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filterPrivacy="1" codeName="ThisWorkbook" defaultThemeVersion="124226"/>
  <xr:revisionPtr revIDLastSave="0" documentId="8_{4A3F4C85-D628-4092-A050-BF0D4D7FEAE9}" xr6:coauthVersionLast="47" xr6:coauthVersionMax="47" xr10:uidLastSave="{00000000-0000-0000-0000-000000000000}"/>
  <bookViews>
    <workbookView xWindow="735" yWindow="-19695" windowWidth="26850" windowHeight="17595" tabRatio="784" xr2:uid="{00000000-000D-0000-FFFF-FFFF00000000}"/>
  </bookViews>
  <sheets>
    <sheet name="6生活介護(基本)" sheetId="36" r:id="rId1"/>
    <sheet name="6生活介護(定超)" sheetId="37" r:id="rId2"/>
    <sheet name="6生活介護(生活支援員等欠員)" sheetId="38" r:id="rId3"/>
    <sheet name="6生活介護(サービス管理責任者欠員)" sheetId="39" r:id="rId4"/>
    <sheet name="7経過的生活介護(基本１） " sheetId="40" r:id="rId5"/>
    <sheet name="7経過的生活介護(基本２)" sheetId="41" r:id="rId6"/>
    <sheet name="7経過的生活介護(基本３)" sheetId="42" r:id="rId7"/>
    <sheet name="7経過的生活介護(基本４)" sheetId="43" r:id="rId8"/>
    <sheet name="7経過的生活介護(基本５）" sheetId="44" r:id="rId9"/>
    <sheet name="7経過的生活介護(基本７）" sheetId="45" r:id="rId10"/>
    <sheet name="7経過的生活介護(基本８)" sheetId="46" r:id="rId11"/>
    <sheet name="7経過的生活介護(基本９)" sheetId="47" r:id="rId12"/>
    <sheet name="7経過的生活介護(基本１０)" sheetId="48" r:id="rId13"/>
    <sheet name="7経過的生活介護 (定超１)" sheetId="49" r:id="rId14"/>
    <sheet name="7経過的生活介護(定超２)" sheetId="50" r:id="rId15"/>
    <sheet name="7経過的生活介護 (定超３)" sheetId="51" r:id="rId16"/>
    <sheet name="7経過的生活介護 (定超４)" sheetId="52" r:id="rId17"/>
    <sheet name="7経過的生活介護 (定超５)" sheetId="53" r:id="rId18"/>
    <sheet name="8短期入所（基本）" sheetId="54" r:id="rId19"/>
    <sheet name="8短期入所（定超）" sheetId="55" r:id="rId20"/>
    <sheet name="8短期入所（従業者）" sheetId="56" r:id="rId21"/>
    <sheet name="9重度包括支援" sheetId="57" r:id="rId22"/>
    <sheet name="10施設入所支援(基本１)" sheetId="2" r:id="rId23"/>
    <sheet name="10施設入所支援(基本2)" sheetId="3" r:id="rId24"/>
    <sheet name="10施設入所支援(定超) " sheetId="4" r:id="rId25"/>
    <sheet name="11経過的施設入所支援(基本１）" sheetId="5" r:id="rId26"/>
    <sheet name="11経過的施設入所支援(基本２)" sheetId="6" r:id="rId27"/>
    <sheet name="11経過的施設入所支援(基本３)" sheetId="7" r:id="rId28"/>
    <sheet name="11経過的施設入所支援(基本４)" sheetId="8" r:id="rId29"/>
    <sheet name="11経過的施設入所支援(基本５）" sheetId="9" r:id="rId30"/>
    <sheet name="11経過的施設入所支援(基本７)" sheetId="10" r:id="rId31"/>
    <sheet name="11経過的施設入所支援(基本８)" sheetId="11" r:id="rId32"/>
    <sheet name="11経過的施設入所支援(基本９)" sheetId="12" r:id="rId33"/>
    <sheet name="11経過的施設入所支援(基本１０)" sheetId="13" r:id="rId34"/>
    <sheet name="11経過的施設入所支援 (定超１)" sheetId="14" r:id="rId35"/>
    <sheet name="11経過的施設入所支援 (定超２)" sheetId="15" r:id="rId36"/>
    <sheet name="11経過的施設入所支援 (定超３)" sheetId="16" r:id="rId37"/>
    <sheet name="11経過的施設入所支援 (定超４)" sheetId="17" r:id="rId38"/>
    <sheet name="11経過的施設入所支援 (定超５)" sheetId="18" r:id="rId39"/>
    <sheet name="12自立訓練(機能・基本)" sheetId="19" r:id="rId40"/>
    <sheet name="12自立訓練(機能・定員超過)" sheetId="20" r:id="rId41"/>
    <sheet name="12自立訓練(機能・生活支援員等欠員)" sheetId="21" r:id="rId42"/>
    <sheet name="12自立訓練(機能・サービス管理責任者欠員)" sheetId="22" r:id="rId43"/>
    <sheet name="13自立訓練(生活・基本)" sheetId="23" r:id="rId44"/>
    <sheet name="13自立訓練(生活・定員超過)" sheetId="24" r:id="rId45"/>
    <sheet name="13自立訓練(生活・生活支援員等欠員) " sheetId="25" r:id="rId46"/>
    <sheet name="13自立訓練(生活・サービス管理責任者欠員)" sheetId="26" r:id="rId47"/>
    <sheet name="14宿泊型自立訓練（基本・定超・人欠・責欠）" sheetId="27" r:id="rId48"/>
    <sheet name="15就労移行支援(基本)" sheetId="28" r:id="rId49"/>
    <sheet name="15就労移行支援(定超)" sheetId="29" r:id="rId50"/>
    <sheet name="15就労移行支援(職業指導員等欠員)" sheetId="30" r:id="rId51"/>
    <sheet name="15就労移行支援(管理責任者欠員)" sheetId="31" r:id="rId52"/>
    <sheet name="16就労移行支援(養成・基本)" sheetId="32" r:id="rId53"/>
    <sheet name="16就労移行支援(養成・定超)" sheetId="33" r:id="rId54"/>
    <sheet name="16就労移行支援(養成・職業指導員等欠員)" sheetId="34" r:id="rId55"/>
    <sheet name="16就労移行支援(養成・管理責任者欠員)" sheetId="35" r:id="rId56"/>
  </sheets>
  <definedNames>
    <definedName name="_xlnm._FilterDatabase" localSheetId="22" hidden="1">'10施設入所支援(基本１)'!$A$1:$AX$726</definedName>
    <definedName name="_xlnm._FilterDatabase" localSheetId="23" hidden="1">'10施設入所支援(基本2)'!$A$6:$BB$54</definedName>
    <definedName name="_xlnm._FilterDatabase" localSheetId="24" hidden="1">'10施設入所支援(定超) '!$A$6:$AZ$366</definedName>
    <definedName name="_xlnm._FilterDatabase" localSheetId="34" hidden="1">'11経過的施設入所支援 (定超１)'!$A$6:$AW$156</definedName>
    <definedName name="_xlnm._FilterDatabase" localSheetId="35" hidden="1">'11経過的施設入所支援 (定超２)'!$A$6:$AW$156</definedName>
    <definedName name="_xlnm._FilterDatabase" localSheetId="36" hidden="1">'11経過的施設入所支援 (定超３)'!$A$6:$AW$102</definedName>
    <definedName name="_xlnm._FilterDatabase" localSheetId="37" hidden="1">'11経過的施設入所支援 (定超４)'!$A$6:$AW$156</definedName>
    <definedName name="_xlnm._FilterDatabase" localSheetId="38" hidden="1">'11経過的施設入所支援 (定超５)'!$A$6:$AW$90</definedName>
    <definedName name="_xlnm._FilterDatabase" localSheetId="25" hidden="1">'11経過的施設入所支援(基本１）'!$A$6:$AT$156</definedName>
    <definedName name="_xlnm._FilterDatabase" localSheetId="33" hidden="1">'11経過的施設入所支援(基本１０)'!$A$6:$BD$6</definedName>
    <definedName name="_xlnm._FilterDatabase" localSheetId="26" hidden="1">'11経過的施設入所支援(基本２)'!$A$6:$AT$156</definedName>
    <definedName name="_xlnm._FilterDatabase" localSheetId="27" hidden="1">'11経過的施設入所支援(基本３)'!$A$6:$AT$102</definedName>
    <definedName name="_xlnm._FilterDatabase" localSheetId="28" hidden="1">'11経過的施設入所支援(基本４)'!$A$6:$AT$156</definedName>
    <definedName name="_xlnm._FilterDatabase" localSheetId="29" hidden="1">'11経過的施設入所支援(基本５）'!$A$6:$AT$90</definedName>
    <definedName name="_xlnm._FilterDatabase" localSheetId="31" hidden="1">'11経過的施設入所支援(基本８)'!$A$6:$BF$79</definedName>
    <definedName name="_xlnm._FilterDatabase" localSheetId="32" hidden="1">'11経過的施設入所支援(基本９)'!$A$6:$BD$317</definedName>
    <definedName name="_xlnm._FilterDatabase" localSheetId="42" hidden="1">'12自立訓練(機能・サービス管理責任者欠員)'!$A$1:$Y$46</definedName>
    <definedName name="_xlnm._FilterDatabase" localSheetId="39" hidden="1">'12自立訓練(機能・基本)'!$A$1:$T$130</definedName>
    <definedName name="_xlnm._FilterDatabase" localSheetId="41" hidden="1">'12自立訓練(機能・生活支援員等欠員)'!$A$1:$X$126</definedName>
    <definedName name="_xlnm._FilterDatabase" localSheetId="40" hidden="1">'12自立訓練(機能・定員超過)'!$A$1:$W$68</definedName>
    <definedName name="_xlnm._FilterDatabase" localSheetId="46" hidden="1">'13自立訓練(生活・サービス管理責任者欠員)'!$A$1:$AD$46</definedName>
    <definedName name="_xlnm._FilterDatabase" localSheetId="43" hidden="1">'13自立訓練(生活・基本)'!$A$1:$HT$175</definedName>
    <definedName name="_xlnm._FilterDatabase" localSheetId="45" hidden="1">'13自立訓練(生活・生活支援員等欠員) '!$A$1:$HT$126</definedName>
    <definedName name="_xlnm._FilterDatabase" localSheetId="44" hidden="1">'13自立訓練(生活・定員超過)'!$A$1:$HW$68</definedName>
    <definedName name="_xlnm._FilterDatabase" localSheetId="47" hidden="1">'14宿泊型自立訓練（基本・定超・人欠・責欠）'!$A$6:$CR$77</definedName>
    <definedName name="_xlnm._FilterDatabase" localSheetId="51" hidden="1">'15就労移行支援(管理責任者欠員)'!$A$6:$AV$286</definedName>
    <definedName name="_xlnm._FilterDatabase" localSheetId="48" hidden="1">'15就労移行支援(基本)'!$A$6:$WXO$475</definedName>
    <definedName name="_xlnm._FilterDatabase" localSheetId="50" hidden="1">'15就労移行支援(職業指導員等欠員)'!$A$6:$WXE$846</definedName>
    <definedName name="_xlnm._FilterDatabase" localSheetId="49" hidden="1">'15就労移行支援(定超)'!$A$6:$WXD$426</definedName>
    <definedName name="_xlnm._FilterDatabase" localSheetId="55" hidden="1">'16就労移行支援(養成・管理責任者欠員)'!$A$1:$AZ$286</definedName>
    <definedName name="_xlnm._FilterDatabase" localSheetId="52" hidden="1">'16就労移行支援(養成・基本)'!$A$1:$BE$473</definedName>
    <definedName name="_xlnm._FilterDatabase" localSheetId="54" hidden="1">'16就労移行支援(養成・職業指導員等欠員)'!$A$1:$AV$846</definedName>
    <definedName name="_xlnm._FilterDatabase" localSheetId="53" hidden="1">'16就労移行支援(養成・定超)'!$A$1:$AV$846</definedName>
    <definedName name="_xlnm._FilterDatabase" localSheetId="3" hidden="1">'6生活介護(サービス管理責任者欠員)'!$A$6:$AB$966</definedName>
    <definedName name="_xlnm._FilterDatabase" localSheetId="0" hidden="1">'6生活介護(基本)'!$A$6:$Z$1567</definedName>
    <definedName name="_xlnm._FilterDatabase" localSheetId="2" hidden="1">'6生活介護(生活支援員等欠員)'!$A$6:$AC$6</definedName>
    <definedName name="_xlnm._FilterDatabase" localSheetId="1" hidden="1">'6生活介護(定超)'!$A$6:$AJ$6</definedName>
    <definedName name="_xlnm._FilterDatabase" localSheetId="13" hidden="1">'7経過的生活介護 (定超１)'!$A$1:$AW$156</definedName>
    <definedName name="_xlnm._FilterDatabase" localSheetId="15" hidden="1">'7経過的生活介護 (定超３)'!$A$1:$AW$102</definedName>
    <definedName name="_xlnm._FilterDatabase" localSheetId="16" hidden="1">'7経過的生活介護 (定超４)'!$A$1:$AW$156</definedName>
    <definedName name="_xlnm._FilterDatabase" localSheetId="17" hidden="1">'7経過的生活介護 (定超５)'!$A$1:$AW$90</definedName>
    <definedName name="_xlnm._FilterDatabase" localSheetId="4" hidden="1">'7経過的生活介護(基本１） '!$A$1:$AS$156</definedName>
    <definedName name="_xlnm._FilterDatabase" localSheetId="12" hidden="1">'7経過的生活介護(基本１０)'!$A$6:$BD$55</definedName>
    <definedName name="_xlnm._FilterDatabase" localSheetId="5" hidden="1">'7経過的生活介護(基本２)'!$A$1:$AS$156</definedName>
    <definedName name="_xlnm._FilterDatabase" localSheetId="6" hidden="1">'7経過的生活介護(基本３)'!$A$1:$AS$102</definedName>
    <definedName name="_xlnm._FilterDatabase" localSheetId="7" hidden="1">'7経過的生活介護(基本４)'!$A$1:$AS$156</definedName>
    <definedName name="_xlnm._FilterDatabase" localSheetId="8" hidden="1">'7経過的生活介護(基本５）'!$A$1:$AS$90</definedName>
    <definedName name="_xlnm._FilterDatabase" localSheetId="9" hidden="1">'7経過的生活介護(基本７）'!$A$6:$BD$79</definedName>
    <definedName name="_xlnm._FilterDatabase" localSheetId="10" hidden="1">'7経過的生活介護(基本８)'!$C$1:$C$79</definedName>
    <definedName name="_xlnm._FilterDatabase" localSheetId="11" hidden="1">'7経過的生活介護(基本９)'!$A$6:$BD$317</definedName>
    <definedName name="_xlnm._FilterDatabase" localSheetId="14" hidden="1">'7経過的生活介護(定超２)'!$A$1:$AW$156</definedName>
    <definedName name="_xlnm._FilterDatabase" localSheetId="18" hidden="1">'8短期入所（基本）'!$A$1:$AZ$156</definedName>
    <definedName name="_xlnm._FilterDatabase" localSheetId="20" hidden="1">'8短期入所（従業者）'!$A$6:$AY$170</definedName>
    <definedName name="_xlnm._FilterDatabase" localSheetId="19" hidden="1">'8短期入所（定超）'!$A$6:$BA$92</definedName>
    <definedName name="_xlnm.Print_Area" localSheetId="22">'10施設入所支援(基本１)'!$A$1:$AI$727</definedName>
    <definedName name="_xlnm.Print_Area" localSheetId="23">'10施設入所支援(基本2)'!$A$1:$AZ$56</definedName>
    <definedName name="_xlnm.Print_Area" localSheetId="24">'10施設入所支援(定超) '!$A$1:$AY$367</definedName>
    <definedName name="_xlnm.Print_Area" localSheetId="34">'11経過的施設入所支援 (定超１)'!$A$1:$AV$157</definedName>
    <definedName name="_xlnm.Print_Area" localSheetId="35">'11経過的施設入所支援 (定超２)'!$A$1:$AV$157</definedName>
    <definedName name="_xlnm.Print_Area" localSheetId="36">'11経過的施設入所支援 (定超３)'!$A$1:$AV$103</definedName>
    <definedName name="_xlnm.Print_Area" localSheetId="37">'11経過的施設入所支援 (定超４)'!$A$1:$AV$157</definedName>
    <definedName name="_xlnm.Print_Area" localSheetId="38">'11経過的施設入所支援 (定超５)'!$A$1:$AV$91</definedName>
    <definedName name="_xlnm.Print_Area" localSheetId="25">'11経過的施設入所支援(基本１）'!$A$1:$AS$157</definedName>
    <definedName name="_xlnm.Print_Area" localSheetId="33">'11経過的施設入所支援(基本１０)'!$A$1:$BC$57</definedName>
    <definedName name="_xlnm.Print_Area" localSheetId="26">'11経過的施設入所支援(基本２)'!$A$1:$AS$157</definedName>
    <definedName name="_xlnm.Print_Area" localSheetId="27">'11経過的施設入所支援(基本３)'!$A$1:$AS$103</definedName>
    <definedName name="_xlnm.Print_Area" localSheetId="28">'11経過的施設入所支援(基本４)'!$A$1:$AS$157</definedName>
    <definedName name="_xlnm.Print_Area" localSheetId="29">'11経過的施設入所支援(基本５）'!$A$1:$AS$91</definedName>
    <definedName name="_xlnm.Print_Area" localSheetId="30">'11経過的施設入所支援(基本７)'!$A$1:$BC$80</definedName>
    <definedName name="_xlnm.Print_Area" localSheetId="31">'11経過的施設入所支援(基本８)'!$A$1:$BC$80</definedName>
    <definedName name="_xlnm.Print_Area" localSheetId="32">'11経過的施設入所支援(基本９)'!$A$1:$BC$318</definedName>
    <definedName name="_xlnm.Print_Area" localSheetId="42">'12自立訓練(機能・サービス管理責任者欠員)'!$A$1:$Y$47</definedName>
    <definedName name="_xlnm.Print_Area" localSheetId="39">'12自立訓練(機能・基本)'!$A$1:$T$132</definedName>
    <definedName name="_xlnm.Print_Area" localSheetId="41">'12自立訓練(機能・生活支援員等欠員)'!$A$1:$X$127</definedName>
    <definedName name="_xlnm.Print_Area" localSheetId="40">'12自立訓練(機能・定員超過)'!$A$1:$W$69</definedName>
    <definedName name="_xlnm.Print_Area" localSheetId="46">'13自立訓練(生活・サービス管理責任者欠員)'!$A$1:$T$47</definedName>
    <definedName name="_xlnm.Print_Area" localSheetId="43">'13自立訓練(生活・基本)'!$A$1:$T$145</definedName>
    <definedName name="_xlnm.Print_Area" localSheetId="45">'13自立訓練(生活・生活支援員等欠員) '!$A$1:$X$127</definedName>
    <definedName name="_xlnm.Print_Area" localSheetId="44">'13自立訓練(生活・定員超過)'!$A$1:$W$69</definedName>
    <definedName name="_xlnm.Print_Area" localSheetId="47">'14宿泊型自立訓練（基本・定超・人欠・責欠）'!$A$1:$S$138</definedName>
    <definedName name="_xlnm.Print_Area" localSheetId="51">'15就労移行支援(管理責任者欠員)'!$A$1:$AV$286</definedName>
    <definedName name="_xlnm.Print_Area" localSheetId="48">'15就労移行支援(基本)'!$A$1:$BF$477</definedName>
    <definedName name="_xlnm.Print_Area" localSheetId="50">'15就労移行支援(職業指導員等欠員)'!$A$1:$AV$847</definedName>
    <definedName name="_xlnm.Print_Area" localSheetId="49">'15就労移行支援(定超)'!$A$1:$AU$427</definedName>
    <definedName name="_xlnm.Print_Area" localSheetId="55">'16就労移行支援(養成・管理責任者欠員)'!$A$1:$AY$287</definedName>
    <definedName name="_xlnm.Print_Area" localSheetId="52">'16就労移行支援(養成・基本)'!$A$1:$BD$475</definedName>
    <definedName name="_xlnm.Print_Area" localSheetId="54">'16就労移行支援(養成・職業指導員等欠員)'!$A$1:$AU$847</definedName>
    <definedName name="_xlnm.Print_Area" localSheetId="53">'16就労移行支援(養成・定超)'!$A$1:$AU$427</definedName>
    <definedName name="_xlnm.Print_Area" localSheetId="3">'6生活介護(サービス管理責任者欠員)'!$A$1:$AA$966</definedName>
    <definedName name="_xlnm.Print_Area" localSheetId="0">'6生活介護(基本)'!$A$1:$Y$1569</definedName>
    <definedName name="_xlnm.Print_Area" localSheetId="2">'6生活介護(生活支援員等欠員)'!$A$1:$AB$2887</definedName>
    <definedName name="_xlnm.Print_Area" localSheetId="1">'6生活介護(定超)'!$A$1:$AE$1479</definedName>
    <definedName name="_xlnm.Print_Area" localSheetId="13">'7経過的生活介護 (定超１)'!$A$1:$AV$157</definedName>
    <definedName name="_xlnm.Print_Area" localSheetId="15">'7経過的生活介護 (定超３)'!$A$1:$AV$103</definedName>
    <definedName name="_xlnm.Print_Area" localSheetId="16">'7経過的生活介護 (定超４)'!$A$1:$AV$157</definedName>
    <definedName name="_xlnm.Print_Area" localSheetId="17">'7経過的生活介護 (定超５)'!$A$1:$AV$91</definedName>
    <definedName name="_xlnm.Print_Area" localSheetId="4">'7経過的生活介護(基本１） '!$A$1:$AR$157</definedName>
    <definedName name="_xlnm.Print_Area" localSheetId="12">'7経過的生活介護(基本１０)'!$A$1:$BD$57</definedName>
    <definedName name="_xlnm.Print_Area" localSheetId="5">'7経過的生活介護(基本２)'!$A$1:$AR$157</definedName>
    <definedName name="_xlnm.Print_Area" localSheetId="6">'7経過的生活介護(基本３)'!$A$1:$AR$103</definedName>
    <definedName name="_xlnm.Print_Area" localSheetId="7">'7経過的生活介護(基本４)'!$A$1:$AR$157</definedName>
    <definedName name="_xlnm.Print_Area" localSheetId="8">'7経過的生活介護(基本５）'!$A$1:$AR$91</definedName>
    <definedName name="_xlnm.Print_Area" localSheetId="9">'7経過的生活介護(基本７）'!$A$1:$BC$80</definedName>
    <definedName name="_xlnm.Print_Area" localSheetId="10">'7経過的生活介護(基本８)'!$A$1:$BC$80</definedName>
    <definedName name="_xlnm.Print_Area" localSheetId="11">'7経過的生活介護(基本９)'!$A$1:$BC$318</definedName>
    <definedName name="_xlnm.Print_Area" localSheetId="14">'7経過的生活介護(定超２)'!$A$1:$AV$157</definedName>
    <definedName name="_xlnm.Print_Area" localSheetId="18">'8短期入所（基本）'!$A$1:$AY$147</definedName>
    <definedName name="_xlnm.Print_Area" localSheetId="20">'8短期入所（従業者）'!$A$1:$AX$171</definedName>
    <definedName name="_xlnm.Print_Area" localSheetId="19">'8短期入所（定超）'!$A$1:$AX$92</definedName>
    <definedName name="_xlnm.Print_Area" localSheetId="21">'9重度包括支援'!$A$1:$P$56</definedName>
    <definedName name="_xlnm.Print_Titles" localSheetId="22">'10施設入所支援(基本１)'!$4:$6</definedName>
    <definedName name="_xlnm.Print_Titles" localSheetId="23">'10施設入所支援(基本2)'!$4:$6</definedName>
    <definedName name="_xlnm.Print_Titles" localSheetId="24">'10施設入所支援(定超) '!$4:$6</definedName>
    <definedName name="_xlnm.Print_Titles" localSheetId="34">'11経過的施設入所支援 (定超１)'!$4:$6</definedName>
    <definedName name="_xlnm.Print_Titles" localSheetId="35">'11経過的施設入所支援 (定超２)'!$4:$6</definedName>
    <definedName name="_xlnm.Print_Titles" localSheetId="36">'11経過的施設入所支援 (定超３)'!$4:$6</definedName>
    <definedName name="_xlnm.Print_Titles" localSheetId="37">'11経過的施設入所支援 (定超４)'!$4:$6</definedName>
    <definedName name="_xlnm.Print_Titles" localSheetId="38">'11経過的施設入所支援 (定超５)'!$4:$6</definedName>
    <definedName name="_xlnm.Print_Titles" localSheetId="25">'11経過的施設入所支援(基本１）'!$4:$6</definedName>
    <definedName name="_xlnm.Print_Titles" localSheetId="33">'11経過的施設入所支援(基本１０)'!$4:$6</definedName>
    <definedName name="_xlnm.Print_Titles" localSheetId="26">'11経過的施設入所支援(基本２)'!$4:$6</definedName>
    <definedName name="_xlnm.Print_Titles" localSheetId="27">'11経過的施設入所支援(基本３)'!$4:$6</definedName>
    <definedName name="_xlnm.Print_Titles" localSheetId="28">'11経過的施設入所支援(基本４)'!$4:$6</definedName>
    <definedName name="_xlnm.Print_Titles" localSheetId="29">'11経過的施設入所支援(基本５）'!$4:$6</definedName>
    <definedName name="_xlnm.Print_Titles" localSheetId="30">'11経過的施設入所支援(基本７)'!$4:$6</definedName>
    <definedName name="_xlnm.Print_Titles" localSheetId="31">'11経過的施設入所支援(基本８)'!$4:$6</definedName>
    <definedName name="_xlnm.Print_Titles" localSheetId="32">'11経過的施設入所支援(基本９)'!$4:$6</definedName>
    <definedName name="_xlnm.Print_Titles" localSheetId="42">'12自立訓練(機能・サービス管理責任者欠員)'!$4:$6</definedName>
    <definedName name="_xlnm.Print_Titles" localSheetId="39">'12自立訓練(機能・基本)'!$4:$6</definedName>
    <definedName name="_xlnm.Print_Titles" localSheetId="41">'12自立訓練(機能・生活支援員等欠員)'!$4:$6</definedName>
    <definedName name="_xlnm.Print_Titles" localSheetId="40">'12自立訓練(機能・定員超過)'!$4:$6</definedName>
    <definedName name="_xlnm.Print_Titles" localSheetId="46">'13自立訓練(生活・サービス管理責任者欠員)'!$4:$6</definedName>
    <definedName name="_xlnm.Print_Titles" localSheetId="43">'13自立訓練(生活・基本)'!$4:$6</definedName>
    <definedName name="_xlnm.Print_Titles" localSheetId="45">'13自立訓練(生活・生活支援員等欠員) '!$4:$6</definedName>
    <definedName name="_xlnm.Print_Titles" localSheetId="44">'13自立訓練(生活・定員超過)'!$4:$6</definedName>
    <definedName name="_xlnm.Print_Titles" localSheetId="51">'15就労移行支援(管理責任者欠員)'!$4:$6</definedName>
    <definedName name="_xlnm.Print_Titles" localSheetId="48">'15就労移行支援(基本)'!$4:$6</definedName>
    <definedName name="_xlnm.Print_Titles" localSheetId="50">'15就労移行支援(職業指導員等欠員)'!$4:$6</definedName>
    <definedName name="_xlnm.Print_Titles" localSheetId="49">'15就労移行支援(定超)'!$4:$6</definedName>
    <definedName name="_xlnm.Print_Titles" localSheetId="55">'16就労移行支援(養成・管理責任者欠員)'!$4:$6</definedName>
    <definedName name="_xlnm.Print_Titles" localSheetId="52">'16就労移行支援(養成・基本)'!$4:$6</definedName>
    <definedName name="_xlnm.Print_Titles" localSheetId="54">'16就労移行支援(養成・職業指導員等欠員)'!$4:$6</definedName>
    <definedName name="_xlnm.Print_Titles" localSheetId="53">'16就労移行支援(養成・定超)'!$4:$6</definedName>
    <definedName name="_xlnm.Print_Titles" localSheetId="3">'6生活介護(サービス管理責任者欠員)'!$4:$6</definedName>
    <definedName name="_xlnm.Print_Titles" localSheetId="0">'6生活介護(基本)'!$4:$6</definedName>
    <definedName name="_xlnm.Print_Titles" localSheetId="2">'6生活介護(生活支援員等欠員)'!$4:$6</definedName>
    <definedName name="_xlnm.Print_Titles" localSheetId="1">'6生活介護(定超)'!$4:$6</definedName>
    <definedName name="_xlnm.Print_Titles" localSheetId="13">'7経過的生活介護 (定超１)'!$4:$6</definedName>
    <definedName name="_xlnm.Print_Titles" localSheetId="15">'7経過的生活介護 (定超３)'!$4:$6</definedName>
    <definedName name="_xlnm.Print_Titles" localSheetId="16">'7経過的生活介護 (定超４)'!$4:$6</definedName>
    <definedName name="_xlnm.Print_Titles" localSheetId="17">'7経過的生活介護 (定超５)'!$4:$6</definedName>
    <definedName name="_xlnm.Print_Titles" localSheetId="4">'7経過的生活介護(基本１） '!$4:$6</definedName>
    <definedName name="_xlnm.Print_Titles" localSheetId="12">'7経過的生活介護(基本１０)'!$4:$6</definedName>
    <definedName name="_xlnm.Print_Titles" localSheetId="5">'7経過的生活介護(基本２)'!$4:$6</definedName>
    <definedName name="_xlnm.Print_Titles" localSheetId="6">'7経過的生活介護(基本３)'!$4:$6</definedName>
    <definedName name="_xlnm.Print_Titles" localSheetId="7">'7経過的生活介護(基本４)'!$4:$6</definedName>
    <definedName name="_xlnm.Print_Titles" localSheetId="8">'7経過的生活介護(基本５）'!$4:$6</definedName>
    <definedName name="_xlnm.Print_Titles" localSheetId="9">'7経過的生活介護(基本７）'!$4:$6</definedName>
    <definedName name="_xlnm.Print_Titles" localSheetId="10">'7経過的生活介護(基本８)'!$4:$6</definedName>
    <definedName name="_xlnm.Print_Titles" localSheetId="11">'7経過的生活介護(基本９)'!$4:$6</definedName>
    <definedName name="_xlnm.Print_Titles" localSheetId="14">'7経過的生活介護(定超２)'!$4:$6</definedName>
    <definedName name="_xlnm.Print_Titles" localSheetId="18">'8短期入所（基本）'!$4:$6</definedName>
    <definedName name="_xlnm.Print_Titles" localSheetId="20">'8短期入所（従業者）'!$4:$6</definedName>
    <definedName name="_xlnm.Print_Titles" localSheetId="19">'8短期入所（定超）'!$4:$6</definedName>
    <definedName name="_xlnm.Print_Titles" localSheetId="21">'9重度包括支援'!$4:$6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47" i="57" l="1"/>
  <c r="O46" i="57"/>
  <c r="O45" i="57"/>
  <c r="O44" i="57"/>
  <c r="O43" i="57"/>
  <c r="O42" i="57"/>
  <c r="O40" i="57"/>
  <c r="O39" i="57"/>
  <c r="O38" i="57"/>
  <c r="BC37" i="57"/>
  <c r="O37" i="57"/>
  <c r="O36" i="57"/>
  <c r="O35" i="57"/>
  <c r="BC34" i="57"/>
  <c r="O34" i="57"/>
  <c r="BC33" i="57"/>
  <c r="O32" i="57"/>
  <c r="O31" i="57"/>
  <c r="O30" i="57"/>
  <c r="BC29" i="57"/>
  <c r="O29" i="57"/>
  <c r="BC28" i="57"/>
  <c r="O28" i="57"/>
  <c r="BC27" i="57"/>
  <c r="O27" i="57"/>
  <c r="O26" i="57"/>
  <c r="O25" i="57"/>
  <c r="O24" i="57"/>
  <c r="BC23" i="57"/>
  <c r="O23" i="57"/>
  <c r="BC22" i="57"/>
  <c r="O22" i="57"/>
  <c r="BC21" i="57"/>
  <c r="O21" i="57"/>
  <c r="BC20" i="57"/>
  <c r="O20" i="57"/>
  <c r="O19" i="57"/>
  <c r="O18" i="57"/>
  <c r="O17" i="57"/>
  <c r="O16" i="57"/>
  <c r="O15" i="57"/>
  <c r="O13" i="57"/>
  <c r="O12" i="57"/>
  <c r="O11" i="57"/>
  <c r="AH169" i="56" l="1"/>
  <c r="AW170" i="56" s="1"/>
  <c r="AW168" i="56"/>
  <c r="AH167" i="56"/>
  <c r="AW167" i="56" s="1"/>
  <c r="AW166" i="56"/>
  <c r="AW165" i="56"/>
  <c r="AH165" i="56"/>
  <c r="AH163" i="56"/>
  <c r="AW164" i="56" s="1"/>
  <c r="AH161" i="56"/>
  <c r="AW162" i="56" s="1"/>
  <c r="AW160" i="56"/>
  <c r="AH159" i="56"/>
  <c r="AW159" i="56" s="1"/>
  <c r="AW158" i="56"/>
  <c r="AW157" i="56"/>
  <c r="AH157" i="56"/>
  <c r="AH155" i="56"/>
  <c r="AW155" i="56" s="1"/>
  <c r="AH153" i="56"/>
  <c r="AW154" i="56" s="1"/>
  <c r="AW152" i="56"/>
  <c r="AH151" i="56"/>
  <c r="AW151" i="56" s="1"/>
  <c r="AW150" i="56"/>
  <c r="AW149" i="56"/>
  <c r="AH149" i="56"/>
  <c r="AH147" i="56"/>
  <c r="AW147" i="56" s="1"/>
  <c r="AH145" i="56"/>
  <c r="AW146" i="56" s="1"/>
  <c r="AW144" i="56"/>
  <c r="AH143" i="56"/>
  <c r="AW143" i="56" s="1"/>
  <c r="AW142" i="56"/>
  <c r="AW141" i="56"/>
  <c r="AH141" i="56"/>
  <c r="AH139" i="56"/>
  <c r="AW140" i="56" s="1"/>
  <c r="AH137" i="56"/>
  <c r="AW138" i="56" s="1"/>
  <c r="AW136" i="56"/>
  <c r="AH135" i="56"/>
  <c r="AW135" i="56" s="1"/>
  <c r="AW134" i="56"/>
  <c r="AW133" i="56"/>
  <c r="AH133" i="56"/>
  <c r="AH131" i="56"/>
  <c r="AW131" i="56" s="1"/>
  <c r="AH129" i="56"/>
  <c r="AW130" i="56" s="1"/>
  <c r="AW128" i="56"/>
  <c r="AH127" i="56"/>
  <c r="AW127" i="56" s="1"/>
  <c r="AW126" i="56"/>
  <c r="AW125" i="56"/>
  <c r="AH125" i="56"/>
  <c r="AH123" i="56"/>
  <c r="AW124" i="56" s="1"/>
  <c r="AH121" i="56"/>
  <c r="AW122" i="56" s="1"/>
  <c r="AW120" i="56"/>
  <c r="AH119" i="56"/>
  <c r="AW119" i="56" s="1"/>
  <c r="AW118" i="56"/>
  <c r="AW117" i="56"/>
  <c r="AH117" i="56"/>
  <c r="AH115" i="56"/>
  <c r="AW116" i="56" s="1"/>
  <c r="AH113" i="56"/>
  <c r="AW114" i="56" s="1"/>
  <c r="AW112" i="56"/>
  <c r="AH111" i="56"/>
  <c r="AW111" i="56" s="1"/>
  <c r="AW110" i="56"/>
  <c r="AW109" i="56"/>
  <c r="AH109" i="56"/>
  <c r="AH107" i="56"/>
  <c r="AW107" i="56" s="1"/>
  <c r="AH105" i="56"/>
  <c r="AW106" i="56" s="1"/>
  <c r="AW104" i="56"/>
  <c r="AH103" i="56"/>
  <c r="AW103" i="56" s="1"/>
  <c r="AW102" i="56"/>
  <c r="AW101" i="56"/>
  <c r="AH101" i="56"/>
  <c r="AH99" i="56"/>
  <c r="AW100" i="56" s="1"/>
  <c r="AH97" i="56"/>
  <c r="AW98" i="56" s="1"/>
  <c r="AW96" i="56"/>
  <c r="AH95" i="56"/>
  <c r="AW95" i="56" s="1"/>
  <c r="AW94" i="56"/>
  <c r="AW93" i="56"/>
  <c r="AH93" i="56"/>
  <c r="AH91" i="56"/>
  <c r="AW91" i="56" s="1"/>
  <c r="AH89" i="56"/>
  <c r="AW90" i="56" s="1"/>
  <c r="AW88" i="56"/>
  <c r="AW87" i="56"/>
  <c r="AH87" i="56"/>
  <c r="AW86" i="56"/>
  <c r="AW85" i="56"/>
  <c r="AH85" i="56"/>
  <c r="AH83" i="56"/>
  <c r="AW84" i="56" s="1"/>
  <c r="AH81" i="56"/>
  <c r="AW82" i="56" s="1"/>
  <c r="AW80" i="56"/>
  <c r="AW79" i="56"/>
  <c r="AH79" i="56"/>
  <c r="AW78" i="56"/>
  <c r="AW77" i="56"/>
  <c r="AH77" i="56"/>
  <c r="AH75" i="56"/>
  <c r="AW75" i="56" s="1"/>
  <c r="AH73" i="56"/>
  <c r="AW74" i="56" s="1"/>
  <c r="AW72" i="56"/>
  <c r="AW71" i="56"/>
  <c r="AH71" i="56"/>
  <c r="AW70" i="56"/>
  <c r="AW69" i="56"/>
  <c r="AH69" i="56"/>
  <c r="AH67" i="56"/>
  <c r="AW68" i="56" s="1"/>
  <c r="AH65" i="56"/>
  <c r="AW66" i="56" s="1"/>
  <c r="AW64" i="56"/>
  <c r="AW63" i="56"/>
  <c r="AH63" i="56"/>
  <c r="AW62" i="56"/>
  <c r="AW61" i="56"/>
  <c r="AH61" i="56"/>
  <c r="AH59" i="56"/>
  <c r="AW60" i="56" s="1"/>
  <c r="AH57" i="56"/>
  <c r="AW58" i="56" s="1"/>
  <c r="AW56" i="56"/>
  <c r="AW55" i="56"/>
  <c r="AH55" i="56"/>
  <c r="AW54" i="56"/>
  <c r="AW53" i="56"/>
  <c r="AH53" i="56"/>
  <c r="AH51" i="56"/>
  <c r="AW51" i="56" s="1"/>
  <c r="AH49" i="56"/>
  <c r="AW50" i="56" s="1"/>
  <c r="AW48" i="56"/>
  <c r="AW47" i="56"/>
  <c r="AH47" i="56"/>
  <c r="AW46" i="56"/>
  <c r="AW45" i="56"/>
  <c r="AH45" i="56"/>
  <c r="AH43" i="56"/>
  <c r="AW44" i="56" s="1"/>
  <c r="AH41" i="56"/>
  <c r="AW42" i="56" s="1"/>
  <c r="AW40" i="56"/>
  <c r="AW39" i="56"/>
  <c r="AH39" i="56"/>
  <c r="AW38" i="56"/>
  <c r="AW37" i="56"/>
  <c r="AH37" i="56"/>
  <c r="AH35" i="56"/>
  <c r="AW35" i="56" s="1"/>
  <c r="AH33" i="56"/>
  <c r="AW34" i="56" s="1"/>
  <c r="AW32" i="56"/>
  <c r="AW31" i="56"/>
  <c r="AH31" i="56"/>
  <c r="AW30" i="56"/>
  <c r="AW29" i="56"/>
  <c r="AH29" i="56"/>
  <c r="AH27" i="56"/>
  <c r="AW28" i="56" s="1"/>
  <c r="AH25" i="56"/>
  <c r="AW26" i="56" s="1"/>
  <c r="AW24" i="56"/>
  <c r="AW23" i="56"/>
  <c r="AH23" i="56"/>
  <c r="AW22" i="56"/>
  <c r="AW21" i="56"/>
  <c r="AH21" i="56"/>
  <c r="AH19" i="56"/>
  <c r="AW19" i="56" s="1"/>
  <c r="AH17" i="56"/>
  <c r="AW18" i="56" s="1"/>
  <c r="AW16" i="56"/>
  <c r="AW15" i="56"/>
  <c r="AH15" i="56"/>
  <c r="AW14" i="56"/>
  <c r="AW13" i="56"/>
  <c r="AH13" i="56"/>
  <c r="AH11" i="56"/>
  <c r="AW12" i="56" s="1"/>
  <c r="AH9" i="56"/>
  <c r="AW10" i="56" s="1"/>
  <c r="AW8" i="56"/>
  <c r="AW7" i="56"/>
  <c r="AH7" i="56"/>
  <c r="AH92" i="55"/>
  <c r="AW92" i="55" s="1"/>
  <c r="AH91" i="55"/>
  <c r="AW91" i="55" s="1"/>
  <c r="AH90" i="55"/>
  <c r="AW90" i="55" s="1"/>
  <c r="AH89" i="55"/>
  <c r="AW89" i="55" s="1"/>
  <c r="AW87" i="55"/>
  <c r="AH87" i="55"/>
  <c r="AW88" i="55" s="1"/>
  <c r="AH85" i="55"/>
  <c r="AW85" i="55" s="1"/>
  <c r="AW84" i="55"/>
  <c r="AW83" i="55"/>
  <c r="AH83" i="55"/>
  <c r="AW82" i="55"/>
  <c r="AW81" i="55"/>
  <c r="AH81" i="55"/>
  <c r="AW79" i="55"/>
  <c r="AH79" i="55"/>
  <c r="AW80" i="55" s="1"/>
  <c r="AH77" i="55"/>
  <c r="AW77" i="55" s="1"/>
  <c r="AW76" i="55"/>
  <c r="AW75" i="55"/>
  <c r="AH75" i="55"/>
  <c r="AW74" i="55"/>
  <c r="AW73" i="55"/>
  <c r="AH73" i="55"/>
  <c r="AW71" i="55"/>
  <c r="AH71" i="55"/>
  <c r="AW72" i="55" s="1"/>
  <c r="AH69" i="55"/>
  <c r="AW69" i="55" s="1"/>
  <c r="AW68" i="55"/>
  <c r="AW67" i="55"/>
  <c r="AH67" i="55"/>
  <c r="AW66" i="55"/>
  <c r="AW65" i="55"/>
  <c r="AH65" i="55"/>
  <c r="AW63" i="55"/>
  <c r="AH63" i="55"/>
  <c r="AW64" i="55" s="1"/>
  <c r="AH61" i="55"/>
  <c r="AW61" i="55" s="1"/>
  <c r="AW60" i="55"/>
  <c r="AW59" i="55"/>
  <c r="AH59" i="55"/>
  <c r="AW58" i="55"/>
  <c r="AW57" i="55"/>
  <c r="AH57" i="55"/>
  <c r="AW55" i="55"/>
  <c r="AH55" i="55"/>
  <c r="AW56" i="55" s="1"/>
  <c r="AH53" i="55"/>
  <c r="AW53" i="55" s="1"/>
  <c r="AW52" i="55"/>
  <c r="AW51" i="55"/>
  <c r="AH51" i="55"/>
  <c r="AW50" i="55"/>
  <c r="AW49" i="55"/>
  <c r="AH49" i="55"/>
  <c r="AH47" i="55"/>
  <c r="AW48" i="55" s="1"/>
  <c r="AH45" i="55"/>
  <c r="AW45" i="55" s="1"/>
  <c r="AW44" i="55"/>
  <c r="AW43" i="55"/>
  <c r="AH43" i="55"/>
  <c r="AW42" i="55"/>
  <c r="AW41" i="55"/>
  <c r="AH41" i="55"/>
  <c r="AH39" i="55"/>
  <c r="AW40" i="55" s="1"/>
  <c r="AH37" i="55"/>
  <c r="AW37" i="55" s="1"/>
  <c r="AW36" i="55"/>
  <c r="AW35" i="55"/>
  <c r="AH35" i="55"/>
  <c r="AW34" i="55"/>
  <c r="AW33" i="55"/>
  <c r="AH33" i="55"/>
  <c r="AH31" i="55"/>
  <c r="AW32" i="55" s="1"/>
  <c r="AH29" i="55"/>
  <c r="AW29" i="55" s="1"/>
  <c r="AW28" i="55"/>
  <c r="AW27" i="55"/>
  <c r="AH27" i="55"/>
  <c r="AW26" i="55"/>
  <c r="AW25" i="55"/>
  <c r="AH25" i="55"/>
  <c r="AH23" i="55"/>
  <c r="AW24" i="55" s="1"/>
  <c r="AH21" i="55"/>
  <c r="AW21" i="55" s="1"/>
  <c r="AW20" i="55"/>
  <c r="AW19" i="55"/>
  <c r="AH19" i="55"/>
  <c r="AW18" i="55"/>
  <c r="AW17" i="55"/>
  <c r="AH17" i="55"/>
  <c r="AH15" i="55"/>
  <c r="AW16" i="55" s="1"/>
  <c r="AH13" i="55"/>
  <c r="AW13" i="55" s="1"/>
  <c r="AW12" i="55"/>
  <c r="AW11" i="55"/>
  <c r="AH11" i="55"/>
  <c r="AW10" i="55"/>
  <c r="AW9" i="55"/>
  <c r="AH9" i="55"/>
  <c r="AH7" i="55"/>
  <c r="AW8" i="55" s="1"/>
  <c r="AW138" i="54"/>
  <c r="AU137" i="54"/>
  <c r="AW137" i="54" s="1"/>
  <c r="AW136" i="54"/>
  <c r="AW135" i="54"/>
  <c r="AW134" i="54"/>
  <c r="AW133" i="54"/>
  <c r="AW132" i="54"/>
  <c r="AW131" i="54"/>
  <c r="AW130" i="54"/>
  <c r="AW129" i="54"/>
  <c r="AW128" i="54"/>
  <c r="AW127" i="54"/>
  <c r="AW126" i="54"/>
  <c r="AW125" i="54"/>
  <c r="AW124" i="54"/>
  <c r="AW122" i="54"/>
  <c r="AW121" i="54"/>
  <c r="AW120" i="54"/>
  <c r="AW119" i="54"/>
  <c r="AW118" i="54"/>
  <c r="AW117" i="54"/>
  <c r="AW116" i="54"/>
  <c r="AW115" i="54"/>
  <c r="AW114" i="54"/>
  <c r="AW113" i="54"/>
  <c r="AW112" i="54"/>
  <c r="AW111" i="54"/>
  <c r="AW110" i="54"/>
  <c r="AW109" i="54"/>
  <c r="AW108" i="54"/>
  <c r="AW107" i="54"/>
  <c r="AW106" i="54"/>
  <c r="AW105" i="54"/>
  <c r="AW104" i="54"/>
  <c r="AW103" i="54"/>
  <c r="AW102" i="54"/>
  <c r="AW101" i="54"/>
  <c r="AW100" i="54"/>
  <c r="AW99" i="54"/>
  <c r="AW98" i="54"/>
  <c r="AW97" i="54"/>
  <c r="AW96"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W12" i="54"/>
  <c r="AW11" i="54"/>
  <c r="AW10" i="54"/>
  <c r="AW9" i="54"/>
  <c r="AW8" i="54"/>
  <c r="AW7" i="54"/>
  <c r="AW11" i="56" l="1"/>
  <c r="AW27" i="56"/>
  <c r="AW43" i="56"/>
  <c r="AW59" i="56"/>
  <c r="AW67" i="56"/>
  <c r="AW83" i="56"/>
  <c r="AW99" i="56"/>
  <c r="AW115" i="56"/>
  <c r="AW123" i="56"/>
  <c r="AW139" i="56"/>
  <c r="AW163" i="56"/>
  <c r="AW9" i="56"/>
  <c r="AW17" i="56"/>
  <c r="AW20" i="56"/>
  <c r="AW25" i="56"/>
  <c r="AW33" i="56"/>
  <c r="AW36" i="56"/>
  <c r="AW41" i="56"/>
  <c r="AW49" i="56"/>
  <c r="AW52" i="56"/>
  <c r="AW57" i="56"/>
  <c r="AW65" i="56"/>
  <c r="AW73" i="56"/>
  <c r="AW76" i="56"/>
  <c r="AW81" i="56"/>
  <c r="AW89" i="56"/>
  <c r="AW92" i="56"/>
  <c r="AW97" i="56"/>
  <c r="AW105" i="56"/>
  <c r="AW108" i="56"/>
  <c r="AW113" i="56"/>
  <c r="AW121" i="56"/>
  <c r="AW129" i="56"/>
  <c r="AW132" i="56"/>
  <c r="AW137" i="56"/>
  <c r="AW145" i="56"/>
  <c r="AW148" i="56"/>
  <c r="AW153" i="56"/>
  <c r="AW156" i="56"/>
  <c r="AW161" i="56"/>
  <c r="AW169" i="56"/>
  <c r="AW7" i="55"/>
  <c r="AW14" i="55"/>
  <c r="AW22" i="55"/>
  <c r="AW30" i="55"/>
  <c r="AW38" i="55"/>
  <c r="AW46" i="55"/>
  <c r="AW54" i="55"/>
  <c r="AW62" i="55"/>
  <c r="AW70" i="55"/>
  <c r="AW78" i="55"/>
  <c r="AW86" i="55"/>
  <c r="AW23" i="55"/>
  <c r="AW39" i="55"/>
  <c r="AW15" i="55"/>
  <c r="AW31" i="55"/>
  <c r="AW47" i="55"/>
  <c r="M87" i="53" l="1"/>
  <c r="AU90" i="53" s="1"/>
  <c r="M81" i="53"/>
  <c r="AU83" i="53" s="1"/>
  <c r="AU80" i="53"/>
  <c r="AU77" i="53"/>
  <c r="AU76" i="53"/>
  <c r="M75" i="53"/>
  <c r="AU75" i="53" s="1"/>
  <c r="AU74" i="53"/>
  <c r="AU73" i="53"/>
  <c r="AU71" i="53"/>
  <c r="AU70" i="53"/>
  <c r="AU69" i="53"/>
  <c r="M69" i="53"/>
  <c r="AU72" i="53" s="1"/>
  <c r="AU68" i="53"/>
  <c r="AU67" i="53"/>
  <c r="M63" i="53"/>
  <c r="AU66" i="53" s="1"/>
  <c r="M57" i="53"/>
  <c r="AU59" i="53" s="1"/>
  <c r="AU53" i="53"/>
  <c r="AU52" i="53"/>
  <c r="M51" i="53"/>
  <c r="AU51" i="53" s="1"/>
  <c r="AU50" i="53"/>
  <c r="AU49" i="53"/>
  <c r="AU47" i="53"/>
  <c r="AU46" i="53"/>
  <c r="AU45" i="53"/>
  <c r="M45" i="53"/>
  <c r="AU48" i="53" s="1"/>
  <c r="AU44" i="53"/>
  <c r="AU43" i="53"/>
  <c r="AU39" i="53"/>
  <c r="M39" i="53"/>
  <c r="AU42" i="53" s="1"/>
  <c r="M33" i="53"/>
  <c r="AU35" i="53" s="1"/>
  <c r="AU29" i="53"/>
  <c r="AU28" i="53"/>
  <c r="M27" i="53"/>
  <c r="AU27" i="53" s="1"/>
  <c r="AU26" i="53"/>
  <c r="AU25" i="53"/>
  <c r="AU23" i="53"/>
  <c r="AU22" i="53"/>
  <c r="AU21" i="53"/>
  <c r="M21" i="53"/>
  <c r="AU24" i="53" s="1"/>
  <c r="AU20" i="53"/>
  <c r="AU19" i="53"/>
  <c r="AU15" i="53"/>
  <c r="M15" i="53"/>
  <c r="AU18" i="53" s="1"/>
  <c r="M9" i="53"/>
  <c r="AU11" i="53" s="1"/>
  <c r="M153" i="52"/>
  <c r="AU156" i="52" s="1"/>
  <c r="AU149" i="52"/>
  <c r="M147" i="52"/>
  <c r="AU148" i="52" s="1"/>
  <c r="AU146" i="52"/>
  <c r="AU143" i="52"/>
  <c r="AU142" i="52"/>
  <c r="M141" i="52"/>
  <c r="AU141" i="52" s="1"/>
  <c r="AU140" i="52"/>
  <c r="AU139" i="52"/>
  <c r="AU137" i="52"/>
  <c r="AU136" i="52"/>
  <c r="AU135" i="52"/>
  <c r="M135" i="52"/>
  <c r="AU138" i="52" s="1"/>
  <c r="AU134" i="52"/>
  <c r="AU133" i="52"/>
  <c r="M129" i="52"/>
  <c r="AU132" i="52" s="1"/>
  <c r="AU125" i="52"/>
  <c r="M123" i="52"/>
  <c r="AU124" i="52" s="1"/>
  <c r="AU122" i="52"/>
  <c r="AU119" i="52"/>
  <c r="AU118" i="52"/>
  <c r="M117" i="52"/>
  <c r="AU117" i="52" s="1"/>
  <c r="AU116" i="52"/>
  <c r="AU115" i="52"/>
  <c r="AU113" i="52"/>
  <c r="AU112" i="52"/>
  <c r="AU111" i="52"/>
  <c r="M111" i="52"/>
  <c r="AU114" i="52" s="1"/>
  <c r="AU110" i="52"/>
  <c r="AU109" i="52"/>
  <c r="M105" i="52"/>
  <c r="AU108" i="52" s="1"/>
  <c r="AU101" i="52"/>
  <c r="M99" i="52"/>
  <c r="AU100" i="52" s="1"/>
  <c r="AU98" i="52"/>
  <c r="AU95" i="52"/>
  <c r="AU94" i="52"/>
  <c r="M93" i="52"/>
  <c r="AU93" i="52" s="1"/>
  <c r="AU92" i="52"/>
  <c r="AU91" i="52"/>
  <c r="AU89" i="52"/>
  <c r="AU88" i="52"/>
  <c r="AU87" i="52"/>
  <c r="M87" i="52"/>
  <c r="AU90" i="52" s="1"/>
  <c r="AU86" i="52"/>
  <c r="AU85" i="52"/>
  <c r="M81" i="52"/>
  <c r="AU84" i="52" s="1"/>
  <c r="AU77" i="52"/>
  <c r="M75" i="52"/>
  <c r="AU76" i="52" s="1"/>
  <c r="AU74" i="52"/>
  <c r="AU71" i="52"/>
  <c r="AU70" i="52"/>
  <c r="M69" i="52"/>
  <c r="AU69" i="52" s="1"/>
  <c r="AU68" i="52"/>
  <c r="AU67" i="52"/>
  <c r="AU65" i="52"/>
  <c r="AU64" i="52"/>
  <c r="AU63" i="52"/>
  <c r="M63" i="52"/>
  <c r="AU66" i="52" s="1"/>
  <c r="AU62" i="52"/>
  <c r="AU61" i="52"/>
  <c r="M57" i="52"/>
  <c r="AU60" i="52" s="1"/>
  <c r="AU53" i="52"/>
  <c r="M51" i="52"/>
  <c r="AU52" i="52" s="1"/>
  <c r="AU50" i="52"/>
  <c r="AU47" i="52"/>
  <c r="AU46" i="52"/>
  <c r="M45" i="52"/>
  <c r="AU45" i="52" s="1"/>
  <c r="AU44" i="52"/>
  <c r="AU43" i="52"/>
  <c r="AU41" i="52"/>
  <c r="AU40" i="52"/>
  <c r="AU39" i="52"/>
  <c r="M39" i="52"/>
  <c r="AU42" i="52" s="1"/>
  <c r="AU38" i="52"/>
  <c r="AU37" i="52"/>
  <c r="M33" i="52"/>
  <c r="AU36" i="52" s="1"/>
  <c r="AU29" i="52"/>
  <c r="M27" i="52"/>
  <c r="AU28" i="52" s="1"/>
  <c r="AU26" i="52"/>
  <c r="AU23" i="52"/>
  <c r="AU22" i="52"/>
  <c r="M21" i="52"/>
  <c r="AU21" i="52" s="1"/>
  <c r="AU20" i="52"/>
  <c r="AU19" i="52"/>
  <c r="AU17" i="52"/>
  <c r="AU16" i="52"/>
  <c r="AU15" i="52"/>
  <c r="M15" i="52"/>
  <c r="AU18" i="52" s="1"/>
  <c r="AU14" i="52"/>
  <c r="AU13" i="52"/>
  <c r="M9" i="52"/>
  <c r="AU12" i="52" s="1"/>
  <c r="M99" i="51"/>
  <c r="AU102" i="51" s="1"/>
  <c r="M93" i="51"/>
  <c r="AU95" i="51" s="1"/>
  <c r="AU89" i="51"/>
  <c r="AU88" i="51"/>
  <c r="M87" i="51"/>
  <c r="AU87" i="51" s="1"/>
  <c r="AU86" i="51"/>
  <c r="AU85" i="51"/>
  <c r="AU82" i="51"/>
  <c r="AU81" i="51"/>
  <c r="M81" i="51"/>
  <c r="AU84" i="51" s="1"/>
  <c r="AU79" i="51"/>
  <c r="AU75" i="51"/>
  <c r="M75" i="51"/>
  <c r="AU78" i="51" s="1"/>
  <c r="M69" i="51"/>
  <c r="AU71" i="51" s="1"/>
  <c r="AU65" i="51"/>
  <c r="AU64" i="51"/>
  <c r="M63" i="51"/>
  <c r="AU63" i="51" s="1"/>
  <c r="AU62" i="51"/>
  <c r="AU61" i="51"/>
  <c r="AU58" i="51"/>
  <c r="AU57" i="51"/>
  <c r="M57" i="51"/>
  <c r="AU60" i="51" s="1"/>
  <c r="AU56" i="51"/>
  <c r="AU55" i="51"/>
  <c r="AU51" i="51"/>
  <c r="M51" i="51"/>
  <c r="AU54" i="51" s="1"/>
  <c r="M45" i="51"/>
  <c r="AU47" i="51" s="1"/>
  <c r="AU41" i="51"/>
  <c r="AU40" i="51"/>
  <c r="M39" i="51"/>
  <c r="AU39" i="51" s="1"/>
  <c r="AU38" i="51"/>
  <c r="AU37" i="51"/>
  <c r="AU35" i="51"/>
  <c r="AU34" i="51"/>
  <c r="AU33" i="51"/>
  <c r="M33" i="51"/>
  <c r="AU36" i="51" s="1"/>
  <c r="AU32" i="51"/>
  <c r="AU31" i="51"/>
  <c r="AU27" i="51"/>
  <c r="M27" i="51"/>
  <c r="AU30" i="51" s="1"/>
  <c r="M21" i="51"/>
  <c r="AU23" i="51" s="1"/>
  <c r="AU17" i="51"/>
  <c r="AU16" i="51"/>
  <c r="M15" i="51"/>
  <c r="AU15" i="51" s="1"/>
  <c r="AU14" i="51"/>
  <c r="AU13" i="51"/>
  <c r="AU11" i="51"/>
  <c r="AU10" i="51"/>
  <c r="AU9" i="51"/>
  <c r="M9" i="51"/>
  <c r="AU12" i="51" s="1"/>
  <c r="AU8" i="51"/>
  <c r="AU7" i="51"/>
  <c r="M153" i="50"/>
  <c r="AU156" i="50" s="1"/>
  <c r="AU149" i="50"/>
  <c r="M147" i="50"/>
  <c r="AU148" i="50" s="1"/>
  <c r="AU146" i="50"/>
  <c r="AU143" i="50"/>
  <c r="AU142" i="50"/>
  <c r="M141" i="50"/>
  <c r="AU141" i="50" s="1"/>
  <c r="AU140" i="50"/>
  <c r="AU139" i="50"/>
  <c r="AU137" i="50"/>
  <c r="AU136" i="50"/>
  <c r="AU135" i="50"/>
  <c r="M135" i="50"/>
  <c r="AU138" i="50" s="1"/>
  <c r="AU134" i="50"/>
  <c r="AU133" i="50"/>
  <c r="M129" i="50"/>
  <c r="AU132" i="50" s="1"/>
  <c r="AU125" i="50"/>
  <c r="M123" i="50"/>
  <c r="AU124" i="50" s="1"/>
  <c r="AU122" i="50"/>
  <c r="AU119" i="50"/>
  <c r="AU118" i="50"/>
  <c r="M117" i="50"/>
  <c r="AU117" i="50" s="1"/>
  <c r="AU116" i="50"/>
  <c r="AU115" i="50"/>
  <c r="AU113" i="50"/>
  <c r="AU112" i="50"/>
  <c r="AU111" i="50"/>
  <c r="M111" i="50"/>
  <c r="AU114" i="50" s="1"/>
  <c r="AU110" i="50"/>
  <c r="AU109" i="50"/>
  <c r="M105" i="50"/>
  <c r="AU108" i="50" s="1"/>
  <c r="AU101" i="50"/>
  <c r="M99" i="50"/>
  <c r="AU100" i="50" s="1"/>
  <c r="AU98" i="50"/>
  <c r="AU95" i="50"/>
  <c r="AU94" i="50"/>
  <c r="M93" i="50"/>
  <c r="AU93" i="50" s="1"/>
  <c r="AU92" i="50"/>
  <c r="AU91" i="50"/>
  <c r="AU89" i="50"/>
  <c r="AU88" i="50"/>
  <c r="AU87" i="50"/>
  <c r="M87" i="50"/>
  <c r="AU90" i="50" s="1"/>
  <c r="AU86" i="50"/>
  <c r="AU85" i="50"/>
  <c r="M81" i="50"/>
  <c r="AU84" i="50" s="1"/>
  <c r="AU77" i="50"/>
  <c r="M75" i="50"/>
  <c r="AU76" i="50" s="1"/>
  <c r="AU74" i="50"/>
  <c r="AU71" i="50"/>
  <c r="AU70" i="50"/>
  <c r="M69" i="50"/>
  <c r="AU69" i="50" s="1"/>
  <c r="AU68" i="50"/>
  <c r="AU67" i="50"/>
  <c r="AU65" i="50"/>
  <c r="AU64" i="50"/>
  <c r="AU63" i="50"/>
  <c r="M63" i="50"/>
  <c r="AU66" i="50" s="1"/>
  <c r="AU62" i="50"/>
  <c r="AU61" i="50"/>
  <c r="M57" i="50"/>
  <c r="AU60" i="50" s="1"/>
  <c r="AU53" i="50"/>
  <c r="M51" i="50"/>
  <c r="AU52" i="50" s="1"/>
  <c r="AU50" i="50"/>
  <c r="AU47" i="50"/>
  <c r="AU46" i="50"/>
  <c r="M45" i="50"/>
  <c r="AU45" i="50" s="1"/>
  <c r="AU44" i="50"/>
  <c r="AU43" i="50"/>
  <c r="AU41" i="50"/>
  <c r="AU40" i="50"/>
  <c r="AU39" i="50"/>
  <c r="M39" i="50"/>
  <c r="AU42" i="50" s="1"/>
  <c r="AU38" i="50"/>
  <c r="AU37" i="50"/>
  <c r="M33" i="50"/>
  <c r="AU36" i="50" s="1"/>
  <c r="AU29" i="50"/>
  <c r="M27" i="50"/>
  <c r="AU28" i="50" s="1"/>
  <c r="AU26" i="50"/>
  <c r="AU23" i="50"/>
  <c r="AU22" i="50"/>
  <c r="M21" i="50"/>
  <c r="AU21" i="50" s="1"/>
  <c r="AU20" i="50"/>
  <c r="AU19" i="50"/>
  <c r="AU17" i="50"/>
  <c r="AU16" i="50"/>
  <c r="AU15" i="50"/>
  <c r="M15" i="50"/>
  <c r="AU18" i="50" s="1"/>
  <c r="AU14" i="50"/>
  <c r="AU13" i="50"/>
  <c r="M9" i="50"/>
  <c r="AU12" i="50" s="1"/>
  <c r="M153" i="49"/>
  <c r="AU156" i="49" s="1"/>
  <c r="AU149" i="49"/>
  <c r="M147" i="49"/>
  <c r="AU148" i="49" s="1"/>
  <c r="AU146" i="49"/>
  <c r="AU143" i="49"/>
  <c r="AU142" i="49"/>
  <c r="M141" i="49"/>
  <c r="AU141" i="49" s="1"/>
  <c r="AU140" i="49"/>
  <c r="AU139" i="49"/>
  <c r="AU137" i="49"/>
  <c r="AU136" i="49"/>
  <c r="AU135" i="49"/>
  <c r="M135" i="49"/>
  <c r="AU138" i="49" s="1"/>
  <c r="AU134" i="49"/>
  <c r="AU133" i="49"/>
  <c r="M129" i="49"/>
  <c r="AU132" i="49" s="1"/>
  <c r="AU125" i="49"/>
  <c r="M123" i="49"/>
  <c r="AU124" i="49" s="1"/>
  <c r="AU122" i="49"/>
  <c r="AU119" i="49"/>
  <c r="AU118" i="49"/>
  <c r="M117" i="49"/>
  <c r="AU117" i="49" s="1"/>
  <c r="AU116" i="49"/>
  <c r="AU115" i="49"/>
  <c r="AU113" i="49"/>
  <c r="AU112" i="49"/>
  <c r="AU111" i="49"/>
  <c r="M111" i="49"/>
  <c r="AU114" i="49" s="1"/>
  <c r="AU110" i="49"/>
  <c r="AU109" i="49"/>
  <c r="M105" i="49"/>
  <c r="AU108" i="49" s="1"/>
  <c r="AU101" i="49"/>
  <c r="M99" i="49"/>
  <c r="AU100" i="49" s="1"/>
  <c r="AU98" i="49"/>
  <c r="AU95" i="49"/>
  <c r="AU94" i="49"/>
  <c r="M93" i="49"/>
  <c r="AU93" i="49" s="1"/>
  <c r="AU92" i="49"/>
  <c r="AU91" i="49"/>
  <c r="AU89" i="49"/>
  <c r="AU88" i="49"/>
  <c r="AU87" i="49"/>
  <c r="M87" i="49"/>
  <c r="AU90" i="49" s="1"/>
  <c r="AU86" i="49"/>
  <c r="AU85" i="49"/>
  <c r="M81" i="49"/>
  <c r="AU84" i="49" s="1"/>
  <c r="AU77" i="49"/>
  <c r="M75" i="49"/>
  <c r="AU76" i="49" s="1"/>
  <c r="AU74" i="49"/>
  <c r="AU71" i="49"/>
  <c r="AU70" i="49"/>
  <c r="M69" i="49"/>
  <c r="AU69" i="49" s="1"/>
  <c r="AU68" i="49"/>
  <c r="AU67" i="49"/>
  <c r="AU65" i="49"/>
  <c r="AU64" i="49"/>
  <c r="AU63" i="49"/>
  <c r="M63" i="49"/>
  <c r="AU66" i="49" s="1"/>
  <c r="AU62" i="49"/>
  <c r="AU61" i="49"/>
  <c r="M57" i="49"/>
  <c r="AU60" i="49" s="1"/>
  <c r="AU53" i="49"/>
  <c r="M51" i="49"/>
  <c r="AU52" i="49" s="1"/>
  <c r="AU50" i="49"/>
  <c r="AU47" i="49"/>
  <c r="AU46" i="49"/>
  <c r="M45" i="49"/>
  <c r="AU45" i="49" s="1"/>
  <c r="AU44" i="49"/>
  <c r="AU43" i="49"/>
  <c r="AU41" i="49"/>
  <c r="AU40" i="49"/>
  <c r="AU39" i="49"/>
  <c r="M39" i="49"/>
  <c r="AU42" i="49" s="1"/>
  <c r="AU38" i="49"/>
  <c r="AU37" i="49"/>
  <c r="M33" i="49"/>
  <c r="AU36" i="49" s="1"/>
  <c r="AU29" i="49"/>
  <c r="M27" i="49"/>
  <c r="AU28" i="49" s="1"/>
  <c r="AU26" i="49"/>
  <c r="AU23" i="49"/>
  <c r="AU22" i="49"/>
  <c r="M21" i="49"/>
  <c r="AU21" i="49" s="1"/>
  <c r="AU20" i="49"/>
  <c r="AU19" i="49"/>
  <c r="AU17" i="49"/>
  <c r="AU16" i="49"/>
  <c r="AU15" i="49"/>
  <c r="M15" i="49"/>
  <c r="AU18" i="49" s="1"/>
  <c r="AU14" i="49"/>
  <c r="AU13" i="49"/>
  <c r="M9" i="49"/>
  <c r="AU12" i="49" s="1"/>
  <c r="BB47" i="48"/>
  <c r="BB46" i="48"/>
  <c r="BB45" i="48"/>
  <c r="BB44" i="48"/>
  <c r="BB43" i="48"/>
  <c r="BB42" i="48"/>
  <c r="BB41" i="48"/>
  <c r="BB40" i="48"/>
  <c r="BB39" i="48"/>
  <c r="BB38" i="48"/>
  <c r="BB37" i="48"/>
  <c r="BB36" i="48"/>
  <c r="BB35" i="48"/>
  <c r="BB34" i="48"/>
  <c r="BB33" i="48"/>
  <c r="BB32" i="48"/>
  <c r="BB31" i="48"/>
  <c r="BB30" i="48"/>
  <c r="BB29" i="48"/>
  <c r="BB28" i="48"/>
  <c r="BB27" i="48"/>
  <c r="BB26" i="48"/>
  <c r="BB25" i="48"/>
  <c r="BB24" i="48"/>
  <c r="BB23" i="48"/>
  <c r="BB22" i="48"/>
  <c r="BB21" i="48"/>
  <c r="BB20" i="48"/>
  <c r="BB19" i="48"/>
  <c r="BB18" i="48"/>
  <c r="BB17" i="48"/>
  <c r="BB16" i="48"/>
  <c r="BB15" i="48"/>
  <c r="BB14" i="48"/>
  <c r="BB13" i="48"/>
  <c r="BB12" i="48"/>
  <c r="BB11" i="48"/>
  <c r="BB10" i="48"/>
  <c r="BB9" i="48"/>
  <c r="BB8" i="48"/>
  <c r="BB7" i="48"/>
  <c r="BB317" i="47"/>
  <c r="BB316" i="47"/>
  <c r="BB315" i="47"/>
  <c r="BB314" i="47"/>
  <c r="BB313" i="47"/>
  <c r="BB312" i="47"/>
  <c r="BB311" i="47"/>
  <c r="BB310" i="47"/>
  <c r="BB309" i="47"/>
  <c r="BB308" i="47"/>
  <c r="BB307" i="47"/>
  <c r="BB306" i="47"/>
  <c r="BB305" i="47"/>
  <c r="BB304" i="47"/>
  <c r="BB303" i="47"/>
  <c r="BB302" i="47"/>
  <c r="BB301" i="47"/>
  <c r="BB300" i="47"/>
  <c r="BB299" i="47"/>
  <c r="BB298" i="47"/>
  <c r="BB297" i="47"/>
  <c r="BB296" i="47"/>
  <c r="BB295" i="47"/>
  <c r="BB294" i="47"/>
  <c r="BB293" i="47"/>
  <c r="BB292" i="47"/>
  <c r="BB291" i="47"/>
  <c r="BB290" i="47"/>
  <c r="BB289" i="47"/>
  <c r="BB288" i="47"/>
  <c r="BB287" i="47"/>
  <c r="BB286" i="47"/>
  <c r="BB285" i="47"/>
  <c r="BB284" i="47"/>
  <c r="BB283" i="47"/>
  <c r="BB282" i="47"/>
  <c r="BB281" i="47"/>
  <c r="BB280" i="47"/>
  <c r="BB279" i="47"/>
  <c r="BB278" i="47"/>
  <c r="BB277" i="47"/>
  <c r="BB276" i="47"/>
  <c r="BB275" i="47"/>
  <c r="BB274" i="47"/>
  <c r="BB273" i="47"/>
  <c r="BB272" i="47"/>
  <c r="BB271" i="47"/>
  <c r="BB270" i="47"/>
  <c r="BB269" i="47"/>
  <c r="BB268" i="47"/>
  <c r="BB267" i="47"/>
  <c r="BB266" i="47"/>
  <c r="BB265" i="47"/>
  <c r="BB264" i="47"/>
  <c r="BB263" i="47"/>
  <c r="BB262" i="47"/>
  <c r="BB261" i="47"/>
  <c r="BB260" i="47"/>
  <c r="BB259" i="47"/>
  <c r="BB258" i="47"/>
  <c r="BB257" i="47"/>
  <c r="BB256" i="47"/>
  <c r="BB255" i="47"/>
  <c r="BB254" i="47"/>
  <c r="BB253" i="47"/>
  <c r="BB252" i="47"/>
  <c r="BB251" i="47"/>
  <c r="BB250" i="47"/>
  <c r="BB249" i="47"/>
  <c r="BB248" i="47"/>
  <c r="BB247" i="47"/>
  <c r="BB246" i="47"/>
  <c r="BB245" i="47"/>
  <c r="BB244" i="47"/>
  <c r="BB243" i="47"/>
  <c r="BB242" i="47"/>
  <c r="BB241" i="47"/>
  <c r="BB240" i="47"/>
  <c r="BB239" i="47"/>
  <c r="BB238" i="47"/>
  <c r="BB237" i="47"/>
  <c r="BB236" i="47"/>
  <c r="BB235" i="47"/>
  <c r="BB234" i="47"/>
  <c r="BB233" i="47"/>
  <c r="BB232" i="47"/>
  <c r="BB231" i="47"/>
  <c r="BB230" i="47"/>
  <c r="BB229" i="47"/>
  <c r="BB228" i="47"/>
  <c r="BB227" i="47"/>
  <c r="BB226" i="47"/>
  <c r="BB225" i="47"/>
  <c r="BB224" i="47"/>
  <c r="BB223" i="47"/>
  <c r="BB222" i="47"/>
  <c r="BB221" i="47"/>
  <c r="BB220" i="47"/>
  <c r="BB219" i="47"/>
  <c r="BB218" i="47"/>
  <c r="BB217" i="47"/>
  <c r="BB216" i="47"/>
  <c r="BB215" i="47"/>
  <c r="BB214" i="47"/>
  <c r="BB213" i="47"/>
  <c r="BB212" i="47"/>
  <c r="BB211" i="47"/>
  <c r="BB210" i="47"/>
  <c r="BB209" i="47"/>
  <c r="BB208" i="47"/>
  <c r="BB207" i="47"/>
  <c r="BB206" i="47"/>
  <c r="BB205" i="47"/>
  <c r="BB204" i="47"/>
  <c r="BB203" i="47"/>
  <c r="BB202" i="47"/>
  <c r="BB201" i="47"/>
  <c r="BB200" i="47"/>
  <c r="BB199" i="47"/>
  <c r="BB198" i="47"/>
  <c r="BB197" i="47"/>
  <c r="BB196" i="47"/>
  <c r="BB195" i="47"/>
  <c r="BB194" i="47"/>
  <c r="BB193" i="47"/>
  <c r="BB192" i="47"/>
  <c r="BB191" i="47"/>
  <c r="BB190" i="47"/>
  <c r="BB189" i="47"/>
  <c r="BB188" i="47"/>
  <c r="BB187" i="47"/>
  <c r="BB186" i="47"/>
  <c r="BB185" i="47"/>
  <c r="BB184" i="47"/>
  <c r="BB183" i="47"/>
  <c r="BB182" i="47"/>
  <c r="BB181" i="47"/>
  <c r="BB180" i="47"/>
  <c r="BB179" i="47"/>
  <c r="BB178" i="47"/>
  <c r="BB177" i="47"/>
  <c r="BB176" i="47"/>
  <c r="BB175" i="47"/>
  <c r="BB174" i="47"/>
  <c r="BB173" i="47"/>
  <c r="BB172" i="47"/>
  <c r="BB171" i="47"/>
  <c r="BB170" i="47"/>
  <c r="BB169" i="47"/>
  <c r="BB168" i="47"/>
  <c r="BB167" i="47"/>
  <c r="BB166" i="47"/>
  <c r="BB165" i="47"/>
  <c r="BB164" i="47"/>
  <c r="BB163" i="47"/>
  <c r="BB162" i="47"/>
  <c r="BB161" i="47"/>
  <c r="BB160" i="47"/>
  <c r="BB159" i="47"/>
  <c r="BB158" i="47"/>
  <c r="BB157" i="47"/>
  <c r="BB156" i="47"/>
  <c r="BB155" i="47"/>
  <c r="BB154" i="47"/>
  <c r="BB153" i="47"/>
  <c r="BB152" i="47"/>
  <c r="BB151" i="47"/>
  <c r="BB150" i="47"/>
  <c r="BB149" i="47"/>
  <c r="BB148" i="47"/>
  <c r="BB147" i="47"/>
  <c r="BB146" i="47"/>
  <c r="BB145" i="47"/>
  <c r="BB144" i="47"/>
  <c r="BB143" i="47"/>
  <c r="BB142" i="47"/>
  <c r="BB141" i="47"/>
  <c r="BB140" i="47"/>
  <c r="BB139" i="47"/>
  <c r="BB138" i="47"/>
  <c r="BB137" i="47"/>
  <c r="BB136" i="47"/>
  <c r="BB135" i="47"/>
  <c r="BB134" i="47"/>
  <c r="BB133" i="47"/>
  <c r="BB132" i="47"/>
  <c r="BB131" i="47"/>
  <c r="BB130" i="47"/>
  <c r="BB129" i="47"/>
  <c r="BB128" i="47"/>
  <c r="BB127" i="47"/>
  <c r="BB126" i="47"/>
  <c r="BB125" i="47"/>
  <c r="BB124" i="47"/>
  <c r="BB123" i="47"/>
  <c r="BB122" i="47"/>
  <c r="BB121" i="47"/>
  <c r="BB120" i="47"/>
  <c r="BB119" i="47"/>
  <c r="BB118" i="47"/>
  <c r="BB117" i="47"/>
  <c r="BB116" i="47"/>
  <c r="BB115" i="47"/>
  <c r="BB114" i="47"/>
  <c r="BB113" i="47"/>
  <c r="BB112" i="47"/>
  <c r="BB111" i="47"/>
  <c r="BB110" i="47"/>
  <c r="BB109" i="47"/>
  <c r="BB108" i="47"/>
  <c r="BB107" i="47"/>
  <c r="BB106" i="47"/>
  <c r="BB105" i="47"/>
  <c r="BB104" i="47"/>
  <c r="BB103" i="47"/>
  <c r="BB102" i="47"/>
  <c r="BB101" i="47"/>
  <c r="BB100" i="47"/>
  <c r="BB99" i="47"/>
  <c r="BB98" i="47"/>
  <c r="BB97" i="47"/>
  <c r="BB96" i="47"/>
  <c r="BB95" i="47"/>
  <c r="BB94" i="47"/>
  <c r="BB93" i="47"/>
  <c r="BB92" i="47"/>
  <c r="BB91" i="47"/>
  <c r="BB90" i="47"/>
  <c r="BB89" i="47"/>
  <c r="BB88" i="47"/>
  <c r="BB87" i="47"/>
  <c r="BB86" i="47"/>
  <c r="BB85" i="47"/>
  <c r="BB84" i="47"/>
  <c r="BB83" i="47"/>
  <c r="BB82" i="47"/>
  <c r="BB81" i="47"/>
  <c r="BB80" i="47"/>
  <c r="BB79" i="47"/>
  <c r="BB78" i="47"/>
  <c r="BB77" i="47"/>
  <c r="BB76" i="47"/>
  <c r="BB75" i="47"/>
  <c r="BB74" i="47"/>
  <c r="BB73" i="47"/>
  <c r="BB72" i="47"/>
  <c r="BB71" i="47"/>
  <c r="BB70" i="47"/>
  <c r="BB69" i="47"/>
  <c r="BB68" i="47"/>
  <c r="BB67" i="47"/>
  <c r="BB66" i="47"/>
  <c r="BB65" i="47"/>
  <c r="BB64" i="47"/>
  <c r="BB63" i="47"/>
  <c r="BB62" i="47"/>
  <c r="BB61" i="47"/>
  <c r="BB60" i="47"/>
  <c r="BB59" i="47"/>
  <c r="BB58" i="47"/>
  <c r="BB57" i="47"/>
  <c r="BB56" i="47"/>
  <c r="BB55" i="47"/>
  <c r="BB54" i="47"/>
  <c r="BB53" i="47"/>
  <c r="BB52" i="47"/>
  <c r="BB51" i="47"/>
  <c r="BB50" i="47"/>
  <c r="BB49" i="47"/>
  <c r="BB48" i="47"/>
  <c r="BB47" i="47"/>
  <c r="BB46" i="47"/>
  <c r="BB45" i="47"/>
  <c r="BB44" i="47"/>
  <c r="BB43" i="47"/>
  <c r="BB42" i="47"/>
  <c r="BB41" i="47"/>
  <c r="BB40" i="47"/>
  <c r="BB39" i="47"/>
  <c r="BB38" i="47"/>
  <c r="BB37" i="47"/>
  <c r="BB36" i="47"/>
  <c r="BB35" i="47"/>
  <c r="BB34" i="47"/>
  <c r="BB33" i="47"/>
  <c r="BB32" i="47"/>
  <c r="BB31" i="47"/>
  <c r="BB30" i="47"/>
  <c r="BB29" i="47"/>
  <c r="BB28" i="47"/>
  <c r="BB27" i="47"/>
  <c r="BB26" i="47"/>
  <c r="BB25" i="47"/>
  <c r="BB24" i="47"/>
  <c r="BB23" i="47"/>
  <c r="BB22" i="47"/>
  <c r="BB21" i="47"/>
  <c r="BB20" i="47"/>
  <c r="BB19" i="47"/>
  <c r="BB18" i="47"/>
  <c r="BB17" i="47"/>
  <c r="BB16" i="47"/>
  <c r="BB15" i="47"/>
  <c r="BB14" i="47"/>
  <c r="BB13" i="47"/>
  <c r="BB12" i="47"/>
  <c r="BB11" i="47"/>
  <c r="BB10" i="47"/>
  <c r="BB9" i="47"/>
  <c r="BB8" i="47"/>
  <c r="BB7" i="47"/>
  <c r="BB79" i="46"/>
  <c r="BB78" i="46"/>
  <c r="BB77" i="46"/>
  <c r="BB76" i="46"/>
  <c r="BB75" i="46"/>
  <c r="BB74" i="46"/>
  <c r="BB73" i="46"/>
  <c r="BB72" i="46"/>
  <c r="BB71" i="46"/>
  <c r="BB70" i="46"/>
  <c r="BB69" i="46"/>
  <c r="BB68" i="46"/>
  <c r="BB67" i="46"/>
  <c r="BB66" i="46"/>
  <c r="BB65" i="46"/>
  <c r="BB64" i="46"/>
  <c r="BB63" i="46"/>
  <c r="BB62" i="46"/>
  <c r="BB61" i="46"/>
  <c r="BB60" i="46"/>
  <c r="BB59" i="46"/>
  <c r="BB58" i="46"/>
  <c r="BB57" i="46"/>
  <c r="BB56" i="46"/>
  <c r="BB55" i="46"/>
  <c r="BB54" i="46"/>
  <c r="BB53" i="46"/>
  <c r="BB52" i="46"/>
  <c r="BB51" i="46"/>
  <c r="BB50" i="46"/>
  <c r="BB49" i="46"/>
  <c r="BB48" i="46"/>
  <c r="BB47" i="46"/>
  <c r="BB46" i="46"/>
  <c r="BB45" i="46"/>
  <c r="BB44" i="46"/>
  <c r="BB43" i="46"/>
  <c r="BB42" i="46"/>
  <c r="BB41" i="46"/>
  <c r="BB40" i="46"/>
  <c r="BB39" i="46"/>
  <c r="BB38" i="46"/>
  <c r="BB37" i="46"/>
  <c r="BB36" i="46"/>
  <c r="BB35" i="46"/>
  <c r="BB34" i="46"/>
  <c r="BB33" i="46"/>
  <c r="BB32" i="46"/>
  <c r="BB31" i="46"/>
  <c r="BB30" i="46"/>
  <c r="BB29" i="46"/>
  <c r="BB28" i="46"/>
  <c r="BB27" i="46"/>
  <c r="BB26" i="46"/>
  <c r="BB25" i="46"/>
  <c r="BB24" i="46"/>
  <c r="BB23" i="46"/>
  <c r="BB22" i="46"/>
  <c r="BB21" i="46"/>
  <c r="BB20" i="46"/>
  <c r="BB19" i="46"/>
  <c r="BB18" i="46"/>
  <c r="BB17" i="46"/>
  <c r="BB16" i="46"/>
  <c r="BB15" i="46"/>
  <c r="BB14" i="46"/>
  <c r="BB13" i="46"/>
  <c r="BB12" i="46"/>
  <c r="BB11" i="46"/>
  <c r="BB10" i="46"/>
  <c r="BB9" i="46"/>
  <c r="BB8" i="46"/>
  <c r="BB7" i="46"/>
  <c r="BB79" i="45"/>
  <c r="BB78" i="45"/>
  <c r="BB77" i="45"/>
  <c r="BB76" i="45"/>
  <c r="BB75" i="45"/>
  <c r="BB74" i="45"/>
  <c r="BB73" i="45"/>
  <c r="BB72" i="45"/>
  <c r="BB71" i="45"/>
  <c r="BB70" i="45"/>
  <c r="BB69" i="45"/>
  <c r="BB68" i="45"/>
  <c r="BB67" i="45"/>
  <c r="BB66" i="45"/>
  <c r="BB65" i="45"/>
  <c r="BB64" i="45"/>
  <c r="BB63" i="45"/>
  <c r="BB62" i="45"/>
  <c r="BB61" i="45"/>
  <c r="BB60" i="45"/>
  <c r="BB59" i="45"/>
  <c r="BB58" i="45"/>
  <c r="BB57" i="45"/>
  <c r="BB56" i="45"/>
  <c r="BB55" i="45"/>
  <c r="BB54" i="45"/>
  <c r="BB53" i="45"/>
  <c r="BB52" i="45"/>
  <c r="BB51" i="45"/>
  <c r="BB50" i="45"/>
  <c r="BB49" i="45"/>
  <c r="BB48" i="45"/>
  <c r="BB47" i="45"/>
  <c r="BB46" i="45"/>
  <c r="BB45" i="45"/>
  <c r="BB44" i="45"/>
  <c r="BB43" i="45"/>
  <c r="BB42" i="45"/>
  <c r="BB41" i="45"/>
  <c r="BB40" i="45"/>
  <c r="BB39" i="45"/>
  <c r="BB38" i="45"/>
  <c r="BB37" i="45"/>
  <c r="BB36" i="45"/>
  <c r="BB35" i="45"/>
  <c r="BB34" i="45"/>
  <c r="BB33" i="45"/>
  <c r="BB32" i="45"/>
  <c r="BB31" i="45"/>
  <c r="BB30" i="45"/>
  <c r="BB29" i="45"/>
  <c r="BB28" i="45"/>
  <c r="BB27" i="45"/>
  <c r="BB26" i="45"/>
  <c r="BB25" i="45"/>
  <c r="BB24" i="45"/>
  <c r="BB23" i="45"/>
  <c r="BB22" i="45"/>
  <c r="BB21" i="45"/>
  <c r="BB20" i="45"/>
  <c r="BB19" i="45"/>
  <c r="BB18" i="45"/>
  <c r="BB17" i="45"/>
  <c r="BB16" i="45"/>
  <c r="BB15" i="45"/>
  <c r="BB14" i="45"/>
  <c r="BB13" i="45"/>
  <c r="BB12" i="45"/>
  <c r="BB11" i="45"/>
  <c r="BB10" i="45"/>
  <c r="BB9" i="45"/>
  <c r="BB8" i="45"/>
  <c r="AQ90" i="44"/>
  <c r="AQ89" i="44"/>
  <c r="AQ88" i="44"/>
  <c r="AQ87" i="44"/>
  <c r="AQ86" i="44"/>
  <c r="AQ85" i="44"/>
  <c r="AQ84" i="44"/>
  <c r="AQ83" i="44"/>
  <c r="AQ82" i="44"/>
  <c r="AQ81" i="44"/>
  <c r="AQ80" i="44"/>
  <c r="AQ79" i="44"/>
  <c r="AQ78" i="44"/>
  <c r="AQ77" i="44"/>
  <c r="AQ76" i="44"/>
  <c r="AQ75" i="44"/>
  <c r="AQ74" i="44"/>
  <c r="AQ73" i="44"/>
  <c r="AQ72" i="44"/>
  <c r="AQ71" i="44"/>
  <c r="AQ70" i="44"/>
  <c r="AQ69" i="44"/>
  <c r="AQ68" i="44"/>
  <c r="AQ67" i="44"/>
  <c r="AQ66" i="44"/>
  <c r="AQ65" i="44"/>
  <c r="AQ64" i="44"/>
  <c r="AQ63" i="44"/>
  <c r="AQ62" i="44"/>
  <c r="AQ61" i="44"/>
  <c r="AQ60" i="44"/>
  <c r="AQ59" i="44"/>
  <c r="AQ58" i="44"/>
  <c r="AQ57" i="44"/>
  <c r="AQ56" i="44"/>
  <c r="AQ55" i="44"/>
  <c r="AQ54" i="44"/>
  <c r="AQ53" i="44"/>
  <c r="AQ52" i="44"/>
  <c r="AQ51" i="44"/>
  <c r="AQ50" i="44"/>
  <c r="AQ49" i="44"/>
  <c r="AQ48" i="44"/>
  <c r="AQ47" i="44"/>
  <c r="AQ46" i="44"/>
  <c r="AQ45" i="44"/>
  <c r="AQ44" i="44"/>
  <c r="AQ43" i="44"/>
  <c r="AQ42" i="44"/>
  <c r="AQ41" i="44"/>
  <c r="AQ40" i="44"/>
  <c r="AQ39" i="44"/>
  <c r="AQ38" i="44"/>
  <c r="AQ37" i="44"/>
  <c r="AQ36" i="44"/>
  <c r="AQ35" i="44"/>
  <c r="AQ34" i="44"/>
  <c r="AQ33" i="44"/>
  <c r="AQ32" i="44"/>
  <c r="AQ31" i="44"/>
  <c r="AQ30" i="44"/>
  <c r="AQ29" i="44"/>
  <c r="AQ28" i="44"/>
  <c r="AQ27" i="44"/>
  <c r="AQ26" i="44"/>
  <c r="AQ25" i="44"/>
  <c r="AQ24" i="44"/>
  <c r="AQ23" i="44"/>
  <c r="AQ22" i="44"/>
  <c r="AQ21" i="44"/>
  <c r="AQ20" i="44"/>
  <c r="AQ19" i="44"/>
  <c r="AQ18" i="44"/>
  <c r="AQ17" i="44"/>
  <c r="AQ16" i="44"/>
  <c r="AQ15" i="44"/>
  <c r="AQ14" i="44"/>
  <c r="AQ13" i="44"/>
  <c r="AQ12" i="44"/>
  <c r="AQ11" i="44"/>
  <c r="AQ10" i="44"/>
  <c r="AQ9" i="44"/>
  <c r="AQ8" i="44"/>
  <c r="AQ7" i="44"/>
  <c r="AQ156" i="43"/>
  <c r="AQ155" i="43"/>
  <c r="AQ154" i="43"/>
  <c r="AQ153" i="43"/>
  <c r="AQ152" i="43"/>
  <c r="AQ151" i="43"/>
  <c r="AQ150" i="43"/>
  <c r="AQ149" i="43"/>
  <c r="AQ148" i="43"/>
  <c r="AQ147" i="43"/>
  <c r="AQ146" i="43"/>
  <c r="AQ145" i="43"/>
  <c r="AQ144" i="43"/>
  <c r="AQ143" i="43"/>
  <c r="AQ142" i="43"/>
  <c r="AQ141" i="43"/>
  <c r="AQ140" i="43"/>
  <c r="AQ139" i="43"/>
  <c r="AQ138" i="43"/>
  <c r="AQ137" i="43"/>
  <c r="AQ136" i="43"/>
  <c r="AQ135" i="43"/>
  <c r="AQ134" i="43"/>
  <c r="AQ133" i="43"/>
  <c r="AQ132" i="43"/>
  <c r="AQ131" i="43"/>
  <c r="AQ130" i="43"/>
  <c r="AQ129" i="43"/>
  <c r="AQ128" i="43"/>
  <c r="AQ127" i="43"/>
  <c r="AQ126" i="43"/>
  <c r="AQ125" i="43"/>
  <c r="AQ124" i="43"/>
  <c r="AQ123" i="43"/>
  <c r="AQ122" i="43"/>
  <c r="AQ121" i="43"/>
  <c r="AQ120" i="43"/>
  <c r="AQ119" i="43"/>
  <c r="AQ118" i="43"/>
  <c r="AQ117" i="43"/>
  <c r="AQ116" i="43"/>
  <c r="AQ115" i="43"/>
  <c r="AQ114" i="43"/>
  <c r="AQ113" i="43"/>
  <c r="AQ112" i="43"/>
  <c r="AQ111" i="43"/>
  <c r="AQ110" i="43"/>
  <c r="AQ109" i="43"/>
  <c r="AQ108" i="43"/>
  <c r="AQ107" i="43"/>
  <c r="AQ106" i="43"/>
  <c r="AQ105" i="43"/>
  <c r="AQ104" i="43"/>
  <c r="AQ103" i="43"/>
  <c r="AQ102" i="43"/>
  <c r="AQ101" i="43"/>
  <c r="AQ100" i="43"/>
  <c r="AQ99" i="43"/>
  <c r="AQ98" i="43"/>
  <c r="AQ97" i="43"/>
  <c r="AQ96" i="43"/>
  <c r="AQ95" i="43"/>
  <c r="AQ94" i="43"/>
  <c r="AQ93" i="43"/>
  <c r="AQ92" i="43"/>
  <c r="AQ91" i="43"/>
  <c r="AQ90" i="43"/>
  <c r="AQ89" i="43"/>
  <c r="AQ88" i="43"/>
  <c r="AQ87" i="43"/>
  <c r="AQ86" i="43"/>
  <c r="AQ85" i="43"/>
  <c r="AQ84" i="43"/>
  <c r="AQ83" i="43"/>
  <c r="AQ82" i="43"/>
  <c r="AQ81" i="43"/>
  <c r="AQ80" i="43"/>
  <c r="AQ79" i="43"/>
  <c r="AQ78" i="43"/>
  <c r="AQ77" i="43"/>
  <c r="AQ76" i="43"/>
  <c r="AQ75" i="43"/>
  <c r="AQ74" i="43"/>
  <c r="AQ73" i="43"/>
  <c r="AQ72" i="43"/>
  <c r="AQ71" i="43"/>
  <c r="AQ70" i="43"/>
  <c r="AQ69" i="43"/>
  <c r="AQ68" i="43"/>
  <c r="AQ67" i="43"/>
  <c r="AQ66" i="43"/>
  <c r="AQ65" i="43"/>
  <c r="AQ64" i="43"/>
  <c r="AQ63" i="43"/>
  <c r="AQ62" i="43"/>
  <c r="AQ61" i="43"/>
  <c r="AQ60" i="43"/>
  <c r="AQ59" i="43"/>
  <c r="AQ58" i="43"/>
  <c r="AQ57" i="43"/>
  <c r="AQ56" i="43"/>
  <c r="AQ55" i="43"/>
  <c r="AQ54" i="43"/>
  <c r="AQ53" i="43"/>
  <c r="AQ52" i="43"/>
  <c r="AQ51" i="43"/>
  <c r="AQ50" i="43"/>
  <c r="AQ49" i="43"/>
  <c r="AQ48" i="43"/>
  <c r="AQ47" i="43"/>
  <c r="AQ46" i="43"/>
  <c r="AQ45" i="43"/>
  <c r="AQ44" i="43"/>
  <c r="AQ43" i="43"/>
  <c r="AQ42" i="43"/>
  <c r="AQ41" i="43"/>
  <c r="AQ40" i="43"/>
  <c r="AQ39" i="43"/>
  <c r="AQ38" i="43"/>
  <c r="AQ37" i="43"/>
  <c r="AQ36" i="43"/>
  <c r="AQ35" i="43"/>
  <c r="AQ34" i="43"/>
  <c r="AQ33" i="43"/>
  <c r="AQ32" i="43"/>
  <c r="AQ31" i="43"/>
  <c r="AQ30" i="43"/>
  <c r="AQ29" i="43"/>
  <c r="AQ28" i="43"/>
  <c r="AQ27" i="43"/>
  <c r="AQ26" i="43"/>
  <c r="AQ25" i="43"/>
  <c r="AQ24" i="43"/>
  <c r="AQ23" i="43"/>
  <c r="AQ22" i="43"/>
  <c r="AQ21" i="43"/>
  <c r="AQ20" i="43"/>
  <c r="AQ19" i="43"/>
  <c r="AQ18" i="43"/>
  <c r="AQ17" i="43"/>
  <c r="AQ16" i="43"/>
  <c r="AQ15" i="43"/>
  <c r="AQ14" i="43"/>
  <c r="AQ13" i="43"/>
  <c r="AQ12" i="43"/>
  <c r="AQ11" i="43"/>
  <c r="AQ10" i="43"/>
  <c r="AQ9" i="43"/>
  <c r="AQ8" i="43"/>
  <c r="AQ7" i="43"/>
  <c r="AQ102" i="42"/>
  <c r="AQ101" i="42"/>
  <c r="AQ100" i="42"/>
  <c r="AQ99" i="42"/>
  <c r="AQ98" i="42"/>
  <c r="AQ97" i="42"/>
  <c r="AQ96" i="42"/>
  <c r="AQ95" i="42"/>
  <c r="AQ94" i="42"/>
  <c r="AQ93" i="42"/>
  <c r="AQ92" i="42"/>
  <c r="AQ91" i="42"/>
  <c r="AQ90" i="42"/>
  <c r="AQ89" i="42"/>
  <c r="AQ88" i="42"/>
  <c r="AQ87" i="42"/>
  <c r="AQ86" i="42"/>
  <c r="AQ85" i="42"/>
  <c r="AQ84" i="42"/>
  <c r="AQ83" i="42"/>
  <c r="AQ82" i="42"/>
  <c r="AQ81" i="42"/>
  <c r="AQ80" i="42"/>
  <c r="AQ79" i="42"/>
  <c r="AQ78" i="42"/>
  <c r="AQ77" i="42"/>
  <c r="AQ76" i="42"/>
  <c r="AQ75" i="42"/>
  <c r="AQ74" i="42"/>
  <c r="AQ73" i="42"/>
  <c r="AQ72" i="42"/>
  <c r="AQ71" i="42"/>
  <c r="AQ70" i="42"/>
  <c r="AQ69" i="42"/>
  <c r="AQ68" i="42"/>
  <c r="AQ67" i="42"/>
  <c r="AQ66" i="42"/>
  <c r="AQ65" i="42"/>
  <c r="AQ64" i="42"/>
  <c r="AQ63" i="42"/>
  <c r="AQ62" i="42"/>
  <c r="AQ61" i="42"/>
  <c r="AQ60" i="42"/>
  <c r="AQ59" i="42"/>
  <c r="AQ58" i="42"/>
  <c r="AQ57" i="42"/>
  <c r="AQ56" i="42"/>
  <c r="AQ55" i="42"/>
  <c r="AQ54" i="42"/>
  <c r="AQ53" i="42"/>
  <c r="AQ52" i="42"/>
  <c r="AQ51" i="42"/>
  <c r="AQ50" i="42"/>
  <c r="AQ49" i="42"/>
  <c r="AQ48" i="42"/>
  <c r="AQ47" i="42"/>
  <c r="AQ46" i="42"/>
  <c r="AQ45" i="42"/>
  <c r="AQ44" i="42"/>
  <c r="AQ43" i="42"/>
  <c r="AQ42" i="42"/>
  <c r="AQ41" i="42"/>
  <c r="AQ40" i="42"/>
  <c r="AQ39" i="42"/>
  <c r="AQ38" i="42"/>
  <c r="AQ37" i="42"/>
  <c r="AQ36" i="42"/>
  <c r="AQ35" i="42"/>
  <c r="AQ34" i="42"/>
  <c r="AQ33" i="42"/>
  <c r="AQ32" i="42"/>
  <c r="AQ31" i="42"/>
  <c r="AQ30" i="42"/>
  <c r="AQ29" i="42"/>
  <c r="AQ28" i="42"/>
  <c r="AQ27" i="42"/>
  <c r="AQ26" i="42"/>
  <c r="AQ25" i="42"/>
  <c r="AQ24" i="42"/>
  <c r="AQ23" i="42"/>
  <c r="AQ22" i="42"/>
  <c r="AQ21" i="42"/>
  <c r="AQ20" i="42"/>
  <c r="AQ19" i="42"/>
  <c r="AQ18" i="42"/>
  <c r="AQ17" i="42"/>
  <c r="AQ16" i="42"/>
  <c r="AQ15" i="42"/>
  <c r="AQ14" i="42"/>
  <c r="AQ13" i="42"/>
  <c r="AQ12" i="42"/>
  <c r="AQ11" i="42"/>
  <c r="AQ10" i="42"/>
  <c r="AQ9" i="42"/>
  <c r="AQ8" i="42"/>
  <c r="AQ7" i="42"/>
  <c r="AQ156" i="41"/>
  <c r="AQ155" i="41"/>
  <c r="AQ154" i="41"/>
  <c r="AQ153" i="41"/>
  <c r="AQ152" i="41"/>
  <c r="AQ151" i="41"/>
  <c r="AQ150" i="41"/>
  <c r="AQ149" i="41"/>
  <c r="AQ148" i="41"/>
  <c r="AQ147" i="41"/>
  <c r="AQ146" i="41"/>
  <c r="AQ145" i="41"/>
  <c r="AQ144" i="41"/>
  <c r="AQ143" i="41"/>
  <c r="AQ142" i="41"/>
  <c r="AQ141" i="41"/>
  <c r="AQ140" i="41"/>
  <c r="AQ139" i="41"/>
  <c r="AQ138" i="41"/>
  <c r="AQ137" i="41"/>
  <c r="AQ136" i="41"/>
  <c r="AQ135" i="41"/>
  <c r="AQ134" i="41"/>
  <c r="AQ133" i="41"/>
  <c r="AQ132" i="41"/>
  <c r="AQ131" i="41"/>
  <c r="AQ130" i="41"/>
  <c r="AQ129" i="41"/>
  <c r="AQ128" i="41"/>
  <c r="AQ127" i="41"/>
  <c r="AQ126" i="41"/>
  <c r="AQ125" i="41"/>
  <c r="AQ124" i="41"/>
  <c r="AQ123" i="41"/>
  <c r="AQ122" i="41"/>
  <c r="AQ121" i="41"/>
  <c r="AQ120" i="41"/>
  <c r="AQ119" i="41"/>
  <c r="AQ118" i="41"/>
  <c r="AQ117" i="41"/>
  <c r="AQ116" i="41"/>
  <c r="AQ115" i="41"/>
  <c r="AQ114" i="41"/>
  <c r="AQ113" i="41"/>
  <c r="AQ112" i="41"/>
  <c r="AQ111" i="41"/>
  <c r="AQ110" i="41"/>
  <c r="AQ109" i="41"/>
  <c r="AQ108" i="41"/>
  <c r="AQ107" i="41"/>
  <c r="AQ106" i="41"/>
  <c r="AQ105" i="41"/>
  <c r="AQ104" i="41"/>
  <c r="AQ103" i="41"/>
  <c r="AQ102" i="41"/>
  <c r="AQ101" i="41"/>
  <c r="AQ100" i="41"/>
  <c r="AQ99" i="41"/>
  <c r="AQ98" i="41"/>
  <c r="AQ97" i="41"/>
  <c r="AQ96" i="41"/>
  <c r="AQ95" i="41"/>
  <c r="AQ94" i="41"/>
  <c r="AQ93" i="41"/>
  <c r="AQ92" i="41"/>
  <c r="AQ91" i="41"/>
  <c r="AQ90" i="41"/>
  <c r="AQ89" i="41"/>
  <c r="AQ88" i="41"/>
  <c r="AQ87" i="41"/>
  <c r="AQ86" i="41"/>
  <c r="AQ85" i="41"/>
  <c r="AQ84" i="41"/>
  <c r="AQ83" i="41"/>
  <c r="AQ82" i="41"/>
  <c r="AQ81" i="41"/>
  <c r="AQ80" i="41"/>
  <c r="AQ79" i="41"/>
  <c r="AQ78" i="41"/>
  <c r="AQ77" i="41"/>
  <c r="AQ76" i="41"/>
  <c r="AQ75" i="41"/>
  <c r="AQ74" i="41"/>
  <c r="AQ73" i="41"/>
  <c r="AQ72" i="41"/>
  <c r="AQ71" i="41"/>
  <c r="AQ70" i="41"/>
  <c r="AQ69" i="41"/>
  <c r="AQ68" i="41"/>
  <c r="AQ67" i="41"/>
  <c r="AQ66" i="41"/>
  <c r="AQ65" i="41"/>
  <c r="AQ64" i="41"/>
  <c r="AQ63" i="41"/>
  <c r="AQ62" i="41"/>
  <c r="AQ61" i="41"/>
  <c r="AQ60" i="41"/>
  <c r="AQ59" i="41"/>
  <c r="AQ58" i="41"/>
  <c r="AQ57" i="41"/>
  <c r="AQ56" i="41"/>
  <c r="AQ55" i="41"/>
  <c r="AQ54" i="41"/>
  <c r="AQ53" i="41"/>
  <c r="AQ52" i="41"/>
  <c r="AQ51" i="41"/>
  <c r="AQ50" i="41"/>
  <c r="AQ49" i="41"/>
  <c r="AQ48" i="41"/>
  <c r="AQ47" i="41"/>
  <c r="AQ46" i="41"/>
  <c r="AQ45" i="41"/>
  <c r="AQ44" i="41"/>
  <c r="AQ43" i="41"/>
  <c r="AQ42" i="41"/>
  <c r="AQ41" i="41"/>
  <c r="AQ40" i="41"/>
  <c r="AQ39" i="41"/>
  <c r="AQ38" i="41"/>
  <c r="AQ37" i="41"/>
  <c r="AQ36" i="41"/>
  <c r="AQ35" i="41"/>
  <c r="AQ34" i="41"/>
  <c r="AQ33" i="41"/>
  <c r="AQ32" i="41"/>
  <c r="AQ31" i="41"/>
  <c r="AQ30" i="41"/>
  <c r="AQ29" i="41"/>
  <c r="AQ28" i="41"/>
  <c r="AQ27" i="41"/>
  <c r="AQ26" i="41"/>
  <c r="AQ25" i="41"/>
  <c r="AQ24" i="41"/>
  <c r="AQ23" i="41"/>
  <c r="AQ22" i="41"/>
  <c r="AQ21" i="41"/>
  <c r="AQ20" i="41"/>
  <c r="AQ19" i="41"/>
  <c r="AQ18" i="41"/>
  <c r="AQ17" i="41"/>
  <c r="AQ16" i="41"/>
  <c r="AQ15" i="41"/>
  <c r="AQ14" i="41"/>
  <c r="AQ13" i="41"/>
  <c r="AQ12" i="41"/>
  <c r="AQ11" i="41"/>
  <c r="AQ10" i="41"/>
  <c r="AQ9" i="41"/>
  <c r="AQ8" i="41"/>
  <c r="AQ7" i="41"/>
  <c r="AQ156" i="40"/>
  <c r="AQ155" i="40"/>
  <c r="AQ154" i="40"/>
  <c r="AQ153" i="40"/>
  <c r="AQ152" i="40"/>
  <c r="AQ151" i="40"/>
  <c r="AQ150" i="40"/>
  <c r="AQ149" i="40"/>
  <c r="AQ148" i="40"/>
  <c r="AQ147" i="40"/>
  <c r="AQ146" i="40"/>
  <c r="AQ145" i="40"/>
  <c r="AQ144" i="40"/>
  <c r="AQ143" i="40"/>
  <c r="AQ142" i="40"/>
  <c r="AQ141" i="40"/>
  <c r="AQ140" i="40"/>
  <c r="AQ139" i="40"/>
  <c r="AQ138" i="40"/>
  <c r="AQ137" i="40"/>
  <c r="AQ136" i="40"/>
  <c r="AQ135" i="40"/>
  <c r="AQ134" i="40"/>
  <c r="AQ133" i="40"/>
  <c r="AQ132" i="40"/>
  <c r="AQ131" i="40"/>
  <c r="AQ130" i="40"/>
  <c r="AQ129" i="40"/>
  <c r="AQ128" i="40"/>
  <c r="AQ127" i="40"/>
  <c r="AQ126" i="40"/>
  <c r="AQ125" i="40"/>
  <c r="AQ124" i="40"/>
  <c r="AQ123" i="40"/>
  <c r="AQ122" i="40"/>
  <c r="AQ121" i="40"/>
  <c r="AQ120" i="40"/>
  <c r="AQ119" i="40"/>
  <c r="AQ118" i="40"/>
  <c r="AQ117" i="40"/>
  <c r="AQ116" i="40"/>
  <c r="AQ115" i="40"/>
  <c r="AQ114" i="40"/>
  <c r="AQ113" i="40"/>
  <c r="AQ112" i="40"/>
  <c r="AQ111" i="40"/>
  <c r="AQ110" i="40"/>
  <c r="AQ109" i="40"/>
  <c r="AQ108" i="40"/>
  <c r="AQ107" i="40"/>
  <c r="AQ106" i="40"/>
  <c r="AQ105" i="40"/>
  <c r="AQ104" i="40"/>
  <c r="AQ103" i="40"/>
  <c r="AQ102" i="40"/>
  <c r="AQ101" i="40"/>
  <c r="AQ100" i="40"/>
  <c r="AQ99" i="40"/>
  <c r="AQ98" i="40"/>
  <c r="AQ97" i="40"/>
  <c r="AQ96" i="40"/>
  <c r="AQ95" i="40"/>
  <c r="AQ94" i="40"/>
  <c r="AQ93" i="40"/>
  <c r="AQ92" i="40"/>
  <c r="AQ91" i="40"/>
  <c r="AQ90" i="40"/>
  <c r="AQ89" i="40"/>
  <c r="AQ88" i="40"/>
  <c r="AQ87" i="40"/>
  <c r="AQ86" i="40"/>
  <c r="AQ85" i="40"/>
  <c r="AQ84" i="40"/>
  <c r="AQ83" i="40"/>
  <c r="AQ82" i="40"/>
  <c r="AQ81" i="40"/>
  <c r="AQ80" i="40"/>
  <c r="AQ79" i="40"/>
  <c r="AQ78" i="40"/>
  <c r="AQ77" i="40"/>
  <c r="AQ76" i="40"/>
  <c r="AQ75" i="40"/>
  <c r="AQ74" i="40"/>
  <c r="AQ73" i="40"/>
  <c r="AQ72" i="40"/>
  <c r="AQ71" i="40"/>
  <c r="AQ70" i="40"/>
  <c r="AQ69" i="40"/>
  <c r="AQ68" i="40"/>
  <c r="AQ67" i="40"/>
  <c r="AQ66" i="40"/>
  <c r="AQ65" i="40"/>
  <c r="AQ64" i="40"/>
  <c r="AQ63" i="40"/>
  <c r="AQ62" i="40"/>
  <c r="AQ61" i="40"/>
  <c r="AQ60" i="40"/>
  <c r="AQ59" i="40"/>
  <c r="AQ58" i="40"/>
  <c r="AQ57" i="40"/>
  <c r="AQ56" i="40"/>
  <c r="AQ55" i="40"/>
  <c r="AQ54" i="40"/>
  <c r="AQ53" i="40"/>
  <c r="AQ52" i="40"/>
  <c r="AQ51" i="40"/>
  <c r="AQ50" i="40"/>
  <c r="AQ49" i="40"/>
  <c r="AQ48" i="40"/>
  <c r="AQ47" i="40"/>
  <c r="AQ46" i="40"/>
  <c r="AQ45" i="40"/>
  <c r="AQ44" i="40"/>
  <c r="AQ43" i="40"/>
  <c r="AQ42" i="40"/>
  <c r="AQ41" i="40"/>
  <c r="AQ40" i="40"/>
  <c r="AQ39" i="40"/>
  <c r="AQ38" i="40"/>
  <c r="AQ37" i="40"/>
  <c r="AQ36" i="40"/>
  <c r="AQ35" i="40"/>
  <c r="AQ34" i="40"/>
  <c r="AQ33" i="40"/>
  <c r="AQ32" i="40"/>
  <c r="AQ31" i="40"/>
  <c r="AQ30" i="40"/>
  <c r="AQ29" i="40"/>
  <c r="AQ28" i="40"/>
  <c r="AQ27" i="40"/>
  <c r="AQ26" i="40"/>
  <c r="AQ25" i="40"/>
  <c r="AQ24" i="40"/>
  <c r="AQ23" i="40"/>
  <c r="AQ22" i="40"/>
  <c r="AQ21" i="40"/>
  <c r="AQ20" i="40"/>
  <c r="AQ19" i="40"/>
  <c r="AQ18" i="40"/>
  <c r="AQ17" i="40"/>
  <c r="AQ16" i="40"/>
  <c r="AQ15" i="40"/>
  <c r="AQ14" i="40"/>
  <c r="AQ13" i="40"/>
  <c r="AQ12" i="40"/>
  <c r="AQ11" i="40"/>
  <c r="AQ10" i="40"/>
  <c r="AQ9" i="40"/>
  <c r="AQ8" i="40"/>
  <c r="AQ7" i="40"/>
  <c r="AU12" i="53" l="1"/>
  <c r="AU36" i="53"/>
  <c r="AU60" i="53"/>
  <c r="AU63" i="53"/>
  <c r="AU84" i="53"/>
  <c r="AU87" i="53"/>
  <c r="AU9" i="53"/>
  <c r="AU13" i="53"/>
  <c r="AU16" i="53"/>
  <c r="AU30" i="53"/>
  <c r="AU33" i="53"/>
  <c r="AU37" i="53"/>
  <c r="AU40" i="53"/>
  <c r="AU54" i="53"/>
  <c r="AU57" i="53"/>
  <c r="AU61" i="53"/>
  <c r="AU64" i="53"/>
  <c r="AU78" i="53"/>
  <c r="AU81" i="53"/>
  <c r="AU85" i="53"/>
  <c r="AU88" i="53"/>
  <c r="AU7" i="53"/>
  <c r="AU10" i="53"/>
  <c r="AU14" i="53"/>
  <c r="AU17" i="53"/>
  <c r="AU31" i="53"/>
  <c r="AU34" i="53"/>
  <c r="AU38" i="53"/>
  <c r="AU41" i="53"/>
  <c r="AU55" i="53"/>
  <c r="AU58" i="53"/>
  <c r="AU62" i="53"/>
  <c r="AU65" i="53"/>
  <c r="AU79" i="53"/>
  <c r="AU82" i="53"/>
  <c r="AU86" i="53"/>
  <c r="AU89" i="53"/>
  <c r="AU8" i="53"/>
  <c r="AU32" i="53"/>
  <c r="AU56" i="53"/>
  <c r="AU9" i="52"/>
  <c r="AU30" i="52"/>
  <c r="AU33" i="52"/>
  <c r="AU54" i="52"/>
  <c r="AU57" i="52"/>
  <c r="AU78" i="52"/>
  <c r="AU81" i="52"/>
  <c r="AU102" i="52"/>
  <c r="AU105" i="52"/>
  <c r="AU126" i="52"/>
  <c r="AU129" i="52"/>
  <c r="AU150" i="52"/>
  <c r="AU153" i="52"/>
  <c r="AU7" i="52"/>
  <c r="AU10" i="52"/>
  <c r="AU24" i="52"/>
  <c r="AU27" i="52"/>
  <c r="AU31" i="52"/>
  <c r="AU34" i="52"/>
  <c r="AU48" i="52"/>
  <c r="AU51" i="52"/>
  <c r="AU55" i="52"/>
  <c r="AU58" i="52"/>
  <c r="AU72" i="52"/>
  <c r="AU75" i="52"/>
  <c r="AU79" i="52"/>
  <c r="AU82" i="52"/>
  <c r="AU96" i="52"/>
  <c r="AU99" i="52"/>
  <c r="AU103" i="52"/>
  <c r="AU106" i="52"/>
  <c r="AU120" i="52"/>
  <c r="AU123" i="52"/>
  <c r="AU127" i="52"/>
  <c r="AU130" i="52"/>
  <c r="AU144" i="52"/>
  <c r="AU147" i="52"/>
  <c r="AU151" i="52"/>
  <c r="AU154" i="52"/>
  <c r="AU8" i="52"/>
  <c r="AU11" i="52"/>
  <c r="AU25" i="52"/>
  <c r="AU32" i="52"/>
  <c r="AU35" i="52"/>
  <c r="AU49" i="52"/>
  <c r="AU56" i="52"/>
  <c r="AU59" i="52"/>
  <c r="AU73" i="52"/>
  <c r="AU80" i="52"/>
  <c r="AU83" i="52"/>
  <c r="AU97" i="52"/>
  <c r="AU104" i="52"/>
  <c r="AU107" i="52"/>
  <c r="AU121" i="52"/>
  <c r="AU128" i="52"/>
  <c r="AU131" i="52"/>
  <c r="AU145" i="52"/>
  <c r="AU152" i="52"/>
  <c r="AU155" i="52"/>
  <c r="AU24" i="51"/>
  <c r="AU48" i="51"/>
  <c r="AU72" i="51"/>
  <c r="AU96" i="51"/>
  <c r="AU99" i="51"/>
  <c r="AU18" i="51"/>
  <c r="AU21" i="51"/>
  <c r="AU25" i="51"/>
  <c r="AU28" i="51"/>
  <c r="AU42" i="51"/>
  <c r="AU45" i="51"/>
  <c r="AU49" i="51"/>
  <c r="AU52" i="51"/>
  <c r="AU59" i="51"/>
  <c r="AU66" i="51"/>
  <c r="AU69" i="51"/>
  <c r="AU73" i="51"/>
  <c r="AU76" i="51"/>
  <c r="AU80" i="51"/>
  <c r="AU83" i="51"/>
  <c r="AU90" i="51"/>
  <c r="AU93" i="51"/>
  <c r="AU97" i="51"/>
  <c r="AU100" i="51"/>
  <c r="AU19" i="51"/>
  <c r="AU22" i="51"/>
  <c r="AU26" i="51"/>
  <c r="AU29" i="51"/>
  <c r="AU43" i="51"/>
  <c r="AU46" i="51"/>
  <c r="AU50" i="51"/>
  <c r="AU53" i="51"/>
  <c r="AU67" i="51"/>
  <c r="AU70" i="51"/>
  <c r="AU74" i="51"/>
  <c r="AU77" i="51"/>
  <c r="AU91" i="51"/>
  <c r="AU94" i="51"/>
  <c r="AU98" i="51"/>
  <c r="AU101" i="51"/>
  <c r="AU20" i="51"/>
  <c r="AU44" i="51"/>
  <c r="AU68" i="51"/>
  <c r="AU92" i="51"/>
  <c r="AU9" i="50"/>
  <c r="AU30" i="50"/>
  <c r="AU33" i="50"/>
  <c r="AU54" i="50"/>
  <c r="AU57" i="50"/>
  <c r="AU78" i="50"/>
  <c r="AU81" i="50"/>
  <c r="AU102" i="50"/>
  <c r="AU105" i="50"/>
  <c r="AU126" i="50"/>
  <c r="AU129" i="50"/>
  <c r="AU150" i="50"/>
  <c r="AU153" i="50"/>
  <c r="AU7" i="50"/>
  <c r="AU10" i="50"/>
  <c r="AU24" i="50"/>
  <c r="AU27" i="50"/>
  <c r="AU31" i="50"/>
  <c r="AU34" i="50"/>
  <c r="AU48" i="50"/>
  <c r="AU51" i="50"/>
  <c r="AU55" i="50"/>
  <c r="AU58" i="50"/>
  <c r="AU72" i="50"/>
  <c r="AU75" i="50"/>
  <c r="AU79" i="50"/>
  <c r="AU82" i="50"/>
  <c r="AU96" i="50"/>
  <c r="AU99" i="50"/>
  <c r="AU103" i="50"/>
  <c r="AU106" i="50"/>
  <c r="AU120" i="50"/>
  <c r="AU123" i="50"/>
  <c r="AU127" i="50"/>
  <c r="AU130" i="50"/>
  <c r="AU144" i="50"/>
  <c r="AU147" i="50"/>
  <c r="AU151" i="50"/>
  <c r="AU154" i="50"/>
  <c r="AU8" i="50"/>
  <c r="AU11" i="50"/>
  <c r="AU25" i="50"/>
  <c r="AU32" i="50"/>
  <c r="AU35" i="50"/>
  <c r="AU49" i="50"/>
  <c r="AU56" i="50"/>
  <c r="AU59" i="50"/>
  <c r="AU73" i="50"/>
  <c r="AU80" i="50"/>
  <c r="AU83" i="50"/>
  <c r="AU97" i="50"/>
  <c r="AU104" i="50"/>
  <c r="AU107" i="50"/>
  <c r="AU121" i="50"/>
  <c r="AU128" i="50"/>
  <c r="AU131" i="50"/>
  <c r="AU145" i="50"/>
  <c r="AU152" i="50"/>
  <c r="AU155" i="50"/>
  <c r="AU30" i="49"/>
  <c r="AU33" i="49"/>
  <c r="AU54" i="49"/>
  <c r="AU57" i="49"/>
  <c r="AU78" i="49"/>
  <c r="AU81" i="49"/>
  <c r="AU102" i="49"/>
  <c r="AU105" i="49"/>
  <c r="AU126" i="49"/>
  <c r="AU129" i="49"/>
  <c r="AU150" i="49"/>
  <c r="AU153" i="49"/>
  <c r="AU9" i="49"/>
  <c r="AU7" i="49"/>
  <c r="AU10" i="49"/>
  <c r="AU24" i="49"/>
  <c r="AU27" i="49"/>
  <c r="AU31" i="49"/>
  <c r="AU48" i="49"/>
  <c r="AU51" i="49"/>
  <c r="AU55" i="49"/>
  <c r="AU58" i="49"/>
  <c r="AU72" i="49"/>
  <c r="AU75" i="49"/>
  <c r="AU79" i="49"/>
  <c r="AU82" i="49"/>
  <c r="AU96" i="49"/>
  <c r="AU99" i="49"/>
  <c r="AU103" i="49"/>
  <c r="AU106" i="49"/>
  <c r="AU120" i="49"/>
  <c r="AU123" i="49"/>
  <c r="AU127" i="49"/>
  <c r="AU130" i="49"/>
  <c r="AU144" i="49"/>
  <c r="AU147" i="49"/>
  <c r="AU151" i="49"/>
  <c r="AU154" i="49"/>
  <c r="AU34" i="49"/>
  <c r="AU8" i="49"/>
  <c r="AU11" i="49"/>
  <c r="AU25" i="49"/>
  <c r="AU32" i="49"/>
  <c r="AU35" i="49"/>
  <c r="AU49" i="49"/>
  <c r="AU56" i="49"/>
  <c r="AU59" i="49"/>
  <c r="AU73" i="49"/>
  <c r="AU80" i="49"/>
  <c r="AU83" i="49"/>
  <c r="AU97" i="49"/>
  <c r="AU104" i="49"/>
  <c r="AU107" i="49"/>
  <c r="AU121" i="49"/>
  <c r="AU128" i="49"/>
  <c r="AU131" i="49"/>
  <c r="AU145" i="49"/>
  <c r="AU152" i="49"/>
  <c r="AU155" i="49"/>
  <c r="Z966" i="39" l="1"/>
  <c r="Z965" i="39"/>
  <c r="Z963" i="39"/>
  <c r="Z962" i="39"/>
  <c r="Z961" i="39"/>
  <c r="Z959" i="39"/>
  <c r="Z958" i="39"/>
  <c r="Z957" i="39"/>
  <c r="Z955" i="39"/>
  <c r="Z954" i="39"/>
  <c r="Z953" i="39"/>
  <c r="Z951" i="39"/>
  <c r="Z950" i="39"/>
  <c r="Z949" i="39"/>
  <c r="Z947" i="39"/>
  <c r="Z946" i="39"/>
  <c r="Z945" i="39"/>
  <c r="Z943" i="39"/>
  <c r="Z942" i="39"/>
  <c r="Z941" i="39"/>
  <c r="Z939" i="39"/>
  <c r="Z938" i="39"/>
  <c r="Z937" i="39"/>
  <c r="Z935" i="39"/>
  <c r="Z934" i="39"/>
  <c r="Z933" i="39"/>
  <c r="Z931" i="39"/>
  <c r="Z930" i="39"/>
  <c r="Z929" i="39"/>
  <c r="Z927" i="39"/>
  <c r="Z926" i="39"/>
  <c r="Z925" i="39"/>
  <c r="Z923" i="39"/>
  <c r="Z922" i="39"/>
  <c r="Z921" i="39"/>
  <c r="Z919" i="39"/>
  <c r="Z918" i="39"/>
  <c r="Z917" i="39"/>
  <c r="Z915" i="39"/>
  <c r="Z914" i="39"/>
  <c r="Z913" i="39"/>
  <c r="Z911" i="39"/>
  <c r="Z910" i="39"/>
  <c r="Z909" i="39"/>
  <c r="Z907" i="39"/>
  <c r="Z906" i="39"/>
  <c r="Z905" i="39"/>
  <c r="F905" i="39"/>
  <c r="Z964" i="39" s="1"/>
  <c r="Z904" i="39"/>
  <c r="Z903" i="39"/>
  <c r="Z900" i="39"/>
  <c r="Z895" i="39"/>
  <c r="Z890" i="39"/>
  <c r="Z884" i="39"/>
  <c r="Z879" i="39"/>
  <c r="Z874" i="39"/>
  <c r="Z868" i="39"/>
  <c r="Z863" i="39"/>
  <c r="Z858" i="39"/>
  <c r="Z852" i="39"/>
  <c r="Z847" i="39"/>
  <c r="Z842" i="39"/>
  <c r="F841" i="39"/>
  <c r="Z898" i="39" s="1"/>
  <c r="Z837" i="39"/>
  <c r="Z832" i="39"/>
  <c r="Z827" i="39"/>
  <c r="Z821" i="39"/>
  <c r="Z816" i="39"/>
  <c r="Z811" i="39"/>
  <c r="Z805" i="39"/>
  <c r="Z800" i="39"/>
  <c r="Z795" i="39"/>
  <c r="Z789" i="39"/>
  <c r="Z784" i="39"/>
  <c r="Z783" i="39"/>
  <c r="Z779" i="39"/>
  <c r="Z777" i="39"/>
  <c r="F777" i="39"/>
  <c r="Z833" i="39" s="1"/>
  <c r="Z774" i="39"/>
  <c r="Z773" i="39"/>
  <c r="Z772" i="39"/>
  <c r="Z769" i="39"/>
  <c r="Z768" i="39"/>
  <c r="Z766" i="39"/>
  <c r="Z764" i="39"/>
  <c r="Z762" i="39"/>
  <c r="Z761" i="39"/>
  <c r="Z758" i="39"/>
  <c r="Z757" i="39"/>
  <c r="Z756" i="39"/>
  <c r="Z753" i="39"/>
  <c r="Z752" i="39"/>
  <c r="Z750" i="39"/>
  <c r="Z748" i="39"/>
  <c r="Z746" i="39"/>
  <c r="Z745" i="39"/>
  <c r="Z742" i="39"/>
  <c r="Z741" i="39"/>
  <c r="Z740" i="39"/>
  <c r="Z737" i="39"/>
  <c r="Z736" i="39"/>
  <c r="Z734" i="39"/>
  <c r="Z732" i="39"/>
  <c r="Z730" i="39"/>
  <c r="Z729" i="39"/>
  <c r="Z726" i="39"/>
  <c r="Z725" i="39"/>
  <c r="Z724" i="39"/>
  <c r="Z721" i="39"/>
  <c r="Z720" i="39"/>
  <c r="Z718" i="39"/>
  <c r="Z716" i="39"/>
  <c r="Z714" i="39"/>
  <c r="Z713" i="39"/>
  <c r="F713" i="39"/>
  <c r="Z711" i="39"/>
  <c r="Z710" i="39"/>
  <c r="Z709" i="39"/>
  <c r="Z707" i="39"/>
  <c r="Z706" i="39"/>
  <c r="Z705" i="39"/>
  <c r="Z703" i="39"/>
  <c r="Z702" i="39"/>
  <c r="Z701" i="39"/>
  <c r="Z699" i="39"/>
  <c r="Z698" i="39"/>
  <c r="Z697" i="39"/>
  <c r="Z695" i="39"/>
  <c r="Z694" i="39"/>
  <c r="Z693" i="39"/>
  <c r="Z691" i="39"/>
  <c r="Z690" i="39"/>
  <c r="Z689" i="39"/>
  <c r="Z687" i="39"/>
  <c r="Z686" i="39"/>
  <c r="Z685" i="39"/>
  <c r="Z683" i="39"/>
  <c r="Z682" i="39"/>
  <c r="Z681" i="39"/>
  <c r="Z679" i="39"/>
  <c r="Z678" i="39"/>
  <c r="Z677" i="39"/>
  <c r="Z675" i="39"/>
  <c r="Z674" i="39"/>
  <c r="Z673" i="39"/>
  <c r="Z671" i="39"/>
  <c r="Z670" i="39"/>
  <c r="Z669" i="39"/>
  <c r="Z667" i="39"/>
  <c r="Z666" i="39"/>
  <c r="Z665" i="39"/>
  <c r="Z663" i="39"/>
  <c r="Z662" i="39"/>
  <c r="Z661" i="39"/>
  <c r="Z659" i="39"/>
  <c r="Z658" i="39"/>
  <c r="Z657" i="39"/>
  <c r="Z655" i="39"/>
  <c r="Z654" i="39"/>
  <c r="Z653" i="39"/>
  <c r="Z651" i="39"/>
  <c r="Z650" i="39"/>
  <c r="Z649" i="39"/>
  <c r="F649" i="39"/>
  <c r="Z708" i="39" s="1"/>
  <c r="Z648" i="39"/>
  <c r="Z647" i="39"/>
  <c r="Z644" i="39"/>
  <c r="Z643" i="39"/>
  <c r="Z642" i="39"/>
  <c r="Z639" i="39"/>
  <c r="Z638" i="39"/>
  <c r="Z636" i="39"/>
  <c r="Z634" i="39"/>
  <c r="Z632" i="39"/>
  <c r="Z631" i="39"/>
  <c r="Z628" i="39"/>
  <c r="Z627" i="39"/>
  <c r="Z626" i="39"/>
  <c r="Z623" i="39"/>
  <c r="Z622" i="39"/>
  <c r="Z621" i="39"/>
  <c r="Z619" i="39"/>
  <c r="Z618" i="39"/>
  <c r="Z617" i="39"/>
  <c r="F617" i="39"/>
  <c r="Z616" i="39"/>
  <c r="Z615" i="39"/>
  <c r="Z614" i="39"/>
  <c r="Z608" i="39"/>
  <c r="Z603" i="39"/>
  <c r="Z598" i="39"/>
  <c r="Z592" i="39"/>
  <c r="Z587" i="39"/>
  <c r="F585" i="39"/>
  <c r="Z610" i="39" s="1"/>
  <c r="Z583" i="39"/>
  <c r="Z581" i="39"/>
  <c r="Z580" i="39"/>
  <c r="Z577" i="39"/>
  <c r="Z576" i="39"/>
  <c r="Z575" i="39"/>
  <c r="Z572" i="39"/>
  <c r="Z571" i="39"/>
  <c r="Z569" i="39"/>
  <c r="Z567" i="39"/>
  <c r="Z565" i="39"/>
  <c r="Z564" i="39"/>
  <c r="Z561" i="39"/>
  <c r="Z560" i="39"/>
  <c r="Z559" i="39"/>
  <c r="Z556" i="39"/>
  <c r="Z555" i="39"/>
  <c r="Z553" i="39"/>
  <c r="F553" i="39"/>
  <c r="Z552" i="39"/>
  <c r="F521" i="39"/>
  <c r="Z518" i="39"/>
  <c r="Z517" i="39"/>
  <c r="Z515" i="39"/>
  <c r="Z514" i="39"/>
  <c r="Z513" i="39"/>
  <c r="Z511" i="39"/>
  <c r="Z510" i="39"/>
  <c r="Z509" i="39"/>
  <c r="Z507" i="39"/>
  <c r="Z506" i="39"/>
  <c r="Z505" i="39"/>
  <c r="Z503" i="39"/>
  <c r="Z502" i="39"/>
  <c r="Z501" i="39"/>
  <c r="Z499" i="39"/>
  <c r="Z498" i="39"/>
  <c r="Z497" i="39"/>
  <c r="Z495" i="39"/>
  <c r="Z494" i="39"/>
  <c r="Z493" i="39"/>
  <c r="Z491" i="39"/>
  <c r="Z490" i="39"/>
  <c r="Z489" i="39"/>
  <c r="F489" i="39"/>
  <c r="Z516" i="39" s="1"/>
  <c r="Z488" i="39"/>
  <c r="Z487" i="39"/>
  <c r="Z486" i="39"/>
  <c r="Z480" i="39"/>
  <c r="Z475" i="39"/>
  <c r="Z470" i="39"/>
  <c r="Z464" i="39"/>
  <c r="Z459" i="39"/>
  <c r="F457" i="39"/>
  <c r="Z482" i="39" s="1"/>
  <c r="Z455" i="39"/>
  <c r="Z453" i="39"/>
  <c r="Z452" i="39"/>
  <c r="Z449" i="39"/>
  <c r="Z448" i="39"/>
  <c r="Z447" i="39"/>
  <c r="Z444" i="39"/>
  <c r="Z443" i="39"/>
  <c r="Z441" i="39"/>
  <c r="Z439" i="39"/>
  <c r="Z437" i="39"/>
  <c r="Z436" i="39"/>
  <c r="Z433" i="39"/>
  <c r="Z432" i="39"/>
  <c r="Z431" i="39"/>
  <c r="Z428" i="39"/>
  <c r="Z427" i="39"/>
  <c r="Z425" i="39"/>
  <c r="F425" i="39"/>
  <c r="Z424" i="39"/>
  <c r="F393" i="39"/>
  <c r="Z390" i="39"/>
  <c r="Z389" i="39"/>
  <c r="Z387" i="39"/>
  <c r="Z386" i="39"/>
  <c r="Z385" i="39"/>
  <c r="Z383" i="39"/>
  <c r="Z382" i="39"/>
  <c r="Z381" i="39"/>
  <c r="Z379" i="39"/>
  <c r="Z378" i="39"/>
  <c r="Z377" i="39"/>
  <c r="Z375" i="39"/>
  <c r="Z374" i="39"/>
  <c r="Z373" i="39"/>
  <c r="Z371" i="39"/>
  <c r="Z370" i="39"/>
  <c r="Z369" i="39"/>
  <c r="Z367" i="39"/>
  <c r="Z366" i="39"/>
  <c r="Z365" i="39"/>
  <c r="Z363" i="39"/>
  <c r="Z362" i="39"/>
  <c r="Z361" i="39"/>
  <c r="F361" i="39"/>
  <c r="Z388" i="39" s="1"/>
  <c r="Z360" i="39"/>
  <c r="Z359" i="39"/>
  <c r="Z358" i="39"/>
  <c r="Z352" i="39"/>
  <c r="Z347" i="39"/>
  <c r="Z342" i="39"/>
  <c r="Z336" i="39"/>
  <c r="Z331" i="39"/>
  <c r="F329" i="39"/>
  <c r="Z354" i="39" s="1"/>
  <c r="Z327" i="39"/>
  <c r="Z325" i="39"/>
  <c r="Z324" i="39"/>
  <c r="Z321" i="39"/>
  <c r="Z320" i="39"/>
  <c r="Z319" i="39"/>
  <c r="Z316" i="39"/>
  <c r="Z315" i="39"/>
  <c r="Z313" i="39"/>
  <c r="Z311" i="39"/>
  <c r="Z309" i="39"/>
  <c r="Z308" i="39"/>
  <c r="Z305" i="39"/>
  <c r="Z304" i="39"/>
  <c r="Z303" i="39"/>
  <c r="Z300" i="39"/>
  <c r="Z299" i="39"/>
  <c r="Z297" i="39"/>
  <c r="F297" i="39"/>
  <c r="Z296" i="39"/>
  <c r="F265" i="39"/>
  <c r="Z293" i="39" s="1"/>
  <c r="Z262" i="39"/>
  <c r="Z261" i="39"/>
  <c r="Z259" i="39"/>
  <c r="Z258" i="39"/>
  <c r="Z257" i="39"/>
  <c r="Z255" i="39"/>
  <c r="Z254" i="39"/>
  <c r="Z253" i="39"/>
  <c r="Z251" i="39"/>
  <c r="Z250" i="39"/>
  <c r="Z249" i="39"/>
  <c r="Z247" i="39"/>
  <c r="Z246" i="39"/>
  <c r="Z245" i="39"/>
  <c r="Z243" i="39"/>
  <c r="Z242" i="39"/>
  <c r="Z241" i="39"/>
  <c r="Z239" i="39"/>
  <c r="Z238" i="39"/>
  <c r="Z237" i="39"/>
  <c r="Z235" i="39"/>
  <c r="Z234" i="39"/>
  <c r="Z233" i="39"/>
  <c r="F233" i="39"/>
  <c r="Z260" i="39" s="1"/>
  <c r="Z232" i="39"/>
  <c r="Z231" i="39"/>
  <c r="Z230" i="39"/>
  <c r="Z224" i="39"/>
  <c r="Z219" i="39"/>
  <c r="Z214" i="39"/>
  <c r="Z208" i="39"/>
  <c r="Z203" i="39"/>
  <c r="F201" i="39"/>
  <c r="Z226" i="39" s="1"/>
  <c r="Z199" i="39"/>
  <c r="Z197" i="39"/>
  <c r="Z196" i="39"/>
  <c r="Z193" i="39"/>
  <c r="Z192" i="39"/>
  <c r="Z191" i="39"/>
  <c r="Z188" i="39"/>
  <c r="Z187" i="39"/>
  <c r="Z185" i="39"/>
  <c r="Z183" i="39"/>
  <c r="Z181" i="39"/>
  <c r="Z180" i="39"/>
  <c r="Z177" i="39"/>
  <c r="Z176" i="39"/>
  <c r="Z175" i="39"/>
  <c r="Z172" i="39"/>
  <c r="Z171" i="39"/>
  <c r="Z169" i="39"/>
  <c r="F169" i="39"/>
  <c r="Z168" i="39"/>
  <c r="F137" i="39"/>
  <c r="Z134" i="39"/>
  <c r="Z131" i="39"/>
  <c r="Z129" i="39"/>
  <c r="Z126" i="39"/>
  <c r="Z123" i="39"/>
  <c r="Z121" i="39"/>
  <c r="Z118" i="39"/>
  <c r="Z115" i="39"/>
  <c r="Z113" i="39"/>
  <c r="Z110" i="39"/>
  <c r="Z107" i="39"/>
  <c r="Z105" i="39"/>
  <c r="F105" i="39"/>
  <c r="Z133" i="39" s="1"/>
  <c r="Z104" i="39"/>
  <c r="Z102" i="39"/>
  <c r="Z98" i="39"/>
  <c r="Z94" i="39"/>
  <c r="Z90" i="39"/>
  <c r="Z86" i="39"/>
  <c r="Z82" i="39"/>
  <c r="Z78" i="39"/>
  <c r="Z74" i="39"/>
  <c r="F73" i="39"/>
  <c r="Z101" i="39" s="1"/>
  <c r="Z71" i="39"/>
  <c r="Z70" i="39"/>
  <c r="Z69" i="39"/>
  <c r="Z67" i="39"/>
  <c r="Z66" i="39"/>
  <c r="Z65" i="39"/>
  <c r="Z63" i="39"/>
  <c r="Z62" i="39"/>
  <c r="Z61" i="39"/>
  <c r="Z59" i="39"/>
  <c r="Z58" i="39"/>
  <c r="Z57" i="39"/>
  <c r="Z55" i="39"/>
  <c r="Z54" i="39"/>
  <c r="Z53" i="39"/>
  <c r="Z51" i="39"/>
  <c r="Z50" i="39"/>
  <c r="Z49" i="39"/>
  <c r="Z47" i="39"/>
  <c r="Z46" i="39"/>
  <c r="Z45" i="39"/>
  <c r="Z43" i="39"/>
  <c r="Z42" i="39"/>
  <c r="Z41" i="39"/>
  <c r="F41" i="39"/>
  <c r="Z68" i="39" s="1"/>
  <c r="Z40" i="39"/>
  <c r="Z39" i="39"/>
  <c r="Z12" i="39"/>
  <c r="F9" i="39"/>
  <c r="AA2883" i="38"/>
  <c r="AA2879" i="38"/>
  <c r="AA2875" i="38"/>
  <c r="AA2871" i="38"/>
  <c r="AA2867" i="38"/>
  <c r="AA2863" i="38"/>
  <c r="AA2859" i="38"/>
  <c r="AA2855" i="38"/>
  <c r="AA2851" i="38"/>
  <c r="AA2847" i="38"/>
  <c r="AA2843" i="38"/>
  <c r="AA2839" i="38"/>
  <c r="AA2835" i="38"/>
  <c r="AA2831" i="38"/>
  <c r="AA2827" i="38"/>
  <c r="AA2823" i="38"/>
  <c r="AA2819" i="38"/>
  <c r="AA2815" i="38"/>
  <c r="AA2811" i="38"/>
  <c r="AA2807" i="38"/>
  <c r="AA2803" i="38"/>
  <c r="AA2799" i="38"/>
  <c r="AA2795" i="38"/>
  <c r="AA2791" i="38"/>
  <c r="AA2787" i="38"/>
  <c r="AA2783" i="38"/>
  <c r="AA2779" i="38"/>
  <c r="AA2775" i="38"/>
  <c r="AA2771" i="38"/>
  <c r="AA2767" i="38"/>
  <c r="AA2763" i="38"/>
  <c r="AA2759" i="38"/>
  <c r="AA2755" i="38"/>
  <c r="AA2751" i="38"/>
  <c r="AA2747" i="38"/>
  <c r="AA2743" i="38"/>
  <c r="AA2739" i="38"/>
  <c r="AA2735" i="38"/>
  <c r="AA2731" i="38"/>
  <c r="AA2727" i="38"/>
  <c r="AA2723" i="38"/>
  <c r="AA2719" i="38"/>
  <c r="AA2715" i="38"/>
  <c r="AA2711" i="38"/>
  <c r="AA2707" i="38"/>
  <c r="AA2703" i="38"/>
  <c r="AA2699" i="38"/>
  <c r="F2697" i="38"/>
  <c r="AA2886" i="38" s="1"/>
  <c r="AA2696" i="38"/>
  <c r="AA2680" i="38"/>
  <c r="AA2664" i="38"/>
  <c r="AA2648" i="38"/>
  <c r="AA2632" i="38"/>
  <c r="AA2616" i="38"/>
  <c r="AA2600" i="38"/>
  <c r="AA2584" i="38"/>
  <c r="AA2576" i="38"/>
  <c r="AA2568" i="38"/>
  <c r="AA2560" i="38"/>
  <c r="AA2552" i="38"/>
  <c r="AA2546" i="38"/>
  <c r="AA2542" i="38"/>
  <c r="AA2538" i="38"/>
  <c r="AA2534" i="38"/>
  <c r="AA2530" i="38"/>
  <c r="AA2526" i="38"/>
  <c r="AA2522" i="38"/>
  <c r="AA2518" i="38"/>
  <c r="AA2514" i="38"/>
  <c r="AA2510" i="38"/>
  <c r="AA2506" i="38"/>
  <c r="F2505" i="38"/>
  <c r="AA2672" i="38" s="1"/>
  <c r="AA2503" i="38"/>
  <c r="AA2501" i="38"/>
  <c r="AA2499" i="38"/>
  <c r="AA2497" i="38"/>
  <c r="AA2495" i="38"/>
  <c r="AA2493" i="38"/>
  <c r="AA2491" i="38"/>
  <c r="AA2489" i="38"/>
  <c r="AA2487" i="38"/>
  <c r="AA2485" i="38"/>
  <c r="AA2483" i="38"/>
  <c r="AA2481" i="38"/>
  <c r="AA2479" i="38"/>
  <c r="AA2477" i="38"/>
  <c r="AA2475" i="38"/>
  <c r="AA2473" i="38"/>
  <c r="AA2471" i="38"/>
  <c r="AA2469" i="38"/>
  <c r="AA2467" i="38"/>
  <c r="AA2465" i="38"/>
  <c r="AA2463" i="38"/>
  <c r="AA2461" i="38"/>
  <c r="AA2459" i="38"/>
  <c r="AA2457" i="38"/>
  <c r="AA2455" i="38"/>
  <c r="AA2453" i="38"/>
  <c r="AA2451" i="38"/>
  <c r="AA2449" i="38"/>
  <c r="AA2447" i="38"/>
  <c r="AA2445" i="38"/>
  <c r="AA2443" i="38"/>
  <c r="AA2441" i="38"/>
  <c r="AA2439" i="38"/>
  <c r="AA2437" i="38"/>
  <c r="AA2435" i="38"/>
  <c r="AA2433" i="38"/>
  <c r="AA2431" i="38"/>
  <c r="AA2429" i="38"/>
  <c r="AA2427" i="38"/>
  <c r="AA2425" i="38"/>
  <c r="AA2423" i="38"/>
  <c r="AA2421" i="38"/>
  <c r="AA2419" i="38"/>
  <c r="AA2417" i="38"/>
  <c r="AA2415" i="38"/>
  <c r="AA2413" i="38"/>
  <c r="AA2411" i="38"/>
  <c r="AA2409" i="38"/>
  <c r="AA2407" i="38"/>
  <c r="AA2405" i="38"/>
  <c r="AA2403" i="38"/>
  <c r="AA2401" i="38"/>
  <c r="AA2399" i="38"/>
  <c r="AA2397" i="38"/>
  <c r="AA2395" i="38"/>
  <c r="AA2393" i="38"/>
  <c r="AA2391" i="38"/>
  <c r="AA2389" i="38"/>
  <c r="AA2387" i="38"/>
  <c r="AA2385" i="38"/>
  <c r="AA2383" i="38"/>
  <c r="AA2381" i="38"/>
  <c r="AA2379" i="38"/>
  <c r="AA2377" i="38"/>
  <c r="AA2375" i="38"/>
  <c r="AA2373" i="38"/>
  <c r="AA2371" i="38"/>
  <c r="AA2369" i="38"/>
  <c r="AA2367" i="38"/>
  <c r="AA2365" i="38"/>
  <c r="AA2363" i="38"/>
  <c r="AA2361" i="38"/>
  <c r="AA2359" i="38"/>
  <c r="AA2357" i="38"/>
  <c r="AA2355" i="38"/>
  <c r="AA2353" i="38"/>
  <c r="AA2351" i="38"/>
  <c r="AA2349" i="38"/>
  <c r="AA2347" i="38"/>
  <c r="AA2345" i="38"/>
  <c r="AA2343" i="38"/>
  <c r="AA2341" i="38"/>
  <c r="AA2339" i="38"/>
  <c r="AA2337" i="38"/>
  <c r="AA2335" i="38"/>
  <c r="AA2333" i="38"/>
  <c r="AA2331" i="38"/>
  <c r="AA2329" i="38"/>
  <c r="AA2327" i="38"/>
  <c r="AA2325" i="38"/>
  <c r="AA2323" i="38"/>
  <c r="AA2321" i="38"/>
  <c r="AA2319" i="38"/>
  <c r="AA2317" i="38"/>
  <c r="AA2315" i="38"/>
  <c r="AA2313" i="38"/>
  <c r="F2313" i="38"/>
  <c r="AA2502" i="38" s="1"/>
  <c r="AA2312" i="38"/>
  <c r="AA2302" i="38"/>
  <c r="AA2286" i="38"/>
  <c r="AA2270" i="38"/>
  <c r="AA2254" i="38"/>
  <c r="AA2242" i="38"/>
  <c r="AA2232" i="38"/>
  <c r="AA2221" i="38"/>
  <c r="AA2212" i="38"/>
  <c r="AA2204" i="38"/>
  <c r="AA2196" i="38"/>
  <c r="AA2188" i="38"/>
  <c r="AA2180" i="38"/>
  <c r="AA2172" i="38"/>
  <c r="AA2164" i="38"/>
  <c r="AA2156" i="38"/>
  <c r="AA2148" i="38"/>
  <c r="AA2140" i="38"/>
  <c r="AA2132" i="38"/>
  <c r="AA2124" i="38"/>
  <c r="F2121" i="38"/>
  <c r="AA2306" i="38" s="1"/>
  <c r="AA2117" i="38"/>
  <c r="AA2115" i="38"/>
  <c r="AA2113" i="38"/>
  <c r="AA2111" i="38"/>
  <c r="AA2109" i="38"/>
  <c r="AA2107" i="38"/>
  <c r="AA2105" i="38"/>
  <c r="AA2103" i="38"/>
  <c r="AA2101" i="38"/>
  <c r="AA2099" i="38"/>
  <c r="AA2097" i="38"/>
  <c r="AA2095" i="38"/>
  <c r="AA2093" i="38"/>
  <c r="AA2091" i="38"/>
  <c r="AA2089" i="38"/>
  <c r="AA2087" i="38"/>
  <c r="AA2085" i="38"/>
  <c r="AA2083" i="38"/>
  <c r="AA2081" i="38"/>
  <c r="AA2079" i="38"/>
  <c r="AA2077" i="38"/>
  <c r="AA2075" i="38"/>
  <c r="AA2073" i="38"/>
  <c r="AA2071" i="38"/>
  <c r="AA2069" i="38"/>
  <c r="AA2067" i="38"/>
  <c r="AA2065" i="38"/>
  <c r="AA2063" i="38"/>
  <c r="AA2061" i="38"/>
  <c r="AA2059" i="38"/>
  <c r="AA2057" i="38"/>
  <c r="AA2055" i="38"/>
  <c r="AA2053" i="38"/>
  <c r="AA2051" i="38"/>
  <c r="AA2049" i="38"/>
  <c r="AA2047" i="38"/>
  <c r="AA2045" i="38"/>
  <c r="AA2043" i="38"/>
  <c r="AA2041" i="38"/>
  <c r="AA2039" i="38"/>
  <c r="AA2037" i="38"/>
  <c r="AA2035" i="38"/>
  <c r="AA2033" i="38"/>
  <c r="AA2031" i="38"/>
  <c r="AA2029" i="38"/>
  <c r="AA2027" i="38"/>
  <c r="AA2025" i="38"/>
  <c r="AA2023" i="38"/>
  <c r="AA2021" i="38"/>
  <c r="AA2019" i="38"/>
  <c r="AA2017" i="38"/>
  <c r="AA2015" i="38"/>
  <c r="AA2013" i="38"/>
  <c r="AA2011" i="38"/>
  <c r="AA2009" i="38"/>
  <c r="AA2007" i="38"/>
  <c r="AA2005" i="38"/>
  <c r="AA2003" i="38"/>
  <c r="AA2001" i="38"/>
  <c r="AA1999" i="38"/>
  <c r="AA1997" i="38"/>
  <c r="AA1995" i="38"/>
  <c r="AA1993" i="38"/>
  <c r="AA1991" i="38"/>
  <c r="AA1989" i="38"/>
  <c r="AA1987" i="38"/>
  <c r="AA1985" i="38"/>
  <c r="AA1983" i="38"/>
  <c r="AA1981" i="38"/>
  <c r="AA1979" i="38"/>
  <c r="AA1977" i="38"/>
  <c r="AA1975" i="38"/>
  <c r="AA1973" i="38"/>
  <c r="AA1971" i="38"/>
  <c r="AA1969" i="38"/>
  <c r="AA1967" i="38"/>
  <c r="AA1965" i="38"/>
  <c r="AA1963" i="38"/>
  <c r="AA1961" i="38"/>
  <c r="AA1959" i="38"/>
  <c r="AA1957" i="38"/>
  <c r="AA1955" i="38"/>
  <c r="AA1953" i="38"/>
  <c r="AA1951" i="38"/>
  <c r="AA1949" i="38"/>
  <c r="AA1947" i="38"/>
  <c r="AA1945" i="38"/>
  <c r="AA1943" i="38"/>
  <c r="AA1941" i="38"/>
  <c r="AA1939" i="38"/>
  <c r="AA1937" i="38"/>
  <c r="AA1935" i="38"/>
  <c r="AA1933" i="38"/>
  <c r="AA1931" i="38"/>
  <c r="AA1929" i="38"/>
  <c r="F1929" i="38"/>
  <c r="AA2116" i="38" s="1"/>
  <c r="AA1928" i="38"/>
  <c r="F1833" i="38"/>
  <c r="AA1926" i="38" s="1"/>
  <c r="AA1829" i="38"/>
  <c r="AA1827" i="38"/>
  <c r="AA1825" i="38"/>
  <c r="AA1823" i="38"/>
  <c r="AA1821" i="38"/>
  <c r="AA1819" i="38"/>
  <c r="AA1817" i="38"/>
  <c r="AA1815" i="38"/>
  <c r="AA1813" i="38"/>
  <c r="AA1811" i="38"/>
  <c r="AA1809" i="38"/>
  <c r="AA1807" i="38"/>
  <c r="AA1805" i="38"/>
  <c r="AA1803" i="38"/>
  <c r="AA1801" i="38"/>
  <c r="AA1799" i="38"/>
  <c r="AA1797" i="38"/>
  <c r="AA1795" i="38"/>
  <c r="AA1793" i="38"/>
  <c r="AA1791" i="38"/>
  <c r="AA1789" i="38"/>
  <c r="AA1787" i="38"/>
  <c r="AA1785" i="38"/>
  <c r="AA1783" i="38"/>
  <c r="AA1781" i="38"/>
  <c r="AA1779" i="38"/>
  <c r="AA1777" i="38"/>
  <c r="AA1775" i="38"/>
  <c r="AA1773" i="38"/>
  <c r="AA1771" i="38"/>
  <c r="AA1769" i="38"/>
  <c r="AA1767" i="38"/>
  <c r="AA1765" i="38"/>
  <c r="AA1763" i="38"/>
  <c r="AA1761" i="38"/>
  <c r="AA1759" i="38"/>
  <c r="AA1757" i="38"/>
  <c r="AA1755" i="38"/>
  <c r="AA1753" i="38"/>
  <c r="AA1751" i="38"/>
  <c r="AA1749" i="38"/>
  <c r="AA1747" i="38"/>
  <c r="AA1745" i="38"/>
  <c r="AA1743" i="38"/>
  <c r="AA1741" i="38"/>
  <c r="AA1739" i="38"/>
  <c r="AA1737" i="38"/>
  <c r="F1737" i="38"/>
  <c r="AA1830" i="38" s="1"/>
  <c r="AA1736" i="38"/>
  <c r="AA1732" i="38"/>
  <c r="AA1730" i="38"/>
  <c r="AA1728" i="38"/>
  <c r="AA1724" i="38"/>
  <c r="AA1722" i="38"/>
  <c r="AA1720" i="38"/>
  <c r="AA1716" i="38"/>
  <c r="AA1714" i="38"/>
  <c r="AA1712" i="38"/>
  <c r="AA1708" i="38"/>
  <c r="AA1706" i="38"/>
  <c r="AA1704" i="38"/>
  <c r="AA1700" i="38"/>
  <c r="AA1698" i="38"/>
  <c r="AA1696" i="38"/>
  <c r="AA1692" i="38"/>
  <c r="AA1691" i="38"/>
  <c r="AA1690" i="38"/>
  <c r="AA1687" i="38"/>
  <c r="AA1686" i="38"/>
  <c r="AA1684" i="38"/>
  <c r="AA1682" i="38"/>
  <c r="AA1680" i="38"/>
  <c r="AA1679" i="38"/>
  <c r="AA1676" i="38"/>
  <c r="AA1675" i="38"/>
  <c r="AA1674" i="38"/>
  <c r="AA1671" i="38"/>
  <c r="AA1670" i="38"/>
  <c r="AA1668" i="38"/>
  <c r="AA1666" i="38"/>
  <c r="AA1664" i="38"/>
  <c r="AA1663" i="38"/>
  <c r="AA1660" i="38"/>
  <c r="AA1659" i="38"/>
  <c r="AA1658" i="38"/>
  <c r="AA1655" i="38"/>
  <c r="AA1654" i="38"/>
  <c r="AA1652" i="38"/>
  <c r="AA1650" i="38"/>
  <c r="AA1648" i="38"/>
  <c r="AA1647" i="38"/>
  <c r="AA1644" i="38"/>
  <c r="AA1643" i="38"/>
  <c r="AA1642" i="38"/>
  <c r="F1641" i="38"/>
  <c r="AA1640" i="38"/>
  <c r="AA1639" i="38"/>
  <c r="AA1637" i="38"/>
  <c r="AA1635" i="38"/>
  <c r="AA1634" i="38"/>
  <c r="AA1633" i="38"/>
  <c r="AA1631" i="38"/>
  <c r="AA1630" i="38"/>
  <c r="AA1629" i="38"/>
  <c r="AA1627" i="38"/>
  <c r="AA1626" i="38"/>
  <c r="AA1625" i="38"/>
  <c r="AA1623" i="38"/>
  <c r="AA1622" i="38"/>
  <c r="AA1621" i="38"/>
  <c r="AA1619" i="38"/>
  <c r="AA1618" i="38"/>
  <c r="AA1617" i="38"/>
  <c r="AA1615" i="38"/>
  <c r="AA1614" i="38"/>
  <c r="AA1613" i="38"/>
  <c r="AA1611" i="38"/>
  <c r="AA1610" i="38"/>
  <c r="AA1609" i="38"/>
  <c r="AA1607" i="38"/>
  <c r="AA1606" i="38"/>
  <c r="AA1605" i="38"/>
  <c r="AA1603" i="38"/>
  <c r="AA1602" i="38"/>
  <c r="AA1601" i="38"/>
  <c r="AA1599" i="38"/>
  <c r="AA1598" i="38"/>
  <c r="AA1597" i="38"/>
  <c r="AA1595" i="38"/>
  <c r="AA1594" i="38"/>
  <c r="AA1593" i="38"/>
  <c r="AA1591" i="38"/>
  <c r="AA1590" i="38"/>
  <c r="AA1589" i="38"/>
  <c r="AA1587" i="38"/>
  <c r="AA1586" i="38"/>
  <c r="AA1585" i="38"/>
  <c r="AA1583" i="38"/>
  <c r="AA1582" i="38"/>
  <c r="AA1581" i="38"/>
  <c r="AA1579" i="38"/>
  <c r="AA1578" i="38"/>
  <c r="AA1577" i="38"/>
  <c r="AA1575" i="38"/>
  <c r="AA1574" i="38"/>
  <c r="AA1573" i="38"/>
  <c r="AA1571" i="38"/>
  <c r="AA1570" i="38"/>
  <c r="AA1569" i="38"/>
  <c r="AA1567" i="38"/>
  <c r="AA1566" i="38"/>
  <c r="AA1565" i="38"/>
  <c r="AA1563" i="38"/>
  <c r="AA1562" i="38"/>
  <c r="AA1561" i="38"/>
  <c r="AA1559" i="38"/>
  <c r="AA1558" i="38"/>
  <c r="AA1557" i="38"/>
  <c r="AA1555" i="38"/>
  <c r="AA1554" i="38"/>
  <c r="AA1553" i="38"/>
  <c r="AA1551" i="38"/>
  <c r="AA1550" i="38"/>
  <c r="AA1549" i="38"/>
  <c r="AA1547" i="38"/>
  <c r="AA1546" i="38"/>
  <c r="AA1545" i="38"/>
  <c r="F1545" i="38"/>
  <c r="AA1638" i="38" s="1"/>
  <c r="AA1544" i="38"/>
  <c r="AA1543" i="38"/>
  <c r="AA1484" i="38"/>
  <c r="AA1479" i="38"/>
  <c r="AA1474" i="38"/>
  <c r="AA1468" i="38"/>
  <c r="AA1463" i="38"/>
  <c r="AA1458" i="38"/>
  <c r="AA1452" i="38"/>
  <c r="F1449" i="38"/>
  <c r="AA1538" i="38" s="1"/>
  <c r="AA1448" i="38"/>
  <c r="F1353" i="38"/>
  <c r="AA1441" i="38" s="1"/>
  <c r="AA1349" i="38"/>
  <c r="AA1348" i="38"/>
  <c r="AA1344" i="38"/>
  <c r="AA1342" i="38"/>
  <c r="AA1338" i="38"/>
  <c r="AA1337" i="38"/>
  <c r="AA1333" i="38"/>
  <c r="AA1332" i="38"/>
  <c r="AA1328" i="38"/>
  <c r="AA1326" i="38"/>
  <c r="AA1322" i="38"/>
  <c r="AA1321" i="38"/>
  <c r="AA1317" i="38"/>
  <c r="AA1316" i="38"/>
  <c r="AA1312" i="38"/>
  <c r="AA1310" i="38"/>
  <c r="AA1306" i="38"/>
  <c r="AA1305" i="38"/>
  <c r="AA1301" i="38"/>
  <c r="AA1300" i="38"/>
  <c r="AA1296" i="38"/>
  <c r="AA1294" i="38"/>
  <c r="AA1290" i="38"/>
  <c r="AA1289" i="38"/>
  <c r="AA1285" i="38"/>
  <c r="AA1284" i="38"/>
  <c r="AA1280" i="38"/>
  <c r="AA1278" i="38"/>
  <c r="AA1274" i="38"/>
  <c r="AA1273" i="38"/>
  <c r="AA1269" i="38"/>
  <c r="AA1268" i="38"/>
  <c r="AA1264" i="38"/>
  <c r="AA1262" i="38"/>
  <c r="AA1258" i="38"/>
  <c r="AA1257" i="38"/>
  <c r="F1257" i="38"/>
  <c r="AA1350" i="38" s="1"/>
  <c r="AA1254" i="38"/>
  <c r="AA1253" i="38"/>
  <c r="AA1251" i="38"/>
  <c r="AA1250" i="38"/>
  <c r="AA1249" i="38"/>
  <c r="AA1247" i="38"/>
  <c r="AA1246" i="38"/>
  <c r="AA1245" i="38"/>
  <c r="AA1243" i="38"/>
  <c r="AA1242" i="38"/>
  <c r="AA1241" i="38"/>
  <c r="AA1239" i="38"/>
  <c r="AA1238" i="38"/>
  <c r="AA1237" i="38"/>
  <c r="AA1235" i="38"/>
  <c r="AA1234" i="38"/>
  <c r="AA1233" i="38"/>
  <c r="AA1231" i="38"/>
  <c r="AA1230" i="38"/>
  <c r="AA1229" i="38"/>
  <c r="AA1227" i="38"/>
  <c r="AA1226" i="38"/>
  <c r="AA1225" i="38"/>
  <c r="AA1223" i="38"/>
  <c r="AA1222" i="38"/>
  <c r="AA1221" i="38"/>
  <c r="AA1219" i="38"/>
  <c r="AA1218" i="38"/>
  <c r="AA1217" i="38"/>
  <c r="AA1215" i="38"/>
  <c r="AA1214" i="38"/>
  <c r="AA1213" i="38"/>
  <c r="AA1211" i="38"/>
  <c r="AA1210" i="38"/>
  <c r="AA1209" i="38"/>
  <c r="AA1207" i="38"/>
  <c r="AA1206" i="38"/>
  <c r="AA1205" i="38"/>
  <c r="AA1203" i="38"/>
  <c r="AA1202" i="38"/>
  <c r="AA1201" i="38"/>
  <c r="AA1199" i="38"/>
  <c r="AA1198" i="38"/>
  <c r="AA1197" i="38"/>
  <c r="AA1195" i="38"/>
  <c r="AA1194" i="38"/>
  <c r="AA1193" i="38"/>
  <c r="AA1191" i="38"/>
  <c r="AA1190" i="38"/>
  <c r="AA1189" i="38"/>
  <c r="AA1187" i="38"/>
  <c r="AA1186" i="38"/>
  <c r="AA1185" i="38"/>
  <c r="AA1183" i="38"/>
  <c r="AA1182" i="38"/>
  <c r="AA1181" i="38"/>
  <c r="AA1179" i="38"/>
  <c r="AA1178" i="38"/>
  <c r="AA1177" i="38"/>
  <c r="AA1175" i="38"/>
  <c r="AA1174" i="38"/>
  <c r="AA1173" i="38"/>
  <c r="AA1171" i="38"/>
  <c r="AA1170" i="38"/>
  <c r="AA1169" i="38"/>
  <c r="AA1167" i="38"/>
  <c r="AA1166" i="38"/>
  <c r="AA1165" i="38"/>
  <c r="AA1163" i="38"/>
  <c r="AA1162" i="38"/>
  <c r="AA1161" i="38"/>
  <c r="F1161" i="38"/>
  <c r="AA1252" i="38" s="1"/>
  <c r="AA1160" i="38"/>
  <c r="AA1159" i="38"/>
  <c r="AA1148" i="38"/>
  <c r="AA1138" i="38"/>
  <c r="AA1127" i="38"/>
  <c r="AA1116" i="38"/>
  <c r="AA1106" i="38"/>
  <c r="AA1095" i="38"/>
  <c r="AA1084" i="38"/>
  <c r="AA1074" i="38"/>
  <c r="F1065" i="38"/>
  <c r="AA1155" i="38" s="1"/>
  <c r="AA1064" i="38"/>
  <c r="AA1059" i="38"/>
  <c r="AA1055" i="38"/>
  <c r="AA1053" i="38"/>
  <c r="AA1048" i="38"/>
  <c r="AA1044" i="38"/>
  <c r="AA1043" i="38"/>
  <c r="AA1037" i="38"/>
  <c r="AA1033" i="38"/>
  <c r="AA1032" i="38"/>
  <c r="AA1027" i="38"/>
  <c r="AA1023" i="38"/>
  <c r="AA1021" i="38"/>
  <c r="AA1016" i="38"/>
  <c r="AA1012" i="38"/>
  <c r="AA1011" i="38"/>
  <c r="AA1005" i="38"/>
  <c r="AA1001" i="38"/>
  <c r="AA1000" i="38"/>
  <c r="AA995" i="38"/>
  <c r="AA993" i="38"/>
  <c r="AA991" i="38"/>
  <c r="AA988" i="38"/>
  <c r="AA985" i="38"/>
  <c r="AA984" i="38"/>
  <c r="AA980" i="38"/>
  <c r="AA979" i="38"/>
  <c r="AA977" i="38"/>
  <c r="AA973" i="38"/>
  <c r="AA972" i="38"/>
  <c r="AA969" i="38"/>
  <c r="F969" i="38"/>
  <c r="AA968" i="38"/>
  <c r="F873" i="38"/>
  <c r="AA962" i="38" s="1"/>
  <c r="AA870" i="38"/>
  <c r="AA869" i="38"/>
  <c r="AA867" i="38"/>
  <c r="AA866" i="38"/>
  <c r="AA865" i="38"/>
  <c r="AA863" i="38"/>
  <c r="AA862" i="38"/>
  <c r="AA861" i="38"/>
  <c r="AA859" i="38"/>
  <c r="AA858" i="38"/>
  <c r="AA857" i="38"/>
  <c r="AA855" i="38"/>
  <c r="AA854" i="38"/>
  <c r="AA853" i="38"/>
  <c r="AA851" i="38"/>
  <c r="AA850" i="38"/>
  <c r="AA849" i="38"/>
  <c r="AA847" i="38"/>
  <c r="AA846" i="38"/>
  <c r="AA845" i="38"/>
  <c r="AA843" i="38"/>
  <c r="AA842" i="38"/>
  <c r="AA841" i="38"/>
  <c r="AA839" i="38"/>
  <c r="AA838" i="38"/>
  <c r="AA837" i="38"/>
  <c r="AA835" i="38"/>
  <c r="AA834" i="38"/>
  <c r="AA833" i="38"/>
  <c r="AA831" i="38"/>
  <c r="AA830" i="38"/>
  <c r="AA829" i="38"/>
  <c r="AA827" i="38"/>
  <c r="AA826" i="38"/>
  <c r="AA825" i="38"/>
  <c r="AA823" i="38"/>
  <c r="AA822" i="38"/>
  <c r="AA821" i="38"/>
  <c r="AA819" i="38"/>
  <c r="AA818" i="38"/>
  <c r="AA817" i="38"/>
  <c r="AA815" i="38"/>
  <c r="AA814" i="38"/>
  <c r="AA813" i="38"/>
  <c r="AA811" i="38"/>
  <c r="AA810" i="38"/>
  <c r="AA809" i="38"/>
  <c r="AA807" i="38"/>
  <c r="AA806" i="38"/>
  <c r="AA805" i="38"/>
  <c r="AA803" i="38"/>
  <c r="AA802" i="38"/>
  <c r="AA801" i="38"/>
  <c r="AA799" i="38"/>
  <c r="AA798" i="38"/>
  <c r="AA797" i="38"/>
  <c r="AA795" i="38"/>
  <c r="AA794" i="38"/>
  <c r="AA793" i="38"/>
  <c r="AA791" i="38"/>
  <c r="AA790" i="38"/>
  <c r="AA789" i="38"/>
  <c r="AA787" i="38"/>
  <c r="AA786" i="38"/>
  <c r="AA785" i="38"/>
  <c r="AA783" i="38"/>
  <c r="AA782" i="38"/>
  <c r="AA781" i="38"/>
  <c r="AA779" i="38"/>
  <c r="AA778" i="38"/>
  <c r="AA777" i="38"/>
  <c r="F777" i="38"/>
  <c r="AA868" i="38" s="1"/>
  <c r="AA776" i="38"/>
  <c r="AA775" i="38"/>
  <c r="AA774" i="38"/>
  <c r="AA768" i="38"/>
  <c r="AA763" i="38"/>
  <c r="AA758" i="38"/>
  <c r="AA752" i="38"/>
  <c r="AA747" i="38"/>
  <c r="AA743" i="38"/>
  <c r="AA742" i="38"/>
  <c r="AA738" i="38"/>
  <c r="AA736" i="38"/>
  <c r="AA732" i="38"/>
  <c r="AA731" i="38"/>
  <c r="AA727" i="38"/>
  <c r="AA726" i="38"/>
  <c r="AA722" i="38"/>
  <c r="AA720" i="38"/>
  <c r="AA716" i="38"/>
  <c r="AA715" i="38"/>
  <c r="AA711" i="38"/>
  <c r="AA710" i="38"/>
  <c r="AA706" i="38"/>
  <c r="AA704" i="38"/>
  <c r="AA700" i="38"/>
  <c r="AA699" i="38"/>
  <c r="AA695" i="38"/>
  <c r="AA694" i="38"/>
  <c r="AA690" i="38"/>
  <c r="AA688" i="38"/>
  <c r="AA684" i="38"/>
  <c r="AA683" i="38"/>
  <c r="F681" i="38"/>
  <c r="AA770" i="38" s="1"/>
  <c r="AA680" i="38"/>
  <c r="AA679" i="38"/>
  <c r="AA673" i="38"/>
  <c r="AA668" i="38"/>
  <c r="AA663" i="38"/>
  <c r="AA657" i="38"/>
  <c r="AA652" i="38"/>
  <c r="AA647" i="38"/>
  <c r="AA641" i="38"/>
  <c r="AA636" i="38"/>
  <c r="AA631" i="38"/>
  <c r="AA625" i="38"/>
  <c r="AA620" i="38"/>
  <c r="AA615" i="38"/>
  <c r="AA609" i="38"/>
  <c r="AA604" i="38"/>
  <c r="AA599" i="38"/>
  <c r="AA593" i="38"/>
  <c r="AA588" i="38"/>
  <c r="F585" i="38"/>
  <c r="AA584" i="38"/>
  <c r="F489" i="38"/>
  <c r="AA580" i="38" s="1"/>
  <c r="AA483" i="38"/>
  <c r="AA478" i="38"/>
  <c r="AA473" i="38"/>
  <c r="AA467" i="38"/>
  <c r="AA462" i="38"/>
  <c r="AA458" i="38"/>
  <c r="AA455" i="38"/>
  <c r="AA452" i="38"/>
  <c r="AA450" i="38"/>
  <c r="AA447" i="38"/>
  <c r="AA444" i="38"/>
  <c r="AA442" i="38"/>
  <c r="AA439" i="38"/>
  <c r="AA436" i="38"/>
  <c r="AA434" i="38"/>
  <c r="AA431" i="38"/>
  <c r="AA428" i="38"/>
  <c r="AA426" i="38"/>
  <c r="AA423" i="38"/>
  <c r="AA420" i="38"/>
  <c r="AA418" i="38"/>
  <c r="AA415" i="38"/>
  <c r="AA412" i="38"/>
  <c r="AA410" i="38"/>
  <c r="AA407" i="38"/>
  <c r="AA404" i="38"/>
  <c r="AA402" i="38"/>
  <c r="AA399" i="38"/>
  <c r="AA396" i="38"/>
  <c r="AA394" i="38"/>
  <c r="F393" i="38"/>
  <c r="AA479" i="38" s="1"/>
  <c r="AA392" i="38"/>
  <c r="AA389" i="38"/>
  <c r="AA384" i="38"/>
  <c r="AA379" i="38"/>
  <c r="AA373" i="38"/>
  <c r="AA368" i="38"/>
  <c r="AA363" i="38"/>
  <c r="AA357" i="38"/>
  <c r="AA352" i="38"/>
  <c r="AA347" i="38"/>
  <c r="AA341" i="38"/>
  <c r="AA339" i="38"/>
  <c r="AA336" i="38"/>
  <c r="AA331" i="38"/>
  <c r="AA325" i="38"/>
  <c r="AA320" i="38"/>
  <c r="AA315" i="38"/>
  <c r="AA309" i="38"/>
  <c r="AA304" i="38"/>
  <c r="AA299" i="38"/>
  <c r="F297" i="38"/>
  <c r="AA385" i="38" s="1"/>
  <c r="AA294" i="38"/>
  <c r="AA292" i="38"/>
  <c r="AA289" i="38"/>
  <c r="AA286" i="38"/>
  <c r="AA284" i="38"/>
  <c r="AA281" i="38"/>
  <c r="AA278" i="38"/>
  <c r="AA276" i="38"/>
  <c r="AA273" i="38"/>
  <c r="AA270" i="38"/>
  <c r="AA268" i="38"/>
  <c r="AA265" i="38"/>
  <c r="AA262" i="38"/>
  <c r="AA260" i="38"/>
  <c r="AA257" i="38"/>
  <c r="AA254" i="38"/>
  <c r="AA252" i="38"/>
  <c r="AA249" i="38"/>
  <c r="AA246" i="38"/>
  <c r="AA244" i="38"/>
  <c r="AA241" i="38"/>
  <c r="AA238" i="38"/>
  <c r="AA236" i="38"/>
  <c r="AA233" i="38"/>
  <c r="AA230" i="38"/>
  <c r="AA228" i="38"/>
  <c r="AA225" i="38"/>
  <c r="AA222" i="38"/>
  <c r="AA220" i="38"/>
  <c r="AA217" i="38"/>
  <c r="AA214" i="38"/>
  <c r="AA212" i="38"/>
  <c r="AA209" i="38"/>
  <c r="AA206" i="38"/>
  <c r="AA204" i="38"/>
  <c r="AA201" i="38"/>
  <c r="F201" i="38"/>
  <c r="AA199" i="38"/>
  <c r="AA198" i="38"/>
  <c r="AA197" i="38"/>
  <c r="AA195" i="38"/>
  <c r="AA194" i="38"/>
  <c r="AA193" i="38"/>
  <c r="AA191" i="38"/>
  <c r="AA190" i="38"/>
  <c r="AA189" i="38"/>
  <c r="AA187" i="38"/>
  <c r="AA186" i="38"/>
  <c r="AA185" i="38"/>
  <c r="AA183" i="38"/>
  <c r="AA182" i="38"/>
  <c r="AA181" i="38"/>
  <c r="AA179" i="38"/>
  <c r="AA178" i="38"/>
  <c r="AA177" i="38"/>
  <c r="AA175" i="38"/>
  <c r="AA174" i="38"/>
  <c r="AA173" i="38"/>
  <c r="AA171" i="38"/>
  <c r="AA170" i="38"/>
  <c r="AA169" i="38"/>
  <c r="AA167" i="38"/>
  <c r="AA166" i="38"/>
  <c r="AA165" i="38"/>
  <c r="AA163" i="38"/>
  <c r="AA162" i="38"/>
  <c r="AA161" i="38"/>
  <c r="AA159" i="38"/>
  <c r="AA158" i="38"/>
  <c r="AA157" i="38"/>
  <c r="AA155" i="38"/>
  <c r="AA154" i="38"/>
  <c r="AA153" i="38"/>
  <c r="AA151" i="38"/>
  <c r="AA150" i="38"/>
  <c r="AA149" i="38"/>
  <c r="AA147" i="38"/>
  <c r="AA146" i="38"/>
  <c r="AA145" i="38"/>
  <c r="AA143" i="38"/>
  <c r="AA142" i="38"/>
  <c r="AA141" i="38"/>
  <c r="AA139" i="38"/>
  <c r="AA138" i="38"/>
  <c r="AA137" i="38"/>
  <c r="AA135" i="38"/>
  <c r="AA134" i="38"/>
  <c r="AA133" i="38"/>
  <c r="AA131" i="38"/>
  <c r="AA130" i="38"/>
  <c r="AA129" i="38"/>
  <c r="AA127" i="38"/>
  <c r="AA126" i="38"/>
  <c r="AA125" i="38"/>
  <c r="AA123" i="38"/>
  <c r="AA122" i="38"/>
  <c r="AA121" i="38"/>
  <c r="AA119" i="38"/>
  <c r="AA118" i="38"/>
  <c r="AA117" i="38"/>
  <c r="AA115" i="38"/>
  <c r="AA114" i="38"/>
  <c r="AA113" i="38"/>
  <c r="AA111" i="38"/>
  <c r="AA110" i="38"/>
  <c r="AA109" i="38"/>
  <c r="AA107" i="38"/>
  <c r="AA106" i="38"/>
  <c r="AA105" i="38"/>
  <c r="F105" i="38"/>
  <c r="AA196" i="38" s="1"/>
  <c r="AA104" i="38"/>
  <c r="AA103" i="38"/>
  <c r="AA100" i="38"/>
  <c r="AA98" i="38"/>
  <c r="AA95" i="38"/>
  <c r="AA92" i="38"/>
  <c r="AA90" i="38"/>
  <c r="AA87" i="38"/>
  <c r="AA84" i="38"/>
  <c r="AA82" i="38"/>
  <c r="AA79" i="38"/>
  <c r="AA76" i="38"/>
  <c r="AA74" i="38"/>
  <c r="AA71" i="38"/>
  <c r="AA68" i="38"/>
  <c r="AA66" i="38"/>
  <c r="AA63" i="38"/>
  <c r="AA60" i="38"/>
  <c r="AA58" i="38"/>
  <c r="AA55" i="38"/>
  <c r="AA52" i="38"/>
  <c r="AA50" i="38"/>
  <c r="AA47" i="38"/>
  <c r="AA44" i="38"/>
  <c r="AA42" i="38"/>
  <c r="AA39" i="38"/>
  <c r="AA36" i="38"/>
  <c r="AA34" i="38"/>
  <c r="AA31" i="38"/>
  <c r="AA28" i="38"/>
  <c r="AA26" i="38"/>
  <c r="AA23" i="38"/>
  <c r="AA20" i="38"/>
  <c r="AA18" i="38"/>
  <c r="AA15" i="38"/>
  <c r="AA12" i="38"/>
  <c r="AA10" i="38"/>
  <c r="F9" i="38"/>
  <c r="AA102" i="38" s="1"/>
  <c r="AA8" i="38"/>
  <c r="F1463" i="37"/>
  <c r="AD1478" i="37" s="1"/>
  <c r="AD1459" i="37"/>
  <c r="AD1455" i="37"/>
  <c r="AD1451" i="37"/>
  <c r="AD1447" i="37"/>
  <c r="F1447" i="37"/>
  <c r="AD1462" i="37" s="1"/>
  <c r="F1353" i="37"/>
  <c r="AD1444" i="37" s="1"/>
  <c r="AD1349" i="37"/>
  <c r="AD1345" i="37"/>
  <c r="AD1341" i="37"/>
  <c r="AD1337" i="37"/>
  <c r="AD1333" i="37"/>
  <c r="AD1329" i="37"/>
  <c r="AD1325" i="37"/>
  <c r="AD1321" i="37"/>
  <c r="AD1317" i="37"/>
  <c r="AD1313" i="37"/>
  <c r="AD1309" i="37"/>
  <c r="AD1305" i="37"/>
  <c r="AD1301" i="37"/>
  <c r="AD1297" i="37"/>
  <c r="AD1293" i="37"/>
  <c r="AD1289" i="37"/>
  <c r="AD1285" i="37"/>
  <c r="AD1281" i="37"/>
  <c r="AD1277" i="37"/>
  <c r="AD1273" i="37"/>
  <c r="AD1269" i="37"/>
  <c r="AD1265" i="37"/>
  <c r="AD1261" i="37"/>
  <c r="AD1257" i="37"/>
  <c r="F1257" i="37"/>
  <c r="AD1348" i="37" s="1"/>
  <c r="AD1254" i="37"/>
  <c r="AD1250" i="37"/>
  <c r="AD1246" i="37"/>
  <c r="AD1242" i="37"/>
  <c r="AD1238" i="37"/>
  <c r="AD1234" i="37"/>
  <c r="AD1230" i="37"/>
  <c r="AD1226" i="37"/>
  <c r="AD1222" i="37"/>
  <c r="AD1218" i="37"/>
  <c r="AD1214" i="37"/>
  <c r="AD1210" i="37"/>
  <c r="AD1206" i="37"/>
  <c r="AD1202" i="37"/>
  <c r="AD1198" i="37"/>
  <c r="AD1194" i="37"/>
  <c r="AD1190" i="37"/>
  <c r="AD1186" i="37"/>
  <c r="AD1182" i="37"/>
  <c r="AD1178" i="37"/>
  <c r="AD1174" i="37"/>
  <c r="AD1170" i="37"/>
  <c r="AD1166" i="37"/>
  <c r="AD1162" i="37"/>
  <c r="F1161" i="37"/>
  <c r="AD1253" i="37" s="1"/>
  <c r="AD1159" i="37"/>
  <c r="AD1074" i="37"/>
  <c r="AD1070" i="37"/>
  <c r="AD1066" i="37"/>
  <c r="F1065" i="37"/>
  <c r="AD1153" i="37" s="1"/>
  <c r="AD1063" i="37"/>
  <c r="AD1059" i="37"/>
  <c r="AD1055" i="37"/>
  <c r="AD1051" i="37"/>
  <c r="AD1047" i="37"/>
  <c r="AD1043" i="37"/>
  <c r="AD1039" i="37"/>
  <c r="AD1035" i="37"/>
  <c r="AD1031" i="37"/>
  <c r="AD1027" i="37"/>
  <c r="AD1023" i="37"/>
  <c r="AD1019" i="37"/>
  <c r="AD1015" i="37"/>
  <c r="AD1011" i="37"/>
  <c r="AD1007" i="37"/>
  <c r="AD1003" i="37"/>
  <c r="AD999" i="37"/>
  <c r="AD995" i="37"/>
  <c r="AD991" i="37"/>
  <c r="AD987" i="37"/>
  <c r="AD983" i="37"/>
  <c r="AD979" i="37"/>
  <c r="AD975" i="37"/>
  <c r="AD973" i="37"/>
  <c r="AD971" i="37"/>
  <c r="AD969" i="37"/>
  <c r="F969" i="37"/>
  <c r="AD1062" i="37" s="1"/>
  <c r="AD968" i="37"/>
  <c r="AD964" i="37"/>
  <c r="AD948" i="37"/>
  <c r="AD932" i="37"/>
  <c r="F921" i="37"/>
  <c r="AD960" i="37" s="1"/>
  <c r="AD917" i="37"/>
  <c r="AD913" i="37"/>
  <c r="AD909" i="37"/>
  <c r="AD905" i="37"/>
  <c r="AD903" i="37"/>
  <c r="AD901" i="37"/>
  <c r="AD899" i="37"/>
  <c r="AD897" i="37"/>
  <c r="AD895" i="37"/>
  <c r="AD893" i="37"/>
  <c r="AD891" i="37"/>
  <c r="AD889" i="37"/>
  <c r="AD887" i="37"/>
  <c r="AD885" i="37"/>
  <c r="AD883" i="37"/>
  <c r="AD881" i="37"/>
  <c r="AD879" i="37"/>
  <c r="AD877" i="37"/>
  <c r="AD875" i="37"/>
  <c r="AD873" i="37"/>
  <c r="F873" i="37"/>
  <c r="AD916" i="37" s="1"/>
  <c r="AD872" i="37"/>
  <c r="AD866" i="37"/>
  <c r="AD858" i="37"/>
  <c r="AD850" i="37"/>
  <c r="AD842" i="37"/>
  <c r="AD834" i="37"/>
  <c r="AD826" i="37"/>
  <c r="F825" i="37"/>
  <c r="F777" i="37"/>
  <c r="AD817" i="37" s="1"/>
  <c r="AD773" i="37"/>
  <c r="AD769" i="37"/>
  <c r="AD765" i="37"/>
  <c r="AD761" i="37"/>
  <c r="AD757" i="37"/>
  <c r="AD753" i="37"/>
  <c r="AD749" i="37"/>
  <c r="AD745" i="37"/>
  <c r="AD741" i="37"/>
  <c r="AD737" i="37"/>
  <c r="AD733" i="37"/>
  <c r="AD729" i="37"/>
  <c r="F729" i="37"/>
  <c r="AD771" i="37" s="1"/>
  <c r="AD726" i="37"/>
  <c r="AD722" i="37"/>
  <c r="AD718" i="37"/>
  <c r="AD714" i="37"/>
  <c r="AD710" i="37"/>
  <c r="AD706" i="37"/>
  <c r="AD702" i="37"/>
  <c r="AD698" i="37"/>
  <c r="AD694" i="37"/>
  <c r="AD690" i="37"/>
  <c r="AD686" i="37"/>
  <c r="AD682" i="37"/>
  <c r="F681" i="37"/>
  <c r="AD724" i="37" s="1"/>
  <c r="AD679" i="37"/>
  <c r="AD675" i="37"/>
  <c r="AD671" i="37"/>
  <c r="AD667" i="37"/>
  <c r="AD663" i="37"/>
  <c r="AD659" i="37"/>
  <c r="AD655" i="37"/>
  <c r="AD651" i="37"/>
  <c r="AD649" i="37"/>
  <c r="AD647" i="37"/>
  <c r="AD645" i="37"/>
  <c r="AD643" i="37"/>
  <c r="AD641" i="37"/>
  <c r="AD639" i="37"/>
  <c r="AD637" i="37"/>
  <c r="AD635" i="37"/>
  <c r="AD633" i="37"/>
  <c r="F633" i="37"/>
  <c r="AD677" i="37" s="1"/>
  <c r="AD632" i="37"/>
  <c r="F585" i="37"/>
  <c r="AD628" i="37" s="1"/>
  <c r="AD581" i="37"/>
  <c r="AD579" i="37"/>
  <c r="AD577" i="37"/>
  <c r="AD575" i="37"/>
  <c r="AD573" i="37"/>
  <c r="AD571" i="37"/>
  <c r="AD569" i="37"/>
  <c r="AD567" i="37"/>
  <c r="AD565" i="37"/>
  <c r="AD563" i="37"/>
  <c r="AD561" i="37"/>
  <c r="AD559" i="37"/>
  <c r="AD557" i="37"/>
  <c r="AD555" i="37"/>
  <c r="AD553" i="37"/>
  <c r="AD551" i="37"/>
  <c r="AD549" i="37"/>
  <c r="AD547" i="37"/>
  <c r="AD545" i="37"/>
  <c r="AD543" i="37"/>
  <c r="AD541" i="37"/>
  <c r="AD539" i="37"/>
  <c r="AD537" i="37"/>
  <c r="F537" i="37"/>
  <c r="AD582" i="37" s="1"/>
  <c r="AD536" i="37"/>
  <c r="AD534" i="37"/>
  <c r="AD530" i="37"/>
  <c r="AD526" i="37"/>
  <c r="AD522" i="37"/>
  <c r="AD518" i="37"/>
  <c r="AD514" i="37"/>
  <c r="AD510" i="37"/>
  <c r="AD506" i="37"/>
  <c r="AD502" i="37"/>
  <c r="AD498" i="37"/>
  <c r="AD494" i="37"/>
  <c r="AD490" i="37"/>
  <c r="F489" i="37"/>
  <c r="AD532" i="37" s="1"/>
  <c r="AD487" i="37"/>
  <c r="AD485" i="37"/>
  <c r="AD483" i="37"/>
  <c r="AD481" i="37"/>
  <c r="AD479" i="37"/>
  <c r="AD477" i="37"/>
  <c r="AD475" i="37"/>
  <c r="AD473" i="37"/>
  <c r="AD471" i="37"/>
  <c r="AD469" i="37"/>
  <c r="AD467" i="37"/>
  <c r="AD465" i="37"/>
  <c r="AD463" i="37"/>
  <c r="AD461" i="37"/>
  <c r="AD459" i="37"/>
  <c r="AD457" i="37"/>
  <c r="AD455" i="37"/>
  <c r="AD453" i="37"/>
  <c r="AD451" i="37"/>
  <c r="AD449" i="37"/>
  <c r="AD447" i="37"/>
  <c r="AD445" i="37"/>
  <c r="AD443" i="37"/>
  <c r="AD441" i="37"/>
  <c r="F441" i="37"/>
  <c r="AD484" i="37" s="1"/>
  <c r="AD440" i="37"/>
  <c r="AD438" i="37"/>
  <c r="AD434" i="37"/>
  <c r="AD430" i="37"/>
  <c r="AD426" i="37"/>
  <c r="AD422" i="37"/>
  <c r="AD418" i="37"/>
  <c r="AD414" i="37"/>
  <c r="AD410" i="37"/>
  <c r="AD406" i="37"/>
  <c r="AD402" i="37"/>
  <c r="AD398" i="37"/>
  <c r="AD394" i="37"/>
  <c r="F393" i="37"/>
  <c r="AD391" i="37"/>
  <c r="AD389" i="37"/>
  <c r="AD387" i="37"/>
  <c r="AD385" i="37"/>
  <c r="AD383" i="37"/>
  <c r="AD381" i="37"/>
  <c r="AD379" i="37"/>
  <c r="AD377" i="37"/>
  <c r="AD375" i="37"/>
  <c r="AD373" i="37"/>
  <c r="AD371" i="37"/>
  <c r="AD369" i="37"/>
  <c r="AD367" i="37"/>
  <c r="AD365" i="37"/>
  <c r="AD363" i="37"/>
  <c r="AD361" i="37"/>
  <c r="AD359" i="37"/>
  <c r="AD357" i="37"/>
  <c r="AD355" i="37"/>
  <c r="AD353" i="37"/>
  <c r="AD351" i="37"/>
  <c r="AD349" i="37"/>
  <c r="AD347" i="37"/>
  <c r="AD345" i="37"/>
  <c r="F345" i="37"/>
  <c r="AD390" i="37" s="1"/>
  <c r="AD344" i="37"/>
  <c r="AD342" i="37"/>
  <c r="AD338" i="37"/>
  <c r="AD334" i="37"/>
  <c r="AD330" i="37"/>
  <c r="AD326" i="37"/>
  <c r="AD322" i="37"/>
  <c r="AD318" i="37"/>
  <c r="AD314" i="37"/>
  <c r="AD310" i="37"/>
  <c r="AD306" i="37"/>
  <c r="AD302" i="37"/>
  <c r="AD298" i="37"/>
  <c r="F297" i="37"/>
  <c r="AD340" i="37" s="1"/>
  <c r="AD295" i="37"/>
  <c r="AD293" i="37"/>
  <c r="AD291" i="37"/>
  <c r="AD289" i="37"/>
  <c r="AD287" i="37"/>
  <c r="AD285" i="37"/>
  <c r="AD283" i="37"/>
  <c r="AD281" i="37"/>
  <c r="AD279" i="37"/>
  <c r="AD277" i="37"/>
  <c r="AD275" i="37"/>
  <c r="AD273" i="37"/>
  <c r="AD271" i="37"/>
  <c r="AD269" i="37"/>
  <c r="AD267" i="37"/>
  <c r="AD265" i="37"/>
  <c r="AD263" i="37"/>
  <c r="AD261" i="37"/>
  <c r="AD259" i="37"/>
  <c r="AD257" i="37"/>
  <c r="AD255" i="37"/>
  <c r="AD253" i="37"/>
  <c r="AD251" i="37"/>
  <c r="AD249" i="37"/>
  <c r="F249" i="37"/>
  <c r="AD292" i="37" s="1"/>
  <c r="AD248" i="37"/>
  <c r="AD246" i="37"/>
  <c r="AD242" i="37"/>
  <c r="AD238" i="37"/>
  <c r="AD234" i="37"/>
  <c r="AD230" i="37"/>
  <c r="AD226" i="37"/>
  <c r="AD222" i="37"/>
  <c r="AD218" i="37"/>
  <c r="AD214" i="37"/>
  <c r="AD210" i="37"/>
  <c r="AD206" i="37"/>
  <c r="AD202" i="37"/>
  <c r="F201" i="37"/>
  <c r="AD199" i="37"/>
  <c r="AD195" i="37"/>
  <c r="AD191" i="37"/>
  <c r="AD187" i="37"/>
  <c r="AD183" i="37"/>
  <c r="AD179" i="37"/>
  <c r="AD175" i="37"/>
  <c r="AD171" i="37"/>
  <c r="AD167" i="37"/>
  <c r="AD165" i="37"/>
  <c r="AD163" i="37"/>
  <c r="AD161" i="37"/>
  <c r="AD159" i="37"/>
  <c r="AD157" i="37"/>
  <c r="AD155" i="37"/>
  <c r="AD153" i="37"/>
  <c r="F153" i="37"/>
  <c r="AD152" i="37"/>
  <c r="F105" i="37"/>
  <c r="AD140" i="37" s="1"/>
  <c r="AD101" i="37"/>
  <c r="AD99" i="37"/>
  <c r="AD97" i="37"/>
  <c r="AD95" i="37"/>
  <c r="AD93" i="37"/>
  <c r="AD91" i="37"/>
  <c r="AD89" i="37"/>
  <c r="AD87" i="37"/>
  <c r="AD85" i="37"/>
  <c r="AD83" i="37"/>
  <c r="AD81" i="37"/>
  <c r="AD79" i="37"/>
  <c r="AD77" i="37"/>
  <c r="AD75" i="37"/>
  <c r="AD73" i="37"/>
  <c r="AD71" i="37"/>
  <c r="AD69" i="37"/>
  <c r="AD67" i="37"/>
  <c r="AD65" i="37"/>
  <c r="AD63" i="37"/>
  <c r="AD61" i="37"/>
  <c r="AD59" i="37"/>
  <c r="AD57" i="37"/>
  <c r="F57" i="37"/>
  <c r="AD100" i="37" s="1"/>
  <c r="AD56" i="37"/>
  <c r="F9" i="37"/>
  <c r="AD30" i="37" s="1"/>
  <c r="X1548" i="36"/>
  <c r="X1547" i="36"/>
  <c r="X1546" i="36"/>
  <c r="X1545" i="36"/>
  <c r="X1544" i="36"/>
  <c r="X1543" i="36"/>
  <c r="X1542" i="36"/>
  <c r="X1541" i="36"/>
  <c r="X1540" i="36"/>
  <c r="X1539" i="36"/>
  <c r="X1538" i="36"/>
  <c r="X1537" i="36"/>
  <c r="X1536" i="36"/>
  <c r="X1535" i="36"/>
  <c r="X1534" i="36"/>
  <c r="X1533" i="36"/>
  <c r="X1532" i="36"/>
  <c r="X1531" i="36"/>
  <c r="X1530" i="36"/>
  <c r="X1529" i="36"/>
  <c r="X1528" i="36"/>
  <c r="X1527" i="36"/>
  <c r="X1526" i="36"/>
  <c r="X1525" i="36"/>
  <c r="X1524" i="36"/>
  <c r="X1523" i="36"/>
  <c r="X1522" i="36"/>
  <c r="X1521" i="36"/>
  <c r="X1520" i="36"/>
  <c r="X1519" i="36"/>
  <c r="X1518" i="36"/>
  <c r="X1517" i="36"/>
  <c r="X1516" i="36"/>
  <c r="X1515" i="36"/>
  <c r="X1514" i="36"/>
  <c r="X1513" i="36"/>
  <c r="X1512" i="36"/>
  <c r="X1511" i="36"/>
  <c r="X1510" i="36"/>
  <c r="X1509" i="36"/>
  <c r="X1508" i="36"/>
  <c r="X1507" i="36"/>
  <c r="X1506" i="36"/>
  <c r="X1505" i="36"/>
  <c r="X1504" i="36"/>
  <c r="X1503" i="36"/>
  <c r="X1502" i="36"/>
  <c r="X1501" i="36"/>
  <c r="X1500" i="36"/>
  <c r="X1499" i="36"/>
  <c r="X1498" i="36"/>
  <c r="X1497" i="36"/>
  <c r="X1496" i="36"/>
  <c r="X1495" i="36"/>
  <c r="X1494" i="36"/>
  <c r="X1493" i="36"/>
  <c r="X1492" i="36"/>
  <c r="X1491" i="36"/>
  <c r="X1490" i="36"/>
  <c r="X1489" i="36"/>
  <c r="X1488" i="36"/>
  <c r="X1486" i="36"/>
  <c r="X1485" i="36"/>
  <c r="X1484" i="36"/>
  <c r="X1483" i="36"/>
  <c r="X1482" i="36"/>
  <c r="X1481" i="36"/>
  <c r="X1480" i="36"/>
  <c r="X1479" i="36"/>
  <c r="X1478" i="36"/>
  <c r="X1477" i="36"/>
  <c r="X1476" i="36"/>
  <c r="X1475" i="36"/>
  <c r="X1474" i="36"/>
  <c r="X1473" i="36"/>
  <c r="X1472" i="36"/>
  <c r="X1471" i="36"/>
  <c r="X1470" i="36"/>
  <c r="X1469" i="36"/>
  <c r="X1468" i="36"/>
  <c r="X1467" i="36"/>
  <c r="X1466" i="36"/>
  <c r="X1465" i="36"/>
  <c r="X1464" i="36"/>
  <c r="X1463" i="36"/>
  <c r="X1462" i="36"/>
  <c r="X1461" i="36"/>
  <c r="X1460" i="36"/>
  <c r="X1459" i="36"/>
  <c r="X1458" i="36"/>
  <c r="X1457" i="36"/>
  <c r="X1456" i="36"/>
  <c r="X1455" i="36"/>
  <c r="X1454" i="36"/>
  <c r="X1453" i="36"/>
  <c r="X1452" i="36"/>
  <c r="X1451" i="36"/>
  <c r="X1450" i="36"/>
  <c r="X1449" i="36"/>
  <c r="X1448" i="36"/>
  <c r="X1447" i="36"/>
  <c r="X1446" i="36"/>
  <c r="X1445" i="36"/>
  <c r="X1444" i="36"/>
  <c r="X1443" i="36"/>
  <c r="X1442" i="36"/>
  <c r="X1441" i="36"/>
  <c r="X1440" i="36"/>
  <c r="X1439" i="36"/>
  <c r="X1438" i="36"/>
  <c r="X1437" i="36"/>
  <c r="X1436" i="36"/>
  <c r="X1435" i="36"/>
  <c r="X1434" i="36"/>
  <c r="X1433" i="36"/>
  <c r="X1432" i="36"/>
  <c r="X1431" i="36"/>
  <c r="X1430" i="36"/>
  <c r="X1429" i="36"/>
  <c r="X1428" i="36"/>
  <c r="X1427" i="36"/>
  <c r="X1426" i="36"/>
  <c r="X1425" i="36"/>
  <c r="X1424" i="36"/>
  <c r="X1423" i="36"/>
  <c r="X1422" i="36"/>
  <c r="X1421" i="36"/>
  <c r="X1420" i="36"/>
  <c r="X1419" i="36"/>
  <c r="X1418" i="36"/>
  <c r="X1417" i="36"/>
  <c r="X1416" i="36"/>
  <c r="X1415" i="36"/>
  <c r="X1414" i="36"/>
  <c r="X1413" i="36"/>
  <c r="X1412" i="36"/>
  <c r="X1411" i="36"/>
  <c r="X1410" i="36"/>
  <c r="X1409" i="36"/>
  <c r="X1408" i="36"/>
  <c r="X1407" i="36"/>
  <c r="X1406" i="36"/>
  <c r="X1405" i="36"/>
  <c r="X1404" i="36"/>
  <c r="X1403" i="36"/>
  <c r="X1402" i="36"/>
  <c r="X1401" i="36"/>
  <c r="X1400" i="36"/>
  <c r="X1399" i="36"/>
  <c r="X1398" i="36"/>
  <c r="X1397" i="36"/>
  <c r="X1396" i="36"/>
  <c r="X1395" i="36"/>
  <c r="X1394" i="36"/>
  <c r="X1393" i="36"/>
  <c r="X1392" i="36"/>
  <c r="X1391" i="36"/>
  <c r="X1390" i="36"/>
  <c r="X1389" i="36"/>
  <c r="X1388" i="36"/>
  <c r="X1387" i="36"/>
  <c r="X1386" i="36"/>
  <c r="X1385" i="36"/>
  <c r="X1384" i="36"/>
  <c r="X1383" i="36"/>
  <c r="X1382" i="36"/>
  <c r="X1381" i="36"/>
  <c r="X1380" i="36"/>
  <c r="X1379" i="36"/>
  <c r="X1378" i="36"/>
  <c r="X1377" i="36"/>
  <c r="X1376" i="36"/>
  <c r="X1375" i="36"/>
  <c r="X1374" i="36"/>
  <c r="X1373" i="36"/>
  <c r="X1372" i="36"/>
  <c r="X1371" i="36"/>
  <c r="X1370" i="36"/>
  <c r="X1369" i="36"/>
  <c r="X1368" i="36"/>
  <c r="X1367" i="36"/>
  <c r="X1366" i="36"/>
  <c r="X1365" i="36"/>
  <c r="X1364" i="36"/>
  <c r="X1363" i="36"/>
  <c r="X1362" i="36"/>
  <c r="X1361" i="36"/>
  <c r="X1360" i="36"/>
  <c r="X1359" i="36"/>
  <c r="X1358" i="36"/>
  <c r="X1357" i="36"/>
  <c r="X1356" i="36"/>
  <c r="X1355" i="36"/>
  <c r="X1354" i="36"/>
  <c r="X1353" i="36"/>
  <c r="X1352" i="36"/>
  <c r="X1351" i="36"/>
  <c r="X1350" i="36"/>
  <c r="X1349" i="36"/>
  <c r="X1348" i="36"/>
  <c r="X1347" i="36"/>
  <c r="X1346" i="36"/>
  <c r="X1345" i="36"/>
  <c r="X1344" i="36"/>
  <c r="X1343" i="36"/>
  <c r="X1342" i="36"/>
  <c r="X1341" i="36"/>
  <c r="X1340" i="36"/>
  <c r="X1339" i="36"/>
  <c r="X1338" i="36"/>
  <c r="X1337" i="36"/>
  <c r="X1336" i="36"/>
  <c r="X1335" i="36"/>
  <c r="X1334" i="36"/>
  <c r="X1333" i="36"/>
  <c r="X1332" i="36"/>
  <c r="X1331" i="36"/>
  <c r="X1330" i="36"/>
  <c r="X1329" i="36"/>
  <c r="X1328" i="36"/>
  <c r="X1327" i="36"/>
  <c r="X1326" i="36"/>
  <c r="X1325" i="36"/>
  <c r="X1324" i="36"/>
  <c r="X1323" i="36"/>
  <c r="X1322" i="36"/>
  <c r="X1321" i="36"/>
  <c r="X1320" i="36"/>
  <c r="X1319" i="36"/>
  <c r="X1318" i="36"/>
  <c r="X1317" i="36"/>
  <c r="X1316" i="36"/>
  <c r="X1315" i="36"/>
  <c r="X1314" i="36"/>
  <c r="X1313" i="36"/>
  <c r="X1312" i="36"/>
  <c r="X1311" i="36"/>
  <c r="X1310" i="36"/>
  <c r="X1309" i="36"/>
  <c r="X1308" i="36"/>
  <c r="X1307" i="36"/>
  <c r="X1306" i="36"/>
  <c r="X1305" i="36"/>
  <c r="X1304" i="36"/>
  <c r="X1303" i="36"/>
  <c r="X1302" i="36"/>
  <c r="X1301" i="36"/>
  <c r="X1300" i="36"/>
  <c r="X1299" i="36"/>
  <c r="X1298" i="36"/>
  <c r="X1297" i="36"/>
  <c r="X1296" i="36"/>
  <c r="X1295" i="36"/>
  <c r="X1294" i="36"/>
  <c r="X1293" i="36"/>
  <c r="X1292" i="36"/>
  <c r="X1291" i="36"/>
  <c r="X1290" i="36"/>
  <c r="X1289" i="36"/>
  <c r="X1288" i="36"/>
  <c r="X1287" i="36"/>
  <c r="X1286" i="36"/>
  <c r="X1285" i="36"/>
  <c r="X1284" i="36"/>
  <c r="X1283" i="36"/>
  <c r="X1282" i="36"/>
  <c r="X1281" i="36"/>
  <c r="X1280" i="36"/>
  <c r="X1279" i="36"/>
  <c r="X1278" i="36"/>
  <c r="X1277" i="36"/>
  <c r="X1276" i="36"/>
  <c r="X1275" i="36"/>
  <c r="X1274" i="36"/>
  <c r="X1273" i="36"/>
  <c r="X1272" i="36"/>
  <c r="X1271" i="36"/>
  <c r="X1270" i="36"/>
  <c r="X1269" i="36"/>
  <c r="X1268" i="36"/>
  <c r="X1267" i="36"/>
  <c r="X1266" i="36"/>
  <c r="X1265" i="36"/>
  <c r="X1264" i="36"/>
  <c r="X1263" i="36"/>
  <c r="X1262" i="36"/>
  <c r="X1261" i="36"/>
  <c r="X1260" i="36"/>
  <c r="X1259" i="36"/>
  <c r="X1258" i="36"/>
  <c r="X1257" i="36"/>
  <c r="X1256" i="36"/>
  <c r="X1255" i="36"/>
  <c r="X1254" i="36"/>
  <c r="X1253" i="36"/>
  <c r="X1252" i="36"/>
  <c r="X1251" i="36"/>
  <c r="X1250" i="36"/>
  <c r="X1249" i="36"/>
  <c r="X1248" i="36"/>
  <c r="X1247" i="36"/>
  <c r="X1246" i="36"/>
  <c r="X1245" i="36"/>
  <c r="X1244" i="36"/>
  <c r="X1243" i="36"/>
  <c r="X1242" i="36"/>
  <c r="X1241" i="36"/>
  <c r="X1240" i="36"/>
  <c r="X1239" i="36"/>
  <c r="X1238" i="36"/>
  <c r="X1237" i="36"/>
  <c r="X1236" i="36"/>
  <c r="X1235" i="36"/>
  <c r="X1234" i="36"/>
  <c r="X1233" i="36"/>
  <c r="X1232" i="36"/>
  <c r="X1231" i="36"/>
  <c r="X1230" i="36"/>
  <c r="X1229" i="36"/>
  <c r="X1228" i="36"/>
  <c r="X1227" i="36"/>
  <c r="X1226" i="36"/>
  <c r="X1225" i="36"/>
  <c r="X1224" i="36"/>
  <c r="X1223" i="36"/>
  <c r="X1222" i="36"/>
  <c r="X1221" i="36"/>
  <c r="X1220" i="36"/>
  <c r="X1219" i="36"/>
  <c r="X1218" i="36"/>
  <c r="X1217" i="36"/>
  <c r="X1216" i="36"/>
  <c r="X1215" i="36"/>
  <c r="X1214" i="36"/>
  <c r="X1213" i="36"/>
  <c r="X1212" i="36"/>
  <c r="X1211" i="36"/>
  <c r="X1210" i="36"/>
  <c r="X1209" i="36"/>
  <c r="X1208" i="36"/>
  <c r="X1207" i="36"/>
  <c r="X1206" i="36"/>
  <c r="X1205" i="36"/>
  <c r="X1204" i="36"/>
  <c r="X1203" i="36"/>
  <c r="X1202" i="36"/>
  <c r="X1201" i="36"/>
  <c r="X1200" i="36"/>
  <c r="X1199" i="36"/>
  <c r="X1198" i="36"/>
  <c r="X1197" i="36"/>
  <c r="X1196" i="36"/>
  <c r="X1195" i="36"/>
  <c r="X1194" i="36"/>
  <c r="X1193" i="36"/>
  <c r="X1192" i="36"/>
  <c r="X1191" i="36"/>
  <c r="X1190" i="36"/>
  <c r="X1189" i="36"/>
  <c r="X1188" i="36"/>
  <c r="X1187" i="36"/>
  <c r="X1186" i="36"/>
  <c r="X1185" i="36"/>
  <c r="X1184" i="36"/>
  <c r="X1183" i="36"/>
  <c r="X1182" i="36"/>
  <c r="X1181" i="36"/>
  <c r="X1180" i="36"/>
  <c r="X1179" i="36"/>
  <c r="X1178" i="36"/>
  <c r="X1177" i="36"/>
  <c r="X1176" i="36"/>
  <c r="X1175" i="36"/>
  <c r="X1174" i="36"/>
  <c r="X1173" i="36"/>
  <c r="X1172" i="36"/>
  <c r="X1171" i="36"/>
  <c r="X1170" i="36"/>
  <c r="X1169" i="36"/>
  <c r="X1168" i="36"/>
  <c r="X1167" i="36"/>
  <c r="X1166" i="36"/>
  <c r="X1165" i="36"/>
  <c r="X1164" i="36"/>
  <c r="X1163" i="36"/>
  <c r="X1162" i="36"/>
  <c r="X1161" i="36"/>
  <c r="X1160" i="36"/>
  <c r="X1159" i="36"/>
  <c r="X1158" i="36"/>
  <c r="X1157" i="36"/>
  <c r="X1156" i="36"/>
  <c r="X1155" i="36"/>
  <c r="X1154" i="36"/>
  <c r="X1153" i="36"/>
  <c r="X1152" i="36"/>
  <c r="X1151" i="36"/>
  <c r="X1150" i="36"/>
  <c r="X1149" i="36"/>
  <c r="X1148" i="36"/>
  <c r="X1147" i="36"/>
  <c r="X1146" i="36"/>
  <c r="X1145" i="36"/>
  <c r="X1144" i="36"/>
  <c r="X1143" i="36"/>
  <c r="X1142" i="36"/>
  <c r="X1141" i="36"/>
  <c r="X1140" i="36"/>
  <c r="X1139" i="36"/>
  <c r="X1138" i="36"/>
  <c r="X1137" i="36"/>
  <c r="X1136" i="36"/>
  <c r="X1135" i="36"/>
  <c r="X1134" i="36"/>
  <c r="X1133" i="36"/>
  <c r="X1132" i="36"/>
  <c r="X1131" i="36"/>
  <c r="X1130" i="36"/>
  <c r="X1129" i="36"/>
  <c r="X1128" i="36"/>
  <c r="X1127" i="36"/>
  <c r="X1126" i="36"/>
  <c r="X1125" i="36"/>
  <c r="X1124" i="36"/>
  <c r="X1123" i="36"/>
  <c r="X1122" i="36"/>
  <c r="X1121" i="36"/>
  <c r="X1120" i="36"/>
  <c r="X1119" i="36"/>
  <c r="X1118" i="36"/>
  <c r="X1117" i="36"/>
  <c r="X1116" i="36"/>
  <c r="X1115" i="36"/>
  <c r="X1114" i="36"/>
  <c r="X1113" i="36"/>
  <c r="X1112" i="36"/>
  <c r="X1111" i="36"/>
  <c r="X1110" i="36"/>
  <c r="X1109" i="36"/>
  <c r="X1108" i="36"/>
  <c r="X1107" i="36"/>
  <c r="X1106" i="36"/>
  <c r="X1105" i="36"/>
  <c r="X1104" i="36"/>
  <c r="X1103" i="36"/>
  <c r="X1102" i="36"/>
  <c r="X1101" i="36"/>
  <c r="X1100" i="36"/>
  <c r="X1099" i="36"/>
  <c r="X1098" i="36"/>
  <c r="X1097" i="36"/>
  <c r="X1096" i="36"/>
  <c r="X1095" i="36"/>
  <c r="X1094" i="36"/>
  <c r="X1093" i="36"/>
  <c r="X1092" i="36"/>
  <c r="X1091" i="36"/>
  <c r="X1090" i="36"/>
  <c r="X1089" i="36"/>
  <c r="X1088" i="36"/>
  <c r="X1087" i="36"/>
  <c r="X1086" i="36"/>
  <c r="X1085" i="36"/>
  <c r="X1084" i="36"/>
  <c r="X1083" i="36"/>
  <c r="X1082" i="36"/>
  <c r="X1081" i="36"/>
  <c r="X1080" i="36"/>
  <c r="X1079" i="36"/>
  <c r="X1078" i="36"/>
  <c r="X1077" i="36"/>
  <c r="X1076" i="36"/>
  <c r="X1075" i="36"/>
  <c r="X1074" i="36"/>
  <c r="X1073" i="36"/>
  <c r="X1072" i="36"/>
  <c r="X1071" i="36"/>
  <c r="X1070" i="36"/>
  <c r="X1069" i="36"/>
  <c r="X1068" i="36"/>
  <c r="X1067" i="36"/>
  <c r="X1066" i="36"/>
  <c r="X1065" i="36"/>
  <c r="X1064" i="36"/>
  <c r="X1063" i="36"/>
  <c r="X1062" i="36"/>
  <c r="X1061" i="36"/>
  <c r="X1060" i="36"/>
  <c r="X1059" i="36"/>
  <c r="X1058" i="36"/>
  <c r="X1057" i="36"/>
  <c r="X1056" i="36"/>
  <c r="X1055" i="36"/>
  <c r="X1054" i="36"/>
  <c r="X1053" i="36"/>
  <c r="X1052" i="36"/>
  <c r="X1051" i="36"/>
  <c r="X1050" i="36"/>
  <c r="X1049" i="36"/>
  <c r="X1048" i="36"/>
  <c r="X1047" i="36"/>
  <c r="X1046" i="36"/>
  <c r="X1045" i="36"/>
  <c r="X1044" i="36"/>
  <c r="X1043" i="36"/>
  <c r="X1042" i="36"/>
  <c r="X1041" i="36"/>
  <c r="X1040" i="36"/>
  <c r="X1039" i="36"/>
  <c r="X1038" i="36"/>
  <c r="X1037" i="36"/>
  <c r="X1036" i="36"/>
  <c r="X1035" i="36"/>
  <c r="X1034" i="36"/>
  <c r="X1033" i="36"/>
  <c r="X1032" i="36"/>
  <c r="X1031" i="36"/>
  <c r="X1030" i="36"/>
  <c r="X1029" i="36"/>
  <c r="X1028" i="36"/>
  <c r="X1027" i="36"/>
  <c r="X1026" i="36"/>
  <c r="X1025" i="36"/>
  <c r="X1024" i="36"/>
  <c r="X1023" i="36"/>
  <c r="X1022" i="36"/>
  <c r="X1021" i="36"/>
  <c r="X1020" i="36"/>
  <c r="X1019" i="36"/>
  <c r="X1018" i="36"/>
  <c r="X1017" i="36"/>
  <c r="X1016" i="36"/>
  <c r="X1015" i="36"/>
  <c r="X1014" i="36"/>
  <c r="X1013" i="36"/>
  <c r="X1012" i="36"/>
  <c r="X1011" i="36"/>
  <c r="X1010" i="36"/>
  <c r="X1009" i="36"/>
  <c r="X1008" i="36"/>
  <c r="X1007" i="36"/>
  <c r="X1006" i="36"/>
  <c r="X1005" i="36"/>
  <c r="X1004" i="36"/>
  <c r="X1003" i="36"/>
  <c r="X1002" i="36"/>
  <c r="X1001" i="36"/>
  <c r="X1000" i="36"/>
  <c r="X999" i="36"/>
  <c r="X998" i="36"/>
  <c r="X997" i="36"/>
  <c r="X996" i="36"/>
  <c r="X995" i="36"/>
  <c r="X994" i="36"/>
  <c r="X993" i="36"/>
  <c r="X992" i="36"/>
  <c r="X991" i="36"/>
  <c r="X990" i="36"/>
  <c r="X989" i="36"/>
  <c r="X988" i="36"/>
  <c r="X987" i="36"/>
  <c r="X986" i="36"/>
  <c r="X985" i="36"/>
  <c r="X984" i="36"/>
  <c r="X983" i="36"/>
  <c r="X982" i="36"/>
  <c r="X981" i="36"/>
  <c r="X980" i="36"/>
  <c r="X979" i="36"/>
  <c r="X978" i="36"/>
  <c r="X977" i="36"/>
  <c r="X976" i="36"/>
  <c r="X975" i="36"/>
  <c r="X974" i="36"/>
  <c r="X973" i="36"/>
  <c r="X972" i="36"/>
  <c r="X971" i="36"/>
  <c r="X970" i="36"/>
  <c r="X969" i="36"/>
  <c r="X968" i="36"/>
  <c r="X967" i="36"/>
  <c r="X966" i="36"/>
  <c r="X965" i="36"/>
  <c r="X964" i="36"/>
  <c r="X963" i="36"/>
  <c r="X962" i="36"/>
  <c r="X961" i="36"/>
  <c r="X960" i="36"/>
  <c r="X959" i="36"/>
  <c r="X958" i="36"/>
  <c r="X957" i="36"/>
  <c r="X956" i="36"/>
  <c r="X955" i="36"/>
  <c r="X954" i="36"/>
  <c r="X953" i="36"/>
  <c r="X952" i="36"/>
  <c r="X951" i="36"/>
  <c r="X950" i="36"/>
  <c r="X949" i="36"/>
  <c r="X948" i="36"/>
  <c r="X947" i="36"/>
  <c r="X946" i="36"/>
  <c r="X945" i="36"/>
  <c r="X944" i="36"/>
  <c r="X943" i="36"/>
  <c r="X942" i="36"/>
  <c r="X941" i="36"/>
  <c r="X940" i="36"/>
  <c r="X939" i="36"/>
  <c r="X938" i="36"/>
  <c r="X937" i="36"/>
  <c r="X936" i="36"/>
  <c r="X935" i="36"/>
  <c r="X934" i="36"/>
  <c r="X933" i="36"/>
  <c r="X932" i="36"/>
  <c r="X931" i="36"/>
  <c r="X930" i="36"/>
  <c r="X929" i="36"/>
  <c r="X928" i="36"/>
  <c r="X927" i="36"/>
  <c r="X926" i="36"/>
  <c r="X925" i="36"/>
  <c r="X924" i="36"/>
  <c r="X923" i="36"/>
  <c r="X922" i="36"/>
  <c r="X921" i="36"/>
  <c r="X920" i="36"/>
  <c r="X919" i="36"/>
  <c r="X918" i="36"/>
  <c r="X917" i="36"/>
  <c r="X916" i="36"/>
  <c r="X915" i="36"/>
  <c r="X914" i="36"/>
  <c r="X913" i="36"/>
  <c r="X912" i="36"/>
  <c r="X911" i="36"/>
  <c r="X910" i="36"/>
  <c r="X909" i="36"/>
  <c r="X908" i="36"/>
  <c r="X907" i="36"/>
  <c r="X906" i="36"/>
  <c r="X905" i="36"/>
  <c r="X904" i="36"/>
  <c r="X903" i="36"/>
  <c r="X902" i="36"/>
  <c r="X901" i="36"/>
  <c r="X900" i="36"/>
  <c r="X899" i="36"/>
  <c r="X898" i="36"/>
  <c r="X897" i="36"/>
  <c r="X896" i="36"/>
  <c r="X895" i="36"/>
  <c r="X894" i="36"/>
  <c r="X893" i="36"/>
  <c r="X892" i="36"/>
  <c r="X891" i="36"/>
  <c r="X890" i="36"/>
  <c r="X889" i="36"/>
  <c r="X888" i="36"/>
  <c r="X887" i="36"/>
  <c r="X886" i="36"/>
  <c r="X885" i="36"/>
  <c r="X884" i="36"/>
  <c r="X883" i="36"/>
  <c r="X882" i="36"/>
  <c r="X881" i="36"/>
  <c r="X880" i="36"/>
  <c r="X879" i="36"/>
  <c r="X878" i="36"/>
  <c r="X877" i="36"/>
  <c r="X876" i="36"/>
  <c r="X875" i="36"/>
  <c r="X874" i="36"/>
  <c r="X873" i="36"/>
  <c r="X872" i="36"/>
  <c r="X871" i="36"/>
  <c r="X870" i="36"/>
  <c r="X869" i="36"/>
  <c r="X868" i="36"/>
  <c r="X867" i="36"/>
  <c r="X866" i="36"/>
  <c r="X865" i="36"/>
  <c r="X864" i="36"/>
  <c r="X863" i="36"/>
  <c r="X862" i="36"/>
  <c r="X861" i="36"/>
  <c r="X860" i="36"/>
  <c r="X859" i="36"/>
  <c r="X858" i="36"/>
  <c r="X857" i="36"/>
  <c r="X856" i="36"/>
  <c r="X855" i="36"/>
  <c r="X854" i="36"/>
  <c r="X853" i="36"/>
  <c r="X852" i="36"/>
  <c r="X851" i="36"/>
  <c r="X850" i="36"/>
  <c r="X849" i="36"/>
  <c r="X848" i="36"/>
  <c r="X847" i="36"/>
  <c r="X846" i="36"/>
  <c r="X845" i="36"/>
  <c r="X844" i="36"/>
  <c r="X843" i="36"/>
  <c r="X842" i="36"/>
  <c r="X841" i="36"/>
  <c r="X840" i="36"/>
  <c r="X839" i="36"/>
  <c r="X838" i="36"/>
  <c r="X837" i="36"/>
  <c r="X836" i="36"/>
  <c r="X835" i="36"/>
  <c r="X834" i="36"/>
  <c r="X833" i="36"/>
  <c r="X832" i="36"/>
  <c r="X831" i="36"/>
  <c r="X830" i="36"/>
  <c r="X829" i="36"/>
  <c r="X828" i="36"/>
  <c r="X827" i="36"/>
  <c r="X826" i="36"/>
  <c r="X825" i="36"/>
  <c r="X824" i="36"/>
  <c r="X823" i="36"/>
  <c r="X822" i="36"/>
  <c r="X821" i="36"/>
  <c r="X820" i="36"/>
  <c r="X819" i="36"/>
  <c r="X818" i="36"/>
  <c r="X817" i="36"/>
  <c r="X816" i="36"/>
  <c r="X815" i="36"/>
  <c r="X814" i="36"/>
  <c r="X813" i="36"/>
  <c r="X812" i="36"/>
  <c r="X811" i="36"/>
  <c r="X810" i="36"/>
  <c r="X809" i="36"/>
  <c r="X808" i="36"/>
  <c r="X807" i="36"/>
  <c r="X806" i="36"/>
  <c r="X805" i="36"/>
  <c r="X804" i="36"/>
  <c r="X803" i="36"/>
  <c r="X802" i="36"/>
  <c r="X801" i="36"/>
  <c r="X800" i="36"/>
  <c r="X799" i="36"/>
  <c r="X798" i="36"/>
  <c r="X797" i="36"/>
  <c r="X796" i="36"/>
  <c r="X795" i="36"/>
  <c r="X794" i="36"/>
  <c r="X793" i="36"/>
  <c r="X792" i="36"/>
  <c r="X791" i="36"/>
  <c r="X790" i="36"/>
  <c r="X789" i="36"/>
  <c r="X788" i="36"/>
  <c r="X787" i="36"/>
  <c r="X786" i="36"/>
  <c r="X785" i="36"/>
  <c r="X784" i="36"/>
  <c r="X783" i="36"/>
  <c r="X782" i="36"/>
  <c r="X781" i="36"/>
  <c r="X780" i="36"/>
  <c r="X779" i="36"/>
  <c r="X778" i="36"/>
  <c r="X777" i="36"/>
  <c r="X776" i="36"/>
  <c r="X775" i="36"/>
  <c r="X774" i="36"/>
  <c r="X773" i="36"/>
  <c r="X772" i="36"/>
  <c r="X771" i="36"/>
  <c r="X770" i="36"/>
  <c r="X769" i="36"/>
  <c r="X768" i="36"/>
  <c r="X767" i="36"/>
  <c r="X766" i="36"/>
  <c r="X765" i="36"/>
  <c r="X764" i="36"/>
  <c r="X763" i="36"/>
  <c r="X762" i="36"/>
  <c r="X761" i="36"/>
  <c r="X760" i="36"/>
  <c r="X759" i="36"/>
  <c r="X758" i="36"/>
  <c r="X757" i="36"/>
  <c r="X756" i="36"/>
  <c r="X755" i="36"/>
  <c r="X754" i="36"/>
  <c r="X753" i="36"/>
  <c r="X752" i="36"/>
  <c r="X751" i="36"/>
  <c r="X750" i="36"/>
  <c r="X749" i="36"/>
  <c r="X748" i="36"/>
  <c r="X747" i="36"/>
  <c r="X746" i="36"/>
  <c r="X745" i="36"/>
  <c r="X744" i="36"/>
  <c r="X743" i="36"/>
  <c r="X742" i="36"/>
  <c r="X741" i="36"/>
  <c r="X740" i="36"/>
  <c r="X739" i="36"/>
  <c r="X738" i="36"/>
  <c r="X737" i="36"/>
  <c r="X736" i="36"/>
  <c r="X735" i="36"/>
  <c r="X734" i="36"/>
  <c r="X733" i="36"/>
  <c r="X732" i="36"/>
  <c r="X731" i="36"/>
  <c r="X730" i="36"/>
  <c r="X729" i="36"/>
  <c r="X728" i="36"/>
  <c r="X727" i="36"/>
  <c r="X726" i="36"/>
  <c r="X725" i="36"/>
  <c r="X724" i="36"/>
  <c r="X723" i="36"/>
  <c r="X722" i="36"/>
  <c r="X721" i="36"/>
  <c r="X720" i="36"/>
  <c r="X719" i="36"/>
  <c r="X718" i="36"/>
  <c r="X717" i="36"/>
  <c r="X716" i="36"/>
  <c r="X715" i="36"/>
  <c r="X714" i="36"/>
  <c r="X713" i="36"/>
  <c r="X712" i="36"/>
  <c r="X711" i="36"/>
  <c r="X710" i="36"/>
  <c r="X709" i="36"/>
  <c r="X708" i="36"/>
  <c r="X707" i="36"/>
  <c r="X706" i="36"/>
  <c r="X705" i="36"/>
  <c r="X704" i="36"/>
  <c r="X703" i="36"/>
  <c r="X702" i="36"/>
  <c r="X701" i="36"/>
  <c r="X700" i="36"/>
  <c r="X699" i="36"/>
  <c r="X698" i="36"/>
  <c r="X697" i="36"/>
  <c r="X696" i="36"/>
  <c r="X695" i="36"/>
  <c r="X694" i="36"/>
  <c r="X693" i="36"/>
  <c r="X692" i="36"/>
  <c r="X691" i="36"/>
  <c r="X690" i="36"/>
  <c r="X689" i="36"/>
  <c r="X688" i="36"/>
  <c r="X687" i="36"/>
  <c r="X686" i="36"/>
  <c r="X685" i="36"/>
  <c r="X684" i="36"/>
  <c r="X683" i="36"/>
  <c r="X682" i="36"/>
  <c r="X681" i="36"/>
  <c r="X680" i="36"/>
  <c r="X679" i="36"/>
  <c r="X678" i="36"/>
  <c r="X677" i="36"/>
  <c r="X676" i="36"/>
  <c r="X675" i="36"/>
  <c r="X674" i="36"/>
  <c r="X673" i="36"/>
  <c r="X672" i="36"/>
  <c r="X671" i="36"/>
  <c r="X670" i="36"/>
  <c r="X669" i="36"/>
  <c r="X668" i="36"/>
  <c r="X667" i="36"/>
  <c r="X666" i="36"/>
  <c r="X665" i="36"/>
  <c r="X664" i="36"/>
  <c r="X663" i="36"/>
  <c r="X662" i="36"/>
  <c r="X661" i="36"/>
  <c r="X660" i="36"/>
  <c r="X659" i="36"/>
  <c r="X658" i="36"/>
  <c r="X657" i="36"/>
  <c r="X656" i="36"/>
  <c r="X655" i="36"/>
  <c r="X654" i="36"/>
  <c r="X653" i="36"/>
  <c r="X652" i="36"/>
  <c r="X651" i="36"/>
  <c r="X650" i="36"/>
  <c r="X649" i="36"/>
  <c r="X648" i="36"/>
  <c r="X647" i="36"/>
  <c r="X646" i="36"/>
  <c r="X645" i="36"/>
  <c r="X644" i="36"/>
  <c r="X643" i="36"/>
  <c r="X642" i="36"/>
  <c r="X641" i="36"/>
  <c r="X640" i="36"/>
  <c r="X639" i="36"/>
  <c r="X638" i="36"/>
  <c r="X637" i="36"/>
  <c r="X636" i="36"/>
  <c r="X635" i="36"/>
  <c r="X634" i="36"/>
  <c r="X633" i="36"/>
  <c r="X632" i="36"/>
  <c r="X631" i="36"/>
  <c r="X630" i="36"/>
  <c r="X629" i="36"/>
  <c r="X628" i="36"/>
  <c r="X627" i="36"/>
  <c r="X626" i="36"/>
  <c r="X625" i="36"/>
  <c r="X624" i="36"/>
  <c r="X623" i="36"/>
  <c r="X622" i="36"/>
  <c r="X621" i="36"/>
  <c r="X620" i="36"/>
  <c r="X619" i="36"/>
  <c r="X618" i="36"/>
  <c r="X617" i="36"/>
  <c r="X616" i="36"/>
  <c r="X615" i="36"/>
  <c r="X614" i="36"/>
  <c r="X613" i="36"/>
  <c r="X612" i="36"/>
  <c r="X611" i="36"/>
  <c r="X610" i="36"/>
  <c r="X609" i="36"/>
  <c r="X608" i="36"/>
  <c r="X607" i="36"/>
  <c r="X606" i="36"/>
  <c r="X605" i="36"/>
  <c r="X604" i="36"/>
  <c r="X603" i="36"/>
  <c r="X602" i="36"/>
  <c r="X601" i="36"/>
  <c r="X600" i="36"/>
  <c r="X599" i="36"/>
  <c r="X598" i="36"/>
  <c r="X597" i="36"/>
  <c r="X596" i="36"/>
  <c r="X595" i="36"/>
  <c r="X594" i="36"/>
  <c r="X593" i="36"/>
  <c r="X592" i="36"/>
  <c r="X591" i="36"/>
  <c r="X590" i="36"/>
  <c r="X589" i="36"/>
  <c r="X588" i="36"/>
  <c r="X587" i="36"/>
  <c r="X586" i="36"/>
  <c r="X585" i="36"/>
  <c r="X584" i="36"/>
  <c r="X583" i="36"/>
  <c r="X582" i="36"/>
  <c r="X581" i="36"/>
  <c r="X580" i="36"/>
  <c r="X579" i="36"/>
  <c r="X578" i="36"/>
  <c r="X577" i="36"/>
  <c r="X576" i="36"/>
  <c r="X575" i="36"/>
  <c r="X574" i="36"/>
  <c r="X573" i="36"/>
  <c r="X572" i="36"/>
  <c r="X571" i="36"/>
  <c r="X570" i="36"/>
  <c r="X569" i="36"/>
  <c r="X568" i="36"/>
  <c r="X567" i="36"/>
  <c r="X566" i="36"/>
  <c r="X565" i="36"/>
  <c r="X564" i="36"/>
  <c r="X563" i="36"/>
  <c r="X562" i="36"/>
  <c r="X561" i="36"/>
  <c r="X560" i="36"/>
  <c r="X559" i="36"/>
  <c r="X558" i="36"/>
  <c r="X557" i="36"/>
  <c r="X556" i="36"/>
  <c r="X555" i="36"/>
  <c r="X554" i="36"/>
  <c r="X553" i="36"/>
  <c r="X552" i="36"/>
  <c r="X551" i="36"/>
  <c r="X550" i="36"/>
  <c r="X549" i="36"/>
  <c r="X548" i="36"/>
  <c r="X547" i="36"/>
  <c r="X546" i="36"/>
  <c r="X545" i="36"/>
  <c r="X544" i="36"/>
  <c r="X543" i="36"/>
  <c r="X542" i="36"/>
  <c r="X541" i="36"/>
  <c r="X540" i="36"/>
  <c r="X539" i="36"/>
  <c r="X538" i="36"/>
  <c r="X537" i="36"/>
  <c r="X536" i="36"/>
  <c r="X535" i="36"/>
  <c r="X534" i="36"/>
  <c r="X533" i="36"/>
  <c r="X532" i="36"/>
  <c r="X531" i="36"/>
  <c r="X530" i="36"/>
  <c r="X529" i="36"/>
  <c r="X528" i="36"/>
  <c r="X527" i="36"/>
  <c r="X526" i="36"/>
  <c r="X525" i="36"/>
  <c r="X524" i="36"/>
  <c r="X523" i="36"/>
  <c r="X522" i="36"/>
  <c r="X521" i="36"/>
  <c r="X520" i="36"/>
  <c r="X519" i="36"/>
  <c r="X518" i="36"/>
  <c r="X517" i="36"/>
  <c r="X516" i="36"/>
  <c r="X515" i="36"/>
  <c r="X514" i="36"/>
  <c r="X513" i="36"/>
  <c r="X512" i="36"/>
  <c r="X511" i="36"/>
  <c r="X510" i="36"/>
  <c r="X509" i="36"/>
  <c r="X508" i="36"/>
  <c r="X507" i="36"/>
  <c r="X506" i="36"/>
  <c r="X505" i="36"/>
  <c r="X504" i="36"/>
  <c r="X503" i="36"/>
  <c r="X502" i="36"/>
  <c r="X501" i="36"/>
  <c r="X500" i="36"/>
  <c r="X499" i="36"/>
  <c r="X498" i="36"/>
  <c r="X497" i="36"/>
  <c r="X496" i="36"/>
  <c r="X495" i="36"/>
  <c r="X494" i="36"/>
  <c r="X493" i="36"/>
  <c r="X492" i="36"/>
  <c r="X491" i="36"/>
  <c r="X490" i="36"/>
  <c r="X489" i="36"/>
  <c r="X488" i="36"/>
  <c r="X487" i="36"/>
  <c r="X486" i="36"/>
  <c r="X485" i="36"/>
  <c r="X484" i="36"/>
  <c r="X483" i="36"/>
  <c r="X482" i="36"/>
  <c r="X481" i="36"/>
  <c r="X480" i="36"/>
  <c r="X479" i="36"/>
  <c r="X478" i="36"/>
  <c r="X477" i="36"/>
  <c r="X476" i="36"/>
  <c r="X475" i="36"/>
  <c r="X474" i="36"/>
  <c r="X473" i="36"/>
  <c r="X472" i="36"/>
  <c r="X471" i="36"/>
  <c r="X470" i="36"/>
  <c r="X469" i="36"/>
  <c r="X468" i="36"/>
  <c r="X467" i="36"/>
  <c r="X466" i="36"/>
  <c r="X465" i="36"/>
  <c r="X464" i="36"/>
  <c r="X463" i="36"/>
  <c r="X462" i="36"/>
  <c r="X461" i="36"/>
  <c r="X460" i="36"/>
  <c r="X459" i="36"/>
  <c r="X458" i="36"/>
  <c r="X457" i="36"/>
  <c r="X456" i="36"/>
  <c r="X455" i="36"/>
  <c r="X454" i="36"/>
  <c r="X453" i="36"/>
  <c r="X452" i="36"/>
  <c r="X451" i="36"/>
  <c r="X450" i="36"/>
  <c r="X449" i="36"/>
  <c r="X448" i="36"/>
  <c r="X447" i="36"/>
  <c r="X446" i="36"/>
  <c r="X445" i="36"/>
  <c r="X444" i="36"/>
  <c r="X443" i="36"/>
  <c r="X442" i="36"/>
  <c r="X441" i="36"/>
  <c r="X440" i="36"/>
  <c r="X439" i="36"/>
  <c r="X438" i="36"/>
  <c r="X437" i="36"/>
  <c r="X436" i="36"/>
  <c r="X435" i="36"/>
  <c r="X434" i="36"/>
  <c r="X433" i="36"/>
  <c r="X432" i="36"/>
  <c r="X431" i="36"/>
  <c r="X430" i="36"/>
  <c r="X429" i="36"/>
  <c r="X428" i="36"/>
  <c r="X427" i="36"/>
  <c r="X426" i="36"/>
  <c r="X425" i="36"/>
  <c r="X424" i="36"/>
  <c r="X423" i="36"/>
  <c r="X422" i="36"/>
  <c r="X421" i="36"/>
  <c r="X420" i="36"/>
  <c r="X419" i="36"/>
  <c r="X418" i="36"/>
  <c r="X417" i="36"/>
  <c r="X416" i="36"/>
  <c r="X415" i="36"/>
  <c r="X414" i="36"/>
  <c r="X413" i="36"/>
  <c r="X412" i="36"/>
  <c r="X411" i="36"/>
  <c r="X410" i="36"/>
  <c r="X409" i="36"/>
  <c r="X408" i="36"/>
  <c r="X407" i="36"/>
  <c r="X406" i="36"/>
  <c r="X405" i="36"/>
  <c r="X404" i="36"/>
  <c r="X403" i="36"/>
  <c r="X402" i="36"/>
  <c r="X401" i="36"/>
  <c r="X400" i="36"/>
  <c r="X399" i="36"/>
  <c r="X398" i="36"/>
  <c r="X397" i="36"/>
  <c r="X396" i="36"/>
  <c r="X395" i="36"/>
  <c r="X394" i="36"/>
  <c r="X393" i="36"/>
  <c r="X392" i="36"/>
  <c r="X391" i="36"/>
  <c r="X390" i="36"/>
  <c r="X389" i="36"/>
  <c r="X388" i="36"/>
  <c r="X387" i="36"/>
  <c r="X386" i="36"/>
  <c r="X385" i="36"/>
  <c r="X384" i="36"/>
  <c r="X383" i="36"/>
  <c r="X382" i="36"/>
  <c r="X381" i="36"/>
  <c r="X380" i="36"/>
  <c r="X379" i="36"/>
  <c r="X378" i="36"/>
  <c r="X377" i="36"/>
  <c r="X376" i="36"/>
  <c r="X375" i="36"/>
  <c r="X374" i="36"/>
  <c r="X373" i="36"/>
  <c r="X372" i="36"/>
  <c r="X371" i="36"/>
  <c r="X370" i="36"/>
  <c r="X369" i="36"/>
  <c r="X368" i="36"/>
  <c r="X367" i="36"/>
  <c r="X366" i="36"/>
  <c r="X365" i="36"/>
  <c r="X364" i="36"/>
  <c r="X363" i="36"/>
  <c r="X362" i="36"/>
  <c r="X361" i="36"/>
  <c r="X360" i="36"/>
  <c r="X359" i="36"/>
  <c r="X358" i="36"/>
  <c r="X357" i="36"/>
  <c r="X356" i="36"/>
  <c r="X355" i="36"/>
  <c r="X354" i="36"/>
  <c r="X353" i="36"/>
  <c r="X352" i="36"/>
  <c r="X351" i="36"/>
  <c r="X350" i="36"/>
  <c r="X349" i="36"/>
  <c r="X348" i="36"/>
  <c r="X347" i="36"/>
  <c r="X346" i="36"/>
  <c r="X345" i="36"/>
  <c r="X344" i="36"/>
  <c r="X343" i="36"/>
  <c r="X342" i="36"/>
  <c r="X341" i="36"/>
  <c r="X340" i="36"/>
  <c r="X339" i="36"/>
  <c r="X338" i="36"/>
  <c r="X337" i="36"/>
  <c r="X336" i="36"/>
  <c r="X335" i="36"/>
  <c r="X334" i="36"/>
  <c r="X333" i="36"/>
  <c r="X332" i="36"/>
  <c r="X331" i="36"/>
  <c r="X330" i="36"/>
  <c r="X329" i="36"/>
  <c r="X328" i="36"/>
  <c r="X327" i="36"/>
  <c r="X326" i="36"/>
  <c r="X325" i="36"/>
  <c r="X324" i="36"/>
  <c r="X323" i="36"/>
  <c r="X322" i="36"/>
  <c r="X321" i="36"/>
  <c r="X320" i="36"/>
  <c r="X319" i="36"/>
  <c r="X318" i="36"/>
  <c r="X317" i="36"/>
  <c r="X316" i="36"/>
  <c r="X315" i="36"/>
  <c r="X314" i="36"/>
  <c r="X313" i="36"/>
  <c r="X312" i="36"/>
  <c r="X311" i="36"/>
  <c r="X310" i="36"/>
  <c r="X309" i="36"/>
  <c r="X308" i="36"/>
  <c r="X307" i="36"/>
  <c r="X306" i="36"/>
  <c r="X305" i="36"/>
  <c r="X304" i="36"/>
  <c r="X303" i="36"/>
  <c r="X302" i="36"/>
  <c r="X301" i="36"/>
  <c r="X300" i="36"/>
  <c r="X299" i="36"/>
  <c r="X298" i="36"/>
  <c r="X297" i="36"/>
  <c r="X296" i="36"/>
  <c r="X295" i="36"/>
  <c r="X294" i="36"/>
  <c r="X293" i="36"/>
  <c r="X292" i="36"/>
  <c r="X291" i="36"/>
  <c r="X290" i="36"/>
  <c r="X289" i="36"/>
  <c r="X288" i="36"/>
  <c r="X287" i="36"/>
  <c r="X286" i="36"/>
  <c r="X285" i="36"/>
  <c r="X284" i="36"/>
  <c r="X283" i="36"/>
  <c r="X282" i="36"/>
  <c r="X281" i="36"/>
  <c r="X280" i="36"/>
  <c r="X279" i="36"/>
  <c r="X278" i="36"/>
  <c r="X277" i="36"/>
  <c r="X276" i="36"/>
  <c r="X275" i="36"/>
  <c r="X274" i="36"/>
  <c r="X273" i="36"/>
  <c r="X272" i="36"/>
  <c r="X271" i="36"/>
  <c r="X270" i="36"/>
  <c r="X269" i="36"/>
  <c r="X268" i="36"/>
  <c r="X267" i="36"/>
  <c r="X266" i="36"/>
  <c r="X265" i="36"/>
  <c r="X264" i="36"/>
  <c r="X263" i="36"/>
  <c r="X262" i="36"/>
  <c r="X261" i="36"/>
  <c r="X260" i="36"/>
  <c r="X259" i="36"/>
  <c r="X258" i="36"/>
  <c r="X257" i="36"/>
  <c r="X256" i="36"/>
  <c r="X255" i="36"/>
  <c r="X254" i="36"/>
  <c r="X253" i="36"/>
  <c r="X252" i="36"/>
  <c r="X251" i="36"/>
  <c r="X250" i="36"/>
  <c r="X249" i="36"/>
  <c r="X248" i="36"/>
  <c r="X247" i="36"/>
  <c r="X246" i="36"/>
  <c r="X245" i="36"/>
  <c r="X244" i="36"/>
  <c r="X243" i="36"/>
  <c r="X242" i="36"/>
  <c r="X241" i="36"/>
  <c r="X240" i="36"/>
  <c r="X239" i="36"/>
  <c r="X238" i="36"/>
  <c r="X237" i="36"/>
  <c r="X236" i="36"/>
  <c r="X235" i="36"/>
  <c r="X234" i="36"/>
  <c r="X233" i="36"/>
  <c r="X232" i="36"/>
  <c r="X231" i="36"/>
  <c r="X230" i="36"/>
  <c r="X229" i="36"/>
  <c r="X228" i="36"/>
  <c r="X227" i="36"/>
  <c r="X226" i="36"/>
  <c r="X225" i="36"/>
  <c r="X224" i="36"/>
  <c r="X223" i="36"/>
  <c r="X222" i="36"/>
  <c r="X221" i="36"/>
  <c r="X220" i="36"/>
  <c r="X219" i="36"/>
  <c r="X218" i="36"/>
  <c r="X217" i="36"/>
  <c r="X216" i="36"/>
  <c r="X215" i="36"/>
  <c r="X214" i="36"/>
  <c r="X213" i="36"/>
  <c r="X212" i="36"/>
  <c r="X211" i="36"/>
  <c r="X210" i="36"/>
  <c r="X209" i="36"/>
  <c r="X208" i="36"/>
  <c r="X207" i="36"/>
  <c r="X206" i="36"/>
  <c r="X205" i="36"/>
  <c r="X204" i="36"/>
  <c r="X203" i="36"/>
  <c r="X202" i="36"/>
  <c r="X201" i="36"/>
  <c r="X200" i="36"/>
  <c r="X199" i="36"/>
  <c r="X198" i="36"/>
  <c r="X197" i="36"/>
  <c r="X196" i="36"/>
  <c r="X195" i="36"/>
  <c r="X194" i="36"/>
  <c r="X193" i="36"/>
  <c r="X192" i="36"/>
  <c r="X191" i="36"/>
  <c r="X190" i="36"/>
  <c r="X189" i="36"/>
  <c r="X188" i="36"/>
  <c r="X187" i="36"/>
  <c r="X186" i="36"/>
  <c r="X185" i="36"/>
  <c r="X184" i="36"/>
  <c r="X183" i="36"/>
  <c r="X182" i="36"/>
  <c r="X181" i="36"/>
  <c r="X180" i="36"/>
  <c r="X179" i="36"/>
  <c r="X178" i="36"/>
  <c r="X177" i="36"/>
  <c r="X176" i="36"/>
  <c r="X175" i="36"/>
  <c r="X174" i="36"/>
  <c r="X173" i="36"/>
  <c r="X172" i="36"/>
  <c r="X171" i="36"/>
  <c r="X170" i="36"/>
  <c r="X169" i="36"/>
  <c r="X168" i="36"/>
  <c r="X167" i="36"/>
  <c r="X166" i="36"/>
  <c r="X165" i="36"/>
  <c r="X164" i="36"/>
  <c r="X163" i="36"/>
  <c r="X162" i="36"/>
  <c r="X161" i="36"/>
  <c r="X160" i="36"/>
  <c r="X159" i="36"/>
  <c r="X158" i="36"/>
  <c r="X157" i="36"/>
  <c r="X156" i="36"/>
  <c r="X155" i="36"/>
  <c r="X154" i="36"/>
  <c r="X153" i="36"/>
  <c r="X152" i="36"/>
  <c r="X151" i="36"/>
  <c r="X150" i="36"/>
  <c r="X149" i="36"/>
  <c r="X148" i="36"/>
  <c r="X147" i="36"/>
  <c r="X146" i="36"/>
  <c r="X145" i="36"/>
  <c r="X144" i="36"/>
  <c r="X143" i="36"/>
  <c r="X142" i="36"/>
  <c r="X141" i="36"/>
  <c r="X140" i="36"/>
  <c r="X139" i="36"/>
  <c r="X138" i="36"/>
  <c r="X137" i="36"/>
  <c r="X136" i="36"/>
  <c r="X135" i="36"/>
  <c r="X134" i="36"/>
  <c r="X133" i="36"/>
  <c r="X132" i="36"/>
  <c r="X131" i="36"/>
  <c r="X130" i="36"/>
  <c r="X129" i="36"/>
  <c r="X128" i="36"/>
  <c r="X127" i="36"/>
  <c r="X126" i="36"/>
  <c r="X125" i="36"/>
  <c r="X124" i="36"/>
  <c r="X123" i="36"/>
  <c r="X122" i="36"/>
  <c r="X121" i="36"/>
  <c r="X120" i="36"/>
  <c r="X119" i="36"/>
  <c r="X118" i="36"/>
  <c r="X117" i="36"/>
  <c r="X116" i="36"/>
  <c r="X115" i="36"/>
  <c r="X114" i="36"/>
  <c r="X113" i="36"/>
  <c r="X112" i="36"/>
  <c r="X111" i="36"/>
  <c r="X110" i="36"/>
  <c r="X109" i="36"/>
  <c r="X108" i="36"/>
  <c r="X107" i="36"/>
  <c r="X106" i="36"/>
  <c r="X105" i="36"/>
  <c r="X104" i="36"/>
  <c r="X103" i="36"/>
  <c r="X102" i="36"/>
  <c r="X101" i="36"/>
  <c r="X100" i="36"/>
  <c r="X99" i="36"/>
  <c r="X98" i="36"/>
  <c r="X97" i="36"/>
  <c r="X96" i="36"/>
  <c r="X95" i="36"/>
  <c r="X94" i="36"/>
  <c r="X93" i="36"/>
  <c r="X92" i="36"/>
  <c r="X91" i="36"/>
  <c r="X90" i="36"/>
  <c r="X89" i="36"/>
  <c r="X88" i="36"/>
  <c r="X87" i="36"/>
  <c r="X86" i="36"/>
  <c r="X85" i="36"/>
  <c r="X84" i="36"/>
  <c r="X83" i="36"/>
  <c r="X82" i="36"/>
  <c r="X81" i="36"/>
  <c r="X80" i="36"/>
  <c r="X79" i="36"/>
  <c r="X78" i="36"/>
  <c r="X77" i="36"/>
  <c r="X76" i="36"/>
  <c r="X75" i="36"/>
  <c r="X74" i="36"/>
  <c r="X73" i="36"/>
  <c r="X72" i="36"/>
  <c r="X71" i="36"/>
  <c r="X70" i="36"/>
  <c r="X69" i="36"/>
  <c r="X68" i="36"/>
  <c r="X67" i="36"/>
  <c r="X66" i="36"/>
  <c r="X65" i="36"/>
  <c r="X64" i="36"/>
  <c r="X63" i="36"/>
  <c r="X62" i="36"/>
  <c r="X61" i="36"/>
  <c r="X60" i="36"/>
  <c r="X59" i="36"/>
  <c r="X58" i="36"/>
  <c r="X57" i="36"/>
  <c r="X56" i="36"/>
  <c r="X55" i="36"/>
  <c r="X54" i="36"/>
  <c r="X53" i="36"/>
  <c r="X52" i="36"/>
  <c r="X51" i="36"/>
  <c r="X50" i="36"/>
  <c r="X49" i="36"/>
  <c r="X48" i="36"/>
  <c r="X47" i="36"/>
  <c r="X46" i="36"/>
  <c r="X45" i="36"/>
  <c r="X44" i="36"/>
  <c r="X43" i="36"/>
  <c r="X42" i="36"/>
  <c r="X41" i="36"/>
  <c r="X40" i="36"/>
  <c r="X39" i="36"/>
  <c r="X38" i="36"/>
  <c r="X37" i="36"/>
  <c r="X36" i="36"/>
  <c r="X35" i="36"/>
  <c r="X34" i="36"/>
  <c r="X33" i="36"/>
  <c r="X32" i="36"/>
  <c r="X31" i="36"/>
  <c r="X30" i="36"/>
  <c r="X29" i="36"/>
  <c r="X28" i="36"/>
  <c r="X27" i="36"/>
  <c r="X26" i="36"/>
  <c r="X25" i="36"/>
  <c r="X24" i="36"/>
  <c r="X23" i="36"/>
  <c r="X22" i="36"/>
  <c r="X21" i="36"/>
  <c r="X20" i="36"/>
  <c r="X19" i="36"/>
  <c r="X18" i="36"/>
  <c r="X17" i="36"/>
  <c r="X16" i="36"/>
  <c r="X15" i="36"/>
  <c r="X14" i="36"/>
  <c r="X13" i="36"/>
  <c r="X12" i="36"/>
  <c r="X11" i="36"/>
  <c r="X10" i="36"/>
  <c r="X9" i="36"/>
  <c r="X8" i="36"/>
  <c r="X7" i="36"/>
  <c r="Z35" i="39" l="1"/>
  <c r="Z31" i="39"/>
  <c r="Z27" i="39"/>
  <c r="Z23" i="39"/>
  <c r="Z19" i="39"/>
  <c r="Z15" i="39"/>
  <c r="Z11" i="39"/>
  <c r="Z8" i="39"/>
  <c r="Z32" i="39"/>
  <c r="Z24" i="39"/>
  <c r="Z38" i="39"/>
  <c r="Z34" i="39"/>
  <c r="Z30" i="39"/>
  <c r="Z26" i="39"/>
  <c r="Z22" i="39"/>
  <c r="Z18" i="39"/>
  <c r="Z14" i="39"/>
  <c r="Z10" i="39"/>
  <c r="Z7" i="39"/>
  <c r="Z36" i="39"/>
  <c r="Z28" i="39"/>
  <c r="Z16" i="39"/>
  <c r="Z37" i="39"/>
  <c r="Z33" i="39"/>
  <c r="Z29" i="39"/>
  <c r="Z25" i="39"/>
  <c r="Z21" i="39"/>
  <c r="Z17" i="39"/>
  <c r="Z13" i="39"/>
  <c r="Z9" i="39"/>
  <c r="Z20" i="39"/>
  <c r="Z163" i="39"/>
  <c r="Z159" i="39"/>
  <c r="Z155" i="39"/>
  <c r="Z151" i="39"/>
  <c r="Z147" i="39"/>
  <c r="Z143" i="39"/>
  <c r="Z139" i="39"/>
  <c r="Z136" i="39"/>
  <c r="Z146" i="39"/>
  <c r="Z269" i="39"/>
  <c r="Z419" i="39"/>
  <c r="Z415" i="39"/>
  <c r="Z411" i="39"/>
  <c r="Z407" i="39"/>
  <c r="Z403" i="39"/>
  <c r="Z399" i="39"/>
  <c r="Z395" i="39"/>
  <c r="Z392" i="39"/>
  <c r="Z547" i="39"/>
  <c r="Z543" i="39"/>
  <c r="Z539" i="39"/>
  <c r="Z535" i="39"/>
  <c r="Z531" i="39"/>
  <c r="Z527" i="39"/>
  <c r="Z523" i="39"/>
  <c r="Z520" i="39"/>
  <c r="Z525" i="39"/>
  <c r="Z530" i="39"/>
  <c r="Z536" i="39"/>
  <c r="Z541" i="39"/>
  <c r="Z546" i="39"/>
  <c r="Z44" i="39"/>
  <c r="Z48" i="39"/>
  <c r="Z52" i="39"/>
  <c r="Z56" i="39"/>
  <c r="Z60" i="39"/>
  <c r="Z64" i="39"/>
  <c r="Z72" i="39"/>
  <c r="Z75" i="39"/>
  <c r="Z79" i="39"/>
  <c r="Z83" i="39"/>
  <c r="Z87" i="39"/>
  <c r="Z91" i="39"/>
  <c r="Z95" i="39"/>
  <c r="Z99" i="39"/>
  <c r="Z103" i="39"/>
  <c r="Z106" i="39"/>
  <c r="Z111" i="39"/>
  <c r="Z117" i="39"/>
  <c r="Z122" i="39"/>
  <c r="Z127" i="39"/>
  <c r="Z137" i="39"/>
  <c r="Z142" i="39"/>
  <c r="Z148" i="39"/>
  <c r="Z153" i="39"/>
  <c r="Z158" i="39"/>
  <c r="Z164" i="39"/>
  <c r="Z198" i="39"/>
  <c r="Z194" i="39"/>
  <c r="Z190" i="39"/>
  <c r="Z186" i="39"/>
  <c r="Z182" i="39"/>
  <c r="Z178" i="39"/>
  <c r="Z174" i="39"/>
  <c r="Z170" i="39"/>
  <c r="Z167" i="39"/>
  <c r="Z173" i="39"/>
  <c r="Z179" i="39"/>
  <c r="Z184" i="39"/>
  <c r="Z189" i="39"/>
  <c r="Z195" i="39"/>
  <c r="Z200" i="39"/>
  <c r="Z204" i="39"/>
  <c r="Z210" i="39"/>
  <c r="Z215" i="39"/>
  <c r="Z220" i="39"/>
  <c r="Z265" i="39"/>
  <c r="Z270" i="39"/>
  <c r="Z276" i="39"/>
  <c r="Z281" i="39"/>
  <c r="Z286" i="39"/>
  <c r="Z292" i="39"/>
  <c r="Z326" i="39"/>
  <c r="Z322" i="39"/>
  <c r="Z318" i="39"/>
  <c r="Z314" i="39"/>
  <c r="Z310" i="39"/>
  <c r="Z306" i="39"/>
  <c r="Z302" i="39"/>
  <c r="Z298" i="39"/>
  <c r="Z295" i="39"/>
  <c r="Z301" i="39"/>
  <c r="Z307" i="39"/>
  <c r="Z312" i="39"/>
  <c r="Z317" i="39"/>
  <c r="Z323" i="39"/>
  <c r="Z328" i="39"/>
  <c r="Z332" i="39"/>
  <c r="Z338" i="39"/>
  <c r="Z343" i="39"/>
  <c r="Z348" i="39"/>
  <c r="Z393" i="39"/>
  <c r="Z398" i="39"/>
  <c r="Z404" i="39"/>
  <c r="Z409" i="39"/>
  <c r="Z414" i="39"/>
  <c r="Z420" i="39"/>
  <c r="Z454" i="39"/>
  <c r="Z450" i="39"/>
  <c r="Z446" i="39"/>
  <c r="Z442" i="39"/>
  <c r="Z438" i="39"/>
  <c r="Z434" i="39"/>
  <c r="Z430" i="39"/>
  <c r="Z426" i="39"/>
  <c r="Z423" i="39"/>
  <c r="Z429" i="39"/>
  <c r="Z435" i="39"/>
  <c r="Z440" i="39"/>
  <c r="Z445" i="39"/>
  <c r="Z451" i="39"/>
  <c r="Z456" i="39"/>
  <c r="Z460" i="39"/>
  <c r="Z466" i="39"/>
  <c r="Z471" i="39"/>
  <c r="Z476" i="39"/>
  <c r="Z521" i="39"/>
  <c r="Z526" i="39"/>
  <c r="Z532" i="39"/>
  <c r="Z537" i="39"/>
  <c r="Z542" i="39"/>
  <c r="Z548" i="39"/>
  <c r="Z582" i="39"/>
  <c r="Z578" i="39"/>
  <c r="Z574" i="39"/>
  <c r="Z570" i="39"/>
  <c r="Z566" i="39"/>
  <c r="Z562" i="39"/>
  <c r="Z558" i="39"/>
  <c r="Z554" i="39"/>
  <c r="Z551" i="39"/>
  <c r="Z557" i="39"/>
  <c r="Z563" i="39"/>
  <c r="Z568" i="39"/>
  <c r="Z573" i="39"/>
  <c r="Z579" i="39"/>
  <c r="Z584" i="39"/>
  <c r="Z588" i="39"/>
  <c r="Z594" i="39"/>
  <c r="Z599" i="39"/>
  <c r="Z604" i="39"/>
  <c r="Z141" i="39"/>
  <c r="Z152" i="39"/>
  <c r="Z157" i="39"/>
  <c r="Z162" i="39"/>
  <c r="Z76" i="39"/>
  <c r="Z80" i="39"/>
  <c r="Z84" i="39"/>
  <c r="Z88" i="39"/>
  <c r="Z92" i="39"/>
  <c r="Z96" i="39"/>
  <c r="Z100" i="39"/>
  <c r="Z138" i="39"/>
  <c r="Z144" i="39"/>
  <c r="Z149" i="39"/>
  <c r="Z154" i="39"/>
  <c r="Z160" i="39"/>
  <c r="Z165" i="39"/>
  <c r="Z229" i="39"/>
  <c r="Z225" i="39"/>
  <c r="Z221" i="39"/>
  <c r="Z217" i="39"/>
  <c r="Z213" i="39"/>
  <c r="Z209" i="39"/>
  <c r="Z205" i="39"/>
  <c r="Z201" i="39"/>
  <c r="Z206" i="39"/>
  <c r="Z211" i="39"/>
  <c r="Z216" i="39"/>
  <c r="Z222" i="39"/>
  <c r="Z227" i="39"/>
  <c r="Z266" i="39"/>
  <c r="Z272" i="39"/>
  <c r="Z277" i="39"/>
  <c r="Z282" i="39"/>
  <c r="Z288" i="39"/>
  <c r="Z357" i="39"/>
  <c r="Z353" i="39"/>
  <c r="Z349" i="39"/>
  <c r="Z345" i="39"/>
  <c r="Z341" i="39"/>
  <c r="Z337" i="39"/>
  <c r="Z333" i="39"/>
  <c r="Z329" i="39"/>
  <c r="Z334" i="39"/>
  <c r="Z339" i="39"/>
  <c r="Z344" i="39"/>
  <c r="Z350" i="39"/>
  <c r="Z355" i="39"/>
  <c r="Z394" i="39"/>
  <c r="Z400" i="39"/>
  <c r="Z405" i="39"/>
  <c r="Z410" i="39"/>
  <c r="Z416" i="39"/>
  <c r="Z421" i="39"/>
  <c r="Z485" i="39"/>
  <c r="Z481" i="39"/>
  <c r="Z477" i="39"/>
  <c r="Z473" i="39"/>
  <c r="Z469" i="39"/>
  <c r="Z465" i="39"/>
  <c r="Z461" i="39"/>
  <c r="Z457" i="39"/>
  <c r="Z462" i="39"/>
  <c r="Z467" i="39"/>
  <c r="Z472" i="39"/>
  <c r="Z478" i="39"/>
  <c r="Z483" i="39"/>
  <c r="Z522" i="39"/>
  <c r="Z528" i="39"/>
  <c r="Z533" i="39"/>
  <c r="Z538" i="39"/>
  <c r="Z544" i="39"/>
  <c r="Z549" i="39"/>
  <c r="Z613" i="39"/>
  <c r="Z609" i="39"/>
  <c r="Z605" i="39"/>
  <c r="Z601" i="39"/>
  <c r="Z597" i="39"/>
  <c r="Z593" i="39"/>
  <c r="Z589" i="39"/>
  <c r="Z585" i="39"/>
  <c r="Z590" i="39"/>
  <c r="Z595" i="39"/>
  <c r="Z600" i="39"/>
  <c r="Z606" i="39"/>
  <c r="Z611" i="39"/>
  <c r="Z291" i="39"/>
  <c r="Z287" i="39"/>
  <c r="Z283" i="39"/>
  <c r="Z279" i="39"/>
  <c r="Z275" i="39"/>
  <c r="Z271" i="39"/>
  <c r="Z267" i="39"/>
  <c r="Z264" i="39"/>
  <c r="Z274" i="39"/>
  <c r="Z280" i="39"/>
  <c r="Z285" i="39"/>
  <c r="Z290" i="39"/>
  <c r="Z397" i="39"/>
  <c r="Z402" i="39"/>
  <c r="Z408" i="39"/>
  <c r="Z413" i="39"/>
  <c r="Z418" i="39"/>
  <c r="Z73" i="39"/>
  <c r="Z77" i="39"/>
  <c r="Z81" i="39"/>
  <c r="Z85" i="39"/>
  <c r="Z89" i="39"/>
  <c r="Z93" i="39"/>
  <c r="Z97" i="39"/>
  <c r="Z132" i="39"/>
  <c r="Z128" i="39"/>
  <c r="Z124" i="39"/>
  <c r="Z120" i="39"/>
  <c r="Z116" i="39"/>
  <c r="Z112" i="39"/>
  <c r="Z108" i="39"/>
  <c r="Z109" i="39"/>
  <c r="Z114" i="39"/>
  <c r="Z119" i="39"/>
  <c r="Z125" i="39"/>
  <c r="Z130" i="39"/>
  <c r="Z135" i="39"/>
  <c r="Z140" i="39"/>
  <c r="Z145" i="39"/>
  <c r="Z150" i="39"/>
  <c r="Z156" i="39"/>
  <c r="Z161" i="39"/>
  <c r="Z166" i="39"/>
  <c r="Z202" i="39"/>
  <c r="Z207" i="39"/>
  <c r="Z212" i="39"/>
  <c r="Z218" i="39"/>
  <c r="Z223" i="39"/>
  <c r="Z228" i="39"/>
  <c r="Z263" i="39"/>
  <c r="Z268" i="39"/>
  <c r="Z273" i="39"/>
  <c r="Z278" i="39"/>
  <c r="Z284" i="39"/>
  <c r="Z289" i="39"/>
  <c r="Z294" i="39"/>
  <c r="Z330" i="39"/>
  <c r="Z335" i="39"/>
  <c r="Z340" i="39"/>
  <c r="Z346" i="39"/>
  <c r="Z351" i="39"/>
  <c r="Z356" i="39"/>
  <c r="Z391" i="39"/>
  <c r="Z396" i="39"/>
  <c r="Z401" i="39"/>
  <c r="Z406" i="39"/>
  <c r="Z412" i="39"/>
  <c r="Z417" i="39"/>
  <c r="Z422" i="39"/>
  <c r="Z458" i="39"/>
  <c r="Z463" i="39"/>
  <c r="Z468" i="39"/>
  <c r="Z474" i="39"/>
  <c r="Z479" i="39"/>
  <c r="Z484" i="39"/>
  <c r="Z519" i="39"/>
  <c r="Z524" i="39"/>
  <c r="Z529" i="39"/>
  <c r="Z534" i="39"/>
  <c r="Z540" i="39"/>
  <c r="Z545" i="39"/>
  <c r="Z550" i="39"/>
  <c r="Z586" i="39"/>
  <c r="Z591" i="39"/>
  <c r="Z596" i="39"/>
  <c r="Z602" i="39"/>
  <c r="Z607" i="39"/>
  <c r="Z612" i="39"/>
  <c r="Z236" i="39"/>
  <c r="Z240" i="39"/>
  <c r="Z244" i="39"/>
  <c r="Z248" i="39"/>
  <c r="Z252" i="39"/>
  <c r="Z256" i="39"/>
  <c r="Z364" i="39"/>
  <c r="Z368" i="39"/>
  <c r="Z372" i="39"/>
  <c r="Z376" i="39"/>
  <c r="Z380" i="39"/>
  <c r="Z384" i="39"/>
  <c r="Z492" i="39"/>
  <c r="Z496" i="39"/>
  <c r="Z500" i="39"/>
  <c r="Z504" i="39"/>
  <c r="Z508" i="39"/>
  <c r="Z512" i="39"/>
  <c r="Z645" i="39"/>
  <c r="Z641" i="39"/>
  <c r="Z637" i="39"/>
  <c r="Z633" i="39"/>
  <c r="Z629" i="39"/>
  <c r="Z625" i="39"/>
  <c r="Z620" i="39"/>
  <c r="Z624" i="39"/>
  <c r="Z630" i="39"/>
  <c r="Z635" i="39"/>
  <c r="Z640" i="39"/>
  <c r="Z646" i="39"/>
  <c r="Z771" i="39"/>
  <c r="Z767" i="39"/>
  <c r="Z763" i="39"/>
  <c r="Z759" i="39"/>
  <c r="Z755" i="39"/>
  <c r="Z751" i="39"/>
  <c r="Z747" i="39"/>
  <c r="Z743" i="39"/>
  <c r="Z739" i="39"/>
  <c r="Z735" i="39"/>
  <c r="Z731" i="39"/>
  <c r="Z727" i="39"/>
  <c r="Z723" i="39"/>
  <c r="Z719" i="39"/>
  <c r="Z715" i="39"/>
  <c r="Z712" i="39"/>
  <c r="Z717" i="39"/>
  <c r="Z722" i="39"/>
  <c r="Z728" i="39"/>
  <c r="Z733" i="39"/>
  <c r="Z738" i="39"/>
  <c r="Z744" i="39"/>
  <c r="Z749" i="39"/>
  <c r="Z754" i="39"/>
  <c r="Z760" i="39"/>
  <c r="Z765" i="39"/>
  <c r="Z770" i="39"/>
  <c r="Z776" i="39"/>
  <c r="Z780" i="39"/>
  <c r="Z785" i="39"/>
  <c r="Z791" i="39"/>
  <c r="Z796" i="39"/>
  <c r="Z801" i="39"/>
  <c r="Z807" i="39"/>
  <c r="Z812" i="39"/>
  <c r="Z817" i="39"/>
  <c r="Z823" i="39"/>
  <c r="Z828" i="39"/>
  <c r="Z839" i="39"/>
  <c r="Z843" i="39"/>
  <c r="Z848" i="39"/>
  <c r="Z854" i="39"/>
  <c r="Z859" i="39"/>
  <c r="Z864" i="39"/>
  <c r="Z870" i="39"/>
  <c r="Z875" i="39"/>
  <c r="Z880" i="39"/>
  <c r="Z886" i="39"/>
  <c r="Z891" i="39"/>
  <c r="Z896" i="39"/>
  <c r="Z902" i="39"/>
  <c r="Z838" i="39"/>
  <c r="Z834" i="39"/>
  <c r="Z830" i="39"/>
  <c r="Z826" i="39"/>
  <c r="Z822" i="39"/>
  <c r="Z818" i="39"/>
  <c r="Z814" i="39"/>
  <c r="Z810" i="39"/>
  <c r="Z806" i="39"/>
  <c r="Z802" i="39"/>
  <c r="Z798" i="39"/>
  <c r="Z794" i="39"/>
  <c r="Z790" i="39"/>
  <c r="Z786" i="39"/>
  <c r="Z782" i="39"/>
  <c r="Z778" i="39"/>
  <c r="Z775" i="39"/>
  <c r="Z781" i="39"/>
  <c r="Z787" i="39"/>
  <c r="Z792" i="39"/>
  <c r="Z797" i="39"/>
  <c r="Z803" i="39"/>
  <c r="Z808" i="39"/>
  <c r="Z813" i="39"/>
  <c r="Z819" i="39"/>
  <c r="Z824" i="39"/>
  <c r="Z829" i="39"/>
  <c r="Z835" i="39"/>
  <c r="Z840" i="39"/>
  <c r="Z844" i="39"/>
  <c r="Z850" i="39"/>
  <c r="Z855" i="39"/>
  <c r="Z860" i="39"/>
  <c r="Z866" i="39"/>
  <c r="Z871" i="39"/>
  <c r="Z876" i="39"/>
  <c r="Z882" i="39"/>
  <c r="Z887" i="39"/>
  <c r="Z892" i="39"/>
  <c r="Z788" i="39"/>
  <c r="Z793" i="39"/>
  <c r="Z799" i="39"/>
  <c r="Z804" i="39"/>
  <c r="Z809" i="39"/>
  <c r="Z815" i="39"/>
  <c r="Z820" i="39"/>
  <c r="Z825" i="39"/>
  <c r="Z831" i="39"/>
  <c r="Z836" i="39"/>
  <c r="Z901" i="39"/>
  <c r="Z897" i="39"/>
  <c r="Z893" i="39"/>
  <c r="Z889" i="39"/>
  <c r="Z885" i="39"/>
  <c r="Z881" i="39"/>
  <c r="Z877" i="39"/>
  <c r="Z873" i="39"/>
  <c r="Z869" i="39"/>
  <c r="Z865" i="39"/>
  <c r="Z861" i="39"/>
  <c r="Z857" i="39"/>
  <c r="Z853" i="39"/>
  <c r="Z849" i="39"/>
  <c r="Z845" i="39"/>
  <c r="Z841" i="39"/>
  <c r="Z846" i="39"/>
  <c r="Z851" i="39"/>
  <c r="Z856" i="39"/>
  <c r="Z862" i="39"/>
  <c r="Z867" i="39"/>
  <c r="Z872" i="39"/>
  <c r="Z878" i="39"/>
  <c r="Z883" i="39"/>
  <c r="Z888" i="39"/>
  <c r="Z894" i="39"/>
  <c r="Z899" i="39"/>
  <c r="Z652" i="39"/>
  <c r="Z656" i="39"/>
  <c r="Z660" i="39"/>
  <c r="Z664" i="39"/>
  <c r="Z668" i="39"/>
  <c r="Z672" i="39"/>
  <c r="Z676" i="39"/>
  <c r="Z680" i="39"/>
  <c r="Z684" i="39"/>
  <c r="Z688" i="39"/>
  <c r="Z692" i="39"/>
  <c r="Z696" i="39"/>
  <c r="Z700" i="39"/>
  <c r="Z704" i="39"/>
  <c r="Z908" i="39"/>
  <c r="Z912" i="39"/>
  <c r="Z916" i="39"/>
  <c r="Z920" i="39"/>
  <c r="Z924" i="39"/>
  <c r="Z928" i="39"/>
  <c r="Z932" i="39"/>
  <c r="Z936" i="39"/>
  <c r="Z940" i="39"/>
  <c r="Z944" i="39"/>
  <c r="Z948" i="39"/>
  <c r="Z952" i="39"/>
  <c r="Z956" i="39"/>
  <c r="Z960" i="39"/>
  <c r="AA7" i="38"/>
  <c r="AA11" i="38"/>
  <c r="AA16" i="38"/>
  <c r="AA22" i="38"/>
  <c r="AA27" i="38"/>
  <c r="AA32" i="38"/>
  <c r="AA38" i="38"/>
  <c r="AA43" i="38"/>
  <c r="AA48" i="38"/>
  <c r="AA54" i="38"/>
  <c r="AA59" i="38"/>
  <c r="AA64" i="38"/>
  <c r="AA70" i="38"/>
  <c r="AA75" i="38"/>
  <c r="AA80" i="38"/>
  <c r="AA86" i="38"/>
  <c r="AA91" i="38"/>
  <c r="AA96" i="38"/>
  <c r="AA291" i="38"/>
  <c r="AA287" i="38"/>
  <c r="AA283" i="38"/>
  <c r="AA279" i="38"/>
  <c r="AA275" i="38"/>
  <c r="AA271" i="38"/>
  <c r="AA267" i="38"/>
  <c r="AA263" i="38"/>
  <c r="AA259" i="38"/>
  <c r="AA255" i="38"/>
  <c r="AA251" i="38"/>
  <c r="AA247" i="38"/>
  <c r="AA243" i="38"/>
  <c r="AA239" i="38"/>
  <c r="AA235" i="38"/>
  <c r="AA231" i="38"/>
  <c r="AA227" i="38"/>
  <c r="AA223" i="38"/>
  <c r="AA219" i="38"/>
  <c r="AA215" i="38"/>
  <c r="AA211" i="38"/>
  <c r="AA207" i="38"/>
  <c r="AA203" i="38"/>
  <c r="AA200" i="38"/>
  <c r="AA205" i="38"/>
  <c r="AA210" i="38"/>
  <c r="AA216" i="38"/>
  <c r="AA221" i="38"/>
  <c r="AA226" i="38"/>
  <c r="AA232" i="38"/>
  <c r="AA237" i="38"/>
  <c r="AA242" i="38"/>
  <c r="AA248" i="38"/>
  <c r="AA253" i="38"/>
  <c r="AA258" i="38"/>
  <c r="AA264" i="38"/>
  <c r="AA269" i="38"/>
  <c r="AA274" i="38"/>
  <c r="AA280" i="38"/>
  <c r="AA285" i="38"/>
  <c r="AA290" i="38"/>
  <c r="AA296" i="38"/>
  <c r="AA300" i="38"/>
  <c r="AA305" i="38"/>
  <c r="AA311" i="38"/>
  <c r="AA316" i="38"/>
  <c r="AA321" i="38"/>
  <c r="AA327" i="38"/>
  <c r="AA332" i="38"/>
  <c r="AA337" i="38"/>
  <c r="AA343" i="38"/>
  <c r="AA348" i="38"/>
  <c r="AA353" i="38"/>
  <c r="AA359" i="38"/>
  <c r="AA364" i="38"/>
  <c r="AA369" i="38"/>
  <c r="AA375" i="38"/>
  <c r="AA380" i="38"/>
  <c r="AA391" i="38"/>
  <c r="AA395" i="38"/>
  <c r="AA400" i="38"/>
  <c r="AA406" i="38"/>
  <c r="AA411" i="38"/>
  <c r="AA416" i="38"/>
  <c r="AA422" i="38"/>
  <c r="AA427" i="38"/>
  <c r="AA432" i="38"/>
  <c r="AA438" i="38"/>
  <c r="AA443" i="38"/>
  <c r="AA448" i="38"/>
  <c r="AA454" i="38"/>
  <c r="AA459" i="38"/>
  <c r="AA469" i="38"/>
  <c r="AA489" i="38"/>
  <c r="AA500" i="38"/>
  <c r="AA510" i="38"/>
  <c r="AA521" i="38"/>
  <c r="AA532" i="38"/>
  <c r="AA542" i="38"/>
  <c r="AA553" i="38"/>
  <c r="AA564" i="38"/>
  <c r="AA574" i="38"/>
  <c r="AA678" i="38"/>
  <c r="AA674" i="38"/>
  <c r="AA670" i="38"/>
  <c r="AA666" i="38"/>
  <c r="AA662" i="38"/>
  <c r="AA658" i="38"/>
  <c r="AA654" i="38"/>
  <c r="AA650" i="38"/>
  <c r="AA646" i="38"/>
  <c r="AA642" i="38"/>
  <c r="AA638" i="38"/>
  <c r="AA634" i="38"/>
  <c r="AA630" i="38"/>
  <c r="AA626" i="38"/>
  <c r="AA622" i="38"/>
  <c r="AA618" i="38"/>
  <c r="AA614" i="38"/>
  <c r="AA610" i="38"/>
  <c r="AA606" i="38"/>
  <c r="AA602" i="38"/>
  <c r="AA598" i="38"/>
  <c r="AA594" i="38"/>
  <c r="AA590" i="38"/>
  <c r="AA586" i="38"/>
  <c r="AA583" i="38"/>
  <c r="AA676" i="38"/>
  <c r="AA671" i="38"/>
  <c r="AA665" i="38"/>
  <c r="AA660" i="38"/>
  <c r="AA655" i="38"/>
  <c r="AA649" i="38"/>
  <c r="AA644" i="38"/>
  <c r="AA639" i="38"/>
  <c r="AA633" i="38"/>
  <c r="AA628" i="38"/>
  <c r="AA623" i="38"/>
  <c r="AA617" i="38"/>
  <c r="AA612" i="38"/>
  <c r="AA607" i="38"/>
  <c r="AA601" i="38"/>
  <c r="AA596" i="38"/>
  <c r="AA591" i="38"/>
  <c r="AA585" i="38"/>
  <c r="AA677" i="38"/>
  <c r="AA672" i="38"/>
  <c r="AA667" i="38"/>
  <c r="AA661" i="38"/>
  <c r="AA656" i="38"/>
  <c r="AA651" i="38"/>
  <c r="AA645" i="38"/>
  <c r="AA640" i="38"/>
  <c r="AA635" i="38"/>
  <c r="AA629" i="38"/>
  <c r="AA624" i="38"/>
  <c r="AA619" i="38"/>
  <c r="AA613" i="38"/>
  <c r="AA608" i="38"/>
  <c r="AA603" i="38"/>
  <c r="AA597" i="38"/>
  <c r="AA592" i="38"/>
  <c r="AA587" i="38"/>
  <c r="AA595" i="38"/>
  <c r="AA605" i="38"/>
  <c r="AA616" i="38"/>
  <c r="AA627" i="38"/>
  <c r="AA637" i="38"/>
  <c r="AA648" i="38"/>
  <c r="AA659" i="38"/>
  <c r="AA669" i="38"/>
  <c r="AA390" i="38"/>
  <c r="AA386" i="38"/>
  <c r="AA382" i="38"/>
  <c r="AA378" i="38"/>
  <c r="AA374" i="38"/>
  <c r="AA370" i="38"/>
  <c r="AA366" i="38"/>
  <c r="AA362" i="38"/>
  <c r="AA358" i="38"/>
  <c r="AA354" i="38"/>
  <c r="AA350" i="38"/>
  <c r="AA346" i="38"/>
  <c r="AA342" i="38"/>
  <c r="AA338" i="38"/>
  <c r="AA334" i="38"/>
  <c r="AA330" i="38"/>
  <c r="AA326" i="38"/>
  <c r="AA322" i="38"/>
  <c r="AA318" i="38"/>
  <c r="AA314" i="38"/>
  <c r="AA310" i="38"/>
  <c r="AA306" i="38"/>
  <c r="AA302" i="38"/>
  <c r="AA298" i="38"/>
  <c r="AA295" i="38"/>
  <c r="AA301" i="38"/>
  <c r="AA307" i="38"/>
  <c r="AA312" i="38"/>
  <c r="AA317" i="38"/>
  <c r="AA323" i="38"/>
  <c r="AA328" i="38"/>
  <c r="AA333" i="38"/>
  <c r="AA344" i="38"/>
  <c r="AA349" i="38"/>
  <c r="AA355" i="38"/>
  <c r="AA360" i="38"/>
  <c r="AA365" i="38"/>
  <c r="AA371" i="38"/>
  <c r="AA376" i="38"/>
  <c r="AA381" i="38"/>
  <c r="AA387" i="38"/>
  <c r="AA493" i="38"/>
  <c r="AA504" i="38"/>
  <c r="AA514" i="38"/>
  <c r="AA525" i="38"/>
  <c r="AA536" i="38"/>
  <c r="AA546" i="38"/>
  <c r="AA557" i="38"/>
  <c r="AA568" i="38"/>
  <c r="AA578" i="38"/>
  <c r="AA101" i="38"/>
  <c r="AA97" i="38"/>
  <c r="AA93" i="38"/>
  <c r="AA89" i="38"/>
  <c r="AA85" i="38"/>
  <c r="AA81" i="38"/>
  <c r="AA77" i="38"/>
  <c r="AA73" i="38"/>
  <c r="AA69" i="38"/>
  <c r="AA65" i="38"/>
  <c r="AA61" i="38"/>
  <c r="AA57" i="38"/>
  <c r="AA53" i="38"/>
  <c r="AA49" i="38"/>
  <c r="AA45" i="38"/>
  <c r="AA41" i="38"/>
  <c r="AA37" i="38"/>
  <c r="AA33" i="38"/>
  <c r="AA29" i="38"/>
  <c r="AA25" i="38"/>
  <c r="AA21" i="38"/>
  <c r="AA17" i="38"/>
  <c r="AA13" i="38"/>
  <c r="AA9" i="38"/>
  <c r="AA14" i="38"/>
  <c r="AA19" i="38"/>
  <c r="AA24" i="38"/>
  <c r="AA30" i="38"/>
  <c r="AA35" i="38"/>
  <c r="AA40" i="38"/>
  <c r="AA46" i="38"/>
  <c r="AA51" i="38"/>
  <c r="AA56" i="38"/>
  <c r="AA62" i="38"/>
  <c r="AA67" i="38"/>
  <c r="AA72" i="38"/>
  <c r="AA78" i="38"/>
  <c r="AA83" i="38"/>
  <c r="AA88" i="38"/>
  <c r="AA94" i="38"/>
  <c r="AA99" i="38"/>
  <c r="AA202" i="38"/>
  <c r="AA208" i="38"/>
  <c r="AA213" i="38"/>
  <c r="AA218" i="38"/>
  <c r="AA224" i="38"/>
  <c r="AA229" i="38"/>
  <c r="AA234" i="38"/>
  <c r="AA240" i="38"/>
  <c r="AA245" i="38"/>
  <c r="AA250" i="38"/>
  <c r="AA256" i="38"/>
  <c r="AA261" i="38"/>
  <c r="AA266" i="38"/>
  <c r="AA272" i="38"/>
  <c r="AA277" i="38"/>
  <c r="AA282" i="38"/>
  <c r="AA288" i="38"/>
  <c r="AA293" i="38"/>
  <c r="AA297" i="38"/>
  <c r="AA303" i="38"/>
  <c r="AA308" i="38"/>
  <c r="AA313" i="38"/>
  <c r="AA319" i="38"/>
  <c r="AA324" i="38"/>
  <c r="AA329" i="38"/>
  <c r="AA335" i="38"/>
  <c r="AA340" i="38"/>
  <c r="AA345" i="38"/>
  <c r="AA351" i="38"/>
  <c r="AA356" i="38"/>
  <c r="AA361" i="38"/>
  <c r="AA367" i="38"/>
  <c r="AA372" i="38"/>
  <c r="AA377" i="38"/>
  <c r="AA383" i="38"/>
  <c r="AA388" i="38"/>
  <c r="AA484" i="38"/>
  <c r="AA480" i="38"/>
  <c r="AA476" i="38"/>
  <c r="AA472" i="38"/>
  <c r="AA468" i="38"/>
  <c r="AA464" i="38"/>
  <c r="AA486" i="38"/>
  <c r="AA481" i="38"/>
  <c r="AA475" i="38"/>
  <c r="AA470" i="38"/>
  <c r="AA465" i="38"/>
  <c r="AA460" i="38"/>
  <c r="AA482" i="38"/>
  <c r="AA477" i="38"/>
  <c r="AA471" i="38"/>
  <c r="AA466" i="38"/>
  <c r="AA461" i="38"/>
  <c r="AA457" i="38"/>
  <c r="AA453" i="38"/>
  <c r="AA449" i="38"/>
  <c r="AA445" i="38"/>
  <c r="AA441" i="38"/>
  <c r="AA437" i="38"/>
  <c r="AA433" i="38"/>
  <c r="AA429" i="38"/>
  <c r="AA425" i="38"/>
  <c r="AA421" i="38"/>
  <c r="AA417" i="38"/>
  <c r="AA413" i="38"/>
  <c r="AA409" i="38"/>
  <c r="AA405" i="38"/>
  <c r="AA401" i="38"/>
  <c r="AA397" i="38"/>
  <c r="AA393" i="38"/>
  <c r="AA398" i="38"/>
  <c r="AA403" i="38"/>
  <c r="AA408" i="38"/>
  <c r="AA414" i="38"/>
  <c r="AA419" i="38"/>
  <c r="AA424" i="38"/>
  <c r="AA430" i="38"/>
  <c r="AA435" i="38"/>
  <c r="AA440" i="38"/>
  <c r="AA446" i="38"/>
  <c r="AA451" i="38"/>
  <c r="AA456" i="38"/>
  <c r="AA463" i="38"/>
  <c r="AA474" i="38"/>
  <c r="AA485" i="38"/>
  <c r="AA494" i="38"/>
  <c r="AA505" i="38"/>
  <c r="AA516" i="38"/>
  <c r="AA526" i="38"/>
  <c r="AA537" i="38"/>
  <c r="AA548" i="38"/>
  <c r="AA558" i="38"/>
  <c r="AA569" i="38"/>
  <c r="AA589" i="38"/>
  <c r="AA600" i="38"/>
  <c r="AA611" i="38"/>
  <c r="AA621" i="38"/>
  <c r="AA632" i="38"/>
  <c r="AA643" i="38"/>
  <c r="AA653" i="38"/>
  <c r="AA664" i="38"/>
  <c r="AA675" i="38"/>
  <c r="AA579" i="38"/>
  <c r="AA575" i="38"/>
  <c r="AA571" i="38"/>
  <c r="AA567" i="38"/>
  <c r="AA563" i="38"/>
  <c r="AA559" i="38"/>
  <c r="AA555" i="38"/>
  <c r="AA551" i="38"/>
  <c r="AA547" i="38"/>
  <c r="AA543" i="38"/>
  <c r="AA539" i="38"/>
  <c r="AA535" i="38"/>
  <c r="AA531" i="38"/>
  <c r="AA527" i="38"/>
  <c r="AA523" i="38"/>
  <c r="AA519" i="38"/>
  <c r="AA515" i="38"/>
  <c r="AA511" i="38"/>
  <c r="AA507" i="38"/>
  <c r="AA503" i="38"/>
  <c r="AA499" i="38"/>
  <c r="AA495" i="38"/>
  <c r="AA491" i="38"/>
  <c r="AA488" i="38"/>
  <c r="AA581" i="38"/>
  <c r="AA576" i="38"/>
  <c r="AA570" i="38"/>
  <c r="AA565" i="38"/>
  <c r="AA560" i="38"/>
  <c r="AA554" i="38"/>
  <c r="AA549" i="38"/>
  <c r="AA544" i="38"/>
  <c r="AA538" i="38"/>
  <c r="AA533" i="38"/>
  <c r="AA528" i="38"/>
  <c r="AA522" i="38"/>
  <c r="AA517" i="38"/>
  <c r="AA512" i="38"/>
  <c r="AA506" i="38"/>
  <c r="AA501" i="38"/>
  <c r="AA496" i="38"/>
  <c r="AA490" i="38"/>
  <c r="AA582" i="38"/>
  <c r="AA577" i="38"/>
  <c r="AA572" i="38"/>
  <c r="AA566" i="38"/>
  <c r="AA561" i="38"/>
  <c r="AA556" i="38"/>
  <c r="AA550" i="38"/>
  <c r="AA545" i="38"/>
  <c r="AA540" i="38"/>
  <c r="AA534" i="38"/>
  <c r="AA529" i="38"/>
  <c r="AA524" i="38"/>
  <c r="AA518" i="38"/>
  <c r="AA513" i="38"/>
  <c r="AA508" i="38"/>
  <c r="AA502" i="38"/>
  <c r="AA497" i="38"/>
  <c r="AA492" i="38"/>
  <c r="AA487" i="38"/>
  <c r="AA498" i="38"/>
  <c r="AA509" i="38"/>
  <c r="AA520" i="38"/>
  <c r="AA530" i="38"/>
  <c r="AA541" i="38"/>
  <c r="AA552" i="38"/>
  <c r="AA562" i="38"/>
  <c r="AA573" i="38"/>
  <c r="AA108" i="38"/>
  <c r="AA112" i="38"/>
  <c r="AA116" i="38"/>
  <c r="AA120" i="38"/>
  <c r="AA124" i="38"/>
  <c r="AA128" i="38"/>
  <c r="AA132" i="38"/>
  <c r="AA136" i="38"/>
  <c r="AA140" i="38"/>
  <c r="AA144" i="38"/>
  <c r="AA148" i="38"/>
  <c r="AA152" i="38"/>
  <c r="AA156" i="38"/>
  <c r="AA160" i="38"/>
  <c r="AA164" i="38"/>
  <c r="AA168" i="38"/>
  <c r="AA172" i="38"/>
  <c r="AA176" i="38"/>
  <c r="AA180" i="38"/>
  <c r="AA184" i="38"/>
  <c r="AA188" i="38"/>
  <c r="AA192" i="38"/>
  <c r="AA682" i="38"/>
  <c r="AA687" i="38"/>
  <c r="AA692" i="38"/>
  <c r="AA698" i="38"/>
  <c r="AA703" i="38"/>
  <c r="AA708" i="38"/>
  <c r="AA714" i="38"/>
  <c r="AA719" i="38"/>
  <c r="AA724" i="38"/>
  <c r="AA730" i="38"/>
  <c r="AA735" i="38"/>
  <c r="AA740" i="38"/>
  <c r="AA746" i="38"/>
  <c r="AA751" i="38"/>
  <c r="AA756" i="38"/>
  <c r="AA762" i="38"/>
  <c r="AA767" i="38"/>
  <c r="AA772" i="38"/>
  <c r="AA871" i="38"/>
  <c r="AA876" i="38"/>
  <c r="AA881" i="38"/>
  <c r="AA886" i="38"/>
  <c r="AA892" i="38"/>
  <c r="AA897" i="38"/>
  <c r="AA902" i="38"/>
  <c r="AA908" i="38"/>
  <c r="AA913" i="38"/>
  <c r="AA918" i="38"/>
  <c r="AA924" i="38"/>
  <c r="AA929" i="38"/>
  <c r="AA934" i="38"/>
  <c r="AA940" i="38"/>
  <c r="AA945" i="38"/>
  <c r="AA950" i="38"/>
  <c r="AA956" i="38"/>
  <c r="AA1062" i="38"/>
  <c r="AA1058" i="38"/>
  <c r="AA1054" i="38"/>
  <c r="AA1050" i="38"/>
  <c r="AA1046" i="38"/>
  <c r="AA1042" i="38"/>
  <c r="AA1038" i="38"/>
  <c r="AA1034" i="38"/>
  <c r="AA1030" i="38"/>
  <c r="AA1026" i="38"/>
  <c r="AA1022" i="38"/>
  <c r="AA1018" i="38"/>
  <c r="AA1014" i="38"/>
  <c r="AA1010" i="38"/>
  <c r="AA1006" i="38"/>
  <c r="AA1002" i="38"/>
  <c r="AA998" i="38"/>
  <c r="AA994" i="38"/>
  <c r="AA990" i="38"/>
  <c r="AA986" i="38"/>
  <c r="AA982" i="38"/>
  <c r="AA978" i="38"/>
  <c r="AA974" i="38"/>
  <c r="AA970" i="38"/>
  <c r="AA967" i="38"/>
  <c r="AA1057" i="38"/>
  <c r="AA1052" i="38"/>
  <c r="AA1047" i="38"/>
  <c r="AA1041" i="38"/>
  <c r="AA1036" i="38"/>
  <c r="AA1031" i="38"/>
  <c r="AA1025" i="38"/>
  <c r="AA1020" i="38"/>
  <c r="AA1015" i="38"/>
  <c r="AA1009" i="38"/>
  <c r="AA1004" i="38"/>
  <c r="AA999" i="38"/>
  <c r="AA1061" i="38"/>
  <c r="AA1056" i="38"/>
  <c r="AA1051" i="38"/>
  <c r="AA1045" i="38"/>
  <c r="AA1040" i="38"/>
  <c r="AA1035" i="38"/>
  <c r="AA1029" i="38"/>
  <c r="AA1024" i="38"/>
  <c r="AA1019" i="38"/>
  <c r="AA1013" i="38"/>
  <c r="AA1008" i="38"/>
  <c r="AA1003" i="38"/>
  <c r="AA997" i="38"/>
  <c r="AA992" i="38"/>
  <c r="AA987" i="38"/>
  <c r="AA981" i="38"/>
  <c r="AA976" i="38"/>
  <c r="AA971" i="38"/>
  <c r="AA975" i="38"/>
  <c r="AA983" i="38"/>
  <c r="AA989" i="38"/>
  <c r="AA996" i="38"/>
  <c r="AA1007" i="38"/>
  <c r="AA1017" i="38"/>
  <c r="AA1028" i="38"/>
  <c r="AA1039" i="38"/>
  <c r="AA1049" i="38"/>
  <c r="AA1060" i="38"/>
  <c r="AA1070" i="38"/>
  <c r="AA1080" i="38"/>
  <c r="AA1091" i="38"/>
  <c r="AA1102" i="38"/>
  <c r="AA1112" i="38"/>
  <c r="AA1123" i="38"/>
  <c r="AA1134" i="38"/>
  <c r="AA1144" i="38"/>
  <c r="AA963" i="38"/>
  <c r="AA959" i="38"/>
  <c r="AA955" i="38"/>
  <c r="AA951" i="38"/>
  <c r="AA947" i="38"/>
  <c r="AA943" i="38"/>
  <c r="AA939" i="38"/>
  <c r="AA935" i="38"/>
  <c r="AA931" i="38"/>
  <c r="AA927" i="38"/>
  <c r="AA923" i="38"/>
  <c r="AA919" i="38"/>
  <c r="AA915" i="38"/>
  <c r="AA911" i="38"/>
  <c r="AA907" i="38"/>
  <c r="AA903" i="38"/>
  <c r="AA899" i="38"/>
  <c r="AA895" i="38"/>
  <c r="AA891" i="38"/>
  <c r="AA887" i="38"/>
  <c r="AA883" i="38"/>
  <c r="AA879" i="38"/>
  <c r="AA875" i="38"/>
  <c r="AA872" i="38"/>
  <c r="AA966" i="38"/>
  <c r="AA961" i="38"/>
  <c r="AA877" i="38"/>
  <c r="AA882" i="38"/>
  <c r="AA888" i="38"/>
  <c r="AA893" i="38"/>
  <c r="AA898" i="38"/>
  <c r="AA904" i="38"/>
  <c r="AA909" i="38"/>
  <c r="AA914" i="38"/>
  <c r="AA920" i="38"/>
  <c r="AA925" i="38"/>
  <c r="AA930" i="38"/>
  <c r="AA936" i="38"/>
  <c r="AA941" i="38"/>
  <c r="AA946" i="38"/>
  <c r="AA952" i="38"/>
  <c r="AA957" i="38"/>
  <c r="AA964" i="38"/>
  <c r="AA748" i="38"/>
  <c r="AA754" i="38"/>
  <c r="AA759" i="38"/>
  <c r="AA764" i="38"/>
  <c r="AA873" i="38"/>
  <c r="AA878" i="38"/>
  <c r="AA884" i="38"/>
  <c r="AA889" i="38"/>
  <c r="AA894" i="38"/>
  <c r="AA900" i="38"/>
  <c r="AA905" i="38"/>
  <c r="AA910" i="38"/>
  <c r="AA916" i="38"/>
  <c r="AA921" i="38"/>
  <c r="AA926" i="38"/>
  <c r="AA932" i="38"/>
  <c r="AA937" i="38"/>
  <c r="AA942" i="38"/>
  <c r="AA948" i="38"/>
  <c r="AA953" i="38"/>
  <c r="AA958" i="38"/>
  <c r="AA965" i="38"/>
  <c r="AA1157" i="38"/>
  <c r="AA1153" i="38"/>
  <c r="AA1149" i="38"/>
  <c r="AA1145" i="38"/>
  <c r="AA1141" i="38"/>
  <c r="AA1137" i="38"/>
  <c r="AA1133" i="38"/>
  <c r="AA1129" i="38"/>
  <c r="AA1125" i="38"/>
  <c r="AA1121" i="38"/>
  <c r="AA1117" i="38"/>
  <c r="AA1113" i="38"/>
  <c r="AA1109" i="38"/>
  <c r="AA1105" i="38"/>
  <c r="AA1101" i="38"/>
  <c r="AA1097" i="38"/>
  <c r="AA1093" i="38"/>
  <c r="AA1089" i="38"/>
  <c r="AA1085" i="38"/>
  <c r="AA1081" i="38"/>
  <c r="AA1077" i="38"/>
  <c r="AA1073" i="38"/>
  <c r="AA1069" i="38"/>
  <c r="AA1065" i="38"/>
  <c r="AA1158" i="38"/>
  <c r="AA1152" i="38"/>
  <c r="AA1147" i="38"/>
  <c r="AA1142" i="38"/>
  <c r="AA1136" i="38"/>
  <c r="AA1131" i="38"/>
  <c r="AA1126" i="38"/>
  <c r="AA1120" i="38"/>
  <c r="AA1115" i="38"/>
  <c r="AA1110" i="38"/>
  <c r="AA1104" i="38"/>
  <c r="AA1099" i="38"/>
  <c r="AA1094" i="38"/>
  <c r="AA1088" i="38"/>
  <c r="AA1083" i="38"/>
  <c r="AA1078" i="38"/>
  <c r="AA1072" i="38"/>
  <c r="AA1067" i="38"/>
  <c r="AA1063" i="38"/>
  <c r="AA1156" i="38"/>
  <c r="AA1151" i="38"/>
  <c r="AA1146" i="38"/>
  <c r="AA1140" i="38"/>
  <c r="AA1135" i="38"/>
  <c r="AA1130" i="38"/>
  <c r="AA1124" i="38"/>
  <c r="AA1119" i="38"/>
  <c r="AA1114" i="38"/>
  <c r="AA1108" i="38"/>
  <c r="AA1103" i="38"/>
  <c r="AA1098" i="38"/>
  <c r="AA1092" i="38"/>
  <c r="AA1087" i="38"/>
  <c r="AA1082" i="38"/>
  <c r="AA1076" i="38"/>
  <c r="AA1071" i="38"/>
  <c r="AA1066" i="38"/>
  <c r="AA1075" i="38"/>
  <c r="AA1086" i="38"/>
  <c r="AA1096" i="38"/>
  <c r="AA1107" i="38"/>
  <c r="AA1118" i="38"/>
  <c r="AA1128" i="38"/>
  <c r="AA1139" i="38"/>
  <c r="AA1150" i="38"/>
  <c r="AA773" i="38"/>
  <c r="AA769" i="38"/>
  <c r="AA765" i="38"/>
  <c r="AA761" i="38"/>
  <c r="AA757" i="38"/>
  <c r="AA753" i="38"/>
  <c r="AA749" i="38"/>
  <c r="AA745" i="38"/>
  <c r="AA741" i="38"/>
  <c r="AA737" i="38"/>
  <c r="AA733" i="38"/>
  <c r="AA729" i="38"/>
  <c r="AA725" i="38"/>
  <c r="AA721" i="38"/>
  <c r="AA717" i="38"/>
  <c r="AA713" i="38"/>
  <c r="AA709" i="38"/>
  <c r="AA705" i="38"/>
  <c r="AA701" i="38"/>
  <c r="AA697" i="38"/>
  <c r="AA693" i="38"/>
  <c r="AA689" i="38"/>
  <c r="AA685" i="38"/>
  <c r="AA681" i="38"/>
  <c r="AA686" i="38"/>
  <c r="AA691" i="38"/>
  <c r="AA696" i="38"/>
  <c r="AA702" i="38"/>
  <c r="AA707" i="38"/>
  <c r="AA712" i="38"/>
  <c r="AA718" i="38"/>
  <c r="AA723" i="38"/>
  <c r="AA728" i="38"/>
  <c r="AA734" i="38"/>
  <c r="AA739" i="38"/>
  <c r="AA744" i="38"/>
  <c r="AA750" i="38"/>
  <c r="AA755" i="38"/>
  <c r="AA760" i="38"/>
  <c r="AA766" i="38"/>
  <c r="AA771" i="38"/>
  <c r="AA874" i="38"/>
  <c r="AA880" i="38"/>
  <c r="AA885" i="38"/>
  <c r="AA890" i="38"/>
  <c r="AA896" i="38"/>
  <c r="AA901" i="38"/>
  <c r="AA906" i="38"/>
  <c r="AA912" i="38"/>
  <c r="AA917" i="38"/>
  <c r="AA922" i="38"/>
  <c r="AA928" i="38"/>
  <c r="AA933" i="38"/>
  <c r="AA938" i="38"/>
  <c r="AA944" i="38"/>
  <c r="AA949" i="38"/>
  <c r="AA954" i="38"/>
  <c r="AA960" i="38"/>
  <c r="AA1068" i="38"/>
  <c r="AA1079" i="38"/>
  <c r="AA1090" i="38"/>
  <c r="AA1100" i="38"/>
  <c r="AA1111" i="38"/>
  <c r="AA1122" i="38"/>
  <c r="AA1132" i="38"/>
  <c r="AA1143" i="38"/>
  <c r="AA1154" i="38"/>
  <c r="AA1255" i="38"/>
  <c r="AA1260" i="38"/>
  <c r="AA1265" i="38"/>
  <c r="AA1270" i="38"/>
  <c r="AA1276" i="38"/>
  <c r="AA1281" i="38"/>
  <c r="AA1286" i="38"/>
  <c r="AA1292" i="38"/>
  <c r="AA1297" i="38"/>
  <c r="AA1302" i="38"/>
  <c r="AA1308" i="38"/>
  <c r="AA1313" i="38"/>
  <c r="AA1318" i="38"/>
  <c r="AA1324" i="38"/>
  <c r="AA1329" i="38"/>
  <c r="AA1334" i="38"/>
  <c r="AA1340" i="38"/>
  <c r="AA1345" i="38"/>
  <c r="AA1355" i="38"/>
  <c r="AA1360" i="38"/>
  <c r="AA1365" i="38"/>
  <c r="AA1371" i="38"/>
  <c r="AA1376" i="38"/>
  <c r="AA1381" i="38"/>
  <c r="AA1387" i="38"/>
  <c r="AA1392" i="38"/>
  <c r="AA1397" i="38"/>
  <c r="AA1403" i="38"/>
  <c r="AA1408" i="38"/>
  <c r="AA1413" i="38"/>
  <c r="AA1419" i="38"/>
  <c r="AA1424" i="38"/>
  <c r="AA1429" i="38"/>
  <c r="AA1435" i="38"/>
  <c r="AA1440" i="38"/>
  <c r="AA1445" i="38"/>
  <c r="AA1450" i="38"/>
  <c r="AA1455" i="38"/>
  <c r="AA1460" i="38"/>
  <c r="AA1466" i="38"/>
  <c r="AA1471" i="38"/>
  <c r="AA1476" i="38"/>
  <c r="AA1482" i="38"/>
  <c r="AA1487" i="38"/>
  <c r="AA1492" i="38"/>
  <c r="AA1498" i="38"/>
  <c r="AA1503" i="38"/>
  <c r="AA1508" i="38"/>
  <c r="AA1514" i="38"/>
  <c r="AA1519" i="38"/>
  <c r="AA1524" i="38"/>
  <c r="AA1530" i="38"/>
  <c r="AA1535" i="38"/>
  <c r="AA1540" i="38"/>
  <c r="AA1347" i="38"/>
  <c r="AA1343" i="38"/>
  <c r="AA1339" i="38"/>
  <c r="AA1335" i="38"/>
  <c r="AA1331" i="38"/>
  <c r="AA1327" i="38"/>
  <c r="AA1323" i="38"/>
  <c r="AA1319" i="38"/>
  <c r="AA1315" i="38"/>
  <c r="AA1311" i="38"/>
  <c r="AA1307" i="38"/>
  <c r="AA1303" i="38"/>
  <c r="AA1299" i="38"/>
  <c r="AA1295" i="38"/>
  <c r="AA1291" i="38"/>
  <c r="AA1287" i="38"/>
  <c r="AA1283" i="38"/>
  <c r="AA1279" i="38"/>
  <c r="AA1275" i="38"/>
  <c r="AA1271" i="38"/>
  <c r="AA1267" i="38"/>
  <c r="AA1263" i="38"/>
  <c r="AA1259" i="38"/>
  <c r="AA1256" i="38"/>
  <c r="AA1261" i="38"/>
  <c r="AA1266" i="38"/>
  <c r="AA1272" i="38"/>
  <c r="AA1277" i="38"/>
  <c r="AA1282" i="38"/>
  <c r="AA1288" i="38"/>
  <c r="AA1293" i="38"/>
  <c r="AA1298" i="38"/>
  <c r="AA1304" i="38"/>
  <c r="AA1309" i="38"/>
  <c r="AA1314" i="38"/>
  <c r="AA1320" i="38"/>
  <c r="AA1325" i="38"/>
  <c r="AA1330" i="38"/>
  <c r="AA1336" i="38"/>
  <c r="AA1341" i="38"/>
  <c r="AA1346" i="38"/>
  <c r="AA1352" i="38"/>
  <c r="AA1356" i="38"/>
  <c r="AA1361" i="38"/>
  <c r="AA1367" i="38"/>
  <c r="AA1372" i="38"/>
  <c r="AA1377" i="38"/>
  <c r="AA1383" i="38"/>
  <c r="AA1388" i="38"/>
  <c r="AA1393" i="38"/>
  <c r="AA1399" i="38"/>
  <c r="AA1404" i="38"/>
  <c r="AA1409" i="38"/>
  <c r="AA1415" i="38"/>
  <c r="AA1420" i="38"/>
  <c r="AA1425" i="38"/>
  <c r="AA1431" i="38"/>
  <c r="AA1436" i="38"/>
  <c r="AA1447" i="38"/>
  <c r="AA1451" i="38"/>
  <c r="AA1456" i="38"/>
  <c r="AA1462" i="38"/>
  <c r="AA1467" i="38"/>
  <c r="AA1472" i="38"/>
  <c r="AA1478" i="38"/>
  <c r="AA1483" i="38"/>
  <c r="AA1488" i="38"/>
  <c r="AA1494" i="38"/>
  <c r="AA1499" i="38"/>
  <c r="AA1504" i="38"/>
  <c r="AA1510" i="38"/>
  <c r="AA1515" i="38"/>
  <c r="AA1520" i="38"/>
  <c r="AA1526" i="38"/>
  <c r="AA1531" i="38"/>
  <c r="AA1536" i="38"/>
  <c r="AA1542" i="38"/>
  <c r="AA1446" i="38"/>
  <c r="AA1442" i="38"/>
  <c r="AA1438" i="38"/>
  <c r="AA1434" i="38"/>
  <c r="AA1430" i="38"/>
  <c r="AA1426" i="38"/>
  <c r="AA1422" i="38"/>
  <c r="AA1418" i="38"/>
  <c r="AA1414" i="38"/>
  <c r="AA1410" i="38"/>
  <c r="AA1406" i="38"/>
  <c r="AA1402" i="38"/>
  <c r="AA1398" i="38"/>
  <c r="AA1394" i="38"/>
  <c r="AA1390" i="38"/>
  <c r="AA1386" i="38"/>
  <c r="AA1382" i="38"/>
  <c r="AA1378" i="38"/>
  <c r="AA1374" i="38"/>
  <c r="AA1370" i="38"/>
  <c r="AA1366" i="38"/>
  <c r="AA1362" i="38"/>
  <c r="AA1358" i="38"/>
  <c r="AA1354" i="38"/>
  <c r="AA1351" i="38"/>
  <c r="AA1357" i="38"/>
  <c r="AA1363" i="38"/>
  <c r="AA1368" i="38"/>
  <c r="AA1373" i="38"/>
  <c r="AA1379" i="38"/>
  <c r="AA1384" i="38"/>
  <c r="AA1389" i="38"/>
  <c r="AA1395" i="38"/>
  <c r="AA1400" i="38"/>
  <c r="AA1405" i="38"/>
  <c r="AA1411" i="38"/>
  <c r="AA1416" i="38"/>
  <c r="AA1421" i="38"/>
  <c r="AA1427" i="38"/>
  <c r="AA1432" i="38"/>
  <c r="AA1437" i="38"/>
  <c r="AA1443" i="38"/>
  <c r="AA1490" i="38"/>
  <c r="AA1495" i="38"/>
  <c r="AA1500" i="38"/>
  <c r="AA1506" i="38"/>
  <c r="AA1511" i="38"/>
  <c r="AA1516" i="38"/>
  <c r="AA1522" i="38"/>
  <c r="AA1527" i="38"/>
  <c r="AA1532" i="38"/>
  <c r="AA1353" i="38"/>
  <c r="AA1359" i="38"/>
  <c r="AA1364" i="38"/>
  <c r="AA1369" i="38"/>
  <c r="AA1375" i="38"/>
  <c r="AA1380" i="38"/>
  <c r="AA1385" i="38"/>
  <c r="AA1391" i="38"/>
  <c r="AA1396" i="38"/>
  <c r="AA1401" i="38"/>
  <c r="AA1407" i="38"/>
  <c r="AA1412" i="38"/>
  <c r="AA1417" i="38"/>
  <c r="AA1423" i="38"/>
  <c r="AA1428" i="38"/>
  <c r="AA1433" i="38"/>
  <c r="AA1439" i="38"/>
  <c r="AA1444" i="38"/>
  <c r="AA1541" i="38"/>
  <c r="AA1537" i="38"/>
  <c r="AA1533" i="38"/>
  <c r="AA1529" i="38"/>
  <c r="AA1525" i="38"/>
  <c r="AA1521" i="38"/>
  <c r="AA1517" i="38"/>
  <c r="AA1513" i="38"/>
  <c r="AA1509" i="38"/>
  <c r="AA1505" i="38"/>
  <c r="AA1501" i="38"/>
  <c r="AA1497" i="38"/>
  <c r="AA1493" i="38"/>
  <c r="AA1489" i="38"/>
  <c r="AA1485" i="38"/>
  <c r="AA1481" i="38"/>
  <c r="AA1477" i="38"/>
  <c r="AA1473" i="38"/>
  <c r="AA1469" i="38"/>
  <c r="AA1465" i="38"/>
  <c r="AA1461" i="38"/>
  <c r="AA1457" i="38"/>
  <c r="AA1453" i="38"/>
  <c r="AA1449" i="38"/>
  <c r="AA1454" i="38"/>
  <c r="AA1459" i="38"/>
  <c r="AA1464" i="38"/>
  <c r="AA1470" i="38"/>
  <c r="AA1475" i="38"/>
  <c r="AA1480" i="38"/>
  <c r="AA1486" i="38"/>
  <c r="AA1491" i="38"/>
  <c r="AA1496" i="38"/>
  <c r="AA1502" i="38"/>
  <c r="AA1507" i="38"/>
  <c r="AA1512" i="38"/>
  <c r="AA1518" i="38"/>
  <c r="AA1523" i="38"/>
  <c r="AA1528" i="38"/>
  <c r="AA1534" i="38"/>
  <c r="AA1539" i="38"/>
  <c r="AA780" i="38"/>
  <c r="AA784" i="38"/>
  <c r="AA788" i="38"/>
  <c r="AA792" i="38"/>
  <c r="AA796" i="38"/>
  <c r="AA800" i="38"/>
  <c r="AA804" i="38"/>
  <c r="AA808" i="38"/>
  <c r="AA812" i="38"/>
  <c r="AA816" i="38"/>
  <c r="AA820" i="38"/>
  <c r="AA824" i="38"/>
  <c r="AA828" i="38"/>
  <c r="AA832" i="38"/>
  <c r="AA836" i="38"/>
  <c r="AA840" i="38"/>
  <c r="AA844" i="38"/>
  <c r="AA848" i="38"/>
  <c r="AA852" i="38"/>
  <c r="AA856" i="38"/>
  <c r="AA860" i="38"/>
  <c r="AA864" i="38"/>
  <c r="AA1164" i="38"/>
  <c r="AA1168" i="38"/>
  <c r="AA1172" i="38"/>
  <c r="AA1176" i="38"/>
  <c r="AA1180" i="38"/>
  <c r="AA1184" i="38"/>
  <c r="AA1188" i="38"/>
  <c r="AA1192" i="38"/>
  <c r="AA1196" i="38"/>
  <c r="AA1200" i="38"/>
  <c r="AA1204" i="38"/>
  <c r="AA1208" i="38"/>
  <c r="AA1212" i="38"/>
  <c r="AA1216" i="38"/>
  <c r="AA1220" i="38"/>
  <c r="AA1224" i="38"/>
  <c r="AA1228" i="38"/>
  <c r="AA1232" i="38"/>
  <c r="AA1236" i="38"/>
  <c r="AA1240" i="38"/>
  <c r="AA1244" i="38"/>
  <c r="AA1248" i="38"/>
  <c r="AA1548" i="38"/>
  <c r="AA1552" i="38"/>
  <c r="AA1556" i="38"/>
  <c r="AA1560" i="38"/>
  <c r="AA1564" i="38"/>
  <c r="AA1568" i="38"/>
  <c r="AA1572" i="38"/>
  <c r="AA1576" i="38"/>
  <c r="AA1580" i="38"/>
  <c r="AA1584" i="38"/>
  <c r="AA1588" i="38"/>
  <c r="AA1592" i="38"/>
  <c r="AA1596" i="38"/>
  <c r="AA1600" i="38"/>
  <c r="AA1604" i="38"/>
  <c r="AA1608" i="38"/>
  <c r="AA1612" i="38"/>
  <c r="AA1616" i="38"/>
  <c r="AA1620" i="38"/>
  <c r="AA1624" i="38"/>
  <c r="AA1628" i="38"/>
  <c r="AA1632" i="38"/>
  <c r="AA1636" i="38"/>
  <c r="AA1731" i="38"/>
  <c r="AA1727" i="38"/>
  <c r="AA1723" i="38"/>
  <c r="AA1719" i="38"/>
  <c r="AA1715" i="38"/>
  <c r="AA1711" i="38"/>
  <c r="AA1707" i="38"/>
  <c r="AA1703" i="38"/>
  <c r="AA1699" i="38"/>
  <c r="AA1695" i="38"/>
  <c r="AA1733" i="38"/>
  <c r="AA1729" i="38"/>
  <c r="AA1725" i="38"/>
  <c r="AA1721" i="38"/>
  <c r="AA1717" i="38"/>
  <c r="AA1713" i="38"/>
  <c r="AA1709" i="38"/>
  <c r="AA1705" i="38"/>
  <c r="AA1701" i="38"/>
  <c r="AA1697" i="38"/>
  <c r="AA1693" i="38"/>
  <c r="AA1689" i="38"/>
  <c r="AA1685" i="38"/>
  <c r="AA1681" i="38"/>
  <c r="AA1677" i="38"/>
  <c r="AA1673" i="38"/>
  <c r="AA1669" i="38"/>
  <c r="AA1665" i="38"/>
  <c r="AA1661" i="38"/>
  <c r="AA1657" i="38"/>
  <c r="AA1653" i="38"/>
  <c r="AA1649" i="38"/>
  <c r="AA1645" i="38"/>
  <c r="AA1641" i="38"/>
  <c r="AA1646" i="38"/>
  <c r="AA1651" i="38"/>
  <c r="AA1656" i="38"/>
  <c r="AA1662" i="38"/>
  <c r="AA1667" i="38"/>
  <c r="AA1672" i="38"/>
  <c r="AA1678" i="38"/>
  <c r="AA1683" i="38"/>
  <c r="AA1688" i="38"/>
  <c r="AA1694" i="38"/>
  <c r="AA1702" i="38"/>
  <c r="AA1710" i="38"/>
  <c r="AA1718" i="38"/>
  <c r="AA1726" i="38"/>
  <c r="AA1734" i="38"/>
  <c r="AA1834" i="38"/>
  <c r="AA1842" i="38"/>
  <c r="AA1850" i="38"/>
  <c r="AA1858" i="38"/>
  <c r="AA1866" i="38"/>
  <c r="AA1874" i="38"/>
  <c r="AA1882" i="38"/>
  <c r="AA1890" i="38"/>
  <c r="AA1898" i="38"/>
  <c r="AA1906" i="38"/>
  <c r="AA1914" i="38"/>
  <c r="AA1922" i="38"/>
  <c r="AA2119" i="38"/>
  <c r="AA2126" i="38"/>
  <c r="AA2134" i="38"/>
  <c r="AA2142" i="38"/>
  <c r="AA2150" i="38"/>
  <c r="AA2158" i="38"/>
  <c r="AA2166" i="38"/>
  <c r="AA2174" i="38"/>
  <c r="AA2182" i="38"/>
  <c r="AA2190" i="38"/>
  <c r="AA2198" i="38"/>
  <c r="AA2206" i="38"/>
  <c r="AA2214" i="38"/>
  <c r="AA2224" i="38"/>
  <c r="AA2234" i="38"/>
  <c r="AA2245" i="38"/>
  <c r="AA2258" i="38"/>
  <c r="AA2274" i="38"/>
  <c r="AA2290" i="38"/>
  <c r="AA1836" i="38"/>
  <c r="AA1844" i="38"/>
  <c r="AA1852" i="38"/>
  <c r="AA1860" i="38"/>
  <c r="AA1868" i="38"/>
  <c r="AA1876" i="38"/>
  <c r="AA1884" i="38"/>
  <c r="AA1892" i="38"/>
  <c r="AA1900" i="38"/>
  <c r="AA1908" i="38"/>
  <c r="AA1916" i="38"/>
  <c r="AA1924" i="38"/>
  <c r="AA2307" i="38"/>
  <c r="AA2303" i="38"/>
  <c r="AA2299" i="38"/>
  <c r="AA2295" i="38"/>
  <c r="AA2291" i="38"/>
  <c r="AA2287" i="38"/>
  <c r="AA2283" i="38"/>
  <c r="AA2279" i="38"/>
  <c r="AA2275" i="38"/>
  <c r="AA2271" i="38"/>
  <c r="AA2267" i="38"/>
  <c r="AA2263" i="38"/>
  <c r="AA2259" i="38"/>
  <c r="AA2255" i="38"/>
  <c r="AA2251" i="38"/>
  <c r="AA2247" i="38"/>
  <c r="AA2243" i="38"/>
  <c r="AA2239" i="38"/>
  <c r="AA2235" i="38"/>
  <c r="AA2231" i="38"/>
  <c r="AA2227" i="38"/>
  <c r="AA2223" i="38"/>
  <c r="AA2219" i="38"/>
  <c r="AA2309" i="38"/>
  <c r="AA2305" i="38"/>
  <c r="AA2301" i="38"/>
  <c r="AA2297" i="38"/>
  <c r="AA2293" i="38"/>
  <c r="AA2289" i="38"/>
  <c r="AA2285" i="38"/>
  <c r="AA2281" i="38"/>
  <c r="AA2277" i="38"/>
  <c r="AA2273" i="38"/>
  <c r="AA2269" i="38"/>
  <c r="AA2265" i="38"/>
  <c r="AA2261" i="38"/>
  <c r="AA2257" i="38"/>
  <c r="AA2253" i="38"/>
  <c r="AA2308" i="38"/>
  <c r="AA2300" i="38"/>
  <c r="AA2292" i="38"/>
  <c r="AA2284" i="38"/>
  <c r="AA2276" i="38"/>
  <c r="AA2268" i="38"/>
  <c r="AA2260" i="38"/>
  <c r="AA2252" i="38"/>
  <c r="AA2246" i="38"/>
  <c r="AA2241" i="38"/>
  <c r="AA2236" i="38"/>
  <c r="AA2230" i="38"/>
  <c r="AA2225" i="38"/>
  <c r="AA2220" i="38"/>
  <c r="AA2215" i="38"/>
  <c r="AA2211" i="38"/>
  <c r="AA2207" i="38"/>
  <c r="AA2203" i="38"/>
  <c r="AA2199" i="38"/>
  <c r="AA2195" i="38"/>
  <c r="AA2191" i="38"/>
  <c r="AA2187" i="38"/>
  <c r="AA2183" i="38"/>
  <c r="AA2179" i="38"/>
  <c r="AA2175" i="38"/>
  <c r="AA2171" i="38"/>
  <c r="AA2167" i="38"/>
  <c r="AA2163" i="38"/>
  <c r="AA2159" i="38"/>
  <c r="AA2155" i="38"/>
  <c r="AA2151" i="38"/>
  <c r="AA2147" i="38"/>
  <c r="AA2143" i="38"/>
  <c r="AA2139" i="38"/>
  <c r="AA2135" i="38"/>
  <c r="AA2131" i="38"/>
  <c r="AA2127" i="38"/>
  <c r="AA2123" i="38"/>
  <c r="AA2120" i="38"/>
  <c r="AA2304" i="38"/>
  <c r="AA2296" i="38"/>
  <c r="AA2288" i="38"/>
  <c r="AA2280" i="38"/>
  <c r="AA2272" i="38"/>
  <c r="AA2264" i="38"/>
  <c r="AA2256" i="38"/>
  <c r="AA2249" i="38"/>
  <c r="AA2244" i="38"/>
  <c r="AA2238" i="38"/>
  <c r="AA2233" i="38"/>
  <c r="AA2228" i="38"/>
  <c r="AA2222" i="38"/>
  <c r="AA2217" i="38"/>
  <c r="AA2213" i="38"/>
  <c r="AA2209" i="38"/>
  <c r="AA2205" i="38"/>
  <c r="AA2201" i="38"/>
  <c r="AA2197" i="38"/>
  <c r="AA2193" i="38"/>
  <c r="AA2189" i="38"/>
  <c r="AA2185" i="38"/>
  <c r="AA2181" i="38"/>
  <c r="AA2177" i="38"/>
  <c r="AA2173" i="38"/>
  <c r="AA2169" i="38"/>
  <c r="AA2165" i="38"/>
  <c r="AA2161" i="38"/>
  <c r="AA2157" i="38"/>
  <c r="AA2153" i="38"/>
  <c r="AA2149" i="38"/>
  <c r="AA2145" i="38"/>
  <c r="AA2141" i="38"/>
  <c r="AA2137" i="38"/>
  <c r="AA2133" i="38"/>
  <c r="AA2129" i="38"/>
  <c r="AA2125" i="38"/>
  <c r="AA2121" i="38"/>
  <c r="AA2128" i="38"/>
  <c r="AA2136" i="38"/>
  <c r="AA2144" i="38"/>
  <c r="AA2152" i="38"/>
  <c r="AA2160" i="38"/>
  <c r="AA2168" i="38"/>
  <c r="AA2176" i="38"/>
  <c r="AA2184" i="38"/>
  <c r="AA2192" i="38"/>
  <c r="AA2200" i="38"/>
  <c r="AA2208" i="38"/>
  <c r="AA2216" i="38"/>
  <c r="AA2226" i="38"/>
  <c r="AA2237" i="38"/>
  <c r="AA2248" i="38"/>
  <c r="AA2262" i="38"/>
  <c r="AA2278" i="38"/>
  <c r="AA2294" i="38"/>
  <c r="AA2310" i="38"/>
  <c r="AA1831" i="38"/>
  <c r="AA1838" i="38"/>
  <c r="AA1846" i="38"/>
  <c r="AA1854" i="38"/>
  <c r="AA1862" i="38"/>
  <c r="AA1870" i="38"/>
  <c r="AA1878" i="38"/>
  <c r="AA1886" i="38"/>
  <c r="AA1894" i="38"/>
  <c r="AA1902" i="38"/>
  <c r="AA1910" i="38"/>
  <c r="AA1918" i="38"/>
  <c r="AA2122" i="38"/>
  <c r="AA2130" i="38"/>
  <c r="AA2138" i="38"/>
  <c r="AA2146" i="38"/>
  <c r="AA2154" i="38"/>
  <c r="AA2162" i="38"/>
  <c r="AA2170" i="38"/>
  <c r="AA2178" i="38"/>
  <c r="AA2186" i="38"/>
  <c r="AA2194" i="38"/>
  <c r="AA2202" i="38"/>
  <c r="AA2210" i="38"/>
  <c r="AA2218" i="38"/>
  <c r="AA2229" i="38"/>
  <c r="AA2240" i="38"/>
  <c r="AA2250" i="38"/>
  <c r="AA2266" i="38"/>
  <c r="AA2282" i="38"/>
  <c r="AA2298" i="38"/>
  <c r="AA1925" i="38"/>
  <c r="AA1921" i="38"/>
  <c r="AA1917" i="38"/>
  <c r="AA1913" i="38"/>
  <c r="AA1909" i="38"/>
  <c r="AA1905" i="38"/>
  <c r="AA1901" i="38"/>
  <c r="AA1897" i="38"/>
  <c r="AA1893" i="38"/>
  <c r="AA1889" i="38"/>
  <c r="AA1885" i="38"/>
  <c r="AA1881" i="38"/>
  <c r="AA1877" i="38"/>
  <c r="AA1873" i="38"/>
  <c r="AA1869" i="38"/>
  <c r="AA1865" i="38"/>
  <c r="AA1861" i="38"/>
  <c r="AA1857" i="38"/>
  <c r="AA1853" i="38"/>
  <c r="AA1849" i="38"/>
  <c r="AA1845" i="38"/>
  <c r="AA1841" i="38"/>
  <c r="AA1837" i="38"/>
  <c r="AA1833" i="38"/>
  <c r="AA1923" i="38"/>
  <c r="AA1919" i="38"/>
  <c r="AA1915" i="38"/>
  <c r="AA1911" i="38"/>
  <c r="AA1907" i="38"/>
  <c r="AA1903" i="38"/>
  <c r="AA1899" i="38"/>
  <c r="AA1895" i="38"/>
  <c r="AA1891" i="38"/>
  <c r="AA1887" i="38"/>
  <c r="AA1883" i="38"/>
  <c r="AA1879" i="38"/>
  <c r="AA1875" i="38"/>
  <c r="AA1871" i="38"/>
  <c r="AA1867" i="38"/>
  <c r="AA1863" i="38"/>
  <c r="AA1859" i="38"/>
  <c r="AA1855" i="38"/>
  <c r="AA1851" i="38"/>
  <c r="AA1847" i="38"/>
  <c r="AA1843" i="38"/>
  <c r="AA1839" i="38"/>
  <c r="AA1835" i="38"/>
  <c r="AA1832" i="38"/>
  <c r="AA1840" i="38"/>
  <c r="AA1848" i="38"/>
  <c r="AA1856" i="38"/>
  <c r="AA1864" i="38"/>
  <c r="AA1872" i="38"/>
  <c r="AA1880" i="38"/>
  <c r="AA1888" i="38"/>
  <c r="AA1896" i="38"/>
  <c r="AA1904" i="38"/>
  <c r="AA1912" i="38"/>
  <c r="AA1920" i="38"/>
  <c r="AA1740" i="38"/>
  <c r="AA1744" i="38"/>
  <c r="AA1748" i="38"/>
  <c r="AA1752" i="38"/>
  <c r="AA1756" i="38"/>
  <c r="AA1760" i="38"/>
  <c r="AA1764" i="38"/>
  <c r="AA1768" i="38"/>
  <c r="AA1772" i="38"/>
  <c r="AA1776" i="38"/>
  <c r="AA1780" i="38"/>
  <c r="AA1784" i="38"/>
  <c r="AA1788" i="38"/>
  <c r="AA1792" i="38"/>
  <c r="AA1796" i="38"/>
  <c r="AA1800" i="38"/>
  <c r="AA1804" i="38"/>
  <c r="AA1808" i="38"/>
  <c r="AA1812" i="38"/>
  <c r="AA1816" i="38"/>
  <c r="AA1820" i="38"/>
  <c r="AA1824" i="38"/>
  <c r="AA1828" i="38"/>
  <c r="AA1927" i="38"/>
  <c r="AA1930" i="38"/>
  <c r="AA1934" i="38"/>
  <c r="AA1938" i="38"/>
  <c r="AA1942" i="38"/>
  <c r="AA1946" i="38"/>
  <c r="AA1950" i="38"/>
  <c r="AA1954" i="38"/>
  <c r="AA1958" i="38"/>
  <c r="AA1962" i="38"/>
  <c r="AA1966" i="38"/>
  <c r="AA1970" i="38"/>
  <c r="AA1974" i="38"/>
  <c r="AA1978" i="38"/>
  <c r="AA1982" i="38"/>
  <c r="AA1986" i="38"/>
  <c r="AA1990" i="38"/>
  <c r="AA1994" i="38"/>
  <c r="AA1998" i="38"/>
  <c r="AA2002" i="38"/>
  <c r="AA2006" i="38"/>
  <c r="AA2010" i="38"/>
  <c r="AA2014" i="38"/>
  <c r="AA2018" i="38"/>
  <c r="AA2022" i="38"/>
  <c r="AA2026" i="38"/>
  <c r="AA2030" i="38"/>
  <c r="AA2034" i="38"/>
  <c r="AA2038" i="38"/>
  <c r="AA2042" i="38"/>
  <c r="AA2046" i="38"/>
  <c r="AA2050" i="38"/>
  <c r="AA2054" i="38"/>
  <c r="AA2058" i="38"/>
  <c r="AA2062" i="38"/>
  <c r="AA2066" i="38"/>
  <c r="AA2070" i="38"/>
  <c r="AA2074" i="38"/>
  <c r="AA2078" i="38"/>
  <c r="AA2082" i="38"/>
  <c r="AA2086" i="38"/>
  <c r="AA2090" i="38"/>
  <c r="AA2094" i="38"/>
  <c r="AA2098" i="38"/>
  <c r="AA2102" i="38"/>
  <c r="AA2106" i="38"/>
  <c r="AA2110" i="38"/>
  <c r="AA2114" i="38"/>
  <c r="AA2118" i="38"/>
  <c r="AA2508" i="38"/>
  <c r="AA2516" i="38"/>
  <c r="AA2524" i="38"/>
  <c r="AA2532" i="38"/>
  <c r="AA2540" i="38"/>
  <c r="AA2548" i="38"/>
  <c r="AA2564" i="38"/>
  <c r="AA2580" i="38"/>
  <c r="AA2608" i="38"/>
  <c r="AA2640" i="38"/>
  <c r="AA1735" i="38"/>
  <c r="AA1738" i="38"/>
  <c r="AA1742" i="38"/>
  <c r="AA1746" i="38"/>
  <c r="AA1750" i="38"/>
  <c r="AA1754" i="38"/>
  <c r="AA1758" i="38"/>
  <c r="AA1762" i="38"/>
  <c r="AA1766" i="38"/>
  <c r="AA1770" i="38"/>
  <c r="AA1774" i="38"/>
  <c r="AA1778" i="38"/>
  <c r="AA1782" i="38"/>
  <c r="AA1786" i="38"/>
  <c r="AA1790" i="38"/>
  <c r="AA1794" i="38"/>
  <c r="AA1798" i="38"/>
  <c r="AA1802" i="38"/>
  <c r="AA1806" i="38"/>
  <c r="AA1810" i="38"/>
  <c r="AA1814" i="38"/>
  <c r="AA1818" i="38"/>
  <c r="AA1822" i="38"/>
  <c r="AA1826" i="38"/>
  <c r="AA1932" i="38"/>
  <c r="AA1936" i="38"/>
  <c r="AA1940" i="38"/>
  <c r="AA1944" i="38"/>
  <c r="AA1948" i="38"/>
  <c r="AA1952" i="38"/>
  <c r="AA1956" i="38"/>
  <c r="AA1960" i="38"/>
  <c r="AA1964" i="38"/>
  <c r="AA1968" i="38"/>
  <c r="AA1972" i="38"/>
  <c r="AA1976" i="38"/>
  <c r="AA1980" i="38"/>
  <c r="AA1984" i="38"/>
  <c r="AA1988" i="38"/>
  <c r="AA1992" i="38"/>
  <c r="AA1996" i="38"/>
  <c r="AA2000" i="38"/>
  <c r="AA2004" i="38"/>
  <c r="AA2008" i="38"/>
  <c r="AA2012" i="38"/>
  <c r="AA2016" i="38"/>
  <c r="AA2020" i="38"/>
  <c r="AA2024" i="38"/>
  <c r="AA2028" i="38"/>
  <c r="AA2032" i="38"/>
  <c r="AA2036" i="38"/>
  <c r="AA2040" i="38"/>
  <c r="AA2044" i="38"/>
  <c r="AA2048" i="38"/>
  <c r="AA2052" i="38"/>
  <c r="AA2056" i="38"/>
  <c r="AA2060" i="38"/>
  <c r="AA2064" i="38"/>
  <c r="AA2068" i="38"/>
  <c r="AA2072" i="38"/>
  <c r="AA2076" i="38"/>
  <c r="AA2080" i="38"/>
  <c r="AA2084" i="38"/>
  <c r="AA2088" i="38"/>
  <c r="AA2092" i="38"/>
  <c r="AA2096" i="38"/>
  <c r="AA2100" i="38"/>
  <c r="AA2104" i="38"/>
  <c r="AA2108" i="38"/>
  <c r="AA2112" i="38"/>
  <c r="AA2691" i="38"/>
  <c r="AA2687" i="38"/>
  <c r="AA2683" i="38"/>
  <c r="AA2679" i="38"/>
  <c r="AA2675" i="38"/>
  <c r="AA2671" i="38"/>
  <c r="AA2667" i="38"/>
  <c r="AA2663" i="38"/>
  <c r="AA2659" i="38"/>
  <c r="AA2655" i="38"/>
  <c r="AA2651" i="38"/>
  <c r="AA2647" i="38"/>
  <c r="AA2643" i="38"/>
  <c r="AA2639" i="38"/>
  <c r="AA2635" i="38"/>
  <c r="AA2631" i="38"/>
  <c r="AA2627" i="38"/>
  <c r="AA2623" i="38"/>
  <c r="AA2619" i="38"/>
  <c r="AA2615" i="38"/>
  <c r="AA2611" i="38"/>
  <c r="AA2607" i="38"/>
  <c r="AA2603" i="38"/>
  <c r="AA2599" i="38"/>
  <c r="AA2595" i="38"/>
  <c r="AA2591" i="38"/>
  <c r="AA2587" i="38"/>
  <c r="AA2583" i="38"/>
  <c r="AA2579" i="38"/>
  <c r="AA2575" i="38"/>
  <c r="AA2571" i="38"/>
  <c r="AA2567" i="38"/>
  <c r="AA2563" i="38"/>
  <c r="AA2559" i="38"/>
  <c r="AA2555" i="38"/>
  <c r="AA2551" i="38"/>
  <c r="AA2694" i="38"/>
  <c r="AA2690" i="38"/>
  <c r="AA2686" i="38"/>
  <c r="AA2682" i="38"/>
  <c r="AA2678" i="38"/>
  <c r="AA2674" i="38"/>
  <c r="AA2670" i="38"/>
  <c r="AA2666" i="38"/>
  <c r="AA2662" i="38"/>
  <c r="AA2658" i="38"/>
  <c r="AA2654" i="38"/>
  <c r="AA2650" i="38"/>
  <c r="AA2646" i="38"/>
  <c r="AA2642" i="38"/>
  <c r="AA2638" i="38"/>
  <c r="AA2634" i="38"/>
  <c r="AA2630" i="38"/>
  <c r="AA2626" i="38"/>
  <c r="AA2622" i="38"/>
  <c r="AA2618" i="38"/>
  <c r="AA2614" i="38"/>
  <c r="AA2610" i="38"/>
  <c r="AA2606" i="38"/>
  <c r="AA2602" i="38"/>
  <c r="AA2598" i="38"/>
  <c r="AA2594" i="38"/>
  <c r="AA2590" i="38"/>
  <c r="AA2586" i="38"/>
  <c r="AA2582" i="38"/>
  <c r="AA2578" i="38"/>
  <c r="AA2574" i="38"/>
  <c r="AA2570" i="38"/>
  <c r="AA2566" i="38"/>
  <c r="AA2562" i="38"/>
  <c r="AA2558" i="38"/>
  <c r="AA2554" i="38"/>
  <c r="AA2550" i="38"/>
  <c r="AA2693" i="38"/>
  <c r="AA2689" i="38"/>
  <c r="AA2685" i="38"/>
  <c r="AA2681" i="38"/>
  <c r="AA2677" i="38"/>
  <c r="AA2673" i="38"/>
  <c r="AA2669" i="38"/>
  <c r="AA2665" i="38"/>
  <c r="AA2661" i="38"/>
  <c r="AA2657" i="38"/>
  <c r="AA2653" i="38"/>
  <c r="AA2649" i="38"/>
  <c r="AA2645" i="38"/>
  <c r="AA2641" i="38"/>
  <c r="AA2637" i="38"/>
  <c r="AA2633" i="38"/>
  <c r="AA2629" i="38"/>
  <c r="AA2625" i="38"/>
  <c r="AA2621" i="38"/>
  <c r="AA2617" i="38"/>
  <c r="AA2613" i="38"/>
  <c r="AA2609" i="38"/>
  <c r="AA2605" i="38"/>
  <c r="AA2601" i="38"/>
  <c r="AA2597" i="38"/>
  <c r="AA2593" i="38"/>
  <c r="AA2589" i="38"/>
  <c r="AA2585" i="38"/>
  <c r="AA2692" i="38"/>
  <c r="AA2676" i="38"/>
  <c r="AA2660" i="38"/>
  <c r="AA2644" i="38"/>
  <c r="AA2628" i="38"/>
  <c r="AA2612" i="38"/>
  <c r="AA2596" i="38"/>
  <c r="AA2581" i="38"/>
  <c r="AA2573" i="38"/>
  <c r="AA2565" i="38"/>
  <c r="AA2557" i="38"/>
  <c r="AA2549" i="38"/>
  <c r="AA2545" i="38"/>
  <c r="AA2541" i="38"/>
  <c r="AA2537" i="38"/>
  <c r="AA2533" i="38"/>
  <c r="AA2529" i="38"/>
  <c r="AA2525" i="38"/>
  <c r="AA2521" i="38"/>
  <c r="AA2517" i="38"/>
  <c r="AA2513" i="38"/>
  <c r="AA2509" i="38"/>
  <c r="AA2505" i="38"/>
  <c r="AA2684" i="38"/>
  <c r="AA2668" i="38"/>
  <c r="AA2652" i="38"/>
  <c r="AA2636" i="38"/>
  <c r="AA2620" i="38"/>
  <c r="AA2604" i="38"/>
  <c r="AA2588" i="38"/>
  <c r="AA2577" i="38"/>
  <c r="AA2569" i="38"/>
  <c r="AA2561" i="38"/>
  <c r="AA2553" i="38"/>
  <c r="AA2547" i="38"/>
  <c r="AA2543" i="38"/>
  <c r="AA2539" i="38"/>
  <c r="AA2535" i="38"/>
  <c r="AA2531" i="38"/>
  <c r="AA2527" i="38"/>
  <c r="AA2523" i="38"/>
  <c r="AA2519" i="38"/>
  <c r="AA2515" i="38"/>
  <c r="AA2511" i="38"/>
  <c r="AA2507" i="38"/>
  <c r="AA2504" i="38"/>
  <c r="AA2512" i="38"/>
  <c r="AA2520" i="38"/>
  <c r="AA2528" i="38"/>
  <c r="AA2536" i="38"/>
  <c r="AA2544" i="38"/>
  <c r="AA2556" i="38"/>
  <c r="AA2572" i="38"/>
  <c r="AA2592" i="38"/>
  <c r="AA2624" i="38"/>
  <c r="AA2656" i="38"/>
  <c r="AA2688" i="38"/>
  <c r="AA2316" i="38"/>
  <c r="AA2320" i="38"/>
  <c r="AA2324" i="38"/>
  <c r="AA2328" i="38"/>
  <c r="AA2332" i="38"/>
  <c r="AA2336" i="38"/>
  <c r="AA2340" i="38"/>
  <c r="AA2344" i="38"/>
  <c r="AA2348" i="38"/>
  <c r="AA2352" i="38"/>
  <c r="AA2356" i="38"/>
  <c r="AA2360" i="38"/>
  <c r="AA2364" i="38"/>
  <c r="AA2368" i="38"/>
  <c r="AA2372" i="38"/>
  <c r="AA2376" i="38"/>
  <c r="AA2380" i="38"/>
  <c r="AA2384" i="38"/>
  <c r="AA2388" i="38"/>
  <c r="AA2392" i="38"/>
  <c r="AA2396" i="38"/>
  <c r="AA2400" i="38"/>
  <c r="AA2404" i="38"/>
  <c r="AA2408" i="38"/>
  <c r="AA2412" i="38"/>
  <c r="AA2416" i="38"/>
  <c r="AA2420" i="38"/>
  <c r="AA2424" i="38"/>
  <c r="AA2428" i="38"/>
  <c r="AA2432" i="38"/>
  <c r="AA2436" i="38"/>
  <c r="AA2440" i="38"/>
  <c r="AA2444" i="38"/>
  <c r="AA2448" i="38"/>
  <c r="AA2452" i="38"/>
  <c r="AA2456" i="38"/>
  <c r="AA2460" i="38"/>
  <c r="AA2464" i="38"/>
  <c r="AA2468" i="38"/>
  <c r="AA2472" i="38"/>
  <c r="AA2476" i="38"/>
  <c r="AA2480" i="38"/>
  <c r="AA2484" i="38"/>
  <c r="AA2488" i="38"/>
  <c r="AA2492" i="38"/>
  <c r="AA2496" i="38"/>
  <c r="AA2500" i="38"/>
  <c r="AA2311" i="38"/>
  <c r="AA2314" i="38"/>
  <c r="AA2318" i="38"/>
  <c r="AA2322" i="38"/>
  <c r="AA2326" i="38"/>
  <c r="AA2330" i="38"/>
  <c r="AA2334" i="38"/>
  <c r="AA2338" i="38"/>
  <c r="AA2342" i="38"/>
  <c r="AA2346" i="38"/>
  <c r="AA2350" i="38"/>
  <c r="AA2354" i="38"/>
  <c r="AA2358" i="38"/>
  <c r="AA2362" i="38"/>
  <c r="AA2366" i="38"/>
  <c r="AA2370" i="38"/>
  <c r="AA2374" i="38"/>
  <c r="AA2378" i="38"/>
  <c r="AA2382" i="38"/>
  <c r="AA2386" i="38"/>
  <c r="AA2390" i="38"/>
  <c r="AA2394" i="38"/>
  <c r="AA2398" i="38"/>
  <c r="AA2402" i="38"/>
  <c r="AA2406" i="38"/>
  <c r="AA2410" i="38"/>
  <c r="AA2414" i="38"/>
  <c r="AA2418" i="38"/>
  <c r="AA2422" i="38"/>
  <c r="AA2426" i="38"/>
  <c r="AA2430" i="38"/>
  <c r="AA2434" i="38"/>
  <c r="AA2438" i="38"/>
  <c r="AA2442" i="38"/>
  <c r="AA2446" i="38"/>
  <c r="AA2450" i="38"/>
  <c r="AA2454" i="38"/>
  <c r="AA2458" i="38"/>
  <c r="AA2462" i="38"/>
  <c r="AA2466" i="38"/>
  <c r="AA2470" i="38"/>
  <c r="AA2474" i="38"/>
  <c r="AA2478" i="38"/>
  <c r="AA2482" i="38"/>
  <c r="AA2486" i="38"/>
  <c r="AA2490" i="38"/>
  <c r="AA2494" i="38"/>
  <c r="AA2498" i="38"/>
  <c r="AA2700" i="38"/>
  <c r="AA2704" i="38"/>
  <c r="AA2708" i="38"/>
  <c r="AA2712" i="38"/>
  <c r="AA2716" i="38"/>
  <c r="AA2720" i="38"/>
  <c r="AA2724" i="38"/>
  <c r="AA2728" i="38"/>
  <c r="AA2732" i="38"/>
  <c r="AA2736" i="38"/>
  <c r="AA2740" i="38"/>
  <c r="AA2744" i="38"/>
  <c r="AA2748" i="38"/>
  <c r="AA2752" i="38"/>
  <c r="AA2756" i="38"/>
  <c r="AA2760" i="38"/>
  <c r="AA2764" i="38"/>
  <c r="AA2768" i="38"/>
  <c r="AA2772" i="38"/>
  <c r="AA2776" i="38"/>
  <c r="AA2780" i="38"/>
  <c r="AA2784" i="38"/>
  <c r="AA2788" i="38"/>
  <c r="AA2792" i="38"/>
  <c r="AA2796" i="38"/>
  <c r="AA2800" i="38"/>
  <c r="AA2804" i="38"/>
  <c r="AA2808" i="38"/>
  <c r="AA2812" i="38"/>
  <c r="AA2816" i="38"/>
  <c r="AA2820" i="38"/>
  <c r="AA2824" i="38"/>
  <c r="AA2828" i="38"/>
  <c r="AA2832" i="38"/>
  <c r="AA2836" i="38"/>
  <c r="AA2840" i="38"/>
  <c r="AA2844" i="38"/>
  <c r="AA2848" i="38"/>
  <c r="AA2852" i="38"/>
  <c r="AA2856" i="38"/>
  <c r="AA2860" i="38"/>
  <c r="AA2864" i="38"/>
  <c r="AA2868" i="38"/>
  <c r="AA2872" i="38"/>
  <c r="AA2876" i="38"/>
  <c r="AA2880" i="38"/>
  <c r="AA2884" i="38"/>
  <c r="AA2697" i="38"/>
  <c r="AA2701" i="38"/>
  <c r="AA2705" i="38"/>
  <c r="AA2709" i="38"/>
  <c r="AA2713" i="38"/>
  <c r="AA2717" i="38"/>
  <c r="AA2721" i="38"/>
  <c r="AA2725" i="38"/>
  <c r="AA2729" i="38"/>
  <c r="AA2733" i="38"/>
  <c r="AA2737" i="38"/>
  <c r="AA2741" i="38"/>
  <c r="AA2745" i="38"/>
  <c r="AA2749" i="38"/>
  <c r="AA2753" i="38"/>
  <c r="AA2757" i="38"/>
  <c r="AA2761" i="38"/>
  <c r="AA2765" i="38"/>
  <c r="AA2769" i="38"/>
  <c r="AA2773" i="38"/>
  <c r="AA2777" i="38"/>
  <c r="AA2781" i="38"/>
  <c r="AA2785" i="38"/>
  <c r="AA2789" i="38"/>
  <c r="AA2793" i="38"/>
  <c r="AA2797" i="38"/>
  <c r="AA2801" i="38"/>
  <c r="AA2805" i="38"/>
  <c r="AA2809" i="38"/>
  <c r="AA2813" i="38"/>
  <c r="AA2817" i="38"/>
  <c r="AA2821" i="38"/>
  <c r="AA2825" i="38"/>
  <c r="AA2829" i="38"/>
  <c r="AA2833" i="38"/>
  <c r="AA2837" i="38"/>
  <c r="AA2841" i="38"/>
  <c r="AA2845" i="38"/>
  <c r="AA2849" i="38"/>
  <c r="AA2853" i="38"/>
  <c r="AA2857" i="38"/>
  <c r="AA2861" i="38"/>
  <c r="AA2865" i="38"/>
  <c r="AA2869" i="38"/>
  <c r="AA2873" i="38"/>
  <c r="AA2877" i="38"/>
  <c r="AA2881" i="38"/>
  <c r="AA2885" i="38"/>
  <c r="AA2695" i="38"/>
  <c r="AA2698" i="38"/>
  <c r="AA2702" i="38"/>
  <c r="AA2706" i="38"/>
  <c r="AA2710" i="38"/>
  <c r="AA2714" i="38"/>
  <c r="AA2718" i="38"/>
  <c r="AA2722" i="38"/>
  <c r="AA2726" i="38"/>
  <c r="AA2730" i="38"/>
  <c r="AA2734" i="38"/>
  <c r="AA2738" i="38"/>
  <c r="AA2742" i="38"/>
  <c r="AA2746" i="38"/>
  <c r="AA2750" i="38"/>
  <c r="AA2754" i="38"/>
  <c r="AA2758" i="38"/>
  <c r="AA2762" i="38"/>
  <c r="AA2766" i="38"/>
  <c r="AA2770" i="38"/>
  <c r="AA2774" i="38"/>
  <c r="AA2778" i="38"/>
  <c r="AA2782" i="38"/>
  <c r="AA2786" i="38"/>
  <c r="AA2790" i="38"/>
  <c r="AA2794" i="38"/>
  <c r="AA2798" i="38"/>
  <c r="AA2802" i="38"/>
  <c r="AA2806" i="38"/>
  <c r="AA2810" i="38"/>
  <c r="AA2814" i="38"/>
  <c r="AA2818" i="38"/>
  <c r="AA2822" i="38"/>
  <c r="AA2826" i="38"/>
  <c r="AA2830" i="38"/>
  <c r="AA2834" i="38"/>
  <c r="AA2838" i="38"/>
  <c r="AA2842" i="38"/>
  <c r="AA2846" i="38"/>
  <c r="AA2850" i="38"/>
  <c r="AA2854" i="38"/>
  <c r="AA2858" i="38"/>
  <c r="AA2862" i="38"/>
  <c r="AA2866" i="38"/>
  <c r="AA2870" i="38"/>
  <c r="AA2874" i="38"/>
  <c r="AA2878" i="38"/>
  <c r="AA2882" i="38"/>
  <c r="AD10" i="37"/>
  <c r="AD14" i="37"/>
  <c r="AD22" i="37"/>
  <c r="AD26" i="37"/>
  <c r="AD34" i="37"/>
  <c r="AD38" i="37"/>
  <c r="AD42" i="37"/>
  <c r="AD46" i="37"/>
  <c r="AD50" i="37"/>
  <c r="AD54" i="37"/>
  <c r="AD112" i="37"/>
  <c r="AD116" i="37"/>
  <c r="AD124" i="37"/>
  <c r="AD132" i="37"/>
  <c r="AD136" i="37"/>
  <c r="AD144" i="37"/>
  <c r="AD148" i="37"/>
  <c r="AD8" i="37"/>
  <c r="AD11" i="37"/>
  <c r="AD15" i="37"/>
  <c r="AD19" i="37"/>
  <c r="AD23" i="37"/>
  <c r="AD27" i="37"/>
  <c r="AD31" i="37"/>
  <c r="AD35" i="37"/>
  <c r="AD39" i="37"/>
  <c r="AD43" i="37"/>
  <c r="AD47" i="37"/>
  <c r="AD51" i="37"/>
  <c r="AD55" i="37"/>
  <c r="AD58" i="37"/>
  <c r="AD62" i="37"/>
  <c r="AD66" i="37"/>
  <c r="AD70" i="37"/>
  <c r="AD74" i="37"/>
  <c r="AD78" i="37"/>
  <c r="AD82" i="37"/>
  <c r="AD86" i="37"/>
  <c r="AD90" i="37"/>
  <c r="AD94" i="37"/>
  <c r="AD98" i="37"/>
  <c r="AD102" i="37"/>
  <c r="AD105" i="37"/>
  <c r="AD109" i="37"/>
  <c r="AD113" i="37"/>
  <c r="AD117" i="37"/>
  <c r="AD121" i="37"/>
  <c r="AD125" i="37"/>
  <c r="AD129" i="37"/>
  <c r="AD133" i="37"/>
  <c r="AD137" i="37"/>
  <c r="AD141" i="37"/>
  <c r="AD145" i="37"/>
  <c r="AD149" i="37"/>
  <c r="AD198" i="37"/>
  <c r="AD194" i="37"/>
  <c r="AD190" i="37"/>
  <c r="AD186" i="37"/>
  <c r="AD182" i="37"/>
  <c r="AD178" i="37"/>
  <c r="AD174" i="37"/>
  <c r="AD170" i="37"/>
  <c r="AD196" i="37"/>
  <c r="AD192" i="37"/>
  <c r="AD188" i="37"/>
  <c r="AD184" i="37"/>
  <c r="AD180" i="37"/>
  <c r="AD176" i="37"/>
  <c r="AD172" i="37"/>
  <c r="AD168" i="37"/>
  <c r="AD156" i="37"/>
  <c r="AD160" i="37"/>
  <c r="AD164" i="37"/>
  <c r="AD169" i="37"/>
  <c r="AD177" i="37"/>
  <c r="AD185" i="37"/>
  <c r="AD193" i="37"/>
  <c r="AD245" i="37"/>
  <c r="AD241" i="37"/>
  <c r="AD237" i="37"/>
  <c r="AD233" i="37"/>
  <c r="AD229" i="37"/>
  <c r="AD225" i="37"/>
  <c r="AD221" i="37"/>
  <c r="AD217" i="37"/>
  <c r="AD213" i="37"/>
  <c r="AD209" i="37"/>
  <c r="AD205" i="37"/>
  <c r="AD201" i="37"/>
  <c r="AD243" i="37"/>
  <c r="AD239" i="37"/>
  <c r="AD235" i="37"/>
  <c r="AD231" i="37"/>
  <c r="AD227" i="37"/>
  <c r="AD223" i="37"/>
  <c r="AD219" i="37"/>
  <c r="AD215" i="37"/>
  <c r="AD211" i="37"/>
  <c r="AD207" i="37"/>
  <c r="AD203" i="37"/>
  <c r="AD200" i="37"/>
  <c r="AD208" i="37"/>
  <c r="AD216" i="37"/>
  <c r="AD224" i="37"/>
  <c r="AD232" i="37"/>
  <c r="AD240" i="37"/>
  <c r="AD300" i="37"/>
  <c r="AD308" i="37"/>
  <c r="AD316" i="37"/>
  <c r="AD324" i="37"/>
  <c r="AD332" i="37"/>
  <c r="AD437" i="37"/>
  <c r="AD433" i="37"/>
  <c r="AD429" i="37"/>
  <c r="AD425" i="37"/>
  <c r="AD421" i="37"/>
  <c r="AD417" i="37"/>
  <c r="AD413" i="37"/>
  <c r="AD409" i="37"/>
  <c r="AD405" i="37"/>
  <c r="AD401" i="37"/>
  <c r="AD397" i="37"/>
  <c r="AD393" i="37"/>
  <c r="AD435" i="37"/>
  <c r="AD431" i="37"/>
  <c r="AD427" i="37"/>
  <c r="AD423" i="37"/>
  <c r="AD419" i="37"/>
  <c r="AD415" i="37"/>
  <c r="AD411" i="37"/>
  <c r="AD407" i="37"/>
  <c r="AD403" i="37"/>
  <c r="AD399" i="37"/>
  <c r="AD395" i="37"/>
  <c r="AD392" i="37"/>
  <c r="AD400" i="37"/>
  <c r="AD408" i="37"/>
  <c r="AD416" i="37"/>
  <c r="AD424" i="37"/>
  <c r="AD432" i="37"/>
  <c r="AD492" i="37"/>
  <c r="AD500" i="37"/>
  <c r="AD508" i="37"/>
  <c r="AD516" i="37"/>
  <c r="AD524" i="37"/>
  <c r="AD588" i="37"/>
  <c r="AD604" i="37"/>
  <c r="AD620" i="37"/>
  <c r="AD16" i="37"/>
  <c r="AD24" i="37"/>
  <c r="AD32" i="37"/>
  <c r="AD48" i="37"/>
  <c r="AD103" i="37"/>
  <c r="AD110" i="37"/>
  <c r="AD118" i="37"/>
  <c r="AD134" i="37"/>
  <c r="AD592" i="37"/>
  <c r="AD608" i="37"/>
  <c r="AD624" i="37"/>
  <c r="AD12" i="37"/>
  <c r="AD20" i="37"/>
  <c r="AD28" i="37"/>
  <c r="AD36" i="37"/>
  <c r="AD40" i="37"/>
  <c r="AD44" i="37"/>
  <c r="AD52" i="37"/>
  <c r="AD106" i="37"/>
  <c r="AD114" i="37"/>
  <c r="AD122" i="37"/>
  <c r="AD126" i="37"/>
  <c r="AD130" i="37"/>
  <c r="AD138" i="37"/>
  <c r="AD142" i="37"/>
  <c r="AD146" i="37"/>
  <c r="AD150" i="37"/>
  <c r="AD9" i="37"/>
  <c r="AD13" i="37"/>
  <c r="AD17" i="37"/>
  <c r="AD21" i="37"/>
  <c r="AD25" i="37"/>
  <c r="AD29" i="37"/>
  <c r="AD33" i="37"/>
  <c r="AD37" i="37"/>
  <c r="AD41" i="37"/>
  <c r="AD45" i="37"/>
  <c r="AD49" i="37"/>
  <c r="AD53" i="37"/>
  <c r="AD60" i="37"/>
  <c r="AD64" i="37"/>
  <c r="AD68" i="37"/>
  <c r="AD72" i="37"/>
  <c r="AD76" i="37"/>
  <c r="AD80" i="37"/>
  <c r="AD84" i="37"/>
  <c r="AD88" i="37"/>
  <c r="AD92" i="37"/>
  <c r="AD96" i="37"/>
  <c r="AD104" i="37"/>
  <c r="AD107" i="37"/>
  <c r="AD111" i="37"/>
  <c r="AD115" i="37"/>
  <c r="AD119" i="37"/>
  <c r="AD123" i="37"/>
  <c r="AD127" i="37"/>
  <c r="AD131" i="37"/>
  <c r="AD135" i="37"/>
  <c r="AD139" i="37"/>
  <c r="AD143" i="37"/>
  <c r="AD147" i="37"/>
  <c r="AD151" i="37"/>
  <c r="AD154" i="37"/>
  <c r="AD158" i="37"/>
  <c r="AD162" i="37"/>
  <c r="AD166" i="37"/>
  <c r="AD173" i="37"/>
  <c r="AD181" i="37"/>
  <c r="AD189" i="37"/>
  <c r="AD197" i="37"/>
  <c r="AD204" i="37"/>
  <c r="AD212" i="37"/>
  <c r="AD220" i="37"/>
  <c r="AD228" i="37"/>
  <c r="AD236" i="37"/>
  <c r="AD244" i="37"/>
  <c r="AD339" i="37"/>
  <c r="AD335" i="37"/>
  <c r="AD331" i="37"/>
  <c r="AD327" i="37"/>
  <c r="AD323" i="37"/>
  <c r="AD319" i="37"/>
  <c r="AD315" i="37"/>
  <c r="AD311" i="37"/>
  <c r="AD307" i="37"/>
  <c r="AD303" i="37"/>
  <c r="AD299" i="37"/>
  <c r="AD296" i="37"/>
  <c r="AD341" i="37"/>
  <c r="AD337" i="37"/>
  <c r="AD333" i="37"/>
  <c r="AD329" i="37"/>
  <c r="AD325" i="37"/>
  <c r="AD321" i="37"/>
  <c r="AD317" i="37"/>
  <c r="AD313" i="37"/>
  <c r="AD309" i="37"/>
  <c r="AD305" i="37"/>
  <c r="AD301" i="37"/>
  <c r="AD297" i="37"/>
  <c r="AD304" i="37"/>
  <c r="AD312" i="37"/>
  <c r="AD320" i="37"/>
  <c r="AD328" i="37"/>
  <c r="AD336" i="37"/>
  <c r="AD396" i="37"/>
  <c r="AD404" i="37"/>
  <c r="AD412" i="37"/>
  <c r="AD420" i="37"/>
  <c r="AD428" i="37"/>
  <c r="AD436" i="37"/>
  <c r="AD531" i="37"/>
  <c r="AD527" i="37"/>
  <c r="AD523" i="37"/>
  <c r="AD519" i="37"/>
  <c r="AD515" i="37"/>
  <c r="AD511" i="37"/>
  <c r="AD507" i="37"/>
  <c r="AD503" i="37"/>
  <c r="AD499" i="37"/>
  <c r="AD495" i="37"/>
  <c r="AD491" i="37"/>
  <c r="AD488" i="37"/>
  <c r="AD533" i="37"/>
  <c r="AD529" i="37"/>
  <c r="AD525" i="37"/>
  <c r="AD521" i="37"/>
  <c r="AD517" i="37"/>
  <c r="AD513" i="37"/>
  <c r="AD509" i="37"/>
  <c r="AD505" i="37"/>
  <c r="AD501" i="37"/>
  <c r="AD497" i="37"/>
  <c r="AD493" i="37"/>
  <c r="AD489" i="37"/>
  <c r="AD496" i="37"/>
  <c r="AD504" i="37"/>
  <c r="AD512" i="37"/>
  <c r="AD520" i="37"/>
  <c r="AD528" i="37"/>
  <c r="AD596" i="37"/>
  <c r="AD612" i="37"/>
  <c r="AD7" i="37"/>
  <c r="AD18" i="37"/>
  <c r="AD108" i="37"/>
  <c r="AD120" i="37"/>
  <c r="AD128" i="37"/>
  <c r="AD630" i="37"/>
  <c r="AD626" i="37"/>
  <c r="AD622" i="37"/>
  <c r="AD618" i="37"/>
  <c r="AD614" i="37"/>
  <c r="AD610" i="37"/>
  <c r="AD606" i="37"/>
  <c r="AD602" i="37"/>
  <c r="AD598" i="37"/>
  <c r="AD594" i="37"/>
  <c r="AD590" i="37"/>
  <c r="AD586" i="37"/>
  <c r="AD583" i="37"/>
  <c r="AD629" i="37"/>
  <c r="AD625" i="37"/>
  <c r="AD621" i="37"/>
  <c r="AD617" i="37"/>
  <c r="AD613" i="37"/>
  <c r="AD609" i="37"/>
  <c r="AD605" i="37"/>
  <c r="AD601" i="37"/>
  <c r="AD597" i="37"/>
  <c r="AD593" i="37"/>
  <c r="AD589" i="37"/>
  <c r="AD585" i="37"/>
  <c r="AD627" i="37"/>
  <c r="AD623" i="37"/>
  <c r="AD619" i="37"/>
  <c r="AD615" i="37"/>
  <c r="AD611" i="37"/>
  <c r="AD607" i="37"/>
  <c r="AD603" i="37"/>
  <c r="AD599" i="37"/>
  <c r="AD595" i="37"/>
  <c r="AD591" i="37"/>
  <c r="AD587" i="37"/>
  <c r="AD584" i="37"/>
  <c r="AD600" i="37"/>
  <c r="AD616" i="37"/>
  <c r="AD247" i="37"/>
  <c r="AD250" i="37"/>
  <c r="AD254" i="37"/>
  <c r="AD258" i="37"/>
  <c r="AD262" i="37"/>
  <c r="AD266" i="37"/>
  <c r="AD270" i="37"/>
  <c r="AD274" i="37"/>
  <c r="AD278" i="37"/>
  <c r="AD282" i="37"/>
  <c r="AD286" i="37"/>
  <c r="AD290" i="37"/>
  <c r="AD294" i="37"/>
  <c r="AD348" i="37"/>
  <c r="AD352" i="37"/>
  <c r="AD356" i="37"/>
  <c r="AD360" i="37"/>
  <c r="AD364" i="37"/>
  <c r="AD368" i="37"/>
  <c r="AD372" i="37"/>
  <c r="AD376" i="37"/>
  <c r="AD380" i="37"/>
  <c r="AD384" i="37"/>
  <c r="AD388" i="37"/>
  <c r="AD439" i="37"/>
  <c r="AD442" i="37"/>
  <c r="AD446" i="37"/>
  <c r="AD450" i="37"/>
  <c r="AD454" i="37"/>
  <c r="AD458" i="37"/>
  <c r="AD462" i="37"/>
  <c r="AD466" i="37"/>
  <c r="AD470" i="37"/>
  <c r="AD474" i="37"/>
  <c r="AD478" i="37"/>
  <c r="AD482" i="37"/>
  <c r="AD486" i="37"/>
  <c r="AD540" i="37"/>
  <c r="AD544" i="37"/>
  <c r="AD548" i="37"/>
  <c r="AD552" i="37"/>
  <c r="AD556" i="37"/>
  <c r="AD560" i="37"/>
  <c r="AD564" i="37"/>
  <c r="AD568" i="37"/>
  <c r="AD572" i="37"/>
  <c r="AD576" i="37"/>
  <c r="AD580" i="37"/>
  <c r="AD631" i="37"/>
  <c r="AD634" i="37"/>
  <c r="AD638" i="37"/>
  <c r="AD642" i="37"/>
  <c r="AD646" i="37"/>
  <c r="AD650" i="37"/>
  <c r="AD654" i="37"/>
  <c r="AD658" i="37"/>
  <c r="AD662" i="37"/>
  <c r="AD666" i="37"/>
  <c r="AD670" i="37"/>
  <c r="AD674" i="37"/>
  <c r="AD678" i="37"/>
  <c r="AD681" i="37"/>
  <c r="AD685" i="37"/>
  <c r="AD689" i="37"/>
  <c r="AD693" i="37"/>
  <c r="AD697" i="37"/>
  <c r="AD701" i="37"/>
  <c r="AD705" i="37"/>
  <c r="AD709" i="37"/>
  <c r="AD713" i="37"/>
  <c r="AD717" i="37"/>
  <c r="AD721" i="37"/>
  <c r="AD725" i="37"/>
  <c r="AD732" i="37"/>
  <c r="AD736" i="37"/>
  <c r="AD740" i="37"/>
  <c r="AD744" i="37"/>
  <c r="AD748" i="37"/>
  <c r="AD752" i="37"/>
  <c r="AD756" i="37"/>
  <c r="AD760" i="37"/>
  <c r="AD764" i="37"/>
  <c r="AD768" i="37"/>
  <c r="AD772" i="37"/>
  <c r="AD776" i="37"/>
  <c r="AD779" i="37"/>
  <c r="AD783" i="37"/>
  <c r="AD787" i="37"/>
  <c r="AD791" i="37"/>
  <c r="AD795" i="37"/>
  <c r="AD799" i="37"/>
  <c r="AD803" i="37"/>
  <c r="AD809" i="37"/>
  <c r="AD869" i="37"/>
  <c r="AD865" i="37"/>
  <c r="AD861" i="37"/>
  <c r="AD857" i="37"/>
  <c r="AD853" i="37"/>
  <c r="AD849" i="37"/>
  <c r="AD845" i="37"/>
  <c r="AD841" i="37"/>
  <c r="AD837" i="37"/>
  <c r="AD833" i="37"/>
  <c r="AD829" i="37"/>
  <c r="AD825" i="37"/>
  <c r="AD867" i="37"/>
  <c r="AD863" i="37"/>
  <c r="AD859" i="37"/>
  <c r="AD855" i="37"/>
  <c r="AD851" i="37"/>
  <c r="AD847" i="37"/>
  <c r="AD843" i="37"/>
  <c r="AD839" i="37"/>
  <c r="AD835" i="37"/>
  <c r="AD831" i="37"/>
  <c r="AD827" i="37"/>
  <c r="AD824" i="37"/>
  <c r="AD832" i="37"/>
  <c r="AD840" i="37"/>
  <c r="AD848" i="37"/>
  <c r="AD856" i="37"/>
  <c r="AD864" i="37"/>
  <c r="AD928" i="37"/>
  <c r="AD944" i="37"/>
  <c r="AD822" i="37"/>
  <c r="AD818" i="37"/>
  <c r="AD814" i="37"/>
  <c r="AD810" i="37"/>
  <c r="AD820" i="37"/>
  <c r="AD816" i="37"/>
  <c r="AD812" i="37"/>
  <c r="AD808" i="37"/>
  <c r="AD804" i="37"/>
  <c r="AD780" i="37"/>
  <c r="AD784" i="37"/>
  <c r="AD788" i="37"/>
  <c r="AD792" i="37"/>
  <c r="AD796" i="37"/>
  <c r="AD800" i="37"/>
  <c r="AD805" i="37"/>
  <c r="AD811" i="37"/>
  <c r="AD819" i="37"/>
  <c r="AD252" i="37"/>
  <c r="AD256" i="37"/>
  <c r="AD260" i="37"/>
  <c r="AD264" i="37"/>
  <c r="AD268" i="37"/>
  <c r="AD272" i="37"/>
  <c r="AD276" i="37"/>
  <c r="AD280" i="37"/>
  <c r="AD284" i="37"/>
  <c r="AD288" i="37"/>
  <c r="AD343" i="37"/>
  <c r="AD346" i="37"/>
  <c r="AD350" i="37"/>
  <c r="AD354" i="37"/>
  <c r="AD358" i="37"/>
  <c r="AD362" i="37"/>
  <c r="AD366" i="37"/>
  <c r="AD370" i="37"/>
  <c r="AD374" i="37"/>
  <c r="AD378" i="37"/>
  <c r="AD382" i="37"/>
  <c r="AD386" i="37"/>
  <c r="AD444" i="37"/>
  <c r="AD448" i="37"/>
  <c r="AD452" i="37"/>
  <c r="AD456" i="37"/>
  <c r="AD460" i="37"/>
  <c r="AD464" i="37"/>
  <c r="AD468" i="37"/>
  <c r="AD472" i="37"/>
  <c r="AD476" i="37"/>
  <c r="AD480" i="37"/>
  <c r="AD535" i="37"/>
  <c r="AD538" i="37"/>
  <c r="AD542" i="37"/>
  <c r="AD546" i="37"/>
  <c r="AD550" i="37"/>
  <c r="AD554" i="37"/>
  <c r="AD558" i="37"/>
  <c r="AD562" i="37"/>
  <c r="AD566" i="37"/>
  <c r="AD570" i="37"/>
  <c r="AD574" i="37"/>
  <c r="AD578" i="37"/>
  <c r="AD636" i="37"/>
  <c r="AD640" i="37"/>
  <c r="AD644" i="37"/>
  <c r="AD648" i="37"/>
  <c r="AD652" i="37"/>
  <c r="AD656" i="37"/>
  <c r="AD660" i="37"/>
  <c r="AD664" i="37"/>
  <c r="AD668" i="37"/>
  <c r="AD672" i="37"/>
  <c r="AD676" i="37"/>
  <c r="AD680" i="37"/>
  <c r="AD683" i="37"/>
  <c r="AD687" i="37"/>
  <c r="AD691" i="37"/>
  <c r="AD695" i="37"/>
  <c r="AD699" i="37"/>
  <c r="AD703" i="37"/>
  <c r="AD707" i="37"/>
  <c r="AD711" i="37"/>
  <c r="AD715" i="37"/>
  <c r="AD719" i="37"/>
  <c r="AD723" i="37"/>
  <c r="AD727" i="37"/>
  <c r="AD730" i="37"/>
  <c r="AD734" i="37"/>
  <c r="AD738" i="37"/>
  <c r="AD742" i="37"/>
  <c r="AD746" i="37"/>
  <c r="AD750" i="37"/>
  <c r="AD754" i="37"/>
  <c r="AD758" i="37"/>
  <c r="AD762" i="37"/>
  <c r="AD766" i="37"/>
  <c r="AD770" i="37"/>
  <c r="AD774" i="37"/>
  <c r="AD777" i="37"/>
  <c r="AD781" i="37"/>
  <c r="AD785" i="37"/>
  <c r="AD789" i="37"/>
  <c r="AD793" i="37"/>
  <c r="AD797" i="37"/>
  <c r="AD801" i="37"/>
  <c r="AD806" i="37"/>
  <c r="AD813" i="37"/>
  <c r="AD821" i="37"/>
  <c r="AD828" i="37"/>
  <c r="AD836" i="37"/>
  <c r="AD844" i="37"/>
  <c r="AD852" i="37"/>
  <c r="AD860" i="37"/>
  <c r="AD868" i="37"/>
  <c r="AD963" i="37"/>
  <c r="AD959" i="37"/>
  <c r="AD955" i="37"/>
  <c r="AD951" i="37"/>
  <c r="AD947" i="37"/>
  <c r="AD943" i="37"/>
  <c r="AD939" i="37"/>
  <c r="AD935" i="37"/>
  <c r="AD931" i="37"/>
  <c r="AD927" i="37"/>
  <c r="AD923" i="37"/>
  <c r="AD920" i="37"/>
  <c r="AD966" i="37"/>
  <c r="AD962" i="37"/>
  <c r="AD958" i="37"/>
  <c r="AD954" i="37"/>
  <c r="AD950" i="37"/>
  <c r="AD946" i="37"/>
  <c r="AD942" i="37"/>
  <c r="AD938" i="37"/>
  <c r="AD934" i="37"/>
  <c r="AD930" i="37"/>
  <c r="AD926" i="37"/>
  <c r="AD922" i="37"/>
  <c r="AD919" i="37"/>
  <c r="AD965" i="37"/>
  <c r="AD961" i="37"/>
  <c r="AD957" i="37"/>
  <c r="AD953" i="37"/>
  <c r="AD949" i="37"/>
  <c r="AD945" i="37"/>
  <c r="AD941" i="37"/>
  <c r="AD937" i="37"/>
  <c r="AD933" i="37"/>
  <c r="AD929" i="37"/>
  <c r="AD925" i="37"/>
  <c r="AD921" i="37"/>
  <c r="AD936" i="37"/>
  <c r="AD952" i="37"/>
  <c r="AD653" i="37"/>
  <c r="AD657" i="37"/>
  <c r="AD661" i="37"/>
  <c r="AD665" i="37"/>
  <c r="AD669" i="37"/>
  <c r="AD673" i="37"/>
  <c r="AD684" i="37"/>
  <c r="AD688" i="37"/>
  <c r="AD692" i="37"/>
  <c r="AD696" i="37"/>
  <c r="AD700" i="37"/>
  <c r="AD704" i="37"/>
  <c r="AD708" i="37"/>
  <c r="AD712" i="37"/>
  <c r="AD716" i="37"/>
  <c r="AD720" i="37"/>
  <c r="AD728" i="37"/>
  <c r="AD731" i="37"/>
  <c r="AD735" i="37"/>
  <c r="AD739" i="37"/>
  <c r="AD743" i="37"/>
  <c r="AD747" i="37"/>
  <c r="AD751" i="37"/>
  <c r="AD755" i="37"/>
  <c r="AD759" i="37"/>
  <c r="AD763" i="37"/>
  <c r="AD767" i="37"/>
  <c r="AD775" i="37"/>
  <c r="AD778" i="37"/>
  <c r="AD782" i="37"/>
  <c r="AD786" i="37"/>
  <c r="AD790" i="37"/>
  <c r="AD794" i="37"/>
  <c r="AD798" i="37"/>
  <c r="AD802" i="37"/>
  <c r="AD807" i="37"/>
  <c r="AD815" i="37"/>
  <c r="AD823" i="37"/>
  <c r="AD830" i="37"/>
  <c r="AD838" i="37"/>
  <c r="AD846" i="37"/>
  <c r="AD854" i="37"/>
  <c r="AD862" i="37"/>
  <c r="AD870" i="37"/>
  <c r="AD924" i="37"/>
  <c r="AD940" i="37"/>
  <c r="AD956" i="37"/>
  <c r="AD871" i="37"/>
  <c r="AD874" i="37"/>
  <c r="AD878" i="37"/>
  <c r="AD882" i="37"/>
  <c r="AD886" i="37"/>
  <c r="AD890" i="37"/>
  <c r="AD894" i="37"/>
  <c r="AD898" i="37"/>
  <c r="AD902" i="37"/>
  <c r="AD906" i="37"/>
  <c r="AD910" i="37"/>
  <c r="AD914" i="37"/>
  <c r="AD918" i="37"/>
  <c r="AD972" i="37"/>
  <c r="AD976" i="37"/>
  <c r="AD980" i="37"/>
  <c r="AD984" i="37"/>
  <c r="AD988" i="37"/>
  <c r="AD992" i="37"/>
  <c r="AD996" i="37"/>
  <c r="AD1000" i="37"/>
  <c r="AD1004" i="37"/>
  <c r="AD1008" i="37"/>
  <c r="AD1012" i="37"/>
  <c r="AD1016" i="37"/>
  <c r="AD1020" i="37"/>
  <c r="AD1024" i="37"/>
  <c r="AD1028" i="37"/>
  <c r="AD1032" i="37"/>
  <c r="AD1036" i="37"/>
  <c r="AD1040" i="37"/>
  <c r="AD1044" i="37"/>
  <c r="AD1048" i="37"/>
  <c r="AD1052" i="37"/>
  <c r="AD1056" i="37"/>
  <c r="AD1060" i="37"/>
  <c r="AD1064" i="37"/>
  <c r="AD1067" i="37"/>
  <c r="AD1071" i="37"/>
  <c r="AD1075" i="37"/>
  <c r="AD1079" i="37"/>
  <c r="AD1083" i="37"/>
  <c r="AD1087" i="37"/>
  <c r="AD1091" i="37"/>
  <c r="AD1095" i="37"/>
  <c r="AD1099" i="37"/>
  <c r="AD1103" i="37"/>
  <c r="AD1107" i="37"/>
  <c r="AD1111" i="37"/>
  <c r="AD1115" i="37"/>
  <c r="AD1119" i="37"/>
  <c r="AD1123" i="37"/>
  <c r="AD1127" i="37"/>
  <c r="AD1131" i="37"/>
  <c r="AD1135" i="37"/>
  <c r="AD1139" i="37"/>
  <c r="AD1145" i="37"/>
  <c r="AD907" i="37"/>
  <c r="AD911" i="37"/>
  <c r="AD915" i="37"/>
  <c r="AD977" i="37"/>
  <c r="AD981" i="37"/>
  <c r="AD985" i="37"/>
  <c r="AD989" i="37"/>
  <c r="AD993" i="37"/>
  <c r="AD997" i="37"/>
  <c r="AD1001" i="37"/>
  <c r="AD1005" i="37"/>
  <c r="AD1009" i="37"/>
  <c r="AD1013" i="37"/>
  <c r="AD1017" i="37"/>
  <c r="AD1021" i="37"/>
  <c r="AD1025" i="37"/>
  <c r="AD1029" i="37"/>
  <c r="AD1033" i="37"/>
  <c r="AD1037" i="37"/>
  <c r="AD1041" i="37"/>
  <c r="AD1045" i="37"/>
  <c r="AD1049" i="37"/>
  <c r="AD1053" i="37"/>
  <c r="AD1057" i="37"/>
  <c r="AD1061" i="37"/>
  <c r="AD1158" i="37"/>
  <c r="AD1154" i="37"/>
  <c r="AD1150" i="37"/>
  <c r="AD1146" i="37"/>
  <c r="AD1142" i="37"/>
  <c r="AD1157" i="37"/>
  <c r="AD1156" i="37"/>
  <c r="AD1152" i="37"/>
  <c r="AD1148" i="37"/>
  <c r="AD1144" i="37"/>
  <c r="AD1068" i="37"/>
  <c r="AD1072" i="37"/>
  <c r="AD1076" i="37"/>
  <c r="AD1080" i="37"/>
  <c r="AD1084" i="37"/>
  <c r="AD1088" i="37"/>
  <c r="AD1092" i="37"/>
  <c r="AD1096" i="37"/>
  <c r="AD1100" i="37"/>
  <c r="AD1104" i="37"/>
  <c r="AD1108" i="37"/>
  <c r="AD1112" i="37"/>
  <c r="AD1116" i="37"/>
  <c r="AD1120" i="37"/>
  <c r="AD1124" i="37"/>
  <c r="AD1128" i="37"/>
  <c r="AD1132" i="37"/>
  <c r="AD1136" i="37"/>
  <c r="AD1140" i="37"/>
  <c r="AD1147" i="37"/>
  <c r="AD1155" i="37"/>
  <c r="AD876" i="37"/>
  <c r="AD880" i="37"/>
  <c r="AD884" i="37"/>
  <c r="AD888" i="37"/>
  <c r="AD892" i="37"/>
  <c r="AD896" i="37"/>
  <c r="AD900" i="37"/>
  <c r="AD904" i="37"/>
  <c r="AD908" i="37"/>
  <c r="AD912" i="37"/>
  <c r="AD967" i="37"/>
  <c r="AD970" i="37"/>
  <c r="AD974" i="37"/>
  <c r="AD978" i="37"/>
  <c r="AD982" i="37"/>
  <c r="AD986" i="37"/>
  <c r="AD990" i="37"/>
  <c r="AD994" i="37"/>
  <c r="AD998" i="37"/>
  <c r="AD1002" i="37"/>
  <c r="AD1006" i="37"/>
  <c r="AD1010" i="37"/>
  <c r="AD1014" i="37"/>
  <c r="AD1018" i="37"/>
  <c r="AD1022" i="37"/>
  <c r="AD1026" i="37"/>
  <c r="AD1030" i="37"/>
  <c r="AD1034" i="37"/>
  <c r="AD1038" i="37"/>
  <c r="AD1042" i="37"/>
  <c r="AD1046" i="37"/>
  <c r="AD1050" i="37"/>
  <c r="AD1054" i="37"/>
  <c r="AD1058" i="37"/>
  <c r="AD1065" i="37"/>
  <c r="AD1069" i="37"/>
  <c r="AD1073" i="37"/>
  <c r="AD1077" i="37"/>
  <c r="AD1081" i="37"/>
  <c r="AD1085" i="37"/>
  <c r="AD1089" i="37"/>
  <c r="AD1093" i="37"/>
  <c r="AD1097" i="37"/>
  <c r="AD1101" i="37"/>
  <c r="AD1105" i="37"/>
  <c r="AD1109" i="37"/>
  <c r="AD1113" i="37"/>
  <c r="AD1117" i="37"/>
  <c r="AD1121" i="37"/>
  <c r="AD1125" i="37"/>
  <c r="AD1129" i="37"/>
  <c r="AD1133" i="37"/>
  <c r="AD1137" i="37"/>
  <c r="AD1141" i="37"/>
  <c r="AD1149" i="37"/>
  <c r="AD1078" i="37"/>
  <c r="AD1082" i="37"/>
  <c r="AD1086" i="37"/>
  <c r="AD1090" i="37"/>
  <c r="AD1094" i="37"/>
  <c r="AD1098" i="37"/>
  <c r="AD1102" i="37"/>
  <c r="AD1106" i="37"/>
  <c r="AD1110" i="37"/>
  <c r="AD1114" i="37"/>
  <c r="AD1118" i="37"/>
  <c r="AD1122" i="37"/>
  <c r="AD1126" i="37"/>
  <c r="AD1130" i="37"/>
  <c r="AD1134" i="37"/>
  <c r="AD1138" i="37"/>
  <c r="AD1143" i="37"/>
  <c r="AD1151" i="37"/>
  <c r="AD1160" i="37"/>
  <c r="AD1163" i="37"/>
  <c r="AD1167" i="37"/>
  <c r="AD1171" i="37"/>
  <c r="AD1175" i="37"/>
  <c r="AD1179" i="37"/>
  <c r="AD1183" i="37"/>
  <c r="AD1187" i="37"/>
  <c r="AD1191" i="37"/>
  <c r="AD1195" i="37"/>
  <c r="AD1199" i="37"/>
  <c r="AD1203" i="37"/>
  <c r="AD1207" i="37"/>
  <c r="AD1211" i="37"/>
  <c r="AD1215" i="37"/>
  <c r="AD1219" i="37"/>
  <c r="AD1223" i="37"/>
  <c r="AD1227" i="37"/>
  <c r="AD1231" i="37"/>
  <c r="AD1235" i="37"/>
  <c r="AD1239" i="37"/>
  <c r="AD1243" i="37"/>
  <c r="AD1247" i="37"/>
  <c r="AD1251" i="37"/>
  <c r="AD1255" i="37"/>
  <c r="AD1258" i="37"/>
  <c r="AD1262" i="37"/>
  <c r="AD1266" i="37"/>
  <c r="AD1270" i="37"/>
  <c r="AD1274" i="37"/>
  <c r="AD1278" i="37"/>
  <c r="AD1282" i="37"/>
  <c r="AD1286" i="37"/>
  <c r="AD1290" i="37"/>
  <c r="AD1294" i="37"/>
  <c r="AD1298" i="37"/>
  <c r="AD1302" i="37"/>
  <c r="AD1306" i="37"/>
  <c r="AD1310" i="37"/>
  <c r="AD1314" i="37"/>
  <c r="AD1318" i="37"/>
  <c r="AD1322" i="37"/>
  <c r="AD1326" i="37"/>
  <c r="AD1330" i="37"/>
  <c r="AD1334" i="37"/>
  <c r="AD1338" i="37"/>
  <c r="AD1342" i="37"/>
  <c r="AD1346" i="37"/>
  <c r="AD1350" i="37"/>
  <c r="AD1353" i="37"/>
  <c r="AD1357" i="37"/>
  <c r="AD1361" i="37"/>
  <c r="AD1365" i="37"/>
  <c r="AD1369" i="37"/>
  <c r="AD1373" i="37"/>
  <c r="AD1377" i="37"/>
  <c r="AD1381" i="37"/>
  <c r="AD1385" i="37"/>
  <c r="AD1389" i="37"/>
  <c r="AD1393" i="37"/>
  <c r="AD1397" i="37"/>
  <c r="AD1401" i="37"/>
  <c r="AD1405" i="37"/>
  <c r="AD1409" i="37"/>
  <c r="AD1413" i="37"/>
  <c r="AD1417" i="37"/>
  <c r="AD1421" i="37"/>
  <c r="AD1425" i="37"/>
  <c r="AD1429" i="37"/>
  <c r="AD1433" i="37"/>
  <c r="AD1437" i="37"/>
  <c r="AD1441" i="37"/>
  <c r="AD1445" i="37"/>
  <c r="AD1448" i="37"/>
  <c r="AD1452" i="37"/>
  <c r="AD1456" i="37"/>
  <c r="AD1460" i="37"/>
  <c r="AD1463" i="37"/>
  <c r="AD1467" i="37"/>
  <c r="AD1471" i="37"/>
  <c r="AD1475" i="37"/>
  <c r="AD1164" i="37"/>
  <c r="AD1168" i="37"/>
  <c r="AD1172" i="37"/>
  <c r="AD1176" i="37"/>
  <c r="AD1180" i="37"/>
  <c r="AD1184" i="37"/>
  <c r="AD1188" i="37"/>
  <c r="AD1192" i="37"/>
  <c r="AD1196" i="37"/>
  <c r="AD1200" i="37"/>
  <c r="AD1204" i="37"/>
  <c r="AD1208" i="37"/>
  <c r="AD1212" i="37"/>
  <c r="AD1216" i="37"/>
  <c r="AD1220" i="37"/>
  <c r="AD1224" i="37"/>
  <c r="AD1228" i="37"/>
  <c r="AD1232" i="37"/>
  <c r="AD1236" i="37"/>
  <c r="AD1240" i="37"/>
  <c r="AD1244" i="37"/>
  <c r="AD1248" i="37"/>
  <c r="AD1252" i="37"/>
  <c r="AD1256" i="37"/>
  <c r="AD1259" i="37"/>
  <c r="AD1263" i="37"/>
  <c r="AD1267" i="37"/>
  <c r="AD1271" i="37"/>
  <c r="AD1275" i="37"/>
  <c r="AD1279" i="37"/>
  <c r="AD1283" i="37"/>
  <c r="AD1287" i="37"/>
  <c r="AD1291" i="37"/>
  <c r="AD1295" i="37"/>
  <c r="AD1299" i="37"/>
  <c r="AD1303" i="37"/>
  <c r="AD1307" i="37"/>
  <c r="AD1311" i="37"/>
  <c r="AD1315" i="37"/>
  <c r="AD1319" i="37"/>
  <c r="AD1323" i="37"/>
  <c r="AD1327" i="37"/>
  <c r="AD1331" i="37"/>
  <c r="AD1335" i="37"/>
  <c r="AD1339" i="37"/>
  <c r="AD1343" i="37"/>
  <c r="AD1347" i="37"/>
  <c r="AD1351" i="37"/>
  <c r="AD1354" i="37"/>
  <c r="AD1358" i="37"/>
  <c r="AD1362" i="37"/>
  <c r="AD1366" i="37"/>
  <c r="AD1370" i="37"/>
  <c r="AD1374" i="37"/>
  <c r="AD1378" i="37"/>
  <c r="AD1382" i="37"/>
  <c r="AD1386" i="37"/>
  <c r="AD1390" i="37"/>
  <c r="AD1394" i="37"/>
  <c r="AD1398" i="37"/>
  <c r="AD1402" i="37"/>
  <c r="AD1406" i="37"/>
  <c r="AD1410" i="37"/>
  <c r="AD1414" i="37"/>
  <c r="AD1418" i="37"/>
  <c r="AD1422" i="37"/>
  <c r="AD1426" i="37"/>
  <c r="AD1430" i="37"/>
  <c r="AD1434" i="37"/>
  <c r="AD1438" i="37"/>
  <c r="AD1442" i="37"/>
  <c r="AD1446" i="37"/>
  <c r="AD1449" i="37"/>
  <c r="AD1453" i="37"/>
  <c r="AD1457" i="37"/>
  <c r="AD1461" i="37"/>
  <c r="AD1464" i="37"/>
  <c r="AD1468" i="37"/>
  <c r="AD1472" i="37"/>
  <c r="AD1476" i="37"/>
  <c r="AD1161" i="37"/>
  <c r="AD1165" i="37"/>
  <c r="AD1169" i="37"/>
  <c r="AD1173" i="37"/>
  <c r="AD1177" i="37"/>
  <c r="AD1181" i="37"/>
  <c r="AD1185" i="37"/>
  <c r="AD1189" i="37"/>
  <c r="AD1193" i="37"/>
  <c r="AD1197" i="37"/>
  <c r="AD1201" i="37"/>
  <c r="AD1205" i="37"/>
  <c r="AD1209" i="37"/>
  <c r="AD1213" i="37"/>
  <c r="AD1217" i="37"/>
  <c r="AD1221" i="37"/>
  <c r="AD1225" i="37"/>
  <c r="AD1229" i="37"/>
  <c r="AD1233" i="37"/>
  <c r="AD1237" i="37"/>
  <c r="AD1241" i="37"/>
  <c r="AD1245" i="37"/>
  <c r="AD1249" i="37"/>
  <c r="AD1260" i="37"/>
  <c r="AD1264" i="37"/>
  <c r="AD1268" i="37"/>
  <c r="AD1272" i="37"/>
  <c r="AD1276" i="37"/>
  <c r="AD1280" i="37"/>
  <c r="AD1284" i="37"/>
  <c r="AD1288" i="37"/>
  <c r="AD1292" i="37"/>
  <c r="AD1296" i="37"/>
  <c r="AD1300" i="37"/>
  <c r="AD1304" i="37"/>
  <c r="AD1308" i="37"/>
  <c r="AD1312" i="37"/>
  <c r="AD1316" i="37"/>
  <c r="AD1320" i="37"/>
  <c r="AD1324" i="37"/>
  <c r="AD1328" i="37"/>
  <c r="AD1332" i="37"/>
  <c r="AD1336" i="37"/>
  <c r="AD1340" i="37"/>
  <c r="AD1344" i="37"/>
  <c r="AD1352" i="37"/>
  <c r="AD1355" i="37"/>
  <c r="AD1359" i="37"/>
  <c r="AD1363" i="37"/>
  <c r="AD1367" i="37"/>
  <c r="AD1371" i="37"/>
  <c r="AD1375" i="37"/>
  <c r="AD1379" i="37"/>
  <c r="AD1383" i="37"/>
  <c r="AD1387" i="37"/>
  <c r="AD1391" i="37"/>
  <c r="AD1395" i="37"/>
  <c r="AD1399" i="37"/>
  <c r="AD1403" i="37"/>
  <c r="AD1407" i="37"/>
  <c r="AD1411" i="37"/>
  <c r="AD1415" i="37"/>
  <c r="AD1419" i="37"/>
  <c r="AD1423" i="37"/>
  <c r="AD1427" i="37"/>
  <c r="AD1431" i="37"/>
  <c r="AD1435" i="37"/>
  <c r="AD1439" i="37"/>
  <c r="AD1443" i="37"/>
  <c r="AD1450" i="37"/>
  <c r="AD1454" i="37"/>
  <c r="AD1458" i="37"/>
  <c r="AD1465" i="37"/>
  <c r="AD1469" i="37"/>
  <c r="AD1473" i="37"/>
  <c r="AD1477" i="37"/>
  <c r="AD1356" i="37"/>
  <c r="AD1360" i="37"/>
  <c r="AD1364" i="37"/>
  <c r="AD1368" i="37"/>
  <c r="AD1372" i="37"/>
  <c r="AD1376" i="37"/>
  <c r="AD1380" i="37"/>
  <c r="AD1384" i="37"/>
  <c r="AD1388" i="37"/>
  <c r="AD1392" i="37"/>
  <c r="AD1396" i="37"/>
  <c r="AD1400" i="37"/>
  <c r="AD1404" i="37"/>
  <c r="AD1408" i="37"/>
  <c r="AD1412" i="37"/>
  <c r="AD1416" i="37"/>
  <c r="AD1420" i="37"/>
  <c r="AD1424" i="37"/>
  <c r="AD1428" i="37"/>
  <c r="AD1432" i="37"/>
  <c r="AD1436" i="37"/>
  <c r="AD1440" i="37"/>
  <c r="AD1466" i="37"/>
  <c r="AD1470" i="37"/>
  <c r="AD1474" i="37"/>
  <c r="K285" i="35" l="1"/>
  <c r="AX283" i="35"/>
  <c r="K281" i="35"/>
  <c r="AX279" i="35"/>
  <c r="K277" i="35"/>
  <c r="AX275" i="35"/>
  <c r="K273" i="35"/>
  <c r="AX271" i="35"/>
  <c r="K269" i="35"/>
  <c r="AX267" i="35"/>
  <c r="K265" i="35"/>
  <c r="AX263" i="35"/>
  <c r="AM263" i="35"/>
  <c r="K261" i="35"/>
  <c r="AX259" i="35"/>
  <c r="K257" i="35"/>
  <c r="AX255" i="35"/>
  <c r="K253" i="35"/>
  <c r="AX251" i="35"/>
  <c r="K249" i="35"/>
  <c r="AX247" i="35"/>
  <c r="K245" i="35"/>
  <c r="AX243" i="35"/>
  <c r="K241" i="35"/>
  <c r="AX239" i="35"/>
  <c r="K237" i="35"/>
  <c r="AX235" i="35"/>
  <c r="AM235" i="35"/>
  <c r="K233" i="35"/>
  <c r="AV230" i="35"/>
  <c r="K229" i="35"/>
  <c r="K225" i="35"/>
  <c r="K221" i="35"/>
  <c r="K217" i="35"/>
  <c r="AV214" i="35"/>
  <c r="K213" i="35"/>
  <c r="K209" i="35"/>
  <c r="AM207" i="35"/>
  <c r="K205" i="35"/>
  <c r="AX203" i="35"/>
  <c r="K201" i="35"/>
  <c r="K197" i="35"/>
  <c r="K193" i="35"/>
  <c r="K189" i="35"/>
  <c r="AX187" i="35"/>
  <c r="K185" i="35"/>
  <c r="K181" i="35"/>
  <c r="AM179" i="35"/>
  <c r="AX195" i="35" s="1"/>
  <c r="K177" i="35"/>
  <c r="K173" i="35"/>
  <c r="AX171" i="35"/>
  <c r="K169" i="35"/>
  <c r="AX167" i="35"/>
  <c r="K165" i="35"/>
  <c r="AX163" i="35"/>
  <c r="K161" i="35"/>
  <c r="AX159" i="35"/>
  <c r="K157" i="35"/>
  <c r="AX155" i="35"/>
  <c r="K153" i="35"/>
  <c r="AX151" i="35"/>
  <c r="K149" i="35"/>
  <c r="K145" i="35"/>
  <c r="AX143" i="35"/>
  <c r="K141" i="35"/>
  <c r="K137" i="35"/>
  <c r="AX135" i="35"/>
  <c r="K133" i="35"/>
  <c r="K129" i="35"/>
  <c r="AX127" i="35"/>
  <c r="K125" i="35"/>
  <c r="AM123" i="35"/>
  <c r="AV122" i="35"/>
  <c r="K121" i="35"/>
  <c r="K117" i="35"/>
  <c r="AX115" i="35"/>
  <c r="K113" i="35"/>
  <c r="AX111" i="35"/>
  <c r="K109" i="35"/>
  <c r="AX107" i="35"/>
  <c r="K105" i="35"/>
  <c r="AX103" i="35"/>
  <c r="K101" i="35"/>
  <c r="AX99" i="35"/>
  <c r="K97" i="35"/>
  <c r="AX95" i="35"/>
  <c r="AM95" i="35"/>
  <c r="AV94" i="35"/>
  <c r="K93" i="35"/>
  <c r="K89" i="35"/>
  <c r="K85" i="35"/>
  <c r="AV82" i="35"/>
  <c r="K81" i="35"/>
  <c r="K77" i="35"/>
  <c r="AV74" i="35"/>
  <c r="K73" i="35"/>
  <c r="K69" i="35"/>
  <c r="AM67" i="35"/>
  <c r="K65" i="35"/>
  <c r="AX63" i="35" s="1"/>
  <c r="K61" i="35"/>
  <c r="AX59" i="35"/>
  <c r="K57" i="35"/>
  <c r="AX55" i="35" s="1"/>
  <c r="K53" i="35"/>
  <c r="AX51" i="35"/>
  <c r="K49" i="35"/>
  <c r="AX47" i="35" s="1"/>
  <c r="K45" i="35"/>
  <c r="AX43" i="35"/>
  <c r="K41" i="35"/>
  <c r="AX39" i="35" s="1"/>
  <c r="AM39" i="35"/>
  <c r="K37" i="35"/>
  <c r="AX35" i="35"/>
  <c r="K33" i="35"/>
  <c r="AX31" i="35" s="1"/>
  <c r="K29" i="35"/>
  <c r="K25" i="35"/>
  <c r="K21" i="35"/>
  <c r="K17" i="35"/>
  <c r="K13" i="35"/>
  <c r="AV10" i="35"/>
  <c r="AV262" i="35" s="1"/>
  <c r="AX261" i="35" s="1"/>
  <c r="K9" i="35"/>
  <c r="AX9" i="35" s="1"/>
  <c r="AH8" i="35"/>
  <c r="AH284" i="35" s="1"/>
  <c r="V840" i="34"/>
  <c r="H839" i="34"/>
  <c r="H827" i="34"/>
  <c r="H815" i="34"/>
  <c r="V804" i="34"/>
  <c r="H803" i="34"/>
  <c r="H791" i="34"/>
  <c r="H779" i="34"/>
  <c r="V768" i="34"/>
  <c r="H767" i="34"/>
  <c r="AT763" i="34"/>
  <c r="V756" i="34"/>
  <c r="H755" i="34"/>
  <c r="AT751" i="34"/>
  <c r="H743" i="34"/>
  <c r="AT739" i="34"/>
  <c r="H731" i="34"/>
  <c r="AT727" i="34"/>
  <c r="V720" i="34"/>
  <c r="H719" i="34"/>
  <c r="H707" i="34"/>
  <c r="H695" i="34"/>
  <c r="V684" i="34"/>
  <c r="H683" i="34"/>
  <c r="V672" i="34"/>
  <c r="H671" i="34"/>
  <c r="H659" i="34"/>
  <c r="H647" i="34"/>
  <c r="V636" i="34"/>
  <c r="H635" i="34"/>
  <c r="AT631" i="34"/>
  <c r="H623" i="34"/>
  <c r="AT619" i="34"/>
  <c r="H611" i="34"/>
  <c r="AT607" i="34"/>
  <c r="V600" i="34"/>
  <c r="H599" i="34"/>
  <c r="AT595" i="34"/>
  <c r="V588" i="34"/>
  <c r="H587" i="34"/>
  <c r="AT583" i="34"/>
  <c r="H575" i="34"/>
  <c r="AT571" i="34"/>
  <c r="H563" i="34"/>
  <c r="AT559" i="34"/>
  <c r="V552" i="34"/>
  <c r="P552" i="34"/>
  <c r="H551" i="34"/>
  <c r="AT547" i="34"/>
  <c r="H539" i="34"/>
  <c r="H527" i="34"/>
  <c r="AN518" i="34"/>
  <c r="V516" i="34"/>
  <c r="H515" i="34"/>
  <c r="V504" i="34"/>
  <c r="H503" i="34"/>
  <c r="AN495" i="34"/>
  <c r="H491" i="34"/>
  <c r="P486" i="34"/>
  <c r="H479" i="34"/>
  <c r="AN471" i="34"/>
  <c r="V468" i="34"/>
  <c r="H467" i="34"/>
  <c r="AT463" i="34"/>
  <c r="H455" i="34"/>
  <c r="AN447" i="34"/>
  <c r="AN443" i="34"/>
  <c r="H443" i="34"/>
  <c r="P438" i="34"/>
  <c r="AN434" i="34"/>
  <c r="H431" i="34"/>
  <c r="AN423" i="34"/>
  <c r="V420" i="34"/>
  <c r="H419" i="34"/>
  <c r="AT415" i="34"/>
  <c r="H407" i="34"/>
  <c r="AT403" i="34"/>
  <c r="H395" i="34"/>
  <c r="AT391" i="34"/>
  <c r="V384" i="34"/>
  <c r="H383" i="34"/>
  <c r="AN380" i="34"/>
  <c r="AT380" i="34" s="1"/>
  <c r="AT379" i="34"/>
  <c r="AN375" i="34"/>
  <c r="AN371" i="34"/>
  <c r="H371" i="34"/>
  <c r="P366" i="34"/>
  <c r="AN362" i="34"/>
  <c r="H359" i="34"/>
  <c r="AN351" i="34"/>
  <c r="V348" i="34"/>
  <c r="H347" i="34"/>
  <c r="AT343" i="34"/>
  <c r="V336" i="34"/>
  <c r="H335" i="34"/>
  <c r="AN332" i="34"/>
  <c r="AT332" i="34" s="1"/>
  <c r="AT331" i="34"/>
  <c r="AN327" i="34"/>
  <c r="AN323" i="34"/>
  <c r="H323" i="34"/>
  <c r="P318" i="34"/>
  <c r="AN314" i="34"/>
  <c r="H311" i="34"/>
  <c r="AN303" i="34"/>
  <c r="V300" i="34"/>
  <c r="H299" i="34"/>
  <c r="AT295" i="34"/>
  <c r="H287" i="34"/>
  <c r="AT283" i="34"/>
  <c r="H275" i="34"/>
  <c r="AT271" i="34"/>
  <c r="V264" i="34"/>
  <c r="H263" i="34"/>
  <c r="AN260" i="34"/>
  <c r="AT260" i="34" s="1"/>
  <c r="V252" i="34"/>
  <c r="H251" i="34"/>
  <c r="AN240" i="34"/>
  <c r="H239" i="34"/>
  <c r="AN228" i="34"/>
  <c r="H227" i="34"/>
  <c r="AN216" i="34"/>
  <c r="V216" i="34"/>
  <c r="P216" i="34"/>
  <c r="AT214" i="34" s="1"/>
  <c r="H215" i="34"/>
  <c r="AN213" i="34"/>
  <c r="AN209" i="34"/>
  <c r="AN204" i="34"/>
  <c r="H203" i="34"/>
  <c r="AN198" i="34"/>
  <c r="AN192" i="34"/>
  <c r="H191" i="34"/>
  <c r="AN186" i="34"/>
  <c r="AN180" i="34"/>
  <c r="V180" i="34"/>
  <c r="P180" i="34"/>
  <c r="AT178" i="34" s="1"/>
  <c r="H179" i="34"/>
  <c r="AN177" i="34"/>
  <c r="AN173" i="34"/>
  <c r="AN171" i="34"/>
  <c r="V168" i="34"/>
  <c r="H167" i="34"/>
  <c r="AT163" i="34"/>
  <c r="H155" i="34"/>
  <c r="AT151" i="34"/>
  <c r="H143" i="34"/>
  <c r="AT139" i="34"/>
  <c r="V132" i="34"/>
  <c r="AN131" i="34"/>
  <c r="H131" i="34"/>
  <c r="AN128" i="34"/>
  <c r="AT128" i="34" s="1"/>
  <c r="AT127" i="34"/>
  <c r="AN125" i="34"/>
  <c r="AN123" i="34"/>
  <c r="AN119" i="34"/>
  <c r="H119" i="34"/>
  <c r="AN116" i="34"/>
  <c r="P114" i="34"/>
  <c r="AN110" i="34"/>
  <c r="P108" i="34"/>
  <c r="H107" i="34"/>
  <c r="AN105" i="34"/>
  <c r="AN101" i="34"/>
  <c r="AN99" i="34"/>
  <c r="V96" i="34"/>
  <c r="H95" i="34"/>
  <c r="AT91" i="34"/>
  <c r="V84" i="34"/>
  <c r="AN83" i="34"/>
  <c r="H83" i="34"/>
  <c r="AN80" i="34"/>
  <c r="AT80" i="34" s="1"/>
  <c r="P78" i="34"/>
  <c r="AN74" i="34"/>
  <c r="P72" i="34"/>
  <c r="H71" i="34"/>
  <c r="AN69" i="34"/>
  <c r="AN65" i="34"/>
  <c r="AN63" i="34"/>
  <c r="AN59" i="34"/>
  <c r="H59" i="34"/>
  <c r="AN56" i="34"/>
  <c r="P54" i="34"/>
  <c r="AR52" i="34"/>
  <c r="AR64" i="34" s="1"/>
  <c r="AR76" i="34" s="1"/>
  <c r="AR88" i="34" s="1"/>
  <c r="AN50" i="34"/>
  <c r="V48" i="34"/>
  <c r="H47" i="34"/>
  <c r="AN42" i="34"/>
  <c r="AN36" i="34"/>
  <c r="H35" i="34"/>
  <c r="AN30" i="34"/>
  <c r="AN24" i="34"/>
  <c r="H23" i="34"/>
  <c r="AN18" i="34"/>
  <c r="AR16" i="34"/>
  <c r="AR28" i="34" s="1"/>
  <c r="AR40" i="34" s="1"/>
  <c r="AN12" i="34"/>
  <c r="P12" i="34"/>
  <c r="H11" i="34"/>
  <c r="AT10" i="34" s="1"/>
  <c r="AN9" i="34"/>
  <c r="AN531" i="34" s="1"/>
  <c r="AN8" i="34"/>
  <c r="V420" i="33"/>
  <c r="J419" i="33"/>
  <c r="J407" i="33"/>
  <c r="J395" i="33"/>
  <c r="V384" i="33"/>
  <c r="J383" i="33"/>
  <c r="J371" i="33"/>
  <c r="J359" i="33"/>
  <c r="V348" i="33"/>
  <c r="J347" i="33"/>
  <c r="AT343" i="33"/>
  <c r="V336" i="33"/>
  <c r="J335" i="33"/>
  <c r="AT331" i="33"/>
  <c r="J323" i="33"/>
  <c r="J311" i="33"/>
  <c r="V300" i="33"/>
  <c r="J299" i="33"/>
  <c r="J287" i="33"/>
  <c r="J275" i="33"/>
  <c r="V264" i="33"/>
  <c r="J263" i="33"/>
  <c r="AT259" i="33"/>
  <c r="V252" i="33"/>
  <c r="J251" i="33"/>
  <c r="AT247" i="33"/>
  <c r="J239" i="33"/>
  <c r="AT235" i="33"/>
  <c r="J227" i="33"/>
  <c r="AT223" i="33"/>
  <c r="V216" i="33"/>
  <c r="J215" i="33"/>
  <c r="J203" i="33"/>
  <c r="J191" i="33"/>
  <c r="V180" i="33"/>
  <c r="J179" i="33"/>
  <c r="V168" i="33"/>
  <c r="J167" i="33"/>
  <c r="AT163" i="33"/>
  <c r="J155" i="33"/>
  <c r="J143" i="33"/>
  <c r="V132" i="33"/>
  <c r="J131" i="33"/>
  <c r="AT127" i="33"/>
  <c r="J119" i="33"/>
  <c r="J107" i="33"/>
  <c r="V96" i="33"/>
  <c r="J95" i="33"/>
  <c r="V84" i="33"/>
  <c r="J83" i="33"/>
  <c r="AT79" i="33"/>
  <c r="J71" i="33"/>
  <c r="AT67" i="33"/>
  <c r="J59" i="33"/>
  <c r="AT55" i="33"/>
  <c r="V48" i="33"/>
  <c r="J47" i="33"/>
  <c r="AT43" i="33"/>
  <c r="J35" i="33"/>
  <c r="AT31" i="33"/>
  <c r="J23" i="33"/>
  <c r="AT19" i="33"/>
  <c r="AR16" i="33"/>
  <c r="AR100" i="33" s="1"/>
  <c r="AT13" i="33"/>
  <c r="R12" i="33"/>
  <c r="R102" i="33" s="1"/>
  <c r="J11" i="33"/>
  <c r="AT10" i="33"/>
  <c r="AT9" i="33"/>
  <c r="AN9" i="33"/>
  <c r="AN8" i="33"/>
  <c r="AN104" i="33" s="1"/>
  <c r="AT7" i="33"/>
  <c r="BC459" i="32"/>
  <c r="BC458" i="32"/>
  <c r="BC457" i="32"/>
  <c r="BC456" i="32"/>
  <c r="BC455" i="32"/>
  <c r="BC454" i="32"/>
  <c r="BC453" i="32"/>
  <c r="BC452" i="32"/>
  <c r="AW452" i="32"/>
  <c r="BC451" i="32"/>
  <c r="BC450" i="32"/>
  <c r="BC449" i="32"/>
  <c r="BC448" i="32"/>
  <c r="BC447" i="32"/>
  <c r="BC446" i="32"/>
  <c r="BC445" i="32"/>
  <c r="BC443" i="32"/>
  <c r="BC442" i="32"/>
  <c r="BC441" i="32"/>
  <c r="BC440" i="32"/>
  <c r="BC439" i="32"/>
  <c r="BC438" i="32"/>
  <c r="BC437" i="32"/>
  <c r="BC436" i="32"/>
  <c r="BC435" i="32"/>
  <c r="BC434" i="32"/>
  <c r="BC433" i="32"/>
  <c r="BC432" i="32"/>
  <c r="BC431" i="32"/>
  <c r="BC430" i="32"/>
  <c r="BC429" i="32"/>
  <c r="BC428" i="32"/>
  <c r="AL426" i="32"/>
  <c r="S426" i="32"/>
  <c r="BC426" i="32" s="1"/>
  <c r="AL425" i="32"/>
  <c r="AL423" i="32"/>
  <c r="BC423" i="32" s="1"/>
  <c r="AL422" i="32"/>
  <c r="BC422" i="32" s="1"/>
  <c r="BA421" i="32"/>
  <c r="BC424" i="32" s="1"/>
  <c r="AL420" i="32"/>
  <c r="S420" i="32"/>
  <c r="BC420" i="32" s="1"/>
  <c r="BC419" i="32"/>
  <c r="AL419" i="32"/>
  <c r="BC418" i="32"/>
  <c r="AL417" i="32"/>
  <c r="BC417" i="32" s="1"/>
  <c r="AL416" i="32"/>
  <c r="BC416" i="32" s="1"/>
  <c r="BC415" i="32"/>
  <c r="BC414" i="32"/>
  <c r="AL414" i="32"/>
  <c r="S414" i="32"/>
  <c r="BC412" i="32" s="1"/>
  <c r="AL413" i="32"/>
  <c r="BC411" i="32"/>
  <c r="AL411" i="32"/>
  <c r="BC410" i="32"/>
  <c r="AL410" i="32"/>
  <c r="BC409" i="32"/>
  <c r="BA409" i="32"/>
  <c r="BC408" i="32"/>
  <c r="AL408" i="32"/>
  <c r="S408" i="32"/>
  <c r="BC406" i="32" s="1"/>
  <c r="AL407" i="32"/>
  <c r="BC405" i="32"/>
  <c r="AL405" i="32"/>
  <c r="BC404" i="32"/>
  <c r="AL404" i="32"/>
  <c r="BC403" i="32"/>
  <c r="AL402" i="32"/>
  <c r="S402" i="32"/>
  <c r="BC402" i="32" s="1"/>
  <c r="AL401" i="32"/>
  <c r="BC400" i="32"/>
  <c r="AL399" i="32"/>
  <c r="BC399" i="32" s="1"/>
  <c r="AL398" i="32"/>
  <c r="BC398" i="32" s="1"/>
  <c r="BA397" i="32"/>
  <c r="BC397" i="32" s="1"/>
  <c r="AL396" i="32"/>
  <c r="BC396" i="32" s="1"/>
  <c r="S396" i="32"/>
  <c r="BC395" i="32"/>
  <c r="AL395" i="32"/>
  <c r="BC394" i="32"/>
  <c r="AL393" i="32"/>
  <c r="BC393" i="32" s="1"/>
  <c r="AL392" i="32"/>
  <c r="BC392" i="32" s="1"/>
  <c r="BC391" i="32"/>
  <c r="AL390" i="32"/>
  <c r="S390" i="32"/>
  <c r="BC389" i="32" s="1"/>
  <c r="AL389" i="32"/>
  <c r="BC387" i="32"/>
  <c r="AL387" i="32"/>
  <c r="BC386" i="32"/>
  <c r="AL386" i="32"/>
  <c r="BC385" i="32"/>
  <c r="BA385" i="32"/>
  <c r="AL384" i="32"/>
  <c r="S384" i="32"/>
  <c r="BC383" i="32" s="1"/>
  <c r="AL383" i="32"/>
  <c r="BC381" i="32"/>
  <c r="AL381" i="32"/>
  <c r="BC380" i="32"/>
  <c r="AL380" i="32"/>
  <c r="BC379" i="32"/>
  <c r="AL378" i="32"/>
  <c r="BC378" i="32" s="1"/>
  <c r="S378" i="32"/>
  <c r="AL377" i="32"/>
  <c r="AL375" i="32"/>
  <c r="BC375" i="32" s="1"/>
  <c r="AL374" i="32"/>
  <c r="BC374" i="32" s="1"/>
  <c r="BA373" i="32"/>
  <c r="BC376" i="32" s="1"/>
  <c r="AL372" i="32"/>
  <c r="BC372" i="32" s="1"/>
  <c r="S372" i="32"/>
  <c r="BC371" i="32"/>
  <c r="AL371" i="32"/>
  <c r="BC370" i="32"/>
  <c r="AL369" i="32"/>
  <c r="BC369" i="32" s="1"/>
  <c r="AL368" i="32"/>
  <c r="BC368" i="32" s="1"/>
  <c r="BC367" i="32"/>
  <c r="BC366" i="32"/>
  <c r="AL366" i="32"/>
  <c r="S366" i="32"/>
  <c r="BC364" i="32" s="1"/>
  <c r="AL365" i="32"/>
  <c r="BC363" i="32"/>
  <c r="AL363" i="32"/>
  <c r="BC362" i="32"/>
  <c r="AL362" i="32"/>
  <c r="BC361" i="32"/>
  <c r="BA361" i="32"/>
  <c r="BC360" i="32"/>
  <c r="AL360" i="32"/>
  <c r="S360" i="32"/>
  <c r="BC358" i="32" s="1"/>
  <c r="AL359" i="32"/>
  <c r="BC357" i="32"/>
  <c r="AL357" i="32"/>
  <c r="BC356" i="32"/>
  <c r="AL356" i="32"/>
  <c r="BC355" i="32"/>
  <c r="AL354" i="32"/>
  <c r="BC354" i="32" s="1"/>
  <c r="S354" i="32"/>
  <c r="AL353" i="32"/>
  <c r="BC352" i="32"/>
  <c r="AL351" i="32"/>
  <c r="BC351" i="32" s="1"/>
  <c r="AL350" i="32"/>
  <c r="BC350" i="32" s="1"/>
  <c r="BA349" i="32"/>
  <c r="BC349" i="32" s="1"/>
  <c r="AL348" i="32"/>
  <c r="BC348" i="32" s="1"/>
  <c r="S348" i="32"/>
  <c r="BC347" i="32"/>
  <c r="AL347" i="32"/>
  <c r="BC346" i="32"/>
  <c r="AL345" i="32"/>
  <c r="BC345" i="32" s="1"/>
  <c r="AL344" i="32"/>
  <c r="BC344" i="32" s="1"/>
  <c r="BC343" i="32"/>
  <c r="AL342" i="32"/>
  <c r="S342" i="32"/>
  <c r="BC341" i="32" s="1"/>
  <c r="AL341" i="32"/>
  <c r="BC339" i="32"/>
  <c r="AL339" i="32"/>
  <c r="BC338" i="32"/>
  <c r="AL338" i="32"/>
  <c r="BC337" i="32"/>
  <c r="BA337" i="32"/>
  <c r="AL336" i="32"/>
  <c r="S336" i="32"/>
  <c r="BC335" i="32" s="1"/>
  <c r="AL335" i="32"/>
  <c r="BC333" i="32"/>
  <c r="AL333" i="32"/>
  <c r="BC332" i="32"/>
  <c r="AL332" i="32"/>
  <c r="BC331" i="32"/>
  <c r="AL330" i="32"/>
  <c r="S330" i="32"/>
  <c r="BC330" i="32" s="1"/>
  <c r="AL329" i="32"/>
  <c r="AL327" i="32"/>
  <c r="BC327" i="32" s="1"/>
  <c r="AL326" i="32"/>
  <c r="BC326" i="32" s="1"/>
  <c r="BA325" i="32"/>
  <c r="BC328" i="32" s="1"/>
  <c r="AL324" i="32"/>
  <c r="S324" i="32"/>
  <c r="BC324" i="32" s="1"/>
  <c r="BC323" i="32"/>
  <c r="AL323" i="32"/>
  <c r="BC322" i="32"/>
  <c r="AL321" i="32"/>
  <c r="BC321" i="32" s="1"/>
  <c r="AL320" i="32"/>
  <c r="BC320" i="32" s="1"/>
  <c r="BC319" i="32"/>
  <c r="BC318" i="32"/>
  <c r="AL318" i="32"/>
  <c r="S318" i="32"/>
  <c r="BC316" i="32" s="1"/>
  <c r="AL317" i="32"/>
  <c r="BC315" i="32"/>
  <c r="AL315" i="32"/>
  <c r="BC314" i="32"/>
  <c r="AL314" i="32"/>
  <c r="BC313" i="32"/>
  <c r="BA313" i="32"/>
  <c r="BC312" i="32"/>
  <c r="AL312" i="32"/>
  <c r="S312" i="32"/>
  <c r="BC310" i="32" s="1"/>
  <c r="AL311" i="32"/>
  <c r="BC309" i="32"/>
  <c r="AL309" i="32"/>
  <c r="BC308" i="32"/>
  <c r="AL308" i="32"/>
  <c r="BC307" i="32"/>
  <c r="AL306" i="32"/>
  <c r="BC306" i="32" s="1"/>
  <c r="S306" i="32"/>
  <c r="AL305" i="32"/>
  <c r="BC304" i="32"/>
  <c r="AL303" i="32"/>
  <c r="BC303" i="32" s="1"/>
  <c r="AL302" i="32"/>
  <c r="BC302" i="32" s="1"/>
  <c r="BA301" i="32"/>
  <c r="BC301" i="32" s="1"/>
  <c r="AL300" i="32"/>
  <c r="BC300" i="32" s="1"/>
  <c r="S300" i="32"/>
  <c r="BC299" i="32"/>
  <c r="AL299" i="32"/>
  <c r="BC298" i="32"/>
  <c r="AL297" i="32"/>
  <c r="BC297" i="32" s="1"/>
  <c r="AL296" i="32"/>
  <c r="BC296" i="32" s="1"/>
  <c r="BC295" i="32"/>
  <c r="AL294" i="32"/>
  <c r="S294" i="32"/>
  <c r="BC293" i="32" s="1"/>
  <c r="AL293" i="32"/>
  <c r="BC291" i="32"/>
  <c r="AL291" i="32"/>
  <c r="BC290" i="32"/>
  <c r="AL290" i="32"/>
  <c r="BC289" i="32"/>
  <c r="BA289" i="32"/>
  <c r="AL288" i="32"/>
  <c r="S288" i="32"/>
  <c r="BC287" i="32" s="1"/>
  <c r="AL287" i="32"/>
  <c r="BC285" i="32"/>
  <c r="AL285" i="32"/>
  <c r="BC284" i="32"/>
  <c r="AL284" i="32"/>
  <c r="BC283" i="32"/>
  <c r="AL282" i="32"/>
  <c r="BC282" i="32" s="1"/>
  <c r="S282" i="32"/>
  <c r="AL281" i="32"/>
  <c r="AL279" i="32"/>
  <c r="BC279" i="32" s="1"/>
  <c r="AL278" i="32"/>
  <c r="BC278" i="32" s="1"/>
  <c r="BA277" i="32"/>
  <c r="BC280" i="32" s="1"/>
  <c r="AL276" i="32"/>
  <c r="BC276" i="32" s="1"/>
  <c r="S276" i="32"/>
  <c r="BC275" i="32"/>
  <c r="AL275" i="32"/>
  <c r="BC274" i="32"/>
  <c r="AL273" i="32"/>
  <c r="BC273" i="32" s="1"/>
  <c r="AL272" i="32"/>
  <c r="BC272" i="32" s="1"/>
  <c r="BC271" i="32"/>
  <c r="BC270" i="32"/>
  <c r="AL270" i="32"/>
  <c r="S270" i="32"/>
  <c r="BC268" i="32" s="1"/>
  <c r="AL269" i="32"/>
  <c r="BC267" i="32"/>
  <c r="AL267" i="32"/>
  <c r="BC266" i="32"/>
  <c r="AL266" i="32"/>
  <c r="BC265" i="32"/>
  <c r="BA265" i="32"/>
  <c r="BC264" i="32"/>
  <c r="AL264" i="32"/>
  <c r="S264" i="32"/>
  <c r="BC262" i="32" s="1"/>
  <c r="AL263" i="32"/>
  <c r="BC261" i="32"/>
  <c r="AL261" i="32"/>
  <c r="BC260" i="32"/>
  <c r="AL260" i="32"/>
  <c r="BC259" i="32"/>
  <c r="AL258" i="32"/>
  <c r="S258" i="32"/>
  <c r="BC258" i="32" s="1"/>
  <c r="AL257" i="32"/>
  <c r="BC256" i="32"/>
  <c r="AL255" i="32"/>
  <c r="BC255" i="32" s="1"/>
  <c r="AL254" i="32"/>
  <c r="BC254" i="32" s="1"/>
  <c r="BA253" i="32"/>
  <c r="BC253" i="32" s="1"/>
  <c r="AL252" i="32"/>
  <c r="S252" i="32"/>
  <c r="BC251" i="32"/>
  <c r="AL251" i="32"/>
  <c r="BC250" i="32"/>
  <c r="AL249" i="32"/>
  <c r="BC249" i="32" s="1"/>
  <c r="AL248" i="32"/>
  <c r="BC248" i="32" s="1"/>
  <c r="BC247" i="32"/>
  <c r="AL246" i="32"/>
  <c r="S246" i="32"/>
  <c r="AL245" i="32"/>
  <c r="BC243" i="32"/>
  <c r="AL243" i="32"/>
  <c r="BC242" i="32"/>
  <c r="AL242" i="32"/>
  <c r="BC241" i="32"/>
  <c r="BA241" i="32"/>
  <c r="AL240" i="32"/>
  <c r="S240" i="32"/>
  <c r="AL239" i="32"/>
  <c r="BC237" i="32"/>
  <c r="AL237" i="32"/>
  <c r="BC236" i="32"/>
  <c r="AL236" i="32"/>
  <c r="BC235" i="32"/>
  <c r="AL234" i="32"/>
  <c r="S234" i="32"/>
  <c r="AL233" i="32"/>
  <c r="AL231" i="32"/>
  <c r="AL230" i="32"/>
  <c r="BC230" i="32" s="1"/>
  <c r="BA229" i="32"/>
  <c r="AL228" i="32"/>
  <c r="BC228" i="32" s="1"/>
  <c r="S228" i="32"/>
  <c r="BC227" i="32"/>
  <c r="AL227" i="32"/>
  <c r="BC226" i="32"/>
  <c r="AL225" i="32"/>
  <c r="BC225" i="32" s="1"/>
  <c r="AL224" i="32"/>
  <c r="BC224" i="32" s="1"/>
  <c r="BC223" i="32"/>
  <c r="BC222" i="32"/>
  <c r="AL222" i="32"/>
  <c r="S222" i="32"/>
  <c r="BC220" i="32" s="1"/>
  <c r="AL221" i="32"/>
  <c r="BC219" i="32"/>
  <c r="AL219" i="32"/>
  <c r="BC218" i="32"/>
  <c r="AL218" i="32"/>
  <c r="BC217" i="32"/>
  <c r="BA217" i="32"/>
  <c r="BC216" i="32"/>
  <c r="AL216" i="32"/>
  <c r="S216" i="32"/>
  <c r="BC214" i="32" s="1"/>
  <c r="AL215" i="32"/>
  <c r="BC213" i="32"/>
  <c r="AL213" i="32"/>
  <c r="BC212" i="32"/>
  <c r="AL212" i="32"/>
  <c r="BC211" i="32"/>
  <c r="AL210" i="32"/>
  <c r="BC210" i="32" s="1"/>
  <c r="S210" i="32"/>
  <c r="AL209" i="32"/>
  <c r="BC208" i="32"/>
  <c r="AL207" i="32"/>
  <c r="BC207" i="32" s="1"/>
  <c r="AL206" i="32"/>
  <c r="BC206" i="32" s="1"/>
  <c r="BA205" i="32"/>
  <c r="AL204" i="32"/>
  <c r="BC204" i="32" s="1"/>
  <c r="S204" i="32"/>
  <c r="BC203" i="32"/>
  <c r="AL203" i="32"/>
  <c r="BC202" i="32"/>
  <c r="AL201" i="32"/>
  <c r="BC201" i="32" s="1"/>
  <c r="AL200" i="32"/>
  <c r="BC200" i="32" s="1"/>
  <c r="BC199" i="32"/>
  <c r="AL198" i="32"/>
  <c r="S198" i="32"/>
  <c r="AL197" i="32"/>
  <c r="BC195" i="32"/>
  <c r="AL195" i="32"/>
  <c r="BC194" i="32"/>
  <c r="AL194" i="32"/>
  <c r="BC193" i="32"/>
  <c r="BA193" i="32"/>
  <c r="BC192" i="32"/>
  <c r="AL192" i="32"/>
  <c r="S192" i="32"/>
  <c r="AL191" i="32"/>
  <c r="BC189" i="32"/>
  <c r="AL189" i="32"/>
  <c r="BC188" i="32"/>
  <c r="AL188" i="32"/>
  <c r="BC187" i="32"/>
  <c r="AL186" i="32"/>
  <c r="S186" i="32"/>
  <c r="AL185" i="32"/>
  <c r="AL183" i="32"/>
  <c r="AL182" i="32"/>
  <c r="BA181" i="32"/>
  <c r="BC181" i="32" s="1"/>
  <c r="AL180" i="32"/>
  <c r="BC180" i="32" s="1"/>
  <c r="S180" i="32"/>
  <c r="BC179" i="32"/>
  <c r="AL179" i="32"/>
  <c r="BC178" i="32"/>
  <c r="AL177" i="32"/>
  <c r="BC177" i="32" s="1"/>
  <c r="AL176" i="32"/>
  <c r="BC176" i="32" s="1"/>
  <c r="BC175" i="32"/>
  <c r="AL174" i="32"/>
  <c r="S174" i="32"/>
  <c r="AL173" i="32"/>
  <c r="BC171" i="32"/>
  <c r="AL171" i="32"/>
  <c r="BC170" i="32"/>
  <c r="AL170" i="32"/>
  <c r="BC169" i="32"/>
  <c r="BA169" i="32"/>
  <c r="BC168" i="32"/>
  <c r="AL168" i="32"/>
  <c r="S168" i="32"/>
  <c r="AL167" i="32"/>
  <c r="BC165" i="32"/>
  <c r="AL165" i="32"/>
  <c r="BC164" i="32"/>
  <c r="AL164" i="32"/>
  <c r="BC163" i="32"/>
  <c r="AL162" i="32"/>
  <c r="BC162" i="32" s="1"/>
  <c r="S162" i="32"/>
  <c r="BC161" i="32"/>
  <c r="AL161" i="32"/>
  <c r="BC160" i="32"/>
  <c r="AL159" i="32"/>
  <c r="AL158" i="32"/>
  <c r="BC158" i="32" s="1"/>
  <c r="BA157" i="32"/>
  <c r="BC157" i="32" s="1"/>
  <c r="AL156" i="32"/>
  <c r="BC156" i="32" s="1"/>
  <c r="S156" i="32"/>
  <c r="BC155" i="32"/>
  <c r="AL155" i="32"/>
  <c r="BC154" i="32"/>
  <c r="AL153" i="32"/>
  <c r="BC153" i="32" s="1"/>
  <c r="AL152" i="32"/>
  <c r="BC152" i="32" s="1"/>
  <c r="BC151" i="32"/>
  <c r="BC150" i="32"/>
  <c r="AL150" i="32"/>
  <c r="S150" i="32"/>
  <c r="AL149" i="32"/>
  <c r="BC147" i="32"/>
  <c r="AL147" i="32"/>
  <c r="BC146" i="32"/>
  <c r="AL146" i="32"/>
  <c r="BC145" i="32"/>
  <c r="BA145" i="32"/>
  <c r="AL144" i="32"/>
  <c r="S144" i="32"/>
  <c r="AL143" i="32"/>
  <c r="BC141" i="32"/>
  <c r="AL141" i="32"/>
  <c r="BC140" i="32"/>
  <c r="AL140" i="32"/>
  <c r="BC139" i="32"/>
  <c r="AL138" i="32"/>
  <c r="S138" i="32"/>
  <c r="AL137" i="32"/>
  <c r="AL135" i="32"/>
  <c r="BC135" i="32" s="1"/>
  <c r="AL134" i="32"/>
  <c r="BA133" i="32"/>
  <c r="BC133" i="32" s="1"/>
  <c r="AL132" i="32"/>
  <c r="BC132" i="32" s="1"/>
  <c r="S132" i="32"/>
  <c r="BC131" i="32"/>
  <c r="AL131" i="32"/>
  <c r="BC130" i="32"/>
  <c r="AL129" i="32"/>
  <c r="BC129" i="32" s="1"/>
  <c r="AL128" i="32"/>
  <c r="BC128" i="32" s="1"/>
  <c r="BC127" i="32"/>
  <c r="BC126" i="32"/>
  <c r="AL126" i="32"/>
  <c r="S126" i="32"/>
  <c r="AL125" i="32"/>
  <c r="BC123" i="32"/>
  <c r="AL123" i="32"/>
  <c r="BC122" i="32"/>
  <c r="AL122" i="32"/>
  <c r="BC121" i="32"/>
  <c r="BA121" i="32"/>
  <c r="AL120" i="32"/>
  <c r="S120" i="32"/>
  <c r="AL119" i="32"/>
  <c r="BC117" i="32"/>
  <c r="AL117" i="32"/>
  <c r="BC116" i="32"/>
  <c r="AL116" i="32"/>
  <c r="BC115" i="32"/>
  <c r="AL114" i="32"/>
  <c r="BC114" i="32" s="1"/>
  <c r="S114" i="32"/>
  <c r="BC113" i="32"/>
  <c r="AL113" i="32"/>
  <c r="BC112" i="32"/>
  <c r="AL111" i="32"/>
  <c r="BC111" i="32" s="1"/>
  <c r="AL110" i="32"/>
  <c r="BC110" i="32" s="1"/>
  <c r="BA109" i="32"/>
  <c r="BC109" i="32" s="1"/>
  <c r="AL108" i="32"/>
  <c r="BC108" i="32" s="1"/>
  <c r="S108" i="32"/>
  <c r="BC107" i="32"/>
  <c r="AL107" i="32"/>
  <c r="BC106" i="32"/>
  <c r="AL105" i="32"/>
  <c r="BC105" i="32" s="1"/>
  <c r="AL104" i="32"/>
  <c r="BC104" i="32" s="1"/>
  <c r="BC103" i="32"/>
  <c r="AL102" i="32"/>
  <c r="S102" i="32"/>
  <c r="AL101" i="32"/>
  <c r="BC99" i="32"/>
  <c r="AL99" i="32"/>
  <c r="BC98" i="32"/>
  <c r="AL98" i="32"/>
  <c r="BC97" i="32"/>
  <c r="BA97" i="32"/>
  <c r="BC96" i="32"/>
  <c r="AL96" i="32"/>
  <c r="S96" i="32"/>
  <c r="AL95" i="32"/>
  <c r="BC93" i="32"/>
  <c r="AL93" i="32"/>
  <c r="BC92" i="32"/>
  <c r="AL92" i="32"/>
  <c r="BC91" i="32"/>
  <c r="AL90" i="32"/>
  <c r="S90" i="32"/>
  <c r="AL89" i="32"/>
  <c r="AL87" i="32"/>
  <c r="AL86" i="32"/>
  <c r="BA85" i="32"/>
  <c r="BC85" i="32" s="1"/>
  <c r="AL84" i="32"/>
  <c r="S84" i="32"/>
  <c r="BC84" i="32" s="1"/>
  <c r="BC83" i="32"/>
  <c r="AL83" i="32"/>
  <c r="BC82" i="32"/>
  <c r="AL81" i="32"/>
  <c r="BC81" i="32" s="1"/>
  <c r="AL80" i="32"/>
  <c r="BC80" i="32" s="1"/>
  <c r="BC79" i="32"/>
  <c r="AL78" i="32"/>
  <c r="S78" i="32"/>
  <c r="AL77" i="32"/>
  <c r="BC75" i="32"/>
  <c r="AL75" i="32"/>
  <c r="BC74" i="32"/>
  <c r="AL74" i="32"/>
  <c r="BC73" i="32"/>
  <c r="BA73" i="32"/>
  <c r="BC72" i="32"/>
  <c r="AL72" i="32"/>
  <c r="S72" i="32"/>
  <c r="AL71" i="32"/>
  <c r="BC69" i="32"/>
  <c r="AL69" i="32"/>
  <c r="BC68" i="32"/>
  <c r="AL68" i="32"/>
  <c r="BC67" i="32"/>
  <c r="AL66" i="32"/>
  <c r="BC66" i="32" s="1"/>
  <c r="S66" i="32"/>
  <c r="BC65" i="32"/>
  <c r="AL65" i="32"/>
  <c r="BC64" i="32"/>
  <c r="AL63" i="32"/>
  <c r="AL62" i="32"/>
  <c r="BC62" i="32" s="1"/>
  <c r="BA61" i="32"/>
  <c r="BC61" i="32" s="1"/>
  <c r="BC60" i="32"/>
  <c r="AL60" i="32"/>
  <c r="S60" i="32"/>
  <c r="BC58" i="32" s="1"/>
  <c r="AL59" i="32"/>
  <c r="BC57" i="32"/>
  <c r="AL57" i="32"/>
  <c r="BC56" i="32"/>
  <c r="AL56" i="32"/>
  <c r="BC55" i="32"/>
  <c r="AL54" i="32"/>
  <c r="BC54" i="32" s="1"/>
  <c r="S54" i="32"/>
  <c r="AL53" i="32"/>
  <c r="BC52" i="32"/>
  <c r="AL51" i="32"/>
  <c r="BC51" i="32" s="1"/>
  <c r="AL50" i="32"/>
  <c r="BC50" i="32" s="1"/>
  <c r="BA49" i="32"/>
  <c r="BC49" i="32" s="1"/>
  <c r="AL48" i="32"/>
  <c r="BC48" i="32" s="1"/>
  <c r="S48" i="32"/>
  <c r="BC47" i="32"/>
  <c r="AL47" i="32"/>
  <c r="BC46" i="32"/>
  <c r="AL45" i="32"/>
  <c r="BC45" i="32" s="1"/>
  <c r="AL44" i="32"/>
  <c r="BC44" i="32" s="1"/>
  <c r="BC43" i="32"/>
  <c r="AL42" i="32"/>
  <c r="S42" i="32"/>
  <c r="BC41" i="32" s="1"/>
  <c r="AL41" i="32"/>
  <c r="BC39" i="32"/>
  <c r="AL39" i="32"/>
  <c r="BC38" i="32"/>
  <c r="AL38" i="32"/>
  <c r="BC37" i="32"/>
  <c r="BA37" i="32"/>
  <c r="AL36" i="32"/>
  <c r="S36" i="32"/>
  <c r="BC35" i="32" s="1"/>
  <c r="AL35" i="32"/>
  <c r="BC33" i="32"/>
  <c r="AL33" i="32"/>
  <c r="BC32" i="32"/>
  <c r="AL32" i="32"/>
  <c r="BC31" i="32"/>
  <c r="AL30" i="32"/>
  <c r="S30" i="32"/>
  <c r="BC30" i="32" s="1"/>
  <c r="AL29" i="32"/>
  <c r="AL27" i="32"/>
  <c r="BC27" i="32" s="1"/>
  <c r="AL26" i="32"/>
  <c r="BC26" i="32" s="1"/>
  <c r="BA25" i="32"/>
  <c r="BC28" i="32" s="1"/>
  <c r="AL24" i="32"/>
  <c r="S24" i="32"/>
  <c r="BC24" i="32" s="1"/>
  <c r="BC23" i="32"/>
  <c r="AL23" i="32"/>
  <c r="BC22" i="32"/>
  <c r="AL21" i="32"/>
  <c r="BC21" i="32" s="1"/>
  <c r="AL20" i="32"/>
  <c r="BC20" i="32" s="1"/>
  <c r="BC19" i="32"/>
  <c r="BC18" i="32"/>
  <c r="AL18" i="32"/>
  <c r="S18" i="32"/>
  <c r="BC16" i="32" s="1"/>
  <c r="AL17" i="32"/>
  <c r="BC15" i="32"/>
  <c r="AL15" i="32"/>
  <c r="BC14" i="32"/>
  <c r="AL14" i="32"/>
  <c r="BC13" i="32"/>
  <c r="AL12" i="32"/>
  <c r="BC12" i="32" s="1"/>
  <c r="AL11" i="32"/>
  <c r="BC11" i="32" s="1"/>
  <c r="BC10" i="32"/>
  <c r="BC9" i="32"/>
  <c r="BC8" i="32"/>
  <c r="BC7" i="32"/>
  <c r="AX13" i="35" l="1"/>
  <c r="AH10" i="35"/>
  <c r="AH12" i="35"/>
  <c r="AX12" i="35" s="1"/>
  <c r="AH16" i="35"/>
  <c r="AX16" i="35" s="1"/>
  <c r="AH18" i="35"/>
  <c r="AH22" i="35"/>
  <c r="AH26" i="35"/>
  <c r="AH30" i="35"/>
  <c r="AH38" i="35"/>
  <c r="AH72" i="35"/>
  <c r="AX72" i="35" s="1"/>
  <c r="AH80" i="35"/>
  <c r="AX80" i="35" s="1"/>
  <c r="AH120" i="35"/>
  <c r="AX120" i="35" s="1"/>
  <c r="AH140" i="35"/>
  <c r="AX178" i="35"/>
  <c r="AX242" i="35"/>
  <c r="AH268" i="35"/>
  <c r="AX8" i="35"/>
  <c r="AV26" i="35"/>
  <c r="AX25" i="35" s="1"/>
  <c r="AV46" i="35"/>
  <c r="AX45" i="35" s="1"/>
  <c r="AV62" i="35"/>
  <c r="AX61" i="35" s="1"/>
  <c r="AH70" i="35"/>
  <c r="AX70" i="35" s="1"/>
  <c r="AH78" i="35"/>
  <c r="AH86" i="35"/>
  <c r="AH92" i="35"/>
  <c r="AX92" i="35" s="1"/>
  <c r="AH102" i="35"/>
  <c r="AX121" i="35"/>
  <c r="AH132" i="35"/>
  <c r="AH154" i="35"/>
  <c r="AX154" i="35" s="1"/>
  <c r="AX183" i="35"/>
  <c r="AH250" i="35"/>
  <c r="AH258" i="35"/>
  <c r="AX258" i="35" s="1"/>
  <c r="AH274" i="35"/>
  <c r="AX10" i="35"/>
  <c r="AX26" i="35"/>
  <c r="AH34" i="35"/>
  <c r="AX49" i="35"/>
  <c r="AH68" i="35"/>
  <c r="AV70" i="35"/>
  <c r="AX73" i="35"/>
  <c r="AX71" i="35"/>
  <c r="AH76" i="35"/>
  <c r="AV78" i="35"/>
  <c r="AX77" i="35" s="1"/>
  <c r="AX81" i="35"/>
  <c r="AX79" i="35"/>
  <c r="AH84" i="35"/>
  <c r="AX84" i="35" s="1"/>
  <c r="AV86" i="35"/>
  <c r="AX86" i="35" s="1"/>
  <c r="AX87" i="35"/>
  <c r="AX93" i="35"/>
  <c r="AX91" i="35"/>
  <c r="AH100" i="35"/>
  <c r="AX100" i="35" s="1"/>
  <c r="AH106" i="35"/>
  <c r="AX106" i="35" s="1"/>
  <c r="AH124" i="35"/>
  <c r="AX132" i="35"/>
  <c r="AX131" i="35"/>
  <c r="AH146" i="35"/>
  <c r="AH160" i="35"/>
  <c r="AX179" i="35"/>
  <c r="AV222" i="35"/>
  <c r="AV238" i="35"/>
  <c r="AX237" i="35" s="1"/>
  <c r="AV246" i="35"/>
  <c r="AX245" i="35" s="1"/>
  <c r="AV254" i="35"/>
  <c r="AX253" i="35" s="1"/>
  <c r="AH234" i="35"/>
  <c r="AH232" i="35"/>
  <c r="AX232" i="35" s="1"/>
  <c r="AH230" i="35"/>
  <c r="AX230" i="35" s="1"/>
  <c r="AH228" i="35"/>
  <c r="AX228" i="35" s="1"/>
  <c r="AH226" i="35"/>
  <c r="AH224" i="35"/>
  <c r="AX224" i="35" s="1"/>
  <c r="AH222" i="35"/>
  <c r="AX222" i="35" s="1"/>
  <c r="AH220" i="35"/>
  <c r="AX220" i="35" s="1"/>
  <c r="AH218" i="35"/>
  <c r="AH216" i="35"/>
  <c r="AX216" i="35" s="1"/>
  <c r="AH214" i="35"/>
  <c r="AX214" i="35" s="1"/>
  <c r="AH212" i="35"/>
  <c r="AX212" i="35" s="1"/>
  <c r="AH210" i="35"/>
  <c r="AH208" i="35"/>
  <c r="AX208" i="35" s="1"/>
  <c r="AH206" i="35"/>
  <c r="AX206" i="35" s="1"/>
  <c r="AH204" i="35"/>
  <c r="AX204" i="35" s="1"/>
  <c r="AH202" i="35"/>
  <c r="AH200" i="35"/>
  <c r="AH198" i="35"/>
  <c r="AH196" i="35"/>
  <c r="AH194" i="35"/>
  <c r="AH192" i="35"/>
  <c r="AH190" i="35"/>
  <c r="AX190" i="35" s="1"/>
  <c r="AH188" i="35"/>
  <c r="AX188" i="35" s="1"/>
  <c r="AH186" i="35"/>
  <c r="AH184" i="35"/>
  <c r="AH182" i="35"/>
  <c r="AH180" i="35"/>
  <c r="AH286" i="35"/>
  <c r="AH280" i="35"/>
  <c r="AH270" i="35"/>
  <c r="AX270" i="35" s="1"/>
  <c r="AH264" i="35"/>
  <c r="AX264" i="35" s="1"/>
  <c r="AH262" i="35"/>
  <c r="AH254" i="35"/>
  <c r="AH246" i="35"/>
  <c r="AH238" i="35"/>
  <c r="AX238" i="35" s="1"/>
  <c r="AH178" i="35"/>
  <c r="AH172" i="35"/>
  <c r="AH162" i="35"/>
  <c r="AH156" i="35"/>
  <c r="AX156" i="35" s="1"/>
  <c r="AH150" i="35"/>
  <c r="AH142" i="35"/>
  <c r="AX142" i="35" s="1"/>
  <c r="AH134" i="35"/>
  <c r="AH126" i="35"/>
  <c r="AX126" i="35" s="1"/>
  <c r="AH110" i="35"/>
  <c r="AX110" i="35" s="1"/>
  <c r="AH108" i="35"/>
  <c r="AX108" i="35" s="1"/>
  <c r="AH90" i="35"/>
  <c r="AH66" i="35"/>
  <c r="AX66" i="35" s="1"/>
  <c r="AH64" i="35"/>
  <c r="AX64" i="35" s="1"/>
  <c r="AH62" i="35"/>
  <c r="AH60" i="35"/>
  <c r="AX60" i="35" s="1"/>
  <c r="AH58" i="35"/>
  <c r="AX58" i="35" s="1"/>
  <c r="AH56" i="35"/>
  <c r="AX56" i="35" s="1"/>
  <c r="AH54" i="35"/>
  <c r="AH52" i="35"/>
  <c r="AX52" i="35" s="1"/>
  <c r="AH50" i="35"/>
  <c r="AX50" i="35" s="1"/>
  <c r="AH48" i="35"/>
  <c r="AX48" i="35" s="1"/>
  <c r="AH46" i="35"/>
  <c r="AX46" i="35" s="1"/>
  <c r="AH44" i="35"/>
  <c r="AX44" i="35" s="1"/>
  <c r="AH42" i="35"/>
  <c r="AH40" i="35"/>
  <c r="AX40" i="35" s="1"/>
  <c r="AH282" i="35"/>
  <c r="AH276" i="35"/>
  <c r="AH266" i="35"/>
  <c r="AX266" i="35" s="1"/>
  <c r="AH256" i="35"/>
  <c r="AX256" i="35" s="1"/>
  <c r="AH248" i="35"/>
  <c r="AX248" i="35" s="1"/>
  <c r="AH240" i="35"/>
  <c r="AX240" i="35" s="1"/>
  <c r="AH174" i="35"/>
  <c r="AX174" i="35" s="1"/>
  <c r="AH168" i="35"/>
  <c r="AH158" i="35"/>
  <c r="AH152" i="35"/>
  <c r="AX152" i="35" s="1"/>
  <c r="AH144" i="35"/>
  <c r="AX144" i="35" s="1"/>
  <c r="AH136" i="35"/>
  <c r="AH128" i="35"/>
  <c r="AH114" i="35"/>
  <c r="AX114" i="35" s="1"/>
  <c r="AH112" i="35"/>
  <c r="AX112" i="35" s="1"/>
  <c r="AH98" i="35"/>
  <c r="AH96" i="35"/>
  <c r="AX96" i="35" s="1"/>
  <c r="AH14" i="35"/>
  <c r="AX14" i="35" s="1"/>
  <c r="AH20" i="35"/>
  <c r="AX20" i="35" s="1"/>
  <c r="AH24" i="35"/>
  <c r="AX24" i="35" s="1"/>
  <c r="AH28" i="35"/>
  <c r="AX28" i="35" s="1"/>
  <c r="AX32" i="35"/>
  <c r="AX69" i="35"/>
  <c r="AX67" i="35"/>
  <c r="AX75" i="35"/>
  <c r="AX85" i="35"/>
  <c r="AX83" i="35"/>
  <c r="AH88" i="35"/>
  <c r="AX88" i="35" s="1"/>
  <c r="AH116" i="35"/>
  <c r="AX116" i="35" s="1"/>
  <c r="AH130" i="35"/>
  <c r="AX130" i="35" s="1"/>
  <c r="AX147" i="35"/>
  <c r="AX149" i="35"/>
  <c r="AX250" i="35"/>
  <c r="AV206" i="35"/>
  <c r="AV202" i="35"/>
  <c r="AV198" i="35"/>
  <c r="AV194" i="35"/>
  <c r="AX193" i="35" s="1"/>
  <c r="AV190" i="35"/>
  <c r="AV186" i="35"/>
  <c r="AV182" i="35"/>
  <c r="AV286" i="35"/>
  <c r="AX285" i="35" s="1"/>
  <c r="AV282" i="35"/>
  <c r="AX281" i="35" s="1"/>
  <c r="AV278" i="35"/>
  <c r="AX277" i="35" s="1"/>
  <c r="AV274" i="35"/>
  <c r="AX273" i="35" s="1"/>
  <c r="AV270" i="35"/>
  <c r="AX269" i="35" s="1"/>
  <c r="AV266" i="35"/>
  <c r="AX265" i="35" s="1"/>
  <c r="AV178" i="35"/>
  <c r="AX177" i="35" s="1"/>
  <c r="AV174" i="35"/>
  <c r="AX173" i="35" s="1"/>
  <c r="AV170" i="35"/>
  <c r="AX169" i="35" s="1"/>
  <c r="AV166" i="35"/>
  <c r="AX165" i="35" s="1"/>
  <c r="AV162" i="35"/>
  <c r="AX161" i="35" s="1"/>
  <c r="AV158" i="35"/>
  <c r="AX157" i="35" s="1"/>
  <c r="AV154" i="35"/>
  <c r="AX153" i="35" s="1"/>
  <c r="AV150" i="35"/>
  <c r="AV146" i="35"/>
  <c r="AX145" i="35" s="1"/>
  <c r="AV142" i="35"/>
  <c r="AX141" i="35" s="1"/>
  <c r="AV138" i="35"/>
  <c r="AX137" i="35" s="1"/>
  <c r="AV134" i="35"/>
  <c r="AX133" i="35" s="1"/>
  <c r="AV130" i="35"/>
  <c r="AX129" i="35" s="1"/>
  <c r="AV126" i="35"/>
  <c r="AX125" i="35" s="1"/>
  <c r="AV114" i="35"/>
  <c r="AX113" i="35" s="1"/>
  <c r="AV98" i="35"/>
  <c r="AX97" i="35" s="1"/>
  <c r="AV38" i="35"/>
  <c r="AV34" i="35"/>
  <c r="AX33" i="35" s="1"/>
  <c r="AV30" i="35"/>
  <c r="AX29" i="35" s="1"/>
  <c r="AV258" i="35"/>
  <c r="AX257" i="35" s="1"/>
  <c r="AV250" i="35"/>
  <c r="AX249" i="35" s="1"/>
  <c r="AV242" i="35"/>
  <c r="AX241" i="35" s="1"/>
  <c r="AV118" i="35"/>
  <c r="AX117" i="35" s="1"/>
  <c r="AV102" i="35"/>
  <c r="AX101" i="35" s="1"/>
  <c r="AV14" i="35"/>
  <c r="AV18" i="35"/>
  <c r="AX17" i="35" s="1"/>
  <c r="AV22" i="35"/>
  <c r="AX21" i="35" s="1"/>
  <c r="AH36" i="35"/>
  <c r="AX36" i="35" s="1"/>
  <c r="AV54" i="35"/>
  <c r="AX53" i="35" s="1"/>
  <c r="AX140" i="35"/>
  <c r="AX139" i="35"/>
  <c r="AX150" i="35"/>
  <c r="AH164" i="35"/>
  <c r="AX164" i="35" s="1"/>
  <c r="AX175" i="35"/>
  <c r="AX199" i="35"/>
  <c r="AV210" i="35"/>
  <c r="AV226" i="35"/>
  <c r="AX225" i="35" s="1"/>
  <c r="AH242" i="35"/>
  <c r="AH278" i="35"/>
  <c r="AX7" i="35"/>
  <c r="AX11" i="35"/>
  <c r="AX15" i="35"/>
  <c r="AX19" i="35"/>
  <c r="AX23" i="35"/>
  <c r="AX27" i="35"/>
  <c r="AH32" i="35"/>
  <c r="AX37" i="35"/>
  <c r="AV42" i="35"/>
  <c r="AX41" i="35" s="1"/>
  <c r="AV50" i="35"/>
  <c r="AV58" i="35"/>
  <c r="AX57" i="35" s="1"/>
  <c r="AV66" i="35"/>
  <c r="AX65" i="35" s="1"/>
  <c r="AX68" i="35"/>
  <c r="AH74" i="35"/>
  <c r="AX74" i="35" s="1"/>
  <c r="AX76" i="35"/>
  <c r="AX78" i="35"/>
  <c r="AH82" i="35"/>
  <c r="AX82" i="35" s="1"/>
  <c r="AV90" i="35"/>
  <c r="AX89" i="35" s="1"/>
  <c r="AH94" i="35"/>
  <c r="AX94" i="35" s="1"/>
  <c r="AX98" i="35"/>
  <c r="AH104" i="35"/>
  <c r="AX104" i="35" s="1"/>
  <c r="AV106" i="35"/>
  <c r="AX105" i="35" s="1"/>
  <c r="AV110" i="35"/>
  <c r="AX109" i="35" s="1"/>
  <c r="AH118" i="35"/>
  <c r="AX118" i="35" s="1"/>
  <c r="AH122" i="35"/>
  <c r="AX122" i="35" s="1"/>
  <c r="AX124" i="35"/>
  <c r="AX123" i="35"/>
  <c r="AX134" i="35"/>
  <c r="AH138" i="35"/>
  <c r="AX138" i="35" s="1"/>
  <c r="AH148" i="35"/>
  <c r="AX148" i="35" s="1"/>
  <c r="AX162" i="35"/>
  <c r="AH166" i="35"/>
  <c r="AX166" i="35" s="1"/>
  <c r="AH170" i="35"/>
  <c r="AH176" i="35"/>
  <c r="AX191" i="35"/>
  <c r="AV218" i="35"/>
  <c r="AX217" i="35" s="1"/>
  <c r="AV234" i="35"/>
  <c r="AH236" i="35"/>
  <c r="AX236" i="35" s="1"/>
  <c r="AH244" i="35"/>
  <c r="AX244" i="35" s="1"/>
  <c r="AH252" i="35"/>
  <c r="AX252" i="35" s="1"/>
  <c r="AH260" i="35"/>
  <c r="AX260" i="35" s="1"/>
  <c r="AH272" i="35"/>
  <c r="AX282" i="35"/>
  <c r="AX286" i="35"/>
  <c r="AX180" i="35"/>
  <c r="AX184" i="35"/>
  <c r="AX192" i="35"/>
  <c r="AX196" i="35"/>
  <c r="AX200" i="35"/>
  <c r="AX246" i="35"/>
  <c r="AX262" i="35"/>
  <c r="AX274" i="35"/>
  <c r="AX102" i="35"/>
  <c r="AX119" i="35"/>
  <c r="AX128" i="35"/>
  <c r="AX136" i="35"/>
  <c r="AX181" i="35"/>
  <c r="AX185" i="35"/>
  <c r="AX189" i="35"/>
  <c r="AX197" i="35"/>
  <c r="AX201" i="35"/>
  <c r="AX205" i="35"/>
  <c r="AX209" i="35"/>
  <c r="AX207" i="35"/>
  <c r="AX213" i="35"/>
  <c r="AX211" i="35"/>
  <c r="AX215" i="35"/>
  <c r="AX221" i="35"/>
  <c r="AX219" i="35"/>
  <c r="AX223" i="35"/>
  <c r="AX229" i="35"/>
  <c r="AX227" i="35"/>
  <c r="AX233" i="35"/>
  <c r="AX231" i="35"/>
  <c r="AX278" i="35"/>
  <c r="AX160" i="35"/>
  <c r="AX168" i="35"/>
  <c r="AX172" i="35"/>
  <c r="AX176" i="35"/>
  <c r="AX268" i="35"/>
  <c r="AX272" i="35"/>
  <c r="AX276" i="35"/>
  <c r="AX280" i="35"/>
  <c r="AX284" i="35"/>
  <c r="AR100" i="34"/>
  <c r="AR112" i="34" s="1"/>
  <c r="AR124" i="34" s="1"/>
  <c r="AR136" i="34" s="1"/>
  <c r="AT85" i="34"/>
  <c r="AT7" i="34"/>
  <c r="AT49" i="34"/>
  <c r="AT52" i="34"/>
  <c r="AT50" i="34"/>
  <c r="AN845" i="34"/>
  <c r="AN800" i="34"/>
  <c r="AT800" i="34" s="1"/>
  <c r="AN794" i="34"/>
  <c r="AN788" i="34"/>
  <c r="AT788" i="34" s="1"/>
  <c r="AN782" i="34"/>
  <c r="AN776" i="34"/>
  <c r="AT776" i="34" s="1"/>
  <c r="AN770" i="34"/>
  <c r="AN755" i="34"/>
  <c r="AN749" i="34"/>
  <c r="AN743" i="34"/>
  <c r="AN737" i="34"/>
  <c r="AN731" i="34"/>
  <c r="AN725" i="34"/>
  <c r="AN680" i="34"/>
  <c r="AT680" i="34" s="1"/>
  <c r="AN839" i="34"/>
  <c r="AN833" i="34"/>
  <c r="AN827" i="34"/>
  <c r="AN821" i="34"/>
  <c r="AN815" i="34"/>
  <c r="AN809" i="34"/>
  <c r="AN764" i="34"/>
  <c r="AT764" i="34" s="1"/>
  <c r="AN758" i="34"/>
  <c r="AN719" i="34"/>
  <c r="AN713" i="34"/>
  <c r="AN707" i="34"/>
  <c r="AN701" i="34"/>
  <c r="AN695" i="34"/>
  <c r="AN689" i="34"/>
  <c r="AN842" i="34"/>
  <c r="AN803" i="34"/>
  <c r="AN797" i="34"/>
  <c r="AN791" i="34"/>
  <c r="AN785" i="34"/>
  <c r="AN779" i="34"/>
  <c r="AN773" i="34"/>
  <c r="AN752" i="34"/>
  <c r="AT752" i="34" s="1"/>
  <c r="AN746" i="34"/>
  <c r="AN740" i="34"/>
  <c r="AN734" i="34"/>
  <c r="AN728" i="34"/>
  <c r="AN722" i="34"/>
  <c r="AN836" i="34"/>
  <c r="AT836" i="34" s="1"/>
  <c r="AN830" i="34"/>
  <c r="AN824" i="34"/>
  <c r="AN818" i="34"/>
  <c r="AN812" i="34"/>
  <c r="AN806" i="34"/>
  <c r="AN761" i="34"/>
  <c r="AN710" i="34"/>
  <c r="AN677" i="34"/>
  <c r="AN632" i="34"/>
  <c r="AT632" i="34" s="1"/>
  <c r="AN626" i="34"/>
  <c r="AN620" i="34"/>
  <c r="AT620" i="34" s="1"/>
  <c r="AN614" i="34"/>
  <c r="AN608" i="34"/>
  <c r="AT608" i="34" s="1"/>
  <c r="AN602" i="34"/>
  <c r="AN587" i="34"/>
  <c r="AN581" i="34"/>
  <c r="AN575" i="34"/>
  <c r="AN569" i="34"/>
  <c r="AN563" i="34"/>
  <c r="AN557" i="34"/>
  <c r="AN674" i="34"/>
  <c r="AN635" i="34"/>
  <c r="AN629" i="34"/>
  <c r="AN623" i="34"/>
  <c r="AN617" i="34"/>
  <c r="AN611" i="34"/>
  <c r="AN605" i="34"/>
  <c r="AN584" i="34"/>
  <c r="AT584" i="34" s="1"/>
  <c r="AN578" i="34"/>
  <c r="AN572" i="34"/>
  <c r="AT572" i="34" s="1"/>
  <c r="AN566" i="34"/>
  <c r="AN560" i="34"/>
  <c r="AT560" i="34" s="1"/>
  <c r="AN671" i="34"/>
  <c r="AN668" i="34"/>
  <c r="AT668" i="34" s="1"/>
  <c r="AN653" i="34"/>
  <c r="AN638" i="34"/>
  <c r="AN590" i="34"/>
  <c r="AN515" i="34"/>
  <c r="AN509" i="34"/>
  <c r="AN464" i="34"/>
  <c r="AN458" i="34"/>
  <c r="AN716" i="34"/>
  <c r="AT716" i="34" s="1"/>
  <c r="AN698" i="34"/>
  <c r="AN692" i="34"/>
  <c r="AN662" i="34"/>
  <c r="AN647" i="34"/>
  <c r="AN644" i="34"/>
  <c r="AN512" i="34"/>
  <c r="AN506" i="34"/>
  <c r="AN467" i="34"/>
  <c r="AN461" i="34"/>
  <c r="AN650" i="34"/>
  <c r="AN686" i="34"/>
  <c r="AN656" i="34"/>
  <c r="AN641" i="34"/>
  <c r="AN593" i="34"/>
  <c r="AN554" i="34"/>
  <c r="AN551" i="34"/>
  <c r="AN548" i="34"/>
  <c r="AT548" i="34" s="1"/>
  <c r="AN545" i="34"/>
  <c r="AN530" i="34"/>
  <c r="AN494" i="34"/>
  <c r="AN479" i="34"/>
  <c r="AN476" i="34"/>
  <c r="AN416" i="34"/>
  <c r="AT416" i="34" s="1"/>
  <c r="AN410" i="34"/>
  <c r="AN404" i="34"/>
  <c r="AT404" i="34" s="1"/>
  <c r="AN398" i="34"/>
  <c r="AN392" i="34"/>
  <c r="AT392" i="34" s="1"/>
  <c r="AN386" i="34"/>
  <c r="AN347" i="34"/>
  <c r="AN341" i="34"/>
  <c r="AN296" i="34"/>
  <c r="AT296" i="34" s="1"/>
  <c r="AN290" i="34"/>
  <c r="AN284" i="34"/>
  <c r="AT284" i="34" s="1"/>
  <c r="AN278" i="34"/>
  <c r="AN272" i="34"/>
  <c r="AT272" i="34" s="1"/>
  <c r="AN266" i="34"/>
  <c r="AN251" i="34"/>
  <c r="AN245" i="34"/>
  <c r="AN239" i="34"/>
  <c r="AN233" i="34"/>
  <c r="AN227" i="34"/>
  <c r="AN221" i="34"/>
  <c r="AN767" i="34"/>
  <c r="AN704" i="34"/>
  <c r="AN683" i="34"/>
  <c r="AN665" i="34"/>
  <c r="AN599" i="34"/>
  <c r="AN539" i="34"/>
  <c r="AN536" i="34"/>
  <c r="AN521" i="34"/>
  <c r="AN503" i="34"/>
  <c r="AN500" i="34"/>
  <c r="AT500" i="34" s="1"/>
  <c r="AN485" i="34"/>
  <c r="AN470" i="34"/>
  <c r="AN455" i="34"/>
  <c r="AN419" i="34"/>
  <c r="AN413" i="34"/>
  <c r="AN407" i="34"/>
  <c r="AN401" i="34"/>
  <c r="AN395" i="34"/>
  <c r="AN389" i="34"/>
  <c r="AN344" i="34"/>
  <c r="AN338" i="34"/>
  <c r="AN299" i="34"/>
  <c r="AN293" i="34"/>
  <c r="AN287" i="34"/>
  <c r="AN281" i="34"/>
  <c r="AN275" i="34"/>
  <c r="AN269" i="34"/>
  <c r="AN248" i="34"/>
  <c r="AT248" i="34" s="1"/>
  <c r="AN242" i="34"/>
  <c r="AN236" i="34"/>
  <c r="AT236" i="34" s="1"/>
  <c r="AN230" i="34"/>
  <c r="AN224" i="34"/>
  <c r="AT224" i="34" s="1"/>
  <c r="AN218" i="34"/>
  <c r="AN542" i="34"/>
  <c r="AN527" i="34"/>
  <c r="AN533" i="34"/>
  <c r="AN488" i="34"/>
  <c r="AN473" i="34"/>
  <c r="AN446" i="34"/>
  <c r="AN431" i="34"/>
  <c r="AN428" i="34"/>
  <c r="AT428" i="34" s="1"/>
  <c r="AN365" i="34"/>
  <c r="AN350" i="34"/>
  <c r="AN326" i="34"/>
  <c r="AN311" i="34"/>
  <c r="AN308" i="34"/>
  <c r="AN203" i="34"/>
  <c r="AN197" i="34"/>
  <c r="AN191" i="34"/>
  <c r="AN185" i="34"/>
  <c r="AN164" i="34"/>
  <c r="AT164" i="34" s="1"/>
  <c r="AN158" i="34"/>
  <c r="AN152" i="34"/>
  <c r="AN146" i="34"/>
  <c r="AN140" i="34"/>
  <c r="AN134" i="34"/>
  <c r="AT134" i="34" s="1"/>
  <c r="AN95" i="34"/>
  <c r="AN89" i="34"/>
  <c r="AN44" i="34"/>
  <c r="AN38" i="34"/>
  <c r="AN32" i="34"/>
  <c r="AN26" i="34"/>
  <c r="AT26" i="34" s="1"/>
  <c r="AN20" i="34"/>
  <c r="AN659" i="34"/>
  <c r="AN596" i="34"/>
  <c r="AT596" i="34" s="1"/>
  <c r="AN524" i="34"/>
  <c r="AN497" i="34"/>
  <c r="AN452" i="34"/>
  <c r="AN437" i="34"/>
  <c r="AN422" i="34"/>
  <c r="AN374" i="34"/>
  <c r="AN359" i="34"/>
  <c r="AN356" i="34"/>
  <c r="AN317" i="34"/>
  <c r="AN302" i="34"/>
  <c r="AN257" i="34"/>
  <c r="AN215" i="34"/>
  <c r="AN212" i="34"/>
  <c r="AT212" i="34" s="1"/>
  <c r="AN206" i="34"/>
  <c r="AN200" i="34"/>
  <c r="AN194" i="34"/>
  <c r="AN188" i="34"/>
  <c r="AN182" i="34"/>
  <c r="AN167" i="34"/>
  <c r="AN161" i="34"/>
  <c r="AN155" i="34"/>
  <c r="AN149" i="34"/>
  <c r="AN143" i="34"/>
  <c r="AN137" i="34"/>
  <c r="AN92" i="34"/>
  <c r="AT92" i="34" s="1"/>
  <c r="AN86" i="34"/>
  <c r="AT86" i="34" s="1"/>
  <c r="AN47" i="34"/>
  <c r="AN41" i="34"/>
  <c r="AN35" i="34"/>
  <c r="AN29" i="34"/>
  <c r="AN23" i="34"/>
  <c r="AN17" i="34"/>
  <c r="P804" i="34"/>
  <c r="P798" i="34"/>
  <c r="P792" i="34"/>
  <c r="P786" i="34"/>
  <c r="P780" i="34"/>
  <c r="P774" i="34"/>
  <c r="P684" i="34"/>
  <c r="AT683" i="34" s="1"/>
  <c r="P678" i="34"/>
  <c r="P768" i="34"/>
  <c r="P762" i="34"/>
  <c r="P846" i="34"/>
  <c r="P756" i="34"/>
  <c r="P750" i="34"/>
  <c r="P744" i="34"/>
  <c r="P738" i="34"/>
  <c r="P732" i="34"/>
  <c r="P726" i="34"/>
  <c r="P840" i="34"/>
  <c r="AT838" i="34" s="1"/>
  <c r="P834" i="34"/>
  <c r="P828" i="34"/>
  <c r="AT826" i="34" s="1"/>
  <c r="P822" i="34"/>
  <c r="P816" i="34"/>
  <c r="AT814" i="34" s="1"/>
  <c r="P810" i="34"/>
  <c r="P636" i="34"/>
  <c r="P630" i="34"/>
  <c r="P624" i="34"/>
  <c r="AT623" i="34" s="1"/>
  <c r="P618" i="34"/>
  <c r="P612" i="34"/>
  <c r="AT611" i="34" s="1"/>
  <c r="P606" i="34"/>
  <c r="P720" i="34"/>
  <c r="AT718" i="34" s="1"/>
  <c r="P714" i="34"/>
  <c r="P588" i="34"/>
  <c r="P582" i="34"/>
  <c r="P576" i="34"/>
  <c r="AT575" i="34" s="1"/>
  <c r="P570" i="34"/>
  <c r="P564" i="34"/>
  <c r="AT563" i="34" s="1"/>
  <c r="P558" i="34"/>
  <c r="P708" i="34"/>
  <c r="AT706" i="34" s="1"/>
  <c r="P702" i="34"/>
  <c r="P660" i="34"/>
  <c r="P642" i="34"/>
  <c r="P600" i="34"/>
  <c r="AT598" i="34" s="1"/>
  <c r="P594" i="34"/>
  <c r="P468" i="34"/>
  <c r="P462" i="34"/>
  <c r="P456" i="34"/>
  <c r="AT455" i="34" s="1"/>
  <c r="P666" i="34"/>
  <c r="P516" i="34"/>
  <c r="P510" i="34"/>
  <c r="P690" i="34"/>
  <c r="P696" i="34"/>
  <c r="AT694" i="34" s="1"/>
  <c r="P648" i="34"/>
  <c r="P534" i="34"/>
  <c r="P498" i="34"/>
  <c r="P420" i="34"/>
  <c r="P414" i="34"/>
  <c r="P408" i="34"/>
  <c r="AT407" i="34" s="1"/>
  <c r="P402" i="34"/>
  <c r="P396" i="34"/>
  <c r="AT395" i="34" s="1"/>
  <c r="P390" i="34"/>
  <c r="P300" i="34"/>
  <c r="P294" i="34"/>
  <c r="P288" i="34"/>
  <c r="AT287" i="34" s="1"/>
  <c r="P282" i="34"/>
  <c r="P276" i="34"/>
  <c r="AT275" i="34" s="1"/>
  <c r="P270" i="34"/>
  <c r="P672" i="34"/>
  <c r="AT670" i="34" s="1"/>
  <c r="P528" i="34"/>
  <c r="P492" i="34"/>
  <c r="P474" i="34"/>
  <c r="P348" i="34"/>
  <c r="P342" i="34"/>
  <c r="P252" i="34"/>
  <c r="P246" i="34"/>
  <c r="P240" i="34"/>
  <c r="P234" i="34"/>
  <c r="P228" i="34"/>
  <c r="P222" i="34"/>
  <c r="P522" i="34"/>
  <c r="P654" i="34"/>
  <c r="P540" i="34"/>
  <c r="P480" i="34"/>
  <c r="P450" i="34"/>
  <c r="P372" i="34"/>
  <c r="P354" i="34"/>
  <c r="P336" i="34"/>
  <c r="AT334" i="34" s="1"/>
  <c r="P330" i="34"/>
  <c r="P210" i="34"/>
  <c r="P168" i="34"/>
  <c r="P162" i="34"/>
  <c r="P156" i="34"/>
  <c r="AT155" i="34" s="1"/>
  <c r="P150" i="34"/>
  <c r="P144" i="34"/>
  <c r="AT143" i="34" s="1"/>
  <c r="P138" i="34"/>
  <c r="P48" i="34"/>
  <c r="AT46" i="34" s="1"/>
  <c r="P42" i="34"/>
  <c r="AT41" i="34" s="1"/>
  <c r="P36" i="34"/>
  <c r="P30" i="34"/>
  <c r="AT29" i="34" s="1"/>
  <c r="P24" i="34"/>
  <c r="P18" i="34"/>
  <c r="P504" i="34"/>
  <c r="AT502" i="34" s="1"/>
  <c r="P444" i="34"/>
  <c r="P426" i="34"/>
  <c r="P384" i="34"/>
  <c r="AT382" i="34" s="1"/>
  <c r="P378" i="34"/>
  <c r="P324" i="34"/>
  <c r="P306" i="34"/>
  <c r="P264" i="34"/>
  <c r="AT262" i="34" s="1"/>
  <c r="P204" i="34"/>
  <c r="P198" i="34"/>
  <c r="P192" i="34"/>
  <c r="P186" i="34"/>
  <c r="P96" i="34"/>
  <c r="P90" i="34"/>
  <c r="AN14" i="34"/>
  <c r="AT19" i="34"/>
  <c r="AT23" i="34"/>
  <c r="AT31" i="34"/>
  <c r="AT35" i="34"/>
  <c r="AT43" i="34"/>
  <c r="AT47" i="34"/>
  <c r="AN51" i="34"/>
  <c r="AT51" i="34" s="1"/>
  <c r="AT65" i="34"/>
  <c r="AN62" i="34"/>
  <c r="P66" i="34"/>
  <c r="AT70" i="34"/>
  <c r="AN77" i="34"/>
  <c r="AN81" i="34"/>
  <c r="P84" i="34"/>
  <c r="AT82" i="34" s="1"/>
  <c r="AN90" i="34"/>
  <c r="AT100" i="34"/>
  <c r="AT101" i="34"/>
  <c r="AT99" i="34"/>
  <c r="AT97" i="34"/>
  <c r="AT94" i="34"/>
  <c r="AN98" i="34"/>
  <c r="AT98" i="34" s="1"/>
  <c r="P102" i="34"/>
  <c r="AT106" i="34"/>
  <c r="AN113" i="34"/>
  <c r="AN117" i="34"/>
  <c r="P120" i="34"/>
  <c r="AN132" i="34"/>
  <c r="AT140" i="34"/>
  <c r="AN144" i="34"/>
  <c r="AT152" i="34"/>
  <c r="AN156" i="34"/>
  <c r="AN176" i="34"/>
  <c r="AT176" i="34" s="1"/>
  <c r="AN179" i="34"/>
  <c r="AN222" i="34"/>
  <c r="AT240" i="34"/>
  <c r="AT238" i="34"/>
  <c r="AT239" i="34"/>
  <c r="AT235" i="34"/>
  <c r="AN246" i="34"/>
  <c r="AN254" i="34"/>
  <c r="AN305" i="34"/>
  <c r="P312" i="34"/>
  <c r="AN320" i="34"/>
  <c r="AN335" i="34"/>
  <c r="AN353" i="34"/>
  <c r="P360" i="34"/>
  <c r="AN368" i="34"/>
  <c r="AN383" i="34"/>
  <c r="AN429" i="34"/>
  <c r="AN449" i="34"/>
  <c r="AN482" i="34"/>
  <c r="AN491" i="34"/>
  <c r="AT18" i="34"/>
  <c r="AT14" i="34"/>
  <c r="AT20" i="34"/>
  <c r="AT28" i="34"/>
  <c r="AT44" i="34"/>
  <c r="AT77" i="34"/>
  <c r="AT112" i="34"/>
  <c r="AT192" i="34"/>
  <c r="AT190" i="34"/>
  <c r="AT204" i="34"/>
  <c r="AT202" i="34"/>
  <c r="AT551" i="34"/>
  <c r="AT550" i="34"/>
  <c r="AT8" i="34"/>
  <c r="AT16" i="34"/>
  <c r="AT32" i="34"/>
  <c r="AT40" i="34"/>
  <c r="AT56" i="34"/>
  <c r="AN843" i="34"/>
  <c r="AN762" i="34"/>
  <c r="AN756" i="34"/>
  <c r="AN753" i="34"/>
  <c r="AT753" i="34" s="1"/>
  <c r="AN747" i="34"/>
  <c r="AN741" i="34"/>
  <c r="AT741" i="34" s="1"/>
  <c r="AN735" i="34"/>
  <c r="AN729" i="34"/>
  <c r="AT729" i="34" s="1"/>
  <c r="AN723" i="34"/>
  <c r="AN846" i="34"/>
  <c r="AN840" i="34"/>
  <c r="AN837" i="34"/>
  <c r="AN831" i="34"/>
  <c r="AN825" i="34"/>
  <c r="AN819" i="34"/>
  <c r="AN813" i="34"/>
  <c r="AN807" i="34"/>
  <c r="AN750" i="34"/>
  <c r="AN744" i="34"/>
  <c r="AN738" i="34"/>
  <c r="AN732" i="34"/>
  <c r="AN726" i="34"/>
  <c r="AN720" i="34"/>
  <c r="AN717" i="34"/>
  <c r="AN711" i="34"/>
  <c r="AN705" i="34"/>
  <c r="AN699" i="34"/>
  <c r="AN693" i="34"/>
  <c r="AN687" i="34"/>
  <c r="AN834" i="34"/>
  <c r="AN828" i="34"/>
  <c r="AN822" i="34"/>
  <c r="AN816" i="34"/>
  <c r="AN810" i="34"/>
  <c r="AN804" i="34"/>
  <c r="AN801" i="34"/>
  <c r="AN795" i="34"/>
  <c r="AN789" i="34"/>
  <c r="AN783" i="34"/>
  <c r="AN777" i="34"/>
  <c r="AN771" i="34"/>
  <c r="AN714" i="34"/>
  <c r="AN708" i="34"/>
  <c r="AN786" i="34"/>
  <c r="AN696" i="34"/>
  <c r="AN684" i="34"/>
  <c r="AN675" i="34"/>
  <c r="AN594" i="34"/>
  <c r="AN588" i="34"/>
  <c r="AN585" i="34"/>
  <c r="AT585" i="34" s="1"/>
  <c r="AN579" i="34"/>
  <c r="AN573" i="34"/>
  <c r="AT573" i="34" s="1"/>
  <c r="AN567" i="34"/>
  <c r="AN561" i="34"/>
  <c r="AT561" i="34" s="1"/>
  <c r="AN555" i="34"/>
  <c r="AN798" i="34"/>
  <c r="AN774" i="34"/>
  <c r="AN702" i="34"/>
  <c r="AN690" i="34"/>
  <c r="AN681" i="34"/>
  <c r="AT681" i="34" s="1"/>
  <c r="AN678" i="34"/>
  <c r="AN666" i="34"/>
  <c r="AN660" i="34"/>
  <c r="AN654" i="34"/>
  <c r="AN648" i="34"/>
  <c r="AN642" i="34"/>
  <c r="AN636" i="34"/>
  <c r="AN633" i="34"/>
  <c r="AT633" i="34" s="1"/>
  <c r="AN627" i="34"/>
  <c r="AN621" i="34"/>
  <c r="AT621" i="34" s="1"/>
  <c r="AN615" i="34"/>
  <c r="AN609" i="34"/>
  <c r="AT609" i="34" s="1"/>
  <c r="AN603" i="34"/>
  <c r="AN657" i="34"/>
  <c r="AN630" i="34"/>
  <c r="AN618" i="34"/>
  <c r="AN606" i="34"/>
  <c r="AN597" i="34"/>
  <c r="AN582" i="34"/>
  <c r="AN570" i="34"/>
  <c r="AN558" i="34"/>
  <c r="AN546" i="34"/>
  <c r="AN540" i="34"/>
  <c r="AN534" i="34"/>
  <c r="AN528" i="34"/>
  <c r="AN522" i="34"/>
  <c r="AN516" i="34"/>
  <c r="AN513" i="34"/>
  <c r="AN507" i="34"/>
  <c r="AN759" i="34"/>
  <c r="AN651" i="34"/>
  <c r="AN624" i="34"/>
  <c r="AN612" i="34"/>
  <c r="AN600" i="34"/>
  <c r="AN576" i="34"/>
  <c r="AN564" i="34"/>
  <c r="AN498" i="34"/>
  <c r="AN492" i="34"/>
  <c r="AN486" i="34"/>
  <c r="AN480" i="34"/>
  <c r="AN474" i="34"/>
  <c r="AN468" i="34"/>
  <c r="AN465" i="34"/>
  <c r="AT465" i="34" s="1"/>
  <c r="AN459" i="34"/>
  <c r="AN663" i="34"/>
  <c r="AN768" i="34"/>
  <c r="AN765" i="34"/>
  <c r="AT765" i="34" s="1"/>
  <c r="AN672" i="34"/>
  <c r="AN669" i="34"/>
  <c r="AN519" i="34"/>
  <c r="AN483" i="34"/>
  <c r="AN456" i="34"/>
  <c r="AN378" i="34"/>
  <c r="AN372" i="34"/>
  <c r="AN366" i="34"/>
  <c r="AN360" i="34"/>
  <c r="AN354" i="34"/>
  <c r="AN348" i="34"/>
  <c r="AN345" i="34"/>
  <c r="AT345" i="34" s="1"/>
  <c r="AN339" i="34"/>
  <c r="AN258" i="34"/>
  <c r="AN252" i="34"/>
  <c r="AN249" i="34"/>
  <c r="AN243" i="34"/>
  <c r="AN237" i="34"/>
  <c r="AT237" i="34" s="1"/>
  <c r="AN231" i="34"/>
  <c r="AN225" i="34"/>
  <c r="AN219" i="34"/>
  <c r="AN780" i="34"/>
  <c r="AN792" i="34"/>
  <c r="AN645" i="34"/>
  <c r="AN543" i="34"/>
  <c r="AN525" i="34"/>
  <c r="AN489" i="34"/>
  <c r="AN462" i="34"/>
  <c r="AN450" i="34"/>
  <c r="AN444" i="34"/>
  <c r="AN438" i="34"/>
  <c r="AN432" i="34"/>
  <c r="AN426" i="34"/>
  <c r="AN420" i="34"/>
  <c r="AN417" i="34"/>
  <c r="AT417" i="34" s="1"/>
  <c r="AN411" i="34"/>
  <c r="AN405" i="34"/>
  <c r="AT405" i="34" s="1"/>
  <c r="AN399" i="34"/>
  <c r="AN393" i="34"/>
  <c r="AT393" i="34" s="1"/>
  <c r="AN387" i="34"/>
  <c r="AN330" i="34"/>
  <c r="AN324" i="34"/>
  <c r="AN318" i="34"/>
  <c r="AN312" i="34"/>
  <c r="AN306" i="34"/>
  <c r="AN300" i="34"/>
  <c r="AN297" i="34"/>
  <c r="AT297" i="34" s="1"/>
  <c r="AN291" i="34"/>
  <c r="AN285" i="34"/>
  <c r="AT285" i="34" s="1"/>
  <c r="AN279" i="34"/>
  <c r="AN273" i="34"/>
  <c r="AT273" i="34" s="1"/>
  <c r="AN267" i="34"/>
  <c r="AN210" i="34"/>
  <c r="AN552" i="34"/>
  <c r="AN549" i="34"/>
  <c r="AT549" i="34" s="1"/>
  <c r="AN504" i="34"/>
  <c r="AN501" i="34"/>
  <c r="AN435" i="34"/>
  <c r="AN408" i="34"/>
  <c r="AN396" i="34"/>
  <c r="AN384" i="34"/>
  <c r="AN369" i="34"/>
  <c r="AN342" i="34"/>
  <c r="AN333" i="34"/>
  <c r="AN315" i="34"/>
  <c r="AN288" i="34"/>
  <c r="AN276" i="34"/>
  <c r="AN264" i="34"/>
  <c r="AN255" i="34"/>
  <c r="AN207" i="34"/>
  <c r="AN201" i="34"/>
  <c r="AT201" i="34" s="1"/>
  <c r="AN195" i="34"/>
  <c r="AN189" i="34"/>
  <c r="AT189" i="34" s="1"/>
  <c r="AN183" i="34"/>
  <c r="AN126" i="34"/>
  <c r="AN120" i="34"/>
  <c r="AN114" i="34"/>
  <c r="AT114" i="34" s="1"/>
  <c r="AN108" i="34"/>
  <c r="AT108" i="34" s="1"/>
  <c r="AN102" i="34"/>
  <c r="AN96" i="34"/>
  <c r="AN93" i="34"/>
  <c r="AT93" i="34" s="1"/>
  <c r="AN87" i="34"/>
  <c r="AT87" i="34" s="1"/>
  <c r="AN591" i="34"/>
  <c r="AN639" i="34"/>
  <c r="AN537" i="34"/>
  <c r="AN477" i="34"/>
  <c r="AN441" i="34"/>
  <c r="AN414" i="34"/>
  <c r="AN402" i="34"/>
  <c r="AN390" i="34"/>
  <c r="AN381" i="34"/>
  <c r="AN363" i="34"/>
  <c r="AN336" i="34"/>
  <c r="AN321" i="34"/>
  <c r="AN294" i="34"/>
  <c r="AN282" i="34"/>
  <c r="AN270" i="34"/>
  <c r="AN261" i="34"/>
  <c r="AN174" i="34"/>
  <c r="AN168" i="34"/>
  <c r="AN165" i="34"/>
  <c r="AT165" i="34" s="1"/>
  <c r="AN159" i="34"/>
  <c r="AN153" i="34"/>
  <c r="AT153" i="34" s="1"/>
  <c r="AN147" i="34"/>
  <c r="AN141" i="34"/>
  <c r="AT141" i="34" s="1"/>
  <c r="AN135" i="34"/>
  <c r="AT135" i="34" s="1"/>
  <c r="AN78" i="34"/>
  <c r="AT78" i="34" s="1"/>
  <c r="AN72" i="34"/>
  <c r="AT72" i="34" s="1"/>
  <c r="AN66" i="34"/>
  <c r="AN60" i="34"/>
  <c r="AN54" i="34"/>
  <c r="AT54" i="34" s="1"/>
  <c r="AN48" i="34"/>
  <c r="AN45" i="34"/>
  <c r="AT45" i="34" s="1"/>
  <c r="AN39" i="34"/>
  <c r="AT39" i="34" s="1"/>
  <c r="AN33" i="34"/>
  <c r="AT33" i="34" s="1"/>
  <c r="AN27" i="34"/>
  <c r="AT27" i="34" s="1"/>
  <c r="AN21" i="34"/>
  <c r="AT21" i="34" s="1"/>
  <c r="AN11" i="34"/>
  <c r="AT11" i="34" s="1"/>
  <c r="AT12" i="34"/>
  <c r="AN15" i="34"/>
  <c r="AT15" i="34" s="1"/>
  <c r="AT17" i="34"/>
  <c r="AT25" i="34"/>
  <c r="AT37" i="34"/>
  <c r="AT48" i="34"/>
  <c r="AN53" i="34"/>
  <c r="AT53" i="34" s="1"/>
  <c r="AN57" i="34"/>
  <c r="P60" i="34"/>
  <c r="AN68" i="34"/>
  <c r="AT68" i="34" s="1"/>
  <c r="AN71" i="34"/>
  <c r="AN75" i="34"/>
  <c r="AT90" i="34"/>
  <c r="AN84" i="34"/>
  <c r="AT116" i="34"/>
  <c r="AT104" i="34"/>
  <c r="AT117" i="34"/>
  <c r="AT115" i="34"/>
  <c r="AT105" i="34"/>
  <c r="AT103" i="34"/>
  <c r="AN104" i="34"/>
  <c r="AN107" i="34"/>
  <c r="AN111" i="34"/>
  <c r="AT124" i="34"/>
  <c r="AN122" i="34"/>
  <c r="P126" i="34"/>
  <c r="AT126" i="34" s="1"/>
  <c r="AN129" i="34"/>
  <c r="AT129" i="34" s="1"/>
  <c r="P132" i="34"/>
  <c r="AT130" i="34" s="1"/>
  <c r="AN138" i="34"/>
  <c r="AT138" i="34" s="1"/>
  <c r="AT142" i="34"/>
  <c r="AT144" i="34"/>
  <c r="AN150" i="34"/>
  <c r="AT154" i="34"/>
  <c r="AT156" i="34"/>
  <c r="AN162" i="34"/>
  <c r="AT166" i="34"/>
  <c r="AN170" i="34"/>
  <c r="P174" i="34"/>
  <c r="AT187" i="34"/>
  <c r="AT191" i="34"/>
  <c r="AT199" i="34"/>
  <c r="AT203" i="34"/>
  <c r="AT228" i="34"/>
  <c r="AT226" i="34"/>
  <c r="AT227" i="34"/>
  <c r="AT223" i="34"/>
  <c r="AT225" i="34"/>
  <c r="AN234" i="34"/>
  <c r="AT250" i="34"/>
  <c r="AT251" i="34"/>
  <c r="AT247" i="34"/>
  <c r="AT252" i="34"/>
  <c r="AT249" i="34"/>
  <c r="P258" i="34"/>
  <c r="AN263" i="34"/>
  <c r="AN309" i="34"/>
  <c r="AN329" i="34"/>
  <c r="AN357" i="34"/>
  <c r="AN377" i="34"/>
  <c r="AN425" i="34"/>
  <c r="P432" i="34"/>
  <c r="AN440" i="34"/>
  <c r="AT440" i="34" s="1"/>
  <c r="AN453" i="34"/>
  <c r="AN510" i="34"/>
  <c r="P546" i="34"/>
  <c r="AT9" i="34"/>
  <c r="AT13" i="34"/>
  <c r="AT22" i="34"/>
  <c r="AT30" i="34"/>
  <c r="AT24" i="34"/>
  <c r="AT34" i="34"/>
  <c r="AT42" i="34"/>
  <c r="AT36" i="34"/>
  <c r="AT38" i="34"/>
  <c r="AT188" i="34"/>
  <c r="AT200" i="34"/>
  <c r="AT344" i="34"/>
  <c r="AT512" i="34"/>
  <c r="AT62" i="34"/>
  <c r="AT64" i="34"/>
  <c r="AT74" i="34"/>
  <c r="AT76" i="34"/>
  <c r="AT107" i="34"/>
  <c r="AT109" i="34"/>
  <c r="AT111" i="34"/>
  <c r="AT113" i="34"/>
  <c r="AT121" i="34"/>
  <c r="AT123" i="34"/>
  <c r="AT125" i="34"/>
  <c r="AT131" i="34"/>
  <c r="AT132" i="34"/>
  <c r="AT274" i="34"/>
  <c r="AT276" i="34"/>
  <c r="AT286" i="34"/>
  <c r="AT288" i="34"/>
  <c r="AT298" i="34"/>
  <c r="AT368" i="34"/>
  <c r="AT356" i="34"/>
  <c r="AT369" i="34"/>
  <c r="AT367" i="34"/>
  <c r="AT357" i="34"/>
  <c r="AT355" i="34"/>
  <c r="AT394" i="34"/>
  <c r="AT396" i="34"/>
  <c r="AT406" i="34"/>
  <c r="AT408" i="34"/>
  <c r="AT418" i="34"/>
  <c r="AT536" i="34"/>
  <c r="AT524" i="34"/>
  <c r="AT537" i="34"/>
  <c r="AT535" i="34"/>
  <c r="AT525" i="34"/>
  <c r="AT523" i="34"/>
  <c r="AT55" i="34"/>
  <c r="AT57" i="34"/>
  <c r="AT59" i="34"/>
  <c r="AT61" i="34"/>
  <c r="AT63" i="34"/>
  <c r="AT67" i="34"/>
  <c r="AT69" i="34"/>
  <c r="AT71" i="34"/>
  <c r="AT73" i="34"/>
  <c r="AT75" i="34"/>
  <c r="AT79" i="34"/>
  <c r="AT81" i="34"/>
  <c r="AT83" i="34"/>
  <c r="AT84" i="34"/>
  <c r="AT110" i="34"/>
  <c r="AT122" i="34"/>
  <c r="AT175" i="34"/>
  <c r="AT177" i="34"/>
  <c r="AT179" i="34"/>
  <c r="AT180" i="34"/>
  <c r="AT321" i="34"/>
  <c r="AT319" i="34"/>
  <c r="AT309" i="34"/>
  <c r="AT307" i="34"/>
  <c r="AT320" i="34"/>
  <c r="AT308" i="34"/>
  <c r="AT346" i="34"/>
  <c r="AT454" i="34"/>
  <c r="AT456" i="34"/>
  <c r="AT453" i="34"/>
  <c r="AT451" i="34"/>
  <c r="AT452" i="34"/>
  <c r="AT514" i="34"/>
  <c r="AT515" i="34"/>
  <c r="AT511" i="34"/>
  <c r="AT516" i="34"/>
  <c r="AT513" i="34"/>
  <c r="AT259" i="34"/>
  <c r="AT261" i="34"/>
  <c r="AT263" i="34"/>
  <c r="AT264" i="34"/>
  <c r="AT359" i="34"/>
  <c r="AT371" i="34"/>
  <c r="AT381" i="34"/>
  <c r="AT383" i="34"/>
  <c r="AT384" i="34"/>
  <c r="AT466" i="34"/>
  <c r="AT211" i="34"/>
  <c r="AT213" i="34"/>
  <c r="AT215" i="34"/>
  <c r="AT216" i="34"/>
  <c r="AT333" i="34"/>
  <c r="AT335" i="34"/>
  <c r="AT336" i="34"/>
  <c r="AT427" i="34"/>
  <c r="AT429" i="34"/>
  <c r="AT431" i="34"/>
  <c r="AT439" i="34"/>
  <c r="AT441" i="34"/>
  <c r="AT443" i="34"/>
  <c r="AT464" i="34"/>
  <c r="AT488" i="34"/>
  <c r="AT476" i="34"/>
  <c r="AT672" i="34"/>
  <c r="AT824" i="34"/>
  <c r="AT656" i="34"/>
  <c r="AT644" i="34"/>
  <c r="AT679" i="34"/>
  <c r="AT475" i="34"/>
  <c r="AT477" i="34"/>
  <c r="AT479" i="34"/>
  <c r="AT487" i="34"/>
  <c r="AT489" i="34"/>
  <c r="AT491" i="34"/>
  <c r="AT499" i="34"/>
  <c r="AT501" i="34"/>
  <c r="AT503" i="34"/>
  <c r="AT504" i="34"/>
  <c r="AT552" i="34"/>
  <c r="AT564" i="34"/>
  <c r="AT562" i="34"/>
  <c r="AT576" i="34"/>
  <c r="AT574" i="34"/>
  <c r="AT586" i="34"/>
  <c r="AT610" i="34"/>
  <c r="AT612" i="34"/>
  <c r="AT622" i="34"/>
  <c r="AT624" i="34"/>
  <c r="AT634" i="34"/>
  <c r="AT740" i="34"/>
  <c r="AT597" i="34"/>
  <c r="AT599" i="34"/>
  <c r="AT600" i="34"/>
  <c r="AT695" i="34"/>
  <c r="AT693" i="34"/>
  <c r="AT691" i="34"/>
  <c r="AT696" i="34"/>
  <c r="AT707" i="34"/>
  <c r="AT705" i="34"/>
  <c r="AT703" i="34"/>
  <c r="AT708" i="34"/>
  <c r="AT790" i="34"/>
  <c r="AT791" i="34"/>
  <c r="AT789" i="34"/>
  <c r="AT787" i="34"/>
  <c r="AT792" i="34"/>
  <c r="AT643" i="34"/>
  <c r="AT645" i="34"/>
  <c r="AT647" i="34"/>
  <c r="AT655" i="34"/>
  <c r="AT657" i="34"/>
  <c r="AT659" i="34"/>
  <c r="AT667" i="34"/>
  <c r="AT669" i="34"/>
  <c r="AT671" i="34"/>
  <c r="AT682" i="34"/>
  <c r="AT684" i="34"/>
  <c r="AT692" i="34"/>
  <c r="AT704" i="34"/>
  <c r="AT778" i="34"/>
  <c r="AT779" i="34"/>
  <c r="AT777" i="34"/>
  <c r="AT775" i="34"/>
  <c r="AT780" i="34"/>
  <c r="AT812" i="34"/>
  <c r="AT728" i="34"/>
  <c r="AT766" i="34"/>
  <c r="AT799" i="34"/>
  <c r="AT801" i="34"/>
  <c r="AT803" i="34"/>
  <c r="AT804" i="34"/>
  <c r="AT816" i="34"/>
  <c r="AT828" i="34"/>
  <c r="AT715" i="34"/>
  <c r="AT717" i="34"/>
  <c r="AT719" i="34"/>
  <c r="AT720" i="34"/>
  <c r="AT732" i="34"/>
  <c r="AT744" i="34"/>
  <c r="AT802" i="34"/>
  <c r="AT811" i="34"/>
  <c r="AT813" i="34"/>
  <c r="AT815" i="34"/>
  <c r="AT823" i="34"/>
  <c r="AT825" i="34"/>
  <c r="AT827" i="34"/>
  <c r="AT835" i="34"/>
  <c r="AT837" i="34"/>
  <c r="AT839" i="34"/>
  <c r="AT840" i="34"/>
  <c r="AN423" i="33"/>
  <c r="AN342" i="33"/>
  <c r="AN336" i="33"/>
  <c r="AN333" i="33"/>
  <c r="AT333" i="33" s="1"/>
  <c r="AN327" i="33"/>
  <c r="AN321" i="33"/>
  <c r="AN315" i="33"/>
  <c r="AN309" i="33"/>
  <c r="AN303" i="33"/>
  <c r="AN426" i="33"/>
  <c r="AN420" i="33"/>
  <c r="AN417" i="33"/>
  <c r="AN411" i="33"/>
  <c r="AN405" i="33"/>
  <c r="AN399" i="33"/>
  <c r="AN393" i="33"/>
  <c r="AN387" i="33"/>
  <c r="AN330" i="33"/>
  <c r="AN324" i="33"/>
  <c r="AN318" i="33"/>
  <c r="AN312" i="33"/>
  <c r="AN306" i="33"/>
  <c r="AN300" i="33"/>
  <c r="AN297" i="33"/>
  <c r="AN291" i="33"/>
  <c r="AN285" i="33"/>
  <c r="AN279" i="33"/>
  <c r="AN273" i="33"/>
  <c r="AN267" i="33"/>
  <c r="AN414" i="33"/>
  <c r="AN408" i="33"/>
  <c r="AN402" i="33"/>
  <c r="AN396" i="33"/>
  <c r="AN390" i="33"/>
  <c r="AN384" i="33"/>
  <c r="AN381" i="33"/>
  <c r="AN375" i="33"/>
  <c r="AN369" i="33"/>
  <c r="AN363" i="33"/>
  <c r="AN357" i="33"/>
  <c r="AN351" i="33"/>
  <c r="AN378" i="33"/>
  <c r="AN372" i="33"/>
  <c r="AN366" i="33"/>
  <c r="AN360" i="33"/>
  <c r="AN354" i="33"/>
  <c r="AN348" i="33"/>
  <c r="AN345" i="33"/>
  <c r="AT345" i="33" s="1"/>
  <c r="AN339" i="33"/>
  <c r="AN252" i="33"/>
  <c r="AN249" i="33"/>
  <c r="AT249" i="33" s="1"/>
  <c r="AN243" i="33"/>
  <c r="AN237" i="33"/>
  <c r="AT237" i="33" s="1"/>
  <c r="AN231" i="33"/>
  <c r="AN225" i="33"/>
  <c r="AT225" i="33" s="1"/>
  <c r="AN219" i="33"/>
  <c r="AN162" i="33"/>
  <c r="AN156" i="33"/>
  <c r="AN150" i="33"/>
  <c r="AN144" i="33"/>
  <c r="AN138" i="33"/>
  <c r="AN132" i="33"/>
  <c r="AN129" i="33"/>
  <c r="AT129" i="33" s="1"/>
  <c r="AN123" i="33"/>
  <c r="AN117" i="33"/>
  <c r="AN111" i="33"/>
  <c r="AT111" i="33" s="1"/>
  <c r="AN294" i="33"/>
  <c r="AN282" i="33"/>
  <c r="AN270" i="33"/>
  <c r="AN261" i="33"/>
  <c r="AN258" i="33"/>
  <c r="AN246" i="33"/>
  <c r="AN240" i="33"/>
  <c r="AN234" i="33"/>
  <c r="AN228" i="33"/>
  <c r="AN222" i="33"/>
  <c r="AN216" i="33"/>
  <c r="AN213" i="33"/>
  <c r="AN207" i="33"/>
  <c r="AN201" i="33"/>
  <c r="AN195" i="33"/>
  <c r="AN189" i="33"/>
  <c r="AN183" i="33"/>
  <c r="AN126" i="33"/>
  <c r="AN210" i="33"/>
  <c r="AN204" i="33"/>
  <c r="AN198" i="33"/>
  <c r="AN192" i="33"/>
  <c r="AN186" i="33"/>
  <c r="AN180" i="33"/>
  <c r="AN177" i="33"/>
  <c r="AN171" i="33"/>
  <c r="AN288" i="33"/>
  <c r="AN276" i="33"/>
  <c r="AN264" i="33"/>
  <c r="AN255" i="33"/>
  <c r="AN174" i="33"/>
  <c r="AN168" i="33"/>
  <c r="AN165" i="33"/>
  <c r="AN159" i="33"/>
  <c r="AN153" i="33"/>
  <c r="AN11" i="33"/>
  <c r="AT11" i="33" s="1"/>
  <c r="AN15" i="33"/>
  <c r="AT15" i="33" s="1"/>
  <c r="AN17" i="33"/>
  <c r="AN21" i="33"/>
  <c r="AT21" i="33" s="1"/>
  <c r="AN23" i="33"/>
  <c r="AN27" i="33"/>
  <c r="AN29" i="33"/>
  <c r="AN33" i="33"/>
  <c r="AT33" i="33" s="1"/>
  <c r="AN35" i="33"/>
  <c r="AN39" i="33"/>
  <c r="AN41" i="33"/>
  <c r="AN45" i="33"/>
  <c r="AT45" i="33" s="1"/>
  <c r="AN47" i="33"/>
  <c r="AN48" i="33"/>
  <c r="AN54" i="33"/>
  <c r="AN60" i="33"/>
  <c r="AN66" i="33"/>
  <c r="AN72" i="33"/>
  <c r="AN78" i="33"/>
  <c r="AN86" i="33"/>
  <c r="AT86" i="33" s="1"/>
  <c r="AR88" i="33"/>
  <c r="R90" i="33"/>
  <c r="AT89" i="33" s="1"/>
  <c r="AN92" i="33"/>
  <c r="AT92" i="33" s="1"/>
  <c r="AT94" i="33"/>
  <c r="R96" i="33"/>
  <c r="AT97" i="33"/>
  <c r="AT103" i="33"/>
  <c r="AT115" i="33"/>
  <c r="AN137" i="33"/>
  <c r="AN143" i="33"/>
  <c r="AN51" i="33"/>
  <c r="AN53" i="33"/>
  <c r="AN57" i="33"/>
  <c r="AT57" i="33" s="1"/>
  <c r="AN59" i="33"/>
  <c r="AN63" i="33"/>
  <c r="AN65" i="33"/>
  <c r="AN69" i="33"/>
  <c r="AT69" i="33" s="1"/>
  <c r="AN71" i="33"/>
  <c r="AN75" i="33"/>
  <c r="AN77" i="33"/>
  <c r="AN81" i="33"/>
  <c r="AT81" i="33" s="1"/>
  <c r="AN83" i="33"/>
  <c r="AN84" i="33"/>
  <c r="AN90" i="33"/>
  <c r="AN98" i="33"/>
  <c r="AN108" i="33"/>
  <c r="AN120" i="33"/>
  <c r="AN425" i="33"/>
  <c r="AN380" i="33"/>
  <c r="AT380" i="33" s="1"/>
  <c r="AN374" i="33"/>
  <c r="AN368" i="33"/>
  <c r="AT368" i="33" s="1"/>
  <c r="AN362" i="33"/>
  <c r="AN356" i="33"/>
  <c r="AT356" i="33" s="1"/>
  <c r="AN350" i="33"/>
  <c r="AN335" i="33"/>
  <c r="AN329" i="33"/>
  <c r="AN323" i="33"/>
  <c r="AN317" i="33"/>
  <c r="AN311" i="33"/>
  <c r="AN305" i="33"/>
  <c r="AN260" i="33"/>
  <c r="AN419" i="33"/>
  <c r="AN413" i="33"/>
  <c r="AN407" i="33"/>
  <c r="AN401" i="33"/>
  <c r="AN395" i="33"/>
  <c r="AN389" i="33"/>
  <c r="AN344" i="33"/>
  <c r="AT344" i="33" s="1"/>
  <c r="AN338" i="33"/>
  <c r="AN299" i="33"/>
  <c r="AN293" i="33"/>
  <c r="AN287" i="33"/>
  <c r="AN281" i="33"/>
  <c r="AN275" i="33"/>
  <c r="AN269" i="33"/>
  <c r="AN422" i="33"/>
  <c r="AN383" i="33"/>
  <c r="AN377" i="33"/>
  <c r="AN371" i="33"/>
  <c r="AN365" i="33"/>
  <c r="AN359" i="33"/>
  <c r="AN353" i="33"/>
  <c r="AN332" i="33"/>
  <c r="AT332" i="33" s="1"/>
  <c r="AN326" i="33"/>
  <c r="AN320" i="33"/>
  <c r="AN314" i="33"/>
  <c r="AN308" i="33"/>
  <c r="AN416" i="33"/>
  <c r="AT416" i="33" s="1"/>
  <c r="AN410" i="33"/>
  <c r="AN404" i="33"/>
  <c r="AN398" i="33"/>
  <c r="AN392" i="33"/>
  <c r="AT392" i="33" s="1"/>
  <c r="AN386" i="33"/>
  <c r="AN347" i="33"/>
  <c r="AN341" i="33"/>
  <c r="AN296" i="33"/>
  <c r="AN284" i="33"/>
  <c r="AT284" i="33" s="1"/>
  <c r="AN272" i="33"/>
  <c r="AT272" i="33" s="1"/>
  <c r="AN251" i="33"/>
  <c r="AN245" i="33"/>
  <c r="AN239" i="33"/>
  <c r="AN233" i="33"/>
  <c r="AN227" i="33"/>
  <c r="AN221" i="33"/>
  <c r="AN176" i="33"/>
  <c r="AT176" i="33" s="1"/>
  <c r="AN170" i="33"/>
  <c r="AN131" i="33"/>
  <c r="AN125" i="33"/>
  <c r="AN119" i="33"/>
  <c r="AN113" i="33"/>
  <c r="AN302" i="33"/>
  <c r="AN254" i="33"/>
  <c r="AN215" i="33"/>
  <c r="AN209" i="33"/>
  <c r="AN203" i="33"/>
  <c r="AN197" i="33"/>
  <c r="AN191" i="33"/>
  <c r="AN185" i="33"/>
  <c r="AN164" i="33"/>
  <c r="AT164" i="33" s="1"/>
  <c r="AN158" i="33"/>
  <c r="AN152" i="33"/>
  <c r="AT152" i="33" s="1"/>
  <c r="AN146" i="33"/>
  <c r="AN140" i="33"/>
  <c r="AN134" i="33"/>
  <c r="AN290" i="33"/>
  <c r="AN278" i="33"/>
  <c r="AN266" i="33"/>
  <c r="AN263" i="33"/>
  <c r="AN248" i="33"/>
  <c r="AT248" i="33" s="1"/>
  <c r="AN242" i="33"/>
  <c r="AN236" i="33"/>
  <c r="AT236" i="33" s="1"/>
  <c r="AN230" i="33"/>
  <c r="AN224" i="33"/>
  <c r="AT224" i="33" s="1"/>
  <c r="AN218" i="33"/>
  <c r="AN179" i="33"/>
  <c r="AN173" i="33"/>
  <c r="AN128" i="33"/>
  <c r="AT128" i="33" s="1"/>
  <c r="AN122" i="33"/>
  <c r="AN116" i="33"/>
  <c r="AT116" i="33" s="1"/>
  <c r="AN110" i="33"/>
  <c r="AN257" i="33"/>
  <c r="AN212" i="33"/>
  <c r="AT212" i="33" s="1"/>
  <c r="AN206" i="33"/>
  <c r="AN200" i="33"/>
  <c r="AT200" i="33" s="1"/>
  <c r="AN194" i="33"/>
  <c r="AN188" i="33"/>
  <c r="AN182" i="33"/>
  <c r="AN167" i="33"/>
  <c r="AN161" i="33"/>
  <c r="AN155" i="33"/>
  <c r="R384" i="33"/>
  <c r="R378" i="33"/>
  <c r="R372" i="33"/>
  <c r="AT372" i="33" s="1"/>
  <c r="R366" i="33"/>
  <c r="R360" i="33"/>
  <c r="AT360" i="33" s="1"/>
  <c r="R354" i="33"/>
  <c r="R264" i="33"/>
  <c r="R258" i="33"/>
  <c r="R348" i="33"/>
  <c r="R342" i="33"/>
  <c r="R426" i="33"/>
  <c r="R336" i="33"/>
  <c r="R330" i="33"/>
  <c r="R324" i="33"/>
  <c r="R318" i="33"/>
  <c r="AT317" i="33" s="1"/>
  <c r="R312" i="33"/>
  <c r="R306" i="33"/>
  <c r="R420" i="33"/>
  <c r="R414" i="33"/>
  <c r="R408" i="33"/>
  <c r="R402" i="33"/>
  <c r="R396" i="33"/>
  <c r="R390" i="33"/>
  <c r="R300" i="33"/>
  <c r="R288" i="33"/>
  <c r="AT286" i="33" s="1"/>
  <c r="R276" i="33"/>
  <c r="AT274" i="33" s="1"/>
  <c r="R180" i="33"/>
  <c r="R174" i="33"/>
  <c r="R168" i="33"/>
  <c r="AT166" i="33" s="1"/>
  <c r="R162" i="33"/>
  <c r="AT160" i="33" s="1"/>
  <c r="R156" i="33"/>
  <c r="R150" i="33"/>
  <c r="R144" i="33"/>
  <c r="R138" i="33"/>
  <c r="R294" i="33"/>
  <c r="R282" i="33"/>
  <c r="R270" i="33"/>
  <c r="R252" i="33"/>
  <c r="R246" i="33"/>
  <c r="AT246" i="33" s="1"/>
  <c r="R240" i="33"/>
  <c r="AT239" i="33" s="1"/>
  <c r="R234" i="33"/>
  <c r="AT233" i="33" s="1"/>
  <c r="R228" i="33"/>
  <c r="AT227" i="33" s="1"/>
  <c r="R222" i="33"/>
  <c r="R132" i="33"/>
  <c r="R126" i="33"/>
  <c r="AT125" i="33" s="1"/>
  <c r="R120" i="33"/>
  <c r="AT119" i="33" s="1"/>
  <c r="R114" i="33"/>
  <c r="R108" i="33"/>
  <c r="AT106" i="33" s="1"/>
  <c r="R216" i="33"/>
  <c r="AT214" i="33" s="1"/>
  <c r="R210" i="33"/>
  <c r="R204" i="33"/>
  <c r="R198" i="33"/>
  <c r="R192" i="33"/>
  <c r="R186" i="33"/>
  <c r="AT185" i="33" s="1"/>
  <c r="AN14" i="33"/>
  <c r="AR376" i="33"/>
  <c r="AR364" i="33"/>
  <c r="AR352" i="33"/>
  <c r="AT349" i="33" s="1"/>
  <c r="AR340" i="33"/>
  <c r="AT337" i="33" s="1"/>
  <c r="AR424" i="33"/>
  <c r="AR328" i="33"/>
  <c r="AR316" i="33"/>
  <c r="AR412" i="33"/>
  <c r="AR400" i="33"/>
  <c r="AR388" i="33"/>
  <c r="AR304" i="33"/>
  <c r="AR292" i="33"/>
  <c r="AR280" i="33"/>
  <c r="AR268" i="33"/>
  <c r="AR172" i="33"/>
  <c r="AT169" i="33" s="1"/>
  <c r="AR256" i="33"/>
  <c r="AR160" i="33"/>
  <c r="AR148" i="33"/>
  <c r="AR136" i="33"/>
  <c r="AR244" i="33"/>
  <c r="AT241" i="33" s="1"/>
  <c r="AR232" i="33"/>
  <c r="AT229" i="33" s="1"/>
  <c r="AR220" i="33"/>
  <c r="AT217" i="33" s="1"/>
  <c r="AR124" i="33"/>
  <c r="AT121" i="33" s="1"/>
  <c r="AR112" i="33"/>
  <c r="AT113" i="33" s="1"/>
  <c r="AR208" i="33"/>
  <c r="AR196" i="33"/>
  <c r="AR184" i="33"/>
  <c r="R18" i="33"/>
  <c r="AT17" i="33" s="1"/>
  <c r="AN20" i="33"/>
  <c r="AT20" i="33" s="1"/>
  <c r="R24" i="33"/>
  <c r="AN26" i="33"/>
  <c r="AR28" i="33"/>
  <c r="AT25" i="33" s="1"/>
  <c r="R30" i="33"/>
  <c r="AN32" i="33"/>
  <c r="AT32" i="33" s="1"/>
  <c r="R36" i="33"/>
  <c r="AN38" i="33"/>
  <c r="AT38" i="33" s="1"/>
  <c r="AR40" i="33"/>
  <c r="AT37" i="33" s="1"/>
  <c r="R42" i="33"/>
  <c r="AT41" i="33" s="1"/>
  <c r="AN44" i="33"/>
  <c r="AT44" i="33" s="1"/>
  <c r="R48" i="33"/>
  <c r="AN87" i="33"/>
  <c r="AN89" i="33"/>
  <c r="AN93" i="33"/>
  <c r="AN95" i="33"/>
  <c r="AT95" i="33" s="1"/>
  <c r="AN96" i="33"/>
  <c r="AT98" i="33"/>
  <c r="AT100" i="33"/>
  <c r="AN102" i="33"/>
  <c r="AT102" i="33" s="1"/>
  <c r="AT104" i="33"/>
  <c r="AT108" i="33"/>
  <c r="AT109" i="33"/>
  <c r="AT117" i="33"/>
  <c r="AN141" i="33"/>
  <c r="AN147" i="33"/>
  <c r="AT174" i="33"/>
  <c r="AT197" i="33"/>
  <c r="AT8" i="33"/>
  <c r="AN12" i="33"/>
  <c r="AT12" i="33" s="1"/>
  <c r="AT14" i="33"/>
  <c r="AN18" i="33"/>
  <c r="AN24" i="33"/>
  <c r="AT26" i="33"/>
  <c r="AN30" i="33"/>
  <c r="AN36" i="33"/>
  <c r="AN42" i="33"/>
  <c r="AN50" i="33"/>
  <c r="AR52" i="33"/>
  <c r="AT49" i="33" s="1"/>
  <c r="R54" i="33"/>
  <c r="AN56" i="33"/>
  <c r="AT56" i="33" s="1"/>
  <c r="R60" i="33"/>
  <c r="AN62" i="33"/>
  <c r="AT62" i="33" s="1"/>
  <c r="AR64" i="33"/>
  <c r="AT61" i="33" s="1"/>
  <c r="R66" i="33"/>
  <c r="AN68" i="33"/>
  <c r="AT68" i="33" s="1"/>
  <c r="R72" i="33"/>
  <c r="AN74" i="33"/>
  <c r="AT74" i="33" s="1"/>
  <c r="AR76" i="33"/>
  <c r="AT73" i="33" s="1"/>
  <c r="R78" i="33"/>
  <c r="AN80" i="33"/>
  <c r="AT80" i="33" s="1"/>
  <c r="R84" i="33"/>
  <c r="AT85" i="33"/>
  <c r="AT87" i="33"/>
  <c r="AT91" i="33"/>
  <c r="AT93" i="33"/>
  <c r="AT96" i="33"/>
  <c r="AN99" i="33"/>
  <c r="AT99" i="33" s="1"/>
  <c r="AN101" i="33"/>
  <c r="AT101" i="33" s="1"/>
  <c r="AN105" i="33"/>
  <c r="AT105" i="33" s="1"/>
  <c r="AN107" i="33"/>
  <c r="AT110" i="33"/>
  <c r="AN114" i="33"/>
  <c r="AT114" i="33" s="1"/>
  <c r="AT126" i="33"/>
  <c r="AT120" i="33"/>
  <c r="AT124" i="33"/>
  <c r="AT122" i="33"/>
  <c r="AT118" i="33"/>
  <c r="AT123" i="33"/>
  <c r="AT136" i="33"/>
  <c r="AN135" i="33"/>
  <c r="AT148" i="33"/>
  <c r="AN149" i="33"/>
  <c r="AT149" i="33" s="1"/>
  <c r="AT209" i="33"/>
  <c r="AT234" i="33"/>
  <c r="AT258" i="33"/>
  <c r="AT269" i="33"/>
  <c r="AT267" i="33"/>
  <c r="AT265" i="33"/>
  <c r="AT262" i="33"/>
  <c r="AT270" i="33"/>
  <c r="AT264" i="33"/>
  <c r="AT268" i="33"/>
  <c r="AT306" i="33"/>
  <c r="AT300" i="33"/>
  <c r="AT299" i="33"/>
  <c r="AT297" i="33"/>
  <c r="AT295" i="33"/>
  <c r="AT304" i="33"/>
  <c r="AT302" i="33"/>
  <c r="AT305" i="33"/>
  <c r="AT303" i="33"/>
  <c r="AT301" i="33"/>
  <c r="AT298" i="33"/>
  <c r="AT318" i="33"/>
  <c r="AT358" i="33"/>
  <c r="AT401" i="33"/>
  <c r="AT130" i="33"/>
  <c r="AT133" i="33"/>
  <c r="AT135" i="33"/>
  <c r="AT137" i="33"/>
  <c r="AT139" i="33"/>
  <c r="AT141" i="33"/>
  <c r="AT145" i="33"/>
  <c r="AT147" i="33"/>
  <c r="AT151" i="33"/>
  <c r="AT153" i="33"/>
  <c r="AT157" i="33"/>
  <c r="AT159" i="33"/>
  <c r="AT165" i="33"/>
  <c r="AT167" i="33"/>
  <c r="AT168" i="33"/>
  <c r="AT182" i="33"/>
  <c r="AT184" i="33"/>
  <c r="AT188" i="33"/>
  <c r="AT194" i="33"/>
  <c r="AT196" i="33"/>
  <c r="AT206" i="33"/>
  <c r="AT208" i="33"/>
  <c r="AT226" i="33"/>
  <c r="AT238" i="33"/>
  <c r="AT250" i="33"/>
  <c r="AT253" i="33"/>
  <c r="AT255" i="33"/>
  <c r="AT257" i="33"/>
  <c r="AT260" i="33"/>
  <c r="AT320" i="33"/>
  <c r="AT308" i="33"/>
  <c r="AT327" i="33"/>
  <c r="AT325" i="33"/>
  <c r="AT321" i="33"/>
  <c r="AT319" i="33"/>
  <c r="AT315" i="33"/>
  <c r="AT313" i="33"/>
  <c r="AT309" i="33"/>
  <c r="AT307" i="33"/>
  <c r="AT330" i="33"/>
  <c r="AT370" i="33"/>
  <c r="AT413" i="33"/>
  <c r="AT175" i="33"/>
  <c r="AT177" i="33"/>
  <c r="AT179" i="33"/>
  <c r="AT180" i="33"/>
  <c r="AT186" i="33"/>
  <c r="AT230" i="33"/>
  <c r="AT232" i="33"/>
  <c r="AT242" i="33"/>
  <c r="AT244" i="33"/>
  <c r="AT263" i="33"/>
  <c r="AT266" i="33"/>
  <c r="AT281" i="33"/>
  <c r="AT279" i="33"/>
  <c r="AT277" i="33"/>
  <c r="AT275" i="33"/>
  <c r="AT273" i="33"/>
  <c r="AT271" i="33"/>
  <c r="AT282" i="33"/>
  <c r="AT276" i="33"/>
  <c r="AT278" i="33"/>
  <c r="AT293" i="33"/>
  <c r="AT291" i="33"/>
  <c r="AT289" i="33"/>
  <c r="AT287" i="33"/>
  <c r="AT285" i="33"/>
  <c r="AT283" i="33"/>
  <c r="AT294" i="33"/>
  <c r="AT288" i="33"/>
  <c r="AT290" i="33"/>
  <c r="AT389" i="33"/>
  <c r="AT426" i="33"/>
  <c r="AT134" i="33"/>
  <c r="AT140" i="33"/>
  <c r="AT146" i="33"/>
  <c r="AT158" i="33"/>
  <c r="AT178" i="33"/>
  <c r="AT181" i="33"/>
  <c r="AT183" i="33"/>
  <c r="AT187" i="33"/>
  <c r="AT189" i="33"/>
  <c r="AT191" i="33"/>
  <c r="AT193" i="33"/>
  <c r="AT195" i="33"/>
  <c r="AT199" i="33"/>
  <c r="AT201" i="33"/>
  <c r="AT203" i="33"/>
  <c r="AT205" i="33"/>
  <c r="AT207" i="33"/>
  <c r="AT211" i="33"/>
  <c r="AT213" i="33"/>
  <c r="AT215" i="33"/>
  <c r="AT216" i="33"/>
  <c r="AT228" i="33"/>
  <c r="AT240" i="33"/>
  <c r="AT254" i="33"/>
  <c r="AT256" i="33"/>
  <c r="AT261" i="33"/>
  <c r="AT296" i="33"/>
  <c r="AT340" i="33"/>
  <c r="AT404" i="33"/>
  <c r="AT342" i="33"/>
  <c r="AT362" i="33"/>
  <c r="AT364" i="33"/>
  <c r="AT374" i="33"/>
  <c r="AT376" i="33"/>
  <c r="AT394" i="33"/>
  <c r="AT406" i="33"/>
  <c r="AT418" i="33"/>
  <c r="AT421" i="33"/>
  <c r="AT423" i="33"/>
  <c r="AT425" i="33"/>
  <c r="AT366" i="33"/>
  <c r="AT398" i="33"/>
  <c r="AT400" i="33"/>
  <c r="AT410" i="33"/>
  <c r="AT412" i="33"/>
  <c r="AT314" i="33"/>
  <c r="AT316" i="33"/>
  <c r="AT326" i="33"/>
  <c r="AT328" i="33"/>
  <c r="AT355" i="33"/>
  <c r="AT357" i="33"/>
  <c r="AT359" i="33"/>
  <c r="AT361" i="33"/>
  <c r="AT363" i="33"/>
  <c r="AT365" i="33"/>
  <c r="AT367" i="33"/>
  <c r="AT369" i="33"/>
  <c r="AT371" i="33"/>
  <c r="AT373" i="33"/>
  <c r="AT375" i="33"/>
  <c r="AT377" i="33"/>
  <c r="AT379" i="33"/>
  <c r="AT381" i="33"/>
  <c r="AT383" i="33"/>
  <c r="AT384" i="33"/>
  <c r="AT390" i="33"/>
  <c r="AT396" i="33"/>
  <c r="AT402" i="33"/>
  <c r="AT408" i="33"/>
  <c r="AT414" i="33"/>
  <c r="AT422" i="33"/>
  <c r="AT424" i="33"/>
  <c r="AT312" i="33"/>
  <c r="AT324" i="33"/>
  <c r="AT338" i="33"/>
  <c r="AT382" i="33"/>
  <c r="AT385" i="33"/>
  <c r="AT387" i="33"/>
  <c r="AT391" i="33"/>
  <c r="AT393" i="33"/>
  <c r="AT395" i="33"/>
  <c r="AT397" i="33"/>
  <c r="AT399" i="33"/>
  <c r="AT403" i="33"/>
  <c r="AT405" i="33"/>
  <c r="AT407" i="33"/>
  <c r="AT409" i="33"/>
  <c r="AT411" i="33"/>
  <c r="AT415" i="33"/>
  <c r="AT417" i="33"/>
  <c r="AT419" i="33"/>
  <c r="AT420" i="33"/>
  <c r="BC29" i="32"/>
  <c r="BC101" i="32"/>
  <c r="BC100" i="32"/>
  <c r="BC143" i="32"/>
  <c r="BC142" i="32"/>
  <c r="BC197" i="32"/>
  <c r="BC196" i="32"/>
  <c r="BC17" i="32"/>
  <c r="BC25" i="32"/>
  <c r="BC34" i="32"/>
  <c r="BC40" i="32"/>
  <c r="BC59" i="32"/>
  <c r="BC76" i="32"/>
  <c r="BC77" i="32"/>
  <c r="BC86" i="32"/>
  <c r="BC89" i="32"/>
  <c r="BC118" i="32"/>
  <c r="BC119" i="32"/>
  <c r="BC136" i="32"/>
  <c r="BC138" i="32"/>
  <c r="BC172" i="32"/>
  <c r="BC173" i="32"/>
  <c r="BC182" i="32"/>
  <c r="BC185" i="32"/>
  <c r="BC232" i="32"/>
  <c r="BC229" i="32"/>
  <c r="BC233" i="32"/>
  <c r="BC36" i="32"/>
  <c r="BC42" i="32"/>
  <c r="BC53" i="32"/>
  <c r="BC87" i="32"/>
  <c r="BC90" i="32"/>
  <c r="BC95" i="32"/>
  <c r="BC94" i="32"/>
  <c r="BC102" i="32"/>
  <c r="BC144" i="32"/>
  <c r="BC149" i="32"/>
  <c r="BC148" i="32"/>
  <c r="BC183" i="32"/>
  <c r="BC191" i="32"/>
  <c r="BC190" i="32"/>
  <c r="BC198" i="32"/>
  <c r="BC239" i="32"/>
  <c r="BC240" i="32"/>
  <c r="BC238" i="32"/>
  <c r="BC63" i="32"/>
  <c r="BC70" i="32"/>
  <c r="BC71" i="32"/>
  <c r="BC78" i="32"/>
  <c r="BC88" i="32"/>
  <c r="BC120" i="32"/>
  <c r="BC124" i="32"/>
  <c r="BC125" i="32"/>
  <c r="BC134" i="32"/>
  <c r="BC137" i="32"/>
  <c r="BC159" i="32"/>
  <c r="BC166" i="32"/>
  <c r="BC167" i="32"/>
  <c r="BC174" i="32"/>
  <c r="BC184" i="32"/>
  <c r="BC186" i="32"/>
  <c r="BC205" i="32"/>
  <c r="BC209" i="32"/>
  <c r="BC231" i="32"/>
  <c r="BC234" i="32"/>
  <c r="BC245" i="32"/>
  <c r="BC246" i="32"/>
  <c r="BC244" i="32"/>
  <c r="BC252" i="32"/>
  <c r="BC281" i="32"/>
  <c r="BC329" i="32"/>
  <c r="BC377" i="32"/>
  <c r="BC425" i="32"/>
  <c r="BC215" i="32"/>
  <c r="BC221" i="32"/>
  <c r="BC263" i="32"/>
  <c r="BC269" i="32"/>
  <c r="BC277" i="32"/>
  <c r="BC286" i="32"/>
  <c r="BC292" i="32"/>
  <c r="BC311" i="32"/>
  <c r="BC317" i="32"/>
  <c r="BC325" i="32"/>
  <c r="BC334" i="32"/>
  <c r="BC340" i="32"/>
  <c r="BC359" i="32"/>
  <c r="BC365" i="32"/>
  <c r="BC373" i="32"/>
  <c r="BC382" i="32"/>
  <c r="BC388" i="32"/>
  <c r="BC407" i="32"/>
  <c r="BC413" i="32"/>
  <c r="BC421" i="32"/>
  <c r="BC257" i="32"/>
  <c r="BC288" i="32"/>
  <c r="BC294" i="32"/>
  <c r="BC305" i="32"/>
  <c r="BC336" i="32"/>
  <c r="BC342" i="32"/>
  <c r="BC353" i="32"/>
  <c r="BC384" i="32"/>
  <c r="BC390" i="32"/>
  <c r="BC401" i="32"/>
  <c r="AX198" i="35" l="1"/>
  <c r="AX158" i="35"/>
  <c r="AX34" i="35"/>
  <c r="AX54" i="35"/>
  <c r="AX62" i="35"/>
  <c r="AX146" i="35"/>
  <c r="AX18" i="35"/>
  <c r="AX38" i="35"/>
  <c r="AX42" i="35"/>
  <c r="AX170" i="35"/>
  <c r="AX90" i="35"/>
  <c r="AX182" i="35"/>
  <c r="AX22" i="35"/>
  <c r="AX254" i="35"/>
  <c r="AX186" i="35"/>
  <c r="AX194" i="35"/>
  <c r="AX202" i="35"/>
  <c r="AX210" i="35"/>
  <c r="AX218" i="35"/>
  <c r="AX226" i="35"/>
  <c r="AX234" i="35"/>
  <c r="AX30" i="35"/>
  <c r="AT119" i="34"/>
  <c r="AT120" i="34"/>
  <c r="AT118" i="34"/>
  <c r="AT102" i="34"/>
  <c r="AT96" i="34"/>
  <c r="AT95" i="34"/>
  <c r="AT167" i="34"/>
  <c r="AT168" i="34"/>
  <c r="AT539" i="34"/>
  <c r="AT540" i="34"/>
  <c r="AT538" i="34"/>
  <c r="AT492" i="34"/>
  <c r="AT490" i="34"/>
  <c r="AT300" i="34"/>
  <c r="AT299" i="34"/>
  <c r="AT768" i="34"/>
  <c r="AT767" i="34"/>
  <c r="AT432" i="34"/>
  <c r="AT430" i="34"/>
  <c r="AT66" i="34"/>
  <c r="AT370" i="34"/>
  <c r="AT372" i="34"/>
  <c r="AT527" i="34"/>
  <c r="AT528" i="34"/>
  <c r="AT526" i="34"/>
  <c r="AT648" i="34"/>
  <c r="AT646" i="34"/>
  <c r="AT467" i="34"/>
  <c r="AT468" i="34"/>
  <c r="AT658" i="34"/>
  <c r="AT660" i="34"/>
  <c r="AT587" i="34"/>
  <c r="AT588" i="34"/>
  <c r="AT635" i="34"/>
  <c r="AT636" i="34"/>
  <c r="AT730" i="34"/>
  <c r="AT731" i="34"/>
  <c r="AT754" i="34"/>
  <c r="AT755" i="34"/>
  <c r="AT756" i="34"/>
  <c r="AT58" i="34"/>
  <c r="AT60" i="34"/>
  <c r="AT360" i="34"/>
  <c r="AT358" i="34"/>
  <c r="AT311" i="34"/>
  <c r="AT312" i="34"/>
  <c r="AT310" i="34"/>
  <c r="AT348" i="34"/>
  <c r="AT347" i="34"/>
  <c r="AT419" i="34"/>
  <c r="AT420" i="34"/>
  <c r="AT89" i="34"/>
  <c r="AT88" i="34"/>
  <c r="AT323" i="34"/>
  <c r="AT322" i="34"/>
  <c r="AT324" i="34"/>
  <c r="AT442" i="34"/>
  <c r="AT444" i="34"/>
  <c r="AT137" i="34"/>
  <c r="AT136" i="34"/>
  <c r="AT480" i="34"/>
  <c r="AT478" i="34"/>
  <c r="AT742" i="34"/>
  <c r="AT743" i="34"/>
  <c r="AR148" i="34"/>
  <c r="AT133" i="34"/>
  <c r="AT71" i="33"/>
  <c r="AT72" i="33"/>
  <c r="AT22" i="33"/>
  <c r="AT23" i="33"/>
  <c r="AT192" i="33"/>
  <c r="AT190" i="33"/>
  <c r="AT142" i="33"/>
  <c r="AT143" i="33"/>
  <c r="AT144" i="33"/>
  <c r="AT329" i="33"/>
  <c r="AT346" i="33"/>
  <c r="AT348" i="33"/>
  <c r="AT347" i="33"/>
  <c r="AT27" i="33"/>
  <c r="AT18" i="33"/>
  <c r="AT231" i="33"/>
  <c r="AT40" i="33"/>
  <c r="AT77" i="33"/>
  <c r="AT78" i="33"/>
  <c r="AT59" i="33"/>
  <c r="AT60" i="33"/>
  <c r="AT50" i="33"/>
  <c r="AT29" i="33"/>
  <c r="AT198" i="33"/>
  <c r="AT132" i="33"/>
  <c r="AT131" i="33"/>
  <c r="AT280" i="33"/>
  <c r="AT150" i="33"/>
  <c r="AT173" i="33"/>
  <c r="AT172" i="33"/>
  <c r="AT310" i="33"/>
  <c r="AT311" i="33"/>
  <c r="AT334" i="33"/>
  <c r="AT336" i="33"/>
  <c r="AT335" i="33"/>
  <c r="AT218" i="33"/>
  <c r="AT170" i="33"/>
  <c r="AT350" i="33"/>
  <c r="AT75" i="33"/>
  <c r="AT63" i="33"/>
  <c r="AT51" i="33"/>
  <c r="AT107" i="33"/>
  <c r="AT42" i="33"/>
  <c r="AT24" i="33"/>
  <c r="AT339" i="33"/>
  <c r="AT351" i="33"/>
  <c r="AT58" i="33"/>
  <c r="AT84" i="33"/>
  <c r="AT83" i="33"/>
  <c r="AT65" i="33"/>
  <c r="AT66" i="33"/>
  <c r="AT46" i="33"/>
  <c r="AT48" i="33"/>
  <c r="AT47" i="33"/>
  <c r="AT204" i="33"/>
  <c r="AT202" i="33"/>
  <c r="AT112" i="33"/>
  <c r="AT220" i="33"/>
  <c r="AT221" i="33"/>
  <c r="AT245" i="33"/>
  <c r="AT292" i="33"/>
  <c r="AT154" i="33"/>
  <c r="AT155" i="33"/>
  <c r="AT156" i="33"/>
  <c r="AT388" i="33"/>
  <c r="AT386" i="33"/>
  <c r="AT90" i="33"/>
  <c r="AT88" i="33"/>
  <c r="AT76" i="33"/>
  <c r="AT64" i="33"/>
  <c r="AT30" i="33"/>
  <c r="AT171" i="33"/>
  <c r="AT219" i="33"/>
  <c r="AT243" i="33"/>
  <c r="AT28" i="33"/>
  <c r="AT16" i="33"/>
  <c r="AT70" i="33"/>
  <c r="AT82" i="33"/>
  <c r="AT53" i="33"/>
  <c r="AT54" i="33"/>
  <c r="AT52" i="33"/>
  <c r="AT34" i="33"/>
  <c r="AT35" i="33"/>
  <c r="AT36" i="33"/>
  <c r="AT210" i="33"/>
  <c r="AT252" i="33"/>
  <c r="AT251" i="33"/>
  <c r="AT138" i="33"/>
  <c r="AT161" i="33"/>
  <c r="AT162" i="33"/>
  <c r="AT322" i="33"/>
  <c r="AT323" i="33"/>
  <c r="AT341" i="33"/>
  <c r="AT353" i="33"/>
  <c r="AT354" i="33"/>
  <c r="AT352" i="33"/>
  <c r="AT378" i="33"/>
  <c r="AT222" i="33"/>
  <c r="AT39" i="33"/>
  <c r="AR160" i="34" l="1"/>
  <c r="AT145" i="34"/>
  <c r="AT146" i="34"/>
  <c r="AT147" i="34"/>
  <c r="AT148" i="34"/>
  <c r="AT149" i="34"/>
  <c r="AT150" i="34"/>
  <c r="AT157" i="34" l="1"/>
  <c r="AR172" i="34"/>
  <c r="AT162" i="34"/>
  <c r="AT158" i="34"/>
  <c r="AT160" i="34"/>
  <c r="AT159" i="34"/>
  <c r="AT161" i="34"/>
  <c r="AR184" i="34" l="1"/>
  <c r="AT173" i="34"/>
  <c r="AT172" i="34"/>
  <c r="AT171" i="34"/>
  <c r="AT169" i="34"/>
  <c r="AT174" i="34"/>
  <c r="AT170" i="34"/>
  <c r="AR196" i="34" l="1"/>
  <c r="AT181" i="34"/>
  <c r="AT186" i="34"/>
  <c r="AT184" i="34"/>
  <c r="AT185" i="34"/>
  <c r="AT182" i="34"/>
  <c r="AT183" i="34"/>
  <c r="AR208" i="34" l="1"/>
  <c r="AT193" i="34"/>
  <c r="AT194" i="34"/>
  <c r="AT195" i="34"/>
  <c r="AT196" i="34"/>
  <c r="AT198" i="34"/>
  <c r="AT197" i="34"/>
  <c r="AR220" i="34" l="1"/>
  <c r="AT206" i="34"/>
  <c r="AT208" i="34"/>
  <c r="AT205" i="34"/>
  <c r="AT209" i="34"/>
  <c r="AT207" i="34"/>
  <c r="AT210" i="34"/>
  <c r="AR232" i="34" l="1"/>
  <c r="AT217" i="34"/>
  <c r="AT222" i="34"/>
  <c r="AT218" i="34"/>
  <c r="AT219" i="34"/>
  <c r="AT221" i="34"/>
  <c r="AT220" i="34"/>
  <c r="AR244" i="34" l="1"/>
  <c r="AT233" i="34"/>
  <c r="AT231" i="34"/>
  <c r="AT229" i="34"/>
  <c r="AT234" i="34"/>
  <c r="AT230" i="34"/>
  <c r="AT232" i="34"/>
  <c r="AR256" i="34" l="1"/>
  <c r="AT241" i="34"/>
  <c r="AT245" i="34"/>
  <c r="AT244" i="34"/>
  <c r="AT242" i="34"/>
  <c r="AT246" i="34"/>
  <c r="AT243" i="34"/>
  <c r="AR268" i="34" l="1"/>
  <c r="AT256" i="34"/>
  <c r="AT253" i="34"/>
  <c r="AT254" i="34"/>
  <c r="AT257" i="34"/>
  <c r="AT258" i="34"/>
  <c r="AT255" i="34"/>
  <c r="AR280" i="34" l="1"/>
  <c r="AT265" i="34"/>
  <c r="AT270" i="34"/>
  <c r="AT267" i="34"/>
  <c r="AT268" i="34"/>
  <c r="AT269" i="34"/>
  <c r="AT266" i="34"/>
  <c r="AR292" i="34" l="1"/>
  <c r="AT277" i="34"/>
  <c r="AT278" i="34"/>
  <c r="AT282" i="34"/>
  <c r="AT279" i="34"/>
  <c r="AT280" i="34"/>
  <c r="AT281" i="34"/>
  <c r="AR304" i="34" l="1"/>
  <c r="AT289" i="34"/>
  <c r="AT290" i="34"/>
  <c r="AT292" i="34"/>
  <c r="AT294" i="34"/>
  <c r="AT293" i="34"/>
  <c r="AT291" i="34"/>
  <c r="AR316" i="34" l="1"/>
  <c r="AT301" i="34"/>
  <c r="AT305" i="34"/>
  <c r="AT304" i="34"/>
  <c r="AT303" i="34"/>
  <c r="AT302" i="34"/>
  <c r="AT306" i="34"/>
  <c r="AR328" i="34" l="1"/>
  <c r="AT317" i="34"/>
  <c r="AT313" i="34"/>
  <c r="AT318" i="34"/>
  <c r="AT315" i="34"/>
  <c r="AT314" i="34"/>
  <c r="AT316" i="34"/>
  <c r="AR340" i="34" l="1"/>
  <c r="AT325" i="34"/>
  <c r="AT326" i="34"/>
  <c r="AT328" i="34"/>
  <c r="AT327" i="34"/>
  <c r="AT329" i="34"/>
  <c r="AT330" i="34"/>
  <c r="AR352" i="34" l="1"/>
  <c r="AT337" i="34"/>
  <c r="AT342" i="34"/>
  <c r="AT341" i="34"/>
  <c r="AT338" i="34"/>
  <c r="AT339" i="34"/>
  <c r="AT340" i="34"/>
  <c r="AR364" i="34" l="1"/>
  <c r="AT352" i="34"/>
  <c r="AT349" i="34"/>
  <c r="AT350" i="34"/>
  <c r="AT353" i="34"/>
  <c r="AT351" i="34"/>
  <c r="AT354" i="34"/>
  <c r="AR376" i="34" l="1"/>
  <c r="AT366" i="34"/>
  <c r="AT363" i="34"/>
  <c r="AT365" i="34"/>
  <c r="AT362" i="34"/>
  <c r="AT364" i="34"/>
  <c r="AT361" i="34"/>
  <c r="AR388" i="34" l="1"/>
  <c r="AT375" i="34"/>
  <c r="AT377" i="34"/>
  <c r="AT374" i="34"/>
  <c r="AT376" i="34"/>
  <c r="AT373" i="34"/>
  <c r="AT378" i="34"/>
  <c r="AR400" i="34" l="1"/>
  <c r="AT385" i="34"/>
  <c r="AT390" i="34"/>
  <c r="AT386" i="34"/>
  <c r="AT387" i="34"/>
  <c r="AT388" i="34"/>
  <c r="AT389" i="34"/>
  <c r="AR412" i="34" l="1"/>
  <c r="AT397" i="34"/>
  <c r="AT402" i="34"/>
  <c r="AT398" i="34"/>
  <c r="AT400" i="34"/>
  <c r="AT399" i="34"/>
  <c r="AT401" i="34"/>
  <c r="AR424" i="34" l="1"/>
  <c r="AT409" i="34"/>
  <c r="AT412" i="34"/>
  <c r="AT414" i="34"/>
  <c r="AT410" i="34"/>
  <c r="AT413" i="34"/>
  <c r="AT411" i="34"/>
  <c r="AR436" i="34" l="1"/>
  <c r="AT425" i="34"/>
  <c r="AT424" i="34"/>
  <c r="AT423" i="34"/>
  <c r="AT422" i="34"/>
  <c r="AT421" i="34"/>
  <c r="AT426" i="34"/>
  <c r="AR448" i="34" l="1"/>
  <c r="AT437" i="34"/>
  <c r="AT434" i="34"/>
  <c r="AT436" i="34"/>
  <c r="AT433" i="34"/>
  <c r="AT435" i="34"/>
  <c r="AT438" i="34"/>
  <c r="AR460" i="34" l="1"/>
  <c r="AT448" i="34"/>
  <c r="AT447" i="34"/>
  <c r="AT449" i="34"/>
  <c r="AT446" i="34"/>
  <c r="AT445" i="34"/>
  <c r="AT450" i="34"/>
  <c r="AR472" i="34" l="1"/>
  <c r="AT458" i="34"/>
  <c r="AT457" i="34"/>
  <c r="AT460" i="34"/>
  <c r="AT461" i="34"/>
  <c r="AT462" i="34"/>
  <c r="AT459" i="34"/>
  <c r="AR484" i="34" l="1"/>
  <c r="AT473" i="34"/>
  <c r="AT472" i="34"/>
  <c r="AT471" i="34"/>
  <c r="AT470" i="34"/>
  <c r="AT469" i="34"/>
  <c r="AT474" i="34"/>
  <c r="AR496" i="34" l="1"/>
  <c r="AT483" i="34"/>
  <c r="AT485" i="34"/>
  <c r="AT482" i="34"/>
  <c r="AT484" i="34"/>
  <c r="AT481" i="34"/>
  <c r="AT486" i="34"/>
  <c r="AR508" i="34" l="1"/>
  <c r="AT497" i="34"/>
  <c r="AT494" i="34"/>
  <c r="AT493" i="34"/>
  <c r="AT496" i="34"/>
  <c r="AT495" i="34"/>
  <c r="AT498" i="34"/>
  <c r="AT505" i="34" l="1"/>
  <c r="AR520" i="34"/>
  <c r="AT510" i="34"/>
  <c r="AT509" i="34"/>
  <c r="AT508" i="34"/>
  <c r="AT507" i="34"/>
  <c r="AT506" i="34"/>
  <c r="AR532" i="34" l="1"/>
  <c r="AT518" i="34"/>
  <c r="AT521" i="34"/>
  <c r="AT522" i="34"/>
  <c r="AT519" i="34"/>
  <c r="AT520" i="34"/>
  <c r="AT517" i="34"/>
  <c r="AR544" i="34" l="1"/>
  <c r="AT531" i="34"/>
  <c r="AT529" i="34"/>
  <c r="AT532" i="34"/>
  <c r="AT530" i="34"/>
  <c r="AT533" i="34"/>
  <c r="AT534" i="34"/>
  <c r="AR556" i="34" l="1"/>
  <c r="AT543" i="34"/>
  <c r="AT541" i="34"/>
  <c r="AT542" i="34"/>
  <c r="AT544" i="34"/>
  <c r="AT545" i="34"/>
  <c r="AT546" i="34"/>
  <c r="AR568" i="34" l="1"/>
  <c r="AT553" i="34"/>
  <c r="AT558" i="34"/>
  <c r="AT554" i="34"/>
  <c r="AT556" i="34"/>
  <c r="AT557" i="34"/>
  <c r="AT555" i="34"/>
  <c r="AR580" i="34" l="1"/>
  <c r="AT565" i="34"/>
  <c r="AT566" i="34"/>
  <c r="AT570" i="34"/>
  <c r="AT568" i="34"/>
  <c r="AT567" i="34"/>
  <c r="AT569" i="34"/>
  <c r="AR592" i="34" l="1"/>
  <c r="AT577" i="34"/>
  <c r="AT578" i="34"/>
  <c r="AT582" i="34"/>
  <c r="AT580" i="34"/>
  <c r="AT579" i="34"/>
  <c r="AT581" i="34"/>
  <c r="AR604" i="34" l="1"/>
  <c r="AT590" i="34"/>
  <c r="AT593" i="34"/>
  <c r="AT591" i="34"/>
  <c r="AT592" i="34"/>
  <c r="AT589" i="34"/>
  <c r="AT594" i="34"/>
  <c r="AR616" i="34" l="1"/>
  <c r="AT601" i="34"/>
  <c r="AT606" i="34"/>
  <c r="AT605" i="34"/>
  <c r="AT602" i="34"/>
  <c r="AT603" i="34"/>
  <c r="AT604" i="34"/>
  <c r="AR628" i="34" l="1"/>
  <c r="AT613" i="34"/>
  <c r="AT614" i="34"/>
  <c r="AT618" i="34"/>
  <c r="AT615" i="34"/>
  <c r="AT616" i="34"/>
  <c r="AT617" i="34"/>
  <c r="AR640" i="34" l="1"/>
  <c r="AT625" i="34"/>
  <c r="AT626" i="34"/>
  <c r="AT630" i="34"/>
  <c r="AT628" i="34"/>
  <c r="AT629" i="34"/>
  <c r="AT627" i="34"/>
  <c r="AR652" i="34" l="1"/>
  <c r="AT641" i="34"/>
  <c r="AT640" i="34"/>
  <c r="AT639" i="34"/>
  <c r="AT638" i="34"/>
  <c r="AT637" i="34"/>
  <c r="AT642" i="34"/>
  <c r="AR664" i="34" l="1"/>
  <c r="AT653" i="34"/>
  <c r="AT650" i="34"/>
  <c r="AT649" i="34"/>
  <c r="AT652" i="34"/>
  <c r="AT651" i="34"/>
  <c r="AT654" i="34"/>
  <c r="AR676" i="34" l="1"/>
  <c r="AT665" i="34"/>
  <c r="AT661" i="34"/>
  <c r="AT662" i="34"/>
  <c r="AT663" i="34"/>
  <c r="AT664" i="34"/>
  <c r="AT666" i="34"/>
  <c r="AR688" i="34" l="1"/>
  <c r="AT673" i="34"/>
  <c r="AT677" i="34"/>
  <c r="AT674" i="34"/>
  <c r="AT678" i="34"/>
  <c r="AT676" i="34"/>
  <c r="AT675" i="34"/>
  <c r="AR700" i="34" l="1"/>
  <c r="AT685" i="34"/>
  <c r="AT688" i="34"/>
  <c r="AT689" i="34"/>
  <c r="AT690" i="34"/>
  <c r="AT686" i="34"/>
  <c r="AT687" i="34"/>
  <c r="AR712" i="34" l="1"/>
  <c r="AT701" i="34"/>
  <c r="AT698" i="34"/>
  <c r="AT699" i="34"/>
  <c r="AT697" i="34"/>
  <c r="AT702" i="34"/>
  <c r="AT700" i="34"/>
  <c r="AR724" i="34" l="1"/>
  <c r="AT713" i="34"/>
  <c r="AT712" i="34"/>
  <c r="AT711" i="34"/>
  <c r="AT710" i="34"/>
  <c r="AT709" i="34"/>
  <c r="AT714" i="34"/>
  <c r="AR736" i="34" l="1"/>
  <c r="AT721" i="34"/>
  <c r="AT722" i="34"/>
  <c r="AT724" i="34"/>
  <c r="AT726" i="34"/>
  <c r="AT723" i="34"/>
  <c r="AT725" i="34"/>
  <c r="AR748" i="34" l="1"/>
  <c r="AT733" i="34"/>
  <c r="AT738" i="34"/>
  <c r="AT734" i="34"/>
  <c r="AT736" i="34"/>
  <c r="AT735" i="34"/>
  <c r="AT737" i="34"/>
  <c r="AR760" i="34" l="1"/>
  <c r="AT745" i="34"/>
  <c r="AT750" i="34"/>
  <c r="AT746" i="34"/>
  <c r="AT748" i="34"/>
  <c r="AT749" i="34"/>
  <c r="AT747" i="34"/>
  <c r="AR772" i="34" l="1"/>
  <c r="AT757" i="34"/>
  <c r="AT760" i="34"/>
  <c r="AT758" i="34"/>
  <c r="AT761" i="34"/>
  <c r="AT762" i="34"/>
  <c r="AT759" i="34"/>
  <c r="AR784" i="34" l="1"/>
  <c r="AT773" i="34"/>
  <c r="AT769" i="34"/>
  <c r="AT771" i="34"/>
  <c r="AT770" i="34"/>
  <c r="AT774" i="34"/>
  <c r="AT772" i="34"/>
  <c r="AR796" i="34" l="1"/>
  <c r="AT783" i="34"/>
  <c r="AT781" i="34"/>
  <c r="AT786" i="34"/>
  <c r="AT785" i="34"/>
  <c r="AT782" i="34"/>
  <c r="AT784" i="34"/>
  <c r="AR808" i="34" l="1"/>
  <c r="AT797" i="34"/>
  <c r="AT795" i="34"/>
  <c r="AT793" i="34"/>
  <c r="AT798" i="34"/>
  <c r="AT794" i="34"/>
  <c r="AT796" i="34"/>
  <c r="AR820" i="34" l="1"/>
  <c r="AT809" i="34"/>
  <c r="AT806" i="34"/>
  <c r="AT805" i="34"/>
  <c r="AT808" i="34"/>
  <c r="AT810" i="34"/>
  <c r="AT807" i="34"/>
  <c r="AR832" i="34" l="1"/>
  <c r="AT821" i="34"/>
  <c r="AT819" i="34"/>
  <c r="AT818" i="34"/>
  <c r="AT822" i="34"/>
  <c r="AT820" i="34"/>
  <c r="AT817" i="34"/>
  <c r="AR844" i="34" l="1"/>
  <c r="AT832" i="34"/>
  <c r="AT829" i="34"/>
  <c r="AT831" i="34"/>
  <c r="AT833" i="34"/>
  <c r="AT830" i="34"/>
  <c r="AT834" i="34"/>
  <c r="AT841" i="34" l="1"/>
  <c r="AT842" i="34"/>
  <c r="AT846" i="34"/>
  <c r="AT844" i="34"/>
  <c r="AT845" i="34"/>
  <c r="AT843" i="34"/>
  <c r="H286" i="31" l="1"/>
  <c r="AU283" i="31"/>
  <c r="H282" i="31"/>
  <c r="AU279" i="31"/>
  <c r="H278" i="31"/>
  <c r="AU275" i="31"/>
  <c r="H274" i="31"/>
  <c r="AU271" i="31"/>
  <c r="H270" i="31"/>
  <c r="AU267" i="31"/>
  <c r="H266" i="31"/>
  <c r="AU263" i="31"/>
  <c r="AK263" i="31"/>
  <c r="H262" i="31"/>
  <c r="AU259" i="31"/>
  <c r="H258" i="31"/>
  <c r="AU255" i="31"/>
  <c r="H254" i="31"/>
  <c r="AU251" i="31"/>
  <c r="H250" i="31"/>
  <c r="AU247" i="31"/>
  <c r="H246" i="31"/>
  <c r="AU243" i="31"/>
  <c r="H242" i="31"/>
  <c r="AU239" i="31"/>
  <c r="H238" i="31"/>
  <c r="AU235" i="31"/>
  <c r="AK235" i="31"/>
  <c r="H234" i="31"/>
  <c r="AU231" i="31"/>
  <c r="H230" i="31"/>
  <c r="AU227" i="31"/>
  <c r="H226" i="31"/>
  <c r="AU223" i="31"/>
  <c r="H222" i="31"/>
  <c r="AU219" i="31"/>
  <c r="H218" i="31"/>
  <c r="AU215" i="31"/>
  <c r="H214" i="31"/>
  <c r="AU211" i="31"/>
  <c r="H210" i="31"/>
  <c r="AU207" i="31"/>
  <c r="AK207" i="31"/>
  <c r="H206" i="31"/>
  <c r="AU203" i="31"/>
  <c r="H202" i="31"/>
  <c r="H198" i="31"/>
  <c r="H194" i="31"/>
  <c r="H190" i="31"/>
  <c r="H186" i="31"/>
  <c r="H182" i="31"/>
  <c r="AK179" i="31"/>
  <c r="H178" i="31"/>
  <c r="AU175" i="31"/>
  <c r="H174" i="31"/>
  <c r="AU171" i="31"/>
  <c r="H170" i="31"/>
  <c r="AU167" i="31"/>
  <c r="H166" i="31"/>
  <c r="AU163" i="31"/>
  <c r="H162" i="31"/>
  <c r="AU159" i="31"/>
  <c r="H158" i="31"/>
  <c r="AU155" i="31"/>
  <c r="H154" i="31"/>
  <c r="AU151" i="31"/>
  <c r="H150" i="31"/>
  <c r="AU147" i="31"/>
  <c r="H146" i="31"/>
  <c r="H142" i="31"/>
  <c r="H138" i="31"/>
  <c r="H134" i="31"/>
  <c r="AU131" i="31"/>
  <c r="H130" i="31"/>
  <c r="H126" i="31"/>
  <c r="AU123" i="31"/>
  <c r="AK123" i="31"/>
  <c r="AU143" i="31" s="1"/>
  <c r="H122" i="31"/>
  <c r="H118" i="31"/>
  <c r="H114" i="31"/>
  <c r="H110" i="31"/>
  <c r="H106" i="31"/>
  <c r="H102" i="31"/>
  <c r="H98" i="31"/>
  <c r="AK95" i="31"/>
  <c r="AU115" i="31" s="1"/>
  <c r="H94" i="31"/>
  <c r="AU93" i="31"/>
  <c r="AU91" i="31"/>
  <c r="H90" i="31"/>
  <c r="H86" i="31"/>
  <c r="H82" i="31"/>
  <c r="H78" i="31"/>
  <c r="H74" i="31"/>
  <c r="H70" i="31"/>
  <c r="AK67" i="31"/>
  <c r="AU85" i="31" s="1"/>
  <c r="H66" i="31"/>
  <c r="AU63" i="31" s="1"/>
  <c r="H61" i="31"/>
  <c r="AU59" i="31"/>
  <c r="H57" i="31"/>
  <c r="AU55" i="31"/>
  <c r="H53" i="31"/>
  <c r="AU51" i="31"/>
  <c r="H50" i="31"/>
  <c r="H46" i="31"/>
  <c r="AU43" i="31"/>
  <c r="H42" i="31"/>
  <c r="AK39" i="31"/>
  <c r="AE38" i="31"/>
  <c r="H38" i="31"/>
  <c r="AU38" i="31" s="1"/>
  <c r="AE36" i="31"/>
  <c r="AU35" i="31"/>
  <c r="AE34" i="31"/>
  <c r="H34" i="31"/>
  <c r="AU34" i="31" s="1"/>
  <c r="AE32" i="31"/>
  <c r="AU31" i="31"/>
  <c r="AE30" i="31"/>
  <c r="H30" i="31"/>
  <c r="AU30" i="31" s="1"/>
  <c r="AE28" i="31"/>
  <c r="AU27" i="31"/>
  <c r="AE26" i="31"/>
  <c r="H26" i="31"/>
  <c r="AU26" i="31" s="1"/>
  <c r="AE24" i="31"/>
  <c r="AU23" i="31"/>
  <c r="AE22" i="31"/>
  <c r="H22" i="31"/>
  <c r="AU22" i="31" s="1"/>
  <c r="AE20" i="31"/>
  <c r="AU19" i="31"/>
  <c r="AE18" i="31"/>
  <c r="H18" i="31"/>
  <c r="AU18" i="31" s="1"/>
  <c r="AE16" i="31"/>
  <c r="AU15" i="31"/>
  <c r="AE14" i="31"/>
  <c r="H14" i="31"/>
  <c r="AU14" i="31" s="1"/>
  <c r="AE12" i="31"/>
  <c r="AU11" i="31"/>
  <c r="AS10" i="31"/>
  <c r="AS14" i="31" s="1"/>
  <c r="AS18" i="31" s="1"/>
  <c r="AS22" i="31" s="1"/>
  <c r="AS26" i="31" s="1"/>
  <c r="AS30" i="31" s="1"/>
  <c r="AS34" i="31" s="1"/>
  <c r="AS38" i="31" s="1"/>
  <c r="AS42" i="31" s="1"/>
  <c r="AS46" i="31" s="1"/>
  <c r="AS50" i="31" s="1"/>
  <c r="AS54" i="31" s="1"/>
  <c r="AS58" i="31" s="1"/>
  <c r="AS62" i="31" s="1"/>
  <c r="AS66" i="31" s="1"/>
  <c r="AS70" i="31" s="1"/>
  <c r="AS74" i="31" s="1"/>
  <c r="AS78" i="31" s="1"/>
  <c r="AS82" i="31" s="1"/>
  <c r="AS86" i="31" s="1"/>
  <c r="AS90" i="31" s="1"/>
  <c r="AS94" i="31" s="1"/>
  <c r="AS98" i="31" s="1"/>
  <c r="AS102" i="31" s="1"/>
  <c r="AS106" i="31" s="1"/>
  <c r="AS110" i="31" s="1"/>
  <c r="AS114" i="31" s="1"/>
  <c r="AS118" i="31" s="1"/>
  <c r="AS122" i="31" s="1"/>
  <c r="AS126" i="31" s="1"/>
  <c r="AS130" i="31" s="1"/>
  <c r="AE10" i="31"/>
  <c r="H10" i="31"/>
  <c r="AE8" i="31"/>
  <c r="AU7" i="31"/>
  <c r="H839" i="30"/>
  <c r="H827" i="30"/>
  <c r="H815" i="30"/>
  <c r="H803" i="30"/>
  <c r="H791" i="30"/>
  <c r="H779" i="30"/>
  <c r="H767" i="30"/>
  <c r="H755" i="30"/>
  <c r="H743" i="30"/>
  <c r="H731" i="30"/>
  <c r="H719" i="30"/>
  <c r="H707" i="30"/>
  <c r="H695" i="30"/>
  <c r="H683" i="30"/>
  <c r="H671" i="30"/>
  <c r="H659" i="30"/>
  <c r="H647" i="30"/>
  <c r="H635" i="30"/>
  <c r="H623" i="30"/>
  <c r="H611" i="30"/>
  <c r="H599" i="30"/>
  <c r="H587" i="30"/>
  <c r="H575" i="30"/>
  <c r="H563" i="30"/>
  <c r="H551" i="30"/>
  <c r="H539" i="30"/>
  <c r="H527" i="30"/>
  <c r="H515" i="30"/>
  <c r="H503" i="30"/>
  <c r="H491" i="30"/>
  <c r="H479" i="30"/>
  <c r="V468" i="30"/>
  <c r="H467" i="30"/>
  <c r="H455" i="30"/>
  <c r="H443" i="30"/>
  <c r="H431" i="30"/>
  <c r="H419" i="30"/>
  <c r="H407" i="30"/>
  <c r="H395" i="30"/>
  <c r="H383" i="30"/>
  <c r="H371" i="30"/>
  <c r="H359" i="30"/>
  <c r="H347" i="30"/>
  <c r="H335" i="30"/>
  <c r="H323" i="30"/>
  <c r="H311" i="30"/>
  <c r="H299" i="30"/>
  <c r="H287" i="30"/>
  <c r="H275" i="30"/>
  <c r="H263" i="30"/>
  <c r="H251" i="30"/>
  <c r="H239" i="30"/>
  <c r="H227" i="30"/>
  <c r="H215" i="30"/>
  <c r="H203" i="30"/>
  <c r="H191" i="30"/>
  <c r="H179" i="30"/>
  <c r="H167" i="30"/>
  <c r="H155" i="30"/>
  <c r="H143" i="30"/>
  <c r="H131" i="30"/>
  <c r="H119" i="30"/>
  <c r="H107" i="30"/>
  <c r="H95" i="30"/>
  <c r="H83" i="30"/>
  <c r="H71" i="30"/>
  <c r="H59" i="30"/>
  <c r="AO50" i="30"/>
  <c r="V48" i="30"/>
  <c r="H47" i="30"/>
  <c r="AO42" i="30"/>
  <c r="AO36" i="30"/>
  <c r="H35" i="30"/>
  <c r="AO30" i="30"/>
  <c r="AO24" i="30"/>
  <c r="H23" i="30"/>
  <c r="AO18" i="30"/>
  <c r="AS16" i="30"/>
  <c r="AS28" i="30" s="1"/>
  <c r="AS40" i="30" s="1"/>
  <c r="AS52" i="30" s="1"/>
  <c r="AS64" i="30" s="1"/>
  <c r="AS76" i="30" s="1"/>
  <c r="AS88" i="30" s="1"/>
  <c r="AS100" i="30" s="1"/>
  <c r="AS112" i="30" s="1"/>
  <c r="AS124" i="30" s="1"/>
  <c r="AS136" i="30" s="1"/>
  <c r="AS148" i="30" s="1"/>
  <c r="AS160" i="30" s="1"/>
  <c r="AS172" i="30" s="1"/>
  <c r="AS184" i="30" s="1"/>
  <c r="AS196" i="30" s="1"/>
  <c r="AS208" i="30" s="1"/>
  <c r="AS220" i="30" s="1"/>
  <c r="AS232" i="30" s="1"/>
  <c r="AS244" i="30" s="1"/>
  <c r="AS256" i="30" s="1"/>
  <c r="AS268" i="30" s="1"/>
  <c r="AS280" i="30" s="1"/>
  <c r="AS292" i="30" s="1"/>
  <c r="AS304" i="30" s="1"/>
  <c r="AS316" i="30" s="1"/>
  <c r="AS328" i="30" s="1"/>
  <c r="AS340" i="30" s="1"/>
  <c r="AS352" i="30" s="1"/>
  <c r="AS364" i="30" s="1"/>
  <c r="AS376" i="30" s="1"/>
  <c r="AS388" i="30" s="1"/>
  <c r="AS400" i="30" s="1"/>
  <c r="AS412" i="30" s="1"/>
  <c r="AS424" i="30" s="1"/>
  <c r="AS436" i="30" s="1"/>
  <c r="AS448" i="30" s="1"/>
  <c r="AS460" i="30" s="1"/>
  <c r="AS472" i="30" s="1"/>
  <c r="AS484" i="30" s="1"/>
  <c r="AS496" i="30" s="1"/>
  <c r="AS508" i="30" s="1"/>
  <c r="AS520" i="30" s="1"/>
  <c r="AS532" i="30" s="1"/>
  <c r="AS544" i="30" s="1"/>
  <c r="AS556" i="30" s="1"/>
  <c r="AS568" i="30" s="1"/>
  <c r="AS580" i="30" s="1"/>
  <c r="AS592" i="30" s="1"/>
  <c r="AS604" i="30" s="1"/>
  <c r="AS616" i="30" s="1"/>
  <c r="AS628" i="30" s="1"/>
  <c r="AS640" i="30" s="1"/>
  <c r="AS652" i="30" s="1"/>
  <c r="AS664" i="30" s="1"/>
  <c r="AS676" i="30" s="1"/>
  <c r="AS688" i="30" s="1"/>
  <c r="AS700" i="30" s="1"/>
  <c r="AS712" i="30" s="1"/>
  <c r="AS724" i="30" s="1"/>
  <c r="AS736" i="30" s="1"/>
  <c r="AS748" i="30" s="1"/>
  <c r="AS760" i="30" s="1"/>
  <c r="AS772" i="30" s="1"/>
  <c r="AS784" i="30" s="1"/>
  <c r="AS796" i="30" s="1"/>
  <c r="AS808" i="30" s="1"/>
  <c r="AS820" i="30" s="1"/>
  <c r="AS832" i="30" s="1"/>
  <c r="AS844" i="30" s="1"/>
  <c r="AO12" i="30"/>
  <c r="P12" i="30"/>
  <c r="P252" i="30" s="1"/>
  <c r="H11" i="30"/>
  <c r="AU10" i="30" s="1"/>
  <c r="AO9" i="30"/>
  <c r="AO258" i="30" s="1"/>
  <c r="AU8" i="30"/>
  <c r="AO8" i="30"/>
  <c r="AO293" i="30" s="1"/>
  <c r="J419" i="29"/>
  <c r="J407" i="29"/>
  <c r="J395" i="29"/>
  <c r="J383" i="29"/>
  <c r="J371" i="29"/>
  <c r="J359" i="29"/>
  <c r="J347" i="29"/>
  <c r="J335" i="29"/>
  <c r="J323" i="29"/>
  <c r="J311" i="29"/>
  <c r="J299" i="29"/>
  <c r="J287" i="29"/>
  <c r="J275" i="29"/>
  <c r="J263" i="29"/>
  <c r="J251" i="29"/>
  <c r="J239" i="29"/>
  <c r="J227" i="29"/>
  <c r="AN222" i="29"/>
  <c r="J215" i="29"/>
  <c r="J203" i="29"/>
  <c r="AN195" i="29"/>
  <c r="J191" i="29"/>
  <c r="J179" i="29"/>
  <c r="J167" i="29"/>
  <c r="R162" i="29"/>
  <c r="J155" i="29"/>
  <c r="AN143" i="29"/>
  <c r="J143" i="29"/>
  <c r="AN135" i="29"/>
  <c r="J131" i="29"/>
  <c r="AN126" i="29"/>
  <c r="J119" i="29"/>
  <c r="J107" i="29"/>
  <c r="AN102" i="29"/>
  <c r="AN95" i="29"/>
  <c r="J95" i="29"/>
  <c r="V84" i="29"/>
  <c r="V96" i="29" s="1"/>
  <c r="V132" i="29" s="1"/>
  <c r="AN83" i="29"/>
  <c r="J83" i="29"/>
  <c r="AN75" i="29"/>
  <c r="AN72" i="29"/>
  <c r="J71" i="29"/>
  <c r="AT67" i="29"/>
  <c r="AN59" i="29"/>
  <c r="J59" i="29"/>
  <c r="AT55" i="29"/>
  <c r="AN51" i="29"/>
  <c r="AN48" i="29"/>
  <c r="V48" i="29"/>
  <c r="AN47" i="29"/>
  <c r="J47" i="29"/>
  <c r="AN45" i="29"/>
  <c r="AT45" i="29" s="1"/>
  <c r="AT43" i="29"/>
  <c r="R42" i="29"/>
  <c r="J35" i="29"/>
  <c r="AN32" i="29"/>
  <c r="AT32" i="29" s="1"/>
  <c r="AT31" i="29"/>
  <c r="AR28" i="29"/>
  <c r="AR40" i="29" s="1"/>
  <c r="AN27" i="29"/>
  <c r="AT27" i="29" s="1"/>
  <c r="AT25" i="29"/>
  <c r="R24" i="29"/>
  <c r="J23" i="29"/>
  <c r="AT22" i="29"/>
  <c r="AN21" i="29"/>
  <c r="AT21" i="29" s="1"/>
  <c r="AT19" i="29"/>
  <c r="R18" i="29"/>
  <c r="AN17" i="29"/>
  <c r="AR16" i="29"/>
  <c r="AN14" i="29"/>
  <c r="AT13" i="29"/>
  <c r="R12" i="29"/>
  <c r="J11" i="29"/>
  <c r="AT16" i="29" s="1"/>
  <c r="AT10" i="29"/>
  <c r="AT9" i="29"/>
  <c r="AN9" i="29"/>
  <c r="AN246" i="29" s="1"/>
  <c r="AN8" i="29"/>
  <c r="AN266" i="29" s="1"/>
  <c r="AT7" i="29"/>
  <c r="BE461" i="28"/>
  <c r="BE460" i="28"/>
  <c r="BE459" i="28"/>
  <c r="BE458" i="28"/>
  <c r="BE457" i="28"/>
  <c r="BE456" i="28"/>
  <c r="BE455" i="28"/>
  <c r="BE454" i="28"/>
  <c r="BE453" i="28"/>
  <c r="BE452" i="28"/>
  <c r="BE451" i="28"/>
  <c r="BE450" i="28"/>
  <c r="BE449" i="28"/>
  <c r="BE448" i="28"/>
  <c r="BE447" i="28"/>
  <c r="BE446" i="28"/>
  <c r="BE445" i="28"/>
  <c r="BE443" i="28"/>
  <c r="BE442" i="28"/>
  <c r="BE441" i="28"/>
  <c r="BE440" i="28"/>
  <c r="BE439" i="28"/>
  <c r="BE438" i="28"/>
  <c r="BE437" i="28"/>
  <c r="BE436" i="28"/>
  <c r="BE435" i="28"/>
  <c r="BE434" i="28"/>
  <c r="BE433" i="28"/>
  <c r="BE432" i="28"/>
  <c r="BE431" i="28"/>
  <c r="BE430" i="28"/>
  <c r="BE429" i="28"/>
  <c r="BE428" i="28"/>
  <c r="AU426" i="28"/>
  <c r="S426" i="28"/>
  <c r="AU425" i="28"/>
  <c r="AU423" i="28"/>
  <c r="AU422" i="28"/>
  <c r="BE420" i="28"/>
  <c r="AU420" i="28"/>
  <c r="S420" i="28"/>
  <c r="AU419" i="28"/>
  <c r="BE419" i="28" s="1"/>
  <c r="BE418" i="28"/>
  <c r="AU417" i="28"/>
  <c r="BE417" i="28" s="1"/>
  <c r="BE416" i="28"/>
  <c r="AU416" i="28"/>
  <c r="BE415" i="28"/>
  <c r="AU414" i="28"/>
  <c r="S414" i="28"/>
  <c r="AU413" i="28"/>
  <c r="AU411" i="28"/>
  <c r="AU410" i="28"/>
  <c r="AU408" i="28"/>
  <c r="BE408" i="28" s="1"/>
  <c r="S408" i="28"/>
  <c r="BE407" i="28" s="1"/>
  <c r="AU407" i="28"/>
  <c r="BE406" i="28"/>
  <c r="BE405" i="28"/>
  <c r="AU405" i="28"/>
  <c r="AU404" i="28"/>
  <c r="BE404" i="28" s="1"/>
  <c r="BE403" i="28"/>
  <c r="AU402" i="28"/>
  <c r="S402" i="28"/>
  <c r="AU401" i="28"/>
  <c r="AU399" i="28"/>
  <c r="AU398" i="28"/>
  <c r="AU396" i="28"/>
  <c r="S396" i="28"/>
  <c r="BE394" i="28" s="1"/>
  <c r="AU395" i="28"/>
  <c r="BE393" i="28"/>
  <c r="AU393" i="28"/>
  <c r="AU392" i="28"/>
  <c r="BE392" i="28" s="1"/>
  <c r="BE391" i="28"/>
  <c r="AU390" i="28"/>
  <c r="S390" i="28"/>
  <c r="AU389" i="28"/>
  <c r="AU387" i="28"/>
  <c r="AU386" i="28"/>
  <c r="AU384" i="28"/>
  <c r="S384" i="28"/>
  <c r="BE384" i="28" s="1"/>
  <c r="BE383" i="28"/>
  <c r="AU383" i="28"/>
  <c r="AU381" i="28"/>
  <c r="BE381" i="28" s="1"/>
  <c r="BE380" i="28"/>
  <c r="AU380" i="28"/>
  <c r="BE379" i="28"/>
  <c r="AU378" i="28"/>
  <c r="S378" i="28"/>
  <c r="AU377" i="28"/>
  <c r="AU375" i="28"/>
  <c r="AU374" i="28"/>
  <c r="BE372" i="28"/>
  <c r="AU372" i="28"/>
  <c r="S372" i="28"/>
  <c r="AU371" i="28"/>
  <c r="BE371" i="28" s="1"/>
  <c r="BE370" i="28"/>
  <c r="AU369" i="28"/>
  <c r="BE369" i="28" s="1"/>
  <c r="BE368" i="28"/>
  <c r="AU368" i="28"/>
  <c r="BE367" i="28"/>
  <c r="AU366" i="28"/>
  <c r="S366" i="28"/>
  <c r="AU365" i="28"/>
  <c r="AU363" i="28"/>
  <c r="AU362" i="28"/>
  <c r="AU360" i="28"/>
  <c r="BE360" i="28" s="1"/>
  <c r="S360" i="28"/>
  <c r="BE359" i="28" s="1"/>
  <c r="AU359" i="28"/>
  <c r="BE358" i="28"/>
  <c r="BE357" i="28"/>
  <c r="AU357" i="28"/>
  <c r="AU356" i="28"/>
  <c r="BE356" i="28" s="1"/>
  <c r="BE355" i="28"/>
  <c r="AU354" i="28"/>
  <c r="S354" i="28"/>
  <c r="AU353" i="28"/>
  <c r="AU351" i="28"/>
  <c r="AU350" i="28"/>
  <c r="AU348" i="28"/>
  <c r="S348" i="28"/>
  <c r="BE346" i="28" s="1"/>
  <c r="AU347" i="28"/>
  <c r="BE345" i="28"/>
  <c r="AU345" i="28"/>
  <c r="AU344" i="28"/>
  <c r="BE344" i="28" s="1"/>
  <c r="BE343" i="28"/>
  <c r="AU342" i="28"/>
  <c r="S342" i="28"/>
  <c r="AU341" i="28"/>
  <c r="AU339" i="28"/>
  <c r="AU338" i="28"/>
  <c r="AU336" i="28"/>
  <c r="S336" i="28"/>
  <c r="BE336" i="28" s="1"/>
  <c r="BE335" i="28"/>
  <c r="AU335" i="28"/>
  <c r="AU333" i="28"/>
  <c r="BE333" i="28" s="1"/>
  <c r="BE332" i="28"/>
  <c r="AU332" i="28"/>
  <c r="BE331" i="28"/>
  <c r="AU330" i="28"/>
  <c r="S330" i="28"/>
  <c r="AU329" i="28"/>
  <c r="AU327" i="28"/>
  <c r="AU326" i="28"/>
  <c r="BE324" i="28"/>
  <c r="AU324" i="28"/>
  <c r="S324" i="28"/>
  <c r="AU323" i="28"/>
  <c r="BE323" i="28" s="1"/>
  <c r="BE322" i="28"/>
  <c r="AU321" i="28"/>
  <c r="BE321" i="28" s="1"/>
  <c r="BE320" i="28"/>
  <c r="AU320" i="28"/>
  <c r="BE319" i="28"/>
  <c r="AU318" i="28"/>
  <c r="S318" i="28"/>
  <c r="AU317" i="28"/>
  <c r="AU315" i="28"/>
  <c r="AU314" i="28"/>
  <c r="AU312" i="28"/>
  <c r="BE312" i="28" s="1"/>
  <c r="S312" i="28"/>
  <c r="BE311" i="28" s="1"/>
  <c r="AU311" i="28"/>
  <c r="BE310" i="28"/>
  <c r="BE309" i="28"/>
  <c r="AU309" i="28"/>
  <c r="AU308" i="28"/>
  <c r="BE308" i="28" s="1"/>
  <c r="BE307" i="28"/>
  <c r="AU306" i="28"/>
  <c r="S306" i="28"/>
  <c r="AU305" i="28"/>
  <c r="AU303" i="28"/>
  <c r="AU302" i="28"/>
  <c r="AU300" i="28"/>
  <c r="S300" i="28"/>
  <c r="BE298" i="28" s="1"/>
  <c r="AU299" i="28"/>
  <c r="BE297" i="28"/>
  <c r="AU297" i="28"/>
  <c r="AU296" i="28"/>
  <c r="BE296" i="28" s="1"/>
  <c r="BE295" i="28"/>
  <c r="AU294" i="28"/>
  <c r="S294" i="28"/>
  <c r="AU293" i="28"/>
  <c r="AU291" i="28"/>
  <c r="AU290" i="28"/>
  <c r="AU288" i="28"/>
  <c r="S288" i="28"/>
  <c r="BE288" i="28" s="1"/>
  <c r="BE287" i="28"/>
  <c r="AU287" i="28"/>
  <c r="AU285" i="28"/>
  <c r="BE285" i="28" s="1"/>
  <c r="BE284" i="28"/>
  <c r="AU284" i="28"/>
  <c r="BE283" i="28"/>
  <c r="AU282" i="28"/>
  <c r="S282" i="28"/>
  <c r="AU281" i="28"/>
  <c r="AU279" i="28"/>
  <c r="AU278" i="28"/>
  <c r="BE276" i="28"/>
  <c r="AU276" i="28"/>
  <c r="S276" i="28"/>
  <c r="AU275" i="28"/>
  <c r="BE275" i="28" s="1"/>
  <c r="BE274" i="28"/>
  <c r="AU273" i="28"/>
  <c r="BE273" i="28" s="1"/>
  <c r="BE272" i="28"/>
  <c r="AU272" i="28"/>
  <c r="BE271" i="28"/>
  <c r="AU270" i="28"/>
  <c r="S270" i="28"/>
  <c r="AU269" i="28"/>
  <c r="AU267" i="28"/>
  <c r="AU266" i="28"/>
  <c r="AU264" i="28"/>
  <c r="BE264" i="28" s="1"/>
  <c r="S264" i="28"/>
  <c r="BE263" i="28" s="1"/>
  <c r="AU263" i="28"/>
  <c r="BE262" i="28"/>
  <c r="BE261" i="28"/>
  <c r="AU261" i="28"/>
  <c r="AU260" i="28"/>
  <c r="BE260" i="28" s="1"/>
  <c r="BE259" i="28"/>
  <c r="AU258" i="28"/>
  <c r="S258" i="28"/>
  <c r="AU257" i="28"/>
  <c r="AU255" i="28"/>
  <c r="AU254" i="28"/>
  <c r="AU252" i="28"/>
  <c r="S252" i="28"/>
  <c r="AU251" i="28"/>
  <c r="BE249" i="28"/>
  <c r="AU249" i="28"/>
  <c r="AU248" i="28"/>
  <c r="BE248" i="28" s="1"/>
  <c r="BE247" i="28"/>
  <c r="AU246" i="28"/>
  <c r="S246" i="28"/>
  <c r="AU245" i="28"/>
  <c r="AU243" i="28"/>
  <c r="AU242" i="28"/>
  <c r="AU240" i="28"/>
  <c r="S240" i="28"/>
  <c r="BE240" i="28" s="1"/>
  <c r="BE239" i="28"/>
  <c r="AU239" i="28"/>
  <c r="AU237" i="28"/>
  <c r="BE237" i="28" s="1"/>
  <c r="BE236" i="28"/>
  <c r="AU236" i="28"/>
  <c r="BE235" i="28"/>
  <c r="AU234" i="28"/>
  <c r="S234" i="28"/>
  <c r="AU233" i="28"/>
  <c r="AU231" i="28"/>
  <c r="AU230" i="28"/>
  <c r="BE228" i="28"/>
  <c r="AU228" i="28"/>
  <c r="S228" i="28"/>
  <c r="AU227" i="28"/>
  <c r="BE227" i="28" s="1"/>
  <c r="BE226" i="28"/>
  <c r="AU225" i="28"/>
  <c r="BE225" i="28" s="1"/>
  <c r="BE224" i="28"/>
  <c r="AU224" i="28"/>
  <c r="BE223" i="28"/>
  <c r="AU222" i="28"/>
  <c r="S222" i="28"/>
  <c r="AU221" i="28"/>
  <c r="AU219" i="28"/>
  <c r="AU218" i="28"/>
  <c r="AU216" i="28"/>
  <c r="BE216" i="28" s="1"/>
  <c r="S216" i="28"/>
  <c r="BE215" i="28" s="1"/>
  <c r="AU215" i="28"/>
  <c r="BE214" i="28"/>
  <c r="BE213" i="28"/>
  <c r="AU213" i="28"/>
  <c r="AU212" i="28"/>
  <c r="BE212" i="28" s="1"/>
  <c r="BE211" i="28"/>
  <c r="AU210" i="28"/>
  <c r="S210" i="28"/>
  <c r="AU209" i="28"/>
  <c r="AU207" i="28"/>
  <c r="AU206" i="28"/>
  <c r="AU204" i="28"/>
  <c r="S204" i="28"/>
  <c r="AU203" i="28"/>
  <c r="BE201" i="28"/>
  <c r="AU201" i="28"/>
  <c r="AU200" i="28"/>
  <c r="BE200" i="28" s="1"/>
  <c r="BE199" i="28"/>
  <c r="AU198" i="28"/>
  <c r="S198" i="28"/>
  <c r="AU197" i="28"/>
  <c r="AU195" i="28"/>
  <c r="AU194" i="28"/>
  <c r="AU192" i="28"/>
  <c r="S192" i="28"/>
  <c r="AU191" i="28"/>
  <c r="AU189" i="28"/>
  <c r="BE189" i="28" s="1"/>
  <c r="BE188" i="28"/>
  <c r="AU188" i="28"/>
  <c r="BE187" i="28"/>
  <c r="AU186" i="28"/>
  <c r="S186" i="28"/>
  <c r="AU185" i="28"/>
  <c r="AU183" i="28"/>
  <c r="AU182" i="28"/>
  <c r="BE180" i="28"/>
  <c r="AU180" i="28"/>
  <c r="S180" i="28"/>
  <c r="BE179" i="28"/>
  <c r="AU179" i="28"/>
  <c r="BE178" i="28"/>
  <c r="AU177" i="28"/>
  <c r="BE177" i="28" s="1"/>
  <c r="BE176" i="28"/>
  <c r="AU176" i="28"/>
  <c r="BE175" i="28"/>
  <c r="AU174" i="28"/>
  <c r="S174" i="28"/>
  <c r="AU173" i="28"/>
  <c r="AU171" i="28"/>
  <c r="AU170" i="28"/>
  <c r="AU168" i="28"/>
  <c r="BE168" i="28" s="1"/>
  <c r="S168" i="28"/>
  <c r="AU167" i="28"/>
  <c r="BE166" i="28"/>
  <c r="BE165" i="28"/>
  <c r="AU165" i="28"/>
  <c r="BE164" i="28"/>
  <c r="AU164" i="28"/>
  <c r="BE163" i="28"/>
  <c r="AU162" i="28"/>
  <c r="S162" i="28"/>
  <c r="AU161" i="28"/>
  <c r="AU159" i="28"/>
  <c r="AU158" i="28"/>
  <c r="AU156" i="28"/>
  <c r="S156" i="28"/>
  <c r="AU155" i="28"/>
  <c r="BE154" i="28"/>
  <c r="BE153" i="28"/>
  <c r="AU153" i="28"/>
  <c r="AU152" i="28"/>
  <c r="BE152" i="28" s="1"/>
  <c r="BE151" i="28"/>
  <c r="AU150" i="28"/>
  <c r="S150" i="28"/>
  <c r="AU149" i="28"/>
  <c r="AU147" i="28"/>
  <c r="AU146" i="28"/>
  <c r="AU144" i="28"/>
  <c r="S144" i="28"/>
  <c r="BE143" i="28"/>
  <c r="AU143" i="28"/>
  <c r="AU141" i="28"/>
  <c r="BE141" i="28" s="1"/>
  <c r="BE140" i="28"/>
  <c r="AU140" i="28"/>
  <c r="BE139" i="28"/>
  <c r="AU138" i="28"/>
  <c r="S138" i="28"/>
  <c r="AU137" i="28"/>
  <c r="AU135" i="28"/>
  <c r="AU134" i="28"/>
  <c r="BE132" i="28"/>
  <c r="AU132" i="28"/>
  <c r="S132" i="28"/>
  <c r="AU131" i="28"/>
  <c r="BE131" i="28" s="1"/>
  <c r="BE130" i="28"/>
  <c r="AU129" i="28"/>
  <c r="BE129" i="28" s="1"/>
  <c r="BE128" i="28"/>
  <c r="AU128" i="28"/>
  <c r="BE127" i="28"/>
  <c r="AU126" i="28"/>
  <c r="S126" i="28"/>
  <c r="AU125" i="28"/>
  <c r="AU123" i="28"/>
  <c r="AU122" i="28"/>
  <c r="AU120" i="28"/>
  <c r="BE120" i="28" s="1"/>
  <c r="S120" i="28"/>
  <c r="BE119" i="28" s="1"/>
  <c r="AU119" i="28"/>
  <c r="BE118" i="28"/>
  <c r="BE117" i="28"/>
  <c r="AU117" i="28"/>
  <c r="AU116" i="28"/>
  <c r="BE116" i="28" s="1"/>
  <c r="BE115" i="28"/>
  <c r="AU114" i="28"/>
  <c r="S114" i="28"/>
  <c r="AU113" i="28"/>
  <c r="AU111" i="28"/>
  <c r="AU110" i="28"/>
  <c r="AU108" i="28"/>
  <c r="S108" i="28"/>
  <c r="AU107" i="28"/>
  <c r="BE106" i="28"/>
  <c r="BE105" i="28"/>
  <c r="AU105" i="28"/>
  <c r="AU104" i="28"/>
  <c r="BE104" i="28" s="1"/>
  <c r="BE103" i="28"/>
  <c r="AU102" i="28"/>
  <c r="S102" i="28"/>
  <c r="AU101" i="28"/>
  <c r="AU99" i="28"/>
  <c r="AU98" i="28"/>
  <c r="AU96" i="28"/>
  <c r="S96" i="28"/>
  <c r="BE95" i="28" s="1"/>
  <c r="AU95" i="28"/>
  <c r="AU93" i="28"/>
  <c r="BE93" i="28" s="1"/>
  <c r="BE92" i="28"/>
  <c r="AU92" i="28"/>
  <c r="BE91" i="28"/>
  <c r="AU90" i="28"/>
  <c r="S90" i="28"/>
  <c r="AU89" i="28"/>
  <c r="AU87" i="28"/>
  <c r="AU86" i="28"/>
  <c r="AU84" i="28"/>
  <c r="S84" i="28"/>
  <c r="BE84" i="28" s="1"/>
  <c r="BE83" i="28"/>
  <c r="AU83" i="28"/>
  <c r="BE82" i="28"/>
  <c r="AU81" i="28"/>
  <c r="BE81" i="28" s="1"/>
  <c r="AU80" i="28"/>
  <c r="BE80" i="28" s="1"/>
  <c r="BE79" i="28"/>
  <c r="AU78" i="28"/>
  <c r="S78" i="28"/>
  <c r="AU77" i="28"/>
  <c r="AU75" i="28"/>
  <c r="AU74" i="28"/>
  <c r="BE72" i="28"/>
  <c r="AU72" i="28"/>
  <c r="S72" i="28"/>
  <c r="BE70" i="28" s="1"/>
  <c r="AU71" i="28"/>
  <c r="BE69" i="28"/>
  <c r="AU69" i="28"/>
  <c r="BE68" i="28"/>
  <c r="AU68" i="28"/>
  <c r="BE67" i="28"/>
  <c r="AU66" i="28"/>
  <c r="S66" i="28"/>
  <c r="AU65" i="28"/>
  <c r="AU63" i="28"/>
  <c r="AU62" i="28"/>
  <c r="AU60" i="28"/>
  <c r="BE60" i="28" s="1"/>
  <c r="S60" i="28"/>
  <c r="BE59" i="28"/>
  <c r="AU59" i="28"/>
  <c r="BE58" i="28"/>
  <c r="AU57" i="28"/>
  <c r="BE57" i="28" s="1"/>
  <c r="AU56" i="28"/>
  <c r="BE56" i="28" s="1"/>
  <c r="BE55" i="28"/>
  <c r="AU54" i="28"/>
  <c r="S54" i="28"/>
  <c r="AU53" i="28"/>
  <c r="AU51" i="28"/>
  <c r="AU50" i="28"/>
  <c r="AU48" i="28"/>
  <c r="S48" i="28"/>
  <c r="BE47" i="28" s="1"/>
  <c r="AU47" i="28"/>
  <c r="BE45" i="28"/>
  <c r="AU45" i="28"/>
  <c r="BE44" i="28"/>
  <c r="AU44" i="28"/>
  <c r="BE43" i="28"/>
  <c r="AU42" i="28"/>
  <c r="S42" i="28"/>
  <c r="AU41" i="28"/>
  <c r="AU39" i="28"/>
  <c r="AU38" i="28"/>
  <c r="AU36" i="28"/>
  <c r="S36" i="28"/>
  <c r="BE36" i="28" s="1"/>
  <c r="BE35" i="28"/>
  <c r="AU35" i="28"/>
  <c r="BE34" i="28"/>
  <c r="AU33" i="28"/>
  <c r="BE33" i="28" s="1"/>
  <c r="AU32" i="28"/>
  <c r="BE32" i="28" s="1"/>
  <c r="BE31" i="28"/>
  <c r="BE30" i="28"/>
  <c r="AU30" i="28"/>
  <c r="S30" i="28"/>
  <c r="BE28" i="28" s="1"/>
  <c r="AU29" i="28"/>
  <c r="AY28" i="28"/>
  <c r="AY40" i="28" s="1"/>
  <c r="AU27" i="28"/>
  <c r="BE27" i="28" s="1"/>
  <c r="AU26" i="28"/>
  <c r="BE26" i="28" s="1"/>
  <c r="BE24" i="28"/>
  <c r="AU24" i="28"/>
  <c r="S24" i="28"/>
  <c r="BE22" i="28" s="1"/>
  <c r="AU23" i="28"/>
  <c r="BE21" i="28"/>
  <c r="AU21" i="28"/>
  <c r="BE20" i="28"/>
  <c r="AU20" i="28"/>
  <c r="BE19" i="28"/>
  <c r="AU18" i="28"/>
  <c r="BE18" i="28" s="1"/>
  <c r="S18" i="28"/>
  <c r="BE17" i="28"/>
  <c r="AU17" i="28"/>
  <c r="BE16" i="28"/>
  <c r="AU15" i="28"/>
  <c r="BE15" i="28" s="1"/>
  <c r="AU14" i="28"/>
  <c r="BE14" i="28" s="1"/>
  <c r="BE13" i="28"/>
  <c r="BE12" i="28"/>
  <c r="AU12" i="28"/>
  <c r="BE11" i="28"/>
  <c r="AU11" i="28"/>
  <c r="BE10" i="28"/>
  <c r="BE9" i="28"/>
  <c r="BE8" i="28"/>
  <c r="BE7" i="28"/>
  <c r="AS134" i="31" l="1"/>
  <c r="AS138" i="31" s="1"/>
  <c r="AS142" i="31" s="1"/>
  <c r="AS146" i="31" s="1"/>
  <c r="AS150" i="31" s="1"/>
  <c r="AS154" i="31" s="1"/>
  <c r="AS158" i="31" s="1"/>
  <c r="AS162" i="31" s="1"/>
  <c r="AU129" i="31"/>
  <c r="AU49" i="31"/>
  <c r="AU137" i="31"/>
  <c r="AU58" i="31"/>
  <c r="AU61" i="31"/>
  <c r="AU69" i="31"/>
  <c r="AU88" i="31"/>
  <c r="AU125" i="31"/>
  <c r="AU157" i="31"/>
  <c r="AU42" i="31"/>
  <c r="AU41" i="31"/>
  <c r="AU87" i="31"/>
  <c r="AU83" i="31"/>
  <c r="AU79" i="31"/>
  <c r="AU75" i="31"/>
  <c r="AU71" i="31"/>
  <c r="AU67" i="31"/>
  <c r="AU73" i="31"/>
  <c r="AU89" i="31"/>
  <c r="AU130" i="31"/>
  <c r="AU145" i="31"/>
  <c r="AE234" i="31"/>
  <c r="AE232" i="31"/>
  <c r="AU232" i="31" s="1"/>
  <c r="AE230" i="31"/>
  <c r="AE228" i="31"/>
  <c r="AU228" i="31" s="1"/>
  <c r="AE226" i="31"/>
  <c r="AE224" i="31"/>
  <c r="AU224" i="31" s="1"/>
  <c r="AE222" i="31"/>
  <c r="AE220" i="31"/>
  <c r="AU220" i="31" s="1"/>
  <c r="AE218" i="31"/>
  <c r="AE216" i="31"/>
  <c r="AU216" i="31" s="1"/>
  <c r="AE214" i="31"/>
  <c r="AE212" i="31"/>
  <c r="AU212" i="31" s="1"/>
  <c r="AE210" i="31"/>
  <c r="AE208" i="31"/>
  <c r="AU208" i="31" s="1"/>
  <c r="AE206" i="31"/>
  <c r="AE204" i="31"/>
  <c r="AU204" i="31" s="1"/>
  <c r="AE202" i="31"/>
  <c r="AE200" i="31"/>
  <c r="AU200" i="31" s="1"/>
  <c r="AE198" i="31"/>
  <c r="AE196" i="31"/>
  <c r="AU196" i="31" s="1"/>
  <c r="AE194" i="31"/>
  <c r="AE192" i="31"/>
  <c r="AU192" i="31" s="1"/>
  <c r="AE190" i="31"/>
  <c r="AE188" i="31"/>
  <c r="AU188" i="31" s="1"/>
  <c r="AE186" i="31"/>
  <c r="AE184" i="31"/>
  <c r="AU184" i="31" s="1"/>
  <c r="AE182" i="31"/>
  <c r="AE180" i="31"/>
  <c r="AU180" i="31" s="1"/>
  <c r="AE286" i="31"/>
  <c r="AE284" i="31"/>
  <c r="AE282" i="31"/>
  <c r="AE280" i="31"/>
  <c r="AE278" i="31"/>
  <c r="AE276" i="31"/>
  <c r="AE274" i="31"/>
  <c r="AE272" i="31"/>
  <c r="AE270" i="31"/>
  <c r="AE268" i="31"/>
  <c r="AE266" i="31"/>
  <c r="AE264" i="31"/>
  <c r="AE178" i="31"/>
  <c r="AE176" i="31"/>
  <c r="AE174" i="31"/>
  <c r="AE172" i="31"/>
  <c r="AE170" i="31"/>
  <c r="AE168" i="31"/>
  <c r="AE166" i="31"/>
  <c r="AE164" i="31"/>
  <c r="AE162" i="31"/>
  <c r="AU162" i="31" s="1"/>
  <c r="AE160" i="31"/>
  <c r="AE158" i="31"/>
  <c r="AU158" i="31" s="1"/>
  <c r="AE156" i="31"/>
  <c r="AE154" i="31"/>
  <c r="AU154" i="31" s="1"/>
  <c r="AE152" i="31"/>
  <c r="AE150" i="31"/>
  <c r="AU150" i="31" s="1"/>
  <c r="AE148" i="31"/>
  <c r="AE146" i="31"/>
  <c r="AU146" i="31" s="1"/>
  <c r="AE144" i="31"/>
  <c r="AE142" i="31"/>
  <c r="AU142" i="31" s="1"/>
  <c r="AE140" i="31"/>
  <c r="AE138" i="31"/>
  <c r="AU138" i="31" s="1"/>
  <c r="AE136" i="31"/>
  <c r="AE134" i="31"/>
  <c r="AU134" i="31" s="1"/>
  <c r="AE132" i="31"/>
  <c r="AU132" i="31" s="1"/>
  <c r="AE130" i="31"/>
  <c r="AE128" i="31"/>
  <c r="AE126" i="31"/>
  <c r="AU126" i="31" s="1"/>
  <c r="AE124" i="31"/>
  <c r="AU124" i="31" s="1"/>
  <c r="AE118" i="31"/>
  <c r="AU118" i="31" s="1"/>
  <c r="AE110" i="31"/>
  <c r="AU110" i="31" s="1"/>
  <c r="AE102" i="31"/>
  <c r="AU102" i="31" s="1"/>
  <c r="AE100" i="31"/>
  <c r="AU100" i="31" s="1"/>
  <c r="AE98" i="31"/>
  <c r="AU98" i="31" s="1"/>
  <c r="AE96" i="31"/>
  <c r="AU96" i="31" s="1"/>
  <c r="AE262" i="31"/>
  <c r="AE258" i="31"/>
  <c r="AE254" i="31"/>
  <c r="AE250" i="31"/>
  <c r="AE246" i="31"/>
  <c r="AE242" i="31"/>
  <c r="AE238" i="31"/>
  <c r="AE120" i="31"/>
  <c r="AE112" i="31"/>
  <c r="AU112" i="31" s="1"/>
  <c r="AE104" i="31"/>
  <c r="AE94" i="31"/>
  <c r="AU94" i="31" s="1"/>
  <c r="AE92" i="31"/>
  <c r="AU92" i="31" s="1"/>
  <c r="AE90" i="31"/>
  <c r="AU90" i="31" s="1"/>
  <c r="AE88" i="31"/>
  <c r="AE86" i="31"/>
  <c r="AU86" i="31" s="1"/>
  <c r="AE84" i="31"/>
  <c r="AE82" i="31"/>
  <c r="AU82" i="31" s="1"/>
  <c r="AE80" i="31"/>
  <c r="AE78" i="31"/>
  <c r="AU78" i="31" s="1"/>
  <c r="AE76" i="31"/>
  <c r="AU76" i="31" s="1"/>
  <c r="AE74" i="31"/>
  <c r="AU74" i="31" s="1"/>
  <c r="AE72" i="31"/>
  <c r="AU72" i="31" s="1"/>
  <c r="AE70" i="31"/>
  <c r="AU70" i="31" s="1"/>
  <c r="AE68" i="31"/>
  <c r="AU68" i="31" s="1"/>
  <c r="AE256" i="31"/>
  <c r="AU256" i="31" s="1"/>
  <c r="AE252" i="31"/>
  <c r="AE240" i="31"/>
  <c r="AE122" i="31"/>
  <c r="AE114" i="31"/>
  <c r="AU114" i="31" s="1"/>
  <c r="AE106" i="31"/>
  <c r="AE66" i="31"/>
  <c r="AE64" i="31"/>
  <c r="AE62" i="31"/>
  <c r="AU62" i="31" s="1"/>
  <c r="AE60" i="31"/>
  <c r="AE58" i="31"/>
  <c r="AE56" i="31"/>
  <c r="AE54" i="31"/>
  <c r="AU54" i="31" s="1"/>
  <c r="AE52" i="31"/>
  <c r="AE50" i="31"/>
  <c r="AU50" i="31" s="1"/>
  <c r="AE48" i="31"/>
  <c r="AU48" i="31" s="1"/>
  <c r="AE46" i="31"/>
  <c r="AE44" i="31"/>
  <c r="AE42" i="31"/>
  <c r="AE40" i="31"/>
  <c r="AU40" i="31" s="1"/>
  <c r="AE260" i="31"/>
  <c r="AU260" i="31" s="1"/>
  <c r="AE248" i="31"/>
  <c r="AE244" i="31"/>
  <c r="AE236" i="31"/>
  <c r="AU46" i="31"/>
  <c r="AU45" i="31"/>
  <c r="AU44" i="31"/>
  <c r="AU57" i="31"/>
  <c r="AU81" i="31"/>
  <c r="AU84" i="31"/>
  <c r="AU104" i="31"/>
  <c r="AU105" i="31"/>
  <c r="AU106" i="31"/>
  <c r="AU103" i="31"/>
  <c r="AU113" i="31"/>
  <c r="AU111" i="31"/>
  <c r="AU120" i="31"/>
  <c r="AU121" i="31"/>
  <c r="AU122" i="31"/>
  <c r="AU119" i="31"/>
  <c r="AU133" i="31"/>
  <c r="AU141" i="31"/>
  <c r="AU153" i="31"/>
  <c r="AU10" i="31"/>
  <c r="AU39" i="31"/>
  <c r="AU47" i="31"/>
  <c r="AU53" i="31"/>
  <c r="AU66" i="31"/>
  <c r="AU65" i="31"/>
  <c r="AU64" i="31"/>
  <c r="AU77" i="31"/>
  <c r="AU80" i="31"/>
  <c r="AE108" i="31"/>
  <c r="AE116" i="31"/>
  <c r="AU149" i="31"/>
  <c r="AU8" i="31"/>
  <c r="AU12" i="31"/>
  <c r="AU16" i="31"/>
  <c r="AU20" i="31"/>
  <c r="AU24" i="31"/>
  <c r="AU28" i="31"/>
  <c r="AU32" i="31"/>
  <c r="AU36" i="31"/>
  <c r="AU97" i="31"/>
  <c r="AU101" i="31"/>
  <c r="AU109" i="31"/>
  <c r="AU117" i="31"/>
  <c r="AU135" i="31"/>
  <c r="AU139" i="31"/>
  <c r="AU176" i="31"/>
  <c r="AU264" i="31"/>
  <c r="AU272" i="31"/>
  <c r="AU280" i="31"/>
  <c r="AU9" i="31"/>
  <c r="AU13" i="31"/>
  <c r="AU17" i="31"/>
  <c r="AU21" i="31"/>
  <c r="AU25" i="31"/>
  <c r="AU29" i="31"/>
  <c r="AU33" i="31"/>
  <c r="AU37" i="31"/>
  <c r="AU52" i="31"/>
  <c r="AU56" i="31"/>
  <c r="AU60" i="31"/>
  <c r="AU95" i="31"/>
  <c r="AU99" i="31"/>
  <c r="AU108" i="31"/>
  <c r="AU116" i="31"/>
  <c r="AU127" i="31"/>
  <c r="AU199" i="31"/>
  <c r="AU195" i="31"/>
  <c r="AU191" i="31"/>
  <c r="AU187" i="31"/>
  <c r="AU183" i="31"/>
  <c r="AU179" i="31"/>
  <c r="AU107" i="31"/>
  <c r="AU128" i="31"/>
  <c r="AU136" i="31"/>
  <c r="AU140" i="31"/>
  <c r="AU144" i="31"/>
  <c r="AU148" i="31"/>
  <c r="AU152" i="31"/>
  <c r="AU156" i="31"/>
  <c r="AU160" i="31"/>
  <c r="AU164" i="31"/>
  <c r="AU168" i="31"/>
  <c r="AU172" i="31"/>
  <c r="AU268" i="31"/>
  <c r="AU276" i="31"/>
  <c r="AU284" i="31"/>
  <c r="AU236" i="31"/>
  <c r="AU240" i="31"/>
  <c r="AU244" i="31"/>
  <c r="AU248" i="31"/>
  <c r="AU252" i="31"/>
  <c r="P54" i="30"/>
  <c r="AU53" i="30" s="1"/>
  <c r="AO56" i="30"/>
  <c r="AU58" i="30"/>
  <c r="P60" i="30"/>
  <c r="AO62" i="30"/>
  <c r="P66" i="30"/>
  <c r="AU65" i="30" s="1"/>
  <c r="AO68" i="30"/>
  <c r="AU68" i="30" s="1"/>
  <c r="P72" i="30"/>
  <c r="AU70" i="30" s="1"/>
  <c r="AO74" i="30"/>
  <c r="P78" i="30"/>
  <c r="AU77" i="30" s="1"/>
  <c r="AO80" i="30"/>
  <c r="P84" i="30"/>
  <c r="AO99" i="30"/>
  <c r="AO101" i="30"/>
  <c r="AO105" i="30"/>
  <c r="AO107" i="30"/>
  <c r="AO111" i="30"/>
  <c r="AO113" i="30"/>
  <c r="AO117" i="30"/>
  <c r="AO119" i="30"/>
  <c r="AO123" i="30"/>
  <c r="AO125" i="30"/>
  <c r="AO129" i="30"/>
  <c r="AO131" i="30"/>
  <c r="AO132" i="30"/>
  <c r="AO138" i="30"/>
  <c r="AO144" i="30"/>
  <c r="AO150" i="30"/>
  <c r="AO156" i="30"/>
  <c r="AO162" i="30"/>
  <c r="AO170" i="30"/>
  <c r="P174" i="30"/>
  <c r="AO176" i="30"/>
  <c r="P180" i="30"/>
  <c r="AO219" i="30"/>
  <c r="AO221" i="30"/>
  <c r="AO225" i="30"/>
  <c r="AO227" i="30"/>
  <c r="AO231" i="30"/>
  <c r="AO233" i="30"/>
  <c r="AO237" i="30"/>
  <c r="AO239" i="30"/>
  <c r="AO243" i="30"/>
  <c r="AO245" i="30"/>
  <c r="AO249" i="30"/>
  <c r="AO251" i="30"/>
  <c r="AO252" i="30"/>
  <c r="AO266" i="30"/>
  <c r="P270" i="30"/>
  <c r="AO272" i="30"/>
  <c r="P276" i="30"/>
  <c r="AO278" i="30"/>
  <c r="P282" i="30"/>
  <c r="AO284" i="30"/>
  <c r="P288" i="30"/>
  <c r="AO290" i="30"/>
  <c r="P294" i="30"/>
  <c r="AO296" i="30"/>
  <c r="AO302" i="30"/>
  <c r="P306" i="30"/>
  <c r="AO843" i="30"/>
  <c r="AO762" i="30"/>
  <c r="AO756" i="30"/>
  <c r="AO753" i="30"/>
  <c r="AO747" i="30"/>
  <c r="AO741" i="30"/>
  <c r="AO735" i="30"/>
  <c r="AO729" i="30"/>
  <c r="AO723" i="30"/>
  <c r="AO846" i="30"/>
  <c r="AO840" i="30"/>
  <c r="AO837" i="30"/>
  <c r="AO831" i="30"/>
  <c r="AO825" i="30"/>
  <c r="AO819" i="30"/>
  <c r="AO813" i="30"/>
  <c r="AO807" i="30"/>
  <c r="AO750" i="30"/>
  <c r="AO744" i="30"/>
  <c r="AO738" i="30"/>
  <c r="AO732" i="30"/>
  <c r="AO726" i="30"/>
  <c r="AO720" i="30"/>
  <c r="AO717" i="30"/>
  <c r="AO711" i="30"/>
  <c r="AO705" i="30"/>
  <c r="AO699" i="30"/>
  <c r="AO693" i="30"/>
  <c r="AO687" i="30"/>
  <c r="AO834" i="30"/>
  <c r="AO828" i="30"/>
  <c r="AO822" i="30"/>
  <c r="AO816" i="30"/>
  <c r="AO810" i="30"/>
  <c r="AO804" i="30"/>
  <c r="AO801" i="30"/>
  <c r="AO795" i="30"/>
  <c r="AO789" i="30"/>
  <c r="AO783" i="30"/>
  <c r="AO777" i="30"/>
  <c r="AO771" i="30"/>
  <c r="AO714" i="30"/>
  <c r="AO708" i="30"/>
  <c r="AO702" i="30"/>
  <c r="AO696" i="30"/>
  <c r="AO690" i="30"/>
  <c r="AO786" i="30"/>
  <c r="AO765" i="30"/>
  <c r="AO684" i="30"/>
  <c r="AO681" i="30"/>
  <c r="AO630" i="30"/>
  <c r="AO624" i="30"/>
  <c r="AO618" i="30"/>
  <c r="AO612" i="30"/>
  <c r="AO606" i="30"/>
  <c r="AO600" i="30"/>
  <c r="AO597" i="30"/>
  <c r="AO591" i="30"/>
  <c r="AO792" i="30"/>
  <c r="AO768" i="30"/>
  <c r="AO675" i="30"/>
  <c r="AO594" i="30"/>
  <c r="AO588" i="30"/>
  <c r="AO585" i="30"/>
  <c r="AO579" i="30"/>
  <c r="AO573" i="30"/>
  <c r="AO567" i="30"/>
  <c r="AO561" i="30"/>
  <c r="AO555" i="30"/>
  <c r="AO672" i="30"/>
  <c r="AO669" i="30"/>
  <c r="AO657" i="30"/>
  <c r="AO645" i="30"/>
  <c r="AO627" i="30"/>
  <c r="AO609" i="30"/>
  <c r="AO582" i="30"/>
  <c r="AO570" i="30"/>
  <c r="AO558" i="30"/>
  <c r="AO498" i="30"/>
  <c r="AO492" i="30"/>
  <c r="AO486" i="30"/>
  <c r="AO774" i="30"/>
  <c r="AO660" i="30"/>
  <c r="AO648" i="30"/>
  <c r="AO636" i="30"/>
  <c r="AO615" i="30"/>
  <c r="AO549" i="30"/>
  <c r="AO543" i="30"/>
  <c r="AO537" i="30"/>
  <c r="AO531" i="30"/>
  <c r="AO525" i="30"/>
  <c r="AO519" i="30"/>
  <c r="AO798" i="30"/>
  <c r="AO759" i="30"/>
  <c r="AO663" i="30"/>
  <c r="AO651" i="30"/>
  <c r="AO639" i="30"/>
  <c r="AO633" i="30"/>
  <c r="AO603" i="30"/>
  <c r="AO576" i="30"/>
  <c r="AO564" i="30"/>
  <c r="AO552" i="30"/>
  <c r="AO546" i="30"/>
  <c r="AO540" i="30"/>
  <c r="AO534" i="30"/>
  <c r="AO528" i="30"/>
  <c r="AO522" i="30"/>
  <c r="AO516" i="30"/>
  <c r="AO513" i="30"/>
  <c r="AO507" i="30"/>
  <c r="AO780" i="30"/>
  <c r="AO678" i="30"/>
  <c r="AO666" i="30"/>
  <c r="AO654" i="30"/>
  <c r="AO642" i="30"/>
  <c r="AO621" i="30"/>
  <c r="AO510" i="30"/>
  <c r="AO504" i="30"/>
  <c r="AO501" i="30"/>
  <c r="AO495" i="30"/>
  <c r="AO489" i="30"/>
  <c r="AO483" i="30"/>
  <c r="AO462" i="30"/>
  <c r="AO456" i="30"/>
  <c r="AO450" i="30"/>
  <c r="AO444" i="30"/>
  <c r="AO438" i="30"/>
  <c r="AO432" i="30"/>
  <c r="AO426" i="30"/>
  <c r="AO420" i="30"/>
  <c r="AO417" i="30"/>
  <c r="AO411" i="30"/>
  <c r="AO405" i="30"/>
  <c r="AO399" i="30"/>
  <c r="AO393" i="30"/>
  <c r="AO387" i="30"/>
  <c r="AO330" i="30"/>
  <c r="AO324" i="30"/>
  <c r="AO318" i="30"/>
  <c r="AO312" i="30"/>
  <c r="AO306" i="30"/>
  <c r="AO414" i="30"/>
  <c r="AO408" i="30"/>
  <c r="AO402" i="30"/>
  <c r="AO396" i="30"/>
  <c r="AO390" i="30"/>
  <c r="AO384" i="30"/>
  <c r="AO381" i="30"/>
  <c r="AO375" i="30"/>
  <c r="AO369" i="30"/>
  <c r="AO363" i="30"/>
  <c r="AO357" i="30"/>
  <c r="AO351" i="30"/>
  <c r="AO480" i="30"/>
  <c r="AO477" i="30"/>
  <c r="AO474" i="30"/>
  <c r="AO378" i="30"/>
  <c r="AO372" i="30"/>
  <c r="AO366" i="30"/>
  <c r="AO360" i="30"/>
  <c r="AO354" i="30"/>
  <c r="AO348" i="30"/>
  <c r="AO345" i="30"/>
  <c r="AO339" i="30"/>
  <c r="AO471" i="30"/>
  <c r="AO468" i="30"/>
  <c r="AO465" i="30"/>
  <c r="AO459" i="30"/>
  <c r="AO453" i="30"/>
  <c r="AO447" i="30"/>
  <c r="AO441" i="30"/>
  <c r="AO435" i="30"/>
  <c r="AO429" i="30"/>
  <c r="AO423" i="30"/>
  <c r="AO342" i="30"/>
  <c r="AO336" i="30"/>
  <c r="AO333" i="30"/>
  <c r="AO327" i="30"/>
  <c r="AO321" i="30"/>
  <c r="AO315" i="30"/>
  <c r="AO309" i="30"/>
  <c r="AO303" i="30"/>
  <c r="AO11" i="30"/>
  <c r="AU12" i="30"/>
  <c r="AO15" i="30"/>
  <c r="AO17" i="30"/>
  <c r="AO21" i="30"/>
  <c r="AU21" i="30" s="1"/>
  <c r="AO23" i="30"/>
  <c r="AO27" i="30"/>
  <c r="AO29" i="30"/>
  <c r="AO33" i="30"/>
  <c r="AU33" i="30" s="1"/>
  <c r="AO35" i="30"/>
  <c r="AO39" i="30"/>
  <c r="AO41" i="30"/>
  <c r="AO45" i="30"/>
  <c r="AU45" i="30" s="1"/>
  <c r="AO47" i="30"/>
  <c r="AO48" i="30"/>
  <c r="AU50" i="30"/>
  <c r="AU52" i="30"/>
  <c r="AO54" i="30"/>
  <c r="AU56" i="30"/>
  <c r="AO60" i="30"/>
  <c r="AU62" i="30"/>
  <c r="AU64" i="30"/>
  <c r="AO66" i="30"/>
  <c r="AU66" i="30" s="1"/>
  <c r="AO72" i="30"/>
  <c r="AU74" i="30"/>
  <c r="AU76" i="30"/>
  <c r="AO78" i="30"/>
  <c r="V84" i="30"/>
  <c r="AU87" i="30" s="1"/>
  <c r="AO86" i="30"/>
  <c r="P90" i="30"/>
  <c r="AU90" i="30" s="1"/>
  <c r="AO92" i="30"/>
  <c r="P96" i="30"/>
  <c r="AO135" i="30"/>
  <c r="AO137" i="30"/>
  <c r="AO141" i="30"/>
  <c r="AO143" i="30"/>
  <c r="AO147" i="30"/>
  <c r="AO149" i="30"/>
  <c r="AO153" i="30"/>
  <c r="AO155" i="30"/>
  <c r="AO159" i="30"/>
  <c r="AO161" i="30"/>
  <c r="AO165" i="30"/>
  <c r="AO167" i="30"/>
  <c r="AO168" i="30"/>
  <c r="AO174" i="30"/>
  <c r="AO182" i="30"/>
  <c r="P186" i="30"/>
  <c r="AO188" i="30"/>
  <c r="P192" i="30"/>
  <c r="AO194" i="30"/>
  <c r="P198" i="30"/>
  <c r="AO200" i="30"/>
  <c r="P204" i="30"/>
  <c r="AO206" i="30"/>
  <c r="P210" i="30"/>
  <c r="AO212" i="30"/>
  <c r="P216" i="30"/>
  <c r="AO255" i="30"/>
  <c r="AO257" i="30"/>
  <c r="AO261" i="30"/>
  <c r="AO263" i="30"/>
  <c r="AO264" i="30"/>
  <c r="AO270" i="30"/>
  <c r="AO276" i="30"/>
  <c r="AO282" i="30"/>
  <c r="AO288" i="30"/>
  <c r="AO294" i="30"/>
  <c r="AO299" i="30"/>
  <c r="AO308" i="30"/>
  <c r="AU14" i="30"/>
  <c r="AU26" i="30"/>
  <c r="AU7" i="30"/>
  <c r="AU9" i="30"/>
  <c r="AU11" i="30"/>
  <c r="AU13" i="30"/>
  <c r="AU15" i="30"/>
  <c r="AU19" i="30"/>
  <c r="AU25" i="30"/>
  <c r="AU27" i="30"/>
  <c r="AU31" i="30"/>
  <c r="AU37" i="30"/>
  <c r="AU39" i="30"/>
  <c r="AU43" i="30"/>
  <c r="AU47" i="30"/>
  <c r="AO51" i="30"/>
  <c r="AU51" i="30" s="1"/>
  <c r="AO53" i="30"/>
  <c r="AU54" i="30"/>
  <c r="AO57" i="30"/>
  <c r="AO59" i="30"/>
  <c r="AO63" i="30"/>
  <c r="AO65" i="30"/>
  <c r="AO69" i="30"/>
  <c r="AU69" i="30" s="1"/>
  <c r="AO71" i="30"/>
  <c r="AO75" i="30"/>
  <c r="AU75" i="30" s="1"/>
  <c r="AO77" i="30"/>
  <c r="AU78" i="30"/>
  <c r="AO81" i="30"/>
  <c r="AO83" i="30"/>
  <c r="AO84" i="30"/>
  <c r="AU88" i="30"/>
  <c r="AO90" i="30"/>
  <c r="AO98" i="30"/>
  <c r="P102" i="30"/>
  <c r="AO104" i="30"/>
  <c r="P108" i="30"/>
  <c r="AO110" i="30"/>
  <c r="P114" i="30"/>
  <c r="AO116" i="30"/>
  <c r="P120" i="30"/>
  <c r="AO122" i="30"/>
  <c r="P126" i="30"/>
  <c r="AO128" i="30"/>
  <c r="P132" i="30"/>
  <c r="AO171" i="30"/>
  <c r="AO173" i="30"/>
  <c r="AO177" i="30"/>
  <c r="AO179" i="30"/>
  <c r="AO180" i="30"/>
  <c r="AO186" i="30"/>
  <c r="AO192" i="30"/>
  <c r="AO198" i="30"/>
  <c r="AO204" i="30"/>
  <c r="AO210" i="30"/>
  <c r="AO218" i="30"/>
  <c r="P222" i="30"/>
  <c r="AO224" i="30"/>
  <c r="P228" i="30"/>
  <c r="AO230" i="30"/>
  <c r="P234" i="30"/>
  <c r="AO236" i="30"/>
  <c r="P240" i="30"/>
  <c r="AO242" i="30"/>
  <c r="P246" i="30"/>
  <c r="AO248" i="30"/>
  <c r="AO267" i="30"/>
  <c r="AO269" i="30"/>
  <c r="AO273" i="30"/>
  <c r="AO275" i="30"/>
  <c r="AO279" i="30"/>
  <c r="AO281" i="30"/>
  <c r="AO285" i="30"/>
  <c r="AO287" i="30"/>
  <c r="AO291" i="30"/>
  <c r="AO297" i="30"/>
  <c r="AO845" i="30"/>
  <c r="AO800" i="30"/>
  <c r="AO794" i="30"/>
  <c r="AO788" i="30"/>
  <c r="AO782" i="30"/>
  <c r="AO776" i="30"/>
  <c r="AO770" i="30"/>
  <c r="AO755" i="30"/>
  <c r="AO749" i="30"/>
  <c r="AO743" i="30"/>
  <c r="AO737" i="30"/>
  <c r="AO731" i="30"/>
  <c r="AO725" i="30"/>
  <c r="AO680" i="30"/>
  <c r="AO839" i="30"/>
  <c r="AO833" i="30"/>
  <c r="AO827" i="30"/>
  <c r="AO821" i="30"/>
  <c r="AO815" i="30"/>
  <c r="AO809" i="30"/>
  <c r="AO764" i="30"/>
  <c r="AO758" i="30"/>
  <c r="AO719" i="30"/>
  <c r="AO713" i="30"/>
  <c r="AO707" i="30"/>
  <c r="AO701" i="30"/>
  <c r="AO695" i="30"/>
  <c r="AO689" i="30"/>
  <c r="AO842" i="30"/>
  <c r="AO803" i="30"/>
  <c r="AO797" i="30"/>
  <c r="AO791" i="30"/>
  <c r="AO785" i="30"/>
  <c r="AO779" i="30"/>
  <c r="AO773" i="30"/>
  <c r="AO752" i="30"/>
  <c r="AO746" i="30"/>
  <c r="AO740" i="30"/>
  <c r="AO734" i="30"/>
  <c r="AO728" i="30"/>
  <c r="AO722" i="30"/>
  <c r="AO836" i="30"/>
  <c r="AO830" i="30"/>
  <c r="AO824" i="30"/>
  <c r="AO710" i="30"/>
  <c r="AO704" i="30"/>
  <c r="AO668" i="30"/>
  <c r="AO662" i="30"/>
  <c r="AO656" i="30"/>
  <c r="AO650" i="30"/>
  <c r="AO644" i="30"/>
  <c r="AO638" i="30"/>
  <c r="AO599" i="30"/>
  <c r="AO593" i="30"/>
  <c r="AO716" i="30"/>
  <c r="AO677" i="30"/>
  <c r="AO632" i="30"/>
  <c r="AO626" i="30"/>
  <c r="AO620" i="30"/>
  <c r="AO614" i="30"/>
  <c r="AO608" i="30"/>
  <c r="AO602" i="30"/>
  <c r="AO587" i="30"/>
  <c r="AO581" i="30"/>
  <c r="AO575" i="30"/>
  <c r="AO569" i="30"/>
  <c r="AO563" i="30"/>
  <c r="AO557" i="30"/>
  <c r="AO683" i="30"/>
  <c r="AO665" i="30"/>
  <c r="AO653" i="30"/>
  <c r="AO641" i="30"/>
  <c r="AO623" i="30"/>
  <c r="AO605" i="30"/>
  <c r="AO590" i="30"/>
  <c r="AO512" i="30"/>
  <c r="AO506" i="30"/>
  <c r="AO761" i="30"/>
  <c r="AO692" i="30"/>
  <c r="AO611" i="30"/>
  <c r="AO578" i="30"/>
  <c r="AO566" i="30"/>
  <c r="AO554" i="30"/>
  <c r="AO551" i="30"/>
  <c r="AO545" i="30"/>
  <c r="AO539" i="30"/>
  <c r="AO533" i="30"/>
  <c r="AO527" i="30"/>
  <c r="AO521" i="30"/>
  <c r="AO500" i="30"/>
  <c r="AO494" i="30"/>
  <c r="AO488" i="30"/>
  <c r="AO482" i="30"/>
  <c r="AU482" i="30" s="1"/>
  <c r="AO812" i="30"/>
  <c r="AO698" i="30"/>
  <c r="AO671" i="30"/>
  <c r="AO659" i="30"/>
  <c r="AO647" i="30"/>
  <c r="AO629" i="30"/>
  <c r="AO596" i="30"/>
  <c r="AO515" i="30"/>
  <c r="AO509" i="30"/>
  <c r="AO818" i="30"/>
  <c r="AO806" i="30"/>
  <c r="AO767" i="30"/>
  <c r="AO686" i="30"/>
  <c r="AO674" i="30"/>
  <c r="AO635" i="30"/>
  <c r="AO617" i="30"/>
  <c r="AO584" i="30"/>
  <c r="AO572" i="30"/>
  <c r="AO560" i="30"/>
  <c r="AO548" i="30"/>
  <c r="AO542" i="30"/>
  <c r="AO536" i="30"/>
  <c r="AO530" i="30"/>
  <c r="AO524" i="30"/>
  <c r="AO518" i="30"/>
  <c r="AO503" i="30"/>
  <c r="AO497" i="30"/>
  <c r="AO491" i="30"/>
  <c r="AO485" i="30"/>
  <c r="AO479" i="30"/>
  <c r="AU479" i="30" s="1"/>
  <c r="AO476" i="30"/>
  <c r="AO473" i="30"/>
  <c r="AO419" i="30"/>
  <c r="AO413" i="30"/>
  <c r="AO407" i="30"/>
  <c r="AO401" i="30"/>
  <c r="AO395" i="30"/>
  <c r="AO389" i="30"/>
  <c r="AO344" i="30"/>
  <c r="AO338" i="30"/>
  <c r="AO470" i="30"/>
  <c r="AO464" i="30"/>
  <c r="AU464" i="30" s="1"/>
  <c r="AO458" i="30"/>
  <c r="AO452" i="30"/>
  <c r="AU452" i="30" s="1"/>
  <c r="AO446" i="30"/>
  <c r="AO440" i="30"/>
  <c r="AU440" i="30" s="1"/>
  <c r="AO434" i="30"/>
  <c r="AO428" i="30"/>
  <c r="AU428" i="30" s="1"/>
  <c r="AO422" i="30"/>
  <c r="AO383" i="30"/>
  <c r="AO377" i="30"/>
  <c r="AO371" i="30"/>
  <c r="AO365" i="30"/>
  <c r="AO359" i="30"/>
  <c r="AO353" i="30"/>
  <c r="AO332" i="30"/>
  <c r="AO326" i="30"/>
  <c r="AO320" i="30"/>
  <c r="AO314" i="30"/>
  <c r="AO416" i="30"/>
  <c r="AO410" i="30"/>
  <c r="AO404" i="30"/>
  <c r="AO398" i="30"/>
  <c r="AO392" i="30"/>
  <c r="AO386" i="30"/>
  <c r="AO347" i="30"/>
  <c r="AO341" i="30"/>
  <c r="AO467" i="30"/>
  <c r="AO461" i="30"/>
  <c r="AO455" i="30"/>
  <c r="AO449" i="30"/>
  <c r="AO443" i="30"/>
  <c r="AO437" i="30"/>
  <c r="AO431" i="30"/>
  <c r="AO425" i="30"/>
  <c r="AO380" i="30"/>
  <c r="AO374" i="30"/>
  <c r="AO368" i="30"/>
  <c r="AO362" i="30"/>
  <c r="AO356" i="30"/>
  <c r="AO350" i="30"/>
  <c r="AO335" i="30"/>
  <c r="AO329" i="30"/>
  <c r="AO323" i="30"/>
  <c r="AO317" i="30"/>
  <c r="AO311" i="30"/>
  <c r="AO305" i="30"/>
  <c r="P804" i="30"/>
  <c r="P798" i="30"/>
  <c r="P792" i="30"/>
  <c r="P786" i="30"/>
  <c r="P780" i="30"/>
  <c r="P774" i="30"/>
  <c r="P684" i="30"/>
  <c r="P768" i="30"/>
  <c r="P762" i="30"/>
  <c r="P846" i="30"/>
  <c r="P756" i="30"/>
  <c r="P750" i="30"/>
  <c r="P744" i="30"/>
  <c r="P738" i="30"/>
  <c r="P732" i="30"/>
  <c r="P726" i="30"/>
  <c r="P840" i="30"/>
  <c r="P834" i="30"/>
  <c r="P828" i="30"/>
  <c r="P816" i="30"/>
  <c r="P810" i="30"/>
  <c r="P696" i="30"/>
  <c r="P690" i="30"/>
  <c r="P678" i="30"/>
  <c r="P672" i="30"/>
  <c r="P666" i="30"/>
  <c r="P660" i="30"/>
  <c r="P654" i="30"/>
  <c r="P648" i="30"/>
  <c r="P642" i="30"/>
  <c r="P552" i="30"/>
  <c r="P822" i="30"/>
  <c r="P708" i="30"/>
  <c r="P702" i="30"/>
  <c r="P636" i="30"/>
  <c r="P630" i="30"/>
  <c r="P624" i="30"/>
  <c r="P618" i="30"/>
  <c r="P612" i="30"/>
  <c r="P606" i="30"/>
  <c r="P594" i="30"/>
  <c r="P516" i="30"/>
  <c r="P510" i="30"/>
  <c r="AU508" i="30" s="1"/>
  <c r="P714" i="30"/>
  <c r="P600" i="30"/>
  <c r="P582" i="30"/>
  <c r="P570" i="30"/>
  <c r="P558" i="30"/>
  <c r="P504" i="30"/>
  <c r="AU502" i="30" s="1"/>
  <c r="P498" i="30"/>
  <c r="P492" i="30"/>
  <c r="AU490" i="30" s="1"/>
  <c r="P486" i="30"/>
  <c r="P720" i="30"/>
  <c r="P588" i="30"/>
  <c r="P576" i="30"/>
  <c r="P564" i="30"/>
  <c r="P546" i="30"/>
  <c r="P540" i="30"/>
  <c r="P534" i="30"/>
  <c r="P528" i="30"/>
  <c r="P522" i="30"/>
  <c r="P348" i="30"/>
  <c r="P342" i="30"/>
  <c r="P468" i="30"/>
  <c r="P462" i="30"/>
  <c r="AU460" i="30" s="1"/>
  <c r="P456" i="30"/>
  <c r="P450" i="30"/>
  <c r="AU449" i="30" s="1"/>
  <c r="P444" i="30"/>
  <c r="P438" i="30"/>
  <c r="AU436" i="30" s="1"/>
  <c r="P432" i="30"/>
  <c r="P426" i="30"/>
  <c r="P336" i="30"/>
  <c r="P330" i="30"/>
  <c r="P324" i="30"/>
  <c r="P318" i="30"/>
  <c r="P312" i="30"/>
  <c r="P420" i="30"/>
  <c r="P414" i="30"/>
  <c r="P408" i="30"/>
  <c r="P402" i="30"/>
  <c r="P396" i="30"/>
  <c r="P390" i="30"/>
  <c r="P300" i="30"/>
  <c r="P480" i="30"/>
  <c r="AU478" i="30" s="1"/>
  <c r="P474" i="30"/>
  <c r="AU474" i="30" s="1"/>
  <c r="P384" i="30"/>
  <c r="P378" i="30"/>
  <c r="P372" i="30"/>
  <c r="P366" i="30"/>
  <c r="P360" i="30"/>
  <c r="P354" i="30"/>
  <c r="AO14" i="30"/>
  <c r="P18" i="30"/>
  <c r="AU18" i="30" s="1"/>
  <c r="AO20" i="30"/>
  <c r="AU20" i="30" s="1"/>
  <c r="P24" i="30"/>
  <c r="AU24" i="30" s="1"/>
  <c r="AO26" i="30"/>
  <c r="P30" i="30"/>
  <c r="AU28" i="30" s="1"/>
  <c r="AO32" i="30"/>
  <c r="AU32" i="30" s="1"/>
  <c r="P36" i="30"/>
  <c r="AU34" i="30" s="1"/>
  <c r="AO38" i="30"/>
  <c r="AU38" i="30" s="1"/>
  <c r="P42" i="30"/>
  <c r="AU42" i="30" s="1"/>
  <c r="AO44" i="30"/>
  <c r="AU44" i="30" s="1"/>
  <c r="AU46" i="30"/>
  <c r="P48" i="30"/>
  <c r="AU48" i="30" s="1"/>
  <c r="AU49" i="30"/>
  <c r="AU55" i="30"/>
  <c r="AU57" i="30"/>
  <c r="AU61" i="30"/>
  <c r="AU63" i="30"/>
  <c r="AU67" i="30"/>
  <c r="AU73" i="30"/>
  <c r="AO87" i="30"/>
  <c r="AO89" i="30"/>
  <c r="AO93" i="30"/>
  <c r="AO95" i="30"/>
  <c r="AO96" i="30"/>
  <c r="AO102" i="30"/>
  <c r="AO108" i="30"/>
  <c r="AO114" i="30"/>
  <c r="AO120" i="30"/>
  <c r="AO126" i="30"/>
  <c r="AO134" i="30"/>
  <c r="P138" i="30"/>
  <c r="AO140" i="30"/>
  <c r="P144" i="30"/>
  <c r="AO146" i="30"/>
  <c r="P150" i="30"/>
  <c r="AO152" i="30"/>
  <c r="P156" i="30"/>
  <c r="AO158" i="30"/>
  <c r="P162" i="30"/>
  <c r="AO164" i="30"/>
  <c r="P168" i="30"/>
  <c r="AO183" i="30"/>
  <c r="AO185" i="30"/>
  <c r="AO189" i="30"/>
  <c r="AO191" i="30"/>
  <c r="AO195" i="30"/>
  <c r="AO197" i="30"/>
  <c r="AO201" i="30"/>
  <c r="AO203" i="30"/>
  <c r="AO207" i="30"/>
  <c r="AO209" i="30"/>
  <c r="AO213" i="30"/>
  <c r="AO215" i="30"/>
  <c r="AO216" i="30"/>
  <c r="AO222" i="30"/>
  <c r="AO228" i="30"/>
  <c r="AO234" i="30"/>
  <c r="AO240" i="30"/>
  <c r="AO246" i="30"/>
  <c r="AO254" i="30"/>
  <c r="P258" i="30"/>
  <c r="AO260" i="30"/>
  <c r="P264" i="30"/>
  <c r="AO300" i="30"/>
  <c r="AU432" i="30"/>
  <c r="AU438" i="30"/>
  <c r="AU444" i="30"/>
  <c r="AU450" i="30"/>
  <c r="AU456" i="30"/>
  <c r="AU462" i="30"/>
  <c r="AU476" i="30"/>
  <c r="AU427" i="30"/>
  <c r="AU429" i="30"/>
  <c r="AU431" i="30"/>
  <c r="AU433" i="30"/>
  <c r="AU435" i="30"/>
  <c r="AU439" i="30"/>
  <c r="AU441" i="30"/>
  <c r="AU443" i="30"/>
  <c r="AU445" i="30"/>
  <c r="AU447" i="30"/>
  <c r="AU451" i="30"/>
  <c r="AU453" i="30"/>
  <c r="AU455" i="30"/>
  <c r="AU457" i="30"/>
  <c r="AU459" i="30"/>
  <c r="AU463" i="30"/>
  <c r="AU465" i="30"/>
  <c r="AU467" i="30"/>
  <c r="AU468" i="30"/>
  <c r="AU430" i="30"/>
  <c r="AU442" i="30"/>
  <c r="AU454" i="30"/>
  <c r="AU466" i="30"/>
  <c r="AU472" i="30"/>
  <c r="AU496" i="30"/>
  <c r="AU434" i="30"/>
  <c r="AU446" i="30"/>
  <c r="AU458" i="30"/>
  <c r="AU473" i="30"/>
  <c r="AU471" i="30"/>
  <c r="AU469" i="30"/>
  <c r="V504" i="30"/>
  <c r="AU488" i="30"/>
  <c r="AU470" i="30"/>
  <c r="AU484" i="30"/>
  <c r="AU485" i="30"/>
  <c r="AU483" i="30"/>
  <c r="AU481" i="30"/>
  <c r="AU477" i="30"/>
  <c r="AU475" i="30"/>
  <c r="AU486" i="30"/>
  <c r="AU480" i="30"/>
  <c r="AU509" i="30"/>
  <c r="AU492" i="30"/>
  <c r="AU498" i="30"/>
  <c r="AU506" i="30"/>
  <c r="AU487" i="30"/>
  <c r="AU489" i="30"/>
  <c r="AU491" i="30"/>
  <c r="AU493" i="30"/>
  <c r="AU495" i="30"/>
  <c r="AU497" i="30"/>
  <c r="AU499" i="30"/>
  <c r="AU501" i="30"/>
  <c r="AU503" i="30"/>
  <c r="AU510" i="30"/>
  <c r="AU505" i="30"/>
  <c r="AU507" i="30"/>
  <c r="AU494" i="30"/>
  <c r="AR52" i="29"/>
  <c r="AT37" i="29"/>
  <c r="AT23" i="29"/>
  <c r="AT115" i="29"/>
  <c r="R384" i="29"/>
  <c r="R378" i="29"/>
  <c r="R372" i="29"/>
  <c r="R366" i="29"/>
  <c r="R360" i="29"/>
  <c r="R354" i="29"/>
  <c r="R264" i="29"/>
  <c r="R348" i="29"/>
  <c r="R342" i="29"/>
  <c r="R426" i="29"/>
  <c r="R336" i="29"/>
  <c r="R330" i="29"/>
  <c r="R324" i="29"/>
  <c r="R318" i="29"/>
  <c r="R312" i="29"/>
  <c r="R306" i="29"/>
  <c r="R408" i="29"/>
  <c r="R402" i="29"/>
  <c r="R288" i="29"/>
  <c r="R282" i="29"/>
  <c r="R252" i="29"/>
  <c r="R246" i="29"/>
  <c r="R240" i="29"/>
  <c r="R234" i="29"/>
  <c r="R228" i="29"/>
  <c r="R222" i="29"/>
  <c r="R132" i="29"/>
  <c r="R204" i="29"/>
  <c r="R174" i="29"/>
  <c r="R156" i="29"/>
  <c r="AT154" i="29" s="1"/>
  <c r="R126" i="29"/>
  <c r="R120" i="29"/>
  <c r="AT118" i="29" s="1"/>
  <c r="R114" i="29"/>
  <c r="R108" i="29"/>
  <c r="AT106" i="29" s="1"/>
  <c r="R102" i="29"/>
  <c r="R414" i="29"/>
  <c r="R396" i="29"/>
  <c r="R390" i="29"/>
  <c r="R216" i="29"/>
  <c r="R186" i="29"/>
  <c r="R150" i="29"/>
  <c r="R96" i="29"/>
  <c r="AT94" i="29" s="1"/>
  <c r="R90" i="29"/>
  <c r="R420" i="29"/>
  <c r="R294" i="29"/>
  <c r="R276" i="29"/>
  <c r="R270" i="29"/>
  <c r="R198" i="29"/>
  <c r="R168" i="29"/>
  <c r="R144" i="29"/>
  <c r="AT143" i="29" s="1"/>
  <c r="R84" i="29"/>
  <c r="R78" i="29"/>
  <c r="R72" i="29"/>
  <c r="R66" i="29"/>
  <c r="R60" i="29"/>
  <c r="AT59" i="29" s="1"/>
  <c r="R54" i="29"/>
  <c r="AN15" i="29"/>
  <c r="AT15" i="29" s="1"/>
  <c r="AT17" i="29"/>
  <c r="AN20" i="29"/>
  <c r="AT20" i="29" s="1"/>
  <c r="R30" i="29"/>
  <c r="AT28" i="29" s="1"/>
  <c r="AN33" i="29"/>
  <c r="AT33" i="29" s="1"/>
  <c r="AN35" i="29"/>
  <c r="AN54" i="29"/>
  <c r="AN57" i="29"/>
  <c r="AT57" i="29" s="1"/>
  <c r="AN65" i="29"/>
  <c r="AT70" i="29"/>
  <c r="AT72" i="29"/>
  <c r="AN78" i="29"/>
  <c r="AN81" i="29"/>
  <c r="AT81" i="29" s="1"/>
  <c r="AT83" i="29"/>
  <c r="AN86" i="29"/>
  <c r="AN96" i="29"/>
  <c r="AT104" i="29"/>
  <c r="AN120" i="29"/>
  <c r="R138" i="29"/>
  <c r="AN146" i="29"/>
  <c r="R180" i="29"/>
  <c r="AN215" i="29"/>
  <c r="AN225" i="29"/>
  <c r="AN233" i="29"/>
  <c r="AN345" i="29"/>
  <c r="AT40" i="29"/>
  <c r="AN425" i="29"/>
  <c r="AN380" i="29"/>
  <c r="AN374" i="29"/>
  <c r="AN368" i="29"/>
  <c r="AN362" i="29"/>
  <c r="AN356" i="29"/>
  <c r="AN350" i="29"/>
  <c r="AN335" i="29"/>
  <c r="AN329" i="29"/>
  <c r="AN323" i="29"/>
  <c r="AN317" i="29"/>
  <c r="AN311" i="29"/>
  <c r="AN305" i="29"/>
  <c r="AN260" i="29"/>
  <c r="AN419" i="29"/>
  <c r="AN413" i="29"/>
  <c r="AN407" i="29"/>
  <c r="AN401" i="29"/>
  <c r="AN395" i="29"/>
  <c r="AN389" i="29"/>
  <c r="AN344" i="29"/>
  <c r="AN338" i="29"/>
  <c r="AN299" i="29"/>
  <c r="AN293" i="29"/>
  <c r="AN287" i="29"/>
  <c r="AN281" i="29"/>
  <c r="AN275" i="29"/>
  <c r="AN269" i="29"/>
  <c r="AN422" i="29"/>
  <c r="AN383" i="29"/>
  <c r="AN377" i="29"/>
  <c r="AN371" i="29"/>
  <c r="AN365" i="29"/>
  <c r="AN359" i="29"/>
  <c r="AN353" i="29"/>
  <c r="AN332" i="29"/>
  <c r="AN326" i="29"/>
  <c r="AN320" i="29"/>
  <c r="AN314" i="29"/>
  <c r="AN308" i="29"/>
  <c r="AN302" i="29"/>
  <c r="AN263" i="29"/>
  <c r="AN257" i="29"/>
  <c r="AN416" i="29"/>
  <c r="AN296" i="29"/>
  <c r="AN248" i="29"/>
  <c r="AN242" i="29"/>
  <c r="AN236" i="29"/>
  <c r="AN230" i="29"/>
  <c r="AN224" i="29"/>
  <c r="AN218" i="29"/>
  <c r="AN179" i="29"/>
  <c r="AN173" i="29"/>
  <c r="AN398" i="29"/>
  <c r="AN392" i="29"/>
  <c r="AN341" i="29"/>
  <c r="AN290" i="29"/>
  <c r="AN251" i="29"/>
  <c r="AN227" i="29"/>
  <c r="AN212" i="29"/>
  <c r="AN197" i="29"/>
  <c r="AN194" i="29"/>
  <c r="AN164" i="29"/>
  <c r="AN161" i="29"/>
  <c r="AN140" i="29"/>
  <c r="AT140" i="29" s="1"/>
  <c r="AN137" i="29"/>
  <c r="AN128" i="29"/>
  <c r="AT128" i="29" s="1"/>
  <c r="AN122" i="29"/>
  <c r="AN116" i="29"/>
  <c r="AT116" i="29" s="1"/>
  <c r="AN110" i="29"/>
  <c r="AN104" i="29"/>
  <c r="AN98" i="29"/>
  <c r="AN347" i="29"/>
  <c r="AN278" i="29"/>
  <c r="AN272" i="29"/>
  <c r="AN245" i="29"/>
  <c r="AN221" i="29"/>
  <c r="AN209" i="29"/>
  <c r="AN206" i="29"/>
  <c r="AN191" i="29"/>
  <c r="AN176" i="29"/>
  <c r="AN158" i="29"/>
  <c r="AN155" i="29"/>
  <c r="AN134" i="29"/>
  <c r="AN92" i="29"/>
  <c r="AT92" i="29" s="1"/>
  <c r="AN404" i="29"/>
  <c r="AN386" i="29"/>
  <c r="AN239" i="29"/>
  <c r="AN203" i="29"/>
  <c r="AN188" i="29"/>
  <c r="AN170" i="29"/>
  <c r="AN152" i="29"/>
  <c r="AN149" i="29"/>
  <c r="AN131" i="29"/>
  <c r="AN125" i="29"/>
  <c r="AN119" i="29"/>
  <c r="AN113" i="29"/>
  <c r="AN107" i="29"/>
  <c r="AN101" i="29"/>
  <c r="AN80" i="29"/>
  <c r="AT80" i="29" s="1"/>
  <c r="AN74" i="29"/>
  <c r="AN68" i="29"/>
  <c r="AT68" i="29" s="1"/>
  <c r="AN62" i="29"/>
  <c r="AN56" i="29"/>
  <c r="AT56" i="29" s="1"/>
  <c r="AN50" i="29"/>
  <c r="AT50" i="29" s="1"/>
  <c r="AT8" i="29"/>
  <c r="AN410" i="29"/>
  <c r="AN23" i="29"/>
  <c r="AN38" i="29"/>
  <c r="AT38" i="29" s="1"/>
  <c r="AN41" i="29"/>
  <c r="AT41" i="29" s="1"/>
  <c r="R48" i="29"/>
  <c r="AN60" i="29"/>
  <c r="AN63" i="29"/>
  <c r="AN71" i="29"/>
  <c r="V168" i="29"/>
  <c r="AT152" i="29"/>
  <c r="AN89" i="29"/>
  <c r="AN93" i="29"/>
  <c r="AT103" i="29"/>
  <c r="AN114" i="29"/>
  <c r="AT130" i="29"/>
  <c r="AT131" i="29"/>
  <c r="AT127" i="29"/>
  <c r="AN156" i="29"/>
  <c r="AN174" i="29"/>
  <c r="AN182" i="29"/>
  <c r="AN200" i="29"/>
  <c r="R210" i="29"/>
  <c r="AN254" i="29"/>
  <c r="AN423" i="29"/>
  <c r="AN342" i="29"/>
  <c r="AN336" i="29"/>
  <c r="AN333" i="29"/>
  <c r="AN327" i="29"/>
  <c r="AN321" i="29"/>
  <c r="AN315" i="29"/>
  <c r="AN309" i="29"/>
  <c r="AN303" i="29"/>
  <c r="AN426" i="29"/>
  <c r="AN420" i="29"/>
  <c r="AN417" i="29"/>
  <c r="AN411" i="29"/>
  <c r="AN405" i="29"/>
  <c r="AN399" i="29"/>
  <c r="AN393" i="29"/>
  <c r="AN387" i="29"/>
  <c r="AN330" i="29"/>
  <c r="AN324" i="29"/>
  <c r="AN318" i="29"/>
  <c r="AN312" i="29"/>
  <c r="AN306" i="29"/>
  <c r="AN300" i="29"/>
  <c r="AN297" i="29"/>
  <c r="AN291" i="29"/>
  <c r="AN285" i="29"/>
  <c r="AN279" i="29"/>
  <c r="AN273" i="29"/>
  <c r="AN267" i="29"/>
  <c r="AN414" i="29"/>
  <c r="AN408" i="29"/>
  <c r="AN402" i="29"/>
  <c r="AN396" i="29"/>
  <c r="AN390" i="29"/>
  <c r="AN384" i="29"/>
  <c r="AN381" i="29"/>
  <c r="AN375" i="29"/>
  <c r="AN369" i="29"/>
  <c r="AN363" i="29"/>
  <c r="AN357" i="29"/>
  <c r="AN351" i="29"/>
  <c r="AN294" i="29"/>
  <c r="AN288" i="29"/>
  <c r="AN282" i="29"/>
  <c r="AN276" i="29"/>
  <c r="AN270" i="29"/>
  <c r="AN264" i="29"/>
  <c r="AN261" i="29"/>
  <c r="AN372" i="29"/>
  <c r="AN348" i="29"/>
  <c r="AN210" i="29"/>
  <c r="AN204" i="29"/>
  <c r="AN198" i="29"/>
  <c r="AN192" i="29"/>
  <c r="AN186" i="29"/>
  <c r="AN180" i="29"/>
  <c r="AN177" i="29"/>
  <c r="AN171" i="29"/>
  <c r="AN360" i="29"/>
  <c r="AN243" i="29"/>
  <c r="AN240" i="29"/>
  <c r="AN219" i="29"/>
  <c r="AN216" i="29"/>
  <c r="AN207" i="29"/>
  <c r="AN168" i="29"/>
  <c r="AN153" i="29"/>
  <c r="AN150" i="29"/>
  <c r="AN378" i="29"/>
  <c r="AN339" i="29"/>
  <c r="AN255" i="29"/>
  <c r="AN252" i="29"/>
  <c r="AN237" i="29"/>
  <c r="AN234" i="29"/>
  <c r="AN189" i="29"/>
  <c r="AN147" i="29"/>
  <c r="AN144" i="29"/>
  <c r="AN366" i="29"/>
  <c r="AN354" i="29"/>
  <c r="AN258" i="29"/>
  <c r="AN231" i="29"/>
  <c r="AN228" i="29"/>
  <c r="AN201" i="29"/>
  <c r="AN183" i="29"/>
  <c r="AN165" i="29"/>
  <c r="AN162" i="29"/>
  <c r="AN141" i="29"/>
  <c r="AN138" i="29"/>
  <c r="AN129" i="29"/>
  <c r="AT129" i="29" s="1"/>
  <c r="AN123" i="29"/>
  <c r="AN117" i="29"/>
  <c r="AT117" i="29" s="1"/>
  <c r="AN111" i="29"/>
  <c r="AN105" i="29"/>
  <c r="AT105" i="29" s="1"/>
  <c r="AN99" i="29"/>
  <c r="AN42" i="29"/>
  <c r="AT42" i="29" s="1"/>
  <c r="AN36" i="29"/>
  <c r="AN30" i="29"/>
  <c r="AN24" i="29"/>
  <c r="AT24" i="29" s="1"/>
  <c r="AN18" i="29"/>
  <c r="AT18" i="29" s="1"/>
  <c r="AN12" i="29"/>
  <c r="AT12" i="29" s="1"/>
  <c r="AN11" i="29"/>
  <c r="AT11" i="29" s="1"/>
  <c r="AN26" i="29"/>
  <c r="AT26" i="29" s="1"/>
  <c r="AN29" i="29"/>
  <c r="R36" i="29"/>
  <c r="AN39" i="29"/>
  <c r="AT39" i="29" s="1"/>
  <c r="AN44" i="29"/>
  <c r="AT44" i="29" s="1"/>
  <c r="AN53" i="29"/>
  <c r="AT58" i="29"/>
  <c r="AT60" i="29"/>
  <c r="AN66" i="29"/>
  <c r="AN69" i="29"/>
  <c r="AT69" i="29" s="1"/>
  <c r="AT71" i="29"/>
  <c r="AN77" i="29"/>
  <c r="AT79" i="29"/>
  <c r="AT82" i="29"/>
  <c r="AN84" i="29"/>
  <c r="AN87" i="29"/>
  <c r="AN90" i="29"/>
  <c r="AN108" i="29"/>
  <c r="AN132" i="29"/>
  <c r="AT132" i="29" s="1"/>
  <c r="AT142" i="29"/>
  <c r="AN159" i="29"/>
  <c r="AN167" i="29"/>
  <c r="AN185" i="29"/>
  <c r="R192" i="29"/>
  <c r="AN213" i="29"/>
  <c r="AN249" i="29"/>
  <c r="R258" i="29"/>
  <c r="AN284" i="29"/>
  <c r="R300" i="29"/>
  <c r="AT14" i="29"/>
  <c r="AT91" i="29"/>
  <c r="AT93" i="29"/>
  <c r="AT153" i="29"/>
  <c r="AT151" i="29"/>
  <c r="AT156" i="29"/>
  <c r="AT166" i="29"/>
  <c r="AT141" i="29"/>
  <c r="AT139" i="29"/>
  <c r="AT144" i="29"/>
  <c r="AT168" i="29"/>
  <c r="AT167" i="29"/>
  <c r="AT165" i="29"/>
  <c r="AT163" i="29"/>
  <c r="BE40" i="28"/>
  <c r="AY52" i="28"/>
  <c r="BE53" i="28" s="1"/>
  <c r="BE39" i="28"/>
  <c r="BE37" i="28"/>
  <c r="BE38" i="28"/>
  <c r="BE41" i="28"/>
  <c r="BE42" i="28"/>
  <c r="BE23" i="28"/>
  <c r="BE25" i="28"/>
  <c r="BE29" i="28"/>
  <c r="BE46" i="28"/>
  <c r="BE52" i="28"/>
  <c r="BE71" i="28"/>
  <c r="BE144" i="28"/>
  <c r="BE142" i="28"/>
  <c r="BE203" i="28"/>
  <c r="BE204" i="28"/>
  <c r="BE192" i="28"/>
  <c r="BE190" i="28"/>
  <c r="BE250" i="28"/>
  <c r="BE251" i="28"/>
  <c r="BE252" i="28"/>
  <c r="BE48" i="28"/>
  <c r="BE54" i="28"/>
  <c r="BE96" i="28"/>
  <c r="BE94" i="28"/>
  <c r="BE155" i="28"/>
  <c r="BE156" i="28"/>
  <c r="BE107" i="28"/>
  <c r="BE108" i="28"/>
  <c r="BE167" i="28"/>
  <c r="BE191" i="28"/>
  <c r="BE202" i="28"/>
  <c r="BE238" i="28"/>
  <c r="BE286" i="28"/>
  <c r="BE300" i="28"/>
  <c r="BE334" i="28"/>
  <c r="BE348" i="28"/>
  <c r="BE382" i="28"/>
  <c r="BE396" i="28"/>
  <c r="BE299" i="28"/>
  <c r="BE347" i="28"/>
  <c r="BE395" i="28"/>
  <c r="AS166" i="31" l="1"/>
  <c r="AU161" i="31"/>
  <c r="AU504" i="30"/>
  <c r="AU500" i="30"/>
  <c r="V516" i="30"/>
  <c r="AU526" i="30" s="1"/>
  <c r="AU461" i="30"/>
  <c r="AU437" i="30"/>
  <c r="AU528" i="30"/>
  <c r="AU16" i="30"/>
  <c r="AU29" i="30"/>
  <c r="AU40" i="30"/>
  <c r="AU30" i="30"/>
  <c r="AU59" i="30"/>
  <c r="AU60" i="30"/>
  <c r="AU35" i="30"/>
  <c r="AU448" i="30"/>
  <c r="AU81" i="30"/>
  <c r="AU79" i="30"/>
  <c r="V96" i="30"/>
  <c r="AU86" i="30"/>
  <c r="AU80" i="30"/>
  <c r="AU36" i="30"/>
  <c r="AU85" i="30"/>
  <c r="AU540" i="30"/>
  <c r="AU41" i="30"/>
  <c r="AU17" i="30"/>
  <c r="AU114" i="30"/>
  <c r="AU84" i="30"/>
  <c r="AU83" i="30"/>
  <c r="AU22" i="30"/>
  <c r="AU23" i="30"/>
  <c r="AU89" i="30"/>
  <c r="AU82" i="30"/>
  <c r="AU71" i="30"/>
  <c r="AU72" i="30"/>
  <c r="AT178" i="29"/>
  <c r="AR64" i="29"/>
  <c r="AT49" i="29"/>
  <c r="AT96" i="29"/>
  <c r="AT34" i="29"/>
  <c r="AT36" i="29"/>
  <c r="AT35" i="29"/>
  <c r="V180" i="29"/>
  <c r="AT164" i="29"/>
  <c r="AT191" i="29"/>
  <c r="AT192" i="29"/>
  <c r="AT190" i="29"/>
  <c r="AT95" i="29"/>
  <c r="AT46" i="29"/>
  <c r="AT48" i="29"/>
  <c r="AT47" i="29"/>
  <c r="AT54" i="29"/>
  <c r="AT52" i="29"/>
  <c r="AT53" i="29"/>
  <c r="AT202" i="29"/>
  <c r="AT203" i="29"/>
  <c r="AT204" i="29"/>
  <c r="AT120" i="29"/>
  <c r="AT119" i="29"/>
  <c r="AT30" i="29"/>
  <c r="AT29" i="29"/>
  <c r="AT64" i="29"/>
  <c r="AT65" i="29"/>
  <c r="AT155" i="29"/>
  <c r="AT108" i="29"/>
  <c r="AT107" i="29"/>
  <c r="AT84" i="29"/>
  <c r="AT51" i="29"/>
  <c r="AY64" i="28"/>
  <c r="BE49" i="28"/>
  <c r="BE51" i="28"/>
  <c r="BE50" i="28"/>
  <c r="AS170" i="31" l="1"/>
  <c r="AU165" i="31"/>
  <c r="AU166" i="31"/>
  <c r="V132" i="30"/>
  <c r="AU116" i="30"/>
  <c r="AU104" i="30"/>
  <c r="AU92" i="30"/>
  <c r="AU124" i="30"/>
  <c r="AU96" i="30"/>
  <c r="AU120" i="30"/>
  <c r="AU97" i="30"/>
  <c r="AU105" i="30"/>
  <c r="AU121" i="30"/>
  <c r="AU118" i="30"/>
  <c r="AU122" i="30"/>
  <c r="AU91" i="30"/>
  <c r="AU99" i="30"/>
  <c r="AU115" i="30"/>
  <c r="AU123" i="30"/>
  <c r="AU110" i="30"/>
  <c r="AU100" i="30"/>
  <c r="AU93" i="30"/>
  <c r="AU94" i="30"/>
  <c r="AU101" i="30"/>
  <c r="AU109" i="30"/>
  <c r="AU117" i="30"/>
  <c r="AU125" i="30"/>
  <c r="AU98" i="30"/>
  <c r="AU103" i="30"/>
  <c r="AU111" i="30"/>
  <c r="AU95" i="30"/>
  <c r="AU102" i="30"/>
  <c r="AU534" i="30"/>
  <c r="AU119" i="30"/>
  <c r="AU113" i="30"/>
  <c r="AU538" i="30"/>
  <c r="AU108" i="30"/>
  <c r="AU106" i="30"/>
  <c r="AU112" i="30"/>
  <c r="AU126" i="30"/>
  <c r="AU536" i="30"/>
  <c r="AU524" i="30"/>
  <c r="V552" i="30"/>
  <c r="AU512" i="30"/>
  <c r="AU521" i="30"/>
  <c r="AU533" i="30"/>
  <c r="AU532" i="30"/>
  <c r="AU515" i="30"/>
  <c r="AU546" i="30"/>
  <c r="AU527" i="30"/>
  <c r="AU518" i="30"/>
  <c r="AU542" i="30"/>
  <c r="AU516" i="30"/>
  <c r="AU519" i="30"/>
  <c r="AU529" i="30"/>
  <c r="AU539" i="30"/>
  <c r="AU520" i="30"/>
  <c r="AU544" i="30"/>
  <c r="AU522" i="30"/>
  <c r="AU523" i="30"/>
  <c r="AU531" i="30"/>
  <c r="AU541" i="30"/>
  <c r="AU545" i="30"/>
  <c r="AU511" i="30"/>
  <c r="AU530" i="30"/>
  <c r="AU513" i="30"/>
  <c r="AU514" i="30"/>
  <c r="AU525" i="30"/>
  <c r="AU535" i="30"/>
  <c r="AU543" i="30"/>
  <c r="AU517" i="30"/>
  <c r="AU537" i="30"/>
  <c r="AU107" i="30"/>
  <c r="AR76" i="29"/>
  <c r="AT61" i="29"/>
  <c r="AT66" i="29"/>
  <c r="AT62" i="29"/>
  <c r="V216" i="29"/>
  <c r="AT200" i="29"/>
  <c r="AT188" i="29"/>
  <c r="AT199" i="29"/>
  <c r="AT189" i="29"/>
  <c r="AT201" i="29"/>
  <c r="AT177" i="29"/>
  <c r="AT187" i="29"/>
  <c r="AT180" i="29"/>
  <c r="AT179" i="29"/>
  <c r="AT175" i="29"/>
  <c r="AT176" i="29"/>
  <c r="AT63" i="29"/>
  <c r="BE62" i="28"/>
  <c r="AY76" i="28"/>
  <c r="BE65" i="28"/>
  <c r="BE63" i="28"/>
  <c r="BE61" i="28"/>
  <c r="BE64" i="28"/>
  <c r="BE66" i="28"/>
  <c r="AS174" i="31" l="1"/>
  <c r="AU169" i="31"/>
  <c r="AU170" i="31"/>
  <c r="AU128" i="30"/>
  <c r="AU157" i="30"/>
  <c r="AU153" i="30"/>
  <c r="AU151" i="30"/>
  <c r="AU145" i="30"/>
  <c r="AU141" i="30"/>
  <c r="AU139" i="30"/>
  <c r="V168" i="30"/>
  <c r="AU152" i="30"/>
  <c r="AU140" i="30"/>
  <c r="AU129" i="30"/>
  <c r="AU144" i="30"/>
  <c r="AU147" i="30"/>
  <c r="AU159" i="30"/>
  <c r="AU132" i="30"/>
  <c r="AU156" i="30"/>
  <c r="AU133" i="30"/>
  <c r="AU134" i="30"/>
  <c r="AU146" i="30"/>
  <c r="AU158" i="30"/>
  <c r="AU127" i="30"/>
  <c r="AU135" i="30"/>
  <c r="AU143" i="30"/>
  <c r="AU162" i="30"/>
  <c r="AU136" i="30"/>
  <c r="AU154" i="30"/>
  <c r="AU138" i="30"/>
  <c r="AU149" i="30"/>
  <c r="AU155" i="30"/>
  <c r="AU131" i="30"/>
  <c r="AU137" i="30"/>
  <c r="AU161" i="30"/>
  <c r="AU142" i="30"/>
  <c r="AU130" i="30"/>
  <c r="AU148" i="30"/>
  <c r="AU150" i="30"/>
  <c r="AU160" i="30"/>
  <c r="AU547" i="30"/>
  <c r="V588" i="30"/>
  <c r="AU548" i="30"/>
  <c r="AU555" i="30"/>
  <c r="AU556" i="30"/>
  <c r="AU549" i="30"/>
  <c r="AU559" i="30"/>
  <c r="AU573" i="30"/>
  <c r="AU580" i="30"/>
  <c r="AU553" i="30"/>
  <c r="AU560" i="30"/>
  <c r="AU565" i="30"/>
  <c r="AU579" i="30"/>
  <c r="AU571" i="30"/>
  <c r="AU572" i="30"/>
  <c r="AU554" i="30"/>
  <c r="AU563" i="30"/>
  <c r="AU564" i="30"/>
  <c r="AU582" i="30"/>
  <c r="AU558" i="30"/>
  <c r="AU577" i="30"/>
  <c r="AU557" i="30"/>
  <c r="AU561" i="30"/>
  <c r="AU566" i="30"/>
  <c r="AU567" i="30"/>
  <c r="AU581" i="30"/>
  <c r="AU578" i="30"/>
  <c r="AU551" i="30"/>
  <c r="AU575" i="30"/>
  <c r="AU568" i="30"/>
  <c r="AU576" i="30"/>
  <c r="AU569" i="30"/>
  <c r="AU574" i="30"/>
  <c r="AU570" i="30"/>
  <c r="AU552" i="30"/>
  <c r="AU562" i="30"/>
  <c r="AU550" i="30"/>
  <c r="AT212" i="29"/>
  <c r="AT224" i="29"/>
  <c r="AT223" i="29"/>
  <c r="AT211" i="29"/>
  <c r="V252" i="29"/>
  <c r="AT213" i="29"/>
  <c r="AT235" i="29"/>
  <c r="AT237" i="29"/>
  <c r="AT225" i="29"/>
  <c r="AT226" i="29"/>
  <c r="AT238" i="29"/>
  <c r="AT239" i="29"/>
  <c r="AT236" i="29"/>
  <c r="AT228" i="29"/>
  <c r="AT215" i="29"/>
  <c r="AT216" i="29"/>
  <c r="AT227" i="29"/>
  <c r="AT214" i="29"/>
  <c r="AT240" i="29"/>
  <c r="AT73" i="29"/>
  <c r="AR88" i="29"/>
  <c r="AT75" i="29"/>
  <c r="AT76" i="29"/>
  <c r="AT74" i="29"/>
  <c r="AT78" i="29"/>
  <c r="AT77" i="29"/>
  <c r="AY88" i="28"/>
  <c r="BE73" i="28"/>
  <c r="BE78" i="28"/>
  <c r="BE74" i="28"/>
  <c r="BE75" i="28"/>
  <c r="BE77" i="28"/>
  <c r="BE76" i="28"/>
  <c r="AS178" i="31" l="1"/>
  <c r="AU173" i="31"/>
  <c r="AU174" i="31"/>
  <c r="AU165" i="30"/>
  <c r="AU163" i="30"/>
  <c r="V180" i="30"/>
  <c r="AU164" i="30"/>
  <c r="AU174" i="30"/>
  <c r="AU170" i="30"/>
  <c r="AU172" i="30"/>
  <c r="AU169" i="30"/>
  <c r="AU171" i="30"/>
  <c r="AU166" i="30"/>
  <c r="AU168" i="30"/>
  <c r="AU173" i="30"/>
  <c r="AU167" i="30"/>
  <c r="V600" i="30"/>
  <c r="AU589" i="30"/>
  <c r="AU584" i="30"/>
  <c r="AU591" i="30"/>
  <c r="AU585" i="30"/>
  <c r="AU583" i="30"/>
  <c r="AU592" i="30"/>
  <c r="AU588" i="30"/>
  <c r="AU587" i="30"/>
  <c r="AU590" i="30"/>
  <c r="AU594" i="30"/>
  <c r="AU586" i="30"/>
  <c r="AU593" i="30"/>
  <c r="AR100" i="29"/>
  <c r="AT86" i="29"/>
  <c r="AT89" i="29"/>
  <c r="AT85" i="29"/>
  <c r="AT88" i="29"/>
  <c r="AT90" i="29"/>
  <c r="AT87" i="29"/>
  <c r="V264" i="29"/>
  <c r="AT248" i="29"/>
  <c r="AT247" i="29"/>
  <c r="AT250" i="29"/>
  <c r="AT249" i="29"/>
  <c r="AT252" i="29"/>
  <c r="AT251" i="29"/>
  <c r="AY100" i="28"/>
  <c r="BE87" i="28"/>
  <c r="BE90" i="28"/>
  <c r="BE86" i="28"/>
  <c r="BE88" i="28"/>
  <c r="BE85" i="28"/>
  <c r="BE89" i="28"/>
  <c r="AS182" i="31" l="1"/>
  <c r="AU177" i="31"/>
  <c r="AU178" i="31"/>
  <c r="AU177" i="30"/>
  <c r="AU175" i="30"/>
  <c r="V216" i="30"/>
  <c r="AU200" i="30"/>
  <c r="AU188" i="30"/>
  <c r="AU182" i="30"/>
  <c r="AU176" i="30"/>
  <c r="AU181" i="30"/>
  <c r="AU187" i="30"/>
  <c r="AU195" i="30"/>
  <c r="AU203" i="30"/>
  <c r="AU202" i="30"/>
  <c r="AU192" i="30"/>
  <c r="AU189" i="30"/>
  <c r="AU205" i="30"/>
  <c r="AU204" i="30"/>
  <c r="AU186" i="30"/>
  <c r="AU183" i="30"/>
  <c r="AU199" i="30"/>
  <c r="AU207" i="30"/>
  <c r="AU194" i="30"/>
  <c r="AU206" i="30"/>
  <c r="AU193" i="30"/>
  <c r="AU201" i="30"/>
  <c r="AU208" i="30"/>
  <c r="AU179" i="30"/>
  <c r="AU210" i="30"/>
  <c r="AU178" i="30"/>
  <c r="AU198" i="30"/>
  <c r="AU196" i="30"/>
  <c r="AU197" i="30"/>
  <c r="AU191" i="30"/>
  <c r="AU185" i="30"/>
  <c r="AU190" i="30"/>
  <c r="AU209" i="30"/>
  <c r="AU184" i="30"/>
  <c r="AU180" i="30"/>
  <c r="V636" i="30"/>
  <c r="AU620" i="30"/>
  <c r="AU608" i="30"/>
  <c r="AU596" i="30"/>
  <c r="AU619" i="30"/>
  <c r="AU615" i="30"/>
  <c r="AU625" i="30"/>
  <c r="AU607" i="30"/>
  <c r="AU603" i="30"/>
  <c r="AU597" i="30"/>
  <c r="AU621" i="30"/>
  <c r="AU613" i="30"/>
  <c r="AU627" i="30"/>
  <c r="AU609" i="30"/>
  <c r="AU601" i="30"/>
  <c r="AU595" i="30"/>
  <c r="AU628" i="30"/>
  <c r="AU602" i="30"/>
  <c r="AU604" i="30"/>
  <c r="AU622" i="30"/>
  <c r="AU614" i="30"/>
  <c r="AU616" i="30"/>
  <c r="AU626" i="30"/>
  <c r="AU606" i="30"/>
  <c r="AU612" i="30"/>
  <c r="AU618" i="30"/>
  <c r="AU600" i="30"/>
  <c r="AU624" i="30"/>
  <c r="AU605" i="30"/>
  <c r="AU610" i="30"/>
  <c r="AU617" i="30"/>
  <c r="AU598" i="30"/>
  <c r="AU630" i="30"/>
  <c r="AU599" i="30"/>
  <c r="AU629" i="30"/>
  <c r="AU611" i="30"/>
  <c r="AU623" i="30"/>
  <c r="AT283" i="29"/>
  <c r="AT273" i="29"/>
  <c r="AT271" i="29"/>
  <c r="V300" i="29"/>
  <c r="AT284" i="29"/>
  <c r="AT272" i="29"/>
  <c r="AT262" i="29"/>
  <c r="AT261" i="29"/>
  <c r="AT260" i="29"/>
  <c r="AT288" i="29"/>
  <c r="AT285" i="29"/>
  <c r="AT263" i="29"/>
  <c r="AT259" i="29"/>
  <c r="AT287" i="29"/>
  <c r="AT264" i="29"/>
  <c r="AT275" i="29"/>
  <c r="AT276" i="29"/>
  <c r="AT274" i="29"/>
  <c r="AT286" i="29"/>
  <c r="AR112" i="29"/>
  <c r="AT97" i="29"/>
  <c r="AT98" i="29"/>
  <c r="AT101" i="29"/>
  <c r="AT99" i="29"/>
  <c r="AT102" i="29"/>
  <c r="AT100" i="29"/>
  <c r="BE99" i="28"/>
  <c r="AY112" i="28"/>
  <c r="BE101" i="28"/>
  <c r="BE97" i="28"/>
  <c r="BE102" i="28"/>
  <c r="BE98" i="28"/>
  <c r="BE100" i="28"/>
  <c r="AS186" i="31" l="1"/>
  <c r="AU181" i="31"/>
  <c r="AU182" i="31"/>
  <c r="V252" i="30"/>
  <c r="AU236" i="30"/>
  <c r="AU224" i="30"/>
  <c r="AU212" i="30"/>
  <c r="AU211" i="30"/>
  <c r="AU234" i="30"/>
  <c r="AU219" i="30"/>
  <c r="AU227" i="30"/>
  <c r="AU235" i="30"/>
  <c r="AU243" i="30"/>
  <c r="AU226" i="30"/>
  <c r="AU213" i="30"/>
  <c r="AU229" i="30"/>
  <c r="AU237" i="30"/>
  <c r="AU242" i="30"/>
  <c r="AU223" i="30"/>
  <c r="AU231" i="30"/>
  <c r="AU230" i="30"/>
  <c r="AU217" i="30"/>
  <c r="AU225" i="30"/>
  <c r="AU241" i="30"/>
  <c r="AU218" i="30"/>
  <c r="AU244" i="30"/>
  <c r="AU228" i="30"/>
  <c r="AU240" i="30"/>
  <c r="AU239" i="30"/>
  <c r="AU222" i="30"/>
  <c r="AU220" i="30"/>
  <c r="AU232" i="30"/>
  <c r="AU214" i="30"/>
  <c r="AU233" i="30"/>
  <c r="AU216" i="30"/>
  <c r="AU215" i="30"/>
  <c r="AU245" i="30"/>
  <c r="AU221" i="30"/>
  <c r="AU238" i="30"/>
  <c r="AU246" i="30"/>
  <c r="AU632" i="30"/>
  <c r="V672" i="30"/>
  <c r="AU656" i="30"/>
  <c r="AU644" i="30"/>
  <c r="AU633" i="30"/>
  <c r="AU638" i="30"/>
  <c r="AU631" i="30"/>
  <c r="AU653" i="30"/>
  <c r="AU645" i="30"/>
  <c r="AU665" i="30"/>
  <c r="AU657" i="30"/>
  <c r="AU654" i="30"/>
  <c r="AU651" i="30"/>
  <c r="AU643" i="30"/>
  <c r="AU663" i="30"/>
  <c r="AU655" i="30"/>
  <c r="AU666" i="30"/>
  <c r="AU639" i="30"/>
  <c r="AU650" i="30"/>
  <c r="AU649" i="30"/>
  <c r="AU661" i="30"/>
  <c r="AU662" i="30"/>
  <c r="AU660" i="30"/>
  <c r="AU641" i="30"/>
  <c r="AU637" i="30"/>
  <c r="AU642" i="30"/>
  <c r="AU658" i="30"/>
  <c r="AU652" i="30"/>
  <c r="AU664" i="30"/>
  <c r="AU659" i="30"/>
  <c r="AU636" i="30"/>
  <c r="AU648" i="30"/>
  <c r="AU634" i="30"/>
  <c r="AU647" i="30"/>
  <c r="AU635" i="30"/>
  <c r="AU640" i="30"/>
  <c r="AU646" i="30"/>
  <c r="AT297" i="29"/>
  <c r="AT295" i="29"/>
  <c r="V336" i="29"/>
  <c r="AT320" i="29"/>
  <c r="AT308" i="29"/>
  <c r="AT296" i="29"/>
  <c r="AT309" i="29"/>
  <c r="AT307" i="29"/>
  <c r="AT321" i="29"/>
  <c r="AT319" i="29"/>
  <c r="AT299" i="29"/>
  <c r="AT300" i="29"/>
  <c r="AT312" i="29"/>
  <c r="AT310" i="29"/>
  <c r="AT323" i="29"/>
  <c r="AT298" i="29"/>
  <c r="AT311" i="29"/>
  <c r="AT324" i="29"/>
  <c r="AT322" i="29"/>
  <c r="AR124" i="29"/>
  <c r="AT109" i="29"/>
  <c r="AT114" i="29"/>
  <c r="AT112" i="29"/>
  <c r="AT110" i="29"/>
  <c r="AT113" i="29"/>
  <c r="AT111" i="29"/>
  <c r="AY124" i="28"/>
  <c r="BE111" i="28"/>
  <c r="BE109" i="28"/>
  <c r="BE110" i="28"/>
  <c r="BE112" i="28"/>
  <c r="BE113" i="28"/>
  <c r="BE114" i="28"/>
  <c r="AS190" i="31" l="1"/>
  <c r="AU185" i="31"/>
  <c r="AU186" i="31"/>
  <c r="AU248" i="30"/>
  <c r="V264" i="30"/>
  <c r="AU251" i="30"/>
  <c r="AU255" i="30"/>
  <c r="AU252" i="30"/>
  <c r="AU254" i="30"/>
  <c r="AU247" i="30"/>
  <c r="AU250" i="30"/>
  <c r="AU249" i="30"/>
  <c r="AU253" i="30"/>
  <c r="AU258" i="30"/>
  <c r="AU257" i="30"/>
  <c r="AU256" i="30"/>
  <c r="V684" i="30"/>
  <c r="AU668" i="30"/>
  <c r="AU671" i="30"/>
  <c r="AU673" i="30"/>
  <c r="AU669" i="30"/>
  <c r="AU667" i="30"/>
  <c r="AU674" i="30"/>
  <c r="AU670" i="30"/>
  <c r="AU677" i="30"/>
  <c r="AU678" i="30"/>
  <c r="AU676" i="30"/>
  <c r="AU675" i="30"/>
  <c r="AU672" i="30"/>
  <c r="V348" i="29"/>
  <c r="AT332" i="29"/>
  <c r="AT333" i="29"/>
  <c r="AT331" i="29"/>
  <c r="AT336" i="29"/>
  <c r="AT334" i="29"/>
  <c r="AT335" i="29"/>
  <c r="AR136" i="29"/>
  <c r="AT121" i="29"/>
  <c r="AT124" i="29"/>
  <c r="AT123" i="29"/>
  <c r="AT122" i="29"/>
  <c r="AT126" i="29"/>
  <c r="AT125" i="29"/>
  <c r="AY136" i="28"/>
  <c r="BE121" i="28"/>
  <c r="BE122" i="28"/>
  <c r="BE124" i="28"/>
  <c r="BE126" i="28"/>
  <c r="BE123" i="28"/>
  <c r="BE125" i="28"/>
  <c r="AS194" i="31" l="1"/>
  <c r="AU189" i="31"/>
  <c r="AU190" i="31"/>
  <c r="V720" i="30"/>
  <c r="AU704" i="30"/>
  <c r="AU692" i="30"/>
  <c r="AU685" i="30"/>
  <c r="AU683" i="30"/>
  <c r="AU680" i="30"/>
  <c r="AU712" i="30"/>
  <c r="AU714" i="30"/>
  <c r="AU691" i="30"/>
  <c r="AU709" i="30"/>
  <c r="AU681" i="30"/>
  <c r="AU698" i="30"/>
  <c r="AU696" i="30"/>
  <c r="AU693" i="30"/>
  <c r="AU703" i="30"/>
  <c r="AU711" i="30"/>
  <c r="AU689" i="30"/>
  <c r="AU679" i="30"/>
  <c r="AU701" i="30"/>
  <c r="AU702" i="30"/>
  <c r="AU705" i="30"/>
  <c r="AU690" i="30"/>
  <c r="AU700" i="30"/>
  <c r="AU695" i="30"/>
  <c r="AU686" i="30"/>
  <c r="AU713" i="30"/>
  <c r="AU687" i="30"/>
  <c r="AU710" i="30"/>
  <c r="AU708" i="30"/>
  <c r="AU697" i="30"/>
  <c r="AU707" i="30"/>
  <c r="AU699" i="30"/>
  <c r="AU688" i="30"/>
  <c r="AU694" i="30"/>
  <c r="AU682" i="30"/>
  <c r="AU706" i="30"/>
  <c r="AU684" i="30"/>
  <c r="AU291" i="30"/>
  <c r="AU289" i="30"/>
  <c r="AU285" i="30"/>
  <c r="AU283" i="30"/>
  <c r="AU279" i="30"/>
  <c r="AU277" i="30"/>
  <c r="AU273" i="30"/>
  <c r="AU271" i="30"/>
  <c r="AU267" i="30"/>
  <c r="AU265" i="30"/>
  <c r="V300" i="30"/>
  <c r="AU261" i="30"/>
  <c r="AU259" i="30"/>
  <c r="AU284" i="30"/>
  <c r="AU272" i="30"/>
  <c r="AU260" i="30"/>
  <c r="AU286" i="30"/>
  <c r="AU266" i="30"/>
  <c r="AU292" i="30"/>
  <c r="AU290" i="30"/>
  <c r="AU278" i="30"/>
  <c r="AU264" i="30"/>
  <c r="AU269" i="30"/>
  <c r="AU274" i="30"/>
  <c r="AU268" i="30"/>
  <c r="AU263" i="30"/>
  <c r="AU270" i="30"/>
  <c r="AU276" i="30"/>
  <c r="AU293" i="30"/>
  <c r="AU281" i="30"/>
  <c r="AU287" i="30"/>
  <c r="AU294" i="30"/>
  <c r="AU262" i="30"/>
  <c r="AU282" i="30"/>
  <c r="AU288" i="30"/>
  <c r="AU280" i="30"/>
  <c r="AU275" i="30"/>
  <c r="AT344" i="29"/>
  <c r="AT343" i="29"/>
  <c r="V384" i="29"/>
  <c r="AT355" i="29"/>
  <c r="AT356" i="29"/>
  <c r="AT370" i="29"/>
  <c r="AT371" i="29"/>
  <c r="AT372" i="29"/>
  <c r="AT348" i="29"/>
  <c r="AT346" i="29"/>
  <c r="AT357" i="29"/>
  <c r="AT347" i="29"/>
  <c r="AT369" i="29"/>
  <c r="AT358" i="29"/>
  <c r="AT359" i="29"/>
  <c r="AT360" i="29"/>
  <c r="AT367" i="29"/>
  <c r="AT345" i="29"/>
  <c r="AT368" i="29"/>
  <c r="AR148" i="29"/>
  <c r="AT135" i="29"/>
  <c r="AT133" i="29"/>
  <c r="AT136" i="29"/>
  <c r="AT134" i="29"/>
  <c r="AT137" i="29"/>
  <c r="AT138" i="29"/>
  <c r="BE136" i="28"/>
  <c r="BE134" i="28"/>
  <c r="AY148" i="28"/>
  <c r="BE135" i="28"/>
  <c r="BE138" i="28"/>
  <c r="BE133" i="28"/>
  <c r="BE137" i="28"/>
  <c r="AS198" i="31" l="1"/>
  <c r="AU193" i="31"/>
  <c r="AU194" i="31"/>
  <c r="V336" i="30"/>
  <c r="AU320" i="30"/>
  <c r="AU308" i="30"/>
  <c r="AU295" i="30"/>
  <c r="AU306" i="30"/>
  <c r="AU296" i="30"/>
  <c r="AU328" i="30"/>
  <c r="AU312" i="30"/>
  <c r="AU311" i="30"/>
  <c r="AU319" i="30"/>
  <c r="AU327" i="30"/>
  <c r="AU314" i="30"/>
  <c r="AU313" i="30"/>
  <c r="AU321" i="30"/>
  <c r="AU326" i="30"/>
  <c r="AU303" i="30"/>
  <c r="AU302" i="30"/>
  <c r="AU324" i="30"/>
  <c r="AU307" i="30"/>
  <c r="AU315" i="30"/>
  <c r="AU323" i="30"/>
  <c r="AU301" i="30"/>
  <c r="AU297" i="30"/>
  <c r="AU309" i="30"/>
  <c r="AU325" i="30"/>
  <c r="AU300" i="30"/>
  <c r="AU329" i="30"/>
  <c r="AU318" i="30"/>
  <c r="AU317" i="30"/>
  <c r="AU316" i="30"/>
  <c r="AU299" i="30"/>
  <c r="AU305" i="30"/>
  <c r="AU298" i="30"/>
  <c r="AU330" i="30"/>
  <c r="AU322" i="30"/>
  <c r="AU304" i="30"/>
  <c r="AU310" i="30"/>
  <c r="V756" i="30"/>
  <c r="AU740" i="30"/>
  <c r="AU728" i="30"/>
  <c r="AU716" i="30"/>
  <c r="AU723" i="30"/>
  <c r="AU735" i="30"/>
  <c r="AU729" i="30"/>
  <c r="AU721" i="30"/>
  <c r="AU741" i="30"/>
  <c r="AU747" i="30"/>
  <c r="AU739" i="30"/>
  <c r="AU727" i="30"/>
  <c r="AU745" i="30"/>
  <c r="AU733" i="30"/>
  <c r="AU726" i="30"/>
  <c r="AU738" i="30"/>
  <c r="AU722" i="30"/>
  <c r="AU746" i="30"/>
  <c r="AU720" i="30"/>
  <c r="AU748" i="30"/>
  <c r="AU724" i="30"/>
  <c r="AU715" i="30"/>
  <c r="AU750" i="30"/>
  <c r="AU734" i="30"/>
  <c r="AU717" i="30"/>
  <c r="AU736" i="30"/>
  <c r="AU719" i="30"/>
  <c r="AU732" i="30"/>
  <c r="AU744" i="30"/>
  <c r="AU730" i="30"/>
  <c r="AU742" i="30"/>
  <c r="AU725" i="30"/>
  <c r="AU731" i="30"/>
  <c r="AU737" i="30"/>
  <c r="AU743" i="30"/>
  <c r="AU749" i="30"/>
  <c r="AU718" i="30"/>
  <c r="V420" i="29"/>
  <c r="AT404" i="29"/>
  <c r="AT392" i="29"/>
  <c r="AT382" i="29"/>
  <c r="AT381" i="29"/>
  <c r="AT380" i="29"/>
  <c r="AT393" i="29"/>
  <c r="AT403" i="29"/>
  <c r="AT383" i="29"/>
  <c r="AT379" i="29"/>
  <c r="AT408" i="29"/>
  <c r="AT395" i="29"/>
  <c r="AT405" i="29"/>
  <c r="AT384" i="29"/>
  <c r="AT407" i="29"/>
  <c r="AT396" i="29"/>
  <c r="AT391" i="29"/>
  <c r="AT394" i="29"/>
  <c r="AT406" i="29"/>
  <c r="AR160" i="29"/>
  <c r="AT146" i="29"/>
  <c r="AT145" i="29"/>
  <c r="AT147" i="29"/>
  <c r="AT150" i="29"/>
  <c r="AT149" i="29"/>
  <c r="AT148" i="29"/>
  <c r="AY160" i="28"/>
  <c r="BE145" i="28"/>
  <c r="BE147" i="28"/>
  <c r="BE149" i="28"/>
  <c r="BE146" i="28"/>
  <c r="BE148" i="28"/>
  <c r="BE150" i="28"/>
  <c r="AS202" i="31" l="1"/>
  <c r="AU197" i="31"/>
  <c r="AU198" i="31"/>
  <c r="V768" i="30"/>
  <c r="AU758" i="30"/>
  <c r="AU752" i="30"/>
  <c r="AU759" i="30"/>
  <c r="AU757" i="30"/>
  <c r="AU751" i="30"/>
  <c r="AU753" i="30"/>
  <c r="AU760" i="30"/>
  <c r="AU756" i="30"/>
  <c r="AU762" i="30"/>
  <c r="AU755" i="30"/>
  <c r="AU754" i="30"/>
  <c r="AU761" i="30"/>
  <c r="AU332" i="30"/>
  <c r="V348" i="30"/>
  <c r="AU338" i="30"/>
  <c r="AU335" i="30"/>
  <c r="AU336" i="30"/>
  <c r="AU331" i="30"/>
  <c r="AU342" i="30"/>
  <c r="AU337" i="30"/>
  <c r="AU333" i="30"/>
  <c r="AU339" i="30"/>
  <c r="AU341" i="30"/>
  <c r="AU334" i="30"/>
  <c r="AU340" i="30"/>
  <c r="AR172" i="29"/>
  <c r="AT161" i="29"/>
  <c r="AT157" i="29"/>
  <c r="AT160" i="29"/>
  <c r="AT159" i="29"/>
  <c r="AT162" i="29"/>
  <c r="AT158" i="29"/>
  <c r="AT416" i="29"/>
  <c r="AT420" i="29"/>
  <c r="AT415" i="29"/>
  <c r="AT417" i="29"/>
  <c r="AT419" i="29"/>
  <c r="AT418" i="29"/>
  <c r="AY172" i="28"/>
  <c r="BE159" i="28"/>
  <c r="BE157" i="28"/>
  <c r="BE160" i="28"/>
  <c r="BE162" i="28"/>
  <c r="BE158" i="28"/>
  <c r="BE161" i="28"/>
  <c r="AS206" i="31" l="1"/>
  <c r="AU201" i="31"/>
  <c r="AU202" i="31"/>
  <c r="AU764" i="30"/>
  <c r="AU765" i="30"/>
  <c r="AU763" i="30"/>
  <c r="AU770" i="30"/>
  <c r="AU776" i="30"/>
  <c r="V804" i="30"/>
  <c r="AU782" i="30"/>
  <c r="AU769" i="30"/>
  <c r="AU788" i="30"/>
  <c r="AU796" i="30"/>
  <c r="AU773" i="30"/>
  <c r="AU793" i="30"/>
  <c r="AU798" i="30"/>
  <c r="AU778" i="30"/>
  <c r="AU779" i="30"/>
  <c r="AU780" i="30"/>
  <c r="AU771" i="30"/>
  <c r="AU790" i="30"/>
  <c r="AU792" i="30"/>
  <c r="AU785" i="30"/>
  <c r="AU791" i="30"/>
  <c r="AU777" i="30"/>
  <c r="AU797" i="30"/>
  <c r="AU789" i="30"/>
  <c r="AU794" i="30"/>
  <c r="AU783" i="30"/>
  <c r="AU775" i="30"/>
  <c r="AU766" i="30"/>
  <c r="AU795" i="30"/>
  <c r="AU787" i="30"/>
  <c r="AU781" i="30"/>
  <c r="AU786" i="30"/>
  <c r="AU768" i="30"/>
  <c r="AU774" i="30"/>
  <c r="AU767" i="30"/>
  <c r="AU772" i="30"/>
  <c r="AU784" i="30"/>
  <c r="AU345" i="30"/>
  <c r="AU343" i="30"/>
  <c r="V384" i="30"/>
  <c r="AU368" i="30"/>
  <c r="AU356" i="30"/>
  <c r="AU350" i="30"/>
  <c r="AU344" i="30"/>
  <c r="AU362" i="30"/>
  <c r="AU354" i="30"/>
  <c r="AU355" i="30"/>
  <c r="AU363" i="30"/>
  <c r="AU373" i="30"/>
  <c r="AU360" i="30"/>
  <c r="AU357" i="30"/>
  <c r="AU367" i="30"/>
  <c r="AU375" i="30"/>
  <c r="AU358" i="30"/>
  <c r="AU374" i="30"/>
  <c r="AU366" i="30"/>
  <c r="AU349" i="30"/>
  <c r="AU359" i="30"/>
  <c r="AU369" i="30"/>
  <c r="AU370" i="30"/>
  <c r="AU351" i="30"/>
  <c r="AU361" i="30"/>
  <c r="AU371" i="30"/>
  <c r="AU364" i="30"/>
  <c r="AU347" i="30"/>
  <c r="AU353" i="30"/>
  <c r="AU365" i="30"/>
  <c r="AU377" i="30"/>
  <c r="AU376" i="30"/>
  <c r="AU372" i="30"/>
  <c r="AU346" i="30"/>
  <c r="AU378" i="30"/>
  <c r="AU352" i="30"/>
  <c r="AU348" i="30"/>
  <c r="AR184" i="29"/>
  <c r="AT172" i="29"/>
  <c r="AT170" i="29"/>
  <c r="AT174" i="29"/>
  <c r="AT171" i="29"/>
  <c r="AT173" i="29"/>
  <c r="AT169" i="29"/>
  <c r="AY184" i="28"/>
  <c r="BE169" i="28"/>
  <c r="BE170" i="28"/>
  <c r="BE172" i="28"/>
  <c r="BE173" i="28"/>
  <c r="BE171" i="28"/>
  <c r="BE174" i="28"/>
  <c r="AU205" i="31" l="1"/>
  <c r="AS210" i="31"/>
  <c r="AU206" i="31"/>
  <c r="V420" i="30"/>
  <c r="AU404" i="30"/>
  <c r="AU392" i="30"/>
  <c r="AU386" i="30"/>
  <c r="AU380" i="30"/>
  <c r="AU382" i="30"/>
  <c r="AU391" i="30"/>
  <c r="AU399" i="30"/>
  <c r="AU407" i="30"/>
  <c r="AU394" i="30"/>
  <c r="AU398" i="30"/>
  <c r="AU383" i="30"/>
  <c r="AU385" i="30"/>
  <c r="AU393" i="30"/>
  <c r="AU401" i="30"/>
  <c r="AU409" i="30"/>
  <c r="AU400" i="30"/>
  <c r="AU384" i="30"/>
  <c r="AU387" i="30"/>
  <c r="AU395" i="30"/>
  <c r="AU403" i="30"/>
  <c r="AU411" i="30"/>
  <c r="AU410" i="30"/>
  <c r="AU379" i="30"/>
  <c r="AU396" i="30"/>
  <c r="AU389" i="30"/>
  <c r="AU397" i="30"/>
  <c r="AU405" i="30"/>
  <c r="AU413" i="30"/>
  <c r="AU412" i="30"/>
  <c r="AU381" i="30"/>
  <c r="AU414" i="30"/>
  <c r="AU388" i="30"/>
  <c r="AU402" i="30"/>
  <c r="AU408" i="30"/>
  <c r="AU390" i="30"/>
  <c r="AU406" i="30"/>
  <c r="V840" i="30"/>
  <c r="AU824" i="30"/>
  <c r="AU812" i="30"/>
  <c r="AU800" i="30"/>
  <c r="AU805" i="30"/>
  <c r="AU813" i="30"/>
  <c r="AU833" i="30"/>
  <c r="AU802" i="30"/>
  <c r="AU801" i="30"/>
  <c r="AU818" i="30"/>
  <c r="AU834" i="30"/>
  <c r="AU815" i="30"/>
  <c r="AU825" i="30"/>
  <c r="AU809" i="30"/>
  <c r="AU810" i="30"/>
  <c r="AU799" i="30"/>
  <c r="AU820" i="30"/>
  <c r="AU816" i="30"/>
  <c r="AU807" i="30"/>
  <c r="AU804" i="30"/>
  <c r="AU808" i="30"/>
  <c r="AU830" i="30"/>
  <c r="AU822" i="30"/>
  <c r="AU811" i="30"/>
  <c r="AU819" i="30"/>
  <c r="AU829" i="30"/>
  <c r="AU821" i="30"/>
  <c r="AU803" i="30"/>
  <c r="AU806" i="30"/>
  <c r="AU832" i="30"/>
  <c r="AU828" i="30"/>
  <c r="AU827" i="30"/>
  <c r="AU831" i="30"/>
  <c r="AU817" i="30"/>
  <c r="AU823" i="30"/>
  <c r="AU826" i="30"/>
  <c r="AU814" i="30"/>
  <c r="AR196" i="29"/>
  <c r="AT185" i="29"/>
  <c r="AT183" i="29"/>
  <c r="AT181" i="29"/>
  <c r="AT184" i="29"/>
  <c r="AT182" i="29"/>
  <c r="AT186" i="29"/>
  <c r="BE184" i="28"/>
  <c r="BE182" i="28"/>
  <c r="BE181" i="28"/>
  <c r="AY196" i="28"/>
  <c r="BE186" i="28"/>
  <c r="BE185" i="28"/>
  <c r="BE183" i="28"/>
  <c r="AS214" i="31" l="1"/>
  <c r="AU210" i="31"/>
  <c r="AU209" i="31"/>
  <c r="AU416" i="30"/>
  <c r="AU415" i="30"/>
  <c r="AU426" i="30"/>
  <c r="AU423" i="30"/>
  <c r="AU422" i="30"/>
  <c r="AU417" i="30"/>
  <c r="AU424" i="30"/>
  <c r="AU419" i="30"/>
  <c r="AU418" i="30"/>
  <c r="AU421" i="30"/>
  <c r="AU425" i="30"/>
  <c r="AU420" i="30"/>
  <c r="AU836" i="30"/>
  <c r="AU843" i="30"/>
  <c r="AU841" i="30"/>
  <c r="AU846" i="30"/>
  <c r="AU835" i="30"/>
  <c r="AU842" i="30"/>
  <c r="AU844" i="30"/>
  <c r="AU839" i="30"/>
  <c r="AU837" i="30"/>
  <c r="AU840" i="30"/>
  <c r="AU845" i="30"/>
  <c r="AU838" i="30"/>
  <c r="AR208" i="29"/>
  <c r="AT198" i="29"/>
  <c r="AT197" i="29"/>
  <c r="AT195" i="29"/>
  <c r="AT196" i="29"/>
  <c r="AT194" i="29"/>
  <c r="AT193" i="29"/>
  <c r="BE193" i="28"/>
  <c r="BE197" i="28"/>
  <c r="AY208" i="28"/>
  <c r="BE195" i="28"/>
  <c r="BE198" i="28"/>
  <c r="BE194" i="28"/>
  <c r="BE196" i="28"/>
  <c r="AS218" i="31" l="1"/>
  <c r="AU213" i="31"/>
  <c r="AU214" i="31"/>
  <c r="AR220" i="29"/>
  <c r="AT209" i="29"/>
  <c r="AT210" i="29"/>
  <c r="AT208" i="29"/>
  <c r="AT206" i="29"/>
  <c r="AT207" i="29"/>
  <c r="AT205" i="29"/>
  <c r="AY220" i="28"/>
  <c r="BE207" i="28"/>
  <c r="BE205" i="28"/>
  <c r="BE206" i="28"/>
  <c r="BE208" i="28"/>
  <c r="BE209" i="28"/>
  <c r="BE210" i="28"/>
  <c r="AS222" i="31" l="1"/>
  <c r="AU218" i="31"/>
  <c r="AU217" i="31"/>
  <c r="AR232" i="29"/>
  <c r="AT219" i="29"/>
  <c r="AT222" i="29"/>
  <c r="AT217" i="29"/>
  <c r="AT221" i="29"/>
  <c r="AT220" i="29"/>
  <c r="AT218" i="29"/>
  <c r="AY232" i="28"/>
  <c r="BE217" i="28"/>
  <c r="BE220" i="28"/>
  <c r="BE218" i="28"/>
  <c r="BE219" i="28"/>
  <c r="BE221" i="28"/>
  <c r="BE222" i="28"/>
  <c r="AS226" i="31" l="1"/>
  <c r="AU221" i="31"/>
  <c r="AU222" i="31"/>
  <c r="AR244" i="29"/>
  <c r="AT232" i="29"/>
  <c r="AT233" i="29"/>
  <c r="AT229" i="29"/>
  <c r="AT234" i="29"/>
  <c r="AT230" i="29"/>
  <c r="AT231" i="29"/>
  <c r="AY244" i="28"/>
  <c r="BE229" i="28"/>
  <c r="BE232" i="28"/>
  <c r="BE230" i="28"/>
  <c r="BE234" i="28"/>
  <c r="BE231" i="28"/>
  <c r="BE233" i="28"/>
  <c r="AS230" i="31" l="1"/>
  <c r="AU226" i="31"/>
  <c r="AU225" i="31"/>
  <c r="AR256" i="29"/>
  <c r="AT244" i="29"/>
  <c r="AT245" i="29"/>
  <c r="AT243" i="29"/>
  <c r="AT242" i="29"/>
  <c r="AT246" i="29"/>
  <c r="AT241" i="29"/>
  <c r="BE241" i="28"/>
  <c r="BE243" i="28"/>
  <c r="AY256" i="28"/>
  <c r="BE245" i="28"/>
  <c r="BE246" i="28"/>
  <c r="BE242" i="28"/>
  <c r="BE244" i="28"/>
  <c r="AS234" i="31" l="1"/>
  <c r="AU229" i="31"/>
  <c r="AU230" i="31"/>
  <c r="AR268" i="29"/>
  <c r="AT253" i="29"/>
  <c r="AT258" i="29"/>
  <c r="AT255" i="29"/>
  <c r="AT256" i="29"/>
  <c r="AT257" i="29"/>
  <c r="AT254" i="29"/>
  <c r="AY268" i="28"/>
  <c r="BE255" i="28"/>
  <c r="BE253" i="28"/>
  <c r="BE256" i="28"/>
  <c r="BE257" i="28"/>
  <c r="BE258" i="28"/>
  <c r="BE254" i="28"/>
  <c r="AS238" i="31" l="1"/>
  <c r="AU234" i="31"/>
  <c r="AU233" i="31"/>
  <c r="AR280" i="29"/>
  <c r="AT269" i="29"/>
  <c r="AT270" i="29"/>
  <c r="AT268" i="29"/>
  <c r="AT265" i="29"/>
  <c r="AT266" i="29"/>
  <c r="AT267" i="29"/>
  <c r="BE268" i="28"/>
  <c r="BE266" i="28"/>
  <c r="AY280" i="28"/>
  <c r="BE265" i="28"/>
  <c r="BE270" i="28"/>
  <c r="BE267" i="28"/>
  <c r="BE269" i="28"/>
  <c r="AS242" i="31" l="1"/>
  <c r="AU238" i="31"/>
  <c r="AU237" i="31"/>
  <c r="AR292" i="29"/>
  <c r="AT281" i="29"/>
  <c r="AT280" i="29"/>
  <c r="AT278" i="29"/>
  <c r="AT282" i="29"/>
  <c r="AT277" i="29"/>
  <c r="AT279" i="29"/>
  <c r="AY292" i="28"/>
  <c r="BE277" i="28"/>
  <c r="BE282" i="28"/>
  <c r="BE280" i="28"/>
  <c r="BE278" i="28"/>
  <c r="BE279" i="28"/>
  <c r="BE281" i="28"/>
  <c r="AS246" i="31" l="1"/>
  <c r="AU241" i="31"/>
  <c r="AU242" i="31"/>
  <c r="AR304" i="29"/>
  <c r="AT290" i="29"/>
  <c r="AT289" i="29"/>
  <c r="AT294" i="29"/>
  <c r="AT292" i="29"/>
  <c r="AT291" i="29"/>
  <c r="AT293" i="29"/>
  <c r="AY304" i="28"/>
  <c r="BE293" i="28"/>
  <c r="BE291" i="28"/>
  <c r="BE289" i="28"/>
  <c r="BE292" i="28"/>
  <c r="BE290" i="28"/>
  <c r="BE294" i="28"/>
  <c r="AS250" i="31" l="1"/>
  <c r="AU245" i="31"/>
  <c r="AU246" i="31"/>
  <c r="AR316" i="29"/>
  <c r="AT303" i="29"/>
  <c r="AT306" i="29"/>
  <c r="AT302" i="29"/>
  <c r="AT304" i="29"/>
  <c r="AT305" i="29"/>
  <c r="AT301" i="29"/>
  <c r="AY316" i="28"/>
  <c r="BE303" i="28"/>
  <c r="BE301" i="28"/>
  <c r="BE304" i="28"/>
  <c r="BE305" i="28"/>
  <c r="BE302" i="28"/>
  <c r="BE306" i="28"/>
  <c r="AS254" i="31" l="1"/>
  <c r="AU250" i="31"/>
  <c r="AU249" i="31"/>
  <c r="AR328" i="29"/>
  <c r="AT317" i="29"/>
  <c r="AT318" i="29"/>
  <c r="AT315" i="29"/>
  <c r="AT313" i="29"/>
  <c r="AT316" i="29"/>
  <c r="AT314" i="29"/>
  <c r="BE316" i="28"/>
  <c r="BE314" i="28"/>
  <c r="AY328" i="28"/>
  <c r="BE313" i="28"/>
  <c r="BE315" i="28"/>
  <c r="BE318" i="28"/>
  <c r="BE317" i="28"/>
  <c r="AS258" i="31" l="1"/>
  <c r="AU253" i="31"/>
  <c r="AU254" i="31"/>
  <c r="AR340" i="29"/>
  <c r="AT328" i="29"/>
  <c r="AT325" i="29"/>
  <c r="AT327" i="29"/>
  <c r="AT330" i="29"/>
  <c r="AT326" i="29"/>
  <c r="AT329" i="29"/>
  <c r="AY340" i="28"/>
  <c r="BE325" i="28"/>
  <c r="BE330" i="28"/>
  <c r="BE328" i="28"/>
  <c r="BE326" i="28"/>
  <c r="BE329" i="28"/>
  <c r="BE327" i="28"/>
  <c r="AS262" i="31" l="1"/>
  <c r="AU257" i="31"/>
  <c r="AU258" i="31"/>
  <c r="AR352" i="29"/>
  <c r="AT338" i="29"/>
  <c r="AT337" i="29"/>
  <c r="AT342" i="29"/>
  <c r="AT339" i="29"/>
  <c r="AT340" i="29"/>
  <c r="AT341" i="29"/>
  <c r="AY352" i="28"/>
  <c r="BE341" i="28"/>
  <c r="BE339" i="28"/>
  <c r="BE337" i="28"/>
  <c r="BE340" i="28"/>
  <c r="BE342" i="28"/>
  <c r="BE338" i="28"/>
  <c r="AS266" i="31" l="1"/>
  <c r="AU261" i="31"/>
  <c r="AU262" i="31"/>
  <c r="AR364" i="29"/>
  <c r="AT354" i="29"/>
  <c r="AT350" i="29"/>
  <c r="AT349" i="29"/>
  <c r="AT351" i="29"/>
  <c r="AT352" i="29"/>
  <c r="AT353" i="29"/>
  <c r="AY364" i="28"/>
  <c r="BE351" i="28"/>
  <c r="BE349" i="28"/>
  <c r="BE352" i="28"/>
  <c r="BE350" i="28"/>
  <c r="BE354" i="28"/>
  <c r="BE353" i="28"/>
  <c r="AS270" i="31" l="1"/>
  <c r="AU265" i="31"/>
  <c r="AU266" i="31"/>
  <c r="AR376" i="29"/>
  <c r="AT362" i="29"/>
  <c r="AT363" i="29"/>
  <c r="AT361" i="29"/>
  <c r="AT365" i="29"/>
  <c r="AT366" i="29"/>
  <c r="AT364" i="29"/>
  <c r="BE364" i="28"/>
  <c r="BE362" i="28"/>
  <c r="AY376" i="28"/>
  <c r="BE361" i="28"/>
  <c r="BE366" i="28"/>
  <c r="BE363" i="28"/>
  <c r="BE365" i="28"/>
  <c r="AS274" i="31" l="1"/>
  <c r="AU270" i="31"/>
  <c r="AU269" i="31"/>
  <c r="AR388" i="29"/>
  <c r="AT374" i="29"/>
  <c r="AT378" i="29"/>
  <c r="AT377" i="29"/>
  <c r="AT376" i="29"/>
  <c r="AT375" i="29"/>
  <c r="AT373" i="29"/>
  <c r="AY388" i="28"/>
  <c r="BE373" i="28"/>
  <c r="BE378" i="28"/>
  <c r="BE376" i="28"/>
  <c r="BE374" i="28"/>
  <c r="BE375" i="28"/>
  <c r="BE377" i="28"/>
  <c r="AS278" i="31" l="1"/>
  <c r="AU273" i="31"/>
  <c r="AU274" i="31"/>
  <c r="AR400" i="29"/>
  <c r="AT385" i="29"/>
  <c r="AT389" i="29"/>
  <c r="AT386" i="29"/>
  <c r="AT390" i="29"/>
  <c r="AT387" i="29"/>
  <c r="AT388" i="29"/>
  <c r="AY400" i="28"/>
  <c r="BE389" i="28"/>
  <c r="BE387" i="28"/>
  <c r="BE385" i="28"/>
  <c r="BE388" i="28"/>
  <c r="BE386" i="28"/>
  <c r="BE390" i="28"/>
  <c r="AS282" i="31" l="1"/>
  <c r="AU277" i="31"/>
  <c r="AU278" i="31"/>
  <c r="AR412" i="29"/>
  <c r="AT402" i="29"/>
  <c r="AT398" i="29"/>
  <c r="AT401" i="29"/>
  <c r="AT399" i="29"/>
  <c r="AT397" i="29"/>
  <c r="AT400" i="29"/>
  <c r="AY412" i="28"/>
  <c r="BE399" i="28"/>
  <c r="BE397" i="28"/>
  <c r="BE400" i="28"/>
  <c r="BE401" i="28"/>
  <c r="BE398" i="28"/>
  <c r="BE402" i="28"/>
  <c r="AS286" i="31" l="1"/>
  <c r="AU281" i="31"/>
  <c r="AU282" i="31"/>
  <c r="AR424" i="29"/>
  <c r="AT411" i="29"/>
  <c r="AT413" i="29"/>
  <c r="AT410" i="29"/>
  <c r="AT412" i="29"/>
  <c r="AT409" i="29"/>
  <c r="AT414" i="29"/>
  <c r="BE412" i="28"/>
  <c r="BE410" i="28"/>
  <c r="AY424" i="28"/>
  <c r="BE409" i="28"/>
  <c r="BE411" i="28"/>
  <c r="BE414" i="28"/>
  <c r="BE413" i="28"/>
  <c r="AU285" i="31" l="1"/>
  <c r="AU286" i="31"/>
  <c r="AT423" i="29"/>
  <c r="AT426" i="29"/>
  <c r="AT424" i="29"/>
  <c r="AT422" i="29"/>
  <c r="AT421" i="29"/>
  <c r="AT425" i="29"/>
  <c r="BE421" i="28"/>
  <c r="BE426" i="28"/>
  <c r="BE424" i="28"/>
  <c r="BE423" i="28"/>
  <c r="BE422" i="28"/>
  <c r="BE425" i="28"/>
  <c r="F136" i="27" l="1"/>
  <c r="R137" i="27" s="1"/>
  <c r="R135" i="27"/>
  <c r="F134" i="27"/>
  <c r="R134" i="27" s="1"/>
  <c r="R133" i="27"/>
  <c r="R132" i="27"/>
  <c r="F132" i="27"/>
  <c r="F130" i="27"/>
  <c r="R131" i="27" s="1"/>
  <c r="R122" i="27"/>
  <c r="R121" i="27"/>
  <c r="F120" i="27"/>
  <c r="R124" i="27" s="1"/>
  <c r="R119" i="27"/>
  <c r="R118" i="27"/>
  <c r="R115" i="27"/>
  <c r="R114" i="27"/>
  <c r="F114" i="27"/>
  <c r="R117" i="27" s="1"/>
  <c r="F108" i="27"/>
  <c r="R110" i="27" s="1"/>
  <c r="R104" i="27"/>
  <c r="F102" i="27"/>
  <c r="R103" i="27" s="1"/>
  <c r="R101" i="27"/>
  <c r="F94" i="27"/>
  <c r="R95" i="27" s="1"/>
  <c r="R93" i="27"/>
  <c r="F91" i="27"/>
  <c r="R92" i="27" s="1"/>
  <c r="R90" i="27"/>
  <c r="F88" i="27"/>
  <c r="R89" i="27" s="1"/>
  <c r="R87" i="27"/>
  <c r="F85" i="27"/>
  <c r="R86" i="27" s="1"/>
  <c r="R84" i="27"/>
  <c r="R69" i="27"/>
  <c r="R68" i="27"/>
  <c r="R67" i="27"/>
  <c r="R66" i="27"/>
  <c r="R65" i="27"/>
  <c r="R64" i="27"/>
  <c r="R63" i="27"/>
  <c r="R62" i="27"/>
  <c r="R61" i="27"/>
  <c r="R60" i="27"/>
  <c r="R59" i="27"/>
  <c r="R58" i="27"/>
  <c r="R57" i="27"/>
  <c r="R56" i="27"/>
  <c r="R55" i="27"/>
  <c r="R54" i="27"/>
  <c r="R53" i="27"/>
  <c r="R52" i="27"/>
  <c r="R51" i="27"/>
  <c r="R50" i="27"/>
  <c r="R49" i="27"/>
  <c r="R48" i="27"/>
  <c r="R47" i="27"/>
  <c r="R46" i="27"/>
  <c r="R45" i="27"/>
  <c r="R44" i="27"/>
  <c r="R43" i="27"/>
  <c r="R42" i="27"/>
  <c r="R41" i="27"/>
  <c r="R40" i="27"/>
  <c r="R39" i="27"/>
  <c r="R38" i="27"/>
  <c r="R37" i="27"/>
  <c r="R36" i="27"/>
  <c r="R35" i="27"/>
  <c r="R34" i="27"/>
  <c r="R32" i="27"/>
  <c r="R31" i="27"/>
  <c r="R30" i="27"/>
  <c r="R29" i="27"/>
  <c r="R28" i="27"/>
  <c r="R27" i="27"/>
  <c r="R26" i="27"/>
  <c r="R25" i="27"/>
  <c r="R24" i="27"/>
  <c r="R23" i="27"/>
  <c r="R22" i="27"/>
  <c r="R21" i="27"/>
  <c r="R20" i="27"/>
  <c r="R18" i="27"/>
  <c r="R17" i="27"/>
  <c r="R16" i="27"/>
  <c r="R15" i="27"/>
  <c r="R14" i="27"/>
  <c r="R13" i="27"/>
  <c r="R12" i="27"/>
  <c r="R11" i="27"/>
  <c r="R10" i="27"/>
  <c r="R9" i="27"/>
  <c r="R8" i="27"/>
  <c r="R7" i="27"/>
  <c r="R111" i="27" l="1"/>
  <c r="R105" i="27"/>
  <c r="R108" i="27"/>
  <c r="R112" i="27"/>
  <c r="R130" i="27"/>
  <c r="R85" i="27"/>
  <c r="R88" i="27"/>
  <c r="R91" i="27"/>
  <c r="R94" i="27"/>
  <c r="R102" i="27"/>
  <c r="R106" i="27"/>
  <c r="R109" i="27"/>
  <c r="R113" i="27"/>
  <c r="R116" i="27"/>
  <c r="R123" i="27"/>
  <c r="R136" i="27"/>
  <c r="R107" i="27"/>
  <c r="R120" i="27"/>
  <c r="O46" i="26" l="1"/>
  <c r="O44" i="26"/>
  <c r="O42" i="26"/>
  <c r="O40" i="26"/>
  <c r="G40" i="26"/>
  <c r="R38" i="26"/>
  <c r="O38" i="26"/>
  <c r="R36" i="26"/>
  <c r="O36" i="26"/>
  <c r="O34" i="26"/>
  <c r="O32" i="26"/>
  <c r="G32" i="26"/>
  <c r="S31" i="26"/>
  <c r="O30" i="26"/>
  <c r="O28" i="26"/>
  <c r="O26" i="26"/>
  <c r="O24" i="26"/>
  <c r="G24" i="26"/>
  <c r="R22" i="26"/>
  <c r="O22" i="26"/>
  <c r="R20" i="26"/>
  <c r="O20" i="26"/>
  <c r="S18" i="26"/>
  <c r="R18" i="26"/>
  <c r="O18" i="26"/>
  <c r="S16" i="26"/>
  <c r="R16" i="26"/>
  <c r="O16" i="26"/>
  <c r="G16" i="26"/>
  <c r="S15" i="26"/>
  <c r="O14" i="26"/>
  <c r="O12" i="26"/>
  <c r="K12" i="26"/>
  <c r="R10" i="26"/>
  <c r="S9" i="26"/>
  <c r="S8" i="26"/>
  <c r="R8" i="26"/>
  <c r="R34" i="26" s="1"/>
  <c r="S34" i="26" s="1"/>
  <c r="G8" i="26"/>
  <c r="S7" i="26"/>
  <c r="N121" i="25"/>
  <c r="N115" i="25"/>
  <c r="N109" i="25"/>
  <c r="F104" i="25"/>
  <c r="N103" i="25"/>
  <c r="V102" i="25"/>
  <c r="V100" i="25"/>
  <c r="V98" i="25"/>
  <c r="N97" i="25"/>
  <c r="V96" i="25"/>
  <c r="V94" i="25"/>
  <c r="V92" i="25"/>
  <c r="N91" i="25"/>
  <c r="N85" i="25"/>
  <c r="F80" i="25"/>
  <c r="N79" i="25"/>
  <c r="N73" i="25"/>
  <c r="N67" i="25"/>
  <c r="N61" i="25"/>
  <c r="F56" i="25"/>
  <c r="N55" i="25"/>
  <c r="V54" i="25"/>
  <c r="V52" i="25"/>
  <c r="V50" i="25"/>
  <c r="N49" i="25"/>
  <c r="V48" i="25"/>
  <c r="V46" i="25"/>
  <c r="V44" i="25"/>
  <c r="N43" i="25"/>
  <c r="N37" i="25"/>
  <c r="F32" i="25"/>
  <c r="N31" i="25"/>
  <c r="N25" i="25"/>
  <c r="J20" i="25"/>
  <c r="J92" i="25" s="1"/>
  <c r="W19" i="25"/>
  <c r="N19" i="25"/>
  <c r="W13" i="25"/>
  <c r="S11" i="25"/>
  <c r="S113" i="25" s="1"/>
  <c r="S9" i="25"/>
  <c r="S111" i="25" s="1"/>
  <c r="V8" i="25"/>
  <c r="V90" i="25" s="1"/>
  <c r="F8" i="25"/>
  <c r="W7" i="25"/>
  <c r="F68" i="24"/>
  <c r="V67" i="24"/>
  <c r="V56" i="24"/>
  <c r="F56" i="24"/>
  <c r="V55" i="24"/>
  <c r="R51" i="24"/>
  <c r="F44" i="24"/>
  <c r="V43" i="24"/>
  <c r="V32" i="24"/>
  <c r="F32" i="24"/>
  <c r="V31" i="24"/>
  <c r="R27" i="24"/>
  <c r="F20" i="24"/>
  <c r="V19" i="24"/>
  <c r="J14" i="24"/>
  <c r="R11" i="24"/>
  <c r="R53" i="24" s="1"/>
  <c r="R9" i="24"/>
  <c r="R45" i="24" s="1"/>
  <c r="V45" i="24" s="1"/>
  <c r="V8" i="24"/>
  <c r="F8" i="24"/>
  <c r="V7" i="24"/>
  <c r="S124" i="23"/>
  <c r="S123" i="23"/>
  <c r="S122" i="23"/>
  <c r="S121" i="23"/>
  <c r="R120" i="23"/>
  <c r="S120" i="23" s="1"/>
  <c r="S119" i="23"/>
  <c r="S118" i="23"/>
  <c r="S117" i="23"/>
  <c r="S116" i="23"/>
  <c r="S115" i="23"/>
  <c r="S114" i="23"/>
  <c r="S113" i="23"/>
  <c r="S112" i="23"/>
  <c r="S111" i="23"/>
  <c r="S110" i="23"/>
  <c r="S109" i="23"/>
  <c r="S108" i="23"/>
  <c r="S107" i="23"/>
  <c r="S105" i="23"/>
  <c r="S104" i="23"/>
  <c r="S103" i="23"/>
  <c r="S102" i="23"/>
  <c r="S101" i="23"/>
  <c r="S100" i="23"/>
  <c r="S99" i="23"/>
  <c r="S98" i="23"/>
  <c r="S97" i="23"/>
  <c r="S96" i="23"/>
  <c r="S95" i="23"/>
  <c r="S94" i="23"/>
  <c r="S92" i="23"/>
  <c r="S91" i="23"/>
  <c r="S90" i="23"/>
  <c r="S89" i="23"/>
  <c r="S87" i="23"/>
  <c r="S86" i="23"/>
  <c r="O86" i="23"/>
  <c r="S85" i="23"/>
  <c r="S84" i="23"/>
  <c r="R84" i="23"/>
  <c r="O83" i="23"/>
  <c r="S83" i="23" s="1"/>
  <c r="S82" i="23"/>
  <c r="R82" i="23"/>
  <c r="O81" i="23"/>
  <c r="S81" i="23" s="1"/>
  <c r="S80" i="23"/>
  <c r="R80" i="23"/>
  <c r="S79" i="23"/>
  <c r="R78" i="23"/>
  <c r="S77" i="23"/>
  <c r="O77" i="23"/>
  <c r="S78" i="23" s="1"/>
  <c r="R76" i="23"/>
  <c r="S76" i="23" s="1"/>
  <c r="S75" i="23"/>
  <c r="O75" i="23"/>
  <c r="R74" i="23"/>
  <c r="S74" i="23" s="1"/>
  <c r="S73" i="23"/>
  <c r="R72" i="23"/>
  <c r="S71" i="23"/>
  <c r="O71" i="23"/>
  <c r="S72" i="23" s="1"/>
  <c r="R70" i="23"/>
  <c r="S69" i="23"/>
  <c r="O69" i="23"/>
  <c r="S70" i="23" s="1"/>
  <c r="R68" i="23"/>
  <c r="S68" i="23" s="1"/>
  <c r="S67" i="23"/>
  <c r="R66" i="23"/>
  <c r="O65" i="23"/>
  <c r="R64" i="23"/>
  <c r="O63" i="23"/>
  <c r="S62" i="23"/>
  <c r="R62" i="23"/>
  <c r="J62" i="23"/>
  <c r="S66" i="23" s="1"/>
  <c r="S61" i="23"/>
  <c r="R60" i="23"/>
  <c r="O59" i="23"/>
  <c r="S60" i="23" s="1"/>
  <c r="R58" i="23"/>
  <c r="O57" i="23"/>
  <c r="S58" i="23" s="1"/>
  <c r="S56" i="23"/>
  <c r="R56" i="23"/>
  <c r="S55" i="23"/>
  <c r="S54" i="23"/>
  <c r="R54" i="23"/>
  <c r="O53" i="23"/>
  <c r="S52" i="23"/>
  <c r="R52" i="23"/>
  <c r="O51" i="23"/>
  <c r="S50" i="23"/>
  <c r="R50" i="23"/>
  <c r="J50" i="23"/>
  <c r="S53" i="23" s="1"/>
  <c r="S49" i="23"/>
  <c r="S48" i="23"/>
  <c r="R48" i="23"/>
  <c r="O47" i="23"/>
  <c r="S47" i="23" s="1"/>
  <c r="S46" i="23"/>
  <c r="R46" i="23"/>
  <c r="O45" i="23"/>
  <c r="S45" i="23" s="1"/>
  <c r="S44" i="23"/>
  <c r="R44" i="23"/>
  <c r="S43" i="23"/>
  <c r="R42" i="23"/>
  <c r="O41" i="23"/>
  <c r="R40" i="23"/>
  <c r="O39" i="23"/>
  <c r="R38" i="23"/>
  <c r="J38" i="23"/>
  <c r="S41" i="23" s="1"/>
  <c r="R36" i="23"/>
  <c r="S36" i="23" s="1"/>
  <c r="S35" i="23"/>
  <c r="O35" i="23"/>
  <c r="R34" i="23"/>
  <c r="S34" i="23" s="1"/>
  <c r="S33" i="23"/>
  <c r="O33" i="23"/>
  <c r="R32" i="23"/>
  <c r="S32" i="23" s="1"/>
  <c r="S31" i="23"/>
  <c r="R30" i="23"/>
  <c r="O29" i="23"/>
  <c r="R28" i="23"/>
  <c r="O27" i="23"/>
  <c r="R26" i="23"/>
  <c r="J26" i="23"/>
  <c r="S25" i="23" s="1"/>
  <c r="R24" i="23"/>
  <c r="S23" i="23"/>
  <c r="O23" i="23"/>
  <c r="S24" i="23" s="1"/>
  <c r="R22" i="23"/>
  <c r="S21" i="23"/>
  <c r="O21" i="23"/>
  <c r="S22" i="23" s="1"/>
  <c r="R20" i="23"/>
  <c r="S20" i="23" s="1"/>
  <c r="S19" i="23"/>
  <c r="R18" i="23"/>
  <c r="O17" i="23"/>
  <c r="S18" i="23" s="1"/>
  <c r="R16" i="23"/>
  <c r="O15" i="23"/>
  <c r="S16" i="23" s="1"/>
  <c r="S14" i="23"/>
  <c r="R14" i="23"/>
  <c r="S13" i="23"/>
  <c r="S12" i="23"/>
  <c r="R12" i="23"/>
  <c r="S11" i="23"/>
  <c r="R10" i="23"/>
  <c r="S10" i="23" s="1"/>
  <c r="S9" i="23"/>
  <c r="S8" i="23"/>
  <c r="S7" i="23"/>
  <c r="S12" i="26" l="1"/>
  <c r="S13" i="26"/>
  <c r="S17" i="26"/>
  <c r="R24" i="26"/>
  <c r="S24" i="26" s="1"/>
  <c r="R26" i="26"/>
  <c r="S33" i="26"/>
  <c r="S35" i="26"/>
  <c r="S36" i="26"/>
  <c r="R40" i="26"/>
  <c r="R42" i="26"/>
  <c r="S42" i="26" s="1"/>
  <c r="K44" i="26"/>
  <c r="S45" i="26" s="1"/>
  <c r="S10" i="26"/>
  <c r="R12" i="26"/>
  <c r="R14" i="26"/>
  <c r="S14" i="26" s="1"/>
  <c r="K20" i="26"/>
  <c r="S21" i="26" s="1"/>
  <c r="S23" i="26"/>
  <c r="S26" i="26"/>
  <c r="R28" i="26"/>
  <c r="R30" i="26"/>
  <c r="K36" i="26"/>
  <c r="S37" i="26" s="1"/>
  <c r="S39" i="26"/>
  <c r="S40" i="26"/>
  <c r="R44" i="26"/>
  <c r="R46" i="26"/>
  <c r="K28" i="26"/>
  <c r="S29" i="26" s="1"/>
  <c r="S11" i="26"/>
  <c r="S25" i="26"/>
  <c r="S28" i="26"/>
  <c r="R32" i="26"/>
  <c r="S32" i="26" s="1"/>
  <c r="S41" i="26"/>
  <c r="S44" i="26"/>
  <c r="S23" i="25"/>
  <c r="S29" i="25"/>
  <c r="S69" i="25"/>
  <c r="W113" i="25"/>
  <c r="S125" i="25"/>
  <c r="W9" i="25"/>
  <c r="W11" i="25"/>
  <c r="V14" i="25"/>
  <c r="V16" i="25"/>
  <c r="V18" i="25"/>
  <c r="W23" i="25"/>
  <c r="W25" i="25"/>
  <c r="W29" i="25"/>
  <c r="W31" i="25"/>
  <c r="S33" i="25"/>
  <c r="W34" i="25" s="1"/>
  <c r="S35" i="25"/>
  <c r="S39" i="25"/>
  <c r="S41" i="25"/>
  <c r="V56" i="25"/>
  <c r="V58" i="25"/>
  <c r="V60" i="25"/>
  <c r="V62" i="25"/>
  <c r="V64" i="25"/>
  <c r="V66" i="25"/>
  <c r="J68" i="25"/>
  <c r="W78" i="25" s="1"/>
  <c r="W73" i="25"/>
  <c r="W79" i="25"/>
  <c r="S81" i="25"/>
  <c r="W82" i="25" s="1"/>
  <c r="S83" i="25"/>
  <c r="W84" i="25" s="1"/>
  <c r="S87" i="25"/>
  <c r="S89" i="25"/>
  <c r="W90" i="25" s="1"/>
  <c r="W92" i="25"/>
  <c r="W98" i="25"/>
  <c r="V104" i="25"/>
  <c r="V106" i="25"/>
  <c r="V108" i="25"/>
  <c r="V110" i="25"/>
  <c r="V112" i="25"/>
  <c r="V114" i="25"/>
  <c r="J116" i="25"/>
  <c r="W121" i="25" s="1"/>
  <c r="S27" i="25"/>
  <c r="W27" i="25" s="1"/>
  <c r="S71" i="25"/>
  <c r="W71" i="25" s="1"/>
  <c r="S77" i="25"/>
  <c r="W111" i="25"/>
  <c r="S117" i="25"/>
  <c r="V10" i="25"/>
  <c r="V12" i="25"/>
  <c r="W14" i="25"/>
  <c r="V20" i="25"/>
  <c r="V22" i="25"/>
  <c r="V24" i="25"/>
  <c r="V26" i="25"/>
  <c r="V28" i="25"/>
  <c r="V30" i="25"/>
  <c r="W30" i="25" s="1"/>
  <c r="W33" i="25"/>
  <c r="W35" i="25"/>
  <c r="W37" i="25"/>
  <c r="W39" i="25"/>
  <c r="W41" i="25"/>
  <c r="S45" i="25"/>
  <c r="S47" i="25"/>
  <c r="S51" i="25"/>
  <c r="S53" i="25"/>
  <c r="W56" i="25"/>
  <c r="W62" i="25"/>
  <c r="V68" i="25"/>
  <c r="V70" i="25"/>
  <c r="V72" i="25"/>
  <c r="V74" i="25"/>
  <c r="V76" i="25"/>
  <c r="V78" i="25"/>
  <c r="W81" i="25"/>
  <c r="W83" i="25"/>
  <c r="W85" i="25"/>
  <c r="W87" i="25"/>
  <c r="W89" i="25"/>
  <c r="W91" i="25"/>
  <c r="S93" i="25"/>
  <c r="W94" i="25" s="1"/>
  <c r="S95" i="25"/>
  <c r="W96" i="25" s="1"/>
  <c r="S99" i="25"/>
  <c r="W100" i="25" s="1"/>
  <c r="S101" i="25"/>
  <c r="W101" i="25" s="1"/>
  <c r="W104" i="25"/>
  <c r="W110" i="25"/>
  <c r="W112" i="25"/>
  <c r="W114" i="25"/>
  <c r="V116" i="25"/>
  <c r="V118" i="25"/>
  <c r="V120" i="25"/>
  <c r="V122" i="25"/>
  <c r="V124" i="25"/>
  <c r="V126" i="25"/>
  <c r="S21" i="25"/>
  <c r="W21" i="25" s="1"/>
  <c r="W61" i="25"/>
  <c r="W67" i="25"/>
  <c r="S75" i="25"/>
  <c r="W75" i="25" s="1"/>
  <c r="W109" i="25"/>
  <c r="W115" i="25"/>
  <c r="S119" i="25"/>
  <c r="S123" i="25"/>
  <c r="W123" i="25" s="1"/>
  <c r="W8" i="25"/>
  <c r="W10" i="25"/>
  <c r="W12" i="25"/>
  <c r="S15" i="25"/>
  <c r="W15" i="25" s="1"/>
  <c r="S17" i="25"/>
  <c r="W17" i="25" s="1"/>
  <c r="W20" i="25"/>
  <c r="W22" i="25"/>
  <c r="W24" i="25"/>
  <c r="W26" i="25"/>
  <c r="W28" i="25"/>
  <c r="V32" i="25"/>
  <c r="W32" i="25" s="1"/>
  <c r="V34" i="25"/>
  <c r="V36" i="25"/>
  <c r="W36" i="25" s="1"/>
  <c r="V38" i="25"/>
  <c r="W38" i="25" s="1"/>
  <c r="V40" i="25"/>
  <c r="V42" i="25"/>
  <c r="J44" i="25"/>
  <c r="W53" i="25" s="1"/>
  <c r="W47" i="25"/>
  <c r="W49" i="25"/>
  <c r="W51" i="25"/>
  <c r="W55" i="25"/>
  <c r="S57" i="25"/>
  <c r="W58" i="25" s="1"/>
  <c r="S59" i="25"/>
  <c r="W59" i="25" s="1"/>
  <c r="S63" i="25"/>
  <c r="W63" i="25" s="1"/>
  <c r="S65" i="25"/>
  <c r="W66" i="25" s="1"/>
  <c r="W68" i="25"/>
  <c r="W70" i="25"/>
  <c r="W72" i="25"/>
  <c r="W74" i="25"/>
  <c r="W76" i="25"/>
  <c r="V80" i="25"/>
  <c r="W80" i="25" s="1"/>
  <c r="V82" i="25"/>
  <c r="V84" i="25"/>
  <c r="V86" i="25"/>
  <c r="W86" i="25" s="1"/>
  <c r="V88" i="25"/>
  <c r="W93" i="25"/>
  <c r="W95" i="25"/>
  <c r="W97" i="25"/>
  <c r="W99" i="25"/>
  <c r="W103" i="25"/>
  <c r="S105" i="25"/>
  <c r="W105" i="25" s="1"/>
  <c r="S107" i="25"/>
  <c r="W107" i="25" s="1"/>
  <c r="W116" i="25"/>
  <c r="W118" i="25"/>
  <c r="W120" i="25"/>
  <c r="W122" i="25"/>
  <c r="W124" i="25"/>
  <c r="V66" i="24"/>
  <c r="V16" i="24"/>
  <c r="R35" i="24"/>
  <c r="J38" i="24"/>
  <c r="V11" i="24"/>
  <c r="V22" i="24"/>
  <c r="R33" i="24"/>
  <c r="V33" i="24" s="1"/>
  <c r="V54" i="24"/>
  <c r="R65" i="24"/>
  <c r="V9" i="24"/>
  <c r="R15" i="24"/>
  <c r="V20" i="24"/>
  <c r="R23" i="24"/>
  <c r="V24" i="24" s="1"/>
  <c r="J26" i="24"/>
  <c r="R39" i="24"/>
  <c r="V44" i="24"/>
  <c r="R47" i="24"/>
  <c r="V48" i="24" s="1"/>
  <c r="J50" i="24"/>
  <c r="V53" i="24" s="1"/>
  <c r="R63" i="24"/>
  <c r="V63" i="24" s="1"/>
  <c r="J68" i="24"/>
  <c r="V68" i="24" s="1"/>
  <c r="R59" i="24"/>
  <c r="J62" i="24"/>
  <c r="V14" i="24"/>
  <c r="R17" i="24"/>
  <c r="V18" i="24" s="1"/>
  <c r="V25" i="24"/>
  <c r="R41" i="24"/>
  <c r="V46" i="24"/>
  <c r="V51" i="24"/>
  <c r="R57" i="24"/>
  <c r="V57" i="24" s="1"/>
  <c r="V12" i="24"/>
  <c r="V28" i="24"/>
  <c r="V10" i="24"/>
  <c r="V13" i="24"/>
  <c r="V15" i="24"/>
  <c r="R21" i="24"/>
  <c r="V21" i="24" s="1"/>
  <c r="V23" i="24"/>
  <c r="R29" i="24"/>
  <c r="V30" i="24" s="1"/>
  <c r="V34" i="24"/>
  <c r="V37" i="24"/>
  <c r="V39" i="24"/>
  <c r="V47" i="24"/>
  <c r="V58" i="24"/>
  <c r="V61" i="24"/>
  <c r="S27" i="23"/>
  <c r="S15" i="23"/>
  <c r="S17" i="23"/>
  <c r="S38" i="23"/>
  <c r="S40" i="23"/>
  <c r="S42" i="23"/>
  <c r="S57" i="23"/>
  <c r="S59" i="23"/>
  <c r="S63" i="23"/>
  <c r="S65" i="23"/>
  <c r="S26" i="23"/>
  <c r="S28" i="23"/>
  <c r="S30" i="23"/>
  <c r="S37" i="23"/>
  <c r="S51" i="23"/>
  <c r="S29" i="23"/>
  <c r="S39" i="23"/>
  <c r="S64" i="23"/>
  <c r="S43" i="26" l="1"/>
  <c r="S27" i="26"/>
  <c r="S22" i="26"/>
  <c r="S30" i="26"/>
  <c r="S20" i="26"/>
  <c r="S46" i="26"/>
  <c r="S38" i="26"/>
  <c r="S19" i="26"/>
  <c r="W45" i="25"/>
  <c r="W108" i="25"/>
  <c r="W64" i="25"/>
  <c r="W119" i="25"/>
  <c r="W88" i="25"/>
  <c r="W77" i="25"/>
  <c r="W69" i="25"/>
  <c r="W54" i="25"/>
  <c r="W46" i="25"/>
  <c r="W126" i="25"/>
  <c r="W106" i="25"/>
  <c r="W43" i="25"/>
  <c r="W18" i="25"/>
  <c r="W57" i="25"/>
  <c r="W125" i="25"/>
  <c r="W117" i="25"/>
  <c r="W102" i="25"/>
  <c r="W52" i="25"/>
  <c r="W44" i="25"/>
  <c r="W65" i="25"/>
  <c r="W60" i="25"/>
  <c r="W16" i="25"/>
  <c r="W50" i="25"/>
  <c r="W42" i="25"/>
  <c r="W48" i="25"/>
  <c r="W40" i="25"/>
  <c r="V64" i="24"/>
  <c r="V65" i="24"/>
  <c r="V62" i="24"/>
  <c r="V52" i="24"/>
  <c r="V49" i="24"/>
  <c r="V50" i="24"/>
  <c r="V60" i="24"/>
  <c r="V59" i="24"/>
  <c r="V29" i="24"/>
  <c r="V38" i="24"/>
  <c r="V40" i="24"/>
  <c r="V41" i="24"/>
  <c r="V26" i="24"/>
  <c r="V17" i="24"/>
  <c r="V27" i="24"/>
  <c r="V35" i="24"/>
  <c r="V36" i="24"/>
  <c r="V42" i="24"/>
  <c r="T45" i="22" l="1"/>
  <c r="T43" i="22"/>
  <c r="X41" i="22"/>
  <c r="T41" i="22"/>
  <c r="F40" i="22"/>
  <c r="T39" i="22"/>
  <c r="W38" i="22"/>
  <c r="T37" i="22"/>
  <c r="W36" i="22"/>
  <c r="T35" i="22"/>
  <c r="T33" i="22"/>
  <c r="F32" i="22"/>
  <c r="X37" i="22" s="1"/>
  <c r="T31" i="22"/>
  <c r="T29" i="22"/>
  <c r="T27" i="22"/>
  <c r="T25" i="22"/>
  <c r="F24" i="22"/>
  <c r="T23" i="22"/>
  <c r="W22" i="22"/>
  <c r="T21" i="22"/>
  <c r="W20" i="22"/>
  <c r="T19" i="22"/>
  <c r="T17" i="22"/>
  <c r="F16" i="22"/>
  <c r="T15" i="22"/>
  <c r="T13" i="22"/>
  <c r="O12" i="22"/>
  <c r="O36" i="22" s="1"/>
  <c r="X11" i="22"/>
  <c r="T11" i="22"/>
  <c r="X9" i="22"/>
  <c r="W8" i="22"/>
  <c r="W34" i="22" s="1"/>
  <c r="X34" i="22" s="1"/>
  <c r="F8" i="22"/>
  <c r="X7" i="22"/>
  <c r="N121" i="21"/>
  <c r="N115" i="21"/>
  <c r="N109" i="21"/>
  <c r="F104" i="21"/>
  <c r="N103" i="21"/>
  <c r="V102" i="21"/>
  <c r="V100" i="21"/>
  <c r="V98" i="21"/>
  <c r="N97" i="21"/>
  <c r="V96" i="21"/>
  <c r="V94" i="21"/>
  <c r="V92" i="21"/>
  <c r="N91" i="21"/>
  <c r="N85" i="21"/>
  <c r="F80" i="21"/>
  <c r="N79" i="21"/>
  <c r="N73" i="21"/>
  <c r="N67" i="21"/>
  <c r="N61" i="21"/>
  <c r="F56" i="21"/>
  <c r="N55" i="21"/>
  <c r="V54" i="21"/>
  <c r="V52" i="21"/>
  <c r="V50" i="21"/>
  <c r="N49" i="21"/>
  <c r="V48" i="21"/>
  <c r="V46" i="21"/>
  <c r="V44" i="21"/>
  <c r="N43" i="21"/>
  <c r="N37" i="21"/>
  <c r="F32" i="21"/>
  <c r="N31" i="21"/>
  <c r="N25" i="21"/>
  <c r="J20" i="21"/>
  <c r="J92" i="21" s="1"/>
  <c r="W19" i="21"/>
  <c r="N19" i="21"/>
  <c r="W13" i="21"/>
  <c r="S11" i="21"/>
  <c r="S113" i="21" s="1"/>
  <c r="S9" i="21"/>
  <c r="S111" i="21" s="1"/>
  <c r="V8" i="21"/>
  <c r="V90" i="21" s="1"/>
  <c r="F8" i="21"/>
  <c r="W7" i="21"/>
  <c r="F68" i="20"/>
  <c r="V68" i="20" s="1"/>
  <c r="V67" i="20"/>
  <c r="R63" i="20"/>
  <c r="R57" i="20"/>
  <c r="F56" i="20"/>
  <c r="V55" i="20"/>
  <c r="R51" i="20"/>
  <c r="R45" i="20"/>
  <c r="F44" i="20"/>
  <c r="V43" i="20"/>
  <c r="R39" i="20"/>
  <c r="R33" i="20"/>
  <c r="F32" i="20"/>
  <c r="V31" i="20"/>
  <c r="R27" i="20"/>
  <c r="R21" i="20"/>
  <c r="F20" i="20"/>
  <c r="V19" i="20"/>
  <c r="R15" i="20"/>
  <c r="J14" i="20"/>
  <c r="R68" i="20" s="1"/>
  <c r="V13" i="20"/>
  <c r="R11" i="20"/>
  <c r="R29" i="20" s="1"/>
  <c r="R9" i="20"/>
  <c r="U8" i="20"/>
  <c r="U66" i="20" s="1"/>
  <c r="F8" i="20"/>
  <c r="V7" i="20"/>
  <c r="S111" i="19"/>
  <c r="S110" i="19"/>
  <c r="S109" i="19"/>
  <c r="S108" i="19"/>
  <c r="S107" i="19"/>
  <c r="S106" i="19"/>
  <c r="S105" i="19"/>
  <c r="S104" i="19"/>
  <c r="S103" i="19"/>
  <c r="S102" i="19"/>
  <c r="S101" i="19"/>
  <c r="S100" i="19"/>
  <c r="S99" i="19"/>
  <c r="S98" i="19"/>
  <c r="S97" i="19"/>
  <c r="S96" i="19"/>
  <c r="S95" i="19"/>
  <c r="S94" i="19"/>
  <c r="S92" i="19"/>
  <c r="S91" i="19"/>
  <c r="S90" i="19"/>
  <c r="S89" i="19"/>
  <c r="S87" i="19"/>
  <c r="S86" i="19"/>
  <c r="O86" i="19"/>
  <c r="S85" i="19"/>
  <c r="R84" i="19"/>
  <c r="S84" i="19" s="1"/>
  <c r="S83" i="19"/>
  <c r="O83" i="19"/>
  <c r="R82" i="19"/>
  <c r="S82" i="19" s="1"/>
  <c r="S81" i="19"/>
  <c r="O81" i="19"/>
  <c r="R80" i="19"/>
  <c r="S80" i="19" s="1"/>
  <c r="S79" i="19"/>
  <c r="R78" i="19"/>
  <c r="S77" i="19"/>
  <c r="O77" i="19"/>
  <c r="S78" i="19" s="1"/>
  <c r="R76" i="19"/>
  <c r="S75" i="19"/>
  <c r="O75" i="19"/>
  <c r="S76" i="19" s="1"/>
  <c r="R74" i="19"/>
  <c r="S74" i="19" s="1"/>
  <c r="S73" i="19"/>
  <c r="R72" i="19"/>
  <c r="O71" i="19"/>
  <c r="S72" i="19" s="1"/>
  <c r="R70" i="19"/>
  <c r="O69" i="19"/>
  <c r="S70" i="19" s="1"/>
  <c r="S68" i="19"/>
  <c r="R68" i="19"/>
  <c r="S67" i="19"/>
  <c r="S66" i="19"/>
  <c r="R66" i="19"/>
  <c r="O65" i="19"/>
  <c r="S64" i="19"/>
  <c r="R64" i="19"/>
  <c r="O63" i="19"/>
  <c r="S62" i="19"/>
  <c r="R62" i="19"/>
  <c r="J62" i="19"/>
  <c r="S65" i="19" s="1"/>
  <c r="S61" i="19"/>
  <c r="S60" i="19"/>
  <c r="R60" i="19"/>
  <c r="O59" i="19"/>
  <c r="S59" i="19" s="1"/>
  <c r="S58" i="19"/>
  <c r="R58" i="19"/>
  <c r="O57" i="19"/>
  <c r="S57" i="19" s="1"/>
  <c r="S56" i="19"/>
  <c r="R56" i="19"/>
  <c r="S55" i="19"/>
  <c r="R54" i="19"/>
  <c r="O53" i="19"/>
  <c r="R52" i="19"/>
  <c r="O51" i="19"/>
  <c r="R50" i="19"/>
  <c r="S50" i="19" s="1"/>
  <c r="J50" i="19"/>
  <c r="S53" i="19" s="1"/>
  <c r="R48" i="19"/>
  <c r="S48" i="19" s="1"/>
  <c r="S47" i="19"/>
  <c r="O47" i="19"/>
  <c r="R46" i="19"/>
  <c r="S46" i="19" s="1"/>
  <c r="S45" i="19"/>
  <c r="O45" i="19"/>
  <c r="R44" i="19"/>
  <c r="S44" i="19" s="1"/>
  <c r="S43" i="19"/>
  <c r="R42" i="19"/>
  <c r="O41" i="19"/>
  <c r="R40" i="19"/>
  <c r="O39" i="19"/>
  <c r="R38" i="19"/>
  <c r="J38" i="19"/>
  <c r="S37" i="19" s="1"/>
  <c r="R36" i="19"/>
  <c r="S35" i="19"/>
  <c r="O35" i="19"/>
  <c r="S36" i="19" s="1"/>
  <c r="R34" i="19"/>
  <c r="S33" i="19"/>
  <c r="O33" i="19"/>
  <c r="S34" i="19" s="1"/>
  <c r="S32" i="19"/>
  <c r="R32" i="19"/>
  <c r="S31" i="19"/>
  <c r="R30" i="19"/>
  <c r="O29" i="19"/>
  <c r="R28" i="19"/>
  <c r="O27" i="19"/>
  <c r="R26" i="19"/>
  <c r="J26" i="19"/>
  <c r="S30" i="19" s="1"/>
  <c r="S25" i="19"/>
  <c r="R24" i="19"/>
  <c r="O23" i="19"/>
  <c r="S24" i="19" s="1"/>
  <c r="R22" i="19"/>
  <c r="O21" i="19"/>
  <c r="S22" i="19" s="1"/>
  <c r="R20" i="19"/>
  <c r="S20" i="19" s="1"/>
  <c r="S19" i="19"/>
  <c r="S18" i="19"/>
  <c r="R18" i="19"/>
  <c r="S17" i="19"/>
  <c r="O17" i="19"/>
  <c r="S16" i="19"/>
  <c r="R16" i="19"/>
  <c r="S15" i="19"/>
  <c r="O15" i="19"/>
  <c r="S14" i="19"/>
  <c r="R14" i="19"/>
  <c r="S13" i="19"/>
  <c r="R12" i="19"/>
  <c r="S12" i="19" s="1"/>
  <c r="S11" i="19"/>
  <c r="S10" i="19"/>
  <c r="R10" i="19"/>
  <c r="S9" i="19"/>
  <c r="S8" i="19"/>
  <c r="S7" i="19"/>
  <c r="X30" i="22" l="1"/>
  <c r="W10" i="22"/>
  <c r="X10" i="22" s="1"/>
  <c r="X13" i="22"/>
  <c r="X15" i="22"/>
  <c r="W24" i="22"/>
  <c r="W26" i="22"/>
  <c r="O28" i="22"/>
  <c r="X29" i="22"/>
  <c r="X31" i="22"/>
  <c r="X36" i="22"/>
  <c r="X38" i="22"/>
  <c r="W40" i="22"/>
  <c r="W42" i="22"/>
  <c r="X42" i="22" s="1"/>
  <c r="O44" i="22"/>
  <c r="X46" i="22" s="1"/>
  <c r="X25" i="22"/>
  <c r="W12" i="22"/>
  <c r="X12" i="22" s="1"/>
  <c r="W14" i="22"/>
  <c r="X14" i="22" s="1"/>
  <c r="X17" i="22"/>
  <c r="X24" i="22"/>
  <c r="X26" i="22"/>
  <c r="W28" i="22"/>
  <c r="W30" i="22"/>
  <c r="X33" i="22"/>
  <c r="X35" i="22"/>
  <c r="X40" i="22"/>
  <c r="W44" i="22"/>
  <c r="X44" i="22" s="1"/>
  <c r="W46" i="22"/>
  <c r="X27" i="22"/>
  <c r="X43" i="22"/>
  <c r="X8" i="22"/>
  <c r="W16" i="22"/>
  <c r="X16" i="22" s="1"/>
  <c r="W18" i="22"/>
  <c r="X18" i="22" s="1"/>
  <c r="O20" i="22"/>
  <c r="X21" i="22" s="1"/>
  <c r="X23" i="22"/>
  <c r="X28" i="22"/>
  <c r="W32" i="22"/>
  <c r="X32" i="22" s="1"/>
  <c r="X39" i="22"/>
  <c r="W101" i="21"/>
  <c r="S23" i="21"/>
  <c r="S29" i="21"/>
  <c r="W30" i="21" s="1"/>
  <c r="S71" i="21"/>
  <c r="S77" i="21"/>
  <c r="W109" i="21"/>
  <c r="W115" i="21"/>
  <c r="S119" i="21"/>
  <c r="S125" i="21"/>
  <c r="W126" i="21" s="1"/>
  <c r="W9" i="21"/>
  <c r="W11" i="21"/>
  <c r="V14" i="21"/>
  <c r="W14" i="21" s="1"/>
  <c r="V16" i="21"/>
  <c r="V18" i="21"/>
  <c r="W21" i="21"/>
  <c r="W23" i="21"/>
  <c r="W25" i="21"/>
  <c r="W29" i="21"/>
  <c r="W31" i="21"/>
  <c r="S33" i="21"/>
  <c r="W34" i="21" s="1"/>
  <c r="S35" i="21"/>
  <c r="W36" i="21" s="1"/>
  <c r="S39" i="21"/>
  <c r="W40" i="21" s="1"/>
  <c r="S41" i="21"/>
  <c r="W44" i="21"/>
  <c r="W48" i="21"/>
  <c r="V56" i="21"/>
  <c r="V58" i="21"/>
  <c r="V60" i="21"/>
  <c r="V62" i="21"/>
  <c r="V64" i="21"/>
  <c r="V66" i="21"/>
  <c r="J68" i="21"/>
  <c r="W69" i="21" s="1"/>
  <c r="W71" i="21"/>
  <c r="W79" i="21"/>
  <c r="S81" i="21"/>
  <c r="W82" i="21" s="1"/>
  <c r="S83" i="21"/>
  <c r="W83" i="21" s="1"/>
  <c r="S87" i="21"/>
  <c r="S89" i="21"/>
  <c r="W90" i="21" s="1"/>
  <c r="W92" i="21"/>
  <c r="W98" i="21"/>
  <c r="W102" i="21"/>
  <c r="V104" i="21"/>
  <c r="V106" i="21"/>
  <c r="V108" i="21"/>
  <c r="V110" i="21"/>
  <c r="W110" i="21" s="1"/>
  <c r="V112" i="21"/>
  <c r="V114" i="21"/>
  <c r="W114" i="21" s="1"/>
  <c r="J116" i="21"/>
  <c r="W119" i="21" s="1"/>
  <c r="W121" i="21"/>
  <c r="W123" i="21"/>
  <c r="W125" i="21"/>
  <c r="S21" i="21"/>
  <c r="S27" i="21"/>
  <c r="W27" i="21" s="1"/>
  <c r="W63" i="21"/>
  <c r="S69" i="21"/>
  <c r="S75" i="21"/>
  <c r="W75" i="21" s="1"/>
  <c r="W111" i="21"/>
  <c r="S123" i="21"/>
  <c r="V10" i="21"/>
  <c r="V12" i="21"/>
  <c r="V20" i="21"/>
  <c r="V22" i="21"/>
  <c r="V24" i="21"/>
  <c r="V26" i="21"/>
  <c r="V28" i="21"/>
  <c r="V30" i="21"/>
  <c r="W33" i="21"/>
  <c r="W35" i="21"/>
  <c r="W37" i="21"/>
  <c r="W41" i="21"/>
  <c r="S45" i="21"/>
  <c r="S47" i="21"/>
  <c r="S51" i="21"/>
  <c r="W52" i="21" s="1"/>
  <c r="S53" i="21"/>
  <c r="W56" i="21"/>
  <c r="W62" i="21"/>
  <c r="W64" i="21"/>
  <c r="V68" i="21"/>
  <c r="V70" i="21"/>
  <c r="V72" i="21"/>
  <c r="V74" i="21"/>
  <c r="V76" i="21"/>
  <c r="V78" i="21"/>
  <c r="W81" i="21"/>
  <c r="W85" i="21"/>
  <c r="W87" i="21"/>
  <c r="W89" i="21"/>
  <c r="W91" i="21"/>
  <c r="S93" i="21"/>
  <c r="W93" i="21" s="1"/>
  <c r="S95" i="21"/>
  <c r="W96" i="21" s="1"/>
  <c r="S99" i="21"/>
  <c r="W100" i="21" s="1"/>
  <c r="S101" i="21"/>
  <c r="W104" i="21"/>
  <c r="W108" i="21"/>
  <c r="W112" i="21"/>
  <c r="V116" i="21"/>
  <c r="V118" i="21"/>
  <c r="V120" i="21"/>
  <c r="V122" i="21"/>
  <c r="V124" i="21"/>
  <c r="V126" i="21"/>
  <c r="W61" i="21"/>
  <c r="W107" i="21"/>
  <c r="W113" i="21"/>
  <c r="S117" i="21"/>
  <c r="W118" i="21" s="1"/>
  <c r="W8" i="21"/>
  <c r="W10" i="21"/>
  <c r="W12" i="21"/>
  <c r="S15" i="21"/>
  <c r="S17" i="21"/>
  <c r="W20" i="21"/>
  <c r="W22" i="21"/>
  <c r="W24" i="21"/>
  <c r="W26" i="21"/>
  <c r="W28" i="21"/>
  <c r="V32" i="21"/>
  <c r="W32" i="21" s="1"/>
  <c r="V34" i="21"/>
  <c r="V36" i="21"/>
  <c r="V38" i="21"/>
  <c r="W38" i="21" s="1"/>
  <c r="V40" i="21"/>
  <c r="V42" i="21"/>
  <c r="J44" i="21"/>
  <c r="W53" i="21" s="1"/>
  <c r="W45" i="21"/>
  <c r="W49" i="21"/>
  <c r="W55" i="21"/>
  <c r="S57" i="21"/>
  <c r="W58" i="21" s="1"/>
  <c r="S59" i="21"/>
  <c r="W60" i="21" s="1"/>
  <c r="S63" i="21"/>
  <c r="S65" i="21"/>
  <c r="W65" i="21" s="1"/>
  <c r="W70" i="21"/>
  <c r="W74" i="21"/>
  <c r="V80" i="21"/>
  <c r="W80" i="21" s="1"/>
  <c r="V82" i="21"/>
  <c r="V84" i="21"/>
  <c r="V86" i="21"/>
  <c r="W86" i="21" s="1"/>
  <c r="V88" i="21"/>
  <c r="W95" i="21"/>
  <c r="W97" i="21"/>
  <c r="W99" i="21"/>
  <c r="W103" i="21"/>
  <c r="S105" i="21"/>
  <c r="W106" i="21" s="1"/>
  <c r="S107" i="21"/>
  <c r="W116" i="21"/>
  <c r="W120" i="21"/>
  <c r="W122" i="21"/>
  <c r="W124" i="21"/>
  <c r="V66" i="20"/>
  <c r="R35" i="20"/>
  <c r="R41" i="20"/>
  <c r="V42" i="20" s="1"/>
  <c r="R47" i="20"/>
  <c r="R53" i="20"/>
  <c r="R59" i="20"/>
  <c r="V9" i="20"/>
  <c r="V11" i="20"/>
  <c r="V15" i="20"/>
  <c r="V21" i="20"/>
  <c r="J26" i="20"/>
  <c r="V25" i="20" s="1"/>
  <c r="V33" i="20"/>
  <c r="V35" i="20"/>
  <c r="J38" i="20"/>
  <c r="V37" i="20" s="1"/>
  <c r="V39" i="20"/>
  <c r="V45" i="20"/>
  <c r="V47" i="20"/>
  <c r="J50" i="20"/>
  <c r="V49" i="20" s="1"/>
  <c r="V53" i="20"/>
  <c r="V57" i="20"/>
  <c r="V59" i="20"/>
  <c r="J62" i="20"/>
  <c r="V61" i="20" s="1"/>
  <c r="V63" i="20"/>
  <c r="R23" i="20"/>
  <c r="V23" i="20" s="1"/>
  <c r="R65" i="20"/>
  <c r="V65" i="20" s="1"/>
  <c r="U10" i="20"/>
  <c r="V10" i="20" s="1"/>
  <c r="U12" i="20"/>
  <c r="U14" i="20"/>
  <c r="U16" i="20"/>
  <c r="U18" i="20"/>
  <c r="U20" i="20"/>
  <c r="U22" i="20"/>
  <c r="V22" i="20" s="1"/>
  <c r="U24" i="20"/>
  <c r="U26" i="20"/>
  <c r="U28" i="20"/>
  <c r="U30" i="20"/>
  <c r="U32" i="20"/>
  <c r="U34" i="20"/>
  <c r="U36" i="20"/>
  <c r="U38" i="20"/>
  <c r="U40" i="20"/>
  <c r="U42" i="20"/>
  <c r="U44" i="20"/>
  <c r="U46" i="20"/>
  <c r="V46" i="20" s="1"/>
  <c r="U48" i="20"/>
  <c r="U50" i="20"/>
  <c r="U52" i="20"/>
  <c r="U54" i="20"/>
  <c r="U56" i="20"/>
  <c r="U58" i="20"/>
  <c r="U60" i="20"/>
  <c r="U62" i="20"/>
  <c r="U64" i="20"/>
  <c r="R17" i="20"/>
  <c r="V18" i="20" s="1"/>
  <c r="V8" i="20"/>
  <c r="V12" i="20"/>
  <c r="V14" i="20"/>
  <c r="V16" i="20"/>
  <c r="V20" i="20"/>
  <c r="V24" i="20"/>
  <c r="V28" i="20"/>
  <c r="V32" i="20"/>
  <c r="V34" i="20"/>
  <c r="V36" i="20"/>
  <c r="V38" i="20"/>
  <c r="V40" i="20"/>
  <c r="V44" i="20"/>
  <c r="V48" i="20"/>
  <c r="V52" i="20"/>
  <c r="V56" i="20"/>
  <c r="V58" i="20"/>
  <c r="V60" i="20"/>
  <c r="V62" i="20"/>
  <c r="V64" i="20"/>
  <c r="S39" i="19"/>
  <c r="S21" i="19"/>
  <c r="S23" i="19"/>
  <c r="S27" i="19"/>
  <c r="S29" i="19"/>
  <c r="S52" i="19"/>
  <c r="S54" i="19"/>
  <c r="S69" i="19"/>
  <c r="S71" i="19"/>
  <c r="S41" i="19"/>
  <c r="S38" i="19"/>
  <c r="S40" i="19"/>
  <c r="S42" i="19"/>
  <c r="S49" i="19"/>
  <c r="S63" i="19"/>
  <c r="S26" i="19"/>
  <c r="S28" i="19"/>
  <c r="S51" i="19"/>
  <c r="X19" i="22" l="1"/>
  <c r="X22" i="22"/>
  <c r="X45" i="22"/>
  <c r="X20" i="22"/>
  <c r="W117" i="21"/>
  <c r="W94" i="21"/>
  <c r="W105" i="21"/>
  <c r="W72" i="21"/>
  <c r="W51" i="21"/>
  <c r="W18" i="21"/>
  <c r="W17" i="21"/>
  <c r="W67" i="21"/>
  <c r="W43" i="21"/>
  <c r="W57" i="21"/>
  <c r="W73" i="21"/>
  <c r="W50" i="21"/>
  <c r="W42" i="21"/>
  <c r="W59" i="21"/>
  <c r="W84" i="21"/>
  <c r="W16" i="21"/>
  <c r="W15" i="21"/>
  <c r="W78" i="21"/>
  <c r="W76" i="21"/>
  <c r="W68" i="21"/>
  <c r="W47" i="21"/>
  <c r="W66" i="21"/>
  <c r="W39" i="21"/>
  <c r="W88" i="21"/>
  <c r="W77" i="21"/>
  <c r="W54" i="21"/>
  <c r="W46" i="21"/>
  <c r="V54" i="20"/>
  <c r="V50" i="20"/>
  <c r="V51" i="20"/>
  <c r="V41" i="20"/>
  <c r="V29" i="20"/>
  <c r="V30" i="20"/>
  <c r="V26" i="20"/>
  <c r="V27" i="20"/>
  <c r="V17" i="20"/>
  <c r="AU87" i="18" l="1"/>
  <c r="M87" i="18"/>
  <c r="AU90" i="18" s="1"/>
  <c r="AU84" i="18"/>
  <c r="M81" i="18"/>
  <c r="AU83" i="18" s="1"/>
  <c r="AU77" i="18"/>
  <c r="M75" i="18"/>
  <c r="AU76" i="18" s="1"/>
  <c r="AU74" i="18"/>
  <c r="AU71" i="18"/>
  <c r="AU70" i="18"/>
  <c r="AU69" i="18"/>
  <c r="M69" i="18"/>
  <c r="AU72" i="18" s="1"/>
  <c r="AU68" i="18"/>
  <c r="AU67" i="18"/>
  <c r="AU64" i="18"/>
  <c r="AU63" i="18"/>
  <c r="M63" i="18"/>
  <c r="AU66" i="18" s="1"/>
  <c r="AU61" i="18"/>
  <c r="M57" i="18"/>
  <c r="AU59" i="18" s="1"/>
  <c r="AU53" i="18"/>
  <c r="M51" i="18"/>
  <c r="AU52" i="18" s="1"/>
  <c r="AU50" i="18"/>
  <c r="AU47" i="18"/>
  <c r="AU46" i="18"/>
  <c r="AU45" i="18"/>
  <c r="M45" i="18"/>
  <c r="AU48" i="18" s="1"/>
  <c r="AU44" i="18"/>
  <c r="AU43" i="18"/>
  <c r="AU40" i="18"/>
  <c r="AU39" i="18"/>
  <c r="M39" i="18"/>
  <c r="AU42" i="18" s="1"/>
  <c r="AU37" i="18"/>
  <c r="M33" i="18"/>
  <c r="AU35" i="18" s="1"/>
  <c r="AU29" i="18"/>
  <c r="M27" i="18"/>
  <c r="AU28" i="18" s="1"/>
  <c r="AU26" i="18"/>
  <c r="AU23" i="18"/>
  <c r="AU22" i="18"/>
  <c r="AU21" i="18"/>
  <c r="M21" i="18"/>
  <c r="AU24" i="18" s="1"/>
  <c r="AU20" i="18"/>
  <c r="AU19" i="18"/>
  <c r="AU16" i="18"/>
  <c r="AU15" i="18"/>
  <c r="M15" i="18"/>
  <c r="AU18" i="18" s="1"/>
  <c r="AU13" i="18"/>
  <c r="M9" i="18"/>
  <c r="AU11" i="18" s="1"/>
  <c r="M153" i="17"/>
  <c r="AU156" i="17" s="1"/>
  <c r="M147" i="17"/>
  <c r="AU149" i="17" s="1"/>
  <c r="AU146" i="17"/>
  <c r="AU143" i="17"/>
  <c r="AU142" i="17"/>
  <c r="M141" i="17"/>
  <c r="AU141" i="17" s="1"/>
  <c r="AU140" i="17"/>
  <c r="AU139" i="17"/>
  <c r="AU137" i="17"/>
  <c r="AU136" i="17"/>
  <c r="AU135" i="17"/>
  <c r="M135" i="17"/>
  <c r="AU138" i="17" s="1"/>
  <c r="AU134" i="17"/>
  <c r="AU133" i="17"/>
  <c r="AU129" i="17"/>
  <c r="M129" i="17"/>
  <c r="AU132" i="17" s="1"/>
  <c r="M123" i="17"/>
  <c r="AU125" i="17" s="1"/>
  <c r="AU119" i="17"/>
  <c r="AU118" i="17"/>
  <c r="M117" i="17"/>
  <c r="AU117" i="17" s="1"/>
  <c r="AU116" i="17"/>
  <c r="AU115" i="17"/>
  <c r="AU113" i="17"/>
  <c r="AU112" i="17"/>
  <c r="AU111" i="17"/>
  <c r="M111" i="17"/>
  <c r="AU114" i="17" s="1"/>
  <c r="AU110" i="17"/>
  <c r="AU109" i="17"/>
  <c r="AU105" i="17"/>
  <c r="M105" i="17"/>
  <c r="AU108" i="17" s="1"/>
  <c r="M99" i="17"/>
  <c r="AU101" i="17" s="1"/>
  <c r="AU95" i="17"/>
  <c r="AU94" i="17"/>
  <c r="M93" i="17"/>
  <c r="AU93" i="17" s="1"/>
  <c r="AU92" i="17"/>
  <c r="AU91" i="17"/>
  <c r="AU89" i="17"/>
  <c r="AU88" i="17"/>
  <c r="AU87" i="17"/>
  <c r="M87" i="17"/>
  <c r="AU90" i="17" s="1"/>
  <c r="AU86" i="17"/>
  <c r="AU85" i="17"/>
  <c r="AU81" i="17"/>
  <c r="M81" i="17"/>
  <c r="AU84" i="17" s="1"/>
  <c r="M75" i="17"/>
  <c r="AU77" i="17" s="1"/>
  <c r="AU71" i="17"/>
  <c r="M69" i="17"/>
  <c r="AU70" i="17" s="1"/>
  <c r="AU68" i="17"/>
  <c r="AU67" i="17"/>
  <c r="AU65" i="17"/>
  <c r="AU64" i="17"/>
  <c r="AU63" i="17"/>
  <c r="M63" i="17"/>
  <c r="AU66" i="17" s="1"/>
  <c r="AU62" i="17"/>
  <c r="AU61" i="17"/>
  <c r="AU58" i="17"/>
  <c r="AU57" i="17"/>
  <c r="M57" i="17"/>
  <c r="AU60" i="17" s="1"/>
  <c r="AU55" i="17"/>
  <c r="M51" i="17"/>
  <c r="AU53" i="17" s="1"/>
  <c r="AU47" i="17"/>
  <c r="M45" i="17"/>
  <c r="AU46" i="17" s="1"/>
  <c r="AU44" i="17"/>
  <c r="AU41" i="17"/>
  <c r="AU40" i="17"/>
  <c r="AU39" i="17"/>
  <c r="M39" i="17"/>
  <c r="AU42" i="17" s="1"/>
  <c r="AU38" i="17"/>
  <c r="AU37" i="17"/>
  <c r="AU34" i="17"/>
  <c r="AU33" i="17"/>
  <c r="M33" i="17"/>
  <c r="AU36" i="17" s="1"/>
  <c r="AU31" i="17"/>
  <c r="M27" i="17"/>
  <c r="AU29" i="17" s="1"/>
  <c r="AU23" i="17"/>
  <c r="M21" i="17"/>
  <c r="AU22" i="17" s="1"/>
  <c r="AU20" i="17"/>
  <c r="AU17" i="17"/>
  <c r="AU16" i="17"/>
  <c r="AU15" i="17"/>
  <c r="M15" i="17"/>
  <c r="AU18" i="17" s="1"/>
  <c r="AU14" i="17"/>
  <c r="AU13" i="17"/>
  <c r="AU10" i="17"/>
  <c r="AU9" i="17"/>
  <c r="M9" i="17"/>
  <c r="AU12" i="17" s="1"/>
  <c r="AU7" i="17"/>
  <c r="M99" i="16"/>
  <c r="AU102" i="16" s="1"/>
  <c r="M93" i="16"/>
  <c r="AU95" i="16" s="1"/>
  <c r="M87" i="16"/>
  <c r="AU88" i="16" s="1"/>
  <c r="AU86" i="16"/>
  <c r="AU85" i="16"/>
  <c r="AU83" i="16"/>
  <c r="AU82" i="16"/>
  <c r="AU81" i="16"/>
  <c r="M81" i="16"/>
  <c r="AU84" i="16" s="1"/>
  <c r="AU80" i="16"/>
  <c r="AU79" i="16"/>
  <c r="AU76" i="16"/>
  <c r="AU75" i="16"/>
  <c r="M75" i="16"/>
  <c r="AU78" i="16" s="1"/>
  <c r="AU73" i="16"/>
  <c r="AU69" i="16"/>
  <c r="M69" i="16"/>
  <c r="AU71" i="16" s="1"/>
  <c r="M63" i="16"/>
  <c r="AU64" i="16" s="1"/>
  <c r="AU59" i="16"/>
  <c r="AU58" i="16"/>
  <c r="AU57" i="16"/>
  <c r="M57" i="16"/>
  <c r="AU60" i="16" s="1"/>
  <c r="AU56" i="16"/>
  <c r="AU55" i="16"/>
  <c r="AU52" i="16"/>
  <c r="AU51" i="16"/>
  <c r="M51" i="16"/>
  <c r="AU54" i="16" s="1"/>
  <c r="AU49" i="16"/>
  <c r="AU45" i="16"/>
  <c r="M45" i="16"/>
  <c r="AU47" i="16" s="1"/>
  <c r="M39" i="16"/>
  <c r="AU40" i="16" s="1"/>
  <c r="AU35" i="16"/>
  <c r="AU34" i="16"/>
  <c r="AU33" i="16"/>
  <c r="M33" i="16"/>
  <c r="AU36" i="16" s="1"/>
  <c r="AU32" i="16"/>
  <c r="AU31" i="16"/>
  <c r="AU28" i="16"/>
  <c r="AU27" i="16"/>
  <c r="M27" i="16"/>
  <c r="AU30" i="16" s="1"/>
  <c r="AU25" i="16"/>
  <c r="AU21" i="16"/>
  <c r="M21" i="16"/>
  <c r="AU23" i="16" s="1"/>
  <c r="M15" i="16"/>
  <c r="AU16" i="16" s="1"/>
  <c r="AU11" i="16"/>
  <c r="AU10" i="16"/>
  <c r="AU9" i="16"/>
  <c r="M9" i="16"/>
  <c r="AU12" i="16" s="1"/>
  <c r="AU8" i="16"/>
  <c r="AU7" i="16"/>
  <c r="M153" i="15"/>
  <c r="AU156" i="15" s="1"/>
  <c r="M147" i="15"/>
  <c r="AU149" i="15" s="1"/>
  <c r="AU143" i="15"/>
  <c r="AU142" i="15"/>
  <c r="M141" i="15"/>
  <c r="AU141" i="15" s="1"/>
  <c r="AU140" i="15"/>
  <c r="AU139" i="15"/>
  <c r="AU136" i="15"/>
  <c r="AU135" i="15"/>
  <c r="M135" i="15"/>
  <c r="AU138" i="15" s="1"/>
  <c r="AU133" i="15"/>
  <c r="AU129" i="15"/>
  <c r="M129" i="15"/>
  <c r="AU132" i="15" s="1"/>
  <c r="M123" i="15"/>
  <c r="AU125" i="15" s="1"/>
  <c r="AU119" i="15"/>
  <c r="AU118" i="15"/>
  <c r="M117" i="15"/>
  <c r="AU117" i="15" s="1"/>
  <c r="AU116" i="15"/>
  <c r="AU115" i="15"/>
  <c r="AU112" i="15"/>
  <c r="AU111" i="15"/>
  <c r="M111" i="15"/>
  <c r="AU114" i="15" s="1"/>
  <c r="AU109" i="15"/>
  <c r="AU105" i="15"/>
  <c r="M105" i="15"/>
  <c r="AU108" i="15" s="1"/>
  <c r="M99" i="15"/>
  <c r="AU101" i="15" s="1"/>
  <c r="AU95" i="15"/>
  <c r="AU94" i="15"/>
  <c r="M93" i="15"/>
  <c r="AU93" i="15" s="1"/>
  <c r="AU92" i="15"/>
  <c r="AU91" i="15"/>
  <c r="AU88" i="15"/>
  <c r="AU87" i="15"/>
  <c r="M87" i="15"/>
  <c r="AU90" i="15" s="1"/>
  <c r="AU86" i="15"/>
  <c r="AU85" i="15"/>
  <c r="AU81" i="15"/>
  <c r="M81" i="15"/>
  <c r="AU84" i="15" s="1"/>
  <c r="M75" i="15"/>
  <c r="AU77" i="15" s="1"/>
  <c r="AU71" i="15"/>
  <c r="AU70" i="15"/>
  <c r="M69" i="15"/>
  <c r="AU69" i="15" s="1"/>
  <c r="AU68" i="15"/>
  <c r="AU67" i="15"/>
  <c r="AU65" i="15"/>
  <c r="AU64" i="15"/>
  <c r="AU63" i="15"/>
  <c r="M63" i="15"/>
  <c r="AU66" i="15" s="1"/>
  <c r="AU62" i="15"/>
  <c r="AU61" i="15"/>
  <c r="AU57" i="15"/>
  <c r="M57" i="15"/>
  <c r="AU60" i="15" s="1"/>
  <c r="M51" i="15"/>
  <c r="AU53" i="15" s="1"/>
  <c r="AU47" i="15"/>
  <c r="AU46" i="15"/>
  <c r="M45" i="15"/>
  <c r="AU45" i="15" s="1"/>
  <c r="AU44" i="15"/>
  <c r="AU43" i="15"/>
  <c r="AU41" i="15"/>
  <c r="AU40" i="15"/>
  <c r="AU39" i="15"/>
  <c r="M39" i="15"/>
  <c r="AU42" i="15" s="1"/>
  <c r="AU38" i="15"/>
  <c r="AU37" i="15"/>
  <c r="AU33" i="15"/>
  <c r="M33" i="15"/>
  <c r="AU36" i="15" s="1"/>
  <c r="M27" i="15"/>
  <c r="AU29" i="15" s="1"/>
  <c r="AU23" i="15"/>
  <c r="AU22" i="15"/>
  <c r="M21" i="15"/>
  <c r="AU21" i="15" s="1"/>
  <c r="AU20" i="15"/>
  <c r="AU19" i="15"/>
  <c r="AU17" i="15"/>
  <c r="AU16" i="15"/>
  <c r="AU15" i="15"/>
  <c r="M15" i="15"/>
  <c r="AU18" i="15" s="1"/>
  <c r="AU14" i="15"/>
  <c r="AU13" i="15"/>
  <c r="AU9" i="15"/>
  <c r="M9" i="15"/>
  <c r="AU12" i="15" s="1"/>
  <c r="AU155" i="14"/>
  <c r="AU153" i="14"/>
  <c r="M153" i="14"/>
  <c r="AU156" i="14" s="1"/>
  <c r="AU152" i="14"/>
  <c r="AU148" i="14"/>
  <c r="M147" i="14"/>
  <c r="AU149" i="14" s="1"/>
  <c r="AU145" i="14"/>
  <c r="AU143" i="14"/>
  <c r="AU141" i="14"/>
  <c r="M141" i="14"/>
  <c r="AU142" i="14" s="1"/>
  <c r="AU140" i="14"/>
  <c r="M135" i="14"/>
  <c r="AU135" i="14" s="1"/>
  <c r="AU131" i="14"/>
  <c r="AU129" i="14"/>
  <c r="M129" i="14"/>
  <c r="AU132" i="14" s="1"/>
  <c r="AU128" i="14"/>
  <c r="AU124" i="14"/>
  <c r="M123" i="14"/>
  <c r="AU125" i="14" s="1"/>
  <c r="AU121" i="14"/>
  <c r="AU119" i="14"/>
  <c r="AU117" i="14"/>
  <c r="M117" i="14"/>
  <c r="AU118" i="14" s="1"/>
  <c r="AU116" i="14"/>
  <c r="M111" i="14"/>
  <c r="AU111" i="14" s="1"/>
  <c r="AU107" i="14"/>
  <c r="AU105" i="14"/>
  <c r="M105" i="14"/>
  <c r="AU108" i="14" s="1"/>
  <c r="AU104" i="14"/>
  <c r="AU103" i="14"/>
  <c r="AU100" i="14"/>
  <c r="M99" i="14"/>
  <c r="AU101" i="14" s="1"/>
  <c r="AU97" i="14"/>
  <c r="AU95" i="14"/>
  <c r="AU93" i="14"/>
  <c r="M93" i="14"/>
  <c r="AU94" i="14" s="1"/>
  <c r="AU92" i="14"/>
  <c r="M87" i="14"/>
  <c r="AU87" i="14" s="1"/>
  <c r="AU83" i="14"/>
  <c r="AU82" i="14"/>
  <c r="AU81" i="14"/>
  <c r="M81" i="14"/>
  <c r="AU84" i="14" s="1"/>
  <c r="AU80" i="14"/>
  <c r="AU79" i="14"/>
  <c r="AU76" i="14"/>
  <c r="M75" i="14"/>
  <c r="AU77" i="14" s="1"/>
  <c r="AU73" i="14"/>
  <c r="AU71" i="14"/>
  <c r="AU69" i="14"/>
  <c r="M69" i="14"/>
  <c r="AU70" i="14" s="1"/>
  <c r="AU68" i="14"/>
  <c r="M63" i="14"/>
  <c r="AU63" i="14" s="1"/>
  <c r="AU59" i="14"/>
  <c r="AU58" i="14"/>
  <c r="AU57" i="14"/>
  <c r="M57" i="14"/>
  <c r="AU60" i="14" s="1"/>
  <c r="AU56" i="14"/>
  <c r="AU55" i="14"/>
  <c r="AU52" i="14"/>
  <c r="M51" i="14"/>
  <c r="AU53" i="14" s="1"/>
  <c r="AU49" i="14"/>
  <c r="AU47" i="14"/>
  <c r="AU45" i="14"/>
  <c r="M45" i="14"/>
  <c r="AU46" i="14" s="1"/>
  <c r="AU44" i="14"/>
  <c r="M39" i="14"/>
  <c r="AU39" i="14" s="1"/>
  <c r="AU35" i="14"/>
  <c r="AU34" i="14"/>
  <c r="AU33" i="14"/>
  <c r="M33" i="14"/>
  <c r="AU36" i="14" s="1"/>
  <c r="AU32" i="14"/>
  <c r="AU31" i="14"/>
  <c r="AU28" i="14"/>
  <c r="M27" i="14"/>
  <c r="AU29" i="14" s="1"/>
  <c r="AU25" i="14"/>
  <c r="AU23" i="14"/>
  <c r="AU21" i="14"/>
  <c r="M21" i="14"/>
  <c r="AU22" i="14" s="1"/>
  <c r="AU20" i="14"/>
  <c r="M15" i="14"/>
  <c r="AU15" i="14" s="1"/>
  <c r="AU11" i="14"/>
  <c r="AU10" i="14"/>
  <c r="AU9" i="14"/>
  <c r="M9" i="14"/>
  <c r="AU12" i="14" s="1"/>
  <c r="AU8" i="14"/>
  <c r="AU7" i="14"/>
  <c r="BB47" i="13"/>
  <c r="BB46" i="13"/>
  <c r="BB45" i="13"/>
  <c r="BB44" i="13"/>
  <c r="BB43" i="13"/>
  <c r="BB42" i="13"/>
  <c r="BB41" i="13"/>
  <c r="BB40" i="13"/>
  <c r="BB39" i="13"/>
  <c r="BB38" i="13"/>
  <c r="BB37" i="13"/>
  <c r="BB36" i="13"/>
  <c r="BB35" i="13"/>
  <c r="BB34" i="13"/>
  <c r="BB33" i="13"/>
  <c r="BB32" i="13"/>
  <c r="BB31" i="13"/>
  <c r="BB30" i="13"/>
  <c r="BB29" i="13"/>
  <c r="BB28" i="13"/>
  <c r="BB27" i="13"/>
  <c r="BB26" i="13"/>
  <c r="BB25" i="13"/>
  <c r="BB24" i="13"/>
  <c r="BB23" i="13"/>
  <c r="BB22" i="13"/>
  <c r="BB21" i="13"/>
  <c r="BB20" i="13"/>
  <c r="BB19" i="13"/>
  <c r="BB18" i="13"/>
  <c r="BB17" i="13"/>
  <c r="BB16" i="13"/>
  <c r="BB15" i="13"/>
  <c r="BB14" i="13"/>
  <c r="BB13" i="13"/>
  <c r="BB12" i="13"/>
  <c r="BB11" i="13"/>
  <c r="BB10" i="13"/>
  <c r="BB9" i="13"/>
  <c r="BB8" i="13"/>
  <c r="BB7" i="13"/>
  <c r="BB317" i="12"/>
  <c r="BB316" i="12"/>
  <c r="BB315" i="12"/>
  <c r="BB314" i="12"/>
  <c r="BB313" i="12"/>
  <c r="BB312" i="12"/>
  <c r="BB311" i="12"/>
  <c r="BB310" i="12"/>
  <c r="BB309" i="12"/>
  <c r="BB308" i="12"/>
  <c r="BB307" i="12"/>
  <c r="BB306" i="12"/>
  <c r="BB305" i="12"/>
  <c r="BB304" i="12"/>
  <c r="BB303" i="12"/>
  <c r="BB302" i="12"/>
  <c r="BB301" i="12"/>
  <c r="BB300" i="12"/>
  <c r="BB299" i="12"/>
  <c r="BB298" i="12"/>
  <c r="BB297" i="12"/>
  <c r="BB296" i="12"/>
  <c r="BB295" i="12"/>
  <c r="BB294" i="12"/>
  <c r="BB293" i="12"/>
  <c r="BB292" i="12"/>
  <c r="BB291" i="12"/>
  <c r="BB290" i="12"/>
  <c r="BB289" i="12"/>
  <c r="BB288" i="12"/>
  <c r="BB287" i="12"/>
  <c r="BB286" i="12"/>
  <c r="BB285" i="12"/>
  <c r="BB284" i="12"/>
  <c r="BB283" i="12"/>
  <c r="BB282" i="12"/>
  <c r="BB281" i="12"/>
  <c r="BB280" i="12"/>
  <c r="BB279" i="12"/>
  <c r="BB278" i="12"/>
  <c r="BB277" i="12"/>
  <c r="BB276" i="12"/>
  <c r="BB275" i="12"/>
  <c r="BB274" i="12"/>
  <c r="BB273" i="12"/>
  <c r="BB272" i="12"/>
  <c r="BB271" i="12"/>
  <c r="BB270" i="12"/>
  <c r="BB269" i="12"/>
  <c r="BB268" i="12"/>
  <c r="BB267" i="12"/>
  <c r="BB266" i="12"/>
  <c r="BB265" i="12"/>
  <c r="BB264" i="12"/>
  <c r="BB263" i="12"/>
  <c r="BB262" i="12"/>
  <c r="BB261" i="12"/>
  <c r="BB260" i="12"/>
  <c r="BB259" i="12"/>
  <c r="BB258" i="12"/>
  <c r="BB257" i="12"/>
  <c r="BB256" i="12"/>
  <c r="BB255" i="12"/>
  <c r="BB254" i="12"/>
  <c r="BB253" i="12"/>
  <c r="BB252" i="12"/>
  <c r="BB251" i="12"/>
  <c r="BB250" i="12"/>
  <c r="BB249" i="12"/>
  <c r="BB248" i="12"/>
  <c r="BB247" i="12"/>
  <c r="BB246" i="12"/>
  <c r="BB245" i="12"/>
  <c r="BB244" i="12"/>
  <c r="BB243" i="12"/>
  <c r="BB242" i="12"/>
  <c r="BB241" i="12"/>
  <c r="BB240" i="12"/>
  <c r="BB239" i="12"/>
  <c r="BB238" i="12"/>
  <c r="BB237" i="12"/>
  <c r="BB236" i="12"/>
  <c r="BB235" i="12"/>
  <c r="BB234" i="12"/>
  <c r="BB233" i="12"/>
  <c r="BB232" i="12"/>
  <c r="BB231" i="12"/>
  <c r="BB230" i="12"/>
  <c r="BB229" i="12"/>
  <c r="BB228" i="12"/>
  <c r="BB227" i="12"/>
  <c r="BB226" i="12"/>
  <c r="BB225" i="12"/>
  <c r="BB224" i="12"/>
  <c r="BB223" i="12"/>
  <c r="BB222" i="12"/>
  <c r="BB221" i="12"/>
  <c r="BB220" i="12"/>
  <c r="BB219" i="12"/>
  <c r="BB218" i="12"/>
  <c r="BB217" i="12"/>
  <c r="BB216" i="12"/>
  <c r="BB215" i="12"/>
  <c r="BB214" i="12"/>
  <c r="BB213" i="12"/>
  <c r="BB212" i="12"/>
  <c r="BB211" i="12"/>
  <c r="BB210" i="12"/>
  <c r="BB209" i="12"/>
  <c r="BB208" i="12"/>
  <c r="BB207" i="12"/>
  <c r="BB206" i="12"/>
  <c r="BB205" i="12"/>
  <c r="BB204" i="12"/>
  <c r="BB203" i="12"/>
  <c r="BB202" i="12"/>
  <c r="BB201" i="12"/>
  <c r="BB200" i="12"/>
  <c r="BB199" i="12"/>
  <c r="BB198" i="12"/>
  <c r="BB197" i="12"/>
  <c r="BB196" i="12"/>
  <c r="BB195" i="12"/>
  <c r="BB194" i="12"/>
  <c r="BB193" i="12"/>
  <c r="BB192" i="12"/>
  <c r="BB191" i="12"/>
  <c r="BB190" i="12"/>
  <c r="BB189" i="12"/>
  <c r="BB188" i="12"/>
  <c r="BB187" i="12"/>
  <c r="BB186" i="12"/>
  <c r="BB185" i="12"/>
  <c r="BB184" i="12"/>
  <c r="BB183" i="12"/>
  <c r="BB182" i="12"/>
  <c r="BB181" i="12"/>
  <c r="BB180" i="12"/>
  <c r="BB179" i="12"/>
  <c r="BB178" i="12"/>
  <c r="BB177" i="12"/>
  <c r="BB176" i="12"/>
  <c r="BB175" i="12"/>
  <c r="BB174" i="12"/>
  <c r="BB173" i="12"/>
  <c r="BB172" i="12"/>
  <c r="BB171" i="12"/>
  <c r="BB170" i="12"/>
  <c r="BB169" i="12"/>
  <c r="BB168" i="12"/>
  <c r="BB167" i="12"/>
  <c r="BB166" i="12"/>
  <c r="BB165" i="12"/>
  <c r="BB164" i="12"/>
  <c r="BB163" i="12"/>
  <c r="BB162" i="12"/>
  <c r="BB161" i="12"/>
  <c r="BB160" i="12"/>
  <c r="BB159" i="12"/>
  <c r="BB158" i="12"/>
  <c r="BB157" i="12"/>
  <c r="BB156" i="12"/>
  <c r="BB155" i="12"/>
  <c r="BB154" i="12"/>
  <c r="BB153" i="12"/>
  <c r="BB152" i="12"/>
  <c r="BB151" i="12"/>
  <c r="BB150" i="12"/>
  <c r="BB149" i="12"/>
  <c r="BB148" i="12"/>
  <c r="BB147" i="12"/>
  <c r="BB146" i="12"/>
  <c r="BB145" i="12"/>
  <c r="BB144" i="12"/>
  <c r="BB143" i="12"/>
  <c r="BB142" i="12"/>
  <c r="BB141" i="12"/>
  <c r="BB140" i="12"/>
  <c r="BB139" i="12"/>
  <c r="BB138" i="12"/>
  <c r="BB137" i="12"/>
  <c r="BB136" i="12"/>
  <c r="BB135" i="12"/>
  <c r="BB134" i="12"/>
  <c r="BB133" i="12"/>
  <c r="BB132" i="12"/>
  <c r="BB131" i="12"/>
  <c r="BB130" i="12"/>
  <c r="BB129" i="12"/>
  <c r="BB128" i="12"/>
  <c r="BB127" i="12"/>
  <c r="BB126" i="12"/>
  <c r="BB125" i="12"/>
  <c r="BB124" i="12"/>
  <c r="BB123" i="12"/>
  <c r="BB122" i="12"/>
  <c r="BB121" i="12"/>
  <c r="BB120" i="12"/>
  <c r="BB119" i="12"/>
  <c r="BB118" i="12"/>
  <c r="BB117" i="12"/>
  <c r="BB116" i="12"/>
  <c r="BB115" i="12"/>
  <c r="BB114" i="12"/>
  <c r="BB113" i="12"/>
  <c r="BB112" i="12"/>
  <c r="BB111" i="12"/>
  <c r="BB110" i="12"/>
  <c r="BB109" i="12"/>
  <c r="BB108" i="12"/>
  <c r="BB107" i="12"/>
  <c r="BB106" i="12"/>
  <c r="BB105" i="12"/>
  <c r="BB104" i="12"/>
  <c r="BB103" i="12"/>
  <c r="BB102" i="12"/>
  <c r="BB101" i="12"/>
  <c r="BB100" i="12"/>
  <c r="BB99" i="12"/>
  <c r="BB98" i="12"/>
  <c r="BB97" i="12"/>
  <c r="BB96" i="12"/>
  <c r="BB95" i="12"/>
  <c r="BB94" i="12"/>
  <c r="BB93" i="12"/>
  <c r="BB92" i="12"/>
  <c r="BB91" i="12"/>
  <c r="BB90" i="12"/>
  <c r="BB89" i="12"/>
  <c r="BB88" i="12"/>
  <c r="BB87" i="12"/>
  <c r="BB86" i="12"/>
  <c r="BB85" i="12"/>
  <c r="BB84" i="12"/>
  <c r="BB83" i="12"/>
  <c r="BB82" i="12"/>
  <c r="BB81" i="12"/>
  <c r="BB80" i="12"/>
  <c r="BB79" i="12"/>
  <c r="BB78" i="12"/>
  <c r="BB77" i="12"/>
  <c r="BB76" i="12"/>
  <c r="BB75" i="12"/>
  <c r="BB74" i="12"/>
  <c r="BB73" i="12"/>
  <c r="BB72" i="12"/>
  <c r="BB71" i="12"/>
  <c r="BB70" i="12"/>
  <c r="BB69" i="12"/>
  <c r="BB68" i="12"/>
  <c r="BB67" i="12"/>
  <c r="BB66" i="12"/>
  <c r="BB65" i="12"/>
  <c r="BB64" i="12"/>
  <c r="BB63" i="12"/>
  <c r="BB62" i="12"/>
  <c r="BB61" i="12"/>
  <c r="BB60" i="12"/>
  <c r="BB59" i="12"/>
  <c r="BB58" i="12"/>
  <c r="BB57" i="12"/>
  <c r="BB56" i="12"/>
  <c r="BB55" i="12"/>
  <c r="BB54" i="12"/>
  <c r="BB53" i="12"/>
  <c r="BB52" i="12"/>
  <c r="BB51" i="12"/>
  <c r="BB50" i="12"/>
  <c r="BB49" i="12"/>
  <c r="BB48" i="12"/>
  <c r="BB47" i="12"/>
  <c r="BB46" i="12"/>
  <c r="BB45" i="12"/>
  <c r="BB44" i="12"/>
  <c r="BB43" i="12"/>
  <c r="BB42" i="12"/>
  <c r="BB41" i="12"/>
  <c r="BB40" i="12"/>
  <c r="BB39" i="12"/>
  <c r="BB38" i="12"/>
  <c r="BB37" i="12"/>
  <c r="BB36" i="12"/>
  <c r="BB35" i="12"/>
  <c r="BB34" i="12"/>
  <c r="BB33" i="12"/>
  <c r="BB32" i="12"/>
  <c r="BB31" i="12"/>
  <c r="BB30" i="12"/>
  <c r="BB29" i="12"/>
  <c r="BB28" i="12"/>
  <c r="BB27" i="12"/>
  <c r="BB26" i="12"/>
  <c r="BB25" i="12"/>
  <c r="BB24" i="12"/>
  <c r="BB23" i="12"/>
  <c r="BB22" i="12"/>
  <c r="BB21" i="12"/>
  <c r="BB20" i="12"/>
  <c r="BB19" i="12"/>
  <c r="BB18" i="12"/>
  <c r="BB17" i="12"/>
  <c r="BB16" i="12"/>
  <c r="BB15" i="12"/>
  <c r="BB14" i="12"/>
  <c r="BB13" i="12"/>
  <c r="BB12" i="12"/>
  <c r="BB11" i="12"/>
  <c r="BB10" i="12"/>
  <c r="BB9" i="12"/>
  <c r="BB8" i="12"/>
  <c r="BB7" i="12"/>
  <c r="BB79" i="11"/>
  <c r="BB78" i="11"/>
  <c r="BB77" i="11"/>
  <c r="BB76" i="11"/>
  <c r="BB75" i="11"/>
  <c r="BB74" i="11"/>
  <c r="BB73" i="11"/>
  <c r="BB72" i="11"/>
  <c r="BB71" i="11"/>
  <c r="BB70" i="11"/>
  <c r="BB69" i="11"/>
  <c r="BB68" i="11"/>
  <c r="BB67" i="11"/>
  <c r="BB66" i="11"/>
  <c r="BB65" i="11"/>
  <c r="BB64" i="11"/>
  <c r="BB63" i="11"/>
  <c r="BB62" i="11"/>
  <c r="BB61" i="11"/>
  <c r="BB60" i="11"/>
  <c r="BB59" i="11"/>
  <c r="BB58" i="11"/>
  <c r="BB57" i="11"/>
  <c r="BB56" i="11"/>
  <c r="BB55" i="11"/>
  <c r="BB54" i="11"/>
  <c r="BB53" i="11"/>
  <c r="BB52" i="11"/>
  <c r="BB51" i="11"/>
  <c r="BB50" i="11"/>
  <c r="BB49" i="11"/>
  <c r="BB48" i="11"/>
  <c r="BB47" i="11"/>
  <c r="BB46" i="11"/>
  <c r="BB45" i="11"/>
  <c r="BB44" i="11"/>
  <c r="BB43" i="11"/>
  <c r="BB42" i="11"/>
  <c r="BB41" i="11"/>
  <c r="BB40" i="11"/>
  <c r="BB39" i="11"/>
  <c r="BB38" i="11"/>
  <c r="BB37" i="11"/>
  <c r="BB36" i="11"/>
  <c r="BB35" i="11"/>
  <c r="BB34" i="11"/>
  <c r="BB33" i="11"/>
  <c r="BB32" i="11"/>
  <c r="BB31" i="11"/>
  <c r="BB30" i="11"/>
  <c r="BB29" i="11"/>
  <c r="BB28" i="11"/>
  <c r="BB27" i="11"/>
  <c r="BB26" i="11"/>
  <c r="BB25" i="11"/>
  <c r="BB24" i="11"/>
  <c r="BB23" i="11"/>
  <c r="BB22" i="11"/>
  <c r="BB21" i="11"/>
  <c r="BB20" i="11"/>
  <c r="BB19" i="11"/>
  <c r="BB18" i="11"/>
  <c r="BB17" i="11"/>
  <c r="BB16" i="11"/>
  <c r="BB15" i="11"/>
  <c r="BB14" i="11"/>
  <c r="BB13" i="11"/>
  <c r="BB12" i="11"/>
  <c r="BB11" i="11"/>
  <c r="BB10" i="11"/>
  <c r="BB9" i="11"/>
  <c r="BB8" i="11"/>
  <c r="BB7" i="11"/>
  <c r="BB79" i="10"/>
  <c r="BB78" i="10"/>
  <c r="BB77" i="10"/>
  <c r="BB76" i="10"/>
  <c r="BB75" i="10"/>
  <c r="BB74" i="10"/>
  <c r="BB73" i="10"/>
  <c r="BB72" i="10"/>
  <c r="BB71" i="10"/>
  <c r="BB70" i="10"/>
  <c r="BB69" i="10"/>
  <c r="BB68" i="10"/>
  <c r="BB67" i="10"/>
  <c r="BB66" i="10"/>
  <c r="BB65" i="10"/>
  <c r="BB64" i="10"/>
  <c r="BB63" i="10"/>
  <c r="BB62" i="10"/>
  <c r="BB61" i="10"/>
  <c r="BB60" i="10"/>
  <c r="BB59" i="10"/>
  <c r="BB58" i="10"/>
  <c r="BB57" i="10"/>
  <c r="BB56" i="10"/>
  <c r="BB55" i="10"/>
  <c r="BB54" i="10"/>
  <c r="BB53" i="10"/>
  <c r="BB52" i="10"/>
  <c r="BB51" i="10"/>
  <c r="BB50" i="10"/>
  <c r="BB49" i="10"/>
  <c r="BB48" i="10"/>
  <c r="BB47" i="10"/>
  <c r="BB46" i="10"/>
  <c r="BB45" i="10"/>
  <c r="BB44" i="10"/>
  <c r="BB43" i="10"/>
  <c r="BB42" i="10"/>
  <c r="BB41" i="10"/>
  <c r="BB40" i="10"/>
  <c r="BB39" i="10"/>
  <c r="BB38" i="10"/>
  <c r="BB37" i="10"/>
  <c r="BB36" i="10"/>
  <c r="BB35" i="10"/>
  <c r="BB34" i="10"/>
  <c r="BB33" i="10"/>
  <c r="BB32" i="10"/>
  <c r="BB31" i="10"/>
  <c r="BB30" i="10"/>
  <c r="BB29" i="10"/>
  <c r="BB28" i="10"/>
  <c r="BB27" i="10"/>
  <c r="BB26" i="10"/>
  <c r="BB25" i="10"/>
  <c r="BB24" i="10"/>
  <c r="BB23" i="10"/>
  <c r="BB22" i="10"/>
  <c r="BB21" i="10"/>
  <c r="BB20" i="10"/>
  <c r="BB19" i="10"/>
  <c r="BB18" i="10"/>
  <c r="BB17" i="10"/>
  <c r="BB16" i="10"/>
  <c r="BB15" i="10"/>
  <c r="BB14" i="10"/>
  <c r="BB13" i="10"/>
  <c r="BB12" i="10"/>
  <c r="BB11" i="10"/>
  <c r="BB10" i="10"/>
  <c r="BB9" i="10"/>
  <c r="BB8" i="10"/>
  <c r="AR90" i="9"/>
  <c r="AR89" i="9"/>
  <c r="AR88" i="9"/>
  <c r="AR87" i="9"/>
  <c r="AR86" i="9"/>
  <c r="AR85" i="9"/>
  <c r="AR84" i="9"/>
  <c r="AR83" i="9"/>
  <c r="AR82" i="9"/>
  <c r="AR81" i="9"/>
  <c r="AR80" i="9"/>
  <c r="AR79" i="9"/>
  <c r="AR78" i="9"/>
  <c r="AR77" i="9"/>
  <c r="AR76" i="9"/>
  <c r="AR75" i="9"/>
  <c r="AR74" i="9"/>
  <c r="AR73" i="9"/>
  <c r="AR72" i="9"/>
  <c r="AR71" i="9"/>
  <c r="AR70" i="9"/>
  <c r="AR69" i="9"/>
  <c r="AR68" i="9"/>
  <c r="AR67" i="9"/>
  <c r="AR66" i="9"/>
  <c r="AR65" i="9"/>
  <c r="AR64" i="9"/>
  <c r="AR63" i="9"/>
  <c r="AR62" i="9"/>
  <c r="AR61" i="9"/>
  <c r="AR60" i="9"/>
  <c r="AR59" i="9"/>
  <c r="AR58" i="9"/>
  <c r="AR57" i="9"/>
  <c r="AR56" i="9"/>
  <c r="AR55" i="9"/>
  <c r="AR54" i="9"/>
  <c r="AR53" i="9"/>
  <c r="AR52" i="9"/>
  <c r="AR51" i="9"/>
  <c r="AR50" i="9"/>
  <c r="AR49" i="9"/>
  <c r="AR48" i="9"/>
  <c r="AR47" i="9"/>
  <c r="AR46" i="9"/>
  <c r="AR45" i="9"/>
  <c r="AR44" i="9"/>
  <c r="AR43" i="9"/>
  <c r="AR42" i="9"/>
  <c r="AR41" i="9"/>
  <c r="AR40" i="9"/>
  <c r="AR39" i="9"/>
  <c r="AR38" i="9"/>
  <c r="AR37" i="9"/>
  <c r="AR36" i="9"/>
  <c r="AR35" i="9"/>
  <c r="AR34" i="9"/>
  <c r="AR33" i="9"/>
  <c r="AR32" i="9"/>
  <c r="AR31" i="9"/>
  <c r="AR30" i="9"/>
  <c r="AR29" i="9"/>
  <c r="AR28" i="9"/>
  <c r="AR27" i="9"/>
  <c r="AR26" i="9"/>
  <c r="AR25" i="9"/>
  <c r="AR24" i="9"/>
  <c r="AR23" i="9"/>
  <c r="AR22" i="9"/>
  <c r="AR21" i="9"/>
  <c r="AR20" i="9"/>
  <c r="AR19" i="9"/>
  <c r="AR18" i="9"/>
  <c r="AR17" i="9"/>
  <c r="AR16" i="9"/>
  <c r="AR15" i="9"/>
  <c r="AR14" i="9"/>
  <c r="AR13" i="9"/>
  <c r="AR12" i="9"/>
  <c r="AR11" i="9"/>
  <c r="AR10" i="9"/>
  <c r="AR9" i="9"/>
  <c r="AR8" i="9"/>
  <c r="AR7" i="9"/>
  <c r="AR156" i="8"/>
  <c r="AR155" i="8"/>
  <c r="AR154" i="8"/>
  <c r="AR153" i="8"/>
  <c r="AR152" i="8"/>
  <c r="AR151" i="8"/>
  <c r="AR150" i="8"/>
  <c r="AR149" i="8"/>
  <c r="AR148" i="8"/>
  <c r="AR147" i="8"/>
  <c r="AR146" i="8"/>
  <c r="AR145" i="8"/>
  <c r="AR144" i="8"/>
  <c r="AR143" i="8"/>
  <c r="AR142" i="8"/>
  <c r="AR141" i="8"/>
  <c r="AR140" i="8"/>
  <c r="AR139" i="8"/>
  <c r="AR138" i="8"/>
  <c r="AR137" i="8"/>
  <c r="AR136" i="8"/>
  <c r="AR135" i="8"/>
  <c r="AR134" i="8"/>
  <c r="AR133" i="8"/>
  <c r="AR132" i="8"/>
  <c r="AR131" i="8"/>
  <c r="AR130" i="8"/>
  <c r="AR129" i="8"/>
  <c r="AR128" i="8"/>
  <c r="AR127" i="8"/>
  <c r="AR126" i="8"/>
  <c r="AR125" i="8"/>
  <c r="AR124" i="8"/>
  <c r="AR123" i="8"/>
  <c r="AR122" i="8"/>
  <c r="AR121" i="8"/>
  <c r="AR120" i="8"/>
  <c r="AR119" i="8"/>
  <c r="AR118" i="8"/>
  <c r="AR117" i="8"/>
  <c r="AR116" i="8"/>
  <c r="AR115" i="8"/>
  <c r="AR114" i="8"/>
  <c r="AR113" i="8"/>
  <c r="AR112" i="8"/>
  <c r="AR111" i="8"/>
  <c r="AR110" i="8"/>
  <c r="AR109" i="8"/>
  <c r="AR108" i="8"/>
  <c r="AR107" i="8"/>
  <c r="AR106" i="8"/>
  <c r="AR105" i="8"/>
  <c r="AR104" i="8"/>
  <c r="AR103" i="8"/>
  <c r="AR102" i="8"/>
  <c r="AR101" i="8"/>
  <c r="AR100" i="8"/>
  <c r="AR99" i="8"/>
  <c r="AR98" i="8"/>
  <c r="AR97" i="8"/>
  <c r="AR96" i="8"/>
  <c r="AR95" i="8"/>
  <c r="AR94" i="8"/>
  <c r="AR93" i="8"/>
  <c r="AR92" i="8"/>
  <c r="AR91" i="8"/>
  <c r="AR90" i="8"/>
  <c r="AR89" i="8"/>
  <c r="AR88" i="8"/>
  <c r="AR87" i="8"/>
  <c r="AR86" i="8"/>
  <c r="AR85" i="8"/>
  <c r="AR84" i="8"/>
  <c r="AR83" i="8"/>
  <c r="AR82" i="8"/>
  <c r="AR81" i="8"/>
  <c r="AR80" i="8"/>
  <c r="AR79" i="8"/>
  <c r="AR78" i="8"/>
  <c r="AR77" i="8"/>
  <c r="AR76" i="8"/>
  <c r="AR75" i="8"/>
  <c r="AR74" i="8"/>
  <c r="AR73" i="8"/>
  <c r="AR72" i="8"/>
  <c r="AR71" i="8"/>
  <c r="AR70" i="8"/>
  <c r="AR69" i="8"/>
  <c r="AR68" i="8"/>
  <c r="AR67" i="8"/>
  <c r="AR66" i="8"/>
  <c r="AR65" i="8"/>
  <c r="AR64" i="8"/>
  <c r="AR63" i="8"/>
  <c r="AR62" i="8"/>
  <c r="AR61" i="8"/>
  <c r="AR60" i="8"/>
  <c r="AR59" i="8"/>
  <c r="AR58" i="8"/>
  <c r="AR57" i="8"/>
  <c r="AR56" i="8"/>
  <c r="AR55" i="8"/>
  <c r="AR54" i="8"/>
  <c r="AR53" i="8"/>
  <c r="AR52" i="8"/>
  <c r="AR51" i="8"/>
  <c r="AR50" i="8"/>
  <c r="AR49" i="8"/>
  <c r="AR48" i="8"/>
  <c r="AR47" i="8"/>
  <c r="AR46" i="8"/>
  <c r="AR45" i="8"/>
  <c r="AR44" i="8"/>
  <c r="AR43" i="8"/>
  <c r="AR42" i="8"/>
  <c r="AR41" i="8"/>
  <c r="AR40" i="8"/>
  <c r="AR39" i="8"/>
  <c r="AR38" i="8"/>
  <c r="AR37" i="8"/>
  <c r="AR36" i="8"/>
  <c r="AR35" i="8"/>
  <c r="AR34" i="8"/>
  <c r="AR33" i="8"/>
  <c r="AR32" i="8"/>
  <c r="AR31" i="8"/>
  <c r="AR30" i="8"/>
  <c r="AR29" i="8"/>
  <c r="AR28" i="8"/>
  <c r="AR27" i="8"/>
  <c r="AR26" i="8"/>
  <c r="AR25" i="8"/>
  <c r="AR24" i="8"/>
  <c r="AR23" i="8"/>
  <c r="AR22" i="8"/>
  <c r="AR21" i="8"/>
  <c r="AR20" i="8"/>
  <c r="AR19" i="8"/>
  <c r="AR18" i="8"/>
  <c r="AR17" i="8"/>
  <c r="AR16" i="8"/>
  <c r="AR15" i="8"/>
  <c r="AR14" i="8"/>
  <c r="AR13" i="8"/>
  <c r="AR12" i="8"/>
  <c r="AR11" i="8"/>
  <c r="AR10" i="8"/>
  <c r="AR9" i="8"/>
  <c r="AR8" i="8"/>
  <c r="AR7" i="8"/>
  <c r="AR102" i="7"/>
  <c r="AR101" i="7"/>
  <c r="AR100" i="7"/>
  <c r="AR99" i="7"/>
  <c r="AR98" i="7"/>
  <c r="AR97" i="7"/>
  <c r="AR96" i="7"/>
  <c r="AR95" i="7"/>
  <c r="AR94" i="7"/>
  <c r="AR93" i="7"/>
  <c r="AR92" i="7"/>
  <c r="AR91" i="7"/>
  <c r="AR90" i="7"/>
  <c r="AR89" i="7"/>
  <c r="AR88" i="7"/>
  <c r="AR87" i="7"/>
  <c r="AR86" i="7"/>
  <c r="AR85" i="7"/>
  <c r="AR84" i="7"/>
  <c r="AR83" i="7"/>
  <c r="AR82" i="7"/>
  <c r="AR81" i="7"/>
  <c r="AR80" i="7"/>
  <c r="AR79" i="7"/>
  <c r="AR78" i="7"/>
  <c r="AR77" i="7"/>
  <c r="AR76" i="7"/>
  <c r="AR75" i="7"/>
  <c r="AR74" i="7"/>
  <c r="AR73" i="7"/>
  <c r="AR72" i="7"/>
  <c r="AR71" i="7"/>
  <c r="AR70" i="7"/>
  <c r="AR69" i="7"/>
  <c r="AR68" i="7"/>
  <c r="AR67" i="7"/>
  <c r="AR66" i="7"/>
  <c r="AR65" i="7"/>
  <c r="AR64" i="7"/>
  <c r="AR63" i="7"/>
  <c r="AR62" i="7"/>
  <c r="AR61" i="7"/>
  <c r="AR60" i="7"/>
  <c r="AR59" i="7"/>
  <c r="AR58" i="7"/>
  <c r="AR57" i="7"/>
  <c r="AR56" i="7"/>
  <c r="AR55" i="7"/>
  <c r="AR54" i="7"/>
  <c r="AR53" i="7"/>
  <c r="AR52" i="7"/>
  <c r="AR51" i="7"/>
  <c r="AR50" i="7"/>
  <c r="AR49" i="7"/>
  <c r="AR48" i="7"/>
  <c r="AR47" i="7"/>
  <c r="AR46" i="7"/>
  <c r="AR45" i="7"/>
  <c r="AR44" i="7"/>
  <c r="AR43" i="7"/>
  <c r="AR42" i="7"/>
  <c r="AR41" i="7"/>
  <c r="AR40" i="7"/>
  <c r="AR39" i="7"/>
  <c r="AR38" i="7"/>
  <c r="AR37" i="7"/>
  <c r="AR36" i="7"/>
  <c r="AR35" i="7"/>
  <c r="AR34" i="7"/>
  <c r="AR33" i="7"/>
  <c r="AR32" i="7"/>
  <c r="AR31" i="7"/>
  <c r="AR30" i="7"/>
  <c r="AR29" i="7"/>
  <c r="AR28" i="7"/>
  <c r="AR27" i="7"/>
  <c r="AR26" i="7"/>
  <c r="AR25" i="7"/>
  <c r="AR24" i="7"/>
  <c r="AR23" i="7"/>
  <c r="AR22" i="7"/>
  <c r="AR21" i="7"/>
  <c r="AR20" i="7"/>
  <c r="AR19" i="7"/>
  <c r="AR18" i="7"/>
  <c r="AR17" i="7"/>
  <c r="AR16" i="7"/>
  <c r="AR15" i="7"/>
  <c r="AR14" i="7"/>
  <c r="AR13" i="7"/>
  <c r="AR12" i="7"/>
  <c r="AR11" i="7"/>
  <c r="AR10" i="7"/>
  <c r="AR9" i="7"/>
  <c r="AR8" i="7"/>
  <c r="AR7" i="7"/>
  <c r="AR156" i="6"/>
  <c r="AR155" i="6"/>
  <c r="AR154" i="6"/>
  <c r="AR153" i="6"/>
  <c r="AR152" i="6"/>
  <c r="AR151" i="6"/>
  <c r="AR150" i="6"/>
  <c r="AR149" i="6"/>
  <c r="AR148" i="6"/>
  <c r="AR147" i="6"/>
  <c r="AR146" i="6"/>
  <c r="AR145" i="6"/>
  <c r="AR144" i="6"/>
  <c r="AR143" i="6"/>
  <c r="AR142" i="6"/>
  <c r="AR141" i="6"/>
  <c r="AR140" i="6"/>
  <c r="AR139" i="6"/>
  <c r="AR138" i="6"/>
  <c r="AR137" i="6"/>
  <c r="AR136" i="6"/>
  <c r="AR135" i="6"/>
  <c r="AR134" i="6"/>
  <c r="AR133" i="6"/>
  <c r="AR132" i="6"/>
  <c r="AR131" i="6"/>
  <c r="AR130" i="6"/>
  <c r="AR129" i="6"/>
  <c r="AR128" i="6"/>
  <c r="AR127" i="6"/>
  <c r="AR126" i="6"/>
  <c r="AR125" i="6"/>
  <c r="AR124" i="6"/>
  <c r="AR123" i="6"/>
  <c r="AR122" i="6"/>
  <c r="AR121" i="6"/>
  <c r="AR120" i="6"/>
  <c r="AR119" i="6"/>
  <c r="AR118" i="6"/>
  <c r="AR117" i="6"/>
  <c r="AR116" i="6"/>
  <c r="AR115" i="6"/>
  <c r="AR114" i="6"/>
  <c r="AR113" i="6"/>
  <c r="AR112" i="6"/>
  <c r="AR111" i="6"/>
  <c r="AR110" i="6"/>
  <c r="AR109" i="6"/>
  <c r="AR108" i="6"/>
  <c r="AR107" i="6"/>
  <c r="AR106" i="6"/>
  <c r="AR105" i="6"/>
  <c r="AR104" i="6"/>
  <c r="AR103" i="6"/>
  <c r="AR102" i="6"/>
  <c r="AR101" i="6"/>
  <c r="AR100" i="6"/>
  <c r="AR99" i="6"/>
  <c r="AR98" i="6"/>
  <c r="AR97" i="6"/>
  <c r="AR96" i="6"/>
  <c r="AR95" i="6"/>
  <c r="AR94" i="6"/>
  <c r="AR93" i="6"/>
  <c r="AR92" i="6"/>
  <c r="AR91" i="6"/>
  <c r="AR90" i="6"/>
  <c r="AR89" i="6"/>
  <c r="AR88" i="6"/>
  <c r="AR87" i="6"/>
  <c r="AR86" i="6"/>
  <c r="AR85" i="6"/>
  <c r="AR84" i="6"/>
  <c r="AR83" i="6"/>
  <c r="AR82" i="6"/>
  <c r="AR81" i="6"/>
  <c r="AR80" i="6"/>
  <c r="AR79" i="6"/>
  <c r="AR78" i="6"/>
  <c r="AR77" i="6"/>
  <c r="AR76" i="6"/>
  <c r="AR75" i="6"/>
  <c r="AR74" i="6"/>
  <c r="AR73" i="6"/>
  <c r="AR72" i="6"/>
  <c r="AR71" i="6"/>
  <c r="AR70" i="6"/>
  <c r="AR69" i="6"/>
  <c r="AR68" i="6"/>
  <c r="AR67" i="6"/>
  <c r="AR66" i="6"/>
  <c r="AR65" i="6"/>
  <c r="AR64" i="6"/>
  <c r="AR63" i="6"/>
  <c r="AR62" i="6"/>
  <c r="AR61" i="6"/>
  <c r="AR60" i="6"/>
  <c r="AR59" i="6"/>
  <c r="AR58" i="6"/>
  <c r="AR57" i="6"/>
  <c r="AR56" i="6"/>
  <c r="AR55" i="6"/>
  <c r="AR54" i="6"/>
  <c r="AR53" i="6"/>
  <c r="AR52" i="6"/>
  <c r="AR51" i="6"/>
  <c r="AR50" i="6"/>
  <c r="AR49" i="6"/>
  <c r="AR48" i="6"/>
  <c r="AR47" i="6"/>
  <c r="AR46" i="6"/>
  <c r="AR45" i="6"/>
  <c r="AR44" i="6"/>
  <c r="AR43" i="6"/>
  <c r="AR42" i="6"/>
  <c r="AR41" i="6"/>
  <c r="AR40" i="6"/>
  <c r="AR39" i="6"/>
  <c r="AR38" i="6"/>
  <c r="AR37" i="6"/>
  <c r="AR36" i="6"/>
  <c r="AR35" i="6"/>
  <c r="AR34" i="6"/>
  <c r="AR33" i="6"/>
  <c r="AR32" i="6"/>
  <c r="AR31" i="6"/>
  <c r="AR30" i="6"/>
  <c r="AR29" i="6"/>
  <c r="AR28" i="6"/>
  <c r="AR27" i="6"/>
  <c r="AR26" i="6"/>
  <c r="AR25" i="6"/>
  <c r="AR24" i="6"/>
  <c r="AR23" i="6"/>
  <c r="AR22" i="6"/>
  <c r="AR21" i="6"/>
  <c r="AR20" i="6"/>
  <c r="AR19" i="6"/>
  <c r="AR18" i="6"/>
  <c r="AR17" i="6"/>
  <c r="AR16" i="6"/>
  <c r="AR15" i="6"/>
  <c r="AR14" i="6"/>
  <c r="AR13" i="6"/>
  <c r="AR12" i="6"/>
  <c r="AR11" i="6"/>
  <c r="AR10" i="6"/>
  <c r="AR9" i="6"/>
  <c r="AR8" i="6"/>
  <c r="AR7" i="6"/>
  <c r="AR156" i="5"/>
  <c r="AR155" i="5"/>
  <c r="AR154" i="5"/>
  <c r="AR153" i="5"/>
  <c r="AR152" i="5"/>
  <c r="AR151" i="5"/>
  <c r="AR150" i="5"/>
  <c r="AR149" i="5"/>
  <c r="AR148" i="5"/>
  <c r="AR147" i="5"/>
  <c r="AR146" i="5"/>
  <c r="AR145" i="5"/>
  <c r="AR144" i="5"/>
  <c r="AR143" i="5"/>
  <c r="AR142" i="5"/>
  <c r="AR141" i="5"/>
  <c r="AR140" i="5"/>
  <c r="AR139" i="5"/>
  <c r="AR138" i="5"/>
  <c r="AR137" i="5"/>
  <c r="AR136" i="5"/>
  <c r="AR135" i="5"/>
  <c r="AR134" i="5"/>
  <c r="AR133" i="5"/>
  <c r="AR132" i="5"/>
  <c r="AR131" i="5"/>
  <c r="AR130" i="5"/>
  <c r="AR129" i="5"/>
  <c r="AR128" i="5"/>
  <c r="AR127" i="5"/>
  <c r="AR126" i="5"/>
  <c r="AR125" i="5"/>
  <c r="AR124" i="5"/>
  <c r="AR123" i="5"/>
  <c r="AR122" i="5"/>
  <c r="AR121" i="5"/>
  <c r="AR120" i="5"/>
  <c r="AR119" i="5"/>
  <c r="AR118" i="5"/>
  <c r="AR117" i="5"/>
  <c r="AR116" i="5"/>
  <c r="AR115" i="5"/>
  <c r="AR114" i="5"/>
  <c r="AR113" i="5"/>
  <c r="AR112" i="5"/>
  <c r="AR111" i="5"/>
  <c r="AR110" i="5"/>
  <c r="AR109" i="5"/>
  <c r="AR108" i="5"/>
  <c r="AR107" i="5"/>
  <c r="AR106" i="5"/>
  <c r="AR105" i="5"/>
  <c r="AR104" i="5"/>
  <c r="AR103" i="5"/>
  <c r="AR102" i="5"/>
  <c r="AR101" i="5"/>
  <c r="AR100" i="5"/>
  <c r="AR99" i="5"/>
  <c r="AR98" i="5"/>
  <c r="AR97" i="5"/>
  <c r="AR96" i="5"/>
  <c r="AR95" i="5"/>
  <c r="AR94" i="5"/>
  <c r="AR93" i="5"/>
  <c r="AR92" i="5"/>
  <c r="AR91" i="5"/>
  <c r="AR90" i="5"/>
  <c r="AR89" i="5"/>
  <c r="AR88" i="5"/>
  <c r="AR87" i="5"/>
  <c r="AR86" i="5"/>
  <c r="AR85" i="5"/>
  <c r="AR84" i="5"/>
  <c r="AR83" i="5"/>
  <c r="AR82" i="5"/>
  <c r="AR81" i="5"/>
  <c r="AR80" i="5"/>
  <c r="AR79" i="5"/>
  <c r="AR78" i="5"/>
  <c r="AR77" i="5"/>
  <c r="AR76" i="5"/>
  <c r="AR75" i="5"/>
  <c r="AR74" i="5"/>
  <c r="AR73" i="5"/>
  <c r="AR72" i="5"/>
  <c r="AR71" i="5"/>
  <c r="AR70" i="5"/>
  <c r="AR69" i="5"/>
  <c r="AR68" i="5"/>
  <c r="AR67" i="5"/>
  <c r="AR66" i="5"/>
  <c r="AR65" i="5"/>
  <c r="AR64" i="5"/>
  <c r="AR63" i="5"/>
  <c r="AR62" i="5"/>
  <c r="AR61" i="5"/>
  <c r="AR60" i="5"/>
  <c r="AR59" i="5"/>
  <c r="AR58" i="5"/>
  <c r="AR57" i="5"/>
  <c r="AR56" i="5"/>
  <c r="AR55" i="5"/>
  <c r="AR54" i="5"/>
  <c r="AR53" i="5"/>
  <c r="AR52" i="5"/>
  <c r="AR51" i="5"/>
  <c r="AR50" i="5"/>
  <c r="AR49" i="5"/>
  <c r="AR48" i="5"/>
  <c r="AR47" i="5"/>
  <c r="AR46" i="5"/>
  <c r="AR45" i="5"/>
  <c r="AR44" i="5"/>
  <c r="AR43" i="5"/>
  <c r="AR42" i="5"/>
  <c r="AR41" i="5"/>
  <c r="AR40" i="5"/>
  <c r="AR39" i="5"/>
  <c r="AR38" i="5"/>
  <c r="AR37" i="5"/>
  <c r="AR36" i="5"/>
  <c r="AR35" i="5"/>
  <c r="AR34" i="5"/>
  <c r="AR33" i="5"/>
  <c r="AR32" i="5"/>
  <c r="AR31" i="5"/>
  <c r="AR30" i="5"/>
  <c r="AR29" i="5"/>
  <c r="AR28" i="5"/>
  <c r="AR27" i="5"/>
  <c r="AR26" i="5"/>
  <c r="AR25" i="5"/>
  <c r="AR24" i="5"/>
  <c r="AR23" i="5"/>
  <c r="AR22" i="5"/>
  <c r="AR21" i="5"/>
  <c r="AR20" i="5"/>
  <c r="AR19" i="5"/>
  <c r="AR18" i="5"/>
  <c r="AR17" i="5"/>
  <c r="AR16" i="5"/>
  <c r="AR15" i="5"/>
  <c r="AR14" i="5"/>
  <c r="AR13" i="5"/>
  <c r="AR12" i="5"/>
  <c r="AR11" i="5"/>
  <c r="AR10" i="5"/>
  <c r="AR9" i="5"/>
  <c r="AR8" i="5"/>
  <c r="AR7" i="5"/>
  <c r="AU12" i="18" l="1"/>
  <c r="AU36" i="18"/>
  <c r="AU9" i="18"/>
  <c r="AU30" i="18"/>
  <c r="AU33" i="18"/>
  <c r="AU54" i="18"/>
  <c r="AU57" i="18"/>
  <c r="AU78" i="18"/>
  <c r="AU81" i="18"/>
  <c r="AU85" i="18"/>
  <c r="AU88" i="18"/>
  <c r="AU7" i="18"/>
  <c r="AU10" i="18"/>
  <c r="AU14" i="18"/>
  <c r="AU17" i="18"/>
  <c r="AU27" i="18"/>
  <c r="AU31" i="18"/>
  <c r="AU34" i="18"/>
  <c r="AU38" i="18"/>
  <c r="AU41" i="18"/>
  <c r="AU51" i="18"/>
  <c r="AU55" i="18"/>
  <c r="AU58" i="18"/>
  <c r="AU62" i="18"/>
  <c r="AU65" i="18"/>
  <c r="AU75" i="18"/>
  <c r="AU79" i="18"/>
  <c r="AU82" i="18"/>
  <c r="AU86" i="18"/>
  <c r="AU89" i="18"/>
  <c r="AU60" i="18"/>
  <c r="AU8" i="18"/>
  <c r="AU25" i="18"/>
  <c r="AU32" i="18"/>
  <c r="AU49" i="18"/>
  <c r="AU56" i="18"/>
  <c r="AU73" i="18"/>
  <c r="AU80" i="18"/>
  <c r="AU30" i="17"/>
  <c r="AU54" i="17"/>
  <c r="AU78" i="17"/>
  <c r="AU102" i="17"/>
  <c r="AU126" i="17"/>
  <c r="AU150" i="17"/>
  <c r="AU153" i="17"/>
  <c r="AU24" i="17"/>
  <c r="AU27" i="17"/>
  <c r="AU48" i="17"/>
  <c r="AU51" i="17"/>
  <c r="AU72" i="17"/>
  <c r="AU75" i="17"/>
  <c r="AU79" i="17"/>
  <c r="AU82" i="17"/>
  <c r="AU96" i="17"/>
  <c r="AU99" i="17"/>
  <c r="AU103" i="17"/>
  <c r="AU106" i="17"/>
  <c r="AU120" i="17"/>
  <c r="AU123" i="17"/>
  <c r="AU127" i="17"/>
  <c r="AU130" i="17"/>
  <c r="AU144" i="17"/>
  <c r="AU147" i="17"/>
  <c r="AU151" i="17"/>
  <c r="AU154" i="17"/>
  <c r="AU8" i="17"/>
  <c r="AU11" i="17"/>
  <c r="AU21" i="17"/>
  <c r="AU25" i="17"/>
  <c r="AU28" i="17"/>
  <c r="AU32" i="17"/>
  <c r="AU35" i="17"/>
  <c r="AU45" i="17"/>
  <c r="AU49" i="17"/>
  <c r="AU52" i="17"/>
  <c r="AU56" i="17"/>
  <c r="AU59" i="17"/>
  <c r="AU69" i="17"/>
  <c r="AU73" i="17"/>
  <c r="AU76" i="17"/>
  <c r="AU80" i="17"/>
  <c r="AU83" i="17"/>
  <c r="AU97" i="17"/>
  <c r="AU100" i="17"/>
  <c r="AU104" i="17"/>
  <c r="AU107" i="17"/>
  <c r="AU121" i="17"/>
  <c r="AU124" i="17"/>
  <c r="AU128" i="17"/>
  <c r="AU131" i="17"/>
  <c r="AU145" i="17"/>
  <c r="AU148" i="17"/>
  <c r="AU152" i="17"/>
  <c r="AU155" i="17"/>
  <c r="AU19" i="17"/>
  <c r="AU26" i="17"/>
  <c r="AU43" i="17"/>
  <c r="AU50" i="17"/>
  <c r="AU74" i="17"/>
  <c r="AU98" i="17"/>
  <c r="AU122" i="17"/>
  <c r="AU14" i="16"/>
  <c r="AU17" i="16"/>
  <c r="AU24" i="16"/>
  <c r="AU38" i="16"/>
  <c r="AU41" i="16"/>
  <c r="AU48" i="16"/>
  <c r="AU62" i="16"/>
  <c r="AU65" i="16"/>
  <c r="AU72" i="16"/>
  <c r="AU89" i="16"/>
  <c r="AU96" i="16"/>
  <c r="AU99" i="16"/>
  <c r="AU18" i="16"/>
  <c r="AU42" i="16"/>
  <c r="AU66" i="16"/>
  <c r="AU90" i="16"/>
  <c r="AU93" i="16"/>
  <c r="AU97" i="16"/>
  <c r="AU100" i="16"/>
  <c r="AU15" i="16"/>
  <c r="AU19" i="16"/>
  <c r="AU22" i="16"/>
  <c r="AU26" i="16"/>
  <c r="AU29" i="16"/>
  <c r="AU39" i="16"/>
  <c r="AU43" i="16"/>
  <c r="AU46" i="16"/>
  <c r="AU50" i="16"/>
  <c r="AU53" i="16"/>
  <c r="AU63" i="16"/>
  <c r="AU67" i="16"/>
  <c r="AU70" i="16"/>
  <c r="AU74" i="16"/>
  <c r="AU77" i="16"/>
  <c r="AU87" i="16"/>
  <c r="AU91" i="16"/>
  <c r="AU94" i="16"/>
  <c r="AU98" i="16"/>
  <c r="AU101" i="16"/>
  <c r="AU13" i="16"/>
  <c r="AU20" i="16"/>
  <c r="AU37" i="16"/>
  <c r="AU44" i="16"/>
  <c r="AU61" i="16"/>
  <c r="AU68" i="16"/>
  <c r="AU92" i="16"/>
  <c r="AU30" i="15"/>
  <c r="AU54" i="15"/>
  <c r="AU78" i="15"/>
  <c r="AU102" i="15"/>
  <c r="AU126" i="15"/>
  <c r="AU150" i="15"/>
  <c r="AU153" i="15"/>
  <c r="AU7" i="15"/>
  <c r="AU10" i="15"/>
  <c r="AU24" i="15"/>
  <c r="AU27" i="15"/>
  <c r="AU31" i="15"/>
  <c r="AU34" i="15"/>
  <c r="AU48" i="15"/>
  <c r="AU51" i="15"/>
  <c r="AU55" i="15"/>
  <c r="AU58" i="15"/>
  <c r="AU72" i="15"/>
  <c r="AU75" i="15"/>
  <c r="AU79" i="15"/>
  <c r="AU82" i="15"/>
  <c r="AU89" i="15"/>
  <c r="AU96" i="15"/>
  <c r="AU99" i="15"/>
  <c r="AU103" i="15"/>
  <c r="AU106" i="15"/>
  <c r="AU110" i="15"/>
  <c r="AU113" i="15"/>
  <c r="AU120" i="15"/>
  <c r="AU123" i="15"/>
  <c r="AU127" i="15"/>
  <c r="AU130" i="15"/>
  <c r="AU134" i="15"/>
  <c r="AU137" i="15"/>
  <c r="AU144" i="15"/>
  <c r="AU147" i="15"/>
  <c r="AU151" i="15"/>
  <c r="AU154" i="15"/>
  <c r="AU8" i="15"/>
  <c r="AU11" i="15"/>
  <c r="AU25" i="15"/>
  <c r="AU28" i="15"/>
  <c r="AU32" i="15"/>
  <c r="AU35" i="15"/>
  <c r="AU49" i="15"/>
  <c r="AU52" i="15"/>
  <c r="AU56" i="15"/>
  <c r="AU59" i="15"/>
  <c r="AU73" i="15"/>
  <c r="AU76" i="15"/>
  <c r="AU80" i="15"/>
  <c r="AU83" i="15"/>
  <c r="AU97" i="15"/>
  <c r="AU100" i="15"/>
  <c r="AU104" i="15"/>
  <c r="AU107" i="15"/>
  <c r="AU121" i="15"/>
  <c r="AU124" i="15"/>
  <c r="AU128" i="15"/>
  <c r="AU131" i="15"/>
  <c r="AU145" i="15"/>
  <c r="AU148" i="15"/>
  <c r="AU152" i="15"/>
  <c r="AU155" i="15"/>
  <c r="AU26" i="15"/>
  <c r="AU50" i="15"/>
  <c r="AU74" i="15"/>
  <c r="AU98" i="15"/>
  <c r="AU122" i="15"/>
  <c r="AU146" i="15"/>
  <c r="AU18" i="14"/>
  <c r="AU66" i="14"/>
  <c r="AU114" i="14"/>
  <c r="AU30" i="14"/>
  <c r="AU54" i="14"/>
  <c r="AU78" i="14"/>
  <c r="AU85" i="14"/>
  <c r="AU102" i="14"/>
  <c r="AU109" i="14"/>
  <c r="AU112" i="14"/>
  <c r="AU126" i="14"/>
  <c r="AU133" i="14"/>
  <c r="AU136" i="14"/>
  <c r="AU150" i="14"/>
  <c r="AU90" i="14"/>
  <c r="AU13" i="14"/>
  <c r="AU16" i="14"/>
  <c r="AU37" i="14"/>
  <c r="AU40" i="14"/>
  <c r="AU61" i="14"/>
  <c r="AU64" i="14"/>
  <c r="AU88" i="14"/>
  <c r="AU14" i="14"/>
  <c r="AU17" i="14"/>
  <c r="AU24" i="14"/>
  <c r="AU27" i="14"/>
  <c r="AU38" i="14"/>
  <c r="AU41" i="14"/>
  <c r="AU48" i="14"/>
  <c r="AU51" i="14"/>
  <c r="AU62" i="14"/>
  <c r="AU65" i="14"/>
  <c r="AU72" i="14"/>
  <c r="AU75" i="14"/>
  <c r="AU86" i="14"/>
  <c r="AU89" i="14"/>
  <c r="AU96" i="14"/>
  <c r="AU99" i="14"/>
  <c r="AU106" i="14"/>
  <c r="AU110" i="14"/>
  <c r="AU113" i="14"/>
  <c r="AU120" i="14"/>
  <c r="AU123" i="14"/>
  <c r="AU127" i="14"/>
  <c r="AU130" i="14"/>
  <c r="AU134" i="14"/>
  <c r="AU137" i="14"/>
  <c r="AU144" i="14"/>
  <c r="AU147" i="14"/>
  <c r="AU151" i="14"/>
  <c r="AU154" i="14"/>
  <c r="AU42" i="14"/>
  <c r="AU138" i="14"/>
  <c r="AU19" i="14"/>
  <c r="AU26" i="14"/>
  <c r="AU43" i="14"/>
  <c r="AU50" i="14"/>
  <c r="AU67" i="14"/>
  <c r="AU74" i="14"/>
  <c r="AU91" i="14"/>
  <c r="AU98" i="14"/>
  <c r="AU115" i="14"/>
  <c r="AU122" i="14"/>
  <c r="AU139" i="14"/>
  <c r="AU146" i="14"/>
  <c r="I352" i="4" l="1"/>
  <c r="AX348" i="4"/>
  <c r="AX344" i="4"/>
  <c r="AX340" i="4"/>
  <c r="AX336" i="4"/>
  <c r="I334" i="4"/>
  <c r="AX347" i="4" s="1"/>
  <c r="AX333" i="4"/>
  <c r="AX330" i="4"/>
  <c r="AX329" i="4"/>
  <c r="AX326" i="4"/>
  <c r="AX325" i="4"/>
  <c r="AX322" i="4"/>
  <c r="AX321" i="4"/>
  <c r="AX318" i="4"/>
  <c r="AX317" i="4"/>
  <c r="I316" i="4"/>
  <c r="AX328" i="4" s="1"/>
  <c r="AX315" i="4"/>
  <c r="AX314" i="4"/>
  <c r="AX312" i="4"/>
  <c r="AX311" i="4"/>
  <c r="AX310" i="4"/>
  <c r="AX308" i="4"/>
  <c r="AX307" i="4"/>
  <c r="AX306" i="4"/>
  <c r="AX304" i="4"/>
  <c r="AX303" i="4"/>
  <c r="AX302" i="4"/>
  <c r="AX300" i="4"/>
  <c r="AX299" i="4"/>
  <c r="AX298" i="4"/>
  <c r="I298" i="4"/>
  <c r="AX309" i="4" s="1"/>
  <c r="AX297" i="4"/>
  <c r="AX296" i="4"/>
  <c r="AX295" i="4"/>
  <c r="AX291" i="4"/>
  <c r="AX283" i="4"/>
  <c r="I280" i="4"/>
  <c r="AX287" i="4" s="1"/>
  <c r="AX276" i="4"/>
  <c r="AX272" i="4"/>
  <c r="AX268" i="4"/>
  <c r="AX264" i="4"/>
  <c r="I262" i="4"/>
  <c r="AX275" i="4" s="1"/>
  <c r="AX261" i="4"/>
  <c r="AX258" i="4"/>
  <c r="AX257" i="4"/>
  <c r="AX254" i="4"/>
  <c r="AX253" i="4"/>
  <c r="AX250" i="4"/>
  <c r="AX249" i="4"/>
  <c r="AX246" i="4"/>
  <c r="AX245" i="4"/>
  <c r="I244" i="4"/>
  <c r="AX256" i="4" s="1"/>
  <c r="AX243" i="4"/>
  <c r="AX242" i="4"/>
  <c r="AX240" i="4"/>
  <c r="AX239" i="4"/>
  <c r="AX238" i="4"/>
  <c r="AX236" i="4"/>
  <c r="AX235" i="4"/>
  <c r="AX234" i="4"/>
  <c r="AX232" i="4"/>
  <c r="AX231" i="4"/>
  <c r="AX230" i="4"/>
  <c r="AX228" i="4"/>
  <c r="AX227" i="4"/>
  <c r="AX226" i="4"/>
  <c r="I226" i="4"/>
  <c r="AX237" i="4" s="1"/>
  <c r="AX225" i="4"/>
  <c r="AX224" i="4"/>
  <c r="AX223" i="4"/>
  <c r="AX220" i="4"/>
  <c r="AX215" i="4"/>
  <c r="AX209" i="4"/>
  <c r="I208" i="4"/>
  <c r="AX221" i="4" s="1"/>
  <c r="AX205" i="4"/>
  <c r="I190" i="4"/>
  <c r="AX201" i="4" s="1"/>
  <c r="AX185" i="4"/>
  <c r="AX179" i="4"/>
  <c r="AX174" i="4"/>
  <c r="I172" i="4"/>
  <c r="AX186" i="4" s="1"/>
  <c r="AX170" i="4"/>
  <c r="AX168" i="4"/>
  <c r="AX167" i="4"/>
  <c r="AX166" i="4"/>
  <c r="AX164" i="4"/>
  <c r="AX163" i="4"/>
  <c r="AX162" i="4"/>
  <c r="AX160" i="4"/>
  <c r="AX159" i="4"/>
  <c r="AX158" i="4"/>
  <c r="AX156" i="4"/>
  <c r="AX155" i="4"/>
  <c r="AX154" i="4"/>
  <c r="I154" i="4"/>
  <c r="AX165" i="4" s="1"/>
  <c r="AX153" i="4"/>
  <c r="AX152" i="4"/>
  <c r="AX151" i="4"/>
  <c r="I136" i="4"/>
  <c r="AX147" i="4" s="1"/>
  <c r="AX130" i="4"/>
  <c r="AX125" i="4"/>
  <c r="AX120" i="4"/>
  <c r="I118" i="4"/>
  <c r="AX132" i="4" s="1"/>
  <c r="AX115" i="4"/>
  <c r="I100" i="4"/>
  <c r="AX96" i="4"/>
  <c r="AX95" i="4"/>
  <c r="AX94" i="4"/>
  <c r="AX92" i="4"/>
  <c r="AX91" i="4"/>
  <c r="AX90" i="4"/>
  <c r="AX88" i="4"/>
  <c r="AX87" i="4"/>
  <c r="AX86" i="4"/>
  <c r="AX84" i="4"/>
  <c r="AX83" i="4"/>
  <c r="AX82" i="4"/>
  <c r="I82" i="4"/>
  <c r="AX93" i="4" s="1"/>
  <c r="AX81" i="4"/>
  <c r="AX80" i="4"/>
  <c r="AX79" i="4"/>
  <c r="AX76" i="4"/>
  <c r="AX71" i="4"/>
  <c r="AX65" i="4"/>
  <c r="I64" i="4"/>
  <c r="AX77" i="4" s="1"/>
  <c r="AX61" i="4"/>
  <c r="I46" i="4"/>
  <c r="AX41" i="4"/>
  <c r="AX39" i="4"/>
  <c r="AX38" i="4"/>
  <c r="AX35" i="4"/>
  <c r="AX34" i="4"/>
  <c r="AX33" i="4"/>
  <c r="AX30" i="4"/>
  <c r="AX29" i="4"/>
  <c r="AX28" i="4"/>
  <c r="I28" i="4"/>
  <c r="AX27" i="4"/>
  <c r="AX26" i="4"/>
  <c r="AX25" i="4"/>
  <c r="AX23" i="4"/>
  <c r="AX19" i="4"/>
  <c r="AX15" i="4"/>
  <c r="AX11" i="4"/>
  <c r="I10" i="4"/>
  <c r="AX22" i="4" s="1"/>
  <c r="AX8" i="4"/>
  <c r="AY47" i="3"/>
  <c r="AY46" i="3"/>
  <c r="AY45" i="3"/>
  <c r="AY44" i="3"/>
  <c r="AY43" i="3"/>
  <c r="AY42" i="3"/>
  <c r="AY41" i="3"/>
  <c r="AY40" i="3"/>
  <c r="AY39" i="3"/>
  <c r="AY38" i="3"/>
  <c r="AY37" i="3"/>
  <c r="AY36" i="3"/>
  <c r="AY35" i="3"/>
  <c r="AW34" i="3"/>
  <c r="AY34" i="3" s="1"/>
  <c r="AY33" i="3"/>
  <c r="AW32" i="3"/>
  <c r="AY32" i="3" s="1"/>
  <c r="AY31" i="3"/>
  <c r="AY30" i="3"/>
  <c r="AW30" i="3"/>
  <c r="AY29" i="3"/>
  <c r="AW28" i="3"/>
  <c r="AY28" i="3" s="1"/>
  <c r="AY27" i="3"/>
  <c r="AW26" i="3"/>
  <c r="AY26" i="3" s="1"/>
  <c r="AY25" i="3"/>
  <c r="AW24" i="3"/>
  <c r="AY24" i="3" s="1"/>
  <c r="AY23" i="3"/>
  <c r="AY22" i="3"/>
  <c r="AY21" i="3"/>
  <c r="AY20" i="3"/>
  <c r="AY19" i="3"/>
  <c r="AY18" i="3"/>
  <c r="AY17" i="3"/>
  <c r="AY16" i="3"/>
  <c r="AY15" i="3"/>
  <c r="AY14" i="3"/>
  <c r="AW14" i="3"/>
  <c r="AY13" i="3"/>
  <c r="AW12" i="3"/>
  <c r="AY12" i="3" s="1"/>
  <c r="AY11" i="3"/>
  <c r="AY10" i="3"/>
  <c r="AY9" i="3"/>
  <c r="AY8" i="3"/>
  <c r="AH724" i="2"/>
  <c r="AH723" i="2"/>
  <c r="AH720" i="2"/>
  <c r="AH719" i="2"/>
  <c r="AC719" i="2"/>
  <c r="AH726" i="2" s="1"/>
  <c r="AH718" i="2"/>
  <c r="AH717" i="2"/>
  <c r="AH716" i="2"/>
  <c r="AH715" i="2"/>
  <c r="AH713" i="2"/>
  <c r="AH712" i="2"/>
  <c r="AH709" i="2"/>
  <c r="AH708" i="2"/>
  <c r="AC707" i="2"/>
  <c r="AH711" i="2" s="1"/>
  <c r="AH706" i="2"/>
  <c r="AH705" i="2"/>
  <c r="AH704" i="2"/>
  <c r="AH703" i="2"/>
  <c r="AH702" i="2"/>
  <c r="AH701" i="2"/>
  <c r="AH700" i="2"/>
  <c r="AH699" i="2"/>
  <c r="AH698" i="2"/>
  <c r="AH697" i="2"/>
  <c r="AH696" i="2"/>
  <c r="AH695" i="2"/>
  <c r="AH694" i="2"/>
  <c r="AH693" i="2"/>
  <c r="AH692" i="2"/>
  <c r="AH691" i="2"/>
  <c r="AH689" i="2"/>
  <c r="AH685" i="2"/>
  <c r="AC683" i="2"/>
  <c r="AH688" i="2" s="1"/>
  <c r="AH682" i="2"/>
  <c r="AH679" i="2"/>
  <c r="AH678" i="2"/>
  <c r="AH674" i="2"/>
  <c r="AC671" i="2"/>
  <c r="AH667" i="2"/>
  <c r="AH666" i="2"/>
  <c r="AH665" i="2"/>
  <c r="AH664" i="2"/>
  <c r="AH663" i="2"/>
  <c r="AH662" i="2"/>
  <c r="AH661" i="2"/>
  <c r="AH660" i="2"/>
  <c r="AH659" i="2"/>
  <c r="AH658" i="2"/>
  <c r="AH657" i="2"/>
  <c r="AH656" i="2"/>
  <c r="AH655" i="2"/>
  <c r="AH652" i="2"/>
  <c r="AH651" i="2"/>
  <c r="AH648" i="2"/>
  <c r="AH647" i="2"/>
  <c r="AC647" i="2"/>
  <c r="AH654" i="2" s="1"/>
  <c r="AH646" i="2"/>
  <c r="AH645" i="2"/>
  <c r="AH644" i="2"/>
  <c r="AH643" i="2"/>
  <c r="AH641" i="2"/>
  <c r="AH640" i="2"/>
  <c r="AH637" i="2"/>
  <c r="AH636" i="2"/>
  <c r="AC635" i="2"/>
  <c r="AH639" i="2" s="1"/>
  <c r="AH634" i="2"/>
  <c r="AH633" i="2"/>
  <c r="AH632" i="2"/>
  <c r="AH631" i="2"/>
  <c r="AH630" i="2"/>
  <c r="AH629" i="2"/>
  <c r="AH628" i="2"/>
  <c r="AH627" i="2"/>
  <c r="AH626" i="2"/>
  <c r="AH625" i="2"/>
  <c r="AH624" i="2"/>
  <c r="AH623" i="2"/>
  <c r="AH622" i="2"/>
  <c r="AH621" i="2"/>
  <c r="AH620" i="2"/>
  <c r="AH619" i="2"/>
  <c r="AH617" i="2"/>
  <c r="AH613" i="2"/>
  <c r="AC611" i="2"/>
  <c r="AH616" i="2" s="1"/>
  <c r="AH610" i="2"/>
  <c r="AH607" i="2"/>
  <c r="AH606" i="2"/>
  <c r="AH602" i="2"/>
  <c r="AC599" i="2"/>
  <c r="AH595" i="2" s="1"/>
  <c r="AH594" i="2"/>
  <c r="AH593" i="2"/>
  <c r="AH592" i="2"/>
  <c r="AH591" i="2"/>
  <c r="AH590" i="2"/>
  <c r="AH589" i="2"/>
  <c r="AH588" i="2"/>
  <c r="AH587" i="2"/>
  <c r="AH586" i="2"/>
  <c r="AH585" i="2"/>
  <c r="AH584" i="2"/>
  <c r="AH583" i="2"/>
  <c r="AH582" i="2"/>
  <c r="AH581" i="2"/>
  <c r="AH580" i="2"/>
  <c r="AH579" i="2"/>
  <c r="AH578" i="2"/>
  <c r="AH577" i="2"/>
  <c r="AH576" i="2"/>
  <c r="AH575" i="2"/>
  <c r="AH574" i="2"/>
  <c r="AH573" i="2"/>
  <c r="AH572" i="2"/>
  <c r="AH571" i="2"/>
  <c r="AH570" i="2"/>
  <c r="AH569" i="2"/>
  <c r="AH568" i="2"/>
  <c r="AH567" i="2"/>
  <c r="AH566" i="2"/>
  <c r="AH565" i="2"/>
  <c r="AH564" i="2"/>
  <c r="AH563" i="2"/>
  <c r="AH562" i="2"/>
  <c r="AH561" i="2"/>
  <c r="AH560" i="2"/>
  <c r="AH559" i="2"/>
  <c r="AH558" i="2"/>
  <c r="AH557" i="2"/>
  <c r="AH556" i="2"/>
  <c r="AH555" i="2"/>
  <c r="AH554" i="2"/>
  <c r="AH553" i="2"/>
  <c r="AH552" i="2"/>
  <c r="AH551" i="2"/>
  <c r="AH550" i="2"/>
  <c r="AH549" i="2"/>
  <c r="AH548" i="2"/>
  <c r="AH547" i="2"/>
  <c r="AH545" i="2"/>
  <c r="AH544" i="2"/>
  <c r="AH543" i="2"/>
  <c r="AH541" i="2"/>
  <c r="AH540" i="2"/>
  <c r="AH539" i="2"/>
  <c r="AC539" i="2"/>
  <c r="AH546" i="2" s="1"/>
  <c r="AH538" i="2"/>
  <c r="AH537" i="2"/>
  <c r="AH536" i="2"/>
  <c r="AH535" i="2"/>
  <c r="AH533" i="2"/>
  <c r="AH532" i="2"/>
  <c r="AH529" i="2"/>
  <c r="AH528" i="2"/>
  <c r="AC527" i="2"/>
  <c r="AH531" i="2" s="1"/>
  <c r="AH526" i="2"/>
  <c r="AH525" i="2"/>
  <c r="AH523" i="2"/>
  <c r="AH522" i="2"/>
  <c r="AH521" i="2"/>
  <c r="AH520" i="2"/>
  <c r="AH519" i="2"/>
  <c r="AH518" i="2"/>
  <c r="AH517" i="2"/>
  <c r="AH516" i="2"/>
  <c r="AH515" i="2"/>
  <c r="AH514" i="2"/>
  <c r="AH513" i="2"/>
  <c r="AH512" i="2"/>
  <c r="AH511" i="2"/>
  <c r="AH509" i="2"/>
  <c r="AH506" i="2"/>
  <c r="AC503" i="2"/>
  <c r="AH502" i="2"/>
  <c r="AH499" i="2"/>
  <c r="AH495" i="2"/>
  <c r="AH494" i="2"/>
  <c r="AH491" i="2"/>
  <c r="AC491" i="2"/>
  <c r="AH488" i="2"/>
  <c r="AH487" i="2"/>
  <c r="AH486" i="2"/>
  <c r="AH485" i="2"/>
  <c r="AH484" i="2"/>
  <c r="AH483" i="2"/>
  <c r="AH482" i="2"/>
  <c r="AH481" i="2"/>
  <c r="AH480" i="2"/>
  <c r="AH479" i="2"/>
  <c r="AH478" i="2"/>
  <c r="AH477" i="2"/>
  <c r="AH476" i="2"/>
  <c r="AH475" i="2"/>
  <c r="AH473" i="2"/>
  <c r="AH472" i="2"/>
  <c r="AH471" i="2"/>
  <c r="AH469" i="2"/>
  <c r="AH468" i="2"/>
  <c r="AH467" i="2"/>
  <c r="AC467" i="2"/>
  <c r="AH474" i="2" s="1"/>
  <c r="AH466" i="2"/>
  <c r="AH465" i="2"/>
  <c r="AH464" i="2"/>
  <c r="AH463" i="2"/>
  <c r="AH461" i="2"/>
  <c r="AH460" i="2"/>
  <c r="AH457" i="2"/>
  <c r="AH456" i="2"/>
  <c r="AC455" i="2"/>
  <c r="AH459" i="2" s="1"/>
  <c r="AH454" i="2"/>
  <c r="AH453" i="2"/>
  <c r="AH451" i="2"/>
  <c r="AH450" i="2"/>
  <c r="AH449" i="2"/>
  <c r="AH448" i="2"/>
  <c r="AH447" i="2"/>
  <c r="AH446" i="2"/>
  <c r="AH445" i="2"/>
  <c r="AH444" i="2"/>
  <c r="AH443" i="2"/>
  <c r="AH442" i="2"/>
  <c r="AH441" i="2"/>
  <c r="AH440" i="2"/>
  <c r="AH439" i="2"/>
  <c r="AH437" i="2"/>
  <c r="AC431" i="2"/>
  <c r="AH430" i="2"/>
  <c r="AH423" i="2"/>
  <c r="AH422" i="2"/>
  <c r="AC419" i="2"/>
  <c r="AH416" i="2"/>
  <c r="AH415" i="2"/>
  <c r="AH414" i="2"/>
  <c r="AH413" i="2"/>
  <c r="AH412" i="2"/>
  <c r="AH411" i="2"/>
  <c r="AH410" i="2"/>
  <c r="AH409" i="2"/>
  <c r="AH408" i="2"/>
  <c r="AH407" i="2"/>
  <c r="AH406" i="2"/>
  <c r="AH405" i="2"/>
  <c r="AH404" i="2"/>
  <c r="AH403" i="2"/>
  <c r="AH402" i="2"/>
  <c r="AH401" i="2"/>
  <c r="AH400" i="2"/>
  <c r="AH399" i="2"/>
  <c r="AH398" i="2"/>
  <c r="AH397" i="2"/>
  <c r="AH396" i="2"/>
  <c r="AH395" i="2"/>
  <c r="AH394" i="2"/>
  <c r="AH393" i="2"/>
  <c r="AH392" i="2"/>
  <c r="AH391" i="2"/>
  <c r="AH390" i="2"/>
  <c r="AH389" i="2"/>
  <c r="AH388" i="2"/>
  <c r="AH387" i="2"/>
  <c r="AH386" i="2"/>
  <c r="AH385" i="2"/>
  <c r="AH384" i="2"/>
  <c r="AH383" i="2"/>
  <c r="AH382" i="2"/>
  <c r="AH381" i="2"/>
  <c r="AH380" i="2"/>
  <c r="AH379" i="2"/>
  <c r="AH378" i="2"/>
  <c r="AH377" i="2"/>
  <c r="AH376" i="2"/>
  <c r="AH375" i="2"/>
  <c r="AH374" i="2"/>
  <c r="AH373" i="2"/>
  <c r="AH372" i="2"/>
  <c r="AH371" i="2"/>
  <c r="AH370" i="2"/>
  <c r="AH369" i="2"/>
  <c r="AH368" i="2"/>
  <c r="AH367" i="2"/>
  <c r="AH365" i="2"/>
  <c r="AH364" i="2"/>
  <c r="AH363" i="2"/>
  <c r="AH361" i="2"/>
  <c r="AH360" i="2"/>
  <c r="AH359" i="2"/>
  <c r="AC359" i="2"/>
  <c r="AH366" i="2" s="1"/>
  <c r="AH358" i="2"/>
  <c r="AH357" i="2"/>
  <c r="AH356" i="2"/>
  <c r="AH355" i="2"/>
  <c r="AH353" i="2"/>
  <c r="AH352" i="2"/>
  <c r="AH349" i="2"/>
  <c r="AH348" i="2"/>
  <c r="AC347" i="2"/>
  <c r="AH351" i="2" s="1"/>
  <c r="AH346" i="2"/>
  <c r="AH345" i="2"/>
  <c r="AH343" i="2"/>
  <c r="AH342" i="2"/>
  <c r="AH341" i="2"/>
  <c r="AH340" i="2"/>
  <c r="AH339" i="2"/>
  <c r="AH338" i="2"/>
  <c r="AH337" i="2"/>
  <c r="AH336" i="2"/>
  <c r="AH335" i="2"/>
  <c r="AH334" i="2"/>
  <c r="AH333" i="2"/>
  <c r="AH332" i="2"/>
  <c r="AH331" i="2"/>
  <c r="AH330" i="2"/>
  <c r="AC323" i="2"/>
  <c r="AH326" i="2" s="1"/>
  <c r="AH315" i="2"/>
  <c r="AC311" i="2"/>
  <c r="AH308" i="2"/>
  <c r="AH306" i="2"/>
  <c r="AH305" i="2"/>
  <c r="AH304" i="2"/>
  <c r="AH303" i="2"/>
  <c r="AH302" i="2"/>
  <c r="AH301" i="2"/>
  <c r="AH300" i="2"/>
  <c r="AH299" i="2"/>
  <c r="AH298" i="2"/>
  <c r="AH297" i="2"/>
  <c r="AH296" i="2"/>
  <c r="AH295" i="2"/>
  <c r="AH293" i="2"/>
  <c r="AH292" i="2"/>
  <c r="AH291" i="2"/>
  <c r="AH289" i="2"/>
  <c r="AH288" i="2"/>
  <c r="AH287" i="2"/>
  <c r="AC287" i="2"/>
  <c r="AH294" i="2" s="1"/>
  <c r="AH286" i="2"/>
  <c r="AH285" i="2"/>
  <c r="AH284" i="2"/>
  <c r="AH283" i="2"/>
  <c r="AH281" i="2"/>
  <c r="AH280" i="2"/>
  <c r="AH277" i="2"/>
  <c r="AH276" i="2"/>
  <c r="AC275" i="2"/>
  <c r="AH279" i="2" s="1"/>
  <c r="AH274" i="2"/>
  <c r="AH273" i="2"/>
  <c r="AH271" i="2"/>
  <c r="AH270" i="2"/>
  <c r="AH269" i="2"/>
  <c r="AH268" i="2"/>
  <c r="AH267" i="2"/>
  <c r="AH266" i="2"/>
  <c r="AH265" i="2"/>
  <c r="AH264" i="2"/>
  <c r="AH263" i="2"/>
  <c r="AH262" i="2"/>
  <c r="AH261" i="2"/>
  <c r="AH260" i="2"/>
  <c r="AH259" i="2"/>
  <c r="AH254" i="2"/>
  <c r="AH253" i="2"/>
  <c r="AC251" i="2"/>
  <c r="AH257" i="2" s="1"/>
  <c r="AH250" i="2"/>
  <c r="AH247" i="2"/>
  <c r="AC239" i="2"/>
  <c r="AH239" i="2" s="1"/>
  <c r="AH234" i="2"/>
  <c r="AH233" i="2"/>
  <c r="AH232" i="2"/>
  <c r="AH231" i="2"/>
  <c r="AH230" i="2"/>
  <c r="AH229" i="2"/>
  <c r="AH228" i="2"/>
  <c r="AH227" i="2"/>
  <c r="AH226" i="2"/>
  <c r="AH225" i="2"/>
  <c r="AH224" i="2"/>
  <c r="AH223" i="2"/>
  <c r="AH222" i="2"/>
  <c r="AH221" i="2"/>
  <c r="AH220" i="2"/>
  <c r="AH219" i="2"/>
  <c r="AH218" i="2"/>
  <c r="AH217" i="2"/>
  <c r="AH216" i="2"/>
  <c r="AH215" i="2"/>
  <c r="AH214" i="2"/>
  <c r="AH213" i="2"/>
  <c r="AH212" i="2"/>
  <c r="AH211" i="2"/>
  <c r="AH210" i="2"/>
  <c r="AH209" i="2"/>
  <c r="AH208" i="2"/>
  <c r="AH207" i="2"/>
  <c r="AH206" i="2"/>
  <c r="AH205" i="2"/>
  <c r="AH204" i="2"/>
  <c r="AH203" i="2"/>
  <c r="AH202" i="2"/>
  <c r="AH201" i="2"/>
  <c r="AH200" i="2"/>
  <c r="AH199" i="2"/>
  <c r="AH198" i="2"/>
  <c r="AH197" i="2"/>
  <c r="AH196" i="2"/>
  <c r="AH195" i="2"/>
  <c r="AH194" i="2"/>
  <c r="AH193" i="2"/>
  <c r="AH192" i="2"/>
  <c r="AH191" i="2"/>
  <c r="AH190" i="2"/>
  <c r="AH189" i="2"/>
  <c r="AH188" i="2"/>
  <c r="AH187" i="2"/>
  <c r="AH185" i="2"/>
  <c r="AH184" i="2"/>
  <c r="AH183" i="2"/>
  <c r="AH181" i="2"/>
  <c r="AH180" i="2"/>
  <c r="AH179" i="2"/>
  <c r="AC179" i="2"/>
  <c r="AH186" i="2" s="1"/>
  <c r="AH178" i="2"/>
  <c r="AH177" i="2"/>
  <c r="AH176" i="2"/>
  <c r="AH175" i="2"/>
  <c r="AC167" i="2"/>
  <c r="AH174" i="2" s="1"/>
  <c r="AH162" i="2"/>
  <c r="AH161" i="2"/>
  <c r="AH160" i="2"/>
  <c r="AH159" i="2"/>
  <c r="AH158" i="2"/>
  <c r="AH157" i="2"/>
  <c r="AH156" i="2"/>
  <c r="AH155" i="2"/>
  <c r="AH154" i="2"/>
  <c r="AH153" i="2"/>
  <c r="AH152" i="2"/>
  <c r="AH151" i="2"/>
  <c r="AH150" i="2"/>
  <c r="AH149" i="2"/>
  <c r="AH146" i="2"/>
  <c r="AH145" i="2"/>
  <c r="AH143" i="2"/>
  <c r="AC143" i="2"/>
  <c r="AH142" i="2"/>
  <c r="AH140" i="2"/>
  <c r="AH139" i="2"/>
  <c r="AC131" i="2"/>
  <c r="AH138" i="2" s="1"/>
  <c r="AH126" i="2"/>
  <c r="AH125" i="2"/>
  <c r="AH124" i="2"/>
  <c r="AH123" i="2"/>
  <c r="AH122" i="2"/>
  <c r="AH121" i="2"/>
  <c r="AH120" i="2"/>
  <c r="AH119" i="2"/>
  <c r="AH118" i="2"/>
  <c r="AH117" i="2"/>
  <c r="AH116" i="2"/>
  <c r="AH115" i="2"/>
  <c r="AH113" i="2"/>
  <c r="AH112" i="2"/>
  <c r="AH111" i="2"/>
  <c r="AH109" i="2"/>
  <c r="AH108" i="2"/>
  <c r="AH107" i="2"/>
  <c r="AC107" i="2"/>
  <c r="AH114" i="2" s="1"/>
  <c r="AH106" i="2"/>
  <c r="AH105" i="2"/>
  <c r="AH104" i="2"/>
  <c r="AH103" i="2"/>
  <c r="AH102" i="2"/>
  <c r="AH101" i="2"/>
  <c r="AH97" i="2"/>
  <c r="AH96" i="2"/>
  <c r="AC95" i="2"/>
  <c r="AH98" i="2" s="1"/>
  <c r="AH93" i="2"/>
  <c r="AH91" i="2"/>
  <c r="AH90" i="2"/>
  <c r="AH89" i="2"/>
  <c r="AH88" i="2"/>
  <c r="AH87" i="2"/>
  <c r="AH86" i="2"/>
  <c r="AH85" i="2"/>
  <c r="AH84" i="2"/>
  <c r="AH83" i="2"/>
  <c r="AH82" i="2"/>
  <c r="AH81" i="2"/>
  <c r="AH80" i="2"/>
  <c r="AH79" i="2"/>
  <c r="AH74" i="2"/>
  <c r="AC71" i="2"/>
  <c r="AH70" i="2"/>
  <c r="AH66" i="2"/>
  <c r="AH64" i="2"/>
  <c r="AH60" i="2"/>
  <c r="AH59" i="2"/>
  <c r="AC59" i="2"/>
  <c r="AH62" i="2" s="1"/>
  <c r="AH57" i="2"/>
  <c r="AH56" i="2"/>
  <c r="AH55" i="2"/>
  <c r="AH54" i="2"/>
  <c r="AH53" i="2"/>
  <c r="AH52" i="2"/>
  <c r="AH51" i="2"/>
  <c r="AH50" i="2"/>
  <c r="AH49" i="2"/>
  <c r="AH48" i="2"/>
  <c r="AH47" i="2"/>
  <c r="AH46" i="2"/>
  <c r="AH45" i="2"/>
  <c r="AH44" i="2"/>
  <c r="AH43" i="2"/>
  <c r="AH42" i="2"/>
  <c r="AH41" i="2"/>
  <c r="AH40" i="2"/>
  <c r="AH39" i="2"/>
  <c r="AH38" i="2"/>
  <c r="AH37" i="2"/>
  <c r="AH36" i="2"/>
  <c r="AH35" i="2"/>
  <c r="AH34" i="2"/>
  <c r="AH33" i="2"/>
  <c r="AH32" i="2"/>
  <c r="AH31" i="2"/>
  <c r="AH30" i="2"/>
  <c r="AH29" i="2"/>
  <c r="AH28" i="2"/>
  <c r="AH27" i="2"/>
  <c r="AH26" i="2"/>
  <c r="AH25" i="2"/>
  <c r="AH24" i="2"/>
  <c r="AH23" i="2"/>
  <c r="AH22" i="2"/>
  <c r="AH21" i="2"/>
  <c r="AH20" i="2"/>
  <c r="AH19" i="2"/>
  <c r="AH18" i="2"/>
  <c r="AH17" i="2"/>
  <c r="AH16" i="2"/>
  <c r="AH15" i="2"/>
  <c r="AH14" i="2"/>
  <c r="AH13" i="2"/>
  <c r="AH12" i="2"/>
  <c r="AH11" i="2"/>
  <c r="AH10" i="2"/>
  <c r="AH9" i="2"/>
  <c r="AH8" i="2"/>
  <c r="AH7" i="2"/>
  <c r="AX59" i="4" l="1"/>
  <c r="AX55" i="4"/>
  <c r="AX51" i="4"/>
  <c r="AX47" i="4"/>
  <c r="AX44" i="4"/>
  <c r="AX50" i="4"/>
  <c r="AX56" i="4"/>
  <c r="AX112" i="4"/>
  <c r="AX108" i="4"/>
  <c r="AX104" i="4"/>
  <c r="AX100" i="4"/>
  <c r="AX97" i="4"/>
  <c r="AX105" i="4"/>
  <c r="AX145" i="4"/>
  <c r="AX200" i="4"/>
  <c r="AX366" i="4"/>
  <c r="AX362" i="4"/>
  <c r="AX358" i="4"/>
  <c r="AX354" i="4"/>
  <c r="AX351" i="4"/>
  <c r="AX365" i="4"/>
  <c r="AX361" i="4"/>
  <c r="AX357" i="4"/>
  <c r="AX353" i="4"/>
  <c r="AX350" i="4"/>
  <c r="AX364" i="4"/>
  <c r="AX360" i="4"/>
  <c r="AX356" i="4"/>
  <c r="AX352" i="4"/>
  <c r="AX349" i="4"/>
  <c r="AX9" i="4"/>
  <c r="AX12" i="4"/>
  <c r="AX16" i="4"/>
  <c r="AX20" i="4"/>
  <c r="AX24" i="4"/>
  <c r="AX40" i="4"/>
  <c r="AX36" i="4"/>
  <c r="AX32" i="4"/>
  <c r="AX31" i="4"/>
  <c r="AX37" i="4"/>
  <c r="AX42" i="4"/>
  <c r="AX46" i="4"/>
  <c r="AX52" i="4"/>
  <c r="AX57" i="4"/>
  <c r="AX62" i="4"/>
  <c r="AX67" i="4"/>
  <c r="AX72" i="4"/>
  <c r="AX101" i="4"/>
  <c r="AX106" i="4"/>
  <c r="AX111" i="4"/>
  <c r="AX117" i="4"/>
  <c r="AX121" i="4"/>
  <c r="AX126" i="4"/>
  <c r="AX136" i="4"/>
  <c r="AX141" i="4"/>
  <c r="AX171" i="4"/>
  <c r="AX175" i="4"/>
  <c r="AX181" i="4"/>
  <c r="AX190" i="4"/>
  <c r="AX196" i="4"/>
  <c r="AX206" i="4"/>
  <c r="AX211" i="4"/>
  <c r="AX216" i="4"/>
  <c r="AX355" i="4"/>
  <c r="AX150" i="4"/>
  <c r="AX146" i="4"/>
  <c r="AX142" i="4"/>
  <c r="AX138" i="4"/>
  <c r="AX135" i="4"/>
  <c r="AX140" i="4"/>
  <c r="AX203" i="4"/>
  <c r="AX199" i="4"/>
  <c r="AX195" i="4"/>
  <c r="AX191" i="4"/>
  <c r="AX188" i="4"/>
  <c r="AX13" i="4"/>
  <c r="AX17" i="4"/>
  <c r="AX21" i="4"/>
  <c r="AX43" i="4"/>
  <c r="AX48" i="4"/>
  <c r="AX53" i="4"/>
  <c r="AX58" i="4"/>
  <c r="AX78" i="4"/>
  <c r="AX74" i="4"/>
  <c r="AX70" i="4"/>
  <c r="AX66" i="4"/>
  <c r="AX63" i="4"/>
  <c r="AX68" i="4"/>
  <c r="AX73" i="4"/>
  <c r="AX98" i="4"/>
  <c r="AX102" i="4"/>
  <c r="AX107" i="4"/>
  <c r="AX113" i="4"/>
  <c r="AX131" i="4"/>
  <c r="AX127" i="4"/>
  <c r="AX123" i="4"/>
  <c r="AX119" i="4"/>
  <c r="AX116" i="4"/>
  <c r="AX122" i="4"/>
  <c r="AX128" i="4"/>
  <c r="AX133" i="4"/>
  <c r="AX137" i="4"/>
  <c r="AX143" i="4"/>
  <c r="AX148" i="4"/>
  <c r="AX184" i="4"/>
  <c r="AX180" i="4"/>
  <c r="AX176" i="4"/>
  <c r="AX172" i="4"/>
  <c r="AX169" i="4"/>
  <c r="AX177" i="4"/>
  <c r="AX182" i="4"/>
  <c r="AX187" i="4"/>
  <c r="AX192" i="4"/>
  <c r="AX197" i="4"/>
  <c r="AX202" i="4"/>
  <c r="AX222" i="4"/>
  <c r="AX218" i="4"/>
  <c r="AX214" i="4"/>
  <c r="AX210" i="4"/>
  <c r="AX207" i="4"/>
  <c r="AX212" i="4"/>
  <c r="AX217" i="4"/>
  <c r="AX359" i="4"/>
  <c r="AX110" i="4"/>
  <c r="AX194" i="4"/>
  <c r="AX7" i="4"/>
  <c r="AX10" i="4"/>
  <c r="AX14" i="4"/>
  <c r="AX18" i="4"/>
  <c r="AX45" i="4"/>
  <c r="AX49" i="4"/>
  <c r="AX54" i="4"/>
  <c r="AX60" i="4"/>
  <c r="AX64" i="4"/>
  <c r="AX69" i="4"/>
  <c r="AX75" i="4"/>
  <c r="AX99" i="4"/>
  <c r="AX103" i="4"/>
  <c r="AX109" i="4"/>
  <c r="AX114" i="4"/>
  <c r="AX118" i="4"/>
  <c r="AX124" i="4"/>
  <c r="AX129" i="4"/>
  <c r="AX134" i="4"/>
  <c r="AX139" i="4"/>
  <c r="AX144" i="4"/>
  <c r="AX149" i="4"/>
  <c r="AX173" i="4"/>
  <c r="AX178" i="4"/>
  <c r="AX183" i="4"/>
  <c r="AX189" i="4"/>
  <c r="AX193" i="4"/>
  <c r="AX198" i="4"/>
  <c r="AX204" i="4"/>
  <c r="AX208" i="4"/>
  <c r="AX213" i="4"/>
  <c r="AX219" i="4"/>
  <c r="AX294" i="4"/>
  <c r="AX290" i="4"/>
  <c r="AX286" i="4"/>
  <c r="AX282" i="4"/>
  <c r="AX279" i="4"/>
  <c r="AX293" i="4"/>
  <c r="AX289" i="4"/>
  <c r="AX285" i="4"/>
  <c r="AX281" i="4"/>
  <c r="AX278" i="4"/>
  <c r="AX292" i="4"/>
  <c r="AX288" i="4"/>
  <c r="AX284" i="4"/>
  <c r="AX280" i="4"/>
  <c r="AX277" i="4"/>
  <c r="AX363" i="4"/>
  <c r="AX265" i="4"/>
  <c r="AX269" i="4"/>
  <c r="AX273" i="4"/>
  <c r="AX337" i="4"/>
  <c r="AX341" i="4"/>
  <c r="AX345" i="4"/>
  <c r="AX247" i="4"/>
  <c r="AX251" i="4"/>
  <c r="AX255" i="4"/>
  <c r="AX259" i="4"/>
  <c r="AX262" i="4"/>
  <c r="AX266" i="4"/>
  <c r="AX270" i="4"/>
  <c r="AX274" i="4"/>
  <c r="AX319" i="4"/>
  <c r="AX323" i="4"/>
  <c r="AX327" i="4"/>
  <c r="AX331" i="4"/>
  <c r="AX334" i="4"/>
  <c r="AX338" i="4"/>
  <c r="AX342" i="4"/>
  <c r="AX346" i="4"/>
  <c r="AX85" i="4"/>
  <c r="AX89" i="4"/>
  <c r="AX157" i="4"/>
  <c r="AX161" i="4"/>
  <c r="AX229" i="4"/>
  <c r="AX233" i="4"/>
  <c r="AX241" i="4"/>
  <c r="AX244" i="4"/>
  <c r="AX248" i="4"/>
  <c r="AX252" i="4"/>
  <c r="AX260" i="4"/>
  <c r="AX263" i="4"/>
  <c r="AX267" i="4"/>
  <c r="AX271" i="4"/>
  <c r="AX301" i="4"/>
  <c r="AX305" i="4"/>
  <c r="AX313" i="4"/>
  <c r="AX316" i="4"/>
  <c r="AX320" i="4"/>
  <c r="AX324" i="4"/>
  <c r="AX332" i="4"/>
  <c r="AX335" i="4"/>
  <c r="AX339" i="4"/>
  <c r="AX343" i="4"/>
  <c r="AH131" i="2"/>
  <c r="AH163" i="2"/>
  <c r="AH168" i="2"/>
  <c r="AH173" i="2"/>
  <c r="AH317" i="2"/>
  <c r="AH313" i="2"/>
  <c r="AH310" i="2"/>
  <c r="AH316" i="2"/>
  <c r="AH312" i="2"/>
  <c r="AH309" i="2"/>
  <c r="AH318" i="2"/>
  <c r="AH325" i="2"/>
  <c r="AH436" i="2"/>
  <c r="AH432" i="2"/>
  <c r="AH429" i="2"/>
  <c r="AH435" i="2"/>
  <c r="AH431" i="2"/>
  <c r="AH428" i="2"/>
  <c r="AH438" i="2"/>
  <c r="AH135" i="2"/>
  <c r="AH172" i="2"/>
  <c r="AH245" i="2"/>
  <c r="AH241" i="2"/>
  <c r="AH238" i="2"/>
  <c r="AH244" i="2"/>
  <c r="AH240" i="2"/>
  <c r="AH237" i="2"/>
  <c r="AH246" i="2"/>
  <c r="AH76" i="2"/>
  <c r="AH72" i="2"/>
  <c r="AH69" i="2"/>
  <c r="AH58" i="2"/>
  <c r="AH67" i="2"/>
  <c r="AH71" i="2"/>
  <c r="AH77" i="2"/>
  <c r="AH94" i="2"/>
  <c r="AH128" i="2"/>
  <c r="AH132" i="2"/>
  <c r="AH148" i="2"/>
  <c r="AH144" i="2"/>
  <c r="AH141" i="2"/>
  <c r="AH147" i="2"/>
  <c r="AH165" i="2"/>
  <c r="AH169" i="2"/>
  <c r="AH235" i="2"/>
  <c r="AH242" i="2"/>
  <c r="AH311" i="2"/>
  <c r="AH319" i="2"/>
  <c r="AH425" i="2"/>
  <c r="AH421" i="2"/>
  <c r="AH418" i="2"/>
  <c r="AH424" i="2"/>
  <c r="AH420" i="2"/>
  <c r="AH417" i="2"/>
  <c r="AH426" i="2"/>
  <c r="AH433" i="2"/>
  <c r="AH508" i="2"/>
  <c r="AH504" i="2"/>
  <c r="AH501" i="2"/>
  <c r="AH507" i="2"/>
  <c r="AH503" i="2"/>
  <c r="AH500" i="2"/>
  <c r="AH510" i="2"/>
  <c r="AH677" i="2"/>
  <c r="AH673" i="2"/>
  <c r="AH670" i="2"/>
  <c r="AH676" i="2"/>
  <c r="AH672" i="2"/>
  <c r="AH669" i="2"/>
  <c r="AH675" i="2"/>
  <c r="AH671" i="2"/>
  <c r="AH668" i="2"/>
  <c r="AH137" i="2"/>
  <c r="AH133" i="2"/>
  <c r="AH130" i="2"/>
  <c r="AH171" i="2"/>
  <c r="AH167" i="2"/>
  <c r="AH164" i="2"/>
  <c r="AH328" i="2"/>
  <c r="AH324" i="2"/>
  <c r="AH321" i="2"/>
  <c r="AH327" i="2"/>
  <c r="AH323" i="2"/>
  <c r="AH320" i="2"/>
  <c r="AH75" i="2"/>
  <c r="AH127" i="2"/>
  <c r="AH136" i="2"/>
  <c r="AH65" i="2"/>
  <c r="AH61" i="2"/>
  <c r="AH63" i="2"/>
  <c r="AH68" i="2"/>
  <c r="AH73" i="2"/>
  <c r="AH78" i="2"/>
  <c r="AH99" i="2"/>
  <c r="AH95" i="2"/>
  <c r="AH92" i="2"/>
  <c r="AH100" i="2"/>
  <c r="AH129" i="2"/>
  <c r="AH134" i="2"/>
  <c r="AH166" i="2"/>
  <c r="AH170" i="2"/>
  <c r="AH236" i="2"/>
  <c r="AH243" i="2"/>
  <c r="AH256" i="2"/>
  <c r="AH252" i="2"/>
  <c r="AH249" i="2"/>
  <c r="AH255" i="2"/>
  <c r="AH251" i="2"/>
  <c r="AH248" i="2"/>
  <c r="AH258" i="2"/>
  <c r="AH307" i="2"/>
  <c r="AH314" i="2"/>
  <c r="AH322" i="2"/>
  <c r="AH329" i="2"/>
  <c r="AH419" i="2"/>
  <c r="AH427" i="2"/>
  <c r="AH434" i="2"/>
  <c r="AH497" i="2"/>
  <c r="AH493" i="2"/>
  <c r="AH490" i="2"/>
  <c r="AH496" i="2"/>
  <c r="AH492" i="2"/>
  <c r="AH489" i="2"/>
  <c r="AH498" i="2"/>
  <c r="AH505" i="2"/>
  <c r="AH605" i="2"/>
  <c r="AH601" i="2"/>
  <c r="AH598" i="2"/>
  <c r="AH604" i="2"/>
  <c r="AH600" i="2"/>
  <c r="AH597" i="2"/>
  <c r="AH603" i="2"/>
  <c r="AH599" i="2"/>
  <c r="AH596" i="2"/>
  <c r="AH614" i="2"/>
  <c r="AH618" i="2"/>
  <c r="AH686" i="2"/>
  <c r="AH690" i="2"/>
  <c r="AH278" i="2"/>
  <c r="AH282" i="2"/>
  <c r="AH350" i="2"/>
  <c r="AH354" i="2"/>
  <c r="AH458" i="2"/>
  <c r="AH462" i="2"/>
  <c r="AH530" i="2"/>
  <c r="AH534" i="2"/>
  <c r="AH608" i="2"/>
  <c r="AH611" i="2"/>
  <c r="AH615" i="2"/>
  <c r="AH638" i="2"/>
  <c r="AH642" i="2"/>
  <c r="AH649" i="2"/>
  <c r="AH653" i="2"/>
  <c r="AH680" i="2"/>
  <c r="AH683" i="2"/>
  <c r="AH687" i="2"/>
  <c r="AH710" i="2"/>
  <c r="AH714" i="2"/>
  <c r="AH721" i="2"/>
  <c r="AH725" i="2"/>
  <c r="AH110" i="2"/>
  <c r="AH182" i="2"/>
  <c r="AH272" i="2"/>
  <c r="AH275" i="2"/>
  <c r="AH290" i="2"/>
  <c r="AH344" i="2"/>
  <c r="AH347" i="2"/>
  <c r="AH362" i="2"/>
  <c r="AH452" i="2"/>
  <c r="AH455" i="2"/>
  <c r="AH470" i="2"/>
  <c r="AH524" i="2"/>
  <c r="AH527" i="2"/>
  <c r="AH542" i="2"/>
  <c r="AH609" i="2"/>
  <c r="AH612" i="2"/>
  <c r="AH635" i="2"/>
  <c r="AH650" i="2"/>
  <c r="AH681" i="2"/>
  <c r="AH684" i="2"/>
  <c r="AH707" i="2"/>
  <c r="AH722" i="2"/>
</calcChain>
</file>

<file path=xl/sharedStrings.xml><?xml version="1.0" encoding="utf-8"?>
<sst xmlns="http://schemas.openxmlformats.org/spreadsheetml/2006/main" count="67808" uniqueCount="23901">
  <si>
    <t>１０  施設入所支援サービスコード表</t>
    <rPh sb="4" eb="6">
      <t>シセツ</t>
    </rPh>
    <rPh sb="6" eb="8">
      <t>ニュウショ</t>
    </rPh>
    <rPh sb="8" eb="10">
      <t>シエン</t>
    </rPh>
    <rPh sb="17" eb="18">
      <t>ヒョウ</t>
    </rPh>
    <phoneticPr fontId="8"/>
  </si>
  <si>
    <t>サービスコード</t>
    <phoneticPr fontId="8"/>
  </si>
  <si>
    <t>サービス内容略称</t>
    <rPh sb="4" eb="6">
      <t>ナイヨウ</t>
    </rPh>
    <rPh sb="6" eb="8">
      <t>リャクショウ</t>
    </rPh>
    <phoneticPr fontId="8"/>
  </si>
  <si>
    <t>算定項目</t>
    <phoneticPr fontId="8"/>
  </si>
  <si>
    <t>合成</t>
    <rPh sb="0" eb="2">
      <t>ゴウセイ</t>
    </rPh>
    <phoneticPr fontId="8"/>
  </si>
  <si>
    <t>算定</t>
    <rPh sb="0" eb="2">
      <t>サンテイ</t>
    </rPh>
    <phoneticPr fontId="8"/>
  </si>
  <si>
    <t>種類</t>
    <rPh sb="0" eb="2">
      <t>シュルイ</t>
    </rPh>
    <phoneticPr fontId="8"/>
  </si>
  <si>
    <t>項目</t>
    <rPh sb="0" eb="2">
      <t>コウモク</t>
    </rPh>
    <phoneticPr fontId="8"/>
  </si>
  <si>
    <t>単位数</t>
  </si>
  <si>
    <t>単位</t>
  </si>
  <si>
    <t>施設入所１６</t>
  </si>
  <si>
    <t>イ 定員４０人以下</t>
    <rPh sb="2" eb="4">
      <t>テイイン</t>
    </rPh>
    <rPh sb="6" eb="7">
      <t>ニン</t>
    </rPh>
    <rPh sb="7" eb="9">
      <t>イカ</t>
    </rPh>
    <phoneticPr fontId="8"/>
  </si>
  <si>
    <t>(1) 区分６</t>
    <rPh sb="4" eb="6">
      <t>クブン</t>
    </rPh>
    <phoneticPr fontId="8"/>
  </si>
  <si>
    <t>1日につき</t>
    <rPh sb="1" eb="2">
      <t>ヒ</t>
    </rPh>
    <phoneticPr fontId="8"/>
  </si>
  <si>
    <t>施設入所１６・未計画１</t>
    <phoneticPr fontId="8"/>
  </si>
  <si>
    <t>施設障害福祉サービス計画が作成されていない場合</t>
    <rPh sb="13" eb="15">
      <t>サクセイ</t>
    </rPh>
    <rPh sb="21" eb="23">
      <t>バアイ</t>
    </rPh>
    <phoneticPr fontId="8"/>
  </si>
  <si>
    <t>減算が適用される月から２月目まで</t>
    <phoneticPr fontId="8"/>
  </si>
  <si>
    <t>×</t>
    <phoneticPr fontId="8"/>
  </si>
  <si>
    <t>施設入所１６・未計画２</t>
    <phoneticPr fontId="8"/>
  </si>
  <si>
    <t>３月以上連続して減算の場合</t>
  </si>
  <si>
    <t>施設入所１６・夜勤減</t>
  </si>
  <si>
    <t>単位</t>
    <rPh sb="0" eb="2">
      <t>タンイ</t>
    </rPh>
    <phoneticPr fontId="8"/>
  </si>
  <si>
    <t>生活支援員の員数が基準に満たない場合</t>
    <rPh sb="0" eb="2">
      <t>セイカツ</t>
    </rPh>
    <rPh sb="2" eb="4">
      <t>シエン</t>
    </rPh>
    <rPh sb="4" eb="5">
      <t>イン</t>
    </rPh>
    <rPh sb="6" eb="8">
      <t>インスウ</t>
    </rPh>
    <rPh sb="9" eb="11">
      <t>キジュン</t>
    </rPh>
    <rPh sb="12" eb="13">
      <t>ミ</t>
    </rPh>
    <rPh sb="16" eb="18">
      <t>バアイ</t>
    </rPh>
    <phoneticPr fontId="8"/>
  </si>
  <si>
    <t>施設入所１６・夜勤減・未計画１</t>
    <phoneticPr fontId="8"/>
  </si>
  <si>
    <t>施設入所１６・夜勤減・未計画２</t>
    <phoneticPr fontId="8"/>
  </si>
  <si>
    <t>施設入所１６・地公体</t>
    <rPh sb="7" eb="8">
      <t>チ</t>
    </rPh>
    <rPh sb="8" eb="9">
      <t>コウ</t>
    </rPh>
    <rPh sb="9" eb="10">
      <t>カラダ</t>
    </rPh>
    <phoneticPr fontId="8"/>
  </si>
  <si>
    <t>地方公共団体が設置する指定障害者支援施設の場合</t>
    <rPh sb="0" eb="2">
      <t>チホウ</t>
    </rPh>
    <rPh sb="2" eb="4">
      <t>コウキョウ</t>
    </rPh>
    <rPh sb="4" eb="6">
      <t>ダンタイ</t>
    </rPh>
    <rPh sb="7" eb="9">
      <t>セッチ</t>
    </rPh>
    <rPh sb="11" eb="13">
      <t>シテイ</t>
    </rPh>
    <rPh sb="13" eb="16">
      <t>ショウガイシャ</t>
    </rPh>
    <rPh sb="16" eb="18">
      <t>シエン</t>
    </rPh>
    <rPh sb="18" eb="20">
      <t>シセツ</t>
    </rPh>
    <rPh sb="21" eb="23">
      <t>バアイ</t>
    </rPh>
    <phoneticPr fontId="8"/>
  </si>
  <si>
    <t>施設入所１６・地公体・未計画１</t>
    <rPh sb="7" eb="8">
      <t>チ</t>
    </rPh>
    <rPh sb="8" eb="9">
      <t>コウ</t>
    </rPh>
    <rPh sb="9" eb="10">
      <t>カラダ</t>
    </rPh>
    <phoneticPr fontId="8"/>
  </si>
  <si>
    <t>施設入所１６・地公体・未計画２</t>
    <rPh sb="7" eb="8">
      <t>チ</t>
    </rPh>
    <rPh sb="8" eb="9">
      <t>コウ</t>
    </rPh>
    <rPh sb="9" eb="10">
      <t>カラダ</t>
    </rPh>
    <phoneticPr fontId="8"/>
  </si>
  <si>
    <t>施設入所１６・地公体・夜勤減</t>
    <rPh sb="7" eb="8">
      <t>チ</t>
    </rPh>
    <rPh sb="8" eb="9">
      <t>コウ</t>
    </rPh>
    <rPh sb="9" eb="10">
      <t>カラダ</t>
    </rPh>
    <phoneticPr fontId="8"/>
  </si>
  <si>
    <t>施設入所１６・地公体・夜勤減・未計画１</t>
    <rPh sb="7" eb="8">
      <t>チ</t>
    </rPh>
    <rPh sb="8" eb="9">
      <t>コウ</t>
    </rPh>
    <rPh sb="9" eb="10">
      <t>カラダ</t>
    </rPh>
    <phoneticPr fontId="8"/>
  </si>
  <si>
    <t>施設入所１６・地公体・夜勤減・未計画２</t>
    <rPh sb="7" eb="8">
      <t>チ</t>
    </rPh>
    <rPh sb="8" eb="9">
      <t>コウ</t>
    </rPh>
    <rPh sb="9" eb="10">
      <t>カラダ</t>
    </rPh>
    <phoneticPr fontId="8"/>
  </si>
  <si>
    <t>施設入所１６・栄養士非常勤</t>
    <rPh sb="7" eb="10">
      <t>エイヨウシ</t>
    </rPh>
    <rPh sb="10" eb="13">
      <t>ヒジョウキン</t>
    </rPh>
    <phoneticPr fontId="8"/>
  </si>
  <si>
    <t>配置されている栄養士が非常勤の場合</t>
    <phoneticPr fontId="8"/>
  </si>
  <si>
    <t>施設入所１６・未計画１・栄養士非常勤</t>
    <phoneticPr fontId="8"/>
  </si>
  <si>
    <t>施設入所１６・未計画２・栄養士非常勤</t>
    <phoneticPr fontId="8"/>
  </si>
  <si>
    <t>施設入所１６・夜勤減・栄養士非常勤</t>
    <phoneticPr fontId="8"/>
  </si>
  <si>
    <t>施設入所１６・夜勤減・未計画１・栄養士非常勤</t>
    <phoneticPr fontId="8"/>
  </si>
  <si>
    <t>単位減算</t>
    <phoneticPr fontId="8"/>
  </si>
  <si>
    <t>施設入所１６・夜勤減・未計画２・栄養士非常勤</t>
    <phoneticPr fontId="8"/>
  </si>
  <si>
    <t>施設入所１６・地公体・栄養士非常勤</t>
    <rPh sb="7" eb="8">
      <t>チ</t>
    </rPh>
    <rPh sb="8" eb="9">
      <t>コウ</t>
    </rPh>
    <rPh sb="9" eb="10">
      <t>カラダ</t>
    </rPh>
    <phoneticPr fontId="8"/>
  </si>
  <si>
    <t>施設入所１６・地公体・未計画１・栄養士非常勤</t>
    <rPh sb="7" eb="8">
      <t>チ</t>
    </rPh>
    <rPh sb="8" eb="9">
      <t>コウ</t>
    </rPh>
    <rPh sb="9" eb="10">
      <t>カラダ</t>
    </rPh>
    <phoneticPr fontId="8"/>
  </si>
  <si>
    <t>施設入所１６・地公体・未計画２・栄養士非常勤</t>
    <rPh sb="7" eb="8">
      <t>チ</t>
    </rPh>
    <rPh sb="8" eb="9">
      <t>コウ</t>
    </rPh>
    <rPh sb="9" eb="10">
      <t>カラダ</t>
    </rPh>
    <phoneticPr fontId="8"/>
  </si>
  <si>
    <t>施設入所１６・地公体・夜勤減・栄養士非常勤</t>
    <rPh sb="7" eb="8">
      <t>チ</t>
    </rPh>
    <rPh sb="8" eb="9">
      <t>コウ</t>
    </rPh>
    <rPh sb="9" eb="10">
      <t>カラダ</t>
    </rPh>
    <phoneticPr fontId="8"/>
  </si>
  <si>
    <t>施設入所１６・地公体・夜勤減・未計画１・栄養士非常勤</t>
    <rPh sb="7" eb="8">
      <t>チ</t>
    </rPh>
    <rPh sb="8" eb="9">
      <t>コウ</t>
    </rPh>
    <rPh sb="9" eb="10">
      <t>カラダ</t>
    </rPh>
    <phoneticPr fontId="8"/>
  </si>
  <si>
    <t>施設入所１６・地公体・夜勤減・未計画２・栄養士非常勤</t>
    <rPh sb="7" eb="8">
      <t>チ</t>
    </rPh>
    <rPh sb="8" eb="9">
      <t>コウ</t>
    </rPh>
    <rPh sb="9" eb="10">
      <t>カラダ</t>
    </rPh>
    <phoneticPr fontId="8"/>
  </si>
  <si>
    <t>施設入所１６・栄養士未配置</t>
    <rPh sb="7" eb="10">
      <t>エイヨウシ</t>
    </rPh>
    <rPh sb="10" eb="11">
      <t>ミ</t>
    </rPh>
    <rPh sb="11" eb="13">
      <t>ハイチ</t>
    </rPh>
    <phoneticPr fontId="8"/>
  </si>
  <si>
    <t>栄養士が配置されていない場合</t>
    <phoneticPr fontId="8"/>
  </si>
  <si>
    <t>施設入所１６・未計画１・栄養士未配置</t>
    <phoneticPr fontId="8"/>
  </si>
  <si>
    <t>施設入所１６・未計画２・栄養士未配置</t>
    <phoneticPr fontId="8"/>
  </si>
  <si>
    <t>施設入所１６・夜勤減・栄養士未配置</t>
    <phoneticPr fontId="8"/>
  </si>
  <si>
    <t>施設入所１６・夜勤減・未計画１・栄養士未配置</t>
    <phoneticPr fontId="8"/>
  </si>
  <si>
    <t>施設入所１６・夜勤減・未計画２・栄養士未配置</t>
    <phoneticPr fontId="8"/>
  </si>
  <si>
    <t>施設入所１６・地公体・栄養士未配置</t>
    <rPh sb="7" eb="8">
      <t>チ</t>
    </rPh>
    <rPh sb="8" eb="9">
      <t>コウ</t>
    </rPh>
    <rPh sb="9" eb="10">
      <t>カラダ</t>
    </rPh>
    <phoneticPr fontId="8"/>
  </si>
  <si>
    <t>施設入所１６・地公体・未計画１・栄養士未配置</t>
    <rPh sb="7" eb="8">
      <t>チ</t>
    </rPh>
    <rPh sb="8" eb="9">
      <t>コウ</t>
    </rPh>
    <rPh sb="9" eb="10">
      <t>カラダ</t>
    </rPh>
    <phoneticPr fontId="8"/>
  </si>
  <si>
    <t>施設入所１６・地公体・未計画２・栄養士未配置</t>
    <rPh sb="7" eb="8">
      <t>チ</t>
    </rPh>
    <rPh sb="8" eb="9">
      <t>コウ</t>
    </rPh>
    <rPh sb="9" eb="10">
      <t>カラダ</t>
    </rPh>
    <phoneticPr fontId="8"/>
  </si>
  <si>
    <t>施設入所１６・地公体・夜勤減・栄養士未配置</t>
    <rPh sb="7" eb="8">
      <t>チ</t>
    </rPh>
    <rPh sb="8" eb="9">
      <t>コウ</t>
    </rPh>
    <rPh sb="9" eb="10">
      <t>カラダ</t>
    </rPh>
    <phoneticPr fontId="8"/>
  </si>
  <si>
    <t>施設入所１６・地公体・夜勤減・未計画１・栄養士未配置</t>
    <rPh sb="7" eb="8">
      <t>チ</t>
    </rPh>
    <rPh sb="8" eb="9">
      <t>コウ</t>
    </rPh>
    <rPh sb="9" eb="10">
      <t>カラダ</t>
    </rPh>
    <phoneticPr fontId="8"/>
  </si>
  <si>
    <t>施設入所１６・地公体・夜勤減・未計画２・栄養士未配置</t>
    <rPh sb="7" eb="8">
      <t>チ</t>
    </rPh>
    <rPh sb="8" eb="9">
      <t>コウ</t>
    </rPh>
    <rPh sb="9" eb="10">
      <t>カラダ</t>
    </rPh>
    <phoneticPr fontId="8"/>
  </si>
  <si>
    <t>施設入所１５</t>
  </si>
  <si>
    <t>(2) 区分５</t>
    <rPh sb="4" eb="6">
      <t>クブン</t>
    </rPh>
    <phoneticPr fontId="8"/>
  </si>
  <si>
    <t>施設入所１５・未計画１</t>
    <phoneticPr fontId="8"/>
  </si>
  <si>
    <t>施設入所１５・未計画２</t>
    <phoneticPr fontId="8"/>
  </si>
  <si>
    <t>施設入所１５・夜勤減</t>
  </si>
  <si>
    <t>施設入所１５・夜勤減・未計画１</t>
    <phoneticPr fontId="8"/>
  </si>
  <si>
    <t>施設入所１５・夜勤減・未計画２</t>
    <phoneticPr fontId="8"/>
  </si>
  <si>
    <t>施設入所１５・地公体</t>
    <rPh sb="7" eb="8">
      <t>チ</t>
    </rPh>
    <rPh sb="8" eb="9">
      <t>コウ</t>
    </rPh>
    <rPh sb="9" eb="10">
      <t>カラダ</t>
    </rPh>
    <phoneticPr fontId="8"/>
  </si>
  <si>
    <t>施設入所１５・地公体・未計画１</t>
    <rPh sb="7" eb="8">
      <t>チ</t>
    </rPh>
    <rPh sb="8" eb="9">
      <t>コウ</t>
    </rPh>
    <rPh sb="9" eb="10">
      <t>カラダ</t>
    </rPh>
    <phoneticPr fontId="8"/>
  </si>
  <si>
    <t>施設入所１５・地公体・未計画２</t>
    <rPh sb="7" eb="8">
      <t>チ</t>
    </rPh>
    <rPh sb="8" eb="9">
      <t>コウ</t>
    </rPh>
    <rPh sb="9" eb="10">
      <t>カラダ</t>
    </rPh>
    <phoneticPr fontId="8"/>
  </si>
  <si>
    <t>施設入所１５・地公体・夜勤減</t>
    <rPh sb="7" eb="8">
      <t>チ</t>
    </rPh>
    <rPh sb="8" eb="9">
      <t>コウ</t>
    </rPh>
    <rPh sb="9" eb="10">
      <t>カラダ</t>
    </rPh>
    <phoneticPr fontId="8"/>
  </si>
  <si>
    <t>施設入所１５・地公体・夜勤減・未計画１</t>
    <rPh sb="7" eb="8">
      <t>チ</t>
    </rPh>
    <rPh sb="8" eb="9">
      <t>コウ</t>
    </rPh>
    <rPh sb="9" eb="10">
      <t>カラダ</t>
    </rPh>
    <phoneticPr fontId="8"/>
  </si>
  <si>
    <t>施設入所１５・地公体・夜勤減・未計画２</t>
    <rPh sb="7" eb="8">
      <t>チ</t>
    </rPh>
    <rPh sb="8" eb="9">
      <t>コウ</t>
    </rPh>
    <rPh sb="9" eb="10">
      <t>カラダ</t>
    </rPh>
    <phoneticPr fontId="8"/>
  </si>
  <si>
    <t>施設入所１５・栄養士非常勤</t>
    <rPh sb="7" eb="10">
      <t>エイヨウシ</t>
    </rPh>
    <rPh sb="10" eb="13">
      <t>ヒジョウキン</t>
    </rPh>
    <phoneticPr fontId="8"/>
  </si>
  <si>
    <t>施設入所１５・未計画１・栄養士非常勤</t>
    <phoneticPr fontId="8"/>
  </si>
  <si>
    <t>施設入所１５・未計画２・栄養士非常勤</t>
    <phoneticPr fontId="8"/>
  </si>
  <si>
    <t>施設入所１５・夜勤減・栄養士非常勤</t>
  </si>
  <si>
    <t>施設入所１５・夜勤減・未計画１・栄養士非常勤</t>
    <phoneticPr fontId="8"/>
  </si>
  <si>
    <t>施設入所１５・夜勤減・未計画２・栄養士非常勤</t>
    <phoneticPr fontId="8"/>
  </si>
  <si>
    <t>施設入所１５・地公体・栄養士非常勤</t>
    <rPh sb="7" eb="8">
      <t>チ</t>
    </rPh>
    <rPh sb="8" eb="9">
      <t>コウ</t>
    </rPh>
    <rPh sb="9" eb="10">
      <t>カラダ</t>
    </rPh>
    <phoneticPr fontId="8"/>
  </si>
  <si>
    <t>施設入所１５・地公体・未計画１・栄養士非常勤</t>
    <rPh sb="7" eb="8">
      <t>チ</t>
    </rPh>
    <rPh sb="8" eb="9">
      <t>コウ</t>
    </rPh>
    <rPh sb="9" eb="10">
      <t>カラダ</t>
    </rPh>
    <phoneticPr fontId="8"/>
  </si>
  <si>
    <t>施設入所１５・地公体・未計画２・栄養士非常勤</t>
    <rPh sb="7" eb="8">
      <t>チ</t>
    </rPh>
    <rPh sb="8" eb="9">
      <t>コウ</t>
    </rPh>
    <rPh sb="9" eb="10">
      <t>カラダ</t>
    </rPh>
    <phoneticPr fontId="8"/>
  </si>
  <si>
    <t>施設入所１５・地公体・夜勤減・栄養士非常勤</t>
    <rPh sb="7" eb="8">
      <t>チ</t>
    </rPh>
    <rPh sb="8" eb="9">
      <t>コウ</t>
    </rPh>
    <rPh sb="9" eb="10">
      <t>カラダ</t>
    </rPh>
    <phoneticPr fontId="8"/>
  </si>
  <si>
    <t>施設入所１５・地公体・夜勤減・未計画１・栄養士非常勤</t>
    <rPh sb="7" eb="8">
      <t>チ</t>
    </rPh>
    <rPh sb="8" eb="9">
      <t>コウ</t>
    </rPh>
    <rPh sb="9" eb="10">
      <t>カラダ</t>
    </rPh>
    <phoneticPr fontId="8"/>
  </si>
  <si>
    <t>施設入所１５・地公体・夜勤減・未計画２・栄養士非常勤</t>
    <rPh sb="7" eb="8">
      <t>チ</t>
    </rPh>
    <rPh sb="8" eb="9">
      <t>コウ</t>
    </rPh>
    <rPh sb="9" eb="10">
      <t>カラダ</t>
    </rPh>
    <phoneticPr fontId="8"/>
  </si>
  <si>
    <t>施設入所１５・栄養士未配置</t>
    <rPh sb="7" eb="10">
      <t>エイヨウシ</t>
    </rPh>
    <rPh sb="10" eb="11">
      <t>ミ</t>
    </rPh>
    <rPh sb="11" eb="13">
      <t>ハイチ</t>
    </rPh>
    <phoneticPr fontId="8"/>
  </si>
  <si>
    <t>施設入所１５・未計画１・栄養士未配置</t>
    <phoneticPr fontId="8"/>
  </si>
  <si>
    <t>施設入所１５・未計画２・栄養士未配置</t>
    <phoneticPr fontId="8"/>
  </si>
  <si>
    <t>施設入所１５・夜勤減・栄養士未配置</t>
  </si>
  <si>
    <t>施設入所１５・夜勤減・未計画１・栄養士未配置</t>
    <phoneticPr fontId="8"/>
  </si>
  <si>
    <t>施設入所１５・夜勤減・未計画２・栄養士未配置</t>
    <phoneticPr fontId="8"/>
  </si>
  <si>
    <t>施設入所１５・地公体・栄養士未配置</t>
    <rPh sb="7" eb="8">
      <t>チ</t>
    </rPh>
    <rPh sb="8" eb="9">
      <t>コウ</t>
    </rPh>
    <rPh sb="9" eb="10">
      <t>カラダ</t>
    </rPh>
    <phoneticPr fontId="8"/>
  </si>
  <si>
    <t>施設入所１５・地公体・未計画１・栄養士未配置</t>
    <rPh sb="7" eb="8">
      <t>チ</t>
    </rPh>
    <rPh sb="8" eb="9">
      <t>コウ</t>
    </rPh>
    <rPh sb="9" eb="10">
      <t>カラダ</t>
    </rPh>
    <phoneticPr fontId="8"/>
  </si>
  <si>
    <t>施設入所１５・地公体・未計画２・栄養士未配置</t>
    <rPh sb="7" eb="8">
      <t>チ</t>
    </rPh>
    <rPh sb="8" eb="9">
      <t>コウ</t>
    </rPh>
    <rPh sb="9" eb="10">
      <t>カラダ</t>
    </rPh>
    <phoneticPr fontId="8"/>
  </si>
  <si>
    <t>施設入所１５・地公体・夜勤減・栄養士未配置</t>
    <rPh sb="7" eb="8">
      <t>チ</t>
    </rPh>
    <rPh sb="8" eb="9">
      <t>コウ</t>
    </rPh>
    <rPh sb="9" eb="10">
      <t>カラダ</t>
    </rPh>
    <phoneticPr fontId="8"/>
  </si>
  <si>
    <t>施設入所１５・地公体・夜勤減・未計画１・栄養士未配置</t>
    <rPh sb="7" eb="8">
      <t>チ</t>
    </rPh>
    <rPh sb="8" eb="9">
      <t>コウ</t>
    </rPh>
    <rPh sb="9" eb="10">
      <t>カラダ</t>
    </rPh>
    <phoneticPr fontId="8"/>
  </si>
  <si>
    <t>施設入所１５・地公体・夜勤減・未計画２・栄養士未配置</t>
    <rPh sb="7" eb="8">
      <t>チ</t>
    </rPh>
    <rPh sb="8" eb="9">
      <t>コウ</t>
    </rPh>
    <rPh sb="9" eb="10">
      <t>カラダ</t>
    </rPh>
    <phoneticPr fontId="8"/>
  </si>
  <si>
    <t>施設入所１４</t>
  </si>
  <si>
    <t>(3) 区分４</t>
    <rPh sb="4" eb="6">
      <t>クブン</t>
    </rPh>
    <phoneticPr fontId="8"/>
  </si>
  <si>
    <t>施設入所１４・未計画１</t>
    <phoneticPr fontId="8"/>
  </si>
  <si>
    <t>施設入所１４・未計画２</t>
    <phoneticPr fontId="8"/>
  </si>
  <si>
    <t>施設入所１４・夜勤減</t>
  </si>
  <si>
    <t>施設入所１４・夜勤減・未計画１</t>
    <phoneticPr fontId="8"/>
  </si>
  <si>
    <t>施設入所１４・夜勤減・未計画２</t>
    <phoneticPr fontId="8"/>
  </si>
  <si>
    <t>施設入所１４・地公体</t>
    <rPh sb="7" eb="8">
      <t>チ</t>
    </rPh>
    <rPh sb="8" eb="9">
      <t>コウ</t>
    </rPh>
    <rPh sb="9" eb="10">
      <t>カラダ</t>
    </rPh>
    <phoneticPr fontId="8"/>
  </si>
  <si>
    <t>施設入所１４・地公体・未計画１</t>
    <rPh sb="7" eb="8">
      <t>チ</t>
    </rPh>
    <rPh sb="8" eb="9">
      <t>コウ</t>
    </rPh>
    <rPh sb="9" eb="10">
      <t>カラダ</t>
    </rPh>
    <phoneticPr fontId="8"/>
  </si>
  <si>
    <t>施設入所１４・地公体・未計画２</t>
    <rPh sb="7" eb="8">
      <t>チ</t>
    </rPh>
    <rPh sb="8" eb="9">
      <t>コウ</t>
    </rPh>
    <rPh sb="9" eb="10">
      <t>カラダ</t>
    </rPh>
    <phoneticPr fontId="8"/>
  </si>
  <si>
    <t>施設入所１４・地公体・夜勤減</t>
    <rPh sb="7" eb="8">
      <t>チ</t>
    </rPh>
    <rPh sb="8" eb="9">
      <t>コウ</t>
    </rPh>
    <rPh sb="9" eb="10">
      <t>カラダ</t>
    </rPh>
    <phoneticPr fontId="8"/>
  </si>
  <si>
    <t>施設入所１４・地公体・夜勤減・未計画１</t>
    <rPh sb="7" eb="8">
      <t>チ</t>
    </rPh>
    <rPh sb="8" eb="9">
      <t>コウ</t>
    </rPh>
    <rPh sb="9" eb="10">
      <t>カラダ</t>
    </rPh>
    <phoneticPr fontId="8"/>
  </si>
  <si>
    <t>施設入所１４・地公体・夜勤減・未計画２</t>
    <rPh sb="7" eb="8">
      <t>チ</t>
    </rPh>
    <rPh sb="8" eb="9">
      <t>コウ</t>
    </rPh>
    <rPh sb="9" eb="10">
      <t>カラダ</t>
    </rPh>
    <phoneticPr fontId="8"/>
  </si>
  <si>
    <t>施設入所１４・栄養士非常勤</t>
    <rPh sb="7" eb="10">
      <t>エイヨウシ</t>
    </rPh>
    <rPh sb="10" eb="13">
      <t>ヒジョウキン</t>
    </rPh>
    <phoneticPr fontId="8"/>
  </si>
  <si>
    <t>施設入所１４・未計画１・栄養士非常勤</t>
    <phoneticPr fontId="8"/>
  </si>
  <si>
    <t>施設入所１４・未計画２・栄養士非常勤</t>
    <phoneticPr fontId="8"/>
  </si>
  <si>
    <t>施設入所１４・夜勤減・栄養士非常勤</t>
  </si>
  <si>
    <t>施設入所１４・夜勤減・未計画１・栄養士非常勤</t>
    <phoneticPr fontId="8"/>
  </si>
  <si>
    <t>施設入所１４・夜勤減・未計画２・栄養士非常勤</t>
    <phoneticPr fontId="8"/>
  </si>
  <si>
    <t>施設入所１４・地公体・栄養士非常勤</t>
    <rPh sb="7" eb="8">
      <t>チ</t>
    </rPh>
    <rPh sb="8" eb="9">
      <t>コウ</t>
    </rPh>
    <rPh sb="9" eb="10">
      <t>カラダ</t>
    </rPh>
    <phoneticPr fontId="8"/>
  </si>
  <si>
    <t>施設入所１４・地公体・未計画１・栄養士非常勤</t>
    <rPh sb="7" eb="8">
      <t>チ</t>
    </rPh>
    <rPh sb="8" eb="9">
      <t>コウ</t>
    </rPh>
    <rPh sb="9" eb="10">
      <t>カラダ</t>
    </rPh>
    <phoneticPr fontId="8"/>
  </si>
  <si>
    <t>施設入所１４・地公体・未計画２・栄養士非常勤</t>
    <rPh sb="7" eb="8">
      <t>チ</t>
    </rPh>
    <rPh sb="8" eb="9">
      <t>コウ</t>
    </rPh>
    <rPh sb="9" eb="10">
      <t>カラダ</t>
    </rPh>
    <phoneticPr fontId="8"/>
  </si>
  <si>
    <t>施設入所１４・地公体・夜勤減・栄養士非常勤</t>
    <rPh sb="7" eb="8">
      <t>チ</t>
    </rPh>
    <rPh sb="8" eb="9">
      <t>コウ</t>
    </rPh>
    <rPh sb="9" eb="10">
      <t>カラダ</t>
    </rPh>
    <phoneticPr fontId="8"/>
  </si>
  <si>
    <t>施設入所１４・地公体・夜勤減・未計画１・栄養士非常勤</t>
    <rPh sb="7" eb="8">
      <t>チ</t>
    </rPh>
    <rPh sb="8" eb="9">
      <t>コウ</t>
    </rPh>
    <rPh sb="9" eb="10">
      <t>カラダ</t>
    </rPh>
    <phoneticPr fontId="8"/>
  </si>
  <si>
    <t>施設入所１４・地公体・夜勤減・未計画２・栄養士非常勤</t>
    <rPh sb="7" eb="8">
      <t>チ</t>
    </rPh>
    <rPh sb="8" eb="9">
      <t>コウ</t>
    </rPh>
    <rPh sb="9" eb="10">
      <t>カラダ</t>
    </rPh>
    <phoneticPr fontId="8"/>
  </si>
  <si>
    <t>施設入所１４・栄養士未配置</t>
    <rPh sb="7" eb="10">
      <t>エイヨウシ</t>
    </rPh>
    <rPh sb="10" eb="11">
      <t>ミ</t>
    </rPh>
    <rPh sb="11" eb="13">
      <t>ハイチ</t>
    </rPh>
    <phoneticPr fontId="8"/>
  </si>
  <si>
    <t>施設入所１４・未計画１・栄養士未配置</t>
    <phoneticPr fontId="8"/>
  </si>
  <si>
    <t>施設入所１４・未計画２・栄養士未配置</t>
    <phoneticPr fontId="8"/>
  </si>
  <si>
    <t>施設入所１４・夜勤減・栄養士未配置</t>
  </si>
  <si>
    <t>施設入所１４・夜勤減・未計画１・栄養士未配置</t>
    <phoneticPr fontId="8"/>
  </si>
  <si>
    <t>施設入所１４・夜勤減・未計画２・栄養士未配置</t>
    <phoneticPr fontId="8"/>
  </si>
  <si>
    <t>施設入所１４・地公体・栄養士未配置</t>
    <rPh sb="7" eb="8">
      <t>チ</t>
    </rPh>
    <rPh sb="8" eb="9">
      <t>コウ</t>
    </rPh>
    <rPh sb="9" eb="10">
      <t>カラダ</t>
    </rPh>
    <phoneticPr fontId="8"/>
  </si>
  <si>
    <t>施設入所１４・地公体・未計画１・栄養士未配置</t>
    <rPh sb="7" eb="8">
      <t>チ</t>
    </rPh>
    <rPh sb="8" eb="9">
      <t>コウ</t>
    </rPh>
    <rPh sb="9" eb="10">
      <t>カラダ</t>
    </rPh>
    <phoneticPr fontId="8"/>
  </si>
  <si>
    <t>施設入所１４・地公体・未計画２・栄養士未配置</t>
    <rPh sb="7" eb="8">
      <t>チ</t>
    </rPh>
    <rPh sb="8" eb="9">
      <t>コウ</t>
    </rPh>
    <rPh sb="9" eb="10">
      <t>カラダ</t>
    </rPh>
    <phoneticPr fontId="8"/>
  </si>
  <si>
    <t>施設入所１４・地公体・夜勤減・栄養士未配置</t>
    <rPh sb="7" eb="8">
      <t>チ</t>
    </rPh>
    <rPh sb="8" eb="9">
      <t>コウ</t>
    </rPh>
    <rPh sb="9" eb="10">
      <t>カラダ</t>
    </rPh>
    <phoneticPr fontId="8"/>
  </si>
  <si>
    <t>施設入所１４・地公体・夜勤減・未計画１・栄養士未配置</t>
    <rPh sb="7" eb="8">
      <t>チ</t>
    </rPh>
    <rPh sb="8" eb="9">
      <t>コウ</t>
    </rPh>
    <rPh sb="9" eb="10">
      <t>カラダ</t>
    </rPh>
    <phoneticPr fontId="8"/>
  </si>
  <si>
    <t>施設入所１４・地公体・夜勤減・未計画２・栄養士未配置</t>
    <rPh sb="7" eb="8">
      <t>チ</t>
    </rPh>
    <rPh sb="8" eb="9">
      <t>コウ</t>
    </rPh>
    <rPh sb="9" eb="10">
      <t>カラダ</t>
    </rPh>
    <phoneticPr fontId="8"/>
  </si>
  <si>
    <t>施設入所１３</t>
  </si>
  <si>
    <t>(4) 区分３</t>
    <rPh sb="4" eb="6">
      <t>クブン</t>
    </rPh>
    <phoneticPr fontId="8"/>
  </si>
  <si>
    <t>施設入所１３・未計画１</t>
    <phoneticPr fontId="8"/>
  </si>
  <si>
    <t>施設入所１３・未計画２</t>
    <phoneticPr fontId="8"/>
  </si>
  <si>
    <t>施設入所１３・夜勤減</t>
  </si>
  <si>
    <t>施設入所１３・夜勤減・未計画１</t>
    <phoneticPr fontId="8"/>
  </si>
  <si>
    <t>施設入所１３・夜勤減・未計画２</t>
    <phoneticPr fontId="8"/>
  </si>
  <si>
    <t>施設入所１３・地公体</t>
    <rPh sb="7" eb="8">
      <t>チ</t>
    </rPh>
    <rPh sb="8" eb="9">
      <t>コウ</t>
    </rPh>
    <rPh sb="9" eb="10">
      <t>カラダ</t>
    </rPh>
    <phoneticPr fontId="8"/>
  </si>
  <si>
    <t>施設入所１３・地公体・未計画１</t>
    <rPh sb="7" eb="8">
      <t>チ</t>
    </rPh>
    <rPh sb="8" eb="9">
      <t>コウ</t>
    </rPh>
    <rPh sb="9" eb="10">
      <t>カラダ</t>
    </rPh>
    <phoneticPr fontId="8"/>
  </si>
  <si>
    <t>施設入所１３・地公体・未計画２</t>
    <rPh sb="7" eb="8">
      <t>チ</t>
    </rPh>
    <rPh sb="8" eb="9">
      <t>コウ</t>
    </rPh>
    <rPh sb="9" eb="10">
      <t>カラダ</t>
    </rPh>
    <phoneticPr fontId="8"/>
  </si>
  <si>
    <t>施設入所１３・地公体・夜勤減</t>
    <rPh sb="7" eb="8">
      <t>チ</t>
    </rPh>
    <rPh sb="8" eb="9">
      <t>コウ</t>
    </rPh>
    <rPh sb="9" eb="10">
      <t>カラダ</t>
    </rPh>
    <phoneticPr fontId="8"/>
  </si>
  <si>
    <t>施設入所１３・地公体・夜勤減・未計画１</t>
    <rPh sb="7" eb="8">
      <t>チ</t>
    </rPh>
    <rPh sb="8" eb="9">
      <t>コウ</t>
    </rPh>
    <rPh sb="9" eb="10">
      <t>カラダ</t>
    </rPh>
    <phoneticPr fontId="8"/>
  </si>
  <si>
    <t>施設入所１３・地公体・夜勤減・未計画２</t>
    <rPh sb="7" eb="8">
      <t>チ</t>
    </rPh>
    <rPh sb="8" eb="9">
      <t>コウ</t>
    </rPh>
    <rPh sb="9" eb="10">
      <t>カラダ</t>
    </rPh>
    <phoneticPr fontId="8"/>
  </si>
  <si>
    <t>施設入所１３・栄養士非常勤</t>
    <rPh sb="7" eb="10">
      <t>エイヨウシ</t>
    </rPh>
    <rPh sb="10" eb="13">
      <t>ヒジョウキン</t>
    </rPh>
    <phoneticPr fontId="8"/>
  </si>
  <si>
    <t>施設入所１３・未計画１・栄養士非常勤</t>
    <phoneticPr fontId="8"/>
  </si>
  <si>
    <t>施設入所１３・未計画２・栄養士非常勤</t>
    <phoneticPr fontId="8"/>
  </si>
  <si>
    <t>施設入所１３・夜勤減・栄養士非常勤</t>
  </si>
  <si>
    <t>施設入所１３・夜勤減・未計画１・栄養士非常勤</t>
    <phoneticPr fontId="8"/>
  </si>
  <si>
    <t>施設入所１３・夜勤減・未計画２・栄養士非常勤</t>
    <phoneticPr fontId="8"/>
  </si>
  <si>
    <t>施設入所１３・地公体・栄養士非常勤</t>
    <rPh sb="7" eb="8">
      <t>チ</t>
    </rPh>
    <rPh sb="8" eb="9">
      <t>コウ</t>
    </rPh>
    <rPh sb="9" eb="10">
      <t>カラダ</t>
    </rPh>
    <phoneticPr fontId="8"/>
  </si>
  <si>
    <t>施設入所１３・地公体・未計画１・栄養士非常勤</t>
    <rPh sb="7" eb="8">
      <t>チ</t>
    </rPh>
    <rPh sb="8" eb="9">
      <t>コウ</t>
    </rPh>
    <rPh sb="9" eb="10">
      <t>カラダ</t>
    </rPh>
    <phoneticPr fontId="8"/>
  </si>
  <si>
    <t>施設入所１３・地公体・未計画２・栄養士非常勤</t>
    <rPh sb="7" eb="8">
      <t>チ</t>
    </rPh>
    <rPh sb="8" eb="9">
      <t>コウ</t>
    </rPh>
    <rPh sb="9" eb="10">
      <t>カラダ</t>
    </rPh>
    <phoneticPr fontId="8"/>
  </si>
  <si>
    <t>施設入所１３・地公体・夜勤減・栄養士非常勤</t>
    <rPh sb="7" eb="8">
      <t>チ</t>
    </rPh>
    <rPh sb="8" eb="9">
      <t>コウ</t>
    </rPh>
    <rPh sb="9" eb="10">
      <t>カラダ</t>
    </rPh>
    <phoneticPr fontId="8"/>
  </si>
  <si>
    <t>施設入所１３・地公体・夜勤減・未計画１・栄養士非常勤</t>
    <rPh sb="7" eb="8">
      <t>チ</t>
    </rPh>
    <rPh sb="8" eb="9">
      <t>コウ</t>
    </rPh>
    <rPh sb="9" eb="10">
      <t>カラダ</t>
    </rPh>
    <phoneticPr fontId="8"/>
  </si>
  <si>
    <t>施設入所１３・地公体・夜勤減・未計画２・栄養士非常勤</t>
    <rPh sb="7" eb="8">
      <t>チ</t>
    </rPh>
    <rPh sb="8" eb="9">
      <t>コウ</t>
    </rPh>
    <rPh sb="9" eb="10">
      <t>カラダ</t>
    </rPh>
    <phoneticPr fontId="8"/>
  </si>
  <si>
    <t>施設入所１３・栄養士未配置</t>
    <rPh sb="7" eb="10">
      <t>エイヨウシ</t>
    </rPh>
    <rPh sb="10" eb="11">
      <t>ミ</t>
    </rPh>
    <rPh sb="11" eb="13">
      <t>ハイチ</t>
    </rPh>
    <phoneticPr fontId="8"/>
  </si>
  <si>
    <t>施設入所１３・未計画１・栄養士未配置</t>
    <phoneticPr fontId="8"/>
  </si>
  <si>
    <t>施設入所１３・未計画２・栄養士未配置</t>
    <phoneticPr fontId="8"/>
  </si>
  <si>
    <t>施設入所１３・夜勤減・栄養士未配置</t>
  </si>
  <si>
    <t>施設入所１３・夜勤減・未計画１・栄養士未配置</t>
    <phoneticPr fontId="8"/>
  </si>
  <si>
    <t>施設入所１３・夜勤減・未計画２・栄養士未配置</t>
    <phoneticPr fontId="8"/>
  </si>
  <si>
    <t>施設入所１３・地公体・栄養士未配置</t>
    <rPh sb="7" eb="8">
      <t>チ</t>
    </rPh>
    <rPh sb="8" eb="9">
      <t>コウ</t>
    </rPh>
    <rPh sb="9" eb="10">
      <t>カラダ</t>
    </rPh>
    <phoneticPr fontId="8"/>
  </si>
  <si>
    <t>施設入所１３・地公体・未計画１・栄養士未配置</t>
    <rPh sb="7" eb="8">
      <t>チ</t>
    </rPh>
    <rPh sb="8" eb="9">
      <t>コウ</t>
    </rPh>
    <rPh sb="9" eb="10">
      <t>カラダ</t>
    </rPh>
    <phoneticPr fontId="8"/>
  </si>
  <si>
    <t>施設入所１３・地公体・未計画２・栄養士未配置</t>
    <rPh sb="7" eb="8">
      <t>チ</t>
    </rPh>
    <rPh sb="8" eb="9">
      <t>コウ</t>
    </rPh>
    <rPh sb="9" eb="10">
      <t>カラダ</t>
    </rPh>
    <phoneticPr fontId="8"/>
  </si>
  <si>
    <t>施設入所１３・地公体・夜勤減・栄養士未配置</t>
    <rPh sb="7" eb="8">
      <t>チ</t>
    </rPh>
    <rPh sb="8" eb="9">
      <t>コウ</t>
    </rPh>
    <rPh sb="9" eb="10">
      <t>カラダ</t>
    </rPh>
    <phoneticPr fontId="8"/>
  </si>
  <si>
    <t>施設入所１３・地公体・夜勤減・未計画１・栄養士未配置</t>
    <rPh sb="7" eb="8">
      <t>チ</t>
    </rPh>
    <rPh sb="8" eb="9">
      <t>コウ</t>
    </rPh>
    <rPh sb="9" eb="10">
      <t>カラダ</t>
    </rPh>
    <phoneticPr fontId="8"/>
  </si>
  <si>
    <t>施設入所１３・地公体・夜勤減・未計画２・栄養士未配置</t>
    <rPh sb="7" eb="8">
      <t>チ</t>
    </rPh>
    <rPh sb="8" eb="9">
      <t>コウ</t>
    </rPh>
    <rPh sb="9" eb="10">
      <t>カラダ</t>
    </rPh>
    <phoneticPr fontId="8"/>
  </si>
  <si>
    <t>施設入所１２</t>
  </si>
  <si>
    <t>(5) 区分２以下（未判定の者を含む）</t>
    <rPh sb="4" eb="6">
      <t>クブン</t>
    </rPh>
    <rPh sb="7" eb="9">
      <t>イカ</t>
    </rPh>
    <phoneticPr fontId="8"/>
  </si>
  <si>
    <t>施設入所１２・未計画１</t>
    <phoneticPr fontId="8"/>
  </si>
  <si>
    <t>施設入所１２・未計画２</t>
    <phoneticPr fontId="8"/>
  </si>
  <si>
    <t>施設入所１２・夜勤減</t>
  </si>
  <si>
    <t>施設入所１２・夜勤減・未計画１</t>
    <phoneticPr fontId="8"/>
  </si>
  <si>
    <t>施設入所１２・夜勤減・未計画２</t>
    <phoneticPr fontId="8"/>
  </si>
  <si>
    <t>施設入所１２・地公体</t>
    <rPh sb="7" eb="8">
      <t>チ</t>
    </rPh>
    <rPh sb="8" eb="9">
      <t>コウ</t>
    </rPh>
    <rPh sb="9" eb="10">
      <t>カラダ</t>
    </rPh>
    <phoneticPr fontId="8"/>
  </si>
  <si>
    <t>施設入所１２・地公体・未計画１</t>
    <rPh sb="7" eb="8">
      <t>チ</t>
    </rPh>
    <rPh sb="8" eb="9">
      <t>コウ</t>
    </rPh>
    <rPh sb="9" eb="10">
      <t>カラダ</t>
    </rPh>
    <phoneticPr fontId="8"/>
  </si>
  <si>
    <t>施設入所１２・地公体・未計画２</t>
    <rPh sb="7" eb="8">
      <t>チ</t>
    </rPh>
    <rPh sb="8" eb="9">
      <t>コウ</t>
    </rPh>
    <rPh sb="9" eb="10">
      <t>カラダ</t>
    </rPh>
    <phoneticPr fontId="8"/>
  </si>
  <si>
    <t>施設入所１２・地公体・夜勤減</t>
    <rPh sb="7" eb="8">
      <t>チ</t>
    </rPh>
    <rPh sb="8" eb="9">
      <t>コウ</t>
    </rPh>
    <rPh sb="9" eb="10">
      <t>カラダ</t>
    </rPh>
    <phoneticPr fontId="8"/>
  </si>
  <si>
    <t>施設入所１２・地公体・夜勤減・未計画１</t>
    <rPh sb="7" eb="8">
      <t>チ</t>
    </rPh>
    <rPh sb="8" eb="9">
      <t>コウ</t>
    </rPh>
    <rPh sb="9" eb="10">
      <t>カラダ</t>
    </rPh>
    <phoneticPr fontId="8"/>
  </si>
  <si>
    <t>施設入所１２・地公体・夜勤減・未計画２</t>
    <rPh sb="7" eb="8">
      <t>チ</t>
    </rPh>
    <rPh sb="8" eb="9">
      <t>コウ</t>
    </rPh>
    <rPh sb="9" eb="10">
      <t>カラダ</t>
    </rPh>
    <phoneticPr fontId="8"/>
  </si>
  <si>
    <t>施設入所１２・栄養士非常勤</t>
    <rPh sb="7" eb="10">
      <t>エイヨウシ</t>
    </rPh>
    <rPh sb="10" eb="13">
      <t>ヒジョウキン</t>
    </rPh>
    <phoneticPr fontId="8"/>
  </si>
  <si>
    <t>施設入所１２・未計画１・栄養士非常勤</t>
    <phoneticPr fontId="8"/>
  </si>
  <si>
    <t>施設入所１２・未計画２・栄養士非常勤</t>
    <phoneticPr fontId="8"/>
  </si>
  <si>
    <t>施設入所１２・夜勤減・栄養士非常勤</t>
  </si>
  <si>
    <t>施設入所１２・夜勤減・未計画１・栄養士非常勤</t>
    <phoneticPr fontId="8"/>
  </si>
  <si>
    <t>施設入所１２・夜勤減・未計画２・栄養士非常勤</t>
    <phoneticPr fontId="8"/>
  </si>
  <si>
    <t>施設入所１２・地公体・栄養士非常勤</t>
    <rPh sb="7" eb="8">
      <t>チ</t>
    </rPh>
    <rPh sb="8" eb="9">
      <t>コウ</t>
    </rPh>
    <rPh sb="9" eb="10">
      <t>カラダ</t>
    </rPh>
    <phoneticPr fontId="8"/>
  </si>
  <si>
    <t>施設入所１２・地公体・未計画１・栄養士非常勤</t>
    <rPh sb="7" eb="8">
      <t>チ</t>
    </rPh>
    <rPh sb="8" eb="9">
      <t>コウ</t>
    </rPh>
    <rPh sb="9" eb="10">
      <t>カラダ</t>
    </rPh>
    <phoneticPr fontId="8"/>
  </si>
  <si>
    <t>施設入所１２・地公体・未計画２・栄養士非常勤</t>
    <rPh sb="7" eb="8">
      <t>チ</t>
    </rPh>
    <rPh sb="8" eb="9">
      <t>コウ</t>
    </rPh>
    <rPh sb="9" eb="10">
      <t>カラダ</t>
    </rPh>
    <phoneticPr fontId="8"/>
  </si>
  <si>
    <t>施設入所１２・地公体・夜勤減・栄養士非常勤</t>
    <rPh sb="7" eb="8">
      <t>チ</t>
    </rPh>
    <rPh sb="8" eb="9">
      <t>コウ</t>
    </rPh>
    <rPh sb="9" eb="10">
      <t>カラダ</t>
    </rPh>
    <phoneticPr fontId="8"/>
  </si>
  <si>
    <t>施設入所１２・地公体・夜勤減・未計画１・栄養士非常勤</t>
    <rPh sb="7" eb="8">
      <t>チ</t>
    </rPh>
    <rPh sb="8" eb="9">
      <t>コウ</t>
    </rPh>
    <rPh sb="9" eb="10">
      <t>カラダ</t>
    </rPh>
    <phoneticPr fontId="8"/>
  </si>
  <si>
    <t>施設入所１２・地公体・夜勤減・未計画２・栄養士非常勤</t>
    <rPh sb="7" eb="8">
      <t>チ</t>
    </rPh>
    <rPh sb="8" eb="9">
      <t>コウ</t>
    </rPh>
    <rPh sb="9" eb="10">
      <t>カラダ</t>
    </rPh>
    <phoneticPr fontId="8"/>
  </si>
  <si>
    <t>施設入所１２・栄養士未配置</t>
    <rPh sb="7" eb="10">
      <t>エイヨウシ</t>
    </rPh>
    <rPh sb="10" eb="11">
      <t>ミ</t>
    </rPh>
    <rPh sb="11" eb="13">
      <t>ハイチ</t>
    </rPh>
    <phoneticPr fontId="8"/>
  </si>
  <si>
    <t>施設入所１２・未計画１・栄養士未配置</t>
    <phoneticPr fontId="8"/>
  </si>
  <si>
    <t>施設入所１２・未計画２・栄養士未配置</t>
    <phoneticPr fontId="8"/>
  </si>
  <si>
    <t>施設入所１２・夜勤減・栄養士未配置</t>
  </si>
  <si>
    <t>施設入所１２・夜勤減・未計画１・栄養士未配置</t>
    <phoneticPr fontId="8"/>
  </si>
  <si>
    <t>施設入所１２・夜勤減・未計画２・栄養士未配置</t>
    <phoneticPr fontId="8"/>
  </si>
  <si>
    <t>施設入所１２・地公体・栄養士未配置</t>
    <rPh sb="7" eb="8">
      <t>チ</t>
    </rPh>
    <rPh sb="8" eb="9">
      <t>コウ</t>
    </rPh>
    <rPh sb="9" eb="10">
      <t>カラダ</t>
    </rPh>
    <phoneticPr fontId="8"/>
  </si>
  <si>
    <t>施設入所１２・地公体・未計画１・栄養士未配置</t>
    <rPh sb="7" eb="8">
      <t>チ</t>
    </rPh>
    <rPh sb="8" eb="9">
      <t>コウ</t>
    </rPh>
    <rPh sb="9" eb="10">
      <t>カラダ</t>
    </rPh>
    <phoneticPr fontId="8"/>
  </si>
  <si>
    <t>施設入所１２・地公体・未計画２・栄養士未配置</t>
    <rPh sb="7" eb="8">
      <t>チ</t>
    </rPh>
    <rPh sb="8" eb="9">
      <t>コウ</t>
    </rPh>
    <rPh sb="9" eb="10">
      <t>カラダ</t>
    </rPh>
    <phoneticPr fontId="8"/>
  </si>
  <si>
    <t>施設入所１２・地公体・夜勤減・栄養士未配置</t>
    <rPh sb="7" eb="8">
      <t>チ</t>
    </rPh>
    <rPh sb="8" eb="9">
      <t>コウ</t>
    </rPh>
    <rPh sb="9" eb="10">
      <t>カラダ</t>
    </rPh>
    <phoneticPr fontId="8"/>
  </si>
  <si>
    <t>施設入所１２・地公体・夜勤減・未計画１・栄養士未配置</t>
    <rPh sb="7" eb="8">
      <t>チ</t>
    </rPh>
    <rPh sb="8" eb="9">
      <t>コウ</t>
    </rPh>
    <rPh sb="9" eb="10">
      <t>カラダ</t>
    </rPh>
    <phoneticPr fontId="8"/>
  </si>
  <si>
    <t>施設入所１２・地公体・夜勤減・未計画２・栄養士未配置</t>
    <rPh sb="7" eb="8">
      <t>チ</t>
    </rPh>
    <rPh sb="8" eb="9">
      <t>コウ</t>
    </rPh>
    <rPh sb="9" eb="10">
      <t>カラダ</t>
    </rPh>
    <phoneticPr fontId="8"/>
  </si>
  <si>
    <t>施設入所２６</t>
  </si>
  <si>
    <t>ロ 定員４１人以上６０人以下</t>
    <rPh sb="2" eb="4">
      <t>テイイン</t>
    </rPh>
    <rPh sb="6" eb="7">
      <t>ニン</t>
    </rPh>
    <rPh sb="7" eb="9">
      <t>イジョウ</t>
    </rPh>
    <rPh sb="11" eb="12">
      <t>ニン</t>
    </rPh>
    <rPh sb="12" eb="14">
      <t>イカ</t>
    </rPh>
    <phoneticPr fontId="8"/>
  </si>
  <si>
    <t>1日につき</t>
    <phoneticPr fontId="8"/>
  </si>
  <si>
    <t>施設入所２６・未計画１</t>
    <phoneticPr fontId="8"/>
  </si>
  <si>
    <t>施設入所２６・未計画２</t>
    <phoneticPr fontId="8"/>
  </si>
  <si>
    <t>施設入所２６・夜勤減</t>
  </si>
  <si>
    <t>施設入所２６・夜勤減・未計画１</t>
    <phoneticPr fontId="8"/>
  </si>
  <si>
    <t>施設入所２６・夜勤減・未計画２</t>
    <phoneticPr fontId="8"/>
  </si>
  <si>
    <t>施設入所２６・地公体</t>
    <rPh sb="7" eb="8">
      <t>チ</t>
    </rPh>
    <rPh sb="8" eb="9">
      <t>コウ</t>
    </rPh>
    <rPh sb="9" eb="10">
      <t>カラダ</t>
    </rPh>
    <phoneticPr fontId="8"/>
  </si>
  <si>
    <t>施設入所２６・地公体・未計画１</t>
    <rPh sb="7" eb="8">
      <t>チ</t>
    </rPh>
    <rPh sb="8" eb="9">
      <t>コウ</t>
    </rPh>
    <rPh sb="9" eb="10">
      <t>カラダ</t>
    </rPh>
    <phoneticPr fontId="8"/>
  </si>
  <si>
    <t>施設入所２６・地公体・未計画２</t>
    <rPh sb="7" eb="8">
      <t>チ</t>
    </rPh>
    <rPh sb="8" eb="9">
      <t>コウ</t>
    </rPh>
    <rPh sb="9" eb="10">
      <t>カラダ</t>
    </rPh>
    <phoneticPr fontId="8"/>
  </si>
  <si>
    <t>施設入所２６・地公体・夜勤減</t>
    <rPh sb="7" eb="8">
      <t>チ</t>
    </rPh>
    <rPh sb="8" eb="9">
      <t>コウ</t>
    </rPh>
    <rPh sb="9" eb="10">
      <t>カラダ</t>
    </rPh>
    <phoneticPr fontId="8"/>
  </si>
  <si>
    <t>施設入所２６・地公体・夜勤減・未計画１</t>
    <rPh sb="7" eb="8">
      <t>チ</t>
    </rPh>
    <rPh sb="8" eb="9">
      <t>コウ</t>
    </rPh>
    <rPh sb="9" eb="10">
      <t>カラダ</t>
    </rPh>
    <phoneticPr fontId="8"/>
  </si>
  <si>
    <t>施設入所２６・地公体・夜勤減・未計画２</t>
    <rPh sb="7" eb="8">
      <t>チ</t>
    </rPh>
    <rPh sb="8" eb="9">
      <t>コウ</t>
    </rPh>
    <rPh sb="9" eb="10">
      <t>カラダ</t>
    </rPh>
    <phoneticPr fontId="8"/>
  </si>
  <si>
    <t>施設入所２６・栄養士非常勤</t>
    <rPh sb="7" eb="10">
      <t>エイヨウシ</t>
    </rPh>
    <rPh sb="10" eb="13">
      <t>ヒジョウキン</t>
    </rPh>
    <phoneticPr fontId="8"/>
  </si>
  <si>
    <t>施設入所２６・未計画１・栄養士非常勤</t>
    <phoneticPr fontId="8"/>
  </si>
  <si>
    <t>施設入所２６・未計画２・栄養士非常勤</t>
    <phoneticPr fontId="8"/>
  </si>
  <si>
    <t>施設入所２６・夜勤減・栄養士非常勤</t>
  </si>
  <si>
    <t>施設入所２６・夜勤減・未計画１・栄養士非常勤</t>
    <phoneticPr fontId="8"/>
  </si>
  <si>
    <t>施設入所２６・夜勤減・未計画２・栄養士非常勤</t>
    <phoneticPr fontId="8"/>
  </si>
  <si>
    <t>施設入所２６・地公体・栄養士非常勤</t>
    <rPh sb="7" eb="8">
      <t>チ</t>
    </rPh>
    <rPh sb="8" eb="9">
      <t>コウ</t>
    </rPh>
    <rPh sb="9" eb="10">
      <t>カラダ</t>
    </rPh>
    <phoneticPr fontId="8"/>
  </si>
  <si>
    <t>施設入所２６・地公体・未計画１・栄養士非常勤</t>
    <rPh sb="7" eb="8">
      <t>チ</t>
    </rPh>
    <rPh sb="8" eb="9">
      <t>コウ</t>
    </rPh>
    <rPh sb="9" eb="10">
      <t>カラダ</t>
    </rPh>
    <phoneticPr fontId="8"/>
  </si>
  <si>
    <t>施設入所２６・地公体・未計画２・栄養士非常勤</t>
    <rPh sb="7" eb="8">
      <t>チ</t>
    </rPh>
    <rPh sb="8" eb="9">
      <t>コウ</t>
    </rPh>
    <rPh sb="9" eb="10">
      <t>カラダ</t>
    </rPh>
    <phoneticPr fontId="8"/>
  </si>
  <si>
    <t>施設入所２６・地公体・夜勤減・栄養士非常勤</t>
    <rPh sb="7" eb="8">
      <t>チ</t>
    </rPh>
    <rPh sb="8" eb="9">
      <t>コウ</t>
    </rPh>
    <rPh sb="9" eb="10">
      <t>カラダ</t>
    </rPh>
    <phoneticPr fontId="8"/>
  </si>
  <si>
    <t>施設入所２６・地公体・夜勤減・未計画１・栄養士非常勤</t>
    <rPh sb="7" eb="8">
      <t>チ</t>
    </rPh>
    <rPh sb="8" eb="9">
      <t>コウ</t>
    </rPh>
    <rPh sb="9" eb="10">
      <t>カラダ</t>
    </rPh>
    <phoneticPr fontId="8"/>
  </si>
  <si>
    <t>施設入所２６・地公体・夜勤減・未計画２・栄養士非常勤</t>
    <rPh sb="7" eb="8">
      <t>チ</t>
    </rPh>
    <rPh sb="8" eb="9">
      <t>コウ</t>
    </rPh>
    <rPh sb="9" eb="10">
      <t>カラダ</t>
    </rPh>
    <phoneticPr fontId="8"/>
  </si>
  <si>
    <t>施設入所２６・栄養士未配置</t>
    <rPh sb="7" eb="10">
      <t>エイヨウシ</t>
    </rPh>
    <rPh sb="10" eb="11">
      <t>ミ</t>
    </rPh>
    <rPh sb="11" eb="13">
      <t>ハイチ</t>
    </rPh>
    <phoneticPr fontId="8"/>
  </si>
  <si>
    <t>施設入所２６・未計画１・栄養士未配置</t>
    <phoneticPr fontId="8"/>
  </si>
  <si>
    <t>施設入所２６・未計画２・栄養士未配置</t>
    <phoneticPr fontId="8"/>
  </si>
  <si>
    <t>施設入所２６・夜勤減・栄養士未配置</t>
  </si>
  <si>
    <t>施設入所２６・夜勤減・未計画１・栄養士未配置</t>
    <phoneticPr fontId="8"/>
  </si>
  <si>
    <t>施設入所２６・夜勤減・未計画２・栄養士未配置</t>
    <phoneticPr fontId="8"/>
  </si>
  <si>
    <t>施設入所２６・地公体・栄養士未配置</t>
    <rPh sb="7" eb="8">
      <t>チ</t>
    </rPh>
    <rPh sb="8" eb="9">
      <t>コウ</t>
    </rPh>
    <rPh sb="9" eb="10">
      <t>カラダ</t>
    </rPh>
    <phoneticPr fontId="8"/>
  </si>
  <si>
    <t>施設入所２６・地公体・未計画１・栄養士未配置</t>
    <rPh sb="7" eb="8">
      <t>チ</t>
    </rPh>
    <rPh sb="8" eb="9">
      <t>コウ</t>
    </rPh>
    <rPh sb="9" eb="10">
      <t>カラダ</t>
    </rPh>
    <phoneticPr fontId="8"/>
  </si>
  <si>
    <t>施設入所２６・地公体・未計画２・栄養士未配置</t>
    <rPh sb="7" eb="8">
      <t>チ</t>
    </rPh>
    <rPh sb="8" eb="9">
      <t>コウ</t>
    </rPh>
    <rPh sb="9" eb="10">
      <t>カラダ</t>
    </rPh>
    <phoneticPr fontId="8"/>
  </si>
  <si>
    <t>施設入所２６・地公体・夜勤減・栄養士未配置</t>
    <rPh sb="7" eb="8">
      <t>チ</t>
    </rPh>
    <rPh sb="8" eb="9">
      <t>コウ</t>
    </rPh>
    <rPh sb="9" eb="10">
      <t>カラダ</t>
    </rPh>
    <phoneticPr fontId="8"/>
  </si>
  <si>
    <t>施設入所２６・地公体・夜勤減・未計画１・栄養士未配置</t>
    <rPh sb="7" eb="8">
      <t>チ</t>
    </rPh>
    <rPh sb="8" eb="9">
      <t>コウ</t>
    </rPh>
    <rPh sb="9" eb="10">
      <t>カラダ</t>
    </rPh>
    <phoneticPr fontId="8"/>
  </si>
  <si>
    <t>施設入所２６・地公体・夜勤減・未計画２・栄養士未配置</t>
    <rPh sb="7" eb="8">
      <t>チ</t>
    </rPh>
    <rPh sb="8" eb="9">
      <t>コウ</t>
    </rPh>
    <rPh sb="9" eb="10">
      <t>カラダ</t>
    </rPh>
    <phoneticPr fontId="8"/>
  </si>
  <si>
    <t>施設入所２５</t>
  </si>
  <si>
    <t>施設入所２５・未計画１</t>
    <phoneticPr fontId="8"/>
  </si>
  <si>
    <t>施設入所２５・未計画２</t>
    <phoneticPr fontId="8"/>
  </si>
  <si>
    <t>施設入所２５・夜勤減</t>
  </si>
  <si>
    <t>施設入所２５・夜勤減・未計画１</t>
    <phoneticPr fontId="8"/>
  </si>
  <si>
    <t>施設入所２５・夜勤減・未計画２</t>
    <phoneticPr fontId="8"/>
  </si>
  <si>
    <t>施設入所２５・地公体</t>
    <rPh sb="7" eb="8">
      <t>チ</t>
    </rPh>
    <rPh sb="8" eb="9">
      <t>コウ</t>
    </rPh>
    <rPh sb="9" eb="10">
      <t>カラダ</t>
    </rPh>
    <phoneticPr fontId="8"/>
  </si>
  <si>
    <t>施設入所２５・地公体・未計画１</t>
    <rPh sb="7" eb="8">
      <t>チ</t>
    </rPh>
    <rPh sb="8" eb="9">
      <t>コウ</t>
    </rPh>
    <rPh sb="9" eb="10">
      <t>カラダ</t>
    </rPh>
    <phoneticPr fontId="8"/>
  </si>
  <si>
    <t>施設入所２５・地公体・未計画２</t>
    <rPh sb="7" eb="8">
      <t>チ</t>
    </rPh>
    <rPh sb="8" eb="9">
      <t>コウ</t>
    </rPh>
    <rPh sb="9" eb="10">
      <t>カラダ</t>
    </rPh>
    <phoneticPr fontId="8"/>
  </si>
  <si>
    <t>施設入所２５・地公体・夜勤減</t>
    <rPh sb="7" eb="8">
      <t>チ</t>
    </rPh>
    <rPh sb="8" eb="9">
      <t>コウ</t>
    </rPh>
    <rPh sb="9" eb="10">
      <t>カラダ</t>
    </rPh>
    <phoneticPr fontId="8"/>
  </si>
  <si>
    <t>施設入所２５・地公体・夜勤減・未計画１</t>
    <rPh sb="7" eb="8">
      <t>チ</t>
    </rPh>
    <rPh sb="8" eb="9">
      <t>コウ</t>
    </rPh>
    <rPh sb="9" eb="10">
      <t>カラダ</t>
    </rPh>
    <phoneticPr fontId="8"/>
  </si>
  <si>
    <t>施設入所２５・地公体・夜勤減・未計画２</t>
    <rPh sb="7" eb="8">
      <t>チ</t>
    </rPh>
    <rPh sb="8" eb="9">
      <t>コウ</t>
    </rPh>
    <rPh sb="9" eb="10">
      <t>カラダ</t>
    </rPh>
    <phoneticPr fontId="8"/>
  </si>
  <si>
    <t>施設入所２５・栄養士非常勤</t>
    <rPh sb="7" eb="10">
      <t>エイヨウシ</t>
    </rPh>
    <rPh sb="10" eb="13">
      <t>ヒジョウキン</t>
    </rPh>
    <phoneticPr fontId="8"/>
  </si>
  <si>
    <t>施設入所２５・未計画１・栄養士非常勤</t>
    <phoneticPr fontId="8"/>
  </si>
  <si>
    <t>施設入所２５・未計画２・栄養士非常勤</t>
    <phoneticPr fontId="8"/>
  </si>
  <si>
    <t>施設入所２５・夜勤減・栄養士非常勤</t>
  </si>
  <si>
    <t>施設入所２５・夜勤減・未計画１・栄養士非常勤</t>
    <phoneticPr fontId="8"/>
  </si>
  <si>
    <t>施設入所２５・夜勤減・未計画２・栄養士非常勤</t>
    <phoneticPr fontId="8"/>
  </si>
  <si>
    <t>施設入所２５・地公体・栄養士非常勤</t>
    <rPh sb="7" eb="8">
      <t>チ</t>
    </rPh>
    <rPh sb="8" eb="9">
      <t>コウ</t>
    </rPh>
    <rPh sb="9" eb="10">
      <t>カラダ</t>
    </rPh>
    <phoneticPr fontId="8"/>
  </si>
  <si>
    <t>施設入所２５・地公体・未計画１・栄養士非常勤</t>
    <rPh sb="7" eb="8">
      <t>チ</t>
    </rPh>
    <rPh sb="8" eb="9">
      <t>コウ</t>
    </rPh>
    <rPh sb="9" eb="10">
      <t>カラダ</t>
    </rPh>
    <phoneticPr fontId="8"/>
  </si>
  <si>
    <t>施設入所２５・地公体・未計画２・栄養士非常勤</t>
    <rPh sb="7" eb="8">
      <t>チ</t>
    </rPh>
    <rPh sb="8" eb="9">
      <t>コウ</t>
    </rPh>
    <rPh sb="9" eb="10">
      <t>カラダ</t>
    </rPh>
    <phoneticPr fontId="8"/>
  </si>
  <si>
    <t>施設入所２５・地公体・夜勤減・栄養士非常勤</t>
    <rPh sb="7" eb="8">
      <t>チ</t>
    </rPh>
    <rPh sb="8" eb="9">
      <t>コウ</t>
    </rPh>
    <rPh sb="9" eb="10">
      <t>カラダ</t>
    </rPh>
    <phoneticPr fontId="8"/>
  </si>
  <si>
    <t>施設入所２５・地公体・夜勤減・未計画１・栄養士非常勤</t>
    <rPh sb="7" eb="8">
      <t>チ</t>
    </rPh>
    <rPh sb="8" eb="9">
      <t>コウ</t>
    </rPh>
    <rPh sb="9" eb="10">
      <t>カラダ</t>
    </rPh>
    <phoneticPr fontId="8"/>
  </si>
  <si>
    <t>施設入所２５・地公体・夜勤減・未計画２・栄養士非常勤</t>
    <rPh sb="7" eb="8">
      <t>チ</t>
    </rPh>
    <rPh sb="8" eb="9">
      <t>コウ</t>
    </rPh>
    <rPh sb="9" eb="10">
      <t>カラダ</t>
    </rPh>
    <phoneticPr fontId="8"/>
  </si>
  <si>
    <t>施設入所２５・栄養士未配置</t>
    <rPh sb="7" eb="10">
      <t>エイヨウシ</t>
    </rPh>
    <rPh sb="10" eb="11">
      <t>ミ</t>
    </rPh>
    <rPh sb="11" eb="13">
      <t>ハイチ</t>
    </rPh>
    <phoneticPr fontId="8"/>
  </si>
  <si>
    <t>施設入所２５・未計画１・栄養士未配置</t>
    <phoneticPr fontId="8"/>
  </si>
  <si>
    <t>施設入所２５・未計画２・栄養士未配置</t>
    <phoneticPr fontId="8"/>
  </si>
  <si>
    <t>施設入所２５・夜勤減・栄養士未配置</t>
  </si>
  <si>
    <t>施設入所２５・夜勤減・未計画１・栄養士未配置</t>
    <phoneticPr fontId="8"/>
  </si>
  <si>
    <t>施設入所２５・夜勤減・未計画２・栄養士未配置</t>
    <phoneticPr fontId="8"/>
  </si>
  <si>
    <t>施設入所２５・地公体・栄養士未配置</t>
    <rPh sb="7" eb="8">
      <t>チ</t>
    </rPh>
    <rPh sb="8" eb="9">
      <t>コウ</t>
    </rPh>
    <rPh sb="9" eb="10">
      <t>カラダ</t>
    </rPh>
    <phoneticPr fontId="8"/>
  </si>
  <si>
    <t>施設入所２５・地公体・未計画１・栄養士未配置</t>
    <rPh sb="7" eb="8">
      <t>チ</t>
    </rPh>
    <rPh sb="8" eb="9">
      <t>コウ</t>
    </rPh>
    <rPh sb="9" eb="10">
      <t>カラダ</t>
    </rPh>
    <phoneticPr fontId="8"/>
  </si>
  <si>
    <t>施設入所２５・地公体・未計画２・栄養士未配置</t>
    <rPh sb="7" eb="8">
      <t>チ</t>
    </rPh>
    <rPh sb="8" eb="9">
      <t>コウ</t>
    </rPh>
    <rPh sb="9" eb="10">
      <t>カラダ</t>
    </rPh>
    <phoneticPr fontId="8"/>
  </si>
  <si>
    <t>施設入所２５・地公体・夜勤減・栄養士未配置</t>
    <rPh sb="7" eb="8">
      <t>チ</t>
    </rPh>
    <rPh sb="8" eb="9">
      <t>コウ</t>
    </rPh>
    <rPh sb="9" eb="10">
      <t>カラダ</t>
    </rPh>
    <phoneticPr fontId="8"/>
  </si>
  <si>
    <t>施設入所２５・地公体・夜勤減・未計画１・栄養士未配置</t>
    <rPh sb="7" eb="8">
      <t>チ</t>
    </rPh>
    <rPh sb="8" eb="9">
      <t>コウ</t>
    </rPh>
    <rPh sb="9" eb="10">
      <t>カラダ</t>
    </rPh>
    <phoneticPr fontId="8"/>
  </si>
  <si>
    <t>施設入所２５・地公体・夜勤減・未計画２・栄養士未配置</t>
    <rPh sb="7" eb="8">
      <t>チ</t>
    </rPh>
    <rPh sb="8" eb="9">
      <t>コウ</t>
    </rPh>
    <rPh sb="9" eb="10">
      <t>カラダ</t>
    </rPh>
    <phoneticPr fontId="8"/>
  </si>
  <si>
    <t>施設入所２４</t>
  </si>
  <si>
    <t>施設入所２４・未計画１</t>
    <phoneticPr fontId="8"/>
  </si>
  <si>
    <t>施設入所２４・未計画２</t>
    <phoneticPr fontId="8"/>
  </si>
  <si>
    <t>施設入所２４・夜勤減</t>
  </si>
  <si>
    <t>施設入所２４・夜勤減・未計画１</t>
    <phoneticPr fontId="8"/>
  </si>
  <si>
    <t>施設入所２４・夜勤減・未計画２</t>
    <phoneticPr fontId="8"/>
  </si>
  <si>
    <t>施設入所２４・地公体</t>
    <rPh sb="7" eb="8">
      <t>チ</t>
    </rPh>
    <rPh sb="8" eb="9">
      <t>コウ</t>
    </rPh>
    <rPh sb="9" eb="10">
      <t>カラダ</t>
    </rPh>
    <phoneticPr fontId="8"/>
  </si>
  <si>
    <t>施設入所２４・地公体・未計画１</t>
    <rPh sb="7" eb="8">
      <t>チ</t>
    </rPh>
    <rPh sb="8" eb="9">
      <t>コウ</t>
    </rPh>
    <rPh sb="9" eb="10">
      <t>カラダ</t>
    </rPh>
    <phoneticPr fontId="8"/>
  </si>
  <si>
    <t>施設入所２４・地公体・未計画２</t>
    <rPh sb="7" eb="8">
      <t>チ</t>
    </rPh>
    <rPh sb="8" eb="9">
      <t>コウ</t>
    </rPh>
    <rPh sb="9" eb="10">
      <t>カラダ</t>
    </rPh>
    <phoneticPr fontId="8"/>
  </si>
  <si>
    <t>施設入所２４・地公体・夜勤減</t>
    <rPh sb="7" eb="8">
      <t>チ</t>
    </rPh>
    <rPh sb="8" eb="9">
      <t>コウ</t>
    </rPh>
    <rPh sb="9" eb="10">
      <t>カラダ</t>
    </rPh>
    <phoneticPr fontId="8"/>
  </si>
  <si>
    <t>施設入所２４・地公体・夜勤減・未計画１</t>
    <rPh sb="7" eb="8">
      <t>チ</t>
    </rPh>
    <rPh sb="8" eb="9">
      <t>コウ</t>
    </rPh>
    <rPh sb="9" eb="10">
      <t>カラダ</t>
    </rPh>
    <phoneticPr fontId="8"/>
  </si>
  <si>
    <t>施設入所２４・地公体・夜勤減・未計画２</t>
    <rPh sb="7" eb="8">
      <t>チ</t>
    </rPh>
    <rPh sb="8" eb="9">
      <t>コウ</t>
    </rPh>
    <rPh sb="9" eb="10">
      <t>カラダ</t>
    </rPh>
    <phoneticPr fontId="8"/>
  </si>
  <si>
    <t>施設入所２４・栄養士非常勤</t>
    <rPh sb="7" eb="10">
      <t>エイヨウシ</t>
    </rPh>
    <rPh sb="10" eb="13">
      <t>ヒジョウキン</t>
    </rPh>
    <phoneticPr fontId="8"/>
  </si>
  <si>
    <t>施設入所２４・未計画１・栄養士非常勤</t>
    <phoneticPr fontId="8"/>
  </si>
  <si>
    <t>施設入所２４・未計画２・栄養士非常勤</t>
    <phoneticPr fontId="8"/>
  </si>
  <si>
    <t>施設入所２４・夜勤減・栄養士非常勤</t>
  </si>
  <si>
    <t>施設入所２４・夜勤減・未計画１・栄養士非常勤</t>
    <phoneticPr fontId="8"/>
  </si>
  <si>
    <t>施設入所２４・夜勤減・未計画２・栄養士非常勤</t>
    <phoneticPr fontId="8"/>
  </si>
  <si>
    <t>施設入所２４・地公体・栄養士非常勤</t>
    <rPh sb="7" eb="8">
      <t>チ</t>
    </rPh>
    <rPh sb="8" eb="9">
      <t>コウ</t>
    </rPh>
    <rPh sb="9" eb="10">
      <t>カラダ</t>
    </rPh>
    <phoneticPr fontId="8"/>
  </si>
  <si>
    <t>施設入所２４・地公体・未計画１・栄養士非常勤</t>
    <rPh sb="7" eb="8">
      <t>チ</t>
    </rPh>
    <rPh sb="8" eb="9">
      <t>コウ</t>
    </rPh>
    <rPh sb="9" eb="10">
      <t>カラダ</t>
    </rPh>
    <phoneticPr fontId="8"/>
  </si>
  <si>
    <t>施設入所２４・地公体・未計画２・栄養士非常勤</t>
    <rPh sb="7" eb="8">
      <t>チ</t>
    </rPh>
    <rPh sb="8" eb="9">
      <t>コウ</t>
    </rPh>
    <rPh sb="9" eb="10">
      <t>カラダ</t>
    </rPh>
    <phoneticPr fontId="8"/>
  </si>
  <si>
    <t>施設入所２４・地公体・夜勤減・栄養士非常勤</t>
    <rPh sb="7" eb="8">
      <t>チ</t>
    </rPh>
    <rPh sb="8" eb="9">
      <t>コウ</t>
    </rPh>
    <rPh sb="9" eb="10">
      <t>カラダ</t>
    </rPh>
    <phoneticPr fontId="8"/>
  </si>
  <si>
    <t>施設入所２４・地公体・夜勤減・未計画１・栄養士非常勤</t>
    <rPh sb="7" eb="8">
      <t>チ</t>
    </rPh>
    <rPh sb="8" eb="9">
      <t>コウ</t>
    </rPh>
    <rPh sb="9" eb="10">
      <t>カラダ</t>
    </rPh>
    <phoneticPr fontId="8"/>
  </si>
  <si>
    <t>施設入所２４・地公体・夜勤減・未計画２・栄養士非常勤</t>
    <rPh sb="7" eb="8">
      <t>チ</t>
    </rPh>
    <rPh sb="8" eb="9">
      <t>コウ</t>
    </rPh>
    <rPh sb="9" eb="10">
      <t>カラダ</t>
    </rPh>
    <phoneticPr fontId="8"/>
  </si>
  <si>
    <t>施設入所２４・栄養士未配置</t>
    <rPh sb="7" eb="10">
      <t>エイヨウシ</t>
    </rPh>
    <rPh sb="10" eb="11">
      <t>ミ</t>
    </rPh>
    <rPh sb="11" eb="13">
      <t>ハイチ</t>
    </rPh>
    <phoneticPr fontId="8"/>
  </si>
  <si>
    <t>施設入所２４・未計画１・栄養士未配置</t>
    <phoneticPr fontId="8"/>
  </si>
  <si>
    <t>施設入所２４・未計画２・栄養士未配置</t>
    <phoneticPr fontId="8"/>
  </si>
  <si>
    <t>施設入所２４・夜勤減・栄養士未配置</t>
  </si>
  <si>
    <t>施設入所２４・夜勤減・未計画１・栄養士未配置</t>
    <phoneticPr fontId="8"/>
  </si>
  <si>
    <t>施設入所２４・夜勤減・未計画２・栄養士未配置</t>
    <phoneticPr fontId="8"/>
  </si>
  <si>
    <t>施設入所２４・地公体・栄養士未配置</t>
    <rPh sb="7" eb="8">
      <t>チ</t>
    </rPh>
    <rPh sb="8" eb="9">
      <t>コウ</t>
    </rPh>
    <rPh sb="9" eb="10">
      <t>カラダ</t>
    </rPh>
    <phoneticPr fontId="8"/>
  </si>
  <si>
    <t>施設入所２４・地公体・未計画１・栄養士未配置</t>
    <rPh sb="7" eb="8">
      <t>チ</t>
    </rPh>
    <rPh sb="8" eb="9">
      <t>コウ</t>
    </rPh>
    <rPh sb="9" eb="10">
      <t>カラダ</t>
    </rPh>
    <phoneticPr fontId="8"/>
  </si>
  <si>
    <t>施設入所２４・地公体・未計画２・栄養士未配置</t>
    <rPh sb="7" eb="8">
      <t>チ</t>
    </rPh>
    <rPh sb="8" eb="9">
      <t>コウ</t>
    </rPh>
    <rPh sb="9" eb="10">
      <t>カラダ</t>
    </rPh>
    <phoneticPr fontId="8"/>
  </si>
  <si>
    <t>施設入所２４・地公体・夜勤減・栄養士未配置</t>
    <rPh sb="7" eb="8">
      <t>チ</t>
    </rPh>
    <rPh sb="8" eb="9">
      <t>コウ</t>
    </rPh>
    <rPh sb="9" eb="10">
      <t>カラダ</t>
    </rPh>
    <phoneticPr fontId="8"/>
  </si>
  <si>
    <t>施設入所２４・地公体・夜勤減・未計画１・栄養士未配置</t>
    <rPh sb="7" eb="8">
      <t>チ</t>
    </rPh>
    <rPh sb="8" eb="9">
      <t>コウ</t>
    </rPh>
    <rPh sb="9" eb="10">
      <t>カラダ</t>
    </rPh>
    <phoneticPr fontId="8"/>
  </si>
  <si>
    <t>施設入所２４・地公体・夜勤減・未計画２・栄養士未配置</t>
    <rPh sb="7" eb="8">
      <t>チ</t>
    </rPh>
    <rPh sb="8" eb="9">
      <t>コウ</t>
    </rPh>
    <rPh sb="9" eb="10">
      <t>カラダ</t>
    </rPh>
    <phoneticPr fontId="8"/>
  </si>
  <si>
    <t>施設入所２３</t>
  </si>
  <si>
    <t>施設入所２３・未計画１</t>
    <phoneticPr fontId="8"/>
  </si>
  <si>
    <t>施設入所２３・未計画２</t>
    <phoneticPr fontId="8"/>
  </si>
  <si>
    <t>施設入所２３・夜勤減</t>
  </si>
  <si>
    <t>施設入所２３・夜勤減・未計画１</t>
    <phoneticPr fontId="8"/>
  </si>
  <si>
    <t>施設入所２３・夜勤減・未計画２</t>
    <phoneticPr fontId="8"/>
  </si>
  <si>
    <t>施設入所２３・地公体</t>
    <rPh sb="7" eb="8">
      <t>チ</t>
    </rPh>
    <rPh sb="8" eb="9">
      <t>コウ</t>
    </rPh>
    <rPh sb="9" eb="10">
      <t>カラダ</t>
    </rPh>
    <phoneticPr fontId="8"/>
  </si>
  <si>
    <t>施設入所２３・地公体・未計画１</t>
    <rPh sb="7" eb="8">
      <t>チ</t>
    </rPh>
    <rPh sb="8" eb="9">
      <t>コウ</t>
    </rPh>
    <rPh sb="9" eb="10">
      <t>カラダ</t>
    </rPh>
    <phoneticPr fontId="8"/>
  </si>
  <si>
    <t>施設入所２３・地公体・未計画２</t>
    <rPh sb="7" eb="8">
      <t>チ</t>
    </rPh>
    <rPh sb="8" eb="9">
      <t>コウ</t>
    </rPh>
    <rPh sb="9" eb="10">
      <t>カラダ</t>
    </rPh>
    <phoneticPr fontId="8"/>
  </si>
  <si>
    <t>施設入所２３・地公体・夜勤減</t>
    <rPh sb="7" eb="8">
      <t>チ</t>
    </rPh>
    <rPh sb="8" eb="9">
      <t>コウ</t>
    </rPh>
    <rPh sb="9" eb="10">
      <t>カラダ</t>
    </rPh>
    <phoneticPr fontId="8"/>
  </si>
  <si>
    <t>施設入所２３・地公体・夜勤減・未計画１</t>
    <rPh sb="7" eb="8">
      <t>チ</t>
    </rPh>
    <rPh sb="8" eb="9">
      <t>コウ</t>
    </rPh>
    <rPh sb="9" eb="10">
      <t>カラダ</t>
    </rPh>
    <phoneticPr fontId="8"/>
  </si>
  <si>
    <t>施設入所２３・地公体・夜勤減・未計画２</t>
    <rPh sb="7" eb="8">
      <t>チ</t>
    </rPh>
    <rPh sb="8" eb="9">
      <t>コウ</t>
    </rPh>
    <rPh sb="9" eb="10">
      <t>カラダ</t>
    </rPh>
    <phoneticPr fontId="8"/>
  </si>
  <si>
    <t>施設入所２３・栄養士非常勤</t>
    <rPh sb="7" eb="10">
      <t>エイヨウシ</t>
    </rPh>
    <rPh sb="10" eb="13">
      <t>ヒジョウキン</t>
    </rPh>
    <phoneticPr fontId="8"/>
  </si>
  <si>
    <t>施設入所２３・未計画１・栄養士非常勤</t>
    <phoneticPr fontId="8"/>
  </si>
  <si>
    <t>施設入所２３・未計画２・栄養士非常勤</t>
    <phoneticPr fontId="8"/>
  </si>
  <si>
    <t>施設入所２３・夜勤減・栄養士非常勤</t>
  </si>
  <si>
    <t>施設入所２３・夜勤減・未計画１・栄養士非常勤</t>
    <phoneticPr fontId="8"/>
  </si>
  <si>
    <t>施設入所２３・夜勤減・未計画２・栄養士非常勤</t>
    <phoneticPr fontId="8"/>
  </si>
  <si>
    <t>施設入所２３・地公体・栄養士非常勤</t>
    <rPh sb="7" eb="8">
      <t>チ</t>
    </rPh>
    <rPh sb="8" eb="9">
      <t>コウ</t>
    </rPh>
    <rPh sb="9" eb="10">
      <t>カラダ</t>
    </rPh>
    <phoneticPr fontId="8"/>
  </si>
  <si>
    <t>施設入所２３・地公体・未計画１・栄養士非常勤</t>
    <rPh sb="7" eb="8">
      <t>チ</t>
    </rPh>
    <rPh sb="8" eb="9">
      <t>コウ</t>
    </rPh>
    <rPh sb="9" eb="10">
      <t>カラダ</t>
    </rPh>
    <phoneticPr fontId="8"/>
  </si>
  <si>
    <t>施設入所２３・地公体・未計画２・栄養士非常勤</t>
    <rPh sb="7" eb="8">
      <t>チ</t>
    </rPh>
    <rPh sb="8" eb="9">
      <t>コウ</t>
    </rPh>
    <rPh sb="9" eb="10">
      <t>カラダ</t>
    </rPh>
    <phoneticPr fontId="8"/>
  </si>
  <si>
    <t>施設入所２３・地公体・夜勤減・栄養士非常勤</t>
    <rPh sb="7" eb="8">
      <t>チ</t>
    </rPh>
    <rPh sb="8" eb="9">
      <t>コウ</t>
    </rPh>
    <rPh sb="9" eb="10">
      <t>カラダ</t>
    </rPh>
    <phoneticPr fontId="8"/>
  </si>
  <si>
    <t>施設入所２３・地公体・夜勤減・未計画１・栄養士非常勤</t>
    <rPh sb="7" eb="8">
      <t>チ</t>
    </rPh>
    <rPh sb="8" eb="9">
      <t>コウ</t>
    </rPh>
    <rPh sb="9" eb="10">
      <t>カラダ</t>
    </rPh>
    <phoneticPr fontId="8"/>
  </si>
  <si>
    <t>施設入所２３・地公体・夜勤減・未計画２・栄養士非常勤</t>
    <rPh sb="7" eb="8">
      <t>チ</t>
    </rPh>
    <rPh sb="8" eb="9">
      <t>コウ</t>
    </rPh>
    <rPh sb="9" eb="10">
      <t>カラダ</t>
    </rPh>
    <phoneticPr fontId="8"/>
  </si>
  <si>
    <t>施設入所２３・栄養士未配置</t>
    <rPh sb="7" eb="10">
      <t>エイヨウシ</t>
    </rPh>
    <rPh sb="10" eb="11">
      <t>ミ</t>
    </rPh>
    <rPh sb="11" eb="13">
      <t>ハイチ</t>
    </rPh>
    <phoneticPr fontId="8"/>
  </si>
  <si>
    <t>施設入所２３・未計画１・栄養士未配置</t>
    <phoneticPr fontId="8"/>
  </si>
  <si>
    <t>施設入所２３・未計画２・栄養士未配置</t>
    <phoneticPr fontId="8"/>
  </si>
  <si>
    <t>施設入所２３・夜勤減・栄養士未配置</t>
  </si>
  <si>
    <t>施設入所２３・夜勤減・未計画１・栄養士未配置</t>
    <phoneticPr fontId="8"/>
  </si>
  <si>
    <t>施設入所２３・夜勤減・未計画２・栄養士未配置</t>
    <phoneticPr fontId="8"/>
  </si>
  <si>
    <t>施設入所２３・地公体・栄養士未配置</t>
    <rPh sb="7" eb="8">
      <t>チ</t>
    </rPh>
    <rPh sb="8" eb="9">
      <t>コウ</t>
    </rPh>
    <rPh sb="9" eb="10">
      <t>カラダ</t>
    </rPh>
    <phoneticPr fontId="8"/>
  </si>
  <si>
    <t>施設入所２３・地公体・未計画１・栄養士未配置</t>
    <rPh sb="7" eb="8">
      <t>チ</t>
    </rPh>
    <rPh sb="8" eb="9">
      <t>コウ</t>
    </rPh>
    <rPh sb="9" eb="10">
      <t>カラダ</t>
    </rPh>
    <phoneticPr fontId="8"/>
  </si>
  <si>
    <t>施設入所２３・地公体・未計画２・栄養士未配置</t>
    <rPh sb="7" eb="8">
      <t>チ</t>
    </rPh>
    <rPh sb="8" eb="9">
      <t>コウ</t>
    </rPh>
    <rPh sb="9" eb="10">
      <t>カラダ</t>
    </rPh>
    <phoneticPr fontId="8"/>
  </si>
  <si>
    <t>施設入所２３・地公体・夜勤減・栄養士未配置</t>
    <rPh sb="7" eb="8">
      <t>チ</t>
    </rPh>
    <rPh sb="8" eb="9">
      <t>コウ</t>
    </rPh>
    <rPh sb="9" eb="10">
      <t>カラダ</t>
    </rPh>
    <phoneticPr fontId="8"/>
  </si>
  <si>
    <t>施設入所２３・地公体・夜勤減・未計画１・栄養士未配置</t>
    <rPh sb="7" eb="8">
      <t>チ</t>
    </rPh>
    <rPh sb="8" eb="9">
      <t>コウ</t>
    </rPh>
    <rPh sb="9" eb="10">
      <t>カラダ</t>
    </rPh>
    <phoneticPr fontId="8"/>
  </si>
  <si>
    <t>施設入所２３・地公体・夜勤減・未計画２・栄養士未配置</t>
    <rPh sb="7" eb="8">
      <t>チ</t>
    </rPh>
    <rPh sb="8" eb="9">
      <t>コウ</t>
    </rPh>
    <rPh sb="9" eb="10">
      <t>カラダ</t>
    </rPh>
    <phoneticPr fontId="8"/>
  </si>
  <si>
    <t>施設入所２２</t>
  </si>
  <si>
    <t>施設入所２２・未計画１</t>
    <phoneticPr fontId="8"/>
  </si>
  <si>
    <t>施設入所２２・未計画２</t>
    <phoneticPr fontId="8"/>
  </si>
  <si>
    <t>施設入所２２・夜勤減</t>
  </si>
  <si>
    <t>施設入所２２・夜勤減・未計画１</t>
    <phoneticPr fontId="8"/>
  </si>
  <si>
    <t>施設入所２２・夜勤減・未計画２</t>
    <phoneticPr fontId="8"/>
  </si>
  <si>
    <t>施設入所２２・地公体</t>
    <rPh sb="7" eb="8">
      <t>チ</t>
    </rPh>
    <rPh sb="8" eb="9">
      <t>コウ</t>
    </rPh>
    <rPh sb="9" eb="10">
      <t>カラダ</t>
    </rPh>
    <phoneticPr fontId="8"/>
  </si>
  <si>
    <t>施設入所２２・地公体・未計画１</t>
    <rPh sb="7" eb="8">
      <t>チ</t>
    </rPh>
    <rPh sb="8" eb="9">
      <t>コウ</t>
    </rPh>
    <rPh sb="9" eb="10">
      <t>カラダ</t>
    </rPh>
    <phoneticPr fontId="8"/>
  </si>
  <si>
    <t>施設入所２２・地公体・未計画２</t>
    <rPh sb="7" eb="8">
      <t>チ</t>
    </rPh>
    <rPh sb="8" eb="9">
      <t>コウ</t>
    </rPh>
    <rPh sb="9" eb="10">
      <t>カラダ</t>
    </rPh>
    <phoneticPr fontId="8"/>
  </si>
  <si>
    <t>施設入所２２・地公体・夜勤減</t>
    <rPh sb="7" eb="8">
      <t>チ</t>
    </rPh>
    <rPh sb="8" eb="9">
      <t>コウ</t>
    </rPh>
    <rPh sb="9" eb="10">
      <t>カラダ</t>
    </rPh>
    <phoneticPr fontId="8"/>
  </si>
  <si>
    <t>施設入所２２・地公体・夜勤減・未計画１</t>
    <rPh sb="7" eb="8">
      <t>チ</t>
    </rPh>
    <rPh sb="8" eb="9">
      <t>コウ</t>
    </rPh>
    <rPh sb="9" eb="10">
      <t>カラダ</t>
    </rPh>
    <phoneticPr fontId="8"/>
  </si>
  <si>
    <t>施設入所２２・地公体・夜勤減・未計画２</t>
    <rPh sb="7" eb="8">
      <t>チ</t>
    </rPh>
    <rPh sb="8" eb="9">
      <t>コウ</t>
    </rPh>
    <rPh sb="9" eb="10">
      <t>カラダ</t>
    </rPh>
    <phoneticPr fontId="8"/>
  </si>
  <si>
    <t>施設入所２２・栄養士非常勤</t>
    <rPh sb="7" eb="10">
      <t>エイヨウシ</t>
    </rPh>
    <rPh sb="10" eb="13">
      <t>ヒジョウキン</t>
    </rPh>
    <phoneticPr fontId="8"/>
  </si>
  <si>
    <t>施設入所２２・未計画１・栄養士非常勤</t>
    <phoneticPr fontId="8"/>
  </si>
  <si>
    <t>施設入所２２・未計画２・栄養士非常勤</t>
    <phoneticPr fontId="8"/>
  </si>
  <si>
    <t>施設入所２２・夜勤減・栄養士非常勤</t>
  </si>
  <si>
    <t>施設入所２２・夜勤減・未計画１・栄養士非常勤</t>
  </si>
  <si>
    <t>施設入所２２・夜勤減・未計画２・栄養士非常勤</t>
    <phoneticPr fontId="8"/>
  </si>
  <si>
    <t>施設入所２２・地公体・栄養士非常勤</t>
    <rPh sb="7" eb="8">
      <t>チ</t>
    </rPh>
    <rPh sb="8" eb="9">
      <t>コウ</t>
    </rPh>
    <rPh sb="9" eb="10">
      <t>カラダ</t>
    </rPh>
    <phoneticPr fontId="8"/>
  </si>
  <si>
    <t>施設入所２２・地公体・未計画１・栄養士非常勤</t>
    <rPh sb="7" eb="8">
      <t>チ</t>
    </rPh>
    <rPh sb="8" eb="9">
      <t>コウ</t>
    </rPh>
    <rPh sb="9" eb="10">
      <t>カラダ</t>
    </rPh>
    <phoneticPr fontId="8"/>
  </si>
  <si>
    <t>施設入所２２・地公体・未計画２・栄養士非常勤</t>
    <rPh sb="7" eb="8">
      <t>チ</t>
    </rPh>
    <rPh sb="8" eb="9">
      <t>コウ</t>
    </rPh>
    <rPh sb="9" eb="10">
      <t>カラダ</t>
    </rPh>
    <phoneticPr fontId="8"/>
  </si>
  <si>
    <t>施設入所２２・地公体・夜勤減・栄養士非常勤</t>
    <rPh sb="7" eb="8">
      <t>チ</t>
    </rPh>
    <rPh sb="8" eb="9">
      <t>コウ</t>
    </rPh>
    <rPh sb="9" eb="10">
      <t>カラダ</t>
    </rPh>
    <phoneticPr fontId="8"/>
  </si>
  <si>
    <t>施設入所２２・地公体・夜勤減・未計画１・栄養士非常勤</t>
    <rPh sb="7" eb="8">
      <t>チ</t>
    </rPh>
    <rPh sb="8" eb="9">
      <t>コウ</t>
    </rPh>
    <rPh sb="9" eb="10">
      <t>カラダ</t>
    </rPh>
    <phoneticPr fontId="8"/>
  </si>
  <si>
    <t>施設入所２２・地公体・夜勤減・未計画２・栄養士非常勤</t>
    <rPh sb="7" eb="8">
      <t>チ</t>
    </rPh>
    <rPh sb="8" eb="9">
      <t>コウ</t>
    </rPh>
    <rPh sb="9" eb="10">
      <t>カラダ</t>
    </rPh>
    <phoneticPr fontId="8"/>
  </si>
  <si>
    <t>施設入所２２・栄養士未配置</t>
    <rPh sb="7" eb="10">
      <t>エイヨウシ</t>
    </rPh>
    <rPh sb="10" eb="11">
      <t>ミ</t>
    </rPh>
    <rPh sb="11" eb="13">
      <t>ハイチ</t>
    </rPh>
    <phoneticPr fontId="8"/>
  </si>
  <si>
    <t>施設入所２２・未計画１・栄養士未配置</t>
  </si>
  <si>
    <t>施設入所２２・未計画２・栄養士未配置</t>
    <phoneticPr fontId="8"/>
  </si>
  <si>
    <t>施設入所２２・夜勤減・栄養士未配置</t>
  </si>
  <si>
    <t>施設入所２２・夜勤減・未計画１・栄養士未配置</t>
  </si>
  <si>
    <t>施設入所２２・夜勤減・未計画２・栄養士未配置</t>
    <phoneticPr fontId="8"/>
  </si>
  <si>
    <t>施設入所２２・地公体・栄養士未配置</t>
    <rPh sb="7" eb="8">
      <t>チ</t>
    </rPh>
    <rPh sb="8" eb="9">
      <t>コウ</t>
    </rPh>
    <rPh sb="9" eb="10">
      <t>カラダ</t>
    </rPh>
    <phoneticPr fontId="8"/>
  </si>
  <si>
    <t>施設入所２２・地公体・未計画１・栄養士未配置</t>
    <rPh sb="7" eb="8">
      <t>チ</t>
    </rPh>
    <rPh sb="8" eb="9">
      <t>コウ</t>
    </rPh>
    <rPh sb="9" eb="10">
      <t>カラダ</t>
    </rPh>
    <phoneticPr fontId="8"/>
  </si>
  <si>
    <t>施設入所２２・地公体・未計画２・栄養士未配置</t>
    <rPh sb="7" eb="8">
      <t>チ</t>
    </rPh>
    <rPh sb="8" eb="9">
      <t>コウ</t>
    </rPh>
    <rPh sb="9" eb="10">
      <t>カラダ</t>
    </rPh>
    <phoneticPr fontId="8"/>
  </si>
  <si>
    <t>施設入所２２・地公体・夜勤減・栄養士未配置</t>
    <rPh sb="7" eb="8">
      <t>チ</t>
    </rPh>
    <rPh sb="8" eb="9">
      <t>コウ</t>
    </rPh>
    <rPh sb="9" eb="10">
      <t>カラダ</t>
    </rPh>
    <phoneticPr fontId="8"/>
  </si>
  <si>
    <t>施設入所２２・地公体・夜勤減・未計画１・栄養士未配置</t>
    <rPh sb="7" eb="8">
      <t>チ</t>
    </rPh>
    <rPh sb="8" eb="9">
      <t>コウ</t>
    </rPh>
    <rPh sb="9" eb="10">
      <t>カラダ</t>
    </rPh>
    <phoneticPr fontId="8"/>
  </si>
  <si>
    <t>施設入所２２・地公体・夜勤減・未計画２・栄養士未配置</t>
    <rPh sb="7" eb="8">
      <t>チ</t>
    </rPh>
    <rPh sb="8" eb="9">
      <t>コウ</t>
    </rPh>
    <rPh sb="9" eb="10">
      <t>カラダ</t>
    </rPh>
    <phoneticPr fontId="8"/>
  </si>
  <si>
    <t>施設入所３６</t>
  </si>
  <si>
    <t>ハ 定員６１人以上８０人以下</t>
    <rPh sb="6" eb="7">
      <t>ニン</t>
    </rPh>
    <rPh sb="7" eb="9">
      <t>イジョウ</t>
    </rPh>
    <phoneticPr fontId="8"/>
  </si>
  <si>
    <t>施設入所３６・未計画１</t>
    <phoneticPr fontId="8"/>
  </si>
  <si>
    <t>施設入所３６・未計画２</t>
    <phoneticPr fontId="8"/>
  </si>
  <si>
    <t>施設入所３６・夜勤減</t>
  </si>
  <si>
    <t>施設入所３６・夜勤減・未計画１</t>
    <phoneticPr fontId="8"/>
  </si>
  <si>
    <t>施設入所３６・夜勤減・未計画２</t>
    <phoneticPr fontId="8"/>
  </si>
  <si>
    <t>施設入所３６・地公体</t>
    <rPh sb="7" eb="8">
      <t>チ</t>
    </rPh>
    <rPh sb="8" eb="9">
      <t>コウ</t>
    </rPh>
    <rPh sb="9" eb="10">
      <t>カラダ</t>
    </rPh>
    <phoneticPr fontId="8"/>
  </si>
  <si>
    <t>施設入所３６・地公体・未計画１</t>
    <rPh sb="7" eb="8">
      <t>チ</t>
    </rPh>
    <rPh sb="8" eb="9">
      <t>コウ</t>
    </rPh>
    <rPh sb="9" eb="10">
      <t>カラダ</t>
    </rPh>
    <phoneticPr fontId="8"/>
  </si>
  <si>
    <t>施設入所３６・地公体・未計画２</t>
    <rPh sb="7" eb="8">
      <t>チ</t>
    </rPh>
    <rPh sb="8" eb="9">
      <t>コウ</t>
    </rPh>
    <rPh sb="9" eb="10">
      <t>カラダ</t>
    </rPh>
    <phoneticPr fontId="8"/>
  </si>
  <si>
    <t>施設入所３６・地公体・夜勤減</t>
    <rPh sb="7" eb="8">
      <t>チ</t>
    </rPh>
    <rPh sb="8" eb="9">
      <t>コウ</t>
    </rPh>
    <rPh sb="9" eb="10">
      <t>カラダ</t>
    </rPh>
    <phoneticPr fontId="8"/>
  </si>
  <si>
    <t>施設入所３６・地公体・夜勤減・未計画１</t>
    <rPh sb="7" eb="8">
      <t>チ</t>
    </rPh>
    <rPh sb="8" eb="9">
      <t>コウ</t>
    </rPh>
    <rPh sb="9" eb="10">
      <t>カラダ</t>
    </rPh>
    <phoneticPr fontId="8"/>
  </si>
  <si>
    <t>施設入所３６・地公体・夜勤減・未計画２</t>
    <rPh sb="7" eb="8">
      <t>チ</t>
    </rPh>
    <rPh sb="8" eb="9">
      <t>コウ</t>
    </rPh>
    <rPh sb="9" eb="10">
      <t>カラダ</t>
    </rPh>
    <phoneticPr fontId="8"/>
  </si>
  <si>
    <t>施設入所３６・栄養士非常勤</t>
    <rPh sb="7" eb="10">
      <t>エイヨウシ</t>
    </rPh>
    <rPh sb="10" eb="13">
      <t>ヒジョウキン</t>
    </rPh>
    <phoneticPr fontId="8"/>
  </si>
  <si>
    <t>施設入所３６・未計画１・栄養士非常勤</t>
    <phoneticPr fontId="8"/>
  </si>
  <si>
    <t>施設入所３６・未計画２・栄養士非常勤</t>
    <phoneticPr fontId="8"/>
  </si>
  <si>
    <t>施設入所３６・夜勤減・栄養士非常勤</t>
  </si>
  <si>
    <t>施設入所３６・夜勤減・未計画１・栄養士非常勤</t>
  </si>
  <si>
    <t>施設入所３６・夜勤減・未計画２・栄養士非常勤</t>
    <phoneticPr fontId="8"/>
  </si>
  <si>
    <t>施設入所３６・地公体・栄養士非常勤</t>
    <rPh sb="7" eb="8">
      <t>チ</t>
    </rPh>
    <rPh sb="8" eb="9">
      <t>コウ</t>
    </rPh>
    <rPh sb="9" eb="10">
      <t>カラダ</t>
    </rPh>
    <phoneticPr fontId="8"/>
  </si>
  <si>
    <t>施設入所３６・地公体・未計画１・栄養士非常勤</t>
    <rPh sb="7" eb="8">
      <t>チ</t>
    </rPh>
    <rPh sb="8" eb="9">
      <t>コウ</t>
    </rPh>
    <rPh sb="9" eb="10">
      <t>カラダ</t>
    </rPh>
    <phoneticPr fontId="8"/>
  </si>
  <si>
    <t>施設入所３６・地公体・未計画２・栄養士非常勤</t>
    <rPh sb="7" eb="8">
      <t>チ</t>
    </rPh>
    <rPh sb="8" eb="9">
      <t>コウ</t>
    </rPh>
    <rPh sb="9" eb="10">
      <t>カラダ</t>
    </rPh>
    <phoneticPr fontId="8"/>
  </si>
  <si>
    <t>施設入所３６・地公体・夜勤減・栄養士非常勤</t>
    <rPh sb="7" eb="8">
      <t>チ</t>
    </rPh>
    <rPh sb="8" eb="9">
      <t>コウ</t>
    </rPh>
    <rPh sb="9" eb="10">
      <t>カラダ</t>
    </rPh>
    <phoneticPr fontId="8"/>
  </si>
  <si>
    <t>施設入所３６・地公体・夜勤減・未計画１・栄養士非常勤</t>
    <rPh sb="7" eb="8">
      <t>チ</t>
    </rPh>
    <rPh sb="8" eb="9">
      <t>コウ</t>
    </rPh>
    <rPh sb="9" eb="10">
      <t>カラダ</t>
    </rPh>
    <phoneticPr fontId="8"/>
  </si>
  <si>
    <t>施設入所３６・地公体・夜勤減・未計画２・栄養士非常勤</t>
    <rPh sb="7" eb="8">
      <t>チ</t>
    </rPh>
    <rPh sb="8" eb="9">
      <t>コウ</t>
    </rPh>
    <rPh sb="9" eb="10">
      <t>カラダ</t>
    </rPh>
    <phoneticPr fontId="8"/>
  </si>
  <si>
    <t>施設入所３６・栄養士未配置</t>
    <rPh sb="7" eb="10">
      <t>エイヨウシ</t>
    </rPh>
    <rPh sb="10" eb="11">
      <t>ミ</t>
    </rPh>
    <rPh sb="11" eb="13">
      <t>ハイチ</t>
    </rPh>
    <phoneticPr fontId="8"/>
  </si>
  <si>
    <t>施設入所３６・未計画１・栄養士未配置</t>
  </si>
  <si>
    <t>施設入所３６・未計画２・栄養士未配置</t>
    <phoneticPr fontId="8"/>
  </si>
  <si>
    <t>施設入所３６・夜勤減・栄養士未配置</t>
  </si>
  <si>
    <t>施設入所３６・夜勤減・未計画１・栄養士未配置</t>
  </si>
  <si>
    <t>施設入所３６・夜勤減・未計画２・栄養士未配置</t>
    <phoneticPr fontId="8"/>
  </si>
  <si>
    <t>施設入所３６・地公体・栄養士未配置</t>
    <rPh sb="7" eb="8">
      <t>チ</t>
    </rPh>
    <rPh sb="8" eb="9">
      <t>コウ</t>
    </rPh>
    <rPh sb="9" eb="10">
      <t>カラダ</t>
    </rPh>
    <phoneticPr fontId="8"/>
  </si>
  <si>
    <t>施設入所３６・地公体・未計画１・栄養士未配置</t>
    <rPh sb="7" eb="8">
      <t>チ</t>
    </rPh>
    <rPh sb="8" eb="9">
      <t>コウ</t>
    </rPh>
    <rPh sb="9" eb="10">
      <t>カラダ</t>
    </rPh>
    <phoneticPr fontId="8"/>
  </si>
  <si>
    <t>施設入所３６・地公体・未計画２・栄養士未配置</t>
    <rPh sb="7" eb="8">
      <t>チ</t>
    </rPh>
    <rPh sb="8" eb="9">
      <t>コウ</t>
    </rPh>
    <rPh sb="9" eb="10">
      <t>カラダ</t>
    </rPh>
    <phoneticPr fontId="8"/>
  </si>
  <si>
    <t>施設入所３６・地公体・夜勤減・栄養士未配置</t>
    <rPh sb="7" eb="8">
      <t>チ</t>
    </rPh>
    <rPh sb="8" eb="9">
      <t>コウ</t>
    </rPh>
    <rPh sb="9" eb="10">
      <t>カラダ</t>
    </rPh>
    <phoneticPr fontId="8"/>
  </si>
  <si>
    <t>施設入所３６・地公体・夜勤減・未計画１・栄養士未配置</t>
    <rPh sb="7" eb="8">
      <t>チ</t>
    </rPh>
    <rPh sb="8" eb="9">
      <t>コウ</t>
    </rPh>
    <rPh sb="9" eb="10">
      <t>カラダ</t>
    </rPh>
    <phoneticPr fontId="8"/>
  </si>
  <si>
    <t>施設入所３６・地公体・夜勤減・未計画２・栄養士未配置</t>
    <rPh sb="7" eb="8">
      <t>チ</t>
    </rPh>
    <rPh sb="8" eb="9">
      <t>コウ</t>
    </rPh>
    <rPh sb="9" eb="10">
      <t>カラダ</t>
    </rPh>
    <phoneticPr fontId="8"/>
  </si>
  <si>
    <t>施設入所３５</t>
  </si>
  <si>
    <t>施設入所３５・未計画１</t>
    <phoneticPr fontId="8"/>
  </si>
  <si>
    <t>施設入所３５・未計画２</t>
    <phoneticPr fontId="8"/>
  </si>
  <si>
    <t>施設入所３５・夜勤減</t>
  </si>
  <si>
    <t>施設入所３５・夜勤減・未計画１</t>
    <phoneticPr fontId="8"/>
  </si>
  <si>
    <t>施設入所３５・夜勤減・未計画２</t>
    <phoneticPr fontId="8"/>
  </si>
  <si>
    <t>施設入所３５・地公体</t>
    <rPh sb="7" eb="8">
      <t>チ</t>
    </rPh>
    <rPh sb="8" eb="9">
      <t>コウ</t>
    </rPh>
    <rPh sb="9" eb="10">
      <t>カラダ</t>
    </rPh>
    <phoneticPr fontId="8"/>
  </si>
  <si>
    <t>施設入所３５・地公体・未計画１</t>
    <rPh sb="7" eb="8">
      <t>チ</t>
    </rPh>
    <rPh sb="8" eb="9">
      <t>コウ</t>
    </rPh>
    <rPh sb="9" eb="10">
      <t>カラダ</t>
    </rPh>
    <phoneticPr fontId="8"/>
  </si>
  <si>
    <t>施設入所３５・地公体・未計画２</t>
    <rPh sb="7" eb="8">
      <t>チ</t>
    </rPh>
    <rPh sb="8" eb="9">
      <t>コウ</t>
    </rPh>
    <rPh sb="9" eb="10">
      <t>カラダ</t>
    </rPh>
    <phoneticPr fontId="8"/>
  </si>
  <si>
    <t>施設入所３５・地公体・夜勤減</t>
    <rPh sb="7" eb="8">
      <t>チ</t>
    </rPh>
    <rPh sb="8" eb="9">
      <t>コウ</t>
    </rPh>
    <rPh sb="9" eb="10">
      <t>カラダ</t>
    </rPh>
    <phoneticPr fontId="8"/>
  </si>
  <si>
    <t>施設入所３５・地公体・夜勤減・未計画１</t>
    <rPh sb="7" eb="8">
      <t>チ</t>
    </rPh>
    <rPh sb="8" eb="9">
      <t>コウ</t>
    </rPh>
    <rPh sb="9" eb="10">
      <t>カラダ</t>
    </rPh>
    <phoneticPr fontId="8"/>
  </si>
  <si>
    <t>施設入所３５・地公体・夜勤減・未計画２</t>
    <rPh sb="7" eb="8">
      <t>チ</t>
    </rPh>
    <rPh sb="8" eb="9">
      <t>コウ</t>
    </rPh>
    <rPh sb="9" eb="10">
      <t>カラダ</t>
    </rPh>
    <phoneticPr fontId="8"/>
  </si>
  <si>
    <t>施設入所３５・栄養士非常勤</t>
    <rPh sb="7" eb="10">
      <t>エイヨウシ</t>
    </rPh>
    <rPh sb="10" eb="13">
      <t>ヒジョウキン</t>
    </rPh>
    <phoneticPr fontId="8"/>
  </si>
  <si>
    <t>施設入所３５・未計画１・栄養士非常勤</t>
  </si>
  <si>
    <t>施設入所３５・未計画２・栄養士非常勤</t>
    <phoneticPr fontId="8"/>
  </si>
  <si>
    <t>施設入所３５・夜勤減・栄養士非常勤</t>
  </si>
  <si>
    <t>施設入所３５・夜勤減・未計画１・栄養士非常勤</t>
  </si>
  <si>
    <t>施設入所３５・夜勤減・未計画２・栄養士非常勤</t>
    <phoneticPr fontId="8"/>
  </si>
  <si>
    <t>施設入所３５・地公体・栄養士非常勤</t>
    <rPh sb="7" eb="8">
      <t>チ</t>
    </rPh>
    <rPh sb="8" eb="9">
      <t>コウ</t>
    </rPh>
    <rPh sb="9" eb="10">
      <t>カラダ</t>
    </rPh>
    <phoneticPr fontId="8"/>
  </si>
  <si>
    <t>施設入所３５・地公体・未計画１・栄養士非常勤</t>
    <rPh sb="7" eb="8">
      <t>チ</t>
    </rPh>
    <rPh sb="8" eb="9">
      <t>コウ</t>
    </rPh>
    <rPh sb="9" eb="10">
      <t>カラダ</t>
    </rPh>
    <phoneticPr fontId="8"/>
  </si>
  <si>
    <t>施設入所３５・地公体・未計画２・栄養士非常勤</t>
    <rPh sb="7" eb="8">
      <t>チ</t>
    </rPh>
    <rPh sb="8" eb="9">
      <t>コウ</t>
    </rPh>
    <rPh sb="9" eb="10">
      <t>カラダ</t>
    </rPh>
    <phoneticPr fontId="8"/>
  </si>
  <si>
    <t>施設入所３５・地公体・夜勤減・栄養士非常勤</t>
    <rPh sb="7" eb="8">
      <t>チ</t>
    </rPh>
    <rPh sb="8" eb="9">
      <t>コウ</t>
    </rPh>
    <rPh sb="9" eb="10">
      <t>カラダ</t>
    </rPh>
    <phoneticPr fontId="8"/>
  </si>
  <si>
    <t>施設入所３５・地公体・夜勤減・未計画１・栄養士非常勤</t>
    <rPh sb="7" eb="8">
      <t>チ</t>
    </rPh>
    <rPh sb="8" eb="9">
      <t>コウ</t>
    </rPh>
    <rPh sb="9" eb="10">
      <t>カラダ</t>
    </rPh>
    <phoneticPr fontId="8"/>
  </si>
  <si>
    <t>施設入所３５・地公体・夜勤減・未計画２・栄養士非常勤</t>
    <rPh sb="7" eb="8">
      <t>チ</t>
    </rPh>
    <rPh sb="8" eb="9">
      <t>コウ</t>
    </rPh>
    <rPh sb="9" eb="10">
      <t>カラダ</t>
    </rPh>
    <phoneticPr fontId="8"/>
  </si>
  <si>
    <t>施設入所３５・栄養士未配置</t>
    <rPh sb="7" eb="10">
      <t>エイヨウシ</t>
    </rPh>
    <rPh sb="10" eb="11">
      <t>ミ</t>
    </rPh>
    <rPh sb="11" eb="13">
      <t>ハイチ</t>
    </rPh>
    <phoneticPr fontId="8"/>
  </si>
  <si>
    <t>施設入所３５・未計画１・栄養士未配置</t>
  </si>
  <si>
    <t>施設入所３５・未計画２・栄養士未配置</t>
    <phoneticPr fontId="8"/>
  </si>
  <si>
    <t>施設入所３５・夜勤減・栄養士未配置</t>
  </si>
  <si>
    <t>施設入所３５・夜勤減・未計画１・栄養士未配置</t>
  </si>
  <si>
    <t>施設入所３５・夜勤減・未計画２・栄養士未配置</t>
    <phoneticPr fontId="8"/>
  </si>
  <si>
    <t>施設入所３５・地公体・栄養士未配置</t>
    <rPh sb="7" eb="8">
      <t>チ</t>
    </rPh>
    <rPh sb="8" eb="9">
      <t>コウ</t>
    </rPh>
    <rPh sb="9" eb="10">
      <t>カラダ</t>
    </rPh>
    <phoneticPr fontId="8"/>
  </si>
  <si>
    <t>施設入所３５・地公体・未計画１・栄養士未配置</t>
    <rPh sb="7" eb="8">
      <t>チ</t>
    </rPh>
    <rPh sb="8" eb="9">
      <t>コウ</t>
    </rPh>
    <rPh sb="9" eb="10">
      <t>カラダ</t>
    </rPh>
    <phoneticPr fontId="8"/>
  </si>
  <si>
    <t>施設入所３５・地公体・未計画２・栄養士未配置</t>
    <rPh sb="7" eb="8">
      <t>チ</t>
    </rPh>
    <rPh sb="8" eb="9">
      <t>コウ</t>
    </rPh>
    <rPh sb="9" eb="10">
      <t>カラダ</t>
    </rPh>
    <phoneticPr fontId="8"/>
  </si>
  <si>
    <t>施設入所３５・地公体・夜勤減・栄養士未配置</t>
    <rPh sb="7" eb="8">
      <t>チ</t>
    </rPh>
    <rPh sb="8" eb="9">
      <t>コウ</t>
    </rPh>
    <rPh sb="9" eb="10">
      <t>カラダ</t>
    </rPh>
    <phoneticPr fontId="8"/>
  </si>
  <si>
    <t>施設入所３５・地公体・夜勤減・未計画１・栄養士未配置</t>
    <rPh sb="7" eb="8">
      <t>チ</t>
    </rPh>
    <rPh sb="8" eb="9">
      <t>コウ</t>
    </rPh>
    <rPh sb="9" eb="10">
      <t>カラダ</t>
    </rPh>
    <phoneticPr fontId="8"/>
  </si>
  <si>
    <t>施設入所３５・地公体・夜勤減・未計画２・栄養士未配置</t>
    <rPh sb="7" eb="8">
      <t>チ</t>
    </rPh>
    <rPh sb="8" eb="9">
      <t>コウ</t>
    </rPh>
    <rPh sb="9" eb="10">
      <t>カラダ</t>
    </rPh>
    <phoneticPr fontId="8"/>
  </si>
  <si>
    <t>施設入所３４</t>
  </si>
  <si>
    <t>施設入所３４・未計画１</t>
    <phoneticPr fontId="8"/>
  </si>
  <si>
    <t>施設入所３４・未計画２</t>
    <phoneticPr fontId="8"/>
  </si>
  <si>
    <t>施設入所３４・夜勤減</t>
  </si>
  <si>
    <t>施設入所３４・夜勤減・未計画１</t>
    <phoneticPr fontId="8"/>
  </si>
  <si>
    <t>施設入所３４・夜勤減・未計画２</t>
    <phoneticPr fontId="8"/>
  </si>
  <si>
    <t>施設入所３４・地公体</t>
    <rPh sb="7" eb="8">
      <t>チ</t>
    </rPh>
    <rPh sb="8" eb="9">
      <t>コウ</t>
    </rPh>
    <rPh sb="9" eb="10">
      <t>カラダ</t>
    </rPh>
    <phoneticPr fontId="8"/>
  </si>
  <si>
    <t>施設入所３４・地公体・未計画１</t>
    <rPh sb="7" eb="8">
      <t>チ</t>
    </rPh>
    <rPh sb="8" eb="9">
      <t>コウ</t>
    </rPh>
    <rPh sb="9" eb="10">
      <t>カラダ</t>
    </rPh>
    <phoneticPr fontId="8"/>
  </si>
  <si>
    <t>施設入所３４・地公体・未計画２</t>
    <rPh sb="7" eb="8">
      <t>チ</t>
    </rPh>
    <rPh sb="8" eb="9">
      <t>コウ</t>
    </rPh>
    <rPh sb="9" eb="10">
      <t>カラダ</t>
    </rPh>
    <phoneticPr fontId="8"/>
  </si>
  <si>
    <t>施設入所３４・地公体・夜勤減</t>
    <rPh sb="7" eb="8">
      <t>チ</t>
    </rPh>
    <rPh sb="8" eb="9">
      <t>コウ</t>
    </rPh>
    <rPh sb="9" eb="10">
      <t>カラダ</t>
    </rPh>
    <phoneticPr fontId="8"/>
  </si>
  <si>
    <t>施設入所３４・地公体・夜勤減・未計画１</t>
    <rPh sb="7" eb="8">
      <t>チ</t>
    </rPh>
    <rPh sb="8" eb="9">
      <t>コウ</t>
    </rPh>
    <rPh sb="9" eb="10">
      <t>カラダ</t>
    </rPh>
    <phoneticPr fontId="8"/>
  </si>
  <si>
    <t>施設入所３４・地公体・夜勤減・未計画２</t>
    <rPh sb="7" eb="8">
      <t>チ</t>
    </rPh>
    <rPh sb="8" eb="9">
      <t>コウ</t>
    </rPh>
    <rPh sb="9" eb="10">
      <t>カラダ</t>
    </rPh>
    <phoneticPr fontId="8"/>
  </si>
  <si>
    <t>施設入所３４・栄養士非常勤</t>
    <rPh sb="7" eb="10">
      <t>エイヨウシ</t>
    </rPh>
    <rPh sb="10" eb="13">
      <t>ヒジョウキン</t>
    </rPh>
    <phoneticPr fontId="8"/>
  </si>
  <si>
    <t>施設入所３４・未計画１・栄養士非常勤</t>
  </si>
  <si>
    <t>施設入所３４・未計画２・栄養士非常勤</t>
    <phoneticPr fontId="8"/>
  </si>
  <si>
    <t>施設入所３４・夜勤減・栄養士非常勤</t>
  </si>
  <si>
    <t>施設入所３４・夜勤減・未計画１・栄養士非常勤</t>
  </si>
  <si>
    <t>施設入所３４・夜勤減・未計画２・栄養士非常勤</t>
    <phoneticPr fontId="8"/>
  </si>
  <si>
    <t>施設入所３４・地公体・栄養士非常勤</t>
    <rPh sb="7" eb="8">
      <t>チ</t>
    </rPh>
    <rPh sb="8" eb="9">
      <t>コウ</t>
    </rPh>
    <rPh sb="9" eb="10">
      <t>カラダ</t>
    </rPh>
    <phoneticPr fontId="8"/>
  </si>
  <si>
    <t>施設入所３４・地公体・未計画１・栄養士非常勤</t>
    <rPh sb="7" eb="8">
      <t>チ</t>
    </rPh>
    <rPh sb="8" eb="9">
      <t>コウ</t>
    </rPh>
    <rPh sb="9" eb="10">
      <t>カラダ</t>
    </rPh>
    <phoneticPr fontId="8"/>
  </si>
  <si>
    <t>施設入所３４・地公体・未計画２・栄養士非常勤</t>
    <rPh sb="7" eb="8">
      <t>チ</t>
    </rPh>
    <rPh sb="8" eb="9">
      <t>コウ</t>
    </rPh>
    <rPh sb="9" eb="10">
      <t>カラダ</t>
    </rPh>
    <phoneticPr fontId="8"/>
  </si>
  <si>
    <t>施設入所３４・地公体・夜勤減・栄養士非常勤</t>
    <rPh sb="7" eb="8">
      <t>チ</t>
    </rPh>
    <rPh sb="8" eb="9">
      <t>コウ</t>
    </rPh>
    <rPh sb="9" eb="10">
      <t>カラダ</t>
    </rPh>
    <phoneticPr fontId="8"/>
  </si>
  <si>
    <t>施設入所３４・地公体・夜勤減・未計画１・栄養士非常勤</t>
    <rPh sb="7" eb="8">
      <t>チ</t>
    </rPh>
    <rPh sb="8" eb="9">
      <t>コウ</t>
    </rPh>
    <rPh sb="9" eb="10">
      <t>カラダ</t>
    </rPh>
    <phoneticPr fontId="8"/>
  </si>
  <si>
    <t>施設入所３４・地公体・夜勤減・未計画２・栄養士非常勤</t>
    <rPh sb="7" eb="8">
      <t>チ</t>
    </rPh>
    <rPh sb="8" eb="9">
      <t>コウ</t>
    </rPh>
    <rPh sb="9" eb="10">
      <t>カラダ</t>
    </rPh>
    <phoneticPr fontId="8"/>
  </si>
  <si>
    <t>施設入所３４・栄養士未配置</t>
    <rPh sb="7" eb="10">
      <t>エイヨウシ</t>
    </rPh>
    <rPh sb="10" eb="11">
      <t>ミ</t>
    </rPh>
    <rPh sb="11" eb="13">
      <t>ハイチ</t>
    </rPh>
    <phoneticPr fontId="8"/>
  </si>
  <si>
    <t>施設入所３４・未計画１・栄養士未配置</t>
  </si>
  <si>
    <t>施設入所３４・未計画２・栄養士未配置</t>
    <phoneticPr fontId="8"/>
  </si>
  <si>
    <t>施設入所３４・夜勤減・栄養士未配置</t>
  </si>
  <si>
    <t>施設入所３４・夜勤減・未計画１・栄養士未配置</t>
  </si>
  <si>
    <t>施設入所３４・夜勤減・未計画２・栄養士未配置</t>
    <phoneticPr fontId="8"/>
  </si>
  <si>
    <t>施設入所３４・地公体・栄養士未配置</t>
    <rPh sb="7" eb="8">
      <t>チ</t>
    </rPh>
    <rPh sb="8" eb="9">
      <t>コウ</t>
    </rPh>
    <rPh sb="9" eb="10">
      <t>カラダ</t>
    </rPh>
    <phoneticPr fontId="8"/>
  </si>
  <si>
    <t>施設入所３４・地公体・未計画１・栄養士未配置</t>
    <rPh sb="7" eb="8">
      <t>チ</t>
    </rPh>
    <rPh sb="8" eb="9">
      <t>コウ</t>
    </rPh>
    <rPh sb="9" eb="10">
      <t>カラダ</t>
    </rPh>
    <phoneticPr fontId="8"/>
  </si>
  <si>
    <t>施設入所３４・地公体・未計画２・栄養士未配置</t>
    <rPh sb="7" eb="8">
      <t>チ</t>
    </rPh>
    <rPh sb="8" eb="9">
      <t>コウ</t>
    </rPh>
    <rPh sb="9" eb="10">
      <t>カラダ</t>
    </rPh>
    <phoneticPr fontId="8"/>
  </si>
  <si>
    <t>施設入所３４・地公体・夜勤減・栄養士未配置</t>
    <rPh sb="7" eb="8">
      <t>チ</t>
    </rPh>
    <rPh sb="8" eb="9">
      <t>コウ</t>
    </rPh>
    <rPh sb="9" eb="10">
      <t>カラダ</t>
    </rPh>
    <phoneticPr fontId="8"/>
  </si>
  <si>
    <t>施設入所３４・地公体・夜勤減・未計画１・栄養士未配置</t>
    <rPh sb="7" eb="8">
      <t>チ</t>
    </rPh>
    <rPh sb="8" eb="9">
      <t>コウ</t>
    </rPh>
    <rPh sb="9" eb="10">
      <t>カラダ</t>
    </rPh>
    <phoneticPr fontId="8"/>
  </si>
  <si>
    <t>施設入所３４・地公体・夜勤減・未計画２・栄養士未配置</t>
    <rPh sb="7" eb="8">
      <t>チ</t>
    </rPh>
    <rPh sb="8" eb="9">
      <t>コウ</t>
    </rPh>
    <rPh sb="9" eb="10">
      <t>カラダ</t>
    </rPh>
    <phoneticPr fontId="8"/>
  </si>
  <si>
    <t>施設入所３３</t>
  </si>
  <si>
    <t>施設入所３３・未計画１</t>
    <phoneticPr fontId="8"/>
  </si>
  <si>
    <t>施設入所３３・未計画２</t>
    <phoneticPr fontId="8"/>
  </si>
  <si>
    <t>施設入所３３・夜勤減</t>
  </si>
  <si>
    <t>施設入所３３・夜勤減・未計画１</t>
    <phoneticPr fontId="8"/>
  </si>
  <si>
    <t>施設入所３３・夜勤減・未計画２</t>
    <phoneticPr fontId="8"/>
  </si>
  <si>
    <t>施設入所３３・地公体</t>
    <rPh sb="7" eb="8">
      <t>チ</t>
    </rPh>
    <rPh sb="8" eb="9">
      <t>コウ</t>
    </rPh>
    <rPh sb="9" eb="10">
      <t>カラダ</t>
    </rPh>
    <phoneticPr fontId="8"/>
  </si>
  <si>
    <t>施設入所３３・地公体・未計画１</t>
    <rPh sb="7" eb="8">
      <t>チ</t>
    </rPh>
    <rPh sb="8" eb="9">
      <t>コウ</t>
    </rPh>
    <rPh sb="9" eb="10">
      <t>カラダ</t>
    </rPh>
    <phoneticPr fontId="8"/>
  </si>
  <si>
    <t>施設入所３３・地公体・未計画２</t>
    <rPh sb="7" eb="8">
      <t>チ</t>
    </rPh>
    <rPh sb="8" eb="9">
      <t>コウ</t>
    </rPh>
    <rPh sb="9" eb="10">
      <t>カラダ</t>
    </rPh>
    <phoneticPr fontId="8"/>
  </si>
  <si>
    <t>施設入所３３・地公体・夜勤減</t>
    <rPh sb="7" eb="8">
      <t>チ</t>
    </rPh>
    <rPh sb="8" eb="9">
      <t>コウ</t>
    </rPh>
    <rPh sb="9" eb="10">
      <t>カラダ</t>
    </rPh>
    <phoneticPr fontId="8"/>
  </si>
  <si>
    <t>施設入所３３・地公体・夜勤減・未計画１</t>
    <rPh sb="7" eb="8">
      <t>チ</t>
    </rPh>
    <rPh sb="8" eb="9">
      <t>コウ</t>
    </rPh>
    <rPh sb="9" eb="10">
      <t>カラダ</t>
    </rPh>
    <phoneticPr fontId="8"/>
  </si>
  <si>
    <t>施設入所３３・地公体・夜勤減・未計画２</t>
    <rPh sb="7" eb="8">
      <t>チ</t>
    </rPh>
    <rPh sb="8" eb="9">
      <t>コウ</t>
    </rPh>
    <rPh sb="9" eb="10">
      <t>カラダ</t>
    </rPh>
    <phoneticPr fontId="8"/>
  </si>
  <si>
    <t>施設入所３３・栄養士非常勤</t>
    <rPh sb="7" eb="10">
      <t>エイヨウシ</t>
    </rPh>
    <rPh sb="10" eb="13">
      <t>ヒジョウキン</t>
    </rPh>
    <phoneticPr fontId="8"/>
  </si>
  <si>
    <t>施設入所３３・未計画１・栄養士非常勤</t>
  </si>
  <si>
    <t>施設入所３３・未計画２・栄養士非常勤</t>
    <phoneticPr fontId="8"/>
  </si>
  <si>
    <t>施設入所３３・夜勤減・栄養士非常勤</t>
  </si>
  <si>
    <t>施設入所３３・夜勤減・未計画１・栄養士非常勤</t>
  </si>
  <si>
    <t>施設入所３３・夜勤減・未計画２・栄養士非常勤</t>
    <phoneticPr fontId="8"/>
  </si>
  <si>
    <t>施設入所３３・地公体・栄養士非常勤</t>
    <rPh sb="7" eb="8">
      <t>チ</t>
    </rPh>
    <rPh sb="8" eb="9">
      <t>コウ</t>
    </rPh>
    <rPh sb="9" eb="10">
      <t>カラダ</t>
    </rPh>
    <phoneticPr fontId="8"/>
  </si>
  <si>
    <t>施設入所３３・地公体・未計画１・栄養士非常勤</t>
    <rPh sb="7" eb="8">
      <t>チ</t>
    </rPh>
    <rPh sb="8" eb="9">
      <t>コウ</t>
    </rPh>
    <rPh sb="9" eb="10">
      <t>カラダ</t>
    </rPh>
    <phoneticPr fontId="8"/>
  </si>
  <si>
    <t>施設入所３３・地公体・未計画２・栄養士非常勤</t>
    <rPh sb="7" eb="8">
      <t>チ</t>
    </rPh>
    <rPh sb="8" eb="9">
      <t>コウ</t>
    </rPh>
    <rPh sb="9" eb="10">
      <t>カラダ</t>
    </rPh>
    <phoneticPr fontId="8"/>
  </si>
  <si>
    <t>施設入所３３・地公体・夜勤減・栄養士非常勤</t>
    <rPh sb="7" eb="8">
      <t>チ</t>
    </rPh>
    <rPh sb="8" eb="9">
      <t>コウ</t>
    </rPh>
    <rPh sb="9" eb="10">
      <t>カラダ</t>
    </rPh>
    <phoneticPr fontId="8"/>
  </si>
  <si>
    <t>施設入所３３・地公体・夜勤減・未計画１・栄養士非常勤</t>
    <rPh sb="7" eb="8">
      <t>チ</t>
    </rPh>
    <rPh sb="8" eb="9">
      <t>コウ</t>
    </rPh>
    <rPh sb="9" eb="10">
      <t>カラダ</t>
    </rPh>
    <phoneticPr fontId="8"/>
  </si>
  <si>
    <t>施設入所３３・地公体・夜勤減・未計画２・栄養士非常勤</t>
    <rPh sb="7" eb="8">
      <t>チ</t>
    </rPh>
    <rPh sb="8" eb="9">
      <t>コウ</t>
    </rPh>
    <rPh sb="9" eb="10">
      <t>カラダ</t>
    </rPh>
    <phoneticPr fontId="8"/>
  </si>
  <si>
    <t>施設入所３３・栄養士未配置</t>
    <rPh sb="7" eb="10">
      <t>エイヨウシ</t>
    </rPh>
    <rPh sb="10" eb="11">
      <t>ミ</t>
    </rPh>
    <rPh sb="11" eb="13">
      <t>ハイチ</t>
    </rPh>
    <phoneticPr fontId="8"/>
  </si>
  <si>
    <t>施設入所３３・未計画１・栄養士未配置</t>
  </si>
  <si>
    <t>施設入所３３・未計画２・栄養士未配置</t>
    <phoneticPr fontId="8"/>
  </si>
  <si>
    <t>施設入所３３・夜勤減・栄養士未配置</t>
  </si>
  <si>
    <t>施設入所３３・夜勤減・未計画１・栄養士未配置</t>
  </si>
  <si>
    <t>施設入所３３・夜勤減・未計画２・栄養士未配置</t>
    <phoneticPr fontId="8"/>
  </si>
  <si>
    <t>施設入所３３・地公体・栄養士未配置</t>
    <rPh sb="7" eb="8">
      <t>チ</t>
    </rPh>
    <rPh sb="8" eb="9">
      <t>コウ</t>
    </rPh>
    <rPh sb="9" eb="10">
      <t>カラダ</t>
    </rPh>
    <phoneticPr fontId="8"/>
  </si>
  <si>
    <t>施設入所３３・地公体・未計画１・栄養士未配置</t>
    <rPh sb="7" eb="8">
      <t>チ</t>
    </rPh>
    <rPh sb="8" eb="9">
      <t>コウ</t>
    </rPh>
    <rPh sb="9" eb="10">
      <t>カラダ</t>
    </rPh>
    <phoneticPr fontId="8"/>
  </si>
  <si>
    <t>施設入所３３・地公体・未計画２・栄養士未配置</t>
    <rPh sb="7" eb="8">
      <t>チ</t>
    </rPh>
    <rPh sb="8" eb="9">
      <t>コウ</t>
    </rPh>
    <rPh sb="9" eb="10">
      <t>カラダ</t>
    </rPh>
    <phoneticPr fontId="8"/>
  </si>
  <si>
    <t>施設入所３３・地公体・夜勤減・栄養士未配置</t>
    <rPh sb="7" eb="8">
      <t>チ</t>
    </rPh>
    <rPh sb="8" eb="9">
      <t>コウ</t>
    </rPh>
    <rPh sb="9" eb="10">
      <t>カラダ</t>
    </rPh>
    <phoneticPr fontId="8"/>
  </si>
  <si>
    <t>施設入所３３・地公体・夜勤減・未計画１・栄養士未配置</t>
    <rPh sb="7" eb="8">
      <t>チ</t>
    </rPh>
    <rPh sb="8" eb="9">
      <t>コウ</t>
    </rPh>
    <rPh sb="9" eb="10">
      <t>カラダ</t>
    </rPh>
    <phoneticPr fontId="8"/>
  </si>
  <si>
    <t>施設入所３３・地公体・夜勤減・未計画２・栄養士未配置</t>
    <rPh sb="7" eb="8">
      <t>チ</t>
    </rPh>
    <rPh sb="8" eb="9">
      <t>コウ</t>
    </rPh>
    <rPh sb="9" eb="10">
      <t>カラダ</t>
    </rPh>
    <phoneticPr fontId="8"/>
  </si>
  <si>
    <t>施設入所３２</t>
  </si>
  <si>
    <t>施設入所３２・未計画１</t>
    <phoneticPr fontId="8"/>
  </si>
  <si>
    <t>施設入所３２・未計画２</t>
    <phoneticPr fontId="8"/>
  </si>
  <si>
    <t>施設入所３２・夜勤減</t>
  </si>
  <si>
    <t>施設入所３２・夜勤減・未計画１</t>
    <phoneticPr fontId="8"/>
  </si>
  <si>
    <t>施設入所３２・夜勤減・未計画２</t>
    <phoneticPr fontId="8"/>
  </si>
  <si>
    <t>施設入所３２・地公体</t>
    <rPh sb="7" eb="8">
      <t>チ</t>
    </rPh>
    <rPh sb="8" eb="9">
      <t>コウ</t>
    </rPh>
    <rPh sb="9" eb="10">
      <t>カラダ</t>
    </rPh>
    <phoneticPr fontId="8"/>
  </si>
  <si>
    <t>施設入所３２・地公体・未計画１</t>
    <rPh sb="7" eb="8">
      <t>チ</t>
    </rPh>
    <rPh sb="8" eb="9">
      <t>コウ</t>
    </rPh>
    <rPh sb="9" eb="10">
      <t>カラダ</t>
    </rPh>
    <phoneticPr fontId="8"/>
  </si>
  <si>
    <t>施設入所３２・地公体・未計画２</t>
    <rPh sb="7" eb="8">
      <t>チ</t>
    </rPh>
    <rPh sb="8" eb="9">
      <t>コウ</t>
    </rPh>
    <rPh sb="9" eb="10">
      <t>カラダ</t>
    </rPh>
    <phoneticPr fontId="8"/>
  </si>
  <si>
    <t>施設入所３２・地公体・夜勤減</t>
    <rPh sb="7" eb="8">
      <t>チ</t>
    </rPh>
    <rPh sb="8" eb="9">
      <t>コウ</t>
    </rPh>
    <rPh sb="9" eb="10">
      <t>カラダ</t>
    </rPh>
    <phoneticPr fontId="8"/>
  </si>
  <si>
    <t>施設入所３２・地公体・夜勤減・未計画１</t>
    <rPh sb="7" eb="8">
      <t>チ</t>
    </rPh>
    <rPh sb="8" eb="9">
      <t>コウ</t>
    </rPh>
    <rPh sb="9" eb="10">
      <t>カラダ</t>
    </rPh>
    <phoneticPr fontId="8"/>
  </si>
  <si>
    <t>施設入所３２・地公体・夜勤減・未計画２</t>
    <rPh sb="7" eb="8">
      <t>チ</t>
    </rPh>
    <rPh sb="8" eb="9">
      <t>コウ</t>
    </rPh>
    <rPh sb="9" eb="10">
      <t>カラダ</t>
    </rPh>
    <phoneticPr fontId="8"/>
  </si>
  <si>
    <t>施設入所３２・栄養士非常勤</t>
    <rPh sb="7" eb="10">
      <t>エイヨウシ</t>
    </rPh>
    <rPh sb="10" eb="13">
      <t>ヒジョウキン</t>
    </rPh>
    <phoneticPr fontId="8"/>
  </si>
  <si>
    <t>施設入所３２・未計画１・栄養士非常勤</t>
  </si>
  <si>
    <t>施設入所３２・未計画２・栄養士非常勤</t>
    <phoneticPr fontId="8"/>
  </si>
  <si>
    <t>施設入所３２・夜勤減・栄養士非常勤</t>
  </si>
  <si>
    <t>施設入所３２・夜勤減・未計画１・栄養士非常勤</t>
  </si>
  <si>
    <t>施設入所３２・夜勤減・未計画２・栄養士非常勤</t>
    <phoneticPr fontId="8"/>
  </si>
  <si>
    <t>施設入所３２・地公体・栄養士非常勤</t>
    <rPh sb="7" eb="8">
      <t>チ</t>
    </rPh>
    <rPh sb="8" eb="9">
      <t>コウ</t>
    </rPh>
    <rPh sb="9" eb="10">
      <t>カラダ</t>
    </rPh>
    <phoneticPr fontId="8"/>
  </si>
  <si>
    <t>施設入所３２・地公体・未計画１・栄養士非常勤</t>
    <rPh sb="7" eb="8">
      <t>チ</t>
    </rPh>
    <rPh sb="8" eb="9">
      <t>コウ</t>
    </rPh>
    <rPh sb="9" eb="10">
      <t>カラダ</t>
    </rPh>
    <phoneticPr fontId="8"/>
  </si>
  <si>
    <t>施設入所３２・地公体・未計画２・栄養士非常勤</t>
    <rPh sb="7" eb="8">
      <t>チ</t>
    </rPh>
    <rPh sb="8" eb="9">
      <t>コウ</t>
    </rPh>
    <rPh sb="9" eb="10">
      <t>カラダ</t>
    </rPh>
    <phoneticPr fontId="8"/>
  </si>
  <si>
    <t>施設入所３２・地公体・夜勤減・栄養士非常勤</t>
    <rPh sb="7" eb="8">
      <t>チ</t>
    </rPh>
    <rPh sb="8" eb="9">
      <t>コウ</t>
    </rPh>
    <rPh sb="9" eb="10">
      <t>カラダ</t>
    </rPh>
    <phoneticPr fontId="8"/>
  </si>
  <si>
    <t>施設入所３２・地公体・夜勤減・未計画１・栄養士非常勤</t>
    <rPh sb="7" eb="8">
      <t>チ</t>
    </rPh>
    <rPh sb="8" eb="9">
      <t>コウ</t>
    </rPh>
    <rPh sb="9" eb="10">
      <t>カラダ</t>
    </rPh>
    <phoneticPr fontId="8"/>
  </si>
  <si>
    <t>施設入所３２・地公体・夜勤減・未計画２・栄養士非常勤</t>
    <rPh sb="7" eb="8">
      <t>チ</t>
    </rPh>
    <rPh sb="8" eb="9">
      <t>コウ</t>
    </rPh>
    <rPh sb="9" eb="10">
      <t>カラダ</t>
    </rPh>
    <phoneticPr fontId="8"/>
  </si>
  <si>
    <t>施設入所３２・栄養士未配置</t>
    <rPh sb="7" eb="10">
      <t>エイヨウシ</t>
    </rPh>
    <rPh sb="10" eb="11">
      <t>ミ</t>
    </rPh>
    <rPh sb="11" eb="13">
      <t>ハイチ</t>
    </rPh>
    <phoneticPr fontId="8"/>
  </si>
  <si>
    <t>施設入所３２・未計画１・栄養士未配置</t>
  </si>
  <si>
    <t>施設入所３２・未計画２・栄養士未配置</t>
    <phoneticPr fontId="8"/>
  </si>
  <si>
    <t>施設入所３２・夜勤減・栄養士未配置</t>
  </si>
  <si>
    <t>施設入所３２・夜勤減・未計画１・栄養士未配置</t>
  </si>
  <si>
    <t>施設入所３２・夜勤減・未計画２・栄養士未配置</t>
    <phoneticPr fontId="8"/>
  </si>
  <si>
    <t>施設入所３２・地公体・栄養士未配置</t>
    <rPh sb="7" eb="8">
      <t>チ</t>
    </rPh>
    <rPh sb="8" eb="9">
      <t>コウ</t>
    </rPh>
    <rPh sb="9" eb="10">
      <t>カラダ</t>
    </rPh>
    <phoneticPr fontId="8"/>
  </si>
  <si>
    <t>施設入所３２・地公体・未計画１・栄養士未配置</t>
    <rPh sb="7" eb="8">
      <t>チ</t>
    </rPh>
    <rPh sb="8" eb="9">
      <t>コウ</t>
    </rPh>
    <rPh sb="9" eb="10">
      <t>カラダ</t>
    </rPh>
    <phoneticPr fontId="8"/>
  </si>
  <si>
    <t>施設入所３２・地公体・未計画２・栄養士未配置</t>
    <rPh sb="7" eb="8">
      <t>チ</t>
    </rPh>
    <rPh sb="8" eb="9">
      <t>コウ</t>
    </rPh>
    <rPh sb="9" eb="10">
      <t>カラダ</t>
    </rPh>
    <phoneticPr fontId="8"/>
  </si>
  <si>
    <t>施設入所３２・地公体・夜勤減・栄養士未配置</t>
    <rPh sb="7" eb="8">
      <t>チ</t>
    </rPh>
    <rPh sb="8" eb="9">
      <t>コウ</t>
    </rPh>
    <rPh sb="9" eb="10">
      <t>カラダ</t>
    </rPh>
    <phoneticPr fontId="8"/>
  </si>
  <si>
    <t>施設入所３２・地公体・夜勤減・未計画１・栄養士未配置</t>
    <rPh sb="7" eb="8">
      <t>チ</t>
    </rPh>
    <rPh sb="8" eb="9">
      <t>コウ</t>
    </rPh>
    <rPh sb="9" eb="10">
      <t>カラダ</t>
    </rPh>
    <phoneticPr fontId="8"/>
  </si>
  <si>
    <t>施設入所３２・地公体・夜勤減・未計画２・栄養士未配置</t>
    <rPh sb="7" eb="8">
      <t>チ</t>
    </rPh>
    <rPh sb="8" eb="9">
      <t>コウ</t>
    </rPh>
    <rPh sb="9" eb="10">
      <t>カラダ</t>
    </rPh>
    <phoneticPr fontId="8"/>
  </si>
  <si>
    <t>施設入所４６</t>
  </si>
  <si>
    <t>ニ 定員８１人以上</t>
    <rPh sb="2" eb="4">
      <t>テイイン</t>
    </rPh>
    <rPh sb="6" eb="7">
      <t>ニン</t>
    </rPh>
    <rPh sb="7" eb="9">
      <t>イジョウ</t>
    </rPh>
    <phoneticPr fontId="8"/>
  </si>
  <si>
    <t>施設入所４６・未計画１</t>
    <phoneticPr fontId="8"/>
  </si>
  <si>
    <t>施設入所４６・未計画２</t>
    <phoneticPr fontId="8"/>
  </si>
  <si>
    <t>施設入所４６・夜勤減</t>
  </si>
  <si>
    <t>施設入所４６・夜勤減・未計画１</t>
    <phoneticPr fontId="8"/>
  </si>
  <si>
    <t>施設入所４６・夜勤減・未計画２</t>
    <phoneticPr fontId="8"/>
  </si>
  <si>
    <t>施設入所４６・地公体</t>
    <rPh sb="7" eb="8">
      <t>チ</t>
    </rPh>
    <rPh sb="8" eb="9">
      <t>コウ</t>
    </rPh>
    <rPh sb="9" eb="10">
      <t>カラダ</t>
    </rPh>
    <phoneticPr fontId="8"/>
  </si>
  <si>
    <t>施設入所４６・地公体・未計画１</t>
    <rPh sb="7" eb="8">
      <t>チ</t>
    </rPh>
    <rPh sb="8" eb="9">
      <t>コウ</t>
    </rPh>
    <rPh sb="9" eb="10">
      <t>カラダ</t>
    </rPh>
    <phoneticPr fontId="8"/>
  </si>
  <si>
    <t>施設入所４６・地公体・未計画２</t>
    <rPh sb="7" eb="8">
      <t>チ</t>
    </rPh>
    <rPh sb="8" eb="9">
      <t>コウ</t>
    </rPh>
    <rPh sb="9" eb="10">
      <t>カラダ</t>
    </rPh>
    <phoneticPr fontId="8"/>
  </si>
  <si>
    <t>施設入所４６・地公体・夜勤減</t>
    <rPh sb="7" eb="8">
      <t>チ</t>
    </rPh>
    <rPh sb="8" eb="9">
      <t>コウ</t>
    </rPh>
    <rPh sb="9" eb="10">
      <t>カラダ</t>
    </rPh>
    <phoneticPr fontId="8"/>
  </si>
  <si>
    <t>施設入所４６・地公体・夜勤減・未計画１</t>
    <rPh sb="7" eb="8">
      <t>チ</t>
    </rPh>
    <rPh sb="8" eb="9">
      <t>コウ</t>
    </rPh>
    <rPh sb="9" eb="10">
      <t>カラダ</t>
    </rPh>
    <phoneticPr fontId="8"/>
  </si>
  <si>
    <t>施設入所４６・地公体・夜勤減・未計画２</t>
    <rPh sb="7" eb="8">
      <t>チ</t>
    </rPh>
    <rPh sb="8" eb="9">
      <t>コウ</t>
    </rPh>
    <rPh sb="9" eb="10">
      <t>カラダ</t>
    </rPh>
    <phoneticPr fontId="8"/>
  </si>
  <si>
    <t>施設入所４６・栄養士非常勤</t>
    <rPh sb="7" eb="10">
      <t>エイヨウシ</t>
    </rPh>
    <rPh sb="10" eb="13">
      <t>ヒジョウキン</t>
    </rPh>
    <phoneticPr fontId="8"/>
  </si>
  <si>
    <t>施設入所４６・未計画１・栄養士非常勤</t>
  </si>
  <si>
    <t>施設入所４６・未計画２・栄養士非常勤</t>
    <phoneticPr fontId="8"/>
  </si>
  <si>
    <t>施設入所４６・夜勤減・栄養士非常勤</t>
  </si>
  <si>
    <t>施設入所４６・夜勤減・未計画１・栄養士非常勤</t>
  </si>
  <si>
    <t>施設入所４６・夜勤減・未計画２・栄養士非常勤</t>
    <phoneticPr fontId="8"/>
  </si>
  <si>
    <t>施設入所４６・地公体・栄養士非常勤</t>
    <rPh sb="7" eb="8">
      <t>チ</t>
    </rPh>
    <rPh sb="8" eb="9">
      <t>コウ</t>
    </rPh>
    <rPh sb="9" eb="10">
      <t>カラダ</t>
    </rPh>
    <phoneticPr fontId="8"/>
  </si>
  <si>
    <t>施設入所４６・地公体・未計画１・栄養士非常勤</t>
    <rPh sb="7" eb="8">
      <t>チ</t>
    </rPh>
    <rPh sb="8" eb="9">
      <t>コウ</t>
    </rPh>
    <rPh sb="9" eb="10">
      <t>カラダ</t>
    </rPh>
    <phoneticPr fontId="8"/>
  </si>
  <si>
    <t>施設入所４６・地公体・未計画２・栄養士非常勤</t>
    <rPh sb="7" eb="8">
      <t>チ</t>
    </rPh>
    <rPh sb="8" eb="9">
      <t>コウ</t>
    </rPh>
    <rPh sb="9" eb="10">
      <t>カラダ</t>
    </rPh>
    <phoneticPr fontId="8"/>
  </si>
  <si>
    <t>施設入所４６・地公体・夜勤減・栄養士非常勤</t>
    <rPh sb="7" eb="8">
      <t>チ</t>
    </rPh>
    <rPh sb="8" eb="9">
      <t>コウ</t>
    </rPh>
    <rPh sb="9" eb="10">
      <t>カラダ</t>
    </rPh>
    <phoneticPr fontId="8"/>
  </si>
  <si>
    <t>施設入所４６・地公体・夜勤減・未計画１・栄養士非常勤</t>
    <rPh sb="7" eb="8">
      <t>チ</t>
    </rPh>
    <rPh sb="8" eb="9">
      <t>コウ</t>
    </rPh>
    <rPh sb="9" eb="10">
      <t>カラダ</t>
    </rPh>
    <phoneticPr fontId="8"/>
  </si>
  <si>
    <t>施設入所４６・地公体・夜勤減・未計画２・栄養士非常勤</t>
    <rPh sb="7" eb="8">
      <t>チ</t>
    </rPh>
    <rPh sb="8" eb="9">
      <t>コウ</t>
    </rPh>
    <rPh sb="9" eb="10">
      <t>カラダ</t>
    </rPh>
    <phoneticPr fontId="8"/>
  </si>
  <si>
    <t>施設入所４６・栄養士未配置</t>
    <rPh sb="7" eb="10">
      <t>エイヨウシ</t>
    </rPh>
    <rPh sb="10" eb="11">
      <t>ミ</t>
    </rPh>
    <rPh sb="11" eb="13">
      <t>ハイチ</t>
    </rPh>
    <phoneticPr fontId="8"/>
  </si>
  <si>
    <t>施設入所４６・未計画１・栄養士未配置</t>
  </si>
  <si>
    <t>施設入所４６・未計画２・栄養士未配置</t>
    <phoneticPr fontId="8"/>
  </si>
  <si>
    <t>施設入所４６・夜勤減・栄養士未配置</t>
  </si>
  <si>
    <t>施設入所４６・夜勤減・未計画１・栄養士未配置</t>
  </si>
  <si>
    <t>施設入所４６・夜勤減・未計画２・栄養士未配置</t>
    <phoneticPr fontId="8"/>
  </si>
  <si>
    <t>施設入所４６・地公体・栄養士未配置</t>
    <rPh sb="7" eb="8">
      <t>チ</t>
    </rPh>
    <rPh sb="8" eb="9">
      <t>コウ</t>
    </rPh>
    <rPh sb="9" eb="10">
      <t>カラダ</t>
    </rPh>
    <phoneticPr fontId="8"/>
  </si>
  <si>
    <t>施設入所４６・地公体・未計画１・栄養士未配置</t>
    <rPh sb="7" eb="8">
      <t>チ</t>
    </rPh>
    <rPh sb="8" eb="9">
      <t>コウ</t>
    </rPh>
    <rPh sb="9" eb="10">
      <t>カラダ</t>
    </rPh>
    <phoneticPr fontId="8"/>
  </si>
  <si>
    <t>施設入所４６・地公体・未計画２・栄養士未配置</t>
    <rPh sb="7" eb="8">
      <t>チ</t>
    </rPh>
    <rPh sb="8" eb="9">
      <t>コウ</t>
    </rPh>
    <rPh sb="9" eb="10">
      <t>カラダ</t>
    </rPh>
    <phoneticPr fontId="8"/>
  </si>
  <si>
    <t>施設入所４６・地公体・夜勤減・栄養士未配置</t>
    <rPh sb="7" eb="8">
      <t>チ</t>
    </rPh>
    <rPh sb="8" eb="9">
      <t>コウ</t>
    </rPh>
    <rPh sb="9" eb="10">
      <t>カラダ</t>
    </rPh>
    <phoneticPr fontId="8"/>
  </si>
  <si>
    <t>施設入所４６・地公体・夜勤減・未計画１・栄養士未配置</t>
    <rPh sb="7" eb="8">
      <t>チ</t>
    </rPh>
    <rPh sb="8" eb="9">
      <t>コウ</t>
    </rPh>
    <rPh sb="9" eb="10">
      <t>カラダ</t>
    </rPh>
    <phoneticPr fontId="8"/>
  </si>
  <si>
    <t>施設入所４６・地公体・夜勤減・未計画２・栄養士未配置</t>
    <rPh sb="7" eb="8">
      <t>チ</t>
    </rPh>
    <rPh sb="8" eb="9">
      <t>コウ</t>
    </rPh>
    <rPh sb="9" eb="10">
      <t>カラダ</t>
    </rPh>
    <phoneticPr fontId="8"/>
  </si>
  <si>
    <t>施設入所４５</t>
  </si>
  <si>
    <t>施設入所４５・未計画１</t>
    <phoneticPr fontId="8"/>
  </si>
  <si>
    <t>施設入所４５・未計画２</t>
    <phoneticPr fontId="8"/>
  </si>
  <si>
    <t>施設入所４５・夜勤減</t>
  </si>
  <si>
    <t>施設入所４５・夜勤減・未計画１</t>
    <phoneticPr fontId="8"/>
  </si>
  <si>
    <t>施設入所４５・夜勤減・未計画２</t>
    <phoneticPr fontId="8"/>
  </si>
  <si>
    <t>施設入所４５・地公体</t>
    <rPh sb="7" eb="8">
      <t>チ</t>
    </rPh>
    <rPh sb="8" eb="9">
      <t>コウ</t>
    </rPh>
    <rPh sb="9" eb="10">
      <t>カラダ</t>
    </rPh>
    <phoneticPr fontId="8"/>
  </si>
  <si>
    <t>施設入所４５・地公体・未計画１</t>
    <rPh sb="7" eb="8">
      <t>チ</t>
    </rPh>
    <rPh sb="8" eb="9">
      <t>コウ</t>
    </rPh>
    <rPh sb="9" eb="10">
      <t>カラダ</t>
    </rPh>
    <phoneticPr fontId="8"/>
  </si>
  <si>
    <t>施設入所４５・地公体・未計画２</t>
    <rPh sb="7" eb="8">
      <t>チ</t>
    </rPh>
    <rPh sb="8" eb="9">
      <t>コウ</t>
    </rPh>
    <rPh sb="9" eb="10">
      <t>カラダ</t>
    </rPh>
    <phoneticPr fontId="8"/>
  </si>
  <si>
    <t>施設入所４５・地公体・夜勤減</t>
    <rPh sb="7" eb="8">
      <t>チ</t>
    </rPh>
    <rPh sb="8" eb="9">
      <t>コウ</t>
    </rPh>
    <rPh sb="9" eb="10">
      <t>カラダ</t>
    </rPh>
    <phoneticPr fontId="8"/>
  </si>
  <si>
    <t>施設入所４５・地公体・夜勤減・未計画１</t>
    <rPh sb="7" eb="8">
      <t>チ</t>
    </rPh>
    <rPh sb="8" eb="9">
      <t>コウ</t>
    </rPh>
    <rPh sb="9" eb="10">
      <t>カラダ</t>
    </rPh>
    <phoneticPr fontId="8"/>
  </si>
  <si>
    <t>施設入所４５・地公体・夜勤減・未計画２</t>
    <rPh sb="7" eb="8">
      <t>チ</t>
    </rPh>
    <rPh sb="8" eb="9">
      <t>コウ</t>
    </rPh>
    <rPh sb="9" eb="10">
      <t>カラダ</t>
    </rPh>
    <phoneticPr fontId="8"/>
  </si>
  <si>
    <t>施設入所４５・栄養士非常勤</t>
    <rPh sb="7" eb="10">
      <t>エイヨウシ</t>
    </rPh>
    <rPh sb="10" eb="13">
      <t>ヒジョウキン</t>
    </rPh>
    <phoneticPr fontId="8"/>
  </si>
  <si>
    <t>施設入所４５・未計画１・栄養士非常勤</t>
  </si>
  <si>
    <t>施設入所４５・未計画２・栄養士非常勤</t>
    <phoneticPr fontId="8"/>
  </si>
  <si>
    <t>施設入所４５・夜勤減・栄養士非常勤</t>
  </si>
  <si>
    <t>施設入所４５・夜勤減・未計画１・栄養士非常勤</t>
  </si>
  <si>
    <t>施設入所４５・夜勤減・未計画２・栄養士非常勤</t>
    <phoneticPr fontId="8"/>
  </si>
  <si>
    <t>施設入所４５・地公体・栄養士非常勤</t>
    <rPh sb="7" eb="8">
      <t>チ</t>
    </rPh>
    <rPh sb="8" eb="9">
      <t>コウ</t>
    </rPh>
    <rPh sb="9" eb="10">
      <t>カラダ</t>
    </rPh>
    <phoneticPr fontId="8"/>
  </si>
  <si>
    <t>施設入所４５・地公体・未計画１・栄養士非常勤</t>
    <rPh sb="7" eb="8">
      <t>チ</t>
    </rPh>
    <rPh sb="8" eb="9">
      <t>コウ</t>
    </rPh>
    <rPh sb="9" eb="10">
      <t>カラダ</t>
    </rPh>
    <phoneticPr fontId="8"/>
  </si>
  <si>
    <t>施設入所４５・地公体・未計画２・栄養士非常勤</t>
    <rPh sb="7" eb="8">
      <t>チ</t>
    </rPh>
    <rPh sb="8" eb="9">
      <t>コウ</t>
    </rPh>
    <rPh sb="9" eb="10">
      <t>カラダ</t>
    </rPh>
    <phoneticPr fontId="8"/>
  </si>
  <si>
    <t>施設入所４５・地公体・夜勤減・栄養士非常勤</t>
    <rPh sb="7" eb="8">
      <t>チ</t>
    </rPh>
    <rPh sb="8" eb="9">
      <t>コウ</t>
    </rPh>
    <rPh sb="9" eb="10">
      <t>カラダ</t>
    </rPh>
    <phoneticPr fontId="8"/>
  </si>
  <si>
    <t>施設入所４５・地公体・夜勤減・未計画１・栄養士非常勤</t>
    <rPh sb="7" eb="8">
      <t>チ</t>
    </rPh>
    <rPh sb="8" eb="9">
      <t>コウ</t>
    </rPh>
    <rPh sb="9" eb="10">
      <t>カラダ</t>
    </rPh>
    <phoneticPr fontId="8"/>
  </si>
  <si>
    <t>施設入所４５・地公体・夜勤減・未計画２・栄養士非常勤</t>
    <rPh sb="7" eb="8">
      <t>チ</t>
    </rPh>
    <rPh sb="8" eb="9">
      <t>コウ</t>
    </rPh>
    <rPh sb="9" eb="10">
      <t>カラダ</t>
    </rPh>
    <phoneticPr fontId="8"/>
  </si>
  <si>
    <t>施設入所４５・栄養士未配置</t>
    <rPh sb="7" eb="10">
      <t>エイヨウシ</t>
    </rPh>
    <rPh sb="10" eb="11">
      <t>ミ</t>
    </rPh>
    <rPh sb="11" eb="13">
      <t>ハイチ</t>
    </rPh>
    <phoneticPr fontId="8"/>
  </si>
  <si>
    <t>施設入所４５・未計画１・栄養士未配置</t>
  </si>
  <si>
    <t>施設入所４５・未計画２・栄養士未配置</t>
    <phoneticPr fontId="8"/>
  </si>
  <si>
    <t>施設入所４５・夜勤減・栄養士未配置</t>
  </si>
  <si>
    <t>施設入所４５・夜勤減・未計画１・栄養士未配置</t>
  </si>
  <si>
    <t>施設入所４５・夜勤減・未計画２・栄養士未配置</t>
    <phoneticPr fontId="8"/>
  </si>
  <si>
    <t>施設入所４５・地公体・栄養士未配置</t>
    <rPh sb="7" eb="8">
      <t>チ</t>
    </rPh>
    <rPh sb="8" eb="9">
      <t>コウ</t>
    </rPh>
    <rPh sb="9" eb="10">
      <t>カラダ</t>
    </rPh>
    <phoneticPr fontId="8"/>
  </si>
  <si>
    <t>施設入所４５・地公体・未計画１・栄養士未配置</t>
    <rPh sb="7" eb="8">
      <t>チ</t>
    </rPh>
    <rPh sb="8" eb="9">
      <t>コウ</t>
    </rPh>
    <rPh sb="9" eb="10">
      <t>カラダ</t>
    </rPh>
    <phoneticPr fontId="8"/>
  </si>
  <si>
    <t>施設入所４５・地公体・未計画２・栄養士未配置</t>
    <rPh sb="7" eb="8">
      <t>チ</t>
    </rPh>
    <rPh sb="8" eb="9">
      <t>コウ</t>
    </rPh>
    <rPh sb="9" eb="10">
      <t>カラダ</t>
    </rPh>
    <phoneticPr fontId="8"/>
  </si>
  <si>
    <t>施設入所４５・地公体・夜勤減・栄養士未配置</t>
    <rPh sb="7" eb="8">
      <t>チ</t>
    </rPh>
    <rPh sb="8" eb="9">
      <t>コウ</t>
    </rPh>
    <rPh sb="9" eb="10">
      <t>カラダ</t>
    </rPh>
    <phoneticPr fontId="8"/>
  </si>
  <si>
    <t>施設入所４５・地公体・夜勤減・未計画１・栄養士未配置</t>
    <rPh sb="7" eb="8">
      <t>チ</t>
    </rPh>
    <rPh sb="8" eb="9">
      <t>コウ</t>
    </rPh>
    <rPh sb="9" eb="10">
      <t>カラダ</t>
    </rPh>
    <phoneticPr fontId="8"/>
  </si>
  <si>
    <t>施設入所４５・地公体・夜勤減・未計画２・栄養士未配置</t>
    <rPh sb="7" eb="8">
      <t>チ</t>
    </rPh>
    <rPh sb="8" eb="9">
      <t>コウ</t>
    </rPh>
    <rPh sb="9" eb="10">
      <t>カラダ</t>
    </rPh>
    <phoneticPr fontId="8"/>
  </si>
  <si>
    <t>施設入所４４</t>
  </si>
  <si>
    <t>施設入所４４・未計画１</t>
    <phoneticPr fontId="8"/>
  </si>
  <si>
    <t>施設入所４４・未計画２</t>
    <phoneticPr fontId="8"/>
  </si>
  <si>
    <t>施設入所４４・夜勤減</t>
  </si>
  <si>
    <t>施設入所４４・夜勤減・未計画１</t>
    <phoneticPr fontId="8"/>
  </si>
  <si>
    <t>施設入所４４・夜勤減・未計画２</t>
    <phoneticPr fontId="8"/>
  </si>
  <si>
    <t>施設入所４４・地公体</t>
    <rPh sb="7" eb="8">
      <t>チ</t>
    </rPh>
    <rPh sb="8" eb="9">
      <t>コウ</t>
    </rPh>
    <rPh sb="9" eb="10">
      <t>カラダ</t>
    </rPh>
    <phoneticPr fontId="8"/>
  </si>
  <si>
    <t>施設入所４４・地公体・未計画１</t>
    <rPh sb="7" eb="8">
      <t>チ</t>
    </rPh>
    <rPh sb="8" eb="9">
      <t>コウ</t>
    </rPh>
    <rPh sb="9" eb="10">
      <t>カラダ</t>
    </rPh>
    <phoneticPr fontId="8"/>
  </si>
  <si>
    <t>施設入所４４・地公体・未計画２</t>
    <rPh sb="7" eb="8">
      <t>チ</t>
    </rPh>
    <rPh sb="8" eb="9">
      <t>コウ</t>
    </rPh>
    <rPh sb="9" eb="10">
      <t>カラダ</t>
    </rPh>
    <phoneticPr fontId="8"/>
  </si>
  <si>
    <t>施設入所４４・地公体・夜勤減</t>
    <rPh sb="7" eb="8">
      <t>チ</t>
    </rPh>
    <rPh sb="8" eb="9">
      <t>コウ</t>
    </rPh>
    <rPh sb="9" eb="10">
      <t>カラダ</t>
    </rPh>
    <phoneticPr fontId="8"/>
  </si>
  <si>
    <t>施設入所４４・地公体・夜勤減・未計画１</t>
    <rPh sb="7" eb="8">
      <t>チ</t>
    </rPh>
    <rPh sb="8" eb="9">
      <t>コウ</t>
    </rPh>
    <rPh sb="9" eb="10">
      <t>カラダ</t>
    </rPh>
    <phoneticPr fontId="8"/>
  </si>
  <si>
    <t>施設入所４４・地公体・夜勤減・未計画２</t>
    <rPh sb="7" eb="8">
      <t>チ</t>
    </rPh>
    <rPh sb="8" eb="9">
      <t>コウ</t>
    </rPh>
    <rPh sb="9" eb="10">
      <t>カラダ</t>
    </rPh>
    <phoneticPr fontId="8"/>
  </si>
  <si>
    <t>施設入所４４・栄養士非常勤</t>
    <rPh sb="7" eb="10">
      <t>エイヨウシ</t>
    </rPh>
    <rPh sb="10" eb="13">
      <t>ヒジョウキン</t>
    </rPh>
    <phoneticPr fontId="8"/>
  </si>
  <si>
    <t>施設入所４４・未計画１・栄養士非常勤</t>
  </si>
  <si>
    <t>施設入所４４・未計画２・栄養士非常勤</t>
    <phoneticPr fontId="8"/>
  </si>
  <si>
    <t>施設入所４４・夜勤減・栄養士非常勤</t>
  </si>
  <si>
    <t>施設入所４４・夜勤減・未計画１・栄養士非常勤</t>
  </si>
  <si>
    <t>施設入所４４・夜勤減・未計画２・栄養士非常勤</t>
    <phoneticPr fontId="8"/>
  </si>
  <si>
    <t>施設入所４４・地公体・栄養士非常勤</t>
    <rPh sb="7" eb="8">
      <t>チ</t>
    </rPh>
    <rPh sb="8" eb="9">
      <t>コウ</t>
    </rPh>
    <rPh sb="9" eb="10">
      <t>カラダ</t>
    </rPh>
    <phoneticPr fontId="8"/>
  </si>
  <si>
    <t>施設入所４４・地公体・未計画１・栄養士非常勤</t>
    <rPh sb="7" eb="8">
      <t>チ</t>
    </rPh>
    <rPh sb="8" eb="9">
      <t>コウ</t>
    </rPh>
    <rPh sb="9" eb="10">
      <t>カラダ</t>
    </rPh>
    <phoneticPr fontId="8"/>
  </si>
  <si>
    <t>施設入所４４・地公体・未計画２・栄養士非常勤</t>
    <rPh sb="7" eb="8">
      <t>チ</t>
    </rPh>
    <rPh sb="8" eb="9">
      <t>コウ</t>
    </rPh>
    <rPh sb="9" eb="10">
      <t>カラダ</t>
    </rPh>
    <phoneticPr fontId="8"/>
  </si>
  <si>
    <t>施設入所４４・地公体・夜勤減・栄養士非常勤</t>
    <rPh sb="7" eb="8">
      <t>チ</t>
    </rPh>
    <rPh sb="8" eb="9">
      <t>コウ</t>
    </rPh>
    <rPh sb="9" eb="10">
      <t>カラダ</t>
    </rPh>
    <phoneticPr fontId="8"/>
  </si>
  <si>
    <t>施設入所４４・地公体・夜勤減・未計画１・栄養士非常勤</t>
    <rPh sb="7" eb="8">
      <t>チ</t>
    </rPh>
    <rPh sb="8" eb="9">
      <t>コウ</t>
    </rPh>
    <rPh sb="9" eb="10">
      <t>カラダ</t>
    </rPh>
    <phoneticPr fontId="8"/>
  </si>
  <si>
    <t>施設入所４４・地公体・夜勤減・未計画２・栄養士非常勤</t>
    <rPh sb="7" eb="8">
      <t>チ</t>
    </rPh>
    <rPh sb="8" eb="9">
      <t>コウ</t>
    </rPh>
    <rPh sb="9" eb="10">
      <t>カラダ</t>
    </rPh>
    <phoneticPr fontId="8"/>
  </si>
  <si>
    <t>施設入所４４・栄養士未配置</t>
    <rPh sb="7" eb="10">
      <t>エイヨウシ</t>
    </rPh>
    <rPh sb="10" eb="11">
      <t>ミ</t>
    </rPh>
    <rPh sb="11" eb="13">
      <t>ハイチ</t>
    </rPh>
    <phoneticPr fontId="8"/>
  </si>
  <si>
    <t>施設入所４４・未計画１・栄養士未配置</t>
  </si>
  <si>
    <t>施設入所４４・未計画２・栄養士未配置</t>
    <phoneticPr fontId="8"/>
  </si>
  <si>
    <t>施設入所４４・夜勤減・栄養士未配置</t>
  </si>
  <si>
    <t>施設入所４４・夜勤減・未計画１・栄養士未配置</t>
  </si>
  <si>
    <t>施設入所４４・夜勤減・未計画２・栄養士未配置</t>
    <phoneticPr fontId="8"/>
  </si>
  <si>
    <t>施設入所４４・地公体・栄養士未配置</t>
    <rPh sb="7" eb="8">
      <t>チ</t>
    </rPh>
    <rPh sb="8" eb="9">
      <t>コウ</t>
    </rPh>
    <rPh sb="9" eb="10">
      <t>カラダ</t>
    </rPh>
    <phoneticPr fontId="8"/>
  </si>
  <si>
    <t>施設入所４４・地公体・未計画１・栄養士未配置</t>
    <rPh sb="7" eb="8">
      <t>チ</t>
    </rPh>
    <rPh sb="8" eb="9">
      <t>コウ</t>
    </rPh>
    <rPh sb="9" eb="10">
      <t>カラダ</t>
    </rPh>
    <phoneticPr fontId="8"/>
  </si>
  <si>
    <t>施設入所４４・地公体・未計画２・栄養士未配置</t>
    <rPh sb="7" eb="8">
      <t>チ</t>
    </rPh>
    <rPh sb="8" eb="9">
      <t>コウ</t>
    </rPh>
    <rPh sb="9" eb="10">
      <t>カラダ</t>
    </rPh>
    <phoneticPr fontId="8"/>
  </si>
  <si>
    <t>施設入所４４・地公体・夜勤減・栄養士未配置</t>
    <rPh sb="7" eb="8">
      <t>チ</t>
    </rPh>
    <rPh sb="8" eb="9">
      <t>コウ</t>
    </rPh>
    <rPh sb="9" eb="10">
      <t>カラダ</t>
    </rPh>
    <phoneticPr fontId="8"/>
  </si>
  <si>
    <t>施設入所４４・地公体・夜勤減・未計画１・栄養士未配置</t>
    <rPh sb="7" eb="8">
      <t>チ</t>
    </rPh>
    <rPh sb="8" eb="9">
      <t>コウ</t>
    </rPh>
    <rPh sb="9" eb="10">
      <t>カラダ</t>
    </rPh>
    <phoneticPr fontId="8"/>
  </si>
  <si>
    <t>施設入所４４・地公体・夜勤減・未計画２・栄養士未配置</t>
    <rPh sb="7" eb="8">
      <t>チ</t>
    </rPh>
    <rPh sb="8" eb="9">
      <t>コウ</t>
    </rPh>
    <rPh sb="9" eb="10">
      <t>カラダ</t>
    </rPh>
    <phoneticPr fontId="8"/>
  </si>
  <si>
    <t>施設入所４３</t>
  </si>
  <si>
    <t>施設入所４３・未計画１</t>
    <phoneticPr fontId="8"/>
  </si>
  <si>
    <t>施設入所４３・未計画２</t>
    <phoneticPr fontId="8"/>
  </si>
  <si>
    <t>施設入所４３・夜勤減</t>
  </si>
  <si>
    <t>施設入所４３・夜勤減・未計画１</t>
    <phoneticPr fontId="8"/>
  </si>
  <si>
    <t>施設入所４３・夜勤減・未計画２</t>
    <phoneticPr fontId="8"/>
  </si>
  <si>
    <t>施設入所４３・地公体</t>
    <rPh sb="7" eb="8">
      <t>チ</t>
    </rPh>
    <rPh sb="8" eb="9">
      <t>コウ</t>
    </rPh>
    <rPh sb="9" eb="10">
      <t>カラダ</t>
    </rPh>
    <phoneticPr fontId="8"/>
  </si>
  <si>
    <t>施設入所４３・地公体・未計画１</t>
    <rPh sb="7" eb="8">
      <t>チ</t>
    </rPh>
    <rPh sb="8" eb="9">
      <t>コウ</t>
    </rPh>
    <rPh sb="9" eb="10">
      <t>カラダ</t>
    </rPh>
    <phoneticPr fontId="8"/>
  </si>
  <si>
    <t>施設入所４３・地公体・未計画２</t>
    <rPh sb="7" eb="8">
      <t>チ</t>
    </rPh>
    <rPh sb="8" eb="9">
      <t>コウ</t>
    </rPh>
    <rPh sb="9" eb="10">
      <t>カラダ</t>
    </rPh>
    <phoneticPr fontId="8"/>
  </si>
  <si>
    <t>施設入所４３・地公体・夜勤減</t>
    <rPh sb="7" eb="8">
      <t>チ</t>
    </rPh>
    <rPh sb="8" eb="9">
      <t>コウ</t>
    </rPh>
    <rPh sb="9" eb="10">
      <t>カラダ</t>
    </rPh>
    <phoneticPr fontId="8"/>
  </si>
  <si>
    <t>施設入所４３・地公体・夜勤減・未計画１</t>
    <rPh sb="7" eb="8">
      <t>チ</t>
    </rPh>
    <rPh sb="8" eb="9">
      <t>コウ</t>
    </rPh>
    <rPh sb="9" eb="10">
      <t>カラダ</t>
    </rPh>
    <phoneticPr fontId="8"/>
  </si>
  <si>
    <t>施設入所４３・地公体・夜勤減・未計画２</t>
    <rPh sb="7" eb="8">
      <t>チ</t>
    </rPh>
    <rPh sb="8" eb="9">
      <t>コウ</t>
    </rPh>
    <rPh sb="9" eb="10">
      <t>カラダ</t>
    </rPh>
    <phoneticPr fontId="8"/>
  </si>
  <si>
    <t>施設入所４３・栄養士非常勤</t>
    <rPh sb="7" eb="10">
      <t>エイヨウシ</t>
    </rPh>
    <rPh sb="10" eb="13">
      <t>ヒジョウキン</t>
    </rPh>
    <phoneticPr fontId="8"/>
  </si>
  <si>
    <t>施設入所４３・未計画１・栄養士非常勤</t>
  </si>
  <si>
    <t>施設入所４３・未計画２・栄養士非常勤</t>
    <phoneticPr fontId="8"/>
  </si>
  <si>
    <t>施設入所４３・夜勤減・栄養士非常勤</t>
  </si>
  <si>
    <t>施設入所４３・夜勤減・未計画１・栄養士非常勤</t>
  </si>
  <si>
    <t>施設入所４３・夜勤減・未計画２・栄養士非常勤</t>
    <phoneticPr fontId="8"/>
  </si>
  <si>
    <t>施設入所４３・地公体・栄養士非常勤</t>
    <rPh sb="7" eb="8">
      <t>チ</t>
    </rPh>
    <rPh sb="8" eb="9">
      <t>コウ</t>
    </rPh>
    <rPh sb="9" eb="10">
      <t>カラダ</t>
    </rPh>
    <phoneticPr fontId="8"/>
  </si>
  <si>
    <t>施設入所４３・地公体・未計画１・栄養士非常勤</t>
    <rPh sb="7" eb="8">
      <t>チ</t>
    </rPh>
    <rPh sb="8" eb="9">
      <t>コウ</t>
    </rPh>
    <rPh sb="9" eb="10">
      <t>カラダ</t>
    </rPh>
    <phoneticPr fontId="8"/>
  </si>
  <si>
    <t>施設入所４３・地公体・未計画２・栄養士非常勤</t>
    <rPh sb="7" eb="8">
      <t>チ</t>
    </rPh>
    <rPh sb="8" eb="9">
      <t>コウ</t>
    </rPh>
    <rPh sb="9" eb="10">
      <t>カラダ</t>
    </rPh>
    <phoneticPr fontId="8"/>
  </si>
  <si>
    <t>施設入所４３・地公体・夜勤減・栄養士非常勤</t>
    <rPh sb="7" eb="8">
      <t>チ</t>
    </rPh>
    <rPh sb="8" eb="9">
      <t>コウ</t>
    </rPh>
    <rPh sb="9" eb="10">
      <t>カラダ</t>
    </rPh>
    <phoneticPr fontId="8"/>
  </si>
  <si>
    <t>施設入所４３・地公体・夜勤減・未計画１・栄養士非常勤</t>
    <rPh sb="7" eb="8">
      <t>チ</t>
    </rPh>
    <rPh sb="8" eb="9">
      <t>コウ</t>
    </rPh>
    <rPh sb="9" eb="10">
      <t>カラダ</t>
    </rPh>
    <phoneticPr fontId="8"/>
  </si>
  <si>
    <t>施設入所４３・地公体・夜勤減・未計画２・栄養士非常勤</t>
    <rPh sb="7" eb="8">
      <t>チ</t>
    </rPh>
    <rPh sb="8" eb="9">
      <t>コウ</t>
    </rPh>
    <rPh sb="9" eb="10">
      <t>カラダ</t>
    </rPh>
    <phoneticPr fontId="8"/>
  </si>
  <si>
    <t>施設入所４３・栄養士未配置</t>
    <rPh sb="7" eb="10">
      <t>エイヨウシ</t>
    </rPh>
    <rPh sb="10" eb="11">
      <t>ミ</t>
    </rPh>
    <rPh sb="11" eb="13">
      <t>ハイチ</t>
    </rPh>
    <phoneticPr fontId="8"/>
  </si>
  <si>
    <t>施設入所４３・未計画１・栄養士未配置</t>
  </si>
  <si>
    <t>施設入所４３・未計画２・栄養士未配置</t>
    <phoneticPr fontId="8"/>
  </si>
  <si>
    <t>施設入所４３・夜勤減・栄養士未配置</t>
  </si>
  <si>
    <t>施設入所４３・夜勤減・未計画１・栄養士未配置</t>
  </si>
  <si>
    <t>施設入所４３・夜勤減・未計画２・栄養士未配置</t>
    <phoneticPr fontId="8"/>
  </si>
  <si>
    <t>施設入所４３・地公体・栄養士未配置</t>
    <rPh sb="7" eb="8">
      <t>チ</t>
    </rPh>
    <rPh sb="8" eb="9">
      <t>コウ</t>
    </rPh>
    <rPh sb="9" eb="10">
      <t>カラダ</t>
    </rPh>
    <phoneticPr fontId="8"/>
  </si>
  <si>
    <t>施設入所４３・地公体・未計画１・栄養士未配置</t>
    <rPh sb="7" eb="8">
      <t>チ</t>
    </rPh>
    <rPh sb="8" eb="9">
      <t>コウ</t>
    </rPh>
    <rPh sb="9" eb="10">
      <t>カラダ</t>
    </rPh>
    <phoneticPr fontId="8"/>
  </si>
  <si>
    <t>施設入所４３・地公体・未計画２・栄養士未配置</t>
    <rPh sb="7" eb="8">
      <t>チ</t>
    </rPh>
    <rPh sb="8" eb="9">
      <t>コウ</t>
    </rPh>
    <rPh sb="9" eb="10">
      <t>カラダ</t>
    </rPh>
    <phoneticPr fontId="8"/>
  </si>
  <si>
    <t>施設入所４３・地公体・夜勤減・栄養士未配置</t>
    <rPh sb="7" eb="8">
      <t>チ</t>
    </rPh>
    <rPh sb="8" eb="9">
      <t>コウ</t>
    </rPh>
    <rPh sb="9" eb="10">
      <t>カラダ</t>
    </rPh>
    <phoneticPr fontId="8"/>
  </si>
  <si>
    <t>施設入所４３・地公体・夜勤減・未計画１・栄養士未配置</t>
    <rPh sb="7" eb="8">
      <t>チ</t>
    </rPh>
    <rPh sb="8" eb="9">
      <t>コウ</t>
    </rPh>
    <rPh sb="9" eb="10">
      <t>カラダ</t>
    </rPh>
    <phoneticPr fontId="8"/>
  </si>
  <si>
    <t>施設入所４３・地公体・夜勤減・未計画２・栄養士未配置</t>
    <rPh sb="7" eb="8">
      <t>チ</t>
    </rPh>
    <rPh sb="8" eb="9">
      <t>コウ</t>
    </rPh>
    <rPh sb="9" eb="10">
      <t>カラダ</t>
    </rPh>
    <phoneticPr fontId="8"/>
  </si>
  <si>
    <t>施設入所４２</t>
  </si>
  <si>
    <t>施設入所４２・未計画１</t>
    <phoneticPr fontId="8"/>
  </si>
  <si>
    <t>施設入所４２・未計画２</t>
    <phoneticPr fontId="8"/>
  </si>
  <si>
    <t>施設入所４２・夜勤減</t>
  </si>
  <si>
    <t>施設入所４２・夜勤減・未計画１</t>
    <phoneticPr fontId="8"/>
  </si>
  <si>
    <t>施設入所４２・夜勤減・未計画２</t>
    <phoneticPr fontId="8"/>
  </si>
  <si>
    <t>施設入所４２・地公体</t>
    <rPh sb="7" eb="8">
      <t>チ</t>
    </rPh>
    <rPh sb="8" eb="9">
      <t>コウ</t>
    </rPh>
    <rPh sb="9" eb="10">
      <t>カラダ</t>
    </rPh>
    <phoneticPr fontId="8"/>
  </si>
  <si>
    <t>施設入所４２・地公体・未計画１</t>
    <rPh sb="7" eb="8">
      <t>チ</t>
    </rPh>
    <rPh sb="8" eb="9">
      <t>コウ</t>
    </rPh>
    <rPh sb="9" eb="10">
      <t>カラダ</t>
    </rPh>
    <phoneticPr fontId="8"/>
  </si>
  <si>
    <t>施設入所４２・地公体・未計画２</t>
    <rPh sb="7" eb="8">
      <t>チ</t>
    </rPh>
    <rPh sb="8" eb="9">
      <t>コウ</t>
    </rPh>
    <rPh sb="9" eb="10">
      <t>カラダ</t>
    </rPh>
    <phoneticPr fontId="8"/>
  </si>
  <si>
    <t>施設入所４２・地公体・夜勤減</t>
    <rPh sb="7" eb="8">
      <t>チ</t>
    </rPh>
    <rPh sb="8" eb="9">
      <t>コウ</t>
    </rPh>
    <rPh sb="9" eb="10">
      <t>カラダ</t>
    </rPh>
    <phoneticPr fontId="8"/>
  </si>
  <si>
    <t>施設入所４２・地公体・夜勤減・未計画１</t>
    <rPh sb="7" eb="8">
      <t>チ</t>
    </rPh>
    <rPh sb="8" eb="9">
      <t>コウ</t>
    </rPh>
    <rPh sb="9" eb="10">
      <t>カラダ</t>
    </rPh>
    <phoneticPr fontId="8"/>
  </si>
  <si>
    <t>施設入所４２・地公体・夜勤減・未計画２</t>
    <rPh sb="7" eb="8">
      <t>チ</t>
    </rPh>
    <rPh sb="8" eb="9">
      <t>コウ</t>
    </rPh>
    <rPh sb="9" eb="10">
      <t>カラダ</t>
    </rPh>
    <phoneticPr fontId="8"/>
  </si>
  <si>
    <t>施設入所４２・栄養士非常勤</t>
    <rPh sb="7" eb="10">
      <t>エイヨウシ</t>
    </rPh>
    <rPh sb="10" eb="13">
      <t>ヒジョウキン</t>
    </rPh>
    <phoneticPr fontId="8"/>
  </si>
  <si>
    <t>施設入所４２・未計画１・栄養士非常勤</t>
  </si>
  <si>
    <t>施設入所４２・未計画２・栄養士非常勤</t>
    <phoneticPr fontId="8"/>
  </si>
  <si>
    <t>施設入所４２・夜勤減・栄養士非常勤</t>
  </si>
  <si>
    <t>施設入所４２・夜勤減・未計画１・栄養士非常勤</t>
  </si>
  <si>
    <t>施設入所４２・夜勤減・未計画２・栄養士非常勤</t>
    <phoneticPr fontId="8"/>
  </si>
  <si>
    <t>施設入所４２・地公体・栄養士非常勤</t>
    <rPh sb="7" eb="8">
      <t>チ</t>
    </rPh>
    <rPh sb="8" eb="9">
      <t>コウ</t>
    </rPh>
    <rPh sb="9" eb="10">
      <t>カラダ</t>
    </rPh>
    <phoneticPr fontId="8"/>
  </si>
  <si>
    <t>施設入所４２・地公体・未計画１・栄養士非常勤</t>
    <rPh sb="7" eb="8">
      <t>チ</t>
    </rPh>
    <rPh sb="8" eb="9">
      <t>コウ</t>
    </rPh>
    <rPh sb="9" eb="10">
      <t>カラダ</t>
    </rPh>
    <phoneticPr fontId="8"/>
  </si>
  <si>
    <t>施設入所４２・地公体・未計画２・栄養士非常勤</t>
    <rPh sb="7" eb="8">
      <t>チ</t>
    </rPh>
    <rPh sb="8" eb="9">
      <t>コウ</t>
    </rPh>
    <rPh sb="9" eb="10">
      <t>カラダ</t>
    </rPh>
    <phoneticPr fontId="8"/>
  </si>
  <si>
    <t>施設入所４２・地公体・夜勤減・栄養士非常勤</t>
    <rPh sb="7" eb="8">
      <t>チ</t>
    </rPh>
    <rPh sb="8" eb="9">
      <t>コウ</t>
    </rPh>
    <rPh sb="9" eb="10">
      <t>カラダ</t>
    </rPh>
    <phoneticPr fontId="8"/>
  </si>
  <si>
    <t>施設入所４２・地公体・夜勤減・未計画１・栄養士非常勤</t>
    <rPh sb="7" eb="8">
      <t>チ</t>
    </rPh>
    <rPh sb="8" eb="9">
      <t>コウ</t>
    </rPh>
    <rPh sb="9" eb="10">
      <t>カラダ</t>
    </rPh>
    <phoneticPr fontId="8"/>
  </si>
  <si>
    <t>施設入所４２・地公体・夜勤減・未計画２・栄養士非常勤</t>
    <rPh sb="7" eb="8">
      <t>チ</t>
    </rPh>
    <rPh sb="8" eb="9">
      <t>コウ</t>
    </rPh>
    <rPh sb="9" eb="10">
      <t>カラダ</t>
    </rPh>
    <phoneticPr fontId="8"/>
  </si>
  <si>
    <t>施設入所４２・栄養士未配置</t>
    <rPh sb="7" eb="10">
      <t>エイヨウシ</t>
    </rPh>
    <rPh sb="10" eb="11">
      <t>ミ</t>
    </rPh>
    <rPh sb="11" eb="13">
      <t>ハイチ</t>
    </rPh>
    <phoneticPr fontId="8"/>
  </si>
  <si>
    <t>施設入所４２・未計画１・栄養士未配置</t>
  </si>
  <si>
    <t>施設入所４２・未計画２・栄養士未配置</t>
    <phoneticPr fontId="8"/>
  </si>
  <si>
    <t>施設入所４２・夜勤減・栄養士未配置</t>
  </si>
  <si>
    <t>施設入所４２・夜勤減・未計画１・栄養士未配置</t>
  </si>
  <si>
    <t>施設入所４２・夜勤減・未計画２・栄養士未配置</t>
    <phoneticPr fontId="8"/>
  </si>
  <si>
    <t>施設入所４２・地公体・栄養士未配置</t>
    <rPh sb="7" eb="8">
      <t>チ</t>
    </rPh>
    <rPh sb="8" eb="9">
      <t>コウ</t>
    </rPh>
    <rPh sb="9" eb="10">
      <t>カラダ</t>
    </rPh>
    <phoneticPr fontId="8"/>
  </si>
  <si>
    <t>施設入所４２・地公体・未計画１・栄養士未配置</t>
    <rPh sb="7" eb="8">
      <t>チ</t>
    </rPh>
    <rPh sb="8" eb="9">
      <t>コウ</t>
    </rPh>
    <rPh sb="9" eb="10">
      <t>カラダ</t>
    </rPh>
    <phoneticPr fontId="8"/>
  </si>
  <si>
    <t>施設入所４２・地公体・未計画２・栄養士未配置</t>
    <rPh sb="7" eb="8">
      <t>チ</t>
    </rPh>
    <rPh sb="8" eb="9">
      <t>コウ</t>
    </rPh>
    <rPh sb="9" eb="10">
      <t>カラダ</t>
    </rPh>
    <phoneticPr fontId="8"/>
  </si>
  <si>
    <t>施設入所４２・地公体・夜勤減・栄養士未配置</t>
    <rPh sb="7" eb="8">
      <t>チ</t>
    </rPh>
    <rPh sb="8" eb="9">
      <t>コウ</t>
    </rPh>
    <rPh sb="9" eb="10">
      <t>カラダ</t>
    </rPh>
    <phoneticPr fontId="8"/>
  </si>
  <si>
    <t>施設入所４２・地公体・夜勤減・未計画１・栄養士未配置</t>
    <rPh sb="7" eb="8">
      <t>チ</t>
    </rPh>
    <rPh sb="8" eb="9">
      <t>コウ</t>
    </rPh>
    <rPh sb="9" eb="10">
      <t>カラダ</t>
    </rPh>
    <phoneticPr fontId="8"/>
  </si>
  <si>
    <t>施設入所４２・地公体・夜勤減・未計画２・栄養士未配置</t>
    <rPh sb="7" eb="8">
      <t>チ</t>
    </rPh>
    <rPh sb="8" eb="9">
      <t>コウ</t>
    </rPh>
    <rPh sb="9" eb="10">
      <t>カラダ</t>
    </rPh>
    <phoneticPr fontId="8"/>
  </si>
  <si>
    <t>ZZ01</t>
    <phoneticPr fontId="1"/>
  </si>
  <si>
    <t>令和３年９月３０日までの上乗せ分（施入）</t>
    <phoneticPr fontId="1"/>
  </si>
  <si>
    <t>新型コロナウイルス感染症への対応</t>
  </si>
  <si>
    <t>単位加算</t>
    <rPh sb="0" eb="2">
      <t>タンイ</t>
    </rPh>
    <phoneticPr fontId="8"/>
  </si>
  <si>
    <t>1月につき</t>
    <rPh sb="1" eb="2">
      <t>ツキ</t>
    </rPh>
    <phoneticPr fontId="8"/>
  </si>
  <si>
    <t>Z001</t>
    <phoneticPr fontId="1"/>
  </si>
  <si>
    <t>施入身体拘束廃止未実施減算</t>
    <phoneticPr fontId="1"/>
  </si>
  <si>
    <t>身体拘束廃止未実施減算</t>
    <phoneticPr fontId="1"/>
  </si>
  <si>
    <t>単位減算</t>
    <rPh sb="0" eb="2">
      <t>タンイ</t>
    </rPh>
    <rPh sb="2" eb="4">
      <t>ゲンサン</t>
    </rPh>
    <phoneticPr fontId="8"/>
  </si>
  <si>
    <t>1日につき</t>
    <phoneticPr fontId="1"/>
  </si>
  <si>
    <t>施入夜勤職員配置体制加算１</t>
    <rPh sb="0" eb="1">
      <t>シ</t>
    </rPh>
    <rPh sb="1" eb="2">
      <t>イル</t>
    </rPh>
    <rPh sb="2" eb="4">
      <t>ヤキン</t>
    </rPh>
    <rPh sb="4" eb="6">
      <t>ショクイン</t>
    </rPh>
    <rPh sb="6" eb="8">
      <t>ハイチ</t>
    </rPh>
    <rPh sb="8" eb="10">
      <t>タイセイ</t>
    </rPh>
    <rPh sb="10" eb="12">
      <t>カサン</t>
    </rPh>
    <phoneticPr fontId="8"/>
  </si>
  <si>
    <t>夜勤職員配置体制加算</t>
    <phoneticPr fontId="8"/>
  </si>
  <si>
    <t>(1) 定員21人以上40人以下</t>
    <rPh sb="4" eb="6">
      <t>テイイン</t>
    </rPh>
    <rPh sb="8" eb="9">
      <t>ニン</t>
    </rPh>
    <rPh sb="9" eb="11">
      <t>イジョウ</t>
    </rPh>
    <rPh sb="13" eb="14">
      <t>ニン</t>
    </rPh>
    <rPh sb="14" eb="16">
      <t>イカ</t>
    </rPh>
    <phoneticPr fontId="8"/>
  </si>
  <si>
    <t>施入夜勤職員配置体制加算２</t>
    <rPh sb="0" eb="1">
      <t>シ</t>
    </rPh>
    <rPh sb="1" eb="2">
      <t>イル</t>
    </rPh>
    <rPh sb="2" eb="4">
      <t>ヤキン</t>
    </rPh>
    <rPh sb="6" eb="8">
      <t>ハイチ</t>
    </rPh>
    <rPh sb="8" eb="10">
      <t>タイセイ</t>
    </rPh>
    <rPh sb="10" eb="12">
      <t>カサン</t>
    </rPh>
    <phoneticPr fontId="8"/>
  </si>
  <si>
    <t>地方公共団体が設置する指定障害者支援施設の場合</t>
    <phoneticPr fontId="8"/>
  </si>
  <si>
    <t>施入夜勤職員配置体制加算３</t>
    <rPh sb="0" eb="1">
      <t>シ</t>
    </rPh>
    <rPh sb="1" eb="2">
      <t>イル</t>
    </rPh>
    <rPh sb="2" eb="4">
      <t>ヤキン</t>
    </rPh>
    <rPh sb="6" eb="8">
      <t>ハイチ</t>
    </rPh>
    <rPh sb="8" eb="10">
      <t>タイセイ</t>
    </rPh>
    <rPh sb="10" eb="12">
      <t>カサン</t>
    </rPh>
    <phoneticPr fontId="8"/>
  </si>
  <si>
    <t>(2) 定員41人以上60人以下</t>
    <rPh sb="4" eb="6">
      <t>テイイン</t>
    </rPh>
    <rPh sb="8" eb="9">
      <t>ニン</t>
    </rPh>
    <rPh sb="9" eb="11">
      <t>イジョウ</t>
    </rPh>
    <rPh sb="13" eb="14">
      <t>ニン</t>
    </rPh>
    <rPh sb="14" eb="16">
      <t>イカ</t>
    </rPh>
    <phoneticPr fontId="8"/>
  </si>
  <si>
    <t>施入夜勤職員配置体制加算４</t>
    <rPh sb="0" eb="1">
      <t>シ</t>
    </rPh>
    <rPh sb="1" eb="2">
      <t>イル</t>
    </rPh>
    <rPh sb="2" eb="4">
      <t>ヤキン</t>
    </rPh>
    <rPh sb="6" eb="8">
      <t>ハイチ</t>
    </rPh>
    <rPh sb="8" eb="10">
      <t>タイセイ</t>
    </rPh>
    <rPh sb="10" eb="12">
      <t>カサン</t>
    </rPh>
    <phoneticPr fontId="8"/>
  </si>
  <si>
    <r>
      <t>施入夜勤職員配置体制加算５</t>
    </r>
    <r>
      <rPr>
        <sz val="11"/>
        <color theme="1"/>
        <rFont val="ＭＳ Ｐゴシック"/>
        <family val="2"/>
        <charset val="128"/>
        <scheme val="minor"/>
      </rPr>
      <t/>
    </r>
    <rPh sb="0" eb="1">
      <t>シ</t>
    </rPh>
    <rPh sb="1" eb="2">
      <t>イル</t>
    </rPh>
    <rPh sb="2" eb="4">
      <t>ヤキン</t>
    </rPh>
    <rPh sb="6" eb="8">
      <t>ハイチ</t>
    </rPh>
    <rPh sb="8" eb="10">
      <t>タイセイ</t>
    </rPh>
    <rPh sb="10" eb="12">
      <t>カサン</t>
    </rPh>
    <phoneticPr fontId="8"/>
  </si>
  <si>
    <t>(3)定員61人以上</t>
    <rPh sb="3" eb="5">
      <t>テイイン</t>
    </rPh>
    <rPh sb="7" eb="8">
      <t>ニン</t>
    </rPh>
    <rPh sb="8" eb="10">
      <t>イジョウ</t>
    </rPh>
    <phoneticPr fontId="8"/>
  </si>
  <si>
    <t>施入夜勤職員配置体制加算６</t>
    <rPh sb="0" eb="1">
      <t>シ</t>
    </rPh>
    <rPh sb="1" eb="2">
      <t>イル</t>
    </rPh>
    <rPh sb="2" eb="4">
      <t>ヤキン</t>
    </rPh>
    <rPh sb="6" eb="8">
      <t>ハイチ</t>
    </rPh>
    <rPh sb="8" eb="10">
      <t>タイセイ</t>
    </rPh>
    <rPh sb="10" eb="12">
      <t>カサン</t>
    </rPh>
    <phoneticPr fontId="8"/>
  </si>
  <si>
    <t>施入重度障害者支援加算Ⅰ１</t>
    <rPh sb="0" eb="1">
      <t>シ</t>
    </rPh>
    <rPh sb="1" eb="2">
      <t>イル</t>
    </rPh>
    <rPh sb="2" eb="4">
      <t>ジュウド</t>
    </rPh>
    <rPh sb="4" eb="7">
      <t>ショウガイシャ</t>
    </rPh>
    <rPh sb="7" eb="9">
      <t>シエン</t>
    </rPh>
    <rPh sb="9" eb="11">
      <t>カサン</t>
    </rPh>
    <phoneticPr fontId="8"/>
  </si>
  <si>
    <t>重度障害者支援加算</t>
    <rPh sb="0" eb="2">
      <t>ジュウド</t>
    </rPh>
    <rPh sb="2" eb="5">
      <t>ショウガイシャ</t>
    </rPh>
    <rPh sb="5" eb="7">
      <t>シエン</t>
    </rPh>
    <rPh sb="7" eb="9">
      <t>カサン</t>
    </rPh>
    <phoneticPr fontId="8"/>
  </si>
  <si>
    <t>イ　重度障害者支援加算（Ⅰ）</t>
    <rPh sb="2" eb="4">
      <t>ジュウド</t>
    </rPh>
    <rPh sb="4" eb="6">
      <t>ショウガイ</t>
    </rPh>
    <rPh sb="6" eb="7">
      <t>シャ</t>
    </rPh>
    <rPh sb="7" eb="9">
      <t>シエン</t>
    </rPh>
    <rPh sb="9" eb="11">
      <t>カサン</t>
    </rPh>
    <phoneticPr fontId="8"/>
  </si>
  <si>
    <t>単位加算</t>
    <rPh sb="0" eb="2">
      <t>タンイ</t>
    </rPh>
    <rPh sb="2" eb="4">
      <t>カサン</t>
    </rPh>
    <phoneticPr fontId="8"/>
  </si>
  <si>
    <t>施入重度障害者支援加算Ⅰ２</t>
    <rPh sb="0" eb="1">
      <t>シ</t>
    </rPh>
    <rPh sb="1" eb="2">
      <t>イル</t>
    </rPh>
    <rPh sb="2" eb="4">
      <t>ジュウド</t>
    </rPh>
    <rPh sb="4" eb="7">
      <t>ショウガイシャ</t>
    </rPh>
    <rPh sb="7" eb="9">
      <t>シエン</t>
    </rPh>
    <rPh sb="9" eb="11">
      <t>カサン</t>
    </rPh>
    <phoneticPr fontId="8"/>
  </si>
  <si>
    <t>一定の条件を満たす場合</t>
    <rPh sb="0" eb="2">
      <t>イッテイ</t>
    </rPh>
    <rPh sb="3" eb="5">
      <t>ジョウケン</t>
    </rPh>
    <rPh sb="6" eb="7">
      <t>ミ</t>
    </rPh>
    <rPh sb="9" eb="11">
      <t>バアイ</t>
    </rPh>
    <phoneticPr fontId="8"/>
  </si>
  <si>
    <t>施入重度障害者支援加算Ⅱ１</t>
    <rPh sb="0" eb="1">
      <t>シ</t>
    </rPh>
    <rPh sb="1" eb="2">
      <t>イル</t>
    </rPh>
    <rPh sb="2" eb="4">
      <t>ジュウド</t>
    </rPh>
    <rPh sb="4" eb="7">
      <t>ショウガイシャ</t>
    </rPh>
    <rPh sb="7" eb="9">
      <t>シエン</t>
    </rPh>
    <rPh sb="9" eb="11">
      <t>カサン</t>
    </rPh>
    <phoneticPr fontId="8"/>
  </si>
  <si>
    <t>ロ　重度障害者支援加算（Ⅱ）</t>
    <rPh sb="2" eb="4">
      <t>ジュウド</t>
    </rPh>
    <rPh sb="4" eb="6">
      <t>ショウガイ</t>
    </rPh>
    <rPh sb="6" eb="7">
      <t>シャ</t>
    </rPh>
    <rPh sb="7" eb="9">
      <t>シエン</t>
    </rPh>
    <rPh sb="9" eb="11">
      <t>カサン</t>
    </rPh>
    <phoneticPr fontId="8"/>
  </si>
  <si>
    <t>（一） 体制を整えた場合</t>
    <rPh sb="1" eb="2">
      <t>イチ</t>
    </rPh>
    <rPh sb="4" eb="6">
      <t>タイセイ</t>
    </rPh>
    <rPh sb="7" eb="8">
      <t>トトノ</t>
    </rPh>
    <rPh sb="10" eb="12">
      <t>バアイ</t>
    </rPh>
    <phoneticPr fontId="8"/>
  </si>
  <si>
    <t>施入重度障害者支援加算Ⅱ２</t>
    <rPh sb="0" eb="1">
      <t>シ</t>
    </rPh>
    <rPh sb="1" eb="2">
      <t>イル</t>
    </rPh>
    <rPh sb="2" eb="4">
      <t>ジュウド</t>
    </rPh>
    <rPh sb="4" eb="7">
      <t>ショウガイシャ</t>
    </rPh>
    <rPh sb="7" eb="9">
      <t>シエン</t>
    </rPh>
    <rPh sb="9" eb="11">
      <t>カサン</t>
    </rPh>
    <phoneticPr fontId="8"/>
  </si>
  <si>
    <t>（ニ） 夜間支援を行った場合</t>
    <rPh sb="4" eb="6">
      <t>ヤカン</t>
    </rPh>
    <rPh sb="6" eb="8">
      <t>シエン</t>
    </rPh>
    <rPh sb="9" eb="10">
      <t>オコナ</t>
    </rPh>
    <rPh sb="12" eb="14">
      <t>バアイ</t>
    </rPh>
    <phoneticPr fontId="8"/>
  </si>
  <si>
    <t>施入重度障害者支援加算Ⅱ３</t>
    <rPh sb="0" eb="1">
      <t>シ</t>
    </rPh>
    <rPh sb="1" eb="2">
      <t>イル</t>
    </rPh>
    <rPh sb="2" eb="4">
      <t>ジュウド</t>
    </rPh>
    <rPh sb="4" eb="7">
      <t>ショウガイシャ</t>
    </rPh>
    <rPh sb="7" eb="9">
      <t>シエン</t>
    </rPh>
    <rPh sb="9" eb="11">
      <t>カサン</t>
    </rPh>
    <phoneticPr fontId="8"/>
  </si>
  <si>
    <t>注　加算の算定を開始した日から起算して１８０日以内</t>
    <rPh sb="0" eb="1">
      <t>チュウ</t>
    </rPh>
    <rPh sb="2" eb="4">
      <t>カサン</t>
    </rPh>
    <rPh sb="5" eb="7">
      <t>サンテイ</t>
    </rPh>
    <rPh sb="8" eb="10">
      <t>カイシ</t>
    </rPh>
    <rPh sb="12" eb="13">
      <t>ヒ</t>
    </rPh>
    <rPh sb="15" eb="17">
      <t>キサン</t>
    </rPh>
    <rPh sb="22" eb="23">
      <t>ニチ</t>
    </rPh>
    <rPh sb="23" eb="25">
      <t>イナイ</t>
    </rPh>
    <phoneticPr fontId="8"/>
  </si>
  <si>
    <t>施入夜間看護体制加算</t>
    <rPh sb="2" eb="4">
      <t>ヤカン</t>
    </rPh>
    <rPh sb="4" eb="6">
      <t>カンゴ</t>
    </rPh>
    <rPh sb="6" eb="8">
      <t>タイセイ</t>
    </rPh>
    <rPh sb="8" eb="10">
      <t>カサン</t>
    </rPh>
    <phoneticPr fontId="8"/>
  </si>
  <si>
    <t>夜間看護体制加算</t>
    <rPh sb="0" eb="2">
      <t>ヤカン</t>
    </rPh>
    <rPh sb="2" eb="4">
      <t>カンゴ</t>
    </rPh>
    <rPh sb="4" eb="6">
      <t>タイセイ</t>
    </rPh>
    <rPh sb="6" eb="8">
      <t>カサン</t>
    </rPh>
    <phoneticPr fontId="8"/>
  </si>
  <si>
    <t>施入視覚聴覚言語障害者支援体制加算</t>
    <rPh sb="0" eb="1">
      <t>シ</t>
    </rPh>
    <rPh sb="1" eb="2">
      <t>イル</t>
    </rPh>
    <rPh sb="2" eb="4">
      <t>シカク</t>
    </rPh>
    <rPh sb="4" eb="6">
      <t>チョウカク</t>
    </rPh>
    <rPh sb="6" eb="8">
      <t>ゲンゴ</t>
    </rPh>
    <rPh sb="8" eb="10">
      <t>ショウガイ</t>
    </rPh>
    <rPh sb="10" eb="11">
      <t>シャ</t>
    </rPh>
    <rPh sb="11" eb="13">
      <t>シエン</t>
    </rPh>
    <rPh sb="13" eb="15">
      <t>タイセイ</t>
    </rPh>
    <rPh sb="15" eb="17">
      <t>カサン</t>
    </rPh>
    <phoneticPr fontId="8"/>
  </si>
  <si>
    <t>視覚・聴覚言語障害者支援体制加算</t>
    <phoneticPr fontId="8"/>
  </si>
  <si>
    <t>施入入所時特別支援加算</t>
    <rPh sb="0" eb="1">
      <t>シ</t>
    </rPh>
    <rPh sb="1" eb="2">
      <t>イル</t>
    </rPh>
    <rPh sb="2" eb="4">
      <t>ニュウショ</t>
    </rPh>
    <rPh sb="4" eb="5">
      <t>ジ</t>
    </rPh>
    <rPh sb="5" eb="7">
      <t>トクベツ</t>
    </rPh>
    <rPh sb="7" eb="9">
      <t>シエン</t>
    </rPh>
    <rPh sb="9" eb="11">
      <t>カサン</t>
    </rPh>
    <phoneticPr fontId="8"/>
  </si>
  <si>
    <t>入所時特別支援加算</t>
  </si>
  <si>
    <t>施入入院外泊時加算Ⅰ１</t>
    <rPh sb="0" eb="1">
      <t>シ</t>
    </rPh>
    <rPh sb="1" eb="2">
      <t>イル</t>
    </rPh>
    <rPh sb="2" eb="4">
      <t>ニュウイン</t>
    </rPh>
    <rPh sb="4" eb="7">
      <t>ガイハクジ</t>
    </rPh>
    <phoneticPr fontId="8"/>
  </si>
  <si>
    <t>入院・外泊時加算</t>
    <rPh sb="0" eb="2">
      <t>ニュウイン</t>
    </rPh>
    <rPh sb="3" eb="5">
      <t>ガイハク</t>
    </rPh>
    <rPh sb="5" eb="6">
      <t>ジ</t>
    </rPh>
    <rPh sb="6" eb="8">
      <t>カサン</t>
    </rPh>
    <phoneticPr fontId="8"/>
  </si>
  <si>
    <t>イ　入院・外泊時加算（Ⅰ）</t>
    <phoneticPr fontId="8"/>
  </si>
  <si>
    <t>(1)定員６０人以下</t>
    <rPh sb="3" eb="5">
      <t>テイイン</t>
    </rPh>
    <rPh sb="7" eb="8">
      <t>ニン</t>
    </rPh>
    <rPh sb="8" eb="10">
      <t>イカ</t>
    </rPh>
    <phoneticPr fontId="8"/>
  </si>
  <si>
    <t>施入入院外泊時加算Ⅰ２</t>
    <rPh sb="0" eb="1">
      <t>シ</t>
    </rPh>
    <rPh sb="1" eb="2">
      <t>イル</t>
    </rPh>
    <rPh sb="4" eb="7">
      <t>ガイハクジ</t>
    </rPh>
    <phoneticPr fontId="8"/>
  </si>
  <si>
    <t>施入入院外泊時加算Ⅰ３</t>
    <rPh sb="0" eb="1">
      <t>シ</t>
    </rPh>
    <rPh sb="1" eb="2">
      <t>イル</t>
    </rPh>
    <rPh sb="4" eb="7">
      <t>ガイハクジ</t>
    </rPh>
    <phoneticPr fontId="8"/>
  </si>
  <si>
    <t>(2)定員６１人以上８０人以下</t>
    <rPh sb="3" eb="5">
      <t>テイイン</t>
    </rPh>
    <rPh sb="7" eb="8">
      <t>ニン</t>
    </rPh>
    <rPh sb="8" eb="10">
      <t>イジョウ</t>
    </rPh>
    <rPh sb="12" eb="13">
      <t>ニン</t>
    </rPh>
    <rPh sb="13" eb="15">
      <t>イカ</t>
    </rPh>
    <phoneticPr fontId="8"/>
  </si>
  <si>
    <t>施入入院外泊時加算Ⅰ４</t>
    <rPh sb="0" eb="1">
      <t>シ</t>
    </rPh>
    <rPh sb="1" eb="2">
      <t>イル</t>
    </rPh>
    <rPh sb="4" eb="7">
      <t>ガイハクジ</t>
    </rPh>
    <phoneticPr fontId="8"/>
  </si>
  <si>
    <t>施入入院外泊時加算Ⅰ５</t>
    <rPh sb="0" eb="1">
      <t>シ</t>
    </rPh>
    <rPh sb="1" eb="2">
      <t>イル</t>
    </rPh>
    <rPh sb="4" eb="7">
      <t>ガイハクジ</t>
    </rPh>
    <phoneticPr fontId="8"/>
  </si>
  <si>
    <t>(3)定員８１人以上</t>
    <rPh sb="3" eb="5">
      <t>テイイン</t>
    </rPh>
    <rPh sb="7" eb="8">
      <t>ニン</t>
    </rPh>
    <rPh sb="8" eb="10">
      <t>イジョウ</t>
    </rPh>
    <phoneticPr fontId="8"/>
  </si>
  <si>
    <t>施入入院外泊時加算Ⅰ６</t>
    <rPh sb="0" eb="1">
      <t>シ</t>
    </rPh>
    <rPh sb="1" eb="2">
      <t>イル</t>
    </rPh>
    <rPh sb="4" eb="7">
      <t>ガイハクジ</t>
    </rPh>
    <phoneticPr fontId="8"/>
  </si>
  <si>
    <t>施入入院外泊時加算Ⅱ１</t>
    <rPh sb="0" eb="1">
      <t>シ</t>
    </rPh>
    <rPh sb="1" eb="2">
      <t>イル</t>
    </rPh>
    <rPh sb="2" eb="4">
      <t>ニュウイン</t>
    </rPh>
    <rPh sb="4" eb="7">
      <t>ガイハクジ</t>
    </rPh>
    <phoneticPr fontId="8"/>
  </si>
  <si>
    <t>ロ　入院・外泊時加算（Ⅱ）</t>
    <phoneticPr fontId="8"/>
  </si>
  <si>
    <t>施入入院外泊時加算Ⅱ２</t>
    <rPh sb="0" eb="1">
      <t>シ</t>
    </rPh>
    <rPh sb="1" eb="2">
      <t>イル</t>
    </rPh>
    <rPh sb="4" eb="7">
      <t>ガイハクジ</t>
    </rPh>
    <phoneticPr fontId="8"/>
  </si>
  <si>
    <t>施入入院外泊時加算Ⅱ３</t>
    <rPh sb="0" eb="1">
      <t>シ</t>
    </rPh>
    <rPh sb="1" eb="2">
      <t>イル</t>
    </rPh>
    <rPh sb="4" eb="7">
      <t>ガイハクジ</t>
    </rPh>
    <phoneticPr fontId="8"/>
  </si>
  <si>
    <t>施入入院外泊時加算Ⅱ４</t>
    <rPh sb="0" eb="1">
      <t>シ</t>
    </rPh>
    <rPh sb="1" eb="2">
      <t>イル</t>
    </rPh>
    <rPh sb="4" eb="7">
      <t>ガイハクジ</t>
    </rPh>
    <phoneticPr fontId="8"/>
  </si>
  <si>
    <t>施入入院外泊時加算Ⅱ５</t>
    <rPh sb="0" eb="1">
      <t>シ</t>
    </rPh>
    <rPh sb="1" eb="2">
      <t>イル</t>
    </rPh>
    <rPh sb="4" eb="7">
      <t>ガイハクジ</t>
    </rPh>
    <phoneticPr fontId="8"/>
  </si>
  <si>
    <t>施入入院外泊時加算Ⅱ６</t>
    <rPh sb="0" eb="1">
      <t>シ</t>
    </rPh>
    <rPh sb="1" eb="2">
      <t>イル</t>
    </rPh>
    <rPh sb="4" eb="7">
      <t>ガイハクジ</t>
    </rPh>
    <phoneticPr fontId="8"/>
  </si>
  <si>
    <t>施入入院時支援特別加算１</t>
    <rPh sb="0" eb="1">
      <t>シ</t>
    </rPh>
    <rPh sb="1" eb="2">
      <t>イル</t>
    </rPh>
    <rPh sb="2" eb="4">
      <t>ニュウイン</t>
    </rPh>
    <rPh sb="4" eb="5">
      <t>ジ</t>
    </rPh>
    <rPh sb="5" eb="7">
      <t>シエン</t>
    </rPh>
    <rPh sb="7" eb="9">
      <t>トクベツ</t>
    </rPh>
    <rPh sb="9" eb="11">
      <t>カサン</t>
    </rPh>
    <phoneticPr fontId="8"/>
  </si>
  <si>
    <t>入院時支援特別加算</t>
    <rPh sb="0" eb="2">
      <t>ニュウイン</t>
    </rPh>
    <rPh sb="2" eb="3">
      <t>ジ</t>
    </rPh>
    <rPh sb="3" eb="5">
      <t>シエン</t>
    </rPh>
    <rPh sb="5" eb="7">
      <t>トクベツ</t>
    </rPh>
    <rPh sb="7" eb="9">
      <t>カサン</t>
    </rPh>
    <phoneticPr fontId="8"/>
  </si>
  <si>
    <t>(1) ９０日を超える入院期間が４日未満</t>
    <rPh sb="6" eb="7">
      <t>ヒ</t>
    </rPh>
    <rPh sb="8" eb="9">
      <t>コ</t>
    </rPh>
    <rPh sb="11" eb="13">
      <t>ニュウイン</t>
    </rPh>
    <rPh sb="13" eb="15">
      <t>キカン</t>
    </rPh>
    <rPh sb="17" eb="18">
      <t>ヒ</t>
    </rPh>
    <rPh sb="18" eb="20">
      <t>ミマン</t>
    </rPh>
    <phoneticPr fontId="8"/>
  </si>
  <si>
    <t>月１回限度</t>
    <rPh sb="0" eb="1">
      <t>ツキ</t>
    </rPh>
    <rPh sb="2" eb="3">
      <t>カイ</t>
    </rPh>
    <rPh sb="3" eb="5">
      <t>ゲンド</t>
    </rPh>
    <phoneticPr fontId="8"/>
  </si>
  <si>
    <t>施入入院時支援特別加算２</t>
    <rPh sb="0" eb="1">
      <t>シ</t>
    </rPh>
    <rPh sb="1" eb="2">
      <t>イル</t>
    </rPh>
    <rPh sb="2" eb="4">
      <t>ニュウイン</t>
    </rPh>
    <rPh sb="4" eb="5">
      <t>ジ</t>
    </rPh>
    <rPh sb="5" eb="7">
      <t>シエン</t>
    </rPh>
    <rPh sb="7" eb="9">
      <t>トクベツ</t>
    </rPh>
    <rPh sb="9" eb="11">
      <t>カサン</t>
    </rPh>
    <phoneticPr fontId="8"/>
  </si>
  <si>
    <t>(2) ９０日を超える入院期間が４日以上</t>
    <rPh sb="6" eb="7">
      <t>ヒ</t>
    </rPh>
    <rPh sb="8" eb="9">
      <t>コ</t>
    </rPh>
    <rPh sb="11" eb="13">
      <t>ニュウイン</t>
    </rPh>
    <rPh sb="13" eb="15">
      <t>キカン</t>
    </rPh>
    <rPh sb="17" eb="18">
      <t>ヒ</t>
    </rPh>
    <rPh sb="18" eb="20">
      <t>イジョウ</t>
    </rPh>
    <phoneticPr fontId="8"/>
  </si>
  <si>
    <t>施入地域移行加算</t>
    <rPh sb="0" eb="1">
      <t>シ</t>
    </rPh>
    <rPh sb="1" eb="2">
      <t>イル</t>
    </rPh>
    <rPh sb="2" eb="4">
      <t>チイキ</t>
    </rPh>
    <rPh sb="4" eb="6">
      <t>イコウ</t>
    </rPh>
    <rPh sb="6" eb="8">
      <t>カサン</t>
    </rPh>
    <phoneticPr fontId="8"/>
  </si>
  <si>
    <t>地域移行加算</t>
    <rPh sb="0" eb="2">
      <t>チイキ</t>
    </rPh>
    <rPh sb="2" eb="4">
      <t>イコウ</t>
    </rPh>
    <rPh sb="4" eb="6">
      <t>カサン</t>
    </rPh>
    <phoneticPr fontId="8"/>
  </si>
  <si>
    <t>（入所中2回、退所後１回を限度）</t>
    <rPh sb="1" eb="3">
      <t>ニュウショ</t>
    </rPh>
    <rPh sb="3" eb="4">
      <t>チュウ</t>
    </rPh>
    <rPh sb="5" eb="6">
      <t>カイ</t>
    </rPh>
    <rPh sb="7" eb="9">
      <t>タイショ</t>
    </rPh>
    <rPh sb="9" eb="10">
      <t>ゴ</t>
    </rPh>
    <rPh sb="11" eb="12">
      <t>カイ</t>
    </rPh>
    <rPh sb="13" eb="15">
      <t>ゲンド</t>
    </rPh>
    <phoneticPr fontId="8"/>
  </si>
  <si>
    <t>1回につき</t>
    <rPh sb="1" eb="2">
      <t>カイ</t>
    </rPh>
    <phoneticPr fontId="8"/>
  </si>
  <si>
    <t>施入体験宿泊支援加算</t>
    <rPh sb="2" eb="4">
      <t>タイケン</t>
    </rPh>
    <rPh sb="4" eb="6">
      <t>シュクハク</t>
    </rPh>
    <rPh sb="6" eb="8">
      <t>シエン</t>
    </rPh>
    <rPh sb="8" eb="10">
      <t>カサン</t>
    </rPh>
    <phoneticPr fontId="8"/>
  </si>
  <si>
    <t>体験宿泊支援加算</t>
    <phoneticPr fontId="8"/>
  </si>
  <si>
    <t>施入地域生活移行個別支援特別加算Ⅰ</t>
    <rPh sb="2" eb="4">
      <t>チイキ</t>
    </rPh>
    <rPh sb="4" eb="6">
      <t>セイカツ</t>
    </rPh>
    <rPh sb="6" eb="8">
      <t>イコウ</t>
    </rPh>
    <rPh sb="8" eb="10">
      <t>コベツ</t>
    </rPh>
    <rPh sb="10" eb="12">
      <t>シエン</t>
    </rPh>
    <rPh sb="12" eb="14">
      <t>トクベツ</t>
    </rPh>
    <rPh sb="14" eb="16">
      <t>カサン</t>
    </rPh>
    <phoneticPr fontId="8"/>
  </si>
  <si>
    <t>地域生活移行個別支援特別加算</t>
    <rPh sb="0" eb="2">
      <t>チイキ</t>
    </rPh>
    <rPh sb="2" eb="4">
      <t>セイカツ</t>
    </rPh>
    <rPh sb="4" eb="6">
      <t>イコウ</t>
    </rPh>
    <rPh sb="6" eb="8">
      <t>コベツ</t>
    </rPh>
    <rPh sb="8" eb="10">
      <t>シエン</t>
    </rPh>
    <rPh sb="10" eb="12">
      <t>トクベツ</t>
    </rPh>
    <rPh sb="12" eb="14">
      <t>カサン</t>
    </rPh>
    <phoneticPr fontId="8"/>
  </si>
  <si>
    <t>イ 地域生活移行個別支援特別加算（Ⅰ）</t>
    <rPh sb="2" eb="4">
      <t>チイキ</t>
    </rPh>
    <rPh sb="4" eb="6">
      <t>セイカツ</t>
    </rPh>
    <rPh sb="6" eb="8">
      <t>イコウ</t>
    </rPh>
    <rPh sb="8" eb="10">
      <t>コベツ</t>
    </rPh>
    <rPh sb="10" eb="12">
      <t>シエン</t>
    </rPh>
    <rPh sb="12" eb="14">
      <t>トクベツ</t>
    </rPh>
    <rPh sb="14" eb="16">
      <t>カサン</t>
    </rPh>
    <phoneticPr fontId="8"/>
  </si>
  <si>
    <t>施入地域生活移行個別支援特別加算Ⅱ</t>
    <rPh sb="2" eb="4">
      <t>チイキ</t>
    </rPh>
    <rPh sb="4" eb="6">
      <t>セイカツ</t>
    </rPh>
    <rPh sb="6" eb="8">
      <t>イコウ</t>
    </rPh>
    <rPh sb="8" eb="10">
      <t>コベツ</t>
    </rPh>
    <rPh sb="10" eb="12">
      <t>シエン</t>
    </rPh>
    <rPh sb="12" eb="14">
      <t>トクベツ</t>
    </rPh>
    <rPh sb="14" eb="16">
      <t>カサン</t>
    </rPh>
    <phoneticPr fontId="8"/>
  </si>
  <si>
    <t>ロ 地域生活移行個別支援特別加算（Ⅱ）</t>
    <rPh sb="2" eb="4">
      <t>チイキ</t>
    </rPh>
    <rPh sb="4" eb="6">
      <t>セイカツ</t>
    </rPh>
    <rPh sb="6" eb="8">
      <t>イコウ</t>
    </rPh>
    <rPh sb="8" eb="10">
      <t>コベツ</t>
    </rPh>
    <rPh sb="10" eb="12">
      <t>シエン</t>
    </rPh>
    <rPh sb="12" eb="14">
      <t>トクベツ</t>
    </rPh>
    <rPh sb="14" eb="16">
      <t>カサン</t>
    </rPh>
    <phoneticPr fontId="8"/>
  </si>
  <si>
    <t>施入栄養マネジメント加算</t>
    <rPh sb="2" eb="4">
      <t>エイヨウ</t>
    </rPh>
    <rPh sb="10" eb="12">
      <t>カサン</t>
    </rPh>
    <phoneticPr fontId="8"/>
  </si>
  <si>
    <t>栄養マネジメント加算</t>
    <rPh sb="0" eb="2">
      <t>エイヨウ</t>
    </rPh>
    <rPh sb="8" eb="10">
      <t>カサン</t>
    </rPh>
    <phoneticPr fontId="8"/>
  </si>
  <si>
    <t>施入経口移行加算</t>
    <rPh sb="2" eb="4">
      <t>ケイコウ</t>
    </rPh>
    <rPh sb="4" eb="6">
      <t>イコウ</t>
    </rPh>
    <rPh sb="6" eb="8">
      <t>カサン</t>
    </rPh>
    <phoneticPr fontId="8"/>
  </si>
  <si>
    <t>経口移行加算</t>
    <rPh sb="0" eb="2">
      <t>ケイコウ</t>
    </rPh>
    <rPh sb="2" eb="4">
      <t>イコウ</t>
    </rPh>
    <rPh sb="4" eb="6">
      <t>カサン</t>
    </rPh>
    <phoneticPr fontId="8"/>
  </si>
  <si>
    <t>施入経口維持加算Ⅰ</t>
    <rPh sb="2" eb="4">
      <t>ケイコウ</t>
    </rPh>
    <rPh sb="4" eb="6">
      <t>イジ</t>
    </rPh>
    <rPh sb="6" eb="8">
      <t>カサン</t>
    </rPh>
    <phoneticPr fontId="8"/>
  </si>
  <si>
    <t>経口維持加算</t>
    <rPh sb="0" eb="2">
      <t>ケイコウ</t>
    </rPh>
    <rPh sb="2" eb="4">
      <t>イジ</t>
    </rPh>
    <rPh sb="4" eb="6">
      <t>カサン</t>
    </rPh>
    <phoneticPr fontId="8"/>
  </si>
  <si>
    <t>イ 経口維持加算（Ⅰ）</t>
    <rPh sb="2" eb="4">
      <t>ケイコウ</t>
    </rPh>
    <rPh sb="4" eb="6">
      <t>イジ</t>
    </rPh>
    <rPh sb="6" eb="8">
      <t>カサン</t>
    </rPh>
    <phoneticPr fontId="8"/>
  </si>
  <si>
    <t>1月につき</t>
    <phoneticPr fontId="1"/>
  </si>
  <si>
    <t>施入経口維持加算Ⅱ</t>
    <rPh sb="2" eb="4">
      <t>ケイコウ</t>
    </rPh>
    <rPh sb="4" eb="6">
      <t>イジ</t>
    </rPh>
    <rPh sb="6" eb="8">
      <t>カサン</t>
    </rPh>
    <phoneticPr fontId="8"/>
  </si>
  <si>
    <t>ロ 経口維持加算（Ⅱ）</t>
    <rPh sb="2" eb="4">
      <t>ケイコウ</t>
    </rPh>
    <rPh sb="4" eb="6">
      <t>イジ</t>
    </rPh>
    <rPh sb="6" eb="8">
      <t>カサン</t>
    </rPh>
    <phoneticPr fontId="8"/>
  </si>
  <si>
    <t>施入口腔衛生管理体制加算</t>
    <phoneticPr fontId="1"/>
  </si>
  <si>
    <t>口腔衛生管理体制加算</t>
    <phoneticPr fontId="1"/>
  </si>
  <si>
    <t>施入口腔衛生管理加算</t>
    <phoneticPr fontId="1"/>
  </si>
  <si>
    <t>口腔衛生管理加算</t>
    <phoneticPr fontId="1"/>
  </si>
  <si>
    <t>施入療養食加算</t>
    <phoneticPr fontId="8"/>
  </si>
  <si>
    <t>療養食加算</t>
    <rPh sb="0" eb="2">
      <t>リョウヨウ</t>
    </rPh>
    <rPh sb="2" eb="3">
      <t>ショク</t>
    </rPh>
    <rPh sb="3" eb="5">
      <t>カサン</t>
    </rPh>
    <phoneticPr fontId="8"/>
  </si>
  <si>
    <t>施入処遇改善加算Ⅰ</t>
    <rPh sb="2" eb="4">
      <t>ショグウ</t>
    </rPh>
    <rPh sb="4" eb="6">
      <t>カイゼン</t>
    </rPh>
    <rPh sb="6" eb="8">
      <t>カサン</t>
    </rPh>
    <phoneticPr fontId="8"/>
  </si>
  <si>
    <t>福祉・介護職員処遇改善加算</t>
    <rPh sb="0" eb="2">
      <t>フクシ</t>
    </rPh>
    <rPh sb="3" eb="5">
      <t>カイゴ</t>
    </rPh>
    <rPh sb="5" eb="7">
      <t>ショクイン</t>
    </rPh>
    <rPh sb="7" eb="9">
      <t>ショグウ</t>
    </rPh>
    <rPh sb="9" eb="11">
      <t>カイゼン</t>
    </rPh>
    <rPh sb="11" eb="13">
      <t>カサン</t>
    </rPh>
    <phoneticPr fontId="8"/>
  </si>
  <si>
    <t>イ　福祉・介護職員処遇改善加算（Ⅰ）</t>
    <phoneticPr fontId="8"/>
  </si>
  <si>
    <t>施入処遇改善加算Ⅱ</t>
    <rPh sb="2" eb="4">
      <t>ショグウ</t>
    </rPh>
    <rPh sb="4" eb="6">
      <t>カイゼン</t>
    </rPh>
    <rPh sb="6" eb="8">
      <t>カサン</t>
    </rPh>
    <phoneticPr fontId="8"/>
  </si>
  <si>
    <t>ロ　福祉・介護職員処遇改善加算（Ⅱ）</t>
    <phoneticPr fontId="8"/>
  </si>
  <si>
    <t>施入処遇改善加算Ⅲ</t>
    <rPh sb="2" eb="4">
      <t>ショグウ</t>
    </rPh>
    <rPh sb="4" eb="6">
      <t>カイゼン</t>
    </rPh>
    <rPh sb="6" eb="8">
      <t>カサン</t>
    </rPh>
    <phoneticPr fontId="8"/>
  </si>
  <si>
    <t>ハ　福祉・介護職員処遇改善加算（Ⅲ）</t>
    <phoneticPr fontId="8"/>
  </si>
  <si>
    <t>施入処遇改善加算Ⅳ</t>
    <rPh sb="2" eb="4">
      <t>ショグウ</t>
    </rPh>
    <rPh sb="4" eb="6">
      <t>カイゼン</t>
    </rPh>
    <rPh sb="6" eb="8">
      <t>カサン</t>
    </rPh>
    <phoneticPr fontId="8"/>
  </si>
  <si>
    <t>ニ　福祉・介護職員処遇改善加算（Ⅳ）</t>
    <phoneticPr fontId="8"/>
  </si>
  <si>
    <t>施入処遇改善加算Ⅴ</t>
    <rPh sb="2" eb="4">
      <t>ショグウ</t>
    </rPh>
    <rPh sb="4" eb="6">
      <t>カイゼン</t>
    </rPh>
    <rPh sb="6" eb="8">
      <t>カサン</t>
    </rPh>
    <phoneticPr fontId="8"/>
  </si>
  <si>
    <t>ホ　福祉・介護職員処遇改善加算（Ⅴ）</t>
    <phoneticPr fontId="8"/>
  </si>
  <si>
    <t>施入処遇改善特別加算</t>
  </si>
  <si>
    <t>福祉・介護職員処遇改善特別加算</t>
    <phoneticPr fontId="8"/>
  </si>
  <si>
    <t>単位加算</t>
  </si>
  <si>
    <t>施入特定処遇改善加算</t>
    <phoneticPr fontId="1"/>
  </si>
  <si>
    <t>福祉・介護職員等特定処遇改善加算</t>
    <phoneticPr fontId="8"/>
  </si>
  <si>
    <t>施入ベースアップ等支援加算</t>
    <phoneticPr fontId="1"/>
  </si>
  <si>
    <t>福祉・介護職員等ベースアップ等支援加算</t>
  </si>
  <si>
    <t>（定員超過）</t>
    <rPh sb="1" eb="3">
      <t>テイイン</t>
    </rPh>
    <rPh sb="3" eb="5">
      <t>チョウカ</t>
    </rPh>
    <phoneticPr fontId="8"/>
  </si>
  <si>
    <t>施設入所１６・定超</t>
    <rPh sb="7" eb="8">
      <t>サダム</t>
    </rPh>
    <rPh sb="8" eb="9">
      <t>チョウ</t>
    </rPh>
    <phoneticPr fontId="8"/>
  </si>
  <si>
    <t>利用者の数が利用定員を超える場合</t>
    <rPh sb="0" eb="3">
      <t>リヨウシャ</t>
    </rPh>
    <rPh sb="4" eb="5">
      <t>カズ</t>
    </rPh>
    <rPh sb="6" eb="8">
      <t>リヨウ</t>
    </rPh>
    <rPh sb="8" eb="10">
      <t>テイイン</t>
    </rPh>
    <rPh sb="11" eb="12">
      <t>コ</t>
    </rPh>
    <rPh sb="14" eb="16">
      <t>バアイ</t>
    </rPh>
    <phoneticPr fontId="8"/>
  </si>
  <si>
    <t>施設入所１６・定超・未計画１</t>
    <phoneticPr fontId="8"/>
  </si>
  <si>
    <t>施設入所１６・定超・未計画２</t>
    <phoneticPr fontId="8"/>
  </si>
  <si>
    <t>施設入所１６・地公体・定超</t>
    <rPh sb="7" eb="8">
      <t>チ</t>
    </rPh>
    <rPh sb="8" eb="9">
      <t>コウ</t>
    </rPh>
    <rPh sb="9" eb="10">
      <t>カラダ</t>
    </rPh>
    <phoneticPr fontId="8"/>
  </si>
  <si>
    <t>施設入所１６・地公体・定超・未計画１</t>
    <rPh sb="7" eb="8">
      <t>チ</t>
    </rPh>
    <rPh sb="8" eb="9">
      <t>コウ</t>
    </rPh>
    <rPh sb="9" eb="10">
      <t>カラダ</t>
    </rPh>
    <phoneticPr fontId="8"/>
  </si>
  <si>
    <t>施設入所１６・地公体・定超・未計画２</t>
    <phoneticPr fontId="8"/>
  </si>
  <si>
    <t>施設入所１６・定超・栄養士非常勤</t>
    <phoneticPr fontId="8"/>
  </si>
  <si>
    <t>施設入所１６・定超・未計画１・栄養士非常勤</t>
  </si>
  <si>
    <t>施設入所１６・定超・未計画２・栄養士非常勤</t>
    <phoneticPr fontId="8"/>
  </si>
  <si>
    <t>施設入所１６・地公体・定超・栄養士非常勤</t>
    <rPh sb="7" eb="8">
      <t>チ</t>
    </rPh>
    <rPh sb="8" eb="9">
      <t>コウ</t>
    </rPh>
    <rPh sb="9" eb="10">
      <t>カラダ</t>
    </rPh>
    <phoneticPr fontId="8"/>
  </si>
  <si>
    <t>施設入所１６・地公体・定超・未計画１・栄養士非常勤</t>
    <rPh sb="7" eb="8">
      <t>チ</t>
    </rPh>
    <rPh sb="8" eb="9">
      <t>コウ</t>
    </rPh>
    <rPh sb="9" eb="10">
      <t>カラダ</t>
    </rPh>
    <phoneticPr fontId="8"/>
  </si>
  <si>
    <t>施設入所１６・地公体・定超・未計画２・栄養士非常勤</t>
    <rPh sb="7" eb="8">
      <t>チ</t>
    </rPh>
    <rPh sb="8" eb="9">
      <t>コウ</t>
    </rPh>
    <rPh sb="9" eb="10">
      <t>カラダ</t>
    </rPh>
    <phoneticPr fontId="8"/>
  </si>
  <si>
    <t>施設入所１６・定超・栄養士未配置</t>
    <phoneticPr fontId="8"/>
  </si>
  <si>
    <t>施設入所１６・定超・未計画１・栄養士未配置</t>
  </si>
  <si>
    <t>施設入所１６・定超・未計画２・栄養士未配置</t>
    <phoneticPr fontId="8"/>
  </si>
  <si>
    <t>施設入所１６・地公体・定超・栄養士未配置</t>
    <rPh sb="7" eb="8">
      <t>チ</t>
    </rPh>
    <rPh sb="8" eb="9">
      <t>コウ</t>
    </rPh>
    <rPh sb="9" eb="10">
      <t>カラダ</t>
    </rPh>
    <phoneticPr fontId="8"/>
  </si>
  <si>
    <t>施設入所１６・地公体・定超・未計画１・栄養士未配置</t>
    <rPh sb="7" eb="8">
      <t>チ</t>
    </rPh>
    <rPh sb="8" eb="9">
      <t>コウ</t>
    </rPh>
    <rPh sb="9" eb="10">
      <t>カラダ</t>
    </rPh>
    <phoneticPr fontId="8"/>
  </si>
  <si>
    <t>施設入所１６・地公体・定超・未計画２・栄養士未配置</t>
    <rPh sb="7" eb="8">
      <t>チ</t>
    </rPh>
    <rPh sb="8" eb="9">
      <t>コウ</t>
    </rPh>
    <rPh sb="9" eb="10">
      <t>カラダ</t>
    </rPh>
    <phoneticPr fontId="8"/>
  </si>
  <si>
    <t>施設入所１５・定超</t>
    <phoneticPr fontId="8"/>
  </si>
  <si>
    <t>施設入所１５・定超・未計画１</t>
    <phoneticPr fontId="8"/>
  </si>
  <si>
    <t>施設入所１５・定超・未計画２</t>
    <phoneticPr fontId="8"/>
  </si>
  <si>
    <t>施設入所１５・地公体・定超</t>
    <rPh sb="7" eb="8">
      <t>チ</t>
    </rPh>
    <rPh sb="8" eb="9">
      <t>コウ</t>
    </rPh>
    <rPh sb="9" eb="10">
      <t>カラダ</t>
    </rPh>
    <phoneticPr fontId="8"/>
  </si>
  <si>
    <t>施設入所１５・地公体・定超・未計画１</t>
    <rPh sb="7" eb="8">
      <t>チ</t>
    </rPh>
    <rPh sb="8" eb="9">
      <t>コウ</t>
    </rPh>
    <rPh sb="9" eb="10">
      <t>カラダ</t>
    </rPh>
    <phoneticPr fontId="8"/>
  </si>
  <si>
    <t>施設入所１５・地公体・定超・未計画２</t>
    <rPh sb="7" eb="8">
      <t>チ</t>
    </rPh>
    <rPh sb="8" eb="9">
      <t>コウ</t>
    </rPh>
    <rPh sb="9" eb="10">
      <t>カラダ</t>
    </rPh>
    <phoneticPr fontId="8"/>
  </si>
  <si>
    <t>施設入所１５・定超・栄養士非常勤</t>
  </si>
  <si>
    <t>施設入所１５・定超・未計画１・栄養士非常勤</t>
  </si>
  <si>
    <t>施設入所１５・定超・未計画２・栄養士非常勤</t>
    <phoneticPr fontId="8"/>
  </si>
  <si>
    <t>施設入所１５・地公体・定超・栄養士非常勤</t>
    <rPh sb="7" eb="8">
      <t>チ</t>
    </rPh>
    <rPh sb="8" eb="9">
      <t>コウ</t>
    </rPh>
    <rPh sb="9" eb="10">
      <t>カラダ</t>
    </rPh>
    <phoneticPr fontId="8"/>
  </si>
  <si>
    <t>施設入所１５・地公体・定超・未計画１・栄養士非常勤</t>
    <rPh sb="7" eb="8">
      <t>チ</t>
    </rPh>
    <rPh sb="8" eb="9">
      <t>コウ</t>
    </rPh>
    <rPh sb="9" eb="10">
      <t>カラダ</t>
    </rPh>
    <phoneticPr fontId="8"/>
  </si>
  <si>
    <t>施設入所１５・地公体・定超・未計画２・栄養士非常勤</t>
    <rPh sb="7" eb="8">
      <t>チ</t>
    </rPh>
    <rPh sb="8" eb="9">
      <t>コウ</t>
    </rPh>
    <rPh sb="9" eb="10">
      <t>カラダ</t>
    </rPh>
    <phoneticPr fontId="8"/>
  </si>
  <si>
    <t>施設入所１５・定超・栄養士未配置</t>
  </si>
  <si>
    <t>施設入所１５・定超・未計画１・栄養士未配置</t>
  </si>
  <si>
    <t>施設入所１５・定超・未計画２・栄養士未配置</t>
    <phoneticPr fontId="8"/>
  </si>
  <si>
    <t>施設入所１５・地公体・定超・栄養士未配置</t>
    <rPh sb="7" eb="8">
      <t>チ</t>
    </rPh>
    <rPh sb="8" eb="9">
      <t>コウ</t>
    </rPh>
    <rPh sb="9" eb="10">
      <t>カラダ</t>
    </rPh>
    <phoneticPr fontId="8"/>
  </si>
  <si>
    <t>施設入所１５・地公体・定超・未計画１・栄養士未配置</t>
    <rPh sb="7" eb="8">
      <t>チ</t>
    </rPh>
    <rPh sb="8" eb="9">
      <t>コウ</t>
    </rPh>
    <rPh sb="9" eb="10">
      <t>カラダ</t>
    </rPh>
    <phoneticPr fontId="8"/>
  </si>
  <si>
    <t>施設入所１５・地公体・定超・未計画２・栄養士未配置</t>
    <rPh sb="7" eb="8">
      <t>チ</t>
    </rPh>
    <rPh sb="8" eb="9">
      <t>コウ</t>
    </rPh>
    <rPh sb="9" eb="10">
      <t>カラダ</t>
    </rPh>
    <phoneticPr fontId="8"/>
  </si>
  <si>
    <t>施設入所１４・定超</t>
    <phoneticPr fontId="8"/>
  </si>
  <si>
    <t>施設入所１４・定超・未計画１</t>
    <phoneticPr fontId="8"/>
  </si>
  <si>
    <t>施設入所１４・定超・未計画２</t>
    <phoneticPr fontId="8"/>
  </si>
  <si>
    <t>施設入所１４・地公体・定超</t>
    <rPh sb="7" eb="8">
      <t>チ</t>
    </rPh>
    <rPh sb="8" eb="9">
      <t>コウ</t>
    </rPh>
    <rPh sb="9" eb="10">
      <t>カラダ</t>
    </rPh>
    <phoneticPr fontId="8"/>
  </si>
  <si>
    <t>施設入所１４・地公体・定超・未計画１</t>
    <rPh sb="7" eb="8">
      <t>チ</t>
    </rPh>
    <rPh sb="8" eb="9">
      <t>コウ</t>
    </rPh>
    <rPh sb="9" eb="10">
      <t>カラダ</t>
    </rPh>
    <phoneticPr fontId="8"/>
  </si>
  <si>
    <t>施設入所１４・地公体・定超・未計画２</t>
    <rPh sb="7" eb="8">
      <t>チ</t>
    </rPh>
    <rPh sb="8" eb="9">
      <t>コウ</t>
    </rPh>
    <rPh sb="9" eb="10">
      <t>カラダ</t>
    </rPh>
    <phoneticPr fontId="8"/>
  </si>
  <si>
    <t>施設入所１４・定超・栄養士非常勤</t>
  </si>
  <si>
    <t>施設入所１４・定超・未計画１・栄養士非常勤</t>
  </si>
  <si>
    <t>施設入所１４・定超・未計画２・栄養士非常勤</t>
    <phoneticPr fontId="8"/>
  </si>
  <si>
    <t>施設入所１４・地公体・定超・栄養士非常勤</t>
    <rPh sb="7" eb="8">
      <t>チ</t>
    </rPh>
    <rPh sb="8" eb="9">
      <t>コウ</t>
    </rPh>
    <rPh sb="9" eb="10">
      <t>カラダ</t>
    </rPh>
    <phoneticPr fontId="8"/>
  </si>
  <si>
    <t>施設入所１４・地公体・定超・未計画１・栄養士非常勤</t>
    <rPh sb="7" eb="8">
      <t>チ</t>
    </rPh>
    <rPh sb="8" eb="9">
      <t>コウ</t>
    </rPh>
    <rPh sb="9" eb="10">
      <t>カラダ</t>
    </rPh>
    <phoneticPr fontId="8"/>
  </si>
  <si>
    <t>施設入所１４・地公体・定超・未計画２・栄養士非常勤</t>
    <rPh sb="7" eb="8">
      <t>チ</t>
    </rPh>
    <rPh sb="8" eb="9">
      <t>コウ</t>
    </rPh>
    <rPh sb="9" eb="10">
      <t>カラダ</t>
    </rPh>
    <phoneticPr fontId="8"/>
  </si>
  <si>
    <t>施設入所１４・定超・栄養士未配置</t>
  </si>
  <si>
    <t>施設入所１４・定超・未計画１・栄養士未配置</t>
  </si>
  <si>
    <t>施設入所１４・定超・未計画２・栄養士未配置</t>
    <phoneticPr fontId="8"/>
  </si>
  <si>
    <t>施設入所１４・地公体・定超・栄養士未配置</t>
    <rPh sb="7" eb="8">
      <t>チ</t>
    </rPh>
    <rPh sb="8" eb="9">
      <t>コウ</t>
    </rPh>
    <rPh sb="9" eb="10">
      <t>カラダ</t>
    </rPh>
    <phoneticPr fontId="8"/>
  </si>
  <si>
    <t>施設入所１４・地公体・定超・未計画１・栄養士未配置</t>
    <rPh sb="7" eb="8">
      <t>チ</t>
    </rPh>
    <rPh sb="8" eb="9">
      <t>コウ</t>
    </rPh>
    <rPh sb="9" eb="10">
      <t>カラダ</t>
    </rPh>
    <phoneticPr fontId="8"/>
  </si>
  <si>
    <t>施設入所１４・地公体・定超・未計画２・栄養士未配置</t>
    <rPh sb="7" eb="8">
      <t>チ</t>
    </rPh>
    <rPh sb="8" eb="9">
      <t>コウ</t>
    </rPh>
    <rPh sb="9" eb="10">
      <t>カラダ</t>
    </rPh>
    <phoneticPr fontId="8"/>
  </si>
  <si>
    <t>施設入所１３・定超</t>
    <phoneticPr fontId="8"/>
  </si>
  <si>
    <t>施設入所１３・定超・未計画１</t>
    <phoneticPr fontId="8"/>
  </si>
  <si>
    <t>施設入所１３・定超・未計画２</t>
    <phoneticPr fontId="8"/>
  </si>
  <si>
    <t>施設入所１３・地公体・定超</t>
    <rPh sb="7" eb="8">
      <t>チ</t>
    </rPh>
    <rPh sb="8" eb="9">
      <t>コウ</t>
    </rPh>
    <rPh sb="9" eb="10">
      <t>カラダ</t>
    </rPh>
    <phoneticPr fontId="8"/>
  </si>
  <si>
    <t>施設入所１３・地公体・定超・未計画１</t>
    <rPh sb="7" eb="8">
      <t>チ</t>
    </rPh>
    <rPh sb="8" eb="9">
      <t>コウ</t>
    </rPh>
    <rPh sb="9" eb="10">
      <t>カラダ</t>
    </rPh>
    <phoneticPr fontId="8"/>
  </si>
  <si>
    <t>施設入所１３・地公体・定超・未計画２</t>
    <rPh sb="7" eb="8">
      <t>チ</t>
    </rPh>
    <rPh sb="8" eb="9">
      <t>コウ</t>
    </rPh>
    <rPh sb="9" eb="10">
      <t>カラダ</t>
    </rPh>
    <phoneticPr fontId="8"/>
  </si>
  <si>
    <t>施設入所１３・定超・栄養士非常勤</t>
  </si>
  <si>
    <t>施設入所１３・定超・未計画１・栄養士非常勤</t>
  </si>
  <si>
    <t>施設入所１３・定超・未計画２・栄養士非常勤</t>
    <phoneticPr fontId="8"/>
  </si>
  <si>
    <t>施設入所１３・地公体・定超・栄養士非常勤</t>
    <rPh sb="7" eb="8">
      <t>チ</t>
    </rPh>
    <rPh sb="8" eb="9">
      <t>コウ</t>
    </rPh>
    <rPh sb="9" eb="10">
      <t>カラダ</t>
    </rPh>
    <phoneticPr fontId="8"/>
  </si>
  <si>
    <t>施設入所１３・地公体・定超・未計画１・栄養士非常勤</t>
    <rPh sb="7" eb="8">
      <t>チ</t>
    </rPh>
    <rPh sb="8" eb="9">
      <t>コウ</t>
    </rPh>
    <rPh sb="9" eb="10">
      <t>カラダ</t>
    </rPh>
    <phoneticPr fontId="8"/>
  </si>
  <si>
    <t>施設入所１３・地公体・定超・未計画２・栄養士非常勤</t>
    <rPh sb="7" eb="8">
      <t>チ</t>
    </rPh>
    <rPh sb="8" eb="9">
      <t>コウ</t>
    </rPh>
    <rPh sb="9" eb="10">
      <t>カラダ</t>
    </rPh>
    <phoneticPr fontId="8"/>
  </si>
  <si>
    <t>施設入所１３・定超・栄養士未配置</t>
  </si>
  <si>
    <t>施設入所１３・定超・未計画１・栄養士未配置</t>
  </si>
  <si>
    <t>施設入所１３・定超・未計画２・栄養士未配置</t>
    <phoneticPr fontId="8"/>
  </si>
  <si>
    <t>施設入所１３・地公体・定超・栄養士未配置</t>
    <rPh sb="7" eb="8">
      <t>チ</t>
    </rPh>
    <rPh sb="8" eb="9">
      <t>コウ</t>
    </rPh>
    <rPh sb="9" eb="10">
      <t>カラダ</t>
    </rPh>
    <phoneticPr fontId="8"/>
  </si>
  <si>
    <t>施設入所１３・地公体・定超・未計画１・栄養士未配置</t>
    <rPh sb="7" eb="8">
      <t>チ</t>
    </rPh>
    <rPh sb="8" eb="9">
      <t>コウ</t>
    </rPh>
    <rPh sb="9" eb="10">
      <t>カラダ</t>
    </rPh>
    <phoneticPr fontId="8"/>
  </si>
  <si>
    <t>施設入所１３・地公体・定超・未計画２・栄養士未配置</t>
    <rPh sb="7" eb="8">
      <t>チ</t>
    </rPh>
    <rPh sb="8" eb="9">
      <t>コウ</t>
    </rPh>
    <rPh sb="9" eb="10">
      <t>カラダ</t>
    </rPh>
    <phoneticPr fontId="8"/>
  </si>
  <si>
    <t>施設入所１２・定超</t>
    <phoneticPr fontId="8"/>
  </si>
  <si>
    <t>施設入所１２・定超・未計画１</t>
    <phoneticPr fontId="8"/>
  </si>
  <si>
    <t>施設入所１２・定超・未計画２</t>
    <phoneticPr fontId="8"/>
  </si>
  <si>
    <t>施設入所１２・地公体・定超</t>
    <rPh sb="7" eb="8">
      <t>チ</t>
    </rPh>
    <rPh sb="8" eb="9">
      <t>コウ</t>
    </rPh>
    <rPh sb="9" eb="10">
      <t>カラダ</t>
    </rPh>
    <phoneticPr fontId="8"/>
  </si>
  <si>
    <t>施設入所１２・地公体・定超・未計画１</t>
    <rPh sb="7" eb="8">
      <t>チ</t>
    </rPh>
    <rPh sb="8" eb="9">
      <t>コウ</t>
    </rPh>
    <rPh sb="9" eb="10">
      <t>カラダ</t>
    </rPh>
    <phoneticPr fontId="8"/>
  </si>
  <si>
    <t>施設入所１２・地公体・定超・未計画２</t>
    <rPh sb="7" eb="8">
      <t>チ</t>
    </rPh>
    <rPh sb="8" eb="9">
      <t>コウ</t>
    </rPh>
    <rPh sb="9" eb="10">
      <t>カラダ</t>
    </rPh>
    <phoneticPr fontId="8"/>
  </si>
  <si>
    <t>施設入所１２・定超・栄養士非常勤</t>
  </si>
  <si>
    <t>施設入所１２・定超・未計画１・栄養士非常勤</t>
  </si>
  <si>
    <t>施設入所１２・定超・未計画２・栄養士非常勤</t>
    <phoneticPr fontId="8"/>
  </si>
  <si>
    <t>施設入所１２・地公体・定超・栄養士非常勤</t>
    <rPh sb="7" eb="8">
      <t>チ</t>
    </rPh>
    <rPh sb="8" eb="9">
      <t>コウ</t>
    </rPh>
    <rPh sb="9" eb="10">
      <t>カラダ</t>
    </rPh>
    <phoneticPr fontId="8"/>
  </si>
  <si>
    <t>施設入所１２・地公体・定超・未計画１・栄養士非常勤</t>
    <rPh sb="7" eb="8">
      <t>チ</t>
    </rPh>
    <rPh sb="8" eb="9">
      <t>コウ</t>
    </rPh>
    <rPh sb="9" eb="10">
      <t>カラダ</t>
    </rPh>
    <phoneticPr fontId="8"/>
  </si>
  <si>
    <t>施設入所１２・地公体・定超・未計画２・栄養士非常勤</t>
    <rPh sb="7" eb="8">
      <t>チ</t>
    </rPh>
    <rPh sb="8" eb="9">
      <t>コウ</t>
    </rPh>
    <rPh sb="9" eb="10">
      <t>カラダ</t>
    </rPh>
    <phoneticPr fontId="8"/>
  </si>
  <si>
    <t>施設入所１２・定超・栄養士未配置</t>
  </si>
  <si>
    <t>施設入所１２・定超・未計画１・栄養士未配置</t>
  </si>
  <si>
    <t>施設入所１２・定超・未計画２・栄養士未配置</t>
    <phoneticPr fontId="8"/>
  </si>
  <si>
    <t>施設入所１２・地公体・定超・栄養士未配置</t>
    <rPh sb="7" eb="8">
      <t>チ</t>
    </rPh>
    <rPh sb="8" eb="9">
      <t>コウ</t>
    </rPh>
    <rPh sb="9" eb="10">
      <t>カラダ</t>
    </rPh>
    <phoneticPr fontId="8"/>
  </si>
  <si>
    <t>施設入所１２・地公体・定超・未計画１・栄養士未配置</t>
    <rPh sb="7" eb="8">
      <t>チ</t>
    </rPh>
    <rPh sb="8" eb="9">
      <t>コウ</t>
    </rPh>
    <rPh sb="9" eb="10">
      <t>カラダ</t>
    </rPh>
    <phoneticPr fontId="8"/>
  </si>
  <si>
    <t>施設入所１２・地公体・定超・未計画２・栄養士未配置</t>
    <rPh sb="7" eb="8">
      <t>チ</t>
    </rPh>
    <rPh sb="8" eb="9">
      <t>コウ</t>
    </rPh>
    <rPh sb="9" eb="10">
      <t>カラダ</t>
    </rPh>
    <phoneticPr fontId="8"/>
  </si>
  <si>
    <t>施設入所２６・定超</t>
    <phoneticPr fontId="8"/>
  </si>
  <si>
    <t>施設入所２６・定超・未計画１</t>
    <phoneticPr fontId="8"/>
  </si>
  <si>
    <t>施設入所２６・定超・未計画２</t>
    <phoneticPr fontId="8"/>
  </si>
  <si>
    <t>施設入所２６・地公体・定超</t>
    <rPh sb="7" eb="8">
      <t>チ</t>
    </rPh>
    <rPh sb="8" eb="9">
      <t>コウ</t>
    </rPh>
    <rPh sb="9" eb="10">
      <t>カラダ</t>
    </rPh>
    <phoneticPr fontId="8"/>
  </si>
  <si>
    <t>施設入所２６・地公体・定超・未計画１</t>
    <rPh sb="7" eb="8">
      <t>チ</t>
    </rPh>
    <rPh sb="8" eb="9">
      <t>コウ</t>
    </rPh>
    <rPh sb="9" eb="10">
      <t>カラダ</t>
    </rPh>
    <phoneticPr fontId="8"/>
  </si>
  <si>
    <t>施設入所２６・地公体・定超・未計画２</t>
    <rPh sb="7" eb="8">
      <t>チ</t>
    </rPh>
    <rPh sb="8" eb="9">
      <t>コウ</t>
    </rPh>
    <rPh sb="9" eb="10">
      <t>カラダ</t>
    </rPh>
    <phoneticPr fontId="8"/>
  </si>
  <si>
    <t>施設入所２６・定超・栄養士非常勤</t>
  </si>
  <si>
    <t>施設入所２６・定超・未計画１・栄養士非常勤</t>
  </si>
  <si>
    <t>施設入所２６・定超・未計画２・栄養士非常勤</t>
    <phoneticPr fontId="8"/>
  </si>
  <si>
    <t>施設入所２６・地公体・定超・栄養士非常勤</t>
    <rPh sb="7" eb="8">
      <t>チ</t>
    </rPh>
    <rPh sb="8" eb="9">
      <t>コウ</t>
    </rPh>
    <rPh sb="9" eb="10">
      <t>カラダ</t>
    </rPh>
    <phoneticPr fontId="8"/>
  </si>
  <si>
    <t>施設入所２６・地公体・定超・未計画１・栄養士非常勤</t>
    <rPh sb="7" eb="8">
      <t>チ</t>
    </rPh>
    <rPh sb="8" eb="9">
      <t>コウ</t>
    </rPh>
    <rPh sb="9" eb="10">
      <t>カラダ</t>
    </rPh>
    <phoneticPr fontId="8"/>
  </si>
  <si>
    <t>施設入所２６・地公体・定超・未計画２・栄養士非常勤</t>
    <rPh sb="7" eb="8">
      <t>チ</t>
    </rPh>
    <rPh sb="8" eb="9">
      <t>コウ</t>
    </rPh>
    <rPh sb="9" eb="10">
      <t>カラダ</t>
    </rPh>
    <phoneticPr fontId="8"/>
  </si>
  <si>
    <t>施設入所２６・定超・栄養士未配置</t>
  </si>
  <si>
    <t>施設入所２６・定超・未計画１・栄養士未配置</t>
  </si>
  <si>
    <t>施設入所２６・定超・未計画２・栄養士未配置</t>
    <phoneticPr fontId="8"/>
  </si>
  <si>
    <t>施設入所２６・地公体・定超・栄養士未配置</t>
    <rPh sb="7" eb="8">
      <t>チ</t>
    </rPh>
    <rPh sb="8" eb="9">
      <t>コウ</t>
    </rPh>
    <rPh sb="9" eb="10">
      <t>カラダ</t>
    </rPh>
    <phoneticPr fontId="8"/>
  </si>
  <si>
    <t>施設入所２６・地公体・定超・未計画１・栄養士未配置</t>
    <rPh sb="7" eb="8">
      <t>チ</t>
    </rPh>
    <rPh sb="8" eb="9">
      <t>コウ</t>
    </rPh>
    <rPh sb="9" eb="10">
      <t>カラダ</t>
    </rPh>
    <phoneticPr fontId="8"/>
  </si>
  <si>
    <t>施設入所２６・地公体・定超・未計画２・栄養士未配置</t>
    <rPh sb="7" eb="8">
      <t>チ</t>
    </rPh>
    <rPh sb="8" eb="9">
      <t>コウ</t>
    </rPh>
    <rPh sb="9" eb="10">
      <t>カラダ</t>
    </rPh>
    <phoneticPr fontId="8"/>
  </si>
  <si>
    <t>施設入所２５・定超</t>
    <phoneticPr fontId="8"/>
  </si>
  <si>
    <t>施設入所２５・定超・未計画１</t>
    <phoneticPr fontId="8"/>
  </si>
  <si>
    <t>施設入所２５・定超・未計画２</t>
    <phoneticPr fontId="8"/>
  </si>
  <si>
    <t>施設入所２５・地公体・定超</t>
    <rPh sb="7" eb="8">
      <t>チ</t>
    </rPh>
    <rPh sb="8" eb="9">
      <t>コウ</t>
    </rPh>
    <rPh sb="9" eb="10">
      <t>カラダ</t>
    </rPh>
    <phoneticPr fontId="8"/>
  </si>
  <si>
    <t>施設入所２５・地公体・定超・未計画１</t>
    <rPh sb="7" eb="8">
      <t>チ</t>
    </rPh>
    <rPh sb="8" eb="9">
      <t>コウ</t>
    </rPh>
    <rPh sb="9" eb="10">
      <t>カラダ</t>
    </rPh>
    <phoneticPr fontId="8"/>
  </si>
  <si>
    <t>施設入所２５・地公体・定超・未計画２</t>
    <rPh sb="7" eb="8">
      <t>チ</t>
    </rPh>
    <rPh sb="8" eb="9">
      <t>コウ</t>
    </rPh>
    <rPh sb="9" eb="10">
      <t>カラダ</t>
    </rPh>
    <phoneticPr fontId="8"/>
  </si>
  <si>
    <t>施設入所２５・定超・栄養士非常勤</t>
  </si>
  <si>
    <t>施設入所２５・定超・未計画１・栄養士非常勤</t>
  </si>
  <si>
    <t>施設入所２５・定超・未計画２・栄養士非常勤</t>
    <phoneticPr fontId="8"/>
  </si>
  <si>
    <t>施設入所２５・地公体・定超・栄養士非常勤</t>
    <rPh sb="7" eb="8">
      <t>チ</t>
    </rPh>
    <rPh sb="8" eb="9">
      <t>コウ</t>
    </rPh>
    <rPh sb="9" eb="10">
      <t>カラダ</t>
    </rPh>
    <phoneticPr fontId="8"/>
  </si>
  <si>
    <t>施設入所２５・地公体・定超・未計画１・栄養士非常勤</t>
    <rPh sb="7" eb="8">
      <t>チ</t>
    </rPh>
    <rPh sb="8" eb="9">
      <t>コウ</t>
    </rPh>
    <rPh sb="9" eb="10">
      <t>カラダ</t>
    </rPh>
    <phoneticPr fontId="8"/>
  </si>
  <si>
    <t>施設入所２５・地公体・定超・未計画２・栄養士非常勤</t>
    <rPh sb="7" eb="8">
      <t>チ</t>
    </rPh>
    <rPh sb="8" eb="9">
      <t>コウ</t>
    </rPh>
    <rPh sb="9" eb="10">
      <t>カラダ</t>
    </rPh>
    <phoneticPr fontId="8"/>
  </si>
  <si>
    <t>施設入所２５・定超・栄養士未配置</t>
  </si>
  <si>
    <t>施設入所２５・定超・未計画１・栄養士未配置</t>
  </si>
  <si>
    <t>施設入所２５・定超・未計画２・栄養士未配置</t>
    <phoneticPr fontId="8"/>
  </si>
  <si>
    <t>施設入所２５・地公体・定超・栄養士未配置</t>
    <rPh sb="7" eb="8">
      <t>チ</t>
    </rPh>
    <rPh sb="8" eb="9">
      <t>コウ</t>
    </rPh>
    <rPh sb="9" eb="10">
      <t>カラダ</t>
    </rPh>
    <phoneticPr fontId="8"/>
  </si>
  <si>
    <t>施設入所２５・地公体・定超・未計画１・栄養士未配置</t>
    <rPh sb="7" eb="8">
      <t>チ</t>
    </rPh>
    <rPh sb="8" eb="9">
      <t>コウ</t>
    </rPh>
    <rPh sb="9" eb="10">
      <t>カラダ</t>
    </rPh>
    <phoneticPr fontId="8"/>
  </si>
  <si>
    <t>施設入所２５・地公体・定超・未計画２・栄養士未配置</t>
    <rPh sb="7" eb="8">
      <t>チ</t>
    </rPh>
    <rPh sb="8" eb="9">
      <t>コウ</t>
    </rPh>
    <rPh sb="9" eb="10">
      <t>カラダ</t>
    </rPh>
    <phoneticPr fontId="8"/>
  </si>
  <si>
    <t>施設入所２４・定超</t>
    <phoneticPr fontId="8"/>
  </si>
  <si>
    <t>施設入所２４・定超・未計画１</t>
    <phoneticPr fontId="8"/>
  </si>
  <si>
    <t>施設入所２４・定超・未計画２</t>
    <phoneticPr fontId="8"/>
  </si>
  <si>
    <t>施設入所２４・地公体・定超</t>
    <rPh sb="7" eb="8">
      <t>チ</t>
    </rPh>
    <rPh sb="8" eb="9">
      <t>コウ</t>
    </rPh>
    <rPh sb="9" eb="10">
      <t>カラダ</t>
    </rPh>
    <phoneticPr fontId="8"/>
  </si>
  <si>
    <t>施設入所２４・地公体・定超・未計画１</t>
    <rPh sb="7" eb="8">
      <t>チ</t>
    </rPh>
    <rPh sb="8" eb="9">
      <t>コウ</t>
    </rPh>
    <rPh sb="9" eb="10">
      <t>カラダ</t>
    </rPh>
    <phoneticPr fontId="8"/>
  </si>
  <si>
    <t>施設入所２４・地公体・定超・未計画２</t>
    <rPh sb="7" eb="8">
      <t>チ</t>
    </rPh>
    <rPh sb="8" eb="9">
      <t>コウ</t>
    </rPh>
    <rPh sb="9" eb="10">
      <t>カラダ</t>
    </rPh>
    <phoneticPr fontId="8"/>
  </si>
  <si>
    <t>施設入所２４・定超・栄養士非常勤</t>
  </si>
  <si>
    <t>施設入所２４・定超・未計画１・栄養士非常勤</t>
  </si>
  <si>
    <t>施設入所２４・定超・未計画２・栄養士非常勤</t>
    <phoneticPr fontId="8"/>
  </si>
  <si>
    <t>施設入所２４・地公体・定超・栄養士非常勤</t>
    <rPh sb="7" eb="8">
      <t>チ</t>
    </rPh>
    <rPh sb="8" eb="9">
      <t>コウ</t>
    </rPh>
    <rPh sb="9" eb="10">
      <t>カラダ</t>
    </rPh>
    <phoneticPr fontId="8"/>
  </si>
  <si>
    <t>施設入所２４・地公体・定超・未計画１・栄養士非常勤</t>
    <rPh sb="7" eb="8">
      <t>チ</t>
    </rPh>
    <rPh sb="8" eb="9">
      <t>コウ</t>
    </rPh>
    <rPh sb="9" eb="10">
      <t>カラダ</t>
    </rPh>
    <phoneticPr fontId="8"/>
  </si>
  <si>
    <t>施設入所２４・地公体・定超・未計画２・栄養士非常勤</t>
    <rPh sb="7" eb="8">
      <t>チ</t>
    </rPh>
    <rPh sb="8" eb="9">
      <t>コウ</t>
    </rPh>
    <rPh sb="9" eb="10">
      <t>カラダ</t>
    </rPh>
    <phoneticPr fontId="8"/>
  </si>
  <si>
    <t>施設入所２４・定超・栄養士未配置</t>
  </si>
  <si>
    <t>施設入所２４・定超・未計画１・栄養士未配置</t>
  </si>
  <si>
    <t>施設入所２４・定超・未計画２・栄養士未配置</t>
    <phoneticPr fontId="8"/>
  </si>
  <si>
    <t>施設入所２４・地公体・定超・栄養士未配置</t>
    <rPh sb="7" eb="8">
      <t>チ</t>
    </rPh>
    <rPh sb="8" eb="9">
      <t>コウ</t>
    </rPh>
    <rPh sb="9" eb="10">
      <t>カラダ</t>
    </rPh>
    <phoneticPr fontId="8"/>
  </si>
  <si>
    <t>施設入所２４・地公体・定超・未計画１・栄養士未配置</t>
    <rPh sb="7" eb="8">
      <t>チ</t>
    </rPh>
    <rPh sb="8" eb="9">
      <t>コウ</t>
    </rPh>
    <rPh sb="9" eb="10">
      <t>カラダ</t>
    </rPh>
    <phoneticPr fontId="8"/>
  </si>
  <si>
    <t>施設入所２４・地公体・定超・未計画２・栄養士未配置</t>
    <rPh sb="7" eb="8">
      <t>チ</t>
    </rPh>
    <rPh sb="8" eb="9">
      <t>コウ</t>
    </rPh>
    <rPh sb="9" eb="10">
      <t>カラダ</t>
    </rPh>
    <phoneticPr fontId="8"/>
  </si>
  <si>
    <t>施設入所２３・定超</t>
    <phoneticPr fontId="8"/>
  </si>
  <si>
    <t>施設入所２３・定超・未計画１</t>
    <phoneticPr fontId="8"/>
  </si>
  <si>
    <t>施設入所２３・定超・未計画２</t>
    <phoneticPr fontId="8"/>
  </si>
  <si>
    <t>施設入所２３・地公体・定超</t>
    <rPh sb="7" eb="8">
      <t>チ</t>
    </rPh>
    <rPh sb="8" eb="9">
      <t>コウ</t>
    </rPh>
    <rPh sb="9" eb="10">
      <t>カラダ</t>
    </rPh>
    <phoneticPr fontId="8"/>
  </si>
  <si>
    <t>施設入所２３・地公体・定超・未計画１</t>
    <rPh sb="7" eb="8">
      <t>チ</t>
    </rPh>
    <rPh sb="8" eb="9">
      <t>コウ</t>
    </rPh>
    <rPh sb="9" eb="10">
      <t>カラダ</t>
    </rPh>
    <phoneticPr fontId="8"/>
  </si>
  <si>
    <t>施設入所２３・地公体・定超・未計画２</t>
    <rPh sb="7" eb="8">
      <t>チ</t>
    </rPh>
    <rPh sb="8" eb="9">
      <t>コウ</t>
    </rPh>
    <rPh sb="9" eb="10">
      <t>カラダ</t>
    </rPh>
    <phoneticPr fontId="8"/>
  </si>
  <si>
    <t>施設入所２３・定超・栄養士非常勤</t>
  </si>
  <si>
    <t>施設入所２３・定超・未計画１・栄養士非常勤</t>
  </si>
  <si>
    <t>施設入所２３・定超・未計画２・栄養士非常勤</t>
    <phoneticPr fontId="8"/>
  </si>
  <si>
    <t>施設入所２３・地公体・定超・栄養士非常勤</t>
    <rPh sb="7" eb="8">
      <t>チ</t>
    </rPh>
    <rPh sb="8" eb="9">
      <t>コウ</t>
    </rPh>
    <rPh sb="9" eb="10">
      <t>カラダ</t>
    </rPh>
    <phoneticPr fontId="8"/>
  </si>
  <si>
    <t>施設入所２３・地公体・定超・未計画１・栄養士非常勤</t>
    <rPh sb="7" eb="8">
      <t>チ</t>
    </rPh>
    <rPh sb="8" eb="9">
      <t>コウ</t>
    </rPh>
    <rPh sb="9" eb="10">
      <t>カラダ</t>
    </rPh>
    <phoneticPr fontId="8"/>
  </si>
  <si>
    <t>施設入所２３・地公体・定超・未計画２・栄養士非常勤</t>
    <rPh sb="7" eb="8">
      <t>チ</t>
    </rPh>
    <rPh sb="8" eb="9">
      <t>コウ</t>
    </rPh>
    <rPh sb="9" eb="10">
      <t>カラダ</t>
    </rPh>
    <phoneticPr fontId="8"/>
  </si>
  <si>
    <t>施設入所２３・定超・栄養士未配置</t>
  </si>
  <si>
    <t>施設入所２３・定超・未計画１・栄養士未配置</t>
  </si>
  <si>
    <t>施設入所２３・定超・未計画２・栄養士未配置</t>
    <phoneticPr fontId="8"/>
  </si>
  <si>
    <t>施設入所２３・地公体・定超・栄養士未配置</t>
    <rPh sb="7" eb="8">
      <t>チ</t>
    </rPh>
    <rPh sb="8" eb="9">
      <t>コウ</t>
    </rPh>
    <rPh sb="9" eb="10">
      <t>カラダ</t>
    </rPh>
    <phoneticPr fontId="8"/>
  </si>
  <si>
    <t>施設入所２３・地公体・定超・未計画１・栄養士未配置</t>
    <rPh sb="7" eb="8">
      <t>チ</t>
    </rPh>
    <rPh sb="8" eb="9">
      <t>コウ</t>
    </rPh>
    <rPh sb="9" eb="10">
      <t>カラダ</t>
    </rPh>
    <phoneticPr fontId="8"/>
  </si>
  <si>
    <t>施設入所２３・地公体・定超・未計画２・栄養士未配置</t>
    <rPh sb="7" eb="8">
      <t>チ</t>
    </rPh>
    <rPh sb="8" eb="9">
      <t>コウ</t>
    </rPh>
    <rPh sb="9" eb="10">
      <t>カラダ</t>
    </rPh>
    <phoneticPr fontId="8"/>
  </si>
  <si>
    <t>施設入所２２・定超</t>
    <phoneticPr fontId="8"/>
  </si>
  <si>
    <t>施設入所２２・定超・未計画１</t>
    <phoneticPr fontId="8"/>
  </si>
  <si>
    <t>施設入所２２・定超・未計画２</t>
    <phoneticPr fontId="8"/>
  </si>
  <si>
    <t>施設入所２２・地公体・定超</t>
    <rPh sb="7" eb="8">
      <t>チ</t>
    </rPh>
    <rPh sb="8" eb="9">
      <t>コウ</t>
    </rPh>
    <rPh sb="9" eb="10">
      <t>カラダ</t>
    </rPh>
    <phoneticPr fontId="8"/>
  </si>
  <si>
    <t>施設入所２２・地公体・定超・未計画１</t>
    <rPh sb="7" eb="8">
      <t>チ</t>
    </rPh>
    <rPh sb="8" eb="9">
      <t>コウ</t>
    </rPh>
    <rPh sb="9" eb="10">
      <t>カラダ</t>
    </rPh>
    <phoneticPr fontId="8"/>
  </si>
  <si>
    <t>施設入所２２・地公体・定超・未計画２</t>
    <rPh sb="7" eb="8">
      <t>チ</t>
    </rPh>
    <rPh sb="8" eb="9">
      <t>コウ</t>
    </rPh>
    <rPh sb="9" eb="10">
      <t>カラダ</t>
    </rPh>
    <phoneticPr fontId="8"/>
  </si>
  <si>
    <t>施設入所２２・定超・栄養士非常勤</t>
  </si>
  <si>
    <t>施設入所２２・定超・未計画１・栄養士非常勤</t>
  </si>
  <si>
    <t>施設入所２２・定超・未計画２・栄養士非常勤</t>
    <phoneticPr fontId="8"/>
  </si>
  <si>
    <t>施設入所２２・地公体・定超・栄養士非常勤</t>
    <rPh sb="7" eb="8">
      <t>チ</t>
    </rPh>
    <rPh sb="8" eb="9">
      <t>コウ</t>
    </rPh>
    <rPh sb="9" eb="10">
      <t>カラダ</t>
    </rPh>
    <phoneticPr fontId="8"/>
  </si>
  <si>
    <t>施設入所２２・地公体・定超・未計画１・栄養士非常勤</t>
    <rPh sb="7" eb="8">
      <t>チ</t>
    </rPh>
    <rPh sb="8" eb="9">
      <t>コウ</t>
    </rPh>
    <rPh sb="9" eb="10">
      <t>カラダ</t>
    </rPh>
    <phoneticPr fontId="8"/>
  </si>
  <si>
    <t>施設入所２２・地公体・定超・未計画２・栄養士非常勤</t>
    <rPh sb="7" eb="8">
      <t>チ</t>
    </rPh>
    <rPh sb="8" eb="9">
      <t>コウ</t>
    </rPh>
    <rPh sb="9" eb="10">
      <t>カラダ</t>
    </rPh>
    <phoneticPr fontId="8"/>
  </si>
  <si>
    <t>施設入所２２・定超・栄養士未配置</t>
  </si>
  <si>
    <t>施設入所２２・定超・未計画１・栄養士未配置</t>
  </si>
  <si>
    <t>施設入所２２・定超・未計画２・栄養士未配置</t>
    <phoneticPr fontId="8"/>
  </si>
  <si>
    <t>施設入所２２・地公体・定超・栄養士未配置</t>
    <rPh sb="7" eb="8">
      <t>チ</t>
    </rPh>
    <rPh sb="8" eb="9">
      <t>コウ</t>
    </rPh>
    <rPh sb="9" eb="10">
      <t>カラダ</t>
    </rPh>
    <phoneticPr fontId="8"/>
  </si>
  <si>
    <t>施設入所２２・地公体・定超・未計画１・栄養士未配置</t>
    <rPh sb="7" eb="8">
      <t>チ</t>
    </rPh>
    <rPh sb="8" eb="9">
      <t>コウ</t>
    </rPh>
    <rPh sb="9" eb="10">
      <t>カラダ</t>
    </rPh>
    <phoneticPr fontId="8"/>
  </si>
  <si>
    <t>施設入所２２・地公体・定超・未計画２・栄養士未配置</t>
    <rPh sb="7" eb="8">
      <t>チ</t>
    </rPh>
    <rPh sb="8" eb="9">
      <t>コウ</t>
    </rPh>
    <rPh sb="9" eb="10">
      <t>カラダ</t>
    </rPh>
    <phoneticPr fontId="8"/>
  </si>
  <si>
    <t>施設入所３６・定超</t>
    <rPh sb="7" eb="8">
      <t>サダム</t>
    </rPh>
    <rPh sb="8" eb="9">
      <t>チョウ</t>
    </rPh>
    <phoneticPr fontId="8"/>
  </si>
  <si>
    <t>ハ 定員６１人以上８０人以下</t>
    <rPh sb="2" eb="4">
      <t>テイイン</t>
    </rPh>
    <rPh sb="6" eb="7">
      <t>ニン</t>
    </rPh>
    <rPh sb="7" eb="9">
      <t>イジョウ</t>
    </rPh>
    <rPh sb="11" eb="12">
      <t>ニン</t>
    </rPh>
    <rPh sb="12" eb="14">
      <t>イカ</t>
    </rPh>
    <phoneticPr fontId="8"/>
  </si>
  <si>
    <t>施設入所３６・定超・未計画１</t>
    <phoneticPr fontId="8"/>
  </si>
  <si>
    <t>施設入所３６・定超・未計画２</t>
    <phoneticPr fontId="8"/>
  </si>
  <si>
    <t>施設入所３６・地公体・定超</t>
    <rPh sb="7" eb="8">
      <t>チ</t>
    </rPh>
    <rPh sb="8" eb="9">
      <t>コウ</t>
    </rPh>
    <rPh sb="9" eb="10">
      <t>カラダ</t>
    </rPh>
    <phoneticPr fontId="8"/>
  </si>
  <si>
    <t>施設入所３６・地公体・定超・未計画１</t>
    <rPh sb="7" eb="8">
      <t>チ</t>
    </rPh>
    <rPh sb="8" eb="9">
      <t>コウ</t>
    </rPh>
    <rPh sb="9" eb="10">
      <t>カラダ</t>
    </rPh>
    <phoneticPr fontId="8"/>
  </si>
  <si>
    <t>施設入所３６・地公体・定超・未計画２</t>
    <rPh sb="7" eb="8">
      <t>チ</t>
    </rPh>
    <rPh sb="8" eb="9">
      <t>コウ</t>
    </rPh>
    <rPh sb="9" eb="10">
      <t>カラダ</t>
    </rPh>
    <phoneticPr fontId="8"/>
  </si>
  <si>
    <t>施設入所３６・定超・栄養士非常勤</t>
  </si>
  <si>
    <t>施設入所３６・定超・未計画１・栄養士非常勤</t>
  </si>
  <si>
    <t>施設入所３６・定超・未計画２・栄養士非常勤</t>
    <phoneticPr fontId="8"/>
  </si>
  <si>
    <t>施設入所３６・地公体・定超・栄養士非常勤</t>
    <rPh sb="7" eb="8">
      <t>チ</t>
    </rPh>
    <rPh sb="8" eb="9">
      <t>コウ</t>
    </rPh>
    <rPh sb="9" eb="10">
      <t>カラダ</t>
    </rPh>
    <phoneticPr fontId="8"/>
  </si>
  <si>
    <t>施設入所３６・地公体・定超・未計画１・栄養士非常勤</t>
    <rPh sb="7" eb="8">
      <t>チ</t>
    </rPh>
    <rPh sb="8" eb="9">
      <t>コウ</t>
    </rPh>
    <rPh sb="9" eb="10">
      <t>カラダ</t>
    </rPh>
    <phoneticPr fontId="8"/>
  </si>
  <si>
    <t>施設入所３６・地公体・定超・未計画２・栄養士非常勤</t>
    <rPh sb="7" eb="8">
      <t>チ</t>
    </rPh>
    <rPh sb="8" eb="9">
      <t>コウ</t>
    </rPh>
    <rPh sb="9" eb="10">
      <t>カラダ</t>
    </rPh>
    <phoneticPr fontId="8"/>
  </si>
  <si>
    <t>施設入所３６・定超・栄養士未配置</t>
  </si>
  <si>
    <t>施設入所３６・定超・未計画１・栄養士未配置</t>
  </si>
  <si>
    <t>施設入所３６・定超・未計画２・栄養士未配置</t>
    <phoneticPr fontId="8"/>
  </si>
  <si>
    <t>施設入所３６・地公体・定超・栄養士未配置</t>
    <rPh sb="7" eb="8">
      <t>チ</t>
    </rPh>
    <rPh sb="8" eb="9">
      <t>コウ</t>
    </rPh>
    <rPh sb="9" eb="10">
      <t>カラダ</t>
    </rPh>
    <phoneticPr fontId="8"/>
  </si>
  <si>
    <t>施設入所３６・地公体・定超・未計画１・栄養士未配置</t>
    <rPh sb="7" eb="8">
      <t>チ</t>
    </rPh>
    <rPh sb="8" eb="9">
      <t>コウ</t>
    </rPh>
    <rPh sb="9" eb="10">
      <t>カラダ</t>
    </rPh>
    <phoneticPr fontId="8"/>
  </si>
  <si>
    <t>施設入所３６・地公体・定超・未計画２・栄養士未配置</t>
    <rPh sb="7" eb="8">
      <t>チ</t>
    </rPh>
    <rPh sb="8" eb="9">
      <t>コウ</t>
    </rPh>
    <rPh sb="9" eb="10">
      <t>カラダ</t>
    </rPh>
    <phoneticPr fontId="8"/>
  </si>
  <si>
    <t>施設入所３５・定超</t>
  </si>
  <si>
    <t>施設入所３５・定超・未計画１</t>
    <phoneticPr fontId="8"/>
  </si>
  <si>
    <t>施設入所３５・定超・未計画２</t>
    <phoneticPr fontId="8"/>
  </si>
  <si>
    <t>施設入所３５・地公体・定超</t>
    <rPh sb="7" eb="8">
      <t>チ</t>
    </rPh>
    <rPh sb="8" eb="9">
      <t>コウ</t>
    </rPh>
    <rPh sb="9" eb="10">
      <t>カラダ</t>
    </rPh>
    <phoneticPr fontId="8"/>
  </si>
  <si>
    <t>施設入所３５・地公体・定超・未計画１</t>
    <rPh sb="7" eb="8">
      <t>チ</t>
    </rPh>
    <rPh sb="8" eb="9">
      <t>コウ</t>
    </rPh>
    <rPh sb="9" eb="10">
      <t>カラダ</t>
    </rPh>
    <phoneticPr fontId="8"/>
  </si>
  <si>
    <t>施設入所３５・地公体・定超・未計画２</t>
    <rPh sb="7" eb="8">
      <t>チ</t>
    </rPh>
    <rPh sb="8" eb="9">
      <t>コウ</t>
    </rPh>
    <rPh sb="9" eb="10">
      <t>カラダ</t>
    </rPh>
    <phoneticPr fontId="8"/>
  </si>
  <si>
    <t>施設入所３５・定超・栄養士非常勤</t>
  </si>
  <si>
    <t>施設入所３５・定超・未計画１・栄養士非常勤</t>
  </si>
  <si>
    <t>施設入所３５・定超・未計画２・栄養士非常勤</t>
    <phoneticPr fontId="8"/>
  </si>
  <si>
    <t>施設入所３５・地公体・定超・栄養士非常勤</t>
    <rPh sb="7" eb="8">
      <t>チ</t>
    </rPh>
    <rPh sb="8" eb="9">
      <t>コウ</t>
    </rPh>
    <rPh sb="9" eb="10">
      <t>カラダ</t>
    </rPh>
    <phoneticPr fontId="8"/>
  </si>
  <si>
    <t>施設入所３５・地公体・定超・未計画１・栄養士非常勤</t>
    <rPh sb="7" eb="8">
      <t>チ</t>
    </rPh>
    <rPh sb="8" eb="9">
      <t>コウ</t>
    </rPh>
    <rPh sb="9" eb="10">
      <t>カラダ</t>
    </rPh>
    <phoneticPr fontId="8"/>
  </si>
  <si>
    <t>施設入所３５・地公体・定超・未計画２・栄養士非常勤</t>
    <rPh sb="7" eb="8">
      <t>チ</t>
    </rPh>
    <rPh sb="8" eb="9">
      <t>コウ</t>
    </rPh>
    <rPh sb="9" eb="10">
      <t>カラダ</t>
    </rPh>
    <phoneticPr fontId="8"/>
  </si>
  <si>
    <t>施設入所３５・定超・栄養士未配置</t>
  </si>
  <si>
    <t>施設入所３５・定超・未計画１・栄養士未配置</t>
  </si>
  <si>
    <t>施設入所３５・定超・未計画２・栄養士未配置</t>
    <phoneticPr fontId="8"/>
  </si>
  <si>
    <t>施設入所３５・地公体・定超・栄養士未配置</t>
    <rPh sb="7" eb="8">
      <t>チ</t>
    </rPh>
    <rPh sb="8" eb="9">
      <t>コウ</t>
    </rPh>
    <rPh sb="9" eb="10">
      <t>カラダ</t>
    </rPh>
    <phoneticPr fontId="8"/>
  </si>
  <si>
    <t>施設入所３５・地公体・定超・未計画１・栄養士未配置</t>
    <rPh sb="7" eb="8">
      <t>チ</t>
    </rPh>
    <rPh sb="8" eb="9">
      <t>コウ</t>
    </rPh>
    <rPh sb="9" eb="10">
      <t>カラダ</t>
    </rPh>
    <phoneticPr fontId="8"/>
  </si>
  <si>
    <t>施設入所３５・地公体・定超・未計画２・栄養士未配置</t>
    <rPh sb="7" eb="8">
      <t>チ</t>
    </rPh>
    <rPh sb="8" eb="9">
      <t>コウ</t>
    </rPh>
    <rPh sb="9" eb="10">
      <t>カラダ</t>
    </rPh>
    <phoneticPr fontId="8"/>
  </si>
  <si>
    <t>施設入所３４・定超</t>
  </si>
  <si>
    <t>施設入所３４・定超・未計画１</t>
    <phoneticPr fontId="8"/>
  </si>
  <si>
    <t>施設入所３４・定超・未計画２</t>
    <phoneticPr fontId="8"/>
  </si>
  <si>
    <t>施設入所３４・地公体・定超</t>
    <rPh sb="7" eb="8">
      <t>チ</t>
    </rPh>
    <rPh sb="8" eb="9">
      <t>コウ</t>
    </rPh>
    <rPh sb="9" eb="10">
      <t>カラダ</t>
    </rPh>
    <phoneticPr fontId="8"/>
  </si>
  <si>
    <t>施設入所３４・地公体・定超・未計画１</t>
    <rPh sb="7" eb="8">
      <t>チ</t>
    </rPh>
    <rPh sb="8" eb="9">
      <t>コウ</t>
    </rPh>
    <rPh sb="9" eb="10">
      <t>カラダ</t>
    </rPh>
    <phoneticPr fontId="8"/>
  </si>
  <si>
    <t>施設入所３４・地公体・定超・未計画２</t>
    <rPh sb="7" eb="8">
      <t>チ</t>
    </rPh>
    <rPh sb="8" eb="9">
      <t>コウ</t>
    </rPh>
    <rPh sb="9" eb="10">
      <t>カラダ</t>
    </rPh>
    <phoneticPr fontId="8"/>
  </si>
  <si>
    <t>施設入所３４・定超・栄養士非常勤</t>
  </si>
  <si>
    <t>施設入所３４・定超・未計画１・栄養士非常勤</t>
  </si>
  <si>
    <t>施設入所３４・定超・未計画２・栄養士非常勤</t>
    <phoneticPr fontId="8"/>
  </si>
  <si>
    <t>施設入所３４・地公体・定超・栄養士非常勤</t>
    <rPh sb="7" eb="8">
      <t>チ</t>
    </rPh>
    <rPh sb="8" eb="9">
      <t>コウ</t>
    </rPh>
    <rPh sb="9" eb="10">
      <t>カラダ</t>
    </rPh>
    <phoneticPr fontId="8"/>
  </si>
  <si>
    <t>施設入所３４・地公体・定超・未計画１・栄養士非常勤</t>
    <rPh sb="7" eb="8">
      <t>チ</t>
    </rPh>
    <rPh sb="8" eb="9">
      <t>コウ</t>
    </rPh>
    <rPh sb="9" eb="10">
      <t>カラダ</t>
    </rPh>
    <phoneticPr fontId="8"/>
  </si>
  <si>
    <t>施設入所３４・地公体・定超・未計画２・栄養士非常勤</t>
    <rPh sb="7" eb="8">
      <t>チ</t>
    </rPh>
    <rPh sb="8" eb="9">
      <t>コウ</t>
    </rPh>
    <rPh sb="9" eb="10">
      <t>カラダ</t>
    </rPh>
    <phoneticPr fontId="8"/>
  </si>
  <si>
    <t>施設入所３４・定超・栄養士未配置</t>
  </si>
  <si>
    <t>施設入所３４・定超・未計画１・栄養士未配置</t>
  </si>
  <si>
    <t>施設入所３４・定超・未計画２・栄養士未配置</t>
    <phoneticPr fontId="8"/>
  </si>
  <si>
    <t>施設入所３４・地公体・定超・栄養士未配置</t>
    <rPh sb="7" eb="8">
      <t>チ</t>
    </rPh>
    <rPh sb="8" eb="9">
      <t>コウ</t>
    </rPh>
    <rPh sb="9" eb="10">
      <t>カラダ</t>
    </rPh>
    <phoneticPr fontId="8"/>
  </si>
  <si>
    <t>施設入所３４・地公体・定超・未計画１・栄養士未配置</t>
    <rPh sb="7" eb="8">
      <t>チ</t>
    </rPh>
    <rPh sb="8" eb="9">
      <t>コウ</t>
    </rPh>
    <rPh sb="9" eb="10">
      <t>カラダ</t>
    </rPh>
    <phoneticPr fontId="8"/>
  </si>
  <si>
    <t>施設入所３４・地公体・定超・未計画２・栄養士未配置</t>
    <rPh sb="7" eb="8">
      <t>チ</t>
    </rPh>
    <rPh sb="8" eb="9">
      <t>コウ</t>
    </rPh>
    <rPh sb="9" eb="10">
      <t>カラダ</t>
    </rPh>
    <phoneticPr fontId="8"/>
  </si>
  <si>
    <t>施設入所３３・定超</t>
  </si>
  <si>
    <t>施設入所３３・定超・未計画１</t>
    <phoneticPr fontId="8"/>
  </si>
  <si>
    <t>施設入所３３・定超・未計画２</t>
    <phoneticPr fontId="8"/>
  </si>
  <si>
    <t>施設入所３３・地公体・定超</t>
    <rPh sb="7" eb="8">
      <t>チ</t>
    </rPh>
    <rPh sb="8" eb="9">
      <t>コウ</t>
    </rPh>
    <rPh sb="9" eb="10">
      <t>カラダ</t>
    </rPh>
    <phoneticPr fontId="8"/>
  </si>
  <si>
    <t>施設入所３３・地公体・定超・未計画１</t>
    <rPh sb="7" eb="8">
      <t>チ</t>
    </rPh>
    <rPh sb="8" eb="9">
      <t>コウ</t>
    </rPh>
    <rPh sb="9" eb="10">
      <t>カラダ</t>
    </rPh>
    <phoneticPr fontId="8"/>
  </si>
  <si>
    <t>施設入所３３・地公体・定超・未計画２</t>
    <rPh sb="7" eb="8">
      <t>チ</t>
    </rPh>
    <rPh sb="8" eb="9">
      <t>コウ</t>
    </rPh>
    <rPh sb="9" eb="10">
      <t>カラダ</t>
    </rPh>
    <phoneticPr fontId="8"/>
  </si>
  <si>
    <t>施設入所３３・定超・栄養士非常勤</t>
  </si>
  <si>
    <t>施設入所３３・定超・未計画１・栄養士非常勤</t>
  </si>
  <si>
    <t>施設入所３３・定超・未計画２・栄養士非常勤</t>
    <phoneticPr fontId="8"/>
  </si>
  <si>
    <t>施設入所３３・地公体・定超・栄養士非常勤</t>
    <rPh sb="7" eb="8">
      <t>チ</t>
    </rPh>
    <rPh sb="8" eb="9">
      <t>コウ</t>
    </rPh>
    <rPh sb="9" eb="10">
      <t>カラダ</t>
    </rPh>
    <phoneticPr fontId="8"/>
  </si>
  <si>
    <t>施設入所３３・地公体・定超・未計画１・栄養士非常勤</t>
    <rPh sb="7" eb="8">
      <t>チ</t>
    </rPh>
    <rPh sb="8" eb="9">
      <t>コウ</t>
    </rPh>
    <rPh sb="9" eb="10">
      <t>カラダ</t>
    </rPh>
    <phoneticPr fontId="8"/>
  </si>
  <si>
    <t>施設入所３３・地公体・定超・未計画２・栄養士非常勤</t>
    <rPh sb="7" eb="8">
      <t>チ</t>
    </rPh>
    <rPh sb="8" eb="9">
      <t>コウ</t>
    </rPh>
    <rPh sb="9" eb="10">
      <t>カラダ</t>
    </rPh>
    <phoneticPr fontId="8"/>
  </si>
  <si>
    <t>施設入所３３・定超・栄養士未配置</t>
  </si>
  <si>
    <t>施設入所３３・定超・未計画１・栄養士未配置</t>
  </si>
  <si>
    <t>施設入所３３・定超・未計画２・栄養士未配置</t>
    <phoneticPr fontId="8"/>
  </si>
  <si>
    <t>施設入所３３・地公体・定超・栄養士未配置</t>
    <rPh sb="7" eb="8">
      <t>チ</t>
    </rPh>
    <rPh sb="8" eb="9">
      <t>コウ</t>
    </rPh>
    <rPh sb="9" eb="10">
      <t>カラダ</t>
    </rPh>
    <phoneticPr fontId="8"/>
  </si>
  <si>
    <t>施設入所３３・地公体・定超・未計画１・栄養士未配置</t>
    <rPh sb="7" eb="8">
      <t>チ</t>
    </rPh>
    <rPh sb="8" eb="9">
      <t>コウ</t>
    </rPh>
    <rPh sb="9" eb="10">
      <t>カラダ</t>
    </rPh>
    <phoneticPr fontId="8"/>
  </si>
  <si>
    <t>施設入所３３・地公体・定超・未計画２・栄養士未配置</t>
    <rPh sb="7" eb="8">
      <t>チ</t>
    </rPh>
    <rPh sb="8" eb="9">
      <t>コウ</t>
    </rPh>
    <rPh sb="9" eb="10">
      <t>カラダ</t>
    </rPh>
    <phoneticPr fontId="8"/>
  </si>
  <si>
    <t>施設入所３２・定超</t>
  </si>
  <si>
    <t>施設入所３２・定超・未計画１</t>
    <phoneticPr fontId="8"/>
  </si>
  <si>
    <t>施設入所３２・定超・未計画２</t>
    <phoneticPr fontId="8"/>
  </si>
  <si>
    <t>施設入所３２・地公体・定超</t>
    <rPh sb="7" eb="8">
      <t>チ</t>
    </rPh>
    <rPh sb="8" eb="9">
      <t>コウ</t>
    </rPh>
    <rPh sb="9" eb="10">
      <t>カラダ</t>
    </rPh>
    <phoneticPr fontId="8"/>
  </si>
  <si>
    <t>施設入所３２・地公体・定超・未計画１</t>
    <rPh sb="7" eb="8">
      <t>チ</t>
    </rPh>
    <rPh sb="8" eb="9">
      <t>コウ</t>
    </rPh>
    <rPh sb="9" eb="10">
      <t>カラダ</t>
    </rPh>
    <phoneticPr fontId="8"/>
  </si>
  <si>
    <t>施設入所３２・地公体・定超・未計画２</t>
    <rPh sb="7" eb="8">
      <t>チ</t>
    </rPh>
    <rPh sb="8" eb="9">
      <t>コウ</t>
    </rPh>
    <rPh sb="9" eb="10">
      <t>カラダ</t>
    </rPh>
    <phoneticPr fontId="8"/>
  </si>
  <si>
    <t>施設入所３２・定超・栄養士非常勤</t>
  </si>
  <si>
    <t>施設入所３２・定超・未計画１・栄養士非常勤</t>
  </si>
  <si>
    <t>施設入所３２・定超・未計画２・栄養士非常勤</t>
    <phoneticPr fontId="8"/>
  </si>
  <si>
    <t>施設入所３２・地公体・定超・栄養士非常勤</t>
    <rPh sb="7" eb="8">
      <t>チ</t>
    </rPh>
    <rPh sb="8" eb="9">
      <t>コウ</t>
    </rPh>
    <rPh sb="9" eb="10">
      <t>カラダ</t>
    </rPh>
    <phoneticPr fontId="8"/>
  </si>
  <si>
    <t>施設入所３２・地公体・定超・未計画１・栄養士非常勤</t>
    <rPh sb="7" eb="8">
      <t>チ</t>
    </rPh>
    <rPh sb="8" eb="9">
      <t>コウ</t>
    </rPh>
    <rPh sb="9" eb="10">
      <t>カラダ</t>
    </rPh>
    <phoneticPr fontId="8"/>
  </si>
  <si>
    <t>施設入所３２・地公体・定超・未計画２・栄養士非常勤</t>
    <rPh sb="7" eb="8">
      <t>チ</t>
    </rPh>
    <rPh sb="8" eb="9">
      <t>コウ</t>
    </rPh>
    <rPh sb="9" eb="10">
      <t>カラダ</t>
    </rPh>
    <phoneticPr fontId="8"/>
  </si>
  <si>
    <t>施設入所３２・定超・栄養士未配置</t>
  </si>
  <si>
    <t>施設入所３２・定超・未計画１・栄養士未配置</t>
  </si>
  <si>
    <t>施設入所３２・定超・未計画２・栄養士未配置</t>
    <phoneticPr fontId="8"/>
  </si>
  <si>
    <t>施設入所３２・地公体・定超・栄養士未配置</t>
    <rPh sb="7" eb="8">
      <t>チ</t>
    </rPh>
    <rPh sb="8" eb="9">
      <t>コウ</t>
    </rPh>
    <rPh sb="9" eb="10">
      <t>カラダ</t>
    </rPh>
    <phoneticPr fontId="8"/>
  </si>
  <si>
    <t>施設入所３２・地公体・定超・未計画１・栄養士未配置</t>
    <rPh sb="7" eb="8">
      <t>チ</t>
    </rPh>
    <rPh sb="8" eb="9">
      <t>コウ</t>
    </rPh>
    <rPh sb="9" eb="10">
      <t>カラダ</t>
    </rPh>
    <phoneticPr fontId="8"/>
  </si>
  <si>
    <t>施設入所３２・地公体・定超・未計画２・栄養士未配置</t>
    <rPh sb="7" eb="8">
      <t>チ</t>
    </rPh>
    <rPh sb="8" eb="9">
      <t>コウ</t>
    </rPh>
    <rPh sb="9" eb="10">
      <t>カラダ</t>
    </rPh>
    <phoneticPr fontId="8"/>
  </si>
  <si>
    <t>施設入所４６・定超</t>
  </si>
  <si>
    <t>施設入所４６・定超・未計画１</t>
    <phoneticPr fontId="8"/>
  </si>
  <si>
    <t>施設入所４６・定超・未計画２</t>
    <phoneticPr fontId="8"/>
  </si>
  <si>
    <t>施設入所４６・地公体・定超</t>
    <rPh sb="7" eb="8">
      <t>チ</t>
    </rPh>
    <rPh sb="8" eb="9">
      <t>コウ</t>
    </rPh>
    <rPh sb="9" eb="10">
      <t>カラダ</t>
    </rPh>
    <phoneticPr fontId="8"/>
  </si>
  <si>
    <t>施設入所４６・地公体・定超・未計画１</t>
    <rPh sb="7" eb="8">
      <t>チ</t>
    </rPh>
    <rPh sb="8" eb="9">
      <t>コウ</t>
    </rPh>
    <rPh sb="9" eb="10">
      <t>カラダ</t>
    </rPh>
    <phoneticPr fontId="8"/>
  </si>
  <si>
    <t>施設入所４６・地公体・定超・未計画２</t>
    <rPh sb="7" eb="8">
      <t>チ</t>
    </rPh>
    <rPh sb="8" eb="9">
      <t>コウ</t>
    </rPh>
    <rPh sb="9" eb="10">
      <t>カラダ</t>
    </rPh>
    <phoneticPr fontId="8"/>
  </si>
  <si>
    <t>施設入所４６・定超・栄養士非常勤</t>
  </si>
  <si>
    <t>施設入所４６・定超・未計画１・栄養士非常勤</t>
  </si>
  <si>
    <t>施設入所４６・定超・未計画２・栄養士非常勤</t>
    <phoneticPr fontId="8"/>
  </si>
  <si>
    <t>施設入所４６・地公体・定超・栄養士非常勤</t>
    <rPh sb="7" eb="8">
      <t>チ</t>
    </rPh>
    <rPh sb="8" eb="9">
      <t>コウ</t>
    </rPh>
    <rPh sb="9" eb="10">
      <t>カラダ</t>
    </rPh>
    <phoneticPr fontId="8"/>
  </si>
  <si>
    <t>施設入所４６・地公体・定超・未計画１・栄養士非常勤</t>
    <rPh sb="7" eb="8">
      <t>チ</t>
    </rPh>
    <rPh sb="8" eb="9">
      <t>コウ</t>
    </rPh>
    <rPh sb="9" eb="10">
      <t>カラダ</t>
    </rPh>
    <phoneticPr fontId="8"/>
  </si>
  <si>
    <t>施設入所４６・地公体・定超・未計画２・栄養士非常勤</t>
    <rPh sb="7" eb="8">
      <t>チ</t>
    </rPh>
    <rPh sb="8" eb="9">
      <t>コウ</t>
    </rPh>
    <rPh sb="9" eb="10">
      <t>カラダ</t>
    </rPh>
    <phoneticPr fontId="8"/>
  </si>
  <si>
    <t>施設入所４６・定超・栄養士未配置</t>
  </si>
  <si>
    <t>施設入所４６・定超・未計画１・栄養士未配置</t>
  </si>
  <si>
    <t>施設入所４６・定超・未計画２・栄養士未配置</t>
    <phoneticPr fontId="8"/>
  </si>
  <si>
    <t>施設入所４６・地公体・定超・栄養士未配置</t>
    <rPh sb="7" eb="8">
      <t>チ</t>
    </rPh>
    <rPh sb="8" eb="9">
      <t>コウ</t>
    </rPh>
    <rPh sb="9" eb="10">
      <t>カラダ</t>
    </rPh>
    <phoneticPr fontId="8"/>
  </si>
  <si>
    <t>施設入所４６・地公体・定超・未計画１・栄養士未配置</t>
    <rPh sb="7" eb="8">
      <t>チ</t>
    </rPh>
    <rPh sb="8" eb="9">
      <t>コウ</t>
    </rPh>
    <rPh sb="9" eb="10">
      <t>カラダ</t>
    </rPh>
    <phoneticPr fontId="8"/>
  </si>
  <si>
    <t>施設入所４６・地公体・定超・未計画２・栄養士未配置</t>
    <rPh sb="7" eb="8">
      <t>チ</t>
    </rPh>
    <rPh sb="8" eb="9">
      <t>コウ</t>
    </rPh>
    <rPh sb="9" eb="10">
      <t>カラダ</t>
    </rPh>
    <phoneticPr fontId="8"/>
  </si>
  <si>
    <t>施設入所４５・定超</t>
  </si>
  <si>
    <t>施設入所４５・定超・未計画１</t>
    <phoneticPr fontId="8"/>
  </si>
  <si>
    <t>施設入所４５・定超・未計画２</t>
    <phoneticPr fontId="8"/>
  </si>
  <si>
    <t>施設入所４５・地公体・定超</t>
    <rPh sb="7" eb="8">
      <t>チ</t>
    </rPh>
    <rPh sb="8" eb="9">
      <t>コウ</t>
    </rPh>
    <rPh sb="9" eb="10">
      <t>カラダ</t>
    </rPh>
    <phoneticPr fontId="8"/>
  </si>
  <si>
    <t>施設入所４５・地公体・定超・未計画１</t>
    <rPh sb="7" eb="8">
      <t>チ</t>
    </rPh>
    <rPh sb="8" eb="9">
      <t>コウ</t>
    </rPh>
    <rPh sb="9" eb="10">
      <t>カラダ</t>
    </rPh>
    <phoneticPr fontId="8"/>
  </si>
  <si>
    <t>施設入所４５・地公体・定超・未計画２</t>
    <rPh sb="7" eb="8">
      <t>チ</t>
    </rPh>
    <rPh sb="8" eb="9">
      <t>コウ</t>
    </rPh>
    <rPh sb="9" eb="10">
      <t>カラダ</t>
    </rPh>
    <phoneticPr fontId="8"/>
  </si>
  <si>
    <t>施設入所４５・定超・栄養士非常勤</t>
  </si>
  <si>
    <t>施設入所４５・定超・未計画１・栄養士非常勤</t>
  </si>
  <si>
    <t>施設入所４５・定超・未計画２・栄養士非常勤</t>
    <phoneticPr fontId="8"/>
  </si>
  <si>
    <t>施設入所４５・地公体・定超・栄養士非常勤</t>
    <rPh sb="7" eb="8">
      <t>チ</t>
    </rPh>
    <rPh sb="8" eb="9">
      <t>コウ</t>
    </rPh>
    <rPh sb="9" eb="10">
      <t>カラダ</t>
    </rPh>
    <phoneticPr fontId="8"/>
  </si>
  <si>
    <t>施設入所４５・地公体・定超・未計画１・栄養士非常勤</t>
    <rPh sb="7" eb="8">
      <t>チ</t>
    </rPh>
    <rPh sb="8" eb="9">
      <t>コウ</t>
    </rPh>
    <rPh sb="9" eb="10">
      <t>カラダ</t>
    </rPh>
    <phoneticPr fontId="8"/>
  </si>
  <si>
    <t>施設入所４５・地公体・定超・未計画２・栄養士非常勤</t>
    <rPh sb="7" eb="8">
      <t>チ</t>
    </rPh>
    <rPh sb="8" eb="9">
      <t>コウ</t>
    </rPh>
    <rPh sb="9" eb="10">
      <t>カラダ</t>
    </rPh>
    <phoneticPr fontId="8"/>
  </si>
  <si>
    <t>施設入所４５・定超・栄養士未配置</t>
  </si>
  <si>
    <t>施設入所４５・定超・未計画１・栄養士未配置</t>
  </si>
  <si>
    <t>施設入所４５・定超・未計画２・栄養士未配置</t>
    <phoneticPr fontId="8"/>
  </si>
  <si>
    <t>施設入所４５・地公体・定超・栄養士未配置</t>
    <rPh sb="7" eb="8">
      <t>チ</t>
    </rPh>
    <rPh sb="8" eb="9">
      <t>コウ</t>
    </rPh>
    <rPh sb="9" eb="10">
      <t>カラダ</t>
    </rPh>
    <phoneticPr fontId="8"/>
  </si>
  <si>
    <t>施設入所４５・地公体・定超・未計画１・栄養士未配置</t>
    <rPh sb="7" eb="8">
      <t>チ</t>
    </rPh>
    <rPh sb="8" eb="9">
      <t>コウ</t>
    </rPh>
    <rPh sb="9" eb="10">
      <t>カラダ</t>
    </rPh>
    <phoneticPr fontId="8"/>
  </si>
  <si>
    <t>施設入所４５・地公体・定超・未計画２・栄養士未配置</t>
    <rPh sb="7" eb="8">
      <t>チ</t>
    </rPh>
    <rPh sb="8" eb="9">
      <t>コウ</t>
    </rPh>
    <rPh sb="9" eb="10">
      <t>カラダ</t>
    </rPh>
    <phoneticPr fontId="8"/>
  </si>
  <si>
    <t>施設入所４４・定超</t>
  </si>
  <si>
    <t>施設入所４４・定超・未計画１</t>
    <phoneticPr fontId="8"/>
  </si>
  <si>
    <t>施設入所４４・定超・未計画２</t>
    <phoneticPr fontId="8"/>
  </si>
  <si>
    <t>施設入所４４・地公体・定超</t>
    <rPh sb="7" eb="8">
      <t>チ</t>
    </rPh>
    <rPh sb="8" eb="9">
      <t>コウ</t>
    </rPh>
    <rPh sb="9" eb="10">
      <t>カラダ</t>
    </rPh>
    <phoneticPr fontId="8"/>
  </si>
  <si>
    <t>施設入所４４・地公体・定超・未計画１</t>
    <rPh sb="7" eb="8">
      <t>チ</t>
    </rPh>
    <rPh sb="8" eb="9">
      <t>コウ</t>
    </rPh>
    <rPh sb="9" eb="10">
      <t>カラダ</t>
    </rPh>
    <phoneticPr fontId="8"/>
  </si>
  <si>
    <t>施設入所４４・地公体・定超・未計画２</t>
    <rPh sb="7" eb="8">
      <t>チ</t>
    </rPh>
    <rPh sb="8" eb="9">
      <t>コウ</t>
    </rPh>
    <rPh sb="9" eb="10">
      <t>カラダ</t>
    </rPh>
    <phoneticPr fontId="8"/>
  </si>
  <si>
    <t>施設入所４４・定超・栄養士非常勤</t>
  </si>
  <si>
    <t>施設入所４４・定超・未計画１・栄養士非常勤</t>
  </si>
  <si>
    <t>施設入所４４・定超・未計画２・栄養士非常勤</t>
    <phoneticPr fontId="8"/>
  </si>
  <si>
    <t>施設入所４４・地公体・定超・栄養士非常勤</t>
    <rPh sb="7" eb="8">
      <t>チ</t>
    </rPh>
    <rPh sb="8" eb="9">
      <t>コウ</t>
    </rPh>
    <rPh sb="9" eb="10">
      <t>カラダ</t>
    </rPh>
    <phoneticPr fontId="8"/>
  </si>
  <si>
    <t>施設入所４４・地公体・定超・未計画１・栄養士非常勤</t>
    <rPh sb="7" eb="8">
      <t>チ</t>
    </rPh>
    <rPh sb="8" eb="9">
      <t>コウ</t>
    </rPh>
    <rPh sb="9" eb="10">
      <t>カラダ</t>
    </rPh>
    <phoneticPr fontId="8"/>
  </si>
  <si>
    <t>施設入所４４・地公体・定超・未計画２・栄養士非常勤</t>
    <rPh sb="7" eb="8">
      <t>チ</t>
    </rPh>
    <rPh sb="8" eb="9">
      <t>コウ</t>
    </rPh>
    <rPh sb="9" eb="10">
      <t>カラダ</t>
    </rPh>
    <phoneticPr fontId="8"/>
  </si>
  <si>
    <t>施設入所４４・定超・栄養士未配置</t>
  </si>
  <si>
    <t>施設入所４４・定超・未計画１・栄養士未配置</t>
  </si>
  <si>
    <t>施設入所４４・定超・未計画２・栄養士未配置</t>
    <phoneticPr fontId="8"/>
  </si>
  <si>
    <t>施設入所４４・地公体・定超・栄養士未配置</t>
    <rPh sb="7" eb="8">
      <t>チ</t>
    </rPh>
    <rPh sb="8" eb="9">
      <t>コウ</t>
    </rPh>
    <rPh sb="9" eb="10">
      <t>カラダ</t>
    </rPh>
    <phoneticPr fontId="8"/>
  </si>
  <si>
    <t>施設入所４４・地公体・定超・未計画１・栄養士未配置</t>
    <rPh sb="7" eb="8">
      <t>チ</t>
    </rPh>
    <rPh sb="8" eb="9">
      <t>コウ</t>
    </rPh>
    <rPh sb="9" eb="10">
      <t>カラダ</t>
    </rPh>
    <phoneticPr fontId="8"/>
  </si>
  <si>
    <t>施設入所４４・地公体・定超・未計画２・栄養士未配置</t>
    <rPh sb="7" eb="8">
      <t>チ</t>
    </rPh>
    <rPh sb="8" eb="9">
      <t>コウ</t>
    </rPh>
    <rPh sb="9" eb="10">
      <t>カラダ</t>
    </rPh>
    <phoneticPr fontId="8"/>
  </si>
  <si>
    <t>施設入所４３・定超</t>
  </si>
  <si>
    <t>施設入所４３・定超・未計画１</t>
    <phoneticPr fontId="8"/>
  </si>
  <si>
    <t>施設入所４３・定超・未計画２</t>
    <phoneticPr fontId="8"/>
  </si>
  <si>
    <t>施設入所４３・地公体・定超</t>
    <rPh sb="7" eb="8">
      <t>チ</t>
    </rPh>
    <rPh sb="8" eb="9">
      <t>コウ</t>
    </rPh>
    <rPh sb="9" eb="10">
      <t>カラダ</t>
    </rPh>
    <phoneticPr fontId="8"/>
  </si>
  <si>
    <t>施設入所４３・地公体・定超・未計画１</t>
    <rPh sb="7" eb="8">
      <t>チ</t>
    </rPh>
    <rPh sb="8" eb="9">
      <t>コウ</t>
    </rPh>
    <rPh sb="9" eb="10">
      <t>カラダ</t>
    </rPh>
    <phoneticPr fontId="8"/>
  </si>
  <si>
    <t>施設入所４３・地公体・定超・未計画２</t>
    <rPh sb="7" eb="8">
      <t>チ</t>
    </rPh>
    <rPh sb="8" eb="9">
      <t>コウ</t>
    </rPh>
    <rPh sb="9" eb="10">
      <t>カラダ</t>
    </rPh>
    <phoneticPr fontId="8"/>
  </si>
  <si>
    <t>施設入所４３・定超・栄養士非常勤</t>
  </si>
  <si>
    <t>施設入所４３・定超・未計画１・栄養士非常勤</t>
  </si>
  <si>
    <t>施設入所４３・定超・未計画２・栄養士非常勤</t>
    <phoneticPr fontId="8"/>
  </si>
  <si>
    <t>施設入所４３・地公体・定超・栄養士非常勤</t>
    <rPh sb="7" eb="8">
      <t>チ</t>
    </rPh>
    <rPh sb="8" eb="9">
      <t>コウ</t>
    </rPh>
    <rPh sb="9" eb="10">
      <t>カラダ</t>
    </rPh>
    <phoneticPr fontId="8"/>
  </si>
  <si>
    <t>施設入所４３・地公体・定超・未計画１・栄養士非常勤</t>
    <rPh sb="7" eb="8">
      <t>チ</t>
    </rPh>
    <rPh sb="8" eb="9">
      <t>コウ</t>
    </rPh>
    <rPh sb="9" eb="10">
      <t>カラダ</t>
    </rPh>
    <phoneticPr fontId="8"/>
  </si>
  <si>
    <t>施設入所４３・地公体・定超・未計画２・栄養士非常勤</t>
    <rPh sb="7" eb="8">
      <t>チ</t>
    </rPh>
    <rPh sb="8" eb="9">
      <t>コウ</t>
    </rPh>
    <rPh sb="9" eb="10">
      <t>カラダ</t>
    </rPh>
    <phoneticPr fontId="8"/>
  </si>
  <si>
    <t>施設入所４３・定超・栄養士未配置</t>
  </si>
  <si>
    <t>施設入所４３・定超・未計画１・栄養士未配置</t>
  </si>
  <si>
    <t>施設入所４３・定超・未計画２・栄養士未配置</t>
    <phoneticPr fontId="8"/>
  </si>
  <si>
    <t>施設入所４３・地公体・定超・栄養士未配置</t>
    <rPh sb="7" eb="8">
      <t>チ</t>
    </rPh>
    <rPh sb="8" eb="9">
      <t>コウ</t>
    </rPh>
    <rPh sb="9" eb="10">
      <t>カラダ</t>
    </rPh>
    <phoneticPr fontId="8"/>
  </si>
  <si>
    <t>施設入所４３・地公体・定超・未計画１・栄養士未配置</t>
    <rPh sb="7" eb="8">
      <t>チ</t>
    </rPh>
    <rPh sb="8" eb="9">
      <t>コウ</t>
    </rPh>
    <rPh sb="9" eb="10">
      <t>カラダ</t>
    </rPh>
    <phoneticPr fontId="8"/>
  </si>
  <si>
    <t>施設入所４３・地公体・定超・未計画２・栄養士未配置</t>
    <rPh sb="7" eb="8">
      <t>チ</t>
    </rPh>
    <rPh sb="8" eb="9">
      <t>コウ</t>
    </rPh>
    <rPh sb="9" eb="10">
      <t>カラダ</t>
    </rPh>
    <phoneticPr fontId="8"/>
  </si>
  <si>
    <t>施設入所４２・定超</t>
  </si>
  <si>
    <t>施設入所４２・定超・未計画１</t>
    <phoneticPr fontId="8"/>
  </si>
  <si>
    <t>施設入所４２・定超・未計画２</t>
    <phoneticPr fontId="8"/>
  </si>
  <si>
    <t>施設入所４２・地公体・定超</t>
    <rPh sb="7" eb="8">
      <t>チ</t>
    </rPh>
    <rPh sb="8" eb="9">
      <t>コウ</t>
    </rPh>
    <rPh sb="9" eb="10">
      <t>カラダ</t>
    </rPh>
    <phoneticPr fontId="8"/>
  </si>
  <si>
    <t>施設入所４２・地公体・定超・未計画１</t>
    <rPh sb="7" eb="8">
      <t>チ</t>
    </rPh>
    <rPh sb="8" eb="9">
      <t>コウ</t>
    </rPh>
    <rPh sb="9" eb="10">
      <t>カラダ</t>
    </rPh>
    <phoneticPr fontId="8"/>
  </si>
  <si>
    <t>施設入所４２・地公体・定超・未計画２</t>
    <rPh sb="7" eb="8">
      <t>チ</t>
    </rPh>
    <rPh sb="8" eb="9">
      <t>コウ</t>
    </rPh>
    <rPh sb="9" eb="10">
      <t>カラダ</t>
    </rPh>
    <phoneticPr fontId="8"/>
  </si>
  <si>
    <t>施設入所４２・定超・栄養士非常勤</t>
  </si>
  <si>
    <t>施設入所４２・定超・未計画１・栄養士非常勤</t>
  </si>
  <si>
    <t>施設入所４２・定超・未計画２・栄養士非常勤</t>
    <phoneticPr fontId="8"/>
  </si>
  <si>
    <t>施設入所４２・地公体・定超・栄養士非常勤</t>
    <rPh sb="7" eb="8">
      <t>チ</t>
    </rPh>
    <rPh sb="8" eb="9">
      <t>コウ</t>
    </rPh>
    <rPh sb="9" eb="10">
      <t>カラダ</t>
    </rPh>
    <phoneticPr fontId="8"/>
  </si>
  <si>
    <t>施設入所４２・地公体・定超・未計画１・栄養士非常勤</t>
    <rPh sb="7" eb="8">
      <t>チ</t>
    </rPh>
    <rPh sb="8" eb="9">
      <t>コウ</t>
    </rPh>
    <rPh sb="9" eb="10">
      <t>カラダ</t>
    </rPh>
    <phoneticPr fontId="8"/>
  </si>
  <si>
    <t>施設入所４２・地公体・定超・未計画２・栄養士非常勤</t>
    <rPh sb="7" eb="8">
      <t>チ</t>
    </rPh>
    <rPh sb="8" eb="9">
      <t>コウ</t>
    </rPh>
    <rPh sb="9" eb="10">
      <t>カラダ</t>
    </rPh>
    <phoneticPr fontId="8"/>
  </si>
  <si>
    <t>施設入所４２・定超・栄養士未配置</t>
  </si>
  <si>
    <t>施設入所４２・定超・未計画１・栄養士未配置</t>
  </si>
  <si>
    <t>施設入所４２・定超・未計画２・栄養士未配置</t>
    <phoneticPr fontId="8"/>
  </si>
  <si>
    <t>施設入所４２・地公体・定超・栄養士未配置</t>
    <rPh sb="7" eb="8">
      <t>チ</t>
    </rPh>
    <rPh sb="8" eb="9">
      <t>コウ</t>
    </rPh>
    <rPh sb="9" eb="10">
      <t>カラダ</t>
    </rPh>
    <phoneticPr fontId="8"/>
  </si>
  <si>
    <t>施設入所４２・地公体・定超・未計画１・栄養士未配置</t>
    <rPh sb="7" eb="8">
      <t>チ</t>
    </rPh>
    <rPh sb="8" eb="9">
      <t>コウ</t>
    </rPh>
    <rPh sb="9" eb="10">
      <t>カラダ</t>
    </rPh>
    <phoneticPr fontId="8"/>
  </si>
  <si>
    <t>施設入所４２・地公体・定超・未計画２・栄養士未配置</t>
    <rPh sb="7" eb="8">
      <t>チ</t>
    </rPh>
    <rPh sb="8" eb="9">
      <t>コウ</t>
    </rPh>
    <rPh sb="9" eb="10">
      <t>カラダ</t>
    </rPh>
    <phoneticPr fontId="8"/>
  </si>
  <si>
    <t>１１　経過的施設入所支援サービスコード表</t>
    <phoneticPr fontId="8"/>
  </si>
  <si>
    <t>経過的施入児入１</t>
  </si>
  <si>
    <t>イ　知的障害児の場合</t>
    <rPh sb="2" eb="4">
      <t>チテキ</t>
    </rPh>
    <rPh sb="4" eb="6">
      <t>ショウガイ</t>
    </rPh>
    <rPh sb="6" eb="7">
      <t>ジ</t>
    </rPh>
    <rPh sb="8" eb="10">
      <t>バアイ</t>
    </rPh>
    <phoneticPr fontId="8"/>
  </si>
  <si>
    <t>(1)定員
5人以上
10人未満</t>
    <rPh sb="3" eb="5">
      <t>テイイン</t>
    </rPh>
    <rPh sb="7" eb="8">
      <t>ニン</t>
    </rPh>
    <rPh sb="8" eb="10">
      <t>イジョウ</t>
    </rPh>
    <rPh sb="13" eb="14">
      <t>ニン</t>
    </rPh>
    <rPh sb="14" eb="16">
      <t>ミマン</t>
    </rPh>
    <phoneticPr fontId="8"/>
  </si>
  <si>
    <t>当該施設が単独施設</t>
    <rPh sb="0" eb="2">
      <t>トウガイ</t>
    </rPh>
    <rPh sb="2" eb="4">
      <t>シセツ</t>
    </rPh>
    <rPh sb="5" eb="7">
      <t>タンドク</t>
    </rPh>
    <rPh sb="7" eb="9">
      <t>シセツ</t>
    </rPh>
    <phoneticPr fontId="8"/>
  </si>
  <si>
    <t>経過的施入児入１・未計画１</t>
  </si>
  <si>
    <t>入所支援計画が作成されない場合</t>
    <rPh sb="0" eb="2">
      <t>ニュウショ</t>
    </rPh>
    <rPh sb="2" eb="4">
      <t>シエン</t>
    </rPh>
    <rPh sb="4" eb="6">
      <t>ケイカク</t>
    </rPh>
    <phoneticPr fontId="8"/>
  </si>
  <si>
    <t>減算が適用される月から２月目まで</t>
    <phoneticPr fontId="16"/>
  </si>
  <si>
    <t>F001</t>
    <phoneticPr fontId="16"/>
  </si>
  <si>
    <t>経過的施入児入１・未計画２</t>
  </si>
  <si>
    <t>３月以上連続して減算の場合</t>
    <phoneticPr fontId="16"/>
  </si>
  <si>
    <t>経過的施入児入１・地公体</t>
  </si>
  <si>
    <t>地方公共団体が設置する</t>
    <rPh sb="0" eb="2">
      <t>チホウ</t>
    </rPh>
    <rPh sb="2" eb="4">
      <t>コウキョウ</t>
    </rPh>
    <rPh sb="4" eb="6">
      <t>ダンタイ</t>
    </rPh>
    <rPh sb="7" eb="9">
      <t>セッチ</t>
    </rPh>
    <phoneticPr fontId="8"/>
  </si>
  <si>
    <t>経過的施入児入１・地公体・未計画１</t>
  </si>
  <si>
    <t>指定障害児入所施設の場合</t>
    <rPh sb="5" eb="7">
      <t>ニュウショ</t>
    </rPh>
    <rPh sb="7" eb="9">
      <t>シセツ</t>
    </rPh>
    <rPh sb="10" eb="12">
      <t>バアイ</t>
    </rPh>
    <phoneticPr fontId="8"/>
  </si>
  <si>
    <t>F002</t>
  </si>
  <si>
    <t>経過的施入児入１・地公体・未計画２</t>
  </si>
  <si>
    <t>経過的施入児入２</t>
  </si>
  <si>
    <t>(2)定員10人</t>
    <rPh sb="3" eb="5">
      <t>テイイン</t>
    </rPh>
    <rPh sb="7" eb="8">
      <t>ニン</t>
    </rPh>
    <phoneticPr fontId="8"/>
  </si>
  <si>
    <t>(一)当該施設に併設する</t>
    <rPh sb="1" eb="2">
      <t>イチ</t>
    </rPh>
    <rPh sb="3" eb="5">
      <t>トウガイ</t>
    </rPh>
    <rPh sb="5" eb="7">
      <t>シセツ</t>
    </rPh>
    <rPh sb="8" eb="10">
      <t>ヘイセツ</t>
    </rPh>
    <phoneticPr fontId="8"/>
  </si>
  <si>
    <t>経過的施入児入２・未計画１</t>
  </si>
  <si>
    <t>施設が主たる施設</t>
    <phoneticPr fontId="8"/>
  </si>
  <si>
    <t>F003</t>
  </si>
  <si>
    <t>経過的施入児入２・未計画２</t>
  </si>
  <si>
    <t>経過的施入児入２・地公体</t>
  </si>
  <si>
    <t>経過的施入児入２・地公体・未計画１</t>
  </si>
  <si>
    <t>F004</t>
  </si>
  <si>
    <t>経過的施入児入２・地公体・未計画２</t>
  </si>
  <si>
    <t>経過的施入児入３</t>
  </si>
  <si>
    <t>(ニ)当該施設が主たる施設</t>
    <rPh sb="3" eb="5">
      <t>トウガイ</t>
    </rPh>
    <rPh sb="5" eb="7">
      <t>シセツ</t>
    </rPh>
    <rPh sb="8" eb="9">
      <t>シュ</t>
    </rPh>
    <rPh sb="11" eb="13">
      <t>シセツ</t>
    </rPh>
    <phoneticPr fontId="8"/>
  </si>
  <si>
    <t>経過的施入児入３・未計画１</t>
  </si>
  <si>
    <t>F005</t>
  </si>
  <si>
    <t>経過的施入児入３・未計画２</t>
  </si>
  <si>
    <t>経過的施入児入３・地公体</t>
  </si>
  <si>
    <t>経過的施入児入３・地公体・未計画１</t>
  </si>
  <si>
    <t>F006</t>
  </si>
  <si>
    <t>経過的施入児入３・地公体・未計画２</t>
  </si>
  <si>
    <t>経過的施入児入４</t>
  </si>
  <si>
    <t>(三)当該施設が単独施設</t>
    <rPh sb="1" eb="2">
      <t>サン</t>
    </rPh>
    <rPh sb="3" eb="5">
      <t>トウガイ</t>
    </rPh>
    <rPh sb="5" eb="7">
      <t>シセツ</t>
    </rPh>
    <rPh sb="8" eb="10">
      <t>タンドク</t>
    </rPh>
    <rPh sb="10" eb="12">
      <t>シセツ</t>
    </rPh>
    <phoneticPr fontId="8"/>
  </si>
  <si>
    <t>経過的施入児入４・未計画１</t>
  </si>
  <si>
    <t>F007</t>
  </si>
  <si>
    <t>経過的施入児入４・未計画２</t>
  </si>
  <si>
    <t>経過的施入児入４・地公体</t>
  </si>
  <si>
    <t>経過的施入児入４・地公体・未計画１</t>
  </si>
  <si>
    <t>F008</t>
  </si>
  <si>
    <t>経過的施入児入４・地公体・未計画２</t>
  </si>
  <si>
    <t>経過的施入児入５</t>
  </si>
  <si>
    <t>(3)定員
11人以上
20人以下</t>
    <rPh sb="3" eb="5">
      <t>テイイン</t>
    </rPh>
    <rPh sb="8" eb="9">
      <t>ニン</t>
    </rPh>
    <rPh sb="9" eb="11">
      <t>イジョウ</t>
    </rPh>
    <rPh sb="14" eb="15">
      <t>ニン</t>
    </rPh>
    <rPh sb="15" eb="17">
      <t>イカ</t>
    </rPh>
    <phoneticPr fontId="8"/>
  </si>
  <si>
    <t>経過的施入児入５・未計画１</t>
  </si>
  <si>
    <t>F009</t>
  </si>
  <si>
    <t>経過的施入児入５・未計画２</t>
  </si>
  <si>
    <t>経過的施入児入５・地公体</t>
  </si>
  <si>
    <t>経過的施入児入５・地公体・未計画１</t>
  </si>
  <si>
    <t>F010</t>
  </si>
  <si>
    <t>経過的施入児入５・地公体・未計画２</t>
  </si>
  <si>
    <t>経過的施入児入６</t>
  </si>
  <si>
    <t>経過的施入児入６・未計画１</t>
  </si>
  <si>
    <t>F011</t>
  </si>
  <si>
    <t>経過的施入児入６・未計画２</t>
  </si>
  <si>
    <t>経過的施入児入６・地公体</t>
  </si>
  <si>
    <t>経過的施入児入６・地公体・未計画１</t>
  </si>
  <si>
    <t>F012</t>
  </si>
  <si>
    <t>経過的施入児入６・地公体・未計画２</t>
  </si>
  <si>
    <t>経過的施入児入７</t>
  </si>
  <si>
    <t>経過的施入児入７・未計画１</t>
  </si>
  <si>
    <t>F013</t>
  </si>
  <si>
    <t>経過的施入児入７・未計画２</t>
  </si>
  <si>
    <t>経過的施入児入７・地公体</t>
  </si>
  <si>
    <t>経過的施入児入７・地公体・未計画１</t>
  </si>
  <si>
    <t>F014</t>
  </si>
  <si>
    <t>経過的施入児入７・地公体・未計画２</t>
  </si>
  <si>
    <t>経過的施入児入８</t>
  </si>
  <si>
    <t>(4)定員21人以上30人以下</t>
    <rPh sb="3" eb="5">
      <t>テイイン</t>
    </rPh>
    <rPh sb="7" eb="8">
      <t>ニン</t>
    </rPh>
    <rPh sb="8" eb="10">
      <t>イジョウ</t>
    </rPh>
    <rPh sb="12" eb="13">
      <t>ニン</t>
    </rPh>
    <rPh sb="13" eb="15">
      <t>イカ</t>
    </rPh>
    <phoneticPr fontId="8"/>
  </si>
  <si>
    <t>経過的施入児入８・未計画１</t>
  </si>
  <si>
    <t>F015</t>
  </si>
  <si>
    <t>経過的施入児入８・未計画２</t>
  </si>
  <si>
    <t>経過的施入児入８・地公体</t>
  </si>
  <si>
    <t>経過的施入児入８・地公体・未計画１</t>
  </si>
  <si>
    <t>F016</t>
  </si>
  <si>
    <t>経過的施入児入８・地公体・未計画２</t>
  </si>
  <si>
    <t>経過的施入児入９</t>
  </si>
  <si>
    <t>(5)定員31人以上40人以下</t>
    <rPh sb="3" eb="5">
      <t>テイイン</t>
    </rPh>
    <rPh sb="7" eb="8">
      <t>ニン</t>
    </rPh>
    <rPh sb="8" eb="10">
      <t>イジョウ</t>
    </rPh>
    <rPh sb="12" eb="13">
      <t>ニン</t>
    </rPh>
    <rPh sb="13" eb="15">
      <t>イカ</t>
    </rPh>
    <phoneticPr fontId="8"/>
  </si>
  <si>
    <t>経過的施入児入９・未計画１</t>
  </si>
  <si>
    <t>F017</t>
  </si>
  <si>
    <t>経過的施入児入９・未計画２</t>
  </si>
  <si>
    <t>経過的施入児入９・地公体</t>
  </si>
  <si>
    <t>経過的施入児入９・地公体・未計画１</t>
  </si>
  <si>
    <t>F018</t>
  </si>
  <si>
    <t>経過的施入児入９・地公体・未計画２</t>
  </si>
  <si>
    <t>経過的施入児入１０</t>
  </si>
  <si>
    <t>(6)定員41人以上50人以下</t>
    <rPh sb="3" eb="5">
      <t>テイイン</t>
    </rPh>
    <rPh sb="7" eb="8">
      <t>ニン</t>
    </rPh>
    <rPh sb="8" eb="10">
      <t>イジョウ</t>
    </rPh>
    <rPh sb="12" eb="13">
      <t>ニン</t>
    </rPh>
    <rPh sb="13" eb="15">
      <t>イカ</t>
    </rPh>
    <phoneticPr fontId="8"/>
  </si>
  <si>
    <t>経過的施入児入１０・未計画１</t>
  </si>
  <si>
    <t>F019</t>
  </si>
  <si>
    <t>経過的施入児入１０・未計画２</t>
  </si>
  <si>
    <t>経過的施入児入１０・地公体</t>
  </si>
  <si>
    <t>経過的施入児入１０・地公体・未計画１</t>
  </si>
  <si>
    <t>F020</t>
  </si>
  <si>
    <t>経過的施入児入１０・地公体・未計画２</t>
  </si>
  <si>
    <t>経過的施入児入１１</t>
  </si>
  <si>
    <t>(7)定員51人以上60人以下</t>
    <rPh sb="3" eb="5">
      <t>テイイン</t>
    </rPh>
    <rPh sb="7" eb="8">
      <t>ニン</t>
    </rPh>
    <rPh sb="8" eb="10">
      <t>イジョウ</t>
    </rPh>
    <rPh sb="12" eb="13">
      <t>ニン</t>
    </rPh>
    <rPh sb="13" eb="15">
      <t>イカ</t>
    </rPh>
    <phoneticPr fontId="8"/>
  </si>
  <si>
    <t>経過的施入児入１１・未計画１</t>
  </si>
  <si>
    <t>F021</t>
  </si>
  <si>
    <t>経過的施入児入１１・未計画２</t>
  </si>
  <si>
    <t>経過的施入児入１１・地公体</t>
  </si>
  <si>
    <t>経過的施入児入１１・地公体・未計画１</t>
  </si>
  <si>
    <t>F022</t>
  </si>
  <si>
    <t>経過的施入児入１１・地公体・未計画２</t>
  </si>
  <si>
    <t>経過的施入児入１２</t>
  </si>
  <si>
    <t>(8)定員61人以上70人以下</t>
    <rPh sb="3" eb="5">
      <t>テイイン</t>
    </rPh>
    <rPh sb="7" eb="8">
      <t>ニン</t>
    </rPh>
    <rPh sb="8" eb="10">
      <t>イジョウ</t>
    </rPh>
    <rPh sb="12" eb="13">
      <t>ニン</t>
    </rPh>
    <rPh sb="13" eb="15">
      <t>イカ</t>
    </rPh>
    <phoneticPr fontId="8"/>
  </si>
  <si>
    <t>経過的施入児入１２・未計画１</t>
  </si>
  <si>
    <t>F023</t>
  </si>
  <si>
    <t>経過的施入児入１２・未計画２</t>
  </si>
  <si>
    <t>経過的施入児入１２・地公体</t>
  </si>
  <si>
    <t>経過的施入児入１２・地公体・未計画１</t>
  </si>
  <si>
    <t>F024</t>
  </si>
  <si>
    <t>経過的施入児入１２・地公体・未計画２</t>
  </si>
  <si>
    <t>経過的施入児入１３</t>
  </si>
  <si>
    <t>(9)定員71人以上80人以下</t>
    <rPh sb="3" eb="5">
      <t>テイイン</t>
    </rPh>
    <rPh sb="7" eb="8">
      <t>ニン</t>
    </rPh>
    <rPh sb="8" eb="10">
      <t>イジョウ</t>
    </rPh>
    <rPh sb="12" eb="13">
      <t>ニン</t>
    </rPh>
    <rPh sb="13" eb="15">
      <t>イカ</t>
    </rPh>
    <phoneticPr fontId="8"/>
  </si>
  <si>
    <t>経過的施入児入１３・未計画１</t>
  </si>
  <si>
    <t>F025</t>
  </si>
  <si>
    <t>経過的施入児入１３・未計画２</t>
  </si>
  <si>
    <t>経過的施入児入１３・地公体</t>
  </si>
  <si>
    <t>経過的施入児入１３・地公体・未計画１</t>
  </si>
  <si>
    <t>F026</t>
  </si>
  <si>
    <t>経過的施入児入１３・地公体・未計画２</t>
  </si>
  <si>
    <t>経過的施入児入１４</t>
  </si>
  <si>
    <t>(10)定員81人以上90人以下</t>
    <rPh sb="4" eb="6">
      <t>テイイン</t>
    </rPh>
    <rPh sb="8" eb="9">
      <t>ニン</t>
    </rPh>
    <rPh sb="9" eb="11">
      <t>イジョウ</t>
    </rPh>
    <rPh sb="13" eb="14">
      <t>ニン</t>
    </rPh>
    <rPh sb="14" eb="16">
      <t>イカ</t>
    </rPh>
    <phoneticPr fontId="8"/>
  </si>
  <si>
    <t>経過的施入児入１４・未計画１</t>
  </si>
  <si>
    <t>F027</t>
  </si>
  <si>
    <t>経過的施入児入１４・未計画２</t>
  </si>
  <si>
    <t>経過的施入児入１４・地公体</t>
  </si>
  <si>
    <t>経過的施入児入１４・地公体・未計画１</t>
  </si>
  <si>
    <t>F028</t>
  </si>
  <si>
    <t>経過的施入児入１４・地公体・未計画２</t>
  </si>
  <si>
    <t>経過的施入児入１５</t>
  </si>
  <si>
    <t>(11)定員91人以上100人以下</t>
    <rPh sb="4" eb="6">
      <t>テイイン</t>
    </rPh>
    <rPh sb="8" eb="9">
      <t>ニン</t>
    </rPh>
    <rPh sb="9" eb="11">
      <t>イジョウ</t>
    </rPh>
    <rPh sb="14" eb="15">
      <t>ニン</t>
    </rPh>
    <rPh sb="15" eb="17">
      <t>イカ</t>
    </rPh>
    <phoneticPr fontId="8"/>
  </si>
  <si>
    <t>経過的施入児入１５・未計画１</t>
  </si>
  <si>
    <t>F029</t>
  </si>
  <si>
    <t>経過的施入児入１５・未計画２</t>
  </si>
  <si>
    <t>経過的施入児入１５・地公体</t>
  </si>
  <si>
    <t>経過的施入児入１５・地公体・未計画１</t>
  </si>
  <si>
    <t>F030</t>
  </si>
  <si>
    <t>経過的施入児入１５・地公体・未計画２</t>
  </si>
  <si>
    <t>経過的施入児入１６</t>
  </si>
  <si>
    <t>(12)定員101人以上110人以下</t>
    <rPh sb="4" eb="6">
      <t>テイイン</t>
    </rPh>
    <rPh sb="9" eb="10">
      <t>ニン</t>
    </rPh>
    <rPh sb="10" eb="12">
      <t>イジョウ</t>
    </rPh>
    <rPh sb="15" eb="16">
      <t>ニン</t>
    </rPh>
    <rPh sb="16" eb="18">
      <t>イカ</t>
    </rPh>
    <phoneticPr fontId="8"/>
  </si>
  <si>
    <t>経過的施入児入１６・未計画１</t>
  </si>
  <si>
    <t>F031</t>
  </si>
  <si>
    <t>経過的施入児入１６・未計画２</t>
  </si>
  <si>
    <t>経過的施入児入１６・地公体</t>
  </si>
  <si>
    <t>経過的施入児入１６・地公体・未計画１</t>
  </si>
  <si>
    <t>F032</t>
  </si>
  <si>
    <t>経過的施入児入１６・地公体・未計画２</t>
  </si>
  <si>
    <t>経過的施入児入１７</t>
  </si>
  <si>
    <t>(13)定員111人以上120人以下</t>
    <rPh sb="4" eb="6">
      <t>テイイン</t>
    </rPh>
    <rPh sb="9" eb="10">
      <t>ニン</t>
    </rPh>
    <rPh sb="10" eb="12">
      <t>イジョウ</t>
    </rPh>
    <rPh sb="15" eb="16">
      <t>ニン</t>
    </rPh>
    <rPh sb="16" eb="18">
      <t>イカ</t>
    </rPh>
    <phoneticPr fontId="8"/>
  </si>
  <si>
    <t>経過的施入児入１７・未計画１</t>
  </si>
  <si>
    <t>F033</t>
  </si>
  <si>
    <t>経過的施入児入１７・未計画２</t>
  </si>
  <si>
    <t>経過的施入児入１７・地公体</t>
  </si>
  <si>
    <t>経過的施入児入１７・地公体・未計画１</t>
  </si>
  <si>
    <t>F034</t>
  </si>
  <si>
    <t>経過的施入児入１７・地公体・未計画２</t>
  </si>
  <si>
    <t>経過的施入児入１８</t>
  </si>
  <si>
    <t>(14)定員121人以上130人以下</t>
    <rPh sb="4" eb="6">
      <t>テイイン</t>
    </rPh>
    <rPh sb="9" eb="10">
      <t>ニン</t>
    </rPh>
    <rPh sb="10" eb="12">
      <t>イジョウ</t>
    </rPh>
    <rPh sb="15" eb="16">
      <t>ニン</t>
    </rPh>
    <rPh sb="16" eb="18">
      <t>イカ</t>
    </rPh>
    <phoneticPr fontId="8"/>
  </si>
  <si>
    <t>経過的施入児入１８・未計画１</t>
  </si>
  <si>
    <t>F035</t>
  </si>
  <si>
    <t>経過的施入児入１８・未計画２</t>
  </si>
  <si>
    <t>経過的施入児入１８・地公体</t>
  </si>
  <si>
    <t>経過的施入児入１８・地公体・未計画１</t>
  </si>
  <si>
    <t>F036</t>
  </si>
  <si>
    <t>経過的施入児入１８・地公体・未計画２</t>
  </si>
  <si>
    <t>経過的施入児入１９</t>
  </si>
  <si>
    <t>(15)定員131人以上140人以下</t>
    <rPh sb="4" eb="6">
      <t>テイイン</t>
    </rPh>
    <rPh sb="9" eb="10">
      <t>ニン</t>
    </rPh>
    <rPh sb="10" eb="12">
      <t>イジョウ</t>
    </rPh>
    <rPh sb="15" eb="16">
      <t>ニン</t>
    </rPh>
    <rPh sb="16" eb="18">
      <t>イカ</t>
    </rPh>
    <phoneticPr fontId="8"/>
  </si>
  <si>
    <t>経過的施入児入１９・未計画１</t>
  </si>
  <si>
    <t>F037</t>
  </si>
  <si>
    <t>経過的施入児入１９・未計画２</t>
  </si>
  <si>
    <t>経過的施入児入１９・地公体</t>
  </si>
  <si>
    <t>経過的施入児入１９・地公体・未計画１</t>
  </si>
  <si>
    <t>F038</t>
  </si>
  <si>
    <t>経過的施入児入１９・地公体・未計画２</t>
  </si>
  <si>
    <t>経過的施入児入２０</t>
  </si>
  <si>
    <t>(16)定員141人以上150人以下</t>
    <rPh sb="4" eb="6">
      <t>テイイン</t>
    </rPh>
    <rPh sb="9" eb="10">
      <t>ニン</t>
    </rPh>
    <rPh sb="10" eb="12">
      <t>イジョウ</t>
    </rPh>
    <rPh sb="15" eb="16">
      <t>ニン</t>
    </rPh>
    <rPh sb="16" eb="18">
      <t>イカ</t>
    </rPh>
    <phoneticPr fontId="8"/>
  </si>
  <si>
    <t>経過的施入児入２０・未計画１</t>
  </si>
  <si>
    <t>F039</t>
  </si>
  <si>
    <t>経過的施入児入２０・未計画２</t>
  </si>
  <si>
    <t>経過的施入児入２０・地公体</t>
  </si>
  <si>
    <t>経過的施入児入２０・地公体・未計画１</t>
  </si>
  <si>
    <t>F040</t>
  </si>
  <si>
    <t>経過的施入児入２０・地公体・未計画２</t>
  </si>
  <si>
    <t>経過的施入児入２１</t>
  </si>
  <si>
    <t>(17)定員151人以上160人以下</t>
    <rPh sb="4" eb="6">
      <t>テイイン</t>
    </rPh>
    <rPh sb="9" eb="10">
      <t>ニン</t>
    </rPh>
    <rPh sb="10" eb="12">
      <t>イジョウ</t>
    </rPh>
    <rPh sb="15" eb="16">
      <t>ニン</t>
    </rPh>
    <rPh sb="16" eb="18">
      <t>イカ</t>
    </rPh>
    <phoneticPr fontId="8"/>
  </si>
  <si>
    <t>経過的施入児入２１・未計画１</t>
  </si>
  <si>
    <t>F041</t>
  </si>
  <si>
    <t>経過的施入児入２１・未計画２</t>
  </si>
  <si>
    <t>経過的施入児入２１・地公体</t>
  </si>
  <si>
    <t>経過的施入児入２１・地公体・未計画１</t>
  </si>
  <si>
    <t>F042</t>
  </si>
  <si>
    <t>経過的施入児入２１・地公体・未計画２</t>
  </si>
  <si>
    <t>経過的施入児入２２</t>
  </si>
  <si>
    <t>(18)定員161人以上170人以下</t>
    <rPh sb="4" eb="6">
      <t>テイイン</t>
    </rPh>
    <rPh sb="9" eb="10">
      <t>ニン</t>
    </rPh>
    <rPh sb="10" eb="12">
      <t>イジョウ</t>
    </rPh>
    <rPh sb="15" eb="16">
      <t>ニン</t>
    </rPh>
    <rPh sb="16" eb="18">
      <t>イカ</t>
    </rPh>
    <phoneticPr fontId="8"/>
  </si>
  <si>
    <t>経過的施入児入２２・未計画１</t>
  </si>
  <si>
    <t>F043</t>
  </si>
  <si>
    <t>経過的施入児入２２・未計画２</t>
  </si>
  <si>
    <t>経過的施入児入２２・地公体</t>
  </si>
  <si>
    <t>経過的施入児入２２・地公体・未計画１</t>
  </si>
  <si>
    <t>F044</t>
  </si>
  <si>
    <t>経過的施入児入２２・地公体・未計画２</t>
  </si>
  <si>
    <t>経過的施入児入２３</t>
  </si>
  <si>
    <t>(19)定員171人以上180人以下</t>
    <rPh sb="4" eb="6">
      <t>テイイン</t>
    </rPh>
    <rPh sb="9" eb="10">
      <t>ニン</t>
    </rPh>
    <rPh sb="10" eb="12">
      <t>イジョウ</t>
    </rPh>
    <rPh sb="15" eb="16">
      <t>ニン</t>
    </rPh>
    <rPh sb="16" eb="18">
      <t>イカ</t>
    </rPh>
    <phoneticPr fontId="8"/>
  </si>
  <si>
    <t>経過的施入児入２３・未計画１</t>
  </si>
  <si>
    <t>F045</t>
  </si>
  <si>
    <t>経過的施入児入２３・未計画２</t>
  </si>
  <si>
    <t>経過的施入児入２３・地公体</t>
  </si>
  <si>
    <t>経過的施入児入２３・地公体・未計画１</t>
  </si>
  <si>
    <t>F046</t>
  </si>
  <si>
    <t>経過的施入児入２３・地公体・未計画２</t>
  </si>
  <si>
    <t>経過的施入児入２４</t>
  </si>
  <si>
    <t>(20)定員181人以上190人以下</t>
    <rPh sb="4" eb="6">
      <t>テイイン</t>
    </rPh>
    <rPh sb="9" eb="10">
      <t>ニン</t>
    </rPh>
    <rPh sb="10" eb="12">
      <t>イジョウ</t>
    </rPh>
    <rPh sb="15" eb="16">
      <t>ニン</t>
    </rPh>
    <rPh sb="16" eb="18">
      <t>イカ</t>
    </rPh>
    <phoneticPr fontId="8"/>
  </si>
  <si>
    <t>経過的施入児入２４・未計画１</t>
  </si>
  <si>
    <t>F047</t>
  </si>
  <si>
    <t>経過的施入児入２４・未計画２</t>
  </si>
  <si>
    <t>経過的施入児入２４・地公体</t>
  </si>
  <si>
    <t>経過的施入児入２４・地公体・未計画１</t>
  </si>
  <si>
    <t>F048</t>
  </si>
  <si>
    <t>経過的施入児入２４・地公体・未計画２</t>
  </si>
  <si>
    <t>経過的施入児入２５</t>
  </si>
  <si>
    <t>(21)定員191人以上</t>
    <rPh sb="4" eb="6">
      <t>テイイン</t>
    </rPh>
    <rPh sb="9" eb="10">
      <t>ニン</t>
    </rPh>
    <rPh sb="10" eb="12">
      <t>イジョウ</t>
    </rPh>
    <phoneticPr fontId="8"/>
  </si>
  <si>
    <t>経過的施入児入２５・未計画１</t>
  </si>
  <si>
    <t>F049</t>
  </si>
  <si>
    <t>経過的施入児入２５・未計画２</t>
  </si>
  <si>
    <t>経過的施入児入２５・地公体</t>
  </si>
  <si>
    <t>経過的施入児入２５・地公体・未計画１</t>
  </si>
  <si>
    <t>F050</t>
  </si>
  <si>
    <t>経過的施入児入２５・地公体・未計画２</t>
  </si>
  <si>
    <t>経過的施入児入２６</t>
  </si>
  <si>
    <t>ロ　自閉症児の場合</t>
    <rPh sb="2" eb="5">
      <t>ジヘイショウ</t>
    </rPh>
    <rPh sb="5" eb="6">
      <t>ジ</t>
    </rPh>
    <rPh sb="7" eb="9">
      <t>バアイ</t>
    </rPh>
    <phoneticPr fontId="8"/>
  </si>
  <si>
    <t>(1)定員30人以下</t>
    <rPh sb="3" eb="5">
      <t>テイイン</t>
    </rPh>
    <rPh sb="7" eb="8">
      <t>ニン</t>
    </rPh>
    <rPh sb="8" eb="10">
      <t>イカ</t>
    </rPh>
    <phoneticPr fontId="8"/>
  </si>
  <si>
    <t>経過的施入児入２６・未計画１</t>
  </si>
  <si>
    <t>F201</t>
    <phoneticPr fontId="16"/>
  </si>
  <si>
    <t>経過的施入児入２６・未計画２</t>
  </si>
  <si>
    <t>経過的施入児入２６・地公体</t>
  </si>
  <si>
    <t>経過的施入児入２６・地公体・未計画１</t>
  </si>
  <si>
    <t>F202</t>
  </si>
  <si>
    <t>経過的施入児入２６・地公体・未計画２</t>
  </si>
  <si>
    <t>経過的施入児入２７</t>
  </si>
  <si>
    <t>(2)定員31人以上40人以下</t>
    <rPh sb="3" eb="5">
      <t>テイイン</t>
    </rPh>
    <rPh sb="7" eb="8">
      <t>ニン</t>
    </rPh>
    <rPh sb="8" eb="10">
      <t>イジョウ</t>
    </rPh>
    <rPh sb="12" eb="13">
      <t>ニン</t>
    </rPh>
    <rPh sb="13" eb="15">
      <t>イカ</t>
    </rPh>
    <phoneticPr fontId="8"/>
  </si>
  <si>
    <t>経過的施入児入２７・未計画１</t>
  </si>
  <si>
    <t>F203</t>
  </si>
  <si>
    <t>経過的施入児入２７・未計画２</t>
  </si>
  <si>
    <t>経過的施入児入２７・地公体</t>
  </si>
  <si>
    <t>経過的施入児入２７・地公体・未計画１</t>
  </si>
  <si>
    <t>F204</t>
  </si>
  <si>
    <t>経過的施入児入２７・地公体・未計画２</t>
  </si>
  <si>
    <t>経過的施入児入２８</t>
  </si>
  <si>
    <t>(3)定員41人以上50人以下</t>
    <rPh sb="3" eb="5">
      <t>テイイン</t>
    </rPh>
    <rPh sb="7" eb="8">
      <t>ニン</t>
    </rPh>
    <rPh sb="8" eb="10">
      <t>イジョウ</t>
    </rPh>
    <rPh sb="12" eb="13">
      <t>ニン</t>
    </rPh>
    <rPh sb="13" eb="15">
      <t>イカ</t>
    </rPh>
    <phoneticPr fontId="8"/>
  </si>
  <si>
    <t>経過的施入児入２８・未計画１</t>
  </si>
  <si>
    <t>F205</t>
  </si>
  <si>
    <t>経過的施入児入２８・未計画２</t>
  </si>
  <si>
    <t>経過的施入児入２８・地公体</t>
  </si>
  <si>
    <t>経過的施入児入２８・地公体・未計画１</t>
  </si>
  <si>
    <t>F206</t>
  </si>
  <si>
    <t>経過的施入児入２８・地公体・未計画２</t>
  </si>
  <si>
    <t>経過的施入児入２９</t>
  </si>
  <si>
    <t>(4)定員51人以上60人以下</t>
    <rPh sb="3" eb="5">
      <t>テイイン</t>
    </rPh>
    <rPh sb="7" eb="8">
      <t>ニン</t>
    </rPh>
    <rPh sb="8" eb="10">
      <t>イジョウ</t>
    </rPh>
    <rPh sb="12" eb="13">
      <t>ニン</t>
    </rPh>
    <rPh sb="13" eb="15">
      <t>イカ</t>
    </rPh>
    <phoneticPr fontId="8"/>
  </si>
  <si>
    <t>経過的施入児入２９・未計画１</t>
  </si>
  <si>
    <t>F207</t>
  </si>
  <si>
    <t>経過的施入児入２９・未計画２</t>
  </si>
  <si>
    <t>経過的施入児入２９・地公体</t>
  </si>
  <si>
    <t>経過的施入児入２９・地公体・未計画１</t>
  </si>
  <si>
    <t>F208</t>
  </si>
  <si>
    <t>経過的施入児入２９・地公体・未計画２</t>
  </si>
  <si>
    <t>経過的施入児入３０</t>
  </si>
  <si>
    <t>(5)定員61人以上70人以下</t>
    <rPh sb="3" eb="5">
      <t>テイイン</t>
    </rPh>
    <rPh sb="7" eb="8">
      <t>ニン</t>
    </rPh>
    <rPh sb="8" eb="10">
      <t>イジョウ</t>
    </rPh>
    <rPh sb="12" eb="13">
      <t>ニン</t>
    </rPh>
    <rPh sb="13" eb="15">
      <t>イカ</t>
    </rPh>
    <phoneticPr fontId="8"/>
  </si>
  <si>
    <t>経過的施入児入３０・未計画１</t>
  </si>
  <si>
    <t>F209</t>
  </si>
  <si>
    <t>経過的施入児入３０・未計画２</t>
  </si>
  <si>
    <t>経過的施入児入３０・地公体</t>
  </si>
  <si>
    <t>経過的施入児入３０・地公体・未計画１</t>
  </si>
  <si>
    <t>F210</t>
  </si>
  <si>
    <t>経過的施入児入３０・地公体・未計画２</t>
  </si>
  <si>
    <t>経過的施入児入３１</t>
  </si>
  <si>
    <t>(6)定員71人以上</t>
    <rPh sb="3" eb="5">
      <t>テイイン</t>
    </rPh>
    <rPh sb="7" eb="8">
      <t>ニン</t>
    </rPh>
    <rPh sb="8" eb="10">
      <t>イジョウ</t>
    </rPh>
    <phoneticPr fontId="8"/>
  </si>
  <si>
    <t>経過的施入児入３１・未計画１</t>
  </si>
  <si>
    <t>F211</t>
  </si>
  <si>
    <t>経過的施入児入３１・未計画２</t>
  </si>
  <si>
    <t>経過的施入児入３１・地公体</t>
  </si>
  <si>
    <t>経過的施入児入３１・地公体・未計画１</t>
  </si>
  <si>
    <t>F212</t>
  </si>
  <si>
    <t>経過的施入児入３１・地公体・未計画２</t>
  </si>
  <si>
    <t>経過的施入児入３２</t>
  </si>
  <si>
    <t>ハ　盲児の場合</t>
    <rPh sb="2" eb="4">
      <t>モウジ</t>
    </rPh>
    <rPh sb="5" eb="7">
      <t>バアイ</t>
    </rPh>
    <phoneticPr fontId="8"/>
  </si>
  <si>
    <t>(1)定員5人</t>
    <rPh sb="3" eb="5">
      <t>テイイン</t>
    </rPh>
    <rPh sb="6" eb="7">
      <t>ニン</t>
    </rPh>
    <phoneticPr fontId="8"/>
  </si>
  <si>
    <t>経過的施入児入３２・未計画１</t>
  </si>
  <si>
    <t>F213</t>
  </si>
  <si>
    <t>経過的施入児入３２・未計画２</t>
  </si>
  <si>
    <t>経過的施入児入３２・地公体</t>
  </si>
  <si>
    <t>経過的施入児入３２・地公体・未計画１</t>
  </si>
  <si>
    <t>F214</t>
  </si>
  <si>
    <t>経過的施入児入３２・地公体・未計画２</t>
  </si>
  <si>
    <t>経過的施入児入３３</t>
  </si>
  <si>
    <t>(ニ)当該施設が単独施設</t>
    <rPh sb="3" eb="5">
      <t>トウガイ</t>
    </rPh>
    <rPh sb="5" eb="7">
      <t>シセツ</t>
    </rPh>
    <rPh sb="8" eb="10">
      <t>タンドク</t>
    </rPh>
    <rPh sb="10" eb="12">
      <t>シセツ</t>
    </rPh>
    <phoneticPr fontId="8"/>
  </si>
  <si>
    <t>経過的施入児入３３・未計画１</t>
  </si>
  <si>
    <t>F215</t>
  </si>
  <si>
    <t>経過的施入児入３３・未計画２</t>
  </si>
  <si>
    <t>経過的施入児入３３・地公体</t>
  </si>
  <si>
    <t>経過的施入児入３３・地公体・未計画１</t>
  </si>
  <si>
    <t>F216</t>
  </si>
  <si>
    <t>経過的施入児入３３・地公体・未計画２</t>
  </si>
  <si>
    <t>経過的施入児入３４</t>
  </si>
  <si>
    <t>(2)定員
6人以上
9人以下</t>
    <rPh sb="3" eb="5">
      <t>テイイン</t>
    </rPh>
    <rPh sb="7" eb="8">
      <t>ニン</t>
    </rPh>
    <rPh sb="8" eb="10">
      <t>イジョウ</t>
    </rPh>
    <rPh sb="12" eb="13">
      <t>ニン</t>
    </rPh>
    <rPh sb="13" eb="15">
      <t>イカ</t>
    </rPh>
    <phoneticPr fontId="8"/>
  </si>
  <si>
    <t>経過的施入児入３４・未計画１</t>
  </si>
  <si>
    <t>F217</t>
  </si>
  <si>
    <t>経過的施入児入３４・未計画２</t>
  </si>
  <si>
    <t>経過的施入児入３４・地公体</t>
  </si>
  <si>
    <t>経過的施入児入３４・地公体・未計画１</t>
  </si>
  <si>
    <t>F218</t>
  </si>
  <si>
    <t>経過的施入児入３４・地公体・未計画２</t>
  </si>
  <si>
    <t>経過的施入児入３５</t>
  </si>
  <si>
    <t>経過的施入児入３５・未計画１</t>
  </si>
  <si>
    <t>F219</t>
  </si>
  <si>
    <t>経過的施入児入３５・未計画２</t>
  </si>
  <si>
    <t>経過的施入児入３５・地公体</t>
  </si>
  <si>
    <t>経過的施入児入３５・地公体・未計画１</t>
  </si>
  <si>
    <t>F220</t>
  </si>
  <si>
    <t>経過的施入児入３５・地公体・未計画２</t>
  </si>
  <si>
    <t>経過的施入児入３６</t>
  </si>
  <si>
    <t>(3)定員10人</t>
    <rPh sb="3" eb="5">
      <t>テイイン</t>
    </rPh>
    <rPh sb="7" eb="8">
      <t>ニン</t>
    </rPh>
    <phoneticPr fontId="8"/>
  </si>
  <si>
    <t>経過的施入児入３６・未計画１</t>
  </si>
  <si>
    <t>F221</t>
  </si>
  <si>
    <t>経過的施入児入３６・未計画２</t>
  </si>
  <si>
    <t>経過的施入児入３６・地公体</t>
  </si>
  <si>
    <t>経過的施入児入３６・地公体・未計画１</t>
  </si>
  <si>
    <t>F222</t>
  </si>
  <si>
    <t>経過的施入児入３６・地公体・未計画２</t>
  </si>
  <si>
    <t>経過的施入児入３７</t>
  </si>
  <si>
    <t>経過的施入児入３７・未計画１</t>
  </si>
  <si>
    <t>F223</t>
  </si>
  <si>
    <t>経過的施入児入３７・未計画２</t>
  </si>
  <si>
    <t>経過的施入児入３７・地公体</t>
  </si>
  <si>
    <t>経過的施入児入３７・地公体・未計画１</t>
  </si>
  <si>
    <t>F224</t>
  </si>
  <si>
    <t>経過的施入児入３７・地公体・未計画２</t>
  </si>
  <si>
    <t>経過的施入児入３８</t>
  </si>
  <si>
    <t>経過的施入児入３８・未計画１</t>
  </si>
  <si>
    <t>F225</t>
  </si>
  <si>
    <t>経過的施入児入３８・未計画２</t>
  </si>
  <si>
    <t>経過的施入児入３８・地公体</t>
  </si>
  <si>
    <t>経過的施入児入３８・地公体・未計画１</t>
  </si>
  <si>
    <t>F226</t>
  </si>
  <si>
    <t>経過的施入児入３８・地公体・未計画２</t>
  </si>
  <si>
    <t>経過的施入児入３９</t>
  </si>
  <si>
    <t>(4)定員
11人以上
15人以下</t>
    <rPh sb="3" eb="5">
      <t>テイイン</t>
    </rPh>
    <rPh sb="8" eb="9">
      <t>ニン</t>
    </rPh>
    <rPh sb="9" eb="11">
      <t>イジョウ</t>
    </rPh>
    <rPh sb="14" eb="15">
      <t>ニン</t>
    </rPh>
    <rPh sb="15" eb="17">
      <t>イカ</t>
    </rPh>
    <phoneticPr fontId="8"/>
  </si>
  <si>
    <t>経過的施入児入３９・未計画１</t>
  </si>
  <si>
    <t>F227</t>
  </si>
  <si>
    <t>経過的施入児入３９・未計画２</t>
  </si>
  <si>
    <t>経過的施入児入３９・地公体</t>
  </si>
  <si>
    <t>経過的施入児入３９・地公体・未計画１</t>
  </si>
  <si>
    <t>F228</t>
  </si>
  <si>
    <t>経過的施入児入３９・地公体・未計画２</t>
  </si>
  <si>
    <t>経過的施入児入４０</t>
  </si>
  <si>
    <t>経過的施入児入４０・未計画１</t>
  </si>
  <si>
    <t>F229</t>
  </si>
  <si>
    <t>経過的施入児入４０・未計画２</t>
  </si>
  <si>
    <t>経過的施入児入４０・地公体</t>
  </si>
  <si>
    <t>経過的施入児入４０・地公体・未計画１</t>
  </si>
  <si>
    <t>F230</t>
  </si>
  <si>
    <t>経過的施入児入４０・地公体・未計画２</t>
  </si>
  <si>
    <t>経過的施入児入４１</t>
  </si>
  <si>
    <t>経過的施入児入４１・未計画１</t>
  </si>
  <si>
    <t>F231</t>
  </si>
  <si>
    <t>経過的施入児入４１・未計画２</t>
  </si>
  <si>
    <t>経過的施入児入４１・地公体</t>
  </si>
  <si>
    <t>経過的施入児入４１・地公体・未計画１</t>
  </si>
  <si>
    <t>F232</t>
  </si>
  <si>
    <t>経過的施入児入４１・地公体・未計画２</t>
  </si>
  <si>
    <t>経過的施入児入４２</t>
  </si>
  <si>
    <t>(5)定員
16人以上
20人以下</t>
    <rPh sb="3" eb="5">
      <t>テイイン</t>
    </rPh>
    <rPh sb="8" eb="9">
      <t>ニン</t>
    </rPh>
    <rPh sb="9" eb="11">
      <t>イジョウ</t>
    </rPh>
    <rPh sb="14" eb="15">
      <t>ニン</t>
    </rPh>
    <rPh sb="15" eb="17">
      <t>イカ</t>
    </rPh>
    <phoneticPr fontId="8"/>
  </si>
  <si>
    <t>経過的施入児入４２・未計画１</t>
  </si>
  <si>
    <t>F233</t>
  </si>
  <si>
    <t>経過的施入児入４２・未計画２</t>
  </si>
  <si>
    <t>経過的施入児入４２・地公体</t>
  </si>
  <si>
    <t>経過的施入児入４２・地公体・未計画１</t>
  </si>
  <si>
    <t>F234</t>
  </si>
  <si>
    <t>経過的施入児入４２・地公体・未計画２</t>
  </si>
  <si>
    <t>経過的施入児入４３</t>
  </si>
  <si>
    <t>経過的施入児入４３・未計画１</t>
  </si>
  <si>
    <t>F235</t>
  </si>
  <si>
    <t>経過的施入児入４３・未計画２</t>
  </si>
  <si>
    <t>経過的施入児入４３・地公体</t>
  </si>
  <si>
    <t>経過的施入児入４３・地公体・未計画１</t>
  </si>
  <si>
    <t>F236</t>
  </si>
  <si>
    <t>経過的施入児入４３・地公体・未計画２</t>
  </si>
  <si>
    <t>経過的施入児入４４</t>
  </si>
  <si>
    <t>経過的施入児入４４・未計画１</t>
  </si>
  <si>
    <t>F237</t>
  </si>
  <si>
    <t>経過的施入児入４４・未計画２</t>
  </si>
  <si>
    <t>経過的施入児入４４・地公体</t>
  </si>
  <si>
    <t>経過的施入児入４４・地公体・未計画１</t>
  </si>
  <si>
    <t>F238</t>
  </si>
  <si>
    <t>経過的施入児入４４・地公体・未計画２</t>
  </si>
  <si>
    <t>経過的施入児入４５</t>
  </si>
  <si>
    <t>(6)定員
21人以上
25人以下</t>
    <rPh sb="3" eb="5">
      <t>テイイン</t>
    </rPh>
    <rPh sb="8" eb="9">
      <t>ニン</t>
    </rPh>
    <rPh sb="9" eb="11">
      <t>イジョウ</t>
    </rPh>
    <rPh sb="14" eb="15">
      <t>ニン</t>
    </rPh>
    <rPh sb="15" eb="17">
      <t>イカ</t>
    </rPh>
    <phoneticPr fontId="8"/>
  </si>
  <si>
    <t>経過的施入児入４５・未計画１</t>
  </si>
  <si>
    <t>F239</t>
  </si>
  <si>
    <t>経過的施入児入４５・未計画２</t>
  </si>
  <si>
    <t>経過的施入児入４５・地公体</t>
  </si>
  <si>
    <t>経過的施入児入４５・地公体・未計画１</t>
  </si>
  <si>
    <t>F240</t>
  </si>
  <si>
    <t>経過的施入児入４５・地公体・未計画２</t>
  </si>
  <si>
    <t>経過的施入児入４６</t>
  </si>
  <si>
    <t>経過的施入児入４６・未計画１</t>
  </si>
  <si>
    <t>F241</t>
  </si>
  <si>
    <t>経過的施入児入４６・未計画２</t>
  </si>
  <si>
    <t>経過的施入児入４６・地公体</t>
  </si>
  <si>
    <t>経過的施入児入４６・地公体・未計画１</t>
  </si>
  <si>
    <t>F242</t>
  </si>
  <si>
    <t>経過的施入児入４６・地公体・未計画２</t>
  </si>
  <si>
    <t>経過的施入児入４７</t>
  </si>
  <si>
    <t>経過的施入児入４７・未計画１</t>
  </si>
  <si>
    <t>F243</t>
  </si>
  <si>
    <t>経過的施入児入４７・未計画２</t>
  </si>
  <si>
    <t>経過的施入児入４７・地公体</t>
  </si>
  <si>
    <t>経過的施入児入４７・地公体・未計画１</t>
  </si>
  <si>
    <t>F244</t>
  </si>
  <si>
    <t>経過的施入児入４７・地公体・未計画２</t>
  </si>
  <si>
    <t>経過的施入児入４８</t>
  </si>
  <si>
    <t>(7)定員
26人以上
30人以下</t>
    <rPh sb="3" eb="5">
      <t>テイイン</t>
    </rPh>
    <rPh sb="8" eb="9">
      <t>ニン</t>
    </rPh>
    <rPh sb="9" eb="11">
      <t>イジョウ</t>
    </rPh>
    <rPh sb="14" eb="15">
      <t>ニン</t>
    </rPh>
    <rPh sb="15" eb="17">
      <t>イカ</t>
    </rPh>
    <phoneticPr fontId="8"/>
  </si>
  <si>
    <t>経過的施入児入４８・未計画１</t>
  </si>
  <si>
    <t>F245</t>
  </si>
  <si>
    <t>経過的施入児入４８・未計画２</t>
  </si>
  <si>
    <t>経過的施入児入４８・地公体</t>
  </si>
  <si>
    <t>経過的施入児入４８・地公体・未計画１</t>
  </si>
  <si>
    <t>F246</t>
  </si>
  <si>
    <t>経過的施入児入４８・地公体・未計画２</t>
  </si>
  <si>
    <t>経過的施入児入４９</t>
  </si>
  <si>
    <t>経過的施入児入４９・未計画１</t>
  </si>
  <si>
    <t>F247</t>
  </si>
  <si>
    <t>経過的施入児入４９・未計画２</t>
  </si>
  <si>
    <t>経過的施入児入４９・地公体</t>
  </si>
  <si>
    <t>経過的施入児入４９・地公体・未計画１</t>
  </si>
  <si>
    <t>F248</t>
  </si>
  <si>
    <t>経過的施入児入４９・地公体・未計画２</t>
  </si>
  <si>
    <t>経過的施入児入５０</t>
  </si>
  <si>
    <t>経過的施入児入５０・未計画１</t>
  </si>
  <si>
    <t>F249</t>
  </si>
  <si>
    <t>経過的施入児入５０・未計画２</t>
  </si>
  <si>
    <t>経過的施入児入５０・地公体</t>
  </si>
  <si>
    <t>経過的施入児入５０・地公体・未計画１</t>
  </si>
  <si>
    <t>F250</t>
  </si>
  <si>
    <t>経過的施入児入５０・地公体・未計画２</t>
  </si>
  <si>
    <t>経過的施入児入５１</t>
  </si>
  <si>
    <t>(8)定員
31人以上
35人以下</t>
    <rPh sb="3" eb="5">
      <t>テイイン</t>
    </rPh>
    <rPh sb="8" eb="9">
      <t>ニン</t>
    </rPh>
    <rPh sb="9" eb="11">
      <t>イジョウ</t>
    </rPh>
    <rPh sb="14" eb="15">
      <t>ニン</t>
    </rPh>
    <rPh sb="15" eb="17">
      <t>イカ</t>
    </rPh>
    <phoneticPr fontId="8"/>
  </si>
  <si>
    <t>(一)当該施設が主たる施設</t>
    <rPh sb="1" eb="2">
      <t>1</t>
    </rPh>
    <rPh sb="3" eb="5">
      <t>トウガイ</t>
    </rPh>
    <rPh sb="5" eb="7">
      <t>シセツ</t>
    </rPh>
    <rPh sb="8" eb="9">
      <t>シュ</t>
    </rPh>
    <rPh sb="11" eb="13">
      <t>シセツ</t>
    </rPh>
    <phoneticPr fontId="8"/>
  </si>
  <si>
    <t>経過的施入児入５１・未計画１</t>
  </si>
  <si>
    <t>F401</t>
    <phoneticPr fontId="16"/>
  </si>
  <si>
    <t>経過的施入児入５１・未計画２</t>
  </si>
  <si>
    <t>×</t>
  </si>
  <si>
    <t>経過的施入児入５１・地公体</t>
  </si>
  <si>
    <t>経過的施入児入５１・地公体・未計画１</t>
  </si>
  <si>
    <t>F402</t>
  </si>
  <si>
    <t>経過的施入児入５１・地公体・未計画２</t>
  </si>
  <si>
    <t>経過的施入児入５２</t>
  </si>
  <si>
    <t>(二)当該施設が単独施設</t>
    <rPh sb="1" eb="2">
      <t>2</t>
    </rPh>
    <rPh sb="3" eb="5">
      <t>トウガイ</t>
    </rPh>
    <rPh sb="5" eb="7">
      <t>シセツ</t>
    </rPh>
    <rPh sb="8" eb="10">
      <t>タンドク</t>
    </rPh>
    <rPh sb="10" eb="12">
      <t>シセツ</t>
    </rPh>
    <phoneticPr fontId="8"/>
  </si>
  <si>
    <t>経過的施入児入５２・未計画１</t>
  </si>
  <si>
    <t>F409</t>
  </si>
  <si>
    <t>経過的施入児入５２・未計画２</t>
  </si>
  <si>
    <t>経過的施入児入５２・地公体</t>
  </si>
  <si>
    <t>経過的施入児入５２・地公体・未計画１</t>
  </si>
  <si>
    <t>F410</t>
  </si>
  <si>
    <t>経過的施入児入５２・地公体・未計画２</t>
  </si>
  <si>
    <t>経過的施入児入５３</t>
  </si>
  <si>
    <t>(9)定員
36人以上
40人以下</t>
    <rPh sb="3" eb="5">
      <t>テイイン</t>
    </rPh>
    <rPh sb="8" eb="9">
      <t>ニン</t>
    </rPh>
    <rPh sb="9" eb="11">
      <t>イジョウ</t>
    </rPh>
    <rPh sb="14" eb="15">
      <t>ニン</t>
    </rPh>
    <rPh sb="15" eb="17">
      <t>イカ</t>
    </rPh>
    <phoneticPr fontId="8"/>
  </si>
  <si>
    <t>経過的施入児入５３・未計画１</t>
  </si>
  <si>
    <t>F417</t>
  </si>
  <si>
    <t>経過的施入児入５３・未計画２</t>
  </si>
  <si>
    <t>経過的施入児入５３・地公体</t>
  </si>
  <si>
    <t>経過的施入児入５３・地公体・未計画１</t>
  </si>
  <si>
    <t>F418</t>
  </si>
  <si>
    <t>経過的施入児入５３・地公体・未計画２</t>
  </si>
  <si>
    <t>経過的施入児入５４</t>
  </si>
  <si>
    <t>経過的施入児入５４・未計画１</t>
  </si>
  <si>
    <t>F425</t>
  </si>
  <si>
    <t>経過的施入児入５４・未計画２</t>
  </si>
  <si>
    <t>経過的施入児入５４・地公体</t>
  </si>
  <si>
    <t>経過的施入児入５４・地公体・未計画１</t>
  </si>
  <si>
    <t>F426</t>
  </si>
  <si>
    <t>経過的施入児入５４・地公体・未計画２</t>
  </si>
  <si>
    <t>経過的施入児入５５</t>
  </si>
  <si>
    <t>(10)定員
41人以上
50人以下</t>
    <rPh sb="4" eb="6">
      <t>テイイン</t>
    </rPh>
    <rPh sb="9" eb="10">
      <t>ニン</t>
    </rPh>
    <rPh sb="10" eb="12">
      <t>イジョウ</t>
    </rPh>
    <rPh sb="15" eb="16">
      <t>ニン</t>
    </rPh>
    <rPh sb="16" eb="18">
      <t>イカ</t>
    </rPh>
    <phoneticPr fontId="8"/>
  </si>
  <si>
    <t>経過的施入児入５５・未計画１</t>
  </si>
  <si>
    <t>F433</t>
  </si>
  <si>
    <t>経過的施入児入５５・未計画２</t>
  </si>
  <si>
    <t>経過的施入児入５５・地公体</t>
  </si>
  <si>
    <t>経過的施入児入５５・地公体・未計画１</t>
  </si>
  <si>
    <t>F434</t>
  </si>
  <si>
    <t>経過的施入児入５５・地公体・未計画２</t>
  </si>
  <si>
    <t>経過的施入児入５６</t>
  </si>
  <si>
    <t>経過的施入児入５６・未計画１</t>
  </si>
  <si>
    <t>F441</t>
  </si>
  <si>
    <t>経過的施入児入５６・未計画２</t>
  </si>
  <si>
    <t>経過的施入児入５６・地公体</t>
  </si>
  <si>
    <t>経過的施入児入５６・地公体・未計画１</t>
  </si>
  <si>
    <t>F442</t>
  </si>
  <si>
    <t>経過的施入児入５６・地公体・未計画２</t>
  </si>
  <si>
    <t>経過的施入児入５７</t>
  </si>
  <si>
    <t>(11)定員
51人以上
60人以下</t>
    <rPh sb="4" eb="6">
      <t>テイイン</t>
    </rPh>
    <rPh sb="9" eb="10">
      <t>ニン</t>
    </rPh>
    <rPh sb="10" eb="12">
      <t>イジョウ</t>
    </rPh>
    <rPh sb="15" eb="16">
      <t>ニン</t>
    </rPh>
    <rPh sb="16" eb="18">
      <t>イカ</t>
    </rPh>
    <phoneticPr fontId="8"/>
  </si>
  <si>
    <t>経過的施入児入５７・未計画１</t>
  </si>
  <si>
    <t>F449</t>
  </si>
  <si>
    <t>経過的施入児入５７・未計画２</t>
  </si>
  <si>
    <t>経過的施入児入５７・地公体</t>
  </si>
  <si>
    <t>経過的施入児入５７・地公体・未計画１</t>
  </si>
  <si>
    <t>F450</t>
  </si>
  <si>
    <t>経過的施入児入５７・地公体・未計画２</t>
  </si>
  <si>
    <t>経過的施入児入５８</t>
  </si>
  <si>
    <t>経過的施入児入５８・未計画１</t>
  </si>
  <si>
    <t>F457</t>
  </si>
  <si>
    <t>経過的施入児入５８・未計画２</t>
  </si>
  <si>
    <t>経過的施入児入５８・地公体</t>
  </si>
  <si>
    <t>経過的施入児入５８・地公体・未計画１</t>
  </si>
  <si>
    <t>F458</t>
  </si>
  <si>
    <t>経過的施入児入５８・地公体・未計画２</t>
  </si>
  <si>
    <t>経過的施入児入５９</t>
  </si>
  <si>
    <t>(12)定員
61人以上
70人以下</t>
    <rPh sb="4" eb="6">
      <t>テイイン</t>
    </rPh>
    <rPh sb="9" eb="10">
      <t>ニン</t>
    </rPh>
    <rPh sb="10" eb="12">
      <t>イジョウ</t>
    </rPh>
    <rPh sb="15" eb="16">
      <t>ニン</t>
    </rPh>
    <rPh sb="16" eb="18">
      <t>イカ</t>
    </rPh>
    <phoneticPr fontId="8"/>
  </si>
  <si>
    <t>経過的施入児入５９・未計画１</t>
  </si>
  <si>
    <t>F465</t>
  </si>
  <si>
    <t>経過的施入児入５９・未計画２</t>
  </si>
  <si>
    <t>経過的施入児入５９・地公体</t>
  </si>
  <si>
    <t>経過的施入児入５９・地公体・未計画１</t>
  </si>
  <si>
    <t>F466</t>
  </si>
  <si>
    <t>経過的施入児入５９・地公体・未計画２</t>
  </si>
  <si>
    <t>経過的施入児入６０</t>
  </si>
  <si>
    <t>経過的施入児入６０・未計画１</t>
  </si>
  <si>
    <t>F473</t>
  </si>
  <si>
    <t>経過的施入児入６０・未計画２</t>
  </si>
  <si>
    <t>経過的施入児入６０・地公体</t>
  </si>
  <si>
    <t>経過的施入児入６０・地公体・未計画１</t>
  </si>
  <si>
    <t>F474</t>
  </si>
  <si>
    <t>経過的施入児入６０・地公体・未計画２</t>
  </si>
  <si>
    <t>経過的施入児入６１</t>
  </si>
  <si>
    <t>(13)定員
71人以上
80人以下</t>
    <rPh sb="4" eb="6">
      <t>テイイン</t>
    </rPh>
    <rPh sb="9" eb="10">
      <t>ニン</t>
    </rPh>
    <rPh sb="10" eb="12">
      <t>イジョウ</t>
    </rPh>
    <rPh sb="15" eb="16">
      <t>ニン</t>
    </rPh>
    <rPh sb="16" eb="18">
      <t>イカ</t>
    </rPh>
    <phoneticPr fontId="8"/>
  </si>
  <si>
    <t>経過的施入児入６１・未計画１</t>
  </si>
  <si>
    <t>F481</t>
  </si>
  <si>
    <t>経過的施入児入６１・未計画２</t>
  </si>
  <si>
    <t>経過的施入児入６１・地公体</t>
  </si>
  <si>
    <t>経過的施入児入６１・地公体・未計画１</t>
  </si>
  <si>
    <t>F482</t>
  </si>
  <si>
    <t>経過的施入児入６１・地公体・未計画２</t>
  </si>
  <si>
    <t>経過的施入児入６２</t>
  </si>
  <si>
    <t>経過的施入児入６２・未計画１</t>
  </si>
  <si>
    <t>F489</t>
  </si>
  <si>
    <t>経過的施入児入６２・未計画２</t>
  </si>
  <si>
    <t>経過的施入児入６２・地公体</t>
  </si>
  <si>
    <t>経過的施入児入６２・地公体・未計画１</t>
  </si>
  <si>
    <t>F490</t>
  </si>
  <si>
    <t>経過的施入児入６２・地公体・未計画２</t>
  </si>
  <si>
    <t>経過的施入児入６３</t>
  </si>
  <si>
    <t>(14)定員
81人以上
90人以下</t>
    <rPh sb="4" eb="6">
      <t>テイイン</t>
    </rPh>
    <rPh sb="9" eb="10">
      <t>ニン</t>
    </rPh>
    <rPh sb="10" eb="12">
      <t>イジョウ</t>
    </rPh>
    <rPh sb="15" eb="16">
      <t>ニン</t>
    </rPh>
    <rPh sb="16" eb="18">
      <t>イカ</t>
    </rPh>
    <phoneticPr fontId="8"/>
  </si>
  <si>
    <t>経過的施入児入６３・未計画１</t>
  </si>
  <si>
    <t>F497</t>
  </si>
  <si>
    <t>経過的施入児入６３・未計画２</t>
  </si>
  <si>
    <t>経過的施入児入６３・地公体</t>
  </si>
  <si>
    <t>経過的施入児入６３・地公体・未計画１</t>
  </si>
  <si>
    <t>F498</t>
  </si>
  <si>
    <t>経過的施入児入６３・地公体・未計画２</t>
  </si>
  <si>
    <t>経過的施入児入６４</t>
  </si>
  <si>
    <t>経過的施入児入６４・未計画１</t>
  </si>
  <si>
    <t>F505</t>
  </si>
  <si>
    <t>経過的施入児入６４・未計画２</t>
  </si>
  <si>
    <t>経過的施入児入６４・地公体</t>
  </si>
  <si>
    <t>経過的施入児入６４・地公体・未計画１</t>
  </si>
  <si>
    <t>F506</t>
  </si>
  <si>
    <t>経過的施入児入６４・地公体・未計画２</t>
  </si>
  <si>
    <t>経過的施入児入６５</t>
  </si>
  <si>
    <t xml:space="preserve">(15)定員
91人以上
</t>
    <rPh sb="4" eb="6">
      <t>テイイン</t>
    </rPh>
    <rPh sb="9" eb="10">
      <t>ニン</t>
    </rPh>
    <rPh sb="10" eb="12">
      <t>イジョウ</t>
    </rPh>
    <phoneticPr fontId="8"/>
  </si>
  <si>
    <t>経過的施入児入６５・未計画１</t>
  </si>
  <si>
    <t>F513</t>
  </si>
  <si>
    <t>経過的施入児入６５・未計画２</t>
  </si>
  <si>
    <t>経過的施入児入６５・地公体</t>
  </si>
  <si>
    <t>経過的施入児入６５・地公体・未計画１</t>
  </si>
  <si>
    <t>F514</t>
  </si>
  <si>
    <t>経過的施入児入６５・地公体・未計画２</t>
  </si>
  <si>
    <t>経過的施入児入６６</t>
  </si>
  <si>
    <t>経過的施入児入６６・未計画１</t>
  </si>
  <si>
    <t>F521</t>
  </si>
  <si>
    <t>経過的施入児入６６・未計画２</t>
  </si>
  <si>
    <t>経過的施入児入６６・地公体</t>
  </si>
  <si>
    <t>経過的施入児入６６・地公体・未計画１</t>
  </si>
  <si>
    <t>F522</t>
  </si>
  <si>
    <t>経過的施入児入６６・地公体・未計画２</t>
  </si>
  <si>
    <t>経過的施入児入６７</t>
  </si>
  <si>
    <t>ニ　ろうあ児の場合</t>
    <rPh sb="5" eb="6">
      <t>ジ</t>
    </rPh>
    <rPh sb="7" eb="9">
      <t>バアイ</t>
    </rPh>
    <phoneticPr fontId="8"/>
  </si>
  <si>
    <t>経過的施入児入６７・未計画１</t>
  </si>
  <si>
    <t>F529</t>
    <phoneticPr fontId="16"/>
  </si>
  <si>
    <t>経過的施入児入６７・未計画２</t>
  </si>
  <si>
    <t>経過的施入児入６７・地公体</t>
  </si>
  <si>
    <t>経過的施入児入６７・地公体・未計画１</t>
  </si>
  <si>
    <t>F530</t>
  </si>
  <si>
    <t>経過的施入児入６７・地公体・未計画２</t>
  </si>
  <si>
    <t>経過的施入児入６８</t>
  </si>
  <si>
    <t>経過的施入児入６８・未計画１</t>
  </si>
  <si>
    <t>F537</t>
  </si>
  <si>
    <t>経過的施入児入６８・未計画２</t>
  </si>
  <si>
    <t>経過的施入児入６８・地公体</t>
  </si>
  <si>
    <t>経過的施入児入６８・地公体・未計画１</t>
  </si>
  <si>
    <t>F538</t>
  </si>
  <si>
    <t>経過的施入児入６８・地公体・未計画２</t>
  </si>
  <si>
    <t>経過的施入児入６９</t>
  </si>
  <si>
    <t>経過的施入児入６９・未計画１</t>
  </si>
  <si>
    <t>F545</t>
  </si>
  <si>
    <t>経過的施入児入６９・未計画２</t>
  </si>
  <si>
    <t>経過的施入児入６９・地公体</t>
  </si>
  <si>
    <t>経過的施入児入６９・地公体・未計画１</t>
  </si>
  <si>
    <t>F546</t>
  </si>
  <si>
    <t>経過的施入児入６９・地公体・未計画２</t>
  </si>
  <si>
    <t>経過的施入児入７０</t>
  </si>
  <si>
    <t>経過的施入児入７０・未計画１</t>
  </si>
  <si>
    <t>F553</t>
  </si>
  <si>
    <t>経過的施入児入７０・未計画２</t>
  </si>
  <si>
    <t>経過的施入児入７０・地公体</t>
  </si>
  <si>
    <t>経過的施入児入７０・地公体・未計画１</t>
  </si>
  <si>
    <t>F554</t>
  </si>
  <si>
    <t>経過的施入児入７０・地公体・未計画２</t>
  </si>
  <si>
    <t>経過的施入児入７１</t>
  </si>
  <si>
    <t>経過的施入児入７１・未計画１</t>
  </si>
  <si>
    <t>F561</t>
  </si>
  <si>
    <t>経過的施入児入７１・未計画２</t>
  </si>
  <si>
    <t>経過的施入児入７１・地公体</t>
  </si>
  <si>
    <t>経過的施入児入７１・地公体・未計画１</t>
  </si>
  <si>
    <t>F562</t>
  </si>
  <si>
    <t>経過的施入児入７１・地公体・未計画２</t>
  </si>
  <si>
    <t>経過的施入児入７２</t>
  </si>
  <si>
    <t>経過的施入児入７２・未計画１</t>
  </si>
  <si>
    <t>F569</t>
  </si>
  <si>
    <t>経過的施入児入７２・未計画２</t>
  </si>
  <si>
    <t>経過的施入児入７２・地公体</t>
  </si>
  <si>
    <t>経過的施入児入７２・地公体・未計画１</t>
  </si>
  <si>
    <t>F570</t>
  </si>
  <si>
    <t>経過的施入児入７２・地公体・未計画２</t>
  </si>
  <si>
    <t>経過的施入児入７３</t>
  </si>
  <si>
    <t>経過的施入児入７３・未計画１</t>
  </si>
  <si>
    <t>F577</t>
  </si>
  <si>
    <t>経過的施入児入７３・未計画２</t>
  </si>
  <si>
    <t>経過的施入児入７３・地公体</t>
  </si>
  <si>
    <t>経過的施入児入７３・地公体・未計画１</t>
  </si>
  <si>
    <t>F578</t>
  </si>
  <si>
    <t>経過的施入児入７３・地公体・未計画２</t>
  </si>
  <si>
    <t>経過的施入児入７４</t>
  </si>
  <si>
    <t>経過的施入児入７４・未計画１</t>
  </si>
  <si>
    <t>F585</t>
  </si>
  <si>
    <t>経過的施入児入７４・未計画２</t>
  </si>
  <si>
    <t>経過的施入児入７４・地公体</t>
  </si>
  <si>
    <t>経過的施入児入７４・地公体・未計画１</t>
  </si>
  <si>
    <t>F586</t>
  </si>
  <si>
    <t>経過的施入児入７４・地公体・未計画２</t>
  </si>
  <si>
    <t>経過的施入児入７５</t>
  </si>
  <si>
    <t>経過的施入児入７５・未計画１</t>
  </si>
  <si>
    <t>F593</t>
  </si>
  <si>
    <t>経過的施入児入７５・未計画２</t>
  </si>
  <si>
    <t>経過的施入児入７５・地公体</t>
  </si>
  <si>
    <t>経過的施入児入７５・地公体・未計画１</t>
  </si>
  <si>
    <t>F594</t>
  </si>
  <si>
    <t>経過的施入児入７５・地公体・未計画２</t>
  </si>
  <si>
    <t>経過的施入児入７６</t>
  </si>
  <si>
    <t>経過的施入児入７６・未計画１</t>
  </si>
  <si>
    <t>F601</t>
  </si>
  <si>
    <t>経過的施入児入７６・未計画２</t>
  </si>
  <si>
    <t>経過的施入児入７６・地公体</t>
  </si>
  <si>
    <t>経過的施入児入７６・地公体・未計画１</t>
  </si>
  <si>
    <t>F602</t>
  </si>
  <si>
    <t>経過的施入児入７６・地公体・未計画２</t>
  </si>
  <si>
    <t>経過的施入児入７７</t>
  </si>
  <si>
    <t>経過的施入児入７７・未計画１</t>
  </si>
  <si>
    <t>F609</t>
  </si>
  <si>
    <t>経過的施入児入７７・未計画２</t>
  </si>
  <si>
    <t>経過的施入児入７７・地公体</t>
  </si>
  <si>
    <t>経過的施入児入７７・地公体・未計画１</t>
  </si>
  <si>
    <t>F610</t>
  </si>
  <si>
    <t>経過的施入児入７７・地公体・未計画２</t>
  </si>
  <si>
    <t>経過的施入児入７８</t>
  </si>
  <si>
    <t>経過的施入児入７８・未計画１</t>
  </si>
  <si>
    <t>F617</t>
  </si>
  <si>
    <t>経過的施入児入７８・未計画２</t>
  </si>
  <si>
    <t>経過的施入児入７８・地公体</t>
  </si>
  <si>
    <t>経過的施入児入７８・地公体・未計画１</t>
  </si>
  <si>
    <t>F618</t>
  </si>
  <si>
    <t>経過的施入児入７８・地公体・未計画２</t>
  </si>
  <si>
    <t>経過的施入児入７９</t>
  </si>
  <si>
    <t>経過的施入児入７９・未計画１</t>
  </si>
  <si>
    <t>F625</t>
  </si>
  <si>
    <t>経過的施入児入７９・未計画２</t>
  </si>
  <si>
    <t>経過的施入児入７９・地公体</t>
  </si>
  <si>
    <t>経過的施入児入７９・地公体・未計画１</t>
  </si>
  <si>
    <t>F626</t>
  </si>
  <si>
    <t>経過的施入児入７９・地公体・未計画２</t>
  </si>
  <si>
    <t>経過的施入児入８０</t>
  </si>
  <si>
    <t>経過的施入児入８０・未計画１</t>
  </si>
  <si>
    <t>F633</t>
  </si>
  <si>
    <t>経過的施入児入８０・未計画２</t>
  </si>
  <si>
    <t>経過的施入児入８０・地公体</t>
  </si>
  <si>
    <t>経過的施入児入８０・地公体・未計画１</t>
  </si>
  <si>
    <t>F634</t>
  </si>
  <si>
    <t>経過的施入児入８０・地公体・未計画２</t>
  </si>
  <si>
    <t>経過的施入児入８１</t>
  </si>
  <si>
    <t>経過的施入児入８１・未計画１</t>
  </si>
  <si>
    <t>F641</t>
  </si>
  <si>
    <t>経過的施入児入８１・未計画２</t>
  </si>
  <si>
    <t>経過的施入児入８１・地公体</t>
  </si>
  <si>
    <t>経過的施入児入８１・地公体・未計画１</t>
  </si>
  <si>
    <t>F642</t>
  </si>
  <si>
    <t>経過的施入児入８１・地公体・未計画２</t>
  </si>
  <si>
    <t>経過的施入児入８２</t>
  </si>
  <si>
    <t>経過的施入児入８２・未計画１</t>
  </si>
  <si>
    <t>F649</t>
  </si>
  <si>
    <t>経過的施入児入８２・未計画２</t>
  </si>
  <si>
    <t>経過的施入児入８２・地公体</t>
  </si>
  <si>
    <t>経過的施入児入８２・地公体・未計画１</t>
  </si>
  <si>
    <t>F650</t>
  </si>
  <si>
    <t>経過的施入児入８２・地公体・未計画２</t>
  </si>
  <si>
    <t>経過的施入児入８３</t>
  </si>
  <si>
    <t>経過的施入児入８３・未計画１</t>
  </si>
  <si>
    <t>F657</t>
  </si>
  <si>
    <t>経過的施入児入８３・未計画２</t>
  </si>
  <si>
    <t>経過的施入児入８３・地公体</t>
  </si>
  <si>
    <t>経過的施入児入８３・地公体・未計画１</t>
  </si>
  <si>
    <t>F658</t>
  </si>
  <si>
    <t>経過的施入児入８３・地公体・未計画２</t>
  </si>
  <si>
    <t>経過的施入児入８４</t>
  </si>
  <si>
    <t>経過的施入児入８４・未計画１</t>
  </si>
  <si>
    <t>F665</t>
  </si>
  <si>
    <t>経過的施入児入８４・未計画２</t>
  </si>
  <si>
    <t>経過的施入児入８４・地公体</t>
  </si>
  <si>
    <t>経過的施入児入８４・地公体・未計画１</t>
  </si>
  <si>
    <t>F666</t>
  </si>
  <si>
    <t>経過的施入児入８４・地公体・未計画２</t>
  </si>
  <si>
    <t>経過的施入児入８５</t>
  </si>
  <si>
    <t>経過的施入児入８５・未計画１</t>
  </si>
  <si>
    <t>F673</t>
  </si>
  <si>
    <t>経過的施入児入８５・未計画２</t>
  </si>
  <si>
    <t>経過的施入児入８５・地公体</t>
  </si>
  <si>
    <t>経過的施入児入８５・地公体・未計画１</t>
    <phoneticPr fontId="16"/>
  </si>
  <si>
    <t>F674</t>
  </si>
  <si>
    <t>経過的施入児入８５・地公体・未計画２</t>
  </si>
  <si>
    <t>経過的施入児入８６</t>
  </si>
  <si>
    <t>経過的施入児入８６・未計画１</t>
  </si>
  <si>
    <t>F681</t>
  </si>
  <si>
    <t>経過的施入児入８６・未計画２</t>
  </si>
  <si>
    <t>経過的施入児入８６・地公体</t>
  </si>
  <si>
    <t>経過的施入児入８６・地公体・未計画１</t>
    <phoneticPr fontId="16"/>
  </si>
  <si>
    <t>F682</t>
  </si>
  <si>
    <t>経過的施入児入８６・地公体・未計画２</t>
  </si>
  <si>
    <t>経過的施入児入８７</t>
  </si>
  <si>
    <t>経過的施入児入８７・未計画１</t>
  </si>
  <si>
    <t>F689</t>
  </si>
  <si>
    <t>経過的施入児入８７・未計画２</t>
  </si>
  <si>
    <t>経過的施入児入８７・地公体</t>
  </si>
  <si>
    <t>経過的施入児入８７・地公体・未計画１</t>
  </si>
  <si>
    <t>F690</t>
  </si>
  <si>
    <t>経過的施入児入８７・地公体・未計画２</t>
  </si>
  <si>
    <t>経過的施入児入８８</t>
  </si>
  <si>
    <t>経過的施入児入８８・未計画１</t>
  </si>
  <si>
    <t>F697</t>
  </si>
  <si>
    <t>経過的施入児入８８・未計画２</t>
  </si>
  <si>
    <t>経過的施入児入８８・地公体</t>
  </si>
  <si>
    <t>経過的施入児入８８・地公体・未計画１</t>
  </si>
  <si>
    <t>F698</t>
  </si>
  <si>
    <t>経過的施入児入８８・地公体・未計画２</t>
  </si>
  <si>
    <t>経過的施入児入８９</t>
  </si>
  <si>
    <t>経過的施入児入８９・未計画１</t>
  </si>
  <si>
    <t>F705</t>
  </si>
  <si>
    <t>経過的施入児入８９・未計画２</t>
  </si>
  <si>
    <t>経過的施入児入８９・地公体</t>
  </si>
  <si>
    <t>経過的施入児入８９・地公体・未計画１</t>
  </si>
  <si>
    <t>F706</t>
  </si>
  <si>
    <t>経過的施入児入８９・地公体・未計画２</t>
  </si>
  <si>
    <t>経過的施入児入９０</t>
  </si>
  <si>
    <t>経過的施入児入９０・未計画１</t>
  </si>
  <si>
    <t>F713</t>
  </si>
  <si>
    <t>経過的施入児入９０・未計画２</t>
  </si>
  <si>
    <t>経過的施入児入９０・地公体</t>
  </si>
  <si>
    <t>経過的施入児入９０・地公体・未計画１</t>
  </si>
  <si>
    <t>F714</t>
  </si>
  <si>
    <t>経過的施入児入９０・地公体・未計画２</t>
  </si>
  <si>
    <t>経過的施入児入９１</t>
  </si>
  <si>
    <t>経過的施入児入９１・未計画１</t>
  </si>
  <si>
    <t>F721</t>
  </si>
  <si>
    <t>経過的施入児入９１・未計画２</t>
  </si>
  <si>
    <t>経過的施入児入９１・地公体</t>
  </si>
  <si>
    <t>経過的施入児入９１・地公体・未計画１</t>
  </si>
  <si>
    <t>F722</t>
  </si>
  <si>
    <t>経過的施入児入９１・地公体・未計画２</t>
  </si>
  <si>
    <t>経過的施入児入９２</t>
  </si>
  <si>
    <t>経過的施入児入９２・未計画１</t>
  </si>
  <si>
    <t>F729</t>
    <phoneticPr fontId="16"/>
  </si>
  <si>
    <t>経過的施入児入９２・未計画２</t>
  </si>
  <si>
    <t>経過的施入児入９２・地公体</t>
  </si>
  <si>
    <t>経過的施入児入９２・地公体・未計画１</t>
  </si>
  <si>
    <t>F730</t>
  </si>
  <si>
    <t>経過的施入児入９２・地公体・未計画２</t>
  </si>
  <si>
    <t>経過的施入児入９３</t>
  </si>
  <si>
    <t>経過的施入児入９３・未計画１</t>
  </si>
  <si>
    <t>F737</t>
  </si>
  <si>
    <t>経過的施入児入９３・未計画２</t>
  </si>
  <si>
    <t>経過的施入児入９３・地公体</t>
  </si>
  <si>
    <t>経過的施入児入９３・地公体・未計画１</t>
  </si>
  <si>
    <t>F738</t>
  </si>
  <si>
    <t>経過的施入児入９３・地公体・未計画２</t>
  </si>
  <si>
    <t>経過的施入児入９４</t>
  </si>
  <si>
    <t>経過的施入児入９４・未計画１</t>
  </si>
  <si>
    <t>F745</t>
  </si>
  <si>
    <t>経過的施入児入９４・未計画２</t>
  </si>
  <si>
    <t>経過的施入児入９４・地公体</t>
  </si>
  <si>
    <t>経過的施入児入９４・地公体・未計画１</t>
  </si>
  <si>
    <t>F746</t>
  </si>
  <si>
    <t>経過的施入児入９４・地公体・未計画２</t>
  </si>
  <si>
    <t>経過的施入児入９５</t>
  </si>
  <si>
    <t>経過的施入児入９５・未計画１</t>
  </si>
  <si>
    <t>F753</t>
  </si>
  <si>
    <t>経過的施入児入９５・未計画２</t>
  </si>
  <si>
    <t>経過的施入児入９５・地公体</t>
  </si>
  <si>
    <t>経過的施入児入９５・地公体・未計画１</t>
  </si>
  <si>
    <t>F754</t>
  </si>
  <si>
    <t>経過的施入児入９５・地公体・未計画２</t>
  </si>
  <si>
    <t>経過的施入児入９６</t>
  </si>
  <si>
    <t>経過的施入児入９６・未計画１</t>
  </si>
  <si>
    <t>F761</t>
  </si>
  <si>
    <t>経過的施入児入９６・未計画２</t>
  </si>
  <si>
    <t>経過的施入児入９６・地公体</t>
  </si>
  <si>
    <t>経過的施入児入９６・地公体・未計画１</t>
  </si>
  <si>
    <t>F762</t>
  </si>
  <si>
    <t>経過的施入児入９６・地公体・未計画２</t>
  </si>
  <si>
    <t>経過的施入児入９７</t>
  </si>
  <si>
    <t>経過的施入児入９７・未計画１</t>
  </si>
  <si>
    <t>F769</t>
  </si>
  <si>
    <t>経過的施入児入９７・未計画２</t>
  </si>
  <si>
    <t>経過的施入児入９７・地公体</t>
  </si>
  <si>
    <t>経過的施入児入９７・地公体・未計画１</t>
  </si>
  <si>
    <t>F770</t>
  </si>
  <si>
    <t>経過的施入児入９７・地公体・未計画２</t>
  </si>
  <si>
    <t>経過的施入児入９８</t>
  </si>
  <si>
    <t>経過的施入児入９８・未計画１</t>
  </si>
  <si>
    <t>F777</t>
  </si>
  <si>
    <t>経過的施入児入９８・未計画２</t>
  </si>
  <si>
    <t>経過的施入児入９８・地公体</t>
  </si>
  <si>
    <t>経過的施入児入９８・地公体・未計画１</t>
  </si>
  <si>
    <t>F778</t>
  </si>
  <si>
    <t>経過的施入児入９８・地公体・未計画２</t>
  </si>
  <si>
    <t>経過的施入児入９９</t>
  </si>
  <si>
    <t>経過的施入児入９９・未計画１</t>
  </si>
  <si>
    <t>F785</t>
  </si>
  <si>
    <t>経過的施入児入９９・未計画２</t>
  </si>
  <si>
    <t>経過的施入児入９９・地公体</t>
  </si>
  <si>
    <t>経過的施入児入９９・地公体・未計画１</t>
  </si>
  <si>
    <t>F786</t>
  </si>
  <si>
    <t>経過的施入児入９９・地公体・未計画２</t>
  </si>
  <si>
    <t>経過的施入児入１００</t>
  </si>
  <si>
    <t>経過的施入児入１００・未計画１</t>
  </si>
  <si>
    <t>F793</t>
  </si>
  <si>
    <t>経過的施入児入１００・未計画２</t>
  </si>
  <si>
    <t>経過的施入児入１００・地公体</t>
  </si>
  <si>
    <t>経過的施入児入１００・地公体・未計画１</t>
  </si>
  <si>
    <t>F794</t>
  </si>
  <si>
    <t>経過的施入児入１００・地公体・未計画２</t>
  </si>
  <si>
    <t>経過的施入児入１０１</t>
  </si>
  <si>
    <t>経過的施入児入１０１・未計画１</t>
  </si>
  <si>
    <t>F801</t>
  </si>
  <si>
    <t>経過的施入児入１０１・未計画２</t>
  </si>
  <si>
    <t>経過的施入児入１０１・地公体</t>
  </si>
  <si>
    <t>経過的施入児入１０１・地公体・未計画１</t>
  </si>
  <si>
    <t>F802</t>
  </si>
  <si>
    <t>経過的施入児入１０１・地公体・未計画２</t>
  </si>
  <si>
    <t>経過的施入児入１０２</t>
  </si>
  <si>
    <t>ホ　肢体不自由児の場合</t>
    <rPh sb="2" eb="4">
      <t>シタイ</t>
    </rPh>
    <rPh sb="4" eb="7">
      <t>フジユウ</t>
    </rPh>
    <rPh sb="7" eb="8">
      <t>ジ</t>
    </rPh>
    <rPh sb="9" eb="11">
      <t>バアイ</t>
    </rPh>
    <phoneticPr fontId="8"/>
  </si>
  <si>
    <t>(1)定員50人以下</t>
    <rPh sb="3" eb="5">
      <t>テイイン</t>
    </rPh>
    <rPh sb="7" eb="8">
      <t>ニン</t>
    </rPh>
    <rPh sb="8" eb="10">
      <t>イカ</t>
    </rPh>
    <phoneticPr fontId="8"/>
  </si>
  <si>
    <t>経過的施入児入１０２・未計画１</t>
  </si>
  <si>
    <t>F809</t>
  </si>
  <si>
    <t>経過的施入児入１０２・未計画２</t>
  </si>
  <si>
    <t>経過的施入児入１０２・地公体</t>
  </si>
  <si>
    <t>経過的施入児入１０２・地公体・未計画１</t>
  </si>
  <si>
    <t>F810</t>
  </si>
  <si>
    <t>経過的施入児入１０２・地公体・未計画２</t>
  </si>
  <si>
    <t>経過的施入児入１０３</t>
  </si>
  <si>
    <t>(2)定員51人以上60人以下</t>
    <rPh sb="3" eb="5">
      <t>テイイン</t>
    </rPh>
    <rPh sb="7" eb="8">
      <t>ニン</t>
    </rPh>
    <rPh sb="8" eb="10">
      <t>イジョウ</t>
    </rPh>
    <rPh sb="12" eb="13">
      <t>ニン</t>
    </rPh>
    <rPh sb="13" eb="15">
      <t>イカ</t>
    </rPh>
    <phoneticPr fontId="8"/>
  </si>
  <si>
    <t>経過的施入児入１０３・未計画１</t>
  </si>
  <si>
    <t>F817</t>
  </si>
  <si>
    <t>経過的施入児入１０３・未計画２</t>
  </si>
  <si>
    <t>経過的施入児入１０３・地公体</t>
  </si>
  <si>
    <t>経過的施入児入１０３・地公体・未計画１</t>
  </si>
  <si>
    <t>F818</t>
  </si>
  <si>
    <t>経過的施入児入１０３・地公体・未計画２</t>
  </si>
  <si>
    <t>経過的施入児入１０４</t>
  </si>
  <si>
    <t>(3)定員61人以上70人以下</t>
    <rPh sb="3" eb="5">
      <t>テイイン</t>
    </rPh>
    <rPh sb="7" eb="8">
      <t>ニン</t>
    </rPh>
    <rPh sb="8" eb="10">
      <t>イジョウ</t>
    </rPh>
    <rPh sb="12" eb="13">
      <t>ニン</t>
    </rPh>
    <rPh sb="13" eb="15">
      <t>イカ</t>
    </rPh>
    <phoneticPr fontId="8"/>
  </si>
  <si>
    <t>経過的施入児入１０４・未計画１</t>
  </si>
  <si>
    <t>F825</t>
  </si>
  <si>
    <t>経過的施入児入１０４・未計画２</t>
  </si>
  <si>
    <t>経過的施入児入１０４・地公体</t>
  </si>
  <si>
    <t>経過的施入児入１０４・地公体・未計画１</t>
  </si>
  <si>
    <t>F826</t>
  </si>
  <si>
    <t>経過的施入児入１０４・地公体・未計画２</t>
  </si>
  <si>
    <t>経過的施入児入１０５</t>
  </si>
  <si>
    <t>(4)定員71人以上</t>
    <rPh sb="3" eb="5">
      <t>テイイン</t>
    </rPh>
    <rPh sb="7" eb="8">
      <t>ニン</t>
    </rPh>
    <rPh sb="8" eb="10">
      <t>イジョウ</t>
    </rPh>
    <phoneticPr fontId="8"/>
  </si>
  <si>
    <t>経過的施入児入１０５・未計画１</t>
  </si>
  <si>
    <t>F833</t>
  </si>
  <si>
    <t>経過的施入児入１０５・未計画２</t>
  </si>
  <si>
    <t>経過的施入児入１０５・地公体</t>
  </si>
  <si>
    <t>経過的施入児入１０５・地公体・未計画１</t>
  </si>
  <si>
    <t>F834</t>
  </si>
  <si>
    <t>経過的施入児入１０５・地公体・未計画２</t>
  </si>
  <si>
    <t>ZZ02</t>
    <phoneticPr fontId="1"/>
  </si>
  <si>
    <t>令和３年９月３０日までの上乗せ分（経過的施入児入）</t>
    <phoneticPr fontId="1"/>
  </si>
  <si>
    <t>Z002</t>
    <phoneticPr fontId="1"/>
  </si>
  <si>
    <t>経過的施入児入身体拘束廃止未実施減算</t>
    <phoneticPr fontId="1"/>
  </si>
  <si>
    <t>経過的施入児入職業指導員加算１</t>
    <rPh sb="7" eb="9">
      <t>ショクギョウ</t>
    </rPh>
    <rPh sb="9" eb="11">
      <t>シドウ</t>
    </rPh>
    <rPh sb="11" eb="12">
      <t>イン</t>
    </rPh>
    <rPh sb="12" eb="14">
      <t>カサン</t>
    </rPh>
    <phoneticPr fontId="8"/>
  </si>
  <si>
    <t>職業指導員を配置している場合</t>
    <rPh sb="0" eb="2">
      <t>ショクギョウ</t>
    </rPh>
    <rPh sb="2" eb="5">
      <t>シドウイン</t>
    </rPh>
    <rPh sb="6" eb="8">
      <t>ハイチ</t>
    </rPh>
    <rPh sb="12" eb="14">
      <t>バアイ</t>
    </rPh>
    <phoneticPr fontId="8"/>
  </si>
  <si>
    <t>イ　知的障害児の場合</t>
  </si>
  <si>
    <t>(1)定員5人以上10人未満</t>
    <rPh sb="3" eb="5">
      <t>テイイン</t>
    </rPh>
    <rPh sb="6" eb="7">
      <t>ニン</t>
    </rPh>
    <rPh sb="7" eb="9">
      <t>イジョウ</t>
    </rPh>
    <rPh sb="11" eb="12">
      <t>ニン</t>
    </rPh>
    <rPh sb="12" eb="14">
      <t>ミマン</t>
    </rPh>
    <phoneticPr fontId="8"/>
  </si>
  <si>
    <t>(一)当該施設が単独施設</t>
    <rPh sb="1" eb="2">
      <t>イチ</t>
    </rPh>
    <rPh sb="3" eb="5">
      <t>トウガイ</t>
    </rPh>
    <rPh sb="5" eb="7">
      <t>シセツ</t>
    </rPh>
    <rPh sb="8" eb="10">
      <t>タンドク</t>
    </rPh>
    <rPh sb="10" eb="12">
      <t>シセツ</t>
    </rPh>
    <phoneticPr fontId="8"/>
  </si>
  <si>
    <t>経過的施入児入職業指導員加算２</t>
    <rPh sb="7" eb="9">
      <t>ショクギョウ</t>
    </rPh>
    <rPh sb="9" eb="11">
      <t>シドウ</t>
    </rPh>
    <rPh sb="11" eb="12">
      <t>イン</t>
    </rPh>
    <rPh sb="12" eb="14">
      <t>カサン</t>
    </rPh>
    <phoneticPr fontId="8"/>
  </si>
  <si>
    <t>(2)定員10人</t>
    <rPh sb="7" eb="8">
      <t>ニン</t>
    </rPh>
    <phoneticPr fontId="8"/>
  </si>
  <si>
    <t>(一)当該施設に併設する施設又は当該施設が主たる施設</t>
    <rPh sb="1" eb="2">
      <t>イチ</t>
    </rPh>
    <rPh sb="3" eb="5">
      <t>トウガイ</t>
    </rPh>
    <rPh sb="5" eb="7">
      <t>シセツ</t>
    </rPh>
    <rPh sb="8" eb="10">
      <t>ヘイセツ</t>
    </rPh>
    <rPh sb="12" eb="14">
      <t>シセツ</t>
    </rPh>
    <rPh sb="14" eb="15">
      <t>マタ</t>
    </rPh>
    <rPh sb="16" eb="18">
      <t>トウガイ</t>
    </rPh>
    <rPh sb="18" eb="20">
      <t>シセツ</t>
    </rPh>
    <rPh sb="21" eb="22">
      <t>シュ</t>
    </rPh>
    <rPh sb="24" eb="26">
      <t>シセツ</t>
    </rPh>
    <phoneticPr fontId="8"/>
  </si>
  <si>
    <t>経過的施入児入職業指導員加算３</t>
    <rPh sb="7" eb="9">
      <t>ショクギョウ</t>
    </rPh>
    <rPh sb="9" eb="11">
      <t>シドウ</t>
    </rPh>
    <rPh sb="11" eb="12">
      <t>イン</t>
    </rPh>
    <rPh sb="12" eb="14">
      <t>カサン</t>
    </rPh>
    <phoneticPr fontId="8"/>
  </si>
  <si>
    <t>経過的施入児入職業指導員加算４</t>
    <rPh sb="7" eb="9">
      <t>ショクギョウ</t>
    </rPh>
    <rPh sb="9" eb="11">
      <t>シドウ</t>
    </rPh>
    <rPh sb="11" eb="12">
      <t>イン</t>
    </rPh>
    <rPh sb="12" eb="14">
      <t>カサン</t>
    </rPh>
    <phoneticPr fontId="8"/>
  </si>
  <si>
    <t>(3)定員11人以上20人以下</t>
    <rPh sb="7" eb="8">
      <t>ニン</t>
    </rPh>
    <rPh sb="8" eb="10">
      <t>イジョウ</t>
    </rPh>
    <rPh sb="12" eb="13">
      <t>ニン</t>
    </rPh>
    <rPh sb="13" eb="15">
      <t>イカ</t>
    </rPh>
    <phoneticPr fontId="8"/>
  </si>
  <si>
    <t>経過的施入児入職業指導員加算５</t>
    <rPh sb="7" eb="9">
      <t>ショクギョウ</t>
    </rPh>
    <rPh sb="9" eb="11">
      <t>シドウ</t>
    </rPh>
    <rPh sb="11" eb="12">
      <t>イン</t>
    </rPh>
    <rPh sb="12" eb="14">
      <t>カサン</t>
    </rPh>
    <phoneticPr fontId="8"/>
  </si>
  <si>
    <t>経過的施入児入職業指導員加算６</t>
    <rPh sb="7" eb="9">
      <t>ショクギョウ</t>
    </rPh>
    <rPh sb="9" eb="11">
      <t>シドウ</t>
    </rPh>
    <rPh sb="11" eb="12">
      <t>イン</t>
    </rPh>
    <rPh sb="12" eb="14">
      <t>カサン</t>
    </rPh>
    <phoneticPr fontId="8"/>
  </si>
  <si>
    <t>(4)定員21人以上30人以下</t>
    <rPh sb="7" eb="8">
      <t>ニン</t>
    </rPh>
    <rPh sb="8" eb="10">
      <t>イジョウ</t>
    </rPh>
    <rPh sb="12" eb="13">
      <t>ニン</t>
    </rPh>
    <rPh sb="13" eb="15">
      <t>イカ</t>
    </rPh>
    <phoneticPr fontId="8"/>
  </si>
  <si>
    <t>経過的施入児入職業指導員加算７</t>
    <rPh sb="7" eb="9">
      <t>ショクギョウ</t>
    </rPh>
    <rPh sb="9" eb="11">
      <t>シドウ</t>
    </rPh>
    <rPh sb="11" eb="12">
      <t>イン</t>
    </rPh>
    <rPh sb="12" eb="14">
      <t>カサン</t>
    </rPh>
    <phoneticPr fontId="8"/>
  </si>
  <si>
    <t>(5)定員31人以上40人以下</t>
    <rPh sb="7" eb="8">
      <t>ニン</t>
    </rPh>
    <rPh sb="8" eb="10">
      <t>イジョウ</t>
    </rPh>
    <rPh sb="12" eb="13">
      <t>ニン</t>
    </rPh>
    <rPh sb="13" eb="15">
      <t>イカ</t>
    </rPh>
    <phoneticPr fontId="8"/>
  </si>
  <si>
    <t>経過的施入児入職業指導員加算８</t>
    <rPh sb="7" eb="9">
      <t>ショクギョウ</t>
    </rPh>
    <rPh sb="9" eb="11">
      <t>シドウ</t>
    </rPh>
    <rPh sb="11" eb="12">
      <t>イン</t>
    </rPh>
    <rPh sb="12" eb="14">
      <t>カサン</t>
    </rPh>
    <phoneticPr fontId="8"/>
  </si>
  <si>
    <t>経過的施入児入職業指導員加算９</t>
    <rPh sb="7" eb="9">
      <t>ショクギョウ</t>
    </rPh>
    <rPh sb="9" eb="11">
      <t>シドウ</t>
    </rPh>
    <rPh sb="11" eb="12">
      <t>イン</t>
    </rPh>
    <rPh sb="12" eb="14">
      <t>カサン</t>
    </rPh>
    <phoneticPr fontId="8"/>
  </si>
  <si>
    <t>経過的施入児入職業指導員加算１０</t>
    <rPh sb="7" eb="9">
      <t>ショクギョウ</t>
    </rPh>
    <rPh sb="9" eb="11">
      <t>シドウ</t>
    </rPh>
    <rPh sb="11" eb="12">
      <t>イン</t>
    </rPh>
    <rPh sb="12" eb="14">
      <t>カサン</t>
    </rPh>
    <phoneticPr fontId="8"/>
  </si>
  <si>
    <t>経過的施入児入職業指導員加算１１</t>
    <rPh sb="7" eb="9">
      <t>ショクギョウ</t>
    </rPh>
    <rPh sb="9" eb="11">
      <t>シドウ</t>
    </rPh>
    <rPh sb="11" eb="12">
      <t>イン</t>
    </rPh>
    <rPh sb="12" eb="14">
      <t>カサン</t>
    </rPh>
    <phoneticPr fontId="8"/>
  </si>
  <si>
    <t>経過的施入児入職業指導員加算１２</t>
    <rPh sb="7" eb="9">
      <t>ショクギョウ</t>
    </rPh>
    <rPh sb="9" eb="11">
      <t>シドウ</t>
    </rPh>
    <rPh sb="11" eb="12">
      <t>イン</t>
    </rPh>
    <rPh sb="12" eb="14">
      <t>カサン</t>
    </rPh>
    <phoneticPr fontId="8"/>
  </si>
  <si>
    <t>経過的施入児入職業指導員加算１３</t>
    <rPh sb="7" eb="9">
      <t>ショクギョウ</t>
    </rPh>
    <rPh sb="9" eb="11">
      <t>シドウ</t>
    </rPh>
    <rPh sb="11" eb="12">
      <t>イン</t>
    </rPh>
    <rPh sb="12" eb="14">
      <t>カサン</t>
    </rPh>
    <phoneticPr fontId="8"/>
  </si>
  <si>
    <t>経過的施入児入職業指導員加算１４</t>
    <rPh sb="7" eb="9">
      <t>ショクギョウ</t>
    </rPh>
    <rPh sb="9" eb="11">
      <t>シドウ</t>
    </rPh>
    <rPh sb="11" eb="12">
      <t>イン</t>
    </rPh>
    <rPh sb="12" eb="14">
      <t>カサン</t>
    </rPh>
    <phoneticPr fontId="8"/>
  </si>
  <si>
    <t>経過的施入児入職業指導員加算１５</t>
    <rPh sb="7" eb="9">
      <t>ショクギョウ</t>
    </rPh>
    <rPh sb="9" eb="11">
      <t>シドウ</t>
    </rPh>
    <rPh sb="11" eb="12">
      <t>イン</t>
    </rPh>
    <rPh sb="12" eb="14">
      <t>カサン</t>
    </rPh>
    <phoneticPr fontId="8"/>
  </si>
  <si>
    <t>経過的施入児入職業指導員加算１６</t>
    <rPh sb="7" eb="9">
      <t>ショクギョウ</t>
    </rPh>
    <rPh sb="9" eb="11">
      <t>シドウ</t>
    </rPh>
    <rPh sb="11" eb="12">
      <t>イン</t>
    </rPh>
    <rPh sb="12" eb="14">
      <t>カサン</t>
    </rPh>
    <phoneticPr fontId="8"/>
  </si>
  <si>
    <t>経過的施入児入職業指導員加算１７</t>
    <rPh sb="7" eb="9">
      <t>ショクギョウ</t>
    </rPh>
    <rPh sb="9" eb="11">
      <t>シドウ</t>
    </rPh>
    <rPh sb="11" eb="12">
      <t>イン</t>
    </rPh>
    <rPh sb="12" eb="14">
      <t>カサン</t>
    </rPh>
    <phoneticPr fontId="8"/>
  </si>
  <si>
    <t>経過的施入児入職業指導員加算１８</t>
    <rPh sb="7" eb="9">
      <t>ショクギョウ</t>
    </rPh>
    <rPh sb="9" eb="11">
      <t>シドウ</t>
    </rPh>
    <rPh sb="11" eb="12">
      <t>イン</t>
    </rPh>
    <rPh sb="12" eb="14">
      <t>カサン</t>
    </rPh>
    <phoneticPr fontId="8"/>
  </si>
  <si>
    <t>経過的施入児入職業指導員加算１９</t>
    <rPh sb="7" eb="9">
      <t>ショクギョウ</t>
    </rPh>
    <rPh sb="9" eb="11">
      <t>シドウ</t>
    </rPh>
    <rPh sb="11" eb="12">
      <t>イン</t>
    </rPh>
    <rPh sb="12" eb="14">
      <t>カサン</t>
    </rPh>
    <phoneticPr fontId="8"/>
  </si>
  <si>
    <t>経過的施入児入職業指導員加算２０</t>
    <rPh sb="7" eb="9">
      <t>ショクギョウ</t>
    </rPh>
    <rPh sb="9" eb="11">
      <t>シドウ</t>
    </rPh>
    <rPh sb="11" eb="12">
      <t>イン</t>
    </rPh>
    <rPh sb="12" eb="14">
      <t>カサン</t>
    </rPh>
    <phoneticPr fontId="8"/>
  </si>
  <si>
    <t>経過的施入児入職業指導員加算２１</t>
    <rPh sb="7" eb="9">
      <t>ショクギョウ</t>
    </rPh>
    <rPh sb="9" eb="11">
      <t>シドウ</t>
    </rPh>
    <rPh sb="11" eb="12">
      <t>イン</t>
    </rPh>
    <rPh sb="12" eb="14">
      <t>カサン</t>
    </rPh>
    <phoneticPr fontId="8"/>
  </si>
  <si>
    <t>経過的施入児入職業指導員加算２２</t>
    <rPh sb="7" eb="9">
      <t>ショクギョウ</t>
    </rPh>
    <rPh sb="9" eb="11">
      <t>シドウ</t>
    </rPh>
    <rPh sb="11" eb="12">
      <t>イン</t>
    </rPh>
    <rPh sb="12" eb="14">
      <t>カサン</t>
    </rPh>
    <phoneticPr fontId="8"/>
  </si>
  <si>
    <t>経過的施入児入職業指導員加算２３</t>
    <rPh sb="7" eb="9">
      <t>ショクギョウ</t>
    </rPh>
    <rPh sb="9" eb="11">
      <t>シドウ</t>
    </rPh>
    <rPh sb="11" eb="12">
      <t>イン</t>
    </rPh>
    <rPh sb="12" eb="14">
      <t>カサン</t>
    </rPh>
    <phoneticPr fontId="8"/>
  </si>
  <si>
    <t>経過的施入児入職業指導員加算２４</t>
    <rPh sb="7" eb="9">
      <t>ショクギョウ</t>
    </rPh>
    <rPh sb="9" eb="11">
      <t>シドウ</t>
    </rPh>
    <rPh sb="11" eb="12">
      <t>イン</t>
    </rPh>
    <rPh sb="12" eb="14">
      <t>カサン</t>
    </rPh>
    <phoneticPr fontId="8"/>
  </si>
  <si>
    <t>ロ　自閉症児の場合</t>
    <rPh sb="2" eb="5">
      <t>ジヘイショウ</t>
    </rPh>
    <rPh sb="5" eb="6">
      <t>ジ</t>
    </rPh>
    <phoneticPr fontId="8"/>
  </si>
  <si>
    <t>経過的施入児入職業指導員加算２５</t>
    <rPh sb="7" eb="9">
      <t>ショクギョウ</t>
    </rPh>
    <rPh sb="9" eb="11">
      <t>シドウ</t>
    </rPh>
    <rPh sb="11" eb="12">
      <t>イン</t>
    </rPh>
    <rPh sb="12" eb="14">
      <t>カサン</t>
    </rPh>
    <phoneticPr fontId="8"/>
  </si>
  <si>
    <t>経過的施入児入職業指導員加算２６</t>
    <rPh sb="7" eb="9">
      <t>ショクギョウ</t>
    </rPh>
    <rPh sb="9" eb="11">
      <t>シドウ</t>
    </rPh>
    <rPh sb="11" eb="12">
      <t>イン</t>
    </rPh>
    <rPh sb="12" eb="14">
      <t>カサン</t>
    </rPh>
    <phoneticPr fontId="8"/>
  </si>
  <si>
    <t>経過的施入児入職業指導員加算２７</t>
    <rPh sb="7" eb="9">
      <t>ショクギョウ</t>
    </rPh>
    <rPh sb="9" eb="11">
      <t>シドウ</t>
    </rPh>
    <rPh sb="11" eb="12">
      <t>イン</t>
    </rPh>
    <rPh sb="12" eb="14">
      <t>カサン</t>
    </rPh>
    <phoneticPr fontId="8"/>
  </si>
  <si>
    <t>経過的施入児入職業指導員加算２８</t>
    <rPh sb="7" eb="9">
      <t>ショクギョウ</t>
    </rPh>
    <rPh sb="9" eb="11">
      <t>シドウ</t>
    </rPh>
    <rPh sb="11" eb="12">
      <t>イン</t>
    </rPh>
    <rPh sb="12" eb="14">
      <t>カサン</t>
    </rPh>
    <phoneticPr fontId="8"/>
  </si>
  <si>
    <t>経過的施入児入職業指導員加算２９</t>
    <rPh sb="7" eb="9">
      <t>ショクギョウ</t>
    </rPh>
    <rPh sb="9" eb="11">
      <t>シドウ</t>
    </rPh>
    <rPh sb="11" eb="12">
      <t>イン</t>
    </rPh>
    <rPh sb="12" eb="14">
      <t>カサン</t>
    </rPh>
    <phoneticPr fontId="8"/>
  </si>
  <si>
    <t>経過的施入児入職業指導員加算３０</t>
    <rPh sb="7" eb="9">
      <t>ショクギョウ</t>
    </rPh>
    <rPh sb="9" eb="11">
      <t>シドウ</t>
    </rPh>
    <rPh sb="11" eb="12">
      <t>イン</t>
    </rPh>
    <rPh sb="12" eb="14">
      <t>カサン</t>
    </rPh>
    <phoneticPr fontId="8"/>
  </si>
  <si>
    <t>ハ　盲児の場合</t>
    <rPh sb="2" eb="4">
      <t>モウジ</t>
    </rPh>
    <phoneticPr fontId="8"/>
  </si>
  <si>
    <t>(1)定員5人</t>
    <rPh sb="6" eb="7">
      <t>ニン</t>
    </rPh>
    <phoneticPr fontId="8"/>
  </si>
  <si>
    <t>(一)当該施設に併設する施設が主たる施設</t>
    <rPh sb="1" eb="2">
      <t>イチ</t>
    </rPh>
    <rPh sb="3" eb="5">
      <t>トウガイ</t>
    </rPh>
    <rPh sb="5" eb="7">
      <t>シセツ</t>
    </rPh>
    <rPh sb="8" eb="10">
      <t>ヘイセツ</t>
    </rPh>
    <rPh sb="12" eb="14">
      <t>シセツ</t>
    </rPh>
    <rPh sb="15" eb="16">
      <t>シュ</t>
    </rPh>
    <rPh sb="18" eb="20">
      <t>シセツ</t>
    </rPh>
    <phoneticPr fontId="8"/>
  </si>
  <si>
    <t>経過的施入児入職業指導員加算３１</t>
    <rPh sb="7" eb="9">
      <t>ショクギョウ</t>
    </rPh>
    <rPh sb="9" eb="11">
      <t>シドウ</t>
    </rPh>
    <rPh sb="11" eb="12">
      <t>イン</t>
    </rPh>
    <rPh sb="12" eb="14">
      <t>カサン</t>
    </rPh>
    <phoneticPr fontId="8"/>
  </si>
  <si>
    <t>経過的施入児入職業指導員加算３２</t>
    <rPh sb="7" eb="9">
      <t>ショクギョウ</t>
    </rPh>
    <rPh sb="9" eb="11">
      <t>シドウ</t>
    </rPh>
    <rPh sb="11" eb="12">
      <t>イン</t>
    </rPh>
    <rPh sb="12" eb="14">
      <t>カサン</t>
    </rPh>
    <phoneticPr fontId="8"/>
  </si>
  <si>
    <t>(2)定員6人以上9人以下</t>
    <rPh sb="3" eb="5">
      <t>テイイン</t>
    </rPh>
    <rPh sb="6" eb="7">
      <t>ニン</t>
    </rPh>
    <rPh sb="7" eb="9">
      <t>イジョウ</t>
    </rPh>
    <rPh sb="10" eb="11">
      <t>ニン</t>
    </rPh>
    <rPh sb="11" eb="13">
      <t>イカ</t>
    </rPh>
    <phoneticPr fontId="8"/>
  </si>
  <si>
    <t>経過的施入児入職業指導員加算３３</t>
    <rPh sb="7" eb="9">
      <t>ショクギョウ</t>
    </rPh>
    <rPh sb="9" eb="11">
      <t>シドウ</t>
    </rPh>
    <rPh sb="11" eb="12">
      <t>イン</t>
    </rPh>
    <rPh sb="12" eb="14">
      <t>カサン</t>
    </rPh>
    <phoneticPr fontId="8"/>
  </si>
  <si>
    <t>経過的施入児入職業指導員加算３４</t>
    <rPh sb="7" eb="9">
      <t>ショクギョウ</t>
    </rPh>
    <rPh sb="9" eb="11">
      <t>シドウ</t>
    </rPh>
    <rPh sb="11" eb="12">
      <t>イン</t>
    </rPh>
    <rPh sb="12" eb="14">
      <t>カサン</t>
    </rPh>
    <phoneticPr fontId="8"/>
  </si>
  <si>
    <t>経過的施入児入職業指導員加算３５</t>
    <rPh sb="7" eb="9">
      <t>ショクギョウ</t>
    </rPh>
    <rPh sb="9" eb="11">
      <t>シドウ</t>
    </rPh>
    <rPh sb="11" eb="12">
      <t>イン</t>
    </rPh>
    <rPh sb="12" eb="14">
      <t>カサン</t>
    </rPh>
    <phoneticPr fontId="8"/>
  </si>
  <si>
    <t>経過的施入児入職業指導員加算３６</t>
    <rPh sb="7" eb="9">
      <t>ショクギョウ</t>
    </rPh>
    <rPh sb="9" eb="11">
      <t>シドウ</t>
    </rPh>
    <rPh sb="11" eb="12">
      <t>イン</t>
    </rPh>
    <rPh sb="12" eb="14">
      <t>カサン</t>
    </rPh>
    <phoneticPr fontId="8"/>
  </si>
  <si>
    <t>(4)定員11人以上15人以下</t>
    <rPh sb="3" eb="5">
      <t>テイイン</t>
    </rPh>
    <rPh sb="7" eb="8">
      <t>ニン</t>
    </rPh>
    <rPh sb="8" eb="10">
      <t>イジョウ</t>
    </rPh>
    <rPh sb="12" eb="13">
      <t>ニン</t>
    </rPh>
    <rPh sb="13" eb="15">
      <t>イカ</t>
    </rPh>
    <phoneticPr fontId="8"/>
  </si>
  <si>
    <t>経過的施入児入職業指導員加算３７</t>
    <rPh sb="7" eb="9">
      <t>ショクギョウ</t>
    </rPh>
    <rPh sb="9" eb="11">
      <t>シドウ</t>
    </rPh>
    <rPh sb="11" eb="12">
      <t>イン</t>
    </rPh>
    <rPh sb="12" eb="14">
      <t>カサン</t>
    </rPh>
    <phoneticPr fontId="8"/>
  </si>
  <si>
    <t>経過的施入児入職業指導員加算３８</t>
    <rPh sb="7" eb="9">
      <t>ショクギョウ</t>
    </rPh>
    <rPh sb="9" eb="11">
      <t>シドウ</t>
    </rPh>
    <rPh sb="11" eb="12">
      <t>イン</t>
    </rPh>
    <rPh sb="12" eb="14">
      <t>カサン</t>
    </rPh>
    <phoneticPr fontId="8"/>
  </si>
  <si>
    <t>(5)定員16人以上20人以下</t>
    <rPh sb="3" eb="5">
      <t>テイイン</t>
    </rPh>
    <rPh sb="7" eb="8">
      <t>ニン</t>
    </rPh>
    <rPh sb="8" eb="10">
      <t>イジョウ</t>
    </rPh>
    <rPh sb="12" eb="13">
      <t>ニン</t>
    </rPh>
    <rPh sb="13" eb="15">
      <t>イカ</t>
    </rPh>
    <phoneticPr fontId="8"/>
  </si>
  <si>
    <t>経過的施入児入職業指導員加算３９</t>
    <rPh sb="7" eb="9">
      <t>ショクギョウ</t>
    </rPh>
    <rPh sb="9" eb="11">
      <t>シドウ</t>
    </rPh>
    <rPh sb="11" eb="12">
      <t>イン</t>
    </rPh>
    <rPh sb="12" eb="14">
      <t>カサン</t>
    </rPh>
    <phoneticPr fontId="8"/>
  </si>
  <si>
    <t>経過的施入児入職業指導員加算４０</t>
    <rPh sb="7" eb="9">
      <t>ショクギョウ</t>
    </rPh>
    <rPh sb="9" eb="11">
      <t>シドウ</t>
    </rPh>
    <rPh sb="11" eb="12">
      <t>イン</t>
    </rPh>
    <rPh sb="12" eb="14">
      <t>カサン</t>
    </rPh>
    <phoneticPr fontId="8"/>
  </si>
  <si>
    <t>(6)定員21人以上25人以下</t>
    <rPh sb="3" eb="5">
      <t>テイイン</t>
    </rPh>
    <rPh sb="7" eb="8">
      <t>ニン</t>
    </rPh>
    <rPh sb="8" eb="10">
      <t>イジョウ</t>
    </rPh>
    <rPh sb="12" eb="13">
      <t>ニン</t>
    </rPh>
    <rPh sb="13" eb="15">
      <t>イカ</t>
    </rPh>
    <phoneticPr fontId="8"/>
  </si>
  <si>
    <t>経過的施入児入職業指導員加算４１</t>
    <rPh sb="7" eb="9">
      <t>ショクギョウ</t>
    </rPh>
    <rPh sb="9" eb="11">
      <t>シドウ</t>
    </rPh>
    <rPh sb="11" eb="12">
      <t>イン</t>
    </rPh>
    <rPh sb="12" eb="14">
      <t>カサン</t>
    </rPh>
    <phoneticPr fontId="8"/>
  </si>
  <si>
    <t>経過的施入児入職業指導員加算４２</t>
    <rPh sb="7" eb="9">
      <t>ショクギョウ</t>
    </rPh>
    <rPh sb="9" eb="11">
      <t>シドウ</t>
    </rPh>
    <rPh sb="11" eb="12">
      <t>イン</t>
    </rPh>
    <rPh sb="12" eb="14">
      <t>カサン</t>
    </rPh>
    <phoneticPr fontId="8"/>
  </si>
  <si>
    <t>(7)定員26人以上30人以下</t>
    <rPh sb="3" eb="5">
      <t>テイイン</t>
    </rPh>
    <rPh sb="7" eb="8">
      <t>ニン</t>
    </rPh>
    <rPh sb="8" eb="10">
      <t>イジョウ</t>
    </rPh>
    <rPh sb="12" eb="13">
      <t>ニン</t>
    </rPh>
    <rPh sb="13" eb="15">
      <t>イカ</t>
    </rPh>
    <phoneticPr fontId="8"/>
  </si>
  <si>
    <t>経過的施入児入職業指導員加算４３</t>
    <rPh sb="7" eb="9">
      <t>ショクギョウ</t>
    </rPh>
    <rPh sb="9" eb="11">
      <t>シドウ</t>
    </rPh>
    <rPh sb="11" eb="12">
      <t>イン</t>
    </rPh>
    <rPh sb="12" eb="14">
      <t>カサン</t>
    </rPh>
    <phoneticPr fontId="8"/>
  </si>
  <si>
    <t>(8)定員31人以上35人以下</t>
    <rPh sb="3" eb="5">
      <t>テイイン</t>
    </rPh>
    <rPh sb="7" eb="8">
      <t>ニン</t>
    </rPh>
    <rPh sb="8" eb="10">
      <t>イジョウ</t>
    </rPh>
    <rPh sb="12" eb="13">
      <t>ニン</t>
    </rPh>
    <rPh sb="13" eb="15">
      <t>イカ</t>
    </rPh>
    <phoneticPr fontId="8"/>
  </si>
  <si>
    <t>経過的施入児入職業指導員加算４４</t>
    <rPh sb="7" eb="9">
      <t>ショクギョウ</t>
    </rPh>
    <rPh sb="9" eb="11">
      <t>シドウ</t>
    </rPh>
    <rPh sb="11" eb="12">
      <t>イン</t>
    </rPh>
    <rPh sb="12" eb="14">
      <t>カサン</t>
    </rPh>
    <phoneticPr fontId="8"/>
  </si>
  <si>
    <t>(9)定員36人以上40人以下</t>
    <rPh sb="3" eb="5">
      <t>テイイン</t>
    </rPh>
    <rPh sb="7" eb="8">
      <t>ニン</t>
    </rPh>
    <rPh sb="8" eb="10">
      <t>イジョウ</t>
    </rPh>
    <rPh sb="12" eb="13">
      <t>ニン</t>
    </rPh>
    <rPh sb="13" eb="15">
      <t>イカ</t>
    </rPh>
    <phoneticPr fontId="8"/>
  </si>
  <si>
    <t>経過的施入児入職業指導員加算４５</t>
    <rPh sb="7" eb="9">
      <t>ショクギョウ</t>
    </rPh>
    <rPh sb="9" eb="11">
      <t>シドウ</t>
    </rPh>
    <rPh sb="11" eb="12">
      <t>イン</t>
    </rPh>
    <rPh sb="12" eb="14">
      <t>カサン</t>
    </rPh>
    <phoneticPr fontId="8"/>
  </si>
  <si>
    <t>(10)定員41人以上50人以下</t>
    <rPh sb="4" eb="6">
      <t>テイイン</t>
    </rPh>
    <rPh sb="8" eb="9">
      <t>ニン</t>
    </rPh>
    <rPh sb="9" eb="11">
      <t>イジョウ</t>
    </rPh>
    <rPh sb="13" eb="14">
      <t>ニン</t>
    </rPh>
    <rPh sb="14" eb="16">
      <t>イカ</t>
    </rPh>
    <phoneticPr fontId="8"/>
  </si>
  <si>
    <t>経過的施入児入職業指導員加算４６</t>
    <rPh sb="7" eb="9">
      <t>ショクギョウ</t>
    </rPh>
    <rPh sb="9" eb="11">
      <t>シドウ</t>
    </rPh>
    <rPh sb="11" eb="12">
      <t>イン</t>
    </rPh>
    <rPh sb="12" eb="14">
      <t>カサン</t>
    </rPh>
    <phoneticPr fontId="8"/>
  </si>
  <si>
    <t>(11)定員51人以上60人以下</t>
    <rPh sb="4" eb="6">
      <t>テイイン</t>
    </rPh>
    <rPh sb="8" eb="9">
      <t>ニン</t>
    </rPh>
    <rPh sb="9" eb="11">
      <t>イジョウ</t>
    </rPh>
    <rPh sb="13" eb="14">
      <t>ニン</t>
    </rPh>
    <rPh sb="14" eb="16">
      <t>イカ</t>
    </rPh>
    <phoneticPr fontId="8"/>
  </si>
  <si>
    <t>経過的施入児入職業指導員加算４７</t>
    <rPh sb="7" eb="9">
      <t>ショクギョウ</t>
    </rPh>
    <rPh sb="9" eb="11">
      <t>シドウ</t>
    </rPh>
    <rPh sb="11" eb="12">
      <t>イン</t>
    </rPh>
    <rPh sb="12" eb="14">
      <t>カサン</t>
    </rPh>
    <phoneticPr fontId="8"/>
  </si>
  <si>
    <t>(12)定員61人以上70人以下</t>
    <rPh sb="4" eb="6">
      <t>テイイン</t>
    </rPh>
    <rPh sb="8" eb="9">
      <t>ニン</t>
    </rPh>
    <rPh sb="9" eb="11">
      <t>イジョウ</t>
    </rPh>
    <rPh sb="13" eb="14">
      <t>ニン</t>
    </rPh>
    <rPh sb="14" eb="16">
      <t>イカ</t>
    </rPh>
    <phoneticPr fontId="8"/>
  </si>
  <si>
    <t>経過的施入児入職業指導員加算４８</t>
    <rPh sb="7" eb="9">
      <t>ショクギョウ</t>
    </rPh>
    <rPh sb="9" eb="11">
      <t>シドウ</t>
    </rPh>
    <rPh sb="11" eb="12">
      <t>イン</t>
    </rPh>
    <rPh sb="12" eb="14">
      <t>カサン</t>
    </rPh>
    <phoneticPr fontId="8"/>
  </si>
  <si>
    <t>(13)定員71人以上80人以下</t>
    <rPh sb="4" eb="6">
      <t>テイイン</t>
    </rPh>
    <rPh sb="8" eb="9">
      <t>ニン</t>
    </rPh>
    <rPh sb="9" eb="11">
      <t>イジョウ</t>
    </rPh>
    <rPh sb="13" eb="14">
      <t>ニン</t>
    </rPh>
    <rPh sb="14" eb="16">
      <t>イカ</t>
    </rPh>
    <phoneticPr fontId="8"/>
  </si>
  <si>
    <t>経過的施入児入職業指導員加算４９</t>
    <rPh sb="7" eb="9">
      <t>ショクギョウ</t>
    </rPh>
    <rPh sb="9" eb="11">
      <t>シドウ</t>
    </rPh>
    <rPh sb="11" eb="12">
      <t>イン</t>
    </rPh>
    <rPh sb="12" eb="14">
      <t>カサン</t>
    </rPh>
    <phoneticPr fontId="8"/>
  </si>
  <si>
    <t>(14)定員81人以上90人以下</t>
    <rPh sb="4" eb="6">
      <t>テイイン</t>
    </rPh>
    <rPh sb="8" eb="9">
      <t>ニン</t>
    </rPh>
    <rPh sb="9" eb="11">
      <t>イジョウ</t>
    </rPh>
    <rPh sb="13" eb="14">
      <t>ニン</t>
    </rPh>
    <rPh sb="14" eb="16">
      <t>イカ</t>
    </rPh>
    <phoneticPr fontId="8"/>
  </si>
  <si>
    <t>経過的施入児入職業指導員加算５０</t>
    <rPh sb="7" eb="9">
      <t>ショクギョウ</t>
    </rPh>
    <rPh sb="9" eb="11">
      <t>シドウ</t>
    </rPh>
    <rPh sb="11" eb="12">
      <t>イン</t>
    </rPh>
    <rPh sb="12" eb="14">
      <t>カサン</t>
    </rPh>
    <phoneticPr fontId="8"/>
  </si>
  <si>
    <t>(15)定員91人以上</t>
    <rPh sb="4" eb="6">
      <t>テイイン</t>
    </rPh>
    <rPh sb="8" eb="9">
      <t>ニン</t>
    </rPh>
    <rPh sb="9" eb="11">
      <t>イジョウ</t>
    </rPh>
    <phoneticPr fontId="8"/>
  </si>
  <si>
    <t>経過的施入児入職業指導員加算５１</t>
    <rPh sb="7" eb="9">
      <t>ショクギョウ</t>
    </rPh>
    <rPh sb="9" eb="11">
      <t>シドウ</t>
    </rPh>
    <rPh sb="11" eb="12">
      <t>イン</t>
    </rPh>
    <rPh sb="12" eb="14">
      <t>カサン</t>
    </rPh>
    <phoneticPr fontId="8"/>
  </si>
  <si>
    <t>ニ　ろうあ児の場合</t>
    <rPh sb="5" eb="6">
      <t>ジ</t>
    </rPh>
    <phoneticPr fontId="8"/>
  </si>
  <si>
    <t>経過的施入児入職業指導員加算５２</t>
    <rPh sb="7" eb="9">
      <t>ショクギョウ</t>
    </rPh>
    <rPh sb="9" eb="11">
      <t>シドウ</t>
    </rPh>
    <rPh sb="11" eb="12">
      <t>イン</t>
    </rPh>
    <rPh sb="12" eb="14">
      <t>カサン</t>
    </rPh>
    <phoneticPr fontId="8"/>
  </si>
  <si>
    <t>経過的施入児入職業指導員加算５３</t>
    <rPh sb="7" eb="9">
      <t>ショクギョウ</t>
    </rPh>
    <rPh sb="9" eb="11">
      <t>シドウ</t>
    </rPh>
    <rPh sb="11" eb="12">
      <t>イン</t>
    </rPh>
    <rPh sb="12" eb="14">
      <t>カサン</t>
    </rPh>
    <phoneticPr fontId="8"/>
  </si>
  <si>
    <t>経過的施入児入職業指導員加算５４</t>
    <rPh sb="7" eb="9">
      <t>ショクギョウ</t>
    </rPh>
    <rPh sb="9" eb="11">
      <t>シドウ</t>
    </rPh>
    <rPh sb="11" eb="12">
      <t>イン</t>
    </rPh>
    <rPh sb="12" eb="14">
      <t>カサン</t>
    </rPh>
    <phoneticPr fontId="8"/>
  </si>
  <si>
    <t>経過的施入児入職業指導員加算５５</t>
    <rPh sb="7" eb="9">
      <t>ショクギョウ</t>
    </rPh>
    <rPh sb="9" eb="11">
      <t>シドウ</t>
    </rPh>
    <rPh sb="11" eb="12">
      <t>イン</t>
    </rPh>
    <rPh sb="12" eb="14">
      <t>カサン</t>
    </rPh>
    <phoneticPr fontId="8"/>
  </si>
  <si>
    <t>経過的施入児入職業指導員加算５６</t>
    <rPh sb="7" eb="9">
      <t>ショクギョウ</t>
    </rPh>
    <rPh sb="9" eb="11">
      <t>シドウ</t>
    </rPh>
    <rPh sb="11" eb="12">
      <t>イン</t>
    </rPh>
    <rPh sb="12" eb="14">
      <t>カサン</t>
    </rPh>
    <phoneticPr fontId="8"/>
  </si>
  <si>
    <t>経過的施入児入職業指導員加算５７</t>
    <rPh sb="7" eb="9">
      <t>ショクギョウ</t>
    </rPh>
    <rPh sb="9" eb="11">
      <t>シドウ</t>
    </rPh>
    <rPh sb="11" eb="12">
      <t>イン</t>
    </rPh>
    <rPh sb="12" eb="14">
      <t>カサン</t>
    </rPh>
    <phoneticPr fontId="8"/>
  </si>
  <si>
    <t>経過的施入児入職業指導員加算５８</t>
    <rPh sb="7" eb="9">
      <t>ショクギョウ</t>
    </rPh>
    <rPh sb="9" eb="11">
      <t>シドウ</t>
    </rPh>
    <rPh sb="11" eb="12">
      <t>イン</t>
    </rPh>
    <rPh sb="12" eb="14">
      <t>カサン</t>
    </rPh>
    <phoneticPr fontId="8"/>
  </si>
  <si>
    <t>経過的施入児入職業指導員加算５９</t>
    <rPh sb="7" eb="9">
      <t>ショクギョウ</t>
    </rPh>
    <rPh sb="9" eb="11">
      <t>シドウ</t>
    </rPh>
    <rPh sb="11" eb="12">
      <t>イン</t>
    </rPh>
    <rPh sb="12" eb="14">
      <t>カサン</t>
    </rPh>
    <phoneticPr fontId="8"/>
  </si>
  <si>
    <t>経過的施入児入職業指導員加算６０</t>
    <rPh sb="7" eb="9">
      <t>ショクギョウ</t>
    </rPh>
    <rPh sb="9" eb="11">
      <t>シドウ</t>
    </rPh>
    <rPh sb="11" eb="12">
      <t>イン</t>
    </rPh>
    <rPh sb="12" eb="14">
      <t>カサン</t>
    </rPh>
    <phoneticPr fontId="8"/>
  </si>
  <si>
    <t>経過的施入児入職業指導員加算６１</t>
    <rPh sb="7" eb="9">
      <t>ショクギョウ</t>
    </rPh>
    <rPh sb="9" eb="11">
      <t>シドウ</t>
    </rPh>
    <rPh sb="11" eb="12">
      <t>イン</t>
    </rPh>
    <rPh sb="12" eb="14">
      <t>カサン</t>
    </rPh>
    <phoneticPr fontId="8"/>
  </si>
  <si>
    <t>経過的施入児入職業指導員加算６２</t>
    <rPh sb="7" eb="9">
      <t>ショクギョウ</t>
    </rPh>
    <rPh sb="9" eb="11">
      <t>シドウ</t>
    </rPh>
    <rPh sb="11" eb="12">
      <t>イン</t>
    </rPh>
    <rPh sb="12" eb="14">
      <t>カサン</t>
    </rPh>
    <phoneticPr fontId="8"/>
  </si>
  <si>
    <t>経過的施入児入職業指導員加算６３</t>
    <rPh sb="7" eb="9">
      <t>ショクギョウ</t>
    </rPh>
    <rPh sb="9" eb="11">
      <t>シドウ</t>
    </rPh>
    <rPh sb="11" eb="12">
      <t>イン</t>
    </rPh>
    <rPh sb="12" eb="14">
      <t>カサン</t>
    </rPh>
    <phoneticPr fontId="8"/>
  </si>
  <si>
    <t>経過的施入児入職業指導員加算６４</t>
    <rPh sb="7" eb="9">
      <t>ショクギョウ</t>
    </rPh>
    <rPh sb="9" eb="11">
      <t>シドウ</t>
    </rPh>
    <rPh sb="11" eb="12">
      <t>イン</t>
    </rPh>
    <rPh sb="12" eb="14">
      <t>カサン</t>
    </rPh>
    <phoneticPr fontId="8"/>
  </si>
  <si>
    <t>経過的施入児入職業指導員加算６５</t>
    <rPh sb="7" eb="9">
      <t>ショクギョウ</t>
    </rPh>
    <rPh sb="9" eb="11">
      <t>シドウ</t>
    </rPh>
    <rPh sb="11" eb="12">
      <t>イン</t>
    </rPh>
    <rPh sb="12" eb="14">
      <t>カサン</t>
    </rPh>
    <phoneticPr fontId="8"/>
  </si>
  <si>
    <t>経過的施入児入職業指導員加算６６</t>
    <rPh sb="7" eb="9">
      <t>ショクギョウ</t>
    </rPh>
    <rPh sb="9" eb="11">
      <t>シドウ</t>
    </rPh>
    <rPh sb="11" eb="12">
      <t>イン</t>
    </rPh>
    <rPh sb="12" eb="14">
      <t>カサン</t>
    </rPh>
    <phoneticPr fontId="8"/>
  </si>
  <si>
    <t>経過的施入児入職業指導員加算６７</t>
    <rPh sb="7" eb="9">
      <t>ショクギョウ</t>
    </rPh>
    <rPh sb="9" eb="11">
      <t>シドウ</t>
    </rPh>
    <rPh sb="11" eb="12">
      <t>イン</t>
    </rPh>
    <rPh sb="12" eb="14">
      <t>カサン</t>
    </rPh>
    <phoneticPr fontId="8"/>
  </si>
  <si>
    <t>経過的施入児入職業指導員加算６８</t>
    <rPh sb="7" eb="9">
      <t>ショクギョウ</t>
    </rPh>
    <rPh sb="9" eb="11">
      <t>シドウ</t>
    </rPh>
    <rPh sb="11" eb="12">
      <t>イン</t>
    </rPh>
    <rPh sb="12" eb="14">
      <t>カサン</t>
    </rPh>
    <phoneticPr fontId="8"/>
  </si>
  <si>
    <t>経過的施入児入職業指導員加算６９</t>
    <rPh sb="7" eb="9">
      <t>ショクギョウ</t>
    </rPh>
    <rPh sb="9" eb="11">
      <t>シドウ</t>
    </rPh>
    <rPh sb="11" eb="12">
      <t>イン</t>
    </rPh>
    <rPh sb="12" eb="14">
      <t>カサン</t>
    </rPh>
    <phoneticPr fontId="8"/>
  </si>
  <si>
    <t>経過的施入児入職業指導員加算７０</t>
    <rPh sb="7" eb="9">
      <t>ショクギョウ</t>
    </rPh>
    <rPh sb="9" eb="11">
      <t>シドウ</t>
    </rPh>
    <rPh sb="11" eb="12">
      <t>イン</t>
    </rPh>
    <rPh sb="12" eb="14">
      <t>カサン</t>
    </rPh>
    <phoneticPr fontId="8"/>
  </si>
  <si>
    <t>経過的施入児入職業指導員加算７１</t>
    <rPh sb="7" eb="9">
      <t>ショクギョウ</t>
    </rPh>
    <rPh sb="9" eb="11">
      <t>シドウ</t>
    </rPh>
    <rPh sb="11" eb="12">
      <t>イン</t>
    </rPh>
    <rPh sb="12" eb="14">
      <t>カサン</t>
    </rPh>
    <phoneticPr fontId="8"/>
  </si>
  <si>
    <t>経過的施入児入重度障害児支援加算Ⅰ</t>
    <rPh sb="7" eb="9">
      <t>ジュウド</t>
    </rPh>
    <rPh sb="9" eb="12">
      <t>ショウガイジ</t>
    </rPh>
    <rPh sb="12" eb="14">
      <t>シエン</t>
    </rPh>
    <rPh sb="14" eb="16">
      <t>カサン</t>
    </rPh>
    <phoneticPr fontId="8"/>
  </si>
  <si>
    <t>重度障害児支援加算</t>
    <rPh sb="0" eb="2">
      <t>ジュウド</t>
    </rPh>
    <rPh sb="2" eb="5">
      <t>ショウガイジ</t>
    </rPh>
    <rPh sb="5" eb="7">
      <t>シエン</t>
    </rPh>
    <rPh sb="7" eb="9">
      <t>カサン</t>
    </rPh>
    <phoneticPr fontId="8"/>
  </si>
  <si>
    <t>知的障害児、自閉症児の場合</t>
    <rPh sb="0" eb="2">
      <t>チテキ</t>
    </rPh>
    <rPh sb="2" eb="5">
      <t>ショウガイジ</t>
    </rPh>
    <rPh sb="6" eb="10">
      <t>ジヘイショウジ</t>
    </rPh>
    <rPh sb="11" eb="13">
      <t>バアイ</t>
    </rPh>
    <phoneticPr fontId="8"/>
  </si>
  <si>
    <t>イ　重度障害児支援加算（Ⅰ）</t>
    <rPh sb="2" eb="4">
      <t>ジュウド</t>
    </rPh>
    <rPh sb="4" eb="7">
      <t>ショウガイジ</t>
    </rPh>
    <rPh sb="7" eb="9">
      <t>シエン</t>
    </rPh>
    <rPh sb="9" eb="11">
      <t>カサン</t>
    </rPh>
    <phoneticPr fontId="8"/>
  </si>
  <si>
    <t>経過的施入児入重度障害児支援加算Ⅱ</t>
    <rPh sb="7" eb="9">
      <t>ジュウド</t>
    </rPh>
    <rPh sb="9" eb="12">
      <t>ショウガイジ</t>
    </rPh>
    <rPh sb="12" eb="14">
      <t>シエン</t>
    </rPh>
    <rPh sb="14" eb="16">
      <t>カサン</t>
    </rPh>
    <phoneticPr fontId="8"/>
  </si>
  <si>
    <t>ロ　重度障害児支援加算（Ⅱ）</t>
    <rPh sb="2" eb="4">
      <t>ジュウド</t>
    </rPh>
    <rPh sb="7" eb="9">
      <t>シエン</t>
    </rPh>
    <rPh sb="9" eb="11">
      <t>カサン</t>
    </rPh>
    <phoneticPr fontId="8"/>
  </si>
  <si>
    <t>経過的施入児入重度障害児支援加算Ⅲ</t>
    <rPh sb="7" eb="9">
      <t>ジュウド</t>
    </rPh>
    <rPh sb="9" eb="12">
      <t>ショウガイジ</t>
    </rPh>
    <rPh sb="12" eb="14">
      <t>シエン</t>
    </rPh>
    <rPh sb="14" eb="16">
      <t>カサン</t>
    </rPh>
    <phoneticPr fontId="8"/>
  </si>
  <si>
    <t>盲児の場合</t>
    <rPh sb="0" eb="2">
      <t>モウジ</t>
    </rPh>
    <rPh sb="3" eb="5">
      <t>バアイ</t>
    </rPh>
    <phoneticPr fontId="8"/>
  </si>
  <si>
    <t>ハ　重度障害児支援加算（Ⅲ）</t>
    <rPh sb="2" eb="4">
      <t>ジュウド</t>
    </rPh>
    <rPh sb="4" eb="7">
      <t>ショウガイジ</t>
    </rPh>
    <rPh sb="7" eb="9">
      <t>シエン</t>
    </rPh>
    <rPh sb="9" eb="11">
      <t>カサン</t>
    </rPh>
    <phoneticPr fontId="8"/>
  </si>
  <si>
    <t>経過的施入児入重度障害児支援加算Ⅳ</t>
    <rPh sb="7" eb="9">
      <t>ジュウド</t>
    </rPh>
    <rPh sb="9" eb="12">
      <t>ショウガイジ</t>
    </rPh>
    <rPh sb="12" eb="14">
      <t>シエン</t>
    </rPh>
    <rPh sb="14" eb="16">
      <t>カサン</t>
    </rPh>
    <phoneticPr fontId="8"/>
  </si>
  <si>
    <t>二　重度障害児支援加算（Ⅳ）</t>
    <rPh sb="0" eb="1">
      <t>ニ</t>
    </rPh>
    <rPh sb="2" eb="4">
      <t>ジュウド</t>
    </rPh>
    <rPh sb="4" eb="7">
      <t>ショウガイジ</t>
    </rPh>
    <rPh sb="7" eb="9">
      <t>シエン</t>
    </rPh>
    <rPh sb="9" eb="11">
      <t>カサン</t>
    </rPh>
    <phoneticPr fontId="8"/>
  </si>
  <si>
    <t>経過的施入児入重度障害児支援加算Ⅴ</t>
    <rPh sb="7" eb="9">
      <t>ジュウド</t>
    </rPh>
    <rPh sb="9" eb="12">
      <t>ショウガイジ</t>
    </rPh>
    <rPh sb="12" eb="14">
      <t>シエン</t>
    </rPh>
    <rPh sb="14" eb="16">
      <t>カサン</t>
    </rPh>
    <phoneticPr fontId="8"/>
  </si>
  <si>
    <t>ろうあ児の場合</t>
    <rPh sb="3" eb="4">
      <t>ジ</t>
    </rPh>
    <rPh sb="5" eb="7">
      <t>バアイ</t>
    </rPh>
    <phoneticPr fontId="8"/>
  </si>
  <si>
    <t>ホ　重度障害児支援加算（Ⅴ）</t>
    <rPh sb="2" eb="4">
      <t>ジュウド</t>
    </rPh>
    <rPh sb="4" eb="7">
      <t>ショウガイジ</t>
    </rPh>
    <rPh sb="7" eb="9">
      <t>シエン</t>
    </rPh>
    <rPh sb="9" eb="11">
      <t>カサン</t>
    </rPh>
    <phoneticPr fontId="8"/>
  </si>
  <si>
    <t>経過的施入児入重度障害児支援加算Ⅵ</t>
    <rPh sb="7" eb="9">
      <t>ジュウド</t>
    </rPh>
    <rPh sb="9" eb="12">
      <t>ショウガイジ</t>
    </rPh>
    <rPh sb="12" eb="14">
      <t>シエン</t>
    </rPh>
    <rPh sb="14" eb="16">
      <t>カサン</t>
    </rPh>
    <phoneticPr fontId="8"/>
  </si>
  <si>
    <t>ヘ　重度障害児支援加算（Ⅵ）</t>
    <rPh sb="2" eb="4">
      <t>ジュウド</t>
    </rPh>
    <rPh sb="4" eb="7">
      <t>ショウガイジ</t>
    </rPh>
    <rPh sb="7" eb="9">
      <t>シエン</t>
    </rPh>
    <rPh sb="9" eb="11">
      <t>カサン</t>
    </rPh>
    <phoneticPr fontId="8"/>
  </si>
  <si>
    <t>経過的施入児入重度障害児支援加算Ⅶ</t>
    <rPh sb="7" eb="9">
      <t>ジュウド</t>
    </rPh>
    <rPh sb="9" eb="12">
      <t>ショウガイジ</t>
    </rPh>
    <rPh sb="12" eb="14">
      <t>シエン</t>
    </rPh>
    <rPh sb="14" eb="16">
      <t>カサン</t>
    </rPh>
    <phoneticPr fontId="8"/>
  </si>
  <si>
    <t>肢体不自由児の場合</t>
    <rPh sb="0" eb="2">
      <t>シタイ</t>
    </rPh>
    <rPh sb="2" eb="6">
      <t>フジユウジ</t>
    </rPh>
    <rPh sb="7" eb="9">
      <t>バアイ</t>
    </rPh>
    <phoneticPr fontId="8"/>
  </si>
  <si>
    <t xml:space="preserve"> ト　重度障害児支援加算（Ⅶ）</t>
    <rPh sb="3" eb="5">
      <t>ジュウド</t>
    </rPh>
    <rPh sb="5" eb="8">
      <t>ショウガイジ</t>
    </rPh>
    <rPh sb="8" eb="10">
      <t>シエン</t>
    </rPh>
    <rPh sb="10" eb="12">
      <t>カサン</t>
    </rPh>
    <phoneticPr fontId="8"/>
  </si>
  <si>
    <t>経過的施入児入重度障害児支援加算（強度行動）</t>
    <rPh sb="17" eb="19">
      <t>キョウド</t>
    </rPh>
    <rPh sb="19" eb="21">
      <t>コウドウ</t>
    </rPh>
    <phoneticPr fontId="8"/>
  </si>
  <si>
    <t>別に定める要件に合致する場合</t>
    <rPh sb="0" eb="1">
      <t>ベツ</t>
    </rPh>
    <rPh sb="2" eb="3">
      <t>サダ</t>
    </rPh>
    <rPh sb="5" eb="7">
      <t>ヨウケン</t>
    </rPh>
    <rPh sb="8" eb="10">
      <t>ガッチ</t>
    </rPh>
    <rPh sb="12" eb="14">
      <t>バアイ</t>
    </rPh>
    <phoneticPr fontId="8"/>
  </si>
  <si>
    <t>経過的施入児入重度重複障害児加算</t>
    <rPh sb="7" eb="9">
      <t>ジュウド</t>
    </rPh>
    <rPh sb="9" eb="11">
      <t>ジュウフク</t>
    </rPh>
    <rPh sb="11" eb="14">
      <t>ショウガイジ</t>
    </rPh>
    <rPh sb="14" eb="16">
      <t>カサン</t>
    </rPh>
    <phoneticPr fontId="8"/>
  </si>
  <si>
    <t>重度重複障害児加算</t>
    <rPh sb="0" eb="2">
      <t>ジュウド</t>
    </rPh>
    <rPh sb="2" eb="4">
      <t>ジュウフク</t>
    </rPh>
    <rPh sb="4" eb="6">
      <t>ショウガイ</t>
    </rPh>
    <rPh sb="6" eb="7">
      <t>ジ</t>
    </rPh>
    <rPh sb="7" eb="9">
      <t>カサン</t>
    </rPh>
    <phoneticPr fontId="8"/>
  </si>
  <si>
    <t>経過的施入児入強度行動障害児特別支援加算１</t>
    <rPh sb="7" eb="9">
      <t>キョウド</t>
    </rPh>
    <rPh sb="9" eb="11">
      <t>コウドウ</t>
    </rPh>
    <rPh sb="11" eb="14">
      <t>ショウガイジ</t>
    </rPh>
    <rPh sb="14" eb="16">
      <t>トクベツ</t>
    </rPh>
    <rPh sb="16" eb="18">
      <t>シエン</t>
    </rPh>
    <rPh sb="18" eb="20">
      <t>カサン</t>
    </rPh>
    <phoneticPr fontId="8"/>
  </si>
  <si>
    <t>強度行動障害児特別支援加算</t>
    <rPh sb="0" eb="2">
      <t>キョウド</t>
    </rPh>
    <rPh sb="2" eb="4">
      <t>コウドウ</t>
    </rPh>
    <rPh sb="4" eb="7">
      <t>ショウガイジ</t>
    </rPh>
    <rPh sb="7" eb="9">
      <t>トクベツ</t>
    </rPh>
    <rPh sb="9" eb="11">
      <t>シエン</t>
    </rPh>
    <rPh sb="11" eb="13">
      <t>カサン</t>
    </rPh>
    <phoneticPr fontId="8"/>
  </si>
  <si>
    <t>経過的施入児入強度行動障害児特別支援加算２</t>
    <rPh sb="7" eb="9">
      <t>キョウド</t>
    </rPh>
    <rPh sb="9" eb="11">
      <t>コウドウ</t>
    </rPh>
    <rPh sb="11" eb="14">
      <t>ショウガイジ</t>
    </rPh>
    <rPh sb="14" eb="16">
      <t>トクベツ</t>
    </rPh>
    <rPh sb="16" eb="18">
      <t>シエン</t>
    </rPh>
    <rPh sb="18" eb="20">
      <t>カサン</t>
    </rPh>
    <phoneticPr fontId="8"/>
  </si>
  <si>
    <t>加算の算定を開始した日から起算して90日以内</t>
    <rPh sb="0" eb="2">
      <t>カサン</t>
    </rPh>
    <rPh sb="3" eb="5">
      <t>サンテイ</t>
    </rPh>
    <rPh sb="6" eb="8">
      <t>カイシ</t>
    </rPh>
    <rPh sb="10" eb="11">
      <t>ヒ</t>
    </rPh>
    <rPh sb="13" eb="15">
      <t>キサン</t>
    </rPh>
    <rPh sb="19" eb="20">
      <t>ニチ</t>
    </rPh>
    <rPh sb="20" eb="22">
      <t>イナイ</t>
    </rPh>
    <phoneticPr fontId="8"/>
  </si>
  <si>
    <t>経過的施入児入心理担当職員加算１</t>
    <phoneticPr fontId="16"/>
  </si>
  <si>
    <t>心理担当職員を配置している場合</t>
    <rPh sb="0" eb="2">
      <t>シンリ</t>
    </rPh>
    <rPh sb="2" eb="4">
      <t>タントウ</t>
    </rPh>
    <rPh sb="4" eb="6">
      <t>ショクイン</t>
    </rPh>
    <rPh sb="7" eb="9">
      <t>ハイチ</t>
    </rPh>
    <rPh sb="13" eb="15">
      <t>バアイ</t>
    </rPh>
    <phoneticPr fontId="8"/>
  </si>
  <si>
    <t>経過的施入児入心理担当職員加算２</t>
    <phoneticPr fontId="16"/>
  </si>
  <si>
    <t>経過的施入児入心理担当職員加算３</t>
  </si>
  <si>
    <t>経過的施入児入心理担当職員加算４</t>
  </si>
  <si>
    <t>経過的施入児入心理担当職員加算５</t>
  </si>
  <si>
    <t>経過的施入児入心理担当職員加算６</t>
  </si>
  <si>
    <t>経過的施入児入心理担当職員加算７</t>
  </si>
  <si>
    <t>経過的施入児入心理担当職員加算８</t>
  </si>
  <si>
    <t>経過的施入児入心理担当職員加算９</t>
  </si>
  <si>
    <t>経過的施入児入心理担当職員加算１０</t>
  </si>
  <si>
    <t>経過的施入児入心理担当職員加算１１</t>
  </si>
  <si>
    <t>経過的施入児入心理担当職員加算１２</t>
  </si>
  <si>
    <t>経過的施入児入心理担当職員加算１３</t>
  </si>
  <si>
    <t>経過的施入児入心理担当職員加算１４</t>
  </si>
  <si>
    <t>経過的施入児入心理担当職員加算１５</t>
  </si>
  <si>
    <t>経過的施入児入心理担当職員加算１６</t>
  </si>
  <si>
    <t>経過的施入児入心理担当職員加算１７</t>
  </si>
  <si>
    <t>経過的施入児入心理担当職員加算１８</t>
  </si>
  <si>
    <t>経過的施入児入心理担当職員加算１９</t>
  </si>
  <si>
    <t>経過的施入児入心理担当職員加算２０</t>
  </si>
  <si>
    <t>経過的施入児入心理担当職員加算２１</t>
  </si>
  <si>
    <t>経過的施入児入心理担当職員加算２２</t>
  </si>
  <si>
    <t>経過的施入児入心理担当職員加算２３</t>
  </si>
  <si>
    <t>経過的施入児入心理担当職員加算２４</t>
  </si>
  <si>
    <t>経過的施入児入心理担当職員加算２５</t>
  </si>
  <si>
    <t>経過的施入児入心理担当職員加算２６</t>
  </si>
  <si>
    <t>経過的施入児入心理担当職員加算２７</t>
  </si>
  <si>
    <t>経過的施入児入心理担当職員加算２８</t>
  </si>
  <si>
    <t>経過的施入児入心理担当職員加算２９</t>
  </si>
  <si>
    <t>経過的施入児入心理担当職員加算３０</t>
  </si>
  <si>
    <t>経過的施入児入心理担当職員加算３１</t>
  </si>
  <si>
    <t>経過的施入児入心理担当職員加算３２</t>
  </si>
  <si>
    <t>経過的施入児入心理担当職員加算３３</t>
  </si>
  <si>
    <t>経過的施入児入心理担当職員加算３４</t>
  </si>
  <si>
    <t>経過的施入児入心理担当職員加算３５</t>
  </si>
  <si>
    <t>経過的施入児入心理担当職員加算３６</t>
  </si>
  <si>
    <t>経過的施入児入心理担当職員加算３７</t>
  </si>
  <si>
    <t>経過的施入児入心理担当職員加算３８</t>
  </si>
  <si>
    <t>経過的施入児入心理担当職員加算３９</t>
  </si>
  <si>
    <t>経過的施入児入心理担当職員加算４０</t>
  </si>
  <si>
    <t>経過的施入児入心理担当職員加算４１</t>
  </si>
  <si>
    <t>経過的施入児入心理担当職員加算４２</t>
  </si>
  <si>
    <t>経過的施入児入心理担当職員加算４３</t>
  </si>
  <si>
    <t>経過的施入児入心理担当職員加算４４</t>
  </si>
  <si>
    <t>経過的施入児入心理担当職員加算４５</t>
  </si>
  <si>
    <t>経過的施入児入心理担当職員加算４６</t>
  </si>
  <si>
    <t>経過的施入児入心理担当職員加算４７</t>
  </si>
  <si>
    <t>経過的施入児入心理担当職員加算４８</t>
  </si>
  <si>
    <t>経過的施入児入心理担当職員加算４９</t>
  </si>
  <si>
    <t>経過的施入児入心理担当職員加算５０</t>
  </si>
  <si>
    <t>経過的施入児入心理担当職員加算５１</t>
  </si>
  <si>
    <t>経過的施入児入心理担当職員加算５２</t>
  </si>
  <si>
    <t>経過的施入児入心理担当職員加算５３</t>
  </si>
  <si>
    <t>経過的施入児入心理担当職員加算５４</t>
  </si>
  <si>
    <t>経過的施入児入心理担当職員加算５５</t>
  </si>
  <si>
    <t>経過的施入児入心理担当職員加算５６</t>
  </si>
  <si>
    <t>経過的施入児入心理担当職員加算５７</t>
  </si>
  <si>
    <t>経過的施入児入心理担当職員加算５８</t>
  </si>
  <si>
    <t>ホ　肢体不自由児の場合</t>
    <rPh sb="2" eb="4">
      <t>シタイ</t>
    </rPh>
    <rPh sb="4" eb="8">
      <t>フジユウジ</t>
    </rPh>
    <rPh sb="9" eb="11">
      <t>バアイ</t>
    </rPh>
    <phoneticPr fontId="8"/>
  </si>
  <si>
    <t>(1)定員50人以下</t>
    <rPh sb="7" eb="8">
      <t>ニン</t>
    </rPh>
    <rPh sb="8" eb="10">
      <t>イカ</t>
    </rPh>
    <phoneticPr fontId="8"/>
  </si>
  <si>
    <t>経過的施入児入心理担当職員加算５９</t>
  </si>
  <si>
    <t>経過的施入児入心理担当職員加算６０</t>
  </si>
  <si>
    <t>経過的施入児入心理担当職員加算６１</t>
  </si>
  <si>
    <t>(4)定員71人以上</t>
    <rPh sb="7" eb="8">
      <t>ニン</t>
    </rPh>
    <rPh sb="8" eb="10">
      <t>イジョウ</t>
    </rPh>
    <phoneticPr fontId="8"/>
  </si>
  <si>
    <t>F841</t>
    <phoneticPr fontId="16"/>
  </si>
  <si>
    <t>経過的施入児入心理担当職員加算（公認心理師）</t>
    <phoneticPr fontId="16"/>
  </si>
  <si>
    <t>公認心理師の場合</t>
    <rPh sb="0" eb="2">
      <t>コウニン</t>
    </rPh>
    <rPh sb="2" eb="4">
      <t>シンリ</t>
    </rPh>
    <rPh sb="4" eb="5">
      <t>シ</t>
    </rPh>
    <rPh sb="6" eb="8">
      <t>バアイ</t>
    </rPh>
    <phoneticPr fontId="8"/>
  </si>
  <si>
    <t>経過的施入児入看護職員配置加算Ⅰ１</t>
  </si>
  <si>
    <t>看護職員配置加算（Ⅰ）</t>
    <rPh sb="0" eb="2">
      <t>カンゴ</t>
    </rPh>
    <rPh sb="2" eb="4">
      <t>ショクイン</t>
    </rPh>
    <rPh sb="4" eb="6">
      <t>ハイチ</t>
    </rPh>
    <rPh sb="6" eb="8">
      <t>カサン</t>
    </rPh>
    <phoneticPr fontId="8"/>
  </si>
  <si>
    <t>経過的施入児入看護職員配置加算Ⅰ２</t>
  </si>
  <si>
    <t>経過的施入児入看護職員配置加算Ⅰ３</t>
  </si>
  <si>
    <t>経過的施入児入看護職員配置加算Ⅰ４</t>
  </si>
  <si>
    <t>経過的施入児入看護職員配置加算Ⅰ５</t>
  </si>
  <si>
    <t>経過的施入児入看護職員配置加算Ⅰ６</t>
  </si>
  <si>
    <t>経過的施入児入看護職員配置加算Ⅰ７</t>
  </si>
  <si>
    <t>経過的施入児入看護職員配置加算Ⅰ８</t>
  </si>
  <si>
    <t>経過的施入児入看護職員配置加算Ⅰ９</t>
  </si>
  <si>
    <t>経過的施入児入看護職員配置加算Ⅰ１０</t>
  </si>
  <si>
    <t>経過的施入児入看護職員配置加算Ⅰ１１</t>
  </si>
  <si>
    <t>経過的施入児入看護職員配置加算Ⅰ１２</t>
  </si>
  <si>
    <t>経過的施入児入看護職員配置加算Ⅰ１３</t>
  </si>
  <si>
    <t>経過的施入児入看護職員配置加算Ⅰ１４</t>
  </si>
  <si>
    <t>経過的施入児入看護職員配置加算Ⅰ１５</t>
  </si>
  <si>
    <t>経過的施入児入看護職員配置加算Ⅰ１６</t>
  </si>
  <si>
    <t>経過的施入児入看護職員配置加算Ⅰ１７</t>
  </si>
  <si>
    <t>経過的施入児入看護職員配置加算Ⅰ１８</t>
  </si>
  <si>
    <t>経過的施入児入看護職員配置加算Ⅰ１９</t>
  </si>
  <si>
    <t>経過的施入児入看護職員配置加算Ⅰ２０</t>
  </si>
  <si>
    <t>経過的施入児入看護職員配置加算Ⅰ２１</t>
  </si>
  <si>
    <t>経過的施入児入看護職員配置加算Ⅰ２２</t>
  </si>
  <si>
    <t>経過的施入児入看護職員配置加算Ⅰ２３</t>
  </si>
  <si>
    <t>経過的施入児入看護職員配置加算Ⅰ２４</t>
  </si>
  <si>
    <t>経過的施入児入看護職員配置加算Ⅰ２５</t>
  </si>
  <si>
    <t>経過的施入児入看護職員配置加算Ⅰ２６</t>
  </si>
  <si>
    <t>経過的施入児入看護職員配置加算Ⅰ２７</t>
  </si>
  <si>
    <t>経過的施入児入看護職員配置加算Ⅰ２８</t>
  </si>
  <si>
    <t>経過的施入児入看護職員配置加算Ⅰ２９</t>
  </si>
  <si>
    <t>経過的施入児入看護職員配置加算Ⅰ３０</t>
  </si>
  <si>
    <t>経過的施入児入看護職員配置加算Ⅰ３１</t>
  </si>
  <si>
    <t>経過的施入児入看護職員配置加算Ⅰ３２</t>
  </si>
  <si>
    <t>経過的施入児入看護職員配置加算Ⅰ３３</t>
  </si>
  <si>
    <t>経過的施入児入看護職員配置加算Ⅰ３４</t>
  </si>
  <si>
    <t>経過的施入児入看護職員配置加算Ⅰ３５</t>
  </si>
  <si>
    <t>経過的施入児入看護職員配置加算Ⅰ３６</t>
  </si>
  <si>
    <t>経過的施入児入看護職員配置加算Ⅰ３７</t>
  </si>
  <si>
    <t>経過的施入児入看護職員配置加算Ⅰ３８</t>
  </si>
  <si>
    <t>経過的施入児入看護職員配置加算Ⅰ３９</t>
  </si>
  <si>
    <t>経過的施入児入看護職員配置加算Ⅰ４０</t>
  </si>
  <si>
    <t>経過的施入児入看護職員配置加算Ⅰ４１</t>
  </si>
  <si>
    <t>経過的施入児入看護職員配置加算Ⅰ４２</t>
  </si>
  <si>
    <t>経過的施入児入看護職員配置加算Ⅰ４３</t>
  </si>
  <si>
    <t>経過的施入児入看護職員配置加算Ⅰ４４</t>
  </si>
  <si>
    <t>経過的施入児入看護職員配置加算Ⅰ４５</t>
  </si>
  <si>
    <t>経過的施入児入看護職員配置加算Ⅰ４６</t>
  </si>
  <si>
    <t>経過的施入児入看護職員配置加算Ⅰ４７</t>
  </si>
  <si>
    <t>経過的施入児入看護職員配置加算Ⅰ４８</t>
  </si>
  <si>
    <t>経過的施入児入看護職員配置加算Ⅰ４９</t>
  </si>
  <si>
    <t>経過的施入児入看護職員配置加算Ⅰ５０</t>
  </si>
  <si>
    <t>経過的施入児入看護職員配置加算Ⅰ５１</t>
  </si>
  <si>
    <t>F902</t>
    <phoneticPr fontId="16"/>
  </si>
  <si>
    <t>経過的施入児入看護職員配置加算Ⅱ１</t>
  </si>
  <si>
    <t>看護職員配置加算（Ⅱ）</t>
    <rPh sb="0" eb="2">
      <t>カンゴ</t>
    </rPh>
    <rPh sb="2" eb="4">
      <t>ショクイン</t>
    </rPh>
    <rPh sb="4" eb="6">
      <t>ハイチ</t>
    </rPh>
    <rPh sb="6" eb="8">
      <t>カサン</t>
    </rPh>
    <phoneticPr fontId="8"/>
  </si>
  <si>
    <t>F903</t>
  </si>
  <si>
    <t>経過的施入児入看護職員配置加算Ⅱ２</t>
  </si>
  <si>
    <t>F904</t>
  </si>
  <si>
    <t>経過的施入児入看護職員配置加算Ⅱ３</t>
  </si>
  <si>
    <t>F905</t>
  </si>
  <si>
    <t>経過的施入児入看護職員配置加算Ⅱ４</t>
  </si>
  <si>
    <t>F906</t>
  </si>
  <si>
    <t>経過的施入児入看護職員配置加算Ⅱ５</t>
  </si>
  <si>
    <t>F907</t>
  </si>
  <si>
    <t>経過的施入児入看護職員配置加算Ⅱ６</t>
  </si>
  <si>
    <t>F908</t>
  </si>
  <si>
    <t>経過的施入児入看護職員配置加算Ⅱ７</t>
  </si>
  <si>
    <t>F909</t>
  </si>
  <si>
    <t>経過的施入児入看護職員配置加算Ⅱ８</t>
  </si>
  <si>
    <t>F910</t>
  </si>
  <si>
    <t>経過的施入児入看護職員配置加算Ⅱ９</t>
  </si>
  <si>
    <t>F911</t>
  </si>
  <si>
    <t>経過的施入児入看護職員配置加算Ⅱ１０</t>
  </si>
  <si>
    <t>F912</t>
  </si>
  <si>
    <t>経過的施入児入看護職員配置加算Ⅱ１１</t>
  </si>
  <si>
    <t>F913</t>
  </si>
  <si>
    <t>経過的施入児入看護職員配置加算Ⅱ１２</t>
  </si>
  <si>
    <t>F914</t>
  </si>
  <si>
    <t>経過的施入児入看護職員配置加算Ⅱ１３</t>
  </si>
  <si>
    <t>F915</t>
  </si>
  <si>
    <t>経過的施入児入看護職員配置加算Ⅱ１４</t>
  </si>
  <si>
    <t>F916</t>
  </si>
  <si>
    <t>経過的施入児入看護職員配置加算Ⅱ１５</t>
  </si>
  <si>
    <t>F917</t>
  </si>
  <si>
    <t>経過的施入児入看護職員配置加算Ⅱ１６</t>
  </si>
  <si>
    <t>F918</t>
  </si>
  <si>
    <t>経過的施入児入看護職員配置加算Ⅱ１７</t>
  </si>
  <si>
    <t>F919</t>
  </si>
  <si>
    <t>経過的施入児入看護職員配置加算Ⅱ１８</t>
  </si>
  <si>
    <t>F920</t>
  </si>
  <si>
    <t>経過的施入児入看護職員配置加算Ⅱ１９</t>
  </si>
  <si>
    <t>F921</t>
  </si>
  <si>
    <t>経過的施入児入看護職員配置加算Ⅱ２０</t>
  </si>
  <si>
    <t>F922</t>
  </si>
  <si>
    <t>経過的施入児入看護職員配置加算Ⅱ２１</t>
  </si>
  <si>
    <t>F923</t>
  </si>
  <si>
    <t>経過的施入児入看護職員配置加算Ⅱ２２</t>
  </si>
  <si>
    <t>F924</t>
  </si>
  <si>
    <t>経過的施入児入看護職員配置加算Ⅱ２３</t>
  </si>
  <si>
    <t>F925</t>
  </si>
  <si>
    <t>経過的施入児入看護職員配置加算Ⅱ２４</t>
  </si>
  <si>
    <t>F926</t>
  </si>
  <si>
    <t>経過的施入児入看護職員配置加算Ⅱ２５</t>
  </si>
  <si>
    <t>F927</t>
  </si>
  <si>
    <t>経過的施入児入看護職員配置加算Ⅱ２６</t>
  </si>
  <si>
    <t>F928</t>
  </si>
  <si>
    <t>経過的施入児入看護職員配置加算Ⅱ２７</t>
  </si>
  <si>
    <t>F929</t>
  </si>
  <si>
    <t>経過的施入児入看護職員配置加算Ⅱ２８</t>
  </si>
  <si>
    <t>F930</t>
  </si>
  <si>
    <t>経過的施入児入看護職員配置加算Ⅱ２９</t>
  </si>
  <si>
    <t>F931</t>
  </si>
  <si>
    <t>経過的施入児入看護職員配置加算Ⅱ３０</t>
  </si>
  <si>
    <t>F932</t>
  </si>
  <si>
    <t>経過的施入児入看護職員配置加算Ⅱ３１</t>
  </si>
  <si>
    <t>F933</t>
  </si>
  <si>
    <t>経過的施入児入看護職員配置加算Ⅱ３２</t>
  </si>
  <si>
    <t>F934</t>
  </si>
  <si>
    <t>経過的施入児入看護職員配置加算Ⅱ３３</t>
  </si>
  <si>
    <t>F935</t>
  </si>
  <si>
    <t>経過的施入児入看護職員配置加算Ⅱ３４</t>
  </si>
  <si>
    <t>F936</t>
  </si>
  <si>
    <t>経過的施入児入看護職員配置加算Ⅱ３５</t>
  </si>
  <si>
    <t>F937</t>
  </si>
  <si>
    <t>経過的施入児入看護職員配置加算Ⅱ３６</t>
  </si>
  <si>
    <t>F938</t>
  </si>
  <si>
    <t>経過的施入児入看護職員配置加算Ⅱ３７</t>
  </si>
  <si>
    <t>F939</t>
  </si>
  <si>
    <t>経過的施入児入看護職員配置加算Ⅱ３８</t>
  </si>
  <si>
    <t>F940</t>
  </si>
  <si>
    <t>経過的施入児入看護職員配置加算Ⅱ３９</t>
  </si>
  <si>
    <t>F941</t>
  </si>
  <si>
    <t>経過的施入児入看護職員配置加算Ⅱ４０</t>
  </si>
  <si>
    <t>F942</t>
  </si>
  <si>
    <t>経過的施入児入看護職員配置加算Ⅱ４１</t>
  </si>
  <si>
    <t>F943</t>
  </si>
  <si>
    <t>経過的施入児入看護職員配置加算Ⅱ４２</t>
  </si>
  <si>
    <t>F944</t>
  </si>
  <si>
    <t>経過的施入児入看護職員配置加算Ⅱ４３</t>
  </si>
  <si>
    <t>F945</t>
  </si>
  <si>
    <t>経過的施入児入看護職員配置加算Ⅱ４４</t>
  </si>
  <si>
    <t>F946</t>
  </si>
  <si>
    <t>経過的施入児入看護職員配置加算Ⅱ４５</t>
  </si>
  <si>
    <t>F947</t>
  </si>
  <si>
    <t>経過的施入児入看護職員配置加算Ⅱ４６</t>
  </si>
  <si>
    <t>F948</t>
  </si>
  <si>
    <t>経過的施入児入看護職員配置加算Ⅱ４７</t>
  </si>
  <si>
    <t>F949</t>
  </si>
  <si>
    <t>経過的施入児入看護職員配置加算Ⅱ４８</t>
  </si>
  <si>
    <t>F950</t>
  </si>
  <si>
    <t>経過的施入児入看護職員配置加算Ⅱ４９</t>
  </si>
  <si>
    <t>F951</t>
  </si>
  <si>
    <t>経過的施入児入看護職員配置加算Ⅱ５０</t>
  </si>
  <si>
    <t>F952</t>
  </si>
  <si>
    <t>経過的施入児入看護職員配置加算Ⅱ５１</t>
  </si>
  <si>
    <t>F953</t>
  </si>
  <si>
    <t>経過的施入児入看護職員配置加算Ⅱ５２</t>
  </si>
  <si>
    <t>F954</t>
  </si>
  <si>
    <t>経過的施入児入看護職員配置加算Ⅱ５３</t>
  </si>
  <si>
    <t>F955</t>
  </si>
  <si>
    <t>経過的施入児入看護職員配置加算Ⅱ５４</t>
  </si>
  <si>
    <t>F956</t>
  </si>
  <si>
    <t>経過的施入児入看護職員配置加算Ⅱ５５</t>
  </si>
  <si>
    <t>F957</t>
  </si>
  <si>
    <t>経過的施入児入看護職員配置加算Ⅱ５６</t>
  </si>
  <si>
    <t>F958</t>
  </si>
  <si>
    <t>経過的施入児入看護職員配置加算Ⅱ５７</t>
  </si>
  <si>
    <t>F959</t>
  </si>
  <si>
    <t>経過的施入児入看護職員配置加算Ⅱ５８</t>
  </si>
  <si>
    <t>F960</t>
  </si>
  <si>
    <t>経過的施入児入看護職員配置加算Ⅱ５９</t>
  </si>
  <si>
    <t>F961</t>
  </si>
  <si>
    <t>経過的施入児入看護職員配置加算Ⅱ６０</t>
  </si>
  <si>
    <t>F962</t>
  </si>
  <si>
    <t>経過的施入児入看護職員配置加算Ⅱ６１</t>
  </si>
  <si>
    <t>F963</t>
  </si>
  <si>
    <t>経過的施入児入児童指導員等加配加算１</t>
  </si>
  <si>
    <t>児童指導員等加配加算</t>
    <phoneticPr fontId="16"/>
  </si>
  <si>
    <t>イ　専門職員（理学療法士等）の場合</t>
    <rPh sb="2" eb="4">
      <t>センモン</t>
    </rPh>
    <rPh sb="4" eb="6">
      <t>ショクイン</t>
    </rPh>
    <rPh sb="7" eb="9">
      <t>リガク</t>
    </rPh>
    <rPh sb="9" eb="11">
      <t>リョウホウ</t>
    </rPh>
    <rPh sb="11" eb="12">
      <t>シ</t>
    </rPh>
    <rPh sb="12" eb="13">
      <t>トウ</t>
    </rPh>
    <rPh sb="15" eb="17">
      <t>バアイ</t>
    </rPh>
    <phoneticPr fontId="16"/>
  </si>
  <si>
    <t>F964</t>
  </si>
  <si>
    <t>経過的施入児入児童指導員等加配加算２</t>
  </si>
  <si>
    <t>ロ　児童指導員等の場合</t>
    <rPh sb="2" eb="4">
      <t>ジドウ</t>
    </rPh>
    <rPh sb="4" eb="7">
      <t>シドウイン</t>
    </rPh>
    <rPh sb="7" eb="8">
      <t>トウ</t>
    </rPh>
    <rPh sb="9" eb="11">
      <t>バアイ</t>
    </rPh>
    <phoneticPr fontId="16"/>
  </si>
  <si>
    <t>F965</t>
  </si>
  <si>
    <t>経過的施入児入児童指導員等加配加算３</t>
  </si>
  <si>
    <t>F966</t>
  </si>
  <si>
    <t>経過的施入児入児童指導員等加配加算４</t>
  </si>
  <si>
    <t>F967</t>
  </si>
  <si>
    <t>経過的施入児入児童指導員等加配加算５</t>
  </si>
  <si>
    <t>F968</t>
  </si>
  <si>
    <t>経過的施入児入児童指導員等加配加算６</t>
  </si>
  <si>
    <t>F969</t>
  </si>
  <si>
    <t>経過的施入児入児童指導員等加配加算７</t>
  </si>
  <si>
    <t>F970</t>
  </si>
  <si>
    <t>経過的施入児入児童指導員等加配加算８</t>
  </si>
  <si>
    <t>F971</t>
  </si>
  <si>
    <t>経過的施入児入児童指導員等加配加算９</t>
  </si>
  <si>
    <t>F972</t>
  </si>
  <si>
    <t>経過的施入児入児童指導員等加配加算１０</t>
  </si>
  <si>
    <t>F973</t>
  </si>
  <si>
    <t>経過的施入児入児童指導員等加配加算１１</t>
  </si>
  <si>
    <t>F974</t>
  </si>
  <si>
    <t>経過的施入児入児童指導員等加配加算１２</t>
  </si>
  <si>
    <t>F975</t>
  </si>
  <si>
    <t>経過的施入児入児童指導員等加配加算１３</t>
  </si>
  <si>
    <t>F976</t>
  </si>
  <si>
    <t>経過的施入児入児童指導員等加配加算１４</t>
  </si>
  <si>
    <t>F977</t>
  </si>
  <si>
    <t>経過的施入児入児童指導員等加配加算１５</t>
  </si>
  <si>
    <t>F978</t>
  </si>
  <si>
    <t>経過的施入児入児童指導員等加配加算１６</t>
  </si>
  <si>
    <t>F979</t>
  </si>
  <si>
    <t>経過的施入児入児童指導員等加配加算１７</t>
  </si>
  <si>
    <t>F980</t>
  </si>
  <si>
    <t>経過的施入児入児童指導員等加配加算１８</t>
  </si>
  <si>
    <t>F981</t>
  </si>
  <si>
    <t>経過的施入児入児童指導員等加配加算１９</t>
  </si>
  <si>
    <t>F982</t>
  </si>
  <si>
    <t>経過的施入児入児童指導員等加配加算２０</t>
  </si>
  <si>
    <t>F983</t>
  </si>
  <si>
    <t>経過的施入児入児童指導員等加配加算２１</t>
  </si>
  <si>
    <t>F984</t>
  </si>
  <si>
    <t>経過的施入児入児童指導員等加配加算２２</t>
  </si>
  <si>
    <t>F985</t>
  </si>
  <si>
    <t>経過的施入児入児童指導員等加配加算２３</t>
  </si>
  <si>
    <t>F986</t>
  </si>
  <si>
    <t>経過的施入児入児童指導員等加配加算２４</t>
  </si>
  <si>
    <t>F987</t>
  </si>
  <si>
    <t>経過的施入児入児童指導員等加配加算２５</t>
  </si>
  <si>
    <t>F988</t>
  </si>
  <si>
    <t>経過的施入児入児童指導員等加配加算２６</t>
  </si>
  <si>
    <t>F989</t>
  </si>
  <si>
    <t>経過的施入児入児童指導員等加配加算２７</t>
  </si>
  <si>
    <t>F990</t>
  </si>
  <si>
    <t>経過的施入児入児童指導員等加配加算２８</t>
  </si>
  <si>
    <t>F991</t>
  </si>
  <si>
    <t>経過的施入児入児童指導員等加配加算２９</t>
  </si>
  <si>
    <t>F992</t>
  </si>
  <si>
    <t>経過的施入児入児童指導員等加配加算３０</t>
  </si>
  <si>
    <t>F993</t>
  </si>
  <si>
    <t>経過的施入児入児童指導員等加配加算３１</t>
  </si>
  <si>
    <t>F994</t>
  </si>
  <si>
    <t>経過的施入児入児童指導員等加配加算３２</t>
  </si>
  <si>
    <t>F995</t>
  </si>
  <si>
    <t>経過的施入児入児童指導員等加配加算３３</t>
  </si>
  <si>
    <t>F996</t>
  </si>
  <si>
    <t>経過的施入児入児童指導員等加配加算３４</t>
  </si>
  <si>
    <t>F997</t>
  </si>
  <si>
    <t>経過的施入児入児童指導員等加配加算３５</t>
  </si>
  <si>
    <t>F998</t>
  </si>
  <si>
    <t>経過的施入児入児童指導員等加配加算３６</t>
  </si>
  <si>
    <t>F999</t>
  </si>
  <si>
    <t>経過的施入児入児童指導員等加配加算３７</t>
  </si>
  <si>
    <t>FA00</t>
    <phoneticPr fontId="16"/>
  </si>
  <si>
    <t>経過的施入児入児童指導員等加配加算３８</t>
  </si>
  <si>
    <t>FA01</t>
    <phoneticPr fontId="16"/>
  </si>
  <si>
    <t>経過的施入児入児童指導員等加配加算３９</t>
  </si>
  <si>
    <t>FA02</t>
  </si>
  <si>
    <t>経過的施入児入児童指導員等加配加算４０</t>
  </si>
  <si>
    <t>FA03</t>
  </si>
  <si>
    <t>経過的施入児入児童指導員等加配加算４１</t>
  </si>
  <si>
    <t>FA04</t>
  </si>
  <si>
    <t>経過的施入児入児童指導員等加配加算４２</t>
  </si>
  <si>
    <t>FA05</t>
  </si>
  <si>
    <t>経過的施入児入児童指導員等加配加算４３</t>
  </si>
  <si>
    <t>FA06</t>
  </si>
  <si>
    <t>経過的施入児入児童指導員等加配加算４４</t>
  </si>
  <si>
    <t>FA07</t>
  </si>
  <si>
    <t>経過的施入児入児童指導員等加配加算４５</t>
  </si>
  <si>
    <t>FA08</t>
  </si>
  <si>
    <t>経過的施入児入児童指導員等加配加算４６</t>
  </si>
  <si>
    <t>FA09</t>
  </si>
  <si>
    <t>経過的施入児入児童指導員等加配加算４７</t>
  </si>
  <si>
    <t>FA10</t>
  </si>
  <si>
    <t>経過的施入児入児童指導員等加配加算４８</t>
  </si>
  <si>
    <t>FA11</t>
  </si>
  <si>
    <t>経過的施入児入児童指導員等加配加算４９</t>
  </si>
  <si>
    <t>FA12</t>
  </si>
  <si>
    <t>経過的施入児入児童指導員等加配加算５０</t>
  </si>
  <si>
    <t>FA13</t>
  </si>
  <si>
    <t>経過的施入児入児童指導員等加配加算５１</t>
  </si>
  <si>
    <t>FA14</t>
  </si>
  <si>
    <t>経過的施入児入児童指導員等加配加算５２</t>
  </si>
  <si>
    <t>FA15</t>
  </si>
  <si>
    <t>経過的施入児入児童指導員等加配加算５３</t>
  </si>
  <si>
    <t>FA16</t>
  </si>
  <si>
    <t>経過的施入児入児童指導員等加配加算５４</t>
  </si>
  <si>
    <t>FA17</t>
  </si>
  <si>
    <t>経過的施入児入児童指導員等加配加算５５</t>
  </si>
  <si>
    <t>FA18</t>
  </si>
  <si>
    <t>経過的施入児入児童指導員等加配加算５６</t>
  </si>
  <si>
    <t>FA19</t>
  </si>
  <si>
    <t>経過的施入児入児童指導員等加配加算５７</t>
  </si>
  <si>
    <t>FA20</t>
  </si>
  <si>
    <t>経過的施入児入児童指導員等加配加算５８</t>
  </si>
  <si>
    <t>FA21</t>
  </si>
  <si>
    <t>経過的施入児入児童指導員等加配加算５９</t>
  </si>
  <si>
    <t>FA22</t>
  </si>
  <si>
    <t>経過的施入児入児童指導員等加配加算６０</t>
  </si>
  <si>
    <t>FA23</t>
  </si>
  <si>
    <t>経過的施入児入児童指導員等加配加算６１</t>
  </si>
  <si>
    <t>FA24</t>
  </si>
  <si>
    <t>経過的施入児入児童指導員等加配加算６２</t>
  </si>
  <si>
    <t>FA25</t>
  </si>
  <si>
    <t>経過的施入児入児童指導員等加配加算６３</t>
  </si>
  <si>
    <t>FA26</t>
  </si>
  <si>
    <t>経過的施入児入児童指導員等加配加算６４</t>
  </si>
  <si>
    <t>FA27</t>
  </si>
  <si>
    <t>経過的施入児入児童指導員等加配加算６５</t>
  </si>
  <si>
    <t>FA28</t>
  </si>
  <si>
    <t>経過的施入児入児童指導員等加配加算６６</t>
  </si>
  <si>
    <t>FA29</t>
  </si>
  <si>
    <t>経過的施入児入児童指導員等加配加算６７</t>
  </si>
  <si>
    <t>FA30</t>
  </si>
  <si>
    <t>経過的施入児入児童指導員等加配加算６８</t>
  </si>
  <si>
    <t>FA31</t>
  </si>
  <si>
    <t>経過的施入児入児童指導員等加配加算６９</t>
  </si>
  <si>
    <t>FA32</t>
  </si>
  <si>
    <t>経過的施入児入児童指導員等加配加算７０</t>
  </si>
  <si>
    <t>FA33</t>
  </si>
  <si>
    <t>経過的施入児入児童指導員等加配加算７１</t>
  </si>
  <si>
    <t>FA34</t>
  </si>
  <si>
    <t>経過的施入児入児童指導員等加配加算７２</t>
  </si>
  <si>
    <t>FA35</t>
  </si>
  <si>
    <t>経過的施入児入児童指導員等加配加算７３</t>
  </si>
  <si>
    <t>FA36</t>
  </si>
  <si>
    <t>経過的施入児入児童指導員等加配加算７４</t>
  </si>
  <si>
    <t>FA37</t>
  </si>
  <si>
    <t>経過的施入児入児童指導員等加配加算７５</t>
  </si>
  <si>
    <t>FA38</t>
  </si>
  <si>
    <t>経過的施入児入児童指導員等加配加算７６</t>
  </si>
  <si>
    <t>FA39</t>
  </si>
  <si>
    <t>経過的施入児入児童指導員等加配加算７７</t>
  </si>
  <si>
    <t>FA40</t>
  </si>
  <si>
    <t>経過的施入児入児童指導員等加配加算７８</t>
  </si>
  <si>
    <t>FA41</t>
  </si>
  <si>
    <t>経過的施入児入児童指導員等加配加算７９</t>
  </si>
  <si>
    <t>FA42</t>
  </si>
  <si>
    <t>経過的施入児入児童指導員等加配加算８０</t>
  </si>
  <si>
    <t>FA43</t>
  </si>
  <si>
    <t>経過的施入児入児童指導員等加配加算８１</t>
  </si>
  <si>
    <t>FA44</t>
  </si>
  <si>
    <t>経過的施入児入児童指導員等加配加算８２</t>
  </si>
  <si>
    <t>FA45</t>
  </si>
  <si>
    <t>経過的施入児入児童指導員等加配加算８３</t>
  </si>
  <si>
    <t>FA46</t>
  </si>
  <si>
    <t>経過的施入児入児童指導員等加配加算８４</t>
  </si>
  <si>
    <t>FA47</t>
  </si>
  <si>
    <t>経過的施入児入児童指導員等加配加算８５</t>
  </si>
  <si>
    <t>FA48</t>
  </si>
  <si>
    <t>経過的施入児入児童指導員等加配加算８６</t>
  </si>
  <si>
    <t>FA49</t>
  </si>
  <si>
    <t>経過的施入児入児童指導員等加配加算８７</t>
  </si>
  <si>
    <t>FA50</t>
  </si>
  <si>
    <t>経過的施入児入児童指導員等加配加算８８</t>
  </si>
  <si>
    <t>FA51</t>
  </si>
  <si>
    <t>経過的施入児入児童指導員等加配加算８９</t>
  </si>
  <si>
    <t>FA52</t>
  </si>
  <si>
    <t>経過的施入児入児童指導員等加配加算９０</t>
  </si>
  <si>
    <t>FA53</t>
  </si>
  <si>
    <t>経過的施入児入児童指導員等加配加算９１</t>
  </si>
  <si>
    <t>FA54</t>
  </si>
  <si>
    <t>経過的施入児入児童指導員等加配加算９２</t>
  </si>
  <si>
    <t>FA55</t>
  </si>
  <si>
    <t>経過的施入児入児童指導員等加配加算９３</t>
  </si>
  <si>
    <t>FA56</t>
  </si>
  <si>
    <t>経過的施入児入児童指導員等加配加算９４</t>
  </si>
  <si>
    <t>FA57</t>
  </si>
  <si>
    <t>経過的施入児入児童指導員等加配加算９５</t>
  </si>
  <si>
    <t>FA58</t>
  </si>
  <si>
    <t>経過的施入児入児童指導員等加配加算９６</t>
  </si>
  <si>
    <t>FA59</t>
  </si>
  <si>
    <t>経過的施入児入児童指導員等加配加算９７</t>
  </si>
  <si>
    <t>FA60</t>
  </si>
  <si>
    <t>経過的施入児入児童指導員等加配加算９８</t>
  </si>
  <si>
    <t>FA61</t>
  </si>
  <si>
    <t>経過的施入児入児童指導員等加配加算９９</t>
  </si>
  <si>
    <t>FA62</t>
  </si>
  <si>
    <t>経過的施入児入児童指導員等加配加算１００</t>
  </si>
  <si>
    <t>FA63</t>
  </si>
  <si>
    <t>経過的施入児入児童指導員等加配加算１０１</t>
  </si>
  <si>
    <t>FA64</t>
  </si>
  <si>
    <t>経過的施入児入児童指導員等加配加算１０２</t>
  </si>
  <si>
    <t>FA65</t>
  </si>
  <si>
    <t>経過的施入児入児童指導員等加配加算１０３</t>
  </si>
  <si>
    <t>FA66</t>
  </si>
  <si>
    <t>経過的施入児入児童指導員等加配加算１０４</t>
  </si>
  <si>
    <t>FA67</t>
  </si>
  <si>
    <t>経過的施入児入児童指導員等加配加算１０５</t>
  </si>
  <si>
    <t>FA68</t>
  </si>
  <si>
    <t>経過的施入児入児童指導員等加配加算１０６</t>
  </si>
  <si>
    <t>FA69</t>
  </si>
  <si>
    <t>経過的施入児入児童指導員等加配加算１０７</t>
  </si>
  <si>
    <t>FA70</t>
  </si>
  <si>
    <t>経過的施入児入児童指導員等加配加算１０８</t>
  </si>
  <si>
    <t>FA71</t>
  </si>
  <si>
    <t>経過的施入児入児童指導員等加配加算１０９</t>
  </si>
  <si>
    <t>FA72</t>
  </si>
  <si>
    <t>経過的施入児入児童指導員等加配加算１１０</t>
  </si>
  <si>
    <t>FA73</t>
  </si>
  <si>
    <t>経過的施入児入児童指導員等加配加算１１１</t>
  </si>
  <si>
    <t>FA74</t>
  </si>
  <si>
    <t>経過的施入児入児童指導員等加配加算１１２</t>
  </si>
  <si>
    <t>FA75</t>
  </si>
  <si>
    <t>経過的施入児入児童指導員等加配加算１１３</t>
  </si>
  <si>
    <t>FA76</t>
  </si>
  <si>
    <t>経過的施入児入児童指導員等加配加算１１４</t>
  </si>
  <si>
    <t>FA77</t>
  </si>
  <si>
    <t>経過的施入児入児童指導員等加配加算１１５</t>
  </si>
  <si>
    <t>FA78</t>
  </si>
  <si>
    <t>経過的施入児入児童指導員等加配加算１１６</t>
  </si>
  <si>
    <t>FA79</t>
  </si>
  <si>
    <t>経過的施入児入児童指導員等加配加算１１７</t>
  </si>
  <si>
    <t>FA80</t>
  </si>
  <si>
    <t>経過的施入児入児童指導員等加配加算１１８</t>
  </si>
  <si>
    <t>FA81</t>
  </si>
  <si>
    <t>経過的施入児入児童指導員等加配加算１１９</t>
  </si>
  <si>
    <t>FA82</t>
  </si>
  <si>
    <t>経過的施入児入児童指導員等加配加算１２０</t>
  </si>
  <si>
    <t>FA83</t>
  </si>
  <si>
    <t>経過的施入児入児童指導員等加配加算１２１</t>
  </si>
  <si>
    <t>FA84</t>
    <phoneticPr fontId="16"/>
  </si>
  <si>
    <t>経過的施入児入児童指導員等加配加算１２２</t>
    <phoneticPr fontId="1"/>
  </si>
  <si>
    <t>経過的施入児入ソーシャルワーカー配置加算１</t>
    <phoneticPr fontId="1"/>
  </si>
  <si>
    <t>ソーシャルワーカー配置加算</t>
    <phoneticPr fontId="1"/>
  </si>
  <si>
    <t>イ 知的障害児の場合</t>
  </si>
  <si>
    <t>(1)定員5人以上10人未満</t>
  </si>
  <si>
    <t>経過的施入児入ソーシャルワーカー配置加算２</t>
  </si>
  <si>
    <t>(2)定員10人</t>
  </si>
  <si>
    <t>経過的施入児入ソーシャルワーカー配置加算３</t>
  </si>
  <si>
    <t>(3)定員11人以上20人以下</t>
  </si>
  <si>
    <t>経過的施入児入ソーシャルワーカー配置加算４</t>
  </si>
  <si>
    <t>(4)定員21人以上30人以下</t>
  </si>
  <si>
    <t>経過的施入児入ソーシャルワーカー配置加算５</t>
  </si>
  <si>
    <t>(5)定員31人以上40人以下</t>
  </si>
  <si>
    <t>経過的施入児入ソーシャルワーカー配置加算６</t>
  </si>
  <si>
    <t>(6)定員41人以上50人以下</t>
  </si>
  <si>
    <t>経過的施入児入ソーシャルワーカー配置加算７</t>
  </si>
  <si>
    <t>(7)定員51人以上60人以下</t>
  </si>
  <si>
    <t>経過的施入児入ソーシャルワーカー配置加算８</t>
  </si>
  <si>
    <t>(8)定員61人以上70人以下</t>
  </si>
  <si>
    <t>経過的施入児入ソーシャルワーカー配置加算９</t>
  </si>
  <si>
    <t>(9)定員71人以上80人以下</t>
  </si>
  <si>
    <t>経過的施入児入ソーシャルワーカー配置加算１０</t>
  </si>
  <si>
    <t>(10)定員81人以上90人以下</t>
  </si>
  <si>
    <t>経過的施入児入ソーシャルワーカー配置加算１１</t>
  </si>
  <si>
    <t>(11)定員91人以上100人以下</t>
  </si>
  <si>
    <t>経過的施入児入ソーシャルワーカー配置加算１２</t>
  </si>
  <si>
    <t>(12)定員101人以上110人以下</t>
  </si>
  <si>
    <t>経過的施入児入ソーシャルワーカー配置加算１３</t>
  </si>
  <si>
    <t>(13)定員111人以上120人以下</t>
  </si>
  <si>
    <t>経過的施入児入ソーシャルワーカー配置加算１４</t>
  </si>
  <si>
    <t>(14)定員121人以上130人以下</t>
  </si>
  <si>
    <t>経過的施入児入ソーシャルワーカー配置加算１５</t>
  </si>
  <si>
    <t>(15)定員131人以上140人以下</t>
  </si>
  <si>
    <t>経過的施入児入ソーシャルワーカー配置加算１６</t>
  </si>
  <si>
    <t>(16)定員141人以上150人以下</t>
  </si>
  <si>
    <t>経過的施入児入ソーシャルワーカー配置加算１７</t>
  </si>
  <si>
    <t>(17)定員151人以上160人以下</t>
  </si>
  <si>
    <t>経過的施入児入ソーシャルワーカー配置加算１８</t>
  </si>
  <si>
    <t>(18)定員161人以上170人以下</t>
  </si>
  <si>
    <t>経過的施入児入ソーシャルワーカー配置加算１９</t>
  </si>
  <si>
    <t>(19)定員171人以上180人以下</t>
  </si>
  <si>
    <t>経過的施入児入ソーシャルワーカー配置加算２０</t>
  </si>
  <si>
    <t>(20)定員181人以上190人以下</t>
  </si>
  <si>
    <t>経過的施入児入ソーシャルワーカー配置加算２１</t>
  </si>
  <si>
    <t>(21)定員191人以上</t>
  </si>
  <si>
    <t>経過的施入児入ソーシャルワーカー配置加算２２</t>
  </si>
  <si>
    <t>ロ 自閉症児の場合</t>
  </si>
  <si>
    <t>(1)定員30人以下</t>
  </si>
  <si>
    <t>経過的施入児入ソーシャルワーカー配置加算２３</t>
  </si>
  <si>
    <t>(2)定員31人以上40人以下</t>
  </si>
  <si>
    <t>経過的施入児入ソーシャルワーカー配置加算２４</t>
  </si>
  <si>
    <t>(3)定員41人以上50人以下</t>
  </si>
  <si>
    <t>経過的施入児入ソーシャルワーカー配置加算２５</t>
  </si>
  <si>
    <t>(4)定員51人以上60人以下</t>
  </si>
  <si>
    <t>経過的施入児入ソーシャルワーカー配置加算２６</t>
  </si>
  <si>
    <t>(5)定員61人以上70人以下</t>
  </si>
  <si>
    <t>経過的施入児入ソーシャルワーカー配置加算２７</t>
  </si>
  <si>
    <t>(6)定員71人以上</t>
  </si>
  <si>
    <t>経過的施入児入ソーシャルワーカー配置加算２８</t>
  </si>
  <si>
    <t>ハ 盲児の場合</t>
  </si>
  <si>
    <t>(1)定員5人</t>
  </si>
  <si>
    <t>経過的施入児入ソーシャルワーカー配置加算２９</t>
  </si>
  <si>
    <t>(2)定員6人以上9人以下</t>
  </si>
  <si>
    <t>経過的施入児入ソーシャルワーカー配置加算３０</t>
  </si>
  <si>
    <t>(3)定員10人</t>
  </si>
  <si>
    <t>経過的施入児入ソーシャルワーカー配置加算３１</t>
  </si>
  <si>
    <t>(4)定員11人以上15人以下</t>
  </si>
  <si>
    <t>経過的施入児入ソーシャルワーカー配置加算３２</t>
  </si>
  <si>
    <t>(5)定員16人以上20人以下</t>
  </si>
  <si>
    <t>経過的施入児入ソーシャルワーカー配置加算３３</t>
  </si>
  <si>
    <t>(6)定員21人以上25人以下</t>
  </si>
  <si>
    <t>経過的施入児入ソーシャルワーカー配置加算３４</t>
  </si>
  <si>
    <t>(7)定員26人以上30人以下</t>
  </si>
  <si>
    <t>経過的施入児入ソーシャルワーカー配置加算３５</t>
  </si>
  <si>
    <t>(8)定員31人以上35人以下</t>
  </si>
  <si>
    <t>経過的施入児入ソーシャルワーカー配置加算３６</t>
  </si>
  <si>
    <t>(9)定員36人以上40人以下</t>
  </si>
  <si>
    <t>経過的施入児入ソーシャルワーカー配置加算３７</t>
  </si>
  <si>
    <t>(10)定員41人以上50人以下</t>
  </si>
  <si>
    <t>経過的施入児入ソーシャルワーカー配置加算３８</t>
  </si>
  <si>
    <t>(11)定員51人以上60人以下</t>
  </si>
  <si>
    <t>経過的施入児入ソーシャルワーカー配置加算３９</t>
  </si>
  <si>
    <t>(12)定員61人以上70人以下</t>
  </si>
  <si>
    <t>経過的施入児入ソーシャルワーカー配置加算４０</t>
  </si>
  <si>
    <t>(13)定員71人以上80人以下</t>
  </si>
  <si>
    <t>経過的施入児入ソーシャルワーカー配置加算４１</t>
  </si>
  <si>
    <t>(14)定員81人以上90人以下</t>
  </si>
  <si>
    <t>経過的施入児入ソーシャルワーカー配置加算４２</t>
  </si>
  <si>
    <t>(15)定員91人以上</t>
  </si>
  <si>
    <t>経過的施入児入ソーシャルワーカー配置加算４３</t>
  </si>
  <si>
    <t>二 ろうあ児の場合</t>
  </si>
  <si>
    <t>経過的施入児入ソーシャルワーカー配置加算４４</t>
  </si>
  <si>
    <t>経過的施入児入ソーシャルワーカー配置加算４５</t>
  </si>
  <si>
    <t>経過的施入児入ソーシャルワーカー配置加算４６</t>
  </si>
  <si>
    <t>経過的施入児入ソーシャルワーカー配置加算４７</t>
  </si>
  <si>
    <t>経過的施入児入ソーシャルワーカー配置加算４８</t>
  </si>
  <si>
    <t>経過的施入児入ソーシャルワーカー配置加算４９</t>
  </si>
  <si>
    <t>経過的施入児入ソーシャルワーカー配置加算５０</t>
  </si>
  <si>
    <t>経過的施入児入ソーシャルワーカー配置加算５１</t>
  </si>
  <si>
    <t>経過的施入児入ソーシャルワーカー配置加算５２</t>
  </si>
  <si>
    <t>経過的施入児入ソーシャルワーカー配置加算５３</t>
  </si>
  <si>
    <t>経過的施入児入ソーシャルワーカー配置加算５４</t>
  </si>
  <si>
    <t>経過的施入児入ソーシャルワーカー配置加算５５</t>
  </si>
  <si>
    <t>経過的施入児入ソーシャルワーカー配置加算５６</t>
  </si>
  <si>
    <t>経過的施入児入ソーシャルワーカー配置加算５７</t>
  </si>
  <si>
    <t>経過的施入児入ソーシャルワーカー配置加算５８</t>
  </si>
  <si>
    <t>ホ 肢体不自由児の場合</t>
  </si>
  <si>
    <t>(1)定員50人以下</t>
  </si>
  <si>
    <t>経過的施入児入ソーシャルワーカー配置加算５９</t>
  </si>
  <si>
    <t>(2)定員51人以上60人以下</t>
  </si>
  <si>
    <t>経過的施入児入ソーシャルワーカー配置加算６０</t>
  </si>
  <si>
    <t>(3)定員61人以上70人以下</t>
  </si>
  <si>
    <t>経過的施入児入ソーシャルワーカー配置加算６１</t>
  </si>
  <si>
    <t>(4)定員71人以上</t>
  </si>
  <si>
    <t>経過的施入児入入院外泊時加算１</t>
    <rPh sb="7" eb="9">
      <t>ニュウイン</t>
    </rPh>
    <rPh sb="9" eb="12">
      <t>ガイハクジ</t>
    </rPh>
    <rPh sb="12" eb="14">
      <t>カサン</t>
    </rPh>
    <phoneticPr fontId="8"/>
  </si>
  <si>
    <t>入院・外泊時加算　　（入院・外泊時加算（Ⅰ）については8日を限度、入院・外泊時加算（Ⅱ）については8日を超えた日から82日を限度として所定単位数に代えて算定）</t>
    <rPh sb="0" eb="2">
      <t>ニュウイン</t>
    </rPh>
    <rPh sb="3" eb="5">
      <t>ガイハク</t>
    </rPh>
    <rPh sb="5" eb="6">
      <t>ジ</t>
    </rPh>
    <rPh sb="6" eb="8">
      <t>カサン</t>
    </rPh>
    <rPh sb="11" eb="13">
      <t>ニュウイン</t>
    </rPh>
    <rPh sb="14" eb="16">
      <t>ガイハク</t>
    </rPh>
    <rPh sb="16" eb="17">
      <t>ジ</t>
    </rPh>
    <rPh sb="17" eb="19">
      <t>カサン</t>
    </rPh>
    <rPh sb="28" eb="29">
      <t>ニチ</t>
    </rPh>
    <rPh sb="30" eb="32">
      <t>ゲンド</t>
    </rPh>
    <rPh sb="33" eb="35">
      <t>ニュウイン</t>
    </rPh>
    <rPh sb="36" eb="38">
      <t>ガイハク</t>
    </rPh>
    <rPh sb="38" eb="39">
      <t>ジ</t>
    </rPh>
    <rPh sb="39" eb="41">
      <t>カサン</t>
    </rPh>
    <rPh sb="50" eb="51">
      <t>ニチ</t>
    </rPh>
    <rPh sb="52" eb="53">
      <t>コ</t>
    </rPh>
    <rPh sb="55" eb="56">
      <t>ニチ</t>
    </rPh>
    <rPh sb="60" eb="61">
      <t>ニチ</t>
    </rPh>
    <rPh sb="62" eb="64">
      <t>ゲンド</t>
    </rPh>
    <rPh sb="67" eb="68">
      <t>ショ</t>
    </rPh>
    <rPh sb="68" eb="69">
      <t>テイ</t>
    </rPh>
    <rPh sb="69" eb="72">
      <t>タンイスウ</t>
    </rPh>
    <rPh sb="73" eb="74">
      <t>カ</t>
    </rPh>
    <rPh sb="76" eb="78">
      <t>サンテイ</t>
    </rPh>
    <phoneticPr fontId="8"/>
  </si>
  <si>
    <t>イ　入院・外泊時加算（Ⅰ）</t>
    <rPh sb="2" eb="4">
      <t>ニュウイン</t>
    </rPh>
    <rPh sb="5" eb="8">
      <t>ガイハクジ</t>
    </rPh>
    <rPh sb="8" eb="10">
      <t>カサン</t>
    </rPh>
    <phoneticPr fontId="8"/>
  </si>
  <si>
    <t>(1)定員60人以下</t>
    <rPh sb="7" eb="8">
      <t>ニン</t>
    </rPh>
    <rPh sb="8" eb="10">
      <t>イカ</t>
    </rPh>
    <phoneticPr fontId="8"/>
  </si>
  <si>
    <t>経過的施入児入入院外泊時加算２</t>
    <rPh sb="7" eb="9">
      <t>ニュウイン</t>
    </rPh>
    <rPh sb="9" eb="12">
      <t>ガイハクジ</t>
    </rPh>
    <rPh sb="12" eb="14">
      <t>カサン</t>
    </rPh>
    <phoneticPr fontId="8"/>
  </si>
  <si>
    <t>地方公共団体が設置する障害児入所施設の場合</t>
    <rPh sb="0" eb="2">
      <t>チホウ</t>
    </rPh>
    <rPh sb="2" eb="4">
      <t>コウキョウ</t>
    </rPh>
    <rPh sb="4" eb="6">
      <t>ダンタイ</t>
    </rPh>
    <rPh sb="7" eb="9">
      <t>セッチ</t>
    </rPh>
    <rPh sb="11" eb="14">
      <t>ショウガイジ</t>
    </rPh>
    <phoneticPr fontId="8"/>
  </si>
  <si>
    <t>経過的施入児入入院外泊時加算３</t>
    <rPh sb="7" eb="9">
      <t>ニュウイン</t>
    </rPh>
    <rPh sb="9" eb="12">
      <t>ガイハクジ</t>
    </rPh>
    <rPh sb="12" eb="14">
      <t>カサン</t>
    </rPh>
    <phoneticPr fontId="8"/>
  </si>
  <si>
    <t>(2)定員61人以上90人以下</t>
    <rPh sb="7" eb="8">
      <t>ニン</t>
    </rPh>
    <rPh sb="8" eb="10">
      <t>イジョウ</t>
    </rPh>
    <rPh sb="12" eb="13">
      <t>ニン</t>
    </rPh>
    <rPh sb="13" eb="15">
      <t>イカ</t>
    </rPh>
    <phoneticPr fontId="8"/>
  </si>
  <si>
    <t>経過的施入児入入院外泊時加算４</t>
    <rPh sb="7" eb="9">
      <t>ニュウイン</t>
    </rPh>
    <rPh sb="9" eb="12">
      <t>ガイハクジ</t>
    </rPh>
    <rPh sb="12" eb="14">
      <t>カサン</t>
    </rPh>
    <phoneticPr fontId="8"/>
  </si>
  <si>
    <t>経過的施入児入入院外泊時加算５</t>
    <rPh sb="7" eb="9">
      <t>ニュウイン</t>
    </rPh>
    <rPh sb="9" eb="12">
      <t>ガイハクジ</t>
    </rPh>
    <rPh sb="12" eb="14">
      <t>カサン</t>
    </rPh>
    <phoneticPr fontId="8"/>
  </si>
  <si>
    <t>(3)定員91人以上</t>
    <rPh sb="7" eb="8">
      <t>ニン</t>
    </rPh>
    <rPh sb="8" eb="10">
      <t>イジョウ</t>
    </rPh>
    <phoneticPr fontId="8"/>
  </si>
  <si>
    <t>経過的施入児入入院外泊時加算６</t>
    <rPh sb="7" eb="9">
      <t>ニュウイン</t>
    </rPh>
    <rPh sb="9" eb="12">
      <t>ガイハクジ</t>
    </rPh>
    <rPh sb="12" eb="14">
      <t>カサン</t>
    </rPh>
    <phoneticPr fontId="8"/>
  </si>
  <si>
    <t>経過的施入児入入院外泊時加算７</t>
    <rPh sb="7" eb="9">
      <t>ニュウイン</t>
    </rPh>
    <rPh sb="9" eb="12">
      <t>ガイハクジ</t>
    </rPh>
    <rPh sb="12" eb="14">
      <t>カサン</t>
    </rPh>
    <phoneticPr fontId="8"/>
  </si>
  <si>
    <t>ロ　入院・外泊時加算（Ⅱ）</t>
    <rPh sb="2" eb="4">
      <t>ニュウイン</t>
    </rPh>
    <rPh sb="5" eb="8">
      <t>ガイハクジ</t>
    </rPh>
    <rPh sb="8" eb="10">
      <t>カサン</t>
    </rPh>
    <phoneticPr fontId="8"/>
  </si>
  <si>
    <t>経過的施入児入入院外泊時加算８</t>
    <rPh sb="7" eb="9">
      <t>ニュウイン</t>
    </rPh>
    <rPh sb="9" eb="12">
      <t>ガイハクジ</t>
    </rPh>
    <rPh sb="12" eb="14">
      <t>カサン</t>
    </rPh>
    <phoneticPr fontId="8"/>
  </si>
  <si>
    <t>経過的施入児入入院外泊時加算９</t>
    <rPh sb="7" eb="9">
      <t>ニュウイン</t>
    </rPh>
    <rPh sb="9" eb="12">
      <t>ガイハクジ</t>
    </rPh>
    <rPh sb="12" eb="14">
      <t>カサン</t>
    </rPh>
    <phoneticPr fontId="8"/>
  </si>
  <si>
    <t>経過的施入児入入院外泊時加算１０</t>
    <rPh sb="7" eb="9">
      <t>ニュウイン</t>
    </rPh>
    <rPh sb="9" eb="12">
      <t>ガイハクジ</t>
    </rPh>
    <rPh sb="12" eb="14">
      <t>カサン</t>
    </rPh>
    <phoneticPr fontId="8"/>
  </si>
  <si>
    <t>経過的施入児入入院外泊時加算１１</t>
    <rPh sb="7" eb="9">
      <t>ニュウイン</t>
    </rPh>
    <rPh sb="9" eb="12">
      <t>ガイハクジ</t>
    </rPh>
    <rPh sb="12" eb="14">
      <t>カサン</t>
    </rPh>
    <phoneticPr fontId="8"/>
  </si>
  <si>
    <t>経過的施入児入入院外泊時加算１２</t>
    <rPh sb="7" eb="9">
      <t>ニュウイン</t>
    </rPh>
    <rPh sb="9" eb="12">
      <t>ガイハクジ</t>
    </rPh>
    <rPh sb="12" eb="14">
      <t>カサン</t>
    </rPh>
    <phoneticPr fontId="8"/>
  </si>
  <si>
    <t>経過的施入児入自活訓練加算１</t>
    <rPh sb="7" eb="9">
      <t>ジカツ</t>
    </rPh>
    <rPh sb="9" eb="11">
      <t>クンレン</t>
    </rPh>
    <rPh sb="11" eb="13">
      <t>カサン</t>
    </rPh>
    <phoneticPr fontId="8"/>
  </si>
  <si>
    <t>自活訓練加算</t>
    <rPh sb="0" eb="2">
      <t>ジカツ</t>
    </rPh>
    <rPh sb="2" eb="4">
      <t>クンレン</t>
    </rPh>
    <rPh sb="4" eb="6">
      <t>カサン</t>
    </rPh>
    <phoneticPr fontId="8"/>
  </si>
  <si>
    <t>イ　自活訓練加算（Ⅰ）　（当該障害児1人につき360日を限度）</t>
    <rPh sb="2" eb="4">
      <t>ジカツ</t>
    </rPh>
    <rPh sb="4" eb="6">
      <t>クンレン</t>
    </rPh>
    <rPh sb="6" eb="8">
      <t>カサン</t>
    </rPh>
    <rPh sb="13" eb="15">
      <t>トウガイ</t>
    </rPh>
    <rPh sb="15" eb="18">
      <t>ショウガイジ</t>
    </rPh>
    <rPh sb="18" eb="20">
      <t>ヒトリ</t>
    </rPh>
    <rPh sb="26" eb="27">
      <t>ニチ</t>
    </rPh>
    <rPh sb="28" eb="30">
      <t>ゲンド</t>
    </rPh>
    <phoneticPr fontId="8"/>
  </si>
  <si>
    <t>経過的施入児入自活訓練加算２</t>
    <rPh sb="7" eb="9">
      <t>ジカツ</t>
    </rPh>
    <rPh sb="9" eb="11">
      <t>クンレン</t>
    </rPh>
    <rPh sb="11" eb="13">
      <t>カサン</t>
    </rPh>
    <phoneticPr fontId="8"/>
  </si>
  <si>
    <t>ロ　自活訓練加算（Ⅱ）　（当該障害児1人につき360日を限度）</t>
    <rPh sb="2" eb="4">
      <t>ジカツ</t>
    </rPh>
    <rPh sb="4" eb="6">
      <t>クンレン</t>
    </rPh>
    <rPh sb="6" eb="8">
      <t>カサン</t>
    </rPh>
    <rPh sb="13" eb="15">
      <t>トウガイ</t>
    </rPh>
    <rPh sb="15" eb="18">
      <t>ショウガイジ</t>
    </rPh>
    <rPh sb="18" eb="20">
      <t>ヒトリ</t>
    </rPh>
    <rPh sb="26" eb="27">
      <t>ニチ</t>
    </rPh>
    <rPh sb="28" eb="30">
      <t>ゲンド</t>
    </rPh>
    <phoneticPr fontId="8"/>
  </si>
  <si>
    <t>経過的施入児入入院時特別支援加算１</t>
    <rPh sb="7" eb="10">
      <t>ニュウインジ</t>
    </rPh>
    <rPh sb="10" eb="12">
      <t>トクベツ</t>
    </rPh>
    <rPh sb="12" eb="14">
      <t>シエン</t>
    </rPh>
    <rPh sb="14" eb="16">
      <t>カサン</t>
    </rPh>
    <phoneticPr fontId="8"/>
  </si>
  <si>
    <t>入院時特別支援加算</t>
    <rPh sb="0" eb="2">
      <t>ニュウイン</t>
    </rPh>
    <rPh sb="2" eb="3">
      <t>ジ</t>
    </rPh>
    <rPh sb="3" eb="5">
      <t>トクベツ</t>
    </rPh>
    <rPh sb="5" eb="7">
      <t>シエン</t>
    </rPh>
    <rPh sb="7" eb="9">
      <t>カサン</t>
    </rPh>
    <phoneticPr fontId="8"/>
  </si>
  <si>
    <t>イ　90日を超える入院期間が4日未満</t>
    <rPh sb="4" eb="5">
      <t>ヒ</t>
    </rPh>
    <rPh sb="6" eb="7">
      <t>コ</t>
    </rPh>
    <rPh sb="9" eb="11">
      <t>ニュウイン</t>
    </rPh>
    <rPh sb="11" eb="13">
      <t>キカン</t>
    </rPh>
    <rPh sb="15" eb="16">
      <t>ヒ</t>
    </rPh>
    <rPh sb="16" eb="18">
      <t>ミマン</t>
    </rPh>
    <phoneticPr fontId="8"/>
  </si>
  <si>
    <t>経過的施入児入入院時特別支援加算２</t>
    <rPh sb="7" eb="10">
      <t>ニュウインジ</t>
    </rPh>
    <rPh sb="10" eb="12">
      <t>トクベツ</t>
    </rPh>
    <rPh sb="12" eb="14">
      <t>シエン</t>
    </rPh>
    <rPh sb="14" eb="16">
      <t>カサン</t>
    </rPh>
    <phoneticPr fontId="8"/>
  </si>
  <si>
    <t>(月１回限度)</t>
    <rPh sb="1" eb="2">
      <t>ツキ</t>
    </rPh>
    <rPh sb="3" eb="4">
      <t>カイ</t>
    </rPh>
    <rPh sb="4" eb="6">
      <t>ゲンド</t>
    </rPh>
    <phoneticPr fontId="8"/>
  </si>
  <si>
    <t>ロ　90日を超える入院期間が4日以上</t>
    <rPh sb="4" eb="5">
      <t>ヒ</t>
    </rPh>
    <rPh sb="6" eb="7">
      <t>コ</t>
    </rPh>
    <rPh sb="9" eb="11">
      <t>ニュウイン</t>
    </rPh>
    <rPh sb="11" eb="13">
      <t>キカン</t>
    </rPh>
    <rPh sb="15" eb="16">
      <t>ヒ</t>
    </rPh>
    <rPh sb="16" eb="18">
      <t>イジョウ</t>
    </rPh>
    <phoneticPr fontId="8"/>
  </si>
  <si>
    <t>経過的施入児入福祉専門職員配置等加算Ⅰ</t>
    <rPh sb="7" eb="9">
      <t>フクシ</t>
    </rPh>
    <rPh sb="9" eb="11">
      <t>センモン</t>
    </rPh>
    <rPh sb="11" eb="13">
      <t>ショクイン</t>
    </rPh>
    <rPh sb="13" eb="15">
      <t>ハイチ</t>
    </rPh>
    <rPh sb="15" eb="16">
      <t>トウ</t>
    </rPh>
    <rPh sb="16" eb="18">
      <t>カサン</t>
    </rPh>
    <phoneticPr fontId="8"/>
  </si>
  <si>
    <t>福祉専門職員配置等加算</t>
    <rPh sb="0" eb="2">
      <t>フクシ</t>
    </rPh>
    <rPh sb="2" eb="4">
      <t>センモン</t>
    </rPh>
    <rPh sb="4" eb="6">
      <t>ショクイン</t>
    </rPh>
    <rPh sb="6" eb="9">
      <t>ハイチトウ</t>
    </rPh>
    <rPh sb="9" eb="11">
      <t>カサン</t>
    </rPh>
    <phoneticPr fontId="8"/>
  </si>
  <si>
    <t>イ　福祉専門職員配置等加算（Ⅰ）</t>
    <rPh sb="2" eb="4">
      <t>フクシ</t>
    </rPh>
    <rPh sb="4" eb="6">
      <t>センモン</t>
    </rPh>
    <rPh sb="6" eb="8">
      <t>ショクイン</t>
    </rPh>
    <rPh sb="8" eb="10">
      <t>ハイチ</t>
    </rPh>
    <rPh sb="10" eb="11">
      <t>トウ</t>
    </rPh>
    <rPh sb="11" eb="13">
      <t>カサン</t>
    </rPh>
    <phoneticPr fontId="8"/>
  </si>
  <si>
    <t>経過的施入児入福祉専門職員配置等加算Ⅱ</t>
    <rPh sb="7" eb="9">
      <t>フクシ</t>
    </rPh>
    <rPh sb="9" eb="11">
      <t>センモン</t>
    </rPh>
    <rPh sb="11" eb="13">
      <t>ショクイン</t>
    </rPh>
    <rPh sb="13" eb="15">
      <t>ハイチ</t>
    </rPh>
    <rPh sb="15" eb="16">
      <t>トウ</t>
    </rPh>
    <rPh sb="16" eb="18">
      <t>カサン</t>
    </rPh>
    <phoneticPr fontId="8"/>
  </si>
  <si>
    <t>ロ　福祉専門職員配置等加算（Ⅱ）</t>
    <rPh sb="2" eb="4">
      <t>フクシ</t>
    </rPh>
    <rPh sb="4" eb="6">
      <t>センモン</t>
    </rPh>
    <rPh sb="6" eb="8">
      <t>ショクイン</t>
    </rPh>
    <rPh sb="8" eb="10">
      <t>ハイチ</t>
    </rPh>
    <rPh sb="10" eb="11">
      <t>トウ</t>
    </rPh>
    <rPh sb="11" eb="13">
      <t>カサン</t>
    </rPh>
    <phoneticPr fontId="8"/>
  </si>
  <si>
    <t>経過的施入児入福祉専門職員配置等加算Ⅲ</t>
    <rPh sb="7" eb="9">
      <t>フクシ</t>
    </rPh>
    <rPh sb="9" eb="11">
      <t>センモン</t>
    </rPh>
    <rPh sb="11" eb="13">
      <t>ショクイン</t>
    </rPh>
    <rPh sb="13" eb="15">
      <t>ハイチ</t>
    </rPh>
    <rPh sb="15" eb="16">
      <t>トウ</t>
    </rPh>
    <rPh sb="16" eb="18">
      <t>カサン</t>
    </rPh>
    <phoneticPr fontId="8"/>
  </si>
  <si>
    <t>ハ　福祉専門職員配置等加算（Ⅲ）</t>
    <rPh sb="2" eb="4">
      <t>フクシ</t>
    </rPh>
    <rPh sb="4" eb="6">
      <t>センモン</t>
    </rPh>
    <rPh sb="6" eb="8">
      <t>ショクイン</t>
    </rPh>
    <rPh sb="8" eb="10">
      <t>ハイチ</t>
    </rPh>
    <rPh sb="10" eb="11">
      <t>トウ</t>
    </rPh>
    <rPh sb="11" eb="13">
      <t>カサン</t>
    </rPh>
    <phoneticPr fontId="8"/>
  </si>
  <si>
    <t>経過的施入児入地域移行加算</t>
    <rPh sb="7" eb="9">
      <t>チイキ</t>
    </rPh>
    <rPh sb="9" eb="11">
      <t>イコウ</t>
    </rPh>
    <rPh sb="11" eb="13">
      <t>カサン</t>
    </rPh>
    <phoneticPr fontId="8"/>
  </si>
  <si>
    <t>地域移行加算（入所中２回、退所後1回を限度）</t>
    <rPh sb="0" eb="2">
      <t>チイキ</t>
    </rPh>
    <rPh sb="2" eb="4">
      <t>イコウ</t>
    </rPh>
    <rPh sb="4" eb="6">
      <t>カサン</t>
    </rPh>
    <phoneticPr fontId="8"/>
  </si>
  <si>
    <t>経過的施入児入栄養士配置加算Ⅰ１</t>
    <rPh sb="7" eb="10">
      <t>エイヨウシ</t>
    </rPh>
    <rPh sb="10" eb="12">
      <t>ハイチ</t>
    </rPh>
    <rPh sb="12" eb="14">
      <t>カサン</t>
    </rPh>
    <phoneticPr fontId="8"/>
  </si>
  <si>
    <t>栄養士配置加算　　　　　</t>
    <phoneticPr fontId="8"/>
  </si>
  <si>
    <t>イ　栄養士配置加算（Ⅰ）</t>
    <phoneticPr fontId="8"/>
  </si>
  <si>
    <t>(1)定員40人以下</t>
    <rPh sb="3" eb="5">
      <t>テイイン</t>
    </rPh>
    <rPh sb="7" eb="8">
      <t>ニン</t>
    </rPh>
    <rPh sb="8" eb="10">
      <t>イカ</t>
    </rPh>
    <phoneticPr fontId="8"/>
  </si>
  <si>
    <t>経過的施入児入栄養士配置加算Ⅰ２</t>
    <rPh sb="7" eb="10">
      <t>エイヨウシ</t>
    </rPh>
    <rPh sb="10" eb="12">
      <t>ハイチ</t>
    </rPh>
    <rPh sb="12" eb="14">
      <t>カサン</t>
    </rPh>
    <phoneticPr fontId="8"/>
  </si>
  <si>
    <t>(2)定員41人以上50人以下</t>
    <rPh sb="7" eb="8">
      <t>ニン</t>
    </rPh>
    <rPh sb="8" eb="10">
      <t>イジョウ</t>
    </rPh>
    <rPh sb="12" eb="13">
      <t>ニン</t>
    </rPh>
    <rPh sb="13" eb="15">
      <t>イカ</t>
    </rPh>
    <phoneticPr fontId="8"/>
  </si>
  <si>
    <t>経過的施入児入栄養士配置加算Ⅰ３</t>
    <rPh sb="7" eb="10">
      <t>エイヨウシ</t>
    </rPh>
    <rPh sb="10" eb="12">
      <t>ハイチ</t>
    </rPh>
    <rPh sb="12" eb="14">
      <t>カサン</t>
    </rPh>
    <phoneticPr fontId="8"/>
  </si>
  <si>
    <t>(3)定員51人以上60人以下</t>
    <rPh sb="7" eb="8">
      <t>ニン</t>
    </rPh>
    <rPh sb="8" eb="10">
      <t>イジョウ</t>
    </rPh>
    <rPh sb="12" eb="13">
      <t>ニン</t>
    </rPh>
    <rPh sb="13" eb="15">
      <t>イカ</t>
    </rPh>
    <phoneticPr fontId="8"/>
  </si>
  <si>
    <t>経過的施入児入栄養士配置加算Ⅰ４</t>
    <rPh sb="7" eb="10">
      <t>エイヨウシ</t>
    </rPh>
    <rPh sb="10" eb="12">
      <t>ハイチ</t>
    </rPh>
    <rPh sb="12" eb="14">
      <t>カサン</t>
    </rPh>
    <phoneticPr fontId="8"/>
  </si>
  <si>
    <t>(4)定員61人以上70人以下</t>
    <rPh sb="7" eb="8">
      <t>ニン</t>
    </rPh>
    <rPh sb="8" eb="10">
      <t>イジョウ</t>
    </rPh>
    <rPh sb="12" eb="13">
      <t>ニン</t>
    </rPh>
    <rPh sb="13" eb="15">
      <t>イカ</t>
    </rPh>
    <phoneticPr fontId="8"/>
  </si>
  <si>
    <t>経過的施入児入栄養士配置加算Ⅰ５</t>
    <rPh sb="7" eb="10">
      <t>エイヨウシ</t>
    </rPh>
    <rPh sb="10" eb="12">
      <t>ハイチ</t>
    </rPh>
    <rPh sb="12" eb="14">
      <t>カサン</t>
    </rPh>
    <phoneticPr fontId="8"/>
  </si>
  <si>
    <t>(5)定員71人以上80人以下</t>
    <rPh sb="7" eb="8">
      <t>ニン</t>
    </rPh>
    <rPh sb="8" eb="10">
      <t>イジョウ</t>
    </rPh>
    <rPh sb="12" eb="13">
      <t>ニン</t>
    </rPh>
    <rPh sb="13" eb="15">
      <t>イカ</t>
    </rPh>
    <phoneticPr fontId="8"/>
  </si>
  <si>
    <t>経過的施入児入栄養士配置加算Ⅰ６</t>
    <rPh sb="7" eb="10">
      <t>エイヨウシ</t>
    </rPh>
    <rPh sb="10" eb="12">
      <t>ハイチ</t>
    </rPh>
    <rPh sb="12" eb="14">
      <t>カサン</t>
    </rPh>
    <phoneticPr fontId="8"/>
  </si>
  <si>
    <t>(6)定員81人以上90人以下</t>
    <rPh sb="7" eb="8">
      <t>ニン</t>
    </rPh>
    <rPh sb="8" eb="10">
      <t>イジョウ</t>
    </rPh>
    <rPh sb="12" eb="13">
      <t>ニン</t>
    </rPh>
    <rPh sb="13" eb="15">
      <t>イカ</t>
    </rPh>
    <phoneticPr fontId="8"/>
  </si>
  <si>
    <t>経過的施入児入栄養士配置加算Ⅰ７</t>
    <rPh sb="7" eb="10">
      <t>エイヨウシ</t>
    </rPh>
    <rPh sb="10" eb="12">
      <t>ハイチ</t>
    </rPh>
    <rPh sb="12" eb="14">
      <t>カサン</t>
    </rPh>
    <phoneticPr fontId="8"/>
  </si>
  <si>
    <t>(7)定員91人以上100人以下</t>
    <rPh sb="7" eb="8">
      <t>ニン</t>
    </rPh>
    <rPh sb="8" eb="10">
      <t>イジョウ</t>
    </rPh>
    <rPh sb="13" eb="14">
      <t>ニン</t>
    </rPh>
    <rPh sb="14" eb="16">
      <t>イカ</t>
    </rPh>
    <phoneticPr fontId="8"/>
  </si>
  <si>
    <t>経過的施入児入栄養士配置加算Ⅰ８</t>
    <rPh sb="7" eb="10">
      <t>エイヨウシ</t>
    </rPh>
    <rPh sb="10" eb="12">
      <t>ハイチ</t>
    </rPh>
    <rPh sb="12" eb="14">
      <t>カサン</t>
    </rPh>
    <phoneticPr fontId="8"/>
  </si>
  <si>
    <t>(8)定員101人以上110人以下</t>
    <rPh sb="8" eb="9">
      <t>ニン</t>
    </rPh>
    <rPh sb="9" eb="11">
      <t>イジョウ</t>
    </rPh>
    <rPh sb="14" eb="15">
      <t>ニン</t>
    </rPh>
    <rPh sb="15" eb="17">
      <t>イカ</t>
    </rPh>
    <phoneticPr fontId="8"/>
  </si>
  <si>
    <t>経過的施入児入栄養士配置加算Ⅰ９</t>
    <rPh sb="7" eb="10">
      <t>エイヨウシ</t>
    </rPh>
    <rPh sb="10" eb="12">
      <t>ハイチ</t>
    </rPh>
    <rPh sb="12" eb="14">
      <t>カサン</t>
    </rPh>
    <phoneticPr fontId="8"/>
  </si>
  <si>
    <t>(9)定員111人以上120人以下</t>
    <rPh sb="8" eb="9">
      <t>ニン</t>
    </rPh>
    <rPh sb="9" eb="11">
      <t>イジョウ</t>
    </rPh>
    <rPh sb="14" eb="15">
      <t>ニン</t>
    </rPh>
    <rPh sb="15" eb="17">
      <t>イカ</t>
    </rPh>
    <phoneticPr fontId="8"/>
  </si>
  <si>
    <t>経過的施入児入栄養士配置加算Ⅰ１０</t>
    <rPh sb="7" eb="10">
      <t>エイヨウシ</t>
    </rPh>
    <rPh sb="10" eb="12">
      <t>ハイチ</t>
    </rPh>
    <rPh sb="12" eb="14">
      <t>カサン</t>
    </rPh>
    <phoneticPr fontId="8"/>
  </si>
  <si>
    <t>(10)定員121人以上130人以下</t>
    <rPh sb="9" eb="10">
      <t>ニン</t>
    </rPh>
    <rPh sb="10" eb="12">
      <t>イジョウ</t>
    </rPh>
    <rPh sb="15" eb="16">
      <t>ニン</t>
    </rPh>
    <rPh sb="16" eb="18">
      <t>イカ</t>
    </rPh>
    <phoneticPr fontId="8"/>
  </si>
  <si>
    <t>経過的施入児入栄養士配置加算Ⅰ１１</t>
    <rPh sb="7" eb="10">
      <t>エイヨウシ</t>
    </rPh>
    <rPh sb="10" eb="12">
      <t>ハイチ</t>
    </rPh>
    <rPh sb="12" eb="14">
      <t>カサン</t>
    </rPh>
    <phoneticPr fontId="8"/>
  </si>
  <si>
    <t>(11)定員131人以上140人以下</t>
    <rPh sb="9" eb="10">
      <t>ニン</t>
    </rPh>
    <rPh sb="10" eb="12">
      <t>イジョウ</t>
    </rPh>
    <rPh sb="15" eb="16">
      <t>ニン</t>
    </rPh>
    <rPh sb="16" eb="18">
      <t>イカ</t>
    </rPh>
    <phoneticPr fontId="8"/>
  </si>
  <si>
    <t>経過的施入児入栄養士配置加算Ⅰ１２</t>
    <rPh sb="7" eb="10">
      <t>エイヨウシ</t>
    </rPh>
    <rPh sb="10" eb="12">
      <t>ハイチ</t>
    </rPh>
    <rPh sb="12" eb="14">
      <t>カサン</t>
    </rPh>
    <phoneticPr fontId="8"/>
  </si>
  <si>
    <t>(12)定員141人以上150人以下</t>
    <rPh sb="9" eb="10">
      <t>ニン</t>
    </rPh>
    <rPh sb="10" eb="12">
      <t>イジョウ</t>
    </rPh>
    <rPh sb="15" eb="16">
      <t>ニン</t>
    </rPh>
    <rPh sb="16" eb="18">
      <t>イカ</t>
    </rPh>
    <phoneticPr fontId="8"/>
  </si>
  <si>
    <t>経過的施入児入栄養士配置加算Ⅰ１３</t>
    <rPh sb="7" eb="10">
      <t>エイヨウシ</t>
    </rPh>
    <rPh sb="10" eb="12">
      <t>ハイチ</t>
    </rPh>
    <rPh sb="12" eb="14">
      <t>カサン</t>
    </rPh>
    <phoneticPr fontId="8"/>
  </si>
  <si>
    <t>(13)定員151人以上160人以下</t>
    <rPh sb="9" eb="10">
      <t>ニン</t>
    </rPh>
    <rPh sb="10" eb="12">
      <t>イジョウ</t>
    </rPh>
    <rPh sb="15" eb="16">
      <t>ニン</t>
    </rPh>
    <rPh sb="16" eb="18">
      <t>イカ</t>
    </rPh>
    <phoneticPr fontId="8"/>
  </si>
  <si>
    <t>経過的施入児入栄養士配置加算Ⅰ１４</t>
    <rPh sb="7" eb="10">
      <t>エイヨウシ</t>
    </rPh>
    <rPh sb="10" eb="12">
      <t>ハイチ</t>
    </rPh>
    <rPh sb="12" eb="14">
      <t>カサン</t>
    </rPh>
    <phoneticPr fontId="8"/>
  </si>
  <si>
    <t>(14)定員161人以上170人以下</t>
    <rPh sb="9" eb="10">
      <t>ニン</t>
    </rPh>
    <rPh sb="10" eb="12">
      <t>イジョウ</t>
    </rPh>
    <rPh sb="15" eb="16">
      <t>ニン</t>
    </rPh>
    <rPh sb="16" eb="18">
      <t>イカ</t>
    </rPh>
    <phoneticPr fontId="8"/>
  </si>
  <si>
    <t>経過的施入児入栄養士配置加算Ⅰ１５</t>
    <rPh sb="7" eb="10">
      <t>エイヨウシ</t>
    </rPh>
    <rPh sb="10" eb="12">
      <t>ハイチ</t>
    </rPh>
    <rPh sb="12" eb="14">
      <t>カサン</t>
    </rPh>
    <phoneticPr fontId="8"/>
  </si>
  <si>
    <t>(15)定員171人以上180人以下</t>
    <rPh sb="9" eb="10">
      <t>ニン</t>
    </rPh>
    <rPh sb="10" eb="12">
      <t>イジョウ</t>
    </rPh>
    <rPh sb="15" eb="16">
      <t>ニン</t>
    </rPh>
    <rPh sb="16" eb="18">
      <t>イカ</t>
    </rPh>
    <phoneticPr fontId="8"/>
  </si>
  <si>
    <t>経過的施入児入栄養士配置加算Ⅰ１６</t>
    <rPh sb="7" eb="10">
      <t>エイヨウシ</t>
    </rPh>
    <rPh sb="10" eb="12">
      <t>ハイチ</t>
    </rPh>
    <rPh sb="12" eb="14">
      <t>カサン</t>
    </rPh>
    <phoneticPr fontId="8"/>
  </si>
  <si>
    <t>(16)定員181人以上190人以下</t>
    <rPh sb="9" eb="10">
      <t>ニン</t>
    </rPh>
    <rPh sb="10" eb="12">
      <t>イジョウ</t>
    </rPh>
    <rPh sb="15" eb="16">
      <t>ニン</t>
    </rPh>
    <rPh sb="16" eb="18">
      <t>イカ</t>
    </rPh>
    <phoneticPr fontId="8"/>
  </si>
  <si>
    <t>経過的施入児入栄養士配置加算Ⅰ１７</t>
    <rPh sb="7" eb="10">
      <t>エイヨウシ</t>
    </rPh>
    <rPh sb="10" eb="12">
      <t>ハイチ</t>
    </rPh>
    <rPh sb="12" eb="14">
      <t>カサン</t>
    </rPh>
    <phoneticPr fontId="8"/>
  </si>
  <si>
    <t>(17)定員191人以上</t>
    <rPh sb="9" eb="10">
      <t>ニン</t>
    </rPh>
    <rPh sb="10" eb="12">
      <t>イジョウ</t>
    </rPh>
    <phoneticPr fontId="8"/>
  </si>
  <si>
    <t>経過的施入児入栄養士配置加算Ⅱ１</t>
    <rPh sb="7" eb="10">
      <t>エイヨウシ</t>
    </rPh>
    <rPh sb="10" eb="12">
      <t>ハイチ</t>
    </rPh>
    <rPh sb="12" eb="14">
      <t>カサン</t>
    </rPh>
    <phoneticPr fontId="8"/>
  </si>
  <si>
    <t>ロ　栄養士配置加算（Ⅱ）</t>
    <phoneticPr fontId="8"/>
  </si>
  <si>
    <t>経過的施入児入栄養士配置加算Ⅱ２</t>
    <rPh sb="7" eb="10">
      <t>エイヨウシ</t>
    </rPh>
    <rPh sb="10" eb="12">
      <t>ハイチ</t>
    </rPh>
    <rPh sb="12" eb="14">
      <t>カサン</t>
    </rPh>
    <phoneticPr fontId="8"/>
  </si>
  <si>
    <t>経過的施入児入栄養士配置加算Ⅱ３</t>
    <rPh sb="7" eb="10">
      <t>エイヨウシ</t>
    </rPh>
    <rPh sb="10" eb="12">
      <t>ハイチ</t>
    </rPh>
    <rPh sb="12" eb="14">
      <t>カサン</t>
    </rPh>
    <phoneticPr fontId="8"/>
  </si>
  <si>
    <t>経過的施入児入栄養士配置加算Ⅱ４</t>
    <rPh sb="7" eb="10">
      <t>エイヨウシ</t>
    </rPh>
    <rPh sb="10" eb="12">
      <t>ハイチ</t>
    </rPh>
    <rPh sb="12" eb="14">
      <t>カサン</t>
    </rPh>
    <phoneticPr fontId="8"/>
  </si>
  <si>
    <t>経過的施入児入栄養士配置加算Ⅱ５</t>
    <rPh sb="7" eb="10">
      <t>エイヨウシ</t>
    </rPh>
    <rPh sb="10" eb="12">
      <t>ハイチ</t>
    </rPh>
    <rPh sb="12" eb="14">
      <t>カサン</t>
    </rPh>
    <phoneticPr fontId="8"/>
  </si>
  <si>
    <t>経過的施入児入栄養士配置加算Ⅱ６</t>
    <rPh sb="7" eb="10">
      <t>エイヨウシ</t>
    </rPh>
    <rPh sb="10" eb="12">
      <t>ハイチ</t>
    </rPh>
    <rPh sb="12" eb="14">
      <t>カサン</t>
    </rPh>
    <phoneticPr fontId="8"/>
  </si>
  <si>
    <t>経過的施入児入栄養士配置加算Ⅱ７</t>
    <rPh sb="7" eb="10">
      <t>エイヨウシ</t>
    </rPh>
    <rPh sb="10" eb="12">
      <t>ハイチ</t>
    </rPh>
    <rPh sb="12" eb="14">
      <t>カサン</t>
    </rPh>
    <phoneticPr fontId="8"/>
  </si>
  <si>
    <t>経過的施入児入栄養士配置加算Ⅱ８</t>
    <rPh sb="7" eb="10">
      <t>エイヨウシ</t>
    </rPh>
    <rPh sb="10" eb="12">
      <t>ハイチ</t>
    </rPh>
    <rPh sb="12" eb="14">
      <t>カサン</t>
    </rPh>
    <phoneticPr fontId="8"/>
  </si>
  <si>
    <t>経過的施入児入栄養士配置加算Ⅱ９</t>
    <rPh sb="7" eb="10">
      <t>エイヨウシ</t>
    </rPh>
    <rPh sb="10" eb="12">
      <t>ハイチ</t>
    </rPh>
    <rPh sb="12" eb="14">
      <t>カサン</t>
    </rPh>
    <phoneticPr fontId="8"/>
  </si>
  <si>
    <t>経過的施入児入栄養士配置加算Ⅱ１０</t>
    <rPh sb="7" eb="10">
      <t>エイヨウシ</t>
    </rPh>
    <rPh sb="10" eb="12">
      <t>ハイチ</t>
    </rPh>
    <rPh sb="12" eb="14">
      <t>カサン</t>
    </rPh>
    <phoneticPr fontId="8"/>
  </si>
  <si>
    <t>経過的施入児入栄養士配置加算Ⅱ１１</t>
    <rPh sb="7" eb="10">
      <t>エイヨウシ</t>
    </rPh>
    <rPh sb="10" eb="12">
      <t>ハイチ</t>
    </rPh>
    <rPh sb="12" eb="14">
      <t>カサン</t>
    </rPh>
    <phoneticPr fontId="8"/>
  </si>
  <si>
    <t>経過的施入児入栄養士配置加算Ⅱ１２</t>
    <rPh sb="7" eb="10">
      <t>エイヨウシ</t>
    </rPh>
    <rPh sb="10" eb="12">
      <t>ハイチ</t>
    </rPh>
    <rPh sb="12" eb="14">
      <t>カサン</t>
    </rPh>
    <phoneticPr fontId="8"/>
  </si>
  <si>
    <t>経過的施入児入栄養士配置加算Ⅱ１３</t>
    <rPh sb="7" eb="10">
      <t>エイヨウシ</t>
    </rPh>
    <rPh sb="10" eb="12">
      <t>ハイチ</t>
    </rPh>
    <rPh sb="12" eb="14">
      <t>カサン</t>
    </rPh>
    <phoneticPr fontId="8"/>
  </si>
  <si>
    <t>経過的施入児入栄養士配置加算Ⅱ１４</t>
    <rPh sb="7" eb="10">
      <t>エイヨウシ</t>
    </rPh>
    <rPh sb="10" eb="12">
      <t>ハイチ</t>
    </rPh>
    <rPh sb="12" eb="14">
      <t>カサン</t>
    </rPh>
    <phoneticPr fontId="8"/>
  </si>
  <si>
    <t>経過的施入児入栄養士配置加算Ⅱ１５</t>
    <rPh sb="7" eb="10">
      <t>エイヨウシ</t>
    </rPh>
    <rPh sb="10" eb="12">
      <t>ハイチ</t>
    </rPh>
    <rPh sb="12" eb="14">
      <t>カサン</t>
    </rPh>
    <phoneticPr fontId="8"/>
  </si>
  <si>
    <t>経過的施入児入栄養士配置加算Ⅱ１６</t>
    <rPh sb="7" eb="10">
      <t>エイヨウシ</t>
    </rPh>
    <rPh sb="10" eb="12">
      <t>ハイチ</t>
    </rPh>
    <rPh sb="12" eb="14">
      <t>カサン</t>
    </rPh>
    <phoneticPr fontId="8"/>
  </si>
  <si>
    <t>経過的施入児入栄養士配置加算Ⅱ１７</t>
    <rPh sb="7" eb="10">
      <t>エイヨウシ</t>
    </rPh>
    <rPh sb="10" eb="12">
      <t>ハイチ</t>
    </rPh>
    <rPh sb="12" eb="14">
      <t>カサン</t>
    </rPh>
    <phoneticPr fontId="8"/>
  </si>
  <si>
    <t>経過的施入児入栄養マネジメント加算</t>
    <rPh sb="7" eb="9">
      <t>エイヨウ</t>
    </rPh>
    <rPh sb="15" eb="17">
      <t>カサン</t>
    </rPh>
    <phoneticPr fontId="8"/>
  </si>
  <si>
    <t>経過的施入児入小規模グループケア加算</t>
    <rPh sb="7" eb="10">
      <t>ショウキボ</t>
    </rPh>
    <rPh sb="16" eb="18">
      <t>カサン</t>
    </rPh>
    <phoneticPr fontId="8"/>
  </si>
  <si>
    <t>小規模グループケア加算</t>
    <rPh sb="0" eb="3">
      <t>ショウキボ</t>
    </rPh>
    <rPh sb="9" eb="11">
      <t>カサン</t>
    </rPh>
    <phoneticPr fontId="8"/>
  </si>
  <si>
    <t>経過的施入児入小規模グループケア加算（サテライト）</t>
    <rPh sb="7" eb="10">
      <t>ショウキボ</t>
    </rPh>
    <rPh sb="16" eb="18">
      <t>カサン</t>
    </rPh>
    <phoneticPr fontId="8"/>
  </si>
  <si>
    <t>注　サテライト型として実施する場合</t>
    <phoneticPr fontId="1"/>
  </si>
  <si>
    <t>経過的施入児入処遇改善加算Ⅰ</t>
    <rPh sb="7" eb="9">
      <t>ショグウ</t>
    </rPh>
    <rPh sb="9" eb="11">
      <t>カイゼン</t>
    </rPh>
    <rPh sb="11" eb="13">
      <t>カサン</t>
    </rPh>
    <phoneticPr fontId="8"/>
  </si>
  <si>
    <t xml:space="preserve">福祉・介護職員処遇改善加算
</t>
    <rPh sb="0" eb="2">
      <t>フクシ</t>
    </rPh>
    <rPh sb="3" eb="5">
      <t>カイゴ</t>
    </rPh>
    <rPh sb="5" eb="7">
      <t>ショクイン</t>
    </rPh>
    <rPh sb="7" eb="9">
      <t>ショグウ</t>
    </rPh>
    <rPh sb="9" eb="11">
      <t>カイゼン</t>
    </rPh>
    <rPh sb="11" eb="13">
      <t>カサン</t>
    </rPh>
    <phoneticPr fontId="8"/>
  </si>
  <si>
    <t>イ 福祉・介護職員処遇改善加算（Ⅰ）</t>
    <rPh sb="2" eb="4">
      <t>フクシ</t>
    </rPh>
    <rPh sb="5" eb="7">
      <t>カイゴ</t>
    </rPh>
    <rPh sb="7" eb="9">
      <t>ショクイン</t>
    </rPh>
    <rPh sb="9" eb="11">
      <t>ショグウ</t>
    </rPh>
    <rPh sb="11" eb="13">
      <t>カイゼン</t>
    </rPh>
    <rPh sb="13" eb="15">
      <t>カサン</t>
    </rPh>
    <phoneticPr fontId="8"/>
  </si>
  <si>
    <t>経過的施入児入処遇改善加算Ⅱ</t>
    <rPh sb="7" eb="9">
      <t>ショグウ</t>
    </rPh>
    <rPh sb="9" eb="11">
      <t>カイゼン</t>
    </rPh>
    <rPh sb="11" eb="13">
      <t>カサン</t>
    </rPh>
    <phoneticPr fontId="8"/>
  </si>
  <si>
    <t>ロ 福祉・介護職員処遇改善加算（Ⅱ）</t>
    <rPh sb="2" eb="4">
      <t>フクシ</t>
    </rPh>
    <rPh sb="5" eb="7">
      <t>カイゴ</t>
    </rPh>
    <rPh sb="7" eb="9">
      <t>ショクイン</t>
    </rPh>
    <rPh sb="9" eb="11">
      <t>ショグウ</t>
    </rPh>
    <rPh sb="11" eb="13">
      <t>カイゼン</t>
    </rPh>
    <rPh sb="13" eb="15">
      <t>カサン</t>
    </rPh>
    <phoneticPr fontId="8"/>
  </si>
  <si>
    <t>経過的施入児入処遇改善加算Ⅲ</t>
    <rPh sb="7" eb="9">
      <t>ショグウ</t>
    </rPh>
    <rPh sb="9" eb="11">
      <t>カイゼン</t>
    </rPh>
    <rPh sb="11" eb="13">
      <t>カサン</t>
    </rPh>
    <phoneticPr fontId="8"/>
  </si>
  <si>
    <t>ハ 福祉・介護職員処遇改善加算（Ⅲ）</t>
    <rPh sb="2" eb="4">
      <t>フクシ</t>
    </rPh>
    <rPh sb="5" eb="7">
      <t>カイゴ</t>
    </rPh>
    <rPh sb="7" eb="9">
      <t>ショクイン</t>
    </rPh>
    <rPh sb="9" eb="11">
      <t>ショグウ</t>
    </rPh>
    <rPh sb="11" eb="13">
      <t>カイゼン</t>
    </rPh>
    <rPh sb="13" eb="15">
      <t>カサン</t>
    </rPh>
    <phoneticPr fontId="8"/>
  </si>
  <si>
    <t>経過的施入児入処遇改善加算Ⅳ</t>
    <rPh sb="7" eb="9">
      <t>ショグウ</t>
    </rPh>
    <rPh sb="9" eb="11">
      <t>カイゼン</t>
    </rPh>
    <rPh sb="11" eb="13">
      <t>カサン</t>
    </rPh>
    <phoneticPr fontId="8"/>
  </si>
  <si>
    <t>ニ 福祉・介護職員処遇改善加算（Ⅳ）</t>
    <rPh sb="2" eb="4">
      <t>フクシ</t>
    </rPh>
    <rPh sb="5" eb="7">
      <t>カイゴ</t>
    </rPh>
    <rPh sb="7" eb="9">
      <t>ショクイン</t>
    </rPh>
    <rPh sb="9" eb="11">
      <t>ショグウ</t>
    </rPh>
    <rPh sb="11" eb="13">
      <t>カイゼン</t>
    </rPh>
    <rPh sb="13" eb="15">
      <t>カサン</t>
    </rPh>
    <phoneticPr fontId="8"/>
  </si>
  <si>
    <t>経過的施入児入処遇改善加算Ⅴ</t>
    <rPh sb="7" eb="9">
      <t>ショグウ</t>
    </rPh>
    <rPh sb="9" eb="11">
      <t>カイゼン</t>
    </rPh>
    <rPh sb="11" eb="13">
      <t>カサン</t>
    </rPh>
    <phoneticPr fontId="8"/>
  </si>
  <si>
    <t>ホ 福祉・介護職員処遇改善加算（Ⅴ）</t>
    <rPh sb="2" eb="4">
      <t>フクシ</t>
    </rPh>
    <rPh sb="5" eb="7">
      <t>カイゴ</t>
    </rPh>
    <rPh sb="7" eb="9">
      <t>ショクイン</t>
    </rPh>
    <rPh sb="9" eb="11">
      <t>ショグウ</t>
    </rPh>
    <rPh sb="11" eb="13">
      <t>カイゼン</t>
    </rPh>
    <rPh sb="13" eb="15">
      <t>カサン</t>
    </rPh>
    <phoneticPr fontId="8"/>
  </si>
  <si>
    <t>経過的施入児入処遇改善特別加算</t>
    <rPh sb="7" eb="9">
      <t>ショグウ</t>
    </rPh>
    <rPh sb="9" eb="11">
      <t>カイゼン</t>
    </rPh>
    <rPh sb="11" eb="13">
      <t>トクベツ</t>
    </rPh>
    <rPh sb="13" eb="15">
      <t>カサン</t>
    </rPh>
    <phoneticPr fontId="8"/>
  </si>
  <si>
    <t>福祉・介護職員処遇改善特別加算</t>
    <rPh sb="0" eb="2">
      <t>フクシ</t>
    </rPh>
    <rPh sb="3" eb="5">
      <t>カイゴ</t>
    </rPh>
    <rPh sb="5" eb="7">
      <t>ショクイン</t>
    </rPh>
    <rPh sb="7" eb="9">
      <t>ショグウ</t>
    </rPh>
    <rPh sb="9" eb="11">
      <t>カイゼン</t>
    </rPh>
    <rPh sb="11" eb="13">
      <t>トクベツ</t>
    </rPh>
    <rPh sb="13" eb="15">
      <t>カサン</t>
    </rPh>
    <phoneticPr fontId="8"/>
  </si>
  <si>
    <t>経過的施入児入特定処遇改善加算Ⅰ</t>
    <rPh sb="7" eb="9">
      <t>トクテイ</t>
    </rPh>
    <rPh sb="9" eb="11">
      <t>ショグウ</t>
    </rPh>
    <rPh sb="11" eb="13">
      <t>カイゼン</t>
    </rPh>
    <rPh sb="13" eb="15">
      <t>カサン</t>
    </rPh>
    <phoneticPr fontId="8"/>
  </si>
  <si>
    <t>福祉・介護職員等特定処遇改善加算</t>
    <rPh sb="0" eb="2">
      <t>フクシ</t>
    </rPh>
    <rPh sb="3" eb="5">
      <t>カイゴ</t>
    </rPh>
    <rPh sb="5" eb="8">
      <t>ショクイントウ</t>
    </rPh>
    <rPh sb="8" eb="10">
      <t>トクテイ</t>
    </rPh>
    <rPh sb="10" eb="12">
      <t>ショグウ</t>
    </rPh>
    <rPh sb="12" eb="14">
      <t>カイゼン</t>
    </rPh>
    <rPh sb="14" eb="16">
      <t>カサン</t>
    </rPh>
    <phoneticPr fontId="8"/>
  </si>
  <si>
    <t>イ 福祉・介護職員等特定処遇改善加算（Ⅰ）</t>
    <phoneticPr fontId="1"/>
  </si>
  <si>
    <t>経過的施入児入特定処遇改善加算Ⅱ</t>
    <rPh sb="7" eb="9">
      <t>トクテイ</t>
    </rPh>
    <rPh sb="9" eb="11">
      <t>ショグウ</t>
    </rPh>
    <rPh sb="11" eb="13">
      <t>カイゼン</t>
    </rPh>
    <rPh sb="13" eb="15">
      <t>カサン</t>
    </rPh>
    <phoneticPr fontId="8"/>
  </si>
  <si>
    <t>ロ 福祉・介護職員等特定処遇改善加算（Ⅱ）</t>
    <phoneticPr fontId="1"/>
  </si>
  <si>
    <t>経過的施入児入ベースアップ等支援加算</t>
    <phoneticPr fontId="8"/>
  </si>
  <si>
    <t>福祉・介護職員等ベースアップ等支援加算</t>
    <phoneticPr fontId="1"/>
  </si>
  <si>
    <t>算定項目</t>
    <rPh sb="0" eb="4">
      <t>サンテイコウモク</t>
    </rPh>
    <phoneticPr fontId="1"/>
  </si>
  <si>
    <t>経過的施入児入１・定超</t>
  </si>
  <si>
    <t>利用者の数が利用定員を超える場合</t>
    <rPh sb="0" eb="3">
      <t>リヨウシャ</t>
    </rPh>
    <rPh sb="4" eb="5">
      <t>カズ</t>
    </rPh>
    <phoneticPr fontId="8"/>
  </si>
  <si>
    <t>経過的施入児入１・定超・未計画１</t>
  </si>
  <si>
    <t>G001</t>
    <phoneticPr fontId="16"/>
  </si>
  <si>
    <t>経過的施入児入１・定超・未計画２</t>
  </si>
  <si>
    <t>経過的施入児入１・地公体・定超</t>
  </si>
  <si>
    <t>経過的施入児入１・地公体・定超・未計画１</t>
  </si>
  <si>
    <t>G002</t>
  </si>
  <si>
    <t>経過的施入児入１・地公体・定超・未計画２</t>
  </si>
  <si>
    <t>経過的施入児入２・定超</t>
  </si>
  <si>
    <t>経過的施入児入２・定超・未計画１</t>
  </si>
  <si>
    <t>施設が主たる施設</t>
    <phoneticPr fontId="16"/>
  </si>
  <si>
    <t>G009</t>
  </si>
  <si>
    <t>経過的施入児入２・定超・未計画２</t>
  </si>
  <si>
    <t>経過的施入児入２・地公体・定超</t>
  </si>
  <si>
    <t>経過的施入児入２・地公体・定超・未計画１</t>
  </si>
  <si>
    <t>G010</t>
  </si>
  <si>
    <t>経過的施入児入２・地公体・定超・未計画２</t>
  </si>
  <si>
    <t>経過的施入児入３・定超</t>
  </si>
  <si>
    <t>経過的施入児入３・定超・未計画１</t>
  </si>
  <si>
    <t>G017</t>
  </si>
  <si>
    <t>経過的施入児入３・定超・未計画２</t>
  </si>
  <si>
    <t>経過的施入児入３・地公体・定超</t>
  </si>
  <si>
    <t>経過的施入児入３・地公体・定超・未計画１</t>
  </si>
  <si>
    <t>G018</t>
  </si>
  <si>
    <t>経過的施入児入３・地公体・定超・未計画２</t>
  </si>
  <si>
    <t>経過的施入児入４・定超</t>
  </si>
  <si>
    <t>経過的施入児入４・定超・未計画１</t>
  </si>
  <si>
    <t>G025</t>
  </si>
  <si>
    <t>経過的施入児入４・定超・未計画２</t>
  </si>
  <si>
    <t>経過的施入児入４・地公体・定超</t>
  </si>
  <si>
    <t>経過的施入児入４・地公体・定超・未計画１</t>
  </si>
  <si>
    <t>G026</t>
  </si>
  <si>
    <t>経過的施入児入４・地公体・定超・未計画２</t>
  </si>
  <si>
    <t>経過的施入児入５・定超</t>
  </si>
  <si>
    <t>経過的施入児入５・定超・未計画１</t>
  </si>
  <si>
    <t>G033</t>
  </si>
  <si>
    <t>経過的施入児入５・定超・未計画２</t>
  </si>
  <si>
    <t>経過的施入児入５・地公体・定超</t>
  </si>
  <si>
    <t>経過的施入児入５・地公体・定超・未計画１</t>
  </si>
  <si>
    <t>G034</t>
  </si>
  <si>
    <t>経過的施入児入５・地公体・定超・未計画２</t>
  </si>
  <si>
    <t>経過的施入児入６・定超</t>
  </si>
  <si>
    <t>経過的施入児入６・定超・未計画１</t>
  </si>
  <si>
    <t>G041</t>
  </si>
  <si>
    <t>経過的施入児入６・定超・未計画２</t>
  </si>
  <si>
    <t>経過的施入児入６・地公体・定超</t>
  </si>
  <si>
    <t>経過的施入児入６・地公体・定超・未計画１</t>
  </si>
  <si>
    <t>G042</t>
  </si>
  <si>
    <t>経過的施入児入６・地公体・定超・未計画２</t>
  </si>
  <si>
    <t>経過的施入児入７・定超</t>
  </si>
  <si>
    <t>経過的施入児入７・定超・未計画１</t>
  </si>
  <si>
    <t>G049</t>
  </si>
  <si>
    <t>経過的施入児入７・定超・未計画２</t>
  </si>
  <si>
    <t>経過的施入児入７・地公体・定超</t>
  </si>
  <si>
    <t>経過的施入児入７・地公体・定超・未計画１</t>
  </si>
  <si>
    <t>G050</t>
  </si>
  <si>
    <t>経過的施入児入７・地公体・定超・未計画２</t>
  </si>
  <si>
    <t>経過的施入児入８・定超</t>
  </si>
  <si>
    <t>経過的施入児入８・定超・未計画１</t>
  </si>
  <si>
    <t>G057</t>
  </si>
  <si>
    <t>経過的施入児入８・定超・未計画２</t>
  </si>
  <si>
    <t>経過的施入児入８・地公体・定超</t>
  </si>
  <si>
    <t>経過的施入児入８・地公体・定超・未計画１</t>
  </si>
  <si>
    <t>G058</t>
  </si>
  <si>
    <t>経過的施入児入８・地公体・定超・未計画２</t>
  </si>
  <si>
    <t>経過的施入児入９・定超</t>
  </si>
  <si>
    <t>経過的施入児入９・定超・未計画１</t>
  </si>
  <si>
    <t>G065</t>
  </si>
  <si>
    <t>経過的施入児入９・定超・未計画２</t>
  </si>
  <si>
    <t>経過的施入児入９・地公体・定超</t>
  </si>
  <si>
    <t>経過的施入児入９・地公体・定超・未計画１</t>
  </si>
  <si>
    <t>G066</t>
  </si>
  <si>
    <t>経過的施入児入９・地公体・定超・未計画２</t>
  </si>
  <si>
    <t>経過的施入児入１０・定超</t>
  </si>
  <si>
    <t>経過的施入児入１０・定超・未計画１</t>
  </si>
  <si>
    <t>G073</t>
  </si>
  <si>
    <t>経過的施入児入１０・定超・未計画２</t>
  </si>
  <si>
    <t>経過的施入児入１０・地公体・定超</t>
  </si>
  <si>
    <t>経過的施入児入１０・地公体・定超・未計画１</t>
  </si>
  <si>
    <t>G074</t>
  </si>
  <si>
    <t>経過的施入児入１０・地公体・定超・未計画２</t>
  </si>
  <si>
    <t>経過的施入児入１１・定超</t>
  </si>
  <si>
    <t>経過的施入児入１１・定超・未計画１</t>
  </si>
  <si>
    <t>G081</t>
  </si>
  <si>
    <t>経過的施入児入１１・定超・未計画２</t>
  </si>
  <si>
    <t>経過的施入児入１１・地公体・定超</t>
  </si>
  <si>
    <t>経過的施入児入１１・地公体・定超・未計画１</t>
  </si>
  <si>
    <t>G082</t>
  </si>
  <si>
    <t>経過的施入児入１１・地公体・定超・未計画２</t>
  </si>
  <si>
    <t>経過的施入児入１２・定超</t>
  </si>
  <si>
    <t>経過的施入児入１２・定超・未計画１</t>
  </si>
  <si>
    <t>G089</t>
  </si>
  <si>
    <t>経過的施入児入１２・定超・未計画２</t>
  </si>
  <si>
    <t>経過的施入児入１２・地公体・定超</t>
  </si>
  <si>
    <t>経過的施入児入１２・地公体・定超・未計画１</t>
  </si>
  <si>
    <t>G090</t>
  </si>
  <si>
    <t>経過的施入児入１２・地公体・定超・未計画２</t>
  </si>
  <si>
    <t>経過的施入児入１３・定超</t>
  </si>
  <si>
    <t>経過的施入児入１３・定超・未計画１</t>
  </si>
  <si>
    <t>G097</t>
  </si>
  <si>
    <t>経過的施入児入１３・定超・未計画２</t>
  </si>
  <si>
    <t>経過的施入児入１３・地公体・定超</t>
  </si>
  <si>
    <t>経過的施入児入１３・地公体・定超・未計画１</t>
  </si>
  <si>
    <t>G098</t>
  </si>
  <si>
    <t>経過的施入児入１３・地公体・定超・未計画２</t>
  </si>
  <si>
    <t>経過的施入児入１４・定超</t>
  </si>
  <si>
    <t>経過的施入児入１４・定超・未計画１</t>
  </si>
  <si>
    <t>G105</t>
  </si>
  <si>
    <t>経過的施入児入１４・定超・未計画２</t>
  </si>
  <si>
    <t>経過的施入児入１４・地公体・定超</t>
  </si>
  <si>
    <t>経過的施入児入１４・地公体・定超・未計画１</t>
  </si>
  <si>
    <t>G106</t>
  </si>
  <si>
    <t>経過的施入児入１４・地公体・定超・未計画２</t>
  </si>
  <si>
    <t>経過的施入児入１５・定超</t>
  </si>
  <si>
    <t>経過的施入児入１５・定超・未計画１</t>
  </si>
  <si>
    <t>G113</t>
  </si>
  <si>
    <t>経過的施入児入１５・定超・未計画２</t>
  </si>
  <si>
    <t>経過的施入児入１５・地公体・定超</t>
  </si>
  <si>
    <t>経過的施入児入１５・地公体・定超・未計画１</t>
  </si>
  <si>
    <t>G114</t>
  </si>
  <si>
    <t>経過的施入児入１５・地公体・定超・未計画２</t>
  </si>
  <si>
    <t>経過的施入児入１６・定超</t>
  </si>
  <si>
    <t>経過的施入児入１６・定超・未計画１</t>
  </si>
  <si>
    <t>G121</t>
  </si>
  <si>
    <t>経過的施入児入１６・定超・未計画２</t>
  </si>
  <si>
    <t>経過的施入児入１６・地公体・定超</t>
  </si>
  <si>
    <t>経過的施入児入１６・地公体・定超・未計画１</t>
  </si>
  <si>
    <t>G122</t>
  </si>
  <si>
    <t>経過的施入児入１６・地公体・定超・未計画２</t>
  </si>
  <si>
    <t>経過的施入児入１７・定超</t>
  </si>
  <si>
    <t>経過的施入児入１７・定超・未計画１</t>
  </si>
  <si>
    <t>G129</t>
  </si>
  <si>
    <t>経過的施入児入１７・定超・未計画２</t>
  </si>
  <si>
    <t>経過的施入児入１７・地公体・定超</t>
  </si>
  <si>
    <t>経過的施入児入１７・地公体・定超・未計画１</t>
  </si>
  <si>
    <t>G130</t>
  </si>
  <si>
    <t>経過的施入児入１７・地公体・定超・未計画２</t>
  </si>
  <si>
    <t>経過的施入児入１８・定超</t>
  </si>
  <si>
    <t>経過的施入児入１８・定超・未計画１</t>
  </si>
  <si>
    <t>G137</t>
  </si>
  <si>
    <t>経過的施入児入１８・定超・未計画２</t>
  </si>
  <si>
    <t>経過的施入児入１８・地公体・定超</t>
  </si>
  <si>
    <t>経過的施入児入１８・地公体・定超・未計画１</t>
  </si>
  <si>
    <t>G138</t>
  </si>
  <si>
    <t>経過的施入児入１８・地公体・定超・未計画２</t>
  </si>
  <si>
    <t>経過的施入児入１９・定超</t>
  </si>
  <si>
    <t>経過的施入児入１９・定超・未計画１</t>
  </si>
  <si>
    <t>G145</t>
  </si>
  <si>
    <t>経過的施入児入１９・定超・未計画２</t>
  </si>
  <si>
    <t>経過的施入児入１９・地公体・定超</t>
  </si>
  <si>
    <t>経過的施入児入１９・地公体・定超・未計画１</t>
  </si>
  <si>
    <t>G146</t>
  </si>
  <si>
    <t>経過的施入児入１９・地公体・定超・未計画２</t>
  </si>
  <si>
    <t>経過的施入児入２０・定超</t>
  </si>
  <si>
    <t>経過的施入児入２０・定超・未計画１</t>
  </si>
  <si>
    <t>G153</t>
  </si>
  <si>
    <t>経過的施入児入２０・定超・未計画２</t>
  </si>
  <si>
    <t>経過的施入児入２０・地公体・定超</t>
  </si>
  <si>
    <t>経過的施入児入２０・地公体・定超・未計画１</t>
  </si>
  <si>
    <t>G154</t>
  </si>
  <si>
    <t>経過的施入児入２０・地公体・定超・未計画２</t>
  </si>
  <si>
    <t>経過的施入児入２１・定超</t>
  </si>
  <si>
    <t>経過的施入児入２１・定超・未計画１</t>
  </si>
  <si>
    <t>G161</t>
  </si>
  <si>
    <t>経過的施入児入２１・定超・未計画２</t>
  </si>
  <si>
    <t>経過的施入児入２１・地公体・定超</t>
  </si>
  <si>
    <t>経過的施入児入２１・地公体・定超・未計画１</t>
  </si>
  <si>
    <t>G162</t>
  </si>
  <si>
    <t>経過的施入児入２１・地公体・定超・未計画２</t>
  </si>
  <si>
    <t>経過的施入児入２２・定超</t>
  </si>
  <si>
    <t>経過的施入児入２２・定超・未計画１</t>
  </si>
  <si>
    <t>G169</t>
  </si>
  <si>
    <t>経過的施入児入２２・定超・未計画２</t>
  </si>
  <si>
    <t>経過的施入児入２２・地公体・定超</t>
  </si>
  <si>
    <t>経過的施入児入２２・地公体・定超・未計画１</t>
  </si>
  <si>
    <t>G170</t>
  </si>
  <si>
    <t>経過的施入児入２２・地公体・定超・未計画２</t>
  </si>
  <si>
    <t>経過的施入児入２３・定超</t>
  </si>
  <si>
    <t>経過的施入児入２３・定超・未計画１</t>
  </si>
  <si>
    <t>G177</t>
  </si>
  <si>
    <t>経過的施入児入２３・定超・未計画２</t>
  </si>
  <si>
    <t>経過的施入児入２３・地公体・定超</t>
  </si>
  <si>
    <t>経過的施入児入２３・地公体・定超・未計画１</t>
  </si>
  <si>
    <t>G178</t>
  </si>
  <si>
    <t>経過的施入児入２３・地公体・定超・未計画２</t>
  </si>
  <si>
    <t>経過的施入児入２４・定超</t>
  </si>
  <si>
    <t>経過的施入児入２４・定超・未計画１</t>
  </si>
  <si>
    <t>G185</t>
  </si>
  <si>
    <t>経過的施入児入２４・定超・未計画２</t>
  </si>
  <si>
    <t>経過的施入児入２４・地公体・定超</t>
  </si>
  <si>
    <t>経過的施入児入２４・地公体・定超・未計画１</t>
  </si>
  <si>
    <t>G186</t>
  </si>
  <si>
    <t>経過的施入児入２４・地公体・定超・未計画２</t>
  </si>
  <si>
    <t>経過的施入児入２５・定超</t>
  </si>
  <si>
    <t>経過的施入児入２５・定超・未計画１</t>
  </si>
  <si>
    <t>G193</t>
  </si>
  <si>
    <t>経過的施入児入２５・定超・未計画２</t>
  </si>
  <si>
    <t>経過的施入児入２５・地公体・定超</t>
  </si>
  <si>
    <t>経過的施入児入２５・地公体・定超・未計画１</t>
  </si>
  <si>
    <t>G194</t>
  </si>
  <si>
    <t>経過的施入児入２５・地公体・定超・未計画２</t>
  </si>
  <si>
    <t>経過的施入児入２６・定超</t>
  </si>
  <si>
    <t>経過的施入児入２６・定超・未計画１</t>
  </si>
  <si>
    <t>G201</t>
    <phoneticPr fontId="16"/>
  </si>
  <si>
    <t>経過的施入児入２６・定超・未計画２</t>
  </si>
  <si>
    <t>経過的施入児入２６・地公体・定超</t>
  </si>
  <si>
    <t>経過的施入児入２６・地公体・定超・未計画１</t>
  </si>
  <si>
    <t>G202</t>
  </si>
  <si>
    <t>経過的施入児入２６・地公体・定超・未計画２</t>
  </si>
  <si>
    <t>経過的施入児入２７・定超</t>
  </si>
  <si>
    <t>経過的施入児入２７・定超・未計画１</t>
  </si>
  <si>
    <t>G209</t>
  </si>
  <si>
    <t>経過的施入児入２７・定超・未計画２</t>
  </si>
  <si>
    <t>経過的施入児入２７・地公体・定超</t>
  </si>
  <si>
    <t>経過的施入児入２７・地公体・定超・未計画１</t>
  </si>
  <si>
    <t>G210</t>
  </si>
  <si>
    <t>経過的施入児入２７・地公体・定超・未計画２</t>
  </si>
  <si>
    <t>経過的施入児入２８・定超</t>
  </si>
  <si>
    <t>経過的施入児入２８・定超・未計画１</t>
  </si>
  <si>
    <t>G217</t>
  </si>
  <si>
    <t>経過的施入児入２８・定超・未計画２</t>
  </si>
  <si>
    <t>経過的施入児入２８・地公体・定超</t>
  </si>
  <si>
    <t>経過的施入児入２８・地公体・定超・未計画１</t>
  </si>
  <si>
    <t>G218</t>
  </si>
  <si>
    <t>経過的施入児入２８・地公体・定超・未計画２</t>
  </si>
  <si>
    <t>経過的施入児入２９・定超</t>
  </si>
  <si>
    <t>経過的施入児入２９・定超・未計画１</t>
  </si>
  <si>
    <t>G225</t>
  </si>
  <si>
    <t>経過的施入児入２９・定超・未計画２</t>
  </si>
  <si>
    <t>経過的施入児入２９・地公体・定超</t>
  </si>
  <si>
    <t>経過的施入児入２９・地公体・定超・未計画１</t>
  </si>
  <si>
    <t>G226</t>
  </si>
  <si>
    <t>経過的施入児入２９・地公体・定超・未計画２</t>
  </si>
  <si>
    <t>経過的施入児入３０・定超</t>
  </si>
  <si>
    <t>経過的施入児入３０・定超・未計画１</t>
  </si>
  <si>
    <t>G233</t>
  </si>
  <si>
    <t>経過的施入児入３０・定超・未計画２</t>
  </si>
  <si>
    <t>経過的施入児入３０・地公体・定超</t>
  </si>
  <si>
    <t>経過的施入児入３０・地公体・定超・未計画１</t>
  </si>
  <si>
    <t>G234</t>
  </si>
  <si>
    <t>経過的施入児入３０・地公体・定超・未計画２</t>
  </si>
  <si>
    <t>経過的施入児入３１・定超</t>
  </si>
  <si>
    <t>経過的施入児入３１・定超・未計画１</t>
  </si>
  <si>
    <t>G241</t>
  </si>
  <si>
    <t>経過的施入児入３１・定超・未計画２</t>
  </si>
  <si>
    <t>経過的施入児入３１・地公体・定超</t>
  </si>
  <si>
    <t>経過的施入児入３１・地公体・定超・未計画１</t>
  </si>
  <si>
    <t>G242</t>
  </si>
  <si>
    <t>経過的施入児入３１・地公体・定超・未計画２</t>
  </si>
  <si>
    <t>経過的施入児入３２・定超</t>
  </si>
  <si>
    <t>経過的施入児入３２・定超・未計画１</t>
  </si>
  <si>
    <t>G249</t>
  </si>
  <si>
    <t>経過的施入児入３２・定超・未計画２</t>
  </si>
  <si>
    <t>経過的施入児入３２・地公体・定超</t>
  </si>
  <si>
    <t>経過的施入児入３２・地公体・定超・未計画１</t>
  </si>
  <si>
    <t>G250</t>
  </si>
  <si>
    <t>経過的施入児入３２・地公体・定超・未計画２</t>
  </si>
  <si>
    <t>経過的施入児入３３・定超</t>
  </si>
  <si>
    <t>経過的施入児入３３・定超・未計画１</t>
  </si>
  <si>
    <t>G257</t>
  </si>
  <si>
    <t>経過的施入児入３３・定超・未計画２</t>
  </si>
  <si>
    <t>経過的施入児入３３・地公体・定超</t>
  </si>
  <si>
    <t>経過的施入児入３３・地公体・定超・未計画１</t>
  </si>
  <si>
    <t>G258</t>
  </si>
  <si>
    <t>経過的施入児入３３・地公体・定超・未計画２</t>
  </si>
  <si>
    <t>経過的施入児入３４・定超</t>
  </si>
  <si>
    <t>経過的施入児入３４・定超・未計画１</t>
  </si>
  <si>
    <t>施設が主たる施設</t>
  </si>
  <si>
    <t>G265</t>
  </si>
  <si>
    <t>経過的施入児入３４・定超・未計画２</t>
  </si>
  <si>
    <t>経過的施入児入３４・地公体・定超</t>
  </si>
  <si>
    <t>経過的施入児入３４・地公体・定超・未計画１</t>
  </si>
  <si>
    <t>G266</t>
  </si>
  <si>
    <t>経過的施入児入３４・地公体・定超・未計画２</t>
  </si>
  <si>
    <t>経過的施入児入３５・定超</t>
  </si>
  <si>
    <t>経過的施入児入３５・定超・未計画１</t>
  </si>
  <si>
    <t>G273</t>
  </si>
  <si>
    <t>経過的施入児入３５・定超・未計画２</t>
  </si>
  <si>
    <t>経過的施入児入３５・地公体・定超</t>
  </si>
  <si>
    <t>経過的施入児入３５・地公体・定超・未計画１</t>
  </si>
  <si>
    <t>G274</t>
  </si>
  <si>
    <t>経過的施入児入３５・地公体・定超・未計画２</t>
  </si>
  <si>
    <t>経過的施入児入３６・定超</t>
  </si>
  <si>
    <t>経過的施入児入３６・定超・未計画１</t>
  </si>
  <si>
    <t>G281</t>
  </si>
  <si>
    <t>経過的施入児入３６・定超・未計画２</t>
  </si>
  <si>
    <t>経過的施入児入３６・地公体・定超</t>
  </si>
  <si>
    <t>経過的施入児入３６・地公体・定超・未計画１</t>
  </si>
  <si>
    <t>G282</t>
  </si>
  <si>
    <t>経過的施入児入３６・地公体・定超・未計画２</t>
  </si>
  <si>
    <t>経過的施入児入３７・定超</t>
  </si>
  <si>
    <t>経過的施入児入３７・定超・未計画１</t>
  </si>
  <si>
    <t>G289</t>
  </si>
  <si>
    <t>経過的施入児入３７・定超・未計画２</t>
  </si>
  <si>
    <t>経過的施入児入３７・地公体・定超</t>
  </si>
  <si>
    <t>経過的施入児入３７・地公体・定超・未計画１</t>
  </si>
  <si>
    <t>G290</t>
  </si>
  <si>
    <t>経過的施入児入３７・地公体・定超・未計画２</t>
  </si>
  <si>
    <t>経過的施入児入３８・定超</t>
  </si>
  <si>
    <t>経過的施入児入３８・定超・未計画１</t>
  </si>
  <si>
    <t>G297</t>
  </si>
  <si>
    <t>経過的施入児入３８・定超・未計画２</t>
  </si>
  <si>
    <t>経過的施入児入３８・地公体・定超</t>
  </si>
  <si>
    <t>経過的施入児入３８・地公体・定超・未計画１</t>
  </si>
  <si>
    <t>G298</t>
  </si>
  <si>
    <t>経過的施入児入３８・地公体・定超・未計画２</t>
  </si>
  <si>
    <t>経過的施入児入３９・定超</t>
  </si>
  <si>
    <t>経過的施入児入３９・定超・未計画１</t>
  </si>
  <si>
    <t>G305</t>
  </si>
  <si>
    <t>経過的施入児入３９・定超・未計画２</t>
  </si>
  <si>
    <t>経過的施入児入３９・地公体・定超</t>
  </si>
  <si>
    <t>経過的施入児入３９・地公体・定超・未計画１</t>
  </si>
  <si>
    <t>G306</t>
  </si>
  <si>
    <t>経過的施入児入３９・地公体・定超・未計画２</t>
  </si>
  <si>
    <t>経過的施入児入４０・定超</t>
  </si>
  <si>
    <t>経過的施入児入４０・定超・未計画１</t>
  </si>
  <si>
    <t>G313</t>
  </si>
  <si>
    <t>経過的施入児入４０・定超・未計画２</t>
  </si>
  <si>
    <t>経過的施入児入４０・地公体・定超</t>
  </si>
  <si>
    <t>経過的施入児入４０・地公体・定超・未計画１</t>
  </si>
  <si>
    <t>G314</t>
  </si>
  <si>
    <t>経過的施入児入４０・地公体・定超・未計画２</t>
  </si>
  <si>
    <t>経過的施入児入４１・定超</t>
  </si>
  <si>
    <t>経過的施入児入４１・定超・未計画１</t>
  </si>
  <si>
    <t>G321</t>
  </si>
  <si>
    <t>経過的施入児入４１・定超・未計画２</t>
  </si>
  <si>
    <t>経過的施入児入４１・地公体・定超</t>
  </si>
  <si>
    <t>経過的施入児入４１・地公体・定超・未計画１</t>
  </si>
  <si>
    <t>G322</t>
  </si>
  <si>
    <t>経過的施入児入４１・地公体・定超・未計画２</t>
  </si>
  <si>
    <t>経過的施入児入４２・定超</t>
  </si>
  <si>
    <t>経過的施入児入４２・定超・未計画１</t>
  </si>
  <si>
    <t>G329</t>
  </si>
  <si>
    <t>経過的施入児入４２・定超・未計画２</t>
  </si>
  <si>
    <t>経過的施入児入４２・地公体・定超</t>
  </si>
  <si>
    <t>経過的施入児入４２・地公体・定超・未計画１</t>
  </si>
  <si>
    <t>G330</t>
  </si>
  <si>
    <t>経過的施入児入４２・地公体・定超・未計画２</t>
  </si>
  <si>
    <t>経過的施入児入４３・定超</t>
  </si>
  <si>
    <t>経過的施入児入４３・定超・未計画１</t>
  </si>
  <si>
    <t>G337</t>
  </si>
  <si>
    <t>経過的施入児入４３・定超・未計画２</t>
  </si>
  <si>
    <t>経過的施入児入４３・地公体・定超</t>
  </si>
  <si>
    <t>経過的施入児入４３・地公体・定超・未計画１</t>
  </si>
  <si>
    <t>G338</t>
  </si>
  <si>
    <t>経過的施入児入４３・地公体・定超・未計画２</t>
  </si>
  <si>
    <t>経過的施入児入４４・定超</t>
  </si>
  <si>
    <t>経過的施入児入４４・定超・未計画１</t>
  </si>
  <si>
    <t>G345</t>
  </si>
  <si>
    <t>経過的施入児入４４・定超・未計画２</t>
  </si>
  <si>
    <t>経過的施入児入４４・地公体・定超</t>
  </si>
  <si>
    <t>経過的施入児入４４・地公体・定超・未計画１</t>
  </si>
  <si>
    <t>G346</t>
  </si>
  <si>
    <t>経過的施入児入４４・地公体・定超・未計画２</t>
  </si>
  <si>
    <t>経過的施入児入４５・定超</t>
  </si>
  <si>
    <t>経過的施入児入４５・定超・未計画１</t>
  </si>
  <si>
    <t>G353</t>
  </si>
  <si>
    <t>経過的施入児入４５・定超・未計画２</t>
  </si>
  <si>
    <t>経過的施入児入４５・地公体・定超</t>
  </si>
  <si>
    <t>経過的施入児入４５・地公体・定超・未計画１</t>
  </si>
  <si>
    <t>G354</t>
  </si>
  <si>
    <t>経過的施入児入４５・地公体・定超・未計画２</t>
  </si>
  <si>
    <t>経過的施入児入４６・定超</t>
  </si>
  <si>
    <t>経過的施入児入４６・定超・未計画１</t>
  </si>
  <si>
    <t>G361</t>
  </si>
  <si>
    <t>経過的施入児入４６・定超・未計画２</t>
  </si>
  <si>
    <t>経過的施入児入４６・地公体・定超</t>
  </si>
  <si>
    <t>経過的施入児入４６・地公体・定超・未計画１</t>
  </si>
  <si>
    <t>G362</t>
  </si>
  <si>
    <t>経過的施入児入４６・地公体・定超・未計画２</t>
  </si>
  <si>
    <t>経過的施入児入４７・定超</t>
  </si>
  <si>
    <t>経過的施入児入４７・定超・未計画１</t>
  </si>
  <si>
    <t>G369</t>
  </si>
  <si>
    <t>経過的施入児入４７・定超・未計画２</t>
  </si>
  <si>
    <t>経過的施入児入４７・地公体・定超</t>
  </si>
  <si>
    <t>経過的施入児入４７・地公体・定超・未計画１</t>
  </si>
  <si>
    <t>G370</t>
  </si>
  <si>
    <t>経過的施入児入４７・地公体・定超・未計画２</t>
  </si>
  <si>
    <t>経過的施入児入４８・定超</t>
  </si>
  <si>
    <t>経過的施入児入４８・定超・未計画１</t>
  </si>
  <si>
    <t>G377</t>
  </si>
  <si>
    <t>経過的施入児入４８・定超・未計画２</t>
  </si>
  <si>
    <t>経過的施入児入４８・地公体・定超</t>
  </si>
  <si>
    <t>経過的施入児入４８・地公体・定超・未計画１</t>
  </si>
  <si>
    <t>G378</t>
  </si>
  <si>
    <t>経過的施入児入４８・地公体・定超・未計画２</t>
  </si>
  <si>
    <t>経過的施入児入４９・定超</t>
  </si>
  <si>
    <t>経過的施入児入４９・定超・未計画１</t>
  </si>
  <si>
    <t>G385</t>
  </si>
  <si>
    <t>経過的施入児入４９・定超・未計画２</t>
  </si>
  <si>
    <t>経過的施入児入４９・地公体・定超</t>
  </si>
  <si>
    <t>経過的施入児入４９・地公体・定超・未計画１</t>
  </si>
  <si>
    <t>G386</t>
  </si>
  <si>
    <t>経過的施入児入４９・地公体・定超・未計画２</t>
  </si>
  <si>
    <t>経過的施入児入５０・定超</t>
  </si>
  <si>
    <t>経過的施入児入５０・定超・未計画１</t>
  </si>
  <si>
    <t>G393</t>
  </si>
  <si>
    <t>経過的施入児入５０・定超・未計画２</t>
  </si>
  <si>
    <t>経過的施入児入５０・地公体・定超</t>
  </si>
  <si>
    <t>経過的施入児入５０・地公体・定超・未計画１</t>
  </si>
  <si>
    <t>G394</t>
  </si>
  <si>
    <t>経過的施入児入５０・地公体・定超・未計画２</t>
  </si>
  <si>
    <t>経過的施入児入５１・定超</t>
  </si>
  <si>
    <t>経過的施入児入５１・定超・未計画１</t>
  </si>
  <si>
    <t>G401</t>
    <phoneticPr fontId="16"/>
  </si>
  <si>
    <t>経過的施入児入５１・定超・未計画２</t>
  </si>
  <si>
    <t>経過的施入児入５１・地公体・定超</t>
  </si>
  <si>
    <t>経過的施入児入５１・地公体・定超・未計画１</t>
  </si>
  <si>
    <t>G402</t>
  </si>
  <si>
    <t>経過的施入児入５１・地公体・定超・未計画２</t>
  </si>
  <si>
    <t>経過的施入児入５２・定超</t>
  </si>
  <si>
    <t>経過的施入児入５２・定超・未計画１</t>
  </si>
  <si>
    <t>G409</t>
  </si>
  <si>
    <t>経過的施入児入５２・定超・未計画２</t>
  </si>
  <si>
    <t>経過的施入児入５２・地公体・定超</t>
  </si>
  <si>
    <t>経過的施入児入５２・地公体・定超・未計画１</t>
  </si>
  <si>
    <t>G410</t>
  </si>
  <si>
    <t>経過的施入児入５２・地公体・定超・未計画２</t>
  </si>
  <si>
    <t>経過的施入児入５３・定超</t>
  </si>
  <si>
    <t>経過的施入児入５３・定超・未計画１</t>
  </si>
  <si>
    <t>G417</t>
  </si>
  <si>
    <t>経過的施入児入５３・定超・未計画２</t>
  </si>
  <si>
    <t>経過的施入児入５３・地公体・定超</t>
  </si>
  <si>
    <t>経過的施入児入５３・地公体・定超・未計画１</t>
  </si>
  <si>
    <t>G418</t>
  </si>
  <si>
    <t>経過的施入児入５３・地公体・定超・未計画２</t>
  </si>
  <si>
    <t>経過的施入児入５４・定超</t>
  </si>
  <si>
    <t>経過的施入児入５４・定超・未計画１</t>
  </si>
  <si>
    <t>G425</t>
  </si>
  <si>
    <t>経過的施入児入５４・定超・未計画２</t>
  </si>
  <si>
    <t>経過的施入児入５４・地公体・定超</t>
  </si>
  <si>
    <t>経過的施入児入５４・地公体・定超・未計画１</t>
  </si>
  <si>
    <t>G426</t>
  </si>
  <si>
    <t>経過的施入児入５４・地公体・定超・未計画２</t>
  </si>
  <si>
    <t>経過的施入児入５５・定超</t>
  </si>
  <si>
    <t>経過的施入児入５５・定超・未計画１</t>
  </si>
  <si>
    <t>G433</t>
  </si>
  <si>
    <t>経過的施入児入５５・定超・未計画２</t>
  </si>
  <si>
    <t>経過的施入児入５５・地公体・定超</t>
  </si>
  <si>
    <t>経過的施入児入５５・地公体・定超・未計画１</t>
  </si>
  <si>
    <t>G434</t>
  </si>
  <si>
    <t>経過的施入児入５５・地公体・定超・未計画２</t>
  </si>
  <si>
    <t>経過的施入児入５６・定超</t>
  </si>
  <si>
    <t>経過的施入児入５６・定超・未計画１</t>
  </si>
  <si>
    <t>G441</t>
  </si>
  <si>
    <t>経過的施入児入５６・定超・未計画２</t>
  </si>
  <si>
    <t>経過的施入児入５６・地公体・定超</t>
  </si>
  <si>
    <t>経過的施入児入５６・地公体・定超・未計画１</t>
  </si>
  <si>
    <t>G442</t>
  </si>
  <si>
    <t>経過的施入児入５６・地公体・定超・未計画２</t>
  </si>
  <si>
    <t>経過的施入児入５７・定超</t>
  </si>
  <si>
    <t>経過的施入児入５７・定超・未計画１</t>
  </si>
  <si>
    <t>G449</t>
  </si>
  <si>
    <t>経過的施入児入５７・定超・未計画２</t>
  </si>
  <si>
    <t>経過的施入児入５７・地公体・定超</t>
  </si>
  <si>
    <t>経過的施入児入５７・地公体・定超・未計画１</t>
  </si>
  <si>
    <t>G450</t>
  </si>
  <si>
    <t>経過的施入児入５７・地公体・定超・未計画２</t>
  </si>
  <si>
    <t>経過的施入児入５８・定超</t>
  </si>
  <si>
    <t>経過的施入児入５８・定超・未計画１</t>
  </si>
  <si>
    <t>G457</t>
  </si>
  <si>
    <t>経過的施入児入５８・定超・未計画２</t>
  </si>
  <si>
    <t>経過的施入児入５８・地公体・定超</t>
  </si>
  <si>
    <t>経過的施入児入５８・地公体・定超・未計画１</t>
  </si>
  <si>
    <t>G458</t>
  </si>
  <si>
    <t>経過的施入児入５８・地公体・定超・未計画２</t>
  </si>
  <si>
    <t>経過的施入児入５９・定超</t>
  </si>
  <si>
    <t>経過的施入児入５９・定超・未計画１</t>
  </si>
  <si>
    <t>G465</t>
  </si>
  <si>
    <t>経過的施入児入５９・定超・未計画２</t>
  </si>
  <si>
    <t>経過的施入児入５９・地公体・定超</t>
  </si>
  <si>
    <t>経過的施入児入５９・地公体・定超・未計画１</t>
  </si>
  <si>
    <t>G466</t>
  </si>
  <si>
    <t>経過的施入児入５９・地公体・定超・未計画２</t>
  </si>
  <si>
    <t>経過的施入児入６０・定超</t>
  </si>
  <si>
    <t>経過的施入児入６０・定超・未計画１</t>
  </si>
  <si>
    <t>G473</t>
  </si>
  <si>
    <t>経過的施入児入６０・定超・未計画２</t>
  </si>
  <si>
    <t>経過的施入児入６０・地公体・定超</t>
  </si>
  <si>
    <t>経過的施入児入６０・地公体・定超・未計画１</t>
  </si>
  <si>
    <t>G474</t>
  </si>
  <si>
    <t>経過的施入児入６０・地公体・定超・未計画２</t>
  </si>
  <si>
    <t>経過的施入児入６１・定超</t>
  </si>
  <si>
    <t>経過的施入児入６１・定超・未計画１</t>
  </si>
  <si>
    <t>G481</t>
  </si>
  <si>
    <t>経過的施入児入６１・定超・未計画２</t>
  </si>
  <si>
    <t>経過的施入児入６１・地公体・定超</t>
  </si>
  <si>
    <t>経過的施入児入６１・地公体・定超・未計画１</t>
  </si>
  <si>
    <t>G482</t>
  </si>
  <si>
    <t>経過的施入児入６１・地公体・定超・未計画２</t>
  </si>
  <si>
    <t>経過的施入児入６２・定超</t>
  </si>
  <si>
    <t>経過的施入児入６２・定超・未計画１</t>
  </si>
  <si>
    <t>G489</t>
  </si>
  <si>
    <t>経過的施入児入６２・定超・未計画２</t>
  </si>
  <si>
    <t>経過的施入児入６２・地公体・定超</t>
  </si>
  <si>
    <t>経過的施入児入６２・地公体・定超・未計画１</t>
  </si>
  <si>
    <t>G490</t>
  </si>
  <si>
    <t>経過的施入児入６２・地公体・定超・未計画２</t>
  </si>
  <si>
    <t>経過的施入児入６３・定超</t>
  </si>
  <si>
    <t>経過的施入児入６３・定超・未計画１</t>
  </si>
  <si>
    <t>G497</t>
  </si>
  <si>
    <t>経過的施入児入６３・定超・未計画２</t>
  </si>
  <si>
    <t>経過的施入児入６３・地公体・定超</t>
  </si>
  <si>
    <t>経過的施入児入６３・地公体・定超・未計画１</t>
  </si>
  <si>
    <t>G498</t>
  </si>
  <si>
    <t>経過的施入児入６３・地公体・定超・未計画２</t>
  </si>
  <si>
    <t>経過的施入児入６４・定超</t>
  </si>
  <si>
    <t>経過的施入児入６４・定超・未計画１</t>
  </si>
  <si>
    <t>G505</t>
  </si>
  <si>
    <t>経過的施入児入６４・定超・未計画２</t>
  </si>
  <si>
    <t>経過的施入児入６４・地公体・定超</t>
  </si>
  <si>
    <t>経過的施入児入６４・地公体・定超・未計画１</t>
  </si>
  <si>
    <t>G506</t>
  </si>
  <si>
    <t>経過的施入児入６４・地公体・定超・未計画２</t>
  </si>
  <si>
    <t>経過的施入児入６５・定超</t>
  </si>
  <si>
    <t>経過的施入児入６５・定超・未計画１</t>
  </si>
  <si>
    <t>G513</t>
  </si>
  <si>
    <t>経過的施入児入６５・定超・未計画２</t>
  </si>
  <si>
    <t>経過的施入児入６５・地公体・定超</t>
  </si>
  <si>
    <t>経過的施入児入６５・地公体・定超・未計画１</t>
  </si>
  <si>
    <t>G514</t>
  </si>
  <si>
    <t>経過的施入児入６５・地公体・定超・未計画２</t>
  </si>
  <si>
    <t>経過的施入児入６６・定超</t>
  </si>
  <si>
    <t>経過的施入児入６６・定超・未計画１</t>
  </si>
  <si>
    <t>G521</t>
  </si>
  <si>
    <t>経過的施入児入６６・定超・未計画２</t>
  </si>
  <si>
    <t>経過的施入児入６６・地公体・定超</t>
  </si>
  <si>
    <t>経過的施入児入６６・地公体・定超・未計画１</t>
  </si>
  <si>
    <t>G522</t>
  </si>
  <si>
    <t>経過的施入児入６６・地公体・定超・未計画２</t>
  </si>
  <si>
    <t>経過的施入児入６７・定超</t>
  </si>
  <si>
    <t>経過的施入児入６７・定超・未計画１</t>
  </si>
  <si>
    <t>G529</t>
    <phoneticPr fontId="16"/>
  </si>
  <si>
    <t>経過的施入児入６７・定超・未計画２</t>
  </si>
  <si>
    <t>経過的施入児入６７・地公体・定超</t>
  </si>
  <si>
    <t>経過的施入児入６７・地公体・定超・未計画１</t>
  </si>
  <si>
    <t>G530</t>
  </si>
  <si>
    <t>経過的施入児入６７・地公体・定超・未計画２</t>
  </si>
  <si>
    <t>経過的施入児入６８・定超</t>
  </si>
  <si>
    <t>経過的施入児入６８・定超・未計画１</t>
  </si>
  <si>
    <t>G537</t>
  </si>
  <si>
    <t>経過的施入児入６８・定超・未計画２</t>
  </si>
  <si>
    <t>経過的施入児入６８・地公体・定超</t>
  </si>
  <si>
    <t>経過的施入児入６８・地公体・定超・未計画１</t>
  </si>
  <si>
    <t>G538</t>
  </si>
  <si>
    <t>経過的施入児入６８・地公体・定超・未計画２</t>
  </si>
  <si>
    <t>経過的施入児入６９・定超</t>
  </si>
  <si>
    <t>経過的施入児入６９・定超・未計画１</t>
  </si>
  <si>
    <t>G545</t>
  </si>
  <si>
    <t>経過的施入児入６９・定超・未計画２</t>
  </si>
  <si>
    <t>経過的施入児入６９・地公体・定超</t>
  </si>
  <si>
    <t>経過的施入児入６９・地公体・定超・未計画１</t>
  </si>
  <si>
    <t>G546</t>
  </si>
  <si>
    <t>経過的施入児入６９・地公体・定超・未計画２</t>
  </si>
  <si>
    <t>経過的施入児入７０・定超</t>
  </si>
  <si>
    <t>経過的施入児入７０・定超・未計画１</t>
  </si>
  <si>
    <t>G553</t>
  </si>
  <si>
    <t>経過的施入児入７０・定超・未計画２</t>
  </si>
  <si>
    <t>経過的施入児入７０・地公体・定超</t>
  </si>
  <si>
    <t>経過的施入児入７０・地公体・定超・未計画１</t>
  </si>
  <si>
    <t>G554</t>
  </si>
  <si>
    <t>経過的施入児入７０・地公体・定超・未計画２</t>
  </si>
  <si>
    <t>経過的施入児入７１・定超</t>
  </si>
  <si>
    <t>経過的施入児入７１・定超・未計画１</t>
  </si>
  <si>
    <t>G561</t>
  </si>
  <si>
    <t>経過的施入児入７１・定超・未計画２</t>
  </si>
  <si>
    <t>経過的施入児入７１・地公体・定超</t>
  </si>
  <si>
    <t>経過的施入児入７１・地公体・定超・未計画１</t>
  </si>
  <si>
    <t>G562</t>
  </si>
  <si>
    <t>経過的施入児入７１・地公体・定超・未計画２</t>
  </si>
  <si>
    <t>経過的施入児入７２・定超</t>
  </si>
  <si>
    <t>経過的施入児入７２・定超・未計画１</t>
  </si>
  <si>
    <t>G569</t>
  </si>
  <si>
    <t>経過的施入児入７２・定超・未計画２</t>
  </si>
  <si>
    <t>経過的施入児入７２・地公体・定超</t>
  </si>
  <si>
    <t>経過的施入児入７２・地公体・定超・未計画１</t>
  </si>
  <si>
    <t>G570</t>
  </si>
  <si>
    <t>経過的施入児入７２・地公体・定超・未計画２</t>
  </si>
  <si>
    <t>経過的施入児入７３・定超</t>
  </si>
  <si>
    <t>経過的施入児入７３・定超・未計画１</t>
  </si>
  <si>
    <t>G577</t>
  </si>
  <si>
    <t>経過的施入児入７３・定超・未計画２</t>
  </si>
  <si>
    <t>経過的施入児入７３・地公体・定超</t>
  </si>
  <si>
    <t>経過的施入児入７３・地公体・定超・未計画１</t>
  </si>
  <si>
    <t>G578</t>
  </si>
  <si>
    <t>経過的施入児入７３・地公体・定超・未計画２</t>
  </si>
  <si>
    <t>経過的施入児入７４・定超</t>
  </si>
  <si>
    <t>経過的施入児入７４・定超・未計画１</t>
  </si>
  <si>
    <t>G585</t>
  </si>
  <si>
    <t>経過的施入児入７４・定超・未計画２</t>
  </si>
  <si>
    <t>経過的施入児入７４・地公体・定超</t>
  </si>
  <si>
    <t>経過的施入児入７４・地公体・定超・未計画１</t>
  </si>
  <si>
    <t>G586</t>
  </si>
  <si>
    <t>経過的施入児入７４・地公体・定超・未計画２</t>
  </si>
  <si>
    <t>経過的施入児入７５・定超</t>
  </si>
  <si>
    <t>経過的施入児入７５・定超・未計画１</t>
  </si>
  <si>
    <t>G593</t>
  </si>
  <si>
    <t>経過的施入児入７５・定超・未計画２</t>
  </si>
  <si>
    <t>経過的施入児入７５・地公体・定超</t>
  </si>
  <si>
    <t>経過的施入児入７５・地公体・定超・未計画１</t>
  </si>
  <si>
    <t>G594</t>
  </si>
  <si>
    <t>経過的施入児入７５・地公体・定超・未計画２</t>
  </si>
  <si>
    <t>経過的施入児入７６・定超</t>
  </si>
  <si>
    <t>経過的施入児入７６・定超・未計画１</t>
  </si>
  <si>
    <t>G601</t>
  </si>
  <si>
    <t>経過的施入児入７６・定超・未計画２</t>
  </si>
  <si>
    <t>経過的施入児入７６・地公体・定超</t>
  </si>
  <si>
    <t>経過的施入児入７６・地公体・定超・未計画１</t>
  </si>
  <si>
    <t>G602</t>
  </si>
  <si>
    <t>経過的施入児入７６・地公体・定超・未計画２</t>
  </si>
  <si>
    <t>経過的施入児入７７・定超</t>
  </si>
  <si>
    <t>経過的施入児入７７・定超・未計画１</t>
  </si>
  <si>
    <t>G609</t>
  </si>
  <si>
    <t>経過的施入児入７７・定超・未計画２</t>
  </si>
  <si>
    <t>経過的施入児入７７・地公体・定超</t>
  </si>
  <si>
    <t>経過的施入児入７７・地公体・定超・未計画１</t>
  </si>
  <si>
    <t>G610</t>
  </si>
  <si>
    <t>経過的施入児入７７・地公体・定超・未計画２</t>
  </si>
  <si>
    <t>経過的施入児入７８・定超</t>
  </si>
  <si>
    <t>経過的施入児入７８・定超・未計画１</t>
  </si>
  <si>
    <t>G617</t>
  </si>
  <si>
    <t>経過的施入児入７８・定超・未計画２</t>
  </si>
  <si>
    <t>経過的施入児入７８・地公体・定超</t>
  </si>
  <si>
    <t>経過的施入児入７８・地公体・定超・未計画１</t>
  </si>
  <si>
    <t>G618</t>
  </si>
  <si>
    <t>経過的施入児入７８・地公体・定超・未計画２</t>
  </si>
  <si>
    <t>経過的施入児入７９・定超</t>
  </si>
  <si>
    <t>経過的施入児入７９・定超・未計画１</t>
  </si>
  <si>
    <t>G625</t>
  </si>
  <si>
    <t>経過的施入児入７９・定超・未計画２</t>
  </si>
  <si>
    <t>経過的施入児入７９・地公体・定超</t>
  </si>
  <si>
    <t>経過的施入児入７９・地公体・定超・未計画１</t>
  </si>
  <si>
    <t>G626</t>
  </si>
  <si>
    <t>経過的施入児入７９・地公体・定超・未計画２</t>
  </si>
  <si>
    <t>経過的施入児入８０・定超</t>
  </si>
  <si>
    <t>経過的施入児入８０・定超・未計画１</t>
  </si>
  <si>
    <t>G633</t>
  </si>
  <si>
    <t>経過的施入児入８０・定超・未計画２</t>
  </si>
  <si>
    <t>経過的施入児入８０・地公体・定超</t>
  </si>
  <si>
    <t>経過的施入児入８０・地公体・定超・未計画１</t>
  </si>
  <si>
    <t>G634</t>
  </si>
  <si>
    <t>経過的施入児入８０・地公体・定超・未計画２</t>
  </si>
  <si>
    <t>経過的施入児入８１・定超</t>
  </si>
  <si>
    <t>経過的施入児入８１・定超・未計画１</t>
  </si>
  <si>
    <t>G641</t>
  </si>
  <si>
    <t>経過的施入児入８１・定超・未計画２</t>
  </si>
  <si>
    <t>経過的施入児入８１・地公体・定超</t>
  </si>
  <si>
    <t>経過的施入児入８１・地公体・定超・未計画１</t>
  </si>
  <si>
    <t>G642</t>
  </si>
  <si>
    <t>経過的施入児入８１・地公体・定超・未計画２</t>
  </si>
  <si>
    <t>経過的施入児入８２・定超</t>
  </si>
  <si>
    <t>経過的施入児入８２・定超・未計画１</t>
  </si>
  <si>
    <t>G649</t>
  </si>
  <si>
    <t>経過的施入児入８２・定超・未計画２</t>
  </si>
  <si>
    <t>経過的施入児入８２・地公体・定超</t>
  </si>
  <si>
    <t>経過的施入児入８２・地公体・定超・未計画１</t>
  </si>
  <si>
    <t>G650</t>
  </si>
  <si>
    <t>経過的施入児入８２・地公体・定超・未計画２</t>
  </si>
  <si>
    <t>経過的施入児入８３・定超</t>
  </si>
  <si>
    <t>経過的施入児入８３・定超・未計画１</t>
  </si>
  <si>
    <t>G657</t>
  </si>
  <si>
    <t>経過的施入児入８３・定超・未計画２</t>
  </si>
  <si>
    <t>経過的施入児入８３・地公体・定超</t>
  </si>
  <si>
    <t>経過的施入児入８３・地公体・定超・未計画１</t>
  </si>
  <si>
    <t>G658</t>
  </si>
  <si>
    <t>経過的施入児入８３・地公体・定超・未計画２</t>
  </si>
  <si>
    <t>経過的施入児入８４・定超</t>
  </si>
  <si>
    <t>経過的施入児入８４・定超・未計画１</t>
  </si>
  <si>
    <t>G665</t>
  </si>
  <si>
    <t>経過的施入児入８４・定超・未計画２</t>
  </si>
  <si>
    <t>経過的施入児入８４・地公体・定超</t>
  </si>
  <si>
    <t>経過的施入児入８４・地公体・定超・未計画１</t>
  </si>
  <si>
    <t>G666</t>
  </si>
  <si>
    <t>経過的施入児入８４・地公体・定超・未計画２</t>
  </si>
  <si>
    <t>経過的施入児入８５・定超</t>
  </si>
  <si>
    <t>経過的施入児入８５・定超・未計画１</t>
  </si>
  <si>
    <t>G673</t>
  </si>
  <si>
    <t>経過的施入児入８５・定超・未計画２</t>
  </si>
  <si>
    <t>経過的施入児入８５・地公体・定超</t>
  </si>
  <si>
    <t>経過的施入児入８５・地公体・定超・未計画１</t>
  </si>
  <si>
    <t>G674</t>
  </si>
  <si>
    <t>経過的施入児入８５・地公体・定超・未計画２</t>
  </si>
  <si>
    <t>経過的施入児入８６・定超</t>
  </si>
  <si>
    <t>経過的施入児入８６・定超・未計画１</t>
  </si>
  <si>
    <t>G681</t>
  </si>
  <si>
    <t>経過的施入児入８６・定超・未計画２</t>
  </si>
  <si>
    <t>経過的施入児入８６・地公体・定超</t>
  </si>
  <si>
    <t>経過的施入児入８６・地公体・定超・未計画１</t>
  </si>
  <si>
    <t>G682</t>
  </si>
  <si>
    <t>経過的施入児入８６・地公体・定超・未計画２</t>
  </si>
  <si>
    <t>経過的施入児入８７・定超</t>
  </si>
  <si>
    <t>経過的施入児入８７・定超・未計画１</t>
  </si>
  <si>
    <t>G689</t>
  </si>
  <si>
    <t>経過的施入児入８７・定超・未計画２</t>
  </si>
  <si>
    <t>経過的施入児入８７・地公体・定超</t>
  </si>
  <si>
    <t>経過的施入児入８７・地公体・定超・未計画１</t>
  </si>
  <si>
    <t>G690</t>
  </si>
  <si>
    <t>経過的施入児入８７・地公体・定超・未計画２</t>
  </si>
  <si>
    <t>経過的施入児入８８・定超</t>
  </si>
  <si>
    <t>経過的施入児入８８・定超・未計画１</t>
  </si>
  <si>
    <t>G697</t>
  </si>
  <si>
    <t>経過的施入児入８８・定超・未計画２</t>
  </si>
  <si>
    <t>経過的施入児入８８・地公体・定超</t>
  </si>
  <si>
    <t>経過的施入児入８８・地公体・定超・未計画１</t>
  </si>
  <si>
    <t>G698</t>
  </si>
  <si>
    <t>経過的施入児入８８・地公体・定超・未計画２</t>
  </si>
  <si>
    <t>経過的施入児入８９・定超</t>
  </si>
  <si>
    <t>経過的施入児入８９・定超・未計画１</t>
  </si>
  <si>
    <t>G705</t>
  </si>
  <si>
    <t>経過的施入児入８９・定超・未計画２</t>
  </si>
  <si>
    <t>経過的施入児入８９・地公体・定超</t>
  </si>
  <si>
    <t>経過的施入児入８９・地公体・定超・未計画１</t>
  </si>
  <si>
    <t>G706</t>
  </si>
  <si>
    <t>経過的施入児入８９・地公体・定超・未計画２</t>
  </si>
  <si>
    <t>経過的施入児入９０・定超</t>
  </si>
  <si>
    <t>経過的施入児入９０・定超・未計画１</t>
  </si>
  <si>
    <t>G713</t>
  </si>
  <si>
    <t>経過的施入児入９０・定超・未計画２</t>
  </si>
  <si>
    <t>経過的施入児入９０・地公体・定超</t>
  </si>
  <si>
    <t>経過的施入児入９０・地公体・定超・未計画１</t>
  </si>
  <si>
    <t>G714</t>
  </si>
  <si>
    <t>経過的施入児入９０・地公体・定超・未計画２</t>
  </si>
  <si>
    <t>経過的施入児入９１・定超</t>
  </si>
  <si>
    <t>経過的施入児入９１・定超・未計画１</t>
  </si>
  <si>
    <t>G721</t>
  </si>
  <si>
    <t>経過的施入児入９１・定超・未計画２</t>
  </si>
  <si>
    <t>経過的施入児入９１・地公体・定超</t>
  </si>
  <si>
    <t>経過的施入児入９１・地公体・定超・未計画１</t>
  </si>
  <si>
    <t>G722</t>
  </si>
  <si>
    <t>経過的施入児入９１・地公体・定超・未計画２</t>
  </si>
  <si>
    <t>経過的施入児入９２・定超</t>
  </si>
  <si>
    <t>経過的施入児入９２・定超・未計画１</t>
  </si>
  <si>
    <t>G729</t>
    <phoneticPr fontId="16"/>
  </si>
  <si>
    <t>経過的施入児入９２・定超・未計画２</t>
  </si>
  <si>
    <t>経過的施入児入９２・地公体・定超</t>
  </si>
  <si>
    <t>経過的施入児入９２・地公体・定超・未計画１</t>
  </si>
  <si>
    <t>G730</t>
  </si>
  <si>
    <t>経過的施入児入９２・地公体・定超・未計画２</t>
  </si>
  <si>
    <t>経過的施入児入９３・定超</t>
  </si>
  <si>
    <t>経過的施入児入９３・定超・未計画１</t>
  </si>
  <si>
    <t>G737</t>
  </si>
  <si>
    <t>経過的施入児入９３・定超・未計画２</t>
  </si>
  <si>
    <t>経過的施入児入９３・地公体・定超</t>
  </si>
  <si>
    <t>経過的施入児入９３・地公体・定超・未計画１</t>
  </si>
  <si>
    <t>G738</t>
  </si>
  <si>
    <t>経過的施入児入９３・地公体・定超・未計画２</t>
  </si>
  <si>
    <t>経過的施入児入９４・定超</t>
  </si>
  <si>
    <t>経過的施入児入９４・定超・未計画１</t>
  </si>
  <si>
    <t>G745</t>
  </si>
  <si>
    <t>経過的施入児入９４・定超・未計画２</t>
  </si>
  <si>
    <t>経過的施入児入９４・地公体・定超</t>
  </si>
  <si>
    <t>経過的施入児入９４・地公体・定超・未計画１</t>
  </si>
  <si>
    <t>G746</t>
  </si>
  <si>
    <t>経過的施入児入９４・地公体・定超・未計画２</t>
  </si>
  <si>
    <t>経過的施入児入９５・定超</t>
  </si>
  <si>
    <t>経過的施入児入９５・定超・未計画１</t>
  </si>
  <si>
    <t>G753</t>
  </si>
  <si>
    <t>経過的施入児入９５・定超・未計画２</t>
  </si>
  <si>
    <t>経過的施入児入９５・地公体・定超</t>
  </si>
  <si>
    <t>経過的施入児入９５・地公体・定超・未計画１</t>
  </si>
  <si>
    <t>G754</t>
  </si>
  <si>
    <t>経過的施入児入９５・地公体・定超・未計画２</t>
  </si>
  <si>
    <t>経過的施入児入９６・定超</t>
  </si>
  <si>
    <t>経過的施入児入９６・定超・未計画１</t>
  </si>
  <si>
    <t>G761</t>
  </si>
  <si>
    <t>経過的施入児入９６・定超・未計画２</t>
  </si>
  <si>
    <t>経過的施入児入９６・地公体・定超</t>
  </si>
  <si>
    <t>経過的施入児入９６・地公体・定超・未計画１</t>
  </si>
  <si>
    <t>G762</t>
  </si>
  <si>
    <t>経過的施入児入９６・地公体・定超・未計画２</t>
  </si>
  <si>
    <t>経過的施入児入９７・定超</t>
  </si>
  <si>
    <t>経過的施入児入９７・定超・未計画１</t>
  </si>
  <si>
    <t>G769</t>
  </si>
  <si>
    <t>経過的施入児入９７・定超・未計画２</t>
  </si>
  <si>
    <t>経過的施入児入９７・地公体・定超</t>
  </si>
  <si>
    <t>経過的施入児入９７・地公体・定超・未計画１</t>
  </si>
  <si>
    <t>G770</t>
  </si>
  <si>
    <t>経過的施入児入９７・地公体・定超・未計画２</t>
  </si>
  <si>
    <t>経過的施入児入９８・定超</t>
  </si>
  <si>
    <t>経過的施入児入９８・定超・未計画１</t>
  </si>
  <si>
    <t>G777</t>
  </si>
  <si>
    <t>経過的施入児入９８・定超・未計画２</t>
  </si>
  <si>
    <t>経過的施入児入９８・地公体・定超</t>
  </si>
  <si>
    <t>経過的施入児入９８・地公体・定超・未計画１</t>
  </si>
  <si>
    <t>G778</t>
  </si>
  <si>
    <t>経過的施入児入９８・地公体・定超・未計画２</t>
  </si>
  <si>
    <t>経過的施入児入９９・定超</t>
  </si>
  <si>
    <t>経過的施入児入９９・定超・未計画１</t>
  </si>
  <si>
    <t>G785</t>
  </si>
  <si>
    <t>経過的施入児入９９・定超・未計画２</t>
  </si>
  <si>
    <t>経過的施入児入９９・地公体・定超</t>
  </si>
  <si>
    <t>経過的施入児入９９・地公体・定超・未計画１</t>
  </si>
  <si>
    <t>G786</t>
  </si>
  <si>
    <t>経過的施入児入９９・地公体・定超・未計画２</t>
  </si>
  <si>
    <t>経過的施入児入１００・定超</t>
  </si>
  <si>
    <t>経過的施入児入１００・定超・未計画１</t>
  </si>
  <si>
    <t>G793</t>
  </si>
  <si>
    <t>経過的施入児入１００・定超・未計画２</t>
  </si>
  <si>
    <t>経過的施入児入１００・地公体・定超</t>
  </si>
  <si>
    <t>経過的施入児入１００・地公体・定超・未計画１</t>
  </si>
  <si>
    <t>G794</t>
  </si>
  <si>
    <t>経過的施入児入１００・地公体・定超・未計画２</t>
  </si>
  <si>
    <t>経過的施入児入１０１・定超</t>
  </si>
  <si>
    <t>経過的施入児入１０１・定超・未計画１</t>
  </si>
  <si>
    <t>G801</t>
  </si>
  <si>
    <t>経過的施入児入１０１・定超・未計画２</t>
  </si>
  <si>
    <t>経過的施入児入１０１・地公体・定超</t>
  </si>
  <si>
    <t>経過的施入児入１０１・地公体・定超・未計画１</t>
  </si>
  <si>
    <t>G802</t>
  </si>
  <si>
    <t>経過的施入児入１０１・地公体・定超・未計画２</t>
  </si>
  <si>
    <t>経過的施入児入１０２・定超</t>
  </si>
  <si>
    <t>経過的施入児入１０２・定超・未計画１</t>
  </si>
  <si>
    <t>G809</t>
  </si>
  <si>
    <t>経過的施入児入１０２・定超・未計画２</t>
  </si>
  <si>
    <t>経過的施入児入１０２・地公体・定超</t>
  </si>
  <si>
    <t>経過的施入児入１０２・地公体・定超・未計画１</t>
  </si>
  <si>
    <t>G810</t>
  </si>
  <si>
    <t>経過的施入児入１０２・地公体・定超・未計画２</t>
  </si>
  <si>
    <t>経過的施入児入１０３・定超</t>
  </si>
  <si>
    <t>経過的施入児入１０３・定超・未計画１</t>
  </si>
  <si>
    <t>G817</t>
  </si>
  <si>
    <t>経過的施入児入１０３・定超・未計画２</t>
  </si>
  <si>
    <t>経過的施入児入１０３・地公体・定超</t>
  </si>
  <si>
    <t>経過的施入児入１０３・地公体・定超・未計画１</t>
  </si>
  <si>
    <t>G818</t>
  </si>
  <si>
    <t>経過的施入児入１０３・地公体・定超・未計画２</t>
  </si>
  <si>
    <t>経過的施入児入１０４・定超</t>
  </si>
  <si>
    <t>経過的施入児入１０４・定超・未計画１</t>
  </si>
  <si>
    <t>G825</t>
  </si>
  <si>
    <t>経過的施入児入１０４・定超・未計画２</t>
  </si>
  <si>
    <t>経過的施入児入１０４・地公体・定超</t>
  </si>
  <si>
    <t>経過的施入児入１０４・地公体・定超・未計画１</t>
  </si>
  <si>
    <t>G826</t>
  </si>
  <si>
    <t>経過的施入児入１０４・地公体・定超・未計画２</t>
  </si>
  <si>
    <t>経過的施入児入１０５・定超</t>
  </si>
  <si>
    <t>経過的施入児入１０５・定超・未計画１</t>
  </si>
  <si>
    <t>G833</t>
  </si>
  <si>
    <t>経過的施入児入１０５・定超・未計画２</t>
  </si>
  <si>
    <t>経過的施入児入１０５・地公体・定超</t>
  </si>
  <si>
    <t>経過的施入児入１０５・地公体・定超・未計画１</t>
  </si>
  <si>
    <t>G834</t>
  </si>
  <si>
    <t>経過的施入児入１０５・地公体・定超・未計画２</t>
  </si>
  <si>
    <t>１２  自立訓練（機能訓練）サービスコード表</t>
    <rPh sb="4" eb="6">
      <t>ジリツ</t>
    </rPh>
    <rPh sb="6" eb="8">
      <t>クンレン</t>
    </rPh>
    <rPh sb="9" eb="11">
      <t>キノウ</t>
    </rPh>
    <rPh sb="11" eb="13">
      <t>クンレン</t>
    </rPh>
    <rPh sb="21" eb="22">
      <t>ヒョウ</t>
    </rPh>
    <phoneticPr fontId="8"/>
  </si>
  <si>
    <t>機能訓練Ⅰ１</t>
    <phoneticPr fontId="8"/>
  </si>
  <si>
    <t>イ 機能訓練サービス費（Ⅰ）</t>
    <phoneticPr fontId="8"/>
  </si>
  <si>
    <t>(1)定員２０人以下</t>
    <rPh sb="3" eb="5">
      <t>テイイン</t>
    </rPh>
    <rPh sb="7" eb="8">
      <t>ニン</t>
    </rPh>
    <rPh sb="8" eb="10">
      <t>イカ</t>
    </rPh>
    <phoneticPr fontId="8"/>
  </si>
  <si>
    <t>機能訓練Ⅰ１・期間超</t>
    <rPh sb="7" eb="9">
      <t>キカン</t>
    </rPh>
    <rPh sb="9" eb="10">
      <t>チョウ</t>
    </rPh>
    <phoneticPr fontId="8"/>
  </si>
  <si>
    <t>標準利用期間超過減算</t>
    <rPh sb="0" eb="2">
      <t>ヒョウジュン</t>
    </rPh>
    <rPh sb="2" eb="4">
      <t>リヨウ</t>
    </rPh>
    <rPh sb="4" eb="6">
      <t>キカン</t>
    </rPh>
    <rPh sb="6" eb="8">
      <t>チョウカ</t>
    </rPh>
    <rPh sb="8" eb="10">
      <t>ゲンサン</t>
    </rPh>
    <phoneticPr fontId="8"/>
  </si>
  <si>
    <t>機能訓練Ⅰ１・未計画</t>
    <rPh sb="7" eb="8">
      <t>ミ</t>
    </rPh>
    <rPh sb="8" eb="10">
      <t>ケイカク</t>
    </rPh>
    <phoneticPr fontId="8"/>
  </si>
  <si>
    <t>自立訓練(機能訓練)計画等が作成されていない場合</t>
    <rPh sb="0" eb="2">
      <t>ジリツ</t>
    </rPh>
    <rPh sb="2" eb="4">
      <t>クンレン</t>
    </rPh>
    <rPh sb="5" eb="7">
      <t>キノウ</t>
    </rPh>
    <rPh sb="7" eb="9">
      <t>クンレン</t>
    </rPh>
    <rPh sb="12" eb="13">
      <t>トウ</t>
    </rPh>
    <rPh sb="14" eb="16">
      <t>サクセイ</t>
    </rPh>
    <rPh sb="22" eb="24">
      <t>バアイ</t>
    </rPh>
    <phoneticPr fontId="8"/>
  </si>
  <si>
    <t>機能訓練Ⅰ１・未計画・期間超</t>
    <rPh sb="7" eb="8">
      <t>ミ</t>
    </rPh>
    <rPh sb="8" eb="10">
      <t>ケイカク</t>
    </rPh>
    <rPh sb="11" eb="13">
      <t>キカン</t>
    </rPh>
    <rPh sb="13" eb="14">
      <t>チョウ</t>
    </rPh>
    <phoneticPr fontId="8"/>
  </si>
  <si>
    <t>機能訓練Ⅰ１・未計画２</t>
    <rPh sb="7" eb="8">
      <t>ミ</t>
    </rPh>
    <rPh sb="8" eb="10">
      <t>ケイカク</t>
    </rPh>
    <phoneticPr fontId="8"/>
  </si>
  <si>
    <t>３月以上連続して減算の場合</t>
    <phoneticPr fontId="8"/>
  </si>
  <si>
    <t>機能訓練Ⅰ１・未計画２・期間超</t>
    <rPh sb="7" eb="8">
      <t>ミ</t>
    </rPh>
    <rPh sb="8" eb="10">
      <t>ケイカク</t>
    </rPh>
    <rPh sb="12" eb="14">
      <t>キカン</t>
    </rPh>
    <rPh sb="14" eb="15">
      <t>チョウ</t>
    </rPh>
    <phoneticPr fontId="8"/>
  </si>
  <si>
    <t>機能訓練Ⅰ１・地公体</t>
    <rPh sb="7" eb="8">
      <t>チ</t>
    </rPh>
    <rPh sb="8" eb="9">
      <t>コウ</t>
    </rPh>
    <rPh sb="9" eb="10">
      <t>カラダ</t>
    </rPh>
    <phoneticPr fontId="8"/>
  </si>
  <si>
    <t>地方公共団体が設置する指定自立訓練(機能訓練)事業所又は指定障害者支援施設の場合</t>
    <rPh sb="0" eb="2">
      <t>チホウ</t>
    </rPh>
    <rPh sb="2" eb="4">
      <t>コウキョウ</t>
    </rPh>
    <rPh sb="4" eb="6">
      <t>ダンタイ</t>
    </rPh>
    <rPh sb="7" eb="9">
      <t>セッチ</t>
    </rPh>
    <rPh sb="11" eb="13">
      <t>シテイ</t>
    </rPh>
    <rPh sb="13" eb="15">
      <t>ジリツ</t>
    </rPh>
    <rPh sb="15" eb="17">
      <t>クンレン</t>
    </rPh>
    <rPh sb="18" eb="20">
      <t>キノウ</t>
    </rPh>
    <rPh sb="20" eb="22">
      <t>クンレン</t>
    </rPh>
    <rPh sb="23" eb="25">
      <t>ジギョウ</t>
    </rPh>
    <rPh sb="25" eb="26">
      <t>ショ</t>
    </rPh>
    <rPh sb="26" eb="27">
      <t>マタ</t>
    </rPh>
    <rPh sb="28" eb="30">
      <t>シテイ</t>
    </rPh>
    <rPh sb="30" eb="33">
      <t>ショウガイシャ</t>
    </rPh>
    <rPh sb="33" eb="35">
      <t>シエン</t>
    </rPh>
    <rPh sb="35" eb="37">
      <t>シセツ</t>
    </rPh>
    <rPh sb="38" eb="40">
      <t>バアイ</t>
    </rPh>
    <phoneticPr fontId="8"/>
  </si>
  <si>
    <t>機能訓練Ⅰ１・地公体・期間超</t>
    <rPh sb="7" eb="8">
      <t>チ</t>
    </rPh>
    <rPh sb="8" eb="9">
      <t>コウ</t>
    </rPh>
    <rPh sb="9" eb="10">
      <t>カラダ</t>
    </rPh>
    <rPh sb="11" eb="13">
      <t>キカン</t>
    </rPh>
    <rPh sb="13" eb="14">
      <t>チョウ</t>
    </rPh>
    <phoneticPr fontId="8"/>
  </si>
  <si>
    <t>機能訓練Ⅰ１・地公体・未計画</t>
    <rPh sb="7" eb="8">
      <t>チ</t>
    </rPh>
    <rPh sb="8" eb="9">
      <t>コウ</t>
    </rPh>
    <rPh sb="9" eb="10">
      <t>カラダ</t>
    </rPh>
    <rPh sb="11" eb="12">
      <t>ミ</t>
    </rPh>
    <rPh sb="12" eb="14">
      <t>ケイカク</t>
    </rPh>
    <phoneticPr fontId="8"/>
  </si>
  <si>
    <t>機能訓練Ⅰ１・地公体・未計画・期間超</t>
    <rPh sb="7" eb="8">
      <t>チ</t>
    </rPh>
    <rPh sb="8" eb="9">
      <t>コウ</t>
    </rPh>
    <rPh sb="9" eb="10">
      <t>カラダ</t>
    </rPh>
    <rPh sb="11" eb="12">
      <t>ミ</t>
    </rPh>
    <rPh sb="12" eb="14">
      <t>ケイカク</t>
    </rPh>
    <rPh sb="15" eb="17">
      <t>キカン</t>
    </rPh>
    <rPh sb="17" eb="18">
      <t>チョウ</t>
    </rPh>
    <phoneticPr fontId="8"/>
  </si>
  <si>
    <t>機能訓練Ⅰ１・地公体・未計画２</t>
    <rPh sb="7" eb="8">
      <t>チ</t>
    </rPh>
    <rPh sb="8" eb="9">
      <t>コウ</t>
    </rPh>
    <rPh sb="9" eb="10">
      <t>カラダ</t>
    </rPh>
    <rPh sb="11" eb="12">
      <t>ミ</t>
    </rPh>
    <rPh sb="12" eb="14">
      <t>ケイカク</t>
    </rPh>
    <phoneticPr fontId="8"/>
  </si>
  <si>
    <t>機能訓練Ⅰ１・地公体・未計画２・期間超</t>
    <rPh sb="7" eb="8">
      <t>チ</t>
    </rPh>
    <rPh sb="8" eb="9">
      <t>コウ</t>
    </rPh>
    <rPh sb="9" eb="10">
      <t>カラダ</t>
    </rPh>
    <rPh sb="11" eb="12">
      <t>ミ</t>
    </rPh>
    <rPh sb="12" eb="14">
      <t>ケイカク</t>
    </rPh>
    <rPh sb="16" eb="18">
      <t>キカン</t>
    </rPh>
    <rPh sb="18" eb="19">
      <t>チョウ</t>
    </rPh>
    <phoneticPr fontId="8"/>
  </si>
  <si>
    <t>機能訓練Ⅰ２</t>
    <phoneticPr fontId="8"/>
  </si>
  <si>
    <t>(2)定員２１人以上４０人以下</t>
    <phoneticPr fontId="8"/>
  </si>
  <si>
    <t>機能訓練Ⅰ２・期間超</t>
    <rPh sb="7" eb="9">
      <t>キカン</t>
    </rPh>
    <rPh sb="9" eb="10">
      <t>チョウ</t>
    </rPh>
    <phoneticPr fontId="8"/>
  </si>
  <si>
    <t>機能訓練Ⅰ２・未計画</t>
    <rPh sb="7" eb="8">
      <t>ミ</t>
    </rPh>
    <rPh sb="8" eb="10">
      <t>ケイカク</t>
    </rPh>
    <phoneticPr fontId="8"/>
  </si>
  <si>
    <t>機能訓練Ⅰ２・未計画・期間超</t>
    <rPh sb="7" eb="8">
      <t>ミ</t>
    </rPh>
    <rPh sb="8" eb="10">
      <t>ケイカク</t>
    </rPh>
    <rPh sb="11" eb="13">
      <t>キカン</t>
    </rPh>
    <rPh sb="13" eb="14">
      <t>チョウ</t>
    </rPh>
    <phoneticPr fontId="8"/>
  </si>
  <si>
    <t>機能訓練Ⅰ２・未計画２</t>
    <rPh sb="7" eb="8">
      <t>ミ</t>
    </rPh>
    <rPh sb="8" eb="10">
      <t>ケイカク</t>
    </rPh>
    <phoneticPr fontId="8"/>
  </si>
  <si>
    <t>機能訓練Ⅰ２・未計画２・期間超</t>
    <rPh sb="7" eb="8">
      <t>ミ</t>
    </rPh>
    <rPh sb="8" eb="10">
      <t>ケイカク</t>
    </rPh>
    <rPh sb="12" eb="14">
      <t>キカン</t>
    </rPh>
    <rPh sb="14" eb="15">
      <t>チョウ</t>
    </rPh>
    <phoneticPr fontId="8"/>
  </si>
  <si>
    <t>機能訓練Ⅰ２・地公体</t>
    <rPh sb="7" eb="8">
      <t>チ</t>
    </rPh>
    <rPh sb="8" eb="9">
      <t>コウ</t>
    </rPh>
    <rPh sb="9" eb="10">
      <t>カラダ</t>
    </rPh>
    <phoneticPr fontId="8"/>
  </si>
  <si>
    <t>機能訓練Ⅰ２・地公体・期間超</t>
    <rPh sb="7" eb="8">
      <t>チ</t>
    </rPh>
    <rPh sb="8" eb="9">
      <t>コウ</t>
    </rPh>
    <rPh sb="9" eb="10">
      <t>カラダ</t>
    </rPh>
    <rPh sb="11" eb="13">
      <t>キカン</t>
    </rPh>
    <rPh sb="13" eb="14">
      <t>チョウ</t>
    </rPh>
    <phoneticPr fontId="8"/>
  </si>
  <si>
    <t>機能訓練Ⅰ２・地公体・未計画</t>
    <rPh sb="7" eb="8">
      <t>チ</t>
    </rPh>
    <rPh sb="8" eb="9">
      <t>コウ</t>
    </rPh>
    <rPh sb="9" eb="10">
      <t>カラダ</t>
    </rPh>
    <rPh sb="11" eb="12">
      <t>ミ</t>
    </rPh>
    <rPh sb="12" eb="14">
      <t>ケイカク</t>
    </rPh>
    <phoneticPr fontId="8"/>
  </si>
  <si>
    <t>機能訓練Ⅰ２・地公体・未計画・期間超</t>
    <rPh sb="7" eb="8">
      <t>チ</t>
    </rPh>
    <rPh sb="8" eb="9">
      <t>コウ</t>
    </rPh>
    <rPh sb="9" eb="10">
      <t>カラダ</t>
    </rPh>
    <rPh sb="11" eb="12">
      <t>ミ</t>
    </rPh>
    <rPh sb="12" eb="14">
      <t>ケイカク</t>
    </rPh>
    <rPh sb="15" eb="17">
      <t>キカン</t>
    </rPh>
    <rPh sb="17" eb="18">
      <t>チョウ</t>
    </rPh>
    <phoneticPr fontId="8"/>
  </si>
  <si>
    <t>機能訓練Ⅰ２・地公体・未計画２</t>
    <rPh sb="7" eb="8">
      <t>チ</t>
    </rPh>
    <rPh sb="8" eb="9">
      <t>コウ</t>
    </rPh>
    <rPh sb="9" eb="10">
      <t>カラダ</t>
    </rPh>
    <rPh sb="11" eb="12">
      <t>ミ</t>
    </rPh>
    <rPh sb="12" eb="14">
      <t>ケイカク</t>
    </rPh>
    <phoneticPr fontId="8"/>
  </si>
  <si>
    <t>機能訓練Ⅰ２・地公体・未計画２・期間超</t>
    <rPh sb="7" eb="8">
      <t>チ</t>
    </rPh>
    <rPh sb="8" eb="9">
      <t>コウ</t>
    </rPh>
    <rPh sb="9" eb="10">
      <t>カラダ</t>
    </rPh>
    <rPh sb="11" eb="12">
      <t>ミ</t>
    </rPh>
    <rPh sb="12" eb="14">
      <t>ケイカク</t>
    </rPh>
    <rPh sb="16" eb="18">
      <t>キカン</t>
    </rPh>
    <rPh sb="18" eb="19">
      <t>チョウ</t>
    </rPh>
    <phoneticPr fontId="8"/>
  </si>
  <si>
    <t>機能訓練Ⅰ３</t>
    <phoneticPr fontId="8"/>
  </si>
  <si>
    <t>(3)定員４１人以上６０人以下</t>
    <rPh sb="3" eb="5">
      <t>テイイン</t>
    </rPh>
    <rPh sb="7" eb="8">
      <t>ニン</t>
    </rPh>
    <rPh sb="8" eb="10">
      <t>イジョウ</t>
    </rPh>
    <rPh sb="12" eb="13">
      <t>ニン</t>
    </rPh>
    <rPh sb="13" eb="15">
      <t>イカ</t>
    </rPh>
    <phoneticPr fontId="8"/>
  </si>
  <si>
    <t>機能訓練Ⅰ３・期間超</t>
    <rPh sb="7" eb="9">
      <t>キカン</t>
    </rPh>
    <rPh sb="9" eb="10">
      <t>チョウ</t>
    </rPh>
    <phoneticPr fontId="8"/>
  </si>
  <si>
    <t>機能訓練Ⅰ３・未計画</t>
    <rPh sb="7" eb="8">
      <t>ミ</t>
    </rPh>
    <rPh sb="8" eb="10">
      <t>ケイカク</t>
    </rPh>
    <phoneticPr fontId="8"/>
  </si>
  <si>
    <t>機能訓練Ⅰ３・未計画・期間超</t>
    <rPh sb="7" eb="8">
      <t>ミ</t>
    </rPh>
    <rPh sb="8" eb="10">
      <t>ケイカク</t>
    </rPh>
    <rPh sb="11" eb="13">
      <t>キカン</t>
    </rPh>
    <rPh sb="13" eb="14">
      <t>チョウ</t>
    </rPh>
    <phoneticPr fontId="8"/>
  </si>
  <si>
    <t>機能訓練Ⅰ３・未計画２</t>
    <rPh sb="7" eb="8">
      <t>ミ</t>
    </rPh>
    <rPh sb="8" eb="10">
      <t>ケイカク</t>
    </rPh>
    <phoneticPr fontId="8"/>
  </si>
  <si>
    <t>機能訓練Ⅰ３・未計画２・期間超</t>
    <rPh sb="7" eb="8">
      <t>ミ</t>
    </rPh>
    <rPh sb="8" eb="10">
      <t>ケイカク</t>
    </rPh>
    <rPh sb="12" eb="14">
      <t>キカン</t>
    </rPh>
    <rPh sb="14" eb="15">
      <t>チョウ</t>
    </rPh>
    <phoneticPr fontId="8"/>
  </si>
  <si>
    <t>機能訓練Ⅰ３・地公体</t>
    <rPh sb="7" eb="8">
      <t>チ</t>
    </rPh>
    <rPh sb="8" eb="9">
      <t>コウ</t>
    </rPh>
    <rPh sb="9" eb="10">
      <t>カラダ</t>
    </rPh>
    <phoneticPr fontId="8"/>
  </si>
  <si>
    <t>機能訓練Ⅰ３・地公体・期間超</t>
    <rPh sb="7" eb="8">
      <t>チ</t>
    </rPh>
    <rPh sb="8" eb="9">
      <t>コウ</t>
    </rPh>
    <rPh sb="9" eb="10">
      <t>カラダ</t>
    </rPh>
    <rPh sb="11" eb="13">
      <t>キカン</t>
    </rPh>
    <rPh sb="13" eb="14">
      <t>チョウ</t>
    </rPh>
    <phoneticPr fontId="8"/>
  </si>
  <si>
    <t>機能訓練Ⅰ３・地公体・未計画</t>
    <rPh sb="7" eb="8">
      <t>チ</t>
    </rPh>
    <rPh sb="8" eb="9">
      <t>コウ</t>
    </rPh>
    <rPh sb="9" eb="10">
      <t>カラダ</t>
    </rPh>
    <rPh sb="11" eb="12">
      <t>ミ</t>
    </rPh>
    <rPh sb="12" eb="14">
      <t>ケイカク</t>
    </rPh>
    <phoneticPr fontId="8"/>
  </si>
  <si>
    <t>機能訓練Ⅰ３・地公体・未計画・期間超</t>
    <rPh sb="7" eb="8">
      <t>チ</t>
    </rPh>
    <rPh sb="8" eb="9">
      <t>コウ</t>
    </rPh>
    <rPh sb="9" eb="10">
      <t>カラダ</t>
    </rPh>
    <rPh sb="11" eb="12">
      <t>ミ</t>
    </rPh>
    <rPh sb="12" eb="14">
      <t>ケイカク</t>
    </rPh>
    <rPh sb="15" eb="17">
      <t>キカン</t>
    </rPh>
    <rPh sb="17" eb="18">
      <t>チョウ</t>
    </rPh>
    <phoneticPr fontId="8"/>
  </si>
  <si>
    <t>機能訓練Ⅰ３・地公体・未計画２</t>
    <rPh sb="7" eb="8">
      <t>チ</t>
    </rPh>
    <rPh sb="8" eb="9">
      <t>コウ</t>
    </rPh>
    <rPh sb="9" eb="10">
      <t>カラダ</t>
    </rPh>
    <rPh sb="11" eb="12">
      <t>ミ</t>
    </rPh>
    <rPh sb="12" eb="14">
      <t>ケイカク</t>
    </rPh>
    <phoneticPr fontId="8"/>
  </si>
  <si>
    <t>機能訓練Ⅰ３・地公体・未計画２・期間超</t>
    <rPh sb="7" eb="8">
      <t>チ</t>
    </rPh>
    <rPh sb="8" eb="9">
      <t>コウ</t>
    </rPh>
    <rPh sb="9" eb="10">
      <t>カラダ</t>
    </rPh>
    <rPh sb="11" eb="12">
      <t>ミ</t>
    </rPh>
    <rPh sb="12" eb="14">
      <t>ケイカク</t>
    </rPh>
    <rPh sb="16" eb="18">
      <t>キカン</t>
    </rPh>
    <rPh sb="18" eb="19">
      <t>チョウ</t>
    </rPh>
    <phoneticPr fontId="8"/>
  </si>
  <si>
    <t>機能訓練Ⅰ４</t>
    <phoneticPr fontId="8"/>
  </si>
  <si>
    <t>(4)定員６１人以上８０人以下</t>
    <rPh sb="3" eb="5">
      <t>テイイン</t>
    </rPh>
    <rPh sb="7" eb="8">
      <t>ニン</t>
    </rPh>
    <rPh sb="8" eb="10">
      <t>イジョウ</t>
    </rPh>
    <rPh sb="12" eb="13">
      <t>ニン</t>
    </rPh>
    <rPh sb="13" eb="15">
      <t>イカ</t>
    </rPh>
    <phoneticPr fontId="8"/>
  </si>
  <si>
    <t>機能訓練Ⅰ４・期間超</t>
    <rPh sb="7" eb="9">
      <t>キカン</t>
    </rPh>
    <rPh sb="9" eb="10">
      <t>チョウ</t>
    </rPh>
    <phoneticPr fontId="8"/>
  </si>
  <si>
    <t>機能訓練Ⅰ４・未計画</t>
    <rPh sb="7" eb="8">
      <t>ミ</t>
    </rPh>
    <rPh sb="8" eb="10">
      <t>ケイカク</t>
    </rPh>
    <phoneticPr fontId="8"/>
  </si>
  <si>
    <t>機能訓練Ⅰ４・未計画・期間超</t>
    <rPh sb="7" eb="8">
      <t>ミ</t>
    </rPh>
    <rPh sb="8" eb="10">
      <t>ケイカク</t>
    </rPh>
    <rPh sb="11" eb="13">
      <t>キカン</t>
    </rPh>
    <rPh sb="13" eb="14">
      <t>チョウ</t>
    </rPh>
    <phoneticPr fontId="8"/>
  </si>
  <si>
    <t>機能訓練Ⅰ４・未計画２</t>
    <rPh sb="7" eb="8">
      <t>ミ</t>
    </rPh>
    <rPh sb="8" eb="10">
      <t>ケイカク</t>
    </rPh>
    <phoneticPr fontId="8"/>
  </si>
  <si>
    <t>機能訓練Ⅰ４・未計画２・期間超</t>
    <rPh sb="7" eb="8">
      <t>ミ</t>
    </rPh>
    <rPh sb="8" eb="10">
      <t>ケイカク</t>
    </rPh>
    <rPh sb="12" eb="14">
      <t>キカン</t>
    </rPh>
    <rPh sb="14" eb="15">
      <t>チョウ</t>
    </rPh>
    <phoneticPr fontId="8"/>
  </si>
  <si>
    <t>機能訓練Ⅰ４・地公体</t>
    <rPh sb="7" eb="8">
      <t>チ</t>
    </rPh>
    <rPh sb="8" eb="9">
      <t>コウ</t>
    </rPh>
    <rPh sb="9" eb="10">
      <t>カラダ</t>
    </rPh>
    <phoneticPr fontId="8"/>
  </si>
  <si>
    <t>機能訓練Ⅰ４・地公体・期間超</t>
    <rPh sb="7" eb="8">
      <t>チ</t>
    </rPh>
    <rPh sb="8" eb="9">
      <t>コウ</t>
    </rPh>
    <rPh sb="9" eb="10">
      <t>カラダ</t>
    </rPh>
    <rPh sb="11" eb="13">
      <t>キカン</t>
    </rPh>
    <rPh sb="13" eb="14">
      <t>チョウ</t>
    </rPh>
    <phoneticPr fontId="8"/>
  </si>
  <si>
    <t>機能訓練Ⅰ４・地公体・未計画</t>
    <rPh sb="7" eb="8">
      <t>チ</t>
    </rPh>
    <rPh sb="8" eb="9">
      <t>コウ</t>
    </rPh>
    <rPh sb="9" eb="10">
      <t>カラダ</t>
    </rPh>
    <rPh sb="11" eb="12">
      <t>ミ</t>
    </rPh>
    <rPh sb="12" eb="14">
      <t>ケイカク</t>
    </rPh>
    <phoneticPr fontId="8"/>
  </si>
  <si>
    <t>機能訓練Ⅰ４・地公体・未計画・期間超</t>
    <rPh sb="7" eb="8">
      <t>チ</t>
    </rPh>
    <rPh sb="8" eb="9">
      <t>コウ</t>
    </rPh>
    <rPh sb="9" eb="10">
      <t>カラダ</t>
    </rPh>
    <rPh sb="11" eb="12">
      <t>ミ</t>
    </rPh>
    <rPh sb="12" eb="14">
      <t>ケイカク</t>
    </rPh>
    <rPh sb="15" eb="17">
      <t>キカン</t>
    </rPh>
    <rPh sb="17" eb="18">
      <t>チョウ</t>
    </rPh>
    <phoneticPr fontId="8"/>
  </si>
  <si>
    <t>機能訓練Ⅰ４・地公体・未計画２</t>
    <rPh sb="7" eb="8">
      <t>チ</t>
    </rPh>
    <rPh sb="8" eb="9">
      <t>コウ</t>
    </rPh>
    <rPh sb="9" eb="10">
      <t>カラダ</t>
    </rPh>
    <rPh sb="11" eb="12">
      <t>ミ</t>
    </rPh>
    <rPh sb="12" eb="14">
      <t>ケイカク</t>
    </rPh>
    <phoneticPr fontId="8"/>
  </si>
  <si>
    <t>機能訓練Ⅰ４・地公体・未計画２・期間超</t>
    <rPh sb="7" eb="8">
      <t>チ</t>
    </rPh>
    <rPh sb="8" eb="9">
      <t>コウ</t>
    </rPh>
    <rPh sb="9" eb="10">
      <t>カラダ</t>
    </rPh>
    <rPh sb="11" eb="12">
      <t>ミ</t>
    </rPh>
    <rPh sb="12" eb="14">
      <t>ケイカク</t>
    </rPh>
    <rPh sb="16" eb="18">
      <t>キカン</t>
    </rPh>
    <rPh sb="18" eb="19">
      <t>チョウ</t>
    </rPh>
    <phoneticPr fontId="8"/>
  </si>
  <si>
    <t>機能訓練Ⅰ５</t>
    <phoneticPr fontId="8"/>
  </si>
  <si>
    <t>(5)定員８１人以上</t>
    <rPh sb="3" eb="5">
      <t>テイイン</t>
    </rPh>
    <rPh sb="7" eb="8">
      <t>ニン</t>
    </rPh>
    <rPh sb="8" eb="10">
      <t>イジョウ</t>
    </rPh>
    <phoneticPr fontId="8"/>
  </si>
  <si>
    <t>機能訓練Ⅰ５・期間超</t>
    <rPh sb="7" eb="9">
      <t>キカン</t>
    </rPh>
    <rPh sb="9" eb="10">
      <t>チョウ</t>
    </rPh>
    <phoneticPr fontId="8"/>
  </si>
  <si>
    <t>機能訓練Ⅰ５・未計画</t>
    <rPh sb="7" eb="8">
      <t>ミ</t>
    </rPh>
    <rPh sb="8" eb="10">
      <t>ケイカク</t>
    </rPh>
    <phoneticPr fontId="8"/>
  </si>
  <si>
    <t>機能訓練Ⅰ５・未計画・期間超</t>
    <rPh sb="7" eb="8">
      <t>ミ</t>
    </rPh>
    <rPh sb="8" eb="10">
      <t>ケイカク</t>
    </rPh>
    <rPh sb="11" eb="13">
      <t>キカン</t>
    </rPh>
    <rPh sb="13" eb="14">
      <t>チョウ</t>
    </rPh>
    <phoneticPr fontId="8"/>
  </si>
  <si>
    <t>機能訓練Ⅰ５・未計画２</t>
    <rPh sb="7" eb="8">
      <t>ミ</t>
    </rPh>
    <rPh sb="8" eb="10">
      <t>ケイカク</t>
    </rPh>
    <phoneticPr fontId="8"/>
  </si>
  <si>
    <t>機能訓練Ⅰ５・未計画２・期間超</t>
    <rPh sb="7" eb="8">
      <t>ミ</t>
    </rPh>
    <rPh sb="8" eb="10">
      <t>ケイカク</t>
    </rPh>
    <rPh sb="12" eb="14">
      <t>キカン</t>
    </rPh>
    <rPh sb="14" eb="15">
      <t>チョウ</t>
    </rPh>
    <phoneticPr fontId="8"/>
  </si>
  <si>
    <t>機能訓練Ⅰ５・地公体</t>
    <rPh sb="7" eb="8">
      <t>チ</t>
    </rPh>
    <rPh sb="8" eb="9">
      <t>コウ</t>
    </rPh>
    <rPh sb="9" eb="10">
      <t>カラダ</t>
    </rPh>
    <phoneticPr fontId="8"/>
  </si>
  <si>
    <t>機能訓練Ⅰ５・地公体・期間超</t>
    <rPh sb="7" eb="8">
      <t>チ</t>
    </rPh>
    <rPh sb="8" eb="9">
      <t>コウ</t>
    </rPh>
    <rPh sb="9" eb="10">
      <t>カラダ</t>
    </rPh>
    <rPh sb="11" eb="13">
      <t>キカン</t>
    </rPh>
    <rPh sb="13" eb="14">
      <t>チョウ</t>
    </rPh>
    <phoneticPr fontId="8"/>
  </si>
  <si>
    <t>機能訓練Ⅰ５・地公体・未計画</t>
    <rPh sb="7" eb="8">
      <t>チ</t>
    </rPh>
    <rPh sb="8" eb="9">
      <t>コウ</t>
    </rPh>
    <rPh sb="9" eb="10">
      <t>カラダ</t>
    </rPh>
    <rPh sb="11" eb="12">
      <t>ミ</t>
    </rPh>
    <rPh sb="12" eb="14">
      <t>ケイカク</t>
    </rPh>
    <phoneticPr fontId="8"/>
  </si>
  <si>
    <t>機能訓練Ⅰ５・地公体・未計画・期間超</t>
    <rPh sb="7" eb="8">
      <t>チ</t>
    </rPh>
    <rPh sb="8" eb="9">
      <t>コウ</t>
    </rPh>
    <rPh sb="9" eb="10">
      <t>カラダ</t>
    </rPh>
    <rPh sb="11" eb="12">
      <t>ミ</t>
    </rPh>
    <rPh sb="12" eb="14">
      <t>ケイカク</t>
    </rPh>
    <rPh sb="15" eb="17">
      <t>キカン</t>
    </rPh>
    <rPh sb="17" eb="18">
      <t>チョウ</t>
    </rPh>
    <phoneticPr fontId="8"/>
  </si>
  <si>
    <t>機能訓練Ⅰ５・地公体・未計画２</t>
    <rPh sb="7" eb="8">
      <t>チ</t>
    </rPh>
    <rPh sb="8" eb="9">
      <t>コウ</t>
    </rPh>
    <rPh sb="9" eb="10">
      <t>カラダ</t>
    </rPh>
    <rPh sb="11" eb="12">
      <t>ミ</t>
    </rPh>
    <rPh sb="12" eb="14">
      <t>ケイカク</t>
    </rPh>
    <phoneticPr fontId="8"/>
  </si>
  <si>
    <t>機能訓練Ⅰ５・地公体・未計画２・期間超</t>
    <rPh sb="7" eb="8">
      <t>チ</t>
    </rPh>
    <rPh sb="8" eb="9">
      <t>コウ</t>
    </rPh>
    <rPh sb="9" eb="10">
      <t>カラダ</t>
    </rPh>
    <rPh sb="11" eb="12">
      <t>ミ</t>
    </rPh>
    <rPh sb="12" eb="14">
      <t>ケイカク</t>
    </rPh>
    <rPh sb="16" eb="18">
      <t>キカン</t>
    </rPh>
    <rPh sb="18" eb="19">
      <t>チョウ</t>
    </rPh>
    <phoneticPr fontId="8"/>
  </si>
  <si>
    <t>機能訓練Ⅱ１</t>
    <phoneticPr fontId="8"/>
  </si>
  <si>
    <t>ロ 機能訓練サービス費（Ⅱ）</t>
    <rPh sb="2" eb="4">
      <t>キノウ</t>
    </rPh>
    <rPh sb="4" eb="6">
      <t>クンレン</t>
    </rPh>
    <rPh sb="10" eb="11">
      <t>ヒ</t>
    </rPh>
    <phoneticPr fontId="8"/>
  </si>
  <si>
    <t>(1) １時間未満</t>
    <rPh sb="5" eb="7">
      <t>ジカン</t>
    </rPh>
    <rPh sb="7" eb="9">
      <t>ミマン</t>
    </rPh>
    <phoneticPr fontId="8"/>
  </si>
  <si>
    <t>機能訓練Ⅱ１・期間超</t>
    <phoneticPr fontId="8"/>
  </si>
  <si>
    <t>機能訓練Ⅱ１・未計画</t>
    <rPh sb="7" eb="8">
      <t>ミ</t>
    </rPh>
    <rPh sb="8" eb="10">
      <t>ケイカク</t>
    </rPh>
    <phoneticPr fontId="8"/>
  </si>
  <si>
    <t>機能訓練Ⅱ１・未計画・期間超</t>
    <rPh sb="7" eb="8">
      <t>ミ</t>
    </rPh>
    <rPh sb="8" eb="10">
      <t>ケイカク</t>
    </rPh>
    <rPh sb="11" eb="13">
      <t>キカン</t>
    </rPh>
    <rPh sb="13" eb="14">
      <t>チョウ</t>
    </rPh>
    <phoneticPr fontId="8"/>
  </si>
  <si>
    <t>機能訓練Ⅱ１・未計画２</t>
    <rPh sb="7" eb="8">
      <t>ミ</t>
    </rPh>
    <rPh sb="8" eb="10">
      <t>ケイカク</t>
    </rPh>
    <phoneticPr fontId="8"/>
  </si>
  <si>
    <t>機能訓練Ⅱ１・未計画２・期間超</t>
    <rPh sb="7" eb="8">
      <t>ミ</t>
    </rPh>
    <rPh sb="8" eb="10">
      <t>ケイカク</t>
    </rPh>
    <rPh sb="12" eb="14">
      <t>キカン</t>
    </rPh>
    <rPh sb="14" eb="15">
      <t>チョウ</t>
    </rPh>
    <phoneticPr fontId="8"/>
  </si>
  <si>
    <t>機能訓練Ⅱ２</t>
    <phoneticPr fontId="8"/>
  </si>
  <si>
    <t>(2) １時間以上</t>
    <rPh sb="5" eb="7">
      <t>ジカン</t>
    </rPh>
    <rPh sb="7" eb="9">
      <t>イジョウ</t>
    </rPh>
    <phoneticPr fontId="8"/>
  </si>
  <si>
    <t>機能訓練Ⅱ２・期間超</t>
    <phoneticPr fontId="8"/>
  </si>
  <si>
    <t>機能訓練Ⅱ２・未計画</t>
    <rPh sb="7" eb="8">
      <t>ミ</t>
    </rPh>
    <rPh sb="8" eb="10">
      <t>ケイカク</t>
    </rPh>
    <phoneticPr fontId="8"/>
  </si>
  <si>
    <t>機能訓練Ⅱ２・未計画・期間超</t>
    <rPh sb="7" eb="8">
      <t>ミ</t>
    </rPh>
    <rPh sb="8" eb="10">
      <t>ケイカク</t>
    </rPh>
    <rPh sb="11" eb="13">
      <t>キカン</t>
    </rPh>
    <rPh sb="13" eb="14">
      <t>チョウ</t>
    </rPh>
    <phoneticPr fontId="8"/>
  </si>
  <si>
    <t>機能訓練Ⅱ２・未計画２</t>
    <rPh sb="7" eb="8">
      <t>ミ</t>
    </rPh>
    <rPh sb="8" eb="10">
      <t>ケイカク</t>
    </rPh>
    <phoneticPr fontId="8"/>
  </si>
  <si>
    <t>機能訓練Ⅱ２・未計画２・期間超</t>
    <rPh sb="7" eb="8">
      <t>ミ</t>
    </rPh>
    <rPh sb="8" eb="10">
      <t>ケイカク</t>
    </rPh>
    <rPh sb="12" eb="14">
      <t>キカン</t>
    </rPh>
    <rPh sb="14" eb="15">
      <t>チョウ</t>
    </rPh>
    <phoneticPr fontId="8"/>
  </si>
  <si>
    <t>機能訓練Ⅱ３</t>
    <phoneticPr fontId="8"/>
  </si>
  <si>
    <t>(3) 視覚障害者に対する専門的訓練</t>
    <rPh sb="4" eb="6">
      <t>シカク</t>
    </rPh>
    <rPh sb="6" eb="8">
      <t>ショウガイ</t>
    </rPh>
    <rPh sb="8" eb="9">
      <t>シャ</t>
    </rPh>
    <rPh sb="10" eb="11">
      <t>タイ</t>
    </rPh>
    <rPh sb="13" eb="16">
      <t>センモンテキ</t>
    </rPh>
    <rPh sb="16" eb="18">
      <t>クンレン</t>
    </rPh>
    <phoneticPr fontId="8"/>
  </si>
  <si>
    <t>機能訓練Ⅱ３・期間超</t>
    <phoneticPr fontId="8"/>
  </si>
  <si>
    <t>機能訓練Ⅱ３・未計画</t>
    <rPh sb="7" eb="8">
      <t>ミ</t>
    </rPh>
    <rPh sb="8" eb="10">
      <t>ケイカク</t>
    </rPh>
    <phoneticPr fontId="8"/>
  </si>
  <si>
    <t>機能訓練Ⅱ３・未計画・期間超</t>
    <rPh sb="7" eb="8">
      <t>ミ</t>
    </rPh>
    <rPh sb="8" eb="10">
      <t>ケイカク</t>
    </rPh>
    <rPh sb="11" eb="13">
      <t>キカン</t>
    </rPh>
    <rPh sb="13" eb="14">
      <t>チョウ</t>
    </rPh>
    <phoneticPr fontId="8"/>
  </si>
  <si>
    <t>機能訓練Ⅱ３・未計画２</t>
    <rPh sb="7" eb="8">
      <t>ミ</t>
    </rPh>
    <rPh sb="8" eb="10">
      <t>ケイカク</t>
    </rPh>
    <phoneticPr fontId="8"/>
  </si>
  <si>
    <t>機能訓練Ⅱ３・未計画２・期間超</t>
    <rPh sb="7" eb="8">
      <t>ミ</t>
    </rPh>
    <rPh sb="8" eb="10">
      <t>ケイカク</t>
    </rPh>
    <rPh sb="12" eb="14">
      <t>キカン</t>
    </rPh>
    <rPh sb="14" eb="15">
      <t>チョウ</t>
    </rPh>
    <phoneticPr fontId="8"/>
  </si>
  <si>
    <t>共生型機能訓練</t>
    <phoneticPr fontId="8"/>
  </si>
  <si>
    <t>ハ 共生型機能訓練サービス費</t>
    <rPh sb="2" eb="5">
      <t>キョウセイガタ</t>
    </rPh>
    <rPh sb="5" eb="7">
      <t>キノウ</t>
    </rPh>
    <rPh sb="7" eb="9">
      <t>クンレン</t>
    </rPh>
    <rPh sb="13" eb="14">
      <t>ヒ</t>
    </rPh>
    <phoneticPr fontId="8"/>
  </si>
  <si>
    <t>共生型機能訓練・地公体</t>
    <phoneticPr fontId="8"/>
  </si>
  <si>
    <t>基準該当機能訓練</t>
    <rPh sb="0" eb="2">
      <t>キジュン</t>
    </rPh>
    <rPh sb="2" eb="4">
      <t>ガイトウ</t>
    </rPh>
    <rPh sb="4" eb="8">
      <t>キノウクンレン</t>
    </rPh>
    <phoneticPr fontId="8"/>
  </si>
  <si>
    <t>ニ 基準該当機能訓練サービス費</t>
    <rPh sb="2" eb="4">
      <t>キジュン</t>
    </rPh>
    <rPh sb="4" eb="6">
      <t>ガイトウ</t>
    </rPh>
    <rPh sb="6" eb="8">
      <t>キノウ</t>
    </rPh>
    <rPh sb="8" eb="10">
      <t>クンレン</t>
    </rPh>
    <rPh sb="14" eb="15">
      <t>ヒ</t>
    </rPh>
    <phoneticPr fontId="8"/>
  </si>
  <si>
    <t>ZZ01</t>
  </si>
  <si>
    <t>令和３年９月３０日までの上乗せ分（機能訓練）</t>
    <phoneticPr fontId="1"/>
  </si>
  <si>
    <t>１月につき</t>
    <rPh sb="1" eb="2">
      <t>ツキ</t>
    </rPh>
    <phoneticPr fontId="1"/>
  </si>
  <si>
    <t>機能訓練身体拘束廃止未実施減算（機能訓練Ⅰ）</t>
    <phoneticPr fontId="1"/>
  </si>
  <si>
    <t>イ 機能訓練サービス費（Ⅰ）</t>
    <phoneticPr fontId="1"/>
  </si>
  <si>
    <t>１日につき</t>
    <phoneticPr fontId="1"/>
  </si>
  <si>
    <t>Z002</t>
  </si>
  <si>
    <t>機能訓練身体拘束廃止未実施減算（機能訓練Ⅱ）</t>
    <phoneticPr fontId="1"/>
  </si>
  <si>
    <t>ロ 機能訓練サービス費（Ⅱ）</t>
    <phoneticPr fontId="1"/>
  </si>
  <si>
    <t>Z003</t>
  </si>
  <si>
    <t>機能訓練身体拘束廃止未実施減算（共生型機能訓練）</t>
    <phoneticPr fontId="1"/>
  </si>
  <si>
    <t>ハ 共生型機能訓練サービス費</t>
    <phoneticPr fontId="1"/>
  </si>
  <si>
    <t>機能訓練サービス管理責任者配置等加算</t>
    <phoneticPr fontId="8"/>
  </si>
  <si>
    <t>サービス管理責任者配置等加算</t>
    <phoneticPr fontId="8"/>
  </si>
  <si>
    <t>機能訓練特地加算</t>
    <phoneticPr fontId="8"/>
  </si>
  <si>
    <t>特別地域加算</t>
    <rPh sb="0" eb="2">
      <t>トクベツ</t>
    </rPh>
    <rPh sb="2" eb="4">
      <t>チイキ</t>
    </rPh>
    <rPh sb="4" eb="6">
      <t>カサン</t>
    </rPh>
    <phoneticPr fontId="8"/>
  </si>
  <si>
    <t>１回につき</t>
    <phoneticPr fontId="8"/>
  </si>
  <si>
    <t>機能訓練福祉専門職員配置等加算Ⅰ</t>
    <rPh sb="0" eb="2">
      <t>キノウ</t>
    </rPh>
    <rPh sb="2" eb="4">
      <t>クンレン</t>
    </rPh>
    <rPh sb="4" eb="6">
      <t>フクシ</t>
    </rPh>
    <rPh sb="6" eb="8">
      <t>センモン</t>
    </rPh>
    <rPh sb="8" eb="10">
      <t>ショクイン</t>
    </rPh>
    <rPh sb="10" eb="12">
      <t>ハイチ</t>
    </rPh>
    <rPh sb="12" eb="13">
      <t>トウ</t>
    </rPh>
    <rPh sb="13" eb="15">
      <t>カサン</t>
    </rPh>
    <phoneticPr fontId="8"/>
  </si>
  <si>
    <t>福祉専門職員配置等加算</t>
    <rPh sb="0" eb="2">
      <t>フクシ</t>
    </rPh>
    <rPh sb="2" eb="4">
      <t>センモン</t>
    </rPh>
    <rPh sb="4" eb="6">
      <t>ショクイン</t>
    </rPh>
    <rPh sb="6" eb="8">
      <t>ハイチ</t>
    </rPh>
    <rPh sb="8" eb="9">
      <t>トウ</t>
    </rPh>
    <rPh sb="9" eb="11">
      <t>カサン</t>
    </rPh>
    <phoneticPr fontId="8"/>
  </si>
  <si>
    <t>イ 福祉専門職員配置等加算（Ⅰ）</t>
    <rPh sb="10" eb="11">
      <t>トウ</t>
    </rPh>
    <phoneticPr fontId="8"/>
  </si>
  <si>
    <t>１日につき</t>
    <rPh sb="1" eb="2">
      <t>ニチ</t>
    </rPh>
    <phoneticPr fontId="1"/>
  </si>
  <si>
    <t>機能訓練福祉専門職員配置等加算Ⅱ</t>
    <rPh sb="0" eb="2">
      <t>キノウ</t>
    </rPh>
    <rPh sb="2" eb="4">
      <t>クンレン</t>
    </rPh>
    <rPh sb="4" eb="6">
      <t>フクシ</t>
    </rPh>
    <rPh sb="6" eb="8">
      <t>センモン</t>
    </rPh>
    <rPh sb="8" eb="10">
      <t>ショクイン</t>
    </rPh>
    <rPh sb="10" eb="12">
      <t>ハイチ</t>
    </rPh>
    <rPh sb="12" eb="13">
      <t>トウ</t>
    </rPh>
    <rPh sb="13" eb="15">
      <t>カサン</t>
    </rPh>
    <phoneticPr fontId="8"/>
  </si>
  <si>
    <t>ロ 福祉専門職員配置等加算（Ⅱ）</t>
    <rPh sb="10" eb="11">
      <t>トウ</t>
    </rPh>
    <phoneticPr fontId="8"/>
  </si>
  <si>
    <t>機能訓練福祉専門職員配置等加算Ⅲ</t>
    <rPh sb="0" eb="2">
      <t>キノウ</t>
    </rPh>
    <rPh sb="2" eb="4">
      <t>クンレン</t>
    </rPh>
    <rPh sb="4" eb="6">
      <t>フクシ</t>
    </rPh>
    <rPh sb="6" eb="8">
      <t>センモン</t>
    </rPh>
    <rPh sb="8" eb="10">
      <t>ショクイン</t>
    </rPh>
    <rPh sb="10" eb="12">
      <t>ハイチ</t>
    </rPh>
    <rPh sb="12" eb="13">
      <t>トウ</t>
    </rPh>
    <rPh sb="13" eb="15">
      <t>カサン</t>
    </rPh>
    <phoneticPr fontId="8"/>
  </si>
  <si>
    <t>ハ 福祉専門職員配置等加算（Ⅲ）</t>
    <rPh sb="10" eb="11">
      <t>トウ</t>
    </rPh>
    <phoneticPr fontId="8"/>
  </si>
  <si>
    <t>機能訓練視覚聴覚言語支援体制加算</t>
    <rPh sb="0" eb="2">
      <t>キノウ</t>
    </rPh>
    <rPh sb="2" eb="4">
      <t>クンレン</t>
    </rPh>
    <rPh sb="4" eb="6">
      <t>シカク</t>
    </rPh>
    <rPh sb="6" eb="8">
      <t>チョウカク</t>
    </rPh>
    <rPh sb="8" eb="10">
      <t>ゲンゴ</t>
    </rPh>
    <rPh sb="10" eb="12">
      <t>シエン</t>
    </rPh>
    <rPh sb="12" eb="14">
      <t>タイセイ</t>
    </rPh>
    <rPh sb="14" eb="16">
      <t>カサン</t>
    </rPh>
    <phoneticPr fontId="8"/>
  </si>
  <si>
    <t>視覚・聴覚言語障害者支援体制加算</t>
    <rPh sb="0" eb="2">
      <t>シカク</t>
    </rPh>
    <rPh sb="3" eb="5">
      <t>チョウカク</t>
    </rPh>
    <rPh sb="5" eb="7">
      <t>ゲンゴ</t>
    </rPh>
    <rPh sb="7" eb="10">
      <t>ショウガイシャ</t>
    </rPh>
    <rPh sb="10" eb="12">
      <t>シエン</t>
    </rPh>
    <rPh sb="12" eb="14">
      <t>タイセイ</t>
    </rPh>
    <rPh sb="14" eb="16">
      <t>カサン</t>
    </rPh>
    <phoneticPr fontId="8"/>
  </si>
  <si>
    <t>機能訓練初期加算</t>
    <rPh sb="0" eb="2">
      <t>キノウ</t>
    </rPh>
    <rPh sb="2" eb="4">
      <t>クンレン</t>
    </rPh>
    <rPh sb="4" eb="6">
      <t>ショキ</t>
    </rPh>
    <rPh sb="6" eb="8">
      <t>カサン</t>
    </rPh>
    <phoneticPr fontId="8"/>
  </si>
  <si>
    <t>初期加算（利用開始日から３０日を限度)</t>
    <rPh sb="0" eb="2">
      <t>ショキ</t>
    </rPh>
    <rPh sb="2" eb="4">
      <t>カサン</t>
    </rPh>
    <rPh sb="5" eb="7">
      <t>リヨウ</t>
    </rPh>
    <rPh sb="7" eb="9">
      <t>カイシ</t>
    </rPh>
    <rPh sb="9" eb="10">
      <t>ヒ</t>
    </rPh>
    <rPh sb="14" eb="15">
      <t>ヒ</t>
    </rPh>
    <rPh sb="16" eb="18">
      <t>ゲンド</t>
    </rPh>
    <phoneticPr fontId="8"/>
  </si>
  <si>
    <t>機能訓練欠席時対応加算</t>
    <phoneticPr fontId="8"/>
  </si>
  <si>
    <t>欠席時対応加算</t>
    <rPh sb="0" eb="2">
      <t>ケッセキ</t>
    </rPh>
    <rPh sb="2" eb="3">
      <t>ジ</t>
    </rPh>
    <rPh sb="3" eb="5">
      <t>タイオウ</t>
    </rPh>
    <rPh sb="5" eb="7">
      <t>カサン</t>
    </rPh>
    <phoneticPr fontId="8"/>
  </si>
  <si>
    <t>月４回限度</t>
    <rPh sb="0" eb="1">
      <t>ツキ</t>
    </rPh>
    <rPh sb="2" eb="3">
      <t>カイ</t>
    </rPh>
    <rPh sb="3" eb="5">
      <t>ゲンド</t>
    </rPh>
    <phoneticPr fontId="8"/>
  </si>
  <si>
    <t>機能訓練リハビリテーション加算１</t>
    <phoneticPr fontId="8"/>
  </si>
  <si>
    <t>リハビリテーション加算</t>
    <rPh sb="9" eb="11">
      <t>カサン</t>
    </rPh>
    <phoneticPr fontId="8"/>
  </si>
  <si>
    <t>イ　リハビリテーション加算（Ⅰ）</t>
  </si>
  <si>
    <t>１日につき</t>
    <rPh sb="1" eb="2">
      <t>ニチ</t>
    </rPh>
    <phoneticPr fontId="8"/>
  </si>
  <si>
    <t>機能訓練リハビリテーション加算２</t>
  </si>
  <si>
    <t>ロ　リハビリテーション加算（Ⅱ）</t>
  </si>
  <si>
    <t>機能訓練上限額管理加算</t>
    <rPh sb="0" eb="2">
      <t>キノウ</t>
    </rPh>
    <rPh sb="2" eb="4">
      <t>クンレン</t>
    </rPh>
    <phoneticPr fontId="8"/>
  </si>
  <si>
    <t>利用者負担上限額管理加算</t>
    <rPh sb="0" eb="3">
      <t>リヨウシャ</t>
    </rPh>
    <rPh sb="3" eb="5">
      <t>フタン</t>
    </rPh>
    <rPh sb="5" eb="7">
      <t>ジョウゲン</t>
    </rPh>
    <rPh sb="7" eb="8">
      <t>ガク</t>
    </rPh>
    <rPh sb="8" eb="10">
      <t>カンリ</t>
    </rPh>
    <rPh sb="10" eb="12">
      <t>カサン</t>
    </rPh>
    <phoneticPr fontId="8"/>
  </si>
  <si>
    <t>機能訓練食事提供体制加算</t>
    <rPh sb="0" eb="2">
      <t>キノウ</t>
    </rPh>
    <rPh sb="2" eb="4">
      <t>クンレン</t>
    </rPh>
    <rPh sb="4" eb="6">
      <t>ショクジ</t>
    </rPh>
    <rPh sb="6" eb="8">
      <t>テイキョウ</t>
    </rPh>
    <rPh sb="8" eb="10">
      <t>タイセイ</t>
    </rPh>
    <rPh sb="10" eb="12">
      <t>カサン</t>
    </rPh>
    <phoneticPr fontId="8"/>
  </si>
  <si>
    <t>食事提供体制加算</t>
    <rPh sb="0" eb="2">
      <t>ショクジ</t>
    </rPh>
    <rPh sb="2" eb="4">
      <t>テイキョウ</t>
    </rPh>
    <rPh sb="4" eb="6">
      <t>タイセイ</t>
    </rPh>
    <rPh sb="6" eb="8">
      <t>カサン</t>
    </rPh>
    <phoneticPr fontId="8"/>
  </si>
  <si>
    <t>機能訓練送迎加算Ⅰ</t>
    <phoneticPr fontId="8"/>
  </si>
  <si>
    <t>送迎加算</t>
    <phoneticPr fontId="8"/>
  </si>
  <si>
    <t>イ　送迎加算（Ⅰ）</t>
    <phoneticPr fontId="8"/>
  </si>
  <si>
    <t>片道につき</t>
    <rPh sb="0" eb="2">
      <t>カタミチ</t>
    </rPh>
    <phoneticPr fontId="8"/>
  </si>
  <si>
    <t>機能訓練送迎加算Ⅰ（同一敷地）</t>
    <phoneticPr fontId="8"/>
  </si>
  <si>
    <t>単位加算</t>
    <rPh sb="0" eb="2">
      <t>タンイ</t>
    </rPh>
    <rPh sb="2" eb="4">
      <t>カサン</t>
    </rPh>
    <phoneticPr fontId="13"/>
  </si>
  <si>
    <t>注　同一敷地内の場合</t>
    <rPh sb="0" eb="1">
      <t>チュウ</t>
    </rPh>
    <rPh sb="2" eb="4">
      <t>ドウイツ</t>
    </rPh>
    <rPh sb="4" eb="6">
      <t>シキチ</t>
    </rPh>
    <rPh sb="6" eb="7">
      <t>ナイ</t>
    </rPh>
    <rPh sb="8" eb="10">
      <t>バアイ</t>
    </rPh>
    <phoneticPr fontId="17"/>
  </si>
  <si>
    <t>機能訓練送迎加算Ⅱ</t>
    <phoneticPr fontId="8"/>
  </si>
  <si>
    <t>ロ　送迎加算（Ⅱ）</t>
    <phoneticPr fontId="8"/>
  </si>
  <si>
    <t>機能訓練送迎加算Ⅱ（同一敷地）</t>
    <phoneticPr fontId="8"/>
  </si>
  <si>
    <t>機能訓練体験利用加算Ⅰ</t>
    <rPh sb="0" eb="2">
      <t>キノウ</t>
    </rPh>
    <rPh sb="2" eb="4">
      <t>クンレン</t>
    </rPh>
    <phoneticPr fontId="8"/>
  </si>
  <si>
    <t>障害福祉サービスの体験利用支援加算</t>
    <rPh sb="0" eb="2">
      <t>ショウガイ</t>
    </rPh>
    <rPh sb="2" eb="4">
      <t>フクシ</t>
    </rPh>
    <rPh sb="9" eb="11">
      <t>タイケン</t>
    </rPh>
    <rPh sb="11" eb="13">
      <t>リヨウ</t>
    </rPh>
    <rPh sb="13" eb="15">
      <t>シエン</t>
    </rPh>
    <rPh sb="15" eb="17">
      <t>カサン</t>
    </rPh>
    <phoneticPr fontId="8"/>
  </si>
  <si>
    <t>イ　障害福祉サービスの体験利用支援加算（Ⅰ）</t>
    <rPh sb="2" eb="4">
      <t>ショウガイ</t>
    </rPh>
    <rPh sb="4" eb="6">
      <t>フクシ</t>
    </rPh>
    <rPh sb="11" eb="13">
      <t>タイケン</t>
    </rPh>
    <rPh sb="13" eb="15">
      <t>リヨウ</t>
    </rPh>
    <rPh sb="15" eb="17">
      <t>シエン</t>
    </rPh>
    <rPh sb="17" eb="18">
      <t>カ</t>
    </rPh>
    <rPh sb="18" eb="19">
      <t>サン</t>
    </rPh>
    <phoneticPr fontId="12"/>
  </si>
  <si>
    <t>機能訓練体験利用加算Ⅱ</t>
    <phoneticPr fontId="8"/>
  </si>
  <si>
    <t>ロ　障害福祉サービスの体験利用支援加算（Ⅱ）</t>
    <rPh sb="2" eb="4">
      <t>ショウガイ</t>
    </rPh>
    <rPh sb="4" eb="6">
      <t>フクシ</t>
    </rPh>
    <rPh sb="11" eb="13">
      <t>タイケン</t>
    </rPh>
    <rPh sb="13" eb="15">
      <t>リヨウ</t>
    </rPh>
    <rPh sb="15" eb="17">
      <t>シエン</t>
    </rPh>
    <rPh sb="17" eb="18">
      <t>カ</t>
    </rPh>
    <rPh sb="18" eb="19">
      <t>サン</t>
    </rPh>
    <phoneticPr fontId="12"/>
  </si>
  <si>
    <t>機能訓練体験利用加算（地域生活拠点）</t>
    <phoneticPr fontId="8"/>
  </si>
  <si>
    <t>注　地域生活支援拠点等の場合</t>
    <phoneticPr fontId="8"/>
  </si>
  <si>
    <t>機能訓練社会生活支援特別加算</t>
    <phoneticPr fontId="8"/>
  </si>
  <si>
    <t>社会生活支援特別加算</t>
    <phoneticPr fontId="8"/>
  </si>
  <si>
    <t>機能訓練就労移行支援体制加算１</t>
    <phoneticPr fontId="8"/>
  </si>
  <si>
    <t>就労移行支援体制加算</t>
    <phoneticPr fontId="8"/>
  </si>
  <si>
    <t>イ 定員２０人以下</t>
    <rPh sb="2" eb="4">
      <t>テイイン</t>
    </rPh>
    <rPh sb="6" eb="7">
      <t>ニン</t>
    </rPh>
    <rPh sb="7" eb="9">
      <t>イカ</t>
    </rPh>
    <phoneticPr fontId="18"/>
  </si>
  <si>
    <t>単位加算</t>
    <rPh sb="0" eb="2">
      <t>タンイ</t>
    </rPh>
    <rPh sb="2" eb="4">
      <t>カサン</t>
    </rPh>
    <phoneticPr fontId="18"/>
  </si>
  <si>
    <t>注１　前年度において、自立訓練（機能訓練）等を受けた後就労し、</t>
    <phoneticPr fontId="8"/>
  </si>
  <si>
    <t>機能訓練就労移行支援体制加算２</t>
    <phoneticPr fontId="8"/>
  </si>
  <si>
    <t>ロ 定員２１人以上４０人以下</t>
    <rPh sb="2" eb="4">
      <t>テイイン</t>
    </rPh>
    <rPh sb="6" eb="7">
      <t>ニン</t>
    </rPh>
    <rPh sb="7" eb="9">
      <t>イジョウ</t>
    </rPh>
    <rPh sb="11" eb="12">
      <t>ニン</t>
    </rPh>
    <rPh sb="12" eb="14">
      <t>イカ</t>
    </rPh>
    <phoneticPr fontId="18"/>
  </si>
  <si>
    <t>６月以上就労継続している者が１名以上いる場合、所定単位数にその前年度実績の人数を乗じた単位数を加算</t>
    <phoneticPr fontId="8"/>
  </si>
  <si>
    <t>機能訓練就労移行支援体制加算３</t>
    <phoneticPr fontId="8"/>
  </si>
  <si>
    <t>ハ 定員４１人以上６０人以下</t>
    <rPh sb="2" eb="4">
      <t>テイイン</t>
    </rPh>
    <rPh sb="6" eb="7">
      <t>ニン</t>
    </rPh>
    <rPh sb="7" eb="9">
      <t>イジョウ</t>
    </rPh>
    <rPh sb="11" eb="12">
      <t>ニン</t>
    </rPh>
    <rPh sb="12" eb="14">
      <t>イカ</t>
    </rPh>
    <phoneticPr fontId="18"/>
  </si>
  <si>
    <t>機能訓練就労移行支援体制加算４</t>
    <phoneticPr fontId="8"/>
  </si>
  <si>
    <t>ニ 定員６１人以上８０人以下</t>
    <rPh sb="2" eb="4">
      <t>テイイン</t>
    </rPh>
    <rPh sb="6" eb="7">
      <t>ニン</t>
    </rPh>
    <rPh sb="7" eb="9">
      <t>イジョウ</t>
    </rPh>
    <rPh sb="11" eb="12">
      <t>ニン</t>
    </rPh>
    <rPh sb="12" eb="14">
      <t>イカ</t>
    </rPh>
    <phoneticPr fontId="18"/>
  </si>
  <si>
    <t>注２　前年度実績には就労継続支援A型事業所への移行は除く</t>
    <phoneticPr fontId="8"/>
  </si>
  <si>
    <t>機能訓練就労移行支援体制加算５</t>
    <phoneticPr fontId="8"/>
  </si>
  <si>
    <t>ホ 定員８１人以上</t>
    <rPh sb="2" eb="4">
      <t>テイイン</t>
    </rPh>
    <rPh sb="6" eb="7">
      <t>ニン</t>
    </rPh>
    <rPh sb="7" eb="9">
      <t>イジョウ</t>
    </rPh>
    <phoneticPr fontId="18"/>
  </si>
  <si>
    <t>機能訓練処遇改善加算Ⅰ</t>
    <rPh sb="4" eb="6">
      <t>ショグウ</t>
    </rPh>
    <rPh sb="6" eb="8">
      <t>カイゼン</t>
    </rPh>
    <rPh sb="8" eb="10">
      <t>カサン</t>
    </rPh>
    <phoneticPr fontId="8"/>
  </si>
  <si>
    <t>機能訓練障害者支援施設処遇改善加算Ⅰ</t>
    <rPh sb="11" eb="13">
      <t>ショグウ</t>
    </rPh>
    <rPh sb="13" eb="15">
      <t>カイゼン</t>
    </rPh>
    <rPh sb="15" eb="17">
      <t>カサン</t>
    </rPh>
    <phoneticPr fontId="8"/>
  </si>
  <si>
    <t>指定障害者支援施設において行った場合</t>
    <phoneticPr fontId="8"/>
  </si>
  <si>
    <t>機能訓練処遇改善加算Ⅱ</t>
    <rPh sb="4" eb="6">
      <t>ショグウ</t>
    </rPh>
    <rPh sb="6" eb="8">
      <t>カイゼン</t>
    </rPh>
    <rPh sb="8" eb="10">
      <t>カサン</t>
    </rPh>
    <phoneticPr fontId="8"/>
  </si>
  <si>
    <t>機能訓練障害者支援施設処遇改善加算Ⅱ</t>
    <rPh sb="11" eb="13">
      <t>ショグウ</t>
    </rPh>
    <rPh sb="13" eb="15">
      <t>カイゼン</t>
    </rPh>
    <rPh sb="15" eb="17">
      <t>カサン</t>
    </rPh>
    <phoneticPr fontId="8"/>
  </si>
  <si>
    <t>機能訓練処遇改善加算Ⅲ</t>
    <rPh sb="4" eb="6">
      <t>ショグウ</t>
    </rPh>
    <rPh sb="6" eb="8">
      <t>カイゼン</t>
    </rPh>
    <rPh sb="8" eb="10">
      <t>カサン</t>
    </rPh>
    <phoneticPr fontId="8"/>
  </si>
  <si>
    <t>機能訓練障害者支援施設処遇改善加算Ⅲ</t>
    <rPh sb="11" eb="13">
      <t>ショグウ</t>
    </rPh>
    <rPh sb="13" eb="15">
      <t>カイゼン</t>
    </rPh>
    <rPh sb="15" eb="17">
      <t>カサン</t>
    </rPh>
    <phoneticPr fontId="8"/>
  </si>
  <si>
    <t>機能訓練処遇改善加算Ⅳ</t>
    <rPh sb="4" eb="6">
      <t>ショグウ</t>
    </rPh>
    <rPh sb="6" eb="8">
      <t>カイゼン</t>
    </rPh>
    <rPh sb="8" eb="10">
      <t>カサン</t>
    </rPh>
    <phoneticPr fontId="8"/>
  </si>
  <si>
    <t>機能訓練障害者支援施設処遇改善加算Ⅳ</t>
    <rPh sb="11" eb="13">
      <t>ショグウ</t>
    </rPh>
    <rPh sb="13" eb="15">
      <t>カイゼン</t>
    </rPh>
    <rPh sb="15" eb="17">
      <t>カサン</t>
    </rPh>
    <phoneticPr fontId="8"/>
  </si>
  <si>
    <t>機能訓練処遇改善加算Ⅴ</t>
    <rPh sb="4" eb="6">
      <t>ショグウ</t>
    </rPh>
    <rPh sb="6" eb="8">
      <t>カイゼン</t>
    </rPh>
    <rPh sb="8" eb="10">
      <t>カサン</t>
    </rPh>
    <phoneticPr fontId="8"/>
  </si>
  <si>
    <t>機能訓練障害者支援施設処遇改善加算Ⅴ</t>
    <rPh sb="11" eb="13">
      <t>ショグウ</t>
    </rPh>
    <rPh sb="13" eb="15">
      <t>カイゼン</t>
    </rPh>
    <rPh sb="15" eb="17">
      <t>カサン</t>
    </rPh>
    <phoneticPr fontId="8"/>
  </si>
  <si>
    <t>機能訓練処遇改善特別加算</t>
    <phoneticPr fontId="8"/>
  </si>
  <si>
    <t>機能訓練特定処遇改善加算Ⅰ</t>
    <rPh sb="0" eb="2">
      <t>キノウ</t>
    </rPh>
    <rPh sb="2" eb="4">
      <t>クンレン</t>
    </rPh>
    <phoneticPr fontId="1"/>
  </si>
  <si>
    <t>機能訓練特定処遇改善加算Ⅱ</t>
    <phoneticPr fontId="1"/>
  </si>
  <si>
    <t>機能訓練障害者支援施設特定処遇改善加算</t>
    <phoneticPr fontId="8"/>
  </si>
  <si>
    <t>指定障害者支援施設において行った場合</t>
    <phoneticPr fontId="1"/>
  </si>
  <si>
    <t>機能訓練ベースアップ等支援加算</t>
    <phoneticPr fontId="8"/>
  </si>
  <si>
    <t>機能訓練Ⅰ１・定超</t>
  </si>
  <si>
    <t>利用者の数が利用定員を超える場合</t>
    <phoneticPr fontId="8"/>
  </si>
  <si>
    <t>機能訓練Ⅰ１・定超・期間超</t>
  </si>
  <si>
    <t>機能訓練Ⅰ１・定超・未計画</t>
  </si>
  <si>
    <t>機能訓練Ⅰ１・定超・未計画・期間超</t>
  </si>
  <si>
    <t>機能訓練Ⅰ１・定超・未計画２</t>
  </si>
  <si>
    <t>機能訓練Ⅰ１・定超・未計画２・期間超</t>
  </si>
  <si>
    <t>機能訓練Ⅰ１・地公体・定超</t>
  </si>
  <si>
    <t>機能訓練Ⅰ１・地公体・定超・期間超</t>
  </si>
  <si>
    <t>機能訓練Ⅰ１・地公体・定超・未計画</t>
  </si>
  <si>
    <t>機能訓練Ⅰ１・地公体・定超・未計画・期間超</t>
  </si>
  <si>
    <t>機能訓練Ⅰ１・地公体・定超・未計画２</t>
  </si>
  <si>
    <t>機能訓練Ⅰ１・地公体・定超・未計画２・期間超</t>
  </si>
  <si>
    <t>機能訓練Ⅰ２・定超</t>
  </si>
  <si>
    <t>(2)定員２１人以上４０人以下</t>
    <rPh sb="3" eb="5">
      <t>テイイン</t>
    </rPh>
    <rPh sb="7" eb="8">
      <t>ニン</t>
    </rPh>
    <rPh sb="8" eb="10">
      <t>イジョウ</t>
    </rPh>
    <rPh sb="12" eb="13">
      <t>ニン</t>
    </rPh>
    <rPh sb="13" eb="15">
      <t>イカ</t>
    </rPh>
    <phoneticPr fontId="8"/>
  </si>
  <si>
    <t>機能訓練Ⅰ２・定超・期間超</t>
  </si>
  <si>
    <t>機能訓練Ⅰ２・定超・未計画</t>
  </si>
  <si>
    <t>機能訓練Ⅰ２・定超・未計画・期間超</t>
  </si>
  <si>
    <t>機能訓練Ⅰ２・定超・未計画２</t>
  </si>
  <si>
    <t>機能訓練Ⅰ２・定超・未計画２・期間超</t>
  </si>
  <si>
    <t>機能訓練Ⅰ２・地公体・定超</t>
  </si>
  <si>
    <t>機能訓練Ⅰ２・地公体・定超・期間超</t>
    <phoneticPr fontId="8"/>
  </si>
  <si>
    <t>機能訓練Ⅰ２・地公体・定超・未計画</t>
  </si>
  <si>
    <t>機能訓練Ⅰ２・地公体・定超・未計画・期間超</t>
  </si>
  <si>
    <t>機能訓練Ⅰ２・地公体・定超・未計画２</t>
  </si>
  <si>
    <t>機能訓練Ⅰ２・地公体・定超・未計画２・期間超</t>
  </si>
  <si>
    <t>機能訓練Ⅰ３・定超</t>
  </si>
  <si>
    <t>機能訓練Ⅰ３・定超・期間超</t>
  </si>
  <si>
    <t>機能訓練Ⅰ３・定超・未計画</t>
  </si>
  <si>
    <t>機能訓練Ⅰ３・定超・未計画・期間超</t>
  </si>
  <si>
    <t>機能訓練Ⅰ３・定超・未計画２</t>
  </si>
  <si>
    <t>機能訓練Ⅰ３・定超・未計画２・期間超</t>
  </si>
  <si>
    <t>機能訓練Ⅰ３・地公体・定超</t>
  </si>
  <si>
    <t>機能訓練Ⅰ３・地公体・定超・期間超</t>
  </si>
  <si>
    <t>機能訓練Ⅰ３・地公体・定超・未計画</t>
  </si>
  <si>
    <t>機能訓練Ⅰ３・地公体・定超・未計画・期間超</t>
  </si>
  <si>
    <t>機能訓練Ⅰ３・地公体・定超・未計画２</t>
  </si>
  <si>
    <t>機能訓練Ⅰ３・地公体・定超・未計画２・期間超</t>
  </si>
  <si>
    <t>機能訓練Ⅰ４・定超</t>
  </si>
  <si>
    <t>機能訓練Ⅰ４・定超・期間超</t>
  </si>
  <si>
    <t>機能訓練Ⅰ４・定超・未計画</t>
  </si>
  <si>
    <t>機能訓練Ⅰ４・定超・未計画・期間超</t>
  </si>
  <si>
    <t>機能訓練Ⅰ４・定超・未計画２</t>
  </si>
  <si>
    <t>機能訓練Ⅰ４・定超・未計画２・期間超</t>
  </si>
  <si>
    <t>機能訓練Ⅰ４・地公体・定超</t>
  </si>
  <si>
    <t>機能訓練Ⅰ４・地公体・定超・期間超</t>
  </si>
  <si>
    <t>機能訓練Ⅰ４・地公体・定超・未計画</t>
  </si>
  <si>
    <t>機能訓練Ⅰ４・地公体・定超・未計画・期間超</t>
  </si>
  <si>
    <t>機能訓練Ⅰ４・地公体・定超・未計画２</t>
  </si>
  <si>
    <t>機能訓練Ⅰ４・地公体・定超・未計画２・期間超</t>
  </si>
  <si>
    <t>機能訓練Ⅰ５・定超</t>
  </si>
  <si>
    <t>機能訓練Ⅰ５・定超・期間超</t>
  </si>
  <si>
    <t>機能訓練Ⅰ５・定超・未計画</t>
  </si>
  <si>
    <t>機能訓練Ⅰ５・定超・未計画・期間超</t>
  </si>
  <si>
    <t>機能訓練Ⅰ５・定超・未計画２</t>
  </si>
  <si>
    <t>機能訓練Ⅰ５・定超・未計画２・期間超</t>
  </si>
  <si>
    <t>機能訓練Ⅰ５・地公体・定超</t>
  </si>
  <si>
    <t>機能訓練Ⅰ５・地公体・定超・期間超</t>
  </si>
  <si>
    <t>機能訓練Ⅰ５・地公体・定超・未計画</t>
  </si>
  <si>
    <t>機能訓練Ⅰ５・地公体・定超・未計画・期間超</t>
  </si>
  <si>
    <t>機能訓練Ⅰ５・地公体・定超・未計画２</t>
  </si>
  <si>
    <t>機能訓練Ⅰ５・地公体・定超・未計画２・期間超</t>
  </si>
  <si>
    <t>共生型機能訓練・定超</t>
  </si>
  <si>
    <t>共生型機能訓練・地公体・定超</t>
  </si>
  <si>
    <t>（看護職員、理学療法士若しくは作業療法士、又は生活支援員欠員）</t>
    <rPh sb="1" eb="3">
      <t>カンゴ</t>
    </rPh>
    <rPh sb="3" eb="5">
      <t>ショクイン</t>
    </rPh>
    <rPh sb="6" eb="8">
      <t>リガク</t>
    </rPh>
    <rPh sb="8" eb="10">
      <t>リョウホウ</t>
    </rPh>
    <rPh sb="10" eb="11">
      <t>シ</t>
    </rPh>
    <rPh sb="11" eb="12">
      <t>モ</t>
    </rPh>
    <rPh sb="15" eb="17">
      <t>サギョウ</t>
    </rPh>
    <rPh sb="17" eb="20">
      <t>リョウホウシ</t>
    </rPh>
    <rPh sb="23" eb="25">
      <t>セイカツ</t>
    </rPh>
    <rPh sb="25" eb="27">
      <t>シエン</t>
    </rPh>
    <rPh sb="27" eb="28">
      <t>イン</t>
    </rPh>
    <rPh sb="28" eb="30">
      <t>ケツイン</t>
    </rPh>
    <phoneticPr fontId="8"/>
  </si>
  <si>
    <t>機能訓練Ⅰ１・人欠</t>
  </si>
  <si>
    <t>看護職員、理学療法士若しくは作業療法士又は生活支援員の員数が基準に満たない場合</t>
    <phoneticPr fontId="8"/>
  </si>
  <si>
    <t>機能訓練Ⅰ１・人欠・期間超</t>
  </si>
  <si>
    <t>機能訓練Ⅰ１・人欠・未計画</t>
  </si>
  <si>
    <t>機能訓練Ⅰ１・人欠・未計画・期間超</t>
  </si>
  <si>
    <t>機能訓練Ⅰ１・人欠・未計画２</t>
  </si>
  <si>
    <t>機能訓練Ⅰ１・人欠・未計画２・期間超</t>
  </si>
  <si>
    <t>機能訓練Ⅰ１・人欠２</t>
    <phoneticPr fontId="8"/>
  </si>
  <si>
    <t>機能訓練Ⅰ１・人欠２・期間超</t>
    <phoneticPr fontId="8"/>
  </si>
  <si>
    <t>機能訓練Ⅰ１・人欠２・未計画</t>
    <phoneticPr fontId="8"/>
  </si>
  <si>
    <t>機能訓練Ⅰ１・人欠２・未計画・期間超</t>
    <phoneticPr fontId="8"/>
  </si>
  <si>
    <t>機能訓練Ⅰ１・人欠２・未計画２</t>
    <phoneticPr fontId="8"/>
  </si>
  <si>
    <t>機能訓練Ⅰ１・人欠２・未計画２・期間超</t>
    <phoneticPr fontId="8"/>
  </si>
  <si>
    <t>機能訓練Ⅰ１・地公体・人欠</t>
  </si>
  <si>
    <t>機能訓練Ⅰ１・地公体・人欠・期間超</t>
  </si>
  <si>
    <t>機能訓練Ⅰ１・地公体・人欠・未計画</t>
  </si>
  <si>
    <t>機能訓練Ⅰ１・地公体・人欠・未計画・期間超</t>
  </si>
  <si>
    <t>機能訓練Ⅰ１・地公体・人欠・未計画２</t>
  </si>
  <si>
    <t>機能訓練Ⅰ１・地公体・人欠・未計画２・期間超</t>
  </si>
  <si>
    <t>機能訓練Ⅰ１・地公体・人欠２</t>
    <phoneticPr fontId="8"/>
  </si>
  <si>
    <t>機能訓練Ⅰ１・地公体・人欠２・期間超</t>
  </si>
  <si>
    <t>機能訓練Ⅰ１・地公体・人欠２・未計画</t>
  </si>
  <si>
    <t>機能訓練Ⅰ１・地公体・人欠２・未計画・期間超</t>
  </si>
  <si>
    <t>機能訓練Ⅰ１・地公体・人欠２・未計画２</t>
  </si>
  <si>
    <t>機能訓練Ⅰ１・地公体・人欠２・未計画２・期間超</t>
  </si>
  <si>
    <t>機能訓練Ⅰ２・人欠</t>
  </si>
  <si>
    <t>機能訓練Ⅰ２・人欠・期間超</t>
  </si>
  <si>
    <t>機能訓練Ⅰ２・人欠・未計画</t>
  </si>
  <si>
    <t>機能訓練Ⅰ２・人欠・未計画・期間超</t>
  </si>
  <si>
    <t>機能訓練Ⅰ２・人欠・未計画２</t>
  </si>
  <si>
    <t>機能訓練Ⅰ２・人欠・未計画２・期間超</t>
  </si>
  <si>
    <t>機能訓練Ⅰ２・人欠２</t>
  </si>
  <si>
    <t>機能訓練Ⅰ２・人欠２・期間超</t>
  </si>
  <si>
    <t>機能訓練Ⅰ２・人欠２・未計画</t>
  </si>
  <si>
    <t>機能訓練Ⅰ２・人欠２・未計画・期間超</t>
  </si>
  <si>
    <t>機能訓練Ⅰ２・人欠２・未計画２</t>
  </si>
  <si>
    <t>機能訓練Ⅰ２・人欠２・未計画２・期間超</t>
  </si>
  <si>
    <t>機能訓練Ⅰ２・地公体・人欠</t>
  </si>
  <si>
    <t>機能訓練Ⅰ２・地公体・人欠・期間超</t>
    <phoneticPr fontId="8"/>
  </si>
  <si>
    <t>機能訓練Ⅰ２・地公体・人欠・未計画</t>
  </si>
  <si>
    <t>機能訓練Ⅰ２・地公体・人欠・未計画・期間超</t>
  </si>
  <si>
    <t>機能訓練Ⅰ２・地公体・人欠・未計画２</t>
  </si>
  <si>
    <t>機能訓練Ⅰ２・地公体・人欠・未計画２・期間超</t>
  </si>
  <si>
    <t>機能訓練Ⅰ２・地公体・人欠２</t>
  </si>
  <si>
    <t>機能訓練Ⅰ２・地公体・人欠２・期間超</t>
  </si>
  <si>
    <t>機能訓練Ⅰ２・地公体・人欠２・未計画</t>
  </si>
  <si>
    <t>機能訓練Ⅰ２・地公体・人欠２・未計画・期間超</t>
  </si>
  <si>
    <t>機能訓練Ⅰ２・地公体・人欠２・未計画２</t>
  </si>
  <si>
    <t>機能訓練Ⅰ２・地公体・人欠２・未計画２・期間超</t>
  </si>
  <si>
    <t>機能訓練Ⅰ３・人欠</t>
  </si>
  <si>
    <t>機能訓練Ⅰ３・人欠・期間超</t>
  </si>
  <si>
    <t>機能訓練Ⅰ３・人欠・未計画</t>
  </si>
  <si>
    <t>機能訓練Ⅰ３・人欠・未計画・期間超</t>
  </si>
  <si>
    <t>機能訓練Ⅰ３・人欠・未計画２</t>
  </si>
  <si>
    <t>機能訓練Ⅰ３・人欠・未計画２・期間超</t>
  </si>
  <si>
    <t>機能訓練Ⅰ３・人欠２</t>
  </si>
  <si>
    <t>機能訓練Ⅰ３・人欠２・期間超</t>
  </si>
  <si>
    <t>機能訓練Ⅰ３・人欠２・未計画</t>
  </si>
  <si>
    <t>機能訓練Ⅰ３・人欠２・未計画・期間超</t>
  </si>
  <si>
    <t>機能訓練Ⅰ３・人欠２・未計画２</t>
  </si>
  <si>
    <t>機能訓練Ⅰ３・人欠２・未計画２・期間超</t>
  </si>
  <si>
    <t>機能訓練Ⅰ３・地公体・人欠</t>
  </si>
  <si>
    <t>機能訓練Ⅰ３・地公体・人欠・期間超</t>
  </si>
  <si>
    <t>機能訓練Ⅰ３・地公体・人欠・未計画</t>
  </si>
  <si>
    <t>機能訓練Ⅰ３・地公体・人欠・未計画・期間超</t>
  </si>
  <si>
    <t>機能訓練Ⅰ３・地公体・人欠・未計画２</t>
  </si>
  <si>
    <t>機能訓練Ⅰ３・地公体・人欠・未計画２・期間超</t>
  </si>
  <si>
    <t>機能訓練Ⅰ３・地公体・人欠２</t>
  </si>
  <si>
    <t>機能訓練Ⅰ３・地公体・人欠２・期間超</t>
  </si>
  <si>
    <t>機能訓練Ⅰ３・地公体・人欠２・未計画</t>
  </si>
  <si>
    <t>機能訓練Ⅰ３・地公体・人欠２・未計画・期間超</t>
  </si>
  <si>
    <t>機能訓練Ⅰ３・地公体・人欠２・未計画２</t>
  </si>
  <si>
    <t>機能訓練Ⅰ３・地公体・人欠２・未計画２・期間超</t>
  </si>
  <si>
    <t>機能訓練Ⅰ４・人欠</t>
  </si>
  <si>
    <t>機能訓練Ⅰ４・人欠・期間超</t>
  </si>
  <si>
    <t>機能訓練Ⅰ４・人欠・未計画</t>
  </si>
  <si>
    <t>機能訓練Ⅰ４・人欠・未計画・期間超</t>
  </si>
  <si>
    <t>機能訓練Ⅰ４・人欠・未計画２</t>
  </si>
  <si>
    <t>機能訓練Ⅰ４・人欠・未計画２・期間超</t>
  </si>
  <si>
    <t>機能訓練Ⅰ４・人欠２</t>
  </si>
  <si>
    <t>機能訓練Ⅰ４・人欠２・期間超</t>
  </si>
  <si>
    <t>機能訓練Ⅰ４・人欠２・未計画</t>
  </si>
  <si>
    <t>機能訓練Ⅰ４・人欠２・未計画・期間超</t>
  </si>
  <si>
    <t>機能訓練Ⅰ４・人欠２・未計画２</t>
  </si>
  <si>
    <t>機能訓練Ⅰ４・人欠２・未計画２・期間超</t>
  </si>
  <si>
    <t>機能訓練Ⅰ４・地公体・人欠</t>
  </si>
  <si>
    <t>機能訓練Ⅰ４・地公体・人欠・期間超</t>
  </si>
  <si>
    <t>機能訓練Ⅰ４・地公体・人欠・未計画</t>
  </si>
  <si>
    <t>機能訓練Ⅰ４・地公体・人欠・未計画・期間超</t>
  </si>
  <si>
    <t>機能訓練Ⅰ４・地公体・人欠・未計画２</t>
  </si>
  <si>
    <t>機能訓練Ⅰ４・地公体・人欠・未計画２・期間超</t>
  </si>
  <si>
    <t>機能訓練Ⅰ４・地公体・人欠２</t>
  </si>
  <si>
    <t>機能訓練Ⅰ４・地公体・人欠２・期間超</t>
  </si>
  <si>
    <t>機能訓練Ⅰ４・地公体・人欠２・未計画</t>
  </si>
  <si>
    <t>機能訓練Ⅰ４・地公体・人欠２・未計画・期間超</t>
  </si>
  <si>
    <t>機能訓練Ⅰ４・地公体・人欠２・未計画２</t>
  </si>
  <si>
    <t>機能訓練Ⅰ４・地公体・人欠２・未計画２・期間超</t>
  </si>
  <si>
    <t>機能訓練Ⅰ５・人欠</t>
  </si>
  <si>
    <t>機能訓練Ⅰ５・人欠・期間超</t>
  </si>
  <si>
    <t>機能訓練Ⅰ５・人欠・未計画</t>
  </si>
  <si>
    <t>機能訓練Ⅰ５・人欠・未計画・期間超</t>
  </si>
  <si>
    <t>機能訓練Ⅰ５・人欠・未計画２</t>
  </si>
  <si>
    <t>機能訓練Ⅰ５・人欠・未計画２・期間超</t>
  </si>
  <si>
    <t>機能訓練Ⅰ５・人欠２</t>
  </si>
  <si>
    <t>機能訓練Ⅰ５・人欠２・期間超</t>
  </si>
  <si>
    <t>機能訓練Ⅰ５・人欠２・未計画</t>
  </si>
  <si>
    <t>機能訓練Ⅰ５・人欠２・未計画・期間超</t>
  </si>
  <si>
    <t>機能訓練Ⅰ５・人欠２・未計画２</t>
  </si>
  <si>
    <t>機能訓練Ⅰ５・人欠２・未計画２・期間超</t>
  </si>
  <si>
    <t>機能訓練Ⅰ５・地公体・人欠</t>
  </si>
  <si>
    <t>機能訓練Ⅰ５・地公体・人欠・期間超</t>
  </si>
  <si>
    <t>機能訓練Ⅰ５・地公体・人欠・未計画</t>
  </si>
  <si>
    <t>機能訓練Ⅰ５・地公体・人欠・未計画・期間超</t>
  </si>
  <si>
    <t>機能訓練Ⅰ５・地公体・人欠・未計画２</t>
  </si>
  <si>
    <t>機能訓練Ⅰ５・地公体・人欠・未計画２・期間超</t>
  </si>
  <si>
    <t>機能訓練Ⅰ５・地公体・人欠２</t>
  </si>
  <si>
    <t>機能訓練Ⅰ５・地公体・人欠２・期間超</t>
  </si>
  <si>
    <t>機能訓練Ⅰ５・地公体・人欠２・未計画</t>
  </si>
  <si>
    <t>機能訓練Ⅰ５・地公体・人欠２・未計画・期間超</t>
  </si>
  <si>
    <t>機能訓練Ⅰ５・地公体・人欠２・未計画２</t>
  </si>
  <si>
    <t>機能訓練Ⅰ５・地公体・人欠２・未計画２・期間超</t>
  </si>
  <si>
    <t>（サービス管理責任者欠員）</t>
    <phoneticPr fontId="8"/>
  </si>
  <si>
    <t>機能訓練Ⅰ１・責欠</t>
  </si>
  <si>
    <t>サービス管理責任者の員数が基準に満たない場合</t>
    <phoneticPr fontId="8"/>
  </si>
  <si>
    <t>減算が適用される月から４月目まで</t>
    <phoneticPr fontId="8"/>
  </si>
  <si>
    <t>機能訓練Ⅰ１・責欠・期間超</t>
  </si>
  <si>
    <t>機能訓練Ⅰ１・責欠２</t>
  </si>
  <si>
    <t>５月以上連続して減算の場合</t>
    <phoneticPr fontId="8"/>
  </si>
  <si>
    <t>機能訓練Ⅰ１・責欠２・期間超</t>
  </si>
  <si>
    <t>機能訓練Ⅰ１・地公体・責欠</t>
  </si>
  <si>
    <t>機能訓練Ⅰ１・地公体・責欠・期間超</t>
  </si>
  <si>
    <t>機能訓練Ⅰ１・地公体・責欠２</t>
  </si>
  <si>
    <t>機能訓練Ⅰ１・地公体・責欠２・期間超</t>
  </si>
  <si>
    <t>機能訓練Ⅰ２・責欠</t>
  </si>
  <si>
    <t>機能訓練Ⅰ２・責欠・期間超</t>
  </si>
  <si>
    <t>機能訓練Ⅰ２・責欠２</t>
  </si>
  <si>
    <t>機能訓練Ⅰ２・責欠２・期間超</t>
  </si>
  <si>
    <t>機能訓練Ⅰ２・地公体・責欠</t>
  </si>
  <si>
    <t>機能訓練Ⅰ２・地公体・責欠・期間超</t>
    <phoneticPr fontId="8"/>
  </si>
  <si>
    <t>機能訓練Ⅰ２・地公体・責欠２</t>
  </si>
  <si>
    <t>機能訓練Ⅰ２・地公体・責欠２・期間超</t>
  </si>
  <si>
    <t>機能訓練Ⅰ３・責欠</t>
  </si>
  <si>
    <t>機能訓練Ⅰ３・責欠・期間超</t>
  </si>
  <si>
    <t>機能訓練Ⅰ３・責欠２</t>
  </si>
  <si>
    <t>機能訓練Ⅰ３・責欠２・期間超</t>
  </si>
  <si>
    <t>機能訓練Ⅰ３・地公体・責欠</t>
  </si>
  <si>
    <t>機能訓練Ⅰ３・地公体・責欠・期間超</t>
  </si>
  <si>
    <t>機能訓練Ⅰ３・地公体・責欠２</t>
  </si>
  <si>
    <t>機能訓練Ⅰ３・地公体・責欠２・期間超</t>
  </si>
  <si>
    <t>機能訓練Ⅰ４・責欠</t>
  </si>
  <si>
    <t>機能訓練Ⅰ４・責欠・期間超</t>
  </si>
  <si>
    <t>機能訓練Ⅰ４・責欠２</t>
  </si>
  <si>
    <t>機能訓練Ⅰ４・責欠２・期間超</t>
  </si>
  <si>
    <t>機能訓練Ⅰ４・地公体・責欠</t>
  </si>
  <si>
    <t>機能訓練Ⅰ４・地公体・責欠・期間超</t>
  </si>
  <si>
    <t>機能訓練Ⅰ４・地公体・責欠２</t>
  </si>
  <si>
    <t>機能訓練Ⅰ４・地公体・責欠２・期間超</t>
  </si>
  <si>
    <t>機能訓練Ⅰ５・責欠</t>
  </si>
  <si>
    <t>機能訓練Ⅰ５・責欠・期間超</t>
  </si>
  <si>
    <t>機能訓練Ⅰ５・責欠２</t>
  </si>
  <si>
    <t>機能訓練Ⅰ５・責欠２・期間超</t>
  </si>
  <si>
    <t>機能訓練Ⅰ５・地公体・責欠</t>
  </si>
  <si>
    <t>機能訓練Ⅰ５・地公体・責欠・期間超</t>
  </si>
  <si>
    <t>機能訓練Ⅰ５・地公体・責欠２</t>
  </si>
  <si>
    <t>機能訓練Ⅰ５・地公体・責欠２・期間超</t>
  </si>
  <si>
    <t>１３  自立訓練（生活訓練）サービスコード表</t>
    <phoneticPr fontId="8"/>
  </si>
  <si>
    <t>生活訓練Ⅰ１</t>
  </si>
  <si>
    <t>イ 生活訓練サービス費（Ⅰ）</t>
  </si>
  <si>
    <t>生活訓練Ⅰ１・期間超</t>
    <rPh sb="7" eb="9">
      <t>キカン</t>
    </rPh>
    <rPh sb="9" eb="10">
      <t>チョウ</t>
    </rPh>
    <phoneticPr fontId="8"/>
  </si>
  <si>
    <t>生活訓練Ⅰ１・未計画</t>
    <rPh sb="7" eb="8">
      <t>ミ</t>
    </rPh>
    <rPh sb="8" eb="10">
      <t>ケイカク</t>
    </rPh>
    <phoneticPr fontId="8"/>
  </si>
  <si>
    <t>自立訓練(生活訓練)計画等が作成されていない場合</t>
    <rPh sb="0" eb="2">
      <t>ジリツ</t>
    </rPh>
    <rPh sb="2" eb="4">
      <t>クンレン</t>
    </rPh>
    <rPh sb="12" eb="13">
      <t>トウ</t>
    </rPh>
    <rPh sb="14" eb="16">
      <t>サクセイ</t>
    </rPh>
    <rPh sb="22" eb="24">
      <t>バアイ</t>
    </rPh>
    <phoneticPr fontId="8"/>
  </si>
  <si>
    <t>生活訓練Ⅰ１・未計画・期間超</t>
    <rPh sb="7" eb="8">
      <t>ミ</t>
    </rPh>
    <rPh sb="8" eb="10">
      <t>ケイカク</t>
    </rPh>
    <rPh sb="11" eb="13">
      <t>キカン</t>
    </rPh>
    <rPh sb="13" eb="14">
      <t>チョウ</t>
    </rPh>
    <phoneticPr fontId="8"/>
  </si>
  <si>
    <t>生活訓練Ⅰ１・未計画２</t>
    <rPh sb="7" eb="8">
      <t>ミ</t>
    </rPh>
    <rPh sb="8" eb="10">
      <t>ケイカク</t>
    </rPh>
    <phoneticPr fontId="8"/>
  </si>
  <si>
    <t>生活訓練Ⅰ１・未計画２・期間超</t>
    <rPh sb="7" eb="8">
      <t>ミ</t>
    </rPh>
    <rPh sb="8" eb="10">
      <t>ケイカク</t>
    </rPh>
    <rPh sb="12" eb="14">
      <t>キカン</t>
    </rPh>
    <rPh sb="14" eb="15">
      <t>チョウ</t>
    </rPh>
    <phoneticPr fontId="8"/>
  </si>
  <si>
    <t>生活訓練Ⅰ１・地公体</t>
    <rPh sb="7" eb="8">
      <t>チ</t>
    </rPh>
    <rPh sb="8" eb="9">
      <t>コウ</t>
    </rPh>
    <rPh sb="9" eb="10">
      <t>カラダ</t>
    </rPh>
    <phoneticPr fontId="8"/>
  </si>
  <si>
    <t>地方公共団体が設置する指定自立訓練(生活訓練)事業所又は指定障害者支援施設の場合</t>
    <rPh sb="0" eb="2">
      <t>チホウ</t>
    </rPh>
    <rPh sb="2" eb="4">
      <t>コウキョウ</t>
    </rPh>
    <rPh sb="4" eb="6">
      <t>ダンタイ</t>
    </rPh>
    <rPh sb="7" eb="9">
      <t>セッチ</t>
    </rPh>
    <rPh sb="11" eb="13">
      <t>シテイ</t>
    </rPh>
    <rPh sb="13" eb="15">
      <t>ジリツ</t>
    </rPh>
    <rPh sb="15" eb="17">
      <t>クンレン</t>
    </rPh>
    <rPh sb="23" eb="25">
      <t>ジギョウ</t>
    </rPh>
    <rPh sb="25" eb="26">
      <t>ショ</t>
    </rPh>
    <rPh sb="26" eb="27">
      <t>マタ</t>
    </rPh>
    <rPh sb="28" eb="30">
      <t>シテイ</t>
    </rPh>
    <rPh sb="30" eb="33">
      <t>ショウガイシャ</t>
    </rPh>
    <rPh sb="33" eb="35">
      <t>シエン</t>
    </rPh>
    <rPh sb="35" eb="37">
      <t>シセツ</t>
    </rPh>
    <rPh sb="38" eb="40">
      <t>バアイ</t>
    </rPh>
    <phoneticPr fontId="8"/>
  </si>
  <si>
    <t>生活訓練Ⅰ１・地公体・期間超</t>
    <rPh sb="7" eb="8">
      <t>チ</t>
    </rPh>
    <rPh sb="8" eb="9">
      <t>コウ</t>
    </rPh>
    <rPh sb="9" eb="10">
      <t>カラダ</t>
    </rPh>
    <rPh sb="11" eb="13">
      <t>キカン</t>
    </rPh>
    <rPh sb="13" eb="14">
      <t>チョウ</t>
    </rPh>
    <phoneticPr fontId="8"/>
  </si>
  <si>
    <t>生活訓練Ⅰ１・地公体・未計画</t>
    <rPh sb="7" eb="8">
      <t>チ</t>
    </rPh>
    <rPh sb="8" eb="9">
      <t>コウ</t>
    </rPh>
    <rPh sb="9" eb="10">
      <t>カラダ</t>
    </rPh>
    <rPh sb="11" eb="12">
      <t>ミ</t>
    </rPh>
    <rPh sb="12" eb="14">
      <t>ケイカク</t>
    </rPh>
    <phoneticPr fontId="8"/>
  </si>
  <si>
    <t>生活訓練Ⅰ１・地公体・未計画・期間超</t>
    <rPh sb="7" eb="8">
      <t>チ</t>
    </rPh>
    <rPh sb="8" eb="9">
      <t>コウ</t>
    </rPh>
    <rPh sb="9" eb="10">
      <t>カラダ</t>
    </rPh>
    <rPh sb="11" eb="12">
      <t>ミ</t>
    </rPh>
    <rPh sb="12" eb="14">
      <t>ケイカク</t>
    </rPh>
    <rPh sb="15" eb="17">
      <t>キカン</t>
    </rPh>
    <rPh sb="17" eb="18">
      <t>チョウ</t>
    </rPh>
    <phoneticPr fontId="8"/>
  </si>
  <si>
    <t>生活訓練Ⅰ１・地公体・未計画２</t>
    <rPh sb="7" eb="8">
      <t>チ</t>
    </rPh>
    <rPh sb="8" eb="9">
      <t>コウ</t>
    </rPh>
    <rPh sb="9" eb="10">
      <t>カラダ</t>
    </rPh>
    <rPh sb="11" eb="12">
      <t>ミ</t>
    </rPh>
    <rPh sb="12" eb="14">
      <t>ケイカク</t>
    </rPh>
    <phoneticPr fontId="8"/>
  </si>
  <si>
    <t>生活訓練Ⅰ１・地公体・未計画２・期間超</t>
    <rPh sb="7" eb="8">
      <t>チ</t>
    </rPh>
    <rPh sb="8" eb="9">
      <t>コウ</t>
    </rPh>
    <rPh sb="9" eb="10">
      <t>カラダ</t>
    </rPh>
    <rPh sb="11" eb="12">
      <t>ミ</t>
    </rPh>
    <rPh sb="12" eb="14">
      <t>ケイカク</t>
    </rPh>
    <rPh sb="16" eb="18">
      <t>キカン</t>
    </rPh>
    <rPh sb="18" eb="19">
      <t>チョウ</t>
    </rPh>
    <phoneticPr fontId="8"/>
  </si>
  <si>
    <t>生活訓練Ⅰ２</t>
  </si>
  <si>
    <t>生活訓練Ⅰ２・期間超</t>
    <rPh sb="7" eb="9">
      <t>キカン</t>
    </rPh>
    <rPh sb="9" eb="10">
      <t>チョウ</t>
    </rPh>
    <phoneticPr fontId="8"/>
  </si>
  <si>
    <t>生活訓練Ⅰ２・未計画</t>
    <rPh sb="7" eb="8">
      <t>ミ</t>
    </rPh>
    <rPh sb="8" eb="10">
      <t>ケイカク</t>
    </rPh>
    <phoneticPr fontId="8"/>
  </si>
  <si>
    <t>生活訓練Ⅰ２・未計画・期間超</t>
    <rPh sb="7" eb="8">
      <t>ミ</t>
    </rPh>
    <rPh sb="8" eb="10">
      <t>ケイカク</t>
    </rPh>
    <rPh sb="11" eb="13">
      <t>キカン</t>
    </rPh>
    <rPh sb="13" eb="14">
      <t>チョウ</t>
    </rPh>
    <phoneticPr fontId="8"/>
  </si>
  <si>
    <t>生活訓練Ⅰ２・未計画２</t>
    <rPh sb="7" eb="8">
      <t>ミ</t>
    </rPh>
    <rPh sb="8" eb="10">
      <t>ケイカク</t>
    </rPh>
    <phoneticPr fontId="8"/>
  </si>
  <si>
    <t>生活訓練Ⅰ２・未計画２・期間超</t>
    <rPh sb="7" eb="8">
      <t>ミ</t>
    </rPh>
    <rPh sb="8" eb="10">
      <t>ケイカク</t>
    </rPh>
    <rPh sb="12" eb="14">
      <t>キカン</t>
    </rPh>
    <rPh sb="14" eb="15">
      <t>チョウ</t>
    </rPh>
    <phoneticPr fontId="8"/>
  </si>
  <si>
    <t>生活訓練Ⅰ２・地公体</t>
    <rPh sb="7" eb="8">
      <t>チ</t>
    </rPh>
    <rPh sb="8" eb="9">
      <t>コウ</t>
    </rPh>
    <rPh sb="9" eb="10">
      <t>カラダ</t>
    </rPh>
    <phoneticPr fontId="8"/>
  </si>
  <si>
    <t>生活訓練Ⅰ２・地公体・期間超</t>
    <rPh sb="7" eb="8">
      <t>チ</t>
    </rPh>
    <rPh sb="8" eb="9">
      <t>コウ</t>
    </rPh>
    <rPh sb="9" eb="10">
      <t>カラダ</t>
    </rPh>
    <rPh sb="11" eb="13">
      <t>キカン</t>
    </rPh>
    <rPh sb="13" eb="14">
      <t>チョウ</t>
    </rPh>
    <phoneticPr fontId="8"/>
  </si>
  <si>
    <t>生活訓練Ⅰ２・地公体・未計画</t>
    <rPh sb="7" eb="8">
      <t>チ</t>
    </rPh>
    <rPh sb="8" eb="9">
      <t>コウ</t>
    </rPh>
    <rPh sb="9" eb="10">
      <t>カラダ</t>
    </rPh>
    <rPh sb="11" eb="12">
      <t>ミ</t>
    </rPh>
    <rPh sb="12" eb="14">
      <t>ケイカク</t>
    </rPh>
    <phoneticPr fontId="8"/>
  </si>
  <si>
    <t>生活訓練Ⅰ２・地公体・未計画・期間超</t>
    <rPh sb="7" eb="8">
      <t>チ</t>
    </rPh>
    <rPh sb="8" eb="9">
      <t>コウ</t>
    </rPh>
    <rPh sb="9" eb="10">
      <t>カラダ</t>
    </rPh>
    <rPh sb="11" eb="12">
      <t>ミ</t>
    </rPh>
    <rPh sb="12" eb="14">
      <t>ケイカク</t>
    </rPh>
    <rPh sb="15" eb="17">
      <t>キカン</t>
    </rPh>
    <rPh sb="17" eb="18">
      <t>チョウ</t>
    </rPh>
    <phoneticPr fontId="8"/>
  </si>
  <si>
    <t>生活訓練Ⅰ２・地公体・未計画２</t>
    <rPh sb="7" eb="8">
      <t>チ</t>
    </rPh>
    <rPh sb="8" eb="9">
      <t>コウ</t>
    </rPh>
    <rPh sb="9" eb="10">
      <t>カラダ</t>
    </rPh>
    <rPh sb="11" eb="12">
      <t>ミ</t>
    </rPh>
    <rPh sb="12" eb="14">
      <t>ケイカク</t>
    </rPh>
    <phoneticPr fontId="8"/>
  </si>
  <si>
    <t>生活訓練Ⅰ２・地公体・未計画２・期間超</t>
    <rPh sb="7" eb="8">
      <t>チ</t>
    </rPh>
    <rPh sb="8" eb="9">
      <t>コウ</t>
    </rPh>
    <rPh sb="9" eb="10">
      <t>カラダ</t>
    </rPh>
    <rPh sb="11" eb="12">
      <t>ミ</t>
    </rPh>
    <rPh sb="12" eb="14">
      <t>ケイカク</t>
    </rPh>
    <rPh sb="16" eb="18">
      <t>キカン</t>
    </rPh>
    <rPh sb="18" eb="19">
      <t>チョウ</t>
    </rPh>
    <phoneticPr fontId="8"/>
  </si>
  <si>
    <t>生活訓練Ⅰ３</t>
  </si>
  <si>
    <t>生活訓練Ⅰ３・期間超</t>
    <rPh sb="7" eb="9">
      <t>キカン</t>
    </rPh>
    <rPh sb="9" eb="10">
      <t>チョウ</t>
    </rPh>
    <phoneticPr fontId="8"/>
  </si>
  <si>
    <t>生活訓練Ⅰ３・未計画</t>
    <rPh sb="7" eb="8">
      <t>ミ</t>
    </rPh>
    <rPh sb="8" eb="10">
      <t>ケイカク</t>
    </rPh>
    <phoneticPr fontId="8"/>
  </si>
  <si>
    <t>生活訓練Ⅰ３・未計画・期間超</t>
    <rPh sb="7" eb="8">
      <t>ミ</t>
    </rPh>
    <rPh sb="8" eb="10">
      <t>ケイカク</t>
    </rPh>
    <rPh sb="11" eb="13">
      <t>キカン</t>
    </rPh>
    <rPh sb="13" eb="14">
      <t>チョウ</t>
    </rPh>
    <phoneticPr fontId="8"/>
  </si>
  <si>
    <t>生活訓練Ⅰ３・未計画２</t>
    <rPh sb="7" eb="8">
      <t>ミ</t>
    </rPh>
    <rPh sb="8" eb="10">
      <t>ケイカク</t>
    </rPh>
    <phoneticPr fontId="8"/>
  </si>
  <si>
    <t>生活訓練Ⅰ３・未計画２・期間超</t>
    <rPh sb="7" eb="8">
      <t>ミ</t>
    </rPh>
    <rPh sb="8" eb="10">
      <t>ケイカク</t>
    </rPh>
    <rPh sb="12" eb="14">
      <t>キカン</t>
    </rPh>
    <rPh sb="14" eb="15">
      <t>チョウ</t>
    </rPh>
    <phoneticPr fontId="8"/>
  </si>
  <si>
    <t>生活訓練Ⅰ３・地公体</t>
    <rPh sb="7" eb="8">
      <t>チ</t>
    </rPh>
    <rPh sb="8" eb="9">
      <t>コウ</t>
    </rPh>
    <rPh sb="9" eb="10">
      <t>カラダ</t>
    </rPh>
    <phoneticPr fontId="8"/>
  </si>
  <si>
    <t>生活訓練Ⅰ３・地公体・期間超</t>
    <rPh sb="7" eb="8">
      <t>チ</t>
    </rPh>
    <rPh sb="8" eb="9">
      <t>コウ</t>
    </rPh>
    <rPh sb="9" eb="10">
      <t>カラダ</t>
    </rPh>
    <rPh sb="11" eb="13">
      <t>キカン</t>
    </rPh>
    <rPh sb="13" eb="14">
      <t>チョウ</t>
    </rPh>
    <phoneticPr fontId="8"/>
  </si>
  <si>
    <t>生活訓練Ⅰ３・地公体・未計画</t>
    <rPh sb="7" eb="8">
      <t>チ</t>
    </rPh>
    <rPh sb="8" eb="9">
      <t>コウ</t>
    </rPh>
    <rPh sb="9" eb="10">
      <t>カラダ</t>
    </rPh>
    <rPh sb="11" eb="12">
      <t>ミ</t>
    </rPh>
    <rPh sb="12" eb="14">
      <t>ケイカク</t>
    </rPh>
    <phoneticPr fontId="8"/>
  </si>
  <si>
    <t>生活訓練Ⅰ３・地公体・未計画・期間超</t>
    <rPh sb="7" eb="8">
      <t>チ</t>
    </rPh>
    <rPh sb="8" eb="9">
      <t>コウ</t>
    </rPh>
    <rPh sb="9" eb="10">
      <t>カラダ</t>
    </rPh>
    <rPh sb="11" eb="12">
      <t>ミ</t>
    </rPh>
    <rPh sb="12" eb="14">
      <t>ケイカク</t>
    </rPh>
    <rPh sb="15" eb="17">
      <t>キカン</t>
    </rPh>
    <rPh sb="17" eb="18">
      <t>チョウ</t>
    </rPh>
    <phoneticPr fontId="8"/>
  </si>
  <si>
    <t>生活訓練Ⅰ３・地公体・未計画２</t>
    <rPh sb="7" eb="8">
      <t>チ</t>
    </rPh>
    <rPh sb="8" eb="9">
      <t>コウ</t>
    </rPh>
    <rPh sb="9" eb="10">
      <t>カラダ</t>
    </rPh>
    <rPh sb="11" eb="12">
      <t>ミ</t>
    </rPh>
    <rPh sb="12" eb="14">
      <t>ケイカク</t>
    </rPh>
    <phoneticPr fontId="8"/>
  </si>
  <si>
    <t>生活訓練Ⅰ３・地公体・未計画２・期間超</t>
    <rPh sb="7" eb="8">
      <t>チ</t>
    </rPh>
    <rPh sb="8" eb="9">
      <t>コウ</t>
    </rPh>
    <rPh sb="9" eb="10">
      <t>カラダ</t>
    </rPh>
    <rPh sb="11" eb="12">
      <t>ミ</t>
    </rPh>
    <rPh sb="12" eb="14">
      <t>ケイカク</t>
    </rPh>
    <rPh sb="16" eb="18">
      <t>キカン</t>
    </rPh>
    <rPh sb="18" eb="19">
      <t>チョウ</t>
    </rPh>
    <phoneticPr fontId="8"/>
  </si>
  <si>
    <t>生活訓練Ⅰ４</t>
  </si>
  <si>
    <t>生活訓練Ⅰ４・期間超</t>
    <rPh sb="7" eb="9">
      <t>キカン</t>
    </rPh>
    <rPh sb="9" eb="10">
      <t>チョウ</t>
    </rPh>
    <phoneticPr fontId="8"/>
  </si>
  <si>
    <t>生活訓練Ⅰ４・未計画</t>
    <rPh sb="7" eb="8">
      <t>ミ</t>
    </rPh>
    <rPh sb="8" eb="10">
      <t>ケイカク</t>
    </rPh>
    <phoneticPr fontId="8"/>
  </si>
  <si>
    <t>生活訓練Ⅰ４・未計画・期間超</t>
    <rPh sb="7" eb="8">
      <t>ミ</t>
    </rPh>
    <rPh sb="8" eb="10">
      <t>ケイカク</t>
    </rPh>
    <rPh sb="11" eb="13">
      <t>キカン</t>
    </rPh>
    <rPh sb="13" eb="14">
      <t>チョウ</t>
    </rPh>
    <phoneticPr fontId="8"/>
  </si>
  <si>
    <t>生活訓練Ⅰ４・未計画２</t>
    <rPh sb="7" eb="8">
      <t>ミ</t>
    </rPh>
    <rPh sb="8" eb="10">
      <t>ケイカク</t>
    </rPh>
    <phoneticPr fontId="8"/>
  </si>
  <si>
    <t>生活訓練Ⅰ４・未計画２・期間超</t>
    <rPh sb="7" eb="8">
      <t>ミ</t>
    </rPh>
    <rPh sb="8" eb="10">
      <t>ケイカク</t>
    </rPh>
    <rPh sb="12" eb="14">
      <t>キカン</t>
    </rPh>
    <rPh sb="14" eb="15">
      <t>チョウ</t>
    </rPh>
    <phoneticPr fontId="8"/>
  </si>
  <si>
    <t>生活訓練Ⅰ４・地公体</t>
    <rPh sb="7" eb="8">
      <t>チ</t>
    </rPh>
    <rPh sb="8" eb="9">
      <t>コウ</t>
    </rPh>
    <rPh sb="9" eb="10">
      <t>カラダ</t>
    </rPh>
    <phoneticPr fontId="8"/>
  </si>
  <si>
    <t>生活訓練Ⅰ４・地公体・期間超</t>
    <rPh sb="7" eb="8">
      <t>チ</t>
    </rPh>
    <rPh sb="8" eb="9">
      <t>コウ</t>
    </rPh>
    <rPh sb="9" eb="10">
      <t>カラダ</t>
    </rPh>
    <rPh sb="11" eb="13">
      <t>キカン</t>
    </rPh>
    <rPh sb="13" eb="14">
      <t>チョウ</t>
    </rPh>
    <phoneticPr fontId="8"/>
  </si>
  <si>
    <t>生活訓練Ⅰ４・地公体・未計画</t>
    <rPh sb="7" eb="8">
      <t>チ</t>
    </rPh>
    <rPh sb="8" eb="9">
      <t>コウ</t>
    </rPh>
    <rPh sb="9" eb="10">
      <t>カラダ</t>
    </rPh>
    <rPh sb="11" eb="12">
      <t>ミ</t>
    </rPh>
    <rPh sb="12" eb="14">
      <t>ケイカク</t>
    </rPh>
    <phoneticPr fontId="8"/>
  </si>
  <si>
    <t>生活訓練Ⅰ４・地公体・未計画・期間超</t>
    <rPh sb="7" eb="8">
      <t>チ</t>
    </rPh>
    <rPh sb="8" eb="9">
      <t>コウ</t>
    </rPh>
    <rPh sb="9" eb="10">
      <t>カラダ</t>
    </rPh>
    <rPh sb="11" eb="12">
      <t>ミ</t>
    </rPh>
    <rPh sb="12" eb="14">
      <t>ケイカク</t>
    </rPh>
    <rPh sb="15" eb="17">
      <t>キカン</t>
    </rPh>
    <rPh sb="17" eb="18">
      <t>チョウ</t>
    </rPh>
    <phoneticPr fontId="8"/>
  </si>
  <si>
    <t>生活訓練Ⅰ４・地公体・未計画２</t>
    <rPh sb="7" eb="8">
      <t>チ</t>
    </rPh>
    <rPh sb="8" eb="9">
      <t>コウ</t>
    </rPh>
    <rPh sb="9" eb="10">
      <t>カラダ</t>
    </rPh>
    <rPh sb="11" eb="12">
      <t>ミ</t>
    </rPh>
    <rPh sb="12" eb="14">
      <t>ケイカク</t>
    </rPh>
    <phoneticPr fontId="8"/>
  </si>
  <si>
    <t>生活訓練Ⅰ４・地公体・未計画２・期間超</t>
    <rPh sb="7" eb="8">
      <t>チ</t>
    </rPh>
    <rPh sb="8" eb="9">
      <t>コウ</t>
    </rPh>
    <rPh sb="9" eb="10">
      <t>カラダ</t>
    </rPh>
    <rPh sb="11" eb="12">
      <t>ミ</t>
    </rPh>
    <rPh sb="12" eb="14">
      <t>ケイカク</t>
    </rPh>
    <rPh sb="16" eb="18">
      <t>キカン</t>
    </rPh>
    <rPh sb="18" eb="19">
      <t>チョウ</t>
    </rPh>
    <phoneticPr fontId="8"/>
  </si>
  <si>
    <t>生活訓練Ⅰ５</t>
  </si>
  <si>
    <t>生活訓練Ⅰ５・期間超</t>
    <rPh sb="7" eb="9">
      <t>キカン</t>
    </rPh>
    <rPh sb="9" eb="10">
      <t>チョウ</t>
    </rPh>
    <phoneticPr fontId="8"/>
  </si>
  <si>
    <t>生活訓練Ⅰ５・未計画</t>
    <rPh sb="7" eb="8">
      <t>ミ</t>
    </rPh>
    <rPh sb="8" eb="10">
      <t>ケイカク</t>
    </rPh>
    <phoneticPr fontId="8"/>
  </si>
  <si>
    <t>生活訓練Ⅰ５・未計画・期間超</t>
    <rPh sb="7" eb="8">
      <t>ミ</t>
    </rPh>
    <rPh sb="8" eb="10">
      <t>ケイカク</t>
    </rPh>
    <rPh sb="11" eb="13">
      <t>キカン</t>
    </rPh>
    <rPh sb="13" eb="14">
      <t>チョウ</t>
    </rPh>
    <phoneticPr fontId="8"/>
  </si>
  <si>
    <t>生活訓練Ⅰ５・未計画２</t>
    <rPh sb="7" eb="8">
      <t>ミ</t>
    </rPh>
    <rPh sb="8" eb="10">
      <t>ケイカク</t>
    </rPh>
    <phoneticPr fontId="8"/>
  </si>
  <si>
    <t>生活訓練Ⅰ５・未計画２・期間超</t>
    <rPh sb="7" eb="8">
      <t>ミ</t>
    </rPh>
    <rPh sb="8" eb="10">
      <t>ケイカク</t>
    </rPh>
    <rPh sb="12" eb="14">
      <t>キカン</t>
    </rPh>
    <rPh sb="14" eb="15">
      <t>チョウ</t>
    </rPh>
    <phoneticPr fontId="8"/>
  </si>
  <si>
    <t>生活訓練Ⅰ５・地公体</t>
    <rPh sb="7" eb="8">
      <t>チ</t>
    </rPh>
    <rPh sb="8" eb="9">
      <t>コウ</t>
    </rPh>
    <rPh sb="9" eb="10">
      <t>カラダ</t>
    </rPh>
    <phoneticPr fontId="8"/>
  </si>
  <si>
    <t>生活訓練Ⅰ５・地公体・期間超</t>
    <rPh sb="7" eb="8">
      <t>チ</t>
    </rPh>
    <rPh sb="8" eb="9">
      <t>コウ</t>
    </rPh>
    <rPh sb="9" eb="10">
      <t>カラダ</t>
    </rPh>
    <rPh sb="11" eb="13">
      <t>キカン</t>
    </rPh>
    <rPh sb="13" eb="14">
      <t>チョウ</t>
    </rPh>
    <phoneticPr fontId="8"/>
  </si>
  <si>
    <t>生活訓練Ⅰ５・地公体・未計画</t>
    <rPh sb="7" eb="8">
      <t>チ</t>
    </rPh>
    <rPh sb="8" eb="9">
      <t>コウ</t>
    </rPh>
    <rPh sb="9" eb="10">
      <t>カラダ</t>
    </rPh>
    <rPh sb="11" eb="12">
      <t>ミ</t>
    </rPh>
    <rPh sb="12" eb="14">
      <t>ケイカク</t>
    </rPh>
    <phoneticPr fontId="8"/>
  </si>
  <si>
    <t>生活訓練Ⅰ５・地公体・未計画・期間超</t>
    <rPh sb="7" eb="8">
      <t>チ</t>
    </rPh>
    <rPh sb="8" eb="9">
      <t>コウ</t>
    </rPh>
    <rPh sb="9" eb="10">
      <t>カラダ</t>
    </rPh>
    <rPh sb="11" eb="12">
      <t>ミ</t>
    </rPh>
    <rPh sb="12" eb="14">
      <t>ケイカク</t>
    </rPh>
    <rPh sb="15" eb="17">
      <t>キカン</t>
    </rPh>
    <rPh sb="17" eb="18">
      <t>チョウ</t>
    </rPh>
    <phoneticPr fontId="8"/>
  </si>
  <si>
    <t>生活訓練Ⅰ５・地公体・未計画２</t>
    <rPh sb="7" eb="8">
      <t>チ</t>
    </rPh>
    <rPh sb="8" eb="9">
      <t>コウ</t>
    </rPh>
    <rPh sb="9" eb="10">
      <t>カラダ</t>
    </rPh>
    <rPh sb="11" eb="12">
      <t>ミ</t>
    </rPh>
    <rPh sb="12" eb="14">
      <t>ケイカク</t>
    </rPh>
    <phoneticPr fontId="8"/>
  </si>
  <si>
    <t>生活訓練Ⅰ５・地公体・未計画２・期間超</t>
    <rPh sb="7" eb="8">
      <t>チ</t>
    </rPh>
    <rPh sb="8" eb="9">
      <t>コウ</t>
    </rPh>
    <rPh sb="9" eb="10">
      <t>カラダ</t>
    </rPh>
    <rPh sb="11" eb="12">
      <t>ミ</t>
    </rPh>
    <rPh sb="12" eb="14">
      <t>ケイカク</t>
    </rPh>
    <rPh sb="16" eb="18">
      <t>キカン</t>
    </rPh>
    <rPh sb="18" eb="19">
      <t>チョウ</t>
    </rPh>
    <phoneticPr fontId="8"/>
  </si>
  <si>
    <t>生活訓練Ⅱ１</t>
  </si>
  <si>
    <t>ロ 生活訓練サービス費（Ⅱ）</t>
    <rPh sb="10" eb="11">
      <t>ヒ</t>
    </rPh>
    <phoneticPr fontId="8"/>
  </si>
  <si>
    <t>生活訓練Ⅱ１・期間超</t>
  </si>
  <si>
    <t>生活訓練Ⅱ１・未計画</t>
    <rPh sb="7" eb="8">
      <t>ミ</t>
    </rPh>
    <rPh sb="8" eb="10">
      <t>ケイカク</t>
    </rPh>
    <phoneticPr fontId="8"/>
  </si>
  <si>
    <t>生活訓練Ⅱ１・未計画・期間超</t>
    <rPh sb="7" eb="8">
      <t>ミ</t>
    </rPh>
    <rPh sb="8" eb="10">
      <t>ケイカク</t>
    </rPh>
    <rPh sb="11" eb="13">
      <t>キカン</t>
    </rPh>
    <rPh sb="13" eb="14">
      <t>チョウ</t>
    </rPh>
    <phoneticPr fontId="8"/>
  </si>
  <si>
    <t>生活訓練Ⅱ１・未計画２</t>
    <rPh sb="7" eb="8">
      <t>ミ</t>
    </rPh>
    <rPh sb="8" eb="10">
      <t>ケイカク</t>
    </rPh>
    <phoneticPr fontId="8"/>
  </si>
  <si>
    <t>生活訓練Ⅱ１・未計画２・期間超</t>
    <rPh sb="7" eb="8">
      <t>ミ</t>
    </rPh>
    <rPh sb="8" eb="10">
      <t>ケイカク</t>
    </rPh>
    <rPh sb="12" eb="14">
      <t>キカン</t>
    </rPh>
    <rPh sb="14" eb="15">
      <t>チョウ</t>
    </rPh>
    <phoneticPr fontId="8"/>
  </si>
  <si>
    <t>生活訓練Ⅱ２</t>
  </si>
  <si>
    <t>生活訓練Ⅱ２・期間超</t>
  </si>
  <si>
    <t>生活訓練Ⅱ２・未計画</t>
    <rPh sb="7" eb="8">
      <t>ミ</t>
    </rPh>
    <rPh sb="8" eb="10">
      <t>ケイカク</t>
    </rPh>
    <phoneticPr fontId="8"/>
  </si>
  <si>
    <t>生活訓練Ⅱ２・未計画・期間超</t>
    <rPh sb="7" eb="8">
      <t>ミ</t>
    </rPh>
    <rPh sb="8" eb="10">
      <t>ケイカク</t>
    </rPh>
    <rPh sb="11" eb="13">
      <t>キカン</t>
    </rPh>
    <rPh sb="13" eb="14">
      <t>チョウ</t>
    </rPh>
    <phoneticPr fontId="8"/>
  </si>
  <si>
    <t>生活訓練Ⅱ２・未計画２</t>
    <rPh sb="7" eb="8">
      <t>ミ</t>
    </rPh>
    <rPh sb="8" eb="10">
      <t>ケイカク</t>
    </rPh>
    <phoneticPr fontId="8"/>
  </si>
  <si>
    <t>生活訓練Ⅱ２・未計画２・期間超</t>
    <rPh sb="7" eb="8">
      <t>ミ</t>
    </rPh>
    <rPh sb="8" eb="10">
      <t>ケイカク</t>
    </rPh>
    <rPh sb="12" eb="14">
      <t>キカン</t>
    </rPh>
    <rPh sb="14" eb="15">
      <t>チョウ</t>
    </rPh>
    <phoneticPr fontId="8"/>
  </si>
  <si>
    <t>生活訓練Ⅱ３</t>
  </si>
  <si>
    <t>生活訓練Ⅱ３・期間超</t>
  </si>
  <si>
    <t>生活訓練Ⅱ３・未計画</t>
    <rPh sb="7" eb="8">
      <t>ミ</t>
    </rPh>
    <rPh sb="8" eb="10">
      <t>ケイカク</t>
    </rPh>
    <phoneticPr fontId="8"/>
  </si>
  <si>
    <t>生活訓練Ⅱ３・未計画・期間超</t>
    <rPh sb="7" eb="8">
      <t>ミ</t>
    </rPh>
    <rPh sb="8" eb="10">
      <t>ケイカク</t>
    </rPh>
    <rPh sb="11" eb="13">
      <t>キカン</t>
    </rPh>
    <rPh sb="13" eb="14">
      <t>チョウ</t>
    </rPh>
    <phoneticPr fontId="8"/>
  </si>
  <si>
    <t>生活訓練Ⅱ３・未計画２</t>
    <rPh sb="7" eb="8">
      <t>ミ</t>
    </rPh>
    <rPh sb="8" eb="10">
      <t>ケイカク</t>
    </rPh>
    <phoneticPr fontId="8"/>
  </si>
  <si>
    <t>生活訓練Ⅱ３・未計画２・期間超</t>
    <rPh sb="7" eb="8">
      <t>ミ</t>
    </rPh>
    <rPh sb="8" eb="10">
      <t>ケイカク</t>
    </rPh>
    <rPh sb="12" eb="14">
      <t>キカン</t>
    </rPh>
    <rPh sb="14" eb="15">
      <t>チョウ</t>
    </rPh>
    <phoneticPr fontId="8"/>
  </si>
  <si>
    <t>共生型生活訓練</t>
  </si>
  <si>
    <t>ホ 共生型生活訓練サービス費</t>
    <rPh sb="2" eb="5">
      <t>キョウセイガタ</t>
    </rPh>
    <rPh sb="13" eb="14">
      <t>ヒ</t>
    </rPh>
    <phoneticPr fontId="8"/>
  </si>
  <si>
    <t>共生型生活訓練・地公体</t>
  </si>
  <si>
    <t>基準該当生活訓練</t>
    <rPh sb="0" eb="2">
      <t>キジュン</t>
    </rPh>
    <rPh sb="2" eb="4">
      <t>ガイトウ</t>
    </rPh>
    <phoneticPr fontId="8"/>
  </si>
  <si>
    <t>ヘ 基準該当生活訓練サービス費</t>
    <rPh sb="2" eb="4">
      <t>キジュン</t>
    </rPh>
    <rPh sb="4" eb="6">
      <t>ガイトウ</t>
    </rPh>
    <rPh sb="14" eb="15">
      <t>ヒ</t>
    </rPh>
    <phoneticPr fontId="8"/>
  </si>
  <si>
    <t>令和３年９月３０日までの上乗せ分（生活訓練）</t>
    <phoneticPr fontId="1"/>
  </si>
  <si>
    <t>１月につき</t>
    <rPh sb="1" eb="2">
      <t>ツキ</t>
    </rPh>
    <phoneticPr fontId="8"/>
  </si>
  <si>
    <t>生活訓練身体拘束廃止未実施減算（生活訓練Ⅰ）</t>
    <phoneticPr fontId="8"/>
  </si>
  <si>
    <t>身体拘束廃止未実施減算</t>
    <phoneticPr fontId="8"/>
  </si>
  <si>
    <t>イ 生活訓練サービス費（Ⅰ）</t>
    <phoneticPr fontId="1"/>
  </si>
  <si>
    <t>生活訓練身体拘束廃止未実施減算（生活訓練Ⅱ）</t>
    <phoneticPr fontId="8"/>
  </si>
  <si>
    <t>ロ 生活訓練サービス費（Ⅱ）</t>
    <phoneticPr fontId="1"/>
  </si>
  <si>
    <t>生活訓練身体拘束廃止未実施減算（共生型生活訓練）</t>
    <phoneticPr fontId="8"/>
  </si>
  <si>
    <t>ホ 共生型生活訓練サービス費</t>
    <phoneticPr fontId="1"/>
  </si>
  <si>
    <t>生活訓練サービス管理責任者配置等加算</t>
    <phoneticPr fontId="8"/>
  </si>
  <si>
    <t>生活訓練特地加算</t>
  </si>
  <si>
    <t>生活訓練福祉専門職員配置等加算Ⅰ</t>
    <rPh sb="4" eb="6">
      <t>フクシ</t>
    </rPh>
    <rPh sb="6" eb="8">
      <t>センモン</t>
    </rPh>
    <rPh sb="8" eb="10">
      <t>ショクイン</t>
    </rPh>
    <rPh sb="10" eb="12">
      <t>ハイチ</t>
    </rPh>
    <rPh sb="12" eb="13">
      <t>トウ</t>
    </rPh>
    <rPh sb="13" eb="15">
      <t>カサン</t>
    </rPh>
    <phoneticPr fontId="8"/>
  </si>
  <si>
    <t>生活訓練福祉専門職員配置等加算Ⅱ</t>
    <rPh sb="4" eb="6">
      <t>フクシ</t>
    </rPh>
    <rPh sb="6" eb="8">
      <t>センモン</t>
    </rPh>
    <rPh sb="8" eb="10">
      <t>ショクイン</t>
    </rPh>
    <rPh sb="10" eb="12">
      <t>ハイチ</t>
    </rPh>
    <rPh sb="12" eb="13">
      <t>トウ</t>
    </rPh>
    <rPh sb="13" eb="15">
      <t>カサン</t>
    </rPh>
    <phoneticPr fontId="8"/>
  </si>
  <si>
    <t>生活訓練福祉専門職員配置等加算Ⅲ</t>
    <rPh sb="4" eb="6">
      <t>フクシ</t>
    </rPh>
    <rPh sb="6" eb="8">
      <t>センモン</t>
    </rPh>
    <rPh sb="8" eb="10">
      <t>ショクイン</t>
    </rPh>
    <rPh sb="10" eb="12">
      <t>ハイチ</t>
    </rPh>
    <rPh sb="12" eb="13">
      <t>トウ</t>
    </rPh>
    <rPh sb="13" eb="15">
      <t>カサン</t>
    </rPh>
    <phoneticPr fontId="8"/>
  </si>
  <si>
    <t>生活訓練視覚聴覚言語支援体制加算</t>
    <rPh sb="4" eb="6">
      <t>シカク</t>
    </rPh>
    <rPh sb="6" eb="8">
      <t>チョウカク</t>
    </rPh>
    <rPh sb="8" eb="10">
      <t>ゲンゴ</t>
    </rPh>
    <rPh sb="10" eb="12">
      <t>シエン</t>
    </rPh>
    <rPh sb="12" eb="14">
      <t>タイセイ</t>
    </rPh>
    <rPh sb="14" eb="16">
      <t>カサン</t>
    </rPh>
    <phoneticPr fontId="8"/>
  </si>
  <si>
    <t>生活訓練初期加算</t>
    <rPh sb="4" eb="6">
      <t>ショキ</t>
    </rPh>
    <rPh sb="6" eb="8">
      <t>カサン</t>
    </rPh>
    <phoneticPr fontId="8"/>
  </si>
  <si>
    <t>生活訓練欠席時対応加算</t>
  </si>
  <si>
    <t>生活訓練医療連携体制加算Ⅰ</t>
    <rPh sb="4" eb="6">
      <t>イリョウ</t>
    </rPh>
    <rPh sb="6" eb="8">
      <t>レンケイ</t>
    </rPh>
    <rPh sb="8" eb="10">
      <t>タイセイ</t>
    </rPh>
    <rPh sb="10" eb="12">
      <t>カサン</t>
    </rPh>
    <phoneticPr fontId="8"/>
  </si>
  <si>
    <t>医療連携体制加算</t>
    <phoneticPr fontId="8"/>
  </si>
  <si>
    <t>イ 医療連携体制加算（Ⅰ）</t>
  </si>
  <si>
    <t>注　医療的ケアを必要としない利用者に対する看護であって、看護の提供時間が１時間未満である場合</t>
    <phoneticPr fontId="1"/>
  </si>
  <si>
    <t>生活訓練医療連携体制加算Ⅱ</t>
    <rPh sb="4" eb="6">
      <t>イリョウ</t>
    </rPh>
    <rPh sb="6" eb="8">
      <t>レンケイ</t>
    </rPh>
    <rPh sb="8" eb="10">
      <t>タイセイ</t>
    </rPh>
    <rPh sb="10" eb="12">
      <t>カサン</t>
    </rPh>
    <phoneticPr fontId="8"/>
  </si>
  <si>
    <t>ロ 医療連携体制加算（Ⅱ）</t>
  </si>
  <si>
    <t>注　医療的ケアを必要としない利用者に対する看護であって、看護の提供時間が１時間以上２時間未満である場合</t>
    <phoneticPr fontId="1"/>
  </si>
  <si>
    <t>生活訓練医療連携体制加算Ⅲ</t>
    <rPh sb="4" eb="6">
      <t>イリョウ</t>
    </rPh>
    <rPh sb="6" eb="8">
      <t>レンケイ</t>
    </rPh>
    <rPh sb="8" eb="10">
      <t>タイセイ</t>
    </rPh>
    <rPh sb="10" eb="12">
      <t>カサン</t>
    </rPh>
    <phoneticPr fontId="8"/>
  </si>
  <si>
    <t>ハ 医療連携体制加算（Ⅲ）</t>
  </si>
  <si>
    <t>注　医療的ケアを必要としない利用者に対する看護であって、看護の提供時間が２時間以上である場合</t>
    <phoneticPr fontId="1"/>
  </si>
  <si>
    <t>生活訓練医療連携体制加算Ⅳ１</t>
    <rPh sb="4" eb="6">
      <t>イリョウ</t>
    </rPh>
    <rPh sb="6" eb="8">
      <t>レンケイ</t>
    </rPh>
    <rPh sb="8" eb="10">
      <t>タイセイ</t>
    </rPh>
    <rPh sb="10" eb="12">
      <t>カサン</t>
    </rPh>
    <phoneticPr fontId="8"/>
  </si>
  <si>
    <t>ニ 医療連携体制加算（Ⅳ）</t>
  </si>
  <si>
    <t>（1）利用者が１人</t>
    <phoneticPr fontId="1"/>
  </si>
  <si>
    <t>注　医療的ケアを必要とする利用者に対する看護である場合</t>
    <phoneticPr fontId="1"/>
  </si>
  <si>
    <t>生活訓練医療連携体制加算Ⅳ２</t>
    <rPh sb="4" eb="6">
      <t>イリョウ</t>
    </rPh>
    <rPh sb="6" eb="8">
      <t>レンケイ</t>
    </rPh>
    <rPh sb="8" eb="10">
      <t>タイセイ</t>
    </rPh>
    <rPh sb="10" eb="12">
      <t>カサン</t>
    </rPh>
    <phoneticPr fontId="8"/>
  </si>
  <si>
    <t>（2）利用者が２人</t>
    <phoneticPr fontId="1"/>
  </si>
  <si>
    <t>生活訓練医療連携体制加算Ⅳ３</t>
    <rPh sb="4" eb="6">
      <t>イリョウ</t>
    </rPh>
    <rPh sb="6" eb="8">
      <t>レンケイ</t>
    </rPh>
    <rPh sb="8" eb="10">
      <t>タイセイ</t>
    </rPh>
    <rPh sb="10" eb="12">
      <t>カサン</t>
    </rPh>
    <phoneticPr fontId="8"/>
  </si>
  <si>
    <t>（3）利用者が３人以上８人以下</t>
    <phoneticPr fontId="1"/>
  </si>
  <si>
    <t>生活訓練医療連携体制加算Ⅴ</t>
    <phoneticPr fontId="1"/>
  </si>
  <si>
    <t>ホ　医療連携体制加算（Ⅴ）</t>
    <phoneticPr fontId="1"/>
  </si>
  <si>
    <t>※利用者数で按分した単位数を算定</t>
    <phoneticPr fontId="1"/>
  </si>
  <si>
    <t>生活訓練医療連携体制加算Ⅵ</t>
    <phoneticPr fontId="1"/>
  </si>
  <si>
    <t>ヘ　医療連携体制加算（Ⅵ）</t>
    <phoneticPr fontId="1"/>
  </si>
  <si>
    <t>生活訓練個別計画訓練支援加算</t>
    <phoneticPr fontId="8"/>
  </si>
  <si>
    <t>個別計画訓練支援加算</t>
    <rPh sb="0" eb="2">
      <t>コベツ</t>
    </rPh>
    <rPh sb="2" eb="4">
      <t>ケイカク</t>
    </rPh>
    <rPh sb="4" eb="6">
      <t>クンレン</t>
    </rPh>
    <rPh sb="6" eb="8">
      <t>シエン</t>
    </rPh>
    <rPh sb="8" eb="10">
      <t>カサン</t>
    </rPh>
    <phoneticPr fontId="8"/>
  </si>
  <si>
    <t>生活訓練短期滞在加算Ⅰ</t>
  </si>
  <si>
    <t>短期滞在加算</t>
    <rPh sb="0" eb="2">
      <t>タンキ</t>
    </rPh>
    <rPh sb="2" eb="4">
      <t>タイザイ</t>
    </rPh>
    <rPh sb="4" eb="6">
      <t>カサン</t>
    </rPh>
    <phoneticPr fontId="8"/>
  </si>
  <si>
    <t>イ 短期滞在加算（Ⅰ）</t>
    <rPh sb="2" eb="4">
      <t>タンキ</t>
    </rPh>
    <rPh sb="4" eb="6">
      <t>タイザイ</t>
    </rPh>
    <rPh sb="6" eb="8">
      <t>カサン</t>
    </rPh>
    <phoneticPr fontId="8"/>
  </si>
  <si>
    <t>生活訓練短期滞在加算Ⅱ</t>
  </si>
  <si>
    <t>ロ 短期滞在加算（Ⅱ）</t>
    <rPh sb="2" eb="4">
      <t>タンキ</t>
    </rPh>
    <rPh sb="4" eb="6">
      <t>タイザイ</t>
    </rPh>
    <rPh sb="6" eb="8">
      <t>カサン</t>
    </rPh>
    <phoneticPr fontId="8"/>
  </si>
  <si>
    <t>生活訓練精神障害者退院支援施設加算Ⅰ</t>
  </si>
  <si>
    <t>精神障害者退院支援施設加算</t>
    <phoneticPr fontId="8"/>
  </si>
  <si>
    <t>イ 精神障害者退院支援施設加算（Ⅰ）</t>
    <rPh sb="2" eb="4">
      <t>セイシン</t>
    </rPh>
    <rPh sb="4" eb="6">
      <t>ショウガイ</t>
    </rPh>
    <rPh sb="6" eb="7">
      <t>シャ</t>
    </rPh>
    <rPh sb="7" eb="9">
      <t>タイイン</t>
    </rPh>
    <rPh sb="9" eb="11">
      <t>シエン</t>
    </rPh>
    <rPh sb="11" eb="13">
      <t>シセツ</t>
    </rPh>
    <rPh sb="13" eb="15">
      <t>カサン</t>
    </rPh>
    <phoneticPr fontId="8"/>
  </si>
  <si>
    <t>生活訓練精神障害者退院支援施設加算Ⅱ</t>
  </si>
  <si>
    <t>ロ 精神障害者退院支援施設加算（Ⅱ）</t>
    <rPh sb="2" eb="4">
      <t>セイシン</t>
    </rPh>
    <rPh sb="4" eb="6">
      <t>ショウガイ</t>
    </rPh>
    <rPh sb="6" eb="7">
      <t>シャ</t>
    </rPh>
    <rPh sb="7" eb="9">
      <t>タイイン</t>
    </rPh>
    <rPh sb="9" eb="11">
      <t>シエン</t>
    </rPh>
    <rPh sb="11" eb="13">
      <t>シセツ</t>
    </rPh>
    <rPh sb="13" eb="15">
      <t>カサン</t>
    </rPh>
    <phoneticPr fontId="8"/>
  </si>
  <si>
    <t>生活訓練上限額管理加算</t>
    <phoneticPr fontId="8"/>
  </si>
  <si>
    <t>生活訓練食事提供体制加算Ⅰ</t>
  </si>
  <si>
    <t>イ 食事提供体制加算（Ⅰ）</t>
    <rPh sb="2" eb="4">
      <t>ショクジ</t>
    </rPh>
    <rPh sb="4" eb="6">
      <t>テイキョウ</t>
    </rPh>
    <rPh sb="6" eb="8">
      <t>タイセイ</t>
    </rPh>
    <rPh sb="8" eb="10">
      <t>カサン</t>
    </rPh>
    <phoneticPr fontId="8"/>
  </si>
  <si>
    <t>生活訓練食事提供体制加算Ⅱ</t>
  </si>
  <si>
    <t>ロ 食事提供体制加算（Ⅱ）</t>
    <rPh sb="2" eb="4">
      <t>ショクジ</t>
    </rPh>
    <rPh sb="4" eb="6">
      <t>テイキョウ</t>
    </rPh>
    <rPh sb="6" eb="8">
      <t>タイセイ</t>
    </rPh>
    <rPh sb="8" eb="10">
      <t>カサン</t>
    </rPh>
    <phoneticPr fontId="8"/>
  </si>
  <si>
    <t>生活訓練看護職員配置加算Ⅰ</t>
  </si>
  <si>
    <t>看護職員配置加算（Ⅰ）</t>
  </si>
  <si>
    <t>生活訓練送迎加算Ⅰ</t>
  </si>
  <si>
    <t>生活訓練送迎加算Ⅰ（同一敷地）</t>
  </si>
  <si>
    <t>生活訓練送迎加算Ⅱ</t>
  </si>
  <si>
    <t>生活訓練送迎加算Ⅱ（同一敷地）</t>
  </si>
  <si>
    <t>生活訓練体験利用加算Ⅰ</t>
    <phoneticPr fontId="8"/>
  </si>
  <si>
    <t>生活訓練体験利用加算Ⅱ</t>
  </si>
  <si>
    <t>生活訓練体験利用加算（地域生活拠点）</t>
  </si>
  <si>
    <t>生活訓練社会生活支援特別加算</t>
  </si>
  <si>
    <t>生活訓練就労移行支援体制加算１</t>
  </si>
  <si>
    <t>就労移行支援体制加算</t>
  </si>
  <si>
    <t>注１　前年度において、自立訓練（生活訓練）等を受けた後就労し、</t>
  </si>
  <si>
    <t>生活訓練就労移行支援体制加算２</t>
  </si>
  <si>
    <t>生活訓練就労移行支援体制加算３</t>
  </si>
  <si>
    <t>生活訓練就労移行支援体制加算４</t>
  </si>
  <si>
    <t>生活訓練就労移行支援体制加算５</t>
  </si>
  <si>
    <t>生活訓練処遇改善加算Ⅰ</t>
    <rPh sb="4" eb="6">
      <t>ショグウ</t>
    </rPh>
    <rPh sb="6" eb="8">
      <t>カイゼン</t>
    </rPh>
    <rPh sb="8" eb="10">
      <t>カサン</t>
    </rPh>
    <phoneticPr fontId="8"/>
  </si>
  <si>
    <t>生活訓練障害者支援施設処遇改善加算Ⅰ</t>
    <rPh sb="11" eb="13">
      <t>ショグウ</t>
    </rPh>
    <rPh sb="13" eb="15">
      <t>カイゼン</t>
    </rPh>
    <rPh sb="15" eb="17">
      <t>カサン</t>
    </rPh>
    <phoneticPr fontId="8"/>
  </si>
  <si>
    <t>生活訓練処遇改善加算Ⅱ</t>
    <rPh sb="4" eb="6">
      <t>ショグウ</t>
    </rPh>
    <rPh sb="6" eb="8">
      <t>カイゼン</t>
    </rPh>
    <rPh sb="8" eb="10">
      <t>カサン</t>
    </rPh>
    <phoneticPr fontId="8"/>
  </si>
  <si>
    <t>生活訓練障害者支援施設処遇改善加算Ⅱ</t>
    <rPh sb="11" eb="13">
      <t>ショグウ</t>
    </rPh>
    <rPh sb="13" eb="15">
      <t>カイゼン</t>
    </rPh>
    <rPh sb="15" eb="17">
      <t>カサン</t>
    </rPh>
    <phoneticPr fontId="8"/>
  </si>
  <si>
    <t>生活訓練処遇改善加算Ⅲ</t>
    <rPh sb="4" eb="6">
      <t>ショグウ</t>
    </rPh>
    <rPh sb="6" eb="8">
      <t>カイゼン</t>
    </rPh>
    <rPh sb="8" eb="10">
      <t>カサン</t>
    </rPh>
    <phoneticPr fontId="8"/>
  </si>
  <si>
    <t>生活訓練障害者支援施設処遇改善加算Ⅲ</t>
    <rPh sb="11" eb="13">
      <t>ショグウ</t>
    </rPh>
    <rPh sb="13" eb="15">
      <t>カイゼン</t>
    </rPh>
    <rPh sb="15" eb="17">
      <t>カサン</t>
    </rPh>
    <phoneticPr fontId="8"/>
  </si>
  <si>
    <t>生活訓練処遇改善加算Ⅳ</t>
    <rPh sb="4" eb="6">
      <t>ショグウ</t>
    </rPh>
    <rPh sb="6" eb="8">
      <t>カイゼン</t>
    </rPh>
    <rPh sb="8" eb="10">
      <t>カサン</t>
    </rPh>
    <phoneticPr fontId="8"/>
  </si>
  <si>
    <t>生活訓練障害者支援施設処遇改善加算Ⅳ</t>
    <rPh sb="11" eb="13">
      <t>ショグウ</t>
    </rPh>
    <rPh sb="13" eb="15">
      <t>カイゼン</t>
    </rPh>
    <rPh sb="15" eb="17">
      <t>カサン</t>
    </rPh>
    <phoneticPr fontId="8"/>
  </si>
  <si>
    <t>生活訓練処遇改善加算Ⅴ</t>
    <rPh sb="4" eb="6">
      <t>ショグウ</t>
    </rPh>
    <rPh sb="6" eb="8">
      <t>カイゼン</t>
    </rPh>
    <rPh sb="8" eb="10">
      <t>カサン</t>
    </rPh>
    <phoneticPr fontId="8"/>
  </si>
  <si>
    <t>生活訓練障害者支援施設処遇改善加算Ⅴ</t>
    <rPh sb="11" eb="13">
      <t>ショグウ</t>
    </rPh>
    <rPh sb="13" eb="15">
      <t>カイゼン</t>
    </rPh>
    <rPh sb="15" eb="17">
      <t>カサン</t>
    </rPh>
    <phoneticPr fontId="8"/>
  </si>
  <si>
    <t>生活訓練処遇改善特別加算</t>
  </si>
  <si>
    <t>生活訓練特定処遇改善加算Ⅰ</t>
    <phoneticPr fontId="1"/>
  </si>
  <si>
    <t>福祉・介護職員等特定処遇改善加算</t>
    <phoneticPr fontId="1"/>
  </si>
  <si>
    <t>生活訓練特定処遇改善加算Ⅱ</t>
    <phoneticPr fontId="1"/>
  </si>
  <si>
    <t>生活訓練障害者支援施設特定処遇改善加算</t>
    <phoneticPr fontId="1"/>
  </si>
  <si>
    <t>生活訓練ベースアップ等支援加算</t>
    <phoneticPr fontId="8"/>
  </si>
  <si>
    <t>福祉・介護職員等ベースアップ等支援加算</t>
    <phoneticPr fontId="8"/>
  </si>
  <si>
    <t>生活訓練Ⅰ１・定超</t>
  </si>
  <si>
    <t>生活訓練Ⅰ１・定超・期間超</t>
  </si>
  <si>
    <t>生活訓練Ⅰ１・定超・未計画</t>
  </si>
  <si>
    <t>生活訓練Ⅰ１・定超・未計画・期間超</t>
  </si>
  <si>
    <t>生活訓練Ⅰ１・定超・未計画２</t>
  </si>
  <si>
    <t>生活訓練Ⅰ１・定超・未計画２・期間超</t>
  </si>
  <si>
    <t>生活訓練Ⅰ１・地公体・定超</t>
  </si>
  <si>
    <t>生活訓練Ⅰ１・地公体・定超・期間超</t>
  </si>
  <si>
    <t>生活訓練Ⅰ１・地公体・定超・未計画</t>
  </si>
  <si>
    <t>生活訓練Ⅰ１・地公体・定超・未計画・期間超</t>
  </si>
  <si>
    <t>生活訓練Ⅰ１・地公体・定超・未計画２</t>
  </si>
  <si>
    <t>生活訓練Ⅰ１・地公体・定超・未計画２・期間超</t>
  </si>
  <si>
    <t>生活訓練Ⅰ２・定超</t>
  </si>
  <si>
    <t>生活訓練Ⅰ２・定超・期間超</t>
  </si>
  <si>
    <t>生活訓練Ⅰ２・定超・未計画</t>
  </si>
  <si>
    <t>生活訓練Ⅰ２・定超・未計画・期間超</t>
  </si>
  <si>
    <t>生活訓練Ⅰ２・定超・未計画２</t>
  </si>
  <si>
    <t>生活訓練Ⅰ２・定超・未計画２・期間超</t>
  </si>
  <si>
    <t>生活訓練Ⅰ２・地公体・定超</t>
  </si>
  <si>
    <t>生活訓練Ⅰ２・地公体・定超・期間超</t>
    <phoneticPr fontId="8"/>
  </si>
  <si>
    <t>生活訓練Ⅰ２・地公体・定超・未計画</t>
  </si>
  <si>
    <t>生活訓練Ⅰ２・地公体・定超・未計画・期間超</t>
  </si>
  <si>
    <t>生活訓練Ⅰ２・地公体・定超・未計画２</t>
  </si>
  <si>
    <t>生活訓練Ⅰ２・地公体・定超・未計画２・期間超</t>
  </si>
  <si>
    <t>生活訓練Ⅰ３・定超</t>
  </si>
  <si>
    <t>生活訓練Ⅰ３・定超・期間超</t>
  </si>
  <si>
    <t>生活訓練Ⅰ３・定超・未計画</t>
  </si>
  <si>
    <t>生活訓練Ⅰ３・定超・未計画・期間超</t>
  </si>
  <si>
    <t>生活訓練Ⅰ３・定超・未計画２</t>
  </si>
  <si>
    <t>生活訓練Ⅰ３・定超・未計画２・期間超</t>
  </si>
  <si>
    <t>生活訓練Ⅰ３・地公体・定超</t>
  </si>
  <si>
    <t>生活訓練Ⅰ３・地公体・定超・期間超</t>
  </si>
  <si>
    <t>生活訓練Ⅰ３・地公体・定超・未計画</t>
  </si>
  <si>
    <t>生活訓練Ⅰ３・地公体・定超・未計画・期間超</t>
  </si>
  <si>
    <t>生活訓練Ⅰ３・地公体・定超・未計画２</t>
  </si>
  <si>
    <t>生活訓練Ⅰ３・地公体・定超・未計画２・期間超</t>
  </si>
  <si>
    <t>生活訓練Ⅰ４・定超</t>
  </si>
  <si>
    <t>生活訓練Ⅰ４・定超・期間超</t>
  </si>
  <si>
    <t>生活訓練Ⅰ４・定超・未計画</t>
  </si>
  <si>
    <t>生活訓練Ⅰ４・定超・未計画・期間超</t>
  </si>
  <si>
    <t>生活訓練Ⅰ４・定超・未計画２</t>
  </si>
  <si>
    <t>生活訓練Ⅰ４・定超・未計画２・期間超</t>
  </si>
  <si>
    <t>生活訓練Ⅰ４・地公体・定超</t>
  </si>
  <si>
    <t>生活訓練Ⅰ４・地公体・定超・期間超</t>
  </si>
  <si>
    <t>生活訓練Ⅰ４・地公体・定超・未計画</t>
  </si>
  <si>
    <t>生活訓練Ⅰ４・地公体・定超・未計画・期間超</t>
  </si>
  <si>
    <t>生活訓練Ⅰ４・地公体・定超・未計画２</t>
  </si>
  <si>
    <t>生活訓練Ⅰ４・地公体・定超・未計画２・期間超</t>
  </si>
  <si>
    <t>生活訓練Ⅰ５・定超</t>
  </si>
  <si>
    <t>生活訓練Ⅰ５・定超・期間超</t>
  </si>
  <si>
    <t>生活訓練Ⅰ５・定超・未計画</t>
  </si>
  <si>
    <t>生活訓練Ⅰ５・定超・未計画・期間超</t>
  </si>
  <si>
    <t>生活訓練Ⅰ５・定超・未計画２</t>
  </si>
  <si>
    <t>生活訓練Ⅰ５・定超・未計画２・期間超</t>
  </si>
  <si>
    <t>生活訓練Ⅰ５・地公体・定超</t>
  </si>
  <si>
    <t>生活訓練Ⅰ５・地公体・定超・期間超</t>
  </si>
  <si>
    <t>生活訓練Ⅰ５・地公体・定超・未計画</t>
  </si>
  <si>
    <t>生活訓練Ⅰ５・地公体・定超・未計画・期間超</t>
  </si>
  <si>
    <t>生活訓練Ⅰ５・地公体・定超・未計画２</t>
  </si>
  <si>
    <t>生活訓練Ⅰ５・地公体・定超・未計画２・期間超</t>
  </si>
  <si>
    <t>共生型生活訓練・定超</t>
  </si>
  <si>
    <t>共生型生活訓練・地公体・定超</t>
  </si>
  <si>
    <t>地方公共団体が設置する指定自立訓練(生活訓練)事業所又は指定障害者支援施設の場合</t>
  </si>
  <si>
    <t>（生活支援員又は地域移行支援員欠員）</t>
    <rPh sb="1" eb="3">
      <t>セイカツ</t>
    </rPh>
    <rPh sb="3" eb="5">
      <t>シエン</t>
    </rPh>
    <rPh sb="5" eb="6">
      <t>イン</t>
    </rPh>
    <rPh sb="8" eb="10">
      <t>チイキ</t>
    </rPh>
    <rPh sb="10" eb="12">
      <t>イコウ</t>
    </rPh>
    <rPh sb="12" eb="14">
      <t>シエン</t>
    </rPh>
    <rPh sb="14" eb="15">
      <t>イン</t>
    </rPh>
    <rPh sb="15" eb="17">
      <t>ケツイン</t>
    </rPh>
    <phoneticPr fontId="8"/>
  </si>
  <si>
    <t>生活訓練Ⅰ１・人欠</t>
  </si>
  <si>
    <t>生活支援員又は地域移行支援員の員数が基準に満たない場合</t>
    <phoneticPr fontId="8"/>
  </si>
  <si>
    <t>生活訓練Ⅰ１・人欠・期間超</t>
  </si>
  <si>
    <t>生活訓練Ⅰ１・人欠・未計画</t>
  </si>
  <si>
    <t>生活訓練Ⅰ１・人欠・未計画・期間超</t>
  </si>
  <si>
    <t>生活訓練Ⅰ１・人欠・未計画２</t>
  </si>
  <si>
    <t>生活訓練Ⅰ１・人欠・未計画２・期間超</t>
  </si>
  <si>
    <t>生活訓練Ⅰ１・人欠２</t>
  </si>
  <si>
    <t>生活訓練Ⅰ１・人欠２・期間超</t>
  </si>
  <si>
    <t>生活訓練Ⅰ１・人欠２・未計画</t>
  </si>
  <si>
    <t>生活訓練Ⅰ１・人欠２・未計画・期間超</t>
  </si>
  <si>
    <t>生活訓練Ⅰ１・人欠２・未計画２</t>
  </si>
  <si>
    <t>生活訓練Ⅰ１・人欠２・未計画２・期間超</t>
  </si>
  <si>
    <t>生活訓練Ⅰ１・地公体・人欠</t>
  </si>
  <si>
    <t>生活訓練Ⅰ１・地公体・人欠・期間超</t>
  </si>
  <si>
    <t>生活訓練Ⅰ１・地公体・人欠・未計画</t>
  </si>
  <si>
    <t>生活訓練Ⅰ１・地公体・人欠・未計画・期間超</t>
  </si>
  <si>
    <t>生活訓練Ⅰ１・地公体・人欠・未計画２</t>
  </si>
  <si>
    <t>生活訓練Ⅰ１・地公体・人欠・未計画２・期間超</t>
  </si>
  <si>
    <t>生活訓練Ⅰ１・地公体・人欠２</t>
  </si>
  <si>
    <t>生活訓練Ⅰ１・地公体・人欠２・期間超</t>
  </si>
  <si>
    <t>生活訓練Ⅰ１・地公体・人欠２・未計画</t>
  </si>
  <si>
    <t>生活訓練Ⅰ１・地公体・人欠２・未計画・期間超</t>
  </si>
  <si>
    <t>生活訓練Ⅰ１・地公体・人欠２・未計画２</t>
  </si>
  <si>
    <t>生活訓練Ⅰ１・地公体・人欠２・未計画２・期間超</t>
  </si>
  <si>
    <t>生活訓練Ⅰ２・人欠</t>
  </si>
  <si>
    <t>生活訓練Ⅰ２・人欠・期間超</t>
  </si>
  <si>
    <t>生活訓練Ⅰ２・人欠・未計画</t>
  </si>
  <si>
    <t>生活訓練Ⅰ２・人欠・未計画・期間超</t>
  </si>
  <si>
    <t>生活訓練Ⅰ２・人欠・未計画２</t>
  </si>
  <si>
    <t>生活訓練Ⅰ２・人欠・未計画２・期間超</t>
  </si>
  <si>
    <t>生活訓練Ⅰ２・人欠２</t>
  </si>
  <si>
    <t>生活訓練Ⅰ２・人欠２・期間超</t>
  </si>
  <si>
    <t>生活訓練Ⅰ２・人欠２・未計画</t>
  </si>
  <si>
    <t>生活訓練Ⅰ２・人欠２・未計画・期間超</t>
  </si>
  <si>
    <t>生活訓練Ⅰ２・人欠２・未計画２</t>
  </si>
  <si>
    <t>生活訓練Ⅰ２・人欠２・未計画２・期間超</t>
  </si>
  <si>
    <t>生活訓練Ⅰ２・地公体・人欠</t>
  </si>
  <si>
    <t>生活訓練Ⅰ２・地公体・人欠・期間超</t>
    <phoneticPr fontId="8"/>
  </si>
  <si>
    <t>生活訓練Ⅰ２・地公体・人欠・未計画</t>
  </si>
  <si>
    <t>生活訓練Ⅰ２・地公体・人欠・未計画・期間超</t>
  </si>
  <si>
    <t>生活訓練Ⅰ２・地公体・人欠・未計画２</t>
  </si>
  <si>
    <t>生活訓練Ⅰ２・地公体・人欠・未計画２・期間超</t>
  </si>
  <si>
    <t>生活訓練Ⅰ２・地公体・人欠２</t>
  </si>
  <si>
    <t>生活訓練Ⅰ２・地公体・人欠２・期間超</t>
  </si>
  <si>
    <t>生活訓練Ⅰ２・地公体・人欠２・未計画</t>
  </si>
  <si>
    <t>生活訓練Ⅰ２・地公体・人欠２・未計画・期間超</t>
  </si>
  <si>
    <t>生活訓練Ⅰ２・地公体・人欠２・未計画２</t>
  </si>
  <si>
    <t>生活訓練Ⅰ２・地公体・人欠２・未計画２・期間超</t>
  </si>
  <si>
    <t>生活訓練Ⅰ３・人欠</t>
  </si>
  <si>
    <t>生活訓練Ⅰ３・人欠・期間超</t>
  </si>
  <si>
    <t>生活訓練Ⅰ３・人欠・未計画</t>
  </si>
  <si>
    <t>生活訓練Ⅰ３・人欠・未計画・期間超</t>
  </si>
  <si>
    <t>生活訓練Ⅰ３・人欠・未計画２</t>
  </si>
  <si>
    <t>生活訓練Ⅰ３・人欠・未計画２・期間超</t>
  </si>
  <si>
    <t>生活訓練Ⅰ３・人欠２</t>
  </si>
  <si>
    <t>生活訓練Ⅰ３・人欠２・期間超</t>
  </si>
  <si>
    <t>生活訓練Ⅰ３・人欠２・未計画</t>
  </si>
  <si>
    <t>生活訓練Ⅰ３・人欠２・未計画・期間超</t>
  </si>
  <si>
    <t>生活訓練Ⅰ３・人欠２・未計画２</t>
  </si>
  <si>
    <t>生活訓練Ⅰ３・人欠２・未計画２・期間超</t>
  </si>
  <si>
    <t>生活訓練Ⅰ３・地公体・人欠</t>
  </si>
  <si>
    <t>生活訓練Ⅰ３・地公体・人欠・期間超</t>
  </si>
  <si>
    <t>生活訓練Ⅰ３・地公体・人欠・未計画</t>
  </si>
  <si>
    <t>生活訓練Ⅰ３・地公体・人欠・未計画・期間超</t>
  </si>
  <si>
    <t>生活訓練Ⅰ３・地公体・人欠・未計画２</t>
  </si>
  <si>
    <t>生活訓練Ⅰ３・地公体・人欠・未計画２・期間超</t>
  </si>
  <si>
    <t>生活訓練Ⅰ３・地公体・人欠２</t>
  </si>
  <si>
    <t>生活訓練Ⅰ３・地公体・人欠２・期間超</t>
  </si>
  <si>
    <t>生活訓練Ⅰ３・地公体・人欠２・未計画</t>
  </si>
  <si>
    <t>生活訓練Ⅰ３・地公体・人欠２・未計画・期間超</t>
  </si>
  <si>
    <t>生活訓練Ⅰ３・地公体・人欠２・未計画２</t>
  </si>
  <si>
    <t>生活訓練Ⅰ３・地公体・人欠２・未計画２・期間超</t>
  </si>
  <si>
    <t>生活訓練Ⅰ４・人欠</t>
  </si>
  <si>
    <t>生活訓練Ⅰ４・人欠・期間超</t>
  </si>
  <si>
    <t>生活訓練Ⅰ４・人欠・未計画</t>
  </si>
  <si>
    <t>生活訓練Ⅰ４・人欠・未計画・期間超</t>
  </si>
  <si>
    <t>生活訓練Ⅰ４・人欠・未計画２</t>
  </si>
  <si>
    <t>生活訓練Ⅰ４・人欠・未計画２・期間超</t>
  </si>
  <si>
    <t>生活訓練Ⅰ４・人欠２</t>
  </si>
  <si>
    <t>生活訓練Ⅰ４・人欠２・期間超</t>
  </si>
  <si>
    <t>生活訓練Ⅰ４・人欠２・未計画</t>
  </si>
  <si>
    <t>生活訓練Ⅰ４・人欠２・未計画・期間超</t>
  </si>
  <si>
    <t>生活訓練Ⅰ４・人欠２・未計画２</t>
  </si>
  <si>
    <t>生活訓練Ⅰ４・人欠２・未計画２・期間超</t>
  </si>
  <si>
    <t>生活訓練Ⅰ４・地公体・人欠</t>
  </si>
  <si>
    <t>生活訓練Ⅰ４・地公体・人欠・期間超</t>
  </si>
  <si>
    <t>生活訓練Ⅰ４・地公体・人欠・未計画</t>
  </si>
  <si>
    <t>生活訓練Ⅰ４・地公体・人欠・未計画・期間超</t>
  </si>
  <si>
    <t>生活訓練Ⅰ４・地公体・人欠・未計画２</t>
  </si>
  <si>
    <t>生活訓練Ⅰ４・地公体・人欠・未計画２・期間超</t>
  </si>
  <si>
    <t>生活訓練Ⅰ４・地公体・人欠２</t>
  </si>
  <si>
    <t>生活訓練Ⅰ４・地公体・人欠２・期間超</t>
  </si>
  <si>
    <t>生活訓練Ⅰ４・地公体・人欠２・未計画</t>
  </si>
  <si>
    <t>生活訓練Ⅰ４・地公体・人欠２・未計画・期間超</t>
  </si>
  <si>
    <t>生活訓練Ⅰ４・地公体・人欠２・未計画２</t>
  </si>
  <si>
    <t>生活訓練Ⅰ４・地公体・人欠２・未計画２・期間超</t>
  </si>
  <si>
    <t>生活訓練Ⅰ５・人欠</t>
  </si>
  <si>
    <t>生活訓練Ⅰ５・人欠・期間超</t>
  </si>
  <si>
    <t>生活訓練Ⅰ５・人欠・未計画</t>
  </si>
  <si>
    <t>生活訓練Ⅰ５・人欠・未計画・期間超</t>
  </si>
  <si>
    <t>生活訓練Ⅰ５・人欠・未計画２</t>
  </si>
  <si>
    <t>生活訓練Ⅰ５・人欠・未計画２・期間超</t>
  </si>
  <si>
    <t>生活訓練Ⅰ５・人欠２</t>
  </si>
  <si>
    <t>生活訓練Ⅰ５・人欠２・期間超</t>
  </si>
  <si>
    <t>生活訓練Ⅰ５・人欠２・未計画</t>
  </si>
  <si>
    <t>生活訓練Ⅰ５・人欠２・未計画・期間超</t>
  </si>
  <si>
    <t>生活訓練Ⅰ５・人欠２・未計画２</t>
  </si>
  <si>
    <t>生活訓練Ⅰ５・人欠２・未計画２・期間超</t>
  </si>
  <si>
    <t>生活訓練Ⅰ５・地公体・人欠</t>
  </si>
  <si>
    <t>生活訓練Ⅰ５・地公体・人欠・期間超</t>
  </si>
  <si>
    <t>生活訓練Ⅰ５・地公体・人欠・未計画</t>
  </si>
  <si>
    <t>生活訓練Ⅰ５・地公体・人欠・未計画・期間超</t>
  </si>
  <si>
    <t>生活訓練Ⅰ５・地公体・人欠・未計画２</t>
  </si>
  <si>
    <t>生活訓練Ⅰ５・地公体・人欠・未計画２・期間超</t>
  </si>
  <si>
    <t>生活訓練Ⅰ５・地公体・人欠２</t>
  </si>
  <si>
    <t>生活訓練Ⅰ５・地公体・人欠２・期間超</t>
  </si>
  <si>
    <t>生活訓練Ⅰ５・地公体・人欠２・未計画</t>
  </si>
  <si>
    <t>生活訓練Ⅰ５・地公体・人欠２・未計画・期間超</t>
  </si>
  <si>
    <t>生活訓練Ⅰ５・地公体・人欠２・未計画２</t>
  </si>
  <si>
    <t>生活訓練Ⅰ５・地公体・人欠２・未計画２・期間超</t>
  </si>
  <si>
    <t>生活訓練Ⅰ１・責欠</t>
  </si>
  <si>
    <t>生活訓練Ⅰ１・責欠・期間超</t>
  </si>
  <si>
    <t>生活訓練Ⅰ１・責欠２</t>
  </si>
  <si>
    <t>生活訓練Ⅰ１・責欠２・期間超</t>
  </si>
  <si>
    <t>生活訓練Ⅰ１・地公体・責欠</t>
  </si>
  <si>
    <t>生活訓練Ⅰ１・地公体・責欠・期間超</t>
  </si>
  <si>
    <t>生活訓練Ⅰ１・地公体・責欠２</t>
  </si>
  <si>
    <t>生活訓練Ⅰ１・地公体・責欠２・期間超</t>
  </si>
  <si>
    <t>生活訓練Ⅰ２・責欠</t>
  </si>
  <si>
    <t>生活訓練Ⅰ２・責欠・期間超</t>
  </si>
  <si>
    <t>生活訓練Ⅰ２・責欠２</t>
  </si>
  <si>
    <t>生活訓練Ⅰ２・責欠２・期間超</t>
  </si>
  <si>
    <t>生活訓練Ⅰ２・地公体・責欠</t>
  </si>
  <si>
    <t>生活訓練Ⅰ２・地公体・責欠・期間超</t>
    <phoneticPr fontId="8"/>
  </si>
  <si>
    <t>生活訓練Ⅰ２・地公体・責欠２</t>
  </si>
  <si>
    <t>生活訓練Ⅰ２・地公体・責欠２・期間超</t>
  </si>
  <si>
    <t>生活訓練Ⅰ３・責欠</t>
  </si>
  <si>
    <t>生活訓練Ⅰ３・責欠・期間超</t>
  </si>
  <si>
    <t>生活訓練Ⅰ３・責欠２</t>
  </si>
  <si>
    <t>生活訓練Ⅰ３・責欠２・期間超</t>
  </si>
  <si>
    <t>生活訓練Ⅰ３・地公体・責欠</t>
  </si>
  <si>
    <t>生活訓練Ⅰ３・地公体・責欠・期間超</t>
  </si>
  <si>
    <t>生活訓練Ⅰ３・地公体・責欠２</t>
  </si>
  <si>
    <t>生活訓練Ⅰ３・地公体・責欠２・期間超</t>
  </si>
  <si>
    <t>生活訓練Ⅰ４・責欠</t>
  </si>
  <si>
    <t>生活訓練Ⅰ４・責欠・期間超</t>
  </si>
  <si>
    <t>生活訓練Ⅰ４・責欠２</t>
  </si>
  <si>
    <t>生活訓練Ⅰ４・責欠２・期間超</t>
  </si>
  <si>
    <t>生活訓練Ⅰ４・地公体・責欠</t>
  </si>
  <si>
    <t>生活訓練Ⅰ４・地公体・責欠・期間超</t>
  </si>
  <si>
    <t>生活訓練Ⅰ４・地公体・責欠２</t>
  </si>
  <si>
    <t>生活訓練Ⅰ４・地公体・責欠２・期間超</t>
  </si>
  <si>
    <t>生活訓練Ⅰ５・責欠</t>
  </si>
  <si>
    <t>生活訓練Ⅰ５・責欠・期間超</t>
  </si>
  <si>
    <t>生活訓練Ⅰ５・責欠２</t>
  </si>
  <si>
    <t>生活訓練Ⅰ５・責欠２・期間超</t>
  </si>
  <si>
    <t>生活訓練Ⅰ５・地公体・責欠</t>
  </si>
  <si>
    <t>生活訓練Ⅰ５・地公体・責欠・期間超</t>
  </si>
  <si>
    <t>生活訓練Ⅰ５・地公体・責欠２</t>
  </si>
  <si>
    <t>生活訓練Ⅰ５・地公体・責欠２・期間超</t>
  </si>
  <si>
    <t>１４  宿泊型自立訓練サービスコード表</t>
    <rPh sb="4" eb="6">
      <t>シュクハク</t>
    </rPh>
    <rPh sb="6" eb="7">
      <t>ガタ</t>
    </rPh>
    <rPh sb="7" eb="9">
      <t>ジリツ</t>
    </rPh>
    <rPh sb="9" eb="11">
      <t>クンレン</t>
    </rPh>
    <rPh sb="18" eb="19">
      <t>ヒョウ</t>
    </rPh>
    <phoneticPr fontId="8"/>
  </si>
  <si>
    <t>生活訓練Ⅲ１</t>
    <phoneticPr fontId="8"/>
  </si>
  <si>
    <t>ハ 生活訓練サービス費（Ⅲ）</t>
    <rPh sb="2" eb="4">
      <t>セイカツ</t>
    </rPh>
    <rPh sb="4" eb="6">
      <t>クンレン</t>
    </rPh>
    <rPh sb="10" eb="11">
      <t>ヒ</t>
    </rPh>
    <phoneticPr fontId="8"/>
  </si>
  <si>
    <t>(1) 利用期間が２年以内の場合</t>
    <rPh sb="4" eb="6">
      <t>リヨウ</t>
    </rPh>
    <rPh sb="6" eb="8">
      <t>キカン</t>
    </rPh>
    <rPh sb="10" eb="11">
      <t>ネン</t>
    </rPh>
    <rPh sb="11" eb="13">
      <t>イナイ</t>
    </rPh>
    <rPh sb="14" eb="16">
      <t>バアイ</t>
    </rPh>
    <phoneticPr fontId="8"/>
  </si>
  <si>
    <t>生活訓練Ⅲ１・未計画</t>
    <rPh sb="7" eb="8">
      <t>ミ</t>
    </rPh>
    <rPh sb="8" eb="10">
      <t>ケイカク</t>
    </rPh>
    <phoneticPr fontId="8"/>
  </si>
  <si>
    <t>自立訓練(生活訓練)計画等が作成されていない場合</t>
    <rPh sb="0" eb="2">
      <t>ジリツ</t>
    </rPh>
    <rPh sb="2" eb="4">
      <t>クンレン</t>
    </rPh>
    <rPh sb="5" eb="7">
      <t>セイカツ</t>
    </rPh>
    <rPh sb="7" eb="9">
      <t>クンレン</t>
    </rPh>
    <rPh sb="12" eb="13">
      <t>トウ</t>
    </rPh>
    <phoneticPr fontId="8"/>
  </si>
  <si>
    <t>生活訓練Ⅲ１・未計画２</t>
    <phoneticPr fontId="8"/>
  </si>
  <si>
    <t>生活訓練Ⅲ２</t>
  </si>
  <si>
    <t>(2) 利用期間が２年を超える場合</t>
    <rPh sb="4" eb="6">
      <t>リヨウ</t>
    </rPh>
    <rPh sb="6" eb="8">
      <t>キカン</t>
    </rPh>
    <rPh sb="10" eb="11">
      <t>ネン</t>
    </rPh>
    <rPh sb="12" eb="13">
      <t>コ</t>
    </rPh>
    <rPh sb="15" eb="17">
      <t>バアイ</t>
    </rPh>
    <phoneticPr fontId="8"/>
  </si>
  <si>
    <t>生活訓練Ⅲ２・未計画</t>
    <rPh sb="7" eb="8">
      <t>ミ</t>
    </rPh>
    <rPh sb="8" eb="10">
      <t>ケイカク</t>
    </rPh>
    <phoneticPr fontId="8"/>
  </si>
  <si>
    <t>生活訓練Ⅲ２・未計画２</t>
    <phoneticPr fontId="8"/>
  </si>
  <si>
    <t>生活訓練Ⅳ１</t>
    <phoneticPr fontId="8"/>
  </si>
  <si>
    <t>ニ 生活訓練サービス費（Ⅳ）</t>
    <rPh sb="2" eb="4">
      <t>セイカツ</t>
    </rPh>
    <rPh sb="4" eb="6">
      <t>クンレン</t>
    </rPh>
    <rPh sb="10" eb="11">
      <t>ヒ</t>
    </rPh>
    <phoneticPr fontId="8"/>
  </si>
  <si>
    <t>(1) 利用期間が３年以内の場合</t>
    <rPh sb="4" eb="6">
      <t>リヨウ</t>
    </rPh>
    <rPh sb="6" eb="8">
      <t>キカン</t>
    </rPh>
    <rPh sb="10" eb="11">
      <t>ネン</t>
    </rPh>
    <rPh sb="11" eb="13">
      <t>イナイ</t>
    </rPh>
    <rPh sb="14" eb="16">
      <t>バアイ</t>
    </rPh>
    <phoneticPr fontId="8"/>
  </si>
  <si>
    <t>生活訓練Ⅳ１・未計画</t>
    <rPh sb="7" eb="8">
      <t>ミ</t>
    </rPh>
    <rPh sb="8" eb="10">
      <t>ケイカク</t>
    </rPh>
    <phoneticPr fontId="8"/>
  </si>
  <si>
    <t>生活訓練Ⅳ１・未計画２</t>
    <phoneticPr fontId="8"/>
  </si>
  <si>
    <t>生活訓練Ⅳ２</t>
    <phoneticPr fontId="8"/>
  </si>
  <si>
    <t>(2) 利用期間が３年を超える場合</t>
    <rPh sb="4" eb="6">
      <t>リヨウ</t>
    </rPh>
    <rPh sb="6" eb="8">
      <t>キカン</t>
    </rPh>
    <rPh sb="10" eb="11">
      <t>ネン</t>
    </rPh>
    <rPh sb="12" eb="13">
      <t>コ</t>
    </rPh>
    <rPh sb="15" eb="17">
      <t>バアイ</t>
    </rPh>
    <phoneticPr fontId="8"/>
  </si>
  <si>
    <t>生活訓練Ⅳ２・未計画</t>
    <rPh sb="7" eb="8">
      <t>ミ</t>
    </rPh>
    <rPh sb="8" eb="10">
      <t>ケイカク</t>
    </rPh>
    <phoneticPr fontId="8"/>
  </si>
  <si>
    <t>生活訓練Ⅳ２・未計画２</t>
    <phoneticPr fontId="8"/>
  </si>
  <si>
    <t>令和３年９月３０日までの上乗せ分（宿泊型自立訓練）</t>
    <phoneticPr fontId="1"/>
  </si>
  <si>
    <t>1月につき</t>
    <rPh sb="1" eb="2">
      <t>ツキ</t>
    </rPh>
    <phoneticPr fontId="1"/>
  </si>
  <si>
    <t>宿泊型自立訓練身体拘束廃止未実施減算</t>
    <rPh sb="0" eb="3">
      <t>シュクハクガタ</t>
    </rPh>
    <rPh sb="3" eb="5">
      <t>ジリツ</t>
    </rPh>
    <rPh sb="5" eb="7">
      <t>クンレン</t>
    </rPh>
    <phoneticPr fontId="8"/>
  </si>
  <si>
    <t>宿泊型自立訓練福祉専門職員配置等加算Ⅰ</t>
    <rPh sb="0" eb="3">
      <t>シュクハクガタ</t>
    </rPh>
    <rPh sb="3" eb="5">
      <t>ジリツ</t>
    </rPh>
    <rPh sb="5" eb="7">
      <t>クンレン</t>
    </rPh>
    <rPh sb="7" eb="9">
      <t>フクシ</t>
    </rPh>
    <rPh sb="9" eb="11">
      <t>センモン</t>
    </rPh>
    <rPh sb="11" eb="13">
      <t>ショクイン</t>
    </rPh>
    <rPh sb="13" eb="15">
      <t>ハイチ</t>
    </rPh>
    <rPh sb="15" eb="16">
      <t>トウ</t>
    </rPh>
    <rPh sb="16" eb="18">
      <t>カサン</t>
    </rPh>
    <phoneticPr fontId="8"/>
  </si>
  <si>
    <t>宿泊型自立訓練福祉専門職員配置等加算Ⅱ</t>
    <rPh sb="0" eb="2">
      <t>シュクハク</t>
    </rPh>
    <rPh sb="2" eb="3">
      <t>ガタ</t>
    </rPh>
    <rPh sb="3" eb="5">
      <t>ジリツ</t>
    </rPh>
    <rPh sb="5" eb="7">
      <t>クンレン</t>
    </rPh>
    <rPh sb="7" eb="9">
      <t>フクシ</t>
    </rPh>
    <rPh sb="9" eb="11">
      <t>センモン</t>
    </rPh>
    <rPh sb="11" eb="13">
      <t>ショクイン</t>
    </rPh>
    <rPh sb="13" eb="15">
      <t>ハイチ</t>
    </rPh>
    <rPh sb="15" eb="16">
      <t>トウ</t>
    </rPh>
    <rPh sb="16" eb="18">
      <t>カサン</t>
    </rPh>
    <phoneticPr fontId="8"/>
  </si>
  <si>
    <t>宿泊型自立訓練福祉専門職員配置等加算Ⅲ</t>
    <rPh sb="0" eb="3">
      <t>シュクハクガタ</t>
    </rPh>
    <rPh sb="3" eb="5">
      <t>ジリツ</t>
    </rPh>
    <rPh sb="5" eb="7">
      <t>クンレン</t>
    </rPh>
    <rPh sb="7" eb="9">
      <t>フクシ</t>
    </rPh>
    <rPh sb="9" eb="11">
      <t>センモン</t>
    </rPh>
    <rPh sb="11" eb="13">
      <t>ショクイン</t>
    </rPh>
    <rPh sb="13" eb="15">
      <t>ハイチ</t>
    </rPh>
    <rPh sb="15" eb="16">
      <t>トウ</t>
    </rPh>
    <rPh sb="16" eb="18">
      <t>カサン</t>
    </rPh>
    <phoneticPr fontId="8"/>
  </si>
  <si>
    <t>宿泊型自立訓練地域移行支援体制強化加算</t>
    <rPh sb="5" eb="7">
      <t>クンレン</t>
    </rPh>
    <rPh sb="7" eb="9">
      <t>チイキ</t>
    </rPh>
    <rPh sb="9" eb="11">
      <t>イコウ</t>
    </rPh>
    <rPh sb="11" eb="13">
      <t>シエン</t>
    </rPh>
    <rPh sb="13" eb="15">
      <t>タイセイ</t>
    </rPh>
    <rPh sb="15" eb="17">
      <t>キョウカ</t>
    </rPh>
    <rPh sb="17" eb="19">
      <t>カサン</t>
    </rPh>
    <phoneticPr fontId="8"/>
  </si>
  <si>
    <t>地域移行支援体制強化加算</t>
    <phoneticPr fontId="8"/>
  </si>
  <si>
    <t>宿泊型自立訓練視覚聴覚言語障害者支援体制加算</t>
    <rPh sb="5" eb="7">
      <t>クンレン</t>
    </rPh>
    <rPh sb="7" eb="9">
      <t>シカク</t>
    </rPh>
    <rPh sb="9" eb="11">
      <t>チョウカク</t>
    </rPh>
    <rPh sb="11" eb="13">
      <t>ゲンゴ</t>
    </rPh>
    <rPh sb="13" eb="15">
      <t>ショウガイ</t>
    </rPh>
    <rPh sb="15" eb="16">
      <t>シャ</t>
    </rPh>
    <rPh sb="16" eb="18">
      <t>シエン</t>
    </rPh>
    <rPh sb="18" eb="20">
      <t>タイセイ</t>
    </rPh>
    <rPh sb="20" eb="22">
      <t>カサン</t>
    </rPh>
    <phoneticPr fontId="8"/>
  </si>
  <si>
    <t>宿泊型自立訓練初期加算</t>
    <rPh sb="7" eb="9">
      <t>ショキ</t>
    </rPh>
    <rPh sb="9" eb="11">
      <t>カサン</t>
    </rPh>
    <phoneticPr fontId="8"/>
  </si>
  <si>
    <t>初期加算（利用開始日から３０日を限度）</t>
    <rPh sb="0" eb="2">
      <t>ショキ</t>
    </rPh>
    <rPh sb="2" eb="4">
      <t>カサン</t>
    </rPh>
    <rPh sb="5" eb="7">
      <t>リヨウ</t>
    </rPh>
    <rPh sb="7" eb="9">
      <t>カイシ</t>
    </rPh>
    <rPh sb="9" eb="10">
      <t>ヒ</t>
    </rPh>
    <rPh sb="14" eb="15">
      <t>ヒ</t>
    </rPh>
    <rPh sb="16" eb="18">
      <t>ゲンド</t>
    </rPh>
    <phoneticPr fontId="8"/>
  </si>
  <si>
    <t>宿泊型自立訓練医療連携体制加算Ⅰ</t>
    <rPh sb="7" eb="9">
      <t>イリョウ</t>
    </rPh>
    <rPh sb="9" eb="11">
      <t>レンケイ</t>
    </rPh>
    <rPh sb="11" eb="13">
      <t>タイセイ</t>
    </rPh>
    <rPh sb="13" eb="15">
      <t>カサン</t>
    </rPh>
    <phoneticPr fontId="8"/>
  </si>
  <si>
    <t>医療連携体制加算</t>
    <rPh sb="0" eb="2">
      <t>イリョウ</t>
    </rPh>
    <rPh sb="2" eb="4">
      <t>レンケイ</t>
    </rPh>
    <rPh sb="4" eb="6">
      <t>タイセイ</t>
    </rPh>
    <rPh sb="6" eb="8">
      <t>カサン</t>
    </rPh>
    <phoneticPr fontId="8"/>
  </si>
  <si>
    <t>イ 医療連携体制加算（Ⅰ）</t>
    <phoneticPr fontId="8"/>
  </si>
  <si>
    <t>宿泊型自立訓練医療連携体制加算Ⅱ</t>
    <rPh sb="7" eb="9">
      <t>イリョウ</t>
    </rPh>
    <rPh sb="9" eb="11">
      <t>レンケイ</t>
    </rPh>
    <rPh sb="11" eb="13">
      <t>タイセイ</t>
    </rPh>
    <rPh sb="13" eb="15">
      <t>カサン</t>
    </rPh>
    <phoneticPr fontId="8"/>
  </si>
  <si>
    <t>ロ 医療連携体制加算（Ⅱ）</t>
    <phoneticPr fontId="8"/>
  </si>
  <si>
    <t>宿泊型自立訓練医療連携体制加算Ⅲ</t>
    <rPh sb="7" eb="9">
      <t>イリョウ</t>
    </rPh>
    <rPh sb="9" eb="11">
      <t>レンケイ</t>
    </rPh>
    <rPh sb="11" eb="13">
      <t>タイセイ</t>
    </rPh>
    <rPh sb="13" eb="15">
      <t>カサン</t>
    </rPh>
    <phoneticPr fontId="8"/>
  </si>
  <si>
    <t>ハ 医療連携体制加算（Ⅲ）</t>
    <phoneticPr fontId="8"/>
  </si>
  <si>
    <t>宿泊型自立訓練医療連携体制加算Ⅳ１</t>
    <rPh sb="7" eb="9">
      <t>イリョウ</t>
    </rPh>
    <rPh sb="9" eb="11">
      <t>レンケイ</t>
    </rPh>
    <rPh sb="11" eb="13">
      <t>タイセイ</t>
    </rPh>
    <rPh sb="13" eb="15">
      <t>カサン</t>
    </rPh>
    <phoneticPr fontId="8"/>
  </si>
  <si>
    <t>ニ 医療連携体制加算（Ⅳ）</t>
    <phoneticPr fontId="1"/>
  </si>
  <si>
    <t>宿泊型自立訓練医療連携体制加算Ⅳ２</t>
    <rPh sb="7" eb="9">
      <t>イリョウ</t>
    </rPh>
    <rPh sb="9" eb="11">
      <t>レンケイ</t>
    </rPh>
    <rPh sb="11" eb="13">
      <t>タイセイ</t>
    </rPh>
    <rPh sb="13" eb="15">
      <t>カサン</t>
    </rPh>
    <phoneticPr fontId="8"/>
  </si>
  <si>
    <t>宿泊型自立訓練医療連携体制加算Ⅳ３</t>
    <rPh sb="7" eb="9">
      <t>イリョウ</t>
    </rPh>
    <rPh sb="9" eb="11">
      <t>レンケイ</t>
    </rPh>
    <rPh sb="11" eb="13">
      <t>タイセイ</t>
    </rPh>
    <rPh sb="13" eb="15">
      <t>カサン</t>
    </rPh>
    <phoneticPr fontId="8"/>
  </si>
  <si>
    <t>宿泊型自立訓練医療連携体制加算Ⅴ</t>
    <phoneticPr fontId="1"/>
  </si>
  <si>
    <t>ホ 医療連携体制加算（Ⅴ）</t>
    <phoneticPr fontId="1"/>
  </si>
  <si>
    <t>宿泊型自立訓練医療連携体制加算Ⅵ</t>
    <phoneticPr fontId="1"/>
  </si>
  <si>
    <t>ヘ 医療連携体制加算（Ⅵ）</t>
    <phoneticPr fontId="1"/>
  </si>
  <si>
    <t>宿泊型自立訓練日中支援加算</t>
    <rPh sb="7" eb="9">
      <t>ニッチュウ</t>
    </rPh>
    <rPh sb="9" eb="11">
      <t>シエン</t>
    </rPh>
    <rPh sb="11" eb="13">
      <t>カサン</t>
    </rPh>
    <phoneticPr fontId="8"/>
  </si>
  <si>
    <t>日中支援加算</t>
    <rPh sb="0" eb="2">
      <t>ニッチュウ</t>
    </rPh>
    <rPh sb="2" eb="4">
      <t>シエン</t>
    </rPh>
    <rPh sb="4" eb="6">
      <t>カサン</t>
    </rPh>
    <phoneticPr fontId="8"/>
  </si>
  <si>
    <t>宿泊型自立訓練通勤者生活支援加算</t>
    <rPh sb="7" eb="10">
      <t>ツウキンシャ</t>
    </rPh>
    <rPh sb="10" eb="12">
      <t>セイカツ</t>
    </rPh>
    <rPh sb="12" eb="14">
      <t>シエン</t>
    </rPh>
    <rPh sb="14" eb="16">
      <t>カサン</t>
    </rPh>
    <phoneticPr fontId="8"/>
  </si>
  <si>
    <t>通勤者生活支援加算</t>
    <rPh sb="0" eb="2">
      <t>ツウキン</t>
    </rPh>
    <rPh sb="2" eb="3">
      <t>シャ</t>
    </rPh>
    <rPh sb="3" eb="5">
      <t>セイカツ</t>
    </rPh>
    <rPh sb="5" eb="7">
      <t>シエン</t>
    </rPh>
    <rPh sb="7" eb="9">
      <t>カサン</t>
    </rPh>
    <phoneticPr fontId="8"/>
  </si>
  <si>
    <t>宿泊型自立訓練入院時支援特別加算１</t>
    <rPh sb="0" eb="3">
      <t>シュクハクガタ</t>
    </rPh>
    <rPh sb="3" eb="5">
      <t>ジリツ</t>
    </rPh>
    <rPh sb="5" eb="7">
      <t>クンレン</t>
    </rPh>
    <rPh sb="7" eb="9">
      <t>ニュウイン</t>
    </rPh>
    <rPh sb="9" eb="10">
      <t>ジ</t>
    </rPh>
    <rPh sb="10" eb="12">
      <t>シエン</t>
    </rPh>
    <rPh sb="14" eb="16">
      <t>カサン</t>
    </rPh>
    <phoneticPr fontId="8"/>
  </si>
  <si>
    <t>イ 入院期間が３日以上７日未満</t>
    <rPh sb="2" eb="4">
      <t>ニュウイン</t>
    </rPh>
    <rPh sb="4" eb="6">
      <t>キカン</t>
    </rPh>
    <rPh sb="8" eb="9">
      <t>ニチ</t>
    </rPh>
    <rPh sb="9" eb="11">
      <t>イジョウ</t>
    </rPh>
    <rPh sb="12" eb="13">
      <t>ニチ</t>
    </rPh>
    <rPh sb="13" eb="15">
      <t>ミマン</t>
    </rPh>
    <phoneticPr fontId="8"/>
  </si>
  <si>
    <t>宿泊型自立訓練入院時支援特別加算２</t>
    <rPh sb="0" eb="3">
      <t>シュクハクガタ</t>
    </rPh>
    <rPh sb="3" eb="5">
      <t>ジリツ</t>
    </rPh>
    <rPh sb="5" eb="7">
      <t>クンレン</t>
    </rPh>
    <rPh sb="7" eb="9">
      <t>ニュウイン</t>
    </rPh>
    <rPh sb="9" eb="10">
      <t>ジ</t>
    </rPh>
    <rPh sb="10" eb="12">
      <t>シエン</t>
    </rPh>
    <rPh sb="14" eb="16">
      <t>カサン</t>
    </rPh>
    <phoneticPr fontId="8"/>
  </si>
  <si>
    <t>ロ 入院期間が７日以上</t>
    <rPh sb="9" eb="11">
      <t>イジョウ</t>
    </rPh>
    <phoneticPr fontId="8"/>
  </si>
  <si>
    <t>宿泊型自立訓練帰宅時支援加算１</t>
    <rPh sb="0" eb="3">
      <t>シュクハクガタ</t>
    </rPh>
    <rPh sb="3" eb="5">
      <t>ジリツ</t>
    </rPh>
    <rPh sb="5" eb="7">
      <t>クンレン</t>
    </rPh>
    <rPh sb="7" eb="10">
      <t>キタクジ</t>
    </rPh>
    <rPh sb="10" eb="12">
      <t>シエン</t>
    </rPh>
    <rPh sb="12" eb="14">
      <t>カサン</t>
    </rPh>
    <phoneticPr fontId="8"/>
  </si>
  <si>
    <t>帰宅時支援加算</t>
    <rPh sb="0" eb="3">
      <t>キタクジ</t>
    </rPh>
    <rPh sb="3" eb="5">
      <t>シエン</t>
    </rPh>
    <rPh sb="5" eb="7">
      <t>カサン</t>
    </rPh>
    <phoneticPr fontId="8"/>
  </si>
  <si>
    <t>イ 外泊期間が３日以上７日未満</t>
    <rPh sb="2" eb="4">
      <t>ガイハク</t>
    </rPh>
    <rPh sb="4" eb="6">
      <t>キカン</t>
    </rPh>
    <rPh sb="8" eb="9">
      <t>ニチ</t>
    </rPh>
    <rPh sb="9" eb="11">
      <t>イジョウ</t>
    </rPh>
    <rPh sb="12" eb="13">
      <t>ニチ</t>
    </rPh>
    <rPh sb="13" eb="15">
      <t>ミマン</t>
    </rPh>
    <phoneticPr fontId="8"/>
  </si>
  <si>
    <t>宿泊型自立訓練帰宅時支援加算２</t>
    <rPh sb="0" eb="3">
      <t>シュクハクガタ</t>
    </rPh>
    <rPh sb="3" eb="5">
      <t>ジリツ</t>
    </rPh>
    <rPh sb="5" eb="7">
      <t>クンレン</t>
    </rPh>
    <rPh sb="7" eb="10">
      <t>キタクジ</t>
    </rPh>
    <rPh sb="10" eb="12">
      <t>シエン</t>
    </rPh>
    <rPh sb="12" eb="14">
      <t>カサン</t>
    </rPh>
    <phoneticPr fontId="8"/>
  </si>
  <si>
    <t>ロ 外泊期間が７日以上</t>
    <rPh sb="2" eb="4">
      <t>ガイハク</t>
    </rPh>
    <rPh sb="9" eb="11">
      <t>イジョウ</t>
    </rPh>
    <phoneticPr fontId="8"/>
  </si>
  <si>
    <t>宿泊型自立訓練長期入院時支援特別加算</t>
    <rPh sb="7" eb="9">
      <t>チョウキ</t>
    </rPh>
    <rPh sb="9" eb="11">
      <t>ニュウイン</t>
    </rPh>
    <rPh sb="11" eb="12">
      <t>ジ</t>
    </rPh>
    <rPh sb="12" eb="14">
      <t>シエン</t>
    </rPh>
    <rPh sb="14" eb="16">
      <t>トクベツ</t>
    </rPh>
    <rPh sb="16" eb="18">
      <t>カサン</t>
    </rPh>
    <phoneticPr fontId="8"/>
  </si>
  <si>
    <t>長期入院時支援特別加算</t>
    <rPh sb="0" eb="2">
      <t>チョウキ</t>
    </rPh>
    <rPh sb="2" eb="4">
      <t>ニュウイン</t>
    </rPh>
    <rPh sb="4" eb="5">
      <t>ジ</t>
    </rPh>
    <rPh sb="5" eb="7">
      <t>シエン</t>
    </rPh>
    <rPh sb="7" eb="9">
      <t>トクベツ</t>
    </rPh>
    <rPh sb="9" eb="11">
      <t>カサン</t>
    </rPh>
    <phoneticPr fontId="8"/>
  </si>
  <si>
    <t>宿泊型自立訓練長期帰宅時支援加算</t>
    <rPh sb="7" eb="9">
      <t>チョウキ</t>
    </rPh>
    <rPh sb="9" eb="12">
      <t>キタクジ</t>
    </rPh>
    <rPh sb="12" eb="14">
      <t>シエン</t>
    </rPh>
    <rPh sb="14" eb="16">
      <t>カサン</t>
    </rPh>
    <phoneticPr fontId="8"/>
  </si>
  <si>
    <t>長期帰宅時支援加算</t>
    <rPh sb="0" eb="2">
      <t>チョウキ</t>
    </rPh>
    <rPh sb="2" eb="5">
      <t>キタクジ</t>
    </rPh>
    <rPh sb="5" eb="7">
      <t>シエン</t>
    </rPh>
    <rPh sb="7" eb="9">
      <t>カサン</t>
    </rPh>
    <phoneticPr fontId="8"/>
  </si>
  <si>
    <t>宿泊型自立訓練地域移行加算</t>
    <rPh sb="7" eb="9">
      <t>チイキ</t>
    </rPh>
    <rPh sb="9" eb="11">
      <t>イコウ</t>
    </rPh>
    <rPh sb="11" eb="13">
      <t>カサン</t>
    </rPh>
    <phoneticPr fontId="8"/>
  </si>
  <si>
    <t>地域移行加算（利用中２回、退所後１回を限度）</t>
    <rPh sb="0" eb="2">
      <t>チイキ</t>
    </rPh>
    <rPh sb="2" eb="4">
      <t>イコウ</t>
    </rPh>
    <rPh sb="4" eb="6">
      <t>カサン</t>
    </rPh>
    <rPh sb="7" eb="9">
      <t>リヨウ</t>
    </rPh>
    <phoneticPr fontId="8"/>
  </si>
  <si>
    <t>宿泊型自立訓練地域生活移行個別支援特別加算</t>
    <rPh sb="7" eb="9">
      <t>チイキ</t>
    </rPh>
    <rPh sb="9" eb="11">
      <t>セイカツ</t>
    </rPh>
    <rPh sb="11" eb="13">
      <t>イコウ</t>
    </rPh>
    <rPh sb="13" eb="15">
      <t>コベツ</t>
    </rPh>
    <rPh sb="15" eb="17">
      <t>シエン</t>
    </rPh>
    <rPh sb="17" eb="19">
      <t>トクベツ</t>
    </rPh>
    <rPh sb="19" eb="21">
      <t>カサン</t>
    </rPh>
    <phoneticPr fontId="8"/>
  </si>
  <si>
    <t>宿泊型自立訓練精神障害者地域移行特別加算</t>
    <phoneticPr fontId="8"/>
  </si>
  <si>
    <t>精神障害者地域移行特別加算</t>
    <phoneticPr fontId="8"/>
  </si>
  <si>
    <t>宿泊型自立訓練強度行動障害者地域移行特別加算</t>
    <phoneticPr fontId="8"/>
  </si>
  <si>
    <t>強度行動障害者地域移行特別加算</t>
    <phoneticPr fontId="8"/>
  </si>
  <si>
    <t>宿泊型自立訓練食事提供体制加算Ⅰ</t>
    <rPh sb="7" eb="9">
      <t>ショクジ</t>
    </rPh>
    <rPh sb="9" eb="11">
      <t>テイキョウ</t>
    </rPh>
    <rPh sb="11" eb="13">
      <t>タイセイ</t>
    </rPh>
    <rPh sb="13" eb="15">
      <t>カサン</t>
    </rPh>
    <phoneticPr fontId="8"/>
  </si>
  <si>
    <t>食事提供体制加算（Ⅰ）</t>
    <rPh sb="0" eb="2">
      <t>ショクジ</t>
    </rPh>
    <rPh sb="2" eb="4">
      <t>テイキョウ</t>
    </rPh>
    <rPh sb="4" eb="6">
      <t>タイセイ</t>
    </rPh>
    <rPh sb="6" eb="8">
      <t>カサン</t>
    </rPh>
    <phoneticPr fontId="8"/>
  </si>
  <si>
    <t>宿泊型自立訓練夜間支援等体制加算Ⅰ１</t>
    <rPh sb="7" eb="9">
      <t>ヤカン</t>
    </rPh>
    <rPh sb="9" eb="11">
      <t>シエン</t>
    </rPh>
    <rPh sb="11" eb="12">
      <t>トウ</t>
    </rPh>
    <rPh sb="12" eb="14">
      <t>タイセイ</t>
    </rPh>
    <rPh sb="14" eb="16">
      <t>カサン</t>
    </rPh>
    <phoneticPr fontId="8"/>
  </si>
  <si>
    <t>夜間支援等体制加算</t>
    <phoneticPr fontId="8"/>
  </si>
  <si>
    <t>イ　夜間支援等体制加算（Ⅰ）</t>
    <rPh sb="2" eb="4">
      <t>ヤカン</t>
    </rPh>
    <rPh sb="4" eb="6">
      <t>シエン</t>
    </rPh>
    <rPh sb="6" eb="7">
      <t>トウ</t>
    </rPh>
    <rPh sb="7" eb="9">
      <t>タイセイ</t>
    </rPh>
    <rPh sb="9" eb="11">
      <t>カサン</t>
    </rPh>
    <phoneticPr fontId="8"/>
  </si>
  <si>
    <t>(1) 夜間支援対象利用者３人以下</t>
    <rPh sb="4" eb="6">
      <t>ヤカン</t>
    </rPh>
    <rPh sb="6" eb="8">
      <t>シエン</t>
    </rPh>
    <rPh sb="8" eb="10">
      <t>タイショウ</t>
    </rPh>
    <rPh sb="10" eb="13">
      <t>リヨウシャ</t>
    </rPh>
    <rPh sb="14" eb="15">
      <t>ニン</t>
    </rPh>
    <rPh sb="15" eb="17">
      <t>イカ</t>
    </rPh>
    <phoneticPr fontId="8"/>
  </si>
  <si>
    <t>宿泊型自立訓練夜間支援等体制加算Ⅰ２</t>
    <rPh sb="7" eb="9">
      <t>ヤカン</t>
    </rPh>
    <rPh sb="9" eb="11">
      <t>シエン</t>
    </rPh>
    <rPh sb="11" eb="12">
      <t>トウ</t>
    </rPh>
    <rPh sb="12" eb="14">
      <t>タイセイ</t>
    </rPh>
    <rPh sb="14" eb="16">
      <t>カサン</t>
    </rPh>
    <phoneticPr fontId="8"/>
  </si>
  <si>
    <t>(2) 夜間支援対象利用者４人以上６人以下</t>
    <rPh sb="4" eb="6">
      <t>ヤカン</t>
    </rPh>
    <rPh sb="6" eb="8">
      <t>シエン</t>
    </rPh>
    <rPh sb="8" eb="10">
      <t>タイショウ</t>
    </rPh>
    <rPh sb="10" eb="13">
      <t>リヨウシャ</t>
    </rPh>
    <rPh sb="14" eb="17">
      <t>ニンイジョウ</t>
    </rPh>
    <rPh sb="18" eb="19">
      <t>ニン</t>
    </rPh>
    <rPh sb="19" eb="21">
      <t>イカ</t>
    </rPh>
    <phoneticPr fontId="8"/>
  </si>
  <si>
    <t>宿泊型自立訓練夜間支援等体制加算Ⅰ３</t>
    <rPh sb="7" eb="9">
      <t>ヤカン</t>
    </rPh>
    <rPh sb="9" eb="11">
      <t>シエン</t>
    </rPh>
    <rPh sb="11" eb="12">
      <t>トウ</t>
    </rPh>
    <rPh sb="12" eb="14">
      <t>タイセイ</t>
    </rPh>
    <rPh sb="14" eb="16">
      <t>カサン</t>
    </rPh>
    <phoneticPr fontId="8"/>
  </si>
  <si>
    <t>(3) 夜間支援対象利用者７人以上９人以下</t>
    <rPh sb="4" eb="6">
      <t>ヤカン</t>
    </rPh>
    <rPh sb="6" eb="8">
      <t>シエン</t>
    </rPh>
    <rPh sb="8" eb="10">
      <t>タイショウ</t>
    </rPh>
    <rPh sb="10" eb="13">
      <t>リヨウシャ</t>
    </rPh>
    <rPh sb="14" eb="17">
      <t>ニンイジョウ</t>
    </rPh>
    <rPh sb="18" eb="19">
      <t>ニン</t>
    </rPh>
    <rPh sb="19" eb="21">
      <t>イカ</t>
    </rPh>
    <phoneticPr fontId="8"/>
  </si>
  <si>
    <t>宿泊型自立訓練夜間支援等体制加算Ⅰ４</t>
    <rPh sb="7" eb="9">
      <t>ヤカン</t>
    </rPh>
    <rPh sb="9" eb="11">
      <t>シエン</t>
    </rPh>
    <rPh sb="11" eb="12">
      <t>トウ</t>
    </rPh>
    <rPh sb="12" eb="14">
      <t>タイセイ</t>
    </rPh>
    <rPh sb="14" eb="16">
      <t>カサン</t>
    </rPh>
    <phoneticPr fontId="8"/>
  </si>
  <si>
    <t>(4) 夜間支援対象利用者１０人以上１２人以下</t>
    <rPh sb="4" eb="6">
      <t>ヤカン</t>
    </rPh>
    <rPh sb="6" eb="8">
      <t>シエン</t>
    </rPh>
    <rPh sb="8" eb="10">
      <t>タイショウ</t>
    </rPh>
    <rPh sb="10" eb="13">
      <t>リヨウシャ</t>
    </rPh>
    <rPh sb="15" eb="18">
      <t>ニンイジョウ</t>
    </rPh>
    <rPh sb="20" eb="21">
      <t>ニン</t>
    </rPh>
    <rPh sb="21" eb="23">
      <t>イカ</t>
    </rPh>
    <phoneticPr fontId="8"/>
  </si>
  <si>
    <t>宿泊型自立訓練夜間支援等体制加算Ⅰ５</t>
    <rPh sb="7" eb="9">
      <t>ヤカン</t>
    </rPh>
    <rPh sb="9" eb="11">
      <t>シエン</t>
    </rPh>
    <rPh sb="11" eb="12">
      <t>トウ</t>
    </rPh>
    <rPh sb="12" eb="14">
      <t>タイセイ</t>
    </rPh>
    <rPh sb="14" eb="16">
      <t>カサン</t>
    </rPh>
    <phoneticPr fontId="8"/>
  </si>
  <si>
    <t>(5) 夜間支援対象利用者１３人以上１５人以下</t>
    <rPh sb="4" eb="6">
      <t>ヤカン</t>
    </rPh>
    <rPh sb="6" eb="8">
      <t>シエン</t>
    </rPh>
    <rPh sb="8" eb="10">
      <t>タイショウ</t>
    </rPh>
    <rPh sb="10" eb="13">
      <t>リヨウシャ</t>
    </rPh>
    <rPh sb="15" eb="18">
      <t>ニンイジョウ</t>
    </rPh>
    <rPh sb="20" eb="21">
      <t>ニン</t>
    </rPh>
    <rPh sb="21" eb="23">
      <t>イカ</t>
    </rPh>
    <phoneticPr fontId="8"/>
  </si>
  <si>
    <t>宿泊型自立訓練夜間支援等体制加算Ⅰ６</t>
    <rPh sb="7" eb="9">
      <t>ヤカン</t>
    </rPh>
    <rPh sb="9" eb="11">
      <t>シエン</t>
    </rPh>
    <rPh sb="11" eb="12">
      <t>トウ</t>
    </rPh>
    <rPh sb="12" eb="14">
      <t>タイセイ</t>
    </rPh>
    <rPh sb="14" eb="16">
      <t>カサン</t>
    </rPh>
    <phoneticPr fontId="8"/>
  </si>
  <si>
    <t>(6) 夜間支援対象利用者１６人以上１８人以下</t>
    <rPh sb="4" eb="6">
      <t>ヤカン</t>
    </rPh>
    <rPh sb="6" eb="8">
      <t>シエン</t>
    </rPh>
    <rPh sb="8" eb="10">
      <t>タイショウ</t>
    </rPh>
    <rPh sb="10" eb="13">
      <t>リヨウシャ</t>
    </rPh>
    <rPh sb="15" eb="18">
      <t>ニンイジョウ</t>
    </rPh>
    <rPh sb="20" eb="21">
      <t>ニン</t>
    </rPh>
    <rPh sb="21" eb="23">
      <t>イカ</t>
    </rPh>
    <phoneticPr fontId="8"/>
  </si>
  <si>
    <t>宿泊型自立訓練夜間支援等体制加算Ⅰ７</t>
    <rPh sb="7" eb="9">
      <t>ヤカン</t>
    </rPh>
    <rPh sb="9" eb="11">
      <t>シエン</t>
    </rPh>
    <rPh sb="11" eb="12">
      <t>トウ</t>
    </rPh>
    <rPh sb="12" eb="14">
      <t>タイセイ</t>
    </rPh>
    <rPh sb="14" eb="16">
      <t>カサン</t>
    </rPh>
    <phoneticPr fontId="8"/>
  </si>
  <si>
    <t>(7) 夜間支援対象利用者１９人以上２１人以下</t>
    <rPh sb="4" eb="6">
      <t>ヤカン</t>
    </rPh>
    <rPh sb="6" eb="8">
      <t>シエン</t>
    </rPh>
    <rPh sb="8" eb="10">
      <t>タイショウ</t>
    </rPh>
    <rPh sb="10" eb="13">
      <t>リヨウシャ</t>
    </rPh>
    <rPh sb="15" eb="18">
      <t>ニンイジョウ</t>
    </rPh>
    <rPh sb="20" eb="21">
      <t>ニン</t>
    </rPh>
    <rPh sb="21" eb="23">
      <t>イカ</t>
    </rPh>
    <phoneticPr fontId="8"/>
  </si>
  <si>
    <t>宿泊型自立訓練夜間支援等体制加算Ⅰ８</t>
    <rPh sb="7" eb="9">
      <t>ヤカン</t>
    </rPh>
    <rPh sb="9" eb="11">
      <t>シエン</t>
    </rPh>
    <rPh sb="11" eb="12">
      <t>トウ</t>
    </rPh>
    <rPh sb="12" eb="14">
      <t>タイセイ</t>
    </rPh>
    <rPh sb="14" eb="16">
      <t>カサン</t>
    </rPh>
    <phoneticPr fontId="8"/>
  </si>
  <si>
    <t>(8) 夜間支援対象利用者２２人以上２４人以下</t>
    <rPh sb="4" eb="6">
      <t>ヤカン</t>
    </rPh>
    <rPh sb="6" eb="8">
      <t>シエン</t>
    </rPh>
    <rPh sb="8" eb="10">
      <t>タイショウ</t>
    </rPh>
    <rPh sb="10" eb="13">
      <t>リヨウシャ</t>
    </rPh>
    <rPh sb="15" eb="18">
      <t>ニンイジョウ</t>
    </rPh>
    <rPh sb="20" eb="21">
      <t>ニン</t>
    </rPh>
    <rPh sb="21" eb="23">
      <t>イカ</t>
    </rPh>
    <phoneticPr fontId="8"/>
  </si>
  <si>
    <t>宿泊型自立訓練夜間支援等体制加算Ⅰ９</t>
    <rPh sb="7" eb="9">
      <t>ヤカン</t>
    </rPh>
    <rPh sb="9" eb="11">
      <t>シエン</t>
    </rPh>
    <rPh sb="11" eb="12">
      <t>トウ</t>
    </rPh>
    <rPh sb="12" eb="14">
      <t>タイセイ</t>
    </rPh>
    <rPh sb="14" eb="16">
      <t>カサン</t>
    </rPh>
    <phoneticPr fontId="8"/>
  </si>
  <si>
    <t>(9) 夜間支援対象利用者２５人以上２７人以下</t>
    <rPh sb="4" eb="6">
      <t>ヤカン</t>
    </rPh>
    <rPh sb="6" eb="8">
      <t>シエン</t>
    </rPh>
    <rPh sb="8" eb="10">
      <t>タイショウ</t>
    </rPh>
    <rPh sb="10" eb="13">
      <t>リヨウシャ</t>
    </rPh>
    <rPh sb="15" eb="18">
      <t>ニンイジョウ</t>
    </rPh>
    <rPh sb="20" eb="21">
      <t>ニン</t>
    </rPh>
    <rPh sb="21" eb="23">
      <t>イカ</t>
    </rPh>
    <phoneticPr fontId="8"/>
  </si>
  <si>
    <t>宿泊型自立訓練夜間支援等体制加算Ⅰ１０</t>
    <rPh sb="7" eb="9">
      <t>ヤカン</t>
    </rPh>
    <rPh sb="9" eb="11">
      <t>シエン</t>
    </rPh>
    <rPh sb="11" eb="12">
      <t>トウ</t>
    </rPh>
    <rPh sb="12" eb="14">
      <t>タイセイ</t>
    </rPh>
    <rPh sb="14" eb="16">
      <t>カサン</t>
    </rPh>
    <phoneticPr fontId="8"/>
  </si>
  <si>
    <t>(10)夜間支援対象利用者２８人以上３０人以下</t>
    <rPh sb="4" eb="6">
      <t>ヤカン</t>
    </rPh>
    <rPh sb="6" eb="8">
      <t>シエン</t>
    </rPh>
    <rPh sb="8" eb="10">
      <t>タイショウ</t>
    </rPh>
    <rPh sb="10" eb="13">
      <t>リヨウシャ</t>
    </rPh>
    <rPh sb="15" eb="18">
      <t>ニンイジョウ</t>
    </rPh>
    <rPh sb="20" eb="21">
      <t>ニン</t>
    </rPh>
    <rPh sb="21" eb="23">
      <t>イカ</t>
    </rPh>
    <phoneticPr fontId="8"/>
  </si>
  <si>
    <t>宿泊型自立訓練夜間支援等体制加算Ⅱ１</t>
    <rPh sb="7" eb="9">
      <t>ヤカン</t>
    </rPh>
    <rPh sb="9" eb="11">
      <t>シエン</t>
    </rPh>
    <rPh sb="11" eb="12">
      <t>トウ</t>
    </rPh>
    <rPh sb="12" eb="14">
      <t>タイセイ</t>
    </rPh>
    <rPh sb="14" eb="16">
      <t>カサン</t>
    </rPh>
    <phoneticPr fontId="8"/>
  </si>
  <si>
    <t>ロ　夜間支援等体制加算（Ⅱ）</t>
    <rPh sb="2" eb="4">
      <t>ヤカン</t>
    </rPh>
    <rPh sb="4" eb="6">
      <t>シエン</t>
    </rPh>
    <rPh sb="6" eb="7">
      <t>トウ</t>
    </rPh>
    <rPh sb="7" eb="9">
      <t>タイセイ</t>
    </rPh>
    <rPh sb="9" eb="11">
      <t>カサン</t>
    </rPh>
    <phoneticPr fontId="8"/>
  </si>
  <si>
    <t>宿泊型自立訓練夜間支援等体制加算Ⅱ２</t>
    <rPh sb="7" eb="9">
      <t>ヤカン</t>
    </rPh>
    <rPh sb="9" eb="11">
      <t>シエン</t>
    </rPh>
    <rPh sb="11" eb="12">
      <t>トウ</t>
    </rPh>
    <rPh sb="12" eb="14">
      <t>タイセイ</t>
    </rPh>
    <rPh sb="14" eb="16">
      <t>カサン</t>
    </rPh>
    <phoneticPr fontId="8"/>
  </si>
  <si>
    <t>宿泊型自立訓練夜間支援等体制加算Ⅱ３</t>
    <rPh sb="7" eb="9">
      <t>ヤカン</t>
    </rPh>
    <rPh sb="9" eb="11">
      <t>シエン</t>
    </rPh>
    <rPh sb="11" eb="12">
      <t>トウ</t>
    </rPh>
    <rPh sb="12" eb="14">
      <t>タイセイ</t>
    </rPh>
    <rPh sb="14" eb="16">
      <t>カサン</t>
    </rPh>
    <phoneticPr fontId="8"/>
  </si>
  <si>
    <t>宿泊型自立訓練夜間支援等体制加算Ⅱ４</t>
    <rPh sb="7" eb="9">
      <t>ヤカン</t>
    </rPh>
    <rPh sb="9" eb="11">
      <t>シエン</t>
    </rPh>
    <rPh sb="11" eb="12">
      <t>トウ</t>
    </rPh>
    <rPh sb="12" eb="14">
      <t>タイセイ</t>
    </rPh>
    <rPh sb="14" eb="16">
      <t>カサン</t>
    </rPh>
    <phoneticPr fontId="8"/>
  </si>
  <si>
    <t>宿泊型自立訓練夜間支援等体制加算Ⅱ５</t>
    <rPh sb="7" eb="9">
      <t>ヤカン</t>
    </rPh>
    <rPh sb="9" eb="11">
      <t>シエン</t>
    </rPh>
    <rPh sb="11" eb="12">
      <t>トウ</t>
    </rPh>
    <rPh sb="12" eb="14">
      <t>タイセイ</t>
    </rPh>
    <rPh sb="14" eb="16">
      <t>カサン</t>
    </rPh>
    <phoneticPr fontId="8"/>
  </si>
  <si>
    <t>宿泊型自立訓練夜間支援等体制加算Ⅱ６</t>
    <rPh sb="7" eb="9">
      <t>ヤカン</t>
    </rPh>
    <rPh sb="9" eb="11">
      <t>シエン</t>
    </rPh>
    <rPh sb="11" eb="12">
      <t>トウ</t>
    </rPh>
    <rPh sb="12" eb="14">
      <t>タイセイ</t>
    </rPh>
    <rPh sb="14" eb="16">
      <t>カサン</t>
    </rPh>
    <phoneticPr fontId="8"/>
  </si>
  <si>
    <t>宿泊型自立訓練夜間支援等体制加算Ⅱ７</t>
    <rPh sb="7" eb="9">
      <t>ヤカン</t>
    </rPh>
    <rPh sb="9" eb="11">
      <t>シエン</t>
    </rPh>
    <rPh sb="11" eb="12">
      <t>トウ</t>
    </rPh>
    <rPh sb="12" eb="14">
      <t>タイセイ</t>
    </rPh>
    <rPh sb="14" eb="16">
      <t>カサン</t>
    </rPh>
    <phoneticPr fontId="8"/>
  </si>
  <si>
    <t>宿泊型自立訓練夜間支援等体制加算Ⅱ８</t>
    <rPh sb="7" eb="9">
      <t>ヤカン</t>
    </rPh>
    <rPh sb="9" eb="11">
      <t>シエン</t>
    </rPh>
    <rPh sb="11" eb="12">
      <t>トウ</t>
    </rPh>
    <rPh sb="12" eb="14">
      <t>タイセイ</t>
    </rPh>
    <rPh sb="14" eb="16">
      <t>カサン</t>
    </rPh>
    <phoneticPr fontId="8"/>
  </si>
  <si>
    <t>宿泊型自立訓練夜間支援等体制加算Ⅱ９</t>
    <rPh sb="7" eb="9">
      <t>ヤカン</t>
    </rPh>
    <rPh sb="9" eb="11">
      <t>シエン</t>
    </rPh>
    <rPh sb="11" eb="12">
      <t>トウ</t>
    </rPh>
    <rPh sb="12" eb="14">
      <t>タイセイ</t>
    </rPh>
    <rPh sb="14" eb="16">
      <t>カサン</t>
    </rPh>
    <phoneticPr fontId="8"/>
  </si>
  <si>
    <t>宿泊型自立訓練夜間支援等体制加算Ⅱ１０</t>
    <rPh sb="7" eb="9">
      <t>ヤカン</t>
    </rPh>
    <rPh sb="9" eb="11">
      <t>シエン</t>
    </rPh>
    <rPh sb="11" eb="12">
      <t>トウ</t>
    </rPh>
    <rPh sb="12" eb="14">
      <t>タイセイ</t>
    </rPh>
    <rPh sb="14" eb="16">
      <t>カサン</t>
    </rPh>
    <phoneticPr fontId="8"/>
  </si>
  <si>
    <t>宿泊型自立訓練夜間支援等体制加算Ⅲ</t>
    <rPh sb="7" eb="9">
      <t>ヤカン</t>
    </rPh>
    <rPh sb="9" eb="11">
      <t>シエン</t>
    </rPh>
    <rPh sb="11" eb="12">
      <t>トウ</t>
    </rPh>
    <rPh sb="12" eb="14">
      <t>タイセイ</t>
    </rPh>
    <rPh sb="14" eb="16">
      <t>カサン</t>
    </rPh>
    <phoneticPr fontId="8"/>
  </si>
  <si>
    <t>ハ　夜間支援等体制加算（Ⅲ）</t>
    <phoneticPr fontId="8"/>
  </si>
  <si>
    <t>宿泊型自立訓練看護職員配置加算Ⅱ</t>
    <rPh sb="7" eb="9">
      <t>カンゴ</t>
    </rPh>
    <rPh sb="9" eb="11">
      <t>ショクイン</t>
    </rPh>
    <rPh sb="11" eb="13">
      <t>ハイチ</t>
    </rPh>
    <rPh sb="13" eb="15">
      <t>カサン</t>
    </rPh>
    <phoneticPr fontId="8"/>
  </si>
  <si>
    <t>宿泊型自立訓練処遇改善加算Ⅰ</t>
    <rPh sb="7" eb="9">
      <t>ショグウ</t>
    </rPh>
    <rPh sb="9" eb="11">
      <t>カイゼン</t>
    </rPh>
    <rPh sb="11" eb="13">
      <t>カサン</t>
    </rPh>
    <phoneticPr fontId="8"/>
  </si>
  <si>
    <t>宿泊型自立訓練処遇改善加算Ⅱ</t>
    <rPh sb="7" eb="9">
      <t>ショグウ</t>
    </rPh>
    <rPh sb="9" eb="11">
      <t>カイゼン</t>
    </rPh>
    <rPh sb="11" eb="13">
      <t>カサン</t>
    </rPh>
    <phoneticPr fontId="8"/>
  </si>
  <si>
    <t>宿泊型自立訓練処遇改善加算Ⅲ</t>
    <rPh sb="7" eb="9">
      <t>ショグウ</t>
    </rPh>
    <rPh sb="9" eb="11">
      <t>カイゼン</t>
    </rPh>
    <rPh sb="11" eb="13">
      <t>カサン</t>
    </rPh>
    <phoneticPr fontId="8"/>
  </si>
  <si>
    <t>宿泊型自立訓練処遇改善加算Ⅳ</t>
    <rPh sb="7" eb="9">
      <t>ショグウ</t>
    </rPh>
    <rPh sb="9" eb="11">
      <t>カイゼン</t>
    </rPh>
    <rPh sb="11" eb="13">
      <t>カサン</t>
    </rPh>
    <phoneticPr fontId="8"/>
  </si>
  <si>
    <t>宿泊型自立訓練処遇改善加算Ⅴ</t>
    <rPh sb="7" eb="9">
      <t>ショグウ</t>
    </rPh>
    <rPh sb="9" eb="11">
      <t>カイゼン</t>
    </rPh>
    <rPh sb="11" eb="13">
      <t>カサン</t>
    </rPh>
    <phoneticPr fontId="8"/>
  </si>
  <si>
    <t>宿泊型自立訓練処遇改善特別加算</t>
    <phoneticPr fontId="8"/>
  </si>
  <si>
    <t>宿泊型自立訓練特定処遇改善加算Ⅰ</t>
    <phoneticPr fontId="8"/>
  </si>
  <si>
    <t>イ　福祉・介護職員等特定処遇改善加算（Ⅰ）</t>
    <phoneticPr fontId="1"/>
  </si>
  <si>
    <t>宿泊型自立訓練特定処遇改善加算Ⅱ</t>
    <phoneticPr fontId="8"/>
  </si>
  <si>
    <t>ロ　福祉・介護職員等特定処遇改善加算（Ⅱ）</t>
    <phoneticPr fontId="1"/>
  </si>
  <si>
    <t>宿泊型自立訓練ベースアップ等支援加算</t>
    <phoneticPr fontId="8"/>
  </si>
  <si>
    <t>生活訓練Ⅲ１・定超</t>
    <rPh sb="7" eb="8">
      <t>テイ</t>
    </rPh>
    <rPh sb="8" eb="9">
      <t>チョウ</t>
    </rPh>
    <phoneticPr fontId="8"/>
  </si>
  <si>
    <t>生活訓練Ⅲ１・定超・未計画</t>
    <rPh sb="10" eb="11">
      <t>ミ</t>
    </rPh>
    <rPh sb="11" eb="13">
      <t>ケイカク</t>
    </rPh>
    <phoneticPr fontId="8"/>
  </si>
  <si>
    <t>生活訓練Ⅲ１・定超・未計画２</t>
    <phoneticPr fontId="8"/>
  </si>
  <si>
    <t>生活訓練Ⅲ２・定超</t>
  </si>
  <si>
    <t>生活訓練Ⅲ２・定超・未計画</t>
    <rPh sb="10" eb="11">
      <t>ミ</t>
    </rPh>
    <rPh sb="11" eb="13">
      <t>ケイカク</t>
    </rPh>
    <phoneticPr fontId="8"/>
  </si>
  <si>
    <t>生活訓練Ⅲ２・定超・未計画２</t>
    <phoneticPr fontId="8"/>
  </si>
  <si>
    <t>生活訓練Ⅳ１・定超</t>
    <rPh sb="7" eb="8">
      <t>テイ</t>
    </rPh>
    <rPh sb="8" eb="9">
      <t>チョウ</t>
    </rPh>
    <phoneticPr fontId="8"/>
  </si>
  <si>
    <t>ニ 生活訓練サービス費（Ⅳ）</t>
    <phoneticPr fontId="8"/>
  </si>
  <si>
    <t>生活訓練Ⅳ１・定超・未計画</t>
    <rPh sb="10" eb="11">
      <t>ミ</t>
    </rPh>
    <rPh sb="11" eb="13">
      <t>ケイカク</t>
    </rPh>
    <phoneticPr fontId="8"/>
  </si>
  <si>
    <t>生活訓練Ⅳ１・定超・未計画２</t>
    <phoneticPr fontId="8"/>
  </si>
  <si>
    <t>生活訓練Ⅳ２・定超</t>
  </si>
  <si>
    <t>生活訓練Ⅳ２・定超・未計画</t>
    <rPh sb="10" eb="11">
      <t>ミ</t>
    </rPh>
    <rPh sb="11" eb="13">
      <t>ケイカク</t>
    </rPh>
    <phoneticPr fontId="8"/>
  </si>
  <si>
    <t>生活訓練Ⅳ２・定超・未計画２</t>
    <phoneticPr fontId="8"/>
  </si>
  <si>
    <t>（生活支援員、地域移行支援員欠員）</t>
    <rPh sb="1" eb="3">
      <t>セイカツ</t>
    </rPh>
    <rPh sb="3" eb="5">
      <t>シエン</t>
    </rPh>
    <rPh sb="5" eb="6">
      <t>イン</t>
    </rPh>
    <rPh sb="7" eb="9">
      <t>チイキ</t>
    </rPh>
    <rPh sb="9" eb="11">
      <t>イコウ</t>
    </rPh>
    <rPh sb="11" eb="13">
      <t>シエン</t>
    </rPh>
    <rPh sb="13" eb="14">
      <t>イン</t>
    </rPh>
    <rPh sb="14" eb="16">
      <t>ケツイン</t>
    </rPh>
    <phoneticPr fontId="8"/>
  </si>
  <si>
    <t>生活訓練Ⅲ１・人欠</t>
    <rPh sb="7" eb="8">
      <t>ジン</t>
    </rPh>
    <rPh sb="8" eb="9">
      <t>ケツ</t>
    </rPh>
    <phoneticPr fontId="8"/>
  </si>
  <si>
    <t>生活訓練Ⅲ１・人欠・未計画</t>
    <rPh sb="10" eb="11">
      <t>ミ</t>
    </rPh>
    <rPh sb="11" eb="13">
      <t>ケイカク</t>
    </rPh>
    <phoneticPr fontId="8"/>
  </si>
  <si>
    <t>生活訓練Ⅲ１・人欠・未計画２</t>
    <phoneticPr fontId="8"/>
  </si>
  <si>
    <t>生活訓練Ⅲ１・人欠２</t>
    <rPh sb="7" eb="8">
      <t>ジン</t>
    </rPh>
    <rPh sb="8" eb="9">
      <t>ケツ</t>
    </rPh>
    <phoneticPr fontId="8"/>
  </si>
  <si>
    <t>生活訓練Ⅲ１・人欠２・未計画</t>
    <rPh sb="11" eb="12">
      <t>ミ</t>
    </rPh>
    <rPh sb="12" eb="14">
      <t>ケイカク</t>
    </rPh>
    <phoneticPr fontId="8"/>
  </si>
  <si>
    <t>生活訓練Ⅲ１・人欠２・未計画２</t>
    <phoneticPr fontId="8"/>
  </si>
  <si>
    <t>生活訓練Ⅲ２・人欠</t>
  </si>
  <si>
    <t>生活訓練Ⅲ２・人欠・未計画</t>
    <rPh sb="10" eb="11">
      <t>ミ</t>
    </rPh>
    <rPh sb="11" eb="13">
      <t>ケイカク</t>
    </rPh>
    <phoneticPr fontId="8"/>
  </si>
  <si>
    <t>生活訓練Ⅲ２・人欠・未計画２</t>
    <phoneticPr fontId="8"/>
  </si>
  <si>
    <t>生活訓練Ⅲ２・人欠２</t>
    <phoneticPr fontId="8"/>
  </si>
  <si>
    <t>生活訓練Ⅲ２・人欠２・未計画</t>
    <rPh sb="11" eb="12">
      <t>ミ</t>
    </rPh>
    <rPh sb="12" eb="14">
      <t>ケイカク</t>
    </rPh>
    <phoneticPr fontId="8"/>
  </si>
  <si>
    <t>生活訓練Ⅲ２・人欠２・未計画２</t>
    <phoneticPr fontId="8"/>
  </si>
  <si>
    <t>生活訓練Ⅳ１・人欠</t>
    <rPh sb="7" eb="8">
      <t>ジン</t>
    </rPh>
    <rPh sb="8" eb="9">
      <t>ケツ</t>
    </rPh>
    <phoneticPr fontId="8"/>
  </si>
  <si>
    <t>生活訓練Ⅳ１・人欠・未計画</t>
    <rPh sb="10" eb="11">
      <t>ミ</t>
    </rPh>
    <rPh sb="11" eb="13">
      <t>ケイカク</t>
    </rPh>
    <phoneticPr fontId="8"/>
  </si>
  <si>
    <t>生活訓練Ⅳ１・人欠・未計画２</t>
    <phoneticPr fontId="8"/>
  </si>
  <si>
    <t>生活訓練Ⅳ１・人欠２</t>
    <rPh sb="7" eb="8">
      <t>ジン</t>
    </rPh>
    <rPh sb="8" eb="9">
      <t>ケツ</t>
    </rPh>
    <phoneticPr fontId="8"/>
  </si>
  <si>
    <t>生活訓練Ⅳ１・人欠２・未計画</t>
    <rPh sb="11" eb="12">
      <t>ミ</t>
    </rPh>
    <rPh sb="12" eb="14">
      <t>ケイカク</t>
    </rPh>
    <phoneticPr fontId="8"/>
  </si>
  <si>
    <t>生活訓練Ⅳ１・人欠２・未計画２</t>
    <phoneticPr fontId="8"/>
  </si>
  <si>
    <t>生活訓練Ⅳ２・人欠</t>
    <phoneticPr fontId="8"/>
  </si>
  <si>
    <t>生活訓練Ⅳ２・人欠・未計画</t>
    <rPh sb="10" eb="11">
      <t>ミ</t>
    </rPh>
    <rPh sb="11" eb="13">
      <t>ケイカク</t>
    </rPh>
    <phoneticPr fontId="8"/>
  </si>
  <si>
    <t>生活訓練Ⅳ２・人欠・未計画２</t>
    <phoneticPr fontId="8"/>
  </si>
  <si>
    <t>生活訓練Ⅳ２・人欠２</t>
    <phoneticPr fontId="8"/>
  </si>
  <si>
    <t>生活訓練Ⅳ２・人欠２・未計画</t>
    <rPh sb="11" eb="12">
      <t>ミ</t>
    </rPh>
    <rPh sb="12" eb="14">
      <t>ケイカク</t>
    </rPh>
    <phoneticPr fontId="8"/>
  </si>
  <si>
    <t>生活訓練Ⅳ２・人欠２・未計画２</t>
    <phoneticPr fontId="8"/>
  </si>
  <si>
    <t>（サービス管理責任者欠員）</t>
    <rPh sb="5" eb="7">
      <t>カンリ</t>
    </rPh>
    <rPh sb="7" eb="9">
      <t>セキニン</t>
    </rPh>
    <rPh sb="9" eb="10">
      <t>シャ</t>
    </rPh>
    <rPh sb="10" eb="12">
      <t>ケツイン</t>
    </rPh>
    <phoneticPr fontId="8"/>
  </si>
  <si>
    <t>生活訓練Ⅲ１・責欠</t>
    <rPh sb="7" eb="8">
      <t>セキ</t>
    </rPh>
    <rPh sb="8" eb="9">
      <t>ケツ</t>
    </rPh>
    <phoneticPr fontId="8"/>
  </si>
  <si>
    <t>減算が適用される月から４月目まで</t>
  </si>
  <si>
    <t>生活訓練Ⅲ１・責欠２</t>
    <phoneticPr fontId="8"/>
  </si>
  <si>
    <t>５月以上連続して減算の場合</t>
  </si>
  <si>
    <t>生活訓練Ⅲ２・責欠</t>
    <phoneticPr fontId="8"/>
  </si>
  <si>
    <t>生活訓練Ⅲ２・責欠２</t>
  </si>
  <si>
    <t>生活訓練Ⅳ１・責欠</t>
    <rPh sb="7" eb="8">
      <t>セキ</t>
    </rPh>
    <rPh sb="8" eb="9">
      <t>ケツ</t>
    </rPh>
    <phoneticPr fontId="8"/>
  </si>
  <si>
    <t>生活訓練Ⅳ１・責欠２</t>
    <phoneticPr fontId="8"/>
  </si>
  <si>
    <t>生活訓練Ⅳ２・責欠</t>
    <phoneticPr fontId="8"/>
  </si>
  <si>
    <t>生活訓練Ⅳ２・責欠２</t>
  </si>
  <si>
    <t>１５  就労移行支援サービスコード表</t>
    <rPh sb="4" eb="6">
      <t>シュウロウ</t>
    </rPh>
    <rPh sb="6" eb="8">
      <t>イコウ</t>
    </rPh>
    <rPh sb="8" eb="10">
      <t>シエン</t>
    </rPh>
    <rPh sb="17" eb="18">
      <t>ヒョウ</t>
    </rPh>
    <phoneticPr fontId="8"/>
  </si>
  <si>
    <t>算定項目</t>
    <rPh sb="0" eb="2">
      <t>サンテイ</t>
    </rPh>
    <rPh sb="2" eb="4">
      <t>コウモク</t>
    </rPh>
    <phoneticPr fontId="8"/>
  </si>
  <si>
    <t>就移１１</t>
  </si>
  <si>
    <t>イ 就労移行支援サービス費（Ⅰ）</t>
    <rPh sb="2" eb="4">
      <t>シュウロウ</t>
    </rPh>
    <rPh sb="4" eb="6">
      <t>イコウ</t>
    </rPh>
    <rPh sb="6" eb="8">
      <t>シエン</t>
    </rPh>
    <rPh sb="12" eb="13">
      <t>ヒ</t>
    </rPh>
    <phoneticPr fontId="8"/>
  </si>
  <si>
    <t>(1) 定員２０人以下</t>
    <rPh sb="4" eb="6">
      <t>テイイン</t>
    </rPh>
    <rPh sb="8" eb="9">
      <t>ニン</t>
    </rPh>
    <rPh sb="9" eb="11">
      <t>イカ</t>
    </rPh>
    <phoneticPr fontId="8"/>
  </si>
  <si>
    <t>（一）就職後6月以上定着率が5割以上の場合</t>
    <rPh sb="1" eb="2">
      <t>１</t>
    </rPh>
    <rPh sb="3" eb="6">
      <t>シュウショクゴ</t>
    </rPh>
    <rPh sb="7" eb="8">
      <t>ツキ</t>
    </rPh>
    <rPh sb="8" eb="10">
      <t>イジョウ</t>
    </rPh>
    <rPh sb="10" eb="13">
      <t>テイチャクリツ</t>
    </rPh>
    <rPh sb="15" eb="16">
      <t>ワリ</t>
    </rPh>
    <rPh sb="16" eb="18">
      <t>イジョウ</t>
    </rPh>
    <rPh sb="19" eb="21">
      <t>バアイ</t>
    </rPh>
    <phoneticPr fontId="16"/>
  </si>
  <si>
    <t>1日につき</t>
    <rPh sb="1" eb="2">
      <t>ニチ</t>
    </rPh>
    <phoneticPr fontId="8"/>
  </si>
  <si>
    <t>就移１１・未計画１</t>
    <rPh sb="5" eb="6">
      <t>ミ</t>
    </rPh>
    <rPh sb="6" eb="8">
      <t>ケイカク</t>
    </rPh>
    <phoneticPr fontId="16"/>
  </si>
  <si>
    <t>就労移行支援計画等が作成されていない場合</t>
    <rPh sb="0" eb="2">
      <t>シュウロウ</t>
    </rPh>
    <rPh sb="2" eb="4">
      <t>イコウ</t>
    </rPh>
    <rPh sb="4" eb="6">
      <t>シエン</t>
    </rPh>
    <rPh sb="8" eb="9">
      <t>トウ</t>
    </rPh>
    <rPh sb="10" eb="12">
      <t>サクセイ</t>
    </rPh>
    <rPh sb="18" eb="20">
      <t>バアイ</t>
    </rPh>
    <phoneticPr fontId="8"/>
  </si>
  <si>
    <t>減算が適用される月から2月目まで</t>
    <rPh sb="0" eb="2">
      <t>ゲンサン</t>
    </rPh>
    <rPh sb="3" eb="5">
      <t>テキヨウ</t>
    </rPh>
    <rPh sb="8" eb="9">
      <t>ツキ</t>
    </rPh>
    <rPh sb="12" eb="13">
      <t>ツキ</t>
    </rPh>
    <rPh sb="13" eb="14">
      <t>メ</t>
    </rPh>
    <phoneticPr fontId="16"/>
  </si>
  <si>
    <t>就移１１・未計画２</t>
    <rPh sb="5" eb="6">
      <t>ミ</t>
    </rPh>
    <rPh sb="6" eb="8">
      <t>ケイカク</t>
    </rPh>
    <phoneticPr fontId="16"/>
  </si>
  <si>
    <t>3月以上連続して減算の場合</t>
    <phoneticPr fontId="8"/>
  </si>
  <si>
    <t>就移１１・地公体</t>
    <rPh sb="5" eb="6">
      <t>チ</t>
    </rPh>
    <rPh sb="6" eb="7">
      <t>コウ</t>
    </rPh>
    <rPh sb="7" eb="8">
      <t>カラダ</t>
    </rPh>
    <phoneticPr fontId="16"/>
  </si>
  <si>
    <t>地方公共団体が設置する指定就労移行支援事業所等の場合</t>
    <rPh sb="13" eb="15">
      <t>シュウロウ</t>
    </rPh>
    <rPh sb="15" eb="17">
      <t>イコウ</t>
    </rPh>
    <rPh sb="17" eb="19">
      <t>シエン</t>
    </rPh>
    <phoneticPr fontId="16"/>
  </si>
  <si>
    <t>就移１１・地公体・未計画１</t>
    <rPh sb="9" eb="10">
      <t>ミ</t>
    </rPh>
    <rPh sb="10" eb="12">
      <t>ケイカク</t>
    </rPh>
    <phoneticPr fontId="16"/>
  </si>
  <si>
    <t>就移１１・地公体・未計画２</t>
    <rPh sb="9" eb="10">
      <t>ミ</t>
    </rPh>
    <rPh sb="10" eb="12">
      <t>ケイカク</t>
    </rPh>
    <phoneticPr fontId="16"/>
  </si>
  <si>
    <t>就移１１・期間超</t>
    <phoneticPr fontId="1"/>
  </si>
  <si>
    <t>標準利用期間超過減算</t>
    <phoneticPr fontId="16"/>
  </si>
  <si>
    <t>就移１１・未計画１・期間超</t>
    <rPh sb="5" eb="6">
      <t>ミ</t>
    </rPh>
    <rPh sb="6" eb="8">
      <t>ケイカク</t>
    </rPh>
    <phoneticPr fontId="16"/>
  </si>
  <si>
    <t>就移１１・未計画２・期間超</t>
    <rPh sb="5" eb="6">
      <t>ミ</t>
    </rPh>
    <rPh sb="6" eb="8">
      <t>ケイカク</t>
    </rPh>
    <phoneticPr fontId="16"/>
  </si>
  <si>
    <t>就移１１・地公体・期間超</t>
    <rPh sb="5" eb="6">
      <t>チ</t>
    </rPh>
    <rPh sb="6" eb="7">
      <t>コウ</t>
    </rPh>
    <rPh sb="7" eb="8">
      <t>カラダ</t>
    </rPh>
    <phoneticPr fontId="16"/>
  </si>
  <si>
    <t>就移１１・地公体・未計画１・期間超</t>
    <rPh sb="9" eb="10">
      <t>ミ</t>
    </rPh>
    <rPh sb="10" eb="12">
      <t>ケイカク</t>
    </rPh>
    <phoneticPr fontId="16"/>
  </si>
  <si>
    <t>就移１１・地公体・未計画２・期間超</t>
    <rPh sb="9" eb="10">
      <t>ミ</t>
    </rPh>
    <rPh sb="10" eb="12">
      <t>ケイカク</t>
    </rPh>
    <phoneticPr fontId="16"/>
  </si>
  <si>
    <t>就移１２</t>
  </si>
  <si>
    <t>（二）就職後6月以上定着率が4割以上5割未満の場合</t>
    <rPh sb="1" eb="2">
      <t>２</t>
    </rPh>
    <rPh sb="3" eb="6">
      <t>シュウショクゴ</t>
    </rPh>
    <rPh sb="7" eb="8">
      <t>ツキ</t>
    </rPh>
    <rPh sb="8" eb="10">
      <t>イジョウ</t>
    </rPh>
    <rPh sb="10" eb="13">
      <t>テイチャクリツ</t>
    </rPh>
    <rPh sb="15" eb="16">
      <t>ワリ</t>
    </rPh>
    <rPh sb="16" eb="18">
      <t>イジョウ</t>
    </rPh>
    <rPh sb="19" eb="20">
      <t>ワリ</t>
    </rPh>
    <rPh sb="20" eb="22">
      <t>ミマン</t>
    </rPh>
    <rPh sb="23" eb="25">
      <t>バアイ</t>
    </rPh>
    <phoneticPr fontId="16"/>
  </si>
  <si>
    <t>就移１２・未計画１</t>
    <rPh sb="5" eb="6">
      <t>ミ</t>
    </rPh>
    <rPh sb="6" eb="8">
      <t>ケイカク</t>
    </rPh>
    <phoneticPr fontId="16"/>
  </si>
  <si>
    <t>就移１２・未計画２</t>
    <rPh sb="5" eb="6">
      <t>ミ</t>
    </rPh>
    <rPh sb="6" eb="8">
      <t>ケイカク</t>
    </rPh>
    <phoneticPr fontId="16"/>
  </si>
  <si>
    <t>就移１２・地公体</t>
    <rPh sb="5" eb="6">
      <t>チ</t>
    </rPh>
    <rPh sb="6" eb="7">
      <t>コウ</t>
    </rPh>
    <rPh sb="7" eb="8">
      <t>カラダ</t>
    </rPh>
    <phoneticPr fontId="16"/>
  </si>
  <si>
    <t>就移１２・地公体・未計画１</t>
    <rPh sb="9" eb="10">
      <t>ミ</t>
    </rPh>
    <rPh sb="10" eb="12">
      <t>ケイカク</t>
    </rPh>
    <phoneticPr fontId="16"/>
  </si>
  <si>
    <t>就移１２・地公体・未計画２</t>
    <rPh sb="9" eb="10">
      <t>ミ</t>
    </rPh>
    <rPh sb="10" eb="12">
      <t>ケイカク</t>
    </rPh>
    <phoneticPr fontId="16"/>
  </si>
  <si>
    <t>就移１２・期間超</t>
  </si>
  <si>
    <t>就移１２・未計画１・期間超</t>
    <rPh sb="5" eb="6">
      <t>ミ</t>
    </rPh>
    <rPh sb="6" eb="8">
      <t>ケイカク</t>
    </rPh>
    <phoneticPr fontId="16"/>
  </si>
  <si>
    <t>就移１２・未計画２・期間超</t>
    <rPh sb="5" eb="6">
      <t>ミ</t>
    </rPh>
    <rPh sb="6" eb="8">
      <t>ケイカク</t>
    </rPh>
    <phoneticPr fontId="16"/>
  </si>
  <si>
    <t>就移１２・地公体・期間超</t>
    <rPh sb="5" eb="6">
      <t>チ</t>
    </rPh>
    <rPh sb="6" eb="7">
      <t>コウ</t>
    </rPh>
    <rPh sb="7" eb="8">
      <t>カラダ</t>
    </rPh>
    <phoneticPr fontId="16"/>
  </si>
  <si>
    <t>就移１２・地公体・未計画１・期間超</t>
    <rPh sb="9" eb="10">
      <t>ミ</t>
    </rPh>
    <rPh sb="10" eb="12">
      <t>ケイカク</t>
    </rPh>
    <phoneticPr fontId="16"/>
  </si>
  <si>
    <t>就移１２・地公体・未計画２・期間超</t>
    <rPh sb="9" eb="10">
      <t>ミ</t>
    </rPh>
    <rPh sb="10" eb="12">
      <t>ケイカク</t>
    </rPh>
    <phoneticPr fontId="16"/>
  </si>
  <si>
    <t>就移１３</t>
  </si>
  <si>
    <t>（三）就職後6月以上定着率が3割以上4割未満の場合</t>
    <rPh sb="1" eb="2">
      <t>３</t>
    </rPh>
    <rPh sb="3" eb="6">
      <t>シュウショクゴ</t>
    </rPh>
    <rPh sb="7" eb="8">
      <t>ツキ</t>
    </rPh>
    <rPh sb="8" eb="10">
      <t>イジョウ</t>
    </rPh>
    <rPh sb="10" eb="13">
      <t>テイチャクリツ</t>
    </rPh>
    <rPh sb="15" eb="16">
      <t>ワリ</t>
    </rPh>
    <rPh sb="16" eb="18">
      <t>イジョウ</t>
    </rPh>
    <rPh sb="19" eb="20">
      <t>ワリ</t>
    </rPh>
    <rPh sb="20" eb="22">
      <t>ミマン</t>
    </rPh>
    <rPh sb="23" eb="25">
      <t>バアイ</t>
    </rPh>
    <phoneticPr fontId="16"/>
  </si>
  <si>
    <t>就移１３・未計画１</t>
    <rPh sb="5" eb="6">
      <t>ミ</t>
    </rPh>
    <rPh sb="6" eb="8">
      <t>ケイカク</t>
    </rPh>
    <phoneticPr fontId="16"/>
  </si>
  <si>
    <t>就移１３・未計画２</t>
    <rPh sb="5" eb="6">
      <t>ミ</t>
    </rPh>
    <rPh sb="6" eb="8">
      <t>ケイカク</t>
    </rPh>
    <phoneticPr fontId="16"/>
  </si>
  <si>
    <t>就移１３・地公体</t>
    <rPh sb="5" eb="6">
      <t>チ</t>
    </rPh>
    <rPh sb="6" eb="7">
      <t>コウ</t>
    </rPh>
    <rPh sb="7" eb="8">
      <t>カラダ</t>
    </rPh>
    <phoneticPr fontId="16"/>
  </si>
  <si>
    <t>就移１３・地公体・未計画１</t>
    <rPh sb="9" eb="10">
      <t>ミ</t>
    </rPh>
    <rPh sb="10" eb="12">
      <t>ケイカク</t>
    </rPh>
    <phoneticPr fontId="16"/>
  </si>
  <si>
    <t>就移１３・地公体・未計画２</t>
    <rPh sb="9" eb="10">
      <t>ミ</t>
    </rPh>
    <rPh sb="10" eb="12">
      <t>ケイカク</t>
    </rPh>
    <phoneticPr fontId="16"/>
  </si>
  <si>
    <t>就移１３・期間超</t>
  </si>
  <si>
    <t>就移１３・未計画１・期間超</t>
    <rPh sb="5" eb="6">
      <t>ミ</t>
    </rPh>
    <rPh sb="6" eb="8">
      <t>ケイカク</t>
    </rPh>
    <phoneticPr fontId="16"/>
  </si>
  <si>
    <t>就移１３・未計画２・期間超</t>
    <rPh sb="5" eb="6">
      <t>ミ</t>
    </rPh>
    <rPh sb="6" eb="8">
      <t>ケイカク</t>
    </rPh>
    <phoneticPr fontId="16"/>
  </si>
  <si>
    <t>就移１３・地公体・期間超</t>
    <rPh sb="5" eb="6">
      <t>チ</t>
    </rPh>
    <rPh sb="6" eb="7">
      <t>コウ</t>
    </rPh>
    <rPh sb="7" eb="8">
      <t>カラダ</t>
    </rPh>
    <phoneticPr fontId="16"/>
  </si>
  <si>
    <t>就移１３・地公体・未計画１・期間超</t>
    <rPh sb="9" eb="10">
      <t>ミ</t>
    </rPh>
    <rPh sb="10" eb="12">
      <t>ケイカク</t>
    </rPh>
    <phoneticPr fontId="16"/>
  </si>
  <si>
    <t>就移１３・地公体・未計画２・期間超</t>
    <rPh sb="9" eb="10">
      <t>ミ</t>
    </rPh>
    <rPh sb="10" eb="12">
      <t>ケイカク</t>
    </rPh>
    <phoneticPr fontId="16"/>
  </si>
  <si>
    <t>就移１４</t>
  </si>
  <si>
    <t>（四）就職後6月以上定着率が2割以上3割未満の場合</t>
    <rPh sb="1" eb="2">
      <t>４</t>
    </rPh>
    <rPh sb="3" eb="6">
      <t>シュウショクゴ</t>
    </rPh>
    <rPh sb="7" eb="8">
      <t>ツキ</t>
    </rPh>
    <rPh sb="8" eb="10">
      <t>イジョウ</t>
    </rPh>
    <rPh sb="10" eb="13">
      <t>テイチャクリツ</t>
    </rPh>
    <rPh sb="15" eb="16">
      <t>ワリ</t>
    </rPh>
    <rPh sb="16" eb="18">
      <t>イジョウ</t>
    </rPh>
    <rPh sb="19" eb="20">
      <t>ワリ</t>
    </rPh>
    <rPh sb="20" eb="22">
      <t>ミマン</t>
    </rPh>
    <rPh sb="23" eb="25">
      <t>バアイ</t>
    </rPh>
    <phoneticPr fontId="16"/>
  </si>
  <si>
    <t>就移１４・未計画１</t>
    <rPh sb="5" eb="6">
      <t>ミ</t>
    </rPh>
    <rPh sb="6" eb="8">
      <t>ケイカク</t>
    </rPh>
    <phoneticPr fontId="16"/>
  </si>
  <si>
    <t>就移１４・未計画２</t>
    <rPh sb="5" eb="6">
      <t>ミ</t>
    </rPh>
    <rPh sb="6" eb="8">
      <t>ケイカク</t>
    </rPh>
    <phoneticPr fontId="16"/>
  </si>
  <si>
    <t>就移１４・地公体</t>
    <rPh sb="5" eb="6">
      <t>チ</t>
    </rPh>
    <rPh sb="6" eb="7">
      <t>コウ</t>
    </rPh>
    <rPh sb="7" eb="8">
      <t>カラダ</t>
    </rPh>
    <phoneticPr fontId="16"/>
  </si>
  <si>
    <t>就移１４・地公体・未計画１</t>
    <rPh sb="9" eb="10">
      <t>ミ</t>
    </rPh>
    <rPh sb="10" eb="12">
      <t>ケイカク</t>
    </rPh>
    <phoneticPr fontId="16"/>
  </si>
  <si>
    <t>就移１４・地公体・未計画２</t>
    <rPh sb="9" eb="10">
      <t>ミ</t>
    </rPh>
    <rPh sb="10" eb="12">
      <t>ケイカク</t>
    </rPh>
    <phoneticPr fontId="16"/>
  </si>
  <si>
    <t>就移１４・期間超</t>
  </si>
  <si>
    <t>就移１４・未計画１・期間超</t>
    <rPh sb="5" eb="6">
      <t>ミ</t>
    </rPh>
    <rPh sb="6" eb="8">
      <t>ケイカク</t>
    </rPh>
    <phoneticPr fontId="16"/>
  </si>
  <si>
    <t>就移１４・未計画２・期間超</t>
    <rPh sb="5" eb="6">
      <t>ミ</t>
    </rPh>
    <rPh sb="6" eb="8">
      <t>ケイカク</t>
    </rPh>
    <phoneticPr fontId="16"/>
  </si>
  <si>
    <t>就移１４・地公体・期間超</t>
    <rPh sb="5" eb="6">
      <t>チ</t>
    </rPh>
    <rPh sb="6" eb="7">
      <t>コウ</t>
    </rPh>
    <rPh sb="7" eb="8">
      <t>カラダ</t>
    </rPh>
    <phoneticPr fontId="16"/>
  </si>
  <si>
    <t>就移１４・地公体・未計画１・期間超</t>
    <rPh sb="9" eb="10">
      <t>ミ</t>
    </rPh>
    <rPh sb="10" eb="12">
      <t>ケイカク</t>
    </rPh>
    <phoneticPr fontId="16"/>
  </si>
  <si>
    <t>就移１４・地公体・未計画２・期間超</t>
    <rPh sb="9" eb="10">
      <t>ミ</t>
    </rPh>
    <rPh sb="10" eb="12">
      <t>ケイカク</t>
    </rPh>
    <phoneticPr fontId="16"/>
  </si>
  <si>
    <t>就移１５</t>
  </si>
  <si>
    <t>（五）就職後6月以上定着率が1割以上2割未満の場合</t>
    <rPh sb="1" eb="2">
      <t>５</t>
    </rPh>
    <rPh sb="3" eb="6">
      <t>シュウショクゴ</t>
    </rPh>
    <rPh sb="7" eb="8">
      <t>ツキ</t>
    </rPh>
    <rPh sb="8" eb="10">
      <t>イジョウ</t>
    </rPh>
    <rPh sb="10" eb="13">
      <t>テイチャクリツ</t>
    </rPh>
    <rPh sb="15" eb="16">
      <t>ワリ</t>
    </rPh>
    <rPh sb="16" eb="18">
      <t>イジョウ</t>
    </rPh>
    <rPh sb="19" eb="20">
      <t>ワリ</t>
    </rPh>
    <rPh sb="20" eb="22">
      <t>ミマン</t>
    </rPh>
    <rPh sb="23" eb="25">
      <t>バアイ</t>
    </rPh>
    <phoneticPr fontId="16"/>
  </si>
  <si>
    <t>就移１５・未計画１</t>
    <rPh sb="5" eb="6">
      <t>ミ</t>
    </rPh>
    <rPh sb="6" eb="8">
      <t>ケイカク</t>
    </rPh>
    <phoneticPr fontId="16"/>
  </si>
  <si>
    <t>就移１５・未計画２</t>
    <rPh sb="5" eb="6">
      <t>ミ</t>
    </rPh>
    <rPh sb="6" eb="8">
      <t>ケイカク</t>
    </rPh>
    <phoneticPr fontId="16"/>
  </si>
  <si>
    <t>就移１５・地公体</t>
    <rPh sb="5" eb="6">
      <t>チ</t>
    </rPh>
    <rPh sb="6" eb="7">
      <t>コウ</t>
    </rPh>
    <rPh sb="7" eb="8">
      <t>カラダ</t>
    </rPh>
    <phoneticPr fontId="16"/>
  </si>
  <si>
    <t>就移１５・地公体・未計画１</t>
    <rPh sb="9" eb="10">
      <t>ミ</t>
    </rPh>
    <rPh sb="10" eb="12">
      <t>ケイカク</t>
    </rPh>
    <phoneticPr fontId="16"/>
  </si>
  <si>
    <t>就移１５・地公体・未計画２</t>
    <rPh sb="9" eb="10">
      <t>ミ</t>
    </rPh>
    <rPh sb="10" eb="12">
      <t>ケイカク</t>
    </rPh>
    <phoneticPr fontId="16"/>
  </si>
  <si>
    <t>就移１５・期間超</t>
  </si>
  <si>
    <t>就移１５・未計画１・期間超</t>
    <rPh sb="5" eb="6">
      <t>ミ</t>
    </rPh>
    <rPh sb="6" eb="8">
      <t>ケイカク</t>
    </rPh>
    <phoneticPr fontId="16"/>
  </si>
  <si>
    <t>就移１５・未計画２・期間超</t>
    <rPh sb="5" eb="6">
      <t>ミ</t>
    </rPh>
    <rPh sb="6" eb="8">
      <t>ケイカク</t>
    </rPh>
    <phoneticPr fontId="16"/>
  </si>
  <si>
    <t>就移１５・地公体・期間超</t>
    <rPh sb="5" eb="6">
      <t>チ</t>
    </rPh>
    <rPh sb="6" eb="7">
      <t>コウ</t>
    </rPh>
    <rPh sb="7" eb="8">
      <t>カラダ</t>
    </rPh>
    <phoneticPr fontId="16"/>
  </si>
  <si>
    <t>就移１５・地公体・未計画１・期間超</t>
    <rPh sb="9" eb="10">
      <t>ミ</t>
    </rPh>
    <rPh sb="10" eb="12">
      <t>ケイカク</t>
    </rPh>
    <phoneticPr fontId="16"/>
  </si>
  <si>
    <t>就移１５・地公体・未計画２・期間超</t>
    <rPh sb="9" eb="10">
      <t>ミ</t>
    </rPh>
    <rPh sb="10" eb="12">
      <t>ケイカク</t>
    </rPh>
    <phoneticPr fontId="16"/>
  </si>
  <si>
    <t>就移１６</t>
  </si>
  <si>
    <t>（六）就職後6月以上定着率が0割超1割未満の場合</t>
    <rPh sb="1" eb="2">
      <t>６</t>
    </rPh>
    <rPh sb="3" eb="6">
      <t>シュウショクゴ</t>
    </rPh>
    <rPh sb="7" eb="8">
      <t>ツキ</t>
    </rPh>
    <rPh sb="8" eb="10">
      <t>イジョウ</t>
    </rPh>
    <rPh sb="10" eb="13">
      <t>テイチャクリツ</t>
    </rPh>
    <rPh sb="15" eb="16">
      <t>ワリ</t>
    </rPh>
    <rPh sb="16" eb="17">
      <t>チョウ</t>
    </rPh>
    <rPh sb="18" eb="19">
      <t>ワリ</t>
    </rPh>
    <rPh sb="19" eb="21">
      <t>ミマン</t>
    </rPh>
    <rPh sb="22" eb="24">
      <t>バアイ</t>
    </rPh>
    <phoneticPr fontId="16"/>
  </si>
  <si>
    <t>就移１６・未計画１</t>
    <rPh sb="5" eb="6">
      <t>ミ</t>
    </rPh>
    <rPh sb="6" eb="8">
      <t>ケイカク</t>
    </rPh>
    <phoneticPr fontId="16"/>
  </si>
  <si>
    <t>就移１６・未計画２</t>
    <rPh sb="5" eb="6">
      <t>ミ</t>
    </rPh>
    <rPh sb="6" eb="8">
      <t>ケイカク</t>
    </rPh>
    <phoneticPr fontId="16"/>
  </si>
  <si>
    <t>就移１６・地公体</t>
    <rPh sb="5" eb="6">
      <t>チ</t>
    </rPh>
    <rPh sb="6" eb="7">
      <t>コウ</t>
    </rPh>
    <rPh sb="7" eb="8">
      <t>カラダ</t>
    </rPh>
    <phoneticPr fontId="16"/>
  </si>
  <si>
    <t>就移１６・地公体・未計画１</t>
    <rPh sb="9" eb="10">
      <t>ミ</t>
    </rPh>
    <rPh sb="10" eb="12">
      <t>ケイカク</t>
    </rPh>
    <phoneticPr fontId="16"/>
  </si>
  <si>
    <t>就移１６・地公体・未計画２</t>
    <rPh sb="9" eb="10">
      <t>ミ</t>
    </rPh>
    <rPh sb="10" eb="12">
      <t>ケイカク</t>
    </rPh>
    <phoneticPr fontId="16"/>
  </si>
  <si>
    <t>就移１６・期間超</t>
  </si>
  <si>
    <t>就移１６・未計画１・期間超</t>
    <rPh sb="5" eb="6">
      <t>ミ</t>
    </rPh>
    <rPh sb="6" eb="8">
      <t>ケイカク</t>
    </rPh>
    <phoneticPr fontId="16"/>
  </si>
  <si>
    <t>就移１６・未計画２・期間超</t>
    <rPh sb="5" eb="6">
      <t>ミ</t>
    </rPh>
    <rPh sb="6" eb="8">
      <t>ケイカク</t>
    </rPh>
    <phoneticPr fontId="16"/>
  </si>
  <si>
    <t>就移１６・地公体・期間超</t>
    <rPh sb="5" eb="6">
      <t>チ</t>
    </rPh>
    <rPh sb="6" eb="7">
      <t>コウ</t>
    </rPh>
    <rPh sb="7" eb="8">
      <t>カラダ</t>
    </rPh>
    <phoneticPr fontId="16"/>
  </si>
  <si>
    <t>就移１６・地公体・未計画１・期間超</t>
    <rPh sb="9" eb="10">
      <t>ミ</t>
    </rPh>
    <rPh sb="10" eb="12">
      <t>ケイカク</t>
    </rPh>
    <phoneticPr fontId="16"/>
  </si>
  <si>
    <t>就移１６・地公体・未計画２・期間超</t>
    <rPh sb="9" eb="10">
      <t>ミ</t>
    </rPh>
    <rPh sb="10" eb="12">
      <t>ケイカク</t>
    </rPh>
    <phoneticPr fontId="16"/>
  </si>
  <si>
    <t>就移１７</t>
  </si>
  <si>
    <t>（七）就職後6月以上定着率が0の場合</t>
    <rPh sb="1" eb="2">
      <t>７</t>
    </rPh>
    <rPh sb="3" eb="6">
      <t>シュウショクゴ</t>
    </rPh>
    <rPh sb="7" eb="8">
      <t>ツキ</t>
    </rPh>
    <rPh sb="8" eb="10">
      <t>イジョウ</t>
    </rPh>
    <rPh sb="10" eb="13">
      <t>テイチャクリツ</t>
    </rPh>
    <rPh sb="16" eb="18">
      <t>バアイ</t>
    </rPh>
    <phoneticPr fontId="16"/>
  </si>
  <si>
    <t>就移１７・未計画１</t>
    <rPh sb="5" eb="6">
      <t>ミ</t>
    </rPh>
    <rPh sb="6" eb="8">
      <t>ケイカク</t>
    </rPh>
    <phoneticPr fontId="16"/>
  </si>
  <si>
    <t>就移１７・未計画２</t>
    <rPh sb="5" eb="6">
      <t>ミ</t>
    </rPh>
    <rPh sb="6" eb="8">
      <t>ケイカク</t>
    </rPh>
    <phoneticPr fontId="16"/>
  </si>
  <si>
    <t>就移１７・地公体</t>
    <rPh sb="5" eb="6">
      <t>チ</t>
    </rPh>
    <rPh sb="6" eb="7">
      <t>コウ</t>
    </rPh>
    <rPh sb="7" eb="8">
      <t>カラダ</t>
    </rPh>
    <phoneticPr fontId="16"/>
  </si>
  <si>
    <t>就移１７・地公体・未計画１</t>
    <rPh sb="9" eb="10">
      <t>ミ</t>
    </rPh>
    <rPh sb="10" eb="12">
      <t>ケイカク</t>
    </rPh>
    <phoneticPr fontId="16"/>
  </si>
  <si>
    <t>就移１７・地公体・未計画２</t>
    <rPh sb="9" eb="10">
      <t>ミ</t>
    </rPh>
    <rPh sb="10" eb="12">
      <t>ケイカク</t>
    </rPh>
    <phoneticPr fontId="16"/>
  </si>
  <si>
    <t>就移１７・期間超</t>
  </si>
  <si>
    <t>就移１７・未計画１・期間超</t>
    <rPh sb="5" eb="6">
      <t>ミ</t>
    </rPh>
    <rPh sb="6" eb="8">
      <t>ケイカク</t>
    </rPh>
    <phoneticPr fontId="16"/>
  </si>
  <si>
    <t>就移１７・未計画２・期間超</t>
    <rPh sb="5" eb="6">
      <t>ミ</t>
    </rPh>
    <rPh sb="6" eb="8">
      <t>ケイカク</t>
    </rPh>
    <phoneticPr fontId="16"/>
  </si>
  <si>
    <t>就移１７・地公体・期間超</t>
    <rPh sb="5" eb="6">
      <t>チ</t>
    </rPh>
    <rPh sb="6" eb="7">
      <t>コウ</t>
    </rPh>
    <rPh sb="7" eb="8">
      <t>カラダ</t>
    </rPh>
    <phoneticPr fontId="16"/>
  </si>
  <si>
    <t>就移１７・地公体・未計画１・期間超</t>
    <rPh sb="9" eb="10">
      <t>ミ</t>
    </rPh>
    <rPh sb="10" eb="12">
      <t>ケイカク</t>
    </rPh>
    <phoneticPr fontId="16"/>
  </si>
  <si>
    <t>就移１７・地公体・未計画２・期間超</t>
    <rPh sb="9" eb="10">
      <t>ミ</t>
    </rPh>
    <rPh sb="10" eb="12">
      <t>ケイカク</t>
    </rPh>
    <phoneticPr fontId="16"/>
  </si>
  <si>
    <t>就移２１</t>
  </si>
  <si>
    <t>(2) 定員２１人以上４０人以下</t>
    <rPh sb="4" eb="6">
      <t>テイイン</t>
    </rPh>
    <rPh sb="8" eb="9">
      <t>ニン</t>
    </rPh>
    <rPh sb="9" eb="11">
      <t>イジョウ</t>
    </rPh>
    <rPh sb="13" eb="14">
      <t>ニン</t>
    </rPh>
    <rPh sb="14" eb="16">
      <t>イカ</t>
    </rPh>
    <phoneticPr fontId="8"/>
  </si>
  <si>
    <t>就移２１・未計画１</t>
    <rPh sb="5" eb="6">
      <t>ミ</t>
    </rPh>
    <rPh sb="6" eb="8">
      <t>ケイカク</t>
    </rPh>
    <phoneticPr fontId="16"/>
  </si>
  <si>
    <t>就移２１・未計画２</t>
    <rPh sb="5" eb="6">
      <t>ミ</t>
    </rPh>
    <rPh sb="6" eb="8">
      <t>ケイカク</t>
    </rPh>
    <phoneticPr fontId="16"/>
  </si>
  <si>
    <t>就移２１・地公体</t>
    <rPh sb="5" eb="6">
      <t>チ</t>
    </rPh>
    <rPh sb="6" eb="7">
      <t>コウ</t>
    </rPh>
    <rPh sb="7" eb="8">
      <t>カラダ</t>
    </rPh>
    <phoneticPr fontId="16"/>
  </si>
  <si>
    <t>就移２１・地公体・未計画１</t>
    <rPh sb="9" eb="10">
      <t>ミ</t>
    </rPh>
    <rPh sb="10" eb="12">
      <t>ケイカク</t>
    </rPh>
    <phoneticPr fontId="16"/>
  </si>
  <si>
    <t>就移２１・地公体・未計画２</t>
    <rPh sb="9" eb="10">
      <t>ミ</t>
    </rPh>
    <rPh sb="10" eb="12">
      <t>ケイカク</t>
    </rPh>
    <phoneticPr fontId="16"/>
  </si>
  <si>
    <t>就移２１・期間超</t>
  </si>
  <si>
    <t>就移２１・未計画１・期間超</t>
    <rPh sb="5" eb="6">
      <t>ミ</t>
    </rPh>
    <rPh sb="6" eb="8">
      <t>ケイカク</t>
    </rPh>
    <phoneticPr fontId="16"/>
  </si>
  <si>
    <t>就移２１・未計画２・期間超</t>
    <rPh sb="5" eb="6">
      <t>ミ</t>
    </rPh>
    <rPh sb="6" eb="8">
      <t>ケイカク</t>
    </rPh>
    <phoneticPr fontId="16"/>
  </si>
  <si>
    <t>就移２１・地公体・期間超</t>
    <rPh sb="5" eb="6">
      <t>チ</t>
    </rPh>
    <rPh sb="6" eb="7">
      <t>コウ</t>
    </rPh>
    <rPh sb="7" eb="8">
      <t>カラダ</t>
    </rPh>
    <phoneticPr fontId="16"/>
  </si>
  <si>
    <t>就移２１・地公体・未計画１・期間超</t>
    <rPh sb="9" eb="10">
      <t>ミ</t>
    </rPh>
    <rPh sb="10" eb="12">
      <t>ケイカク</t>
    </rPh>
    <phoneticPr fontId="16"/>
  </si>
  <si>
    <t>就移２１・地公体・未計画２・期間超</t>
    <rPh sb="9" eb="10">
      <t>ミ</t>
    </rPh>
    <rPh sb="10" eb="12">
      <t>ケイカク</t>
    </rPh>
    <phoneticPr fontId="16"/>
  </si>
  <si>
    <t>就移２２</t>
  </si>
  <si>
    <t>就移２２・未計画１</t>
    <rPh sb="5" eb="6">
      <t>ミ</t>
    </rPh>
    <rPh sb="6" eb="8">
      <t>ケイカク</t>
    </rPh>
    <phoneticPr fontId="16"/>
  </si>
  <si>
    <t>就移２２・未計画２</t>
    <rPh sb="5" eb="6">
      <t>ミ</t>
    </rPh>
    <rPh sb="6" eb="8">
      <t>ケイカク</t>
    </rPh>
    <phoneticPr fontId="16"/>
  </si>
  <si>
    <t>就移２２・地公体</t>
    <rPh sb="5" eb="6">
      <t>チ</t>
    </rPh>
    <rPh sb="6" eb="7">
      <t>コウ</t>
    </rPh>
    <rPh sb="7" eb="8">
      <t>カラダ</t>
    </rPh>
    <phoneticPr fontId="16"/>
  </si>
  <si>
    <t>就移２２・地公体・未計画１</t>
    <rPh sb="9" eb="10">
      <t>ミ</t>
    </rPh>
    <rPh sb="10" eb="12">
      <t>ケイカク</t>
    </rPh>
    <phoneticPr fontId="16"/>
  </si>
  <si>
    <t>就移２２・地公体・未計画２</t>
    <rPh sb="9" eb="10">
      <t>ミ</t>
    </rPh>
    <rPh sb="10" eb="12">
      <t>ケイカク</t>
    </rPh>
    <phoneticPr fontId="16"/>
  </si>
  <si>
    <t>就移２２・期間超</t>
  </si>
  <si>
    <t>就移２２・未計画１・期間超</t>
    <rPh sb="5" eb="6">
      <t>ミ</t>
    </rPh>
    <rPh sb="6" eb="8">
      <t>ケイカク</t>
    </rPh>
    <phoneticPr fontId="16"/>
  </si>
  <si>
    <t>就移２２・未計画２・期間超</t>
    <rPh sb="5" eb="6">
      <t>ミ</t>
    </rPh>
    <rPh sb="6" eb="8">
      <t>ケイカク</t>
    </rPh>
    <phoneticPr fontId="16"/>
  </si>
  <si>
    <t>就移２２・地公体・期間超</t>
    <rPh sb="5" eb="6">
      <t>チ</t>
    </rPh>
    <rPh sb="6" eb="7">
      <t>コウ</t>
    </rPh>
    <rPh sb="7" eb="8">
      <t>カラダ</t>
    </rPh>
    <phoneticPr fontId="16"/>
  </si>
  <si>
    <t>就移２２・地公体・未計画１・期間超</t>
    <rPh sb="9" eb="10">
      <t>ミ</t>
    </rPh>
    <rPh sb="10" eb="12">
      <t>ケイカク</t>
    </rPh>
    <phoneticPr fontId="16"/>
  </si>
  <si>
    <t>就移２２・地公体・未計画２・期間超</t>
    <rPh sb="9" eb="10">
      <t>ミ</t>
    </rPh>
    <rPh sb="10" eb="12">
      <t>ケイカク</t>
    </rPh>
    <phoneticPr fontId="16"/>
  </si>
  <si>
    <t>就移２３</t>
  </si>
  <si>
    <t>就移２３・未計画１</t>
    <rPh sb="5" eb="6">
      <t>ミ</t>
    </rPh>
    <rPh sb="6" eb="8">
      <t>ケイカク</t>
    </rPh>
    <phoneticPr fontId="16"/>
  </si>
  <si>
    <t>就移２３・未計画２</t>
    <rPh sb="5" eb="6">
      <t>ミ</t>
    </rPh>
    <rPh sb="6" eb="8">
      <t>ケイカク</t>
    </rPh>
    <phoneticPr fontId="16"/>
  </si>
  <si>
    <t>就移２３・地公体</t>
    <rPh sb="5" eb="6">
      <t>チ</t>
    </rPh>
    <rPh sb="6" eb="7">
      <t>コウ</t>
    </rPh>
    <rPh sb="7" eb="8">
      <t>カラダ</t>
    </rPh>
    <phoneticPr fontId="16"/>
  </si>
  <si>
    <t>就移２３・地公体・未計画１</t>
    <rPh sb="9" eb="10">
      <t>ミ</t>
    </rPh>
    <rPh sb="10" eb="12">
      <t>ケイカク</t>
    </rPh>
    <phoneticPr fontId="16"/>
  </si>
  <si>
    <t>就移２３・地公体・未計画２</t>
    <rPh sb="9" eb="10">
      <t>ミ</t>
    </rPh>
    <rPh sb="10" eb="12">
      <t>ケイカク</t>
    </rPh>
    <phoneticPr fontId="16"/>
  </si>
  <si>
    <t>就移２３・期間超</t>
  </si>
  <si>
    <t>就移２３・未計画１・期間超</t>
    <rPh sb="5" eb="6">
      <t>ミ</t>
    </rPh>
    <rPh sb="6" eb="8">
      <t>ケイカク</t>
    </rPh>
    <phoneticPr fontId="16"/>
  </si>
  <si>
    <t>就移２３・未計画２・期間超</t>
    <rPh sb="5" eb="6">
      <t>ミ</t>
    </rPh>
    <rPh sb="6" eb="8">
      <t>ケイカク</t>
    </rPh>
    <phoneticPr fontId="16"/>
  </si>
  <si>
    <t>就移２３・地公体・期間超</t>
    <rPh sb="5" eb="6">
      <t>チ</t>
    </rPh>
    <rPh sb="6" eb="7">
      <t>コウ</t>
    </rPh>
    <rPh sb="7" eb="8">
      <t>カラダ</t>
    </rPh>
    <phoneticPr fontId="16"/>
  </si>
  <si>
    <t>就移２３・地公体・未計画１・期間超</t>
    <rPh sb="9" eb="10">
      <t>ミ</t>
    </rPh>
    <rPh sb="10" eb="12">
      <t>ケイカク</t>
    </rPh>
    <phoneticPr fontId="16"/>
  </si>
  <si>
    <t>就移２３・地公体・未計画２・期間超</t>
    <rPh sb="9" eb="10">
      <t>ミ</t>
    </rPh>
    <rPh sb="10" eb="12">
      <t>ケイカク</t>
    </rPh>
    <phoneticPr fontId="16"/>
  </si>
  <si>
    <t>就移２４</t>
  </si>
  <si>
    <t>就移２４・未計画１</t>
    <rPh sb="5" eb="6">
      <t>ミ</t>
    </rPh>
    <rPh sb="6" eb="8">
      <t>ケイカク</t>
    </rPh>
    <phoneticPr fontId="16"/>
  </si>
  <si>
    <t>就移２４・未計画２</t>
    <rPh sb="5" eb="6">
      <t>ミ</t>
    </rPh>
    <rPh sb="6" eb="8">
      <t>ケイカク</t>
    </rPh>
    <phoneticPr fontId="16"/>
  </si>
  <si>
    <t>就移２４・地公体</t>
    <rPh sb="5" eb="6">
      <t>チ</t>
    </rPh>
    <rPh sb="6" eb="7">
      <t>コウ</t>
    </rPh>
    <rPh sb="7" eb="8">
      <t>カラダ</t>
    </rPh>
    <phoneticPr fontId="16"/>
  </si>
  <si>
    <t>就移２４・地公体・未計画１</t>
    <rPh sb="9" eb="10">
      <t>ミ</t>
    </rPh>
    <rPh sb="10" eb="12">
      <t>ケイカク</t>
    </rPh>
    <phoneticPr fontId="16"/>
  </si>
  <si>
    <t>就移２４・地公体・未計画２</t>
    <rPh sb="9" eb="10">
      <t>ミ</t>
    </rPh>
    <rPh sb="10" eb="12">
      <t>ケイカク</t>
    </rPh>
    <phoneticPr fontId="16"/>
  </si>
  <si>
    <t>就移２４・期間超</t>
  </si>
  <si>
    <t>就移２４・未計画１・期間超</t>
    <rPh sb="5" eb="6">
      <t>ミ</t>
    </rPh>
    <rPh sb="6" eb="8">
      <t>ケイカク</t>
    </rPh>
    <phoneticPr fontId="16"/>
  </si>
  <si>
    <t>就移２４・未計画２・期間超</t>
    <rPh sb="5" eb="6">
      <t>ミ</t>
    </rPh>
    <rPh sb="6" eb="8">
      <t>ケイカク</t>
    </rPh>
    <phoneticPr fontId="16"/>
  </si>
  <si>
    <t>就移２４・地公体・期間超</t>
    <rPh sb="5" eb="6">
      <t>チ</t>
    </rPh>
    <rPh sb="6" eb="7">
      <t>コウ</t>
    </rPh>
    <rPh sb="7" eb="8">
      <t>カラダ</t>
    </rPh>
    <phoneticPr fontId="16"/>
  </si>
  <si>
    <t>就移２４・地公体・未計画１・期間超</t>
    <rPh sb="9" eb="10">
      <t>ミ</t>
    </rPh>
    <rPh sb="10" eb="12">
      <t>ケイカク</t>
    </rPh>
    <phoneticPr fontId="16"/>
  </si>
  <si>
    <t>就移２４・地公体・未計画２・期間超</t>
    <rPh sb="9" eb="10">
      <t>ミ</t>
    </rPh>
    <rPh sb="10" eb="12">
      <t>ケイカク</t>
    </rPh>
    <phoneticPr fontId="16"/>
  </si>
  <si>
    <t>就移２５</t>
  </si>
  <si>
    <t>就移２５・未計画１</t>
    <rPh sb="5" eb="6">
      <t>ミ</t>
    </rPh>
    <rPh sb="6" eb="8">
      <t>ケイカク</t>
    </rPh>
    <phoneticPr fontId="16"/>
  </si>
  <si>
    <t>就移２５・未計画２</t>
    <rPh sb="5" eb="6">
      <t>ミ</t>
    </rPh>
    <rPh sb="6" eb="8">
      <t>ケイカク</t>
    </rPh>
    <phoneticPr fontId="16"/>
  </si>
  <si>
    <t>就移２５・地公体</t>
    <rPh sb="5" eb="6">
      <t>チ</t>
    </rPh>
    <rPh sb="6" eb="7">
      <t>コウ</t>
    </rPh>
    <rPh sb="7" eb="8">
      <t>カラダ</t>
    </rPh>
    <phoneticPr fontId="16"/>
  </si>
  <si>
    <t>就移２５・地公体・未計画１</t>
    <rPh sb="9" eb="10">
      <t>ミ</t>
    </rPh>
    <rPh sb="10" eb="12">
      <t>ケイカク</t>
    </rPh>
    <phoneticPr fontId="16"/>
  </si>
  <si>
    <t>就移２５・地公体・未計画２</t>
    <rPh sb="9" eb="10">
      <t>ミ</t>
    </rPh>
    <rPh sb="10" eb="12">
      <t>ケイカク</t>
    </rPh>
    <phoneticPr fontId="16"/>
  </si>
  <si>
    <t>就移２５・期間超</t>
  </si>
  <si>
    <t>就移２５・未計画１・期間超</t>
    <rPh sb="5" eb="6">
      <t>ミ</t>
    </rPh>
    <rPh sb="6" eb="8">
      <t>ケイカク</t>
    </rPh>
    <phoneticPr fontId="16"/>
  </si>
  <si>
    <t>就移２５・未計画２・期間超</t>
    <rPh sb="5" eb="6">
      <t>ミ</t>
    </rPh>
    <rPh sb="6" eb="8">
      <t>ケイカク</t>
    </rPh>
    <phoneticPr fontId="16"/>
  </si>
  <si>
    <t>就移２５・地公体・期間超</t>
    <rPh sb="5" eb="6">
      <t>チ</t>
    </rPh>
    <rPh sb="6" eb="7">
      <t>コウ</t>
    </rPh>
    <rPh sb="7" eb="8">
      <t>カラダ</t>
    </rPh>
    <phoneticPr fontId="16"/>
  </si>
  <si>
    <t>就移２５・地公体・未計画１・期間超</t>
    <rPh sb="9" eb="10">
      <t>ミ</t>
    </rPh>
    <rPh sb="10" eb="12">
      <t>ケイカク</t>
    </rPh>
    <phoneticPr fontId="16"/>
  </si>
  <si>
    <t>就移２５・地公体・未計画２・期間超</t>
    <rPh sb="9" eb="10">
      <t>ミ</t>
    </rPh>
    <rPh sb="10" eb="12">
      <t>ケイカク</t>
    </rPh>
    <phoneticPr fontId="16"/>
  </si>
  <si>
    <t>就移２６</t>
  </si>
  <si>
    <t>就移２６・未計画１</t>
    <rPh sb="5" eb="6">
      <t>ミ</t>
    </rPh>
    <rPh sb="6" eb="8">
      <t>ケイカク</t>
    </rPh>
    <phoneticPr fontId="16"/>
  </si>
  <si>
    <t>就移２６・未計画２</t>
    <rPh sb="5" eb="6">
      <t>ミ</t>
    </rPh>
    <rPh sb="6" eb="8">
      <t>ケイカク</t>
    </rPh>
    <phoneticPr fontId="16"/>
  </si>
  <si>
    <t>就移２６・地公体</t>
    <rPh sb="5" eb="6">
      <t>チ</t>
    </rPh>
    <rPh sb="6" eb="7">
      <t>コウ</t>
    </rPh>
    <rPh sb="7" eb="8">
      <t>カラダ</t>
    </rPh>
    <phoneticPr fontId="16"/>
  </si>
  <si>
    <t>就移２６・地公体・未計画１</t>
    <rPh sb="9" eb="10">
      <t>ミ</t>
    </rPh>
    <rPh sb="10" eb="12">
      <t>ケイカク</t>
    </rPh>
    <phoneticPr fontId="16"/>
  </si>
  <si>
    <t>就移２６・地公体・未計画２</t>
    <rPh sb="9" eb="10">
      <t>ミ</t>
    </rPh>
    <rPh sb="10" eb="12">
      <t>ケイカク</t>
    </rPh>
    <phoneticPr fontId="16"/>
  </si>
  <si>
    <t>就移２６・期間超</t>
  </si>
  <si>
    <t>就移２６・未計画１・期間超</t>
    <rPh sb="5" eb="6">
      <t>ミ</t>
    </rPh>
    <rPh sb="6" eb="8">
      <t>ケイカク</t>
    </rPh>
    <phoneticPr fontId="16"/>
  </si>
  <si>
    <t>就移２６・未計画２・期間超</t>
    <rPh sb="5" eb="6">
      <t>ミ</t>
    </rPh>
    <rPh sb="6" eb="8">
      <t>ケイカク</t>
    </rPh>
    <phoneticPr fontId="16"/>
  </si>
  <si>
    <t>就移２６・地公体・期間超</t>
    <rPh sb="5" eb="6">
      <t>チ</t>
    </rPh>
    <rPh sb="6" eb="7">
      <t>コウ</t>
    </rPh>
    <rPh sb="7" eb="8">
      <t>カラダ</t>
    </rPh>
    <phoneticPr fontId="16"/>
  </si>
  <si>
    <t>就移２６・地公体・未計画１・期間超</t>
    <rPh sb="9" eb="10">
      <t>ミ</t>
    </rPh>
    <rPh sb="10" eb="12">
      <t>ケイカク</t>
    </rPh>
    <phoneticPr fontId="16"/>
  </si>
  <si>
    <t>就移２６・地公体・未計画２・期間超</t>
    <rPh sb="9" eb="10">
      <t>ミ</t>
    </rPh>
    <rPh sb="10" eb="12">
      <t>ケイカク</t>
    </rPh>
    <phoneticPr fontId="16"/>
  </si>
  <si>
    <t>就移２７</t>
  </si>
  <si>
    <t>就移２７・未計画１</t>
    <rPh sb="5" eb="6">
      <t>ミ</t>
    </rPh>
    <rPh sb="6" eb="8">
      <t>ケイカク</t>
    </rPh>
    <phoneticPr fontId="16"/>
  </si>
  <si>
    <t>就移２７・未計画２</t>
    <rPh sb="5" eb="6">
      <t>ミ</t>
    </rPh>
    <rPh sb="6" eb="8">
      <t>ケイカク</t>
    </rPh>
    <phoneticPr fontId="16"/>
  </si>
  <si>
    <t>就移２７・地公体</t>
    <rPh sb="5" eb="6">
      <t>チ</t>
    </rPh>
    <rPh sb="6" eb="7">
      <t>コウ</t>
    </rPh>
    <rPh sb="7" eb="8">
      <t>カラダ</t>
    </rPh>
    <phoneticPr fontId="16"/>
  </si>
  <si>
    <t>就移２７・地公体・未計画１</t>
    <rPh sb="9" eb="10">
      <t>ミ</t>
    </rPh>
    <rPh sb="10" eb="12">
      <t>ケイカク</t>
    </rPh>
    <phoneticPr fontId="16"/>
  </si>
  <si>
    <t>就移２７・地公体・未計画２</t>
    <rPh sb="9" eb="10">
      <t>ミ</t>
    </rPh>
    <rPh sb="10" eb="12">
      <t>ケイカク</t>
    </rPh>
    <phoneticPr fontId="16"/>
  </si>
  <si>
    <t>就移２７・期間超</t>
  </si>
  <si>
    <t>就移２７・未計画１・期間超</t>
    <rPh sb="5" eb="6">
      <t>ミ</t>
    </rPh>
    <rPh sb="6" eb="8">
      <t>ケイカク</t>
    </rPh>
    <phoneticPr fontId="16"/>
  </si>
  <si>
    <t>就移２７・未計画２・期間超</t>
    <rPh sb="5" eb="6">
      <t>ミ</t>
    </rPh>
    <rPh sb="6" eb="8">
      <t>ケイカク</t>
    </rPh>
    <phoneticPr fontId="16"/>
  </si>
  <si>
    <t>就移２７・地公体・期間超</t>
    <rPh sb="5" eb="6">
      <t>チ</t>
    </rPh>
    <rPh sb="6" eb="7">
      <t>コウ</t>
    </rPh>
    <rPh sb="7" eb="8">
      <t>カラダ</t>
    </rPh>
    <phoneticPr fontId="16"/>
  </si>
  <si>
    <t>就移２７・地公体・未計画１・期間超</t>
    <rPh sb="9" eb="10">
      <t>ミ</t>
    </rPh>
    <rPh sb="10" eb="12">
      <t>ケイカク</t>
    </rPh>
    <phoneticPr fontId="16"/>
  </si>
  <si>
    <t>就移２７・地公体・未計画２・期間超</t>
    <rPh sb="9" eb="10">
      <t>ミ</t>
    </rPh>
    <rPh sb="10" eb="12">
      <t>ケイカク</t>
    </rPh>
    <phoneticPr fontId="16"/>
  </si>
  <si>
    <t>就移３１</t>
  </si>
  <si>
    <t>(3) 定員４１人以上６０人以下</t>
    <rPh sb="4" eb="6">
      <t>テイイン</t>
    </rPh>
    <rPh sb="8" eb="9">
      <t>ニン</t>
    </rPh>
    <rPh sb="9" eb="11">
      <t>イジョウ</t>
    </rPh>
    <rPh sb="13" eb="14">
      <t>ニン</t>
    </rPh>
    <rPh sb="14" eb="16">
      <t>イカ</t>
    </rPh>
    <phoneticPr fontId="8"/>
  </si>
  <si>
    <t>就移３１・未計画１</t>
    <rPh sb="5" eb="6">
      <t>ミ</t>
    </rPh>
    <rPh sb="6" eb="8">
      <t>ケイカク</t>
    </rPh>
    <phoneticPr fontId="16"/>
  </si>
  <si>
    <t>就移３１・未計画２</t>
    <rPh sb="5" eb="6">
      <t>ミ</t>
    </rPh>
    <rPh sb="6" eb="8">
      <t>ケイカク</t>
    </rPh>
    <phoneticPr fontId="16"/>
  </si>
  <si>
    <t>就移３１・地公体</t>
    <rPh sb="5" eb="6">
      <t>チ</t>
    </rPh>
    <rPh sb="6" eb="7">
      <t>コウ</t>
    </rPh>
    <rPh sb="7" eb="8">
      <t>カラダ</t>
    </rPh>
    <phoneticPr fontId="16"/>
  </si>
  <si>
    <t>就移３１・地公体・未計画１</t>
    <rPh sb="9" eb="10">
      <t>ミ</t>
    </rPh>
    <rPh sb="10" eb="12">
      <t>ケイカク</t>
    </rPh>
    <phoneticPr fontId="16"/>
  </si>
  <si>
    <t>就移３１・地公体・未計画２</t>
    <rPh sb="9" eb="10">
      <t>ミ</t>
    </rPh>
    <rPh sb="10" eb="12">
      <t>ケイカク</t>
    </rPh>
    <phoneticPr fontId="16"/>
  </si>
  <si>
    <t>就移３１・期間超</t>
  </si>
  <si>
    <t>就移３１・未計画１・期間超</t>
    <rPh sb="5" eb="6">
      <t>ミ</t>
    </rPh>
    <rPh sb="6" eb="8">
      <t>ケイカク</t>
    </rPh>
    <phoneticPr fontId="16"/>
  </si>
  <si>
    <t>就移３１・未計画２・期間超</t>
    <rPh sb="5" eb="6">
      <t>ミ</t>
    </rPh>
    <rPh sb="6" eb="8">
      <t>ケイカク</t>
    </rPh>
    <phoneticPr fontId="16"/>
  </si>
  <si>
    <t>就移３１・地公体・期間超</t>
    <rPh sb="5" eb="6">
      <t>チ</t>
    </rPh>
    <rPh sb="6" eb="7">
      <t>コウ</t>
    </rPh>
    <rPh sb="7" eb="8">
      <t>カラダ</t>
    </rPh>
    <phoneticPr fontId="16"/>
  </si>
  <si>
    <t>就移３１・地公体・未計画１・期間超</t>
    <rPh sb="9" eb="10">
      <t>ミ</t>
    </rPh>
    <rPh sb="10" eb="12">
      <t>ケイカク</t>
    </rPh>
    <phoneticPr fontId="16"/>
  </si>
  <si>
    <t>就移３１・地公体・未計画２・期間超</t>
    <rPh sb="9" eb="10">
      <t>ミ</t>
    </rPh>
    <rPh sb="10" eb="12">
      <t>ケイカク</t>
    </rPh>
    <phoneticPr fontId="16"/>
  </si>
  <si>
    <t>就移３２</t>
  </si>
  <si>
    <t>就移３２・未計画１</t>
    <rPh sb="5" eb="6">
      <t>ミ</t>
    </rPh>
    <rPh sb="6" eb="8">
      <t>ケイカク</t>
    </rPh>
    <phoneticPr fontId="16"/>
  </si>
  <si>
    <t>就移３２・未計画２</t>
    <rPh sb="5" eb="6">
      <t>ミ</t>
    </rPh>
    <rPh sb="6" eb="8">
      <t>ケイカク</t>
    </rPh>
    <phoneticPr fontId="16"/>
  </si>
  <si>
    <t>就移３２・地公体</t>
    <rPh sb="5" eb="6">
      <t>チ</t>
    </rPh>
    <rPh sb="6" eb="7">
      <t>コウ</t>
    </rPh>
    <rPh sb="7" eb="8">
      <t>カラダ</t>
    </rPh>
    <phoneticPr fontId="16"/>
  </si>
  <si>
    <t>就移３２・地公体・未計画１</t>
    <rPh sb="9" eb="10">
      <t>ミ</t>
    </rPh>
    <rPh sb="10" eb="12">
      <t>ケイカク</t>
    </rPh>
    <phoneticPr fontId="16"/>
  </si>
  <si>
    <t>就移３２・地公体・未計画２</t>
    <rPh sb="9" eb="10">
      <t>ミ</t>
    </rPh>
    <rPh sb="10" eb="12">
      <t>ケイカク</t>
    </rPh>
    <phoneticPr fontId="16"/>
  </si>
  <si>
    <t>就移３２・期間超</t>
  </si>
  <si>
    <t>就移３２・未計画１・期間超</t>
    <rPh sb="5" eb="6">
      <t>ミ</t>
    </rPh>
    <rPh sb="6" eb="8">
      <t>ケイカク</t>
    </rPh>
    <phoneticPr fontId="16"/>
  </si>
  <si>
    <t>就移３２・未計画２・期間超</t>
    <rPh sb="5" eb="6">
      <t>ミ</t>
    </rPh>
    <rPh sb="6" eb="8">
      <t>ケイカク</t>
    </rPh>
    <phoneticPr fontId="16"/>
  </si>
  <si>
    <t>就移３２・地公体・期間超</t>
    <rPh sb="5" eb="6">
      <t>チ</t>
    </rPh>
    <rPh sb="6" eb="7">
      <t>コウ</t>
    </rPh>
    <rPh sb="7" eb="8">
      <t>カラダ</t>
    </rPh>
    <phoneticPr fontId="16"/>
  </si>
  <si>
    <t>就移３２・地公体・未計画１・期間超</t>
    <rPh sb="9" eb="10">
      <t>ミ</t>
    </rPh>
    <rPh sb="10" eb="12">
      <t>ケイカク</t>
    </rPh>
    <phoneticPr fontId="16"/>
  </si>
  <si>
    <t>就移３２・地公体・未計画２・期間超</t>
    <rPh sb="9" eb="10">
      <t>ミ</t>
    </rPh>
    <rPh sb="10" eb="12">
      <t>ケイカク</t>
    </rPh>
    <phoneticPr fontId="16"/>
  </si>
  <si>
    <t>就移３３</t>
  </si>
  <si>
    <t>就移３３・未計画１</t>
    <rPh sb="5" eb="6">
      <t>ミ</t>
    </rPh>
    <rPh sb="6" eb="8">
      <t>ケイカク</t>
    </rPh>
    <phoneticPr fontId="16"/>
  </si>
  <si>
    <t>就移３３・未計画２</t>
    <rPh sb="5" eb="6">
      <t>ミ</t>
    </rPh>
    <rPh sb="6" eb="8">
      <t>ケイカク</t>
    </rPh>
    <phoneticPr fontId="16"/>
  </si>
  <si>
    <t>就移３３・地公体</t>
    <rPh sb="5" eb="6">
      <t>チ</t>
    </rPh>
    <rPh sb="6" eb="7">
      <t>コウ</t>
    </rPh>
    <rPh sb="7" eb="8">
      <t>カラダ</t>
    </rPh>
    <phoneticPr fontId="16"/>
  </si>
  <si>
    <t>就移３３・地公体・未計画１</t>
    <rPh sb="9" eb="10">
      <t>ミ</t>
    </rPh>
    <rPh sb="10" eb="12">
      <t>ケイカク</t>
    </rPh>
    <phoneticPr fontId="16"/>
  </si>
  <si>
    <t>就移３３・地公体・未計画２</t>
    <rPh sb="9" eb="10">
      <t>ミ</t>
    </rPh>
    <rPh sb="10" eb="12">
      <t>ケイカク</t>
    </rPh>
    <phoneticPr fontId="16"/>
  </si>
  <si>
    <t>就移３３・期間超</t>
  </si>
  <si>
    <t>就移３３・未計画１・期間超</t>
    <rPh sb="5" eb="6">
      <t>ミ</t>
    </rPh>
    <rPh sb="6" eb="8">
      <t>ケイカク</t>
    </rPh>
    <phoneticPr fontId="16"/>
  </si>
  <si>
    <t>就移３３・未計画２・期間超</t>
    <rPh sb="5" eb="6">
      <t>ミ</t>
    </rPh>
    <rPh sb="6" eb="8">
      <t>ケイカク</t>
    </rPh>
    <phoneticPr fontId="16"/>
  </si>
  <si>
    <t>就移３３・地公体・期間超</t>
    <rPh sb="5" eb="6">
      <t>チ</t>
    </rPh>
    <rPh sb="6" eb="7">
      <t>コウ</t>
    </rPh>
    <rPh sb="7" eb="8">
      <t>カラダ</t>
    </rPh>
    <phoneticPr fontId="16"/>
  </si>
  <si>
    <t>就移３３・地公体・未計画１・期間超</t>
    <rPh sb="9" eb="10">
      <t>ミ</t>
    </rPh>
    <rPh sb="10" eb="12">
      <t>ケイカク</t>
    </rPh>
    <phoneticPr fontId="16"/>
  </si>
  <si>
    <t>就移３３・地公体・未計画２・期間超</t>
    <rPh sb="9" eb="10">
      <t>ミ</t>
    </rPh>
    <rPh sb="10" eb="12">
      <t>ケイカク</t>
    </rPh>
    <phoneticPr fontId="16"/>
  </si>
  <si>
    <t>就移３４</t>
  </si>
  <si>
    <t>就移３４・未計画１</t>
    <rPh sb="5" eb="6">
      <t>ミ</t>
    </rPh>
    <rPh sb="6" eb="8">
      <t>ケイカク</t>
    </rPh>
    <phoneticPr fontId="16"/>
  </si>
  <si>
    <t>就移３４・未計画２</t>
    <rPh sb="5" eb="6">
      <t>ミ</t>
    </rPh>
    <rPh sb="6" eb="8">
      <t>ケイカク</t>
    </rPh>
    <phoneticPr fontId="16"/>
  </si>
  <si>
    <t>就移３４・地公体</t>
    <rPh sb="5" eb="6">
      <t>チ</t>
    </rPh>
    <rPh sb="6" eb="7">
      <t>コウ</t>
    </rPh>
    <rPh sb="7" eb="8">
      <t>カラダ</t>
    </rPh>
    <phoneticPr fontId="16"/>
  </si>
  <si>
    <t>就移３４・地公体・未計画１</t>
    <rPh sb="9" eb="10">
      <t>ミ</t>
    </rPh>
    <rPh sb="10" eb="12">
      <t>ケイカク</t>
    </rPh>
    <phoneticPr fontId="16"/>
  </si>
  <si>
    <t>就移３４・地公体・未計画２</t>
    <rPh sb="9" eb="10">
      <t>ミ</t>
    </rPh>
    <rPh sb="10" eb="12">
      <t>ケイカク</t>
    </rPh>
    <phoneticPr fontId="16"/>
  </si>
  <si>
    <t>就移３４・期間超</t>
  </si>
  <si>
    <t>就移３４・未計画１・期間超</t>
    <rPh sb="5" eb="6">
      <t>ミ</t>
    </rPh>
    <rPh sb="6" eb="8">
      <t>ケイカク</t>
    </rPh>
    <phoneticPr fontId="16"/>
  </si>
  <si>
    <t>就移３４・未計画２・期間超</t>
    <rPh sb="5" eb="6">
      <t>ミ</t>
    </rPh>
    <rPh sb="6" eb="8">
      <t>ケイカク</t>
    </rPh>
    <phoneticPr fontId="16"/>
  </si>
  <si>
    <t>就移３４・地公体・期間超</t>
    <rPh sb="5" eb="6">
      <t>チ</t>
    </rPh>
    <rPh sb="6" eb="7">
      <t>コウ</t>
    </rPh>
    <rPh sb="7" eb="8">
      <t>カラダ</t>
    </rPh>
    <phoneticPr fontId="16"/>
  </si>
  <si>
    <t>就移３４・地公体・未計画１・期間超</t>
    <rPh sb="9" eb="10">
      <t>ミ</t>
    </rPh>
    <rPh sb="10" eb="12">
      <t>ケイカク</t>
    </rPh>
    <phoneticPr fontId="16"/>
  </si>
  <si>
    <t>就移３４・地公体・未計画２・期間超</t>
    <rPh sb="9" eb="10">
      <t>ミ</t>
    </rPh>
    <rPh sb="10" eb="12">
      <t>ケイカク</t>
    </rPh>
    <phoneticPr fontId="16"/>
  </si>
  <si>
    <t>就移３５</t>
  </si>
  <si>
    <t>就移３５・未計画１</t>
    <rPh sb="5" eb="6">
      <t>ミ</t>
    </rPh>
    <rPh sb="6" eb="8">
      <t>ケイカク</t>
    </rPh>
    <phoneticPr fontId="16"/>
  </si>
  <si>
    <t>就移３５・未計画２</t>
    <rPh sb="5" eb="6">
      <t>ミ</t>
    </rPh>
    <rPh sb="6" eb="8">
      <t>ケイカク</t>
    </rPh>
    <phoneticPr fontId="16"/>
  </si>
  <si>
    <t>就移３５・地公体</t>
    <rPh sb="5" eb="6">
      <t>チ</t>
    </rPh>
    <rPh sb="6" eb="7">
      <t>コウ</t>
    </rPh>
    <rPh sb="7" eb="8">
      <t>カラダ</t>
    </rPh>
    <phoneticPr fontId="16"/>
  </si>
  <si>
    <t>就移３５・地公体・未計画１</t>
    <rPh sb="9" eb="10">
      <t>ミ</t>
    </rPh>
    <rPh sb="10" eb="12">
      <t>ケイカク</t>
    </rPh>
    <phoneticPr fontId="16"/>
  </si>
  <si>
    <t>就移３５・地公体・未計画２</t>
    <rPh sb="9" eb="10">
      <t>ミ</t>
    </rPh>
    <rPh sb="10" eb="12">
      <t>ケイカク</t>
    </rPh>
    <phoneticPr fontId="16"/>
  </si>
  <si>
    <t>就移３５・期間超</t>
  </si>
  <si>
    <t>就移３５・未計画１・期間超</t>
    <rPh sb="5" eb="6">
      <t>ミ</t>
    </rPh>
    <rPh sb="6" eb="8">
      <t>ケイカク</t>
    </rPh>
    <phoneticPr fontId="16"/>
  </si>
  <si>
    <t>就移３５・未計画２・期間超</t>
    <rPh sb="5" eb="6">
      <t>ミ</t>
    </rPh>
    <rPh sb="6" eb="8">
      <t>ケイカク</t>
    </rPh>
    <phoneticPr fontId="16"/>
  </si>
  <si>
    <t>就移３５・地公体・期間超</t>
    <rPh sb="5" eb="6">
      <t>チ</t>
    </rPh>
    <rPh sb="6" eb="7">
      <t>コウ</t>
    </rPh>
    <rPh sb="7" eb="8">
      <t>カラダ</t>
    </rPh>
    <phoneticPr fontId="16"/>
  </si>
  <si>
    <t>就移３５・地公体・未計画１・期間超</t>
    <rPh sb="9" eb="10">
      <t>ミ</t>
    </rPh>
    <rPh sb="10" eb="12">
      <t>ケイカク</t>
    </rPh>
    <phoneticPr fontId="16"/>
  </si>
  <si>
    <t>就移３５・地公体・未計画２・期間超</t>
    <rPh sb="9" eb="10">
      <t>ミ</t>
    </rPh>
    <rPh sb="10" eb="12">
      <t>ケイカク</t>
    </rPh>
    <phoneticPr fontId="16"/>
  </si>
  <si>
    <t>就移３６</t>
  </si>
  <si>
    <t>就移３６・未計画１</t>
    <rPh sb="5" eb="6">
      <t>ミ</t>
    </rPh>
    <rPh sb="6" eb="8">
      <t>ケイカク</t>
    </rPh>
    <phoneticPr fontId="16"/>
  </si>
  <si>
    <t>就移３６・未計画２</t>
    <rPh sb="5" eb="6">
      <t>ミ</t>
    </rPh>
    <rPh sb="6" eb="8">
      <t>ケイカク</t>
    </rPh>
    <phoneticPr fontId="16"/>
  </si>
  <si>
    <t>就移３６・地公体</t>
    <rPh sb="5" eb="6">
      <t>チ</t>
    </rPh>
    <rPh sb="6" eb="7">
      <t>コウ</t>
    </rPh>
    <rPh sb="7" eb="8">
      <t>カラダ</t>
    </rPh>
    <phoneticPr fontId="16"/>
  </si>
  <si>
    <t>就移３６・地公体・未計画１</t>
    <rPh sb="9" eb="10">
      <t>ミ</t>
    </rPh>
    <rPh sb="10" eb="12">
      <t>ケイカク</t>
    </rPh>
    <phoneticPr fontId="16"/>
  </si>
  <si>
    <t>就移３６・地公体・未計画２</t>
    <rPh sb="9" eb="10">
      <t>ミ</t>
    </rPh>
    <rPh sb="10" eb="12">
      <t>ケイカク</t>
    </rPh>
    <phoneticPr fontId="16"/>
  </si>
  <si>
    <t>就移３６・期間超</t>
  </si>
  <si>
    <t>就移３６・未計画１・期間超</t>
    <rPh sb="5" eb="6">
      <t>ミ</t>
    </rPh>
    <rPh sb="6" eb="8">
      <t>ケイカク</t>
    </rPh>
    <phoneticPr fontId="16"/>
  </si>
  <si>
    <t>就移３６・未計画２・期間超</t>
    <rPh sb="5" eb="6">
      <t>ミ</t>
    </rPh>
    <rPh sb="6" eb="8">
      <t>ケイカク</t>
    </rPh>
    <phoneticPr fontId="16"/>
  </si>
  <si>
    <t>就移３６・地公体・期間超</t>
    <rPh sb="5" eb="6">
      <t>チ</t>
    </rPh>
    <rPh sb="6" eb="7">
      <t>コウ</t>
    </rPh>
    <rPh sb="7" eb="8">
      <t>カラダ</t>
    </rPh>
    <phoneticPr fontId="16"/>
  </si>
  <si>
    <t>就移３６・地公体・未計画１・期間超</t>
    <rPh sb="9" eb="10">
      <t>ミ</t>
    </rPh>
    <rPh sb="10" eb="12">
      <t>ケイカク</t>
    </rPh>
    <phoneticPr fontId="16"/>
  </si>
  <si>
    <t>就移３６・地公体・未計画２・期間超</t>
    <rPh sb="9" eb="10">
      <t>ミ</t>
    </rPh>
    <rPh sb="10" eb="12">
      <t>ケイカク</t>
    </rPh>
    <phoneticPr fontId="16"/>
  </si>
  <si>
    <t>就移３７</t>
  </si>
  <si>
    <t>就移３７・未計画１</t>
    <rPh sb="5" eb="6">
      <t>ミ</t>
    </rPh>
    <rPh sb="6" eb="8">
      <t>ケイカク</t>
    </rPh>
    <phoneticPr fontId="16"/>
  </si>
  <si>
    <t>就移３７・未計画２</t>
    <rPh sb="5" eb="6">
      <t>ミ</t>
    </rPh>
    <rPh sb="6" eb="8">
      <t>ケイカク</t>
    </rPh>
    <phoneticPr fontId="16"/>
  </si>
  <si>
    <t>就移３７・地公体</t>
    <rPh sb="5" eb="6">
      <t>チ</t>
    </rPh>
    <rPh sb="6" eb="7">
      <t>コウ</t>
    </rPh>
    <rPh sb="7" eb="8">
      <t>カラダ</t>
    </rPh>
    <phoneticPr fontId="16"/>
  </si>
  <si>
    <t>就移３７・地公体・未計画１</t>
    <rPh sb="9" eb="10">
      <t>ミ</t>
    </rPh>
    <rPh sb="10" eb="12">
      <t>ケイカク</t>
    </rPh>
    <phoneticPr fontId="16"/>
  </si>
  <si>
    <t>就移３７・地公体・未計画２</t>
    <rPh sb="9" eb="10">
      <t>ミ</t>
    </rPh>
    <rPh sb="10" eb="12">
      <t>ケイカク</t>
    </rPh>
    <phoneticPr fontId="16"/>
  </si>
  <si>
    <t>就移３７・期間超</t>
  </si>
  <si>
    <t>就移３７・未計画１・期間超</t>
    <rPh sb="5" eb="6">
      <t>ミ</t>
    </rPh>
    <rPh sb="6" eb="8">
      <t>ケイカク</t>
    </rPh>
    <phoneticPr fontId="16"/>
  </si>
  <si>
    <t>就移３７・未計画２・期間超</t>
    <rPh sb="5" eb="6">
      <t>ミ</t>
    </rPh>
    <rPh sb="6" eb="8">
      <t>ケイカク</t>
    </rPh>
    <phoneticPr fontId="16"/>
  </si>
  <si>
    <t>就移３７・地公体・期間超</t>
    <rPh sb="5" eb="6">
      <t>チ</t>
    </rPh>
    <rPh sb="6" eb="7">
      <t>コウ</t>
    </rPh>
    <rPh sb="7" eb="8">
      <t>カラダ</t>
    </rPh>
    <phoneticPr fontId="16"/>
  </si>
  <si>
    <t>就移３７・地公体・未計画１・期間超</t>
    <rPh sb="9" eb="10">
      <t>ミ</t>
    </rPh>
    <rPh sb="10" eb="12">
      <t>ケイカク</t>
    </rPh>
    <phoneticPr fontId="16"/>
  </si>
  <si>
    <t>就移３７・地公体・未計画２・期間超</t>
    <rPh sb="9" eb="10">
      <t>ミ</t>
    </rPh>
    <rPh sb="10" eb="12">
      <t>ケイカク</t>
    </rPh>
    <phoneticPr fontId="16"/>
  </si>
  <si>
    <t>就移４１</t>
  </si>
  <si>
    <t>(4) 定員６１人以上８０人以下</t>
    <rPh sb="4" eb="6">
      <t>テイイン</t>
    </rPh>
    <rPh sb="8" eb="9">
      <t>ニン</t>
    </rPh>
    <rPh sb="9" eb="11">
      <t>イジョウ</t>
    </rPh>
    <rPh sb="13" eb="14">
      <t>ニン</t>
    </rPh>
    <rPh sb="14" eb="16">
      <t>イカ</t>
    </rPh>
    <phoneticPr fontId="8"/>
  </si>
  <si>
    <t>就移４１・未計画１</t>
    <rPh sb="5" eb="6">
      <t>ミ</t>
    </rPh>
    <rPh sb="6" eb="8">
      <t>ケイカク</t>
    </rPh>
    <phoneticPr fontId="16"/>
  </si>
  <si>
    <t>就移４１・未計画２</t>
    <rPh sb="5" eb="6">
      <t>ミ</t>
    </rPh>
    <rPh sb="6" eb="8">
      <t>ケイカク</t>
    </rPh>
    <phoneticPr fontId="16"/>
  </si>
  <si>
    <t>就移４１・地公体</t>
    <rPh sb="5" eb="6">
      <t>チ</t>
    </rPh>
    <rPh sb="6" eb="7">
      <t>コウ</t>
    </rPh>
    <rPh sb="7" eb="8">
      <t>カラダ</t>
    </rPh>
    <phoneticPr fontId="16"/>
  </si>
  <si>
    <t>就移４１・地公体・未計画１</t>
    <rPh sb="9" eb="10">
      <t>ミ</t>
    </rPh>
    <rPh sb="10" eb="12">
      <t>ケイカク</t>
    </rPh>
    <phoneticPr fontId="16"/>
  </si>
  <si>
    <t>就移４１・地公体・未計画２</t>
    <rPh sb="9" eb="10">
      <t>ミ</t>
    </rPh>
    <rPh sb="10" eb="12">
      <t>ケイカク</t>
    </rPh>
    <phoneticPr fontId="16"/>
  </si>
  <si>
    <t>就移４１・期間超</t>
  </si>
  <si>
    <t>就移４１・未計画１・期間超</t>
    <rPh sb="5" eb="6">
      <t>ミ</t>
    </rPh>
    <rPh sb="6" eb="8">
      <t>ケイカク</t>
    </rPh>
    <phoneticPr fontId="16"/>
  </si>
  <si>
    <t>就移４１・未計画２・期間超</t>
    <rPh sb="5" eb="6">
      <t>ミ</t>
    </rPh>
    <rPh sb="6" eb="8">
      <t>ケイカク</t>
    </rPh>
    <phoneticPr fontId="16"/>
  </si>
  <si>
    <t>就移４１・地公体・期間超</t>
    <rPh sb="5" eb="6">
      <t>チ</t>
    </rPh>
    <rPh sb="6" eb="7">
      <t>コウ</t>
    </rPh>
    <rPh sb="7" eb="8">
      <t>カラダ</t>
    </rPh>
    <phoneticPr fontId="16"/>
  </si>
  <si>
    <t>就移４１・地公体・未計画１・期間超</t>
    <rPh sb="9" eb="10">
      <t>ミ</t>
    </rPh>
    <rPh sb="10" eb="12">
      <t>ケイカク</t>
    </rPh>
    <phoneticPr fontId="16"/>
  </si>
  <si>
    <t>就移４１・地公体・未計画２・期間超</t>
    <rPh sb="9" eb="10">
      <t>ミ</t>
    </rPh>
    <rPh sb="10" eb="12">
      <t>ケイカク</t>
    </rPh>
    <phoneticPr fontId="16"/>
  </si>
  <si>
    <t>就移４２</t>
  </si>
  <si>
    <t>就移４２・未計画１</t>
    <rPh sb="5" eb="6">
      <t>ミ</t>
    </rPh>
    <rPh sb="6" eb="8">
      <t>ケイカク</t>
    </rPh>
    <phoneticPr fontId="16"/>
  </si>
  <si>
    <t>就移４２・未計画２</t>
    <rPh sb="5" eb="6">
      <t>ミ</t>
    </rPh>
    <rPh sb="6" eb="8">
      <t>ケイカク</t>
    </rPh>
    <phoneticPr fontId="16"/>
  </si>
  <si>
    <t>就移４２・地公体</t>
    <rPh sb="5" eb="6">
      <t>チ</t>
    </rPh>
    <rPh sb="6" eb="7">
      <t>コウ</t>
    </rPh>
    <rPh sb="7" eb="8">
      <t>カラダ</t>
    </rPh>
    <phoneticPr fontId="16"/>
  </si>
  <si>
    <t>就移４２・地公体・未計画１</t>
    <rPh sb="9" eb="10">
      <t>ミ</t>
    </rPh>
    <rPh sb="10" eb="12">
      <t>ケイカク</t>
    </rPh>
    <phoneticPr fontId="16"/>
  </si>
  <si>
    <t>就移４２・地公体・未計画２</t>
    <rPh sb="9" eb="10">
      <t>ミ</t>
    </rPh>
    <rPh sb="10" eb="12">
      <t>ケイカク</t>
    </rPh>
    <phoneticPr fontId="16"/>
  </si>
  <si>
    <t>就移４２・期間超</t>
  </si>
  <si>
    <t>就移４２・未計画１・期間超</t>
    <rPh sb="5" eb="6">
      <t>ミ</t>
    </rPh>
    <rPh sb="6" eb="8">
      <t>ケイカク</t>
    </rPh>
    <phoneticPr fontId="16"/>
  </si>
  <si>
    <t>就移４２・未計画２・期間超</t>
    <rPh sb="5" eb="6">
      <t>ミ</t>
    </rPh>
    <rPh sb="6" eb="8">
      <t>ケイカク</t>
    </rPh>
    <phoneticPr fontId="16"/>
  </si>
  <si>
    <t>就移４２・地公体・期間超</t>
    <rPh sb="5" eb="6">
      <t>チ</t>
    </rPh>
    <rPh sb="6" eb="7">
      <t>コウ</t>
    </rPh>
    <rPh sb="7" eb="8">
      <t>カラダ</t>
    </rPh>
    <phoneticPr fontId="16"/>
  </si>
  <si>
    <t>就移４２・地公体・未計画１・期間超</t>
    <rPh sb="9" eb="10">
      <t>ミ</t>
    </rPh>
    <rPh sb="10" eb="12">
      <t>ケイカク</t>
    </rPh>
    <phoneticPr fontId="16"/>
  </si>
  <si>
    <t>就移４２・地公体・未計画２・期間超</t>
    <rPh sb="9" eb="10">
      <t>ミ</t>
    </rPh>
    <rPh sb="10" eb="12">
      <t>ケイカク</t>
    </rPh>
    <phoneticPr fontId="16"/>
  </si>
  <si>
    <t>就移４３</t>
  </si>
  <si>
    <t>就移４３・未計画１</t>
    <rPh sb="5" eb="6">
      <t>ミ</t>
    </rPh>
    <rPh sb="6" eb="8">
      <t>ケイカク</t>
    </rPh>
    <phoneticPr fontId="16"/>
  </si>
  <si>
    <t>就移４３・未計画２</t>
    <rPh sb="5" eb="6">
      <t>ミ</t>
    </rPh>
    <rPh sb="6" eb="8">
      <t>ケイカク</t>
    </rPh>
    <phoneticPr fontId="16"/>
  </si>
  <si>
    <t>就移４３・地公体</t>
    <rPh sb="5" eb="6">
      <t>チ</t>
    </rPh>
    <rPh sb="6" eb="7">
      <t>コウ</t>
    </rPh>
    <rPh sb="7" eb="8">
      <t>カラダ</t>
    </rPh>
    <phoneticPr fontId="16"/>
  </si>
  <si>
    <t>就移４３・地公体・未計画１</t>
    <rPh sb="9" eb="10">
      <t>ミ</t>
    </rPh>
    <rPh sb="10" eb="12">
      <t>ケイカク</t>
    </rPh>
    <phoneticPr fontId="16"/>
  </si>
  <si>
    <t>就移４３・地公体・未計画２</t>
    <rPh sb="9" eb="10">
      <t>ミ</t>
    </rPh>
    <rPh sb="10" eb="12">
      <t>ケイカク</t>
    </rPh>
    <phoneticPr fontId="16"/>
  </si>
  <si>
    <t>就移４３・期間超</t>
  </si>
  <si>
    <t>就移４３・未計画１・期間超</t>
    <rPh sb="5" eb="6">
      <t>ミ</t>
    </rPh>
    <rPh sb="6" eb="8">
      <t>ケイカク</t>
    </rPh>
    <phoneticPr fontId="16"/>
  </si>
  <si>
    <t>就移４３・未計画２・期間超</t>
    <rPh sb="5" eb="6">
      <t>ミ</t>
    </rPh>
    <rPh sb="6" eb="8">
      <t>ケイカク</t>
    </rPh>
    <phoneticPr fontId="16"/>
  </si>
  <si>
    <t>就移４３・地公体・期間超</t>
    <rPh sb="5" eb="6">
      <t>チ</t>
    </rPh>
    <rPh sb="6" eb="7">
      <t>コウ</t>
    </rPh>
    <rPh sb="7" eb="8">
      <t>カラダ</t>
    </rPh>
    <phoneticPr fontId="16"/>
  </si>
  <si>
    <t>就移４３・地公体・未計画１・期間超</t>
    <rPh sb="9" eb="10">
      <t>ミ</t>
    </rPh>
    <rPh sb="10" eb="12">
      <t>ケイカク</t>
    </rPh>
    <phoneticPr fontId="16"/>
  </si>
  <si>
    <t>就移４３・地公体・未計画２・期間超</t>
    <rPh sb="9" eb="10">
      <t>ミ</t>
    </rPh>
    <rPh sb="10" eb="12">
      <t>ケイカク</t>
    </rPh>
    <phoneticPr fontId="16"/>
  </si>
  <si>
    <t>就移４４</t>
  </si>
  <si>
    <t>就移４４・未計画１</t>
    <rPh sb="5" eb="6">
      <t>ミ</t>
    </rPh>
    <rPh sb="6" eb="8">
      <t>ケイカク</t>
    </rPh>
    <phoneticPr fontId="16"/>
  </si>
  <si>
    <t>就移４４・未計画２</t>
    <rPh sb="5" eb="6">
      <t>ミ</t>
    </rPh>
    <rPh sb="6" eb="8">
      <t>ケイカク</t>
    </rPh>
    <phoneticPr fontId="16"/>
  </si>
  <si>
    <t>就移４４・地公体</t>
    <rPh sb="5" eb="6">
      <t>チ</t>
    </rPh>
    <rPh sb="6" eb="7">
      <t>コウ</t>
    </rPh>
    <rPh sb="7" eb="8">
      <t>カラダ</t>
    </rPh>
    <phoneticPr fontId="16"/>
  </si>
  <si>
    <t>就移４４・地公体・未計画１</t>
    <rPh sb="9" eb="10">
      <t>ミ</t>
    </rPh>
    <rPh sb="10" eb="12">
      <t>ケイカク</t>
    </rPh>
    <phoneticPr fontId="16"/>
  </si>
  <si>
    <t>就移４４・地公体・未計画２</t>
    <rPh sb="9" eb="10">
      <t>ミ</t>
    </rPh>
    <rPh sb="10" eb="12">
      <t>ケイカク</t>
    </rPh>
    <phoneticPr fontId="16"/>
  </si>
  <si>
    <t>就移４４・期間超</t>
  </si>
  <si>
    <t>就移４４・未計画１・期間超</t>
    <rPh sb="5" eb="6">
      <t>ミ</t>
    </rPh>
    <rPh sb="6" eb="8">
      <t>ケイカク</t>
    </rPh>
    <phoneticPr fontId="16"/>
  </si>
  <si>
    <t>就移４４・未計画２・期間超</t>
    <rPh sb="5" eb="6">
      <t>ミ</t>
    </rPh>
    <rPh sb="6" eb="8">
      <t>ケイカク</t>
    </rPh>
    <phoneticPr fontId="16"/>
  </si>
  <si>
    <t>就移４４・地公体・期間超</t>
    <rPh sb="5" eb="6">
      <t>チ</t>
    </rPh>
    <rPh sb="6" eb="7">
      <t>コウ</t>
    </rPh>
    <rPh sb="7" eb="8">
      <t>カラダ</t>
    </rPh>
    <phoneticPr fontId="16"/>
  </si>
  <si>
    <t>就移４４・地公体・未計画１・期間超</t>
    <rPh sb="9" eb="10">
      <t>ミ</t>
    </rPh>
    <rPh sb="10" eb="12">
      <t>ケイカク</t>
    </rPh>
    <phoneticPr fontId="16"/>
  </si>
  <si>
    <t>就移４４・地公体・未計画２・期間超</t>
    <rPh sb="9" eb="10">
      <t>ミ</t>
    </rPh>
    <rPh sb="10" eb="12">
      <t>ケイカク</t>
    </rPh>
    <phoneticPr fontId="16"/>
  </si>
  <si>
    <t>就移４５</t>
  </si>
  <si>
    <t>就移４５・未計画１</t>
    <rPh sb="5" eb="6">
      <t>ミ</t>
    </rPh>
    <rPh sb="6" eb="8">
      <t>ケイカク</t>
    </rPh>
    <phoneticPr fontId="16"/>
  </si>
  <si>
    <t>就移４５・未計画２</t>
    <rPh sb="5" eb="6">
      <t>ミ</t>
    </rPh>
    <rPh sb="6" eb="8">
      <t>ケイカク</t>
    </rPh>
    <phoneticPr fontId="16"/>
  </si>
  <si>
    <t>就移４５・地公体</t>
    <rPh sb="5" eb="6">
      <t>チ</t>
    </rPh>
    <rPh sb="6" eb="7">
      <t>コウ</t>
    </rPh>
    <rPh sb="7" eb="8">
      <t>カラダ</t>
    </rPh>
    <phoneticPr fontId="16"/>
  </si>
  <si>
    <t>就移４５・地公体・未計画１</t>
    <rPh sb="9" eb="10">
      <t>ミ</t>
    </rPh>
    <rPh sb="10" eb="12">
      <t>ケイカク</t>
    </rPh>
    <phoneticPr fontId="16"/>
  </si>
  <si>
    <t>就移４５・地公体・未計画２</t>
    <rPh sb="9" eb="10">
      <t>ミ</t>
    </rPh>
    <rPh sb="10" eb="12">
      <t>ケイカク</t>
    </rPh>
    <phoneticPr fontId="16"/>
  </si>
  <si>
    <t>就移４５・期間超</t>
  </si>
  <si>
    <t>就移４５・未計画１・期間超</t>
    <rPh sb="5" eb="6">
      <t>ミ</t>
    </rPh>
    <rPh sb="6" eb="8">
      <t>ケイカク</t>
    </rPh>
    <phoneticPr fontId="16"/>
  </si>
  <si>
    <t>就移４５・未計画２・期間超</t>
    <rPh sb="5" eb="6">
      <t>ミ</t>
    </rPh>
    <rPh sb="6" eb="8">
      <t>ケイカク</t>
    </rPh>
    <phoneticPr fontId="16"/>
  </si>
  <si>
    <t>就移４５・地公体・期間超</t>
    <rPh sb="5" eb="6">
      <t>チ</t>
    </rPh>
    <rPh sb="6" eb="7">
      <t>コウ</t>
    </rPh>
    <rPh sb="7" eb="8">
      <t>カラダ</t>
    </rPh>
    <phoneticPr fontId="16"/>
  </si>
  <si>
    <t>就移４５・地公体・未計画１・期間超</t>
    <rPh sb="9" eb="10">
      <t>ミ</t>
    </rPh>
    <rPh sb="10" eb="12">
      <t>ケイカク</t>
    </rPh>
    <phoneticPr fontId="16"/>
  </si>
  <si>
    <t>就移４５・地公体・未計画２・期間超</t>
    <rPh sb="9" eb="10">
      <t>ミ</t>
    </rPh>
    <rPh sb="10" eb="12">
      <t>ケイカク</t>
    </rPh>
    <phoneticPr fontId="16"/>
  </si>
  <si>
    <t>就移４６</t>
  </si>
  <si>
    <t>就移４６・未計画１</t>
    <rPh sb="5" eb="6">
      <t>ミ</t>
    </rPh>
    <rPh sb="6" eb="8">
      <t>ケイカク</t>
    </rPh>
    <phoneticPr fontId="16"/>
  </si>
  <si>
    <t>就移４６・未計画２</t>
    <rPh sb="5" eb="6">
      <t>ミ</t>
    </rPh>
    <rPh sb="6" eb="8">
      <t>ケイカク</t>
    </rPh>
    <phoneticPr fontId="16"/>
  </si>
  <si>
    <t>就移４６・地公体</t>
    <rPh sb="5" eb="6">
      <t>チ</t>
    </rPh>
    <rPh sb="6" eb="7">
      <t>コウ</t>
    </rPh>
    <rPh sb="7" eb="8">
      <t>カラダ</t>
    </rPh>
    <phoneticPr fontId="16"/>
  </si>
  <si>
    <t>就移４６・地公体・未計画１</t>
    <rPh sb="9" eb="10">
      <t>ミ</t>
    </rPh>
    <rPh sb="10" eb="12">
      <t>ケイカク</t>
    </rPh>
    <phoneticPr fontId="16"/>
  </si>
  <si>
    <t>就移４６・地公体・未計画２</t>
    <rPh sb="9" eb="10">
      <t>ミ</t>
    </rPh>
    <rPh sb="10" eb="12">
      <t>ケイカク</t>
    </rPh>
    <phoneticPr fontId="16"/>
  </si>
  <si>
    <t>就移４６・期間超</t>
  </si>
  <si>
    <t>就移４６・未計画１・期間超</t>
    <rPh sb="5" eb="6">
      <t>ミ</t>
    </rPh>
    <rPh sb="6" eb="8">
      <t>ケイカク</t>
    </rPh>
    <phoneticPr fontId="16"/>
  </si>
  <si>
    <t>就移４６・未計画２・期間超</t>
    <rPh sb="5" eb="6">
      <t>ミ</t>
    </rPh>
    <rPh sb="6" eb="8">
      <t>ケイカク</t>
    </rPh>
    <phoneticPr fontId="16"/>
  </si>
  <si>
    <t>就移４６・地公体・期間超</t>
    <rPh sb="5" eb="6">
      <t>チ</t>
    </rPh>
    <rPh sb="6" eb="7">
      <t>コウ</t>
    </rPh>
    <rPh sb="7" eb="8">
      <t>カラダ</t>
    </rPh>
    <phoneticPr fontId="16"/>
  </si>
  <si>
    <t>就移４６・地公体・未計画１・期間超</t>
    <rPh sb="9" eb="10">
      <t>ミ</t>
    </rPh>
    <rPh sb="10" eb="12">
      <t>ケイカク</t>
    </rPh>
    <phoneticPr fontId="16"/>
  </si>
  <si>
    <t>就移４６・地公体・未計画２・期間超</t>
    <rPh sb="9" eb="10">
      <t>ミ</t>
    </rPh>
    <rPh sb="10" eb="12">
      <t>ケイカク</t>
    </rPh>
    <phoneticPr fontId="16"/>
  </si>
  <si>
    <t>就移４７</t>
  </si>
  <si>
    <t>就移４７・未計画１</t>
    <rPh sb="5" eb="6">
      <t>ミ</t>
    </rPh>
    <rPh sb="6" eb="8">
      <t>ケイカク</t>
    </rPh>
    <phoneticPr fontId="16"/>
  </si>
  <si>
    <t>就移４７・未計画２</t>
    <rPh sb="5" eb="6">
      <t>ミ</t>
    </rPh>
    <rPh sb="6" eb="8">
      <t>ケイカク</t>
    </rPh>
    <phoneticPr fontId="16"/>
  </si>
  <si>
    <t>就移４７・地公体</t>
    <rPh sb="5" eb="6">
      <t>チ</t>
    </rPh>
    <rPh sb="6" eb="7">
      <t>コウ</t>
    </rPh>
    <rPh sb="7" eb="8">
      <t>カラダ</t>
    </rPh>
    <phoneticPr fontId="16"/>
  </si>
  <si>
    <t>就移４７・地公体・未計画１</t>
    <rPh sb="9" eb="10">
      <t>ミ</t>
    </rPh>
    <rPh sb="10" eb="12">
      <t>ケイカク</t>
    </rPh>
    <phoneticPr fontId="16"/>
  </si>
  <si>
    <t>就移４７・地公体・未計画２</t>
    <rPh sb="9" eb="10">
      <t>ミ</t>
    </rPh>
    <rPh sb="10" eb="12">
      <t>ケイカク</t>
    </rPh>
    <phoneticPr fontId="16"/>
  </si>
  <si>
    <t>就移４７・期間超</t>
  </si>
  <si>
    <t>就移４７・未計画１・期間超</t>
    <rPh sb="5" eb="6">
      <t>ミ</t>
    </rPh>
    <rPh sb="6" eb="8">
      <t>ケイカク</t>
    </rPh>
    <phoneticPr fontId="16"/>
  </si>
  <si>
    <t>就移４７・未計画２・期間超</t>
    <rPh sb="5" eb="6">
      <t>ミ</t>
    </rPh>
    <rPh sb="6" eb="8">
      <t>ケイカク</t>
    </rPh>
    <phoneticPr fontId="16"/>
  </si>
  <si>
    <t>就移４７・地公体・期間超</t>
    <rPh sb="5" eb="6">
      <t>チ</t>
    </rPh>
    <rPh sb="6" eb="7">
      <t>コウ</t>
    </rPh>
    <rPh sb="7" eb="8">
      <t>カラダ</t>
    </rPh>
    <phoneticPr fontId="16"/>
  </si>
  <si>
    <t>就移４７・地公体・未計画１・期間超</t>
    <rPh sb="9" eb="10">
      <t>ミ</t>
    </rPh>
    <rPh sb="10" eb="12">
      <t>ケイカク</t>
    </rPh>
    <phoneticPr fontId="16"/>
  </si>
  <si>
    <t>就移４７・地公体・未計画２・期間超</t>
    <rPh sb="9" eb="10">
      <t>ミ</t>
    </rPh>
    <rPh sb="10" eb="12">
      <t>ケイカク</t>
    </rPh>
    <phoneticPr fontId="16"/>
  </si>
  <si>
    <t>就移５１</t>
  </si>
  <si>
    <t>(5) 定員８１人以上</t>
    <rPh sb="4" eb="6">
      <t>テイイン</t>
    </rPh>
    <rPh sb="8" eb="9">
      <t>ニン</t>
    </rPh>
    <rPh sb="9" eb="11">
      <t>イジョウ</t>
    </rPh>
    <phoneticPr fontId="8"/>
  </si>
  <si>
    <t>就移５１・未計画１</t>
    <rPh sb="5" eb="6">
      <t>ミ</t>
    </rPh>
    <rPh sb="6" eb="8">
      <t>ケイカク</t>
    </rPh>
    <phoneticPr fontId="16"/>
  </si>
  <si>
    <t>就移５１・未計画２</t>
    <rPh sb="5" eb="6">
      <t>ミ</t>
    </rPh>
    <rPh sb="6" eb="8">
      <t>ケイカク</t>
    </rPh>
    <phoneticPr fontId="16"/>
  </si>
  <si>
    <t>就移５１・地公体</t>
    <rPh sb="5" eb="6">
      <t>チ</t>
    </rPh>
    <rPh sb="6" eb="7">
      <t>コウ</t>
    </rPh>
    <rPh sb="7" eb="8">
      <t>カラダ</t>
    </rPh>
    <phoneticPr fontId="16"/>
  </si>
  <si>
    <t>就移５１・地公体・未計画１</t>
    <rPh sb="9" eb="10">
      <t>ミ</t>
    </rPh>
    <rPh sb="10" eb="12">
      <t>ケイカク</t>
    </rPh>
    <phoneticPr fontId="16"/>
  </si>
  <si>
    <t>就移５１・地公体・未計画２</t>
    <rPh sb="9" eb="10">
      <t>ミ</t>
    </rPh>
    <rPh sb="10" eb="12">
      <t>ケイカク</t>
    </rPh>
    <phoneticPr fontId="16"/>
  </si>
  <si>
    <t>就移５１・期間超</t>
  </si>
  <si>
    <t>就移５１・未計画１・期間超</t>
    <rPh sb="5" eb="6">
      <t>ミ</t>
    </rPh>
    <rPh sb="6" eb="8">
      <t>ケイカク</t>
    </rPh>
    <phoneticPr fontId="16"/>
  </si>
  <si>
    <t>就移５１・未計画２・期間超</t>
    <rPh sb="5" eb="6">
      <t>ミ</t>
    </rPh>
    <rPh sb="6" eb="8">
      <t>ケイカク</t>
    </rPh>
    <phoneticPr fontId="16"/>
  </si>
  <si>
    <t>就移５１・地公体・期間超</t>
    <rPh sb="5" eb="6">
      <t>チ</t>
    </rPh>
    <rPh sb="6" eb="7">
      <t>コウ</t>
    </rPh>
    <rPh sb="7" eb="8">
      <t>カラダ</t>
    </rPh>
    <phoneticPr fontId="16"/>
  </si>
  <si>
    <t>就移５１・地公体・未計画１・期間超</t>
    <rPh sb="9" eb="10">
      <t>ミ</t>
    </rPh>
    <rPh sb="10" eb="12">
      <t>ケイカク</t>
    </rPh>
    <phoneticPr fontId="16"/>
  </si>
  <si>
    <t>就移５１・地公体・未計画２・期間超</t>
    <rPh sb="9" eb="10">
      <t>ミ</t>
    </rPh>
    <rPh sb="10" eb="12">
      <t>ケイカク</t>
    </rPh>
    <phoneticPr fontId="16"/>
  </si>
  <si>
    <t>就移５２</t>
  </si>
  <si>
    <t>就移５２・未計画１</t>
    <rPh sb="5" eb="6">
      <t>ミ</t>
    </rPh>
    <rPh sb="6" eb="8">
      <t>ケイカク</t>
    </rPh>
    <phoneticPr fontId="16"/>
  </si>
  <si>
    <t>就移５２・未計画２</t>
    <rPh sb="5" eb="6">
      <t>ミ</t>
    </rPh>
    <rPh sb="6" eb="8">
      <t>ケイカク</t>
    </rPh>
    <phoneticPr fontId="16"/>
  </si>
  <si>
    <t>就移５２・地公体</t>
    <rPh sb="5" eb="6">
      <t>チ</t>
    </rPh>
    <rPh sb="6" eb="7">
      <t>コウ</t>
    </rPh>
    <rPh sb="7" eb="8">
      <t>カラダ</t>
    </rPh>
    <phoneticPr fontId="16"/>
  </si>
  <si>
    <t>就移５２・地公体・未計画１</t>
    <rPh sb="9" eb="10">
      <t>ミ</t>
    </rPh>
    <rPh sb="10" eb="12">
      <t>ケイカク</t>
    </rPh>
    <phoneticPr fontId="16"/>
  </si>
  <si>
    <t>就移５２・地公体・未計画２</t>
    <rPh sb="9" eb="10">
      <t>ミ</t>
    </rPh>
    <rPh sb="10" eb="12">
      <t>ケイカク</t>
    </rPh>
    <phoneticPr fontId="16"/>
  </si>
  <si>
    <t>就移５２・期間超</t>
  </si>
  <si>
    <t>就移５２・未計画１・期間超</t>
    <rPh sb="5" eb="6">
      <t>ミ</t>
    </rPh>
    <rPh sb="6" eb="8">
      <t>ケイカク</t>
    </rPh>
    <phoneticPr fontId="16"/>
  </si>
  <si>
    <t>就移５２・未計画２・期間超</t>
    <rPh sb="5" eb="6">
      <t>ミ</t>
    </rPh>
    <rPh sb="6" eb="8">
      <t>ケイカク</t>
    </rPh>
    <phoneticPr fontId="16"/>
  </si>
  <si>
    <t>就移５２・地公体・期間超</t>
    <rPh sb="5" eb="6">
      <t>チ</t>
    </rPh>
    <rPh sb="6" eb="7">
      <t>コウ</t>
    </rPh>
    <rPh sb="7" eb="8">
      <t>カラダ</t>
    </rPh>
    <phoneticPr fontId="16"/>
  </si>
  <si>
    <t>就移５２・地公体・未計画１・期間超</t>
    <rPh sb="9" eb="10">
      <t>ミ</t>
    </rPh>
    <rPh sb="10" eb="12">
      <t>ケイカク</t>
    </rPh>
    <phoneticPr fontId="16"/>
  </si>
  <si>
    <t>就移５２・地公体・未計画２・期間超</t>
    <rPh sb="9" eb="10">
      <t>ミ</t>
    </rPh>
    <rPh sb="10" eb="12">
      <t>ケイカク</t>
    </rPh>
    <phoneticPr fontId="16"/>
  </si>
  <si>
    <t>就移５３</t>
  </si>
  <si>
    <t>就移５３・未計画１</t>
    <rPh sb="5" eb="6">
      <t>ミ</t>
    </rPh>
    <rPh sb="6" eb="8">
      <t>ケイカク</t>
    </rPh>
    <phoneticPr fontId="16"/>
  </si>
  <si>
    <t>就移５３・未計画２</t>
    <rPh sb="5" eb="6">
      <t>ミ</t>
    </rPh>
    <rPh sb="6" eb="8">
      <t>ケイカク</t>
    </rPh>
    <phoneticPr fontId="16"/>
  </si>
  <si>
    <t>就移５３・地公体</t>
    <rPh sb="5" eb="6">
      <t>チ</t>
    </rPh>
    <rPh sb="6" eb="7">
      <t>コウ</t>
    </rPh>
    <rPh sb="7" eb="8">
      <t>カラダ</t>
    </rPh>
    <phoneticPr fontId="16"/>
  </si>
  <si>
    <t>就移５３・地公体・未計画１</t>
    <rPh sb="9" eb="10">
      <t>ミ</t>
    </rPh>
    <rPh sb="10" eb="12">
      <t>ケイカク</t>
    </rPh>
    <phoneticPr fontId="16"/>
  </si>
  <si>
    <t>就移５３・地公体・未計画２</t>
    <rPh sb="9" eb="10">
      <t>ミ</t>
    </rPh>
    <rPh sb="10" eb="12">
      <t>ケイカク</t>
    </rPh>
    <phoneticPr fontId="16"/>
  </si>
  <si>
    <t>就移５３・期間超</t>
  </si>
  <si>
    <t>就移５３・未計画１・期間超</t>
    <rPh sb="5" eb="6">
      <t>ミ</t>
    </rPh>
    <rPh sb="6" eb="8">
      <t>ケイカク</t>
    </rPh>
    <phoneticPr fontId="16"/>
  </si>
  <si>
    <t>就移５３・未計画２・期間超</t>
    <rPh sb="5" eb="6">
      <t>ミ</t>
    </rPh>
    <rPh sb="6" eb="8">
      <t>ケイカク</t>
    </rPh>
    <phoneticPr fontId="16"/>
  </si>
  <si>
    <t>就移５３・地公体・期間超</t>
    <rPh sb="5" eb="6">
      <t>チ</t>
    </rPh>
    <rPh sb="6" eb="7">
      <t>コウ</t>
    </rPh>
    <rPh sb="7" eb="8">
      <t>カラダ</t>
    </rPh>
    <phoneticPr fontId="16"/>
  </si>
  <si>
    <t>就移５３・地公体・未計画１・期間超</t>
    <rPh sb="9" eb="10">
      <t>ミ</t>
    </rPh>
    <rPh sb="10" eb="12">
      <t>ケイカク</t>
    </rPh>
    <phoneticPr fontId="16"/>
  </si>
  <si>
    <t>就移５３・地公体・未計画２・期間超</t>
    <rPh sb="9" eb="10">
      <t>ミ</t>
    </rPh>
    <rPh sb="10" eb="12">
      <t>ケイカク</t>
    </rPh>
    <phoneticPr fontId="16"/>
  </si>
  <si>
    <t>就移５４</t>
  </si>
  <si>
    <t>就移５４・未計画１</t>
    <rPh sb="5" eb="6">
      <t>ミ</t>
    </rPh>
    <rPh sb="6" eb="8">
      <t>ケイカク</t>
    </rPh>
    <phoneticPr fontId="16"/>
  </si>
  <si>
    <t>就移５４・未計画２</t>
    <rPh sb="5" eb="6">
      <t>ミ</t>
    </rPh>
    <rPh sb="6" eb="8">
      <t>ケイカク</t>
    </rPh>
    <phoneticPr fontId="16"/>
  </si>
  <si>
    <t>就移５４・地公体</t>
    <rPh sb="5" eb="6">
      <t>チ</t>
    </rPh>
    <rPh sb="6" eb="7">
      <t>コウ</t>
    </rPh>
    <rPh sb="7" eb="8">
      <t>カラダ</t>
    </rPh>
    <phoneticPr fontId="16"/>
  </si>
  <si>
    <t>就移５４・地公体・未計画１</t>
    <rPh sb="9" eb="10">
      <t>ミ</t>
    </rPh>
    <rPh sb="10" eb="12">
      <t>ケイカク</t>
    </rPh>
    <phoneticPr fontId="16"/>
  </si>
  <si>
    <t>就移５４・地公体・未計画２</t>
    <rPh sb="9" eb="10">
      <t>ミ</t>
    </rPh>
    <rPh sb="10" eb="12">
      <t>ケイカク</t>
    </rPh>
    <phoneticPr fontId="16"/>
  </si>
  <si>
    <t>就移５４・期間超</t>
  </si>
  <si>
    <t>就移５４・未計画１・期間超</t>
    <rPh sb="5" eb="6">
      <t>ミ</t>
    </rPh>
    <rPh sb="6" eb="8">
      <t>ケイカク</t>
    </rPh>
    <phoneticPr fontId="16"/>
  </si>
  <si>
    <t>就移５４・未計画２・期間超</t>
    <rPh sb="5" eb="6">
      <t>ミ</t>
    </rPh>
    <rPh sb="6" eb="8">
      <t>ケイカク</t>
    </rPh>
    <phoneticPr fontId="16"/>
  </si>
  <si>
    <t>就移５４・地公体・期間超</t>
    <rPh sb="5" eb="6">
      <t>チ</t>
    </rPh>
    <rPh sb="6" eb="7">
      <t>コウ</t>
    </rPh>
    <rPh sb="7" eb="8">
      <t>カラダ</t>
    </rPh>
    <phoneticPr fontId="16"/>
  </si>
  <si>
    <t>就移５４・地公体・未計画１・期間超</t>
    <rPh sb="9" eb="10">
      <t>ミ</t>
    </rPh>
    <rPh sb="10" eb="12">
      <t>ケイカク</t>
    </rPh>
    <phoneticPr fontId="16"/>
  </si>
  <si>
    <t>就移５４・地公体・未計画２・期間超</t>
    <rPh sb="9" eb="10">
      <t>ミ</t>
    </rPh>
    <rPh sb="10" eb="12">
      <t>ケイカク</t>
    </rPh>
    <phoneticPr fontId="16"/>
  </si>
  <si>
    <t>就移５５</t>
  </si>
  <si>
    <t>就移５５・未計画１</t>
    <rPh sb="5" eb="6">
      <t>ミ</t>
    </rPh>
    <rPh sb="6" eb="8">
      <t>ケイカク</t>
    </rPh>
    <phoneticPr fontId="16"/>
  </si>
  <si>
    <t>就移５５・未計画２</t>
    <rPh sb="5" eb="6">
      <t>ミ</t>
    </rPh>
    <rPh sb="6" eb="8">
      <t>ケイカク</t>
    </rPh>
    <phoneticPr fontId="16"/>
  </si>
  <si>
    <t>就移５５・地公体</t>
    <rPh sb="5" eb="6">
      <t>チ</t>
    </rPh>
    <rPh sb="6" eb="7">
      <t>コウ</t>
    </rPh>
    <rPh sb="7" eb="8">
      <t>カラダ</t>
    </rPh>
    <phoneticPr fontId="16"/>
  </si>
  <si>
    <t>就移５５・地公体・未計画１</t>
    <rPh sb="9" eb="10">
      <t>ミ</t>
    </rPh>
    <rPh sb="10" eb="12">
      <t>ケイカク</t>
    </rPh>
    <phoneticPr fontId="16"/>
  </si>
  <si>
    <t>就移５５・地公体・未計画２</t>
    <rPh sb="9" eb="10">
      <t>ミ</t>
    </rPh>
    <rPh sb="10" eb="12">
      <t>ケイカク</t>
    </rPh>
    <phoneticPr fontId="16"/>
  </si>
  <si>
    <t>就移５５・期間超</t>
  </si>
  <si>
    <t>就移５５・未計画１・期間超</t>
    <rPh sb="5" eb="6">
      <t>ミ</t>
    </rPh>
    <rPh sb="6" eb="8">
      <t>ケイカク</t>
    </rPh>
    <phoneticPr fontId="16"/>
  </si>
  <si>
    <t>就移５５・未計画２・期間超</t>
    <rPh sb="5" eb="6">
      <t>ミ</t>
    </rPh>
    <rPh sb="6" eb="8">
      <t>ケイカク</t>
    </rPh>
    <phoneticPr fontId="16"/>
  </si>
  <si>
    <t>就移５５・地公体・期間超</t>
    <rPh sb="5" eb="6">
      <t>チ</t>
    </rPh>
    <rPh sb="6" eb="7">
      <t>コウ</t>
    </rPh>
    <rPh sb="7" eb="8">
      <t>カラダ</t>
    </rPh>
    <phoneticPr fontId="16"/>
  </si>
  <si>
    <t>就移５５・地公体・未計画１・期間超</t>
    <rPh sb="9" eb="10">
      <t>ミ</t>
    </rPh>
    <rPh sb="10" eb="12">
      <t>ケイカク</t>
    </rPh>
    <phoneticPr fontId="16"/>
  </si>
  <si>
    <t>就移５５・地公体・未計画２・期間超</t>
    <rPh sb="9" eb="10">
      <t>ミ</t>
    </rPh>
    <rPh sb="10" eb="12">
      <t>ケイカク</t>
    </rPh>
    <phoneticPr fontId="16"/>
  </si>
  <si>
    <t>就移５６</t>
  </si>
  <si>
    <t>就移５６・未計画１</t>
    <rPh sb="5" eb="6">
      <t>ミ</t>
    </rPh>
    <rPh sb="6" eb="8">
      <t>ケイカク</t>
    </rPh>
    <phoneticPr fontId="16"/>
  </si>
  <si>
    <t>就移５６・未計画２</t>
    <rPh sb="5" eb="6">
      <t>ミ</t>
    </rPh>
    <rPh sb="6" eb="8">
      <t>ケイカク</t>
    </rPh>
    <phoneticPr fontId="16"/>
  </si>
  <si>
    <t>就移５６・地公体</t>
    <rPh sb="5" eb="6">
      <t>チ</t>
    </rPh>
    <rPh sb="6" eb="7">
      <t>コウ</t>
    </rPh>
    <rPh sb="7" eb="8">
      <t>カラダ</t>
    </rPh>
    <phoneticPr fontId="16"/>
  </si>
  <si>
    <t>就移５６・地公体・未計画１</t>
    <rPh sb="9" eb="10">
      <t>ミ</t>
    </rPh>
    <rPh sb="10" eb="12">
      <t>ケイカク</t>
    </rPh>
    <phoneticPr fontId="16"/>
  </si>
  <si>
    <t>就移５６・地公体・未計画２</t>
    <rPh sb="9" eb="10">
      <t>ミ</t>
    </rPh>
    <rPh sb="10" eb="12">
      <t>ケイカク</t>
    </rPh>
    <phoneticPr fontId="16"/>
  </si>
  <si>
    <t>就移５６・期間超</t>
  </si>
  <si>
    <t>就移５６・未計画１・期間超</t>
    <rPh sb="5" eb="6">
      <t>ミ</t>
    </rPh>
    <rPh sb="6" eb="8">
      <t>ケイカク</t>
    </rPh>
    <phoneticPr fontId="16"/>
  </si>
  <si>
    <t>就移５６・未計画２・期間超</t>
    <rPh sb="5" eb="6">
      <t>ミ</t>
    </rPh>
    <rPh sb="6" eb="8">
      <t>ケイカク</t>
    </rPh>
    <phoneticPr fontId="16"/>
  </si>
  <si>
    <t>就移５６・地公体・期間超</t>
    <rPh sb="5" eb="6">
      <t>チ</t>
    </rPh>
    <rPh sb="6" eb="7">
      <t>コウ</t>
    </rPh>
    <rPh sb="7" eb="8">
      <t>カラダ</t>
    </rPh>
    <phoneticPr fontId="16"/>
  </si>
  <si>
    <t>就移５６・地公体・未計画１・期間超</t>
    <rPh sb="9" eb="10">
      <t>ミ</t>
    </rPh>
    <rPh sb="10" eb="12">
      <t>ケイカク</t>
    </rPh>
    <phoneticPr fontId="16"/>
  </si>
  <si>
    <t>就移５６・地公体・未計画２・期間超</t>
    <rPh sb="9" eb="10">
      <t>ミ</t>
    </rPh>
    <rPh sb="10" eb="12">
      <t>ケイカク</t>
    </rPh>
    <phoneticPr fontId="16"/>
  </si>
  <si>
    <t>就移５７</t>
  </si>
  <si>
    <t>就移５７・未計画１</t>
    <rPh sb="5" eb="6">
      <t>ミ</t>
    </rPh>
    <rPh sb="6" eb="8">
      <t>ケイカク</t>
    </rPh>
    <phoneticPr fontId="16"/>
  </si>
  <si>
    <t>就移５７・未計画２</t>
    <rPh sb="5" eb="6">
      <t>ミ</t>
    </rPh>
    <rPh sb="6" eb="8">
      <t>ケイカク</t>
    </rPh>
    <phoneticPr fontId="16"/>
  </si>
  <si>
    <t>就移５７・地公体</t>
    <rPh sb="5" eb="6">
      <t>チ</t>
    </rPh>
    <rPh sb="6" eb="7">
      <t>コウ</t>
    </rPh>
    <rPh sb="7" eb="8">
      <t>カラダ</t>
    </rPh>
    <phoneticPr fontId="16"/>
  </si>
  <si>
    <t>就移５７・地公体・未計画１</t>
    <rPh sb="9" eb="10">
      <t>ミ</t>
    </rPh>
    <rPh sb="10" eb="12">
      <t>ケイカク</t>
    </rPh>
    <phoneticPr fontId="16"/>
  </si>
  <si>
    <t>就移５７・地公体・未計画２</t>
    <rPh sb="9" eb="10">
      <t>ミ</t>
    </rPh>
    <rPh sb="10" eb="12">
      <t>ケイカク</t>
    </rPh>
    <phoneticPr fontId="16"/>
  </si>
  <si>
    <t>就移５７・期間超</t>
  </si>
  <si>
    <t>就移５７・未計画１・期間超</t>
    <rPh sb="5" eb="6">
      <t>ミ</t>
    </rPh>
    <rPh sb="6" eb="8">
      <t>ケイカク</t>
    </rPh>
    <phoneticPr fontId="16"/>
  </si>
  <si>
    <t>就移５７・未計画２・期間超</t>
    <rPh sb="5" eb="6">
      <t>ミ</t>
    </rPh>
    <rPh sb="6" eb="8">
      <t>ケイカク</t>
    </rPh>
    <phoneticPr fontId="16"/>
  </si>
  <si>
    <t>就移５７・地公体・期間超</t>
    <rPh sb="5" eb="6">
      <t>チ</t>
    </rPh>
    <rPh sb="6" eb="7">
      <t>コウ</t>
    </rPh>
    <rPh sb="7" eb="8">
      <t>カラダ</t>
    </rPh>
    <phoneticPr fontId="16"/>
  </si>
  <si>
    <t>就移５７・地公体・未計画１・期間超</t>
    <rPh sb="9" eb="10">
      <t>ミ</t>
    </rPh>
    <rPh sb="10" eb="12">
      <t>ケイカク</t>
    </rPh>
    <phoneticPr fontId="16"/>
  </si>
  <si>
    <t>就移５７・地公体・未計画２・期間超</t>
    <rPh sb="9" eb="10">
      <t>ミ</t>
    </rPh>
    <rPh sb="10" eb="12">
      <t>ケイカク</t>
    </rPh>
    <phoneticPr fontId="16"/>
  </si>
  <si>
    <t>令和３年９月３０日までの上乗せ分（就移）</t>
    <phoneticPr fontId="1"/>
  </si>
  <si>
    <t>新型コロナウイルス感染症への対応</t>
    <phoneticPr fontId="1"/>
  </si>
  <si>
    <t>就移身体拘束廃止未実施減算</t>
    <rPh sb="0" eb="1">
      <t>シュウ</t>
    </rPh>
    <rPh sb="1" eb="2">
      <t>ウツリ</t>
    </rPh>
    <rPh sb="2" eb="4">
      <t>シンタイ</t>
    </rPh>
    <rPh sb="4" eb="6">
      <t>コウソク</t>
    </rPh>
    <rPh sb="6" eb="8">
      <t>ハイシ</t>
    </rPh>
    <rPh sb="8" eb="9">
      <t>ミ</t>
    </rPh>
    <rPh sb="9" eb="11">
      <t>ジッシ</t>
    </rPh>
    <rPh sb="11" eb="13">
      <t>ゲンサン</t>
    </rPh>
    <phoneticPr fontId="8"/>
  </si>
  <si>
    <t>就移福祉専門職員配置等加算Ⅰ</t>
    <rPh sb="0" eb="1">
      <t>シュウ</t>
    </rPh>
    <rPh sb="1" eb="2">
      <t>ウツリ</t>
    </rPh>
    <rPh sb="2" eb="4">
      <t>フクシ</t>
    </rPh>
    <rPh sb="4" eb="6">
      <t>センモン</t>
    </rPh>
    <rPh sb="6" eb="8">
      <t>ショクイン</t>
    </rPh>
    <rPh sb="8" eb="10">
      <t>ハイチ</t>
    </rPh>
    <rPh sb="10" eb="11">
      <t>トウ</t>
    </rPh>
    <rPh sb="11" eb="13">
      <t>カサン</t>
    </rPh>
    <phoneticPr fontId="8"/>
  </si>
  <si>
    <t>就移福祉専門職員配置等加算Ⅱ</t>
    <rPh sb="0" eb="1">
      <t>シュウ</t>
    </rPh>
    <rPh sb="1" eb="2">
      <t>ウツリ</t>
    </rPh>
    <rPh sb="2" eb="4">
      <t>フクシ</t>
    </rPh>
    <rPh sb="4" eb="6">
      <t>センモン</t>
    </rPh>
    <rPh sb="6" eb="8">
      <t>ショクイン</t>
    </rPh>
    <rPh sb="8" eb="10">
      <t>ハイチ</t>
    </rPh>
    <rPh sb="10" eb="11">
      <t>トウ</t>
    </rPh>
    <rPh sb="11" eb="13">
      <t>カサン</t>
    </rPh>
    <phoneticPr fontId="8"/>
  </si>
  <si>
    <t>就移福祉専門職員配置等加算Ⅲ</t>
    <rPh sb="0" eb="1">
      <t>シュウ</t>
    </rPh>
    <rPh sb="1" eb="2">
      <t>ウツリ</t>
    </rPh>
    <rPh sb="2" eb="4">
      <t>フクシ</t>
    </rPh>
    <rPh sb="4" eb="6">
      <t>センモン</t>
    </rPh>
    <rPh sb="6" eb="8">
      <t>ショクイン</t>
    </rPh>
    <rPh sb="8" eb="10">
      <t>ハイチ</t>
    </rPh>
    <rPh sb="10" eb="11">
      <t>トウ</t>
    </rPh>
    <rPh sb="11" eb="13">
      <t>カサン</t>
    </rPh>
    <phoneticPr fontId="8"/>
  </si>
  <si>
    <t>就移就労支援関係研修修了加算</t>
    <rPh sb="0" eb="1">
      <t>シュウ</t>
    </rPh>
    <rPh sb="1" eb="2">
      <t>ウツリ</t>
    </rPh>
    <rPh sb="2" eb="4">
      <t>シュウロウ</t>
    </rPh>
    <rPh sb="4" eb="6">
      <t>シエン</t>
    </rPh>
    <rPh sb="6" eb="8">
      <t>カンケイ</t>
    </rPh>
    <rPh sb="8" eb="10">
      <t>ケンシュウ</t>
    </rPh>
    <rPh sb="10" eb="12">
      <t>シュウリョウ</t>
    </rPh>
    <rPh sb="12" eb="14">
      <t>カサン</t>
    </rPh>
    <phoneticPr fontId="8"/>
  </si>
  <si>
    <t>就労支援関係研修修了加算</t>
    <rPh sb="8" eb="9">
      <t>オサム</t>
    </rPh>
    <rPh sb="9" eb="10">
      <t>リョウ</t>
    </rPh>
    <phoneticPr fontId="8"/>
  </si>
  <si>
    <t>就移視覚聴覚言語支援体制加算</t>
    <rPh sb="2" eb="4">
      <t>シカク</t>
    </rPh>
    <rPh sb="4" eb="6">
      <t>チョウカク</t>
    </rPh>
    <rPh sb="6" eb="8">
      <t>ゲンゴ</t>
    </rPh>
    <rPh sb="8" eb="10">
      <t>シエン</t>
    </rPh>
    <rPh sb="10" eb="12">
      <t>タイセイ</t>
    </rPh>
    <rPh sb="12" eb="14">
      <t>カサン</t>
    </rPh>
    <phoneticPr fontId="8"/>
  </si>
  <si>
    <t>就移初期加算</t>
    <rPh sb="2" eb="4">
      <t>ショキ</t>
    </rPh>
    <rPh sb="4" eb="6">
      <t>カサン</t>
    </rPh>
    <phoneticPr fontId="8"/>
  </si>
  <si>
    <t>就移訪問支援特別加算１</t>
    <rPh sb="0" eb="1">
      <t>シュウ</t>
    </rPh>
    <rPh sb="1" eb="2">
      <t>ウツリ</t>
    </rPh>
    <rPh sb="2" eb="4">
      <t>ホウモン</t>
    </rPh>
    <rPh sb="4" eb="6">
      <t>シエン</t>
    </rPh>
    <rPh sb="6" eb="8">
      <t>トクベツ</t>
    </rPh>
    <rPh sb="8" eb="10">
      <t>カサン</t>
    </rPh>
    <phoneticPr fontId="8"/>
  </si>
  <si>
    <t>訪問支援特別加算</t>
    <rPh sb="0" eb="2">
      <t>ホウモン</t>
    </rPh>
    <rPh sb="2" eb="4">
      <t>シエン</t>
    </rPh>
    <rPh sb="4" eb="6">
      <t>トクベツ</t>
    </rPh>
    <rPh sb="6" eb="8">
      <t>カサン</t>
    </rPh>
    <phoneticPr fontId="8"/>
  </si>
  <si>
    <t>イ １時間未満</t>
    <rPh sb="3" eb="5">
      <t>ジカン</t>
    </rPh>
    <rPh sb="5" eb="7">
      <t>ミマン</t>
    </rPh>
    <phoneticPr fontId="8"/>
  </si>
  <si>
    <t>月２回限度</t>
    <rPh sb="0" eb="1">
      <t>ツキ</t>
    </rPh>
    <rPh sb="2" eb="3">
      <t>カイ</t>
    </rPh>
    <rPh sb="3" eb="5">
      <t>ゲンド</t>
    </rPh>
    <phoneticPr fontId="8"/>
  </si>
  <si>
    <t>就移訪問支援特別加算２</t>
    <rPh sb="0" eb="1">
      <t>シュウ</t>
    </rPh>
    <rPh sb="1" eb="2">
      <t>ウツリ</t>
    </rPh>
    <rPh sb="2" eb="4">
      <t>ホウモン</t>
    </rPh>
    <rPh sb="4" eb="6">
      <t>シエン</t>
    </rPh>
    <rPh sb="6" eb="8">
      <t>トクベツ</t>
    </rPh>
    <rPh sb="8" eb="10">
      <t>カサン</t>
    </rPh>
    <phoneticPr fontId="8"/>
  </si>
  <si>
    <t>ロ １時間以上</t>
    <rPh sb="3" eb="5">
      <t>ジカン</t>
    </rPh>
    <rPh sb="5" eb="7">
      <t>イジョウ</t>
    </rPh>
    <phoneticPr fontId="8"/>
  </si>
  <si>
    <t>就移欠席時対応加算</t>
    <rPh sb="0" eb="1">
      <t>シュウ</t>
    </rPh>
    <rPh sb="1" eb="2">
      <t>ウツリ</t>
    </rPh>
    <phoneticPr fontId="8"/>
  </si>
  <si>
    <t>就移医療連携体制加算Ⅰ</t>
    <rPh sb="0" eb="1">
      <t>シュウ</t>
    </rPh>
    <rPh sb="1" eb="2">
      <t>ウツリ</t>
    </rPh>
    <rPh sb="2" eb="4">
      <t>イリョウ</t>
    </rPh>
    <rPh sb="4" eb="6">
      <t>レンケイ</t>
    </rPh>
    <rPh sb="6" eb="8">
      <t>タイセイ</t>
    </rPh>
    <rPh sb="8" eb="10">
      <t>カサン</t>
    </rPh>
    <phoneticPr fontId="8"/>
  </si>
  <si>
    <t>イ 医療連携体制加算（Ⅰ）</t>
    <phoneticPr fontId="1"/>
  </si>
  <si>
    <t>就移医療連携体制加算Ⅱ</t>
    <rPh sb="0" eb="1">
      <t>シュウ</t>
    </rPh>
    <rPh sb="1" eb="2">
      <t>ウツリ</t>
    </rPh>
    <rPh sb="2" eb="4">
      <t>イリョウ</t>
    </rPh>
    <rPh sb="4" eb="6">
      <t>レンケイ</t>
    </rPh>
    <rPh sb="6" eb="8">
      <t>タイセイ</t>
    </rPh>
    <rPh sb="8" eb="10">
      <t>カサン</t>
    </rPh>
    <phoneticPr fontId="8"/>
  </si>
  <si>
    <t>就移医療連携体制加算Ⅲ</t>
    <rPh sb="0" eb="1">
      <t>シュウ</t>
    </rPh>
    <rPh sb="1" eb="2">
      <t>ウツリ</t>
    </rPh>
    <rPh sb="2" eb="4">
      <t>イリョウ</t>
    </rPh>
    <rPh sb="4" eb="6">
      <t>レンケイ</t>
    </rPh>
    <rPh sb="6" eb="8">
      <t>タイセイ</t>
    </rPh>
    <rPh sb="8" eb="10">
      <t>カサン</t>
    </rPh>
    <phoneticPr fontId="8"/>
  </si>
  <si>
    <t>就移医療連携体制加算Ⅳ１</t>
    <rPh sb="0" eb="1">
      <t>シュウ</t>
    </rPh>
    <rPh sb="1" eb="2">
      <t>ウツリ</t>
    </rPh>
    <rPh sb="2" eb="4">
      <t>イリョウ</t>
    </rPh>
    <rPh sb="4" eb="6">
      <t>レンケイ</t>
    </rPh>
    <rPh sb="6" eb="8">
      <t>タイセイ</t>
    </rPh>
    <rPh sb="8" eb="10">
      <t>カサン</t>
    </rPh>
    <phoneticPr fontId="8"/>
  </si>
  <si>
    <t>就移医療連携体制加算Ⅳ２</t>
    <phoneticPr fontId="1"/>
  </si>
  <si>
    <t>就移医療連携体制加算Ⅳ３</t>
    <phoneticPr fontId="1"/>
  </si>
  <si>
    <t>就移医療連携体制加算Ⅴ</t>
    <phoneticPr fontId="1"/>
  </si>
  <si>
    <t>就移医療連携体制加算Ⅵ</t>
    <phoneticPr fontId="1"/>
  </si>
  <si>
    <t>就移精障退院支援施設加算Ⅰ</t>
    <rPh sb="2" eb="3">
      <t>セイ</t>
    </rPh>
    <rPh sb="3" eb="4">
      <t>サワ</t>
    </rPh>
    <rPh sb="4" eb="6">
      <t>タイイン</t>
    </rPh>
    <rPh sb="6" eb="8">
      <t>シエン</t>
    </rPh>
    <rPh sb="8" eb="10">
      <t>シセツ</t>
    </rPh>
    <rPh sb="10" eb="12">
      <t>カサン</t>
    </rPh>
    <phoneticPr fontId="8"/>
  </si>
  <si>
    <t>精神障害者退院支援施設加算</t>
    <rPh sb="0" eb="2">
      <t>セイシン</t>
    </rPh>
    <rPh sb="2" eb="4">
      <t>ショウガイ</t>
    </rPh>
    <rPh sb="4" eb="5">
      <t>シャ</t>
    </rPh>
    <rPh sb="5" eb="7">
      <t>タイイン</t>
    </rPh>
    <rPh sb="7" eb="9">
      <t>シエン</t>
    </rPh>
    <rPh sb="9" eb="11">
      <t>シセツ</t>
    </rPh>
    <rPh sb="11" eb="13">
      <t>カサン</t>
    </rPh>
    <phoneticPr fontId="8"/>
  </si>
  <si>
    <t>就移精障退院支援施設加算Ⅱ</t>
    <rPh sb="2" eb="3">
      <t>セイ</t>
    </rPh>
    <rPh sb="3" eb="4">
      <t>サワ</t>
    </rPh>
    <rPh sb="4" eb="6">
      <t>タイイン</t>
    </rPh>
    <rPh sb="6" eb="8">
      <t>シエン</t>
    </rPh>
    <rPh sb="8" eb="10">
      <t>シセツ</t>
    </rPh>
    <rPh sb="10" eb="12">
      <t>カサン</t>
    </rPh>
    <phoneticPr fontId="8"/>
  </si>
  <si>
    <t>就移上限額管理加算</t>
    <phoneticPr fontId="8"/>
  </si>
  <si>
    <t>就移食事提供体制加算</t>
    <rPh sb="2" eb="4">
      <t>ショクジ</t>
    </rPh>
    <rPh sb="4" eb="6">
      <t>テイキョウ</t>
    </rPh>
    <rPh sb="6" eb="8">
      <t>タイセイ</t>
    </rPh>
    <rPh sb="8" eb="10">
      <t>カサン</t>
    </rPh>
    <phoneticPr fontId="8"/>
  </si>
  <si>
    <t>就移移行準備支援体制加算</t>
    <phoneticPr fontId="8"/>
  </si>
  <si>
    <t>移行準備支援体制加算</t>
    <phoneticPr fontId="8"/>
  </si>
  <si>
    <t>就移送迎加算Ⅰ</t>
    <phoneticPr fontId="8"/>
  </si>
  <si>
    <t>就移送迎加算Ⅰ（同一敷地）</t>
    <rPh sb="8" eb="10">
      <t>ドウイツ</t>
    </rPh>
    <rPh sb="10" eb="12">
      <t>シキチ</t>
    </rPh>
    <phoneticPr fontId="8"/>
  </si>
  <si>
    <t>注　同一敷地内の場合</t>
    <rPh sb="0" eb="1">
      <t>チュウ</t>
    </rPh>
    <rPh sb="2" eb="4">
      <t>ドウイツ</t>
    </rPh>
    <rPh sb="4" eb="6">
      <t>シキチ</t>
    </rPh>
    <rPh sb="6" eb="7">
      <t>ナイ</t>
    </rPh>
    <rPh sb="8" eb="10">
      <t>バアイ</t>
    </rPh>
    <phoneticPr fontId="16"/>
  </si>
  <si>
    <t>就移送迎加算Ⅱ</t>
    <phoneticPr fontId="8"/>
  </si>
  <si>
    <t>就移送迎加算Ⅱ（同一敷地）</t>
    <rPh sb="8" eb="10">
      <t>ドウイツ</t>
    </rPh>
    <rPh sb="10" eb="12">
      <t>シキチ</t>
    </rPh>
    <phoneticPr fontId="8"/>
  </si>
  <si>
    <t>就移体験利用加算Ⅰ</t>
    <rPh sb="0" eb="1">
      <t>シュウ</t>
    </rPh>
    <rPh sb="1" eb="2">
      <t>ウツ</t>
    </rPh>
    <rPh sb="2" eb="4">
      <t>タイケン</t>
    </rPh>
    <phoneticPr fontId="8"/>
  </si>
  <si>
    <t>イ　障害福祉サービスの体験利用支援加算（Ⅰ）</t>
    <rPh sb="2" eb="4">
      <t>ショウガイ</t>
    </rPh>
    <rPh sb="4" eb="6">
      <t>フクシ</t>
    </rPh>
    <rPh sb="11" eb="13">
      <t>タイケン</t>
    </rPh>
    <rPh sb="13" eb="15">
      <t>リヨウ</t>
    </rPh>
    <rPh sb="15" eb="17">
      <t>シエン</t>
    </rPh>
    <rPh sb="17" eb="18">
      <t>カ</t>
    </rPh>
    <rPh sb="18" eb="19">
      <t>サン</t>
    </rPh>
    <phoneticPr fontId="16"/>
  </si>
  <si>
    <t>就移体験利用加算Ⅱ</t>
    <rPh sb="2" eb="4">
      <t>タイケン</t>
    </rPh>
    <phoneticPr fontId="8"/>
  </si>
  <si>
    <t>ロ　障害福祉サービスの体験利用支援加算（Ⅱ）</t>
    <rPh sb="2" eb="4">
      <t>ショウガイ</t>
    </rPh>
    <rPh sb="4" eb="6">
      <t>フクシ</t>
    </rPh>
    <rPh sb="11" eb="13">
      <t>タイケン</t>
    </rPh>
    <rPh sb="13" eb="15">
      <t>リヨウ</t>
    </rPh>
    <rPh sb="15" eb="17">
      <t>シエン</t>
    </rPh>
    <rPh sb="17" eb="18">
      <t>カ</t>
    </rPh>
    <rPh sb="18" eb="19">
      <t>サン</t>
    </rPh>
    <phoneticPr fontId="16"/>
  </si>
  <si>
    <t>就移体験利用加算（地域生活拠点）</t>
    <rPh sb="2" eb="4">
      <t>タイケン</t>
    </rPh>
    <rPh sb="9" eb="11">
      <t>チイキ</t>
    </rPh>
    <rPh sb="11" eb="13">
      <t>セイカツ</t>
    </rPh>
    <rPh sb="13" eb="15">
      <t>キョテン</t>
    </rPh>
    <phoneticPr fontId="8"/>
  </si>
  <si>
    <t>注　地域生活支援拠点等の場合</t>
    <rPh sb="0" eb="1">
      <t>チュウ</t>
    </rPh>
    <rPh sb="2" eb="4">
      <t>チイキ</t>
    </rPh>
    <rPh sb="4" eb="6">
      <t>セイカツ</t>
    </rPh>
    <rPh sb="6" eb="8">
      <t>シエン</t>
    </rPh>
    <rPh sb="8" eb="10">
      <t>キョテン</t>
    </rPh>
    <rPh sb="10" eb="11">
      <t>トウ</t>
    </rPh>
    <rPh sb="12" eb="14">
      <t>バアイ</t>
    </rPh>
    <phoneticPr fontId="16"/>
  </si>
  <si>
    <t>就移通勤訓練加算</t>
    <phoneticPr fontId="16"/>
  </si>
  <si>
    <t>通勤訓練加算</t>
    <rPh sb="0" eb="2">
      <t>ツウキン</t>
    </rPh>
    <rPh sb="2" eb="4">
      <t>クンレン</t>
    </rPh>
    <rPh sb="4" eb="5">
      <t>カ</t>
    </rPh>
    <rPh sb="5" eb="6">
      <t>サン</t>
    </rPh>
    <phoneticPr fontId="16"/>
  </si>
  <si>
    <t>就移在宅時生活支援加算</t>
    <rPh sb="2" eb="4">
      <t>ザイタク</t>
    </rPh>
    <rPh sb="4" eb="5">
      <t>ジ</t>
    </rPh>
    <rPh sb="5" eb="7">
      <t>セイカツ</t>
    </rPh>
    <rPh sb="7" eb="9">
      <t>シエン</t>
    </rPh>
    <rPh sb="9" eb="10">
      <t>カ</t>
    </rPh>
    <rPh sb="10" eb="11">
      <t>サン</t>
    </rPh>
    <phoneticPr fontId="16"/>
  </si>
  <si>
    <t>在宅時生活支援サービス加算</t>
    <rPh sb="0" eb="2">
      <t>ザイタク</t>
    </rPh>
    <rPh sb="2" eb="3">
      <t>ジ</t>
    </rPh>
    <rPh sb="3" eb="5">
      <t>セイカツ</t>
    </rPh>
    <rPh sb="5" eb="7">
      <t>シエン</t>
    </rPh>
    <rPh sb="11" eb="12">
      <t>カ</t>
    </rPh>
    <rPh sb="12" eb="13">
      <t>サン</t>
    </rPh>
    <phoneticPr fontId="16"/>
  </si>
  <si>
    <t>就移社会生活支援特別加算</t>
    <phoneticPr fontId="16"/>
  </si>
  <si>
    <t>社会生活支援特別加算</t>
    <rPh sb="0" eb="2">
      <t>シャカイ</t>
    </rPh>
    <rPh sb="2" eb="4">
      <t>セイカツ</t>
    </rPh>
    <rPh sb="4" eb="6">
      <t>シエン</t>
    </rPh>
    <rPh sb="6" eb="8">
      <t>トクベツ</t>
    </rPh>
    <rPh sb="8" eb="9">
      <t>カ</t>
    </rPh>
    <rPh sb="9" eb="10">
      <t>サン</t>
    </rPh>
    <phoneticPr fontId="16"/>
  </si>
  <si>
    <t>就移支援計画会議実施加算</t>
    <phoneticPr fontId="1"/>
  </si>
  <si>
    <t>支援計画会議実施加算</t>
    <phoneticPr fontId="1"/>
  </si>
  <si>
    <t>1回につき</t>
    <phoneticPr fontId="1"/>
  </si>
  <si>
    <t>就移処遇改善加算Ⅰ</t>
    <rPh sb="2" eb="4">
      <t>ショグウ</t>
    </rPh>
    <rPh sb="4" eb="6">
      <t>カイゼン</t>
    </rPh>
    <rPh sb="6" eb="8">
      <t>カサン</t>
    </rPh>
    <phoneticPr fontId="8"/>
  </si>
  <si>
    <t>就移障害者支援施設処遇改善加算Ⅰ</t>
    <rPh sb="9" eb="11">
      <t>ショグウ</t>
    </rPh>
    <rPh sb="11" eb="13">
      <t>カイゼン</t>
    </rPh>
    <rPh sb="13" eb="15">
      <t>カサン</t>
    </rPh>
    <phoneticPr fontId="8"/>
  </si>
  <si>
    <t>就移処遇改善加算Ⅱ</t>
    <rPh sb="2" eb="4">
      <t>ショグウ</t>
    </rPh>
    <rPh sb="4" eb="6">
      <t>カイゼン</t>
    </rPh>
    <rPh sb="6" eb="8">
      <t>カサン</t>
    </rPh>
    <phoneticPr fontId="8"/>
  </si>
  <si>
    <t>就移障害者支援施設処遇改善加算Ⅱ</t>
    <rPh sb="9" eb="11">
      <t>ショグウ</t>
    </rPh>
    <rPh sb="11" eb="13">
      <t>カイゼン</t>
    </rPh>
    <rPh sb="13" eb="15">
      <t>カサン</t>
    </rPh>
    <phoneticPr fontId="8"/>
  </si>
  <si>
    <t>就移処遇改善加算Ⅲ</t>
    <rPh sb="2" eb="4">
      <t>ショグウ</t>
    </rPh>
    <rPh sb="4" eb="6">
      <t>カイゼン</t>
    </rPh>
    <rPh sb="6" eb="8">
      <t>カサン</t>
    </rPh>
    <phoneticPr fontId="8"/>
  </si>
  <si>
    <t>就移障害者支援施設処遇改善加算Ⅲ</t>
    <rPh sb="9" eb="11">
      <t>ショグウ</t>
    </rPh>
    <rPh sb="11" eb="13">
      <t>カイゼン</t>
    </rPh>
    <rPh sb="13" eb="15">
      <t>カサン</t>
    </rPh>
    <phoneticPr fontId="8"/>
  </si>
  <si>
    <t>就移処遇改善加算Ⅳ</t>
    <rPh sb="2" eb="4">
      <t>ショグウ</t>
    </rPh>
    <rPh sb="4" eb="6">
      <t>カイゼン</t>
    </rPh>
    <rPh sb="6" eb="8">
      <t>カサン</t>
    </rPh>
    <phoneticPr fontId="8"/>
  </si>
  <si>
    <t>就移障害者支援施設処遇改善加算Ⅳ</t>
    <rPh sb="9" eb="11">
      <t>ショグウ</t>
    </rPh>
    <rPh sb="11" eb="13">
      <t>カイゼン</t>
    </rPh>
    <rPh sb="13" eb="15">
      <t>カサン</t>
    </rPh>
    <phoneticPr fontId="8"/>
  </si>
  <si>
    <t>就移処遇改善加算Ⅴ</t>
    <rPh sb="2" eb="4">
      <t>ショグウ</t>
    </rPh>
    <rPh sb="4" eb="6">
      <t>カイゼン</t>
    </rPh>
    <rPh sb="6" eb="8">
      <t>カサン</t>
    </rPh>
    <phoneticPr fontId="8"/>
  </si>
  <si>
    <t>就移障害者支援施設処遇改善加算Ⅴ</t>
    <rPh sb="9" eb="11">
      <t>ショグウ</t>
    </rPh>
    <rPh sb="11" eb="13">
      <t>カイゼン</t>
    </rPh>
    <rPh sb="13" eb="15">
      <t>カサン</t>
    </rPh>
    <phoneticPr fontId="8"/>
  </si>
  <si>
    <t>就移処遇改善特別加算</t>
    <phoneticPr fontId="8"/>
  </si>
  <si>
    <t>就移特定処遇改善加算Ⅰ</t>
    <phoneticPr fontId="8"/>
  </si>
  <si>
    <t>就移特定処遇改善加算Ⅱ</t>
    <phoneticPr fontId="8"/>
  </si>
  <si>
    <t>就移障害者支援施設特定処遇改善加算</t>
    <phoneticPr fontId="8"/>
  </si>
  <si>
    <t>就移ベースアップ等支援加算</t>
    <phoneticPr fontId="16"/>
  </si>
  <si>
    <t>B001</t>
  </si>
  <si>
    <t>就移１１・定超</t>
    <phoneticPr fontId="16"/>
  </si>
  <si>
    <t>利用者の数が利用定員を超える場合</t>
    <phoneticPr fontId="16"/>
  </si>
  <si>
    <t>B002</t>
  </si>
  <si>
    <t>就移１１・定超・未計画１</t>
    <rPh sb="8" eb="9">
      <t>ミ</t>
    </rPh>
    <rPh sb="9" eb="11">
      <t>ケイカク</t>
    </rPh>
    <phoneticPr fontId="16"/>
  </si>
  <si>
    <t>B003</t>
  </si>
  <si>
    <t>就移１１・定超・未計画２</t>
    <rPh sb="8" eb="9">
      <t>ミ</t>
    </rPh>
    <rPh sb="9" eb="11">
      <t>ケイカク</t>
    </rPh>
    <phoneticPr fontId="16"/>
  </si>
  <si>
    <t>B004</t>
  </si>
  <si>
    <t>就移１１・地公体・定超</t>
    <rPh sb="5" eb="6">
      <t>チ</t>
    </rPh>
    <rPh sb="6" eb="7">
      <t>コウ</t>
    </rPh>
    <rPh sb="7" eb="8">
      <t>カラダ</t>
    </rPh>
    <phoneticPr fontId="16"/>
  </si>
  <si>
    <t>B005</t>
  </si>
  <si>
    <t>就移１１・地公体・定超・未計画１</t>
    <rPh sb="12" eb="13">
      <t>ミ</t>
    </rPh>
    <rPh sb="13" eb="15">
      <t>ケイカク</t>
    </rPh>
    <phoneticPr fontId="16"/>
  </si>
  <si>
    <t>B006</t>
  </si>
  <si>
    <t>就移１１・地公体・定超・未計画２</t>
    <rPh sb="12" eb="13">
      <t>ミ</t>
    </rPh>
    <rPh sb="13" eb="15">
      <t>ケイカク</t>
    </rPh>
    <phoneticPr fontId="16"/>
  </si>
  <si>
    <t>B013</t>
  </si>
  <si>
    <t>就移１１・定超・期間超</t>
    <phoneticPr fontId="1"/>
  </si>
  <si>
    <t>B014</t>
  </si>
  <si>
    <t>就移１１・定超・未計画１・期間超</t>
    <rPh sb="8" eb="9">
      <t>ミ</t>
    </rPh>
    <rPh sb="9" eb="11">
      <t>ケイカク</t>
    </rPh>
    <phoneticPr fontId="16"/>
  </si>
  <si>
    <t>B015</t>
  </si>
  <si>
    <t>就移１１・定超・未計画２・期間超</t>
    <rPh sb="8" eb="9">
      <t>ミ</t>
    </rPh>
    <rPh sb="9" eb="11">
      <t>ケイカク</t>
    </rPh>
    <phoneticPr fontId="16"/>
  </si>
  <si>
    <t>B016</t>
  </si>
  <si>
    <t>就移１１・地公体・定超・期間超</t>
    <rPh sb="5" eb="6">
      <t>チ</t>
    </rPh>
    <rPh sb="6" eb="7">
      <t>コウ</t>
    </rPh>
    <rPh sb="7" eb="8">
      <t>カラダ</t>
    </rPh>
    <phoneticPr fontId="16"/>
  </si>
  <si>
    <t>B017</t>
  </si>
  <si>
    <t>就移１１・地公体・定超・未計画１・期間超</t>
    <rPh sb="12" eb="13">
      <t>ミ</t>
    </rPh>
    <rPh sb="13" eb="15">
      <t>ケイカク</t>
    </rPh>
    <phoneticPr fontId="16"/>
  </si>
  <si>
    <t>B018</t>
  </si>
  <si>
    <t>就移１１・地公体・定超・未計画２・期間超</t>
    <rPh sb="12" eb="13">
      <t>ミ</t>
    </rPh>
    <rPh sb="13" eb="15">
      <t>ケイカク</t>
    </rPh>
    <phoneticPr fontId="16"/>
  </si>
  <si>
    <t>B025</t>
  </si>
  <si>
    <t>就移１２・定超</t>
    <rPh sb="5" eb="6">
      <t>テイ</t>
    </rPh>
    <rPh sb="6" eb="7">
      <t>チョウ</t>
    </rPh>
    <phoneticPr fontId="16"/>
  </si>
  <si>
    <t>B026</t>
  </si>
  <si>
    <t>就移１２・定超・未計画１</t>
    <rPh sb="8" eb="9">
      <t>ミ</t>
    </rPh>
    <rPh sb="9" eb="11">
      <t>ケイカク</t>
    </rPh>
    <phoneticPr fontId="16"/>
  </si>
  <si>
    <t>B027</t>
  </si>
  <si>
    <t>就移１２・定超・未計画２</t>
    <rPh sb="8" eb="9">
      <t>ミ</t>
    </rPh>
    <rPh sb="9" eb="11">
      <t>ケイカク</t>
    </rPh>
    <phoneticPr fontId="16"/>
  </si>
  <si>
    <t>B028</t>
  </si>
  <si>
    <t>就移１２・地公体・定超</t>
    <rPh sb="5" eb="6">
      <t>チ</t>
    </rPh>
    <rPh sb="6" eb="7">
      <t>コウ</t>
    </rPh>
    <rPh sb="7" eb="8">
      <t>カラダ</t>
    </rPh>
    <phoneticPr fontId="16"/>
  </si>
  <si>
    <t>B029</t>
  </si>
  <si>
    <t>就移１２・地公体・定超・未計画１</t>
    <rPh sb="12" eb="13">
      <t>ミ</t>
    </rPh>
    <rPh sb="13" eb="15">
      <t>ケイカク</t>
    </rPh>
    <phoneticPr fontId="16"/>
  </si>
  <si>
    <t>B030</t>
  </si>
  <si>
    <t>就移１２・地公体・定超・未計画２</t>
    <rPh sb="12" eb="13">
      <t>ミ</t>
    </rPh>
    <rPh sb="13" eb="15">
      <t>ケイカク</t>
    </rPh>
    <phoneticPr fontId="16"/>
  </si>
  <si>
    <t>B037</t>
  </si>
  <si>
    <t>就移１２・定超・期間超</t>
  </si>
  <si>
    <t>B038</t>
  </si>
  <si>
    <t>就移１２・定超・未計画１・期間超</t>
    <rPh sb="8" eb="9">
      <t>ミ</t>
    </rPh>
    <rPh sb="9" eb="11">
      <t>ケイカク</t>
    </rPh>
    <phoneticPr fontId="16"/>
  </si>
  <si>
    <t>B039</t>
  </si>
  <si>
    <t>就移１２・定超・未計画２・期間超</t>
    <rPh sb="8" eb="9">
      <t>ミ</t>
    </rPh>
    <rPh sb="9" eb="11">
      <t>ケイカク</t>
    </rPh>
    <phoneticPr fontId="16"/>
  </si>
  <si>
    <t>B040</t>
  </si>
  <si>
    <t>就移１２・地公体・定超・期間超</t>
    <rPh sb="5" eb="6">
      <t>チ</t>
    </rPh>
    <rPh sb="6" eb="7">
      <t>コウ</t>
    </rPh>
    <rPh sb="7" eb="8">
      <t>カラダ</t>
    </rPh>
    <phoneticPr fontId="16"/>
  </si>
  <si>
    <t>B041</t>
  </si>
  <si>
    <t>就移１２・地公体・定超・未計画１・期間超</t>
    <rPh sb="12" eb="13">
      <t>ミ</t>
    </rPh>
    <rPh sb="13" eb="15">
      <t>ケイカク</t>
    </rPh>
    <phoneticPr fontId="16"/>
  </si>
  <si>
    <t>B042</t>
  </si>
  <si>
    <t>就移１２・地公体・定超・未計画２・期間超</t>
    <rPh sb="12" eb="13">
      <t>ミ</t>
    </rPh>
    <rPh sb="13" eb="15">
      <t>ケイカク</t>
    </rPh>
    <phoneticPr fontId="16"/>
  </si>
  <si>
    <t>B049</t>
  </si>
  <si>
    <t>就移１３・定超</t>
    <rPh sb="5" eb="6">
      <t>テイ</t>
    </rPh>
    <rPh sb="6" eb="7">
      <t>チョウ</t>
    </rPh>
    <phoneticPr fontId="16"/>
  </si>
  <si>
    <t>B050</t>
  </si>
  <si>
    <t>就移１３・定超・未計画１</t>
    <rPh sb="8" eb="9">
      <t>ミ</t>
    </rPh>
    <rPh sb="9" eb="11">
      <t>ケイカク</t>
    </rPh>
    <phoneticPr fontId="16"/>
  </si>
  <si>
    <t>B051</t>
  </si>
  <si>
    <t>就移１３・定超・未計画２</t>
    <rPh sb="8" eb="9">
      <t>ミ</t>
    </rPh>
    <rPh sb="9" eb="11">
      <t>ケイカク</t>
    </rPh>
    <phoneticPr fontId="16"/>
  </si>
  <si>
    <t>B052</t>
  </si>
  <si>
    <t>就移１３・地公体・定超</t>
    <rPh sb="5" eb="6">
      <t>チ</t>
    </rPh>
    <rPh sb="6" eb="7">
      <t>コウ</t>
    </rPh>
    <rPh sb="7" eb="8">
      <t>カラダ</t>
    </rPh>
    <phoneticPr fontId="16"/>
  </si>
  <si>
    <t>B053</t>
  </si>
  <si>
    <t>就移１３・地公体・定超・未計画１</t>
    <rPh sb="12" eb="13">
      <t>ミ</t>
    </rPh>
    <rPh sb="13" eb="15">
      <t>ケイカク</t>
    </rPh>
    <phoneticPr fontId="16"/>
  </si>
  <si>
    <t>B054</t>
  </si>
  <si>
    <t>就移１３・地公体・定超・未計画２</t>
    <rPh sb="12" eb="13">
      <t>ミ</t>
    </rPh>
    <rPh sb="13" eb="15">
      <t>ケイカク</t>
    </rPh>
    <phoneticPr fontId="16"/>
  </si>
  <si>
    <t>B061</t>
  </si>
  <si>
    <t>就移１３・定超・期間超</t>
  </si>
  <si>
    <t>B062</t>
  </si>
  <si>
    <t>就移１３・定超・未計画１・期間超</t>
    <rPh sb="8" eb="9">
      <t>ミ</t>
    </rPh>
    <rPh sb="9" eb="11">
      <t>ケイカク</t>
    </rPh>
    <phoneticPr fontId="16"/>
  </si>
  <si>
    <t>B063</t>
  </si>
  <si>
    <t>就移１３・定超・未計画２・期間超</t>
    <rPh sb="8" eb="9">
      <t>ミ</t>
    </rPh>
    <rPh sb="9" eb="11">
      <t>ケイカク</t>
    </rPh>
    <phoneticPr fontId="16"/>
  </si>
  <si>
    <t>B064</t>
  </si>
  <si>
    <t>就移１３・地公体・定超・期間超</t>
    <rPh sb="5" eb="6">
      <t>チ</t>
    </rPh>
    <rPh sb="6" eb="7">
      <t>コウ</t>
    </rPh>
    <rPh sb="7" eb="8">
      <t>カラダ</t>
    </rPh>
    <phoneticPr fontId="16"/>
  </si>
  <si>
    <t>B065</t>
  </si>
  <si>
    <t>就移１３・地公体・定超・未計画１・期間超</t>
    <rPh sb="12" eb="13">
      <t>ミ</t>
    </rPh>
    <rPh sb="13" eb="15">
      <t>ケイカク</t>
    </rPh>
    <phoneticPr fontId="16"/>
  </si>
  <si>
    <t>B066</t>
  </si>
  <si>
    <t>就移１３・地公体・定超・未計画２・期間超</t>
    <rPh sb="12" eb="13">
      <t>ミ</t>
    </rPh>
    <rPh sb="13" eb="15">
      <t>ケイカク</t>
    </rPh>
    <phoneticPr fontId="16"/>
  </si>
  <si>
    <t>B073</t>
  </si>
  <si>
    <t>就移１４・定超</t>
    <rPh sb="5" eb="6">
      <t>テイ</t>
    </rPh>
    <rPh sb="6" eb="7">
      <t>チョウ</t>
    </rPh>
    <phoneticPr fontId="16"/>
  </si>
  <si>
    <t>B074</t>
  </si>
  <si>
    <t>就移１４・定超・未計画１</t>
    <rPh sb="8" eb="9">
      <t>ミ</t>
    </rPh>
    <rPh sb="9" eb="11">
      <t>ケイカク</t>
    </rPh>
    <phoneticPr fontId="16"/>
  </si>
  <si>
    <t>B075</t>
  </si>
  <si>
    <t>就移１４・定超・未計画２</t>
    <rPh sb="8" eb="9">
      <t>ミ</t>
    </rPh>
    <rPh sb="9" eb="11">
      <t>ケイカク</t>
    </rPh>
    <phoneticPr fontId="16"/>
  </si>
  <si>
    <t>B076</t>
  </si>
  <si>
    <t>就移１４・地公体・定超</t>
    <rPh sb="5" eb="6">
      <t>チ</t>
    </rPh>
    <rPh sb="6" eb="7">
      <t>コウ</t>
    </rPh>
    <rPh sb="7" eb="8">
      <t>カラダ</t>
    </rPh>
    <phoneticPr fontId="16"/>
  </si>
  <si>
    <t>B077</t>
  </si>
  <si>
    <t>就移１４・地公体・定超・未計画１</t>
    <rPh sb="12" eb="13">
      <t>ミ</t>
    </rPh>
    <rPh sb="13" eb="15">
      <t>ケイカク</t>
    </rPh>
    <phoneticPr fontId="16"/>
  </si>
  <si>
    <t>B078</t>
  </si>
  <si>
    <t>就移１４・地公体・定超・未計画２</t>
    <rPh sb="12" eb="13">
      <t>ミ</t>
    </rPh>
    <rPh sb="13" eb="15">
      <t>ケイカク</t>
    </rPh>
    <phoneticPr fontId="16"/>
  </si>
  <si>
    <t>B085</t>
  </si>
  <si>
    <t>就移１４・定超・期間超</t>
  </si>
  <si>
    <t>B086</t>
  </si>
  <si>
    <t>就移１４・定超・未計画１・期間超</t>
    <rPh sb="8" eb="9">
      <t>ミ</t>
    </rPh>
    <rPh sb="9" eb="11">
      <t>ケイカク</t>
    </rPh>
    <phoneticPr fontId="16"/>
  </si>
  <si>
    <t>B087</t>
  </si>
  <si>
    <t>就移１４・定超・未計画２・期間超</t>
    <rPh sb="8" eb="9">
      <t>ミ</t>
    </rPh>
    <rPh sb="9" eb="11">
      <t>ケイカク</t>
    </rPh>
    <phoneticPr fontId="16"/>
  </si>
  <si>
    <t>B088</t>
  </si>
  <si>
    <t>就移１４・地公体・定超・期間超</t>
    <rPh sb="5" eb="6">
      <t>チ</t>
    </rPh>
    <rPh sb="6" eb="7">
      <t>コウ</t>
    </rPh>
    <rPh sb="7" eb="8">
      <t>カラダ</t>
    </rPh>
    <phoneticPr fontId="16"/>
  </si>
  <si>
    <t>B089</t>
  </si>
  <si>
    <t>就移１４・地公体・定超・未計画１・期間超</t>
    <rPh sb="12" eb="13">
      <t>ミ</t>
    </rPh>
    <rPh sb="13" eb="15">
      <t>ケイカク</t>
    </rPh>
    <phoneticPr fontId="16"/>
  </si>
  <si>
    <t>B090</t>
  </si>
  <si>
    <t>就移１４・地公体・定超・未計画２・期間超</t>
    <rPh sb="12" eb="13">
      <t>ミ</t>
    </rPh>
    <rPh sb="13" eb="15">
      <t>ケイカク</t>
    </rPh>
    <phoneticPr fontId="16"/>
  </si>
  <si>
    <t>B097</t>
  </si>
  <si>
    <t>就移１５・定超</t>
    <rPh sb="5" eb="6">
      <t>テイ</t>
    </rPh>
    <rPh sb="6" eb="7">
      <t>チョウ</t>
    </rPh>
    <phoneticPr fontId="16"/>
  </si>
  <si>
    <t>B098</t>
  </si>
  <si>
    <t>就移１５・定超・未計画１</t>
    <rPh sb="8" eb="9">
      <t>ミ</t>
    </rPh>
    <rPh sb="9" eb="11">
      <t>ケイカク</t>
    </rPh>
    <phoneticPr fontId="16"/>
  </si>
  <si>
    <t>B099</t>
  </si>
  <si>
    <t>就移１５・定超・未計画２</t>
    <rPh sb="8" eb="9">
      <t>ミ</t>
    </rPh>
    <rPh sb="9" eb="11">
      <t>ケイカク</t>
    </rPh>
    <phoneticPr fontId="16"/>
  </si>
  <si>
    <t>B100</t>
  </si>
  <si>
    <t>就移１５・地公体・定超</t>
    <rPh sb="5" eb="6">
      <t>チ</t>
    </rPh>
    <rPh sb="6" eb="7">
      <t>コウ</t>
    </rPh>
    <rPh sb="7" eb="8">
      <t>カラダ</t>
    </rPh>
    <phoneticPr fontId="16"/>
  </si>
  <si>
    <t>B101</t>
  </si>
  <si>
    <t>就移１５・地公体・定超・未計画１</t>
    <rPh sb="12" eb="13">
      <t>ミ</t>
    </rPh>
    <rPh sb="13" eb="15">
      <t>ケイカク</t>
    </rPh>
    <phoneticPr fontId="16"/>
  </si>
  <si>
    <t>B102</t>
  </si>
  <si>
    <t>就移１５・地公体・定超・未計画２</t>
    <rPh sb="12" eb="13">
      <t>ミ</t>
    </rPh>
    <rPh sb="13" eb="15">
      <t>ケイカク</t>
    </rPh>
    <phoneticPr fontId="16"/>
  </si>
  <si>
    <t>B109</t>
  </si>
  <si>
    <t>就移１５・定超・期間超</t>
  </si>
  <si>
    <t>B110</t>
  </si>
  <si>
    <t>就移１５・定超・未計画１・期間超</t>
    <rPh sb="8" eb="9">
      <t>ミ</t>
    </rPh>
    <rPh sb="9" eb="11">
      <t>ケイカク</t>
    </rPh>
    <phoneticPr fontId="16"/>
  </si>
  <si>
    <t>B111</t>
  </si>
  <si>
    <t>就移１５・定超・未計画２・期間超</t>
    <rPh sb="8" eb="9">
      <t>ミ</t>
    </rPh>
    <rPh sb="9" eb="11">
      <t>ケイカク</t>
    </rPh>
    <phoneticPr fontId="16"/>
  </si>
  <si>
    <t>B112</t>
  </si>
  <si>
    <t>就移１５・地公体・定超・期間超</t>
    <rPh sb="5" eb="6">
      <t>チ</t>
    </rPh>
    <rPh sb="6" eb="7">
      <t>コウ</t>
    </rPh>
    <rPh sb="7" eb="8">
      <t>カラダ</t>
    </rPh>
    <phoneticPr fontId="16"/>
  </si>
  <si>
    <t>B113</t>
  </si>
  <si>
    <t>就移１５・地公体・定超・未計画１・期間超</t>
    <rPh sb="12" eb="13">
      <t>ミ</t>
    </rPh>
    <rPh sb="13" eb="15">
      <t>ケイカク</t>
    </rPh>
    <phoneticPr fontId="16"/>
  </si>
  <si>
    <t>B114</t>
  </si>
  <si>
    <t>就移１５・地公体・定超・未計画２・期間超</t>
    <rPh sb="12" eb="13">
      <t>ミ</t>
    </rPh>
    <rPh sb="13" eb="15">
      <t>ケイカク</t>
    </rPh>
    <phoneticPr fontId="16"/>
  </si>
  <si>
    <t>B121</t>
    <phoneticPr fontId="16"/>
  </si>
  <si>
    <t>就移１６・定超</t>
    <rPh sb="5" eb="6">
      <t>テイ</t>
    </rPh>
    <rPh sb="6" eb="7">
      <t>チョウ</t>
    </rPh>
    <phoneticPr fontId="16"/>
  </si>
  <si>
    <t>B122</t>
  </si>
  <si>
    <t>就移１６・定超・未計画１</t>
    <rPh sb="8" eb="9">
      <t>ミ</t>
    </rPh>
    <rPh sb="9" eb="11">
      <t>ケイカク</t>
    </rPh>
    <phoneticPr fontId="16"/>
  </si>
  <si>
    <t>B123</t>
  </si>
  <si>
    <t>就移１６・定超・未計画２</t>
    <rPh sb="8" eb="9">
      <t>ミ</t>
    </rPh>
    <rPh sb="9" eb="11">
      <t>ケイカク</t>
    </rPh>
    <phoneticPr fontId="16"/>
  </si>
  <si>
    <t>B124</t>
  </si>
  <si>
    <t>就移１６・地公体・定超</t>
    <rPh sb="5" eb="6">
      <t>チ</t>
    </rPh>
    <rPh sb="6" eb="7">
      <t>コウ</t>
    </rPh>
    <rPh sb="7" eb="8">
      <t>カラダ</t>
    </rPh>
    <phoneticPr fontId="16"/>
  </si>
  <si>
    <t>B125</t>
  </si>
  <si>
    <t>就移１６・地公体・定超・未計画１</t>
    <rPh sb="12" eb="13">
      <t>ミ</t>
    </rPh>
    <rPh sb="13" eb="15">
      <t>ケイカク</t>
    </rPh>
    <phoneticPr fontId="16"/>
  </si>
  <si>
    <t>B126</t>
  </si>
  <si>
    <t>就移１６・地公体・定超・未計画２</t>
    <rPh sb="12" eb="13">
      <t>ミ</t>
    </rPh>
    <rPh sb="13" eb="15">
      <t>ケイカク</t>
    </rPh>
    <phoneticPr fontId="16"/>
  </si>
  <si>
    <t>B133</t>
  </si>
  <si>
    <t>就移１６・定超・期間超</t>
  </si>
  <si>
    <t>B134</t>
  </si>
  <si>
    <t>就移１６・定超・未計画１・期間超</t>
    <rPh sb="8" eb="9">
      <t>ミ</t>
    </rPh>
    <rPh sb="9" eb="11">
      <t>ケイカク</t>
    </rPh>
    <phoneticPr fontId="16"/>
  </si>
  <si>
    <t>B135</t>
  </si>
  <si>
    <t>就移１６・定超・未計画２・期間超</t>
    <rPh sb="8" eb="9">
      <t>ミ</t>
    </rPh>
    <rPh sb="9" eb="11">
      <t>ケイカク</t>
    </rPh>
    <phoneticPr fontId="16"/>
  </si>
  <si>
    <t>B136</t>
  </si>
  <si>
    <t>就移１６・地公体・定超・期間超</t>
    <rPh sb="5" eb="6">
      <t>チ</t>
    </rPh>
    <rPh sb="6" eb="7">
      <t>コウ</t>
    </rPh>
    <rPh sb="7" eb="8">
      <t>カラダ</t>
    </rPh>
    <phoneticPr fontId="16"/>
  </si>
  <si>
    <t>B137</t>
  </si>
  <si>
    <t>就移１６・地公体・定超・未計画１・期間超</t>
    <rPh sb="12" eb="13">
      <t>ミ</t>
    </rPh>
    <rPh sb="13" eb="15">
      <t>ケイカク</t>
    </rPh>
    <phoneticPr fontId="16"/>
  </si>
  <si>
    <t>B138</t>
  </si>
  <si>
    <t>就移１６・地公体・定超・未計画２・期間超</t>
    <rPh sb="12" eb="13">
      <t>ミ</t>
    </rPh>
    <rPh sb="13" eb="15">
      <t>ケイカク</t>
    </rPh>
    <phoneticPr fontId="16"/>
  </si>
  <si>
    <t>B145</t>
  </si>
  <si>
    <t>就移１７・定超</t>
    <rPh sb="5" eb="6">
      <t>テイ</t>
    </rPh>
    <rPh sb="6" eb="7">
      <t>チョウ</t>
    </rPh>
    <phoneticPr fontId="16"/>
  </si>
  <si>
    <t>B146</t>
  </si>
  <si>
    <t>就移１７・定超・未計画１</t>
    <rPh sb="8" eb="9">
      <t>ミ</t>
    </rPh>
    <rPh sb="9" eb="11">
      <t>ケイカク</t>
    </rPh>
    <phoneticPr fontId="16"/>
  </si>
  <si>
    <t>B147</t>
  </si>
  <si>
    <t>就移１７・定超・未計画２</t>
    <rPh sb="8" eb="9">
      <t>ミ</t>
    </rPh>
    <rPh sb="9" eb="11">
      <t>ケイカク</t>
    </rPh>
    <phoneticPr fontId="16"/>
  </si>
  <si>
    <t>B148</t>
  </si>
  <si>
    <t>就移１７・地公体・定超</t>
    <rPh sb="5" eb="6">
      <t>チ</t>
    </rPh>
    <rPh sb="6" eb="7">
      <t>コウ</t>
    </rPh>
    <rPh sb="7" eb="8">
      <t>カラダ</t>
    </rPh>
    <phoneticPr fontId="16"/>
  </si>
  <si>
    <t>B149</t>
  </si>
  <si>
    <t>就移１７・地公体・定超・未計画１</t>
    <rPh sb="12" eb="13">
      <t>ミ</t>
    </rPh>
    <rPh sb="13" eb="15">
      <t>ケイカク</t>
    </rPh>
    <phoneticPr fontId="16"/>
  </si>
  <si>
    <t>B150</t>
  </si>
  <si>
    <t>就移１７・地公体・定超・未計画２</t>
    <rPh sb="12" eb="13">
      <t>ミ</t>
    </rPh>
    <rPh sb="13" eb="15">
      <t>ケイカク</t>
    </rPh>
    <phoneticPr fontId="16"/>
  </si>
  <si>
    <t>B157</t>
  </si>
  <si>
    <t>就移１７・定超・期間超</t>
  </si>
  <si>
    <t>B158</t>
  </si>
  <si>
    <t>就移１７・定超・未計画１・期間超</t>
    <rPh sb="8" eb="9">
      <t>ミ</t>
    </rPh>
    <rPh sb="9" eb="11">
      <t>ケイカク</t>
    </rPh>
    <phoneticPr fontId="16"/>
  </si>
  <si>
    <t>B159</t>
  </si>
  <si>
    <t>就移１７・定超・未計画２・期間超</t>
    <rPh sb="8" eb="9">
      <t>ミ</t>
    </rPh>
    <rPh sb="9" eb="11">
      <t>ケイカク</t>
    </rPh>
    <phoneticPr fontId="16"/>
  </si>
  <si>
    <t>B160</t>
  </si>
  <si>
    <t>就移１７・地公体・定超・期間超</t>
    <rPh sb="5" eb="6">
      <t>チ</t>
    </rPh>
    <rPh sb="6" eb="7">
      <t>コウ</t>
    </rPh>
    <rPh sb="7" eb="8">
      <t>カラダ</t>
    </rPh>
    <phoneticPr fontId="16"/>
  </si>
  <si>
    <t>B161</t>
  </si>
  <si>
    <t>就移１７・地公体・定超・未計画１・期間超</t>
    <rPh sb="12" eb="13">
      <t>ミ</t>
    </rPh>
    <rPh sb="13" eb="15">
      <t>ケイカク</t>
    </rPh>
    <phoneticPr fontId="16"/>
  </si>
  <si>
    <t>B162</t>
  </si>
  <si>
    <t>就移１７・地公体・定超・未計画２・期間超</t>
    <rPh sb="12" eb="13">
      <t>ミ</t>
    </rPh>
    <rPh sb="13" eb="15">
      <t>ケイカク</t>
    </rPh>
    <phoneticPr fontId="16"/>
  </si>
  <si>
    <t>B169</t>
  </si>
  <si>
    <t>就移２１・定超</t>
    <rPh sb="5" eb="6">
      <t>テイ</t>
    </rPh>
    <rPh sb="6" eb="7">
      <t>チョウ</t>
    </rPh>
    <phoneticPr fontId="16"/>
  </si>
  <si>
    <t>B170</t>
  </si>
  <si>
    <t>就移２１・定超・未計画１</t>
    <rPh sb="8" eb="9">
      <t>ミ</t>
    </rPh>
    <rPh sb="9" eb="11">
      <t>ケイカク</t>
    </rPh>
    <phoneticPr fontId="16"/>
  </si>
  <si>
    <t>B171</t>
  </si>
  <si>
    <t>就移２１・定超・未計画２</t>
    <rPh sb="8" eb="9">
      <t>ミ</t>
    </rPh>
    <rPh sb="9" eb="11">
      <t>ケイカク</t>
    </rPh>
    <phoneticPr fontId="16"/>
  </si>
  <si>
    <t>B172</t>
  </si>
  <si>
    <t>就移２１・地公体・定超</t>
    <rPh sb="5" eb="6">
      <t>チ</t>
    </rPh>
    <rPh sb="6" eb="7">
      <t>コウ</t>
    </rPh>
    <rPh sb="7" eb="8">
      <t>カラダ</t>
    </rPh>
    <phoneticPr fontId="16"/>
  </si>
  <si>
    <t>B173</t>
  </si>
  <si>
    <t>就移２１・地公体・定超・未計画１</t>
    <rPh sb="12" eb="13">
      <t>ミ</t>
    </rPh>
    <rPh sb="13" eb="15">
      <t>ケイカク</t>
    </rPh>
    <phoneticPr fontId="16"/>
  </si>
  <si>
    <t>B174</t>
  </si>
  <si>
    <t>就移２１・地公体・定超・未計画２</t>
    <rPh sb="12" eb="13">
      <t>ミ</t>
    </rPh>
    <rPh sb="13" eb="15">
      <t>ケイカク</t>
    </rPh>
    <phoneticPr fontId="16"/>
  </si>
  <si>
    <t>B181</t>
  </si>
  <si>
    <t>就移２１・定超・期間超</t>
  </si>
  <si>
    <t>B182</t>
  </si>
  <si>
    <t>就移２１・定超・未計画１・期間超</t>
    <rPh sb="8" eb="9">
      <t>ミ</t>
    </rPh>
    <rPh sb="9" eb="11">
      <t>ケイカク</t>
    </rPh>
    <phoneticPr fontId="16"/>
  </si>
  <si>
    <t>B183</t>
  </si>
  <si>
    <t>就移２１・定超・未計画２・期間超</t>
    <rPh sb="8" eb="9">
      <t>ミ</t>
    </rPh>
    <rPh sb="9" eb="11">
      <t>ケイカク</t>
    </rPh>
    <phoneticPr fontId="16"/>
  </si>
  <si>
    <t>B184</t>
  </si>
  <si>
    <t>就移２１・地公体・定超・期間超</t>
    <rPh sb="5" eb="6">
      <t>チ</t>
    </rPh>
    <rPh sb="6" eb="7">
      <t>コウ</t>
    </rPh>
    <rPh sb="7" eb="8">
      <t>カラダ</t>
    </rPh>
    <phoneticPr fontId="16"/>
  </si>
  <si>
    <t>B185</t>
  </si>
  <si>
    <t>就移２１・地公体・定超・未計画１・期間超</t>
    <rPh sb="12" eb="13">
      <t>ミ</t>
    </rPh>
    <rPh sb="13" eb="15">
      <t>ケイカク</t>
    </rPh>
    <phoneticPr fontId="16"/>
  </si>
  <si>
    <t>B186</t>
  </si>
  <si>
    <t>就移２１・地公体・定超・未計画２・期間超</t>
    <rPh sb="12" eb="13">
      <t>ミ</t>
    </rPh>
    <rPh sb="13" eb="15">
      <t>ケイカク</t>
    </rPh>
    <phoneticPr fontId="16"/>
  </si>
  <si>
    <t>B193</t>
  </si>
  <si>
    <t>就移２２・定超</t>
    <rPh sb="5" eb="6">
      <t>テイ</t>
    </rPh>
    <rPh sb="6" eb="7">
      <t>チョウ</t>
    </rPh>
    <phoneticPr fontId="16"/>
  </si>
  <si>
    <t>B194</t>
  </si>
  <si>
    <t>就移２２・定超・未計画１</t>
    <rPh sb="8" eb="9">
      <t>ミ</t>
    </rPh>
    <rPh sb="9" eb="11">
      <t>ケイカク</t>
    </rPh>
    <phoneticPr fontId="16"/>
  </si>
  <si>
    <t>B195</t>
  </si>
  <si>
    <t>就移２２・定超・未計画２</t>
    <rPh sb="8" eb="9">
      <t>ミ</t>
    </rPh>
    <rPh sb="9" eb="11">
      <t>ケイカク</t>
    </rPh>
    <phoneticPr fontId="16"/>
  </si>
  <si>
    <t>B196</t>
  </si>
  <si>
    <t>就移２２・地公体・定超</t>
    <rPh sb="5" eb="6">
      <t>チ</t>
    </rPh>
    <rPh sb="6" eb="7">
      <t>コウ</t>
    </rPh>
    <rPh sb="7" eb="8">
      <t>カラダ</t>
    </rPh>
    <phoneticPr fontId="16"/>
  </si>
  <si>
    <t>B197</t>
  </si>
  <si>
    <t>就移２２・地公体・定超・未計画１</t>
    <rPh sb="12" eb="13">
      <t>ミ</t>
    </rPh>
    <rPh sb="13" eb="15">
      <t>ケイカク</t>
    </rPh>
    <phoneticPr fontId="16"/>
  </si>
  <si>
    <t>B198</t>
  </si>
  <si>
    <t>就移２２・地公体・定超・未計画２</t>
    <rPh sb="12" eb="13">
      <t>ミ</t>
    </rPh>
    <rPh sb="13" eb="15">
      <t>ケイカク</t>
    </rPh>
    <phoneticPr fontId="16"/>
  </si>
  <si>
    <t>B205</t>
  </si>
  <si>
    <t>就移２２・定超・期間超</t>
  </si>
  <si>
    <t>B206</t>
  </si>
  <si>
    <t>就移２２・定超・未計画１・期間超</t>
    <rPh sb="8" eb="9">
      <t>ミ</t>
    </rPh>
    <rPh sb="9" eb="11">
      <t>ケイカク</t>
    </rPh>
    <phoneticPr fontId="16"/>
  </si>
  <si>
    <t>B207</t>
  </si>
  <si>
    <t>就移２２・定超・未計画２・期間超</t>
    <rPh sb="8" eb="9">
      <t>ミ</t>
    </rPh>
    <rPh sb="9" eb="11">
      <t>ケイカク</t>
    </rPh>
    <phoneticPr fontId="16"/>
  </si>
  <si>
    <t>B208</t>
  </si>
  <si>
    <t>就移２２・地公体・定超・期間超</t>
    <rPh sb="5" eb="6">
      <t>チ</t>
    </rPh>
    <rPh sb="6" eb="7">
      <t>コウ</t>
    </rPh>
    <rPh sb="7" eb="8">
      <t>カラダ</t>
    </rPh>
    <phoneticPr fontId="16"/>
  </si>
  <si>
    <t>B209</t>
  </si>
  <si>
    <t>就移２２・地公体・定超・未計画１・期間超</t>
    <rPh sb="12" eb="13">
      <t>ミ</t>
    </rPh>
    <rPh sb="13" eb="15">
      <t>ケイカク</t>
    </rPh>
    <phoneticPr fontId="16"/>
  </si>
  <si>
    <t>B210</t>
  </si>
  <si>
    <t>就移２２・地公体・定超・未計画２・期間超</t>
    <rPh sb="12" eb="13">
      <t>ミ</t>
    </rPh>
    <rPh sb="13" eb="15">
      <t>ケイカク</t>
    </rPh>
    <phoneticPr fontId="16"/>
  </si>
  <si>
    <t>B217</t>
  </si>
  <si>
    <t>就移２３・定超</t>
    <rPh sb="5" eb="6">
      <t>テイ</t>
    </rPh>
    <rPh sb="6" eb="7">
      <t>チョウ</t>
    </rPh>
    <phoneticPr fontId="16"/>
  </si>
  <si>
    <t>B218</t>
  </si>
  <si>
    <t>就移２３・定超・未計画１</t>
    <rPh sb="8" eb="9">
      <t>ミ</t>
    </rPh>
    <rPh sb="9" eb="11">
      <t>ケイカク</t>
    </rPh>
    <phoneticPr fontId="16"/>
  </si>
  <si>
    <t>B219</t>
  </si>
  <si>
    <t>就移２３・定超・未計画２</t>
    <rPh sb="8" eb="9">
      <t>ミ</t>
    </rPh>
    <rPh sb="9" eb="11">
      <t>ケイカク</t>
    </rPh>
    <phoneticPr fontId="16"/>
  </si>
  <si>
    <t>B220</t>
  </si>
  <si>
    <t>就移２３・地公体・定超</t>
    <rPh sb="5" eb="6">
      <t>チ</t>
    </rPh>
    <rPh sb="6" eb="7">
      <t>コウ</t>
    </rPh>
    <rPh sb="7" eb="8">
      <t>カラダ</t>
    </rPh>
    <phoneticPr fontId="16"/>
  </si>
  <si>
    <t>B221</t>
  </si>
  <si>
    <t>就移２３・地公体・定超・未計画１</t>
    <rPh sb="12" eb="13">
      <t>ミ</t>
    </rPh>
    <rPh sb="13" eb="15">
      <t>ケイカク</t>
    </rPh>
    <phoneticPr fontId="16"/>
  </si>
  <si>
    <t>B222</t>
    <phoneticPr fontId="16"/>
  </si>
  <si>
    <t>就移２３・地公体・定超・未計画２</t>
    <rPh sb="12" eb="13">
      <t>ミ</t>
    </rPh>
    <rPh sb="13" eb="15">
      <t>ケイカク</t>
    </rPh>
    <phoneticPr fontId="16"/>
  </si>
  <si>
    <t>B229</t>
  </si>
  <si>
    <t>就移２３・定超・期間超</t>
  </si>
  <si>
    <t>B230</t>
  </si>
  <si>
    <t>就移２３・定超・未計画１・期間超</t>
    <rPh sb="8" eb="9">
      <t>ミ</t>
    </rPh>
    <rPh sb="9" eb="11">
      <t>ケイカク</t>
    </rPh>
    <phoneticPr fontId="16"/>
  </si>
  <si>
    <t>B231</t>
  </si>
  <si>
    <t>就移２３・定超・未計画２・期間超</t>
    <rPh sb="8" eb="9">
      <t>ミ</t>
    </rPh>
    <rPh sb="9" eb="11">
      <t>ケイカク</t>
    </rPh>
    <phoneticPr fontId="16"/>
  </si>
  <si>
    <t>B232</t>
  </si>
  <si>
    <t>就移２３・地公体・定超・期間超</t>
    <rPh sb="5" eb="6">
      <t>チ</t>
    </rPh>
    <rPh sb="6" eb="7">
      <t>コウ</t>
    </rPh>
    <rPh sb="7" eb="8">
      <t>カラダ</t>
    </rPh>
    <phoneticPr fontId="16"/>
  </si>
  <si>
    <t>B233</t>
  </si>
  <si>
    <t>就移２３・地公体・定超・未計画１・期間超</t>
    <rPh sb="12" eb="13">
      <t>ミ</t>
    </rPh>
    <rPh sb="13" eb="15">
      <t>ケイカク</t>
    </rPh>
    <phoneticPr fontId="16"/>
  </si>
  <si>
    <t>B234</t>
  </si>
  <si>
    <t>就移２３・地公体・定超・未計画２・期間超</t>
    <rPh sb="12" eb="13">
      <t>ミ</t>
    </rPh>
    <rPh sb="13" eb="15">
      <t>ケイカク</t>
    </rPh>
    <phoneticPr fontId="16"/>
  </si>
  <si>
    <t>B241</t>
  </si>
  <si>
    <t>就移２４・定超</t>
    <rPh sb="5" eb="6">
      <t>テイ</t>
    </rPh>
    <rPh sb="6" eb="7">
      <t>チョウ</t>
    </rPh>
    <phoneticPr fontId="16"/>
  </si>
  <si>
    <t>B242</t>
  </si>
  <si>
    <t>就移２４・定超・未計画１</t>
    <rPh sb="8" eb="9">
      <t>ミ</t>
    </rPh>
    <rPh sb="9" eb="11">
      <t>ケイカク</t>
    </rPh>
    <phoneticPr fontId="16"/>
  </si>
  <si>
    <t>B243</t>
  </si>
  <si>
    <t>就移２４・定超・未計画２</t>
    <rPh sb="8" eb="9">
      <t>ミ</t>
    </rPh>
    <rPh sb="9" eb="11">
      <t>ケイカク</t>
    </rPh>
    <phoneticPr fontId="16"/>
  </si>
  <si>
    <t>B244</t>
  </si>
  <si>
    <t>就移２４・地公体・定超</t>
    <rPh sb="5" eb="6">
      <t>チ</t>
    </rPh>
    <rPh sb="6" eb="7">
      <t>コウ</t>
    </rPh>
    <rPh sb="7" eb="8">
      <t>カラダ</t>
    </rPh>
    <phoneticPr fontId="16"/>
  </si>
  <si>
    <t>B245</t>
  </si>
  <si>
    <t>就移２４・地公体・定超・未計画１</t>
    <rPh sb="12" eb="13">
      <t>ミ</t>
    </rPh>
    <rPh sb="13" eb="15">
      <t>ケイカク</t>
    </rPh>
    <phoneticPr fontId="16"/>
  </si>
  <si>
    <t>B246</t>
  </si>
  <si>
    <t>就移２４・地公体・定超・未計画２</t>
    <rPh sb="12" eb="13">
      <t>ミ</t>
    </rPh>
    <rPh sb="13" eb="15">
      <t>ケイカク</t>
    </rPh>
    <phoneticPr fontId="16"/>
  </si>
  <si>
    <t>B253</t>
  </si>
  <si>
    <t>就移２４・定超・期間超</t>
  </si>
  <si>
    <t>B254</t>
  </si>
  <si>
    <t>就移２４・定超・未計画１・期間超</t>
    <rPh sb="8" eb="9">
      <t>ミ</t>
    </rPh>
    <rPh sb="9" eb="11">
      <t>ケイカク</t>
    </rPh>
    <phoneticPr fontId="16"/>
  </si>
  <si>
    <t>B255</t>
  </si>
  <si>
    <t>就移２４・定超・未計画２・期間超</t>
    <rPh sb="8" eb="9">
      <t>ミ</t>
    </rPh>
    <rPh sb="9" eb="11">
      <t>ケイカク</t>
    </rPh>
    <phoneticPr fontId="16"/>
  </si>
  <si>
    <t>B256</t>
  </si>
  <si>
    <t>就移２４・地公体・定超・期間超</t>
    <rPh sb="5" eb="6">
      <t>チ</t>
    </rPh>
    <rPh sb="6" eb="7">
      <t>コウ</t>
    </rPh>
    <rPh sb="7" eb="8">
      <t>カラダ</t>
    </rPh>
    <phoneticPr fontId="16"/>
  </si>
  <si>
    <t>B257</t>
  </si>
  <si>
    <t>就移２４・地公体・定超・未計画１・期間超</t>
    <rPh sb="12" eb="13">
      <t>ミ</t>
    </rPh>
    <rPh sb="13" eb="15">
      <t>ケイカク</t>
    </rPh>
    <phoneticPr fontId="16"/>
  </si>
  <si>
    <t>B258</t>
  </si>
  <si>
    <t>就移２４・地公体・定超・未計画２・期間超</t>
    <rPh sb="12" eb="13">
      <t>ミ</t>
    </rPh>
    <rPh sb="13" eb="15">
      <t>ケイカク</t>
    </rPh>
    <phoneticPr fontId="16"/>
  </si>
  <si>
    <t>B265</t>
  </si>
  <si>
    <t>就移２５・定超</t>
    <rPh sb="5" eb="6">
      <t>テイ</t>
    </rPh>
    <rPh sb="6" eb="7">
      <t>チョウ</t>
    </rPh>
    <phoneticPr fontId="16"/>
  </si>
  <si>
    <t>B266</t>
  </si>
  <si>
    <t>就移２５・定超・未計画１</t>
    <rPh sb="8" eb="9">
      <t>ミ</t>
    </rPh>
    <rPh sb="9" eb="11">
      <t>ケイカク</t>
    </rPh>
    <phoneticPr fontId="16"/>
  </si>
  <si>
    <t>B267</t>
  </si>
  <si>
    <t>就移２５・定超・未計画２</t>
    <rPh sb="8" eb="9">
      <t>ミ</t>
    </rPh>
    <rPh sb="9" eb="11">
      <t>ケイカク</t>
    </rPh>
    <phoneticPr fontId="16"/>
  </si>
  <si>
    <t>B268</t>
  </si>
  <si>
    <t>就移２５・地公体・定超</t>
    <rPh sb="5" eb="6">
      <t>チ</t>
    </rPh>
    <rPh sb="6" eb="7">
      <t>コウ</t>
    </rPh>
    <rPh sb="7" eb="8">
      <t>カラダ</t>
    </rPh>
    <phoneticPr fontId="16"/>
  </si>
  <si>
    <t>B269</t>
  </si>
  <si>
    <t>就移２５・地公体・定超・未計画１</t>
    <rPh sb="12" eb="13">
      <t>ミ</t>
    </rPh>
    <rPh sb="13" eb="15">
      <t>ケイカク</t>
    </rPh>
    <phoneticPr fontId="16"/>
  </si>
  <si>
    <t>B270</t>
  </si>
  <si>
    <t>就移２５・地公体・定超・未計画２</t>
    <rPh sb="12" eb="13">
      <t>ミ</t>
    </rPh>
    <rPh sb="13" eb="15">
      <t>ケイカク</t>
    </rPh>
    <phoneticPr fontId="16"/>
  </si>
  <si>
    <t>B277</t>
  </si>
  <si>
    <t>就移２５・定超・期間超</t>
  </si>
  <si>
    <t>B278</t>
  </si>
  <si>
    <t>就移２５・定超・未計画１・期間超</t>
    <rPh sb="8" eb="9">
      <t>ミ</t>
    </rPh>
    <rPh sb="9" eb="11">
      <t>ケイカク</t>
    </rPh>
    <phoneticPr fontId="16"/>
  </si>
  <si>
    <t>B279</t>
  </si>
  <si>
    <t>就移２５・定超・未計画２・期間超</t>
    <rPh sb="8" eb="9">
      <t>ミ</t>
    </rPh>
    <rPh sb="9" eb="11">
      <t>ケイカク</t>
    </rPh>
    <phoneticPr fontId="16"/>
  </si>
  <si>
    <t>B280</t>
  </si>
  <si>
    <t>就移２５・地公体・定超・期間超</t>
    <rPh sb="5" eb="6">
      <t>チ</t>
    </rPh>
    <rPh sb="6" eb="7">
      <t>コウ</t>
    </rPh>
    <rPh sb="7" eb="8">
      <t>カラダ</t>
    </rPh>
    <phoneticPr fontId="16"/>
  </si>
  <si>
    <t>B281</t>
  </si>
  <si>
    <t>就移２５・地公体・定超・未計画１・期間超</t>
    <rPh sb="12" eb="13">
      <t>ミ</t>
    </rPh>
    <rPh sb="13" eb="15">
      <t>ケイカク</t>
    </rPh>
    <phoneticPr fontId="16"/>
  </si>
  <si>
    <t>B282</t>
  </si>
  <si>
    <t>就移２５・地公体・定超・未計画２・期間超</t>
    <rPh sb="12" eb="13">
      <t>ミ</t>
    </rPh>
    <rPh sb="13" eb="15">
      <t>ケイカク</t>
    </rPh>
    <phoneticPr fontId="16"/>
  </si>
  <si>
    <t>B289</t>
  </si>
  <si>
    <t>就移２６・定超</t>
    <rPh sb="5" eb="6">
      <t>テイ</t>
    </rPh>
    <rPh sb="6" eb="7">
      <t>チョウ</t>
    </rPh>
    <phoneticPr fontId="16"/>
  </si>
  <si>
    <t>B290</t>
  </si>
  <si>
    <t>就移２６・定超・未計画１</t>
    <rPh sb="8" eb="9">
      <t>ミ</t>
    </rPh>
    <rPh sb="9" eb="11">
      <t>ケイカク</t>
    </rPh>
    <phoneticPr fontId="16"/>
  </si>
  <si>
    <t>B291</t>
  </si>
  <si>
    <t>就移２６・定超・未計画２</t>
    <rPh sb="8" eb="9">
      <t>ミ</t>
    </rPh>
    <rPh sb="9" eb="11">
      <t>ケイカク</t>
    </rPh>
    <phoneticPr fontId="16"/>
  </si>
  <si>
    <t>B292</t>
  </si>
  <si>
    <t>就移２６・地公体・定超</t>
    <rPh sb="5" eb="6">
      <t>チ</t>
    </rPh>
    <rPh sb="6" eb="7">
      <t>コウ</t>
    </rPh>
    <rPh sb="7" eb="8">
      <t>カラダ</t>
    </rPh>
    <phoneticPr fontId="16"/>
  </si>
  <si>
    <t>B293</t>
  </si>
  <si>
    <t>就移２６・地公体・定超・未計画１</t>
    <rPh sb="12" eb="13">
      <t>ミ</t>
    </rPh>
    <rPh sb="13" eb="15">
      <t>ケイカク</t>
    </rPh>
    <phoneticPr fontId="16"/>
  </si>
  <si>
    <t>B294</t>
  </si>
  <si>
    <t>就移２６・地公体・定超・未計画２</t>
    <rPh sb="12" eb="13">
      <t>ミ</t>
    </rPh>
    <rPh sb="13" eb="15">
      <t>ケイカク</t>
    </rPh>
    <phoneticPr fontId="16"/>
  </si>
  <si>
    <t>B301</t>
  </si>
  <si>
    <t>就移２６・定超・期間超</t>
  </si>
  <si>
    <t>B302</t>
  </si>
  <si>
    <t>就移２６・定超・未計画１・期間超</t>
    <rPh sb="8" eb="9">
      <t>ミ</t>
    </rPh>
    <rPh sb="9" eb="11">
      <t>ケイカク</t>
    </rPh>
    <phoneticPr fontId="16"/>
  </si>
  <si>
    <t>B303</t>
  </si>
  <si>
    <t>就移２６・定超・未計画２・期間超</t>
    <rPh sb="8" eb="9">
      <t>ミ</t>
    </rPh>
    <rPh sb="9" eb="11">
      <t>ケイカク</t>
    </rPh>
    <phoneticPr fontId="16"/>
  </si>
  <si>
    <t>B304</t>
  </si>
  <si>
    <t>就移２６・地公体・定超・期間超</t>
    <rPh sb="5" eb="6">
      <t>チ</t>
    </rPh>
    <rPh sb="6" eb="7">
      <t>コウ</t>
    </rPh>
    <rPh sb="7" eb="8">
      <t>カラダ</t>
    </rPh>
    <phoneticPr fontId="16"/>
  </si>
  <si>
    <t>B305</t>
  </si>
  <si>
    <t>就移２６・地公体・定超・未計画１・期間超</t>
    <rPh sb="12" eb="13">
      <t>ミ</t>
    </rPh>
    <rPh sb="13" eb="15">
      <t>ケイカク</t>
    </rPh>
    <phoneticPr fontId="16"/>
  </si>
  <si>
    <t>B306</t>
  </si>
  <si>
    <t>就移２６・地公体・定超・未計画２・期間超</t>
    <rPh sb="12" eb="13">
      <t>ミ</t>
    </rPh>
    <rPh sb="13" eb="15">
      <t>ケイカク</t>
    </rPh>
    <phoneticPr fontId="16"/>
  </si>
  <si>
    <t>B313</t>
  </si>
  <si>
    <t>就移２７・定超</t>
    <rPh sb="5" eb="6">
      <t>テイ</t>
    </rPh>
    <rPh sb="6" eb="7">
      <t>チョウ</t>
    </rPh>
    <phoneticPr fontId="16"/>
  </si>
  <si>
    <t>B314</t>
  </si>
  <si>
    <t>就移２７・定超・未計画１</t>
    <rPh sb="8" eb="9">
      <t>ミ</t>
    </rPh>
    <rPh sb="9" eb="11">
      <t>ケイカク</t>
    </rPh>
    <phoneticPr fontId="16"/>
  </si>
  <si>
    <t>B315</t>
  </si>
  <si>
    <t>就移２７・定超・未計画２</t>
    <rPh sb="8" eb="9">
      <t>ミ</t>
    </rPh>
    <rPh sb="9" eb="11">
      <t>ケイカク</t>
    </rPh>
    <phoneticPr fontId="16"/>
  </si>
  <si>
    <t>B316</t>
  </si>
  <si>
    <t>就移２７・地公体・定超</t>
    <rPh sb="5" eb="6">
      <t>チ</t>
    </rPh>
    <rPh sb="6" eb="7">
      <t>コウ</t>
    </rPh>
    <rPh sb="7" eb="8">
      <t>カラダ</t>
    </rPh>
    <phoneticPr fontId="16"/>
  </si>
  <si>
    <t>B317</t>
  </si>
  <si>
    <t>就移２７・地公体・定超・未計画１</t>
    <rPh sb="12" eb="13">
      <t>ミ</t>
    </rPh>
    <rPh sb="13" eb="15">
      <t>ケイカク</t>
    </rPh>
    <phoneticPr fontId="16"/>
  </si>
  <si>
    <t>B318</t>
  </si>
  <si>
    <t>就移２７・地公体・定超・未計画２</t>
    <rPh sb="12" eb="13">
      <t>ミ</t>
    </rPh>
    <rPh sb="13" eb="15">
      <t>ケイカク</t>
    </rPh>
    <phoneticPr fontId="16"/>
  </si>
  <si>
    <t>B325</t>
  </si>
  <si>
    <t>就移２７・定超・期間超</t>
  </si>
  <si>
    <t>B326</t>
  </si>
  <si>
    <t>就移２７・定超・未計画１・期間超</t>
    <rPh sb="8" eb="9">
      <t>ミ</t>
    </rPh>
    <rPh sb="9" eb="11">
      <t>ケイカク</t>
    </rPh>
    <phoneticPr fontId="16"/>
  </si>
  <si>
    <t>B327</t>
  </si>
  <si>
    <t>就移２７・定超・未計画２・期間超</t>
    <rPh sb="8" eb="9">
      <t>ミ</t>
    </rPh>
    <rPh sb="9" eb="11">
      <t>ケイカク</t>
    </rPh>
    <phoneticPr fontId="16"/>
  </si>
  <si>
    <t>B328</t>
  </si>
  <si>
    <t>就移２７・地公体・定超・期間超</t>
    <rPh sb="5" eb="6">
      <t>チ</t>
    </rPh>
    <rPh sb="6" eb="7">
      <t>コウ</t>
    </rPh>
    <rPh sb="7" eb="8">
      <t>カラダ</t>
    </rPh>
    <phoneticPr fontId="16"/>
  </si>
  <si>
    <t>B329</t>
  </si>
  <si>
    <t>就移２７・地公体・定超・未計画１・期間超</t>
    <rPh sb="12" eb="13">
      <t>ミ</t>
    </rPh>
    <rPh sb="13" eb="15">
      <t>ケイカク</t>
    </rPh>
    <phoneticPr fontId="16"/>
  </si>
  <si>
    <t>B330</t>
  </si>
  <si>
    <t>就移２７・地公体・定超・未計画２・期間超</t>
    <rPh sb="12" eb="13">
      <t>ミ</t>
    </rPh>
    <rPh sb="13" eb="15">
      <t>ケイカク</t>
    </rPh>
    <phoneticPr fontId="16"/>
  </si>
  <si>
    <t>B337</t>
  </si>
  <si>
    <t>就移３１・定超</t>
    <rPh sb="5" eb="6">
      <t>テイ</t>
    </rPh>
    <rPh sb="6" eb="7">
      <t>チョウ</t>
    </rPh>
    <phoneticPr fontId="16"/>
  </si>
  <si>
    <t>B338</t>
  </si>
  <si>
    <t>就移３１・定超・未計画１</t>
    <rPh sb="8" eb="9">
      <t>ミ</t>
    </rPh>
    <rPh sb="9" eb="11">
      <t>ケイカク</t>
    </rPh>
    <phoneticPr fontId="16"/>
  </si>
  <si>
    <t>B339</t>
  </si>
  <si>
    <t>就移３１・定超・未計画２</t>
    <rPh sb="8" eb="9">
      <t>ミ</t>
    </rPh>
    <rPh sb="9" eb="11">
      <t>ケイカク</t>
    </rPh>
    <phoneticPr fontId="16"/>
  </si>
  <si>
    <t>B340</t>
  </si>
  <si>
    <t>就移３１・地公体・定超</t>
    <rPh sb="5" eb="6">
      <t>チ</t>
    </rPh>
    <rPh sb="6" eb="7">
      <t>コウ</t>
    </rPh>
    <rPh sb="7" eb="8">
      <t>カラダ</t>
    </rPh>
    <phoneticPr fontId="16"/>
  </si>
  <si>
    <t>B341</t>
  </si>
  <si>
    <t>就移３１・地公体・定超・未計画１</t>
    <rPh sb="12" eb="13">
      <t>ミ</t>
    </rPh>
    <rPh sb="13" eb="15">
      <t>ケイカク</t>
    </rPh>
    <phoneticPr fontId="16"/>
  </si>
  <si>
    <t>B342</t>
  </si>
  <si>
    <t>就移３１・地公体・定超・未計画２</t>
    <rPh sb="12" eb="13">
      <t>ミ</t>
    </rPh>
    <rPh sb="13" eb="15">
      <t>ケイカク</t>
    </rPh>
    <phoneticPr fontId="16"/>
  </si>
  <si>
    <t>B349</t>
  </si>
  <si>
    <t>就移３１・定超・期間超</t>
  </si>
  <si>
    <t>B350</t>
  </si>
  <si>
    <t>就移３１・定超・未計画１・期間超</t>
    <rPh sb="8" eb="9">
      <t>ミ</t>
    </rPh>
    <rPh sb="9" eb="11">
      <t>ケイカク</t>
    </rPh>
    <phoneticPr fontId="16"/>
  </si>
  <si>
    <t>B351</t>
  </si>
  <si>
    <t>就移３１・定超・未計画２・期間超</t>
    <rPh sb="8" eb="9">
      <t>ミ</t>
    </rPh>
    <rPh sb="9" eb="11">
      <t>ケイカク</t>
    </rPh>
    <phoneticPr fontId="16"/>
  </si>
  <si>
    <t>B352</t>
  </si>
  <si>
    <t>就移３１・地公体・定超・期間超</t>
    <rPh sb="5" eb="6">
      <t>チ</t>
    </rPh>
    <rPh sb="6" eb="7">
      <t>コウ</t>
    </rPh>
    <rPh sb="7" eb="8">
      <t>カラダ</t>
    </rPh>
    <phoneticPr fontId="16"/>
  </si>
  <si>
    <t>B353</t>
  </si>
  <si>
    <t>就移３１・地公体・定超・未計画１・期間超</t>
    <rPh sb="12" eb="13">
      <t>ミ</t>
    </rPh>
    <rPh sb="13" eb="15">
      <t>ケイカク</t>
    </rPh>
    <phoneticPr fontId="16"/>
  </si>
  <si>
    <t>B354</t>
  </si>
  <si>
    <t>就移３１・地公体・定超・未計画２・期間超</t>
    <rPh sb="12" eb="13">
      <t>ミ</t>
    </rPh>
    <rPh sb="13" eb="15">
      <t>ケイカク</t>
    </rPh>
    <phoneticPr fontId="16"/>
  </si>
  <si>
    <t>B361</t>
  </si>
  <si>
    <t>就移３２・定超</t>
    <rPh sb="5" eb="6">
      <t>テイ</t>
    </rPh>
    <rPh sb="6" eb="7">
      <t>チョウ</t>
    </rPh>
    <phoneticPr fontId="16"/>
  </si>
  <si>
    <t>B362</t>
  </si>
  <si>
    <t>就移３２・定超・未計画１</t>
    <rPh sb="8" eb="9">
      <t>ミ</t>
    </rPh>
    <rPh sb="9" eb="11">
      <t>ケイカク</t>
    </rPh>
    <phoneticPr fontId="16"/>
  </si>
  <si>
    <t>B363</t>
  </si>
  <si>
    <t>就移３２・定超・未計画２</t>
    <rPh sb="8" eb="9">
      <t>ミ</t>
    </rPh>
    <rPh sb="9" eb="11">
      <t>ケイカク</t>
    </rPh>
    <phoneticPr fontId="16"/>
  </si>
  <si>
    <t>B364</t>
  </si>
  <si>
    <t>就移３２・地公体・定超</t>
    <rPh sb="5" eb="6">
      <t>チ</t>
    </rPh>
    <rPh sb="6" eb="7">
      <t>コウ</t>
    </rPh>
    <rPh sb="7" eb="8">
      <t>カラダ</t>
    </rPh>
    <phoneticPr fontId="16"/>
  </si>
  <si>
    <t>B365</t>
  </si>
  <si>
    <t>就移３２・地公体・定超・未計画１</t>
    <rPh sb="12" eb="13">
      <t>ミ</t>
    </rPh>
    <rPh sb="13" eb="15">
      <t>ケイカク</t>
    </rPh>
    <phoneticPr fontId="16"/>
  </si>
  <si>
    <t>B366</t>
  </si>
  <si>
    <t>就移３２・地公体・定超・未計画２</t>
    <rPh sb="12" eb="13">
      <t>ミ</t>
    </rPh>
    <rPh sb="13" eb="15">
      <t>ケイカク</t>
    </rPh>
    <phoneticPr fontId="16"/>
  </si>
  <si>
    <t>B373</t>
  </si>
  <si>
    <t>就移３２・定超・期間超</t>
  </si>
  <si>
    <t>B374</t>
  </si>
  <si>
    <t>就移３２・定超・未計画１・期間超</t>
    <rPh sb="8" eb="9">
      <t>ミ</t>
    </rPh>
    <rPh sb="9" eb="11">
      <t>ケイカク</t>
    </rPh>
    <phoneticPr fontId="16"/>
  </si>
  <si>
    <t>B375</t>
  </si>
  <si>
    <t>就移３２・定超・未計画２・期間超</t>
    <rPh sb="8" eb="9">
      <t>ミ</t>
    </rPh>
    <rPh sb="9" eb="11">
      <t>ケイカク</t>
    </rPh>
    <phoneticPr fontId="16"/>
  </si>
  <si>
    <t>B376</t>
  </si>
  <si>
    <t>就移３２・地公体・定超・期間超</t>
    <rPh sb="5" eb="6">
      <t>チ</t>
    </rPh>
    <rPh sb="6" eb="7">
      <t>コウ</t>
    </rPh>
    <rPh sb="7" eb="8">
      <t>カラダ</t>
    </rPh>
    <phoneticPr fontId="16"/>
  </si>
  <si>
    <t>B377</t>
  </si>
  <si>
    <t>就移３２・地公体・定超・未計画１・期間超</t>
    <rPh sb="12" eb="13">
      <t>ミ</t>
    </rPh>
    <rPh sb="13" eb="15">
      <t>ケイカク</t>
    </rPh>
    <phoneticPr fontId="16"/>
  </si>
  <si>
    <t>B378</t>
  </si>
  <si>
    <t>就移３２・地公体・定超・未計画２・期間超</t>
    <rPh sb="12" eb="13">
      <t>ミ</t>
    </rPh>
    <rPh sb="13" eb="15">
      <t>ケイカク</t>
    </rPh>
    <phoneticPr fontId="16"/>
  </si>
  <si>
    <t>B385</t>
  </si>
  <si>
    <t>就移３３・定超</t>
    <rPh sb="5" eb="6">
      <t>テイ</t>
    </rPh>
    <rPh sb="6" eb="7">
      <t>チョウ</t>
    </rPh>
    <phoneticPr fontId="16"/>
  </si>
  <si>
    <t>B386</t>
  </si>
  <si>
    <t>就移３３・定超・未計画１</t>
    <rPh sb="8" eb="9">
      <t>ミ</t>
    </rPh>
    <rPh sb="9" eb="11">
      <t>ケイカク</t>
    </rPh>
    <phoneticPr fontId="16"/>
  </si>
  <si>
    <t>B387</t>
  </si>
  <si>
    <t>就移３３・定超・未計画２</t>
    <rPh sb="8" eb="9">
      <t>ミ</t>
    </rPh>
    <rPh sb="9" eb="11">
      <t>ケイカク</t>
    </rPh>
    <phoneticPr fontId="16"/>
  </si>
  <si>
    <t>B388</t>
  </si>
  <si>
    <t>就移３３・地公体・定超</t>
    <rPh sb="5" eb="6">
      <t>チ</t>
    </rPh>
    <rPh sb="6" eb="7">
      <t>コウ</t>
    </rPh>
    <rPh sb="7" eb="8">
      <t>カラダ</t>
    </rPh>
    <phoneticPr fontId="16"/>
  </si>
  <si>
    <t>B389</t>
  </si>
  <si>
    <t>就移３３・地公体・定超・未計画１</t>
    <rPh sb="12" eb="13">
      <t>ミ</t>
    </rPh>
    <rPh sb="13" eb="15">
      <t>ケイカク</t>
    </rPh>
    <phoneticPr fontId="16"/>
  </si>
  <si>
    <t>B390</t>
  </si>
  <si>
    <t>就移３３・地公体・定超・未計画２</t>
    <rPh sb="12" eb="13">
      <t>ミ</t>
    </rPh>
    <rPh sb="13" eb="15">
      <t>ケイカク</t>
    </rPh>
    <phoneticPr fontId="16"/>
  </si>
  <si>
    <t>B397</t>
  </si>
  <si>
    <t>就移３３・定超・期間超</t>
  </si>
  <si>
    <t>B398</t>
  </si>
  <si>
    <t>就移３３・定超・未計画１・期間超</t>
    <rPh sb="8" eb="9">
      <t>ミ</t>
    </rPh>
    <rPh sb="9" eb="11">
      <t>ケイカク</t>
    </rPh>
    <phoneticPr fontId="16"/>
  </si>
  <si>
    <t>B399</t>
  </si>
  <si>
    <t>就移３３・定超・未計画２・期間超</t>
    <rPh sb="8" eb="9">
      <t>ミ</t>
    </rPh>
    <rPh sb="9" eb="11">
      <t>ケイカク</t>
    </rPh>
    <phoneticPr fontId="16"/>
  </si>
  <si>
    <t>B400</t>
  </si>
  <si>
    <t>就移３３・地公体・定超・期間超</t>
    <rPh sb="5" eb="6">
      <t>チ</t>
    </rPh>
    <rPh sb="6" eb="7">
      <t>コウ</t>
    </rPh>
    <rPh sb="7" eb="8">
      <t>カラダ</t>
    </rPh>
    <phoneticPr fontId="16"/>
  </si>
  <si>
    <t>B401</t>
  </si>
  <si>
    <t>就移３３・地公体・定超・未計画１・期間超</t>
    <rPh sb="12" eb="13">
      <t>ミ</t>
    </rPh>
    <rPh sb="13" eb="15">
      <t>ケイカク</t>
    </rPh>
    <phoneticPr fontId="16"/>
  </si>
  <si>
    <t>B402</t>
  </si>
  <si>
    <t>就移３３・地公体・定超・未計画２・期間超</t>
    <rPh sb="12" eb="13">
      <t>ミ</t>
    </rPh>
    <rPh sb="13" eb="15">
      <t>ケイカク</t>
    </rPh>
    <phoneticPr fontId="16"/>
  </si>
  <si>
    <t>B409</t>
  </si>
  <si>
    <t>就移３４・定超</t>
    <rPh sb="5" eb="6">
      <t>テイ</t>
    </rPh>
    <rPh sb="6" eb="7">
      <t>チョウ</t>
    </rPh>
    <phoneticPr fontId="16"/>
  </si>
  <si>
    <t>B410</t>
  </si>
  <si>
    <t>就移３４・定超・未計画１</t>
    <rPh sb="8" eb="9">
      <t>ミ</t>
    </rPh>
    <rPh sb="9" eb="11">
      <t>ケイカク</t>
    </rPh>
    <phoneticPr fontId="16"/>
  </si>
  <si>
    <t>B411</t>
  </si>
  <si>
    <t>就移３４・定超・未計画２</t>
    <rPh sb="8" eb="9">
      <t>ミ</t>
    </rPh>
    <rPh sb="9" eb="11">
      <t>ケイカク</t>
    </rPh>
    <phoneticPr fontId="16"/>
  </si>
  <si>
    <t>B412</t>
  </si>
  <si>
    <t>就移３４・地公体・定超</t>
    <rPh sb="5" eb="6">
      <t>チ</t>
    </rPh>
    <rPh sb="6" eb="7">
      <t>コウ</t>
    </rPh>
    <rPh sb="7" eb="8">
      <t>カラダ</t>
    </rPh>
    <phoneticPr fontId="16"/>
  </si>
  <si>
    <t>B413</t>
  </si>
  <si>
    <t>就移３４・地公体・定超・未計画１</t>
    <rPh sb="12" eb="13">
      <t>ミ</t>
    </rPh>
    <rPh sb="13" eb="15">
      <t>ケイカク</t>
    </rPh>
    <phoneticPr fontId="16"/>
  </si>
  <si>
    <t>B414</t>
  </si>
  <si>
    <t>就移３４・地公体・定超・未計画２</t>
    <rPh sb="12" eb="13">
      <t>ミ</t>
    </rPh>
    <rPh sb="13" eb="15">
      <t>ケイカク</t>
    </rPh>
    <phoneticPr fontId="16"/>
  </si>
  <si>
    <t>B421</t>
  </si>
  <si>
    <t>就移３４・定超・期間超</t>
  </si>
  <si>
    <t>B422</t>
  </si>
  <si>
    <t>就移３４・定超・未計画１・期間超</t>
    <rPh sb="8" eb="9">
      <t>ミ</t>
    </rPh>
    <rPh sb="9" eb="11">
      <t>ケイカク</t>
    </rPh>
    <phoneticPr fontId="16"/>
  </si>
  <si>
    <t>B423</t>
  </si>
  <si>
    <t>就移３４・定超・未計画２・期間超</t>
    <rPh sb="8" eb="9">
      <t>ミ</t>
    </rPh>
    <rPh sb="9" eb="11">
      <t>ケイカク</t>
    </rPh>
    <phoneticPr fontId="16"/>
  </si>
  <si>
    <t>B424</t>
    <phoneticPr fontId="16"/>
  </si>
  <si>
    <t>就移３４・地公体・定超・期間超</t>
    <rPh sb="5" eb="6">
      <t>チ</t>
    </rPh>
    <rPh sb="6" eb="7">
      <t>コウ</t>
    </rPh>
    <rPh sb="7" eb="8">
      <t>カラダ</t>
    </rPh>
    <phoneticPr fontId="16"/>
  </si>
  <si>
    <t>B425</t>
    <phoneticPr fontId="16"/>
  </si>
  <si>
    <t>就移３４・地公体・定超・未計画１・期間超</t>
    <rPh sb="12" eb="13">
      <t>ミ</t>
    </rPh>
    <rPh sb="13" eb="15">
      <t>ケイカク</t>
    </rPh>
    <phoneticPr fontId="16"/>
  </si>
  <si>
    <t>B426</t>
  </si>
  <si>
    <t>就移３４・地公体・定超・未計画２・期間超</t>
    <rPh sb="12" eb="13">
      <t>ミ</t>
    </rPh>
    <rPh sb="13" eb="15">
      <t>ケイカク</t>
    </rPh>
    <phoneticPr fontId="16"/>
  </si>
  <si>
    <t>B433</t>
  </si>
  <si>
    <t>就移３５・定超</t>
    <rPh sb="5" eb="6">
      <t>テイ</t>
    </rPh>
    <rPh sb="6" eb="7">
      <t>チョウ</t>
    </rPh>
    <phoneticPr fontId="16"/>
  </si>
  <si>
    <t>B434</t>
  </si>
  <si>
    <t>就移３５・定超・未計画１</t>
    <rPh sb="8" eb="9">
      <t>ミ</t>
    </rPh>
    <rPh sb="9" eb="11">
      <t>ケイカク</t>
    </rPh>
    <phoneticPr fontId="16"/>
  </si>
  <si>
    <t>B435</t>
  </si>
  <si>
    <t>就移３５・定超・未計画２</t>
    <rPh sb="8" eb="9">
      <t>ミ</t>
    </rPh>
    <rPh sb="9" eb="11">
      <t>ケイカク</t>
    </rPh>
    <phoneticPr fontId="16"/>
  </si>
  <si>
    <t>B436</t>
  </si>
  <si>
    <t>就移３５・地公体・定超</t>
    <rPh sb="5" eb="6">
      <t>チ</t>
    </rPh>
    <rPh sb="6" eb="7">
      <t>コウ</t>
    </rPh>
    <rPh sb="7" eb="8">
      <t>カラダ</t>
    </rPh>
    <phoneticPr fontId="16"/>
  </si>
  <si>
    <t>B437</t>
  </si>
  <si>
    <t>就移３５・地公体・定超・未計画１</t>
    <rPh sb="12" eb="13">
      <t>ミ</t>
    </rPh>
    <rPh sb="13" eb="15">
      <t>ケイカク</t>
    </rPh>
    <phoneticPr fontId="16"/>
  </si>
  <si>
    <t>B438</t>
  </si>
  <si>
    <t>就移３５・地公体・定超・未計画２</t>
    <rPh sb="12" eb="13">
      <t>ミ</t>
    </rPh>
    <rPh sb="13" eb="15">
      <t>ケイカク</t>
    </rPh>
    <phoneticPr fontId="16"/>
  </si>
  <si>
    <t>B445</t>
  </si>
  <si>
    <t>就移３５・定超・期間超</t>
  </si>
  <si>
    <t>B446</t>
  </si>
  <si>
    <t>就移３５・定超・未計画１・期間超</t>
    <rPh sb="8" eb="9">
      <t>ミ</t>
    </rPh>
    <rPh sb="9" eb="11">
      <t>ケイカク</t>
    </rPh>
    <phoneticPr fontId="16"/>
  </si>
  <si>
    <t>B447</t>
  </si>
  <si>
    <t>就移３５・定超・未計画２・期間超</t>
    <rPh sb="8" eb="9">
      <t>ミ</t>
    </rPh>
    <rPh sb="9" eb="11">
      <t>ケイカク</t>
    </rPh>
    <phoneticPr fontId="16"/>
  </si>
  <si>
    <t>B448</t>
  </si>
  <si>
    <t>就移３５・地公体・定超・期間超</t>
    <rPh sb="5" eb="6">
      <t>チ</t>
    </rPh>
    <rPh sb="6" eb="7">
      <t>コウ</t>
    </rPh>
    <rPh sb="7" eb="8">
      <t>カラダ</t>
    </rPh>
    <phoneticPr fontId="16"/>
  </si>
  <si>
    <t>B449</t>
  </si>
  <si>
    <t>就移３５・地公体・定超・未計画１・期間超</t>
    <rPh sb="12" eb="13">
      <t>ミ</t>
    </rPh>
    <rPh sb="13" eb="15">
      <t>ケイカク</t>
    </rPh>
    <phoneticPr fontId="16"/>
  </si>
  <si>
    <t>B450</t>
  </si>
  <si>
    <t>就移３５・地公体・定超・未計画２・期間超</t>
    <rPh sb="12" eb="13">
      <t>ミ</t>
    </rPh>
    <rPh sb="13" eb="15">
      <t>ケイカク</t>
    </rPh>
    <phoneticPr fontId="16"/>
  </si>
  <si>
    <t>B457</t>
  </si>
  <si>
    <t>就移３６・定超</t>
    <rPh sb="5" eb="6">
      <t>テイ</t>
    </rPh>
    <rPh sb="6" eb="7">
      <t>チョウ</t>
    </rPh>
    <phoneticPr fontId="16"/>
  </si>
  <si>
    <t>B458</t>
  </si>
  <si>
    <t>就移３６・定超・未計画１</t>
    <rPh sb="8" eb="9">
      <t>ミ</t>
    </rPh>
    <rPh sb="9" eb="11">
      <t>ケイカク</t>
    </rPh>
    <phoneticPr fontId="16"/>
  </si>
  <si>
    <t>B459</t>
  </si>
  <si>
    <t>就移３６・定超・未計画２</t>
    <rPh sb="8" eb="9">
      <t>ミ</t>
    </rPh>
    <rPh sb="9" eb="11">
      <t>ケイカク</t>
    </rPh>
    <phoneticPr fontId="16"/>
  </si>
  <si>
    <t>B460</t>
  </si>
  <si>
    <t>就移３６・地公体・定超</t>
    <rPh sb="5" eb="6">
      <t>チ</t>
    </rPh>
    <rPh sb="6" eb="7">
      <t>コウ</t>
    </rPh>
    <rPh sb="7" eb="8">
      <t>カラダ</t>
    </rPh>
    <phoneticPr fontId="16"/>
  </si>
  <si>
    <t>B461</t>
  </si>
  <si>
    <t>就移３６・地公体・定超・未計画１</t>
    <rPh sb="12" eb="13">
      <t>ミ</t>
    </rPh>
    <rPh sb="13" eb="15">
      <t>ケイカク</t>
    </rPh>
    <phoneticPr fontId="16"/>
  </si>
  <si>
    <t>B462</t>
  </si>
  <si>
    <t>就移３６・地公体・定超・未計画２</t>
    <rPh sb="12" eb="13">
      <t>ミ</t>
    </rPh>
    <rPh sb="13" eb="15">
      <t>ケイカク</t>
    </rPh>
    <phoneticPr fontId="16"/>
  </si>
  <si>
    <t>B469</t>
  </si>
  <si>
    <t>就移３６・定超・期間超</t>
  </si>
  <si>
    <t>B470</t>
  </si>
  <si>
    <t>就移３６・定超・未計画１・期間超</t>
    <rPh sb="8" eb="9">
      <t>ミ</t>
    </rPh>
    <rPh sb="9" eb="11">
      <t>ケイカク</t>
    </rPh>
    <phoneticPr fontId="16"/>
  </si>
  <si>
    <t>B471</t>
  </si>
  <si>
    <t>就移３６・定超・未計画２・期間超</t>
    <rPh sb="8" eb="9">
      <t>ミ</t>
    </rPh>
    <rPh sb="9" eb="11">
      <t>ケイカク</t>
    </rPh>
    <phoneticPr fontId="16"/>
  </si>
  <si>
    <t>B472</t>
  </si>
  <si>
    <t>就移３６・地公体・定超・期間超</t>
    <rPh sb="5" eb="6">
      <t>チ</t>
    </rPh>
    <rPh sb="6" eb="7">
      <t>コウ</t>
    </rPh>
    <rPh sb="7" eb="8">
      <t>カラダ</t>
    </rPh>
    <phoneticPr fontId="16"/>
  </si>
  <si>
    <t>B473</t>
  </si>
  <si>
    <t>就移３６・地公体・定超・未計画１・期間超</t>
    <rPh sb="12" eb="13">
      <t>ミ</t>
    </rPh>
    <rPh sb="13" eb="15">
      <t>ケイカク</t>
    </rPh>
    <phoneticPr fontId="16"/>
  </si>
  <si>
    <t>B474</t>
  </si>
  <si>
    <t>就移３６・地公体・定超・未計画２・期間超</t>
    <rPh sb="12" eb="13">
      <t>ミ</t>
    </rPh>
    <rPh sb="13" eb="15">
      <t>ケイカク</t>
    </rPh>
    <phoneticPr fontId="16"/>
  </si>
  <si>
    <t>B481</t>
  </si>
  <si>
    <t>就移３７・定超</t>
    <rPh sb="5" eb="6">
      <t>テイ</t>
    </rPh>
    <rPh sb="6" eb="7">
      <t>チョウ</t>
    </rPh>
    <phoneticPr fontId="16"/>
  </si>
  <si>
    <t>B482</t>
  </si>
  <si>
    <t>就移３７・定超・未計画１</t>
    <rPh sb="8" eb="9">
      <t>ミ</t>
    </rPh>
    <rPh sb="9" eb="11">
      <t>ケイカク</t>
    </rPh>
    <phoneticPr fontId="16"/>
  </si>
  <si>
    <t>B483</t>
  </si>
  <si>
    <t>就移３７・定超・未計画２</t>
    <rPh sb="8" eb="9">
      <t>ミ</t>
    </rPh>
    <rPh sb="9" eb="11">
      <t>ケイカク</t>
    </rPh>
    <phoneticPr fontId="16"/>
  </si>
  <si>
    <t>B484</t>
  </si>
  <si>
    <t>就移３７・地公体・定超</t>
    <rPh sb="5" eb="6">
      <t>チ</t>
    </rPh>
    <rPh sb="6" eb="7">
      <t>コウ</t>
    </rPh>
    <rPh sb="7" eb="8">
      <t>カラダ</t>
    </rPh>
    <phoneticPr fontId="16"/>
  </si>
  <si>
    <t>B485</t>
  </si>
  <si>
    <t>就移３７・地公体・定超・未計画１</t>
    <rPh sb="12" eb="13">
      <t>ミ</t>
    </rPh>
    <rPh sb="13" eb="15">
      <t>ケイカク</t>
    </rPh>
    <phoneticPr fontId="16"/>
  </si>
  <si>
    <t>B486</t>
  </si>
  <si>
    <t>就移３７・地公体・定超・未計画２</t>
    <rPh sb="12" eb="13">
      <t>ミ</t>
    </rPh>
    <rPh sb="13" eb="15">
      <t>ケイカク</t>
    </rPh>
    <phoneticPr fontId="16"/>
  </si>
  <si>
    <t>B493</t>
  </si>
  <si>
    <t>就移３７・定超・期間超</t>
  </si>
  <si>
    <t>B494</t>
  </si>
  <si>
    <t>就移３７・定超・未計画１・期間超</t>
    <rPh sb="8" eb="9">
      <t>ミ</t>
    </rPh>
    <rPh sb="9" eb="11">
      <t>ケイカク</t>
    </rPh>
    <phoneticPr fontId="16"/>
  </si>
  <si>
    <t>B495</t>
  </si>
  <si>
    <t>就移３７・定超・未計画２・期間超</t>
    <rPh sb="8" eb="9">
      <t>ミ</t>
    </rPh>
    <rPh sb="9" eb="11">
      <t>ケイカク</t>
    </rPh>
    <phoneticPr fontId="16"/>
  </si>
  <si>
    <t>B496</t>
  </si>
  <si>
    <t>就移３７・地公体・定超・期間超</t>
    <rPh sb="5" eb="6">
      <t>チ</t>
    </rPh>
    <rPh sb="6" eb="7">
      <t>コウ</t>
    </rPh>
    <rPh sb="7" eb="8">
      <t>カラダ</t>
    </rPh>
    <phoneticPr fontId="16"/>
  </si>
  <si>
    <t>B497</t>
  </si>
  <si>
    <t>就移３７・地公体・定超・未計画１・期間超</t>
    <rPh sb="12" eb="13">
      <t>ミ</t>
    </rPh>
    <rPh sb="13" eb="15">
      <t>ケイカク</t>
    </rPh>
    <phoneticPr fontId="16"/>
  </si>
  <si>
    <t>B498</t>
  </si>
  <si>
    <t>就移３７・地公体・定超・未計画２・期間超</t>
    <rPh sb="12" eb="13">
      <t>ミ</t>
    </rPh>
    <rPh sb="13" eb="15">
      <t>ケイカク</t>
    </rPh>
    <phoneticPr fontId="16"/>
  </si>
  <si>
    <t>B505</t>
  </si>
  <si>
    <t>就移４１・定超</t>
    <rPh sb="5" eb="6">
      <t>テイ</t>
    </rPh>
    <rPh sb="6" eb="7">
      <t>チョウ</t>
    </rPh>
    <phoneticPr fontId="16"/>
  </si>
  <si>
    <t>B506</t>
  </si>
  <si>
    <t>就移４１・定超・未計画１</t>
    <rPh sb="8" eb="9">
      <t>ミ</t>
    </rPh>
    <rPh sb="9" eb="11">
      <t>ケイカク</t>
    </rPh>
    <phoneticPr fontId="16"/>
  </si>
  <si>
    <t>B507</t>
  </si>
  <si>
    <t>就移４１・定超・未計画２</t>
    <rPh sb="8" eb="9">
      <t>ミ</t>
    </rPh>
    <rPh sb="9" eb="11">
      <t>ケイカク</t>
    </rPh>
    <phoneticPr fontId="16"/>
  </si>
  <si>
    <t>B508</t>
  </si>
  <si>
    <t>就移４１・地公体・定超</t>
    <rPh sb="5" eb="6">
      <t>チ</t>
    </rPh>
    <rPh sb="6" eb="7">
      <t>コウ</t>
    </rPh>
    <rPh sb="7" eb="8">
      <t>カラダ</t>
    </rPh>
    <phoneticPr fontId="16"/>
  </si>
  <si>
    <t>B509</t>
  </si>
  <si>
    <t>就移４１・地公体・定超・未計画１</t>
    <rPh sb="12" eb="13">
      <t>ミ</t>
    </rPh>
    <rPh sb="13" eb="15">
      <t>ケイカク</t>
    </rPh>
    <phoneticPr fontId="16"/>
  </si>
  <si>
    <t>B510</t>
  </si>
  <si>
    <t>就移４１・地公体・定超・未計画２</t>
    <rPh sb="12" eb="13">
      <t>ミ</t>
    </rPh>
    <rPh sb="13" eb="15">
      <t>ケイカク</t>
    </rPh>
    <phoneticPr fontId="16"/>
  </si>
  <si>
    <t>B517</t>
  </si>
  <si>
    <t>就移４１・定超・期間超</t>
  </si>
  <si>
    <t>B518</t>
  </si>
  <si>
    <t>就移４１・定超・未計画１・期間超</t>
    <rPh sb="8" eb="9">
      <t>ミ</t>
    </rPh>
    <rPh sb="9" eb="11">
      <t>ケイカク</t>
    </rPh>
    <phoneticPr fontId="16"/>
  </si>
  <si>
    <t>B519</t>
  </si>
  <si>
    <t>就移４１・定超・未計画２・期間超</t>
    <rPh sb="8" eb="9">
      <t>ミ</t>
    </rPh>
    <rPh sb="9" eb="11">
      <t>ケイカク</t>
    </rPh>
    <phoneticPr fontId="16"/>
  </si>
  <si>
    <t>B520</t>
  </si>
  <si>
    <t>就移４１・地公体・定超・期間超</t>
    <rPh sb="5" eb="6">
      <t>チ</t>
    </rPh>
    <rPh sb="6" eb="7">
      <t>コウ</t>
    </rPh>
    <rPh sb="7" eb="8">
      <t>カラダ</t>
    </rPh>
    <phoneticPr fontId="16"/>
  </si>
  <si>
    <t>B521</t>
  </si>
  <si>
    <t>就移４１・地公体・定超・未計画１・期間超</t>
    <rPh sb="12" eb="13">
      <t>ミ</t>
    </rPh>
    <rPh sb="13" eb="15">
      <t>ケイカク</t>
    </rPh>
    <phoneticPr fontId="16"/>
  </si>
  <si>
    <t>B522</t>
  </si>
  <si>
    <t>就移４１・地公体・定超・未計画２・期間超</t>
    <rPh sb="12" eb="13">
      <t>ミ</t>
    </rPh>
    <rPh sb="13" eb="15">
      <t>ケイカク</t>
    </rPh>
    <phoneticPr fontId="16"/>
  </si>
  <si>
    <t>B529</t>
  </si>
  <si>
    <t>就移４２・定超</t>
    <rPh sb="5" eb="6">
      <t>テイ</t>
    </rPh>
    <rPh sb="6" eb="7">
      <t>チョウ</t>
    </rPh>
    <phoneticPr fontId="16"/>
  </si>
  <si>
    <t>B530</t>
  </si>
  <si>
    <t>就移４２・定超・未計画１</t>
    <rPh sb="8" eb="9">
      <t>ミ</t>
    </rPh>
    <rPh sb="9" eb="11">
      <t>ケイカク</t>
    </rPh>
    <phoneticPr fontId="16"/>
  </si>
  <si>
    <t>B531</t>
  </si>
  <si>
    <t>就移４２・定超・未計画２</t>
    <rPh sb="8" eb="9">
      <t>ミ</t>
    </rPh>
    <rPh sb="9" eb="11">
      <t>ケイカク</t>
    </rPh>
    <phoneticPr fontId="16"/>
  </si>
  <si>
    <t>B532</t>
  </si>
  <si>
    <t>就移４２・地公体・定超</t>
    <rPh sb="5" eb="6">
      <t>チ</t>
    </rPh>
    <rPh sb="6" eb="7">
      <t>コウ</t>
    </rPh>
    <rPh sb="7" eb="8">
      <t>カラダ</t>
    </rPh>
    <phoneticPr fontId="16"/>
  </si>
  <si>
    <t>B533</t>
  </si>
  <si>
    <t>就移４２・地公体・定超・未計画１</t>
    <rPh sb="12" eb="13">
      <t>ミ</t>
    </rPh>
    <rPh sb="13" eb="15">
      <t>ケイカク</t>
    </rPh>
    <phoneticPr fontId="16"/>
  </si>
  <si>
    <t>B534</t>
  </si>
  <si>
    <t>就移４２・地公体・定超・未計画２</t>
    <rPh sb="12" eb="13">
      <t>ミ</t>
    </rPh>
    <rPh sb="13" eb="15">
      <t>ケイカク</t>
    </rPh>
    <phoneticPr fontId="16"/>
  </si>
  <si>
    <t>B541</t>
  </si>
  <si>
    <t>就移４２・定超・期間超</t>
  </si>
  <si>
    <t>B542</t>
  </si>
  <si>
    <t>就移４２・定超・未計画１・期間超</t>
    <rPh sb="8" eb="9">
      <t>ミ</t>
    </rPh>
    <rPh sb="9" eb="11">
      <t>ケイカク</t>
    </rPh>
    <phoneticPr fontId="16"/>
  </si>
  <si>
    <t>B543</t>
  </si>
  <si>
    <t>就移４２・定超・未計画２・期間超</t>
    <rPh sb="8" eb="9">
      <t>ミ</t>
    </rPh>
    <rPh sb="9" eb="11">
      <t>ケイカク</t>
    </rPh>
    <phoneticPr fontId="16"/>
  </si>
  <si>
    <t>B544</t>
  </si>
  <si>
    <t>就移４２・地公体・定超・期間超</t>
    <rPh sb="5" eb="6">
      <t>チ</t>
    </rPh>
    <rPh sb="6" eb="7">
      <t>コウ</t>
    </rPh>
    <rPh sb="7" eb="8">
      <t>カラダ</t>
    </rPh>
    <phoneticPr fontId="16"/>
  </si>
  <si>
    <t>B545</t>
  </si>
  <si>
    <t>就移４２・地公体・定超・未計画１・期間超</t>
    <rPh sb="12" eb="13">
      <t>ミ</t>
    </rPh>
    <rPh sb="13" eb="15">
      <t>ケイカク</t>
    </rPh>
    <phoneticPr fontId="16"/>
  </si>
  <si>
    <t>B546</t>
  </si>
  <si>
    <t>就移４２・地公体・定超・未計画２・期間超</t>
    <rPh sb="12" eb="13">
      <t>ミ</t>
    </rPh>
    <rPh sb="13" eb="15">
      <t>ケイカク</t>
    </rPh>
    <phoneticPr fontId="16"/>
  </si>
  <si>
    <t>B553</t>
  </si>
  <si>
    <t>就移４３・定超</t>
    <rPh sb="5" eb="6">
      <t>テイ</t>
    </rPh>
    <rPh sb="6" eb="7">
      <t>チョウ</t>
    </rPh>
    <phoneticPr fontId="16"/>
  </si>
  <si>
    <t>B554</t>
  </si>
  <si>
    <t>就移４３・定超・未計画１</t>
    <rPh sb="8" eb="9">
      <t>ミ</t>
    </rPh>
    <rPh sb="9" eb="11">
      <t>ケイカク</t>
    </rPh>
    <phoneticPr fontId="16"/>
  </si>
  <si>
    <t>B555</t>
  </si>
  <si>
    <t>就移４３・定超・未計画２</t>
    <rPh sb="8" eb="9">
      <t>ミ</t>
    </rPh>
    <rPh sb="9" eb="11">
      <t>ケイカク</t>
    </rPh>
    <phoneticPr fontId="16"/>
  </si>
  <si>
    <t>B556</t>
  </si>
  <si>
    <t>就移４３・地公体・定超</t>
    <rPh sb="5" eb="6">
      <t>チ</t>
    </rPh>
    <rPh sb="6" eb="7">
      <t>コウ</t>
    </rPh>
    <rPh sb="7" eb="8">
      <t>カラダ</t>
    </rPh>
    <phoneticPr fontId="16"/>
  </si>
  <si>
    <t>B557</t>
  </si>
  <si>
    <t>就移４３・地公体・定超・未計画１</t>
    <rPh sb="12" eb="13">
      <t>ミ</t>
    </rPh>
    <rPh sb="13" eb="15">
      <t>ケイカク</t>
    </rPh>
    <phoneticPr fontId="16"/>
  </si>
  <si>
    <t>B558</t>
  </si>
  <si>
    <t>就移４３・地公体・定超・未計画２</t>
    <rPh sb="12" eb="13">
      <t>ミ</t>
    </rPh>
    <rPh sb="13" eb="15">
      <t>ケイカク</t>
    </rPh>
    <phoneticPr fontId="16"/>
  </si>
  <si>
    <t>B565</t>
  </si>
  <si>
    <t>就移４３・定超・期間超</t>
  </si>
  <si>
    <t>B566</t>
  </si>
  <si>
    <t>就移４３・定超・未計画１・期間超</t>
    <rPh sb="8" eb="9">
      <t>ミ</t>
    </rPh>
    <rPh sb="9" eb="11">
      <t>ケイカク</t>
    </rPh>
    <phoneticPr fontId="16"/>
  </si>
  <si>
    <t>B567</t>
  </si>
  <si>
    <t>就移４３・定超・未計画２・期間超</t>
    <rPh sb="8" eb="9">
      <t>ミ</t>
    </rPh>
    <rPh sb="9" eb="11">
      <t>ケイカク</t>
    </rPh>
    <phoneticPr fontId="16"/>
  </si>
  <si>
    <t>B568</t>
  </si>
  <si>
    <t>就移４３・地公体・定超・期間超</t>
    <rPh sb="5" eb="6">
      <t>チ</t>
    </rPh>
    <rPh sb="6" eb="7">
      <t>コウ</t>
    </rPh>
    <rPh sb="7" eb="8">
      <t>カラダ</t>
    </rPh>
    <phoneticPr fontId="16"/>
  </si>
  <si>
    <t>B569</t>
  </si>
  <si>
    <t>就移４３・地公体・定超・未計画１・期間超</t>
    <rPh sb="12" eb="13">
      <t>ミ</t>
    </rPh>
    <rPh sb="13" eb="15">
      <t>ケイカク</t>
    </rPh>
    <phoneticPr fontId="16"/>
  </si>
  <si>
    <t>B570</t>
  </si>
  <si>
    <t>就移４３・地公体・定超・未計画２・期間超</t>
    <rPh sb="12" eb="13">
      <t>ミ</t>
    </rPh>
    <rPh sb="13" eb="15">
      <t>ケイカク</t>
    </rPh>
    <phoneticPr fontId="16"/>
  </si>
  <si>
    <t>B577</t>
  </si>
  <si>
    <t>就移４４・定超</t>
    <rPh sb="5" eb="6">
      <t>テイ</t>
    </rPh>
    <rPh sb="6" eb="7">
      <t>チョウ</t>
    </rPh>
    <phoneticPr fontId="16"/>
  </si>
  <si>
    <t>B578</t>
  </si>
  <si>
    <t>就移４４・定超・未計画１</t>
    <rPh sb="8" eb="9">
      <t>ミ</t>
    </rPh>
    <rPh sb="9" eb="11">
      <t>ケイカク</t>
    </rPh>
    <phoneticPr fontId="16"/>
  </si>
  <si>
    <t>B579</t>
  </si>
  <si>
    <t>就移４４・定超・未計画２</t>
    <rPh sb="8" eb="9">
      <t>ミ</t>
    </rPh>
    <rPh sb="9" eb="11">
      <t>ケイカク</t>
    </rPh>
    <phoneticPr fontId="16"/>
  </si>
  <si>
    <t>B580</t>
  </si>
  <si>
    <t>就移４４・地公体・定超</t>
    <rPh sb="5" eb="6">
      <t>チ</t>
    </rPh>
    <rPh sb="6" eb="7">
      <t>コウ</t>
    </rPh>
    <rPh sb="7" eb="8">
      <t>カラダ</t>
    </rPh>
    <phoneticPr fontId="16"/>
  </si>
  <si>
    <t>B581</t>
  </si>
  <si>
    <t>就移４４・地公体・定超・未計画１</t>
    <rPh sb="12" eb="13">
      <t>ミ</t>
    </rPh>
    <rPh sb="13" eb="15">
      <t>ケイカク</t>
    </rPh>
    <phoneticPr fontId="16"/>
  </si>
  <si>
    <t>B582</t>
  </si>
  <si>
    <t>就移４４・地公体・定超・未計画２</t>
    <rPh sb="12" eb="13">
      <t>ミ</t>
    </rPh>
    <rPh sb="13" eb="15">
      <t>ケイカク</t>
    </rPh>
    <phoneticPr fontId="16"/>
  </si>
  <si>
    <t>B589</t>
  </si>
  <si>
    <t>就移４４・定超・期間超</t>
  </si>
  <si>
    <t>B590</t>
  </si>
  <si>
    <t>就移４４・定超・未計画１・期間超</t>
    <rPh sb="8" eb="9">
      <t>ミ</t>
    </rPh>
    <rPh sb="9" eb="11">
      <t>ケイカク</t>
    </rPh>
    <phoneticPr fontId="16"/>
  </si>
  <si>
    <t>B591</t>
  </si>
  <si>
    <t>就移４４・定超・未計画２・期間超</t>
    <rPh sb="8" eb="9">
      <t>ミ</t>
    </rPh>
    <rPh sb="9" eb="11">
      <t>ケイカク</t>
    </rPh>
    <phoneticPr fontId="16"/>
  </si>
  <si>
    <t>B592</t>
  </si>
  <si>
    <t>就移４４・地公体・定超・期間超</t>
    <rPh sb="5" eb="6">
      <t>チ</t>
    </rPh>
    <rPh sb="6" eb="7">
      <t>コウ</t>
    </rPh>
    <rPh sb="7" eb="8">
      <t>カラダ</t>
    </rPh>
    <phoneticPr fontId="16"/>
  </si>
  <si>
    <t>B593</t>
  </si>
  <si>
    <t>就移４４・地公体・定超・未計画１・期間超</t>
    <rPh sb="12" eb="13">
      <t>ミ</t>
    </rPh>
    <rPh sb="13" eb="15">
      <t>ケイカク</t>
    </rPh>
    <phoneticPr fontId="16"/>
  </si>
  <si>
    <t>B594</t>
  </si>
  <si>
    <t>就移４４・地公体・定超・未計画２・期間超</t>
    <rPh sb="12" eb="13">
      <t>ミ</t>
    </rPh>
    <rPh sb="13" eb="15">
      <t>ケイカク</t>
    </rPh>
    <phoneticPr fontId="16"/>
  </si>
  <si>
    <t>B601</t>
  </si>
  <si>
    <t>就移４５・定超</t>
    <rPh sb="5" eb="6">
      <t>テイ</t>
    </rPh>
    <rPh sb="6" eb="7">
      <t>チョウ</t>
    </rPh>
    <phoneticPr fontId="16"/>
  </si>
  <si>
    <t>B602</t>
  </si>
  <si>
    <t>就移４５・定超・未計画１</t>
    <rPh sb="8" eb="9">
      <t>ミ</t>
    </rPh>
    <rPh sb="9" eb="11">
      <t>ケイカク</t>
    </rPh>
    <phoneticPr fontId="16"/>
  </si>
  <si>
    <t>B603</t>
  </si>
  <si>
    <t>就移４５・定超・未計画２</t>
    <rPh sb="8" eb="9">
      <t>ミ</t>
    </rPh>
    <rPh sb="9" eb="11">
      <t>ケイカク</t>
    </rPh>
    <phoneticPr fontId="16"/>
  </si>
  <si>
    <t>B604</t>
  </si>
  <si>
    <t>就移４５・地公体・定超</t>
    <rPh sb="5" eb="6">
      <t>チ</t>
    </rPh>
    <rPh sb="6" eb="7">
      <t>コウ</t>
    </rPh>
    <rPh sb="7" eb="8">
      <t>カラダ</t>
    </rPh>
    <phoneticPr fontId="16"/>
  </si>
  <si>
    <t>B605</t>
  </si>
  <si>
    <t>就移４５・地公体・定超・未計画１</t>
    <rPh sb="12" eb="13">
      <t>ミ</t>
    </rPh>
    <rPh sb="13" eb="15">
      <t>ケイカク</t>
    </rPh>
    <phoneticPr fontId="16"/>
  </si>
  <si>
    <t>B606</t>
  </si>
  <si>
    <t>就移４５・地公体・定超・未計画２</t>
    <rPh sb="12" eb="13">
      <t>ミ</t>
    </rPh>
    <rPh sb="13" eb="15">
      <t>ケイカク</t>
    </rPh>
    <phoneticPr fontId="16"/>
  </si>
  <si>
    <t>B613</t>
  </si>
  <si>
    <t>就移４５・定超・期間超</t>
  </si>
  <si>
    <t>B614</t>
  </si>
  <si>
    <t>就移４５・定超・未計画１・期間超</t>
    <rPh sb="8" eb="9">
      <t>ミ</t>
    </rPh>
    <rPh sb="9" eb="11">
      <t>ケイカク</t>
    </rPh>
    <phoneticPr fontId="16"/>
  </si>
  <si>
    <t>B615</t>
  </si>
  <si>
    <t>就移４５・定超・未計画２・期間超</t>
    <rPh sb="8" eb="9">
      <t>ミ</t>
    </rPh>
    <rPh sb="9" eb="11">
      <t>ケイカク</t>
    </rPh>
    <phoneticPr fontId="16"/>
  </si>
  <si>
    <t>B616</t>
  </si>
  <si>
    <t>就移４５・地公体・定超・期間超</t>
    <rPh sb="5" eb="6">
      <t>チ</t>
    </rPh>
    <rPh sb="6" eb="7">
      <t>コウ</t>
    </rPh>
    <rPh sb="7" eb="8">
      <t>カラダ</t>
    </rPh>
    <phoneticPr fontId="16"/>
  </si>
  <si>
    <t>B617</t>
  </si>
  <si>
    <t>就移４５・地公体・定超・未計画１・期間超</t>
    <rPh sb="12" eb="13">
      <t>ミ</t>
    </rPh>
    <rPh sb="13" eb="15">
      <t>ケイカク</t>
    </rPh>
    <phoneticPr fontId="16"/>
  </si>
  <si>
    <t>B618</t>
  </si>
  <si>
    <t>就移４５・地公体・定超・未計画２・期間超</t>
    <rPh sb="12" eb="13">
      <t>ミ</t>
    </rPh>
    <rPh sb="13" eb="15">
      <t>ケイカク</t>
    </rPh>
    <phoneticPr fontId="16"/>
  </si>
  <si>
    <t>B625</t>
  </si>
  <si>
    <t>就移４６・定超</t>
    <rPh sb="5" eb="6">
      <t>テイ</t>
    </rPh>
    <rPh sb="6" eb="7">
      <t>チョウ</t>
    </rPh>
    <phoneticPr fontId="16"/>
  </si>
  <si>
    <t>B626</t>
    <phoneticPr fontId="16"/>
  </si>
  <si>
    <t>就移４６・定超・未計画１</t>
    <rPh sb="8" eb="9">
      <t>ミ</t>
    </rPh>
    <rPh sb="9" eb="11">
      <t>ケイカク</t>
    </rPh>
    <phoneticPr fontId="16"/>
  </si>
  <si>
    <t>B627</t>
  </si>
  <si>
    <t>就移４６・定超・未計画２</t>
    <rPh sb="8" eb="9">
      <t>ミ</t>
    </rPh>
    <rPh sb="9" eb="11">
      <t>ケイカク</t>
    </rPh>
    <phoneticPr fontId="16"/>
  </si>
  <si>
    <t>B628</t>
  </si>
  <si>
    <t>就移４６・地公体・定超</t>
    <rPh sb="5" eb="6">
      <t>チ</t>
    </rPh>
    <rPh sb="6" eb="7">
      <t>コウ</t>
    </rPh>
    <rPh sb="7" eb="8">
      <t>カラダ</t>
    </rPh>
    <phoneticPr fontId="16"/>
  </si>
  <si>
    <t>B629</t>
  </si>
  <si>
    <t>就移４６・地公体・定超・未計画１</t>
    <rPh sb="12" eb="13">
      <t>ミ</t>
    </rPh>
    <rPh sb="13" eb="15">
      <t>ケイカク</t>
    </rPh>
    <phoneticPr fontId="16"/>
  </si>
  <si>
    <t>B630</t>
  </si>
  <si>
    <t>就移４６・地公体・定超・未計画２</t>
    <rPh sb="12" eb="13">
      <t>ミ</t>
    </rPh>
    <rPh sb="13" eb="15">
      <t>ケイカク</t>
    </rPh>
    <phoneticPr fontId="16"/>
  </si>
  <si>
    <t>B637</t>
  </si>
  <si>
    <t>就移４６・定超・期間超</t>
  </si>
  <si>
    <t>B638</t>
  </si>
  <si>
    <t>就移４６・定超・未計画１・期間超</t>
    <rPh sb="8" eb="9">
      <t>ミ</t>
    </rPh>
    <rPh sb="9" eb="11">
      <t>ケイカク</t>
    </rPh>
    <phoneticPr fontId="16"/>
  </si>
  <si>
    <t>B639</t>
  </si>
  <si>
    <t>就移４６・定超・未計画２・期間超</t>
    <rPh sb="8" eb="9">
      <t>ミ</t>
    </rPh>
    <rPh sb="9" eb="11">
      <t>ケイカク</t>
    </rPh>
    <phoneticPr fontId="16"/>
  </si>
  <si>
    <t>B640</t>
  </si>
  <si>
    <t>就移４６・地公体・定超・期間超</t>
    <rPh sb="5" eb="6">
      <t>チ</t>
    </rPh>
    <rPh sb="6" eb="7">
      <t>コウ</t>
    </rPh>
    <rPh sb="7" eb="8">
      <t>カラダ</t>
    </rPh>
    <phoneticPr fontId="16"/>
  </si>
  <si>
    <t>B641</t>
  </si>
  <si>
    <t>就移４６・地公体・定超・未計画１・期間超</t>
    <rPh sb="12" eb="13">
      <t>ミ</t>
    </rPh>
    <rPh sb="13" eb="15">
      <t>ケイカク</t>
    </rPh>
    <phoneticPr fontId="16"/>
  </si>
  <si>
    <t>B642</t>
  </si>
  <si>
    <t>就移４６・地公体・定超・未計画２・期間超</t>
    <rPh sb="12" eb="13">
      <t>ミ</t>
    </rPh>
    <rPh sb="13" eb="15">
      <t>ケイカク</t>
    </rPh>
    <phoneticPr fontId="16"/>
  </si>
  <si>
    <t>B649</t>
  </si>
  <si>
    <t>就移４７・定超</t>
    <rPh sb="5" eb="6">
      <t>テイ</t>
    </rPh>
    <rPh sb="6" eb="7">
      <t>チョウ</t>
    </rPh>
    <phoneticPr fontId="16"/>
  </si>
  <si>
    <t>B650</t>
  </si>
  <si>
    <t>就移４７・定超・未計画１</t>
    <rPh sb="8" eb="9">
      <t>ミ</t>
    </rPh>
    <rPh sb="9" eb="11">
      <t>ケイカク</t>
    </rPh>
    <phoneticPr fontId="16"/>
  </si>
  <si>
    <t>B651</t>
  </si>
  <si>
    <t>就移４７・定超・未計画２</t>
    <rPh sb="8" eb="9">
      <t>ミ</t>
    </rPh>
    <rPh sb="9" eb="11">
      <t>ケイカク</t>
    </rPh>
    <phoneticPr fontId="16"/>
  </si>
  <si>
    <t>B652</t>
  </si>
  <si>
    <t>就移４７・地公体・定超</t>
    <rPh sb="5" eb="6">
      <t>チ</t>
    </rPh>
    <rPh sb="6" eb="7">
      <t>コウ</t>
    </rPh>
    <rPh sb="7" eb="8">
      <t>カラダ</t>
    </rPh>
    <phoneticPr fontId="16"/>
  </si>
  <si>
    <t>B653</t>
  </si>
  <si>
    <t>就移４７・地公体・定超・未計画１</t>
    <rPh sb="12" eb="13">
      <t>ミ</t>
    </rPh>
    <rPh sb="13" eb="15">
      <t>ケイカク</t>
    </rPh>
    <phoneticPr fontId="16"/>
  </si>
  <si>
    <t>B654</t>
  </si>
  <si>
    <t>就移４７・地公体・定超・未計画２</t>
    <rPh sb="12" eb="13">
      <t>ミ</t>
    </rPh>
    <rPh sb="13" eb="15">
      <t>ケイカク</t>
    </rPh>
    <phoneticPr fontId="16"/>
  </si>
  <si>
    <t>B661</t>
  </si>
  <si>
    <t>就移４７・定超・期間超</t>
  </si>
  <si>
    <t>B662</t>
  </si>
  <si>
    <t>就移４７・定超・未計画１・期間超</t>
    <rPh sb="8" eb="9">
      <t>ミ</t>
    </rPh>
    <rPh sb="9" eb="11">
      <t>ケイカク</t>
    </rPh>
    <phoneticPr fontId="16"/>
  </si>
  <si>
    <t>B663</t>
  </si>
  <si>
    <t>就移４７・定超・未計画２・期間超</t>
    <rPh sb="8" eb="9">
      <t>ミ</t>
    </rPh>
    <rPh sb="9" eb="11">
      <t>ケイカク</t>
    </rPh>
    <phoneticPr fontId="16"/>
  </si>
  <si>
    <t>B664</t>
  </si>
  <si>
    <t>就移４７・地公体・定超・期間超</t>
    <rPh sb="5" eb="6">
      <t>チ</t>
    </rPh>
    <rPh sb="6" eb="7">
      <t>コウ</t>
    </rPh>
    <rPh sb="7" eb="8">
      <t>カラダ</t>
    </rPh>
    <phoneticPr fontId="16"/>
  </si>
  <si>
    <t>B665</t>
  </si>
  <si>
    <t>就移４７・地公体・定超・未計画１・期間超</t>
    <rPh sb="12" eb="13">
      <t>ミ</t>
    </rPh>
    <rPh sb="13" eb="15">
      <t>ケイカク</t>
    </rPh>
    <phoneticPr fontId="16"/>
  </si>
  <si>
    <t>B666</t>
  </si>
  <si>
    <t>就移４７・地公体・定超・未計画２・期間超</t>
    <rPh sb="12" eb="13">
      <t>ミ</t>
    </rPh>
    <rPh sb="13" eb="15">
      <t>ケイカク</t>
    </rPh>
    <phoneticPr fontId="16"/>
  </si>
  <si>
    <t>B673</t>
  </si>
  <si>
    <t>就移５１・定超</t>
    <rPh sb="5" eb="6">
      <t>テイ</t>
    </rPh>
    <rPh sb="6" eb="7">
      <t>チョウ</t>
    </rPh>
    <phoneticPr fontId="16"/>
  </si>
  <si>
    <t>B674</t>
  </si>
  <si>
    <t>就移５１・定超・未計画１</t>
    <rPh sb="8" eb="9">
      <t>ミ</t>
    </rPh>
    <rPh sb="9" eb="11">
      <t>ケイカク</t>
    </rPh>
    <phoneticPr fontId="16"/>
  </si>
  <si>
    <t>B675</t>
  </si>
  <si>
    <t>就移５１・定超・未計画２</t>
    <rPh sb="8" eb="9">
      <t>ミ</t>
    </rPh>
    <rPh sb="9" eb="11">
      <t>ケイカク</t>
    </rPh>
    <phoneticPr fontId="16"/>
  </si>
  <si>
    <t>B676</t>
  </si>
  <si>
    <t>就移５１・地公体・定超</t>
    <rPh sb="5" eb="6">
      <t>チ</t>
    </rPh>
    <rPh sb="6" eb="7">
      <t>コウ</t>
    </rPh>
    <rPh sb="7" eb="8">
      <t>カラダ</t>
    </rPh>
    <phoneticPr fontId="16"/>
  </si>
  <si>
    <t>B677</t>
  </si>
  <si>
    <t>就移５１・地公体・定超・未計画１</t>
    <rPh sb="12" eb="13">
      <t>ミ</t>
    </rPh>
    <rPh sb="13" eb="15">
      <t>ケイカク</t>
    </rPh>
    <phoneticPr fontId="16"/>
  </si>
  <si>
    <t>B678</t>
  </si>
  <si>
    <t>就移５１・地公体・定超・未計画２</t>
    <rPh sb="12" eb="13">
      <t>ミ</t>
    </rPh>
    <rPh sb="13" eb="15">
      <t>ケイカク</t>
    </rPh>
    <phoneticPr fontId="16"/>
  </si>
  <si>
    <t>B685</t>
  </si>
  <si>
    <t>就移５１・定超・期間超</t>
  </si>
  <si>
    <t>B686</t>
  </si>
  <si>
    <t>就移５１・定超・未計画１・期間超</t>
    <rPh sb="8" eb="9">
      <t>ミ</t>
    </rPh>
    <rPh sb="9" eb="11">
      <t>ケイカク</t>
    </rPh>
    <phoneticPr fontId="16"/>
  </si>
  <si>
    <t>B687</t>
  </si>
  <si>
    <t>就移５１・定超・未計画２・期間超</t>
    <rPh sb="8" eb="9">
      <t>ミ</t>
    </rPh>
    <rPh sb="9" eb="11">
      <t>ケイカク</t>
    </rPh>
    <phoneticPr fontId="16"/>
  </si>
  <si>
    <t>B688</t>
  </si>
  <si>
    <t>就移５１・地公体・定超・期間超</t>
    <rPh sb="5" eb="6">
      <t>チ</t>
    </rPh>
    <rPh sb="6" eb="7">
      <t>コウ</t>
    </rPh>
    <rPh sb="7" eb="8">
      <t>カラダ</t>
    </rPh>
    <phoneticPr fontId="16"/>
  </si>
  <si>
    <t>B689</t>
  </si>
  <si>
    <t>就移５１・地公体・定超・未計画１・期間超</t>
    <rPh sb="12" eb="13">
      <t>ミ</t>
    </rPh>
    <rPh sb="13" eb="15">
      <t>ケイカク</t>
    </rPh>
    <phoneticPr fontId="16"/>
  </si>
  <si>
    <t>B690</t>
  </si>
  <si>
    <t>就移５１・地公体・定超・未計画２・期間超</t>
    <rPh sb="12" eb="13">
      <t>ミ</t>
    </rPh>
    <rPh sb="13" eb="15">
      <t>ケイカク</t>
    </rPh>
    <phoneticPr fontId="16"/>
  </si>
  <si>
    <t>B697</t>
  </si>
  <si>
    <t>就移５２・定超</t>
    <rPh sb="5" eb="6">
      <t>テイ</t>
    </rPh>
    <rPh sb="6" eb="7">
      <t>チョウ</t>
    </rPh>
    <phoneticPr fontId="16"/>
  </si>
  <si>
    <t>B698</t>
  </si>
  <si>
    <t>就移５２・定超・未計画１</t>
    <rPh sb="8" eb="9">
      <t>ミ</t>
    </rPh>
    <rPh sb="9" eb="11">
      <t>ケイカク</t>
    </rPh>
    <phoneticPr fontId="16"/>
  </si>
  <si>
    <t>B699</t>
  </si>
  <si>
    <t>就移５２・定超・未計画２</t>
    <rPh sb="8" eb="9">
      <t>ミ</t>
    </rPh>
    <rPh sb="9" eb="11">
      <t>ケイカク</t>
    </rPh>
    <phoneticPr fontId="16"/>
  </si>
  <si>
    <t>B700</t>
  </si>
  <si>
    <t>就移５２・地公体・定超</t>
    <rPh sb="5" eb="6">
      <t>チ</t>
    </rPh>
    <rPh sb="6" eb="7">
      <t>コウ</t>
    </rPh>
    <rPh sb="7" eb="8">
      <t>カラダ</t>
    </rPh>
    <phoneticPr fontId="16"/>
  </si>
  <si>
    <t>B701</t>
  </si>
  <si>
    <t>就移５２・地公体・定超・未計画１</t>
    <rPh sb="12" eb="13">
      <t>ミ</t>
    </rPh>
    <rPh sb="13" eb="15">
      <t>ケイカク</t>
    </rPh>
    <phoneticPr fontId="16"/>
  </si>
  <si>
    <t>B702</t>
  </si>
  <si>
    <t>就移５２・地公体・定超・未計画２</t>
    <rPh sb="12" eb="13">
      <t>ミ</t>
    </rPh>
    <rPh sb="13" eb="15">
      <t>ケイカク</t>
    </rPh>
    <phoneticPr fontId="16"/>
  </si>
  <si>
    <t>B709</t>
  </si>
  <si>
    <t>就移５２・定超・期間超</t>
  </si>
  <si>
    <t>B710</t>
  </si>
  <si>
    <t>就移５２・定超・未計画１・期間超</t>
    <rPh sb="8" eb="9">
      <t>ミ</t>
    </rPh>
    <rPh sb="9" eb="11">
      <t>ケイカク</t>
    </rPh>
    <phoneticPr fontId="16"/>
  </si>
  <si>
    <t>B711</t>
  </si>
  <si>
    <t>就移５２・定超・未計画２・期間超</t>
    <rPh sb="8" eb="9">
      <t>ミ</t>
    </rPh>
    <rPh sb="9" eb="11">
      <t>ケイカク</t>
    </rPh>
    <phoneticPr fontId="16"/>
  </si>
  <si>
    <t>B712</t>
  </si>
  <si>
    <t>就移５２・地公体・定超・期間超</t>
    <rPh sb="5" eb="6">
      <t>チ</t>
    </rPh>
    <rPh sb="6" eb="7">
      <t>コウ</t>
    </rPh>
    <rPh sb="7" eb="8">
      <t>カラダ</t>
    </rPh>
    <phoneticPr fontId="16"/>
  </si>
  <si>
    <t>B713</t>
  </si>
  <si>
    <t>就移５２・地公体・定超・未計画１・期間超</t>
    <rPh sb="12" eb="13">
      <t>ミ</t>
    </rPh>
    <rPh sb="13" eb="15">
      <t>ケイカク</t>
    </rPh>
    <phoneticPr fontId="16"/>
  </si>
  <si>
    <t>B714</t>
  </si>
  <si>
    <t>就移５２・地公体・定超・未計画２・期間超</t>
    <rPh sb="12" eb="13">
      <t>ミ</t>
    </rPh>
    <rPh sb="13" eb="15">
      <t>ケイカク</t>
    </rPh>
    <phoneticPr fontId="16"/>
  </si>
  <si>
    <t>B721</t>
  </si>
  <si>
    <t>就移５３・定超</t>
    <rPh sb="5" eb="6">
      <t>テイ</t>
    </rPh>
    <rPh sb="6" eb="7">
      <t>チョウ</t>
    </rPh>
    <phoneticPr fontId="16"/>
  </si>
  <si>
    <t>B722</t>
  </si>
  <si>
    <t>就移５３・定超・未計画１</t>
    <rPh sb="8" eb="9">
      <t>ミ</t>
    </rPh>
    <rPh sb="9" eb="11">
      <t>ケイカク</t>
    </rPh>
    <phoneticPr fontId="16"/>
  </si>
  <si>
    <t>B723</t>
  </si>
  <si>
    <t>就移５３・定超・未計画２</t>
    <rPh sb="8" eb="9">
      <t>ミ</t>
    </rPh>
    <rPh sb="9" eb="11">
      <t>ケイカク</t>
    </rPh>
    <phoneticPr fontId="16"/>
  </si>
  <si>
    <t>B724</t>
  </si>
  <si>
    <t>就移５３・地公体・定超</t>
    <rPh sb="5" eb="6">
      <t>チ</t>
    </rPh>
    <rPh sb="6" eb="7">
      <t>コウ</t>
    </rPh>
    <rPh sb="7" eb="8">
      <t>カラダ</t>
    </rPh>
    <phoneticPr fontId="16"/>
  </si>
  <si>
    <t>B725</t>
  </si>
  <si>
    <t>就移５３・地公体・定超・未計画１</t>
    <rPh sb="12" eb="13">
      <t>ミ</t>
    </rPh>
    <rPh sb="13" eb="15">
      <t>ケイカク</t>
    </rPh>
    <phoneticPr fontId="16"/>
  </si>
  <si>
    <t>B726</t>
  </si>
  <si>
    <t>就移５３・地公体・定超・未計画２</t>
    <rPh sb="12" eb="13">
      <t>ミ</t>
    </rPh>
    <rPh sb="13" eb="15">
      <t>ケイカク</t>
    </rPh>
    <phoneticPr fontId="16"/>
  </si>
  <si>
    <t>B733</t>
  </si>
  <si>
    <t>就移５３・定超・期間超</t>
  </si>
  <si>
    <t>B734</t>
  </si>
  <si>
    <t>就移５３・定超・未計画１・期間超</t>
    <rPh sb="8" eb="9">
      <t>ミ</t>
    </rPh>
    <rPh sb="9" eb="11">
      <t>ケイカク</t>
    </rPh>
    <phoneticPr fontId="16"/>
  </si>
  <si>
    <t>B735</t>
  </si>
  <si>
    <t>就移５３・定超・未計画２・期間超</t>
    <rPh sb="8" eb="9">
      <t>ミ</t>
    </rPh>
    <rPh sb="9" eb="11">
      <t>ケイカク</t>
    </rPh>
    <phoneticPr fontId="16"/>
  </si>
  <si>
    <t>B736</t>
  </si>
  <si>
    <t>就移５３・地公体・定超・期間超</t>
    <rPh sb="5" eb="6">
      <t>チ</t>
    </rPh>
    <rPh sb="6" eb="7">
      <t>コウ</t>
    </rPh>
    <rPh sb="7" eb="8">
      <t>カラダ</t>
    </rPh>
    <phoneticPr fontId="16"/>
  </si>
  <si>
    <t>B737</t>
  </si>
  <si>
    <t>就移５３・地公体・定超・未計画１・期間超</t>
    <rPh sb="12" eb="13">
      <t>ミ</t>
    </rPh>
    <rPh sb="13" eb="15">
      <t>ケイカク</t>
    </rPh>
    <phoneticPr fontId="16"/>
  </si>
  <si>
    <t>B738</t>
  </si>
  <si>
    <t>就移５３・地公体・定超・未計画２・期間超</t>
    <rPh sb="12" eb="13">
      <t>ミ</t>
    </rPh>
    <rPh sb="13" eb="15">
      <t>ケイカク</t>
    </rPh>
    <phoneticPr fontId="16"/>
  </si>
  <si>
    <t>B745</t>
  </si>
  <si>
    <t>就移５４・定超</t>
    <rPh sb="5" eb="6">
      <t>テイ</t>
    </rPh>
    <rPh sb="6" eb="7">
      <t>チョウ</t>
    </rPh>
    <phoneticPr fontId="16"/>
  </si>
  <si>
    <t>B746</t>
  </si>
  <si>
    <t>就移５４・定超・未計画１</t>
    <rPh sb="8" eb="9">
      <t>ミ</t>
    </rPh>
    <rPh sb="9" eb="11">
      <t>ケイカク</t>
    </rPh>
    <phoneticPr fontId="16"/>
  </si>
  <si>
    <t>B747</t>
  </si>
  <si>
    <t>就移５４・定超・未計画２</t>
    <rPh sb="8" eb="9">
      <t>ミ</t>
    </rPh>
    <rPh sb="9" eb="11">
      <t>ケイカク</t>
    </rPh>
    <phoneticPr fontId="16"/>
  </si>
  <si>
    <t>B748</t>
  </si>
  <si>
    <t>就移５４・地公体・定超</t>
    <rPh sb="5" eb="6">
      <t>チ</t>
    </rPh>
    <rPh sb="6" eb="7">
      <t>コウ</t>
    </rPh>
    <rPh sb="7" eb="8">
      <t>カラダ</t>
    </rPh>
    <phoneticPr fontId="16"/>
  </si>
  <si>
    <t>B749</t>
  </si>
  <si>
    <t>就移５４・地公体・定超・未計画１</t>
    <rPh sb="12" eb="13">
      <t>ミ</t>
    </rPh>
    <rPh sb="13" eb="15">
      <t>ケイカク</t>
    </rPh>
    <phoneticPr fontId="16"/>
  </si>
  <si>
    <t>B750</t>
  </si>
  <si>
    <t>就移５４・地公体・定超・未計画２</t>
    <rPh sb="12" eb="13">
      <t>ミ</t>
    </rPh>
    <rPh sb="13" eb="15">
      <t>ケイカク</t>
    </rPh>
    <phoneticPr fontId="16"/>
  </si>
  <si>
    <t>B757</t>
  </si>
  <si>
    <t>就移５４・定超・期間超</t>
  </si>
  <si>
    <t>B758</t>
  </si>
  <si>
    <t>就移５４・定超・未計画１・期間超</t>
    <rPh sb="8" eb="9">
      <t>ミ</t>
    </rPh>
    <rPh sb="9" eb="11">
      <t>ケイカク</t>
    </rPh>
    <phoneticPr fontId="16"/>
  </si>
  <si>
    <t>B759</t>
  </si>
  <si>
    <t>就移５４・定超・未計画２・期間超</t>
    <rPh sb="8" eb="9">
      <t>ミ</t>
    </rPh>
    <rPh sb="9" eb="11">
      <t>ケイカク</t>
    </rPh>
    <phoneticPr fontId="16"/>
  </si>
  <si>
    <t>B760</t>
  </si>
  <si>
    <t>就移５４・地公体・定超・期間超</t>
    <rPh sb="5" eb="6">
      <t>チ</t>
    </rPh>
    <rPh sb="6" eb="7">
      <t>コウ</t>
    </rPh>
    <rPh sb="7" eb="8">
      <t>カラダ</t>
    </rPh>
    <phoneticPr fontId="16"/>
  </si>
  <si>
    <t>B761</t>
  </si>
  <si>
    <t>就移５４・地公体・定超・未計画１・期間超</t>
    <rPh sb="12" eb="13">
      <t>ミ</t>
    </rPh>
    <rPh sb="13" eb="15">
      <t>ケイカク</t>
    </rPh>
    <phoneticPr fontId="16"/>
  </si>
  <si>
    <t>B762</t>
  </si>
  <si>
    <t>就移５４・地公体・定超・未計画２・期間超</t>
    <rPh sb="12" eb="13">
      <t>ミ</t>
    </rPh>
    <rPh sb="13" eb="15">
      <t>ケイカク</t>
    </rPh>
    <phoneticPr fontId="16"/>
  </si>
  <si>
    <t>B769</t>
  </si>
  <si>
    <t>就移５５・定超</t>
    <rPh sb="5" eb="6">
      <t>テイ</t>
    </rPh>
    <rPh sb="6" eb="7">
      <t>チョウ</t>
    </rPh>
    <phoneticPr fontId="16"/>
  </si>
  <si>
    <t>B770</t>
  </si>
  <si>
    <t>就移５５・定超・未計画１</t>
    <rPh sb="8" eb="9">
      <t>ミ</t>
    </rPh>
    <rPh sb="9" eb="11">
      <t>ケイカク</t>
    </rPh>
    <phoneticPr fontId="16"/>
  </si>
  <si>
    <t>B771</t>
  </si>
  <si>
    <t>就移５５・定超・未計画２</t>
    <rPh sb="8" eb="9">
      <t>ミ</t>
    </rPh>
    <rPh sb="9" eb="11">
      <t>ケイカク</t>
    </rPh>
    <phoneticPr fontId="16"/>
  </si>
  <si>
    <t>B772</t>
  </si>
  <si>
    <t>就移５５・地公体・定超</t>
    <rPh sb="5" eb="6">
      <t>チ</t>
    </rPh>
    <rPh sb="6" eb="7">
      <t>コウ</t>
    </rPh>
    <rPh sb="7" eb="8">
      <t>カラダ</t>
    </rPh>
    <phoneticPr fontId="16"/>
  </si>
  <si>
    <t>B773</t>
  </si>
  <si>
    <t>就移５５・地公体・定超・未計画１</t>
    <rPh sb="12" eb="13">
      <t>ミ</t>
    </rPh>
    <rPh sb="13" eb="15">
      <t>ケイカク</t>
    </rPh>
    <phoneticPr fontId="16"/>
  </si>
  <si>
    <t>B774</t>
  </si>
  <si>
    <t>就移５５・地公体・定超・未計画２</t>
    <rPh sb="12" eb="13">
      <t>ミ</t>
    </rPh>
    <rPh sb="13" eb="15">
      <t>ケイカク</t>
    </rPh>
    <phoneticPr fontId="16"/>
  </si>
  <si>
    <t>B781</t>
  </si>
  <si>
    <t>就移５５・定超・期間超</t>
  </si>
  <si>
    <t>B782</t>
  </si>
  <si>
    <t>就移５５・定超・未計画１・期間超</t>
    <rPh sb="8" eb="9">
      <t>ミ</t>
    </rPh>
    <rPh sb="9" eb="11">
      <t>ケイカク</t>
    </rPh>
    <phoneticPr fontId="16"/>
  </si>
  <si>
    <t>B783</t>
  </si>
  <si>
    <t>就移５５・定超・未計画２・期間超</t>
    <rPh sb="8" eb="9">
      <t>ミ</t>
    </rPh>
    <rPh sb="9" eb="11">
      <t>ケイカク</t>
    </rPh>
    <phoneticPr fontId="16"/>
  </si>
  <si>
    <t>B784</t>
  </si>
  <si>
    <t>就移５５・地公体・定超・期間超</t>
    <rPh sb="5" eb="6">
      <t>チ</t>
    </rPh>
    <rPh sb="6" eb="7">
      <t>コウ</t>
    </rPh>
    <rPh sb="7" eb="8">
      <t>カラダ</t>
    </rPh>
    <phoneticPr fontId="16"/>
  </si>
  <si>
    <t>B785</t>
  </si>
  <si>
    <t>就移５５・地公体・定超・未計画１・期間超</t>
    <rPh sb="12" eb="13">
      <t>ミ</t>
    </rPh>
    <rPh sb="13" eb="15">
      <t>ケイカク</t>
    </rPh>
    <phoneticPr fontId="16"/>
  </si>
  <si>
    <t>B786</t>
  </si>
  <si>
    <t>就移５５・地公体・定超・未計画２・期間超</t>
    <rPh sb="12" eb="13">
      <t>ミ</t>
    </rPh>
    <rPh sb="13" eb="15">
      <t>ケイカク</t>
    </rPh>
    <phoneticPr fontId="16"/>
  </si>
  <si>
    <t>B793</t>
  </si>
  <si>
    <t>就移５６・定超</t>
    <rPh sb="5" eb="6">
      <t>テイ</t>
    </rPh>
    <rPh sb="6" eb="7">
      <t>チョウ</t>
    </rPh>
    <phoneticPr fontId="16"/>
  </si>
  <si>
    <t>B794</t>
  </si>
  <si>
    <t>就移５６・定超・未計画１</t>
    <rPh sb="8" eb="9">
      <t>ミ</t>
    </rPh>
    <rPh sb="9" eb="11">
      <t>ケイカク</t>
    </rPh>
    <phoneticPr fontId="16"/>
  </si>
  <si>
    <t>B795</t>
  </si>
  <si>
    <t>就移５６・定超・未計画２</t>
    <rPh sb="8" eb="9">
      <t>ミ</t>
    </rPh>
    <rPh sb="9" eb="11">
      <t>ケイカク</t>
    </rPh>
    <phoneticPr fontId="16"/>
  </si>
  <si>
    <t>B796</t>
  </si>
  <si>
    <t>就移５６・地公体・定超</t>
    <rPh sb="5" eb="6">
      <t>チ</t>
    </rPh>
    <rPh sb="6" eb="7">
      <t>コウ</t>
    </rPh>
    <rPh sb="7" eb="8">
      <t>カラダ</t>
    </rPh>
    <phoneticPr fontId="16"/>
  </si>
  <si>
    <t>B797</t>
  </si>
  <si>
    <t>就移５６・地公体・定超・未計画１</t>
    <rPh sb="12" eb="13">
      <t>ミ</t>
    </rPh>
    <rPh sb="13" eb="15">
      <t>ケイカク</t>
    </rPh>
    <phoneticPr fontId="16"/>
  </si>
  <si>
    <t>B798</t>
  </si>
  <si>
    <t>就移５６・地公体・定超・未計画２</t>
    <rPh sb="12" eb="13">
      <t>ミ</t>
    </rPh>
    <rPh sb="13" eb="15">
      <t>ケイカク</t>
    </rPh>
    <phoneticPr fontId="16"/>
  </si>
  <si>
    <t>B805</t>
  </si>
  <si>
    <t>就移５６・定超・期間超</t>
  </si>
  <si>
    <t>B806</t>
  </si>
  <si>
    <t>就移５６・定超・未計画１・期間超</t>
    <rPh sb="8" eb="9">
      <t>ミ</t>
    </rPh>
    <rPh sb="9" eb="11">
      <t>ケイカク</t>
    </rPh>
    <phoneticPr fontId="16"/>
  </si>
  <si>
    <t>B807</t>
  </si>
  <si>
    <t>就移５６・定超・未計画２・期間超</t>
    <rPh sb="8" eb="9">
      <t>ミ</t>
    </rPh>
    <rPh sb="9" eb="11">
      <t>ケイカク</t>
    </rPh>
    <phoneticPr fontId="16"/>
  </si>
  <si>
    <t>B808</t>
  </si>
  <si>
    <t>就移５６・地公体・定超・期間超</t>
    <rPh sb="5" eb="6">
      <t>チ</t>
    </rPh>
    <rPh sb="6" eb="7">
      <t>コウ</t>
    </rPh>
    <rPh sb="7" eb="8">
      <t>カラダ</t>
    </rPh>
    <phoneticPr fontId="16"/>
  </si>
  <si>
    <t>B809</t>
  </si>
  <si>
    <t>就移５６・地公体・定超・未計画１・期間超</t>
    <rPh sb="12" eb="13">
      <t>ミ</t>
    </rPh>
    <rPh sb="13" eb="15">
      <t>ケイカク</t>
    </rPh>
    <phoneticPr fontId="16"/>
  </si>
  <si>
    <t>B810</t>
  </si>
  <si>
    <t>就移５６・地公体・定超・未計画２・期間超</t>
    <rPh sb="12" eb="13">
      <t>ミ</t>
    </rPh>
    <rPh sb="13" eb="15">
      <t>ケイカク</t>
    </rPh>
    <phoneticPr fontId="16"/>
  </si>
  <si>
    <t>B817</t>
  </si>
  <si>
    <t>就移５７・定超</t>
    <rPh sb="5" eb="6">
      <t>テイ</t>
    </rPh>
    <rPh sb="6" eb="7">
      <t>チョウ</t>
    </rPh>
    <phoneticPr fontId="16"/>
  </si>
  <si>
    <t>B818</t>
  </si>
  <si>
    <t>就移５７・定超・未計画１</t>
    <rPh sb="8" eb="9">
      <t>ミ</t>
    </rPh>
    <rPh sb="9" eb="11">
      <t>ケイカク</t>
    </rPh>
    <phoneticPr fontId="16"/>
  </si>
  <si>
    <t>B819</t>
  </si>
  <si>
    <t>就移５７・定超・未計画２</t>
    <rPh sb="8" eb="9">
      <t>ミ</t>
    </rPh>
    <rPh sb="9" eb="11">
      <t>ケイカク</t>
    </rPh>
    <phoneticPr fontId="16"/>
  </si>
  <si>
    <t>B820</t>
  </si>
  <si>
    <t>就移５７・地公体・定超</t>
    <rPh sb="5" eb="6">
      <t>チ</t>
    </rPh>
    <rPh sb="6" eb="7">
      <t>コウ</t>
    </rPh>
    <rPh sb="7" eb="8">
      <t>カラダ</t>
    </rPh>
    <phoneticPr fontId="16"/>
  </si>
  <si>
    <t>B821</t>
  </si>
  <si>
    <t>就移５７・地公体・定超・未計画１</t>
    <rPh sb="12" eb="13">
      <t>ミ</t>
    </rPh>
    <rPh sb="13" eb="15">
      <t>ケイカク</t>
    </rPh>
    <phoneticPr fontId="16"/>
  </si>
  <si>
    <t>B822</t>
  </si>
  <si>
    <t>就移５７・地公体・定超・未計画２</t>
    <rPh sb="12" eb="13">
      <t>ミ</t>
    </rPh>
    <rPh sb="13" eb="15">
      <t>ケイカク</t>
    </rPh>
    <phoneticPr fontId="16"/>
  </si>
  <si>
    <t>B829</t>
  </si>
  <si>
    <t>就移５７・定超・期間超</t>
  </si>
  <si>
    <t>B830</t>
  </si>
  <si>
    <t>就移５７・定超・未計画１・期間超</t>
    <rPh sb="8" eb="9">
      <t>ミ</t>
    </rPh>
    <rPh sb="9" eb="11">
      <t>ケイカク</t>
    </rPh>
    <phoneticPr fontId="16"/>
  </si>
  <si>
    <t>B831</t>
  </si>
  <si>
    <t>就移５７・定超・未計画２・期間超</t>
    <rPh sb="8" eb="9">
      <t>ミ</t>
    </rPh>
    <rPh sb="9" eb="11">
      <t>ケイカク</t>
    </rPh>
    <phoneticPr fontId="16"/>
  </si>
  <si>
    <t>B832</t>
  </si>
  <si>
    <t>就移５７・地公体・定超・期間超</t>
    <rPh sb="5" eb="6">
      <t>チ</t>
    </rPh>
    <rPh sb="6" eb="7">
      <t>コウ</t>
    </rPh>
    <rPh sb="7" eb="8">
      <t>カラダ</t>
    </rPh>
    <phoneticPr fontId="16"/>
  </si>
  <si>
    <t>B833</t>
  </si>
  <si>
    <t>就移５７・地公体・定超・未計画１・期間超</t>
    <rPh sb="12" eb="13">
      <t>ミ</t>
    </rPh>
    <rPh sb="13" eb="15">
      <t>ケイカク</t>
    </rPh>
    <phoneticPr fontId="16"/>
  </si>
  <si>
    <t>B834</t>
  </si>
  <si>
    <t>就移５７・地公体・定超・未計画２・期間超</t>
    <rPh sb="12" eb="13">
      <t>ミ</t>
    </rPh>
    <rPh sb="13" eb="15">
      <t>ケイカク</t>
    </rPh>
    <phoneticPr fontId="16"/>
  </si>
  <si>
    <t>（職業指導員若しくは生活支援員、就労支援員欠員）</t>
    <rPh sb="1" eb="3">
      <t>ショクギョウ</t>
    </rPh>
    <rPh sb="3" eb="5">
      <t>シドウ</t>
    </rPh>
    <rPh sb="5" eb="6">
      <t>イン</t>
    </rPh>
    <rPh sb="6" eb="7">
      <t>モ</t>
    </rPh>
    <rPh sb="10" eb="12">
      <t>セイカツ</t>
    </rPh>
    <rPh sb="12" eb="14">
      <t>シエン</t>
    </rPh>
    <rPh sb="14" eb="15">
      <t>イン</t>
    </rPh>
    <rPh sb="16" eb="18">
      <t>シュウロウ</t>
    </rPh>
    <rPh sb="18" eb="20">
      <t>シエン</t>
    </rPh>
    <rPh sb="20" eb="21">
      <t>イン</t>
    </rPh>
    <rPh sb="21" eb="23">
      <t>ケツイン</t>
    </rPh>
    <phoneticPr fontId="8"/>
  </si>
  <si>
    <t>C001</t>
  </si>
  <si>
    <t>就移１１・人欠１</t>
    <phoneticPr fontId="16"/>
  </si>
  <si>
    <t>職業指導員若しくは生活支援員又は就労支援員の員数が基準に満たない場合</t>
    <phoneticPr fontId="16"/>
  </si>
  <si>
    <t>減算が適用される月から2月目まで</t>
    <phoneticPr fontId="16"/>
  </si>
  <si>
    <t>C002</t>
  </si>
  <si>
    <t>就移１１・人欠１・未計画１</t>
    <rPh sb="9" eb="10">
      <t>ミ</t>
    </rPh>
    <rPh sb="10" eb="12">
      <t>ケイカク</t>
    </rPh>
    <phoneticPr fontId="16"/>
  </si>
  <si>
    <t>C003</t>
  </si>
  <si>
    <t>就移１１・人欠１・未計画２</t>
    <rPh sb="9" eb="10">
      <t>ミ</t>
    </rPh>
    <rPh sb="10" eb="12">
      <t>ケイカク</t>
    </rPh>
    <phoneticPr fontId="16"/>
  </si>
  <si>
    <t>C004</t>
  </si>
  <si>
    <t>就移１１・地公体・人欠１</t>
    <rPh sb="5" eb="6">
      <t>チ</t>
    </rPh>
    <rPh sb="6" eb="7">
      <t>コウ</t>
    </rPh>
    <rPh sb="7" eb="8">
      <t>カラダ</t>
    </rPh>
    <phoneticPr fontId="16"/>
  </si>
  <si>
    <t>C005</t>
  </si>
  <si>
    <t>就移１１・地公体・人欠１・未計画１</t>
    <rPh sb="13" eb="14">
      <t>ミ</t>
    </rPh>
    <rPh sb="14" eb="16">
      <t>ケイカク</t>
    </rPh>
    <phoneticPr fontId="16"/>
  </si>
  <si>
    <t>C006</t>
  </si>
  <si>
    <t>就移１１・地公体・人欠１・未計画２</t>
    <rPh sb="13" eb="14">
      <t>ミ</t>
    </rPh>
    <rPh sb="14" eb="16">
      <t>ケイカク</t>
    </rPh>
    <phoneticPr fontId="16"/>
  </si>
  <si>
    <t>C013</t>
  </si>
  <si>
    <t>就移１１・人欠１・期間超</t>
    <phoneticPr fontId="1"/>
  </si>
  <si>
    <t>C014</t>
  </si>
  <si>
    <t>就移１１・人欠１・未計画１・期間超</t>
    <rPh sb="9" eb="10">
      <t>ミ</t>
    </rPh>
    <rPh sb="10" eb="12">
      <t>ケイカク</t>
    </rPh>
    <phoneticPr fontId="16"/>
  </si>
  <si>
    <t>C015</t>
  </si>
  <si>
    <t>就移１１・人欠１・未計画２・期間超</t>
    <rPh sb="9" eb="10">
      <t>ミ</t>
    </rPh>
    <rPh sb="10" eb="12">
      <t>ケイカク</t>
    </rPh>
    <phoneticPr fontId="16"/>
  </si>
  <si>
    <t>C016</t>
  </si>
  <si>
    <t>就移１１・地公体・人欠１・期間超</t>
    <rPh sb="5" eb="6">
      <t>チ</t>
    </rPh>
    <rPh sb="6" eb="7">
      <t>コウ</t>
    </rPh>
    <rPh sb="7" eb="8">
      <t>カラダ</t>
    </rPh>
    <phoneticPr fontId="16"/>
  </si>
  <si>
    <t>C017</t>
  </si>
  <si>
    <t>就移１１・地公体・人欠１・未計画１・期間超</t>
    <rPh sb="13" eb="14">
      <t>ミ</t>
    </rPh>
    <rPh sb="14" eb="16">
      <t>ケイカク</t>
    </rPh>
    <phoneticPr fontId="16"/>
  </si>
  <si>
    <t>C018</t>
  </si>
  <si>
    <t>就移１１・地公体・人欠１・未計画２・期間超</t>
    <rPh sb="13" eb="14">
      <t>ミ</t>
    </rPh>
    <rPh sb="14" eb="16">
      <t>ケイカク</t>
    </rPh>
    <phoneticPr fontId="16"/>
  </si>
  <si>
    <t>C025</t>
  </si>
  <si>
    <t>就移１２・人欠１</t>
  </si>
  <si>
    <t>C026</t>
  </si>
  <si>
    <t>就移１２・人欠１・未計画１</t>
    <rPh sb="9" eb="10">
      <t>ミ</t>
    </rPh>
    <rPh sb="10" eb="12">
      <t>ケイカク</t>
    </rPh>
    <phoneticPr fontId="16"/>
  </si>
  <si>
    <t>C027</t>
  </si>
  <si>
    <t>就移１２・人欠１・未計画２</t>
    <rPh sb="9" eb="10">
      <t>ミ</t>
    </rPh>
    <rPh sb="10" eb="12">
      <t>ケイカク</t>
    </rPh>
    <phoneticPr fontId="16"/>
  </si>
  <si>
    <t>C028</t>
  </si>
  <si>
    <t>就移１２・地公体・人欠１</t>
    <rPh sb="5" eb="6">
      <t>チ</t>
    </rPh>
    <rPh sb="6" eb="7">
      <t>コウ</t>
    </rPh>
    <rPh sb="7" eb="8">
      <t>カラダ</t>
    </rPh>
    <phoneticPr fontId="16"/>
  </si>
  <si>
    <t>C029</t>
  </si>
  <si>
    <t>就移１２・地公体・人欠１・未計画１</t>
    <rPh sb="13" eb="14">
      <t>ミ</t>
    </rPh>
    <rPh sb="14" eb="16">
      <t>ケイカク</t>
    </rPh>
    <phoneticPr fontId="16"/>
  </si>
  <si>
    <t>C030</t>
  </si>
  <si>
    <t>就移１２・地公体・人欠１・未計画２</t>
    <rPh sb="13" eb="14">
      <t>ミ</t>
    </rPh>
    <rPh sb="14" eb="16">
      <t>ケイカク</t>
    </rPh>
    <phoneticPr fontId="16"/>
  </si>
  <si>
    <t>C037</t>
  </si>
  <si>
    <t>就移１２・人欠１・期間超</t>
  </si>
  <si>
    <t>C038</t>
  </si>
  <si>
    <t>就移１２・人欠１・未計画１・期間超</t>
    <rPh sb="9" eb="10">
      <t>ミ</t>
    </rPh>
    <rPh sb="10" eb="12">
      <t>ケイカク</t>
    </rPh>
    <phoneticPr fontId="16"/>
  </si>
  <si>
    <t>C039</t>
  </si>
  <si>
    <t>就移１２・人欠１・未計画２・期間超</t>
    <rPh sb="9" eb="10">
      <t>ミ</t>
    </rPh>
    <rPh sb="10" eb="12">
      <t>ケイカク</t>
    </rPh>
    <phoneticPr fontId="16"/>
  </si>
  <si>
    <t>C040</t>
  </si>
  <si>
    <t>就移１２・地公体・人欠１・期間超</t>
    <rPh sb="5" eb="6">
      <t>チ</t>
    </rPh>
    <rPh sb="6" eb="7">
      <t>コウ</t>
    </rPh>
    <rPh sb="7" eb="8">
      <t>カラダ</t>
    </rPh>
    <phoneticPr fontId="16"/>
  </si>
  <si>
    <t>C041</t>
  </si>
  <si>
    <t>就移１２・地公体・人欠１・未計画１・期間超</t>
    <rPh sb="13" eb="14">
      <t>ミ</t>
    </rPh>
    <rPh sb="14" eb="16">
      <t>ケイカク</t>
    </rPh>
    <phoneticPr fontId="16"/>
  </si>
  <si>
    <t>C042</t>
  </si>
  <si>
    <t>就移１２・地公体・人欠１・未計画２・期間超</t>
    <rPh sb="13" eb="14">
      <t>ミ</t>
    </rPh>
    <rPh sb="14" eb="16">
      <t>ケイカク</t>
    </rPh>
    <phoneticPr fontId="16"/>
  </si>
  <si>
    <t>C049</t>
  </si>
  <si>
    <t>就移１３・人欠１</t>
  </si>
  <si>
    <t>C050</t>
  </si>
  <si>
    <t>就移１３・人欠１・未計画１</t>
    <rPh sb="9" eb="10">
      <t>ミ</t>
    </rPh>
    <rPh sb="10" eb="12">
      <t>ケイカク</t>
    </rPh>
    <phoneticPr fontId="16"/>
  </si>
  <si>
    <t>C051</t>
  </si>
  <si>
    <t>就移１３・人欠１・未計画２</t>
    <rPh sb="9" eb="10">
      <t>ミ</t>
    </rPh>
    <rPh sb="10" eb="12">
      <t>ケイカク</t>
    </rPh>
    <phoneticPr fontId="16"/>
  </si>
  <si>
    <t>C052</t>
  </si>
  <si>
    <t>就移１３・地公体・人欠１</t>
    <rPh sb="5" eb="6">
      <t>チ</t>
    </rPh>
    <rPh sb="6" eb="7">
      <t>コウ</t>
    </rPh>
    <rPh sb="7" eb="8">
      <t>カラダ</t>
    </rPh>
    <phoneticPr fontId="16"/>
  </si>
  <si>
    <t>C053</t>
  </si>
  <si>
    <t>就移１３・地公体・人欠１・未計画１</t>
    <rPh sb="13" eb="14">
      <t>ミ</t>
    </rPh>
    <rPh sb="14" eb="16">
      <t>ケイカク</t>
    </rPh>
    <phoneticPr fontId="16"/>
  </si>
  <si>
    <t>C054</t>
  </si>
  <si>
    <t>就移１３・地公体・人欠１・未計画２</t>
    <rPh sb="13" eb="14">
      <t>ミ</t>
    </rPh>
    <rPh sb="14" eb="16">
      <t>ケイカク</t>
    </rPh>
    <phoneticPr fontId="16"/>
  </si>
  <si>
    <t>C061</t>
  </si>
  <si>
    <t>就移１３・人欠１・期間超</t>
  </si>
  <si>
    <t>C062</t>
  </si>
  <si>
    <t>就移１３・人欠１・未計画１・期間超</t>
    <rPh sb="9" eb="10">
      <t>ミ</t>
    </rPh>
    <rPh sb="10" eb="12">
      <t>ケイカク</t>
    </rPh>
    <phoneticPr fontId="16"/>
  </si>
  <si>
    <t>C063</t>
  </si>
  <si>
    <t>就移１３・人欠１・未計画２・期間超</t>
    <rPh sb="9" eb="10">
      <t>ミ</t>
    </rPh>
    <rPh sb="10" eb="12">
      <t>ケイカク</t>
    </rPh>
    <phoneticPr fontId="16"/>
  </si>
  <si>
    <t>C064</t>
  </si>
  <si>
    <t>就移１３・地公体・人欠１・期間超</t>
    <rPh sb="5" eb="6">
      <t>チ</t>
    </rPh>
    <rPh sb="6" eb="7">
      <t>コウ</t>
    </rPh>
    <rPh sb="7" eb="8">
      <t>カラダ</t>
    </rPh>
    <phoneticPr fontId="16"/>
  </si>
  <si>
    <t>C065</t>
  </si>
  <si>
    <t>就移１３・地公体・人欠１・未計画１・期間超</t>
    <rPh sb="13" eb="14">
      <t>ミ</t>
    </rPh>
    <rPh sb="14" eb="16">
      <t>ケイカク</t>
    </rPh>
    <phoneticPr fontId="16"/>
  </si>
  <si>
    <t>C066</t>
  </si>
  <si>
    <t>就移１３・地公体・人欠１・未計画２・期間超</t>
    <rPh sb="13" eb="14">
      <t>ミ</t>
    </rPh>
    <rPh sb="14" eb="16">
      <t>ケイカク</t>
    </rPh>
    <phoneticPr fontId="16"/>
  </si>
  <si>
    <t>C073</t>
  </si>
  <si>
    <t>就移１４・人欠１</t>
  </si>
  <si>
    <t>C074</t>
  </si>
  <si>
    <t>就移１４・人欠１・未計画１</t>
    <rPh sb="9" eb="10">
      <t>ミ</t>
    </rPh>
    <rPh sb="10" eb="12">
      <t>ケイカク</t>
    </rPh>
    <phoneticPr fontId="16"/>
  </si>
  <si>
    <t>C075</t>
  </si>
  <si>
    <t>就移１４・人欠１・未計画２</t>
    <rPh sb="9" eb="10">
      <t>ミ</t>
    </rPh>
    <rPh sb="10" eb="12">
      <t>ケイカク</t>
    </rPh>
    <phoneticPr fontId="16"/>
  </si>
  <si>
    <t>C076</t>
  </si>
  <si>
    <t>就移１４・地公体・人欠１</t>
    <rPh sb="5" eb="6">
      <t>チ</t>
    </rPh>
    <rPh sb="6" eb="7">
      <t>コウ</t>
    </rPh>
    <rPh sb="7" eb="8">
      <t>カラダ</t>
    </rPh>
    <phoneticPr fontId="16"/>
  </si>
  <si>
    <t>C077</t>
  </si>
  <si>
    <t>就移１４・地公体・人欠１・未計画１</t>
    <rPh sb="13" eb="14">
      <t>ミ</t>
    </rPh>
    <rPh sb="14" eb="16">
      <t>ケイカク</t>
    </rPh>
    <phoneticPr fontId="16"/>
  </si>
  <si>
    <t>C078</t>
  </si>
  <si>
    <t>就移１４・地公体・人欠１・未計画２</t>
    <rPh sb="13" eb="14">
      <t>ミ</t>
    </rPh>
    <rPh sb="14" eb="16">
      <t>ケイカク</t>
    </rPh>
    <phoneticPr fontId="16"/>
  </si>
  <si>
    <t>C085</t>
  </si>
  <si>
    <t>就移１４・人欠１・期間超</t>
  </si>
  <si>
    <t>C086</t>
  </si>
  <si>
    <t>就移１４・人欠１・未計画１・期間超</t>
    <rPh sb="9" eb="10">
      <t>ミ</t>
    </rPh>
    <rPh sb="10" eb="12">
      <t>ケイカク</t>
    </rPh>
    <phoneticPr fontId="16"/>
  </si>
  <si>
    <t>C087</t>
  </si>
  <si>
    <t>就移１４・人欠１・未計画２・期間超</t>
    <rPh sb="9" eb="10">
      <t>ミ</t>
    </rPh>
    <rPh sb="10" eb="12">
      <t>ケイカク</t>
    </rPh>
    <phoneticPr fontId="16"/>
  </si>
  <si>
    <t>C088</t>
  </si>
  <si>
    <t>就移１４・地公体・人欠１・期間超</t>
    <rPh sb="5" eb="6">
      <t>チ</t>
    </rPh>
    <rPh sb="6" eb="7">
      <t>コウ</t>
    </rPh>
    <rPh sb="7" eb="8">
      <t>カラダ</t>
    </rPh>
    <phoneticPr fontId="16"/>
  </si>
  <si>
    <t>C089</t>
  </si>
  <si>
    <t>就移１４・地公体・人欠１・未計画１・期間超</t>
    <rPh sb="13" eb="14">
      <t>ミ</t>
    </rPh>
    <rPh sb="14" eb="16">
      <t>ケイカク</t>
    </rPh>
    <phoneticPr fontId="16"/>
  </si>
  <si>
    <t>C090</t>
  </si>
  <si>
    <t>就移１４・地公体・人欠１・未計画２・期間超</t>
    <rPh sb="13" eb="14">
      <t>ミ</t>
    </rPh>
    <rPh sb="14" eb="16">
      <t>ケイカク</t>
    </rPh>
    <phoneticPr fontId="16"/>
  </si>
  <si>
    <t>C097</t>
  </si>
  <si>
    <t>就移１５・人欠１</t>
  </si>
  <si>
    <t>C098</t>
  </si>
  <si>
    <t>就移１５・人欠１・未計画１</t>
    <rPh sb="9" eb="10">
      <t>ミ</t>
    </rPh>
    <rPh sb="10" eb="12">
      <t>ケイカク</t>
    </rPh>
    <phoneticPr fontId="16"/>
  </si>
  <si>
    <t>C099</t>
  </si>
  <si>
    <t>就移１５・人欠１・未計画２</t>
    <rPh sb="9" eb="10">
      <t>ミ</t>
    </rPh>
    <rPh sb="10" eb="12">
      <t>ケイカク</t>
    </rPh>
    <phoneticPr fontId="16"/>
  </si>
  <si>
    <t>C100</t>
  </si>
  <si>
    <t>就移１５・地公体・人欠１</t>
    <rPh sb="5" eb="6">
      <t>チ</t>
    </rPh>
    <rPh sb="6" eb="7">
      <t>コウ</t>
    </rPh>
    <rPh sb="7" eb="8">
      <t>カラダ</t>
    </rPh>
    <phoneticPr fontId="16"/>
  </si>
  <si>
    <t>C101</t>
  </si>
  <si>
    <t>就移１５・地公体・人欠１・未計画１</t>
    <rPh sb="13" eb="14">
      <t>ミ</t>
    </rPh>
    <rPh sb="14" eb="16">
      <t>ケイカク</t>
    </rPh>
    <phoneticPr fontId="16"/>
  </si>
  <si>
    <t>C102</t>
  </si>
  <si>
    <t>就移１５・地公体・人欠１・未計画２</t>
    <rPh sb="13" eb="14">
      <t>ミ</t>
    </rPh>
    <rPh sb="14" eb="16">
      <t>ケイカク</t>
    </rPh>
    <phoneticPr fontId="16"/>
  </si>
  <si>
    <t>C109</t>
  </si>
  <si>
    <t>就移１５・人欠１・期間超</t>
  </si>
  <si>
    <t>C110</t>
  </si>
  <si>
    <t>就移１５・人欠１・未計画１・期間超</t>
    <rPh sb="9" eb="10">
      <t>ミ</t>
    </rPh>
    <rPh sb="10" eb="12">
      <t>ケイカク</t>
    </rPh>
    <phoneticPr fontId="16"/>
  </si>
  <si>
    <t>C111</t>
  </si>
  <si>
    <t>就移１５・人欠１・未計画２・期間超</t>
    <rPh sb="9" eb="10">
      <t>ミ</t>
    </rPh>
    <rPh sb="10" eb="12">
      <t>ケイカク</t>
    </rPh>
    <phoneticPr fontId="16"/>
  </si>
  <si>
    <t>C112</t>
  </si>
  <si>
    <t>就移１５・地公体・人欠１・期間超</t>
    <rPh sb="5" eb="6">
      <t>チ</t>
    </rPh>
    <rPh sb="6" eb="7">
      <t>コウ</t>
    </rPh>
    <rPh sb="7" eb="8">
      <t>カラダ</t>
    </rPh>
    <phoneticPr fontId="16"/>
  </si>
  <si>
    <t>C113</t>
  </si>
  <si>
    <t>就移１５・地公体・人欠１・未計画１・期間超</t>
    <rPh sb="13" eb="14">
      <t>ミ</t>
    </rPh>
    <rPh sb="14" eb="16">
      <t>ケイカク</t>
    </rPh>
    <phoneticPr fontId="16"/>
  </si>
  <si>
    <t>C114</t>
  </si>
  <si>
    <t>就移１５・地公体・人欠１・未計画２・期間超</t>
    <rPh sb="13" eb="14">
      <t>ミ</t>
    </rPh>
    <rPh sb="14" eb="16">
      <t>ケイカク</t>
    </rPh>
    <phoneticPr fontId="16"/>
  </si>
  <si>
    <t>C121</t>
  </si>
  <si>
    <t>就移１６・人欠１</t>
  </si>
  <si>
    <t>C122</t>
  </si>
  <si>
    <t>就移１６・人欠１・未計画１</t>
    <rPh sb="9" eb="10">
      <t>ミ</t>
    </rPh>
    <rPh sb="10" eb="12">
      <t>ケイカク</t>
    </rPh>
    <phoneticPr fontId="16"/>
  </si>
  <si>
    <t>C123</t>
  </si>
  <si>
    <t>就移１６・人欠１・未計画２</t>
    <rPh sb="9" eb="10">
      <t>ミ</t>
    </rPh>
    <rPh sb="10" eb="12">
      <t>ケイカク</t>
    </rPh>
    <phoneticPr fontId="16"/>
  </si>
  <si>
    <t>C124</t>
  </si>
  <si>
    <t>就移１６・地公体・人欠１</t>
    <rPh sb="5" eb="6">
      <t>チ</t>
    </rPh>
    <rPh sb="6" eb="7">
      <t>コウ</t>
    </rPh>
    <rPh sb="7" eb="8">
      <t>カラダ</t>
    </rPh>
    <phoneticPr fontId="16"/>
  </si>
  <si>
    <t>C125</t>
  </si>
  <si>
    <t>就移１６・地公体・人欠１・未計画１</t>
    <rPh sb="13" eb="14">
      <t>ミ</t>
    </rPh>
    <rPh sb="14" eb="16">
      <t>ケイカク</t>
    </rPh>
    <phoneticPr fontId="16"/>
  </si>
  <si>
    <t>C126</t>
  </si>
  <si>
    <t>就移１６・地公体・人欠１・未計画２</t>
    <rPh sb="13" eb="14">
      <t>ミ</t>
    </rPh>
    <rPh sb="14" eb="16">
      <t>ケイカク</t>
    </rPh>
    <phoneticPr fontId="16"/>
  </si>
  <si>
    <t>C133</t>
  </si>
  <si>
    <t>就移１６・人欠１・期間超</t>
  </si>
  <si>
    <t>C134</t>
  </si>
  <si>
    <t>就移１６・人欠１・未計画１・期間超</t>
    <rPh sb="9" eb="10">
      <t>ミ</t>
    </rPh>
    <rPh sb="10" eb="12">
      <t>ケイカク</t>
    </rPh>
    <phoneticPr fontId="16"/>
  </si>
  <si>
    <t>C135</t>
  </si>
  <si>
    <t>就移１６・人欠１・未計画２・期間超</t>
    <rPh sb="9" eb="10">
      <t>ミ</t>
    </rPh>
    <rPh sb="10" eb="12">
      <t>ケイカク</t>
    </rPh>
    <phoneticPr fontId="16"/>
  </si>
  <si>
    <t>C136</t>
  </si>
  <si>
    <t>就移１６・地公体・人欠１・期間超</t>
    <rPh sb="5" eb="6">
      <t>チ</t>
    </rPh>
    <rPh sb="6" eb="7">
      <t>コウ</t>
    </rPh>
    <rPh sb="7" eb="8">
      <t>カラダ</t>
    </rPh>
    <phoneticPr fontId="16"/>
  </si>
  <si>
    <t>C137</t>
  </si>
  <si>
    <t>就移１６・地公体・人欠１・未計画１・期間超</t>
    <rPh sb="13" eb="14">
      <t>ミ</t>
    </rPh>
    <rPh sb="14" eb="16">
      <t>ケイカク</t>
    </rPh>
    <phoneticPr fontId="16"/>
  </si>
  <si>
    <t>C138</t>
  </si>
  <si>
    <t>就移１６・地公体・人欠１・未計画２・期間超</t>
    <rPh sb="13" eb="14">
      <t>ミ</t>
    </rPh>
    <rPh sb="14" eb="16">
      <t>ケイカク</t>
    </rPh>
    <phoneticPr fontId="16"/>
  </si>
  <si>
    <t>C145</t>
  </si>
  <si>
    <t>就移１７・人欠１</t>
  </si>
  <si>
    <t>C146</t>
  </si>
  <si>
    <t>就移１７・人欠１・未計画１</t>
    <rPh sb="9" eb="10">
      <t>ミ</t>
    </rPh>
    <rPh sb="10" eb="12">
      <t>ケイカク</t>
    </rPh>
    <phoneticPr fontId="16"/>
  </si>
  <si>
    <t>C147</t>
  </si>
  <si>
    <t>就移１７・人欠１・未計画２</t>
    <rPh sb="9" eb="10">
      <t>ミ</t>
    </rPh>
    <rPh sb="10" eb="12">
      <t>ケイカク</t>
    </rPh>
    <phoneticPr fontId="16"/>
  </si>
  <si>
    <t>C148</t>
  </si>
  <si>
    <t>就移１７・地公体・人欠１</t>
    <rPh sb="5" eb="6">
      <t>チ</t>
    </rPh>
    <rPh sb="6" eb="7">
      <t>コウ</t>
    </rPh>
    <rPh sb="7" eb="8">
      <t>カラダ</t>
    </rPh>
    <phoneticPr fontId="16"/>
  </si>
  <si>
    <t>C149</t>
  </si>
  <si>
    <t>就移１７・地公体・人欠１・未計画１</t>
    <rPh sb="13" eb="14">
      <t>ミ</t>
    </rPh>
    <rPh sb="14" eb="16">
      <t>ケイカク</t>
    </rPh>
    <phoneticPr fontId="16"/>
  </si>
  <si>
    <t>C150</t>
  </si>
  <si>
    <t>就移１７・地公体・人欠１・未計画２</t>
    <rPh sb="13" eb="14">
      <t>ミ</t>
    </rPh>
    <rPh sb="14" eb="16">
      <t>ケイカク</t>
    </rPh>
    <phoneticPr fontId="16"/>
  </si>
  <si>
    <t>C157</t>
  </si>
  <si>
    <t>就移１７・人欠１・期間超</t>
  </si>
  <si>
    <t>C158</t>
  </si>
  <si>
    <t>就移１７・人欠１・未計画１・期間超</t>
    <rPh sb="9" eb="10">
      <t>ミ</t>
    </rPh>
    <rPh sb="10" eb="12">
      <t>ケイカク</t>
    </rPh>
    <phoneticPr fontId="16"/>
  </si>
  <si>
    <t>C159</t>
  </si>
  <si>
    <t>就移１７・人欠１・未計画２・期間超</t>
    <rPh sb="9" eb="10">
      <t>ミ</t>
    </rPh>
    <rPh sb="10" eb="12">
      <t>ケイカク</t>
    </rPh>
    <phoneticPr fontId="16"/>
  </si>
  <si>
    <t>C160</t>
  </si>
  <si>
    <t>就移１７・地公体・人欠１・期間超</t>
    <rPh sb="5" eb="6">
      <t>チ</t>
    </rPh>
    <rPh sb="6" eb="7">
      <t>コウ</t>
    </rPh>
    <rPh sb="7" eb="8">
      <t>カラダ</t>
    </rPh>
    <phoneticPr fontId="16"/>
  </si>
  <si>
    <t>C161</t>
  </si>
  <si>
    <t>就移１７・地公体・人欠１・未計画１・期間超</t>
    <rPh sb="13" eb="14">
      <t>ミ</t>
    </rPh>
    <rPh sb="14" eb="16">
      <t>ケイカク</t>
    </rPh>
    <phoneticPr fontId="16"/>
  </si>
  <si>
    <t>C162</t>
  </si>
  <si>
    <t>就移１７・地公体・人欠１・未計画２・期間超</t>
    <rPh sb="13" eb="14">
      <t>ミ</t>
    </rPh>
    <rPh sb="14" eb="16">
      <t>ケイカク</t>
    </rPh>
    <phoneticPr fontId="16"/>
  </si>
  <si>
    <t>C169</t>
  </si>
  <si>
    <t>就移２１・人欠１</t>
  </si>
  <si>
    <t>C170</t>
  </si>
  <si>
    <t>就移２１・人欠１・未計画１</t>
    <rPh sb="9" eb="10">
      <t>ミ</t>
    </rPh>
    <rPh sb="10" eb="12">
      <t>ケイカク</t>
    </rPh>
    <phoneticPr fontId="16"/>
  </si>
  <si>
    <t>C171</t>
  </si>
  <si>
    <t>就移２１・人欠１・未計画２</t>
    <rPh sb="9" eb="10">
      <t>ミ</t>
    </rPh>
    <rPh sb="10" eb="12">
      <t>ケイカク</t>
    </rPh>
    <phoneticPr fontId="16"/>
  </si>
  <si>
    <t>C172</t>
  </si>
  <si>
    <t>就移２１・地公体・人欠１</t>
    <rPh sb="5" eb="6">
      <t>チ</t>
    </rPh>
    <rPh sb="6" eb="7">
      <t>コウ</t>
    </rPh>
    <rPh sb="7" eb="8">
      <t>カラダ</t>
    </rPh>
    <phoneticPr fontId="16"/>
  </si>
  <si>
    <t>C173</t>
  </si>
  <si>
    <t>就移２１・地公体・人欠１・未計画１</t>
    <rPh sb="13" eb="14">
      <t>ミ</t>
    </rPh>
    <rPh sb="14" eb="16">
      <t>ケイカク</t>
    </rPh>
    <phoneticPr fontId="16"/>
  </si>
  <si>
    <t>C174</t>
  </si>
  <si>
    <t>就移２１・地公体・人欠１・未計画２</t>
    <rPh sb="13" eb="14">
      <t>ミ</t>
    </rPh>
    <rPh sb="14" eb="16">
      <t>ケイカク</t>
    </rPh>
    <phoneticPr fontId="16"/>
  </si>
  <si>
    <t>C181</t>
  </si>
  <si>
    <t>就移２１・人欠１・期間超</t>
  </si>
  <si>
    <t>C182</t>
  </si>
  <si>
    <t>就移２１・人欠１・未計画１・期間超</t>
    <rPh sb="9" eb="10">
      <t>ミ</t>
    </rPh>
    <rPh sb="10" eb="12">
      <t>ケイカク</t>
    </rPh>
    <phoneticPr fontId="16"/>
  </si>
  <si>
    <t>C183</t>
  </si>
  <si>
    <t>就移２１・人欠１・未計画２・期間超</t>
    <rPh sb="9" eb="10">
      <t>ミ</t>
    </rPh>
    <rPh sb="10" eb="12">
      <t>ケイカク</t>
    </rPh>
    <phoneticPr fontId="16"/>
  </si>
  <si>
    <t>C184</t>
  </si>
  <si>
    <t>就移２１・地公体・人欠１・期間超</t>
    <rPh sb="5" eb="6">
      <t>チ</t>
    </rPh>
    <rPh sb="6" eb="7">
      <t>コウ</t>
    </rPh>
    <rPh sb="7" eb="8">
      <t>カラダ</t>
    </rPh>
    <phoneticPr fontId="16"/>
  </si>
  <si>
    <t>C185</t>
  </si>
  <si>
    <t>就移２１・地公体・人欠１・未計画１・期間超</t>
    <rPh sb="13" eb="14">
      <t>ミ</t>
    </rPh>
    <rPh sb="14" eb="16">
      <t>ケイカク</t>
    </rPh>
    <phoneticPr fontId="16"/>
  </si>
  <si>
    <t>C186</t>
  </si>
  <si>
    <t>就移２１・地公体・人欠１・未計画２・期間超</t>
    <rPh sb="13" eb="14">
      <t>ミ</t>
    </rPh>
    <rPh sb="14" eb="16">
      <t>ケイカク</t>
    </rPh>
    <phoneticPr fontId="16"/>
  </si>
  <si>
    <t>C193</t>
  </si>
  <si>
    <t>就移２２・人欠１</t>
  </si>
  <si>
    <t>C194</t>
  </si>
  <si>
    <t>就移２２・人欠１・未計画１</t>
    <rPh sb="9" eb="10">
      <t>ミ</t>
    </rPh>
    <rPh sb="10" eb="12">
      <t>ケイカク</t>
    </rPh>
    <phoneticPr fontId="16"/>
  </si>
  <si>
    <t>C195</t>
  </si>
  <si>
    <t>就移２２・人欠１・未計画２</t>
    <rPh sb="9" eb="10">
      <t>ミ</t>
    </rPh>
    <rPh sb="10" eb="12">
      <t>ケイカク</t>
    </rPh>
    <phoneticPr fontId="16"/>
  </si>
  <si>
    <t>C196</t>
  </si>
  <si>
    <t>就移２２・地公体・人欠１</t>
    <rPh sb="5" eb="6">
      <t>チ</t>
    </rPh>
    <rPh sb="6" eb="7">
      <t>コウ</t>
    </rPh>
    <rPh sb="7" eb="8">
      <t>カラダ</t>
    </rPh>
    <phoneticPr fontId="16"/>
  </si>
  <si>
    <t>C197</t>
  </si>
  <si>
    <t>就移２２・地公体・人欠１・未計画１</t>
    <rPh sb="13" eb="14">
      <t>ミ</t>
    </rPh>
    <rPh sb="14" eb="16">
      <t>ケイカク</t>
    </rPh>
    <phoneticPr fontId="16"/>
  </si>
  <si>
    <t>C198</t>
  </si>
  <si>
    <t>就移２２・地公体・人欠１・未計画２</t>
    <rPh sb="13" eb="14">
      <t>ミ</t>
    </rPh>
    <rPh sb="14" eb="16">
      <t>ケイカク</t>
    </rPh>
    <phoneticPr fontId="16"/>
  </si>
  <si>
    <t>C205</t>
  </si>
  <si>
    <t>就移２２・人欠１・期間超</t>
  </si>
  <si>
    <t>C206</t>
  </si>
  <si>
    <t>就移２２・人欠１・未計画１・期間超</t>
    <rPh sb="9" eb="10">
      <t>ミ</t>
    </rPh>
    <rPh sb="10" eb="12">
      <t>ケイカク</t>
    </rPh>
    <phoneticPr fontId="16"/>
  </si>
  <si>
    <t>C207</t>
  </si>
  <si>
    <t>就移２２・人欠１・未計画２・期間超</t>
    <rPh sb="9" eb="10">
      <t>ミ</t>
    </rPh>
    <rPh sb="10" eb="12">
      <t>ケイカク</t>
    </rPh>
    <phoneticPr fontId="16"/>
  </si>
  <si>
    <t>C208</t>
  </si>
  <si>
    <t>就移２２・地公体・人欠１・期間超</t>
    <rPh sb="5" eb="6">
      <t>チ</t>
    </rPh>
    <rPh sb="6" eb="7">
      <t>コウ</t>
    </rPh>
    <rPh sb="7" eb="8">
      <t>カラダ</t>
    </rPh>
    <phoneticPr fontId="16"/>
  </si>
  <si>
    <t>C209</t>
  </si>
  <si>
    <t>就移２２・地公体・人欠１・未計画１・期間超</t>
    <rPh sb="13" eb="14">
      <t>ミ</t>
    </rPh>
    <rPh sb="14" eb="16">
      <t>ケイカク</t>
    </rPh>
    <phoneticPr fontId="16"/>
  </si>
  <si>
    <t>C210</t>
  </si>
  <si>
    <t>就移２２・地公体・人欠１・未計画２・期間超</t>
    <rPh sb="13" eb="14">
      <t>ミ</t>
    </rPh>
    <rPh sb="14" eb="16">
      <t>ケイカク</t>
    </rPh>
    <phoneticPr fontId="16"/>
  </si>
  <si>
    <t>C217</t>
  </si>
  <si>
    <t>就移２３・人欠１</t>
  </si>
  <si>
    <t>C218</t>
  </si>
  <si>
    <t>就移２３・人欠１・未計画１</t>
    <rPh sb="9" eb="10">
      <t>ミ</t>
    </rPh>
    <rPh sb="10" eb="12">
      <t>ケイカク</t>
    </rPh>
    <phoneticPr fontId="16"/>
  </si>
  <si>
    <t>C219</t>
  </si>
  <si>
    <t>就移２３・人欠１・未計画２</t>
    <rPh sb="9" eb="10">
      <t>ミ</t>
    </rPh>
    <rPh sb="10" eb="12">
      <t>ケイカク</t>
    </rPh>
    <phoneticPr fontId="16"/>
  </si>
  <si>
    <t>C220</t>
  </si>
  <si>
    <t>就移２３・地公体・人欠１</t>
    <rPh sb="5" eb="6">
      <t>チ</t>
    </rPh>
    <rPh sb="6" eb="7">
      <t>コウ</t>
    </rPh>
    <rPh sb="7" eb="8">
      <t>カラダ</t>
    </rPh>
    <phoneticPr fontId="16"/>
  </si>
  <si>
    <t>C221</t>
  </si>
  <si>
    <t>就移２３・地公体・人欠１・未計画１</t>
    <rPh sb="13" eb="14">
      <t>ミ</t>
    </rPh>
    <rPh sb="14" eb="16">
      <t>ケイカク</t>
    </rPh>
    <phoneticPr fontId="16"/>
  </si>
  <si>
    <t>C222</t>
  </si>
  <si>
    <t>就移２３・地公体・人欠１・未計画２</t>
    <rPh sb="13" eb="14">
      <t>ミ</t>
    </rPh>
    <rPh sb="14" eb="16">
      <t>ケイカク</t>
    </rPh>
    <phoneticPr fontId="16"/>
  </si>
  <si>
    <t>C229</t>
  </si>
  <si>
    <t>就移２３・人欠１・期間超</t>
  </si>
  <si>
    <t>C230</t>
  </si>
  <si>
    <t>就移２３・人欠１・未計画１・期間超</t>
    <rPh sb="9" eb="10">
      <t>ミ</t>
    </rPh>
    <rPh sb="10" eb="12">
      <t>ケイカク</t>
    </rPh>
    <phoneticPr fontId="16"/>
  </si>
  <si>
    <t>C231</t>
  </si>
  <si>
    <t>就移２３・人欠１・未計画２・期間超</t>
    <rPh sb="9" eb="10">
      <t>ミ</t>
    </rPh>
    <rPh sb="10" eb="12">
      <t>ケイカク</t>
    </rPh>
    <phoneticPr fontId="16"/>
  </si>
  <si>
    <t>C232</t>
  </si>
  <si>
    <t>就移２３・地公体・人欠１・期間超</t>
    <rPh sb="5" eb="6">
      <t>チ</t>
    </rPh>
    <rPh sb="6" eb="7">
      <t>コウ</t>
    </rPh>
    <rPh sb="7" eb="8">
      <t>カラダ</t>
    </rPh>
    <phoneticPr fontId="16"/>
  </si>
  <si>
    <t>C233</t>
  </si>
  <si>
    <t>就移２３・地公体・人欠１・未計画１・期間超</t>
    <rPh sb="13" eb="14">
      <t>ミ</t>
    </rPh>
    <rPh sb="14" eb="16">
      <t>ケイカク</t>
    </rPh>
    <phoneticPr fontId="16"/>
  </si>
  <si>
    <t>C234</t>
  </si>
  <si>
    <t>就移２３・地公体・人欠１・未計画２・期間超</t>
    <rPh sb="13" eb="14">
      <t>ミ</t>
    </rPh>
    <rPh sb="14" eb="16">
      <t>ケイカク</t>
    </rPh>
    <phoneticPr fontId="16"/>
  </si>
  <si>
    <t>C241</t>
  </si>
  <si>
    <t>就移２４・人欠１</t>
  </si>
  <si>
    <t>C242</t>
  </si>
  <si>
    <t>就移２４・人欠１・未計画１</t>
    <rPh sb="9" eb="10">
      <t>ミ</t>
    </rPh>
    <rPh sb="10" eb="12">
      <t>ケイカク</t>
    </rPh>
    <phoneticPr fontId="16"/>
  </si>
  <si>
    <t>C243</t>
  </si>
  <si>
    <t>就移２４・人欠１・未計画２</t>
    <rPh sb="9" eb="10">
      <t>ミ</t>
    </rPh>
    <rPh sb="10" eb="12">
      <t>ケイカク</t>
    </rPh>
    <phoneticPr fontId="16"/>
  </si>
  <si>
    <t>C244</t>
  </si>
  <si>
    <t>就移２４・地公体・人欠１</t>
    <rPh sb="5" eb="6">
      <t>チ</t>
    </rPh>
    <rPh sb="6" eb="7">
      <t>コウ</t>
    </rPh>
    <rPh sb="7" eb="8">
      <t>カラダ</t>
    </rPh>
    <phoneticPr fontId="16"/>
  </si>
  <si>
    <t>C245</t>
  </si>
  <si>
    <t>就移２４・地公体・人欠１・未計画１</t>
    <rPh sb="13" eb="14">
      <t>ミ</t>
    </rPh>
    <rPh sb="14" eb="16">
      <t>ケイカク</t>
    </rPh>
    <phoneticPr fontId="16"/>
  </si>
  <si>
    <t>C246</t>
  </si>
  <si>
    <t>就移２４・地公体・人欠１・未計画２</t>
    <rPh sb="13" eb="14">
      <t>ミ</t>
    </rPh>
    <rPh sb="14" eb="16">
      <t>ケイカク</t>
    </rPh>
    <phoneticPr fontId="16"/>
  </si>
  <si>
    <t>C253</t>
  </si>
  <si>
    <t>就移２４・人欠１・期間超</t>
  </si>
  <si>
    <t>C254</t>
  </si>
  <si>
    <t>就移２４・人欠１・未計画１・期間超</t>
    <rPh sb="9" eb="10">
      <t>ミ</t>
    </rPh>
    <rPh sb="10" eb="12">
      <t>ケイカク</t>
    </rPh>
    <phoneticPr fontId="16"/>
  </si>
  <si>
    <t>C255</t>
  </si>
  <si>
    <t>就移２４・人欠１・未計画２・期間超</t>
    <rPh sb="9" eb="10">
      <t>ミ</t>
    </rPh>
    <rPh sb="10" eb="12">
      <t>ケイカク</t>
    </rPh>
    <phoneticPr fontId="16"/>
  </si>
  <si>
    <t>C256</t>
  </si>
  <si>
    <t>就移２４・地公体・人欠１・期間超</t>
    <rPh sb="5" eb="6">
      <t>チ</t>
    </rPh>
    <rPh sb="6" eb="7">
      <t>コウ</t>
    </rPh>
    <rPh sb="7" eb="8">
      <t>カラダ</t>
    </rPh>
    <phoneticPr fontId="16"/>
  </si>
  <si>
    <t>C257</t>
  </si>
  <si>
    <t>就移２４・地公体・人欠１・未計画１・期間超</t>
    <rPh sb="13" eb="14">
      <t>ミ</t>
    </rPh>
    <rPh sb="14" eb="16">
      <t>ケイカク</t>
    </rPh>
    <phoneticPr fontId="16"/>
  </si>
  <si>
    <t>C258</t>
  </si>
  <si>
    <t>就移２４・地公体・人欠１・未計画２・期間超</t>
    <rPh sb="13" eb="14">
      <t>ミ</t>
    </rPh>
    <rPh sb="14" eb="16">
      <t>ケイカク</t>
    </rPh>
    <phoneticPr fontId="16"/>
  </si>
  <si>
    <t>C265</t>
  </si>
  <si>
    <t>就移２５・人欠１</t>
  </si>
  <si>
    <t>C266</t>
  </si>
  <si>
    <t>就移２５・人欠１・未計画１</t>
    <rPh sb="9" eb="10">
      <t>ミ</t>
    </rPh>
    <rPh sb="10" eb="12">
      <t>ケイカク</t>
    </rPh>
    <phoneticPr fontId="16"/>
  </si>
  <si>
    <t>C267</t>
  </si>
  <si>
    <t>就移２５・人欠１・未計画２</t>
    <rPh sb="9" eb="10">
      <t>ミ</t>
    </rPh>
    <rPh sb="10" eb="12">
      <t>ケイカク</t>
    </rPh>
    <phoneticPr fontId="16"/>
  </si>
  <si>
    <t>C268</t>
  </si>
  <si>
    <t>就移２５・地公体・人欠１</t>
    <rPh sb="5" eb="6">
      <t>チ</t>
    </rPh>
    <rPh sb="6" eb="7">
      <t>コウ</t>
    </rPh>
    <rPh sb="7" eb="8">
      <t>カラダ</t>
    </rPh>
    <phoneticPr fontId="16"/>
  </si>
  <si>
    <t>C269</t>
  </si>
  <si>
    <t>就移２５・地公体・人欠１・未計画１</t>
    <rPh sb="13" eb="14">
      <t>ミ</t>
    </rPh>
    <rPh sb="14" eb="16">
      <t>ケイカク</t>
    </rPh>
    <phoneticPr fontId="16"/>
  </si>
  <si>
    <t>C270</t>
  </si>
  <si>
    <t>就移２５・地公体・人欠１・未計画２</t>
    <rPh sb="13" eb="14">
      <t>ミ</t>
    </rPh>
    <rPh sb="14" eb="16">
      <t>ケイカク</t>
    </rPh>
    <phoneticPr fontId="16"/>
  </si>
  <si>
    <t>C277</t>
  </si>
  <si>
    <t>就移２５・人欠１・期間超</t>
  </si>
  <si>
    <t>C278</t>
  </si>
  <si>
    <t>就移２５・人欠１・未計画１・期間超</t>
    <rPh sb="9" eb="10">
      <t>ミ</t>
    </rPh>
    <rPh sb="10" eb="12">
      <t>ケイカク</t>
    </rPh>
    <phoneticPr fontId="16"/>
  </si>
  <si>
    <t>C279</t>
  </si>
  <si>
    <t>就移２５・人欠１・未計画２・期間超</t>
    <rPh sb="9" eb="10">
      <t>ミ</t>
    </rPh>
    <rPh sb="10" eb="12">
      <t>ケイカク</t>
    </rPh>
    <phoneticPr fontId="16"/>
  </si>
  <si>
    <t>C280</t>
  </si>
  <si>
    <t>就移２５・地公体・人欠１・期間超</t>
    <rPh sb="5" eb="6">
      <t>チ</t>
    </rPh>
    <rPh sb="6" eb="7">
      <t>コウ</t>
    </rPh>
    <rPh sb="7" eb="8">
      <t>カラダ</t>
    </rPh>
    <phoneticPr fontId="16"/>
  </si>
  <si>
    <t>C281</t>
  </si>
  <si>
    <t>就移２５・地公体・人欠１・未計画１・期間超</t>
    <rPh sb="13" eb="14">
      <t>ミ</t>
    </rPh>
    <rPh sb="14" eb="16">
      <t>ケイカク</t>
    </rPh>
    <phoneticPr fontId="16"/>
  </si>
  <si>
    <t>C282</t>
  </si>
  <si>
    <t>就移２５・地公体・人欠１・未計画２・期間超</t>
    <rPh sb="13" eb="14">
      <t>ミ</t>
    </rPh>
    <rPh sb="14" eb="16">
      <t>ケイカク</t>
    </rPh>
    <phoneticPr fontId="16"/>
  </si>
  <si>
    <t>C289</t>
  </si>
  <si>
    <t>就移２６・人欠１</t>
  </si>
  <si>
    <t>C290</t>
  </si>
  <si>
    <t>就移２６・人欠１・未計画１</t>
    <rPh sb="9" eb="10">
      <t>ミ</t>
    </rPh>
    <rPh sb="10" eb="12">
      <t>ケイカク</t>
    </rPh>
    <phoneticPr fontId="16"/>
  </si>
  <si>
    <t>C291</t>
  </si>
  <si>
    <t>就移２６・人欠１・未計画２</t>
    <rPh sb="9" eb="10">
      <t>ミ</t>
    </rPh>
    <rPh sb="10" eb="12">
      <t>ケイカク</t>
    </rPh>
    <phoneticPr fontId="16"/>
  </si>
  <si>
    <t>C292</t>
  </si>
  <si>
    <t>就移２６・地公体・人欠１</t>
    <rPh sb="5" eb="6">
      <t>チ</t>
    </rPh>
    <rPh sb="6" eb="7">
      <t>コウ</t>
    </rPh>
    <rPh sb="7" eb="8">
      <t>カラダ</t>
    </rPh>
    <phoneticPr fontId="16"/>
  </si>
  <si>
    <t>C293</t>
  </si>
  <si>
    <t>就移２６・地公体・人欠１・未計画１</t>
    <rPh sb="13" eb="14">
      <t>ミ</t>
    </rPh>
    <rPh sb="14" eb="16">
      <t>ケイカク</t>
    </rPh>
    <phoneticPr fontId="16"/>
  </si>
  <si>
    <t>C294</t>
  </si>
  <si>
    <t>就移２６・地公体・人欠１・未計画２</t>
    <rPh sb="13" eb="14">
      <t>ミ</t>
    </rPh>
    <rPh sb="14" eb="16">
      <t>ケイカク</t>
    </rPh>
    <phoneticPr fontId="16"/>
  </si>
  <si>
    <t>C301</t>
  </si>
  <si>
    <t>就移２６・人欠１・期間超</t>
  </si>
  <si>
    <t>C302</t>
  </si>
  <si>
    <t>就移２６・人欠１・未計画１・期間超</t>
    <rPh sb="9" eb="10">
      <t>ミ</t>
    </rPh>
    <rPh sb="10" eb="12">
      <t>ケイカク</t>
    </rPh>
    <phoneticPr fontId="16"/>
  </si>
  <si>
    <t>C303</t>
  </si>
  <si>
    <t>就移２６・人欠１・未計画２・期間超</t>
    <rPh sb="9" eb="10">
      <t>ミ</t>
    </rPh>
    <rPh sb="10" eb="12">
      <t>ケイカク</t>
    </rPh>
    <phoneticPr fontId="16"/>
  </si>
  <si>
    <t>C304</t>
  </si>
  <si>
    <t>就移２６・地公体・人欠１・期間超</t>
    <rPh sb="5" eb="6">
      <t>チ</t>
    </rPh>
    <rPh sb="6" eb="7">
      <t>コウ</t>
    </rPh>
    <rPh sb="7" eb="8">
      <t>カラダ</t>
    </rPh>
    <phoneticPr fontId="16"/>
  </si>
  <si>
    <t>C305</t>
  </si>
  <si>
    <t>就移２６・地公体・人欠１・未計画１・期間超</t>
    <rPh sb="13" eb="14">
      <t>ミ</t>
    </rPh>
    <rPh sb="14" eb="16">
      <t>ケイカク</t>
    </rPh>
    <phoneticPr fontId="16"/>
  </si>
  <si>
    <t>C306</t>
  </si>
  <si>
    <t>就移２６・地公体・人欠１・未計画２・期間超</t>
    <rPh sb="13" eb="14">
      <t>ミ</t>
    </rPh>
    <rPh sb="14" eb="16">
      <t>ケイカク</t>
    </rPh>
    <phoneticPr fontId="16"/>
  </si>
  <si>
    <t>C313</t>
  </si>
  <si>
    <t>就移２７・人欠１</t>
  </si>
  <si>
    <t>C314</t>
  </si>
  <si>
    <t>就移２７・人欠１・未計画１</t>
    <rPh sb="9" eb="10">
      <t>ミ</t>
    </rPh>
    <rPh sb="10" eb="12">
      <t>ケイカク</t>
    </rPh>
    <phoneticPr fontId="16"/>
  </si>
  <si>
    <t>C315</t>
  </si>
  <si>
    <t>就移２７・人欠１・未計画２</t>
    <rPh sb="9" eb="10">
      <t>ミ</t>
    </rPh>
    <rPh sb="10" eb="12">
      <t>ケイカク</t>
    </rPh>
    <phoneticPr fontId="16"/>
  </si>
  <si>
    <t>C316</t>
  </si>
  <si>
    <t>就移２７・地公体・人欠１</t>
    <rPh sb="5" eb="6">
      <t>チ</t>
    </rPh>
    <rPh sb="6" eb="7">
      <t>コウ</t>
    </rPh>
    <rPh sb="7" eb="8">
      <t>カラダ</t>
    </rPh>
    <phoneticPr fontId="16"/>
  </si>
  <si>
    <t>C317</t>
  </si>
  <si>
    <t>就移２７・地公体・人欠１・未計画１</t>
    <rPh sb="13" eb="14">
      <t>ミ</t>
    </rPh>
    <rPh sb="14" eb="16">
      <t>ケイカク</t>
    </rPh>
    <phoneticPr fontId="16"/>
  </si>
  <si>
    <t>C318</t>
  </si>
  <si>
    <t>就移２７・地公体・人欠１・未計画２</t>
    <rPh sb="13" eb="14">
      <t>ミ</t>
    </rPh>
    <rPh sb="14" eb="16">
      <t>ケイカク</t>
    </rPh>
    <phoneticPr fontId="16"/>
  </si>
  <si>
    <t>C325</t>
  </si>
  <si>
    <t>就移２７・人欠１・期間超</t>
  </si>
  <si>
    <t>C326</t>
  </si>
  <si>
    <t>就移２７・人欠１・未計画１・期間超</t>
    <rPh sb="9" eb="10">
      <t>ミ</t>
    </rPh>
    <rPh sb="10" eb="12">
      <t>ケイカク</t>
    </rPh>
    <phoneticPr fontId="16"/>
  </si>
  <si>
    <t>C327</t>
  </si>
  <si>
    <t>就移２７・人欠１・未計画２・期間超</t>
    <rPh sb="9" eb="10">
      <t>ミ</t>
    </rPh>
    <rPh sb="10" eb="12">
      <t>ケイカク</t>
    </rPh>
    <phoneticPr fontId="16"/>
  </si>
  <si>
    <t>C328</t>
  </si>
  <si>
    <t>就移２７・地公体・人欠１・期間超</t>
    <rPh sb="5" eb="6">
      <t>チ</t>
    </rPh>
    <rPh sb="6" eb="7">
      <t>コウ</t>
    </rPh>
    <rPh sb="7" eb="8">
      <t>カラダ</t>
    </rPh>
    <phoneticPr fontId="16"/>
  </si>
  <si>
    <t>C329</t>
  </si>
  <si>
    <t>就移２７・地公体・人欠１・未計画１・期間超</t>
    <rPh sb="13" eb="14">
      <t>ミ</t>
    </rPh>
    <rPh sb="14" eb="16">
      <t>ケイカク</t>
    </rPh>
    <phoneticPr fontId="16"/>
  </si>
  <si>
    <t>C330</t>
  </si>
  <si>
    <t>就移２７・地公体・人欠１・未計画２・期間超</t>
    <rPh sb="13" eb="14">
      <t>ミ</t>
    </rPh>
    <rPh sb="14" eb="16">
      <t>ケイカク</t>
    </rPh>
    <phoneticPr fontId="16"/>
  </si>
  <si>
    <t>C337</t>
  </si>
  <si>
    <t>就移３１・人欠１</t>
  </si>
  <si>
    <t>C338</t>
  </si>
  <si>
    <t>就移３１・人欠１・未計画１</t>
    <rPh sb="9" eb="10">
      <t>ミ</t>
    </rPh>
    <rPh sb="10" eb="12">
      <t>ケイカク</t>
    </rPh>
    <phoneticPr fontId="16"/>
  </si>
  <si>
    <t>C339</t>
  </si>
  <si>
    <t>就移３１・人欠１・未計画２</t>
    <rPh sb="9" eb="10">
      <t>ミ</t>
    </rPh>
    <rPh sb="10" eb="12">
      <t>ケイカク</t>
    </rPh>
    <phoneticPr fontId="16"/>
  </si>
  <si>
    <t>C340</t>
  </si>
  <si>
    <t>就移３１・地公体・人欠１</t>
    <rPh sb="5" eb="6">
      <t>チ</t>
    </rPh>
    <rPh sb="6" eb="7">
      <t>コウ</t>
    </rPh>
    <rPh sb="7" eb="8">
      <t>カラダ</t>
    </rPh>
    <phoneticPr fontId="16"/>
  </si>
  <si>
    <t>C341</t>
  </si>
  <si>
    <t>就移３１・地公体・人欠１・未計画１</t>
    <rPh sb="13" eb="14">
      <t>ミ</t>
    </rPh>
    <rPh sb="14" eb="16">
      <t>ケイカク</t>
    </rPh>
    <phoneticPr fontId="16"/>
  </si>
  <si>
    <t>C342</t>
  </si>
  <si>
    <t>就移３１・地公体・人欠１・未計画２</t>
    <rPh sb="13" eb="14">
      <t>ミ</t>
    </rPh>
    <rPh sb="14" eb="16">
      <t>ケイカク</t>
    </rPh>
    <phoneticPr fontId="16"/>
  </si>
  <si>
    <t>C349</t>
  </si>
  <si>
    <t>就移３１・人欠１・期間超</t>
  </si>
  <si>
    <t>C350</t>
  </si>
  <si>
    <t>就移３１・人欠１・未計画１・期間超</t>
    <rPh sb="9" eb="10">
      <t>ミ</t>
    </rPh>
    <rPh sb="10" eb="12">
      <t>ケイカク</t>
    </rPh>
    <phoneticPr fontId="16"/>
  </si>
  <si>
    <t>C351</t>
  </si>
  <si>
    <t>就移３１・人欠１・未計画２・期間超</t>
    <rPh sb="9" eb="10">
      <t>ミ</t>
    </rPh>
    <rPh sb="10" eb="12">
      <t>ケイカク</t>
    </rPh>
    <phoneticPr fontId="16"/>
  </si>
  <si>
    <t>C352</t>
  </si>
  <si>
    <t>就移３１・地公体・人欠１・期間超</t>
    <rPh sb="5" eb="6">
      <t>チ</t>
    </rPh>
    <rPh sb="6" eb="7">
      <t>コウ</t>
    </rPh>
    <rPh sb="7" eb="8">
      <t>カラダ</t>
    </rPh>
    <phoneticPr fontId="16"/>
  </si>
  <si>
    <t>C353</t>
  </si>
  <si>
    <t>就移３１・地公体・人欠１・未計画１・期間超</t>
    <rPh sb="13" eb="14">
      <t>ミ</t>
    </rPh>
    <rPh sb="14" eb="16">
      <t>ケイカク</t>
    </rPh>
    <phoneticPr fontId="16"/>
  </si>
  <si>
    <t>C354</t>
  </si>
  <si>
    <t>就移３１・地公体・人欠１・未計画２・期間超</t>
    <rPh sb="13" eb="14">
      <t>ミ</t>
    </rPh>
    <rPh sb="14" eb="16">
      <t>ケイカク</t>
    </rPh>
    <phoneticPr fontId="16"/>
  </si>
  <si>
    <t>C361</t>
  </si>
  <si>
    <t>就移３２・人欠１</t>
  </si>
  <si>
    <t>C362</t>
  </si>
  <si>
    <t>就移３２・人欠１・未計画１</t>
    <rPh sb="9" eb="10">
      <t>ミ</t>
    </rPh>
    <rPh sb="10" eb="12">
      <t>ケイカク</t>
    </rPh>
    <phoneticPr fontId="16"/>
  </si>
  <si>
    <t>C363</t>
  </si>
  <si>
    <t>就移３２・人欠１・未計画２</t>
    <rPh sb="9" eb="10">
      <t>ミ</t>
    </rPh>
    <rPh sb="10" eb="12">
      <t>ケイカク</t>
    </rPh>
    <phoneticPr fontId="16"/>
  </si>
  <si>
    <t>C364</t>
  </si>
  <si>
    <t>就移３２・地公体・人欠１</t>
    <rPh sb="5" eb="6">
      <t>チ</t>
    </rPh>
    <rPh sb="6" eb="7">
      <t>コウ</t>
    </rPh>
    <rPh sb="7" eb="8">
      <t>カラダ</t>
    </rPh>
    <phoneticPr fontId="16"/>
  </si>
  <si>
    <t>C365</t>
  </si>
  <si>
    <t>就移３２・地公体・人欠１・未計画１</t>
    <rPh sb="13" eb="14">
      <t>ミ</t>
    </rPh>
    <rPh sb="14" eb="16">
      <t>ケイカク</t>
    </rPh>
    <phoneticPr fontId="16"/>
  </si>
  <si>
    <t>C366</t>
  </si>
  <si>
    <t>就移３２・地公体・人欠１・未計画２</t>
    <rPh sb="13" eb="14">
      <t>ミ</t>
    </rPh>
    <rPh sb="14" eb="16">
      <t>ケイカク</t>
    </rPh>
    <phoneticPr fontId="16"/>
  </si>
  <si>
    <t>C373</t>
  </si>
  <si>
    <t>就移３２・人欠１・期間超</t>
  </si>
  <si>
    <t>C374</t>
  </si>
  <si>
    <t>就移３２・人欠１・未計画１・期間超</t>
    <rPh sb="9" eb="10">
      <t>ミ</t>
    </rPh>
    <rPh sb="10" eb="12">
      <t>ケイカク</t>
    </rPh>
    <phoneticPr fontId="16"/>
  </si>
  <si>
    <t>C375</t>
  </si>
  <si>
    <t>就移３２・人欠１・未計画２・期間超</t>
    <rPh sb="9" eb="10">
      <t>ミ</t>
    </rPh>
    <rPh sb="10" eb="12">
      <t>ケイカク</t>
    </rPh>
    <phoneticPr fontId="16"/>
  </si>
  <si>
    <t>C376</t>
  </si>
  <si>
    <t>就移３２・地公体・人欠１・期間超</t>
    <rPh sb="5" eb="6">
      <t>チ</t>
    </rPh>
    <rPh sb="6" eb="7">
      <t>コウ</t>
    </rPh>
    <rPh sb="7" eb="8">
      <t>カラダ</t>
    </rPh>
    <phoneticPr fontId="16"/>
  </si>
  <si>
    <t>C377</t>
  </si>
  <si>
    <t>就移３２・地公体・人欠１・未計画１・期間超</t>
    <rPh sb="13" eb="14">
      <t>ミ</t>
    </rPh>
    <rPh sb="14" eb="16">
      <t>ケイカク</t>
    </rPh>
    <phoneticPr fontId="16"/>
  </si>
  <si>
    <t>C378</t>
  </si>
  <si>
    <t>就移３２・地公体・人欠１・未計画２・期間超</t>
    <rPh sb="13" eb="14">
      <t>ミ</t>
    </rPh>
    <rPh sb="14" eb="16">
      <t>ケイカク</t>
    </rPh>
    <phoneticPr fontId="16"/>
  </si>
  <si>
    <t>C385</t>
  </si>
  <si>
    <t>就移３３・人欠１</t>
  </si>
  <si>
    <t>C386</t>
  </si>
  <si>
    <t>就移３３・人欠１・未計画１</t>
    <rPh sb="9" eb="10">
      <t>ミ</t>
    </rPh>
    <rPh sb="10" eb="12">
      <t>ケイカク</t>
    </rPh>
    <phoneticPr fontId="16"/>
  </si>
  <si>
    <t>C387</t>
  </si>
  <si>
    <t>就移３３・人欠１・未計画２</t>
    <rPh sb="9" eb="10">
      <t>ミ</t>
    </rPh>
    <rPh sb="10" eb="12">
      <t>ケイカク</t>
    </rPh>
    <phoneticPr fontId="16"/>
  </si>
  <si>
    <t>C388</t>
  </si>
  <si>
    <t>就移３３・地公体・人欠１</t>
    <rPh sb="5" eb="6">
      <t>チ</t>
    </rPh>
    <rPh sb="6" eb="7">
      <t>コウ</t>
    </rPh>
    <rPh sb="7" eb="8">
      <t>カラダ</t>
    </rPh>
    <phoneticPr fontId="16"/>
  </si>
  <si>
    <t>C389</t>
  </si>
  <si>
    <t>就移３３・地公体・人欠１・未計画１</t>
    <rPh sb="13" eb="14">
      <t>ミ</t>
    </rPh>
    <rPh sb="14" eb="16">
      <t>ケイカク</t>
    </rPh>
    <phoneticPr fontId="16"/>
  </si>
  <si>
    <t>C390</t>
  </si>
  <si>
    <t>就移３３・地公体・人欠１・未計画２</t>
    <rPh sb="13" eb="14">
      <t>ミ</t>
    </rPh>
    <rPh sb="14" eb="16">
      <t>ケイカク</t>
    </rPh>
    <phoneticPr fontId="16"/>
  </si>
  <si>
    <t>C397</t>
  </si>
  <si>
    <t>就移３３・人欠１・期間超</t>
  </si>
  <si>
    <t>C398</t>
  </si>
  <si>
    <t>就移３３・人欠１・未計画１・期間超</t>
    <rPh sb="9" eb="10">
      <t>ミ</t>
    </rPh>
    <rPh sb="10" eb="12">
      <t>ケイカク</t>
    </rPh>
    <phoneticPr fontId="16"/>
  </si>
  <si>
    <t>C399</t>
  </si>
  <si>
    <t>就移３３・人欠１・未計画２・期間超</t>
    <rPh sb="9" eb="10">
      <t>ミ</t>
    </rPh>
    <rPh sb="10" eb="12">
      <t>ケイカク</t>
    </rPh>
    <phoneticPr fontId="16"/>
  </si>
  <si>
    <t>C400</t>
  </si>
  <si>
    <t>就移３３・地公体・人欠１・期間超</t>
    <rPh sb="5" eb="6">
      <t>チ</t>
    </rPh>
    <rPh sb="6" eb="7">
      <t>コウ</t>
    </rPh>
    <rPh sb="7" eb="8">
      <t>カラダ</t>
    </rPh>
    <phoneticPr fontId="16"/>
  </si>
  <si>
    <t>C401</t>
  </si>
  <si>
    <t>就移３３・地公体・人欠１・未計画１・期間超</t>
    <rPh sb="13" eb="14">
      <t>ミ</t>
    </rPh>
    <rPh sb="14" eb="16">
      <t>ケイカク</t>
    </rPh>
    <phoneticPr fontId="16"/>
  </si>
  <si>
    <t>C402</t>
  </si>
  <si>
    <t>就移３３・地公体・人欠１・未計画２・期間超</t>
    <rPh sb="13" eb="14">
      <t>ミ</t>
    </rPh>
    <rPh sb="14" eb="16">
      <t>ケイカク</t>
    </rPh>
    <phoneticPr fontId="16"/>
  </si>
  <si>
    <t>C409</t>
  </si>
  <si>
    <t>就移３４・人欠１</t>
  </si>
  <si>
    <t>C410</t>
  </si>
  <si>
    <t>就移３４・人欠１・未計画１</t>
    <rPh sb="9" eb="10">
      <t>ミ</t>
    </rPh>
    <rPh sb="10" eb="12">
      <t>ケイカク</t>
    </rPh>
    <phoneticPr fontId="16"/>
  </si>
  <si>
    <t>C411</t>
  </si>
  <si>
    <t>就移３４・人欠１・未計画２</t>
    <rPh sb="9" eb="10">
      <t>ミ</t>
    </rPh>
    <rPh sb="10" eb="12">
      <t>ケイカク</t>
    </rPh>
    <phoneticPr fontId="16"/>
  </si>
  <si>
    <t>C412</t>
  </si>
  <si>
    <t>就移３４・地公体・人欠１</t>
    <rPh sb="5" eb="6">
      <t>チ</t>
    </rPh>
    <rPh sb="6" eb="7">
      <t>コウ</t>
    </rPh>
    <rPh sb="7" eb="8">
      <t>カラダ</t>
    </rPh>
    <phoneticPr fontId="16"/>
  </si>
  <si>
    <t>C413</t>
  </si>
  <si>
    <t>就移３４・地公体・人欠１・未計画１</t>
    <rPh sb="13" eb="14">
      <t>ミ</t>
    </rPh>
    <rPh sb="14" eb="16">
      <t>ケイカク</t>
    </rPh>
    <phoneticPr fontId="16"/>
  </si>
  <si>
    <t>C414</t>
  </si>
  <si>
    <t>就移３４・地公体・人欠１・未計画２</t>
    <rPh sb="13" eb="14">
      <t>ミ</t>
    </rPh>
    <rPh sb="14" eb="16">
      <t>ケイカク</t>
    </rPh>
    <phoneticPr fontId="16"/>
  </si>
  <si>
    <t>C421</t>
  </si>
  <si>
    <t>就移３４・人欠１・期間超</t>
  </si>
  <si>
    <t>C422</t>
  </si>
  <si>
    <t>就移３４・人欠１・未計画１・期間超</t>
    <rPh sb="9" eb="10">
      <t>ミ</t>
    </rPh>
    <rPh sb="10" eb="12">
      <t>ケイカク</t>
    </rPh>
    <phoneticPr fontId="16"/>
  </si>
  <si>
    <t>C423</t>
  </si>
  <si>
    <t>就移３４・人欠１・未計画２・期間超</t>
    <rPh sb="9" eb="10">
      <t>ミ</t>
    </rPh>
    <rPh sb="10" eb="12">
      <t>ケイカク</t>
    </rPh>
    <phoneticPr fontId="16"/>
  </si>
  <si>
    <t>C424</t>
  </si>
  <si>
    <t>就移３４・地公体・人欠１・期間超</t>
    <rPh sb="5" eb="6">
      <t>チ</t>
    </rPh>
    <rPh sb="6" eb="7">
      <t>コウ</t>
    </rPh>
    <rPh sb="7" eb="8">
      <t>カラダ</t>
    </rPh>
    <phoneticPr fontId="16"/>
  </si>
  <si>
    <t>C425</t>
  </si>
  <si>
    <t>就移３４・地公体・人欠１・未計画１・期間超</t>
    <rPh sb="13" eb="14">
      <t>ミ</t>
    </rPh>
    <rPh sb="14" eb="16">
      <t>ケイカク</t>
    </rPh>
    <phoneticPr fontId="16"/>
  </si>
  <si>
    <t>C426</t>
  </si>
  <si>
    <t>就移３４・地公体・人欠１・未計画２・期間超</t>
    <rPh sb="13" eb="14">
      <t>ミ</t>
    </rPh>
    <rPh sb="14" eb="16">
      <t>ケイカク</t>
    </rPh>
    <phoneticPr fontId="16"/>
  </si>
  <si>
    <t>C433</t>
  </si>
  <si>
    <t>就移３５・人欠１</t>
  </si>
  <si>
    <t>C434</t>
  </si>
  <si>
    <t>就移３５・人欠１・未計画１</t>
    <rPh sb="9" eb="10">
      <t>ミ</t>
    </rPh>
    <rPh sb="10" eb="12">
      <t>ケイカク</t>
    </rPh>
    <phoneticPr fontId="16"/>
  </si>
  <si>
    <t>C435</t>
  </si>
  <si>
    <t>就移３５・人欠１・未計画２</t>
    <rPh sb="9" eb="10">
      <t>ミ</t>
    </rPh>
    <rPh sb="10" eb="12">
      <t>ケイカク</t>
    </rPh>
    <phoneticPr fontId="16"/>
  </si>
  <si>
    <t>C436</t>
  </si>
  <si>
    <t>就移３５・地公体・人欠１</t>
    <rPh sb="5" eb="6">
      <t>チ</t>
    </rPh>
    <rPh sb="6" eb="7">
      <t>コウ</t>
    </rPh>
    <rPh sb="7" eb="8">
      <t>カラダ</t>
    </rPh>
    <phoneticPr fontId="16"/>
  </si>
  <si>
    <t>C437</t>
  </si>
  <si>
    <t>就移３５・地公体・人欠１・未計画１</t>
    <rPh sb="13" eb="14">
      <t>ミ</t>
    </rPh>
    <rPh sb="14" eb="16">
      <t>ケイカク</t>
    </rPh>
    <phoneticPr fontId="16"/>
  </si>
  <si>
    <t>C438</t>
  </si>
  <si>
    <t>就移３５・地公体・人欠１・未計画２</t>
    <rPh sb="13" eb="14">
      <t>ミ</t>
    </rPh>
    <rPh sb="14" eb="16">
      <t>ケイカク</t>
    </rPh>
    <phoneticPr fontId="16"/>
  </si>
  <si>
    <t>C445</t>
  </si>
  <si>
    <t>就移３５・人欠１・期間超</t>
  </si>
  <si>
    <t>C446</t>
  </si>
  <si>
    <t>就移３５・人欠１・未計画１・期間超</t>
    <rPh sb="9" eb="10">
      <t>ミ</t>
    </rPh>
    <rPh sb="10" eb="12">
      <t>ケイカク</t>
    </rPh>
    <phoneticPr fontId="16"/>
  </si>
  <si>
    <t>C447</t>
  </si>
  <si>
    <t>就移３５・人欠１・未計画２・期間超</t>
    <rPh sb="9" eb="10">
      <t>ミ</t>
    </rPh>
    <rPh sb="10" eb="12">
      <t>ケイカク</t>
    </rPh>
    <phoneticPr fontId="16"/>
  </si>
  <si>
    <t>C448</t>
  </si>
  <si>
    <t>就移３５・地公体・人欠１・期間超</t>
    <rPh sb="5" eb="6">
      <t>チ</t>
    </rPh>
    <rPh sb="6" eb="7">
      <t>コウ</t>
    </rPh>
    <rPh sb="7" eb="8">
      <t>カラダ</t>
    </rPh>
    <phoneticPr fontId="16"/>
  </si>
  <si>
    <t>C449</t>
  </si>
  <si>
    <t>就移３５・地公体・人欠１・未計画１・期間超</t>
    <rPh sb="13" eb="14">
      <t>ミ</t>
    </rPh>
    <rPh sb="14" eb="16">
      <t>ケイカク</t>
    </rPh>
    <phoneticPr fontId="16"/>
  </si>
  <si>
    <t>C450</t>
  </si>
  <si>
    <t>就移３５・地公体・人欠１・未計画２・期間超</t>
    <rPh sb="13" eb="14">
      <t>ミ</t>
    </rPh>
    <rPh sb="14" eb="16">
      <t>ケイカク</t>
    </rPh>
    <phoneticPr fontId="16"/>
  </si>
  <si>
    <t>C457</t>
  </si>
  <si>
    <t>就移３６・人欠１</t>
  </si>
  <si>
    <t>C458</t>
  </si>
  <si>
    <t>就移３６・人欠１・未計画１</t>
    <rPh sb="9" eb="10">
      <t>ミ</t>
    </rPh>
    <rPh sb="10" eb="12">
      <t>ケイカク</t>
    </rPh>
    <phoneticPr fontId="16"/>
  </si>
  <si>
    <t>C459</t>
  </si>
  <si>
    <t>就移３６・人欠１・未計画２</t>
    <rPh sb="9" eb="10">
      <t>ミ</t>
    </rPh>
    <rPh sb="10" eb="12">
      <t>ケイカク</t>
    </rPh>
    <phoneticPr fontId="16"/>
  </si>
  <si>
    <t>C460</t>
  </si>
  <si>
    <t>就移３６・地公体・人欠１</t>
    <rPh sb="5" eb="6">
      <t>チ</t>
    </rPh>
    <rPh sb="6" eb="7">
      <t>コウ</t>
    </rPh>
    <rPh sb="7" eb="8">
      <t>カラダ</t>
    </rPh>
    <phoneticPr fontId="16"/>
  </si>
  <si>
    <t>C461</t>
  </si>
  <si>
    <t>就移３６・地公体・人欠１・未計画１</t>
    <rPh sb="13" eb="14">
      <t>ミ</t>
    </rPh>
    <rPh sb="14" eb="16">
      <t>ケイカク</t>
    </rPh>
    <phoneticPr fontId="16"/>
  </si>
  <si>
    <t>C462</t>
  </si>
  <si>
    <t>就移３６・地公体・人欠１・未計画２</t>
    <rPh sb="13" eb="14">
      <t>ミ</t>
    </rPh>
    <rPh sb="14" eb="16">
      <t>ケイカク</t>
    </rPh>
    <phoneticPr fontId="16"/>
  </si>
  <si>
    <t>C469</t>
  </si>
  <si>
    <t>就移３６・人欠１・期間超</t>
  </si>
  <si>
    <t>C470</t>
  </si>
  <si>
    <t>就移３６・人欠１・未計画１・期間超</t>
    <rPh sb="9" eb="10">
      <t>ミ</t>
    </rPh>
    <rPh sb="10" eb="12">
      <t>ケイカク</t>
    </rPh>
    <phoneticPr fontId="16"/>
  </si>
  <si>
    <t>C471</t>
  </si>
  <si>
    <t>就移３６・人欠１・未計画２・期間超</t>
    <rPh sb="9" eb="10">
      <t>ミ</t>
    </rPh>
    <rPh sb="10" eb="12">
      <t>ケイカク</t>
    </rPh>
    <phoneticPr fontId="16"/>
  </si>
  <si>
    <t>C472</t>
  </si>
  <si>
    <t>就移３６・地公体・人欠１・期間超</t>
    <rPh sb="5" eb="6">
      <t>チ</t>
    </rPh>
    <rPh sb="6" eb="7">
      <t>コウ</t>
    </rPh>
    <rPh sb="7" eb="8">
      <t>カラダ</t>
    </rPh>
    <phoneticPr fontId="16"/>
  </si>
  <si>
    <t>C473</t>
  </si>
  <si>
    <t>就移３６・地公体・人欠１・未計画１・期間超</t>
    <rPh sb="13" eb="14">
      <t>ミ</t>
    </rPh>
    <rPh sb="14" eb="16">
      <t>ケイカク</t>
    </rPh>
    <phoneticPr fontId="16"/>
  </si>
  <si>
    <t>C474</t>
  </si>
  <si>
    <t>就移３６・地公体・人欠１・未計画２・期間超</t>
    <rPh sb="13" eb="14">
      <t>ミ</t>
    </rPh>
    <rPh sb="14" eb="16">
      <t>ケイカク</t>
    </rPh>
    <phoneticPr fontId="16"/>
  </si>
  <si>
    <t>C481</t>
  </si>
  <si>
    <t>就移３７・人欠１</t>
  </si>
  <si>
    <t>C482</t>
  </si>
  <si>
    <t>就移３７・人欠１・未計画１</t>
    <rPh sb="9" eb="10">
      <t>ミ</t>
    </rPh>
    <rPh sb="10" eb="12">
      <t>ケイカク</t>
    </rPh>
    <phoneticPr fontId="16"/>
  </si>
  <si>
    <t>C483</t>
  </si>
  <si>
    <t>就移３７・人欠１・未計画２</t>
    <rPh sb="9" eb="10">
      <t>ミ</t>
    </rPh>
    <rPh sb="10" eb="12">
      <t>ケイカク</t>
    </rPh>
    <phoneticPr fontId="16"/>
  </si>
  <si>
    <t>C484</t>
  </si>
  <si>
    <t>就移３７・地公体・人欠１</t>
    <rPh sb="5" eb="6">
      <t>チ</t>
    </rPh>
    <rPh sb="6" eb="7">
      <t>コウ</t>
    </rPh>
    <rPh sb="7" eb="8">
      <t>カラダ</t>
    </rPh>
    <phoneticPr fontId="16"/>
  </si>
  <si>
    <t>C485</t>
  </si>
  <si>
    <t>就移３７・地公体・人欠１・未計画１</t>
    <rPh sb="13" eb="14">
      <t>ミ</t>
    </rPh>
    <rPh sb="14" eb="16">
      <t>ケイカク</t>
    </rPh>
    <phoneticPr fontId="16"/>
  </si>
  <si>
    <t>C486</t>
  </si>
  <si>
    <t>就移３７・地公体・人欠１・未計画２</t>
    <rPh sb="13" eb="14">
      <t>ミ</t>
    </rPh>
    <rPh sb="14" eb="16">
      <t>ケイカク</t>
    </rPh>
    <phoneticPr fontId="16"/>
  </si>
  <si>
    <t>C493</t>
  </si>
  <si>
    <t>就移３７・人欠１・期間超</t>
  </si>
  <si>
    <t>C494</t>
  </si>
  <si>
    <t>就移３７・人欠１・未計画１・期間超</t>
    <rPh sb="9" eb="10">
      <t>ミ</t>
    </rPh>
    <rPh sb="10" eb="12">
      <t>ケイカク</t>
    </rPh>
    <phoneticPr fontId="16"/>
  </si>
  <si>
    <t>C495</t>
  </si>
  <si>
    <t>就移３７・人欠１・未計画２・期間超</t>
    <rPh sb="9" eb="10">
      <t>ミ</t>
    </rPh>
    <rPh sb="10" eb="12">
      <t>ケイカク</t>
    </rPh>
    <phoneticPr fontId="16"/>
  </si>
  <si>
    <t>C496</t>
  </si>
  <si>
    <t>就移３７・地公体・人欠１・期間超</t>
    <rPh sb="5" eb="6">
      <t>チ</t>
    </rPh>
    <rPh sb="6" eb="7">
      <t>コウ</t>
    </rPh>
    <rPh sb="7" eb="8">
      <t>カラダ</t>
    </rPh>
    <phoneticPr fontId="16"/>
  </si>
  <si>
    <t>C497</t>
  </si>
  <si>
    <t>就移３７・地公体・人欠１・未計画１・期間超</t>
    <rPh sb="13" eb="14">
      <t>ミ</t>
    </rPh>
    <rPh sb="14" eb="16">
      <t>ケイカク</t>
    </rPh>
    <phoneticPr fontId="16"/>
  </si>
  <si>
    <t>C498</t>
  </si>
  <si>
    <t>就移３７・地公体・人欠１・未計画２・期間超</t>
    <rPh sb="13" eb="14">
      <t>ミ</t>
    </rPh>
    <rPh sb="14" eb="16">
      <t>ケイカク</t>
    </rPh>
    <phoneticPr fontId="16"/>
  </si>
  <si>
    <t>C505</t>
  </si>
  <si>
    <t>就移４１・人欠１</t>
  </si>
  <si>
    <t>C506</t>
  </si>
  <si>
    <t>就移４１・人欠１・未計画１</t>
    <rPh sb="9" eb="10">
      <t>ミ</t>
    </rPh>
    <rPh sb="10" eb="12">
      <t>ケイカク</t>
    </rPh>
    <phoneticPr fontId="16"/>
  </si>
  <si>
    <t>C507</t>
  </si>
  <si>
    <t>就移４１・人欠１・未計画２</t>
    <rPh sb="9" eb="10">
      <t>ミ</t>
    </rPh>
    <rPh sb="10" eb="12">
      <t>ケイカク</t>
    </rPh>
    <phoneticPr fontId="16"/>
  </si>
  <si>
    <t>C508</t>
  </si>
  <si>
    <t>就移４１・地公体・人欠１</t>
    <rPh sb="5" eb="6">
      <t>チ</t>
    </rPh>
    <rPh sb="6" eb="7">
      <t>コウ</t>
    </rPh>
    <rPh sb="7" eb="8">
      <t>カラダ</t>
    </rPh>
    <phoneticPr fontId="16"/>
  </si>
  <si>
    <t>C509</t>
  </si>
  <si>
    <t>就移４１・地公体・人欠１・未計画１</t>
    <rPh sb="13" eb="14">
      <t>ミ</t>
    </rPh>
    <rPh sb="14" eb="16">
      <t>ケイカク</t>
    </rPh>
    <phoneticPr fontId="16"/>
  </si>
  <si>
    <t>C510</t>
  </si>
  <si>
    <t>就移４１・地公体・人欠１・未計画２</t>
    <rPh sb="13" eb="14">
      <t>ミ</t>
    </rPh>
    <rPh sb="14" eb="16">
      <t>ケイカク</t>
    </rPh>
    <phoneticPr fontId="16"/>
  </si>
  <si>
    <t>C517</t>
  </si>
  <si>
    <t>就移４１・人欠１・期間超</t>
  </si>
  <si>
    <t>C518</t>
  </si>
  <si>
    <t>就移４１・人欠１・未計画１・期間超</t>
    <rPh sb="9" eb="10">
      <t>ミ</t>
    </rPh>
    <rPh sb="10" eb="12">
      <t>ケイカク</t>
    </rPh>
    <phoneticPr fontId="16"/>
  </si>
  <si>
    <t>C519</t>
  </si>
  <si>
    <t>就移４１・人欠１・未計画２・期間超</t>
    <rPh sb="9" eb="10">
      <t>ミ</t>
    </rPh>
    <rPh sb="10" eb="12">
      <t>ケイカク</t>
    </rPh>
    <phoneticPr fontId="16"/>
  </si>
  <si>
    <t>C520</t>
  </si>
  <si>
    <t>就移４１・地公体・人欠１・期間超</t>
    <rPh sb="5" eb="6">
      <t>チ</t>
    </rPh>
    <rPh sb="6" eb="7">
      <t>コウ</t>
    </rPh>
    <rPh sb="7" eb="8">
      <t>カラダ</t>
    </rPh>
    <phoneticPr fontId="16"/>
  </si>
  <si>
    <t>C521</t>
  </si>
  <si>
    <t>就移４１・地公体・人欠１・未計画１・期間超</t>
    <rPh sb="13" eb="14">
      <t>ミ</t>
    </rPh>
    <rPh sb="14" eb="16">
      <t>ケイカク</t>
    </rPh>
    <phoneticPr fontId="16"/>
  </si>
  <si>
    <t>C522</t>
  </si>
  <si>
    <t>就移４１・地公体・人欠１・未計画２・期間超</t>
    <rPh sb="13" eb="14">
      <t>ミ</t>
    </rPh>
    <rPh sb="14" eb="16">
      <t>ケイカク</t>
    </rPh>
    <phoneticPr fontId="16"/>
  </si>
  <si>
    <t>C529</t>
  </si>
  <si>
    <t>就移４２・人欠１</t>
  </si>
  <si>
    <t>C530</t>
  </si>
  <si>
    <t>就移４２・人欠１・未計画１</t>
    <rPh sb="9" eb="10">
      <t>ミ</t>
    </rPh>
    <rPh sb="10" eb="12">
      <t>ケイカク</t>
    </rPh>
    <phoneticPr fontId="16"/>
  </si>
  <si>
    <t>C531</t>
  </si>
  <si>
    <t>就移４２・人欠１・未計画２</t>
    <rPh sb="9" eb="10">
      <t>ミ</t>
    </rPh>
    <rPh sb="10" eb="12">
      <t>ケイカク</t>
    </rPh>
    <phoneticPr fontId="16"/>
  </si>
  <si>
    <t>C532</t>
  </si>
  <si>
    <t>就移４２・地公体・人欠１</t>
    <rPh sb="5" eb="6">
      <t>チ</t>
    </rPh>
    <rPh sb="6" eb="7">
      <t>コウ</t>
    </rPh>
    <rPh sb="7" eb="8">
      <t>カラダ</t>
    </rPh>
    <phoneticPr fontId="16"/>
  </si>
  <si>
    <t>C533</t>
  </si>
  <si>
    <t>就移４２・地公体・人欠１・未計画１</t>
    <rPh sb="13" eb="14">
      <t>ミ</t>
    </rPh>
    <rPh sb="14" eb="16">
      <t>ケイカク</t>
    </rPh>
    <phoneticPr fontId="16"/>
  </si>
  <si>
    <t>C534</t>
  </si>
  <si>
    <t>就移４２・地公体・人欠１・未計画２</t>
    <rPh sb="13" eb="14">
      <t>ミ</t>
    </rPh>
    <rPh sb="14" eb="16">
      <t>ケイカク</t>
    </rPh>
    <phoneticPr fontId="16"/>
  </si>
  <si>
    <t>C541</t>
  </si>
  <si>
    <t>就移４２・人欠１・期間超</t>
  </si>
  <si>
    <t>C542</t>
  </si>
  <si>
    <t>就移４２・人欠１・未計画１・期間超</t>
    <rPh sb="9" eb="10">
      <t>ミ</t>
    </rPh>
    <rPh sb="10" eb="12">
      <t>ケイカク</t>
    </rPh>
    <phoneticPr fontId="16"/>
  </si>
  <si>
    <t>C543</t>
  </si>
  <si>
    <t>就移４２・人欠１・未計画２・期間超</t>
    <rPh sb="9" eb="10">
      <t>ミ</t>
    </rPh>
    <rPh sb="10" eb="12">
      <t>ケイカク</t>
    </rPh>
    <phoneticPr fontId="16"/>
  </si>
  <si>
    <t>C544</t>
  </si>
  <si>
    <t>就移４２・地公体・人欠１・期間超</t>
    <rPh sb="5" eb="6">
      <t>チ</t>
    </rPh>
    <rPh sb="6" eb="7">
      <t>コウ</t>
    </rPh>
    <rPh sb="7" eb="8">
      <t>カラダ</t>
    </rPh>
    <phoneticPr fontId="16"/>
  </si>
  <si>
    <t>C545</t>
  </si>
  <si>
    <t>就移４２・地公体・人欠１・未計画１・期間超</t>
    <rPh sb="13" eb="14">
      <t>ミ</t>
    </rPh>
    <rPh sb="14" eb="16">
      <t>ケイカク</t>
    </rPh>
    <phoneticPr fontId="16"/>
  </si>
  <si>
    <t>C546</t>
  </si>
  <si>
    <t>就移４２・地公体・人欠１・未計画２・期間超</t>
    <rPh sb="13" eb="14">
      <t>ミ</t>
    </rPh>
    <rPh sb="14" eb="16">
      <t>ケイカク</t>
    </rPh>
    <phoneticPr fontId="16"/>
  </si>
  <si>
    <t>C553</t>
  </si>
  <si>
    <t>就移４３・人欠１</t>
  </si>
  <si>
    <t>C554</t>
  </si>
  <si>
    <t>就移４３・人欠１・未計画１</t>
    <rPh sb="9" eb="10">
      <t>ミ</t>
    </rPh>
    <rPh sb="10" eb="12">
      <t>ケイカク</t>
    </rPh>
    <phoneticPr fontId="16"/>
  </si>
  <si>
    <t>C555</t>
  </si>
  <si>
    <t>就移４３・人欠１・未計画２</t>
    <rPh sb="9" eb="10">
      <t>ミ</t>
    </rPh>
    <rPh sb="10" eb="12">
      <t>ケイカク</t>
    </rPh>
    <phoneticPr fontId="16"/>
  </si>
  <si>
    <t>C556</t>
  </si>
  <si>
    <t>就移４３・地公体・人欠１</t>
    <rPh sb="5" eb="6">
      <t>チ</t>
    </rPh>
    <rPh sb="6" eb="7">
      <t>コウ</t>
    </rPh>
    <rPh sb="7" eb="8">
      <t>カラダ</t>
    </rPh>
    <phoneticPr fontId="16"/>
  </si>
  <si>
    <t>C557</t>
  </si>
  <si>
    <t>就移４３・地公体・人欠１・未計画１</t>
    <rPh sb="13" eb="14">
      <t>ミ</t>
    </rPh>
    <rPh sb="14" eb="16">
      <t>ケイカク</t>
    </rPh>
    <phoneticPr fontId="16"/>
  </si>
  <si>
    <t>C558</t>
  </si>
  <si>
    <t>就移４３・地公体・人欠１・未計画２</t>
    <rPh sb="13" eb="14">
      <t>ミ</t>
    </rPh>
    <rPh sb="14" eb="16">
      <t>ケイカク</t>
    </rPh>
    <phoneticPr fontId="16"/>
  </si>
  <si>
    <t>C565</t>
  </si>
  <si>
    <t>就移４３・人欠１・期間超</t>
  </si>
  <si>
    <t>C566</t>
  </si>
  <si>
    <t>就移４３・人欠１・未計画１・期間超</t>
    <rPh sb="9" eb="10">
      <t>ミ</t>
    </rPh>
    <rPh sb="10" eb="12">
      <t>ケイカク</t>
    </rPh>
    <phoneticPr fontId="16"/>
  </si>
  <si>
    <t>C567</t>
  </si>
  <si>
    <t>就移４３・人欠１・未計画２・期間超</t>
    <rPh sb="9" eb="10">
      <t>ミ</t>
    </rPh>
    <rPh sb="10" eb="12">
      <t>ケイカク</t>
    </rPh>
    <phoneticPr fontId="16"/>
  </si>
  <si>
    <t>C568</t>
  </si>
  <si>
    <t>就移４３・地公体・人欠１・期間超</t>
    <rPh sb="5" eb="6">
      <t>チ</t>
    </rPh>
    <rPh sb="6" eb="7">
      <t>コウ</t>
    </rPh>
    <rPh sb="7" eb="8">
      <t>カラダ</t>
    </rPh>
    <phoneticPr fontId="16"/>
  </si>
  <si>
    <t>C569</t>
  </si>
  <si>
    <t>就移４３・地公体・人欠１・未計画１・期間超</t>
    <rPh sb="13" eb="14">
      <t>ミ</t>
    </rPh>
    <rPh sb="14" eb="16">
      <t>ケイカク</t>
    </rPh>
    <phoneticPr fontId="16"/>
  </si>
  <si>
    <t>C570</t>
  </si>
  <si>
    <t>就移４３・地公体・人欠１・未計画２・期間超</t>
    <rPh sb="13" eb="14">
      <t>ミ</t>
    </rPh>
    <rPh sb="14" eb="16">
      <t>ケイカク</t>
    </rPh>
    <phoneticPr fontId="16"/>
  </si>
  <si>
    <t>C577</t>
  </si>
  <si>
    <t>就移４４・人欠１</t>
  </si>
  <si>
    <t>C578</t>
  </si>
  <si>
    <t>就移４４・人欠１・未計画１</t>
    <rPh sb="9" eb="10">
      <t>ミ</t>
    </rPh>
    <rPh sb="10" eb="12">
      <t>ケイカク</t>
    </rPh>
    <phoneticPr fontId="16"/>
  </si>
  <si>
    <t>C579</t>
  </si>
  <si>
    <t>就移４４・人欠１・未計画２</t>
    <rPh sb="9" eb="10">
      <t>ミ</t>
    </rPh>
    <rPh sb="10" eb="12">
      <t>ケイカク</t>
    </rPh>
    <phoneticPr fontId="16"/>
  </si>
  <si>
    <t>C580</t>
  </si>
  <si>
    <t>就移４４・地公体・人欠１</t>
    <rPh sb="5" eb="6">
      <t>チ</t>
    </rPh>
    <rPh sb="6" eb="7">
      <t>コウ</t>
    </rPh>
    <rPh sb="7" eb="8">
      <t>カラダ</t>
    </rPh>
    <phoneticPr fontId="16"/>
  </si>
  <si>
    <t>C581</t>
  </si>
  <si>
    <t>就移４４・地公体・人欠１・未計画１</t>
    <rPh sb="13" eb="14">
      <t>ミ</t>
    </rPh>
    <rPh sb="14" eb="16">
      <t>ケイカク</t>
    </rPh>
    <phoneticPr fontId="16"/>
  </si>
  <si>
    <t>C582</t>
  </si>
  <si>
    <t>就移４４・地公体・人欠１・未計画２</t>
    <rPh sb="13" eb="14">
      <t>ミ</t>
    </rPh>
    <rPh sb="14" eb="16">
      <t>ケイカク</t>
    </rPh>
    <phoneticPr fontId="16"/>
  </si>
  <si>
    <t>C589</t>
  </si>
  <si>
    <t>就移４４・人欠１・期間超</t>
  </si>
  <si>
    <t>C590</t>
  </si>
  <si>
    <t>就移４４・人欠１・未計画１・期間超</t>
    <rPh sb="9" eb="10">
      <t>ミ</t>
    </rPh>
    <rPh sb="10" eb="12">
      <t>ケイカク</t>
    </rPh>
    <phoneticPr fontId="16"/>
  </si>
  <si>
    <t>C591</t>
  </si>
  <si>
    <t>就移４４・人欠１・未計画２・期間超</t>
    <rPh sb="9" eb="10">
      <t>ミ</t>
    </rPh>
    <rPh sb="10" eb="12">
      <t>ケイカク</t>
    </rPh>
    <phoneticPr fontId="16"/>
  </si>
  <si>
    <t>C592</t>
  </si>
  <si>
    <t>就移４４・地公体・人欠１・期間超</t>
    <rPh sb="5" eb="6">
      <t>チ</t>
    </rPh>
    <rPh sb="6" eb="7">
      <t>コウ</t>
    </rPh>
    <rPh sb="7" eb="8">
      <t>カラダ</t>
    </rPh>
    <phoneticPr fontId="16"/>
  </si>
  <si>
    <t>C593</t>
  </si>
  <si>
    <t>就移４４・地公体・人欠１・未計画１・期間超</t>
    <rPh sb="13" eb="14">
      <t>ミ</t>
    </rPh>
    <rPh sb="14" eb="16">
      <t>ケイカク</t>
    </rPh>
    <phoneticPr fontId="16"/>
  </si>
  <si>
    <t>C594</t>
  </si>
  <si>
    <t>就移４４・地公体・人欠１・未計画２・期間超</t>
    <rPh sb="13" eb="14">
      <t>ミ</t>
    </rPh>
    <rPh sb="14" eb="16">
      <t>ケイカク</t>
    </rPh>
    <phoneticPr fontId="16"/>
  </si>
  <si>
    <t>C601</t>
  </si>
  <si>
    <t>就移４５・人欠１</t>
  </si>
  <si>
    <t>C602</t>
  </si>
  <si>
    <t>就移４５・人欠１・未計画１</t>
    <rPh sb="9" eb="10">
      <t>ミ</t>
    </rPh>
    <rPh sb="10" eb="12">
      <t>ケイカク</t>
    </rPh>
    <phoneticPr fontId="16"/>
  </si>
  <si>
    <t>C603</t>
  </si>
  <si>
    <t>就移４５・人欠１・未計画２</t>
    <rPh sb="9" eb="10">
      <t>ミ</t>
    </rPh>
    <rPh sb="10" eb="12">
      <t>ケイカク</t>
    </rPh>
    <phoneticPr fontId="16"/>
  </si>
  <si>
    <t>C604</t>
  </si>
  <si>
    <t>就移４５・地公体・人欠１</t>
    <rPh sb="5" eb="6">
      <t>チ</t>
    </rPh>
    <rPh sb="6" eb="7">
      <t>コウ</t>
    </rPh>
    <rPh sb="7" eb="8">
      <t>カラダ</t>
    </rPh>
    <phoneticPr fontId="16"/>
  </si>
  <si>
    <t>C605</t>
  </si>
  <si>
    <t>就移４５・地公体・人欠１・未計画１</t>
    <rPh sb="13" eb="14">
      <t>ミ</t>
    </rPh>
    <rPh sb="14" eb="16">
      <t>ケイカク</t>
    </rPh>
    <phoneticPr fontId="16"/>
  </si>
  <si>
    <t>C606</t>
  </si>
  <si>
    <t>就移４５・地公体・人欠１・未計画２</t>
    <rPh sb="13" eb="14">
      <t>ミ</t>
    </rPh>
    <rPh sb="14" eb="16">
      <t>ケイカク</t>
    </rPh>
    <phoneticPr fontId="16"/>
  </si>
  <si>
    <t>C613</t>
  </si>
  <si>
    <t>就移４５・人欠１・期間超</t>
  </si>
  <si>
    <t>C614</t>
  </si>
  <si>
    <t>就移４５・人欠１・未計画１・期間超</t>
    <rPh sb="9" eb="10">
      <t>ミ</t>
    </rPh>
    <rPh sb="10" eb="12">
      <t>ケイカク</t>
    </rPh>
    <phoneticPr fontId="16"/>
  </si>
  <si>
    <t>C615</t>
  </si>
  <si>
    <t>就移４５・人欠１・未計画２・期間超</t>
    <rPh sb="9" eb="10">
      <t>ミ</t>
    </rPh>
    <rPh sb="10" eb="12">
      <t>ケイカク</t>
    </rPh>
    <phoneticPr fontId="16"/>
  </si>
  <si>
    <t>C616</t>
  </si>
  <si>
    <t>就移４５・地公体・人欠１・期間超</t>
    <rPh sb="5" eb="6">
      <t>チ</t>
    </rPh>
    <rPh sb="6" eb="7">
      <t>コウ</t>
    </rPh>
    <rPh sb="7" eb="8">
      <t>カラダ</t>
    </rPh>
    <phoneticPr fontId="16"/>
  </si>
  <si>
    <t>C617</t>
  </si>
  <si>
    <t>就移４５・地公体・人欠１・未計画１・期間超</t>
    <rPh sb="13" eb="14">
      <t>ミ</t>
    </rPh>
    <rPh sb="14" eb="16">
      <t>ケイカク</t>
    </rPh>
    <phoneticPr fontId="16"/>
  </si>
  <si>
    <t>C618</t>
  </si>
  <si>
    <t>就移４５・地公体・人欠１・未計画２・期間超</t>
    <rPh sb="13" eb="14">
      <t>ミ</t>
    </rPh>
    <rPh sb="14" eb="16">
      <t>ケイカク</t>
    </rPh>
    <phoneticPr fontId="16"/>
  </si>
  <si>
    <t>C625</t>
  </si>
  <si>
    <t>就移４６・人欠１</t>
  </si>
  <si>
    <t>C626</t>
  </si>
  <si>
    <t>就移４６・人欠１・未計画１</t>
    <rPh sb="9" eb="10">
      <t>ミ</t>
    </rPh>
    <rPh sb="10" eb="12">
      <t>ケイカク</t>
    </rPh>
    <phoneticPr fontId="16"/>
  </si>
  <si>
    <t>C627</t>
  </si>
  <si>
    <t>就移４６・人欠１・未計画２</t>
    <rPh sb="9" eb="10">
      <t>ミ</t>
    </rPh>
    <rPh sb="10" eb="12">
      <t>ケイカク</t>
    </rPh>
    <phoneticPr fontId="16"/>
  </si>
  <si>
    <t>C628</t>
  </si>
  <si>
    <t>就移４６・地公体・人欠１</t>
    <rPh sb="5" eb="6">
      <t>チ</t>
    </rPh>
    <rPh sb="6" eb="7">
      <t>コウ</t>
    </rPh>
    <rPh sb="7" eb="8">
      <t>カラダ</t>
    </rPh>
    <phoneticPr fontId="16"/>
  </si>
  <si>
    <t>C629</t>
  </si>
  <si>
    <t>就移４６・地公体・人欠１・未計画１</t>
    <rPh sb="13" eb="14">
      <t>ミ</t>
    </rPh>
    <rPh sb="14" eb="16">
      <t>ケイカク</t>
    </rPh>
    <phoneticPr fontId="16"/>
  </si>
  <si>
    <t>C630</t>
  </si>
  <si>
    <t>就移４６・地公体・人欠１・未計画２</t>
    <rPh sb="13" eb="14">
      <t>ミ</t>
    </rPh>
    <rPh sb="14" eb="16">
      <t>ケイカク</t>
    </rPh>
    <phoneticPr fontId="16"/>
  </si>
  <si>
    <t>C637</t>
  </si>
  <si>
    <t>就移４６・人欠１・期間超</t>
  </si>
  <si>
    <t>C638</t>
  </si>
  <si>
    <t>就移４６・人欠１・未計画１・期間超</t>
    <rPh sb="9" eb="10">
      <t>ミ</t>
    </rPh>
    <rPh sb="10" eb="12">
      <t>ケイカク</t>
    </rPh>
    <phoneticPr fontId="16"/>
  </si>
  <si>
    <t>C639</t>
  </si>
  <si>
    <t>就移４６・人欠１・未計画２・期間超</t>
    <rPh sb="9" eb="10">
      <t>ミ</t>
    </rPh>
    <rPh sb="10" eb="12">
      <t>ケイカク</t>
    </rPh>
    <phoneticPr fontId="16"/>
  </si>
  <si>
    <t>C640</t>
  </si>
  <si>
    <t>就移４６・地公体・人欠１・期間超</t>
    <rPh sb="5" eb="6">
      <t>チ</t>
    </rPh>
    <rPh sb="6" eb="7">
      <t>コウ</t>
    </rPh>
    <rPh sb="7" eb="8">
      <t>カラダ</t>
    </rPh>
    <phoneticPr fontId="16"/>
  </si>
  <si>
    <t>C641</t>
  </si>
  <si>
    <t>就移４６・地公体・人欠１・未計画１・期間超</t>
    <rPh sb="13" eb="14">
      <t>ミ</t>
    </rPh>
    <rPh sb="14" eb="16">
      <t>ケイカク</t>
    </rPh>
    <phoneticPr fontId="16"/>
  </si>
  <si>
    <t>C642</t>
  </si>
  <si>
    <t>就移４６・地公体・人欠１・未計画２・期間超</t>
    <rPh sb="13" eb="14">
      <t>ミ</t>
    </rPh>
    <rPh sb="14" eb="16">
      <t>ケイカク</t>
    </rPh>
    <phoneticPr fontId="16"/>
  </si>
  <si>
    <t>C649</t>
  </si>
  <si>
    <t>就移４７・人欠１</t>
  </si>
  <si>
    <t>C650</t>
  </si>
  <si>
    <t>就移４７・人欠１・未計画１</t>
    <rPh sb="9" eb="10">
      <t>ミ</t>
    </rPh>
    <rPh sb="10" eb="12">
      <t>ケイカク</t>
    </rPh>
    <phoneticPr fontId="16"/>
  </si>
  <si>
    <t>C651</t>
  </si>
  <si>
    <t>就移４７・人欠１・未計画２</t>
    <rPh sb="9" eb="10">
      <t>ミ</t>
    </rPh>
    <rPh sb="10" eb="12">
      <t>ケイカク</t>
    </rPh>
    <phoneticPr fontId="16"/>
  </si>
  <si>
    <t>C652</t>
  </si>
  <si>
    <t>就移４７・地公体・人欠１</t>
    <rPh sb="5" eb="6">
      <t>チ</t>
    </rPh>
    <rPh sb="6" eb="7">
      <t>コウ</t>
    </rPh>
    <rPh sb="7" eb="8">
      <t>カラダ</t>
    </rPh>
    <phoneticPr fontId="16"/>
  </si>
  <si>
    <t>C653</t>
  </si>
  <si>
    <t>就移４７・地公体・人欠１・未計画１</t>
    <rPh sb="13" eb="14">
      <t>ミ</t>
    </rPh>
    <rPh sb="14" eb="16">
      <t>ケイカク</t>
    </rPh>
    <phoneticPr fontId="16"/>
  </si>
  <si>
    <t>C654</t>
  </si>
  <si>
    <t>就移４７・地公体・人欠１・未計画２</t>
    <rPh sb="13" eb="14">
      <t>ミ</t>
    </rPh>
    <rPh sb="14" eb="16">
      <t>ケイカク</t>
    </rPh>
    <phoneticPr fontId="16"/>
  </si>
  <si>
    <t>C661</t>
  </si>
  <si>
    <t>就移４７・人欠１・期間超</t>
  </si>
  <si>
    <t>C662</t>
  </si>
  <si>
    <t>就移４７・人欠１・未計画１・期間超</t>
    <rPh sb="9" eb="10">
      <t>ミ</t>
    </rPh>
    <rPh sb="10" eb="12">
      <t>ケイカク</t>
    </rPh>
    <phoneticPr fontId="16"/>
  </si>
  <si>
    <t>C663</t>
  </si>
  <si>
    <t>就移４７・人欠１・未計画２・期間超</t>
    <rPh sb="9" eb="10">
      <t>ミ</t>
    </rPh>
    <rPh sb="10" eb="12">
      <t>ケイカク</t>
    </rPh>
    <phoneticPr fontId="16"/>
  </si>
  <si>
    <t>C664</t>
  </si>
  <si>
    <t>就移４７・地公体・人欠１・期間超</t>
    <rPh sb="5" eb="6">
      <t>チ</t>
    </rPh>
    <rPh sb="6" eb="7">
      <t>コウ</t>
    </rPh>
    <rPh sb="7" eb="8">
      <t>カラダ</t>
    </rPh>
    <phoneticPr fontId="16"/>
  </si>
  <si>
    <t>C665</t>
  </si>
  <si>
    <t>就移４７・地公体・人欠１・未計画１・期間超</t>
    <rPh sb="13" eb="14">
      <t>ミ</t>
    </rPh>
    <rPh sb="14" eb="16">
      <t>ケイカク</t>
    </rPh>
    <phoneticPr fontId="16"/>
  </si>
  <si>
    <t>C666</t>
  </si>
  <si>
    <t>就移４７・地公体・人欠１・未計画２・期間超</t>
    <rPh sb="13" eb="14">
      <t>ミ</t>
    </rPh>
    <rPh sb="14" eb="16">
      <t>ケイカク</t>
    </rPh>
    <phoneticPr fontId="16"/>
  </si>
  <si>
    <t>C673</t>
  </si>
  <si>
    <t>就移５１・人欠１</t>
  </si>
  <si>
    <t>C674</t>
  </si>
  <si>
    <t>就移５１・人欠１・未計画１</t>
    <rPh sb="9" eb="10">
      <t>ミ</t>
    </rPh>
    <rPh sb="10" eb="12">
      <t>ケイカク</t>
    </rPh>
    <phoneticPr fontId="16"/>
  </si>
  <si>
    <t>C675</t>
  </si>
  <si>
    <t>就移５１・人欠１・未計画２</t>
    <rPh sb="9" eb="10">
      <t>ミ</t>
    </rPh>
    <rPh sb="10" eb="12">
      <t>ケイカク</t>
    </rPh>
    <phoneticPr fontId="16"/>
  </si>
  <si>
    <t>C676</t>
  </si>
  <si>
    <t>就移５１・地公体・人欠１</t>
    <rPh sb="5" eb="6">
      <t>チ</t>
    </rPh>
    <rPh sb="6" eb="7">
      <t>コウ</t>
    </rPh>
    <rPh sb="7" eb="8">
      <t>カラダ</t>
    </rPh>
    <phoneticPr fontId="16"/>
  </si>
  <si>
    <t>C677</t>
  </si>
  <si>
    <t>就移５１・地公体・人欠１・未計画１</t>
    <rPh sb="13" eb="14">
      <t>ミ</t>
    </rPh>
    <rPh sb="14" eb="16">
      <t>ケイカク</t>
    </rPh>
    <phoneticPr fontId="16"/>
  </si>
  <si>
    <t>C678</t>
  </si>
  <si>
    <t>就移５１・地公体・人欠１・未計画２</t>
    <rPh sb="13" eb="14">
      <t>ミ</t>
    </rPh>
    <rPh sb="14" eb="16">
      <t>ケイカク</t>
    </rPh>
    <phoneticPr fontId="16"/>
  </si>
  <si>
    <t>C685</t>
  </si>
  <si>
    <t>就移５１・人欠１・期間超</t>
  </si>
  <si>
    <t>C686</t>
  </si>
  <si>
    <t>就移５１・人欠１・未計画１・期間超</t>
    <rPh sb="9" eb="10">
      <t>ミ</t>
    </rPh>
    <rPh sb="10" eb="12">
      <t>ケイカク</t>
    </rPh>
    <phoneticPr fontId="16"/>
  </si>
  <si>
    <t>C687</t>
  </si>
  <si>
    <t>就移５１・人欠１・未計画２・期間超</t>
    <rPh sb="9" eb="10">
      <t>ミ</t>
    </rPh>
    <rPh sb="10" eb="12">
      <t>ケイカク</t>
    </rPh>
    <phoneticPr fontId="16"/>
  </si>
  <si>
    <t>C688</t>
  </si>
  <si>
    <t>就移５１・地公体・人欠１・期間超</t>
    <rPh sb="5" eb="6">
      <t>チ</t>
    </rPh>
    <rPh sb="6" eb="7">
      <t>コウ</t>
    </rPh>
    <rPh sb="7" eb="8">
      <t>カラダ</t>
    </rPh>
    <phoneticPr fontId="16"/>
  </si>
  <si>
    <t>C689</t>
  </si>
  <si>
    <t>就移５１・地公体・人欠１・未計画１・期間超</t>
    <rPh sb="13" eb="14">
      <t>ミ</t>
    </rPh>
    <rPh sb="14" eb="16">
      <t>ケイカク</t>
    </rPh>
    <phoneticPr fontId="16"/>
  </si>
  <si>
    <t>C690</t>
  </si>
  <si>
    <t>就移５１・地公体・人欠１・未計画２・期間超</t>
    <rPh sb="13" eb="14">
      <t>ミ</t>
    </rPh>
    <rPh sb="14" eb="16">
      <t>ケイカク</t>
    </rPh>
    <phoneticPr fontId="16"/>
  </si>
  <si>
    <t>C697</t>
  </si>
  <si>
    <t>就移５２・人欠１</t>
  </si>
  <si>
    <t>C698</t>
  </si>
  <si>
    <t>就移５２・人欠１・未計画１</t>
    <rPh sb="9" eb="10">
      <t>ミ</t>
    </rPh>
    <rPh sb="10" eb="12">
      <t>ケイカク</t>
    </rPh>
    <phoneticPr fontId="16"/>
  </si>
  <si>
    <t>C699</t>
  </si>
  <si>
    <t>就移５２・人欠１・未計画２</t>
    <rPh sb="9" eb="10">
      <t>ミ</t>
    </rPh>
    <rPh sb="10" eb="12">
      <t>ケイカク</t>
    </rPh>
    <phoneticPr fontId="16"/>
  </si>
  <si>
    <t>C700</t>
  </si>
  <si>
    <t>就移５２・地公体・人欠１</t>
    <rPh sb="5" eb="6">
      <t>チ</t>
    </rPh>
    <rPh sb="6" eb="7">
      <t>コウ</t>
    </rPh>
    <rPh sb="7" eb="8">
      <t>カラダ</t>
    </rPh>
    <phoneticPr fontId="16"/>
  </si>
  <si>
    <t>C701</t>
  </si>
  <si>
    <t>就移５２・地公体・人欠１・未計画１</t>
    <rPh sb="13" eb="14">
      <t>ミ</t>
    </rPh>
    <rPh sb="14" eb="16">
      <t>ケイカク</t>
    </rPh>
    <phoneticPr fontId="16"/>
  </si>
  <si>
    <t>C702</t>
  </si>
  <si>
    <t>就移５２・地公体・人欠１・未計画２</t>
    <rPh sb="13" eb="14">
      <t>ミ</t>
    </rPh>
    <rPh sb="14" eb="16">
      <t>ケイカク</t>
    </rPh>
    <phoneticPr fontId="16"/>
  </si>
  <si>
    <t>C709</t>
  </si>
  <si>
    <t>就移５２・人欠１・期間超</t>
  </si>
  <si>
    <t>C710</t>
  </si>
  <si>
    <t>就移５２・人欠１・未計画１・期間超</t>
    <rPh sb="9" eb="10">
      <t>ミ</t>
    </rPh>
    <rPh sb="10" eb="12">
      <t>ケイカク</t>
    </rPh>
    <phoneticPr fontId="16"/>
  </si>
  <si>
    <t>C711</t>
  </si>
  <si>
    <t>就移５２・人欠１・未計画２・期間超</t>
    <rPh sb="9" eb="10">
      <t>ミ</t>
    </rPh>
    <rPh sb="10" eb="12">
      <t>ケイカク</t>
    </rPh>
    <phoneticPr fontId="16"/>
  </si>
  <si>
    <t>C712</t>
  </si>
  <si>
    <t>就移５２・地公体・人欠１・期間超</t>
    <rPh sb="5" eb="6">
      <t>チ</t>
    </rPh>
    <rPh sb="6" eb="7">
      <t>コウ</t>
    </rPh>
    <rPh sb="7" eb="8">
      <t>カラダ</t>
    </rPh>
    <phoneticPr fontId="16"/>
  </si>
  <si>
    <t>C713</t>
  </si>
  <si>
    <t>就移５２・地公体・人欠１・未計画１・期間超</t>
    <rPh sb="13" eb="14">
      <t>ミ</t>
    </rPh>
    <rPh sb="14" eb="16">
      <t>ケイカク</t>
    </rPh>
    <phoneticPr fontId="16"/>
  </si>
  <si>
    <t>C714</t>
  </si>
  <si>
    <t>就移５２・地公体・人欠１・未計画２・期間超</t>
    <rPh sb="13" eb="14">
      <t>ミ</t>
    </rPh>
    <rPh sb="14" eb="16">
      <t>ケイカク</t>
    </rPh>
    <phoneticPr fontId="16"/>
  </si>
  <si>
    <t>C721</t>
  </si>
  <si>
    <t>就移５３・人欠１</t>
  </si>
  <si>
    <t>C722</t>
  </si>
  <si>
    <t>就移５３・人欠１・未計画１</t>
    <rPh sb="9" eb="10">
      <t>ミ</t>
    </rPh>
    <rPh sb="10" eb="12">
      <t>ケイカク</t>
    </rPh>
    <phoneticPr fontId="16"/>
  </si>
  <si>
    <t>C723</t>
  </si>
  <si>
    <t>就移５３・人欠１・未計画２</t>
    <rPh sb="9" eb="10">
      <t>ミ</t>
    </rPh>
    <rPh sb="10" eb="12">
      <t>ケイカク</t>
    </rPh>
    <phoneticPr fontId="16"/>
  </si>
  <si>
    <t>C724</t>
  </si>
  <si>
    <t>就移５３・地公体・人欠１</t>
    <rPh sb="5" eb="6">
      <t>チ</t>
    </rPh>
    <rPh sb="6" eb="7">
      <t>コウ</t>
    </rPh>
    <rPh sb="7" eb="8">
      <t>カラダ</t>
    </rPh>
    <phoneticPr fontId="16"/>
  </si>
  <si>
    <t>C725</t>
  </si>
  <si>
    <t>就移５３・地公体・人欠１・未計画１</t>
    <rPh sb="13" eb="14">
      <t>ミ</t>
    </rPh>
    <rPh sb="14" eb="16">
      <t>ケイカク</t>
    </rPh>
    <phoneticPr fontId="16"/>
  </si>
  <si>
    <t>C726</t>
  </si>
  <si>
    <t>就移５３・地公体・人欠１・未計画２</t>
    <rPh sb="13" eb="14">
      <t>ミ</t>
    </rPh>
    <rPh sb="14" eb="16">
      <t>ケイカク</t>
    </rPh>
    <phoneticPr fontId="16"/>
  </si>
  <si>
    <t>C733</t>
  </si>
  <si>
    <t>就移５３・人欠１・期間超</t>
  </si>
  <si>
    <t>C734</t>
  </si>
  <si>
    <t>就移５３・人欠１・未計画１・期間超</t>
    <rPh sb="9" eb="10">
      <t>ミ</t>
    </rPh>
    <rPh sb="10" eb="12">
      <t>ケイカク</t>
    </rPh>
    <phoneticPr fontId="16"/>
  </si>
  <si>
    <t>C735</t>
  </si>
  <si>
    <t>就移５３・人欠１・未計画２・期間超</t>
    <rPh sb="9" eb="10">
      <t>ミ</t>
    </rPh>
    <rPh sb="10" eb="12">
      <t>ケイカク</t>
    </rPh>
    <phoneticPr fontId="16"/>
  </si>
  <si>
    <t>C736</t>
  </si>
  <si>
    <t>就移５３・地公体・人欠１・期間超</t>
    <rPh sb="5" eb="6">
      <t>チ</t>
    </rPh>
    <rPh sb="6" eb="7">
      <t>コウ</t>
    </rPh>
    <rPh sb="7" eb="8">
      <t>カラダ</t>
    </rPh>
    <phoneticPr fontId="16"/>
  </si>
  <si>
    <t>C737</t>
  </si>
  <si>
    <t>就移５３・地公体・人欠１・未計画１・期間超</t>
    <rPh sb="13" eb="14">
      <t>ミ</t>
    </rPh>
    <rPh sb="14" eb="16">
      <t>ケイカク</t>
    </rPh>
    <phoneticPr fontId="16"/>
  </si>
  <si>
    <t>C738</t>
  </si>
  <si>
    <t>就移５３・地公体・人欠１・未計画２・期間超</t>
    <rPh sb="13" eb="14">
      <t>ミ</t>
    </rPh>
    <rPh sb="14" eb="16">
      <t>ケイカク</t>
    </rPh>
    <phoneticPr fontId="16"/>
  </si>
  <si>
    <t>C745</t>
  </si>
  <si>
    <t>就移５４・人欠１</t>
  </si>
  <si>
    <t>C746</t>
  </si>
  <si>
    <t>就移５４・人欠１・未計画１</t>
    <rPh sb="9" eb="10">
      <t>ミ</t>
    </rPh>
    <rPh sb="10" eb="12">
      <t>ケイカク</t>
    </rPh>
    <phoneticPr fontId="16"/>
  </si>
  <si>
    <t>C747</t>
  </si>
  <si>
    <t>就移５４・人欠１・未計画２</t>
    <rPh sb="9" eb="10">
      <t>ミ</t>
    </rPh>
    <rPh sb="10" eb="12">
      <t>ケイカク</t>
    </rPh>
    <phoneticPr fontId="16"/>
  </si>
  <si>
    <t>C748</t>
  </si>
  <si>
    <t>就移５４・地公体・人欠１</t>
    <rPh sb="5" eb="6">
      <t>チ</t>
    </rPh>
    <rPh sb="6" eb="7">
      <t>コウ</t>
    </rPh>
    <rPh sb="7" eb="8">
      <t>カラダ</t>
    </rPh>
    <phoneticPr fontId="16"/>
  </si>
  <si>
    <t>C749</t>
  </si>
  <si>
    <t>就移５４・地公体・人欠１・未計画１</t>
    <rPh sb="13" eb="14">
      <t>ミ</t>
    </rPh>
    <rPh sb="14" eb="16">
      <t>ケイカク</t>
    </rPh>
    <phoneticPr fontId="16"/>
  </si>
  <si>
    <t>C750</t>
  </si>
  <si>
    <t>就移５４・地公体・人欠１・未計画２</t>
    <rPh sb="13" eb="14">
      <t>ミ</t>
    </rPh>
    <rPh sb="14" eb="16">
      <t>ケイカク</t>
    </rPh>
    <phoneticPr fontId="16"/>
  </si>
  <si>
    <t>C757</t>
  </si>
  <si>
    <t>就移５４・人欠１・期間超</t>
  </si>
  <si>
    <t>C758</t>
  </si>
  <si>
    <t>就移５４・人欠１・未計画１・期間超</t>
    <rPh sb="9" eb="10">
      <t>ミ</t>
    </rPh>
    <rPh sb="10" eb="12">
      <t>ケイカク</t>
    </rPh>
    <phoneticPr fontId="16"/>
  </si>
  <si>
    <t>C759</t>
  </si>
  <si>
    <t>就移５４・人欠１・未計画２・期間超</t>
    <rPh sb="9" eb="10">
      <t>ミ</t>
    </rPh>
    <rPh sb="10" eb="12">
      <t>ケイカク</t>
    </rPh>
    <phoneticPr fontId="16"/>
  </si>
  <si>
    <t>C760</t>
  </si>
  <si>
    <t>就移５４・地公体・人欠１・期間超</t>
    <rPh sb="5" eb="6">
      <t>チ</t>
    </rPh>
    <rPh sb="6" eb="7">
      <t>コウ</t>
    </rPh>
    <rPh sb="7" eb="8">
      <t>カラダ</t>
    </rPh>
    <phoneticPr fontId="16"/>
  </si>
  <si>
    <t>C761</t>
  </si>
  <si>
    <t>就移５４・地公体・人欠１・未計画１・期間超</t>
    <rPh sb="13" eb="14">
      <t>ミ</t>
    </rPh>
    <rPh sb="14" eb="16">
      <t>ケイカク</t>
    </rPh>
    <phoneticPr fontId="16"/>
  </si>
  <si>
    <t>C762</t>
  </si>
  <si>
    <t>就移５４・地公体・人欠１・未計画２・期間超</t>
    <rPh sb="13" eb="14">
      <t>ミ</t>
    </rPh>
    <rPh sb="14" eb="16">
      <t>ケイカク</t>
    </rPh>
    <phoneticPr fontId="16"/>
  </si>
  <si>
    <t>C769</t>
  </si>
  <si>
    <t>就移５５・人欠１</t>
  </si>
  <si>
    <t>C770</t>
  </si>
  <si>
    <t>就移５５・人欠１・未計画１</t>
    <rPh sb="9" eb="10">
      <t>ミ</t>
    </rPh>
    <rPh sb="10" eb="12">
      <t>ケイカク</t>
    </rPh>
    <phoneticPr fontId="16"/>
  </si>
  <si>
    <t>C771</t>
  </si>
  <si>
    <t>就移５５・人欠１・未計画２</t>
    <rPh sb="9" eb="10">
      <t>ミ</t>
    </rPh>
    <rPh sb="10" eb="12">
      <t>ケイカク</t>
    </rPh>
    <phoneticPr fontId="16"/>
  </si>
  <si>
    <t>C772</t>
  </si>
  <si>
    <t>就移５５・地公体・人欠１</t>
    <rPh sb="5" eb="6">
      <t>チ</t>
    </rPh>
    <rPh sb="6" eb="7">
      <t>コウ</t>
    </rPh>
    <rPh sb="7" eb="8">
      <t>カラダ</t>
    </rPh>
    <phoneticPr fontId="16"/>
  </si>
  <si>
    <t>C773</t>
  </si>
  <si>
    <t>就移５５・地公体・人欠１・未計画１</t>
    <rPh sb="13" eb="14">
      <t>ミ</t>
    </rPh>
    <rPh sb="14" eb="16">
      <t>ケイカク</t>
    </rPh>
    <phoneticPr fontId="16"/>
  </si>
  <si>
    <t>C774</t>
  </si>
  <si>
    <t>就移５５・地公体・人欠１・未計画２</t>
    <rPh sb="13" eb="14">
      <t>ミ</t>
    </rPh>
    <rPh sb="14" eb="16">
      <t>ケイカク</t>
    </rPh>
    <phoneticPr fontId="16"/>
  </si>
  <si>
    <t>C781</t>
  </si>
  <si>
    <t>就移５５・人欠１・期間超</t>
  </si>
  <si>
    <t>C782</t>
  </si>
  <si>
    <t>就移５５・人欠１・未計画１・期間超</t>
    <rPh sb="9" eb="10">
      <t>ミ</t>
    </rPh>
    <rPh sb="10" eb="12">
      <t>ケイカク</t>
    </rPh>
    <phoneticPr fontId="16"/>
  </si>
  <si>
    <t>C783</t>
  </si>
  <si>
    <t>就移５５・人欠１・未計画２・期間超</t>
    <rPh sb="9" eb="10">
      <t>ミ</t>
    </rPh>
    <rPh sb="10" eb="12">
      <t>ケイカク</t>
    </rPh>
    <phoneticPr fontId="16"/>
  </si>
  <si>
    <t>C784</t>
  </si>
  <si>
    <t>就移５５・地公体・人欠１・期間超</t>
    <rPh sb="5" eb="6">
      <t>チ</t>
    </rPh>
    <rPh sb="6" eb="7">
      <t>コウ</t>
    </rPh>
    <rPh sb="7" eb="8">
      <t>カラダ</t>
    </rPh>
    <phoneticPr fontId="16"/>
  </si>
  <si>
    <t>C785</t>
  </si>
  <si>
    <t>就移５５・地公体・人欠１・未計画１・期間超</t>
    <rPh sb="13" eb="14">
      <t>ミ</t>
    </rPh>
    <rPh sb="14" eb="16">
      <t>ケイカク</t>
    </rPh>
    <phoneticPr fontId="16"/>
  </si>
  <si>
    <t>C786</t>
  </si>
  <si>
    <t>就移５５・地公体・人欠１・未計画２・期間超</t>
    <rPh sb="13" eb="14">
      <t>ミ</t>
    </rPh>
    <rPh sb="14" eb="16">
      <t>ケイカク</t>
    </rPh>
    <phoneticPr fontId="16"/>
  </si>
  <si>
    <t>C793</t>
  </si>
  <si>
    <t>就移５６・人欠１</t>
  </si>
  <si>
    <t>C794</t>
  </si>
  <si>
    <t>就移５６・人欠１・未計画１</t>
    <rPh sb="9" eb="10">
      <t>ミ</t>
    </rPh>
    <rPh sb="10" eb="12">
      <t>ケイカク</t>
    </rPh>
    <phoneticPr fontId="16"/>
  </si>
  <si>
    <t>C795</t>
  </si>
  <si>
    <t>就移５６・人欠１・未計画２</t>
    <rPh sb="9" eb="10">
      <t>ミ</t>
    </rPh>
    <rPh sb="10" eb="12">
      <t>ケイカク</t>
    </rPh>
    <phoneticPr fontId="16"/>
  </si>
  <si>
    <t>C796</t>
  </si>
  <si>
    <t>就移５６・地公体・人欠１</t>
    <rPh sb="5" eb="6">
      <t>チ</t>
    </rPh>
    <rPh sb="6" eb="7">
      <t>コウ</t>
    </rPh>
    <rPh sb="7" eb="8">
      <t>カラダ</t>
    </rPh>
    <phoneticPr fontId="16"/>
  </si>
  <si>
    <t>C797</t>
  </si>
  <si>
    <t>就移５６・地公体・人欠１・未計画１</t>
    <rPh sb="13" eb="14">
      <t>ミ</t>
    </rPh>
    <rPh sb="14" eb="16">
      <t>ケイカク</t>
    </rPh>
    <phoneticPr fontId="16"/>
  </si>
  <si>
    <t>C798</t>
  </si>
  <si>
    <t>就移５６・地公体・人欠１・未計画２</t>
    <rPh sb="13" eb="14">
      <t>ミ</t>
    </rPh>
    <rPh sb="14" eb="16">
      <t>ケイカク</t>
    </rPh>
    <phoneticPr fontId="16"/>
  </si>
  <si>
    <t>C805</t>
  </si>
  <si>
    <t>就移５６・人欠１・期間超</t>
  </si>
  <si>
    <t>C806</t>
  </si>
  <si>
    <t>就移５６・人欠１・未計画１・期間超</t>
    <rPh sb="9" eb="10">
      <t>ミ</t>
    </rPh>
    <rPh sb="10" eb="12">
      <t>ケイカク</t>
    </rPh>
    <phoneticPr fontId="16"/>
  </si>
  <si>
    <t>C807</t>
  </si>
  <si>
    <t>就移５６・人欠１・未計画２・期間超</t>
    <rPh sb="9" eb="10">
      <t>ミ</t>
    </rPh>
    <rPh sb="10" eb="12">
      <t>ケイカク</t>
    </rPh>
    <phoneticPr fontId="16"/>
  </si>
  <si>
    <t>C808</t>
  </si>
  <si>
    <t>就移５６・地公体・人欠１・期間超</t>
    <rPh sb="5" eb="6">
      <t>チ</t>
    </rPh>
    <rPh sb="6" eb="7">
      <t>コウ</t>
    </rPh>
    <rPh sb="7" eb="8">
      <t>カラダ</t>
    </rPh>
    <phoneticPr fontId="16"/>
  </si>
  <si>
    <t>C809</t>
  </si>
  <si>
    <t>就移５６・地公体・人欠１・未計画１・期間超</t>
    <rPh sb="13" eb="14">
      <t>ミ</t>
    </rPh>
    <rPh sb="14" eb="16">
      <t>ケイカク</t>
    </rPh>
    <phoneticPr fontId="16"/>
  </si>
  <si>
    <t>C810</t>
  </si>
  <si>
    <t>就移５６・地公体・人欠１・未計画２・期間超</t>
    <rPh sb="13" eb="14">
      <t>ミ</t>
    </rPh>
    <rPh sb="14" eb="16">
      <t>ケイカク</t>
    </rPh>
    <phoneticPr fontId="16"/>
  </si>
  <si>
    <t>C817</t>
  </si>
  <si>
    <t>就移５７・人欠１</t>
  </si>
  <si>
    <t>C818</t>
  </si>
  <si>
    <t>就移５７・人欠１・未計画１</t>
    <rPh sb="9" eb="10">
      <t>ミ</t>
    </rPh>
    <rPh sb="10" eb="12">
      <t>ケイカク</t>
    </rPh>
    <phoneticPr fontId="16"/>
  </si>
  <si>
    <t>C819</t>
  </si>
  <si>
    <t>就移５７・人欠１・未計画２</t>
    <rPh sb="9" eb="10">
      <t>ミ</t>
    </rPh>
    <rPh sb="10" eb="12">
      <t>ケイカク</t>
    </rPh>
    <phoneticPr fontId="16"/>
  </si>
  <si>
    <t>C820</t>
  </si>
  <si>
    <t>就移５７・地公体・人欠１</t>
    <rPh sb="5" eb="6">
      <t>チ</t>
    </rPh>
    <rPh sb="6" eb="7">
      <t>コウ</t>
    </rPh>
    <rPh sb="7" eb="8">
      <t>カラダ</t>
    </rPh>
    <phoneticPr fontId="16"/>
  </si>
  <si>
    <t>C821</t>
  </si>
  <si>
    <t>就移５７・地公体・人欠１・未計画１</t>
    <rPh sb="13" eb="14">
      <t>ミ</t>
    </rPh>
    <rPh sb="14" eb="16">
      <t>ケイカク</t>
    </rPh>
    <phoneticPr fontId="16"/>
  </si>
  <si>
    <t>C822</t>
  </si>
  <si>
    <t>就移５７・地公体・人欠１・未計画２</t>
    <rPh sb="13" eb="14">
      <t>ミ</t>
    </rPh>
    <rPh sb="14" eb="16">
      <t>ケイカク</t>
    </rPh>
    <phoneticPr fontId="16"/>
  </si>
  <si>
    <t>C829</t>
  </si>
  <si>
    <t>就移５７・人欠１・期間超</t>
  </si>
  <si>
    <t>C830</t>
  </si>
  <si>
    <t>就移５７・人欠１・未計画１・期間超</t>
    <rPh sb="9" eb="10">
      <t>ミ</t>
    </rPh>
    <rPh sb="10" eb="12">
      <t>ケイカク</t>
    </rPh>
    <phoneticPr fontId="16"/>
  </si>
  <si>
    <t>C831</t>
  </si>
  <si>
    <t>就移５７・人欠１・未計画２・期間超</t>
    <rPh sb="9" eb="10">
      <t>ミ</t>
    </rPh>
    <rPh sb="10" eb="12">
      <t>ケイカク</t>
    </rPh>
    <phoneticPr fontId="16"/>
  </si>
  <si>
    <t>C832</t>
  </si>
  <si>
    <t>就移５７・地公体・人欠１・期間超</t>
    <rPh sb="5" eb="6">
      <t>チ</t>
    </rPh>
    <rPh sb="6" eb="7">
      <t>コウ</t>
    </rPh>
    <rPh sb="7" eb="8">
      <t>カラダ</t>
    </rPh>
    <phoneticPr fontId="16"/>
  </si>
  <si>
    <t>C833</t>
  </si>
  <si>
    <t>就移５７・地公体・人欠１・未計画１・期間超</t>
    <rPh sb="13" eb="14">
      <t>ミ</t>
    </rPh>
    <rPh sb="14" eb="16">
      <t>ケイカク</t>
    </rPh>
    <phoneticPr fontId="16"/>
  </si>
  <si>
    <t>C834</t>
  </si>
  <si>
    <t>就移５７・地公体・人欠１・未計画２・期間超</t>
    <rPh sb="13" eb="14">
      <t>ミ</t>
    </rPh>
    <rPh sb="14" eb="16">
      <t>ケイカク</t>
    </rPh>
    <phoneticPr fontId="16"/>
  </si>
  <si>
    <t>D001</t>
  </si>
  <si>
    <t>就移１１・人欠２</t>
  </si>
  <si>
    <t>3月以上連続して減算の場合</t>
  </si>
  <si>
    <t>D002</t>
  </si>
  <si>
    <t>就移１１・人欠２・未計画１</t>
    <rPh sb="9" eb="10">
      <t>ミ</t>
    </rPh>
    <rPh sb="10" eb="12">
      <t>ケイカク</t>
    </rPh>
    <phoneticPr fontId="16"/>
  </si>
  <si>
    <t>D003</t>
  </si>
  <si>
    <t>就移１１・人欠２・未計画２</t>
    <rPh sb="9" eb="10">
      <t>ミ</t>
    </rPh>
    <rPh sb="10" eb="12">
      <t>ケイカク</t>
    </rPh>
    <phoneticPr fontId="16"/>
  </si>
  <si>
    <t>D004</t>
  </si>
  <si>
    <t>就移１１・地公体・人欠２</t>
    <rPh sb="5" eb="6">
      <t>チ</t>
    </rPh>
    <rPh sb="6" eb="7">
      <t>コウ</t>
    </rPh>
    <rPh sb="7" eb="8">
      <t>カラダ</t>
    </rPh>
    <phoneticPr fontId="16"/>
  </si>
  <si>
    <t>D005</t>
  </si>
  <si>
    <t>就移１１・地公体・人欠２・未計画１</t>
    <rPh sb="13" eb="14">
      <t>ミ</t>
    </rPh>
    <rPh sb="14" eb="16">
      <t>ケイカク</t>
    </rPh>
    <phoneticPr fontId="16"/>
  </si>
  <si>
    <t>D006</t>
  </si>
  <si>
    <t>就移１１・地公体・人欠２・未計画２</t>
    <rPh sb="13" eb="14">
      <t>ミ</t>
    </rPh>
    <rPh sb="14" eb="16">
      <t>ケイカク</t>
    </rPh>
    <phoneticPr fontId="16"/>
  </si>
  <si>
    <t>D013</t>
  </si>
  <si>
    <t>就移１１・人欠２・期間超</t>
  </si>
  <si>
    <t>D014</t>
  </si>
  <si>
    <t>就移１１・人欠２・未計画１・期間超</t>
    <rPh sb="9" eb="10">
      <t>ミ</t>
    </rPh>
    <rPh sb="10" eb="12">
      <t>ケイカク</t>
    </rPh>
    <phoneticPr fontId="16"/>
  </si>
  <si>
    <t>D015</t>
  </si>
  <si>
    <t>就移１１・人欠２・未計画２・期間超</t>
    <rPh sb="9" eb="10">
      <t>ミ</t>
    </rPh>
    <rPh sb="10" eb="12">
      <t>ケイカク</t>
    </rPh>
    <phoneticPr fontId="16"/>
  </si>
  <si>
    <t>D016</t>
  </si>
  <si>
    <t>就移１１・地公体・人欠２・期間超</t>
    <rPh sb="5" eb="6">
      <t>チ</t>
    </rPh>
    <rPh sb="6" eb="7">
      <t>コウ</t>
    </rPh>
    <rPh sb="7" eb="8">
      <t>カラダ</t>
    </rPh>
    <phoneticPr fontId="16"/>
  </si>
  <si>
    <t>D017</t>
  </si>
  <si>
    <t>就移１１・地公体・人欠２・未計画１・期間超</t>
    <rPh sb="13" eb="14">
      <t>ミ</t>
    </rPh>
    <rPh sb="14" eb="16">
      <t>ケイカク</t>
    </rPh>
    <phoneticPr fontId="16"/>
  </si>
  <si>
    <t>D018</t>
  </si>
  <si>
    <t>就移１１・地公体・人欠２・未計画２・期間超</t>
    <rPh sb="13" eb="14">
      <t>ミ</t>
    </rPh>
    <rPh sb="14" eb="16">
      <t>ケイカク</t>
    </rPh>
    <phoneticPr fontId="16"/>
  </si>
  <si>
    <t>D025</t>
  </si>
  <si>
    <t>就移１２・人欠２</t>
  </si>
  <si>
    <t>D026</t>
  </si>
  <si>
    <t>就移１２・人欠２・未計画１</t>
    <rPh sb="9" eb="10">
      <t>ミ</t>
    </rPh>
    <rPh sb="10" eb="12">
      <t>ケイカク</t>
    </rPh>
    <phoneticPr fontId="16"/>
  </si>
  <si>
    <t>D027</t>
  </si>
  <si>
    <t>就移１２・人欠２・未計画２</t>
    <rPh sb="9" eb="10">
      <t>ミ</t>
    </rPh>
    <rPh sb="10" eb="12">
      <t>ケイカク</t>
    </rPh>
    <phoneticPr fontId="16"/>
  </si>
  <si>
    <t>D028</t>
  </si>
  <si>
    <t>就移１２・地公体・人欠２</t>
    <rPh sb="5" eb="6">
      <t>チ</t>
    </rPh>
    <rPh sb="6" eb="7">
      <t>コウ</t>
    </rPh>
    <rPh sb="7" eb="8">
      <t>カラダ</t>
    </rPh>
    <phoneticPr fontId="16"/>
  </si>
  <si>
    <t>D029</t>
  </si>
  <si>
    <t>就移１２・地公体・人欠２・未計画１</t>
    <rPh sb="13" eb="14">
      <t>ミ</t>
    </rPh>
    <rPh sb="14" eb="16">
      <t>ケイカク</t>
    </rPh>
    <phoneticPr fontId="16"/>
  </si>
  <si>
    <t>D030</t>
  </si>
  <si>
    <t>就移１２・地公体・人欠２・未計画２</t>
    <rPh sb="13" eb="14">
      <t>ミ</t>
    </rPh>
    <rPh sb="14" eb="16">
      <t>ケイカク</t>
    </rPh>
    <phoneticPr fontId="16"/>
  </si>
  <si>
    <t>D037</t>
  </si>
  <si>
    <t>就移１２・人欠２・期間超</t>
  </si>
  <si>
    <t>D038</t>
  </si>
  <si>
    <t>就移１２・人欠２・未計画１・期間超</t>
    <rPh sb="9" eb="10">
      <t>ミ</t>
    </rPh>
    <rPh sb="10" eb="12">
      <t>ケイカク</t>
    </rPh>
    <phoneticPr fontId="16"/>
  </si>
  <si>
    <t>D039</t>
  </si>
  <si>
    <t>就移１２・人欠２・未計画２・期間超</t>
    <rPh sb="9" eb="10">
      <t>ミ</t>
    </rPh>
    <rPh sb="10" eb="12">
      <t>ケイカク</t>
    </rPh>
    <phoneticPr fontId="16"/>
  </si>
  <si>
    <t>D040</t>
  </si>
  <si>
    <t>就移１２・地公体・人欠２・期間超</t>
    <rPh sb="5" eb="6">
      <t>チ</t>
    </rPh>
    <rPh sb="6" eb="7">
      <t>コウ</t>
    </rPh>
    <rPh sb="7" eb="8">
      <t>カラダ</t>
    </rPh>
    <phoneticPr fontId="16"/>
  </si>
  <si>
    <t>D041</t>
  </si>
  <si>
    <t>就移１２・地公体・人欠２・未計画１・期間超</t>
    <rPh sb="13" eb="14">
      <t>ミ</t>
    </rPh>
    <rPh sb="14" eb="16">
      <t>ケイカク</t>
    </rPh>
    <phoneticPr fontId="16"/>
  </si>
  <si>
    <t>D042</t>
  </si>
  <si>
    <t>就移１２・地公体・人欠２・未計画２・期間超</t>
    <rPh sb="13" eb="14">
      <t>ミ</t>
    </rPh>
    <rPh sb="14" eb="16">
      <t>ケイカク</t>
    </rPh>
    <phoneticPr fontId="16"/>
  </si>
  <si>
    <t>D049</t>
  </si>
  <si>
    <t>就移１３・人欠２</t>
  </si>
  <si>
    <t>D050</t>
  </si>
  <si>
    <t>就移１３・人欠２・未計画１</t>
    <rPh sb="9" eb="10">
      <t>ミ</t>
    </rPh>
    <rPh sb="10" eb="12">
      <t>ケイカク</t>
    </rPh>
    <phoneticPr fontId="16"/>
  </si>
  <si>
    <t>D051</t>
  </si>
  <si>
    <t>就移１３・人欠２・未計画２</t>
    <rPh sb="9" eb="10">
      <t>ミ</t>
    </rPh>
    <rPh sb="10" eb="12">
      <t>ケイカク</t>
    </rPh>
    <phoneticPr fontId="16"/>
  </si>
  <si>
    <t>D052</t>
  </si>
  <si>
    <t>就移１３・地公体・人欠２</t>
    <rPh sb="5" eb="6">
      <t>チ</t>
    </rPh>
    <rPh sb="6" eb="7">
      <t>コウ</t>
    </rPh>
    <rPh sb="7" eb="8">
      <t>カラダ</t>
    </rPh>
    <phoneticPr fontId="16"/>
  </si>
  <si>
    <t>D053</t>
  </si>
  <si>
    <t>就移１３・地公体・人欠２・未計画１</t>
    <rPh sb="13" eb="14">
      <t>ミ</t>
    </rPh>
    <rPh sb="14" eb="16">
      <t>ケイカク</t>
    </rPh>
    <phoneticPr fontId="16"/>
  </si>
  <si>
    <t>D054</t>
  </si>
  <si>
    <t>就移１３・地公体・人欠２・未計画２</t>
    <rPh sb="13" eb="14">
      <t>ミ</t>
    </rPh>
    <rPh sb="14" eb="16">
      <t>ケイカク</t>
    </rPh>
    <phoneticPr fontId="16"/>
  </si>
  <si>
    <t>D061</t>
  </si>
  <si>
    <t>就移１３・人欠２・期間超</t>
  </si>
  <si>
    <t>D062</t>
  </si>
  <si>
    <t>就移１３・人欠２・未計画１・期間超</t>
    <rPh sb="9" eb="10">
      <t>ミ</t>
    </rPh>
    <rPh sb="10" eb="12">
      <t>ケイカク</t>
    </rPh>
    <phoneticPr fontId="16"/>
  </si>
  <si>
    <t>D063</t>
  </si>
  <si>
    <t>就移１３・人欠２・未計画２・期間超</t>
    <rPh sb="9" eb="10">
      <t>ミ</t>
    </rPh>
    <rPh sb="10" eb="12">
      <t>ケイカク</t>
    </rPh>
    <phoneticPr fontId="16"/>
  </si>
  <si>
    <t>D064</t>
  </si>
  <si>
    <t>就移１３・地公体・人欠２・期間超</t>
    <rPh sb="5" eb="6">
      <t>チ</t>
    </rPh>
    <rPh sb="6" eb="7">
      <t>コウ</t>
    </rPh>
    <rPh sb="7" eb="8">
      <t>カラダ</t>
    </rPh>
    <phoneticPr fontId="16"/>
  </si>
  <si>
    <t>D065</t>
  </si>
  <si>
    <t>就移１３・地公体・人欠２・未計画１・期間超</t>
    <rPh sb="13" eb="14">
      <t>ミ</t>
    </rPh>
    <rPh sb="14" eb="16">
      <t>ケイカク</t>
    </rPh>
    <phoneticPr fontId="16"/>
  </si>
  <si>
    <t>D066</t>
  </si>
  <si>
    <t>就移１３・地公体・人欠２・未計画２・期間超</t>
    <rPh sb="13" eb="14">
      <t>ミ</t>
    </rPh>
    <rPh sb="14" eb="16">
      <t>ケイカク</t>
    </rPh>
    <phoneticPr fontId="16"/>
  </si>
  <si>
    <t>D073</t>
  </si>
  <si>
    <t>就移１４・人欠２</t>
  </si>
  <si>
    <t>D074</t>
  </si>
  <si>
    <t>就移１４・人欠２・未計画１</t>
    <rPh sb="9" eb="10">
      <t>ミ</t>
    </rPh>
    <rPh sb="10" eb="12">
      <t>ケイカク</t>
    </rPh>
    <phoneticPr fontId="16"/>
  </si>
  <si>
    <t>D075</t>
  </si>
  <si>
    <t>就移１４・人欠２・未計画２</t>
    <rPh sb="9" eb="10">
      <t>ミ</t>
    </rPh>
    <rPh sb="10" eb="12">
      <t>ケイカク</t>
    </rPh>
    <phoneticPr fontId="16"/>
  </si>
  <si>
    <t>D076</t>
  </si>
  <si>
    <t>就移１４・地公体・人欠２</t>
    <rPh sb="5" eb="6">
      <t>チ</t>
    </rPh>
    <rPh sb="6" eb="7">
      <t>コウ</t>
    </rPh>
    <rPh sb="7" eb="8">
      <t>カラダ</t>
    </rPh>
    <phoneticPr fontId="16"/>
  </si>
  <si>
    <t>D077</t>
  </si>
  <si>
    <t>就移１４・地公体・人欠２・未計画１</t>
    <rPh sb="13" eb="14">
      <t>ミ</t>
    </rPh>
    <rPh sb="14" eb="16">
      <t>ケイカク</t>
    </rPh>
    <phoneticPr fontId="16"/>
  </si>
  <si>
    <t>D078</t>
  </si>
  <si>
    <t>就移１４・地公体・人欠２・未計画２</t>
    <rPh sb="13" eb="14">
      <t>ミ</t>
    </rPh>
    <rPh sb="14" eb="16">
      <t>ケイカク</t>
    </rPh>
    <phoneticPr fontId="16"/>
  </si>
  <si>
    <t>D085</t>
  </si>
  <si>
    <t>就移１４・人欠２・期間超</t>
  </si>
  <si>
    <t>D086</t>
  </si>
  <si>
    <t>就移１４・人欠２・未計画１・期間超</t>
    <rPh sb="9" eb="10">
      <t>ミ</t>
    </rPh>
    <rPh sb="10" eb="12">
      <t>ケイカク</t>
    </rPh>
    <phoneticPr fontId="16"/>
  </si>
  <si>
    <t>D087</t>
  </si>
  <si>
    <t>就移１４・人欠２・未計画２・期間超</t>
    <rPh sb="9" eb="10">
      <t>ミ</t>
    </rPh>
    <rPh sb="10" eb="12">
      <t>ケイカク</t>
    </rPh>
    <phoneticPr fontId="16"/>
  </si>
  <si>
    <t>D088</t>
  </si>
  <si>
    <t>就移１４・地公体・人欠２・期間超</t>
    <rPh sb="5" eb="6">
      <t>チ</t>
    </rPh>
    <rPh sb="6" eb="7">
      <t>コウ</t>
    </rPh>
    <rPh sb="7" eb="8">
      <t>カラダ</t>
    </rPh>
    <phoneticPr fontId="16"/>
  </si>
  <si>
    <t>D089</t>
  </si>
  <si>
    <t>就移１４・地公体・人欠２・未計画１・期間超</t>
    <rPh sb="13" eb="14">
      <t>ミ</t>
    </rPh>
    <rPh sb="14" eb="16">
      <t>ケイカク</t>
    </rPh>
    <phoneticPr fontId="16"/>
  </si>
  <si>
    <t>D090</t>
  </si>
  <si>
    <t>就移１４・地公体・人欠２・未計画２・期間超</t>
    <rPh sb="13" eb="14">
      <t>ミ</t>
    </rPh>
    <rPh sb="14" eb="16">
      <t>ケイカク</t>
    </rPh>
    <phoneticPr fontId="16"/>
  </si>
  <si>
    <t>D097</t>
  </si>
  <si>
    <t>就移１５・人欠２</t>
  </si>
  <si>
    <t>D098</t>
  </si>
  <si>
    <t>就移１５・人欠２・未計画１</t>
    <rPh sb="9" eb="10">
      <t>ミ</t>
    </rPh>
    <rPh sb="10" eb="12">
      <t>ケイカク</t>
    </rPh>
    <phoneticPr fontId="16"/>
  </si>
  <si>
    <t>D099</t>
  </si>
  <si>
    <t>就移１５・人欠２・未計画２</t>
    <rPh sb="9" eb="10">
      <t>ミ</t>
    </rPh>
    <rPh sb="10" eb="12">
      <t>ケイカク</t>
    </rPh>
    <phoneticPr fontId="16"/>
  </si>
  <si>
    <t>D100</t>
  </si>
  <si>
    <t>就移１５・地公体・人欠２</t>
    <rPh sb="5" eb="6">
      <t>チ</t>
    </rPh>
    <rPh sb="6" eb="7">
      <t>コウ</t>
    </rPh>
    <rPh sb="7" eb="8">
      <t>カラダ</t>
    </rPh>
    <phoneticPr fontId="16"/>
  </si>
  <si>
    <t>D101</t>
  </si>
  <si>
    <t>就移１５・地公体・人欠２・未計画１</t>
    <rPh sb="13" eb="14">
      <t>ミ</t>
    </rPh>
    <rPh sb="14" eb="16">
      <t>ケイカク</t>
    </rPh>
    <phoneticPr fontId="16"/>
  </si>
  <si>
    <t>D102</t>
  </si>
  <si>
    <t>就移１５・地公体・人欠２・未計画２</t>
    <rPh sb="13" eb="14">
      <t>ミ</t>
    </rPh>
    <rPh sb="14" eb="16">
      <t>ケイカク</t>
    </rPh>
    <phoneticPr fontId="16"/>
  </si>
  <si>
    <t>D109</t>
  </si>
  <si>
    <t>就移１５・人欠２・期間超</t>
  </si>
  <si>
    <t>D110</t>
  </si>
  <si>
    <t>就移１５・人欠２・未計画１・期間超</t>
    <rPh sb="9" eb="10">
      <t>ミ</t>
    </rPh>
    <rPh sb="10" eb="12">
      <t>ケイカク</t>
    </rPh>
    <phoneticPr fontId="16"/>
  </si>
  <si>
    <t>D111</t>
  </si>
  <si>
    <t>就移１５・人欠２・未計画２・期間超</t>
    <rPh sb="9" eb="10">
      <t>ミ</t>
    </rPh>
    <rPh sb="10" eb="12">
      <t>ケイカク</t>
    </rPh>
    <phoneticPr fontId="16"/>
  </si>
  <si>
    <t>D112</t>
  </si>
  <si>
    <t>就移１５・地公体・人欠２・期間超</t>
    <rPh sb="5" eb="6">
      <t>チ</t>
    </rPh>
    <rPh sb="6" eb="7">
      <t>コウ</t>
    </rPh>
    <rPh sb="7" eb="8">
      <t>カラダ</t>
    </rPh>
    <phoneticPr fontId="16"/>
  </si>
  <si>
    <t>D113</t>
  </si>
  <si>
    <t>就移１５・地公体・人欠２・未計画１・期間超</t>
    <rPh sb="13" eb="14">
      <t>ミ</t>
    </rPh>
    <rPh sb="14" eb="16">
      <t>ケイカク</t>
    </rPh>
    <phoneticPr fontId="16"/>
  </si>
  <si>
    <t>D114</t>
  </si>
  <si>
    <t>就移１５・地公体・人欠２・未計画２・期間超</t>
    <rPh sb="13" eb="14">
      <t>ミ</t>
    </rPh>
    <rPh sb="14" eb="16">
      <t>ケイカク</t>
    </rPh>
    <phoneticPr fontId="16"/>
  </si>
  <si>
    <t>D121</t>
  </si>
  <si>
    <t>就移１６・人欠２</t>
  </si>
  <si>
    <t>D122</t>
  </si>
  <si>
    <t>就移１６・人欠２・未計画１</t>
    <rPh sb="9" eb="10">
      <t>ミ</t>
    </rPh>
    <rPh sb="10" eb="12">
      <t>ケイカク</t>
    </rPh>
    <phoneticPr fontId="16"/>
  </si>
  <si>
    <t>D123</t>
  </si>
  <si>
    <t>就移１６・人欠２・未計画２</t>
    <rPh sb="9" eb="10">
      <t>ミ</t>
    </rPh>
    <rPh sb="10" eb="12">
      <t>ケイカク</t>
    </rPh>
    <phoneticPr fontId="16"/>
  </si>
  <si>
    <t>D124</t>
  </si>
  <si>
    <t>就移１６・地公体・人欠２</t>
    <rPh sb="5" eb="6">
      <t>チ</t>
    </rPh>
    <rPh sb="6" eb="7">
      <t>コウ</t>
    </rPh>
    <rPh sb="7" eb="8">
      <t>カラダ</t>
    </rPh>
    <phoneticPr fontId="16"/>
  </si>
  <si>
    <t>D125</t>
  </si>
  <si>
    <t>就移１６・地公体・人欠２・未計画１</t>
    <rPh sb="13" eb="14">
      <t>ミ</t>
    </rPh>
    <rPh sb="14" eb="16">
      <t>ケイカク</t>
    </rPh>
    <phoneticPr fontId="16"/>
  </si>
  <si>
    <t>D126</t>
  </si>
  <si>
    <t>就移１６・地公体・人欠２・未計画２</t>
    <rPh sb="13" eb="14">
      <t>ミ</t>
    </rPh>
    <rPh sb="14" eb="16">
      <t>ケイカク</t>
    </rPh>
    <phoneticPr fontId="16"/>
  </si>
  <si>
    <t>D133</t>
  </si>
  <si>
    <t>就移１６・人欠２・期間超</t>
  </si>
  <si>
    <t>D134</t>
  </si>
  <si>
    <t>就移１６・人欠２・未計画１・期間超</t>
    <rPh sb="9" eb="10">
      <t>ミ</t>
    </rPh>
    <rPh sb="10" eb="12">
      <t>ケイカク</t>
    </rPh>
    <phoneticPr fontId="16"/>
  </si>
  <si>
    <t>D135</t>
  </si>
  <si>
    <t>就移１６・人欠２・未計画２・期間超</t>
    <rPh sb="9" eb="10">
      <t>ミ</t>
    </rPh>
    <rPh sb="10" eb="12">
      <t>ケイカク</t>
    </rPh>
    <phoneticPr fontId="16"/>
  </si>
  <si>
    <t>D136</t>
  </si>
  <si>
    <t>就移１６・地公体・人欠２・期間超</t>
    <rPh sb="5" eb="6">
      <t>チ</t>
    </rPh>
    <rPh sb="6" eb="7">
      <t>コウ</t>
    </rPh>
    <rPh sb="7" eb="8">
      <t>カラダ</t>
    </rPh>
    <phoneticPr fontId="16"/>
  </si>
  <si>
    <t>D137</t>
  </si>
  <si>
    <t>就移１６・地公体・人欠２・未計画１・期間超</t>
    <rPh sb="13" eb="14">
      <t>ミ</t>
    </rPh>
    <rPh sb="14" eb="16">
      <t>ケイカク</t>
    </rPh>
    <phoneticPr fontId="16"/>
  </si>
  <si>
    <t>D138</t>
  </si>
  <si>
    <t>就移１６・地公体・人欠２・未計画２・期間超</t>
    <rPh sb="13" eb="14">
      <t>ミ</t>
    </rPh>
    <rPh sb="14" eb="16">
      <t>ケイカク</t>
    </rPh>
    <phoneticPr fontId="16"/>
  </si>
  <si>
    <t>D145</t>
  </si>
  <si>
    <t>就移１７・人欠２</t>
  </si>
  <si>
    <t>D146</t>
  </si>
  <si>
    <t>就移１７・人欠２・未計画１</t>
    <rPh sb="9" eb="10">
      <t>ミ</t>
    </rPh>
    <rPh sb="10" eb="12">
      <t>ケイカク</t>
    </rPh>
    <phoneticPr fontId="16"/>
  </si>
  <si>
    <t>D147</t>
  </si>
  <si>
    <t>就移１７・人欠２・未計画２</t>
    <rPh sb="9" eb="10">
      <t>ミ</t>
    </rPh>
    <rPh sb="10" eb="12">
      <t>ケイカク</t>
    </rPh>
    <phoneticPr fontId="16"/>
  </si>
  <si>
    <t>D148</t>
  </si>
  <si>
    <t>就移１７・地公体・人欠２</t>
    <rPh sb="5" eb="6">
      <t>チ</t>
    </rPh>
    <rPh sb="6" eb="7">
      <t>コウ</t>
    </rPh>
    <rPh sb="7" eb="8">
      <t>カラダ</t>
    </rPh>
    <phoneticPr fontId="16"/>
  </si>
  <si>
    <t>D149</t>
  </si>
  <si>
    <t>就移１７・地公体・人欠２・未計画１</t>
    <rPh sb="13" eb="14">
      <t>ミ</t>
    </rPh>
    <rPh sb="14" eb="16">
      <t>ケイカク</t>
    </rPh>
    <phoneticPr fontId="16"/>
  </si>
  <si>
    <t>D150</t>
  </si>
  <si>
    <t>就移１７・地公体・人欠２・未計画２</t>
    <rPh sb="13" eb="14">
      <t>ミ</t>
    </rPh>
    <rPh sb="14" eb="16">
      <t>ケイカク</t>
    </rPh>
    <phoneticPr fontId="16"/>
  </si>
  <si>
    <t>D157</t>
  </si>
  <si>
    <t>就移１７・人欠２・期間超</t>
  </si>
  <si>
    <t>D158</t>
  </si>
  <si>
    <t>就移１７・人欠２・未計画１・期間超</t>
    <rPh sb="9" eb="10">
      <t>ミ</t>
    </rPh>
    <rPh sb="10" eb="12">
      <t>ケイカク</t>
    </rPh>
    <phoneticPr fontId="16"/>
  </si>
  <si>
    <t>D159</t>
  </si>
  <si>
    <t>就移１７・人欠２・未計画２・期間超</t>
    <rPh sb="9" eb="10">
      <t>ミ</t>
    </rPh>
    <rPh sb="10" eb="12">
      <t>ケイカク</t>
    </rPh>
    <phoneticPr fontId="16"/>
  </si>
  <si>
    <t>D160</t>
  </si>
  <si>
    <t>就移１７・地公体・人欠２・期間超</t>
    <rPh sb="5" eb="6">
      <t>チ</t>
    </rPh>
    <rPh sb="6" eb="7">
      <t>コウ</t>
    </rPh>
    <rPh sb="7" eb="8">
      <t>カラダ</t>
    </rPh>
    <phoneticPr fontId="16"/>
  </si>
  <si>
    <t>D161</t>
  </si>
  <si>
    <t>就移１７・地公体・人欠２・未計画１・期間超</t>
    <rPh sb="13" eb="14">
      <t>ミ</t>
    </rPh>
    <rPh sb="14" eb="16">
      <t>ケイカク</t>
    </rPh>
    <phoneticPr fontId="16"/>
  </si>
  <si>
    <t>D162</t>
  </si>
  <si>
    <t>就移１７・地公体・人欠２・未計画２・期間超</t>
    <rPh sb="13" eb="14">
      <t>ミ</t>
    </rPh>
    <rPh sb="14" eb="16">
      <t>ケイカク</t>
    </rPh>
    <phoneticPr fontId="16"/>
  </si>
  <si>
    <t>D169</t>
  </si>
  <si>
    <t>就移２１・人欠２</t>
  </si>
  <si>
    <t>D170</t>
  </si>
  <si>
    <t>就移２１・人欠２・未計画１</t>
    <rPh sb="9" eb="10">
      <t>ミ</t>
    </rPh>
    <rPh sb="10" eb="12">
      <t>ケイカク</t>
    </rPh>
    <phoneticPr fontId="16"/>
  </si>
  <si>
    <t>D171</t>
  </si>
  <si>
    <t>就移２１・人欠２・未計画２</t>
    <rPh sb="9" eb="10">
      <t>ミ</t>
    </rPh>
    <rPh sb="10" eb="12">
      <t>ケイカク</t>
    </rPh>
    <phoneticPr fontId="16"/>
  </si>
  <si>
    <t>D172</t>
  </si>
  <si>
    <t>就移２１・地公体・人欠２</t>
    <rPh sb="5" eb="6">
      <t>チ</t>
    </rPh>
    <rPh sb="6" eb="7">
      <t>コウ</t>
    </rPh>
    <rPh sb="7" eb="8">
      <t>カラダ</t>
    </rPh>
    <phoneticPr fontId="16"/>
  </si>
  <si>
    <t>D173</t>
  </si>
  <si>
    <t>就移２１・地公体・人欠２・未計画１</t>
    <rPh sb="13" eb="14">
      <t>ミ</t>
    </rPh>
    <rPh sb="14" eb="16">
      <t>ケイカク</t>
    </rPh>
    <phoneticPr fontId="16"/>
  </si>
  <si>
    <t>D174</t>
  </si>
  <si>
    <t>就移２１・地公体・人欠２・未計画２</t>
    <rPh sb="13" eb="14">
      <t>ミ</t>
    </rPh>
    <rPh sb="14" eb="16">
      <t>ケイカク</t>
    </rPh>
    <phoneticPr fontId="16"/>
  </si>
  <si>
    <t>D181</t>
  </si>
  <si>
    <t>就移２１・人欠２・期間超</t>
  </si>
  <si>
    <t>D182</t>
  </si>
  <si>
    <t>就移２１・人欠２・未計画１・期間超</t>
    <rPh sb="9" eb="10">
      <t>ミ</t>
    </rPh>
    <rPh sb="10" eb="12">
      <t>ケイカク</t>
    </rPh>
    <phoneticPr fontId="16"/>
  </si>
  <si>
    <t>D183</t>
  </si>
  <si>
    <t>就移２１・人欠２・未計画２・期間超</t>
    <rPh sb="9" eb="10">
      <t>ミ</t>
    </rPh>
    <rPh sb="10" eb="12">
      <t>ケイカク</t>
    </rPh>
    <phoneticPr fontId="16"/>
  </si>
  <si>
    <t>D184</t>
  </si>
  <si>
    <t>就移２１・地公体・人欠２・期間超</t>
    <rPh sb="5" eb="6">
      <t>チ</t>
    </rPh>
    <rPh sb="6" eb="7">
      <t>コウ</t>
    </rPh>
    <rPh sb="7" eb="8">
      <t>カラダ</t>
    </rPh>
    <phoneticPr fontId="16"/>
  </si>
  <si>
    <t>D185</t>
  </si>
  <si>
    <t>就移２１・地公体・人欠２・未計画１・期間超</t>
    <rPh sb="13" eb="14">
      <t>ミ</t>
    </rPh>
    <rPh sb="14" eb="16">
      <t>ケイカク</t>
    </rPh>
    <phoneticPr fontId="16"/>
  </si>
  <si>
    <t>D186</t>
  </si>
  <si>
    <t>就移２１・地公体・人欠２・未計画２・期間超</t>
    <rPh sb="13" eb="14">
      <t>ミ</t>
    </rPh>
    <rPh sb="14" eb="16">
      <t>ケイカク</t>
    </rPh>
    <phoneticPr fontId="16"/>
  </si>
  <si>
    <t>D193</t>
  </si>
  <si>
    <t>就移２２・人欠２</t>
  </si>
  <si>
    <t>D194</t>
  </si>
  <si>
    <t>就移２２・人欠２・未計画１</t>
    <rPh sb="9" eb="10">
      <t>ミ</t>
    </rPh>
    <rPh sb="10" eb="12">
      <t>ケイカク</t>
    </rPh>
    <phoneticPr fontId="16"/>
  </si>
  <si>
    <t>D195</t>
  </si>
  <si>
    <t>就移２２・人欠２・未計画２</t>
    <rPh sb="9" eb="10">
      <t>ミ</t>
    </rPh>
    <rPh sb="10" eb="12">
      <t>ケイカク</t>
    </rPh>
    <phoneticPr fontId="16"/>
  </si>
  <si>
    <t>D196</t>
  </si>
  <si>
    <t>就移２２・地公体・人欠２</t>
    <rPh sb="5" eb="6">
      <t>チ</t>
    </rPh>
    <rPh sb="6" eb="7">
      <t>コウ</t>
    </rPh>
    <rPh sb="7" eb="8">
      <t>カラダ</t>
    </rPh>
    <phoneticPr fontId="16"/>
  </si>
  <si>
    <t>D197</t>
  </si>
  <si>
    <t>就移２２・地公体・人欠２・未計画１</t>
    <rPh sb="13" eb="14">
      <t>ミ</t>
    </rPh>
    <rPh sb="14" eb="16">
      <t>ケイカク</t>
    </rPh>
    <phoneticPr fontId="16"/>
  </si>
  <si>
    <t>D198</t>
  </si>
  <si>
    <t>就移２２・地公体・人欠２・未計画２</t>
    <rPh sb="13" eb="14">
      <t>ミ</t>
    </rPh>
    <rPh sb="14" eb="16">
      <t>ケイカク</t>
    </rPh>
    <phoneticPr fontId="16"/>
  </si>
  <si>
    <t>D205</t>
  </si>
  <si>
    <t>就移２２・人欠２・期間超</t>
  </si>
  <si>
    <t>D206</t>
  </si>
  <si>
    <t>就移２２・人欠２・未計画１・期間超</t>
    <rPh sb="9" eb="10">
      <t>ミ</t>
    </rPh>
    <rPh sb="10" eb="12">
      <t>ケイカク</t>
    </rPh>
    <phoneticPr fontId="16"/>
  </si>
  <si>
    <t>D207</t>
  </si>
  <si>
    <t>就移２２・人欠２・未計画２・期間超</t>
    <rPh sb="9" eb="10">
      <t>ミ</t>
    </rPh>
    <rPh sb="10" eb="12">
      <t>ケイカク</t>
    </rPh>
    <phoneticPr fontId="16"/>
  </si>
  <si>
    <t>D208</t>
  </si>
  <si>
    <t>就移２２・地公体・人欠２・期間超</t>
    <rPh sb="5" eb="6">
      <t>チ</t>
    </rPh>
    <rPh sb="6" eb="7">
      <t>コウ</t>
    </rPh>
    <rPh sb="7" eb="8">
      <t>カラダ</t>
    </rPh>
    <phoneticPr fontId="16"/>
  </si>
  <si>
    <t>D209</t>
  </si>
  <si>
    <t>就移２２・地公体・人欠２・未計画１・期間超</t>
    <rPh sb="13" eb="14">
      <t>ミ</t>
    </rPh>
    <rPh sb="14" eb="16">
      <t>ケイカク</t>
    </rPh>
    <phoneticPr fontId="16"/>
  </si>
  <si>
    <t>D210</t>
  </si>
  <si>
    <t>就移２２・地公体・人欠２・未計画２・期間超</t>
    <rPh sb="13" eb="14">
      <t>ミ</t>
    </rPh>
    <rPh sb="14" eb="16">
      <t>ケイカク</t>
    </rPh>
    <phoneticPr fontId="16"/>
  </si>
  <si>
    <t>D217</t>
  </si>
  <si>
    <t>就移２３・人欠２</t>
  </si>
  <si>
    <t>D218</t>
  </si>
  <si>
    <t>就移２３・人欠２・未計画１</t>
    <rPh sb="9" eb="10">
      <t>ミ</t>
    </rPh>
    <rPh sb="10" eb="12">
      <t>ケイカク</t>
    </rPh>
    <phoneticPr fontId="16"/>
  </si>
  <si>
    <t>D219</t>
  </si>
  <si>
    <t>就移２３・人欠２・未計画２</t>
    <rPh sb="9" eb="10">
      <t>ミ</t>
    </rPh>
    <rPh sb="10" eb="12">
      <t>ケイカク</t>
    </rPh>
    <phoneticPr fontId="16"/>
  </si>
  <si>
    <t>D220</t>
  </si>
  <si>
    <t>就移２３・地公体・人欠２</t>
    <rPh sb="5" eb="6">
      <t>チ</t>
    </rPh>
    <rPh sb="6" eb="7">
      <t>コウ</t>
    </rPh>
    <rPh sb="7" eb="8">
      <t>カラダ</t>
    </rPh>
    <phoneticPr fontId="16"/>
  </si>
  <si>
    <t>D221</t>
  </si>
  <si>
    <t>就移２３・地公体・人欠２・未計画１</t>
    <rPh sb="13" eb="14">
      <t>ミ</t>
    </rPh>
    <rPh sb="14" eb="16">
      <t>ケイカク</t>
    </rPh>
    <phoneticPr fontId="16"/>
  </si>
  <si>
    <t>D222</t>
  </si>
  <si>
    <t>就移２３・地公体・人欠２・未計画２</t>
    <rPh sb="13" eb="14">
      <t>ミ</t>
    </rPh>
    <rPh sb="14" eb="16">
      <t>ケイカク</t>
    </rPh>
    <phoneticPr fontId="16"/>
  </si>
  <si>
    <t>D229</t>
  </si>
  <si>
    <t>就移２３・人欠２・期間超</t>
  </si>
  <si>
    <t>D230</t>
  </si>
  <si>
    <t>就移２３・人欠２・未計画１・期間超</t>
    <rPh sb="9" eb="10">
      <t>ミ</t>
    </rPh>
    <rPh sb="10" eb="12">
      <t>ケイカク</t>
    </rPh>
    <phoneticPr fontId="16"/>
  </si>
  <si>
    <t>D231</t>
  </si>
  <si>
    <t>就移２３・人欠２・未計画２・期間超</t>
    <rPh sb="9" eb="10">
      <t>ミ</t>
    </rPh>
    <rPh sb="10" eb="12">
      <t>ケイカク</t>
    </rPh>
    <phoneticPr fontId="16"/>
  </si>
  <si>
    <t>D232</t>
  </si>
  <si>
    <t>就移２３・地公体・人欠２・期間超</t>
    <rPh sb="5" eb="6">
      <t>チ</t>
    </rPh>
    <rPh sb="6" eb="7">
      <t>コウ</t>
    </rPh>
    <rPh sb="7" eb="8">
      <t>カラダ</t>
    </rPh>
    <phoneticPr fontId="16"/>
  </si>
  <si>
    <t>D233</t>
  </si>
  <si>
    <t>就移２３・地公体・人欠２・未計画１・期間超</t>
    <rPh sb="13" eb="14">
      <t>ミ</t>
    </rPh>
    <rPh sb="14" eb="16">
      <t>ケイカク</t>
    </rPh>
    <phoneticPr fontId="16"/>
  </si>
  <si>
    <t>D234</t>
  </si>
  <si>
    <t>就移２３・地公体・人欠２・未計画２・期間超</t>
    <rPh sb="13" eb="14">
      <t>ミ</t>
    </rPh>
    <rPh sb="14" eb="16">
      <t>ケイカク</t>
    </rPh>
    <phoneticPr fontId="16"/>
  </si>
  <si>
    <t>D241</t>
  </si>
  <si>
    <t>就移２４・人欠２</t>
  </si>
  <si>
    <t>D242</t>
  </si>
  <si>
    <t>就移２４・人欠２・未計画１</t>
    <rPh sb="9" eb="10">
      <t>ミ</t>
    </rPh>
    <rPh sb="10" eb="12">
      <t>ケイカク</t>
    </rPh>
    <phoneticPr fontId="16"/>
  </si>
  <si>
    <t>D243</t>
  </si>
  <si>
    <t>就移２４・人欠２・未計画２</t>
    <rPh sb="9" eb="10">
      <t>ミ</t>
    </rPh>
    <rPh sb="10" eb="12">
      <t>ケイカク</t>
    </rPh>
    <phoneticPr fontId="16"/>
  </si>
  <si>
    <t>D244</t>
  </si>
  <si>
    <t>就移２４・地公体・人欠２</t>
    <rPh sb="5" eb="6">
      <t>チ</t>
    </rPh>
    <rPh sb="6" eb="7">
      <t>コウ</t>
    </rPh>
    <rPh sb="7" eb="8">
      <t>カラダ</t>
    </rPh>
    <phoneticPr fontId="16"/>
  </si>
  <si>
    <t>D245</t>
  </si>
  <si>
    <t>就移２４・地公体・人欠２・未計画１</t>
    <rPh sb="13" eb="14">
      <t>ミ</t>
    </rPh>
    <rPh sb="14" eb="16">
      <t>ケイカク</t>
    </rPh>
    <phoneticPr fontId="16"/>
  </si>
  <si>
    <t>D246</t>
  </si>
  <si>
    <t>就移２４・地公体・人欠２・未計画２</t>
    <rPh sb="13" eb="14">
      <t>ミ</t>
    </rPh>
    <rPh sb="14" eb="16">
      <t>ケイカク</t>
    </rPh>
    <phoneticPr fontId="16"/>
  </si>
  <si>
    <t>D253</t>
  </si>
  <si>
    <t>就移２４・人欠２・期間超</t>
  </si>
  <si>
    <t>D254</t>
  </si>
  <si>
    <t>就移２４・人欠２・未計画１・期間超</t>
    <rPh sb="9" eb="10">
      <t>ミ</t>
    </rPh>
    <rPh sb="10" eb="12">
      <t>ケイカク</t>
    </rPh>
    <phoneticPr fontId="16"/>
  </si>
  <si>
    <t>D255</t>
  </si>
  <si>
    <t>就移２４・人欠２・未計画２・期間超</t>
    <rPh sb="9" eb="10">
      <t>ミ</t>
    </rPh>
    <rPh sb="10" eb="12">
      <t>ケイカク</t>
    </rPh>
    <phoneticPr fontId="16"/>
  </si>
  <si>
    <t>D256</t>
  </si>
  <si>
    <t>就移２４・地公体・人欠２・期間超</t>
    <rPh sb="5" eb="6">
      <t>チ</t>
    </rPh>
    <rPh sb="6" eb="7">
      <t>コウ</t>
    </rPh>
    <rPh sb="7" eb="8">
      <t>カラダ</t>
    </rPh>
    <phoneticPr fontId="16"/>
  </si>
  <si>
    <t>D257</t>
  </si>
  <si>
    <t>就移２４・地公体・人欠２・未計画１・期間超</t>
    <rPh sb="13" eb="14">
      <t>ミ</t>
    </rPh>
    <rPh sb="14" eb="16">
      <t>ケイカク</t>
    </rPh>
    <phoneticPr fontId="16"/>
  </si>
  <si>
    <t>D258</t>
  </si>
  <si>
    <t>就移２４・地公体・人欠２・未計画２・期間超</t>
    <rPh sb="13" eb="14">
      <t>ミ</t>
    </rPh>
    <rPh sb="14" eb="16">
      <t>ケイカク</t>
    </rPh>
    <phoneticPr fontId="16"/>
  </si>
  <si>
    <t>D265</t>
  </si>
  <si>
    <t>就移２５・人欠２</t>
  </si>
  <si>
    <t>D266</t>
  </si>
  <si>
    <t>就移２５・人欠２・未計画１</t>
    <rPh sb="9" eb="10">
      <t>ミ</t>
    </rPh>
    <rPh sb="10" eb="12">
      <t>ケイカク</t>
    </rPh>
    <phoneticPr fontId="16"/>
  </si>
  <si>
    <t>D267</t>
  </si>
  <si>
    <t>就移２５・人欠２・未計画２</t>
    <rPh sb="9" eb="10">
      <t>ミ</t>
    </rPh>
    <rPh sb="10" eb="12">
      <t>ケイカク</t>
    </rPh>
    <phoneticPr fontId="16"/>
  </si>
  <si>
    <t>D268</t>
  </si>
  <si>
    <t>就移２５・地公体・人欠２</t>
    <rPh sb="5" eb="6">
      <t>チ</t>
    </rPh>
    <rPh sb="6" eb="7">
      <t>コウ</t>
    </rPh>
    <rPh sb="7" eb="8">
      <t>カラダ</t>
    </rPh>
    <phoneticPr fontId="16"/>
  </si>
  <si>
    <t>D269</t>
  </si>
  <si>
    <t>就移２５・地公体・人欠２・未計画１</t>
    <rPh sb="13" eb="14">
      <t>ミ</t>
    </rPh>
    <rPh sb="14" eb="16">
      <t>ケイカク</t>
    </rPh>
    <phoneticPr fontId="16"/>
  </si>
  <si>
    <t>D270</t>
  </si>
  <si>
    <t>就移２５・地公体・人欠２・未計画２</t>
    <rPh sb="13" eb="14">
      <t>ミ</t>
    </rPh>
    <rPh sb="14" eb="16">
      <t>ケイカク</t>
    </rPh>
    <phoneticPr fontId="16"/>
  </si>
  <si>
    <t>D277</t>
  </si>
  <si>
    <t>就移２５・人欠２・期間超</t>
  </si>
  <si>
    <t>D278</t>
  </si>
  <si>
    <t>就移２５・人欠２・未計画１・期間超</t>
    <rPh sb="9" eb="10">
      <t>ミ</t>
    </rPh>
    <rPh sb="10" eb="12">
      <t>ケイカク</t>
    </rPh>
    <phoneticPr fontId="16"/>
  </si>
  <si>
    <t>D279</t>
  </si>
  <si>
    <t>就移２５・人欠２・未計画２・期間超</t>
    <rPh sb="9" eb="10">
      <t>ミ</t>
    </rPh>
    <rPh sb="10" eb="12">
      <t>ケイカク</t>
    </rPh>
    <phoneticPr fontId="16"/>
  </si>
  <si>
    <t>D280</t>
  </si>
  <si>
    <t>就移２５・地公体・人欠２・期間超</t>
    <rPh sb="5" eb="6">
      <t>チ</t>
    </rPh>
    <rPh sb="6" eb="7">
      <t>コウ</t>
    </rPh>
    <rPh sb="7" eb="8">
      <t>カラダ</t>
    </rPh>
    <phoneticPr fontId="16"/>
  </si>
  <si>
    <t>D281</t>
  </si>
  <si>
    <t>就移２５・地公体・人欠２・未計画１・期間超</t>
    <rPh sb="13" eb="14">
      <t>ミ</t>
    </rPh>
    <rPh sb="14" eb="16">
      <t>ケイカク</t>
    </rPh>
    <phoneticPr fontId="16"/>
  </si>
  <si>
    <t>D282</t>
  </si>
  <si>
    <t>就移２５・地公体・人欠２・未計画２・期間超</t>
    <rPh sb="13" eb="14">
      <t>ミ</t>
    </rPh>
    <rPh sb="14" eb="16">
      <t>ケイカク</t>
    </rPh>
    <phoneticPr fontId="16"/>
  </si>
  <si>
    <t>D289</t>
  </si>
  <si>
    <t>就移２６・人欠２</t>
  </si>
  <si>
    <t>D290</t>
  </si>
  <si>
    <t>就移２６・人欠２・未計画１</t>
    <rPh sb="9" eb="10">
      <t>ミ</t>
    </rPh>
    <rPh sb="10" eb="12">
      <t>ケイカク</t>
    </rPh>
    <phoneticPr fontId="16"/>
  </si>
  <si>
    <t>D291</t>
  </si>
  <si>
    <t>就移２６・人欠２・未計画２</t>
    <rPh sb="9" eb="10">
      <t>ミ</t>
    </rPh>
    <rPh sb="10" eb="12">
      <t>ケイカク</t>
    </rPh>
    <phoneticPr fontId="16"/>
  </si>
  <si>
    <t>D292</t>
  </si>
  <si>
    <t>就移２６・地公体・人欠２</t>
    <rPh sb="5" eb="6">
      <t>チ</t>
    </rPh>
    <rPh sb="6" eb="7">
      <t>コウ</t>
    </rPh>
    <rPh sb="7" eb="8">
      <t>カラダ</t>
    </rPh>
    <phoneticPr fontId="16"/>
  </si>
  <si>
    <t>D293</t>
  </si>
  <si>
    <t>就移２６・地公体・人欠２・未計画１</t>
    <rPh sb="13" eb="14">
      <t>ミ</t>
    </rPh>
    <rPh sb="14" eb="16">
      <t>ケイカク</t>
    </rPh>
    <phoneticPr fontId="16"/>
  </si>
  <si>
    <t>D294</t>
  </si>
  <si>
    <t>就移２６・地公体・人欠２・未計画２</t>
    <rPh sb="13" eb="14">
      <t>ミ</t>
    </rPh>
    <rPh sb="14" eb="16">
      <t>ケイカク</t>
    </rPh>
    <phoneticPr fontId="16"/>
  </si>
  <si>
    <t>D301</t>
  </si>
  <si>
    <t>就移２６・人欠２・期間超</t>
  </si>
  <si>
    <t>D302</t>
  </si>
  <si>
    <t>就移２６・人欠２・未計画１・期間超</t>
    <rPh sb="9" eb="10">
      <t>ミ</t>
    </rPh>
    <rPh sb="10" eb="12">
      <t>ケイカク</t>
    </rPh>
    <phoneticPr fontId="16"/>
  </si>
  <si>
    <t>D303</t>
  </si>
  <si>
    <t>就移２６・人欠２・未計画２・期間超</t>
    <rPh sb="9" eb="10">
      <t>ミ</t>
    </rPh>
    <rPh sb="10" eb="12">
      <t>ケイカク</t>
    </rPh>
    <phoneticPr fontId="16"/>
  </si>
  <si>
    <t>D304</t>
  </si>
  <si>
    <t>就移２６・地公体・人欠２・期間超</t>
    <rPh sb="5" eb="6">
      <t>チ</t>
    </rPh>
    <rPh sb="6" eb="7">
      <t>コウ</t>
    </rPh>
    <rPh sb="7" eb="8">
      <t>カラダ</t>
    </rPh>
    <phoneticPr fontId="16"/>
  </si>
  <si>
    <t>D305</t>
  </si>
  <si>
    <t>就移２６・地公体・人欠２・未計画１・期間超</t>
    <rPh sb="13" eb="14">
      <t>ミ</t>
    </rPh>
    <rPh sb="14" eb="16">
      <t>ケイカク</t>
    </rPh>
    <phoneticPr fontId="16"/>
  </si>
  <si>
    <t>D306</t>
  </si>
  <si>
    <t>就移２６・地公体・人欠２・未計画２・期間超</t>
    <rPh sb="13" eb="14">
      <t>ミ</t>
    </rPh>
    <rPh sb="14" eb="16">
      <t>ケイカク</t>
    </rPh>
    <phoneticPr fontId="16"/>
  </si>
  <si>
    <t>D313</t>
  </si>
  <si>
    <t>就移２７・人欠２</t>
  </si>
  <si>
    <t>D314</t>
  </si>
  <si>
    <t>就移２７・人欠２・未計画１</t>
    <rPh sb="9" eb="10">
      <t>ミ</t>
    </rPh>
    <rPh sb="10" eb="12">
      <t>ケイカク</t>
    </rPh>
    <phoneticPr fontId="16"/>
  </si>
  <si>
    <t>D315</t>
  </si>
  <si>
    <t>就移２７・人欠２・未計画２</t>
    <rPh sb="9" eb="10">
      <t>ミ</t>
    </rPh>
    <rPh sb="10" eb="12">
      <t>ケイカク</t>
    </rPh>
    <phoneticPr fontId="16"/>
  </si>
  <si>
    <t>D316</t>
  </si>
  <si>
    <t>就移２７・地公体・人欠２</t>
    <rPh sb="5" eb="6">
      <t>チ</t>
    </rPh>
    <rPh sb="6" eb="7">
      <t>コウ</t>
    </rPh>
    <rPh sb="7" eb="8">
      <t>カラダ</t>
    </rPh>
    <phoneticPr fontId="16"/>
  </si>
  <si>
    <t>D317</t>
  </si>
  <si>
    <t>就移２７・地公体・人欠２・未計画１</t>
    <rPh sb="13" eb="14">
      <t>ミ</t>
    </rPh>
    <rPh sb="14" eb="16">
      <t>ケイカク</t>
    </rPh>
    <phoneticPr fontId="16"/>
  </si>
  <si>
    <t>D318</t>
  </si>
  <si>
    <t>就移２７・地公体・人欠２・未計画２</t>
    <rPh sb="13" eb="14">
      <t>ミ</t>
    </rPh>
    <rPh sb="14" eb="16">
      <t>ケイカク</t>
    </rPh>
    <phoneticPr fontId="16"/>
  </si>
  <si>
    <t>D325</t>
  </si>
  <si>
    <t>就移２７・人欠２・期間超</t>
  </si>
  <si>
    <t>D326</t>
  </si>
  <si>
    <t>就移２７・人欠２・未計画１・期間超</t>
    <rPh sb="9" eb="10">
      <t>ミ</t>
    </rPh>
    <rPh sb="10" eb="12">
      <t>ケイカク</t>
    </rPh>
    <phoneticPr fontId="16"/>
  </si>
  <si>
    <t>D327</t>
  </si>
  <si>
    <t>就移２７・人欠２・未計画２・期間超</t>
    <rPh sb="9" eb="10">
      <t>ミ</t>
    </rPh>
    <rPh sb="10" eb="12">
      <t>ケイカク</t>
    </rPh>
    <phoneticPr fontId="16"/>
  </si>
  <si>
    <t>D328</t>
  </si>
  <si>
    <t>就移２７・地公体・人欠２・期間超</t>
    <rPh sb="5" eb="6">
      <t>チ</t>
    </rPh>
    <rPh sb="6" eb="7">
      <t>コウ</t>
    </rPh>
    <rPh sb="7" eb="8">
      <t>カラダ</t>
    </rPh>
    <phoneticPr fontId="16"/>
  </si>
  <si>
    <t>D329</t>
  </si>
  <si>
    <t>就移２７・地公体・人欠２・未計画１・期間超</t>
    <rPh sb="13" eb="14">
      <t>ミ</t>
    </rPh>
    <rPh sb="14" eb="16">
      <t>ケイカク</t>
    </rPh>
    <phoneticPr fontId="16"/>
  </si>
  <si>
    <t>D330</t>
  </si>
  <si>
    <t>就移２７・地公体・人欠２・未計画２・期間超</t>
    <rPh sb="13" eb="14">
      <t>ミ</t>
    </rPh>
    <rPh sb="14" eb="16">
      <t>ケイカク</t>
    </rPh>
    <phoneticPr fontId="16"/>
  </si>
  <si>
    <t>D337</t>
  </si>
  <si>
    <t>就移３１・人欠２</t>
  </si>
  <si>
    <t>D338</t>
  </si>
  <si>
    <t>就移３１・人欠２・未計画１</t>
    <rPh sb="9" eb="10">
      <t>ミ</t>
    </rPh>
    <rPh sb="10" eb="12">
      <t>ケイカク</t>
    </rPh>
    <phoneticPr fontId="16"/>
  </si>
  <si>
    <t>D339</t>
  </si>
  <si>
    <t>就移３１・人欠２・未計画２</t>
    <rPh sb="9" eb="10">
      <t>ミ</t>
    </rPh>
    <rPh sb="10" eb="12">
      <t>ケイカク</t>
    </rPh>
    <phoneticPr fontId="16"/>
  </si>
  <si>
    <t>D340</t>
  </si>
  <si>
    <t>就移３１・地公体・人欠２</t>
    <rPh sb="5" eb="6">
      <t>チ</t>
    </rPh>
    <rPh sb="6" eb="7">
      <t>コウ</t>
    </rPh>
    <rPh sb="7" eb="8">
      <t>カラダ</t>
    </rPh>
    <phoneticPr fontId="16"/>
  </si>
  <si>
    <t>D341</t>
  </si>
  <si>
    <t>就移３１・地公体・人欠２・未計画１</t>
    <rPh sb="13" eb="14">
      <t>ミ</t>
    </rPh>
    <rPh sb="14" eb="16">
      <t>ケイカク</t>
    </rPh>
    <phoneticPr fontId="16"/>
  </si>
  <si>
    <t>D342</t>
  </si>
  <si>
    <t>就移３１・地公体・人欠２・未計画２</t>
    <rPh sb="13" eb="14">
      <t>ミ</t>
    </rPh>
    <rPh sb="14" eb="16">
      <t>ケイカク</t>
    </rPh>
    <phoneticPr fontId="16"/>
  </si>
  <si>
    <t>D349</t>
  </si>
  <si>
    <t>就移３１・人欠２・期間超</t>
  </si>
  <si>
    <t>D350</t>
  </si>
  <si>
    <t>就移３１・人欠２・未計画１・期間超</t>
    <rPh sb="9" eb="10">
      <t>ミ</t>
    </rPh>
    <rPh sb="10" eb="12">
      <t>ケイカク</t>
    </rPh>
    <phoneticPr fontId="16"/>
  </si>
  <si>
    <t>D351</t>
  </si>
  <si>
    <t>就移３１・人欠２・未計画２・期間超</t>
    <rPh sb="9" eb="10">
      <t>ミ</t>
    </rPh>
    <rPh sb="10" eb="12">
      <t>ケイカク</t>
    </rPh>
    <phoneticPr fontId="16"/>
  </si>
  <si>
    <t>D352</t>
  </si>
  <si>
    <t>就移３１・地公体・人欠２・期間超</t>
    <rPh sb="5" eb="6">
      <t>チ</t>
    </rPh>
    <rPh sb="6" eb="7">
      <t>コウ</t>
    </rPh>
    <rPh sb="7" eb="8">
      <t>カラダ</t>
    </rPh>
    <phoneticPr fontId="16"/>
  </si>
  <si>
    <t>D353</t>
  </si>
  <si>
    <t>就移３１・地公体・人欠２・未計画１・期間超</t>
    <rPh sb="13" eb="14">
      <t>ミ</t>
    </rPh>
    <rPh sb="14" eb="16">
      <t>ケイカク</t>
    </rPh>
    <phoneticPr fontId="16"/>
  </si>
  <si>
    <t>D354</t>
  </si>
  <si>
    <t>就移３１・地公体・人欠２・未計画２・期間超</t>
    <rPh sb="13" eb="14">
      <t>ミ</t>
    </rPh>
    <rPh sb="14" eb="16">
      <t>ケイカク</t>
    </rPh>
    <phoneticPr fontId="16"/>
  </si>
  <si>
    <t>D361</t>
  </si>
  <si>
    <t>就移３２・人欠２</t>
  </si>
  <si>
    <t>D362</t>
  </si>
  <si>
    <t>就移３２・人欠２・未計画１</t>
    <rPh sb="9" eb="10">
      <t>ミ</t>
    </rPh>
    <rPh sb="10" eb="12">
      <t>ケイカク</t>
    </rPh>
    <phoneticPr fontId="16"/>
  </si>
  <si>
    <t>D363</t>
  </si>
  <si>
    <t>就移３２・人欠２・未計画２</t>
    <rPh sb="9" eb="10">
      <t>ミ</t>
    </rPh>
    <rPh sb="10" eb="12">
      <t>ケイカク</t>
    </rPh>
    <phoneticPr fontId="16"/>
  </si>
  <si>
    <t>D364</t>
  </si>
  <si>
    <t>就移３２・地公体・人欠２</t>
    <rPh sb="5" eb="6">
      <t>チ</t>
    </rPh>
    <rPh sb="6" eb="7">
      <t>コウ</t>
    </rPh>
    <rPh sb="7" eb="8">
      <t>カラダ</t>
    </rPh>
    <phoneticPr fontId="16"/>
  </si>
  <si>
    <t>D365</t>
  </si>
  <si>
    <t>就移３２・地公体・人欠２・未計画１</t>
    <rPh sb="13" eb="14">
      <t>ミ</t>
    </rPh>
    <rPh sb="14" eb="16">
      <t>ケイカク</t>
    </rPh>
    <phoneticPr fontId="16"/>
  </si>
  <si>
    <t>D366</t>
  </si>
  <si>
    <t>就移３２・地公体・人欠２・未計画２</t>
    <rPh sb="13" eb="14">
      <t>ミ</t>
    </rPh>
    <rPh sb="14" eb="16">
      <t>ケイカク</t>
    </rPh>
    <phoneticPr fontId="16"/>
  </si>
  <si>
    <t>D373</t>
  </si>
  <si>
    <t>就移３２・人欠２・期間超</t>
  </si>
  <si>
    <t>D374</t>
  </si>
  <si>
    <t>就移３２・人欠２・未計画１・期間超</t>
    <rPh sb="9" eb="10">
      <t>ミ</t>
    </rPh>
    <rPh sb="10" eb="12">
      <t>ケイカク</t>
    </rPh>
    <phoneticPr fontId="16"/>
  </si>
  <si>
    <t>D375</t>
  </si>
  <si>
    <t>就移３２・人欠２・未計画２・期間超</t>
    <rPh sb="9" eb="10">
      <t>ミ</t>
    </rPh>
    <rPh sb="10" eb="12">
      <t>ケイカク</t>
    </rPh>
    <phoneticPr fontId="16"/>
  </si>
  <si>
    <t>D376</t>
  </si>
  <si>
    <t>就移３２・地公体・人欠２・期間超</t>
    <rPh sb="5" eb="6">
      <t>チ</t>
    </rPh>
    <rPh sb="6" eb="7">
      <t>コウ</t>
    </rPh>
    <rPh sb="7" eb="8">
      <t>カラダ</t>
    </rPh>
    <phoneticPr fontId="16"/>
  </si>
  <si>
    <t>D377</t>
  </si>
  <si>
    <t>就移３２・地公体・人欠２・未計画１・期間超</t>
    <rPh sb="13" eb="14">
      <t>ミ</t>
    </rPh>
    <rPh sb="14" eb="16">
      <t>ケイカク</t>
    </rPh>
    <phoneticPr fontId="16"/>
  </si>
  <si>
    <t>D378</t>
  </si>
  <si>
    <t>就移３２・地公体・人欠２・未計画２・期間超</t>
    <rPh sb="13" eb="14">
      <t>ミ</t>
    </rPh>
    <rPh sb="14" eb="16">
      <t>ケイカク</t>
    </rPh>
    <phoneticPr fontId="16"/>
  </si>
  <si>
    <t>D385</t>
  </si>
  <si>
    <t>就移３３・人欠２</t>
  </si>
  <si>
    <t>D386</t>
  </si>
  <si>
    <t>就移３３・人欠２・未計画１</t>
    <rPh sb="9" eb="10">
      <t>ミ</t>
    </rPh>
    <rPh sb="10" eb="12">
      <t>ケイカク</t>
    </rPh>
    <phoneticPr fontId="16"/>
  </si>
  <si>
    <t>D387</t>
  </si>
  <si>
    <t>就移３３・人欠２・未計画２</t>
    <rPh sb="9" eb="10">
      <t>ミ</t>
    </rPh>
    <rPh sb="10" eb="12">
      <t>ケイカク</t>
    </rPh>
    <phoneticPr fontId="16"/>
  </si>
  <si>
    <t>D388</t>
  </si>
  <si>
    <t>就移３３・地公体・人欠２</t>
    <rPh sb="5" eb="6">
      <t>チ</t>
    </rPh>
    <rPh sb="6" eb="7">
      <t>コウ</t>
    </rPh>
    <rPh sb="7" eb="8">
      <t>カラダ</t>
    </rPh>
    <phoneticPr fontId="16"/>
  </si>
  <si>
    <t>D389</t>
  </si>
  <si>
    <t>就移３３・地公体・人欠２・未計画１</t>
    <rPh sb="13" eb="14">
      <t>ミ</t>
    </rPh>
    <rPh sb="14" eb="16">
      <t>ケイカク</t>
    </rPh>
    <phoneticPr fontId="16"/>
  </si>
  <si>
    <t>D390</t>
  </si>
  <si>
    <t>就移３３・地公体・人欠２・未計画２</t>
    <rPh sb="13" eb="14">
      <t>ミ</t>
    </rPh>
    <rPh sb="14" eb="16">
      <t>ケイカク</t>
    </rPh>
    <phoneticPr fontId="16"/>
  </si>
  <si>
    <t>D397</t>
  </si>
  <si>
    <t>就移３３・人欠２・期間超</t>
  </si>
  <si>
    <t>D398</t>
  </si>
  <si>
    <t>就移３３・人欠２・未計画１・期間超</t>
    <rPh sb="9" eb="10">
      <t>ミ</t>
    </rPh>
    <rPh sb="10" eb="12">
      <t>ケイカク</t>
    </rPh>
    <phoneticPr fontId="16"/>
  </si>
  <si>
    <t>D399</t>
  </si>
  <si>
    <t>就移３３・人欠２・未計画２・期間超</t>
    <rPh sb="9" eb="10">
      <t>ミ</t>
    </rPh>
    <rPh sb="10" eb="12">
      <t>ケイカク</t>
    </rPh>
    <phoneticPr fontId="16"/>
  </si>
  <si>
    <t>D400</t>
  </si>
  <si>
    <t>就移３３・地公体・人欠２・期間超</t>
    <rPh sb="5" eb="6">
      <t>チ</t>
    </rPh>
    <rPh sb="6" eb="7">
      <t>コウ</t>
    </rPh>
    <rPh sb="7" eb="8">
      <t>カラダ</t>
    </rPh>
    <phoneticPr fontId="16"/>
  </si>
  <si>
    <t>D401</t>
  </si>
  <si>
    <t>就移３３・地公体・人欠２・未計画１・期間超</t>
    <rPh sb="13" eb="14">
      <t>ミ</t>
    </rPh>
    <rPh sb="14" eb="16">
      <t>ケイカク</t>
    </rPh>
    <phoneticPr fontId="16"/>
  </si>
  <si>
    <t>D402</t>
  </si>
  <si>
    <t>就移３３・地公体・人欠２・未計画２・期間超</t>
    <rPh sb="13" eb="14">
      <t>ミ</t>
    </rPh>
    <rPh sb="14" eb="16">
      <t>ケイカク</t>
    </rPh>
    <phoneticPr fontId="16"/>
  </si>
  <si>
    <t>D409</t>
  </si>
  <si>
    <t>就移３４・人欠２</t>
  </si>
  <si>
    <t>D410</t>
  </si>
  <si>
    <t>就移３４・人欠２・未計画１</t>
    <rPh sb="9" eb="10">
      <t>ミ</t>
    </rPh>
    <rPh sb="10" eb="12">
      <t>ケイカク</t>
    </rPh>
    <phoneticPr fontId="16"/>
  </si>
  <si>
    <t>D411</t>
  </si>
  <si>
    <t>就移３４・人欠２・未計画２</t>
    <rPh sb="9" eb="10">
      <t>ミ</t>
    </rPh>
    <rPh sb="10" eb="12">
      <t>ケイカク</t>
    </rPh>
    <phoneticPr fontId="16"/>
  </si>
  <si>
    <t>D412</t>
  </si>
  <si>
    <t>就移３４・地公体・人欠２</t>
    <rPh sb="5" eb="6">
      <t>チ</t>
    </rPh>
    <rPh sb="6" eb="7">
      <t>コウ</t>
    </rPh>
    <rPh sb="7" eb="8">
      <t>カラダ</t>
    </rPh>
    <phoneticPr fontId="16"/>
  </si>
  <si>
    <t>D413</t>
  </si>
  <si>
    <t>就移３４・地公体・人欠２・未計画１</t>
    <rPh sb="13" eb="14">
      <t>ミ</t>
    </rPh>
    <rPh sb="14" eb="16">
      <t>ケイカク</t>
    </rPh>
    <phoneticPr fontId="16"/>
  </si>
  <si>
    <t>D414</t>
  </si>
  <si>
    <t>就移３４・地公体・人欠２・未計画２</t>
    <rPh sb="13" eb="14">
      <t>ミ</t>
    </rPh>
    <rPh sb="14" eb="16">
      <t>ケイカク</t>
    </rPh>
    <phoneticPr fontId="16"/>
  </si>
  <si>
    <t>D421</t>
  </si>
  <si>
    <t>就移３４・人欠２・期間超</t>
  </si>
  <si>
    <t>D422</t>
  </si>
  <si>
    <t>就移３４・人欠２・未計画１・期間超</t>
    <rPh sb="9" eb="10">
      <t>ミ</t>
    </rPh>
    <rPh sb="10" eb="12">
      <t>ケイカク</t>
    </rPh>
    <phoneticPr fontId="16"/>
  </si>
  <si>
    <t>D423</t>
  </si>
  <si>
    <t>就移３４・人欠２・未計画２・期間超</t>
    <rPh sb="9" eb="10">
      <t>ミ</t>
    </rPh>
    <rPh sb="10" eb="12">
      <t>ケイカク</t>
    </rPh>
    <phoneticPr fontId="16"/>
  </si>
  <si>
    <t>D424</t>
  </si>
  <si>
    <t>就移３４・地公体・人欠２・期間超</t>
    <rPh sb="5" eb="6">
      <t>チ</t>
    </rPh>
    <rPh sb="6" eb="7">
      <t>コウ</t>
    </rPh>
    <rPh sb="7" eb="8">
      <t>カラダ</t>
    </rPh>
    <phoneticPr fontId="16"/>
  </si>
  <si>
    <t>D425</t>
  </si>
  <si>
    <t>就移３４・地公体・人欠２・未計画１・期間超</t>
    <rPh sb="13" eb="14">
      <t>ミ</t>
    </rPh>
    <rPh sb="14" eb="16">
      <t>ケイカク</t>
    </rPh>
    <phoneticPr fontId="16"/>
  </si>
  <si>
    <t>D426</t>
  </si>
  <si>
    <t>就移３４・地公体・人欠２・未計画２・期間超</t>
    <rPh sb="13" eb="14">
      <t>ミ</t>
    </rPh>
    <rPh sb="14" eb="16">
      <t>ケイカク</t>
    </rPh>
    <phoneticPr fontId="16"/>
  </si>
  <si>
    <t>D433</t>
  </si>
  <si>
    <t>就移３５・人欠２</t>
  </si>
  <si>
    <t>D434</t>
  </si>
  <si>
    <t>就移３５・人欠２・未計画１</t>
    <rPh sb="9" eb="10">
      <t>ミ</t>
    </rPh>
    <rPh sb="10" eb="12">
      <t>ケイカク</t>
    </rPh>
    <phoneticPr fontId="16"/>
  </si>
  <si>
    <t>D435</t>
  </si>
  <si>
    <t>就移３５・人欠２・未計画２</t>
    <rPh sb="9" eb="10">
      <t>ミ</t>
    </rPh>
    <rPh sb="10" eb="12">
      <t>ケイカク</t>
    </rPh>
    <phoneticPr fontId="16"/>
  </si>
  <si>
    <t>D436</t>
  </si>
  <si>
    <t>就移３５・地公体・人欠２</t>
    <rPh sb="5" eb="6">
      <t>チ</t>
    </rPh>
    <rPh sb="6" eb="7">
      <t>コウ</t>
    </rPh>
    <rPh sb="7" eb="8">
      <t>カラダ</t>
    </rPh>
    <phoneticPr fontId="16"/>
  </si>
  <si>
    <t>D437</t>
  </si>
  <si>
    <t>就移３５・地公体・人欠２・未計画１</t>
    <rPh sb="13" eb="14">
      <t>ミ</t>
    </rPh>
    <rPh sb="14" eb="16">
      <t>ケイカク</t>
    </rPh>
    <phoneticPr fontId="16"/>
  </si>
  <si>
    <t>D438</t>
  </si>
  <si>
    <t>就移３５・地公体・人欠２・未計画２</t>
    <rPh sb="13" eb="14">
      <t>ミ</t>
    </rPh>
    <rPh sb="14" eb="16">
      <t>ケイカク</t>
    </rPh>
    <phoneticPr fontId="16"/>
  </si>
  <si>
    <t>D445</t>
  </si>
  <si>
    <t>就移３５・人欠２・期間超</t>
  </si>
  <si>
    <t>D446</t>
  </si>
  <si>
    <t>就移３５・人欠２・未計画１・期間超</t>
    <rPh sb="9" eb="10">
      <t>ミ</t>
    </rPh>
    <rPh sb="10" eb="12">
      <t>ケイカク</t>
    </rPh>
    <phoneticPr fontId="16"/>
  </si>
  <si>
    <t>D447</t>
  </si>
  <si>
    <t>就移３５・人欠２・未計画２・期間超</t>
    <rPh sb="9" eb="10">
      <t>ミ</t>
    </rPh>
    <rPh sb="10" eb="12">
      <t>ケイカク</t>
    </rPh>
    <phoneticPr fontId="16"/>
  </si>
  <si>
    <t>D448</t>
  </si>
  <si>
    <t>就移３５・地公体・人欠２・期間超</t>
    <rPh sb="5" eb="6">
      <t>チ</t>
    </rPh>
    <rPh sb="6" eb="7">
      <t>コウ</t>
    </rPh>
    <rPh sb="7" eb="8">
      <t>カラダ</t>
    </rPh>
    <phoneticPr fontId="16"/>
  </si>
  <si>
    <t>D449</t>
  </si>
  <si>
    <t>就移３５・地公体・人欠２・未計画１・期間超</t>
    <rPh sb="13" eb="14">
      <t>ミ</t>
    </rPh>
    <rPh sb="14" eb="16">
      <t>ケイカク</t>
    </rPh>
    <phoneticPr fontId="16"/>
  </si>
  <si>
    <t>D450</t>
  </si>
  <si>
    <t>就移３５・地公体・人欠２・未計画２・期間超</t>
    <rPh sb="13" eb="14">
      <t>ミ</t>
    </rPh>
    <rPh sb="14" eb="16">
      <t>ケイカク</t>
    </rPh>
    <phoneticPr fontId="16"/>
  </si>
  <si>
    <t>D457</t>
  </si>
  <si>
    <t>就移３６・人欠２</t>
  </si>
  <si>
    <t>D458</t>
  </si>
  <si>
    <t>就移３６・人欠２・未計画１</t>
    <rPh sb="9" eb="10">
      <t>ミ</t>
    </rPh>
    <rPh sb="10" eb="12">
      <t>ケイカク</t>
    </rPh>
    <phoneticPr fontId="16"/>
  </si>
  <si>
    <t>D459</t>
  </si>
  <si>
    <t>就移３６・人欠２・未計画２</t>
    <rPh sb="9" eb="10">
      <t>ミ</t>
    </rPh>
    <rPh sb="10" eb="12">
      <t>ケイカク</t>
    </rPh>
    <phoneticPr fontId="16"/>
  </si>
  <si>
    <t>D460</t>
  </si>
  <si>
    <t>就移３６・地公体・人欠２</t>
    <rPh sb="5" eb="6">
      <t>チ</t>
    </rPh>
    <rPh sb="6" eb="7">
      <t>コウ</t>
    </rPh>
    <rPh sb="7" eb="8">
      <t>カラダ</t>
    </rPh>
    <phoneticPr fontId="16"/>
  </si>
  <si>
    <t>D461</t>
  </si>
  <si>
    <t>就移３６・地公体・人欠２・未計画１</t>
    <rPh sb="13" eb="14">
      <t>ミ</t>
    </rPh>
    <rPh sb="14" eb="16">
      <t>ケイカク</t>
    </rPh>
    <phoneticPr fontId="16"/>
  </si>
  <si>
    <t>D462</t>
  </si>
  <si>
    <t>就移３６・地公体・人欠２・未計画２</t>
    <rPh sb="13" eb="14">
      <t>ミ</t>
    </rPh>
    <rPh sb="14" eb="16">
      <t>ケイカク</t>
    </rPh>
    <phoneticPr fontId="16"/>
  </si>
  <si>
    <t>D469</t>
  </si>
  <si>
    <t>就移３６・人欠２・期間超</t>
  </si>
  <si>
    <t>D470</t>
  </si>
  <si>
    <t>就移３６・人欠２・未計画１・期間超</t>
    <rPh sb="9" eb="10">
      <t>ミ</t>
    </rPh>
    <rPh sb="10" eb="12">
      <t>ケイカク</t>
    </rPh>
    <phoneticPr fontId="16"/>
  </si>
  <si>
    <t>D471</t>
  </si>
  <si>
    <t>就移３６・人欠２・未計画２・期間超</t>
    <rPh sb="9" eb="10">
      <t>ミ</t>
    </rPh>
    <rPh sb="10" eb="12">
      <t>ケイカク</t>
    </rPh>
    <phoneticPr fontId="16"/>
  </si>
  <si>
    <t>D472</t>
  </si>
  <si>
    <t>就移３６・地公体・人欠２・期間超</t>
    <rPh sb="5" eb="6">
      <t>チ</t>
    </rPh>
    <rPh sb="6" eb="7">
      <t>コウ</t>
    </rPh>
    <rPh sb="7" eb="8">
      <t>カラダ</t>
    </rPh>
    <phoneticPr fontId="16"/>
  </si>
  <si>
    <t>D473</t>
  </si>
  <si>
    <t>就移３６・地公体・人欠２・未計画１・期間超</t>
    <rPh sb="13" eb="14">
      <t>ミ</t>
    </rPh>
    <rPh sb="14" eb="16">
      <t>ケイカク</t>
    </rPh>
    <phoneticPr fontId="16"/>
  </si>
  <si>
    <t>D474</t>
  </si>
  <si>
    <t>就移３６・地公体・人欠２・未計画２・期間超</t>
    <rPh sb="13" eb="14">
      <t>ミ</t>
    </rPh>
    <rPh sb="14" eb="16">
      <t>ケイカク</t>
    </rPh>
    <phoneticPr fontId="16"/>
  </si>
  <si>
    <t>D481</t>
  </si>
  <si>
    <t>就移３７・人欠２</t>
  </si>
  <si>
    <t>D482</t>
  </si>
  <si>
    <t>就移３７・人欠２・未計画１</t>
    <rPh sb="9" eb="10">
      <t>ミ</t>
    </rPh>
    <rPh sb="10" eb="12">
      <t>ケイカク</t>
    </rPh>
    <phoneticPr fontId="16"/>
  </si>
  <si>
    <t>D483</t>
  </si>
  <si>
    <t>就移３７・人欠２・未計画２</t>
    <rPh sb="9" eb="10">
      <t>ミ</t>
    </rPh>
    <rPh sb="10" eb="12">
      <t>ケイカク</t>
    </rPh>
    <phoneticPr fontId="16"/>
  </si>
  <si>
    <t>D484</t>
  </si>
  <si>
    <t>就移３７・地公体・人欠２</t>
    <rPh sb="5" eb="6">
      <t>チ</t>
    </rPh>
    <rPh sb="6" eb="7">
      <t>コウ</t>
    </rPh>
    <rPh sb="7" eb="8">
      <t>カラダ</t>
    </rPh>
    <phoneticPr fontId="16"/>
  </si>
  <si>
    <t>D485</t>
  </si>
  <si>
    <t>就移３７・地公体・人欠２・未計画１</t>
    <rPh sb="13" eb="14">
      <t>ミ</t>
    </rPh>
    <rPh sb="14" eb="16">
      <t>ケイカク</t>
    </rPh>
    <phoneticPr fontId="16"/>
  </si>
  <si>
    <t>D486</t>
  </si>
  <si>
    <t>就移３７・地公体・人欠２・未計画２</t>
    <rPh sb="13" eb="14">
      <t>ミ</t>
    </rPh>
    <rPh sb="14" eb="16">
      <t>ケイカク</t>
    </rPh>
    <phoneticPr fontId="16"/>
  </si>
  <si>
    <t>D493</t>
  </si>
  <si>
    <t>就移３７・人欠２・期間超</t>
  </si>
  <si>
    <t>D494</t>
  </si>
  <si>
    <t>就移３７・人欠２・未計画１・期間超</t>
    <rPh sb="9" eb="10">
      <t>ミ</t>
    </rPh>
    <rPh sb="10" eb="12">
      <t>ケイカク</t>
    </rPh>
    <phoneticPr fontId="16"/>
  </si>
  <si>
    <t>D495</t>
  </si>
  <si>
    <t>就移３７・人欠２・未計画２・期間超</t>
    <rPh sb="9" eb="10">
      <t>ミ</t>
    </rPh>
    <rPh sb="10" eb="12">
      <t>ケイカク</t>
    </rPh>
    <phoneticPr fontId="16"/>
  </si>
  <si>
    <t>D496</t>
  </si>
  <si>
    <t>就移３７・地公体・人欠２・期間超</t>
    <rPh sb="5" eb="6">
      <t>チ</t>
    </rPh>
    <rPh sb="6" eb="7">
      <t>コウ</t>
    </rPh>
    <rPh sb="7" eb="8">
      <t>カラダ</t>
    </rPh>
    <phoneticPr fontId="16"/>
  </si>
  <si>
    <t>D497</t>
  </si>
  <si>
    <t>就移３７・地公体・人欠２・未計画１・期間超</t>
    <rPh sb="13" eb="14">
      <t>ミ</t>
    </rPh>
    <rPh sb="14" eb="16">
      <t>ケイカク</t>
    </rPh>
    <phoneticPr fontId="16"/>
  </si>
  <si>
    <t>D498</t>
  </si>
  <si>
    <t>就移３７・地公体・人欠２・未計画２・期間超</t>
    <rPh sb="13" eb="14">
      <t>ミ</t>
    </rPh>
    <rPh sb="14" eb="16">
      <t>ケイカク</t>
    </rPh>
    <phoneticPr fontId="16"/>
  </si>
  <si>
    <t>D505</t>
  </si>
  <si>
    <t>就移４１・人欠２</t>
  </si>
  <si>
    <t>D506</t>
  </si>
  <si>
    <t>就移４１・人欠２・未計画１</t>
    <rPh sb="9" eb="10">
      <t>ミ</t>
    </rPh>
    <rPh sb="10" eb="12">
      <t>ケイカク</t>
    </rPh>
    <phoneticPr fontId="16"/>
  </si>
  <si>
    <t>D507</t>
  </si>
  <si>
    <t>就移４１・人欠２・未計画２</t>
    <rPh sb="9" eb="10">
      <t>ミ</t>
    </rPh>
    <rPh sb="10" eb="12">
      <t>ケイカク</t>
    </rPh>
    <phoneticPr fontId="16"/>
  </si>
  <si>
    <t>D508</t>
  </si>
  <si>
    <t>就移４１・地公体・人欠２</t>
    <rPh sb="5" eb="6">
      <t>チ</t>
    </rPh>
    <rPh sb="6" eb="7">
      <t>コウ</t>
    </rPh>
    <rPh sb="7" eb="8">
      <t>カラダ</t>
    </rPh>
    <phoneticPr fontId="16"/>
  </si>
  <si>
    <t>D509</t>
  </si>
  <si>
    <t>就移４１・地公体・人欠２・未計画１</t>
    <rPh sb="13" eb="14">
      <t>ミ</t>
    </rPh>
    <rPh sb="14" eb="16">
      <t>ケイカク</t>
    </rPh>
    <phoneticPr fontId="16"/>
  </si>
  <si>
    <t>D510</t>
  </si>
  <si>
    <t>就移４１・地公体・人欠２・未計画２</t>
    <rPh sb="13" eb="14">
      <t>ミ</t>
    </rPh>
    <rPh sb="14" eb="16">
      <t>ケイカク</t>
    </rPh>
    <phoneticPr fontId="16"/>
  </si>
  <si>
    <t>D517</t>
  </si>
  <si>
    <t>就移４１・人欠２・期間超</t>
  </si>
  <si>
    <t>D518</t>
  </si>
  <si>
    <t>就移４１・人欠２・未計画１・期間超</t>
    <rPh sb="9" eb="10">
      <t>ミ</t>
    </rPh>
    <rPh sb="10" eb="12">
      <t>ケイカク</t>
    </rPh>
    <phoneticPr fontId="16"/>
  </si>
  <si>
    <t>D519</t>
  </si>
  <si>
    <t>就移４１・人欠２・未計画２・期間超</t>
    <rPh sb="9" eb="10">
      <t>ミ</t>
    </rPh>
    <rPh sb="10" eb="12">
      <t>ケイカク</t>
    </rPh>
    <phoneticPr fontId="16"/>
  </si>
  <si>
    <t>D520</t>
  </si>
  <si>
    <t>就移４１・地公体・人欠２・期間超</t>
    <rPh sb="5" eb="6">
      <t>チ</t>
    </rPh>
    <rPh sb="6" eb="7">
      <t>コウ</t>
    </rPh>
    <rPh sb="7" eb="8">
      <t>カラダ</t>
    </rPh>
    <phoneticPr fontId="16"/>
  </si>
  <si>
    <t>D521</t>
  </si>
  <si>
    <t>就移４１・地公体・人欠２・未計画１・期間超</t>
    <rPh sb="13" eb="14">
      <t>ミ</t>
    </rPh>
    <rPh sb="14" eb="16">
      <t>ケイカク</t>
    </rPh>
    <phoneticPr fontId="16"/>
  </si>
  <si>
    <t>D522</t>
  </si>
  <si>
    <t>就移４１・地公体・人欠２・未計画２・期間超</t>
    <rPh sb="13" eb="14">
      <t>ミ</t>
    </rPh>
    <rPh sb="14" eb="16">
      <t>ケイカク</t>
    </rPh>
    <phoneticPr fontId="16"/>
  </si>
  <si>
    <t>D529</t>
  </si>
  <si>
    <t>就移４２・人欠２</t>
  </si>
  <si>
    <t>D530</t>
  </si>
  <si>
    <t>就移４２・人欠２・未計画１</t>
    <rPh sb="9" eb="10">
      <t>ミ</t>
    </rPh>
    <rPh sb="10" eb="12">
      <t>ケイカク</t>
    </rPh>
    <phoneticPr fontId="16"/>
  </si>
  <si>
    <t>D531</t>
  </si>
  <si>
    <t>就移４２・人欠２・未計画２</t>
    <rPh sb="9" eb="10">
      <t>ミ</t>
    </rPh>
    <rPh sb="10" eb="12">
      <t>ケイカク</t>
    </rPh>
    <phoneticPr fontId="16"/>
  </si>
  <si>
    <t>D532</t>
  </si>
  <si>
    <t>就移４２・地公体・人欠２</t>
    <rPh sb="5" eb="6">
      <t>チ</t>
    </rPh>
    <rPh sb="6" eb="7">
      <t>コウ</t>
    </rPh>
    <rPh sb="7" eb="8">
      <t>カラダ</t>
    </rPh>
    <phoneticPr fontId="16"/>
  </si>
  <si>
    <t>D533</t>
  </si>
  <si>
    <t>就移４２・地公体・人欠２・未計画１</t>
    <rPh sb="13" eb="14">
      <t>ミ</t>
    </rPh>
    <rPh sb="14" eb="16">
      <t>ケイカク</t>
    </rPh>
    <phoneticPr fontId="16"/>
  </si>
  <si>
    <t>D534</t>
  </si>
  <si>
    <t>就移４２・地公体・人欠２・未計画２</t>
    <rPh sb="13" eb="14">
      <t>ミ</t>
    </rPh>
    <rPh sb="14" eb="16">
      <t>ケイカク</t>
    </rPh>
    <phoneticPr fontId="16"/>
  </si>
  <si>
    <t>D541</t>
  </si>
  <si>
    <t>就移４２・人欠２・期間超</t>
  </si>
  <si>
    <t>D542</t>
  </si>
  <si>
    <t>就移４２・人欠２・未計画１・期間超</t>
    <rPh sb="9" eb="10">
      <t>ミ</t>
    </rPh>
    <rPh sb="10" eb="12">
      <t>ケイカク</t>
    </rPh>
    <phoneticPr fontId="16"/>
  </si>
  <si>
    <t>D543</t>
  </si>
  <si>
    <t>就移４２・人欠２・未計画２・期間超</t>
    <rPh sb="9" eb="10">
      <t>ミ</t>
    </rPh>
    <rPh sb="10" eb="12">
      <t>ケイカク</t>
    </rPh>
    <phoneticPr fontId="16"/>
  </si>
  <si>
    <t>D544</t>
  </si>
  <si>
    <t>就移４２・地公体・人欠２・期間超</t>
    <rPh sb="5" eb="6">
      <t>チ</t>
    </rPh>
    <rPh sb="6" eb="7">
      <t>コウ</t>
    </rPh>
    <rPh sb="7" eb="8">
      <t>カラダ</t>
    </rPh>
    <phoneticPr fontId="16"/>
  </si>
  <si>
    <t>D545</t>
  </si>
  <si>
    <t>就移４２・地公体・人欠２・未計画１・期間超</t>
    <rPh sb="13" eb="14">
      <t>ミ</t>
    </rPh>
    <rPh sb="14" eb="16">
      <t>ケイカク</t>
    </rPh>
    <phoneticPr fontId="16"/>
  </si>
  <si>
    <t>D546</t>
  </si>
  <si>
    <t>就移４２・地公体・人欠２・未計画２・期間超</t>
    <rPh sb="13" eb="14">
      <t>ミ</t>
    </rPh>
    <rPh sb="14" eb="16">
      <t>ケイカク</t>
    </rPh>
    <phoneticPr fontId="16"/>
  </si>
  <si>
    <t>D553</t>
  </si>
  <si>
    <t>就移４３・人欠２</t>
  </si>
  <si>
    <t>D554</t>
  </si>
  <si>
    <t>就移４３・人欠２・未計画１</t>
    <rPh sb="9" eb="10">
      <t>ミ</t>
    </rPh>
    <rPh sb="10" eb="12">
      <t>ケイカク</t>
    </rPh>
    <phoneticPr fontId="16"/>
  </si>
  <si>
    <t>D555</t>
  </si>
  <si>
    <t>就移４３・人欠２・未計画２</t>
    <rPh sb="9" eb="10">
      <t>ミ</t>
    </rPh>
    <rPh sb="10" eb="12">
      <t>ケイカク</t>
    </rPh>
    <phoneticPr fontId="16"/>
  </si>
  <si>
    <t>D556</t>
  </si>
  <si>
    <t>就移４３・地公体・人欠２</t>
    <rPh sb="5" eb="6">
      <t>チ</t>
    </rPh>
    <rPh sb="6" eb="7">
      <t>コウ</t>
    </rPh>
    <rPh sb="7" eb="8">
      <t>カラダ</t>
    </rPh>
    <phoneticPr fontId="16"/>
  </si>
  <si>
    <t>D557</t>
  </si>
  <si>
    <t>就移４３・地公体・人欠２・未計画１</t>
    <rPh sb="13" eb="14">
      <t>ミ</t>
    </rPh>
    <rPh sb="14" eb="16">
      <t>ケイカク</t>
    </rPh>
    <phoneticPr fontId="16"/>
  </si>
  <si>
    <t>D558</t>
  </si>
  <si>
    <t>就移４３・地公体・人欠２・未計画２</t>
    <rPh sb="13" eb="14">
      <t>ミ</t>
    </rPh>
    <rPh sb="14" eb="16">
      <t>ケイカク</t>
    </rPh>
    <phoneticPr fontId="16"/>
  </si>
  <si>
    <t>D565</t>
  </si>
  <si>
    <t>就移４３・人欠２・期間超</t>
  </si>
  <si>
    <t>D566</t>
  </si>
  <si>
    <t>就移４３・人欠２・未計画１・期間超</t>
    <rPh sb="9" eb="10">
      <t>ミ</t>
    </rPh>
    <rPh sb="10" eb="12">
      <t>ケイカク</t>
    </rPh>
    <phoneticPr fontId="16"/>
  </si>
  <si>
    <t>D567</t>
  </si>
  <si>
    <t>就移４３・人欠２・未計画２・期間超</t>
    <rPh sb="9" eb="10">
      <t>ミ</t>
    </rPh>
    <rPh sb="10" eb="12">
      <t>ケイカク</t>
    </rPh>
    <phoneticPr fontId="16"/>
  </si>
  <si>
    <t>D568</t>
  </si>
  <si>
    <t>就移４３・地公体・人欠２・期間超</t>
    <rPh sb="5" eb="6">
      <t>チ</t>
    </rPh>
    <rPh sb="6" eb="7">
      <t>コウ</t>
    </rPh>
    <rPh sb="7" eb="8">
      <t>カラダ</t>
    </rPh>
    <phoneticPr fontId="16"/>
  </si>
  <si>
    <t>D569</t>
  </si>
  <si>
    <t>就移４３・地公体・人欠２・未計画１・期間超</t>
    <rPh sb="13" eb="14">
      <t>ミ</t>
    </rPh>
    <rPh sb="14" eb="16">
      <t>ケイカク</t>
    </rPh>
    <phoneticPr fontId="16"/>
  </si>
  <si>
    <t>D570</t>
  </si>
  <si>
    <t>就移４３・地公体・人欠２・未計画２・期間超</t>
    <rPh sb="13" eb="14">
      <t>ミ</t>
    </rPh>
    <rPh sb="14" eb="16">
      <t>ケイカク</t>
    </rPh>
    <phoneticPr fontId="16"/>
  </si>
  <si>
    <t>D577</t>
  </si>
  <si>
    <t>就移４４・人欠２</t>
  </si>
  <si>
    <t>D578</t>
  </si>
  <si>
    <t>就移４４・人欠２・未計画１</t>
    <rPh sb="9" eb="10">
      <t>ミ</t>
    </rPh>
    <rPh sb="10" eb="12">
      <t>ケイカク</t>
    </rPh>
    <phoneticPr fontId="16"/>
  </si>
  <si>
    <t>D579</t>
  </si>
  <si>
    <t>就移４４・人欠２・未計画２</t>
    <rPh sb="9" eb="10">
      <t>ミ</t>
    </rPh>
    <rPh sb="10" eb="12">
      <t>ケイカク</t>
    </rPh>
    <phoneticPr fontId="16"/>
  </si>
  <si>
    <t>D580</t>
  </si>
  <si>
    <t>就移４４・地公体・人欠２</t>
    <rPh sb="5" eb="6">
      <t>チ</t>
    </rPh>
    <rPh sb="6" eb="7">
      <t>コウ</t>
    </rPh>
    <rPh sb="7" eb="8">
      <t>カラダ</t>
    </rPh>
    <phoneticPr fontId="16"/>
  </si>
  <si>
    <t>D581</t>
  </si>
  <si>
    <t>就移４４・地公体・人欠２・未計画１</t>
    <rPh sb="13" eb="14">
      <t>ミ</t>
    </rPh>
    <rPh sb="14" eb="16">
      <t>ケイカク</t>
    </rPh>
    <phoneticPr fontId="16"/>
  </si>
  <si>
    <t>D582</t>
  </si>
  <si>
    <t>就移４４・地公体・人欠２・未計画２</t>
    <rPh sb="13" eb="14">
      <t>ミ</t>
    </rPh>
    <rPh sb="14" eb="16">
      <t>ケイカク</t>
    </rPh>
    <phoneticPr fontId="16"/>
  </si>
  <si>
    <t>D589</t>
  </si>
  <si>
    <t>就移４４・人欠２・期間超</t>
  </si>
  <si>
    <t>D590</t>
  </si>
  <si>
    <t>就移４４・人欠２・未計画１・期間超</t>
    <rPh sb="9" eb="10">
      <t>ミ</t>
    </rPh>
    <rPh sb="10" eb="12">
      <t>ケイカク</t>
    </rPh>
    <phoneticPr fontId="16"/>
  </si>
  <si>
    <t>D591</t>
  </si>
  <si>
    <t>就移４４・人欠２・未計画２・期間超</t>
    <rPh sb="9" eb="10">
      <t>ミ</t>
    </rPh>
    <rPh sb="10" eb="12">
      <t>ケイカク</t>
    </rPh>
    <phoneticPr fontId="16"/>
  </si>
  <si>
    <t>D592</t>
  </si>
  <si>
    <t>就移４４・地公体・人欠２・期間超</t>
    <rPh sb="5" eb="6">
      <t>チ</t>
    </rPh>
    <rPh sb="6" eb="7">
      <t>コウ</t>
    </rPh>
    <rPh sb="7" eb="8">
      <t>カラダ</t>
    </rPh>
    <phoneticPr fontId="16"/>
  </si>
  <si>
    <t>D593</t>
  </si>
  <si>
    <t>就移４４・地公体・人欠２・未計画１・期間超</t>
    <rPh sb="13" eb="14">
      <t>ミ</t>
    </rPh>
    <rPh sb="14" eb="16">
      <t>ケイカク</t>
    </rPh>
    <phoneticPr fontId="16"/>
  </si>
  <si>
    <t>D594</t>
  </si>
  <si>
    <t>就移４４・地公体・人欠２・未計画２・期間超</t>
    <rPh sb="13" eb="14">
      <t>ミ</t>
    </rPh>
    <rPh sb="14" eb="16">
      <t>ケイカク</t>
    </rPh>
    <phoneticPr fontId="16"/>
  </si>
  <si>
    <t>D601</t>
  </si>
  <si>
    <t>就移４５・人欠２</t>
  </si>
  <si>
    <t>D602</t>
  </si>
  <si>
    <t>就移４５・人欠２・未計画１</t>
    <rPh sb="9" eb="10">
      <t>ミ</t>
    </rPh>
    <rPh sb="10" eb="12">
      <t>ケイカク</t>
    </rPh>
    <phoneticPr fontId="16"/>
  </si>
  <si>
    <t>D603</t>
  </si>
  <si>
    <t>就移４５・人欠２・未計画２</t>
    <rPh sb="9" eb="10">
      <t>ミ</t>
    </rPh>
    <rPh sb="10" eb="12">
      <t>ケイカク</t>
    </rPh>
    <phoneticPr fontId="16"/>
  </si>
  <si>
    <t>D604</t>
  </si>
  <si>
    <t>就移４５・地公体・人欠２</t>
    <rPh sb="5" eb="6">
      <t>チ</t>
    </rPh>
    <rPh sb="6" eb="7">
      <t>コウ</t>
    </rPh>
    <rPh sb="7" eb="8">
      <t>カラダ</t>
    </rPh>
    <phoneticPr fontId="16"/>
  </si>
  <si>
    <t>D605</t>
  </si>
  <si>
    <t>就移４５・地公体・人欠２・未計画１</t>
    <rPh sb="13" eb="14">
      <t>ミ</t>
    </rPh>
    <rPh sb="14" eb="16">
      <t>ケイカク</t>
    </rPh>
    <phoneticPr fontId="16"/>
  </si>
  <si>
    <t>D606</t>
  </si>
  <si>
    <t>就移４５・地公体・人欠２・未計画２</t>
    <rPh sb="13" eb="14">
      <t>ミ</t>
    </rPh>
    <rPh sb="14" eb="16">
      <t>ケイカク</t>
    </rPh>
    <phoneticPr fontId="16"/>
  </si>
  <si>
    <t>D613</t>
  </si>
  <si>
    <t>就移４５・人欠２・期間超</t>
  </si>
  <si>
    <t>D614</t>
  </si>
  <si>
    <t>就移４５・人欠２・未計画１・期間超</t>
    <rPh sb="9" eb="10">
      <t>ミ</t>
    </rPh>
    <rPh sb="10" eb="12">
      <t>ケイカク</t>
    </rPh>
    <phoneticPr fontId="16"/>
  </si>
  <si>
    <t>D615</t>
  </si>
  <si>
    <t>就移４５・人欠２・未計画２・期間超</t>
    <rPh sb="9" eb="10">
      <t>ミ</t>
    </rPh>
    <rPh sb="10" eb="12">
      <t>ケイカク</t>
    </rPh>
    <phoneticPr fontId="16"/>
  </si>
  <si>
    <t>D616</t>
  </si>
  <si>
    <t>就移４５・地公体・人欠２・期間超</t>
    <rPh sb="5" eb="6">
      <t>チ</t>
    </rPh>
    <rPh sb="6" eb="7">
      <t>コウ</t>
    </rPh>
    <rPh sb="7" eb="8">
      <t>カラダ</t>
    </rPh>
    <phoneticPr fontId="16"/>
  </si>
  <si>
    <t>D617</t>
  </si>
  <si>
    <t>就移４５・地公体・人欠２・未計画１・期間超</t>
    <rPh sb="13" eb="14">
      <t>ミ</t>
    </rPh>
    <rPh sb="14" eb="16">
      <t>ケイカク</t>
    </rPh>
    <phoneticPr fontId="16"/>
  </si>
  <si>
    <t>D618</t>
  </si>
  <si>
    <t>就移４５・地公体・人欠２・未計画２・期間超</t>
    <rPh sb="13" eb="14">
      <t>ミ</t>
    </rPh>
    <rPh sb="14" eb="16">
      <t>ケイカク</t>
    </rPh>
    <phoneticPr fontId="16"/>
  </si>
  <si>
    <t>D625</t>
  </si>
  <si>
    <t>就移４６・人欠２</t>
  </si>
  <si>
    <t>D626</t>
  </si>
  <si>
    <t>就移４６・人欠２・未計画１</t>
    <rPh sb="9" eb="10">
      <t>ミ</t>
    </rPh>
    <rPh sb="10" eb="12">
      <t>ケイカク</t>
    </rPh>
    <phoneticPr fontId="16"/>
  </si>
  <si>
    <t>D627</t>
  </si>
  <si>
    <t>就移４６・人欠２・未計画２</t>
    <rPh sb="9" eb="10">
      <t>ミ</t>
    </rPh>
    <rPh sb="10" eb="12">
      <t>ケイカク</t>
    </rPh>
    <phoneticPr fontId="16"/>
  </si>
  <si>
    <t>D628</t>
  </si>
  <si>
    <t>就移４６・地公体・人欠２</t>
    <rPh sb="5" eb="6">
      <t>チ</t>
    </rPh>
    <rPh sb="6" eb="7">
      <t>コウ</t>
    </rPh>
    <rPh sb="7" eb="8">
      <t>カラダ</t>
    </rPh>
    <phoneticPr fontId="16"/>
  </si>
  <si>
    <t>D629</t>
  </si>
  <si>
    <t>就移４６・地公体・人欠２・未計画１</t>
    <rPh sb="13" eb="14">
      <t>ミ</t>
    </rPh>
    <rPh sb="14" eb="16">
      <t>ケイカク</t>
    </rPh>
    <phoneticPr fontId="16"/>
  </si>
  <si>
    <t>D630</t>
  </si>
  <si>
    <t>就移４６・地公体・人欠２・未計画２</t>
    <rPh sb="13" eb="14">
      <t>ミ</t>
    </rPh>
    <rPh sb="14" eb="16">
      <t>ケイカク</t>
    </rPh>
    <phoneticPr fontId="16"/>
  </si>
  <si>
    <t>D637</t>
  </si>
  <si>
    <t>就移４６・人欠２・期間超</t>
  </si>
  <si>
    <t>D638</t>
  </si>
  <si>
    <t>就移４６・人欠２・未計画１・期間超</t>
    <rPh sb="9" eb="10">
      <t>ミ</t>
    </rPh>
    <rPh sb="10" eb="12">
      <t>ケイカク</t>
    </rPh>
    <phoneticPr fontId="16"/>
  </si>
  <si>
    <t>D639</t>
  </si>
  <si>
    <t>就移４６・人欠２・未計画２・期間超</t>
    <rPh sb="9" eb="10">
      <t>ミ</t>
    </rPh>
    <rPh sb="10" eb="12">
      <t>ケイカク</t>
    </rPh>
    <phoneticPr fontId="16"/>
  </si>
  <si>
    <t>D640</t>
  </si>
  <si>
    <t>就移４６・地公体・人欠２・期間超</t>
    <rPh sb="5" eb="6">
      <t>チ</t>
    </rPh>
    <rPh sb="6" eb="7">
      <t>コウ</t>
    </rPh>
    <rPh sb="7" eb="8">
      <t>カラダ</t>
    </rPh>
    <phoneticPr fontId="16"/>
  </si>
  <si>
    <t>D641</t>
  </si>
  <si>
    <t>就移４６・地公体・人欠２・未計画１・期間超</t>
    <rPh sb="13" eb="14">
      <t>ミ</t>
    </rPh>
    <rPh sb="14" eb="16">
      <t>ケイカク</t>
    </rPh>
    <phoneticPr fontId="16"/>
  </si>
  <si>
    <t>D642</t>
  </si>
  <si>
    <t>就移４６・地公体・人欠２・未計画２・期間超</t>
    <rPh sb="13" eb="14">
      <t>ミ</t>
    </rPh>
    <rPh sb="14" eb="16">
      <t>ケイカク</t>
    </rPh>
    <phoneticPr fontId="16"/>
  </si>
  <si>
    <t>D649</t>
  </si>
  <si>
    <t>就移４７・人欠２</t>
  </si>
  <si>
    <t>D650</t>
  </si>
  <si>
    <t>就移４７・人欠２・未計画１</t>
    <rPh sb="9" eb="10">
      <t>ミ</t>
    </rPh>
    <rPh sb="10" eb="12">
      <t>ケイカク</t>
    </rPh>
    <phoneticPr fontId="16"/>
  </si>
  <si>
    <t>D651</t>
  </si>
  <si>
    <t>就移４７・人欠２・未計画２</t>
    <rPh sb="9" eb="10">
      <t>ミ</t>
    </rPh>
    <rPh sb="10" eb="12">
      <t>ケイカク</t>
    </rPh>
    <phoneticPr fontId="16"/>
  </si>
  <si>
    <t>D652</t>
  </si>
  <si>
    <t>就移４７・地公体・人欠２</t>
    <rPh sb="5" eb="6">
      <t>チ</t>
    </rPh>
    <rPh sb="6" eb="7">
      <t>コウ</t>
    </rPh>
    <rPh sb="7" eb="8">
      <t>カラダ</t>
    </rPh>
    <phoneticPr fontId="16"/>
  </si>
  <si>
    <t>D653</t>
  </si>
  <si>
    <t>就移４７・地公体・人欠２・未計画１</t>
    <rPh sb="13" eb="14">
      <t>ミ</t>
    </rPh>
    <rPh sb="14" eb="16">
      <t>ケイカク</t>
    </rPh>
    <phoneticPr fontId="16"/>
  </si>
  <si>
    <t>D654</t>
  </si>
  <si>
    <t>就移４７・地公体・人欠２・未計画２</t>
    <rPh sb="13" eb="14">
      <t>ミ</t>
    </rPh>
    <rPh sb="14" eb="16">
      <t>ケイカク</t>
    </rPh>
    <phoneticPr fontId="16"/>
  </si>
  <si>
    <t>D661</t>
  </si>
  <si>
    <t>就移４７・人欠２・期間超</t>
  </si>
  <si>
    <t>D662</t>
  </si>
  <si>
    <t>就移４７・人欠２・未計画１・期間超</t>
    <rPh sb="9" eb="10">
      <t>ミ</t>
    </rPh>
    <rPh sb="10" eb="12">
      <t>ケイカク</t>
    </rPh>
    <phoneticPr fontId="16"/>
  </si>
  <si>
    <t>D663</t>
  </si>
  <si>
    <t>就移４７・人欠２・未計画２・期間超</t>
    <rPh sb="9" eb="10">
      <t>ミ</t>
    </rPh>
    <rPh sb="10" eb="12">
      <t>ケイカク</t>
    </rPh>
    <phoneticPr fontId="16"/>
  </si>
  <si>
    <t>D664</t>
  </si>
  <si>
    <t>就移４７・地公体・人欠２・期間超</t>
    <rPh sb="5" eb="6">
      <t>チ</t>
    </rPh>
    <rPh sb="6" eb="7">
      <t>コウ</t>
    </rPh>
    <rPh sb="7" eb="8">
      <t>カラダ</t>
    </rPh>
    <phoneticPr fontId="16"/>
  </si>
  <si>
    <t>D665</t>
  </si>
  <si>
    <t>就移４７・地公体・人欠２・未計画１・期間超</t>
    <rPh sb="13" eb="14">
      <t>ミ</t>
    </rPh>
    <rPh sb="14" eb="16">
      <t>ケイカク</t>
    </rPh>
    <phoneticPr fontId="16"/>
  </si>
  <si>
    <t>D666</t>
  </si>
  <si>
    <t>就移４７・地公体・人欠２・未計画２・期間超</t>
    <rPh sb="13" eb="14">
      <t>ミ</t>
    </rPh>
    <rPh sb="14" eb="16">
      <t>ケイカク</t>
    </rPh>
    <phoneticPr fontId="16"/>
  </si>
  <si>
    <t>D673</t>
  </si>
  <si>
    <t>就移５１・人欠２</t>
  </si>
  <si>
    <t>D674</t>
  </si>
  <si>
    <t>就移５１・人欠２・未計画１</t>
    <rPh sb="9" eb="10">
      <t>ミ</t>
    </rPh>
    <rPh sb="10" eb="12">
      <t>ケイカク</t>
    </rPh>
    <phoneticPr fontId="16"/>
  </si>
  <si>
    <t>D675</t>
  </si>
  <si>
    <t>就移５１・人欠２・未計画２</t>
    <rPh sb="9" eb="10">
      <t>ミ</t>
    </rPh>
    <rPh sb="10" eb="12">
      <t>ケイカク</t>
    </rPh>
    <phoneticPr fontId="16"/>
  </si>
  <si>
    <t>D676</t>
  </si>
  <si>
    <t>就移５１・地公体・人欠２</t>
    <rPh sb="5" eb="6">
      <t>チ</t>
    </rPh>
    <rPh sb="6" eb="7">
      <t>コウ</t>
    </rPh>
    <rPh sb="7" eb="8">
      <t>カラダ</t>
    </rPh>
    <phoneticPr fontId="16"/>
  </si>
  <si>
    <t>D677</t>
  </si>
  <si>
    <t>就移５１・地公体・人欠２・未計画１</t>
    <rPh sb="13" eb="14">
      <t>ミ</t>
    </rPh>
    <rPh sb="14" eb="16">
      <t>ケイカク</t>
    </rPh>
    <phoneticPr fontId="16"/>
  </si>
  <si>
    <t>D678</t>
  </si>
  <si>
    <t>就移５１・地公体・人欠２・未計画２</t>
    <rPh sb="13" eb="14">
      <t>ミ</t>
    </rPh>
    <rPh sb="14" eb="16">
      <t>ケイカク</t>
    </rPh>
    <phoneticPr fontId="16"/>
  </si>
  <si>
    <t>D685</t>
  </si>
  <si>
    <t>就移５１・人欠２・期間超</t>
  </si>
  <si>
    <t>D686</t>
  </si>
  <si>
    <t>就移５１・人欠２・未計画１・期間超</t>
    <rPh sb="9" eb="10">
      <t>ミ</t>
    </rPh>
    <rPh sb="10" eb="12">
      <t>ケイカク</t>
    </rPh>
    <phoneticPr fontId="16"/>
  </si>
  <si>
    <t>D687</t>
  </si>
  <si>
    <t>就移５１・人欠２・未計画２・期間超</t>
    <rPh sb="9" eb="10">
      <t>ミ</t>
    </rPh>
    <rPh sb="10" eb="12">
      <t>ケイカク</t>
    </rPh>
    <phoneticPr fontId="16"/>
  </si>
  <si>
    <t>D688</t>
  </si>
  <si>
    <t>就移５１・地公体・人欠２・期間超</t>
    <rPh sb="5" eb="6">
      <t>チ</t>
    </rPh>
    <rPh sb="6" eb="7">
      <t>コウ</t>
    </rPh>
    <rPh sb="7" eb="8">
      <t>カラダ</t>
    </rPh>
    <phoneticPr fontId="16"/>
  </si>
  <si>
    <t>D689</t>
  </si>
  <si>
    <t>就移５１・地公体・人欠２・未計画１・期間超</t>
    <rPh sb="13" eb="14">
      <t>ミ</t>
    </rPh>
    <rPh sb="14" eb="16">
      <t>ケイカク</t>
    </rPh>
    <phoneticPr fontId="16"/>
  </si>
  <si>
    <t>D690</t>
  </si>
  <si>
    <t>就移５１・地公体・人欠２・未計画２・期間超</t>
    <rPh sb="13" eb="14">
      <t>ミ</t>
    </rPh>
    <rPh sb="14" eb="16">
      <t>ケイカク</t>
    </rPh>
    <phoneticPr fontId="16"/>
  </si>
  <si>
    <t>D697</t>
  </si>
  <si>
    <t>就移５２・人欠２</t>
  </si>
  <si>
    <t>D698</t>
  </si>
  <si>
    <t>就移５２・人欠２・未計画１</t>
    <rPh sb="9" eb="10">
      <t>ミ</t>
    </rPh>
    <rPh sb="10" eb="12">
      <t>ケイカク</t>
    </rPh>
    <phoneticPr fontId="16"/>
  </si>
  <si>
    <t>D699</t>
  </si>
  <si>
    <t>就移５２・人欠２・未計画２</t>
    <rPh sb="9" eb="10">
      <t>ミ</t>
    </rPh>
    <rPh sb="10" eb="12">
      <t>ケイカク</t>
    </rPh>
    <phoneticPr fontId="16"/>
  </si>
  <si>
    <t>D700</t>
  </si>
  <si>
    <t>就移５２・地公体・人欠２</t>
    <rPh sb="5" eb="6">
      <t>チ</t>
    </rPh>
    <rPh sb="6" eb="7">
      <t>コウ</t>
    </rPh>
    <rPh sb="7" eb="8">
      <t>カラダ</t>
    </rPh>
    <phoneticPr fontId="16"/>
  </si>
  <si>
    <t>D701</t>
  </si>
  <si>
    <t>就移５２・地公体・人欠２・未計画１</t>
    <rPh sb="13" eb="14">
      <t>ミ</t>
    </rPh>
    <rPh sb="14" eb="16">
      <t>ケイカク</t>
    </rPh>
    <phoneticPr fontId="16"/>
  </si>
  <si>
    <t>D702</t>
  </si>
  <si>
    <t>就移５２・地公体・人欠２・未計画２</t>
    <rPh sb="13" eb="14">
      <t>ミ</t>
    </rPh>
    <rPh sb="14" eb="16">
      <t>ケイカク</t>
    </rPh>
    <phoneticPr fontId="16"/>
  </si>
  <si>
    <t>D709</t>
  </si>
  <si>
    <t>就移５２・人欠２・期間超</t>
  </si>
  <si>
    <t>D710</t>
  </si>
  <si>
    <t>就移５２・人欠２・未計画１・期間超</t>
    <rPh sb="9" eb="10">
      <t>ミ</t>
    </rPh>
    <rPh sb="10" eb="12">
      <t>ケイカク</t>
    </rPh>
    <phoneticPr fontId="16"/>
  </si>
  <si>
    <t>D711</t>
  </si>
  <si>
    <t>就移５２・人欠２・未計画２・期間超</t>
    <rPh sb="9" eb="10">
      <t>ミ</t>
    </rPh>
    <rPh sb="10" eb="12">
      <t>ケイカク</t>
    </rPh>
    <phoneticPr fontId="16"/>
  </si>
  <si>
    <t>D712</t>
  </si>
  <si>
    <t>就移５２・地公体・人欠２・期間超</t>
    <rPh sb="5" eb="6">
      <t>チ</t>
    </rPh>
    <rPh sb="6" eb="7">
      <t>コウ</t>
    </rPh>
    <rPh sb="7" eb="8">
      <t>カラダ</t>
    </rPh>
    <phoneticPr fontId="16"/>
  </si>
  <si>
    <t>D713</t>
  </si>
  <si>
    <t>就移５２・地公体・人欠２・未計画１・期間超</t>
    <rPh sb="13" eb="14">
      <t>ミ</t>
    </rPh>
    <rPh sb="14" eb="16">
      <t>ケイカク</t>
    </rPh>
    <phoneticPr fontId="16"/>
  </si>
  <si>
    <t>D714</t>
  </si>
  <si>
    <t>就移５２・地公体・人欠２・未計画２・期間超</t>
    <rPh sb="13" eb="14">
      <t>ミ</t>
    </rPh>
    <rPh sb="14" eb="16">
      <t>ケイカク</t>
    </rPh>
    <phoneticPr fontId="16"/>
  </si>
  <si>
    <t>D721</t>
  </si>
  <si>
    <t>就移５３・人欠２</t>
  </si>
  <si>
    <t>D722</t>
  </si>
  <si>
    <t>就移５３・人欠２・未計画１</t>
    <rPh sb="9" eb="10">
      <t>ミ</t>
    </rPh>
    <rPh sb="10" eb="12">
      <t>ケイカク</t>
    </rPh>
    <phoneticPr fontId="16"/>
  </si>
  <si>
    <t>D723</t>
  </si>
  <si>
    <t>就移５３・人欠２・未計画２</t>
    <rPh sb="9" eb="10">
      <t>ミ</t>
    </rPh>
    <rPh sb="10" eb="12">
      <t>ケイカク</t>
    </rPh>
    <phoneticPr fontId="16"/>
  </si>
  <si>
    <t>D724</t>
  </si>
  <si>
    <t>就移５３・地公体・人欠２</t>
    <rPh sb="5" eb="6">
      <t>チ</t>
    </rPh>
    <rPh sb="6" eb="7">
      <t>コウ</t>
    </rPh>
    <rPh sb="7" eb="8">
      <t>カラダ</t>
    </rPh>
    <phoneticPr fontId="16"/>
  </si>
  <si>
    <t>D725</t>
  </si>
  <si>
    <t>就移５３・地公体・人欠２・未計画１</t>
    <rPh sb="13" eb="14">
      <t>ミ</t>
    </rPh>
    <rPh sb="14" eb="16">
      <t>ケイカク</t>
    </rPh>
    <phoneticPr fontId="16"/>
  </si>
  <si>
    <t>D726</t>
  </si>
  <si>
    <t>就移５３・地公体・人欠２・未計画２</t>
    <rPh sb="13" eb="14">
      <t>ミ</t>
    </rPh>
    <rPh sb="14" eb="16">
      <t>ケイカク</t>
    </rPh>
    <phoneticPr fontId="16"/>
  </si>
  <si>
    <t>D733</t>
  </si>
  <si>
    <t>就移５３・人欠２・期間超</t>
  </si>
  <si>
    <t>D734</t>
  </si>
  <si>
    <t>就移５３・人欠２・未計画１・期間超</t>
    <rPh sb="9" eb="10">
      <t>ミ</t>
    </rPh>
    <rPh sb="10" eb="12">
      <t>ケイカク</t>
    </rPh>
    <phoneticPr fontId="16"/>
  </si>
  <si>
    <t>D735</t>
  </si>
  <si>
    <t>就移５３・人欠２・未計画２・期間超</t>
    <rPh sb="9" eb="10">
      <t>ミ</t>
    </rPh>
    <rPh sb="10" eb="12">
      <t>ケイカク</t>
    </rPh>
    <phoneticPr fontId="16"/>
  </si>
  <si>
    <t>D736</t>
  </si>
  <si>
    <t>就移５３・地公体・人欠２・期間超</t>
    <rPh sb="5" eb="6">
      <t>チ</t>
    </rPh>
    <rPh sb="6" eb="7">
      <t>コウ</t>
    </rPh>
    <rPh sb="7" eb="8">
      <t>カラダ</t>
    </rPh>
    <phoneticPr fontId="16"/>
  </si>
  <si>
    <t>D737</t>
  </si>
  <si>
    <t>就移５３・地公体・人欠２・未計画１・期間超</t>
    <rPh sb="13" eb="14">
      <t>ミ</t>
    </rPh>
    <rPh sb="14" eb="16">
      <t>ケイカク</t>
    </rPh>
    <phoneticPr fontId="16"/>
  </si>
  <si>
    <t>D738</t>
  </si>
  <si>
    <t>就移５３・地公体・人欠２・未計画２・期間超</t>
    <rPh sb="13" eb="14">
      <t>ミ</t>
    </rPh>
    <rPh sb="14" eb="16">
      <t>ケイカク</t>
    </rPh>
    <phoneticPr fontId="16"/>
  </si>
  <si>
    <t>D745</t>
  </si>
  <si>
    <t>就移５４・人欠２</t>
  </si>
  <si>
    <t>D746</t>
  </si>
  <si>
    <t>就移５４・人欠２・未計画１</t>
    <rPh sb="9" eb="10">
      <t>ミ</t>
    </rPh>
    <rPh sb="10" eb="12">
      <t>ケイカク</t>
    </rPh>
    <phoneticPr fontId="16"/>
  </si>
  <si>
    <t>D747</t>
  </si>
  <si>
    <t>就移５４・人欠２・未計画２</t>
    <rPh sb="9" eb="10">
      <t>ミ</t>
    </rPh>
    <rPh sb="10" eb="12">
      <t>ケイカク</t>
    </rPh>
    <phoneticPr fontId="16"/>
  </si>
  <si>
    <t>D748</t>
  </si>
  <si>
    <t>就移５４・地公体・人欠２</t>
    <rPh sb="5" eb="6">
      <t>チ</t>
    </rPh>
    <rPh sb="6" eb="7">
      <t>コウ</t>
    </rPh>
    <rPh sb="7" eb="8">
      <t>カラダ</t>
    </rPh>
    <phoneticPr fontId="16"/>
  </si>
  <si>
    <t>D749</t>
  </si>
  <si>
    <t>就移５４・地公体・人欠２・未計画１</t>
    <rPh sb="13" eb="14">
      <t>ミ</t>
    </rPh>
    <rPh sb="14" eb="16">
      <t>ケイカク</t>
    </rPh>
    <phoneticPr fontId="16"/>
  </si>
  <si>
    <t>D750</t>
  </si>
  <si>
    <t>就移５４・地公体・人欠２・未計画２</t>
    <rPh sb="13" eb="14">
      <t>ミ</t>
    </rPh>
    <rPh sb="14" eb="16">
      <t>ケイカク</t>
    </rPh>
    <phoneticPr fontId="16"/>
  </si>
  <si>
    <t>D757</t>
  </si>
  <si>
    <t>就移５４・人欠２・期間超</t>
  </si>
  <si>
    <t>D758</t>
  </si>
  <si>
    <t>就移５４・人欠２・未計画１・期間超</t>
    <rPh sb="9" eb="10">
      <t>ミ</t>
    </rPh>
    <rPh sb="10" eb="12">
      <t>ケイカク</t>
    </rPh>
    <phoneticPr fontId="16"/>
  </si>
  <si>
    <t>D759</t>
  </si>
  <si>
    <t>就移５４・人欠２・未計画２・期間超</t>
    <rPh sb="9" eb="10">
      <t>ミ</t>
    </rPh>
    <rPh sb="10" eb="12">
      <t>ケイカク</t>
    </rPh>
    <phoneticPr fontId="16"/>
  </si>
  <si>
    <t>D760</t>
  </si>
  <si>
    <t>就移５４・地公体・人欠２・期間超</t>
    <rPh sb="5" eb="6">
      <t>チ</t>
    </rPh>
    <rPh sb="6" eb="7">
      <t>コウ</t>
    </rPh>
    <rPh sb="7" eb="8">
      <t>カラダ</t>
    </rPh>
    <phoneticPr fontId="16"/>
  </si>
  <si>
    <t>D761</t>
  </si>
  <si>
    <t>就移５４・地公体・人欠２・未計画１・期間超</t>
    <rPh sb="13" eb="14">
      <t>ミ</t>
    </rPh>
    <rPh sb="14" eb="16">
      <t>ケイカク</t>
    </rPh>
    <phoneticPr fontId="16"/>
  </si>
  <si>
    <t>D762</t>
  </si>
  <si>
    <t>就移５４・地公体・人欠２・未計画２・期間超</t>
    <rPh sb="13" eb="14">
      <t>ミ</t>
    </rPh>
    <rPh sb="14" eb="16">
      <t>ケイカク</t>
    </rPh>
    <phoneticPr fontId="16"/>
  </si>
  <si>
    <t>D769</t>
  </si>
  <si>
    <t>就移５５・人欠２</t>
  </si>
  <si>
    <t>D770</t>
  </si>
  <si>
    <t>就移５５・人欠２・未計画１</t>
    <rPh sb="9" eb="10">
      <t>ミ</t>
    </rPh>
    <rPh sb="10" eb="12">
      <t>ケイカク</t>
    </rPh>
    <phoneticPr fontId="16"/>
  </si>
  <si>
    <t>D771</t>
  </si>
  <si>
    <t>就移５５・人欠２・未計画２</t>
    <rPh sb="9" eb="10">
      <t>ミ</t>
    </rPh>
    <rPh sb="10" eb="12">
      <t>ケイカク</t>
    </rPh>
    <phoneticPr fontId="16"/>
  </si>
  <si>
    <t>D772</t>
  </si>
  <si>
    <t>就移５５・地公体・人欠２</t>
    <rPh sb="5" eb="6">
      <t>チ</t>
    </rPh>
    <rPh sb="6" eb="7">
      <t>コウ</t>
    </rPh>
    <rPh sb="7" eb="8">
      <t>カラダ</t>
    </rPh>
    <phoneticPr fontId="16"/>
  </si>
  <si>
    <t>D773</t>
  </si>
  <si>
    <t>就移５５・地公体・人欠２・未計画１</t>
    <rPh sb="13" eb="14">
      <t>ミ</t>
    </rPh>
    <rPh sb="14" eb="16">
      <t>ケイカク</t>
    </rPh>
    <phoneticPr fontId="16"/>
  </si>
  <si>
    <t>D774</t>
  </si>
  <si>
    <t>就移５５・地公体・人欠２・未計画２</t>
    <rPh sb="13" eb="14">
      <t>ミ</t>
    </rPh>
    <rPh sb="14" eb="16">
      <t>ケイカク</t>
    </rPh>
    <phoneticPr fontId="16"/>
  </si>
  <si>
    <t>D781</t>
  </si>
  <si>
    <t>就移５５・人欠２・期間超</t>
  </si>
  <si>
    <t>D782</t>
  </si>
  <si>
    <t>就移５５・人欠２・未計画１・期間超</t>
    <rPh sb="9" eb="10">
      <t>ミ</t>
    </rPh>
    <rPh sb="10" eb="12">
      <t>ケイカク</t>
    </rPh>
    <phoneticPr fontId="16"/>
  </si>
  <si>
    <t>D783</t>
  </si>
  <si>
    <t>就移５５・人欠２・未計画２・期間超</t>
    <rPh sb="9" eb="10">
      <t>ミ</t>
    </rPh>
    <rPh sb="10" eb="12">
      <t>ケイカク</t>
    </rPh>
    <phoneticPr fontId="16"/>
  </si>
  <si>
    <t>D784</t>
  </si>
  <si>
    <t>就移５５・地公体・人欠２・期間超</t>
    <rPh sb="5" eb="6">
      <t>チ</t>
    </rPh>
    <rPh sb="6" eb="7">
      <t>コウ</t>
    </rPh>
    <rPh sb="7" eb="8">
      <t>カラダ</t>
    </rPh>
    <phoneticPr fontId="16"/>
  </si>
  <si>
    <t>D785</t>
  </si>
  <si>
    <t>就移５５・地公体・人欠２・未計画１・期間超</t>
    <rPh sb="13" eb="14">
      <t>ミ</t>
    </rPh>
    <rPh sb="14" eb="16">
      <t>ケイカク</t>
    </rPh>
    <phoneticPr fontId="16"/>
  </si>
  <si>
    <t>D786</t>
  </si>
  <si>
    <t>就移５５・地公体・人欠２・未計画２・期間超</t>
    <rPh sb="13" eb="14">
      <t>ミ</t>
    </rPh>
    <rPh sb="14" eb="16">
      <t>ケイカク</t>
    </rPh>
    <phoneticPr fontId="16"/>
  </si>
  <si>
    <t>D793</t>
  </si>
  <si>
    <t>就移５６・人欠２</t>
  </si>
  <si>
    <t>D794</t>
  </si>
  <si>
    <t>就移５６・人欠２・未計画１</t>
    <rPh sb="9" eb="10">
      <t>ミ</t>
    </rPh>
    <rPh sb="10" eb="12">
      <t>ケイカク</t>
    </rPh>
    <phoneticPr fontId="16"/>
  </si>
  <si>
    <t>D795</t>
  </si>
  <si>
    <t>就移５６・人欠２・未計画２</t>
    <rPh sb="9" eb="10">
      <t>ミ</t>
    </rPh>
    <rPh sb="10" eb="12">
      <t>ケイカク</t>
    </rPh>
    <phoneticPr fontId="16"/>
  </si>
  <si>
    <t>D796</t>
  </si>
  <si>
    <t>就移５６・地公体・人欠２</t>
    <rPh sb="5" eb="6">
      <t>チ</t>
    </rPh>
    <rPh sb="6" eb="7">
      <t>コウ</t>
    </rPh>
    <rPh sb="7" eb="8">
      <t>カラダ</t>
    </rPh>
    <phoneticPr fontId="16"/>
  </si>
  <si>
    <t>D797</t>
  </si>
  <si>
    <t>就移５６・地公体・人欠２・未計画１</t>
    <rPh sb="13" eb="14">
      <t>ミ</t>
    </rPh>
    <rPh sb="14" eb="16">
      <t>ケイカク</t>
    </rPh>
    <phoneticPr fontId="16"/>
  </si>
  <si>
    <t>D798</t>
  </si>
  <si>
    <t>就移５６・地公体・人欠２・未計画２</t>
    <rPh sb="13" eb="14">
      <t>ミ</t>
    </rPh>
    <rPh sb="14" eb="16">
      <t>ケイカク</t>
    </rPh>
    <phoneticPr fontId="16"/>
  </si>
  <si>
    <t>D805</t>
  </si>
  <si>
    <t>就移５６・人欠２・期間超</t>
  </si>
  <si>
    <t>D806</t>
  </si>
  <si>
    <t>就移５６・人欠２・未計画１・期間超</t>
    <rPh sb="9" eb="10">
      <t>ミ</t>
    </rPh>
    <rPh sb="10" eb="12">
      <t>ケイカク</t>
    </rPh>
    <phoneticPr fontId="16"/>
  </si>
  <si>
    <t>D807</t>
  </si>
  <si>
    <t>就移５６・人欠２・未計画２・期間超</t>
    <rPh sb="9" eb="10">
      <t>ミ</t>
    </rPh>
    <rPh sb="10" eb="12">
      <t>ケイカク</t>
    </rPh>
    <phoneticPr fontId="16"/>
  </si>
  <si>
    <t>D808</t>
  </si>
  <si>
    <t>就移５６・地公体・人欠２・期間超</t>
    <rPh sb="5" eb="6">
      <t>チ</t>
    </rPh>
    <rPh sb="6" eb="7">
      <t>コウ</t>
    </rPh>
    <rPh sb="7" eb="8">
      <t>カラダ</t>
    </rPh>
    <phoneticPr fontId="16"/>
  </si>
  <si>
    <t>D809</t>
  </si>
  <si>
    <t>就移５６・地公体・人欠２・未計画１・期間超</t>
    <rPh sb="13" eb="14">
      <t>ミ</t>
    </rPh>
    <rPh sb="14" eb="16">
      <t>ケイカク</t>
    </rPh>
    <phoneticPr fontId="16"/>
  </si>
  <si>
    <t>D810</t>
  </si>
  <si>
    <t>就移５６・地公体・人欠２・未計画２・期間超</t>
    <rPh sb="13" eb="14">
      <t>ミ</t>
    </rPh>
    <rPh sb="14" eb="16">
      <t>ケイカク</t>
    </rPh>
    <phoneticPr fontId="16"/>
  </si>
  <si>
    <t>D817</t>
  </si>
  <si>
    <t>就移５７・人欠２</t>
  </si>
  <si>
    <t>D818</t>
  </si>
  <si>
    <t>就移５７・人欠２・未計画１</t>
    <rPh sb="9" eb="10">
      <t>ミ</t>
    </rPh>
    <rPh sb="10" eb="12">
      <t>ケイカク</t>
    </rPh>
    <phoneticPr fontId="16"/>
  </si>
  <si>
    <t>D819</t>
  </si>
  <si>
    <t>就移５７・人欠２・未計画２</t>
    <rPh sb="9" eb="10">
      <t>ミ</t>
    </rPh>
    <rPh sb="10" eb="12">
      <t>ケイカク</t>
    </rPh>
    <phoneticPr fontId="16"/>
  </si>
  <si>
    <t>D820</t>
  </si>
  <si>
    <t>就移５７・地公体・人欠２</t>
    <rPh sb="5" eb="6">
      <t>チ</t>
    </rPh>
    <rPh sb="6" eb="7">
      <t>コウ</t>
    </rPh>
    <rPh sb="7" eb="8">
      <t>カラダ</t>
    </rPh>
    <phoneticPr fontId="16"/>
  </si>
  <si>
    <t>D821</t>
  </si>
  <si>
    <t>就移５７・地公体・人欠２・未計画１</t>
    <rPh sb="13" eb="14">
      <t>ミ</t>
    </rPh>
    <rPh sb="14" eb="16">
      <t>ケイカク</t>
    </rPh>
    <phoneticPr fontId="16"/>
  </si>
  <si>
    <t>D822</t>
  </si>
  <si>
    <t>就移５７・地公体・人欠２・未計画２</t>
    <rPh sb="13" eb="14">
      <t>ミ</t>
    </rPh>
    <rPh sb="14" eb="16">
      <t>ケイカク</t>
    </rPh>
    <phoneticPr fontId="16"/>
  </si>
  <si>
    <t>D829</t>
  </si>
  <si>
    <t>就移５７・人欠２・期間超</t>
  </si>
  <si>
    <t>D830</t>
  </si>
  <si>
    <t>就移５７・人欠２・未計画１・期間超</t>
    <rPh sb="9" eb="10">
      <t>ミ</t>
    </rPh>
    <rPh sb="10" eb="12">
      <t>ケイカク</t>
    </rPh>
    <phoneticPr fontId="16"/>
  </si>
  <si>
    <t>D831</t>
  </si>
  <si>
    <t>就移５７・人欠２・未計画２・期間超</t>
    <rPh sb="9" eb="10">
      <t>ミ</t>
    </rPh>
    <rPh sb="10" eb="12">
      <t>ケイカク</t>
    </rPh>
    <phoneticPr fontId="16"/>
  </si>
  <si>
    <t>D832</t>
  </si>
  <si>
    <t>就移５７・地公体・人欠２・期間超</t>
    <rPh sb="5" eb="6">
      <t>チ</t>
    </rPh>
    <rPh sb="6" eb="7">
      <t>コウ</t>
    </rPh>
    <rPh sb="7" eb="8">
      <t>カラダ</t>
    </rPh>
    <phoneticPr fontId="16"/>
  </si>
  <si>
    <t>D833</t>
  </si>
  <si>
    <t>就移５７・地公体・人欠２・未計画１・期間超</t>
    <rPh sb="13" eb="14">
      <t>ミ</t>
    </rPh>
    <rPh sb="14" eb="16">
      <t>ケイカク</t>
    </rPh>
    <phoneticPr fontId="16"/>
  </si>
  <si>
    <t>D834</t>
  </si>
  <si>
    <t>就移５７・地公体・人欠２・未計画２・期間超</t>
    <rPh sb="13" eb="14">
      <t>ミ</t>
    </rPh>
    <rPh sb="14" eb="16">
      <t>ケイカク</t>
    </rPh>
    <phoneticPr fontId="16"/>
  </si>
  <si>
    <t>E001</t>
  </si>
  <si>
    <t>就移１１・責欠１</t>
  </si>
  <si>
    <t>サービス管理責任者の員数が基準に満たない場合</t>
    <phoneticPr fontId="16"/>
  </si>
  <si>
    <t>減算が適用される月から4月目まで</t>
    <phoneticPr fontId="16"/>
  </si>
  <si>
    <t>E004</t>
  </si>
  <si>
    <t>就移１１・地公体・責欠１</t>
    <rPh sb="5" eb="6">
      <t>チ</t>
    </rPh>
    <rPh sb="6" eb="7">
      <t>コウ</t>
    </rPh>
    <rPh sb="7" eb="8">
      <t>カラダ</t>
    </rPh>
    <phoneticPr fontId="16"/>
  </si>
  <si>
    <t>E013</t>
  </si>
  <si>
    <t>就移１１・責欠１・期間超</t>
    <phoneticPr fontId="1"/>
  </si>
  <si>
    <t>E016</t>
  </si>
  <si>
    <t>就移１１・地公体・責欠１・期間超</t>
    <rPh sb="5" eb="6">
      <t>チ</t>
    </rPh>
    <rPh sb="6" eb="7">
      <t>コウ</t>
    </rPh>
    <rPh sb="7" eb="8">
      <t>カラダ</t>
    </rPh>
    <phoneticPr fontId="16"/>
  </si>
  <si>
    <t>E025</t>
  </si>
  <si>
    <t>就移１２・責欠１</t>
  </si>
  <si>
    <t>E028</t>
  </si>
  <si>
    <t>就移１２・地公体・責欠１</t>
    <rPh sb="5" eb="6">
      <t>チ</t>
    </rPh>
    <rPh sb="6" eb="7">
      <t>コウ</t>
    </rPh>
    <rPh sb="7" eb="8">
      <t>カラダ</t>
    </rPh>
    <phoneticPr fontId="16"/>
  </si>
  <si>
    <t>E037</t>
  </si>
  <si>
    <t>就移１２・責欠１・期間超</t>
  </si>
  <si>
    <t>E040</t>
  </si>
  <si>
    <t>就移１２・地公体・責欠１・期間超</t>
    <rPh sb="5" eb="6">
      <t>チ</t>
    </rPh>
    <rPh sb="6" eb="7">
      <t>コウ</t>
    </rPh>
    <rPh sb="7" eb="8">
      <t>カラダ</t>
    </rPh>
    <phoneticPr fontId="16"/>
  </si>
  <si>
    <t>E049</t>
  </si>
  <si>
    <t>就移１３・責欠１</t>
  </si>
  <si>
    <t>E052</t>
  </si>
  <si>
    <t>就移１３・地公体・責欠１</t>
    <rPh sb="5" eb="6">
      <t>チ</t>
    </rPh>
    <rPh sb="6" eb="7">
      <t>コウ</t>
    </rPh>
    <rPh sb="7" eb="8">
      <t>カラダ</t>
    </rPh>
    <phoneticPr fontId="16"/>
  </si>
  <si>
    <t>E061</t>
  </si>
  <si>
    <t>就移１３・責欠１・期間超</t>
  </si>
  <si>
    <t>E064</t>
  </si>
  <si>
    <t>就移１３・地公体・責欠１・期間超</t>
    <rPh sb="5" eb="6">
      <t>チ</t>
    </rPh>
    <rPh sb="6" eb="7">
      <t>コウ</t>
    </rPh>
    <rPh sb="7" eb="8">
      <t>カラダ</t>
    </rPh>
    <phoneticPr fontId="16"/>
  </si>
  <si>
    <t>E073</t>
  </si>
  <si>
    <t>就移１４・責欠１</t>
  </si>
  <si>
    <t>E076</t>
  </si>
  <si>
    <t>就移１４・地公体・責欠１</t>
    <rPh sb="5" eb="6">
      <t>チ</t>
    </rPh>
    <rPh sb="6" eb="7">
      <t>コウ</t>
    </rPh>
    <rPh sb="7" eb="8">
      <t>カラダ</t>
    </rPh>
    <phoneticPr fontId="16"/>
  </si>
  <si>
    <t>E085</t>
  </si>
  <si>
    <t>就移１４・責欠１・期間超</t>
  </si>
  <si>
    <t>E088</t>
  </si>
  <si>
    <t>就移１４・地公体・責欠１・期間超</t>
    <rPh sb="5" eb="6">
      <t>チ</t>
    </rPh>
    <rPh sb="6" eb="7">
      <t>コウ</t>
    </rPh>
    <rPh sb="7" eb="8">
      <t>カラダ</t>
    </rPh>
    <phoneticPr fontId="16"/>
  </si>
  <si>
    <t>E097</t>
  </si>
  <si>
    <t>就移１５・責欠１</t>
  </si>
  <si>
    <t>E100</t>
  </si>
  <si>
    <t>就移１５・地公体・責欠１</t>
    <rPh sb="5" eb="6">
      <t>チ</t>
    </rPh>
    <rPh sb="6" eb="7">
      <t>コウ</t>
    </rPh>
    <rPh sb="7" eb="8">
      <t>カラダ</t>
    </rPh>
    <phoneticPr fontId="16"/>
  </si>
  <si>
    <t>E109</t>
  </si>
  <si>
    <t>就移１５・責欠１・期間超</t>
  </si>
  <si>
    <t>E112</t>
  </si>
  <si>
    <t>就移１５・地公体・責欠１・期間超</t>
    <rPh sb="5" eb="6">
      <t>チ</t>
    </rPh>
    <rPh sb="6" eb="7">
      <t>コウ</t>
    </rPh>
    <rPh sb="7" eb="8">
      <t>カラダ</t>
    </rPh>
    <phoneticPr fontId="16"/>
  </si>
  <si>
    <t>E121</t>
  </si>
  <si>
    <t>就移１６・責欠１</t>
  </si>
  <si>
    <t>E124</t>
  </si>
  <si>
    <t>就移１６・地公体・責欠１</t>
    <rPh sb="5" eb="6">
      <t>チ</t>
    </rPh>
    <rPh sb="6" eb="7">
      <t>コウ</t>
    </rPh>
    <rPh sb="7" eb="8">
      <t>カラダ</t>
    </rPh>
    <phoneticPr fontId="16"/>
  </si>
  <si>
    <t>E133</t>
  </si>
  <si>
    <t>就移１６・責欠１・期間超</t>
  </si>
  <si>
    <t>E136</t>
  </si>
  <si>
    <t>就移１６・地公体・責欠１・期間超</t>
    <rPh sb="5" eb="6">
      <t>チ</t>
    </rPh>
    <rPh sb="6" eb="7">
      <t>コウ</t>
    </rPh>
    <rPh sb="7" eb="8">
      <t>カラダ</t>
    </rPh>
    <phoneticPr fontId="16"/>
  </si>
  <si>
    <t>E145</t>
  </si>
  <si>
    <t>就移１７・責欠１</t>
  </si>
  <si>
    <t>E148</t>
  </si>
  <si>
    <t>就移１７・地公体・責欠１</t>
    <rPh sb="5" eb="6">
      <t>チ</t>
    </rPh>
    <rPh sb="6" eb="7">
      <t>コウ</t>
    </rPh>
    <rPh sb="7" eb="8">
      <t>カラダ</t>
    </rPh>
    <phoneticPr fontId="16"/>
  </si>
  <si>
    <t>E157</t>
  </si>
  <si>
    <t>就移１７・責欠１・期間超</t>
  </si>
  <si>
    <t>E160</t>
  </si>
  <si>
    <t>就移１７・地公体・責欠１・期間超</t>
    <rPh sb="5" eb="6">
      <t>チ</t>
    </rPh>
    <rPh sb="6" eb="7">
      <t>コウ</t>
    </rPh>
    <rPh sb="7" eb="8">
      <t>カラダ</t>
    </rPh>
    <phoneticPr fontId="16"/>
  </si>
  <si>
    <t>E169</t>
  </si>
  <si>
    <t>就移２１・責欠１</t>
  </si>
  <si>
    <t>E172</t>
  </si>
  <si>
    <t>就移２１・地公体・責欠１</t>
    <rPh sb="5" eb="6">
      <t>チ</t>
    </rPh>
    <rPh sb="6" eb="7">
      <t>コウ</t>
    </rPh>
    <rPh sb="7" eb="8">
      <t>カラダ</t>
    </rPh>
    <phoneticPr fontId="16"/>
  </si>
  <si>
    <t>E181</t>
  </si>
  <si>
    <t>就移２１・責欠１・期間超</t>
  </si>
  <si>
    <t>E184</t>
  </si>
  <si>
    <t>就移２１・地公体・責欠１・期間超</t>
    <rPh sb="5" eb="6">
      <t>チ</t>
    </rPh>
    <rPh sb="6" eb="7">
      <t>コウ</t>
    </rPh>
    <rPh sb="7" eb="8">
      <t>カラダ</t>
    </rPh>
    <phoneticPr fontId="16"/>
  </si>
  <si>
    <t>E193</t>
  </si>
  <si>
    <t>就移２２・責欠１</t>
  </si>
  <si>
    <t>E196</t>
  </si>
  <si>
    <t>就移２２・地公体・責欠１</t>
    <rPh sb="5" eb="6">
      <t>チ</t>
    </rPh>
    <rPh sb="6" eb="7">
      <t>コウ</t>
    </rPh>
    <rPh sb="7" eb="8">
      <t>カラダ</t>
    </rPh>
    <phoneticPr fontId="16"/>
  </si>
  <si>
    <t>E205</t>
  </si>
  <si>
    <t>就移２２・責欠１・期間超</t>
  </si>
  <si>
    <t>E208</t>
  </si>
  <si>
    <t>就移２２・地公体・責欠１・期間超</t>
    <rPh sb="5" eb="6">
      <t>チ</t>
    </rPh>
    <rPh sb="6" eb="7">
      <t>コウ</t>
    </rPh>
    <rPh sb="7" eb="8">
      <t>カラダ</t>
    </rPh>
    <phoneticPr fontId="16"/>
  </si>
  <si>
    <t>E217</t>
  </si>
  <si>
    <t>就移２３・責欠１</t>
  </si>
  <si>
    <t>E220</t>
  </si>
  <si>
    <t>就移２３・地公体・責欠１</t>
    <rPh sb="5" eb="6">
      <t>チ</t>
    </rPh>
    <rPh sb="6" eb="7">
      <t>コウ</t>
    </rPh>
    <rPh sb="7" eb="8">
      <t>カラダ</t>
    </rPh>
    <phoneticPr fontId="16"/>
  </si>
  <si>
    <t>E229</t>
  </si>
  <si>
    <t>就移２３・責欠１・期間超</t>
  </si>
  <si>
    <t>E232</t>
  </si>
  <si>
    <t>就移２３・地公体・責欠１・期間超</t>
    <rPh sb="5" eb="6">
      <t>チ</t>
    </rPh>
    <rPh sb="6" eb="7">
      <t>コウ</t>
    </rPh>
    <rPh sb="7" eb="8">
      <t>カラダ</t>
    </rPh>
    <phoneticPr fontId="16"/>
  </si>
  <si>
    <t>E241</t>
  </si>
  <si>
    <t>就移２４・責欠１</t>
  </si>
  <si>
    <t>E244</t>
  </si>
  <si>
    <t>就移２４・地公体・責欠１</t>
    <rPh sb="5" eb="6">
      <t>チ</t>
    </rPh>
    <rPh sb="6" eb="7">
      <t>コウ</t>
    </rPh>
    <rPh sb="7" eb="8">
      <t>カラダ</t>
    </rPh>
    <phoneticPr fontId="16"/>
  </si>
  <si>
    <t>E253</t>
  </si>
  <si>
    <t>就移２４・責欠１・期間超</t>
  </si>
  <si>
    <t>E256</t>
  </si>
  <si>
    <t>就移２４・地公体・責欠１・期間超</t>
    <rPh sb="5" eb="6">
      <t>チ</t>
    </rPh>
    <rPh sb="6" eb="7">
      <t>コウ</t>
    </rPh>
    <rPh sb="7" eb="8">
      <t>カラダ</t>
    </rPh>
    <phoneticPr fontId="16"/>
  </si>
  <si>
    <t>E265</t>
  </si>
  <si>
    <t>就移２５・責欠１</t>
  </si>
  <si>
    <t>E268</t>
  </si>
  <si>
    <t>就移２５・地公体・責欠１</t>
    <rPh sb="5" eb="6">
      <t>チ</t>
    </rPh>
    <rPh sb="6" eb="7">
      <t>コウ</t>
    </rPh>
    <rPh sb="7" eb="8">
      <t>カラダ</t>
    </rPh>
    <phoneticPr fontId="16"/>
  </si>
  <si>
    <t>E277</t>
  </si>
  <si>
    <t>就移２５・責欠１・期間超</t>
  </si>
  <si>
    <t>E280</t>
  </si>
  <si>
    <t>就移２５・地公体・責欠１・期間超</t>
    <rPh sb="5" eb="6">
      <t>チ</t>
    </rPh>
    <rPh sb="6" eb="7">
      <t>コウ</t>
    </rPh>
    <rPh sb="7" eb="8">
      <t>カラダ</t>
    </rPh>
    <phoneticPr fontId="16"/>
  </si>
  <si>
    <t>E289</t>
  </si>
  <si>
    <t>就移２６・責欠１</t>
  </si>
  <si>
    <t>E292</t>
  </si>
  <si>
    <t>就移２６・地公体・責欠１</t>
    <rPh sb="5" eb="6">
      <t>チ</t>
    </rPh>
    <rPh sb="6" eb="7">
      <t>コウ</t>
    </rPh>
    <rPh sb="7" eb="8">
      <t>カラダ</t>
    </rPh>
    <phoneticPr fontId="16"/>
  </si>
  <si>
    <t>E301</t>
  </si>
  <si>
    <t>就移２６・責欠１・期間超</t>
  </si>
  <si>
    <t>E304</t>
  </si>
  <si>
    <t>就移２６・地公体・責欠１・期間超</t>
    <rPh sb="5" eb="6">
      <t>チ</t>
    </rPh>
    <rPh sb="6" eb="7">
      <t>コウ</t>
    </rPh>
    <rPh sb="7" eb="8">
      <t>カラダ</t>
    </rPh>
    <phoneticPr fontId="16"/>
  </si>
  <si>
    <t>E313</t>
  </si>
  <si>
    <t>就移２７・責欠１</t>
  </si>
  <si>
    <t>E316</t>
  </si>
  <si>
    <t>就移２７・地公体・責欠１</t>
    <rPh sb="5" eb="6">
      <t>チ</t>
    </rPh>
    <rPh sb="6" eb="7">
      <t>コウ</t>
    </rPh>
    <rPh sb="7" eb="8">
      <t>カラダ</t>
    </rPh>
    <phoneticPr fontId="16"/>
  </si>
  <si>
    <t>E325</t>
  </si>
  <si>
    <t>就移２７・責欠１・期間超</t>
  </si>
  <si>
    <t>E328</t>
  </si>
  <si>
    <t>就移２７・地公体・責欠１・期間超</t>
    <rPh sb="5" eb="6">
      <t>チ</t>
    </rPh>
    <rPh sb="6" eb="7">
      <t>コウ</t>
    </rPh>
    <rPh sb="7" eb="8">
      <t>カラダ</t>
    </rPh>
    <phoneticPr fontId="16"/>
  </si>
  <si>
    <t>E337</t>
  </si>
  <si>
    <t>就移３１・責欠１</t>
  </si>
  <si>
    <t>E340</t>
  </si>
  <si>
    <t>就移３１・地公体・責欠１</t>
    <rPh sb="5" eb="6">
      <t>チ</t>
    </rPh>
    <rPh sb="6" eb="7">
      <t>コウ</t>
    </rPh>
    <rPh sb="7" eb="8">
      <t>カラダ</t>
    </rPh>
    <phoneticPr fontId="16"/>
  </si>
  <si>
    <t>E349</t>
  </si>
  <si>
    <t>就移３１・責欠１・期間超</t>
  </si>
  <si>
    <t>E352</t>
  </si>
  <si>
    <t>就移３１・地公体・責欠１・期間超</t>
    <rPh sb="5" eb="6">
      <t>チ</t>
    </rPh>
    <rPh sb="6" eb="7">
      <t>コウ</t>
    </rPh>
    <rPh sb="7" eb="8">
      <t>カラダ</t>
    </rPh>
    <phoneticPr fontId="16"/>
  </si>
  <si>
    <t>E361</t>
  </si>
  <si>
    <t>就移３２・責欠１</t>
  </si>
  <si>
    <t>E364</t>
  </si>
  <si>
    <t>就移３２・地公体・責欠１</t>
    <rPh sb="5" eb="6">
      <t>チ</t>
    </rPh>
    <rPh sb="6" eb="7">
      <t>コウ</t>
    </rPh>
    <rPh sb="7" eb="8">
      <t>カラダ</t>
    </rPh>
    <phoneticPr fontId="16"/>
  </si>
  <si>
    <t>E373</t>
  </si>
  <si>
    <t>就移３２・責欠１・期間超</t>
  </si>
  <si>
    <t>E376</t>
  </si>
  <si>
    <t>就移３２・地公体・責欠１・期間超</t>
    <rPh sb="5" eb="6">
      <t>チ</t>
    </rPh>
    <rPh sb="6" eb="7">
      <t>コウ</t>
    </rPh>
    <rPh sb="7" eb="8">
      <t>カラダ</t>
    </rPh>
    <phoneticPr fontId="16"/>
  </si>
  <si>
    <t>E385</t>
  </si>
  <si>
    <t>就移３３・責欠１</t>
  </si>
  <si>
    <t>E388</t>
  </si>
  <si>
    <t>就移３３・地公体・責欠１</t>
    <rPh sb="5" eb="6">
      <t>チ</t>
    </rPh>
    <rPh sb="6" eb="7">
      <t>コウ</t>
    </rPh>
    <rPh sb="7" eb="8">
      <t>カラダ</t>
    </rPh>
    <phoneticPr fontId="16"/>
  </si>
  <si>
    <t>E397</t>
  </si>
  <si>
    <t>就移３３・責欠１・期間超</t>
  </si>
  <si>
    <t>E400</t>
  </si>
  <si>
    <t>就移３３・地公体・責欠１・期間超</t>
    <rPh sb="5" eb="6">
      <t>チ</t>
    </rPh>
    <rPh sb="6" eb="7">
      <t>コウ</t>
    </rPh>
    <rPh sb="7" eb="8">
      <t>カラダ</t>
    </rPh>
    <phoneticPr fontId="16"/>
  </si>
  <si>
    <t>E409</t>
  </si>
  <si>
    <t>就移３４・責欠１</t>
  </si>
  <si>
    <t>E412</t>
  </si>
  <si>
    <t>就移３４・地公体・責欠１</t>
    <rPh sb="5" eb="6">
      <t>チ</t>
    </rPh>
    <rPh sb="6" eb="7">
      <t>コウ</t>
    </rPh>
    <rPh sb="7" eb="8">
      <t>カラダ</t>
    </rPh>
    <phoneticPr fontId="16"/>
  </si>
  <si>
    <t>E421</t>
  </si>
  <si>
    <t>就移３４・責欠１・期間超</t>
  </si>
  <si>
    <t>E424</t>
  </si>
  <si>
    <t>就移３４・地公体・責欠１・期間超</t>
    <rPh sb="5" eb="6">
      <t>チ</t>
    </rPh>
    <rPh sb="6" eb="7">
      <t>コウ</t>
    </rPh>
    <rPh sb="7" eb="8">
      <t>カラダ</t>
    </rPh>
    <phoneticPr fontId="16"/>
  </si>
  <si>
    <t>E433</t>
  </si>
  <si>
    <t>就移３５・責欠１</t>
  </si>
  <si>
    <t>E436</t>
  </si>
  <si>
    <t>就移３５・地公体・責欠１</t>
    <rPh sb="5" eb="6">
      <t>チ</t>
    </rPh>
    <rPh sb="6" eb="7">
      <t>コウ</t>
    </rPh>
    <rPh sb="7" eb="8">
      <t>カラダ</t>
    </rPh>
    <phoneticPr fontId="16"/>
  </si>
  <si>
    <t>E445</t>
  </si>
  <si>
    <t>就移３５・責欠１・期間超</t>
  </si>
  <si>
    <t>E448</t>
  </si>
  <si>
    <t>就移３５・地公体・責欠１・期間超</t>
    <rPh sb="5" eb="6">
      <t>チ</t>
    </rPh>
    <rPh sb="6" eb="7">
      <t>コウ</t>
    </rPh>
    <rPh sb="7" eb="8">
      <t>カラダ</t>
    </rPh>
    <phoneticPr fontId="16"/>
  </si>
  <si>
    <t>E457</t>
  </si>
  <si>
    <t>就移３６・責欠１</t>
  </si>
  <si>
    <t>E460</t>
  </si>
  <si>
    <t>就移３６・地公体・責欠１</t>
    <rPh sb="5" eb="6">
      <t>チ</t>
    </rPh>
    <rPh sb="6" eb="7">
      <t>コウ</t>
    </rPh>
    <rPh sb="7" eb="8">
      <t>カラダ</t>
    </rPh>
    <phoneticPr fontId="16"/>
  </si>
  <si>
    <t>E469</t>
  </si>
  <si>
    <t>就移３６・責欠１・期間超</t>
  </si>
  <si>
    <t>E472</t>
  </si>
  <si>
    <t>就移３６・地公体・責欠１・期間超</t>
    <rPh sb="5" eb="6">
      <t>チ</t>
    </rPh>
    <rPh sb="6" eb="7">
      <t>コウ</t>
    </rPh>
    <rPh sb="7" eb="8">
      <t>カラダ</t>
    </rPh>
    <phoneticPr fontId="16"/>
  </si>
  <si>
    <t>E481</t>
  </si>
  <si>
    <t>就移３７・責欠１</t>
  </si>
  <si>
    <t>E484</t>
  </si>
  <si>
    <t>就移３７・地公体・責欠１</t>
    <rPh sb="5" eb="6">
      <t>チ</t>
    </rPh>
    <rPh sb="6" eb="7">
      <t>コウ</t>
    </rPh>
    <rPh sb="7" eb="8">
      <t>カラダ</t>
    </rPh>
    <phoneticPr fontId="16"/>
  </si>
  <si>
    <t>E493</t>
  </si>
  <si>
    <t>就移３７・責欠１・期間超</t>
  </si>
  <si>
    <t>E496</t>
  </si>
  <si>
    <t>就移３７・地公体・責欠１・期間超</t>
    <rPh sb="5" eb="6">
      <t>チ</t>
    </rPh>
    <rPh sb="6" eb="7">
      <t>コウ</t>
    </rPh>
    <rPh sb="7" eb="8">
      <t>カラダ</t>
    </rPh>
    <phoneticPr fontId="16"/>
  </si>
  <si>
    <t>E505</t>
  </si>
  <si>
    <t>就移４１・責欠１</t>
  </si>
  <si>
    <t>E508</t>
  </si>
  <si>
    <t>就移４１・地公体・責欠１</t>
    <rPh sb="5" eb="6">
      <t>チ</t>
    </rPh>
    <rPh sb="6" eb="7">
      <t>コウ</t>
    </rPh>
    <rPh sb="7" eb="8">
      <t>カラダ</t>
    </rPh>
    <phoneticPr fontId="16"/>
  </si>
  <si>
    <t>E517</t>
  </si>
  <si>
    <t>就移４１・責欠１・期間超</t>
  </si>
  <si>
    <t>E520</t>
  </si>
  <si>
    <t>就移４１・地公体・責欠１・期間超</t>
    <rPh sb="5" eb="6">
      <t>チ</t>
    </rPh>
    <rPh sb="6" eb="7">
      <t>コウ</t>
    </rPh>
    <rPh sb="7" eb="8">
      <t>カラダ</t>
    </rPh>
    <phoneticPr fontId="16"/>
  </si>
  <si>
    <t>E529</t>
  </si>
  <si>
    <t>就移４２・責欠１</t>
  </si>
  <si>
    <t>E532</t>
  </si>
  <si>
    <t>就移４２・地公体・責欠１</t>
    <rPh sb="5" eb="6">
      <t>チ</t>
    </rPh>
    <rPh sb="6" eb="7">
      <t>コウ</t>
    </rPh>
    <rPh sb="7" eb="8">
      <t>カラダ</t>
    </rPh>
    <phoneticPr fontId="16"/>
  </si>
  <si>
    <t>E541</t>
  </si>
  <si>
    <t>就移４２・責欠１・期間超</t>
  </si>
  <si>
    <t>E544</t>
  </si>
  <si>
    <t>就移４２・地公体・責欠１・期間超</t>
    <rPh sb="5" eb="6">
      <t>チ</t>
    </rPh>
    <rPh sb="6" eb="7">
      <t>コウ</t>
    </rPh>
    <rPh sb="7" eb="8">
      <t>カラダ</t>
    </rPh>
    <phoneticPr fontId="16"/>
  </si>
  <si>
    <t>E553</t>
  </si>
  <si>
    <t>就移４３・責欠１</t>
  </si>
  <si>
    <t>E556</t>
  </si>
  <si>
    <t>就移４３・地公体・責欠１</t>
    <rPh sb="5" eb="6">
      <t>チ</t>
    </rPh>
    <rPh sb="6" eb="7">
      <t>コウ</t>
    </rPh>
    <rPh sb="7" eb="8">
      <t>カラダ</t>
    </rPh>
    <phoneticPr fontId="16"/>
  </si>
  <si>
    <t>E565</t>
  </si>
  <si>
    <t>就移４３・責欠１・期間超</t>
  </si>
  <si>
    <t>E568</t>
  </si>
  <si>
    <t>就移４３・地公体・責欠１・期間超</t>
    <rPh sb="5" eb="6">
      <t>チ</t>
    </rPh>
    <rPh sb="6" eb="7">
      <t>コウ</t>
    </rPh>
    <rPh sb="7" eb="8">
      <t>カラダ</t>
    </rPh>
    <phoneticPr fontId="16"/>
  </si>
  <si>
    <t>E577</t>
  </si>
  <si>
    <t>就移４４・責欠１</t>
  </si>
  <si>
    <t>E580</t>
  </si>
  <si>
    <t>就移４４・地公体・責欠１</t>
    <rPh sb="5" eb="6">
      <t>チ</t>
    </rPh>
    <rPh sb="6" eb="7">
      <t>コウ</t>
    </rPh>
    <rPh sb="7" eb="8">
      <t>カラダ</t>
    </rPh>
    <phoneticPr fontId="16"/>
  </si>
  <si>
    <t>E589</t>
  </si>
  <si>
    <t>就移４４・責欠１・期間超</t>
  </si>
  <si>
    <t>E592</t>
  </si>
  <si>
    <t>就移４４・地公体・責欠１・期間超</t>
    <rPh sb="5" eb="6">
      <t>チ</t>
    </rPh>
    <rPh sb="6" eb="7">
      <t>コウ</t>
    </rPh>
    <rPh sb="7" eb="8">
      <t>カラダ</t>
    </rPh>
    <phoneticPr fontId="16"/>
  </si>
  <si>
    <t>E601</t>
  </si>
  <si>
    <t>就移４５・責欠１</t>
  </si>
  <si>
    <t>E604</t>
  </si>
  <si>
    <t>就移４５・地公体・責欠１</t>
    <rPh sb="5" eb="6">
      <t>チ</t>
    </rPh>
    <rPh sb="6" eb="7">
      <t>コウ</t>
    </rPh>
    <rPh sb="7" eb="8">
      <t>カラダ</t>
    </rPh>
    <phoneticPr fontId="16"/>
  </si>
  <si>
    <t>E613</t>
  </si>
  <si>
    <t>就移４５・責欠１・期間超</t>
  </si>
  <si>
    <t>E616</t>
  </si>
  <si>
    <t>就移４５・地公体・責欠１・期間超</t>
    <rPh sb="5" eb="6">
      <t>チ</t>
    </rPh>
    <rPh sb="6" eb="7">
      <t>コウ</t>
    </rPh>
    <rPh sb="7" eb="8">
      <t>カラダ</t>
    </rPh>
    <phoneticPr fontId="16"/>
  </si>
  <si>
    <t>E625</t>
  </si>
  <si>
    <t>就移４６・責欠１</t>
  </si>
  <si>
    <t>E628</t>
  </si>
  <si>
    <t>就移４６・地公体・責欠１</t>
    <rPh sb="5" eb="6">
      <t>チ</t>
    </rPh>
    <rPh sb="6" eb="7">
      <t>コウ</t>
    </rPh>
    <rPh sb="7" eb="8">
      <t>カラダ</t>
    </rPh>
    <phoneticPr fontId="16"/>
  </si>
  <si>
    <t>E637</t>
  </si>
  <si>
    <t>就移４６・責欠１・期間超</t>
  </si>
  <si>
    <t>E640</t>
  </si>
  <si>
    <t>就移４６・地公体・責欠１・期間超</t>
    <rPh sb="5" eb="6">
      <t>チ</t>
    </rPh>
    <rPh sb="6" eb="7">
      <t>コウ</t>
    </rPh>
    <rPh sb="7" eb="8">
      <t>カラダ</t>
    </rPh>
    <phoneticPr fontId="16"/>
  </si>
  <si>
    <t>E649</t>
  </si>
  <si>
    <t>就移４７・責欠１</t>
  </si>
  <si>
    <t>E652</t>
  </si>
  <si>
    <t>就移４７・地公体・責欠１</t>
    <rPh sb="5" eb="6">
      <t>チ</t>
    </rPh>
    <rPh sb="6" eb="7">
      <t>コウ</t>
    </rPh>
    <rPh sb="7" eb="8">
      <t>カラダ</t>
    </rPh>
    <phoneticPr fontId="16"/>
  </si>
  <si>
    <t>E661</t>
  </si>
  <si>
    <t>就移４７・責欠１・期間超</t>
  </si>
  <si>
    <t>E664</t>
  </si>
  <si>
    <t>就移４７・地公体・責欠１・期間超</t>
    <rPh sb="5" eb="6">
      <t>チ</t>
    </rPh>
    <rPh sb="6" eb="7">
      <t>コウ</t>
    </rPh>
    <rPh sb="7" eb="8">
      <t>カラダ</t>
    </rPh>
    <phoneticPr fontId="16"/>
  </si>
  <si>
    <t>E673</t>
  </si>
  <si>
    <t>就移５１・責欠１</t>
  </si>
  <si>
    <t>E676</t>
  </si>
  <si>
    <t>就移５１・地公体・責欠１</t>
    <rPh sb="5" eb="6">
      <t>チ</t>
    </rPh>
    <rPh sb="6" eb="7">
      <t>コウ</t>
    </rPh>
    <rPh sb="7" eb="8">
      <t>カラダ</t>
    </rPh>
    <phoneticPr fontId="16"/>
  </si>
  <si>
    <t>E685</t>
  </si>
  <si>
    <t>就移５１・責欠１・期間超</t>
  </si>
  <si>
    <t>E688</t>
  </si>
  <si>
    <t>就移５１・地公体・責欠１・期間超</t>
    <rPh sb="5" eb="6">
      <t>チ</t>
    </rPh>
    <rPh sb="6" eb="7">
      <t>コウ</t>
    </rPh>
    <rPh sb="7" eb="8">
      <t>カラダ</t>
    </rPh>
    <phoneticPr fontId="16"/>
  </si>
  <si>
    <t>E697</t>
  </si>
  <si>
    <t>就移５２・責欠１</t>
  </si>
  <si>
    <t>E700</t>
  </si>
  <si>
    <t>就移５２・地公体・責欠１</t>
    <rPh sb="5" eb="6">
      <t>チ</t>
    </rPh>
    <rPh sb="6" eb="7">
      <t>コウ</t>
    </rPh>
    <rPh sb="7" eb="8">
      <t>カラダ</t>
    </rPh>
    <phoneticPr fontId="16"/>
  </si>
  <si>
    <t>E709</t>
  </si>
  <si>
    <t>就移５２・責欠１・期間超</t>
  </si>
  <si>
    <t>E712</t>
  </si>
  <si>
    <t>就移５２・地公体・責欠１・期間超</t>
    <rPh sb="5" eb="6">
      <t>チ</t>
    </rPh>
    <rPh sb="6" eb="7">
      <t>コウ</t>
    </rPh>
    <rPh sb="7" eb="8">
      <t>カラダ</t>
    </rPh>
    <phoneticPr fontId="16"/>
  </si>
  <si>
    <t>E721</t>
  </si>
  <si>
    <t>就移５３・責欠１</t>
  </si>
  <si>
    <t>E724</t>
  </si>
  <si>
    <t>就移５３・地公体・責欠１</t>
    <rPh sb="5" eb="6">
      <t>チ</t>
    </rPh>
    <rPh sb="6" eb="7">
      <t>コウ</t>
    </rPh>
    <rPh sb="7" eb="8">
      <t>カラダ</t>
    </rPh>
    <phoneticPr fontId="16"/>
  </si>
  <si>
    <t>E733</t>
  </si>
  <si>
    <t>就移５３・責欠１・期間超</t>
  </si>
  <si>
    <t>E736</t>
  </si>
  <si>
    <t>就移５３・地公体・責欠１・期間超</t>
    <rPh sb="5" eb="6">
      <t>チ</t>
    </rPh>
    <rPh sb="6" eb="7">
      <t>コウ</t>
    </rPh>
    <rPh sb="7" eb="8">
      <t>カラダ</t>
    </rPh>
    <phoneticPr fontId="16"/>
  </si>
  <si>
    <t>E745</t>
  </si>
  <si>
    <t>就移５４・責欠１</t>
  </si>
  <si>
    <t>E748</t>
  </si>
  <si>
    <t>就移５４・地公体・責欠１</t>
    <rPh sb="5" eb="6">
      <t>チ</t>
    </rPh>
    <rPh sb="6" eb="7">
      <t>コウ</t>
    </rPh>
    <rPh sb="7" eb="8">
      <t>カラダ</t>
    </rPh>
    <phoneticPr fontId="16"/>
  </si>
  <si>
    <t>E757</t>
  </si>
  <si>
    <t>就移５４・責欠１・期間超</t>
  </si>
  <si>
    <t>E760</t>
  </si>
  <si>
    <t>就移５４・地公体・責欠１・期間超</t>
    <rPh sb="5" eb="6">
      <t>チ</t>
    </rPh>
    <rPh sb="6" eb="7">
      <t>コウ</t>
    </rPh>
    <rPh sb="7" eb="8">
      <t>カラダ</t>
    </rPh>
    <phoneticPr fontId="16"/>
  </si>
  <si>
    <t>E769</t>
  </si>
  <si>
    <t>就移５５・責欠１</t>
  </si>
  <si>
    <t>E772</t>
  </si>
  <si>
    <t>就移５５・地公体・責欠１</t>
    <rPh sb="5" eb="6">
      <t>チ</t>
    </rPh>
    <rPh sb="6" eb="7">
      <t>コウ</t>
    </rPh>
    <rPh sb="7" eb="8">
      <t>カラダ</t>
    </rPh>
    <phoneticPr fontId="16"/>
  </si>
  <si>
    <t>E781</t>
  </si>
  <si>
    <t>就移５５・責欠１・期間超</t>
  </si>
  <si>
    <t>E784</t>
  </si>
  <si>
    <t>就移５５・地公体・責欠１・期間超</t>
    <rPh sb="5" eb="6">
      <t>チ</t>
    </rPh>
    <rPh sb="6" eb="7">
      <t>コウ</t>
    </rPh>
    <rPh sb="7" eb="8">
      <t>カラダ</t>
    </rPh>
    <phoneticPr fontId="16"/>
  </si>
  <si>
    <t>E793</t>
  </si>
  <si>
    <t>就移５６・責欠１</t>
  </si>
  <si>
    <t>E796</t>
  </si>
  <si>
    <t>就移５６・地公体・責欠１</t>
    <rPh sb="5" eb="6">
      <t>チ</t>
    </rPh>
    <rPh sb="6" eb="7">
      <t>コウ</t>
    </rPh>
    <rPh sb="7" eb="8">
      <t>カラダ</t>
    </rPh>
    <phoneticPr fontId="16"/>
  </si>
  <si>
    <t>E805</t>
  </si>
  <si>
    <t>就移５６・責欠１・期間超</t>
  </si>
  <si>
    <t>E808</t>
  </si>
  <si>
    <t>就移５６・地公体・責欠１・期間超</t>
    <rPh sb="5" eb="6">
      <t>チ</t>
    </rPh>
    <rPh sb="6" eb="7">
      <t>コウ</t>
    </rPh>
    <rPh sb="7" eb="8">
      <t>カラダ</t>
    </rPh>
    <phoneticPr fontId="16"/>
  </si>
  <si>
    <t>E817</t>
  </si>
  <si>
    <t>就移５７・責欠１</t>
  </si>
  <si>
    <t>E820</t>
  </si>
  <si>
    <t>就移５７・地公体・責欠１</t>
    <rPh sb="5" eb="6">
      <t>チ</t>
    </rPh>
    <rPh sb="6" eb="7">
      <t>コウ</t>
    </rPh>
    <rPh sb="7" eb="8">
      <t>カラダ</t>
    </rPh>
    <phoneticPr fontId="16"/>
  </si>
  <si>
    <t>E829</t>
  </si>
  <si>
    <t>就移５７・責欠１・期間超</t>
  </si>
  <si>
    <t>E832</t>
  </si>
  <si>
    <t>就移５７・地公体・責欠１・期間超</t>
    <rPh sb="5" eb="6">
      <t>チ</t>
    </rPh>
    <rPh sb="6" eb="7">
      <t>コウ</t>
    </rPh>
    <rPh sb="7" eb="8">
      <t>カラダ</t>
    </rPh>
    <phoneticPr fontId="16"/>
  </si>
  <si>
    <t>F001</t>
  </si>
  <si>
    <t>就移１１・責欠２</t>
  </si>
  <si>
    <t>5月以上連続して減算の場合</t>
  </si>
  <si>
    <t>就移１１・地公体・責欠２</t>
    <rPh sb="5" eb="6">
      <t>チ</t>
    </rPh>
    <rPh sb="6" eb="7">
      <t>コウ</t>
    </rPh>
    <rPh sb="7" eb="8">
      <t>カラダ</t>
    </rPh>
    <phoneticPr fontId="16"/>
  </si>
  <si>
    <t>就移１１・責欠２・期間超</t>
  </si>
  <si>
    <t>就移１１・地公体・責欠２・期間超</t>
    <rPh sb="5" eb="6">
      <t>チ</t>
    </rPh>
    <rPh sb="6" eb="7">
      <t>コウ</t>
    </rPh>
    <rPh sb="7" eb="8">
      <t>カラダ</t>
    </rPh>
    <phoneticPr fontId="16"/>
  </si>
  <si>
    <t>就移１２・責欠２</t>
  </si>
  <si>
    <t>就移１２・地公体・責欠２</t>
    <rPh sb="5" eb="6">
      <t>チ</t>
    </rPh>
    <rPh sb="6" eb="7">
      <t>コウ</t>
    </rPh>
    <rPh sb="7" eb="8">
      <t>カラダ</t>
    </rPh>
    <phoneticPr fontId="16"/>
  </si>
  <si>
    <t>就移１２・責欠２・期間超</t>
  </si>
  <si>
    <t>就移１２・地公体・責欠２・期間超</t>
    <rPh sb="5" eb="6">
      <t>チ</t>
    </rPh>
    <rPh sb="6" eb="7">
      <t>コウ</t>
    </rPh>
    <rPh sb="7" eb="8">
      <t>カラダ</t>
    </rPh>
    <phoneticPr fontId="16"/>
  </si>
  <si>
    <t>就移１３・責欠２</t>
  </si>
  <si>
    <t>F052</t>
  </si>
  <si>
    <t>就移１３・地公体・責欠２</t>
    <rPh sb="5" eb="6">
      <t>チ</t>
    </rPh>
    <rPh sb="6" eb="7">
      <t>コウ</t>
    </rPh>
    <rPh sb="7" eb="8">
      <t>カラダ</t>
    </rPh>
    <phoneticPr fontId="16"/>
  </si>
  <si>
    <t>F061</t>
  </si>
  <si>
    <t>就移１３・責欠２・期間超</t>
  </si>
  <si>
    <t>F064</t>
  </si>
  <si>
    <t>就移１３・地公体・責欠２・期間超</t>
    <rPh sb="5" eb="6">
      <t>チ</t>
    </rPh>
    <rPh sb="6" eb="7">
      <t>コウ</t>
    </rPh>
    <rPh sb="7" eb="8">
      <t>カラダ</t>
    </rPh>
    <phoneticPr fontId="16"/>
  </si>
  <si>
    <t>F073</t>
  </si>
  <si>
    <t>就移１４・責欠２</t>
  </si>
  <si>
    <t>F076</t>
  </si>
  <si>
    <t>就移１４・地公体・責欠２</t>
    <rPh sb="5" eb="6">
      <t>チ</t>
    </rPh>
    <rPh sb="6" eb="7">
      <t>コウ</t>
    </rPh>
    <rPh sb="7" eb="8">
      <t>カラダ</t>
    </rPh>
    <phoneticPr fontId="16"/>
  </si>
  <si>
    <t>F085</t>
  </si>
  <si>
    <t>就移１４・責欠２・期間超</t>
  </si>
  <si>
    <t>F088</t>
  </si>
  <si>
    <t>就移１４・地公体・責欠２・期間超</t>
    <rPh sb="5" eb="6">
      <t>チ</t>
    </rPh>
    <rPh sb="6" eb="7">
      <t>コウ</t>
    </rPh>
    <rPh sb="7" eb="8">
      <t>カラダ</t>
    </rPh>
    <phoneticPr fontId="16"/>
  </si>
  <si>
    <t>F097</t>
  </si>
  <si>
    <t>就移１５・責欠２</t>
  </si>
  <si>
    <t>F100</t>
  </si>
  <si>
    <t>就移１５・地公体・責欠２</t>
    <rPh sb="5" eb="6">
      <t>チ</t>
    </rPh>
    <rPh sb="6" eb="7">
      <t>コウ</t>
    </rPh>
    <rPh sb="7" eb="8">
      <t>カラダ</t>
    </rPh>
    <phoneticPr fontId="16"/>
  </si>
  <si>
    <t>F109</t>
  </si>
  <si>
    <t>就移１５・責欠２・期間超</t>
  </si>
  <si>
    <t>F112</t>
  </si>
  <si>
    <t>就移１５・地公体・責欠２・期間超</t>
    <rPh sb="5" eb="6">
      <t>チ</t>
    </rPh>
    <rPh sb="6" eb="7">
      <t>コウ</t>
    </rPh>
    <rPh sb="7" eb="8">
      <t>カラダ</t>
    </rPh>
    <phoneticPr fontId="16"/>
  </si>
  <si>
    <t>F121</t>
  </si>
  <si>
    <t>就移１６・責欠２</t>
  </si>
  <si>
    <t>F124</t>
  </si>
  <si>
    <t>就移１６・地公体・責欠２</t>
    <rPh sb="5" eb="6">
      <t>チ</t>
    </rPh>
    <rPh sb="6" eb="7">
      <t>コウ</t>
    </rPh>
    <rPh sb="7" eb="8">
      <t>カラダ</t>
    </rPh>
    <phoneticPr fontId="16"/>
  </si>
  <si>
    <t>F133</t>
  </si>
  <si>
    <t>就移１６・責欠２・期間超</t>
  </si>
  <si>
    <t>F136</t>
  </si>
  <si>
    <t>就移１６・地公体・責欠２・期間超</t>
    <rPh sb="5" eb="6">
      <t>チ</t>
    </rPh>
    <rPh sb="6" eb="7">
      <t>コウ</t>
    </rPh>
    <rPh sb="7" eb="8">
      <t>カラダ</t>
    </rPh>
    <phoneticPr fontId="16"/>
  </si>
  <si>
    <t>F145</t>
  </si>
  <si>
    <t>就移１７・責欠２</t>
  </si>
  <si>
    <t>F148</t>
  </si>
  <si>
    <t>就移１７・地公体・責欠２</t>
    <rPh sb="5" eb="6">
      <t>チ</t>
    </rPh>
    <rPh sb="6" eb="7">
      <t>コウ</t>
    </rPh>
    <rPh sb="7" eb="8">
      <t>カラダ</t>
    </rPh>
    <phoneticPr fontId="16"/>
  </si>
  <si>
    <t>F157</t>
  </si>
  <si>
    <t>就移１７・責欠２・期間超</t>
  </si>
  <si>
    <t>F160</t>
  </si>
  <si>
    <t>就移１７・地公体・責欠２・期間超</t>
    <rPh sb="5" eb="6">
      <t>チ</t>
    </rPh>
    <rPh sb="6" eb="7">
      <t>コウ</t>
    </rPh>
    <rPh sb="7" eb="8">
      <t>カラダ</t>
    </rPh>
    <phoneticPr fontId="16"/>
  </si>
  <si>
    <t>F169</t>
  </si>
  <si>
    <t>就移２１・責欠２</t>
  </si>
  <si>
    <t>F172</t>
  </si>
  <si>
    <t>就移２１・地公体・責欠２</t>
    <rPh sb="5" eb="6">
      <t>チ</t>
    </rPh>
    <rPh sb="6" eb="7">
      <t>コウ</t>
    </rPh>
    <rPh sb="7" eb="8">
      <t>カラダ</t>
    </rPh>
    <phoneticPr fontId="16"/>
  </si>
  <si>
    <t>F181</t>
  </si>
  <si>
    <t>就移２１・責欠２・期間超</t>
  </si>
  <si>
    <t>F184</t>
  </si>
  <si>
    <t>就移２１・地公体・責欠２・期間超</t>
    <rPh sb="5" eb="6">
      <t>チ</t>
    </rPh>
    <rPh sb="6" eb="7">
      <t>コウ</t>
    </rPh>
    <rPh sb="7" eb="8">
      <t>カラダ</t>
    </rPh>
    <phoneticPr fontId="16"/>
  </si>
  <si>
    <t>F193</t>
  </si>
  <si>
    <t>就移２２・責欠２</t>
  </si>
  <si>
    <t>F196</t>
  </si>
  <si>
    <t>就移２２・地公体・責欠２</t>
    <rPh sb="5" eb="6">
      <t>チ</t>
    </rPh>
    <rPh sb="6" eb="7">
      <t>コウ</t>
    </rPh>
    <rPh sb="7" eb="8">
      <t>カラダ</t>
    </rPh>
    <phoneticPr fontId="16"/>
  </si>
  <si>
    <t>就移２２・責欠２・期間超</t>
  </si>
  <si>
    <t>就移２２・地公体・責欠２・期間超</t>
    <rPh sb="5" eb="6">
      <t>チ</t>
    </rPh>
    <rPh sb="6" eb="7">
      <t>コウ</t>
    </rPh>
    <rPh sb="7" eb="8">
      <t>カラダ</t>
    </rPh>
    <phoneticPr fontId="16"/>
  </si>
  <si>
    <t>就移２３・責欠２</t>
  </si>
  <si>
    <t>就移２３・地公体・責欠２</t>
    <rPh sb="5" eb="6">
      <t>チ</t>
    </rPh>
    <rPh sb="6" eb="7">
      <t>コウ</t>
    </rPh>
    <rPh sb="7" eb="8">
      <t>カラダ</t>
    </rPh>
    <phoneticPr fontId="16"/>
  </si>
  <si>
    <t>就移２３・責欠２・期間超</t>
  </si>
  <si>
    <t>就移２３・地公体・責欠２・期間超</t>
    <rPh sb="5" eb="6">
      <t>チ</t>
    </rPh>
    <rPh sb="6" eb="7">
      <t>コウ</t>
    </rPh>
    <rPh sb="7" eb="8">
      <t>カラダ</t>
    </rPh>
    <phoneticPr fontId="16"/>
  </si>
  <si>
    <t>就移２４・責欠２</t>
  </si>
  <si>
    <t>就移２４・地公体・責欠２</t>
    <rPh sb="5" eb="6">
      <t>チ</t>
    </rPh>
    <rPh sb="6" eb="7">
      <t>コウ</t>
    </rPh>
    <rPh sb="7" eb="8">
      <t>カラダ</t>
    </rPh>
    <phoneticPr fontId="16"/>
  </si>
  <si>
    <t>F253</t>
  </si>
  <si>
    <t>就移２４・責欠２・期間超</t>
  </si>
  <si>
    <t>F256</t>
  </si>
  <si>
    <t>就移２４・地公体・責欠２・期間超</t>
    <rPh sb="5" eb="6">
      <t>チ</t>
    </rPh>
    <rPh sb="6" eb="7">
      <t>コウ</t>
    </rPh>
    <rPh sb="7" eb="8">
      <t>カラダ</t>
    </rPh>
    <phoneticPr fontId="16"/>
  </si>
  <si>
    <t>F265</t>
  </si>
  <si>
    <t>就移２５・責欠２</t>
  </si>
  <si>
    <t>F268</t>
  </si>
  <si>
    <t>就移２５・地公体・責欠２</t>
    <rPh sb="5" eb="6">
      <t>チ</t>
    </rPh>
    <rPh sb="6" eb="7">
      <t>コウ</t>
    </rPh>
    <rPh sb="7" eb="8">
      <t>カラダ</t>
    </rPh>
    <phoneticPr fontId="16"/>
  </si>
  <si>
    <t>F277</t>
  </si>
  <si>
    <t>就移２５・責欠２・期間超</t>
  </si>
  <si>
    <t>F280</t>
  </si>
  <si>
    <t>就移２５・地公体・責欠２・期間超</t>
    <rPh sb="5" eb="6">
      <t>チ</t>
    </rPh>
    <rPh sb="6" eb="7">
      <t>コウ</t>
    </rPh>
    <rPh sb="7" eb="8">
      <t>カラダ</t>
    </rPh>
    <phoneticPr fontId="16"/>
  </si>
  <si>
    <t>F289</t>
  </si>
  <si>
    <t>就移２６・責欠２</t>
  </si>
  <si>
    <t>F292</t>
  </si>
  <si>
    <t>就移２６・地公体・責欠２</t>
    <rPh sb="5" eb="6">
      <t>チ</t>
    </rPh>
    <rPh sb="6" eb="7">
      <t>コウ</t>
    </rPh>
    <rPh sb="7" eb="8">
      <t>カラダ</t>
    </rPh>
    <phoneticPr fontId="16"/>
  </si>
  <si>
    <t>F301</t>
  </si>
  <si>
    <t>就移２６・責欠２・期間超</t>
  </si>
  <si>
    <t>F304</t>
  </si>
  <si>
    <t>就移２６・地公体・責欠２・期間超</t>
    <rPh sb="5" eb="6">
      <t>チ</t>
    </rPh>
    <rPh sb="6" eb="7">
      <t>コウ</t>
    </rPh>
    <rPh sb="7" eb="8">
      <t>カラダ</t>
    </rPh>
    <phoneticPr fontId="16"/>
  </si>
  <si>
    <t>F313</t>
  </si>
  <si>
    <t>就移２７・責欠２</t>
  </si>
  <si>
    <t>F316</t>
  </si>
  <si>
    <t>就移２７・地公体・責欠２</t>
    <rPh sb="5" eb="6">
      <t>チ</t>
    </rPh>
    <rPh sb="6" eb="7">
      <t>コウ</t>
    </rPh>
    <rPh sb="7" eb="8">
      <t>カラダ</t>
    </rPh>
    <phoneticPr fontId="16"/>
  </si>
  <si>
    <t>F325</t>
  </si>
  <si>
    <t>就移２７・責欠２・期間超</t>
  </si>
  <si>
    <t>F328</t>
  </si>
  <si>
    <t>就移２７・地公体・責欠２・期間超</t>
    <rPh sb="5" eb="6">
      <t>チ</t>
    </rPh>
    <rPh sb="6" eb="7">
      <t>コウ</t>
    </rPh>
    <rPh sb="7" eb="8">
      <t>カラダ</t>
    </rPh>
    <phoneticPr fontId="16"/>
  </si>
  <si>
    <t>F337</t>
  </si>
  <si>
    <t>就移３１・責欠２</t>
  </si>
  <si>
    <t>F340</t>
  </si>
  <si>
    <t>就移３１・地公体・責欠２</t>
    <rPh sb="5" eb="6">
      <t>チ</t>
    </rPh>
    <rPh sb="6" eb="7">
      <t>コウ</t>
    </rPh>
    <rPh sb="7" eb="8">
      <t>カラダ</t>
    </rPh>
    <phoneticPr fontId="16"/>
  </si>
  <si>
    <t>F349</t>
  </si>
  <si>
    <t>就移３１・責欠２・期間超</t>
  </si>
  <si>
    <t>F352</t>
  </si>
  <si>
    <t>就移３１・地公体・責欠２・期間超</t>
    <rPh sb="5" eb="6">
      <t>チ</t>
    </rPh>
    <rPh sb="6" eb="7">
      <t>コウ</t>
    </rPh>
    <rPh sb="7" eb="8">
      <t>カラダ</t>
    </rPh>
    <phoneticPr fontId="16"/>
  </si>
  <si>
    <t>F361</t>
  </si>
  <si>
    <t>就移３２・責欠２</t>
  </si>
  <si>
    <t>F364</t>
  </si>
  <si>
    <t>就移３２・地公体・責欠２</t>
    <rPh sb="5" eb="6">
      <t>チ</t>
    </rPh>
    <rPh sb="6" eb="7">
      <t>コウ</t>
    </rPh>
    <rPh sb="7" eb="8">
      <t>カラダ</t>
    </rPh>
    <phoneticPr fontId="16"/>
  </si>
  <si>
    <t>F373</t>
  </si>
  <si>
    <t>就移３２・責欠２・期間超</t>
  </si>
  <si>
    <t>F376</t>
  </si>
  <si>
    <t>就移３２・地公体・責欠２・期間超</t>
    <rPh sb="5" eb="6">
      <t>チ</t>
    </rPh>
    <rPh sb="6" eb="7">
      <t>コウ</t>
    </rPh>
    <rPh sb="7" eb="8">
      <t>カラダ</t>
    </rPh>
    <phoneticPr fontId="16"/>
  </si>
  <si>
    <t>F385</t>
  </si>
  <si>
    <t>就移３３・責欠２</t>
  </si>
  <si>
    <t>F388</t>
  </si>
  <si>
    <t>就移３３・地公体・責欠２</t>
    <rPh sb="5" eb="6">
      <t>チ</t>
    </rPh>
    <rPh sb="6" eb="7">
      <t>コウ</t>
    </rPh>
    <rPh sb="7" eb="8">
      <t>カラダ</t>
    </rPh>
    <phoneticPr fontId="16"/>
  </si>
  <si>
    <t>F397</t>
  </si>
  <si>
    <t>就移３３・責欠２・期間超</t>
  </si>
  <si>
    <t>F400</t>
  </si>
  <si>
    <t>就移３３・地公体・責欠２・期間超</t>
    <rPh sb="5" eb="6">
      <t>チ</t>
    </rPh>
    <rPh sb="6" eb="7">
      <t>コウ</t>
    </rPh>
    <rPh sb="7" eb="8">
      <t>カラダ</t>
    </rPh>
    <phoneticPr fontId="16"/>
  </si>
  <si>
    <t>就移３４・責欠２</t>
  </si>
  <si>
    <t>F412</t>
  </si>
  <si>
    <t>就移３４・地公体・責欠２</t>
    <rPh sb="5" eb="6">
      <t>チ</t>
    </rPh>
    <rPh sb="6" eb="7">
      <t>コウ</t>
    </rPh>
    <rPh sb="7" eb="8">
      <t>カラダ</t>
    </rPh>
    <phoneticPr fontId="16"/>
  </si>
  <si>
    <t>F421</t>
  </si>
  <si>
    <t>就移３４・責欠２・期間超</t>
  </si>
  <si>
    <t>F424</t>
  </si>
  <si>
    <t>就移３４・地公体・責欠２・期間超</t>
    <rPh sb="5" eb="6">
      <t>チ</t>
    </rPh>
    <rPh sb="6" eb="7">
      <t>コウ</t>
    </rPh>
    <rPh sb="7" eb="8">
      <t>カラダ</t>
    </rPh>
    <phoneticPr fontId="16"/>
  </si>
  <si>
    <t>就移３５・責欠２</t>
  </si>
  <si>
    <t>F436</t>
  </si>
  <si>
    <t>就移３５・地公体・責欠２</t>
    <rPh sb="5" eb="6">
      <t>チ</t>
    </rPh>
    <rPh sb="6" eb="7">
      <t>コウ</t>
    </rPh>
    <rPh sb="7" eb="8">
      <t>カラダ</t>
    </rPh>
    <phoneticPr fontId="16"/>
  </si>
  <si>
    <t>F445</t>
  </si>
  <si>
    <t>就移３５・責欠２・期間超</t>
  </si>
  <si>
    <t>F448</t>
  </si>
  <si>
    <t>就移３５・地公体・責欠２・期間超</t>
    <rPh sb="5" eb="6">
      <t>チ</t>
    </rPh>
    <rPh sb="6" eb="7">
      <t>コウ</t>
    </rPh>
    <rPh sb="7" eb="8">
      <t>カラダ</t>
    </rPh>
    <phoneticPr fontId="16"/>
  </si>
  <si>
    <t>就移３６・責欠２</t>
  </si>
  <si>
    <t>F460</t>
  </si>
  <si>
    <t>就移３６・地公体・責欠２</t>
    <rPh sb="5" eb="6">
      <t>チ</t>
    </rPh>
    <rPh sb="6" eb="7">
      <t>コウ</t>
    </rPh>
    <rPh sb="7" eb="8">
      <t>カラダ</t>
    </rPh>
    <phoneticPr fontId="16"/>
  </si>
  <si>
    <t>F469</t>
  </si>
  <si>
    <t>就移３６・責欠２・期間超</t>
  </si>
  <si>
    <t>F472</t>
  </si>
  <si>
    <t>就移３６・地公体・責欠２・期間超</t>
    <rPh sb="5" eb="6">
      <t>チ</t>
    </rPh>
    <rPh sb="6" eb="7">
      <t>コウ</t>
    </rPh>
    <rPh sb="7" eb="8">
      <t>カラダ</t>
    </rPh>
    <phoneticPr fontId="16"/>
  </si>
  <si>
    <t>就移３７・責欠２</t>
  </si>
  <si>
    <t>F484</t>
  </si>
  <si>
    <t>就移３７・地公体・責欠２</t>
    <rPh sb="5" eb="6">
      <t>チ</t>
    </rPh>
    <rPh sb="6" eb="7">
      <t>コウ</t>
    </rPh>
    <rPh sb="7" eb="8">
      <t>カラダ</t>
    </rPh>
    <phoneticPr fontId="16"/>
  </si>
  <si>
    <t>F493</t>
  </si>
  <si>
    <t>就移３７・責欠２・期間超</t>
  </si>
  <si>
    <t>F496</t>
  </si>
  <si>
    <t>就移３７・地公体・責欠２・期間超</t>
    <rPh sb="5" eb="6">
      <t>チ</t>
    </rPh>
    <rPh sb="6" eb="7">
      <t>コウ</t>
    </rPh>
    <rPh sb="7" eb="8">
      <t>カラダ</t>
    </rPh>
    <phoneticPr fontId="16"/>
  </si>
  <si>
    <t>就移４１・責欠２</t>
  </si>
  <si>
    <t>F508</t>
  </si>
  <si>
    <t>就移４１・地公体・責欠２</t>
    <rPh sb="5" eb="6">
      <t>チ</t>
    </rPh>
    <rPh sb="6" eb="7">
      <t>コウ</t>
    </rPh>
    <rPh sb="7" eb="8">
      <t>カラダ</t>
    </rPh>
    <phoneticPr fontId="16"/>
  </si>
  <si>
    <t>F517</t>
  </si>
  <si>
    <t>就移４１・責欠２・期間超</t>
  </si>
  <si>
    <t>F520</t>
  </si>
  <si>
    <t>就移４１・地公体・責欠２・期間超</t>
    <rPh sb="5" eb="6">
      <t>チ</t>
    </rPh>
    <rPh sb="6" eb="7">
      <t>コウ</t>
    </rPh>
    <rPh sb="7" eb="8">
      <t>カラダ</t>
    </rPh>
    <phoneticPr fontId="16"/>
  </si>
  <si>
    <t>F529</t>
  </si>
  <si>
    <t>就移４２・責欠２</t>
  </si>
  <si>
    <t>F532</t>
  </si>
  <si>
    <t>就移４２・地公体・責欠２</t>
    <rPh sb="5" eb="6">
      <t>チ</t>
    </rPh>
    <rPh sb="6" eb="7">
      <t>コウ</t>
    </rPh>
    <rPh sb="7" eb="8">
      <t>カラダ</t>
    </rPh>
    <phoneticPr fontId="16"/>
  </si>
  <si>
    <t>F541</t>
  </si>
  <si>
    <t>就移４２・責欠２・期間超</t>
  </si>
  <si>
    <t>F544</t>
  </si>
  <si>
    <t>就移４２・地公体・責欠２・期間超</t>
    <rPh sb="5" eb="6">
      <t>チ</t>
    </rPh>
    <rPh sb="6" eb="7">
      <t>コウ</t>
    </rPh>
    <rPh sb="7" eb="8">
      <t>カラダ</t>
    </rPh>
    <phoneticPr fontId="16"/>
  </si>
  <si>
    <t>就移４３・責欠２</t>
  </si>
  <si>
    <t>F556</t>
  </si>
  <si>
    <t>就移４３・地公体・責欠２</t>
    <rPh sb="5" eb="6">
      <t>チ</t>
    </rPh>
    <rPh sb="6" eb="7">
      <t>コウ</t>
    </rPh>
    <rPh sb="7" eb="8">
      <t>カラダ</t>
    </rPh>
    <phoneticPr fontId="16"/>
  </si>
  <si>
    <t>F565</t>
  </si>
  <si>
    <t>就移４３・責欠２・期間超</t>
  </si>
  <si>
    <t>F568</t>
  </si>
  <si>
    <t>就移４３・地公体・責欠２・期間超</t>
    <rPh sb="5" eb="6">
      <t>チ</t>
    </rPh>
    <rPh sb="6" eb="7">
      <t>コウ</t>
    </rPh>
    <rPh sb="7" eb="8">
      <t>カラダ</t>
    </rPh>
    <phoneticPr fontId="16"/>
  </si>
  <si>
    <t>就移４４・責欠２</t>
  </si>
  <si>
    <t>F580</t>
  </si>
  <si>
    <t>就移４４・地公体・責欠２</t>
    <rPh sb="5" eb="6">
      <t>チ</t>
    </rPh>
    <rPh sb="6" eb="7">
      <t>コウ</t>
    </rPh>
    <rPh sb="7" eb="8">
      <t>カラダ</t>
    </rPh>
    <phoneticPr fontId="16"/>
  </si>
  <si>
    <t>F589</t>
  </si>
  <si>
    <t>就移４４・責欠２・期間超</t>
  </si>
  <si>
    <t>F592</t>
  </si>
  <si>
    <t>就移４４・地公体・責欠２・期間超</t>
    <rPh sb="5" eb="6">
      <t>チ</t>
    </rPh>
    <rPh sb="6" eb="7">
      <t>コウ</t>
    </rPh>
    <rPh sb="7" eb="8">
      <t>カラダ</t>
    </rPh>
    <phoneticPr fontId="16"/>
  </si>
  <si>
    <t>就移４５・責欠２</t>
  </si>
  <si>
    <t>F604</t>
  </si>
  <si>
    <t>就移４５・地公体・責欠２</t>
    <rPh sb="5" eb="6">
      <t>チ</t>
    </rPh>
    <rPh sb="6" eb="7">
      <t>コウ</t>
    </rPh>
    <rPh sb="7" eb="8">
      <t>カラダ</t>
    </rPh>
    <phoneticPr fontId="16"/>
  </si>
  <si>
    <t>F613</t>
  </si>
  <si>
    <t>就移４５・責欠２・期間超</t>
  </si>
  <si>
    <t>F616</t>
  </si>
  <si>
    <t>就移４５・地公体・責欠２・期間超</t>
    <rPh sb="5" eb="6">
      <t>チ</t>
    </rPh>
    <rPh sb="6" eb="7">
      <t>コウ</t>
    </rPh>
    <rPh sb="7" eb="8">
      <t>カラダ</t>
    </rPh>
    <phoneticPr fontId="16"/>
  </si>
  <si>
    <t>就移４６・責欠２</t>
  </si>
  <si>
    <t>F628</t>
  </si>
  <si>
    <t>就移４６・地公体・責欠２</t>
    <rPh sb="5" eb="6">
      <t>チ</t>
    </rPh>
    <rPh sb="6" eb="7">
      <t>コウ</t>
    </rPh>
    <rPh sb="7" eb="8">
      <t>カラダ</t>
    </rPh>
    <phoneticPr fontId="16"/>
  </si>
  <si>
    <t>F637</t>
  </si>
  <si>
    <t>就移４６・責欠２・期間超</t>
  </si>
  <si>
    <t>F640</t>
  </si>
  <si>
    <t>就移４６・地公体・責欠２・期間超</t>
    <rPh sb="5" eb="6">
      <t>チ</t>
    </rPh>
    <rPh sb="6" eb="7">
      <t>コウ</t>
    </rPh>
    <rPh sb="7" eb="8">
      <t>カラダ</t>
    </rPh>
    <phoneticPr fontId="16"/>
  </si>
  <si>
    <t>就移４７・責欠２</t>
  </si>
  <si>
    <t>F652</t>
  </si>
  <si>
    <t>就移４７・地公体・責欠２</t>
    <rPh sb="5" eb="6">
      <t>チ</t>
    </rPh>
    <rPh sb="6" eb="7">
      <t>コウ</t>
    </rPh>
    <rPh sb="7" eb="8">
      <t>カラダ</t>
    </rPh>
    <phoneticPr fontId="16"/>
  </si>
  <si>
    <t>F661</t>
  </si>
  <si>
    <t>就移４７・責欠２・期間超</t>
  </si>
  <si>
    <t>F664</t>
  </si>
  <si>
    <t>就移４７・地公体・責欠２・期間超</t>
    <rPh sb="5" eb="6">
      <t>チ</t>
    </rPh>
    <rPh sb="6" eb="7">
      <t>コウ</t>
    </rPh>
    <rPh sb="7" eb="8">
      <t>カラダ</t>
    </rPh>
    <phoneticPr fontId="16"/>
  </si>
  <si>
    <t>就移５１・責欠２</t>
  </si>
  <si>
    <t>F676</t>
  </si>
  <si>
    <t>就移５１・地公体・責欠２</t>
    <rPh sb="5" eb="6">
      <t>チ</t>
    </rPh>
    <rPh sb="6" eb="7">
      <t>コウ</t>
    </rPh>
    <rPh sb="7" eb="8">
      <t>カラダ</t>
    </rPh>
    <phoneticPr fontId="16"/>
  </si>
  <si>
    <t>F685</t>
  </si>
  <si>
    <t>就移５１・責欠２・期間超</t>
  </si>
  <si>
    <t>F688</t>
  </si>
  <si>
    <t>就移５１・地公体・責欠２・期間超</t>
    <rPh sb="5" eb="6">
      <t>チ</t>
    </rPh>
    <rPh sb="6" eb="7">
      <t>コウ</t>
    </rPh>
    <rPh sb="7" eb="8">
      <t>カラダ</t>
    </rPh>
    <phoneticPr fontId="16"/>
  </si>
  <si>
    <t>就移５２・責欠２</t>
  </si>
  <si>
    <t>F700</t>
  </si>
  <si>
    <t>就移５２・地公体・責欠２</t>
    <rPh sb="5" eb="6">
      <t>チ</t>
    </rPh>
    <rPh sb="6" eb="7">
      <t>コウ</t>
    </rPh>
    <rPh sb="7" eb="8">
      <t>カラダ</t>
    </rPh>
    <phoneticPr fontId="16"/>
  </si>
  <si>
    <t>F709</t>
  </si>
  <si>
    <t>就移５２・責欠２・期間超</t>
  </si>
  <si>
    <t>F712</t>
  </si>
  <si>
    <t>就移５２・地公体・責欠２・期間超</t>
    <rPh sb="5" eb="6">
      <t>チ</t>
    </rPh>
    <rPh sb="6" eb="7">
      <t>コウ</t>
    </rPh>
    <rPh sb="7" eb="8">
      <t>カラダ</t>
    </rPh>
    <phoneticPr fontId="16"/>
  </si>
  <si>
    <t>就移５３・責欠２</t>
  </si>
  <si>
    <t>F724</t>
  </si>
  <si>
    <t>就移５３・地公体・責欠２</t>
    <rPh sb="5" eb="6">
      <t>チ</t>
    </rPh>
    <rPh sb="6" eb="7">
      <t>コウ</t>
    </rPh>
    <rPh sb="7" eb="8">
      <t>カラダ</t>
    </rPh>
    <phoneticPr fontId="16"/>
  </si>
  <si>
    <t>F733</t>
  </si>
  <si>
    <t>就移５３・責欠２・期間超</t>
  </si>
  <si>
    <t>F736</t>
  </si>
  <si>
    <t>就移５３・地公体・責欠２・期間超</t>
    <rPh sb="5" eb="6">
      <t>チ</t>
    </rPh>
    <rPh sb="6" eb="7">
      <t>コウ</t>
    </rPh>
    <rPh sb="7" eb="8">
      <t>カラダ</t>
    </rPh>
    <phoneticPr fontId="16"/>
  </si>
  <si>
    <t>就移５４・責欠２</t>
  </si>
  <si>
    <t>F748</t>
  </si>
  <si>
    <t>就移５４・地公体・責欠２</t>
    <rPh sb="5" eb="6">
      <t>チ</t>
    </rPh>
    <rPh sb="6" eb="7">
      <t>コウ</t>
    </rPh>
    <rPh sb="7" eb="8">
      <t>カラダ</t>
    </rPh>
    <phoneticPr fontId="16"/>
  </si>
  <si>
    <t>F757</t>
  </si>
  <si>
    <t>就移５４・責欠２・期間超</t>
  </si>
  <si>
    <t>F760</t>
  </si>
  <si>
    <t>就移５４・地公体・責欠２・期間超</t>
    <rPh sb="5" eb="6">
      <t>チ</t>
    </rPh>
    <rPh sb="6" eb="7">
      <t>コウ</t>
    </rPh>
    <rPh sb="7" eb="8">
      <t>カラダ</t>
    </rPh>
    <phoneticPr fontId="16"/>
  </si>
  <si>
    <t>就移５５・責欠２</t>
  </si>
  <si>
    <t>F772</t>
  </si>
  <si>
    <t>就移５５・地公体・責欠２</t>
    <rPh sb="5" eb="6">
      <t>チ</t>
    </rPh>
    <rPh sb="6" eb="7">
      <t>コウ</t>
    </rPh>
    <rPh sb="7" eb="8">
      <t>カラダ</t>
    </rPh>
    <phoneticPr fontId="16"/>
  </si>
  <si>
    <t>F781</t>
  </si>
  <si>
    <t>就移５５・責欠２・期間超</t>
  </si>
  <si>
    <t>F784</t>
  </si>
  <si>
    <t>就移５５・地公体・責欠２・期間超</t>
    <rPh sb="5" eb="6">
      <t>チ</t>
    </rPh>
    <rPh sb="6" eb="7">
      <t>コウ</t>
    </rPh>
    <rPh sb="7" eb="8">
      <t>カラダ</t>
    </rPh>
    <phoneticPr fontId="16"/>
  </si>
  <si>
    <t>就移５６・責欠２</t>
  </si>
  <si>
    <t>F796</t>
  </si>
  <si>
    <t>就移５６・地公体・責欠２</t>
    <rPh sb="5" eb="6">
      <t>チ</t>
    </rPh>
    <rPh sb="6" eb="7">
      <t>コウ</t>
    </rPh>
    <rPh sb="7" eb="8">
      <t>カラダ</t>
    </rPh>
    <phoneticPr fontId="16"/>
  </si>
  <si>
    <t>F805</t>
  </si>
  <si>
    <t>就移５６・責欠２・期間超</t>
  </si>
  <si>
    <t>F808</t>
  </si>
  <si>
    <t>就移５６・地公体・責欠２・期間超</t>
    <rPh sb="5" eb="6">
      <t>チ</t>
    </rPh>
    <rPh sb="6" eb="7">
      <t>コウ</t>
    </rPh>
    <rPh sb="7" eb="8">
      <t>カラダ</t>
    </rPh>
    <phoneticPr fontId="16"/>
  </si>
  <si>
    <t>就移５７・責欠２</t>
  </si>
  <si>
    <t>F820</t>
  </si>
  <si>
    <t>就移５７・地公体・責欠２</t>
    <rPh sb="5" eb="6">
      <t>チ</t>
    </rPh>
    <rPh sb="6" eb="7">
      <t>コウ</t>
    </rPh>
    <rPh sb="7" eb="8">
      <t>カラダ</t>
    </rPh>
    <phoneticPr fontId="16"/>
  </si>
  <si>
    <t>F829</t>
  </si>
  <si>
    <t>就移５７・責欠２・期間超</t>
  </si>
  <si>
    <t>F832</t>
  </si>
  <si>
    <t>就移５７・地公体・責欠２・期間超</t>
    <rPh sb="5" eb="6">
      <t>チ</t>
    </rPh>
    <rPh sb="6" eb="7">
      <t>コウ</t>
    </rPh>
    <rPh sb="7" eb="8">
      <t>カラダ</t>
    </rPh>
    <phoneticPr fontId="16"/>
  </si>
  <si>
    <t>１６  就労移行支援（養成）サービスコード表</t>
    <rPh sb="4" eb="6">
      <t>シュウロウ</t>
    </rPh>
    <rPh sb="6" eb="8">
      <t>イコウ</t>
    </rPh>
    <rPh sb="8" eb="10">
      <t>シエン</t>
    </rPh>
    <rPh sb="11" eb="13">
      <t>ヨウセイ</t>
    </rPh>
    <rPh sb="21" eb="22">
      <t>ヒョウ</t>
    </rPh>
    <phoneticPr fontId="8"/>
  </si>
  <si>
    <t>就移養成１１</t>
  </si>
  <si>
    <t>ロ 就労移行支援サービス費（Ⅱ）</t>
    <rPh sb="2" eb="4">
      <t>シュウロウ</t>
    </rPh>
    <rPh sb="4" eb="6">
      <t>イコウ</t>
    </rPh>
    <rPh sb="6" eb="8">
      <t>シエン</t>
    </rPh>
    <rPh sb="12" eb="13">
      <t>ヒ</t>
    </rPh>
    <phoneticPr fontId="8"/>
  </si>
  <si>
    <t>就移養成１１・未計画１</t>
    <rPh sb="7" eb="8">
      <t>ミ</t>
    </rPh>
    <rPh sb="8" eb="10">
      <t>ケイカク</t>
    </rPh>
    <phoneticPr fontId="16"/>
  </si>
  <si>
    <t>就移養成１１・未計画２</t>
    <rPh sb="7" eb="8">
      <t>ミ</t>
    </rPh>
    <rPh sb="8" eb="10">
      <t>ケイカク</t>
    </rPh>
    <phoneticPr fontId="16"/>
  </si>
  <si>
    <t>3月以上連続 して減算の場合</t>
    <phoneticPr fontId="8"/>
  </si>
  <si>
    <t>就移養成１１・地公体</t>
    <rPh sb="7" eb="8">
      <t>チ</t>
    </rPh>
    <rPh sb="8" eb="9">
      <t>コウ</t>
    </rPh>
    <rPh sb="9" eb="10">
      <t>カラダ</t>
    </rPh>
    <phoneticPr fontId="16"/>
  </si>
  <si>
    <t>就移養成１１・地公体・未計画１</t>
    <rPh sb="11" eb="12">
      <t>ミ</t>
    </rPh>
    <rPh sb="12" eb="14">
      <t>ケイカク</t>
    </rPh>
    <phoneticPr fontId="16"/>
  </si>
  <si>
    <t>就移養成１１・地公体・未計画２</t>
    <rPh sb="11" eb="12">
      <t>ミ</t>
    </rPh>
    <rPh sb="12" eb="14">
      <t>ケイカク</t>
    </rPh>
    <phoneticPr fontId="16"/>
  </si>
  <si>
    <t>就移養成１１・期間超</t>
  </si>
  <si>
    <t>就移養成１１・未計画１・期間超</t>
    <rPh sb="7" eb="8">
      <t>ミ</t>
    </rPh>
    <rPh sb="8" eb="10">
      <t>ケイカク</t>
    </rPh>
    <phoneticPr fontId="16"/>
  </si>
  <si>
    <t>就移養成１１・未計画２・期間超</t>
    <rPh sb="7" eb="8">
      <t>ミ</t>
    </rPh>
    <rPh sb="8" eb="10">
      <t>ケイカク</t>
    </rPh>
    <phoneticPr fontId="16"/>
  </si>
  <si>
    <t>就移養成１１・地公体・期間超</t>
    <rPh sb="7" eb="8">
      <t>チ</t>
    </rPh>
    <rPh sb="8" eb="9">
      <t>コウ</t>
    </rPh>
    <rPh sb="9" eb="10">
      <t>カラダ</t>
    </rPh>
    <phoneticPr fontId="16"/>
  </si>
  <si>
    <t>就移養成１１・地公体・未計画１・期間超</t>
    <rPh sb="11" eb="12">
      <t>ミ</t>
    </rPh>
    <rPh sb="12" eb="14">
      <t>ケイカク</t>
    </rPh>
    <phoneticPr fontId="16"/>
  </si>
  <si>
    <t>就移養成１１・地公体・未計画２・期間超</t>
    <rPh sb="11" eb="12">
      <t>ミ</t>
    </rPh>
    <rPh sb="12" eb="14">
      <t>ケイカク</t>
    </rPh>
    <phoneticPr fontId="16"/>
  </si>
  <si>
    <t>就移養成１２</t>
  </si>
  <si>
    <t>就移養成１２・未計画１</t>
    <rPh sb="7" eb="8">
      <t>ミ</t>
    </rPh>
    <rPh sb="8" eb="10">
      <t>ケイカク</t>
    </rPh>
    <phoneticPr fontId="16"/>
  </si>
  <si>
    <t>就移養成１２・未計画２</t>
    <rPh sb="7" eb="8">
      <t>ミ</t>
    </rPh>
    <rPh sb="8" eb="10">
      <t>ケイカク</t>
    </rPh>
    <phoneticPr fontId="16"/>
  </si>
  <si>
    <t>就移養成１２・地公体</t>
    <rPh sb="7" eb="8">
      <t>チ</t>
    </rPh>
    <rPh sb="8" eb="9">
      <t>コウ</t>
    </rPh>
    <rPh sb="9" eb="10">
      <t>カラダ</t>
    </rPh>
    <phoneticPr fontId="16"/>
  </si>
  <si>
    <t>就移養成１２・地公体・未計画１</t>
    <rPh sb="11" eb="12">
      <t>ミ</t>
    </rPh>
    <rPh sb="12" eb="14">
      <t>ケイカク</t>
    </rPh>
    <phoneticPr fontId="16"/>
  </si>
  <si>
    <t>就移養成１２・地公体・未計画２</t>
    <rPh sb="11" eb="12">
      <t>ミ</t>
    </rPh>
    <rPh sb="12" eb="14">
      <t>ケイカク</t>
    </rPh>
    <phoneticPr fontId="16"/>
  </si>
  <si>
    <t>就移養成１２・期間超</t>
  </si>
  <si>
    <t>就移養成１２・未計画１・期間超</t>
    <rPh sb="7" eb="8">
      <t>ミ</t>
    </rPh>
    <rPh sb="8" eb="10">
      <t>ケイカク</t>
    </rPh>
    <phoneticPr fontId="16"/>
  </si>
  <si>
    <t>就移養成１２・未計画２・期間超</t>
    <rPh sb="7" eb="8">
      <t>ミ</t>
    </rPh>
    <rPh sb="8" eb="10">
      <t>ケイカク</t>
    </rPh>
    <phoneticPr fontId="16"/>
  </si>
  <si>
    <t>就移養成１２・地公体・期間超</t>
    <rPh sb="7" eb="8">
      <t>チ</t>
    </rPh>
    <rPh sb="8" eb="9">
      <t>コウ</t>
    </rPh>
    <rPh sb="9" eb="10">
      <t>カラダ</t>
    </rPh>
    <phoneticPr fontId="16"/>
  </si>
  <si>
    <t>就移養成１２・地公体・未計画１・期間超</t>
    <rPh sb="11" eb="12">
      <t>ミ</t>
    </rPh>
    <rPh sb="12" eb="14">
      <t>ケイカク</t>
    </rPh>
    <phoneticPr fontId="16"/>
  </si>
  <si>
    <t>就移養成１２・地公体・未計画２・期間超</t>
    <rPh sb="11" eb="12">
      <t>ミ</t>
    </rPh>
    <rPh sb="12" eb="14">
      <t>ケイカク</t>
    </rPh>
    <phoneticPr fontId="16"/>
  </si>
  <si>
    <t>就移養成１３</t>
  </si>
  <si>
    <t>就移養成１３・未計画１</t>
    <rPh sb="7" eb="8">
      <t>ミ</t>
    </rPh>
    <rPh sb="8" eb="10">
      <t>ケイカク</t>
    </rPh>
    <phoneticPr fontId="16"/>
  </si>
  <si>
    <t>就移養成１３・未計画２</t>
    <rPh sb="7" eb="8">
      <t>ミ</t>
    </rPh>
    <rPh sb="8" eb="10">
      <t>ケイカク</t>
    </rPh>
    <phoneticPr fontId="16"/>
  </si>
  <si>
    <t>就移養成１３・地公体</t>
    <rPh sb="7" eb="8">
      <t>チ</t>
    </rPh>
    <rPh sb="8" eb="9">
      <t>コウ</t>
    </rPh>
    <rPh sb="9" eb="10">
      <t>カラダ</t>
    </rPh>
    <phoneticPr fontId="16"/>
  </si>
  <si>
    <t>就移養成１３・地公体・未計画１</t>
    <rPh sb="11" eb="12">
      <t>ミ</t>
    </rPh>
    <rPh sb="12" eb="14">
      <t>ケイカク</t>
    </rPh>
    <phoneticPr fontId="16"/>
  </si>
  <si>
    <t>就移養成１３・地公体・未計画２</t>
    <rPh sb="11" eb="12">
      <t>ミ</t>
    </rPh>
    <rPh sb="12" eb="14">
      <t>ケイカク</t>
    </rPh>
    <phoneticPr fontId="16"/>
  </si>
  <si>
    <t>就移養成１３・期間超</t>
  </si>
  <si>
    <t>就移養成１３・未計画１・期間超</t>
    <rPh sb="7" eb="8">
      <t>ミ</t>
    </rPh>
    <rPh sb="8" eb="10">
      <t>ケイカク</t>
    </rPh>
    <phoneticPr fontId="16"/>
  </si>
  <si>
    <t>就移養成１３・未計画２・期間超</t>
    <rPh sb="7" eb="8">
      <t>ミ</t>
    </rPh>
    <rPh sb="8" eb="10">
      <t>ケイカク</t>
    </rPh>
    <phoneticPr fontId="16"/>
  </si>
  <si>
    <t>就移養成１３・地公体・期間超</t>
    <rPh sb="7" eb="8">
      <t>チ</t>
    </rPh>
    <rPh sb="8" eb="9">
      <t>コウ</t>
    </rPh>
    <rPh sb="9" eb="10">
      <t>カラダ</t>
    </rPh>
    <phoneticPr fontId="16"/>
  </si>
  <si>
    <t>就移養成１３・地公体・未計画１・期間超</t>
    <rPh sb="11" eb="12">
      <t>ミ</t>
    </rPh>
    <rPh sb="12" eb="14">
      <t>ケイカク</t>
    </rPh>
    <phoneticPr fontId="16"/>
  </si>
  <si>
    <t>就移養成１３・地公体・未計画２・期間超</t>
    <rPh sb="11" eb="12">
      <t>ミ</t>
    </rPh>
    <rPh sb="12" eb="14">
      <t>ケイカク</t>
    </rPh>
    <phoneticPr fontId="16"/>
  </si>
  <si>
    <t>就移養成１４</t>
  </si>
  <si>
    <t>就移養成１４・未計画１</t>
    <rPh sb="7" eb="8">
      <t>ミ</t>
    </rPh>
    <rPh sb="8" eb="10">
      <t>ケイカク</t>
    </rPh>
    <phoneticPr fontId="16"/>
  </si>
  <si>
    <t>就移養成１４・未計画２</t>
    <rPh sb="7" eb="8">
      <t>ミ</t>
    </rPh>
    <rPh sb="8" eb="10">
      <t>ケイカク</t>
    </rPh>
    <phoneticPr fontId="16"/>
  </si>
  <si>
    <t>就移養成１４・地公体</t>
    <rPh sb="7" eb="8">
      <t>チ</t>
    </rPh>
    <rPh sb="8" eb="9">
      <t>コウ</t>
    </rPh>
    <rPh sb="9" eb="10">
      <t>カラダ</t>
    </rPh>
    <phoneticPr fontId="16"/>
  </si>
  <si>
    <t>就移養成１４・地公体・未計画１</t>
    <rPh sb="11" eb="12">
      <t>ミ</t>
    </rPh>
    <rPh sb="12" eb="14">
      <t>ケイカク</t>
    </rPh>
    <phoneticPr fontId="16"/>
  </si>
  <si>
    <t>就移養成１４・地公体・未計画２</t>
    <rPh sb="11" eb="12">
      <t>ミ</t>
    </rPh>
    <rPh sb="12" eb="14">
      <t>ケイカク</t>
    </rPh>
    <phoneticPr fontId="16"/>
  </si>
  <si>
    <t>就移養成１４・期間超</t>
  </si>
  <si>
    <t>就移養成１４・未計画１・期間超</t>
    <rPh sb="7" eb="8">
      <t>ミ</t>
    </rPh>
    <rPh sb="8" eb="10">
      <t>ケイカク</t>
    </rPh>
    <phoneticPr fontId="16"/>
  </si>
  <si>
    <t>就移養成１４・未計画２・期間超</t>
    <rPh sb="7" eb="8">
      <t>ミ</t>
    </rPh>
    <rPh sb="8" eb="10">
      <t>ケイカク</t>
    </rPh>
    <phoneticPr fontId="16"/>
  </si>
  <si>
    <t>就移養成１４・地公体・期間超</t>
    <rPh sb="7" eb="8">
      <t>チ</t>
    </rPh>
    <rPh sb="8" eb="9">
      <t>コウ</t>
    </rPh>
    <rPh sb="9" eb="10">
      <t>カラダ</t>
    </rPh>
    <phoneticPr fontId="16"/>
  </si>
  <si>
    <t>就移養成１４・地公体・未計画１・期間超</t>
    <rPh sb="11" eb="12">
      <t>ミ</t>
    </rPh>
    <rPh sb="12" eb="14">
      <t>ケイカク</t>
    </rPh>
    <phoneticPr fontId="16"/>
  </si>
  <si>
    <t>就移養成１４・地公体・未計画２・期間超</t>
    <rPh sb="11" eb="12">
      <t>ミ</t>
    </rPh>
    <rPh sb="12" eb="14">
      <t>ケイカク</t>
    </rPh>
    <phoneticPr fontId="16"/>
  </si>
  <si>
    <t>就移養成１５</t>
  </si>
  <si>
    <t>就移養成１５・未計画１</t>
    <rPh sb="7" eb="8">
      <t>ミ</t>
    </rPh>
    <rPh sb="8" eb="10">
      <t>ケイカク</t>
    </rPh>
    <phoneticPr fontId="16"/>
  </si>
  <si>
    <t>就移養成１５・未計画２</t>
    <rPh sb="7" eb="8">
      <t>ミ</t>
    </rPh>
    <rPh sb="8" eb="10">
      <t>ケイカク</t>
    </rPh>
    <phoneticPr fontId="16"/>
  </si>
  <si>
    <t>就移養成１５・地公体</t>
    <rPh sb="7" eb="8">
      <t>チ</t>
    </rPh>
    <rPh sb="8" eb="9">
      <t>コウ</t>
    </rPh>
    <rPh sb="9" eb="10">
      <t>カラダ</t>
    </rPh>
    <phoneticPr fontId="16"/>
  </si>
  <si>
    <t>就移養成１５・地公体・未計画１</t>
    <rPh sb="11" eb="12">
      <t>ミ</t>
    </rPh>
    <rPh sb="12" eb="14">
      <t>ケイカク</t>
    </rPh>
    <phoneticPr fontId="16"/>
  </si>
  <si>
    <t>就移養成１５・地公体・未計画２</t>
    <rPh sb="11" eb="12">
      <t>ミ</t>
    </rPh>
    <rPh sb="12" eb="14">
      <t>ケイカク</t>
    </rPh>
    <phoneticPr fontId="16"/>
  </si>
  <si>
    <t>就移養成１５・期間超</t>
  </si>
  <si>
    <t>就移養成１５・未計画１・期間超</t>
    <rPh sb="7" eb="8">
      <t>ミ</t>
    </rPh>
    <rPh sb="8" eb="10">
      <t>ケイカク</t>
    </rPh>
    <phoneticPr fontId="16"/>
  </si>
  <si>
    <t>就移養成１５・未計画２・期間超</t>
    <rPh sb="7" eb="8">
      <t>ミ</t>
    </rPh>
    <rPh sb="8" eb="10">
      <t>ケイカク</t>
    </rPh>
    <phoneticPr fontId="16"/>
  </si>
  <si>
    <t>就移養成１５・地公体・期間超</t>
    <rPh sb="7" eb="8">
      <t>チ</t>
    </rPh>
    <rPh sb="8" eb="9">
      <t>コウ</t>
    </rPh>
    <rPh sb="9" eb="10">
      <t>カラダ</t>
    </rPh>
    <phoneticPr fontId="16"/>
  </si>
  <si>
    <t>就移養成１５・地公体・未計画１・期間超</t>
    <rPh sb="11" eb="12">
      <t>ミ</t>
    </rPh>
    <rPh sb="12" eb="14">
      <t>ケイカク</t>
    </rPh>
    <phoneticPr fontId="16"/>
  </si>
  <si>
    <t>就移養成１５・地公体・未計画２・期間超</t>
    <rPh sb="11" eb="12">
      <t>ミ</t>
    </rPh>
    <rPh sb="12" eb="14">
      <t>ケイカク</t>
    </rPh>
    <phoneticPr fontId="16"/>
  </si>
  <si>
    <t>就移養成１６</t>
  </si>
  <si>
    <t>就移養成１６・未計画１</t>
    <rPh sb="7" eb="8">
      <t>ミ</t>
    </rPh>
    <rPh sb="8" eb="10">
      <t>ケイカク</t>
    </rPh>
    <phoneticPr fontId="16"/>
  </si>
  <si>
    <t>就移養成１６・未計画２</t>
    <rPh sb="7" eb="8">
      <t>ミ</t>
    </rPh>
    <rPh sb="8" eb="10">
      <t>ケイカク</t>
    </rPh>
    <phoneticPr fontId="16"/>
  </si>
  <si>
    <t>就移養成１６・地公体</t>
    <rPh sb="7" eb="8">
      <t>チ</t>
    </rPh>
    <rPh sb="8" eb="9">
      <t>コウ</t>
    </rPh>
    <rPh sb="9" eb="10">
      <t>カラダ</t>
    </rPh>
    <phoneticPr fontId="16"/>
  </si>
  <si>
    <t>就移養成１６・地公体・未計画１</t>
    <rPh sb="11" eb="12">
      <t>ミ</t>
    </rPh>
    <rPh sb="12" eb="14">
      <t>ケイカク</t>
    </rPh>
    <phoneticPr fontId="16"/>
  </si>
  <si>
    <t>就移養成１６・地公体・未計画２</t>
    <rPh sb="11" eb="12">
      <t>ミ</t>
    </rPh>
    <rPh sb="12" eb="14">
      <t>ケイカク</t>
    </rPh>
    <phoneticPr fontId="16"/>
  </si>
  <si>
    <t>就移養成１６・期間超</t>
  </si>
  <si>
    <t>就移養成１６・未計画１・期間超</t>
    <rPh sb="7" eb="8">
      <t>ミ</t>
    </rPh>
    <rPh sb="8" eb="10">
      <t>ケイカク</t>
    </rPh>
    <phoneticPr fontId="16"/>
  </si>
  <si>
    <t>就移養成１６・未計画２・期間超</t>
    <rPh sb="7" eb="8">
      <t>ミ</t>
    </rPh>
    <rPh sb="8" eb="10">
      <t>ケイカク</t>
    </rPh>
    <phoneticPr fontId="16"/>
  </si>
  <si>
    <t>就移養成１６・地公体・期間超</t>
    <rPh sb="7" eb="8">
      <t>チ</t>
    </rPh>
    <rPh sb="8" eb="9">
      <t>コウ</t>
    </rPh>
    <rPh sb="9" eb="10">
      <t>カラダ</t>
    </rPh>
    <phoneticPr fontId="16"/>
  </si>
  <si>
    <t>就移養成１６・地公体・未計画１・期間超</t>
    <rPh sb="11" eb="12">
      <t>ミ</t>
    </rPh>
    <rPh sb="12" eb="14">
      <t>ケイカク</t>
    </rPh>
    <phoneticPr fontId="16"/>
  </si>
  <si>
    <t>就移養成１６・地公体・未計画２・期間超</t>
    <rPh sb="11" eb="12">
      <t>ミ</t>
    </rPh>
    <rPh sb="12" eb="14">
      <t>ケイカク</t>
    </rPh>
    <phoneticPr fontId="16"/>
  </si>
  <si>
    <t>就移養成１７</t>
  </si>
  <si>
    <t>就移養成１７・未計画１</t>
    <rPh sb="7" eb="8">
      <t>ミ</t>
    </rPh>
    <rPh sb="8" eb="10">
      <t>ケイカク</t>
    </rPh>
    <phoneticPr fontId="16"/>
  </si>
  <si>
    <t>就移養成１７・未計画２</t>
    <rPh sb="7" eb="8">
      <t>ミ</t>
    </rPh>
    <rPh sb="8" eb="10">
      <t>ケイカク</t>
    </rPh>
    <phoneticPr fontId="16"/>
  </si>
  <si>
    <t>就移養成１７・地公体</t>
    <rPh sb="7" eb="8">
      <t>チ</t>
    </rPh>
    <rPh sb="8" eb="9">
      <t>コウ</t>
    </rPh>
    <rPh sb="9" eb="10">
      <t>カラダ</t>
    </rPh>
    <phoneticPr fontId="16"/>
  </si>
  <si>
    <t>就移養成１７・地公体・未計画１</t>
    <rPh sb="11" eb="12">
      <t>ミ</t>
    </rPh>
    <rPh sb="12" eb="14">
      <t>ケイカク</t>
    </rPh>
    <phoneticPr fontId="16"/>
  </si>
  <si>
    <t>就移養成１７・地公体・未計画２</t>
    <rPh sb="11" eb="12">
      <t>ミ</t>
    </rPh>
    <rPh sb="12" eb="14">
      <t>ケイカク</t>
    </rPh>
    <phoneticPr fontId="16"/>
  </si>
  <si>
    <t>就移養成１７・期間超</t>
  </si>
  <si>
    <t>就移養成１７・未計画１・期間超</t>
    <rPh sb="7" eb="8">
      <t>ミ</t>
    </rPh>
    <rPh sb="8" eb="10">
      <t>ケイカク</t>
    </rPh>
    <phoneticPr fontId="16"/>
  </si>
  <si>
    <t>就移養成１７・未計画２・期間超</t>
    <rPh sb="7" eb="8">
      <t>ミ</t>
    </rPh>
    <rPh sb="8" eb="10">
      <t>ケイカク</t>
    </rPh>
    <phoneticPr fontId="16"/>
  </si>
  <si>
    <t>就移養成１７・地公体・期間超</t>
    <rPh sb="7" eb="8">
      <t>チ</t>
    </rPh>
    <rPh sb="8" eb="9">
      <t>コウ</t>
    </rPh>
    <rPh sb="9" eb="10">
      <t>カラダ</t>
    </rPh>
    <phoneticPr fontId="16"/>
  </si>
  <si>
    <t>就移養成１７・地公体・未計画１・期間超</t>
    <rPh sb="11" eb="12">
      <t>ミ</t>
    </rPh>
    <rPh sb="12" eb="14">
      <t>ケイカク</t>
    </rPh>
    <phoneticPr fontId="16"/>
  </si>
  <si>
    <t>就移養成１７・地公体・未計画２・期間超</t>
    <rPh sb="11" eb="12">
      <t>ミ</t>
    </rPh>
    <rPh sb="12" eb="14">
      <t>ケイカク</t>
    </rPh>
    <phoneticPr fontId="16"/>
  </si>
  <si>
    <t>就移養成２１</t>
  </si>
  <si>
    <t>就移養成２１・未計画１</t>
    <rPh sb="7" eb="8">
      <t>ミ</t>
    </rPh>
    <rPh sb="8" eb="10">
      <t>ケイカク</t>
    </rPh>
    <phoneticPr fontId="16"/>
  </si>
  <si>
    <t>就移養成２１・未計画２</t>
    <rPh sb="7" eb="8">
      <t>ミ</t>
    </rPh>
    <rPh sb="8" eb="10">
      <t>ケイカク</t>
    </rPh>
    <phoneticPr fontId="16"/>
  </si>
  <si>
    <t>就移養成２１・地公体</t>
    <rPh sb="7" eb="8">
      <t>チ</t>
    </rPh>
    <rPh sb="8" eb="9">
      <t>コウ</t>
    </rPh>
    <rPh sb="9" eb="10">
      <t>カラダ</t>
    </rPh>
    <phoneticPr fontId="16"/>
  </si>
  <si>
    <t>就移養成２１・地公体・未計画１</t>
    <rPh sb="11" eb="12">
      <t>ミ</t>
    </rPh>
    <rPh sb="12" eb="14">
      <t>ケイカク</t>
    </rPh>
    <phoneticPr fontId="16"/>
  </si>
  <si>
    <t>就移養成２１・地公体・未計画２</t>
    <rPh sb="11" eb="12">
      <t>ミ</t>
    </rPh>
    <rPh sb="12" eb="14">
      <t>ケイカク</t>
    </rPh>
    <phoneticPr fontId="16"/>
  </si>
  <si>
    <t>就移養成２１・期間超</t>
  </si>
  <si>
    <t>就移養成２１・未計画１・期間超</t>
    <rPh sb="7" eb="8">
      <t>ミ</t>
    </rPh>
    <rPh sb="8" eb="10">
      <t>ケイカク</t>
    </rPh>
    <phoneticPr fontId="16"/>
  </si>
  <si>
    <t>就移養成２１・未計画２・期間超</t>
    <rPh sb="7" eb="8">
      <t>ミ</t>
    </rPh>
    <rPh sb="8" eb="10">
      <t>ケイカク</t>
    </rPh>
    <phoneticPr fontId="16"/>
  </si>
  <si>
    <t>就移養成２１・地公体・期間超</t>
    <rPh sb="7" eb="8">
      <t>チ</t>
    </rPh>
    <rPh sb="8" eb="9">
      <t>コウ</t>
    </rPh>
    <rPh sb="9" eb="10">
      <t>カラダ</t>
    </rPh>
    <phoneticPr fontId="16"/>
  </si>
  <si>
    <t>就移養成２１・地公体・未計画１・期間超</t>
    <rPh sb="11" eb="12">
      <t>ミ</t>
    </rPh>
    <rPh sb="12" eb="14">
      <t>ケイカク</t>
    </rPh>
    <phoneticPr fontId="16"/>
  </si>
  <si>
    <t>就移養成２１・地公体・未計画２・期間超</t>
    <rPh sb="11" eb="12">
      <t>ミ</t>
    </rPh>
    <rPh sb="12" eb="14">
      <t>ケイカク</t>
    </rPh>
    <phoneticPr fontId="16"/>
  </si>
  <si>
    <t>就移養成２２</t>
  </si>
  <si>
    <t>就移養成２２・未計画１</t>
    <rPh sb="7" eb="8">
      <t>ミ</t>
    </rPh>
    <rPh sb="8" eb="10">
      <t>ケイカク</t>
    </rPh>
    <phoneticPr fontId="16"/>
  </si>
  <si>
    <t>就移養成２２・未計画２</t>
    <rPh sb="7" eb="8">
      <t>ミ</t>
    </rPh>
    <rPh sb="8" eb="10">
      <t>ケイカク</t>
    </rPh>
    <phoneticPr fontId="16"/>
  </si>
  <si>
    <t>就移養成２２・地公体</t>
    <rPh sb="7" eb="8">
      <t>チ</t>
    </rPh>
    <rPh sb="8" eb="9">
      <t>コウ</t>
    </rPh>
    <rPh sb="9" eb="10">
      <t>カラダ</t>
    </rPh>
    <phoneticPr fontId="16"/>
  </si>
  <si>
    <t>就移養成２２・地公体・未計画１</t>
    <rPh sb="11" eb="12">
      <t>ミ</t>
    </rPh>
    <rPh sb="12" eb="14">
      <t>ケイカク</t>
    </rPh>
    <phoneticPr fontId="16"/>
  </si>
  <si>
    <t>就移養成２２・地公体・未計画２</t>
    <rPh sb="11" eb="12">
      <t>ミ</t>
    </rPh>
    <rPh sb="12" eb="14">
      <t>ケイカク</t>
    </rPh>
    <phoneticPr fontId="16"/>
  </si>
  <si>
    <t>就移養成２２・期間超</t>
  </si>
  <si>
    <t>就移養成２２・未計画１・期間超</t>
    <rPh sb="7" eb="8">
      <t>ミ</t>
    </rPh>
    <rPh sb="8" eb="10">
      <t>ケイカク</t>
    </rPh>
    <phoneticPr fontId="16"/>
  </si>
  <si>
    <t>就移養成２２・未計画２・期間超</t>
    <rPh sb="7" eb="8">
      <t>ミ</t>
    </rPh>
    <rPh sb="8" eb="10">
      <t>ケイカク</t>
    </rPh>
    <phoneticPr fontId="16"/>
  </si>
  <si>
    <t>就移養成２２・地公体・期間超</t>
    <rPh sb="7" eb="8">
      <t>チ</t>
    </rPh>
    <rPh sb="8" eb="9">
      <t>コウ</t>
    </rPh>
    <rPh sb="9" eb="10">
      <t>カラダ</t>
    </rPh>
    <phoneticPr fontId="16"/>
  </si>
  <si>
    <t>就移養成２２・地公体・未計画１・期間超</t>
    <rPh sb="11" eb="12">
      <t>ミ</t>
    </rPh>
    <rPh sb="12" eb="14">
      <t>ケイカク</t>
    </rPh>
    <phoneticPr fontId="16"/>
  </si>
  <si>
    <t>就移養成２２・地公体・未計画２・期間超</t>
    <rPh sb="11" eb="12">
      <t>ミ</t>
    </rPh>
    <rPh sb="12" eb="14">
      <t>ケイカク</t>
    </rPh>
    <phoneticPr fontId="16"/>
  </si>
  <si>
    <t>就移養成２３</t>
  </si>
  <si>
    <t>就移養成２３・未計画１</t>
    <rPh sb="7" eb="8">
      <t>ミ</t>
    </rPh>
    <rPh sb="8" eb="10">
      <t>ケイカク</t>
    </rPh>
    <phoneticPr fontId="16"/>
  </si>
  <si>
    <t>就移養成２３・未計画２</t>
    <rPh sb="7" eb="8">
      <t>ミ</t>
    </rPh>
    <rPh sb="8" eb="10">
      <t>ケイカク</t>
    </rPh>
    <phoneticPr fontId="16"/>
  </si>
  <si>
    <t>就移養成２３・地公体</t>
    <rPh sb="7" eb="8">
      <t>チ</t>
    </rPh>
    <rPh sb="8" eb="9">
      <t>コウ</t>
    </rPh>
    <rPh sb="9" eb="10">
      <t>カラダ</t>
    </rPh>
    <phoneticPr fontId="16"/>
  </si>
  <si>
    <t>就移養成２３・地公体・未計画１</t>
    <rPh sb="11" eb="12">
      <t>ミ</t>
    </rPh>
    <rPh sb="12" eb="14">
      <t>ケイカク</t>
    </rPh>
    <phoneticPr fontId="16"/>
  </si>
  <si>
    <t>就移養成２３・地公体・未計画２</t>
    <rPh sb="11" eb="12">
      <t>ミ</t>
    </rPh>
    <rPh sb="12" eb="14">
      <t>ケイカク</t>
    </rPh>
    <phoneticPr fontId="16"/>
  </si>
  <si>
    <t>就移養成２３・期間超</t>
  </si>
  <si>
    <t>就移養成２３・未計画１・期間超</t>
    <rPh sb="7" eb="8">
      <t>ミ</t>
    </rPh>
    <rPh sb="8" eb="10">
      <t>ケイカク</t>
    </rPh>
    <phoneticPr fontId="16"/>
  </si>
  <si>
    <t>就移養成２３・未計画２・期間超</t>
    <rPh sb="7" eb="8">
      <t>ミ</t>
    </rPh>
    <rPh sb="8" eb="10">
      <t>ケイカク</t>
    </rPh>
    <phoneticPr fontId="16"/>
  </si>
  <si>
    <t>就移養成２３・地公体・期間超</t>
    <rPh sb="7" eb="8">
      <t>チ</t>
    </rPh>
    <rPh sb="8" eb="9">
      <t>コウ</t>
    </rPh>
    <rPh sb="9" eb="10">
      <t>カラダ</t>
    </rPh>
    <phoneticPr fontId="16"/>
  </si>
  <si>
    <t>就移養成２３・地公体・未計画１・期間超</t>
    <rPh sb="11" eb="12">
      <t>ミ</t>
    </rPh>
    <rPh sb="12" eb="14">
      <t>ケイカク</t>
    </rPh>
    <phoneticPr fontId="16"/>
  </si>
  <si>
    <t>就移養成２３・地公体・未計画２・期間超</t>
    <rPh sb="11" eb="12">
      <t>ミ</t>
    </rPh>
    <rPh sb="12" eb="14">
      <t>ケイカク</t>
    </rPh>
    <phoneticPr fontId="16"/>
  </si>
  <si>
    <t>就移養成２４</t>
  </si>
  <si>
    <t>就移養成２４・未計画１</t>
    <rPh sb="7" eb="8">
      <t>ミ</t>
    </rPh>
    <rPh sb="8" eb="10">
      <t>ケイカク</t>
    </rPh>
    <phoneticPr fontId="16"/>
  </si>
  <si>
    <t>就移養成２４・未計画２</t>
    <rPh sb="7" eb="8">
      <t>ミ</t>
    </rPh>
    <rPh sb="8" eb="10">
      <t>ケイカク</t>
    </rPh>
    <phoneticPr fontId="16"/>
  </si>
  <si>
    <t>就移養成２４・地公体</t>
    <rPh sb="7" eb="8">
      <t>チ</t>
    </rPh>
    <rPh sb="8" eb="9">
      <t>コウ</t>
    </rPh>
    <rPh sb="9" eb="10">
      <t>カラダ</t>
    </rPh>
    <phoneticPr fontId="16"/>
  </si>
  <si>
    <t>就移養成２４・地公体・未計画１</t>
    <rPh sb="11" eb="12">
      <t>ミ</t>
    </rPh>
    <rPh sb="12" eb="14">
      <t>ケイカク</t>
    </rPh>
    <phoneticPr fontId="16"/>
  </si>
  <si>
    <t>就移養成２４・地公体・未計画２</t>
    <rPh sb="11" eb="12">
      <t>ミ</t>
    </rPh>
    <rPh sb="12" eb="14">
      <t>ケイカク</t>
    </rPh>
    <phoneticPr fontId="16"/>
  </si>
  <si>
    <t>就移養成２４・期間超</t>
  </si>
  <si>
    <t>就移養成２４・未計画１・期間超</t>
    <rPh sb="7" eb="8">
      <t>ミ</t>
    </rPh>
    <rPh sb="8" eb="10">
      <t>ケイカク</t>
    </rPh>
    <phoneticPr fontId="16"/>
  </si>
  <si>
    <t>就移養成２４・未計画２・期間超</t>
    <rPh sb="7" eb="8">
      <t>ミ</t>
    </rPh>
    <rPh sb="8" eb="10">
      <t>ケイカク</t>
    </rPh>
    <phoneticPr fontId="16"/>
  </si>
  <si>
    <t>就移養成２４・地公体・期間超</t>
    <rPh sb="7" eb="8">
      <t>チ</t>
    </rPh>
    <rPh sb="8" eb="9">
      <t>コウ</t>
    </rPh>
    <rPh sb="9" eb="10">
      <t>カラダ</t>
    </rPh>
    <phoneticPr fontId="16"/>
  </si>
  <si>
    <t>就移養成２４・地公体・未計画１・期間超</t>
    <rPh sb="11" eb="12">
      <t>ミ</t>
    </rPh>
    <rPh sb="12" eb="14">
      <t>ケイカク</t>
    </rPh>
    <phoneticPr fontId="16"/>
  </si>
  <si>
    <t>就移養成２４・地公体・未計画２・期間超</t>
    <rPh sb="11" eb="12">
      <t>ミ</t>
    </rPh>
    <rPh sb="12" eb="14">
      <t>ケイカク</t>
    </rPh>
    <phoneticPr fontId="16"/>
  </si>
  <si>
    <t>就移養成２５</t>
  </si>
  <si>
    <t>就移養成２５・未計画１</t>
    <rPh sb="7" eb="8">
      <t>ミ</t>
    </rPh>
    <rPh sb="8" eb="10">
      <t>ケイカク</t>
    </rPh>
    <phoneticPr fontId="16"/>
  </si>
  <si>
    <t>就移養成２５・未計画２</t>
    <rPh sb="7" eb="8">
      <t>ミ</t>
    </rPh>
    <rPh sb="8" eb="10">
      <t>ケイカク</t>
    </rPh>
    <phoneticPr fontId="16"/>
  </si>
  <si>
    <t>就移養成２５・地公体</t>
    <rPh sb="7" eb="8">
      <t>チ</t>
    </rPh>
    <rPh sb="8" eb="9">
      <t>コウ</t>
    </rPh>
    <rPh sb="9" eb="10">
      <t>カラダ</t>
    </rPh>
    <phoneticPr fontId="16"/>
  </si>
  <si>
    <t>就移養成２５・地公体・未計画１</t>
    <rPh sb="11" eb="12">
      <t>ミ</t>
    </rPh>
    <rPh sb="12" eb="14">
      <t>ケイカク</t>
    </rPh>
    <phoneticPr fontId="16"/>
  </si>
  <si>
    <t>就移養成２５・地公体・未計画２</t>
    <rPh sb="11" eb="12">
      <t>ミ</t>
    </rPh>
    <rPh sb="12" eb="14">
      <t>ケイカク</t>
    </rPh>
    <phoneticPr fontId="16"/>
  </si>
  <si>
    <t>就移養成２５・期間超</t>
  </si>
  <si>
    <t>就移養成２５・未計画１・期間超</t>
    <rPh sb="7" eb="8">
      <t>ミ</t>
    </rPh>
    <rPh sb="8" eb="10">
      <t>ケイカク</t>
    </rPh>
    <phoneticPr fontId="16"/>
  </si>
  <si>
    <t>就移養成２５・未計画２・期間超</t>
    <rPh sb="7" eb="8">
      <t>ミ</t>
    </rPh>
    <rPh sb="8" eb="10">
      <t>ケイカク</t>
    </rPh>
    <phoneticPr fontId="16"/>
  </si>
  <si>
    <t>就移養成２５・地公体・期間超</t>
    <rPh sb="7" eb="8">
      <t>チ</t>
    </rPh>
    <rPh sb="8" eb="9">
      <t>コウ</t>
    </rPh>
    <rPh sb="9" eb="10">
      <t>カラダ</t>
    </rPh>
    <phoneticPr fontId="16"/>
  </si>
  <si>
    <t>就移養成２５・地公体・未計画１・期間超</t>
    <rPh sb="11" eb="12">
      <t>ミ</t>
    </rPh>
    <rPh sb="12" eb="14">
      <t>ケイカク</t>
    </rPh>
    <phoneticPr fontId="16"/>
  </si>
  <si>
    <t>就移養成２５・地公体・未計画２・期間超</t>
    <rPh sb="11" eb="12">
      <t>ミ</t>
    </rPh>
    <rPh sb="12" eb="14">
      <t>ケイカク</t>
    </rPh>
    <phoneticPr fontId="16"/>
  </si>
  <si>
    <t>就移養成２６</t>
  </si>
  <si>
    <t>就移養成２６・未計画１</t>
    <rPh sb="7" eb="8">
      <t>ミ</t>
    </rPh>
    <rPh sb="8" eb="10">
      <t>ケイカク</t>
    </rPh>
    <phoneticPr fontId="16"/>
  </si>
  <si>
    <t>就移養成２６・未計画２</t>
    <rPh sb="7" eb="8">
      <t>ミ</t>
    </rPh>
    <rPh sb="8" eb="10">
      <t>ケイカク</t>
    </rPh>
    <phoneticPr fontId="16"/>
  </si>
  <si>
    <t>就移養成２６・地公体</t>
    <rPh sb="7" eb="8">
      <t>チ</t>
    </rPh>
    <rPh sb="8" eb="9">
      <t>コウ</t>
    </rPh>
    <rPh sb="9" eb="10">
      <t>カラダ</t>
    </rPh>
    <phoneticPr fontId="16"/>
  </si>
  <si>
    <t>就移養成２６・地公体・未計画１</t>
    <rPh sb="11" eb="12">
      <t>ミ</t>
    </rPh>
    <rPh sb="12" eb="14">
      <t>ケイカク</t>
    </rPh>
    <phoneticPr fontId="16"/>
  </si>
  <si>
    <t>就移養成２６・地公体・未計画２</t>
    <rPh sb="11" eb="12">
      <t>ミ</t>
    </rPh>
    <rPh sb="12" eb="14">
      <t>ケイカク</t>
    </rPh>
    <phoneticPr fontId="16"/>
  </si>
  <si>
    <t>就移養成２６・期間超</t>
  </si>
  <si>
    <t>就移養成２６・未計画１・期間超</t>
    <rPh sb="7" eb="8">
      <t>ミ</t>
    </rPh>
    <rPh sb="8" eb="10">
      <t>ケイカク</t>
    </rPh>
    <phoneticPr fontId="16"/>
  </si>
  <si>
    <t>就移養成２６・未計画２・期間超</t>
    <rPh sb="7" eb="8">
      <t>ミ</t>
    </rPh>
    <rPh sb="8" eb="10">
      <t>ケイカク</t>
    </rPh>
    <phoneticPr fontId="16"/>
  </si>
  <si>
    <t>就移養成２６・地公体・期間超</t>
    <rPh sb="7" eb="8">
      <t>チ</t>
    </rPh>
    <rPh sb="8" eb="9">
      <t>コウ</t>
    </rPh>
    <rPh sb="9" eb="10">
      <t>カラダ</t>
    </rPh>
    <phoneticPr fontId="16"/>
  </si>
  <si>
    <t>就移養成２６・地公体・未計画１・期間超</t>
    <rPh sb="11" eb="12">
      <t>ミ</t>
    </rPh>
    <rPh sb="12" eb="14">
      <t>ケイカク</t>
    </rPh>
    <phoneticPr fontId="16"/>
  </si>
  <si>
    <t>就移養成２６・地公体・未計画２・期間超</t>
    <rPh sb="11" eb="12">
      <t>ミ</t>
    </rPh>
    <rPh sb="12" eb="14">
      <t>ケイカク</t>
    </rPh>
    <phoneticPr fontId="16"/>
  </si>
  <si>
    <t>就移養成２７</t>
  </si>
  <si>
    <t>就移養成２７・未計画１</t>
    <rPh sb="7" eb="8">
      <t>ミ</t>
    </rPh>
    <rPh sb="8" eb="10">
      <t>ケイカク</t>
    </rPh>
    <phoneticPr fontId="16"/>
  </si>
  <si>
    <t>就移養成２７・未計画２</t>
    <rPh sb="7" eb="8">
      <t>ミ</t>
    </rPh>
    <rPh sb="8" eb="10">
      <t>ケイカク</t>
    </rPh>
    <phoneticPr fontId="16"/>
  </si>
  <si>
    <t>就移養成２７・地公体</t>
    <rPh sb="7" eb="8">
      <t>チ</t>
    </rPh>
    <rPh sb="8" eb="9">
      <t>コウ</t>
    </rPh>
    <rPh sb="9" eb="10">
      <t>カラダ</t>
    </rPh>
    <phoneticPr fontId="16"/>
  </si>
  <si>
    <t>就移養成２７・地公体・未計画１</t>
    <rPh sb="11" eb="12">
      <t>ミ</t>
    </rPh>
    <rPh sb="12" eb="14">
      <t>ケイカク</t>
    </rPh>
    <phoneticPr fontId="16"/>
  </si>
  <si>
    <t>就移養成２７・地公体・未計画２</t>
    <rPh sb="11" eb="12">
      <t>ミ</t>
    </rPh>
    <rPh sb="12" eb="14">
      <t>ケイカク</t>
    </rPh>
    <phoneticPr fontId="16"/>
  </si>
  <si>
    <t>就移養成２７・期間超</t>
  </si>
  <si>
    <t>就移養成２７・未計画１・期間超</t>
    <rPh sb="7" eb="8">
      <t>ミ</t>
    </rPh>
    <rPh sb="8" eb="10">
      <t>ケイカク</t>
    </rPh>
    <phoneticPr fontId="16"/>
  </si>
  <si>
    <t>就移養成２７・未計画２・期間超</t>
    <rPh sb="7" eb="8">
      <t>ミ</t>
    </rPh>
    <rPh sb="8" eb="10">
      <t>ケイカク</t>
    </rPh>
    <phoneticPr fontId="16"/>
  </si>
  <si>
    <t>就移養成２７・地公体・期間超</t>
    <rPh sb="7" eb="8">
      <t>チ</t>
    </rPh>
    <rPh sb="8" eb="9">
      <t>コウ</t>
    </rPh>
    <rPh sb="9" eb="10">
      <t>カラダ</t>
    </rPh>
    <phoneticPr fontId="16"/>
  </si>
  <si>
    <t>就移養成２７・地公体・未計画１・期間超</t>
    <rPh sb="11" eb="12">
      <t>ミ</t>
    </rPh>
    <rPh sb="12" eb="14">
      <t>ケイカク</t>
    </rPh>
    <phoneticPr fontId="16"/>
  </si>
  <si>
    <t>就移養成２７・地公体・未計画２・期間超</t>
    <rPh sb="11" eb="12">
      <t>ミ</t>
    </rPh>
    <rPh sb="12" eb="14">
      <t>ケイカク</t>
    </rPh>
    <phoneticPr fontId="16"/>
  </si>
  <si>
    <t>就移養成３１</t>
  </si>
  <si>
    <t>就移養成３１・未計画１</t>
    <rPh sb="7" eb="8">
      <t>ミ</t>
    </rPh>
    <rPh sb="8" eb="10">
      <t>ケイカク</t>
    </rPh>
    <phoneticPr fontId="16"/>
  </si>
  <si>
    <t>就移養成３１・未計画２</t>
    <rPh sb="7" eb="8">
      <t>ミ</t>
    </rPh>
    <rPh sb="8" eb="10">
      <t>ケイカク</t>
    </rPh>
    <phoneticPr fontId="16"/>
  </si>
  <si>
    <t>就移養成３１・地公体</t>
    <rPh sb="7" eb="8">
      <t>チ</t>
    </rPh>
    <rPh sb="8" eb="9">
      <t>コウ</t>
    </rPh>
    <rPh sb="9" eb="10">
      <t>カラダ</t>
    </rPh>
    <phoneticPr fontId="16"/>
  </si>
  <si>
    <t>就移養成３１・地公体・未計画１</t>
    <rPh sb="11" eb="12">
      <t>ミ</t>
    </rPh>
    <rPh sb="12" eb="14">
      <t>ケイカク</t>
    </rPh>
    <phoneticPr fontId="16"/>
  </si>
  <si>
    <t>就移養成３１・地公体・未計画２</t>
    <rPh sb="11" eb="12">
      <t>ミ</t>
    </rPh>
    <rPh sb="12" eb="14">
      <t>ケイカク</t>
    </rPh>
    <phoneticPr fontId="16"/>
  </si>
  <si>
    <t>就移養成３１・期間超</t>
  </si>
  <si>
    <t>就移養成３１・未計画１・期間超</t>
    <rPh sb="7" eb="8">
      <t>ミ</t>
    </rPh>
    <rPh sb="8" eb="10">
      <t>ケイカク</t>
    </rPh>
    <phoneticPr fontId="16"/>
  </si>
  <si>
    <t>就移養成３１・未計画２・期間超</t>
    <rPh sb="7" eb="8">
      <t>ミ</t>
    </rPh>
    <rPh sb="8" eb="10">
      <t>ケイカク</t>
    </rPh>
    <phoneticPr fontId="16"/>
  </si>
  <si>
    <t>就移養成３１・地公体・期間超</t>
    <rPh sb="7" eb="8">
      <t>チ</t>
    </rPh>
    <rPh sb="8" eb="9">
      <t>コウ</t>
    </rPh>
    <rPh sb="9" eb="10">
      <t>カラダ</t>
    </rPh>
    <phoneticPr fontId="16"/>
  </si>
  <si>
    <t>就移養成３１・地公体・未計画１・期間超</t>
    <rPh sb="11" eb="12">
      <t>ミ</t>
    </rPh>
    <rPh sb="12" eb="14">
      <t>ケイカク</t>
    </rPh>
    <phoneticPr fontId="16"/>
  </si>
  <si>
    <t>就移養成３１・地公体・未計画２・期間超</t>
    <rPh sb="11" eb="12">
      <t>ミ</t>
    </rPh>
    <rPh sb="12" eb="14">
      <t>ケイカク</t>
    </rPh>
    <phoneticPr fontId="16"/>
  </si>
  <si>
    <t>就移養成３２</t>
  </si>
  <si>
    <t>就移養成３２・未計画１</t>
    <rPh sb="7" eb="8">
      <t>ミ</t>
    </rPh>
    <rPh sb="8" eb="10">
      <t>ケイカク</t>
    </rPh>
    <phoneticPr fontId="16"/>
  </si>
  <si>
    <t>就移養成３２・未計画２</t>
    <rPh sb="7" eb="8">
      <t>ミ</t>
    </rPh>
    <rPh sb="8" eb="10">
      <t>ケイカク</t>
    </rPh>
    <phoneticPr fontId="16"/>
  </si>
  <si>
    <t>就移養成３２・地公体</t>
    <rPh sb="7" eb="8">
      <t>チ</t>
    </rPh>
    <rPh sb="8" eb="9">
      <t>コウ</t>
    </rPh>
    <rPh sb="9" eb="10">
      <t>カラダ</t>
    </rPh>
    <phoneticPr fontId="16"/>
  </si>
  <si>
    <t>就移養成３２・地公体・未計画１</t>
    <rPh sb="11" eb="12">
      <t>ミ</t>
    </rPh>
    <rPh sb="12" eb="14">
      <t>ケイカク</t>
    </rPh>
    <phoneticPr fontId="16"/>
  </si>
  <si>
    <t>就移養成３２・地公体・未計画２</t>
    <rPh sb="11" eb="12">
      <t>ミ</t>
    </rPh>
    <rPh sb="12" eb="14">
      <t>ケイカク</t>
    </rPh>
    <phoneticPr fontId="16"/>
  </si>
  <si>
    <t>就移養成３２・期間超</t>
  </si>
  <si>
    <t>就移養成３２・未計画１・期間超</t>
    <rPh sb="7" eb="8">
      <t>ミ</t>
    </rPh>
    <rPh sb="8" eb="10">
      <t>ケイカク</t>
    </rPh>
    <phoneticPr fontId="16"/>
  </si>
  <si>
    <t>就移養成３２・未計画２・期間超</t>
    <rPh sb="7" eb="8">
      <t>ミ</t>
    </rPh>
    <rPh sb="8" eb="10">
      <t>ケイカク</t>
    </rPh>
    <phoneticPr fontId="16"/>
  </si>
  <si>
    <t>就移養成３２・地公体・期間超</t>
    <rPh sb="7" eb="8">
      <t>チ</t>
    </rPh>
    <rPh sb="8" eb="9">
      <t>コウ</t>
    </rPh>
    <rPh sb="9" eb="10">
      <t>カラダ</t>
    </rPh>
    <phoneticPr fontId="16"/>
  </si>
  <si>
    <t>就移養成３２・地公体・未計画１・期間超</t>
    <rPh sb="11" eb="12">
      <t>ミ</t>
    </rPh>
    <rPh sb="12" eb="14">
      <t>ケイカク</t>
    </rPh>
    <phoneticPr fontId="16"/>
  </si>
  <si>
    <t>就移養成３２・地公体・未計画２・期間超</t>
    <rPh sb="11" eb="12">
      <t>ミ</t>
    </rPh>
    <rPh sb="12" eb="14">
      <t>ケイカク</t>
    </rPh>
    <phoneticPr fontId="16"/>
  </si>
  <si>
    <t>就移養成３３</t>
  </si>
  <si>
    <t>就移養成３３・未計画１</t>
    <rPh sb="7" eb="8">
      <t>ミ</t>
    </rPh>
    <rPh sb="8" eb="10">
      <t>ケイカク</t>
    </rPh>
    <phoneticPr fontId="16"/>
  </si>
  <si>
    <t>就移養成３３・未計画２</t>
    <rPh sb="7" eb="8">
      <t>ミ</t>
    </rPh>
    <rPh sb="8" eb="10">
      <t>ケイカク</t>
    </rPh>
    <phoneticPr fontId="16"/>
  </si>
  <si>
    <t>就移養成３３・地公体</t>
    <rPh sb="7" eb="8">
      <t>チ</t>
    </rPh>
    <rPh sb="8" eb="9">
      <t>コウ</t>
    </rPh>
    <rPh sb="9" eb="10">
      <t>カラダ</t>
    </rPh>
    <phoneticPr fontId="16"/>
  </si>
  <si>
    <t>就移養成３３・地公体・未計画１</t>
    <rPh sb="11" eb="12">
      <t>ミ</t>
    </rPh>
    <rPh sb="12" eb="14">
      <t>ケイカク</t>
    </rPh>
    <phoneticPr fontId="16"/>
  </si>
  <si>
    <t>就移養成３３・地公体・未計画２</t>
    <rPh sb="11" eb="12">
      <t>ミ</t>
    </rPh>
    <rPh sb="12" eb="14">
      <t>ケイカク</t>
    </rPh>
    <phoneticPr fontId="16"/>
  </si>
  <si>
    <t>就移養成３３・期間超</t>
  </si>
  <si>
    <t>就移養成３３・未計画１・期間超</t>
    <rPh sb="7" eb="8">
      <t>ミ</t>
    </rPh>
    <rPh sb="8" eb="10">
      <t>ケイカク</t>
    </rPh>
    <phoneticPr fontId="16"/>
  </si>
  <si>
    <t>就移養成３３・未計画２・期間超</t>
    <rPh sb="7" eb="8">
      <t>ミ</t>
    </rPh>
    <rPh sb="8" eb="10">
      <t>ケイカク</t>
    </rPh>
    <phoneticPr fontId="16"/>
  </si>
  <si>
    <t>就移養成３３・地公体・期間超</t>
    <rPh sb="7" eb="8">
      <t>チ</t>
    </rPh>
    <rPh sb="8" eb="9">
      <t>コウ</t>
    </rPh>
    <rPh sb="9" eb="10">
      <t>カラダ</t>
    </rPh>
    <phoneticPr fontId="16"/>
  </si>
  <si>
    <t>就移養成３３・地公体・未計画１・期間超</t>
    <rPh sb="11" eb="12">
      <t>ミ</t>
    </rPh>
    <rPh sb="12" eb="14">
      <t>ケイカク</t>
    </rPh>
    <phoneticPr fontId="16"/>
  </si>
  <si>
    <t>就移養成３３・地公体・未計画２・期間超</t>
    <rPh sb="11" eb="12">
      <t>ミ</t>
    </rPh>
    <rPh sb="12" eb="14">
      <t>ケイカク</t>
    </rPh>
    <phoneticPr fontId="16"/>
  </si>
  <si>
    <t>就移養成３４</t>
  </si>
  <si>
    <t>就移養成３４・未計画１</t>
    <rPh sb="7" eb="8">
      <t>ミ</t>
    </rPh>
    <rPh sb="8" eb="10">
      <t>ケイカク</t>
    </rPh>
    <phoneticPr fontId="16"/>
  </si>
  <si>
    <t>就移養成３４・未計画２</t>
    <rPh sb="7" eb="8">
      <t>ミ</t>
    </rPh>
    <rPh sb="8" eb="10">
      <t>ケイカク</t>
    </rPh>
    <phoneticPr fontId="16"/>
  </si>
  <si>
    <t>就移養成３４・地公体</t>
    <rPh sb="7" eb="8">
      <t>チ</t>
    </rPh>
    <rPh sb="8" eb="9">
      <t>コウ</t>
    </rPh>
    <rPh sb="9" eb="10">
      <t>カラダ</t>
    </rPh>
    <phoneticPr fontId="16"/>
  </si>
  <si>
    <t>就移養成３４・地公体・未計画１</t>
    <rPh sb="11" eb="12">
      <t>ミ</t>
    </rPh>
    <rPh sb="12" eb="14">
      <t>ケイカク</t>
    </rPh>
    <phoneticPr fontId="16"/>
  </si>
  <si>
    <t>就移養成３４・地公体・未計画２</t>
    <rPh sb="11" eb="12">
      <t>ミ</t>
    </rPh>
    <rPh sb="12" eb="14">
      <t>ケイカク</t>
    </rPh>
    <phoneticPr fontId="16"/>
  </si>
  <si>
    <t>就移養成３４・期間超</t>
  </si>
  <si>
    <t>就移養成３４・未計画１・期間超</t>
    <rPh sb="7" eb="8">
      <t>ミ</t>
    </rPh>
    <rPh sb="8" eb="10">
      <t>ケイカク</t>
    </rPh>
    <phoneticPr fontId="16"/>
  </si>
  <si>
    <t>就移養成３４・未計画２・期間超</t>
    <rPh sb="7" eb="8">
      <t>ミ</t>
    </rPh>
    <rPh sb="8" eb="10">
      <t>ケイカク</t>
    </rPh>
    <phoneticPr fontId="16"/>
  </si>
  <si>
    <t>就移養成３４・地公体・期間超</t>
    <rPh sb="7" eb="8">
      <t>チ</t>
    </rPh>
    <rPh sb="8" eb="9">
      <t>コウ</t>
    </rPh>
    <rPh sb="9" eb="10">
      <t>カラダ</t>
    </rPh>
    <phoneticPr fontId="16"/>
  </si>
  <si>
    <t>就移養成３４・地公体・未計画１・期間超</t>
    <rPh sb="11" eb="12">
      <t>ミ</t>
    </rPh>
    <rPh sb="12" eb="14">
      <t>ケイカク</t>
    </rPh>
    <phoneticPr fontId="16"/>
  </si>
  <si>
    <t>就移養成３４・地公体・未計画２・期間超</t>
    <rPh sb="11" eb="12">
      <t>ミ</t>
    </rPh>
    <rPh sb="12" eb="14">
      <t>ケイカク</t>
    </rPh>
    <phoneticPr fontId="16"/>
  </si>
  <si>
    <t>就移養成３５</t>
  </si>
  <si>
    <t>就移養成３５・未計画１</t>
    <rPh sb="7" eb="8">
      <t>ミ</t>
    </rPh>
    <rPh sb="8" eb="10">
      <t>ケイカク</t>
    </rPh>
    <phoneticPr fontId="16"/>
  </si>
  <si>
    <t>就移養成３５・未計画２</t>
    <rPh sb="7" eb="8">
      <t>ミ</t>
    </rPh>
    <rPh sb="8" eb="10">
      <t>ケイカク</t>
    </rPh>
    <phoneticPr fontId="16"/>
  </si>
  <si>
    <t>就移養成３５・地公体</t>
    <rPh sb="7" eb="8">
      <t>チ</t>
    </rPh>
    <rPh sb="8" eb="9">
      <t>コウ</t>
    </rPh>
    <rPh sb="9" eb="10">
      <t>カラダ</t>
    </rPh>
    <phoneticPr fontId="16"/>
  </si>
  <si>
    <t>就移養成３５・地公体・未計画１</t>
    <rPh sb="11" eb="12">
      <t>ミ</t>
    </rPh>
    <rPh sb="12" eb="14">
      <t>ケイカク</t>
    </rPh>
    <phoneticPr fontId="16"/>
  </si>
  <si>
    <t>就移養成３５・地公体・未計画２</t>
    <rPh sb="11" eb="12">
      <t>ミ</t>
    </rPh>
    <rPh sb="12" eb="14">
      <t>ケイカク</t>
    </rPh>
    <phoneticPr fontId="16"/>
  </si>
  <si>
    <t>就移養成３５・期間超</t>
  </si>
  <si>
    <t>就移養成３５・未計画１・期間超</t>
    <rPh sb="7" eb="8">
      <t>ミ</t>
    </rPh>
    <rPh sb="8" eb="10">
      <t>ケイカク</t>
    </rPh>
    <phoneticPr fontId="16"/>
  </si>
  <si>
    <t>就移養成３５・未計画２・期間超</t>
    <rPh sb="7" eb="8">
      <t>ミ</t>
    </rPh>
    <rPh sb="8" eb="10">
      <t>ケイカク</t>
    </rPh>
    <phoneticPr fontId="16"/>
  </si>
  <si>
    <t>就移養成３５・地公体・期間超</t>
    <rPh sb="7" eb="8">
      <t>チ</t>
    </rPh>
    <rPh sb="8" eb="9">
      <t>コウ</t>
    </rPh>
    <rPh sb="9" eb="10">
      <t>カラダ</t>
    </rPh>
    <phoneticPr fontId="16"/>
  </si>
  <si>
    <t>就移養成３５・地公体・未計画１・期間超</t>
    <rPh sb="11" eb="12">
      <t>ミ</t>
    </rPh>
    <rPh sb="12" eb="14">
      <t>ケイカク</t>
    </rPh>
    <phoneticPr fontId="16"/>
  </si>
  <si>
    <t>就移養成３５・地公体・未計画２・期間超</t>
    <rPh sb="11" eb="12">
      <t>ミ</t>
    </rPh>
    <rPh sb="12" eb="14">
      <t>ケイカク</t>
    </rPh>
    <phoneticPr fontId="16"/>
  </si>
  <si>
    <t>就移養成３６</t>
  </si>
  <si>
    <t>就移養成３６・未計画１</t>
    <rPh sb="7" eb="8">
      <t>ミ</t>
    </rPh>
    <rPh sb="8" eb="10">
      <t>ケイカク</t>
    </rPh>
    <phoneticPr fontId="16"/>
  </si>
  <si>
    <t>就移養成３６・未計画２</t>
    <rPh sb="7" eb="8">
      <t>ミ</t>
    </rPh>
    <rPh sb="8" eb="10">
      <t>ケイカク</t>
    </rPh>
    <phoneticPr fontId="16"/>
  </si>
  <si>
    <t>就移養成３６・地公体</t>
    <rPh sb="7" eb="8">
      <t>チ</t>
    </rPh>
    <rPh sb="8" eb="9">
      <t>コウ</t>
    </rPh>
    <rPh sb="9" eb="10">
      <t>カラダ</t>
    </rPh>
    <phoneticPr fontId="16"/>
  </si>
  <si>
    <t>就移養成３６・地公体・未計画１</t>
    <rPh sb="11" eb="12">
      <t>ミ</t>
    </rPh>
    <rPh sb="12" eb="14">
      <t>ケイカク</t>
    </rPh>
    <phoneticPr fontId="16"/>
  </si>
  <si>
    <t>就移養成３６・地公体・未計画２</t>
    <rPh sb="11" eb="12">
      <t>ミ</t>
    </rPh>
    <rPh sb="12" eb="14">
      <t>ケイカク</t>
    </rPh>
    <phoneticPr fontId="16"/>
  </si>
  <si>
    <t>就移養成３６・期間超</t>
  </si>
  <si>
    <t>就移養成３６・未計画１・期間超</t>
    <rPh sb="7" eb="8">
      <t>ミ</t>
    </rPh>
    <rPh sb="8" eb="10">
      <t>ケイカク</t>
    </rPh>
    <phoneticPr fontId="16"/>
  </si>
  <si>
    <t>就移養成３６・未計画２・期間超</t>
    <rPh sb="7" eb="8">
      <t>ミ</t>
    </rPh>
    <rPh sb="8" eb="10">
      <t>ケイカク</t>
    </rPh>
    <phoneticPr fontId="16"/>
  </si>
  <si>
    <t>就移養成３６・地公体・期間超</t>
    <rPh sb="7" eb="8">
      <t>チ</t>
    </rPh>
    <rPh sb="8" eb="9">
      <t>コウ</t>
    </rPh>
    <rPh sb="9" eb="10">
      <t>カラダ</t>
    </rPh>
    <phoneticPr fontId="16"/>
  </si>
  <si>
    <t>就移養成３６・地公体・未計画１・期間超</t>
    <rPh sb="11" eb="12">
      <t>ミ</t>
    </rPh>
    <rPh sb="12" eb="14">
      <t>ケイカク</t>
    </rPh>
    <phoneticPr fontId="16"/>
  </si>
  <si>
    <t>就移養成３６・地公体・未計画２・期間超</t>
    <rPh sb="11" eb="12">
      <t>ミ</t>
    </rPh>
    <rPh sb="12" eb="14">
      <t>ケイカク</t>
    </rPh>
    <phoneticPr fontId="16"/>
  </si>
  <si>
    <t>就移養成３７</t>
  </si>
  <si>
    <t>就移養成３７・未計画１</t>
    <rPh sb="7" eb="8">
      <t>ミ</t>
    </rPh>
    <rPh sb="8" eb="10">
      <t>ケイカク</t>
    </rPh>
    <phoneticPr fontId="16"/>
  </si>
  <si>
    <t>就移養成３７・未計画２</t>
    <rPh sb="7" eb="8">
      <t>ミ</t>
    </rPh>
    <rPh sb="8" eb="10">
      <t>ケイカク</t>
    </rPh>
    <phoneticPr fontId="16"/>
  </si>
  <si>
    <t>就移養成３７・地公体</t>
    <rPh sb="7" eb="8">
      <t>チ</t>
    </rPh>
    <rPh sb="8" eb="9">
      <t>コウ</t>
    </rPh>
    <rPh sb="9" eb="10">
      <t>カラダ</t>
    </rPh>
    <phoneticPr fontId="16"/>
  </si>
  <si>
    <t>就移養成３７・地公体・未計画１</t>
    <rPh sb="11" eb="12">
      <t>ミ</t>
    </rPh>
    <rPh sb="12" eb="14">
      <t>ケイカク</t>
    </rPh>
    <phoneticPr fontId="16"/>
  </si>
  <si>
    <t>就移養成３７・地公体・未計画２</t>
    <rPh sb="11" eb="12">
      <t>ミ</t>
    </rPh>
    <rPh sb="12" eb="14">
      <t>ケイカク</t>
    </rPh>
    <phoneticPr fontId="16"/>
  </si>
  <si>
    <t>就移養成３７・期間超</t>
  </si>
  <si>
    <t>就移養成３７・未計画１・期間超</t>
    <rPh sb="7" eb="8">
      <t>ミ</t>
    </rPh>
    <rPh sb="8" eb="10">
      <t>ケイカク</t>
    </rPh>
    <phoneticPr fontId="16"/>
  </si>
  <si>
    <t>就移養成３７・未計画２・期間超</t>
    <rPh sb="7" eb="8">
      <t>ミ</t>
    </rPh>
    <rPh sb="8" eb="10">
      <t>ケイカク</t>
    </rPh>
    <phoneticPr fontId="16"/>
  </si>
  <si>
    <t>就移養成３７・地公体・期間超</t>
    <rPh sb="7" eb="8">
      <t>チ</t>
    </rPh>
    <rPh sb="8" eb="9">
      <t>コウ</t>
    </rPh>
    <rPh sb="9" eb="10">
      <t>カラダ</t>
    </rPh>
    <phoneticPr fontId="16"/>
  </si>
  <si>
    <t>就移養成３７・地公体・未計画１・期間超</t>
    <rPh sb="11" eb="12">
      <t>ミ</t>
    </rPh>
    <rPh sb="12" eb="14">
      <t>ケイカク</t>
    </rPh>
    <phoneticPr fontId="16"/>
  </si>
  <si>
    <t>就移養成３７・地公体・未計画２・期間超</t>
    <rPh sb="11" eb="12">
      <t>ミ</t>
    </rPh>
    <rPh sb="12" eb="14">
      <t>ケイカク</t>
    </rPh>
    <phoneticPr fontId="16"/>
  </si>
  <si>
    <t>就移養成４１</t>
  </si>
  <si>
    <t>就移養成４１・未計画１</t>
    <rPh sb="7" eb="8">
      <t>ミ</t>
    </rPh>
    <rPh sb="8" eb="10">
      <t>ケイカク</t>
    </rPh>
    <phoneticPr fontId="16"/>
  </si>
  <si>
    <t>就移養成４１・未計画２</t>
    <rPh sb="7" eb="8">
      <t>ミ</t>
    </rPh>
    <rPh sb="8" eb="10">
      <t>ケイカク</t>
    </rPh>
    <phoneticPr fontId="16"/>
  </si>
  <si>
    <t>就移養成４１・地公体</t>
    <rPh sb="7" eb="8">
      <t>チ</t>
    </rPh>
    <rPh sb="8" eb="9">
      <t>コウ</t>
    </rPh>
    <rPh sb="9" eb="10">
      <t>カラダ</t>
    </rPh>
    <phoneticPr fontId="16"/>
  </si>
  <si>
    <t>就移養成４１・地公体・未計画１</t>
    <rPh sb="11" eb="12">
      <t>ミ</t>
    </rPh>
    <rPh sb="12" eb="14">
      <t>ケイカク</t>
    </rPh>
    <phoneticPr fontId="16"/>
  </si>
  <si>
    <t>就移養成４１・地公体・未計画２</t>
    <rPh sb="11" eb="12">
      <t>ミ</t>
    </rPh>
    <rPh sb="12" eb="14">
      <t>ケイカク</t>
    </rPh>
    <phoneticPr fontId="16"/>
  </si>
  <si>
    <t>就移養成４１・期間超</t>
  </si>
  <si>
    <t>就移養成４１・未計画１・期間超</t>
    <rPh sb="7" eb="8">
      <t>ミ</t>
    </rPh>
    <rPh sb="8" eb="10">
      <t>ケイカク</t>
    </rPh>
    <phoneticPr fontId="16"/>
  </si>
  <si>
    <t>就移養成４１・未計画２・期間超</t>
    <rPh sb="7" eb="8">
      <t>ミ</t>
    </rPh>
    <rPh sb="8" eb="10">
      <t>ケイカク</t>
    </rPh>
    <phoneticPr fontId="16"/>
  </si>
  <si>
    <t>就移養成４１・地公体・期間超</t>
    <rPh sb="7" eb="8">
      <t>チ</t>
    </rPh>
    <rPh sb="8" eb="9">
      <t>コウ</t>
    </rPh>
    <rPh sb="9" eb="10">
      <t>カラダ</t>
    </rPh>
    <phoneticPr fontId="16"/>
  </si>
  <si>
    <t>就移養成４１・地公体・未計画１・期間超</t>
    <rPh sb="11" eb="12">
      <t>ミ</t>
    </rPh>
    <rPh sb="12" eb="14">
      <t>ケイカク</t>
    </rPh>
    <phoneticPr fontId="16"/>
  </si>
  <si>
    <t>就移養成４１・地公体・未計画２・期間超</t>
    <rPh sb="11" eb="12">
      <t>ミ</t>
    </rPh>
    <rPh sb="12" eb="14">
      <t>ケイカク</t>
    </rPh>
    <phoneticPr fontId="16"/>
  </si>
  <si>
    <t>就移養成４２</t>
  </si>
  <si>
    <t>就移養成４２・未計画１</t>
    <rPh sb="7" eb="8">
      <t>ミ</t>
    </rPh>
    <rPh sb="8" eb="10">
      <t>ケイカク</t>
    </rPh>
    <phoneticPr fontId="16"/>
  </si>
  <si>
    <t>就移養成４２・未計画２</t>
    <rPh sb="7" eb="8">
      <t>ミ</t>
    </rPh>
    <rPh sb="8" eb="10">
      <t>ケイカク</t>
    </rPh>
    <phoneticPr fontId="16"/>
  </si>
  <si>
    <t>就移養成４２・地公体</t>
    <rPh sb="7" eb="8">
      <t>チ</t>
    </rPh>
    <rPh sb="8" eb="9">
      <t>コウ</t>
    </rPh>
    <rPh sb="9" eb="10">
      <t>カラダ</t>
    </rPh>
    <phoneticPr fontId="16"/>
  </si>
  <si>
    <t>就移養成４２・地公体・未計画１</t>
    <rPh sb="11" eb="12">
      <t>ミ</t>
    </rPh>
    <rPh sb="12" eb="14">
      <t>ケイカク</t>
    </rPh>
    <phoneticPr fontId="16"/>
  </si>
  <si>
    <t>就移養成４２・地公体・未計画２</t>
    <rPh sb="11" eb="12">
      <t>ミ</t>
    </rPh>
    <rPh sb="12" eb="14">
      <t>ケイカク</t>
    </rPh>
    <phoneticPr fontId="16"/>
  </si>
  <si>
    <t>就移養成４２・期間超</t>
  </si>
  <si>
    <t>就移養成４２・未計画１・期間超</t>
    <rPh sb="7" eb="8">
      <t>ミ</t>
    </rPh>
    <rPh sb="8" eb="10">
      <t>ケイカク</t>
    </rPh>
    <phoneticPr fontId="16"/>
  </si>
  <si>
    <t>就移養成４２・未計画２・期間超</t>
    <rPh sb="7" eb="8">
      <t>ミ</t>
    </rPh>
    <rPh sb="8" eb="10">
      <t>ケイカク</t>
    </rPh>
    <phoneticPr fontId="16"/>
  </si>
  <si>
    <t>就移養成４２・地公体・期間超</t>
    <rPh sb="7" eb="8">
      <t>チ</t>
    </rPh>
    <rPh sb="8" eb="9">
      <t>コウ</t>
    </rPh>
    <rPh sb="9" eb="10">
      <t>カラダ</t>
    </rPh>
    <phoneticPr fontId="16"/>
  </si>
  <si>
    <t>就移養成４２・地公体・未計画１・期間超</t>
    <rPh sb="11" eb="12">
      <t>ミ</t>
    </rPh>
    <rPh sb="12" eb="14">
      <t>ケイカク</t>
    </rPh>
    <phoneticPr fontId="16"/>
  </si>
  <si>
    <t>就移養成４２・地公体・未計画２・期間超</t>
    <rPh sb="11" eb="12">
      <t>ミ</t>
    </rPh>
    <rPh sb="12" eb="14">
      <t>ケイカク</t>
    </rPh>
    <phoneticPr fontId="16"/>
  </si>
  <si>
    <t>就移養成４３</t>
  </si>
  <si>
    <t>就移養成４３・未計画１</t>
    <rPh sb="7" eb="8">
      <t>ミ</t>
    </rPh>
    <rPh sb="8" eb="10">
      <t>ケイカク</t>
    </rPh>
    <phoneticPr fontId="16"/>
  </si>
  <si>
    <t>就移養成４３・未計画２</t>
    <rPh sb="7" eb="8">
      <t>ミ</t>
    </rPh>
    <rPh sb="8" eb="10">
      <t>ケイカク</t>
    </rPh>
    <phoneticPr fontId="16"/>
  </si>
  <si>
    <t>就移養成４３・地公体</t>
    <rPh sb="7" eb="8">
      <t>チ</t>
    </rPh>
    <rPh sb="8" eb="9">
      <t>コウ</t>
    </rPh>
    <rPh sb="9" eb="10">
      <t>カラダ</t>
    </rPh>
    <phoneticPr fontId="16"/>
  </si>
  <si>
    <t>就移養成４３・地公体・未計画１</t>
    <rPh sb="11" eb="12">
      <t>ミ</t>
    </rPh>
    <rPh sb="12" eb="14">
      <t>ケイカク</t>
    </rPh>
    <phoneticPr fontId="16"/>
  </si>
  <si>
    <t>就移養成４３・地公体・未計画２</t>
    <rPh sb="11" eb="12">
      <t>ミ</t>
    </rPh>
    <rPh sb="12" eb="14">
      <t>ケイカク</t>
    </rPh>
    <phoneticPr fontId="16"/>
  </si>
  <si>
    <t>就移養成４３・期間超</t>
  </si>
  <si>
    <t>就移養成４３・未計画１・期間超</t>
    <rPh sb="7" eb="8">
      <t>ミ</t>
    </rPh>
    <rPh sb="8" eb="10">
      <t>ケイカク</t>
    </rPh>
    <phoneticPr fontId="16"/>
  </si>
  <si>
    <t>就移養成４３・未計画２・期間超</t>
    <rPh sb="7" eb="8">
      <t>ミ</t>
    </rPh>
    <rPh sb="8" eb="10">
      <t>ケイカク</t>
    </rPh>
    <phoneticPr fontId="16"/>
  </si>
  <si>
    <t>就移養成４３・地公体・期間超</t>
    <rPh sb="7" eb="8">
      <t>チ</t>
    </rPh>
    <rPh sb="8" eb="9">
      <t>コウ</t>
    </rPh>
    <rPh sb="9" eb="10">
      <t>カラダ</t>
    </rPh>
    <phoneticPr fontId="16"/>
  </si>
  <si>
    <t>就移養成４３・地公体・未計画１・期間超</t>
    <rPh sb="11" eb="12">
      <t>ミ</t>
    </rPh>
    <rPh sb="12" eb="14">
      <t>ケイカク</t>
    </rPh>
    <phoneticPr fontId="16"/>
  </si>
  <si>
    <t>就移養成４３・地公体・未計画２・期間超</t>
    <rPh sb="11" eb="12">
      <t>ミ</t>
    </rPh>
    <rPh sb="12" eb="14">
      <t>ケイカク</t>
    </rPh>
    <phoneticPr fontId="16"/>
  </si>
  <si>
    <t>就移養成４４</t>
  </si>
  <si>
    <t>就移養成４４・未計画１</t>
    <rPh sb="7" eb="8">
      <t>ミ</t>
    </rPh>
    <rPh sb="8" eb="10">
      <t>ケイカク</t>
    </rPh>
    <phoneticPr fontId="16"/>
  </si>
  <si>
    <t>就移養成４４・未計画２</t>
    <rPh sb="7" eb="8">
      <t>ミ</t>
    </rPh>
    <rPh sb="8" eb="10">
      <t>ケイカク</t>
    </rPh>
    <phoneticPr fontId="16"/>
  </si>
  <si>
    <t>就移養成４４・地公体</t>
    <rPh sb="7" eb="8">
      <t>チ</t>
    </rPh>
    <rPh sb="8" eb="9">
      <t>コウ</t>
    </rPh>
    <rPh sb="9" eb="10">
      <t>カラダ</t>
    </rPh>
    <phoneticPr fontId="16"/>
  </si>
  <si>
    <t>就移養成４４・地公体・未計画１</t>
    <rPh sb="11" eb="12">
      <t>ミ</t>
    </rPh>
    <rPh sb="12" eb="14">
      <t>ケイカク</t>
    </rPh>
    <phoneticPr fontId="16"/>
  </si>
  <si>
    <t>就移養成４４・地公体・未計画２</t>
    <rPh sb="11" eb="12">
      <t>ミ</t>
    </rPh>
    <rPh sb="12" eb="14">
      <t>ケイカク</t>
    </rPh>
    <phoneticPr fontId="16"/>
  </si>
  <si>
    <t>就移養成４４・期間超</t>
  </si>
  <si>
    <t>就移養成４４・未計画１・期間超</t>
    <rPh sb="7" eb="8">
      <t>ミ</t>
    </rPh>
    <rPh sb="8" eb="10">
      <t>ケイカク</t>
    </rPh>
    <phoneticPr fontId="16"/>
  </si>
  <si>
    <t>就移養成４４・未計画２・期間超</t>
    <rPh sb="7" eb="8">
      <t>ミ</t>
    </rPh>
    <rPh sb="8" eb="10">
      <t>ケイカク</t>
    </rPh>
    <phoneticPr fontId="16"/>
  </si>
  <si>
    <t>就移養成４４・地公体・期間超</t>
    <rPh sb="7" eb="8">
      <t>チ</t>
    </rPh>
    <rPh sb="8" eb="9">
      <t>コウ</t>
    </rPh>
    <rPh sb="9" eb="10">
      <t>カラダ</t>
    </rPh>
    <phoneticPr fontId="16"/>
  </si>
  <si>
    <t>就移養成４４・地公体・未計画１・期間超</t>
    <rPh sb="11" eb="12">
      <t>ミ</t>
    </rPh>
    <rPh sb="12" eb="14">
      <t>ケイカク</t>
    </rPh>
    <phoneticPr fontId="16"/>
  </si>
  <si>
    <t>就移養成４４・地公体・未計画２・期間超</t>
    <rPh sb="11" eb="12">
      <t>ミ</t>
    </rPh>
    <rPh sb="12" eb="14">
      <t>ケイカク</t>
    </rPh>
    <phoneticPr fontId="16"/>
  </si>
  <si>
    <t>就移養成４５</t>
  </si>
  <si>
    <t>就移養成４５・未計画１</t>
    <rPh sb="7" eb="8">
      <t>ミ</t>
    </rPh>
    <rPh sb="8" eb="10">
      <t>ケイカク</t>
    </rPh>
    <phoneticPr fontId="16"/>
  </si>
  <si>
    <t>就移養成４５・未計画２</t>
    <rPh sb="7" eb="8">
      <t>ミ</t>
    </rPh>
    <rPh sb="8" eb="10">
      <t>ケイカク</t>
    </rPh>
    <phoneticPr fontId="16"/>
  </si>
  <si>
    <t>就移養成４５・地公体</t>
    <rPh sb="7" eb="8">
      <t>チ</t>
    </rPh>
    <rPh sb="8" eb="9">
      <t>コウ</t>
    </rPh>
    <rPh sb="9" eb="10">
      <t>カラダ</t>
    </rPh>
    <phoneticPr fontId="16"/>
  </si>
  <si>
    <t>就移養成４５・地公体・未計画１</t>
    <rPh sb="11" eb="12">
      <t>ミ</t>
    </rPh>
    <rPh sb="12" eb="14">
      <t>ケイカク</t>
    </rPh>
    <phoneticPr fontId="16"/>
  </si>
  <si>
    <t>就移養成４５・地公体・未計画２</t>
    <rPh sb="11" eb="12">
      <t>ミ</t>
    </rPh>
    <rPh sb="12" eb="14">
      <t>ケイカク</t>
    </rPh>
    <phoneticPr fontId="16"/>
  </si>
  <si>
    <t>就移養成４５・期間超</t>
  </si>
  <si>
    <t>就移養成４５・未計画１・期間超</t>
    <rPh sb="7" eb="8">
      <t>ミ</t>
    </rPh>
    <rPh sb="8" eb="10">
      <t>ケイカク</t>
    </rPh>
    <phoneticPr fontId="16"/>
  </si>
  <si>
    <t>就移養成４５・未計画２・期間超</t>
    <rPh sb="7" eb="8">
      <t>ミ</t>
    </rPh>
    <rPh sb="8" eb="10">
      <t>ケイカク</t>
    </rPh>
    <phoneticPr fontId="16"/>
  </si>
  <si>
    <t>就移養成４５・地公体・期間超</t>
    <rPh sb="7" eb="8">
      <t>チ</t>
    </rPh>
    <rPh sb="8" eb="9">
      <t>コウ</t>
    </rPh>
    <rPh sb="9" eb="10">
      <t>カラダ</t>
    </rPh>
    <phoneticPr fontId="16"/>
  </si>
  <si>
    <t>就移養成４５・地公体・未計画１・期間超</t>
    <rPh sb="11" eb="12">
      <t>ミ</t>
    </rPh>
    <rPh sb="12" eb="14">
      <t>ケイカク</t>
    </rPh>
    <phoneticPr fontId="16"/>
  </si>
  <si>
    <t>就移養成４５・地公体・未計画２・期間超</t>
    <rPh sb="11" eb="12">
      <t>ミ</t>
    </rPh>
    <rPh sb="12" eb="14">
      <t>ケイカク</t>
    </rPh>
    <phoneticPr fontId="16"/>
  </si>
  <si>
    <t>就移養成４６</t>
  </si>
  <si>
    <t>就移養成４６・未計画１</t>
    <rPh sb="7" eb="8">
      <t>ミ</t>
    </rPh>
    <rPh sb="8" eb="10">
      <t>ケイカク</t>
    </rPh>
    <phoneticPr fontId="16"/>
  </si>
  <si>
    <t>就移養成４６・未計画２</t>
    <rPh sb="7" eb="8">
      <t>ミ</t>
    </rPh>
    <rPh sb="8" eb="10">
      <t>ケイカク</t>
    </rPh>
    <phoneticPr fontId="16"/>
  </si>
  <si>
    <t>就移養成４６・地公体</t>
    <rPh sb="7" eb="8">
      <t>チ</t>
    </rPh>
    <rPh sb="8" eb="9">
      <t>コウ</t>
    </rPh>
    <rPh sb="9" eb="10">
      <t>カラダ</t>
    </rPh>
    <phoneticPr fontId="16"/>
  </si>
  <si>
    <t>就移養成４６・地公体・未計画１</t>
    <rPh sb="11" eb="12">
      <t>ミ</t>
    </rPh>
    <rPh sb="12" eb="14">
      <t>ケイカク</t>
    </rPh>
    <phoneticPr fontId="16"/>
  </si>
  <si>
    <t>就移養成４６・地公体・未計画２</t>
    <rPh sb="11" eb="12">
      <t>ミ</t>
    </rPh>
    <rPh sb="12" eb="14">
      <t>ケイカク</t>
    </rPh>
    <phoneticPr fontId="16"/>
  </si>
  <si>
    <t>就移養成４６・期間超</t>
  </si>
  <si>
    <t>就移養成４６・未計画１・期間超</t>
    <rPh sb="7" eb="8">
      <t>ミ</t>
    </rPh>
    <rPh sb="8" eb="10">
      <t>ケイカク</t>
    </rPh>
    <phoneticPr fontId="16"/>
  </si>
  <si>
    <t>就移養成４６・未計画２・期間超</t>
    <rPh sb="7" eb="8">
      <t>ミ</t>
    </rPh>
    <rPh sb="8" eb="10">
      <t>ケイカク</t>
    </rPh>
    <phoneticPr fontId="16"/>
  </si>
  <si>
    <t>就移養成４６・地公体・期間超</t>
    <rPh sb="7" eb="8">
      <t>チ</t>
    </rPh>
    <rPh sb="8" eb="9">
      <t>コウ</t>
    </rPh>
    <rPh sb="9" eb="10">
      <t>カラダ</t>
    </rPh>
    <phoneticPr fontId="16"/>
  </si>
  <si>
    <t>就移養成４６・地公体・未計画１・期間超</t>
    <rPh sb="11" eb="12">
      <t>ミ</t>
    </rPh>
    <rPh sb="12" eb="14">
      <t>ケイカク</t>
    </rPh>
    <phoneticPr fontId="16"/>
  </si>
  <si>
    <t>就移養成４６・地公体・未計画２・期間超</t>
    <rPh sb="11" eb="12">
      <t>ミ</t>
    </rPh>
    <rPh sb="12" eb="14">
      <t>ケイカク</t>
    </rPh>
    <phoneticPr fontId="16"/>
  </si>
  <si>
    <t>就移養成４７</t>
  </si>
  <si>
    <t>就移養成４７・未計画１</t>
    <rPh sb="7" eb="8">
      <t>ミ</t>
    </rPh>
    <rPh sb="8" eb="10">
      <t>ケイカク</t>
    </rPh>
    <phoneticPr fontId="16"/>
  </si>
  <si>
    <t>就移養成４７・未計画２</t>
    <rPh sb="7" eb="8">
      <t>ミ</t>
    </rPh>
    <rPh sb="8" eb="10">
      <t>ケイカク</t>
    </rPh>
    <phoneticPr fontId="16"/>
  </si>
  <si>
    <t>就移養成４７・地公体</t>
    <rPh sb="7" eb="8">
      <t>チ</t>
    </rPh>
    <rPh sb="8" eb="9">
      <t>コウ</t>
    </rPh>
    <rPh sb="9" eb="10">
      <t>カラダ</t>
    </rPh>
    <phoneticPr fontId="16"/>
  </si>
  <si>
    <t>就移養成４７・地公体・未計画１</t>
    <rPh sb="11" eb="12">
      <t>ミ</t>
    </rPh>
    <rPh sb="12" eb="14">
      <t>ケイカク</t>
    </rPh>
    <phoneticPr fontId="16"/>
  </si>
  <si>
    <t>就移養成４７・地公体・未計画２</t>
    <rPh sb="11" eb="12">
      <t>ミ</t>
    </rPh>
    <rPh sb="12" eb="14">
      <t>ケイカク</t>
    </rPh>
    <phoneticPr fontId="16"/>
  </si>
  <si>
    <t>就移養成４７・期間超</t>
  </si>
  <si>
    <t>就移養成４７・未計画１・期間超</t>
    <rPh sb="7" eb="8">
      <t>ミ</t>
    </rPh>
    <rPh sb="8" eb="10">
      <t>ケイカク</t>
    </rPh>
    <phoneticPr fontId="16"/>
  </si>
  <si>
    <t>就移養成４７・未計画２・期間超</t>
    <rPh sb="7" eb="8">
      <t>ミ</t>
    </rPh>
    <rPh sb="8" eb="10">
      <t>ケイカク</t>
    </rPh>
    <phoneticPr fontId="16"/>
  </si>
  <si>
    <t>就移養成４７・地公体・期間超</t>
    <rPh sb="7" eb="8">
      <t>チ</t>
    </rPh>
    <rPh sb="8" eb="9">
      <t>コウ</t>
    </rPh>
    <rPh sb="9" eb="10">
      <t>カラダ</t>
    </rPh>
    <phoneticPr fontId="16"/>
  </si>
  <si>
    <t>就移養成４７・地公体・未計画１・期間超</t>
    <rPh sb="11" eb="12">
      <t>ミ</t>
    </rPh>
    <rPh sb="12" eb="14">
      <t>ケイカク</t>
    </rPh>
    <phoneticPr fontId="16"/>
  </si>
  <si>
    <t>就移養成４７・地公体・未計画２・期間超</t>
    <rPh sb="11" eb="12">
      <t>ミ</t>
    </rPh>
    <rPh sb="12" eb="14">
      <t>ケイカク</t>
    </rPh>
    <phoneticPr fontId="16"/>
  </si>
  <si>
    <t>就移養成５１</t>
  </si>
  <si>
    <t>就移養成５１・未計画１</t>
    <rPh sb="7" eb="8">
      <t>ミ</t>
    </rPh>
    <rPh sb="8" eb="10">
      <t>ケイカク</t>
    </rPh>
    <phoneticPr fontId="16"/>
  </si>
  <si>
    <t>就移養成５１・未計画２</t>
    <rPh sb="7" eb="8">
      <t>ミ</t>
    </rPh>
    <rPh sb="8" eb="10">
      <t>ケイカク</t>
    </rPh>
    <phoneticPr fontId="16"/>
  </si>
  <si>
    <t>就移養成５１・地公体</t>
    <rPh sb="7" eb="8">
      <t>チ</t>
    </rPh>
    <rPh sb="8" eb="9">
      <t>コウ</t>
    </rPh>
    <rPh sb="9" eb="10">
      <t>カラダ</t>
    </rPh>
    <phoneticPr fontId="16"/>
  </si>
  <si>
    <t>就移養成５１・地公体・未計画１</t>
    <rPh sb="11" eb="12">
      <t>ミ</t>
    </rPh>
    <rPh sb="12" eb="14">
      <t>ケイカク</t>
    </rPh>
    <phoneticPr fontId="16"/>
  </si>
  <si>
    <t>就移養成５１・地公体・未計画２</t>
    <rPh sb="11" eb="12">
      <t>ミ</t>
    </rPh>
    <rPh sb="12" eb="14">
      <t>ケイカク</t>
    </rPh>
    <phoneticPr fontId="16"/>
  </si>
  <si>
    <t>就移養成５１・期間超</t>
  </si>
  <si>
    <t>就移養成５１・未計画１・期間超</t>
    <rPh sb="7" eb="8">
      <t>ミ</t>
    </rPh>
    <rPh sb="8" eb="10">
      <t>ケイカク</t>
    </rPh>
    <phoneticPr fontId="16"/>
  </si>
  <si>
    <t>就移養成５１・未計画２・期間超</t>
    <rPh sb="7" eb="8">
      <t>ミ</t>
    </rPh>
    <rPh sb="8" eb="10">
      <t>ケイカク</t>
    </rPh>
    <phoneticPr fontId="16"/>
  </si>
  <si>
    <t>就移養成５１・地公体・期間超</t>
    <rPh sb="7" eb="8">
      <t>チ</t>
    </rPh>
    <rPh sb="8" eb="9">
      <t>コウ</t>
    </rPh>
    <rPh sb="9" eb="10">
      <t>カラダ</t>
    </rPh>
    <phoneticPr fontId="16"/>
  </si>
  <si>
    <t>就移養成５１・地公体・未計画１・期間超</t>
    <rPh sb="11" eb="12">
      <t>ミ</t>
    </rPh>
    <rPh sb="12" eb="14">
      <t>ケイカク</t>
    </rPh>
    <phoneticPr fontId="16"/>
  </si>
  <si>
    <t>就移養成５１・地公体・未計画２・期間超</t>
    <rPh sb="11" eb="12">
      <t>ミ</t>
    </rPh>
    <rPh sb="12" eb="14">
      <t>ケイカク</t>
    </rPh>
    <phoneticPr fontId="16"/>
  </si>
  <si>
    <t>就移養成５２</t>
  </si>
  <si>
    <t>就移養成５２・未計画１</t>
    <rPh sb="7" eb="8">
      <t>ミ</t>
    </rPh>
    <rPh sb="8" eb="10">
      <t>ケイカク</t>
    </rPh>
    <phoneticPr fontId="16"/>
  </si>
  <si>
    <t>就移養成５２・未計画２</t>
    <rPh sb="7" eb="8">
      <t>ミ</t>
    </rPh>
    <rPh sb="8" eb="10">
      <t>ケイカク</t>
    </rPh>
    <phoneticPr fontId="16"/>
  </si>
  <si>
    <t>就移養成５２・地公体</t>
    <rPh sb="7" eb="8">
      <t>チ</t>
    </rPh>
    <rPh sb="8" eb="9">
      <t>コウ</t>
    </rPh>
    <rPh sb="9" eb="10">
      <t>カラダ</t>
    </rPh>
    <phoneticPr fontId="16"/>
  </si>
  <si>
    <t>就移養成５２・地公体・未計画１</t>
    <rPh sb="11" eb="12">
      <t>ミ</t>
    </rPh>
    <rPh sb="12" eb="14">
      <t>ケイカク</t>
    </rPh>
    <phoneticPr fontId="16"/>
  </si>
  <si>
    <t>就移養成５２・地公体・未計画２</t>
    <rPh sb="11" eb="12">
      <t>ミ</t>
    </rPh>
    <rPh sb="12" eb="14">
      <t>ケイカク</t>
    </rPh>
    <phoneticPr fontId="16"/>
  </si>
  <si>
    <t>就移養成５２・期間超</t>
  </si>
  <si>
    <t>就移養成５２・未計画１・期間超</t>
    <rPh sb="7" eb="8">
      <t>ミ</t>
    </rPh>
    <rPh sb="8" eb="10">
      <t>ケイカク</t>
    </rPh>
    <phoneticPr fontId="16"/>
  </si>
  <si>
    <t>就移養成５２・未計画２・期間超</t>
    <rPh sb="7" eb="8">
      <t>ミ</t>
    </rPh>
    <rPh sb="8" eb="10">
      <t>ケイカク</t>
    </rPh>
    <phoneticPr fontId="16"/>
  </si>
  <si>
    <t>就移養成５２・地公体・期間超</t>
    <rPh sb="7" eb="8">
      <t>チ</t>
    </rPh>
    <rPh sb="8" eb="9">
      <t>コウ</t>
    </rPh>
    <rPh sb="9" eb="10">
      <t>カラダ</t>
    </rPh>
    <phoneticPr fontId="16"/>
  </si>
  <si>
    <t>就移養成５２・地公体・未計画１・期間超</t>
    <rPh sb="11" eb="12">
      <t>ミ</t>
    </rPh>
    <rPh sb="12" eb="14">
      <t>ケイカク</t>
    </rPh>
    <phoneticPr fontId="16"/>
  </si>
  <si>
    <t>就移養成５２・地公体・未計画２・期間超</t>
    <rPh sb="11" eb="12">
      <t>ミ</t>
    </rPh>
    <rPh sb="12" eb="14">
      <t>ケイカク</t>
    </rPh>
    <phoneticPr fontId="16"/>
  </si>
  <si>
    <t>就移養成５３</t>
  </si>
  <si>
    <t>就移養成５３・未計画１</t>
    <rPh sb="7" eb="8">
      <t>ミ</t>
    </rPh>
    <rPh sb="8" eb="10">
      <t>ケイカク</t>
    </rPh>
    <phoneticPr fontId="16"/>
  </si>
  <si>
    <t>就移養成５３・未計画２</t>
    <rPh sb="7" eb="8">
      <t>ミ</t>
    </rPh>
    <rPh sb="8" eb="10">
      <t>ケイカク</t>
    </rPh>
    <phoneticPr fontId="16"/>
  </si>
  <si>
    <t>就移養成５３・地公体</t>
    <rPh sb="7" eb="8">
      <t>チ</t>
    </rPh>
    <rPh sb="8" eb="9">
      <t>コウ</t>
    </rPh>
    <rPh sb="9" eb="10">
      <t>カラダ</t>
    </rPh>
    <phoneticPr fontId="16"/>
  </si>
  <si>
    <t>就移養成５３・地公体・未計画１</t>
    <rPh sb="11" eb="12">
      <t>ミ</t>
    </rPh>
    <rPh sb="12" eb="14">
      <t>ケイカク</t>
    </rPh>
    <phoneticPr fontId="16"/>
  </si>
  <si>
    <t>就移養成５３・地公体・未計画２</t>
    <rPh sb="11" eb="12">
      <t>ミ</t>
    </rPh>
    <rPh sb="12" eb="14">
      <t>ケイカク</t>
    </rPh>
    <phoneticPr fontId="16"/>
  </si>
  <si>
    <t>就移養成５３・期間超</t>
  </si>
  <si>
    <t>就移養成５３・未計画１・期間超</t>
    <rPh sb="7" eb="8">
      <t>ミ</t>
    </rPh>
    <rPh sb="8" eb="10">
      <t>ケイカク</t>
    </rPh>
    <phoneticPr fontId="16"/>
  </si>
  <si>
    <t>就移養成５３・未計画２・期間超</t>
    <rPh sb="7" eb="8">
      <t>ミ</t>
    </rPh>
    <rPh sb="8" eb="10">
      <t>ケイカク</t>
    </rPh>
    <phoneticPr fontId="16"/>
  </si>
  <si>
    <t>就移養成５３・地公体・期間超</t>
    <rPh sb="7" eb="8">
      <t>チ</t>
    </rPh>
    <rPh sb="8" eb="9">
      <t>コウ</t>
    </rPh>
    <rPh sb="9" eb="10">
      <t>カラダ</t>
    </rPh>
    <phoneticPr fontId="16"/>
  </si>
  <si>
    <t>就移養成５３・地公体・未計画１・期間超</t>
    <rPh sb="11" eb="12">
      <t>ミ</t>
    </rPh>
    <rPh sb="12" eb="14">
      <t>ケイカク</t>
    </rPh>
    <phoneticPr fontId="16"/>
  </si>
  <si>
    <t>就移養成５３・地公体・未計画２・期間超</t>
    <rPh sb="11" eb="12">
      <t>ミ</t>
    </rPh>
    <rPh sb="12" eb="14">
      <t>ケイカク</t>
    </rPh>
    <phoneticPr fontId="16"/>
  </si>
  <si>
    <t>就移養成５４</t>
  </si>
  <si>
    <t>就移養成５４・未計画１</t>
    <rPh sb="7" eb="8">
      <t>ミ</t>
    </rPh>
    <rPh sb="8" eb="10">
      <t>ケイカク</t>
    </rPh>
    <phoneticPr fontId="16"/>
  </si>
  <si>
    <t>就移養成５４・未計画２</t>
    <rPh sb="7" eb="8">
      <t>ミ</t>
    </rPh>
    <rPh sb="8" eb="10">
      <t>ケイカク</t>
    </rPh>
    <phoneticPr fontId="16"/>
  </si>
  <si>
    <t>就移養成５４・地公体</t>
    <rPh sb="7" eb="8">
      <t>チ</t>
    </rPh>
    <rPh sb="8" eb="9">
      <t>コウ</t>
    </rPh>
    <rPh sb="9" eb="10">
      <t>カラダ</t>
    </rPh>
    <phoneticPr fontId="16"/>
  </si>
  <si>
    <t>就移養成５４・地公体・未計画１</t>
    <rPh sb="11" eb="12">
      <t>ミ</t>
    </rPh>
    <rPh sb="12" eb="14">
      <t>ケイカク</t>
    </rPh>
    <phoneticPr fontId="16"/>
  </si>
  <si>
    <t>就移養成５４・地公体・未計画２</t>
    <rPh sb="11" eb="12">
      <t>ミ</t>
    </rPh>
    <rPh sb="12" eb="14">
      <t>ケイカク</t>
    </rPh>
    <phoneticPr fontId="16"/>
  </si>
  <si>
    <t>就移養成５４・期間超</t>
  </si>
  <si>
    <t>就移養成５４・未計画１・期間超</t>
    <rPh sb="7" eb="8">
      <t>ミ</t>
    </rPh>
    <rPh sb="8" eb="10">
      <t>ケイカク</t>
    </rPh>
    <phoneticPr fontId="16"/>
  </si>
  <si>
    <t>就移養成５４・未計画２・期間超</t>
    <rPh sb="7" eb="8">
      <t>ミ</t>
    </rPh>
    <rPh sb="8" eb="10">
      <t>ケイカク</t>
    </rPh>
    <phoneticPr fontId="16"/>
  </si>
  <si>
    <t>就移養成５４・地公体・期間超</t>
    <rPh sb="7" eb="8">
      <t>チ</t>
    </rPh>
    <rPh sb="8" eb="9">
      <t>コウ</t>
    </rPh>
    <rPh sb="9" eb="10">
      <t>カラダ</t>
    </rPh>
    <phoneticPr fontId="16"/>
  </si>
  <si>
    <t>就移養成５４・地公体・未計画１・期間超</t>
    <rPh sb="11" eb="12">
      <t>ミ</t>
    </rPh>
    <rPh sb="12" eb="14">
      <t>ケイカク</t>
    </rPh>
    <phoneticPr fontId="16"/>
  </si>
  <si>
    <t>就移養成５４・地公体・未計画２・期間超</t>
    <rPh sb="11" eb="12">
      <t>ミ</t>
    </rPh>
    <rPh sb="12" eb="14">
      <t>ケイカク</t>
    </rPh>
    <phoneticPr fontId="16"/>
  </si>
  <si>
    <t>就移養成５５</t>
  </si>
  <si>
    <t>就移養成５５・未計画１</t>
    <rPh sb="7" eb="8">
      <t>ミ</t>
    </rPh>
    <rPh sb="8" eb="10">
      <t>ケイカク</t>
    </rPh>
    <phoneticPr fontId="16"/>
  </si>
  <si>
    <t>就移養成５５・未計画２</t>
    <rPh sb="7" eb="8">
      <t>ミ</t>
    </rPh>
    <rPh sb="8" eb="10">
      <t>ケイカク</t>
    </rPh>
    <phoneticPr fontId="16"/>
  </si>
  <si>
    <t>就移養成５５・地公体</t>
    <rPh sb="7" eb="8">
      <t>チ</t>
    </rPh>
    <rPh sb="8" eb="9">
      <t>コウ</t>
    </rPh>
    <rPh sb="9" eb="10">
      <t>カラダ</t>
    </rPh>
    <phoneticPr fontId="16"/>
  </si>
  <si>
    <t>就移養成５５・地公体・未計画１</t>
    <rPh sb="11" eb="12">
      <t>ミ</t>
    </rPh>
    <rPh sb="12" eb="14">
      <t>ケイカク</t>
    </rPh>
    <phoneticPr fontId="16"/>
  </si>
  <si>
    <t>就移養成５５・地公体・未計画２</t>
    <rPh sb="11" eb="12">
      <t>ミ</t>
    </rPh>
    <rPh sb="12" eb="14">
      <t>ケイカク</t>
    </rPh>
    <phoneticPr fontId="16"/>
  </si>
  <si>
    <t>就移養成５５・期間超</t>
  </si>
  <si>
    <t>就移養成５５・未計画１・期間超</t>
    <rPh sb="7" eb="8">
      <t>ミ</t>
    </rPh>
    <rPh sb="8" eb="10">
      <t>ケイカク</t>
    </rPh>
    <phoneticPr fontId="16"/>
  </si>
  <si>
    <t>就移養成５５・未計画２・期間超</t>
    <rPh sb="7" eb="8">
      <t>ミ</t>
    </rPh>
    <rPh sb="8" eb="10">
      <t>ケイカク</t>
    </rPh>
    <phoneticPr fontId="16"/>
  </si>
  <si>
    <t>就移養成５５・地公体・期間超</t>
    <rPh sb="7" eb="8">
      <t>チ</t>
    </rPh>
    <rPh sb="8" eb="9">
      <t>コウ</t>
    </rPh>
    <rPh sb="9" eb="10">
      <t>カラダ</t>
    </rPh>
    <phoneticPr fontId="16"/>
  </si>
  <si>
    <t>就移養成５５・地公体・未計画１・期間超</t>
    <rPh sb="11" eb="12">
      <t>ミ</t>
    </rPh>
    <rPh sb="12" eb="14">
      <t>ケイカク</t>
    </rPh>
    <phoneticPr fontId="16"/>
  </si>
  <si>
    <t>就移養成５５・地公体・未計画２・期間超</t>
    <rPh sb="11" eb="12">
      <t>ミ</t>
    </rPh>
    <rPh sb="12" eb="14">
      <t>ケイカク</t>
    </rPh>
    <phoneticPr fontId="16"/>
  </si>
  <si>
    <t>就移養成５６</t>
  </si>
  <si>
    <t>就移養成５６・未計画１</t>
    <rPh sb="7" eb="8">
      <t>ミ</t>
    </rPh>
    <rPh sb="8" eb="10">
      <t>ケイカク</t>
    </rPh>
    <phoneticPr fontId="16"/>
  </si>
  <si>
    <t>就移養成５６・未計画２</t>
    <rPh sb="7" eb="8">
      <t>ミ</t>
    </rPh>
    <rPh sb="8" eb="10">
      <t>ケイカク</t>
    </rPh>
    <phoneticPr fontId="16"/>
  </si>
  <si>
    <t>就移養成５６・地公体</t>
    <rPh sb="7" eb="8">
      <t>チ</t>
    </rPh>
    <rPh sb="8" eb="9">
      <t>コウ</t>
    </rPh>
    <rPh sb="9" eb="10">
      <t>カラダ</t>
    </rPh>
    <phoneticPr fontId="16"/>
  </si>
  <si>
    <t>就移養成５６・地公体・未計画１</t>
    <rPh sb="11" eb="12">
      <t>ミ</t>
    </rPh>
    <rPh sb="12" eb="14">
      <t>ケイカク</t>
    </rPh>
    <phoneticPr fontId="16"/>
  </si>
  <si>
    <t>就移養成５６・地公体・未計画２</t>
    <rPh sb="11" eb="12">
      <t>ミ</t>
    </rPh>
    <rPh sb="12" eb="14">
      <t>ケイカク</t>
    </rPh>
    <phoneticPr fontId="16"/>
  </si>
  <si>
    <t>就移養成５６・期間超</t>
  </si>
  <si>
    <t>就移養成５６・未計画１・期間超</t>
    <rPh sb="7" eb="8">
      <t>ミ</t>
    </rPh>
    <rPh sb="8" eb="10">
      <t>ケイカク</t>
    </rPh>
    <phoneticPr fontId="16"/>
  </si>
  <si>
    <t>就移養成５６・未計画２・期間超</t>
    <rPh sb="7" eb="8">
      <t>ミ</t>
    </rPh>
    <rPh sb="8" eb="10">
      <t>ケイカク</t>
    </rPh>
    <phoneticPr fontId="16"/>
  </si>
  <si>
    <t>就移養成５６・地公体・期間超</t>
    <rPh sb="7" eb="8">
      <t>チ</t>
    </rPh>
    <rPh sb="8" eb="9">
      <t>コウ</t>
    </rPh>
    <rPh sb="9" eb="10">
      <t>カラダ</t>
    </rPh>
    <phoneticPr fontId="16"/>
  </si>
  <si>
    <t>就移養成５６・地公体・未計画１・期間超</t>
    <rPh sb="11" eb="12">
      <t>ミ</t>
    </rPh>
    <rPh sb="12" eb="14">
      <t>ケイカク</t>
    </rPh>
    <phoneticPr fontId="16"/>
  </si>
  <si>
    <t>就移養成５６・地公体・未計画２・期間超</t>
    <rPh sb="11" eb="12">
      <t>ミ</t>
    </rPh>
    <rPh sb="12" eb="14">
      <t>ケイカク</t>
    </rPh>
    <phoneticPr fontId="16"/>
  </si>
  <si>
    <t>就移養成５７</t>
  </si>
  <si>
    <t>就移養成５７・未計画１</t>
    <rPh sb="7" eb="8">
      <t>ミ</t>
    </rPh>
    <rPh sb="8" eb="10">
      <t>ケイカク</t>
    </rPh>
    <phoneticPr fontId="16"/>
  </si>
  <si>
    <t>就移養成５７・未計画２</t>
    <rPh sb="7" eb="8">
      <t>ミ</t>
    </rPh>
    <rPh sb="8" eb="10">
      <t>ケイカク</t>
    </rPh>
    <phoneticPr fontId="16"/>
  </si>
  <si>
    <t>就移養成５７・地公体</t>
    <rPh sb="7" eb="8">
      <t>チ</t>
    </rPh>
    <rPh sb="8" eb="9">
      <t>コウ</t>
    </rPh>
    <rPh sb="9" eb="10">
      <t>カラダ</t>
    </rPh>
    <phoneticPr fontId="16"/>
  </si>
  <si>
    <t>就移養成５７・地公体・未計画１</t>
    <rPh sb="11" eb="12">
      <t>ミ</t>
    </rPh>
    <rPh sb="12" eb="14">
      <t>ケイカク</t>
    </rPh>
    <phoneticPr fontId="16"/>
  </si>
  <si>
    <t>就移養成５７・地公体・未計画２</t>
    <rPh sb="11" eb="12">
      <t>ミ</t>
    </rPh>
    <rPh sb="12" eb="14">
      <t>ケイカク</t>
    </rPh>
    <phoneticPr fontId="16"/>
  </si>
  <si>
    <t>就移養成５７・期間超</t>
  </si>
  <si>
    <t>就移養成５７・未計画１・期間超</t>
    <rPh sb="7" eb="8">
      <t>ミ</t>
    </rPh>
    <rPh sb="8" eb="10">
      <t>ケイカク</t>
    </rPh>
    <phoneticPr fontId="16"/>
  </si>
  <si>
    <t>就移養成５７・未計画２・期間超</t>
    <rPh sb="7" eb="8">
      <t>ミ</t>
    </rPh>
    <rPh sb="8" eb="10">
      <t>ケイカク</t>
    </rPh>
    <phoneticPr fontId="16"/>
  </si>
  <si>
    <t>就移養成５７・地公体・期間超</t>
    <rPh sb="7" eb="8">
      <t>チ</t>
    </rPh>
    <rPh sb="8" eb="9">
      <t>コウ</t>
    </rPh>
    <rPh sb="9" eb="10">
      <t>カラダ</t>
    </rPh>
    <phoneticPr fontId="16"/>
  </si>
  <si>
    <t>就移養成５７・地公体・未計画１・期間超</t>
    <rPh sb="11" eb="12">
      <t>ミ</t>
    </rPh>
    <rPh sb="12" eb="14">
      <t>ケイカク</t>
    </rPh>
    <phoneticPr fontId="16"/>
  </si>
  <si>
    <t>就移養成５７・地公体・未計画２・期間超</t>
    <rPh sb="11" eb="12">
      <t>ミ</t>
    </rPh>
    <rPh sb="12" eb="14">
      <t>ケイカク</t>
    </rPh>
    <phoneticPr fontId="16"/>
  </si>
  <si>
    <t>令和３年９月３０日までの上乗せ分（就移養成）</t>
    <phoneticPr fontId="1"/>
  </si>
  <si>
    <t>就移養成身体拘束廃止未実施減算</t>
    <phoneticPr fontId="1"/>
  </si>
  <si>
    <t>就移養成福祉専門職員配置等加算Ⅰ</t>
    <rPh sb="0" eb="1">
      <t>シュウ</t>
    </rPh>
    <rPh sb="1" eb="2">
      <t>ウツリ</t>
    </rPh>
    <rPh sb="2" eb="4">
      <t>ヨウセイ</t>
    </rPh>
    <rPh sb="4" eb="6">
      <t>フクシ</t>
    </rPh>
    <rPh sb="6" eb="8">
      <t>センモン</t>
    </rPh>
    <rPh sb="8" eb="10">
      <t>ショクイン</t>
    </rPh>
    <rPh sb="10" eb="12">
      <t>ハイチ</t>
    </rPh>
    <rPh sb="12" eb="13">
      <t>トウ</t>
    </rPh>
    <rPh sb="13" eb="15">
      <t>カサン</t>
    </rPh>
    <phoneticPr fontId="8"/>
  </si>
  <si>
    <t>就移養成福祉専門職員配置等加算Ⅱ</t>
    <rPh sb="0" eb="1">
      <t>シュウ</t>
    </rPh>
    <rPh sb="1" eb="2">
      <t>ウツリ</t>
    </rPh>
    <rPh sb="2" eb="4">
      <t>ヨウセイ</t>
    </rPh>
    <rPh sb="4" eb="6">
      <t>フクシ</t>
    </rPh>
    <rPh sb="6" eb="8">
      <t>センモン</t>
    </rPh>
    <rPh sb="8" eb="10">
      <t>ショクイン</t>
    </rPh>
    <rPh sb="10" eb="12">
      <t>ハイチ</t>
    </rPh>
    <rPh sb="12" eb="13">
      <t>トウ</t>
    </rPh>
    <rPh sb="13" eb="15">
      <t>カサン</t>
    </rPh>
    <phoneticPr fontId="8"/>
  </si>
  <si>
    <t>就移養成福祉専門職員配置等加算Ⅲ</t>
    <rPh sb="0" eb="1">
      <t>シュウ</t>
    </rPh>
    <rPh sb="1" eb="2">
      <t>ウツリ</t>
    </rPh>
    <rPh sb="2" eb="4">
      <t>ヨウセイ</t>
    </rPh>
    <rPh sb="4" eb="6">
      <t>フクシ</t>
    </rPh>
    <rPh sb="6" eb="8">
      <t>センモン</t>
    </rPh>
    <rPh sb="8" eb="10">
      <t>ショクイン</t>
    </rPh>
    <rPh sb="10" eb="12">
      <t>ハイチ</t>
    </rPh>
    <rPh sb="12" eb="13">
      <t>トウ</t>
    </rPh>
    <rPh sb="13" eb="15">
      <t>カサン</t>
    </rPh>
    <phoneticPr fontId="8"/>
  </si>
  <si>
    <t>就移養成就労支援関係研修修了加算</t>
    <rPh sb="0" eb="1">
      <t>シュウ</t>
    </rPh>
    <rPh sb="1" eb="2">
      <t>ウツリ</t>
    </rPh>
    <rPh sb="2" eb="4">
      <t>ヨウセイ</t>
    </rPh>
    <rPh sb="4" eb="6">
      <t>シュウロウ</t>
    </rPh>
    <rPh sb="6" eb="8">
      <t>シエン</t>
    </rPh>
    <rPh sb="8" eb="10">
      <t>カンケイ</t>
    </rPh>
    <rPh sb="10" eb="12">
      <t>ケンシュウ</t>
    </rPh>
    <rPh sb="12" eb="14">
      <t>シュウリョウ</t>
    </rPh>
    <rPh sb="14" eb="16">
      <t>カサン</t>
    </rPh>
    <phoneticPr fontId="8"/>
  </si>
  <si>
    <t>就労支援関係研修修了加算</t>
    <rPh sb="8" eb="10">
      <t>シュウリョウ</t>
    </rPh>
    <phoneticPr fontId="8"/>
  </si>
  <si>
    <t>就移養成視覚聴覚言語支援体制加算</t>
    <rPh sb="4" eb="6">
      <t>シカク</t>
    </rPh>
    <rPh sb="6" eb="8">
      <t>チョウカク</t>
    </rPh>
    <rPh sb="8" eb="10">
      <t>ゲンゴ</t>
    </rPh>
    <rPh sb="10" eb="12">
      <t>シエン</t>
    </rPh>
    <rPh sb="12" eb="14">
      <t>タイセイ</t>
    </rPh>
    <rPh sb="14" eb="16">
      <t>カサン</t>
    </rPh>
    <phoneticPr fontId="8"/>
  </si>
  <si>
    <t>就移養成初期加算</t>
    <rPh sb="4" eb="6">
      <t>ショキ</t>
    </rPh>
    <rPh sb="6" eb="8">
      <t>カサン</t>
    </rPh>
    <phoneticPr fontId="8"/>
  </si>
  <si>
    <t>就移養成訪問支援特別加算１</t>
    <rPh sb="4" eb="6">
      <t>ホウモン</t>
    </rPh>
    <rPh sb="6" eb="8">
      <t>シエン</t>
    </rPh>
    <rPh sb="8" eb="10">
      <t>トクベツ</t>
    </rPh>
    <rPh sb="10" eb="12">
      <t>カサン</t>
    </rPh>
    <phoneticPr fontId="8"/>
  </si>
  <si>
    <t>就移養成訪問支援特別加算２</t>
    <rPh sb="4" eb="6">
      <t>ホウモン</t>
    </rPh>
    <rPh sb="6" eb="8">
      <t>シエン</t>
    </rPh>
    <rPh sb="8" eb="10">
      <t>トクベツ</t>
    </rPh>
    <rPh sb="10" eb="12">
      <t>カサン</t>
    </rPh>
    <phoneticPr fontId="8"/>
  </si>
  <si>
    <t>就移養成欠席時対応加算</t>
    <rPh sb="0" eb="1">
      <t>シュウ</t>
    </rPh>
    <rPh sb="1" eb="2">
      <t>ウツリ</t>
    </rPh>
    <rPh sb="2" eb="4">
      <t>ヨウセイ</t>
    </rPh>
    <phoneticPr fontId="8"/>
  </si>
  <si>
    <t>就移養成医療連携体制加算Ⅰ</t>
    <rPh sb="0" eb="1">
      <t>シュウ</t>
    </rPh>
    <rPh sb="1" eb="2">
      <t>ウツリ</t>
    </rPh>
    <rPh sb="2" eb="4">
      <t>ヨウセイ</t>
    </rPh>
    <rPh sb="4" eb="6">
      <t>イリョウ</t>
    </rPh>
    <rPh sb="6" eb="8">
      <t>レンケイ</t>
    </rPh>
    <rPh sb="8" eb="10">
      <t>タイセイ</t>
    </rPh>
    <rPh sb="10" eb="12">
      <t>カサン</t>
    </rPh>
    <phoneticPr fontId="8"/>
  </si>
  <si>
    <t>就移養成医療連携体制加算Ⅱ</t>
    <rPh sb="0" eb="1">
      <t>シュウ</t>
    </rPh>
    <rPh sb="1" eb="2">
      <t>ウツリ</t>
    </rPh>
    <rPh sb="2" eb="4">
      <t>ヨウセイ</t>
    </rPh>
    <rPh sb="4" eb="6">
      <t>イリョウ</t>
    </rPh>
    <rPh sb="6" eb="8">
      <t>レンケイ</t>
    </rPh>
    <rPh sb="8" eb="10">
      <t>タイセイ</t>
    </rPh>
    <rPh sb="10" eb="12">
      <t>カサン</t>
    </rPh>
    <phoneticPr fontId="8"/>
  </si>
  <si>
    <t>就移養成医療連携体制加算Ⅲ</t>
    <rPh sb="0" eb="1">
      <t>シュウ</t>
    </rPh>
    <rPh sb="1" eb="2">
      <t>ウツル</t>
    </rPh>
    <rPh sb="2" eb="4">
      <t>ヨウセイ</t>
    </rPh>
    <rPh sb="4" eb="6">
      <t>イリョウ</t>
    </rPh>
    <rPh sb="6" eb="8">
      <t>レンケイ</t>
    </rPh>
    <rPh sb="8" eb="10">
      <t>タイセイ</t>
    </rPh>
    <rPh sb="10" eb="12">
      <t>カサン</t>
    </rPh>
    <phoneticPr fontId="8"/>
  </si>
  <si>
    <t>注　医療的ケアを必要としない利用者に対する看護であって、看護の提供時間が２時間以上である場合</t>
    <phoneticPr fontId="8"/>
  </si>
  <si>
    <t>就移養成医療連携体制加算Ⅳ１</t>
    <rPh sb="0" eb="1">
      <t>シュウ</t>
    </rPh>
    <rPh sb="1" eb="2">
      <t>イ</t>
    </rPh>
    <rPh sb="2" eb="4">
      <t>ヨウセイ</t>
    </rPh>
    <rPh sb="4" eb="6">
      <t>イリョウ</t>
    </rPh>
    <rPh sb="6" eb="8">
      <t>レンケイ</t>
    </rPh>
    <rPh sb="8" eb="10">
      <t>タイセイ</t>
    </rPh>
    <rPh sb="10" eb="12">
      <t>カサン</t>
    </rPh>
    <phoneticPr fontId="8"/>
  </si>
  <si>
    <t>ニ 医療連携体制加算（Ⅳ）</t>
    <phoneticPr fontId="8"/>
  </si>
  <si>
    <t>（1）利用者が１人</t>
    <rPh sb="3" eb="6">
      <t>リヨウシャ</t>
    </rPh>
    <rPh sb="8" eb="9">
      <t>ニン</t>
    </rPh>
    <phoneticPr fontId="9"/>
  </si>
  <si>
    <t>就移養成医療連携体制加算Ⅳ２</t>
    <rPh sb="0" eb="1">
      <t>シュウ</t>
    </rPh>
    <rPh sb="1" eb="2">
      <t>イ</t>
    </rPh>
    <rPh sb="2" eb="4">
      <t>ヨウセイ</t>
    </rPh>
    <rPh sb="4" eb="6">
      <t>イリョウ</t>
    </rPh>
    <rPh sb="6" eb="8">
      <t>レンケイ</t>
    </rPh>
    <rPh sb="8" eb="10">
      <t>タイセイ</t>
    </rPh>
    <rPh sb="10" eb="12">
      <t>カサン</t>
    </rPh>
    <phoneticPr fontId="8"/>
  </si>
  <si>
    <t>（2）利用者が２人</t>
    <rPh sb="3" eb="6">
      <t>リヨウシャ</t>
    </rPh>
    <rPh sb="8" eb="9">
      <t>ニン</t>
    </rPh>
    <phoneticPr fontId="9"/>
  </si>
  <si>
    <t>就移養成医療連携体制加算Ⅳ３</t>
    <rPh sb="0" eb="1">
      <t>シュウ</t>
    </rPh>
    <rPh sb="1" eb="2">
      <t>イ</t>
    </rPh>
    <rPh sb="2" eb="4">
      <t>ヨウセイ</t>
    </rPh>
    <rPh sb="4" eb="6">
      <t>イリョウ</t>
    </rPh>
    <rPh sb="6" eb="8">
      <t>レンケイ</t>
    </rPh>
    <rPh sb="8" eb="10">
      <t>タイセイ</t>
    </rPh>
    <rPh sb="10" eb="12">
      <t>カサン</t>
    </rPh>
    <phoneticPr fontId="8"/>
  </si>
  <si>
    <t>（3）利用者が３人以上８人以下</t>
    <rPh sb="3" eb="6">
      <t>リヨウシャ</t>
    </rPh>
    <rPh sb="8" eb="9">
      <t>ニン</t>
    </rPh>
    <rPh sb="9" eb="11">
      <t>イジョウ</t>
    </rPh>
    <rPh sb="12" eb="13">
      <t>ニン</t>
    </rPh>
    <rPh sb="13" eb="15">
      <t>イカ</t>
    </rPh>
    <phoneticPr fontId="9"/>
  </si>
  <si>
    <t>就移養成医療連携体制加算Ⅴ</t>
    <rPh sb="0" eb="1">
      <t>シュウ</t>
    </rPh>
    <rPh sb="1" eb="2">
      <t>イ</t>
    </rPh>
    <rPh sb="2" eb="4">
      <t>ヨウセイ</t>
    </rPh>
    <rPh sb="4" eb="6">
      <t>イリョウ</t>
    </rPh>
    <rPh sb="6" eb="8">
      <t>レンケイ</t>
    </rPh>
    <rPh sb="8" eb="10">
      <t>タイセイ</t>
    </rPh>
    <rPh sb="10" eb="12">
      <t>カサン</t>
    </rPh>
    <phoneticPr fontId="8"/>
  </si>
  <si>
    <t>就移養成医療連携体制加算Ⅵ</t>
    <rPh sb="0" eb="1">
      <t>シュウ</t>
    </rPh>
    <rPh sb="1" eb="2">
      <t>イ</t>
    </rPh>
    <rPh sb="2" eb="4">
      <t>ヨウセイ</t>
    </rPh>
    <rPh sb="4" eb="6">
      <t>イリョウ</t>
    </rPh>
    <rPh sb="6" eb="8">
      <t>レンケイ</t>
    </rPh>
    <rPh sb="8" eb="10">
      <t>タイセイ</t>
    </rPh>
    <rPh sb="10" eb="12">
      <t>カサン</t>
    </rPh>
    <phoneticPr fontId="8"/>
  </si>
  <si>
    <t>就移養成上限額管理加算</t>
    <phoneticPr fontId="8"/>
  </si>
  <si>
    <t>就移養成食事提供体制加算</t>
    <rPh sb="4" eb="6">
      <t>ショクジ</t>
    </rPh>
    <rPh sb="6" eb="8">
      <t>テイキョウ</t>
    </rPh>
    <rPh sb="8" eb="10">
      <t>タイセイ</t>
    </rPh>
    <rPh sb="10" eb="12">
      <t>カサン</t>
    </rPh>
    <phoneticPr fontId="8"/>
  </si>
  <si>
    <t>就移養成移行準備支援体制加算</t>
    <phoneticPr fontId="8"/>
  </si>
  <si>
    <t>就移養成送迎加算Ⅰ</t>
    <phoneticPr fontId="8"/>
  </si>
  <si>
    <t>就移養成送迎加算Ⅰ（同一敷地）</t>
    <rPh sb="10" eb="12">
      <t>ドウイツ</t>
    </rPh>
    <rPh sb="12" eb="14">
      <t>シキチ</t>
    </rPh>
    <phoneticPr fontId="8"/>
  </si>
  <si>
    <t>就移養成送迎加算Ⅱ</t>
    <phoneticPr fontId="8"/>
  </si>
  <si>
    <t>就移養成送迎加算Ⅱ（同一敷地）</t>
    <rPh sb="10" eb="12">
      <t>ドウイツ</t>
    </rPh>
    <rPh sb="12" eb="14">
      <t>シキチ</t>
    </rPh>
    <phoneticPr fontId="8"/>
  </si>
  <si>
    <t>就移養成体験利用加算Ⅰ</t>
    <rPh sb="0" eb="1">
      <t>シュウ</t>
    </rPh>
    <rPh sb="1" eb="2">
      <t>ウツ</t>
    </rPh>
    <rPh sb="2" eb="4">
      <t>ヨウセイ</t>
    </rPh>
    <rPh sb="4" eb="6">
      <t>タイケン</t>
    </rPh>
    <phoneticPr fontId="8"/>
  </si>
  <si>
    <t>就移養成体験利用加算Ⅱ</t>
    <rPh sb="2" eb="4">
      <t>ヨウセイ</t>
    </rPh>
    <rPh sb="4" eb="6">
      <t>タイケン</t>
    </rPh>
    <phoneticPr fontId="8"/>
  </si>
  <si>
    <t>就移養成体験利用加算（地域生活拠点）</t>
    <rPh sb="2" eb="4">
      <t>ヨウセイ</t>
    </rPh>
    <rPh sb="4" eb="6">
      <t>タイケン</t>
    </rPh>
    <rPh sb="11" eb="13">
      <t>チイキ</t>
    </rPh>
    <rPh sb="13" eb="15">
      <t>セイカツ</t>
    </rPh>
    <rPh sb="15" eb="17">
      <t>キョテン</t>
    </rPh>
    <phoneticPr fontId="8"/>
  </si>
  <si>
    <t>就移養成通勤訓練加算</t>
    <rPh sb="2" eb="4">
      <t>ヨウセイ</t>
    </rPh>
    <phoneticPr fontId="16"/>
  </si>
  <si>
    <t>就移養成在宅時生活支援加算</t>
    <rPh sb="2" eb="4">
      <t>ヨウセイ</t>
    </rPh>
    <rPh sb="4" eb="6">
      <t>ザイタク</t>
    </rPh>
    <rPh sb="6" eb="7">
      <t>ジ</t>
    </rPh>
    <rPh sb="7" eb="9">
      <t>セイカツ</t>
    </rPh>
    <rPh sb="9" eb="11">
      <t>シエン</t>
    </rPh>
    <rPh sb="11" eb="12">
      <t>カ</t>
    </rPh>
    <rPh sb="12" eb="13">
      <t>サン</t>
    </rPh>
    <phoneticPr fontId="16"/>
  </si>
  <si>
    <t>就移養成社会生活支援特別加算</t>
    <rPh sb="2" eb="4">
      <t>ヨウセイ</t>
    </rPh>
    <phoneticPr fontId="16"/>
  </si>
  <si>
    <t>就移養成支援計画会議実施加算</t>
    <phoneticPr fontId="1"/>
  </si>
  <si>
    <t>1回につき</t>
  </si>
  <si>
    <t>就移養成処遇改善加算Ⅰ</t>
    <rPh sb="4" eb="6">
      <t>ショグウ</t>
    </rPh>
    <rPh sb="6" eb="8">
      <t>カイゼン</t>
    </rPh>
    <rPh sb="8" eb="10">
      <t>カサン</t>
    </rPh>
    <phoneticPr fontId="8"/>
  </si>
  <si>
    <t>就移養成障害者支援施設処遇改善加算Ⅰ</t>
    <rPh sb="11" eb="13">
      <t>ショグウ</t>
    </rPh>
    <rPh sb="13" eb="15">
      <t>カイゼン</t>
    </rPh>
    <rPh sb="15" eb="17">
      <t>カサン</t>
    </rPh>
    <phoneticPr fontId="8"/>
  </si>
  <si>
    <t>就移養成処遇改善加算Ⅱ</t>
    <rPh sb="4" eb="6">
      <t>ショグウ</t>
    </rPh>
    <rPh sb="6" eb="8">
      <t>カイゼン</t>
    </rPh>
    <rPh sb="8" eb="10">
      <t>カサン</t>
    </rPh>
    <phoneticPr fontId="8"/>
  </si>
  <si>
    <t>就移養成障害者支援施設処遇改善加算Ⅱ</t>
    <rPh sb="11" eb="13">
      <t>ショグウ</t>
    </rPh>
    <rPh sb="13" eb="15">
      <t>カイゼン</t>
    </rPh>
    <rPh sb="15" eb="17">
      <t>カサン</t>
    </rPh>
    <phoneticPr fontId="8"/>
  </si>
  <si>
    <t>就移養成処遇改善加算Ⅲ</t>
    <rPh sb="4" eb="6">
      <t>ショグウ</t>
    </rPh>
    <rPh sb="6" eb="8">
      <t>カイゼン</t>
    </rPh>
    <rPh sb="8" eb="10">
      <t>カサン</t>
    </rPh>
    <phoneticPr fontId="8"/>
  </si>
  <si>
    <t>就移養成障害者支援施設処遇改善加算Ⅲ</t>
    <rPh sb="11" eb="13">
      <t>ショグウ</t>
    </rPh>
    <rPh sb="13" eb="15">
      <t>カイゼン</t>
    </rPh>
    <rPh sb="15" eb="17">
      <t>カサン</t>
    </rPh>
    <phoneticPr fontId="8"/>
  </si>
  <si>
    <t>就移養成処遇改善加算Ⅳ</t>
    <rPh sb="4" eb="6">
      <t>ショグウ</t>
    </rPh>
    <rPh sb="6" eb="8">
      <t>カイゼン</t>
    </rPh>
    <rPh sb="8" eb="10">
      <t>カサン</t>
    </rPh>
    <phoneticPr fontId="8"/>
  </si>
  <si>
    <t>就移養成障害者支援施設処遇改善加算Ⅳ</t>
    <rPh sb="11" eb="13">
      <t>ショグウ</t>
    </rPh>
    <rPh sb="13" eb="15">
      <t>カイゼン</t>
    </rPh>
    <rPh sb="15" eb="17">
      <t>カサン</t>
    </rPh>
    <phoneticPr fontId="8"/>
  </si>
  <si>
    <t>就移養成処遇改善加算Ⅴ</t>
    <rPh sb="4" eb="6">
      <t>ショグウ</t>
    </rPh>
    <rPh sb="6" eb="8">
      <t>カイゼン</t>
    </rPh>
    <rPh sb="8" eb="10">
      <t>カサン</t>
    </rPh>
    <phoneticPr fontId="8"/>
  </si>
  <si>
    <t>就移養成障害者支援施設処遇改善加算Ⅴ</t>
    <rPh sb="11" eb="13">
      <t>ショグウ</t>
    </rPh>
    <rPh sb="13" eb="15">
      <t>カイゼン</t>
    </rPh>
    <rPh sb="15" eb="17">
      <t>カサン</t>
    </rPh>
    <phoneticPr fontId="8"/>
  </si>
  <si>
    <t>就移養成処遇改善特別加算</t>
    <phoneticPr fontId="8"/>
  </si>
  <si>
    <t>就移養成特定処遇改善加算Ⅰ</t>
    <rPh sb="2" eb="4">
      <t>ヨウセイ</t>
    </rPh>
    <phoneticPr fontId="8"/>
  </si>
  <si>
    <t>就移養成特定処遇改善加算Ⅱ</t>
    <rPh sb="2" eb="4">
      <t>ヨウセイ</t>
    </rPh>
    <phoneticPr fontId="8"/>
  </si>
  <si>
    <t>就移養成障害者支援施設特定処遇改善加算</t>
    <rPh sb="2" eb="4">
      <t>ヨウセイ</t>
    </rPh>
    <phoneticPr fontId="8"/>
  </si>
  <si>
    <t>就移養成ベースアップ等支援加算</t>
    <rPh sb="2" eb="4">
      <t>ヨウセイ</t>
    </rPh>
    <phoneticPr fontId="16"/>
  </si>
  <si>
    <t>就移養成１１・定超</t>
    <rPh sb="7" eb="8">
      <t>テイ</t>
    </rPh>
    <rPh sb="8" eb="9">
      <t>チョウ</t>
    </rPh>
    <phoneticPr fontId="16"/>
  </si>
  <si>
    <t>就移養成１１・定超・未計画１</t>
    <rPh sb="10" eb="11">
      <t>ミ</t>
    </rPh>
    <rPh sb="11" eb="13">
      <t>ケイカク</t>
    </rPh>
    <phoneticPr fontId="16"/>
  </si>
  <si>
    <t>就移養成１１・定超・未計画２</t>
    <rPh sb="10" eb="11">
      <t>ミ</t>
    </rPh>
    <rPh sb="11" eb="13">
      <t>ケイカク</t>
    </rPh>
    <phoneticPr fontId="16"/>
  </si>
  <si>
    <t>就移養成１１・地公体・定超</t>
    <rPh sb="7" eb="8">
      <t>チ</t>
    </rPh>
    <rPh sb="8" eb="9">
      <t>コウ</t>
    </rPh>
    <rPh sb="9" eb="10">
      <t>カラダ</t>
    </rPh>
    <phoneticPr fontId="16"/>
  </si>
  <si>
    <t>就移養成１１・地公体・定超・未計画１</t>
    <rPh sb="14" eb="15">
      <t>ミ</t>
    </rPh>
    <rPh sb="15" eb="17">
      <t>ケイカク</t>
    </rPh>
    <phoneticPr fontId="16"/>
  </si>
  <si>
    <t>就移養成１１・地公体・定超・未計画２</t>
    <rPh sb="14" eb="15">
      <t>ミ</t>
    </rPh>
    <rPh sb="15" eb="17">
      <t>ケイカク</t>
    </rPh>
    <phoneticPr fontId="16"/>
  </si>
  <si>
    <t>就移養成１１・定超・期間超</t>
  </si>
  <si>
    <t>就移養成１１・定超・未計画１・期間超</t>
    <rPh sb="10" eb="11">
      <t>ミ</t>
    </rPh>
    <rPh sb="11" eb="13">
      <t>ケイカク</t>
    </rPh>
    <phoneticPr fontId="16"/>
  </si>
  <si>
    <t>就移養成１１・定超・未計画２・期間超</t>
    <rPh sb="10" eb="11">
      <t>ミ</t>
    </rPh>
    <rPh sb="11" eb="13">
      <t>ケイカク</t>
    </rPh>
    <phoneticPr fontId="16"/>
  </si>
  <si>
    <t>就移養成１１・地公体・定超・期間超</t>
    <rPh sb="7" eb="8">
      <t>チ</t>
    </rPh>
    <rPh sb="8" eb="9">
      <t>コウ</t>
    </rPh>
    <rPh sb="9" eb="10">
      <t>カラダ</t>
    </rPh>
    <phoneticPr fontId="16"/>
  </si>
  <si>
    <t>就移養成１１・地公体・定超・未計画１・期間超</t>
    <rPh sb="14" eb="15">
      <t>ミ</t>
    </rPh>
    <rPh sb="15" eb="17">
      <t>ケイカク</t>
    </rPh>
    <phoneticPr fontId="16"/>
  </si>
  <si>
    <t>就移養成１１・地公体・定超・未計画２・期間超</t>
    <rPh sb="14" eb="15">
      <t>ミ</t>
    </rPh>
    <rPh sb="15" eb="17">
      <t>ケイカク</t>
    </rPh>
    <phoneticPr fontId="16"/>
  </si>
  <si>
    <t>就移養成１２・定超</t>
    <rPh sb="7" eb="8">
      <t>テイ</t>
    </rPh>
    <rPh sb="8" eb="9">
      <t>チョウ</t>
    </rPh>
    <phoneticPr fontId="16"/>
  </si>
  <si>
    <t>就移養成１２・定超・未計画１</t>
    <rPh sb="10" eb="11">
      <t>ミ</t>
    </rPh>
    <rPh sb="11" eb="13">
      <t>ケイカク</t>
    </rPh>
    <phoneticPr fontId="16"/>
  </si>
  <si>
    <t>就移養成１２・定超・未計画２</t>
    <rPh sb="10" eb="11">
      <t>ミ</t>
    </rPh>
    <rPh sb="11" eb="13">
      <t>ケイカク</t>
    </rPh>
    <phoneticPr fontId="16"/>
  </si>
  <si>
    <t>就移養成１２・地公体・定超</t>
    <rPh sb="7" eb="8">
      <t>チ</t>
    </rPh>
    <rPh sb="8" eb="9">
      <t>コウ</t>
    </rPh>
    <rPh sb="9" eb="10">
      <t>カラダ</t>
    </rPh>
    <phoneticPr fontId="16"/>
  </si>
  <si>
    <t>就移養成１２・地公体・定超・未計画１</t>
    <rPh sb="14" eb="15">
      <t>ミ</t>
    </rPh>
    <rPh sb="15" eb="17">
      <t>ケイカク</t>
    </rPh>
    <phoneticPr fontId="16"/>
  </si>
  <si>
    <t>就移養成１２・地公体・定超・未計画２</t>
    <rPh sb="14" eb="15">
      <t>ミ</t>
    </rPh>
    <rPh sb="15" eb="17">
      <t>ケイカク</t>
    </rPh>
    <phoneticPr fontId="16"/>
  </si>
  <si>
    <t>就移養成１２・定超・期間超</t>
  </si>
  <si>
    <t>就移養成１２・定超・未計画１・期間超</t>
    <rPh sb="10" eb="11">
      <t>ミ</t>
    </rPh>
    <rPh sb="11" eb="13">
      <t>ケイカク</t>
    </rPh>
    <phoneticPr fontId="16"/>
  </si>
  <si>
    <t>就移養成１２・定超・未計画２・期間超</t>
    <rPh sb="10" eb="11">
      <t>ミ</t>
    </rPh>
    <rPh sb="11" eb="13">
      <t>ケイカク</t>
    </rPh>
    <phoneticPr fontId="16"/>
  </si>
  <si>
    <t>就移養成１２・地公体・定超・期間超</t>
    <rPh sb="7" eb="8">
      <t>チ</t>
    </rPh>
    <rPh sb="8" eb="9">
      <t>コウ</t>
    </rPh>
    <rPh sb="9" eb="10">
      <t>カラダ</t>
    </rPh>
    <phoneticPr fontId="16"/>
  </si>
  <si>
    <t>就移養成１２・地公体・定超・未計画１・期間超</t>
    <rPh sb="14" eb="15">
      <t>ミ</t>
    </rPh>
    <rPh sb="15" eb="17">
      <t>ケイカク</t>
    </rPh>
    <phoneticPr fontId="16"/>
  </si>
  <si>
    <t>就移養成１２・地公体・定超・未計画２・期間超</t>
    <rPh sb="14" eb="15">
      <t>ミ</t>
    </rPh>
    <rPh sb="15" eb="17">
      <t>ケイカク</t>
    </rPh>
    <phoneticPr fontId="16"/>
  </si>
  <si>
    <t>就移養成１３・定超</t>
    <rPh sb="7" eb="8">
      <t>テイ</t>
    </rPh>
    <rPh sb="8" eb="9">
      <t>チョウ</t>
    </rPh>
    <phoneticPr fontId="16"/>
  </si>
  <si>
    <t>就移養成１３・定超・未計画１</t>
    <rPh sb="10" eb="11">
      <t>ミ</t>
    </rPh>
    <rPh sb="11" eb="13">
      <t>ケイカク</t>
    </rPh>
    <phoneticPr fontId="16"/>
  </si>
  <si>
    <t>就移養成１３・定超・未計画２</t>
    <rPh sb="10" eb="11">
      <t>ミ</t>
    </rPh>
    <rPh sb="11" eb="13">
      <t>ケイカク</t>
    </rPh>
    <phoneticPr fontId="16"/>
  </si>
  <si>
    <t>就移養成１３・地公体・定超</t>
    <rPh sb="7" eb="8">
      <t>チ</t>
    </rPh>
    <rPh sb="8" eb="9">
      <t>コウ</t>
    </rPh>
    <rPh sb="9" eb="10">
      <t>カラダ</t>
    </rPh>
    <phoneticPr fontId="16"/>
  </si>
  <si>
    <t>就移養成１３・地公体・定超・未計画１</t>
    <rPh sb="14" eb="15">
      <t>ミ</t>
    </rPh>
    <rPh sb="15" eb="17">
      <t>ケイカク</t>
    </rPh>
    <phoneticPr fontId="16"/>
  </si>
  <si>
    <t>就移養成１３・地公体・定超・未計画２</t>
    <rPh sb="14" eb="15">
      <t>ミ</t>
    </rPh>
    <rPh sb="15" eb="17">
      <t>ケイカク</t>
    </rPh>
    <phoneticPr fontId="16"/>
  </si>
  <si>
    <t>就移養成１３・定超・期間超</t>
  </si>
  <si>
    <t>就移養成１３・定超・未計画１・期間超</t>
    <rPh sb="10" eb="11">
      <t>ミ</t>
    </rPh>
    <rPh sb="11" eb="13">
      <t>ケイカク</t>
    </rPh>
    <phoneticPr fontId="16"/>
  </si>
  <si>
    <t>就移養成１３・定超・未計画２・期間超</t>
    <rPh sb="10" eb="11">
      <t>ミ</t>
    </rPh>
    <rPh sb="11" eb="13">
      <t>ケイカク</t>
    </rPh>
    <phoneticPr fontId="16"/>
  </si>
  <si>
    <t>就移養成１３・地公体・定超・期間超</t>
    <rPh sb="7" eb="8">
      <t>チ</t>
    </rPh>
    <rPh sb="8" eb="9">
      <t>コウ</t>
    </rPh>
    <rPh sb="9" eb="10">
      <t>カラダ</t>
    </rPh>
    <phoneticPr fontId="16"/>
  </si>
  <si>
    <t>就移養成１３・地公体・定超・未計画１・期間超</t>
    <rPh sb="14" eb="15">
      <t>ミ</t>
    </rPh>
    <rPh sb="15" eb="17">
      <t>ケイカク</t>
    </rPh>
    <phoneticPr fontId="16"/>
  </si>
  <si>
    <t>就移養成１３・地公体・定超・未計画２・期間超</t>
    <rPh sb="14" eb="15">
      <t>ミ</t>
    </rPh>
    <rPh sb="15" eb="17">
      <t>ケイカク</t>
    </rPh>
    <phoneticPr fontId="16"/>
  </si>
  <si>
    <t>就移養成１４・定超</t>
    <rPh sb="7" eb="8">
      <t>テイ</t>
    </rPh>
    <rPh sb="8" eb="9">
      <t>チョウ</t>
    </rPh>
    <phoneticPr fontId="16"/>
  </si>
  <si>
    <t>就移養成１４・定超・未計画１</t>
    <rPh sb="10" eb="11">
      <t>ミ</t>
    </rPh>
    <rPh sb="11" eb="13">
      <t>ケイカク</t>
    </rPh>
    <phoneticPr fontId="16"/>
  </si>
  <si>
    <t>就移養成１４・定超・未計画２</t>
    <rPh sb="10" eb="11">
      <t>ミ</t>
    </rPh>
    <rPh sb="11" eb="13">
      <t>ケイカク</t>
    </rPh>
    <phoneticPr fontId="16"/>
  </si>
  <si>
    <t>就移養成１４・地公体・定超</t>
    <rPh sb="7" eb="8">
      <t>チ</t>
    </rPh>
    <rPh sb="8" eb="9">
      <t>コウ</t>
    </rPh>
    <rPh sb="9" eb="10">
      <t>カラダ</t>
    </rPh>
    <phoneticPr fontId="16"/>
  </si>
  <si>
    <t>就移養成１４・地公体・定超・未計画１</t>
    <rPh sb="14" eb="15">
      <t>ミ</t>
    </rPh>
    <rPh sb="15" eb="17">
      <t>ケイカク</t>
    </rPh>
    <phoneticPr fontId="16"/>
  </si>
  <si>
    <t>就移養成１４・地公体・定超・未計画２</t>
    <rPh sb="14" eb="15">
      <t>ミ</t>
    </rPh>
    <rPh sb="15" eb="17">
      <t>ケイカク</t>
    </rPh>
    <phoneticPr fontId="16"/>
  </si>
  <si>
    <t>就移養成１４・定超・期間超</t>
  </si>
  <si>
    <t>就移養成１４・定超・未計画１・期間超</t>
    <rPh sb="10" eb="11">
      <t>ミ</t>
    </rPh>
    <rPh sb="11" eb="13">
      <t>ケイカク</t>
    </rPh>
    <phoneticPr fontId="16"/>
  </si>
  <si>
    <t>就移養成１４・定超・未計画２・期間超</t>
    <rPh sb="10" eb="11">
      <t>ミ</t>
    </rPh>
    <rPh sb="11" eb="13">
      <t>ケイカク</t>
    </rPh>
    <phoneticPr fontId="16"/>
  </si>
  <si>
    <t>就移養成１４・地公体・定超・期間超</t>
    <rPh sb="7" eb="8">
      <t>チ</t>
    </rPh>
    <rPh sb="8" eb="9">
      <t>コウ</t>
    </rPh>
    <rPh sb="9" eb="10">
      <t>カラダ</t>
    </rPh>
    <phoneticPr fontId="16"/>
  </si>
  <si>
    <t>就移養成１４・地公体・定超・未計画１・期間超</t>
    <rPh sb="14" eb="15">
      <t>ミ</t>
    </rPh>
    <rPh sb="15" eb="17">
      <t>ケイカク</t>
    </rPh>
    <phoneticPr fontId="16"/>
  </si>
  <si>
    <t>就移養成１４・地公体・定超・未計画２・期間超</t>
    <rPh sb="14" eb="15">
      <t>ミ</t>
    </rPh>
    <rPh sb="15" eb="17">
      <t>ケイカク</t>
    </rPh>
    <phoneticPr fontId="16"/>
  </si>
  <si>
    <t>就移養成１５・定超</t>
    <rPh sb="7" eb="8">
      <t>テイ</t>
    </rPh>
    <rPh sb="8" eb="9">
      <t>チョウ</t>
    </rPh>
    <phoneticPr fontId="16"/>
  </si>
  <si>
    <t>就移養成１５・定超・未計画１</t>
    <rPh sb="10" eb="11">
      <t>ミ</t>
    </rPh>
    <rPh sb="11" eb="13">
      <t>ケイカク</t>
    </rPh>
    <phoneticPr fontId="16"/>
  </si>
  <si>
    <t>就移養成１５・定超・未計画２</t>
    <rPh sb="10" eb="11">
      <t>ミ</t>
    </rPh>
    <rPh sb="11" eb="13">
      <t>ケイカク</t>
    </rPh>
    <phoneticPr fontId="16"/>
  </si>
  <si>
    <t>就移養成１５・地公体・定超</t>
    <rPh sb="7" eb="8">
      <t>チ</t>
    </rPh>
    <rPh sb="8" eb="9">
      <t>コウ</t>
    </rPh>
    <rPh sb="9" eb="10">
      <t>カラダ</t>
    </rPh>
    <phoneticPr fontId="16"/>
  </si>
  <si>
    <t>就移養成１５・地公体・定超・未計画１</t>
    <rPh sb="14" eb="15">
      <t>ミ</t>
    </rPh>
    <rPh sb="15" eb="17">
      <t>ケイカク</t>
    </rPh>
    <phoneticPr fontId="16"/>
  </si>
  <si>
    <t>就移養成１５・地公体・定超・未計画２</t>
    <rPh sb="14" eb="15">
      <t>ミ</t>
    </rPh>
    <rPh sb="15" eb="17">
      <t>ケイカク</t>
    </rPh>
    <phoneticPr fontId="16"/>
  </si>
  <si>
    <t>就移養成１５・定超・期間超</t>
  </si>
  <si>
    <t>就移養成１５・定超・未計画１・期間超</t>
    <rPh sb="10" eb="11">
      <t>ミ</t>
    </rPh>
    <rPh sb="11" eb="13">
      <t>ケイカク</t>
    </rPh>
    <phoneticPr fontId="16"/>
  </si>
  <si>
    <t>就移養成１５・定超・未計画２・期間超</t>
    <rPh sb="10" eb="11">
      <t>ミ</t>
    </rPh>
    <rPh sb="11" eb="13">
      <t>ケイカク</t>
    </rPh>
    <phoneticPr fontId="16"/>
  </si>
  <si>
    <t>就移養成１５・地公体・定超・期間超</t>
    <rPh sb="7" eb="8">
      <t>チ</t>
    </rPh>
    <rPh sb="8" eb="9">
      <t>コウ</t>
    </rPh>
    <rPh sb="9" eb="10">
      <t>カラダ</t>
    </rPh>
    <phoneticPr fontId="16"/>
  </si>
  <si>
    <t>就移養成１５・地公体・定超・未計画１・期間超</t>
    <rPh sb="14" eb="15">
      <t>ミ</t>
    </rPh>
    <rPh sb="15" eb="17">
      <t>ケイカク</t>
    </rPh>
    <phoneticPr fontId="16"/>
  </si>
  <si>
    <t>就移養成１５・地公体・定超・未計画２・期間超</t>
    <rPh sb="14" eb="15">
      <t>ミ</t>
    </rPh>
    <rPh sb="15" eb="17">
      <t>ケイカク</t>
    </rPh>
    <phoneticPr fontId="16"/>
  </si>
  <si>
    <t>就移養成１６・定超</t>
    <rPh sb="7" eb="8">
      <t>テイ</t>
    </rPh>
    <rPh sb="8" eb="9">
      <t>チョウ</t>
    </rPh>
    <phoneticPr fontId="16"/>
  </si>
  <si>
    <t>就移養成１６・定超・未計画１</t>
    <rPh sb="10" eb="11">
      <t>ミ</t>
    </rPh>
    <rPh sb="11" eb="13">
      <t>ケイカク</t>
    </rPh>
    <phoneticPr fontId="16"/>
  </si>
  <si>
    <t>就移養成１６・定超・未計画２</t>
    <rPh sb="10" eb="11">
      <t>ミ</t>
    </rPh>
    <rPh sb="11" eb="13">
      <t>ケイカク</t>
    </rPh>
    <phoneticPr fontId="16"/>
  </si>
  <si>
    <t>就移養成１６・地公体・定超</t>
    <rPh sb="7" eb="8">
      <t>チ</t>
    </rPh>
    <rPh sb="8" eb="9">
      <t>コウ</t>
    </rPh>
    <rPh sb="9" eb="10">
      <t>カラダ</t>
    </rPh>
    <phoneticPr fontId="16"/>
  </si>
  <si>
    <t>就移養成１６・地公体・定超・未計画１</t>
    <rPh sb="14" eb="15">
      <t>ミ</t>
    </rPh>
    <rPh sb="15" eb="17">
      <t>ケイカク</t>
    </rPh>
    <phoneticPr fontId="16"/>
  </si>
  <si>
    <t>就移養成１６・地公体・定超・未計画２</t>
    <rPh sb="14" eb="15">
      <t>ミ</t>
    </rPh>
    <rPh sb="15" eb="17">
      <t>ケイカク</t>
    </rPh>
    <phoneticPr fontId="16"/>
  </si>
  <si>
    <t>就移養成１６・定超・期間超</t>
  </si>
  <si>
    <t>就移養成１６・定超・未計画１・期間超</t>
    <rPh sb="10" eb="11">
      <t>ミ</t>
    </rPh>
    <rPh sb="11" eb="13">
      <t>ケイカク</t>
    </rPh>
    <phoneticPr fontId="16"/>
  </si>
  <si>
    <t>就移養成１６・定超・未計画２・期間超</t>
    <rPh sb="10" eb="11">
      <t>ミ</t>
    </rPh>
    <rPh sb="11" eb="13">
      <t>ケイカク</t>
    </rPh>
    <phoneticPr fontId="16"/>
  </si>
  <si>
    <t>就移養成１６・地公体・定超・期間超</t>
    <rPh sb="7" eb="8">
      <t>チ</t>
    </rPh>
    <rPh sb="8" eb="9">
      <t>コウ</t>
    </rPh>
    <rPh sb="9" eb="10">
      <t>カラダ</t>
    </rPh>
    <phoneticPr fontId="16"/>
  </si>
  <si>
    <t>就移養成１６・地公体・定超・未計画１・期間超</t>
    <rPh sb="14" eb="15">
      <t>ミ</t>
    </rPh>
    <rPh sb="15" eb="17">
      <t>ケイカク</t>
    </rPh>
    <phoneticPr fontId="16"/>
  </si>
  <si>
    <t>就移養成１６・地公体・定超・未計画２・期間超</t>
    <rPh sb="14" eb="15">
      <t>ミ</t>
    </rPh>
    <rPh sb="15" eb="17">
      <t>ケイカク</t>
    </rPh>
    <phoneticPr fontId="16"/>
  </si>
  <si>
    <t>就移養成１７・定超</t>
    <rPh sb="7" eb="8">
      <t>テイ</t>
    </rPh>
    <rPh sb="8" eb="9">
      <t>チョウ</t>
    </rPh>
    <phoneticPr fontId="16"/>
  </si>
  <si>
    <t>就移養成１７・定超・未計画１</t>
    <rPh sb="10" eb="11">
      <t>ミ</t>
    </rPh>
    <rPh sb="11" eb="13">
      <t>ケイカク</t>
    </rPh>
    <phoneticPr fontId="16"/>
  </si>
  <si>
    <t>就移養成１７・定超・未計画２</t>
    <rPh sb="10" eb="11">
      <t>ミ</t>
    </rPh>
    <rPh sb="11" eb="13">
      <t>ケイカク</t>
    </rPh>
    <phoneticPr fontId="16"/>
  </si>
  <si>
    <t>就移養成１７・地公体・定超</t>
    <rPh sb="7" eb="8">
      <t>チ</t>
    </rPh>
    <rPh sb="8" eb="9">
      <t>コウ</t>
    </rPh>
    <rPh sb="9" eb="10">
      <t>カラダ</t>
    </rPh>
    <phoneticPr fontId="16"/>
  </si>
  <si>
    <t>就移養成１７・地公体・定超・未計画１</t>
    <rPh sb="14" eb="15">
      <t>ミ</t>
    </rPh>
    <rPh sb="15" eb="17">
      <t>ケイカク</t>
    </rPh>
    <phoneticPr fontId="16"/>
  </si>
  <si>
    <t>就移養成１７・地公体・定超・未計画２</t>
    <rPh sb="14" eb="15">
      <t>ミ</t>
    </rPh>
    <rPh sb="15" eb="17">
      <t>ケイカク</t>
    </rPh>
    <phoneticPr fontId="16"/>
  </si>
  <si>
    <t>就移養成１７・定超・期間超</t>
  </si>
  <si>
    <t>就移養成１７・定超・未計画１・期間超</t>
    <rPh sb="10" eb="11">
      <t>ミ</t>
    </rPh>
    <rPh sb="11" eb="13">
      <t>ケイカク</t>
    </rPh>
    <phoneticPr fontId="16"/>
  </si>
  <si>
    <t>就移養成１７・定超・未計画２・期間超</t>
    <rPh sb="10" eb="11">
      <t>ミ</t>
    </rPh>
    <rPh sb="11" eb="13">
      <t>ケイカク</t>
    </rPh>
    <phoneticPr fontId="16"/>
  </si>
  <si>
    <t>就移養成１７・地公体・定超・期間超</t>
    <rPh sb="7" eb="8">
      <t>チ</t>
    </rPh>
    <rPh sb="8" eb="9">
      <t>コウ</t>
    </rPh>
    <rPh sb="9" eb="10">
      <t>カラダ</t>
    </rPh>
    <phoneticPr fontId="16"/>
  </si>
  <si>
    <t>就移養成１７・地公体・定超・未計画１・期間超</t>
    <rPh sb="14" eb="15">
      <t>ミ</t>
    </rPh>
    <rPh sb="15" eb="17">
      <t>ケイカク</t>
    </rPh>
    <phoneticPr fontId="16"/>
  </si>
  <si>
    <t>就移養成１７・地公体・定超・未計画２・期間超</t>
    <rPh sb="14" eb="15">
      <t>ミ</t>
    </rPh>
    <rPh sb="15" eb="17">
      <t>ケイカク</t>
    </rPh>
    <phoneticPr fontId="16"/>
  </si>
  <si>
    <t>就移養成２１・定超</t>
    <rPh sb="7" eb="8">
      <t>テイ</t>
    </rPh>
    <rPh sb="8" eb="9">
      <t>チョウ</t>
    </rPh>
    <phoneticPr fontId="16"/>
  </si>
  <si>
    <t>就移養成２１・定超・未計画１</t>
    <rPh sb="10" eb="11">
      <t>ミ</t>
    </rPh>
    <rPh sb="11" eb="13">
      <t>ケイカク</t>
    </rPh>
    <phoneticPr fontId="16"/>
  </si>
  <si>
    <t>就移養成２１・定超・未計画２</t>
    <rPh sb="10" eb="11">
      <t>ミ</t>
    </rPh>
    <rPh sb="11" eb="13">
      <t>ケイカク</t>
    </rPh>
    <phoneticPr fontId="16"/>
  </si>
  <si>
    <t>就移養成２１・地公体・定超</t>
    <rPh sb="7" eb="8">
      <t>チ</t>
    </rPh>
    <rPh sb="8" eb="9">
      <t>コウ</t>
    </rPh>
    <rPh sb="9" eb="10">
      <t>カラダ</t>
    </rPh>
    <phoneticPr fontId="16"/>
  </si>
  <si>
    <t>就移養成２１・地公体・定超・未計画１</t>
    <rPh sb="14" eb="15">
      <t>ミ</t>
    </rPh>
    <rPh sb="15" eb="17">
      <t>ケイカク</t>
    </rPh>
    <phoneticPr fontId="16"/>
  </si>
  <si>
    <t>就移養成２１・地公体・定超・未計画２</t>
    <rPh sb="14" eb="15">
      <t>ミ</t>
    </rPh>
    <rPh sb="15" eb="17">
      <t>ケイカク</t>
    </rPh>
    <phoneticPr fontId="16"/>
  </si>
  <si>
    <t>就移養成２１・定超・期間超</t>
  </si>
  <si>
    <t>就移養成２１・定超・未計画１・期間超</t>
    <rPh sb="10" eb="11">
      <t>ミ</t>
    </rPh>
    <rPh sb="11" eb="13">
      <t>ケイカク</t>
    </rPh>
    <phoneticPr fontId="16"/>
  </si>
  <si>
    <t>就移養成２１・定超・未計画２・期間超</t>
    <rPh sb="10" eb="11">
      <t>ミ</t>
    </rPh>
    <rPh sb="11" eb="13">
      <t>ケイカク</t>
    </rPh>
    <phoneticPr fontId="16"/>
  </si>
  <si>
    <t>就移養成２１・地公体・定超・期間超</t>
    <rPh sb="7" eb="8">
      <t>チ</t>
    </rPh>
    <rPh sb="8" eb="9">
      <t>コウ</t>
    </rPh>
    <rPh sb="9" eb="10">
      <t>カラダ</t>
    </rPh>
    <phoneticPr fontId="16"/>
  </si>
  <si>
    <t>就移養成２１・地公体・定超・未計画１・期間超</t>
    <rPh sb="14" eb="15">
      <t>ミ</t>
    </rPh>
    <rPh sb="15" eb="17">
      <t>ケイカク</t>
    </rPh>
    <phoneticPr fontId="16"/>
  </si>
  <si>
    <t>就移養成２１・地公体・定超・未計画２・期間超</t>
    <rPh sb="14" eb="15">
      <t>ミ</t>
    </rPh>
    <rPh sb="15" eb="17">
      <t>ケイカク</t>
    </rPh>
    <phoneticPr fontId="16"/>
  </si>
  <si>
    <t>就移養成２２・定超</t>
    <rPh sb="7" eb="8">
      <t>テイ</t>
    </rPh>
    <rPh sb="8" eb="9">
      <t>チョウ</t>
    </rPh>
    <phoneticPr fontId="16"/>
  </si>
  <si>
    <t>就移養成２２・定超・未計画１</t>
    <rPh sb="10" eb="11">
      <t>ミ</t>
    </rPh>
    <rPh sb="11" eb="13">
      <t>ケイカク</t>
    </rPh>
    <phoneticPr fontId="16"/>
  </si>
  <si>
    <t>就移養成２２・定超・未計画２</t>
    <rPh sb="10" eb="11">
      <t>ミ</t>
    </rPh>
    <rPh sb="11" eb="13">
      <t>ケイカク</t>
    </rPh>
    <phoneticPr fontId="16"/>
  </si>
  <si>
    <t>就移養成２２・地公体・定超</t>
    <rPh sb="7" eb="8">
      <t>チ</t>
    </rPh>
    <rPh sb="8" eb="9">
      <t>コウ</t>
    </rPh>
    <rPh sb="9" eb="10">
      <t>カラダ</t>
    </rPh>
    <phoneticPr fontId="16"/>
  </si>
  <si>
    <t>就移養成２２・地公体・定超・未計画１</t>
    <rPh sb="14" eb="15">
      <t>ミ</t>
    </rPh>
    <rPh sb="15" eb="17">
      <t>ケイカク</t>
    </rPh>
    <phoneticPr fontId="16"/>
  </si>
  <si>
    <t>就移養成２２・地公体・定超・未計画２</t>
    <rPh sb="14" eb="15">
      <t>ミ</t>
    </rPh>
    <rPh sb="15" eb="17">
      <t>ケイカク</t>
    </rPh>
    <phoneticPr fontId="16"/>
  </si>
  <si>
    <t>就移養成２２・定超・期間超</t>
  </si>
  <si>
    <t>就移養成２２・定超・未計画１・期間超</t>
    <rPh sb="10" eb="11">
      <t>ミ</t>
    </rPh>
    <rPh sb="11" eb="13">
      <t>ケイカク</t>
    </rPh>
    <phoneticPr fontId="16"/>
  </si>
  <si>
    <t>就移養成２２・定超・未計画２・期間超</t>
    <rPh sb="10" eb="11">
      <t>ミ</t>
    </rPh>
    <rPh sb="11" eb="13">
      <t>ケイカク</t>
    </rPh>
    <phoneticPr fontId="16"/>
  </si>
  <si>
    <t>就移養成２２・地公体・定超・期間超</t>
    <rPh sb="7" eb="8">
      <t>チ</t>
    </rPh>
    <rPh sb="8" eb="9">
      <t>コウ</t>
    </rPh>
    <rPh sb="9" eb="10">
      <t>カラダ</t>
    </rPh>
    <phoneticPr fontId="16"/>
  </si>
  <si>
    <t>就移養成２２・地公体・定超・未計画１・期間超</t>
    <rPh sb="14" eb="15">
      <t>ミ</t>
    </rPh>
    <rPh sb="15" eb="17">
      <t>ケイカク</t>
    </rPh>
    <phoneticPr fontId="16"/>
  </si>
  <si>
    <t>就移養成２２・地公体・定超・未計画２・期間超</t>
    <rPh sb="14" eb="15">
      <t>ミ</t>
    </rPh>
    <rPh sb="15" eb="17">
      <t>ケイカク</t>
    </rPh>
    <phoneticPr fontId="16"/>
  </si>
  <si>
    <t>就移養成２３・定超</t>
    <rPh sb="7" eb="8">
      <t>テイ</t>
    </rPh>
    <rPh sb="8" eb="9">
      <t>チョウ</t>
    </rPh>
    <phoneticPr fontId="16"/>
  </si>
  <si>
    <t>就移養成２３・定超・未計画１</t>
    <rPh sb="10" eb="11">
      <t>ミ</t>
    </rPh>
    <rPh sb="11" eb="13">
      <t>ケイカク</t>
    </rPh>
    <phoneticPr fontId="16"/>
  </si>
  <si>
    <t>就移養成２３・定超・未計画２</t>
    <rPh sb="10" eb="11">
      <t>ミ</t>
    </rPh>
    <rPh sb="11" eb="13">
      <t>ケイカク</t>
    </rPh>
    <phoneticPr fontId="16"/>
  </si>
  <si>
    <t>就移養成２３・地公体・定超</t>
    <rPh sb="7" eb="8">
      <t>チ</t>
    </rPh>
    <rPh sb="8" eb="9">
      <t>コウ</t>
    </rPh>
    <rPh sb="9" eb="10">
      <t>カラダ</t>
    </rPh>
    <phoneticPr fontId="16"/>
  </si>
  <si>
    <t>就移養成２３・地公体・定超・未計画１</t>
    <rPh sb="14" eb="15">
      <t>ミ</t>
    </rPh>
    <rPh sb="15" eb="17">
      <t>ケイカク</t>
    </rPh>
    <phoneticPr fontId="16"/>
  </si>
  <si>
    <t>就移養成２３・地公体・定超・未計画２</t>
    <rPh sb="14" eb="15">
      <t>ミ</t>
    </rPh>
    <rPh sb="15" eb="17">
      <t>ケイカク</t>
    </rPh>
    <phoneticPr fontId="16"/>
  </si>
  <si>
    <t>就移養成２３・定超・期間超</t>
  </si>
  <si>
    <t>就移養成２３・定超・未計画１・期間超</t>
    <rPh sb="10" eb="11">
      <t>ミ</t>
    </rPh>
    <rPh sb="11" eb="13">
      <t>ケイカク</t>
    </rPh>
    <phoneticPr fontId="16"/>
  </si>
  <si>
    <t>就移養成２３・定超・未計画２・期間超</t>
    <rPh sb="10" eb="11">
      <t>ミ</t>
    </rPh>
    <rPh sb="11" eb="13">
      <t>ケイカク</t>
    </rPh>
    <phoneticPr fontId="16"/>
  </si>
  <si>
    <t>就移養成２３・地公体・定超・期間超</t>
    <rPh sb="7" eb="8">
      <t>チ</t>
    </rPh>
    <rPh sb="8" eb="9">
      <t>コウ</t>
    </rPh>
    <rPh sb="9" eb="10">
      <t>カラダ</t>
    </rPh>
    <phoneticPr fontId="16"/>
  </si>
  <si>
    <t>就移養成２３・地公体・定超・未計画１・期間超</t>
    <rPh sb="14" eb="15">
      <t>ミ</t>
    </rPh>
    <rPh sb="15" eb="17">
      <t>ケイカク</t>
    </rPh>
    <phoneticPr fontId="16"/>
  </si>
  <si>
    <t>就移養成２３・地公体・定超・未計画２・期間超</t>
    <rPh sb="14" eb="15">
      <t>ミ</t>
    </rPh>
    <rPh sb="15" eb="17">
      <t>ケイカク</t>
    </rPh>
    <phoneticPr fontId="16"/>
  </si>
  <si>
    <t>就移養成２４・定超</t>
    <rPh sb="7" eb="8">
      <t>テイ</t>
    </rPh>
    <rPh sb="8" eb="9">
      <t>チョウ</t>
    </rPh>
    <phoneticPr fontId="16"/>
  </si>
  <si>
    <t>就移養成２４・定超・未計画１</t>
    <rPh sb="10" eb="11">
      <t>ミ</t>
    </rPh>
    <rPh sb="11" eb="13">
      <t>ケイカク</t>
    </rPh>
    <phoneticPr fontId="16"/>
  </si>
  <si>
    <t>就移養成２４・定超・未計画２</t>
    <rPh sb="10" eb="11">
      <t>ミ</t>
    </rPh>
    <rPh sb="11" eb="13">
      <t>ケイカク</t>
    </rPh>
    <phoneticPr fontId="16"/>
  </si>
  <si>
    <t>就移養成２４・地公体・定超</t>
    <rPh sb="7" eb="8">
      <t>チ</t>
    </rPh>
    <rPh sb="8" eb="9">
      <t>コウ</t>
    </rPh>
    <rPh sb="9" eb="10">
      <t>カラダ</t>
    </rPh>
    <phoneticPr fontId="16"/>
  </si>
  <si>
    <t>就移養成２４・地公体・定超・未計画１</t>
    <rPh sb="14" eb="15">
      <t>ミ</t>
    </rPh>
    <rPh sb="15" eb="17">
      <t>ケイカク</t>
    </rPh>
    <phoneticPr fontId="16"/>
  </si>
  <si>
    <t>就移養成２４・地公体・定超・未計画２</t>
    <rPh sb="14" eb="15">
      <t>ミ</t>
    </rPh>
    <rPh sb="15" eb="17">
      <t>ケイカク</t>
    </rPh>
    <phoneticPr fontId="16"/>
  </si>
  <si>
    <t>就移養成２４・定超・期間超</t>
  </si>
  <si>
    <t>就移養成２４・定超・未計画１・期間超</t>
    <rPh sb="10" eb="11">
      <t>ミ</t>
    </rPh>
    <rPh sb="11" eb="13">
      <t>ケイカク</t>
    </rPh>
    <phoneticPr fontId="16"/>
  </si>
  <si>
    <t>就移養成２４・定超・未計画２・期間超</t>
    <rPh sb="10" eb="11">
      <t>ミ</t>
    </rPh>
    <rPh sb="11" eb="13">
      <t>ケイカク</t>
    </rPh>
    <phoneticPr fontId="16"/>
  </si>
  <si>
    <t>就移養成２４・地公体・定超・期間超</t>
    <rPh sb="7" eb="8">
      <t>チ</t>
    </rPh>
    <rPh sb="8" eb="9">
      <t>コウ</t>
    </rPh>
    <rPh sb="9" eb="10">
      <t>カラダ</t>
    </rPh>
    <phoneticPr fontId="16"/>
  </si>
  <si>
    <t>就移養成２４・地公体・定超・未計画１・期間超</t>
    <rPh sb="14" eb="15">
      <t>ミ</t>
    </rPh>
    <rPh sb="15" eb="17">
      <t>ケイカク</t>
    </rPh>
    <phoneticPr fontId="16"/>
  </si>
  <si>
    <t>就移養成２４・地公体・定超・未計画２・期間超</t>
    <rPh sb="14" eb="15">
      <t>ミ</t>
    </rPh>
    <rPh sb="15" eb="17">
      <t>ケイカク</t>
    </rPh>
    <phoneticPr fontId="16"/>
  </si>
  <si>
    <t>就移養成２５・定超</t>
    <rPh sb="7" eb="8">
      <t>テイ</t>
    </rPh>
    <rPh sb="8" eb="9">
      <t>チョウ</t>
    </rPh>
    <phoneticPr fontId="16"/>
  </si>
  <si>
    <t>就移養成２５・定超・未計画１</t>
    <rPh sb="10" eb="11">
      <t>ミ</t>
    </rPh>
    <rPh sb="11" eb="13">
      <t>ケイカク</t>
    </rPh>
    <phoneticPr fontId="16"/>
  </si>
  <si>
    <t>就移養成２５・定超・未計画２</t>
    <rPh sb="10" eb="11">
      <t>ミ</t>
    </rPh>
    <rPh sb="11" eb="13">
      <t>ケイカク</t>
    </rPh>
    <phoneticPr fontId="16"/>
  </si>
  <si>
    <t>就移養成２５・地公体・定超</t>
    <rPh sb="7" eb="8">
      <t>チ</t>
    </rPh>
    <rPh sb="8" eb="9">
      <t>コウ</t>
    </rPh>
    <rPh sb="9" eb="10">
      <t>カラダ</t>
    </rPh>
    <phoneticPr fontId="16"/>
  </si>
  <si>
    <t>就移養成２５・地公体・定超・未計画１</t>
    <rPh sb="14" eb="15">
      <t>ミ</t>
    </rPh>
    <rPh sb="15" eb="17">
      <t>ケイカク</t>
    </rPh>
    <phoneticPr fontId="16"/>
  </si>
  <si>
    <t>就移養成２５・地公体・定超・未計画２</t>
    <rPh sb="14" eb="15">
      <t>ミ</t>
    </rPh>
    <rPh sb="15" eb="17">
      <t>ケイカク</t>
    </rPh>
    <phoneticPr fontId="16"/>
  </si>
  <si>
    <t>就移養成２５・定超・期間超</t>
  </si>
  <si>
    <t>就移養成２５・定超・未計画１・期間超</t>
    <rPh sb="10" eb="11">
      <t>ミ</t>
    </rPh>
    <rPh sb="11" eb="13">
      <t>ケイカク</t>
    </rPh>
    <phoneticPr fontId="16"/>
  </si>
  <si>
    <t>就移養成２５・定超・未計画２・期間超</t>
    <rPh sb="10" eb="11">
      <t>ミ</t>
    </rPh>
    <rPh sb="11" eb="13">
      <t>ケイカク</t>
    </rPh>
    <phoneticPr fontId="16"/>
  </si>
  <si>
    <t>就移養成２５・地公体・定超・期間超</t>
    <rPh sb="7" eb="8">
      <t>チ</t>
    </rPh>
    <rPh sb="8" eb="9">
      <t>コウ</t>
    </rPh>
    <rPh sb="9" eb="10">
      <t>カラダ</t>
    </rPh>
    <phoneticPr fontId="16"/>
  </si>
  <si>
    <t>就移養成２５・地公体・定超・未計画１・期間超</t>
    <rPh sb="14" eb="15">
      <t>ミ</t>
    </rPh>
    <rPh sb="15" eb="17">
      <t>ケイカク</t>
    </rPh>
    <phoneticPr fontId="16"/>
  </si>
  <si>
    <t>就移養成２５・地公体・定超・未計画２・期間超</t>
    <rPh sb="14" eb="15">
      <t>ミ</t>
    </rPh>
    <rPh sb="15" eb="17">
      <t>ケイカク</t>
    </rPh>
    <phoneticPr fontId="16"/>
  </si>
  <si>
    <t>就移養成２６・定超</t>
    <rPh sb="7" eb="8">
      <t>テイ</t>
    </rPh>
    <rPh sb="8" eb="9">
      <t>チョウ</t>
    </rPh>
    <phoneticPr fontId="16"/>
  </si>
  <si>
    <t>就移養成２６・定超・未計画１</t>
    <rPh sb="10" eb="11">
      <t>ミ</t>
    </rPh>
    <rPh sb="11" eb="13">
      <t>ケイカク</t>
    </rPh>
    <phoneticPr fontId="16"/>
  </si>
  <si>
    <t>就移養成２６・定超・未計画２</t>
    <rPh sb="10" eb="11">
      <t>ミ</t>
    </rPh>
    <rPh sb="11" eb="13">
      <t>ケイカク</t>
    </rPh>
    <phoneticPr fontId="16"/>
  </si>
  <si>
    <t>就移養成２６・地公体・定超</t>
    <rPh sb="7" eb="8">
      <t>チ</t>
    </rPh>
    <rPh sb="8" eb="9">
      <t>コウ</t>
    </rPh>
    <rPh sb="9" eb="10">
      <t>カラダ</t>
    </rPh>
    <phoneticPr fontId="16"/>
  </si>
  <si>
    <t>就移養成２６・地公体・定超・未計画１</t>
    <rPh sb="14" eb="15">
      <t>ミ</t>
    </rPh>
    <rPh sb="15" eb="17">
      <t>ケイカク</t>
    </rPh>
    <phoneticPr fontId="16"/>
  </si>
  <si>
    <t>就移養成２６・地公体・定超・未計画２</t>
    <rPh sb="14" eb="15">
      <t>ミ</t>
    </rPh>
    <rPh sb="15" eb="17">
      <t>ケイカク</t>
    </rPh>
    <phoneticPr fontId="16"/>
  </si>
  <si>
    <t>就移養成２６・定超・期間超</t>
  </si>
  <si>
    <t>就移養成２６・定超・未計画１・期間超</t>
    <rPh sb="10" eb="11">
      <t>ミ</t>
    </rPh>
    <rPh sb="11" eb="13">
      <t>ケイカク</t>
    </rPh>
    <phoneticPr fontId="16"/>
  </si>
  <si>
    <t>就移養成２６・定超・未計画２・期間超</t>
    <rPh sb="10" eb="11">
      <t>ミ</t>
    </rPh>
    <rPh sb="11" eb="13">
      <t>ケイカク</t>
    </rPh>
    <phoneticPr fontId="16"/>
  </si>
  <si>
    <t>就移養成２６・地公体・定超・期間超</t>
    <rPh sb="7" eb="8">
      <t>チ</t>
    </rPh>
    <rPh sb="8" eb="9">
      <t>コウ</t>
    </rPh>
    <rPh sb="9" eb="10">
      <t>カラダ</t>
    </rPh>
    <phoneticPr fontId="16"/>
  </si>
  <si>
    <t>就移養成２６・地公体・定超・未計画１・期間超</t>
    <rPh sb="14" eb="15">
      <t>ミ</t>
    </rPh>
    <rPh sb="15" eb="17">
      <t>ケイカク</t>
    </rPh>
    <phoneticPr fontId="16"/>
  </si>
  <si>
    <t>就移養成２６・地公体・定超・未計画２・期間超</t>
    <rPh sb="14" eb="15">
      <t>ミ</t>
    </rPh>
    <rPh sb="15" eb="17">
      <t>ケイカク</t>
    </rPh>
    <phoneticPr fontId="16"/>
  </si>
  <si>
    <t>就移養成２７・定超</t>
    <rPh sb="7" eb="8">
      <t>テイ</t>
    </rPh>
    <rPh sb="8" eb="9">
      <t>チョウ</t>
    </rPh>
    <phoneticPr fontId="16"/>
  </si>
  <si>
    <t>就移養成２７・定超・未計画１</t>
    <rPh sb="10" eb="11">
      <t>ミ</t>
    </rPh>
    <rPh sb="11" eb="13">
      <t>ケイカク</t>
    </rPh>
    <phoneticPr fontId="16"/>
  </si>
  <si>
    <t>就移養成２７・定超・未計画２</t>
    <rPh sb="10" eb="11">
      <t>ミ</t>
    </rPh>
    <rPh sb="11" eb="13">
      <t>ケイカク</t>
    </rPh>
    <phoneticPr fontId="16"/>
  </si>
  <si>
    <t>就移養成２７・地公体・定超</t>
    <rPh sb="7" eb="8">
      <t>チ</t>
    </rPh>
    <rPh sb="8" eb="9">
      <t>コウ</t>
    </rPh>
    <rPh sb="9" eb="10">
      <t>カラダ</t>
    </rPh>
    <phoneticPr fontId="16"/>
  </si>
  <si>
    <t>就移養成２７・地公体・定超・未計画１</t>
    <rPh sb="14" eb="15">
      <t>ミ</t>
    </rPh>
    <rPh sb="15" eb="17">
      <t>ケイカク</t>
    </rPh>
    <phoneticPr fontId="16"/>
  </si>
  <si>
    <t>就移養成２７・地公体・定超・未計画２</t>
    <rPh sb="14" eb="15">
      <t>ミ</t>
    </rPh>
    <rPh sb="15" eb="17">
      <t>ケイカク</t>
    </rPh>
    <phoneticPr fontId="16"/>
  </si>
  <si>
    <t>就移養成２７・定超・期間超</t>
  </si>
  <si>
    <t>就移養成２７・定超・未計画１・期間超</t>
    <rPh sb="10" eb="11">
      <t>ミ</t>
    </rPh>
    <rPh sb="11" eb="13">
      <t>ケイカク</t>
    </rPh>
    <phoneticPr fontId="16"/>
  </si>
  <si>
    <t>就移養成２７・定超・未計画２・期間超</t>
    <rPh sb="10" eb="11">
      <t>ミ</t>
    </rPh>
    <rPh sb="11" eb="13">
      <t>ケイカク</t>
    </rPh>
    <phoneticPr fontId="16"/>
  </si>
  <si>
    <t>就移養成２７・地公体・定超・期間超</t>
    <rPh sb="7" eb="8">
      <t>チ</t>
    </rPh>
    <rPh sb="8" eb="9">
      <t>コウ</t>
    </rPh>
    <rPh sb="9" eb="10">
      <t>カラダ</t>
    </rPh>
    <phoneticPr fontId="16"/>
  </si>
  <si>
    <t>就移養成２７・地公体・定超・未計画１・期間超</t>
    <rPh sb="14" eb="15">
      <t>ミ</t>
    </rPh>
    <rPh sb="15" eb="17">
      <t>ケイカク</t>
    </rPh>
    <phoneticPr fontId="16"/>
  </si>
  <si>
    <t>就移養成２７・地公体・定超・未計画２・期間超</t>
    <rPh sb="14" eb="15">
      <t>ミ</t>
    </rPh>
    <rPh sb="15" eb="17">
      <t>ケイカク</t>
    </rPh>
    <phoneticPr fontId="16"/>
  </si>
  <si>
    <t>就移養成３１・定超</t>
    <rPh sb="7" eb="8">
      <t>テイ</t>
    </rPh>
    <rPh sb="8" eb="9">
      <t>チョウ</t>
    </rPh>
    <phoneticPr fontId="16"/>
  </si>
  <si>
    <t>就移養成３１・定超・未計画１</t>
    <rPh sb="10" eb="11">
      <t>ミ</t>
    </rPh>
    <rPh sb="11" eb="13">
      <t>ケイカク</t>
    </rPh>
    <phoneticPr fontId="16"/>
  </si>
  <si>
    <t>就移養成３１・定超・未計画２</t>
    <rPh sb="10" eb="11">
      <t>ミ</t>
    </rPh>
    <rPh sb="11" eb="13">
      <t>ケイカク</t>
    </rPh>
    <phoneticPr fontId="16"/>
  </si>
  <si>
    <t>就移養成３１・地公体・定超</t>
    <rPh sb="7" eb="8">
      <t>チ</t>
    </rPh>
    <rPh sb="8" eb="9">
      <t>コウ</t>
    </rPh>
    <rPh sb="9" eb="10">
      <t>カラダ</t>
    </rPh>
    <phoneticPr fontId="16"/>
  </si>
  <si>
    <t>就移養成３１・地公体・定超・未計画１</t>
    <rPh sb="14" eb="15">
      <t>ミ</t>
    </rPh>
    <rPh sb="15" eb="17">
      <t>ケイカク</t>
    </rPh>
    <phoneticPr fontId="16"/>
  </si>
  <si>
    <t>就移養成３１・地公体・定超・未計画２</t>
    <rPh sb="14" eb="15">
      <t>ミ</t>
    </rPh>
    <rPh sb="15" eb="17">
      <t>ケイカク</t>
    </rPh>
    <phoneticPr fontId="16"/>
  </si>
  <si>
    <t>就移養成３１・定超・期間超</t>
  </si>
  <si>
    <t>就移養成３１・定超・未計画１・期間超</t>
    <rPh sb="10" eb="11">
      <t>ミ</t>
    </rPh>
    <rPh sb="11" eb="13">
      <t>ケイカク</t>
    </rPh>
    <phoneticPr fontId="16"/>
  </si>
  <si>
    <t>就移養成３１・定超・未計画２・期間超</t>
    <rPh sb="10" eb="11">
      <t>ミ</t>
    </rPh>
    <rPh sb="11" eb="13">
      <t>ケイカク</t>
    </rPh>
    <phoneticPr fontId="16"/>
  </si>
  <si>
    <t>就移養成３１・地公体・定超・期間超</t>
    <rPh sb="7" eb="8">
      <t>チ</t>
    </rPh>
    <rPh sb="8" eb="9">
      <t>コウ</t>
    </rPh>
    <rPh sb="9" eb="10">
      <t>カラダ</t>
    </rPh>
    <phoneticPr fontId="16"/>
  </si>
  <si>
    <t>就移養成３１・地公体・定超・未計画１・期間超</t>
    <rPh sb="14" eb="15">
      <t>ミ</t>
    </rPh>
    <rPh sb="15" eb="17">
      <t>ケイカク</t>
    </rPh>
    <phoneticPr fontId="16"/>
  </si>
  <si>
    <t>就移養成３１・地公体・定超・未計画２・期間超</t>
    <rPh sb="14" eb="15">
      <t>ミ</t>
    </rPh>
    <rPh sb="15" eb="17">
      <t>ケイカク</t>
    </rPh>
    <phoneticPr fontId="16"/>
  </si>
  <si>
    <t>就移養成３２・定超</t>
    <rPh sb="7" eb="8">
      <t>テイ</t>
    </rPh>
    <rPh sb="8" eb="9">
      <t>チョウ</t>
    </rPh>
    <phoneticPr fontId="16"/>
  </si>
  <si>
    <t>就移養成３２・定超・未計画１</t>
    <rPh sb="10" eb="11">
      <t>ミ</t>
    </rPh>
    <rPh sb="11" eb="13">
      <t>ケイカク</t>
    </rPh>
    <phoneticPr fontId="16"/>
  </si>
  <si>
    <t>就移養成３２・定超・未計画２</t>
    <rPh sb="10" eb="11">
      <t>ミ</t>
    </rPh>
    <rPh sb="11" eb="13">
      <t>ケイカク</t>
    </rPh>
    <phoneticPr fontId="16"/>
  </si>
  <si>
    <t>就移養成３２・地公体・定超</t>
    <rPh sb="7" eb="8">
      <t>チ</t>
    </rPh>
    <rPh sb="8" eb="9">
      <t>コウ</t>
    </rPh>
    <rPh sb="9" eb="10">
      <t>カラダ</t>
    </rPh>
    <phoneticPr fontId="16"/>
  </si>
  <si>
    <t>就移養成３２・地公体・定超・未計画１</t>
    <rPh sb="14" eb="15">
      <t>ミ</t>
    </rPh>
    <rPh sb="15" eb="17">
      <t>ケイカク</t>
    </rPh>
    <phoneticPr fontId="16"/>
  </si>
  <si>
    <t>就移養成３２・地公体・定超・未計画２</t>
    <rPh sb="14" eb="15">
      <t>ミ</t>
    </rPh>
    <rPh sb="15" eb="17">
      <t>ケイカク</t>
    </rPh>
    <phoneticPr fontId="16"/>
  </si>
  <si>
    <t>就移養成３２・定超・期間超</t>
  </si>
  <si>
    <t>就移養成３２・定超・未計画１・期間超</t>
    <rPh sb="10" eb="11">
      <t>ミ</t>
    </rPh>
    <rPh sb="11" eb="13">
      <t>ケイカク</t>
    </rPh>
    <phoneticPr fontId="16"/>
  </si>
  <si>
    <t>就移養成３２・定超・未計画２・期間超</t>
    <rPh sb="10" eb="11">
      <t>ミ</t>
    </rPh>
    <rPh sb="11" eb="13">
      <t>ケイカク</t>
    </rPh>
    <phoneticPr fontId="16"/>
  </si>
  <si>
    <t>就移養成３２・地公体・定超・期間超</t>
    <rPh sb="7" eb="8">
      <t>チ</t>
    </rPh>
    <rPh sb="8" eb="9">
      <t>コウ</t>
    </rPh>
    <rPh sb="9" eb="10">
      <t>カラダ</t>
    </rPh>
    <phoneticPr fontId="16"/>
  </si>
  <si>
    <t>就移養成３２・地公体・定超・未計画１・期間超</t>
    <rPh sb="14" eb="15">
      <t>ミ</t>
    </rPh>
    <rPh sb="15" eb="17">
      <t>ケイカク</t>
    </rPh>
    <phoneticPr fontId="16"/>
  </si>
  <si>
    <t>就移養成３２・地公体・定超・未計画２・期間超</t>
    <rPh sb="14" eb="15">
      <t>ミ</t>
    </rPh>
    <rPh sb="15" eb="17">
      <t>ケイカク</t>
    </rPh>
    <phoneticPr fontId="16"/>
  </si>
  <si>
    <t>就移養成３３・定超</t>
    <rPh sb="7" eb="8">
      <t>テイ</t>
    </rPh>
    <rPh sb="8" eb="9">
      <t>チョウ</t>
    </rPh>
    <phoneticPr fontId="16"/>
  </si>
  <si>
    <t>就移養成３３・定超・未計画１</t>
    <rPh sb="10" eb="11">
      <t>ミ</t>
    </rPh>
    <rPh sb="11" eb="13">
      <t>ケイカク</t>
    </rPh>
    <phoneticPr fontId="16"/>
  </si>
  <si>
    <t>就移養成３３・定超・未計画２</t>
    <rPh sb="10" eb="11">
      <t>ミ</t>
    </rPh>
    <rPh sb="11" eb="13">
      <t>ケイカク</t>
    </rPh>
    <phoneticPr fontId="16"/>
  </si>
  <si>
    <t>就移養成３３・地公体・定超</t>
    <rPh sb="7" eb="8">
      <t>チ</t>
    </rPh>
    <rPh sb="8" eb="9">
      <t>コウ</t>
    </rPh>
    <rPh sb="9" eb="10">
      <t>カラダ</t>
    </rPh>
    <phoneticPr fontId="16"/>
  </si>
  <si>
    <t>就移養成３３・地公体・定超・未計画１</t>
    <rPh sb="14" eb="15">
      <t>ミ</t>
    </rPh>
    <rPh sb="15" eb="17">
      <t>ケイカク</t>
    </rPh>
    <phoneticPr fontId="16"/>
  </si>
  <si>
    <t>就移養成３３・地公体・定超・未計画２</t>
    <rPh sb="14" eb="15">
      <t>ミ</t>
    </rPh>
    <rPh sb="15" eb="17">
      <t>ケイカク</t>
    </rPh>
    <phoneticPr fontId="16"/>
  </si>
  <si>
    <t>就移養成３３・定超・期間超</t>
  </si>
  <si>
    <t>就移養成３３・定超・未計画１・期間超</t>
    <rPh sb="10" eb="11">
      <t>ミ</t>
    </rPh>
    <rPh sb="11" eb="13">
      <t>ケイカク</t>
    </rPh>
    <phoneticPr fontId="16"/>
  </si>
  <si>
    <t>就移養成３３・定超・未計画２・期間超</t>
    <rPh sb="10" eb="11">
      <t>ミ</t>
    </rPh>
    <rPh sb="11" eb="13">
      <t>ケイカク</t>
    </rPh>
    <phoneticPr fontId="16"/>
  </si>
  <si>
    <t>就移養成３３・地公体・定超・期間超</t>
    <rPh sb="7" eb="8">
      <t>チ</t>
    </rPh>
    <rPh sb="8" eb="9">
      <t>コウ</t>
    </rPh>
    <rPh sb="9" eb="10">
      <t>カラダ</t>
    </rPh>
    <phoneticPr fontId="16"/>
  </si>
  <si>
    <t>就移養成３３・地公体・定超・未計画１・期間超</t>
    <rPh sb="14" eb="15">
      <t>ミ</t>
    </rPh>
    <rPh sb="15" eb="17">
      <t>ケイカク</t>
    </rPh>
    <phoneticPr fontId="16"/>
  </si>
  <si>
    <t>就移養成３３・地公体・定超・未計画２・期間超</t>
    <rPh sb="14" eb="15">
      <t>ミ</t>
    </rPh>
    <rPh sb="15" eb="17">
      <t>ケイカク</t>
    </rPh>
    <phoneticPr fontId="16"/>
  </si>
  <si>
    <t>就移養成３４・定超</t>
    <rPh sb="7" eb="8">
      <t>テイ</t>
    </rPh>
    <rPh sb="8" eb="9">
      <t>チョウ</t>
    </rPh>
    <phoneticPr fontId="16"/>
  </si>
  <si>
    <t>就移養成３４・定超・未計画１</t>
    <rPh sb="10" eb="11">
      <t>ミ</t>
    </rPh>
    <rPh sb="11" eb="13">
      <t>ケイカク</t>
    </rPh>
    <phoneticPr fontId="16"/>
  </si>
  <si>
    <t>就移養成３４・定超・未計画２</t>
    <rPh sb="10" eb="11">
      <t>ミ</t>
    </rPh>
    <rPh sb="11" eb="13">
      <t>ケイカク</t>
    </rPh>
    <phoneticPr fontId="16"/>
  </si>
  <si>
    <t>就移養成３４・地公体・定超</t>
    <rPh sb="7" eb="8">
      <t>チ</t>
    </rPh>
    <rPh sb="8" eb="9">
      <t>コウ</t>
    </rPh>
    <rPh sb="9" eb="10">
      <t>カラダ</t>
    </rPh>
    <phoneticPr fontId="16"/>
  </si>
  <si>
    <t>就移養成３４・地公体・定超・未計画１</t>
    <rPh sb="14" eb="15">
      <t>ミ</t>
    </rPh>
    <rPh sb="15" eb="17">
      <t>ケイカク</t>
    </rPh>
    <phoneticPr fontId="16"/>
  </si>
  <si>
    <t>就移養成３４・地公体・定超・未計画２</t>
    <rPh sb="14" eb="15">
      <t>ミ</t>
    </rPh>
    <rPh sb="15" eb="17">
      <t>ケイカク</t>
    </rPh>
    <phoneticPr fontId="16"/>
  </si>
  <si>
    <t>就移養成３４・定超・期間超</t>
  </si>
  <si>
    <t>就移養成３４・定超・未計画１・期間超</t>
    <rPh sb="10" eb="11">
      <t>ミ</t>
    </rPh>
    <rPh sb="11" eb="13">
      <t>ケイカク</t>
    </rPh>
    <phoneticPr fontId="16"/>
  </si>
  <si>
    <t>就移養成３４・定超・未計画２・期間超</t>
    <rPh sb="10" eb="11">
      <t>ミ</t>
    </rPh>
    <rPh sb="11" eb="13">
      <t>ケイカク</t>
    </rPh>
    <phoneticPr fontId="16"/>
  </si>
  <si>
    <t>就移養成３４・地公体・定超・期間超</t>
    <rPh sb="7" eb="8">
      <t>チ</t>
    </rPh>
    <rPh sb="8" eb="9">
      <t>コウ</t>
    </rPh>
    <rPh sb="9" eb="10">
      <t>カラダ</t>
    </rPh>
    <phoneticPr fontId="16"/>
  </si>
  <si>
    <t>就移養成３４・地公体・定超・未計画１・期間超</t>
    <rPh sb="14" eb="15">
      <t>ミ</t>
    </rPh>
    <rPh sb="15" eb="17">
      <t>ケイカク</t>
    </rPh>
    <phoneticPr fontId="16"/>
  </si>
  <si>
    <t>就移養成３４・地公体・定超・未計画２・期間超</t>
    <rPh sb="14" eb="15">
      <t>ミ</t>
    </rPh>
    <rPh sb="15" eb="17">
      <t>ケイカク</t>
    </rPh>
    <phoneticPr fontId="16"/>
  </si>
  <si>
    <t>就移養成３５・定超</t>
    <rPh sb="7" eb="8">
      <t>テイ</t>
    </rPh>
    <rPh sb="8" eb="9">
      <t>チョウ</t>
    </rPh>
    <phoneticPr fontId="16"/>
  </si>
  <si>
    <t>就移養成３５・定超・未計画１</t>
    <rPh sb="10" eb="11">
      <t>ミ</t>
    </rPh>
    <rPh sb="11" eb="13">
      <t>ケイカク</t>
    </rPh>
    <phoneticPr fontId="16"/>
  </si>
  <si>
    <t>就移養成３５・定超・未計画２</t>
    <rPh sb="10" eb="11">
      <t>ミ</t>
    </rPh>
    <rPh sb="11" eb="13">
      <t>ケイカク</t>
    </rPh>
    <phoneticPr fontId="16"/>
  </si>
  <si>
    <t>就移養成３５・地公体・定超</t>
    <rPh sb="7" eb="8">
      <t>チ</t>
    </rPh>
    <rPh sb="8" eb="9">
      <t>コウ</t>
    </rPh>
    <rPh sb="9" eb="10">
      <t>カラダ</t>
    </rPh>
    <phoneticPr fontId="16"/>
  </si>
  <si>
    <t>就移養成３５・地公体・定超・未計画１</t>
    <rPh sb="14" eb="15">
      <t>ミ</t>
    </rPh>
    <rPh sb="15" eb="17">
      <t>ケイカク</t>
    </rPh>
    <phoneticPr fontId="16"/>
  </si>
  <si>
    <t>就移養成３５・地公体・定超・未計画２</t>
    <rPh sb="14" eb="15">
      <t>ミ</t>
    </rPh>
    <rPh sb="15" eb="17">
      <t>ケイカク</t>
    </rPh>
    <phoneticPr fontId="16"/>
  </si>
  <si>
    <t>就移養成３５・定超・期間超</t>
  </si>
  <si>
    <t>就移養成３５・定超・未計画１・期間超</t>
    <rPh sb="10" eb="11">
      <t>ミ</t>
    </rPh>
    <rPh sb="11" eb="13">
      <t>ケイカク</t>
    </rPh>
    <phoneticPr fontId="16"/>
  </si>
  <si>
    <t>就移養成３５・定超・未計画２・期間超</t>
    <rPh sb="10" eb="11">
      <t>ミ</t>
    </rPh>
    <rPh sb="11" eb="13">
      <t>ケイカク</t>
    </rPh>
    <phoneticPr fontId="16"/>
  </si>
  <si>
    <t>就移養成３５・地公体・定超・期間超</t>
    <rPh sb="7" eb="8">
      <t>チ</t>
    </rPh>
    <rPh sb="8" eb="9">
      <t>コウ</t>
    </rPh>
    <rPh sb="9" eb="10">
      <t>カラダ</t>
    </rPh>
    <phoneticPr fontId="16"/>
  </si>
  <si>
    <t>就移養成３５・地公体・定超・未計画１・期間超</t>
    <rPh sb="14" eb="15">
      <t>ミ</t>
    </rPh>
    <rPh sb="15" eb="17">
      <t>ケイカク</t>
    </rPh>
    <phoneticPr fontId="16"/>
  </si>
  <si>
    <t>就移養成３５・地公体・定超・未計画２・期間超</t>
    <rPh sb="14" eb="15">
      <t>ミ</t>
    </rPh>
    <rPh sb="15" eb="17">
      <t>ケイカク</t>
    </rPh>
    <phoneticPr fontId="16"/>
  </si>
  <si>
    <t>就移養成３６・定超</t>
    <rPh sb="7" eb="8">
      <t>テイ</t>
    </rPh>
    <rPh sb="8" eb="9">
      <t>チョウ</t>
    </rPh>
    <phoneticPr fontId="16"/>
  </si>
  <si>
    <t>就移養成３６・定超・未計画１</t>
    <rPh sb="10" eb="11">
      <t>ミ</t>
    </rPh>
    <rPh sb="11" eb="13">
      <t>ケイカク</t>
    </rPh>
    <phoneticPr fontId="16"/>
  </si>
  <si>
    <t>就移養成３６・定超・未計画２</t>
    <rPh sb="10" eb="11">
      <t>ミ</t>
    </rPh>
    <rPh sb="11" eb="13">
      <t>ケイカク</t>
    </rPh>
    <phoneticPr fontId="16"/>
  </si>
  <si>
    <t>就移養成３６・地公体・定超</t>
    <rPh sb="7" eb="8">
      <t>チ</t>
    </rPh>
    <rPh sb="8" eb="9">
      <t>コウ</t>
    </rPh>
    <rPh sb="9" eb="10">
      <t>カラダ</t>
    </rPh>
    <phoneticPr fontId="16"/>
  </si>
  <si>
    <t>就移養成３６・地公体・定超・未計画１</t>
    <rPh sb="14" eb="15">
      <t>ミ</t>
    </rPh>
    <rPh sb="15" eb="17">
      <t>ケイカク</t>
    </rPh>
    <phoneticPr fontId="16"/>
  </si>
  <si>
    <t>就移養成３６・地公体・定超・未計画２</t>
    <rPh sb="14" eb="15">
      <t>ミ</t>
    </rPh>
    <rPh sb="15" eb="17">
      <t>ケイカク</t>
    </rPh>
    <phoneticPr fontId="16"/>
  </si>
  <si>
    <t>就移養成３６・定超・期間超</t>
  </si>
  <si>
    <t>就移養成３６・定超・未計画１・期間超</t>
    <rPh sb="10" eb="11">
      <t>ミ</t>
    </rPh>
    <rPh sb="11" eb="13">
      <t>ケイカク</t>
    </rPh>
    <phoneticPr fontId="16"/>
  </si>
  <si>
    <t>就移養成３６・定超・未計画２・期間超</t>
    <rPh sb="10" eb="11">
      <t>ミ</t>
    </rPh>
    <rPh sb="11" eb="13">
      <t>ケイカク</t>
    </rPh>
    <phoneticPr fontId="16"/>
  </si>
  <si>
    <t>就移養成３６・地公体・定超・期間超</t>
    <rPh sb="7" eb="8">
      <t>チ</t>
    </rPh>
    <rPh sb="8" eb="9">
      <t>コウ</t>
    </rPh>
    <rPh sb="9" eb="10">
      <t>カラダ</t>
    </rPh>
    <phoneticPr fontId="16"/>
  </si>
  <si>
    <t>就移養成３６・地公体・定超・未計画１・期間超</t>
    <rPh sb="14" eb="15">
      <t>ミ</t>
    </rPh>
    <rPh sb="15" eb="17">
      <t>ケイカク</t>
    </rPh>
    <phoneticPr fontId="16"/>
  </si>
  <si>
    <t>就移養成３６・地公体・定超・未計画２・期間超</t>
    <rPh sb="14" eb="15">
      <t>ミ</t>
    </rPh>
    <rPh sb="15" eb="17">
      <t>ケイカク</t>
    </rPh>
    <phoneticPr fontId="16"/>
  </si>
  <si>
    <t>就移養成３７・定超</t>
    <rPh sb="7" eb="8">
      <t>テイ</t>
    </rPh>
    <rPh sb="8" eb="9">
      <t>チョウ</t>
    </rPh>
    <phoneticPr fontId="16"/>
  </si>
  <si>
    <t>就移養成３７・定超・未計画１</t>
    <rPh sb="10" eb="11">
      <t>ミ</t>
    </rPh>
    <rPh sb="11" eb="13">
      <t>ケイカク</t>
    </rPh>
    <phoneticPr fontId="16"/>
  </si>
  <si>
    <t>就移養成３７・定超・未計画２</t>
    <rPh sb="10" eb="11">
      <t>ミ</t>
    </rPh>
    <rPh sb="11" eb="13">
      <t>ケイカク</t>
    </rPh>
    <phoneticPr fontId="16"/>
  </si>
  <si>
    <t>就移養成３７・地公体・定超</t>
    <rPh sb="7" eb="8">
      <t>チ</t>
    </rPh>
    <rPh sb="8" eb="9">
      <t>コウ</t>
    </rPh>
    <rPh sb="9" eb="10">
      <t>カラダ</t>
    </rPh>
    <phoneticPr fontId="16"/>
  </si>
  <si>
    <t>就移養成３７・地公体・定超・未計画１</t>
    <rPh sb="14" eb="15">
      <t>ミ</t>
    </rPh>
    <rPh sb="15" eb="17">
      <t>ケイカク</t>
    </rPh>
    <phoneticPr fontId="16"/>
  </si>
  <si>
    <t>就移養成３７・地公体・定超・未計画２</t>
    <rPh sb="14" eb="15">
      <t>ミ</t>
    </rPh>
    <rPh sb="15" eb="17">
      <t>ケイカク</t>
    </rPh>
    <phoneticPr fontId="16"/>
  </si>
  <si>
    <t>就移養成３７・定超・期間超</t>
  </si>
  <si>
    <t>就移養成３７・定超・未計画１・期間超</t>
    <rPh sb="10" eb="11">
      <t>ミ</t>
    </rPh>
    <rPh sb="11" eb="13">
      <t>ケイカク</t>
    </rPh>
    <phoneticPr fontId="16"/>
  </si>
  <si>
    <t>就移養成３７・定超・未計画２・期間超</t>
    <rPh sb="10" eb="11">
      <t>ミ</t>
    </rPh>
    <rPh sb="11" eb="13">
      <t>ケイカク</t>
    </rPh>
    <phoneticPr fontId="16"/>
  </si>
  <si>
    <t>就移養成３７・地公体・定超・期間超</t>
    <rPh sb="7" eb="8">
      <t>チ</t>
    </rPh>
    <rPh sb="8" eb="9">
      <t>コウ</t>
    </rPh>
    <rPh sb="9" eb="10">
      <t>カラダ</t>
    </rPh>
    <phoneticPr fontId="16"/>
  </si>
  <si>
    <t>就移養成３７・地公体・定超・未計画１・期間超</t>
    <rPh sb="14" eb="15">
      <t>ミ</t>
    </rPh>
    <rPh sb="15" eb="17">
      <t>ケイカク</t>
    </rPh>
    <phoneticPr fontId="16"/>
  </si>
  <si>
    <t>就移養成３７・地公体・定超・未計画２・期間超</t>
    <rPh sb="14" eb="15">
      <t>ミ</t>
    </rPh>
    <rPh sb="15" eb="17">
      <t>ケイカク</t>
    </rPh>
    <phoneticPr fontId="16"/>
  </si>
  <si>
    <t>就移養成４１・定超</t>
    <rPh sb="7" eb="8">
      <t>テイ</t>
    </rPh>
    <rPh sb="8" eb="9">
      <t>チョウ</t>
    </rPh>
    <phoneticPr fontId="16"/>
  </si>
  <si>
    <t>就移養成４１・定超・未計画１</t>
    <rPh sb="10" eb="11">
      <t>ミ</t>
    </rPh>
    <rPh sb="11" eb="13">
      <t>ケイカク</t>
    </rPh>
    <phoneticPr fontId="16"/>
  </si>
  <si>
    <t>就移養成４１・定超・未計画２</t>
    <rPh sb="10" eb="11">
      <t>ミ</t>
    </rPh>
    <rPh sb="11" eb="13">
      <t>ケイカク</t>
    </rPh>
    <phoneticPr fontId="16"/>
  </si>
  <si>
    <t>就移養成４１・地公体・定超</t>
    <rPh sb="7" eb="8">
      <t>チ</t>
    </rPh>
    <rPh sb="8" eb="9">
      <t>コウ</t>
    </rPh>
    <rPh sb="9" eb="10">
      <t>カラダ</t>
    </rPh>
    <phoneticPr fontId="16"/>
  </si>
  <si>
    <t>就移養成４１・地公体・定超・未計画１</t>
    <rPh sb="14" eb="15">
      <t>ミ</t>
    </rPh>
    <rPh sb="15" eb="17">
      <t>ケイカク</t>
    </rPh>
    <phoneticPr fontId="16"/>
  </si>
  <si>
    <t>就移養成４１・地公体・定超・未計画２</t>
    <rPh sb="14" eb="15">
      <t>ミ</t>
    </rPh>
    <rPh sb="15" eb="17">
      <t>ケイカク</t>
    </rPh>
    <phoneticPr fontId="16"/>
  </si>
  <si>
    <t>就移養成４１・定超・期間超</t>
  </si>
  <si>
    <t>就移養成４１・定超・未計画１・期間超</t>
    <rPh sb="10" eb="11">
      <t>ミ</t>
    </rPh>
    <rPh sb="11" eb="13">
      <t>ケイカク</t>
    </rPh>
    <phoneticPr fontId="16"/>
  </si>
  <si>
    <t>就移養成４１・定超・未計画２・期間超</t>
    <rPh sb="10" eb="11">
      <t>ミ</t>
    </rPh>
    <rPh sb="11" eb="13">
      <t>ケイカク</t>
    </rPh>
    <phoneticPr fontId="16"/>
  </si>
  <si>
    <t>就移養成４１・地公体・定超・期間超</t>
    <rPh sb="7" eb="8">
      <t>チ</t>
    </rPh>
    <rPh sb="8" eb="9">
      <t>コウ</t>
    </rPh>
    <rPh sb="9" eb="10">
      <t>カラダ</t>
    </rPh>
    <phoneticPr fontId="16"/>
  </si>
  <si>
    <t>就移養成４１・地公体・定超・未計画１・期間超</t>
    <rPh sb="14" eb="15">
      <t>ミ</t>
    </rPh>
    <rPh sb="15" eb="17">
      <t>ケイカク</t>
    </rPh>
    <phoneticPr fontId="16"/>
  </si>
  <si>
    <t>就移養成４１・地公体・定超・未計画２・期間超</t>
    <rPh sb="14" eb="15">
      <t>ミ</t>
    </rPh>
    <rPh sb="15" eb="17">
      <t>ケイカク</t>
    </rPh>
    <phoneticPr fontId="16"/>
  </si>
  <si>
    <t>就移養成４２・定超</t>
    <rPh sb="7" eb="8">
      <t>テイ</t>
    </rPh>
    <rPh sb="8" eb="9">
      <t>チョウ</t>
    </rPh>
    <phoneticPr fontId="16"/>
  </si>
  <si>
    <t>就移養成４２・定超・未計画１</t>
    <rPh sb="10" eb="11">
      <t>ミ</t>
    </rPh>
    <rPh sb="11" eb="13">
      <t>ケイカク</t>
    </rPh>
    <phoneticPr fontId="16"/>
  </si>
  <si>
    <t>就移養成４２・定超・未計画２</t>
    <rPh sb="10" eb="11">
      <t>ミ</t>
    </rPh>
    <rPh sb="11" eb="13">
      <t>ケイカク</t>
    </rPh>
    <phoneticPr fontId="16"/>
  </si>
  <si>
    <t>就移養成４２・地公体・定超</t>
    <rPh sb="7" eb="8">
      <t>チ</t>
    </rPh>
    <rPh sb="8" eb="9">
      <t>コウ</t>
    </rPh>
    <rPh sb="9" eb="10">
      <t>カラダ</t>
    </rPh>
    <phoneticPr fontId="16"/>
  </si>
  <si>
    <t>就移養成４２・地公体・定超・未計画１</t>
    <rPh sb="14" eb="15">
      <t>ミ</t>
    </rPh>
    <rPh sb="15" eb="17">
      <t>ケイカク</t>
    </rPh>
    <phoneticPr fontId="16"/>
  </si>
  <si>
    <t>就移養成４２・地公体・定超・未計画２</t>
    <rPh sb="14" eb="15">
      <t>ミ</t>
    </rPh>
    <rPh sb="15" eb="17">
      <t>ケイカク</t>
    </rPh>
    <phoneticPr fontId="16"/>
  </si>
  <si>
    <t>就移養成４２・定超・期間超</t>
  </si>
  <si>
    <t>就移養成４２・定超・未計画１・期間超</t>
    <rPh sb="10" eb="11">
      <t>ミ</t>
    </rPh>
    <rPh sb="11" eb="13">
      <t>ケイカク</t>
    </rPh>
    <phoneticPr fontId="16"/>
  </si>
  <si>
    <t>就移養成４２・定超・未計画２・期間超</t>
    <rPh sb="10" eb="11">
      <t>ミ</t>
    </rPh>
    <rPh sb="11" eb="13">
      <t>ケイカク</t>
    </rPh>
    <phoneticPr fontId="16"/>
  </si>
  <si>
    <t>就移養成４２・地公体・定超・期間超</t>
    <rPh sb="7" eb="8">
      <t>チ</t>
    </rPh>
    <rPh sb="8" eb="9">
      <t>コウ</t>
    </rPh>
    <rPh sb="9" eb="10">
      <t>カラダ</t>
    </rPh>
    <phoneticPr fontId="16"/>
  </si>
  <si>
    <t>就移養成４２・地公体・定超・未計画１・期間超</t>
    <rPh sb="14" eb="15">
      <t>ミ</t>
    </rPh>
    <rPh sb="15" eb="17">
      <t>ケイカク</t>
    </rPh>
    <phoneticPr fontId="16"/>
  </si>
  <si>
    <t>就移養成４２・地公体・定超・未計画２・期間超</t>
    <rPh sb="14" eb="15">
      <t>ミ</t>
    </rPh>
    <rPh sb="15" eb="17">
      <t>ケイカク</t>
    </rPh>
    <phoneticPr fontId="16"/>
  </si>
  <si>
    <t>就移養成４３・定超</t>
    <rPh sb="7" eb="8">
      <t>テイ</t>
    </rPh>
    <rPh sb="8" eb="9">
      <t>チョウ</t>
    </rPh>
    <phoneticPr fontId="16"/>
  </si>
  <si>
    <t>就移養成４３・定超・未計画１</t>
    <rPh sb="10" eb="11">
      <t>ミ</t>
    </rPh>
    <rPh sb="11" eb="13">
      <t>ケイカク</t>
    </rPh>
    <phoneticPr fontId="16"/>
  </si>
  <si>
    <t>就移養成４３・定超・未計画２</t>
    <rPh sb="10" eb="11">
      <t>ミ</t>
    </rPh>
    <rPh sb="11" eb="13">
      <t>ケイカク</t>
    </rPh>
    <phoneticPr fontId="16"/>
  </si>
  <si>
    <t>就移養成４３・地公体・定超</t>
    <rPh sb="7" eb="8">
      <t>チ</t>
    </rPh>
    <rPh sb="8" eb="9">
      <t>コウ</t>
    </rPh>
    <rPh sb="9" eb="10">
      <t>カラダ</t>
    </rPh>
    <phoneticPr fontId="16"/>
  </si>
  <si>
    <t>就移養成４３・地公体・定超・未計画１</t>
    <rPh sb="14" eb="15">
      <t>ミ</t>
    </rPh>
    <rPh sb="15" eb="17">
      <t>ケイカク</t>
    </rPh>
    <phoneticPr fontId="16"/>
  </si>
  <si>
    <t>就移養成４３・地公体・定超・未計画２</t>
    <rPh sb="14" eb="15">
      <t>ミ</t>
    </rPh>
    <rPh sb="15" eb="17">
      <t>ケイカク</t>
    </rPh>
    <phoneticPr fontId="16"/>
  </si>
  <si>
    <t>就移養成４３・定超・期間超</t>
  </si>
  <si>
    <t>就移養成４３・定超・未計画１・期間超</t>
    <rPh sb="10" eb="11">
      <t>ミ</t>
    </rPh>
    <rPh sb="11" eb="13">
      <t>ケイカク</t>
    </rPh>
    <phoneticPr fontId="16"/>
  </si>
  <si>
    <t>就移養成４３・定超・未計画２・期間超</t>
    <rPh sb="10" eb="11">
      <t>ミ</t>
    </rPh>
    <rPh sb="11" eb="13">
      <t>ケイカク</t>
    </rPh>
    <phoneticPr fontId="16"/>
  </si>
  <si>
    <t>就移養成４３・地公体・定超・期間超</t>
    <rPh sb="7" eb="8">
      <t>チ</t>
    </rPh>
    <rPh sb="8" eb="9">
      <t>コウ</t>
    </rPh>
    <rPh sb="9" eb="10">
      <t>カラダ</t>
    </rPh>
    <phoneticPr fontId="16"/>
  </si>
  <si>
    <t>就移養成４３・地公体・定超・未計画１・期間超</t>
    <rPh sb="14" eb="15">
      <t>ミ</t>
    </rPh>
    <rPh sb="15" eb="17">
      <t>ケイカク</t>
    </rPh>
    <phoneticPr fontId="16"/>
  </si>
  <si>
    <t>就移養成４３・地公体・定超・未計画２・期間超</t>
    <rPh sb="14" eb="15">
      <t>ミ</t>
    </rPh>
    <rPh sb="15" eb="17">
      <t>ケイカク</t>
    </rPh>
    <phoneticPr fontId="16"/>
  </si>
  <si>
    <t>就移養成４４・定超</t>
    <rPh sb="7" eb="8">
      <t>テイ</t>
    </rPh>
    <rPh sb="8" eb="9">
      <t>チョウ</t>
    </rPh>
    <phoneticPr fontId="16"/>
  </si>
  <si>
    <t>就移養成４４・定超・未計画１</t>
    <rPh sb="10" eb="11">
      <t>ミ</t>
    </rPh>
    <rPh sb="11" eb="13">
      <t>ケイカク</t>
    </rPh>
    <phoneticPr fontId="16"/>
  </si>
  <si>
    <t>就移養成４４・定超・未計画２</t>
    <rPh sb="10" eb="11">
      <t>ミ</t>
    </rPh>
    <rPh sb="11" eb="13">
      <t>ケイカク</t>
    </rPh>
    <phoneticPr fontId="16"/>
  </si>
  <si>
    <t>就移養成４４・地公体・定超</t>
    <rPh sb="7" eb="8">
      <t>チ</t>
    </rPh>
    <rPh sb="8" eb="9">
      <t>コウ</t>
    </rPh>
    <rPh sb="9" eb="10">
      <t>カラダ</t>
    </rPh>
    <phoneticPr fontId="16"/>
  </si>
  <si>
    <t>就移養成４４・地公体・定超・未計画１</t>
    <rPh sb="14" eb="15">
      <t>ミ</t>
    </rPh>
    <rPh sb="15" eb="17">
      <t>ケイカク</t>
    </rPh>
    <phoneticPr fontId="16"/>
  </si>
  <si>
    <t>就移養成４４・地公体・定超・未計画２</t>
    <rPh sb="14" eb="15">
      <t>ミ</t>
    </rPh>
    <rPh sb="15" eb="17">
      <t>ケイカク</t>
    </rPh>
    <phoneticPr fontId="16"/>
  </si>
  <si>
    <t>就移養成４４・定超・期間超</t>
  </si>
  <si>
    <t>就移養成４４・定超・未計画１・期間超</t>
    <rPh sb="10" eb="11">
      <t>ミ</t>
    </rPh>
    <rPh sb="11" eb="13">
      <t>ケイカク</t>
    </rPh>
    <phoneticPr fontId="16"/>
  </si>
  <si>
    <t>就移養成４４・定超・未計画２・期間超</t>
    <rPh sb="10" eb="11">
      <t>ミ</t>
    </rPh>
    <rPh sb="11" eb="13">
      <t>ケイカク</t>
    </rPh>
    <phoneticPr fontId="16"/>
  </si>
  <si>
    <t>就移養成４４・地公体・定超・期間超</t>
    <rPh sb="7" eb="8">
      <t>チ</t>
    </rPh>
    <rPh sb="8" eb="9">
      <t>コウ</t>
    </rPh>
    <rPh sb="9" eb="10">
      <t>カラダ</t>
    </rPh>
    <phoneticPr fontId="16"/>
  </si>
  <si>
    <t>就移養成４４・地公体・定超・未計画１・期間超</t>
    <rPh sb="14" eb="15">
      <t>ミ</t>
    </rPh>
    <rPh sb="15" eb="17">
      <t>ケイカク</t>
    </rPh>
    <phoneticPr fontId="16"/>
  </si>
  <si>
    <t>就移養成４４・地公体・定超・未計画２・期間超</t>
    <rPh sb="14" eb="15">
      <t>ミ</t>
    </rPh>
    <rPh sb="15" eb="17">
      <t>ケイカク</t>
    </rPh>
    <phoneticPr fontId="16"/>
  </si>
  <si>
    <t>就移養成４５・定超</t>
    <rPh sb="7" eb="8">
      <t>テイ</t>
    </rPh>
    <rPh sb="8" eb="9">
      <t>チョウ</t>
    </rPh>
    <phoneticPr fontId="16"/>
  </si>
  <si>
    <t>就移養成４５・定超・未計画１</t>
    <rPh sb="10" eb="11">
      <t>ミ</t>
    </rPh>
    <rPh sb="11" eb="13">
      <t>ケイカク</t>
    </rPh>
    <phoneticPr fontId="16"/>
  </si>
  <si>
    <t>就移養成４５・定超・未計画２</t>
    <rPh sb="10" eb="11">
      <t>ミ</t>
    </rPh>
    <rPh sb="11" eb="13">
      <t>ケイカク</t>
    </rPh>
    <phoneticPr fontId="16"/>
  </si>
  <si>
    <t>就移養成４５・地公体・定超</t>
    <rPh sb="7" eb="8">
      <t>チ</t>
    </rPh>
    <rPh sb="8" eb="9">
      <t>コウ</t>
    </rPh>
    <rPh sb="9" eb="10">
      <t>カラダ</t>
    </rPh>
    <phoneticPr fontId="16"/>
  </si>
  <si>
    <t>就移養成４５・地公体・定超・未計画１</t>
    <rPh sb="14" eb="15">
      <t>ミ</t>
    </rPh>
    <rPh sb="15" eb="17">
      <t>ケイカク</t>
    </rPh>
    <phoneticPr fontId="16"/>
  </si>
  <si>
    <t>就移養成４５・地公体・定超・未計画２</t>
    <rPh sb="14" eb="15">
      <t>ミ</t>
    </rPh>
    <rPh sb="15" eb="17">
      <t>ケイカク</t>
    </rPh>
    <phoneticPr fontId="16"/>
  </si>
  <si>
    <t>就移養成４５・定超・期間超</t>
  </si>
  <si>
    <t>就移養成４５・定超・未計画１・期間超</t>
    <rPh sb="10" eb="11">
      <t>ミ</t>
    </rPh>
    <rPh sb="11" eb="13">
      <t>ケイカク</t>
    </rPh>
    <phoneticPr fontId="16"/>
  </si>
  <si>
    <t>就移養成４５・定超・未計画２・期間超</t>
    <rPh sb="10" eb="11">
      <t>ミ</t>
    </rPh>
    <rPh sb="11" eb="13">
      <t>ケイカク</t>
    </rPh>
    <phoneticPr fontId="16"/>
  </si>
  <si>
    <t>就移養成４５・地公体・定超・期間超</t>
    <rPh sb="7" eb="8">
      <t>チ</t>
    </rPh>
    <rPh sb="8" eb="9">
      <t>コウ</t>
    </rPh>
    <rPh sb="9" eb="10">
      <t>カラダ</t>
    </rPh>
    <phoneticPr fontId="16"/>
  </si>
  <si>
    <t>就移養成４５・地公体・定超・未計画１・期間超</t>
    <rPh sb="14" eb="15">
      <t>ミ</t>
    </rPh>
    <rPh sb="15" eb="17">
      <t>ケイカク</t>
    </rPh>
    <phoneticPr fontId="16"/>
  </si>
  <si>
    <t>就移養成４５・地公体・定超・未計画２・期間超</t>
    <rPh sb="14" eb="15">
      <t>ミ</t>
    </rPh>
    <rPh sb="15" eb="17">
      <t>ケイカク</t>
    </rPh>
    <phoneticPr fontId="16"/>
  </si>
  <si>
    <t>就移養成４６・定超</t>
    <rPh sb="7" eb="8">
      <t>テイ</t>
    </rPh>
    <rPh sb="8" eb="9">
      <t>チョウ</t>
    </rPh>
    <phoneticPr fontId="16"/>
  </si>
  <si>
    <t>就移養成４６・定超・未計画１</t>
    <rPh sb="10" eb="11">
      <t>ミ</t>
    </rPh>
    <rPh sb="11" eb="13">
      <t>ケイカク</t>
    </rPh>
    <phoneticPr fontId="16"/>
  </si>
  <si>
    <t>就移養成４６・定超・未計画２</t>
    <rPh sb="10" eb="11">
      <t>ミ</t>
    </rPh>
    <rPh sb="11" eb="13">
      <t>ケイカク</t>
    </rPh>
    <phoneticPr fontId="16"/>
  </si>
  <si>
    <t>就移養成４６・地公体・定超</t>
    <rPh sb="7" eb="8">
      <t>チ</t>
    </rPh>
    <rPh sb="8" eb="9">
      <t>コウ</t>
    </rPh>
    <rPh sb="9" eb="10">
      <t>カラダ</t>
    </rPh>
    <phoneticPr fontId="16"/>
  </si>
  <si>
    <t>就移養成４６・地公体・定超・未計画１</t>
    <rPh sb="14" eb="15">
      <t>ミ</t>
    </rPh>
    <rPh sb="15" eb="17">
      <t>ケイカク</t>
    </rPh>
    <phoneticPr fontId="16"/>
  </si>
  <si>
    <t>就移養成４６・地公体・定超・未計画２</t>
    <rPh sb="14" eb="15">
      <t>ミ</t>
    </rPh>
    <rPh sb="15" eb="17">
      <t>ケイカク</t>
    </rPh>
    <phoneticPr fontId="16"/>
  </si>
  <si>
    <t>就移養成４６・定超・期間超</t>
  </si>
  <si>
    <t>就移養成４６・定超・未計画１・期間超</t>
    <rPh sb="10" eb="11">
      <t>ミ</t>
    </rPh>
    <rPh sb="11" eb="13">
      <t>ケイカク</t>
    </rPh>
    <phoneticPr fontId="16"/>
  </si>
  <si>
    <t>就移養成４６・定超・未計画２・期間超</t>
    <rPh sb="10" eb="11">
      <t>ミ</t>
    </rPh>
    <rPh sb="11" eb="13">
      <t>ケイカク</t>
    </rPh>
    <phoneticPr fontId="16"/>
  </si>
  <si>
    <t>就移養成４６・地公体・定超・期間超</t>
    <rPh sb="7" eb="8">
      <t>チ</t>
    </rPh>
    <rPh sb="8" eb="9">
      <t>コウ</t>
    </rPh>
    <rPh sb="9" eb="10">
      <t>カラダ</t>
    </rPh>
    <phoneticPr fontId="16"/>
  </si>
  <si>
    <t>就移養成４６・地公体・定超・未計画１・期間超</t>
    <rPh sb="14" eb="15">
      <t>ミ</t>
    </rPh>
    <rPh sb="15" eb="17">
      <t>ケイカク</t>
    </rPh>
    <phoneticPr fontId="16"/>
  </si>
  <si>
    <t>就移養成４６・地公体・定超・未計画２・期間超</t>
    <rPh sb="14" eb="15">
      <t>ミ</t>
    </rPh>
    <rPh sb="15" eb="17">
      <t>ケイカク</t>
    </rPh>
    <phoneticPr fontId="16"/>
  </si>
  <si>
    <t>就移養成４７・定超</t>
    <rPh sb="7" eb="8">
      <t>テイ</t>
    </rPh>
    <rPh sb="8" eb="9">
      <t>チョウ</t>
    </rPh>
    <phoneticPr fontId="16"/>
  </si>
  <si>
    <t>就移養成４７・定超・未計画１</t>
    <rPh sb="10" eb="11">
      <t>ミ</t>
    </rPh>
    <rPh sb="11" eb="13">
      <t>ケイカク</t>
    </rPh>
    <phoneticPr fontId="16"/>
  </si>
  <si>
    <t>就移養成４７・定超・未計画２</t>
    <rPh sb="10" eb="11">
      <t>ミ</t>
    </rPh>
    <rPh sb="11" eb="13">
      <t>ケイカク</t>
    </rPh>
    <phoneticPr fontId="16"/>
  </si>
  <si>
    <t>就移養成４７・地公体・定超</t>
    <rPh sb="7" eb="8">
      <t>チ</t>
    </rPh>
    <rPh sb="8" eb="9">
      <t>コウ</t>
    </rPh>
    <rPh sb="9" eb="10">
      <t>カラダ</t>
    </rPh>
    <phoneticPr fontId="16"/>
  </si>
  <si>
    <t>就移養成４７・地公体・定超・未計画１</t>
    <rPh sb="14" eb="15">
      <t>ミ</t>
    </rPh>
    <rPh sb="15" eb="17">
      <t>ケイカク</t>
    </rPh>
    <phoneticPr fontId="16"/>
  </si>
  <si>
    <t>就移養成４７・地公体・定超・未計画２</t>
    <rPh sb="14" eb="15">
      <t>ミ</t>
    </rPh>
    <rPh sb="15" eb="17">
      <t>ケイカク</t>
    </rPh>
    <phoneticPr fontId="16"/>
  </si>
  <si>
    <t>就移養成４７・定超・期間超</t>
  </si>
  <si>
    <t>就移養成４７・定超・未計画１・期間超</t>
    <rPh sb="10" eb="11">
      <t>ミ</t>
    </rPh>
    <rPh sb="11" eb="13">
      <t>ケイカク</t>
    </rPh>
    <phoneticPr fontId="16"/>
  </si>
  <si>
    <t>就移養成４７・定超・未計画２・期間超</t>
    <rPh sb="10" eb="11">
      <t>ミ</t>
    </rPh>
    <rPh sb="11" eb="13">
      <t>ケイカク</t>
    </rPh>
    <phoneticPr fontId="16"/>
  </si>
  <si>
    <t>就移養成４７・地公体・定超・期間超</t>
    <rPh sb="7" eb="8">
      <t>チ</t>
    </rPh>
    <rPh sb="8" eb="9">
      <t>コウ</t>
    </rPh>
    <rPh sb="9" eb="10">
      <t>カラダ</t>
    </rPh>
    <phoneticPr fontId="16"/>
  </si>
  <si>
    <t>就移養成４７・地公体・定超・未計画１・期間超</t>
    <rPh sb="14" eb="15">
      <t>ミ</t>
    </rPh>
    <rPh sb="15" eb="17">
      <t>ケイカク</t>
    </rPh>
    <phoneticPr fontId="16"/>
  </si>
  <si>
    <t>就移養成４７・地公体・定超・未計画２・期間超</t>
    <rPh sb="14" eb="15">
      <t>ミ</t>
    </rPh>
    <rPh sb="15" eb="17">
      <t>ケイカク</t>
    </rPh>
    <phoneticPr fontId="16"/>
  </si>
  <si>
    <t>就移養成５１・定超</t>
    <rPh sb="7" eb="8">
      <t>テイ</t>
    </rPh>
    <rPh sb="8" eb="9">
      <t>チョウ</t>
    </rPh>
    <phoneticPr fontId="16"/>
  </si>
  <si>
    <t>就移養成５１・定超・未計画１</t>
    <rPh sb="10" eb="11">
      <t>ミ</t>
    </rPh>
    <rPh sb="11" eb="13">
      <t>ケイカク</t>
    </rPh>
    <phoneticPr fontId="16"/>
  </si>
  <si>
    <t>就移養成５１・定超・未計画２</t>
    <rPh sb="10" eb="11">
      <t>ミ</t>
    </rPh>
    <rPh sb="11" eb="13">
      <t>ケイカク</t>
    </rPh>
    <phoneticPr fontId="16"/>
  </si>
  <si>
    <t>就移養成５１・地公体・定超</t>
    <rPh sb="7" eb="8">
      <t>チ</t>
    </rPh>
    <rPh sb="8" eb="9">
      <t>コウ</t>
    </rPh>
    <rPh sb="9" eb="10">
      <t>カラダ</t>
    </rPh>
    <phoneticPr fontId="16"/>
  </si>
  <si>
    <t>就移養成５１・地公体・定超・未計画１</t>
    <rPh sb="14" eb="15">
      <t>ミ</t>
    </rPh>
    <rPh sb="15" eb="17">
      <t>ケイカク</t>
    </rPh>
    <phoneticPr fontId="16"/>
  </si>
  <si>
    <t>就移養成５１・地公体・定超・未計画２</t>
    <rPh sb="14" eb="15">
      <t>ミ</t>
    </rPh>
    <rPh sb="15" eb="17">
      <t>ケイカク</t>
    </rPh>
    <phoneticPr fontId="16"/>
  </si>
  <si>
    <t>就移養成５１・定超・期間超</t>
  </si>
  <si>
    <t>就移養成５１・定超・未計画１・期間超</t>
    <rPh sb="10" eb="11">
      <t>ミ</t>
    </rPh>
    <rPh sb="11" eb="13">
      <t>ケイカク</t>
    </rPh>
    <phoneticPr fontId="16"/>
  </si>
  <si>
    <t>就移養成５１・定超・未計画２・期間超</t>
    <rPh sb="10" eb="11">
      <t>ミ</t>
    </rPh>
    <rPh sb="11" eb="13">
      <t>ケイカク</t>
    </rPh>
    <phoneticPr fontId="16"/>
  </si>
  <si>
    <t>就移養成５１・地公体・定超・期間超</t>
    <rPh sb="7" eb="8">
      <t>チ</t>
    </rPh>
    <rPh sb="8" eb="9">
      <t>コウ</t>
    </rPh>
    <rPh sb="9" eb="10">
      <t>カラダ</t>
    </rPh>
    <phoneticPr fontId="16"/>
  </si>
  <si>
    <t>就移養成５１・地公体・定超・未計画１・期間超</t>
    <rPh sb="14" eb="15">
      <t>ミ</t>
    </rPh>
    <rPh sb="15" eb="17">
      <t>ケイカク</t>
    </rPh>
    <phoneticPr fontId="16"/>
  </si>
  <si>
    <t>就移養成５１・地公体・定超・未計画２・期間超</t>
    <rPh sb="14" eb="15">
      <t>ミ</t>
    </rPh>
    <rPh sb="15" eb="17">
      <t>ケイカク</t>
    </rPh>
    <phoneticPr fontId="16"/>
  </si>
  <si>
    <t>就移養成５２・定超</t>
    <rPh sb="7" eb="8">
      <t>テイ</t>
    </rPh>
    <rPh sb="8" eb="9">
      <t>チョウ</t>
    </rPh>
    <phoneticPr fontId="16"/>
  </si>
  <si>
    <t>就移養成５２・定超・未計画１</t>
    <rPh sb="10" eb="11">
      <t>ミ</t>
    </rPh>
    <rPh sb="11" eb="13">
      <t>ケイカク</t>
    </rPh>
    <phoneticPr fontId="16"/>
  </si>
  <si>
    <t>就移養成５２・定超・未計画２</t>
    <rPh sb="10" eb="11">
      <t>ミ</t>
    </rPh>
    <rPh sb="11" eb="13">
      <t>ケイカク</t>
    </rPh>
    <phoneticPr fontId="16"/>
  </si>
  <si>
    <t>就移養成５２・地公体・定超</t>
    <rPh sb="7" eb="8">
      <t>チ</t>
    </rPh>
    <rPh sb="8" eb="9">
      <t>コウ</t>
    </rPh>
    <rPh sb="9" eb="10">
      <t>カラダ</t>
    </rPh>
    <phoneticPr fontId="16"/>
  </si>
  <si>
    <t>就移養成５２・地公体・定超・未計画１</t>
    <rPh sb="14" eb="15">
      <t>ミ</t>
    </rPh>
    <rPh sb="15" eb="17">
      <t>ケイカク</t>
    </rPh>
    <phoneticPr fontId="16"/>
  </si>
  <si>
    <t>就移養成５２・地公体・定超・未計画２</t>
    <rPh sb="14" eb="15">
      <t>ミ</t>
    </rPh>
    <rPh sb="15" eb="17">
      <t>ケイカク</t>
    </rPh>
    <phoneticPr fontId="16"/>
  </si>
  <si>
    <t>就移養成５２・定超・期間超</t>
  </si>
  <si>
    <t>就移養成５２・定超・未計画１・期間超</t>
    <rPh sb="10" eb="11">
      <t>ミ</t>
    </rPh>
    <rPh sb="11" eb="13">
      <t>ケイカク</t>
    </rPh>
    <phoneticPr fontId="16"/>
  </si>
  <si>
    <t>就移養成５２・定超・未計画２・期間超</t>
    <rPh sb="10" eb="11">
      <t>ミ</t>
    </rPh>
    <rPh sb="11" eb="13">
      <t>ケイカク</t>
    </rPh>
    <phoneticPr fontId="16"/>
  </si>
  <si>
    <t>就移養成５２・地公体・定超・期間超</t>
    <rPh sb="7" eb="8">
      <t>チ</t>
    </rPh>
    <rPh sb="8" eb="9">
      <t>コウ</t>
    </rPh>
    <rPh sb="9" eb="10">
      <t>カラダ</t>
    </rPh>
    <phoneticPr fontId="16"/>
  </si>
  <si>
    <t>就移養成５２・地公体・定超・未計画１・期間超</t>
    <rPh sb="14" eb="15">
      <t>ミ</t>
    </rPh>
    <rPh sb="15" eb="17">
      <t>ケイカク</t>
    </rPh>
    <phoneticPr fontId="16"/>
  </si>
  <si>
    <t>就移養成５２・地公体・定超・未計画２・期間超</t>
    <rPh sb="14" eb="15">
      <t>ミ</t>
    </rPh>
    <rPh sb="15" eb="17">
      <t>ケイカク</t>
    </rPh>
    <phoneticPr fontId="16"/>
  </si>
  <si>
    <t>就移養成５３・定超</t>
    <rPh sb="7" eb="8">
      <t>テイ</t>
    </rPh>
    <rPh sb="8" eb="9">
      <t>チョウ</t>
    </rPh>
    <phoneticPr fontId="16"/>
  </si>
  <si>
    <t>就移養成５３・定超・未計画１</t>
    <rPh sb="10" eb="11">
      <t>ミ</t>
    </rPh>
    <rPh sb="11" eb="13">
      <t>ケイカク</t>
    </rPh>
    <phoneticPr fontId="16"/>
  </si>
  <si>
    <t>就移養成５３・定超・未計画２</t>
    <rPh sb="10" eb="11">
      <t>ミ</t>
    </rPh>
    <rPh sb="11" eb="13">
      <t>ケイカク</t>
    </rPh>
    <phoneticPr fontId="16"/>
  </si>
  <si>
    <t>就移養成５３・地公体・定超</t>
    <rPh sb="7" eb="8">
      <t>チ</t>
    </rPh>
    <rPh sb="8" eb="9">
      <t>コウ</t>
    </rPh>
    <rPh sb="9" eb="10">
      <t>カラダ</t>
    </rPh>
    <phoneticPr fontId="16"/>
  </si>
  <si>
    <t>就移養成５３・地公体・定超・未計画１</t>
    <rPh sb="14" eb="15">
      <t>ミ</t>
    </rPh>
    <rPh sb="15" eb="17">
      <t>ケイカク</t>
    </rPh>
    <phoneticPr fontId="16"/>
  </si>
  <si>
    <t>就移養成５３・地公体・定超・未計画２</t>
    <rPh sb="14" eb="15">
      <t>ミ</t>
    </rPh>
    <rPh sb="15" eb="17">
      <t>ケイカク</t>
    </rPh>
    <phoneticPr fontId="16"/>
  </si>
  <si>
    <t>就移養成５３・定超・期間超</t>
  </si>
  <si>
    <t>就移養成５３・定超・未計画１・期間超</t>
    <rPh sb="10" eb="11">
      <t>ミ</t>
    </rPh>
    <rPh sb="11" eb="13">
      <t>ケイカク</t>
    </rPh>
    <phoneticPr fontId="16"/>
  </si>
  <si>
    <t>就移養成５３・定超・未計画２・期間超</t>
    <rPh sb="10" eb="11">
      <t>ミ</t>
    </rPh>
    <rPh sb="11" eb="13">
      <t>ケイカク</t>
    </rPh>
    <phoneticPr fontId="16"/>
  </si>
  <si>
    <t>就移養成５３・地公体・定超・期間超</t>
    <rPh sb="7" eb="8">
      <t>チ</t>
    </rPh>
    <rPh sb="8" eb="9">
      <t>コウ</t>
    </rPh>
    <rPh sb="9" eb="10">
      <t>カラダ</t>
    </rPh>
    <phoneticPr fontId="16"/>
  </si>
  <si>
    <t>就移養成５３・地公体・定超・未計画１・期間超</t>
    <rPh sb="14" eb="15">
      <t>ミ</t>
    </rPh>
    <rPh sb="15" eb="17">
      <t>ケイカク</t>
    </rPh>
    <phoneticPr fontId="16"/>
  </si>
  <si>
    <t>就移養成５３・地公体・定超・未計画２・期間超</t>
    <rPh sb="14" eb="15">
      <t>ミ</t>
    </rPh>
    <rPh sb="15" eb="17">
      <t>ケイカク</t>
    </rPh>
    <phoneticPr fontId="16"/>
  </si>
  <si>
    <t>就移養成５４・定超</t>
    <rPh sb="7" eb="8">
      <t>テイ</t>
    </rPh>
    <rPh sb="8" eb="9">
      <t>チョウ</t>
    </rPh>
    <phoneticPr fontId="16"/>
  </si>
  <si>
    <t>就移養成５４・定超・未計画１</t>
    <rPh sb="10" eb="11">
      <t>ミ</t>
    </rPh>
    <rPh sb="11" eb="13">
      <t>ケイカク</t>
    </rPh>
    <phoneticPr fontId="16"/>
  </si>
  <si>
    <t>就移養成５４・定超・未計画２</t>
    <rPh sb="10" eb="11">
      <t>ミ</t>
    </rPh>
    <rPh sb="11" eb="13">
      <t>ケイカク</t>
    </rPh>
    <phoneticPr fontId="16"/>
  </si>
  <si>
    <t>就移養成５４・地公体・定超</t>
    <rPh sb="7" eb="8">
      <t>チ</t>
    </rPh>
    <rPh sb="8" eb="9">
      <t>コウ</t>
    </rPh>
    <rPh sb="9" eb="10">
      <t>カラダ</t>
    </rPh>
    <phoneticPr fontId="16"/>
  </si>
  <si>
    <t>就移養成５４・地公体・定超・未計画１</t>
    <rPh sb="14" eb="15">
      <t>ミ</t>
    </rPh>
    <rPh sb="15" eb="17">
      <t>ケイカク</t>
    </rPh>
    <phoneticPr fontId="16"/>
  </si>
  <si>
    <t>就移養成５４・地公体・定超・未計画２</t>
    <rPh sb="14" eb="15">
      <t>ミ</t>
    </rPh>
    <rPh sb="15" eb="17">
      <t>ケイカク</t>
    </rPh>
    <phoneticPr fontId="16"/>
  </si>
  <si>
    <t>就移養成５４・定超・期間超</t>
  </si>
  <si>
    <t>就移養成５４・定超・未計画１・期間超</t>
    <rPh sb="10" eb="11">
      <t>ミ</t>
    </rPh>
    <rPh sb="11" eb="13">
      <t>ケイカク</t>
    </rPh>
    <phoneticPr fontId="16"/>
  </si>
  <si>
    <t>就移養成５４・定超・未計画２・期間超</t>
    <rPh sb="10" eb="11">
      <t>ミ</t>
    </rPh>
    <rPh sb="11" eb="13">
      <t>ケイカク</t>
    </rPh>
    <phoneticPr fontId="16"/>
  </si>
  <si>
    <t>就移養成５４・地公体・定超・期間超</t>
    <rPh sb="7" eb="8">
      <t>チ</t>
    </rPh>
    <rPh sb="8" eb="9">
      <t>コウ</t>
    </rPh>
    <rPh sb="9" eb="10">
      <t>カラダ</t>
    </rPh>
    <phoneticPr fontId="16"/>
  </si>
  <si>
    <t>就移養成５４・地公体・定超・未計画１・期間超</t>
    <rPh sb="14" eb="15">
      <t>ミ</t>
    </rPh>
    <rPh sb="15" eb="17">
      <t>ケイカク</t>
    </rPh>
    <phoneticPr fontId="16"/>
  </si>
  <si>
    <t>就移養成５４・地公体・定超・未計画２・期間超</t>
    <rPh sb="14" eb="15">
      <t>ミ</t>
    </rPh>
    <rPh sb="15" eb="17">
      <t>ケイカク</t>
    </rPh>
    <phoneticPr fontId="16"/>
  </si>
  <si>
    <t>就移養成５５・定超</t>
    <rPh sb="7" eb="8">
      <t>テイ</t>
    </rPh>
    <rPh sb="8" eb="9">
      <t>チョウ</t>
    </rPh>
    <phoneticPr fontId="16"/>
  </si>
  <si>
    <t>就移養成５５・定超・未計画１</t>
    <rPh sb="10" eb="11">
      <t>ミ</t>
    </rPh>
    <rPh sb="11" eb="13">
      <t>ケイカク</t>
    </rPh>
    <phoneticPr fontId="16"/>
  </si>
  <si>
    <t>就移養成５５・定超・未計画２</t>
    <rPh sb="10" eb="11">
      <t>ミ</t>
    </rPh>
    <rPh sb="11" eb="13">
      <t>ケイカク</t>
    </rPh>
    <phoneticPr fontId="16"/>
  </si>
  <si>
    <t>就移養成５５・地公体・定超</t>
    <rPh sb="7" eb="8">
      <t>チ</t>
    </rPh>
    <rPh sb="8" eb="9">
      <t>コウ</t>
    </rPh>
    <rPh sb="9" eb="10">
      <t>カラダ</t>
    </rPh>
    <phoneticPr fontId="16"/>
  </si>
  <si>
    <t>就移養成５５・地公体・定超・未計画１</t>
    <rPh sb="14" eb="15">
      <t>ミ</t>
    </rPh>
    <rPh sb="15" eb="17">
      <t>ケイカク</t>
    </rPh>
    <phoneticPr fontId="16"/>
  </si>
  <si>
    <t>就移養成５５・地公体・定超・未計画２</t>
    <rPh sb="14" eb="15">
      <t>ミ</t>
    </rPh>
    <rPh sb="15" eb="17">
      <t>ケイカク</t>
    </rPh>
    <phoneticPr fontId="16"/>
  </si>
  <si>
    <t>就移養成５５・定超・期間超</t>
  </si>
  <si>
    <t>就移養成５５・定超・未計画１・期間超</t>
    <rPh sb="10" eb="11">
      <t>ミ</t>
    </rPh>
    <rPh sb="11" eb="13">
      <t>ケイカク</t>
    </rPh>
    <phoneticPr fontId="16"/>
  </si>
  <si>
    <t>就移養成５５・定超・未計画２・期間超</t>
    <rPh sb="10" eb="11">
      <t>ミ</t>
    </rPh>
    <rPh sb="11" eb="13">
      <t>ケイカク</t>
    </rPh>
    <phoneticPr fontId="16"/>
  </si>
  <si>
    <t>就移養成５５・地公体・定超・期間超</t>
    <rPh sb="7" eb="8">
      <t>チ</t>
    </rPh>
    <rPh sb="8" eb="9">
      <t>コウ</t>
    </rPh>
    <rPh sb="9" eb="10">
      <t>カラダ</t>
    </rPh>
    <phoneticPr fontId="16"/>
  </si>
  <si>
    <t>就移養成５５・地公体・定超・未計画１・期間超</t>
    <rPh sb="14" eb="15">
      <t>ミ</t>
    </rPh>
    <rPh sb="15" eb="17">
      <t>ケイカク</t>
    </rPh>
    <phoneticPr fontId="16"/>
  </si>
  <si>
    <t>就移養成５５・地公体・定超・未計画２・期間超</t>
    <rPh sb="14" eb="15">
      <t>ミ</t>
    </rPh>
    <rPh sb="15" eb="17">
      <t>ケイカク</t>
    </rPh>
    <phoneticPr fontId="16"/>
  </si>
  <si>
    <t>就移養成５６・定超</t>
    <rPh sb="7" eb="8">
      <t>テイ</t>
    </rPh>
    <rPh sb="8" eb="9">
      <t>チョウ</t>
    </rPh>
    <phoneticPr fontId="16"/>
  </si>
  <si>
    <t>就移養成５６・定超・未計画１</t>
    <rPh sb="10" eb="11">
      <t>ミ</t>
    </rPh>
    <rPh sb="11" eb="13">
      <t>ケイカク</t>
    </rPh>
    <phoneticPr fontId="16"/>
  </si>
  <si>
    <t>就移養成５６・定超・未計画２</t>
    <rPh sb="10" eb="11">
      <t>ミ</t>
    </rPh>
    <rPh sb="11" eb="13">
      <t>ケイカク</t>
    </rPh>
    <phoneticPr fontId="16"/>
  </si>
  <si>
    <t>就移養成５６・地公体・定超</t>
    <rPh sb="7" eb="8">
      <t>チ</t>
    </rPh>
    <rPh sb="8" eb="9">
      <t>コウ</t>
    </rPh>
    <rPh sb="9" eb="10">
      <t>カラダ</t>
    </rPh>
    <phoneticPr fontId="16"/>
  </si>
  <si>
    <t>就移養成５６・地公体・定超・未計画１</t>
    <rPh sb="14" eb="15">
      <t>ミ</t>
    </rPh>
    <rPh sb="15" eb="17">
      <t>ケイカク</t>
    </rPh>
    <phoneticPr fontId="16"/>
  </si>
  <si>
    <t>就移養成５６・地公体・定超・未計画２</t>
    <rPh sb="14" eb="15">
      <t>ミ</t>
    </rPh>
    <rPh sb="15" eb="17">
      <t>ケイカク</t>
    </rPh>
    <phoneticPr fontId="16"/>
  </si>
  <si>
    <t>就移養成５６・定超・期間超</t>
  </si>
  <si>
    <t>就移養成５６・定超・未計画１・期間超</t>
    <rPh sb="10" eb="11">
      <t>ミ</t>
    </rPh>
    <rPh sb="11" eb="13">
      <t>ケイカク</t>
    </rPh>
    <phoneticPr fontId="16"/>
  </si>
  <si>
    <t>就移養成５６・定超・未計画２・期間超</t>
    <rPh sb="10" eb="11">
      <t>ミ</t>
    </rPh>
    <rPh sb="11" eb="13">
      <t>ケイカク</t>
    </rPh>
    <phoneticPr fontId="16"/>
  </si>
  <si>
    <t>就移養成５６・地公体・定超・期間超</t>
    <rPh sb="7" eb="8">
      <t>チ</t>
    </rPh>
    <rPh sb="8" eb="9">
      <t>コウ</t>
    </rPh>
    <rPh sb="9" eb="10">
      <t>カラダ</t>
    </rPh>
    <phoneticPr fontId="16"/>
  </si>
  <si>
    <t>就移養成５６・地公体・定超・未計画１・期間超</t>
    <rPh sb="14" eb="15">
      <t>ミ</t>
    </rPh>
    <rPh sb="15" eb="17">
      <t>ケイカク</t>
    </rPh>
    <phoneticPr fontId="16"/>
  </si>
  <si>
    <t>就移養成５６・地公体・定超・未計画２・期間超</t>
    <rPh sb="14" eb="15">
      <t>ミ</t>
    </rPh>
    <rPh sb="15" eb="17">
      <t>ケイカク</t>
    </rPh>
    <phoneticPr fontId="16"/>
  </si>
  <si>
    <t>就移養成５７・定超</t>
    <rPh sb="7" eb="8">
      <t>テイ</t>
    </rPh>
    <rPh sb="8" eb="9">
      <t>チョウ</t>
    </rPh>
    <phoneticPr fontId="16"/>
  </si>
  <si>
    <t>就移養成５７・定超・未計画１</t>
    <rPh sb="10" eb="11">
      <t>ミ</t>
    </rPh>
    <rPh sb="11" eb="13">
      <t>ケイカク</t>
    </rPh>
    <phoneticPr fontId="16"/>
  </si>
  <si>
    <t>就移養成５７・定超・未計画２</t>
    <rPh sb="10" eb="11">
      <t>ミ</t>
    </rPh>
    <rPh sb="11" eb="13">
      <t>ケイカク</t>
    </rPh>
    <phoneticPr fontId="16"/>
  </si>
  <si>
    <t>就移養成５７・地公体・定超</t>
    <rPh sb="7" eb="8">
      <t>チ</t>
    </rPh>
    <rPh sb="8" eb="9">
      <t>コウ</t>
    </rPh>
    <rPh sb="9" eb="10">
      <t>カラダ</t>
    </rPh>
    <phoneticPr fontId="16"/>
  </si>
  <si>
    <t>就移養成５７・地公体・定超・未計画１</t>
    <rPh sb="14" eb="15">
      <t>ミ</t>
    </rPh>
    <rPh sb="15" eb="17">
      <t>ケイカク</t>
    </rPh>
    <phoneticPr fontId="16"/>
  </si>
  <si>
    <t>就移養成５７・地公体・定超・未計画２</t>
    <rPh sb="14" eb="15">
      <t>ミ</t>
    </rPh>
    <rPh sb="15" eb="17">
      <t>ケイカク</t>
    </rPh>
    <phoneticPr fontId="16"/>
  </si>
  <si>
    <t>就移養成５７・定超・期間超</t>
  </si>
  <si>
    <t>就移養成５７・定超・未計画１・期間超</t>
    <rPh sb="10" eb="11">
      <t>ミ</t>
    </rPh>
    <rPh sb="11" eb="13">
      <t>ケイカク</t>
    </rPh>
    <phoneticPr fontId="16"/>
  </si>
  <si>
    <t>就移養成５７・定超・未計画２・期間超</t>
    <rPh sb="10" eb="11">
      <t>ミ</t>
    </rPh>
    <rPh sb="11" eb="13">
      <t>ケイカク</t>
    </rPh>
    <phoneticPr fontId="16"/>
  </si>
  <si>
    <t>就移養成５７・地公体・定超・期間超</t>
    <rPh sb="7" eb="8">
      <t>チ</t>
    </rPh>
    <rPh sb="8" eb="9">
      <t>コウ</t>
    </rPh>
    <rPh sb="9" eb="10">
      <t>カラダ</t>
    </rPh>
    <phoneticPr fontId="16"/>
  </si>
  <si>
    <t>就移養成５７・地公体・定超・未計画１・期間超</t>
    <rPh sb="14" eb="15">
      <t>ミ</t>
    </rPh>
    <rPh sb="15" eb="17">
      <t>ケイカク</t>
    </rPh>
    <phoneticPr fontId="16"/>
  </si>
  <si>
    <t>就移養成５７・地公体・定超・未計画２・期間超</t>
    <rPh sb="14" eb="15">
      <t>ミ</t>
    </rPh>
    <rPh sb="15" eb="17">
      <t>ケイカク</t>
    </rPh>
    <phoneticPr fontId="16"/>
  </si>
  <si>
    <t>就移養成１１・人欠１</t>
  </si>
  <si>
    <t>職業指導員若しくは生活支援員又は就労支援員の員数が基準に満たない場合</t>
    <rPh sb="14" eb="15">
      <t>マタ</t>
    </rPh>
    <phoneticPr fontId="16"/>
  </si>
  <si>
    <t>就移養成１１・人欠１・未計画１</t>
    <rPh sb="11" eb="12">
      <t>ミ</t>
    </rPh>
    <rPh sb="12" eb="14">
      <t>ケイカク</t>
    </rPh>
    <phoneticPr fontId="16"/>
  </si>
  <si>
    <t>就移養成１１・人欠１・未計画２</t>
    <rPh sb="11" eb="12">
      <t>ミ</t>
    </rPh>
    <rPh sb="12" eb="14">
      <t>ケイカク</t>
    </rPh>
    <phoneticPr fontId="16"/>
  </si>
  <si>
    <t>就移養成１１・地公体・人欠１</t>
    <rPh sb="7" eb="8">
      <t>チ</t>
    </rPh>
    <rPh sb="8" eb="9">
      <t>コウ</t>
    </rPh>
    <rPh sb="9" eb="10">
      <t>カラダ</t>
    </rPh>
    <phoneticPr fontId="16"/>
  </si>
  <si>
    <t>就移養成１１・地公体・人欠１・未計画１</t>
    <rPh sb="15" eb="16">
      <t>ミ</t>
    </rPh>
    <rPh sb="16" eb="18">
      <t>ケイカク</t>
    </rPh>
    <phoneticPr fontId="16"/>
  </si>
  <si>
    <t>就移養成１１・地公体・人欠１・未計画２</t>
    <rPh sb="15" eb="16">
      <t>ミ</t>
    </rPh>
    <rPh sb="16" eb="18">
      <t>ケイカク</t>
    </rPh>
    <phoneticPr fontId="16"/>
  </si>
  <si>
    <t>就移養成１１・人欠１・期間超</t>
  </si>
  <si>
    <t>就移養成１１・人欠１・未計画１・期間超</t>
    <rPh sb="11" eb="12">
      <t>ミ</t>
    </rPh>
    <rPh sb="12" eb="14">
      <t>ケイカク</t>
    </rPh>
    <phoneticPr fontId="16"/>
  </si>
  <si>
    <t>就移養成１１・人欠１・未計画２・期間超</t>
    <rPh sb="11" eb="12">
      <t>ミ</t>
    </rPh>
    <rPh sb="12" eb="14">
      <t>ケイカク</t>
    </rPh>
    <phoneticPr fontId="16"/>
  </si>
  <si>
    <t>就移養成１１・地公体・人欠１・期間超</t>
    <rPh sb="7" eb="8">
      <t>チ</t>
    </rPh>
    <rPh sb="8" eb="9">
      <t>コウ</t>
    </rPh>
    <rPh sb="9" eb="10">
      <t>カラダ</t>
    </rPh>
    <phoneticPr fontId="16"/>
  </si>
  <si>
    <t>就移養成１１・地公体・人欠１・未計画１・期間超</t>
    <rPh sb="15" eb="16">
      <t>ミ</t>
    </rPh>
    <rPh sb="16" eb="18">
      <t>ケイカク</t>
    </rPh>
    <phoneticPr fontId="16"/>
  </si>
  <si>
    <t>就移養成１１・地公体・人欠１・未計画２・期間超</t>
    <rPh sb="15" eb="16">
      <t>ミ</t>
    </rPh>
    <rPh sb="16" eb="18">
      <t>ケイカク</t>
    </rPh>
    <phoneticPr fontId="16"/>
  </si>
  <si>
    <t>就移養成１２・人欠１</t>
  </si>
  <si>
    <t>就移養成１２・人欠１・未計画１</t>
    <rPh sb="11" eb="12">
      <t>ミ</t>
    </rPh>
    <rPh sb="12" eb="14">
      <t>ケイカク</t>
    </rPh>
    <phoneticPr fontId="16"/>
  </si>
  <si>
    <t>就移養成１２・人欠１・未計画２</t>
    <rPh sb="11" eb="12">
      <t>ミ</t>
    </rPh>
    <rPh sb="12" eb="14">
      <t>ケイカク</t>
    </rPh>
    <phoneticPr fontId="16"/>
  </si>
  <si>
    <t>就移養成１２・地公体・人欠１</t>
    <rPh sb="7" eb="8">
      <t>チ</t>
    </rPh>
    <rPh sb="8" eb="9">
      <t>コウ</t>
    </rPh>
    <rPh sb="9" eb="10">
      <t>カラダ</t>
    </rPh>
    <phoneticPr fontId="16"/>
  </si>
  <si>
    <t>就移養成１２・地公体・人欠１・未計画１</t>
    <rPh sb="15" eb="16">
      <t>ミ</t>
    </rPh>
    <rPh sb="16" eb="18">
      <t>ケイカク</t>
    </rPh>
    <phoneticPr fontId="16"/>
  </si>
  <si>
    <t>就移養成１２・地公体・人欠１・未計画２</t>
    <rPh sb="15" eb="16">
      <t>ミ</t>
    </rPh>
    <rPh sb="16" eb="18">
      <t>ケイカク</t>
    </rPh>
    <phoneticPr fontId="16"/>
  </si>
  <si>
    <t>就移養成１２・人欠１・期間超</t>
  </si>
  <si>
    <t>就移養成１２・人欠１・未計画１・期間超</t>
    <rPh sb="11" eb="12">
      <t>ミ</t>
    </rPh>
    <rPh sb="12" eb="14">
      <t>ケイカク</t>
    </rPh>
    <phoneticPr fontId="16"/>
  </si>
  <si>
    <t>就移養成１２・人欠１・未計画２・期間超</t>
    <rPh sb="11" eb="12">
      <t>ミ</t>
    </rPh>
    <rPh sb="12" eb="14">
      <t>ケイカク</t>
    </rPh>
    <phoneticPr fontId="16"/>
  </si>
  <si>
    <t>就移養成１２・地公体・人欠１・期間超</t>
    <rPh sb="7" eb="8">
      <t>チ</t>
    </rPh>
    <rPh sb="8" eb="9">
      <t>コウ</t>
    </rPh>
    <rPh sb="9" eb="10">
      <t>カラダ</t>
    </rPh>
    <phoneticPr fontId="16"/>
  </si>
  <si>
    <t>就移養成１２・地公体・人欠１・未計画１・期間超</t>
    <rPh sb="15" eb="16">
      <t>ミ</t>
    </rPh>
    <rPh sb="16" eb="18">
      <t>ケイカク</t>
    </rPh>
    <phoneticPr fontId="16"/>
  </si>
  <si>
    <t>就移養成１２・地公体・人欠１・未計画２・期間超</t>
    <rPh sb="15" eb="16">
      <t>ミ</t>
    </rPh>
    <rPh sb="16" eb="18">
      <t>ケイカク</t>
    </rPh>
    <phoneticPr fontId="16"/>
  </si>
  <si>
    <t>就移養成１３・人欠１</t>
  </si>
  <si>
    <t>就移養成１３・人欠１・未計画１</t>
    <rPh sb="11" eb="12">
      <t>ミ</t>
    </rPh>
    <rPh sb="12" eb="14">
      <t>ケイカク</t>
    </rPh>
    <phoneticPr fontId="16"/>
  </si>
  <si>
    <t>就移養成１３・人欠１・未計画２</t>
    <rPh sb="11" eb="12">
      <t>ミ</t>
    </rPh>
    <rPh sb="12" eb="14">
      <t>ケイカク</t>
    </rPh>
    <phoneticPr fontId="16"/>
  </si>
  <si>
    <t>就移養成１３・地公体・人欠１</t>
    <rPh sb="7" eb="8">
      <t>チ</t>
    </rPh>
    <rPh sb="8" eb="9">
      <t>コウ</t>
    </rPh>
    <rPh sb="9" eb="10">
      <t>カラダ</t>
    </rPh>
    <phoneticPr fontId="16"/>
  </si>
  <si>
    <t>就移養成１３・地公体・人欠１・未計画１</t>
    <rPh sb="15" eb="16">
      <t>ミ</t>
    </rPh>
    <rPh sb="16" eb="18">
      <t>ケイカク</t>
    </rPh>
    <phoneticPr fontId="16"/>
  </si>
  <si>
    <t>就移養成１３・地公体・人欠１・未計画２</t>
    <rPh sb="15" eb="16">
      <t>ミ</t>
    </rPh>
    <rPh sb="16" eb="18">
      <t>ケイカク</t>
    </rPh>
    <phoneticPr fontId="16"/>
  </si>
  <si>
    <t>就移養成１３・人欠１・期間超</t>
  </si>
  <si>
    <t>就移養成１３・人欠１・未計画１・期間超</t>
    <rPh sb="11" eb="12">
      <t>ミ</t>
    </rPh>
    <rPh sb="12" eb="14">
      <t>ケイカク</t>
    </rPh>
    <phoneticPr fontId="16"/>
  </si>
  <si>
    <t>就移養成１３・人欠１・未計画２・期間超</t>
    <rPh sb="11" eb="12">
      <t>ミ</t>
    </rPh>
    <rPh sb="12" eb="14">
      <t>ケイカク</t>
    </rPh>
    <phoneticPr fontId="16"/>
  </si>
  <si>
    <t>就移養成１３・地公体・人欠１・期間超</t>
    <rPh sb="7" eb="8">
      <t>チ</t>
    </rPh>
    <rPh sb="8" eb="9">
      <t>コウ</t>
    </rPh>
    <rPh sb="9" eb="10">
      <t>カラダ</t>
    </rPh>
    <phoneticPr fontId="16"/>
  </si>
  <si>
    <t>就移養成１３・地公体・人欠１・未計画１・期間超</t>
    <rPh sb="15" eb="16">
      <t>ミ</t>
    </rPh>
    <rPh sb="16" eb="18">
      <t>ケイカク</t>
    </rPh>
    <phoneticPr fontId="16"/>
  </si>
  <si>
    <t>就移養成１３・地公体・人欠１・未計画２・期間超</t>
    <rPh sb="15" eb="16">
      <t>ミ</t>
    </rPh>
    <rPh sb="16" eb="18">
      <t>ケイカク</t>
    </rPh>
    <phoneticPr fontId="16"/>
  </si>
  <si>
    <t>就移養成１４・人欠１</t>
  </si>
  <si>
    <t>就移養成１４・人欠１・未計画１</t>
    <rPh sb="11" eb="12">
      <t>ミ</t>
    </rPh>
    <rPh sb="12" eb="14">
      <t>ケイカク</t>
    </rPh>
    <phoneticPr fontId="16"/>
  </si>
  <si>
    <t>就移養成１４・人欠１・未計画２</t>
    <rPh sb="11" eb="12">
      <t>ミ</t>
    </rPh>
    <rPh sb="12" eb="14">
      <t>ケイカク</t>
    </rPh>
    <phoneticPr fontId="16"/>
  </si>
  <si>
    <t>就移養成１４・地公体・人欠１</t>
    <rPh sb="7" eb="8">
      <t>チ</t>
    </rPh>
    <rPh sb="8" eb="9">
      <t>コウ</t>
    </rPh>
    <rPh sb="9" eb="10">
      <t>カラダ</t>
    </rPh>
    <phoneticPr fontId="16"/>
  </si>
  <si>
    <t>就移養成１４・地公体・人欠１・未計画１</t>
    <rPh sb="15" eb="16">
      <t>ミ</t>
    </rPh>
    <rPh sb="16" eb="18">
      <t>ケイカク</t>
    </rPh>
    <phoneticPr fontId="16"/>
  </si>
  <si>
    <t>就移養成１４・地公体・人欠１・未計画２</t>
    <rPh sb="15" eb="16">
      <t>ミ</t>
    </rPh>
    <rPh sb="16" eb="18">
      <t>ケイカク</t>
    </rPh>
    <phoneticPr fontId="16"/>
  </si>
  <si>
    <t>就移養成１４・人欠１・期間超</t>
  </si>
  <si>
    <t>就移養成１４・人欠１・未計画１・期間超</t>
    <rPh sb="11" eb="12">
      <t>ミ</t>
    </rPh>
    <rPh sb="12" eb="14">
      <t>ケイカク</t>
    </rPh>
    <phoneticPr fontId="16"/>
  </si>
  <si>
    <t>就移養成１４・人欠１・未計画２・期間超</t>
    <rPh sb="11" eb="12">
      <t>ミ</t>
    </rPh>
    <rPh sb="12" eb="14">
      <t>ケイカク</t>
    </rPh>
    <phoneticPr fontId="16"/>
  </si>
  <si>
    <t>就移養成１４・地公体・人欠１・期間超</t>
    <rPh sb="7" eb="8">
      <t>チ</t>
    </rPh>
    <rPh sb="8" eb="9">
      <t>コウ</t>
    </rPh>
    <rPh sb="9" eb="10">
      <t>カラダ</t>
    </rPh>
    <phoneticPr fontId="16"/>
  </si>
  <si>
    <t>就移養成１４・地公体・人欠１・未計画１・期間超</t>
    <rPh sb="15" eb="16">
      <t>ミ</t>
    </rPh>
    <rPh sb="16" eb="18">
      <t>ケイカク</t>
    </rPh>
    <phoneticPr fontId="16"/>
  </si>
  <si>
    <t>就移養成１４・地公体・人欠１・未計画２・期間超</t>
    <rPh sb="15" eb="16">
      <t>ミ</t>
    </rPh>
    <rPh sb="16" eb="18">
      <t>ケイカク</t>
    </rPh>
    <phoneticPr fontId="16"/>
  </si>
  <si>
    <t>就移養成１５・人欠１</t>
  </si>
  <si>
    <t>就移養成１５・人欠１・未計画１</t>
    <rPh sb="11" eb="12">
      <t>ミ</t>
    </rPh>
    <rPh sb="12" eb="14">
      <t>ケイカク</t>
    </rPh>
    <phoneticPr fontId="16"/>
  </si>
  <si>
    <t>就移養成１５・人欠１・未計画２</t>
    <rPh sb="11" eb="12">
      <t>ミ</t>
    </rPh>
    <rPh sb="12" eb="14">
      <t>ケイカク</t>
    </rPh>
    <phoneticPr fontId="16"/>
  </si>
  <si>
    <t>就移養成１５・地公体・人欠１</t>
    <rPh sb="7" eb="8">
      <t>チ</t>
    </rPh>
    <rPh sb="8" eb="9">
      <t>コウ</t>
    </rPh>
    <rPh sb="9" eb="10">
      <t>カラダ</t>
    </rPh>
    <phoneticPr fontId="16"/>
  </si>
  <si>
    <t>就移養成１５・地公体・人欠１・未計画１</t>
    <rPh sb="15" eb="16">
      <t>ミ</t>
    </rPh>
    <rPh sb="16" eb="18">
      <t>ケイカク</t>
    </rPh>
    <phoneticPr fontId="16"/>
  </si>
  <si>
    <t>就移養成１５・地公体・人欠１・未計画２</t>
    <rPh sb="15" eb="16">
      <t>ミ</t>
    </rPh>
    <rPh sb="16" eb="18">
      <t>ケイカク</t>
    </rPh>
    <phoneticPr fontId="16"/>
  </si>
  <si>
    <t>就移養成１５・人欠１・期間超</t>
  </si>
  <si>
    <t>就移養成１５・人欠１・未計画１・期間超</t>
    <rPh sb="11" eb="12">
      <t>ミ</t>
    </rPh>
    <rPh sb="12" eb="14">
      <t>ケイカク</t>
    </rPh>
    <phoneticPr fontId="16"/>
  </si>
  <si>
    <t>就移養成１５・人欠１・未計画２・期間超</t>
    <rPh sb="11" eb="12">
      <t>ミ</t>
    </rPh>
    <rPh sb="12" eb="14">
      <t>ケイカク</t>
    </rPh>
    <phoneticPr fontId="16"/>
  </si>
  <si>
    <t>就移養成１５・地公体・人欠１・期間超</t>
    <rPh sb="7" eb="8">
      <t>チ</t>
    </rPh>
    <rPh sb="8" eb="9">
      <t>コウ</t>
    </rPh>
    <rPh sb="9" eb="10">
      <t>カラダ</t>
    </rPh>
    <phoneticPr fontId="16"/>
  </si>
  <si>
    <t>就移養成１５・地公体・人欠１・未計画１・期間超</t>
    <rPh sb="15" eb="16">
      <t>ミ</t>
    </rPh>
    <rPh sb="16" eb="18">
      <t>ケイカク</t>
    </rPh>
    <phoneticPr fontId="16"/>
  </si>
  <si>
    <t>就移養成１５・地公体・人欠１・未計画２・期間超</t>
    <rPh sb="15" eb="16">
      <t>ミ</t>
    </rPh>
    <rPh sb="16" eb="18">
      <t>ケイカク</t>
    </rPh>
    <phoneticPr fontId="16"/>
  </si>
  <si>
    <t>就移養成１６・人欠１</t>
  </si>
  <si>
    <t>就移養成１６・人欠１・未計画１</t>
    <rPh sb="11" eb="12">
      <t>ミ</t>
    </rPh>
    <rPh sb="12" eb="14">
      <t>ケイカク</t>
    </rPh>
    <phoneticPr fontId="16"/>
  </si>
  <si>
    <t>就移養成１６・人欠１・未計画２</t>
    <rPh sb="11" eb="12">
      <t>ミ</t>
    </rPh>
    <rPh sb="12" eb="14">
      <t>ケイカク</t>
    </rPh>
    <phoneticPr fontId="16"/>
  </si>
  <si>
    <t>就移養成１６・地公体・人欠１</t>
    <rPh sb="7" eb="8">
      <t>チ</t>
    </rPh>
    <rPh sb="8" eb="9">
      <t>コウ</t>
    </rPh>
    <rPh sb="9" eb="10">
      <t>カラダ</t>
    </rPh>
    <phoneticPr fontId="16"/>
  </si>
  <si>
    <t>就移養成１６・地公体・人欠１・未計画１</t>
    <rPh sb="15" eb="16">
      <t>ミ</t>
    </rPh>
    <rPh sb="16" eb="18">
      <t>ケイカク</t>
    </rPh>
    <phoneticPr fontId="16"/>
  </si>
  <si>
    <t>就移養成１６・地公体・人欠１・未計画２</t>
    <rPh sb="15" eb="16">
      <t>ミ</t>
    </rPh>
    <rPh sb="16" eb="18">
      <t>ケイカク</t>
    </rPh>
    <phoneticPr fontId="16"/>
  </si>
  <si>
    <t>就移養成１６・人欠１・期間超</t>
  </si>
  <si>
    <t>就移養成１６・人欠１・未計画１・期間超</t>
    <rPh sb="11" eb="12">
      <t>ミ</t>
    </rPh>
    <rPh sb="12" eb="14">
      <t>ケイカク</t>
    </rPh>
    <phoneticPr fontId="16"/>
  </si>
  <si>
    <t>就移養成１６・人欠１・未計画２・期間超</t>
    <rPh sb="11" eb="12">
      <t>ミ</t>
    </rPh>
    <rPh sb="12" eb="14">
      <t>ケイカク</t>
    </rPh>
    <phoneticPr fontId="16"/>
  </si>
  <si>
    <t>就移養成１６・地公体・人欠１・期間超</t>
    <rPh sb="7" eb="8">
      <t>チ</t>
    </rPh>
    <rPh sb="8" eb="9">
      <t>コウ</t>
    </rPh>
    <rPh sb="9" eb="10">
      <t>カラダ</t>
    </rPh>
    <phoneticPr fontId="16"/>
  </si>
  <si>
    <t>就移養成１６・地公体・人欠１・未計画１・期間超</t>
    <rPh sb="15" eb="16">
      <t>ミ</t>
    </rPh>
    <rPh sb="16" eb="18">
      <t>ケイカク</t>
    </rPh>
    <phoneticPr fontId="16"/>
  </si>
  <si>
    <t>就移養成１６・地公体・人欠１・未計画２・期間超</t>
    <rPh sb="15" eb="16">
      <t>ミ</t>
    </rPh>
    <rPh sb="16" eb="18">
      <t>ケイカク</t>
    </rPh>
    <phoneticPr fontId="16"/>
  </si>
  <si>
    <t>就移養成１７・人欠１</t>
  </si>
  <si>
    <t>就移養成１７・人欠１・未計画１</t>
    <rPh sb="11" eb="12">
      <t>ミ</t>
    </rPh>
    <rPh sb="12" eb="14">
      <t>ケイカク</t>
    </rPh>
    <phoneticPr fontId="16"/>
  </si>
  <si>
    <t>就移養成１７・人欠１・未計画２</t>
    <rPh sb="11" eb="12">
      <t>ミ</t>
    </rPh>
    <rPh sb="12" eb="14">
      <t>ケイカク</t>
    </rPh>
    <phoneticPr fontId="16"/>
  </si>
  <si>
    <t>就移養成１７・地公体・人欠１</t>
    <rPh sb="7" eb="8">
      <t>チ</t>
    </rPh>
    <rPh sb="8" eb="9">
      <t>コウ</t>
    </rPh>
    <rPh sb="9" eb="10">
      <t>カラダ</t>
    </rPh>
    <phoneticPr fontId="16"/>
  </si>
  <si>
    <t>就移養成１７・地公体・人欠１・未計画１</t>
    <rPh sb="15" eb="16">
      <t>ミ</t>
    </rPh>
    <rPh sb="16" eb="18">
      <t>ケイカク</t>
    </rPh>
    <phoneticPr fontId="16"/>
  </si>
  <si>
    <t>就移養成１７・地公体・人欠１・未計画２</t>
    <rPh sb="15" eb="16">
      <t>ミ</t>
    </rPh>
    <rPh sb="16" eb="18">
      <t>ケイカク</t>
    </rPh>
    <phoneticPr fontId="16"/>
  </si>
  <si>
    <t>就移養成１７・人欠１・期間超</t>
  </si>
  <si>
    <t>就移養成１７・人欠１・未計画１・期間超</t>
    <rPh sb="11" eb="12">
      <t>ミ</t>
    </rPh>
    <rPh sb="12" eb="14">
      <t>ケイカク</t>
    </rPh>
    <phoneticPr fontId="16"/>
  </si>
  <si>
    <t>就移養成１７・人欠１・未計画２・期間超</t>
    <rPh sb="11" eb="12">
      <t>ミ</t>
    </rPh>
    <rPh sb="12" eb="14">
      <t>ケイカク</t>
    </rPh>
    <phoneticPr fontId="16"/>
  </si>
  <si>
    <t>就移養成１７・地公体・人欠１・期間超</t>
    <rPh sb="7" eb="8">
      <t>チ</t>
    </rPh>
    <rPh sb="8" eb="9">
      <t>コウ</t>
    </rPh>
    <rPh sb="9" eb="10">
      <t>カラダ</t>
    </rPh>
    <phoneticPr fontId="16"/>
  </si>
  <si>
    <t>就移養成１７・地公体・人欠１・未計画１・期間超</t>
    <rPh sb="15" eb="16">
      <t>ミ</t>
    </rPh>
    <rPh sb="16" eb="18">
      <t>ケイカク</t>
    </rPh>
    <phoneticPr fontId="16"/>
  </si>
  <si>
    <t>就移養成１７・地公体・人欠１・未計画２・期間超</t>
    <rPh sb="15" eb="16">
      <t>ミ</t>
    </rPh>
    <rPh sb="16" eb="18">
      <t>ケイカク</t>
    </rPh>
    <phoneticPr fontId="16"/>
  </si>
  <si>
    <t>就移養成２１・人欠１</t>
  </si>
  <si>
    <t>就移養成２１・人欠１・未計画１</t>
    <rPh sb="11" eb="12">
      <t>ミ</t>
    </rPh>
    <rPh sb="12" eb="14">
      <t>ケイカク</t>
    </rPh>
    <phoneticPr fontId="16"/>
  </si>
  <si>
    <t>就移養成２１・人欠１・未計画２</t>
    <rPh sb="11" eb="12">
      <t>ミ</t>
    </rPh>
    <rPh sb="12" eb="14">
      <t>ケイカク</t>
    </rPh>
    <phoneticPr fontId="16"/>
  </si>
  <si>
    <t>就移養成２１・地公体・人欠１</t>
    <rPh sb="7" eb="8">
      <t>チ</t>
    </rPh>
    <rPh sb="8" eb="9">
      <t>コウ</t>
    </rPh>
    <rPh sb="9" eb="10">
      <t>カラダ</t>
    </rPh>
    <phoneticPr fontId="16"/>
  </si>
  <si>
    <t>就移養成２１・地公体・人欠１・未計画１</t>
    <rPh sb="15" eb="16">
      <t>ミ</t>
    </rPh>
    <rPh sb="16" eb="18">
      <t>ケイカク</t>
    </rPh>
    <phoneticPr fontId="16"/>
  </si>
  <si>
    <t>就移養成２１・地公体・人欠１・未計画２</t>
    <rPh sb="15" eb="16">
      <t>ミ</t>
    </rPh>
    <rPh sb="16" eb="18">
      <t>ケイカク</t>
    </rPh>
    <phoneticPr fontId="16"/>
  </si>
  <si>
    <t>就移養成２１・人欠１・期間超</t>
  </si>
  <si>
    <t>就移養成２１・人欠１・未計画１・期間超</t>
    <rPh sb="11" eb="12">
      <t>ミ</t>
    </rPh>
    <rPh sb="12" eb="14">
      <t>ケイカク</t>
    </rPh>
    <phoneticPr fontId="16"/>
  </si>
  <si>
    <t>就移養成２１・人欠１・未計画２・期間超</t>
    <rPh sb="11" eb="12">
      <t>ミ</t>
    </rPh>
    <rPh sb="12" eb="14">
      <t>ケイカク</t>
    </rPh>
    <phoneticPr fontId="16"/>
  </si>
  <si>
    <t>就移養成２１・地公体・人欠１・期間超</t>
    <rPh sb="7" eb="8">
      <t>チ</t>
    </rPh>
    <rPh sb="8" eb="9">
      <t>コウ</t>
    </rPh>
    <rPh sb="9" eb="10">
      <t>カラダ</t>
    </rPh>
    <phoneticPr fontId="16"/>
  </si>
  <si>
    <t>就移養成２１・地公体・人欠１・未計画１・期間超</t>
    <rPh sb="15" eb="16">
      <t>ミ</t>
    </rPh>
    <rPh sb="16" eb="18">
      <t>ケイカク</t>
    </rPh>
    <phoneticPr fontId="16"/>
  </si>
  <si>
    <t>就移養成２１・地公体・人欠１・未計画２・期間超</t>
    <rPh sb="15" eb="16">
      <t>ミ</t>
    </rPh>
    <rPh sb="16" eb="18">
      <t>ケイカク</t>
    </rPh>
    <phoneticPr fontId="16"/>
  </si>
  <si>
    <t>就移養成２２・人欠１</t>
  </si>
  <si>
    <t>就移養成２２・人欠１・未計画１</t>
    <rPh sb="11" eb="12">
      <t>ミ</t>
    </rPh>
    <rPh sb="12" eb="14">
      <t>ケイカク</t>
    </rPh>
    <phoneticPr fontId="16"/>
  </si>
  <si>
    <t>就移養成２２・人欠１・未計画２</t>
    <rPh sb="11" eb="12">
      <t>ミ</t>
    </rPh>
    <rPh sb="12" eb="14">
      <t>ケイカク</t>
    </rPh>
    <phoneticPr fontId="16"/>
  </si>
  <si>
    <t>就移養成２２・地公体・人欠１</t>
    <rPh sb="7" eb="8">
      <t>チ</t>
    </rPh>
    <rPh sb="8" eb="9">
      <t>コウ</t>
    </rPh>
    <rPh sb="9" eb="10">
      <t>カラダ</t>
    </rPh>
    <phoneticPr fontId="16"/>
  </si>
  <si>
    <t>就移養成２２・地公体・人欠１・未計画１</t>
    <rPh sb="15" eb="16">
      <t>ミ</t>
    </rPh>
    <rPh sb="16" eb="18">
      <t>ケイカク</t>
    </rPh>
    <phoneticPr fontId="16"/>
  </si>
  <si>
    <t>就移養成２２・地公体・人欠１・未計画２</t>
    <rPh sb="15" eb="16">
      <t>ミ</t>
    </rPh>
    <rPh sb="16" eb="18">
      <t>ケイカク</t>
    </rPh>
    <phoneticPr fontId="16"/>
  </si>
  <si>
    <t>就移養成２２・人欠１・期間超</t>
  </si>
  <si>
    <t>就移養成２２・人欠１・未計画１・期間超</t>
    <rPh sb="11" eb="12">
      <t>ミ</t>
    </rPh>
    <rPh sb="12" eb="14">
      <t>ケイカク</t>
    </rPh>
    <phoneticPr fontId="16"/>
  </si>
  <si>
    <t>就移養成２２・人欠１・未計画２・期間超</t>
    <rPh sb="11" eb="12">
      <t>ミ</t>
    </rPh>
    <rPh sb="12" eb="14">
      <t>ケイカク</t>
    </rPh>
    <phoneticPr fontId="16"/>
  </si>
  <si>
    <t>就移養成２２・地公体・人欠１・期間超</t>
    <rPh sb="7" eb="8">
      <t>チ</t>
    </rPh>
    <rPh sb="8" eb="9">
      <t>コウ</t>
    </rPh>
    <rPh sb="9" eb="10">
      <t>カラダ</t>
    </rPh>
    <phoneticPr fontId="16"/>
  </si>
  <si>
    <t>就移養成２２・地公体・人欠１・未計画１・期間超</t>
    <rPh sb="15" eb="16">
      <t>ミ</t>
    </rPh>
    <rPh sb="16" eb="18">
      <t>ケイカク</t>
    </rPh>
    <phoneticPr fontId="16"/>
  </si>
  <si>
    <t>就移養成２２・地公体・人欠１・未計画２・期間超</t>
    <rPh sb="15" eb="16">
      <t>ミ</t>
    </rPh>
    <rPh sb="16" eb="18">
      <t>ケイカク</t>
    </rPh>
    <phoneticPr fontId="16"/>
  </si>
  <si>
    <t>就移養成２３・人欠１</t>
  </si>
  <si>
    <t>就移養成２３・人欠１・未計画１</t>
    <rPh sb="11" eb="12">
      <t>ミ</t>
    </rPh>
    <rPh sb="12" eb="14">
      <t>ケイカク</t>
    </rPh>
    <phoneticPr fontId="16"/>
  </si>
  <si>
    <t>就移養成２３・人欠１・未計画２</t>
    <rPh sb="11" eb="12">
      <t>ミ</t>
    </rPh>
    <rPh sb="12" eb="14">
      <t>ケイカク</t>
    </rPh>
    <phoneticPr fontId="16"/>
  </si>
  <si>
    <t>就移養成２３・地公体・人欠１</t>
    <rPh sb="7" eb="8">
      <t>チ</t>
    </rPh>
    <rPh sb="8" eb="9">
      <t>コウ</t>
    </rPh>
    <rPh sb="9" eb="10">
      <t>カラダ</t>
    </rPh>
    <phoneticPr fontId="16"/>
  </si>
  <si>
    <t>就移養成２３・地公体・人欠１・未計画１</t>
    <rPh sb="15" eb="16">
      <t>ミ</t>
    </rPh>
    <rPh sb="16" eb="18">
      <t>ケイカク</t>
    </rPh>
    <phoneticPr fontId="16"/>
  </si>
  <si>
    <t>就移養成２３・地公体・人欠１・未計画２</t>
    <rPh sb="15" eb="16">
      <t>ミ</t>
    </rPh>
    <rPh sb="16" eb="18">
      <t>ケイカク</t>
    </rPh>
    <phoneticPr fontId="16"/>
  </si>
  <si>
    <t>就移養成２３・人欠１・期間超</t>
  </si>
  <si>
    <t>就移養成２３・人欠１・未計画１・期間超</t>
    <rPh sb="11" eb="12">
      <t>ミ</t>
    </rPh>
    <rPh sb="12" eb="14">
      <t>ケイカク</t>
    </rPh>
    <phoneticPr fontId="16"/>
  </si>
  <si>
    <t>就移養成２３・人欠１・未計画２・期間超</t>
    <rPh sb="11" eb="12">
      <t>ミ</t>
    </rPh>
    <rPh sb="12" eb="14">
      <t>ケイカク</t>
    </rPh>
    <phoneticPr fontId="16"/>
  </si>
  <si>
    <t>就移養成２３・地公体・人欠１・期間超</t>
    <rPh sb="7" eb="8">
      <t>チ</t>
    </rPh>
    <rPh sb="8" eb="9">
      <t>コウ</t>
    </rPh>
    <rPh sb="9" eb="10">
      <t>カラダ</t>
    </rPh>
    <phoneticPr fontId="16"/>
  </si>
  <si>
    <t>就移養成２３・地公体・人欠１・未計画１・期間超</t>
    <rPh sb="15" eb="16">
      <t>ミ</t>
    </rPh>
    <rPh sb="16" eb="18">
      <t>ケイカク</t>
    </rPh>
    <phoneticPr fontId="16"/>
  </si>
  <si>
    <t>就移養成２３・地公体・人欠１・未計画２・期間超</t>
    <rPh sb="15" eb="16">
      <t>ミ</t>
    </rPh>
    <rPh sb="16" eb="18">
      <t>ケイカク</t>
    </rPh>
    <phoneticPr fontId="16"/>
  </si>
  <si>
    <t>就移養成２４・人欠１</t>
  </si>
  <si>
    <t>就移養成２４・人欠１・未計画１</t>
    <rPh sb="11" eb="12">
      <t>ミ</t>
    </rPh>
    <rPh sb="12" eb="14">
      <t>ケイカク</t>
    </rPh>
    <phoneticPr fontId="16"/>
  </si>
  <si>
    <t>就移養成２４・人欠１・未計画２</t>
    <rPh sb="11" eb="12">
      <t>ミ</t>
    </rPh>
    <rPh sb="12" eb="14">
      <t>ケイカク</t>
    </rPh>
    <phoneticPr fontId="16"/>
  </si>
  <si>
    <t>就移養成２４・地公体・人欠１</t>
    <rPh sb="7" eb="8">
      <t>チ</t>
    </rPh>
    <rPh sb="8" eb="9">
      <t>コウ</t>
    </rPh>
    <rPh sb="9" eb="10">
      <t>カラダ</t>
    </rPh>
    <phoneticPr fontId="16"/>
  </si>
  <si>
    <t>就移養成２４・地公体・人欠１・未計画１</t>
    <rPh sb="15" eb="16">
      <t>ミ</t>
    </rPh>
    <rPh sb="16" eb="18">
      <t>ケイカク</t>
    </rPh>
    <phoneticPr fontId="16"/>
  </si>
  <si>
    <t>就移養成２４・地公体・人欠１・未計画２</t>
    <rPh sb="15" eb="16">
      <t>ミ</t>
    </rPh>
    <rPh sb="16" eb="18">
      <t>ケイカク</t>
    </rPh>
    <phoneticPr fontId="16"/>
  </si>
  <si>
    <t>就移養成２４・人欠１・期間超</t>
  </si>
  <si>
    <t>就移養成２４・人欠１・未計画１・期間超</t>
    <rPh sb="11" eb="12">
      <t>ミ</t>
    </rPh>
    <rPh sb="12" eb="14">
      <t>ケイカク</t>
    </rPh>
    <phoneticPr fontId="16"/>
  </si>
  <si>
    <t>就移養成２４・人欠１・未計画２・期間超</t>
    <rPh sb="11" eb="12">
      <t>ミ</t>
    </rPh>
    <rPh sb="12" eb="14">
      <t>ケイカク</t>
    </rPh>
    <phoneticPr fontId="16"/>
  </si>
  <si>
    <t>就移養成２４・地公体・人欠１・期間超</t>
    <rPh sb="7" eb="8">
      <t>チ</t>
    </rPh>
    <rPh sb="8" eb="9">
      <t>コウ</t>
    </rPh>
    <rPh sb="9" eb="10">
      <t>カラダ</t>
    </rPh>
    <phoneticPr fontId="16"/>
  </si>
  <si>
    <t>就移養成２４・地公体・人欠１・未計画１・期間超</t>
    <rPh sb="15" eb="16">
      <t>ミ</t>
    </rPh>
    <rPh sb="16" eb="18">
      <t>ケイカク</t>
    </rPh>
    <phoneticPr fontId="16"/>
  </si>
  <si>
    <t>就移養成２４・地公体・人欠１・未計画２・期間超</t>
    <rPh sb="15" eb="16">
      <t>ミ</t>
    </rPh>
    <rPh sb="16" eb="18">
      <t>ケイカク</t>
    </rPh>
    <phoneticPr fontId="16"/>
  </si>
  <si>
    <t>就移養成２５・人欠１</t>
  </si>
  <si>
    <t>就移養成２５・人欠１・未計画１</t>
    <rPh sb="11" eb="12">
      <t>ミ</t>
    </rPh>
    <rPh sb="12" eb="14">
      <t>ケイカク</t>
    </rPh>
    <phoneticPr fontId="16"/>
  </si>
  <si>
    <t>就移養成２５・人欠１・未計画２</t>
    <rPh sb="11" eb="12">
      <t>ミ</t>
    </rPh>
    <rPh sb="12" eb="14">
      <t>ケイカク</t>
    </rPh>
    <phoneticPr fontId="16"/>
  </si>
  <si>
    <t>就移養成２５・地公体・人欠１</t>
    <rPh sb="7" eb="8">
      <t>チ</t>
    </rPh>
    <rPh sb="8" eb="9">
      <t>コウ</t>
    </rPh>
    <rPh sb="9" eb="10">
      <t>カラダ</t>
    </rPh>
    <phoneticPr fontId="16"/>
  </si>
  <si>
    <t>就移養成２５・地公体・人欠１・未計画１</t>
    <rPh sb="15" eb="16">
      <t>ミ</t>
    </rPh>
    <rPh sb="16" eb="18">
      <t>ケイカク</t>
    </rPh>
    <phoneticPr fontId="16"/>
  </si>
  <si>
    <t>就移養成２５・地公体・人欠１・未計画２</t>
    <rPh sb="15" eb="16">
      <t>ミ</t>
    </rPh>
    <rPh sb="16" eb="18">
      <t>ケイカク</t>
    </rPh>
    <phoneticPr fontId="16"/>
  </si>
  <si>
    <t>就移養成２５・人欠１・期間超</t>
  </si>
  <si>
    <t>就移養成２５・人欠１・未計画１・期間超</t>
    <rPh sb="11" eb="12">
      <t>ミ</t>
    </rPh>
    <rPh sb="12" eb="14">
      <t>ケイカク</t>
    </rPh>
    <phoneticPr fontId="16"/>
  </si>
  <si>
    <t>就移養成２５・人欠１・未計画２・期間超</t>
    <rPh sb="11" eb="12">
      <t>ミ</t>
    </rPh>
    <rPh sb="12" eb="14">
      <t>ケイカク</t>
    </rPh>
    <phoneticPr fontId="16"/>
  </si>
  <si>
    <t>就移養成２５・地公体・人欠１・期間超</t>
    <rPh sb="7" eb="8">
      <t>チ</t>
    </rPh>
    <rPh sb="8" eb="9">
      <t>コウ</t>
    </rPh>
    <rPh sb="9" eb="10">
      <t>カラダ</t>
    </rPh>
    <phoneticPr fontId="16"/>
  </si>
  <si>
    <t>就移養成２５・地公体・人欠１・未計画１・期間超</t>
    <rPh sb="15" eb="16">
      <t>ミ</t>
    </rPh>
    <rPh sb="16" eb="18">
      <t>ケイカク</t>
    </rPh>
    <phoneticPr fontId="16"/>
  </si>
  <si>
    <t>就移養成２５・地公体・人欠１・未計画２・期間超</t>
    <rPh sb="15" eb="16">
      <t>ミ</t>
    </rPh>
    <rPh sb="16" eb="18">
      <t>ケイカク</t>
    </rPh>
    <phoneticPr fontId="16"/>
  </si>
  <si>
    <t>就移養成２６・人欠１</t>
  </si>
  <si>
    <t>就移養成２６・人欠１・未計画１</t>
    <rPh sb="11" eb="12">
      <t>ミ</t>
    </rPh>
    <rPh sb="12" eb="14">
      <t>ケイカク</t>
    </rPh>
    <phoneticPr fontId="16"/>
  </si>
  <si>
    <t>就移養成２６・人欠１・未計画２</t>
    <rPh sb="11" eb="12">
      <t>ミ</t>
    </rPh>
    <rPh sb="12" eb="14">
      <t>ケイカク</t>
    </rPh>
    <phoneticPr fontId="16"/>
  </si>
  <si>
    <t>就移養成２６・地公体・人欠１</t>
    <rPh sb="7" eb="8">
      <t>チ</t>
    </rPh>
    <rPh sb="8" eb="9">
      <t>コウ</t>
    </rPh>
    <rPh sb="9" eb="10">
      <t>カラダ</t>
    </rPh>
    <phoneticPr fontId="16"/>
  </si>
  <si>
    <t>就移養成２６・地公体・人欠１・未計画１</t>
    <rPh sb="15" eb="16">
      <t>ミ</t>
    </rPh>
    <rPh sb="16" eb="18">
      <t>ケイカク</t>
    </rPh>
    <phoneticPr fontId="16"/>
  </si>
  <si>
    <t>就移養成２６・地公体・人欠１・未計画２</t>
    <rPh sb="15" eb="16">
      <t>ミ</t>
    </rPh>
    <rPh sb="16" eb="18">
      <t>ケイカク</t>
    </rPh>
    <phoneticPr fontId="16"/>
  </si>
  <si>
    <t>就移養成２６・人欠１・期間超</t>
  </si>
  <si>
    <t>就移養成２６・人欠１・未計画１・期間超</t>
    <rPh sb="11" eb="12">
      <t>ミ</t>
    </rPh>
    <rPh sb="12" eb="14">
      <t>ケイカク</t>
    </rPh>
    <phoneticPr fontId="16"/>
  </si>
  <si>
    <t>就移養成２６・人欠１・未計画２・期間超</t>
    <rPh sb="11" eb="12">
      <t>ミ</t>
    </rPh>
    <rPh sb="12" eb="14">
      <t>ケイカク</t>
    </rPh>
    <phoneticPr fontId="16"/>
  </si>
  <si>
    <t>就移養成２６・地公体・人欠１・期間超</t>
    <rPh sb="7" eb="8">
      <t>チ</t>
    </rPh>
    <rPh sb="8" eb="9">
      <t>コウ</t>
    </rPh>
    <rPh sb="9" eb="10">
      <t>カラダ</t>
    </rPh>
    <phoneticPr fontId="16"/>
  </si>
  <si>
    <t>就移養成２６・地公体・人欠１・未計画１・期間超</t>
    <rPh sb="15" eb="16">
      <t>ミ</t>
    </rPh>
    <rPh sb="16" eb="18">
      <t>ケイカク</t>
    </rPh>
    <phoneticPr fontId="16"/>
  </si>
  <si>
    <t>就移養成２６・地公体・人欠１・未計画２・期間超</t>
    <rPh sb="15" eb="16">
      <t>ミ</t>
    </rPh>
    <rPh sb="16" eb="18">
      <t>ケイカク</t>
    </rPh>
    <phoneticPr fontId="16"/>
  </si>
  <si>
    <t>就移養成２７・人欠１</t>
  </si>
  <si>
    <t>就移養成２７・人欠１・未計画１</t>
    <rPh sb="11" eb="12">
      <t>ミ</t>
    </rPh>
    <rPh sb="12" eb="14">
      <t>ケイカク</t>
    </rPh>
    <phoneticPr fontId="16"/>
  </si>
  <si>
    <t>就移養成２７・人欠１・未計画２</t>
    <rPh sb="11" eb="12">
      <t>ミ</t>
    </rPh>
    <rPh sb="12" eb="14">
      <t>ケイカク</t>
    </rPh>
    <phoneticPr fontId="16"/>
  </si>
  <si>
    <t>就移養成２７・地公体・人欠１</t>
    <rPh sb="7" eb="8">
      <t>チ</t>
    </rPh>
    <rPh sb="8" eb="9">
      <t>コウ</t>
    </rPh>
    <rPh sb="9" eb="10">
      <t>カラダ</t>
    </rPh>
    <phoneticPr fontId="16"/>
  </si>
  <si>
    <t>就移養成２７・地公体・人欠１・未計画１</t>
    <rPh sb="15" eb="16">
      <t>ミ</t>
    </rPh>
    <rPh sb="16" eb="18">
      <t>ケイカク</t>
    </rPh>
    <phoneticPr fontId="16"/>
  </si>
  <si>
    <t>就移養成２７・地公体・人欠１・未計画２</t>
    <rPh sb="15" eb="16">
      <t>ミ</t>
    </rPh>
    <rPh sb="16" eb="18">
      <t>ケイカク</t>
    </rPh>
    <phoneticPr fontId="16"/>
  </si>
  <si>
    <t>就移養成２７・人欠１・期間超</t>
  </si>
  <si>
    <t>就移養成２７・人欠１・未計画１・期間超</t>
    <rPh sb="11" eb="12">
      <t>ミ</t>
    </rPh>
    <rPh sb="12" eb="14">
      <t>ケイカク</t>
    </rPh>
    <phoneticPr fontId="16"/>
  </si>
  <si>
    <t>就移養成２７・人欠１・未計画２・期間超</t>
    <rPh sb="11" eb="12">
      <t>ミ</t>
    </rPh>
    <rPh sb="12" eb="14">
      <t>ケイカク</t>
    </rPh>
    <phoneticPr fontId="16"/>
  </si>
  <si>
    <t>就移養成２７・地公体・人欠１・期間超</t>
    <rPh sb="7" eb="8">
      <t>チ</t>
    </rPh>
    <rPh sb="8" eb="9">
      <t>コウ</t>
    </rPh>
    <rPh sb="9" eb="10">
      <t>カラダ</t>
    </rPh>
    <phoneticPr fontId="16"/>
  </si>
  <si>
    <t>就移養成２７・地公体・人欠１・未計画１・期間超</t>
    <rPh sb="15" eb="16">
      <t>ミ</t>
    </rPh>
    <rPh sb="16" eb="18">
      <t>ケイカク</t>
    </rPh>
    <phoneticPr fontId="16"/>
  </si>
  <si>
    <t>就移養成２７・地公体・人欠１・未計画２・期間超</t>
    <rPh sb="15" eb="16">
      <t>ミ</t>
    </rPh>
    <rPh sb="16" eb="18">
      <t>ケイカク</t>
    </rPh>
    <phoneticPr fontId="16"/>
  </si>
  <si>
    <t>就移養成３１・人欠１</t>
  </si>
  <si>
    <t>就移養成３１・人欠１・未計画１</t>
    <rPh sb="11" eb="12">
      <t>ミ</t>
    </rPh>
    <rPh sb="12" eb="14">
      <t>ケイカク</t>
    </rPh>
    <phoneticPr fontId="16"/>
  </si>
  <si>
    <t>就移養成３１・人欠１・未計画２</t>
    <rPh sb="11" eb="12">
      <t>ミ</t>
    </rPh>
    <rPh sb="12" eb="14">
      <t>ケイカク</t>
    </rPh>
    <phoneticPr fontId="16"/>
  </si>
  <si>
    <t>就移養成３１・地公体・人欠１</t>
    <rPh sb="7" eb="8">
      <t>チ</t>
    </rPh>
    <rPh sb="8" eb="9">
      <t>コウ</t>
    </rPh>
    <rPh sb="9" eb="10">
      <t>カラダ</t>
    </rPh>
    <phoneticPr fontId="16"/>
  </si>
  <si>
    <t>就移養成３１・地公体・人欠１・未計画１</t>
    <rPh sb="15" eb="16">
      <t>ミ</t>
    </rPh>
    <rPh sb="16" eb="18">
      <t>ケイカク</t>
    </rPh>
    <phoneticPr fontId="16"/>
  </si>
  <si>
    <t>就移養成３１・地公体・人欠１・未計画２</t>
    <rPh sb="15" eb="16">
      <t>ミ</t>
    </rPh>
    <rPh sb="16" eb="18">
      <t>ケイカク</t>
    </rPh>
    <phoneticPr fontId="16"/>
  </si>
  <si>
    <t>就移養成３１・人欠１・期間超</t>
  </si>
  <si>
    <t>就移養成３１・人欠１・未計画１・期間超</t>
    <rPh sb="11" eb="12">
      <t>ミ</t>
    </rPh>
    <rPh sb="12" eb="14">
      <t>ケイカク</t>
    </rPh>
    <phoneticPr fontId="16"/>
  </si>
  <si>
    <t>就移養成３１・人欠１・未計画２・期間超</t>
    <rPh sb="11" eb="12">
      <t>ミ</t>
    </rPh>
    <rPh sb="12" eb="14">
      <t>ケイカク</t>
    </rPh>
    <phoneticPr fontId="16"/>
  </si>
  <si>
    <t>就移養成３１・地公体・人欠１・期間超</t>
    <rPh sb="7" eb="8">
      <t>チ</t>
    </rPh>
    <rPh sb="8" eb="9">
      <t>コウ</t>
    </rPh>
    <rPh sb="9" eb="10">
      <t>カラダ</t>
    </rPh>
    <phoneticPr fontId="16"/>
  </si>
  <si>
    <t>就移養成３１・地公体・人欠１・未計画１・期間超</t>
    <rPh sb="15" eb="16">
      <t>ミ</t>
    </rPh>
    <rPh sb="16" eb="18">
      <t>ケイカク</t>
    </rPh>
    <phoneticPr fontId="16"/>
  </si>
  <si>
    <t>就移養成３１・地公体・人欠１・未計画２・期間超</t>
    <rPh sb="15" eb="16">
      <t>ミ</t>
    </rPh>
    <rPh sb="16" eb="18">
      <t>ケイカク</t>
    </rPh>
    <phoneticPr fontId="16"/>
  </si>
  <si>
    <t>就移養成３２・人欠１</t>
  </si>
  <si>
    <t>就移養成３２・人欠１・未計画１</t>
    <rPh sb="11" eb="12">
      <t>ミ</t>
    </rPh>
    <rPh sb="12" eb="14">
      <t>ケイカク</t>
    </rPh>
    <phoneticPr fontId="16"/>
  </si>
  <si>
    <t>就移養成３２・人欠１・未計画２</t>
    <rPh sb="11" eb="12">
      <t>ミ</t>
    </rPh>
    <rPh sb="12" eb="14">
      <t>ケイカク</t>
    </rPh>
    <phoneticPr fontId="16"/>
  </si>
  <si>
    <t>就移養成３２・地公体・人欠１</t>
    <rPh sb="7" eb="8">
      <t>チ</t>
    </rPh>
    <rPh sb="8" eb="9">
      <t>コウ</t>
    </rPh>
    <rPh sb="9" eb="10">
      <t>カラダ</t>
    </rPh>
    <phoneticPr fontId="16"/>
  </si>
  <si>
    <t>就移養成３２・地公体・人欠１・未計画１</t>
    <rPh sb="15" eb="16">
      <t>ミ</t>
    </rPh>
    <rPh sb="16" eb="18">
      <t>ケイカク</t>
    </rPh>
    <phoneticPr fontId="16"/>
  </si>
  <si>
    <t>就移養成３２・地公体・人欠１・未計画２</t>
    <rPh sb="15" eb="16">
      <t>ミ</t>
    </rPh>
    <rPh sb="16" eb="18">
      <t>ケイカク</t>
    </rPh>
    <phoneticPr fontId="16"/>
  </si>
  <si>
    <t>就移養成３２・人欠１・期間超</t>
  </si>
  <si>
    <t>就移養成３２・人欠１・未計画１・期間超</t>
    <rPh sb="11" eb="12">
      <t>ミ</t>
    </rPh>
    <rPh sb="12" eb="14">
      <t>ケイカク</t>
    </rPh>
    <phoneticPr fontId="16"/>
  </si>
  <si>
    <t>就移養成３２・人欠１・未計画２・期間超</t>
    <rPh sb="11" eb="12">
      <t>ミ</t>
    </rPh>
    <rPh sb="12" eb="14">
      <t>ケイカク</t>
    </rPh>
    <phoneticPr fontId="16"/>
  </si>
  <si>
    <t>就移養成３２・地公体・人欠１・期間超</t>
    <rPh sb="7" eb="8">
      <t>チ</t>
    </rPh>
    <rPh sb="8" eb="9">
      <t>コウ</t>
    </rPh>
    <rPh sb="9" eb="10">
      <t>カラダ</t>
    </rPh>
    <phoneticPr fontId="16"/>
  </si>
  <si>
    <t>就移養成３２・地公体・人欠１・未計画１・期間超</t>
    <rPh sb="15" eb="16">
      <t>ミ</t>
    </rPh>
    <rPh sb="16" eb="18">
      <t>ケイカク</t>
    </rPh>
    <phoneticPr fontId="16"/>
  </si>
  <si>
    <t>就移養成３２・地公体・人欠１・未計画２・期間超</t>
    <rPh sb="15" eb="16">
      <t>ミ</t>
    </rPh>
    <rPh sb="16" eb="18">
      <t>ケイカク</t>
    </rPh>
    <phoneticPr fontId="16"/>
  </si>
  <si>
    <t>就移養成３３・人欠１</t>
  </si>
  <si>
    <t>就移養成３３・人欠１・未計画１</t>
    <rPh sb="11" eb="12">
      <t>ミ</t>
    </rPh>
    <rPh sb="12" eb="14">
      <t>ケイカク</t>
    </rPh>
    <phoneticPr fontId="16"/>
  </si>
  <si>
    <t>就移養成３３・人欠１・未計画２</t>
    <rPh sb="11" eb="12">
      <t>ミ</t>
    </rPh>
    <rPh sb="12" eb="14">
      <t>ケイカク</t>
    </rPh>
    <phoneticPr fontId="16"/>
  </si>
  <si>
    <t>就移養成３３・地公体・人欠１</t>
    <rPh sb="7" eb="8">
      <t>チ</t>
    </rPh>
    <rPh sb="8" eb="9">
      <t>コウ</t>
    </rPh>
    <rPh sb="9" eb="10">
      <t>カラダ</t>
    </rPh>
    <phoneticPr fontId="16"/>
  </si>
  <si>
    <t>就移養成３３・地公体・人欠１・未計画１</t>
    <rPh sb="15" eb="16">
      <t>ミ</t>
    </rPh>
    <rPh sb="16" eb="18">
      <t>ケイカク</t>
    </rPh>
    <phoneticPr fontId="16"/>
  </si>
  <si>
    <t>就移養成３３・地公体・人欠１・未計画２</t>
    <rPh sb="15" eb="16">
      <t>ミ</t>
    </rPh>
    <rPh sb="16" eb="18">
      <t>ケイカク</t>
    </rPh>
    <phoneticPr fontId="16"/>
  </si>
  <si>
    <t>就移養成３３・人欠１・期間超</t>
  </si>
  <si>
    <t>就移養成３３・人欠１・未計画１・期間超</t>
    <rPh sb="11" eb="12">
      <t>ミ</t>
    </rPh>
    <rPh sb="12" eb="14">
      <t>ケイカク</t>
    </rPh>
    <phoneticPr fontId="16"/>
  </si>
  <si>
    <t>就移養成３３・人欠１・未計画２・期間超</t>
    <rPh sb="11" eb="12">
      <t>ミ</t>
    </rPh>
    <rPh sb="12" eb="14">
      <t>ケイカク</t>
    </rPh>
    <phoneticPr fontId="16"/>
  </si>
  <si>
    <t>就移養成３３・地公体・人欠１・期間超</t>
    <rPh sb="7" eb="8">
      <t>チ</t>
    </rPh>
    <rPh sb="8" eb="9">
      <t>コウ</t>
    </rPh>
    <rPh sb="9" eb="10">
      <t>カラダ</t>
    </rPh>
    <phoneticPr fontId="16"/>
  </si>
  <si>
    <t>就移養成３３・地公体・人欠１・未計画１・期間超</t>
    <rPh sb="15" eb="16">
      <t>ミ</t>
    </rPh>
    <rPh sb="16" eb="18">
      <t>ケイカク</t>
    </rPh>
    <phoneticPr fontId="16"/>
  </si>
  <si>
    <t>就移養成３３・地公体・人欠１・未計画２・期間超</t>
    <rPh sb="15" eb="16">
      <t>ミ</t>
    </rPh>
    <rPh sb="16" eb="18">
      <t>ケイカク</t>
    </rPh>
    <phoneticPr fontId="16"/>
  </si>
  <si>
    <t>就移養成３４・人欠１</t>
  </si>
  <si>
    <t>就移養成３４・人欠１・未計画１</t>
    <rPh sb="11" eb="12">
      <t>ミ</t>
    </rPh>
    <rPh sb="12" eb="14">
      <t>ケイカク</t>
    </rPh>
    <phoneticPr fontId="16"/>
  </si>
  <si>
    <t>就移養成３４・人欠１・未計画２</t>
    <rPh sb="11" eb="12">
      <t>ミ</t>
    </rPh>
    <rPh sb="12" eb="14">
      <t>ケイカク</t>
    </rPh>
    <phoneticPr fontId="16"/>
  </si>
  <si>
    <t>就移養成３４・地公体・人欠１</t>
    <rPh sb="7" eb="8">
      <t>チ</t>
    </rPh>
    <rPh sb="8" eb="9">
      <t>コウ</t>
    </rPh>
    <rPh sb="9" eb="10">
      <t>カラダ</t>
    </rPh>
    <phoneticPr fontId="16"/>
  </si>
  <si>
    <t>就移養成３４・地公体・人欠１・未計画１</t>
    <rPh sb="15" eb="16">
      <t>ミ</t>
    </rPh>
    <rPh sb="16" eb="18">
      <t>ケイカク</t>
    </rPh>
    <phoneticPr fontId="16"/>
  </si>
  <si>
    <t>就移養成３４・地公体・人欠１・未計画２</t>
    <rPh sb="15" eb="16">
      <t>ミ</t>
    </rPh>
    <rPh sb="16" eb="18">
      <t>ケイカク</t>
    </rPh>
    <phoneticPr fontId="16"/>
  </si>
  <si>
    <t>就移養成３４・人欠１・期間超</t>
  </si>
  <si>
    <t>就移養成３４・人欠１・未計画１・期間超</t>
    <rPh sb="11" eb="12">
      <t>ミ</t>
    </rPh>
    <rPh sb="12" eb="14">
      <t>ケイカク</t>
    </rPh>
    <phoneticPr fontId="16"/>
  </si>
  <si>
    <t>就移養成３４・人欠１・未計画２・期間超</t>
    <rPh sb="11" eb="12">
      <t>ミ</t>
    </rPh>
    <rPh sb="12" eb="14">
      <t>ケイカク</t>
    </rPh>
    <phoneticPr fontId="16"/>
  </si>
  <si>
    <t>就移養成３４・地公体・人欠１・期間超</t>
    <rPh sb="7" eb="8">
      <t>チ</t>
    </rPh>
    <rPh sb="8" eb="9">
      <t>コウ</t>
    </rPh>
    <rPh sb="9" eb="10">
      <t>カラダ</t>
    </rPh>
    <phoneticPr fontId="16"/>
  </si>
  <si>
    <t>就移養成３４・地公体・人欠１・未計画１・期間超</t>
    <rPh sb="15" eb="16">
      <t>ミ</t>
    </rPh>
    <rPh sb="16" eb="18">
      <t>ケイカク</t>
    </rPh>
    <phoneticPr fontId="16"/>
  </si>
  <si>
    <t>就移養成３４・地公体・人欠１・未計画２・期間超</t>
    <rPh sb="15" eb="16">
      <t>ミ</t>
    </rPh>
    <rPh sb="16" eb="18">
      <t>ケイカク</t>
    </rPh>
    <phoneticPr fontId="16"/>
  </si>
  <si>
    <t>就移養成３５・人欠１</t>
  </si>
  <si>
    <t>就移養成３５・人欠１・未計画１</t>
    <rPh sb="11" eb="12">
      <t>ミ</t>
    </rPh>
    <rPh sb="12" eb="14">
      <t>ケイカク</t>
    </rPh>
    <phoneticPr fontId="16"/>
  </si>
  <si>
    <t>就移養成３５・人欠１・未計画２</t>
    <rPh sb="11" eb="12">
      <t>ミ</t>
    </rPh>
    <rPh sb="12" eb="14">
      <t>ケイカク</t>
    </rPh>
    <phoneticPr fontId="16"/>
  </si>
  <si>
    <t>就移養成３５・地公体・人欠１</t>
    <rPh sb="7" eb="8">
      <t>チ</t>
    </rPh>
    <rPh sb="8" eb="9">
      <t>コウ</t>
    </rPh>
    <rPh sb="9" eb="10">
      <t>カラダ</t>
    </rPh>
    <phoneticPr fontId="16"/>
  </si>
  <si>
    <t>就移養成３５・地公体・人欠１・未計画１</t>
    <rPh sb="15" eb="16">
      <t>ミ</t>
    </rPh>
    <rPh sb="16" eb="18">
      <t>ケイカク</t>
    </rPh>
    <phoneticPr fontId="16"/>
  </si>
  <si>
    <t>就移養成３５・地公体・人欠１・未計画２</t>
    <rPh sb="15" eb="16">
      <t>ミ</t>
    </rPh>
    <rPh sb="16" eb="18">
      <t>ケイカク</t>
    </rPh>
    <phoneticPr fontId="16"/>
  </si>
  <si>
    <t>就移養成３５・人欠１・期間超</t>
  </si>
  <si>
    <t>就移養成３５・人欠１・未計画１・期間超</t>
    <rPh sb="11" eb="12">
      <t>ミ</t>
    </rPh>
    <rPh sb="12" eb="14">
      <t>ケイカク</t>
    </rPh>
    <phoneticPr fontId="16"/>
  </si>
  <si>
    <t>就移養成３５・人欠１・未計画２・期間超</t>
    <rPh sb="11" eb="12">
      <t>ミ</t>
    </rPh>
    <rPh sb="12" eb="14">
      <t>ケイカク</t>
    </rPh>
    <phoneticPr fontId="16"/>
  </si>
  <si>
    <t>就移養成３５・地公体・人欠１・期間超</t>
    <rPh sb="7" eb="8">
      <t>チ</t>
    </rPh>
    <rPh sb="8" eb="9">
      <t>コウ</t>
    </rPh>
    <rPh sb="9" eb="10">
      <t>カラダ</t>
    </rPh>
    <phoneticPr fontId="16"/>
  </si>
  <si>
    <t>就移養成３５・地公体・人欠１・未計画１・期間超</t>
    <rPh sb="15" eb="16">
      <t>ミ</t>
    </rPh>
    <rPh sb="16" eb="18">
      <t>ケイカク</t>
    </rPh>
    <phoneticPr fontId="16"/>
  </si>
  <si>
    <t>就移養成３５・地公体・人欠１・未計画２・期間超</t>
    <rPh sb="15" eb="16">
      <t>ミ</t>
    </rPh>
    <rPh sb="16" eb="18">
      <t>ケイカク</t>
    </rPh>
    <phoneticPr fontId="16"/>
  </si>
  <si>
    <t>就移養成３６・人欠１</t>
  </si>
  <si>
    <t>就移養成３６・人欠１・未計画１</t>
    <rPh sb="11" eb="12">
      <t>ミ</t>
    </rPh>
    <rPh sb="12" eb="14">
      <t>ケイカク</t>
    </rPh>
    <phoneticPr fontId="16"/>
  </si>
  <si>
    <t>就移養成３６・人欠１・未計画２</t>
    <rPh sb="11" eb="12">
      <t>ミ</t>
    </rPh>
    <rPh sb="12" eb="14">
      <t>ケイカク</t>
    </rPh>
    <phoneticPr fontId="16"/>
  </si>
  <si>
    <t>就移養成３６・地公体・人欠１</t>
    <rPh sb="7" eb="8">
      <t>チ</t>
    </rPh>
    <rPh sb="8" eb="9">
      <t>コウ</t>
    </rPh>
    <rPh sb="9" eb="10">
      <t>カラダ</t>
    </rPh>
    <phoneticPr fontId="16"/>
  </si>
  <si>
    <t>就移養成３６・地公体・人欠１・未計画１</t>
    <rPh sb="15" eb="16">
      <t>ミ</t>
    </rPh>
    <rPh sb="16" eb="18">
      <t>ケイカク</t>
    </rPh>
    <phoneticPr fontId="16"/>
  </si>
  <si>
    <t>就移養成３６・地公体・人欠１・未計画２</t>
    <rPh sb="15" eb="16">
      <t>ミ</t>
    </rPh>
    <rPh sb="16" eb="18">
      <t>ケイカク</t>
    </rPh>
    <phoneticPr fontId="16"/>
  </si>
  <si>
    <t>就移養成３６・人欠１・期間超</t>
  </si>
  <si>
    <t>就移養成３６・人欠１・未計画１・期間超</t>
    <rPh sb="11" eb="12">
      <t>ミ</t>
    </rPh>
    <rPh sb="12" eb="14">
      <t>ケイカク</t>
    </rPh>
    <phoneticPr fontId="16"/>
  </si>
  <si>
    <t>就移養成３６・人欠１・未計画２・期間超</t>
    <rPh sb="11" eb="12">
      <t>ミ</t>
    </rPh>
    <rPh sb="12" eb="14">
      <t>ケイカク</t>
    </rPh>
    <phoneticPr fontId="16"/>
  </si>
  <si>
    <t>就移養成３６・地公体・人欠１・期間超</t>
    <rPh sb="7" eb="8">
      <t>チ</t>
    </rPh>
    <rPh sb="8" eb="9">
      <t>コウ</t>
    </rPh>
    <rPh sb="9" eb="10">
      <t>カラダ</t>
    </rPh>
    <phoneticPr fontId="16"/>
  </si>
  <si>
    <t>就移養成３６・地公体・人欠１・未計画１・期間超</t>
    <rPh sb="15" eb="16">
      <t>ミ</t>
    </rPh>
    <rPh sb="16" eb="18">
      <t>ケイカク</t>
    </rPh>
    <phoneticPr fontId="16"/>
  </si>
  <si>
    <t>就移養成３６・地公体・人欠１・未計画２・期間超</t>
    <rPh sb="15" eb="16">
      <t>ミ</t>
    </rPh>
    <rPh sb="16" eb="18">
      <t>ケイカク</t>
    </rPh>
    <phoneticPr fontId="16"/>
  </si>
  <si>
    <t>就移養成３７・人欠１</t>
  </si>
  <si>
    <t>就移養成３７・人欠１・未計画１</t>
    <rPh sb="11" eb="12">
      <t>ミ</t>
    </rPh>
    <rPh sb="12" eb="14">
      <t>ケイカク</t>
    </rPh>
    <phoneticPr fontId="16"/>
  </si>
  <si>
    <t>就移養成３７・人欠１・未計画２</t>
    <rPh sb="11" eb="12">
      <t>ミ</t>
    </rPh>
    <rPh sb="12" eb="14">
      <t>ケイカク</t>
    </rPh>
    <phoneticPr fontId="16"/>
  </si>
  <si>
    <t>就移養成３７・地公体・人欠１</t>
    <rPh sb="7" eb="8">
      <t>チ</t>
    </rPh>
    <rPh sb="8" eb="9">
      <t>コウ</t>
    </rPh>
    <rPh sb="9" eb="10">
      <t>カラダ</t>
    </rPh>
    <phoneticPr fontId="16"/>
  </si>
  <si>
    <t>就移養成３７・地公体・人欠１・未計画１</t>
    <rPh sb="15" eb="16">
      <t>ミ</t>
    </rPh>
    <rPh sb="16" eb="18">
      <t>ケイカク</t>
    </rPh>
    <phoneticPr fontId="16"/>
  </si>
  <si>
    <t>就移養成３７・地公体・人欠１・未計画２</t>
    <rPh sb="15" eb="16">
      <t>ミ</t>
    </rPh>
    <rPh sb="16" eb="18">
      <t>ケイカク</t>
    </rPh>
    <phoneticPr fontId="16"/>
  </si>
  <si>
    <t>就移養成３７・人欠１・期間超</t>
  </si>
  <si>
    <t>就移養成３７・人欠１・未計画１・期間超</t>
    <rPh sb="11" eb="12">
      <t>ミ</t>
    </rPh>
    <rPh sb="12" eb="14">
      <t>ケイカク</t>
    </rPh>
    <phoneticPr fontId="16"/>
  </si>
  <si>
    <t>就移養成３７・人欠１・未計画２・期間超</t>
    <rPh sb="11" eb="12">
      <t>ミ</t>
    </rPh>
    <rPh sb="12" eb="14">
      <t>ケイカク</t>
    </rPh>
    <phoneticPr fontId="16"/>
  </si>
  <si>
    <t>就移養成３７・地公体・人欠１・期間超</t>
    <rPh sb="7" eb="8">
      <t>チ</t>
    </rPh>
    <rPh sb="8" eb="9">
      <t>コウ</t>
    </rPh>
    <rPh sb="9" eb="10">
      <t>カラダ</t>
    </rPh>
    <phoneticPr fontId="16"/>
  </si>
  <si>
    <t>就移養成３７・地公体・人欠１・未計画１・期間超</t>
    <rPh sb="15" eb="16">
      <t>ミ</t>
    </rPh>
    <rPh sb="16" eb="18">
      <t>ケイカク</t>
    </rPh>
    <phoneticPr fontId="16"/>
  </si>
  <si>
    <t>就移養成３７・地公体・人欠１・未計画２・期間超</t>
    <rPh sb="15" eb="16">
      <t>ミ</t>
    </rPh>
    <rPh sb="16" eb="18">
      <t>ケイカク</t>
    </rPh>
    <phoneticPr fontId="16"/>
  </si>
  <si>
    <t>就移養成４１・人欠１</t>
  </si>
  <si>
    <t>就移養成４１・人欠１・未計画１</t>
    <rPh sb="11" eb="12">
      <t>ミ</t>
    </rPh>
    <rPh sb="12" eb="14">
      <t>ケイカク</t>
    </rPh>
    <phoneticPr fontId="16"/>
  </si>
  <si>
    <t>就移養成４１・人欠１・未計画２</t>
    <rPh sb="11" eb="12">
      <t>ミ</t>
    </rPh>
    <rPh sb="12" eb="14">
      <t>ケイカク</t>
    </rPh>
    <phoneticPr fontId="16"/>
  </si>
  <si>
    <t>就移養成４１・地公体・人欠１</t>
    <rPh sb="7" eb="8">
      <t>チ</t>
    </rPh>
    <rPh sb="8" eb="9">
      <t>コウ</t>
    </rPh>
    <rPh sb="9" eb="10">
      <t>カラダ</t>
    </rPh>
    <phoneticPr fontId="16"/>
  </si>
  <si>
    <t>就移養成４１・地公体・人欠１・未計画１</t>
    <rPh sb="15" eb="16">
      <t>ミ</t>
    </rPh>
    <rPh sb="16" eb="18">
      <t>ケイカク</t>
    </rPh>
    <phoneticPr fontId="16"/>
  </si>
  <si>
    <t>就移養成４１・地公体・人欠１・未計画２</t>
    <rPh sb="15" eb="16">
      <t>ミ</t>
    </rPh>
    <rPh sb="16" eb="18">
      <t>ケイカク</t>
    </rPh>
    <phoneticPr fontId="16"/>
  </si>
  <si>
    <t>就移養成４１・人欠１・期間超</t>
  </si>
  <si>
    <t>就移養成４１・人欠１・未計画１・期間超</t>
    <rPh sb="11" eb="12">
      <t>ミ</t>
    </rPh>
    <rPh sb="12" eb="14">
      <t>ケイカク</t>
    </rPh>
    <phoneticPr fontId="16"/>
  </si>
  <si>
    <t>就移養成４１・人欠１・未計画２・期間超</t>
    <rPh sb="11" eb="12">
      <t>ミ</t>
    </rPh>
    <rPh sb="12" eb="14">
      <t>ケイカク</t>
    </rPh>
    <phoneticPr fontId="16"/>
  </si>
  <si>
    <t>就移養成４１・地公体・人欠１・期間超</t>
    <rPh sb="7" eb="8">
      <t>チ</t>
    </rPh>
    <rPh sb="8" eb="9">
      <t>コウ</t>
    </rPh>
    <rPh sb="9" eb="10">
      <t>カラダ</t>
    </rPh>
    <phoneticPr fontId="16"/>
  </si>
  <si>
    <t>就移養成４１・地公体・人欠１・未計画１・期間超</t>
    <rPh sb="15" eb="16">
      <t>ミ</t>
    </rPh>
    <rPh sb="16" eb="18">
      <t>ケイカク</t>
    </rPh>
    <phoneticPr fontId="16"/>
  </si>
  <si>
    <t>就移養成４１・地公体・人欠１・未計画２・期間超</t>
    <rPh sb="15" eb="16">
      <t>ミ</t>
    </rPh>
    <rPh sb="16" eb="18">
      <t>ケイカク</t>
    </rPh>
    <phoneticPr fontId="16"/>
  </si>
  <si>
    <t>就移養成４２・人欠１</t>
  </si>
  <si>
    <t>就移養成４２・人欠１・未計画１</t>
    <rPh sb="11" eb="12">
      <t>ミ</t>
    </rPh>
    <rPh sb="12" eb="14">
      <t>ケイカク</t>
    </rPh>
    <phoneticPr fontId="16"/>
  </si>
  <si>
    <t>就移養成４２・人欠１・未計画２</t>
    <rPh sb="11" eb="12">
      <t>ミ</t>
    </rPh>
    <rPh sb="12" eb="14">
      <t>ケイカク</t>
    </rPh>
    <phoneticPr fontId="16"/>
  </si>
  <si>
    <t>就移養成４２・地公体・人欠１</t>
    <rPh sb="7" eb="8">
      <t>チ</t>
    </rPh>
    <rPh sb="8" eb="9">
      <t>コウ</t>
    </rPh>
    <rPh sb="9" eb="10">
      <t>カラダ</t>
    </rPh>
    <phoneticPr fontId="16"/>
  </si>
  <si>
    <t>就移養成４２・地公体・人欠１・未計画１</t>
    <rPh sb="15" eb="16">
      <t>ミ</t>
    </rPh>
    <rPh sb="16" eb="18">
      <t>ケイカク</t>
    </rPh>
    <phoneticPr fontId="16"/>
  </si>
  <si>
    <t>就移養成４２・地公体・人欠１・未計画２</t>
    <rPh sb="15" eb="16">
      <t>ミ</t>
    </rPh>
    <rPh sb="16" eb="18">
      <t>ケイカク</t>
    </rPh>
    <phoneticPr fontId="16"/>
  </si>
  <si>
    <t>就移養成４２・人欠１・期間超</t>
  </si>
  <si>
    <t>就移養成４２・人欠１・未計画１・期間超</t>
    <rPh sb="11" eb="12">
      <t>ミ</t>
    </rPh>
    <rPh sb="12" eb="14">
      <t>ケイカク</t>
    </rPh>
    <phoneticPr fontId="16"/>
  </si>
  <si>
    <t>就移養成４２・人欠１・未計画２・期間超</t>
    <rPh sb="11" eb="12">
      <t>ミ</t>
    </rPh>
    <rPh sb="12" eb="14">
      <t>ケイカク</t>
    </rPh>
    <phoneticPr fontId="16"/>
  </si>
  <si>
    <t>就移養成４２・地公体・人欠１・期間超</t>
    <rPh sb="7" eb="8">
      <t>チ</t>
    </rPh>
    <rPh sb="8" eb="9">
      <t>コウ</t>
    </rPh>
    <rPh sb="9" eb="10">
      <t>カラダ</t>
    </rPh>
    <phoneticPr fontId="16"/>
  </si>
  <si>
    <t>就移養成４２・地公体・人欠１・未計画１・期間超</t>
    <rPh sb="15" eb="16">
      <t>ミ</t>
    </rPh>
    <rPh sb="16" eb="18">
      <t>ケイカク</t>
    </rPh>
    <phoneticPr fontId="16"/>
  </si>
  <si>
    <t>就移養成４２・地公体・人欠１・未計画２・期間超</t>
    <rPh sb="15" eb="16">
      <t>ミ</t>
    </rPh>
    <rPh sb="16" eb="18">
      <t>ケイカク</t>
    </rPh>
    <phoneticPr fontId="16"/>
  </si>
  <si>
    <t>就移養成４３・人欠１</t>
  </si>
  <si>
    <t>就移養成４３・人欠１・未計画１</t>
    <rPh sb="11" eb="12">
      <t>ミ</t>
    </rPh>
    <rPh sb="12" eb="14">
      <t>ケイカク</t>
    </rPh>
    <phoneticPr fontId="16"/>
  </si>
  <si>
    <t>就移養成４３・人欠１・未計画２</t>
    <rPh sb="11" eb="12">
      <t>ミ</t>
    </rPh>
    <rPh sb="12" eb="14">
      <t>ケイカク</t>
    </rPh>
    <phoneticPr fontId="16"/>
  </si>
  <si>
    <t>就移養成４３・地公体・人欠１</t>
    <rPh sb="7" eb="8">
      <t>チ</t>
    </rPh>
    <rPh sb="8" eb="9">
      <t>コウ</t>
    </rPh>
    <rPh sb="9" eb="10">
      <t>カラダ</t>
    </rPh>
    <phoneticPr fontId="16"/>
  </si>
  <si>
    <t>就移養成４３・地公体・人欠１・未計画１</t>
    <rPh sb="15" eb="16">
      <t>ミ</t>
    </rPh>
    <rPh sb="16" eb="18">
      <t>ケイカク</t>
    </rPh>
    <phoneticPr fontId="16"/>
  </si>
  <si>
    <t>就移養成４３・地公体・人欠１・未計画２</t>
    <rPh sb="15" eb="16">
      <t>ミ</t>
    </rPh>
    <rPh sb="16" eb="18">
      <t>ケイカク</t>
    </rPh>
    <phoneticPr fontId="16"/>
  </si>
  <si>
    <t>就移養成４３・人欠１・期間超</t>
  </si>
  <si>
    <t>就移養成４３・人欠１・未計画１・期間超</t>
    <rPh sb="11" eb="12">
      <t>ミ</t>
    </rPh>
    <rPh sb="12" eb="14">
      <t>ケイカク</t>
    </rPh>
    <phoneticPr fontId="16"/>
  </si>
  <si>
    <t>就移養成４３・人欠１・未計画２・期間超</t>
    <rPh sb="11" eb="12">
      <t>ミ</t>
    </rPh>
    <rPh sb="12" eb="14">
      <t>ケイカク</t>
    </rPh>
    <phoneticPr fontId="16"/>
  </si>
  <si>
    <t>就移養成４３・地公体・人欠１・期間超</t>
    <rPh sb="7" eb="8">
      <t>チ</t>
    </rPh>
    <rPh sb="8" eb="9">
      <t>コウ</t>
    </rPh>
    <rPh sb="9" eb="10">
      <t>カラダ</t>
    </rPh>
    <phoneticPr fontId="16"/>
  </si>
  <si>
    <t>就移養成４３・地公体・人欠１・未計画１・期間超</t>
    <rPh sb="15" eb="16">
      <t>ミ</t>
    </rPh>
    <rPh sb="16" eb="18">
      <t>ケイカク</t>
    </rPh>
    <phoneticPr fontId="16"/>
  </si>
  <si>
    <t>就移養成４３・地公体・人欠１・未計画２・期間超</t>
    <rPh sb="15" eb="16">
      <t>ミ</t>
    </rPh>
    <rPh sb="16" eb="18">
      <t>ケイカク</t>
    </rPh>
    <phoneticPr fontId="16"/>
  </si>
  <si>
    <t>就移養成４４・人欠１</t>
  </si>
  <si>
    <t>就移養成４４・人欠１・未計画１</t>
    <rPh sb="11" eb="12">
      <t>ミ</t>
    </rPh>
    <rPh sb="12" eb="14">
      <t>ケイカク</t>
    </rPh>
    <phoneticPr fontId="16"/>
  </si>
  <si>
    <t>就移養成４４・人欠１・未計画２</t>
    <rPh sb="11" eb="12">
      <t>ミ</t>
    </rPh>
    <rPh sb="12" eb="14">
      <t>ケイカク</t>
    </rPh>
    <phoneticPr fontId="16"/>
  </si>
  <si>
    <t>就移養成４４・地公体・人欠１</t>
    <rPh sb="7" eb="8">
      <t>チ</t>
    </rPh>
    <rPh sb="8" eb="9">
      <t>コウ</t>
    </rPh>
    <rPh sb="9" eb="10">
      <t>カラダ</t>
    </rPh>
    <phoneticPr fontId="16"/>
  </si>
  <si>
    <t>就移養成４４・地公体・人欠１・未計画１</t>
    <rPh sb="15" eb="16">
      <t>ミ</t>
    </rPh>
    <rPh sb="16" eb="18">
      <t>ケイカク</t>
    </rPh>
    <phoneticPr fontId="16"/>
  </si>
  <si>
    <t>就移養成４４・地公体・人欠１・未計画２</t>
    <rPh sb="15" eb="16">
      <t>ミ</t>
    </rPh>
    <rPh sb="16" eb="18">
      <t>ケイカク</t>
    </rPh>
    <phoneticPr fontId="16"/>
  </si>
  <si>
    <t>就移養成４４・人欠１・期間超</t>
  </si>
  <si>
    <t>就移養成４４・人欠１・未計画１・期間超</t>
    <rPh sb="11" eb="12">
      <t>ミ</t>
    </rPh>
    <rPh sb="12" eb="14">
      <t>ケイカク</t>
    </rPh>
    <phoneticPr fontId="16"/>
  </si>
  <si>
    <t>就移養成４４・人欠１・未計画２・期間超</t>
    <rPh sb="11" eb="12">
      <t>ミ</t>
    </rPh>
    <rPh sb="12" eb="14">
      <t>ケイカク</t>
    </rPh>
    <phoneticPr fontId="16"/>
  </si>
  <si>
    <t>就移養成４４・地公体・人欠１・期間超</t>
    <rPh sb="7" eb="8">
      <t>チ</t>
    </rPh>
    <rPh sb="8" eb="9">
      <t>コウ</t>
    </rPh>
    <rPh sb="9" eb="10">
      <t>カラダ</t>
    </rPh>
    <phoneticPr fontId="16"/>
  </si>
  <si>
    <t>就移養成４４・地公体・人欠１・未計画１・期間超</t>
    <rPh sb="15" eb="16">
      <t>ミ</t>
    </rPh>
    <rPh sb="16" eb="18">
      <t>ケイカク</t>
    </rPh>
    <phoneticPr fontId="16"/>
  </si>
  <si>
    <t>就移養成４４・地公体・人欠１・未計画２・期間超</t>
    <rPh sb="15" eb="16">
      <t>ミ</t>
    </rPh>
    <rPh sb="16" eb="18">
      <t>ケイカク</t>
    </rPh>
    <phoneticPr fontId="16"/>
  </si>
  <si>
    <t>就移養成４５・人欠１</t>
  </si>
  <si>
    <t>就移養成４５・人欠１・未計画１</t>
    <rPh sb="11" eb="12">
      <t>ミ</t>
    </rPh>
    <rPh sb="12" eb="14">
      <t>ケイカク</t>
    </rPh>
    <phoneticPr fontId="16"/>
  </si>
  <si>
    <t>就移養成４５・人欠１・未計画２</t>
    <rPh sb="11" eb="12">
      <t>ミ</t>
    </rPh>
    <rPh sb="12" eb="14">
      <t>ケイカク</t>
    </rPh>
    <phoneticPr fontId="16"/>
  </si>
  <si>
    <t>就移養成４５・地公体・人欠１</t>
    <rPh sb="7" eb="8">
      <t>チ</t>
    </rPh>
    <rPh sb="8" eb="9">
      <t>コウ</t>
    </rPh>
    <rPh sb="9" eb="10">
      <t>カラダ</t>
    </rPh>
    <phoneticPr fontId="16"/>
  </si>
  <si>
    <t>就移養成４５・地公体・人欠１・未計画１</t>
    <rPh sb="15" eb="16">
      <t>ミ</t>
    </rPh>
    <rPh sb="16" eb="18">
      <t>ケイカク</t>
    </rPh>
    <phoneticPr fontId="16"/>
  </si>
  <si>
    <t>就移養成４５・地公体・人欠１・未計画２</t>
    <rPh sb="15" eb="16">
      <t>ミ</t>
    </rPh>
    <rPh sb="16" eb="18">
      <t>ケイカク</t>
    </rPh>
    <phoneticPr fontId="16"/>
  </si>
  <si>
    <t>就移養成４５・人欠１・期間超</t>
  </si>
  <si>
    <t>就移養成４５・人欠１・未計画１・期間超</t>
    <rPh sb="11" eb="12">
      <t>ミ</t>
    </rPh>
    <rPh sb="12" eb="14">
      <t>ケイカク</t>
    </rPh>
    <phoneticPr fontId="16"/>
  </si>
  <si>
    <t>就移養成４５・人欠１・未計画２・期間超</t>
    <rPh sb="11" eb="12">
      <t>ミ</t>
    </rPh>
    <rPh sb="12" eb="14">
      <t>ケイカク</t>
    </rPh>
    <phoneticPr fontId="16"/>
  </si>
  <si>
    <t>就移養成４５・地公体・人欠１・期間超</t>
    <rPh sb="7" eb="8">
      <t>チ</t>
    </rPh>
    <rPh sb="8" eb="9">
      <t>コウ</t>
    </rPh>
    <rPh sb="9" eb="10">
      <t>カラダ</t>
    </rPh>
    <phoneticPr fontId="16"/>
  </si>
  <si>
    <t>就移養成４５・地公体・人欠１・未計画１・期間超</t>
    <rPh sb="15" eb="16">
      <t>ミ</t>
    </rPh>
    <rPh sb="16" eb="18">
      <t>ケイカク</t>
    </rPh>
    <phoneticPr fontId="16"/>
  </si>
  <si>
    <t>就移養成４５・地公体・人欠１・未計画２・期間超</t>
    <rPh sb="15" eb="16">
      <t>ミ</t>
    </rPh>
    <rPh sb="16" eb="18">
      <t>ケイカク</t>
    </rPh>
    <phoneticPr fontId="16"/>
  </si>
  <si>
    <t>就移養成４６・人欠１</t>
  </si>
  <si>
    <t>就移養成４６・人欠１・未計画１</t>
    <rPh sb="11" eb="12">
      <t>ミ</t>
    </rPh>
    <rPh sb="12" eb="14">
      <t>ケイカク</t>
    </rPh>
    <phoneticPr fontId="16"/>
  </si>
  <si>
    <t>就移養成４６・人欠１・未計画２</t>
    <rPh sb="11" eb="12">
      <t>ミ</t>
    </rPh>
    <rPh sb="12" eb="14">
      <t>ケイカク</t>
    </rPh>
    <phoneticPr fontId="16"/>
  </si>
  <si>
    <t>就移養成４６・地公体・人欠１</t>
    <rPh sb="7" eb="8">
      <t>チ</t>
    </rPh>
    <rPh sb="8" eb="9">
      <t>コウ</t>
    </rPh>
    <rPh sb="9" eb="10">
      <t>カラダ</t>
    </rPh>
    <phoneticPr fontId="16"/>
  </si>
  <si>
    <t>就移養成４６・地公体・人欠１・未計画１</t>
    <rPh sb="15" eb="16">
      <t>ミ</t>
    </rPh>
    <rPh sb="16" eb="18">
      <t>ケイカク</t>
    </rPh>
    <phoneticPr fontId="16"/>
  </si>
  <si>
    <t>就移養成４６・地公体・人欠１・未計画２</t>
    <rPh sb="15" eb="16">
      <t>ミ</t>
    </rPh>
    <rPh sb="16" eb="18">
      <t>ケイカク</t>
    </rPh>
    <phoneticPr fontId="16"/>
  </si>
  <si>
    <t>就移養成４６・人欠１・期間超</t>
  </si>
  <si>
    <t>就移養成４６・人欠１・未計画１・期間超</t>
    <rPh sb="11" eb="12">
      <t>ミ</t>
    </rPh>
    <rPh sb="12" eb="14">
      <t>ケイカク</t>
    </rPh>
    <phoneticPr fontId="16"/>
  </si>
  <si>
    <t>就移養成４６・人欠１・未計画２・期間超</t>
    <rPh sb="11" eb="12">
      <t>ミ</t>
    </rPh>
    <rPh sb="12" eb="14">
      <t>ケイカク</t>
    </rPh>
    <phoneticPr fontId="16"/>
  </si>
  <si>
    <t>就移養成４６・地公体・人欠１・期間超</t>
    <rPh sb="7" eb="8">
      <t>チ</t>
    </rPh>
    <rPh sb="8" eb="9">
      <t>コウ</t>
    </rPh>
    <rPh sb="9" eb="10">
      <t>カラダ</t>
    </rPh>
    <phoneticPr fontId="16"/>
  </si>
  <si>
    <t>就移養成４６・地公体・人欠１・未計画１・期間超</t>
    <rPh sb="15" eb="16">
      <t>ミ</t>
    </rPh>
    <rPh sb="16" eb="18">
      <t>ケイカク</t>
    </rPh>
    <phoneticPr fontId="16"/>
  </si>
  <si>
    <t>就移養成４６・地公体・人欠１・未計画２・期間超</t>
    <rPh sb="15" eb="16">
      <t>ミ</t>
    </rPh>
    <rPh sb="16" eb="18">
      <t>ケイカク</t>
    </rPh>
    <phoneticPr fontId="16"/>
  </si>
  <si>
    <t>就移養成４７・人欠１</t>
  </si>
  <si>
    <t>就移養成４７・人欠１・未計画１</t>
    <rPh sb="11" eb="12">
      <t>ミ</t>
    </rPh>
    <rPh sb="12" eb="14">
      <t>ケイカク</t>
    </rPh>
    <phoneticPr fontId="16"/>
  </si>
  <si>
    <t>就移養成４７・人欠１・未計画２</t>
    <rPh sb="11" eb="12">
      <t>ミ</t>
    </rPh>
    <rPh sb="12" eb="14">
      <t>ケイカク</t>
    </rPh>
    <phoneticPr fontId="16"/>
  </si>
  <si>
    <t>就移養成４７・地公体・人欠１</t>
    <rPh sb="7" eb="8">
      <t>チ</t>
    </rPh>
    <rPh sb="8" eb="9">
      <t>コウ</t>
    </rPh>
    <rPh sb="9" eb="10">
      <t>カラダ</t>
    </rPh>
    <phoneticPr fontId="16"/>
  </si>
  <si>
    <t>就移養成４７・地公体・人欠１・未計画１</t>
    <rPh sb="15" eb="16">
      <t>ミ</t>
    </rPh>
    <rPh sb="16" eb="18">
      <t>ケイカク</t>
    </rPh>
    <phoneticPr fontId="16"/>
  </si>
  <si>
    <t>就移養成４７・地公体・人欠１・未計画２</t>
    <rPh sb="15" eb="16">
      <t>ミ</t>
    </rPh>
    <rPh sb="16" eb="18">
      <t>ケイカク</t>
    </rPh>
    <phoneticPr fontId="16"/>
  </si>
  <si>
    <t>就移養成４７・人欠１・期間超</t>
  </si>
  <si>
    <t>就移養成４７・人欠１・未計画１・期間超</t>
    <rPh sb="11" eb="12">
      <t>ミ</t>
    </rPh>
    <rPh sb="12" eb="14">
      <t>ケイカク</t>
    </rPh>
    <phoneticPr fontId="16"/>
  </si>
  <si>
    <t>就移養成４７・人欠１・未計画２・期間超</t>
    <rPh sb="11" eb="12">
      <t>ミ</t>
    </rPh>
    <rPh sb="12" eb="14">
      <t>ケイカク</t>
    </rPh>
    <phoneticPr fontId="16"/>
  </si>
  <si>
    <t>就移養成４７・地公体・人欠１・期間超</t>
    <rPh sb="7" eb="8">
      <t>チ</t>
    </rPh>
    <rPh sb="8" eb="9">
      <t>コウ</t>
    </rPh>
    <rPh sb="9" eb="10">
      <t>カラダ</t>
    </rPh>
    <phoneticPr fontId="16"/>
  </si>
  <si>
    <t>就移養成４７・地公体・人欠１・未計画１・期間超</t>
    <rPh sb="15" eb="16">
      <t>ミ</t>
    </rPh>
    <rPh sb="16" eb="18">
      <t>ケイカク</t>
    </rPh>
    <phoneticPr fontId="16"/>
  </si>
  <si>
    <t>就移養成４７・地公体・人欠１・未計画２・期間超</t>
    <rPh sb="15" eb="16">
      <t>ミ</t>
    </rPh>
    <rPh sb="16" eb="18">
      <t>ケイカク</t>
    </rPh>
    <phoneticPr fontId="16"/>
  </si>
  <si>
    <t>就移養成５１・人欠１</t>
  </si>
  <si>
    <t>就移養成５１・人欠１・未計画１</t>
    <rPh sb="11" eb="12">
      <t>ミ</t>
    </rPh>
    <rPh sb="12" eb="14">
      <t>ケイカク</t>
    </rPh>
    <phoneticPr fontId="16"/>
  </si>
  <si>
    <t>就移養成５１・人欠１・未計画２</t>
    <rPh sb="11" eb="12">
      <t>ミ</t>
    </rPh>
    <rPh sb="12" eb="14">
      <t>ケイカク</t>
    </rPh>
    <phoneticPr fontId="16"/>
  </si>
  <si>
    <t>就移養成５１・地公体・人欠１</t>
    <rPh sb="7" eb="8">
      <t>チ</t>
    </rPh>
    <rPh sb="8" eb="9">
      <t>コウ</t>
    </rPh>
    <rPh sb="9" eb="10">
      <t>カラダ</t>
    </rPh>
    <phoneticPr fontId="16"/>
  </si>
  <si>
    <t>就移養成５１・地公体・人欠１・未計画１</t>
    <rPh sb="15" eb="16">
      <t>ミ</t>
    </rPh>
    <rPh sb="16" eb="18">
      <t>ケイカク</t>
    </rPh>
    <phoneticPr fontId="16"/>
  </si>
  <si>
    <t>就移養成５１・地公体・人欠１・未計画２</t>
    <rPh sb="15" eb="16">
      <t>ミ</t>
    </rPh>
    <rPh sb="16" eb="18">
      <t>ケイカク</t>
    </rPh>
    <phoneticPr fontId="16"/>
  </si>
  <si>
    <t>就移養成５１・人欠１・期間超</t>
  </si>
  <si>
    <t>就移養成５１・人欠１・未計画１・期間超</t>
    <rPh sb="11" eb="12">
      <t>ミ</t>
    </rPh>
    <rPh sb="12" eb="14">
      <t>ケイカク</t>
    </rPh>
    <phoneticPr fontId="16"/>
  </si>
  <si>
    <t>就移養成５１・人欠１・未計画２・期間超</t>
    <rPh sb="11" eb="12">
      <t>ミ</t>
    </rPh>
    <rPh sb="12" eb="14">
      <t>ケイカク</t>
    </rPh>
    <phoneticPr fontId="16"/>
  </si>
  <si>
    <t>就移養成５１・地公体・人欠１・期間超</t>
    <rPh sb="7" eb="8">
      <t>チ</t>
    </rPh>
    <rPh sb="8" eb="9">
      <t>コウ</t>
    </rPh>
    <rPh sb="9" eb="10">
      <t>カラダ</t>
    </rPh>
    <phoneticPr fontId="16"/>
  </si>
  <si>
    <t>就移養成５１・地公体・人欠１・未計画１・期間超</t>
    <rPh sb="15" eb="16">
      <t>ミ</t>
    </rPh>
    <rPh sb="16" eb="18">
      <t>ケイカク</t>
    </rPh>
    <phoneticPr fontId="16"/>
  </si>
  <si>
    <t>就移養成５１・地公体・人欠１・未計画２・期間超</t>
    <rPh sb="15" eb="16">
      <t>ミ</t>
    </rPh>
    <rPh sb="16" eb="18">
      <t>ケイカク</t>
    </rPh>
    <phoneticPr fontId="16"/>
  </si>
  <si>
    <t>就移養成５２・人欠１</t>
  </si>
  <si>
    <t>就移養成５２・人欠１・未計画１</t>
    <rPh sb="11" eb="12">
      <t>ミ</t>
    </rPh>
    <rPh sb="12" eb="14">
      <t>ケイカク</t>
    </rPh>
    <phoneticPr fontId="16"/>
  </si>
  <si>
    <t>就移養成５２・人欠１・未計画２</t>
    <rPh sb="11" eb="12">
      <t>ミ</t>
    </rPh>
    <rPh sb="12" eb="14">
      <t>ケイカク</t>
    </rPh>
    <phoneticPr fontId="16"/>
  </si>
  <si>
    <t>就移養成５２・地公体・人欠１</t>
    <rPh sb="7" eb="8">
      <t>チ</t>
    </rPh>
    <rPh sb="8" eb="9">
      <t>コウ</t>
    </rPh>
    <rPh sb="9" eb="10">
      <t>カラダ</t>
    </rPh>
    <phoneticPr fontId="16"/>
  </si>
  <si>
    <t>就移養成５２・地公体・人欠１・未計画１</t>
    <rPh sb="15" eb="16">
      <t>ミ</t>
    </rPh>
    <rPh sb="16" eb="18">
      <t>ケイカク</t>
    </rPh>
    <phoneticPr fontId="16"/>
  </si>
  <si>
    <t>就移養成５２・地公体・人欠１・未計画２</t>
    <rPh sb="15" eb="16">
      <t>ミ</t>
    </rPh>
    <rPh sb="16" eb="18">
      <t>ケイカク</t>
    </rPh>
    <phoneticPr fontId="16"/>
  </si>
  <si>
    <t>就移養成５２・人欠１・期間超</t>
  </si>
  <si>
    <t>就移養成５２・人欠１・未計画１・期間超</t>
    <rPh sb="11" eb="12">
      <t>ミ</t>
    </rPh>
    <rPh sb="12" eb="14">
      <t>ケイカク</t>
    </rPh>
    <phoneticPr fontId="16"/>
  </si>
  <si>
    <t>就移養成５２・人欠１・未計画２・期間超</t>
    <rPh sb="11" eb="12">
      <t>ミ</t>
    </rPh>
    <rPh sb="12" eb="14">
      <t>ケイカク</t>
    </rPh>
    <phoneticPr fontId="16"/>
  </si>
  <si>
    <t>就移養成５２・地公体・人欠１・期間超</t>
    <rPh sb="7" eb="8">
      <t>チ</t>
    </rPh>
    <rPh sb="8" eb="9">
      <t>コウ</t>
    </rPh>
    <rPh sb="9" eb="10">
      <t>カラダ</t>
    </rPh>
    <phoneticPr fontId="16"/>
  </si>
  <si>
    <t>就移養成５２・地公体・人欠１・未計画１・期間超</t>
    <rPh sb="15" eb="16">
      <t>ミ</t>
    </rPh>
    <rPh sb="16" eb="18">
      <t>ケイカク</t>
    </rPh>
    <phoneticPr fontId="16"/>
  </si>
  <si>
    <t>就移養成５２・地公体・人欠１・未計画２・期間超</t>
    <rPh sb="15" eb="16">
      <t>ミ</t>
    </rPh>
    <rPh sb="16" eb="18">
      <t>ケイカク</t>
    </rPh>
    <phoneticPr fontId="16"/>
  </si>
  <si>
    <t>就移養成５３・人欠１</t>
  </si>
  <si>
    <t>就移養成５３・人欠１・未計画１</t>
    <rPh sb="11" eb="12">
      <t>ミ</t>
    </rPh>
    <rPh sb="12" eb="14">
      <t>ケイカク</t>
    </rPh>
    <phoneticPr fontId="16"/>
  </si>
  <si>
    <t>就移養成５３・人欠１・未計画２</t>
    <rPh sb="11" eb="12">
      <t>ミ</t>
    </rPh>
    <rPh sb="12" eb="14">
      <t>ケイカク</t>
    </rPh>
    <phoneticPr fontId="16"/>
  </si>
  <si>
    <t>就移養成５３・地公体・人欠１</t>
    <rPh sb="7" eb="8">
      <t>チ</t>
    </rPh>
    <rPh sb="8" eb="9">
      <t>コウ</t>
    </rPh>
    <rPh sb="9" eb="10">
      <t>カラダ</t>
    </rPh>
    <phoneticPr fontId="16"/>
  </si>
  <si>
    <t>就移養成５３・地公体・人欠１・未計画１</t>
    <rPh sb="15" eb="16">
      <t>ミ</t>
    </rPh>
    <rPh sb="16" eb="18">
      <t>ケイカク</t>
    </rPh>
    <phoneticPr fontId="16"/>
  </si>
  <si>
    <t>就移養成５３・地公体・人欠１・未計画２</t>
    <rPh sb="15" eb="16">
      <t>ミ</t>
    </rPh>
    <rPh sb="16" eb="18">
      <t>ケイカク</t>
    </rPh>
    <phoneticPr fontId="16"/>
  </si>
  <si>
    <t>就移養成５３・人欠１・期間超</t>
  </si>
  <si>
    <t>就移養成５３・人欠１・未計画１・期間超</t>
    <rPh sb="11" eb="12">
      <t>ミ</t>
    </rPh>
    <rPh sb="12" eb="14">
      <t>ケイカク</t>
    </rPh>
    <phoneticPr fontId="16"/>
  </si>
  <si>
    <t>就移養成５３・人欠１・未計画２・期間超</t>
    <rPh sb="11" eb="12">
      <t>ミ</t>
    </rPh>
    <rPh sb="12" eb="14">
      <t>ケイカク</t>
    </rPh>
    <phoneticPr fontId="16"/>
  </si>
  <si>
    <t>就移養成５３・地公体・人欠１・期間超</t>
    <rPh sb="7" eb="8">
      <t>チ</t>
    </rPh>
    <rPh sb="8" eb="9">
      <t>コウ</t>
    </rPh>
    <rPh sb="9" eb="10">
      <t>カラダ</t>
    </rPh>
    <phoneticPr fontId="16"/>
  </si>
  <si>
    <t>就移養成５３・地公体・人欠１・未計画１・期間超</t>
    <rPh sb="15" eb="16">
      <t>ミ</t>
    </rPh>
    <rPh sb="16" eb="18">
      <t>ケイカク</t>
    </rPh>
    <phoneticPr fontId="16"/>
  </si>
  <si>
    <t>就移養成５３・地公体・人欠１・未計画２・期間超</t>
    <rPh sb="15" eb="16">
      <t>ミ</t>
    </rPh>
    <rPh sb="16" eb="18">
      <t>ケイカク</t>
    </rPh>
    <phoneticPr fontId="16"/>
  </si>
  <si>
    <t>就移養成５４・人欠１</t>
  </si>
  <si>
    <t>就移養成５４・人欠１・未計画１</t>
    <rPh sb="11" eb="12">
      <t>ミ</t>
    </rPh>
    <rPh sb="12" eb="14">
      <t>ケイカク</t>
    </rPh>
    <phoneticPr fontId="16"/>
  </si>
  <si>
    <t>就移養成５４・人欠１・未計画２</t>
    <rPh sb="11" eb="12">
      <t>ミ</t>
    </rPh>
    <rPh sb="12" eb="14">
      <t>ケイカク</t>
    </rPh>
    <phoneticPr fontId="16"/>
  </si>
  <si>
    <t>就移養成５４・地公体・人欠１</t>
    <rPh sb="7" eb="8">
      <t>チ</t>
    </rPh>
    <rPh sb="8" eb="9">
      <t>コウ</t>
    </rPh>
    <rPh sb="9" eb="10">
      <t>カラダ</t>
    </rPh>
    <phoneticPr fontId="16"/>
  </si>
  <si>
    <t>就移養成５４・地公体・人欠１・未計画１</t>
    <rPh sb="15" eb="16">
      <t>ミ</t>
    </rPh>
    <rPh sb="16" eb="18">
      <t>ケイカク</t>
    </rPh>
    <phoneticPr fontId="16"/>
  </si>
  <si>
    <t>就移養成５４・地公体・人欠１・未計画２</t>
    <rPh sb="15" eb="16">
      <t>ミ</t>
    </rPh>
    <rPh sb="16" eb="18">
      <t>ケイカク</t>
    </rPh>
    <phoneticPr fontId="16"/>
  </si>
  <si>
    <t>就移養成５４・人欠１・期間超</t>
  </si>
  <si>
    <t>就移養成５４・人欠１・未計画１・期間超</t>
    <rPh sb="11" eb="12">
      <t>ミ</t>
    </rPh>
    <rPh sb="12" eb="14">
      <t>ケイカク</t>
    </rPh>
    <phoneticPr fontId="16"/>
  </si>
  <si>
    <t>就移養成５４・人欠１・未計画２・期間超</t>
    <rPh sb="11" eb="12">
      <t>ミ</t>
    </rPh>
    <rPh sb="12" eb="14">
      <t>ケイカク</t>
    </rPh>
    <phoneticPr fontId="16"/>
  </si>
  <si>
    <t>就移養成５４・地公体・人欠１・期間超</t>
    <rPh sb="7" eb="8">
      <t>チ</t>
    </rPh>
    <rPh sb="8" eb="9">
      <t>コウ</t>
    </rPh>
    <rPh sb="9" eb="10">
      <t>カラダ</t>
    </rPh>
    <phoneticPr fontId="16"/>
  </si>
  <si>
    <t>就移養成５４・地公体・人欠１・未計画１・期間超</t>
    <rPh sb="15" eb="16">
      <t>ミ</t>
    </rPh>
    <rPh sb="16" eb="18">
      <t>ケイカク</t>
    </rPh>
    <phoneticPr fontId="16"/>
  </si>
  <si>
    <t>就移養成５４・地公体・人欠１・未計画２・期間超</t>
    <rPh sb="15" eb="16">
      <t>ミ</t>
    </rPh>
    <rPh sb="16" eb="18">
      <t>ケイカク</t>
    </rPh>
    <phoneticPr fontId="16"/>
  </si>
  <si>
    <t>就移養成５５・人欠１</t>
  </si>
  <si>
    <t>就移養成５５・人欠１・未計画１</t>
    <rPh sb="11" eb="12">
      <t>ミ</t>
    </rPh>
    <rPh sb="12" eb="14">
      <t>ケイカク</t>
    </rPh>
    <phoneticPr fontId="16"/>
  </si>
  <si>
    <t>就移養成５５・人欠１・未計画２</t>
    <rPh sb="11" eb="12">
      <t>ミ</t>
    </rPh>
    <rPh sb="12" eb="14">
      <t>ケイカク</t>
    </rPh>
    <phoneticPr fontId="16"/>
  </si>
  <si>
    <t>就移養成５５・地公体・人欠１</t>
    <rPh sb="7" eb="8">
      <t>チ</t>
    </rPh>
    <rPh sb="8" eb="9">
      <t>コウ</t>
    </rPh>
    <rPh sb="9" eb="10">
      <t>カラダ</t>
    </rPh>
    <phoneticPr fontId="16"/>
  </si>
  <si>
    <t>就移養成５５・地公体・人欠１・未計画１</t>
    <rPh sb="15" eb="16">
      <t>ミ</t>
    </rPh>
    <rPh sb="16" eb="18">
      <t>ケイカク</t>
    </rPh>
    <phoneticPr fontId="16"/>
  </si>
  <si>
    <t>就移養成５５・地公体・人欠１・未計画２</t>
    <rPh sb="15" eb="16">
      <t>ミ</t>
    </rPh>
    <rPh sb="16" eb="18">
      <t>ケイカク</t>
    </rPh>
    <phoneticPr fontId="16"/>
  </si>
  <si>
    <t>就移養成５５・人欠１・期間超</t>
  </si>
  <si>
    <t>就移養成５５・人欠１・未計画１・期間超</t>
    <rPh sb="11" eb="12">
      <t>ミ</t>
    </rPh>
    <rPh sb="12" eb="14">
      <t>ケイカク</t>
    </rPh>
    <phoneticPr fontId="16"/>
  </si>
  <si>
    <t>就移養成５５・人欠１・未計画２・期間超</t>
    <rPh sb="11" eb="12">
      <t>ミ</t>
    </rPh>
    <rPh sb="12" eb="14">
      <t>ケイカク</t>
    </rPh>
    <phoneticPr fontId="16"/>
  </si>
  <si>
    <t>就移養成５５・地公体・人欠１・期間超</t>
    <rPh sb="7" eb="8">
      <t>チ</t>
    </rPh>
    <rPh sb="8" eb="9">
      <t>コウ</t>
    </rPh>
    <rPh sb="9" eb="10">
      <t>カラダ</t>
    </rPh>
    <phoneticPr fontId="16"/>
  </si>
  <si>
    <t>就移養成５５・地公体・人欠１・未計画１・期間超</t>
    <rPh sb="15" eb="16">
      <t>ミ</t>
    </rPh>
    <rPh sb="16" eb="18">
      <t>ケイカク</t>
    </rPh>
    <phoneticPr fontId="16"/>
  </si>
  <si>
    <t>就移養成５５・地公体・人欠１・未計画２・期間超</t>
    <rPh sb="15" eb="16">
      <t>ミ</t>
    </rPh>
    <rPh sb="16" eb="18">
      <t>ケイカク</t>
    </rPh>
    <phoneticPr fontId="16"/>
  </si>
  <si>
    <t>就移養成５６・人欠１</t>
  </si>
  <si>
    <t>就移養成５６・人欠１・未計画１</t>
    <rPh sb="11" eb="12">
      <t>ミ</t>
    </rPh>
    <rPh sb="12" eb="14">
      <t>ケイカク</t>
    </rPh>
    <phoneticPr fontId="16"/>
  </si>
  <si>
    <t>就移養成５６・人欠１・未計画２</t>
    <rPh sb="11" eb="12">
      <t>ミ</t>
    </rPh>
    <rPh sb="12" eb="14">
      <t>ケイカク</t>
    </rPh>
    <phoneticPr fontId="16"/>
  </si>
  <si>
    <t>就移養成５６・地公体・人欠１</t>
    <rPh sb="7" eb="8">
      <t>チ</t>
    </rPh>
    <rPh sb="8" eb="9">
      <t>コウ</t>
    </rPh>
    <rPh sb="9" eb="10">
      <t>カラダ</t>
    </rPh>
    <phoneticPr fontId="16"/>
  </si>
  <si>
    <t>就移養成５６・地公体・人欠１・未計画１</t>
    <rPh sb="15" eb="16">
      <t>ミ</t>
    </rPh>
    <rPh sb="16" eb="18">
      <t>ケイカク</t>
    </rPh>
    <phoneticPr fontId="16"/>
  </si>
  <si>
    <t>就移養成５６・地公体・人欠１・未計画２</t>
    <rPh sb="15" eb="16">
      <t>ミ</t>
    </rPh>
    <rPh sb="16" eb="18">
      <t>ケイカク</t>
    </rPh>
    <phoneticPr fontId="16"/>
  </si>
  <si>
    <t>就移養成５６・人欠１・期間超</t>
  </si>
  <si>
    <t>就移養成５６・人欠１・未計画１・期間超</t>
    <rPh sb="11" eb="12">
      <t>ミ</t>
    </rPh>
    <rPh sb="12" eb="14">
      <t>ケイカク</t>
    </rPh>
    <phoneticPr fontId="16"/>
  </si>
  <si>
    <t>就移養成５６・人欠１・未計画２・期間超</t>
    <rPh sb="11" eb="12">
      <t>ミ</t>
    </rPh>
    <rPh sb="12" eb="14">
      <t>ケイカク</t>
    </rPh>
    <phoneticPr fontId="16"/>
  </si>
  <si>
    <t>就移養成５６・地公体・人欠１・期間超</t>
    <rPh sb="7" eb="8">
      <t>チ</t>
    </rPh>
    <rPh sb="8" eb="9">
      <t>コウ</t>
    </rPh>
    <rPh sb="9" eb="10">
      <t>カラダ</t>
    </rPh>
    <phoneticPr fontId="16"/>
  </si>
  <si>
    <t>就移養成５６・地公体・人欠１・未計画１・期間超</t>
    <rPh sb="15" eb="16">
      <t>ミ</t>
    </rPh>
    <rPh sb="16" eb="18">
      <t>ケイカク</t>
    </rPh>
    <phoneticPr fontId="16"/>
  </si>
  <si>
    <t>就移養成５６・地公体・人欠１・未計画２・期間超</t>
    <rPh sb="15" eb="16">
      <t>ミ</t>
    </rPh>
    <rPh sb="16" eb="18">
      <t>ケイカク</t>
    </rPh>
    <phoneticPr fontId="16"/>
  </si>
  <si>
    <t>就移養成５７・人欠１</t>
  </si>
  <si>
    <t>就移養成５７・人欠１・未計画１</t>
    <rPh sb="11" eb="12">
      <t>ミ</t>
    </rPh>
    <rPh sb="12" eb="14">
      <t>ケイカク</t>
    </rPh>
    <phoneticPr fontId="16"/>
  </si>
  <si>
    <t>就移養成５７・人欠１・未計画２</t>
    <rPh sb="11" eb="12">
      <t>ミ</t>
    </rPh>
    <rPh sb="12" eb="14">
      <t>ケイカク</t>
    </rPh>
    <phoneticPr fontId="16"/>
  </si>
  <si>
    <t>就移養成５７・地公体・人欠１</t>
    <rPh sb="7" eb="8">
      <t>チ</t>
    </rPh>
    <rPh sb="8" eb="9">
      <t>コウ</t>
    </rPh>
    <rPh sb="9" eb="10">
      <t>カラダ</t>
    </rPh>
    <phoneticPr fontId="16"/>
  </si>
  <si>
    <t>就移養成５７・地公体・人欠１・未計画１</t>
    <rPh sb="15" eb="16">
      <t>ミ</t>
    </rPh>
    <rPh sb="16" eb="18">
      <t>ケイカク</t>
    </rPh>
    <phoneticPr fontId="16"/>
  </si>
  <si>
    <t>就移養成５７・地公体・人欠１・未計画２</t>
    <rPh sb="15" eb="16">
      <t>ミ</t>
    </rPh>
    <rPh sb="16" eb="18">
      <t>ケイカク</t>
    </rPh>
    <phoneticPr fontId="16"/>
  </si>
  <si>
    <t>就移養成５７・人欠１・期間超</t>
  </si>
  <si>
    <t>就移養成５７・人欠１・未計画１・期間超</t>
    <rPh sb="11" eb="12">
      <t>ミ</t>
    </rPh>
    <rPh sb="12" eb="14">
      <t>ケイカク</t>
    </rPh>
    <phoneticPr fontId="16"/>
  </si>
  <si>
    <t>就移養成５７・人欠１・未計画２・期間超</t>
    <rPh sb="11" eb="12">
      <t>ミ</t>
    </rPh>
    <rPh sb="12" eb="14">
      <t>ケイカク</t>
    </rPh>
    <phoneticPr fontId="16"/>
  </si>
  <si>
    <t>就移養成５７・地公体・人欠１・期間超</t>
    <rPh sb="7" eb="8">
      <t>チ</t>
    </rPh>
    <rPh sb="8" eb="9">
      <t>コウ</t>
    </rPh>
    <rPh sb="9" eb="10">
      <t>カラダ</t>
    </rPh>
    <phoneticPr fontId="16"/>
  </si>
  <si>
    <t>就移養成５７・地公体・人欠１・未計画１・期間超</t>
    <rPh sb="15" eb="16">
      <t>ミ</t>
    </rPh>
    <rPh sb="16" eb="18">
      <t>ケイカク</t>
    </rPh>
    <phoneticPr fontId="16"/>
  </si>
  <si>
    <t>就移養成５７・地公体・人欠１・未計画２・期間超</t>
    <rPh sb="15" eb="16">
      <t>ミ</t>
    </rPh>
    <rPh sb="16" eb="18">
      <t>ケイカク</t>
    </rPh>
    <phoneticPr fontId="16"/>
  </si>
  <si>
    <t>就移養成１１・人欠２</t>
  </si>
  <si>
    <t>3月以上連続 して減算の場合</t>
  </si>
  <si>
    <t>就移養成１１・人欠２・未計画１</t>
    <rPh sb="11" eb="12">
      <t>ミ</t>
    </rPh>
    <rPh sb="12" eb="14">
      <t>ケイカク</t>
    </rPh>
    <phoneticPr fontId="16"/>
  </si>
  <si>
    <t>就移養成１１・人欠２・未計画２</t>
    <rPh sb="11" eb="12">
      <t>ミ</t>
    </rPh>
    <rPh sb="12" eb="14">
      <t>ケイカク</t>
    </rPh>
    <phoneticPr fontId="16"/>
  </si>
  <si>
    <t>就移養成１１・地公体・人欠２</t>
    <rPh sb="7" eb="8">
      <t>チ</t>
    </rPh>
    <rPh sb="8" eb="9">
      <t>コウ</t>
    </rPh>
    <rPh sb="9" eb="10">
      <t>カラダ</t>
    </rPh>
    <phoneticPr fontId="16"/>
  </si>
  <si>
    <t>就移養成１１・地公体・人欠２・未計画１</t>
    <rPh sb="15" eb="16">
      <t>ミ</t>
    </rPh>
    <rPh sb="16" eb="18">
      <t>ケイカク</t>
    </rPh>
    <phoneticPr fontId="16"/>
  </si>
  <si>
    <t>就移養成１１・地公体・人欠２・未計画２</t>
    <rPh sb="15" eb="16">
      <t>ミ</t>
    </rPh>
    <rPh sb="16" eb="18">
      <t>ケイカク</t>
    </rPh>
    <phoneticPr fontId="16"/>
  </si>
  <si>
    <t>就移養成１１・人欠２・期間超</t>
  </si>
  <si>
    <t>就移養成１１・人欠２・未計画１・期間超</t>
    <rPh sb="11" eb="12">
      <t>ミ</t>
    </rPh>
    <rPh sb="12" eb="14">
      <t>ケイカク</t>
    </rPh>
    <phoneticPr fontId="16"/>
  </si>
  <si>
    <t>就移養成１１・人欠２・未計画２・期間超</t>
    <rPh sb="11" eb="12">
      <t>ミ</t>
    </rPh>
    <rPh sb="12" eb="14">
      <t>ケイカク</t>
    </rPh>
    <phoneticPr fontId="16"/>
  </si>
  <si>
    <t>就移養成１１・地公体・人欠２・期間超</t>
    <rPh sb="7" eb="8">
      <t>チ</t>
    </rPh>
    <rPh sb="8" eb="9">
      <t>コウ</t>
    </rPh>
    <rPh sb="9" eb="10">
      <t>カラダ</t>
    </rPh>
    <phoneticPr fontId="16"/>
  </si>
  <si>
    <t>就移養成１１・地公体・人欠２・未計画１・期間超</t>
    <rPh sb="15" eb="16">
      <t>ミ</t>
    </rPh>
    <rPh sb="16" eb="18">
      <t>ケイカク</t>
    </rPh>
    <phoneticPr fontId="16"/>
  </si>
  <si>
    <t>就移養成１１・地公体・人欠２・未計画２・期間超</t>
    <rPh sb="15" eb="16">
      <t>ミ</t>
    </rPh>
    <rPh sb="16" eb="18">
      <t>ケイカク</t>
    </rPh>
    <phoneticPr fontId="16"/>
  </si>
  <si>
    <t>就移養成１２・人欠２</t>
  </si>
  <si>
    <t>就移養成１２・人欠２・未計画１</t>
    <rPh sb="11" eb="12">
      <t>ミ</t>
    </rPh>
    <rPh sb="12" eb="14">
      <t>ケイカク</t>
    </rPh>
    <phoneticPr fontId="16"/>
  </si>
  <si>
    <t>就移養成１２・人欠２・未計画２</t>
    <rPh sb="11" eb="12">
      <t>ミ</t>
    </rPh>
    <rPh sb="12" eb="14">
      <t>ケイカク</t>
    </rPh>
    <phoneticPr fontId="16"/>
  </si>
  <si>
    <t>就移養成１２・地公体・人欠２</t>
    <rPh sb="7" eb="8">
      <t>チ</t>
    </rPh>
    <rPh sb="8" eb="9">
      <t>コウ</t>
    </rPh>
    <rPh sb="9" eb="10">
      <t>カラダ</t>
    </rPh>
    <phoneticPr fontId="16"/>
  </si>
  <si>
    <t>就移養成１２・地公体・人欠２・未計画１</t>
    <rPh sb="15" eb="16">
      <t>ミ</t>
    </rPh>
    <rPh sb="16" eb="18">
      <t>ケイカク</t>
    </rPh>
    <phoneticPr fontId="16"/>
  </si>
  <si>
    <t>就移養成１２・地公体・人欠２・未計画２</t>
    <rPh sb="15" eb="16">
      <t>ミ</t>
    </rPh>
    <rPh sb="16" eb="18">
      <t>ケイカク</t>
    </rPh>
    <phoneticPr fontId="16"/>
  </si>
  <si>
    <t>就移養成１２・人欠２・期間超</t>
  </si>
  <si>
    <t>就移養成１２・人欠２・未計画１・期間超</t>
    <rPh sb="11" eb="12">
      <t>ミ</t>
    </rPh>
    <rPh sb="12" eb="14">
      <t>ケイカク</t>
    </rPh>
    <phoneticPr fontId="16"/>
  </si>
  <si>
    <t>就移養成１２・人欠２・未計画２・期間超</t>
    <rPh sb="11" eb="12">
      <t>ミ</t>
    </rPh>
    <rPh sb="12" eb="14">
      <t>ケイカク</t>
    </rPh>
    <phoneticPr fontId="16"/>
  </si>
  <si>
    <t>就移養成１２・地公体・人欠２・期間超</t>
    <rPh sb="7" eb="8">
      <t>チ</t>
    </rPh>
    <rPh sb="8" eb="9">
      <t>コウ</t>
    </rPh>
    <rPh sb="9" eb="10">
      <t>カラダ</t>
    </rPh>
    <phoneticPr fontId="16"/>
  </si>
  <si>
    <t>就移養成１２・地公体・人欠２・未計画１・期間超</t>
    <rPh sb="15" eb="16">
      <t>ミ</t>
    </rPh>
    <rPh sb="16" eb="18">
      <t>ケイカク</t>
    </rPh>
    <phoneticPr fontId="16"/>
  </si>
  <si>
    <t>就移養成１２・地公体・人欠２・未計画２・期間超</t>
    <rPh sb="15" eb="16">
      <t>ミ</t>
    </rPh>
    <rPh sb="16" eb="18">
      <t>ケイカク</t>
    </rPh>
    <phoneticPr fontId="16"/>
  </si>
  <si>
    <t>就移養成１３・人欠２</t>
  </si>
  <si>
    <t>就移養成１３・人欠２・未計画１</t>
    <rPh sb="11" eb="12">
      <t>ミ</t>
    </rPh>
    <rPh sb="12" eb="14">
      <t>ケイカク</t>
    </rPh>
    <phoneticPr fontId="16"/>
  </si>
  <si>
    <t>就移養成１３・人欠２・未計画２</t>
    <rPh sb="11" eb="12">
      <t>ミ</t>
    </rPh>
    <rPh sb="12" eb="14">
      <t>ケイカク</t>
    </rPh>
    <phoneticPr fontId="16"/>
  </si>
  <si>
    <t>就移養成１３・地公体・人欠２</t>
    <rPh sb="7" eb="8">
      <t>チ</t>
    </rPh>
    <rPh sb="8" eb="9">
      <t>コウ</t>
    </rPh>
    <rPh sb="9" eb="10">
      <t>カラダ</t>
    </rPh>
    <phoneticPr fontId="16"/>
  </si>
  <si>
    <t>就移養成１３・地公体・人欠２・未計画１</t>
    <rPh sb="15" eb="16">
      <t>ミ</t>
    </rPh>
    <rPh sb="16" eb="18">
      <t>ケイカク</t>
    </rPh>
    <phoneticPr fontId="16"/>
  </si>
  <si>
    <t>就移養成１３・地公体・人欠２・未計画２</t>
    <rPh sb="15" eb="16">
      <t>ミ</t>
    </rPh>
    <rPh sb="16" eb="18">
      <t>ケイカク</t>
    </rPh>
    <phoneticPr fontId="16"/>
  </si>
  <si>
    <t>就移養成１３・人欠２・期間超</t>
  </si>
  <si>
    <t>就移養成１３・人欠２・未計画１・期間超</t>
    <rPh sb="11" eb="12">
      <t>ミ</t>
    </rPh>
    <rPh sb="12" eb="14">
      <t>ケイカク</t>
    </rPh>
    <phoneticPr fontId="16"/>
  </si>
  <si>
    <t>就移養成１３・人欠２・未計画２・期間超</t>
    <rPh sb="11" eb="12">
      <t>ミ</t>
    </rPh>
    <rPh sb="12" eb="14">
      <t>ケイカク</t>
    </rPh>
    <phoneticPr fontId="16"/>
  </si>
  <si>
    <t>就移養成１３・地公体・人欠２・期間超</t>
    <rPh sb="7" eb="8">
      <t>チ</t>
    </rPh>
    <rPh sb="8" eb="9">
      <t>コウ</t>
    </rPh>
    <rPh sb="9" eb="10">
      <t>カラダ</t>
    </rPh>
    <phoneticPr fontId="16"/>
  </si>
  <si>
    <t>就移養成１３・地公体・人欠２・未計画１・期間超</t>
    <rPh sb="15" eb="16">
      <t>ミ</t>
    </rPh>
    <rPh sb="16" eb="18">
      <t>ケイカク</t>
    </rPh>
    <phoneticPr fontId="16"/>
  </si>
  <si>
    <t>就移養成１３・地公体・人欠２・未計画２・期間超</t>
    <rPh sb="15" eb="16">
      <t>ミ</t>
    </rPh>
    <rPh sb="16" eb="18">
      <t>ケイカク</t>
    </rPh>
    <phoneticPr fontId="16"/>
  </si>
  <si>
    <t>就移養成１４・人欠２</t>
  </si>
  <si>
    <t>就移養成１４・人欠２・未計画１</t>
    <rPh sb="11" eb="12">
      <t>ミ</t>
    </rPh>
    <rPh sb="12" eb="14">
      <t>ケイカク</t>
    </rPh>
    <phoneticPr fontId="16"/>
  </si>
  <si>
    <t>就移養成１４・人欠２・未計画２</t>
    <rPh sb="11" eb="12">
      <t>ミ</t>
    </rPh>
    <rPh sb="12" eb="14">
      <t>ケイカク</t>
    </rPh>
    <phoneticPr fontId="16"/>
  </si>
  <si>
    <t>就移養成１４・地公体・人欠２</t>
    <rPh sb="7" eb="8">
      <t>チ</t>
    </rPh>
    <rPh sb="8" eb="9">
      <t>コウ</t>
    </rPh>
    <rPh sb="9" eb="10">
      <t>カラダ</t>
    </rPh>
    <phoneticPr fontId="16"/>
  </si>
  <si>
    <t>就移養成１４・地公体・人欠２・未計画１</t>
    <rPh sb="15" eb="16">
      <t>ミ</t>
    </rPh>
    <rPh sb="16" eb="18">
      <t>ケイカク</t>
    </rPh>
    <phoneticPr fontId="16"/>
  </si>
  <si>
    <t>就移養成１４・地公体・人欠２・未計画２</t>
    <rPh sb="15" eb="16">
      <t>ミ</t>
    </rPh>
    <rPh sb="16" eb="18">
      <t>ケイカク</t>
    </rPh>
    <phoneticPr fontId="16"/>
  </si>
  <si>
    <t>就移養成１４・人欠２・期間超</t>
  </si>
  <si>
    <t>就移養成１４・人欠２・未計画１・期間超</t>
    <rPh sb="11" eb="12">
      <t>ミ</t>
    </rPh>
    <rPh sb="12" eb="14">
      <t>ケイカク</t>
    </rPh>
    <phoneticPr fontId="16"/>
  </si>
  <si>
    <t>就移養成１４・人欠２・未計画２・期間超</t>
    <rPh sb="11" eb="12">
      <t>ミ</t>
    </rPh>
    <rPh sb="12" eb="14">
      <t>ケイカク</t>
    </rPh>
    <phoneticPr fontId="16"/>
  </si>
  <si>
    <t>就移養成１４・地公体・人欠２・期間超</t>
    <rPh sb="7" eb="8">
      <t>チ</t>
    </rPh>
    <rPh sb="8" eb="9">
      <t>コウ</t>
    </rPh>
    <rPh sb="9" eb="10">
      <t>カラダ</t>
    </rPh>
    <phoneticPr fontId="16"/>
  </si>
  <si>
    <t>就移養成１４・地公体・人欠２・未計画１・期間超</t>
    <rPh sb="15" eb="16">
      <t>ミ</t>
    </rPh>
    <rPh sb="16" eb="18">
      <t>ケイカク</t>
    </rPh>
    <phoneticPr fontId="16"/>
  </si>
  <si>
    <t>就移養成１４・地公体・人欠２・未計画２・期間超</t>
    <rPh sb="15" eb="16">
      <t>ミ</t>
    </rPh>
    <rPh sb="16" eb="18">
      <t>ケイカク</t>
    </rPh>
    <phoneticPr fontId="16"/>
  </si>
  <si>
    <t>就移養成１５・人欠２</t>
  </si>
  <si>
    <t>就移養成１５・人欠２・未計画１</t>
    <rPh sb="11" eb="12">
      <t>ミ</t>
    </rPh>
    <rPh sb="12" eb="14">
      <t>ケイカク</t>
    </rPh>
    <phoneticPr fontId="16"/>
  </si>
  <si>
    <t>就移養成１５・人欠２・未計画２</t>
    <rPh sb="11" eb="12">
      <t>ミ</t>
    </rPh>
    <rPh sb="12" eb="14">
      <t>ケイカク</t>
    </rPh>
    <phoneticPr fontId="16"/>
  </si>
  <si>
    <t>就移養成１５・地公体・人欠２</t>
    <rPh sb="7" eb="8">
      <t>チ</t>
    </rPh>
    <rPh sb="8" eb="9">
      <t>コウ</t>
    </rPh>
    <rPh sb="9" eb="10">
      <t>カラダ</t>
    </rPh>
    <phoneticPr fontId="16"/>
  </si>
  <si>
    <t>就移養成１５・地公体・人欠２・未計画１</t>
    <rPh sb="15" eb="16">
      <t>ミ</t>
    </rPh>
    <rPh sb="16" eb="18">
      <t>ケイカク</t>
    </rPh>
    <phoneticPr fontId="16"/>
  </si>
  <si>
    <t>就移養成１５・地公体・人欠２・未計画２</t>
    <rPh sb="15" eb="16">
      <t>ミ</t>
    </rPh>
    <rPh sb="16" eb="18">
      <t>ケイカク</t>
    </rPh>
    <phoneticPr fontId="16"/>
  </si>
  <si>
    <t>就移養成１５・人欠２・期間超</t>
  </si>
  <si>
    <t>就移養成１５・人欠２・未計画１・期間超</t>
    <rPh sb="11" eb="12">
      <t>ミ</t>
    </rPh>
    <rPh sb="12" eb="14">
      <t>ケイカク</t>
    </rPh>
    <phoneticPr fontId="16"/>
  </si>
  <si>
    <t>就移養成１５・人欠２・未計画２・期間超</t>
    <rPh sb="11" eb="12">
      <t>ミ</t>
    </rPh>
    <rPh sb="12" eb="14">
      <t>ケイカク</t>
    </rPh>
    <phoneticPr fontId="16"/>
  </si>
  <si>
    <t>就移養成１５・地公体・人欠２・期間超</t>
    <rPh sb="7" eb="8">
      <t>チ</t>
    </rPh>
    <rPh sb="8" eb="9">
      <t>コウ</t>
    </rPh>
    <rPh sb="9" eb="10">
      <t>カラダ</t>
    </rPh>
    <phoneticPr fontId="16"/>
  </si>
  <si>
    <t>就移養成１５・地公体・人欠２・未計画１・期間超</t>
    <rPh sb="15" eb="16">
      <t>ミ</t>
    </rPh>
    <rPh sb="16" eb="18">
      <t>ケイカク</t>
    </rPh>
    <phoneticPr fontId="16"/>
  </si>
  <si>
    <t>就移養成１５・地公体・人欠２・未計画２・期間超</t>
    <rPh sb="15" eb="16">
      <t>ミ</t>
    </rPh>
    <rPh sb="16" eb="18">
      <t>ケイカク</t>
    </rPh>
    <phoneticPr fontId="16"/>
  </si>
  <si>
    <t>就移養成１６・人欠２</t>
  </si>
  <si>
    <t>就移養成１６・人欠２・未計画１</t>
    <rPh sb="11" eb="12">
      <t>ミ</t>
    </rPh>
    <rPh sb="12" eb="14">
      <t>ケイカク</t>
    </rPh>
    <phoneticPr fontId="16"/>
  </si>
  <si>
    <t>就移養成１６・人欠２・未計画２</t>
    <rPh sb="11" eb="12">
      <t>ミ</t>
    </rPh>
    <rPh sb="12" eb="14">
      <t>ケイカク</t>
    </rPh>
    <phoneticPr fontId="16"/>
  </si>
  <si>
    <t>就移養成１６・地公体・人欠２</t>
    <rPh sb="7" eb="8">
      <t>チ</t>
    </rPh>
    <rPh sb="8" eb="9">
      <t>コウ</t>
    </rPh>
    <rPh sb="9" eb="10">
      <t>カラダ</t>
    </rPh>
    <phoneticPr fontId="16"/>
  </si>
  <si>
    <t>就移養成１６・地公体・人欠２・未計画１</t>
    <rPh sb="15" eb="16">
      <t>ミ</t>
    </rPh>
    <rPh sb="16" eb="18">
      <t>ケイカク</t>
    </rPh>
    <phoneticPr fontId="16"/>
  </si>
  <si>
    <t>就移養成１６・地公体・人欠２・未計画２</t>
    <rPh sb="15" eb="16">
      <t>ミ</t>
    </rPh>
    <rPh sb="16" eb="18">
      <t>ケイカク</t>
    </rPh>
    <phoneticPr fontId="16"/>
  </si>
  <si>
    <t>就移養成１６・人欠２・期間超</t>
  </si>
  <si>
    <t>就移養成１６・人欠２・未計画１・期間超</t>
    <rPh sb="11" eb="12">
      <t>ミ</t>
    </rPh>
    <rPh sb="12" eb="14">
      <t>ケイカク</t>
    </rPh>
    <phoneticPr fontId="16"/>
  </si>
  <si>
    <t>就移養成１６・人欠２・未計画２・期間超</t>
    <rPh sb="11" eb="12">
      <t>ミ</t>
    </rPh>
    <rPh sb="12" eb="14">
      <t>ケイカク</t>
    </rPh>
    <phoneticPr fontId="16"/>
  </si>
  <si>
    <t>就移養成１６・地公体・人欠２・期間超</t>
    <rPh sb="7" eb="8">
      <t>チ</t>
    </rPh>
    <rPh sb="8" eb="9">
      <t>コウ</t>
    </rPh>
    <rPh sb="9" eb="10">
      <t>カラダ</t>
    </rPh>
    <phoneticPr fontId="16"/>
  </si>
  <si>
    <t>就移養成１６・地公体・人欠２・未計画１・期間超</t>
    <rPh sb="15" eb="16">
      <t>ミ</t>
    </rPh>
    <rPh sb="16" eb="18">
      <t>ケイカク</t>
    </rPh>
    <phoneticPr fontId="16"/>
  </si>
  <si>
    <t>就移養成１６・地公体・人欠２・未計画２・期間超</t>
    <rPh sb="15" eb="16">
      <t>ミ</t>
    </rPh>
    <rPh sb="16" eb="18">
      <t>ケイカク</t>
    </rPh>
    <phoneticPr fontId="16"/>
  </si>
  <si>
    <t>就移養成１７・人欠２</t>
  </si>
  <si>
    <t>就移養成１７・人欠２・未計画１</t>
    <rPh sb="11" eb="12">
      <t>ミ</t>
    </rPh>
    <rPh sb="12" eb="14">
      <t>ケイカク</t>
    </rPh>
    <phoneticPr fontId="16"/>
  </si>
  <si>
    <t>就移養成１７・人欠２・未計画２</t>
    <rPh sb="11" eb="12">
      <t>ミ</t>
    </rPh>
    <rPh sb="12" eb="14">
      <t>ケイカク</t>
    </rPh>
    <phoneticPr fontId="16"/>
  </si>
  <si>
    <t>就移養成１７・地公体・人欠２</t>
    <rPh sb="7" eb="8">
      <t>チ</t>
    </rPh>
    <rPh sb="8" eb="9">
      <t>コウ</t>
    </rPh>
    <rPh sb="9" eb="10">
      <t>カラダ</t>
    </rPh>
    <phoneticPr fontId="16"/>
  </si>
  <si>
    <t>就移養成１７・地公体・人欠２・未計画１</t>
    <rPh sb="15" eb="16">
      <t>ミ</t>
    </rPh>
    <rPh sb="16" eb="18">
      <t>ケイカク</t>
    </rPh>
    <phoneticPr fontId="16"/>
  </si>
  <si>
    <t>就移養成１７・地公体・人欠２・未計画２</t>
    <rPh sb="15" eb="16">
      <t>ミ</t>
    </rPh>
    <rPh sb="16" eb="18">
      <t>ケイカク</t>
    </rPh>
    <phoneticPr fontId="16"/>
  </si>
  <si>
    <t>就移養成１７・人欠２・期間超</t>
  </si>
  <si>
    <t>就移養成１７・人欠２・未計画１・期間超</t>
    <rPh sb="11" eb="12">
      <t>ミ</t>
    </rPh>
    <rPh sb="12" eb="14">
      <t>ケイカク</t>
    </rPh>
    <phoneticPr fontId="16"/>
  </si>
  <si>
    <t>就移養成１７・人欠２・未計画２・期間超</t>
    <rPh sb="11" eb="12">
      <t>ミ</t>
    </rPh>
    <rPh sb="12" eb="14">
      <t>ケイカク</t>
    </rPh>
    <phoneticPr fontId="16"/>
  </si>
  <si>
    <t>就移養成１７・地公体・人欠２・期間超</t>
    <rPh sb="7" eb="8">
      <t>チ</t>
    </rPh>
    <rPh sb="8" eb="9">
      <t>コウ</t>
    </rPh>
    <rPh sb="9" eb="10">
      <t>カラダ</t>
    </rPh>
    <phoneticPr fontId="16"/>
  </si>
  <si>
    <t>就移養成１７・地公体・人欠２・未計画１・期間超</t>
    <rPh sb="15" eb="16">
      <t>ミ</t>
    </rPh>
    <rPh sb="16" eb="18">
      <t>ケイカク</t>
    </rPh>
    <phoneticPr fontId="16"/>
  </si>
  <si>
    <t>就移養成１７・地公体・人欠２・未計画２・期間超</t>
    <rPh sb="15" eb="16">
      <t>ミ</t>
    </rPh>
    <rPh sb="16" eb="18">
      <t>ケイカク</t>
    </rPh>
    <phoneticPr fontId="16"/>
  </si>
  <si>
    <t>就移養成２１・人欠２</t>
  </si>
  <si>
    <t>就移養成２１・人欠２・未計画１</t>
    <rPh sb="11" eb="12">
      <t>ミ</t>
    </rPh>
    <rPh sb="12" eb="14">
      <t>ケイカク</t>
    </rPh>
    <phoneticPr fontId="16"/>
  </si>
  <si>
    <t>就移養成２１・人欠２・未計画２</t>
    <rPh sb="11" eb="12">
      <t>ミ</t>
    </rPh>
    <rPh sb="12" eb="14">
      <t>ケイカク</t>
    </rPh>
    <phoneticPr fontId="16"/>
  </si>
  <si>
    <t>就移養成２１・地公体・人欠２</t>
    <rPh sb="7" eb="8">
      <t>チ</t>
    </rPh>
    <rPh sb="8" eb="9">
      <t>コウ</t>
    </rPh>
    <rPh sb="9" eb="10">
      <t>カラダ</t>
    </rPh>
    <phoneticPr fontId="16"/>
  </si>
  <si>
    <t>就移養成２１・地公体・人欠２・未計画１</t>
    <rPh sb="15" eb="16">
      <t>ミ</t>
    </rPh>
    <rPh sb="16" eb="18">
      <t>ケイカク</t>
    </rPh>
    <phoneticPr fontId="16"/>
  </si>
  <si>
    <t>就移養成２１・地公体・人欠２・未計画２</t>
    <rPh sb="15" eb="16">
      <t>ミ</t>
    </rPh>
    <rPh sb="16" eb="18">
      <t>ケイカク</t>
    </rPh>
    <phoneticPr fontId="16"/>
  </si>
  <si>
    <t>就移養成２１・人欠２・期間超</t>
  </si>
  <si>
    <t>就移養成２１・人欠２・未計画１・期間超</t>
    <rPh sb="11" eb="12">
      <t>ミ</t>
    </rPh>
    <rPh sb="12" eb="14">
      <t>ケイカク</t>
    </rPh>
    <phoneticPr fontId="16"/>
  </si>
  <si>
    <t>就移養成２１・人欠２・未計画２・期間超</t>
    <rPh sb="11" eb="12">
      <t>ミ</t>
    </rPh>
    <rPh sb="12" eb="14">
      <t>ケイカク</t>
    </rPh>
    <phoneticPr fontId="16"/>
  </si>
  <si>
    <t>就移養成２１・地公体・人欠２・期間超</t>
    <rPh sb="7" eb="8">
      <t>チ</t>
    </rPh>
    <rPh sb="8" eb="9">
      <t>コウ</t>
    </rPh>
    <rPh sb="9" eb="10">
      <t>カラダ</t>
    </rPh>
    <phoneticPr fontId="16"/>
  </si>
  <si>
    <t>就移養成２１・地公体・人欠２・未計画１・期間超</t>
    <rPh sb="15" eb="16">
      <t>ミ</t>
    </rPh>
    <rPh sb="16" eb="18">
      <t>ケイカク</t>
    </rPh>
    <phoneticPr fontId="16"/>
  </si>
  <si>
    <t>就移養成２１・地公体・人欠２・未計画２・期間超</t>
    <rPh sb="15" eb="16">
      <t>ミ</t>
    </rPh>
    <rPh sb="16" eb="18">
      <t>ケイカク</t>
    </rPh>
    <phoneticPr fontId="16"/>
  </si>
  <si>
    <t>就移養成２２・人欠２</t>
  </si>
  <si>
    <t>就移養成２２・人欠２・未計画１</t>
    <rPh sb="11" eb="12">
      <t>ミ</t>
    </rPh>
    <rPh sb="12" eb="14">
      <t>ケイカク</t>
    </rPh>
    <phoneticPr fontId="16"/>
  </si>
  <si>
    <t>就移養成２２・人欠２・未計画２</t>
    <rPh sb="11" eb="12">
      <t>ミ</t>
    </rPh>
    <rPh sb="12" eb="14">
      <t>ケイカク</t>
    </rPh>
    <phoneticPr fontId="16"/>
  </si>
  <si>
    <t>就移養成２２・地公体・人欠２</t>
    <rPh sb="7" eb="8">
      <t>チ</t>
    </rPh>
    <rPh sb="8" eb="9">
      <t>コウ</t>
    </rPh>
    <rPh sb="9" eb="10">
      <t>カラダ</t>
    </rPh>
    <phoneticPr fontId="16"/>
  </si>
  <si>
    <t>就移養成２２・地公体・人欠２・未計画１</t>
    <rPh sb="15" eb="16">
      <t>ミ</t>
    </rPh>
    <rPh sb="16" eb="18">
      <t>ケイカク</t>
    </rPh>
    <phoneticPr fontId="16"/>
  </si>
  <si>
    <t>就移養成２２・地公体・人欠２・未計画２</t>
    <rPh sb="15" eb="16">
      <t>ミ</t>
    </rPh>
    <rPh sb="16" eb="18">
      <t>ケイカク</t>
    </rPh>
    <phoneticPr fontId="16"/>
  </si>
  <si>
    <t>就移養成２２・人欠２・期間超</t>
  </si>
  <si>
    <t>就移養成２２・人欠２・未計画１・期間超</t>
    <rPh sb="11" eb="12">
      <t>ミ</t>
    </rPh>
    <rPh sb="12" eb="14">
      <t>ケイカク</t>
    </rPh>
    <phoneticPr fontId="16"/>
  </si>
  <si>
    <t>就移養成２２・人欠２・未計画２・期間超</t>
    <rPh sb="11" eb="12">
      <t>ミ</t>
    </rPh>
    <rPh sb="12" eb="14">
      <t>ケイカク</t>
    </rPh>
    <phoneticPr fontId="16"/>
  </si>
  <si>
    <t>就移養成２２・地公体・人欠２・期間超</t>
    <rPh sb="7" eb="8">
      <t>チ</t>
    </rPh>
    <rPh sb="8" eb="9">
      <t>コウ</t>
    </rPh>
    <rPh sb="9" eb="10">
      <t>カラダ</t>
    </rPh>
    <phoneticPr fontId="16"/>
  </si>
  <si>
    <t>就移養成２２・地公体・人欠２・未計画１・期間超</t>
    <rPh sb="15" eb="16">
      <t>ミ</t>
    </rPh>
    <rPh sb="16" eb="18">
      <t>ケイカク</t>
    </rPh>
    <phoneticPr fontId="16"/>
  </si>
  <si>
    <t>就移養成２２・地公体・人欠２・未計画２・期間超</t>
    <rPh sb="15" eb="16">
      <t>ミ</t>
    </rPh>
    <rPh sb="16" eb="18">
      <t>ケイカク</t>
    </rPh>
    <phoneticPr fontId="16"/>
  </si>
  <si>
    <t>就移養成２３・人欠２</t>
  </si>
  <si>
    <t>就移養成２３・人欠２・未計画１</t>
    <rPh sb="11" eb="12">
      <t>ミ</t>
    </rPh>
    <rPh sb="12" eb="14">
      <t>ケイカク</t>
    </rPh>
    <phoneticPr fontId="16"/>
  </si>
  <si>
    <t>就移養成２３・人欠２・未計画２</t>
    <rPh sb="11" eb="12">
      <t>ミ</t>
    </rPh>
    <rPh sb="12" eb="14">
      <t>ケイカク</t>
    </rPh>
    <phoneticPr fontId="16"/>
  </si>
  <si>
    <t>就移養成２３・地公体・人欠２</t>
    <rPh sb="7" eb="8">
      <t>チ</t>
    </rPh>
    <rPh sb="8" eb="9">
      <t>コウ</t>
    </rPh>
    <rPh sb="9" eb="10">
      <t>カラダ</t>
    </rPh>
    <phoneticPr fontId="16"/>
  </si>
  <si>
    <t>就移養成２３・地公体・人欠２・未計画１</t>
    <rPh sb="15" eb="16">
      <t>ミ</t>
    </rPh>
    <rPh sb="16" eb="18">
      <t>ケイカク</t>
    </rPh>
    <phoneticPr fontId="16"/>
  </si>
  <si>
    <t>就移養成２３・地公体・人欠２・未計画２</t>
    <rPh sb="15" eb="16">
      <t>ミ</t>
    </rPh>
    <rPh sb="16" eb="18">
      <t>ケイカク</t>
    </rPh>
    <phoneticPr fontId="16"/>
  </si>
  <si>
    <t>就移養成２３・人欠２・期間超</t>
  </si>
  <si>
    <t>就移養成２３・人欠２・未計画１・期間超</t>
    <rPh sb="11" eb="12">
      <t>ミ</t>
    </rPh>
    <rPh sb="12" eb="14">
      <t>ケイカク</t>
    </rPh>
    <phoneticPr fontId="16"/>
  </si>
  <si>
    <t>就移養成２３・人欠２・未計画２・期間超</t>
    <rPh sb="11" eb="12">
      <t>ミ</t>
    </rPh>
    <rPh sb="12" eb="14">
      <t>ケイカク</t>
    </rPh>
    <phoneticPr fontId="16"/>
  </si>
  <si>
    <t>就移養成２３・地公体・人欠２・期間超</t>
    <rPh sb="7" eb="8">
      <t>チ</t>
    </rPh>
    <rPh sb="8" eb="9">
      <t>コウ</t>
    </rPh>
    <rPh sb="9" eb="10">
      <t>カラダ</t>
    </rPh>
    <phoneticPr fontId="16"/>
  </si>
  <si>
    <t>就移養成２３・地公体・人欠２・未計画１・期間超</t>
    <rPh sb="15" eb="16">
      <t>ミ</t>
    </rPh>
    <rPh sb="16" eb="18">
      <t>ケイカク</t>
    </rPh>
    <phoneticPr fontId="16"/>
  </si>
  <si>
    <t>就移養成２３・地公体・人欠２・未計画２・期間超</t>
    <rPh sb="15" eb="16">
      <t>ミ</t>
    </rPh>
    <rPh sb="16" eb="18">
      <t>ケイカク</t>
    </rPh>
    <phoneticPr fontId="16"/>
  </si>
  <si>
    <t>就移養成２４・人欠２</t>
  </si>
  <si>
    <t>就移養成２４・人欠２・未計画１</t>
    <rPh sb="11" eb="12">
      <t>ミ</t>
    </rPh>
    <rPh sb="12" eb="14">
      <t>ケイカク</t>
    </rPh>
    <phoneticPr fontId="16"/>
  </si>
  <si>
    <t>就移養成２４・人欠２・未計画２</t>
    <rPh sb="11" eb="12">
      <t>ミ</t>
    </rPh>
    <rPh sb="12" eb="14">
      <t>ケイカク</t>
    </rPh>
    <phoneticPr fontId="16"/>
  </si>
  <si>
    <t>就移養成２４・地公体・人欠２</t>
    <rPh sb="7" eb="8">
      <t>チ</t>
    </rPh>
    <rPh sb="8" eb="9">
      <t>コウ</t>
    </rPh>
    <rPh sb="9" eb="10">
      <t>カラダ</t>
    </rPh>
    <phoneticPr fontId="16"/>
  </si>
  <si>
    <t>就移養成２４・地公体・人欠２・未計画１</t>
    <rPh sb="15" eb="16">
      <t>ミ</t>
    </rPh>
    <rPh sb="16" eb="18">
      <t>ケイカク</t>
    </rPh>
    <phoneticPr fontId="16"/>
  </si>
  <si>
    <t>就移養成２４・地公体・人欠２・未計画２</t>
    <rPh sb="15" eb="16">
      <t>ミ</t>
    </rPh>
    <rPh sb="16" eb="18">
      <t>ケイカク</t>
    </rPh>
    <phoneticPr fontId="16"/>
  </si>
  <si>
    <t>就移養成２４・人欠２・期間超</t>
  </si>
  <si>
    <t>就移養成２４・人欠２・未計画１・期間超</t>
    <rPh sb="11" eb="12">
      <t>ミ</t>
    </rPh>
    <rPh sb="12" eb="14">
      <t>ケイカク</t>
    </rPh>
    <phoneticPr fontId="16"/>
  </si>
  <si>
    <t>就移養成２４・人欠２・未計画２・期間超</t>
    <rPh sb="11" eb="12">
      <t>ミ</t>
    </rPh>
    <rPh sb="12" eb="14">
      <t>ケイカク</t>
    </rPh>
    <phoneticPr fontId="16"/>
  </si>
  <si>
    <t>就移養成２４・地公体・人欠２・期間超</t>
    <rPh sb="7" eb="8">
      <t>チ</t>
    </rPh>
    <rPh sb="8" eb="9">
      <t>コウ</t>
    </rPh>
    <rPh sb="9" eb="10">
      <t>カラダ</t>
    </rPh>
    <phoneticPr fontId="16"/>
  </si>
  <si>
    <t>就移養成２４・地公体・人欠２・未計画１・期間超</t>
    <rPh sb="15" eb="16">
      <t>ミ</t>
    </rPh>
    <rPh sb="16" eb="18">
      <t>ケイカク</t>
    </rPh>
    <phoneticPr fontId="16"/>
  </si>
  <si>
    <t>就移養成２４・地公体・人欠２・未計画２・期間超</t>
    <rPh sb="15" eb="16">
      <t>ミ</t>
    </rPh>
    <rPh sb="16" eb="18">
      <t>ケイカク</t>
    </rPh>
    <phoneticPr fontId="16"/>
  </si>
  <si>
    <t>就移養成２５・人欠２</t>
  </si>
  <si>
    <t>就移養成２５・人欠２・未計画１</t>
    <rPh sb="11" eb="12">
      <t>ミ</t>
    </rPh>
    <rPh sb="12" eb="14">
      <t>ケイカク</t>
    </rPh>
    <phoneticPr fontId="16"/>
  </si>
  <si>
    <t>就移養成２５・人欠２・未計画２</t>
    <rPh sb="11" eb="12">
      <t>ミ</t>
    </rPh>
    <rPh sb="12" eb="14">
      <t>ケイカク</t>
    </rPh>
    <phoneticPr fontId="16"/>
  </si>
  <si>
    <t>就移養成２５・地公体・人欠２</t>
    <rPh sb="7" eb="8">
      <t>チ</t>
    </rPh>
    <rPh sb="8" eb="9">
      <t>コウ</t>
    </rPh>
    <rPh sb="9" eb="10">
      <t>カラダ</t>
    </rPh>
    <phoneticPr fontId="16"/>
  </si>
  <si>
    <t>就移養成２５・地公体・人欠２・未計画１</t>
    <rPh sb="15" eb="16">
      <t>ミ</t>
    </rPh>
    <rPh sb="16" eb="18">
      <t>ケイカク</t>
    </rPh>
    <phoneticPr fontId="16"/>
  </si>
  <si>
    <t>就移養成２５・地公体・人欠２・未計画２</t>
    <rPh sb="15" eb="16">
      <t>ミ</t>
    </rPh>
    <rPh sb="16" eb="18">
      <t>ケイカク</t>
    </rPh>
    <phoneticPr fontId="16"/>
  </si>
  <si>
    <t>就移養成２５・人欠２・期間超</t>
  </si>
  <si>
    <t>就移養成２５・人欠２・未計画１・期間超</t>
    <rPh sb="11" eb="12">
      <t>ミ</t>
    </rPh>
    <rPh sb="12" eb="14">
      <t>ケイカク</t>
    </rPh>
    <phoneticPr fontId="16"/>
  </si>
  <si>
    <t>就移養成２５・人欠２・未計画２・期間超</t>
    <rPh sb="11" eb="12">
      <t>ミ</t>
    </rPh>
    <rPh sb="12" eb="14">
      <t>ケイカク</t>
    </rPh>
    <phoneticPr fontId="16"/>
  </si>
  <si>
    <t>就移養成２５・地公体・人欠２・期間超</t>
    <rPh sb="7" eb="8">
      <t>チ</t>
    </rPh>
    <rPh sb="8" eb="9">
      <t>コウ</t>
    </rPh>
    <rPh sb="9" eb="10">
      <t>カラダ</t>
    </rPh>
    <phoneticPr fontId="16"/>
  </si>
  <si>
    <t>就移養成２５・地公体・人欠２・未計画１・期間超</t>
    <rPh sb="15" eb="16">
      <t>ミ</t>
    </rPh>
    <rPh sb="16" eb="18">
      <t>ケイカク</t>
    </rPh>
    <phoneticPr fontId="16"/>
  </si>
  <si>
    <t>就移養成２５・地公体・人欠２・未計画２・期間超</t>
    <rPh sb="15" eb="16">
      <t>ミ</t>
    </rPh>
    <rPh sb="16" eb="18">
      <t>ケイカク</t>
    </rPh>
    <phoneticPr fontId="16"/>
  </si>
  <si>
    <t>就移養成２６・人欠２</t>
  </si>
  <si>
    <t>就移養成２６・人欠２・未計画１</t>
    <rPh sb="11" eb="12">
      <t>ミ</t>
    </rPh>
    <rPh sb="12" eb="14">
      <t>ケイカク</t>
    </rPh>
    <phoneticPr fontId="16"/>
  </si>
  <si>
    <t>就移養成２６・人欠２・未計画２</t>
    <rPh sb="11" eb="12">
      <t>ミ</t>
    </rPh>
    <rPh sb="12" eb="14">
      <t>ケイカク</t>
    </rPh>
    <phoneticPr fontId="16"/>
  </si>
  <si>
    <t>就移養成２６・地公体・人欠２</t>
    <rPh sb="7" eb="8">
      <t>チ</t>
    </rPh>
    <rPh sb="8" eb="9">
      <t>コウ</t>
    </rPh>
    <rPh sb="9" eb="10">
      <t>カラダ</t>
    </rPh>
    <phoneticPr fontId="16"/>
  </si>
  <si>
    <t>就移養成２６・地公体・人欠２・未計画１</t>
    <rPh sb="15" eb="16">
      <t>ミ</t>
    </rPh>
    <rPh sb="16" eb="18">
      <t>ケイカク</t>
    </rPh>
    <phoneticPr fontId="16"/>
  </si>
  <si>
    <t>就移養成２６・地公体・人欠２・未計画２</t>
    <rPh sb="15" eb="16">
      <t>ミ</t>
    </rPh>
    <rPh sb="16" eb="18">
      <t>ケイカク</t>
    </rPh>
    <phoneticPr fontId="16"/>
  </si>
  <si>
    <t>就移養成２６・人欠２・期間超</t>
  </si>
  <si>
    <t>就移養成２６・人欠２・未計画１・期間超</t>
    <rPh sb="11" eb="12">
      <t>ミ</t>
    </rPh>
    <rPh sb="12" eb="14">
      <t>ケイカク</t>
    </rPh>
    <phoneticPr fontId="16"/>
  </si>
  <si>
    <t>就移養成２６・人欠２・未計画２・期間超</t>
    <rPh sb="11" eb="12">
      <t>ミ</t>
    </rPh>
    <rPh sb="12" eb="14">
      <t>ケイカク</t>
    </rPh>
    <phoneticPr fontId="16"/>
  </si>
  <si>
    <t>就移養成２６・地公体・人欠２・期間超</t>
    <rPh sb="7" eb="8">
      <t>チ</t>
    </rPh>
    <rPh sb="8" eb="9">
      <t>コウ</t>
    </rPh>
    <rPh sb="9" eb="10">
      <t>カラダ</t>
    </rPh>
    <phoneticPr fontId="16"/>
  </si>
  <si>
    <t>就移養成２６・地公体・人欠２・未計画１・期間超</t>
    <rPh sb="15" eb="16">
      <t>ミ</t>
    </rPh>
    <rPh sb="16" eb="18">
      <t>ケイカク</t>
    </rPh>
    <phoneticPr fontId="16"/>
  </si>
  <si>
    <t>就移養成２６・地公体・人欠２・未計画２・期間超</t>
    <rPh sb="15" eb="16">
      <t>ミ</t>
    </rPh>
    <rPh sb="16" eb="18">
      <t>ケイカク</t>
    </rPh>
    <phoneticPr fontId="16"/>
  </si>
  <si>
    <t>就移養成２７・人欠２</t>
  </si>
  <si>
    <t>就移養成２７・人欠２・未計画１</t>
    <rPh sb="11" eb="12">
      <t>ミ</t>
    </rPh>
    <rPh sb="12" eb="14">
      <t>ケイカク</t>
    </rPh>
    <phoneticPr fontId="16"/>
  </si>
  <si>
    <t>就移養成２７・人欠２・未計画２</t>
    <rPh sb="11" eb="12">
      <t>ミ</t>
    </rPh>
    <rPh sb="12" eb="14">
      <t>ケイカク</t>
    </rPh>
    <phoneticPr fontId="16"/>
  </si>
  <si>
    <t>就移養成２７・地公体・人欠２</t>
    <rPh sb="7" eb="8">
      <t>チ</t>
    </rPh>
    <rPh sb="8" eb="9">
      <t>コウ</t>
    </rPh>
    <rPh sb="9" eb="10">
      <t>カラダ</t>
    </rPh>
    <phoneticPr fontId="16"/>
  </si>
  <si>
    <t>就移養成２７・地公体・人欠２・未計画１</t>
    <rPh sb="15" eb="16">
      <t>ミ</t>
    </rPh>
    <rPh sb="16" eb="18">
      <t>ケイカク</t>
    </rPh>
    <phoneticPr fontId="16"/>
  </si>
  <si>
    <t>就移養成２７・地公体・人欠２・未計画２</t>
    <rPh sb="15" eb="16">
      <t>ミ</t>
    </rPh>
    <rPh sb="16" eb="18">
      <t>ケイカク</t>
    </rPh>
    <phoneticPr fontId="16"/>
  </si>
  <si>
    <t>就移養成２７・人欠２・期間超</t>
  </si>
  <si>
    <t>就移養成２７・人欠２・未計画１・期間超</t>
    <rPh sb="11" eb="12">
      <t>ミ</t>
    </rPh>
    <rPh sb="12" eb="14">
      <t>ケイカク</t>
    </rPh>
    <phoneticPr fontId="16"/>
  </si>
  <si>
    <t>就移養成２７・人欠２・未計画２・期間超</t>
    <rPh sb="11" eb="12">
      <t>ミ</t>
    </rPh>
    <rPh sb="12" eb="14">
      <t>ケイカク</t>
    </rPh>
    <phoneticPr fontId="16"/>
  </si>
  <si>
    <t>就移養成２７・地公体・人欠２・期間超</t>
    <rPh sb="7" eb="8">
      <t>チ</t>
    </rPh>
    <rPh sb="8" eb="9">
      <t>コウ</t>
    </rPh>
    <rPh sb="9" eb="10">
      <t>カラダ</t>
    </rPh>
    <phoneticPr fontId="16"/>
  </si>
  <si>
    <t>就移養成２７・地公体・人欠２・未計画１・期間超</t>
    <rPh sb="15" eb="16">
      <t>ミ</t>
    </rPh>
    <rPh sb="16" eb="18">
      <t>ケイカク</t>
    </rPh>
    <phoneticPr fontId="16"/>
  </si>
  <si>
    <t>就移養成２７・地公体・人欠２・未計画２・期間超</t>
    <rPh sb="15" eb="16">
      <t>ミ</t>
    </rPh>
    <rPh sb="16" eb="18">
      <t>ケイカク</t>
    </rPh>
    <phoneticPr fontId="16"/>
  </si>
  <si>
    <t>就移養成３１・人欠２</t>
  </si>
  <si>
    <t>就移養成３１・人欠２・未計画１</t>
    <rPh sb="11" eb="12">
      <t>ミ</t>
    </rPh>
    <rPh sb="12" eb="14">
      <t>ケイカク</t>
    </rPh>
    <phoneticPr fontId="16"/>
  </si>
  <si>
    <t>就移養成３１・人欠２・未計画２</t>
    <rPh sb="11" eb="12">
      <t>ミ</t>
    </rPh>
    <rPh sb="12" eb="14">
      <t>ケイカク</t>
    </rPh>
    <phoneticPr fontId="16"/>
  </si>
  <si>
    <t>就移養成３１・地公体・人欠２</t>
    <rPh sb="7" eb="8">
      <t>チ</t>
    </rPh>
    <rPh sb="8" eb="9">
      <t>コウ</t>
    </rPh>
    <rPh sb="9" eb="10">
      <t>カラダ</t>
    </rPh>
    <phoneticPr fontId="16"/>
  </si>
  <si>
    <t>就移養成３１・地公体・人欠２・未計画１</t>
    <rPh sb="15" eb="16">
      <t>ミ</t>
    </rPh>
    <rPh sb="16" eb="18">
      <t>ケイカク</t>
    </rPh>
    <phoneticPr fontId="16"/>
  </si>
  <si>
    <t>就移養成３１・地公体・人欠２・未計画２</t>
    <rPh sb="15" eb="16">
      <t>ミ</t>
    </rPh>
    <rPh sb="16" eb="18">
      <t>ケイカク</t>
    </rPh>
    <phoneticPr fontId="16"/>
  </si>
  <si>
    <t>就移養成３１・人欠２・期間超</t>
  </si>
  <si>
    <t>就移養成３１・人欠２・未計画１・期間超</t>
    <rPh sb="11" eb="12">
      <t>ミ</t>
    </rPh>
    <rPh sb="12" eb="14">
      <t>ケイカク</t>
    </rPh>
    <phoneticPr fontId="16"/>
  </si>
  <si>
    <t>就移養成３１・人欠２・未計画２・期間超</t>
    <rPh sb="11" eb="12">
      <t>ミ</t>
    </rPh>
    <rPh sb="12" eb="14">
      <t>ケイカク</t>
    </rPh>
    <phoneticPr fontId="16"/>
  </si>
  <si>
    <t>就移養成３１・地公体・人欠２・期間超</t>
    <rPh sb="7" eb="8">
      <t>チ</t>
    </rPh>
    <rPh sb="8" eb="9">
      <t>コウ</t>
    </rPh>
    <rPh sb="9" eb="10">
      <t>カラダ</t>
    </rPh>
    <phoneticPr fontId="16"/>
  </si>
  <si>
    <t>就移養成３１・地公体・人欠２・未計画１・期間超</t>
    <rPh sb="15" eb="16">
      <t>ミ</t>
    </rPh>
    <rPh sb="16" eb="18">
      <t>ケイカク</t>
    </rPh>
    <phoneticPr fontId="16"/>
  </si>
  <si>
    <t>就移養成３１・地公体・人欠２・未計画２・期間超</t>
    <rPh sb="15" eb="16">
      <t>ミ</t>
    </rPh>
    <rPh sb="16" eb="18">
      <t>ケイカク</t>
    </rPh>
    <phoneticPr fontId="16"/>
  </si>
  <si>
    <t>就移養成３２・人欠２</t>
  </si>
  <si>
    <t>就移養成３２・人欠２・未計画１</t>
    <rPh sb="11" eb="12">
      <t>ミ</t>
    </rPh>
    <rPh sb="12" eb="14">
      <t>ケイカク</t>
    </rPh>
    <phoneticPr fontId="16"/>
  </si>
  <si>
    <t>就移養成３２・人欠２・未計画２</t>
    <rPh sb="11" eb="12">
      <t>ミ</t>
    </rPh>
    <rPh sb="12" eb="14">
      <t>ケイカク</t>
    </rPh>
    <phoneticPr fontId="16"/>
  </si>
  <si>
    <t>就移養成３２・地公体・人欠２</t>
    <rPh sb="7" eb="8">
      <t>チ</t>
    </rPh>
    <rPh sb="8" eb="9">
      <t>コウ</t>
    </rPh>
    <rPh sb="9" eb="10">
      <t>カラダ</t>
    </rPh>
    <phoneticPr fontId="16"/>
  </si>
  <si>
    <t>就移養成３２・地公体・人欠２・未計画１</t>
    <rPh sb="15" eb="16">
      <t>ミ</t>
    </rPh>
    <rPh sb="16" eb="18">
      <t>ケイカク</t>
    </rPh>
    <phoneticPr fontId="16"/>
  </si>
  <si>
    <t>就移養成３２・地公体・人欠２・未計画２</t>
    <rPh sb="15" eb="16">
      <t>ミ</t>
    </rPh>
    <rPh sb="16" eb="18">
      <t>ケイカク</t>
    </rPh>
    <phoneticPr fontId="16"/>
  </si>
  <si>
    <t>就移養成３２・人欠２・期間超</t>
  </si>
  <si>
    <t>就移養成３２・人欠２・未計画１・期間超</t>
    <rPh sb="11" eb="12">
      <t>ミ</t>
    </rPh>
    <rPh sb="12" eb="14">
      <t>ケイカク</t>
    </rPh>
    <phoneticPr fontId="16"/>
  </si>
  <si>
    <t>就移養成３２・人欠２・未計画２・期間超</t>
    <rPh sb="11" eb="12">
      <t>ミ</t>
    </rPh>
    <rPh sb="12" eb="14">
      <t>ケイカク</t>
    </rPh>
    <phoneticPr fontId="16"/>
  </si>
  <si>
    <t>就移養成３２・地公体・人欠２・期間超</t>
    <rPh sb="7" eb="8">
      <t>チ</t>
    </rPh>
    <rPh sb="8" eb="9">
      <t>コウ</t>
    </rPh>
    <rPh sb="9" eb="10">
      <t>カラダ</t>
    </rPh>
    <phoneticPr fontId="16"/>
  </si>
  <si>
    <t>就移養成３２・地公体・人欠２・未計画１・期間超</t>
    <rPh sb="15" eb="16">
      <t>ミ</t>
    </rPh>
    <rPh sb="16" eb="18">
      <t>ケイカク</t>
    </rPh>
    <phoneticPr fontId="16"/>
  </si>
  <si>
    <t>就移養成３２・地公体・人欠２・未計画２・期間超</t>
    <rPh sb="15" eb="16">
      <t>ミ</t>
    </rPh>
    <rPh sb="16" eb="18">
      <t>ケイカク</t>
    </rPh>
    <phoneticPr fontId="16"/>
  </si>
  <si>
    <t>就移養成３３・人欠２</t>
  </si>
  <si>
    <t>就移養成３３・人欠２・未計画１</t>
    <rPh sb="11" eb="12">
      <t>ミ</t>
    </rPh>
    <rPh sb="12" eb="14">
      <t>ケイカク</t>
    </rPh>
    <phoneticPr fontId="16"/>
  </si>
  <si>
    <t>就移養成３３・人欠２・未計画２</t>
    <rPh sb="11" eb="12">
      <t>ミ</t>
    </rPh>
    <rPh sb="12" eb="14">
      <t>ケイカク</t>
    </rPh>
    <phoneticPr fontId="16"/>
  </si>
  <si>
    <t>就移養成３３・地公体・人欠２</t>
    <rPh sb="7" eb="8">
      <t>チ</t>
    </rPh>
    <rPh sb="8" eb="9">
      <t>コウ</t>
    </rPh>
    <rPh sb="9" eb="10">
      <t>カラダ</t>
    </rPh>
    <phoneticPr fontId="16"/>
  </si>
  <si>
    <t>就移養成３３・地公体・人欠２・未計画１</t>
    <rPh sb="15" eb="16">
      <t>ミ</t>
    </rPh>
    <rPh sb="16" eb="18">
      <t>ケイカク</t>
    </rPh>
    <phoneticPr fontId="16"/>
  </si>
  <si>
    <t>就移養成３３・地公体・人欠２・未計画２</t>
    <rPh sb="15" eb="16">
      <t>ミ</t>
    </rPh>
    <rPh sb="16" eb="18">
      <t>ケイカク</t>
    </rPh>
    <phoneticPr fontId="16"/>
  </si>
  <si>
    <t>就移養成３３・人欠２・期間超</t>
  </si>
  <si>
    <t>就移養成３３・人欠２・未計画１・期間超</t>
    <rPh sb="11" eb="12">
      <t>ミ</t>
    </rPh>
    <rPh sb="12" eb="14">
      <t>ケイカク</t>
    </rPh>
    <phoneticPr fontId="16"/>
  </si>
  <si>
    <t>就移養成３３・人欠２・未計画２・期間超</t>
    <rPh sb="11" eb="12">
      <t>ミ</t>
    </rPh>
    <rPh sb="12" eb="14">
      <t>ケイカク</t>
    </rPh>
    <phoneticPr fontId="16"/>
  </si>
  <si>
    <t>就移養成３３・地公体・人欠２・期間超</t>
    <rPh sb="7" eb="8">
      <t>チ</t>
    </rPh>
    <rPh sb="8" eb="9">
      <t>コウ</t>
    </rPh>
    <rPh sb="9" eb="10">
      <t>カラダ</t>
    </rPh>
    <phoneticPr fontId="16"/>
  </si>
  <si>
    <t>就移養成３３・地公体・人欠２・未計画１・期間超</t>
    <rPh sb="15" eb="16">
      <t>ミ</t>
    </rPh>
    <rPh sb="16" eb="18">
      <t>ケイカク</t>
    </rPh>
    <phoneticPr fontId="16"/>
  </si>
  <si>
    <t>就移養成３３・地公体・人欠２・未計画２・期間超</t>
    <rPh sb="15" eb="16">
      <t>ミ</t>
    </rPh>
    <rPh sb="16" eb="18">
      <t>ケイカク</t>
    </rPh>
    <phoneticPr fontId="16"/>
  </si>
  <si>
    <t>就移養成３４・人欠２</t>
  </si>
  <si>
    <t>就移養成３４・人欠２・未計画１</t>
    <rPh sb="11" eb="12">
      <t>ミ</t>
    </rPh>
    <rPh sb="12" eb="14">
      <t>ケイカク</t>
    </rPh>
    <phoneticPr fontId="16"/>
  </si>
  <si>
    <t>就移養成３４・人欠２・未計画２</t>
    <rPh sb="11" eb="12">
      <t>ミ</t>
    </rPh>
    <rPh sb="12" eb="14">
      <t>ケイカク</t>
    </rPh>
    <phoneticPr fontId="16"/>
  </si>
  <si>
    <t>就移養成３４・地公体・人欠２</t>
    <rPh sb="7" eb="8">
      <t>チ</t>
    </rPh>
    <rPh sb="8" eb="9">
      <t>コウ</t>
    </rPh>
    <rPh sb="9" eb="10">
      <t>カラダ</t>
    </rPh>
    <phoneticPr fontId="16"/>
  </si>
  <si>
    <t>就移養成３４・地公体・人欠２・未計画１</t>
    <rPh sb="15" eb="16">
      <t>ミ</t>
    </rPh>
    <rPh sb="16" eb="18">
      <t>ケイカク</t>
    </rPh>
    <phoneticPr fontId="16"/>
  </si>
  <si>
    <t>就移養成３４・地公体・人欠２・未計画２</t>
    <rPh sb="15" eb="16">
      <t>ミ</t>
    </rPh>
    <rPh sb="16" eb="18">
      <t>ケイカク</t>
    </rPh>
    <phoneticPr fontId="16"/>
  </si>
  <si>
    <t>就移養成３４・人欠２・期間超</t>
  </si>
  <si>
    <t>就移養成３４・人欠２・未計画１・期間超</t>
    <rPh sb="11" eb="12">
      <t>ミ</t>
    </rPh>
    <rPh sb="12" eb="14">
      <t>ケイカク</t>
    </rPh>
    <phoneticPr fontId="16"/>
  </si>
  <si>
    <t>就移養成３４・人欠２・未計画２・期間超</t>
    <rPh sb="11" eb="12">
      <t>ミ</t>
    </rPh>
    <rPh sb="12" eb="14">
      <t>ケイカク</t>
    </rPh>
    <phoneticPr fontId="16"/>
  </si>
  <si>
    <t>就移養成３４・地公体・人欠２・期間超</t>
    <rPh sb="7" eb="8">
      <t>チ</t>
    </rPh>
    <rPh sb="8" eb="9">
      <t>コウ</t>
    </rPh>
    <rPh sb="9" eb="10">
      <t>カラダ</t>
    </rPh>
    <phoneticPr fontId="16"/>
  </si>
  <si>
    <t>就移養成３４・地公体・人欠２・未計画１・期間超</t>
    <rPh sb="15" eb="16">
      <t>ミ</t>
    </rPh>
    <rPh sb="16" eb="18">
      <t>ケイカク</t>
    </rPh>
    <phoneticPr fontId="16"/>
  </si>
  <si>
    <t>就移養成３４・地公体・人欠２・未計画２・期間超</t>
    <rPh sb="15" eb="16">
      <t>ミ</t>
    </rPh>
    <rPh sb="16" eb="18">
      <t>ケイカク</t>
    </rPh>
    <phoneticPr fontId="16"/>
  </si>
  <si>
    <t>就移養成３５・人欠２</t>
  </si>
  <si>
    <t>就移養成３５・人欠２・未計画１</t>
    <rPh sb="11" eb="12">
      <t>ミ</t>
    </rPh>
    <rPh sb="12" eb="14">
      <t>ケイカク</t>
    </rPh>
    <phoneticPr fontId="16"/>
  </si>
  <si>
    <t>就移養成３５・人欠２・未計画２</t>
    <rPh sb="11" eb="12">
      <t>ミ</t>
    </rPh>
    <rPh sb="12" eb="14">
      <t>ケイカク</t>
    </rPh>
    <phoneticPr fontId="16"/>
  </si>
  <si>
    <t>就移養成３５・地公体・人欠２</t>
    <rPh sb="7" eb="8">
      <t>チ</t>
    </rPh>
    <rPh sb="8" eb="9">
      <t>コウ</t>
    </rPh>
    <rPh sb="9" eb="10">
      <t>カラダ</t>
    </rPh>
    <phoneticPr fontId="16"/>
  </si>
  <si>
    <t>就移養成３５・地公体・人欠２・未計画１</t>
    <rPh sb="15" eb="16">
      <t>ミ</t>
    </rPh>
    <rPh sb="16" eb="18">
      <t>ケイカク</t>
    </rPh>
    <phoneticPr fontId="16"/>
  </si>
  <si>
    <t>就移養成３５・地公体・人欠２・未計画２</t>
    <rPh sb="15" eb="16">
      <t>ミ</t>
    </rPh>
    <rPh sb="16" eb="18">
      <t>ケイカク</t>
    </rPh>
    <phoneticPr fontId="16"/>
  </si>
  <si>
    <t>就移養成３５・人欠２・期間超</t>
  </si>
  <si>
    <t>就移養成３５・人欠２・未計画１・期間超</t>
    <rPh sb="11" eb="12">
      <t>ミ</t>
    </rPh>
    <rPh sb="12" eb="14">
      <t>ケイカク</t>
    </rPh>
    <phoneticPr fontId="16"/>
  </si>
  <si>
    <t>就移養成３５・人欠２・未計画２・期間超</t>
    <rPh sb="11" eb="12">
      <t>ミ</t>
    </rPh>
    <rPh sb="12" eb="14">
      <t>ケイカク</t>
    </rPh>
    <phoneticPr fontId="16"/>
  </si>
  <si>
    <t>就移養成３５・地公体・人欠２・期間超</t>
    <rPh sb="7" eb="8">
      <t>チ</t>
    </rPh>
    <rPh sb="8" eb="9">
      <t>コウ</t>
    </rPh>
    <rPh sb="9" eb="10">
      <t>カラダ</t>
    </rPh>
    <phoneticPr fontId="16"/>
  </si>
  <si>
    <t>就移養成３５・地公体・人欠２・未計画１・期間超</t>
    <rPh sb="15" eb="16">
      <t>ミ</t>
    </rPh>
    <rPh sb="16" eb="18">
      <t>ケイカク</t>
    </rPh>
    <phoneticPr fontId="16"/>
  </si>
  <si>
    <t>就移養成３５・地公体・人欠２・未計画２・期間超</t>
    <rPh sb="15" eb="16">
      <t>ミ</t>
    </rPh>
    <rPh sb="16" eb="18">
      <t>ケイカク</t>
    </rPh>
    <phoneticPr fontId="16"/>
  </si>
  <si>
    <t>就移養成３６・人欠２</t>
  </si>
  <si>
    <t>就移養成３６・人欠２・未計画１</t>
    <rPh sb="11" eb="12">
      <t>ミ</t>
    </rPh>
    <rPh sb="12" eb="14">
      <t>ケイカク</t>
    </rPh>
    <phoneticPr fontId="16"/>
  </si>
  <si>
    <t>就移養成３６・人欠２・未計画２</t>
    <rPh sb="11" eb="12">
      <t>ミ</t>
    </rPh>
    <rPh sb="12" eb="14">
      <t>ケイカク</t>
    </rPh>
    <phoneticPr fontId="16"/>
  </si>
  <si>
    <t>就移養成３６・地公体・人欠２</t>
    <rPh sb="7" eb="8">
      <t>チ</t>
    </rPh>
    <rPh sb="8" eb="9">
      <t>コウ</t>
    </rPh>
    <rPh sb="9" eb="10">
      <t>カラダ</t>
    </rPh>
    <phoneticPr fontId="16"/>
  </si>
  <si>
    <t>就移養成３６・地公体・人欠２・未計画１</t>
    <rPh sb="15" eb="16">
      <t>ミ</t>
    </rPh>
    <rPh sb="16" eb="18">
      <t>ケイカク</t>
    </rPh>
    <phoneticPr fontId="16"/>
  </si>
  <si>
    <t>就移養成３６・地公体・人欠２・未計画２</t>
    <rPh sb="15" eb="16">
      <t>ミ</t>
    </rPh>
    <rPh sb="16" eb="18">
      <t>ケイカク</t>
    </rPh>
    <phoneticPr fontId="16"/>
  </si>
  <si>
    <t>就移養成３６・人欠２・期間超</t>
  </si>
  <si>
    <t>就移養成３６・人欠２・未計画１・期間超</t>
    <rPh sb="11" eb="12">
      <t>ミ</t>
    </rPh>
    <rPh sb="12" eb="14">
      <t>ケイカク</t>
    </rPh>
    <phoneticPr fontId="16"/>
  </si>
  <si>
    <t>就移養成３６・人欠２・未計画２・期間超</t>
    <rPh sb="11" eb="12">
      <t>ミ</t>
    </rPh>
    <rPh sb="12" eb="14">
      <t>ケイカク</t>
    </rPh>
    <phoneticPr fontId="16"/>
  </si>
  <si>
    <t>就移養成３６・地公体・人欠２・期間超</t>
    <rPh sb="7" eb="8">
      <t>チ</t>
    </rPh>
    <rPh sb="8" eb="9">
      <t>コウ</t>
    </rPh>
    <rPh sb="9" eb="10">
      <t>カラダ</t>
    </rPh>
    <phoneticPr fontId="16"/>
  </si>
  <si>
    <t>就移養成３６・地公体・人欠２・未計画１・期間超</t>
    <rPh sb="15" eb="16">
      <t>ミ</t>
    </rPh>
    <rPh sb="16" eb="18">
      <t>ケイカク</t>
    </rPh>
    <phoneticPr fontId="16"/>
  </si>
  <si>
    <t>就移養成３６・地公体・人欠２・未計画２・期間超</t>
    <rPh sb="15" eb="16">
      <t>ミ</t>
    </rPh>
    <rPh sb="16" eb="18">
      <t>ケイカク</t>
    </rPh>
    <phoneticPr fontId="16"/>
  </si>
  <si>
    <t>就移養成３７・人欠２</t>
  </si>
  <si>
    <t>就移養成３７・人欠２・未計画１</t>
    <rPh sb="11" eb="12">
      <t>ミ</t>
    </rPh>
    <rPh sb="12" eb="14">
      <t>ケイカク</t>
    </rPh>
    <phoneticPr fontId="16"/>
  </si>
  <si>
    <t>就移養成３７・人欠２・未計画２</t>
    <rPh sb="11" eb="12">
      <t>ミ</t>
    </rPh>
    <rPh sb="12" eb="14">
      <t>ケイカク</t>
    </rPh>
    <phoneticPr fontId="16"/>
  </si>
  <si>
    <t>就移養成３７・地公体・人欠２</t>
    <rPh sb="7" eb="8">
      <t>チ</t>
    </rPh>
    <rPh sb="8" eb="9">
      <t>コウ</t>
    </rPh>
    <rPh sb="9" eb="10">
      <t>カラダ</t>
    </rPh>
    <phoneticPr fontId="16"/>
  </si>
  <si>
    <t>就移養成３７・地公体・人欠２・未計画１</t>
    <rPh sb="15" eb="16">
      <t>ミ</t>
    </rPh>
    <rPh sb="16" eb="18">
      <t>ケイカク</t>
    </rPh>
    <phoneticPr fontId="16"/>
  </si>
  <si>
    <t>就移養成３７・地公体・人欠２・未計画２</t>
    <rPh sb="15" eb="16">
      <t>ミ</t>
    </rPh>
    <rPh sb="16" eb="18">
      <t>ケイカク</t>
    </rPh>
    <phoneticPr fontId="16"/>
  </si>
  <si>
    <t>就移養成３７・人欠２・期間超</t>
  </si>
  <si>
    <t>就移養成３７・人欠２・未計画１・期間超</t>
    <rPh sb="11" eb="12">
      <t>ミ</t>
    </rPh>
    <rPh sb="12" eb="14">
      <t>ケイカク</t>
    </rPh>
    <phoneticPr fontId="16"/>
  </si>
  <si>
    <t>就移養成３７・人欠２・未計画２・期間超</t>
    <rPh sb="11" eb="12">
      <t>ミ</t>
    </rPh>
    <rPh sb="12" eb="14">
      <t>ケイカク</t>
    </rPh>
    <phoneticPr fontId="16"/>
  </si>
  <si>
    <t>就移養成３７・地公体・人欠２・期間超</t>
    <rPh sb="7" eb="8">
      <t>チ</t>
    </rPh>
    <rPh sb="8" eb="9">
      <t>コウ</t>
    </rPh>
    <rPh sb="9" eb="10">
      <t>カラダ</t>
    </rPh>
    <phoneticPr fontId="16"/>
  </si>
  <si>
    <t>就移養成３７・地公体・人欠２・未計画１・期間超</t>
    <rPh sb="15" eb="16">
      <t>ミ</t>
    </rPh>
    <rPh sb="16" eb="18">
      <t>ケイカク</t>
    </rPh>
    <phoneticPr fontId="16"/>
  </si>
  <si>
    <t>就移養成３７・地公体・人欠２・未計画２・期間超</t>
    <rPh sb="15" eb="16">
      <t>ミ</t>
    </rPh>
    <rPh sb="16" eb="18">
      <t>ケイカク</t>
    </rPh>
    <phoneticPr fontId="16"/>
  </si>
  <si>
    <t>就移養成４１・人欠２</t>
  </si>
  <si>
    <t>就移養成４１・人欠２・未計画１</t>
    <rPh sb="11" eb="12">
      <t>ミ</t>
    </rPh>
    <rPh sb="12" eb="14">
      <t>ケイカク</t>
    </rPh>
    <phoneticPr fontId="16"/>
  </si>
  <si>
    <t>就移養成４１・人欠２・未計画２</t>
    <rPh sb="11" eb="12">
      <t>ミ</t>
    </rPh>
    <rPh sb="12" eb="14">
      <t>ケイカク</t>
    </rPh>
    <phoneticPr fontId="16"/>
  </si>
  <si>
    <t>就移養成４１・地公体・人欠２</t>
    <rPh sb="7" eb="8">
      <t>チ</t>
    </rPh>
    <rPh sb="8" eb="9">
      <t>コウ</t>
    </rPh>
    <rPh sb="9" eb="10">
      <t>カラダ</t>
    </rPh>
    <phoneticPr fontId="16"/>
  </si>
  <si>
    <t>就移養成４１・地公体・人欠２・未計画１</t>
    <rPh sb="15" eb="16">
      <t>ミ</t>
    </rPh>
    <rPh sb="16" eb="18">
      <t>ケイカク</t>
    </rPh>
    <phoneticPr fontId="16"/>
  </si>
  <si>
    <t>就移養成４１・地公体・人欠２・未計画２</t>
    <rPh sb="15" eb="16">
      <t>ミ</t>
    </rPh>
    <rPh sb="16" eb="18">
      <t>ケイカク</t>
    </rPh>
    <phoneticPr fontId="16"/>
  </si>
  <si>
    <t>就移養成４１・人欠２・期間超</t>
  </si>
  <si>
    <t>就移養成４１・人欠２・未計画１・期間超</t>
    <rPh sb="11" eb="12">
      <t>ミ</t>
    </rPh>
    <rPh sb="12" eb="14">
      <t>ケイカク</t>
    </rPh>
    <phoneticPr fontId="16"/>
  </si>
  <si>
    <t>就移養成４１・人欠２・未計画２・期間超</t>
    <rPh sb="11" eb="12">
      <t>ミ</t>
    </rPh>
    <rPh sb="12" eb="14">
      <t>ケイカク</t>
    </rPh>
    <phoneticPr fontId="16"/>
  </si>
  <si>
    <t>就移養成４１・地公体・人欠２・期間超</t>
    <rPh sb="7" eb="8">
      <t>チ</t>
    </rPh>
    <rPh sb="8" eb="9">
      <t>コウ</t>
    </rPh>
    <rPh sb="9" eb="10">
      <t>カラダ</t>
    </rPh>
    <phoneticPr fontId="16"/>
  </si>
  <si>
    <t>就移養成４１・地公体・人欠２・未計画１・期間超</t>
    <rPh sb="15" eb="16">
      <t>ミ</t>
    </rPh>
    <rPh sb="16" eb="18">
      <t>ケイカク</t>
    </rPh>
    <phoneticPr fontId="16"/>
  </si>
  <si>
    <t>就移養成４１・地公体・人欠２・未計画２・期間超</t>
    <rPh sb="15" eb="16">
      <t>ミ</t>
    </rPh>
    <rPh sb="16" eb="18">
      <t>ケイカク</t>
    </rPh>
    <phoneticPr fontId="16"/>
  </si>
  <si>
    <t>就移養成４２・人欠２</t>
  </si>
  <si>
    <t>就移養成４２・人欠２・未計画１</t>
    <rPh sb="11" eb="12">
      <t>ミ</t>
    </rPh>
    <rPh sb="12" eb="14">
      <t>ケイカク</t>
    </rPh>
    <phoneticPr fontId="16"/>
  </si>
  <si>
    <t>就移養成４２・人欠２・未計画２</t>
    <rPh sb="11" eb="12">
      <t>ミ</t>
    </rPh>
    <rPh sb="12" eb="14">
      <t>ケイカク</t>
    </rPh>
    <phoneticPr fontId="16"/>
  </si>
  <si>
    <t>就移養成４２・地公体・人欠２</t>
    <rPh sb="7" eb="8">
      <t>チ</t>
    </rPh>
    <rPh sb="8" eb="9">
      <t>コウ</t>
    </rPh>
    <rPh sb="9" eb="10">
      <t>カラダ</t>
    </rPh>
    <phoneticPr fontId="16"/>
  </si>
  <si>
    <t>就移養成４２・地公体・人欠２・未計画１</t>
    <rPh sb="15" eb="16">
      <t>ミ</t>
    </rPh>
    <rPh sb="16" eb="18">
      <t>ケイカク</t>
    </rPh>
    <phoneticPr fontId="16"/>
  </si>
  <si>
    <t>就移養成４２・地公体・人欠２・未計画２</t>
    <rPh sb="15" eb="16">
      <t>ミ</t>
    </rPh>
    <rPh sb="16" eb="18">
      <t>ケイカク</t>
    </rPh>
    <phoneticPr fontId="16"/>
  </si>
  <si>
    <t>就移養成４２・人欠２・期間超</t>
  </si>
  <si>
    <t>就移養成４２・人欠２・未計画１・期間超</t>
    <rPh sb="11" eb="12">
      <t>ミ</t>
    </rPh>
    <rPh sb="12" eb="14">
      <t>ケイカク</t>
    </rPh>
    <phoneticPr fontId="16"/>
  </si>
  <si>
    <t>就移養成４２・人欠２・未計画２・期間超</t>
    <rPh sb="11" eb="12">
      <t>ミ</t>
    </rPh>
    <rPh sb="12" eb="14">
      <t>ケイカク</t>
    </rPh>
    <phoneticPr fontId="16"/>
  </si>
  <si>
    <t>就移養成４２・地公体・人欠２・期間超</t>
    <rPh sb="7" eb="8">
      <t>チ</t>
    </rPh>
    <rPh sb="8" eb="9">
      <t>コウ</t>
    </rPh>
    <rPh sb="9" eb="10">
      <t>カラダ</t>
    </rPh>
    <phoneticPr fontId="16"/>
  </si>
  <si>
    <t>就移養成４２・地公体・人欠２・未計画１・期間超</t>
    <rPh sb="15" eb="16">
      <t>ミ</t>
    </rPh>
    <rPh sb="16" eb="18">
      <t>ケイカク</t>
    </rPh>
    <phoneticPr fontId="16"/>
  </si>
  <si>
    <t>就移養成４２・地公体・人欠２・未計画２・期間超</t>
    <rPh sb="15" eb="16">
      <t>ミ</t>
    </rPh>
    <rPh sb="16" eb="18">
      <t>ケイカク</t>
    </rPh>
    <phoneticPr fontId="16"/>
  </si>
  <si>
    <t>就移養成４３・人欠２</t>
  </si>
  <si>
    <t>就移養成４３・人欠２・未計画１</t>
    <rPh sb="11" eb="12">
      <t>ミ</t>
    </rPh>
    <rPh sb="12" eb="14">
      <t>ケイカク</t>
    </rPh>
    <phoneticPr fontId="16"/>
  </si>
  <si>
    <t>就移養成４３・人欠２・未計画２</t>
    <rPh sb="11" eb="12">
      <t>ミ</t>
    </rPh>
    <rPh sb="12" eb="14">
      <t>ケイカク</t>
    </rPh>
    <phoneticPr fontId="16"/>
  </si>
  <si>
    <t>就移養成４３・地公体・人欠２</t>
    <rPh sb="7" eb="8">
      <t>チ</t>
    </rPh>
    <rPh sb="8" eb="9">
      <t>コウ</t>
    </rPh>
    <rPh sb="9" eb="10">
      <t>カラダ</t>
    </rPh>
    <phoneticPr fontId="16"/>
  </si>
  <si>
    <t>就移養成４３・地公体・人欠２・未計画１</t>
    <rPh sb="15" eb="16">
      <t>ミ</t>
    </rPh>
    <rPh sb="16" eb="18">
      <t>ケイカク</t>
    </rPh>
    <phoneticPr fontId="16"/>
  </si>
  <si>
    <t>就移養成４３・地公体・人欠２・未計画２</t>
    <rPh sb="15" eb="16">
      <t>ミ</t>
    </rPh>
    <rPh sb="16" eb="18">
      <t>ケイカク</t>
    </rPh>
    <phoneticPr fontId="16"/>
  </si>
  <si>
    <t>就移養成４３・人欠２・期間超</t>
  </si>
  <si>
    <t>就移養成４３・人欠２・未計画１・期間超</t>
    <rPh sb="11" eb="12">
      <t>ミ</t>
    </rPh>
    <rPh sb="12" eb="14">
      <t>ケイカク</t>
    </rPh>
    <phoneticPr fontId="16"/>
  </si>
  <si>
    <t>就移養成４３・人欠２・未計画２・期間超</t>
    <rPh sb="11" eb="12">
      <t>ミ</t>
    </rPh>
    <rPh sb="12" eb="14">
      <t>ケイカク</t>
    </rPh>
    <phoneticPr fontId="16"/>
  </si>
  <si>
    <t>就移養成４３・地公体・人欠２・期間超</t>
    <rPh sb="7" eb="8">
      <t>チ</t>
    </rPh>
    <rPh sb="8" eb="9">
      <t>コウ</t>
    </rPh>
    <rPh sb="9" eb="10">
      <t>カラダ</t>
    </rPh>
    <phoneticPr fontId="16"/>
  </si>
  <si>
    <t>就移養成４３・地公体・人欠２・未計画１・期間超</t>
    <rPh sb="15" eb="16">
      <t>ミ</t>
    </rPh>
    <rPh sb="16" eb="18">
      <t>ケイカク</t>
    </rPh>
    <phoneticPr fontId="16"/>
  </si>
  <si>
    <t>就移養成４３・地公体・人欠２・未計画２・期間超</t>
    <rPh sb="15" eb="16">
      <t>ミ</t>
    </rPh>
    <rPh sb="16" eb="18">
      <t>ケイカク</t>
    </rPh>
    <phoneticPr fontId="16"/>
  </si>
  <si>
    <t>就移養成４４・人欠２</t>
  </si>
  <si>
    <t>就移養成４４・人欠２・未計画１</t>
    <rPh sb="11" eb="12">
      <t>ミ</t>
    </rPh>
    <rPh sb="12" eb="14">
      <t>ケイカク</t>
    </rPh>
    <phoneticPr fontId="16"/>
  </si>
  <si>
    <t>就移養成４４・人欠２・未計画２</t>
    <rPh sb="11" eb="12">
      <t>ミ</t>
    </rPh>
    <rPh sb="12" eb="14">
      <t>ケイカク</t>
    </rPh>
    <phoneticPr fontId="16"/>
  </si>
  <si>
    <t>就移養成４４・地公体・人欠２</t>
    <rPh sb="7" eb="8">
      <t>チ</t>
    </rPh>
    <rPh sb="8" eb="9">
      <t>コウ</t>
    </rPh>
    <rPh sb="9" eb="10">
      <t>カラダ</t>
    </rPh>
    <phoneticPr fontId="16"/>
  </si>
  <si>
    <t>就移養成４４・地公体・人欠２・未計画１</t>
    <rPh sb="15" eb="16">
      <t>ミ</t>
    </rPh>
    <rPh sb="16" eb="18">
      <t>ケイカク</t>
    </rPh>
    <phoneticPr fontId="16"/>
  </si>
  <si>
    <t>就移養成４４・地公体・人欠２・未計画２</t>
    <rPh sb="15" eb="16">
      <t>ミ</t>
    </rPh>
    <rPh sb="16" eb="18">
      <t>ケイカク</t>
    </rPh>
    <phoneticPr fontId="16"/>
  </si>
  <si>
    <t>就移養成４４・人欠２・期間超</t>
  </si>
  <si>
    <t>就移養成４４・人欠２・未計画１・期間超</t>
    <rPh sb="11" eb="12">
      <t>ミ</t>
    </rPh>
    <rPh sb="12" eb="14">
      <t>ケイカク</t>
    </rPh>
    <phoneticPr fontId="16"/>
  </si>
  <si>
    <t>就移養成４４・人欠２・未計画２・期間超</t>
    <rPh sb="11" eb="12">
      <t>ミ</t>
    </rPh>
    <rPh sb="12" eb="14">
      <t>ケイカク</t>
    </rPh>
    <phoneticPr fontId="16"/>
  </si>
  <si>
    <t>就移養成４４・地公体・人欠２・期間超</t>
    <rPh sb="7" eb="8">
      <t>チ</t>
    </rPh>
    <rPh sb="8" eb="9">
      <t>コウ</t>
    </rPh>
    <rPh sb="9" eb="10">
      <t>カラダ</t>
    </rPh>
    <phoneticPr fontId="16"/>
  </si>
  <si>
    <t>就移養成４４・地公体・人欠２・未計画１・期間超</t>
    <rPh sb="15" eb="16">
      <t>ミ</t>
    </rPh>
    <rPh sb="16" eb="18">
      <t>ケイカク</t>
    </rPh>
    <phoneticPr fontId="16"/>
  </si>
  <si>
    <t>就移養成４４・地公体・人欠２・未計画２・期間超</t>
    <rPh sb="15" eb="16">
      <t>ミ</t>
    </rPh>
    <rPh sb="16" eb="18">
      <t>ケイカク</t>
    </rPh>
    <phoneticPr fontId="16"/>
  </si>
  <si>
    <t>就移養成４５・人欠２</t>
  </si>
  <si>
    <t>就移養成４５・人欠２・未計画１</t>
    <rPh sb="11" eb="12">
      <t>ミ</t>
    </rPh>
    <rPh sb="12" eb="14">
      <t>ケイカク</t>
    </rPh>
    <phoneticPr fontId="16"/>
  </si>
  <si>
    <t>就移養成４５・人欠２・未計画２</t>
    <rPh sb="11" eb="12">
      <t>ミ</t>
    </rPh>
    <rPh sb="12" eb="14">
      <t>ケイカク</t>
    </rPh>
    <phoneticPr fontId="16"/>
  </si>
  <si>
    <t>就移養成４５・地公体・人欠２</t>
    <rPh sb="7" eb="8">
      <t>チ</t>
    </rPh>
    <rPh sb="8" eb="9">
      <t>コウ</t>
    </rPh>
    <rPh sb="9" eb="10">
      <t>カラダ</t>
    </rPh>
    <phoneticPr fontId="16"/>
  </si>
  <si>
    <t>就移養成４５・地公体・人欠２・未計画１</t>
    <rPh sb="15" eb="16">
      <t>ミ</t>
    </rPh>
    <rPh sb="16" eb="18">
      <t>ケイカク</t>
    </rPh>
    <phoneticPr fontId="16"/>
  </si>
  <si>
    <t>就移養成４５・地公体・人欠２・未計画２</t>
    <rPh sb="15" eb="16">
      <t>ミ</t>
    </rPh>
    <rPh sb="16" eb="18">
      <t>ケイカク</t>
    </rPh>
    <phoneticPr fontId="16"/>
  </si>
  <si>
    <t>就移養成４５・人欠２・期間超</t>
  </si>
  <si>
    <t>就移養成４５・人欠２・未計画１・期間超</t>
    <rPh sb="11" eb="12">
      <t>ミ</t>
    </rPh>
    <rPh sb="12" eb="14">
      <t>ケイカク</t>
    </rPh>
    <phoneticPr fontId="16"/>
  </si>
  <si>
    <t>就移養成４５・人欠２・未計画２・期間超</t>
    <rPh sb="11" eb="12">
      <t>ミ</t>
    </rPh>
    <rPh sb="12" eb="14">
      <t>ケイカク</t>
    </rPh>
    <phoneticPr fontId="16"/>
  </si>
  <si>
    <t>就移養成４５・地公体・人欠２・期間超</t>
    <rPh sb="7" eb="8">
      <t>チ</t>
    </rPh>
    <rPh sb="8" eb="9">
      <t>コウ</t>
    </rPh>
    <rPh sb="9" eb="10">
      <t>カラダ</t>
    </rPh>
    <phoneticPr fontId="16"/>
  </si>
  <si>
    <t>就移養成４５・地公体・人欠２・未計画１・期間超</t>
    <rPh sb="15" eb="16">
      <t>ミ</t>
    </rPh>
    <rPh sb="16" eb="18">
      <t>ケイカク</t>
    </rPh>
    <phoneticPr fontId="16"/>
  </si>
  <si>
    <t>就移養成４５・地公体・人欠２・未計画２・期間超</t>
    <rPh sb="15" eb="16">
      <t>ミ</t>
    </rPh>
    <rPh sb="16" eb="18">
      <t>ケイカク</t>
    </rPh>
    <phoneticPr fontId="16"/>
  </si>
  <si>
    <t>就移養成４６・人欠２</t>
  </si>
  <si>
    <t>就移養成４６・人欠２・未計画１</t>
    <rPh sb="11" eb="12">
      <t>ミ</t>
    </rPh>
    <rPh sb="12" eb="14">
      <t>ケイカク</t>
    </rPh>
    <phoneticPr fontId="16"/>
  </si>
  <si>
    <t>就移養成４６・人欠２・未計画２</t>
    <rPh sb="11" eb="12">
      <t>ミ</t>
    </rPh>
    <rPh sb="12" eb="14">
      <t>ケイカク</t>
    </rPh>
    <phoneticPr fontId="16"/>
  </si>
  <si>
    <t>就移養成４６・地公体・人欠２</t>
    <rPh sb="7" eb="8">
      <t>チ</t>
    </rPh>
    <rPh sb="8" eb="9">
      <t>コウ</t>
    </rPh>
    <rPh sb="9" eb="10">
      <t>カラダ</t>
    </rPh>
    <phoneticPr fontId="16"/>
  </si>
  <si>
    <t>就移養成４６・地公体・人欠２・未計画１</t>
    <rPh sb="15" eb="16">
      <t>ミ</t>
    </rPh>
    <rPh sb="16" eb="18">
      <t>ケイカク</t>
    </rPh>
    <phoneticPr fontId="16"/>
  </si>
  <si>
    <t>就移養成４６・地公体・人欠２・未計画２</t>
    <rPh sb="15" eb="16">
      <t>ミ</t>
    </rPh>
    <rPh sb="16" eb="18">
      <t>ケイカク</t>
    </rPh>
    <phoneticPr fontId="16"/>
  </si>
  <si>
    <t>就移養成４６・人欠２・期間超</t>
  </si>
  <si>
    <t>就移養成４６・人欠２・未計画１・期間超</t>
    <rPh sb="11" eb="12">
      <t>ミ</t>
    </rPh>
    <rPh sb="12" eb="14">
      <t>ケイカク</t>
    </rPh>
    <phoneticPr fontId="16"/>
  </si>
  <si>
    <t>就移養成４６・人欠２・未計画２・期間超</t>
    <rPh sb="11" eb="12">
      <t>ミ</t>
    </rPh>
    <rPh sb="12" eb="14">
      <t>ケイカク</t>
    </rPh>
    <phoneticPr fontId="16"/>
  </si>
  <si>
    <t>就移養成４６・地公体・人欠２・期間超</t>
    <rPh sb="7" eb="8">
      <t>チ</t>
    </rPh>
    <rPh sb="8" eb="9">
      <t>コウ</t>
    </rPh>
    <rPh sb="9" eb="10">
      <t>カラダ</t>
    </rPh>
    <phoneticPr fontId="16"/>
  </si>
  <si>
    <t>就移養成４６・地公体・人欠２・未計画１・期間超</t>
    <rPh sb="15" eb="16">
      <t>ミ</t>
    </rPh>
    <rPh sb="16" eb="18">
      <t>ケイカク</t>
    </rPh>
    <phoneticPr fontId="16"/>
  </si>
  <si>
    <t>就移養成４６・地公体・人欠２・未計画２・期間超</t>
    <rPh sb="15" eb="16">
      <t>ミ</t>
    </rPh>
    <rPh sb="16" eb="18">
      <t>ケイカク</t>
    </rPh>
    <phoneticPr fontId="16"/>
  </si>
  <si>
    <t>就移養成４７・人欠２</t>
  </si>
  <si>
    <t>就移養成４７・人欠２・未計画１</t>
    <rPh sb="11" eb="12">
      <t>ミ</t>
    </rPh>
    <rPh sb="12" eb="14">
      <t>ケイカク</t>
    </rPh>
    <phoneticPr fontId="16"/>
  </si>
  <si>
    <t>就移養成４７・人欠２・未計画２</t>
    <rPh sb="11" eb="12">
      <t>ミ</t>
    </rPh>
    <rPh sb="12" eb="14">
      <t>ケイカク</t>
    </rPh>
    <phoneticPr fontId="16"/>
  </si>
  <si>
    <t>就移養成４７・地公体・人欠２</t>
    <rPh sb="7" eb="8">
      <t>チ</t>
    </rPh>
    <rPh sb="8" eb="9">
      <t>コウ</t>
    </rPh>
    <rPh sb="9" eb="10">
      <t>カラダ</t>
    </rPh>
    <phoneticPr fontId="16"/>
  </si>
  <si>
    <t>就移養成４７・地公体・人欠２・未計画１</t>
    <rPh sb="15" eb="16">
      <t>ミ</t>
    </rPh>
    <rPh sb="16" eb="18">
      <t>ケイカク</t>
    </rPh>
    <phoneticPr fontId="16"/>
  </si>
  <si>
    <t>就移養成４７・地公体・人欠２・未計画２</t>
    <rPh sb="15" eb="16">
      <t>ミ</t>
    </rPh>
    <rPh sb="16" eb="18">
      <t>ケイカク</t>
    </rPh>
    <phoneticPr fontId="16"/>
  </si>
  <si>
    <t>就移養成４７・人欠２・期間超</t>
  </si>
  <si>
    <t>就移養成４７・人欠２・未計画１・期間超</t>
    <rPh sb="11" eb="12">
      <t>ミ</t>
    </rPh>
    <rPh sb="12" eb="14">
      <t>ケイカク</t>
    </rPh>
    <phoneticPr fontId="16"/>
  </si>
  <si>
    <t>就移養成４７・人欠２・未計画２・期間超</t>
    <rPh sb="11" eb="12">
      <t>ミ</t>
    </rPh>
    <rPh sb="12" eb="14">
      <t>ケイカク</t>
    </rPh>
    <phoneticPr fontId="16"/>
  </si>
  <si>
    <t>就移養成４７・地公体・人欠２・期間超</t>
    <rPh sb="7" eb="8">
      <t>チ</t>
    </rPh>
    <rPh sb="8" eb="9">
      <t>コウ</t>
    </rPh>
    <rPh sb="9" eb="10">
      <t>カラダ</t>
    </rPh>
    <phoneticPr fontId="16"/>
  </si>
  <si>
    <t>就移養成４７・地公体・人欠２・未計画１・期間超</t>
    <rPh sb="15" eb="16">
      <t>ミ</t>
    </rPh>
    <rPh sb="16" eb="18">
      <t>ケイカク</t>
    </rPh>
    <phoneticPr fontId="16"/>
  </si>
  <si>
    <t>就移養成４７・地公体・人欠２・未計画２・期間超</t>
    <rPh sb="15" eb="16">
      <t>ミ</t>
    </rPh>
    <rPh sb="16" eb="18">
      <t>ケイカク</t>
    </rPh>
    <phoneticPr fontId="16"/>
  </si>
  <si>
    <t>就移養成５１・人欠２</t>
  </si>
  <si>
    <t>就移養成５１・人欠２・未計画１</t>
    <rPh sb="11" eb="12">
      <t>ミ</t>
    </rPh>
    <rPh sb="12" eb="14">
      <t>ケイカク</t>
    </rPh>
    <phoneticPr fontId="16"/>
  </si>
  <si>
    <t>就移養成５１・人欠２・未計画２</t>
    <rPh sb="11" eb="12">
      <t>ミ</t>
    </rPh>
    <rPh sb="12" eb="14">
      <t>ケイカク</t>
    </rPh>
    <phoneticPr fontId="16"/>
  </si>
  <si>
    <t>就移養成５１・地公体・人欠２</t>
    <rPh sb="7" eb="8">
      <t>チ</t>
    </rPh>
    <rPh sb="8" eb="9">
      <t>コウ</t>
    </rPh>
    <rPh sb="9" eb="10">
      <t>カラダ</t>
    </rPh>
    <phoneticPr fontId="16"/>
  </si>
  <si>
    <t>就移養成５１・地公体・人欠２・未計画１</t>
    <rPh sb="15" eb="16">
      <t>ミ</t>
    </rPh>
    <rPh sb="16" eb="18">
      <t>ケイカク</t>
    </rPh>
    <phoneticPr fontId="16"/>
  </si>
  <si>
    <t>就移養成５１・地公体・人欠２・未計画２</t>
    <rPh sb="15" eb="16">
      <t>ミ</t>
    </rPh>
    <rPh sb="16" eb="18">
      <t>ケイカク</t>
    </rPh>
    <phoneticPr fontId="16"/>
  </si>
  <si>
    <t>就移養成５１・人欠２・期間超</t>
  </si>
  <si>
    <t>就移養成５１・人欠２・未計画１・期間超</t>
    <rPh sb="11" eb="12">
      <t>ミ</t>
    </rPh>
    <rPh sb="12" eb="14">
      <t>ケイカク</t>
    </rPh>
    <phoneticPr fontId="16"/>
  </si>
  <si>
    <t>就移養成５１・人欠２・未計画２・期間超</t>
    <rPh sb="11" eb="12">
      <t>ミ</t>
    </rPh>
    <rPh sb="12" eb="14">
      <t>ケイカク</t>
    </rPh>
    <phoneticPr fontId="16"/>
  </si>
  <si>
    <t>就移養成５１・地公体・人欠２・期間超</t>
    <rPh sb="7" eb="8">
      <t>チ</t>
    </rPh>
    <rPh sb="8" eb="9">
      <t>コウ</t>
    </rPh>
    <rPh sb="9" eb="10">
      <t>カラダ</t>
    </rPh>
    <phoneticPr fontId="16"/>
  </si>
  <si>
    <t>就移養成５１・地公体・人欠２・未計画１・期間超</t>
    <rPh sb="15" eb="16">
      <t>ミ</t>
    </rPh>
    <rPh sb="16" eb="18">
      <t>ケイカク</t>
    </rPh>
    <phoneticPr fontId="16"/>
  </si>
  <si>
    <t>就移養成５１・地公体・人欠２・未計画２・期間超</t>
    <rPh sb="15" eb="16">
      <t>ミ</t>
    </rPh>
    <rPh sb="16" eb="18">
      <t>ケイカク</t>
    </rPh>
    <phoneticPr fontId="16"/>
  </si>
  <si>
    <t>就移養成５２・人欠２</t>
  </si>
  <si>
    <t>就移養成５２・人欠２・未計画１</t>
    <rPh sb="11" eb="12">
      <t>ミ</t>
    </rPh>
    <rPh sb="12" eb="14">
      <t>ケイカク</t>
    </rPh>
    <phoneticPr fontId="16"/>
  </si>
  <si>
    <t>就移養成５２・人欠２・未計画２</t>
    <rPh sb="11" eb="12">
      <t>ミ</t>
    </rPh>
    <rPh sb="12" eb="14">
      <t>ケイカク</t>
    </rPh>
    <phoneticPr fontId="16"/>
  </si>
  <si>
    <t>就移養成５２・地公体・人欠２</t>
    <rPh sb="7" eb="8">
      <t>チ</t>
    </rPh>
    <rPh sb="8" eb="9">
      <t>コウ</t>
    </rPh>
    <rPh sb="9" eb="10">
      <t>カラダ</t>
    </rPh>
    <phoneticPr fontId="16"/>
  </si>
  <si>
    <t>就移養成５２・地公体・人欠２・未計画１</t>
    <rPh sb="15" eb="16">
      <t>ミ</t>
    </rPh>
    <rPh sb="16" eb="18">
      <t>ケイカク</t>
    </rPh>
    <phoneticPr fontId="16"/>
  </si>
  <si>
    <t>就移養成５２・地公体・人欠２・未計画２</t>
    <rPh sb="15" eb="16">
      <t>ミ</t>
    </rPh>
    <rPh sb="16" eb="18">
      <t>ケイカク</t>
    </rPh>
    <phoneticPr fontId="16"/>
  </si>
  <si>
    <t>就移養成５２・人欠２・期間超</t>
  </si>
  <si>
    <t>就移養成５２・人欠２・未計画１・期間超</t>
    <rPh sb="11" eb="12">
      <t>ミ</t>
    </rPh>
    <rPh sb="12" eb="14">
      <t>ケイカク</t>
    </rPh>
    <phoneticPr fontId="16"/>
  </si>
  <si>
    <t>就移養成５２・人欠２・未計画２・期間超</t>
    <rPh sb="11" eb="12">
      <t>ミ</t>
    </rPh>
    <rPh sb="12" eb="14">
      <t>ケイカク</t>
    </rPh>
    <phoneticPr fontId="16"/>
  </si>
  <si>
    <t>就移養成５２・地公体・人欠２・期間超</t>
    <rPh sb="7" eb="8">
      <t>チ</t>
    </rPh>
    <rPh sb="8" eb="9">
      <t>コウ</t>
    </rPh>
    <rPh sb="9" eb="10">
      <t>カラダ</t>
    </rPh>
    <phoneticPr fontId="16"/>
  </si>
  <si>
    <t>就移養成５２・地公体・人欠２・未計画１・期間超</t>
    <rPh sb="15" eb="16">
      <t>ミ</t>
    </rPh>
    <rPh sb="16" eb="18">
      <t>ケイカク</t>
    </rPh>
    <phoneticPr fontId="16"/>
  </si>
  <si>
    <t>就移養成５２・地公体・人欠２・未計画２・期間超</t>
    <rPh sb="15" eb="16">
      <t>ミ</t>
    </rPh>
    <rPh sb="16" eb="18">
      <t>ケイカク</t>
    </rPh>
    <phoneticPr fontId="16"/>
  </si>
  <si>
    <t>就移養成５３・人欠２</t>
  </si>
  <si>
    <t>就移養成５３・人欠２・未計画１</t>
    <rPh sb="11" eb="12">
      <t>ミ</t>
    </rPh>
    <rPh sb="12" eb="14">
      <t>ケイカク</t>
    </rPh>
    <phoneticPr fontId="16"/>
  </si>
  <si>
    <t>就移養成５３・人欠２・未計画２</t>
    <rPh sb="11" eb="12">
      <t>ミ</t>
    </rPh>
    <rPh sb="12" eb="14">
      <t>ケイカク</t>
    </rPh>
    <phoneticPr fontId="16"/>
  </si>
  <si>
    <t>就移養成５３・地公体・人欠２</t>
    <rPh sb="7" eb="8">
      <t>チ</t>
    </rPh>
    <rPh sb="8" eb="9">
      <t>コウ</t>
    </rPh>
    <rPh sb="9" eb="10">
      <t>カラダ</t>
    </rPh>
    <phoneticPr fontId="16"/>
  </si>
  <si>
    <t>就移養成５３・地公体・人欠２・未計画１</t>
    <rPh sb="15" eb="16">
      <t>ミ</t>
    </rPh>
    <rPh sb="16" eb="18">
      <t>ケイカク</t>
    </rPh>
    <phoneticPr fontId="16"/>
  </si>
  <si>
    <t>就移養成５３・地公体・人欠２・未計画２</t>
    <rPh sb="15" eb="16">
      <t>ミ</t>
    </rPh>
    <rPh sb="16" eb="18">
      <t>ケイカク</t>
    </rPh>
    <phoneticPr fontId="16"/>
  </si>
  <si>
    <t>就移養成５３・人欠２・期間超</t>
  </si>
  <si>
    <t>就移養成５３・人欠２・未計画１・期間超</t>
    <rPh sb="11" eb="12">
      <t>ミ</t>
    </rPh>
    <rPh sb="12" eb="14">
      <t>ケイカク</t>
    </rPh>
    <phoneticPr fontId="16"/>
  </si>
  <si>
    <t>就移養成５３・人欠２・未計画２・期間超</t>
    <rPh sb="11" eb="12">
      <t>ミ</t>
    </rPh>
    <rPh sb="12" eb="14">
      <t>ケイカク</t>
    </rPh>
    <phoneticPr fontId="16"/>
  </si>
  <si>
    <t>就移養成５３・地公体・人欠２・期間超</t>
    <rPh sb="7" eb="8">
      <t>チ</t>
    </rPh>
    <rPh sb="8" eb="9">
      <t>コウ</t>
    </rPh>
    <rPh sb="9" eb="10">
      <t>カラダ</t>
    </rPh>
    <phoneticPr fontId="16"/>
  </si>
  <si>
    <t>就移養成５３・地公体・人欠２・未計画１・期間超</t>
    <rPh sb="15" eb="16">
      <t>ミ</t>
    </rPh>
    <rPh sb="16" eb="18">
      <t>ケイカク</t>
    </rPh>
    <phoneticPr fontId="16"/>
  </si>
  <si>
    <t>就移養成５３・地公体・人欠２・未計画２・期間超</t>
    <rPh sb="15" eb="16">
      <t>ミ</t>
    </rPh>
    <rPh sb="16" eb="18">
      <t>ケイカク</t>
    </rPh>
    <phoneticPr fontId="16"/>
  </si>
  <si>
    <t>就移養成５４・人欠２</t>
  </si>
  <si>
    <t>就移養成５４・人欠２・未計画１</t>
    <rPh sb="11" eb="12">
      <t>ミ</t>
    </rPh>
    <rPh sb="12" eb="14">
      <t>ケイカク</t>
    </rPh>
    <phoneticPr fontId="16"/>
  </si>
  <si>
    <t>就移養成５４・人欠２・未計画２</t>
    <rPh sb="11" eb="12">
      <t>ミ</t>
    </rPh>
    <rPh sb="12" eb="14">
      <t>ケイカク</t>
    </rPh>
    <phoneticPr fontId="16"/>
  </si>
  <si>
    <t>就移養成５４・地公体・人欠２</t>
    <rPh sb="7" eb="8">
      <t>チ</t>
    </rPh>
    <rPh sb="8" eb="9">
      <t>コウ</t>
    </rPh>
    <rPh sb="9" eb="10">
      <t>カラダ</t>
    </rPh>
    <phoneticPr fontId="16"/>
  </si>
  <si>
    <t>就移養成５４・地公体・人欠２・未計画１</t>
    <rPh sb="15" eb="16">
      <t>ミ</t>
    </rPh>
    <rPh sb="16" eb="18">
      <t>ケイカク</t>
    </rPh>
    <phoneticPr fontId="16"/>
  </si>
  <si>
    <t>就移養成５４・地公体・人欠２・未計画２</t>
    <rPh sb="15" eb="16">
      <t>ミ</t>
    </rPh>
    <rPh sb="16" eb="18">
      <t>ケイカク</t>
    </rPh>
    <phoneticPr fontId="16"/>
  </si>
  <si>
    <t>就移養成５４・人欠２・期間超</t>
  </si>
  <si>
    <t>就移養成５４・人欠２・未計画１・期間超</t>
    <rPh sb="11" eb="12">
      <t>ミ</t>
    </rPh>
    <rPh sb="12" eb="14">
      <t>ケイカク</t>
    </rPh>
    <phoneticPr fontId="16"/>
  </si>
  <si>
    <t>就移養成５４・人欠２・未計画２・期間超</t>
    <rPh sb="11" eb="12">
      <t>ミ</t>
    </rPh>
    <rPh sb="12" eb="14">
      <t>ケイカク</t>
    </rPh>
    <phoneticPr fontId="16"/>
  </si>
  <si>
    <t>就移養成５４・地公体・人欠２・期間超</t>
    <rPh sb="7" eb="8">
      <t>チ</t>
    </rPh>
    <rPh sb="8" eb="9">
      <t>コウ</t>
    </rPh>
    <rPh sb="9" eb="10">
      <t>カラダ</t>
    </rPh>
    <phoneticPr fontId="16"/>
  </si>
  <si>
    <t>就移養成５４・地公体・人欠２・未計画１・期間超</t>
    <rPh sb="15" eb="16">
      <t>ミ</t>
    </rPh>
    <rPh sb="16" eb="18">
      <t>ケイカク</t>
    </rPh>
    <phoneticPr fontId="16"/>
  </si>
  <si>
    <t>就移養成５４・地公体・人欠２・未計画２・期間超</t>
    <rPh sb="15" eb="16">
      <t>ミ</t>
    </rPh>
    <rPh sb="16" eb="18">
      <t>ケイカク</t>
    </rPh>
    <phoneticPr fontId="16"/>
  </si>
  <si>
    <t>就移養成５５・人欠２</t>
  </si>
  <si>
    <t>就移養成５５・人欠２・未計画１</t>
    <rPh sb="11" eb="12">
      <t>ミ</t>
    </rPh>
    <rPh sb="12" eb="14">
      <t>ケイカク</t>
    </rPh>
    <phoneticPr fontId="16"/>
  </si>
  <si>
    <t>就移養成５５・人欠２・未計画２</t>
    <rPh sb="11" eb="12">
      <t>ミ</t>
    </rPh>
    <rPh sb="12" eb="14">
      <t>ケイカク</t>
    </rPh>
    <phoneticPr fontId="16"/>
  </si>
  <si>
    <t>就移養成５５・地公体・人欠２</t>
    <rPh sb="7" eb="8">
      <t>チ</t>
    </rPh>
    <rPh sb="8" eb="9">
      <t>コウ</t>
    </rPh>
    <rPh sb="9" eb="10">
      <t>カラダ</t>
    </rPh>
    <phoneticPr fontId="16"/>
  </si>
  <si>
    <t>就移養成５５・地公体・人欠２・未計画１</t>
    <rPh sb="15" eb="16">
      <t>ミ</t>
    </rPh>
    <rPh sb="16" eb="18">
      <t>ケイカク</t>
    </rPh>
    <phoneticPr fontId="16"/>
  </si>
  <si>
    <t>就移養成５５・地公体・人欠２・未計画２</t>
    <rPh sb="15" eb="16">
      <t>ミ</t>
    </rPh>
    <rPh sb="16" eb="18">
      <t>ケイカク</t>
    </rPh>
    <phoneticPr fontId="16"/>
  </si>
  <si>
    <t>就移養成５５・人欠２・期間超</t>
  </si>
  <si>
    <t>就移養成５５・人欠２・未計画１・期間超</t>
    <rPh sb="11" eb="12">
      <t>ミ</t>
    </rPh>
    <rPh sb="12" eb="14">
      <t>ケイカク</t>
    </rPh>
    <phoneticPr fontId="16"/>
  </si>
  <si>
    <t>就移養成５５・人欠２・未計画２・期間超</t>
    <rPh sb="11" eb="12">
      <t>ミ</t>
    </rPh>
    <rPh sb="12" eb="14">
      <t>ケイカク</t>
    </rPh>
    <phoneticPr fontId="16"/>
  </si>
  <si>
    <t>就移養成５５・地公体・人欠２・期間超</t>
    <rPh sb="7" eb="8">
      <t>チ</t>
    </rPh>
    <rPh sb="8" eb="9">
      <t>コウ</t>
    </rPh>
    <rPh sb="9" eb="10">
      <t>カラダ</t>
    </rPh>
    <phoneticPr fontId="16"/>
  </si>
  <si>
    <t>就移養成５５・地公体・人欠２・未計画１・期間超</t>
    <rPh sb="15" eb="16">
      <t>ミ</t>
    </rPh>
    <rPh sb="16" eb="18">
      <t>ケイカク</t>
    </rPh>
    <phoneticPr fontId="16"/>
  </si>
  <si>
    <t>就移養成５５・地公体・人欠２・未計画２・期間超</t>
    <rPh sb="15" eb="16">
      <t>ミ</t>
    </rPh>
    <rPh sb="16" eb="18">
      <t>ケイカク</t>
    </rPh>
    <phoneticPr fontId="16"/>
  </si>
  <si>
    <t>就移養成５６・人欠２</t>
  </si>
  <si>
    <t>就移養成５６・人欠２・未計画１</t>
    <rPh sb="11" eb="12">
      <t>ミ</t>
    </rPh>
    <rPh sb="12" eb="14">
      <t>ケイカク</t>
    </rPh>
    <phoneticPr fontId="16"/>
  </si>
  <si>
    <t>就移養成５６・人欠２・未計画２</t>
    <rPh sb="11" eb="12">
      <t>ミ</t>
    </rPh>
    <rPh sb="12" eb="14">
      <t>ケイカク</t>
    </rPh>
    <phoneticPr fontId="16"/>
  </si>
  <si>
    <t>就移養成５６・地公体・人欠２</t>
    <rPh sb="7" eb="8">
      <t>チ</t>
    </rPh>
    <rPh sb="8" eb="9">
      <t>コウ</t>
    </rPh>
    <rPh sb="9" eb="10">
      <t>カラダ</t>
    </rPh>
    <phoneticPr fontId="16"/>
  </si>
  <si>
    <t>就移養成５６・地公体・人欠２・未計画１</t>
    <rPh sb="15" eb="16">
      <t>ミ</t>
    </rPh>
    <rPh sb="16" eb="18">
      <t>ケイカク</t>
    </rPh>
    <phoneticPr fontId="16"/>
  </si>
  <si>
    <t>就移養成５６・地公体・人欠２・未計画２</t>
    <rPh sb="15" eb="16">
      <t>ミ</t>
    </rPh>
    <rPh sb="16" eb="18">
      <t>ケイカク</t>
    </rPh>
    <phoneticPr fontId="16"/>
  </si>
  <si>
    <t>就移養成５６・人欠２・期間超</t>
  </si>
  <si>
    <t>就移養成５６・人欠２・未計画１・期間超</t>
    <rPh sb="11" eb="12">
      <t>ミ</t>
    </rPh>
    <rPh sb="12" eb="14">
      <t>ケイカク</t>
    </rPh>
    <phoneticPr fontId="16"/>
  </si>
  <si>
    <t>就移養成５６・人欠２・未計画２・期間超</t>
    <rPh sb="11" eb="12">
      <t>ミ</t>
    </rPh>
    <rPh sb="12" eb="14">
      <t>ケイカク</t>
    </rPh>
    <phoneticPr fontId="16"/>
  </si>
  <si>
    <t>就移養成５６・地公体・人欠２・期間超</t>
    <rPh sb="7" eb="8">
      <t>チ</t>
    </rPh>
    <rPh sb="8" eb="9">
      <t>コウ</t>
    </rPh>
    <rPh sb="9" eb="10">
      <t>カラダ</t>
    </rPh>
    <phoneticPr fontId="16"/>
  </si>
  <si>
    <t>就移養成５６・地公体・人欠２・未計画１・期間超</t>
    <rPh sb="15" eb="16">
      <t>ミ</t>
    </rPh>
    <rPh sb="16" eb="18">
      <t>ケイカク</t>
    </rPh>
    <phoneticPr fontId="16"/>
  </si>
  <si>
    <t>就移養成５６・地公体・人欠２・未計画２・期間超</t>
    <rPh sb="15" eb="16">
      <t>ミ</t>
    </rPh>
    <rPh sb="16" eb="18">
      <t>ケイカク</t>
    </rPh>
    <phoneticPr fontId="16"/>
  </si>
  <si>
    <t>就移養成５７・人欠２</t>
  </si>
  <si>
    <t>就移養成５７・人欠２・未計画１</t>
    <rPh sb="11" eb="12">
      <t>ミ</t>
    </rPh>
    <rPh sb="12" eb="14">
      <t>ケイカク</t>
    </rPh>
    <phoneticPr fontId="16"/>
  </si>
  <si>
    <t>就移養成５７・人欠２・未計画２</t>
    <rPh sb="11" eb="12">
      <t>ミ</t>
    </rPh>
    <rPh sb="12" eb="14">
      <t>ケイカク</t>
    </rPh>
    <phoneticPr fontId="16"/>
  </si>
  <si>
    <t>就移養成５７・地公体・人欠２</t>
    <rPh sb="7" eb="8">
      <t>チ</t>
    </rPh>
    <rPh sb="8" eb="9">
      <t>コウ</t>
    </rPh>
    <rPh sb="9" eb="10">
      <t>カラダ</t>
    </rPh>
    <phoneticPr fontId="16"/>
  </si>
  <si>
    <t>就移養成５７・地公体・人欠２・未計画１</t>
    <rPh sb="15" eb="16">
      <t>ミ</t>
    </rPh>
    <rPh sb="16" eb="18">
      <t>ケイカク</t>
    </rPh>
    <phoneticPr fontId="16"/>
  </si>
  <si>
    <t>就移養成５７・地公体・人欠２・未計画２</t>
    <rPh sb="15" eb="16">
      <t>ミ</t>
    </rPh>
    <rPh sb="16" eb="18">
      <t>ケイカク</t>
    </rPh>
    <phoneticPr fontId="16"/>
  </si>
  <si>
    <t>就移養成５７・人欠２・期間超</t>
  </si>
  <si>
    <t>就移養成５７・人欠２・未計画１・期間超</t>
    <rPh sb="11" eb="12">
      <t>ミ</t>
    </rPh>
    <rPh sb="12" eb="14">
      <t>ケイカク</t>
    </rPh>
    <phoneticPr fontId="16"/>
  </si>
  <si>
    <t>就移養成５７・人欠２・未計画２・期間超</t>
    <rPh sb="11" eb="12">
      <t>ミ</t>
    </rPh>
    <rPh sb="12" eb="14">
      <t>ケイカク</t>
    </rPh>
    <phoneticPr fontId="16"/>
  </si>
  <si>
    <t>就移養成５７・地公体・人欠２・期間超</t>
    <rPh sb="7" eb="8">
      <t>チ</t>
    </rPh>
    <rPh sb="8" eb="9">
      <t>コウ</t>
    </rPh>
    <rPh sb="9" eb="10">
      <t>カラダ</t>
    </rPh>
    <phoneticPr fontId="16"/>
  </si>
  <si>
    <t>就移養成５７・地公体・人欠２・未計画１・期間超</t>
    <rPh sb="15" eb="16">
      <t>ミ</t>
    </rPh>
    <rPh sb="16" eb="18">
      <t>ケイカク</t>
    </rPh>
    <phoneticPr fontId="16"/>
  </si>
  <si>
    <t>就移養成５７・地公体・人欠２・未計画２・期間超</t>
    <rPh sb="15" eb="16">
      <t>ミ</t>
    </rPh>
    <rPh sb="16" eb="18">
      <t>ケイカク</t>
    </rPh>
    <phoneticPr fontId="16"/>
  </si>
  <si>
    <t>就移養成１１・責欠１</t>
  </si>
  <si>
    <t>就移養成１１・地公体・責欠１</t>
    <rPh sb="7" eb="8">
      <t>チ</t>
    </rPh>
    <rPh sb="8" eb="9">
      <t>コウ</t>
    </rPh>
    <rPh sb="9" eb="10">
      <t>カラダ</t>
    </rPh>
    <phoneticPr fontId="16"/>
  </si>
  <si>
    <t>就移養成１１・責欠１・期間超</t>
  </si>
  <si>
    <t>標準利用期間超過減算</t>
    <phoneticPr fontId="1"/>
  </si>
  <si>
    <t>就移養成１１・地公体・責欠１・期間超</t>
    <rPh sb="7" eb="8">
      <t>チ</t>
    </rPh>
    <rPh sb="8" eb="9">
      <t>コウ</t>
    </rPh>
    <rPh sb="9" eb="10">
      <t>カラダ</t>
    </rPh>
    <phoneticPr fontId="16"/>
  </si>
  <si>
    <t>就移養成１２・責欠１</t>
  </si>
  <si>
    <t>就移養成１２・地公体・責欠１</t>
    <rPh sb="7" eb="8">
      <t>チ</t>
    </rPh>
    <rPh sb="8" eb="9">
      <t>コウ</t>
    </rPh>
    <rPh sb="9" eb="10">
      <t>カラダ</t>
    </rPh>
    <phoneticPr fontId="16"/>
  </si>
  <si>
    <t>就移養成１２・責欠１・期間超</t>
  </si>
  <si>
    <t>就移養成１２・地公体・責欠１・期間超</t>
    <rPh sb="7" eb="8">
      <t>チ</t>
    </rPh>
    <rPh sb="8" eb="9">
      <t>コウ</t>
    </rPh>
    <rPh sb="9" eb="10">
      <t>カラダ</t>
    </rPh>
    <phoneticPr fontId="16"/>
  </si>
  <si>
    <t>就移養成１３・責欠１</t>
  </si>
  <si>
    <t>就移養成１３・地公体・責欠１</t>
    <rPh sb="7" eb="8">
      <t>チ</t>
    </rPh>
    <rPh sb="8" eb="9">
      <t>コウ</t>
    </rPh>
    <rPh sb="9" eb="10">
      <t>カラダ</t>
    </rPh>
    <phoneticPr fontId="16"/>
  </si>
  <si>
    <t>就移養成１３・責欠１・期間超</t>
  </si>
  <si>
    <t>就移養成１３・地公体・責欠１・期間超</t>
    <rPh sb="7" eb="8">
      <t>チ</t>
    </rPh>
    <rPh sb="8" eb="9">
      <t>コウ</t>
    </rPh>
    <rPh sb="9" eb="10">
      <t>カラダ</t>
    </rPh>
    <phoneticPr fontId="16"/>
  </si>
  <si>
    <t>就移養成１４・責欠１</t>
  </si>
  <si>
    <t>就移養成１４・地公体・責欠１</t>
    <rPh sb="7" eb="8">
      <t>チ</t>
    </rPh>
    <rPh sb="8" eb="9">
      <t>コウ</t>
    </rPh>
    <rPh sb="9" eb="10">
      <t>カラダ</t>
    </rPh>
    <phoneticPr fontId="16"/>
  </si>
  <si>
    <t>就移養成１４・責欠１・期間超</t>
  </si>
  <si>
    <t>就移養成１４・地公体・責欠１・期間超</t>
    <rPh sb="7" eb="8">
      <t>チ</t>
    </rPh>
    <rPh sb="8" eb="9">
      <t>コウ</t>
    </rPh>
    <rPh sb="9" eb="10">
      <t>カラダ</t>
    </rPh>
    <phoneticPr fontId="16"/>
  </si>
  <si>
    <t>就移養成１５・責欠１</t>
  </si>
  <si>
    <t>就移養成１５・地公体・責欠１</t>
    <rPh sb="7" eb="8">
      <t>チ</t>
    </rPh>
    <rPh sb="8" eb="9">
      <t>コウ</t>
    </rPh>
    <rPh sb="9" eb="10">
      <t>カラダ</t>
    </rPh>
    <phoneticPr fontId="16"/>
  </si>
  <si>
    <t>就移養成１５・責欠１・期間超</t>
  </si>
  <si>
    <t>就移養成１５・地公体・責欠１・期間超</t>
    <rPh sb="7" eb="8">
      <t>チ</t>
    </rPh>
    <rPh sb="8" eb="9">
      <t>コウ</t>
    </rPh>
    <rPh sb="9" eb="10">
      <t>カラダ</t>
    </rPh>
    <phoneticPr fontId="16"/>
  </si>
  <si>
    <t>就移養成１６・責欠１</t>
  </si>
  <si>
    <t>就移養成１６・地公体・責欠１</t>
    <rPh sb="7" eb="8">
      <t>チ</t>
    </rPh>
    <rPh sb="8" eb="9">
      <t>コウ</t>
    </rPh>
    <rPh sb="9" eb="10">
      <t>カラダ</t>
    </rPh>
    <phoneticPr fontId="16"/>
  </si>
  <si>
    <t>就移養成１６・責欠１・期間超</t>
  </si>
  <si>
    <t>就移養成１６・地公体・責欠１・期間超</t>
    <rPh sb="7" eb="8">
      <t>チ</t>
    </rPh>
    <rPh sb="8" eb="9">
      <t>コウ</t>
    </rPh>
    <rPh sb="9" eb="10">
      <t>カラダ</t>
    </rPh>
    <phoneticPr fontId="16"/>
  </si>
  <si>
    <t>就移養成１７・責欠１</t>
  </si>
  <si>
    <t>就移養成１７・地公体・責欠１</t>
    <rPh sb="7" eb="8">
      <t>チ</t>
    </rPh>
    <rPh sb="8" eb="9">
      <t>コウ</t>
    </rPh>
    <rPh sb="9" eb="10">
      <t>カラダ</t>
    </rPh>
    <phoneticPr fontId="16"/>
  </si>
  <si>
    <t>就移養成１７・責欠１・期間超</t>
  </si>
  <si>
    <t>就移養成１７・地公体・責欠１・期間超</t>
    <rPh sb="7" eb="8">
      <t>チ</t>
    </rPh>
    <rPh sb="8" eb="9">
      <t>コウ</t>
    </rPh>
    <rPh sb="9" eb="10">
      <t>カラダ</t>
    </rPh>
    <phoneticPr fontId="16"/>
  </si>
  <si>
    <t>就移養成２１・責欠１</t>
  </si>
  <si>
    <t>就移養成２１・地公体・責欠１</t>
    <rPh sb="7" eb="8">
      <t>チ</t>
    </rPh>
    <rPh sb="8" eb="9">
      <t>コウ</t>
    </rPh>
    <rPh sb="9" eb="10">
      <t>カラダ</t>
    </rPh>
    <phoneticPr fontId="16"/>
  </si>
  <si>
    <t>就移養成２１・責欠１・期間超</t>
  </si>
  <si>
    <t>就移養成２１・地公体・責欠１・期間超</t>
    <rPh sb="7" eb="8">
      <t>チ</t>
    </rPh>
    <rPh sb="8" eb="9">
      <t>コウ</t>
    </rPh>
    <rPh sb="9" eb="10">
      <t>カラダ</t>
    </rPh>
    <phoneticPr fontId="16"/>
  </si>
  <si>
    <t>就移養成２２・責欠１</t>
  </si>
  <si>
    <t>就移養成２２・地公体・責欠１</t>
    <rPh sb="7" eb="8">
      <t>チ</t>
    </rPh>
    <rPh sb="8" eb="9">
      <t>コウ</t>
    </rPh>
    <rPh sb="9" eb="10">
      <t>カラダ</t>
    </rPh>
    <phoneticPr fontId="16"/>
  </si>
  <si>
    <t>就移養成２２・責欠１・期間超</t>
  </si>
  <si>
    <t>就移養成２２・地公体・責欠１・期間超</t>
    <rPh sb="7" eb="8">
      <t>チ</t>
    </rPh>
    <rPh sb="8" eb="9">
      <t>コウ</t>
    </rPh>
    <rPh sb="9" eb="10">
      <t>カラダ</t>
    </rPh>
    <phoneticPr fontId="16"/>
  </si>
  <si>
    <t>就移養成２３・責欠１</t>
  </si>
  <si>
    <t>就移養成２３・地公体・責欠１</t>
    <rPh sb="7" eb="8">
      <t>チ</t>
    </rPh>
    <rPh sb="8" eb="9">
      <t>コウ</t>
    </rPh>
    <rPh sb="9" eb="10">
      <t>カラダ</t>
    </rPh>
    <phoneticPr fontId="16"/>
  </si>
  <si>
    <t>就移養成２３・責欠１・期間超</t>
  </si>
  <si>
    <t>就移養成２３・地公体・責欠１・期間超</t>
    <rPh sb="7" eb="8">
      <t>チ</t>
    </rPh>
    <rPh sb="8" eb="9">
      <t>コウ</t>
    </rPh>
    <rPh sb="9" eb="10">
      <t>カラダ</t>
    </rPh>
    <phoneticPr fontId="16"/>
  </si>
  <si>
    <t>就移養成２４・責欠１</t>
  </si>
  <si>
    <t>就移養成２４・地公体・責欠１</t>
    <rPh sb="7" eb="8">
      <t>チ</t>
    </rPh>
    <rPh sb="8" eb="9">
      <t>コウ</t>
    </rPh>
    <rPh sb="9" eb="10">
      <t>カラダ</t>
    </rPh>
    <phoneticPr fontId="16"/>
  </si>
  <si>
    <t>就移養成２４・責欠１・期間超</t>
  </si>
  <si>
    <t>就移養成２４・地公体・責欠１・期間超</t>
    <rPh sb="7" eb="8">
      <t>チ</t>
    </rPh>
    <rPh sb="8" eb="9">
      <t>コウ</t>
    </rPh>
    <rPh sb="9" eb="10">
      <t>カラダ</t>
    </rPh>
    <phoneticPr fontId="16"/>
  </si>
  <si>
    <t>就移養成２５・責欠１</t>
  </si>
  <si>
    <t>就移養成２５・地公体・責欠１</t>
    <rPh sb="7" eb="8">
      <t>チ</t>
    </rPh>
    <rPh sb="8" eb="9">
      <t>コウ</t>
    </rPh>
    <rPh sb="9" eb="10">
      <t>カラダ</t>
    </rPh>
    <phoneticPr fontId="16"/>
  </si>
  <si>
    <t>就移養成２５・責欠１・期間超</t>
  </si>
  <si>
    <t>就移養成２５・地公体・責欠１・期間超</t>
    <rPh sb="7" eb="8">
      <t>チ</t>
    </rPh>
    <rPh sb="8" eb="9">
      <t>コウ</t>
    </rPh>
    <rPh sb="9" eb="10">
      <t>カラダ</t>
    </rPh>
    <phoneticPr fontId="16"/>
  </si>
  <si>
    <t>就移養成２６・責欠１</t>
  </si>
  <si>
    <t>就移養成２６・地公体・責欠１</t>
    <rPh sb="7" eb="8">
      <t>チ</t>
    </rPh>
    <rPh sb="8" eb="9">
      <t>コウ</t>
    </rPh>
    <rPh sb="9" eb="10">
      <t>カラダ</t>
    </rPh>
    <phoneticPr fontId="16"/>
  </si>
  <si>
    <t>就移養成２６・責欠１・期間超</t>
  </si>
  <si>
    <t>就移養成２６・地公体・責欠１・期間超</t>
    <rPh sb="7" eb="8">
      <t>チ</t>
    </rPh>
    <rPh sb="8" eb="9">
      <t>コウ</t>
    </rPh>
    <rPh sb="9" eb="10">
      <t>カラダ</t>
    </rPh>
    <phoneticPr fontId="16"/>
  </si>
  <si>
    <t>就移養成２７・責欠１</t>
  </si>
  <si>
    <t>就移養成２７・地公体・責欠１</t>
    <rPh sb="7" eb="8">
      <t>チ</t>
    </rPh>
    <rPh sb="8" eb="9">
      <t>コウ</t>
    </rPh>
    <rPh sb="9" eb="10">
      <t>カラダ</t>
    </rPh>
    <phoneticPr fontId="16"/>
  </si>
  <si>
    <t>就移養成２７・責欠１・期間超</t>
  </si>
  <si>
    <t>就移養成２７・地公体・責欠１・期間超</t>
    <rPh sb="7" eb="8">
      <t>チ</t>
    </rPh>
    <rPh sb="8" eb="9">
      <t>コウ</t>
    </rPh>
    <rPh sb="9" eb="10">
      <t>カラダ</t>
    </rPh>
    <phoneticPr fontId="16"/>
  </si>
  <si>
    <t>就移養成３１・責欠１</t>
  </si>
  <si>
    <t>就移養成３１・地公体・責欠１</t>
    <rPh sb="7" eb="8">
      <t>チ</t>
    </rPh>
    <rPh sb="8" eb="9">
      <t>コウ</t>
    </rPh>
    <rPh sb="9" eb="10">
      <t>カラダ</t>
    </rPh>
    <phoneticPr fontId="16"/>
  </si>
  <si>
    <t>就移養成３１・責欠１・期間超</t>
  </si>
  <si>
    <t>就移養成３１・地公体・責欠１・期間超</t>
    <rPh sb="7" eb="8">
      <t>チ</t>
    </rPh>
    <rPh sb="8" eb="9">
      <t>コウ</t>
    </rPh>
    <rPh sb="9" eb="10">
      <t>カラダ</t>
    </rPh>
    <phoneticPr fontId="16"/>
  </si>
  <si>
    <t>就移養成３２・責欠１</t>
  </si>
  <si>
    <t>就移養成３２・地公体・責欠１</t>
    <rPh sb="7" eb="8">
      <t>チ</t>
    </rPh>
    <rPh sb="8" eb="9">
      <t>コウ</t>
    </rPh>
    <rPh sb="9" eb="10">
      <t>カラダ</t>
    </rPh>
    <phoneticPr fontId="16"/>
  </si>
  <si>
    <t>就移養成３２・責欠１・期間超</t>
  </si>
  <si>
    <t>就移養成３２・地公体・責欠１・期間超</t>
    <rPh sb="7" eb="8">
      <t>チ</t>
    </rPh>
    <rPh sb="8" eb="9">
      <t>コウ</t>
    </rPh>
    <rPh sb="9" eb="10">
      <t>カラダ</t>
    </rPh>
    <phoneticPr fontId="16"/>
  </si>
  <si>
    <t>就移養成３３・責欠１</t>
  </si>
  <si>
    <t>就移養成３３・地公体・責欠１</t>
    <rPh sb="7" eb="8">
      <t>チ</t>
    </rPh>
    <rPh sb="8" eb="9">
      <t>コウ</t>
    </rPh>
    <rPh sb="9" eb="10">
      <t>カラダ</t>
    </rPh>
    <phoneticPr fontId="16"/>
  </si>
  <si>
    <t>就移養成３３・責欠１・期間超</t>
  </si>
  <si>
    <t>就移養成３３・地公体・責欠１・期間超</t>
    <rPh sb="7" eb="8">
      <t>チ</t>
    </rPh>
    <rPh sb="8" eb="9">
      <t>コウ</t>
    </rPh>
    <rPh sb="9" eb="10">
      <t>カラダ</t>
    </rPh>
    <phoneticPr fontId="16"/>
  </si>
  <si>
    <t>就移養成３４・責欠１</t>
  </si>
  <si>
    <t>就移養成３４・地公体・責欠１</t>
    <rPh sb="7" eb="8">
      <t>チ</t>
    </rPh>
    <rPh sb="8" eb="9">
      <t>コウ</t>
    </rPh>
    <rPh sb="9" eb="10">
      <t>カラダ</t>
    </rPh>
    <phoneticPr fontId="16"/>
  </si>
  <si>
    <t>就移養成３４・責欠１・期間超</t>
  </si>
  <si>
    <t>就移養成３４・地公体・責欠１・期間超</t>
    <rPh sb="7" eb="8">
      <t>チ</t>
    </rPh>
    <rPh sb="8" eb="9">
      <t>コウ</t>
    </rPh>
    <rPh sb="9" eb="10">
      <t>カラダ</t>
    </rPh>
    <phoneticPr fontId="16"/>
  </si>
  <si>
    <t>就移養成３５・責欠１</t>
  </si>
  <si>
    <t>就移養成３５・地公体・責欠１</t>
    <rPh sb="7" eb="8">
      <t>チ</t>
    </rPh>
    <rPh sb="8" eb="9">
      <t>コウ</t>
    </rPh>
    <rPh sb="9" eb="10">
      <t>カラダ</t>
    </rPh>
    <phoneticPr fontId="16"/>
  </si>
  <si>
    <t>就移養成３５・責欠１・期間超</t>
  </si>
  <si>
    <t>就移養成３５・地公体・責欠１・期間超</t>
    <rPh sb="7" eb="8">
      <t>チ</t>
    </rPh>
    <rPh sb="8" eb="9">
      <t>コウ</t>
    </rPh>
    <rPh sb="9" eb="10">
      <t>カラダ</t>
    </rPh>
    <phoneticPr fontId="16"/>
  </si>
  <si>
    <t>就移養成３６・責欠１</t>
  </si>
  <si>
    <t>就移養成３６・地公体・責欠１</t>
    <rPh sb="7" eb="8">
      <t>チ</t>
    </rPh>
    <rPh sb="8" eb="9">
      <t>コウ</t>
    </rPh>
    <rPh sb="9" eb="10">
      <t>カラダ</t>
    </rPh>
    <phoneticPr fontId="16"/>
  </si>
  <si>
    <t>就移養成３６・責欠１・期間超</t>
  </si>
  <si>
    <t>就移養成３６・地公体・責欠１・期間超</t>
    <rPh sb="7" eb="8">
      <t>チ</t>
    </rPh>
    <rPh sb="8" eb="9">
      <t>コウ</t>
    </rPh>
    <rPh sb="9" eb="10">
      <t>カラダ</t>
    </rPh>
    <phoneticPr fontId="16"/>
  </si>
  <si>
    <t>就移養成３７・責欠１</t>
  </si>
  <si>
    <t>就移養成３７・地公体・責欠１</t>
    <rPh sb="7" eb="8">
      <t>チ</t>
    </rPh>
    <rPh sb="8" eb="9">
      <t>コウ</t>
    </rPh>
    <rPh sb="9" eb="10">
      <t>カラダ</t>
    </rPh>
    <phoneticPr fontId="16"/>
  </si>
  <si>
    <t>就移養成３７・責欠１・期間超</t>
  </si>
  <si>
    <t>就移養成３７・地公体・責欠１・期間超</t>
    <rPh sb="7" eb="8">
      <t>チ</t>
    </rPh>
    <rPh sb="8" eb="9">
      <t>コウ</t>
    </rPh>
    <rPh sb="9" eb="10">
      <t>カラダ</t>
    </rPh>
    <phoneticPr fontId="16"/>
  </si>
  <si>
    <t>就移養成４１・責欠１</t>
  </si>
  <si>
    <t>就移養成４１・地公体・責欠１</t>
    <rPh sb="7" eb="8">
      <t>チ</t>
    </rPh>
    <rPh sb="8" eb="9">
      <t>コウ</t>
    </rPh>
    <rPh sb="9" eb="10">
      <t>カラダ</t>
    </rPh>
    <phoneticPr fontId="16"/>
  </si>
  <si>
    <t>就移養成４１・責欠１・期間超</t>
  </si>
  <si>
    <t>就移養成４１・地公体・責欠１・期間超</t>
    <rPh sb="7" eb="8">
      <t>チ</t>
    </rPh>
    <rPh sb="8" eb="9">
      <t>コウ</t>
    </rPh>
    <rPh sb="9" eb="10">
      <t>カラダ</t>
    </rPh>
    <phoneticPr fontId="16"/>
  </si>
  <si>
    <t>就移養成４２・責欠１</t>
  </si>
  <si>
    <t>就移養成４２・地公体・責欠１</t>
    <rPh sb="7" eb="8">
      <t>チ</t>
    </rPh>
    <rPh sb="8" eb="9">
      <t>コウ</t>
    </rPh>
    <rPh sb="9" eb="10">
      <t>カラダ</t>
    </rPh>
    <phoneticPr fontId="16"/>
  </si>
  <si>
    <t>就移養成４２・責欠１・期間超</t>
  </si>
  <si>
    <t>就移養成４２・地公体・責欠１・期間超</t>
    <rPh sb="7" eb="8">
      <t>チ</t>
    </rPh>
    <rPh sb="8" eb="9">
      <t>コウ</t>
    </rPh>
    <rPh sb="9" eb="10">
      <t>カラダ</t>
    </rPh>
    <phoneticPr fontId="16"/>
  </si>
  <si>
    <t>就移養成４３・責欠１</t>
  </si>
  <si>
    <t>就移養成４３・地公体・責欠１</t>
    <rPh sb="7" eb="8">
      <t>チ</t>
    </rPh>
    <rPh sb="8" eb="9">
      <t>コウ</t>
    </rPh>
    <rPh sb="9" eb="10">
      <t>カラダ</t>
    </rPh>
    <phoneticPr fontId="16"/>
  </si>
  <si>
    <t>就移養成４３・責欠１・期間超</t>
  </si>
  <si>
    <t>就移養成４３・地公体・責欠１・期間超</t>
    <rPh sb="7" eb="8">
      <t>チ</t>
    </rPh>
    <rPh sb="8" eb="9">
      <t>コウ</t>
    </rPh>
    <rPh sb="9" eb="10">
      <t>カラダ</t>
    </rPh>
    <phoneticPr fontId="16"/>
  </si>
  <si>
    <t>就移養成４４・責欠１</t>
  </si>
  <si>
    <t>就移養成４４・地公体・責欠１</t>
    <rPh sb="7" eb="8">
      <t>チ</t>
    </rPh>
    <rPh sb="8" eb="9">
      <t>コウ</t>
    </rPh>
    <rPh sb="9" eb="10">
      <t>カラダ</t>
    </rPh>
    <phoneticPr fontId="16"/>
  </si>
  <si>
    <t>就移養成４４・責欠１・期間超</t>
  </si>
  <si>
    <t>就移養成４４・地公体・責欠１・期間超</t>
    <rPh sb="7" eb="8">
      <t>チ</t>
    </rPh>
    <rPh sb="8" eb="9">
      <t>コウ</t>
    </rPh>
    <rPh sb="9" eb="10">
      <t>カラダ</t>
    </rPh>
    <phoneticPr fontId="16"/>
  </si>
  <si>
    <t>就移養成４５・責欠１</t>
  </si>
  <si>
    <t>就移養成４５・地公体・責欠１</t>
    <rPh sb="7" eb="8">
      <t>チ</t>
    </rPh>
    <rPh sb="8" eb="9">
      <t>コウ</t>
    </rPh>
    <rPh sb="9" eb="10">
      <t>カラダ</t>
    </rPh>
    <phoneticPr fontId="16"/>
  </si>
  <si>
    <t>就移養成４５・責欠１・期間超</t>
  </si>
  <si>
    <t>就移養成４５・地公体・責欠１・期間超</t>
    <rPh sb="7" eb="8">
      <t>チ</t>
    </rPh>
    <rPh sb="8" eb="9">
      <t>コウ</t>
    </rPh>
    <rPh sb="9" eb="10">
      <t>カラダ</t>
    </rPh>
    <phoneticPr fontId="16"/>
  </si>
  <si>
    <t>就移養成４６・責欠１</t>
  </si>
  <si>
    <t>就移養成４６・地公体・責欠１</t>
    <rPh sb="7" eb="8">
      <t>チ</t>
    </rPh>
    <rPh sb="8" eb="9">
      <t>コウ</t>
    </rPh>
    <rPh sb="9" eb="10">
      <t>カラダ</t>
    </rPh>
    <phoneticPr fontId="16"/>
  </si>
  <si>
    <t>就移養成４６・責欠１・期間超</t>
  </si>
  <si>
    <t>就移養成４６・地公体・責欠１・期間超</t>
    <rPh sb="7" eb="8">
      <t>チ</t>
    </rPh>
    <rPh sb="8" eb="9">
      <t>コウ</t>
    </rPh>
    <rPh sb="9" eb="10">
      <t>カラダ</t>
    </rPh>
    <phoneticPr fontId="16"/>
  </si>
  <si>
    <t>就移養成４７・責欠１</t>
  </si>
  <si>
    <t>就移養成４７・地公体・責欠１</t>
    <rPh sb="7" eb="8">
      <t>チ</t>
    </rPh>
    <rPh sb="8" eb="9">
      <t>コウ</t>
    </rPh>
    <rPh sb="9" eb="10">
      <t>カラダ</t>
    </rPh>
    <phoneticPr fontId="16"/>
  </si>
  <si>
    <t>就移養成４７・責欠１・期間超</t>
  </si>
  <si>
    <t>就移養成４７・地公体・責欠１・期間超</t>
    <rPh sb="7" eb="8">
      <t>チ</t>
    </rPh>
    <rPh sb="8" eb="9">
      <t>コウ</t>
    </rPh>
    <rPh sb="9" eb="10">
      <t>カラダ</t>
    </rPh>
    <phoneticPr fontId="16"/>
  </si>
  <si>
    <t>就移養成５１・責欠１</t>
  </si>
  <si>
    <t>就移養成５１・地公体・責欠１</t>
    <rPh sb="7" eb="8">
      <t>チ</t>
    </rPh>
    <rPh sb="8" eb="9">
      <t>コウ</t>
    </rPh>
    <rPh sb="9" eb="10">
      <t>カラダ</t>
    </rPh>
    <phoneticPr fontId="16"/>
  </si>
  <si>
    <t>就移養成５１・責欠１・期間超</t>
  </si>
  <si>
    <t>就移養成５１・地公体・責欠１・期間超</t>
    <rPh sb="7" eb="8">
      <t>チ</t>
    </rPh>
    <rPh sb="8" eb="9">
      <t>コウ</t>
    </rPh>
    <rPh sb="9" eb="10">
      <t>カラダ</t>
    </rPh>
    <phoneticPr fontId="16"/>
  </si>
  <si>
    <t>就移養成５２・責欠１</t>
  </si>
  <si>
    <t>就移養成５２・地公体・責欠１</t>
    <rPh sb="7" eb="8">
      <t>チ</t>
    </rPh>
    <rPh sb="8" eb="9">
      <t>コウ</t>
    </rPh>
    <rPh sb="9" eb="10">
      <t>カラダ</t>
    </rPh>
    <phoneticPr fontId="16"/>
  </si>
  <si>
    <t>就移養成５２・責欠１・期間超</t>
  </si>
  <si>
    <t>就移養成５２・地公体・責欠１・期間超</t>
    <rPh sb="7" eb="8">
      <t>チ</t>
    </rPh>
    <rPh sb="8" eb="9">
      <t>コウ</t>
    </rPh>
    <rPh sb="9" eb="10">
      <t>カラダ</t>
    </rPh>
    <phoneticPr fontId="16"/>
  </si>
  <si>
    <t>就移養成５３・責欠１</t>
  </si>
  <si>
    <t>就移養成５３・地公体・責欠１</t>
    <rPh sb="7" eb="8">
      <t>チ</t>
    </rPh>
    <rPh sb="8" eb="9">
      <t>コウ</t>
    </rPh>
    <rPh sb="9" eb="10">
      <t>カラダ</t>
    </rPh>
    <phoneticPr fontId="16"/>
  </si>
  <si>
    <t>就移養成５３・責欠１・期間超</t>
  </si>
  <si>
    <t>就移養成５３・地公体・責欠１・期間超</t>
    <rPh sb="7" eb="8">
      <t>チ</t>
    </rPh>
    <rPh sb="8" eb="9">
      <t>コウ</t>
    </rPh>
    <rPh sb="9" eb="10">
      <t>カラダ</t>
    </rPh>
    <phoneticPr fontId="16"/>
  </si>
  <si>
    <t>就移養成５４・責欠１</t>
  </si>
  <si>
    <t>就移養成５４・地公体・責欠１</t>
    <rPh sb="7" eb="8">
      <t>チ</t>
    </rPh>
    <rPh sb="8" eb="9">
      <t>コウ</t>
    </rPh>
    <rPh sb="9" eb="10">
      <t>カラダ</t>
    </rPh>
    <phoneticPr fontId="16"/>
  </si>
  <si>
    <t>就移養成５４・責欠１・期間超</t>
  </si>
  <si>
    <t>就移養成５４・地公体・責欠１・期間超</t>
    <rPh sb="7" eb="8">
      <t>チ</t>
    </rPh>
    <rPh sb="8" eb="9">
      <t>コウ</t>
    </rPh>
    <rPh sb="9" eb="10">
      <t>カラダ</t>
    </rPh>
    <phoneticPr fontId="16"/>
  </si>
  <si>
    <t>就移養成５５・責欠１</t>
  </si>
  <si>
    <t>就移養成５５・地公体・責欠１</t>
    <rPh sb="7" eb="8">
      <t>チ</t>
    </rPh>
    <rPh sb="8" eb="9">
      <t>コウ</t>
    </rPh>
    <rPh sb="9" eb="10">
      <t>カラダ</t>
    </rPh>
    <phoneticPr fontId="16"/>
  </si>
  <si>
    <t>就移養成５５・責欠１・期間超</t>
  </si>
  <si>
    <t>就移養成５５・地公体・責欠１・期間超</t>
    <rPh sb="7" eb="8">
      <t>チ</t>
    </rPh>
    <rPh sb="8" eb="9">
      <t>コウ</t>
    </rPh>
    <rPh sb="9" eb="10">
      <t>カラダ</t>
    </rPh>
    <phoneticPr fontId="16"/>
  </si>
  <si>
    <t>就移養成５６・責欠１</t>
  </si>
  <si>
    <t>就移養成５６・地公体・責欠１</t>
    <rPh sb="7" eb="8">
      <t>チ</t>
    </rPh>
    <rPh sb="8" eb="9">
      <t>コウ</t>
    </rPh>
    <rPh sb="9" eb="10">
      <t>カラダ</t>
    </rPh>
    <phoneticPr fontId="16"/>
  </si>
  <si>
    <t>就移養成５６・責欠１・期間超</t>
  </si>
  <si>
    <t>就移養成５６・地公体・責欠１・期間超</t>
    <rPh sb="7" eb="8">
      <t>チ</t>
    </rPh>
    <rPh sb="8" eb="9">
      <t>コウ</t>
    </rPh>
    <rPh sb="9" eb="10">
      <t>カラダ</t>
    </rPh>
    <phoneticPr fontId="16"/>
  </si>
  <si>
    <t>就移養成５７・責欠１</t>
  </si>
  <si>
    <t>就移養成５７・地公体・責欠１</t>
    <rPh sb="7" eb="8">
      <t>チ</t>
    </rPh>
    <rPh sb="8" eb="9">
      <t>コウ</t>
    </rPh>
    <rPh sb="9" eb="10">
      <t>カラダ</t>
    </rPh>
    <phoneticPr fontId="16"/>
  </si>
  <si>
    <t>就移養成５７・責欠１・期間超</t>
  </si>
  <si>
    <t>就移養成５７・地公体・責欠１・期間超</t>
    <rPh sb="7" eb="8">
      <t>チ</t>
    </rPh>
    <rPh sb="8" eb="9">
      <t>コウ</t>
    </rPh>
    <rPh sb="9" eb="10">
      <t>カラダ</t>
    </rPh>
    <phoneticPr fontId="16"/>
  </si>
  <si>
    <t>就移養成１１・責欠２</t>
  </si>
  <si>
    <t>5月以上連続し減算の場合</t>
    <phoneticPr fontId="16"/>
  </si>
  <si>
    <t>就移養成１１・地公体・責欠２</t>
    <rPh sb="7" eb="8">
      <t>チ</t>
    </rPh>
    <rPh sb="8" eb="9">
      <t>コウ</t>
    </rPh>
    <rPh sb="9" eb="10">
      <t>カラダ</t>
    </rPh>
    <phoneticPr fontId="16"/>
  </si>
  <si>
    <t>就移養成１１・責欠２・期間超</t>
  </si>
  <si>
    <t>就移養成１１・地公体・責欠２・期間超</t>
    <rPh sb="7" eb="8">
      <t>チ</t>
    </rPh>
    <rPh sb="8" eb="9">
      <t>コウ</t>
    </rPh>
    <rPh sb="9" eb="10">
      <t>カラダ</t>
    </rPh>
    <phoneticPr fontId="16"/>
  </si>
  <si>
    <t>就移養成１２・責欠２</t>
  </si>
  <si>
    <t>就移養成１２・地公体・責欠２</t>
    <rPh sb="7" eb="8">
      <t>チ</t>
    </rPh>
    <rPh sb="8" eb="9">
      <t>コウ</t>
    </rPh>
    <rPh sb="9" eb="10">
      <t>カラダ</t>
    </rPh>
    <phoneticPr fontId="16"/>
  </si>
  <si>
    <t>就移養成１２・責欠２・期間超</t>
  </si>
  <si>
    <t>就移養成１２・地公体・責欠２・期間超</t>
    <rPh sb="7" eb="8">
      <t>チ</t>
    </rPh>
    <rPh sb="8" eb="9">
      <t>コウ</t>
    </rPh>
    <rPh sb="9" eb="10">
      <t>カラダ</t>
    </rPh>
    <phoneticPr fontId="16"/>
  </si>
  <si>
    <t>就移養成１３・責欠２</t>
  </si>
  <si>
    <t>就移養成１３・地公体・責欠２</t>
    <rPh sb="7" eb="8">
      <t>チ</t>
    </rPh>
    <rPh sb="8" eb="9">
      <t>コウ</t>
    </rPh>
    <rPh sb="9" eb="10">
      <t>カラダ</t>
    </rPh>
    <phoneticPr fontId="16"/>
  </si>
  <si>
    <t>就移養成１３・責欠２・期間超</t>
  </si>
  <si>
    <t>就移養成１３・地公体・責欠２・期間超</t>
    <rPh sb="7" eb="8">
      <t>チ</t>
    </rPh>
    <rPh sb="8" eb="9">
      <t>コウ</t>
    </rPh>
    <rPh sb="9" eb="10">
      <t>カラダ</t>
    </rPh>
    <phoneticPr fontId="16"/>
  </si>
  <si>
    <t>就移養成１４・責欠２</t>
  </si>
  <si>
    <t>就移養成１４・地公体・責欠２</t>
    <rPh sb="7" eb="8">
      <t>チ</t>
    </rPh>
    <rPh sb="8" eb="9">
      <t>コウ</t>
    </rPh>
    <rPh sb="9" eb="10">
      <t>カラダ</t>
    </rPh>
    <phoneticPr fontId="16"/>
  </si>
  <si>
    <t>就移養成１４・責欠２・期間超</t>
  </si>
  <si>
    <t>就移養成１４・地公体・責欠２・期間超</t>
    <rPh sb="7" eb="8">
      <t>チ</t>
    </rPh>
    <rPh sb="8" eb="9">
      <t>コウ</t>
    </rPh>
    <rPh sb="9" eb="10">
      <t>カラダ</t>
    </rPh>
    <phoneticPr fontId="16"/>
  </si>
  <si>
    <t>就移養成１５・責欠２</t>
  </si>
  <si>
    <t>就移養成１５・地公体・責欠２</t>
    <rPh sb="7" eb="8">
      <t>チ</t>
    </rPh>
    <rPh sb="8" eb="9">
      <t>コウ</t>
    </rPh>
    <rPh sb="9" eb="10">
      <t>カラダ</t>
    </rPh>
    <phoneticPr fontId="16"/>
  </si>
  <si>
    <t>就移養成１５・責欠２・期間超</t>
  </si>
  <si>
    <t>就移養成１５・地公体・責欠２・期間超</t>
    <rPh sb="7" eb="8">
      <t>チ</t>
    </rPh>
    <rPh sb="8" eb="9">
      <t>コウ</t>
    </rPh>
    <rPh sb="9" eb="10">
      <t>カラダ</t>
    </rPh>
    <phoneticPr fontId="16"/>
  </si>
  <si>
    <t>就移養成１６・責欠２</t>
  </si>
  <si>
    <t>就移養成１６・地公体・責欠２</t>
    <rPh sb="7" eb="8">
      <t>チ</t>
    </rPh>
    <rPh sb="8" eb="9">
      <t>コウ</t>
    </rPh>
    <rPh sb="9" eb="10">
      <t>カラダ</t>
    </rPh>
    <phoneticPr fontId="16"/>
  </si>
  <si>
    <t>就移養成１６・責欠２・期間超</t>
  </si>
  <si>
    <t>就移養成１６・地公体・責欠２・期間超</t>
    <rPh sb="7" eb="8">
      <t>チ</t>
    </rPh>
    <rPh sb="8" eb="9">
      <t>コウ</t>
    </rPh>
    <rPh sb="9" eb="10">
      <t>カラダ</t>
    </rPh>
    <phoneticPr fontId="16"/>
  </si>
  <si>
    <t>就移養成１７・責欠２</t>
  </si>
  <si>
    <t>就移養成１７・地公体・責欠２</t>
    <rPh sb="7" eb="8">
      <t>チ</t>
    </rPh>
    <rPh sb="8" eb="9">
      <t>コウ</t>
    </rPh>
    <rPh sb="9" eb="10">
      <t>カラダ</t>
    </rPh>
    <phoneticPr fontId="16"/>
  </si>
  <si>
    <t>就移養成１７・責欠２・期間超</t>
  </si>
  <si>
    <t>就移養成１７・地公体・責欠２・期間超</t>
    <rPh sb="7" eb="8">
      <t>チ</t>
    </rPh>
    <rPh sb="8" eb="9">
      <t>コウ</t>
    </rPh>
    <rPh sb="9" eb="10">
      <t>カラダ</t>
    </rPh>
    <phoneticPr fontId="16"/>
  </si>
  <si>
    <t>就移養成２１・責欠２</t>
  </si>
  <si>
    <t>就移養成２１・地公体・責欠２</t>
    <rPh sb="7" eb="8">
      <t>チ</t>
    </rPh>
    <rPh sb="8" eb="9">
      <t>コウ</t>
    </rPh>
    <rPh sb="9" eb="10">
      <t>カラダ</t>
    </rPh>
    <phoneticPr fontId="16"/>
  </si>
  <si>
    <t>就移養成２１・責欠２・期間超</t>
  </si>
  <si>
    <t>就移養成２１・地公体・責欠２・期間超</t>
    <rPh sb="7" eb="8">
      <t>チ</t>
    </rPh>
    <rPh sb="8" eb="9">
      <t>コウ</t>
    </rPh>
    <rPh sb="9" eb="10">
      <t>カラダ</t>
    </rPh>
    <phoneticPr fontId="16"/>
  </si>
  <si>
    <t>就移養成２２・責欠２</t>
  </si>
  <si>
    <t>就移養成２２・地公体・責欠２</t>
    <rPh sb="7" eb="8">
      <t>チ</t>
    </rPh>
    <rPh sb="8" eb="9">
      <t>コウ</t>
    </rPh>
    <rPh sb="9" eb="10">
      <t>カラダ</t>
    </rPh>
    <phoneticPr fontId="16"/>
  </si>
  <si>
    <t>就移養成２２・責欠２・期間超</t>
  </si>
  <si>
    <t>就移養成２２・地公体・責欠２・期間超</t>
    <rPh sb="7" eb="8">
      <t>チ</t>
    </rPh>
    <rPh sb="8" eb="9">
      <t>コウ</t>
    </rPh>
    <rPh sb="9" eb="10">
      <t>カラダ</t>
    </rPh>
    <phoneticPr fontId="16"/>
  </si>
  <si>
    <t>就移養成２３・責欠２</t>
  </si>
  <si>
    <t>就移養成２３・地公体・責欠２</t>
    <rPh sb="7" eb="8">
      <t>チ</t>
    </rPh>
    <rPh sb="8" eb="9">
      <t>コウ</t>
    </rPh>
    <rPh sb="9" eb="10">
      <t>カラダ</t>
    </rPh>
    <phoneticPr fontId="16"/>
  </si>
  <si>
    <t>就移養成２３・責欠２・期間超</t>
  </si>
  <si>
    <t>就移養成２３・地公体・責欠２・期間超</t>
    <rPh sb="7" eb="8">
      <t>チ</t>
    </rPh>
    <rPh sb="8" eb="9">
      <t>コウ</t>
    </rPh>
    <rPh sb="9" eb="10">
      <t>カラダ</t>
    </rPh>
    <phoneticPr fontId="16"/>
  </si>
  <si>
    <t>就移養成２４・責欠２</t>
  </si>
  <si>
    <t>就移養成２４・地公体・責欠２</t>
    <rPh sb="7" eb="8">
      <t>チ</t>
    </rPh>
    <rPh sb="8" eb="9">
      <t>コウ</t>
    </rPh>
    <rPh sb="9" eb="10">
      <t>カラダ</t>
    </rPh>
    <phoneticPr fontId="16"/>
  </si>
  <si>
    <t>就移養成２４・責欠２・期間超</t>
  </si>
  <si>
    <t>就移養成２４・地公体・責欠２・期間超</t>
    <rPh sb="7" eb="8">
      <t>チ</t>
    </rPh>
    <rPh sb="8" eb="9">
      <t>コウ</t>
    </rPh>
    <rPh sb="9" eb="10">
      <t>カラダ</t>
    </rPh>
    <phoneticPr fontId="16"/>
  </si>
  <si>
    <t>就移養成２５・責欠２</t>
  </si>
  <si>
    <t>就移養成２５・地公体・責欠２</t>
    <rPh sb="7" eb="8">
      <t>チ</t>
    </rPh>
    <rPh sb="8" eb="9">
      <t>コウ</t>
    </rPh>
    <rPh sb="9" eb="10">
      <t>カラダ</t>
    </rPh>
    <phoneticPr fontId="16"/>
  </si>
  <si>
    <t>就移養成２５・責欠２・期間超</t>
  </si>
  <si>
    <t>就移養成２５・地公体・責欠２・期間超</t>
    <rPh sb="7" eb="8">
      <t>チ</t>
    </rPh>
    <rPh sb="8" eb="9">
      <t>コウ</t>
    </rPh>
    <rPh sb="9" eb="10">
      <t>カラダ</t>
    </rPh>
    <phoneticPr fontId="16"/>
  </si>
  <si>
    <t>就移養成２６・責欠２</t>
  </si>
  <si>
    <t>就移養成２６・地公体・責欠２</t>
    <rPh sb="7" eb="8">
      <t>チ</t>
    </rPh>
    <rPh sb="8" eb="9">
      <t>コウ</t>
    </rPh>
    <rPh sb="9" eb="10">
      <t>カラダ</t>
    </rPh>
    <phoneticPr fontId="16"/>
  </si>
  <si>
    <t>就移養成２６・責欠２・期間超</t>
  </si>
  <si>
    <t>就移養成２６・地公体・責欠２・期間超</t>
    <rPh sb="7" eb="8">
      <t>チ</t>
    </rPh>
    <rPh sb="8" eb="9">
      <t>コウ</t>
    </rPh>
    <rPh sb="9" eb="10">
      <t>カラダ</t>
    </rPh>
    <phoneticPr fontId="16"/>
  </si>
  <si>
    <t>就移養成２７・責欠２</t>
  </si>
  <si>
    <t>就移養成２７・地公体・責欠２</t>
    <rPh sb="7" eb="8">
      <t>チ</t>
    </rPh>
    <rPh sb="8" eb="9">
      <t>コウ</t>
    </rPh>
    <rPh sb="9" eb="10">
      <t>カラダ</t>
    </rPh>
    <phoneticPr fontId="16"/>
  </si>
  <si>
    <t>就移養成２７・責欠２・期間超</t>
  </si>
  <si>
    <t>就移養成２７・地公体・責欠２・期間超</t>
    <rPh sb="7" eb="8">
      <t>チ</t>
    </rPh>
    <rPh sb="8" eb="9">
      <t>コウ</t>
    </rPh>
    <rPh sb="9" eb="10">
      <t>カラダ</t>
    </rPh>
    <phoneticPr fontId="16"/>
  </si>
  <si>
    <t>就移養成３１・責欠２</t>
  </si>
  <si>
    <t>就移養成３１・地公体・責欠２</t>
    <rPh sb="7" eb="8">
      <t>チ</t>
    </rPh>
    <rPh sb="8" eb="9">
      <t>コウ</t>
    </rPh>
    <rPh sb="9" eb="10">
      <t>カラダ</t>
    </rPh>
    <phoneticPr fontId="16"/>
  </si>
  <si>
    <t>就移養成３１・責欠２・期間超</t>
  </si>
  <si>
    <t>就移養成３１・地公体・責欠２・期間超</t>
    <rPh sb="7" eb="8">
      <t>チ</t>
    </rPh>
    <rPh sb="8" eb="9">
      <t>コウ</t>
    </rPh>
    <rPh sb="9" eb="10">
      <t>カラダ</t>
    </rPh>
    <phoneticPr fontId="16"/>
  </si>
  <si>
    <t>就移養成３２・責欠２</t>
  </si>
  <si>
    <t>就移養成３２・地公体・責欠２</t>
    <rPh sb="7" eb="8">
      <t>チ</t>
    </rPh>
    <rPh sb="8" eb="9">
      <t>コウ</t>
    </rPh>
    <rPh sb="9" eb="10">
      <t>カラダ</t>
    </rPh>
    <phoneticPr fontId="16"/>
  </si>
  <si>
    <t>就移養成３２・責欠２・期間超</t>
  </si>
  <si>
    <t>就移養成３２・地公体・責欠２・期間超</t>
    <rPh sb="7" eb="8">
      <t>チ</t>
    </rPh>
    <rPh sb="8" eb="9">
      <t>コウ</t>
    </rPh>
    <rPh sb="9" eb="10">
      <t>カラダ</t>
    </rPh>
    <phoneticPr fontId="16"/>
  </si>
  <si>
    <t>就移養成３３・責欠２</t>
  </si>
  <si>
    <t>就移養成３３・地公体・責欠２</t>
    <rPh sb="7" eb="8">
      <t>チ</t>
    </rPh>
    <rPh sb="8" eb="9">
      <t>コウ</t>
    </rPh>
    <rPh sb="9" eb="10">
      <t>カラダ</t>
    </rPh>
    <phoneticPr fontId="16"/>
  </si>
  <si>
    <t>就移養成３３・責欠２・期間超</t>
  </si>
  <si>
    <t>就移養成３３・地公体・責欠２・期間超</t>
    <rPh sb="7" eb="8">
      <t>チ</t>
    </rPh>
    <rPh sb="8" eb="9">
      <t>コウ</t>
    </rPh>
    <rPh sb="9" eb="10">
      <t>カラダ</t>
    </rPh>
    <phoneticPr fontId="16"/>
  </si>
  <si>
    <t>就移養成３４・責欠２</t>
  </si>
  <si>
    <t>就移養成３４・地公体・責欠２</t>
    <rPh sb="7" eb="8">
      <t>チ</t>
    </rPh>
    <rPh sb="8" eb="9">
      <t>コウ</t>
    </rPh>
    <rPh sb="9" eb="10">
      <t>カラダ</t>
    </rPh>
    <phoneticPr fontId="16"/>
  </si>
  <si>
    <t>就移養成３４・責欠２・期間超</t>
  </si>
  <si>
    <t>就移養成３４・地公体・責欠２・期間超</t>
    <rPh sb="7" eb="8">
      <t>チ</t>
    </rPh>
    <rPh sb="8" eb="9">
      <t>コウ</t>
    </rPh>
    <rPh sb="9" eb="10">
      <t>カラダ</t>
    </rPh>
    <phoneticPr fontId="16"/>
  </si>
  <si>
    <t>就移養成３５・責欠２</t>
  </si>
  <si>
    <t>就移養成３５・地公体・責欠２</t>
    <rPh sb="7" eb="8">
      <t>チ</t>
    </rPh>
    <rPh sb="8" eb="9">
      <t>コウ</t>
    </rPh>
    <rPh sb="9" eb="10">
      <t>カラダ</t>
    </rPh>
    <phoneticPr fontId="16"/>
  </si>
  <si>
    <t>就移養成３５・責欠２・期間超</t>
  </si>
  <si>
    <t>就移養成３５・地公体・責欠２・期間超</t>
    <rPh sb="7" eb="8">
      <t>チ</t>
    </rPh>
    <rPh sb="8" eb="9">
      <t>コウ</t>
    </rPh>
    <rPh sb="9" eb="10">
      <t>カラダ</t>
    </rPh>
    <phoneticPr fontId="16"/>
  </si>
  <si>
    <t>就移養成３６・責欠２</t>
  </si>
  <si>
    <t>就移養成３６・地公体・責欠２</t>
    <rPh sb="7" eb="8">
      <t>チ</t>
    </rPh>
    <rPh sb="8" eb="9">
      <t>コウ</t>
    </rPh>
    <rPh sb="9" eb="10">
      <t>カラダ</t>
    </rPh>
    <phoneticPr fontId="16"/>
  </si>
  <si>
    <t>就移養成３６・責欠２・期間超</t>
  </si>
  <si>
    <t>就移養成３６・地公体・責欠２・期間超</t>
    <rPh sb="7" eb="8">
      <t>チ</t>
    </rPh>
    <rPh sb="8" eb="9">
      <t>コウ</t>
    </rPh>
    <rPh sb="9" eb="10">
      <t>カラダ</t>
    </rPh>
    <phoneticPr fontId="16"/>
  </si>
  <si>
    <t>就移養成３７・責欠２</t>
  </si>
  <si>
    <t>就移養成３７・地公体・責欠２</t>
    <rPh sb="7" eb="8">
      <t>チ</t>
    </rPh>
    <rPh sb="8" eb="9">
      <t>コウ</t>
    </rPh>
    <rPh sb="9" eb="10">
      <t>カラダ</t>
    </rPh>
    <phoneticPr fontId="16"/>
  </si>
  <si>
    <t>就移養成３７・責欠２・期間超</t>
  </si>
  <si>
    <t>就移養成３７・地公体・責欠２・期間超</t>
    <rPh sb="7" eb="8">
      <t>チ</t>
    </rPh>
    <rPh sb="8" eb="9">
      <t>コウ</t>
    </rPh>
    <rPh sb="9" eb="10">
      <t>カラダ</t>
    </rPh>
    <phoneticPr fontId="16"/>
  </si>
  <si>
    <t>就移養成４１・責欠２</t>
  </si>
  <si>
    <t>就移養成４１・地公体・責欠２</t>
    <rPh sb="7" eb="8">
      <t>チ</t>
    </rPh>
    <rPh sb="8" eb="9">
      <t>コウ</t>
    </rPh>
    <rPh sb="9" eb="10">
      <t>カラダ</t>
    </rPh>
    <phoneticPr fontId="16"/>
  </si>
  <si>
    <t>就移養成４１・責欠２・期間超</t>
  </si>
  <si>
    <t>就移養成４１・地公体・責欠２・期間超</t>
    <rPh sb="7" eb="8">
      <t>チ</t>
    </rPh>
    <rPh sb="8" eb="9">
      <t>コウ</t>
    </rPh>
    <rPh sb="9" eb="10">
      <t>カラダ</t>
    </rPh>
    <phoneticPr fontId="16"/>
  </si>
  <si>
    <t>就移養成４２・責欠２</t>
  </si>
  <si>
    <t>就移養成４２・地公体・責欠２</t>
    <rPh sb="7" eb="8">
      <t>チ</t>
    </rPh>
    <rPh sb="8" eb="9">
      <t>コウ</t>
    </rPh>
    <rPh sb="9" eb="10">
      <t>カラダ</t>
    </rPh>
    <phoneticPr fontId="16"/>
  </si>
  <si>
    <t>就移養成４２・責欠２・期間超</t>
  </si>
  <si>
    <t>就移養成４２・地公体・責欠２・期間超</t>
    <rPh sb="7" eb="8">
      <t>チ</t>
    </rPh>
    <rPh sb="8" eb="9">
      <t>コウ</t>
    </rPh>
    <rPh sb="9" eb="10">
      <t>カラダ</t>
    </rPh>
    <phoneticPr fontId="16"/>
  </si>
  <si>
    <t>就移養成４３・責欠２</t>
  </si>
  <si>
    <t>就移養成４３・地公体・責欠２</t>
    <rPh sb="7" eb="8">
      <t>チ</t>
    </rPh>
    <rPh sb="8" eb="9">
      <t>コウ</t>
    </rPh>
    <rPh sb="9" eb="10">
      <t>カラダ</t>
    </rPh>
    <phoneticPr fontId="16"/>
  </si>
  <si>
    <t>就移養成４３・責欠２・期間超</t>
  </si>
  <si>
    <t>就移養成４３・地公体・責欠２・期間超</t>
    <rPh sb="7" eb="8">
      <t>チ</t>
    </rPh>
    <rPh sb="8" eb="9">
      <t>コウ</t>
    </rPh>
    <rPh sb="9" eb="10">
      <t>カラダ</t>
    </rPh>
    <phoneticPr fontId="16"/>
  </si>
  <si>
    <t>就移養成４４・責欠２</t>
  </si>
  <si>
    <t>就移養成４４・地公体・責欠２</t>
    <rPh sb="7" eb="8">
      <t>チ</t>
    </rPh>
    <rPh sb="8" eb="9">
      <t>コウ</t>
    </rPh>
    <rPh sb="9" eb="10">
      <t>カラダ</t>
    </rPh>
    <phoneticPr fontId="16"/>
  </si>
  <si>
    <t>就移養成４４・責欠２・期間超</t>
  </si>
  <si>
    <t>就移養成４４・地公体・責欠２・期間超</t>
    <rPh sb="7" eb="8">
      <t>チ</t>
    </rPh>
    <rPh sb="8" eb="9">
      <t>コウ</t>
    </rPh>
    <rPh sb="9" eb="10">
      <t>カラダ</t>
    </rPh>
    <phoneticPr fontId="16"/>
  </si>
  <si>
    <t>就移養成４５・責欠２</t>
  </si>
  <si>
    <t>就移養成４５・地公体・責欠２</t>
    <rPh sb="7" eb="8">
      <t>チ</t>
    </rPh>
    <rPh sb="8" eb="9">
      <t>コウ</t>
    </rPh>
    <rPh sb="9" eb="10">
      <t>カラダ</t>
    </rPh>
    <phoneticPr fontId="16"/>
  </si>
  <si>
    <t>就移養成４５・責欠２・期間超</t>
  </si>
  <si>
    <t>就移養成４５・地公体・責欠２・期間超</t>
    <rPh sb="7" eb="8">
      <t>チ</t>
    </rPh>
    <rPh sb="8" eb="9">
      <t>コウ</t>
    </rPh>
    <rPh sb="9" eb="10">
      <t>カラダ</t>
    </rPh>
    <phoneticPr fontId="16"/>
  </si>
  <si>
    <t>就移養成４６・責欠２</t>
  </si>
  <si>
    <t>就移養成４６・地公体・責欠２</t>
    <rPh sb="7" eb="8">
      <t>チ</t>
    </rPh>
    <rPh sb="8" eb="9">
      <t>コウ</t>
    </rPh>
    <rPh sb="9" eb="10">
      <t>カラダ</t>
    </rPh>
    <phoneticPr fontId="16"/>
  </si>
  <si>
    <t>就移養成４６・責欠２・期間超</t>
  </si>
  <si>
    <t>就移養成４６・地公体・責欠２・期間超</t>
    <rPh sb="7" eb="8">
      <t>チ</t>
    </rPh>
    <rPh sb="8" eb="9">
      <t>コウ</t>
    </rPh>
    <rPh sb="9" eb="10">
      <t>カラダ</t>
    </rPh>
    <phoneticPr fontId="16"/>
  </si>
  <si>
    <t>就移養成４７・責欠２</t>
  </si>
  <si>
    <t>就移養成４７・地公体・責欠２</t>
    <rPh sb="7" eb="8">
      <t>チ</t>
    </rPh>
    <rPh sb="8" eb="9">
      <t>コウ</t>
    </rPh>
    <rPh sb="9" eb="10">
      <t>カラダ</t>
    </rPh>
    <phoneticPr fontId="16"/>
  </si>
  <si>
    <t>就移養成４７・責欠２・期間超</t>
  </si>
  <si>
    <t>就移養成４７・地公体・責欠２・期間超</t>
    <rPh sb="7" eb="8">
      <t>チ</t>
    </rPh>
    <rPh sb="8" eb="9">
      <t>コウ</t>
    </rPh>
    <rPh sb="9" eb="10">
      <t>カラダ</t>
    </rPh>
    <phoneticPr fontId="16"/>
  </si>
  <si>
    <t>就移養成５１・責欠２</t>
  </si>
  <si>
    <t>就移養成５１・地公体・責欠２</t>
    <rPh sb="7" eb="8">
      <t>チ</t>
    </rPh>
    <rPh sb="8" eb="9">
      <t>コウ</t>
    </rPh>
    <rPh sb="9" eb="10">
      <t>カラダ</t>
    </rPh>
    <phoneticPr fontId="16"/>
  </si>
  <si>
    <t>就移養成５１・責欠２・期間超</t>
  </si>
  <si>
    <t>就移養成５１・地公体・責欠２・期間超</t>
    <rPh sb="7" eb="8">
      <t>チ</t>
    </rPh>
    <rPh sb="8" eb="9">
      <t>コウ</t>
    </rPh>
    <rPh sb="9" eb="10">
      <t>カラダ</t>
    </rPh>
    <phoneticPr fontId="16"/>
  </si>
  <si>
    <t>就移養成５２・責欠２</t>
  </si>
  <si>
    <t>就移養成５２・地公体・責欠２</t>
    <rPh sb="7" eb="8">
      <t>チ</t>
    </rPh>
    <rPh sb="8" eb="9">
      <t>コウ</t>
    </rPh>
    <rPh sb="9" eb="10">
      <t>カラダ</t>
    </rPh>
    <phoneticPr fontId="16"/>
  </si>
  <si>
    <t>就移養成５２・責欠２・期間超</t>
  </si>
  <si>
    <t>就移養成５２・地公体・責欠２・期間超</t>
    <rPh sb="7" eb="8">
      <t>チ</t>
    </rPh>
    <rPh sb="8" eb="9">
      <t>コウ</t>
    </rPh>
    <rPh sb="9" eb="10">
      <t>カラダ</t>
    </rPh>
    <phoneticPr fontId="16"/>
  </si>
  <si>
    <t>就移養成５３・責欠２</t>
  </si>
  <si>
    <t>就移養成５３・地公体・責欠２</t>
    <rPh sb="7" eb="8">
      <t>チ</t>
    </rPh>
    <rPh sb="8" eb="9">
      <t>コウ</t>
    </rPh>
    <rPh sb="9" eb="10">
      <t>カラダ</t>
    </rPh>
    <phoneticPr fontId="16"/>
  </si>
  <si>
    <t>就移養成５３・責欠２・期間超</t>
  </si>
  <si>
    <t>就移養成５３・地公体・責欠２・期間超</t>
    <rPh sb="7" eb="8">
      <t>チ</t>
    </rPh>
    <rPh sb="8" eb="9">
      <t>コウ</t>
    </rPh>
    <rPh sb="9" eb="10">
      <t>カラダ</t>
    </rPh>
    <phoneticPr fontId="16"/>
  </si>
  <si>
    <t>就移養成５４・責欠２</t>
  </si>
  <si>
    <t>就移養成５４・地公体・責欠２</t>
    <rPh sb="7" eb="8">
      <t>チ</t>
    </rPh>
    <rPh sb="8" eb="9">
      <t>コウ</t>
    </rPh>
    <rPh sb="9" eb="10">
      <t>カラダ</t>
    </rPh>
    <phoneticPr fontId="16"/>
  </si>
  <si>
    <t>就移養成５４・責欠２・期間超</t>
  </si>
  <si>
    <t>就移養成５４・地公体・責欠２・期間超</t>
    <rPh sb="7" eb="8">
      <t>チ</t>
    </rPh>
    <rPh sb="8" eb="9">
      <t>コウ</t>
    </rPh>
    <rPh sb="9" eb="10">
      <t>カラダ</t>
    </rPh>
    <phoneticPr fontId="16"/>
  </si>
  <si>
    <t>就移養成５５・責欠２</t>
  </si>
  <si>
    <t>就移養成５５・地公体・責欠２</t>
    <rPh sb="7" eb="8">
      <t>チ</t>
    </rPh>
    <rPh sb="8" eb="9">
      <t>コウ</t>
    </rPh>
    <rPh sb="9" eb="10">
      <t>カラダ</t>
    </rPh>
    <phoneticPr fontId="16"/>
  </si>
  <si>
    <t>就移養成５５・責欠２・期間超</t>
  </si>
  <si>
    <t>就移養成５５・地公体・責欠２・期間超</t>
    <rPh sb="7" eb="8">
      <t>チ</t>
    </rPh>
    <rPh sb="8" eb="9">
      <t>コウ</t>
    </rPh>
    <rPh sb="9" eb="10">
      <t>カラダ</t>
    </rPh>
    <phoneticPr fontId="16"/>
  </si>
  <si>
    <t>就移養成５６・責欠２</t>
  </si>
  <si>
    <t>就移養成５６・地公体・責欠２</t>
    <rPh sb="7" eb="8">
      <t>チ</t>
    </rPh>
    <rPh sb="8" eb="9">
      <t>コウ</t>
    </rPh>
    <rPh sb="9" eb="10">
      <t>カラダ</t>
    </rPh>
    <phoneticPr fontId="16"/>
  </si>
  <si>
    <t>就移養成５６・責欠２・期間超</t>
  </si>
  <si>
    <t>就移養成５６・地公体・責欠２・期間超</t>
    <rPh sb="7" eb="8">
      <t>チ</t>
    </rPh>
    <rPh sb="8" eb="9">
      <t>コウ</t>
    </rPh>
    <rPh sb="9" eb="10">
      <t>カラダ</t>
    </rPh>
    <phoneticPr fontId="16"/>
  </si>
  <si>
    <t>就移養成５７・責欠２</t>
  </si>
  <si>
    <t>就移養成５７・地公体・責欠２</t>
    <rPh sb="7" eb="8">
      <t>チ</t>
    </rPh>
    <rPh sb="8" eb="9">
      <t>コウ</t>
    </rPh>
    <rPh sb="9" eb="10">
      <t>カラダ</t>
    </rPh>
    <phoneticPr fontId="16"/>
  </si>
  <si>
    <t>就移養成５７・責欠２・期間超</t>
  </si>
  <si>
    <t>就移養成５７・地公体・責欠２・期間超</t>
    <rPh sb="7" eb="8">
      <t>チ</t>
    </rPh>
    <rPh sb="8" eb="9">
      <t>コウ</t>
    </rPh>
    <rPh sb="9" eb="10">
      <t>カラダ</t>
    </rPh>
    <phoneticPr fontId="16"/>
  </si>
  <si>
    <t>６  生活介護サービスコード表</t>
    <phoneticPr fontId="8"/>
  </si>
  <si>
    <t>サービスコード</t>
  </si>
  <si>
    <t>サービス内容略称</t>
  </si>
  <si>
    <t>算定項目</t>
  </si>
  <si>
    <t>算定</t>
  </si>
  <si>
    <t>種類</t>
  </si>
  <si>
    <t>項目</t>
  </si>
  <si>
    <t>生活介護１６</t>
  </si>
  <si>
    <t>イ 
生活介護サービス費</t>
    <phoneticPr fontId="8"/>
  </si>
  <si>
    <t>（１）
定員２０人以下</t>
    <phoneticPr fontId="8"/>
  </si>
  <si>
    <t>（一）区分６</t>
  </si>
  <si>
    <t>生活介護１６・未計画１</t>
  </si>
  <si>
    <t>生活介護計画が作成されない場合</t>
    <phoneticPr fontId="8"/>
  </si>
  <si>
    <t>A001</t>
  </si>
  <si>
    <t>生活介護１６・未計画２</t>
  </si>
  <si>
    <t>生活介護１６・地公</t>
    <phoneticPr fontId="8"/>
  </si>
  <si>
    <t>地方公共団体が設置する指定生活介護事業所又は指定障害者支援施設の場合</t>
    <phoneticPr fontId="8"/>
  </si>
  <si>
    <t>生活介護１６・地公・未計画１</t>
  </si>
  <si>
    <t>A002</t>
  </si>
  <si>
    <t>生活介護１６・地公・未計画２</t>
  </si>
  <si>
    <t>生活介護１６・開減１</t>
    <phoneticPr fontId="8"/>
  </si>
  <si>
    <t>開所時間減算</t>
    <rPh sb="0" eb="1">
      <t>カイ</t>
    </rPh>
    <rPh sb="1" eb="2">
      <t>ショ</t>
    </rPh>
    <rPh sb="2" eb="4">
      <t>ジカン</t>
    </rPh>
    <rPh sb="4" eb="6">
      <t>ゲンサン</t>
    </rPh>
    <phoneticPr fontId="8"/>
  </si>
  <si>
    <t>開所時間が４時間未満</t>
    <phoneticPr fontId="8"/>
  </si>
  <si>
    <t>生活介護１６・未計画１・開減１</t>
  </si>
  <si>
    <t>A003</t>
  </si>
  <si>
    <t>生活介護１６・未計画２・開減１</t>
  </si>
  <si>
    <t>生活介護１６・地公・開減１</t>
  </si>
  <si>
    <t>生活介護１６・地公・未計画１・開減１</t>
  </si>
  <si>
    <t>A004</t>
  </si>
  <si>
    <t>生活介護１６・地公・未計画２・開減１</t>
  </si>
  <si>
    <t>生活介護１６・開減２</t>
    <phoneticPr fontId="8"/>
  </si>
  <si>
    <t>開所時間が４時間以上６時間未満</t>
    <phoneticPr fontId="8"/>
  </si>
  <si>
    <t>生活介護１６・未計画１・開減２</t>
  </si>
  <si>
    <t>A005</t>
  </si>
  <si>
    <t>生活介護１６・未計画２・開減２</t>
  </si>
  <si>
    <t>生活介護１６・地公・開減２</t>
  </si>
  <si>
    <t>生活介護１６・地公・未計画１・開減２</t>
  </si>
  <si>
    <t>A006</t>
    <phoneticPr fontId="8"/>
  </si>
  <si>
    <t>生活介護１６・地公・未計画２・開減２</t>
  </si>
  <si>
    <t>A007</t>
  </si>
  <si>
    <t>生活介護１６・短時間</t>
  </si>
  <si>
    <t>短時間利用減算</t>
    <rPh sb="0" eb="3">
      <t>タンジカン</t>
    </rPh>
    <rPh sb="3" eb="5">
      <t>リヨウ</t>
    </rPh>
    <rPh sb="5" eb="7">
      <t>ゲンサン</t>
    </rPh>
    <phoneticPr fontId="8"/>
  </si>
  <si>
    <t>利用時間5時間未満の利用者が全利用者の５０％以上</t>
    <phoneticPr fontId="8"/>
  </si>
  <si>
    <t>A008</t>
  </si>
  <si>
    <t>生活介護１６・未計画１・短時間</t>
  </si>
  <si>
    <t>A009</t>
  </si>
  <si>
    <t>生活介護１６・未計画２・短時間</t>
  </si>
  <si>
    <t>A010</t>
  </si>
  <si>
    <t>生活介護１６・地公・短時間</t>
  </si>
  <si>
    <t>A011</t>
  </si>
  <si>
    <t>生活介護１６・地公・未計画１・短時間</t>
  </si>
  <si>
    <t>A012</t>
  </si>
  <si>
    <t>生活介護１６・地公・未計画２・短時間</t>
  </si>
  <si>
    <t>生活介護１６・医減</t>
    <phoneticPr fontId="1"/>
  </si>
  <si>
    <t>医師配置がない場合</t>
    <phoneticPr fontId="8"/>
  </si>
  <si>
    <t>生活介護１６・未計画１・医減</t>
  </si>
  <si>
    <t>A013</t>
  </si>
  <si>
    <t>生活介護１６・未計画２・医減</t>
  </si>
  <si>
    <t>生活介護１６・地公・医減</t>
  </si>
  <si>
    <t>単位減算</t>
    <rPh sb="0" eb="2">
      <t>タンイ</t>
    </rPh>
    <phoneticPr fontId="8"/>
  </si>
  <si>
    <t>生活介護１６・地公・未計画１・医減</t>
  </si>
  <si>
    <t>A014</t>
  </si>
  <si>
    <t>生活介護１６・地公・未計画２・医減</t>
  </si>
  <si>
    <t>生活介護１６・開減１・医減</t>
  </si>
  <si>
    <t>生活介護１６・未計画１・開減１・医減</t>
  </si>
  <si>
    <t>A015</t>
  </si>
  <si>
    <t>生活介護１６・未計画２・開減１・医減</t>
  </si>
  <si>
    <t>生活介護１６・地公・開減１・医減</t>
  </si>
  <si>
    <t>生活介護１６・地公・未計画１・開減１・医減</t>
  </si>
  <si>
    <t>A016</t>
  </si>
  <si>
    <t>生活介護１６・地公・未計画２・開減１・医減</t>
  </si>
  <si>
    <t>生活介護１６・開減２・医減</t>
  </si>
  <si>
    <t>生活介護１６・未計画１・開減２・医減</t>
  </si>
  <si>
    <t>A017</t>
  </si>
  <si>
    <t>生活介護１６・未計画２・開減２・医減</t>
  </si>
  <si>
    <t>生活介護１６・地公・開減２・医減</t>
  </si>
  <si>
    <t>生活介護１６・地公・未計画１・開減２・医減</t>
  </si>
  <si>
    <t>A018</t>
  </si>
  <si>
    <t>生活介護１６・地公・未計画２・開減２・医減</t>
  </si>
  <si>
    <t>A019</t>
  </si>
  <si>
    <t>生活介護１６・短時間・医減</t>
  </si>
  <si>
    <t>A020</t>
  </si>
  <si>
    <t>生活介護１６・未計画１・短時間・医減</t>
  </si>
  <si>
    <t>A021</t>
  </si>
  <si>
    <t>生活介護１６・未計画２・短時間・医減</t>
  </si>
  <si>
    <t>A022</t>
  </si>
  <si>
    <t>生活介護１６・地公・短時間・医減</t>
  </si>
  <si>
    <t>A023</t>
  </si>
  <si>
    <t>生活介護１６・地公・未計画１・短時間・医減</t>
  </si>
  <si>
    <t>A024</t>
  </si>
  <si>
    <t>生活介護１６・地公・未計画２・短時間・医減</t>
  </si>
  <si>
    <t>生活介護１５</t>
  </si>
  <si>
    <t>（二）区分５</t>
  </si>
  <si>
    <t>生活介護１５・未計画１</t>
  </si>
  <si>
    <t>A073</t>
  </si>
  <si>
    <t>生活介護１５・未計画２</t>
  </si>
  <si>
    <t>生活介護１５・地公</t>
  </si>
  <si>
    <t>生活介護１５・地公・未計画１</t>
  </si>
  <si>
    <t>A074</t>
  </si>
  <si>
    <t>生活介護１５・地公・未計画２</t>
  </si>
  <si>
    <t>生活介護１５・開減１</t>
  </si>
  <si>
    <t>生活介護１５・未計画１・開減１</t>
  </si>
  <si>
    <t>A075</t>
  </si>
  <si>
    <t>生活介護１５・未計画２・開減１</t>
  </si>
  <si>
    <t>生活介護１５・地公・開減１</t>
  </si>
  <si>
    <t>生活介護１５・地公・未計画１・開減１</t>
  </si>
  <si>
    <t>A076</t>
  </si>
  <si>
    <t>生活介護１５・地公・未計画２・開減１</t>
  </si>
  <si>
    <t>生活介護１５・開減２</t>
  </si>
  <si>
    <t>生活介護１５・未計画１・開減２</t>
  </si>
  <si>
    <t>A077</t>
  </si>
  <si>
    <t>生活介護１５・未計画２・開減２</t>
  </si>
  <si>
    <t>生活介護１５・地公・開減２</t>
  </si>
  <si>
    <t>生活介護１５・地公・未計画１・開減２</t>
  </si>
  <si>
    <t>A078</t>
  </si>
  <si>
    <t>生活介護１５・地公・未計画２・開減２</t>
  </si>
  <si>
    <t>A079</t>
  </si>
  <si>
    <t>生活介護１５・短時間</t>
  </si>
  <si>
    <t>A080</t>
  </si>
  <si>
    <t>生活介護１５・未計画１・短時間</t>
  </si>
  <si>
    <t>A081</t>
  </si>
  <si>
    <t>生活介護１５・未計画２・短時間</t>
  </si>
  <si>
    <t>A082</t>
  </si>
  <si>
    <t>生活介護１５・地公・短時間</t>
  </si>
  <si>
    <t>A083</t>
  </si>
  <si>
    <t>生活介護１５・地公・未計画１・短時間</t>
  </si>
  <si>
    <t>A084</t>
  </si>
  <si>
    <t>生活介護１５・地公・未計画２・短時間</t>
  </si>
  <si>
    <t>生活介護１５・医減</t>
  </si>
  <si>
    <t>生活介護１５・未計画１・医減</t>
  </si>
  <si>
    <t>A085</t>
  </si>
  <si>
    <t>生活介護１５・未計画２・医減</t>
  </si>
  <si>
    <t>生活介護１５・地公・医減</t>
  </si>
  <si>
    <t>生活介護１５・地公・未計画１・医減</t>
  </si>
  <si>
    <t>A086</t>
  </si>
  <si>
    <t>生活介護１５・地公・未計画２・医減</t>
  </si>
  <si>
    <t>生活介護１５・開減１・医減</t>
  </si>
  <si>
    <t>生活介護１５・未計画１・開減１・医減</t>
  </si>
  <si>
    <t>A087</t>
  </si>
  <si>
    <t>生活介護１５・未計画２・開減１・医減</t>
  </si>
  <si>
    <t>生活介護１５・地公・開減１・医減</t>
  </si>
  <si>
    <t>生活介護１５・地公・未計画１・開減１・医減</t>
  </si>
  <si>
    <t>A088</t>
  </si>
  <si>
    <t>生活介護１５・地公・未計画２・開減１・医減</t>
  </si>
  <si>
    <t>生活介護１５・開減２・医減</t>
  </si>
  <si>
    <t>生活介護１５・未計画１・開減２・医減</t>
  </si>
  <si>
    <t>A089</t>
  </si>
  <si>
    <t>生活介護１５・未計画２・開減２・医減</t>
  </si>
  <si>
    <t>生活介護１５・地公・開減２・医減</t>
  </si>
  <si>
    <t>生活介護１５・地公・未計画１・開減２・医減</t>
  </si>
  <si>
    <t>A090</t>
  </si>
  <si>
    <t>生活介護１５・地公・未計画２・開減２・医減</t>
  </si>
  <si>
    <t>A091</t>
  </si>
  <si>
    <t>生活介護１５・短時間・医減</t>
  </si>
  <si>
    <t>A092</t>
  </si>
  <si>
    <t>生活介護１５・未計画１・短時間・医減</t>
  </si>
  <si>
    <t>A093</t>
  </si>
  <si>
    <t>生活介護１５・未計画２・短時間・医減</t>
  </si>
  <si>
    <t>A094</t>
  </si>
  <si>
    <t>生活介護１５・地公・短時間・医減</t>
  </si>
  <si>
    <t>A095</t>
  </si>
  <si>
    <t>生活介護１５・地公・未計画１・短時間・医減</t>
  </si>
  <si>
    <t>A096</t>
  </si>
  <si>
    <t>生活介護１５・地公・未計画２・短時間・医減</t>
  </si>
  <si>
    <t>生活介護１４</t>
  </si>
  <si>
    <t>（三）区分４</t>
  </si>
  <si>
    <t>生活介護１４・未計画１</t>
  </si>
  <si>
    <t>A145</t>
  </si>
  <si>
    <t>生活介護１４・未計画２</t>
  </si>
  <si>
    <t>生活介護１４・地公</t>
  </si>
  <si>
    <t>生活介護１４・地公・未計画１</t>
  </si>
  <si>
    <t>A146</t>
  </si>
  <si>
    <t>生活介護１４・地公・未計画２</t>
  </si>
  <si>
    <t>生活介護１４・開減１</t>
  </si>
  <si>
    <t>生活介護１４・未計画１・開減１</t>
  </si>
  <si>
    <t>A147</t>
  </si>
  <si>
    <t>生活介護１４・未計画２・開減１</t>
  </si>
  <si>
    <t>生活介護１４・地公・開減１</t>
  </si>
  <si>
    <t>生活介護１４・地公・未計画１・開減１</t>
  </si>
  <si>
    <t>A148</t>
  </si>
  <si>
    <t>生活介護１４・地公・未計画２・開減１</t>
  </si>
  <si>
    <t>生活介護１４・開減２</t>
  </si>
  <si>
    <t>生活介護１４・未計画１・開減２</t>
  </si>
  <si>
    <t>A149</t>
  </si>
  <si>
    <t>生活介護１４・未計画２・開減２</t>
  </si>
  <si>
    <t>生活介護１４・地公・開減２</t>
  </si>
  <si>
    <t>生活介護１４・地公・未計画１・開減２</t>
  </si>
  <si>
    <t>A150</t>
  </si>
  <si>
    <t>生活介護１４・地公・未計画２・開減２</t>
  </si>
  <si>
    <t>A151</t>
  </si>
  <si>
    <t>生活介護１４・短時間</t>
  </si>
  <si>
    <t>A152</t>
  </si>
  <si>
    <t>生活介護１４・未計画１・短時間</t>
  </si>
  <si>
    <t>A153</t>
  </si>
  <si>
    <t>生活介護１４・未計画２・短時間</t>
  </si>
  <si>
    <t>A154</t>
  </si>
  <si>
    <t>生活介護１４・地公・短時間</t>
  </si>
  <si>
    <t>A155</t>
  </si>
  <si>
    <t>生活介護１４・地公・未計画１・短時間</t>
  </si>
  <si>
    <t>A156</t>
  </si>
  <si>
    <t>生活介護１４・地公・未計画２・短時間</t>
  </si>
  <si>
    <t>生活介護１４・医減</t>
  </si>
  <si>
    <t>生活介護１４・未計画１・医減</t>
  </si>
  <si>
    <t>A157</t>
  </si>
  <si>
    <t>生活介護１４・未計画２・医減</t>
  </si>
  <si>
    <t>生活介護１４・地公・医減</t>
  </si>
  <si>
    <t>生活介護１４・地公・未計画１・医減</t>
  </si>
  <si>
    <t>A158</t>
  </si>
  <si>
    <t>生活介護１４・地公・未計画２・医減</t>
  </si>
  <si>
    <t>生活介護１４・開減１・医減</t>
  </si>
  <si>
    <t>生活介護１４・未計画１・開減１・医減</t>
  </si>
  <si>
    <t>A159</t>
  </si>
  <si>
    <t>生活介護１４・未計画２・開減１・医減</t>
  </si>
  <si>
    <t>生活介護１４・地公・開減１・医減</t>
  </si>
  <si>
    <t>生活介護１４・地公・未計画１・開減１・医減</t>
  </si>
  <si>
    <t>A160</t>
  </si>
  <si>
    <t>生活介護１４・地公・未計画２・開減１・医減</t>
  </si>
  <si>
    <t>生活介護１４・開減２・医減</t>
  </si>
  <si>
    <t>生活介護１４・未計画１・開減２・医減</t>
  </si>
  <si>
    <t>A161</t>
  </si>
  <si>
    <t>生活介護１４・未計画２・開減２・医減</t>
  </si>
  <si>
    <t>生活介護１４・地公・開減２・医減</t>
  </si>
  <si>
    <t>生活介護１４・地公・未計画１・開減２・医減</t>
  </si>
  <si>
    <t>A162</t>
  </si>
  <si>
    <t>生活介護１４・地公・未計画２・開減２・医減</t>
  </si>
  <si>
    <t>A163</t>
  </si>
  <si>
    <t>生活介護１４・短時間・医減</t>
  </si>
  <si>
    <t>A164</t>
  </si>
  <si>
    <t>生活介護１４・未計画１・短時間・医減</t>
  </si>
  <si>
    <t>A165</t>
  </si>
  <si>
    <t>生活介護１４・未計画２・短時間・医減</t>
  </si>
  <si>
    <t>A166</t>
  </si>
  <si>
    <t>生活介護１４・地公・短時間・医減</t>
  </si>
  <si>
    <t>A167</t>
  </si>
  <si>
    <t>生活介護１４・地公・未計画１・短時間・医減</t>
  </si>
  <si>
    <t>A168</t>
  </si>
  <si>
    <t>生活介護１４・地公・未計画２・短時間・医減</t>
  </si>
  <si>
    <t>生活介護１３</t>
  </si>
  <si>
    <t>（四）区分３</t>
  </si>
  <si>
    <t>生活介護１３・未計画１</t>
  </si>
  <si>
    <t>A217</t>
  </si>
  <si>
    <t>生活介護１３・未計画２</t>
  </si>
  <si>
    <t>生活介護１３・地公</t>
  </si>
  <si>
    <t>生活介護１３・地公・未計画１</t>
  </si>
  <si>
    <t>A218</t>
  </si>
  <si>
    <t>生活介護１３・地公・未計画２</t>
  </si>
  <si>
    <t>生活介護１３・開減１</t>
  </si>
  <si>
    <t>生活介護１３・未計画１・開減１</t>
  </si>
  <si>
    <t>A219</t>
  </si>
  <si>
    <t>生活介護１３・未計画２・開減１</t>
  </si>
  <si>
    <t>生活介護１３・地公・開減１</t>
  </si>
  <si>
    <t>生活介護１３・地公・未計画１・開減１</t>
  </si>
  <si>
    <t>A220</t>
  </si>
  <si>
    <t>生活介護１３・地公・未計画２・開減１</t>
  </si>
  <si>
    <t>生活介護１３・開減２</t>
  </si>
  <si>
    <t>生活介護１３・未計画１・開減２</t>
  </si>
  <si>
    <t>A221</t>
  </si>
  <si>
    <t>生活介護１３・未計画２・開減２</t>
  </si>
  <si>
    <t>生活介護１３・地公・開減２</t>
  </si>
  <si>
    <t>生活介護１３・地公・未計画１・開減２</t>
  </si>
  <si>
    <t>A222</t>
  </si>
  <si>
    <t>生活介護１３・地公・未計画２・開減２</t>
  </si>
  <si>
    <t>A223</t>
  </si>
  <si>
    <t>生活介護１３・短時間</t>
  </si>
  <si>
    <t>A224</t>
  </si>
  <si>
    <t>生活介護１３・未計画１・短時間</t>
  </si>
  <si>
    <t>A225</t>
  </si>
  <si>
    <t>生活介護１３・未計画２・短時間</t>
  </si>
  <si>
    <t>A226</t>
  </si>
  <si>
    <t>生活介護１３・地公・短時間</t>
  </si>
  <si>
    <t>A227</t>
  </si>
  <si>
    <t>生活介護１３・地公・未計画１・短時間</t>
  </si>
  <si>
    <t>A228</t>
  </si>
  <si>
    <t>生活介護１３・地公・未計画２・短時間</t>
  </si>
  <si>
    <t>生活介護１３・医減</t>
  </si>
  <si>
    <t>生活介護１３・未計画１・医減</t>
  </si>
  <si>
    <t>A229</t>
  </si>
  <si>
    <t>生活介護１３・未計画２・医減</t>
  </si>
  <si>
    <t>生活介護１３・地公・医減</t>
  </si>
  <si>
    <t>生活介護１３・地公・未計画１・医減</t>
  </si>
  <si>
    <t>A230</t>
  </si>
  <si>
    <t>生活介護１３・地公・未計画２・医減</t>
  </si>
  <si>
    <t>生活介護１３・開減１・医減</t>
  </si>
  <si>
    <t>生活介護１３・未計画１・開減１・医減</t>
  </si>
  <si>
    <t>A231</t>
  </si>
  <si>
    <t>生活介護１３・未計画２・開減１・医減</t>
  </si>
  <si>
    <t>生活介護１３・地公・開減１・医減</t>
  </si>
  <si>
    <t>生活介護１３・地公・未計画１・開減１・医減</t>
  </si>
  <si>
    <t>A232</t>
  </si>
  <si>
    <t>生活介護１３・地公・未計画２・開減１・医減</t>
  </si>
  <si>
    <t>生活介護１３・開減２・医減</t>
  </si>
  <si>
    <t>生活介護１３・未計画１・開減２・医減</t>
  </si>
  <si>
    <t>A233</t>
  </si>
  <si>
    <t>生活介護１３・未計画２・開減２・医減</t>
  </si>
  <si>
    <t>生活介護１３・地公・開減２・医減</t>
  </si>
  <si>
    <t>生活介護１３・地公・未計画１・開減２・医減</t>
  </si>
  <si>
    <t>A234</t>
  </si>
  <si>
    <t>生活介護１３・地公・未計画２・開減２・医減</t>
  </si>
  <si>
    <t>A235</t>
  </si>
  <si>
    <t>生活介護１３・短時間・医減</t>
  </si>
  <si>
    <t>A236</t>
  </si>
  <si>
    <t>生活介護１３・未計画１・短時間・医減</t>
  </si>
  <si>
    <t>A237</t>
  </si>
  <si>
    <t>生活介護１３・未計画２・短時間・医減</t>
  </si>
  <si>
    <t>A238</t>
  </si>
  <si>
    <t>生活介護１３・地公・短時間・医減</t>
  </si>
  <si>
    <t>A239</t>
  </si>
  <si>
    <t>生活介護１３・地公・未計画１・短時間・医減</t>
  </si>
  <si>
    <t>A240</t>
  </si>
  <si>
    <t>生活介護１３・地公・未計画２・短時間・医減</t>
  </si>
  <si>
    <t>生活介護１２</t>
  </si>
  <si>
    <t>（五）区分２以下</t>
    <phoneticPr fontId="8"/>
  </si>
  <si>
    <t>生活介護１２・未計画１</t>
  </si>
  <si>
    <t>A289</t>
  </si>
  <si>
    <t>生活介護１２・未計画２</t>
  </si>
  <si>
    <t>生活介護１２・地公</t>
  </si>
  <si>
    <t>生活介護１２・地公・未計画１</t>
  </si>
  <si>
    <t>A290</t>
  </si>
  <si>
    <t>生活介護１２・地公・未計画２</t>
  </si>
  <si>
    <t>生活介護１２・開減１</t>
  </si>
  <si>
    <t>生活介護１２・未計画１・開減１</t>
  </si>
  <si>
    <t>A291</t>
  </si>
  <si>
    <t>生活介護１２・未計画２・開減１</t>
  </si>
  <si>
    <t>生活介護１２・地公・開減１</t>
  </si>
  <si>
    <t>生活介護１２・地公・未計画１・開減１</t>
  </si>
  <si>
    <t>A292</t>
  </si>
  <si>
    <t>生活介護１２・地公・未計画２・開減１</t>
  </si>
  <si>
    <t>生活介護１２・開減２</t>
  </si>
  <si>
    <t>生活介護１２・未計画１・開減２</t>
  </si>
  <si>
    <t>A293</t>
  </si>
  <si>
    <t>生活介護１２・未計画２・開減２</t>
  </si>
  <si>
    <t>生活介護１２・地公・開減２</t>
  </si>
  <si>
    <t>生活介護１２・地公・未計画１・開減２</t>
  </si>
  <si>
    <t>A294</t>
  </si>
  <si>
    <t>生活介護１２・地公・未計画２・開減２</t>
  </si>
  <si>
    <t>A295</t>
  </si>
  <si>
    <t>生活介護１２・短時間</t>
  </si>
  <si>
    <t>A296</t>
  </si>
  <si>
    <t>生活介護１２・未計画１・短時間</t>
  </si>
  <si>
    <t>A297</t>
  </si>
  <si>
    <t>生活介護１２・未計画２・短時間</t>
  </si>
  <si>
    <t>A298</t>
  </si>
  <si>
    <t>生活介護１２・地公・短時間</t>
  </si>
  <si>
    <t>A299</t>
  </si>
  <si>
    <t>生活介護１２・地公・未計画１・短時間</t>
  </si>
  <si>
    <t>A300</t>
  </si>
  <si>
    <t>生活介護１２・地公・未計画２・短時間</t>
  </si>
  <si>
    <t>生活介護１２・医減</t>
  </si>
  <si>
    <t>生活介護１２・未計画１・医減</t>
  </si>
  <si>
    <t>A301</t>
  </si>
  <si>
    <t>生活介護１２・未計画２・医減</t>
  </si>
  <si>
    <t>生活介護１２・地公・医減</t>
  </si>
  <si>
    <t>生活介護１２・地公・未計画１・医減</t>
  </si>
  <si>
    <t>A302</t>
  </si>
  <si>
    <t>生活介護１２・地公・未計画２・医減</t>
  </si>
  <si>
    <t>生活介護１２・開減１・医減</t>
  </si>
  <si>
    <t>生活介護１２・未計画１・開減１・医減</t>
  </si>
  <si>
    <t>A303</t>
  </si>
  <si>
    <t>生活介護１２・未計画２・開減１・医減</t>
  </si>
  <si>
    <t>生活介護１２・地公・開減１・医減</t>
  </si>
  <si>
    <t>生活介護１２・地公・未計画１・開減１・医減</t>
  </si>
  <si>
    <t>A304</t>
  </si>
  <si>
    <t>生活介護１２・地公・未計画２・開減１・医減</t>
  </si>
  <si>
    <t>生活介護１２・開減２・医減</t>
  </si>
  <si>
    <t>生活介護１２・未計画１・開減２・医減</t>
  </si>
  <si>
    <t>A305</t>
  </si>
  <si>
    <t>生活介護１２・未計画２・開減２・医減</t>
  </si>
  <si>
    <t>生活介護１２・地公・開減２・医減</t>
  </si>
  <si>
    <t>生活介護１２・地公・未計画１・開減２・医減</t>
  </si>
  <si>
    <t>A306</t>
  </si>
  <si>
    <t>生活介護１２・地公・未計画２・開減２・医減</t>
  </si>
  <si>
    <t>A307</t>
  </si>
  <si>
    <t>生活介護１２・短時間・医減</t>
  </si>
  <si>
    <t>A308</t>
  </si>
  <si>
    <t>生活介護１２・未計画１・短時間・医減</t>
  </si>
  <si>
    <t>A309</t>
  </si>
  <si>
    <t>生活介護１２・未計画２・短時間・医減</t>
  </si>
  <si>
    <t>A310</t>
  </si>
  <si>
    <t>生活介護１２・地公・短時間・医減</t>
  </si>
  <si>
    <t>A311</t>
  </si>
  <si>
    <t>生活介護１２・地公・未計画１・短時間・医減</t>
  </si>
  <si>
    <t>A312</t>
  </si>
  <si>
    <t>生活介護１２・地公・未計画２・短時間・医減</t>
  </si>
  <si>
    <t>生活介護２６</t>
  </si>
  <si>
    <t>（２）
定員２１人以上４０人以下</t>
    <phoneticPr fontId="8"/>
  </si>
  <si>
    <t>生活介護２６・未計画１</t>
  </si>
  <si>
    <t>A361</t>
  </si>
  <si>
    <t>生活介護２６・未計画２</t>
  </si>
  <si>
    <t>生活介護２６・地公</t>
  </si>
  <si>
    <t>生活介護２６・地公・未計画１</t>
  </si>
  <si>
    <t>A362</t>
  </si>
  <si>
    <t>生活介護２６・地公・未計画２</t>
  </si>
  <si>
    <t>生活介護２６・開減１</t>
  </si>
  <si>
    <t>生活介護２６・未計画１・開減１</t>
  </si>
  <si>
    <t>A363</t>
  </si>
  <si>
    <t>生活介護２６・未計画２・開減１</t>
  </si>
  <si>
    <t>生活介護２６・地公・開減１</t>
  </si>
  <si>
    <t>生活介護２６・地公・未計画１・開減１</t>
  </si>
  <si>
    <t>A364</t>
  </si>
  <si>
    <t>生活介護２６・地公・未計画２・開減１</t>
  </si>
  <si>
    <t>生活介護２６・開減２</t>
  </si>
  <si>
    <t>生活介護２６・未計画１・開減２</t>
  </si>
  <si>
    <t>A365</t>
  </si>
  <si>
    <t>生活介護２６・未計画２・開減２</t>
  </si>
  <si>
    <t>生活介護２６・地公・開減２</t>
  </si>
  <si>
    <t>生活介護２６・地公・未計画１・開減２</t>
  </si>
  <si>
    <t>A366</t>
  </si>
  <si>
    <t>生活介護２６・地公・未計画２・開減２</t>
  </si>
  <si>
    <t>A367</t>
  </si>
  <si>
    <t>生活介護２６・短時間</t>
  </si>
  <si>
    <t>A368</t>
  </si>
  <si>
    <t>生活介護２６・未計画１・短時間</t>
  </si>
  <si>
    <t>A369</t>
  </si>
  <si>
    <t>生活介護２６・未計画２・短時間</t>
  </si>
  <si>
    <t>A370</t>
  </si>
  <si>
    <t>生活介護２６・地公・短時間</t>
  </si>
  <si>
    <t>A371</t>
  </si>
  <si>
    <t>生活介護２６・地公・未計画１・短時間</t>
  </si>
  <si>
    <t>A372</t>
  </si>
  <si>
    <t>生活介護２６・地公・未計画２・短時間</t>
  </si>
  <si>
    <t>生活介護２６・医減</t>
  </si>
  <si>
    <t>生活介護２６・未計画１・医減</t>
  </si>
  <si>
    <t>A373</t>
  </si>
  <si>
    <t>生活介護２６・未計画２・医減</t>
  </si>
  <si>
    <t>生活介護２６・地公・医減</t>
  </si>
  <si>
    <t>生活介護２６・地公・未計画１・医減</t>
  </si>
  <si>
    <t>A374</t>
  </si>
  <si>
    <t>生活介護２６・地公・未計画２・医減</t>
  </si>
  <si>
    <t>生活介護２６・開減１・医減</t>
  </si>
  <si>
    <t>生活介護２６・未計画１・開減１・医減</t>
  </si>
  <si>
    <t>A375</t>
  </si>
  <si>
    <t>生活介護２６・未計画２・開減１・医減</t>
  </si>
  <si>
    <t>生活介護２６・地公・開減１・医減</t>
  </si>
  <si>
    <t>生活介護２６・地公・未計画１・開減１・医減</t>
  </si>
  <si>
    <t>A376</t>
  </si>
  <si>
    <t>生活介護２６・地公・未計画２・開減１・医減</t>
  </si>
  <si>
    <t>生活介護２６・開減２・医減</t>
  </si>
  <si>
    <t>生活介護２６・未計画１・開減２・医減</t>
  </si>
  <si>
    <t>A377</t>
  </si>
  <si>
    <t>生活介護２６・未計画２・開減２・医減</t>
  </si>
  <si>
    <t>生活介護２６・地公・開減２・医減</t>
  </si>
  <si>
    <t>生活介護２６・地公・未計画１・開減２・医減</t>
  </si>
  <si>
    <t>A378</t>
  </si>
  <si>
    <t>生活介護２６・地公・未計画２・開減２・医減</t>
  </si>
  <si>
    <t>A379</t>
  </si>
  <si>
    <t>生活介護２６・短時間・医減</t>
  </si>
  <si>
    <t>A380</t>
  </si>
  <si>
    <t>生活介護２６・未計画１・短時間・医減</t>
  </si>
  <si>
    <t>A381</t>
  </si>
  <si>
    <t>生活介護２６・未計画２・短時間・医減</t>
  </si>
  <si>
    <t>A382</t>
  </si>
  <si>
    <t>生活介護２６・地公・短時間・医減</t>
  </si>
  <si>
    <t>A383</t>
  </si>
  <si>
    <t>生活介護２６・地公・未計画１・短時間・医減</t>
  </si>
  <si>
    <t>A384</t>
  </si>
  <si>
    <t>生活介護２６・地公・未計画２・短時間・医減</t>
  </si>
  <si>
    <t>生活介護２５</t>
  </si>
  <si>
    <t>生活介護２５・未計画１</t>
  </si>
  <si>
    <t>A433</t>
  </si>
  <si>
    <t>生活介護２５・未計画２</t>
  </si>
  <si>
    <t>生活介護２５・地公</t>
  </si>
  <si>
    <t>生活介護２５・地公・未計画１</t>
  </si>
  <si>
    <t>A434</t>
  </si>
  <si>
    <t>生活介護２５・地公・未計画２</t>
  </si>
  <si>
    <t>生活介護２５・開減１</t>
  </si>
  <si>
    <t>生活介護２５・未計画１・開減１</t>
  </si>
  <si>
    <t>A435</t>
  </si>
  <si>
    <t>生活介護２５・未計画２・開減１</t>
  </si>
  <si>
    <t>生活介護２５・地公・開減１</t>
  </si>
  <si>
    <t>生活介護２５・地公・未計画１・開減１</t>
  </si>
  <si>
    <t>A436</t>
  </si>
  <si>
    <t>生活介護２５・地公・未計画２・開減１</t>
  </si>
  <si>
    <t>生活介護２５・開減２</t>
  </si>
  <si>
    <t>生活介護２５・未計画１・開減２</t>
  </si>
  <si>
    <t>A437</t>
  </si>
  <si>
    <t>生活介護２５・未計画２・開減２</t>
  </si>
  <si>
    <t>生活介護２５・地公・開減２</t>
  </si>
  <si>
    <t>生活介護２５・地公・未計画１・開減２</t>
  </si>
  <si>
    <t>A438</t>
  </si>
  <si>
    <t>生活介護２５・地公・未計画２・開減２</t>
  </si>
  <si>
    <t>A439</t>
  </si>
  <si>
    <t>生活介護２５・短時間</t>
  </si>
  <si>
    <t>A440</t>
  </si>
  <si>
    <t>生活介護２５・未計画１・短時間</t>
  </si>
  <si>
    <t>A441</t>
  </si>
  <si>
    <t>生活介護２５・未計画２・短時間</t>
  </si>
  <si>
    <t>A442</t>
  </si>
  <si>
    <t>生活介護２５・地公・短時間</t>
  </si>
  <si>
    <t>A443</t>
  </si>
  <si>
    <t>生活介護２５・地公・未計画１・短時間</t>
  </si>
  <si>
    <t>A444</t>
  </si>
  <si>
    <t>生活介護２５・地公・未計画２・短時間</t>
  </si>
  <si>
    <t>生活介護２５・医減</t>
  </si>
  <si>
    <t>生活介護２５・未計画１・医減</t>
  </si>
  <si>
    <t>A445</t>
  </si>
  <si>
    <t>生活介護２５・未計画２・医減</t>
  </si>
  <si>
    <t>生活介護２５・地公・医減</t>
  </si>
  <si>
    <t>生活介護２５・地公・未計画１・医減</t>
  </si>
  <si>
    <t>A446</t>
  </si>
  <si>
    <t>生活介護２５・地公・未計画２・医減</t>
  </si>
  <si>
    <t>生活介護２５・開減１・医減</t>
  </si>
  <si>
    <t>生活介護２５・未計画１・開減１・医減</t>
  </si>
  <si>
    <t>A447</t>
  </si>
  <si>
    <t>生活介護２５・未計画２・開減１・医減</t>
  </si>
  <si>
    <t>生活介護２５・地公・開減１・医減</t>
  </si>
  <si>
    <t>生活介護２５・地公・未計画１・開減１・医減</t>
  </si>
  <si>
    <t>A448</t>
  </si>
  <si>
    <t>生活介護２５・地公・未計画２・開減１・医減</t>
  </si>
  <si>
    <t>生活介護２５・開減２・医減</t>
  </si>
  <si>
    <t>生活介護２５・未計画１・開減２・医減</t>
  </si>
  <si>
    <t>A449</t>
  </si>
  <si>
    <t>生活介護２５・未計画２・開減２・医減</t>
  </si>
  <si>
    <t>生活介護２５・地公・開減２・医減</t>
  </si>
  <si>
    <t>生活介護２５・地公・未計画１・開減２・医減</t>
  </si>
  <si>
    <t>A450</t>
  </si>
  <si>
    <t>生活介護２５・地公・未計画２・開減２・医減</t>
  </si>
  <si>
    <t>A451</t>
  </si>
  <si>
    <t>生活介護２５・短時間・医減</t>
  </si>
  <si>
    <t>A452</t>
  </si>
  <si>
    <t>生活介護２５・未計画１・短時間・医減</t>
  </si>
  <si>
    <t>A453</t>
  </si>
  <si>
    <t>生活介護２５・未計画２・短時間・医減</t>
  </si>
  <si>
    <t>A454</t>
  </si>
  <si>
    <t>生活介護２５・地公・短時間・医減</t>
  </si>
  <si>
    <t>A455</t>
  </si>
  <si>
    <t>生活介護２５・地公・未計画１・短時間・医減</t>
  </si>
  <si>
    <t>A456</t>
  </si>
  <si>
    <t>生活介護２５・地公・未計画２・短時間・医減</t>
  </si>
  <si>
    <t>生活介護２４</t>
  </si>
  <si>
    <t>生活介護２４・未計画１</t>
  </si>
  <si>
    <t>A505</t>
  </si>
  <si>
    <t>生活介護２４・未計画２</t>
  </si>
  <si>
    <t>生活介護２４・地公</t>
  </si>
  <si>
    <t>生活介護２４・地公・未計画１</t>
  </si>
  <si>
    <t>A506</t>
  </si>
  <si>
    <t>生活介護２４・地公・未計画２</t>
  </si>
  <si>
    <t>生活介護２４・開減１</t>
  </si>
  <si>
    <t>生活介護２４・未計画１・開減１</t>
  </si>
  <si>
    <t>A507</t>
  </si>
  <si>
    <t>生活介護２４・未計画２・開減１</t>
  </si>
  <si>
    <t>生活介護２４・地公・開減１</t>
  </si>
  <si>
    <t>生活介護２４・地公・未計画１・開減１</t>
  </si>
  <si>
    <t>A508</t>
  </si>
  <si>
    <t>生活介護２４・地公・未計画２・開減１</t>
  </si>
  <si>
    <t>生活介護２４・開減２</t>
  </si>
  <si>
    <t>生活介護２４・未計画１・開減２</t>
  </si>
  <si>
    <t>A509</t>
  </si>
  <si>
    <t>生活介護２４・未計画２・開減２</t>
  </si>
  <si>
    <t>生活介護２４・地公・開減２</t>
  </si>
  <si>
    <t>生活介護２４・地公・未計画１・開減２</t>
  </si>
  <si>
    <t>A510</t>
  </si>
  <si>
    <t>生活介護２４・地公・未計画２・開減２</t>
  </si>
  <si>
    <t>A511</t>
  </si>
  <si>
    <t>生活介護２４・短時間</t>
  </si>
  <si>
    <t>A512</t>
  </si>
  <si>
    <t>生活介護２４・未計画１・短時間</t>
  </si>
  <si>
    <t>A513</t>
  </si>
  <si>
    <t>生活介護２４・未計画２・短時間</t>
  </si>
  <si>
    <t>A514</t>
  </si>
  <si>
    <t>生活介護２４・地公・短時間</t>
  </si>
  <si>
    <t>A515</t>
  </si>
  <si>
    <t>生活介護２４・地公・未計画１・短時間</t>
  </si>
  <si>
    <t>A516</t>
  </si>
  <si>
    <t>生活介護２４・地公・未計画２・短時間</t>
  </si>
  <si>
    <t>生活介護２４・医減</t>
  </si>
  <si>
    <t>生活介護２４・未計画１・医減</t>
  </si>
  <si>
    <t>A517</t>
  </si>
  <si>
    <t>生活介護２４・未計画２・医減</t>
  </si>
  <si>
    <t>生活介護２４・地公・医減</t>
  </si>
  <si>
    <t>生活介護２４・地公・未計画１・医減</t>
  </si>
  <si>
    <t>A518</t>
  </si>
  <si>
    <t>生活介護２４・地公・未計画２・医減</t>
  </si>
  <si>
    <t>生活介護２４・開減１・医減</t>
  </si>
  <si>
    <t>生活介護２４・未計画１・開減１・医減</t>
  </si>
  <si>
    <t>A519</t>
  </si>
  <si>
    <t>生活介護２４・未計画２・開減１・医減</t>
  </si>
  <si>
    <t>生活介護２４・地公・開減１・医減</t>
  </si>
  <si>
    <t>生活介護２４・地公・未計画１・開減１・医減</t>
  </si>
  <si>
    <t>A520</t>
  </si>
  <si>
    <t>生活介護２４・地公・未計画２・開減１・医減</t>
  </si>
  <si>
    <t>生活介護２４・開減２・医減</t>
  </si>
  <si>
    <t>生活介護２４・未計画１・開減２・医減</t>
  </si>
  <si>
    <t>A521</t>
  </si>
  <si>
    <t>生活介護２４・未計画２・開減２・医減</t>
  </si>
  <si>
    <t>生活介護２４・地公・開減２・医減</t>
  </si>
  <si>
    <t>生活介護２４・地公・未計画１・開減２・医減</t>
  </si>
  <si>
    <t>A522</t>
  </si>
  <si>
    <t>生活介護２４・地公・未計画２・開減２・医減</t>
  </si>
  <si>
    <t>A523</t>
  </si>
  <si>
    <t>生活介護２４・短時間・医減</t>
  </si>
  <si>
    <t>A524</t>
  </si>
  <si>
    <t>生活介護２４・未計画１・短時間・医減</t>
  </si>
  <si>
    <t>A525</t>
  </si>
  <si>
    <t>生活介護２４・未計画２・短時間・医減</t>
  </si>
  <si>
    <t>A526</t>
  </si>
  <si>
    <t>生活介護２４・地公・短時間・医減</t>
  </si>
  <si>
    <t>A527</t>
  </si>
  <si>
    <t>生活介護２４・地公・未計画１・短時間・医減</t>
  </si>
  <si>
    <t>A528</t>
  </si>
  <si>
    <t>生活介護２４・地公・未計画２・短時間・医減</t>
  </si>
  <si>
    <t>生活介護２３</t>
  </si>
  <si>
    <t>生活介護２３・未計画１</t>
  </si>
  <si>
    <t>A577</t>
  </si>
  <si>
    <t>生活介護２３・未計画２</t>
  </si>
  <si>
    <t>生活介護２３・地公</t>
  </si>
  <si>
    <t>生活介護２３・地公・未計画１</t>
  </si>
  <si>
    <t>A578</t>
  </si>
  <si>
    <t>生活介護２３・地公・未計画２</t>
  </si>
  <si>
    <t>生活介護２３・開減１</t>
  </si>
  <si>
    <t>生活介護２３・未計画１・開減１</t>
  </si>
  <si>
    <t>A579</t>
  </si>
  <si>
    <t>生活介護２３・未計画２・開減１</t>
  </si>
  <si>
    <t>生活介護２３・地公・開減１</t>
  </si>
  <si>
    <t>生活介護２３・地公・未計画１・開減１</t>
  </si>
  <si>
    <t>A580</t>
  </si>
  <si>
    <t>生活介護２３・地公・未計画２・開減１</t>
  </si>
  <si>
    <t>生活介護２３・開減２</t>
  </si>
  <si>
    <t>生活介護２３・未計画１・開減２</t>
  </si>
  <si>
    <t>A581</t>
  </si>
  <si>
    <t>生活介護２３・未計画２・開減２</t>
  </si>
  <si>
    <t>生活介護２３・地公・開減２</t>
  </si>
  <si>
    <t>生活介護２３・地公・未計画１・開減２</t>
  </si>
  <si>
    <t>A582</t>
  </si>
  <si>
    <t>生活介護２３・地公・未計画２・開減２</t>
  </si>
  <si>
    <t>A583</t>
  </si>
  <si>
    <t>生活介護２３・短時間</t>
  </si>
  <si>
    <t>A584</t>
  </si>
  <si>
    <t>生活介護２３・未計画１・短時間</t>
  </si>
  <si>
    <t>A585</t>
  </si>
  <si>
    <t>生活介護２３・未計画２・短時間</t>
  </si>
  <si>
    <t>A586</t>
  </si>
  <si>
    <t>生活介護２３・地公・短時間</t>
  </si>
  <si>
    <t>A587</t>
  </si>
  <si>
    <t>生活介護２３・地公・未計画１・短時間</t>
  </si>
  <si>
    <t>A588</t>
  </si>
  <si>
    <t>生活介護２３・地公・未計画２・短時間</t>
  </si>
  <si>
    <t>生活介護２３・医減</t>
    <phoneticPr fontId="1"/>
  </si>
  <si>
    <t>生活介護２３・未計画１・医減</t>
  </si>
  <si>
    <t>A589</t>
  </si>
  <si>
    <t>生活介護２３・未計画２・医減</t>
  </si>
  <si>
    <t>生活介護２３・地公・医減</t>
  </si>
  <si>
    <t>生活介護２３・地公・未計画１・医減</t>
  </si>
  <si>
    <t>A590</t>
  </si>
  <si>
    <t>生活介護２３・地公・未計画２・医減</t>
  </si>
  <si>
    <t>生活介護２３・開減１・医減</t>
  </si>
  <si>
    <t>生活介護２３・未計画１・開減１・医減</t>
  </si>
  <si>
    <t>A591</t>
  </si>
  <si>
    <t>生活介護２３・未計画２・開減１・医減</t>
  </si>
  <si>
    <t>生活介護２３・地公・開減１・医減</t>
  </si>
  <si>
    <t>生活介護２３・地公・未計画１・開減１・医減</t>
  </si>
  <si>
    <t>A592</t>
  </si>
  <si>
    <t>生活介護２３・地公・未計画２・開減１・医減</t>
  </si>
  <si>
    <t>生活介護２３・開減２・医減</t>
  </si>
  <si>
    <t>生活介護２３・未計画１・開減２・医減</t>
  </si>
  <si>
    <t>A593</t>
  </si>
  <si>
    <t>生活介護２３・未計画２・開減２・医減</t>
  </si>
  <si>
    <t>生活介護２３・地公・開減２・医減</t>
  </si>
  <si>
    <t>生活介護２３・地公・未計画１・開減２・医減</t>
  </si>
  <si>
    <t>A594</t>
  </si>
  <si>
    <t>生活介護２３・地公・未計画２・開減２・医減</t>
  </si>
  <si>
    <t>A595</t>
  </si>
  <si>
    <t>生活介護２３・短時間・医減</t>
  </si>
  <si>
    <t>A596</t>
  </si>
  <si>
    <t>生活介護２３・未計画１・短時間・医減</t>
  </si>
  <si>
    <t>A597</t>
  </si>
  <si>
    <t>生活介護２３・未計画２・短時間・医減</t>
  </si>
  <si>
    <t>A598</t>
  </si>
  <si>
    <t>生活介護２３・地公・短時間・医減</t>
  </si>
  <si>
    <t>A599</t>
  </si>
  <si>
    <t>生活介護２３・地公・未計画１・短時間・医減</t>
  </si>
  <si>
    <t>A600</t>
  </si>
  <si>
    <t>生活介護２３・地公・未計画２・短時間・医減</t>
  </si>
  <si>
    <t>生活介護２２</t>
  </si>
  <si>
    <t>生活介護２２・未計画１</t>
  </si>
  <si>
    <t>A649</t>
  </si>
  <si>
    <t>生活介護２２・未計画２</t>
  </si>
  <si>
    <t>生活介護２２・地公</t>
  </si>
  <si>
    <t>生活介護２２・地公・未計画１</t>
  </si>
  <si>
    <t>A650</t>
  </si>
  <si>
    <t>生活介護２２・地公・未計画２</t>
  </si>
  <si>
    <t>生活介護２２・開減１</t>
  </si>
  <si>
    <t>生活介護２２・未計画１・開減１</t>
  </si>
  <si>
    <t>A651</t>
  </si>
  <si>
    <t>生活介護２２・未計画２・開減１</t>
  </si>
  <si>
    <t>生活介護２２・地公・開減１</t>
  </si>
  <si>
    <t>生活介護２２・地公・未計画１・開減１</t>
  </si>
  <si>
    <t>A652</t>
  </si>
  <si>
    <t>生活介護２２・地公・未計画２・開減１</t>
  </si>
  <si>
    <t>生活介護２２・開減２</t>
  </si>
  <si>
    <t>生活介護２２・未計画１・開減２</t>
  </si>
  <si>
    <t>A653</t>
  </si>
  <si>
    <t>生活介護２２・未計画２・開減２</t>
  </si>
  <si>
    <t>生活介護２２・地公・開減２</t>
  </si>
  <si>
    <t>生活介護２２・地公・未計画１・開減２</t>
  </si>
  <si>
    <t>A654</t>
  </si>
  <si>
    <t>生活介護２２・地公・未計画２・開減２</t>
  </si>
  <si>
    <t>A655</t>
  </si>
  <si>
    <t>生活介護２２・短時間</t>
  </si>
  <si>
    <t>A656</t>
  </si>
  <si>
    <t>生活介護２２・未計画１・短時間</t>
  </si>
  <si>
    <t>A657</t>
  </si>
  <si>
    <t>生活介護２２・未計画２・短時間</t>
  </si>
  <si>
    <t>A658</t>
  </si>
  <si>
    <t>生活介護２２・地公・短時間</t>
  </si>
  <si>
    <t>A659</t>
  </si>
  <si>
    <t>生活介護２２・地公・未計画１・短時間</t>
  </si>
  <si>
    <t>A660</t>
  </si>
  <si>
    <t>生活介護２２・地公・未計画２・短時間</t>
  </si>
  <si>
    <t>生活介護２２・医減</t>
  </si>
  <si>
    <t>生活介護２２・未計画１・医減</t>
  </si>
  <si>
    <t>A661</t>
  </si>
  <si>
    <t>生活介護２２・未計画２・医減</t>
  </si>
  <si>
    <t>生活介護２２・地公・医減</t>
  </si>
  <si>
    <t>生活介護２２・地公・未計画１・医減</t>
  </si>
  <si>
    <t>A662</t>
  </si>
  <si>
    <t>生活介護２２・地公・未計画２・医減</t>
  </si>
  <si>
    <t>生活介護２２・開減１・医減</t>
  </si>
  <si>
    <t>生活介護２２・未計画１・開減１・医減</t>
  </si>
  <si>
    <t>A663</t>
  </si>
  <si>
    <t>生活介護２２・未計画２・開減１・医減</t>
  </si>
  <si>
    <t>生活介護２２・地公・開減１・医減</t>
  </si>
  <si>
    <t>生活介護２２・地公・未計画１・開減１・医減</t>
  </si>
  <si>
    <t>A664</t>
  </si>
  <si>
    <t>生活介護２２・地公・未計画２・開減１・医減</t>
  </si>
  <si>
    <t>生活介護２２・開減２・医減</t>
  </si>
  <si>
    <t>生活介護２２・未計画１・開減２・医減</t>
  </si>
  <si>
    <t>A665</t>
  </si>
  <si>
    <t>生活介護２２・未計画２・開減２・医減</t>
  </si>
  <si>
    <t>生活介護２２・地公・開減２・医減</t>
  </si>
  <si>
    <t>生活介護２２・地公・未計画１・開減２・医減</t>
  </si>
  <si>
    <t>A666</t>
  </si>
  <si>
    <t>生活介護２２・地公・未計画２・開減２・医減</t>
  </si>
  <si>
    <t>A667</t>
  </si>
  <si>
    <t>生活介護２２・短時間・医減</t>
  </si>
  <si>
    <t>A668</t>
  </si>
  <si>
    <t>生活介護２２・未計画１・短時間・医減</t>
  </si>
  <si>
    <t>A669</t>
  </si>
  <si>
    <t>生活介護２２・未計画２・短時間・医減</t>
  </si>
  <si>
    <t>A670</t>
  </si>
  <si>
    <t>生活介護２２・地公・短時間・医減</t>
  </si>
  <si>
    <t>A671</t>
  </si>
  <si>
    <t>生活介護２２・地公・未計画１・短時間・医減</t>
  </si>
  <si>
    <t>A672</t>
  </si>
  <si>
    <t>生活介護２２・地公・未計画２・短時間・医減</t>
  </si>
  <si>
    <t>生活介護３６</t>
  </si>
  <si>
    <t>（３）
定員４１人以上６０人以下</t>
    <phoneticPr fontId="8"/>
  </si>
  <si>
    <t>生活介護３６・未計画１</t>
  </si>
  <si>
    <t>A721</t>
  </si>
  <si>
    <t>生活介護３６・未計画２</t>
  </si>
  <si>
    <t>生活介護３６・地公</t>
  </si>
  <si>
    <t>生活介護３６・地公・未計画１</t>
  </si>
  <si>
    <t>A722</t>
  </si>
  <si>
    <t>生活介護３６・地公・未計画２</t>
  </si>
  <si>
    <t>生活介護３６・開減１</t>
  </si>
  <si>
    <t>生活介護３６・未計画１・開減１</t>
  </si>
  <si>
    <t>A723</t>
  </si>
  <si>
    <t>生活介護３６・未計画２・開減１</t>
  </si>
  <si>
    <t>生活介護３６・地公・開減１</t>
  </si>
  <si>
    <t>生活介護３６・地公・未計画１・開減１</t>
  </si>
  <si>
    <t>A724</t>
  </si>
  <si>
    <t>生活介護３６・地公・未計画２・開減１</t>
  </si>
  <si>
    <t>生活介護３６・開減２</t>
  </si>
  <si>
    <t>生活介護３６・未計画１・開減２</t>
  </si>
  <si>
    <t>A725</t>
  </si>
  <si>
    <t>生活介護３６・未計画２・開減２</t>
  </si>
  <si>
    <t>生活介護３６・地公・開減２</t>
  </si>
  <si>
    <t>生活介護３６・地公・未計画１・開減２</t>
  </si>
  <si>
    <t>A726</t>
  </si>
  <si>
    <t>生活介護３６・地公・未計画２・開減２</t>
  </si>
  <si>
    <t>A727</t>
  </si>
  <si>
    <t>生活介護３６・短時間</t>
  </si>
  <si>
    <t>A728</t>
  </si>
  <si>
    <t>生活介護３６・未計画１・短時間</t>
  </si>
  <si>
    <t>A729</t>
  </si>
  <si>
    <t>生活介護３６・未計画２・短時間</t>
  </si>
  <si>
    <t>A730</t>
  </si>
  <si>
    <t>生活介護３６・地公・短時間</t>
  </si>
  <si>
    <t>A731</t>
  </si>
  <si>
    <t>生活介護３６・地公・未計画１・短時間</t>
  </si>
  <si>
    <t>A732</t>
  </si>
  <si>
    <t>生活介護３６・地公・未計画２・短時間</t>
  </si>
  <si>
    <t>生活介護３６・医減</t>
  </si>
  <si>
    <t>生活介護３６・未計画１・医減</t>
  </si>
  <si>
    <t>A733</t>
  </si>
  <si>
    <t>生活介護３６・未計画２・医減</t>
  </si>
  <si>
    <t>生活介護３６・地公・医減</t>
  </si>
  <si>
    <t>生活介護３６・地公・未計画１・医減</t>
  </si>
  <si>
    <t>A734</t>
  </si>
  <si>
    <t>生活介護３６・地公・未計画２・医減</t>
  </si>
  <si>
    <t>生活介護３６・開減１・医減</t>
  </si>
  <si>
    <t>生活介護３６・未計画１・開減１・医減</t>
  </si>
  <si>
    <t>A735</t>
  </si>
  <si>
    <t>生活介護３６・未計画２・開減１・医減</t>
  </si>
  <si>
    <t>生活介護３６・地公・開減１・医減</t>
  </si>
  <si>
    <t>生活介護３６・地公・未計画１・開減１・医減</t>
  </si>
  <si>
    <t>A736</t>
  </si>
  <si>
    <t>生活介護３６・地公・未計画２・開減１・医減</t>
  </si>
  <si>
    <t>生活介護３６・開減２・医減</t>
  </si>
  <si>
    <t>生活介護３６・未計画１・開減２・医減</t>
  </si>
  <si>
    <t>A737</t>
  </si>
  <si>
    <t>生活介護３６・未計画２・開減２・医減</t>
  </si>
  <si>
    <t>生活介護３６・地公・開減２・医減</t>
  </si>
  <si>
    <t>生活介護３６・地公・未計画１・開減２・医減</t>
  </si>
  <si>
    <t>A738</t>
  </si>
  <si>
    <t>生活介護３６・地公・未計画２・開減２・医減</t>
  </si>
  <si>
    <t>A739</t>
  </si>
  <si>
    <t>生活介護３６・短時間・医減</t>
  </si>
  <si>
    <t>A740</t>
  </si>
  <si>
    <t>生活介護３６・未計画１・短時間・医減</t>
  </si>
  <si>
    <t>A741</t>
  </si>
  <si>
    <t>生活介護３６・未計画２・短時間・医減</t>
  </si>
  <si>
    <t>A742</t>
  </si>
  <si>
    <t>生活介護３６・地公・短時間・医減</t>
  </si>
  <si>
    <t>A743</t>
  </si>
  <si>
    <t>生活介護３６・地公・未計画１・短時間・医減</t>
  </si>
  <si>
    <t>A744</t>
  </si>
  <si>
    <t>生活介護３６・地公・未計画２・短時間・医減</t>
  </si>
  <si>
    <t>生活介護３５</t>
  </si>
  <si>
    <t>生活介護３５・未計画１</t>
  </si>
  <si>
    <t>A793</t>
  </si>
  <si>
    <t>生活介護３５・未計画２</t>
  </si>
  <si>
    <t>生活介護３５・地公</t>
  </si>
  <si>
    <t>生活介護３５・地公・未計画１</t>
  </si>
  <si>
    <t>A794</t>
  </si>
  <si>
    <t>生活介護３５・地公・未計画２</t>
  </si>
  <si>
    <t>生活介護３５・開減１</t>
  </si>
  <si>
    <t>生活介護３５・未計画１・開減１</t>
  </si>
  <si>
    <t>A795</t>
  </si>
  <si>
    <t>生活介護３５・未計画２・開減１</t>
  </si>
  <si>
    <t>生活介護３５・地公・開減１</t>
  </si>
  <si>
    <t>生活介護３５・地公・未計画１・開減１</t>
  </si>
  <si>
    <t>A796</t>
  </si>
  <si>
    <t>生活介護３５・地公・未計画２・開減１</t>
  </si>
  <si>
    <t>生活介護３５・開減２</t>
  </si>
  <si>
    <t>生活介護３５・未計画１・開減２</t>
  </si>
  <si>
    <t>A797</t>
  </si>
  <si>
    <t>生活介護３５・未計画２・開減２</t>
  </si>
  <si>
    <t>生活介護３５・地公・開減２</t>
  </si>
  <si>
    <t>生活介護３５・地公・未計画１・開減２</t>
  </si>
  <si>
    <t>A798</t>
  </si>
  <si>
    <t>生活介護３５・地公・未計画２・開減２</t>
  </si>
  <si>
    <t>A799</t>
  </si>
  <si>
    <t>生活介護３５・短時間</t>
  </si>
  <si>
    <t>A800</t>
  </si>
  <si>
    <t>生活介護３５・未計画１・短時間</t>
  </si>
  <si>
    <t>A801</t>
  </si>
  <si>
    <t>生活介護３５・未計画２・短時間</t>
  </si>
  <si>
    <t>A802</t>
  </si>
  <si>
    <t>生活介護３５・地公・短時間</t>
  </si>
  <si>
    <t>A803</t>
  </si>
  <si>
    <t>生活介護３５・地公・未計画１・短時間</t>
  </si>
  <si>
    <t>A804</t>
  </si>
  <si>
    <t>生活介護３５・地公・未計画２・短時間</t>
  </si>
  <si>
    <t>生活介護３５・医減</t>
  </si>
  <si>
    <t>生活介護３５・未計画１・医減</t>
  </si>
  <si>
    <t>A805</t>
  </si>
  <si>
    <t>生活介護３５・未計画２・医減</t>
  </si>
  <si>
    <t>生活介護３５・地公・医減</t>
  </si>
  <si>
    <t>生活介護３５・地公・未計画１・医減</t>
  </si>
  <si>
    <t>A806</t>
  </si>
  <si>
    <t>生活介護３５・地公・未計画２・医減</t>
  </si>
  <si>
    <t>生活介護３５・開減１・医減</t>
  </si>
  <si>
    <t>生活介護３５・未計画１・開減１・医減</t>
  </si>
  <si>
    <t>A807</t>
  </si>
  <si>
    <t>生活介護３５・未計画２・開減１・医減</t>
  </si>
  <si>
    <t>生活介護３５・地公・開減１・医減</t>
  </si>
  <si>
    <t>生活介護３５・地公・未計画１・開減１・医減</t>
  </si>
  <si>
    <t>A808</t>
  </si>
  <si>
    <t>生活介護３５・地公・未計画２・開減１・医減</t>
  </si>
  <si>
    <t>生活介護３５・開減２・医減</t>
  </si>
  <si>
    <t>生活介護３５・未計画１・開減２・医減</t>
  </si>
  <si>
    <t>A809</t>
  </si>
  <si>
    <t>生活介護３５・未計画２・開減２・医減</t>
  </si>
  <si>
    <t>生活介護３５・地公・開減２・医減</t>
  </si>
  <si>
    <t>生活介護３５・地公・未計画１・開減２・医減</t>
  </si>
  <si>
    <t>A810</t>
  </si>
  <si>
    <t>生活介護３５・地公・未計画２・開減２・医減</t>
  </si>
  <si>
    <t>A811</t>
  </si>
  <si>
    <t>生活介護３５・短時間・医減</t>
  </si>
  <si>
    <t>A812</t>
  </si>
  <si>
    <t>生活介護３５・未計画１・短時間・医減</t>
  </si>
  <si>
    <t>A813</t>
  </si>
  <si>
    <t>生活介護３５・未計画２・短時間・医減</t>
  </si>
  <si>
    <t>A814</t>
  </si>
  <si>
    <t>生活介護３５・地公・短時間・医減</t>
  </si>
  <si>
    <t>A815</t>
  </si>
  <si>
    <t>生活介護３５・地公・未計画１・短時間・医減</t>
  </si>
  <si>
    <t>A816</t>
  </si>
  <si>
    <t>生活介護３５・地公・未計画２・短時間・医減</t>
  </si>
  <si>
    <t>生活介護３４</t>
  </si>
  <si>
    <t>生活介護３４・未計画１</t>
  </si>
  <si>
    <t>A865</t>
  </si>
  <si>
    <t>生活介護３４・未計画２</t>
  </si>
  <si>
    <t>生活介護３４・地公</t>
  </si>
  <si>
    <t>生活介護３４・地公・未計画１</t>
  </si>
  <si>
    <t>A866</t>
  </si>
  <si>
    <t>生活介護３４・地公・未計画２</t>
  </si>
  <si>
    <t>生活介護３４・開減１</t>
  </si>
  <si>
    <t>生活介護３４・未計画１・開減１</t>
  </si>
  <si>
    <t>A867</t>
  </si>
  <si>
    <t>生活介護３４・未計画２・開減１</t>
  </si>
  <si>
    <t>生活介護３４・地公・開減１</t>
  </si>
  <si>
    <t>生活介護３４・地公・未計画１・開減１</t>
  </si>
  <si>
    <t>A868</t>
  </si>
  <si>
    <t>生活介護３４・地公・未計画２・開減１</t>
  </si>
  <si>
    <t>生活介護３４・開減２</t>
  </si>
  <si>
    <t>生活介護３４・未計画１・開減２</t>
  </si>
  <si>
    <t>A869</t>
  </si>
  <si>
    <t>生活介護３４・未計画２・開減２</t>
  </si>
  <si>
    <t>生活介護３４・地公・開減２</t>
  </si>
  <si>
    <t>生活介護３４・地公・未計画１・開減２</t>
  </si>
  <si>
    <t>A870</t>
  </si>
  <si>
    <t>生活介護３４・地公・未計画２・開減２</t>
  </si>
  <si>
    <t>A871</t>
  </si>
  <si>
    <t>生活介護３４・短時間</t>
  </si>
  <si>
    <t>A872</t>
  </si>
  <si>
    <t>生活介護３４・未計画１・短時間</t>
  </si>
  <si>
    <t>A873</t>
  </si>
  <si>
    <t>生活介護３４・未計画２・短時間</t>
  </si>
  <si>
    <t>A874</t>
  </si>
  <si>
    <t>生活介護３４・地公・短時間</t>
  </si>
  <si>
    <t>A875</t>
  </si>
  <si>
    <t>生活介護３４・地公・未計画１・短時間</t>
  </si>
  <si>
    <t>A876</t>
  </si>
  <si>
    <t>生活介護３４・地公・未計画２・短時間</t>
  </si>
  <si>
    <t>生活介護３４・医減</t>
  </si>
  <si>
    <t>生活介護３４・未計画１・医減</t>
  </si>
  <si>
    <t>A877</t>
  </si>
  <si>
    <t>生活介護３４・未計画２・医減</t>
  </si>
  <si>
    <t>生活介護３４・地公・医減</t>
  </si>
  <si>
    <t>生活介護３４・地公・未計画１・医減</t>
  </si>
  <si>
    <t>A878</t>
  </si>
  <si>
    <t>生活介護３４・地公・未計画２・医減</t>
  </si>
  <si>
    <t>生活介護３４・開減１・医減</t>
  </si>
  <si>
    <t>生活介護３４・未計画１・開減１・医減</t>
  </si>
  <si>
    <t>A879</t>
  </si>
  <si>
    <t>生活介護３４・未計画２・開減１・医減</t>
  </si>
  <si>
    <t>生活介護３４・地公・開減１・医減</t>
  </si>
  <si>
    <t>生活介護３４・地公・未計画１・開減１・医減</t>
  </si>
  <si>
    <t>A880</t>
  </si>
  <si>
    <t>生活介護３４・地公・未計画２・開減１・医減</t>
  </si>
  <si>
    <t>生活介護３４・開減２・医減</t>
  </si>
  <si>
    <t>生活介護３４・未計画１・開減２・医減</t>
  </si>
  <si>
    <t>A881</t>
  </si>
  <si>
    <t>生活介護３４・未計画２・開減２・医減</t>
  </si>
  <si>
    <t>生活介護３４・地公・開減２・医減</t>
  </si>
  <si>
    <t>生活介護３４・地公・未計画１・開減２・医減</t>
  </si>
  <si>
    <t>A882</t>
  </si>
  <si>
    <t>生活介護３４・地公・未計画２・開減２・医減</t>
  </si>
  <si>
    <t>A883</t>
  </si>
  <si>
    <t>生活介護３４・短時間・医減</t>
  </si>
  <si>
    <t>A884</t>
  </si>
  <si>
    <t>生活介護３４・未計画１・短時間・医減</t>
  </si>
  <si>
    <t>A885</t>
  </si>
  <si>
    <t>生活介護３４・未計画２・短時間・医減</t>
  </si>
  <si>
    <t>A886</t>
  </si>
  <si>
    <t>生活介護３４・地公・短時間・医減</t>
  </si>
  <si>
    <t>A887</t>
  </si>
  <si>
    <t>生活介護３４・地公・未計画１・短時間・医減</t>
  </si>
  <si>
    <t>A888</t>
  </si>
  <si>
    <t>生活介護３４・地公・未計画２・短時間・医減</t>
  </si>
  <si>
    <t>生活介護３３</t>
  </si>
  <si>
    <t>生活介護３３・未計画１</t>
  </si>
  <si>
    <t>A937</t>
  </si>
  <si>
    <t>生活介護３３・未計画２</t>
  </si>
  <si>
    <t>生活介護３３・地公</t>
  </si>
  <si>
    <t>生活介護３３・地公・未計画１</t>
  </si>
  <si>
    <t>A938</t>
  </si>
  <si>
    <t>生活介護３３・地公・未計画２</t>
  </si>
  <si>
    <t>生活介護３３・開減１</t>
  </si>
  <si>
    <t>生活介護３３・未計画１・開減１</t>
  </si>
  <si>
    <t>A939</t>
  </si>
  <si>
    <t>生活介護３３・未計画２・開減１</t>
  </si>
  <si>
    <t>生活介護３３・地公・開減１</t>
  </si>
  <si>
    <t>生活介護３３・地公・未計画１・開減１</t>
  </si>
  <si>
    <t>A940</t>
  </si>
  <si>
    <t>生活介護３３・地公・未計画２・開減１</t>
  </si>
  <si>
    <t>生活介護３３・開減２</t>
  </si>
  <si>
    <t>生活介護３３・未計画１・開減２</t>
  </si>
  <si>
    <t>A941</t>
  </si>
  <si>
    <t>生活介護３３・未計画２・開減２</t>
  </si>
  <si>
    <t>生活介護３３・地公・開減２</t>
  </si>
  <si>
    <t>生活介護３３・地公・未計画１・開減２</t>
  </si>
  <si>
    <t>A942</t>
  </si>
  <si>
    <t>生活介護３３・地公・未計画２・開減２</t>
  </si>
  <si>
    <t>A943</t>
  </si>
  <si>
    <t>生活介護３３・短時間</t>
  </si>
  <si>
    <t>A944</t>
  </si>
  <si>
    <t>生活介護３３・未計画１・短時間</t>
  </si>
  <si>
    <t>A945</t>
  </si>
  <si>
    <t>生活介護３３・未計画２・短時間</t>
  </si>
  <si>
    <t>A946</t>
  </si>
  <si>
    <t>生活介護３３・地公・短時間</t>
  </si>
  <si>
    <t>A947</t>
  </si>
  <si>
    <t>生活介護３３・地公・未計画１・短時間</t>
  </si>
  <si>
    <t>A948</t>
  </si>
  <si>
    <t>生活介護３３・地公・未計画２・短時間</t>
  </si>
  <si>
    <t>生活介護３３・医減</t>
  </si>
  <si>
    <t>生活介護３３・未計画１・医減</t>
  </si>
  <si>
    <t>A949</t>
  </si>
  <si>
    <t>生活介護３３・未計画２・医減</t>
  </si>
  <si>
    <t>生活介護３３・地公・医減</t>
  </si>
  <si>
    <t>生活介護３３・地公・未計画１・医減</t>
  </si>
  <si>
    <t>A950</t>
  </si>
  <si>
    <t>生活介護３３・地公・未計画２・医減</t>
  </si>
  <si>
    <t>生活介護３３・開減１・医減</t>
  </si>
  <si>
    <t>生活介護３３・未計画１・開減１・医減</t>
  </si>
  <si>
    <t>A951</t>
  </si>
  <si>
    <t>生活介護３３・未計画２・開減１・医減</t>
  </si>
  <si>
    <t>生活介護３３・地公・開減１・医減</t>
  </si>
  <si>
    <t>生活介護３３・地公・未計画１・開減１・医減</t>
  </si>
  <si>
    <t>A952</t>
  </si>
  <si>
    <t>生活介護３３・地公・未計画２・開減１・医減</t>
  </si>
  <si>
    <t>生活介護３３・開減２・医減</t>
  </si>
  <si>
    <t>生活介護３３・未計画１・開減２・医減</t>
  </si>
  <si>
    <t>A953</t>
  </si>
  <si>
    <t>生活介護３３・未計画２・開減２・医減</t>
  </si>
  <si>
    <t>生活介護３３・地公・開減２・医減</t>
  </si>
  <si>
    <t>生活介護３３・地公・未計画１・開減２・医減</t>
  </si>
  <si>
    <t>A954</t>
  </si>
  <si>
    <t>生活介護３３・地公・未計画２・開減２・医減</t>
  </si>
  <si>
    <t>A955</t>
  </si>
  <si>
    <t>生活介護３３・短時間・医減</t>
  </si>
  <si>
    <t>A956</t>
  </si>
  <si>
    <t>生活介護３３・未計画１・短時間・医減</t>
  </si>
  <si>
    <t>A957</t>
  </si>
  <si>
    <t>生活介護３３・未計画２・短時間・医減</t>
  </si>
  <si>
    <t>A958</t>
  </si>
  <si>
    <t>生活介護３３・地公・短時間・医減</t>
  </si>
  <si>
    <t>A959</t>
  </si>
  <si>
    <t>生活介護３３・地公・未計画１・短時間・医減</t>
  </si>
  <si>
    <t>A960</t>
  </si>
  <si>
    <t>生活介護３３・地公・未計画２・短時間・医減</t>
  </si>
  <si>
    <t>生活介護３２</t>
  </si>
  <si>
    <t>生活介護３２・未計画１</t>
  </si>
  <si>
    <t>AA09</t>
  </si>
  <si>
    <t>生活介護３２・未計画２</t>
  </si>
  <si>
    <t>生活介護３２・地公</t>
  </si>
  <si>
    <t>生活介護３２・地公・未計画１</t>
  </si>
  <si>
    <t>AA10</t>
  </si>
  <si>
    <t>生活介護３２・地公・未計画２</t>
  </si>
  <si>
    <t>生活介護３２・開減１</t>
  </si>
  <si>
    <t>生活介護３２・未計画１・開減１</t>
  </si>
  <si>
    <t>AA11</t>
  </si>
  <si>
    <t>生活介護３２・未計画２・開減１</t>
  </si>
  <si>
    <t>生活介護３２・地公・開減１</t>
  </si>
  <si>
    <t>生活介護３２・地公・未計画１・開減１</t>
  </si>
  <si>
    <t>AA12</t>
  </si>
  <si>
    <t>生活介護３２・地公・未計画２・開減１</t>
  </si>
  <si>
    <t>生活介護３２・開減２</t>
  </si>
  <si>
    <t>生活介護３２・未計画１・開減２</t>
  </si>
  <si>
    <t>AA13</t>
  </si>
  <si>
    <t>生活介護３２・未計画２・開減２</t>
  </si>
  <si>
    <t>生活介護３２・地公・開減２</t>
  </si>
  <si>
    <t>生活介護３２・地公・未計画１・開減２</t>
  </si>
  <si>
    <t>AA14</t>
  </si>
  <si>
    <t>生活介護３２・地公・未計画２・開減２</t>
  </si>
  <si>
    <t>AA15</t>
  </si>
  <si>
    <t>生活介護３２・短時間</t>
  </si>
  <si>
    <t>AA16</t>
  </si>
  <si>
    <t>生活介護３２・未計画１・短時間</t>
  </si>
  <si>
    <t>AA17</t>
  </si>
  <si>
    <t>生活介護３２・未計画２・短時間</t>
  </si>
  <si>
    <t>AA18</t>
  </si>
  <si>
    <t>生活介護３２・地公・短時間</t>
  </si>
  <si>
    <t>AA19</t>
  </si>
  <si>
    <t>生活介護３２・地公・未計画１・短時間</t>
  </si>
  <si>
    <t>AA20</t>
  </si>
  <si>
    <t>生活介護３２・地公・未計画２・短時間</t>
  </si>
  <si>
    <t>生活介護３２・医減</t>
  </si>
  <si>
    <t>生活介護３２・未計画１・医減</t>
  </si>
  <si>
    <t>AA21</t>
  </si>
  <si>
    <t>生活介護３２・未計画２・医減</t>
  </si>
  <si>
    <t>生活介護３２・地公・医減</t>
  </si>
  <si>
    <t>生活介護３２・地公・未計画１・医減</t>
  </si>
  <si>
    <t>AA22</t>
  </si>
  <si>
    <t>生活介護３２・地公・未計画２・医減</t>
  </si>
  <si>
    <t>生活介護３２・開減１・医減</t>
  </si>
  <si>
    <t>生活介護３２・未計画１・開減１・医減</t>
  </si>
  <si>
    <t>AA23</t>
  </si>
  <si>
    <t>生活介護３２・未計画２・開減１・医減</t>
  </si>
  <si>
    <t>生活介護３２・地公・開減１・医減</t>
  </si>
  <si>
    <t>生活介護３２・地公・未計画１・開減１・医減</t>
  </si>
  <si>
    <t>AA24</t>
  </si>
  <si>
    <t>生活介護３２・地公・未計画２・開減１・医減</t>
  </si>
  <si>
    <t>生活介護３２・開減２・医減</t>
  </si>
  <si>
    <t>生活介護３２・未計画１・開減２・医減</t>
  </si>
  <si>
    <t>AA25</t>
  </si>
  <si>
    <t>生活介護３２・未計画２・開減２・医減</t>
  </si>
  <si>
    <t>生活介護３２・地公・開減２・医減</t>
  </si>
  <si>
    <t>生活介護３２・地公・未計画１・開減２・医減</t>
  </si>
  <si>
    <t>AA26</t>
  </si>
  <si>
    <t>生活介護３２・地公・未計画２・開減２・医減</t>
  </si>
  <si>
    <t>AA27</t>
  </si>
  <si>
    <t>生活介護３２・短時間・医減</t>
  </si>
  <si>
    <t>AA28</t>
  </si>
  <si>
    <t>生活介護３２・未計画１・短時間・医減</t>
  </si>
  <si>
    <t>AA29</t>
  </si>
  <si>
    <t>生活介護３２・未計画２・短時間・医減</t>
  </si>
  <si>
    <t>AA30</t>
  </si>
  <si>
    <t>生活介護３２・地公・短時間・医減</t>
  </si>
  <si>
    <t>AA31</t>
  </si>
  <si>
    <t>生活介護３２・地公・未計画１・短時間・医減</t>
  </si>
  <si>
    <t>AA32</t>
  </si>
  <si>
    <t>生活介護３２・地公・未計画２・短時間・医減</t>
  </si>
  <si>
    <t>生活介護４６</t>
  </si>
  <si>
    <t>（４）定員６１人以上８０人以下</t>
    <phoneticPr fontId="8"/>
  </si>
  <si>
    <t>生活介護４６・未計画１</t>
  </si>
  <si>
    <t>AA81</t>
  </si>
  <si>
    <t>生活介護４６・未計画２</t>
  </si>
  <si>
    <t>生活介護４６・地公</t>
  </si>
  <si>
    <t>生活介護４６・地公・未計画１</t>
  </si>
  <si>
    <t>AA82</t>
  </si>
  <si>
    <t>生活介護４６・地公・未計画２</t>
  </si>
  <si>
    <t>生活介護４６・開減１</t>
  </si>
  <si>
    <t>生活介護４６・未計画１・開減１</t>
  </si>
  <si>
    <t>AA83</t>
  </si>
  <si>
    <t>生活介護４６・未計画２・開減１</t>
  </si>
  <si>
    <t>生活介護４６・地公・開減１</t>
  </si>
  <si>
    <t>生活介護４６・地公・未計画１・開減１</t>
  </si>
  <si>
    <t>AA84</t>
  </si>
  <si>
    <t>生活介護４６・地公・未計画２・開減１</t>
  </si>
  <si>
    <t>生活介護４６・開減２</t>
  </si>
  <si>
    <t>生活介護４６・未計画１・開減２</t>
  </si>
  <si>
    <t>AA85</t>
  </si>
  <si>
    <t>生活介護４６・未計画２・開減２</t>
  </si>
  <si>
    <t>生活介護４６・地公・開減２</t>
  </si>
  <si>
    <t>生活介護４６・地公・未計画１・開減２</t>
  </si>
  <si>
    <t>AA86</t>
  </si>
  <si>
    <t>生活介護４６・地公・未計画２・開減２</t>
  </si>
  <si>
    <t>AA87</t>
  </si>
  <si>
    <t>生活介護４６・短時間</t>
  </si>
  <si>
    <t>AA88</t>
  </si>
  <si>
    <t>生活介護４６・未計画１・短時間</t>
  </si>
  <si>
    <t>AA89</t>
  </si>
  <si>
    <t>生活介護４６・未計画２・短時間</t>
  </si>
  <si>
    <t>AA90</t>
  </si>
  <si>
    <t>生活介護４６・地公・短時間</t>
  </si>
  <si>
    <t>AA91</t>
  </si>
  <si>
    <t>生活介護４６・地公・未計画１・短時間</t>
  </si>
  <si>
    <t>AA92</t>
  </si>
  <si>
    <t>生活介護４６・地公・未計画２・短時間</t>
  </si>
  <si>
    <t>生活介護４６・医減</t>
  </si>
  <si>
    <t>生活介護４６・未計画１・医減</t>
  </si>
  <si>
    <t>AA93</t>
  </si>
  <si>
    <t>生活介護４６・未計画２・医減</t>
  </si>
  <si>
    <t>生活介護４６・地公・医減</t>
  </si>
  <si>
    <t>生活介護４６・地公・未計画１・医減</t>
  </si>
  <si>
    <t>AA94</t>
  </si>
  <si>
    <t>生活介護４６・地公・未計画２・医減</t>
  </si>
  <si>
    <t>生活介護４６・開減１・医減</t>
  </si>
  <si>
    <t>生活介護４６・未計画１・開減１・医減</t>
  </si>
  <si>
    <t>AA95</t>
  </si>
  <si>
    <t>生活介護４６・未計画２・開減１・医減</t>
  </si>
  <si>
    <t>生活介護４６・地公・開減１・医減</t>
  </si>
  <si>
    <t>生活介護４６・地公・未計画１・開減１・医減</t>
  </si>
  <si>
    <t>AA96</t>
  </si>
  <si>
    <t>生活介護４６・地公・未計画２・開減１・医減</t>
  </si>
  <si>
    <t>生活介護４６・開減２・医減</t>
  </si>
  <si>
    <t>生活介護４６・未計画１・開減２・医減</t>
  </si>
  <si>
    <t>AA97</t>
  </si>
  <si>
    <t>生活介護４６・未計画２・開減２・医減</t>
  </si>
  <si>
    <t>生活介護４６・地公・開減２・医減</t>
  </si>
  <si>
    <t>生活介護４６・地公・未計画１・開減２・医減</t>
  </si>
  <si>
    <t>AA98</t>
  </si>
  <si>
    <t>生活介護４６・地公・未計画２・開減２・医減</t>
  </si>
  <si>
    <t>AA99</t>
  </si>
  <si>
    <t>生活介護４６・短時間・医減</t>
  </si>
  <si>
    <t>AB00</t>
  </si>
  <si>
    <t>生活介護４６・未計画１・短時間・医減</t>
  </si>
  <si>
    <t>AB01</t>
  </si>
  <si>
    <t>生活介護４６・未計画２・短時間・医減</t>
  </si>
  <si>
    <t>AB02</t>
  </si>
  <si>
    <t>生活介護４６・地公・短時間・医減</t>
  </si>
  <si>
    <t>AB03</t>
  </si>
  <si>
    <t>生活介護４６・地公・未計画１・短時間・医減</t>
  </si>
  <si>
    <t>AB04</t>
  </si>
  <si>
    <t>生活介護４６・地公・未計画２・短時間・医減</t>
  </si>
  <si>
    <t>生活介護４５</t>
  </si>
  <si>
    <t>生活介護４５・未計画１</t>
  </si>
  <si>
    <t>AB53</t>
  </si>
  <si>
    <t>生活介護４５・未計画２</t>
  </si>
  <si>
    <t>生活介護４５・地公</t>
  </si>
  <si>
    <t>生活介護４５・地公・未計画１</t>
  </si>
  <si>
    <t>AB54</t>
  </si>
  <si>
    <t>生活介護４５・地公・未計画２</t>
  </si>
  <si>
    <t>生活介護４５・開減１</t>
  </si>
  <si>
    <t>生活介護４５・未計画１・開減１</t>
  </si>
  <si>
    <t>AB55</t>
  </si>
  <si>
    <t>生活介護４５・未計画２・開減１</t>
  </si>
  <si>
    <t>生活介護４５・地公・開減１</t>
  </si>
  <si>
    <t>生活介護４５・地公・未計画１・開減１</t>
  </si>
  <si>
    <t>AB56</t>
  </si>
  <si>
    <t>生活介護４５・地公・未計画２・開減１</t>
  </si>
  <si>
    <t>生活介護４５・開減２</t>
  </si>
  <si>
    <t>生活介護４５・未計画１・開減２</t>
  </si>
  <si>
    <t>AB57</t>
  </si>
  <si>
    <t>生活介護４５・未計画２・開減２</t>
  </si>
  <si>
    <t>生活介護４５・地公・開減２</t>
  </si>
  <si>
    <t>生活介護４５・地公・未計画１・開減２</t>
  </si>
  <si>
    <t>AB58</t>
  </si>
  <si>
    <t>生活介護４５・地公・未計画２・開減２</t>
  </si>
  <si>
    <t>AB59</t>
  </si>
  <si>
    <t>生活介護４５・短時間</t>
  </si>
  <si>
    <t>AB60</t>
  </si>
  <si>
    <t>生活介護４５・未計画１・短時間</t>
  </si>
  <si>
    <t>AB61</t>
  </si>
  <si>
    <t>生活介護４５・未計画２・短時間</t>
  </si>
  <si>
    <t>AB62</t>
  </si>
  <si>
    <t>生活介護４５・地公・短時間</t>
  </si>
  <si>
    <t>AB63</t>
  </si>
  <si>
    <t>生活介護４５・地公・未計画１・短時間</t>
  </si>
  <si>
    <t>AB64</t>
  </si>
  <si>
    <t>生活介護４５・地公・未計画２・短時間</t>
  </si>
  <si>
    <t>生活介護４５・医減</t>
  </si>
  <si>
    <t>生活介護４５・未計画１・医減</t>
  </si>
  <si>
    <t>AB65</t>
  </si>
  <si>
    <t>生活介護４５・未計画２・医減</t>
  </si>
  <si>
    <t>生活介護４５・地公・医減</t>
  </si>
  <si>
    <t>生活介護４５・地公・未計画１・医減</t>
  </si>
  <si>
    <t>AB66</t>
  </si>
  <si>
    <t>生活介護４５・地公・未計画２・医減</t>
  </si>
  <si>
    <t>生活介護４５・開減１・医減</t>
  </si>
  <si>
    <t>生活介護４５・未計画１・開減１・医減</t>
  </si>
  <si>
    <t>AB67</t>
  </si>
  <si>
    <t>生活介護４５・未計画２・開減１・医減</t>
  </si>
  <si>
    <t>生活介護４５・地公・開減１・医減</t>
  </si>
  <si>
    <t>生活介護４５・地公・未計画１・開減１・医減</t>
  </si>
  <si>
    <t>AB68</t>
  </si>
  <si>
    <t>生活介護４５・地公・未計画２・開減１・医減</t>
  </si>
  <si>
    <t>生活介護４５・開減２・医減</t>
  </si>
  <si>
    <t>生活介護４５・未計画１・開減２・医減</t>
  </si>
  <si>
    <t>AB69</t>
  </si>
  <si>
    <t>生活介護４５・未計画２・開減２・医減</t>
  </si>
  <si>
    <t>生活介護４５・地公・開減２・医減</t>
  </si>
  <si>
    <t>生活介護４５・地公・未計画１・開減２・医減</t>
  </si>
  <si>
    <t>AB70</t>
  </si>
  <si>
    <t>生活介護４５・地公・未計画２・開減２・医減</t>
  </si>
  <si>
    <t>AB71</t>
  </si>
  <si>
    <t>生活介護４５・短時間・医減</t>
  </si>
  <si>
    <t>AB72</t>
  </si>
  <si>
    <t>生活介護４５・未計画１・短時間・医減</t>
  </si>
  <si>
    <t>AB73</t>
  </si>
  <si>
    <t>生活介護４５・未計画２・短時間・医減</t>
  </si>
  <si>
    <t>AB74</t>
  </si>
  <si>
    <t>生活介護４５・地公・短時間・医減</t>
  </si>
  <si>
    <t>AB75</t>
  </si>
  <si>
    <t>生活介護４５・地公・未計画１・短時間・医減</t>
  </si>
  <si>
    <t>AB76</t>
  </si>
  <si>
    <t>生活介護４５・地公・未計画２・短時間・医減</t>
  </si>
  <si>
    <t>生活介護４４</t>
  </si>
  <si>
    <t>生活介護４４・未計画１</t>
  </si>
  <si>
    <t>AC25</t>
  </si>
  <si>
    <t>生活介護４４・未計画２</t>
  </si>
  <si>
    <t>生活介護４４・地公</t>
  </si>
  <si>
    <t>生活介護４４・地公・未計画１</t>
  </si>
  <si>
    <t>AC26</t>
  </si>
  <si>
    <t>生活介護４４・地公・未計画２</t>
  </si>
  <si>
    <t>生活介護４４・開減１</t>
  </si>
  <si>
    <t>生活介護４４・未計画１・開減１</t>
  </si>
  <si>
    <t>AC27</t>
  </si>
  <si>
    <t>生活介護４４・未計画２・開減１</t>
  </si>
  <si>
    <t>生活介護４４・地公・開減１</t>
  </si>
  <si>
    <t>生活介護４４・地公・未計画１・開減１</t>
  </si>
  <si>
    <t>AC28</t>
  </si>
  <si>
    <t>生活介護４４・地公・未計画２・開減１</t>
  </si>
  <si>
    <t>生活介護４４・開減２</t>
  </si>
  <si>
    <t>生活介護４４・未計画１・開減２</t>
  </si>
  <si>
    <t>AC29</t>
  </si>
  <si>
    <t>生活介護４４・未計画２・開減２</t>
  </si>
  <si>
    <t>生活介護４４・地公・開減２</t>
  </si>
  <si>
    <t>生活介護４４・地公・未計画１・開減２</t>
  </si>
  <si>
    <t>AC30</t>
  </si>
  <si>
    <t>生活介護４４・地公・未計画２・開減２</t>
  </si>
  <si>
    <t>AC31</t>
  </si>
  <si>
    <t>生活介護４４・短時間</t>
  </si>
  <si>
    <t>AC32</t>
  </si>
  <si>
    <t>生活介護４４・未計画１・短時間</t>
  </si>
  <si>
    <t>AC33</t>
  </si>
  <si>
    <t>生活介護４４・未計画２・短時間</t>
  </si>
  <si>
    <t>AC34</t>
  </si>
  <si>
    <t>生活介護４４・地公・短時間</t>
  </si>
  <si>
    <t>AC35</t>
  </si>
  <si>
    <t>生活介護４４・地公・未計画１・短時間</t>
  </si>
  <si>
    <t>AC36</t>
  </si>
  <si>
    <t>生活介護４４・地公・未計画２・短時間</t>
  </si>
  <si>
    <t>生活介護４４・医減</t>
  </si>
  <si>
    <t>生活介護４４・未計画１・医減</t>
  </si>
  <si>
    <t>AC37</t>
  </si>
  <si>
    <t>生活介護４４・未計画２・医減</t>
  </si>
  <si>
    <t>生活介護４４・地公・医減</t>
  </si>
  <si>
    <t>生活介護４４・地公・未計画１・医減</t>
  </si>
  <si>
    <t>AC38</t>
  </si>
  <si>
    <t>生活介護４４・地公・未計画２・医減</t>
  </si>
  <si>
    <t>生活介護４４・開減１・医減</t>
  </si>
  <si>
    <t>生活介護４４・未計画１・開減１・医減</t>
  </si>
  <si>
    <t>AC39</t>
  </si>
  <si>
    <t>生活介護４４・未計画２・開減１・医減</t>
  </si>
  <si>
    <t>生活介護４４・地公・開減１・医減</t>
  </si>
  <si>
    <t>生活介護４４・地公・未計画１・開減１・医減</t>
  </si>
  <si>
    <t>AC40</t>
  </si>
  <si>
    <t>生活介護４４・地公・未計画２・開減１・医減</t>
  </si>
  <si>
    <t>生活介護４４・開減２・医減</t>
  </si>
  <si>
    <t>生活介護４４・未計画１・開減２・医減</t>
  </si>
  <si>
    <t>AC41</t>
  </si>
  <si>
    <t>生活介護４４・未計画２・開減２・医減</t>
  </si>
  <si>
    <t>生活介護４４・地公・開減２・医減</t>
  </si>
  <si>
    <t>生活介護４４・地公・未計画１・開減２・医減</t>
  </si>
  <si>
    <t>AC42</t>
  </si>
  <si>
    <t>生活介護４４・地公・未計画２・開減２・医減</t>
  </si>
  <si>
    <t>AC43</t>
  </si>
  <si>
    <t>生活介護４４・短時間・医減</t>
  </si>
  <si>
    <t>AC44</t>
  </si>
  <si>
    <t>生活介護４４・未計画１・短時間・医減</t>
  </si>
  <si>
    <t>AC45</t>
  </si>
  <si>
    <t>生活介護４４・未計画２・短時間・医減</t>
  </si>
  <si>
    <t>AC46</t>
  </si>
  <si>
    <t>生活介護４４・地公・短時間・医減</t>
  </si>
  <si>
    <t>AC47</t>
  </si>
  <si>
    <t>生活介護４４・地公・未計画１・短時間・医減</t>
  </si>
  <si>
    <t>AC48</t>
  </si>
  <si>
    <t>生活介護４４・地公・未計画２・短時間・医減</t>
  </si>
  <si>
    <t>生活介護４３</t>
  </si>
  <si>
    <t>生活介護４３・未計画１</t>
  </si>
  <si>
    <t>AC97</t>
  </si>
  <si>
    <t>生活介護４３・未計画２</t>
  </si>
  <si>
    <t>生活介護４３・地公</t>
  </si>
  <si>
    <t>生活介護４３・地公・未計画１</t>
  </si>
  <si>
    <t>AC98</t>
  </si>
  <si>
    <t>生活介護４３・地公・未計画２</t>
  </si>
  <si>
    <t>生活介護４３・開減１</t>
  </si>
  <si>
    <t>生活介護４３・未計画１・開減１</t>
  </si>
  <si>
    <t>AC99</t>
  </si>
  <si>
    <t>生活介護４３・未計画２・開減１</t>
  </si>
  <si>
    <t>生活介護４３・地公・開減１</t>
  </si>
  <si>
    <t>生活介護４３・地公・未計画１・開減１</t>
  </si>
  <si>
    <t>AD00</t>
  </si>
  <si>
    <t>生活介護４３・地公・未計画２・開減１</t>
  </si>
  <si>
    <t>生活介護４３・開減２</t>
  </si>
  <si>
    <t>生活介護４３・未計画１・開減２</t>
  </si>
  <si>
    <t>AD01</t>
  </si>
  <si>
    <t>生活介護４３・未計画２・開減２</t>
  </si>
  <si>
    <t>生活介護４３・地公・開減２</t>
  </si>
  <si>
    <t>生活介護４３・地公・未計画１・開減２</t>
  </si>
  <si>
    <t>AD02</t>
  </si>
  <si>
    <t>生活介護４３・地公・未計画２・開減２</t>
  </si>
  <si>
    <t>AD03</t>
  </si>
  <si>
    <t>生活介護４３・短時間</t>
  </si>
  <si>
    <t>AD04</t>
  </si>
  <si>
    <t>生活介護４３・未計画１・短時間</t>
  </si>
  <si>
    <t>AD05</t>
  </si>
  <si>
    <t>生活介護４３・未計画２・短時間</t>
  </si>
  <si>
    <t>AD06</t>
  </si>
  <si>
    <t>生活介護４３・地公・短時間</t>
  </si>
  <si>
    <t>AD07</t>
  </si>
  <si>
    <t>生活介護４３・地公・未計画１・短時間</t>
  </si>
  <si>
    <t>AD08</t>
  </si>
  <si>
    <t>生活介護４３・地公・未計画２・短時間</t>
  </si>
  <si>
    <t>生活介護４３・医減</t>
  </si>
  <si>
    <t>生活介護４３・未計画１・医減</t>
  </si>
  <si>
    <t>AD09</t>
  </si>
  <si>
    <t>生活介護４３・未計画２・医減</t>
  </si>
  <si>
    <t>生活介護４３・地公・医減</t>
  </si>
  <si>
    <t>生活介護４３・地公・未計画１・医減</t>
  </si>
  <si>
    <t>AD10</t>
  </si>
  <si>
    <t>生活介護４３・地公・未計画２・医減</t>
  </si>
  <si>
    <t>生活介護４３・開減１・医減</t>
  </si>
  <si>
    <t>生活介護４３・未計画１・開減１・医減</t>
  </si>
  <si>
    <t>AD11</t>
  </si>
  <si>
    <t>生活介護４３・未計画２・開減１・医減</t>
  </si>
  <si>
    <t>生活介護４３・地公・開減１・医減</t>
  </si>
  <si>
    <t>生活介護４３・地公・未計画１・開減１・医減</t>
  </si>
  <si>
    <t>AD12</t>
  </si>
  <si>
    <t>生活介護４３・地公・未計画２・開減１・医減</t>
  </si>
  <si>
    <t>生活介護４３・開減２・医減</t>
  </si>
  <si>
    <t>生活介護４３・未計画１・開減２・医減</t>
  </si>
  <si>
    <t>AD13</t>
  </si>
  <si>
    <t>生活介護４３・未計画２・開減２・医減</t>
  </si>
  <si>
    <t>生活介護４３・地公・開減２・医減</t>
  </si>
  <si>
    <t>生活介護４３・地公・未計画１・開減２・医減</t>
  </si>
  <si>
    <t>AD14</t>
  </si>
  <si>
    <t>生活介護４３・地公・未計画２・開減２・医減</t>
  </si>
  <si>
    <t>AD15</t>
  </si>
  <si>
    <t>生活介護４３・短時間・医減</t>
  </si>
  <si>
    <t>AD16</t>
  </si>
  <si>
    <t>生活介護４３・未計画１・短時間・医減</t>
  </si>
  <si>
    <t>AD17</t>
  </si>
  <si>
    <t>生活介護４３・未計画２・短時間・医減</t>
  </si>
  <si>
    <t>AD18</t>
  </si>
  <si>
    <t>生活介護４３・地公・短時間・医減</t>
  </si>
  <si>
    <t>AD19</t>
  </si>
  <si>
    <t>生活介護４３・地公・未計画１・短時間・医減</t>
  </si>
  <si>
    <t>AD20</t>
  </si>
  <si>
    <t>生活介護４３・地公・未計画２・短時間・医減</t>
  </si>
  <si>
    <t>生活介護４２</t>
  </si>
  <si>
    <t>生活介護４２・未計画１</t>
  </si>
  <si>
    <t>AD69</t>
  </si>
  <si>
    <t>生活介護４２・未計画２</t>
  </si>
  <si>
    <t>生活介護４２・地公</t>
  </si>
  <si>
    <t>生活介護４２・地公・未計画１</t>
  </si>
  <si>
    <t>AD70</t>
  </si>
  <si>
    <t>生活介護４２・地公・未計画２</t>
  </si>
  <si>
    <t>生活介護４２・開減１</t>
  </si>
  <si>
    <t>生活介護４２・未計画１・開減１</t>
  </si>
  <si>
    <t>AD71</t>
  </si>
  <si>
    <t>生活介護４２・未計画２・開減１</t>
  </si>
  <si>
    <t>生活介護４２・地公・開減１</t>
  </si>
  <si>
    <t>生活介護４２・地公・未計画１・開減１</t>
  </si>
  <si>
    <t>AD72</t>
  </si>
  <si>
    <t>生活介護４２・地公・未計画２・開減１</t>
  </si>
  <si>
    <t>生活介護４２・開減２</t>
  </si>
  <si>
    <t>生活介護４２・未計画１・開減２</t>
  </si>
  <si>
    <t>AD73</t>
  </si>
  <si>
    <t>生活介護４２・未計画２・開減２</t>
  </si>
  <si>
    <t>生活介護４２・地公・開減２</t>
  </si>
  <si>
    <t>生活介護４２・地公・未計画１・開減２</t>
  </si>
  <si>
    <t>AD74</t>
  </si>
  <si>
    <t>生活介護４２・地公・未計画２・開減２</t>
  </si>
  <si>
    <t>AD75</t>
  </si>
  <si>
    <t>生活介護４２・短時間</t>
  </si>
  <si>
    <t>AD76</t>
  </si>
  <si>
    <t>生活介護４２・未計画１・短時間</t>
  </si>
  <si>
    <t>AD77</t>
  </si>
  <si>
    <t>生活介護４２・未計画２・短時間</t>
  </si>
  <si>
    <t>AD78</t>
  </si>
  <si>
    <t>生活介護４２・地公・短時間</t>
  </si>
  <si>
    <t>AD79</t>
  </si>
  <si>
    <t>生活介護４２・地公・未計画１・短時間</t>
  </si>
  <si>
    <t>AD80</t>
  </si>
  <si>
    <t>生活介護４２・地公・未計画２・短時間</t>
  </si>
  <si>
    <t>生活介護４２・医減</t>
  </si>
  <si>
    <t>生活介護４２・未計画１・医減</t>
  </si>
  <si>
    <t>AD81</t>
  </si>
  <si>
    <t>生活介護４２・未計画２・医減</t>
  </si>
  <si>
    <t>生活介護４２・地公・医減</t>
  </si>
  <si>
    <t>生活介護４２・地公・未計画１・医減</t>
  </si>
  <si>
    <t>AD82</t>
  </si>
  <si>
    <t>生活介護４２・地公・未計画２・医減</t>
  </si>
  <si>
    <t>生活介護４２・開減１・医減</t>
  </si>
  <si>
    <t>生活介護４２・未計画１・開減１・医減</t>
  </si>
  <si>
    <t>AD83</t>
  </si>
  <si>
    <t>生活介護４２・未計画２・開減１・医減</t>
  </si>
  <si>
    <t>生活介護４２・地公・開減１・医減</t>
  </si>
  <si>
    <t>生活介護４２・地公・未計画１・開減１・医減</t>
  </si>
  <si>
    <t>AD84</t>
  </si>
  <si>
    <t>生活介護４２・地公・未計画２・開減１・医減</t>
  </si>
  <si>
    <t>生活介護４２・開減２・医減</t>
  </si>
  <si>
    <t>生活介護４２・未計画１・開減２・医減</t>
  </si>
  <si>
    <t>AD85</t>
  </si>
  <si>
    <t>生活介護４２・未計画２・開減２・医減</t>
  </si>
  <si>
    <t>生活介護４２・地公・開減２・医減</t>
  </si>
  <si>
    <t>生活介護４２・地公・未計画１・開減２・医減</t>
  </si>
  <si>
    <t>AD86</t>
  </si>
  <si>
    <t>生活介護４２・地公・未計画２・開減２・医減</t>
  </si>
  <si>
    <t>AD87</t>
  </si>
  <si>
    <t>生活介護４２・短時間・医減</t>
  </si>
  <si>
    <t>AD88</t>
  </si>
  <si>
    <t>生活介護４２・未計画１・短時間・医減</t>
  </si>
  <si>
    <t>AD89</t>
  </si>
  <si>
    <t>生活介護４２・未計画２・短時間・医減</t>
  </si>
  <si>
    <t>AD90</t>
  </si>
  <si>
    <t>生活介護４２・地公・短時間・医減</t>
  </si>
  <si>
    <t>AD91</t>
  </si>
  <si>
    <t>生活介護４２・地公・未計画１・短時間・医減</t>
  </si>
  <si>
    <t>AD92</t>
  </si>
  <si>
    <t>生活介護４２・地公・未計画２・短時間・医減</t>
  </si>
  <si>
    <t>生活介護５６</t>
  </si>
  <si>
    <t>（５）定員８１人以上</t>
    <phoneticPr fontId="8"/>
  </si>
  <si>
    <t>生活介護５６・未計画１</t>
  </si>
  <si>
    <t>AE41</t>
  </si>
  <si>
    <t>生活介護５６・未計画２</t>
  </si>
  <si>
    <t>生活介護５６・地公</t>
  </si>
  <si>
    <t>生活介護５６・地公・未計画１</t>
  </si>
  <si>
    <t>AE42</t>
  </si>
  <si>
    <t>生活介護５６・地公・未計画２</t>
  </si>
  <si>
    <t>生活介護５６・開減１</t>
  </si>
  <si>
    <t>生活介護５６・未計画１・開減１</t>
  </si>
  <si>
    <t>AE43</t>
  </si>
  <si>
    <t>生活介護５６・未計画２・開減１</t>
  </si>
  <si>
    <t>生活介護５６・地公・開減１</t>
  </si>
  <si>
    <t>生活介護５６・地公・未計画１・開減１</t>
  </si>
  <si>
    <t>AE44</t>
  </si>
  <si>
    <t>生活介護５６・地公・未計画２・開減１</t>
  </si>
  <si>
    <t>生活介護５６・開減２</t>
  </si>
  <si>
    <t>生活介護５６・未計画１・開減２</t>
  </si>
  <si>
    <t>AE45</t>
  </si>
  <si>
    <t>生活介護５６・未計画２・開減２</t>
  </si>
  <si>
    <t>生活介護５６・地公・開減２</t>
  </si>
  <si>
    <t>生活介護５６・地公・未計画１・開減２</t>
  </si>
  <si>
    <t>AE46</t>
  </si>
  <si>
    <t>生活介護５６・地公・未計画２・開減２</t>
  </si>
  <si>
    <t>AE47</t>
  </si>
  <si>
    <t>生活介護５６・短時間</t>
  </si>
  <si>
    <t>AE48</t>
  </si>
  <si>
    <t>生活介護５６・未計画１・短時間</t>
  </si>
  <si>
    <t>AE49</t>
  </si>
  <si>
    <t>生活介護５６・未計画２・短時間</t>
  </si>
  <si>
    <t>AE50</t>
  </si>
  <si>
    <t>生活介護５６・地公・短時間</t>
  </si>
  <si>
    <t>AE51</t>
  </si>
  <si>
    <t>生活介護５６・地公・未計画１・短時間</t>
  </si>
  <si>
    <t>AE52</t>
  </si>
  <si>
    <t>生活介護５６・地公・未計画２・短時間</t>
  </si>
  <si>
    <t>生活介護５６・大所</t>
  </si>
  <si>
    <t>定員８１人以上の事業所の場合</t>
    <phoneticPr fontId="8"/>
  </si>
  <si>
    <t>生活介護５６・未計画１・大所</t>
  </si>
  <si>
    <t>AE53</t>
  </si>
  <si>
    <t>生活介護５６・未計画２・大所</t>
  </si>
  <si>
    <t>生活介護５６・地公・大所</t>
  </si>
  <si>
    <t>生活介護５６・地公・未計画１・大所</t>
  </si>
  <si>
    <t>AE54</t>
  </si>
  <si>
    <t>生活介護５６・地公・未計画２・大所</t>
  </si>
  <si>
    <t>生活介護５６・開減１・大所</t>
  </si>
  <si>
    <t>生活介護５６・未計画１・開減１・大所</t>
  </si>
  <si>
    <t>AE55</t>
  </si>
  <si>
    <t>生活介護５６・未計画２・開減１・大所</t>
  </si>
  <si>
    <t>生活介護５６・地公・開減１・大所</t>
  </si>
  <si>
    <t>生活介護５６・地公・未計画１・開減１・大所</t>
  </si>
  <si>
    <t>AE56</t>
  </si>
  <si>
    <t>生活介護５６・地公・未計画２・開減１・大所</t>
  </si>
  <si>
    <t>生活介護５６・開減２・大所</t>
  </si>
  <si>
    <t>生活介護５６・未計画１・開減２・大所</t>
  </si>
  <si>
    <t>AE57</t>
  </si>
  <si>
    <t>生活介護５６・未計画２・開減２・大所</t>
  </si>
  <si>
    <t>生活介護５６・地公・開減２・大所</t>
  </si>
  <si>
    <t>生活介護５６・地公・未計画１・開減２・大所</t>
  </si>
  <si>
    <t>AE58</t>
  </si>
  <si>
    <t>生活介護５６・地公・未計画２・開減２・大所</t>
  </si>
  <si>
    <t>AE59</t>
  </si>
  <si>
    <t>生活介護５６・短時間・大所</t>
  </si>
  <si>
    <t>AE60</t>
  </si>
  <si>
    <t>生活介護５６・未計画１・短時間・大所</t>
  </si>
  <si>
    <t>AE61</t>
  </si>
  <si>
    <t>生活介護５６・未計画２・短時間・大所</t>
  </si>
  <si>
    <t>AE62</t>
  </si>
  <si>
    <t>生活介護５６・地公・短時間・大所</t>
  </si>
  <si>
    <t>AE63</t>
  </si>
  <si>
    <t>生活介護５６・地公・未計画１・短時間・大所</t>
  </si>
  <si>
    <t>AE64</t>
  </si>
  <si>
    <t>生活介護５６・地公・未計画２・短時間・大所</t>
  </si>
  <si>
    <t>生活介護５６・医減</t>
  </si>
  <si>
    <t>生活介護５６・未計画１・医減</t>
  </si>
  <si>
    <t>AE65</t>
  </si>
  <si>
    <t>生活介護５６・未計画２・医減</t>
  </si>
  <si>
    <t>生活介護５６・地公・医減</t>
  </si>
  <si>
    <t>生活介護５６・地公・未計画１・医減</t>
  </si>
  <si>
    <t>AE66</t>
  </si>
  <si>
    <t>生活介護５６・地公・未計画２・医減</t>
  </si>
  <si>
    <t>生活介護５６・開減１・医減</t>
  </si>
  <si>
    <t>生活介護５６・未計画１・開減１・医減</t>
  </si>
  <si>
    <t>AE67</t>
  </si>
  <si>
    <t>生活介護５６・未計画２・開減１・医減</t>
  </si>
  <si>
    <t>生活介護５６・地公・開減１・医減</t>
  </si>
  <si>
    <t>生活介護５６・地公・未計画１・開減１・医減</t>
  </si>
  <si>
    <t>AE68</t>
  </si>
  <si>
    <t>生活介護５６・地公・未計画２・開減１・医減</t>
  </si>
  <si>
    <t>生活介護５６・開減２・医減</t>
  </si>
  <si>
    <t>生活介護５６・未計画１・開減２・医減</t>
  </si>
  <si>
    <t>AE69</t>
  </si>
  <si>
    <t>生活介護５６・未計画２・開減２・医減</t>
  </si>
  <si>
    <t>生活介護５６・地公・開減２・医減</t>
  </si>
  <si>
    <t>生活介護５６・地公・未計画１・開減２・医減</t>
  </si>
  <si>
    <t>AE70</t>
  </si>
  <si>
    <t>生活介護５６・地公・未計画２・開減２・医減</t>
  </si>
  <si>
    <t>AE71</t>
  </si>
  <si>
    <t>生活介護５６・短時間・医減</t>
  </si>
  <si>
    <t>AE72</t>
  </si>
  <si>
    <t>生活介護５６・未計画１・短時間・医減</t>
  </si>
  <si>
    <t>AE73</t>
  </si>
  <si>
    <t>生活介護５６・未計画２・短時間・医減</t>
  </si>
  <si>
    <t>AE74</t>
  </si>
  <si>
    <t>生活介護５６・地公・短時間・医減</t>
  </si>
  <si>
    <t>AE75</t>
  </si>
  <si>
    <t>生活介護５６・地公・未計画１・短時間・医減</t>
  </si>
  <si>
    <t>AE76</t>
  </si>
  <si>
    <t>生活介護５６・地公・未計画２・短時間・医減</t>
  </si>
  <si>
    <t>生活介護５６・大所・医減</t>
  </si>
  <si>
    <t>生活介護５６・未計画１・大所・医減</t>
  </si>
  <si>
    <t>AE77</t>
  </si>
  <si>
    <t>生活介護５６・未計画２・大所・医減</t>
  </si>
  <si>
    <t>生活介護５６・地公・大所・医減</t>
  </si>
  <si>
    <t>生活介護５６・地公・未計画１・大所・医減</t>
  </si>
  <si>
    <t>AE78</t>
  </si>
  <si>
    <t>生活介護５６・地公・未計画２・大所・医減</t>
  </si>
  <si>
    <t>生活介護５６・開減１・大所・医減</t>
  </si>
  <si>
    <t>生活介護５６・未計画１・開減１・大所・医減</t>
  </si>
  <si>
    <t>AE79</t>
  </si>
  <si>
    <t>生活介護５６・未計画２・開減１・大所・医減</t>
  </si>
  <si>
    <t>生活介護５６・地公・開減１・大所・医減</t>
  </si>
  <si>
    <t>生活介護５６・地公・未計画１・開減１・大所・医減</t>
  </si>
  <si>
    <t>AE80</t>
  </si>
  <si>
    <t>生活介護５６・地公・未計画２・開減１・大所・医減</t>
  </si>
  <si>
    <t>生活介護５６・開減２・大所・医減</t>
  </si>
  <si>
    <t>生活介護５６・未計画１・開減２・大所・医減</t>
  </si>
  <si>
    <t>AE81</t>
  </si>
  <si>
    <t>生活介護５６・未計画２・開減２・大所・医減</t>
  </si>
  <si>
    <t>生活介護５６・地公・開減２・大所・医減</t>
  </si>
  <si>
    <t>生活介護５６・地公・未計画１・開減２・大所・医減</t>
  </si>
  <si>
    <t>AE82</t>
  </si>
  <si>
    <t>生活介護５６・地公・未計画２・開減２・大所・医減</t>
  </si>
  <si>
    <t>AE83</t>
  </si>
  <si>
    <t>生活介護５６・短時間・大所・医減</t>
  </si>
  <si>
    <t>AE84</t>
  </si>
  <si>
    <t>生活介護５６・未計画１・短時間・大所・医減</t>
  </si>
  <si>
    <t>AE85</t>
  </si>
  <si>
    <t>生活介護５６・未計画２・短時間・大所・医減</t>
  </si>
  <si>
    <t>AE86</t>
  </si>
  <si>
    <t>生活介護５６・地公・短時間・大所・医減</t>
  </si>
  <si>
    <t>AE87</t>
  </si>
  <si>
    <t>生活介護５６・地公・未計画１・短時間・大所・医減</t>
  </si>
  <si>
    <t>AE88</t>
  </si>
  <si>
    <t>生活介護５６・地公・未計画２・短時間・大所・医減</t>
  </si>
  <si>
    <t>生活介護５５</t>
  </si>
  <si>
    <t>生活介護５５・未計画１</t>
  </si>
  <si>
    <t>AF85</t>
  </si>
  <si>
    <t>生活介護５５・未計画２</t>
  </si>
  <si>
    <t>生活介護５５・地公</t>
  </si>
  <si>
    <t>生活介護５５・地公・未計画１</t>
  </si>
  <si>
    <t>AF86</t>
  </si>
  <si>
    <t>生活介護５５・地公・未計画２</t>
  </si>
  <si>
    <t>生活介護５５・開減１</t>
  </si>
  <si>
    <t>生活介護５５・未計画１・開減１</t>
  </si>
  <si>
    <t>AF87</t>
  </si>
  <si>
    <t>生活介護５５・未計画２・開減１</t>
  </si>
  <si>
    <t>生活介護５５・地公・開減１</t>
  </si>
  <si>
    <t>生活介護５５・地公・未計画１・開減１</t>
  </si>
  <si>
    <t>AF88</t>
  </si>
  <si>
    <t>生活介護５５・地公・未計画２・開減１</t>
  </si>
  <si>
    <t>生活介護５５・開減２</t>
  </si>
  <si>
    <t>生活介護５５・未計画１・開減２</t>
  </si>
  <si>
    <t>AF89</t>
  </si>
  <si>
    <t>生活介護５５・未計画２・開減２</t>
  </si>
  <si>
    <t>生活介護５５・地公・開減２</t>
  </si>
  <si>
    <t>生活介護５５・地公・未計画１・開減２</t>
  </si>
  <si>
    <t>AF90</t>
  </si>
  <si>
    <t>生活介護５５・地公・未計画２・開減２</t>
  </si>
  <si>
    <t>AF91</t>
  </si>
  <si>
    <t>生活介護５５・短時間</t>
  </si>
  <si>
    <t>AF92</t>
  </si>
  <si>
    <t>生活介護５５・未計画１・短時間</t>
  </si>
  <si>
    <t>AF93</t>
  </si>
  <si>
    <t>生活介護５５・未計画２・短時間</t>
  </si>
  <si>
    <t>AF94</t>
  </si>
  <si>
    <t>生活介護５５・地公・短時間</t>
  </si>
  <si>
    <t>AF95</t>
  </si>
  <si>
    <t>生活介護５５・地公・未計画１・短時間</t>
  </si>
  <si>
    <t>AF96</t>
  </si>
  <si>
    <t>生活介護５５・地公・未計画２・短時間</t>
  </si>
  <si>
    <t>生活介護５５・大所</t>
  </si>
  <si>
    <t>生活介護５５・未計画１・大所</t>
  </si>
  <si>
    <t>AF97</t>
  </si>
  <si>
    <t>生活介護５５・未計画２・大所</t>
  </si>
  <si>
    <t>生活介護５５・地公・大所</t>
  </si>
  <si>
    <t>生活介護５５・地公・未計画１・大所</t>
  </si>
  <si>
    <t>AF98</t>
  </si>
  <si>
    <t>生活介護５５・地公・未計画２・大所</t>
  </si>
  <si>
    <t>生活介護５５・開減１・大所</t>
  </si>
  <si>
    <t>生活介護５５・未計画１・開減１・大所</t>
  </si>
  <si>
    <t>AF99</t>
  </si>
  <si>
    <t>生活介護５５・未計画２・開減１・大所</t>
  </si>
  <si>
    <t>生活介護５５・地公・開減１・大所</t>
  </si>
  <si>
    <t>生活介護５５・地公・未計画１・開減１・大所</t>
  </si>
  <si>
    <t>AG00</t>
  </si>
  <si>
    <t>生活介護５５・地公・未計画２・開減１・大所</t>
  </si>
  <si>
    <t>生活介護５５・開減２・大所</t>
  </si>
  <si>
    <t>生活介護５５・未計画１・開減２・大所</t>
  </si>
  <si>
    <t>AG01</t>
  </si>
  <si>
    <t>生活介護５５・未計画２・開減２・大所</t>
  </si>
  <si>
    <t>生活介護５５・地公・開減２・大所</t>
  </si>
  <si>
    <t>生活介護５５・地公・未計画１・開減２・大所</t>
  </si>
  <si>
    <t>AG02</t>
  </si>
  <si>
    <t>生活介護５５・地公・未計画２・開減２・大所</t>
  </si>
  <si>
    <t>AG03</t>
  </si>
  <si>
    <t>生活介護５５・短時間・大所</t>
  </si>
  <si>
    <t>AG04</t>
  </si>
  <si>
    <t>生活介護５５・未計画１・短時間・大所</t>
  </si>
  <si>
    <t>AG05</t>
  </si>
  <si>
    <t>生活介護５５・未計画２・短時間・大所</t>
  </si>
  <si>
    <t>AG06</t>
  </si>
  <si>
    <t>生活介護５５・地公・短時間・大所</t>
  </si>
  <si>
    <t>AG07</t>
  </si>
  <si>
    <t>生活介護５５・地公・未計画１・短時間・大所</t>
  </si>
  <si>
    <t>AG08</t>
  </si>
  <si>
    <t>生活介護５５・地公・未計画２・短時間・大所</t>
  </si>
  <si>
    <t>生活介護５５・医減</t>
  </si>
  <si>
    <t>生活介護５５・未計画１・医減</t>
  </si>
  <si>
    <t>AG09</t>
  </si>
  <si>
    <t>生活介護５５・未計画２・医減</t>
  </si>
  <si>
    <t>生活介護５５・地公・医減</t>
  </si>
  <si>
    <t>生活介護５５・地公・未計画１・医減</t>
  </si>
  <si>
    <t>AG10</t>
  </si>
  <si>
    <t>生活介護５５・地公・未計画２・医減</t>
  </si>
  <si>
    <t>生活介護５５・開減１・医減</t>
  </si>
  <si>
    <t>生活介護５５・未計画１・開減１・医減</t>
  </si>
  <si>
    <t>AG11</t>
  </si>
  <si>
    <t>生活介護５５・未計画２・開減１・医減</t>
  </si>
  <si>
    <t>生活介護５５・地公・開減１・医減</t>
  </si>
  <si>
    <t>生活介護５５・地公・未計画１・開減１・医減</t>
  </si>
  <si>
    <t>AG12</t>
  </si>
  <si>
    <t>生活介護５５・地公・未計画２・開減１・医減</t>
  </si>
  <si>
    <t>生活介護５５・開減２・医減</t>
  </si>
  <si>
    <t>生活介護５５・未計画１・開減２・医減</t>
  </si>
  <si>
    <t>AG13</t>
  </si>
  <si>
    <t>生活介護５５・未計画２・開減２・医減</t>
  </si>
  <si>
    <t>生活介護５５・地公・開減２・医減</t>
  </si>
  <si>
    <t>生活介護５５・地公・未計画１・開減２・医減</t>
  </si>
  <si>
    <t>AG14</t>
  </si>
  <si>
    <t>生活介護５５・地公・未計画２・開減２・医減</t>
  </si>
  <si>
    <t>AG15</t>
  </si>
  <si>
    <t>生活介護５５・短時間・医減</t>
  </si>
  <si>
    <t>AG16</t>
  </si>
  <si>
    <t>生活介護５５・未計画１・短時間・医減</t>
  </si>
  <si>
    <t>AG17</t>
  </si>
  <si>
    <t>生活介護５５・未計画２・短時間・医減</t>
  </si>
  <si>
    <t>AG18</t>
  </si>
  <si>
    <t>生活介護５５・地公・短時間・医減</t>
  </si>
  <si>
    <t>AG19</t>
  </si>
  <si>
    <t>生活介護５５・地公・未計画１・短時間・医減</t>
  </si>
  <si>
    <t>AG20</t>
  </si>
  <si>
    <t>生活介護５５・地公・未計画２・短時間・医減</t>
  </si>
  <si>
    <t>生活介護５５・大所・医減</t>
  </si>
  <si>
    <t>生活介護５５・未計画１・大所・医減</t>
  </si>
  <si>
    <t>AG21</t>
  </si>
  <si>
    <t>生活介護５５・未計画２・大所・医減</t>
  </si>
  <si>
    <t>生活介護５５・地公・大所・医減</t>
  </si>
  <si>
    <t>生活介護５５・地公・未計画１・大所・医減</t>
  </si>
  <si>
    <t>AG22</t>
  </si>
  <si>
    <t>生活介護５５・地公・未計画２・大所・医減</t>
  </si>
  <si>
    <t>生活介護５５・開減１・大所・医減</t>
  </si>
  <si>
    <t>生活介護５５・未計画１・開減１・大所・医減</t>
  </si>
  <si>
    <t>AG23</t>
  </si>
  <si>
    <t>生活介護５５・未計画２・開減１・大所・医減</t>
  </si>
  <si>
    <t>生活介護５５・地公・開減１・大所・医減</t>
  </si>
  <si>
    <t>生活介護５５・地公・未計画１・開減１・大所・医減</t>
  </si>
  <si>
    <t>AG24</t>
  </si>
  <si>
    <t>生活介護５５・地公・未計画２・開減１・大所・医減</t>
  </si>
  <si>
    <t>生活介護５５・開減２・大所・医減</t>
  </si>
  <si>
    <t>生活介護５５・未計画１・開減２・大所・医減</t>
  </si>
  <si>
    <t>AG25</t>
  </si>
  <si>
    <t>生活介護５５・未計画２・開減２・大所・医減</t>
  </si>
  <si>
    <t>生活介護５５・地公・開減２・大所・医減</t>
  </si>
  <si>
    <t>生活介護５５・地公・未計画１・開減２・大所・医減</t>
  </si>
  <si>
    <t>AG26</t>
  </si>
  <si>
    <t>生活介護５５・地公・未計画２・開減２・大所・医減</t>
  </si>
  <si>
    <t>AG27</t>
  </si>
  <si>
    <t>生活介護５５・短時間・大所・医減</t>
  </si>
  <si>
    <t>AG28</t>
  </si>
  <si>
    <t>生活介護５５・未計画１・短時間・大所・医減</t>
  </si>
  <si>
    <t>AG29</t>
  </si>
  <si>
    <t>生活介護５５・未計画２・短時間・大所・医減</t>
  </si>
  <si>
    <t>AG30</t>
  </si>
  <si>
    <t>生活介護５５・地公・短時間・大所・医減</t>
  </si>
  <si>
    <t>AG31</t>
  </si>
  <si>
    <t>生活介護５５・地公・未計画１・短時間・大所・医減</t>
  </si>
  <si>
    <t>AG32</t>
  </si>
  <si>
    <t>生活介護５５・地公・未計画２・短時間・大所・医減</t>
  </si>
  <si>
    <t>生活介護５４</t>
  </si>
  <si>
    <t>生活介護５４・未計画１</t>
  </si>
  <si>
    <t>AH29</t>
  </si>
  <si>
    <t>生活介護５４・未計画２</t>
  </si>
  <si>
    <t>生活介護５４・地公</t>
  </si>
  <si>
    <t>生活介護５４・地公・未計画１</t>
  </si>
  <si>
    <t>AH30</t>
  </si>
  <si>
    <t>生活介護５４・地公・未計画２</t>
  </si>
  <si>
    <t>生活介護５４・開減１</t>
  </si>
  <si>
    <t>生活介護５４・未計画１・開減１</t>
  </si>
  <si>
    <t>AH31</t>
  </si>
  <si>
    <t>生活介護５４・未計画２・開減１</t>
  </si>
  <si>
    <t>生活介護５４・地公・開減１</t>
  </si>
  <si>
    <t>生活介護５４・地公・未計画１・開減１</t>
  </si>
  <si>
    <t>AH32</t>
  </si>
  <si>
    <t>生活介護５４・地公・未計画２・開減１</t>
  </si>
  <si>
    <t>生活介護５４・開減２</t>
  </si>
  <si>
    <t>生活介護５４・未計画１・開減２</t>
  </si>
  <si>
    <t>AH33</t>
  </si>
  <si>
    <t>生活介護５４・未計画２・開減２</t>
  </si>
  <si>
    <t>生活介護５４・地公・開減２</t>
  </si>
  <si>
    <t>生活介護５４・地公・未計画１・開減２</t>
  </si>
  <si>
    <t>AH34</t>
  </si>
  <si>
    <t>生活介護５４・地公・未計画２・開減２</t>
  </si>
  <si>
    <t>AH35</t>
  </si>
  <si>
    <t>生活介護５４・短時間</t>
  </si>
  <si>
    <t>AH36</t>
  </si>
  <si>
    <t>生活介護５４・未計画１・短時間</t>
  </si>
  <si>
    <t>AH37</t>
  </si>
  <si>
    <t>生活介護５４・未計画２・短時間</t>
  </si>
  <si>
    <t>AH38</t>
  </si>
  <si>
    <t>生活介護５４・地公・短時間</t>
  </si>
  <si>
    <t>AH39</t>
  </si>
  <si>
    <t>生活介護５４・地公・未計画１・短時間</t>
  </si>
  <si>
    <t>AH40</t>
  </si>
  <si>
    <t>生活介護５４・地公・未計画２・短時間</t>
  </si>
  <si>
    <t>生活介護５４・大所</t>
  </si>
  <si>
    <t>生活介護５４・未計画１・大所</t>
  </si>
  <si>
    <t>AH41</t>
  </si>
  <si>
    <t>生活介護５４・未計画２・大所</t>
  </si>
  <si>
    <t>生活介護５４・地公・大所</t>
  </si>
  <si>
    <t>生活介護５４・地公・未計画１・大所</t>
  </si>
  <si>
    <t>AH42</t>
  </si>
  <si>
    <t>生活介護５４・地公・未計画２・大所</t>
  </si>
  <si>
    <t>生活介護５４・開減１・大所</t>
  </si>
  <si>
    <t>生活介護５４・未計画１・開減１・大所</t>
  </si>
  <si>
    <t>AH43</t>
  </si>
  <si>
    <t>生活介護５４・未計画２・開減１・大所</t>
  </si>
  <si>
    <t>生活介護５４・地公・開減１・大所</t>
  </si>
  <si>
    <t>生活介護５４・地公・未計画１・開減１・大所</t>
  </si>
  <si>
    <t>AH44</t>
  </si>
  <si>
    <t>生活介護５４・地公・未計画２・開減１・大所</t>
  </si>
  <si>
    <t>生活介護５４・開減２・大所</t>
  </si>
  <si>
    <t>生活介護５４・未計画１・開減２・大所</t>
  </si>
  <si>
    <t>AH45</t>
  </si>
  <si>
    <t>生活介護５４・未計画２・開減２・大所</t>
  </si>
  <si>
    <t>生活介護５４・地公・開減２・大所</t>
  </si>
  <si>
    <t>生活介護５４・地公・未計画１・開減２・大所</t>
  </si>
  <si>
    <t>AH46</t>
  </si>
  <si>
    <t>生活介護５４・地公・未計画２・開減２・大所</t>
  </si>
  <si>
    <t>AH47</t>
  </si>
  <si>
    <t>生活介護５４・短時間・大所</t>
  </si>
  <si>
    <t>AH48</t>
  </si>
  <si>
    <t>生活介護５４・未計画１・短時間・大所</t>
  </si>
  <si>
    <t>AH49</t>
  </si>
  <si>
    <t>生活介護５４・未計画２・短時間・大所</t>
  </si>
  <si>
    <t>AH50</t>
  </si>
  <si>
    <t>生活介護５４・地公・短時間・大所</t>
  </si>
  <si>
    <t>AH51</t>
  </si>
  <si>
    <t>生活介護５４・地公・未計画１・短時間・大所</t>
  </si>
  <si>
    <t>AH52</t>
  </si>
  <si>
    <t>生活介護５４・地公・未計画２・短時間・大所</t>
  </si>
  <si>
    <t>生活介護５４・医減</t>
  </si>
  <si>
    <t>生活介護５４・未計画１・医減</t>
  </si>
  <si>
    <t>AH53</t>
  </si>
  <si>
    <t>生活介護５４・未計画２・医減</t>
  </si>
  <si>
    <t>生活介護５４・地公・医減</t>
  </si>
  <si>
    <t>生活介護５４・地公・未計画１・医減</t>
  </si>
  <si>
    <t>AH54</t>
  </si>
  <si>
    <t>生活介護５４・地公・未計画２・医減</t>
  </si>
  <si>
    <t>生活介護５４・開減１・医減</t>
  </si>
  <si>
    <t>生活介護５４・未計画１・開減１・医減</t>
  </si>
  <si>
    <t>AH55</t>
  </si>
  <si>
    <t>生活介護５４・未計画２・開減１・医減</t>
  </si>
  <si>
    <t>生活介護５４・地公・開減１・医減</t>
  </si>
  <si>
    <t>生活介護５４・地公・未計画１・開減１・医減</t>
  </si>
  <si>
    <t>AH56</t>
  </si>
  <si>
    <t>生活介護５４・地公・未計画２・開減１・医減</t>
  </si>
  <si>
    <t>生活介護５４・開減２・医減</t>
  </si>
  <si>
    <t>生活介護５４・未計画１・開減２・医減</t>
  </si>
  <si>
    <t>AH57</t>
  </si>
  <si>
    <t>生活介護５４・未計画２・開減２・医減</t>
  </si>
  <si>
    <t>生活介護５４・地公・開減２・医減</t>
  </si>
  <si>
    <t>生活介護５４・地公・未計画１・開減２・医減</t>
  </si>
  <si>
    <t>AH58</t>
  </si>
  <si>
    <t>生活介護５４・地公・未計画２・開減２・医減</t>
  </si>
  <si>
    <t>AH59</t>
  </si>
  <si>
    <t>生活介護５４・短時間・医減</t>
  </si>
  <si>
    <t>AH60</t>
  </si>
  <si>
    <t>生活介護５４・未計画１・短時間・医減</t>
  </si>
  <si>
    <t>AH61</t>
  </si>
  <si>
    <t>生活介護５４・未計画２・短時間・医減</t>
  </si>
  <si>
    <t>AH62</t>
  </si>
  <si>
    <t>生活介護５４・地公・短時間・医減</t>
  </si>
  <si>
    <t>AH63</t>
  </si>
  <si>
    <t>生活介護５４・地公・未計画１・短時間・医減</t>
  </si>
  <si>
    <t>AH64</t>
  </si>
  <si>
    <t>生活介護５４・地公・未計画２・短時間・医減</t>
  </si>
  <si>
    <t>生活介護５４・大所・医減</t>
  </si>
  <si>
    <t>生活介護５４・未計画１・大所・医減</t>
  </si>
  <si>
    <t>AH65</t>
  </si>
  <si>
    <t>生活介護５４・未計画２・大所・医減</t>
  </si>
  <si>
    <t>生活介護５４・地公・大所・医減</t>
  </si>
  <si>
    <t>生活介護５４・地公・未計画１・大所・医減</t>
  </si>
  <si>
    <t>AH66</t>
  </si>
  <si>
    <t>生活介護５４・地公・未計画２・大所・医減</t>
  </si>
  <si>
    <t>生活介護５４・開減１・大所・医減</t>
  </si>
  <si>
    <t>生活介護５４・未計画１・開減１・大所・医減</t>
  </si>
  <si>
    <t>AH67</t>
  </si>
  <si>
    <t>生活介護５４・未計画２・開減１・大所・医減</t>
  </si>
  <si>
    <t>生活介護５４・地公・開減１・大所・医減</t>
  </si>
  <si>
    <t>生活介護５４・地公・未計画１・開減１・大所・医減</t>
  </si>
  <si>
    <t>AH68</t>
  </si>
  <si>
    <t>生活介護５４・地公・未計画２・開減１・大所・医減</t>
  </si>
  <si>
    <t>生活介護５４・開減２・大所・医減</t>
  </si>
  <si>
    <t>生活介護５４・未計画１・開減２・大所・医減</t>
  </si>
  <si>
    <t>AH69</t>
  </si>
  <si>
    <t>生活介護５４・未計画２・開減２・大所・医減</t>
  </si>
  <si>
    <t>生活介護５４・地公・開減２・大所・医減</t>
  </si>
  <si>
    <t>生活介護５４・地公・未計画１・開減２・大所・医減</t>
  </si>
  <si>
    <t>AH70</t>
  </si>
  <si>
    <t>生活介護５４・地公・未計画２・開減２・大所・医減</t>
  </si>
  <si>
    <t>AH71</t>
  </si>
  <si>
    <t>生活介護５４・短時間・大所・医減</t>
  </si>
  <si>
    <t>AH72</t>
  </si>
  <si>
    <t>生活介護５４・未計画１・短時間・大所・医減</t>
  </si>
  <si>
    <t>AH73</t>
  </si>
  <si>
    <t>生活介護５４・未計画２・短時間・大所・医減</t>
  </si>
  <si>
    <t>AH74</t>
  </si>
  <si>
    <t>生活介護５４・地公・短時間・大所・医減</t>
  </si>
  <si>
    <t>AH75</t>
  </si>
  <si>
    <t>生活介護５４・地公・未計画１・短時間・大所・医減</t>
  </si>
  <si>
    <t>AH76</t>
  </si>
  <si>
    <t>生活介護５４・地公・未計画２・短時間・大所・医減</t>
  </si>
  <si>
    <t>生活介護５３</t>
  </si>
  <si>
    <t>生活介護５３・未計画１</t>
  </si>
  <si>
    <t>AJ73</t>
  </si>
  <si>
    <t>生活介護５３・未計画２</t>
  </si>
  <si>
    <t>生活介護５３・地公</t>
  </si>
  <si>
    <t>生活介護５３・地公・未計画１</t>
  </si>
  <si>
    <t>AJ74</t>
  </si>
  <si>
    <t>生活介護５３・地公・未計画２</t>
  </si>
  <si>
    <t>生活介護５３・開減１</t>
  </si>
  <si>
    <t>生活介護５３・未計画１・開減１</t>
  </si>
  <si>
    <t>AJ75</t>
  </si>
  <si>
    <t>生活介護５３・未計画２・開減１</t>
  </si>
  <si>
    <t>生活介護５３・地公・開減１</t>
  </si>
  <si>
    <t>生活介護５３・地公・未計画１・開減１</t>
  </si>
  <si>
    <t>AJ76</t>
  </si>
  <si>
    <t>生活介護５３・地公・未計画２・開減１</t>
  </si>
  <si>
    <t>生活介護５３・開減２</t>
  </si>
  <si>
    <t>生活介護５３・未計画１・開減２</t>
  </si>
  <si>
    <t>AJ77</t>
  </si>
  <si>
    <t>生活介護５３・未計画２・開減２</t>
  </si>
  <si>
    <t>生活介護５３・地公・開減２</t>
  </si>
  <si>
    <t>生活介護５３・地公・未計画１・開減２</t>
  </si>
  <si>
    <t>AJ78</t>
  </si>
  <si>
    <t>生活介護５３・地公・未計画２・開減２</t>
  </si>
  <si>
    <t>AJ79</t>
  </si>
  <si>
    <t>生活介護５３・短時間</t>
  </si>
  <si>
    <t>AJ80</t>
  </si>
  <si>
    <t>生活介護５３・未計画１・短時間</t>
  </si>
  <si>
    <t>AJ81</t>
  </si>
  <si>
    <t>生活介護５３・未計画２・短時間</t>
  </si>
  <si>
    <t>AJ82</t>
  </si>
  <si>
    <t>生活介護５３・地公・短時間</t>
  </si>
  <si>
    <t>AJ83</t>
  </si>
  <si>
    <t>生活介護５３・地公・未計画１・短時間</t>
  </si>
  <si>
    <t>AJ84</t>
  </si>
  <si>
    <t>生活介護５３・地公・未計画２・短時間</t>
  </si>
  <si>
    <t>生活介護５３・大所</t>
  </si>
  <si>
    <t>生活介護５３・未計画１・大所</t>
  </si>
  <si>
    <t>AJ85</t>
  </si>
  <si>
    <t>生活介護５３・未計画２・大所</t>
  </si>
  <si>
    <t>生活介護５３・地公・大所</t>
  </si>
  <si>
    <t>生活介護５３・地公・未計画１・大所</t>
  </si>
  <si>
    <t>AJ86</t>
  </si>
  <si>
    <t>生活介護５３・地公・未計画２・大所</t>
  </si>
  <si>
    <t>生活介護５３・開減１・大所</t>
  </si>
  <si>
    <t>生活介護５３・未計画１・開減１・大所</t>
  </si>
  <si>
    <t>AJ87</t>
  </si>
  <si>
    <t>生活介護５３・未計画２・開減１・大所</t>
  </si>
  <si>
    <t>生活介護５３・地公・開減１・大所</t>
  </si>
  <si>
    <t>生活介護５３・地公・未計画１・開減１・大所</t>
  </si>
  <si>
    <t>AJ88</t>
  </si>
  <si>
    <t>生活介護５３・地公・未計画２・開減１・大所</t>
  </si>
  <si>
    <t>生活介護５３・開減２・大所</t>
  </si>
  <si>
    <t>生活介護５３・未計画１・開減２・大所</t>
  </si>
  <si>
    <t>AJ89</t>
  </si>
  <si>
    <t>生活介護５３・未計画２・開減２・大所</t>
  </si>
  <si>
    <t>生活介護５３・地公・開減２・大所</t>
  </si>
  <si>
    <t>生活介護５３・地公・未計画１・開減２・大所</t>
  </si>
  <si>
    <t>AJ90</t>
  </si>
  <si>
    <t>生活介護５３・地公・未計画２・開減２・大所</t>
  </si>
  <si>
    <t>AJ91</t>
  </si>
  <si>
    <t>生活介護５３・短時間・大所</t>
  </si>
  <si>
    <t>AJ92</t>
  </si>
  <si>
    <t>生活介護５３・未計画１・短時間・大所</t>
  </si>
  <si>
    <t>AJ93</t>
  </si>
  <si>
    <t>生活介護５３・未計画２・短時間・大所</t>
  </si>
  <si>
    <t>AJ94</t>
  </si>
  <si>
    <t>生活介護５３・地公・短時間・大所</t>
  </si>
  <si>
    <t>AJ95</t>
  </si>
  <si>
    <t>生活介護５３・地公・未計画１・短時間・大所</t>
  </si>
  <si>
    <t>AJ96</t>
  </si>
  <si>
    <t>生活介護５３・地公・未計画２・短時間・大所</t>
  </si>
  <si>
    <t>生活介護５３・医減</t>
  </si>
  <si>
    <t>生活介護５３・未計画１・医減</t>
  </si>
  <si>
    <t>AJ97</t>
  </si>
  <si>
    <t>生活介護５３・未計画２・医減</t>
  </si>
  <si>
    <t>生活介護５３・地公・医減</t>
  </si>
  <si>
    <t>生活介護５３・地公・未計画１・医減</t>
  </si>
  <si>
    <t>AJ98</t>
  </si>
  <si>
    <t>生活介護５３・地公・未計画２・医減</t>
  </si>
  <si>
    <t>生活介護５３・開減１・医減</t>
  </si>
  <si>
    <t>生活介護５３・未計画１・開減１・医減</t>
  </si>
  <si>
    <t>AJ99</t>
  </si>
  <si>
    <t>生活介護５３・未計画２・開減１・医減</t>
  </si>
  <si>
    <t>生活介護５３・地公・開減１・医減</t>
  </si>
  <si>
    <t>生活介護５３・地公・未計画１・開減１・医減</t>
  </si>
  <si>
    <t>AK00</t>
  </si>
  <si>
    <t>生活介護５３・地公・未計画２・開減１・医減</t>
  </si>
  <si>
    <t>生活介護５３・開減２・医減</t>
  </si>
  <si>
    <t>生活介護５３・未計画１・開減２・医減</t>
  </si>
  <si>
    <t>AK01</t>
  </si>
  <si>
    <t>生活介護５３・未計画２・開減２・医減</t>
  </si>
  <si>
    <t>生活介護５３・地公・開減２・医減</t>
  </si>
  <si>
    <t>生活介護５３・地公・未計画１・開減２・医減</t>
  </si>
  <si>
    <t>AK02</t>
  </si>
  <si>
    <t>生活介護５３・地公・未計画２・開減２・医減</t>
  </si>
  <si>
    <t>AK03</t>
  </si>
  <si>
    <t>生活介護５３・短時間・医減</t>
  </si>
  <si>
    <t>AK04</t>
  </si>
  <si>
    <t>生活介護５３・未計画１・短時間・医減</t>
  </si>
  <si>
    <t>AK05</t>
  </si>
  <si>
    <t>生活介護５３・未計画２・短時間・医減</t>
  </si>
  <si>
    <t>AK06</t>
  </si>
  <si>
    <t>生活介護５３・地公・短時間・医減</t>
  </si>
  <si>
    <t>AK07</t>
  </si>
  <si>
    <t>生活介護５３・地公・未計画１・短時間・医減</t>
  </si>
  <si>
    <t>AK08</t>
  </si>
  <si>
    <t>生活介護５３・地公・未計画２・短時間・医減</t>
  </si>
  <si>
    <t>生活介護５３・大所・医減</t>
  </si>
  <si>
    <t>生活介護５３・未計画１・大所・医減</t>
  </si>
  <si>
    <t>AK09</t>
  </si>
  <si>
    <t>生活介護５３・未計画２・大所・医減</t>
  </si>
  <si>
    <t>生活介護５３・地公・大所・医減</t>
  </si>
  <si>
    <t>生活介護５３・地公・未計画１・大所・医減</t>
  </si>
  <si>
    <t>AK10</t>
  </si>
  <si>
    <t>生活介護５３・地公・未計画２・大所・医減</t>
  </si>
  <si>
    <t>生活介護５３・開減１・大所・医減</t>
  </si>
  <si>
    <t>生活介護５３・未計画１・開減１・大所・医減</t>
  </si>
  <si>
    <t>AK11</t>
  </si>
  <si>
    <t>生活介護５３・未計画２・開減１・大所・医減</t>
  </si>
  <si>
    <t>生活介護５３・地公・開減１・大所・医減</t>
  </si>
  <si>
    <t>生活介護５３・地公・未計画１・開減１・大所・医減</t>
  </si>
  <si>
    <t>AK12</t>
  </si>
  <si>
    <t>生活介護５３・地公・未計画２・開減１・大所・医減</t>
  </si>
  <si>
    <t>生活介護５３・開減２・大所・医減</t>
  </si>
  <si>
    <t>生活介護５３・未計画１・開減２・大所・医減</t>
  </si>
  <si>
    <t>AK13</t>
  </si>
  <si>
    <t>生活介護５３・未計画２・開減２・大所・医減</t>
  </si>
  <si>
    <t>生活介護５３・地公・開減２・大所・医減</t>
  </si>
  <si>
    <t>生活介護５３・地公・未計画１・開減２・大所・医減</t>
  </si>
  <si>
    <t>AK14</t>
  </si>
  <si>
    <t>生活介護５３・地公・未計画２・開減２・大所・医減</t>
  </si>
  <si>
    <t>AK15</t>
  </si>
  <si>
    <t>生活介護５３・短時間・大所・医減</t>
  </si>
  <si>
    <t>AK16</t>
  </si>
  <si>
    <t>生活介護５３・未計画１・短時間・大所・医減</t>
  </si>
  <si>
    <t>AK17</t>
  </si>
  <si>
    <t>生活介護５３・未計画２・短時間・大所・医減</t>
  </si>
  <si>
    <t>AK18</t>
  </si>
  <si>
    <t>生活介護５３・地公・短時間・大所・医減</t>
  </si>
  <si>
    <t>AK19</t>
  </si>
  <si>
    <t>生活介護５３・地公・未計画１・短時間・大所・医減</t>
  </si>
  <si>
    <t>AK20</t>
  </si>
  <si>
    <t>生活介護５３・地公・未計画２・短時間・大所・医減</t>
  </si>
  <si>
    <t>生活介護５２</t>
  </si>
  <si>
    <t>生活介護５２・未計画１</t>
  </si>
  <si>
    <t>AL17</t>
  </si>
  <si>
    <t>生活介護５２・未計画２</t>
  </si>
  <si>
    <t>生活介護５２・地公</t>
  </si>
  <si>
    <t>生活介護５２・地公・未計画１</t>
  </si>
  <si>
    <t>AL18</t>
  </si>
  <si>
    <t>生活介護５２・地公・未計画２</t>
  </si>
  <si>
    <t>生活介護５２・開減１</t>
  </si>
  <si>
    <t>生活介護５２・未計画１・開減１</t>
  </si>
  <si>
    <t>AL19</t>
  </si>
  <si>
    <t>生活介護５２・未計画２・開減１</t>
  </si>
  <si>
    <t>生活介護５２・地公・開減１</t>
  </si>
  <si>
    <t>生活介護５２・地公・未計画１・開減１</t>
  </si>
  <si>
    <t>AL20</t>
  </si>
  <si>
    <t>生活介護５２・地公・未計画２・開減１</t>
  </si>
  <si>
    <t>生活介護５２・開減２</t>
  </si>
  <si>
    <t>生活介護５２・未計画１・開減２</t>
  </si>
  <si>
    <t>AL21</t>
  </si>
  <si>
    <t>生活介護５２・未計画２・開減２</t>
  </si>
  <si>
    <t>生活介護５２・地公・開減２</t>
  </si>
  <si>
    <t>生活介護５２・地公・未計画１・開減２</t>
  </si>
  <si>
    <t>AL22</t>
  </si>
  <si>
    <t>生活介護５２・地公・未計画２・開減２</t>
  </si>
  <si>
    <t>AL23</t>
  </si>
  <si>
    <t>生活介護５２・短時間</t>
  </si>
  <si>
    <t>AL24</t>
  </si>
  <si>
    <t>生活介護５２・未計画１・短時間</t>
  </si>
  <si>
    <t>AL25</t>
  </si>
  <si>
    <t>生活介護５２・未計画２・短時間</t>
  </si>
  <si>
    <t>AL26</t>
  </si>
  <si>
    <t>生活介護５２・地公・短時間</t>
  </si>
  <si>
    <t>AL27</t>
  </si>
  <si>
    <t>生活介護５２・地公・未計画１・短時間</t>
  </si>
  <si>
    <t>AL28</t>
  </si>
  <si>
    <t>生活介護５２・地公・未計画２・短時間</t>
  </si>
  <si>
    <t>生活介護５２・大所</t>
  </si>
  <si>
    <t>生活介護５２・未計画１・大所</t>
  </si>
  <si>
    <t>AL29</t>
  </si>
  <si>
    <t>生活介護５２・未計画２・大所</t>
  </si>
  <si>
    <t>生活介護５２・地公・大所</t>
  </si>
  <si>
    <t>生活介護５２・地公・未計画１・大所</t>
  </si>
  <si>
    <t>AL30</t>
  </si>
  <si>
    <t>生活介護５２・地公・未計画２・大所</t>
  </si>
  <si>
    <t>生活介護５２・開減１・大所</t>
  </si>
  <si>
    <t>生活介護５２・未計画１・開減１・大所</t>
  </si>
  <si>
    <t>AL31</t>
  </si>
  <si>
    <t>生活介護５２・未計画２・開減１・大所</t>
  </si>
  <si>
    <t>生活介護５２・地公・開減１・大所</t>
  </si>
  <si>
    <t>生活介護５２・地公・未計画１・開減１・大所</t>
  </si>
  <si>
    <t>AL32</t>
  </si>
  <si>
    <t>生活介護５２・地公・未計画２・開減１・大所</t>
  </si>
  <si>
    <t>生活介護５２・開減２・大所</t>
  </si>
  <si>
    <t>生活介護５２・未計画１・開減２・大所</t>
  </si>
  <si>
    <t>AL33</t>
  </si>
  <si>
    <t>生活介護５２・未計画２・開減２・大所</t>
  </si>
  <si>
    <t>生活介護５２・地公・開減２・大所</t>
  </si>
  <si>
    <t>生活介護５２・地公・未計画１・開減２・大所</t>
  </si>
  <si>
    <t>AL34</t>
  </si>
  <si>
    <t>生活介護５２・地公・未計画２・開減２・大所</t>
  </si>
  <si>
    <t>AL35</t>
  </si>
  <si>
    <t>生活介護５２・短時間・大所</t>
  </si>
  <si>
    <t>AL36</t>
  </si>
  <si>
    <t>生活介護５２・未計画１・短時間・大所</t>
  </si>
  <si>
    <t>AL37</t>
  </si>
  <si>
    <t>生活介護５２・未計画２・短時間・大所</t>
  </si>
  <si>
    <t>AL38</t>
  </si>
  <si>
    <t>生活介護５２・地公・短時間・大所</t>
  </si>
  <si>
    <t>AL39</t>
  </si>
  <si>
    <t>生活介護５２・地公・未計画１・短時間・大所</t>
  </si>
  <si>
    <t>AL40</t>
  </si>
  <si>
    <t>生活介護５２・地公・未計画２・短時間・大所</t>
  </si>
  <si>
    <t>生活介護５２・医減</t>
  </si>
  <si>
    <t>生活介護５２・未計画１・医減</t>
  </si>
  <si>
    <t>AL41</t>
  </si>
  <si>
    <t>生活介護５２・未計画２・医減</t>
  </si>
  <si>
    <t>生活介護５２・地公・医減</t>
  </si>
  <si>
    <t>生活介護５２・地公・未計画１・医減</t>
  </si>
  <si>
    <t>AL42</t>
  </si>
  <si>
    <t>生活介護５２・地公・未計画２・医減</t>
  </si>
  <si>
    <t>生活介護５２・開減１・医減</t>
  </si>
  <si>
    <t>生活介護５２・未計画１・開減１・医減</t>
  </si>
  <si>
    <t>AL43</t>
  </si>
  <si>
    <t>生活介護５２・未計画２・開減１・医減</t>
  </si>
  <si>
    <t>生活介護５２・地公・開減１・医減</t>
  </si>
  <si>
    <t>生活介護５２・地公・未計画１・開減１・医減</t>
  </si>
  <si>
    <t>AL44</t>
  </si>
  <si>
    <t>生活介護５２・地公・未計画２・開減１・医減</t>
  </si>
  <si>
    <t>生活介護５２・開減２・医減</t>
  </si>
  <si>
    <t>生活介護５２・未計画１・開減２・医減</t>
  </si>
  <si>
    <t>AL45</t>
  </si>
  <si>
    <t>生活介護５２・未計画２・開減２・医減</t>
  </si>
  <si>
    <t>生活介護５２・地公・開減２・医減</t>
  </si>
  <si>
    <t>生活介護５２・地公・未計画１・開減２・医減</t>
  </si>
  <si>
    <t>AL46</t>
  </si>
  <si>
    <t>生活介護５２・地公・未計画２・開減２・医減</t>
  </si>
  <si>
    <t>AL47</t>
  </si>
  <si>
    <t>生活介護５２・短時間・医減</t>
  </si>
  <si>
    <t>AL48</t>
  </si>
  <si>
    <t>生活介護５２・未計画１・短時間・医減</t>
  </si>
  <si>
    <t>AL49</t>
  </si>
  <si>
    <t>生活介護５２・未計画２・短時間・医減</t>
  </si>
  <si>
    <t>AL50</t>
  </si>
  <si>
    <t>生活介護５２・地公・短時間・医減</t>
  </si>
  <si>
    <t>AL51</t>
  </si>
  <si>
    <t>生活介護５２・地公・未計画１・短時間・医減</t>
  </si>
  <si>
    <t>AL52</t>
  </si>
  <si>
    <t>生活介護５２・地公・未計画２・短時間・医減</t>
  </si>
  <si>
    <t>生活介護５２・大所・医減</t>
  </si>
  <si>
    <t>生活介護５２・未計画１・大所・医減</t>
  </si>
  <si>
    <t>AL53</t>
  </si>
  <si>
    <t>生活介護５２・未計画２・大所・医減</t>
  </si>
  <si>
    <t>生活介護５２・地公・大所・医減</t>
  </si>
  <si>
    <t>生活介護５２・地公・未計画１・大所・医減</t>
  </si>
  <si>
    <t>AL54</t>
  </si>
  <si>
    <t>生活介護５２・地公・未計画２・大所・医減</t>
  </si>
  <si>
    <t>生活介護５２・開減１・大所・医減</t>
  </si>
  <si>
    <t>生活介護５２・未計画１・開減１・大所・医減</t>
  </si>
  <si>
    <t>AL55</t>
  </si>
  <si>
    <t>生活介護５２・未計画２・開減１・大所・医減</t>
  </si>
  <si>
    <t>生活介護５２・地公・開減１・大所・医減</t>
  </si>
  <si>
    <t>生活介護５２・地公・未計画１・開減１・大所・医減</t>
  </si>
  <si>
    <t>AL56</t>
  </si>
  <si>
    <t>生活介護５２・地公・未計画２・開減１・大所・医減</t>
  </si>
  <si>
    <t>生活介護５２・開減２・大所・医減</t>
  </si>
  <si>
    <t>生活介護５２・未計画１・開減２・大所・医減</t>
  </si>
  <si>
    <t>AL57</t>
  </si>
  <si>
    <t>生活介護５２・未計画２・開減２・大所・医減</t>
  </si>
  <si>
    <t>生活介護５２・地公・開減２・大所・医減</t>
  </si>
  <si>
    <t>生活介護５２・地公・未計画１・開減２・大所・医減</t>
  </si>
  <si>
    <t>AL58</t>
  </si>
  <si>
    <t>生活介護５２・地公・未計画２・開減２・大所・医減</t>
  </si>
  <si>
    <t>AL59</t>
  </si>
  <si>
    <t>生活介護５２・短時間・大所・医減</t>
  </si>
  <si>
    <t>AL60</t>
  </si>
  <si>
    <t>生活介護５２・未計画１・短時間・大所・医減</t>
  </si>
  <si>
    <t>AL61</t>
  </si>
  <si>
    <t>生活介護５２・未計画２・短時間・大所・医減</t>
  </si>
  <si>
    <t>AL62</t>
  </si>
  <si>
    <t>生活介護５２・地公・短時間・大所・医減</t>
  </si>
  <si>
    <t>AL63</t>
  </si>
  <si>
    <t>生活介護５２・地公・未計画１・短時間・大所・医減</t>
  </si>
  <si>
    <t>AL64</t>
  </si>
  <si>
    <t>生活介護５２・地公・未計画２・短時間・大所・医減</t>
  </si>
  <si>
    <t>AM61</t>
  </si>
  <si>
    <t>共生型生活介護Ⅰ</t>
  </si>
  <si>
    <t>ロ 
共生型生活介護サービス費</t>
    <phoneticPr fontId="8"/>
  </si>
  <si>
    <t>（１）
共生型生活介護サービス（Ⅰ）</t>
    <phoneticPr fontId="8"/>
  </si>
  <si>
    <t>AM62</t>
  </si>
  <si>
    <t>共生型生活介護Ⅰ・地公</t>
  </si>
  <si>
    <t xml:space="preserve">地方公共団体が設置する指定生活介護事業所又は指定障害者支援施設の場合      </t>
    <phoneticPr fontId="8"/>
  </si>
  <si>
    <t>AM63</t>
  </si>
  <si>
    <t>共生型生活介護Ⅰ・開減１</t>
  </si>
  <si>
    <t>開所時間減算</t>
    <phoneticPr fontId="1"/>
  </si>
  <si>
    <t>AM64</t>
  </si>
  <si>
    <t>共生型生活介護Ⅰ・地公・開減１</t>
  </si>
  <si>
    <t>AM65</t>
  </si>
  <si>
    <t>共生型生活介護Ⅰ・開減２</t>
  </si>
  <si>
    <t>AM66</t>
  </si>
  <si>
    <t>共生型生活介護Ⅰ・地公・開減２</t>
  </si>
  <si>
    <t>AM67</t>
  </si>
  <si>
    <t>共生型生活介護Ⅰ・短時間</t>
  </si>
  <si>
    <t>短時間利用減算</t>
    <phoneticPr fontId="1"/>
  </si>
  <si>
    <t>AM68</t>
  </si>
  <si>
    <t>共生型生活介護Ⅰ・地公・短時間</t>
  </si>
  <si>
    <t>AM69</t>
  </si>
  <si>
    <t>共生型生活介護Ⅰ・大所</t>
  </si>
  <si>
    <t>AM70</t>
  </si>
  <si>
    <t>共生型生活介護Ⅰ・地公・大所</t>
  </si>
  <si>
    <t>AM71</t>
  </si>
  <si>
    <t>共生型生活介護Ⅰ・開減１・大所</t>
  </si>
  <si>
    <t>AM72</t>
  </si>
  <si>
    <t>共生型生活介護Ⅰ・地公・開減１・大所</t>
  </si>
  <si>
    <t>AM73</t>
  </si>
  <si>
    <t>共生型生活介護Ⅰ・開減２・大所</t>
  </si>
  <si>
    <t>AM74</t>
  </si>
  <si>
    <t>共生型生活介護Ⅰ・地公・開減２・大所</t>
  </si>
  <si>
    <t>AM75</t>
  </si>
  <si>
    <t>共生型生活介護Ⅰ・短時間・大所</t>
  </si>
  <si>
    <t>AM76</t>
  </si>
  <si>
    <t>共生型生活介護Ⅰ・地公・短時間・大所</t>
  </si>
  <si>
    <t>AN57</t>
  </si>
  <si>
    <t>共生型生活介護Ⅱ</t>
  </si>
  <si>
    <t>（２）
共生型生活介護サービス（Ⅱ）</t>
    <phoneticPr fontId="8"/>
  </si>
  <si>
    <t>AN58</t>
  </si>
  <si>
    <t>共生型生活介護Ⅱ・地公</t>
  </si>
  <si>
    <t>AN59</t>
  </si>
  <si>
    <t>共生型生活介護Ⅱ・開減１</t>
  </si>
  <si>
    <t>AN60</t>
  </si>
  <si>
    <t>共生型生活介護Ⅱ・地公・開減１</t>
  </si>
  <si>
    <t>AN61</t>
  </si>
  <si>
    <t>共生型生活介護Ⅱ・開減２</t>
  </si>
  <si>
    <t>AN62</t>
  </si>
  <si>
    <t>共生型生活介護Ⅱ・地公・開減２</t>
  </si>
  <si>
    <t>AN63</t>
  </si>
  <si>
    <t>共生型生活介護Ⅱ・短時間</t>
  </si>
  <si>
    <t>AN64</t>
  </si>
  <si>
    <t>共生型生活介護Ⅱ・地公・短時間</t>
  </si>
  <si>
    <t>AN65</t>
  </si>
  <si>
    <t>共生型生活介護Ⅱ・大所</t>
  </si>
  <si>
    <t>AN66</t>
  </si>
  <si>
    <t>共生型生活介護Ⅱ・地公・大所</t>
  </si>
  <si>
    <t>AN67</t>
  </si>
  <si>
    <t>共生型生活介護Ⅱ・開減１・大所</t>
  </si>
  <si>
    <t>AN68</t>
  </si>
  <si>
    <t>共生型生活介護Ⅱ・地公・開減１・大所</t>
  </si>
  <si>
    <t>AN69</t>
  </si>
  <si>
    <t>共生型生活介護Ⅱ・開減２・大所</t>
  </si>
  <si>
    <t>AN70</t>
  </si>
  <si>
    <t>共生型生活介護Ⅱ・地公・開減２・大所</t>
  </si>
  <si>
    <t>AN71</t>
  </si>
  <si>
    <t>共生型生活介護Ⅱ・短時間・大所</t>
  </si>
  <si>
    <t>AN72</t>
  </si>
  <si>
    <t>共生型生活介護Ⅱ・地公・短時間・大所</t>
  </si>
  <si>
    <t>基準該当生活介護Ⅰ</t>
  </si>
  <si>
    <t>ハ 
基準該当生活介護サービス費</t>
    <phoneticPr fontId="8"/>
  </si>
  <si>
    <t>（１）
基準該当生活介護サービス（Ⅰ）</t>
    <phoneticPr fontId="8"/>
  </si>
  <si>
    <t>基準該当生活介護Ⅰ・開減１</t>
  </si>
  <si>
    <t>開所時間が4時間未満</t>
    <phoneticPr fontId="8"/>
  </si>
  <si>
    <t>基準該当生活介護Ⅰ・開減２</t>
  </si>
  <si>
    <t>開所時間が4時間以上6時間未満</t>
    <phoneticPr fontId="8"/>
  </si>
  <si>
    <t>AN89</t>
  </si>
  <si>
    <t>基準該当生活介護Ⅰ・短時間</t>
  </si>
  <si>
    <t>利用時間5時間未満の利用者が全利用者の50％以上</t>
    <phoneticPr fontId="8"/>
  </si>
  <si>
    <t>基準該当生活介護Ⅱ</t>
  </si>
  <si>
    <t>（２）
基準該当生活介護サービス（Ⅱ）</t>
    <phoneticPr fontId="8"/>
  </si>
  <si>
    <t>基準該当生活介護Ⅱ・開減１</t>
  </si>
  <si>
    <t>基準該当生活介護Ⅱ・開減２</t>
  </si>
  <si>
    <t>AN90</t>
  </si>
  <si>
    <t>基準該当生活介護Ⅱ・短時間</t>
  </si>
  <si>
    <t>令和３年９月３０日までの上乗せ分（生介）</t>
    <phoneticPr fontId="1"/>
  </si>
  <si>
    <t>生介身体拘束廃止未実施減算</t>
    <phoneticPr fontId="1"/>
  </si>
  <si>
    <t>共生型生活介護管理責任者配置等加算</t>
    <phoneticPr fontId="8"/>
  </si>
  <si>
    <t>生介人員配置体制加算１１</t>
    <rPh sb="2" eb="4">
      <t>ジンイン</t>
    </rPh>
    <rPh sb="4" eb="6">
      <t>ハイチ</t>
    </rPh>
    <rPh sb="6" eb="8">
      <t>タイセイ</t>
    </rPh>
    <rPh sb="8" eb="10">
      <t>カサン</t>
    </rPh>
    <phoneticPr fontId="8"/>
  </si>
  <si>
    <t>人員配置体制加算</t>
    <rPh sb="0" eb="2">
      <t>ジンイン</t>
    </rPh>
    <rPh sb="2" eb="4">
      <t>ハイチ</t>
    </rPh>
    <rPh sb="4" eb="6">
      <t>タイセイ</t>
    </rPh>
    <rPh sb="6" eb="8">
      <t>カサン</t>
    </rPh>
    <phoneticPr fontId="8"/>
  </si>
  <si>
    <t>イ 人員配置体制加算（Ⅰ）</t>
    <rPh sb="2" eb="4">
      <t>ジンイン</t>
    </rPh>
    <rPh sb="4" eb="6">
      <t>ハイチ</t>
    </rPh>
    <rPh sb="6" eb="8">
      <t>タイセイ</t>
    </rPh>
    <phoneticPr fontId="8"/>
  </si>
  <si>
    <t>（一）定員２０人以下</t>
    <rPh sb="1" eb="2">
      <t>イチ</t>
    </rPh>
    <rPh sb="3" eb="5">
      <t>テイイン</t>
    </rPh>
    <rPh sb="7" eb="8">
      <t>ニン</t>
    </rPh>
    <rPh sb="8" eb="10">
      <t>イカ</t>
    </rPh>
    <phoneticPr fontId="8"/>
  </si>
  <si>
    <t>生介人員配置体制加算１１・地公</t>
    <phoneticPr fontId="8"/>
  </si>
  <si>
    <t>生介人員配置体制加算１２</t>
    <phoneticPr fontId="8"/>
  </si>
  <si>
    <t>（１．７：１）</t>
  </si>
  <si>
    <r>
      <t>（二）定員</t>
    </r>
    <r>
      <rPr>
        <sz val="8"/>
        <rFont val="ＭＳ Ｐゴシック"/>
        <family val="3"/>
        <charset val="128"/>
      </rPr>
      <t>２１</t>
    </r>
    <r>
      <rPr>
        <sz val="9"/>
        <rFont val="ＭＳ Ｐゴシック"/>
        <family val="3"/>
        <charset val="128"/>
      </rPr>
      <t>人以上</t>
    </r>
    <r>
      <rPr>
        <sz val="8"/>
        <rFont val="ＭＳ Ｐゴシック"/>
        <family val="3"/>
        <charset val="128"/>
      </rPr>
      <t>６０</t>
    </r>
    <r>
      <rPr>
        <sz val="9"/>
        <rFont val="ＭＳ Ｐゴシック"/>
        <family val="3"/>
        <charset val="128"/>
      </rPr>
      <t>人以下</t>
    </r>
    <rPh sb="1" eb="2">
      <t>ニ</t>
    </rPh>
    <rPh sb="3" eb="5">
      <t>テイイン</t>
    </rPh>
    <rPh sb="7" eb="10">
      <t>ニンイジョウ</t>
    </rPh>
    <phoneticPr fontId="8"/>
  </si>
  <si>
    <t>生介人員配置体制加算１２・地公</t>
    <phoneticPr fontId="8"/>
  </si>
  <si>
    <t>生介人員配置体制加算１３</t>
    <phoneticPr fontId="8"/>
  </si>
  <si>
    <t>（三）定員６１人以上</t>
    <rPh sb="1" eb="2">
      <t>サン</t>
    </rPh>
    <rPh sb="3" eb="5">
      <t>テイイン</t>
    </rPh>
    <rPh sb="7" eb="8">
      <t>ニン</t>
    </rPh>
    <rPh sb="8" eb="10">
      <t>イジョウ</t>
    </rPh>
    <phoneticPr fontId="8"/>
  </si>
  <si>
    <t>生介人員配置体制加算１３・地公</t>
    <phoneticPr fontId="8"/>
  </si>
  <si>
    <t>生介人員配置体制加算２１</t>
    <phoneticPr fontId="8"/>
  </si>
  <si>
    <t>ロ 人員配置体制加算（Ⅱ）</t>
    <rPh sb="2" eb="4">
      <t>ジンイン</t>
    </rPh>
    <rPh sb="4" eb="6">
      <t>ハイチ</t>
    </rPh>
    <rPh sb="6" eb="8">
      <t>タイセイ</t>
    </rPh>
    <phoneticPr fontId="8"/>
  </si>
  <si>
    <t>生介人員配置体制加算２１・地公</t>
  </si>
  <si>
    <t>生介人員配置体制加算２２</t>
    <phoneticPr fontId="8"/>
  </si>
  <si>
    <t>（２：１）</t>
  </si>
  <si>
    <t>（二）定員２１人以上６０人以下</t>
    <rPh sb="1" eb="2">
      <t>ニ</t>
    </rPh>
    <rPh sb="3" eb="5">
      <t>テイイン</t>
    </rPh>
    <rPh sb="7" eb="10">
      <t>ニンイジョウ</t>
    </rPh>
    <phoneticPr fontId="8"/>
  </si>
  <si>
    <t>生介人員配置体制加算２２・地公</t>
  </si>
  <si>
    <t>生介人員配置体制加算２３</t>
  </si>
  <si>
    <t>生介人員配置体制加算２３・地公</t>
  </si>
  <si>
    <t>生介人員配置体制加算３１</t>
    <phoneticPr fontId="8"/>
  </si>
  <si>
    <t>ハ 人員配置体制加算（Ⅲ）</t>
    <rPh sb="2" eb="4">
      <t>ジンイン</t>
    </rPh>
    <rPh sb="4" eb="6">
      <t>ハイチ</t>
    </rPh>
    <rPh sb="6" eb="8">
      <t>タイセイ</t>
    </rPh>
    <phoneticPr fontId="8"/>
  </si>
  <si>
    <t>生介人員配置体制加算３１・地公</t>
  </si>
  <si>
    <t>生介人員配置体制加算３２</t>
    <phoneticPr fontId="8"/>
  </si>
  <si>
    <t>生介人員配置体制加算３２・地公</t>
  </si>
  <si>
    <t>（２．５：１）</t>
    <phoneticPr fontId="1"/>
  </si>
  <si>
    <t>生介人員配置体制加算３３</t>
  </si>
  <si>
    <t>生介人員配置体制加算３３・地公</t>
  </si>
  <si>
    <t>生介福祉専門職員配置等加算Ⅰ</t>
    <rPh sb="0" eb="1">
      <t>セイ</t>
    </rPh>
    <rPh sb="1" eb="2">
      <t>スケ</t>
    </rPh>
    <rPh sb="2" eb="4">
      <t>フクシ</t>
    </rPh>
    <rPh sb="4" eb="6">
      <t>センモン</t>
    </rPh>
    <rPh sb="6" eb="8">
      <t>ショクイン</t>
    </rPh>
    <rPh sb="8" eb="10">
      <t>ハイチ</t>
    </rPh>
    <rPh sb="10" eb="11">
      <t>トウ</t>
    </rPh>
    <rPh sb="11" eb="13">
      <t>カサン</t>
    </rPh>
    <phoneticPr fontId="8"/>
  </si>
  <si>
    <t>福祉専門職員配置等加算</t>
    <rPh sb="0" eb="2">
      <t>フクシ</t>
    </rPh>
    <rPh sb="2" eb="4">
      <t>センモン</t>
    </rPh>
    <rPh sb="4" eb="6">
      <t>ショクイン</t>
    </rPh>
    <phoneticPr fontId="8"/>
  </si>
  <si>
    <t>生介福祉専門職員配置等加算Ⅱ</t>
    <rPh sb="0" eb="1">
      <t>ショウ</t>
    </rPh>
    <rPh sb="1" eb="2">
      <t>スケ</t>
    </rPh>
    <rPh sb="2" eb="4">
      <t>フクシ</t>
    </rPh>
    <rPh sb="4" eb="6">
      <t>センモン</t>
    </rPh>
    <rPh sb="6" eb="8">
      <t>ショクイン</t>
    </rPh>
    <rPh sb="8" eb="10">
      <t>ハイチ</t>
    </rPh>
    <rPh sb="10" eb="11">
      <t>トウ</t>
    </rPh>
    <rPh sb="11" eb="13">
      <t>カサン</t>
    </rPh>
    <phoneticPr fontId="8"/>
  </si>
  <si>
    <t>生介福祉専門職員配置等加算Ⅲ</t>
    <rPh sb="0" eb="1">
      <t>セイ</t>
    </rPh>
    <rPh sb="1" eb="2">
      <t>スケ</t>
    </rPh>
    <rPh sb="2" eb="4">
      <t>フクシ</t>
    </rPh>
    <rPh sb="4" eb="6">
      <t>センモン</t>
    </rPh>
    <rPh sb="6" eb="8">
      <t>ショクイン</t>
    </rPh>
    <rPh sb="8" eb="10">
      <t>ハイチ</t>
    </rPh>
    <rPh sb="10" eb="11">
      <t>トウ</t>
    </rPh>
    <rPh sb="11" eb="13">
      <t>カサン</t>
    </rPh>
    <phoneticPr fontId="8"/>
  </si>
  <si>
    <t>生介常勤看護職員等配置加算１</t>
    <rPh sb="0" eb="1">
      <t>ショウ</t>
    </rPh>
    <rPh sb="1" eb="2">
      <t>スケ</t>
    </rPh>
    <rPh sb="2" eb="4">
      <t>ジョウキン</t>
    </rPh>
    <rPh sb="4" eb="6">
      <t>カンゴ</t>
    </rPh>
    <rPh sb="6" eb="9">
      <t>ショクイントウ</t>
    </rPh>
    <rPh sb="9" eb="11">
      <t>ハイチ</t>
    </rPh>
    <rPh sb="11" eb="13">
      <t>カサン</t>
    </rPh>
    <phoneticPr fontId="8"/>
  </si>
  <si>
    <t>イ 常勤看護職員等配置加算（Ⅰ）</t>
    <phoneticPr fontId="8"/>
  </si>
  <si>
    <t>(一) 定員２０人以下</t>
    <rPh sb="1" eb="2">
      <t>イチ</t>
    </rPh>
    <phoneticPr fontId="8"/>
  </si>
  <si>
    <t>生介常勤看護職員等配置加算２</t>
    <rPh sb="0" eb="1">
      <t>ショウ</t>
    </rPh>
    <rPh sb="1" eb="2">
      <t>スケ</t>
    </rPh>
    <rPh sb="2" eb="4">
      <t>ジョウキン</t>
    </rPh>
    <rPh sb="4" eb="6">
      <t>カンゴ</t>
    </rPh>
    <rPh sb="6" eb="9">
      <t>ショクイントウ</t>
    </rPh>
    <rPh sb="9" eb="11">
      <t>ハイチ</t>
    </rPh>
    <rPh sb="11" eb="13">
      <t>カサン</t>
    </rPh>
    <phoneticPr fontId="8"/>
  </si>
  <si>
    <t>(二) 定員２１人以上４０人以下</t>
    <rPh sb="1" eb="2">
      <t>２</t>
    </rPh>
    <rPh sb="4" eb="6">
      <t>テイイン</t>
    </rPh>
    <rPh sb="8" eb="11">
      <t>ニンイジョウ</t>
    </rPh>
    <rPh sb="13" eb="14">
      <t>ニン</t>
    </rPh>
    <rPh sb="14" eb="16">
      <t>イカ</t>
    </rPh>
    <phoneticPr fontId="8"/>
  </si>
  <si>
    <t>生介常勤看護職員等配置加算３</t>
    <rPh sb="0" eb="1">
      <t>ショウ</t>
    </rPh>
    <rPh sb="1" eb="2">
      <t>スケ</t>
    </rPh>
    <rPh sb="2" eb="4">
      <t>ジョウキン</t>
    </rPh>
    <rPh sb="4" eb="6">
      <t>カンゴ</t>
    </rPh>
    <rPh sb="6" eb="9">
      <t>ショクイントウ</t>
    </rPh>
    <rPh sb="9" eb="11">
      <t>ハイチ</t>
    </rPh>
    <rPh sb="11" eb="13">
      <t>カサン</t>
    </rPh>
    <phoneticPr fontId="8"/>
  </si>
  <si>
    <t>(三) 定員４１人以上６０人以下</t>
    <rPh sb="1" eb="2">
      <t>３</t>
    </rPh>
    <phoneticPr fontId="8"/>
  </si>
  <si>
    <t>生介常勤看護職員等配置加算４</t>
    <rPh sb="0" eb="1">
      <t>ショウ</t>
    </rPh>
    <rPh sb="1" eb="2">
      <t>スケ</t>
    </rPh>
    <rPh sb="2" eb="4">
      <t>ジョウキン</t>
    </rPh>
    <rPh sb="4" eb="6">
      <t>カンゴ</t>
    </rPh>
    <rPh sb="6" eb="9">
      <t>ショクイントウ</t>
    </rPh>
    <rPh sb="9" eb="11">
      <t>ハイチ</t>
    </rPh>
    <rPh sb="11" eb="13">
      <t>カサン</t>
    </rPh>
    <phoneticPr fontId="8"/>
  </si>
  <si>
    <t>(四) 定員６１人以上８０人以下</t>
    <rPh sb="1" eb="2">
      <t>４</t>
    </rPh>
    <phoneticPr fontId="8"/>
  </si>
  <si>
    <t>生介常勤看護職員等配置加算５</t>
    <rPh sb="0" eb="1">
      <t>ショウ</t>
    </rPh>
    <rPh sb="1" eb="2">
      <t>スケ</t>
    </rPh>
    <rPh sb="2" eb="4">
      <t>ジョウキン</t>
    </rPh>
    <rPh sb="4" eb="6">
      <t>カンゴ</t>
    </rPh>
    <rPh sb="6" eb="9">
      <t>ショクイントウ</t>
    </rPh>
    <rPh sb="9" eb="11">
      <t>ハイチ</t>
    </rPh>
    <rPh sb="11" eb="13">
      <t>カサン</t>
    </rPh>
    <phoneticPr fontId="8"/>
  </si>
  <si>
    <t>(五) 定員８１人以上</t>
    <rPh sb="1" eb="2">
      <t>５</t>
    </rPh>
    <phoneticPr fontId="8"/>
  </si>
  <si>
    <t>生介常勤看護職員等配置加算６</t>
    <rPh sb="0" eb="1">
      <t>ショウ</t>
    </rPh>
    <rPh sb="1" eb="2">
      <t>スケ</t>
    </rPh>
    <rPh sb="2" eb="4">
      <t>ジョウキン</t>
    </rPh>
    <rPh sb="4" eb="6">
      <t>カンゴ</t>
    </rPh>
    <rPh sb="6" eb="9">
      <t>ショクイントウ</t>
    </rPh>
    <rPh sb="9" eb="11">
      <t>ハイチ</t>
    </rPh>
    <rPh sb="11" eb="13">
      <t>カサン</t>
    </rPh>
    <phoneticPr fontId="8"/>
  </si>
  <si>
    <t>ロ 常勤看護職員等配置加算（Ⅱ）</t>
    <rPh sb="2" eb="4">
      <t>ジョウキン</t>
    </rPh>
    <rPh sb="4" eb="6">
      <t>カンゴ</t>
    </rPh>
    <rPh sb="6" eb="9">
      <t>ショクイントウ</t>
    </rPh>
    <phoneticPr fontId="35"/>
  </si>
  <si>
    <t>生介常勤看護職員等配置加算７</t>
    <rPh sb="0" eb="1">
      <t>ショウ</t>
    </rPh>
    <rPh sb="1" eb="2">
      <t>スケ</t>
    </rPh>
    <rPh sb="2" eb="4">
      <t>ジョウキン</t>
    </rPh>
    <rPh sb="4" eb="6">
      <t>カンゴ</t>
    </rPh>
    <rPh sb="6" eb="9">
      <t>ショクイントウ</t>
    </rPh>
    <rPh sb="9" eb="11">
      <t>ハイチ</t>
    </rPh>
    <rPh sb="11" eb="13">
      <t>カサン</t>
    </rPh>
    <phoneticPr fontId="8"/>
  </si>
  <si>
    <t>生介常勤看護職員等配置加算８</t>
    <rPh sb="0" eb="1">
      <t>ショウ</t>
    </rPh>
    <rPh sb="1" eb="2">
      <t>スケ</t>
    </rPh>
    <rPh sb="2" eb="4">
      <t>ジョウキン</t>
    </rPh>
    <rPh sb="4" eb="6">
      <t>カンゴ</t>
    </rPh>
    <rPh sb="6" eb="9">
      <t>ショクイントウ</t>
    </rPh>
    <rPh sb="9" eb="11">
      <t>ハイチ</t>
    </rPh>
    <rPh sb="11" eb="13">
      <t>カサン</t>
    </rPh>
    <phoneticPr fontId="8"/>
  </si>
  <si>
    <t>生介常勤看護職員等配置加算９</t>
    <rPh sb="0" eb="1">
      <t>ショウ</t>
    </rPh>
    <rPh sb="1" eb="2">
      <t>スケ</t>
    </rPh>
    <rPh sb="2" eb="4">
      <t>ジョウキン</t>
    </rPh>
    <rPh sb="4" eb="6">
      <t>カンゴ</t>
    </rPh>
    <rPh sb="6" eb="9">
      <t>ショクイントウ</t>
    </rPh>
    <rPh sb="9" eb="11">
      <t>ハイチ</t>
    </rPh>
    <rPh sb="11" eb="13">
      <t>カサン</t>
    </rPh>
    <phoneticPr fontId="8"/>
  </si>
  <si>
    <t>生介常勤看護職員等配置加算１０</t>
    <rPh sb="0" eb="1">
      <t>ショウ</t>
    </rPh>
    <rPh sb="1" eb="2">
      <t>スケ</t>
    </rPh>
    <rPh sb="2" eb="4">
      <t>ジョウキン</t>
    </rPh>
    <rPh sb="4" eb="6">
      <t>カンゴ</t>
    </rPh>
    <rPh sb="6" eb="9">
      <t>ショクイントウ</t>
    </rPh>
    <rPh sb="9" eb="11">
      <t>ハイチ</t>
    </rPh>
    <rPh sb="11" eb="13">
      <t>カサン</t>
    </rPh>
    <phoneticPr fontId="8"/>
  </si>
  <si>
    <t>生介常勤看護職員等配置加算１１</t>
    <rPh sb="0" eb="1">
      <t>ショウ</t>
    </rPh>
    <rPh sb="1" eb="2">
      <t>スケ</t>
    </rPh>
    <rPh sb="2" eb="4">
      <t>ジョウキン</t>
    </rPh>
    <rPh sb="4" eb="6">
      <t>カンゴ</t>
    </rPh>
    <rPh sb="6" eb="9">
      <t>ショクイントウ</t>
    </rPh>
    <rPh sb="9" eb="11">
      <t>ハイチ</t>
    </rPh>
    <rPh sb="11" eb="13">
      <t>カサン</t>
    </rPh>
    <phoneticPr fontId="8"/>
  </si>
  <si>
    <t>ハ 常勤看護職員等配置加算（Ⅲ）</t>
    <phoneticPr fontId="35"/>
  </si>
  <si>
    <t>生介常勤看護職員等配置加算１２</t>
    <rPh sb="0" eb="1">
      <t>ショウ</t>
    </rPh>
    <rPh sb="1" eb="2">
      <t>スケ</t>
    </rPh>
    <rPh sb="2" eb="4">
      <t>ジョウキン</t>
    </rPh>
    <rPh sb="4" eb="6">
      <t>カンゴ</t>
    </rPh>
    <rPh sb="6" eb="9">
      <t>ショクイントウ</t>
    </rPh>
    <rPh sb="9" eb="11">
      <t>ハイチ</t>
    </rPh>
    <rPh sb="11" eb="13">
      <t>カサン</t>
    </rPh>
    <phoneticPr fontId="8"/>
  </si>
  <si>
    <t>生介常勤看護職員等配置加算１３</t>
    <rPh sb="0" eb="1">
      <t>ショウ</t>
    </rPh>
    <rPh sb="1" eb="2">
      <t>スケ</t>
    </rPh>
    <rPh sb="2" eb="4">
      <t>ジョウキン</t>
    </rPh>
    <rPh sb="4" eb="6">
      <t>カンゴ</t>
    </rPh>
    <rPh sb="6" eb="9">
      <t>ショクイントウ</t>
    </rPh>
    <rPh sb="9" eb="11">
      <t>ハイチ</t>
    </rPh>
    <rPh sb="11" eb="13">
      <t>カサン</t>
    </rPh>
    <phoneticPr fontId="8"/>
  </si>
  <si>
    <t>生介常勤看護職員等配置加算１４</t>
    <rPh sb="0" eb="1">
      <t>ショウ</t>
    </rPh>
    <rPh sb="1" eb="2">
      <t>スケ</t>
    </rPh>
    <rPh sb="2" eb="4">
      <t>ジョウキン</t>
    </rPh>
    <rPh sb="4" eb="6">
      <t>カンゴ</t>
    </rPh>
    <rPh sb="6" eb="9">
      <t>ショクイントウ</t>
    </rPh>
    <rPh sb="9" eb="11">
      <t>ハイチ</t>
    </rPh>
    <rPh sb="11" eb="13">
      <t>カサン</t>
    </rPh>
    <phoneticPr fontId="8"/>
  </si>
  <si>
    <t>生介常勤看護職員等配置加算１５</t>
    <rPh sb="0" eb="1">
      <t>ショウ</t>
    </rPh>
    <rPh sb="1" eb="2">
      <t>スケ</t>
    </rPh>
    <rPh sb="2" eb="4">
      <t>ジョウキン</t>
    </rPh>
    <rPh sb="4" eb="6">
      <t>カンゴ</t>
    </rPh>
    <rPh sb="6" eb="9">
      <t>ショクイントウ</t>
    </rPh>
    <rPh sb="9" eb="11">
      <t>ハイチ</t>
    </rPh>
    <rPh sb="11" eb="13">
      <t>カサン</t>
    </rPh>
    <phoneticPr fontId="8"/>
  </si>
  <si>
    <t>生介視覚聴覚言語支援体制加算</t>
    <rPh sb="2" eb="4">
      <t>シカク</t>
    </rPh>
    <rPh sb="4" eb="6">
      <t>チョウカク</t>
    </rPh>
    <rPh sb="6" eb="8">
      <t>ゲンゴ</t>
    </rPh>
    <rPh sb="8" eb="10">
      <t>シエン</t>
    </rPh>
    <rPh sb="10" eb="12">
      <t>タイセイ</t>
    </rPh>
    <rPh sb="12" eb="14">
      <t>カサン</t>
    </rPh>
    <phoneticPr fontId="8"/>
  </si>
  <si>
    <r>
      <t>視覚</t>
    </r>
    <r>
      <rPr>
        <sz val="6"/>
        <rFont val="ＭＳ Ｐゴシック"/>
        <family val="3"/>
        <charset val="128"/>
      </rPr>
      <t>・</t>
    </r>
    <r>
      <rPr>
        <sz val="9"/>
        <rFont val="ＭＳ Ｐゴシック"/>
        <family val="3"/>
        <charset val="128"/>
      </rPr>
      <t>聴覚言語障害者支援体制加算</t>
    </r>
    <rPh sb="0" eb="2">
      <t>シカク</t>
    </rPh>
    <rPh sb="3" eb="5">
      <t>チョウカク</t>
    </rPh>
    <rPh sb="5" eb="7">
      <t>ゲンゴ</t>
    </rPh>
    <rPh sb="7" eb="10">
      <t>ショウガイシャ</t>
    </rPh>
    <rPh sb="10" eb="12">
      <t>シエン</t>
    </rPh>
    <rPh sb="12" eb="14">
      <t>タイセイ</t>
    </rPh>
    <rPh sb="14" eb="16">
      <t>カサン</t>
    </rPh>
    <phoneticPr fontId="8"/>
  </si>
  <si>
    <t>生介初期加算</t>
    <rPh sb="2" eb="4">
      <t>ショキ</t>
    </rPh>
    <rPh sb="4" eb="6">
      <t>カサン</t>
    </rPh>
    <phoneticPr fontId="8"/>
  </si>
  <si>
    <t>初期加算</t>
    <rPh sb="0" eb="2">
      <t>ショキ</t>
    </rPh>
    <rPh sb="2" eb="4">
      <t>カサン</t>
    </rPh>
    <phoneticPr fontId="8"/>
  </si>
  <si>
    <t>（利用開始日から３０日を限度）</t>
    <phoneticPr fontId="8"/>
  </si>
  <si>
    <t>生介訪問支援特別加算１</t>
  </si>
  <si>
    <t>訪問支援特別加算  （月２回を限度）</t>
    <phoneticPr fontId="8"/>
  </si>
  <si>
    <t>（１）１時間未満</t>
    <phoneticPr fontId="8"/>
  </si>
  <si>
    <t>生介訪問支援特別加算２</t>
  </si>
  <si>
    <t>（２）１時間以上</t>
    <rPh sb="4" eb="6">
      <t>ジカン</t>
    </rPh>
    <rPh sb="6" eb="8">
      <t>イジョウ</t>
    </rPh>
    <phoneticPr fontId="35"/>
  </si>
  <si>
    <t>生介欠席時対応加算</t>
  </si>
  <si>
    <t>欠席時対応加算</t>
    <rPh sb="0" eb="2">
      <t>ケッセキ</t>
    </rPh>
    <rPh sb="2" eb="3">
      <t>ジ</t>
    </rPh>
    <rPh sb="3" eb="5">
      <t>タイオウ</t>
    </rPh>
    <rPh sb="5" eb="7">
      <t>カサン</t>
    </rPh>
    <phoneticPr fontId="35"/>
  </si>
  <si>
    <t>（月４回を限度）</t>
    <phoneticPr fontId="8"/>
  </si>
  <si>
    <t>生介重度障害者支援加算Ⅰ</t>
    <phoneticPr fontId="1"/>
  </si>
  <si>
    <t>イ 重度障害者支援加算（Ⅰ）</t>
    <phoneticPr fontId="8"/>
  </si>
  <si>
    <t>生介重度障害者支援加算Ⅱ１</t>
    <phoneticPr fontId="1"/>
  </si>
  <si>
    <t>ロ 重度障害者支援加算（Ⅱ）</t>
    <phoneticPr fontId="8"/>
  </si>
  <si>
    <t>（一） 体制を整えた場合</t>
    <rPh sb="1" eb="2">
      <t>イチ</t>
    </rPh>
    <rPh sb="4" eb="6">
      <t>タイセイ</t>
    </rPh>
    <rPh sb="7" eb="8">
      <t>トトノ</t>
    </rPh>
    <rPh sb="10" eb="12">
      <t>バアイ</t>
    </rPh>
    <phoneticPr fontId="35"/>
  </si>
  <si>
    <t>生介重度障害者支援加算Ⅱ２</t>
    <phoneticPr fontId="1"/>
  </si>
  <si>
    <t>（ニ） 支援を行った場合</t>
    <rPh sb="4" eb="6">
      <t>シエン</t>
    </rPh>
    <rPh sb="7" eb="8">
      <t>オコナ</t>
    </rPh>
    <rPh sb="10" eb="12">
      <t>バアイ</t>
    </rPh>
    <phoneticPr fontId="35"/>
  </si>
  <si>
    <t>生介重度障害者支援加算Ⅱ３</t>
    <phoneticPr fontId="1"/>
  </si>
  <si>
    <t>注　加算の算定を開始した日から起算して１８０日以内</t>
    <rPh sb="2" eb="4">
      <t>カサン</t>
    </rPh>
    <rPh sb="5" eb="7">
      <t>サンテイ</t>
    </rPh>
    <rPh sb="8" eb="10">
      <t>カイシ</t>
    </rPh>
    <rPh sb="12" eb="13">
      <t>ヒ</t>
    </rPh>
    <rPh sb="15" eb="17">
      <t>キサン</t>
    </rPh>
    <rPh sb="22" eb="23">
      <t>ニチ</t>
    </rPh>
    <rPh sb="23" eb="25">
      <t>イナイ</t>
    </rPh>
    <phoneticPr fontId="35"/>
  </si>
  <si>
    <t>生介リハビリテーション加算１</t>
    <phoneticPr fontId="8"/>
  </si>
  <si>
    <t>リハビリテーション加算</t>
    <phoneticPr fontId="8"/>
  </si>
  <si>
    <t>イ　リハビリテーション加算（Ⅰ）</t>
    <phoneticPr fontId="8"/>
  </si>
  <si>
    <t>生介リハビリテーション加算２</t>
  </si>
  <si>
    <t>ロ　リハビリテーション加算（Ⅱ）</t>
    <rPh sb="11" eb="13">
      <t>カサン</t>
    </rPh>
    <phoneticPr fontId="35"/>
  </si>
  <si>
    <t>生介上限額管理加算</t>
  </si>
  <si>
    <t>利用者負担上限額管理加算 （月１回を限度）</t>
    <rPh sb="0" eb="3">
      <t>リヨウシャ</t>
    </rPh>
    <rPh sb="3" eb="5">
      <t>フタン</t>
    </rPh>
    <rPh sb="5" eb="7">
      <t>ジョウゲン</t>
    </rPh>
    <rPh sb="7" eb="8">
      <t>ガク</t>
    </rPh>
    <rPh sb="8" eb="10">
      <t>カンリ</t>
    </rPh>
    <rPh sb="10" eb="12">
      <t>カサン</t>
    </rPh>
    <phoneticPr fontId="35"/>
  </si>
  <si>
    <t>生介食事提供体制加算</t>
  </si>
  <si>
    <t>食事提供体制加算</t>
    <rPh sb="0" eb="2">
      <t>ショクジ</t>
    </rPh>
    <rPh sb="2" eb="4">
      <t>テイキョウ</t>
    </rPh>
    <rPh sb="4" eb="6">
      <t>タイセイ</t>
    </rPh>
    <rPh sb="6" eb="8">
      <t>カサン</t>
    </rPh>
    <phoneticPr fontId="35"/>
  </si>
  <si>
    <t>生介延長支援加算１</t>
  </si>
  <si>
    <t>延長支援加算</t>
    <rPh sb="0" eb="2">
      <t>エンチョウ</t>
    </rPh>
    <rPh sb="2" eb="4">
      <t>シエン</t>
    </rPh>
    <rPh sb="4" eb="6">
      <t>カサン</t>
    </rPh>
    <phoneticPr fontId="35"/>
  </si>
  <si>
    <t>生介延長支援加算２</t>
  </si>
  <si>
    <t>生介送迎加算Ⅰ</t>
  </si>
  <si>
    <t>生介送迎加算Ⅰ（同一敷地）</t>
    <rPh sb="8" eb="10">
      <t>ドウイツ</t>
    </rPh>
    <rPh sb="10" eb="12">
      <t>シキチ</t>
    </rPh>
    <phoneticPr fontId="8"/>
  </si>
  <si>
    <t>生介送迎加算Ⅱ</t>
  </si>
  <si>
    <t>生介送迎加算Ⅱ（同一敷地）</t>
    <rPh sb="8" eb="10">
      <t>ドウイツ</t>
    </rPh>
    <rPh sb="10" eb="12">
      <t>シキチ</t>
    </rPh>
    <phoneticPr fontId="8"/>
  </si>
  <si>
    <t>生介送迎加算（重度）</t>
    <phoneticPr fontId="1"/>
  </si>
  <si>
    <t>一定の条件を満たす場合</t>
  </si>
  <si>
    <t>生介体験利用加算Ⅰ</t>
    <phoneticPr fontId="1"/>
  </si>
  <si>
    <t>障害福祉サービスの体験利用支援加算</t>
    <rPh sb="0" eb="2">
      <t>ショウガイ</t>
    </rPh>
    <rPh sb="2" eb="4">
      <t>フクシ</t>
    </rPh>
    <phoneticPr fontId="1"/>
  </si>
  <si>
    <t>1日につき</t>
  </si>
  <si>
    <t>生介体験利用加算Ⅱ</t>
    <phoneticPr fontId="3"/>
  </si>
  <si>
    <t>生介体験利用加算（地域生活拠点）</t>
    <rPh sb="9" eb="11">
      <t>チイキ</t>
    </rPh>
    <rPh sb="11" eb="13">
      <t>セイカツ</t>
    </rPh>
    <rPh sb="13" eb="15">
      <t>キョテン</t>
    </rPh>
    <phoneticPr fontId="3"/>
  </si>
  <si>
    <t>注　地域生活支援拠点等の場合</t>
    <rPh sb="0" eb="1">
      <t>チュウ</t>
    </rPh>
    <rPh sb="2" eb="4">
      <t>チイキ</t>
    </rPh>
    <rPh sb="4" eb="6">
      <t>セイカツ</t>
    </rPh>
    <rPh sb="6" eb="8">
      <t>シエン</t>
    </rPh>
    <rPh sb="8" eb="10">
      <t>キョテン</t>
    </rPh>
    <rPh sb="10" eb="11">
      <t>トウ</t>
    </rPh>
    <rPh sb="12" eb="14">
      <t>バアイ</t>
    </rPh>
    <phoneticPr fontId="12"/>
  </si>
  <si>
    <t>生介就労移行支援体制加算１</t>
  </si>
  <si>
    <t>（１） 定員２０人以下</t>
    <rPh sb="4" eb="6">
      <t>テイイン</t>
    </rPh>
    <rPh sb="8" eb="9">
      <t>ニン</t>
    </rPh>
    <rPh sb="9" eb="11">
      <t>イカ</t>
    </rPh>
    <phoneticPr fontId="3"/>
  </si>
  <si>
    <t>注１　前年度において、生活介護等を受けた後就労し、６月以上就労継続している者が１名以上いる場合、所定単位数にその前年度実績の人数を乗じた単位数を加算
注２　前年度実績には就労継続支援A型事業所への移行は除く</t>
    <phoneticPr fontId="8"/>
  </si>
  <si>
    <t>生介就労移行支援体制加算２</t>
  </si>
  <si>
    <t>（２） 定員２１人以上４０人以下</t>
    <rPh sb="4" eb="6">
      <t>テイイン</t>
    </rPh>
    <rPh sb="8" eb="9">
      <t>ニン</t>
    </rPh>
    <rPh sb="9" eb="11">
      <t>イジョウ</t>
    </rPh>
    <rPh sb="13" eb="14">
      <t>ニン</t>
    </rPh>
    <rPh sb="14" eb="16">
      <t>イカ</t>
    </rPh>
    <phoneticPr fontId="3"/>
  </si>
  <si>
    <t>生介就労移行支援体制加算３</t>
  </si>
  <si>
    <t>（３） 定員４１人以上６０人以下</t>
    <rPh sb="4" eb="6">
      <t>テイイン</t>
    </rPh>
    <rPh sb="8" eb="9">
      <t>ニン</t>
    </rPh>
    <rPh sb="9" eb="11">
      <t>イジョウ</t>
    </rPh>
    <rPh sb="13" eb="14">
      <t>ニン</t>
    </rPh>
    <rPh sb="14" eb="16">
      <t>イカ</t>
    </rPh>
    <phoneticPr fontId="3"/>
  </si>
  <si>
    <t>生介就労移行支援体制加算４</t>
  </si>
  <si>
    <t>（４） 定員６１人以上８０人以下</t>
    <rPh sb="4" eb="6">
      <t>テイイン</t>
    </rPh>
    <rPh sb="8" eb="9">
      <t>ニン</t>
    </rPh>
    <rPh sb="9" eb="11">
      <t>イジョウ</t>
    </rPh>
    <rPh sb="13" eb="14">
      <t>ニン</t>
    </rPh>
    <rPh sb="14" eb="16">
      <t>イカ</t>
    </rPh>
    <phoneticPr fontId="3"/>
  </si>
  <si>
    <t>生介就労移行支援体制加算５</t>
  </si>
  <si>
    <t>（５） 定員８１人以上</t>
    <rPh sb="4" eb="6">
      <t>テイイン</t>
    </rPh>
    <rPh sb="8" eb="9">
      <t>ニン</t>
    </rPh>
    <rPh sb="9" eb="11">
      <t>イジョウ</t>
    </rPh>
    <phoneticPr fontId="3"/>
  </si>
  <si>
    <t>生介処遇改善加算Ⅰ</t>
    <rPh sb="2" eb="4">
      <t>ショグウ</t>
    </rPh>
    <rPh sb="4" eb="6">
      <t>カイゼン</t>
    </rPh>
    <rPh sb="6" eb="8">
      <t>カサン</t>
    </rPh>
    <phoneticPr fontId="8"/>
  </si>
  <si>
    <t>福祉・介護職員処遇改善加算</t>
    <rPh sb="0" eb="2">
      <t>フクシ</t>
    </rPh>
    <rPh sb="3" eb="5">
      <t>カイゴ</t>
    </rPh>
    <rPh sb="5" eb="7">
      <t>ショクイン</t>
    </rPh>
    <phoneticPr fontId="8"/>
  </si>
  <si>
    <t>生介障害者支援施設処遇改善加算Ⅰ</t>
    <rPh sb="9" eb="11">
      <t>ショグウ</t>
    </rPh>
    <rPh sb="11" eb="13">
      <t>カイゼン</t>
    </rPh>
    <rPh sb="13" eb="15">
      <t>カサン</t>
    </rPh>
    <phoneticPr fontId="8"/>
  </si>
  <si>
    <t>生介処遇改善加算Ⅱ</t>
    <rPh sb="2" eb="4">
      <t>ショグウ</t>
    </rPh>
    <rPh sb="4" eb="6">
      <t>カイゼン</t>
    </rPh>
    <rPh sb="6" eb="8">
      <t>カサン</t>
    </rPh>
    <phoneticPr fontId="8"/>
  </si>
  <si>
    <t>生介障害者支援施設処遇改善加算Ⅱ</t>
    <rPh sb="9" eb="11">
      <t>ショグウ</t>
    </rPh>
    <rPh sb="11" eb="13">
      <t>カイゼン</t>
    </rPh>
    <rPh sb="13" eb="15">
      <t>カサン</t>
    </rPh>
    <phoneticPr fontId="8"/>
  </si>
  <si>
    <t>生介処遇改善加算Ⅲ</t>
    <rPh sb="2" eb="4">
      <t>ショグウ</t>
    </rPh>
    <rPh sb="4" eb="6">
      <t>カイゼン</t>
    </rPh>
    <rPh sb="6" eb="8">
      <t>カサン</t>
    </rPh>
    <phoneticPr fontId="8"/>
  </si>
  <si>
    <t>生介障害者支援施設処遇改善加算Ⅲ</t>
    <rPh sb="9" eb="11">
      <t>ショグウ</t>
    </rPh>
    <rPh sb="11" eb="13">
      <t>カイゼン</t>
    </rPh>
    <rPh sb="13" eb="15">
      <t>カサン</t>
    </rPh>
    <phoneticPr fontId="8"/>
  </si>
  <si>
    <t>生介処遇改善加算Ⅳ</t>
    <rPh sb="2" eb="4">
      <t>ショグウ</t>
    </rPh>
    <rPh sb="4" eb="6">
      <t>カイゼン</t>
    </rPh>
    <rPh sb="6" eb="8">
      <t>カサン</t>
    </rPh>
    <phoneticPr fontId="8"/>
  </si>
  <si>
    <t>生介障害者支援施設処遇改善加算Ⅳ</t>
    <rPh sb="9" eb="11">
      <t>ショグウ</t>
    </rPh>
    <rPh sb="11" eb="13">
      <t>カイゼン</t>
    </rPh>
    <rPh sb="13" eb="15">
      <t>カサン</t>
    </rPh>
    <phoneticPr fontId="8"/>
  </si>
  <si>
    <t>生介処遇改善加算Ⅴ</t>
    <rPh sb="2" eb="4">
      <t>ショグウ</t>
    </rPh>
    <rPh sb="4" eb="6">
      <t>カイゼン</t>
    </rPh>
    <rPh sb="6" eb="8">
      <t>カサン</t>
    </rPh>
    <phoneticPr fontId="8"/>
  </si>
  <si>
    <t>生介障害者支援施設処遇改善加算Ⅴ</t>
    <rPh sb="9" eb="11">
      <t>ショグウ</t>
    </rPh>
    <rPh sb="11" eb="13">
      <t>カイゼン</t>
    </rPh>
    <rPh sb="13" eb="15">
      <t>カサン</t>
    </rPh>
    <phoneticPr fontId="8"/>
  </si>
  <si>
    <t>生介処遇改善特別加算</t>
  </si>
  <si>
    <t>生介特定処遇改善加算Ⅰ</t>
    <phoneticPr fontId="1"/>
  </si>
  <si>
    <t>生介特定処遇改善加算Ⅱ</t>
    <phoneticPr fontId="1"/>
  </si>
  <si>
    <t>生介障害者支援施設特定処遇改善加算</t>
    <phoneticPr fontId="8"/>
  </si>
  <si>
    <t>生介ベースアップ等支援加算</t>
    <phoneticPr fontId="1"/>
  </si>
  <si>
    <t>（定員超過）</t>
  </si>
  <si>
    <t>生活介護１６・定超</t>
  </si>
  <si>
    <t>イ 
生活介護サービス費</t>
    <phoneticPr fontId="1"/>
  </si>
  <si>
    <t>（1）
定員２０人以下</t>
    <phoneticPr fontId="1"/>
  </si>
  <si>
    <t>利用者の数が利用定員を超える場合</t>
  </si>
  <si>
    <t>生活介護１６・定超・未計画１</t>
  </si>
  <si>
    <t>AP12</t>
    <phoneticPr fontId="1"/>
  </si>
  <si>
    <t>生活介護１６・定超・未計画２</t>
  </si>
  <si>
    <t>生活介護１６・地公・定超</t>
  </si>
  <si>
    <t>生活介護１６・地公・定超・未計画１</t>
  </si>
  <si>
    <t>AP13</t>
    <phoneticPr fontId="1"/>
  </si>
  <si>
    <t>生活介護１６・地公・定超・未計画２</t>
  </si>
  <si>
    <t>生活介護１６・定超・開減１</t>
  </si>
  <si>
    <t>開所時間が4時間未満</t>
  </si>
  <si>
    <t>生活介護１６・定超・未計画１・開減１</t>
  </si>
  <si>
    <t>AP14</t>
  </si>
  <si>
    <t>生活介護１６・定超・未計画２・開減１</t>
  </si>
  <si>
    <t>生活介護１６・地公・定超・開減１</t>
  </si>
  <si>
    <t>生活介護１６・地公・定超・未計画１・開減１</t>
  </si>
  <si>
    <t>AP15</t>
  </si>
  <si>
    <t>生活介護１６・地公・定超・未計画２・開減１</t>
  </si>
  <si>
    <t>生活介護１６・定超・開減２</t>
  </si>
  <si>
    <t>開所時間が4時間以上6時間未満</t>
    <phoneticPr fontId="1"/>
  </si>
  <si>
    <t>生活介護１６・定超・未計画１・開減２</t>
    <phoneticPr fontId="1"/>
  </si>
  <si>
    <t>AP16</t>
  </si>
  <si>
    <t>生活介護１６・定超・未計画２・開減２</t>
  </si>
  <si>
    <t>生活介護１６・地公・定超・開減２</t>
  </si>
  <si>
    <t>生活介護１６・地公・定超・未計画１・開減２</t>
  </si>
  <si>
    <t>AP17</t>
  </si>
  <si>
    <t>生活介護１６・地公・定超・未計画２・開減２</t>
  </si>
  <si>
    <t>AP18</t>
  </si>
  <si>
    <t>生活介護１６・定超・短時間</t>
  </si>
  <si>
    <t>利用時間５時間未満の利用者が全利用者の50％以上</t>
    <phoneticPr fontId="1"/>
  </si>
  <si>
    <t>AP19</t>
  </si>
  <si>
    <t>生活介護１６・定超・未計画１・短時間</t>
  </si>
  <si>
    <t>AP20</t>
  </si>
  <si>
    <t>生活介護１６・定超・未計画２・短時間</t>
  </si>
  <si>
    <t>AP21</t>
  </si>
  <si>
    <t>生活介護１６・地公・定超・短時間</t>
  </si>
  <si>
    <t>AP22</t>
  </si>
  <si>
    <t>生活介護１６・地公・定超・未計画１・短時間</t>
  </si>
  <si>
    <t>AP23</t>
  </si>
  <si>
    <t>生活介護１６・地公・定超・未計画２・短時間</t>
  </si>
  <si>
    <t>生活介護１６・定超・医減</t>
    <phoneticPr fontId="1"/>
  </si>
  <si>
    <t>生活介護１６・定超・未計画１・医減</t>
  </si>
  <si>
    <t>AP24</t>
  </si>
  <si>
    <t>生活介護１６・定超・未計画２・医減</t>
  </si>
  <si>
    <t>生活介護１６・地公・定超・医減</t>
  </si>
  <si>
    <t>生活介護１６・地公・定超・未計画１・医減</t>
  </si>
  <si>
    <t>AP25</t>
  </si>
  <si>
    <t>生活介護１６・地公・定超・未計画２・医減</t>
  </si>
  <si>
    <t>生活介護１６・定超・開減１・医減</t>
  </si>
  <si>
    <t>生活介護１６・定超・未計画１・開減１・医減</t>
  </si>
  <si>
    <t>AP26</t>
  </si>
  <si>
    <t>生活介護１６・定超・未計画２・開減１・医減</t>
  </si>
  <si>
    <t>生活介護１６・地公・定超・開減１・医減</t>
  </si>
  <si>
    <t>生活介護１６・地公・定超・未計画１・開減１・医減</t>
  </si>
  <si>
    <t>AP27</t>
  </si>
  <si>
    <t>生活介護１６・地公・定超・未計画２・開減１・医減</t>
  </si>
  <si>
    <t>生活介護１６・定超・開減２・医減</t>
  </si>
  <si>
    <t>生活介護１６・定超・未計画１・開減２・医減</t>
  </si>
  <si>
    <t>AP28</t>
  </si>
  <si>
    <t>生活介護１６・定超・未計画２・開減２・医減</t>
  </si>
  <si>
    <t>生活介護１６・地公・定超・開減２・医減</t>
  </si>
  <si>
    <t>生活介護１６・地公・定超・未計画１・開減２・医減</t>
  </si>
  <si>
    <t>AP29</t>
  </si>
  <si>
    <t>生活介護１６・地公・定超・未計画２・開減２・医減</t>
  </si>
  <si>
    <t>AP30</t>
  </si>
  <si>
    <t>生活介護１６・定超・短時間・医減</t>
  </si>
  <si>
    <t>AP31</t>
  </si>
  <si>
    <t>生活介護１６・定超・未計画１・短時間・医減</t>
  </si>
  <si>
    <t>AP32</t>
  </si>
  <si>
    <t>生活介護１６・定超・未計画２・短時間・医減</t>
  </si>
  <si>
    <t>AP33</t>
  </si>
  <si>
    <t>生活介護１６・地公・定超・短時間・医減</t>
  </si>
  <si>
    <t>AP34</t>
  </si>
  <si>
    <t>生活介護１６・地公・定超・未計画１・短時間・医減</t>
  </si>
  <si>
    <t>AP35</t>
  </si>
  <si>
    <t>生活介護１６・地公・定超・未計画２・短時間・医減</t>
  </si>
  <si>
    <t>生活介護１５・定超</t>
  </si>
  <si>
    <t>生活介護１５・定超・未計画１</t>
  </si>
  <si>
    <t>AP84</t>
  </si>
  <si>
    <t>生活介護１５・定超・未計画２</t>
  </si>
  <si>
    <t>生活介護１５・地公・定超</t>
  </si>
  <si>
    <t>生活介護１５・地公・定超・未計画１</t>
  </si>
  <si>
    <t>AP85</t>
  </si>
  <si>
    <t>生活介護１５・地公・定超・未計画２</t>
  </si>
  <si>
    <t>生活介護１５・定超・開減１</t>
  </si>
  <si>
    <t>生活介護１５・定超・未計画１・開減１</t>
  </si>
  <si>
    <t>AP86</t>
  </si>
  <si>
    <t>生活介護１５・定超・未計画２・開減１</t>
  </si>
  <si>
    <t>生活介護１５・地公・定超・開減１</t>
  </si>
  <si>
    <t>生活介護１５・地公・定超・未計画１・開減１</t>
  </si>
  <si>
    <t>AP87</t>
  </si>
  <si>
    <t>生活介護１５・地公・定超・未計画２・開減１</t>
  </si>
  <si>
    <t>生活介護１５・定超・開減２</t>
  </si>
  <si>
    <t>生活介護１５・定超・未計画１・開減２</t>
  </si>
  <si>
    <t>AP88</t>
  </si>
  <si>
    <t>生活介護１５・定超・未計画２・開減２</t>
  </si>
  <si>
    <t>生活介護１５・地公・定超・開減２</t>
  </si>
  <si>
    <t>生活介護１５・地公・定超・未計画１・開減２</t>
  </si>
  <si>
    <t>AP89</t>
  </si>
  <si>
    <t>生活介護１５・地公・定超・未計画２・開減２</t>
  </si>
  <si>
    <t>AP90</t>
  </si>
  <si>
    <t>生活介護１５・定超・短時間</t>
  </si>
  <si>
    <t>AP91</t>
  </si>
  <si>
    <t>生活介護１５・定超・未計画１・短時間</t>
  </si>
  <si>
    <t>AP92</t>
  </si>
  <si>
    <t>生活介護１５・定超・未計画２・短時間</t>
  </si>
  <si>
    <t>AP93</t>
  </si>
  <si>
    <t>生活介護１５・地公・定超・短時間</t>
  </si>
  <si>
    <t>AP94</t>
  </si>
  <si>
    <t>生活介護１５・地公・定超・未計画１・短時間</t>
  </si>
  <si>
    <t>AP95</t>
  </si>
  <si>
    <t>生活介護１５・地公・定超・未計画２・短時間</t>
  </si>
  <si>
    <t>生活介護１５・定超・医減</t>
  </si>
  <si>
    <t>生活介護１５・定超・未計画１・医減</t>
  </si>
  <si>
    <t>AP96</t>
  </si>
  <si>
    <t>生活介護１５・定超・未計画２・医減</t>
  </si>
  <si>
    <t>生活介護１５・地公・定超・医減</t>
  </si>
  <si>
    <t>生活介護１５・地公・定超・未計画１・医減</t>
  </si>
  <si>
    <t>AP97</t>
  </si>
  <si>
    <t>生活介護１５・地公・定超・未計画２・医減</t>
  </si>
  <si>
    <t>生活介護１５・定超・開減１・医減</t>
  </si>
  <si>
    <t>生活介護１５・定超・未計画１・開減１・医減</t>
  </si>
  <si>
    <t>AP98</t>
  </si>
  <si>
    <t>生活介護１５・定超・未計画２・開減１・医減</t>
  </si>
  <si>
    <t>生活介護１５・地公・定超・開減１・医減</t>
  </si>
  <si>
    <t>生活介護１５・地公・定超・未計画１・開減１・医減</t>
  </si>
  <si>
    <t>AP99</t>
  </si>
  <si>
    <t>生活介護１５・地公・定超・未計画２・開減１・医減</t>
  </si>
  <si>
    <t>生活介護１５・定超・開減２・医減</t>
  </si>
  <si>
    <t>生活介護１５・定超・未計画１・開減２・医減</t>
  </si>
  <si>
    <t>H065</t>
    <phoneticPr fontId="1"/>
  </si>
  <si>
    <t>生活介護１５・定超・未計画２・開減２・医減</t>
  </si>
  <si>
    <t>生活介護１５・地公・定超・開減２・医減</t>
  </si>
  <si>
    <t>生活介護１５・地公・定超・未計画１・開減２・医減</t>
  </si>
  <si>
    <t>H066</t>
    <phoneticPr fontId="1"/>
  </si>
  <si>
    <t>生活介護１５・地公・定超・未計画２・開減２・医減</t>
  </si>
  <si>
    <t>H067</t>
  </si>
  <si>
    <t>生活介護１５・定超・短時間・医減</t>
  </si>
  <si>
    <t>H068</t>
  </si>
  <si>
    <t>生活介護１５・定超・未計画１・短時間・医減</t>
  </si>
  <si>
    <t>H069</t>
  </si>
  <si>
    <t>生活介護１５・定超・未計画２・短時間・医減</t>
  </si>
  <si>
    <t>H070</t>
  </si>
  <si>
    <t>生活介護１５・地公・定超・短時間・医減</t>
  </si>
  <si>
    <t>H071</t>
  </si>
  <si>
    <t>生活介護１５・地公・定超・未計画１・短時間・医減</t>
  </si>
  <si>
    <t>H072</t>
  </si>
  <si>
    <t>生活介護１５・地公・定超・未計画２・短時間・医減</t>
  </si>
  <si>
    <t>生活介護１４・定超</t>
  </si>
  <si>
    <t>生活介護１４・定超・未計画１</t>
  </si>
  <si>
    <t>H121</t>
    <phoneticPr fontId="1"/>
  </si>
  <si>
    <t>生活介護１４・定超・未計画２</t>
  </si>
  <si>
    <t>生活介護１４・地公・定超</t>
  </si>
  <si>
    <t>生活介護１４・地公・定超・未計画１</t>
  </si>
  <si>
    <t>H122</t>
    <phoneticPr fontId="1"/>
  </si>
  <si>
    <t>生活介護１４・地公・定超・未計画２</t>
  </si>
  <si>
    <t>生活介護１４・定超・開減１</t>
  </si>
  <si>
    <t>生活介護１４・定超・未計画１・開減１</t>
  </si>
  <si>
    <t>H123</t>
    <phoneticPr fontId="1"/>
  </si>
  <si>
    <t>生活介護１４・定超・未計画２・開減１</t>
  </si>
  <si>
    <t>生活介護１４・地公・定超・開減１</t>
  </si>
  <si>
    <t>生活介護１４・地公・定超・未計画１・開減１</t>
  </si>
  <si>
    <t>H124</t>
    <phoneticPr fontId="1"/>
  </si>
  <si>
    <t>生活介護１４・地公・定超・未計画２・開減１</t>
  </si>
  <si>
    <t>生活介護１４・定超・開減２</t>
  </si>
  <si>
    <t>生活介護１４・定超・未計画１・開減２</t>
  </si>
  <si>
    <t>H125</t>
    <phoneticPr fontId="1"/>
  </si>
  <si>
    <t>生活介護１４・定超・未計画２・開減２</t>
  </si>
  <si>
    <t>生活介護１４・地公・定超・開減２</t>
  </si>
  <si>
    <t>生活介護１４・地公・定超・未計画１・開減２</t>
  </si>
  <si>
    <t>H126</t>
    <phoneticPr fontId="1"/>
  </si>
  <si>
    <t>生活介護１４・地公・定超・未計画２・開減２</t>
  </si>
  <si>
    <t>H127</t>
  </si>
  <si>
    <t>生活介護１４・定超・短時間</t>
  </si>
  <si>
    <t>H128</t>
  </si>
  <si>
    <t>生活介護１４・定超・未計画１・短時間</t>
  </si>
  <si>
    <t>H129</t>
  </si>
  <si>
    <t>生活介護１４・定超・未計画２・短時間</t>
  </si>
  <si>
    <t>H130</t>
  </si>
  <si>
    <t>生活介護１４・地公・定超・短時間</t>
  </si>
  <si>
    <t>H131</t>
  </si>
  <si>
    <t>生活介護１４・地公・定超・未計画１・短時間</t>
  </si>
  <si>
    <t>H132</t>
  </si>
  <si>
    <t>生活介護１４・地公・定超・未計画２・短時間</t>
  </si>
  <si>
    <t>生活介護１４・定超・医減</t>
  </si>
  <si>
    <t>生活介護１４・定超・未計画１・医減</t>
  </si>
  <si>
    <t>H133</t>
    <phoneticPr fontId="1"/>
  </si>
  <si>
    <t>生活介護１４・定超・未計画２・医減</t>
  </si>
  <si>
    <t>生活介護１４・地公・定超・医減</t>
  </si>
  <si>
    <t>生活介護１４・地公・定超・未計画１・医減</t>
  </si>
  <si>
    <t>H134</t>
    <phoneticPr fontId="1"/>
  </si>
  <si>
    <t>生活介護１４・地公・定超・未計画２・医減</t>
  </si>
  <si>
    <t>生活介護１４・定超・開減１・医減</t>
  </si>
  <si>
    <t>生活介護１４・定超・未計画１・開減１・医減</t>
  </si>
  <si>
    <t>H135</t>
    <phoneticPr fontId="1"/>
  </si>
  <si>
    <t>生活介護１４・定超・未計画２・開減１・医減</t>
  </si>
  <si>
    <t>生活介護１４・地公・定超・開減１・医減</t>
  </si>
  <si>
    <t>生活介護１４・地公・定超・未計画１・開減１・医減</t>
  </si>
  <si>
    <t>H136</t>
    <phoneticPr fontId="1"/>
  </si>
  <si>
    <t>生活介護１４・地公・定超・未計画２・開減１・医減</t>
  </si>
  <si>
    <t>生活介護１４・定超・開減２・医減</t>
  </si>
  <si>
    <t>生活介護１４・定超・未計画１・開減２・医減</t>
  </si>
  <si>
    <t>H137</t>
    <phoneticPr fontId="1"/>
  </si>
  <si>
    <t>生活介護１４・定超・未計画２・開減２・医減</t>
  </si>
  <si>
    <t>生活介護１４・地公・定超・開減２・医減</t>
  </si>
  <si>
    <t>生活介護１４・地公・定超・未計画１・開減２・医減</t>
  </si>
  <si>
    <t>H138</t>
    <phoneticPr fontId="1"/>
  </si>
  <si>
    <t>生活介護１４・地公・定超・未計画２・開減２・医減</t>
  </si>
  <si>
    <t>H139</t>
  </si>
  <si>
    <t>生活介護１４・定超・短時間・医減</t>
  </si>
  <si>
    <t>H140</t>
  </si>
  <si>
    <t>生活介護１４・定超・未計画１・短時間・医減</t>
  </si>
  <si>
    <t>H141</t>
  </si>
  <si>
    <t>生活介護１４・定超・未計画２・短時間・医減</t>
  </si>
  <si>
    <t>H142</t>
  </si>
  <si>
    <t>生活介護１４・地公・定超・短時間・医減</t>
  </si>
  <si>
    <t>H143</t>
  </si>
  <si>
    <t>生活介護１４・地公・定超・未計画１・短時間・医減</t>
  </si>
  <si>
    <t>H144</t>
  </si>
  <si>
    <t>生活介護１４・地公・定超・未計画２・短時間・医減</t>
  </si>
  <si>
    <t>生活介護１３・定超</t>
  </si>
  <si>
    <t>生活介護１３・定超・未計画１</t>
  </si>
  <si>
    <t>AR28</t>
  </si>
  <si>
    <t>生活介護１３・定超・未計画２</t>
  </si>
  <si>
    <t>生活介護１３・地公・定超</t>
  </si>
  <si>
    <t>生活介護１３・地公・定超・未計画１</t>
  </si>
  <si>
    <t>AR29</t>
  </si>
  <si>
    <t>生活介護１３・地公・定超・未計画２</t>
  </si>
  <si>
    <t>生活介護１３・定超・開減１</t>
  </si>
  <si>
    <t>生活介護１３・定超・未計画１・開減１</t>
  </si>
  <si>
    <t>AR30</t>
  </si>
  <si>
    <t>生活介護１３・定超・未計画２・開減１</t>
  </si>
  <si>
    <t>生活介護１３・地公・定超・開減１</t>
  </si>
  <si>
    <t>生活介護１３・地公・定超・未計画１・開減１</t>
  </si>
  <si>
    <t>AR31</t>
  </si>
  <si>
    <t>生活介護１３・地公・定超・未計画２・開減１</t>
  </si>
  <si>
    <t>生活介護１３・定超・開減２</t>
  </si>
  <si>
    <t>生活介護１３・定超・未計画１・開減２</t>
  </si>
  <si>
    <t>AR32</t>
  </si>
  <si>
    <t>生活介護１３・定超・未計画２・開減２</t>
  </si>
  <si>
    <t>生活介護１３・地公・定超・開減２</t>
  </si>
  <si>
    <t>生活介護１３・地公・定超・未計画１・開減２</t>
  </si>
  <si>
    <t>AR33</t>
  </si>
  <si>
    <t>生活介護１３・地公・定超・未計画２・開減２</t>
  </si>
  <si>
    <t>AR34</t>
  </si>
  <si>
    <t>生活介護１３・定超・短時間</t>
  </si>
  <si>
    <t>AR35</t>
  </si>
  <si>
    <t>生活介護１３・定超・未計画１・短時間</t>
  </si>
  <si>
    <t>AR36</t>
  </si>
  <si>
    <t>生活介護１３・定超・未計画２・短時間</t>
  </si>
  <si>
    <t>AR37</t>
  </si>
  <si>
    <t>生活介護１３・地公・定超・短時間</t>
  </si>
  <si>
    <t>AR38</t>
  </si>
  <si>
    <t>生活介護１３・地公・定超・未計画１・短時間</t>
  </si>
  <si>
    <t>AR39</t>
  </si>
  <si>
    <t>生活介護１３・地公・定超・未計画２・短時間</t>
  </si>
  <si>
    <t>生活介護１３・定超・医減</t>
  </si>
  <si>
    <t>生活介護１３・定超・未計画１・医減</t>
  </si>
  <si>
    <t>AR40</t>
  </si>
  <si>
    <t>生活介護１３・定超・未計画２・医減</t>
  </si>
  <si>
    <t>生活介護１３・地公・定超・医減</t>
  </si>
  <si>
    <t>生活介護１３・地公・定超・未計画１・医減</t>
  </si>
  <si>
    <t>AR41</t>
  </si>
  <si>
    <t>生活介護１３・地公・定超・未計画２・医減</t>
  </si>
  <si>
    <t>生活介護１３・定超・開減１・医減</t>
  </si>
  <si>
    <t>生活介護１３・定超・未計画１・開減１・医減</t>
  </si>
  <si>
    <t>AR42</t>
  </si>
  <si>
    <t>生活介護１３・定超・未計画２・開減１・医減</t>
  </si>
  <si>
    <t>生活介護１３・地公・定超・開減１・医減</t>
  </si>
  <si>
    <t>生活介護１３・地公・定超・未計画１・開減１・医減</t>
  </si>
  <si>
    <t>AR43</t>
  </si>
  <si>
    <t>生活介護１３・地公・定超・未計画２・開減１・医減</t>
  </si>
  <si>
    <t>生活介護１３・定超・開減２・医減</t>
  </si>
  <si>
    <t>生活介護１３・定超・未計画１・開減２・医減</t>
  </si>
  <si>
    <t>AR44</t>
  </si>
  <si>
    <t>生活介護１３・定超・未計画２・開減２・医減</t>
  </si>
  <si>
    <t>生活介護１３・地公・定超・開減２・医減</t>
  </si>
  <si>
    <t>生活介護１３・地公・定超・未計画１・開減２・医減</t>
  </si>
  <si>
    <t>AR45</t>
  </si>
  <si>
    <t>生活介護１３・地公・定超・未計画２・開減２・医減</t>
  </si>
  <si>
    <t>AR46</t>
  </si>
  <si>
    <t>生活介護１３・定超・短時間・医減</t>
  </si>
  <si>
    <t>AR47</t>
  </si>
  <si>
    <t>生活介護１３・定超・未計画１・短時間・医減</t>
  </si>
  <si>
    <t>AR48</t>
  </si>
  <si>
    <t>生活介護１３・定超・未計画２・短時間・医減</t>
  </si>
  <si>
    <t>AR49</t>
  </si>
  <si>
    <t>生活介護１３・地公・定超・短時間・医減</t>
  </si>
  <si>
    <t>AR50</t>
  </si>
  <si>
    <t>生活介護１３・地公・定超・未計画１・短時間・医減</t>
  </si>
  <si>
    <t>AR51</t>
  </si>
  <si>
    <t>生活介護１３・地公・定超・未計画２・短時間・医減</t>
  </si>
  <si>
    <t>生活介護１２・定超</t>
  </si>
  <si>
    <t>（五）区分２以下</t>
    <phoneticPr fontId="1"/>
  </si>
  <si>
    <t>生活介護１２・定超・未計画１</t>
  </si>
  <si>
    <t>AS00</t>
  </si>
  <si>
    <t>生活介護１２・定超・未計画２</t>
  </si>
  <si>
    <t>生活介護１２・地公・定超</t>
  </si>
  <si>
    <t>生活介護１２・地公・定超・未計画１</t>
  </si>
  <si>
    <t>AS01</t>
  </si>
  <si>
    <t>生活介護１２・地公・定超・未計画２</t>
  </si>
  <si>
    <t>生活介護１２・定超・開減１</t>
  </si>
  <si>
    <t>生活介護１２・定超・未計画１・開減１</t>
  </si>
  <si>
    <t>AS02</t>
  </si>
  <si>
    <t>生活介護１２・定超・未計画２・開減１</t>
  </si>
  <si>
    <t>生活介護１２・地公・定超・開減１</t>
  </si>
  <si>
    <t>生活介護１２・地公・定超・未計画１・開減１</t>
  </si>
  <si>
    <t>AS03</t>
  </si>
  <si>
    <t>生活介護１２・地公・定超・未計画２・開減１</t>
  </si>
  <si>
    <t>生活介護１２・定超・開減２</t>
  </si>
  <si>
    <t>生活介護１２・定超・未計画１・開減２</t>
  </si>
  <si>
    <t>AS04</t>
  </si>
  <si>
    <t>生活介護１２・定超・未計画２・開減２</t>
  </si>
  <si>
    <t>生活介護１２・地公・定超・開減２</t>
  </si>
  <si>
    <t>生活介護１２・地公・定超・未計画１・開減２</t>
  </si>
  <si>
    <t>AS05</t>
  </si>
  <si>
    <t>生活介護１２・地公・定超・未計画２・開減２</t>
  </si>
  <si>
    <t>AS06</t>
  </si>
  <si>
    <t>生活介護１２・定超・短時間</t>
  </si>
  <si>
    <t>AS07</t>
  </si>
  <si>
    <t>生活介護１２・定超・未計画１・短時間</t>
  </si>
  <si>
    <t>AS08</t>
  </si>
  <si>
    <t>生活介護１２・定超・未計画２・短時間</t>
  </si>
  <si>
    <t>AS09</t>
  </si>
  <si>
    <t>生活介護１２・地公・定超・短時間</t>
  </si>
  <si>
    <t>AS10</t>
  </si>
  <si>
    <t>生活介護１２・地公・定超・未計画１・短時間</t>
  </si>
  <si>
    <t>AS11</t>
  </si>
  <si>
    <t>生活介護１２・地公・定超・未計画２・短時間</t>
  </si>
  <si>
    <t>生活介護１２・定超・医減</t>
  </si>
  <si>
    <t>生活介護１２・定超・未計画１・医減</t>
  </si>
  <si>
    <t>AS12</t>
  </si>
  <si>
    <t>生活介護１２・定超・未計画２・医減</t>
  </si>
  <si>
    <t>生活介護１２・地公・定超・医減</t>
  </si>
  <si>
    <t>生活介護１２・地公・定超・未計画１・医減</t>
  </si>
  <si>
    <t>AS13</t>
  </si>
  <si>
    <t>生活介護１２・地公・定超・未計画２・医減</t>
  </si>
  <si>
    <t>生活介護１２・定超・開減１・医減</t>
  </si>
  <si>
    <t>生活介護１２・定超・未計画１・開減１・医減</t>
  </si>
  <si>
    <t>AS14</t>
  </si>
  <si>
    <t>生活介護１２・定超・未計画２・開減１・医減</t>
  </si>
  <si>
    <t>生活介護１２・地公・定超・開減１・医減</t>
  </si>
  <si>
    <t>生活介護１２・地公・定超・未計画１・開減１・医減</t>
  </si>
  <si>
    <t>AS15</t>
  </si>
  <si>
    <t>生活介護１２・地公・定超・未計画２・開減１・医減</t>
  </si>
  <si>
    <t>生活介護１２・定超・開減２・医減</t>
  </si>
  <si>
    <t>生活介護１２・定超・未計画１・開減２・医減</t>
  </si>
  <si>
    <t>AS16</t>
  </si>
  <si>
    <t>生活介護１２・定超・未計画２・開減２・医減</t>
  </si>
  <si>
    <t>生活介護１２・地公・定超・開減２・医減</t>
  </si>
  <si>
    <t>生活介護１２・地公・定超・未計画１・開減２・医減</t>
  </si>
  <si>
    <t>AS17</t>
  </si>
  <si>
    <t>生活介護１２・地公・定超・未計画２・開減２・医減</t>
  </si>
  <si>
    <t>AS18</t>
  </si>
  <si>
    <t>生活介護１２・定超・短時間・医減</t>
  </si>
  <si>
    <t>AS19</t>
  </si>
  <si>
    <t>生活介護１２・定超・未計画１・短時間・医減</t>
  </si>
  <si>
    <t>AS20</t>
  </si>
  <si>
    <t>生活介護１２・定超・未計画２・短時間・医減</t>
  </si>
  <si>
    <t>AS21</t>
  </si>
  <si>
    <t>生活介護１２・地公・定超・短時間・医減</t>
  </si>
  <si>
    <t>AS22</t>
  </si>
  <si>
    <t>生活介護１２・地公・定超・未計画１・短時間・医減</t>
  </si>
  <si>
    <t>AS23</t>
  </si>
  <si>
    <t>生活介護１２・地公・定超・未計画２・短時間・医減</t>
  </si>
  <si>
    <t>生活介護２６・定超</t>
  </si>
  <si>
    <t>（2）
定員２１人以上４０人以下</t>
    <phoneticPr fontId="1"/>
  </si>
  <si>
    <t>生活介護２６・定超・未計画１</t>
  </si>
  <si>
    <t>AS72</t>
  </si>
  <si>
    <t>生活介護２６・定超・未計画２</t>
  </si>
  <si>
    <t>生活介護２６・地公・定超</t>
  </si>
  <si>
    <t>生活介護２６・地公・定超・未計画１</t>
  </si>
  <si>
    <t>AS73</t>
  </si>
  <si>
    <t>生活介護２６・地公・定超・未計画２</t>
  </si>
  <si>
    <t>生活介護２６・定超・開減１</t>
  </si>
  <si>
    <t>生活介護２６・定超・未計画１・開減１</t>
  </si>
  <si>
    <t>AS74</t>
  </si>
  <si>
    <t>生活介護２６・定超・未計画２・開減１</t>
  </si>
  <si>
    <t>生活介護２６・地公・定超・開減１</t>
  </si>
  <si>
    <t>生活介護２６・地公・定超・未計画１・開減１</t>
  </si>
  <si>
    <t>AS75</t>
  </si>
  <si>
    <t>生活介護２６・地公・定超・未計画２・開減１</t>
  </si>
  <si>
    <t>生活介護２６・定超・開減２</t>
  </si>
  <si>
    <t>生活介護２６・定超・未計画１・開減２</t>
  </si>
  <si>
    <t>AS76</t>
  </si>
  <si>
    <t>生活介護２６・定超・未計画２・開減２</t>
  </si>
  <si>
    <t>生活介護２６・地公・定超・開減２</t>
  </si>
  <si>
    <t>生活介護２６・地公・定超・未計画１・開減２</t>
  </si>
  <si>
    <t>AS77</t>
  </si>
  <si>
    <t>生活介護２６・地公・定超・未計画２・開減２</t>
  </si>
  <si>
    <t>AS78</t>
  </si>
  <si>
    <t>生活介護２６・定超・短時間</t>
  </si>
  <si>
    <t>AS79</t>
  </si>
  <si>
    <t>生活介護２６・定超・未計画１・短時間</t>
  </si>
  <si>
    <t>AS80</t>
  </si>
  <si>
    <t>生活介護２６・定超・未計画２・短時間</t>
  </si>
  <si>
    <t>AS81</t>
  </si>
  <si>
    <t>生活介護２６・地公・定超・短時間</t>
  </si>
  <si>
    <t>AS82</t>
  </si>
  <si>
    <t>生活介護２６・地公・定超・未計画１・短時間</t>
  </si>
  <si>
    <t>AS83</t>
  </si>
  <si>
    <t>生活介護２６・地公・定超・未計画２・短時間</t>
  </si>
  <si>
    <t>生活介護２６・定超・医減</t>
  </si>
  <si>
    <t>生活介護２６・定超・未計画１・医減</t>
  </si>
  <si>
    <t>AS84</t>
  </si>
  <si>
    <t>生活介護２６・定超・未計画２・医減</t>
  </si>
  <si>
    <t>生活介護２６・地公・定超・医減</t>
  </si>
  <si>
    <t>生活介護２６・地公・定超・未計画１・医減</t>
  </si>
  <si>
    <t>AS85</t>
  </si>
  <si>
    <t>生活介護２６・地公・定超・未計画２・医減</t>
  </si>
  <si>
    <t>生活介護２６・定超・開減１・医減</t>
  </si>
  <si>
    <t>生活介護２６・定超・未計画１・開減１・医減</t>
  </si>
  <si>
    <t>AS86</t>
  </si>
  <si>
    <t>生活介護２６・定超・未計画２・開減１・医減</t>
  </si>
  <si>
    <t>生活介護２６・地公・定超・開減１・医減</t>
  </si>
  <si>
    <t>生活介護２６・地公・定超・未計画１・開減１・医減</t>
  </si>
  <si>
    <t>AS87</t>
  </si>
  <si>
    <t>生活介護２６・地公・定超・未計画２・開減１・医減</t>
  </si>
  <si>
    <t>生活介護２６・定超・開減２・医減</t>
  </si>
  <si>
    <t>生活介護２６・定超・未計画１・開減２・医減</t>
  </si>
  <si>
    <t>AS88</t>
  </si>
  <si>
    <t>生活介護２６・定超・未計画２・開減２・医減</t>
  </si>
  <si>
    <t>生活介護２６・地公・定超・開減２・医減</t>
  </si>
  <si>
    <t>生活介護２６・地公・定超・未計画１・開減２・医減</t>
  </si>
  <si>
    <t>AS89</t>
  </si>
  <si>
    <t>生活介護２６・地公・定超・未計画２・開減２・医減</t>
  </si>
  <si>
    <t>AS90</t>
  </si>
  <si>
    <t>生活介護２６・定超・短時間・医減</t>
  </si>
  <si>
    <t>AS91</t>
  </si>
  <si>
    <t>生活介護２６・定超・未計画１・短時間・医減</t>
  </si>
  <si>
    <t>AS92</t>
  </si>
  <si>
    <t>生活介護２６・定超・未計画２・短時間・医減</t>
  </si>
  <si>
    <t>AS93</t>
  </si>
  <si>
    <t>生活介護２６・地公・定超・短時間・医減</t>
  </si>
  <si>
    <t>AS94</t>
  </si>
  <si>
    <t>生活介護２６・地公・定超・未計画１・短時間・医減</t>
  </si>
  <si>
    <t>AS95</t>
  </si>
  <si>
    <t>生活介護２６・地公・定超・未計画２・短時間・医減</t>
  </si>
  <si>
    <t>生活介護２５・定超</t>
  </si>
  <si>
    <t>生活介護２５・定超・未計画１</t>
  </si>
  <si>
    <t>AT44</t>
  </si>
  <si>
    <t>生活介護２５・定超・未計画２</t>
  </si>
  <si>
    <t>生活介護２５・地公・定超</t>
  </si>
  <si>
    <t>生活介護２５・地公・定超・未計画１</t>
  </si>
  <si>
    <t>AT45</t>
  </si>
  <si>
    <t>生活介護２５・地公・定超・未計画２</t>
  </si>
  <si>
    <t>生活介護２５・定超・開減１</t>
  </si>
  <si>
    <t>生活介護２５・定超・未計画１・開減１</t>
  </si>
  <si>
    <t>AT46</t>
  </si>
  <si>
    <t>生活介護２５・定超・未計画２・開減１</t>
  </si>
  <si>
    <t>生活介護２５・地公・定超・開減１</t>
  </si>
  <si>
    <t>生活介護２５・地公・定超・未計画１・開減１</t>
  </si>
  <si>
    <t>AT47</t>
  </si>
  <si>
    <t>生活介護２５・地公・定超・未計画２・開減１</t>
  </si>
  <si>
    <t>生活介護２５・定超・開減２</t>
  </si>
  <si>
    <t>生活介護２５・定超・未計画１・開減２</t>
  </si>
  <si>
    <t>AT48</t>
  </si>
  <si>
    <t>生活介護２５・定超・未計画２・開減２</t>
  </si>
  <si>
    <t>生活介護２５・地公・定超・開減２</t>
  </si>
  <si>
    <t>生活介護２５・地公・定超・未計画１・開減２</t>
  </si>
  <si>
    <t>AT49</t>
  </si>
  <si>
    <t>生活介護２５・地公・定超・未計画２・開減２</t>
  </si>
  <si>
    <t>AT50</t>
  </si>
  <si>
    <t>生活介護２５・定超・短時間</t>
  </si>
  <si>
    <t>AT51</t>
  </si>
  <si>
    <t>生活介護２５・定超・未計画１・短時間</t>
  </si>
  <si>
    <t>AT52</t>
  </si>
  <si>
    <t>生活介護２５・定超・未計画２・短時間</t>
  </si>
  <si>
    <t>AT53</t>
  </si>
  <si>
    <t>生活介護２５・地公・定超・短時間</t>
  </si>
  <si>
    <t>AT54</t>
  </si>
  <si>
    <t>生活介護２５・地公・定超・未計画１・短時間</t>
  </si>
  <si>
    <t>AT55</t>
  </si>
  <si>
    <t>生活介護２５・地公・定超・未計画２・短時間</t>
  </si>
  <si>
    <t>生活介護２５・定超・医減</t>
  </si>
  <si>
    <t>生活介護２５・定超・未計画１・医減</t>
  </si>
  <si>
    <t>AT56</t>
  </si>
  <si>
    <t>生活介護２５・定超・未計画２・医減</t>
  </si>
  <si>
    <t>生活介護２５・地公・定超・医減</t>
  </si>
  <si>
    <t>生活介護２５・地公・定超・未計画１・医減</t>
  </si>
  <si>
    <t>AT57</t>
  </si>
  <si>
    <t>生活介護２５・地公・定超・未計画２・医減</t>
  </si>
  <si>
    <t>生活介護２５・定超・開減１・医減</t>
  </si>
  <si>
    <t>生活介護２５・定超・未計画１・開減１・医減</t>
  </si>
  <si>
    <t>AT58</t>
  </si>
  <si>
    <t>生活介護２５・定超・未計画２・開減１・医減</t>
  </si>
  <si>
    <t>生活介護２５・地公・定超・開減１・医減</t>
  </si>
  <si>
    <t>生活介護２５・地公・定超・未計画１・開減１・医減</t>
  </si>
  <si>
    <t>AT59</t>
  </si>
  <si>
    <t>生活介護２５・地公・定超・未計画２・開減１・医減</t>
  </si>
  <si>
    <t>生活介護２５・定超・開減２・医減</t>
  </si>
  <si>
    <t>生活介護２５・定超・未計画１・開減２・医減</t>
  </si>
  <si>
    <t>AT60</t>
  </si>
  <si>
    <t>生活介護２５・定超・未計画２・開減２・医減</t>
  </si>
  <si>
    <t>生活介護２５・地公・定超・開減２・医減</t>
  </si>
  <si>
    <t>生活介護２５・地公・定超・未計画１・開減２・医減</t>
  </si>
  <si>
    <t>AT61</t>
  </si>
  <si>
    <t>生活介護２５・地公・定超・未計画２・開減２・医減</t>
  </si>
  <si>
    <t>AT62</t>
  </si>
  <si>
    <t>生活介護２５・定超・短時間・医減</t>
  </si>
  <si>
    <t>AT63</t>
  </si>
  <si>
    <t>生活介護２５・定超・未計画１・短時間・医減</t>
  </si>
  <si>
    <t>AT64</t>
  </si>
  <si>
    <t>生活介護２５・定超・未計画２・短時間・医減</t>
  </si>
  <si>
    <t>AT65</t>
  </si>
  <si>
    <t>生活介護２５・地公・定超・短時間・医減</t>
  </si>
  <si>
    <t>AT66</t>
  </si>
  <si>
    <t>生活介護２５・地公・定超・未計画１・短時間・医減</t>
  </si>
  <si>
    <t>AT67</t>
  </si>
  <si>
    <t>生活介護２５・地公・定超・未計画２・短時間・医減</t>
  </si>
  <si>
    <t>生活介護２４・定超</t>
  </si>
  <si>
    <t>生活介護２４・定超・未計画１</t>
  </si>
  <si>
    <t>AU16</t>
  </si>
  <si>
    <t>生活介護２４・定超・未計画２</t>
  </si>
  <si>
    <t>生活介護２４・地公・定超</t>
  </si>
  <si>
    <t>生活介護２４・地公・定超・未計画１</t>
  </si>
  <si>
    <t>AU17</t>
  </si>
  <si>
    <t>生活介護２４・地公・定超・未計画２</t>
  </si>
  <si>
    <t>生活介護２４・定超・開減１</t>
  </si>
  <si>
    <t>生活介護２４・定超・未計画１・開減１</t>
  </si>
  <si>
    <t>AU18</t>
  </si>
  <si>
    <t>生活介護２４・定超・未計画２・開減１</t>
  </si>
  <si>
    <t>生活介護２４・地公・定超・開減１</t>
  </si>
  <si>
    <t>生活介護２４・地公・定超・未計画１・開減１</t>
  </si>
  <si>
    <t>AU19</t>
  </si>
  <si>
    <t>生活介護２４・地公・定超・未計画２・開減１</t>
  </si>
  <si>
    <t>生活介護２４・定超・開減２</t>
  </si>
  <si>
    <t>生活介護２４・定超・未計画１・開減２</t>
  </si>
  <si>
    <t>AU20</t>
  </si>
  <si>
    <t>生活介護２４・定超・未計画２・開減２</t>
  </si>
  <si>
    <t>生活介護２４・地公・定超・開減２</t>
  </si>
  <si>
    <t>生活介護２４・地公・定超・未計画１・開減２</t>
  </si>
  <si>
    <t>AU21</t>
  </si>
  <si>
    <t>生活介護２４・地公・定超・未計画２・開減２</t>
  </si>
  <si>
    <t>AU22</t>
  </si>
  <si>
    <t>生活介護２４・定超・短時間</t>
  </si>
  <si>
    <t>AU23</t>
  </si>
  <si>
    <t>生活介護２４・定超・未計画１・短時間</t>
  </si>
  <si>
    <t>AU24</t>
  </si>
  <si>
    <t>生活介護２４・定超・未計画２・短時間</t>
  </si>
  <si>
    <t>AU25</t>
  </si>
  <si>
    <t>生活介護２４・地公・定超・短時間</t>
  </si>
  <si>
    <t>AU26</t>
  </si>
  <si>
    <t>生活介護２４・地公・定超・未計画１・短時間</t>
  </si>
  <si>
    <t>AU27</t>
  </si>
  <si>
    <t>生活介護２４・地公・定超・未計画２・短時間</t>
  </si>
  <si>
    <t>生活介護２４・定超・医減</t>
  </si>
  <si>
    <t>生活介護２４・定超・未計画１・医減</t>
  </si>
  <si>
    <t>AU28</t>
  </si>
  <si>
    <t>生活介護２４・定超・未計画２・医減</t>
  </si>
  <si>
    <t>生活介護２４・地公・定超・医減</t>
  </si>
  <si>
    <t>生活介護２４・地公・定超・未計画１・医減</t>
  </si>
  <si>
    <t>AU29</t>
  </si>
  <si>
    <t>生活介護２４・地公・定超・未計画２・医減</t>
  </si>
  <si>
    <t>生活介護２４・定超・開減１・医減</t>
  </si>
  <si>
    <t>生活介護２４・定超・未計画１・開減１・医減</t>
  </si>
  <si>
    <t>AU30</t>
  </si>
  <si>
    <t>生活介護２４・定超・未計画２・開減１・医減</t>
  </si>
  <si>
    <t>生活介護２４・地公・定超・開減１・医減</t>
  </si>
  <si>
    <t>生活介護２４・地公・定超・未計画１・開減１・医減</t>
  </si>
  <si>
    <t>AU31</t>
  </si>
  <si>
    <t>生活介護２４・地公・定超・未計画２・開減１・医減</t>
  </si>
  <si>
    <t>生活介護２４・定超・開減２・医減</t>
  </si>
  <si>
    <t>生活介護２４・定超・未計画１・開減２・医減</t>
  </si>
  <si>
    <t>AU32</t>
  </si>
  <si>
    <t>生活介護２４・定超・未計画２・開減２・医減</t>
  </si>
  <si>
    <t>生活介護２４・地公・定超・開減２・医減</t>
  </si>
  <si>
    <t>生活介護２４・地公・定超・未計画１・開減２・医減</t>
  </si>
  <si>
    <t>AU33</t>
  </si>
  <si>
    <t>生活介護２４・地公・定超・未計画２・開減２・医減</t>
  </si>
  <si>
    <t>AU34</t>
  </si>
  <si>
    <t>生活介護２４・定超・短時間・医減</t>
  </si>
  <si>
    <t>AU35</t>
  </si>
  <si>
    <t>生活介護２４・定超・未計画１・短時間・医減</t>
  </si>
  <si>
    <t>AU36</t>
  </si>
  <si>
    <t>生活介護２４・定超・未計画２・短時間・医減</t>
  </si>
  <si>
    <t>AU37</t>
  </si>
  <si>
    <t>生活介護２４・地公・定超・短時間・医減</t>
  </si>
  <si>
    <t>AU38</t>
  </si>
  <si>
    <t>生活介護２４・地公・定超・未計画１・短時間・医減</t>
  </si>
  <si>
    <t>AU39</t>
  </si>
  <si>
    <t>生活介護２４・地公・定超・未計画２・短時間・医減</t>
  </si>
  <si>
    <t>生活介護２３・定超</t>
  </si>
  <si>
    <t>生活介護２３・定超・未計画１</t>
  </si>
  <si>
    <t>AU88</t>
  </si>
  <si>
    <t>生活介護２３・定超・未計画２</t>
  </si>
  <si>
    <t>生活介護２３・地公・定超</t>
  </si>
  <si>
    <t>生活介護２３・地公・定超・未計画１</t>
  </si>
  <si>
    <t>AU89</t>
  </si>
  <si>
    <t>生活介護２３・地公・定超・未計画２</t>
  </si>
  <si>
    <t>生活介護２３・定超・開減１</t>
  </si>
  <si>
    <t>生活介護２３・定超・未計画１・開減１</t>
  </si>
  <si>
    <t>AU90</t>
  </si>
  <si>
    <t>生活介護２３・定超・未計画２・開減１</t>
  </si>
  <si>
    <t>生活介護２３・地公・定超・開減１</t>
  </si>
  <si>
    <t>生活介護２３・地公・定超・未計画１・開減１</t>
  </si>
  <si>
    <t>AU91</t>
  </si>
  <si>
    <t>生活介護２３・地公・定超・未計画２・開減１</t>
  </si>
  <si>
    <t>生活介護２３・定超・開減２</t>
  </si>
  <si>
    <t>生活介護２３・定超・未計画１・開減２</t>
  </si>
  <si>
    <t>AU92</t>
  </si>
  <si>
    <t>生活介護２３・定超・未計画２・開減２</t>
  </si>
  <si>
    <t>生活介護２３・地公・定超・開減２</t>
  </si>
  <si>
    <t>生活介護２３・地公・定超・未計画１・開減２</t>
  </si>
  <si>
    <t>AU93</t>
  </si>
  <si>
    <t>生活介護２３・地公・定超・未計画２・開減２</t>
  </si>
  <si>
    <t>AU94</t>
  </si>
  <si>
    <t>生活介護２３・定超・短時間</t>
  </si>
  <si>
    <t>AU95</t>
  </si>
  <si>
    <t>生活介護２３・定超・未計画１・短時間</t>
  </si>
  <si>
    <t>AU96</t>
  </si>
  <si>
    <t>生活介護２３・定超・未計画２・短時間</t>
  </si>
  <si>
    <t>AU97</t>
  </si>
  <si>
    <t>生活介護２３・地公・定超・短時間</t>
  </si>
  <si>
    <t>AU98</t>
  </si>
  <si>
    <t>生活介護２３・地公・定超・未計画１・短時間</t>
  </si>
  <si>
    <t>AU99</t>
  </si>
  <si>
    <t>生活介護２３・地公・定超・未計画２・短時間</t>
  </si>
  <si>
    <t>生活介護２３・定超・医減</t>
  </si>
  <si>
    <t>生活介護２３・定超・未計画１・医減</t>
  </si>
  <si>
    <t>AV00</t>
  </si>
  <si>
    <t>生活介護２３・定超・未計画２・医減</t>
  </si>
  <si>
    <t>生活介護２３・地公・定超・医減</t>
  </si>
  <si>
    <t>生活介護２３・地公・定超・未計画１・医減</t>
  </si>
  <si>
    <t>AV01</t>
  </si>
  <si>
    <t>生活介護２３・地公・定超・未計画２・医減</t>
  </si>
  <si>
    <t>生活介護２３・定超・開減１・医減</t>
  </si>
  <si>
    <t>生活介護２３・定超・未計画１・開減１・医減</t>
  </si>
  <si>
    <t>AV02</t>
  </si>
  <si>
    <t>生活介護２３・定超・未計画２・開減１・医減</t>
  </si>
  <si>
    <t>生活介護２３・地公・定超・開減１・医減</t>
  </si>
  <si>
    <t>生活介護２３・地公・定超・未計画１・開減１・医減</t>
  </si>
  <si>
    <t>AV03</t>
  </si>
  <si>
    <t>生活介護２３・地公・定超・未計画２・開減１・医減</t>
  </si>
  <si>
    <t>生活介護２３・定超・開減２・医減</t>
  </si>
  <si>
    <t>生活介護２３・定超・未計画１・開減２・医減</t>
  </si>
  <si>
    <t>AV04</t>
  </si>
  <si>
    <t>生活介護２３・定超・未計画２・開減２・医減</t>
  </si>
  <si>
    <t>生活介護２３・地公・定超・開減２・医減</t>
  </si>
  <si>
    <t>生活介護２３・地公・定超・未計画１・開減２・医減</t>
  </si>
  <si>
    <t>AV05</t>
  </si>
  <si>
    <t>生活介護２３・地公・定超・未計画２・開減２・医減</t>
  </si>
  <si>
    <t>AV06</t>
  </si>
  <si>
    <t>生活介護２３・定超・短時間・医減</t>
  </si>
  <si>
    <t>AV07</t>
  </si>
  <si>
    <t>生活介護２３・定超・未計画１・短時間・医減</t>
  </si>
  <si>
    <t>AV08</t>
  </si>
  <si>
    <t>生活介護２３・定超・未計画２・短時間・医減</t>
  </si>
  <si>
    <t>AV09</t>
  </si>
  <si>
    <t>生活介護２３・地公・定超・短時間・医減</t>
  </si>
  <si>
    <t>AV10</t>
  </si>
  <si>
    <t>生活介護２３・地公・定超・未計画１・短時間・医減</t>
  </si>
  <si>
    <t>AV11</t>
  </si>
  <si>
    <t>生活介護２３・地公・定超・未計画２・短時間・医減</t>
  </si>
  <si>
    <t>生活介護２２・定超</t>
  </si>
  <si>
    <t>生活介護２２・定超・未計画１</t>
  </si>
  <si>
    <t>AV60</t>
  </si>
  <si>
    <t>生活介護２２・定超・未計画２</t>
  </si>
  <si>
    <t>生活介護２２・地公・定超</t>
  </si>
  <si>
    <t>生活介護２２・地公・定超・未計画１</t>
  </si>
  <si>
    <t>AV61</t>
  </si>
  <si>
    <t>生活介護２２・地公・定超・未計画２</t>
  </si>
  <si>
    <t>生活介護２２・定超・開減１</t>
  </si>
  <si>
    <t>生活介護２２・定超・未計画１・開減１</t>
  </si>
  <si>
    <t>AV62</t>
  </si>
  <si>
    <t>生活介護２２・定超・未計画２・開減１</t>
  </si>
  <si>
    <t>生活介護２２・地公・定超・開減１</t>
  </si>
  <si>
    <t>生活介護２２・地公・定超・未計画１・開減１</t>
  </si>
  <si>
    <t>AV63</t>
  </si>
  <si>
    <t>生活介護２２・地公・定超・未計画２・開減１</t>
  </si>
  <si>
    <t>生活介護２２・定超・開減２</t>
  </si>
  <si>
    <t>生活介護２２・定超・未計画１・開減２</t>
  </si>
  <si>
    <t>AV64</t>
  </si>
  <si>
    <t>生活介護２２・定超・未計画２・開減２</t>
  </si>
  <si>
    <t>生活介護２２・地公・定超・開減２</t>
  </si>
  <si>
    <t>生活介護２２・地公・定超・未計画１・開減２</t>
  </si>
  <si>
    <t>AV65</t>
  </si>
  <si>
    <t>生活介護２２・地公・定超・未計画２・開減２</t>
  </si>
  <si>
    <t>AV66</t>
  </si>
  <si>
    <t>生活介護２２・定超・短時間</t>
  </si>
  <si>
    <t>AV67</t>
  </si>
  <si>
    <t>生活介護２２・定超・未計画１・短時間</t>
  </si>
  <si>
    <t>AV68</t>
  </si>
  <si>
    <t>生活介護２２・定超・未計画２・短時間</t>
  </si>
  <si>
    <t>AV69</t>
  </si>
  <si>
    <t>生活介護２２・地公・定超・短時間</t>
  </si>
  <si>
    <t>AV70</t>
  </si>
  <si>
    <t>生活介護２２・地公・定超・未計画１・短時間</t>
  </si>
  <si>
    <t>AV71</t>
  </si>
  <si>
    <t>生活介護２２・地公・定超・未計画２・短時間</t>
  </si>
  <si>
    <t>生活介護２２・定超・医減</t>
  </si>
  <si>
    <t>生活介護２２・定超・未計画１・医減</t>
  </si>
  <si>
    <t>AV72</t>
  </si>
  <si>
    <t>生活介護２２・定超・未計画２・医減</t>
  </si>
  <si>
    <t>生活介護２２・地公・定超・医減</t>
  </si>
  <si>
    <t>生活介護２２・地公・定超・未計画１・医減</t>
  </si>
  <si>
    <t>AV73</t>
  </si>
  <si>
    <t>生活介護２２・地公・定超・未計画２・医減</t>
  </si>
  <si>
    <t>生活介護２２・定超・開減１・医減</t>
  </si>
  <si>
    <t>生活介護２２・定超・未計画１・開減１・医減</t>
  </si>
  <si>
    <t>AV74</t>
  </si>
  <si>
    <t>生活介護２２・定超・未計画２・開減１・医減</t>
  </si>
  <si>
    <t>生活介護２２・地公・定超・開減１・医減</t>
  </si>
  <si>
    <t>生活介護２２・地公・定超・未計画１・開減１・医減</t>
  </si>
  <si>
    <t>AV75</t>
  </si>
  <si>
    <t>生活介護２２・地公・定超・未計画２・開減１・医減</t>
  </si>
  <si>
    <t>生活介護２２・定超・開減２・医減</t>
  </si>
  <si>
    <t>生活介護２２・定超・未計画１・開減２・医減</t>
  </si>
  <si>
    <t>AV76</t>
  </si>
  <si>
    <t>生活介護２２・定超・未計画２・開減２・医減</t>
  </si>
  <si>
    <t>生活介護２２・地公・定超・開減２・医減</t>
  </si>
  <si>
    <t>生活介護２２・地公・定超・未計画１・開減２・医減</t>
  </si>
  <si>
    <t>AV77</t>
  </si>
  <si>
    <t>生活介護２２・地公・定超・未計画２・開減２・医減</t>
  </si>
  <si>
    <t>AV78</t>
  </si>
  <si>
    <t>生活介護２２・定超・短時間・医減</t>
  </si>
  <si>
    <t>AV79</t>
  </si>
  <si>
    <t>生活介護２２・定超・未計画１・短時間・医減</t>
  </si>
  <si>
    <t>AV80</t>
  </si>
  <si>
    <t>生活介護２２・定超・未計画２・短時間・医減</t>
  </si>
  <si>
    <t>AV81</t>
  </si>
  <si>
    <t>生活介護２２・地公・定超・短時間・医減</t>
  </si>
  <si>
    <t>AV82</t>
  </si>
  <si>
    <t>生活介護２２・地公・定超・未計画１・短時間・医減</t>
  </si>
  <si>
    <t>AV83</t>
  </si>
  <si>
    <t>生活介護２２・地公・定超・未計画２・短時間・医減</t>
  </si>
  <si>
    <t>生活介護３６・定超</t>
  </si>
  <si>
    <t>（3）
定員４１人以上６０人以下</t>
    <phoneticPr fontId="1"/>
  </si>
  <si>
    <t>生活介護３６・定超・未計画１</t>
  </si>
  <si>
    <t>AW32</t>
  </si>
  <si>
    <t>生活介護３６・定超・未計画２</t>
  </si>
  <si>
    <t>生活介護３６・地公・定超</t>
  </si>
  <si>
    <t>生活介護３６・地公・定超・未計画１</t>
  </si>
  <si>
    <t>AW33</t>
  </si>
  <si>
    <t>生活介護３６・地公・定超・未計画２</t>
  </si>
  <si>
    <t>生活介護３６・定超・開減１</t>
  </si>
  <si>
    <t>生活介護３６・定超・未計画１・開減１</t>
  </si>
  <si>
    <t>AW34</t>
  </si>
  <si>
    <t>生活介護３６・定超・未計画２・開減１</t>
  </si>
  <si>
    <t>生活介護３６・地公・定超・開減１</t>
  </si>
  <si>
    <t>生活介護３６・地公・定超・未計画１・開減１</t>
  </si>
  <si>
    <t>AW35</t>
  </si>
  <si>
    <t>生活介護３６・地公・定超・未計画２・開減１</t>
  </si>
  <si>
    <t>生活介護３６・定超・開減２</t>
  </si>
  <si>
    <t>生活介護３６・定超・未計画１・開減２</t>
  </si>
  <si>
    <t>AW36</t>
  </si>
  <si>
    <t>生活介護３６・定超・未計画２・開減２</t>
  </si>
  <si>
    <t>生活介護３６・地公・定超・開減２</t>
  </si>
  <si>
    <t>生活介護３６・地公・定超・未計画１・開減２</t>
  </si>
  <si>
    <t>AW37</t>
  </si>
  <si>
    <t>生活介護３６・地公・定超・未計画２・開減２</t>
  </si>
  <si>
    <t>AW38</t>
  </si>
  <si>
    <t>生活介護３６・定超・短時間</t>
  </si>
  <si>
    <t>AW39</t>
  </si>
  <si>
    <t>生活介護３６・定超・未計画１・短時間</t>
  </si>
  <si>
    <t>AW40</t>
  </si>
  <si>
    <t>生活介護３６・定超・未計画２・短時間</t>
  </si>
  <si>
    <t>AW41</t>
  </si>
  <si>
    <t>生活介護３６・地公・定超・短時間</t>
  </si>
  <si>
    <t>AW42</t>
  </si>
  <si>
    <t>生活介護３６・地公・定超・未計画１・短時間</t>
  </si>
  <si>
    <t>AW43</t>
  </si>
  <si>
    <t>生活介護３６・地公・定超・未計画２・短時間</t>
  </si>
  <si>
    <t>生活介護３６・定超・医減</t>
  </si>
  <si>
    <t>生活介護３６・定超・未計画１・医減</t>
  </si>
  <si>
    <t>AW44</t>
  </si>
  <si>
    <t>生活介護３６・定超・未計画２・医減</t>
  </si>
  <si>
    <t>生活介護３６・地公・定超・医減</t>
  </si>
  <si>
    <t>生活介護３６・地公・定超・未計画１・医減</t>
  </si>
  <si>
    <t>AW45</t>
  </si>
  <si>
    <t>生活介護３６・地公・定超・未計画２・医減</t>
  </si>
  <si>
    <t>生活介護３６・定超・開減１・医減</t>
  </si>
  <si>
    <t>生活介護３６・定超・未計画１・開減１・医減</t>
  </si>
  <si>
    <t>AW46</t>
  </si>
  <si>
    <t>生活介護３６・定超・未計画２・開減１・医減</t>
  </si>
  <si>
    <t>生活介護３６・地公・定超・開減１・医減</t>
  </si>
  <si>
    <t>生活介護３６・地公・定超・未計画１・開減１・医減</t>
  </si>
  <si>
    <t>AW47</t>
  </si>
  <si>
    <t>生活介護３６・地公・定超・未計画２・開減１・医減</t>
  </si>
  <si>
    <t>生活介護３６・定超・開減２・医減</t>
  </si>
  <si>
    <t>生活介護３６・定超・未計画１・開減２・医減</t>
  </si>
  <si>
    <t>AW48</t>
  </si>
  <si>
    <t>生活介護３６・定超・未計画２・開減２・医減</t>
  </si>
  <si>
    <t>生活介護３６・地公・定超・開減２・医減</t>
  </si>
  <si>
    <t>生活介護３６・地公・定超・未計画１・開減２・医減</t>
  </si>
  <si>
    <t>AW49</t>
  </si>
  <si>
    <t>生活介護３６・地公・定超・未計画２・開減２・医減</t>
  </si>
  <si>
    <t>AW50</t>
  </si>
  <si>
    <t>生活介護３６・定超・短時間・医減</t>
  </si>
  <si>
    <t>AW51</t>
  </si>
  <si>
    <t>生活介護３６・定超・未計画１・短時間・医減</t>
  </si>
  <si>
    <t>AW52</t>
  </si>
  <si>
    <t>生活介護３６・定超・未計画２・短時間・医減</t>
  </si>
  <si>
    <t>AW53</t>
  </si>
  <si>
    <t>生活介護３６・地公・定超・短時間・医減</t>
  </si>
  <si>
    <t>AW54</t>
  </si>
  <si>
    <t>生活介護３６・地公・定超・未計画１・短時間・医減</t>
  </si>
  <si>
    <t>AW55</t>
  </si>
  <si>
    <t>生活介護３６・地公・定超・未計画２・短時間・医減</t>
  </si>
  <si>
    <t>生活介護３５・定超</t>
  </si>
  <si>
    <t>生活介護３５・定超・未計画１</t>
  </si>
  <si>
    <t>AX04</t>
  </si>
  <si>
    <t>生活介護３５・定超・未計画２</t>
  </si>
  <si>
    <t>生活介護３５・地公・定超</t>
  </si>
  <si>
    <t>生活介護３５・地公・定超・未計画１</t>
  </si>
  <si>
    <t>AX05</t>
  </si>
  <si>
    <t>生活介護３５・地公・定超・未計画２</t>
  </si>
  <si>
    <t>生活介護３５・定超・開減１</t>
  </si>
  <si>
    <t>生活介護３５・定超・未計画１・開減１</t>
  </si>
  <si>
    <t>AX06</t>
  </si>
  <si>
    <t>生活介護３５・定超・未計画２・開減１</t>
  </si>
  <si>
    <t>生活介護３５・地公・定超・開減１</t>
  </si>
  <si>
    <t>生活介護３５・地公・定超・未計画１・開減１</t>
  </si>
  <si>
    <t>AX07</t>
  </si>
  <si>
    <t>生活介護３５・地公・定超・未計画２・開減１</t>
  </si>
  <si>
    <t>生活介護３５・定超・開減２</t>
  </si>
  <si>
    <t>生活介護３５・定超・未計画１・開減２</t>
  </si>
  <si>
    <t>AX08</t>
  </si>
  <si>
    <t>生活介護３５・定超・未計画２・開減２</t>
  </si>
  <si>
    <t>生活介護３５・地公・定超・開減２</t>
  </si>
  <si>
    <t>生活介護３５・地公・定超・未計画１・開減２</t>
  </si>
  <si>
    <t>AX09</t>
  </si>
  <si>
    <t>生活介護３５・地公・定超・未計画２・開減２</t>
  </si>
  <si>
    <t>AX10</t>
  </si>
  <si>
    <t>生活介護３５・定超・短時間</t>
  </si>
  <si>
    <t>AX11</t>
  </si>
  <si>
    <t>生活介護３５・定超・未計画１・短時間</t>
  </si>
  <si>
    <t>AX12</t>
  </si>
  <si>
    <t>生活介護３５・定超・未計画２・短時間</t>
  </si>
  <si>
    <t>AX13</t>
  </si>
  <si>
    <t>生活介護３５・地公・定超・短時間</t>
  </si>
  <si>
    <t>AX14</t>
  </si>
  <si>
    <t>生活介護３５・地公・定超・未計画１・短時間</t>
  </si>
  <si>
    <t>AX15</t>
  </si>
  <si>
    <t>生活介護３５・地公・定超・未計画２・短時間</t>
  </si>
  <si>
    <t>生活介護３５・定超・医減</t>
  </si>
  <si>
    <t>生活介護３５・定超・未計画１・医減</t>
  </si>
  <si>
    <t>AX16</t>
  </si>
  <si>
    <t>生活介護３５・定超・未計画２・医減</t>
  </si>
  <si>
    <t>生活介護３５・地公・定超・医減</t>
  </si>
  <si>
    <t>生活介護３５・地公・定超・未計画１・医減</t>
  </si>
  <si>
    <t>AX17</t>
  </si>
  <si>
    <t>生活介護３５・地公・定超・未計画２・医減</t>
  </si>
  <si>
    <t>生活介護３５・定超・開減１・医減</t>
  </si>
  <si>
    <t>生活介護３５・定超・未計画１・開減１・医減</t>
  </si>
  <si>
    <t>AX18</t>
  </si>
  <si>
    <t>生活介護３５・定超・未計画２・開減１・医減</t>
  </si>
  <si>
    <t>生活介護３５・地公・定超・開減１・医減</t>
  </si>
  <si>
    <t>生活介護３５・地公・定超・未計画１・開減１・医減</t>
  </si>
  <si>
    <t>AX19</t>
  </si>
  <si>
    <t>生活介護３５・地公・定超・未計画２・開減１・医減</t>
  </si>
  <si>
    <t>生活介護３５・定超・開減２・医減</t>
  </si>
  <si>
    <t>生活介護３５・定超・未計画１・開減２・医減</t>
  </si>
  <si>
    <t>AX20</t>
  </si>
  <si>
    <t>生活介護３５・定超・未計画２・開減２・医減</t>
  </si>
  <si>
    <t>生活介護３５・地公・定超・開減２・医減</t>
  </si>
  <si>
    <t>生活介護３５・地公・定超・未計画１・開減２・医減</t>
  </si>
  <si>
    <t>AX21</t>
  </si>
  <si>
    <t>生活介護３５・地公・定超・未計画２・開減２・医減</t>
  </si>
  <si>
    <t>AX22</t>
  </si>
  <si>
    <t>生活介護３５・定超・短時間・医減</t>
  </si>
  <si>
    <t>AX23</t>
  </si>
  <si>
    <t>生活介護３５・定超・未計画１・短時間・医減</t>
  </si>
  <si>
    <t>AX24</t>
  </si>
  <si>
    <t>生活介護３５・定超・未計画２・短時間・医減</t>
  </si>
  <si>
    <t>AX25</t>
  </si>
  <si>
    <t>生活介護３５・地公・定超・短時間・医減</t>
  </si>
  <si>
    <t>AX26</t>
  </si>
  <si>
    <t>生活介護３５・地公・定超・未計画１・短時間・医減</t>
  </si>
  <si>
    <t>AX27</t>
  </si>
  <si>
    <t>生活介護３５・地公・定超・未計画２・短時間・医減</t>
  </si>
  <si>
    <t>生活介護３４・定超</t>
  </si>
  <si>
    <t>生活介護３４・定超・未計画１</t>
  </si>
  <si>
    <t>AX76</t>
  </si>
  <si>
    <t>生活介護３４・定超・未計画２</t>
  </si>
  <si>
    <t>生活介護３４・地公・定超</t>
  </si>
  <si>
    <t>生活介護３４・地公・定超・未計画１</t>
  </si>
  <si>
    <t>AX77</t>
  </si>
  <si>
    <t>生活介護３４・地公・定超・未計画２</t>
  </si>
  <si>
    <t>生活介護３４・定超・開減１</t>
  </si>
  <si>
    <t>生活介護３４・定超・未計画１・開減１</t>
  </si>
  <si>
    <t>AX78</t>
  </si>
  <si>
    <t>生活介護３４・定超・未計画２・開減１</t>
  </si>
  <si>
    <t>生活介護３４・地公・定超・開減１</t>
  </si>
  <si>
    <t>生活介護３４・地公・定超・未計画１・開減１</t>
  </si>
  <si>
    <t>AX79</t>
  </si>
  <si>
    <t>生活介護３４・地公・定超・未計画２・開減１</t>
  </si>
  <si>
    <t>生活介護３４・定超・開減２</t>
  </si>
  <si>
    <t>生活介護３４・定超・未計画１・開減２</t>
  </si>
  <si>
    <t>AX80</t>
  </si>
  <si>
    <t>生活介護３４・定超・未計画２・開減２</t>
  </si>
  <si>
    <t>生活介護３４・地公・定超・開減２</t>
  </si>
  <si>
    <t>生活介護３４・地公・定超・未計画１・開減２</t>
  </si>
  <si>
    <t>AX81</t>
  </si>
  <si>
    <t>生活介護３４・地公・定超・未計画２・開減２</t>
  </si>
  <si>
    <t>AX82</t>
  </si>
  <si>
    <t>生活介護３４・定超・短時間</t>
  </si>
  <si>
    <t>AX83</t>
  </si>
  <si>
    <t>生活介護３４・定超・未計画１・短時間</t>
  </si>
  <si>
    <t>AX84</t>
  </si>
  <si>
    <t>生活介護３４・定超・未計画２・短時間</t>
  </si>
  <si>
    <t>AX85</t>
  </si>
  <si>
    <t>生活介護３４・地公・定超・短時間</t>
  </si>
  <si>
    <t>AX86</t>
  </si>
  <si>
    <t>生活介護３４・地公・定超・未計画１・短時間</t>
  </si>
  <si>
    <t>AX87</t>
  </si>
  <si>
    <t>生活介護３４・地公・定超・未計画２・短時間</t>
  </si>
  <si>
    <t>生活介護３４・定超・医減</t>
  </si>
  <si>
    <t>生活介護３４・定超・未計画１・医減</t>
  </si>
  <si>
    <t>AX88</t>
  </si>
  <si>
    <t>生活介護３４・定超・未計画２・医減</t>
  </si>
  <si>
    <t>生活介護３４・地公・定超・医減</t>
  </si>
  <si>
    <t>生活介護３４・地公・定超・未計画１・医減</t>
  </si>
  <si>
    <t>AX89</t>
  </si>
  <si>
    <t>生活介護３４・地公・定超・未計画２・医減</t>
  </si>
  <si>
    <t>生活介護３４・定超・開減１・医減</t>
  </si>
  <si>
    <t>生活介護３４・定超・未計画１・開減１・医減</t>
  </si>
  <si>
    <t>AX90</t>
  </si>
  <si>
    <t>生活介護３４・定超・未計画２・開減１・医減</t>
  </si>
  <si>
    <t>生活介護３４・地公・定超・開減１・医減</t>
  </si>
  <si>
    <t>生活介護３４・地公・定超・未計画１・開減１・医減</t>
  </si>
  <si>
    <t>AX91</t>
  </si>
  <si>
    <t>生活介護３４・地公・定超・未計画２・開減１・医減</t>
  </si>
  <si>
    <t>生活介護３４・定超・開減２・医減</t>
  </si>
  <si>
    <t>生活介護３４・定超・未計画１・開減２・医減</t>
  </si>
  <si>
    <t>AX92</t>
  </si>
  <si>
    <t>生活介護３４・定超・未計画２・開減２・医減</t>
  </si>
  <si>
    <t>生活介護３４・地公・定超・開減２・医減</t>
  </si>
  <si>
    <t>生活介護３４・地公・定超・未計画１・開減２・医減</t>
  </si>
  <si>
    <t>AX93</t>
  </si>
  <si>
    <t>生活介護３４・地公・定超・未計画２・開減２・医減</t>
  </si>
  <si>
    <t>AX94</t>
  </si>
  <si>
    <t>生活介護３４・定超・短時間・医減</t>
  </si>
  <si>
    <t>AX95</t>
  </si>
  <si>
    <t>生活介護３４・定超・未計画１・短時間・医減</t>
  </si>
  <si>
    <t>AX96</t>
  </si>
  <si>
    <t>生活介護３４・定超・未計画２・短時間・医減</t>
  </si>
  <si>
    <t>AX97</t>
  </si>
  <si>
    <t>生活介護３４・地公・定超・短時間・医減</t>
  </si>
  <si>
    <t>AX98</t>
  </si>
  <si>
    <t>生活介護３４・地公・定超・未計画１・短時間・医減</t>
  </si>
  <si>
    <t>AX99</t>
  </si>
  <si>
    <t>生活介護３４・地公・定超・未計画２・短時間・医減</t>
  </si>
  <si>
    <t>生活介護３３・定超</t>
  </si>
  <si>
    <t>生活介護３３・定超・未計画１</t>
  </si>
  <si>
    <t>AY48</t>
  </si>
  <si>
    <t>生活介護３３・定超・未計画２</t>
  </si>
  <si>
    <t>生活介護３３・地公・定超</t>
  </si>
  <si>
    <t>生活介護３３・地公・定超・未計画１</t>
  </si>
  <si>
    <t>AY49</t>
  </si>
  <si>
    <t>生活介護３３・地公・定超・未計画２</t>
  </si>
  <si>
    <t>生活介護３３・定超・開減１</t>
  </si>
  <si>
    <t>生活介護３３・定超・未計画１・開減１</t>
  </si>
  <si>
    <t>AY50</t>
  </si>
  <si>
    <t>生活介護３３・定超・未計画２・開減１</t>
  </si>
  <si>
    <t>生活介護３３・地公・定超・開減１</t>
  </si>
  <si>
    <t>生活介護３３・地公・定超・未計画１・開減１</t>
  </si>
  <si>
    <t>AY51</t>
  </si>
  <si>
    <t>生活介護３３・地公・定超・未計画２・開減１</t>
  </si>
  <si>
    <t>生活介護３３・定超・開減２</t>
  </si>
  <si>
    <t>生活介護３３・定超・未計画１・開減２</t>
  </si>
  <si>
    <t>AY52</t>
  </si>
  <si>
    <t>生活介護３３・定超・未計画２・開減２</t>
  </si>
  <si>
    <t>生活介護３３・地公・定超・開減２</t>
  </si>
  <si>
    <t>生活介護３３・地公・定超・未計画１・開減２</t>
  </si>
  <si>
    <t>AY53</t>
  </si>
  <si>
    <t>生活介護３３・地公・定超・未計画２・開減２</t>
  </si>
  <si>
    <t>AY54</t>
  </si>
  <si>
    <t>生活介護３３・定超・短時間</t>
  </si>
  <si>
    <t>AY55</t>
  </si>
  <si>
    <t>生活介護３３・定超・未計画１・短時間</t>
  </si>
  <si>
    <t>AY56</t>
  </si>
  <si>
    <t>生活介護３３・定超・未計画２・短時間</t>
  </si>
  <si>
    <t>AY57</t>
  </si>
  <si>
    <t>生活介護３３・地公・定超・短時間</t>
  </si>
  <si>
    <t>AY58</t>
  </si>
  <si>
    <t>生活介護３３・地公・定超・未計画１・短時間</t>
  </si>
  <si>
    <t>AY59</t>
  </si>
  <si>
    <t>生活介護３３・地公・定超・未計画２・短時間</t>
  </si>
  <si>
    <t>生活介護３３・定超・医減</t>
  </si>
  <si>
    <t>生活介護３３・定超・未計画１・医減</t>
  </si>
  <si>
    <t>AY60</t>
  </si>
  <si>
    <t>生活介護３３・定超・未計画２・医減</t>
  </si>
  <si>
    <t>生活介護３３・地公・定超・医減</t>
  </si>
  <si>
    <t>生活介護３３・地公・定超・未計画１・医減</t>
  </si>
  <si>
    <t>AY61</t>
  </si>
  <si>
    <t>生活介護３３・地公・定超・未計画２・医減</t>
  </si>
  <si>
    <t>生活介護３３・定超・開減１・医減</t>
  </si>
  <si>
    <t>生活介護３３・定超・未計画１・開減１・医減</t>
  </si>
  <si>
    <t>AY62</t>
  </si>
  <si>
    <t>生活介護３３・定超・未計画２・開減１・医減</t>
  </si>
  <si>
    <t>生活介護３３・地公・定超・開減１・医減</t>
  </si>
  <si>
    <t>生活介護３３・地公・定超・未計画１・開減１・医減</t>
  </si>
  <si>
    <t>AY63</t>
  </si>
  <si>
    <t>生活介護３３・地公・定超・未計画２・開減１・医減</t>
  </si>
  <si>
    <t>生活介護３３・定超・開減２・医減</t>
  </si>
  <si>
    <t>生活介護３３・定超・未計画１・開減２・医減</t>
  </si>
  <si>
    <t>AY64</t>
  </si>
  <si>
    <t>生活介護３３・定超・未計画２・開減２・医減</t>
  </si>
  <si>
    <t>生活介護３３・地公・定超・開減２・医減</t>
  </si>
  <si>
    <t>生活介護３３・地公・定超・未計画１・開減２・医減</t>
  </si>
  <si>
    <t>AY65</t>
  </si>
  <si>
    <t>生活介護３３・地公・定超・未計画２・開減２・医減</t>
  </si>
  <si>
    <t>AY66</t>
  </si>
  <si>
    <t>生活介護３３・定超・短時間・医減</t>
  </si>
  <si>
    <t>AY67</t>
  </si>
  <si>
    <t>生活介護３３・定超・未計画１・短時間・医減</t>
  </si>
  <si>
    <t>AY68</t>
  </si>
  <si>
    <t>生活介護３３・定超・未計画２・短時間・医減</t>
  </si>
  <si>
    <t>AY69</t>
  </si>
  <si>
    <t>生活介護３３・地公・定超・短時間・医減</t>
  </si>
  <si>
    <t>AY70</t>
  </si>
  <si>
    <t>生活介護３３・地公・定超・未計画１・短時間・医減</t>
  </si>
  <si>
    <t>AY71</t>
  </si>
  <si>
    <t>生活介護３３・地公・定超・未計画２・短時間・医減</t>
  </si>
  <si>
    <t>生活介護３２・定超</t>
  </si>
  <si>
    <t>生活介護３２・定超・未計画１</t>
  </si>
  <si>
    <t>AZ20</t>
  </si>
  <si>
    <t>生活介護３２・定超・未計画２</t>
  </si>
  <si>
    <t>生活介護３２・地公・定超</t>
  </si>
  <si>
    <t>生活介護３２・地公・定超・未計画１</t>
  </si>
  <si>
    <t>AZ21</t>
  </si>
  <si>
    <t>生活介護３２・地公・定超・未計画２</t>
  </si>
  <si>
    <t>生活介護３２・定超・開減１</t>
  </si>
  <si>
    <t>生活介護３２・定超・未計画１・開減１</t>
  </si>
  <si>
    <t>AZ22</t>
  </si>
  <si>
    <t>生活介護３２・定超・未計画２・開減１</t>
  </si>
  <si>
    <t>生活介護３２・地公・定超・開減１</t>
  </si>
  <si>
    <t>生活介護３２・地公・定超・未計画１・開減１</t>
  </si>
  <si>
    <t>AZ23</t>
  </si>
  <si>
    <t>生活介護３２・地公・定超・未計画２・開減１</t>
  </si>
  <si>
    <t>生活介護３２・定超・開減２</t>
  </si>
  <si>
    <t>生活介護３２・定超・未計画１・開減２</t>
  </si>
  <si>
    <t>AZ24</t>
  </si>
  <si>
    <t>生活介護３２・定超・未計画２・開減２</t>
  </si>
  <si>
    <t>生活介護３２・地公・定超・開減２</t>
  </si>
  <si>
    <t>生活介護３２・地公・定超・未計画１・開減２</t>
  </si>
  <si>
    <t>AZ25</t>
  </si>
  <si>
    <t>生活介護３２・地公・定超・未計画２・開減２</t>
  </si>
  <si>
    <t>AZ26</t>
  </si>
  <si>
    <t>生活介護３２・定超・短時間</t>
  </si>
  <si>
    <t>AZ27</t>
  </si>
  <si>
    <t>生活介護３２・定超・未計画１・短時間</t>
  </si>
  <si>
    <t>AZ28</t>
  </si>
  <si>
    <t>生活介護３２・定超・未計画２・短時間</t>
  </si>
  <si>
    <t>AZ29</t>
  </si>
  <si>
    <t>生活介護３２・地公・定超・短時間</t>
  </si>
  <si>
    <t>AZ30</t>
  </si>
  <si>
    <t>生活介護３２・地公・定超・未計画１・短時間</t>
  </si>
  <si>
    <t>AZ31</t>
  </si>
  <si>
    <t>生活介護３２・地公・定超・未計画２・短時間</t>
  </si>
  <si>
    <t>生活介護３２・定超・医減</t>
  </si>
  <si>
    <t>生活介護３２・定超・未計画１・医減</t>
  </si>
  <si>
    <t>AZ32</t>
  </si>
  <si>
    <t>生活介護３２・定超・未計画２・医減</t>
  </si>
  <si>
    <t>生活介護３２・地公・定超・医減</t>
  </si>
  <si>
    <t>生活介護３２・地公・定超・未計画１・医減</t>
  </si>
  <si>
    <t>AZ33</t>
  </si>
  <si>
    <t>生活介護３２・地公・定超・未計画２・医減</t>
  </si>
  <si>
    <t>生活介護３２・定超・開減１・医減</t>
  </si>
  <si>
    <t>生活介護３２・定超・未計画１・開減１・医減</t>
  </si>
  <si>
    <t>AZ34</t>
  </si>
  <si>
    <t>生活介護３２・定超・未計画２・開減１・医減</t>
  </si>
  <si>
    <t>生活介護３２・地公・定超・開減１・医減</t>
  </si>
  <si>
    <t>生活介護３２・地公・定超・未計画１・開減１・医減</t>
  </si>
  <si>
    <t>AZ35</t>
  </si>
  <si>
    <t>生活介護３２・地公・定超・未計画２・開減１・医減</t>
  </si>
  <si>
    <t>生活介護３２・定超・開減２・医減</t>
  </si>
  <si>
    <t>生活介護３２・定超・未計画１・開減２・医減</t>
  </si>
  <si>
    <t>AZ36</t>
  </si>
  <si>
    <t>生活介護３２・定超・未計画２・開減２・医減</t>
  </si>
  <si>
    <t>生活介護３２・地公・定超・開減２・医減</t>
  </si>
  <si>
    <t>生活介護３２・地公・定超・未計画１・開減２・医減</t>
  </si>
  <si>
    <t>AZ37</t>
  </si>
  <si>
    <t>生活介護３２・地公・定超・未計画２・開減２・医減</t>
  </si>
  <si>
    <t>AZ38</t>
  </si>
  <si>
    <t>生活介護３２・定超・短時間・医減</t>
  </si>
  <si>
    <t>AZ39</t>
  </si>
  <si>
    <t>生活介護３２・定超・未計画１・短時間・医減</t>
  </si>
  <si>
    <t>AZ40</t>
  </si>
  <si>
    <t>生活介護３２・定超・未計画２・短時間・医減</t>
  </si>
  <si>
    <t>AZ41</t>
  </si>
  <si>
    <t>生活介護３２・地公・定超・短時間・医減</t>
  </si>
  <si>
    <t>AZ42</t>
  </si>
  <si>
    <t>生活介護３２・地公・定超・未計画１・短時間・医減</t>
  </si>
  <si>
    <t>AZ43</t>
  </si>
  <si>
    <t>生活介護３２・地公・定超・未計画２・短時間・医減</t>
  </si>
  <si>
    <t>生活介護４６・定超</t>
  </si>
  <si>
    <t>（4）
定員６１人以上８０人以下</t>
    <phoneticPr fontId="1"/>
  </si>
  <si>
    <t>生活介護４６・定超・未計画１</t>
  </si>
  <si>
    <t>AZ92</t>
  </si>
  <si>
    <t>生活介護４６・定超・未計画２</t>
  </si>
  <si>
    <t>生活介護４６・地公・定超</t>
  </si>
  <si>
    <t>生活介護４６・地公・定超・未計画１</t>
  </si>
  <si>
    <t>AZ93</t>
  </si>
  <si>
    <t>生活介護４６・地公・定超・未計画２</t>
  </si>
  <si>
    <t>生活介護４６・定超・開減１</t>
  </si>
  <si>
    <t>生活介護４６・定超・未計画１・開減１</t>
  </si>
  <si>
    <t>AZ94</t>
  </si>
  <si>
    <t>生活介護４６・定超・未計画２・開減１</t>
  </si>
  <si>
    <t>生活介護４６・地公・定超・開減１</t>
  </si>
  <si>
    <t>生活介護４６・地公・定超・未計画１・開減１</t>
  </si>
  <si>
    <t>AZ95</t>
  </si>
  <si>
    <t>生活介護４６・地公・定超・未計画２・開減１</t>
  </si>
  <si>
    <t>生活介護４６・定超・開減２</t>
  </si>
  <si>
    <t>生活介護４６・定超・未計画１・開減２</t>
  </si>
  <si>
    <t>AZ96</t>
  </si>
  <si>
    <t>生活介護４６・定超・未計画２・開減２</t>
  </si>
  <si>
    <t>生活介護４６・地公・定超・開減２</t>
  </si>
  <si>
    <t>生活介護４６・地公・定超・未計画１・開減２</t>
  </si>
  <si>
    <t>AZ97</t>
  </si>
  <si>
    <t>生活介護４６・地公・定超・未計画２・開減２</t>
  </si>
  <si>
    <t>AZ98</t>
  </si>
  <si>
    <t>生活介護４６・定超・短時間</t>
  </si>
  <si>
    <t>AZ99</t>
  </si>
  <si>
    <t>生活介護４６・定超・未計画１・短時間</t>
  </si>
  <si>
    <t>B000</t>
  </si>
  <si>
    <t>生活介護４６・定超・未計画２・短時間</t>
  </si>
  <si>
    <t>生活介護４６・地公・定超・短時間</t>
  </si>
  <si>
    <t>生活介護４６・地公・定超・未計画１・短時間</t>
  </si>
  <si>
    <t>生活介護４６・地公・定超・未計画２・短時間</t>
  </si>
  <si>
    <t>生活介護４６・定超・医減</t>
  </si>
  <si>
    <t>生活介護４６・定超・未計画１・医減</t>
  </si>
  <si>
    <t>生活介護４６・定超・未計画２・医減</t>
  </si>
  <si>
    <t>生活介護４６・地公・定超・医減</t>
  </si>
  <si>
    <t>生活介護４６・地公・定超・未計画１・医減</t>
  </si>
  <si>
    <t>生活介護４６・地公・定超・未計画２・医減</t>
  </si>
  <si>
    <t>生活介護４６・定超・開減１・医減</t>
  </si>
  <si>
    <t>生活介護４６・定超・未計画１・開減１・医減</t>
  </si>
  <si>
    <t>生活介護４６・定超・未計画２・開減１・医減</t>
  </si>
  <si>
    <t>生活介護４６・地公・定超・開減１・医減</t>
  </si>
  <si>
    <t>生活介護４６・地公・定超・未計画１・開減１・医減</t>
  </si>
  <si>
    <t>B007</t>
  </si>
  <si>
    <t>生活介護４６・地公・定超・未計画２・開減１・医減</t>
  </si>
  <si>
    <t>生活介護４６・定超・開減２・医減</t>
  </si>
  <si>
    <t>生活介護４６・定超・未計画１・開減２・医減</t>
  </si>
  <si>
    <t>B008</t>
  </si>
  <si>
    <t>生活介護４６・定超・未計画２・開減２・医減</t>
  </si>
  <si>
    <t>生活介護４６・地公・定超・開減２・医減</t>
  </si>
  <si>
    <t>生活介護４６・地公・定超・未計画１・開減２・医減</t>
  </si>
  <si>
    <t>B009</t>
  </si>
  <si>
    <t>生活介護４６・地公・定超・未計画２・開減２・医減</t>
  </si>
  <si>
    <t>B010</t>
  </si>
  <si>
    <t>生活介護４６・定超・短時間・医減</t>
  </si>
  <si>
    <t>B011</t>
  </si>
  <si>
    <t>生活介護４６・定超・未計画１・短時間・医減</t>
  </si>
  <si>
    <t>B012</t>
  </si>
  <si>
    <t>生活介護４６・定超・未計画２・短時間・医減</t>
  </si>
  <si>
    <t>生活介護４６・地公・定超・短時間・医減</t>
  </si>
  <si>
    <t>生活介護４６・地公・定超・未計画１・短時間・医減</t>
  </si>
  <si>
    <t>生活介護４６・地公・定超・未計画２・短時間・医減</t>
  </si>
  <si>
    <t>生活介護４５・定超</t>
  </si>
  <si>
    <t>生活介護４５・定超・未計画１</t>
  </si>
  <si>
    <t>生活介護４５・定超・未計画２</t>
  </si>
  <si>
    <t>生活介護４５・地公・定超</t>
  </si>
  <si>
    <t>生活介護４５・地公・定超・未計画１</t>
  </si>
  <si>
    <t>生活介護４５・地公・定超・未計画２</t>
  </si>
  <si>
    <t>生活介護４５・定超・開減１</t>
  </si>
  <si>
    <t>生活介護４５・定超・未計画１・開減１</t>
  </si>
  <si>
    <t>生活介護４５・定超・未計画２・開減１</t>
  </si>
  <si>
    <t>生活介護４５・地公・定超・開減１</t>
  </si>
  <si>
    <t>生活介護４５・地公・定超・未計画１・開減１</t>
  </si>
  <si>
    <t>B067</t>
  </si>
  <si>
    <t>生活介護４５・地公・定超・未計画２・開減１</t>
  </si>
  <si>
    <t>生活介護４５・定超・開減２</t>
  </si>
  <si>
    <t>生活介護４５・定超・未計画１・開減２</t>
  </si>
  <si>
    <t>B068</t>
  </si>
  <si>
    <t>生活介護４５・定超・未計画２・開減２</t>
  </si>
  <si>
    <t>生活介護４５・地公・定超・開減２</t>
  </si>
  <si>
    <t>生活介護４５・地公・定超・未計画１・開減２</t>
  </si>
  <si>
    <t>B069</t>
  </si>
  <si>
    <t>生活介護４５・地公・定超・未計画２・開減２</t>
  </si>
  <si>
    <t>B070</t>
  </si>
  <si>
    <t>生活介護４５・定超・短時間</t>
  </si>
  <si>
    <t>B071</t>
  </si>
  <si>
    <t>生活介護４５・定超・未計画１・短時間</t>
  </si>
  <si>
    <t>B072</t>
  </si>
  <si>
    <t>生活介護４５・定超・未計画２・短時間</t>
  </si>
  <si>
    <t>生活介護４５・地公・定超・短時間</t>
  </si>
  <si>
    <t>生活介護４５・地公・定超・未計画１・短時間</t>
  </si>
  <si>
    <t>生活介護４５・地公・定超・未計画２・短時間</t>
  </si>
  <si>
    <t>生活介護４５・定超・医減</t>
  </si>
  <si>
    <t>生活介護４５・定超・未計画１・医減</t>
  </si>
  <si>
    <t>生活介護４５・定超・未計画２・医減</t>
  </si>
  <si>
    <t>生活介護４５・地公・定超・医減</t>
  </si>
  <si>
    <t>生活介護４５・地公・定超・未計画１・医減</t>
  </si>
  <si>
    <t>生活介護４５・地公・定超・未計画２・医減</t>
  </si>
  <si>
    <t>生活介護４５・定超・開減１・医減</t>
  </si>
  <si>
    <t>生活介護４５・定超・未計画１・開減１・医減</t>
  </si>
  <si>
    <t>生活介護４５・定超・未計画２・開減１・医減</t>
  </si>
  <si>
    <t>生活介護４５・地公・定超・開減１・医減</t>
  </si>
  <si>
    <t>生活介護４５・地公・定超・未計画１・開減１・医減</t>
  </si>
  <si>
    <t>B079</t>
  </si>
  <si>
    <t>生活介護４５・地公・定超・未計画２・開減１・医減</t>
  </si>
  <si>
    <t>生活介護４５・定超・開減２・医減</t>
  </si>
  <si>
    <t>生活介護４５・定超・未計画１・開減２・医減</t>
  </si>
  <si>
    <t>B080</t>
  </si>
  <si>
    <t>生活介護４５・定超・未計画２・開減２・医減</t>
  </si>
  <si>
    <t>生活介護４５・地公・定超・開減２・医減</t>
  </si>
  <si>
    <t>生活介護４５・地公・定超・未計画１・開減２・医減</t>
  </si>
  <si>
    <t>B081</t>
  </si>
  <si>
    <t>生活介護４５・地公・定超・未計画２・開減２・医減</t>
  </si>
  <si>
    <t>B082</t>
  </si>
  <si>
    <t>生活介護４５・定超・短時間・医減</t>
  </si>
  <si>
    <t>B083</t>
  </si>
  <si>
    <t>生活介護４５・定超・未計画１・短時間・医減</t>
  </si>
  <si>
    <t>B084</t>
  </si>
  <si>
    <t>生活介護４５・定超・未計画２・短時間・医減</t>
  </si>
  <si>
    <t>生活介護４５・地公・定超・短時間・医減</t>
  </si>
  <si>
    <t>生活介護４５・地公・定超・未計画１・短時間・医減</t>
  </si>
  <si>
    <t>生活介護４５・地公・定超・未計画２・短時間・医減</t>
  </si>
  <si>
    <t>生活介護４４・定超</t>
  </si>
  <si>
    <t>生活介護４４・定超・未計画１</t>
  </si>
  <si>
    <t>生活介護４４・定超・未計画２</t>
  </si>
  <si>
    <t>生活介護４４・地公・定超</t>
  </si>
  <si>
    <t>生活介護４４・地公・定超・未計画１</t>
  </si>
  <si>
    <t>生活介護４４・地公・定超・未計画２</t>
  </si>
  <si>
    <t>生活介護４４・定超・開減１</t>
  </si>
  <si>
    <t>生活介護４４・定超・未計画１・開減１</t>
  </si>
  <si>
    <t>生活介護４４・定超・未計画２・開減１</t>
  </si>
  <si>
    <t>生活介護４４・地公・定超・開減１</t>
  </si>
  <si>
    <t>生活介護４４・地公・定超・未計画１・開減１</t>
  </si>
  <si>
    <t>B139</t>
  </si>
  <si>
    <t>生活介護４４・地公・定超・未計画２・開減１</t>
  </si>
  <si>
    <t>生活介護４４・定超・開減２</t>
  </si>
  <si>
    <t>生活介護４４・定超・未計画１・開減２</t>
  </si>
  <si>
    <t>B140</t>
  </si>
  <si>
    <t>生活介護４４・定超・未計画２・開減２</t>
  </si>
  <si>
    <t>生活介護４４・地公・定超・開減２</t>
  </si>
  <si>
    <t>生活介護４４・地公・定超・未計画１・開減２</t>
  </si>
  <si>
    <t>B141</t>
  </si>
  <si>
    <t>生活介護４４・地公・定超・未計画２・開減２</t>
  </si>
  <si>
    <t>B142</t>
  </si>
  <si>
    <t>生活介護４４・定超・短時間</t>
  </si>
  <si>
    <t>B143</t>
  </si>
  <si>
    <t>生活介護４４・定超・未計画１・短時間</t>
  </si>
  <si>
    <t>B144</t>
  </si>
  <si>
    <t>生活介護４４・定超・未計画２・短時間</t>
  </si>
  <si>
    <t>生活介護４４・地公・定超・短時間</t>
  </si>
  <si>
    <t>生活介護４４・地公・定超・未計画１・短時間</t>
  </si>
  <si>
    <t>生活介護４４・地公・定超・未計画２・短時間</t>
  </si>
  <si>
    <t>生活介護４４・定超・医減</t>
  </si>
  <si>
    <t>生活介護４４・定超・未計画１・医減</t>
  </si>
  <si>
    <t>生活介護４４・定超・未計画２・医減</t>
  </si>
  <si>
    <t>生活介護４４・地公・定超・医減</t>
  </si>
  <si>
    <t>生活介護４４・地公・定超・未計画１・医減</t>
  </si>
  <si>
    <t>生活介護４４・地公・定超・未計画２・医減</t>
  </si>
  <si>
    <t>生活介護４４・定超・開減１・医減</t>
  </si>
  <si>
    <t>生活介護４４・定超・未計画１・開減１・医減</t>
  </si>
  <si>
    <t>生活介護４４・定超・未計画２・開減１・医減</t>
  </si>
  <si>
    <t>生活介護４４・地公・定超・開減１・医減</t>
  </si>
  <si>
    <t>生活介護４４・地公・定超・未計画１・開減１・医減</t>
  </si>
  <si>
    <t>B151</t>
  </si>
  <si>
    <t>生活介護４４・地公・定超・未計画２・開減１・医減</t>
  </si>
  <si>
    <t>生活介護４４・定超・開減２・医減</t>
  </si>
  <si>
    <t>生活介護４４・定超・未計画１・開減２・医減</t>
  </si>
  <si>
    <t>B152</t>
  </si>
  <si>
    <t>生活介護４４・定超・未計画２・開減２・医減</t>
  </si>
  <si>
    <t>生活介護４４・地公・定超・開減２・医減</t>
  </si>
  <si>
    <t>生活介護４４・地公・定超・未計画１・開減２・医減</t>
  </si>
  <si>
    <t>B153</t>
  </si>
  <si>
    <t>生活介護４４・地公・定超・未計画２・開減２・医減</t>
  </si>
  <si>
    <t>B154</t>
  </si>
  <si>
    <t>生活介護４４・定超・短時間・医減</t>
  </si>
  <si>
    <t>B155</t>
  </si>
  <si>
    <t>生活介護４４・定超・未計画１・短時間・医減</t>
  </si>
  <si>
    <t>B156</t>
  </si>
  <si>
    <t>生活介護４４・定超・未計画２・短時間・医減</t>
  </si>
  <si>
    <t>生活介護４４・地公・定超・短時間・医減</t>
  </si>
  <si>
    <t>生活介護４４・地公・定超・未計画１・短時間・医減</t>
  </si>
  <si>
    <t>生活介護４４・地公・定超・未計画２・短時間・医減</t>
  </si>
  <si>
    <t>生活介護４３・定超</t>
  </si>
  <si>
    <t>生活介護４３・定超・未計画１</t>
  </si>
  <si>
    <t>生活介護４３・定超・未計画２</t>
  </si>
  <si>
    <t>生活介護４３・地公・定超</t>
  </si>
  <si>
    <t>生活介護４３・地公・定超・未計画１</t>
  </si>
  <si>
    <t>生活介護４３・地公・定超・未計画２</t>
  </si>
  <si>
    <t>生活介護４３・定超・開減１</t>
  </si>
  <si>
    <t>生活介護４３・定超・未計画１・開減１</t>
  </si>
  <si>
    <t>生活介護４３・定超・未計画２・開減１</t>
  </si>
  <si>
    <t>生活介護４３・地公・定超・開減１</t>
  </si>
  <si>
    <t>生活介護４３・地公・定超・未計画１・開減１</t>
  </si>
  <si>
    <t>B211</t>
  </si>
  <si>
    <t>生活介護４３・地公・定超・未計画２・開減１</t>
  </si>
  <si>
    <t>生活介護４３・定超・開減２</t>
  </si>
  <si>
    <t>生活介護４３・定超・未計画１・開減２</t>
  </si>
  <si>
    <t>B212</t>
  </si>
  <si>
    <t>生活介護４３・定超・未計画２・開減２</t>
  </si>
  <si>
    <t>生活介護４３・地公・定超・開減２</t>
  </si>
  <si>
    <t>生活介護４３・地公・定超・未計画１・開減２</t>
  </si>
  <si>
    <t>B213</t>
  </si>
  <si>
    <t>生活介護４３・地公・定超・未計画２・開減２</t>
  </si>
  <si>
    <t>B214</t>
  </si>
  <si>
    <t>生活介護４３・定超・短時間</t>
  </si>
  <si>
    <t>B215</t>
  </si>
  <si>
    <t>生活介護４３・定超・未計画１・短時間</t>
  </si>
  <si>
    <t>B216</t>
  </si>
  <si>
    <t>生活介護４３・定超・未計画２・短時間</t>
  </si>
  <si>
    <t>生活介護４３・地公・定超・短時間</t>
  </si>
  <si>
    <t>生活介護４３・地公・定超・未計画１・短時間</t>
  </si>
  <si>
    <t>生活介護４３・地公・定超・未計画２・短時間</t>
  </si>
  <si>
    <t>生活介護４３・定超・医減</t>
  </si>
  <si>
    <t>生活介護４３・定超・未計画１・医減</t>
  </si>
  <si>
    <t>生活介護４３・定超・未計画２・医減</t>
  </si>
  <si>
    <t>生活介護４３・地公・定超・医減</t>
  </si>
  <si>
    <t>生活介護４３・地公・定超・未計画１・医減</t>
  </si>
  <si>
    <t>生活介護４３・地公・定超・未計画２・医減</t>
  </si>
  <si>
    <t>生活介護４３・定超・開減１・医減</t>
  </si>
  <si>
    <t>生活介護４３・定超・未計画１・開減１・医減</t>
  </si>
  <si>
    <t>B222</t>
  </si>
  <si>
    <t>生活介護４３・定超・未計画２・開減１・医減</t>
  </si>
  <si>
    <t>生活介護４３・地公・定超・開減１・医減</t>
  </si>
  <si>
    <t>生活介護４３・地公・定超・未計画１・開減１・医減</t>
  </si>
  <si>
    <t>B223</t>
  </si>
  <si>
    <t>生活介護４３・地公・定超・未計画２・開減１・医減</t>
  </si>
  <si>
    <t>生活介護４３・定超・開減２・医減</t>
  </si>
  <si>
    <t>生活介護４３・定超・未計画１・開減２・医減</t>
  </si>
  <si>
    <t>B224</t>
  </si>
  <si>
    <t>生活介護４３・定超・未計画２・開減２・医減</t>
  </si>
  <si>
    <t>生活介護４３・地公・定超・開減２・医減</t>
  </si>
  <si>
    <t>生活介護４３・地公・定超・未計画１・開減２・医減</t>
  </si>
  <si>
    <t>B225</t>
  </si>
  <si>
    <t>生活介護４３・地公・定超・未計画２・開減２・医減</t>
  </si>
  <si>
    <t>B226</t>
  </si>
  <si>
    <t>生活介護４３・定超・短時間・医減</t>
  </si>
  <si>
    <t>B227</t>
  </si>
  <si>
    <t>生活介護４３・定超・未計画１・短時間・医減</t>
  </si>
  <si>
    <t>B228</t>
  </si>
  <si>
    <t>生活介護４３・定超・未計画２・短時間・医減</t>
  </si>
  <si>
    <t>生活介護４３・地公・定超・短時間・医減</t>
  </si>
  <si>
    <t>生活介護４３・地公・定超・未計画１・短時間・医減</t>
  </si>
  <si>
    <t>生活介護４３・地公・定超・未計画２・短時間・医減</t>
  </si>
  <si>
    <t>生活介護４２・定超</t>
  </si>
  <si>
    <t>生活介護４２・定超・未計画１</t>
  </si>
  <si>
    <t>生活介護４２・定超・未計画２</t>
  </si>
  <si>
    <t>生活介護４２・地公・定超</t>
  </si>
  <si>
    <t>生活介護４２・地公・定超・未計画１</t>
  </si>
  <si>
    <t>生活介護４２・地公・定超・未計画２</t>
  </si>
  <si>
    <t>生活介護４２・定超・開減１</t>
  </si>
  <si>
    <t>生活介護４２・定超・未計画１・開減１</t>
  </si>
  <si>
    <t>生活介護４２・定超・未計画２・開減１</t>
  </si>
  <si>
    <t>生活介護４２・地公・定超・開減１</t>
  </si>
  <si>
    <t>生活介護４２・地公・定超・未計画１・開減１</t>
  </si>
  <si>
    <t>B283</t>
  </si>
  <si>
    <t>生活介護４２・地公・定超・未計画２・開減１</t>
  </si>
  <si>
    <t>生活介護４２・定超・開減２</t>
  </si>
  <si>
    <t>生活介護４２・定超・未計画１・開減２</t>
  </si>
  <si>
    <t>B284</t>
  </si>
  <si>
    <t>生活介護４２・定超・未計画２・開減２</t>
  </si>
  <si>
    <t>生活介護４２・地公・定超・開減２</t>
  </si>
  <si>
    <t>生活介護４２・地公・定超・未計画１・開減２</t>
  </si>
  <si>
    <t>B285</t>
  </si>
  <si>
    <t>生活介護４２・地公・定超・未計画２・開減２</t>
  </si>
  <si>
    <t>B286</t>
  </si>
  <si>
    <t>生活介護４２・定超・短時間</t>
  </si>
  <si>
    <t>B287</t>
  </si>
  <si>
    <t>生活介護４２・定超・未計画１・短時間</t>
  </si>
  <si>
    <t>B288</t>
  </si>
  <si>
    <t>生活介護４２・定超・未計画２・短時間</t>
  </si>
  <si>
    <t>生活介護４２・地公・定超・短時間</t>
  </si>
  <si>
    <t>生活介護４２・地公・定超・未計画１・短時間</t>
  </si>
  <si>
    <t>生活介護４２・地公・定超・未計画２・短時間</t>
  </si>
  <si>
    <t>生活介護４２・定超・医減</t>
  </si>
  <si>
    <t>生活介護４２・定超・未計画１・医減</t>
  </si>
  <si>
    <t>生活介護４２・定超・未計画２・医減</t>
  </si>
  <si>
    <t>生活介護４２・地公・定超・医減</t>
  </si>
  <si>
    <t>生活介護４２・地公・定超・未計画１・医減</t>
  </si>
  <si>
    <t>生活介護４２・地公・定超・未計画２・医減</t>
  </si>
  <si>
    <t>生活介護４２・定超・開減１・医減</t>
  </si>
  <si>
    <t>生活介護４２・定超・未計画１・開減１・医減</t>
  </si>
  <si>
    <t>生活介護４２・定超・未計画２・開減１・医減</t>
  </si>
  <si>
    <t>生活介護４２・地公・定超・開減１・医減</t>
  </si>
  <si>
    <t>生活介護４２・地公・定超・未計画１・開減１・医減</t>
  </si>
  <si>
    <t>B295</t>
  </si>
  <si>
    <t>生活介護４２・地公・定超・未計画２・開減１・医減</t>
  </si>
  <si>
    <t>生活介護４２・定超・開減２・医減</t>
  </si>
  <si>
    <t>生活介護４２・定超・未計画１・開減２・医減</t>
  </si>
  <si>
    <t>B296</t>
  </si>
  <si>
    <t>生活介護４２・定超・未計画２・開減２・医減</t>
  </si>
  <si>
    <t>生活介護４２・地公・定超・開減２・医減</t>
  </si>
  <si>
    <t>生活介護４２・地公・定超・未計画１・開減２・医減</t>
  </si>
  <si>
    <t>B297</t>
  </si>
  <si>
    <t>生活介護４２・地公・定超・未計画２・開減２・医減</t>
  </si>
  <si>
    <t>B298</t>
  </si>
  <si>
    <t>生活介護４２・定超・短時間・医減</t>
  </si>
  <si>
    <t>B299</t>
  </si>
  <si>
    <t>生活介護４２・定超・未計画１・短時間・医減</t>
  </si>
  <si>
    <t>B300</t>
  </si>
  <si>
    <t>生活介護４２・定超・未計画２・短時間・医減</t>
  </si>
  <si>
    <t>生活介護４２・地公・定超・短時間・医減</t>
  </si>
  <si>
    <t>生活介護４２・地公・定超・未計画１・短時間・医減</t>
  </si>
  <si>
    <t>生活介護４２・地公・定超・未計画２・短時間・医減</t>
  </si>
  <si>
    <t>生活介護５６・定超</t>
  </si>
  <si>
    <t>（5）定員８１人以上</t>
  </si>
  <si>
    <t>生活介護５６・定超・未計画１</t>
  </si>
  <si>
    <t>生活介護５６・定超・未計画２</t>
  </si>
  <si>
    <t>生活介護５６・地公・定超</t>
  </si>
  <si>
    <t>生活介護５６・地公・定超・未計画１</t>
  </si>
  <si>
    <t>生活介護５６・地公・定超・未計画２</t>
  </si>
  <si>
    <t>生活介護５６・定超・開減１</t>
  </si>
  <si>
    <t>生活介護５６・定超・未計画１・開減１</t>
  </si>
  <si>
    <t>生活介護５６・定超・未計画２・開減１</t>
  </si>
  <si>
    <t>生活介護５６・地公・定超・開減１</t>
  </si>
  <si>
    <t>生活介護５６・地公・定超・未計画１・開減１</t>
  </si>
  <si>
    <t>B355</t>
  </si>
  <si>
    <t>生活介護５６・地公・定超・未計画２・開減１</t>
  </si>
  <si>
    <t>生活介護５６・定超・開減２</t>
  </si>
  <si>
    <t>生活介護５６・定超・未計画１・開減２</t>
  </si>
  <si>
    <t>B356</t>
  </si>
  <si>
    <t>生活介護５６・定超・未計画２・開減２</t>
  </si>
  <si>
    <t>生活介護５６・地公・定超・開減２</t>
  </si>
  <si>
    <t>生活介護５６・地公・定超・未計画１・開減２</t>
  </si>
  <si>
    <t>B357</t>
  </si>
  <si>
    <t>生活介護５６・地公・定超・未計画２・開減２</t>
  </si>
  <si>
    <t>B358</t>
  </si>
  <si>
    <t>生活介護５６・定超・短時間</t>
  </si>
  <si>
    <t>B359</t>
  </si>
  <si>
    <t>生活介護５６・定超・未計画１・短時間</t>
  </si>
  <si>
    <t>B360</t>
  </si>
  <si>
    <t>生活介護５６・定超・未計画２・短時間</t>
  </si>
  <si>
    <t>生活介護５６・地公・定超・短時間</t>
  </si>
  <si>
    <t>生活介護５６・地公・定超・未計画１・短時間</t>
  </si>
  <si>
    <t>生活介護５６・地公・定超・未計画２・短時間</t>
  </si>
  <si>
    <t>生活介護５６・定超・大所</t>
  </si>
  <si>
    <t>生活介護５６・定超・未計画１・大所</t>
  </si>
  <si>
    <t>生活介護５６・定超・未計画２・大所</t>
  </si>
  <si>
    <t>生活介護５６・地公・定超・大所</t>
  </si>
  <si>
    <t>生活介護５６・地公・定超・未計画１・大所</t>
  </si>
  <si>
    <t>生活介護５６・地公・定超・未計画２・大所</t>
  </si>
  <si>
    <t>生活介護５６・定超・開減１・大所</t>
  </si>
  <si>
    <t>生活介護５６・定超・未計画１・開減１・大所</t>
  </si>
  <si>
    <t>生活介護５６・定超・未計画２・開減１・大所</t>
  </si>
  <si>
    <t>生活介護５６・地公・定超・開減１・大所</t>
  </si>
  <si>
    <t>生活介護５６・地公・定超・未計画１・開減１・大所</t>
  </si>
  <si>
    <t>B367</t>
  </si>
  <si>
    <t>生活介護５６・地公・定超・未計画２・開減１・大所</t>
  </si>
  <si>
    <t>生活介護５６・定超・開減２・大所</t>
  </si>
  <si>
    <t>生活介護５６・定超・未計画１・開減２・大所</t>
  </si>
  <si>
    <t>B368</t>
  </si>
  <si>
    <t>生活介護５６・定超・未計画２・開減２・大所</t>
  </si>
  <si>
    <t>生活介護５６・地公・定超・開減２・大所</t>
  </si>
  <si>
    <t>生活介護５６・地公・定超・未計画１・開減２・大所</t>
  </si>
  <si>
    <t>B369</t>
  </si>
  <si>
    <t>生活介護５６・地公・定超・未計画２・開減２・大所</t>
  </si>
  <si>
    <t>B370</t>
  </si>
  <si>
    <t>生活介護５６・定超・短時間・大所</t>
  </si>
  <si>
    <t>B371</t>
  </si>
  <si>
    <t>生活介護５６・定超・未計画１・短時間・大所</t>
  </si>
  <si>
    <t>B372</t>
  </si>
  <si>
    <t>生活介護５６・定超・未計画２・短時間・大所</t>
  </si>
  <si>
    <t>生活介護５６・地公・定超・短時間・大所</t>
  </si>
  <si>
    <t>生活介護５６・地公・定超・未計画１・短時間・大所</t>
  </si>
  <si>
    <t>生活介護５６・地公・定超・未計画２・短時間・大所</t>
  </si>
  <si>
    <t>生活介護５６・定超・医減</t>
  </si>
  <si>
    <t>生活介護５６・定超・未計画１・医減</t>
  </si>
  <si>
    <t>生活介護５６・定超・未計画２・医減</t>
  </si>
  <si>
    <t>生活介護５６・地公・定超・医減</t>
  </si>
  <si>
    <t>生活介護５６・地公・定超・未計画１・医減</t>
  </si>
  <si>
    <t>生活介護５６・地公・定超・未計画２・医減</t>
  </si>
  <si>
    <t>生活介護５６・定超・開減１・医減</t>
  </si>
  <si>
    <t>生活介護５６・定超・未計画１・開減１・医減</t>
  </si>
  <si>
    <t>生活介護５６・定超・未計画２・開減１・医減</t>
  </si>
  <si>
    <t>生活介護５６・地公・定超・開減１・医減</t>
  </si>
  <si>
    <t>生活介護５６・地公・定超・未計画１・開減１・医減</t>
  </si>
  <si>
    <t>B379</t>
  </si>
  <si>
    <t>生活介護５６・地公・定超・未計画２・開減１・医減</t>
  </si>
  <si>
    <t>生活介護５６・定超・開減２・医減</t>
  </si>
  <si>
    <t>生活介護５６・定超・未計画１・開減２・医減</t>
  </si>
  <si>
    <t>B380</t>
  </si>
  <si>
    <t>生活介護５６・定超・未計画２・開減２・医減</t>
  </si>
  <si>
    <t>生活介護５６・地公・定超・開減２・医減</t>
  </si>
  <si>
    <t>生活介護５６・地公・定超・未計画１・開減２・医減</t>
  </si>
  <si>
    <t>B381</t>
  </si>
  <si>
    <t>生活介護５６・地公・定超・未計画２・開減２・医減</t>
  </si>
  <si>
    <t>B382</t>
  </si>
  <si>
    <t>生活介護５６・定超・短時間・医減</t>
  </si>
  <si>
    <t>B383</t>
  </si>
  <si>
    <t>生活介護５６・定超・未計画１・短時間・医減</t>
  </si>
  <si>
    <t>B384</t>
  </si>
  <si>
    <t>生活介護５６・定超・未計画２・短時間・医減</t>
  </si>
  <si>
    <t>生活介護５６・地公・定超・短時間・医減</t>
  </si>
  <si>
    <t>生活介護５６・地公・定超・未計画１・短時間・医減</t>
  </si>
  <si>
    <t>生活介護５６・地公・定超・未計画２・短時間・医減</t>
  </si>
  <si>
    <t>生活介護５６・定超・大所・医減</t>
  </si>
  <si>
    <t>生活介護５６・定超・未計画１・大所・医減</t>
  </si>
  <si>
    <t>生活介護５６・定超・未計画２・大所・医減</t>
  </si>
  <si>
    <t>生活介護５６・地公・定超・大所・医減</t>
  </si>
  <si>
    <t>生活介護５６・地公・定超・未計画１・大所・医減</t>
  </si>
  <si>
    <t>生活介護５６・地公・定超・未計画２・大所・医減</t>
  </si>
  <si>
    <t>生活介護５６・定超・開減１・大所・医減</t>
  </si>
  <si>
    <t>生活介護５６・定超・未計画１・開減１・大所・医減</t>
  </si>
  <si>
    <t>生活介護５６・定超・未計画２・開減１・大所・医減</t>
  </si>
  <si>
    <t>生活介護５６・地公・定超・開減１・大所・医減</t>
  </si>
  <si>
    <t>生活介護５６・地公・定超・未計画１・開減１・大所・医減</t>
  </si>
  <si>
    <t>B391</t>
  </si>
  <si>
    <t>生活介護５６・地公・定超・未計画２・開減１・大所・医減</t>
  </si>
  <si>
    <t>生活介護５６・定超・開減２・大所・医減</t>
  </si>
  <si>
    <t>生活介護５６・定超・未計画１・開減２・大所・医減</t>
  </si>
  <si>
    <t>B392</t>
  </si>
  <si>
    <t>生活介護５６・定超・未計画２・開減２・大所・医減</t>
  </si>
  <si>
    <t>生活介護５６・地公・定超・開減２・大所・医減</t>
  </si>
  <si>
    <t>生活介護５６・地公・定超・未計画１・開減２・大所・医減</t>
  </si>
  <si>
    <t>B393</t>
  </si>
  <si>
    <t>生活介護５６・地公・定超・未計画２・開減２・大所・医減</t>
  </si>
  <si>
    <t>B394</t>
  </si>
  <si>
    <t>生活介護５６・定超・短時間・大所・医減</t>
  </si>
  <si>
    <t>B395</t>
  </si>
  <si>
    <t>生活介護５６・定超・未計画１・短時間・大所・医減</t>
  </si>
  <si>
    <t>B396</t>
  </si>
  <si>
    <t>生活介護５６・定超・未計画２・短時間・大所・医減</t>
  </si>
  <si>
    <t>生活介護５６・地公・定超・短時間・大所・医減</t>
  </si>
  <si>
    <t>生活介護５６・地公・定超・未計画１・短時間・大所・医減</t>
  </si>
  <si>
    <t>生活介護５６・地公・定超・未計画２・短時間・大所・医減</t>
  </si>
  <si>
    <t>生活介護５５・定超</t>
  </si>
  <si>
    <t>生活介護５５・定超・未計画１</t>
  </si>
  <si>
    <t>生活介護５５・定超・未計画２</t>
  </si>
  <si>
    <t>生活介護５５・地公・定超</t>
  </si>
  <si>
    <t>生活介護５５・地公・定超・未計画１</t>
  </si>
  <si>
    <t>生活介護５５・地公・定超・未計画２</t>
  </si>
  <si>
    <t>生活介護５５・定超・開減１</t>
  </si>
  <si>
    <t>生活介護５５・定超・未計画１・開減１</t>
  </si>
  <si>
    <t>生活介護５５・定超・未計画２・開減１</t>
  </si>
  <si>
    <t>生活介護５５・地公・定超・開減１</t>
  </si>
  <si>
    <t>生活介護５５・地公・定超・未計画１・開減１</t>
  </si>
  <si>
    <t>B499</t>
  </si>
  <si>
    <t>生活介護５５・地公・定超・未計画２・開減１</t>
  </si>
  <si>
    <t>生活介護５５・定超・開減２</t>
  </si>
  <si>
    <t>生活介護５５・定超・未計画１・開減２</t>
  </si>
  <si>
    <t>B500</t>
  </si>
  <si>
    <t>生活介護５５・定超・未計画２・開減２</t>
  </si>
  <si>
    <t>生活介護５５・地公・定超・開減２</t>
  </si>
  <si>
    <t>生活介護５５・地公・定超・未計画１・開減２</t>
  </si>
  <si>
    <t>B501</t>
  </si>
  <si>
    <t>生活介護５５・地公・定超・未計画２・開減２</t>
  </si>
  <si>
    <t>B502</t>
  </si>
  <si>
    <t>生活介護５５・定超・短時間</t>
  </si>
  <si>
    <t>B503</t>
  </si>
  <si>
    <t>生活介護５５・定超・未計画１・短時間</t>
  </si>
  <si>
    <t>B504</t>
  </si>
  <si>
    <t>生活介護５５・定超・未計画２・短時間</t>
  </si>
  <si>
    <t>生活介護５５・地公・定超・短時間</t>
  </si>
  <si>
    <t>生活介護５５・地公・定超・未計画１・短時間</t>
  </si>
  <si>
    <t>生活介護５５・地公・定超・未計画２・短時間</t>
  </si>
  <si>
    <t>生活介護５５・定超・大所</t>
  </si>
  <si>
    <t>生活介護５５・定超・未計画１・大所</t>
  </si>
  <si>
    <t>生活介護５５・定超・未計画２・大所</t>
  </si>
  <si>
    <t>生活介護５５・地公・定超・大所</t>
  </si>
  <si>
    <t>生活介護５５・地公・定超・未計画１・大所</t>
  </si>
  <si>
    <t>生活介護５５・地公・定超・未計画２・大所</t>
  </si>
  <si>
    <t>生活介護５５・定超・開減１・大所</t>
  </si>
  <si>
    <t>生活介護５５・定超・未計画１・開減１・大所</t>
  </si>
  <si>
    <t>生活介護５５・定超・未計画２・開減１・大所</t>
  </si>
  <si>
    <t>生活介護５５・地公・定超・開減１・大所</t>
  </si>
  <si>
    <t>生活介護５５・地公・定超・未計画１・開減１・大所</t>
  </si>
  <si>
    <t>B511</t>
  </si>
  <si>
    <t>生活介護５５・地公・定超・未計画２・開減１・大所</t>
  </si>
  <si>
    <t>生活介護５５・定超・開減２・大所</t>
  </si>
  <si>
    <t>生活介護５５・定超・未計画１・開減２・大所</t>
  </si>
  <si>
    <t>B512</t>
  </si>
  <si>
    <t>生活介護５５・定超・未計画２・開減２・大所</t>
  </si>
  <si>
    <t>生活介護５５・地公・定超・開減２・大所</t>
  </si>
  <si>
    <t>生活介護５５・地公・定超・未計画１・開減２・大所</t>
  </si>
  <si>
    <t>B513</t>
  </si>
  <si>
    <t>生活介護５５・地公・定超・未計画２・開減２・大所</t>
  </si>
  <si>
    <t>B514</t>
  </si>
  <si>
    <t>生活介護５５・定超・短時間・大所</t>
  </si>
  <si>
    <t>B515</t>
  </si>
  <si>
    <t>生活介護５５・定超・未計画１・短時間・大所</t>
  </si>
  <si>
    <t>B516</t>
  </si>
  <si>
    <t>生活介護５５・定超・未計画２・短時間・大所</t>
  </si>
  <si>
    <t>生活介護５５・地公・定超・短時間・大所</t>
  </si>
  <si>
    <t>生活介護５５・地公・定超・未計画１・短時間・大所</t>
  </si>
  <si>
    <t>生活介護５５・地公・定超・未計画２・短時間・大所</t>
  </si>
  <si>
    <t>生活介護５５・定超・医減</t>
  </si>
  <si>
    <t>生活介護５５・定超・未計画１・医減</t>
  </si>
  <si>
    <t>生活介護５５・定超・未計画２・医減</t>
  </si>
  <si>
    <t>生活介護５５・地公・定超・医減</t>
  </si>
  <si>
    <t>生活介護５５・地公・定超・未計画１・医減</t>
  </si>
  <si>
    <t>生活介護５５・地公・定超・未計画２・医減</t>
  </si>
  <si>
    <t>生活介護５５・定超・開減１・医減</t>
  </si>
  <si>
    <t>生活介護５５・定超・未計画１・開減１・医減</t>
  </si>
  <si>
    <t>生活介護５５・定超・未計画２・開減１・医減</t>
  </si>
  <si>
    <t>生活介護５５・地公・定超・開減１・医減</t>
  </si>
  <si>
    <t>生活介護５５・地公・定超・未計画１・開減１・医減</t>
  </si>
  <si>
    <t>B523</t>
  </si>
  <si>
    <t>生活介護５５・地公・定超・未計画２・開減１・医減</t>
  </si>
  <si>
    <t>生活介護５５・定超・開減２・医減</t>
  </si>
  <si>
    <t>生活介護５５・定超・未計画１・開減２・医減</t>
  </si>
  <si>
    <t>B524</t>
  </si>
  <si>
    <t>生活介護５５・定超・未計画２・開減２・医減</t>
  </si>
  <si>
    <t>生活介護５５・地公・定超・開減２・医減</t>
  </si>
  <si>
    <t>生活介護５５・地公・定超・未計画１・開減２・医減</t>
  </si>
  <si>
    <t>B525</t>
  </si>
  <si>
    <t>生活介護５５・地公・定超・未計画２・開減２・医減</t>
  </si>
  <si>
    <t>B526</t>
  </si>
  <si>
    <t>生活介護５５・定超・短時間・医減</t>
  </si>
  <si>
    <t>B527</t>
  </si>
  <si>
    <t>生活介護５５・定超・未計画１・短時間・医減</t>
  </si>
  <si>
    <t>B528</t>
  </si>
  <si>
    <t>生活介護５５・定超・未計画２・短時間・医減</t>
  </si>
  <si>
    <t>生活介護５５・地公・定超・短時間・医減</t>
  </si>
  <si>
    <t>生活介護５５・地公・定超・未計画１・短時間・医減</t>
  </si>
  <si>
    <t>生活介護５５・地公・定超・未計画２・短時間・医減</t>
  </si>
  <si>
    <t>生活介護５５・定超・大所・医減</t>
  </si>
  <si>
    <t>生活介護５５・定超・未計画１・大所・医減</t>
  </si>
  <si>
    <t>生活介護５５・定超・未計画２・大所・医減</t>
  </si>
  <si>
    <t>生活介護５５・地公・定超・大所・医減</t>
  </si>
  <si>
    <t>生活介護５５・地公・定超・未計画１・大所・医減</t>
  </si>
  <si>
    <t>生活介護５５・地公・定超・未計画２・大所・医減</t>
  </si>
  <si>
    <t>生活介護５５・定超・開減１・大所・医減</t>
  </si>
  <si>
    <t>生活介護５５・定超・未計画１・開減１・大所・医減</t>
  </si>
  <si>
    <t>生活介護５５・定超・未計画２・開減１・大所・医減</t>
  </si>
  <si>
    <t>生活介護５５・地公・定超・開減１・大所・医減</t>
  </si>
  <si>
    <t>生活介護５５・地公・定超・未計画１・開減１・大所・医減</t>
  </si>
  <si>
    <t>B535</t>
  </si>
  <si>
    <t>生活介護５５・地公・定超・未計画２・開減１・大所・医減</t>
  </si>
  <si>
    <t>生活介護５５・定超・開減２・大所・医減</t>
  </si>
  <si>
    <t>生活介護５５・定超・未計画１・開減２・大所・医減</t>
  </si>
  <si>
    <t>B536</t>
  </si>
  <si>
    <t>生活介護５５・定超・未計画２・開減２・大所・医減</t>
  </si>
  <si>
    <t>生活介護５５・地公・定超・開減２・大所・医減</t>
  </si>
  <si>
    <t>生活介護５５・地公・定超・未計画１・開減２・大所・医減</t>
  </si>
  <si>
    <t>B537</t>
  </si>
  <si>
    <t>生活介護５５・地公・定超・未計画２・開減２・大所・医減</t>
  </si>
  <si>
    <t>B538</t>
  </si>
  <si>
    <t>生活介護５５・定超・短時間・大所・医減</t>
  </si>
  <si>
    <t>B539</t>
  </si>
  <si>
    <t>生活介護５５・定超・未計画１・短時間・大所・医減</t>
  </si>
  <si>
    <t>B540</t>
  </si>
  <si>
    <t>生活介護５５・定超・未計画２・短時間・大所・医減</t>
  </si>
  <si>
    <t>生活介護５５・地公・定超・短時間・大所・医減</t>
  </si>
  <si>
    <t>生活介護５５・地公・定超・未計画１・短時間・大所・医減</t>
  </si>
  <si>
    <t>生活介護５５・地公・定超・未計画２・短時間・大所・医減</t>
  </si>
  <si>
    <t>生活介護５４・定超</t>
  </si>
  <si>
    <t>生活介護５４・定超・未計画１</t>
  </si>
  <si>
    <t>生活介護５４・定超・未計画２</t>
  </si>
  <si>
    <t>生活介護５４・地公・定超</t>
  </si>
  <si>
    <t>生活介護５４・地公・定超・未計画１</t>
  </si>
  <si>
    <t>生活介護５４・地公・定超・未計画２</t>
  </si>
  <si>
    <t>生活介護５４・定超・開減１</t>
  </si>
  <si>
    <t>生活介護５４・定超・未計画１・開減１</t>
  </si>
  <si>
    <t>生活介護５４・定超・未計画２・開減１</t>
  </si>
  <si>
    <t>生活介護５４・地公・定超・開減１</t>
  </si>
  <si>
    <t>生活介護５４・地公・定超・未計画１・開減１</t>
  </si>
  <si>
    <t>B643</t>
  </si>
  <si>
    <t>生活介護５４・地公・定超・未計画２・開減１</t>
  </si>
  <si>
    <t>生活介護５４・定超・開減２</t>
  </si>
  <si>
    <t>生活介護５４・定超・未計画１・開減２</t>
  </si>
  <si>
    <t>B644</t>
  </si>
  <si>
    <t>生活介護５４・定超・未計画２・開減２</t>
  </si>
  <si>
    <t>生活介護５４・地公・定超・開減２</t>
  </si>
  <si>
    <t>生活介護５４・地公・定超・未計画１・開減２</t>
  </si>
  <si>
    <t>B645</t>
  </si>
  <si>
    <t>生活介護５４・地公・定超・未計画２・開減２</t>
  </si>
  <si>
    <t>B646</t>
  </si>
  <si>
    <t>生活介護５４・定超・短時間</t>
  </si>
  <si>
    <t>B647</t>
  </si>
  <si>
    <t>生活介護５４・定超・未計画１・短時間</t>
  </si>
  <si>
    <t>B648</t>
  </si>
  <si>
    <t>生活介護５４・定超・未計画２・短時間</t>
  </si>
  <si>
    <t>生活介護５４・地公・定超・短時間</t>
  </si>
  <si>
    <t>生活介護５４・地公・定超・未計画１・短時間</t>
  </si>
  <si>
    <t>生活介護５４・地公・定超・未計画２・短時間</t>
  </si>
  <si>
    <t>生活介護５４・定超・大所</t>
  </si>
  <si>
    <t>生活介護５４・定超・未計画１・大所</t>
  </si>
  <si>
    <t>生活介護５４・定超・未計画２・大所</t>
  </si>
  <si>
    <t>生活介護５４・地公・定超・大所</t>
  </si>
  <si>
    <t>生活介護５４・地公・定超・未計画１・大所</t>
  </si>
  <si>
    <t>生活介護５４・地公・定超・未計画２・大所</t>
  </si>
  <si>
    <t>生活介護５４・定超・開減１・大所</t>
  </si>
  <si>
    <t>生活介護５４・定超・未計画１・開減１・大所</t>
  </si>
  <si>
    <t>生活介護５４・定超・未計画２・開減１・大所</t>
  </si>
  <si>
    <t>生活介護５４・地公・定超・開減１・大所</t>
  </si>
  <si>
    <t>生活介護５４・地公・定超・未計画１・開減１・大所</t>
  </si>
  <si>
    <t>B655</t>
  </si>
  <si>
    <t>生活介護５４・地公・定超・未計画２・開減１・大所</t>
  </si>
  <si>
    <t>生活介護５４・定超・開減２・大所</t>
  </si>
  <si>
    <t>生活介護５４・定超・未計画１・開減２・大所</t>
  </si>
  <si>
    <t>B656</t>
  </si>
  <si>
    <t>生活介護５４・定超・未計画２・開減２・大所</t>
  </si>
  <si>
    <t>生活介護５４・地公・定超・開減２・大所</t>
  </si>
  <si>
    <t>生活介護５４・地公・定超・未計画１・開減２・大所</t>
  </si>
  <si>
    <t>B657</t>
  </si>
  <si>
    <t>生活介護５４・地公・定超・未計画２・開減２・大所</t>
  </si>
  <si>
    <t>B658</t>
  </si>
  <si>
    <t>生活介護５４・定超・短時間・大所</t>
  </si>
  <si>
    <t>B659</t>
  </si>
  <si>
    <t>生活介護５４・定超・未計画１・短時間・大所</t>
  </si>
  <si>
    <t>B660</t>
  </si>
  <si>
    <t>生活介護５４・定超・未計画２・短時間・大所</t>
  </si>
  <si>
    <t>生活介護５４・地公・定超・短時間・大所</t>
  </si>
  <si>
    <t>生活介護５４・地公・定超・未計画１・短時間・大所</t>
  </si>
  <si>
    <t>生活介護５４・地公・定超・未計画２・短時間・大所</t>
  </si>
  <si>
    <t>生活介護５４・定超・医減</t>
  </si>
  <si>
    <t>生活介護５４・定超・未計画１・医減</t>
  </si>
  <si>
    <t>生活介護５４・定超・未計画２・医減</t>
  </si>
  <si>
    <t>生活介護５４・地公・定超・医減</t>
  </si>
  <si>
    <t>生活介護５４・地公・定超・未計画１・医減</t>
  </si>
  <si>
    <t>生活介護５４・地公・定超・未計画２・医減</t>
  </si>
  <si>
    <t>生活介護５４・定超・開減１・医減</t>
  </si>
  <si>
    <t>生活介護５４・定超・未計画１・開減１・医減</t>
  </si>
  <si>
    <t>生活介護５４・定超・未計画２・開減１・医減</t>
  </si>
  <si>
    <t>生活介護５４・地公・定超・開減１・医減</t>
  </si>
  <si>
    <t>生活介護５４・地公・定超・未計画１・開減１・医減</t>
  </si>
  <si>
    <t>B667</t>
  </si>
  <si>
    <t>生活介護５４・地公・定超・未計画２・開減１・医減</t>
  </si>
  <si>
    <t>生活介護５４・定超・開減２・医減</t>
  </si>
  <si>
    <t>生活介護５４・定超・未計画１・開減２・医減</t>
  </si>
  <si>
    <t>B668</t>
  </si>
  <si>
    <t>生活介護５４・定超・未計画２・開減２・医減</t>
  </si>
  <si>
    <t>生活介護５４・地公・定超・開減２・医減</t>
  </si>
  <si>
    <t>生活介護５４・地公・定超・未計画１・開減２・医減</t>
  </si>
  <si>
    <t>B669</t>
  </si>
  <si>
    <t>生活介護５４・地公・定超・未計画２・開減２・医減</t>
  </si>
  <si>
    <t>B670</t>
  </si>
  <si>
    <t>生活介護５４・定超・短時間・医減</t>
  </si>
  <si>
    <t>B671</t>
  </si>
  <si>
    <t>生活介護５４・定超・未計画１・短時間・医減</t>
  </si>
  <si>
    <t>B672</t>
  </si>
  <si>
    <t>生活介護５４・定超・未計画２・短時間・医減</t>
  </si>
  <si>
    <t>生活介護５４・地公・定超・短時間・医減</t>
  </si>
  <si>
    <t>生活介護５４・地公・定超・未計画１・短時間・医減</t>
  </si>
  <si>
    <t>生活介護５４・地公・定超・未計画２・短時間・医減</t>
  </si>
  <si>
    <t>生活介護５４・定超・大所・医減</t>
  </si>
  <si>
    <t>生活介護５４・定超・未計画１・大所・医減</t>
  </si>
  <si>
    <t>生活介護５４・定超・未計画２・大所・医減</t>
  </si>
  <si>
    <t>生活介護５４・地公・定超・大所・医減</t>
  </si>
  <si>
    <t>生活介護５４・地公・定超・未計画１・大所・医減</t>
  </si>
  <si>
    <t>生活介護５４・地公・定超・未計画２・大所・医減</t>
  </si>
  <si>
    <t>生活介護５４・定超・開減１・大所・医減</t>
  </si>
  <si>
    <t>生活介護５４・定超・未計画１・開減１・大所・医減</t>
  </si>
  <si>
    <t>生活介護５４・定超・未計画２・開減１・大所・医減</t>
  </si>
  <si>
    <t>生活介護５４・地公・定超・開減１・大所・医減</t>
  </si>
  <si>
    <t>生活介護５４・地公・定超・未計画１・開減１・大所・医減</t>
  </si>
  <si>
    <t>B679</t>
  </si>
  <si>
    <t>生活介護５４・地公・定超・未計画２・開減１・大所・医減</t>
  </si>
  <si>
    <t>生活介護５４・定超・開減２・大所・医減</t>
  </si>
  <si>
    <t>生活介護５４・定超・未計画１・開減２・大所・医減</t>
  </si>
  <si>
    <t>B680</t>
  </si>
  <si>
    <t>生活介護５４・定超・未計画２・開減２・大所・医減</t>
  </si>
  <si>
    <t>生活介護５４・地公・定超・開減２・大所・医減</t>
  </si>
  <si>
    <t>生活介護５４・地公・定超・未計画１・開減２・大所・医減</t>
  </si>
  <si>
    <t>B681</t>
  </si>
  <si>
    <t>生活介護５４・地公・定超・未計画２・開減２・大所・医減</t>
  </si>
  <si>
    <t>B682</t>
  </si>
  <si>
    <t>生活介護５４・定超・短時間・大所・医減</t>
  </si>
  <si>
    <t>B683</t>
  </si>
  <si>
    <t>生活介護５４・定超・未計画１・短時間・大所・医減</t>
  </si>
  <si>
    <t>B684</t>
  </si>
  <si>
    <t>生活介護５４・定超・未計画２・短時間・大所・医減</t>
  </si>
  <si>
    <t>生活介護５４・地公・定超・短時間・大所・医減</t>
  </si>
  <si>
    <t>生活介護５４・地公・定超・未計画１・短時間・大所・医減</t>
  </si>
  <si>
    <t>生活介護５４・地公・定超・未計画２・短時間・大所・医減</t>
  </si>
  <si>
    <t>生活介護５３・定超</t>
  </si>
  <si>
    <t>生活介護５３・定超・未計画１</t>
  </si>
  <si>
    <t>生活介護５３・定超・未計画２</t>
  </si>
  <si>
    <t>生活介護５３・地公・定超</t>
  </si>
  <si>
    <t>生活介護５３・地公・定超・未計画１</t>
  </si>
  <si>
    <t>生活介護５３・地公・定超・未計画２</t>
  </si>
  <si>
    <t>生活介護５３・定超・開減１</t>
  </si>
  <si>
    <t>生活介護５３・定超・未計画１・開減１</t>
  </si>
  <si>
    <t>生活介護５３・定超・未計画２・開減１</t>
  </si>
  <si>
    <t>生活介護５３・地公・定超・開減１</t>
  </si>
  <si>
    <t>生活介護５３・地公・定超・未計画１・開減１</t>
  </si>
  <si>
    <t>B787</t>
  </si>
  <si>
    <t>生活介護５３・地公・定超・未計画２・開減１</t>
  </si>
  <si>
    <t>生活介護５３・定超・開減２</t>
  </si>
  <si>
    <t>生活介護５３・定超・未計画１・開減２</t>
  </si>
  <si>
    <t>B788</t>
  </si>
  <si>
    <t>生活介護５３・定超・未計画２・開減２</t>
  </si>
  <si>
    <t>生活介護５３・地公・定超・開減２</t>
  </si>
  <si>
    <t>生活介護５３・地公・定超・未計画１・開減２</t>
  </si>
  <si>
    <t>B789</t>
  </si>
  <si>
    <t>生活介護５３・地公・定超・未計画２・開減２</t>
  </si>
  <si>
    <t>B790</t>
  </si>
  <si>
    <t>生活介護５３・定超・短時間</t>
  </si>
  <si>
    <t>B791</t>
  </si>
  <si>
    <t>生活介護５３・定超・未計画１・短時間</t>
  </si>
  <si>
    <t>B792</t>
  </si>
  <si>
    <t>生活介護５３・定超・未計画２・短時間</t>
  </si>
  <si>
    <t>生活介護５３・地公・定超・短時間</t>
  </si>
  <si>
    <t>生活介護５３・地公・定超・未計画１・短時間</t>
  </si>
  <si>
    <t>生活介護５３・地公・定超・未計画２・短時間</t>
  </si>
  <si>
    <t>生活介護５３・定超・大所</t>
  </si>
  <si>
    <t>生活介護５３・定超・未計画１・大所</t>
  </si>
  <si>
    <t>生活介護５３・定超・未計画２・大所</t>
  </si>
  <si>
    <t>生活介護５３・地公・定超・大所</t>
  </si>
  <si>
    <t>生活介護５３・地公・定超・未計画１・大所</t>
  </si>
  <si>
    <t>生活介護５３・地公・定超・未計画２・大所</t>
  </si>
  <si>
    <t>生活介護５３・定超・開減１・大所</t>
  </si>
  <si>
    <t>生活介護５３・定超・未計画１・開減１・大所</t>
  </si>
  <si>
    <t>生活介護５３・定超・未計画２・開減１・大所</t>
  </si>
  <si>
    <t>生活介護５３・地公・定超・開減１・大所</t>
  </si>
  <si>
    <t>生活介護５３・地公・定超・未計画１・開減１・大所</t>
  </si>
  <si>
    <t>B799</t>
  </si>
  <si>
    <t>生活介護５３・地公・定超・未計画２・開減１・大所</t>
  </si>
  <si>
    <t>生活介護５３・定超・開減２・大所</t>
  </si>
  <si>
    <t>生活介護５３・定超・未計画１・開減２・大所</t>
  </si>
  <si>
    <t>B800</t>
  </si>
  <si>
    <t>生活介護５３・定超・未計画２・開減２・大所</t>
  </si>
  <si>
    <t>生活介護５３・地公・定超・開減２・大所</t>
  </si>
  <si>
    <t>生活介護５３・地公・定超・未計画１・開減２・大所</t>
  </si>
  <si>
    <t>B801</t>
  </si>
  <si>
    <t>生活介護５３・地公・定超・未計画２・開減２・大所</t>
  </si>
  <si>
    <t>B802</t>
  </si>
  <si>
    <t>生活介護５３・定超・短時間・大所</t>
  </si>
  <si>
    <t>B803</t>
  </si>
  <si>
    <t>生活介護５３・定超・未計画１・短時間・大所</t>
  </si>
  <si>
    <t>B804</t>
  </si>
  <si>
    <t>生活介護５３・定超・未計画２・短時間・大所</t>
  </si>
  <si>
    <t>生活介護５３・地公・定超・短時間・大所</t>
  </si>
  <si>
    <t>生活介護５３・地公・定超・未計画１・短時間・大所</t>
  </si>
  <si>
    <t>生活介護５３・地公・定超・未計画２・短時間・大所</t>
  </si>
  <si>
    <t>生活介護５３・定超・医減</t>
  </si>
  <si>
    <t>生活介護５３・定超・未計画１・医減</t>
  </si>
  <si>
    <t>生活介護５３・定超・未計画２・医減</t>
  </si>
  <si>
    <t>生活介護５３・地公・定超・医減</t>
  </si>
  <si>
    <t>生活介護５３・地公・定超・未計画１・医減</t>
  </si>
  <si>
    <t>生活介護５３・地公・定超・未計画２・医減</t>
  </si>
  <si>
    <t>生活介護５３・定超・開減１・医減</t>
  </si>
  <si>
    <t>生活介護５３・定超・未計画１・開減１・医減</t>
  </si>
  <si>
    <t>生活介護５３・定超・未計画２・開減１・医減</t>
  </si>
  <si>
    <t>生活介護５３・地公・定超・開減１・医減</t>
  </si>
  <si>
    <t>生活介護５３・地公・定超・未計画１・開減１・医減</t>
  </si>
  <si>
    <t>B811</t>
  </si>
  <si>
    <t>生活介護５３・地公・定超・未計画２・開減１・医減</t>
  </si>
  <si>
    <t>生活介護５３・定超・開減２・医減</t>
  </si>
  <si>
    <t>生活介護５３・定超・未計画１・開減２・医減</t>
  </si>
  <si>
    <t>B812</t>
  </si>
  <si>
    <t>生活介護５３・定超・未計画２・開減２・医減</t>
  </si>
  <si>
    <t>生活介護５３・地公・定超・開減２・医減</t>
  </si>
  <si>
    <t>生活介護５３・地公・定超・未計画１・開減２・医減</t>
  </si>
  <si>
    <t>B813</t>
  </si>
  <si>
    <t>生活介護５３・地公・定超・未計画２・開減２・医減</t>
  </si>
  <si>
    <t>B814</t>
  </si>
  <si>
    <t>生活介護５３・定超・短時間・医減</t>
  </si>
  <si>
    <t>B815</t>
  </si>
  <si>
    <t>生活介護５３・定超・未計画１・短時間・医減</t>
  </si>
  <si>
    <t>B816</t>
  </si>
  <si>
    <t>生活介護５３・定超・未計画２・短時間・医減</t>
  </si>
  <si>
    <t>生活介護５３・地公・定超・短時間・医減</t>
  </si>
  <si>
    <t>生活介護５３・地公・定超・未計画１・短時間・医減</t>
  </si>
  <si>
    <t>生活介護５３・地公・定超・未計画２・短時間・医減</t>
  </si>
  <si>
    <t>生活介護５３・定超・大所・医減</t>
  </si>
  <si>
    <t>生活介護５３・定超・未計画１・大所・医減</t>
  </si>
  <si>
    <t>生活介護５３・定超・未計画２・大所・医減</t>
  </si>
  <si>
    <t>生活介護５３・地公・定超・大所・医減</t>
  </si>
  <si>
    <t>生活介護５３・地公・定超・未計画１・大所・医減</t>
  </si>
  <si>
    <t>生活介護５３・地公・定超・未計画２・大所・医減</t>
  </si>
  <si>
    <t>生活介護５３・定超・開減１・大所・医減</t>
  </si>
  <si>
    <t>生活介護５３・定超・未計画１・開減１・大所・医減</t>
  </si>
  <si>
    <t>生活介護５３・定超・未計画２・開減１・大所・医減</t>
  </si>
  <si>
    <t>生活介護５３・地公・定超・開減１・大所・医減</t>
  </si>
  <si>
    <t>生活介護５３・地公・定超・未計画１・開減１・大所・医減</t>
  </si>
  <si>
    <t>B823</t>
  </si>
  <si>
    <t>生活介護５３・地公・定超・未計画２・開減１・大所・医減</t>
  </si>
  <si>
    <t>生活介護５３・定超・開減２・大所・医減</t>
  </si>
  <si>
    <t>生活介護５３・定超・未計画１・開減２・大所・医減</t>
  </si>
  <si>
    <t>B824</t>
  </si>
  <si>
    <t>生活介護５３・定超・未計画２・開減２・大所・医減</t>
  </si>
  <si>
    <t>生活介護５３・地公・定超・開減２・大所・医減</t>
  </si>
  <si>
    <t>生活介護５３・地公・定超・未計画１・開減２・大所・医減</t>
  </si>
  <si>
    <t>B825</t>
  </si>
  <si>
    <t>生活介護５３・地公・定超・未計画２・開減２・大所・医減</t>
  </si>
  <si>
    <t>B826</t>
  </si>
  <si>
    <t>生活介護５３・定超・短時間・大所・医減</t>
  </si>
  <si>
    <t>B827</t>
  </si>
  <si>
    <t>生活介護５３・定超・未計画１・短時間・大所・医減</t>
  </si>
  <si>
    <t>B828</t>
  </si>
  <si>
    <t>生活介護５３・定超・未計画２・短時間・大所・医減</t>
  </si>
  <si>
    <t>生活介護５３・地公・定超・短時間・大所・医減</t>
  </si>
  <si>
    <t>生活介護５３・地公・定超・未計画１・短時間・大所・医減</t>
  </si>
  <si>
    <t>生活介護５３・地公・定超・未計画２・短時間・大所・医減</t>
  </si>
  <si>
    <t>生活介護５２・定超</t>
  </si>
  <si>
    <t>生活介護５２・定超・未計画１</t>
  </si>
  <si>
    <t>B928</t>
  </si>
  <si>
    <t>生活介護５２・定超・未計画２</t>
  </si>
  <si>
    <t>生活介護５２・地公・定超</t>
  </si>
  <si>
    <t>生活介護５２・地公・定超・未計画１</t>
  </si>
  <si>
    <t>B929</t>
  </si>
  <si>
    <t>生活介護５２・地公・定超・未計画２</t>
  </si>
  <si>
    <t>生活介護５２・定超・開減１</t>
  </si>
  <si>
    <t>生活介護５２・定超・未計画１・開減１</t>
  </si>
  <si>
    <t>B930</t>
  </si>
  <si>
    <t>生活介護５２・定超・未計画２・開減１</t>
  </si>
  <si>
    <t>生活介護５２・地公・定超・開減１</t>
  </si>
  <si>
    <t>生活介護５２・地公・定超・未計画１・開減１</t>
  </si>
  <si>
    <t>B931</t>
  </si>
  <si>
    <t>生活介護５２・地公・定超・未計画２・開減１</t>
  </si>
  <si>
    <t>生活介護５２・定超・開減２</t>
  </si>
  <si>
    <t>生活介護５２・定超・未計画１・開減２</t>
  </si>
  <si>
    <t>B932</t>
  </si>
  <si>
    <t>生活介護５２・定超・未計画２・開減２</t>
  </si>
  <si>
    <t>生活介護５２・地公・定超・開減２</t>
  </si>
  <si>
    <t>生活介護５２・地公・定超・未計画１・開減２</t>
  </si>
  <si>
    <t>B933</t>
  </si>
  <si>
    <t>生活介護５２・地公・定超・未計画２・開減２</t>
  </si>
  <si>
    <t>B934</t>
  </si>
  <si>
    <t>生活介護５２・定超・短時間</t>
  </si>
  <si>
    <t>B935</t>
  </si>
  <si>
    <t>生活介護５２・定超・未計画１・短時間</t>
  </si>
  <si>
    <t>B936</t>
  </si>
  <si>
    <t>生活介護５２・定超・未計画２・短時間</t>
  </si>
  <si>
    <t>B937</t>
  </si>
  <si>
    <t>生活介護５２・地公・定超・短時間</t>
  </si>
  <si>
    <t>B938</t>
  </si>
  <si>
    <t>生活介護５２・地公・定超・未計画１・短時間</t>
  </si>
  <si>
    <t>B939</t>
  </si>
  <si>
    <t>生活介護５２・地公・定超・未計画２・短時間</t>
  </si>
  <si>
    <t>生活介護５２・定超・大所</t>
  </si>
  <si>
    <t>生活介護５２・定超・未計画１・大所</t>
  </si>
  <si>
    <t>B940</t>
  </si>
  <si>
    <t>生活介護５２・定超・未計画２・大所</t>
  </si>
  <si>
    <t>生活介護５２・地公・定超・大所</t>
  </si>
  <si>
    <t>生活介護５２・地公・定超・未計画１・大所</t>
  </si>
  <si>
    <t>B941</t>
  </si>
  <si>
    <t>生活介護５２・地公・定超・未計画２・大所</t>
  </si>
  <si>
    <t>生活介護５２・定超・開減１・大所</t>
  </si>
  <si>
    <t>生活介護５２・定超・未計画１・開減１・大所</t>
  </si>
  <si>
    <t>B942</t>
  </si>
  <si>
    <t>生活介護５２・定超・未計画２・開減１・大所</t>
  </si>
  <si>
    <t>生活介護５２・地公・定超・開減１・大所</t>
  </si>
  <si>
    <t>生活介護５２・地公・定超・未計画１・開減１・大所</t>
  </si>
  <si>
    <t>B943</t>
  </si>
  <si>
    <t>生活介護５２・地公・定超・未計画２・開減１・大所</t>
  </si>
  <si>
    <t>生活介護５２・定超・開減２・大所</t>
  </si>
  <si>
    <t>生活介護５２・定超・未計画１・開減２・大所</t>
  </si>
  <si>
    <t>B944</t>
  </si>
  <si>
    <t>生活介護５２・定超・未計画２・開減２・大所</t>
  </si>
  <si>
    <t>生活介護５２・地公・定超・開減２・大所</t>
  </si>
  <si>
    <t>生活介護５２・地公・定超・未計画１・開減２・大所</t>
  </si>
  <si>
    <t>B945</t>
  </si>
  <si>
    <t>生活介護５２・地公・定超・未計画２・開減２・大所</t>
  </si>
  <si>
    <t>B946</t>
  </si>
  <si>
    <t>生活介護５２・定超・短時間・大所</t>
  </si>
  <si>
    <t>B947</t>
  </si>
  <si>
    <t>生活介護５２・定超・未計画１・短時間・大所</t>
  </si>
  <si>
    <t>B948</t>
  </si>
  <si>
    <t>生活介護５２・定超・未計画２・短時間・大所</t>
  </si>
  <si>
    <t>B949</t>
  </si>
  <si>
    <t>生活介護５２・地公・定超・短時間・大所</t>
  </si>
  <si>
    <t>B950</t>
  </si>
  <si>
    <t>生活介護５２・地公・定超・未計画１・短時間・大所</t>
  </si>
  <si>
    <t>B951</t>
  </si>
  <si>
    <t>生活介護５２・地公・定超・未計画２・短時間・大所</t>
  </si>
  <si>
    <t>生活介護５２・定超・医減</t>
  </si>
  <si>
    <t>生活介護５２・定超・未計画１・医減</t>
  </si>
  <si>
    <t>B952</t>
    <phoneticPr fontId="1"/>
  </si>
  <si>
    <t>生活介護５２・定超・未計画２・医減</t>
  </si>
  <si>
    <t>生活介護５２・地公・定超・医減</t>
  </si>
  <si>
    <t>生活介護５２・地公・定超・未計画１・医減</t>
  </si>
  <si>
    <t>B953</t>
  </si>
  <si>
    <t>生活介護５２・地公・定超・未計画２・医減</t>
  </si>
  <si>
    <t>生活介護５２・定超・開減１・医減</t>
  </si>
  <si>
    <t>生活介護５２・定超・未計画１・開減１・医減</t>
  </si>
  <si>
    <t>B954</t>
  </si>
  <si>
    <t>生活介護５２・定超・未計画２・開減１・医減</t>
  </si>
  <si>
    <t>生活介護５２・地公・定超・開減１・医減</t>
  </si>
  <si>
    <t>生活介護５２・地公・定超・未計画１・開減１・医減</t>
  </si>
  <si>
    <t>B955</t>
  </si>
  <si>
    <t>生活介護５２・地公・定超・未計画２・開減１・医減</t>
  </si>
  <si>
    <t>生活介護５２・定超・開減２・医減</t>
  </si>
  <si>
    <t>生活介護５２・定超・未計画１・開減２・医減</t>
  </si>
  <si>
    <t>B956</t>
  </si>
  <si>
    <t>生活介護５２・定超・未計画２・開減２・医減</t>
  </si>
  <si>
    <t>生活介護５２・地公・定超・開減２・医減</t>
  </si>
  <si>
    <t>生活介護５２・地公・定超・未計画１・開減２・医減</t>
  </si>
  <si>
    <t>B957</t>
  </si>
  <si>
    <t>生活介護５２・地公・定超・未計画２・開減２・医減</t>
  </si>
  <si>
    <t>B958</t>
  </si>
  <si>
    <t>生活介護５２・定超・短時間・医減</t>
  </si>
  <si>
    <t>B959</t>
  </si>
  <si>
    <t>生活介護５２・定超・未計画１・短時間・医減</t>
  </si>
  <si>
    <t>B960</t>
  </si>
  <si>
    <t>生活介護５２・定超・未計画２・短時間・医減</t>
  </si>
  <si>
    <t>B961</t>
  </si>
  <si>
    <t>生活介護５２・地公・定超・短時間・医減</t>
  </si>
  <si>
    <t>B962</t>
  </si>
  <si>
    <t>生活介護５２・地公・定超・未計画１・短時間・医減</t>
  </si>
  <si>
    <t>B963</t>
  </si>
  <si>
    <t>生活介護５２・地公・定超・未計画２・短時間・医減</t>
  </si>
  <si>
    <t>生活介護５２・定超・大所・医減</t>
  </si>
  <si>
    <t>生活介護５２・定超・未計画１・大所・医減</t>
  </si>
  <si>
    <t>B964</t>
  </si>
  <si>
    <t>生活介護５２・定超・未計画２・大所・医減</t>
  </si>
  <si>
    <t>生活介護５２・地公・定超・大所・医減</t>
  </si>
  <si>
    <t>生活介護５２・地公・定超・未計画１・大所・医減</t>
  </si>
  <si>
    <t>B965</t>
  </si>
  <si>
    <t>生活介護５２・地公・定超・未計画２・大所・医減</t>
  </si>
  <si>
    <t>生活介護５２・定超・開減１・大所・医減</t>
  </si>
  <si>
    <t>生活介護５２・定超・未計画１・開減１・大所・医減</t>
  </si>
  <si>
    <t>B966</t>
  </si>
  <si>
    <t>生活介護５２・定超・未計画２・開減１・大所・医減</t>
  </si>
  <si>
    <t>生活介護５２・地公・定超・開減１・大所・医減</t>
  </si>
  <si>
    <t>生活介護５２・地公・定超・未計画１・開減１・大所・医減</t>
  </si>
  <si>
    <t>B967</t>
  </si>
  <si>
    <t>生活介護５２・地公・定超・未計画２・開減１・大所・医減</t>
  </si>
  <si>
    <t>生活介護５２・定超・開減２・大所・医減</t>
  </si>
  <si>
    <t>生活介護５２・定超・未計画１・開減２・大所・医減</t>
  </si>
  <si>
    <t>B968</t>
  </si>
  <si>
    <t>生活介護５２・定超・未計画２・開減２・大所・医減</t>
  </si>
  <si>
    <t>生活介護５２・地公・定超・開減２・大所・医減</t>
  </si>
  <si>
    <t>生活介護５２・地公・定超・未計画１・開減２・大所・医減</t>
  </si>
  <si>
    <t>B969</t>
  </si>
  <si>
    <t>生活介護５２・地公・定超・未計画２・開減２・大所・医減</t>
  </si>
  <si>
    <t>B970</t>
  </si>
  <si>
    <t>生活介護５２・定超・短時間・大所・医減</t>
  </si>
  <si>
    <t>B971</t>
  </si>
  <si>
    <t>生活介護５２・定超・未計画１・短時間・大所・医減</t>
  </si>
  <si>
    <t>B972</t>
  </si>
  <si>
    <t>生活介護５２・定超・未計画２・短時間・大所・医減</t>
  </si>
  <si>
    <t>B973</t>
  </si>
  <si>
    <t>生活介護５２・地公・定超・短時間・大所・医減</t>
  </si>
  <si>
    <t>B974</t>
  </si>
  <si>
    <t>生活介護５２・地公・定超・未計画１・短時間・大所・医減</t>
  </si>
  <si>
    <t>B975</t>
  </si>
  <si>
    <t>生活介護５２・地公・定超・未計画２・短時間・大所・医減</t>
  </si>
  <si>
    <t>H001</t>
    <phoneticPr fontId="1"/>
  </si>
  <si>
    <t>共生型生活介護Ⅰ・定超</t>
    <rPh sb="9" eb="10">
      <t>サダム</t>
    </rPh>
    <rPh sb="10" eb="11">
      <t>チョウ</t>
    </rPh>
    <phoneticPr fontId="1"/>
  </si>
  <si>
    <t>H002</t>
  </si>
  <si>
    <t>共生型生活介護Ⅰ・地公・定超</t>
    <phoneticPr fontId="1"/>
  </si>
  <si>
    <t xml:space="preserve">地方公共団体が設置する指定生活介護事業所又は指定障害者支援施設の場合     × </t>
    <phoneticPr fontId="8"/>
  </si>
  <si>
    <t>H003</t>
  </si>
  <si>
    <t>共生型生活介護Ⅰ・定超・開減１</t>
    <phoneticPr fontId="1"/>
  </si>
  <si>
    <t>H004</t>
  </si>
  <si>
    <t>共生型生活介護Ⅰ・地公・定超・開減１</t>
    <phoneticPr fontId="1"/>
  </si>
  <si>
    <t>H005</t>
  </si>
  <si>
    <t>共生型生活介護Ⅰ・定超・開減２</t>
    <phoneticPr fontId="1"/>
  </si>
  <si>
    <t>H006</t>
  </si>
  <si>
    <t>共生型生活介護Ⅰ・地公・定超・開減２</t>
    <phoneticPr fontId="1"/>
  </si>
  <si>
    <t>H007</t>
  </si>
  <si>
    <t>共生型生活介護Ⅰ・定超・短時間</t>
  </si>
  <si>
    <t>利用時間5時間未満の利用者が全利用者の50%以上</t>
    <phoneticPr fontId="8"/>
  </si>
  <si>
    <t>H008</t>
  </si>
  <si>
    <t>共生型生活介護Ⅰ・地公・定超・短時間</t>
  </si>
  <si>
    <t>H009</t>
  </si>
  <si>
    <t>共生型生活介護Ⅰ・定超・大所</t>
    <phoneticPr fontId="1"/>
  </si>
  <si>
    <t>H010</t>
  </si>
  <si>
    <t>共生型生活介護Ⅰ・地公・定超・大所</t>
    <phoneticPr fontId="1"/>
  </si>
  <si>
    <t>H011</t>
  </si>
  <si>
    <t>共生型生活介護Ⅰ・定超・開減１・大所</t>
    <phoneticPr fontId="1"/>
  </si>
  <si>
    <t>H012</t>
  </si>
  <si>
    <t>共生型生活介護Ⅰ・地公・定超・開減１・大所</t>
    <phoneticPr fontId="1"/>
  </si>
  <si>
    <t>H013</t>
  </si>
  <si>
    <t>共生型生活介護Ⅰ・定超・開減２・大所</t>
    <phoneticPr fontId="1"/>
  </si>
  <si>
    <t>H014</t>
  </si>
  <si>
    <t>共生型生活介護Ⅰ・地公・定超・開減２・大所</t>
    <phoneticPr fontId="1"/>
  </si>
  <si>
    <t>H015</t>
  </si>
  <si>
    <t>共生型生活介護Ⅰ・定超・短時間・大所</t>
  </si>
  <si>
    <t>H016</t>
  </si>
  <si>
    <t>共生型生活介護Ⅰ・地公・定超・短時間・大所</t>
  </si>
  <si>
    <t>H033</t>
  </si>
  <si>
    <t>共生型生活介護Ⅱ・定超</t>
    <phoneticPr fontId="1"/>
  </si>
  <si>
    <t>H034</t>
  </si>
  <si>
    <t>共生型生活介護Ⅱ・地公・定超</t>
    <phoneticPr fontId="1"/>
  </si>
  <si>
    <t>H035</t>
  </si>
  <si>
    <t>共生型生活介護Ⅱ・定超・開減１</t>
    <phoneticPr fontId="1"/>
  </si>
  <si>
    <t>H036</t>
  </si>
  <si>
    <t>共生型生活介護Ⅱ・地公・定超・開減１</t>
    <phoneticPr fontId="1"/>
  </si>
  <si>
    <t>H037</t>
  </si>
  <si>
    <t>共生型生活介護Ⅱ・定超・開減２</t>
    <phoneticPr fontId="1"/>
  </si>
  <si>
    <t>H038</t>
  </si>
  <si>
    <t>共生型生活介護Ⅱ・地公・定超・開減２</t>
    <phoneticPr fontId="1"/>
  </si>
  <si>
    <t>H039</t>
  </si>
  <si>
    <t>共生型生活介護Ⅱ・定超・短時間</t>
  </si>
  <si>
    <t>H040</t>
  </si>
  <si>
    <t>共生型生活介護Ⅱ・地公・定超・短時間</t>
  </si>
  <si>
    <t>H041</t>
  </si>
  <si>
    <t>共生型生活介護Ⅱ・定超・大所</t>
    <phoneticPr fontId="1"/>
  </si>
  <si>
    <t>H042</t>
  </si>
  <si>
    <t>共生型生活介護Ⅱ・地公・定超・大所</t>
    <phoneticPr fontId="1"/>
  </si>
  <si>
    <t>H043</t>
  </si>
  <si>
    <t>共生型生活介護Ⅱ・定超・開減１・大所</t>
    <phoneticPr fontId="1"/>
  </si>
  <si>
    <t>H044</t>
  </si>
  <si>
    <t>共生型生活介護Ⅱ・地公・定超・開減１・大所</t>
    <phoneticPr fontId="1"/>
  </si>
  <si>
    <t>H045</t>
  </si>
  <si>
    <t>共生型生活介護Ⅱ・定超・開減２・大所</t>
    <phoneticPr fontId="1"/>
  </si>
  <si>
    <t>H046</t>
  </si>
  <si>
    <t>共生型生活介護Ⅱ・地公・定超・開減２・大所</t>
    <phoneticPr fontId="1"/>
  </si>
  <si>
    <t>H047</t>
  </si>
  <si>
    <t>共生型生活介護Ⅱ・定超・短時間・大所</t>
  </si>
  <si>
    <t>H048</t>
  </si>
  <si>
    <t>共生型生活介護Ⅱ・地公・定超・短時間・大所</t>
  </si>
  <si>
    <t>（看護職員、理学療法士若しくは作業療法士又は生活支援員欠員）</t>
    <phoneticPr fontId="1"/>
  </si>
  <si>
    <t>生活介護１６・欠１</t>
  </si>
  <si>
    <t>看護職員、理学療法士若しくは作業療法士又は生活支援員の員数が基準に満たない場合（減算が適用される月から２月目まで）</t>
    <phoneticPr fontId="1"/>
  </si>
  <si>
    <t>生活介護１６・欠１・未計画１</t>
  </si>
  <si>
    <t>BA72</t>
  </si>
  <si>
    <t>生活介護１６・欠１・未計画２</t>
  </si>
  <si>
    <t>生活介護１６・地公・欠１</t>
  </si>
  <si>
    <t>生活介護１６・地公・欠１・未計画１</t>
  </si>
  <si>
    <t>BA73</t>
  </si>
  <si>
    <t>生活介護１６・地公・欠１・未計画２</t>
  </si>
  <si>
    <t>BA74</t>
  </si>
  <si>
    <t>生活介護１６・欠２</t>
  </si>
  <si>
    <t>看護職員、理学療法士若しくは作業療法士又は生活支援員の員数が基準に満たない場合（３月以上連続して減算の場合）</t>
  </si>
  <si>
    <t>BA75</t>
  </si>
  <si>
    <t>生活介護１６・欠２・未計画１</t>
  </si>
  <si>
    <t>BA76</t>
  </si>
  <si>
    <t>生活介護１６・欠２・未計画２</t>
  </si>
  <si>
    <t>BA77</t>
  </si>
  <si>
    <t>生活介護１６・地公・欠２</t>
  </si>
  <si>
    <t>BA78</t>
  </si>
  <si>
    <t>生活介護１６・地公・欠２・未計画１</t>
  </si>
  <si>
    <t>BA79</t>
  </si>
  <si>
    <t>生活介護１６・地公・欠２・未計画２</t>
  </si>
  <si>
    <t>生活介護１６・欠１・開減１</t>
  </si>
  <si>
    <t>生活介護１６・欠１・未計画１・開減１</t>
  </si>
  <si>
    <t>BA80</t>
  </si>
  <si>
    <t>生活介護１６・欠１・未計画２・開減１</t>
  </si>
  <si>
    <t>生活介護１６・地公・欠１・開減１</t>
  </si>
  <si>
    <t>生活介護１６・地公・欠１・未計画１・開減１</t>
  </si>
  <si>
    <t>BA81</t>
  </si>
  <si>
    <t>生活介護１６・地公・欠１・未計画２・開減１</t>
  </si>
  <si>
    <t>BA82</t>
  </si>
  <si>
    <t>生活介護１６・欠２・開減１</t>
  </si>
  <si>
    <t>BA83</t>
  </si>
  <si>
    <t>生活介護１６・欠２・未計画１・開減１</t>
  </si>
  <si>
    <t>BA84</t>
  </si>
  <si>
    <t>生活介護１６・欠２・未計画２・開減１</t>
  </si>
  <si>
    <t>BA85</t>
  </si>
  <si>
    <t>生活介護１６・地公・欠２・開減１</t>
  </si>
  <si>
    <t>BA86</t>
  </si>
  <si>
    <t>生活介護１６・地公・欠２・未計画１・開減１</t>
  </si>
  <si>
    <t>BA87</t>
  </si>
  <si>
    <t>生活介護１６・地公・欠２・未計画２・開減１</t>
  </si>
  <si>
    <t>生活介護１６・欠１・開減２</t>
  </si>
  <si>
    <t>生活介護１６・欠１・未計画１・開減２</t>
  </si>
  <si>
    <t>BA88</t>
  </si>
  <si>
    <t>生活介護１６・欠１・未計画２・開減２</t>
  </si>
  <si>
    <t>生活介護１６・地公・欠１・開減２</t>
  </si>
  <si>
    <t>生活介護１６・地公・欠１・未計画１・開減２</t>
  </si>
  <si>
    <t>BA89</t>
  </si>
  <si>
    <t>生活介護１６・地公・欠１・未計画２・開減２</t>
  </si>
  <si>
    <t>BA90</t>
  </si>
  <si>
    <t>生活介護１６・欠２・開減２</t>
  </si>
  <si>
    <t>BA91</t>
  </si>
  <si>
    <t>生活介護１６・欠２・未計画１・開減２</t>
  </si>
  <si>
    <t>BA92</t>
  </si>
  <si>
    <t>生活介護１６・欠２・未計画２・開減２</t>
  </si>
  <si>
    <t>BA93</t>
  </si>
  <si>
    <t>生活介護１６・地公・欠２・開減２</t>
  </si>
  <si>
    <t>BA94</t>
  </si>
  <si>
    <t>生活介護１６・地公・欠２・未計画１・開減２</t>
  </si>
  <si>
    <t>BA95</t>
  </si>
  <si>
    <t>生活介護１６・地公・欠２・未計画２・開減２</t>
  </si>
  <si>
    <t>BA96</t>
  </si>
  <si>
    <t>生活介護１６・欠１・短時間</t>
  </si>
  <si>
    <t>短時間利用減算</t>
  </si>
  <si>
    <t>BA97</t>
  </si>
  <si>
    <t>生活介護１６・欠１・未計画１・短時間</t>
  </si>
  <si>
    <t>BA98</t>
  </si>
  <si>
    <t>生活介護１６・欠１・未計画２・短時間</t>
  </si>
  <si>
    <t>BA99</t>
  </si>
  <si>
    <t>生活介護１６・地公・欠１・短時間</t>
  </si>
  <si>
    <t>BB00</t>
  </si>
  <si>
    <t>生活介護１６・地公・欠１・未計画１・短時間</t>
  </si>
  <si>
    <t>BB01</t>
  </si>
  <si>
    <t>生活介護１６・地公・欠１・未計画２・短時間</t>
  </si>
  <si>
    <t>BB02</t>
  </si>
  <si>
    <t>生活介護１６・欠２・短時間</t>
  </si>
  <si>
    <t>BB03</t>
  </si>
  <si>
    <t>生活介護１６・欠２・未計画１・短時間</t>
  </si>
  <si>
    <t>BB04</t>
  </si>
  <si>
    <t>生活介護１６・欠２・未計画２・短時間</t>
  </si>
  <si>
    <t>BB05</t>
  </si>
  <si>
    <t>生活介護１６・地公・欠２・短時間</t>
  </si>
  <si>
    <t>BB06</t>
  </si>
  <si>
    <t>生活介護１６・地公・欠２・未計画１・短時間</t>
  </si>
  <si>
    <t>BB07</t>
  </si>
  <si>
    <t>生活介護１６・地公・欠２・未計画２・短時間</t>
  </si>
  <si>
    <t>生活介護１６・欠１・医減</t>
    <phoneticPr fontId="1"/>
  </si>
  <si>
    <t>医師配置がない場合</t>
    <phoneticPr fontId="1"/>
  </si>
  <si>
    <t>生活介護１６・欠１・未計画１・医減</t>
  </si>
  <si>
    <t>BB08</t>
  </si>
  <si>
    <t>生活介護１６・欠１・未計画２・医減</t>
  </si>
  <si>
    <t>生活介護１６・地公・欠１・医減</t>
  </si>
  <si>
    <t>単位減算</t>
    <rPh sb="0" eb="2">
      <t>タンイ</t>
    </rPh>
    <phoneticPr fontId="1"/>
  </si>
  <si>
    <t>生活介護１６・地公・欠１・未計画１・医減</t>
  </si>
  <si>
    <t>BB09</t>
  </si>
  <si>
    <t>生活介護１６・地公・欠１・未計画２・医減</t>
  </si>
  <si>
    <t>BB10</t>
  </si>
  <si>
    <t>生活介護１６・欠２・医減</t>
  </si>
  <si>
    <t>BB11</t>
  </si>
  <si>
    <t>生活介護１６・欠２・未計画１・医減</t>
  </si>
  <si>
    <t>BB12</t>
  </si>
  <si>
    <t>生活介護１６・欠２・未計画２・医減</t>
  </si>
  <si>
    <t>BB13</t>
  </si>
  <si>
    <t>生活介護１６・地公・欠２・医減</t>
  </si>
  <si>
    <t>BB14</t>
  </si>
  <si>
    <t>生活介護１６・地公・欠２・未計画１・医減</t>
  </si>
  <si>
    <t>BB15</t>
  </si>
  <si>
    <t>生活介護１６・地公・欠２・未計画２・医減</t>
  </si>
  <si>
    <t>生活介護１６・欠１・開減１・医減</t>
  </si>
  <si>
    <t>生活介護１６・欠１・未計画１・開減１・医減</t>
  </si>
  <si>
    <t>BB16</t>
  </si>
  <si>
    <t>生活介護１６・欠１・未計画２・開減１・医減</t>
  </si>
  <si>
    <t>生活介護１６・地公・欠１・開減１・医減</t>
  </si>
  <si>
    <t>生活介護１６・地公・欠１・未計画１・開減１・医減</t>
  </si>
  <si>
    <t>BB17</t>
  </si>
  <si>
    <t>生活介護１６・地公・欠１・未計画２・開減１・医減</t>
  </si>
  <si>
    <t>BB18</t>
  </si>
  <si>
    <t>生活介護１６・欠２・開減１・医減</t>
  </si>
  <si>
    <t>BB19</t>
  </si>
  <si>
    <t>生活介護１６・欠２・未計画１・開減１・医減</t>
  </si>
  <si>
    <t>BB20</t>
  </si>
  <si>
    <t>生活介護１６・欠２・未計画２・開減１・医減</t>
  </si>
  <si>
    <t>BB21</t>
  </si>
  <si>
    <t>生活介護１６・地公・欠２・開減１・医減</t>
  </si>
  <si>
    <t>BB22</t>
  </si>
  <si>
    <t>生活介護１６・地公・欠２・未計画１・開減１・医減</t>
  </si>
  <si>
    <t>BB23</t>
  </si>
  <si>
    <t>生活介護１６・地公・欠２・未計画２・開減１・医減</t>
  </si>
  <si>
    <t>生活介護１６・欠１・開減２・医減</t>
  </si>
  <si>
    <t>生活介護１６・欠１・未計画１・開減２・医減</t>
  </si>
  <si>
    <t>BB24</t>
  </si>
  <si>
    <t>生活介護１６・欠１・未計画２・開減２・医減</t>
  </si>
  <si>
    <t>生活介護１６・地公・欠１・開減２・医減</t>
  </si>
  <si>
    <t>生活介護１６・地公・欠１・未計画１・開減２・医減</t>
  </si>
  <si>
    <t>BB25</t>
  </si>
  <si>
    <t>生活介護１６・地公・欠１・未計画２・開減２・医減</t>
  </si>
  <si>
    <t>BB26</t>
  </si>
  <si>
    <t>生活介護１６・欠２・開減２・医減</t>
  </si>
  <si>
    <t>BB27</t>
  </si>
  <si>
    <t>生活介護１６・欠２・未計画１・開減２・医減</t>
  </si>
  <si>
    <t>BB28</t>
  </si>
  <si>
    <t>生活介護１６・欠２・未計画２・開減２・医減</t>
  </si>
  <si>
    <t>BB29</t>
  </si>
  <si>
    <t>生活介護１６・地公・欠２・開減２・医減</t>
  </si>
  <si>
    <t>BB30</t>
  </si>
  <si>
    <t>生活介護１６・地公・欠２・未計画１・開減２・医減</t>
  </si>
  <si>
    <t>BB31</t>
  </si>
  <si>
    <t>生活介護１６・地公・欠２・未計画２・開減２・医減</t>
  </si>
  <si>
    <t>BB32</t>
  </si>
  <si>
    <t>生活介護１６・欠１・短時間・医減</t>
  </si>
  <si>
    <t>BB33</t>
  </si>
  <si>
    <t>生活介護１６・欠１・未計画１・短時間・医減</t>
  </si>
  <si>
    <t>BB34</t>
  </si>
  <si>
    <t>生活介護１６・欠１・未計画２・短時間・医減</t>
  </si>
  <si>
    <t>BB35</t>
  </si>
  <si>
    <t>生活介護１６・地公・欠１・短時間・医減</t>
  </si>
  <si>
    <t>BB36</t>
  </si>
  <si>
    <t>生活介護１６・地公・欠１・未計画１・短時間・医減</t>
  </si>
  <si>
    <t>BB37</t>
  </si>
  <si>
    <t>生活介護１６・地公・欠１・未計画２・短時間・医減</t>
  </si>
  <si>
    <t>BB38</t>
  </si>
  <si>
    <t>生活介護１６・欠２・短時間・医減</t>
  </si>
  <si>
    <t>BB39</t>
  </si>
  <si>
    <t>生活介護１６・欠２・未計画１・短時間・医減</t>
  </si>
  <si>
    <t>BB40</t>
  </si>
  <si>
    <t>生活介護１６・欠２・未計画２・短時間・医減</t>
  </si>
  <si>
    <t>BB41</t>
  </si>
  <si>
    <t>生活介護１６・地公・欠２・短時間・医減</t>
  </si>
  <si>
    <t>BB42</t>
  </si>
  <si>
    <t>生活介護１６・地公・欠２・未計画１・短時間・医減</t>
  </si>
  <si>
    <t>BB43</t>
  </si>
  <si>
    <t>生活介護１６・地公・欠２・未計画２・短時間・医減</t>
  </si>
  <si>
    <t>生活介護１５・欠１</t>
  </si>
  <si>
    <t>生活介護１５・欠１・未計画１</t>
  </si>
  <si>
    <t>BC40</t>
  </si>
  <si>
    <t>生活介護１５・欠１・未計画２</t>
  </si>
  <si>
    <t>生活介護１５・地公・欠１</t>
  </si>
  <si>
    <t>生活介護１５・地公・欠１・未計画１</t>
  </si>
  <si>
    <t>BC41</t>
  </si>
  <si>
    <t>生活介護１５・地公・欠１・未計画２</t>
  </si>
  <si>
    <t>BC42</t>
  </si>
  <si>
    <t>生活介護１５・欠２</t>
  </si>
  <si>
    <t>BC43</t>
  </si>
  <si>
    <t>生活介護１５・欠２・未計画１</t>
  </si>
  <si>
    <t>BC44</t>
  </si>
  <si>
    <t>生活介護１５・欠２・未計画２</t>
  </si>
  <si>
    <t>BC45</t>
  </si>
  <si>
    <t>生活介護１５・地公・欠２</t>
  </si>
  <si>
    <t>BC46</t>
  </si>
  <si>
    <t>生活介護１５・地公・欠２・未計画１</t>
  </si>
  <si>
    <t>BC47</t>
  </si>
  <si>
    <t>生活介護１５・地公・欠２・未計画２</t>
  </si>
  <si>
    <t>生活介護１５・欠１・開減１</t>
  </si>
  <si>
    <t>生活介護１５・欠１・未計画１・開減１</t>
  </si>
  <si>
    <t>BC48</t>
  </si>
  <si>
    <t>生活介護１５・欠１・未計画２・開減１</t>
  </si>
  <si>
    <t>生活介護１５・地公・欠１・開減１</t>
  </si>
  <si>
    <t>生活介護１５・地公・欠１・未計画１・開減１</t>
  </si>
  <si>
    <t>BC49</t>
  </si>
  <si>
    <t>生活介護１５・地公・欠１・未計画２・開減１</t>
  </si>
  <si>
    <t>BC50</t>
  </si>
  <si>
    <t>生活介護１５・欠２・開減１</t>
  </si>
  <si>
    <t>BC51</t>
  </si>
  <si>
    <t>生活介護１５・欠２・未計画１・開減１</t>
  </si>
  <si>
    <t>BC52</t>
  </si>
  <si>
    <t>生活介護１５・欠２・未計画２・開減１</t>
  </si>
  <si>
    <t>BC53</t>
  </si>
  <si>
    <t>生活介護１５・地公・欠２・開減１</t>
  </si>
  <si>
    <t>BC54</t>
  </si>
  <si>
    <t>生活介護１５・地公・欠２・未計画１・開減１</t>
  </si>
  <si>
    <t>BC55</t>
  </si>
  <si>
    <t>生活介護１５・地公・欠２・未計画２・開減１</t>
  </si>
  <si>
    <t>生活介護１５・欠１・開減２</t>
  </si>
  <si>
    <t>生活介護１５・欠１・未計画１・開減２</t>
  </si>
  <si>
    <t>BC56</t>
  </si>
  <si>
    <t>生活介護１５・欠１・未計画２・開減２</t>
  </si>
  <si>
    <t>生活介護１５・地公・欠１・開減２</t>
  </si>
  <si>
    <t>生活介護１５・地公・欠１・未計画１・開減２</t>
  </si>
  <si>
    <t>BC57</t>
  </si>
  <si>
    <t>生活介護１５・地公・欠１・未計画２・開減２</t>
  </si>
  <si>
    <t>BC58</t>
  </si>
  <si>
    <t>生活介護１５・欠２・開減２</t>
  </si>
  <si>
    <t>BC59</t>
  </si>
  <si>
    <t>生活介護１５・欠２・未計画１・開減２</t>
  </si>
  <si>
    <t>BC60</t>
  </si>
  <si>
    <t>生活介護１５・欠２・未計画２・開減２</t>
  </si>
  <si>
    <t>BC61</t>
  </si>
  <si>
    <t>生活介護１５・地公・欠２・開減２</t>
  </si>
  <si>
    <t>BC62</t>
  </si>
  <si>
    <t>生活介護１５・地公・欠２・未計画１・開減２</t>
  </si>
  <si>
    <t>BC63</t>
  </si>
  <si>
    <t>生活介護１５・地公・欠２・未計画２・開減２</t>
  </si>
  <si>
    <t>BC64</t>
  </si>
  <si>
    <t>生活介護１５・欠１・短時間</t>
  </si>
  <si>
    <t>BC65</t>
  </si>
  <si>
    <t>生活介護１５・欠１・未計画１・短時間</t>
  </si>
  <si>
    <t>BC66</t>
  </si>
  <si>
    <t>生活介護１５・欠１・未計画２・短時間</t>
  </si>
  <si>
    <t>BC67</t>
  </si>
  <si>
    <t>生活介護１５・地公・欠１・短時間</t>
  </si>
  <si>
    <t>BC68</t>
  </si>
  <si>
    <t>生活介護１５・地公・欠１・未計画１・短時間</t>
  </si>
  <si>
    <t>BC69</t>
  </si>
  <si>
    <t>生活介護１５・地公・欠１・未計画２・短時間</t>
  </si>
  <si>
    <t>BC70</t>
  </si>
  <si>
    <t>生活介護１５・欠２・短時間</t>
  </si>
  <si>
    <t>BC71</t>
  </si>
  <si>
    <t>生活介護１５・欠２・未計画１・短時間</t>
  </si>
  <si>
    <t>BC72</t>
  </si>
  <si>
    <t>生活介護１５・欠２・未計画２・短時間</t>
  </si>
  <si>
    <t>BC73</t>
  </si>
  <si>
    <t>生活介護１５・地公・欠２・短時間</t>
  </si>
  <si>
    <t>BC74</t>
  </si>
  <si>
    <t>生活介護１５・地公・欠２・未計画１・短時間</t>
  </si>
  <si>
    <t>BC75</t>
  </si>
  <si>
    <t>生活介護１５・地公・欠２・未計画２・短時間</t>
  </si>
  <si>
    <t>生活介護１５・欠１・医減</t>
  </si>
  <si>
    <t>生活介護１５・欠１・未計画１・医減</t>
  </si>
  <si>
    <t>BC76</t>
  </si>
  <si>
    <t>生活介護１５・欠１・未計画２・医減</t>
  </si>
  <si>
    <t>生活介護１５・地公・欠１・医減</t>
  </si>
  <si>
    <t>生活介護１５・地公・欠１・未計画１・医減</t>
  </si>
  <si>
    <t>BC77</t>
  </si>
  <si>
    <t>生活介護１５・地公・欠１・未計画２・医減</t>
  </si>
  <si>
    <t>BC78</t>
  </si>
  <si>
    <t>生活介護１５・欠２・医減</t>
  </si>
  <si>
    <t>BC79</t>
  </si>
  <si>
    <t>生活介護１５・欠２・未計画１・医減</t>
  </si>
  <si>
    <t>BC80</t>
  </si>
  <si>
    <t>生活介護１５・欠２・未計画２・医減</t>
  </si>
  <si>
    <t>BC81</t>
  </si>
  <si>
    <t>生活介護１５・地公・欠２・医減</t>
  </si>
  <si>
    <t>BC82</t>
  </si>
  <si>
    <t>生活介護１５・地公・欠２・未計画１・医減</t>
  </si>
  <si>
    <t>BC83</t>
  </si>
  <si>
    <t>生活介護１５・地公・欠２・未計画２・医減</t>
  </si>
  <si>
    <t>生活介護１５・欠１・開減１・医減</t>
  </si>
  <si>
    <t>生活介護１５・欠１・未計画１・開減１・医減</t>
  </si>
  <si>
    <t>BC84</t>
  </si>
  <si>
    <t>生活介護１５・欠１・未計画２・開減１・医減</t>
  </si>
  <si>
    <t>生活介護１５・地公・欠１・開減１・医減</t>
  </si>
  <si>
    <t>生活介護１５・地公・欠１・未計画１・開減１・医減</t>
  </si>
  <si>
    <t>BC85</t>
  </si>
  <si>
    <t>生活介護１５・地公・欠１・未計画２・開減１・医減</t>
  </si>
  <si>
    <t>BC86</t>
  </si>
  <si>
    <t>生活介護１５・欠２・開減１・医減</t>
  </si>
  <si>
    <t>BC87</t>
  </si>
  <si>
    <t>生活介護１５・欠２・未計画１・開減１・医減</t>
  </si>
  <si>
    <t>BC88</t>
  </si>
  <si>
    <t>生活介護１５・欠２・未計画２・開減１・医減</t>
  </si>
  <si>
    <t>BC89</t>
  </si>
  <si>
    <t>生活介護１５・地公・欠２・開減１・医減</t>
  </si>
  <si>
    <t>BC90</t>
  </si>
  <si>
    <t>生活介護１５・地公・欠２・未計画１・開減１・医減</t>
  </si>
  <si>
    <t>BC91</t>
  </si>
  <si>
    <t>生活介護１５・地公・欠２・未計画２・開減１・医減</t>
  </si>
  <si>
    <t>生活介護１５・欠１・開減２・医減</t>
  </si>
  <si>
    <t>生活介護１５・欠１・未計画１・開減２・医減</t>
  </si>
  <si>
    <t>BC92</t>
  </si>
  <si>
    <t>生活介護１５・欠１・未計画２・開減２・医減</t>
  </si>
  <si>
    <t>生活介護１５・地公・欠１・開減２・医減</t>
  </si>
  <si>
    <t>生活介護１５・地公・欠１・未計画１・開減２・医減</t>
  </si>
  <si>
    <t>BC93</t>
  </si>
  <si>
    <t>生活介護１５・地公・欠１・未計画２・開減２・医減</t>
  </si>
  <si>
    <t>BC94</t>
  </si>
  <si>
    <t>生活介護１５・欠２・開減２・医減</t>
  </si>
  <si>
    <t>BC95</t>
  </si>
  <si>
    <t>生活介護１５・欠２・未計画１・開減２・医減</t>
  </si>
  <si>
    <t>BC96</t>
  </si>
  <si>
    <t>生活介護１５・欠２・未計画２・開減２・医減</t>
  </si>
  <si>
    <t>BC97</t>
  </si>
  <si>
    <t>生活介護１５・地公・欠２・開減２・医減</t>
  </si>
  <si>
    <t>BC98</t>
  </si>
  <si>
    <t>生活介護１５・地公・欠２・未計画１・開減２・医減</t>
  </si>
  <si>
    <t>BC99</t>
  </si>
  <si>
    <t>生活介護１５・地公・欠２・未計画２・開減２・医減</t>
  </si>
  <si>
    <t>BD00</t>
  </si>
  <si>
    <t>生活介護１５・欠１・短時間・医減</t>
  </si>
  <si>
    <t>BD01</t>
  </si>
  <si>
    <t>生活介護１５・欠１・未計画１・短時間・医減</t>
  </si>
  <si>
    <t>BD02</t>
  </si>
  <si>
    <t>生活介護１５・欠１・未計画２・短時間・医減</t>
  </si>
  <si>
    <t>BD03</t>
  </si>
  <si>
    <t>生活介護１５・地公・欠１・短時間・医減</t>
  </si>
  <si>
    <t>BD04</t>
  </si>
  <si>
    <t>生活介護１５・地公・欠１・未計画１・短時間・医減</t>
  </si>
  <si>
    <t>BD05</t>
  </si>
  <si>
    <t>生活介護１５・地公・欠１・未計画２・短時間・医減</t>
  </si>
  <si>
    <t>BD06</t>
  </si>
  <si>
    <t>生活介護１５・欠２・短時間・医減</t>
  </si>
  <si>
    <t>BD07</t>
  </si>
  <si>
    <t>生活介護１５・欠２・未計画１・短時間・医減</t>
  </si>
  <si>
    <t>BD08</t>
  </si>
  <si>
    <t>生活介護１５・欠２・未計画２・短時間・医減</t>
  </si>
  <si>
    <t>BD09</t>
  </si>
  <si>
    <t>生活介護１５・地公・欠２・短時間・医減</t>
  </si>
  <si>
    <t>BD10</t>
  </si>
  <si>
    <t>生活介護１５・地公・欠２・未計画１・短時間・医減</t>
  </si>
  <si>
    <t>BD11</t>
  </si>
  <si>
    <t>生活介護１５・地公・欠２・未計画２・短時間・医減</t>
  </si>
  <si>
    <t>生活介護１４・欠１</t>
  </si>
  <si>
    <t>生活介護１４・欠１・未計画１</t>
  </si>
  <si>
    <t>BE08</t>
  </si>
  <si>
    <t>生活介護１４・欠１・未計画２</t>
  </si>
  <si>
    <t>生活介護１４・地公・欠１</t>
  </si>
  <si>
    <t>生活介護１４・地公・欠１・未計画１</t>
  </si>
  <si>
    <t>BE09</t>
  </si>
  <si>
    <t>生活介護１４・地公・欠１・未計画２</t>
  </si>
  <si>
    <t>BE10</t>
  </si>
  <si>
    <t>生活介護１４・欠２</t>
  </si>
  <si>
    <t>BE11</t>
  </si>
  <si>
    <t>生活介護１４・欠２・未計画１</t>
  </si>
  <si>
    <t>BE12</t>
  </si>
  <si>
    <t>生活介護１４・欠２・未計画２</t>
  </si>
  <si>
    <t>BE13</t>
  </si>
  <si>
    <t>生活介護１４・地公・欠２</t>
  </si>
  <si>
    <t>BE14</t>
  </si>
  <si>
    <t>生活介護１４・地公・欠２・未計画１</t>
  </si>
  <si>
    <t>BE15</t>
  </si>
  <si>
    <t>生活介護１４・地公・欠２・未計画２</t>
  </si>
  <si>
    <t>生活介護１４・欠１・開減１</t>
  </si>
  <si>
    <t>生活介護１４・欠１・未計画１・開減１</t>
  </si>
  <si>
    <t>BE16</t>
  </si>
  <si>
    <t>生活介護１４・欠１・未計画２・開減１</t>
  </si>
  <si>
    <t>生活介護１４・地公・欠１・開減１</t>
  </si>
  <si>
    <t>生活介護１４・地公・欠１・未計画１・開減１</t>
  </si>
  <si>
    <t>BE17</t>
  </si>
  <si>
    <t>生活介護１４・地公・欠１・未計画２・開減１</t>
  </si>
  <si>
    <t>BE18</t>
  </si>
  <si>
    <t>生活介護１４・欠２・開減１</t>
  </si>
  <si>
    <t>BE19</t>
  </si>
  <si>
    <t>生活介護１４・欠２・未計画１・開減１</t>
  </si>
  <si>
    <t>BE20</t>
  </si>
  <si>
    <t>生活介護１４・欠２・未計画２・開減１</t>
  </si>
  <si>
    <t>BE21</t>
  </si>
  <si>
    <t>生活介護１４・地公・欠２・開減１</t>
  </si>
  <si>
    <t>BE22</t>
  </si>
  <si>
    <t>生活介護１４・地公・欠２・未計画１・開減１</t>
  </si>
  <si>
    <t>BE23</t>
  </si>
  <si>
    <t>生活介護１４・地公・欠２・未計画２・開減１</t>
  </si>
  <si>
    <t>生活介護１４・欠１・開減２</t>
  </si>
  <si>
    <t>生活介護１４・欠１・未計画１・開減２</t>
  </si>
  <si>
    <t>BE24</t>
  </si>
  <si>
    <t>生活介護１４・欠１・未計画２・開減２</t>
  </si>
  <si>
    <t>生活介護１４・地公・欠１・開減２</t>
  </si>
  <si>
    <t>生活介護１４・地公・欠１・未計画１・開減２</t>
  </si>
  <si>
    <t>BE25</t>
  </si>
  <si>
    <t>生活介護１４・地公・欠１・未計画２・開減２</t>
  </si>
  <si>
    <t>BE26</t>
  </si>
  <si>
    <t>生活介護１４・欠２・開減２</t>
  </si>
  <si>
    <t>BE27</t>
  </si>
  <si>
    <t>生活介護１４・欠２・未計画１・開減２</t>
  </si>
  <si>
    <t>BE28</t>
  </si>
  <si>
    <t>生活介護１４・欠２・未計画２・開減２</t>
  </si>
  <si>
    <t>BE29</t>
  </si>
  <si>
    <t>生活介護１４・地公・欠２・開減２</t>
  </si>
  <si>
    <t>BE30</t>
  </si>
  <si>
    <t>生活介護１４・地公・欠２・未計画１・開減２</t>
  </si>
  <si>
    <t>BE31</t>
  </si>
  <si>
    <t>生活介護１４・地公・欠２・未計画２・開減２</t>
  </si>
  <si>
    <t>BE32</t>
  </si>
  <si>
    <t>生活介護１４・欠１・短時間</t>
  </si>
  <si>
    <t>BE33</t>
  </si>
  <si>
    <t>生活介護１４・欠１・未計画１・短時間</t>
  </si>
  <si>
    <t>BE34</t>
  </si>
  <si>
    <t>生活介護１４・欠１・未計画２・短時間</t>
  </si>
  <si>
    <t>BE35</t>
  </si>
  <si>
    <t>生活介護１４・地公・欠１・短時間</t>
  </si>
  <si>
    <t>BE36</t>
  </si>
  <si>
    <t>生活介護１４・地公・欠１・未計画１・短時間</t>
  </si>
  <si>
    <t>BE37</t>
  </si>
  <si>
    <t>生活介護１４・地公・欠１・未計画２・短時間</t>
  </si>
  <si>
    <t>BE38</t>
  </si>
  <si>
    <t>生活介護１４・欠２・短時間</t>
  </si>
  <si>
    <t>BE39</t>
  </si>
  <si>
    <t>生活介護１４・欠２・未計画１・短時間</t>
  </si>
  <si>
    <t>BE40</t>
  </si>
  <si>
    <t>生活介護１４・欠２・未計画２・短時間</t>
  </si>
  <si>
    <t>BE41</t>
  </si>
  <si>
    <t>生活介護１４・地公・欠２・短時間</t>
  </si>
  <si>
    <t>BE42</t>
  </si>
  <si>
    <t>生活介護１４・地公・欠２・未計画１・短時間</t>
  </si>
  <si>
    <t>BE43</t>
  </si>
  <si>
    <t>生活介護１４・地公・欠２・未計画２・短時間</t>
  </si>
  <si>
    <t>生活介護１４・欠１・医減</t>
  </si>
  <si>
    <t>生活介護１４・欠１・未計画１・医減</t>
  </si>
  <si>
    <t>BE44</t>
  </si>
  <si>
    <t>生活介護１４・欠１・未計画２・医減</t>
  </si>
  <si>
    <t>生活介護１４・地公・欠１・医減</t>
  </si>
  <si>
    <t>生活介護１４・地公・欠１・未計画１・医減</t>
  </si>
  <si>
    <t>BE45</t>
  </si>
  <si>
    <t>生活介護１４・地公・欠１・未計画２・医減</t>
  </si>
  <si>
    <t>BE46</t>
  </si>
  <si>
    <t>生活介護１４・欠２・医減</t>
  </si>
  <si>
    <t>BE47</t>
  </si>
  <si>
    <t>生活介護１４・欠２・未計画１・医減</t>
  </si>
  <si>
    <t>BE48</t>
  </si>
  <si>
    <t>生活介護１４・欠２・未計画２・医減</t>
  </si>
  <si>
    <t>BE49</t>
  </si>
  <si>
    <t>生活介護１４・地公・欠２・医減</t>
  </si>
  <si>
    <t>BE50</t>
  </si>
  <si>
    <t>生活介護１４・地公・欠２・未計画１・医減</t>
  </si>
  <si>
    <t>BE51</t>
  </si>
  <si>
    <t>生活介護１４・地公・欠２・未計画２・医減</t>
  </si>
  <si>
    <t>生活介護１４・欠１・開減１・医減</t>
  </si>
  <si>
    <t>生活介護１４・欠１・未計画１・開減１・医減</t>
  </si>
  <si>
    <t>BE52</t>
  </si>
  <si>
    <t>生活介護１４・欠１・未計画２・開減１・医減</t>
  </si>
  <si>
    <t>生活介護１４・地公・欠１・開減１・医減</t>
  </si>
  <si>
    <t>生活介護１４・地公・欠１・未計画１・開減１・医減</t>
  </si>
  <si>
    <t>BE53</t>
  </si>
  <si>
    <t>生活介護１４・地公・欠１・未計画２・開減１・医減</t>
  </si>
  <si>
    <t>BE54</t>
  </si>
  <si>
    <t>生活介護１４・欠２・開減１・医減</t>
  </si>
  <si>
    <t>BE55</t>
  </si>
  <si>
    <t>生活介護１４・欠２・未計画１・開減１・医減</t>
  </si>
  <si>
    <t>BE56</t>
  </si>
  <si>
    <t>生活介護１４・欠２・未計画２・開減１・医減</t>
  </si>
  <si>
    <t>BE57</t>
  </si>
  <si>
    <t>生活介護１４・地公・欠２・開減１・医減</t>
  </si>
  <si>
    <t>BE58</t>
  </si>
  <si>
    <t>生活介護１４・地公・欠２・未計画１・開減１・医減</t>
  </si>
  <si>
    <t>BE59</t>
  </si>
  <si>
    <t>生活介護１４・地公・欠２・未計画２・開減１・医減</t>
  </si>
  <si>
    <t>生活介護１４・欠１・開減２・医減</t>
  </si>
  <si>
    <t>生活介護１４・欠１・未計画１・開減２・医減</t>
  </si>
  <si>
    <t>BE60</t>
  </si>
  <si>
    <t>生活介護１４・欠１・未計画２・開減２・医減</t>
  </si>
  <si>
    <t>生活介護１４・地公・欠１・開減２・医減</t>
  </si>
  <si>
    <t>生活介護１４・地公・欠１・未計画１・開減２・医減</t>
  </si>
  <si>
    <t>BE61</t>
  </si>
  <si>
    <t>生活介護１４・地公・欠１・未計画２・開減２・医減</t>
  </si>
  <si>
    <t>BE62</t>
  </si>
  <si>
    <t>生活介護１４・欠２・開減２・医減</t>
  </si>
  <si>
    <t>BE63</t>
  </si>
  <si>
    <t>生活介護１４・欠２・未計画１・開減２・医減</t>
  </si>
  <si>
    <t>BE64</t>
  </si>
  <si>
    <t>生活介護１４・欠２・未計画２・開減２・医減</t>
  </si>
  <si>
    <t>BE65</t>
  </si>
  <si>
    <t>生活介護１４・地公・欠２・開減２・医減</t>
  </si>
  <si>
    <t>BE66</t>
  </si>
  <si>
    <t>生活介護１４・地公・欠２・未計画１・開減２・医減</t>
  </si>
  <si>
    <t>BE67</t>
  </si>
  <si>
    <t>生活介護１４・地公・欠２・未計画２・開減２・医減</t>
  </si>
  <si>
    <t>BE68</t>
  </si>
  <si>
    <t>生活介護１４・欠１・短時間・医減</t>
  </si>
  <si>
    <t>BE69</t>
  </si>
  <si>
    <t>生活介護１４・欠１・未計画１・短時間・医減</t>
  </si>
  <si>
    <t>BE70</t>
  </si>
  <si>
    <t>生活介護１４・欠１・未計画２・短時間・医減</t>
  </si>
  <si>
    <t>BE71</t>
  </si>
  <si>
    <t>生活介護１４・地公・欠１・短時間・医減</t>
  </si>
  <si>
    <t>BE72</t>
  </si>
  <si>
    <t>生活介護１４・地公・欠１・未計画１・短時間・医減</t>
  </si>
  <si>
    <t>BE73</t>
  </si>
  <si>
    <t>生活介護１４・地公・欠１・未計画２・短時間・医減</t>
  </si>
  <si>
    <t>BE74</t>
  </si>
  <si>
    <t>生活介護１４・欠２・短時間・医減</t>
  </si>
  <si>
    <t>BE75</t>
  </si>
  <si>
    <t>生活介護１４・欠２・未計画１・短時間・医減</t>
  </si>
  <si>
    <t>BE76</t>
  </si>
  <si>
    <t>生活介護１４・欠２・未計画２・短時間・医減</t>
  </si>
  <si>
    <t>BE77</t>
  </si>
  <si>
    <t>生活介護１４・地公・欠２・短時間・医減</t>
  </si>
  <si>
    <t>BE78</t>
  </si>
  <si>
    <t>生活介護１４・地公・欠２・未計画１・短時間・医減</t>
  </si>
  <si>
    <t>BE79</t>
  </si>
  <si>
    <t>生活介護１４・地公・欠２・未計画２・短時間・医減</t>
  </si>
  <si>
    <t>生活介護１３・欠１</t>
  </si>
  <si>
    <t>生活介護１３・欠１・未計画１</t>
  </si>
  <si>
    <t>BF76</t>
  </si>
  <si>
    <t>生活介護１３・欠１・未計画２</t>
  </si>
  <si>
    <t>生活介護１３・地公・欠１</t>
  </si>
  <si>
    <t>生活介護１３・地公・欠１・未計画１</t>
  </si>
  <si>
    <t>BF77</t>
  </si>
  <si>
    <t>生活介護１３・地公・欠１・未計画２</t>
  </si>
  <si>
    <t>BF78</t>
  </si>
  <si>
    <t>生活介護１３・欠２</t>
  </si>
  <si>
    <t>BF79</t>
  </si>
  <si>
    <t>生活介護１３・欠２・未計画１</t>
  </si>
  <si>
    <t>BF80</t>
  </si>
  <si>
    <t>生活介護１３・欠２・未計画２</t>
  </si>
  <si>
    <t>BF81</t>
  </si>
  <si>
    <t>生活介護１３・地公・欠２</t>
  </si>
  <si>
    <t>BF82</t>
  </si>
  <si>
    <t>生活介護１３・地公・欠２・未計画１</t>
  </si>
  <si>
    <t>BF83</t>
  </si>
  <si>
    <t>生活介護１３・地公・欠２・未計画２</t>
  </si>
  <si>
    <t>生活介護１３・欠１・開減１</t>
  </si>
  <si>
    <t>生活介護１３・欠１・未計画１・開減１</t>
  </si>
  <si>
    <t>BF84</t>
  </si>
  <si>
    <t>生活介護１３・欠１・未計画２・開減１</t>
  </si>
  <si>
    <t>生活介護１３・地公・欠１・開減１</t>
  </si>
  <si>
    <t>生活介護１３・地公・欠１・未計画１・開減１</t>
  </si>
  <si>
    <t>BF85</t>
  </si>
  <si>
    <t>生活介護１３・地公・欠１・未計画２・開減１</t>
  </si>
  <si>
    <t>BF86</t>
  </si>
  <si>
    <t>生活介護１３・欠２・開減１</t>
  </si>
  <si>
    <t>BF87</t>
  </si>
  <si>
    <t>生活介護１３・欠２・未計画１・開減１</t>
  </si>
  <si>
    <t>BF88</t>
  </si>
  <si>
    <t>生活介護１３・欠２・未計画２・開減１</t>
  </si>
  <si>
    <t>BF89</t>
  </si>
  <si>
    <t>生活介護１３・地公・欠２・開減１</t>
  </si>
  <si>
    <t>BF90</t>
  </si>
  <si>
    <t>生活介護１３・地公・欠２・未計画１・開減１</t>
  </si>
  <si>
    <t>BF91</t>
  </si>
  <si>
    <t>生活介護１３・地公・欠２・未計画２・開減１</t>
  </si>
  <si>
    <t>生活介護１３・欠１・開減２</t>
  </si>
  <si>
    <t>生活介護１３・欠１・未計画１・開減２</t>
  </si>
  <si>
    <t>BF92</t>
  </si>
  <si>
    <t>生活介護１３・欠１・未計画２・開減２</t>
  </si>
  <si>
    <t>生活介護１３・地公・欠１・開減２</t>
  </si>
  <si>
    <t>生活介護１３・地公・欠１・未計画１・開減２</t>
  </si>
  <si>
    <t>BF93</t>
  </si>
  <si>
    <t>生活介護１３・地公・欠１・未計画２・開減２</t>
  </si>
  <si>
    <t>BF94</t>
  </si>
  <si>
    <t>生活介護１３・欠２・開減２</t>
  </si>
  <si>
    <t>BF95</t>
  </si>
  <si>
    <t>生活介護１３・欠２・未計画１・開減２</t>
  </si>
  <si>
    <t>BF96</t>
  </si>
  <si>
    <t>生活介護１３・欠２・未計画２・開減２</t>
  </si>
  <si>
    <t>BF97</t>
  </si>
  <si>
    <t>生活介護１３・地公・欠２・開減２</t>
  </si>
  <si>
    <t>BF98</t>
  </si>
  <si>
    <t>生活介護１３・地公・欠２・未計画１・開減２</t>
  </si>
  <si>
    <t>BF99</t>
  </si>
  <si>
    <t>生活介護１３・地公・欠２・未計画２・開減２</t>
  </si>
  <si>
    <t>BG00</t>
  </si>
  <si>
    <t>生活介護１３・欠１・短時間</t>
  </si>
  <si>
    <t>BG01</t>
  </si>
  <si>
    <t>生活介護１３・欠１・未計画１・短時間</t>
  </si>
  <si>
    <t>BG02</t>
  </si>
  <si>
    <t>生活介護１３・欠１・未計画２・短時間</t>
  </si>
  <si>
    <t>BG03</t>
  </si>
  <si>
    <t>生活介護１３・地公・欠１・短時間</t>
  </si>
  <si>
    <t>BG04</t>
  </si>
  <si>
    <t>生活介護１３・地公・欠１・未計画１・短時間</t>
  </si>
  <si>
    <t>BG05</t>
  </si>
  <si>
    <t>生活介護１３・地公・欠１・未計画２・短時間</t>
  </si>
  <si>
    <t>BG06</t>
  </si>
  <si>
    <t>生活介護１３・欠２・短時間</t>
  </si>
  <si>
    <t>BG07</t>
  </si>
  <si>
    <t>生活介護１３・欠２・未計画１・短時間</t>
  </si>
  <si>
    <t>BG08</t>
  </si>
  <si>
    <t>生活介護１３・欠２・未計画２・短時間</t>
  </si>
  <si>
    <t>BG09</t>
  </si>
  <si>
    <t>生活介護１３・地公・欠２・短時間</t>
  </si>
  <si>
    <t>BG10</t>
  </si>
  <si>
    <t>生活介護１３・地公・欠２・未計画１・短時間</t>
  </si>
  <si>
    <t>BG11</t>
  </si>
  <si>
    <t>生活介護１３・地公・欠２・未計画２・短時間</t>
  </si>
  <si>
    <t>生活介護１３・欠１・医減</t>
  </si>
  <si>
    <t>生活介護１３・欠１・未計画１・医減</t>
  </si>
  <si>
    <t>BG12</t>
  </si>
  <si>
    <t>生活介護１３・欠１・未計画２・医減</t>
  </si>
  <si>
    <t>生活介護１３・地公・欠１・医減</t>
  </si>
  <si>
    <t>生活介護１３・地公・欠１・未計画１・医減</t>
  </si>
  <si>
    <t>BG13</t>
  </si>
  <si>
    <t>生活介護１３・地公・欠１・未計画２・医減</t>
  </si>
  <si>
    <t>BG14</t>
  </si>
  <si>
    <t>生活介護１３・欠２・医減</t>
  </si>
  <si>
    <t>BG15</t>
  </si>
  <si>
    <t>生活介護１３・欠２・未計画１・医減</t>
  </si>
  <si>
    <t>BG16</t>
  </si>
  <si>
    <t>生活介護１３・欠２・未計画２・医減</t>
  </si>
  <si>
    <t>BG17</t>
  </si>
  <si>
    <t>生活介護１３・地公・欠２・医減</t>
  </si>
  <si>
    <t>BG18</t>
  </si>
  <si>
    <t>生活介護１３・地公・欠２・未計画１・医減</t>
  </si>
  <si>
    <t>BG19</t>
  </si>
  <si>
    <t>生活介護１３・地公・欠２・未計画２・医減</t>
  </si>
  <si>
    <t>生活介護１３・欠１・開減１・医減</t>
  </si>
  <si>
    <t>生活介護１３・欠１・未計画１・開減１・医減</t>
  </si>
  <si>
    <t>BG20</t>
  </si>
  <si>
    <t>生活介護１３・欠１・未計画２・開減１・医減</t>
  </si>
  <si>
    <t>生活介護１３・地公・欠１・開減１・医減</t>
  </si>
  <si>
    <t>生活介護１３・地公・欠１・未計画１・開減１・医減</t>
  </si>
  <si>
    <t>BG21</t>
  </si>
  <si>
    <t>生活介護１３・地公・欠１・未計画２・開減１・医減</t>
  </si>
  <si>
    <t>BG22</t>
  </si>
  <si>
    <t>生活介護１３・欠２・開減１・医減</t>
  </si>
  <si>
    <t>BG23</t>
  </si>
  <si>
    <t>生活介護１３・欠２・未計画１・開減１・医減</t>
  </si>
  <si>
    <t>BG24</t>
  </si>
  <si>
    <t>生活介護１３・欠２・未計画２・開減１・医減</t>
  </si>
  <si>
    <t>BG25</t>
  </si>
  <si>
    <t>生活介護１３・地公・欠２・開減１・医減</t>
  </si>
  <si>
    <t>BG26</t>
  </si>
  <si>
    <t>生活介護１３・地公・欠２・未計画１・開減１・医減</t>
  </si>
  <si>
    <t>BG27</t>
  </si>
  <si>
    <t>生活介護１３・地公・欠２・未計画２・開減１・医減</t>
  </si>
  <si>
    <t>生活介護１３・欠１・開減２・医減</t>
  </si>
  <si>
    <t>生活介護１３・欠１・未計画１・開減２・医減</t>
  </si>
  <si>
    <t>BG28</t>
  </si>
  <si>
    <t>生活介護１３・欠１・未計画２・開減２・医減</t>
  </si>
  <si>
    <t>生活介護１３・地公・欠１・開減２・医減</t>
  </si>
  <si>
    <t>生活介護１３・地公・欠１・未計画１・開減２・医減</t>
  </si>
  <si>
    <t>BG29</t>
  </si>
  <si>
    <t>生活介護１３・地公・欠１・未計画２・開減２・医減</t>
  </si>
  <si>
    <t>BG30</t>
  </si>
  <si>
    <t>生活介護１３・欠２・開減２・医減</t>
  </si>
  <si>
    <t>BG31</t>
  </si>
  <si>
    <t>生活介護１３・欠２・未計画１・開減２・医減</t>
  </si>
  <si>
    <t>BG32</t>
  </si>
  <si>
    <t>生活介護１３・欠２・未計画２・開減２・医減</t>
  </si>
  <si>
    <t>BG33</t>
  </si>
  <si>
    <t>生活介護１３・地公・欠２・開減２・医減</t>
  </si>
  <si>
    <t>BG34</t>
  </si>
  <si>
    <t>生活介護１３・地公・欠２・未計画１・開減２・医減</t>
  </si>
  <si>
    <t>BG35</t>
  </si>
  <si>
    <t>生活介護１３・地公・欠２・未計画２・開減２・医減</t>
  </si>
  <si>
    <t>BG36</t>
  </si>
  <si>
    <t>生活介護１３・欠１・短時間・医減</t>
  </si>
  <si>
    <t>BG37</t>
  </si>
  <si>
    <t>生活介護１３・欠１・未計画１・短時間・医減</t>
  </si>
  <si>
    <t>BG38</t>
  </si>
  <si>
    <t>生活介護１３・欠１・未計画２・短時間・医減</t>
  </si>
  <si>
    <t>BG39</t>
  </si>
  <si>
    <t>生活介護１３・地公・欠１・短時間・医減</t>
  </si>
  <si>
    <t>BG40</t>
  </si>
  <si>
    <t>生活介護１３・地公・欠１・未計画１・短時間・医減</t>
  </si>
  <si>
    <t>BG41</t>
  </si>
  <si>
    <t>生活介護１３・地公・欠１・未計画２・短時間・医減</t>
  </si>
  <si>
    <t>BG42</t>
  </si>
  <si>
    <t>生活介護１３・欠２・短時間・医減</t>
  </si>
  <si>
    <t>BG43</t>
  </si>
  <si>
    <t>生活介護１３・欠２・未計画１・短時間・医減</t>
  </si>
  <si>
    <t>BG44</t>
  </si>
  <si>
    <t>生活介護１３・欠２・未計画２・短時間・医減</t>
  </si>
  <si>
    <t>BG45</t>
  </si>
  <si>
    <t>生活介護１３・地公・欠２・短時間・医減</t>
  </si>
  <si>
    <t>BG46</t>
  </si>
  <si>
    <t>生活介護１３・地公・欠２・未計画１・短時間・医減</t>
  </si>
  <si>
    <t>BG47</t>
  </si>
  <si>
    <t>生活介護１３・地公・欠２・未計画２・短時間・医減</t>
  </si>
  <si>
    <t>生活介護１２・欠１</t>
  </si>
  <si>
    <t>生活介護１２・欠１・未計画１</t>
  </si>
  <si>
    <t>BH44</t>
  </si>
  <si>
    <t>生活介護１２・欠１・未計画２</t>
  </si>
  <si>
    <t>生活介護１２・地公・欠１</t>
  </si>
  <si>
    <t>生活介護１２・地公・欠１・未計画１</t>
  </si>
  <si>
    <t>BH45</t>
  </si>
  <si>
    <t>生活介護１２・地公・欠１・未計画２</t>
  </si>
  <si>
    <t>BH46</t>
  </si>
  <si>
    <t>生活介護１２・欠２</t>
  </si>
  <si>
    <t>BH47</t>
  </si>
  <si>
    <t>生活介護１２・欠２・未計画１</t>
  </si>
  <si>
    <t>BH48</t>
  </si>
  <si>
    <t>生活介護１２・欠２・未計画２</t>
  </si>
  <si>
    <t>BH49</t>
  </si>
  <si>
    <t>生活介護１２・地公・欠２</t>
  </si>
  <si>
    <t>BH50</t>
  </si>
  <si>
    <t>生活介護１２・地公・欠２・未計画１</t>
  </si>
  <si>
    <t>BH51</t>
  </si>
  <si>
    <t>生活介護１２・地公・欠２・未計画２</t>
  </si>
  <si>
    <t>生活介護１２・欠１・開減１</t>
  </si>
  <si>
    <t>生活介護１２・欠１・未計画１・開減１</t>
  </si>
  <si>
    <t>BH52</t>
  </si>
  <si>
    <t>生活介護１２・欠１・未計画２・開減１</t>
  </si>
  <si>
    <t>生活介護１２・地公・欠１・開減１</t>
  </si>
  <si>
    <t>生活介護１２・地公・欠１・未計画１・開減１</t>
  </si>
  <si>
    <t>BH53</t>
  </si>
  <si>
    <t>生活介護１２・地公・欠１・未計画２・開減１</t>
  </si>
  <si>
    <t>BH54</t>
  </si>
  <si>
    <t>生活介護１２・欠２・開減１</t>
  </si>
  <si>
    <t>BH55</t>
  </si>
  <si>
    <t>生活介護１２・欠２・未計画１・開減１</t>
  </si>
  <si>
    <t>BH56</t>
  </si>
  <si>
    <t>生活介護１２・欠２・未計画２・開減１</t>
  </si>
  <si>
    <t>BH57</t>
  </si>
  <si>
    <t>生活介護１２・地公・欠２・開減１</t>
  </si>
  <si>
    <t>BH58</t>
  </si>
  <si>
    <t>生活介護１２・地公・欠２・未計画１・開減１</t>
  </si>
  <si>
    <t>BH59</t>
  </si>
  <si>
    <t>生活介護１２・地公・欠２・未計画２・開減１</t>
  </si>
  <si>
    <t>生活介護１２・欠１・開減２</t>
  </si>
  <si>
    <t>生活介護１２・欠１・未計画１・開減２</t>
  </si>
  <si>
    <t>BH60</t>
  </si>
  <si>
    <t>生活介護１２・欠１・未計画２・開減２</t>
  </si>
  <si>
    <t>生活介護１２・地公・欠１・開減２</t>
  </si>
  <si>
    <t>生活介護１２・地公・欠１・未計画１・開減２</t>
  </si>
  <si>
    <t>BH61</t>
  </si>
  <si>
    <t>生活介護１２・地公・欠１・未計画２・開減２</t>
  </si>
  <si>
    <t>BH62</t>
  </si>
  <si>
    <t>生活介護１２・欠２・開減２</t>
  </si>
  <si>
    <t>BH63</t>
  </si>
  <si>
    <t>生活介護１２・欠２・未計画１・開減２</t>
  </si>
  <si>
    <t>BH64</t>
  </si>
  <si>
    <t>生活介護１２・欠２・未計画２・開減２</t>
  </si>
  <si>
    <t>BH65</t>
  </si>
  <si>
    <t>生活介護１２・地公・欠２・開減２</t>
  </si>
  <si>
    <t>BH66</t>
  </si>
  <si>
    <t>生活介護１２・地公・欠２・未計画１・開減２</t>
  </si>
  <si>
    <t>BH67</t>
  </si>
  <si>
    <t>生活介護１２・地公・欠２・未計画２・開減２</t>
  </si>
  <si>
    <t>BH68</t>
  </si>
  <si>
    <t>生活介護１２・欠１・短時間</t>
  </si>
  <si>
    <t>BH69</t>
  </si>
  <si>
    <t>生活介護１２・欠１・未計画１・短時間</t>
  </si>
  <si>
    <t>BH70</t>
  </si>
  <si>
    <t>生活介護１２・欠１・未計画２・短時間</t>
  </si>
  <si>
    <t>BH71</t>
  </si>
  <si>
    <t>生活介護１２・地公・欠１・短時間</t>
  </si>
  <si>
    <t>BH72</t>
  </si>
  <si>
    <t>生活介護１２・地公・欠１・未計画１・短時間</t>
  </si>
  <si>
    <t>BH73</t>
  </si>
  <si>
    <t>生活介護１２・地公・欠１・未計画２・短時間</t>
  </si>
  <si>
    <t>BH74</t>
  </si>
  <si>
    <t>生活介護１２・欠２・短時間</t>
  </si>
  <si>
    <t>BH75</t>
  </si>
  <si>
    <t>生活介護１２・欠２・未計画１・短時間</t>
  </si>
  <si>
    <t>BH76</t>
  </si>
  <si>
    <t>生活介護１２・欠２・未計画２・短時間</t>
  </si>
  <si>
    <t>BH77</t>
  </si>
  <si>
    <t>生活介護１２・地公・欠２・短時間</t>
  </si>
  <si>
    <t>BH78</t>
  </si>
  <si>
    <t>生活介護１２・地公・欠２・未計画１・短時間</t>
  </si>
  <si>
    <t>BH79</t>
  </si>
  <si>
    <t>生活介護１２・地公・欠２・未計画２・短時間</t>
  </si>
  <si>
    <t>生活介護１２・欠１・医減</t>
  </si>
  <si>
    <t>生活介護１２・欠１・未計画１・医減</t>
  </si>
  <si>
    <t>BH80</t>
  </si>
  <si>
    <t>生活介護１２・欠１・未計画２・医減</t>
  </si>
  <si>
    <t>生活介護１２・地公・欠１・医減</t>
  </si>
  <si>
    <t>生活介護１２・地公・欠１・未計画１・医減</t>
  </si>
  <si>
    <t>BH81</t>
  </si>
  <si>
    <t>生活介護１２・地公・欠１・未計画２・医減</t>
  </si>
  <si>
    <t>BH82</t>
  </si>
  <si>
    <t>生活介護１２・欠２・医減</t>
  </si>
  <si>
    <t>BH83</t>
  </si>
  <si>
    <t>生活介護１２・欠２・未計画１・医減</t>
  </si>
  <si>
    <t>BH84</t>
  </si>
  <si>
    <t>生活介護１２・欠２・未計画２・医減</t>
  </si>
  <si>
    <t>BH85</t>
  </si>
  <si>
    <t>生活介護１２・地公・欠２・医減</t>
  </si>
  <si>
    <t>BH86</t>
  </si>
  <si>
    <t>生活介護１２・地公・欠２・未計画１・医減</t>
  </si>
  <si>
    <t>BH87</t>
  </si>
  <si>
    <t>生活介護１２・地公・欠２・未計画２・医減</t>
  </si>
  <si>
    <t>生活介護１２・欠１・開減１・医減</t>
  </si>
  <si>
    <t>生活介護１２・欠１・未計画１・開減１・医減</t>
  </si>
  <si>
    <t>BH88</t>
  </si>
  <si>
    <t>生活介護１２・欠１・未計画２・開減１・医減</t>
  </si>
  <si>
    <t>生活介護１２・地公・欠１・開減１・医減</t>
  </si>
  <si>
    <t>生活介護１２・地公・欠１・未計画１・開減１・医減</t>
  </si>
  <si>
    <t>BH89</t>
  </si>
  <si>
    <t>生活介護１２・地公・欠１・未計画２・開減１・医減</t>
  </si>
  <si>
    <t>BH90</t>
  </si>
  <si>
    <t>生活介護１２・欠２・開減１・医減</t>
  </si>
  <si>
    <t>BH91</t>
  </si>
  <si>
    <t>生活介護１２・欠２・未計画１・開減１・医減</t>
  </si>
  <si>
    <t>BH92</t>
  </si>
  <si>
    <t>生活介護１２・欠２・未計画２・開減１・医減</t>
  </si>
  <si>
    <t>BH93</t>
  </si>
  <si>
    <t>生活介護１２・地公・欠２・開減１・医減</t>
  </si>
  <si>
    <t>BH94</t>
  </si>
  <si>
    <t>生活介護１２・地公・欠２・未計画１・開減１・医減</t>
  </si>
  <si>
    <t>BH95</t>
  </si>
  <si>
    <t>生活介護１２・地公・欠２・未計画２・開減１・医減</t>
  </si>
  <si>
    <t>生活介護１２・欠１・開減２・医減</t>
  </si>
  <si>
    <t>生活介護１２・欠１・未計画１・開減２・医減</t>
  </si>
  <si>
    <t>BH96</t>
  </si>
  <si>
    <t>生活介護１２・欠１・未計画２・開減２・医減</t>
  </si>
  <si>
    <t>生活介護１２・地公・欠１・開減２・医減</t>
  </si>
  <si>
    <t>生活介護１２・地公・欠１・未計画１・開減２・医減</t>
  </si>
  <si>
    <t>BH97</t>
  </si>
  <si>
    <t>生活介護１２・地公・欠１・未計画２・開減２・医減</t>
  </si>
  <si>
    <t>BH98</t>
  </si>
  <si>
    <t>生活介護１２・欠２・開減２・医減</t>
  </si>
  <si>
    <t>BH99</t>
  </si>
  <si>
    <t>生活介護１２・欠２・未計画１・開減２・医減</t>
  </si>
  <si>
    <t>BJ00</t>
  </si>
  <si>
    <t>生活介護１２・欠２・未計画２・開減２・医減</t>
  </si>
  <si>
    <t>BJ01</t>
  </si>
  <si>
    <t>生活介護１２・地公・欠２・開減２・医減</t>
  </si>
  <si>
    <t>BJ02</t>
  </si>
  <si>
    <t>生活介護１２・地公・欠２・未計画１・開減２・医減</t>
  </si>
  <si>
    <t>BJ03</t>
  </si>
  <si>
    <t>生活介護１２・地公・欠２・未計画２・開減２・医減</t>
  </si>
  <si>
    <t>BJ04</t>
  </si>
  <si>
    <t>生活介護１２・欠１・短時間・医減</t>
  </si>
  <si>
    <t>BJ05</t>
  </si>
  <si>
    <t>生活介護１２・欠１・未計画１・短時間・医減</t>
  </si>
  <si>
    <t>BJ06</t>
  </si>
  <si>
    <t>生活介護１２・欠１・未計画２・短時間・医減</t>
  </si>
  <si>
    <t>BJ07</t>
  </si>
  <si>
    <t>生活介護１２・地公・欠１・短時間・医減</t>
  </si>
  <si>
    <t>BJ08</t>
  </si>
  <si>
    <t>生活介護１２・地公・欠１・未計画１・短時間・医減</t>
  </si>
  <si>
    <t>BJ09</t>
  </si>
  <si>
    <t>生活介護１２・地公・欠１・未計画２・短時間・医減</t>
  </si>
  <si>
    <t>BJ10</t>
  </si>
  <si>
    <t>生活介護１２・欠２・短時間・医減</t>
  </si>
  <si>
    <t>BJ11</t>
  </si>
  <si>
    <t>生活介護１２・欠２・未計画１・短時間・医減</t>
  </si>
  <si>
    <t>BJ12</t>
  </si>
  <si>
    <t>生活介護１２・欠２・未計画２・短時間・医減</t>
  </si>
  <si>
    <t>BJ13</t>
  </si>
  <si>
    <t>生活介護１２・地公・欠２・短時間・医減</t>
  </si>
  <si>
    <t>BJ14</t>
  </si>
  <si>
    <t>生活介護１２・地公・欠２・未計画１・短時間・医減</t>
  </si>
  <si>
    <t>BJ15</t>
  </si>
  <si>
    <t>生活介護１２・地公・欠２・未計画２・短時間・医減</t>
  </si>
  <si>
    <t>生活介護２６・欠１</t>
  </si>
  <si>
    <t>（2）定員２１人以上４０人以下</t>
    <phoneticPr fontId="1"/>
  </si>
  <si>
    <t>生活介護２６・欠１・未計画１</t>
  </si>
  <si>
    <t>BK12</t>
  </si>
  <si>
    <t>生活介護２６・欠１・未計画２</t>
  </si>
  <si>
    <t>生活介護２６・地公・欠１</t>
  </si>
  <si>
    <t>生活介護２６・地公・欠１・未計画１</t>
  </si>
  <si>
    <t>BK13</t>
  </si>
  <si>
    <t>生活介護２６・地公・欠１・未計画２</t>
  </si>
  <si>
    <t>BK14</t>
  </si>
  <si>
    <t>生活介護２６・欠２</t>
  </si>
  <si>
    <t>BK15</t>
  </si>
  <si>
    <t>生活介護２６・欠２・未計画１</t>
  </si>
  <si>
    <t>BK16</t>
  </si>
  <si>
    <t>生活介護２６・欠２・未計画２</t>
  </si>
  <si>
    <t>BK17</t>
  </si>
  <si>
    <t>生活介護２６・地公・欠２</t>
  </si>
  <si>
    <t>BK18</t>
  </si>
  <si>
    <t>生活介護２６・地公・欠２・未計画１</t>
  </si>
  <si>
    <t>BK19</t>
  </si>
  <si>
    <t>生活介護２６・地公・欠２・未計画２</t>
  </si>
  <si>
    <t>生活介護２６・欠１・開減１</t>
  </si>
  <si>
    <t>生活介護２６・欠１・未計画１・開減１</t>
  </si>
  <si>
    <t>BK20</t>
  </si>
  <si>
    <t>生活介護２６・欠１・未計画２・開減１</t>
  </si>
  <si>
    <t>生活介護２６・地公・欠１・開減１</t>
  </si>
  <si>
    <t>生活介護２６・地公・欠１・未計画１・開減１</t>
  </si>
  <si>
    <t>BK21</t>
  </si>
  <si>
    <t>生活介護２６・地公・欠１・未計画２・開減１</t>
  </si>
  <si>
    <t>BK22</t>
  </si>
  <si>
    <t>生活介護２６・欠２・開減１</t>
  </si>
  <si>
    <t>BK23</t>
  </si>
  <si>
    <t>生活介護２６・欠２・未計画１・開減１</t>
  </si>
  <si>
    <t>BK24</t>
  </si>
  <si>
    <t>生活介護２６・欠２・未計画２・開減１</t>
  </si>
  <si>
    <t>BK25</t>
  </si>
  <si>
    <t>生活介護２６・地公・欠２・開減１</t>
  </si>
  <si>
    <t>BK26</t>
  </si>
  <si>
    <t>生活介護２６・地公・欠２・未計画１・開減１</t>
  </si>
  <si>
    <t>BK27</t>
  </si>
  <si>
    <t>生活介護２６・地公・欠２・未計画２・開減１</t>
  </si>
  <si>
    <t>生活介護２６・欠１・開減２</t>
  </si>
  <si>
    <t>生活介護２６・欠１・未計画１・開減２</t>
  </si>
  <si>
    <t>BK28</t>
  </si>
  <si>
    <t>生活介護２６・欠１・未計画２・開減２</t>
  </si>
  <si>
    <t>生活介護２６・地公・欠１・開減２</t>
  </si>
  <si>
    <t>生活介護２６・地公・欠１・未計画１・開減２</t>
  </si>
  <si>
    <t>BK29</t>
  </si>
  <si>
    <t>生活介護２６・地公・欠１・未計画２・開減２</t>
  </si>
  <si>
    <t>BK30</t>
  </si>
  <si>
    <t>生活介護２６・欠２・開減２</t>
  </si>
  <si>
    <t>BK31</t>
  </si>
  <si>
    <t>生活介護２６・欠２・未計画１・開減２</t>
  </si>
  <si>
    <t>BK32</t>
  </si>
  <si>
    <t>生活介護２６・欠２・未計画２・開減２</t>
  </si>
  <si>
    <t>BK33</t>
  </si>
  <si>
    <t>生活介護２６・地公・欠２・開減２</t>
  </si>
  <si>
    <t>BK34</t>
  </si>
  <si>
    <t>生活介護２６・地公・欠２・未計画１・開減２</t>
  </si>
  <si>
    <t>BK35</t>
  </si>
  <si>
    <t>生活介護２６・地公・欠２・未計画２・開減２</t>
  </si>
  <si>
    <t>BK36</t>
  </si>
  <si>
    <t>生活介護２６・欠１・短時間</t>
  </si>
  <si>
    <t>BK37</t>
  </si>
  <si>
    <t>生活介護２６・欠１・未計画１・短時間</t>
  </si>
  <si>
    <t>BK38</t>
  </si>
  <si>
    <t>生活介護２６・欠１・未計画２・短時間</t>
  </si>
  <si>
    <t>BK39</t>
  </si>
  <si>
    <t>生活介護２６・地公・欠１・短時間</t>
  </si>
  <si>
    <t>BK40</t>
  </si>
  <si>
    <t>生活介護２６・地公・欠１・未計画１・短時間</t>
  </si>
  <si>
    <t>BK41</t>
  </si>
  <si>
    <t>生活介護２６・地公・欠１・未計画２・短時間</t>
  </si>
  <si>
    <t>BK42</t>
  </si>
  <si>
    <t>生活介護２６・欠２・短時間</t>
  </si>
  <si>
    <t>BK43</t>
  </si>
  <si>
    <t>生活介護２６・欠２・未計画１・短時間</t>
  </si>
  <si>
    <t>BK44</t>
  </si>
  <si>
    <t>生活介護２６・欠２・未計画２・短時間</t>
  </si>
  <si>
    <t>BK45</t>
  </si>
  <si>
    <t>生活介護２６・地公・欠２・短時間</t>
  </si>
  <si>
    <t>BK46</t>
  </si>
  <si>
    <t>生活介護２６・地公・欠２・未計画１・短時間</t>
  </si>
  <si>
    <t>BK47</t>
  </si>
  <si>
    <t>生活介護２６・地公・欠２・未計画２・短時間</t>
  </si>
  <si>
    <t>生活介護２６・欠１・医減</t>
  </si>
  <si>
    <t>生活介護２６・欠１・未計画１・医減</t>
  </si>
  <si>
    <t>BK48</t>
  </si>
  <si>
    <t>生活介護２６・欠１・未計画２・医減</t>
  </si>
  <si>
    <t>生活介護２６・地公・欠１・医減</t>
  </si>
  <si>
    <t>生活介護２６・地公・欠１・未計画１・医減</t>
  </si>
  <si>
    <t>BK49</t>
  </si>
  <si>
    <t>生活介護２６・地公・欠１・未計画２・医減</t>
  </si>
  <si>
    <t>BK50</t>
  </si>
  <si>
    <t>生活介護２６・欠２・医減</t>
  </si>
  <si>
    <t>BK51</t>
  </si>
  <si>
    <t>生活介護２６・欠２・未計画１・医減</t>
  </si>
  <si>
    <t>BK52</t>
  </si>
  <si>
    <t>生活介護２６・欠２・未計画２・医減</t>
  </si>
  <si>
    <t>BK53</t>
  </si>
  <si>
    <t>生活介護２６・地公・欠２・医減</t>
  </si>
  <si>
    <t>BK54</t>
  </si>
  <si>
    <t>生活介護２６・地公・欠２・未計画１・医減</t>
  </si>
  <si>
    <t>BK55</t>
  </si>
  <si>
    <t>生活介護２６・地公・欠２・未計画２・医減</t>
  </si>
  <si>
    <t>生活介護２６・欠１・開減１・医減</t>
  </si>
  <si>
    <t>生活介護２６・欠１・未計画１・開減１・医減</t>
  </si>
  <si>
    <t>BK56</t>
  </si>
  <si>
    <t>生活介護２６・欠１・未計画２・開減１・医減</t>
  </si>
  <si>
    <t>生活介護２６・地公・欠１・開減１・医減</t>
  </si>
  <si>
    <t>生活介護２６・地公・欠１・未計画１・開減１・医減</t>
  </si>
  <si>
    <t>BK57</t>
  </si>
  <si>
    <t>生活介護２６・地公・欠１・未計画２・開減１・医減</t>
  </si>
  <si>
    <t>BK58</t>
  </si>
  <si>
    <t>生活介護２６・欠２・開減１・医減</t>
  </si>
  <si>
    <t>BK59</t>
  </si>
  <si>
    <t>生活介護２６・欠２・未計画１・開減１・医減</t>
  </si>
  <si>
    <t>BK60</t>
  </si>
  <si>
    <t>生活介護２６・欠２・未計画２・開減１・医減</t>
  </si>
  <si>
    <t>BK61</t>
  </si>
  <si>
    <t>生活介護２６・地公・欠２・開減１・医減</t>
  </si>
  <si>
    <t>BK62</t>
  </si>
  <si>
    <t>生活介護２６・地公・欠２・未計画１・開減１・医減</t>
  </si>
  <si>
    <t>BK63</t>
  </si>
  <si>
    <t>生活介護２６・地公・欠２・未計画２・開減１・医減</t>
  </si>
  <si>
    <t>生活介護２６・欠１・開減２・医減</t>
  </si>
  <si>
    <t>生活介護２６・欠１・未計画１・開減２・医減</t>
  </si>
  <si>
    <t>BK64</t>
  </si>
  <si>
    <t>生活介護２６・欠１・未計画２・開減２・医減</t>
  </si>
  <si>
    <t>生活介護２６・地公・欠１・開減２・医減</t>
  </si>
  <si>
    <t>生活介護２６・地公・欠１・未計画１・開減２・医減</t>
  </si>
  <si>
    <t>BK65</t>
  </si>
  <si>
    <t>生活介護２６・地公・欠１・未計画２・開減２・医減</t>
  </si>
  <si>
    <t>BK66</t>
  </si>
  <si>
    <t>生活介護２６・欠２・開減２・医減</t>
  </si>
  <si>
    <t>BK67</t>
  </si>
  <si>
    <t>生活介護２６・欠２・未計画１・開減２・医減</t>
  </si>
  <si>
    <t>BK68</t>
  </si>
  <si>
    <t>生活介護２６・欠２・未計画２・開減２・医減</t>
  </si>
  <si>
    <t>BK69</t>
  </si>
  <si>
    <t>生活介護２６・地公・欠２・開減２・医減</t>
  </si>
  <si>
    <t>BK70</t>
  </si>
  <si>
    <t>生活介護２６・地公・欠２・未計画１・開減２・医減</t>
  </si>
  <si>
    <t>BK71</t>
  </si>
  <si>
    <t>生活介護２６・地公・欠２・未計画２・開減２・医減</t>
  </si>
  <si>
    <t>BK72</t>
  </si>
  <si>
    <t>生活介護２６・欠１・短時間・医減</t>
  </si>
  <si>
    <t>BK73</t>
  </si>
  <si>
    <t>生活介護２６・欠１・未計画１・短時間・医減</t>
  </si>
  <si>
    <t>BK74</t>
  </si>
  <si>
    <t>生活介護２６・欠１・未計画２・短時間・医減</t>
  </si>
  <si>
    <t>BK75</t>
  </si>
  <si>
    <t>生活介護２６・地公・欠１・短時間・医減</t>
  </si>
  <si>
    <t>BK76</t>
  </si>
  <si>
    <t>生活介護２６・地公・欠１・未計画１・短時間・医減</t>
  </si>
  <si>
    <t>BK77</t>
  </si>
  <si>
    <t>生活介護２６・地公・欠１・未計画２・短時間・医減</t>
  </si>
  <si>
    <t>BK78</t>
  </si>
  <si>
    <t>生活介護２６・欠２・短時間・医減</t>
  </si>
  <si>
    <t>BK79</t>
  </si>
  <si>
    <t>生活介護２６・欠２・未計画１・短時間・医減</t>
  </si>
  <si>
    <t>BK80</t>
  </si>
  <si>
    <t>生活介護２６・欠２・未計画２・短時間・医減</t>
  </si>
  <si>
    <t>BK81</t>
  </si>
  <si>
    <t>生活介護２６・地公・欠２・短時間・医減</t>
  </si>
  <si>
    <t>BK82</t>
  </si>
  <si>
    <t>生活介護２６・地公・欠２・未計画１・短時間・医減</t>
  </si>
  <si>
    <t>BK83</t>
  </si>
  <si>
    <t>生活介護２６・地公・欠２・未計画２・短時間・医減</t>
  </si>
  <si>
    <t>生活介護２５・欠１</t>
  </si>
  <si>
    <t>生活介護２５・欠１・未計画１</t>
  </si>
  <si>
    <t>BL80</t>
  </si>
  <si>
    <t>生活介護２５・欠１・未計画２</t>
  </si>
  <si>
    <t>生活介護２５・地公・欠１</t>
  </si>
  <si>
    <t>生活介護２５・地公・欠１・未計画１</t>
  </si>
  <si>
    <t>BL81</t>
  </si>
  <si>
    <t>生活介護２５・地公・欠１・未計画２</t>
  </si>
  <si>
    <t>BL82</t>
  </si>
  <si>
    <t>生活介護２５・欠２</t>
  </si>
  <si>
    <t>BL83</t>
  </si>
  <si>
    <t>生活介護２５・欠２・未計画１</t>
  </si>
  <si>
    <t>BL84</t>
  </si>
  <si>
    <t>生活介護２５・欠２・未計画２</t>
  </si>
  <si>
    <t>BL85</t>
  </si>
  <si>
    <t>生活介護２５・地公・欠２</t>
  </si>
  <si>
    <t>BL86</t>
  </si>
  <si>
    <t>生活介護２５・地公・欠２・未計画１</t>
  </si>
  <si>
    <t>BL87</t>
  </si>
  <si>
    <t>生活介護２５・地公・欠２・未計画２</t>
  </si>
  <si>
    <t>生活介護２５・欠１・開減１</t>
  </si>
  <si>
    <t>生活介護２５・欠１・未計画１・開減１</t>
  </si>
  <si>
    <t>BL88</t>
  </si>
  <si>
    <t>生活介護２５・欠１・未計画２・開減１</t>
  </si>
  <si>
    <t>生活介護２５・地公・欠１・開減１</t>
  </si>
  <si>
    <t>生活介護２５・地公・欠１・未計画１・開減１</t>
  </si>
  <si>
    <t>BL89</t>
  </si>
  <si>
    <t>生活介護２５・地公・欠１・未計画２・開減１</t>
  </si>
  <si>
    <t>BL90</t>
  </si>
  <si>
    <t>生活介護２５・欠２・開減１</t>
  </si>
  <si>
    <t>BL91</t>
  </si>
  <si>
    <t>生活介護２５・欠２・未計画１・開減１</t>
  </si>
  <si>
    <t>BL92</t>
  </si>
  <si>
    <t>生活介護２５・欠２・未計画２・開減１</t>
  </si>
  <si>
    <t>BL93</t>
  </si>
  <si>
    <t>生活介護２５・地公・欠２・開減１</t>
  </si>
  <si>
    <t>BL94</t>
  </si>
  <si>
    <t>生活介護２５・地公・欠２・未計画１・開減１</t>
  </si>
  <si>
    <t>BL95</t>
  </si>
  <si>
    <t>生活介護２５・地公・欠２・未計画２・開減１</t>
  </si>
  <si>
    <t>生活介護２５・欠１・開減２</t>
  </si>
  <si>
    <t>生活介護２５・欠１・未計画１・開減２</t>
  </si>
  <si>
    <t>BL96</t>
  </si>
  <si>
    <t>生活介護２５・欠１・未計画２・開減２</t>
  </si>
  <si>
    <t>生活介護２５・地公・欠１・開減２</t>
  </si>
  <si>
    <t>生活介護２５・地公・欠１・未計画１・開減２</t>
  </si>
  <si>
    <t>BL97</t>
  </si>
  <si>
    <t>生活介護２５・地公・欠１・未計画２・開減２</t>
  </si>
  <si>
    <t>BL98</t>
  </si>
  <si>
    <t>生活介護２５・欠２・開減２</t>
  </si>
  <si>
    <t>BL99</t>
  </si>
  <si>
    <t>生活介護２５・欠２・未計画１・開減２</t>
  </si>
  <si>
    <t>BM00</t>
  </si>
  <si>
    <t>生活介護２５・欠２・未計画２・開減２</t>
  </si>
  <si>
    <t>BM01</t>
  </si>
  <si>
    <t>生活介護２５・地公・欠２・開減２</t>
  </si>
  <si>
    <t>BM02</t>
  </si>
  <si>
    <t>生活介護２５・地公・欠２・未計画１・開減２</t>
  </si>
  <si>
    <t>BM03</t>
  </si>
  <si>
    <t>生活介護２５・地公・欠２・未計画２・開減２</t>
  </si>
  <si>
    <t>BM04</t>
  </si>
  <si>
    <t>生活介護２５・欠１・短時間</t>
  </si>
  <si>
    <t>BM05</t>
  </si>
  <si>
    <t>生活介護２５・欠１・未計画１・短時間</t>
  </si>
  <si>
    <t>BM06</t>
  </si>
  <si>
    <t>生活介護２５・欠１・未計画２・短時間</t>
  </si>
  <si>
    <t>BM07</t>
  </si>
  <si>
    <t>生活介護２５・地公・欠１・短時間</t>
  </si>
  <si>
    <t>BM08</t>
  </si>
  <si>
    <t>生活介護２５・地公・欠１・未計画１・短時間</t>
  </si>
  <si>
    <t>BM09</t>
  </si>
  <si>
    <t>生活介護２５・地公・欠１・未計画２・短時間</t>
  </si>
  <si>
    <t>BM10</t>
  </si>
  <si>
    <t>生活介護２５・欠２・短時間</t>
  </si>
  <si>
    <t>BM11</t>
  </si>
  <si>
    <t>生活介護２５・欠２・未計画１・短時間</t>
  </si>
  <si>
    <t>BM12</t>
  </si>
  <si>
    <t>生活介護２５・欠２・未計画２・短時間</t>
  </si>
  <si>
    <t>BM13</t>
  </si>
  <si>
    <t>生活介護２５・地公・欠２・短時間</t>
  </si>
  <si>
    <t>BM14</t>
  </si>
  <si>
    <t>生活介護２５・地公・欠２・未計画１・短時間</t>
  </si>
  <si>
    <t>BM15</t>
  </si>
  <si>
    <t>生活介護２５・地公・欠２・未計画２・短時間</t>
  </si>
  <si>
    <t>生活介護２５・欠１・医減</t>
  </si>
  <si>
    <t>生活介護２５・欠１・未計画１・医減</t>
  </si>
  <si>
    <t>BM16</t>
  </si>
  <si>
    <t>生活介護２５・欠１・未計画２・医減</t>
  </si>
  <si>
    <t>生活介護２５・地公・欠１・医減</t>
  </si>
  <si>
    <t>生活介護２５・地公・欠１・未計画１・医減</t>
  </si>
  <si>
    <t>BM17</t>
  </si>
  <si>
    <t>生活介護２５・地公・欠１・未計画２・医減</t>
  </si>
  <si>
    <t>BM18</t>
  </si>
  <si>
    <t>生活介護２５・欠２・医減</t>
  </si>
  <si>
    <t>BM19</t>
  </si>
  <si>
    <t>生活介護２５・欠２・未計画１・医減</t>
  </si>
  <si>
    <t>BM20</t>
  </si>
  <si>
    <t>生活介護２５・欠２・未計画２・医減</t>
  </si>
  <si>
    <t>BM21</t>
  </si>
  <si>
    <t>生活介護２５・地公・欠２・医減</t>
  </si>
  <si>
    <t>BM22</t>
  </si>
  <si>
    <t>生活介護２５・地公・欠２・未計画１・医減</t>
  </si>
  <si>
    <t>BM23</t>
  </si>
  <si>
    <t>生活介護２５・地公・欠２・未計画２・医減</t>
  </si>
  <si>
    <t>生活介護２５・欠１・開減１・医減</t>
  </si>
  <si>
    <t>生活介護２５・欠１・未計画１・開減１・医減</t>
  </si>
  <si>
    <t>BM24</t>
  </si>
  <si>
    <t>生活介護２５・欠１・未計画２・開減１・医減</t>
  </si>
  <si>
    <t>生活介護２５・地公・欠１・開減１・医減</t>
  </si>
  <si>
    <t>生活介護２５・地公・欠１・未計画１・開減１・医減</t>
  </si>
  <si>
    <t>BM25</t>
  </si>
  <si>
    <t>生活介護２５・地公・欠１・未計画２・開減１・医減</t>
  </si>
  <si>
    <t>BM26</t>
  </si>
  <si>
    <t>生活介護２５・欠２・開減１・医減</t>
  </si>
  <si>
    <t>BM27</t>
  </si>
  <si>
    <t>生活介護２５・欠２・未計画１・開減１・医減</t>
  </si>
  <si>
    <t>BM28</t>
  </si>
  <si>
    <t>生活介護２５・欠２・未計画２・開減１・医減</t>
  </si>
  <si>
    <t>BM29</t>
  </si>
  <si>
    <t>生活介護２５・地公・欠２・開減１・医減</t>
  </si>
  <si>
    <t>BM30</t>
  </si>
  <si>
    <t>生活介護２５・地公・欠２・未計画１・開減１・医減</t>
  </si>
  <si>
    <t>BM31</t>
  </si>
  <si>
    <t>生活介護２５・地公・欠２・未計画２・開減１・医減</t>
  </si>
  <si>
    <t>生活介護２５・欠１・開減２・医減</t>
  </si>
  <si>
    <t>生活介護２５・欠１・未計画１・開減２・医減</t>
  </si>
  <si>
    <t>BM32</t>
  </si>
  <si>
    <t>生活介護２５・欠１・未計画２・開減２・医減</t>
  </si>
  <si>
    <t>生活介護２５・地公・欠１・開減２・医減</t>
  </si>
  <si>
    <t>生活介護２５・地公・欠１・未計画１・開減２・医減</t>
  </si>
  <si>
    <t>BM33</t>
  </si>
  <si>
    <t>生活介護２５・地公・欠１・未計画２・開減２・医減</t>
  </si>
  <si>
    <t>BM34</t>
  </si>
  <si>
    <t>生活介護２５・欠２・開減２・医減</t>
  </si>
  <si>
    <t>BM35</t>
  </si>
  <si>
    <t>生活介護２５・欠２・未計画１・開減２・医減</t>
  </si>
  <si>
    <t>BM36</t>
  </si>
  <si>
    <t>生活介護２５・欠２・未計画２・開減２・医減</t>
  </si>
  <si>
    <t>BM37</t>
  </si>
  <si>
    <t>生活介護２５・地公・欠２・開減２・医減</t>
  </si>
  <si>
    <t>BM38</t>
  </si>
  <si>
    <t>生活介護２５・地公・欠２・未計画１・開減２・医減</t>
  </si>
  <si>
    <t>BM39</t>
  </si>
  <si>
    <t>生活介護２５・地公・欠２・未計画２・開減２・医減</t>
  </si>
  <si>
    <t>BM40</t>
  </si>
  <si>
    <t>生活介護２５・欠１・短時間・医減</t>
  </si>
  <si>
    <t>BM41</t>
  </si>
  <si>
    <t>生活介護２５・欠１・未計画１・短時間・医減</t>
  </si>
  <si>
    <t>BM42</t>
  </si>
  <si>
    <t>生活介護２５・欠１・未計画２・短時間・医減</t>
  </si>
  <si>
    <t>BM43</t>
  </si>
  <si>
    <t>生活介護２５・地公・欠１・短時間・医減</t>
  </si>
  <si>
    <t>BM44</t>
  </si>
  <si>
    <t>生活介護２５・地公・欠１・未計画１・短時間・医減</t>
  </si>
  <si>
    <t>BM45</t>
  </si>
  <si>
    <t>生活介護２５・地公・欠１・未計画２・短時間・医減</t>
  </si>
  <si>
    <t>BM46</t>
  </si>
  <si>
    <t>生活介護２５・欠２・短時間・医減</t>
  </si>
  <si>
    <t>BM47</t>
  </si>
  <si>
    <t>生活介護２５・欠２・未計画１・短時間・医減</t>
  </si>
  <si>
    <t>BM48</t>
  </si>
  <si>
    <t>生活介護２５・欠２・未計画２・短時間・医減</t>
  </si>
  <si>
    <t>BM49</t>
  </si>
  <si>
    <t>生活介護２５・地公・欠２・短時間・医減</t>
  </si>
  <si>
    <t>BM50</t>
  </si>
  <si>
    <t>生活介護２５・地公・欠２・未計画１・短時間・医減</t>
  </si>
  <si>
    <t>BM51</t>
  </si>
  <si>
    <t>生活介護２５・地公・欠２・未計画２・短時間・医減</t>
  </si>
  <si>
    <t>生活介護２４・欠１</t>
  </si>
  <si>
    <t>生活介護２４・欠１・未計画１</t>
  </si>
  <si>
    <t>BN48</t>
  </si>
  <si>
    <t>生活介護２４・欠１・未計画２</t>
  </si>
  <si>
    <t>生活介護２４・地公・欠１</t>
  </si>
  <si>
    <t>生活介護２４・地公・欠１・未計画１</t>
  </si>
  <si>
    <t>BN49</t>
  </si>
  <si>
    <t>生活介護２４・地公・欠１・未計画２</t>
  </si>
  <si>
    <t>BN50</t>
  </si>
  <si>
    <t>生活介護２４・欠２</t>
  </si>
  <si>
    <t>BN51</t>
  </si>
  <si>
    <t>生活介護２４・欠２・未計画１</t>
  </si>
  <si>
    <t>BN52</t>
  </si>
  <si>
    <t>生活介護２４・欠２・未計画２</t>
  </si>
  <si>
    <t>BN53</t>
  </si>
  <si>
    <t>生活介護２４・地公・欠２</t>
  </si>
  <si>
    <t>BN54</t>
  </si>
  <si>
    <t>生活介護２４・地公・欠２・未計画１</t>
  </si>
  <si>
    <t>BN55</t>
  </si>
  <si>
    <t>生活介護２４・地公・欠２・未計画２</t>
  </si>
  <si>
    <t>生活介護２４・欠１・開減１</t>
  </si>
  <si>
    <t>生活介護２４・欠１・未計画１・開減１</t>
  </si>
  <si>
    <t>BN56</t>
  </si>
  <si>
    <t>生活介護２４・欠１・未計画２・開減１</t>
  </si>
  <si>
    <t>生活介護２４・地公・欠１・開減１</t>
  </si>
  <si>
    <t>生活介護２４・地公・欠１・未計画１・開減１</t>
  </si>
  <si>
    <t>BN57</t>
  </si>
  <si>
    <t>生活介護２４・地公・欠１・未計画２・開減１</t>
  </si>
  <si>
    <t>BN58</t>
  </si>
  <si>
    <t>生活介護２４・欠２・開減１</t>
  </si>
  <si>
    <t>BN59</t>
  </si>
  <si>
    <t>生活介護２４・欠２・未計画１・開減１</t>
  </si>
  <si>
    <t>BN60</t>
  </si>
  <si>
    <t>生活介護２４・欠２・未計画２・開減１</t>
  </si>
  <si>
    <t>BN61</t>
  </si>
  <si>
    <t>生活介護２４・地公・欠２・開減１</t>
  </si>
  <si>
    <t>BN62</t>
  </si>
  <si>
    <t>生活介護２４・地公・欠２・未計画１・開減１</t>
  </si>
  <si>
    <t>BN63</t>
  </si>
  <si>
    <t>生活介護２４・地公・欠２・未計画２・開減１</t>
  </si>
  <si>
    <t>生活介護２４・欠１・開減２</t>
  </si>
  <si>
    <t>生活介護２４・欠１・未計画１・開減２</t>
  </si>
  <si>
    <t>BN64</t>
  </si>
  <si>
    <t>生活介護２４・欠１・未計画２・開減２</t>
  </si>
  <si>
    <t>生活介護２４・地公・欠１・開減２</t>
  </si>
  <si>
    <t>生活介護２４・地公・欠１・未計画１・開減２</t>
  </si>
  <si>
    <t>BN65</t>
  </si>
  <si>
    <t>生活介護２４・地公・欠１・未計画２・開減２</t>
  </si>
  <si>
    <t>BN66</t>
  </si>
  <si>
    <t>生活介護２４・欠２・開減２</t>
  </si>
  <si>
    <t>BN67</t>
  </si>
  <si>
    <t>生活介護２４・欠２・未計画１・開減２</t>
  </si>
  <si>
    <t>BN68</t>
  </si>
  <si>
    <t>生活介護２４・欠２・未計画２・開減２</t>
  </si>
  <si>
    <t>BN69</t>
  </si>
  <si>
    <t>生活介護２４・地公・欠２・開減２</t>
  </si>
  <si>
    <t>BN70</t>
  </si>
  <si>
    <t>生活介護２４・地公・欠２・未計画１・開減２</t>
  </si>
  <si>
    <t>BN71</t>
  </si>
  <si>
    <t>生活介護２４・地公・欠２・未計画２・開減２</t>
  </si>
  <si>
    <t>BN72</t>
  </si>
  <si>
    <t>生活介護２４・欠１・短時間</t>
  </si>
  <si>
    <t>BN73</t>
  </si>
  <si>
    <t>生活介護２４・欠１・未計画１・短時間</t>
  </si>
  <si>
    <t>BN74</t>
  </si>
  <si>
    <t>生活介護２４・欠１・未計画２・短時間</t>
  </si>
  <si>
    <t>BN75</t>
  </si>
  <si>
    <t>生活介護２４・地公・欠１・短時間</t>
  </si>
  <si>
    <t>BN76</t>
  </si>
  <si>
    <t>生活介護２４・地公・欠１・未計画１・短時間</t>
  </si>
  <si>
    <t>BN77</t>
  </si>
  <si>
    <t>生活介護２４・地公・欠１・未計画２・短時間</t>
  </si>
  <si>
    <t>BN78</t>
  </si>
  <si>
    <t>生活介護２４・欠２・短時間</t>
  </si>
  <si>
    <t>BN79</t>
  </si>
  <si>
    <t>生活介護２４・欠２・未計画１・短時間</t>
  </si>
  <si>
    <t>BN80</t>
  </si>
  <si>
    <t>生活介護２４・欠２・未計画２・短時間</t>
  </si>
  <si>
    <t>BN81</t>
  </si>
  <si>
    <t>生活介護２４・地公・欠２・短時間</t>
  </si>
  <si>
    <t>BN82</t>
  </si>
  <si>
    <t>生活介護２４・地公・欠２・未計画１・短時間</t>
  </si>
  <si>
    <t>BN83</t>
  </si>
  <si>
    <t>生活介護２４・地公・欠２・未計画２・短時間</t>
  </si>
  <si>
    <t>生活介護２４・欠１・医減</t>
  </si>
  <si>
    <t>生活介護２４・欠１・未計画１・医減</t>
  </si>
  <si>
    <t>BN84</t>
  </si>
  <si>
    <t>生活介護２４・欠１・未計画２・医減</t>
  </si>
  <si>
    <t>生活介護２４・地公・欠１・医減</t>
  </si>
  <si>
    <t>生活介護２４・地公・欠１・未計画１・医減</t>
  </si>
  <si>
    <t>BN85</t>
  </si>
  <si>
    <t>生活介護２４・地公・欠１・未計画２・医減</t>
  </si>
  <si>
    <t>BN86</t>
  </si>
  <si>
    <t>生活介護２４・欠２・医減</t>
  </si>
  <si>
    <t>BN87</t>
  </si>
  <si>
    <t>生活介護２４・欠２・未計画１・医減</t>
  </si>
  <si>
    <t>BN88</t>
  </si>
  <si>
    <t>生活介護２４・欠２・未計画２・医減</t>
  </si>
  <si>
    <t>BN89</t>
  </si>
  <si>
    <t>生活介護２４・地公・欠２・医減</t>
  </si>
  <si>
    <t>BN90</t>
  </si>
  <si>
    <t>生活介護２４・地公・欠２・未計画１・医減</t>
  </si>
  <si>
    <t>BN91</t>
  </si>
  <si>
    <t>生活介護２４・地公・欠２・未計画２・医減</t>
  </si>
  <si>
    <t>生活介護２４・欠１・開減１・医減</t>
  </si>
  <si>
    <t>生活介護２４・欠１・未計画１・開減１・医減</t>
  </si>
  <si>
    <t>BN92</t>
  </si>
  <si>
    <t>生活介護２４・欠１・未計画２・開減１・医減</t>
  </si>
  <si>
    <t>生活介護２４・地公・欠１・開減１・医減</t>
  </si>
  <si>
    <t>生活介護２４・地公・欠１・未計画１・開減１・医減</t>
  </si>
  <si>
    <t>BN93</t>
  </si>
  <si>
    <t>生活介護２４・地公・欠１・未計画２・開減１・医減</t>
  </si>
  <si>
    <t>BN94</t>
  </si>
  <si>
    <t>生活介護２４・欠２・開減１・医減</t>
  </si>
  <si>
    <t>BN95</t>
  </si>
  <si>
    <t>生活介護２４・欠２・未計画１・開減１・医減</t>
  </si>
  <si>
    <t>BN96</t>
  </si>
  <si>
    <t>生活介護２４・欠２・未計画２・開減１・医減</t>
  </si>
  <si>
    <t>BN97</t>
  </si>
  <si>
    <t>生活介護２４・地公・欠２・開減１・医減</t>
  </si>
  <si>
    <t>BN98</t>
  </si>
  <si>
    <t>生活介護２４・地公・欠２・未計画１・開減１・医減</t>
  </si>
  <si>
    <t>BN99</t>
  </si>
  <si>
    <t>生活介護２４・地公・欠２・未計画２・開減１・医減</t>
  </si>
  <si>
    <t>生活介護２４・欠１・開減２・医減</t>
  </si>
  <si>
    <t>生活介護２４・欠１・未計画１・開減２・医減</t>
  </si>
  <si>
    <t>BP00</t>
  </si>
  <si>
    <t>生活介護２４・欠１・未計画２・開減２・医減</t>
  </si>
  <si>
    <t>生活介護２４・地公・欠１・開減２・医減</t>
  </si>
  <si>
    <t>生活介護２４・地公・欠１・未計画１・開減２・医減</t>
  </si>
  <si>
    <t>BP01</t>
  </si>
  <si>
    <t>生活介護２４・地公・欠１・未計画２・開減２・医減</t>
  </si>
  <si>
    <t>BP02</t>
  </si>
  <si>
    <t>生活介護２４・欠２・開減２・医減</t>
  </si>
  <si>
    <t>BP03</t>
  </si>
  <si>
    <t>生活介護２４・欠２・未計画１・開減２・医減</t>
  </si>
  <si>
    <t>BP04</t>
  </si>
  <si>
    <t>生活介護２４・欠２・未計画２・開減２・医減</t>
  </si>
  <si>
    <t>BP05</t>
  </si>
  <si>
    <t>生活介護２４・地公・欠２・開減２・医減</t>
  </si>
  <si>
    <t>BP06</t>
  </si>
  <si>
    <t>生活介護２４・地公・欠２・未計画１・開減２・医減</t>
  </si>
  <si>
    <t>BP07</t>
  </si>
  <si>
    <t>生活介護２４・地公・欠２・未計画２・開減２・医減</t>
  </si>
  <si>
    <t>BP08</t>
  </si>
  <si>
    <t>生活介護２４・欠１・短時間・医減</t>
  </si>
  <si>
    <t>BP09</t>
  </si>
  <si>
    <t>生活介護２４・欠１・未計画１・短時間・医減</t>
  </si>
  <si>
    <t>BP10</t>
  </si>
  <si>
    <t>生活介護２４・欠１・未計画２・短時間・医減</t>
  </si>
  <si>
    <t>BP11</t>
  </si>
  <si>
    <t>生活介護２４・地公・欠１・短時間・医減</t>
  </si>
  <si>
    <t>BP12</t>
  </si>
  <si>
    <t>生活介護２４・地公・欠１・未計画１・短時間・医減</t>
  </si>
  <si>
    <t>BP13</t>
  </si>
  <si>
    <t>生活介護２４・地公・欠１・未計画２・短時間・医減</t>
  </si>
  <si>
    <t>BP14</t>
  </si>
  <si>
    <t>生活介護２４・欠２・短時間・医減</t>
  </si>
  <si>
    <t>BP15</t>
  </si>
  <si>
    <t>生活介護２４・欠２・未計画１・短時間・医減</t>
  </si>
  <si>
    <t>BP16</t>
  </si>
  <si>
    <t>生活介護２４・欠２・未計画２・短時間・医減</t>
  </si>
  <si>
    <t>BP17</t>
  </si>
  <si>
    <t>生活介護２４・地公・欠２・短時間・医減</t>
  </si>
  <si>
    <t>BP18</t>
  </si>
  <si>
    <t>生活介護２４・地公・欠２・未計画１・短時間・医減</t>
  </si>
  <si>
    <t>BP19</t>
  </si>
  <si>
    <t>生活介護２４・地公・欠２・未計画２・短時間・医減</t>
  </si>
  <si>
    <t>生活介護２３・欠１</t>
  </si>
  <si>
    <t>生活介護２３・欠１・未計画１</t>
  </si>
  <si>
    <t>H186</t>
    <phoneticPr fontId="1"/>
  </si>
  <si>
    <t>生活介護２３・欠１・未計画２</t>
  </si>
  <si>
    <t>生活介護２３・地公・欠１</t>
  </si>
  <si>
    <t>生活介護２３・地公・欠１・未計画１</t>
  </si>
  <si>
    <t>H187</t>
    <phoneticPr fontId="1"/>
  </si>
  <si>
    <t>生活介護２３・地公・欠１・未計画２</t>
  </si>
  <si>
    <t>H188</t>
  </si>
  <si>
    <t>生活介護２３・欠２</t>
  </si>
  <si>
    <t>H189</t>
  </si>
  <si>
    <t>生活介護２３・欠２・未計画１</t>
  </si>
  <si>
    <t>H190</t>
  </si>
  <si>
    <t>生活介護２３・欠２・未計画２</t>
  </si>
  <si>
    <t>H191</t>
  </si>
  <si>
    <t>生活介護２３・地公・欠２</t>
  </si>
  <si>
    <t>H192</t>
  </si>
  <si>
    <t>生活介護２３・地公・欠２・未計画１</t>
  </si>
  <si>
    <t>H193</t>
  </si>
  <si>
    <t>生活介護２３・地公・欠２・未計画２</t>
  </si>
  <si>
    <t>生活介護２３・欠１・開減１</t>
  </si>
  <si>
    <t>生活介護２３・欠１・未計画１・開減１</t>
  </si>
  <si>
    <t>H194</t>
    <phoneticPr fontId="1"/>
  </si>
  <si>
    <t>生活介護２３・欠１・未計画２・開減１</t>
  </si>
  <si>
    <t>生活介護２３・地公・欠１・開減１</t>
  </si>
  <si>
    <t>生活介護２３・地公・欠１・未計画１・開減１</t>
  </si>
  <si>
    <t>H195</t>
    <phoneticPr fontId="1"/>
  </si>
  <si>
    <t>生活介護２３・地公・欠１・未計画２・開減１</t>
  </si>
  <si>
    <t>H196</t>
  </si>
  <si>
    <t>生活介護２３・欠２・開減１</t>
  </si>
  <si>
    <t>H197</t>
  </si>
  <si>
    <t>生活介護２３・欠２・未計画１・開減１</t>
  </si>
  <si>
    <t>H198</t>
  </si>
  <si>
    <t>生活介護２３・欠２・未計画２・開減１</t>
  </si>
  <si>
    <t>H199</t>
  </si>
  <si>
    <t>生活介護２３・地公・欠２・開減１</t>
  </si>
  <si>
    <t>H200</t>
  </si>
  <si>
    <t>生活介護２３・地公・欠２・未計画１・開減１</t>
  </si>
  <si>
    <t>H201</t>
  </si>
  <si>
    <t>生活介護２３・地公・欠２・未計画２・開減１</t>
  </si>
  <si>
    <t>生活介護２３・欠１・開減２</t>
  </si>
  <si>
    <t>生活介護２３・欠１・未計画１・開減２</t>
  </si>
  <si>
    <t>H202</t>
    <phoneticPr fontId="1"/>
  </si>
  <si>
    <t>生活介護２３・欠１・未計画２・開減２</t>
  </si>
  <si>
    <t>生活介護２３・地公・欠１・開減２</t>
  </si>
  <si>
    <t>生活介護２３・地公・欠１・未計画１・開減２</t>
  </si>
  <si>
    <t>H203</t>
    <phoneticPr fontId="1"/>
  </si>
  <si>
    <t>生活介護２３・地公・欠１・未計画２・開減２</t>
  </si>
  <si>
    <t>H204</t>
  </si>
  <si>
    <t>生活介護２３・欠２・開減２</t>
  </si>
  <si>
    <t>H205</t>
  </si>
  <si>
    <t>生活介護２３・欠２・未計画１・開減２</t>
  </si>
  <si>
    <t>H206</t>
  </si>
  <si>
    <t>生活介護２３・欠２・未計画２・開減２</t>
  </si>
  <si>
    <t>H207</t>
  </si>
  <si>
    <t>生活介護２３・地公・欠２・開減２</t>
  </si>
  <si>
    <t>H208</t>
  </si>
  <si>
    <t>生活介護２３・地公・欠２・未計画１・開減２</t>
  </si>
  <si>
    <t>H209</t>
  </si>
  <si>
    <t>生活介護２３・地公・欠２・未計画２・開減２</t>
  </si>
  <si>
    <t>H210</t>
  </si>
  <si>
    <t>生活介護２３・欠１・短時間</t>
  </si>
  <si>
    <t>H211</t>
  </si>
  <si>
    <t>生活介護２３・欠１・未計画１・短時間</t>
  </si>
  <si>
    <t>H212</t>
  </si>
  <si>
    <t>生活介護２３・欠１・未計画２・短時間</t>
  </si>
  <si>
    <t>H213</t>
  </si>
  <si>
    <t>生活介護２３・地公・欠１・短時間</t>
  </si>
  <si>
    <t>H214</t>
  </si>
  <si>
    <t>生活介護２３・地公・欠１・未計画１・短時間</t>
  </si>
  <si>
    <t>H215</t>
  </si>
  <si>
    <t>生活介護２３・地公・欠１・未計画２・短時間</t>
  </si>
  <si>
    <t>H216</t>
  </si>
  <si>
    <t>生活介護２３・欠２・短時間</t>
  </si>
  <si>
    <t>H217</t>
  </si>
  <si>
    <t>生活介護２３・欠２・未計画１・短時間</t>
  </si>
  <si>
    <t>H218</t>
  </si>
  <si>
    <t>生活介護２３・欠２・未計画２・短時間</t>
  </si>
  <si>
    <t>H219</t>
  </si>
  <si>
    <t>生活介護２３・地公・欠２・短時間</t>
  </si>
  <si>
    <t>H220</t>
  </si>
  <si>
    <t>生活介護２３・地公・欠２・未計画１・短時間</t>
  </si>
  <si>
    <t>H221</t>
  </si>
  <si>
    <t>生活介護２３・地公・欠２・未計画２・短時間</t>
  </si>
  <si>
    <t>生活介護２３・欠１・医減</t>
  </si>
  <si>
    <t>生活介護２３・欠１・未計画１・医減</t>
  </si>
  <si>
    <t>H222</t>
    <phoneticPr fontId="1"/>
  </si>
  <si>
    <t>生活介護２３・欠１・未計画２・医減</t>
  </si>
  <si>
    <t>生活介護２３・地公・欠１・医減</t>
  </si>
  <si>
    <t>生活介護２３・地公・欠１・未計画１・医減</t>
  </si>
  <si>
    <t>H223</t>
    <phoneticPr fontId="1"/>
  </si>
  <si>
    <t>生活介護２３・地公・欠１・未計画２・医減</t>
  </si>
  <si>
    <t>H224</t>
  </si>
  <si>
    <t>生活介護２３・欠２・医減</t>
  </si>
  <si>
    <t>H225</t>
  </si>
  <si>
    <t>生活介護２３・欠２・未計画１・医減</t>
  </si>
  <si>
    <t>H226</t>
  </si>
  <si>
    <t>生活介護２３・欠２・未計画２・医減</t>
  </si>
  <si>
    <t>H227</t>
  </si>
  <si>
    <t>生活介護２３・地公・欠２・医減</t>
  </si>
  <si>
    <t>H228</t>
  </si>
  <si>
    <t>生活介護２３・地公・欠２・未計画１・医減</t>
  </si>
  <si>
    <t>H229</t>
  </si>
  <si>
    <t>生活介護２３・地公・欠２・未計画２・医減</t>
  </si>
  <si>
    <t>生活介護２３・欠１・開減１・医減</t>
  </si>
  <si>
    <t>生活介護２３・欠１・未計画１・開減１・医減</t>
  </si>
  <si>
    <t>H230</t>
    <phoneticPr fontId="1"/>
  </si>
  <si>
    <t>生活介護２３・欠１・未計画２・開減１・医減</t>
  </si>
  <si>
    <t>生活介護２３・地公・欠１・開減１・医減</t>
  </si>
  <si>
    <t>生活介護２３・地公・欠１・未計画１・開減１・医減</t>
  </si>
  <si>
    <t>H231</t>
    <phoneticPr fontId="1"/>
  </si>
  <si>
    <t>生活介護２３・地公・欠１・未計画２・開減１・医減</t>
  </si>
  <si>
    <t>H232</t>
  </si>
  <si>
    <t>生活介護２３・欠２・開減１・医減</t>
  </si>
  <si>
    <t>H233</t>
  </si>
  <si>
    <t>生活介護２３・欠２・未計画１・開減１・医減</t>
  </si>
  <si>
    <t>H234</t>
  </si>
  <si>
    <t>生活介護２３・欠２・未計画２・開減１・医減</t>
  </si>
  <si>
    <t>H235</t>
  </si>
  <si>
    <t>生活介護２３・地公・欠２・開減１・医減</t>
  </si>
  <si>
    <t>H236</t>
  </si>
  <si>
    <t>生活介護２３・地公・欠２・未計画１・開減１・医減</t>
  </si>
  <si>
    <t>H237</t>
  </si>
  <si>
    <t>生活介護２３・地公・欠２・未計画２・開減１・医減</t>
  </si>
  <si>
    <t>生活介護２３・欠１・開減２・医減</t>
  </si>
  <si>
    <t>生活介護２３・欠１・未計画１・開減２・医減</t>
  </si>
  <si>
    <t>H238</t>
    <phoneticPr fontId="1"/>
  </si>
  <si>
    <t>生活介護２３・欠１・未計画２・開減２・医減</t>
  </si>
  <si>
    <t>生活介護２３・地公・欠１・開減２・医減</t>
  </si>
  <si>
    <t>生活介護２３・地公・欠１・未計画１・開減２・医減</t>
  </si>
  <si>
    <t>H239</t>
    <phoneticPr fontId="1"/>
  </si>
  <si>
    <t>生活介護２３・地公・欠１・未計画２・開減２・医減</t>
  </si>
  <si>
    <t>H240</t>
  </si>
  <si>
    <t>生活介護２３・欠２・開減２・医減</t>
  </si>
  <si>
    <t>H241</t>
  </si>
  <si>
    <t>生活介護２３・欠２・未計画１・開減２・医減</t>
  </si>
  <si>
    <t>H242</t>
  </si>
  <si>
    <t>生活介護２３・欠２・未計画２・開減２・医減</t>
  </si>
  <si>
    <t>H243</t>
  </si>
  <si>
    <t>生活介護２３・地公・欠２・開減２・医減</t>
  </si>
  <si>
    <t>H244</t>
  </si>
  <si>
    <t>生活介護２３・地公・欠２・未計画１・開減２・医減</t>
  </si>
  <si>
    <t>H245</t>
  </si>
  <si>
    <t>生活介護２３・地公・欠２・未計画２・開減２・医減</t>
  </si>
  <si>
    <t>H246</t>
  </si>
  <si>
    <t>生活介護２３・欠１・短時間・医減</t>
  </si>
  <si>
    <t>H247</t>
  </si>
  <si>
    <t>生活介護２３・欠１・未計画１・短時間・医減</t>
  </si>
  <si>
    <t>H248</t>
  </si>
  <si>
    <t>生活介護２３・欠１・未計画２・短時間・医減</t>
  </si>
  <si>
    <t>H249</t>
  </si>
  <si>
    <t>生活介護２３・地公・欠１・短時間・医減</t>
  </si>
  <si>
    <t>H250</t>
  </si>
  <si>
    <t>生活介護２３・地公・欠１・未計画１・短時間・医減</t>
  </si>
  <si>
    <t>H251</t>
  </si>
  <si>
    <t>生活介護２３・地公・欠１・未計画２・短時間・医減</t>
  </si>
  <si>
    <t>H252</t>
  </si>
  <si>
    <t>生活介護２３・欠２・短時間・医減</t>
  </si>
  <si>
    <t>H253</t>
  </si>
  <si>
    <t>生活介護２３・欠２・未計画１・短時間・医減</t>
  </si>
  <si>
    <t>H254</t>
  </si>
  <si>
    <t>生活介護２３・欠２・未計画２・短時間・医減</t>
  </si>
  <si>
    <t>H255</t>
  </si>
  <si>
    <t>生活介護２３・地公・欠２・短時間・医減</t>
  </si>
  <si>
    <t>H256</t>
  </si>
  <si>
    <t>生活介護２３・地公・欠２・未計画１・短時間・医減</t>
  </si>
  <si>
    <t>H257</t>
  </si>
  <si>
    <t>生活介護２３・地公・欠２・未計画２・短時間・医減</t>
  </si>
  <si>
    <t>生活介護２２・欠１</t>
  </si>
  <si>
    <t>生活介護２２・欠１・未計画１</t>
  </si>
  <si>
    <t>BR84</t>
  </si>
  <si>
    <t>生活介護２２・欠１・未計画２</t>
  </si>
  <si>
    <t>生活介護２２・地公・欠１</t>
  </si>
  <si>
    <t>生活介護２２・地公・欠１・未計画１</t>
  </si>
  <si>
    <t>BR85</t>
  </si>
  <si>
    <t>生活介護２２・地公・欠１・未計画２</t>
  </si>
  <si>
    <t>BR86</t>
  </si>
  <si>
    <t>生活介護２２・欠２</t>
  </si>
  <si>
    <t>BR87</t>
  </si>
  <si>
    <t>生活介護２２・欠２・未計画１</t>
  </si>
  <si>
    <t>BR88</t>
  </si>
  <si>
    <t>生活介護２２・欠２・未計画２</t>
  </si>
  <si>
    <t>BR89</t>
  </si>
  <si>
    <t>生活介護２２・地公・欠２</t>
  </si>
  <si>
    <t>BR90</t>
  </si>
  <si>
    <t>生活介護２２・地公・欠２・未計画１</t>
  </si>
  <si>
    <t>BR91</t>
  </si>
  <si>
    <t>生活介護２２・地公・欠２・未計画２</t>
  </si>
  <si>
    <t>生活介護２２・欠１・開減１</t>
  </si>
  <si>
    <t>生活介護２２・欠１・未計画１・開減１</t>
  </si>
  <si>
    <t>BR92</t>
  </si>
  <si>
    <t>生活介護２２・欠１・未計画２・開減１</t>
  </si>
  <si>
    <t>生活介護２２・地公・欠１・開減１</t>
  </si>
  <si>
    <t>生活介護２２・地公・欠１・未計画１・開減１</t>
  </si>
  <si>
    <t>BR93</t>
  </si>
  <si>
    <t>生活介護２２・地公・欠１・未計画２・開減１</t>
  </si>
  <si>
    <t>BR94</t>
  </si>
  <si>
    <t>生活介護２２・欠２・開減１</t>
  </si>
  <si>
    <t>BR95</t>
  </si>
  <si>
    <t>生活介護２２・欠２・未計画１・開減１</t>
  </si>
  <si>
    <t>BR96</t>
  </si>
  <si>
    <t>生活介護２２・欠２・未計画２・開減１</t>
  </si>
  <si>
    <t>BR97</t>
  </si>
  <si>
    <t>生活介護２２・地公・欠２・開減１</t>
  </si>
  <si>
    <t>BR98</t>
  </si>
  <si>
    <t>生活介護２２・地公・欠２・未計画１・開減１</t>
  </si>
  <si>
    <t>BR99</t>
  </si>
  <si>
    <t>生活介護２２・地公・欠２・未計画２・開減１</t>
  </si>
  <si>
    <t>生活介護２２・欠１・開減２</t>
  </si>
  <si>
    <t>生活介護２２・欠１・未計画１・開減２</t>
  </si>
  <si>
    <t>BS00</t>
  </si>
  <si>
    <t>生活介護２２・欠１・未計画２・開減２</t>
  </si>
  <si>
    <t>生活介護２２・地公・欠１・開減２</t>
  </si>
  <si>
    <t>生活介護２２・地公・欠１・未計画１・開減２</t>
  </si>
  <si>
    <t>BS01</t>
  </si>
  <si>
    <t>生活介護２２・地公・欠１・未計画２・開減２</t>
  </si>
  <si>
    <t>BS02</t>
  </si>
  <si>
    <t>生活介護２２・欠２・開減２</t>
  </si>
  <si>
    <t>BS03</t>
  </si>
  <si>
    <t>生活介護２２・欠２・未計画１・開減２</t>
  </si>
  <si>
    <t>BS04</t>
  </si>
  <si>
    <t>生活介護２２・欠２・未計画２・開減２</t>
  </si>
  <si>
    <t>BS05</t>
  </si>
  <si>
    <t>生活介護２２・地公・欠２・開減２</t>
  </si>
  <si>
    <t>BS06</t>
  </si>
  <si>
    <t>生活介護２２・地公・欠２・未計画１・開減２</t>
  </si>
  <si>
    <t>BS07</t>
  </si>
  <si>
    <t>生活介護２２・地公・欠２・未計画２・開減２</t>
  </si>
  <si>
    <t>BS08</t>
  </si>
  <si>
    <t>生活介護２２・欠１・短時間</t>
  </si>
  <si>
    <t>BS09</t>
  </si>
  <si>
    <t>生活介護２２・欠１・未計画１・短時間</t>
  </si>
  <si>
    <t>BS10</t>
  </si>
  <si>
    <t>生活介護２２・欠１・未計画２・短時間</t>
  </si>
  <si>
    <t>BS11</t>
  </si>
  <si>
    <t>生活介護２２・地公・欠１・短時間</t>
  </si>
  <si>
    <t>BS12</t>
  </si>
  <si>
    <t>生活介護２２・地公・欠１・未計画１・短時間</t>
  </si>
  <si>
    <t>BS13</t>
  </si>
  <si>
    <t>生活介護２２・地公・欠１・未計画２・短時間</t>
  </si>
  <si>
    <t>BS14</t>
  </si>
  <si>
    <t>生活介護２２・欠２・短時間</t>
  </si>
  <si>
    <t>BS15</t>
  </si>
  <si>
    <t>生活介護２２・欠２・未計画１・短時間</t>
  </si>
  <si>
    <t>BS16</t>
  </si>
  <si>
    <t>生活介護２２・欠２・未計画２・短時間</t>
  </si>
  <si>
    <t>BS17</t>
  </si>
  <si>
    <t>生活介護２２・地公・欠２・短時間</t>
  </si>
  <si>
    <t>BS18</t>
  </si>
  <si>
    <t>生活介護２２・地公・欠２・未計画１・短時間</t>
  </si>
  <si>
    <t>BS19</t>
  </si>
  <si>
    <t>生活介護２２・地公・欠２・未計画２・短時間</t>
  </si>
  <si>
    <t>生活介護２２・欠１・医減</t>
  </si>
  <si>
    <t>生活介護２２・欠１・未計画１・医減</t>
  </si>
  <si>
    <t>BS20</t>
  </si>
  <si>
    <t>生活介護２２・欠１・未計画２・医減</t>
  </si>
  <si>
    <t>生活介護２２・地公・欠１・医減</t>
  </si>
  <si>
    <t>生活介護２２・地公・欠１・未計画１・医減</t>
  </si>
  <si>
    <t>BS21</t>
  </si>
  <si>
    <t>生活介護２２・地公・欠１・未計画２・医減</t>
  </si>
  <si>
    <t>BS22</t>
  </si>
  <si>
    <t>生活介護２２・欠２・医減</t>
  </si>
  <si>
    <t>BS23</t>
  </si>
  <si>
    <t>生活介護２２・欠２・未計画１・医減</t>
  </si>
  <si>
    <t>BS24</t>
  </si>
  <si>
    <t>生活介護２２・欠２・未計画２・医減</t>
  </si>
  <si>
    <t>BS25</t>
  </si>
  <si>
    <t>生活介護２２・地公・欠２・医減</t>
  </si>
  <si>
    <t>BS26</t>
  </si>
  <si>
    <t>生活介護２２・地公・欠２・未計画１・医減</t>
  </si>
  <si>
    <t>BS27</t>
  </si>
  <si>
    <t>生活介護２２・地公・欠２・未計画２・医減</t>
  </si>
  <si>
    <t>生活介護２２・欠１・開減１・医減</t>
  </si>
  <si>
    <t>生活介護２２・欠１・未計画１・開減１・医減</t>
  </si>
  <si>
    <t>BS28</t>
  </si>
  <si>
    <t>生活介護２２・欠１・未計画２・開減１・医減</t>
  </si>
  <si>
    <t>生活介護２２・地公・欠１・開減１・医減</t>
  </si>
  <si>
    <t>生活介護２２・地公・欠１・未計画１・開減１・医減</t>
  </si>
  <si>
    <t>BS29</t>
  </si>
  <si>
    <t>生活介護２２・地公・欠１・未計画２・開減１・医減</t>
  </si>
  <si>
    <t>BS30</t>
  </si>
  <si>
    <t>生活介護２２・欠２・開減１・医減</t>
  </si>
  <si>
    <t>BS31</t>
  </si>
  <si>
    <t>生活介護２２・欠２・未計画１・開減１・医減</t>
  </si>
  <si>
    <t>BS32</t>
  </si>
  <si>
    <t>生活介護２２・欠２・未計画２・開減１・医減</t>
  </si>
  <si>
    <t>BS33</t>
  </si>
  <si>
    <t>生活介護２２・地公・欠２・開減１・医減</t>
  </si>
  <si>
    <t>BS34</t>
  </si>
  <si>
    <t>生活介護２２・地公・欠２・未計画１・開減１・医減</t>
  </si>
  <si>
    <t>BS35</t>
  </si>
  <si>
    <t>生活介護２２・地公・欠２・未計画２・開減１・医減</t>
  </si>
  <si>
    <t>生活介護２２・欠１・開減２・医減</t>
  </si>
  <si>
    <t>生活介護２２・欠１・未計画１・開減２・医減</t>
  </si>
  <si>
    <t>BS36</t>
  </si>
  <si>
    <t>生活介護２２・欠１・未計画２・開減２・医減</t>
  </si>
  <si>
    <t>生活介護２２・地公・欠１・開減２・医減</t>
  </si>
  <si>
    <t>生活介護２２・地公・欠１・未計画１・開減２・医減</t>
  </si>
  <si>
    <t>BS37</t>
  </si>
  <si>
    <t>生活介護２２・地公・欠１・未計画２・開減２・医減</t>
  </si>
  <si>
    <t>BS38</t>
  </si>
  <si>
    <t>生活介護２２・欠２・開減２・医減</t>
  </si>
  <si>
    <t>BS39</t>
  </si>
  <si>
    <t>生活介護２２・欠２・未計画１・開減２・医減</t>
  </si>
  <si>
    <t>BS40</t>
  </si>
  <si>
    <t>生活介護２２・欠２・未計画２・開減２・医減</t>
  </si>
  <si>
    <t>BS41</t>
  </si>
  <si>
    <t>生活介護２２・地公・欠２・開減２・医減</t>
  </si>
  <si>
    <t>BS42</t>
  </si>
  <si>
    <t>生活介護２２・地公・欠２・未計画１・開減２・医減</t>
  </si>
  <si>
    <t>BS43</t>
  </si>
  <si>
    <t>生活介護２２・地公・欠２・未計画２・開減２・医減</t>
  </si>
  <si>
    <t>BS44</t>
  </si>
  <si>
    <t>生活介護２２・欠１・短時間・医減</t>
  </si>
  <si>
    <t>BS45</t>
  </si>
  <si>
    <t>生活介護２２・欠１・未計画１・短時間・医減</t>
  </si>
  <si>
    <t>BS46</t>
  </si>
  <si>
    <t>生活介護２２・欠１・未計画２・短時間・医減</t>
  </si>
  <si>
    <t>BS47</t>
  </si>
  <si>
    <t>生活介護２２・地公・欠１・短時間・医減</t>
  </si>
  <si>
    <t>BS48</t>
  </si>
  <si>
    <t>生活介護２２・地公・欠１・未計画１・短時間・医減</t>
  </si>
  <si>
    <t>BS49</t>
  </si>
  <si>
    <t>生活介護２２・地公・欠１・未計画２・短時間・医減</t>
  </si>
  <si>
    <t>BS50</t>
  </si>
  <si>
    <t>生活介護２２・欠２・短時間・医減</t>
  </si>
  <si>
    <t>BS51</t>
  </si>
  <si>
    <t>生活介護２２・欠２・未計画１・短時間・医減</t>
  </si>
  <si>
    <t>BS52</t>
  </si>
  <si>
    <t>生活介護２２・欠２・未計画２・短時間・医減</t>
  </si>
  <si>
    <t>BS53</t>
  </si>
  <si>
    <t>生活介護２２・地公・欠２・短時間・医減</t>
  </si>
  <si>
    <t>BS54</t>
  </si>
  <si>
    <t>生活介護２２・地公・欠２・未計画１・短時間・医減</t>
  </si>
  <si>
    <t>BS55</t>
  </si>
  <si>
    <t>生活介護２２・地公・欠２・未計画２・短時間・医減</t>
  </si>
  <si>
    <t>生活介護３６・欠１</t>
  </si>
  <si>
    <t>（3）定員４１人以上６０人以下</t>
    <phoneticPr fontId="1"/>
  </si>
  <si>
    <t>生活介護３６・欠１・未計画１</t>
  </si>
  <si>
    <t>BT52</t>
  </si>
  <si>
    <t>生活介護３６・欠１・未計画２</t>
  </si>
  <si>
    <t>生活介護３６・地公・欠１</t>
  </si>
  <si>
    <t>生活介護３６・地公・欠１・未計画１</t>
  </si>
  <si>
    <t>BT53</t>
  </si>
  <si>
    <t>生活介護３６・地公・欠１・未計画２</t>
  </si>
  <si>
    <t>BT54</t>
  </si>
  <si>
    <t>生活介護３６・欠２</t>
  </si>
  <si>
    <t>BT55</t>
  </si>
  <si>
    <t>生活介護３６・欠２・未計画１</t>
  </si>
  <si>
    <t>BT56</t>
  </si>
  <si>
    <t>生活介護３６・欠２・未計画２</t>
  </si>
  <si>
    <t>BT57</t>
  </si>
  <si>
    <t>生活介護３６・地公・欠２</t>
  </si>
  <si>
    <t>BT58</t>
  </si>
  <si>
    <t>生活介護３６・地公・欠２・未計画１</t>
  </si>
  <si>
    <t>BT59</t>
  </si>
  <si>
    <t>生活介護３６・地公・欠２・未計画２</t>
  </si>
  <si>
    <t>生活介護３６・欠１・開減１</t>
  </si>
  <si>
    <t>生活介護３６・欠１・未計画１・開減１</t>
  </si>
  <si>
    <t>BT60</t>
  </si>
  <si>
    <t>生活介護３６・欠１・未計画２・開減１</t>
  </si>
  <si>
    <t>生活介護３６・地公・欠１・開減１</t>
  </si>
  <si>
    <t>生活介護３６・地公・欠１・未計画１・開減１</t>
  </si>
  <si>
    <t>BT61</t>
  </si>
  <si>
    <t>生活介護３６・地公・欠１・未計画２・開減１</t>
  </si>
  <si>
    <t>BT62</t>
  </si>
  <si>
    <t>生活介護３６・欠２・開減１</t>
  </si>
  <si>
    <t>BT63</t>
  </si>
  <si>
    <t>生活介護３６・欠２・未計画１・開減１</t>
  </si>
  <si>
    <t>BT64</t>
  </si>
  <si>
    <t>生活介護３６・欠２・未計画２・開減１</t>
  </si>
  <si>
    <t>BT65</t>
  </si>
  <si>
    <t>生活介護３６・地公・欠２・開減１</t>
  </si>
  <si>
    <t>BT66</t>
  </si>
  <si>
    <t>生活介護３６・地公・欠２・未計画１・開減１</t>
  </si>
  <si>
    <t>BT67</t>
  </si>
  <si>
    <t>生活介護３６・地公・欠２・未計画２・開減１</t>
  </si>
  <si>
    <t>生活介護３６・欠１・開減２</t>
  </si>
  <si>
    <t>生活介護３６・欠１・未計画１・開減２</t>
  </si>
  <si>
    <t>BT68</t>
  </si>
  <si>
    <t>生活介護３６・欠１・未計画２・開減２</t>
  </si>
  <si>
    <t>生活介護３６・地公・欠１・開減２</t>
  </si>
  <si>
    <t>生活介護３６・地公・欠１・未計画１・開減２</t>
  </si>
  <si>
    <t>BT69</t>
  </si>
  <si>
    <t>生活介護３６・地公・欠１・未計画２・開減２</t>
  </si>
  <si>
    <t>BT70</t>
  </si>
  <si>
    <t>生活介護３６・欠２・開減２</t>
  </si>
  <si>
    <t>BT71</t>
  </si>
  <si>
    <t>生活介護３６・欠２・未計画１・開減２</t>
  </si>
  <si>
    <t>BT72</t>
  </si>
  <si>
    <t>生活介護３６・欠２・未計画２・開減２</t>
  </si>
  <si>
    <t>BT73</t>
  </si>
  <si>
    <t>生活介護３６・地公・欠２・開減２</t>
  </si>
  <si>
    <t>BT74</t>
  </si>
  <si>
    <t>生活介護３６・地公・欠２・未計画１・開減２</t>
  </si>
  <si>
    <t>BT75</t>
  </si>
  <si>
    <t>生活介護３６・地公・欠２・未計画２・開減２</t>
  </si>
  <si>
    <t>BT76</t>
  </si>
  <si>
    <t>生活介護３６・欠１・短時間</t>
  </si>
  <si>
    <t>BT77</t>
  </si>
  <si>
    <t>生活介護３６・欠１・未計画１・短時間</t>
  </si>
  <si>
    <t>BT78</t>
  </si>
  <si>
    <t>生活介護３６・欠１・未計画２・短時間</t>
  </si>
  <si>
    <t>BT79</t>
  </si>
  <si>
    <t>生活介護３６・地公・欠１・短時間</t>
  </si>
  <si>
    <t>BT80</t>
  </si>
  <si>
    <t>生活介護３６・地公・欠１・未計画１・短時間</t>
  </si>
  <si>
    <t>BT81</t>
  </si>
  <si>
    <t>生活介護３６・地公・欠１・未計画２・短時間</t>
  </si>
  <si>
    <t>BT82</t>
  </si>
  <si>
    <t>生活介護３６・欠２・短時間</t>
  </si>
  <si>
    <t>BT83</t>
  </si>
  <si>
    <t>生活介護３６・欠２・未計画１・短時間</t>
  </si>
  <si>
    <t>BT84</t>
  </si>
  <si>
    <t>生活介護３６・欠２・未計画２・短時間</t>
  </si>
  <si>
    <t>BT85</t>
  </si>
  <si>
    <t>生活介護３６・地公・欠２・短時間</t>
  </si>
  <si>
    <t>BT86</t>
  </si>
  <si>
    <t>生活介護３６・地公・欠２・未計画１・短時間</t>
  </si>
  <si>
    <t>BT87</t>
  </si>
  <si>
    <t>生活介護３６・地公・欠２・未計画２・短時間</t>
  </si>
  <si>
    <t>生活介護３６・欠１・医減</t>
  </si>
  <si>
    <t>生活介護３６・欠１・未計画１・医減</t>
  </si>
  <si>
    <t>BT88</t>
  </si>
  <si>
    <t>生活介護３６・欠１・未計画２・医減</t>
  </si>
  <si>
    <t>生活介護３６・地公・欠１・医減</t>
  </si>
  <si>
    <t>生活介護３６・地公・欠１・未計画１・医減</t>
  </si>
  <si>
    <t>BT89</t>
  </si>
  <si>
    <t>生活介護３６・地公・欠１・未計画２・医減</t>
  </si>
  <si>
    <t>BT90</t>
  </si>
  <si>
    <t>生活介護３６・欠２・医減</t>
  </si>
  <si>
    <t>BT91</t>
  </si>
  <si>
    <t>生活介護３６・欠２・未計画１・医減</t>
  </si>
  <si>
    <t>BT92</t>
  </si>
  <si>
    <t>生活介護３６・欠２・未計画２・医減</t>
  </si>
  <si>
    <t>BT93</t>
  </si>
  <si>
    <t>生活介護３６・地公・欠２・医減</t>
  </si>
  <si>
    <t>BT94</t>
  </si>
  <si>
    <t>生活介護３６・地公・欠２・未計画１・医減</t>
  </si>
  <si>
    <t>BT95</t>
  </si>
  <si>
    <t>生活介護３６・地公・欠２・未計画２・医減</t>
  </si>
  <si>
    <t>生活介護３６・欠１・開減１・医減</t>
  </si>
  <si>
    <t>生活介護３６・欠１・未計画１・開減１・医減</t>
  </si>
  <si>
    <t>BT96</t>
  </si>
  <si>
    <t>生活介護３６・欠１・未計画２・開減１・医減</t>
  </si>
  <si>
    <t>生活介護３６・地公・欠１・開減１・医減</t>
  </si>
  <si>
    <t>生活介護３６・地公・欠１・未計画１・開減１・医減</t>
  </si>
  <si>
    <t>BT97</t>
  </si>
  <si>
    <t>生活介護３６・地公・欠１・未計画２・開減１・医減</t>
  </si>
  <si>
    <t>BT98</t>
  </si>
  <si>
    <t>生活介護３６・欠２・開減１・医減</t>
  </si>
  <si>
    <t>BT99</t>
  </si>
  <si>
    <t>生活介護３６・欠２・未計画１・開減１・医減</t>
  </si>
  <si>
    <t>BU00</t>
  </si>
  <si>
    <t>生活介護３６・欠２・未計画２・開減１・医減</t>
  </si>
  <si>
    <t>BU01</t>
  </si>
  <si>
    <t>生活介護３６・地公・欠２・開減１・医減</t>
  </si>
  <si>
    <t>BU02</t>
  </si>
  <si>
    <t>生活介護３６・地公・欠２・未計画１・開減１・医減</t>
  </si>
  <si>
    <t>BU03</t>
  </si>
  <si>
    <t>生活介護３６・地公・欠２・未計画２・開減１・医減</t>
  </si>
  <si>
    <t>生活介護３６・欠１・開減２・医減</t>
  </si>
  <si>
    <t>生活介護３６・欠１・未計画１・開減２・医減</t>
  </si>
  <si>
    <t>BU04</t>
  </si>
  <si>
    <t>生活介護３６・欠１・未計画２・開減２・医減</t>
  </si>
  <si>
    <t>生活介護３６・地公・欠１・開減２・医減</t>
  </si>
  <si>
    <t>生活介護３６・地公・欠１・未計画１・開減２・医減</t>
  </si>
  <si>
    <t>BU05</t>
  </si>
  <si>
    <t>生活介護３６・地公・欠１・未計画２・開減２・医減</t>
  </si>
  <si>
    <t>BU06</t>
  </si>
  <si>
    <t>生活介護３６・欠２・開減２・医減</t>
  </si>
  <si>
    <t>BU07</t>
  </si>
  <si>
    <t>生活介護３６・欠２・未計画１・開減２・医減</t>
  </si>
  <si>
    <t>BU08</t>
  </si>
  <si>
    <t>生活介護３６・欠２・未計画２・開減２・医減</t>
  </si>
  <si>
    <t>BU09</t>
  </si>
  <si>
    <t>生活介護３６・地公・欠２・開減２・医減</t>
  </si>
  <si>
    <t>BU10</t>
  </si>
  <si>
    <t>生活介護３６・地公・欠２・未計画１・開減２・医減</t>
  </si>
  <si>
    <t>BU11</t>
  </si>
  <si>
    <t>生活介護３６・地公・欠２・未計画２・開減２・医減</t>
  </si>
  <si>
    <t>BU12</t>
  </si>
  <si>
    <t>生活介護３６・欠１・短時間・医減</t>
  </si>
  <si>
    <t>BU13</t>
  </si>
  <si>
    <t>生活介護３６・欠１・未計画１・短時間・医減</t>
  </si>
  <si>
    <t>BU14</t>
  </si>
  <si>
    <t>生活介護３６・欠１・未計画２・短時間・医減</t>
  </si>
  <si>
    <t>BU15</t>
  </si>
  <si>
    <t>生活介護３６・地公・欠１・短時間・医減</t>
  </si>
  <si>
    <t>BU16</t>
  </si>
  <si>
    <t>生活介護３６・地公・欠１・未計画１・短時間・医減</t>
  </si>
  <si>
    <t>BU17</t>
  </si>
  <si>
    <t>生活介護３６・地公・欠１・未計画２・短時間・医減</t>
  </si>
  <si>
    <t>BU18</t>
  </si>
  <si>
    <t>生活介護３６・欠２・短時間・医減</t>
  </si>
  <si>
    <t>BU19</t>
  </si>
  <si>
    <t>生活介護３６・欠２・未計画１・短時間・医減</t>
  </si>
  <si>
    <t>BU20</t>
  </si>
  <si>
    <t>生活介護３６・欠２・未計画２・短時間・医減</t>
  </si>
  <si>
    <t>BU21</t>
  </si>
  <si>
    <t>生活介護３６・地公・欠２・短時間・医減</t>
  </si>
  <si>
    <t>BU22</t>
  </si>
  <si>
    <t>生活介護３６・地公・欠２・未計画１・短時間・医減</t>
  </si>
  <si>
    <t>BU23</t>
  </si>
  <si>
    <t>生活介護３６・地公・欠２・未計画２・短時間・医減</t>
  </si>
  <si>
    <t>生活介護３５・欠１</t>
  </si>
  <si>
    <t>生活介護３５・欠１・未計画１</t>
  </si>
  <si>
    <t>BV20</t>
  </si>
  <si>
    <t>生活介護３５・欠１・未計画２</t>
  </si>
  <si>
    <t>生活介護３５・地公・欠１</t>
  </si>
  <si>
    <t>生活介護３５・地公・欠１・未計画１</t>
  </si>
  <si>
    <t>BV21</t>
  </si>
  <si>
    <t>生活介護３５・地公・欠１・未計画２</t>
  </si>
  <si>
    <t>BV22</t>
  </si>
  <si>
    <t>生活介護３５・欠２</t>
  </si>
  <si>
    <t>BV23</t>
  </si>
  <si>
    <t>生活介護３５・欠２・未計画１</t>
  </si>
  <si>
    <t>BV24</t>
  </si>
  <si>
    <t>生活介護３５・欠２・未計画２</t>
  </si>
  <si>
    <t>BV25</t>
  </si>
  <si>
    <t>生活介護３５・地公・欠２</t>
  </si>
  <si>
    <t>BV26</t>
  </si>
  <si>
    <t>生活介護３５・地公・欠２・未計画１</t>
  </si>
  <si>
    <t>BV27</t>
  </si>
  <si>
    <t>生活介護３５・地公・欠２・未計画２</t>
  </si>
  <si>
    <t>生活介護３５・欠１・開減１</t>
  </si>
  <si>
    <t>生活介護３５・欠１・未計画１・開減１</t>
  </si>
  <si>
    <t>BV28</t>
  </si>
  <si>
    <t>生活介護３５・欠１・未計画２・開減１</t>
  </si>
  <si>
    <t>生活介護３５・地公・欠１・開減１</t>
  </si>
  <si>
    <t>生活介護３５・地公・欠１・未計画１・開減１</t>
  </si>
  <si>
    <t>BV29</t>
  </si>
  <si>
    <t>生活介護３５・地公・欠１・未計画２・開減１</t>
  </si>
  <si>
    <t>BV30</t>
  </si>
  <si>
    <t>生活介護３５・欠２・開減１</t>
  </si>
  <si>
    <t>BV31</t>
  </si>
  <si>
    <t>生活介護３５・欠２・未計画１・開減１</t>
  </si>
  <si>
    <t>BV32</t>
  </si>
  <si>
    <t>生活介護３５・欠２・未計画２・開減１</t>
  </si>
  <si>
    <t>BV33</t>
  </si>
  <si>
    <t>生活介護３５・地公・欠２・開減１</t>
  </si>
  <si>
    <t>BV34</t>
  </si>
  <si>
    <t>生活介護３５・地公・欠２・未計画１・開減１</t>
  </si>
  <si>
    <t>BV35</t>
  </si>
  <si>
    <t>生活介護３５・地公・欠２・未計画２・開減１</t>
  </si>
  <si>
    <t>生活介護３５・欠１・開減２</t>
  </si>
  <si>
    <t>生活介護３５・欠１・未計画１・開減２</t>
  </si>
  <si>
    <t>BV36</t>
  </si>
  <si>
    <t>生活介護３５・欠１・未計画２・開減２</t>
  </si>
  <si>
    <t>生活介護３５・地公・欠１・開減２</t>
  </si>
  <si>
    <t>生活介護３５・地公・欠１・未計画１・開減２</t>
  </si>
  <si>
    <t>BV37</t>
  </si>
  <si>
    <t>生活介護３５・地公・欠１・未計画２・開減２</t>
  </si>
  <si>
    <t>BV38</t>
  </si>
  <si>
    <t>生活介護３５・欠２・開減２</t>
  </si>
  <si>
    <t>BV39</t>
  </si>
  <si>
    <t>生活介護３５・欠２・未計画１・開減２</t>
  </si>
  <si>
    <t>BV40</t>
  </si>
  <si>
    <t>生活介護３５・欠２・未計画２・開減２</t>
  </si>
  <si>
    <t>BV41</t>
  </si>
  <si>
    <t>生活介護３５・地公・欠２・開減２</t>
  </si>
  <si>
    <t>BV42</t>
  </si>
  <si>
    <t>生活介護３５・地公・欠２・未計画１・開減２</t>
  </si>
  <si>
    <t>BV43</t>
  </si>
  <si>
    <t>生活介護３５・地公・欠２・未計画２・開減２</t>
  </si>
  <si>
    <t>BV44</t>
  </si>
  <si>
    <t>生活介護３５・欠１・短時間</t>
  </si>
  <si>
    <t>BV45</t>
  </si>
  <si>
    <t>生活介護３５・欠１・未計画１・短時間</t>
  </si>
  <si>
    <t>BV46</t>
  </si>
  <si>
    <t>生活介護３５・欠１・未計画２・短時間</t>
  </si>
  <si>
    <t>BV47</t>
  </si>
  <si>
    <t>生活介護３５・地公・欠１・短時間</t>
  </si>
  <si>
    <t>BV48</t>
  </si>
  <si>
    <t>生活介護３５・地公・欠１・未計画１・短時間</t>
  </si>
  <si>
    <t>BV49</t>
  </si>
  <si>
    <t>生活介護３５・地公・欠１・未計画２・短時間</t>
  </si>
  <si>
    <t>BV50</t>
  </si>
  <si>
    <t>生活介護３５・欠２・短時間</t>
  </si>
  <si>
    <t>BV51</t>
  </si>
  <si>
    <t>生活介護３５・欠２・未計画１・短時間</t>
  </si>
  <si>
    <t>BV52</t>
  </si>
  <si>
    <t>生活介護３５・欠２・未計画２・短時間</t>
  </si>
  <si>
    <t>BV53</t>
  </si>
  <si>
    <t>生活介護３５・地公・欠２・短時間</t>
  </si>
  <si>
    <t>BV54</t>
  </si>
  <si>
    <t>生活介護３５・地公・欠２・未計画１・短時間</t>
  </si>
  <si>
    <t>BV55</t>
  </si>
  <si>
    <t>生活介護３５・地公・欠２・未計画２・短時間</t>
  </si>
  <si>
    <t>生活介護３５・欠１・医減</t>
  </si>
  <si>
    <t>生活介護３５・欠１・未計画１・医減</t>
  </si>
  <si>
    <t>BV56</t>
  </si>
  <si>
    <t>生活介護３５・欠１・未計画２・医減</t>
  </si>
  <si>
    <t>生活介護３５・地公・欠１・医減</t>
  </si>
  <si>
    <t>生活介護３５・地公・欠１・未計画１・医減</t>
  </si>
  <si>
    <t>BV57</t>
  </si>
  <si>
    <t>生活介護３５・地公・欠１・未計画２・医減</t>
  </si>
  <si>
    <t>BV58</t>
  </si>
  <si>
    <t>生活介護３５・欠２・医減</t>
  </si>
  <si>
    <t>BV59</t>
  </si>
  <si>
    <t>生活介護３５・欠２・未計画１・医減</t>
  </si>
  <si>
    <t>BV60</t>
  </si>
  <si>
    <t>生活介護３５・欠２・未計画２・医減</t>
  </si>
  <si>
    <t>BV61</t>
  </si>
  <si>
    <t>生活介護３５・地公・欠２・医減</t>
  </si>
  <si>
    <t>BV62</t>
  </si>
  <si>
    <t>生活介護３５・地公・欠２・未計画１・医減</t>
  </si>
  <si>
    <t>BV63</t>
  </si>
  <si>
    <t>生活介護３５・地公・欠２・未計画２・医減</t>
  </si>
  <si>
    <t>生活介護３５・欠１・開減１・医減</t>
  </si>
  <si>
    <t>生活介護３５・欠１・未計画１・開減１・医減</t>
  </si>
  <si>
    <t>BV64</t>
  </si>
  <si>
    <t>生活介護３５・欠１・未計画２・開減１・医減</t>
  </si>
  <si>
    <t>生活介護３５・地公・欠１・開減１・医減</t>
  </si>
  <si>
    <t>生活介護３５・地公・欠１・未計画１・開減１・医減</t>
  </si>
  <si>
    <t>BV65</t>
  </si>
  <si>
    <t>生活介護３５・地公・欠１・未計画２・開減１・医減</t>
  </si>
  <si>
    <t>BV66</t>
  </si>
  <si>
    <t>生活介護３５・欠２・開減１・医減</t>
  </si>
  <si>
    <t>BV67</t>
  </si>
  <si>
    <t>生活介護３５・欠２・未計画１・開減１・医減</t>
  </si>
  <si>
    <t>BV68</t>
  </si>
  <si>
    <t>生活介護３５・欠２・未計画２・開減１・医減</t>
  </si>
  <si>
    <t>BV69</t>
  </si>
  <si>
    <t>生活介護３５・地公・欠２・開減１・医減</t>
  </si>
  <si>
    <t>BV70</t>
  </si>
  <si>
    <t>生活介護３５・地公・欠２・未計画１・開減１・医減</t>
  </si>
  <si>
    <t>BV71</t>
  </si>
  <si>
    <t>生活介護３５・地公・欠２・未計画２・開減１・医減</t>
  </si>
  <si>
    <t>生活介護３５・欠１・開減２・医減</t>
  </si>
  <si>
    <t>生活介護３５・欠１・未計画１・開減２・医減</t>
  </si>
  <si>
    <t>BV72</t>
  </si>
  <si>
    <t>生活介護３５・欠１・未計画２・開減２・医減</t>
  </si>
  <si>
    <t>生活介護３５・地公・欠１・開減２・医減</t>
  </si>
  <si>
    <t>生活介護３５・地公・欠１・未計画１・開減２・医減</t>
  </si>
  <si>
    <t>BV73</t>
  </si>
  <si>
    <t>生活介護３５・地公・欠１・未計画２・開減２・医減</t>
  </si>
  <si>
    <t>BV74</t>
  </si>
  <si>
    <t>生活介護３５・欠２・開減２・医減</t>
  </si>
  <si>
    <t>BV75</t>
  </si>
  <si>
    <t>生活介護３５・欠２・未計画１・開減２・医減</t>
  </si>
  <si>
    <t>BV76</t>
  </si>
  <si>
    <t>生活介護３５・欠２・未計画２・開減２・医減</t>
  </si>
  <si>
    <t>BV77</t>
  </si>
  <si>
    <t>生活介護３５・地公・欠２・開減２・医減</t>
  </si>
  <si>
    <t>BV78</t>
  </si>
  <si>
    <t>生活介護３５・地公・欠２・未計画１・開減２・医減</t>
  </si>
  <si>
    <t>BV79</t>
  </si>
  <si>
    <t>生活介護３５・地公・欠２・未計画２・開減２・医減</t>
  </si>
  <si>
    <t>BV80</t>
  </si>
  <si>
    <t>生活介護３５・欠１・短時間・医減</t>
  </si>
  <si>
    <t>BV81</t>
  </si>
  <si>
    <t>生活介護３５・欠１・未計画１・短時間・医減</t>
  </si>
  <si>
    <t>BV82</t>
  </si>
  <si>
    <t>生活介護３５・欠１・未計画２・短時間・医減</t>
  </si>
  <si>
    <t>BV83</t>
  </si>
  <si>
    <t>生活介護３５・地公・欠１・短時間・医減</t>
  </si>
  <si>
    <t>BV84</t>
  </si>
  <si>
    <t>生活介護３５・地公・欠１・未計画１・短時間・医減</t>
  </si>
  <si>
    <t>BV85</t>
  </si>
  <si>
    <t>生活介護３５・地公・欠１・未計画２・短時間・医減</t>
  </si>
  <si>
    <t>BV86</t>
  </si>
  <si>
    <t>生活介護３５・欠２・短時間・医減</t>
  </si>
  <si>
    <t>BV87</t>
  </si>
  <si>
    <t>生活介護３５・欠２・未計画１・短時間・医減</t>
  </si>
  <si>
    <t>BV88</t>
  </si>
  <si>
    <t>生活介護３５・欠２・未計画２・短時間・医減</t>
  </si>
  <si>
    <t>BV89</t>
  </si>
  <si>
    <t>生活介護３５・地公・欠２・短時間・医減</t>
  </si>
  <si>
    <t>BV90</t>
  </si>
  <si>
    <t>生活介護３５・地公・欠２・未計画１・短時間・医減</t>
  </si>
  <si>
    <t>BV91</t>
  </si>
  <si>
    <t>生活介護３５・地公・欠２・未計画２・短時間・医減</t>
  </si>
  <si>
    <t>生活介護３４・欠１</t>
  </si>
  <si>
    <t>生活介護３４・欠１・未計画１</t>
  </si>
  <si>
    <t>BW88</t>
  </si>
  <si>
    <t>生活介護３４・欠１・未計画２</t>
  </si>
  <si>
    <t>生活介護３４・地公・欠１</t>
  </si>
  <si>
    <t>生活介護３４・地公・欠１・未計画１</t>
  </si>
  <si>
    <t>BW89</t>
  </si>
  <si>
    <t>生活介護３４・地公・欠１・未計画２</t>
  </si>
  <si>
    <t>BW90</t>
  </si>
  <si>
    <t>生活介護３４・欠２</t>
  </si>
  <si>
    <t>BW91</t>
  </si>
  <si>
    <t>生活介護３４・欠２・未計画１</t>
  </si>
  <si>
    <t>BW92</t>
  </si>
  <si>
    <t>生活介護３４・欠２・未計画２</t>
  </si>
  <si>
    <t>BW93</t>
  </si>
  <si>
    <t>生活介護３４・地公・欠２</t>
  </si>
  <si>
    <t>BW94</t>
  </si>
  <si>
    <t>生活介護３４・地公・欠２・未計画１</t>
  </si>
  <si>
    <t>BW95</t>
  </si>
  <si>
    <t>生活介護３４・地公・欠２・未計画２</t>
  </si>
  <si>
    <t>生活介護３４・欠１・開減１</t>
  </si>
  <si>
    <t>生活介護３４・欠１・未計画１・開減１</t>
  </si>
  <si>
    <t>BW96</t>
  </si>
  <si>
    <t>生活介護３４・欠１・未計画２・開減１</t>
  </si>
  <si>
    <t>生活介護３４・地公・欠１・開減１</t>
  </si>
  <si>
    <t>生活介護３４・地公・欠１・未計画１・開減１</t>
  </si>
  <si>
    <t>BW97</t>
  </si>
  <si>
    <t>生活介護３４・地公・欠１・未計画２・開減１</t>
  </si>
  <si>
    <t>BW98</t>
  </si>
  <si>
    <t>生活介護３４・欠２・開減１</t>
  </si>
  <si>
    <t>BW99</t>
  </si>
  <si>
    <t>生活介護３４・欠２・未計画１・開減１</t>
  </si>
  <si>
    <t>BX00</t>
  </si>
  <si>
    <t>生活介護３４・欠２・未計画２・開減１</t>
  </si>
  <si>
    <t>BX01</t>
  </si>
  <si>
    <t>生活介護３４・地公・欠２・開減１</t>
  </si>
  <si>
    <t>BX02</t>
  </si>
  <si>
    <t>生活介護３４・地公・欠２・未計画１・開減１</t>
  </si>
  <si>
    <t>BX03</t>
  </si>
  <si>
    <t>生活介護３４・地公・欠２・未計画２・開減１</t>
  </si>
  <si>
    <t>生活介護３４・欠１・開減２</t>
  </si>
  <si>
    <t>生活介護３４・欠１・未計画１・開減２</t>
  </si>
  <si>
    <t>BX04</t>
  </si>
  <si>
    <t>生活介護３４・欠１・未計画２・開減２</t>
  </si>
  <si>
    <t>生活介護３４・地公・欠１・開減２</t>
  </si>
  <si>
    <t>生活介護３４・地公・欠１・未計画１・開減２</t>
  </si>
  <si>
    <t>BX05</t>
  </si>
  <si>
    <t>生活介護３４・地公・欠１・未計画２・開減２</t>
  </si>
  <si>
    <t>BX06</t>
  </si>
  <si>
    <t>生活介護３４・欠２・開減２</t>
  </si>
  <si>
    <t>BX07</t>
  </si>
  <si>
    <t>生活介護３４・欠２・未計画１・開減２</t>
  </si>
  <si>
    <t>BX08</t>
  </si>
  <si>
    <t>生活介護３４・欠２・未計画２・開減２</t>
  </si>
  <si>
    <t>BX09</t>
  </si>
  <si>
    <t>生活介護３４・地公・欠２・開減２</t>
  </si>
  <si>
    <t>BX10</t>
  </si>
  <si>
    <t>生活介護３４・地公・欠２・未計画１・開減２</t>
  </si>
  <si>
    <t>BX11</t>
  </si>
  <si>
    <t>生活介護３４・地公・欠２・未計画２・開減２</t>
  </si>
  <si>
    <t>BX12</t>
  </si>
  <si>
    <t>生活介護３４・欠１・短時間</t>
  </si>
  <si>
    <t>BX13</t>
  </si>
  <si>
    <t>生活介護３４・欠１・未計画１・短時間</t>
  </si>
  <si>
    <t>BX14</t>
  </si>
  <si>
    <t>生活介護３４・欠１・未計画２・短時間</t>
  </si>
  <si>
    <t>BX15</t>
  </si>
  <si>
    <t>生活介護３４・地公・欠１・短時間</t>
  </si>
  <si>
    <t>BX16</t>
  </si>
  <si>
    <t>生活介護３４・地公・欠１・未計画１・短時間</t>
  </si>
  <si>
    <t>BX17</t>
  </si>
  <si>
    <t>生活介護３４・地公・欠１・未計画２・短時間</t>
  </si>
  <si>
    <t>BX18</t>
  </si>
  <si>
    <t>生活介護３４・欠２・短時間</t>
  </si>
  <si>
    <t>BX19</t>
  </si>
  <si>
    <t>生活介護３４・欠２・未計画１・短時間</t>
  </si>
  <si>
    <t>BX20</t>
  </si>
  <si>
    <t>生活介護３４・欠２・未計画２・短時間</t>
  </si>
  <si>
    <t>BX21</t>
  </si>
  <si>
    <t>生活介護３４・地公・欠２・短時間</t>
  </si>
  <si>
    <t>BX22</t>
  </si>
  <si>
    <t>生活介護３４・地公・欠２・未計画１・短時間</t>
  </si>
  <si>
    <t>BX23</t>
  </si>
  <si>
    <t>生活介護３４・地公・欠２・未計画２・短時間</t>
  </si>
  <si>
    <t>生活介護３４・欠１・医減</t>
  </si>
  <si>
    <t>生活介護３４・欠１・未計画１・医減</t>
  </si>
  <si>
    <t>BX24</t>
  </si>
  <si>
    <t>生活介護３４・欠１・未計画２・医減</t>
  </si>
  <si>
    <t>生活介護３４・地公・欠１・医減</t>
  </si>
  <si>
    <t>生活介護３４・地公・欠１・未計画１・医減</t>
  </si>
  <si>
    <t>BX25</t>
  </si>
  <si>
    <t>生活介護３４・地公・欠１・未計画２・医減</t>
  </si>
  <si>
    <t>BX26</t>
  </si>
  <si>
    <t>生活介護３４・欠２・医減</t>
  </si>
  <si>
    <t>BX27</t>
  </si>
  <si>
    <t>生活介護３４・欠２・未計画１・医減</t>
  </si>
  <si>
    <t>BX28</t>
  </si>
  <si>
    <t>生活介護３４・欠２・未計画２・医減</t>
  </si>
  <si>
    <t>BX29</t>
  </si>
  <si>
    <t>生活介護３４・地公・欠２・医減</t>
  </si>
  <si>
    <t>BX30</t>
  </si>
  <si>
    <t>生活介護３４・地公・欠２・未計画１・医減</t>
  </si>
  <si>
    <t>BX31</t>
  </si>
  <si>
    <t>生活介護３４・地公・欠２・未計画２・医減</t>
  </si>
  <si>
    <t>生活介護３４・欠１・開減１・医減</t>
  </si>
  <si>
    <t>生活介護３４・欠１・未計画１・開減１・医減</t>
  </si>
  <si>
    <t>BX32</t>
  </si>
  <si>
    <t>生活介護３４・欠１・未計画２・開減１・医減</t>
  </si>
  <si>
    <t>生活介護３４・地公・欠１・開減１・医減</t>
  </si>
  <si>
    <t>生活介護３４・地公・欠１・未計画１・開減１・医減</t>
  </si>
  <si>
    <t>BX33</t>
  </si>
  <si>
    <t>生活介護３４・地公・欠１・未計画２・開減１・医減</t>
  </si>
  <si>
    <t>BX34</t>
  </si>
  <si>
    <t>生活介護３４・欠２・開減１・医減</t>
  </si>
  <si>
    <t>BX35</t>
  </si>
  <si>
    <t>生活介護３４・欠２・未計画１・開減１・医減</t>
  </si>
  <si>
    <t>BX36</t>
  </si>
  <si>
    <t>生活介護３４・欠２・未計画２・開減１・医減</t>
  </si>
  <si>
    <t>BX37</t>
  </si>
  <si>
    <t>生活介護３４・地公・欠２・開減１・医減</t>
  </si>
  <si>
    <t>BX38</t>
  </si>
  <si>
    <t>生活介護３４・地公・欠２・未計画１・開減１・医減</t>
  </si>
  <si>
    <t>BX39</t>
  </si>
  <si>
    <t>生活介護３４・地公・欠２・未計画２・開減１・医減</t>
  </si>
  <si>
    <t>生活介護３４・欠１・開減２・医減</t>
  </si>
  <si>
    <t>生活介護３４・欠１・未計画１・開減２・医減</t>
  </si>
  <si>
    <t>BX40</t>
  </si>
  <si>
    <t>生活介護３４・欠１・未計画２・開減２・医減</t>
  </si>
  <si>
    <t>生活介護３４・地公・欠１・開減２・医減</t>
  </si>
  <si>
    <t>生活介護３４・地公・欠１・未計画１・開減２・医減</t>
  </si>
  <si>
    <t>BX41</t>
  </si>
  <si>
    <t>生活介護３４・地公・欠１・未計画２・開減２・医減</t>
  </si>
  <si>
    <t>BX42</t>
  </si>
  <si>
    <t>生活介護３４・欠２・開減２・医減</t>
  </si>
  <si>
    <t>BX43</t>
  </si>
  <si>
    <t>生活介護３４・欠２・未計画１・開減２・医減</t>
  </si>
  <si>
    <t>BX44</t>
  </si>
  <si>
    <t>生活介護３４・欠２・未計画２・開減２・医減</t>
  </si>
  <si>
    <t>BX45</t>
  </si>
  <si>
    <t>生活介護３４・地公・欠２・開減２・医減</t>
  </si>
  <si>
    <t>BX46</t>
  </si>
  <si>
    <t>生活介護３４・地公・欠２・未計画１・開減２・医減</t>
  </si>
  <si>
    <t>BX47</t>
  </si>
  <si>
    <t>生活介護３４・地公・欠２・未計画２・開減２・医減</t>
  </si>
  <si>
    <t>BX48</t>
  </si>
  <si>
    <t>生活介護３４・欠１・短時間・医減</t>
  </si>
  <si>
    <t>BX49</t>
  </si>
  <si>
    <t>生活介護３４・欠１・未計画１・短時間・医減</t>
  </si>
  <si>
    <t>BX50</t>
  </si>
  <si>
    <t>生活介護３４・欠１・未計画２・短時間・医減</t>
  </si>
  <si>
    <t>BX51</t>
  </si>
  <si>
    <t>生活介護３４・地公・欠１・短時間・医減</t>
  </si>
  <si>
    <t>BX52</t>
  </si>
  <si>
    <t>生活介護３４・地公・欠１・未計画１・短時間・医減</t>
  </si>
  <si>
    <t>BX53</t>
  </si>
  <si>
    <t>生活介護３４・地公・欠１・未計画２・短時間・医減</t>
  </si>
  <si>
    <t>BX54</t>
  </si>
  <si>
    <t>生活介護３４・欠２・短時間・医減</t>
  </si>
  <si>
    <t>BX55</t>
  </si>
  <si>
    <t>生活介護３４・欠２・未計画１・短時間・医減</t>
  </si>
  <si>
    <t>BX56</t>
  </si>
  <si>
    <t>生活介護３４・欠２・未計画２・短時間・医減</t>
  </si>
  <si>
    <t>BX57</t>
  </si>
  <si>
    <t>生活介護３４・地公・欠２・短時間・医減</t>
  </si>
  <si>
    <t>BX58</t>
  </si>
  <si>
    <t>生活介護３４・地公・欠２・未計画１・短時間・医減</t>
  </si>
  <si>
    <t>BX59</t>
  </si>
  <si>
    <t>生活介護３４・地公・欠２・未計画２・短時間・医減</t>
  </si>
  <si>
    <t>生活介護３３・欠１</t>
  </si>
  <si>
    <t>生活介護３３・欠１・未計画１</t>
  </si>
  <si>
    <t>BY56</t>
  </si>
  <si>
    <t>生活介護３３・欠１・未計画２</t>
  </si>
  <si>
    <t>生活介護３３・地公・欠１</t>
  </si>
  <si>
    <t>生活介護３３・地公・欠１・未計画１</t>
  </si>
  <si>
    <t>BY57</t>
  </si>
  <si>
    <t>生活介護３３・地公・欠１・未計画２</t>
  </si>
  <si>
    <t>BY58</t>
  </si>
  <si>
    <t>生活介護３３・欠２</t>
  </si>
  <si>
    <t>BY59</t>
  </si>
  <si>
    <t>生活介護３３・欠２・未計画１</t>
  </si>
  <si>
    <t>BY60</t>
  </si>
  <si>
    <t>生活介護３３・欠２・未計画２</t>
  </si>
  <si>
    <t>BY61</t>
  </si>
  <si>
    <t>生活介護３３・地公・欠２</t>
  </si>
  <si>
    <t>BY62</t>
  </si>
  <si>
    <t>生活介護３３・地公・欠２・未計画１</t>
  </si>
  <si>
    <t>BY63</t>
  </si>
  <si>
    <t>生活介護３３・地公・欠２・未計画２</t>
  </si>
  <si>
    <t>生活介護３３・欠１・開減１</t>
  </si>
  <si>
    <t>生活介護３３・欠１・未計画１・開減１</t>
  </si>
  <si>
    <t>BY64</t>
  </si>
  <si>
    <t>生活介護３３・欠１・未計画２・開減１</t>
  </si>
  <si>
    <t>生活介護３３・地公・欠１・開減１</t>
  </si>
  <si>
    <t>生活介護３３・地公・欠１・未計画１・開減１</t>
  </si>
  <si>
    <t>BY65</t>
  </si>
  <si>
    <t>生活介護３３・地公・欠１・未計画２・開減１</t>
  </si>
  <si>
    <t>BY66</t>
  </si>
  <si>
    <t>生活介護３３・欠２・開減１</t>
  </si>
  <si>
    <t>BY67</t>
  </si>
  <si>
    <t>生活介護３３・欠２・未計画１・開減１</t>
  </si>
  <si>
    <t>BY68</t>
  </si>
  <si>
    <t>生活介護３３・欠２・未計画２・開減１</t>
  </si>
  <si>
    <t>BY69</t>
  </si>
  <si>
    <t>生活介護３３・地公・欠２・開減１</t>
  </si>
  <si>
    <t>BY70</t>
  </si>
  <si>
    <t>生活介護３３・地公・欠２・未計画１・開減１</t>
  </si>
  <si>
    <t>BY71</t>
  </si>
  <si>
    <t>生活介護３３・地公・欠２・未計画２・開減１</t>
  </si>
  <si>
    <t>生活介護３３・欠１・開減２</t>
  </si>
  <si>
    <t>生活介護３３・欠１・未計画１・開減２</t>
  </si>
  <si>
    <t>BY72</t>
  </si>
  <si>
    <t>生活介護３３・欠１・未計画２・開減２</t>
  </si>
  <si>
    <t>生活介護３３・地公・欠１・開減２</t>
  </si>
  <si>
    <t>生活介護３３・地公・欠１・未計画１・開減２</t>
  </si>
  <si>
    <t>BY73</t>
  </si>
  <si>
    <t>生活介護３３・地公・欠１・未計画２・開減２</t>
  </si>
  <si>
    <t>BY74</t>
  </si>
  <si>
    <t>生活介護３３・欠２・開減２</t>
  </si>
  <si>
    <t>BY75</t>
  </si>
  <si>
    <t>生活介護３３・欠２・未計画１・開減２</t>
  </si>
  <si>
    <t>BY76</t>
  </si>
  <si>
    <t>生活介護３３・欠２・未計画２・開減２</t>
  </si>
  <si>
    <t>BY77</t>
  </si>
  <si>
    <t>生活介護３３・地公・欠２・開減２</t>
  </si>
  <si>
    <t>BY78</t>
  </si>
  <si>
    <t>生活介護３３・地公・欠２・未計画１・開減２</t>
  </si>
  <si>
    <t>BY79</t>
  </si>
  <si>
    <t>生活介護３３・地公・欠２・未計画２・開減２</t>
  </si>
  <si>
    <t>BY80</t>
  </si>
  <si>
    <t>生活介護３３・欠１・短時間</t>
  </si>
  <si>
    <t>BY81</t>
  </si>
  <si>
    <t>生活介護３３・欠１・未計画１・短時間</t>
  </si>
  <si>
    <t>BY82</t>
  </si>
  <si>
    <t>生活介護３３・欠１・未計画２・短時間</t>
  </si>
  <si>
    <t>BY83</t>
  </si>
  <si>
    <t>生活介護３３・地公・欠１・短時間</t>
  </si>
  <si>
    <t>BY84</t>
  </si>
  <si>
    <t>生活介護３３・地公・欠１・未計画１・短時間</t>
  </si>
  <si>
    <t>BY85</t>
  </si>
  <si>
    <t>生活介護３３・地公・欠１・未計画２・短時間</t>
  </si>
  <si>
    <t>BY86</t>
  </si>
  <si>
    <t>生活介護３３・欠２・短時間</t>
  </si>
  <si>
    <t>BY87</t>
  </si>
  <si>
    <t>生活介護３３・欠２・未計画１・短時間</t>
  </si>
  <si>
    <t>BY88</t>
  </si>
  <si>
    <t>生活介護３３・欠２・未計画２・短時間</t>
  </si>
  <si>
    <t>BY89</t>
  </si>
  <si>
    <t>生活介護３３・地公・欠２・短時間</t>
  </si>
  <si>
    <t>BY90</t>
  </si>
  <si>
    <t>生活介護３３・地公・欠２・未計画１・短時間</t>
  </si>
  <si>
    <t>BY91</t>
  </si>
  <si>
    <t>生活介護３３・地公・欠２・未計画２・短時間</t>
  </si>
  <si>
    <t>生活介護３３・欠１・医減</t>
  </si>
  <si>
    <t>生活介護３３・欠１・未計画１・医減</t>
  </si>
  <si>
    <t>BY92</t>
  </si>
  <si>
    <t>生活介護３３・欠１・未計画２・医減</t>
  </si>
  <si>
    <t>生活介護３３・地公・欠１・医減</t>
  </si>
  <si>
    <t>生活介護３３・地公・欠１・未計画１・医減</t>
  </si>
  <si>
    <t>BY93</t>
  </si>
  <si>
    <t>生活介護３３・地公・欠１・未計画２・医減</t>
  </si>
  <si>
    <t>BY94</t>
  </si>
  <si>
    <t>生活介護３３・欠２・医減</t>
  </si>
  <si>
    <t>BY95</t>
  </si>
  <si>
    <t>生活介護３３・欠２・未計画１・医減</t>
  </si>
  <si>
    <t>BY96</t>
  </si>
  <si>
    <t>生活介護３３・欠２・未計画２・医減</t>
  </si>
  <si>
    <t>BY97</t>
  </si>
  <si>
    <t>生活介護３３・地公・欠２・医減</t>
  </si>
  <si>
    <t>BY98</t>
  </si>
  <si>
    <t>生活介護３３・地公・欠２・未計画１・医減</t>
  </si>
  <si>
    <t>BY99</t>
  </si>
  <si>
    <t>生活介護３３・地公・欠２・未計画２・医減</t>
  </si>
  <si>
    <t>生活介護３３・欠１・開減１・医減</t>
  </si>
  <si>
    <t>生活介護３３・欠１・未計画１・開減１・医減</t>
  </si>
  <si>
    <t>BZ00</t>
  </si>
  <si>
    <t>生活介護３３・欠１・未計画２・開減１・医減</t>
  </si>
  <si>
    <t>生活介護３３・地公・欠１・開減１・医減</t>
  </si>
  <si>
    <t>生活介護３３・地公・欠１・未計画１・開減１・医減</t>
  </si>
  <si>
    <t>BZ01</t>
  </si>
  <si>
    <t>生活介護３３・地公・欠１・未計画２・開減１・医減</t>
  </si>
  <si>
    <t>BZ02</t>
  </si>
  <si>
    <t>生活介護３３・欠２・開減１・医減</t>
  </si>
  <si>
    <t>BZ03</t>
  </si>
  <si>
    <t>生活介護３３・欠２・未計画１・開減１・医減</t>
  </si>
  <si>
    <t>BZ04</t>
  </si>
  <si>
    <t>生活介護３３・欠２・未計画２・開減１・医減</t>
  </si>
  <si>
    <t>BZ05</t>
  </si>
  <si>
    <t>生活介護３３・地公・欠２・開減１・医減</t>
  </si>
  <si>
    <t>BZ06</t>
  </si>
  <si>
    <t>生活介護３３・地公・欠２・未計画１・開減１・医減</t>
  </si>
  <si>
    <t>BZ07</t>
  </si>
  <si>
    <t>生活介護３３・地公・欠２・未計画２・開減１・医減</t>
  </si>
  <si>
    <t>生活介護３３・欠１・開減２・医減</t>
  </si>
  <si>
    <t>生活介護３３・欠１・未計画１・開減２・医減</t>
  </si>
  <si>
    <t>BZ08</t>
  </si>
  <si>
    <t>生活介護３３・欠１・未計画２・開減２・医減</t>
  </si>
  <si>
    <t>生活介護３３・地公・欠１・開減２・医減</t>
  </si>
  <si>
    <t>生活介護３３・地公・欠１・未計画１・開減２・医減</t>
  </si>
  <si>
    <t>BZ09</t>
  </si>
  <si>
    <t>生活介護３３・地公・欠１・未計画２・開減２・医減</t>
  </si>
  <si>
    <t>BZ10</t>
  </si>
  <si>
    <t>生活介護３３・欠２・開減２・医減</t>
  </si>
  <si>
    <t>BZ11</t>
  </si>
  <si>
    <t>生活介護３３・欠２・未計画１・開減２・医減</t>
  </si>
  <si>
    <t>BZ12</t>
  </si>
  <si>
    <t>生活介護３３・欠２・未計画２・開減２・医減</t>
  </si>
  <si>
    <t>BZ13</t>
  </si>
  <si>
    <t>生活介護３３・地公・欠２・開減２・医減</t>
  </si>
  <si>
    <t>BZ14</t>
  </si>
  <si>
    <t>生活介護３３・地公・欠２・未計画１・開減２・医減</t>
  </si>
  <si>
    <t>BZ15</t>
  </si>
  <si>
    <t>生活介護３３・地公・欠２・未計画２・開減２・医減</t>
  </si>
  <si>
    <t>BZ16</t>
  </si>
  <si>
    <t>生活介護３３・欠１・短時間・医減</t>
  </si>
  <si>
    <t>BZ17</t>
  </si>
  <si>
    <t>生活介護３３・欠１・未計画１・短時間・医減</t>
  </si>
  <si>
    <t>BZ18</t>
  </si>
  <si>
    <t>生活介護３３・欠１・未計画２・短時間・医減</t>
  </si>
  <si>
    <t>BZ19</t>
  </si>
  <si>
    <t>生活介護３３・地公・欠１・短時間・医減</t>
  </si>
  <si>
    <t>BZ20</t>
  </si>
  <si>
    <t>生活介護３３・地公・欠１・未計画１・短時間・医減</t>
  </si>
  <si>
    <t>BZ21</t>
  </si>
  <si>
    <t>生活介護３３・地公・欠１・未計画２・短時間・医減</t>
  </si>
  <si>
    <t>BZ22</t>
  </si>
  <si>
    <t>生活介護３３・欠２・短時間・医減</t>
  </si>
  <si>
    <t>BZ23</t>
  </si>
  <si>
    <t>生活介護３３・欠２・未計画１・短時間・医減</t>
  </si>
  <si>
    <t>BZ24</t>
  </si>
  <si>
    <t>生活介護３３・欠２・未計画２・短時間・医減</t>
  </si>
  <si>
    <t>BZ25</t>
  </si>
  <si>
    <t>生活介護３３・地公・欠２・短時間・医減</t>
  </si>
  <si>
    <t>BZ26</t>
  </si>
  <si>
    <t>生活介護３３・地公・欠２・未計画１・短時間・医減</t>
  </si>
  <si>
    <t>BZ27</t>
  </si>
  <si>
    <t>生活介護３３・地公・欠２・未計画２・短時間・医減</t>
  </si>
  <si>
    <t>生活介護３２・欠１</t>
  </si>
  <si>
    <t>生活介護３２・欠１・未計画１</t>
  </si>
  <si>
    <t>C024</t>
  </si>
  <si>
    <t>生活介護３２・欠１・未計画２</t>
  </si>
  <si>
    <t>生活介護３２・地公・欠１</t>
  </si>
  <si>
    <t>生活介護３２・地公・欠１・未計画１</t>
  </si>
  <si>
    <t>生活介護３２・地公・欠１・未計画２</t>
  </si>
  <si>
    <t>生活介護３２・欠２</t>
  </si>
  <si>
    <t>生活介護３２・欠２・未計画１</t>
  </si>
  <si>
    <t>生活介護３２・欠２・未計画２</t>
  </si>
  <si>
    <t>生活介護３２・地公・欠２</t>
  </si>
  <si>
    <t>生活介護３２・地公・欠２・未計画１</t>
  </si>
  <si>
    <t>C031</t>
  </si>
  <si>
    <t>生活介護３２・地公・欠２・未計画２</t>
  </si>
  <si>
    <t>生活介護３２・欠１・開減１</t>
  </si>
  <si>
    <t>生活介護３２・欠１・未計画１・開減１</t>
  </si>
  <si>
    <t>C032</t>
  </si>
  <si>
    <t>生活介護３２・欠１・未計画２・開減１</t>
  </si>
  <si>
    <t>生活介護３２・地公・欠１・開減１</t>
  </si>
  <si>
    <t>生活介護３２・地公・欠１・未計画１・開減１</t>
  </si>
  <si>
    <t>C033</t>
  </si>
  <si>
    <t>生活介護３２・地公・欠１・未計画２・開減１</t>
  </si>
  <si>
    <t>C034</t>
  </si>
  <si>
    <t>生活介護３２・欠２・開減１</t>
  </si>
  <si>
    <t>C035</t>
  </si>
  <si>
    <t>生活介護３２・欠２・未計画１・開減１</t>
  </si>
  <si>
    <t>C036</t>
  </si>
  <si>
    <t>生活介護３２・欠２・未計画２・開減１</t>
  </si>
  <si>
    <t>生活介護３２・地公・欠２・開減１</t>
  </si>
  <si>
    <t>生活介護３２・地公・欠２・未計画１・開減１</t>
  </si>
  <si>
    <t>生活介護３２・地公・欠２・未計画２・開減１</t>
  </si>
  <si>
    <t>生活介護３２・欠１・開減２</t>
  </si>
  <si>
    <t>生活介護３２・欠１・未計画１・開減２</t>
  </si>
  <si>
    <t>生活介護３２・欠１・未計画２・開減２</t>
  </si>
  <si>
    <t>生活介護３２・地公・欠１・開減２</t>
  </si>
  <si>
    <t>生活介護３２・地公・欠１・未計画１・開減２</t>
  </si>
  <si>
    <t>生活介護３２・地公・欠１・未計画２・開減２</t>
  </si>
  <si>
    <t>生活介護３２・欠２・開減２</t>
  </si>
  <si>
    <t>C043</t>
  </si>
  <si>
    <t>生活介護３２・欠２・未計画１・開減２</t>
  </si>
  <si>
    <t>C044</t>
  </si>
  <si>
    <t>生活介護３２・欠２・未計画２・開減２</t>
  </si>
  <si>
    <t>C045</t>
  </si>
  <si>
    <t>生活介護３２・地公・欠２・開減２</t>
  </si>
  <si>
    <t>C046</t>
  </si>
  <si>
    <t>生活介護３２・地公・欠２・未計画１・開減２</t>
  </si>
  <si>
    <t>C047</t>
  </si>
  <si>
    <t>生活介護３２・地公・欠２・未計画２・開減２</t>
  </si>
  <si>
    <t>C048</t>
  </si>
  <si>
    <t>生活介護３２・欠１・短時間</t>
  </si>
  <si>
    <t>生活介護３２・欠１・未計画１・短時間</t>
  </si>
  <si>
    <t>生活介護３２・欠１・未計画２・短時間</t>
  </si>
  <si>
    <t>生活介護３２・地公・欠１・短時間</t>
  </si>
  <si>
    <t>生活介護３２・地公・欠１・未計画１・短時間</t>
  </si>
  <si>
    <t>生活介護３２・地公・欠１・未計画２・短時間</t>
  </si>
  <si>
    <t>生活介護３２・欠２・短時間</t>
  </si>
  <si>
    <t>C055</t>
  </si>
  <si>
    <t>生活介護３２・欠２・未計画１・短時間</t>
  </si>
  <si>
    <t>C056</t>
  </si>
  <si>
    <t>生活介護３２・欠２・未計画２・短時間</t>
  </si>
  <si>
    <t>C057</t>
  </si>
  <si>
    <t>生活介護３２・地公・欠２・短時間</t>
  </si>
  <si>
    <t>C058</t>
  </si>
  <si>
    <t>生活介護３２・地公・欠２・未計画１・短時間</t>
  </si>
  <si>
    <t>C059</t>
  </si>
  <si>
    <t>生活介護３２・地公・欠２・未計画２・短時間</t>
  </si>
  <si>
    <t>生活介護３２・欠１・医減</t>
  </si>
  <si>
    <t>生活介護３２・欠１・未計画１・医減</t>
  </si>
  <si>
    <t>C060</t>
  </si>
  <si>
    <t>生活介護３２・欠１・未計画２・医減</t>
  </si>
  <si>
    <t>生活介護３２・地公・欠１・医減</t>
  </si>
  <si>
    <t>生活介護３２・地公・欠１・未計画１・医減</t>
  </si>
  <si>
    <t>生活介護３２・地公・欠１・未計画２・医減</t>
  </si>
  <si>
    <t>生活介護３２・欠２・医減</t>
  </si>
  <si>
    <t>生活介護３２・欠２・未計画１・医減</t>
  </si>
  <si>
    <t>生活介護３２・欠２・未計画２・医減</t>
  </si>
  <si>
    <t>生活介護３２・地公・欠２・医減</t>
  </si>
  <si>
    <t>生活介護３２・地公・欠２・未計画１・医減</t>
  </si>
  <si>
    <t>C067</t>
  </si>
  <si>
    <t>生活介護３２・地公・欠２・未計画２・医減</t>
  </si>
  <si>
    <t>生活介護３２・欠１・開減１・医減</t>
  </si>
  <si>
    <t>生活介護３２・欠１・未計画１・開減１・医減</t>
  </si>
  <si>
    <t>C068</t>
  </si>
  <si>
    <t>生活介護３２・欠１・未計画２・開減１・医減</t>
  </si>
  <si>
    <t>生活介護３２・地公・欠１・開減１・医減</t>
  </si>
  <si>
    <t>生活介護３２・地公・欠１・未計画１・開減１・医減</t>
  </si>
  <si>
    <t>C069</t>
  </si>
  <si>
    <t>生活介護３２・地公・欠１・未計画２・開減１・医減</t>
  </si>
  <si>
    <t>C070</t>
  </si>
  <si>
    <t>生活介護３２・欠２・開減１・医減</t>
  </si>
  <si>
    <t>C071</t>
  </si>
  <si>
    <t>生活介護３２・欠２・未計画１・開減１・医減</t>
  </si>
  <si>
    <t>C072</t>
  </si>
  <si>
    <t>生活介護３２・欠２・未計画２・開減１・医減</t>
  </si>
  <si>
    <t>生活介護３２・地公・欠２・開減１・医減</t>
  </si>
  <si>
    <t>生活介護３２・地公・欠２・未計画１・開減１・医減</t>
  </si>
  <si>
    <t>生活介護３２・地公・欠２・未計画２・開減１・医減</t>
  </si>
  <si>
    <t>生活介護３２・欠１・開減２・医減</t>
  </si>
  <si>
    <t>生活介護３２・欠１・未計画１・開減２・医減</t>
  </si>
  <si>
    <t>生活介護３２・欠１・未計画２・開減２・医減</t>
  </si>
  <si>
    <t>生活介護３２・地公・欠１・開減２・医減</t>
  </si>
  <si>
    <t>生活介護３２・地公・欠１・未計画１・開減２・医減</t>
  </si>
  <si>
    <t>生活介護３２・地公・欠１・未計画２・開減２・医減</t>
  </si>
  <si>
    <t>生活介護３２・欠２・開減２・医減</t>
  </si>
  <si>
    <t>C079</t>
  </si>
  <si>
    <t>生活介護３２・欠２・未計画１・開減２・医減</t>
  </si>
  <si>
    <t>C080</t>
  </si>
  <si>
    <t>生活介護３２・欠２・未計画２・開減２・医減</t>
  </si>
  <si>
    <t>C081</t>
  </si>
  <si>
    <t>生活介護３２・地公・欠２・開減２・医減</t>
  </si>
  <si>
    <t>C082</t>
  </si>
  <si>
    <t>生活介護３２・地公・欠２・未計画１・開減２・医減</t>
  </si>
  <si>
    <t>C083</t>
  </si>
  <si>
    <t>生活介護３２・地公・欠２・未計画２・開減２・医減</t>
  </si>
  <si>
    <t>C084</t>
  </si>
  <si>
    <t>生活介護３２・欠１・短時間・医減</t>
  </si>
  <si>
    <t>生活介護３２・欠１・未計画１・短時間・医減</t>
  </si>
  <si>
    <t>生活介護３２・欠１・未計画２・短時間・医減</t>
  </si>
  <si>
    <t>生活介護３２・地公・欠１・短時間・医減</t>
  </si>
  <si>
    <t>生活介護３２・地公・欠１・未計画１・短時間・医減</t>
  </si>
  <si>
    <t>生活介護３２・地公・欠１・未計画２・短時間・医減</t>
  </si>
  <si>
    <t>生活介護３２・欠２・短時間・医減</t>
  </si>
  <si>
    <t>C091</t>
  </si>
  <si>
    <t>生活介護３２・欠２・未計画１・短時間・医減</t>
  </si>
  <si>
    <t>C092</t>
  </si>
  <si>
    <t>生活介護３２・欠２・未計画２・短時間・医減</t>
  </si>
  <si>
    <t>C093</t>
  </si>
  <si>
    <t>生活介護３２・地公・欠２・短時間・医減</t>
  </si>
  <si>
    <t>C094</t>
  </si>
  <si>
    <t>生活介護３２・地公・欠２・未計画１・短時間・医減</t>
  </si>
  <si>
    <t>C095</t>
  </si>
  <si>
    <t>生活介護３２・地公・欠２・未計画２・短時間・医減</t>
  </si>
  <si>
    <t>生活介護４６・欠１</t>
  </si>
  <si>
    <t>（4）定員６１人以上８０人以下</t>
    <phoneticPr fontId="1"/>
  </si>
  <si>
    <t>生活介護４６・欠１・未計画１</t>
  </si>
  <si>
    <t>C192</t>
  </si>
  <si>
    <t>生活介護４６・欠１・未計画２</t>
  </si>
  <si>
    <t>生活介護４６・地公・欠１</t>
  </si>
  <si>
    <t>生活介護４６・地公・欠１・未計画１</t>
  </si>
  <si>
    <t>生活介護４６・地公・欠１・未計画２</t>
  </si>
  <si>
    <t>生活介護４６・欠２</t>
  </si>
  <si>
    <t>生活介護４６・欠２・未計画１</t>
  </si>
  <si>
    <t>生活介護４６・欠２・未計画２</t>
  </si>
  <si>
    <t>生活介護４６・地公・欠２</t>
  </si>
  <si>
    <t>生活介護４６・地公・欠２・未計画１</t>
  </si>
  <si>
    <t>C199</t>
  </si>
  <si>
    <t>生活介護４６・地公・欠２・未計画２</t>
  </si>
  <si>
    <t>生活介護４６・欠１・開減１</t>
  </si>
  <si>
    <t>生活介護４６・欠１・未計画１・開減１</t>
  </si>
  <si>
    <t>C200</t>
  </si>
  <si>
    <t>生活介護４６・欠１・未計画２・開減１</t>
  </si>
  <si>
    <t>生活介護４６・地公・欠１・開減１</t>
  </si>
  <si>
    <t>生活介護４６・地公・欠１・未計画１・開減１</t>
  </si>
  <si>
    <t>C201</t>
  </si>
  <si>
    <t>生活介護４６・地公・欠１・未計画２・開減１</t>
  </si>
  <si>
    <t>C202</t>
  </si>
  <si>
    <t>生活介護４６・欠２・開減１</t>
  </si>
  <si>
    <t>C203</t>
  </si>
  <si>
    <t>生活介護４６・欠２・未計画１・開減１</t>
  </si>
  <si>
    <t>C204</t>
  </si>
  <si>
    <t>生活介護４６・欠２・未計画２・開減１</t>
  </si>
  <si>
    <t>生活介護４６・地公・欠２・開減１</t>
  </si>
  <si>
    <t>生活介護４６・地公・欠２・未計画１・開減１</t>
  </si>
  <si>
    <t>生活介護４６・地公・欠２・未計画２・開減１</t>
  </si>
  <si>
    <t>生活介護４６・欠１・開減２</t>
  </si>
  <si>
    <t>生活介護４６・欠１・未計画１・開減２</t>
  </si>
  <si>
    <t>生活介護４６・欠１・未計画２・開減２</t>
  </si>
  <si>
    <t>生活介護４６・地公・欠１・開減２</t>
  </si>
  <si>
    <t>生活介護４６・地公・欠１・未計画１・開減２</t>
  </si>
  <si>
    <t>生活介護４６・地公・欠１・未計画２・開減２</t>
  </si>
  <si>
    <t>生活介護４６・欠２・開減２</t>
  </si>
  <si>
    <t>C211</t>
  </si>
  <si>
    <t>生活介護４６・欠２・未計画１・開減２</t>
  </si>
  <si>
    <t>C212</t>
  </si>
  <si>
    <t>生活介護４６・欠２・未計画２・開減２</t>
  </si>
  <si>
    <t>C213</t>
  </si>
  <si>
    <t>生活介護４６・地公・欠２・開減２</t>
  </si>
  <si>
    <t>C214</t>
  </si>
  <si>
    <t>生活介護４６・地公・欠２・未計画１・開減２</t>
  </si>
  <si>
    <t>C215</t>
  </si>
  <si>
    <t>生活介護４６・地公・欠２・未計画２・開減２</t>
  </si>
  <si>
    <t>C216</t>
  </si>
  <si>
    <t>生活介護４６・欠１・短時間</t>
  </si>
  <si>
    <t>生活介護４６・欠１・未計画１・短時間</t>
  </si>
  <si>
    <t>生活介護４６・欠１・未計画２・短時間</t>
  </si>
  <si>
    <t>生活介護４６・地公・欠１・短時間</t>
  </si>
  <si>
    <t>生活介護４６・地公・欠１・未計画１・短時間</t>
  </si>
  <si>
    <t>生活介護４６・地公・欠１・未計画２・短時間</t>
  </si>
  <si>
    <t>生活介護４６・欠２・短時間</t>
  </si>
  <si>
    <t>C223</t>
  </si>
  <si>
    <t>生活介護４６・欠２・未計画１・短時間</t>
  </si>
  <si>
    <t>C224</t>
  </si>
  <si>
    <t>生活介護４６・欠２・未計画２・短時間</t>
  </si>
  <si>
    <t>C225</t>
  </si>
  <si>
    <t>生活介護４６・地公・欠２・短時間</t>
  </si>
  <si>
    <t>C226</t>
  </si>
  <si>
    <t>生活介護４６・地公・欠２・未計画１・短時間</t>
  </si>
  <si>
    <t>C227</t>
  </si>
  <si>
    <t>生活介護４６・地公・欠２・未計画２・短時間</t>
  </si>
  <si>
    <t>生活介護４６・欠１・医減</t>
  </si>
  <si>
    <t>生活介護４６・欠１・未計画１・医減</t>
  </si>
  <si>
    <t>C228</t>
  </si>
  <si>
    <t>生活介護４６・欠１・未計画２・医減</t>
  </si>
  <si>
    <t>生活介護４６・地公・欠１・医減</t>
  </si>
  <si>
    <t>生活介護４６・地公・欠１・未計画１・医減</t>
  </si>
  <si>
    <t>生活介護４６・地公・欠１・未計画２・医減</t>
  </si>
  <si>
    <t>生活介護４６・欠２・医減</t>
  </si>
  <si>
    <t>生活介護４６・欠２・未計画１・医減</t>
  </si>
  <si>
    <t>生活介護４６・欠２・未計画２・医減</t>
  </si>
  <si>
    <t>生活介護４６・地公・欠２・医減</t>
  </si>
  <si>
    <t>生活介護４６・地公・欠２・未計画１・医減</t>
  </si>
  <si>
    <t>C235</t>
  </si>
  <si>
    <t>生活介護４６・地公・欠２・未計画２・医減</t>
  </si>
  <si>
    <t>生活介護４６・欠１・開減１・医減</t>
  </si>
  <si>
    <t>生活介護４６・欠１・未計画１・開減１・医減</t>
  </si>
  <si>
    <t>C236</t>
  </si>
  <si>
    <t>生活介護４６・欠１・未計画２・開減１・医減</t>
  </si>
  <si>
    <t>生活介護４６・地公・欠１・開減１・医減</t>
  </si>
  <si>
    <t>生活介護４６・地公・欠１・未計画１・開減１・医減</t>
  </si>
  <si>
    <t>C237</t>
  </si>
  <si>
    <t>生活介護４６・地公・欠１・未計画２・開減１・医減</t>
  </si>
  <si>
    <t>C238</t>
  </si>
  <si>
    <t>生活介護４６・欠２・開減１・医減</t>
  </si>
  <si>
    <t>C239</t>
  </si>
  <si>
    <t>生活介護４６・欠２・未計画１・開減１・医減</t>
  </si>
  <si>
    <t>C240</t>
  </si>
  <si>
    <t>生活介護４６・欠２・未計画２・開減１・医減</t>
  </si>
  <si>
    <t>生活介護４６・地公・欠２・開減１・医減</t>
  </si>
  <si>
    <t>生活介護４６・地公・欠２・未計画１・開減１・医減</t>
  </si>
  <si>
    <t>生活介護４６・地公・欠２・未計画２・開減１・医減</t>
  </si>
  <si>
    <t>生活介護４６・欠１・開減２・医減</t>
  </si>
  <si>
    <t>生活介護４６・欠１・未計画１・開減２・医減</t>
  </si>
  <si>
    <t>生活介護４６・欠１・未計画２・開減２・医減</t>
  </si>
  <si>
    <t>生活介護４６・地公・欠１・開減２・医減</t>
  </si>
  <si>
    <t>生活介護４６・地公・欠１・未計画１・開減２・医減</t>
  </si>
  <si>
    <t>生活介護４６・地公・欠１・未計画２・開減２・医減</t>
  </si>
  <si>
    <t>生活介護４６・欠２・開減２・医減</t>
  </si>
  <si>
    <t>C247</t>
  </si>
  <si>
    <t>生活介護４６・欠２・未計画１・開減２・医減</t>
  </si>
  <si>
    <t>C248</t>
  </si>
  <si>
    <t>生活介護４６・欠２・未計画２・開減２・医減</t>
  </si>
  <si>
    <t>C249</t>
  </si>
  <si>
    <t>生活介護４６・地公・欠２・開減２・医減</t>
  </si>
  <si>
    <t>C250</t>
  </si>
  <si>
    <t>生活介護４６・地公・欠２・未計画１・開減２・医減</t>
  </si>
  <si>
    <t>C251</t>
  </si>
  <si>
    <t>生活介護４６・地公・欠２・未計画２・開減２・医減</t>
  </si>
  <si>
    <t>C252</t>
  </si>
  <si>
    <t>生活介護４６・欠１・短時間・医減</t>
  </si>
  <si>
    <t>生活介護４６・欠１・未計画１・短時間・医減</t>
  </si>
  <si>
    <t>生活介護４６・欠１・未計画２・短時間・医減</t>
  </si>
  <si>
    <t>生活介護４６・地公・欠１・短時間・医減</t>
  </si>
  <si>
    <t>生活介護４６・地公・欠１・未計画１・短時間・医減</t>
  </si>
  <si>
    <t>生活介護４６・地公・欠１・未計画２・短時間・医減</t>
  </si>
  <si>
    <t>生活介護４６・欠２・短時間・医減</t>
  </si>
  <si>
    <t>C259</t>
  </si>
  <si>
    <t>生活介護４６・欠２・未計画１・短時間・医減</t>
  </si>
  <si>
    <t>C260</t>
  </si>
  <si>
    <t>生活介護４６・欠２・未計画２・短時間・医減</t>
  </si>
  <si>
    <t>C261</t>
  </si>
  <si>
    <t>生活介護４６・地公・欠２・短時間・医減</t>
  </si>
  <si>
    <t>C262</t>
  </si>
  <si>
    <t>生活介護４６・地公・欠２・未計画１・短時間・医減</t>
  </si>
  <si>
    <t>C263</t>
  </si>
  <si>
    <t>生活介護４６・地公・欠２・未計画２・短時間・医減</t>
  </si>
  <si>
    <t>生活介護４５・欠１</t>
  </si>
  <si>
    <t>生活介護４５・欠１・未計画１</t>
  </si>
  <si>
    <t>C360</t>
  </si>
  <si>
    <t>生活介護４５・欠１・未計画２</t>
  </si>
  <si>
    <t>生活介護４５・地公・欠１</t>
  </si>
  <si>
    <t>生活介護４５・地公・欠１・未計画１</t>
  </si>
  <si>
    <t>生活介護４５・地公・欠１・未計画２</t>
  </si>
  <si>
    <t>生活介護４５・欠２</t>
  </si>
  <si>
    <t>生活介護４５・欠２・未計画１</t>
  </si>
  <si>
    <t>生活介護４５・欠２・未計画２</t>
  </si>
  <si>
    <t>生活介護４５・地公・欠２</t>
  </si>
  <si>
    <t>生活介護４５・地公・欠２・未計画１</t>
  </si>
  <si>
    <t>C367</t>
  </si>
  <si>
    <t>生活介護４５・地公・欠２・未計画２</t>
  </si>
  <si>
    <t>生活介護４５・欠１・開減１</t>
  </si>
  <si>
    <t>生活介護４５・欠１・未計画１・開減１</t>
  </si>
  <si>
    <t>C368</t>
  </si>
  <si>
    <t>生活介護４５・欠１・未計画２・開減１</t>
  </si>
  <si>
    <t>生活介護４５・地公・欠１・開減１</t>
  </si>
  <si>
    <t>生活介護４５・地公・欠１・未計画１・開減１</t>
  </si>
  <si>
    <t>C369</t>
  </si>
  <si>
    <t>生活介護４５・地公・欠１・未計画２・開減１</t>
  </si>
  <si>
    <t>C370</t>
  </si>
  <si>
    <t>生活介護４５・欠２・開減１</t>
  </si>
  <si>
    <t>C371</t>
  </si>
  <si>
    <t>生活介護４５・欠２・未計画１・開減１</t>
  </si>
  <si>
    <t>C372</t>
  </si>
  <si>
    <t>生活介護４５・欠２・未計画２・開減１</t>
  </si>
  <si>
    <t>生活介護４５・地公・欠２・開減１</t>
  </si>
  <si>
    <t>生活介護４５・地公・欠２・未計画１・開減１</t>
  </si>
  <si>
    <t>生活介護４５・地公・欠２・未計画２・開減１</t>
  </si>
  <si>
    <t>生活介護４５・欠１・開減２</t>
  </si>
  <si>
    <t>生活介護４５・欠１・未計画１・開減２</t>
  </si>
  <si>
    <t>生活介護４５・欠１・未計画２・開減２</t>
  </si>
  <si>
    <t>生活介護４５・地公・欠１・開減２</t>
  </si>
  <si>
    <t>生活介護４５・地公・欠１・未計画１・開減２</t>
  </si>
  <si>
    <t>生活介護４５・地公・欠１・未計画２・開減２</t>
  </si>
  <si>
    <t>生活介護４５・欠２・開減２</t>
  </si>
  <si>
    <t>C379</t>
  </si>
  <si>
    <t>生活介護４５・欠２・未計画１・開減２</t>
  </si>
  <si>
    <t>C380</t>
  </si>
  <si>
    <t>生活介護４５・欠２・未計画２・開減２</t>
  </si>
  <si>
    <t>C381</t>
  </si>
  <si>
    <t>生活介護４５・地公・欠２・開減２</t>
  </si>
  <si>
    <t>C382</t>
  </si>
  <si>
    <t>生活介護４５・地公・欠２・未計画１・開減２</t>
  </si>
  <si>
    <t>C383</t>
  </si>
  <si>
    <t>生活介護４５・地公・欠２・未計画２・開減２</t>
  </si>
  <si>
    <t>C384</t>
  </si>
  <si>
    <t>生活介護４５・欠１・短時間</t>
  </si>
  <si>
    <t>生活介護４５・欠１・未計画１・短時間</t>
  </si>
  <si>
    <t>生活介護４５・欠１・未計画２・短時間</t>
  </si>
  <si>
    <t>生活介護４５・地公・欠１・短時間</t>
  </si>
  <si>
    <t>生活介護４５・地公・欠１・未計画１・短時間</t>
  </si>
  <si>
    <t>生活介護４５・地公・欠１・未計画２・短時間</t>
  </si>
  <si>
    <t>生活介護４５・欠２・短時間</t>
  </si>
  <si>
    <t>C391</t>
  </si>
  <si>
    <t>生活介護４５・欠２・未計画１・短時間</t>
  </si>
  <si>
    <t>C392</t>
  </si>
  <si>
    <t>生活介護４５・欠２・未計画２・短時間</t>
  </si>
  <si>
    <t>C393</t>
  </si>
  <si>
    <t>生活介護４５・地公・欠２・短時間</t>
  </si>
  <si>
    <t>C394</t>
  </si>
  <si>
    <t>生活介護４５・地公・欠２・未計画１・短時間</t>
  </si>
  <si>
    <t>C395</t>
  </si>
  <si>
    <t>生活介護４５・地公・欠２・未計画２・短時間</t>
  </si>
  <si>
    <t>生活介護４５・欠１・医減</t>
  </si>
  <si>
    <t>生活介護４５・欠１・未計画１・医減</t>
  </si>
  <si>
    <t>C396</t>
  </si>
  <si>
    <t>生活介護４５・欠１・未計画２・医減</t>
  </si>
  <si>
    <t>生活介護４５・地公・欠１・医減</t>
  </si>
  <si>
    <t>生活介護４５・地公・欠１・未計画１・医減</t>
  </si>
  <si>
    <t>生活介護４５・地公・欠１・未計画２・医減</t>
  </si>
  <si>
    <t>生活介護４５・欠２・医減</t>
  </si>
  <si>
    <t>生活介護４５・欠２・未計画１・医減</t>
  </si>
  <si>
    <t>生活介護４５・欠２・未計画２・医減</t>
  </si>
  <si>
    <t>生活介護４５・地公・欠２・医減</t>
  </si>
  <si>
    <t>生活介護４５・地公・欠２・未計画１・医減</t>
  </si>
  <si>
    <t>C403</t>
  </si>
  <si>
    <t>生活介護４５・地公・欠２・未計画２・医減</t>
  </si>
  <si>
    <t>生活介護４５・欠１・開減１・医減</t>
  </si>
  <si>
    <t>生活介護４５・欠１・未計画１・開減１・医減</t>
  </si>
  <si>
    <t>C404</t>
  </si>
  <si>
    <t>生活介護４５・欠１・未計画２・開減１・医減</t>
  </si>
  <si>
    <t>生活介護４５・地公・欠１・開減１・医減</t>
  </si>
  <si>
    <t>生活介護４５・地公・欠１・未計画１・開減１・医減</t>
  </si>
  <si>
    <t>C405</t>
  </si>
  <si>
    <t>生活介護４５・地公・欠１・未計画２・開減１・医減</t>
  </si>
  <si>
    <t>C406</t>
  </si>
  <si>
    <t>生活介護４５・欠２・開減１・医減</t>
  </si>
  <si>
    <t>C407</t>
  </si>
  <si>
    <t>生活介護４５・欠２・未計画１・開減１・医減</t>
  </si>
  <si>
    <t>C408</t>
  </si>
  <si>
    <t>生活介護４５・欠２・未計画２・開減１・医減</t>
  </si>
  <si>
    <t>生活介護４５・地公・欠２・開減１・医減</t>
  </si>
  <si>
    <t>生活介護４５・地公・欠２・未計画１・開減１・医減</t>
  </si>
  <si>
    <t>生活介護４５・地公・欠２・未計画２・開減１・医減</t>
  </si>
  <si>
    <t>生活介護４５・欠１・開減２・医減</t>
  </si>
  <si>
    <t>生活介護４５・欠１・未計画１・開減２・医減</t>
  </si>
  <si>
    <t>生活介護４５・欠１・未計画２・開減２・医減</t>
  </si>
  <si>
    <t>生活介護４５・地公・欠１・開減２・医減</t>
  </si>
  <si>
    <t>生活介護４５・地公・欠１・未計画１・開減２・医減</t>
  </si>
  <si>
    <t>生活介護４５・地公・欠１・未計画２・開減２・医減</t>
  </si>
  <si>
    <t>生活介護４５・欠２・開減２・医減</t>
  </si>
  <si>
    <t>C415</t>
  </si>
  <si>
    <t>生活介護４５・欠２・未計画１・開減２・医減</t>
  </si>
  <si>
    <t>C416</t>
  </si>
  <si>
    <t>生活介護４５・欠２・未計画２・開減２・医減</t>
  </si>
  <si>
    <t>C417</t>
  </si>
  <si>
    <t>生活介護４５・地公・欠２・開減２・医減</t>
  </si>
  <si>
    <t>C418</t>
  </si>
  <si>
    <t>生活介護４５・地公・欠２・未計画１・開減２・医減</t>
  </si>
  <si>
    <t>C419</t>
  </si>
  <si>
    <t>生活介護４５・地公・欠２・未計画２・開減２・医減</t>
  </si>
  <si>
    <t>C420</t>
  </si>
  <si>
    <t>生活介護４５・欠１・短時間・医減</t>
  </si>
  <si>
    <t>生活介護４５・欠１・未計画１・短時間・医減</t>
  </si>
  <si>
    <t>生活介護４５・欠１・未計画２・短時間・医減</t>
  </si>
  <si>
    <t>生活介護４５・地公・欠１・短時間・医減</t>
  </si>
  <si>
    <t>生活介護４５・地公・欠１・未計画１・短時間・医減</t>
  </si>
  <si>
    <t>生活介護４５・地公・欠１・未計画２・短時間・医減</t>
  </si>
  <si>
    <t>生活介護４５・欠２・短時間・医減</t>
  </si>
  <si>
    <t>C427</t>
  </si>
  <si>
    <t>生活介護４５・欠２・未計画１・短時間・医減</t>
  </si>
  <si>
    <t>C428</t>
  </si>
  <si>
    <t>生活介護４５・欠２・未計画２・短時間・医減</t>
  </si>
  <si>
    <t>C429</t>
  </si>
  <si>
    <t>生活介護４５・地公・欠２・短時間・医減</t>
  </si>
  <si>
    <t>C430</t>
  </si>
  <si>
    <t>生活介護４５・地公・欠２・未計画１・短時間・医減</t>
  </si>
  <si>
    <t>C431</t>
  </si>
  <si>
    <t>生活介護４５・地公・欠２・未計画２・短時間・医減</t>
  </si>
  <si>
    <t>生活介護４４・欠１</t>
  </si>
  <si>
    <t>生活介護４４・欠１・未計画１</t>
  </si>
  <si>
    <t>C528</t>
  </si>
  <si>
    <t>生活介護４４・欠１・未計画２</t>
  </si>
  <si>
    <t>生活介護４４・地公・欠１</t>
  </si>
  <si>
    <t>生活介護４４・地公・欠１・未計画１</t>
  </si>
  <si>
    <t>生活介護４４・地公・欠１・未計画２</t>
  </si>
  <si>
    <t>生活介護４４・欠２</t>
  </si>
  <si>
    <t>生活介護４４・欠２・未計画１</t>
  </si>
  <si>
    <t>生活介護４４・欠２・未計画２</t>
  </si>
  <si>
    <t>生活介護４４・地公・欠２</t>
  </si>
  <si>
    <t>生活介護４４・地公・欠２・未計画１</t>
  </si>
  <si>
    <t>C535</t>
  </si>
  <si>
    <t>生活介護４４・地公・欠２・未計画２</t>
  </si>
  <si>
    <t>生活介護４４・欠１・開減１</t>
  </si>
  <si>
    <t>生活介護４４・欠１・未計画１・開減１</t>
  </si>
  <si>
    <t>C536</t>
  </si>
  <si>
    <t>生活介護４４・欠１・未計画２・開減１</t>
  </si>
  <si>
    <t>生活介護４４・地公・欠１・開減１</t>
  </si>
  <si>
    <t>生活介護４４・地公・欠１・未計画１・開減１</t>
  </si>
  <si>
    <t>C537</t>
  </si>
  <si>
    <t>生活介護４４・地公・欠１・未計画２・開減１</t>
  </si>
  <si>
    <t>C538</t>
  </si>
  <si>
    <t>生活介護４４・欠２・開減１</t>
  </si>
  <si>
    <t>C539</t>
  </si>
  <si>
    <t>生活介護４４・欠２・未計画１・開減１</t>
  </si>
  <si>
    <t>C540</t>
  </si>
  <si>
    <t>生活介護４４・欠２・未計画２・開減１</t>
  </si>
  <si>
    <t>生活介護４４・地公・欠２・開減１</t>
  </si>
  <si>
    <t>生活介護４４・地公・欠２・未計画１・開減１</t>
  </si>
  <si>
    <t>生活介護４４・地公・欠２・未計画２・開減１</t>
  </si>
  <si>
    <t>生活介護４４・欠１・開減２</t>
  </si>
  <si>
    <t>生活介護４４・欠１・未計画１・開減２</t>
  </si>
  <si>
    <t>生活介護４４・欠１・未計画２・開減２</t>
  </si>
  <si>
    <t>生活介護４４・地公・欠１・開減２</t>
  </si>
  <si>
    <t>生活介護４４・地公・欠１・未計画１・開減２</t>
  </si>
  <si>
    <t>生活介護４４・地公・欠１・未計画２・開減２</t>
  </si>
  <si>
    <t>生活介護４４・欠２・開減２</t>
  </si>
  <si>
    <t>C547</t>
  </si>
  <si>
    <t>生活介護４４・欠２・未計画１・開減２</t>
  </si>
  <si>
    <t>C548</t>
  </si>
  <si>
    <t>生活介護４４・欠２・未計画２・開減２</t>
  </si>
  <si>
    <t>C549</t>
  </si>
  <si>
    <t>生活介護４４・地公・欠２・開減２</t>
  </si>
  <si>
    <t>C550</t>
  </si>
  <si>
    <t>生活介護４４・地公・欠２・未計画１・開減２</t>
  </si>
  <si>
    <t>C551</t>
  </si>
  <si>
    <t>生活介護４４・地公・欠２・未計画２・開減２</t>
  </si>
  <si>
    <t>C552</t>
  </si>
  <si>
    <t>生活介護４４・欠１・短時間</t>
  </si>
  <si>
    <t>生活介護４４・欠１・未計画１・短時間</t>
  </si>
  <si>
    <t>生活介護４４・欠１・未計画２・短時間</t>
  </si>
  <si>
    <t>生活介護４４・地公・欠１・短時間</t>
  </si>
  <si>
    <t>生活介護４４・地公・欠１・未計画１・短時間</t>
  </si>
  <si>
    <t>生活介護４４・地公・欠１・未計画２・短時間</t>
  </si>
  <si>
    <t>生活介護４４・欠２・短時間</t>
  </si>
  <si>
    <t>C559</t>
  </si>
  <si>
    <t>生活介護４４・欠２・未計画１・短時間</t>
  </si>
  <si>
    <t>C560</t>
  </si>
  <si>
    <t>生活介護４４・欠２・未計画２・短時間</t>
  </si>
  <si>
    <t>C561</t>
  </si>
  <si>
    <t>生活介護４４・地公・欠２・短時間</t>
  </si>
  <si>
    <t>C562</t>
  </si>
  <si>
    <t>生活介護４４・地公・欠２・未計画１・短時間</t>
  </si>
  <si>
    <t>C563</t>
  </si>
  <si>
    <t>生活介護４４・地公・欠２・未計画２・短時間</t>
  </si>
  <si>
    <t>生活介護４４・欠１・医減</t>
  </si>
  <si>
    <t>生活介護４４・欠１・未計画１・医減</t>
  </si>
  <si>
    <t>C564</t>
  </si>
  <si>
    <t>生活介護４４・欠１・未計画２・医減</t>
  </si>
  <si>
    <t>生活介護４４・地公・欠１・医減</t>
  </si>
  <si>
    <t>生活介護４４・地公・欠１・未計画１・医減</t>
  </si>
  <si>
    <t>生活介護４４・地公・欠１・未計画２・医減</t>
  </si>
  <si>
    <t>生活介護４４・欠２・医減</t>
  </si>
  <si>
    <t>生活介護４４・欠２・未計画１・医減</t>
  </si>
  <si>
    <t>生活介護４４・欠２・未計画２・医減</t>
  </si>
  <si>
    <t>生活介護４４・地公・欠２・医減</t>
  </si>
  <si>
    <t>生活介護４４・地公・欠２・未計画１・医減</t>
  </si>
  <si>
    <t>C571</t>
  </si>
  <si>
    <t>生活介護４４・地公・欠２・未計画２・医減</t>
  </si>
  <si>
    <t>生活介護４４・欠１・開減１・医減</t>
  </si>
  <si>
    <t>生活介護４４・欠１・未計画１・開減１・医減</t>
  </si>
  <si>
    <t>C572</t>
  </si>
  <si>
    <t>生活介護４４・欠１・未計画２・開減１・医減</t>
  </si>
  <si>
    <t>生活介護４４・地公・欠１・開減１・医減</t>
  </si>
  <si>
    <t>生活介護４４・地公・欠１・未計画１・開減１・医減</t>
  </si>
  <si>
    <t>C573</t>
  </si>
  <si>
    <t>生活介護４４・地公・欠１・未計画２・開減１・医減</t>
  </si>
  <si>
    <t>C574</t>
  </si>
  <si>
    <t>生活介護４４・欠２・開減１・医減</t>
  </si>
  <si>
    <t>C575</t>
  </si>
  <si>
    <t>生活介護４４・欠２・未計画１・開減１・医減</t>
  </si>
  <si>
    <t>C576</t>
  </si>
  <si>
    <t>生活介護４４・欠２・未計画２・開減１・医減</t>
  </si>
  <si>
    <t>生活介護４４・地公・欠２・開減１・医減</t>
  </si>
  <si>
    <t>生活介護４４・地公・欠２・未計画１・開減１・医減</t>
  </si>
  <si>
    <t>生活介護４４・地公・欠２・未計画２・開減１・医減</t>
  </si>
  <si>
    <t>生活介護４４・欠１・開減２・医減</t>
  </si>
  <si>
    <t>生活介護４４・欠１・未計画１・開減２・医減</t>
  </si>
  <si>
    <t>生活介護４４・欠１・未計画２・開減２・医減</t>
  </si>
  <si>
    <t>生活介護４４・地公・欠１・開減２・医減</t>
  </si>
  <si>
    <t>生活介護４４・地公・欠１・未計画１・開減２・医減</t>
  </si>
  <si>
    <t>生活介護４４・地公・欠１・未計画２・開減２・医減</t>
  </si>
  <si>
    <t>生活介護４４・欠２・開減２・医減</t>
  </si>
  <si>
    <t>C583</t>
  </si>
  <si>
    <t>生活介護４４・欠２・未計画１・開減２・医減</t>
  </si>
  <si>
    <t>C584</t>
  </si>
  <si>
    <t>生活介護４４・欠２・未計画２・開減２・医減</t>
  </si>
  <si>
    <t>C585</t>
  </si>
  <si>
    <t>生活介護４４・地公・欠２・開減２・医減</t>
  </si>
  <si>
    <t>C586</t>
  </si>
  <si>
    <t>生活介護４４・地公・欠２・未計画１・開減２・医減</t>
  </si>
  <si>
    <t>C587</t>
  </si>
  <si>
    <t>生活介護４４・地公・欠２・未計画２・開減２・医減</t>
  </si>
  <si>
    <t>C588</t>
  </si>
  <si>
    <t>生活介護４４・欠１・短時間・医減</t>
  </si>
  <si>
    <t>生活介護４４・欠１・未計画１・短時間・医減</t>
  </si>
  <si>
    <t>生活介護４４・欠１・未計画２・短時間・医減</t>
  </si>
  <si>
    <t>生活介護４４・地公・欠１・短時間・医減</t>
  </si>
  <si>
    <t>生活介護４４・地公・欠１・未計画１・短時間・医減</t>
  </si>
  <si>
    <t>生活介護４４・地公・欠１・未計画２・短時間・医減</t>
  </si>
  <si>
    <t>生活介護４４・欠２・短時間・医減</t>
  </si>
  <si>
    <t>C595</t>
  </si>
  <si>
    <t>生活介護４４・欠２・未計画１・短時間・医減</t>
  </si>
  <si>
    <t>C596</t>
  </si>
  <si>
    <t>生活介護４４・欠２・未計画２・短時間・医減</t>
  </si>
  <si>
    <t>C597</t>
  </si>
  <si>
    <t>生活介護４４・地公・欠２・短時間・医減</t>
  </si>
  <si>
    <t>C598</t>
  </si>
  <si>
    <t>生活介護４４・地公・欠２・未計画１・短時間・医減</t>
  </si>
  <si>
    <t>C599</t>
  </si>
  <si>
    <t>生活介護４４・地公・欠２・未計画２・短時間・医減</t>
  </si>
  <si>
    <t>生活介護４３・欠１</t>
  </si>
  <si>
    <t>生活介護４３・欠１・未計画１</t>
  </si>
  <si>
    <t>C696</t>
  </si>
  <si>
    <t>生活介護４３・欠１・未計画２</t>
  </si>
  <si>
    <t>生活介護４３・地公・欠１</t>
  </si>
  <si>
    <t>生活介護４３・地公・欠１・未計画１</t>
  </si>
  <si>
    <t>生活介護４３・地公・欠１・未計画２</t>
  </si>
  <si>
    <t>生活介護４３・欠２</t>
  </si>
  <si>
    <t>生活介護４３・欠２・未計画１</t>
  </si>
  <si>
    <t>生活介護４３・欠２・未計画２</t>
  </si>
  <si>
    <t>生活介護４３・地公・欠２</t>
  </si>
  <si>
    <t>生活介護４３・地公・欠２・未計画１</t>
  </si>
  <si>
    <t>C703</t>
  </si>
  <si>
    <t>生活介護４３・地公・欠２・未計画２</t>
  </si>
  <si>
    <t>生活介護４３・欠１・開減１</t>
  </si>
  <si>
    <t>生活介護４３・欠１・未計画１・開減１</t>
  </si>
  <si>
    <t>C704</t>
  </si>
  <si>
    <t>生活介護４３・欠１・未計画２・開減１</t>
  </si>
  <si>
    <t>生活介護４３・地公・欠１・開減１</t>
  </si>
  <si>
    <t>生活介護４３・地公・欠１・未計画１・開減１</t>
  </si>
  <si>
    <t>C705</t>
  </si>
  <si>
    <t>生活介護４３・地公・欠１・未計画２・開減１</t>
  </si>
  <si>
    <t>C706</t>
  </si>
  <si>
    <t>生活介護４３・欠２・開減１</t>
  </si>
  <si>
    <t>C707</t>
  </si>
  <si>
    <t>生活介護４３・欠２・未計画１・開減１</t>
  </si>
  <si>
    <t>C708</t>
  </si>
  <si>
    <t>生活介護４３・欠２・未計画２・開減１</t>
  </si>
  <si>
    <t>生活介護４３・地公・欠２・開減１</t>
  </si>
  <si>
    <t>生活介護４３・地公・欠２・未計画１・開減１</t>
  </si>
  <si>
    <t>生活介護４３・地公・欠２・未計画２・開減１</t>
  </si>
  <si>
    <t>生活介護４３・欠１・開減２</t>
  </si>
  <si>
    <t>生活介護４３・欠１・未計画１・開減２</t>
  </si>
  <si>
    <t>生活介護４３・欠１・未計画２・開減２</t>
  </si>
  <si>
    <t>生活介護４３・地公・欠１・開減２</t>
  </si>
  <si>
    <t>生活介護４３・地公・欠１・未計画１・開減２</t>
  </si>
  <si>
    <t>生活介護４３・地公・欠１・未計画２・開減２</t>
  </si>
  <si>
    <t>生活介護４３・欠２・開減２</t>
  </si>
  <si>
    <t>C715</t>
  </si>
  <si>
    <t>生活介護４３・欠２・未計画１・開減２</t>
  </si>
  <si>
    <t>C716</t>
  </si>
  <si>
    <t>生活介護４３・欠２・未計画２・開減２</t>
  </si>
  <si>
    <t>C717</t>
  </si>
  <si>
    <t>生活介護４３・地公・欠２・開減２</t>
  </si>
  <si>
    <t>C718</t>
  </si>
  <si>
    <t>生活介護４３・地公・欠２・未計画１・開減２</t>
  </si>
  <si>
    <t>C719</t>
  </si>
  <si>
    <t>生活介護４３・地公・欠２・未計画２・開減２</t>
  </si>
  <si>
    <t>C720</t>
  </si>
  <si>
    <t>生活介護４３・欠１・短時間</t>
  </si>
  <si>
    <t>生活介護４３・欠１・未計画１・短時間</t>
  </si>
  <si>
    <t>生活介護４３・欠１・未計画２・短時間</t>
  </si>
  <si>
    <t>生活介護４３・地公・欠１・短時間</t>
  </si>
  <si>
    <t>生活介護４３・地公・欠１・未計画１・短時間</t>
  </si>
  <si>
    <t>生活介護４３・地公・欠１・未計画２・短時間</t>
  </si>
  <si>
    <t>生活介護４３・欠２・短時間</t>
  </si>
  <si>
    <t>C727</t>
  </si>
  <si>
    <t>生活介護４３・欠２・未計画１・短時間</t>
  </si>
  <si>
    <t>C728</t>
  </si>
  <si>
    <t>生活介護４３・欠２・未計画２・短時間</t>
  </si>
  <si>
    <t>C729</t>
  </si>
  <si>
    <t>生活介護４３・地公・欠２・短時間</t>
  </si>
  <si>
    <t>C730</t>
  </si>
  <si>
    <t>生活介護４３・地公・欠２・未計画１・短時間</t>
  </si>
  <si>
    <t>C731</t>
  </si>
  <si>
    <t>生活介護４３・地公・欠２・未計画２・短時間</t>
  </si>
  <si>
    <t>生活介護４３・欠１・医減</t>
  </si>
  <si>
    <t>生活介護４３・欠１・未計画１・医減</t>
  </si>
  <si>
    <t>C732</t>
  </si>
  <si>
    <t>生活介護４３・欠１・未計画２・医減</t>
  </si>
  <si>
    <t>生活介護４３・地公・欠１・医減</t>
  </si>
  <si>
    <t>生活介護４３・地公・欠１・未計画１・医減</t>
  </si>
  <si>
    <t>生活介護４３・地公・欠１・未計画２・医減</t>
  </si>
  <si>
    <t>生活介護４３・欠２・医減</t>
  </si>
  <si>
    <t>生活介護４３・欠２・未計画１・医減</t>
  </si>
  <si>
    <t>生活介護４３・欠２・未計画２・医減</t>
  </si>
  <si>
    <t>生活介護４３・地公・欠２・医減</t>
  </si>
  <si>
    <t>生活介護４３・地公・欠２・未計画１・医減</t>
  </si>
  <si>
    <t>C739</t>
  </si>
  <si>
    <t>生活介護４３・地公・欠２・未計画２・医減</t>
  </si>
  <si>
    <t>生活介護４３・欠１・開減１・医減</t>
  </si>
  <si>
    <t>生活介護４３・欠１・未計画１・開減１・医減</t>
  </si>
  <si>
    <t>C740</t>
  </si>
  <si>
    <t>生活介護４３・欠１・未計画２・開減１・医減</t>
  </si>
  <si>
    <t>生活介護４３・地公・欠１・開減１・医減</t>
  </si>
  <si>
    <t>生活介護４３・地公・欠１・未計画１・開減１・医減</t>
  </si>
  <si>
    <t>C741</t>
  </si>
  <si>
    <t>生活介護４３・地公・欠１・未計画２・開減１・医減</t>
  </si>
  <si>
    <t>C742</t>
  </si>
  <si>
    <t>生活介護４３・欠２・開減１・医減</t>
  </si>
  <si>
    <t>C743</t>
  </si>
  <si>
    <t>生活介護４３・欠２・未計画１・開減１・医減</t>
  </si>
  <si>
    <t>C744</t>
  </si>
  <si>
    <t>生活介護４３・欠２・未計画２・開減１・医減</t>
  </si>
  <si>
    <t>生活介護４３・地公・欠２・開減１・医減</t>
  </si>
  <si>
    <t>生活介護４３・地公・欠２・未計画１・開減１・医減</t>
  </si>
  <si>
    <t>生活介護４３・地公・欠２・未計画２・開減１・医減</t>
  </si>
  <si>
    <t>生活介護４３・欠１・開減２・医減</t>
  </si>
  <si>
    <t>生活介護４３・欠１・未計画１・開減２・医減</t>
  </si>
  <si>
    <t>生活介護４３・欠１・未計画２・開減２・医減</t>
  </si>
  <si>
    <t>生活介護４３・地公・欠１・開減２・医減</t>
  </si>
  <si>
    <t>生活介護４３・地公・欠１・未計画１・開減２・医減</t>
  </si>
  <si>
    <t>生活介護４３・地公・欠１・未計画２・開減２・医減</t>
  </si>
  <si>
    <t>生活介護４３・欠２・開減２・医減</t>
  </si>
  <si>
    <t>C751</t>
  </si>
  <si>
    <t>生活介護４３・欠２・未計画１・開減２・医減</t>
  </si>
  <si>
    <t>C752</t>
  </si>
  <si>
    <t>生活介護４３・欠２・未計画２・開減２・医減</t>
  </si>
  <si>
    <t>C753</t>
  </si>
  <si>
    <t>生活介護４３・地公・欠２・開減２・医減</t>
  </si>
  <si>
    <t>C754</t>
  </si>
  <si>
    <t>生活介護４３・地公・欠２・未計画１・開減２・医減</t>
  </si>
  <si>
    <t>C755</t>
  </si>
  <si>
    <t>生活介護４３・地公・欠２・未計画２・開減２・医減</t>
  </si>
  <si>
    <t>C756</t>
  </si>
  <si>
    <t>生活介護４３・欠１・短時間・医減</t>
  </si>
  <si>
    <t>生活介護４３・欠１・未計画１・短時間・医減</t>
  </si>
  <si>
    <t>生活介護４３・欠１・未計画２・短時間・医減</t>
  </si>
  <si>
    <t>生活介護４３・地公・欠１・短時間・医減</t>
  </si>
  <si>
    <t>生活介護４３・地公・欠１・未計画１・短時間・医減</t>
  </si>
  <si>
    <t>生活介護４３・地公・欠１・未計画２・短時間・医減</t>
  </si>
  <si>
    <t>生活介護４３・欠２・短時間・医減</t>
  </si>
  <si>
    <t>C763</t>
  </si>
  <si>
    <t>生活介護４３・欠２・未計画１・短時間・医減</t>
  </si>
  <si>
    <t>C764</t>
  </si>
  <si>
    <t>生活介護４３・欠２・未計画２・短時間・医減</t>
  </si>
  <si>
    <t>C765</t>
  </si>
  <si>
    <t>生活介護４３・地公・欠２・短時間・医減</t>
  </si>
  <si>
    <t>C766</t>
  </si>
  <si>
    <t>生活介護４３・地公・欠２・未計画１・短時間・医減</t>
  </si>
  <si>
    <t>C767</t>
  </si>
  <si>
    <t>生活介護４３・地公・欠２・未計画２・短時間・医減</t>
  </si>
  <si>
    <t>生活介護４２・欠１</t>
  </si>
  <si>
    <t>生活介護４２・欠１・未計画１</t>
  </si>
  <si>
    <t>C864</t>
  </si>
  <si>
    <t>生活介護４２・欠１・未計画２</t>
  </si>
  <si>
    <t>生活介護４２・地公・欠１</t>
  </si>
  <si>
    <t>生活介護４２・地公・欠１・未計画１</t>
  </si>
  <si>
    <t>C865</t>
  </si>
  <si>
    <t>生活介護４２・地公・欠１・未計画２</t>
  </si>
  <si>
    <t>C866</t>
  </si>
  <si>
    <t>生活介護４２・欠２</t>
  </si>
  <si>
    <t>C867</t>
  </si>
  <si>
    <t>生活介護４２・欠２・未計画１</t>
  </si>
  <si>
    <t>C868</t>
  </si>
  <si>
    <t>生活介護４２・欠２・未計画２</t>
  </si>
  <si>
    <t>C869</t>
  </si>
  <si>
    <t>生活介護４２・地公・欠２</t>
  </si>
  <si>
    <t>C870</t>
  </si>
  <si>
    <t>生活介護４２・地公・欠２・未計画１</t>
  </si>
  <si>
    <t>C871</t>
  </si>
  <si>
    <t>生活介護４２・地公・欠２・未計画２</t>
  </si>
  <si>
    <t>生活介護４２・欠１・開減１</t>
  </si>
  <si>
    <t>生活介護４２・欠１・未計画１・開減１</t>
  </si>
  <si>
    <t>C872</t>
  </si>
  <si>
    <t>生活介護４２・欠１・未計画２・開減１</t>
  </si>
  <si>
    <t>生活介護４２・地公・欠１・開減１</t>
  </si>
  <si>
    <t>生活介護４２・地公・欠１・未計画１・開減１</t>
  </si>
  <si>
    <t>C873</t>
  </si>
  <si>
    <t>生活介護４２・地公・欠１・未計画２・開減１</t>
  </si>
  <si>
    <t>C874</t>
  </si>
  <si>
    <t>生活介護４２・欠２・開減１</t>
  </si>
  <si>
    <t>C875</t>
  </si>
  <si>
    <t>生活介護４２・欠２・未計画１・開減１</t>
  </si>
  <si>
    <t>C876</t>
  </si>
  <si>
    <t>生活介護４２・欠２・未計画２・開減１</t>
  </si>
  <si>
    <t>C877</t>
  </si>
  <si>
    <t>生活介護４２・地公・欠２・開減１</t>
  </si>
  <si>
    <t>C878</t>
  </si>
  <si>
    <t>生活介護４２・地公・欠２・未計画１・開減１</t>
  </si>
  <si>
    <t>C879</t>
  </si>
  <si>
    <t>生活介護４２・地公・欠２・未計画２・開減１</t>
  </si>
  <si>
    <t>生活介護４２・欠１・開減２</t>
  </si>
  <si>
    <t>生活介護４２・欠１・未計画１・開減２</t>
  </si>
  <si>
    <t>C880</t>
  </si>
  <si>
    <t>生活介護４２・欠１・未計画２・開減２</t>
  </si>
  <si>
    <t>生活介護４２・地公・欠１・開減２</t>
  </si>
  <si>
    <t>生活介護４２・地公・欠１・未計画１・開減２</t>
  </si>
  <si>
    <t>C881</t>
  </si>
  <si>
    <t>生活介護４２・地公・欠１・未計画２・開減２</t>
  </si>
  <si>
    <t>C882</t>
  </si>
  <si>
    <t>生活介護４２・欠２・開減２</t>
  </si>
  <si>
    <t>C883</t>
  </si>
  <si>
    <t>生活介護４２・欠２・未計画１・開減２</t>
  </si>
  <si>
    <t>C884</t>
  </si>
  <si>
    <t>生活介護４２・欠２・未計画２・開減２</t>
  </si>
  <si>
    <t>C885</t>
  </si>
  <si>
    <t>生活介護４２・地公・欠２・開減２</t>
  </si>
  <si>
    <t>C886</t>
  </si>
  <si>
    <t>生活介護４２・地公・欠２・未計画１・開減２</t>
  </si>
  <si>
    <t>C887</t>
  </si>
  <si>
    <t>生活介護４２・地公・欠２・未計画２・開減２</t>
  </si>
  <si>
    <t>C888</t>
  </si>
  <si>
    <t>生活介護４２・欠１・短時間</t>
  </si>
  <si>
    <t>C889</t>
  </si>
  <si>
    <t>生活介護４２・欠１・未計画１・短時間</t>
  </si>
  <si>
    <t>C890</t>
  </si>
  <si>
    <t>生活介護４２・欠１・未計画２・短時間</t>
  </si>
  <si>
    <t>C891</t>
  </si>
  <si>
    <t>生活介護４２・地公・欠１・短時間</t>
  </si>
  <si>
    <t>C892</t>
  </si>
  <si>
    <t>生活介護４２・地公・欠１・未計画１・短時間</t>
  </si>
  <si>
    <t>C893</t>
  </si>
  <si>
    <t>生活介護４２・地公・欠１・未計画２・短時間</t>
  </si>
  <si>
    <t>C894</t>
  </si>
  <si>
    <t>生活介護４２・欠２・短時間</t>
  </si>
  <si>
    <t>C895</t>
  </si>
  <si>
    <t>生活介護４２・欠２・未計画１・短時間</t>
  </si>
  <si>
    <t>C896</t>
  </si>
  <si>
    <t>生活介護４２・欠２・未計画２・短時間</t>
  </si>
  <si>
    <t>C897</t>
  </si>
  <si>
    <t>生活介護４２・地公・欠２・短時間</t>
  </si>
  <si>
    <t>C898</t>
  </si>
  <si>
    <t>生活介護４２・地公・欠２・未計画１・短時間</t>
  </si>
  <si>
    <t>C899</t>
  </si>
  <si>
    <t>生活介護４２・地公・欠２・未計画２・短時間</t>
  </si>
  <si>
    <t>生活介護４２・欠１・医減</t>
  </si>
  <si>
    <t>生活介護４２・欠１・未計画１・医減</t>
  </si>
  <si>
    <t>C900</t>
  </si>
  <si>
    <t>生活介護４２・欠１・未計画２・医減</t>
  </si>
  <si>
    <t>生活介護４２・地公・欠１・医減</t>
  </si>
  <si>
    <t>生活介護４２・地公・欠１・未計画１・医減</t>
  </si>
  <si>
    <t>C901</t>
  </si>
  <si>
    <t>生活介護４２・地公・欠１・未計画２・医減</t>
  </si>
  <si>
    <t>C902</t>
  </si>
  <si>
    <t>生活介護４２・欠２・医減</t>
  </si>
  <si>
    <t>C903</t>
  </si>
  <si>
    <t>生活介護４２・欠２・未計画１・医減</t>
  </si>
  <si>
    <t>C904</t>
  </si>
  <si>
    <t>生活介護４２・欠２・未計画２・医減</t>
  </si>
  <si>
    <t>C905</t>
  </si>
  <si>
    <t>生活介護４２・地公・欠２・医減</t>
  </si>
  <si>
    <t>C906</t>
  </si>
  <si>
    <t>生活介護４２・地公・欠２・未計画１・医減</t>
  </si>
  <si>
    <t>C907</t>
  </si>
  <si>
    <t>生活介護４２・地公・欠２・未計画２・医減</t>
  </si>
  <si>
    <t>生活介護４２・欠１・開減１・医減</t>
  </si>
  <si>
    <t>生活介護４２・欠１・未計画１・開減１・医減</t>
  </si>
  <si>
    <t>C908</t>
  </si>
  <si>
    <t>生活介護４２・欠１・未計画２・開減１・医減</t>
  </si>
  <si>
    <t>生活介護４２・地公・欠１・開減１・医減</t>
  </si>
  <si>
    <t>生活介護４２・地公・欠１・未計画１・開減１・医減</t>
  </si>
  <si>
    <t>C909</t>
  </si>
  <si>
    <t>生活介護４２・地公・欠１・未計画２・開減１・医減</t>
  </si>
  <si>
    <t>C910</t>
  </si>
  <si>
    <t>生活介護４２・欠２・開減１・医減</t>
  </si>
  <si>
    <t>C911</t>
  </si>
  <si>
    <t>生活介護４２・欠２・未計画１・開減１・医減</t>
  </si>
  <si>
    <t>C912</t>
  </si>
  <si>
    <t>生活介護４２・欠２・未計画２・開減１・医減</t>
  </si>
  <si>
    <t>C913</t>
  </si>
  <si>
    <t>生活介護４２・地公・欠２・開減１・医減</t>
  </si>
  <si>
    <t>C914</t>
  </si>
  <si>
    <t>生活介護４２・地公・欠２・未計画１・開減１・医減</t>
  </si>
  <si>
    <t>C915</t>
  </si>
  <si>
    <t>生活介護４２・地公・欠２・未計画２・開減１・医減</t>
  </si>
  <si>
    <t>生活介護４２・欠１・開減２・医減</t>
  </si>
  <si>
    <t>生活介護４２・欠１・未計画１・開減２・医減</t>
  </si>
  <si>
    <t>C916</t>
  </si>
  <si>
    <t>生活介護４２・欠１・未計画２・開減２・医減</t>
  </si>
  <si>
    <t>生活介護４２・地公・欠１・開減２・医減</t>
  </si>
  <si>
    <t>生活介護４２・地公・欠１・未計画１・開減２・医減</t>
  </si>
  <si>
    <t>C917</t>
  </si>
  <si>
    <t>生活介護４２・地公・欠１・未計画２・開減２・医減</t>
  </si>
  <si>
    <t>C918</t>
  </si>
  <si>
    <t>生活介護４２・欠２・開減２・医減</t>
  </si>
  <si>
    <t>C919</t>
  </si>
  <si>
    <t>生活介護４２・欠２・未計画１・開減２・医減</t>
  </si>
  <si>
    <t>C920</t>
  </si>
  <si>
    <t>生活介護４２・欠２・未計画２・開減２・医減</t>
  </si>
  <si>
    <t>C921</t>
  </si>
  <si>
    <t>生活介護４２・地公・欠２・開減２・医減</t>
  </si>
  <si>
    <t>C922</t>
  </si>
  <si>
    <t>生活介護４２・地公・欠２・未計画１・開減２・医減</t>
  </si>
  <si>
    <t>C923</t>
  </si>
  <si>
    <t>生活介護４２・地公・欠２・未計画２・開減２・医減</t>
  </si>
  <si>
    <t>C924</t>
  </si>
  <si>
    <t>生活介護４２・欠１・短時間・医減</t>
  </si>
  <si>
    <t>C925</t>
  </si>
  <si>
    <t>生活介護４２・欠１・未計画１・短時間・医減</t>
  </si>
  <si>
    <t>C926</t>
  </si>
  <si>
    <t>生活介護４２・欠１・未計画２・短時間・医減</t>
  </si>
  <si>
    <t>C927</t>
  </si>
  <si>
    <t>生活介護４２・地公・欠１・短時間・医減</t>
  </si>
  <si>
    <t>C928</t>
  </si>
  <si>
    <t>生活介護４２・地公・欠１・未計画１・短時間・医減</t>
  </si>
  <si>
    <t>C929</t>
  </si>
  <si>
    <t>生活介護４２・地公・欠１・未計画２・短時間・医減</t>
  </si>
  <si>
    <t>C930</t>
  </si>
  <si>
    <t>生活介護４２・欠２・短時間・医減</t>
  </si>
  <si>
    <t>C931</t>
  </si>
  <si>
    <t>生活介護４２・欠２・未計画１・短時間・医減</t>
  </si>
  <si>
    <t>C932</t>
  </si>
  <si>
    <t>生活介護４２・欠２・未計画２・短時間・医減</t>
  </si>
  <si>
    <t>C933</t>
  </si>
  <si>
    <t>生活介護４２・地公・欠２・短時間・医減</t>
  </si>
  <si>
    <t>C934</t>
  </si>
  <si>
    <t>生活介護４２・地公・欠２・未計画１・短時間・医減</t>
  </si>
  <si>
    <t>C935</t>
  </si>
  <si>
    <t>生活介護４２・地公・欠２・未計画２・短時間・医減</t>
  </si>
  <si>
    <t>生活介護５６・欠１</t>
  </si>
  <si>
    <t>生活介護５６・欠１・未計画１</t>
  </si>
  <si>
    <t>CA32</t>
  </si>
  <si>
    <t>生活介護５６・欠１・未計画２</t>
  </si>
  <si>
    <t>生活介護５６・地公・欠１</t>
  </si>
  <si>
    <t>生活介護５６・地公・欠１・未計画１</t>
  </si>
  <si>
    <t>CA33</t>
  </si>
  <si>
    <t>生活介護５６・地公・欠１・未計画２</t>
  </si>
  <si>
    <t>CA34</t>
  </si>
  <si>
    <t>生活介護５６・欠２</t>
  </si>
  <si>
    <t>CA35</t>
  </si>
  <si>
    <t>生活介護５６・欠２・未計画１</t>
  </si>
  <si>
    <t>CA36</t>
  </si>
  <si>
    <t>生活介護５６・欠２・未計画２</t>
  </si>
  <si>
    <t>CA37</t>
  </si>
  <si>
    <t>生活介護５６・地公・欠２</t>
  </si>
  <si>
    <t>CA38</t>
  </si>
  <si>
    <t>生活介護５６・地公・欠２・未計画１</t>
  </si>
  <si>
    <t>CA39</t>
  </si>
  <si>
    <t>生活介護５６・地公・欠２・未計画２</t>
  </si>
  <si>
    <t>生活介護５６・欠１・開減１</t>
  </si>
  <si>
    <t>生活介護５６・欠１・未計画１・開減１</t>
  </si>
  <si>
    <t>CA40</t>
  </si>
  <si>
    <t>生活介護５６・欠１・未計画２・開減１</t>
  </si>
  <si>
    <t>生活介護５６・地公・欠１・開減１</t>
  </si>
  <si>
    <t>生活介護５６・地公・欠１・未計画１・開減１</t>
  </si>
  <si>
    <t>CA41</t>
  </si>
  <si>
    <t>生活介護５６・地公・欠１・未計画２・開減１</t>
  </si>
  <si>
    <t>CA42</t>
  </si>
  <si>
    <t>生活介護５６・欠２・開減１</t>
  </si>
  <si>
    <t>CA43</t>
  </si>
  <si>
    <t>生活介護５６・欠２・未計画１・開減１</t>
  </si>
  <si>
    <t>CA44</t>
  </si>
  <si>
    <t>生活介護５６・欠２・未計画２・開減１</t>
  </si>
  <si>
    <t>CA45</t>
  </si>
  <si>
    <t>生活介護５６・地公・欠２・開減１</t>
  </si>
  <si>
    <t>CA46</t>
  </si>
  <si>
    <t>生活介護５６・地公・欠２・未計画１・開減１</t>
  </si>
  <si>
    <t>CA47</t>
  </si>
  <si>
    <t>生活介護５６・地公・欠２・未計画２・開減１</t>
  </si>
  <si>
    <t>生活介護５６・欠１・開減２</t>
  </si>
  <si>
    <t>生活介護５６・欠１・未計画１・開減２</t>
  </si>
  <si>
    <t>CA48</t>
  </si>
  <si>
    <t>生活介護５６・欠１・未計画２・開減２</t>
  </si>
  <si>
    <t>生活介護５６・地公・欠１・開減２</t>
  </si>
  <si>
    <t>生活介護５６・地公・欠１・未計画１・開減２</t>
  </si>
  <si>
    <t>CA49</t>
  </si>
  <si>
    <t>生活介護５６・地公・欠１・未計画２・開減２</t>
  </si>
  <si>
    <t>CA50</t>
  </si>
  <si>
    <t>生活介護５６・欠２・開減２</t>
  </si>
  <si>
    <t>CA51</t>
  </si>
  <si>
    <t>生活介護５６・欠２・未計画１・開減２</t>
  </si>
  <si>
    <t>CA52</t>
  </si>
  <si>
    <t>生活介護５６・欠２・未計画２・開減２</t>
  </si>
  <si>
    <t>CA53</t>
  </si>
  <si>
    <t>生活介護５６・地公・欠２・開減２</t>
  </si>
  <si>
    <t>CA54</t>
  </si>
  <si>
    <t>生活介護５６・地公・欠２・未計画１・開減２</t>
  </si>
  <si>
    <t>CA55</t>
  </si>
  <si>
    <t>生活介護５６・地公・欠２・未計画２・開減２</t>
  </si>
  <si>
    <t>CA56</t>
  </si>
  <si>
    <t>生活介護５６・欠１・短時間</t>
  </si>
  <si>
    <t>CA57</t>
  </si>
  <si>
    <t>生活介護５６・欠１・未計画１・短時間</t>
  </si>
  <si>
    <t>CA58</t>
  </si>
  <si>
    <t>生活介護５６・欠１・未計画２・短時間</t>
  </si>
  <si>
    <t>CA59</t>
  </si>
  <si>
    <t>生活介護５６・地公・欠１・短時間</t>
  </si>
  <si>
    <t>CA60</t>
  </si>
  <si>
    <t>生活介護５６・地公・欠１・未計画１・短時間</t>
  </si>
  <si>
    <t>CA61</t>
  </si>
  <si>
    <t>生活介護５６・地公・欠１・未計画２・短時間</t>
  </si>
  <si>
    <t>CA62</t>
  </si>
  <si>
    <t>生活介護５６・欠２・短時間</t>
  </si>
  <si>
    <t>CA63</t>
  </si>
  <si>
    <t>生活介護５６・欠２・未計画１・短時間</t>
  </si>
  <si>
    <t>CA64</t>
  </si>
  <si>
    <t>生活介護５６・欠２・未計画２・短時間</t>
  </si>
  <si>
    <t>CA65</t>
  </si>
  <si>
    <t>生活介護５６・地公・欠２・短時間</t>
  </si>
  <si>
    <t>CA66</t>
  </si>
  <si>
    <t>生活介護５６・地公・欠２・未計画１・短時間</t>
  </si>
  <si>
    <t>CA67</t>
  </si>
  <si>
    <t>生活介護５６・地公・欠２・未計画２・短時間</t>
  </si>
  <si>
    <t>生活介護５６・欠１・大所</t>
  </si>
  <si>
    <t>生活介護５６・欠１・未計画１・大所</t>
  </si>
  <si>
    <t>CA68</t>
  </si>
  <si>
    <t>生活介護５６・欠１・未計画２・大所</t>
  </si>
  <si>
    <t>生活介護５６・地公・欠１・大所</t>
  </si>
  <si>
    <t>生活介護５６・地公・欠１・未計画１・大所</t>
  </si>
  <si>
    <t>CA69</t>
  </si>
  <si>
    <t>生活介護５６・地公・欠１・未計画２・大所</t>
  </si>
  <si>
    <t>CA70</t>
  </si>
  <si>
    <t>生活介護５６・欠２・大所</t>
  </si>
  <si>
    <t>CA71</t>
  </si>
  <si>
    <t>生活介護５６・欠２・未計画１・大所</t>
  </si>
  <si>
    <t>CA72</t>
  </si>
  <si>
    <t>生活介護５６・欠２・未計画２・大所</t>
  </si>
  <si>
    <t>CA73</t>
  </si>
  <si>
    <t>生活介護５６・地公・欠２・大所</t>
  </si>
  <si>
    <t>CA74</t>
  </si>
  <si>
    <t>生活介護５６・地公・欠２・未計画１・大所</t>
  </si>
  <si>
    <t>CA75</t>
  </si>
  <si>
    <t>生活介護５６・地公・欠２・未計画２・大所</t>
  </si>
  <si>
    <t>生活介護５６・欠１・開減１・大所</t>
  </si>
  <si>
    <t>生活介護５６・欠１・未計画１・開減１・大所</t>
  </si>
  <si>
    <t>CA76</t>
  </si>
  <si>
    <t>生活介護５６・欠１・未計画２・開減１・大所</t>
  </si>
  <si>
    <t>生活介護５６・地公・欠１・開減１・大所</t>
  </si>
  <si>
    <t>生活介護５６・地公・欠１・未計画１・開減１・大所</t>
  </si>
  <si>
    <t>CA77</t>
  </si>
  <si>
    <t>生活介護５６・地公・欠１・未計画２・開減１・大所</t>
  </si>
  <si>
    <t>CA78</t>
  </si>
  <si>
    <t>生活介護５６・欠２・開減１・大所</t>
  </si>
  <si>
    <t>CA79</t>
  </si>
  <si>
    <t>生活介護５６・欠２・未計画１・開減１・大所</t>
  </si>
  <si>
    <t>CA80</t>
  </si>
  <si>
    <t>生活介護５６・欠２・未計画２・開減１・大所</t>
  </si>
  <si>
    <t>CA81</t>
  </si>
  <si>
    <t>生活介護５６・地公・欠２・開減１・大所</t>
  </si>
  <si>
    <t>CA82</t>
  </si>
  <si>
    <t>生活介護５６・地公・欠２・未計画１・開減１・大所</t>
  </si>
  <si>
    <t>CA83</t>
  </si>
  <si>
    <t>生活介護５６・地公・欠２・未計画２・開減１・大所</t>
  </si>
  <si>
    <t>生活介護５６・欠１・開減２・大所</t>
  </si>
  <si>
    <t>生活介護５６・欠１・未計画１・開減２・大所</t>
  </si>
  <si>
    <t>CA84</t>
  </si>
  <si>
    <t>生活介護５６・欠１・未計画２・開減２・大所</t>
  </si>
  <si>
    <t>生活介護５６・地公・欠１・開減２・大所</t>
  </si>
  <si>
    <t>生活介護５６・地公・欠１・未計画１・開減２・大所</t>
  </si>
  <si>
    <t>CA85</t>
  </si>
  <si>
    <t>生活介護５６・地公・欠１・未計画２・開減２・大所</t>
  </si>
  <si>
    <t>CA86</t>
  </si>
  <si>
    <t>生活介護５６・欠２・開減２・大所</t>
  </si>
  <si>
    <t>CA87</t>
  </si>
  <si>
    <t>生活介護５６・欠２・未計画１・開減２・大所</t>
  </si>
  <si>
    <t>CA88</t>
  </si>
  <si>
    <t>生活介護５６・欠２・未計画２・開減２・大所</t>
  </si>
  <si>
    <t>CA89</t>
  </si>
  <si>
    <t>生活介護５６・地公・欠２・開減２・大所</t>
  </si>
  <si>
    <t>CA90</t>
  </si>
  <si>
    <t>生活介護５６・地公・欠２・未計画１・開減２・大所</t>
  </si>
  <si>
    <t>CA91</t>
  </si>
  <si>
    <t>生活介護５６・地公・欠２・未計画２・開減２・大所</t>
  </si>
  <si>
    <t>CA92</t>
  </si>
  <si>
    <t>生活介護５６・欠１・短時間・大所</t>
  </si>
  <si>
    <t>CA93</t>
  </si>
  <si>
    <t>生活介護５６・欠１・未計画１・短時間・大所</t>
  </si>
  <si>
    <t>CA94</t>
  </si>
  <si>
    <t>生活介護５６・欠１・未計画２・短時間・大所</t>
  </si>
  <si>
    <t>CA95</t>
  </si>
  <si>
    <t>生活介護５６・地公・欠１・短時間・大所</t>
  </si>
  <si>
    <t>CA96</t>
  </si>
  <si>
    <t>生活介護５６・地公・欠１・未計画１・短時間・大所</t>
  </si>
  <si>
    <t>CA97</t>
  </si>
  <si>
    <t>生活介護５６・地公・欠１・未計画２・短時間・大所</t>
  </si>
  <si>
    <t>CA98</t>
  </si>
  <si>
    <t>生活介護５６・欠２・短時間・大所</t>
  </si>
  <si>
    <t>CA99</t>
  </si>
  <si>
    <t>生活介護５６・欠２・未計画１・短時間・大所</t>
  </si>
  <si>
    <t>CB00</t>
  </si>
  <si>
    <t>生活介護５６・欠２・未計画２・短時間・大所</t>
  </si>
  <si>
    <t>CB01</t>
  </si>
  <si>
    <t>生活介護５６・地公・欠２・短時間・大所</t>
  </si>
  <si>
    <t>CB02</t>
  </si>
  <si>
    <t>生活介護５６・地公・欠２・未計画１・短時間・大所</t>
  </si>
  <si>
    <t>CB03</t>
  </si>
  <si>
    <t>生活介護５６・地公・欠２・未計画２・短時間・大所</t>
  </si>
  <si>
    <t>生活介護５６・欠１・医減</t>
  </si>
  <si>
    <t>生活介護５６・欠１・未計画１・医減</t>
  </si>
  <si>
    <t>CB04</t>
  </si>
  <si>
    <t>生活介護５６・欠１・未計画２・医減</t>
  </si>
  <si>
    <t>生活介護５６・地公・欠１・医減</t>
  </si>
  <si>
    <t>生活介護５６・地公・欠１・未計画１・医減</t>
  </si>
  <si>
    <t>CB05</t>
  </si>
  <si>
    <t>生活介護５６・地公・欠１・未計画２・医減</t>
  </si>
  <si>
    <t>CB06</t>
  </si>
  <si>
    <t>生活介護５６・欠２・医減</t>
  </si>
  <si>
    <t>CB07</t>
  </si>
  <si>
    <t>生活介護５６・欠２・未計画１・医減</t>
  </si>
  <si>
    <t>CB08</t>
  </si>
  <si>
    <t>生活介護５６・欠２・未計画２・医減</t>
  </si>
  <si>
    <t>CB09</t>
  </si>
  <si>
    <t>生活介護５６・地公・欠２・医減</t>
  </si>
  <si>
    <t>CB10</t>
  </si>
  <si>
    <t>生活介護５６・地公・欠２・未計画１・医減</t>
  </si>
  <si>
    <t>CB11</t>
  </si>
  <si>
    <t>生活介護５６・地公・欠２・未計画２・医減</t>
  </si>
  <si>
    <t>生活介護５６・欠１・開減１・医減</t>
  </si>
  <si>
    <t>生活介護５６・欠１・未計画１・開減１・医減</t>
  </si>
  <si>
    <t>CB12</t>
  </si>
  <si>
    <t>生活介護５６・欠１・未計画２・開減１・医減</t>
  </si>
  <si>
    <t>生活介護５６・地公・欠１・開減１・医減</t>
  </si>
  <si>
    <t>生活介護５６・地公・欠１・未計画１・開減１・医減</t>
  </si>
  <si>
    <t>CB13</t>
  </si>
  <si>
    <t>生活介護５６・地公・欠１・未計画２・開減１・医減</t>
  </si>
  <si>
    <t>CB14</t>
  </si>
  <si>
    <t>生活介護５６・欠２・開減１・医減</t>
  </si>
  <si>
    <t>CB15</t>
  </si>
  <si>
    <t>生活介護５６・欠２・未計画１・開減１・医減</t>
  </si>
  <si>
    <t>CB16</t>
  </si>
  <si>
    <t>生活介護５６・欠２・未計画２・開減１・医減</t>
  </si>
  <si>
    <t>CB17</t>
  </si>
  <si>
    <t>生活介護５６・地公・欠２・開減１・医減</t>
  </si>
  <si>
    <t>CB18</t>
  </si>
  <si>
    <t>生活介護５６・地公・欠２・未計画１・開減１・医減</t>
  </si>
  <si>
    <t>CB19</t>
  </si>
  <si>
    <t>生活介護５６・地公・欠２・未計画２・開減１・医減</t>
  </si>
  <si>
    <t>生活介護５６・欠１・開減２・医減</t>
  </si>
  <si>
    <t>生活介護５６・欠１・未計画１・開減２・医減</t>
  </si>
  <si>
    <t>CB20</t>
  </si>
  <si>
    <t>生活介護５６・欠１・未計画２・開減２・医減</t>
  </si>
  <si>
    <t>生活介護５６・地公・欠１・開減２・医減</t>
  </si>
  <si>
    <t>生活介護５６・地公・欠１・未計画１・開減２・医減</t>
  </si>
  <si>
    <t>CB21</t>
  </si>
  <si>
    <t>生活介護５６・地公・欠１・未計画２・開減２・医減</t>
  </si>
  <si>
    <t>CB22</t>
  </si>
  <si>
    <t>生活介護５６・欠２・開減２・医減</t>
  </si>
  <si>
    <t>CB23</t>
  </si>
  <si>
    <t>生活介護５６・欠２・未計画１・開減２・医減</t>
  </si>
  <si>
    <t>CB24</t>
  </si>
  <si>
    <t>生活介護５６・欠２・未計画２・開減２・医減</t>
  </si>
  <si>
    <t>CB25</t>
  </si>
  <si>
    <t>生活介護５６・地公・欠２・開減２・医減</t>
  </si>
  <si>
    <t>CB26</t>
  </si>
  <si>
    <t>生活介護５６・地公・欠２・未計画１・開減２・医減</t>
  </si>
  <si>
    <t>CB27</t>
  </si>
  <si>
    <t>生活介護５６・地公・欠２・未計画２・開減２・医減</t>
  </si>
  <si>
    <t>CB28</t>
  </si>
  <si>
    <t>生活介護５６・欠１・短時間・医減</t>
  </si>
  <si>
    <t>CB29</t>
  </si>
  <si>
    <t>生活介護５６・欠１・未計画１・短時間・医減</t>
  </si>
  <si>
    <t>CB30</t>
  </si>
  <si>
    <t>生活介護５６・欠１・未計画２・短時間・医減</t>
  </si>
  <si>
    <t>CB31</t>
  </si>
  <si>
    <t>生活介護５６・地公・欠１・短時間・医減</t>
  </si>
  <si>
    <t>CB32</t>
  </si>
  <si>
    <t>生活介護５６・地公・欠１・未計画１・短時間・医減</t>
  </si>
  <si>
    <t>CB33</t>
  </si>
  <si>
    <t>生活介護５６・地公・欠１・未計画２・短時間・医減</t>
  </si>
  <si>
    <t>CB34</t>
  </si>
  <si>
    <t>生活介護５６・欠２・短時間・医減</t>
  </si>
  <si>
    <t>CB35</t>
  </si>
  <si>
    <t>生活介護５６・欠２・未計画１・短時間・医減</t>
  </si>
  <si>
    <t>CB36</t>
  </si>
  <si>
    <t>生活介護５６・欠２・未計画２・短時間・医減</t>
  </si>
  <si>
    <t>CB37</t>
  </si>
  <si>
    <t>生活介護５６・地公・欠２・短時間・医減</t>
  </si>
  <si>
    <t>CB38</t>
  </si>
  <si>
    <t>生活介護５６・地公・欠２・未計画１・短時間・医減</t>
  </si>
  <si>
    <t>CB39</t>
  </si>
  <si>
    <t>生活介護５６・地公・欠２・未計画２・短時間・医減</t>
  </si>
  <si>
    <t>生活介護５６・欠１・大所・医減</t>
  </si>
  <si>
    <t>生活介護５６・欠１・未計画１・大所・医減</t>
  </si>
  <si>
    <t>CB40</t>
  </si>
  <si>
    <t>生活介護５６・欠１・未計画２・大所・医減</t>
  </si>
  <si>
    <t>生活介護５６・地公・欠１・大所・医減</t>
  </si>
  <si>
    <t>生活介護５６・地公・欠１・未計画１・大所・医減</t>
  </si>
  <si>
    <t>CB41</t>
  </si>
  <si>
    <t>生活介護５６・地公・欠１・未計画２・大所・医減</t>
  </si>
  <si>
    <t>CB42</t>
  </si>
  <si>
    <t>生活介護５６・欠２・大所・医減</t>
  </si>
  <si>
    <t>CB43</t>
  </si>
  <si>
    <t>生活介護５６・欠２・未計画１・大所・医減</t>
  </si>
  <si>
    <t>CB44</t>
  </si>
  <si>
    <t>生活介護５６・欠２・未計画２・大所・医減</t>
  </si>
  <si>
    <t>CB45</t>
  </si>
  <si>
    <t>生活介護５６・地公・欠２・大所・医減</t>
  </si>
  <si>
    <t>CB46</t>
  </si>
  <si>
    <t>生活介護５６・地公・欠２・未計画１・大所・医減</t>
  </si>
  <si>
    <t>CB47</t>
  </si>
  <si>
    <t>生活介護５６・地公・欠２・未計画２・大所・医減</t>
  </si>
  <si>
    <t>生活介護５６・欠１・開減１・大所・医減</t>
  </si>
  <si>
    <t>生活介護５６・欠１・未計画１・開減１・大所・医減</t>
  </si>
  <si>
    <t>CB48</t>
  </si>
  <si>
    <t>生活介護５６・欠１・未計画２・開減１・大所・医減</t>
  </si>
  <si>
    <t>生活介護５６・地公・欠１・開減１・大所・医減</t>
  </si>
  <si>
    <t>生活介護５６・地公・欠１・未計画１・開減１・大所・医減</t>
  </si>
  <si>
    <t>CB49</t>
  </si>
  <si>
    <t>生活介護５６・地公・欠１・未計画２・開減１・大所・医減</t>
  </si>
  <si>
    <t>CB50</t>
  </si>
  <si>
    <t>生活介護５６・欠２・開減１・大所・医減</t>
  </si>
  <si>
    <t>CB51</t>
  </si>
  <si>
    <t>生活介護５６・欠２・未計画１・開減１・大所・医減</t>
  </si>
  <si>
    <t>CB52</t>
  </si>
  <si>
    <t>生活介護５６・欠２・未計画２・開減１・大所・医減</t>
  </si>
  <si>
    <t>CB53</t>
  </si>
  <si>
    <t>生活介護５６・地公・欠２・開減１・大所・医減</t>
  </si>
  <si>
    <t>CB54</t>
  </si>
  <si>
    <t>生活介護５６・地公・欠２・未計画１・開減１・大所・医減</t>
  </si>
  <si>
    <t>CB55</t>
  </si>
  <si>
    <t>生活介護５６・地公・欠２・未計画２・開減１・大所・医減</t>
  </si>
  <si>
    <t>生活介護５６・欠１・開減２・大所・医減</t>
  </si>
  <si>
    <t>生活介護５６・欠１・未計画１・開減２・大所・医減</t>
  </si>
  <si>
    <t>CB56</t>
  </si>
  <si>
    <t>生活介護５６・欠１・未計画２・開減２・大所・医減</t>
  </si>
  <si>
    <t>生活介護５６・地公・欠１・開減２・大所・医減</t>
  </si>
  <si>
    <t>生活介護５６・地公・欠１・未計画１・開減２・大所・医減</t>
  </si>
  <si>
    <t>CB57</t>
  </si>
  <si>
    <t>生活介護５６・地公・欠１・未計画２・開減２・大所・医減</t>
  </si>
  <si>
    <t>CB58</t>
  </si>
  <si>
    <t>生活介護５６・欠２・開減２・大所・医減</t>
  </si>
  <si>
    <t>CB59</t>
  </si>
  <si>
    <t>生活介護５６・欠２・未計画１・開減２・大所・医減</t>
  </si>
  <si>
    <t>CB60</t>
  </si>
  <si>
    <t>生活介護５６・欠２・未計画２・開減２・大所・医減</t>
  </si>
  <si>
    <t>CB61</t>
  </si>
  <si>
    <t>生活介護５６・地公・欠２・開減２・大所・医減</t>
  </si>
  <si>
    <t>CB62</t>
  </si>
  <si>
    <t>生活介護５６・地公・欠２・未計画１・開減２・大所・医減</t>
  </si>
  <si>
    <t>CB63</t>
  </si>
  <si>
    <t>生活介護５６・地公・欠２・未計画２・開減２・大所・医減</t>
  </si>
  <si>
    <t>CB64</t>
  </si>
  <si>
    <t>生活介護５６・欠１・短時間・大所・医減</t>
  </si>
  <si>
    <t>CB65</t>
  </si>
  <si>
    <t>生活介護５６・欠１・未計画１・短時間・大所・医減</t>
  </si>
  <si>
    <t>CB66</t>
  </si>
  <si>
    <t>生活介護５６・欠１・未計画２・短時間・大所・医減</t>
  </si>
  <si>
    <t>CB67</t>
  </si>
  <si>
    <t>生活介護５６・地公・欠１・短時間・大所・医減</t>
  </si>
  <si>
    <t>CB68</t>
  </si>
  <si>
    <t>生活介護５６・地公・欠１・未計画１・短時間・大所・医減</t>
  </si>
  <si>
    <t>CB69</t>
  </si>
  <si>
    <t>生活介護５６・地公・欠１・未計画２・短時間・大所・医減</t>
  </si>
  <si>
    <t>CB70</t>
  </si>
  <si>
    <t>生活介護５６・欠２・短時間・大所・医減</t>
  </si>
  <si>
    <t>CB71</t>
  </si>
  <si>
    <t>生活介護５６・欠２・未計画１・短時間・大所・医減</t>
  </si>
  <si>
    <t>CB72</t>
  </si>
  <si>
    <t>生活介護５６・欠２・未計画２・短時間・大所・医減</t>
  </si>
  <si>
    <t>CB73</t>
  </si>
  <si>
    <t>生活介護５６・地公・欠２・短時間・大所・医減</t>
  </si>
  <si>
    <t>CB74</t>
  </si>
  <si>
    <t>生活介護５６・地公・欠２・未計画１・短時間・大所・医減</t>
  </si>
  <si>
    <t>CB75</t>
  </si>
  <si>
    <t>生活介護５６・地公・欠２・未計画２・短時間・大所・医減</t>
  </si>
  <si>
    <t>生活介護５５・欠１</t>
  </si>
  <si>
    <t>生活介護５５・欠１・未計画１</t>
  </si>
  <si>
    <t>CD68</t>
  </si>
  <si>
    <t>生活介護５５・欠１・未計画２</t>
  </si>
  <si>
    <t>生活介護５５・地公・欠１</t>
  </si>
  <si>
    <t>生活介護５５・地公・欠１・未計画１</t>
  </si>
  <si>
    <t>CD69</t>
  </si>
  <si>
    <t>生活介護５５・地公・欠１・未計画２</t>
  </si>
  <si>
    <t>CD70</t>
  </si>
  <si>
    <t>生活介護５５・欠２</t>
  </si>
  <si>
    <t>CD71</t>
  </si>
  <si>
    <t>生活介護５５・欠２・未計画１</t>
  </si>
  <si>
    <t>CD72</t>
  </si>
  <si>
    <t>生活介護５５・欠２・未計画２</t>
  </si>
  <si>
    <t>CD73</t>
  </si>
  <si>
    <t>生活介護５５・地公・欠２</t>
  </si>
  <si>
    <t>CD74</t>
  </si>
  <si>
    <t>生活介護５５・地公・欠２・未計画１</t>
  </si>
  <si>
    <t>CD75</t>
  </si>
  <si>
    <t>生活介護５５・地公・欠２・未計画２</t>
  </si>
  <si>
    <t>生活介護５５・欠１・開減１</t>
  </si>
  <si>
    <t>生活介護５５・欠１・未計画１・開減１</t>
  </si>
  <si>
    <t>CD76</t>
  </si>
  <si>
    <t>生活介護５５・欠１・未計画２・開減１</t>
  </si>
  <si>
    <t>生活介護５５・地公・欠１・開減１</t>
  </si>
  <si>
    <t>生活介護５５・地公・欠１・未計画１・開減１</t>
  </si>
  <si>
    <t>CD77</t>
  </si>
  <si>
    <t>生活介護５５・地公・欠１・未計画２・開減１</t>
  </si>
  <si>
    <t>CD78</t>
  </si>
  <si>
    <t>生活介護５５・欠２・開減１</t>
  </si>
  <si>
    <t>CD79</t>
  </si>
  <si>
    <t>生活介護５５・欠２・未計画１・開減１</t>
  </si>
  <si>
    <t>CD80</t>
  </si>
  <si>
    <t>生活介護５５・欠２・未計画２・開減１</t>
  </si>
  <si>
    <t>CD81</t>
  </si>
  <si>
    <t>生活介護５５・地公・欠２・開減１</t>
  </si>
  <si>
    <t>CD82</t>
  </si>
  <si>
    <t>生活介護５５・地公・欠２・未計画１・開減１</t>
  </si>
  <si>
    <t>CD83</t>
  </si>
  <si>
    <t>生活介護５５・地公・欠２・未計画２・開減１</t>
  </si>
  <si>
    <t>生活介護５５・欠１・開減２</t>
  </si>
  <si>
    <t>生活介護５５・欠１・未計画１・開減２</t>
  </si>
  <si>
    <t>CD84</t>
  </si>
  <si>
    <t>生活介護５５・欠１・未計画２・開減２</t>
  </si>
  <si>
    <t>生活介護５５・地公・欠１・開減２</t>
  </si>
  <si>
    <t>生活介護５５・地公・欠１・未計画１・開減２</t>
  </si>
  <si>
    <t>CD85</t>
  </si>
  <si>
    <t>生活介護５５・地公・欠１・未計画２・開減２</t>
  </si>
  <si>
    <t>CD86</t>
  </si>
  <si>
    <t>生活介護５５・欠２・開減２</t>
  </si>
  <si>
    <t>CD87</t>
  </si>
  <si>
    <t>生活介護５５・欠２・未計画１・開減２</t>
  </si>
  <si>
    <t>CD88</t>
  </si>
  <si>
    <t>生活介護５５・欠２・未計画２・開減２</t>
  </si>
  <si>
    <t>CD89</t>
  </si>
  <si>
    <t>生活介護５５・地公・欠２・開減２</t>
  </si>
  <si>
    <t>CD90</t>
  </si>
  <si>
    <t>生活介護５５・地公・欠２・未計画１・開減２</t>
  </si>
  <si>
    <t>CD91</t>
  </si>
  <si>
    <t>生活介護５５・地公・欠２・未計画２・開減２</t>
  </si>
  <si>
    <t>CD92</t>
  </si>
  <si>
    <t>生活介護５５・欠１・短時間</t>
  </si>
  <si>
    <t>CD93</t>
  </si>
  <si>
    <t>生活介護５５・欠１・未計画１・短時間</t>
  </si>
  <si>
    <t>CD94</t>
  </si>
  <si>
    <t>生活介護５５・欠１・未計画２・短時間</t>
  </si>
  <si>
    <t>CD95</t>
  </si>
  <si>
    <t>生活介護５５・地公・欠１・短時間</t>
  </si>
  <si>
    <t>CD96</t>
  </si>
  <si>
    <t>生活介護５５・地公・欠１・未計画１・短時間</t>
  </si>
  <si>
    <t>CD97</t>
  </si>
  <si>
    <t>生活介護５５・地公・欠１・未計画２・短時間</t>
  </si>
  <si>
    <t>CD98</t>
  </si>
  <si>
    <t>生活介護５５・欠２・短時間</t>
  </si>
  <si>
    <t>CD99</t>
  </si>
  <si>
    <t>生活介護５５・欠２・未計画１・短時間</t>
  </si>
  <si>
    <t>CE00</t>
  </si>
  <si>
    <t>生活介護５５・欠２・未計画２・短時間</t>
  </si>
  <si>
    <t>CE01</t>
  </si>
  <si>
    <t>生活介護５５・地公・欠２・短時間</t>
  </si>
  <si>
    <t>CE02</t>
  </si>
  <si>
    <t>生活介護５５・地公・欠２・未計画１・短時間</t>
  </si>
  <si>
    <t>CE03</t>
  </si>
  <si>
    <t>生活介護５５・地公・欠２・未計画２・短時間</t>
  </si>
  <si>
    <t>生活介護５５・欠１・大所</t>
  </si>
  <si>
    <t>生活介護５５・欠１・未計画１・大所</t>
  </si>
  <si>
    <t>CE04</t>
  </si>
  <si>
    <t>生活介護５５・欠１・未計画２・大所</t>
  </si>
  <si>
    <t>生活介護５５・地公・欠１・大所</t>
  </si>
  <si>
    <t>生活介護５５・地公・欠１・未計画１・大所</t>
  </si>
  <si>
    <t>CE05</t>
  </si>
  <si>
    <t>生活介護５５・地公・欠１・未計画２・大所</t>
  </si>
  <si>
    <t>CE06</t>
  </si>
  <si>
    <t>生活介護５５・欠２・大所</t>
  </si>
  <si>
    <t>CE07</t>
  </si>
  <si>
    <t>生活介護５５・欠２・未計画１・大所</t>
  </si>
  <si>
    <t>CE08</t>
  </si>
  <si>
    <t>生活介護５５・欠２・未計画２・大所</t>
  </si>
  <si>
    <t>CE09</t>
  </si>
  <si>
    <t>生活介護５５・地公・欠２・大所</t>
  </si>
  <si>
    <t>CE10</t>
  </si>
  <si>
    <t>生活介護５５・地公・欠２・未計画１・大所</t>
  </si>
  <si>
    <t>CE11</t>
  </si>
  <si>
    <t>生活介護５５・地公・欠２・未計画２・大所</t>
  </si>
  <si>
    <t>生活介護５５・欠１・開減１・大所</t>
  </si>
  <si>
    <t>生活介護５５・欠１・未計画１・開減１・大所</t>
  </si>
  <si>
    <t>CE12</t>
  </si>
  <si>
    <t>生活介護５５・欠１・未計画２・開減１・大所</t>
  </si>
  <si>
    <t>生活介護５５・地公・欠１・開減１・大所</t>
  </si>
  <si>
    <t>生活介護５５・地公・欠１・未計画１・開減１・大所</t>
  </si>
  <si>
    <t>CE13</t>
  </si>
  <si>
    <t>生活介護５５・地公・欠１・未計画２・開減１・大所</t>
  </si>
  <si>
    <t>CE14</t>
  </si>
  <si>
    <t>生活介護５５・欠２・開減１・大所</t>
  </si>
  <si>
    <t>CE15</t>
  </si>
  <si>
    <t>生活介護５５・欠２・未計画１・開減１・大所</t>
  </si>
  <si>
    <t>CE16</t>
  </si>
  <si>
    <t>生活介護５５・欠２・未計画２・開減１・大所</t>
  </si>
  <si>
    <t>CE17</t>
  </si>
  <si>
    <t>生活介護５５・地公・欠２・開減１・大所</t>
  </si>
  <si>
    <t>CE18</t>
  </si>
  <si>
    <t>生活介護５５・地公・欠２・未計画１・開減１・大所</t>
  </si>
  <si>
    <t>CE19</t>
  </si>
  <si>
    <t>生活介護５５・地公・欠２・未計画２・開減１・大所</t>
  </si>
  <si>
    <t>生活介護５５・欠１・開減２・大所</t>
  </si>
  <si>
    <t>生活介護５５・欠１・未計画１・開減２・大所</t>
  </si>
  <si>
    <t>CE20</t>
  </si>
  <si>
    <t>生活介護５５・欠１・未計画２・開減２・大所</t>
  </si>
  <si>
    <t>生活介護５５・地公・欠１・開減２・大所</t>
  </si>
  <si>
    <t>生活介護５５・地公・欠１・未計画１・開減２・大所</t>
  </si>
  <si>
    <t>CE21</t>
  </si>
  <si>
    <t>生活介護５５・地公・欠１・未計画２・開減２・大所</t>
  </si>
  <si>
    <t>CE22</t>
  </si>
  <si>
    <t>生活介護５５・欠２・開減２・大所</t>
  </si>
  <si>
    <t>CE23</t>
  </si>
  <si>
    <t>生活介護５５・欠２・未計画１・開減２・大所</t>
  </si>
  <si>
    <t>CE24</t>
  </si>
  <si>
    <t>生活介護５５・欠２・未計画２・開減２・大所</t>
  </si>
  <si>
    <t>CE25</t>
  </si>
  <si>
    <t>生活介護５５・地公・欠２・開減２・大所</t>
  </si>
  <si>
    <t>CE26</t>
  </si>
  <si>
    <t>生活介護５５・地公・欠２・未計画１・開減２・大所</t>
  </si>
  <si>
    <t>CE27</t>
  </si>
  <si>
    <t>生活介護５５・地公・欠２・未計画２・開減２・大所</t>
  </si>
  <si>
    <t>CE28</t>
  </si>
  <si>
    <t>生活介護５５・欠１・短時間・大所</t>
  </si>
  <si>
    <t>CE29</t>
  </si>
  <si>
    <t>生活介護５５・欠１・未計画１・短時間・大所</t>
  </si>
  <si>
    <t>CE30</t>
  </si>
  <si>
    <t>生活介護５５・欠１・未計画２・短時間・大所</t>
  </si>
  <si>
    <t>CE31</t>
  </si>
  <si>
    <t>生活介護５５・地公・欠１・短時間・大所</t>
  </si>
  <si>
    <t>CE32</t>
  </si>
  <si>
    <t>生活介護５５・地公・欠１・未計画１・短時間・大所</t>
  </si>
  <si>
    <t>CE33</t>
  </si>
  <si>
    <t>生活介護５５・地公・欠１・未計画２・短時間・大所</t>
  </si>
  <si>
    <t>CE34</t>
  </si>
  <si>
    <t>生活介護５５・欠２・短時間・大所</t>
  </si>
  <si>
    <t>CE35</t>
  </si>
  <si>
    <t>生活介護５５・欠２・未計画１・短時間・大所</t>
  </si>
  <si>
    <t>CE36</t>
  </si>
  <si>
    <t>生活介護５５・欠２・未計画２・短時間・大所</t>
  </si>
  <si>
    <t>CE37</t>
  </si>
  <si>
    <t>生活介護５５・地公・欠２・短時間・大所</t>
  </si>
  <si>
    <t>CE38</t>
  </si>
  <si>
    <t>生活介護５５・地公・欠２・未計画１・短時間・大所</t>
  </si>
  <si>
    <t>CE39</t>
  </si>
  <si>
    <t>生活介護５５・地公・欠２・未計画２・短時間・大所</t>
  </si>
  <si>
    <t>生活介護５５・欠１・医減</t>
  </si>
  <si>
    <t>生活介護５５・欠１・未計画１・医減</t>
  </si>
  <si>
    <t>CE40</t>
  </si>
  <si>
    <t>生活介護５５・欠１・未計画２・医減</t>
  </si>
  <si>
    <t>生活介護５５・地公・欠１・医減</t>
  </si>
  <si>
    <t>生活介護５５・地公・欠１・未計画１・医減</t>
  </si>
  <si>
    <t>CE41</t>
  </si>
  <si>
    <t>生活介護５５・地公・欠１・未計画２・医減</t>
  </si>
  <si>
    <t>CE42</t>
  </si>
  <si>
    <t>生活介護５５・欠２・医減</t>
  </si>
  <si>
    <t>CE43</t>
  </si>
  <si>
    <t>生活介護５５・欠２・未計画１・医減</t>
  </si>
  <si>
    <t>CE44</t>
  </si>
  <si>
    <t>生活介護５５・欠２・未計画２・医減</t>
  </si>
  <si>
    <t>CE45</t>
  </si>
  <si>
    <t>生活介護５５・地公・欠２・医減</t>
  </si>
  <si>
    <t>CE46</t>
  </si>
  <si>
    <t>生活介護５５・地公・欠２・未計画１・医減</t>
  </si>
  <si>
    <t>CE47</t>
  </si>
  <si>
    <t>生活介護５５・地公・欠２・未計画２・医減</t>
  </si>
  <si>
    <t>生活介護５５・欠１・開減１・医減</t>
  </si>
  <si>
    <t>生活介護５５・欠１・未計画１・開減１・医減</t>
  </si>
  <si>
    <t>CE48</t>
  </si>
  <si>
    <t>生活介護５５・欠１・未計画２・開減１・医減</t>
  </si>
  <si>
    <t>生活介護５５・地公・欠１・開減１・医減</t>
  </si>
  <si>
    <t>生活介護５５・地公・欠１・未計画１・開減１・医減</t>
  </si>
  <si>
    <t>CE49</t>
  </si>
  <si>
    <t>生活介護５５・地公・欠１・未計画２・開減１・医減</t>
  </si>
  <si>
    <t>CE50</t>
  </si>
  <si>
    <t>生活介護５５・欠２・開減１・医減</t>
  </si>
  <si>
    <t>CE51</t>
  </si>
  <si>
    <t>生活介護５５・欠２・未計画１・開減１・医減</t>
  </si>
  <si>
    <t>CE52</t>
  </si>
  <si>
    <t>生活介護５５・欠２・未計画２・開減１・医減</t>
  </si>
  <si>
    <t>CE53</t>
  </si>
  <si>
    <t>生活介護５５・地公・欠２・開減１・医減</t>
  </si>
  <si>
    <t>CE54</t>
  </si>
  <si>
    <t>生活介護５５・地公・欠２・未計画１・開減１・医減</t>
  </si>
  <si>
    <t>CE55</t>
  </si>
  <si>
    <t>生活介護５５・地公・欠２・未計画２・開減１・医減</t>
  </si>
  <si>
    <t>生活介護５５・欠１・開減２・医減</t>
  </si>
  <si>
    <t>生活介護５５・欠１・未計画１・開減２・医減</t>
  </si>
  <si>
    <t>CE56</t>
  </si>
  <si>
    <t>生活介護５５・欠１・未計画２・開減２・医減</t>
  </si>
  <si>
    <t>生活介護５５・地公・欠１・開減２・医減</t>
  </si>
  <si>
    <t>生活介護５５・地公・欠１・未計画１・開減２・医減</t>
  </si>
  <si>
    <t>CE57</t>
  </si>
  <si>
    <t>生活介護５５・地公・欠１・未計画２・開減２・医減</t>
  </si>
  <si>
    <t>CE58</t>
  </si>
  <si>
    <t>生活介護５５・欠２・開減２・医減</t>
  </si>
  <si>
    <t>CE59</t>
  </si>
  <si>
    <t>生活介護５５・欠２・未計画１・開減２・医減</t>
  </si>
  <si>
    <t>CE60</t>
  </si>
  <si>
    <t>生活介護５５・欠２・未計画２・開減２・医減</t>
  </si>
  <si>
    <t>CE61</t>
  </si>
  <si>
    <t>生活介護５５・地公・欠２・開減２・医減</t>
  </si>
  <si>
    <t>CE62</t>
  </si>
  <si>
    <t>生活介護５５・地公・欠２・未計画１・開減２・医減</t>
  </si>
  <si>
    <t>CE63</t>
  </si>
  <si>
    <t>生活介護５５・地公・欠２・未計画２・開減２・医減</t>
  </si>
  <si>
    <t>CE64</t>
  </si>
  <si>
    <t>生活介護５５・欠１・短時間・医減</t>
  </si>
  <si>
    <t>CE65</t>
  </si>
  <si>
    <t>生活介護５５・欠１・未計画１・短時間・医減</t>
  </si>
  <si>
    <t>CE66</t>
  </si>
  <si>
    <t>生活介護５５・欠１・未計画２・短時間・医減</t>
  </si>
  <si>
    <t>CE67</t>
  </si>
  <si>
    <t>生活介護５５・地公・欠１・短時間・医減</t>
  </si>
  <si>
    <t>CE68</t>
  </si>
  <si>
    <t>生活介護５５・地公・欠１・未計画１・短時間・医減</t>
  </si>
  <si>
    <t>CE69</t>
  </si>
  <si>
    <t>生活介護５５・地公・欠１・未計画２・短時間・医減</t>
  </si>
  <si>
    <t>CE70</t>
  </si>
  <si>
    <t>生活介護５５・欠２・短時間・医減</t>
  </si>
  <si>
    <t>CE71</t>
  </si>
  <si>
    <t>生活介護５５・欠２・未計画１・短時間・医減</t>
  </si>
  <si>
    <t>CE72</t>
  </si>
  <si>
    <t>生活介護５５・欠２・未計画２・短時間・医減</t>
  </si>
  <si>
    <t>CE73</t>
  </si>
  <si>
    <t>生活介護５５・地公・欠２・短時間・医減</t>
  </si>
  <si>
    <t>CE74</t>
  </si>
  <si>
    <t>生活介護５５・地公・欠２・未計画１・短時間・医減</t>
  </si>
  <si>
    <t>CE75</t>
  </si>
  <si>
    <t>生活介護５５・地公・欠２・未計画２・短時間・医減</t>
  </si>
  <si>
    <t>生活介護５５・欠１・大所・医減</t>
  </si>
  <si>
    <t>生活介護５５・欠１・未計画１・大所・医減</t>
  </si>
  <si>
    <t>CE76</t>
  </si>
  <si>
    <t>生活介護５５・欠１・未計画２・大所・医減</t>
  </si>
  <si>
    <t>生活介護５５・地公・欠１・大所・医減</t>
  </si>
  <si>
    <t>生活介護５５・地公・欠１・未計画１・大所・医減</t>
  </si>
  <si>
    <t>CE77</t>
  </si>
  <si>
    <t>生活介護５５・地公・欠１・未計画２・大所・医減</t>
  </si>
  <si>
    <t>CE78</t>
  </si>
  <si>
    <t>生活介護５５・欠２・大所・医減</t>
  </si>
  <si>
    <t>CE79</t>
  </si>
  <si>
    <t>生活介護５５・欠２・未計画１・大所・医減</t>
  </si>
  <si>
    <t>CE80</t>
  </si>
  <si>
    <t>生活介護５５・欠２・未計画２・大所・医減</t>
  </si>
  <si>
    <t>CE81</t>
  </si>
  <si>
    <t>生活介護５５・地公・欠２・大所・医減</t>
  </si>
  <si>
    <t>CE82</t>
  </si>
  <si>
    <t>生活介護５５・地公・欠２・未計画１・大所・医減</t>
  </si>
  <si>
    <t>CE83</t>
  </si>
  <si>
    <t>生活介護５５・地公・欠２・未計画２・大所・医減</t>
  </si>
  <si>
    <t>生活介護５５・欠１・開減１・大所・医減</t>
  </si>
  <si>
    <t>生活介護５５・欠１・未計画１・開減１・大所・医減</t>
  </si>
  <si>
    <t>CE84</t>
  </si>
  <si>
    <t>生活介護５５・欠１・未計画２・開減１・大所・医減</t>
  </si>
  <si>
    <t>生活介護５５・地公・欠１・開減１・大所・医減</t>
  </si>
  <si>
    <t>生活介護５５・地公・欠１・未計画１・開減１・大所・医減</t>
  </si>
  <si>
    <t>CE85</t>
  </si>
  <si>
    <t>生活介護５５・地公・欠１・未計画２・開減１・大所・医減</t>
  </si>
  <si>
    <t>CE86</t>
  </si>
  <si>
    <t>生活介護５５・欠２・開減１・大所・医減</t>
  </si>
  <si>
    <t>CE87</t>
  </si>
  <si>
    <t>生活介護５５・欠２・未計画１・開減１・大所・医減</t>
  </si>
  <si>
    <t>CE88</t>
  </si>
  <si>
    <t>生活介護５５・欠２・未計画２・開減１・大所・医減</t>
  </si>
  <si>
    <t>CE89</t>
  </si>
  <si>
    <t>生活介護５５・地公・欠２・開減１・大所・医減</t>
  </si>
  <si>
    <t>CE90</t>
  </si>
  <si>
    <t>生活介護５５・地公・欠２・未計画１・開減１・大所・医減</t>
  </si>
  <si>
    <t>CE91</t>
  </si>
  <si>
    <t>生活介護５５・地公・欠２・未計画２・開減１・大所・医減</t>
  </si>
  <si>
    <t>生活介護５５・欠１・開減２・大所・医減</t>
  </si>
  <si>
    <t>生活介護５５・欠１・未計画１・開減２・大所・医減</t>
  </si>
  <si>
    <t>CE92</t>
  </si>
  <si>
    <t>生活介護５５・欠１・未計画２・開減２・大所・医減</t>
  </si>
  <si>
    <t>生活介護５５・地公・欠１・開減２・大所・医減</t>
  </si>
  <si>
    <t>生活介護５５・地公・欠１・未計画１・開減２・大所・医減</t>
  </si>
  <si>
    <t>CE93</t>
  </si>
  <si>
    <t>生活介護５５・地公・欠１・未計画２・開減２・大所・医減</t>
  </si>
  <si>
    <t>CE94</t>
  </si>
  <si>
    <t>生活介護５５・欠２・開減２・大所・医減</t>
  </si>
  <si>
    <t>CE95</t>
  </si>
  <si>
    <t>生活介護５５・欠２・未計画１・開減２・大所・医減</t>
  </si>
  <si>
    <t>CE96</t>
  </si>
  <si>
    <t>生活介護５５・欠２・未計画２・開減２・大所・医減</t>
  </si>
  <si>
    <t>CE97</t>
  </si>
  <si>
    <t>生活介護５５・地公・欠２・開減２・大所・医減</t>
  </si>
  <si>
    <t>CE98</t>
  </si>
  <si>
    <t>生活介護５５・地公・欠２・未計画１・開減２・大所・医減</t>
  </si>
  <si>
    <t>CE99</t>
  </si>
  <si>
    <t>生活介護５５・地公・欠２・未計画２・開減２・大所・医減</t>
  </si>
  <si>
    <t>CF00</t>
  </si>
  <si>
    <t>生活介護５５・欠１・短時間・大所・医減</t>
  </si>
  <si>
    <t>CF01</t>
  </si>
  <si>
    <t>生活介護５５・欠１・未計画１・短時間・大所・医減</t>
  </si>
  <si>
    <t>CF02</t>
  </si>
  <si>
    <t>生活介護５５・欠１・未計画２・短時間・大所・医減</t>
  </si>
  <si>
    <t>CF03</t>
  </si>
  <si>
    <t>生活介護５５・地公・欠１・短時間・大所・医減</t>
  </si>
  <si>
    <t>CF04</t>
  </si>
  <si>
    <t>生活介護５５・地公・欠１・未計画１・短時間・大所・医減</t>
  </si>
  <si>
    <t>CF05</t>
  </si>
  <si>
    <t>生活介護５５・地公・欠１・未計画２・短時間・大所・医減</t>
  </si>
  <si>
    <t>CF06</t>
  </si>
  <si>
    <t>生活介護５５・欠２・短時間・大所・医減</t>
  </si>
  <si>
    <t>CF07</t>
  </si>
  <si>
    <t>生活介護５５・欠２・未計画１・短時間・大所・医減</t>
  </si>
  <si>
    <t>CF08</t>
  </si>
  <si>
    <t>生活介護５５・欠２・未計画２・短時間・大所・医減</t>
  </si>
  <si>
    <t>CF09</t>
  </si>
  <si>
    <t>生活介護５５・地公・欠２・短時間・大所・医減</t>
  </si>
  <si>
    <t>CF10</t>
  </si>
  <si>
    <t>生活介護５５・地公・欠２・未計画１・短時間・大所・医減</t>
  </si>
  <si>
    <t>CF11</t>
  </si>
  <si>
    <t>生活介護５５・地公・欠２・未計画２・短時間・大所・医減</t>
  </si>
  <si>
    <t>生活介護５４・欠１</t>
  </si>
  <si>
    <t>生活介護５４・欠１・未計画１</t>
  </si>
  <si>
    <t>CH04</t>
  </si>
  <si>
    <t>生活介護５４・欠１・未計画２</t>
  </si>
  <si>
    <t>生活介護５４・地公・欠１</t>
  </si>
  <si>
    <t>生活介護５４・地公・欠１・未計画１</t>
  </si>
  <si>
    <t>CH05</t>
  </si>
  <si>
    <t>生活介護５４・地公・欠１・未計画２</t>
  </si>
  <si>
    <t>CH06</t>
  </si>
  <si>
    <t>生活介護５４・欠２</t>
  </si>
  <si>
    <t>CH07</t>
  </si>
  <si>
    <t>生活介護５４・欠２・未計画１</t>
  </si>
  <si>
    <t>CH08</t>
  </si>
  <si>
    <t>生活介護５４・欠２・未計画２</t>
  </si>
  <si>
    <t>CH09</t>
  </si>
  <si>
    <t>生活介護５４・地公・欠２</t>
  </si>
  <si>
    <t>CH10</t>
  </si>
  <si>
    <t>生活介護５４・地公・欠２・未計画１</t>
  </si>
  <si>
    <t>CH11</t>
  </si>
  <si>
    <t>生活介護５４・地公・欠２・未計画２</t>
  </si>
  <si>
    <t>生活介護５４・欠１・開減１</t>
  </si>
  <si>
    <t>生活介護５４・欠１・未計画１・開減１</t>
  </si>
  <si>
    <t>CH12</t>
  </si>
  <si>
    <t>生活介護５４・欠１・未計画２・開減１</t>
  </si>
  <si>
    <t>生活介護５４・地公・欠１・開減１</t>
  </si>
  <si>
    <t>生活介護５４・地公・欠１・未計画１・開減１</t>
  </si>
  <si>
    <t>CH13</t>
  </si>
  <si>
    <t>生活介護５４・地公・欠１・未計画２・開減１</t>
  </si>
  <si>
    <t>CH14</t>
  </si>
  <si>
    <t>生活介護５４・欠２・開減１</t>
  </si>
  <si>
    <t>CH15</t>
  </si>
  <si>
    <t>生活介護５４・欠２・未計画１・開減１</t>
  </si>
  <si>
    <t>CH16</t>
  </si>
  <si>
    <t>生活介護５４・欠２・未計画２・開減１</t>
  </si>
  <si>
    <t>CH17</t>
  </si>
  <si>
    <t>生活介護５４・地公・欠２・開減１</t>
  </si>
  <si>
    <t>CH18</t>
  </si>
  <si>
    <t>生活介護５４・地公・欠２・未計画１・開減１</t>
  </si>
  <si>
    <t>CH19</t>
  </si>
  <si>
    <t>生活介護５４・地公・欠２・未計画２・開減１</t>
  </si>
  <si>
    <t>生活介護５４・欠１・開減２</t>
  </si>
  <si>
    <t>生活介護５４・欠１・未計画１・開減２</t>
  </si>
  <si>
    <t>CH20</t>
  </si>
  <si>
    <t>生活介護５４・欠１・未計画２・開減２</t>
  </si>
  <si>
    <t>生活介護５４・地公・欠１・開減２</t>
  </si>
  <si>
    <t>生活介護５４・地公・欠１・未計画１・開減２</t>
  </si>
  <si>
    <t>CH21</t>
  </si>
  <si>
    <t>生活介護５４・地公・欠１・未計画２・開減２</t>
  </si>
  <si>
    <t>CH22</t>
  </si>
  <si>
    <t>生活介護５４・欠２・開減２</t>
  </si>
  <si>
    <t>CH23</t>
  </si>
  <si>
    <t>生活介護５４・欠２・未計画１・開減２</t>
  </si>
  <si>
    <t>CH24</t>
  </si>
  <si>
    <t>生活介護５４・欠２・未計画２・開減２</t>
  </si>
  <si>
    <t>CH25</t>
  </si>
  <si>
    <t>生活介護５４・地公・欠２・開減２</t>
  </si>
  <si>
    <t>CH26</t>
  </si>
  <si>
    <t>生活介護５４・地公・欠２・未計画１・開減２</t>
  </si>
  <si>
    <t>CH27</t>
  </si>
  <si>
    <t>生活介護５４・地公・欠２・未計画２・開減２</t>
  </si>
  <si>
    <t>CH28</t>
  </si>
  <si>
    <t>生活介護５４・欠１・短時間</t>
  </si>
  <si>
    <t>CH29</t>
  </si>
  <si>
    <t>生活介護５４・欠１・未計画１・短時間</t>
  </si>
  <si>
    <t>CH30</t>
  </si>
  <si>
    <t>生活介護５４・欠１・未計画２・短時間</t>
  </si>
  <si>
    <t>CH31</t>
  </si>
  <si>
    <t>生活介護５４・地公・欠１・短時間</t>
  </si>
  <si>
    <t>CH32</t>
  </si>
  <si>
    <t>生活介護５４・地公・欠１・未計画１・短時間</t>
  </si>
  <si>
    <t>CH33</t>
  </si>
  <si>
    <t>生活介護５４・地公・欠１・未計画２・短時間</t>
  </si>
  <si>
    <t>CH34</t>
  </si>
  <si>
    <t>生活介護５４・欠２・短時間</t>
  </si>
  <si>
    <t>CH35</t>
  </si>
  <si>
    <t>生活介護５４・欠２・未計画１・短時間</t>
  </si>
  <si>
    <t>CH36</t>
  </si>
  <si>
    <t>生活介護５４・欠２・未計画２・短時間</t>
  </si>
  <si>
    <t>CH37</t>
  </si>
  <si>
    <t>生活介護５４・地公・欠２・短時間</t>
  </si>
  <si>
    <t>CH38</t>
  </si>
  <si>
    <t>生活介護５４・地公・欠２・未計画１・短時間</t>
  </si>
  <si>
    <t>CH39</t>
  </si>
  <si>
    <t>生活介護５４・地公・欠２・未計画２・短時間</t>
  </si>
  <si>
    <t>生活介護５４・欠１・大所</t>
  </si>
  <si>
    <t>生活介護５４・欠１・未計画１・大所</t>
  </si>
  <si>
    <t>CH40</t>
  </si>
  <si>
    <t>生活介護５４・欠１・未計画２・大所</t>
  </si>
  <si>
    <t>生活介護５４・地公・欠１・大所</t>
  </si>
  <si>
    <t>生活介護５４・地公・欠１・未計画１・大所</t>
  </si>
  <si>
    <t>CH41</t>
  </si>
  <si>
    <t>生活介護５４・地公・欠１・未計画２・大所</t>
  </si>
  <si>
    <t>CH42</t>
  </si>
  <si>
    <t>生活介護５４・欠２・大所</t>
  </si>
  <si>
    <t>CH43</t>
  </si>
  <si>
    <t>生活介護５４・欠２・未計画１・大所</t>
  </si>
  <si>
    <t>CH44</t>
  </si>
  <si>
    <t>生活介護５４・欠２・未計画２・大所</t>
  </si>
  <si>
    <t>CH45</t>
  </si>
  <si>
    <t>生活介護５４・地公・欠２・大所</t>
  </si>
  <si>
    <t>CH46</t>
  </si>
  <si>
    <t>生活介護５４・地公・欠２・未計画１・大所</t>
  </si>
  <si>
    <t>CH47</t>
  </si>
  <si>
    <t>生活介護５４・地公・欠２・未計画２・大所</t>
  </si>
  <si>
    <t>生活介護５４・欠１・開減１・大所</t>
  </si>
  <si>
    <t>生活介護５４・欠１・未計画１・開減１・大所</t>
  </si>
  <si>
    <t>CH48</t>
  </si>
  <si>
    <t>生活介護５４・欠１・未計画２・開減１・大所</t>
  </si>
  <si>
    <t>生活介護５４・地公・欠１・開減１・大所</t>
  </si>
  <si>
    <t>生活介護５４・地公・欠１・未計画１・開減１・大所</t>
  </si>
  <si>
    <t>CH49</t>
  </si>
  <si>
    <t>生活介護５４・地公・欠１・未計画２・開減１・大所</t>
  </si>
  <si>
    <t>CH50</t>
  </si>
  <si>
    <t>生活介護５４・欠２・開減１・大所</t>
  </si>
  <si>
    <t>CH51</t>
  </si>
  <si>
    <t>生活介護５４・欠２・未計画１・開減１・大所</t>
  </si>
  <si>
    <t>CH52</t>
  </si>
  <si>
    <t>生活介護５４・欠２・未計画２・開減１・大所</t>
  </si>
  <si>
    <t>CH53</t>
  </si>
  <si>
    <t>生活介護５４・地公・欠２・開減１・大所</t>
  </si>
  <si>
    <t>CH54</t>
  </si>
  <si>
    <t>生活介護５４・地公・欠２・未計画１・開減１・大所</t>
  </si>
  <si>
    <t>CH55</t>
  </si>
  <si>
    <t>生活介護５４・地公・欠２・未計画２・開減１・大所</t>
  </si>
  <si>
    <t>生活介護５４・欠１・開減２・大所</t>
  </si>
  <si>
    <t>生活介護５４・欠１・未計画１・開減２・大所</t>
  </si>
  <si>
    <t>CH56</t>
  </si>
  <si>
    <t>生活介護５４・欠１・未計画２・開減２・大所</t>
  </si>
  <si>
    <t>生活介護５４・地公・欠１・開減２・大所</t>
  </si>
  <si>
    <t>生活介護５４・地公・欠１・未計画１・開減２・大所</t>
  </si>
  <si>
    <t>CH57</t>
  </si>
  <si>
    <t>生活介護５４・地公・欠１・未計画２・開減２・大所</t>
  </si>
  <si>
    <t>CH58</t>
  </si>
  <si>
    <t>生活介護５４・欠２・開減２・大所</t>
  </si>
  <si>
    <t>CH59</t>
  </si>
  <si>
    <t>生活介護５４・欠２・未計画１・開減２・大所</t>
  </si>
  <si>
    <t>CH60</t>
  </si>
  <si>
    <t>生活介護５４・欠２・未計画２・開減２・大所</t>
  </si>
  <si>
    <t>CH61</t>
  </si>
  <si>
    <t>生活介護５４・地公・欠２・開減２・大所</t>
  </si>
  <si>
    <t>CH62</t>
  </si>
  <si>
    <t>生活介護５４・地公・欠２・未計画１・開減２・大所</t>
  </si>
  <si>
    <t>CH63</t>
  </si>
  <si>
    <t>生活介護５４・地公・欠２・未計画２・開減２・大所</t>
  </si>
  <si>
    <t>CH64</t>
  </si>
  <si>
    <t>生活介護５４・欠１・短時間・大所</t>
  </si>
  <si>
    <t>CH65</t>
  </si>
  <si>
    <t>生活介護５４・欠１・未計画１・短時間・大所</t>
  </si>
  <si>
    <t>CH66</t>
  </si>
  <si>
    <t>生活介護５４・欠１・未計画２・短時間・大所</t>
  </si>
  <si>
    <t>CH67</t>
  </si>
  <si>
    <t>生活介護５４・地公・欠１・短時間・大所</t>
  </si>
  <si>
    <t>CH68</t>
  </si>
  <si>
    <t>生活介護５４・地公・欠１・未計画１・短時間・大所</t>
  </si>
  <si>
    <t>CH69</t>
  </si>
  <si>
    <t>生活介護５４・地公・欠１・未計画２・短時間・大所</t>
  </si>
  <si>
    <t>CH70</t>
  </si>
  <si>
    <t>生活介護５４・欠２・短時間・大所</t>
  </si>
  <si>
    <t>CH71</t>
  </si>
  <si>
    <t>生活介護５４・欠２・未計画１・短時間・大所</t>
  </si>
  <si>
    <t>CH72</t>
  </si>
  <si>
    <t>生活介護５４・欠２・未計画２・短時間・大所</t>
  </si>
  <si>
    <t>CH73</t>
  </si>
  <si>
    <t>生活介護５４・地公・欠２・短時間・大所</t>
  </si>
  <si>
    <t>CH74</t>
  </si>
  <si>
    <t>生活介護５４・地公・欠２・未計画１・短時間・大所</t>
  </si>
  <si>
    <t>CH75</t>
  </si>
  <si>
    <t>生活介護５４・地公・欠２・未計画２・短時間・大所</t>
  </si>
  <si>
    <t>生活介護５４・欠１・医減</t>
  </si>
  <si>
    <t>生活介護５４・欠１・未計画１・医減</t>
  </si>
  <si>
    <t>CH76</t>
  </si>
  <si>
    <t>生活介護５４・欠１・未計画２・医減</t>
  </si>
  <si>
    <t>生活介護５４・地公・欠１・医減</t>
  </si>
  <si>
    <t>生活介護５４・地公・欠１・未計画１・医減</t>
  </si>
  <si>
    <t>CH77</t>
  </si>
  <si>
    <t>生活介護５４・地公・欠１・未計画２・医減</t>
  </si>
  <si>
    <t>CH78</t>
  </si>
  <si>
    <t>生活介護５４・欠２・医減</t>
  </si>
  <si>
    <t>CH79</t>
  </si>
  <si>
    <t>生活介護５４・欠２・未計画１・医減</t>
  </si>
  <si>
    <t>CH80</t>
  </si>
  <si>
    <t>生活介護５４・欠２・未計画２・医減</t>
  </si>
  <si>
    <t>CH81</t>
  </si>
  <si>
    <t>生活介護５４・地公・欠２・医減</t>
  </si>
  <si>
    <t>CH82</t>
  </si>
  <si>
    <t>生活介護５４・地公・欠２・未計画１・医減</t>
  </si>
  <si>
    <t>CH83</t>
  </si>
  <si>
    <t>生活介護５４・地公・欠２・未計画２・医減</t>
  </si>
  <si>
    <t>生活介護５４・欠１・開減１・医減</t>
  </si>
  <si>
    <t>生活介護５４・欠１・未計画１・開減１・医減</t>
  </si>
  <si>
    <t>CH84</t>
  </si>
  <si>
    <t>生活介護５４・欠１・未計画２・開減１・医減</t>
  </si>
  <si>
    <t>生活介護５４・地公・欠１・開減１・医減</t>
  </si>
  <si>
    <t>生活介護５４・地公・欠１・未計画１・開減１・医減</t>
  </si>
  <si>
    <t>CH85</t>
  </si>
  <si>
    <t>生活介護５４・地公・欠１・未計画２・開減１・医減</t>
  </si>
  <si>
    <t>CH86</t>
  </si>
  <si>
    <t>生活介護５４・欠２・開減１・医減</t>
  </si>
  <si>
    <t>CH87</t>
  </si>
  <si>
    <t>生活介護５４・欠２・未計画１・開減１・医減</t>
  </si>
  <si>
    <t>CH88</t>
  </si>
  <si>
    <t>生活介護５４・欠２・未計画２・開減１・医減</t>
  </si>
  <si>
    <t>CH89</t>
  </si>
  <si>
    <t>生活介護５４・地公・欠２・開減１・医減</t>
  </si>
  <si>
    <t>CH90</t>
  </si>
  <si>
    <t>生活介護５４・地公・欠２・未計画１・開減１・医減</t>
  </si>
  <si>
    <t>CH91</t>
  </si>
  <si>
    <t>生活介護５４・地公・欠２・未計画２・開減１・医減</t>
  </si>
  <si>
    <t>生活介護５４・欠１・開減２・医減</t>
  </si>
  <si>
    <t>生活介護５４・欠１・未計画１・開減２・医減</t>
  </si>
  <si>
    <t>CH92</t>
  </si>
  <si>
    <t>生活介護５４・欠１・未計画２・開減２・医減</t>
  </si>
  <si>
    <t>生活介護５４・地公・欠１・開減２・医減</t>
  </si>
  <si>
    <t>生活介護５４・地公・欠１・未計画１・開減２・医減</t>
  </si>
  <si>
    <t>CH93</t>
  </si>
  <si>
    <t>生活介護５４・地公・欠１・未計画２・開減２・医減</t>
  </si>
  <si>
    <t>CH94</t>
  </si>
  <si>
    <t>生活介護５４・欠２・開減２・医減</t>
  </si>
  <si>
    <t>CH95</t>
  </si>
  <si>
    <t>生活介護５４・欠２・未計画１・開減２・医減</t>
  </si>
  <si>
    <t>CH96</t>
  </si>
  <si>
    <t>生活介護５４・欠２・未計画２・開減２・医減</t>
  </si>
  <si>
    <t>CH97</t>
  </si>
  <si>
    <t>生活介護５４・地公・欠２・開減２・医減</t>
  </si>
  <si>
    <t>CH98</t>
  </si>
  <si>
    <t>生活介護５４・地公・欠２・未計画１・開減２・医減</t>
  </si>
  <si>
    <t>CH99</t>
  </si>
  <si>
    <t>生活介護５４・地公・欠２・未計画２・開減２・医減</t>
  </si>
  <si>
    <t>CJ00</t>
  </si>
  <si>
    <t>生活介護５４・欠１・短時間・医減</t>
  </si>
  <si>
    <t>CJ01</t>
  </si>
  <si>
    <t>生活介護５４・欠１・未計画１・短時間・医減</t>
  </si>
  <si>
    <t>CJ02</t>
  </si>
  <si>
    <t>生活介護５４・欠１・未計画２・短時間・医減</t>
  </si>
  <si>
    <t>CJ03</t>
  </si>
  <si>
    <t>生活介護５４・地公・欠１・短時間・医減</t>
  </si>
  <si>
    <t>CJ04</t>
  </si>
  <si>
    <t>生活介護５４・地公・欠１・未計画１・短時間・医減</t>
  </si>
  <si>
    <t>CJ05</t>
  </si>
  <si>
    <t>生活介護５４・地公・欠１・未計画２・短時間・医減</t>
  </si>
  <si>
    <t>CJ06</t>
  </si>
  <si>
    <t>生活介護５４・欠２・短時間・医減</t>
  </si>
  <si>
    <t>CJ07</t>
  </si>
  <si>
    <t>生活介護５４・欠２・未計画１・短時間・医減</t>
  </si>
  <si>
    <t>CJ08</t>
  </si>
  <si>
    <t>生活介護５４・欠２・未計画２・短時間・医減</t>
  </si>
  <si>
    <t>CJ09</t>
  </si>
  <si>
    <t>生活介護５４・地公・欠２・短時間・医減</t>
  </si>
  <si>
    <t>CJ10</t>
  </si>
  <si>
    <t>生活介護５４・地公・欠２・未計画１・短時間・医減</t>
  </si>
  <si>
    <t>CJ11</t>
  </si>
  <si>
    <t>生活介護５４・地公・欠２・未計画２・短時間・医減</t>
  </si>
  <si>
    <t>生活介護５４・欠１・大所・医減</t>
  </si>
  <si>
    <t>生活介護５４・欠１・未計画１・大所・医減</t>
  </si>
  <si>
    <t>CJ12</t>
  </si>
  <si>
    <t>生活介護５４・欠１・未計画２・大所・医減</t>
  </si>
  <si>
    <t>生活介護５４・地公・欠１・大所・医減</t>
  </si>
  <si>
    <t>生活介護５４・地公・欠１・未計画１・大所・医減</t>
  </si>
  <si>
    <t>CJ13</t>
  </si>
  <si>
    <t>生活介護５４・地公・欠１・未計画２・大所・医減</t>
  </si>
  <si>
    <t>CJ14</t>
  </si>
  <si>
    <t>生活介護５４・欠２・大所・医減</t>
  </si>
  <si>
    <t>CJ15</t>
  </si>
  <si>
    <t>生活介護５４・欠２・未計画１・大所・医減</t>
  </si>
  <si>
    <t>CJ16</t>
  </si>
  <si>
    <t>生活介護５４・欠２・未計画２・大所・医減</t>
  </si>
  <si>
    <t>CJ17</t>
  </si>
  <si>
    <t>生活介護５４・地公・欠２・大所・医減</t>
  </si>
  <si>
    <t>CJ18</t>
  </si>
  <si>
    <t>生活介護５４・地公・欠２・未計画１・大所・医減</t>
  </si>
  <si>
    <t>CJ19</t>
  </si>
  <si>
    <t>生活介護５４・地公・欠２・未計画２・大所・医減</t>
  </si>
  <si>
    <t>生活介護５４・欠１・開減１・大所・医減</t>
  </si>
  <si>
    <t>生活介護５４・欠１・未計画１・開減１・大所・医減</t>
  </si>
  <si>
    <t>CJ20</t>
  </si>
  <si>
    <t>生活介護５４・欠１・未計画２・開減１・大所・医減</t>
  </si>
  <si>
    <t>生活介護５４・地公・欠１・開減１・大所・医減</t>
  </si>
  <si>
    <t>生活介護５４・地公・欠１・未計画１・開減１・大所・医減</t>
  </si>
  <si>
    <t>CJ21</t>
  </si>
  <si>
    <t>生活介護５４・地公・欠１・未計画２・開減１・大所・医減</t>
  </si>
  <si>
    <t>CJ22</t>
  </si>
  <si>
    <t>生活介護５４・欠２・開減１・大所・医減</t>
  </si>
  <si>
    <t>CJ23</t>
  </si>
  <si>
    <t>生活介護５４・欠２・未計画１・開減１・大所・医減</t>
  </si>
  <si>
    <t>CJ24</t>
  </si>
  <si>
    <t>生活介護５４・欠２・未計画２・開減１・大所・医減</t>
  </si>
  <si>
    <t>CJ25</t>
  </si>
  <si>
    <t>生活介護５４・地公・欠２・開減１・大所・医減</t>
  </si>
  <si>
    <t>CJ26</t>
  </si>
  <si>
    <t>生活介護５４・地公・欠２・未計画１・開減１・大所・医減</t>
  </si>
  <si>
    <t>CJ27</t>
  </si>
  <si>
    <t>生活介護５４・地公・欠２・未計画２・開減１・大所・医減</t>
  </si>
  <si>
    <t>生活介護５４・欠１・開減２・大所・医減</t>
  </si>
  <si>
    <t>生活介護５４・欠１・未計画１・開減２・大所・医減</t>
  </si>
  <si>
    <t>CJ28</t>
  </si>
  <si>
    <t>生活介護５４・欠１・未計画２・開減２・大所・医減</t>
  </si>
  <si>
    <t>生活介護５４・地公・欠１・開減２・大所・医減</t>
  </si>
  <si>
    <t>生活介護５４・地公・欠１・未計画１・開減２・大所・医減</t>
  </si>
  <si>
    <t>CJ29</t>
  </si>
  <si>
    <t>生活介護５４・地公・欠１・未計画２・開減２・大所・医減</t>
  </si>
  <si>
    <t>CJ30</t>
  </si>
  <si>
    <t>生活介護５４・欠２・開減２・大所・医減</t>
  </si>
  <si>
    <t>CJ31</t>
  </si>
  <si>
    <t>生活介護５４・欠２・未計画１・開減２・大所・医減</t>
  </si>
  <si>
    <t>CJ32</t>
  </si>
  <si>
    <t>生活介護５４・欠２・未計画２・開減２・大所・医減</t>
  </si>
  <si>
    <t>CJ33</t>
  </si>
  <si>
    <t>生活介護５４・地公・欠２・開減２・大所・医減</t>
  </si>
  <si>
    <t>CJ34</t>
  </si>
  <si>
    <t>生活介護５４・地公・欠２・未計画１・開減２・大所・医減</t>
  </si>
  <si>
    <t>CJ35</t>
  </si>
  <si>
    <t>生活介護５４・地公・欠２・未計画２・開減２・大所・医減</t>
  </si>
  <si>
    <t>CJ36</t>
  </si>
  <si>
    <t>生活介護５４・欠１・短時間・大所・医減</t>
  </si>
  <si>
    <t>CJ37</t>
  </si>
  <si>
    <t>生活介護５４・欠１・未計画１・短時間・大所・医減</t>
  </si>
  <si>
    <t>CJ38</t>
  </si>
  <si>
    <t>生活介護５４・欠１・未計画２・短時間・大所・医減</t>
  </si>
  <si>
    <t>CJ39</t>
  </si>
  <si>
    <t>生活介護５４・地公・欠１・短時間・大所・医減</t>
  </si>
  <si>
    <t>CJ40</t>
  </si>
  <si>
    <t>生活介護５４・地公・欠１・未計画１・短時間・大所・医減</t>
  </si>
  <si>
    <t>CJ41</t>
  </si>
  <si>
    <t>生活介護５４・地公・欠１・未計画２・短時間・大所・医減</t>
  </si>
  <si>
    <t>CJ42</t>
  </si>
  <si>
    <t>生活介護５４・欠２・短時間・大所・医減</t>
  </si>
  <si>
    <t>CJ43</t>
  </si>
  <si>
    <t>生活介護５４・欠２・未計画１・短時間・大所・医減</t>
  </si>
  <si>
    <t>CJ44</t>
  </si>
  <si>
    <t>生活介護５４・欠２・未計画２・短時間・大所・医減</t>
  </si>
  <si>
    <t>CJ45</t>
  </si>
  <si>
    <t>生活介護５４・地公・欠２・短時間・大所・医減</t>
  </si>
  <si>
    <t>CJ46</t>
  </si>
  <si>
    <t>生活介護５４・地公・欠２・未計画１・短時間・大所・医減</t>
  </si>
  <si>
    <t>CJ47</t>
  </si>
  <si>
    <t>生活介護５４・地公・欠２・未計画２・短時間・大所・医減</t>
  </si>
  <si>
    <t>生活介護５３・欠１</t>
  </si>
  <si>
    <t>生活介護５３・欠１・未計画１</t>
  </si>
  <si>
    <t>CL40</t>
  </si>
  <si>
    <t>生活介護５３・欠１・未計画２</t>
  </si>
  <si>
    <t>生活介護５３・地公・欠１</t>
  </si>
  <si>
    <t>生活介護５３・地公・欠１・未計画１</t>
  </si>
  <si>
    <t>CL41</t>
  </si>
  <si>
    <t>生活介護５３・地公・欠１・未計画２</t>
  </si>
  <si>
    <t>CL42</t>
  </si>
  <si>
    <t>生活介護５３・欠２</t>
  </si>
  <si>
    <t>CL43</t>
  </si>
  <si>
    <t>生活介護５３・欠２・未計画１</t>
  </si>
  <si>
    <t>CL44</t>
  </si>
  <si>
    <t>生活介護５３・欠２・未計画２</t>
  </si>
  <si>
    <t>CL45</t>
  </si>
  <si>
    <t>生活介護５３・地公・欠２</t>
  </si>
  <si>
    <t>CL46</t>
  </si>
  <si>
    <t>生活介護５３・地公・欠２・未計画１</t>
  </si>
  <si>
    <t>CL47</t>
  </si>
  <si>
    <t>生活介護５３・地公・欠２・未計画２</t>
  </si>
  <si>
    <t>生活介護５３・欠１・開減１</t>
  </si>
  <si>
    <t>生活介護５３・欠１・未計画１・開減１</t>
  </si>
  <si>
    <t>CL48</t>
  </si>
  <si>
    <t>生活介護５３・欠１・未計画２・開減１</t>
  </si>
  <si>
    <t>生活介護５３・地公・欠１・開減１</t>
  </si>
  <si>
    <t>生活介護５３・地公・欠１・未計画１・開減１</t>
  </si>
  <si>
    <t>CL49</t>
  </si>
  <si>
    <t>生活介護５３・地公・欠１・未計画２・開減１</t>
  </si>
  <si>
    <t>CL50</t>
  </si>
  <si>
    <t>生活介護５３・欠２・開減１</t>
  </si>
  <si>
    <t>CL51</t>
  </si>
  <si>
    <t>生活介護５３・欠２・未計画１・開減１</t>
  </si>
  <si>
    <t>CL52</t>
  </si>
  <si>
    <t>生活介護５３・欠２・未計画２・開減１</t>
  </si>
  <si>
    <t>CL53</t>
  </si>
  <si>
    <t>生活介護５３・地公・欠２・開減１</t>
  </si>
  <si>
    <t>CL54</t>
  </si>
  <si>
    <t>生活介護５３・地公・欠２・未計画１・開減１</t>
  </si>
  <si>
    <t>CL55</t>
  </si>
  <si>
    <t>生活介護５３・地公・欠２・未計画２・開減１</t>
  </si>
  <si>
    <t>生活介護５３・欠１・開減２</t>
  </si>
  <si>
    <t>生活介護５３・欠１・未計画１・開減２</t>
  </si>
  <si>
    <t>CL56</t>
  </si>
  <si>
    <t>生活介護５３・欠１・未計画２・開減２</t>
  </si>
  <si>
    <t>生活介護５３・地公・欠１・開減２</t>
  </si>
  <si>
    <t>生活介護５３・地公・欠１・未計画１・開減２</t>
  </si>
  <si>
    <t>CL57</t>
  </si>
  <si>
    <t>生活介護５３・地公・欠１・未計画２・開減２</t>
  </si>
  <si>
    <t>CL58</t>
  </si>
  <si>
    <t>生活介護５３・欠２・開減２</t>
  </si>
  <si>
    <t>CL59</t>
  </si>
  <si>
    <t>生活介護５３・欠２・未計画１・開減２</t>
  </si>
  <si>
    <t>CL60</t>
  </si>
  <si>
    <t>生活介護５３・欠２・未計画２・開減２</t>
  </si>
  <si>
    <t>CL61</t>
  </si>
  <si>
    <t>生活介護５３・地公・欠２・開減２</t>
  </si>
  <si>
    <t>CL62</t>
  </si>
  <si>
    <t>生活介護５３・地公・欠２・未計画１・開減２</t>
  </si>
  <si>
    <t>CL63</t>
  </si>
  <si>
    <t>生活介護５３・地公・欠２・未計画２・開減２</t>
  </si>
  <si>
    <t>CL64</t>
  </si>
  <si>
    <t>生活介護５３・欠１・短時間</t>
  </si>
  <si>
    <t>CL65</t>
  </si>
  <si>
    <t>生活介護５３・欠１・未計画１・短時間</t>
  </si>
  <si>
    <t>CL66</t>
  </si>
  <si>
    <t>生活介護５３・欠１・未計画２・短時間</t>
  </si>
  <si>
    <t>CL67</t>
  </si>
  <si>
    <t>生活介護５３・地公・欠１・短時間</t>
  </si>
  <si>
    <t>CL68</t>
  </si>
  <si>
    <t>生活介護５３・地公・欠１・未計画１・短時間</t>
  </si>
  <si>
    <t>CL69</t>
  </si>
  <si>
    <t>生活介護５３・地公・欠１・未計画２・短時間</t>
  </si>
  <si>
    <t>CL70</t>
  </si>
  <si>
    <t>生活介護５３・欠２・短時間</t>
  </si>
  <si>
    <t>CL71</t>
  </si>
  <si>
    <t>生活介護５３・欠２・未計画１・短時間</t>
  </si>
  <si>
    <t>CL72</t>
  </si>
  <si>
    <t>生活介護５３・欠２・未計画２・短時間</t>
  </si>
  <si>
    <t>CL73</t>
  </si>
  <si>
    <t>生活介護５３・地公・欠２・短時間</t>
  </si>
  <si>
    <t>CL74</t>
  </si>
  <si>
    <t>生活介護５３・地公・欠２・未計画１・短時間</t>
  </si>
  <si>
    <t>CL75</t>
  </si>
  <si>
    <t>生活介護５３・地公・欠２・未計画２・短時間</t>
  </si>
  <si>
    <t>生活介護５３・欠１・大所</t>
  </si>
  <si>
    <t>生活介護５３・欠１・未計画１・大所</t>
  </si>
  <si>
    <t>CL76</t>
  </si>
  <si>
    <t>生活介護５３・欠１・未計画２・大所</t>
  </si>
  <si>
    <t>生活介護５３・地公・欠１・大所</t>
  </si>
  <si>
    <t>生活介護５３・地公・欠１・未計画１・大所</t>
  </si>
  <si>
    <t>CL77</t>
  </si>
  <si>
    <t>生活介護５３・地公・欠１・未計画２・大所</t>
  </si>
  <si>
    <t>CL78</t>
  </si>
  <si>
    <t>生活介護５３・欠２・大所</t>
  </si>
  <si>
    <t>CL79</t>
  </si>
  <si>
    <t>生活介護５３・欠２・未計画１・大所</t>
  </si>
  <si>
    <t>CL80</t>
  </si>
  <si>
    <t>生活介護５３・欠２・未計画２・大所</t>
  </si>
  <si>
    <t>CL81</t>
  </si>
  <si>
    <t>生活介護５３・地公・欠２・大所</t>
  </si>
  <si>
    <t>CL82</t>
  </si>
  <si>
    <t>生活介護５３・地公・欠２・未計画１・大所</t>
  </si>
  <si>
    <t>CL83</t>
  </si>
  <si>
    <t>生活介護５３・地公・欠２・未計画２・大所</t>
  </si>
  <si>
    <t>生活介護５３・欠１・開減１・大所</t>
  </si>
  <si>
    <t>生活介護５３・欠１・未計画１・開減１・大所</t>
  </si>
  <si>
    <t>CL84</t>
  </si>
  <si>
    <t>生活介護５３・欠１・未計画２・開減１・大所</t>
  </si>
  <si>
    <t>生活介護５３・地公・欠１・開減１・大所</t>
  </si>
  <si>
    <t>生活介護５３・地公・欠１・未計画１・開減１・大所</t>
  </si>
  <si>
    <t>CL85</t>
  </si>
  <si>
    <t>生活介護５３・地公・欠１・未計画２・開減１・大所</t>
  </si>
  <si>
    <t>CL86</t>
  </si>
  <si>
    <t>生活介護５３・欠２・開減１・大所</t>
  </si>
  <si>
    <t>CL87</t>
  </si>
  <si>
    <t>生活介護５３・欠２・未計画１・開減１・大所</t>
  </si>
  <si>
    <t>CL88</t>
  </si>
  <si>
    <t>生活介護５３・欠２・未計画２・開減１・大所</t>
  </si>
  <si>
    <t>CL89</t>
  </si>
  <si>
    <t>生活介護５３・地公・欠２・開減１・大所</t>
  </si>
  <si>
    <t>CL90</t>
  </si>
  <si>
    <t>生活介護５３・地公・欠２・未計画１・開減１・大所</t>
  </si>
  <si>
    <t>CL91</t>
  </si>
  <si>
    <t>生活介護５３・地公・欠２・未計画２・開減１・大所</t>
  </si>
  <si>
    <t>生活介護５３・欠１・開減２・大所</t>
  </si>
  <si>
    <t>生活介護５３・欠１・未計画１・開減２・大所</t>
  </si>
  <si>
    <t>CL92</t>
  </si>
  <si>
    <t>生活介護５３・欠１・未計画２・開減２・大所</t>
  </si>
  <si>
    <t>生活介護５３・地公・欠１・開減２・大所</t>
  </si>
  <si>
    <t>生活介護５３・地公・欠１・未計画１・開減２・大所</t>
  </si>
  <si>
    <t>CL93</t>
  </si>
  <si>
    <t>生活介護５３・地公・欠１・未計画２・開減２・大所</t>
  </si>
  <si>
    <t>CL94</t>
  </si>
  <si>
    <t>生活介護５３・欠２・開減２・大所</t>
  </si>
  <si>
    <t>CL95</t>
  </si>
  <si>
    <t>生活介護５３・欠２・未計画１・開減２・大所</t>
  </si>
  <si>
    <t>CL96</t>
  </si>
  <si>
    <t>生活介護５３・欠２・未計画２・開減２・大所</t>
  </si>
  <si>
    <t>CL97</t>
  </si>
  <si>
    <t>生活介護５３・地公・欠２・開減２・大所</t>
  </si>
  <si>
    <t>CL98</t>
  </si>
  <si>
    <t>生活介護５３・地公・欠２・未計画１・開減２・大所</t>
  </si>
  <si>
    <t>CL99</t>
  </si>
  <si>
    <t>生活介護５３・地公・欠２・未計画２・開減２・大所</t>
  </si>
  <si>
    <t>CM00</t>
  </si>
  <si>
    <t>生活介護５３・欠１・短時間・大所</t>
  </si>
  <si>
    <t>CM01</t>
  </si>
  <si>
    <t>生活介護５３・欠１・未計画１・短時間・大所</t>
  </si>
  <si>
    <t>CM02</t>
  </si>
  <si>
    <t>生活介護５３・欠１・未計画２・短時間・大所</t>
  </si>
  <si>
    <t>CM03</t>
  </si>
  <si>
    <t>生活介護５３・地公・欠１・短時間・大所</t>
  </si>
  <si>
    <t>CM04</t>
  </si>
  <si>
    <t>生活介護５３・地公・欠１・未計画１・短時間・大所</t>
  </si>
  <si>
    <t>CM05</t>
  </si>
  <si>
    <t>生活介護５３・地公・欠１・未計画２・短時間・大所</t>
  </si>
  <si>
    <t>CM06</t>
  </si>
  <si>
    <t>生活介護５３・欠２・短時間・大所</t>
  </si>
  <si>
    <t>CM07</t>
  </si>
  <si>
    <t>生活介護５３・欠２・未計画１・短時間・大所</t>
  </si>
  <si>
    <t>CM08</t>
  </si>
  <si>
    <t>生活介護５３・欠２・未計画２・短時間・大所</t>
  </si>
  <si>
    <t>CM09</t>
  </si>
  <si>
    <t>生活介護５３・地公・欠２・短時間・大所</t>
  </si>
  <si>
    <t>CM10</t>
  </si>
  <si>
    <t>生活介護５３・地公・欠２・未計画１・短時間・大所</t>
  </si>
  <si>
    <t>CM11</t>
  </si>
  <si>
    <t>生活介護５３・地公・欠２・未計画２・短時間・大所</t>
  </si>
  <si>
    <t>生活介護５３・欠１・医減</t>
  </si>
  <si>
    <t>生活介護５３・欠１・未計画１・医減</t>
  </si>
  <si>
    <t>CM12</t>
  </si>
  <si>
    <t>生活介護５３・欠１・未計画２・医減</t>
  </si>
  <si>
    <t>生活介護５３・地公・欠１・医減</t>
  </si>
  <si>
    <t>生活介護５３・地公・欠１・未計画１・医減</t>
  </si>
  <si>
    <t>CM13</t>
  </si>
  <si>
    <t>生活介護５３・地公・欠１・未計画２・医減</t>
  </si>
  <si>
    <t>CM14</t>
  </si>
  <si>
    <t>生活介護５３・欠２・医減</t>
  </si>
  <si>
    <t>CM15</t>
  </si>
  <si>
    <t>生活介護５３・欠２・未計画１・医減</t>
  </si>
  <si>
    <t>CM16</t>
  </si>
  <si>
    <t>生活介護５３・欠２・未計画２・医減</t>
  </si>
  <si>
    <t>CM17</t>
  </si>
  <si>
    <t>生活介護５３・地公・欠２・医減</t>
  </si>
  <si>
    <t>CM18</t>
  </si>
  <si>
    <t>生活介護５３・地公・欠２・未計画１・医減</t>
  </si>
  <si>
    <t>CM19</t>
  </si>
  <si>
    <t>生活介護５３・地公・欠２・未計画２・医減</t>
  </si>
  <si>
    <t>生活介護５３・欠１・開減１・医減</t>
  </si>
  <si>
    <t>生活介護５３・欠１・未計画１・開減１・医減</t>
  </si>
  <si>
    <t>CM20</t>
  </si>
  <si>
    <t>生活介護５３・欠１・未計画２・開減１・医減</t>
  </si>
  <si>
    <t>生活介護５３・地公・欠１・開減１・医減</t>
  </si>
  <si>
    <t>生活介護５３・地公・欠１・未計画１・開減１・医減</t>
  </si>
  <si>
    <t>CM21</t>
  </si>
  <si>
    <t>生活介護５３・地公・欠１・未計画２・開減１・医減</t>
  </si>
  <si>
    <t>CM22</t>
  </si>
  <si>
    <t>生活介護５３・欠２・開減１・医減</t>
  </si>
  <si>
    <t>CM23</t>
  </si>
  <si>
    <t>生活介護５３・欠２・未計画１・開減１・医減</t>
  </si>
  <si>
    <t>CM24</t>
  </si>
  <si>
    <t>生活介護５３・欠２・未計画２・開減１・医減</t>
  </si>
  <si>
    <t>CM25</t>
  </si>
  <si>
    <t>生活介護５３・地公・欠２・開減１・医減</t>
  </si>
  <si>
    <t>CM26</t>
  </si>
  <si>
    <t>生活介護５３・地公・欠２・未計画１・開減１・医減</t>
  </si>
  <si>
    <t>CM27</t>
  </si>
  <si>
    <t>生活介護５３・地公・欠２・未計画２・開減１・医減</t>
  </si>
  <si>
    <t>生活介護５３・欠１・開減２・医減</t>
  </si>
  <si>
    <t>生活介護５３・欠１・未計画１・開減２・医減</t>
  </si>
  <si>
    <t>CM28</t>
  </si>
  <si>
    <t>生活介護５３・欠１・未計画２・開減２・医減</t>
  </si>
  <si>
    <t>生活介護５３・地公・欠１・開減２・医減</t>
  </si>
  <si>
    <t>生活介護５３・地公・欠１・未計画１・開減２・医減</t>
  </si>
  <si>
    <t>CM29</t>
  </si>
  <si>
    <t>生活介護５３・地公・欠１・未計画２・開減２・医減</t>
  </si>
  <si>
    <t>CM30</t>
  </si>
  <si>
    <t>生活介護５３・欠２・開減２・医減</t>
  </si>
  <si>
    <t>CM31</t>
  </si>
  <si>
    <t>生活介護５３・欠２・未計画１・開減２・医減</t>
  </si>
  <si>
    <t>CM32</t>
  </si>
  <si>
    <t>生活介護５３・欠２・未計画２・開減２・医減</t>
  </si>
  <si>
    <t>CM33</t>
  </si>
  <si>
    <t>生活介護５３・地公・欠２・開減２・医減</t>
  </si>
  <si>
    <t>CM34</t>
  </si>
  <si>
    <t>生活介護５３・地公・欠２・未計画１・開減２・医減</t>
  </si>
  <si>
    <t>CM35</t>
  </si>
  <si>
    <t>生活介護５３・地公・欠２・未計画２・開減２・医減</t>
  </si>
  <si>
    <t>CM36</t>
  </si>
  <si>
    <t>生活介護５３・欠１・短時間・医減</t>
  </si>
  <si>
    <t>CM37</t>
  </si>
  <si>
    <t>生活介護５３・欠１・未計画１・短時間・医減</t>
  </si>
  <si>
    <t>CM38</t>
  </si>
  <si>
    <t>生活介護５３・欠１・未計画２・短時間・医減</t>
  </si>
  <si>
    <t>CM39</t>
  </si>
  <si>
    <t>生活介護５３・地公・欠１・短時間・医減</t>
  </si>
  <si>
    <t>CM40</t>
  </si>
  <si>
    <t>生活介護５３・地公・欠１・未計画１・短時間・医減</t>
  </si>
  <si>
    <t>CM41</t>
  </si>
  <si>
    <t>生活介護５３・地公・欠１・未計画２・短時間・医減</t>
  </si>
  <si>
    <t>CM42</t>
  </si>
  <si>
    <t>生活介護５３・欠２・短時間・医減</t>
  </si>
  <si>
    <t>CM43</t>
  </si>
  <si>
    <t>生活介護５３・欠２・未計画１・短時間・医減</t>
  </si>
  <si>
    <t>CM44</t>
  </si>
  <si>
    <t>生活介護５３・欠２・未計画２・短時間・医減</t>
  </si>
  <si>
    <t>CM45</t>
  </si>
  <si>
    <t>生活介護５３・地公・欠２・短時間・医減</t>
  </si>
  <si>
    <t>CM46</t>
  </si>
  <si>
    <t>生活介護５３・地公・欠２・未計画１・短時間・医減</t>
  </si>
  <si>
    <t>CM47</t>
  </si>
  <si>
    <t>生活介護５３・地公・欠２・未計画２・短時間・医減</t>
  </si>
  <si>
    <t>生活介護５３・欠１・大所・医減</t>
  </si>
  <si>
    <t>生活介護５３・欠１・未計画１・大所・医減</t>
  </si>
  <si>
    <t>CM48</t>
  </si>
  <si>
    <t>生活介護５３・欠１・未計画２・大所・医減</t>
  </si>
  <si>
    <t>生活介護５３・地公・欠１・大所・医減</t>
  </si>
  <si>
    <t>生活介護５３・地公・欠１・未計画１・大所・医減</t>
  </si>
  <si>
    <t>CM49</t>
  </si>
  <si>
    <t>生活介護５３・地公・欠１・未計画２・大所・医減</t>
  </si>
  <si>
    <t>CM50</t>
  </si>
  <si>
    <t>生活介護５３・欠２・大所・医減</t>
  </si>
  <si>
    <t>CM51</t>
  </si>
  <si>
    <t>生活介護５３・欠２・未計画１・大所・医減</t>
  </si>
  <si>
    <t>CM52</t>
  </si>
  <si>
    <t>生活介護５３・欠２・未計画２・大所・医減</t>
  </si>
  <si>
    <t>CM53</t>
  </si>
  <si>
    <t>生活介護５３・地公・欠２・大所・医減</t>
  </si>
  <si>
    <t>CM54</t>
  </si>
  <si>
    <t>生活介護５３・地公・欠２・未計画１・大所・医減</t>
  </si>
  <si>
    <t>CM55</t>
  </si>
  <si>
    <t>生活介護５３・地公・欠２・未計画２・大所・医減</t>
  </si>
  <si>
    <t>生活介護５３・欠１・開減１・大所・医減</t>
  </si>
  <si>
    <t>生活介護５３・欠１・未計画１・開減１・大所・医減</t>
  </si>
  <si>
    <t>CM56</t>
  </si>
  <si>
    <t>生活介護５３・欠１・未計画２・開減１・大所・医減</t>
  </si>
  <si>
    <t>生活介護５３・地公・欠１・開減１・大所・医減</t>
  </si>
  <si>
    <t>生活介護５３・地公・欠１・未計画１・開減１・大所・医減</t>
  </si>
  <si>
    <t>CM57</t>
  </si>
  <si>
    <t>生活介護５３・地公・欠１・未計画２・開減１・大所・医減</t>
  </si>
  <si>
    <t>CM58</t>
  </si>
  <si>
    <t>生活介護５３・欠２・開減１・大所・医減</t>
  </si>
  <si>
    <t>CM59</t>
  </si>
  <si>
    <t>生活介護５３・欠２・未計画１・開減１・大所・医減</t>
  </si>
  <si>
    <t>CM60</t>
  </si>
  <si>
    <t>生活介護５３・欠２・未計画２・開減１・大所・医減</t>
  </si>
  <si>
    <t>CM61</t>
  </si>
  <si>
    <t>生活介護５３・地公・欠２・開減１・大所・医減</t>
  </si>
  <si>
    <t>CM62</t>
  </si>
  <si>
    <t>生活介護５３・地公・欠２・未計画１・開減１・大所・医減</t>
  </si>
  <si>
    <t>CM63</t>
  </si>
  <si>
    <t>生活介護５３・地公・欠２・未計画２・開減１・大所・医減</t>
  </si>
  <si>
    <t>生活介護５３・欠１・開減２・大所・医減</t>
  </si>
  <si>
    <t>生活介護５３・欠１・未計画１・開減２・大所・医減</t>
  </si>
  <si>
    <t>CM64</t>
  </si>
  <si>
    <t>生活介護５３・欠１・未計画２・開減２・大所・医減</t>
  </si>
  <si>
    <t>生活介護５３・地公・欠１・開減２・大所・医減</t>
  </si>
  <si>
    <t>生活介護５３・地公・欠１・未計画１・開減２・大所・医減</t>
  </si>
  <si>
    <t>CM65</t>
  </si>
  <si>
    <t>生活介護５３・地公・欠１・未計画２・開減２・大所・医減</t>
  </si>
  <si>
    <t>CM66</t>
  </si>
  <si>
    <t>生活介護５３・欠２・開減２・大所・医減</t>
  </si>
  <si>
    <t>CM67</t>
  </si>
  <si>
    <t>生活介護５３・欠２・未計画１・開減２・大所・医減</t>
  </si>
  <si>
    <t>CM68</t>
  </si>
  <si>
    <t>生活介護５３・欠２・未計画２・開減２・大所・医減</t>
  </si>
  <si>
    <t>CM69</t>
  </si>
  <si>
    <t>生活介護５３・地公・欠２・開減２・大所・医減</t>
  </si>
  <si>
    <t>CM70</t>
  </si>
  <si>
    <t>生活介護５３・地公・欠２・未計画１・開減２・大所・医減</t>
  </si>
  <si>
    <t>CM71</t>
  </si>
  <si>
    <t>生活介護５３・地公・欠２・未計画２・開減２・大所・医減</t>
  </si>
  <si>
    <t>CM72</t>
  </si>
  <si>
    <t>生活介護５３・欠１・短時間・大所・医減</t>
  </si>
  <si>
    <t>CM73</t>
  </si>
  <si>
    <t>生活介護５３・欠１・未計画１・短時間・大所・医減</t>
  </si>
  <si>
    <t>CM74</t>
  </si>
  <si>
    <t>生活介護５３・欠１・未計画２・短時間・大所・医減</t>
  </si>
  <si>
    <t>CM75</t>
  </si>
  <si>
    <t>生活介護５３・地公・欠１・短時間・大所・医減</t>
  </si>
  <si>
    <t>CM76</t>
  </si>
  <si>
    <t>生活介護５３・地公・欠１・未計画１・短時間・大所・医減</t>
  </si>
  <si>
    <t>CM77</t>
  </si>
  <si>
    <t>生活介護５３・地公・欠１・未計画２・短時間・大所・医減</t>
  </si>
  <si>
    <t>CM78</t>
  </si>
  <si>
    <t>生活介護５３・欠２・短時間・大所・医減</t>
  </si>
  <si>
    <t>CM79</t>
  </si>
  <si>
    <t>生活介護５３・欠２・未計画１・短時間・大所・医減</t>
  </si>
  <si>
    <t>CM80</t>
  </si>
  <si>
    <t>生活介護５３・欠２・未計画２・短時間・大所・医減</t>
  </si>
  <si>
    <t>CM81</t>
  </si>
  <si>
    <t>生活介護５３・地公・欠２・短時間・大所・医減</t>
  </si>
  <si>
    <t>CM82</t>
  </si>
  <si>
    <t>生活介護５３・地公・欠２・未計画１・短時間・大所・医減</t>
  </si>
  <si>
    <t>CM83</t>
  </si>
  <si>
    <t>生活介護５３・地公・欠２・未計画２・短時間・大所・医減</t>
  </si>
  <si>
    <t>生活介護５２・欠１</t>
  </si>
  <si>
    <t>生活介護５２・欠１・未計画１</t>
  </si>
  <si>
    <t>CP76</t>
  </si>
  <si>
    <t>生活介護５２・欠１・未計画２</t>
  </si>
  <si>
    <t>生活介護５２・地公・欠１</t>
  </si>
  <si>
    <t>生活介護５２・地公・欠１・未計画１</t>
  </si>
  <si>
    <t>CP77</t>
  </si>
  <si>
    <t>生活介護５２・地公・欠１・未計画２</t>
  </si>
  <si>
    <t>CP78</t>
  </si>
  <si>
    <t>生活介護５２・欠２</t>
  </si>
  <si>
    <t>CP79</t>
  </si>
  <si>
    <t>生活介護５２・欠２・未計画１</t>
  </si>
  <si>
    <t>CP80</t>
  </si>
  <si>
    <t>生活介護５２・欠２・未計画２</t>
  </si>
  <si>
    <t>CP81</t>
  </si>
  <si>
    <t>生活介護５２・地公・欠２</t>
  </si>
  <si>
    <t>CP82</t>
  </si>
  <si>
    <t>生活介護５２・地公・欠２・未計画１</t>
  </si>
  <si>
    <t>CP83</t>
  </si>
  <si>
    <t>生活介護５２・地公・欠２・未計画２</t>
  </si>
  <si>
    <t>生活介護５２・欠１・開減１</t>
  </si>
  <si>
    <t>生活介護５２・欠１・未計画１・開減１</t>
  </si>
  <si>
    <t>CP84</t>
  </si>
  <si>
    <t>生活介護５２・欠１・未計画２・開減１</t>
  </si>
  <si>
    <t>生活介護５２・地公・欠１・開減１</t>
  </si>
  <si>
    <t>生活介護５２・地公・欠１・未計画１・開減１</t>
  </si>
  <si>
    <t>CP85</t>
  </si>
  <si>
    <t>生活介護５２・地公・欠１・未計画２・開減１</t>
  </si>
  <si>
    <t>CP86</t>
  </si>
  <si>
    <t>生活介護５２・欠２・開減１</t>
  </si>
  <si>
    <t>CP87</t>
  </si>
  <si>
    <t>生活介護５２・欠２・未計画１・開減１</t>
  </si>
  <si>
    <t>CP88</t>
  </si>
  <si>
    <t>生活介護５２・欠２・未計画２・開減１</t>
  </si>
  <si>
    <t>CP89</t>
  </si>
  <si>
    <t>生活介護５２・地公・欠２・開減１</t>
  </si>
  <si>
    <t>CP90</t>
  </si>
  <si>
    <t>生活介護５２・地公・欠２・未計画１・開減１</t>
  </si>
  <si>
    <t>CP91</t>
  </si>
  <si>
    <t>生活介護５２・地公・欠２・未計画２・開減１</t>
  </si>
  <si>
    <t>生活介護５２・欠１・開減２</t>
  </si>
  <si>
    <t>生活介護５２・欠１・未計画１・開減２</t>
  </si>
  <si>
    <t>CP92</t>
  </si>
  <si>
    <t>生活介護５２・欠１・未計画２・開減２</t>
  </si>
  <si>
    <t>生活介護５２・地公・欠１・開減２</t>
  </si>
  <si>
    <t>生活介護５２・地公・欠１・未計画１・開減２</t>
  </si>
  <si>
    <t>CP93</t>
  </si>
  <si>
    <t>生活介護５２・地公・欠１・未計画２・開減２</t>
  </si>
  <si>
    <t>CP94</t>
  </si>
  <si>
    <t>生活介護５２・欠２・開減２</t>
  </si>
  <si>
    <t>CP95</t>
  </si>
  <si>
    <t>生活介護５２・欠２・未計画１・開減２</t>
  </si>
  <si>
    <t>CP96</t>
  </si>
  <si>
    <t>生活介護５２・欠２・未計画２・開減２</t>
  </si>
  <si>
    <t>CP97</t>
  </si>
  <si>
    <t>生活介護５２・地公・欠２・開減２</t>
  </si>
  <si>
    <t>CP98</t>
  </si>
  <si>
    <t>生活介護５２・地公・欠２・未計画１・開減２</t>
  </si>
  <si>
    <t>CP99</t>
  </si>
  <si>
    <t>生活介護５２・地公・欠２・未計画２・開減２</t>
  </si>
  <si>
    <t>H270</t>
    <phoneticPr fontId="1"/>
  </si>
  <si>
    <t>生活介護５２・欠１・短時間</t>
  </si>
  <si>
    <t>H271</t>
  </si>
  <si>
    <t>生活介護５２・欠１・未計画１・短時間</t>
  </si>
  <si>
    <t>H272</t>
  </si>
  <si>
    <t>生活介護５２・欠１・未計画２・短時間</t>
  </si>
  <si>
    <t>H273</t>
  </si>
  <si>
    <t>生活介護５２・地公・欠１・短時間</t>
  </si>
  <si>
    <t>H274</t>
  </si>
  <si>
    <t>生活介護５２・地公・欠１・未計画１・短時間</t>
  </si>
  <si>
    <t>H275</t>
  </si>
  <si>
    <t>生活介護５２・地公・欠１・未計画２・短時間</t>
  </si>
  <si>
    <t>H276</t>
  </si>
  <si>
    <t>生活介護５２・欠２・短時間</t>
  </si>
  <si>
    <t>H277</t>
  </si>
  <si>
    <t>生活介護５２・欠２・未計画１・短時間</t>
  </si>
  <si>
    <t>H278</t>
  </si>
  <si>
    <t>生活介護５２・欠２・未計画２・短時間</t>
  </si>
  <si>
    <t>H279</t>
  </si>
  <si>
    <t>生活介護５２・地公・欠２・短時間</t>
  </si>
  <si>
    <t>H280</t>
  </si>
  <si>
    <t>生活介護５２・地公・欠２・未計画１・短時間</t>
  </si>
  <si>
    <t>H281</t>
  </si>
  <si>
    <t>生活介護５２・地公・欠２・未計画２・短時間</t>
  </si>
  <si>
    <t>生活介護５２・欠１・大所</t>
  </si>
  <si>
    <t>生活介護５２・欠１・未計画１・大所</t>
  </si>
  <si>
    <t>H282</t>
    <phoneticPr fontId="1"/>
  </si>
  <si>
    <t>生活介護５２・欠１・未計画２・大所</t>
  </si>
  <si>
    <t>生活介護５２・地公・欠１・大所</t>
  </si>
  <si>
    <t>生活介護５２・地公・欠１・未計画１・大所</t>
  </si>
  <si>
    <t>H283</t>
    <phoneticPr fontId="1"/>
  </si>
  <si>
    <t>生活介護５２・地公・欠１・未計画２・大所</t>
  </si>
  <si>
    <t>H284</t>
  </si>
  <si>
    <t>生活介護５２・欠２・大所</t>
  </si>
  <si>
    <t>H285</t>
  </si>
  <si>
    <t>生活介護５２・欠２・未計画１・大所</t>
  </si>
  <si>
    <t>H286</t>
  </si>
  <si>
    <t>生活介護５２・欠２・未計画２・大所</t>
  </si>
  <si>
    <t>H287</t>
  </si>
  <si>
    <t>生活介護５２・地公・欠２・大所</t>
  </si>
  <si>
    <t>H288</t>
  </si>
  <si>
    <t>生活介護５２・地公・欠２・未計画１・大所</t>
  </si>
  <si>
    <t>H289</t>
  </si>
  <si>
    <t>生活介護５２・地公・欠２・未計画２・大所</t>
  </si>
  <si>
    <t>生活介護５２・欠１・開減１・大所</t>
  </si>
  <si>
    <t>生活介護５２・欠１・未計画１・開減１・大所</t>
  </si>
  <si>
    <t>H290</t>
    <phoneticPr fontId="1"/>
  </si>
  <si>
    <t>生活介護５２・欠１・未計画２・開減１・大所</t>
  </si>
  <si>
    <t>生活介護５２・地公・欠１・開減１・大所</t>
  </si>
  <si>
    <t>生活介護５２・地公・欠１・未計画１・開減１・大所</t>
  </si>
  <si>
    <t>H291</t>
    <phoneticPr fontId="1"/>
  </si>
  <si>
    <t>生活介護５２・地公・欠１・未計画２・開減１・大所</t>
  </si>
  <si>
    <t>H292</t>
  </si>
  <si>
    <t>生活介護５２・欠２・開減１・大所</t>
  </si>
  <si>
    <t>H293</t>
  </si>
  <si>
    <t>生活介護５２・欠２・未計画１・開減１・大所</t>
  </si>
  <si>
    <t>H294</t>
  </si>
  <si>
    <t>生活介護５２・欠２・未計画２・開減１・大所</t>
  </si>
  <si>
    <t>H295</t>
  </si>
  <si>
    <t>生活介護５２・地公・欠２・開減１・大所</t>
  </si>
  <si>
    <t>H296</t>
  </si>
  <si>
    <t>生活介護５２・地公・欠２・未計画１・開減１・大所</t>
  </si>
  <si>
    <t>H297</t>
  </si>
  <si>
    <t>生活介護５２・地公・欠２・未計画２・開減１・大所</t>
  </si>
  <si>
    <t>生活介護５２・欠１・開減２・大所</t>
  </si>
  <si>
    <t>生活介護５２・欠１・未計画１・開減２・大所</t>
  </si>
  <si>
    <t>H298</t>
    <phoneticPr fontId="1"/>
  </si>
  <si>
    <t>生活介護５２・欠１・未計画２・開減２・大所</t>
  </si>
  <si>
    <t>生活介護５２・地公・欠１・開減２・大所</t>
  </si>
  <si>
    <t>生活介護５２・地公・欠１・未計画１・開減２・大所</t>
  </si>
  <si>
    <t>H299</t>
    <phoneticPr fontId="1"/>
  </si>
  <si>
    <t>生活介護５２・地公・欠１・未計画２・開減２・大所</t>
  </si>
  <si>
    <t>H300</t>
  </si>
  <si>
    <t>生活介護５２・欠２・開減２・大所</t>
  </si>
  <si>
    <t>H301</t>
  </si>
  <si>
    <t>生活介護５２・欠２・未計画１・開減２・大所</t>
  </si>
  <si>
    <t>H302</t>
  </si>
  <si>
    <t>生活介護５２・欠２・未計画２・開減２・大所</t>
  </si>
  <si>
    <t>H303</t>
  </si>
  <si>
    <t>生活介護５２・地公・欠２・開減２・大所</t>
  </si>
  <si>
    <t>H304</t>
  </si>
  <si>
    <t>生活介護５２・地公・欠２・未計画１・開減２・大所</t>
  </si>
  <si>
    <t>H305</t>
  </si>
  <si>
    <t>生活介護５２・地公・欠２・未計画２・開減２・大所</t>
  </si>
  <si>
    <t>H306</t>
  </si>
  <si>
    <t>生活介護５２・欠１・短時間・大所</t>
  </si>
  <si>
    <t>H307</t>
  </si>
  <si>
    <t>生活介護５２・欠１・未計画１・短時間・大所</t>
  </si>
  <si>
    <t>H308</t>
  </si>
  <si>
    <t>生活介護５２・欠１・未計画２・短時間・大所</t>
  </si>
  <si>
    <t>H309</t>
  </si>
  <si>
    <t>生活介護５２・地公・欠１・短時間・大所</t>
  </si>
  <si>
    <t>H310</t>
  </si>
  <si>
    <t>生活介護５２・地公・欠１・未計画１・短時間・大所</t>
  </si>
  <si>
    <t>H311</t>
  </si>
  <si>
    <t>生活介護５２・地公・欠１・未計画２・短時間・大所</t>
  </si>
  <si>
    <t>H312</t>
  </si>
  <si>
    <t>生活介護５２・欠２・短時間・大所</t>
  </si>
  <si>
    <t>H313</t>
  </si>
  <si>
    <t>生活介護５２・欠２・未計画１・短時間・大所</t>
  </si>
  <si>
    <t>H314</t>
  </si>
  <si>
    <t>生活介護５２・欠２・未計画２・短時間・大所</t>
  </si>
  <si>
    <t>H315</t>
  </si>
  <si>
    <t>生活介護５２・地公・欠２・短時間・大所</t>
  </si>
  <si>
    <t>H316</t>
  </si>
  <si>
    <t>生活介護５２・地公・欠２・未計画１・短時間・大所</t>
  </si>
  <si>
    <t>H317</t>
  </si>
  <si>
    <t>生活介護５２・地公・欠２・未計画２・短時間・大所</t>
  </si>
  <si>
    <t>生活介護５２・欠１・医減</t>
  </si>
  <si>
    <t>生活介護５２・欠１・未計画１・医減</t>
  </si>
  <si>
    <t>H318</t>
    <phoneticPr fontId="1"/>
  </si>
  <si>
    <t>生活介護５２・欠１・未計画２・医減</t>
  </si>
  <si>
    <t>生活介護５２・地公・欠１・医減</t>
  </si>
  <si>
    <t>生活介護５２・地公・欠１・未計画１・医減</t>
  </si>
  <si>
    <t>H319</t>
    <phoneticPr fontId="1"/>
  </si>
  <si>
    <t>生活介護５２・地公・欠１・未計画２・医減</t>
  </si>
  <si>
    <t>H320</t>
  </si>
  <si>
    <t>生活介護５２・欠２・医減</t>
  </si>
  <si>
    <t>H321</t>
  </si>
  <si>
    <t>生活介護５２・欠２・未計画１・医減</t>
  </si>
  <si>
    <t>H322</t>
  </si>
  <si>
    <t>生活介護５２・欠２・未計画２・医減</t>
  </si>
  <si>
    <t>H323</t>
  </si>
  <si>
    <t>生活介護５２・地公・欠２・医減</t>
  </si>
  <si>
    <t>H324</t>
  </si>
  <si>
    <t>生活介護５２・地公・欠２・未計画１・医減</t>
  </si>
  <si>
    <t>H325</t>
  </si>
  <si>
    <t>生活介護５２・地公・欠２・未計画２・医減</t>
  </si>
  <si>
    <t>生活介護５２・欠１・開減１・医減</t>
  </si>
  <si>
    <t>生活介護５２・欠１・未計画１・開減１・医減</t>
  </si>
  <si>
    <t>H326</t>
    <phoneticPr fontId="1"/>
  </si>
  <si>
    <t>生活介護５２・欠１・未計画２・開減１・医減</t>
  </si>
  <si>
    <t>生活介護５２・地公・欠１・開減１・医減</t>
  </si>
  <si>
    <t>生活介護５２・地公・欠１・未計画１・開減１・医減</t>
  </si>
  <si>
    <t>H327</t>
    <phoneticPr fontId="1"/>
  </si>
  <si>
    <t>生活介護５２・地公・欠１・未計画２・開減１・医減</t>
  </si>
  <si>
    <t>H328</t>
  </si>
  <si>
    <t>生活介護５２・欠２・開減１・医減</t>
  </si>
  <si>
    <t>H329</t>
  </si>
  <si>
    <t>生活介護５２・欠２・未計画１・開減１・医減</t>
  </si>
  <si>
    <t>H330</t>
  </si>
  <si>
    <t>生活介護５２・欠２・未計画２・開減１・医減</t>
  </si>
  <si>
    <t>H331</t>
  </si>
  <si>
    <t>生活介護５２・地公・欠２・開減１・医減</t>
  </si>
  <si>
    <t>H332</t>
  </si>
  <si>
    <t>生活介護５２・地公・欠２・未計画１・開減１・医減</t>
  </si>
  <si>
    <t>H333</t>
  </si>
  <si>
    <t>生活介護５２・地公・欠２・未計画２・開減１・医減</t>
  </si>
  <si>
    <t>生活介護５２・欠１・開減２・医減</t>
  </si>
  <si>
    <t>生活介護５２・欠１・未計画１・開減２・医減</t>
  </si>
  <si>
    <t>H334</t>
    <phoneticPr fontId="1"/>
  </si>
  <si>
    <t>生活介護５２・欠１・未計画２・開減２・医減</t>
  </si>
  <si>
    <t>生活介護５２・地公・欠１・開減２・医減</t>
  </si>
  <si>
    <t>生活介護５２・地公・欠１・未計画１・開減２・医減</t>
  </si>
  <si>
    <t>H335</t>
    <phoneticPr fontId="1"/>
  </si>
  <si>
    <t>生活介護５２・地公・欠１・未計画２・開減２・医減</t>
  </si>
  <si>
    <t>H336</t>
  </si>
  <si>
    <t>生活介護５２・欠２・開減２・医減</t>
  </si>
  <si>
    <t>H337</t>
  </si>
  <si>
    <t>生活介護５２・欠２・未計画１・開減２・医減</t>
  </si>
  <si>
    <t>H338</t>
  </si>
  <si>
    <t>生活介護５２・欠２・未計画２・開減２・医減</t>
  </si>
  <si>
    <t>H339</t>
  </si>
  <si>
    <t>生活介護５２・地公・欠２・開減２・医減</t>
  </si>
  <si>
    <t>H340</t>
  </si>
  <si>
    <t>生活介護５２・地公・欠２・未計画１・開減２・医減</t>
  </si>
  <si>
    <t>H341</t>
  </si>
  <si>
    <t>生活介護５２・地公・欠２・未計画２・開減２・医減</t>
  </si>
  <si>
    <t>H342</t>
  </si>
  <si>
    <t>生活介護５２・欠１・短時間・医減</t>
  </si>
  <si>
    <t>H343</t>
  </si>
  <si>
    <t>生活介護５２・欠１・未計画１・短時間・医減</t>
  </si>
  <si>
    <t>H344</t>
  </si>
  <si>
    <t>生活介護５２・欠１・未計画２・短時間・医減</t>
  </si>
  <si>
    <t>H345</t>
  </si>
  <si>
    <t>生活介護５２・地公・欠１・短時間・医減</t>
  </si>
  <si>
    <t>H346</t>
  </si>
  <si>
    <t>生活介護５２・地公・欠１・未計画１・短時間・医減</t>
  </si>
  <si>
    <t>H347</t>
  </si>
  <si>
    <t>生活介護５２・地公・欠１・未計画２・短時間・医減</t>
  </si>
  <si>
    <t>H348</t>
  </si>
  <si>
    <t>生活介護５２・欠２・短時間・医減</t>
  </si>
  <si>
    <t>H349</t>
  </si>
  <si>
    <t>生活介護５２・欠２・未計画１・短時間・医減</t>
  </si>
  <si>
    <t>H350</t>
  </si>
  <si>
    <t>生活介護５２・欠２・未計画２・短時間・医減</t>
  </si>
  <si>
    <t>H351</t>
  </si>
  <si>
    <t>生活介護５２・地公・欠２・短時間・医減</t>
  </si>
  <si>
    <t>H352</t>
  </si>
  <si>
    <t>生活介護５２・地公・欠２・未計画１・短時間・医減</t>
  </si>
  <si>
    <t>H353</t>
  </si>
  <si>
    <t>生活介護５２・地公・欠２・未計画２・短時間・医減</t>
  </si>
  <si>
    <t>生活介護５２・欠１・大所・医減</t>
  </si>
  <si>
    <t>生活介護５２・欠１・未計画１・大所・医減</t>
  </si>
  <si>
    <t>H354</t>
    <phoneticPr fontId="1"/>
  </si>
  <si>
    <t>生活介護５２・欠１・未計画２・大所・医減</t>
  </si>
  <si>
    <t>生活介護５２・地公・欠１・大所・医減</t>
  </si>
  <si>
    <t>生活介護５２・地公・欠１・未計画１・大所・医減</t>
  </si>
  <si>
    <t>H355</t>
    <phoneticPr fontId="1"/>
  </si>
  <si>
    <t>生活介護５２・地公・欠１・未計画２・大所・医減</t>
  </si>
  <si>
    <t>H356</t>
  </si>
  <si>
    <t>生活介護５２・欠２・大所・医減</t>
  </si>
  <si>
    <t>H357</t>
  </si>
  <si>
    <t>生活介護５２・欠２・未計画１・大所・医減</t>
  </si>
  <si>
    <t>H358</t>
  </si>
  <si>
    <t>生活介護５２・欠２・未計画２・大所・医減</t>
  </si>
  <si>
    <t>H359</t>
  </si>
  <si>
    <t>生活介護５２・地公・欠２・大所・医減</t>
  </si>
  <si>
    <t>H360</t>
  </si>
  <si>
    <t>生活介護５２・地公・欠２・未計画１・大所・医減</t>
  </si>
  <si>
    <t>H361</t>
  </si>
  <si>
    <t>生活介護５２・地公・欠２・未計画２・大所・医減</t>
  </si>
  <si>
    <t>生活介護５２・欠１・開減１・大所・医減</t>
  </si>
  <si>
    <t>生活介護５２・欠１・未計画１・開減１・大所・医減</t>
  </si>
  <si>
    <t>H362</t>
    <phoneticPr fontId="1"/>
  </si>
  <si>
    <t>生活介護５２・欠１・未計画２・開減１・大所・医減</t>
  </si>
  <si>
    <t>生活介護５２・地公・欠１・開減１・大所・医減</t>
  </si>
  <si>
    <t>生活介護５２・地公・欠１・未計画１・開減１・大所・医減</t>
  </si>
  <si>
    <t>H363</t>
    <phoneticPr fontId="1"/>
  </si>
  <si>
    <t>生活介護５２・地公・欠１・未計画２・開減１・大所・医減</t>
  </si>
  <si>
    <t>H364</t>
  </si>
  <si>
    <t>生活介護５２・欠２・開減１・大所・医減</t>
  </si>
  <si>
    <t>H365</t>
  </si>
  <si>
    <t>生活介護５２・欠２・未計画１・開減１・大所・医減</t>
  </si>
  <si>
    <t>H366</t>
  </si>
  <si>
    <t>生活介護５２・欠２・未計画２・開減１・大所・医減</t>
  </si>
  <si>
    <t>H367</t>
  </si>
  <si>
    <t>生活介護５２・地公・欠２・開減１・大所・医減</t>
  </si>
  <si>
    <t>H368</t>
  </si>
  <si>
    <t>生活介護５２・地公・欠２・未計画１・開減１・大所・医減</t>
  </si>
  <si>
    <t>H369</t>
  </si>
  <si>
    <t>生活介護５２・地公・欠２・未計画２・開減１・大所・医減</t>
  </si>
  <si>
    <t>生活介護５２・欠１・開減２・大所・医減</t>
  </si>
  <si>
    <t>生活介護５２・欠１・未計画１・開減２・大所・医減</t>
  </si>
  <si>
    <t>CR00</t>
  </si>
  <si>
    <t>生活介護５２・欠１・未計画２・開減２・大所・医減</t>
  </si>
  <si>
    <t>生活介護５２・地公・欠１・開減２・大所・医減</t>
  </si>
  <si>
    <t>生活介護５２・地公・欠１・未計画１・開減２・大所・医減</t>
  </si>
  <si>
    <t>CR01</t>
  </si>
  <si>
    <t>生活介護５２・地公・欠１・未計画２・開減２・大所・医減</t>
  </si>
  <si>
    <t>CR02</t>
  </si>
  <si>
    <t>生活介護５２・欠２・開減２・大所・医減</t>
  </si>
  <si>
    <t>CR03</t>
  </si>
  <si>
    <t>生活介護５２・欠２・未計画１・開減２・大所・医減</t>
  </si>
  <si>
    <t>CR04</t>
  </si>
  <si>
    <t>生活介護５２・欠２・未計画２・開減２・大所・医減</t>
  </si>
  <si>
    <t>CR05</t>
  </si>
  <si>
    <t>生活介護５２・地公・欠２・開減２・大所・医減</t>
  </si>
  <si>
    <t>CR06</t>
  </si>
  <si>
    <t>生活介護５２・地公・欠２・未計画１・開減２・大所・医減</t>
  </si>
  <si>
    <t>CR07</t>
  </si>
  <si>
    <t>生活介護５２・地公・欠２・未計画２・開減２・大所・医減</t>
  </si>
  <si>
    <t>CR08</t>
  </si>
  <si>
    <t>生活介護５２・欠１・短時間・大所・医減</t>
  </si>
  <si>
    <t>CR09</t>
  </si>
  <si>
    <t>生活介護５２・欠１・未計画１・短時間・大所・医減</t>
  </si>
  <si>
    <t>CR10</t>
  </si>
  <si>
    <t>生活介護５２・欠１・未計画２・短時間・大所・医減</t>
  </si>
  <si>
    <t>CR11</t>
  </si>
  <si>
    <t>生活介護５２・地公・欠１・短時間・大所・医減</t>
  </si>
  <si>
    <t>CR12</t>
  </si>
  <si>
    <t>生活介護５２・地公・欠１・未計画１・短時間・大所・医減</t>
  </si>
  <si>
    <t>CR13</t>
  </si>
  <si>
    <t>生活介護５２・地公・欠１・未計画２・短時間・大所・医減</t>
  </si>
  <si>
    <t>CR14</t>
  </si>
  <si>
    <t>生活介護５２・欠２・短時間・大所・医減</t>
  </si>
  <si>
    <t>CR15</t>
  </si>
  <si>
    <t>生活介護５２・欠２・未計画１・短時間・大所・医減</t>
  </si>
  <si>
    <t>CR16</t>
  </si>
  <si>
    <t>生活介護５２・欠２・未計画２・短時間・大所・医減</t>
  </si>
  <si>
    <t>CR17</t>
  </si>
  <si>
    <t>生活介護５２・地公・欠２・短時間・大所・医減</t>
  </si>
  <si>
    <t>CR18</t>
  </si>
  <si>
    <t>生活介護５２・地公・欠２・未計画１・短時間・大所・医減</t>
  </si>
  <si>
    <t>CR19</t>
  </si>
  <si>
    <t>生活介護５２・地公・欠２・未計画２・短時間・大所・医減</t>
  </si>
  <si>
    <t>（サービス管理責任者欠員）</t>
  </si>
  <si>
    <t>CT12</t>
    <phoneticPr fontId="1"/>
  </si>
  <si>
    <t>生活介護１６・責１</t>
  </si>
  <si>
    <t>サービス管理責任者の員数が基準に満たない場合</t>
    <phoneticPr fontId="1"/>
  </si>
  <si>
    <t>減算が適用される月から４月目まで</t>
    <phoneticPr fontId="1"/>
  </si>
  <si>
    <t>CT15</t>
  </si>
  <si>
    <t>生活介護１６・地公・責１</t>
  </si>
  <si>
    <t>×</t>
    <phoneticPr fontId="1"/>
  </si>
  <si>
    <t>CT18</t>
  </si>
  <si>
    <t>生活介護１６・責２</t>
  </si>
  <si>
    <t>５月以上連続して減算の場合</t>
    <phoneticPr fontId="1"/>
  </si>
  <si>
    <t>CT21</t>
  </si>
  <si>
    <t>生活介護１６・地公・責２</t>
  </si>
  <si>
    <t>CT24</t>
  </si>
  <si>
    <t>生活介護１６・責１・開減１</t>
  </si>
  <si>
    <t>CT27</t>
  </si>
  <si>
    <t>生活介護１６・地公・責１・開減１</t>
  </si>
  <si>
    <t>CT30</t>
  </si>
  <si>
    <t>生活介護１６・責２・開減１</t>
  </si>
  <si>
    <t>CT33</t>
  </si>
  <si>
    <t>生活介護１６・地公・責２・開減１</t>
  </si>
  <si>
    <t>CT36</t>
  </si>
  <si>
    <t>生活介護１６・責１・開減２</t>
  </si>
  <si>
    <t>CT39</t>
  </si>
  <si>
    <t>生活介護１６・地公・責１・開減２</t>
  </si>
  <si>
    <t>CT42</t>
  </si>
  <si>
    <t>生活介護１６・責２・開減２</t>
  </si>
  <si>
    <t>CT45</t>
  </si>
  <si>
    <t>生活介護１６・地公・責２・開減２</t>
  </si>
  <si>
    <t>CT48</t>
  </si>
  <si>
    <t>生活介護１６・責１・短時間</t>
  </si>
  <si>
    <t>CT51</t>
  </si>
  <si>
    <t>生活介護１６・地公・責１・短時間</t>
  </si>
  <si>
    <t>CT54</t>
  </si>
  <si>
    <t>生活介護１６・責２・短時間</t>
  </si>
  <si>
    <t>CT57</t>
  </si>
  <si>
    <t>生活介護１６・地公・責２・短時間</t>
  </si>
  <si>
    <t>CT60</t>
  </si>
  <si>
    <t>生活介護１６・責１・医減</t>
    <phoneticPr fontId="1"/>
  </si>
  <si>
    <t>CT63</t>
  </si>
  <si>
    <t>生活介護１６・地公・責１・医減</t>
  </si>
  <si>
    <t>CT66</t>
  </si>
  <si>
    <t>生活介護１６・責２・医減</t>
  </si>
  <si>
    <t>CT69</t>
  </si>
  <si>
    <t>生活介護１６・地公・責２・医減</t>
  </si>
  <si>
    <t>CT72</t>
  </si>
  <si>
    <t>生活介護１６・責１・開減１・医減</t>
  </si>
  <si>
    <t>CT75</t>
  </si>
  <si>
    <t>生活介護１６・地公・責１・開減１・医減</t>
  </si>
  <si>
    <t>CT78</t>
  </si>
  <si>
    <t>生活介護１６・責２・開減１・医減</t>
  </si>
  <si>
    <t>CT81</t>
  </si>
  <si>
    <t>生活介護１６・地公・責２・開減１・医減</t>
  </si>
  <si>
    <t>CT84</t>
  </si>
  <si>
    <t>生活介護１６・責１・開減２・医減</t>
  </si>
  <si>
    <t>CT87</t>
  </si>
  <si>
    <t>生活介護１６・地公・責１・開減２・医減</t>
  </si>
  <si>
    <t>CT90</t>
  </si>
  <si>
    <t>生活介護１６・責２・開減２・医減</t>
  </si>
  <si>
    <t>CT93</t>
  </si>
  <si>
    <t>生活介護１６・地公・責２・開減２・医減</t>
  </si>
  <si>
    <t>CT96</t>
  </si>
  <si>
    <t>生活介護１６・責１・短時間・医減</t>
  </si>
  <si>
    <t>CT99</t>
  </si>
  <si>
    <t>生活介護１６・地公・責１・短時間・医減</t>
  </si>
  <si>
    <t>CU02</t>
  </si>
  <si>
    <t>生活介護１６・責２・短時間・医減</t>
  </si>
  <si>
    <t>CU05</t>
  </si>
  <si>
    <t>生活介護１６・地公・責２・短時間・医減</t>
  </si>
  <si>
    <t>CV04</t>
  </si>
  <si>
    <t>生活介護１５・責１</t>
  </si>
  <si>
    <t>CV07</t>
  </si>
  <si>
    <t>生活介護１５・地公・責１</t>
  </si>
  <si>
    <t>CV10</t>
  </si>
  <si>
    <t>生活介護１５・責２</t>
  </si>
  <si>
    <t>CV13</t>
  </si>
  <si>
    <t>生活介護１５・地公・責２</t>
  </si>
  <si>
    <t>CV16</t>
  </si>
  <si>
    <t>生活介護１５・責１・開減１</t>
  </si>
  <si>
    <t>CV19</t>
  </si>
  <si>
    <t>生活介護１５・地公・責１・開減１</t>
  </si>
  <si>
    <t>CV22</t>
  </si>
  <si>
    <t>生活介護１５・責２・開減１</t>
  </si>
  <si>
    <t>CV25</t>
  </si>
  <si>
    <t>生活介護１５・地公・責２・開減１</t>
  </si>
  <si>
    <t>CV28</t>
  </si>
  <si>
    <t>生活介護１５・責１・開減２</t>
  </si>
  <si>
    <t>CV31</t>
  </si>
  <si>
    <t>生活介護１５・地公・責１・開減２</t>
  </si>
  <si>
    <t>CV34</t>
  </si>
  <si>
    <t>生活介護１５・責２・開減２</t>
  </si>
  <si>
    <t>CV37</t>
  </si>
  <si>
    <t>生活介護１５・地公・責２・開減２</t>
  </si>
  <si>
    <t>CV40</t>
  </si>
  <si>
    <t>生活介護１５・責１・短時間</t>
  </si>
  <si>
    <t>CV43</t>
  </si>
  <si>
    <t>生活介護１５・地公・責１・短時間</t>
  </si>
  <si>
    <t>CV46</t>
  </si>
  <si>
    <t>生活介護１５・責２・短時間</t>
  </si>
  <si>
    <t>CV49</t>
  </si>
  <si>
    <t>生活介護１５・地公・責２・短時間</t>
  </si>
  <si>
    <t>CV52</t>
  </si>
  <si>
    <t>生活介護１５・責１・医減</t>
  </si>
  <si>
    <t>CV55</t>
  </si>
  <si>
    <t>生活介護１５・地公・責１・医減</t>
  </si>
  <si>
    <t>CV58</t>
  </si>
  <si>
    <t>生活介護１５・責２・医減</t>
  </si>
  <si>
    <t>CV61</t>
  </si>
  <si>
    <t>生活介護１５・地公・責２・医減</t>
  </si>
  <si>
    <t>CV64</t>
  </si>
  <si>
    <t>生活介護１５・責１・開減１・医減</t>
  </si>
  <si>
    <t>CV67</t>
  </si>
  <si>
    <t>生活介護１５・地公・責１・開減１・医減</t>
  </si>
  <si>
    <t>CV70</t>
  </si>
  <si>
    <t>生活介護１５・責２・開減１・医減</t>
  </si>
  <si>
    <t>CV73</t>
  </si>
  <si>
    <t>生活介護１５・地公・責２・開減１・医減</t>
  </si>
  <si>
    <t>CV76</t>
  </si>
  <si>
    <t>生活介護１５・責１・開減２・医減</t>
  </si>
  <si>
    <t>CV79</t>
  </si>
  <si>
    <t>生活介護１５・地公・責１・開減２・医減</t>
  </si>
  <si>
    <t>CV82</t>
  </si>
  <si>
    <t>生活介護１５・責２・開減２・医減</t>
  </si>
  <si>
    <t>CV85</t>
  </si>
  <si>
    <t>生活介護１５・地公・責２・開減２・医減</t>
  </si>
  <si>
    <t>CV88</t>
  </si>
  <si>
    <t>生活介護１５・責１・短時間・医減</t>
  </si>
  <si>
    <t>CV91</t>
  </si>
  <si>
    <t>生活介護１５・地公・責１・短時間・医減</t>
  </si>
  <si>
    <t>CV94</t>
  </si>
  <si>
    <t>生活介護１５・責２・短時間・医減</t>
  </si>
  <si>
    <t>CV97</t>
  </si>
  <si>
    <t>生活介護１５・地公・責２・短時間・医減</t>
  </si>
  <si>
    <t>CW96</t>
  </si>
  <si>
    <t>生活介護１４・責１</t>
  </si>
  <si>
    <t>CW99</t>
  </si>
  <si>
    <t>生活介護１４・地公・責１</t>
  </si>
  <si>
    <t>CX02</t>
  </si>
  <si>
    <t>生活介護１４・責２</t>
  </si>
  <si>
    <t>CX05</t>
  </si>
  <si>
    <t>生活介護１４・地公・責２</t>
  </si>
  <si>
    <t>CX08</t>
  </si>
  <si>
    <t>生活介護１４・責１・開減１</t>
  </si>
  <si>
    <t>CX11</t>
  </si>
  <si>
    <t>生活介護１４・地公・責１・開減１</t>
  </si>
  <si>
    <t>CX14</t>
  </si>
  <si>
    <t>生活介護１４・責２・開減１</t>
  </si>
  <si>
    <t>CX17</t>
  </si>
  <si>
    <t>生活介護１４・地公・責２・開減１</t>
  </si>
  <si>
    <t>CX20</t>
  </si>
  <si>
    <t>生活介護１４・責１・開減２</t>
  </si>
  <si>
    <t>CX23</t>
  </si>
  <si>
    <t>生活介護１４・地公・責１・開減２</t>
  </si>
  <si>
    <t>CX26</t>
  </si>
  <si>
    <t>生活介護１４・責２・開減２</t>
  </si>
  <si>
    <t>CX29</t>
  </si>
  <si>
    <t>生活介護１４・地公・責２・開減２</t>
  </si>
  <si>
    <t>CX32</t>
  </si>
  <si>
    <t>生活介護１４・責１・短時間</t>
  </si>
  <si>
    <t>CX35</t>
  </si>
  <si>
    <t>生活介護１４・地公・責１・短時間</t>
  </si>
  <si>
    <t>CX38</t>
  </si>
  <si>
    <t>生活介護１４・責２・短時間</t>
  </si>
  <si>
    <t>CX41</t>
  </si>
  <si>
    <t>生活介護１４・地公・責２・短時間</t>
  </si>
  <si>
    <t>CX44</t>
  </si>
  <si>
    <t>生活介護１４・責１・医減</t>
  </si>
  <si>
    <t>CX47</t>
  </si>
  <si>
    <t>生活介護１４・地公・責１・医減</t>
  </si>
  <si>
    <t>CX50</t>
  </si>
  <si>
    <t>生活介護１４・責２・医減</t>
  </si>
  <si>
    <t>CX53</t>
  </si>
  <si>
    <t>生活介護１４・地公・責２・医減</t>
  </si>
  <si>
    <t>CX56</t>
  </si>
  <si>
    <t>生活介護１４・責１・開減１・医減</t>
  </si>
  <si>
    <t>CX59</t>
  </si>
  <si>
    <t>生活介護１４・地公・責１・開減１・医減</t>
  </si>
  <si>
    <t>CX62</t>
  </si>
  <si>
    <t>生活介護１４・責２・開減１・医減</t>
  </si>
  <si>
    <t>CX65</t>
  </si>
  <si>
    <t>生活介護１４・地公・責２・開減１・医減</t>
  </si>
  <si>
    <t>CX68</t>
  </si>
  <si>
    <t>生活介護１４・責１・開減２・医減</t>
  </si>
  <si>
    <t>CX71</t>
  </si>
  <si>
    <t>生活介護１４・地公・責１・開減２・医減</t>
  </si>
  <si>
    <t>CX74</t>
  </si>
  <si>
    <t>生活介護１４・責２・開減２・医減</t>
  </si>
  <si>
    <t>CX77</t>
  </si>
  <si>
    <t>生活介護１４・地公・責２・開減２・医減</t>
  </si>
  <si>
    <t>CX80</t>
  </si>
  <si>
    <t>生活介護１４・責１・短時間・医減</t>
  </si>
  <si>
    <t>CX83</t>
  </si>
  <si>
    <t>生活介護１４・地公・責１・短時間・医減</t>
  </si>
  <si>
    <t>CX86</t>
  </si>
  <si>
    <t>生活介護１４・責２・短時間・医減</t>
  </si>
  <si>
    <t>CX89</t>
  </si>
  <si>
    <t>生活介護１４・地公・責２・短時間・医減</t>
  </si>
  <si>
    <t>CY88</t>
  </si>
  <si>
    <t>生活介護１３・責１</t>
  </si>
  <si>
    <t>CY91</t>
  </si>
  <si>
    <t>生活介護１３・地公・責１</t>
  </si>
  <si>
    <t>CY94</t>
  </si>
  <si>
    <t>生活介護１３・責２</t>
  </si>
  <si>
    <t>CY97</t>
  </si>
  <si>
    <t>生活介護１３・地公・責２</t>
  </si>
  <si>
    <t>CZ00</t>
  </si>
  <si>
    <t>生活介護１３・責１・開減１</t>
  </si>
  <si>
    <t>CZ03</t>
  </si>
  <si>
    <t>生活介護１３・地公・責１・開減１</t>
  </si>
  <si>
    <t>CZ06</t>
  </si>
  <si>
    <t>生活介護１３・責２・開減１</t>
  </si>
  <si>
    <t>CZ09</t>
  </si>
  <si>
    <t>生活介護１３・地公・責２・開減１</t>
  </si>
  <si>
    <t>CZ12</t>
  </si>
  <si>
    <t>生活介護１３・責１・開減２</t>
  </si>
  <si>
    <t>CZ15</t>
  </si>
  <si>
    <t>生活介護１３・地公・責１・開減２</t>
  </si>
  <si>
    <t>CZ18</t>
  </si>
  <si>
    <t>生活介護１３・責２・開減２</t>
  </si>
  <si>
    <t>CZ21</t>
  </si>
  <si>
    <t>生活介護１３・地公・責２・開減２</t>
  </si>
  <si>
    <t>CZ24</t>
  </si>
  <si>
    <t>生活介護１３・責１・短時間</t>
  </si>
  <si>
    <t>CZ27</t>
  </si>
  <si>
    <t>生活介護１３・地公・責１・短時間</t>
  </si>
  <si>
    <t>CZ30</t>
  </si>
  <si>
    <t>生活介護１３・責２・短時間</t>
  </si>
  <si>
    <t>CZ33</t>
  </si>
  <si>
    <t>生活介護１３・地公・責２・短時間</t>
  </si>
  <si>
    <t>CZ36</t>
  </si>
  <si>
    <t>生活介護１３・責１・医減</t>
  </si>
  <si>
    <t>CZ39</t>
  </si>
  <si>
    <t>生活介護１３・地公・責１・医減</t>
  </si>
  <si>
    <t>CZ42</t>
  </si>
  <si>
    <t>生活介護１３・責２・医減</t>
  </si>
  <si>
    <t>CZ45</t>
  </si>
  <si>
    <t>生活介護１３・地公・責２・医減</t>
  </si>
  <si>
    <t>CZ48</t>
  </si>
  <si>
    <t>生活介護１３・責１・開減１・医減</t>
  </si>
  <si>
    <t>CZ51</t>
  </si>
  <si>
    <t>生活介護１３・地公・責１・開減１・医減</t>
  </si>
  <si>
    <t>CZ54</t>
  </si>
  <si>
    <t>生活介護１３・責２・開減１・医減</t>
  </si>
  <si>
    <t>CZ57</t>
  </si>
  <si>
    <t>生活介護１３・地公・責２・開減１・医減</t>
  </si>
  <si>
    <t>CZ60</t>
  </si>
  <si>
    <t>生活介護１３・責１・開減２・医減</t>
  </si>
  <si>
    <t>CZ63</t>
  </si>
  <si>
    <t>生活介護１３・地公・責１・開減２・医減</t>
  </si>
  <si>
    <t>CZ66</t>
  </si>
  <si>
    <t>生活介護１３・責２・開減２・医減</t>
  </si>
  <si>
    <t>CZ69</t>
  </si>
  <si>
    <t>生活介護１３・地公・責２・開減２・医減</t>
  </si>
  <si>
    <t>CZ72</t>
  </si>
  <si>
    <t>生活介護１３・責１・短時間・医減</t>
  </si>
  <si>
    <t>CZ75</t>
  </si>
  <si>
    <t>生活介護１３・地公・責１・短時間・医減</t>
  </si>
  <si>
    <t>CZ78</t>
  </si>
  <si>
    <t>生活介護１３・責２・短時間・医減</t>
  </si>
  <si>
    <t>CZ81</t>
  </si>
  <si>
    <t>生活介護１３・地公・責２・短時間・医減</t>
  </si>
  <si>
    <t>D080</t>
  </si>
  <si>
    <t>生活介護１２・責１</t>
  </si>
  <si>
    <t>D083</t>
  </si>
  <si>
    <t>生活介護１２・地公・責１</t>
  </si>
  <si>
    <t>生活介護１２・責２</t>
  </si>
  <si>
    <t>生活介護１２・地公・責２</t>
  </si>
  <si>
    <t>D092</t>
  </si>
  <si>
    <t>生活介護１２・責１・開減１</t>
  </si>
  <si>
    <t>D095</t>
  </si>
  <si>
    <t>生活介護１２・地公・責１・開減１</t>
  </si>
  <si>
    <t>生活介護１２・責２・開減１</t>
  </si>
  <si>
    <t>生活介護１２・地公・責２・開減１</t>
  </si>
  <si>
    <t>D104</t>
  </si>
  <si>
    <t>生活介護１２・責１・開減２</t>
  </si>
  <si>
    <t>D107</t>
  </si>
  <si>
    <t>生活介護１２・地公・責１・開減２</t>
  </si>
  <si>
    <t>生活介護１２・責２・開減２</t>
  </si>
  <si>
    <t>生活介護１２・地公・責２・開減２</t>
  </si>
  <si>
    <t>D116</t>
  </si>
  <si>
    <t>生活介護１２・責１・短時間</t>
  </si>
  <si>
    <t>D119</t>
  </si>
  <si>
    <t>生活介護１２・地公・責１・短時間</t>
  </si>
  <si>
    <t>生活介護１２・責２・短時間</t>
  </si>
  <si>
    <t>生活介護１２・地公・責２・短時間</t>
  </si>
  <si>
    <t>D128</t>
  </si>
  <si>
    <t>生活介護１２・責１・医減</t>
  </si>
  <si>
    <t>D131</t>
  </si>
  <si>
    <t>生活介護１２・地公・責１・医減</t>
  </si>
  <si>
    <t>生活介護１２・責２・医減</t>
  </si>
  <si>
    <t>生活介護１２・地公・責２・医減</t>
  </si>
  <si>
    <t>D140</t>
  </si>
  <si>
    <t>生活介護１２・責１・開減１・医減</t>
  </si>
  <si>
    <t>D143</t>
  </si>
  <si>
    <t>生活介護１２・地公・責１・開減１・医減</t>
  </si>
  <si>
    <t>生活介護１２・責２・開減１・医減</t>
  </si>
  <si>
    <t>生活介護１２・地公・責２・開減１・医減</t>
  </si>
  <si>
    <t>D152</t>
  </si>
  <si>
    <t>生活介護１２・責１・開減２・医減</t>
  </si>
  <si>
    <t>D155</t>
  </si>
  <si>
    <t>生活介護１２・地公・責１・開減２・医減</t>
  </si>
  <si>
    <t>生活介護１２・責２・開減２・医減</t>
  </si>
  <si>
    <t>生活介護１２・地公・責２・開減２・医減</t>
  </si>
  <si>
    <t>D164</t>
  </si>
  <si>
    <t>生活介護１２・責１・短時間・医減</t>
  </si>
  <si>
    <t>D167</t>
  </si>
  <si>
    <t>生活介護１２・地公・責１・短時間・医減</t>
  </si>
  <si>
    <t>生活介護１２・責２・短時間・医減</t>
  </si>
  <si>
    <t>生活介護１２・地公・責２・短時間・医減</t>
  </si>
  <si>
    <t>D272</t>
  </si>
  <si>
    <t>生活介護２６・責１</t>
  </si>
  <si>
    <t>D275</t>
  </si>
  <si>
    <t>生活介護２６・地公・責１</t>
  </si>
  <si>
    <t>生活介護２６・責２</t>
  </si>
  <si>
    <t>生活介護２６・地公・責２</t>
  </si>
  <si>
    <t>D284</t>
  </si>
  <si>
    <t>生活介護２６・責１・開減１</t>
  </si>
  <si>
    <t>D287</t>
  </si>
  <si>
    <t>生活介護２６・地公・責１・開減１</t>
  </si>
  <si>
    <t>生活介護２６・責２・開減１</t>
  </si>
  <si>
    <t>生活介護２６・地公・責２・開減１</t>
  </si>
  <si>
    <t>D296</t>
  </si>
  <si>
    <t>生活介護２６・責１・開減２</t>
  </si>
  <si>
    <t>D299</t>
  </si>
  <si>
    <t>生活介護２６・地公・責１・開減２</t>
  </si>
  <si>
    <t>生活介護２６・責２・開減２</t>
  </si>
  <si>
    <t>生活介護２６・地公・責２・開減２</t>
  </si>
  <si>
    <t>D308</t>
  </si>
  <si>
    <t>生活介護２６・責１・短時間</t>
  </si>
  <si>
    <t>D311</t>
  </si>
  <si>
    <t>生活介護２６・地公・責１・短時間</t>
  </si>
  <si>
    <t>生活介護２６・責２・短時間</t>
  </si>
  <si>
    <t>生活介護２６・地公・責２・短時間</t>
  </si>
  <si>
    <t>D320</t>
  </si>
  <si>
    <t>生活介護２６・責１・医減</t>
  </si>
  <si>
    <t>D323</t>
  </si>
  <si>
    <t>生活介護２６・地公・責１・医減</t>
  </si>
  <si>
    <t>生活介護２６・責２・医減</t>
  </si>
  <si>
    <t>生活介護２６・地公・責２・医減</t>
  </si>
  <si>
    <t>D332</t>
  </si>
  <si>
    <t>生活介護２６・責１・開減１・医減</t>
  </si>
  <si>
    <t>D335</t>
  </si>
  <si>
    <t>生活介護２６・地公・責１・開減１・医減</t>
  </si>
  <si>
    <t>生活介護２６・責２・開減１・医減</t>
  </si>
  <si>
    <t>生活介護２６・地公・責２・開減１・医減</t>
  </si>
  <si>
    <t>D344</t>
  </si>
  <si>
    <t>生活介護２６・責１・開減２・医減</t>
  </si>
  <si>
    <t>D347</t>
  </si>
  <si>
    <t>生活介護２６・地公・責１・開減２・医減</t>
  </si>
  <si>
    <t>生活介護２６・責２・開減２・医減</t>
  </si>
  <si>
    <t>生活介護２６・地公・責２・開減２・医減</t>
  </si>
  <si>
    <t>D356</t>
  </si>
  <si>
    <t>生活介護２６・責１・短時間・医減</t>
  </si>
  <si>
    <t>D359</t>
  </si>
  <si>
    <t>生活介護２６・地公・責１・短時間・医減</t>
  </si>
  <si>
    <t>生活介護２６・責２・短時間・医減</t>
  </si>
  <si>
    <t>生活介護２６・地公・責２・短時間・医減</t>
  </si>
  <si>
    <t>D464</t>
  </si>
  <si>
    <t>生活介護２５・責１</t>
  </si>
  <si>
    <t>D467</t>
  </si>
  <si>
    <t>生活介護２５・地公・責１</t>
  </si>
  <si>
    <t>生活介護２５・責２</t>
  </si>
  <si>
    <t>生活介護２５・地公・責２</t>
  </si>
  <si>
    <t>D476</t>
  </si>
  <si>
    <t>生活介護２５・責１・開減１</t>
  </si>
  <si>
    <t>D479</t>
  </si>
  <si>
    <t>生活介護２５・地公・責１・開減１</t>
  </si>
  <si>
    <t>生活介護２５・責２・開減１</t>
  </si>
  <si>
    <t>生活介護２５・地公・責２・開減１</t>
  </si>
  <si>
    <t>D488</t>
  </si>
  <si>
    <t>生活介護２５・責１・開減２</t>
  </si>
  <si>
    <t>D491</t>
  </si>
  <si>
    <t>生活介護２５・地公・責１・開減２</t>
  </si>
  <si>
    <t>生活介護２５・責２・開減２</t>
  </si>
  <si>
    <t>生活介護２５・地公・責２・開減２</t>
  </si>
  <si>
    <t>D500</t>
  </si>
  <si>
    <t>生活介護２５・責１・短時間</t>
  </si>
  <si>
    <t>D503</t>
  </si>
  <si>
    <t>生活介護２５・地公・責１・短時間</t>
  </si>
  <si>
    <t>生活介護２５・責２・短時間</t>
  </si>
  <si>
    <t>生活介護２５・地公・責２・短時間</t>
  </si>
  <si>
    <t>D512</t>
  </si>
  <si>
    <t>生活介護２５・責１・医減</t>
  </si>
  <si>
    <t>D515</t>
  </si>
  <si>
    <t>生活介護２５・地公・責１・医減</t>
  </si>
  <si>
    <t>生活介護２５・責２・医減</t>
  </si>
  <si>
    <t>生活介護２５・地公・責２・医減</t>
  </si>
  <si>
    <t>D524</t>
  </si>
  <si>
    <t>生活介護２５・責１・開減１・医減</t>
  </si>
  <si>
    <t>D527</t>
  </si>
  <si>
    <t>生活介護２５・地公・責１・開減１・医減</t>
  </si>
  <si>
    <t>生活介護２５・責２・開減１・医減</t>
  </si>
  <si>
    <t>生活介護２５・地公・責２・開減１・医減</t>
  </si>
  <si>
    <t>D536</t>
  </si>
  <si>
    <t>生活介護２５・責１・開減２・医減</t>
  </si>
  <si>
    <t>D539</t>
  </si>
  <si>
    <t>生活介護２５・地公・責１・開減２・医減</t>
  </si>
  <si>
    <t>生活介護２５・責２・開減２・医減</t>
  </si>
  <si>
    <t>生活介護２５・地公・責２・開減２・医減</t>
  </si>
  <si>
    <t>D548</t>
  </si>
  <si>
    <t>生活介護２５・責１・短時間・医減</t>
  </si>
  <si>
    <t>D551</t>
  </si>
  <si>
    <t>生活介護２５・地公・責１・短時間・医減</t>
  </si>
  <si>
    <t>生活介護２５・責２・短時間・医減</t>
  </si>
  <si>
    <t>生活介護２５・地公・責２・短時間・医減</t>
  </si>
  <si>
    <t>D656</t>
  </si>
  <si>
    <t>生活介護２４・責１</t>
  </si>
  <si>
    <t>D659</t>
  </si>
  <si>
    <t>生活介護２４・地公・責１</t>
  </si>
  <si>
    <t>生活介護２４・責２</t>
  </si>
  <si>
    <t>生活介護２４・地公・責２</t>
  </si>
  <si>
    <t>D668</t>
  </si>
  <si>
    <t>生活介護２４・責１・開減１</t>
  </si>
  <si>
    <t>D671</t>
  </si>
  <si>
    <t>生活介護２４・地公・責１・開減１</t>
  </si>
  <si>
    <t>生活介護２４・責２・開減１</t>
  </si>
  <si>
    <t>生活介護２４・地公・責２・開減１</t>
  </si>
  <si>
    <t>D680</t>
  </si>
  <si>
    <t>生活介護２４・責１・開減２</t>
  </si>
  <si>
    <t>D683</t>
  </si>
  <si>
    <t>生活介護２４・地公・責１・開減２</t>
  </si>
  <si>
    <t>生活介護２４・責２・開減２</t>
  </si>
  <si>
    <t>生活介護２４・地公・責２・開減２</t>
  </si>
  <si>
    <t>D692</t>
  </si>
  <si>
    <t>生活介護２４・責１・短時間</t>
  </si>
  <si>
    <t>D695</t>
  </si>
  <si>
    <t>生活介護２４・地公・責１・短時間</t>
  </si>
  <si>
    <t>生活介護２４・責２・短時間</t>
  </si>
  <si>
    <t>生活介護２４・地公・責２・短時間</t>
  </si>
  <si>
    <t>D704</t>
  </si>
  <si>
    <t>生活介護２４・責１・医減</t>
  </si>
  <si>
    <t>D707</t>
  </si>
  <si>
    <t>生活介護２４・地公・責１・医減</t>
  </si>
  <si>
    <t>生活介護２４・責２・医減</t>
  </si>
  <si>
    <t>生活介護２４・地公・責２・医減</t>
  </si>
  <si>
    <t>D716</t>
  </si>
  <si>
    <t>生活介護２４・責１・開減１・医減</t>
  </si>
  <si>
    <t>D719</t>
  </si>
  <si>
    <t>生活介護２４・地公・責１・開減１・医減</t>
  </si>
  <si>
    <t>生活介護２４・責２・開減１・医減</t>
  </si>
  <si>
    <t>生活介護２４・地公・責２・開減１・医減</t>
  </si>
  <si>
    <t>D728</t>
  </si>
  <si>
    <t>生活介護２４・責１・開減２・医減</t>
  </si>
  <si>
    <t>D731</t>
  </si>
  <si>
    <t>生活介護２４・地公・責１・開減２・医減</t>
  </si>
  <si>
    <t>生活介護２４・責２・開減２・医減</t>
  </si>
  <si>
    <t>生活介護２４・地公・責２・開減２・医減</t>
  </si>
  <si>
    <t>D740</t>
  </si>
  <si>
    <t>生活介護２４・責１・短時間・医減</t>
  </si>
  <si>
    <t>D743</t>
  </si>
  <si>
    <t>生活介護２４・地公・責１・短時間・医減</t>
  </si>
  <si>
    <t>生活介護２４・責２・短時間・医減</t>
  </si>
  <si>
    <t>生活介護２４・地公・責２・短時間・医減</t>
  </si>
  <si>
    <t>D848</t>
  </si>
  <si>
    <t>生活介護２３・責１</t>
  </si>
  <si>
    <t>D851</t>
  </si>
  <si>
    <t>生活介護２３・地公・責１</t>
  </si>
  <si>
    <t>D854</t>
  </si>
  <si>
    <t>生活介護２３・責２</t>
  </si>
  <si>
    <t>D857</t>
  </si>
  <si>
    <t>生活介護２３・地公・責２</t>
  </si>
  <si>
    <t>D860</t>
  </si>
  <si>
    <t>生活介護２３・責１・開減１</t>
  </si>
  <si>
    <t>D863</t>
  </si>
  <si>
    <t>生活介護２３・地公・責１・開減１</t>
  </si>
  <si>
    <t>D866</t>
  </si>
  <si>
    <t>生活介護２３・責２・開減１</t>
  </si>
  <si>
    <t>D869</t>
  </si>
  <si>
    <t>生活介護２３・地公・責２・開減１</t>
  </si>
  <si>
    <t>D872</t>
  </si>
  <si>
    <t>生活介護２３・責１・開減２</t>
  </si>
  <si>
    <t>D875</t>
  </si>
  <si>
    <t>生活介護２３・地公・責１・開減２</t>
  </si>
  <si>
    <t>D878</t>
  </si>
  <si>
    <t>生活介護２３・責２・開減２</t>
  </si>
  <si>
    <t>D881</t>
  </si>
  <si>
    <t>生活介護２３・地公・責２・開減２</t>
  </si>
  <si>
    <t>D884</t>
  </si>
  <si>
    <t>生活介護２３・責１・短時間</t>
  </si>
  <si>
    <t>D887</t>
  </si>
  <si>
    <t>生活介護２３・地公・責１・短時間</t>
  </si>
  <si>
    <t>D890</t>
  </si>
  <si>
    <t>生活介護２３・責２・短時間</t>
  </si>
  <si>
    <t>D893</t>
  </si>
  <si>
    <t>生活介護２３・地公・責２・短時間</t>
  </si>
  <si>
    <t>D896</t>
  </si>
  <si>
    <t>生活介護２３・責１・医減</t>
  </si>
  <si>
    <t>D899</t>
  </si>
  <si>
    <t>生活介護２３・地公・責１・医減</t>
  </si>
  <si>
    <t>D902</t>
  </si>
  <si>
    <t>生活介護２３・責２・医減</t>
  </si>
  <si>
    <t>D905</t>
  </si>
  <si>
    <t>生活介護２３・地公・責２・医減</t>
  </si>
  <si>
    <t>D908</t>
  </si>
  <si>
    <t>生活介護２３・責１・開減１・医減</t>
  </si>
  <si>
    <t>D911</t>
  </si>
  <si>
    <t>生活介護２３・地公・責１・開減１・医減</t>
  </si>
  <si>
    <t>D914</t>
  </si>
  <si>
    <t>生活介護２３・責２・開減１・医減</t>
  </si>
  <si>
    <t>D917</t>
  </si>
  <si>
    <t>生活介護２３・地公・責２・開減１・医減</t>
  </si>
  <si>
    <t>D920</t>
  </si>
  <si>
    <t>生活介護２３・責１・開減２・医減</t>
  </si>
  <si>
    <t>D923</t>
  </si>
  <si>
    <t>生活介護２３・地公・責１・開減２・医減</t>
  </si>
  <si>
    <t>D926</t>
  </si>
  <si>
    <t>生活介護２３・責２・開減２・医減</t>
  </si>
  <si>
    <t>D929</t>
  </si>
  <si>
    <t>生活介護２３・地公・責２・開減２・医減</t>
  </si>
  <si>
    <t>D932</t>
  </si>
  <si>
    <t>生活介護２３・責１・短時間・医減</t>
  </si>
  <si>
    <t>D935</t>
  </si>
  <si>
    <t>生活介護２３・地公・責１・短時間・医減</t>
  </si>
  <si>
    <t>D938</t>
  </si>
  <si>
    <t>生活介護２３・責２・短時間・医減</t>
  </si>
  <si>
    <t>D941</t>
  </si>
  <si>
    <t>生活介護２３・地公・責２・短時間・医減</t>
  </si>
  <si>
    <t>DA40</t>
  </si>
  <si>
    <t>生活介護２２・責１</t>
  </si>
  <si>
    <t>DA43</t>
  </si>
  <si>
    <t>生活介護２２・地公・責１</t>
  </si>
  <si>
    <t>DA46</t>
  </si>
  <si>
    <t>生活介護２２・責２</t>
  </si>
  <si>
    <t>DA49</t>
  </si>
  <si>
    <t>生活介護２２・地公・責２</t>
  </si>
  <si>
    <t>DA52</t>
  </si>
  <si>
    <t>生活介護２２・責１・開減１</t>
  </si>
  <si>
    <t>DA55</t>
  </si>
  <si>
    <t>生活介護２２・地公・責１・開減１</t>
  </si>
  <si>
    <t>DA58</t>
  </si>
  <si>
    <t>生活介護２２・責２・開減１</t>
  </si>
  <si>
    <t>DA61</t>
  </si>
  <si>
    <t>生活介護２２・地公・責２・開減１</t>
  </si>
  <si>
    <t>DA64</t>
  </si>
  <si>
    <t>生活介護２２・責１・開減２</t>
  </si>
  <si>
    <t>DA67</t>
  </si>
  <si>
    <t>生活介護２２・地公・責１・開減２</t>
  </si>
  <si>
    <t>DA70</t>
  </si>
  <si>
    <t>生活介護２２・責２・開減２</t>
  </si>
  <si>
    <t>DA73</t>
  </si>
  <si>
    <t>生活介護２２・地公・責２・開減２</t>
  </si>
  <si>
    <t>DA76</t>
  </si>
  <si>
    <t>生活介護２２・責１・短時間</t>
  </si>
  <si>
    <t>DA79</t>
  </si>
  <si>
    <t>生活介護２２・地公・責１・短時間</t>
  </si>
  <si>
    <t>DA82</t>
  </si>
  <si>
    <t>生活介護２２・責２・短時間</t>
  </si>
  <si>
    <t>DA85</t>
  </si>
  <si>
    <t>生活介護２２・地公・責２・短時間</t>
  </si>
  <si>
    <t>DA88</t>
  </si>
  <si>
    <t>生活介護２２・責１・医減</t>
  </si>
  <si>
    <t>DA91</t>
  </si>
  <si>
    <t>生活介護２２・地公・責１・医減</t>
  </si>
  <si>
    <t>DA94</t>
  </si>
  <si>
    <t>生活介護２２・責２・医減</t>
  </si>
  <si>
    <t>DA97</t>
  </si>
  <si>
    <t>生活介護２２・地公・責２・医減</t>
  </si>
  <si>
    <t>DB00</t>
  </si>
  <si>
    <t>生活介護２２・責１・開減１・医減</t>
  </si>
  <si>
    <t>DB03</t>
  </si>
  <si>
    <t>生活介護２２・地公・責１・開減１・医減</t>
  </si>
  <si>
    <t>DB06</t>
  </si>
  <si>
    <t>生活介護２２・責２・開減１・医減</t>
  </si>
  <si>
    <t>DB09</t>
  </si>
  <si>
    <t>生活介護２２・地公・責２・開減１・医減</t>
  </si>
  <si>
    <t>DB12</t>
  </si>
  <si>
    <t>生活介護２２・責１・開減２・医減</t>
  </si>
  <si>
    <t>DB15</t>
  </si>
  <si>
    <t>生活介護２２・地公・責１・開減２・医減</t>
  </si>
  <si>
    <t>DB18</t>
  </si>
  <si>
    <t>生活介護２２・責２・開減２・医減</t>
  </si>
  <si>
    <t>DB21</t>
  </si>
  <si>
    <t>生活介護２２・地公・責２・開減２・医減</t>
  </si>
  <si>
    <t>DB24</t>
  </si>
  <si>
    <t>生活介護２２・責１・短時間・医減</t>
  </si>
  <si>
    <t>DB27</t>
  </si>
  <si>
    <t>生活介護２２・地公・責１・短時間・医減</t>
  </si>
  <si>
    <t>DB30</t>
  </si>
  <si>
    <t>生活介護２２・責２・短時間・医減</t>
  </si>
  <si>
    <t>DB33</t>
  </si>
  <si>
    <t>生活介護２２・地公・責２・短時間・医減</t>
  </si>
  <si>
    <t>DC32</t>
  </si>
  <si>
    <t>生活介護３６・責１</t>
  </si>
  <si>
    <t>DC35</t>
  </si>
  <si>
    <t>生活介護３６・地公・責１</t>
  </si>
  <si>
    <t>DC38</t>
  </si>
  <si>
    <t>生活介護３６・責２</t>
  </si>
  <si>
    <t>DC41</t>
  </si>
  <si>
    <t>生活介護３６・地公・責２</t>
  </si>
  <si>
    <t>DC44</t>
  </si>
  <si>
    <t>生活介護３６・責１・開減１</t>
  </si>
  <si>
    <t>DC47</t>
  </si>
  <si>
    <t>生活介護３６・地公・責１・開減１</t>
  </si>
  <si>
    <t>DC50</t>
  </si>
  <si>
    <t>生活介護３６・責２・開減１</t>
  </si>
  <si>
    <t>DC53</t>
  </si>
  <si>
    <t>生活介護３６・地公・責２・開減１</t>
  </si>
  <si>
    <t>DC56</t>
  </si>
  <si>
    <t>生活介護３６・責１・開減２</t>
  </si>
  <si>
    <t>DC59</t>
  </si>
  <si>
    <t>生活介護３６・地公・責１・開減２</t>
  </si>
  <si>
    <t>DC62</t>
  </si>
  <si>
    <t>生活介護３６・責２・開減２</t>
  </si>
  <si>
    <t>DC65</t>
  </si>
  <si>
    <t>生活介護３６・地公・責２・開減２</t>
  </si>
  <si>
    <t>DC68</t>
  </si>
  <si>
    <t>生活介護３６・責１・短時間</t>
  </si>
  <si>
    <t>DC71</t>
  </si>
  <si>
    <t>生活介護３６・地公・責１・短時間</t>
  </si>
  <si>
    <t>DC74</t>
  </si>
  <si>
    <t>生活介護３６・責２・短時間</t>
  </si>
  <si>
    <t>DC77</t>
  </si>
  <si>
    <t>生活介護３６・地公・責２・短時間</t>
  </si>
  <si>
    <t>DC80</t>
  </si>
  <si>
    <t>生活介護３６・責１・医減</t>
  </si>
  <si>
    <t>DC83</t>
  </si>
  <si>
    <t>生活介護３６・地公・責１・医減</t>
  </si>
  <si>
    <t>DC86</t>
  </si>
  <si>
    <t>生活介護３６・責２・医減</t>
  </si>
  <si>
    <t>DC89</t>
  </si>
  <si>
    <t>生活介護３６・地公・責２・医減</t>
  </si>
  <si>
    <t>DC92</t>
  </si>
  <si>
    <t>生活介護３６・責１・開減１・医減</t>
  </si>
  <si>
    <t>DC95</t>
  </si>
  <si>
    <t>生活介護３６・地公・責１・開減１・医減</t>
  </si>
  <si>
    <t>DC98</t>
  </si>
  <si>
    <t>生活介護３６・責２・開減１・医減</t>
  </si>
  <si>
    <t>DD01</t>
  </si>
  <si>
    <t>生活介護３６・地公・責２・開減１・医減</t>
  </si>
  <si>
    <t>DD04</t>
  </si>
  <si>
    <t>生活介護３６・責１・開減２・医減</t>
  </si>
  <si>
    <t>DD07</t>
  </si>
  <si>
    <t>生活介護３６・地公・責１・開減２・医減</t>
  </si>
  <si>
    <t>DD10</t>
  </si>
  <si>
    <t>生活介護３６・責２・開減２・医減</t>
  </si>
  <si>
    <t>DD13</t>
  </si>
  <si>
    <t>生活介護３６・地公・責２・開減２・医減</t>
  </si>
  <si>
    <t>DD16</t>
  </si>
  <si>
    <t>生活介護３６・責１・短時間・医減</t>
  </si>
  <si>
    <t>DD19</t>
  </si>
  <si>
    <t>生活介護３６・地公・責１・短時間・医減</t>
  </si>
  <si>
    <t>DD22</t>
  </si>
  <si>
    <t>生活介護３６・責２・短時間・医減</t>
  </si>
  <si>
    <t>DD25</t>
  </si>
  <si>
    <t>生活介護３６・地公・責２・短時間・医減</t>
  </si>
  <si>
    <t>DE24</t>
  </si>
  <si>
    <t>生活介護３５・責１</t>
  </si>
  <si>
    <t>DE27</t>
  </si>
  <si>
    <t>生活介護３５・地公・責１</t>
  </si>
  <si>
    <t>DE30</t>
  </si>
  <si>
    <t>生活介護３５・責２</t>
  </si>
  <si>
    <t>DE33</t>
  </si>
  <si>
    <t>生活介護３５・地公・責２</t>
  </si>
  <si>
    <t>DE36</t>
  </si>
  <si>
    <t>生活介護３５・責１・開減１</t>
  </si>
  <si>
    <t>DE39</t>
  </si>
  <si>
    <t>生活介護３５・地公・責１・開減１</t>
  </si>
  <si>
    <t>DE42</t>
  </si>
  <si>
    <t>生活介護３５・責２・開減１</t>
  </si>
  <si>
    <t>DE45</t>
  </si>
  <si>
    <t>生活介護３５・地公・責２・開減１</t>
  </si>
  <si>
    <t>DE48</t>
  </si>
  <si>
    <t>生活介護３５・責１・開減２</t>
  </si>
  <si>
    <t>DE51</t>
  </si>
  <si>
    <t>生活介護３５・地公・責１・開減２</t>
  </si>
  <si>
    <t>DE54</t>
  </si>
  <si>
    <t>生活介護３５・責２・開減２</t>
  </si>
  <si>
    <t>DE57</t>
  </si>
  <si>
    <t>生活介護３５・地公・責２・開減２</t>
  </si>
  <si>
    <t>DE60</t>
  </si>
  <si>
    <t>生活介護３５・責１・短時間</t>
  </si>
  <si>
    <t>DE63</t>
  </si>
  <si>
    <t>生活介護３５・地公・責１・短時間</t>
  </si>
  <si>
    <t>DE66</t>
  </si>
  <si>
    <t>生活介護３５・責２・短時間</t>
  </si>
  <si>
    <t>DE69</t>
  </si>
  <si>
    <t>生活介護３５・地公・責２・短時間</t>
  </si>
  <si>
    <t>DE72</t>
  </si>
  <si>
    <t>生活介護３５・責１・医減</t>
  </si>
  <si>
    <t>DE75</t>
  </si>
  <si>
    <t>生活介護３５・地公・責１・医減</t>
  </si>
  <si>
    <t>DE78</t>
  </si>
  <si>
    <t>生活介護３５・責２・医減</t>
  </si>
  <si>
    <t>DE81</t>
  </si>
  <si>
    <t>生活介護３５・地公・責２・医減</t>
  </si>
  <si>
    <t>DE84</t>
  </si>
  <si>
    <t>生活介護３５・責１・開減１・医減</t>
  </si>
  <si>
    <t>DE87</t>
  </si>
  <si>
    <t>生活介護３５・地公・責１・開減１・医減</t>
  </si>
  <si>
    <t>DE90</t>
  </si>
  <si>
    <t>生活介護３５・責２・開減１・医減</t>
  </si>
  <si>
    <t>DE93</t>
  </si>
  <si>
    <t>生活介護３５・地公・責２・開減１・医減</t>
  </si>
  <si>
    <t>DE96</t>
  </si>
  <si>
    <t>生活介護３５・責１・開減２・医減</t>
  </si>
  <si>
    <t>DE99</t>
  </si>
  <si>
    <t>生活介護３５・地公・責１・開減２・医減</t>
  </si>
  <si>
    <t>DF02</t>
  </si>
  <si>
    <t>生活介護３５・責２・開減２・医減</t>
  </si>
  <si>
    <t>DF05</t>
  </si>
  <si>
    <t>生活介護３５・地公・責２・開減２・医減</t>
  </si>
  <si>
    <t>DF08</t>
  </si>
  <si>
    <t>生活介護３５・責１・短時間・医減</t>
  </si>
  <si>
    <t>DF11</t>
  </si>
  <si>
    <t>生活介護３５・地公・責１・短時間・医減</t>
  </si>
  <si>
    <t>DF14</t>
  </si>
  <si>
    <t>生活介護３５・責２・短時間・医減</t>
  </si>
  <si>
    <t>DF17</t>
  </si>
  <si>
    <t>生活介護３５・地公・責２・短時間・医減</t>
  </si>
  <si>
    <t>DG16</t>
  </si>
  <si>
    <t>生活介護３４・責１</t>
  </si>
  <si>
    <t>DG19</t>
  </si>
  <si>
    <t>生活介護３４・地公・責１</t>
  </si>
  <si>
    <t>DG22</t>
  </si>
  <si>
    <t>生活介護３４・責２</t>
  </si>
  <si>
    <t>DG25</t>
  </si>
  <si>
    <t>生活介護３４・地公・責２</t>
  </si>
  <si>
    <t>DG28</t>
  </si>
  <si>
    <t>生活介護３４・責１・開減１</t>
  </si>
  <si>
    <t>DG31</t>
  </si>
  <si>
    <t>生活介護３４・地公・責１・開減１</t>
  </si>
  <si>
    <t>DG34</t>
  </si>
  <si>
    <t>生活介護３４・責２・開減１</t>
  </si>
  <si>
    <t>DG37</t>
  </si>
  <si>
    <t>生活介護３４・地公・責２・開減１</t>
  </si>
  <si>
    <t>DG40</t>
  </si>
  <si>
    <t>生活介護３４・責１・開減２</t>
  </si>
  <si>
    <t>DG43</t>
  </si>
  <si>
    <t>生活介護３４・地公・責１・開減２</t>
  </si>
  <si>
    <t>DG46</t>
  </si>
  <si>
    <t>生活介護３４・責２・開減２</t>
  </si>
  <si>
    <t>DG49</t>
  </si>
  <si>
    <t>生活介護３４・地公・責２・開減２</t>
  </si>
  <si>
    <t>DG52</t>
  </si>
  <si>
    <t>生活介護３４・責１・短時間</t>
  </si>
  <si>
    <t>DG55</t>
  </si>
  <si>
    <t>生活介護３４・地公・責１・短時間</t>
  </si>
  <si>
    <t>DG58</t>
  </si>
  <si>
    <t>生活介護３４・責２・短時間</t>
  </si>
  <si>
    <t>DG61</t>
  </si>
  <si>
    <t>生活介護３４・地公・責２・短時間</t>
  </si>
  <si>
    <t>DG64</t>
  </si>
  <si>
    <t>生活介護３４・責１・医減</t>
  </si>
  <si>
    <t>DG67</t>
  </si>
  <si>
    <t>生活介護３４・地公・責１・医減</t>
  </si>
  <si>
    <t>DG70</t>
  </si>
  <si>
    <t>生活介護３４・責２・医減</t>
  </si>
  <si>
    <t>DG73</t>
  </si>
  <si>
    <t>生活介護３４・地公・責２・医減</t>
  </si>
  <si>
    <t>DG76</t>
  </si>
  <si>
    <t>生活介護３４・責１・開減１・医減</t>
  </si>
  <si>
    <t>DG79</t>
  </si>
  <si>
    <t>生活介護３４・地公・責１・開減１・医減</t>
  </si>
  <si>
    <t>DG82</t>
  </si>
  <si>
    <t>生活介護３４・責２・開減１・医減</t>
  </si>
  <si>
    <t>DG85</t>
  </si>
  <si>
    <t>生活介護３４・地公・責２・開減１・医減</t>
  </si>
  <si>
    <t>DG88</t>
  </si>
  <si>
    <t>生活介護３４・責１・開減２・医減</t>
  </si>
  <si>
    <t>DG91</t>
  </si>
  <si>
    <t>生活介護３４・地公・責１・開減２・医減</t>
  </si>
  <si>
    <t>DG94</t>
  </si>
  <si>
    <t>生活介護３４・責２・開減２・医減</t>
  </si>
  <si>
    <t>DG97</t>
  </si>
  <si>
    <t>生活介護３４・地公・責２・開減２・医減</t>
  </si>
  <si>
    <t>DH00</t>
  </si>
  <si>
    <t>生活介護３４・責１・短時間・医減</t>
  </si>
  <si>
    <t>DH03</t>
  </si>
  <si>
    <t>生活介護３４・地公・責１・短時間・医減</t>
  </si>
  <si>
    <t>DH06</t>
  </si>
  <si>
    <t>生活介護３４・責２・短時間・医減</t>
  </si>
  <si>
    <t>DH09</t>
  </si>
  <si>
    <t>生活介護３４・地公・責２・短時間・医減</t>
  </si>
  <si>
    <t>DJ08</t>
  </si>
  <si>
    <t>生活介護３３・責１</t>
  </si>
  <si>
    <t>DJ11</t>
  </si>
  <si>
    <t>生活介護３３・地公・責１</t>
  </si>
  <si>
    <t>DJ14</t>
  </si>
  <si>
    <t>生活介護３３・責２</t>
  </si>
  <si>
    <t>DJ17</t>
  </si>
  <si>
    <t>生活介護３３・地公・責２</t>
  </si>
  <si>
    <t>DJ20</t>
  </si>
  <si>
    <t>生活介護３３・責１・開減１</t>
  </si>
  <si>
    <t>DJ23</t>
  </si>
  <si>
    <t>生活介護３３・地公・責１・開減１</t>
  </si>
  <si>
    <t>DJ26</t>
  </si>
  <si>
    <t>生活介護３３・責２・開減１</t>
  </si>
  <si>
    <t>DJ29</t>
  </si>
  <si>
    <t>生活介護３３・地公・責２・開減１</t>
  </si>
  <si>
    <t>DJ32</t>
  </si>
  <si>
    <t>生活介護３３・責１・開減２</t>
  </si>
  <si>
    <t>DJ35</t>
  </si>
  <si>
    <t>生活介護３３・地公・責１・開減２</t>
  </si>
  <si>
    <t>DJ38</t>
  </si>
  <si>
    <t>生活介護３３・責２・開減２</t>
  </si>
  <si>
    <t>DJ41</t>
  </si>
  <si>
    <t>生活介護３３・地公・責２・開減２</t>
  </si>
  <si>
    <t>DJ44</t>
  </si>
  <si>
    <t>生活介護３３・責１・短時間</t>
  </si>
  <si>
    <t>DJ47</t>
  </si>
  <si>
    <t>生活介護３３・地公・責１・短時間</t>
  </si>
  <si>
    <t>DJ50</t>
  </si>
  <si>
    <t>生活介護３３・責２・短時間</t>
  </si>
  <si>
    <t>DJ53</t>
  </si>
  <si>
    <t>生活介護３３・地公・責２・短時間</t>
  </si>
  <si>
    <t>DJ56</t>
  </si>
  <si>
    <t>生活介護３３・責１・医減</t>
  </si>
  <si>
    <t>DJ59</t>
  </si>
  <si>
    <t>生活介護３３・地公・責１・医減</t>
  </si>
  <si>
    <t>DJ62</t>
  </si>
  <si>
    <t>生活介護３３・責２・医減</t>
  </si>
  <si>
    <t>DJ65</t>
  </si>
  <si>
    <t>生活介護３３・地公・責２・医減</t>
  </si>
  <si>
    <t>DJ68</t>
  </si>
  <si>
    <t>生活介護３３・責１・開減１・医減</t>
  </si>
  <si>
    <t>DJ71</t>
  </si>
  <si>
    <t>生活介護３３・地公・責１・開減１・医減</t>
  </si>
  <si>
    <t>DJ74</t>
  </si>
  <si>
    <t>生活介護３３・責２・開減１・医減</t>
  </si>
  <si>
    <t>DJ77</t>
  </si>
  <si>
    <t>生活介護３３・地公・責２・開減１・医減</t>
  </si>
  <si>
    <t>DJ80</t>
  </si>
  <si>
    <t>生活介護３３・責１・開減２・医減</t>
  </si>
  <si>
    <t>DJ83</t>
  </si>
  <si>
    <t>生活介護３３・地公・責１・開減２・医減</t>
  </si>
  <si>
    <t>DJ86</t>
  </si>
  <si>
    <t>生活介護３３・責２・開減２・医減</t>
  </si>
  <si>
    <t>DJ89</t>
  </si>
  <si>
    <t>生活介護３３・地公・責２・開減２・医減</t>
  </si>
  <si>
    <t>DJ92</t>
  </si>
  <si>
    <t>生活介護３３・責１・短時間・医減</t>
  </si>
  <si>
    <t>DJ95</t>
  </si>
  <si>
    <t>生活介護３３・地公・責１・短時間・医減</t>
  </si>
  <si>
    <t>DJ98</t>
  </si>
  <si>
    <t>生活介護３３・責２・短時間・医減</t>
  </si>
  <si>
    <t>DK01</t>
  </si>
  <si>
    <t>生活介護３３・地公・責２・短時間・医減</t>
  </si>
  <si>
    <t>DL00</t>
  </si>
  <si>
    <t>生活介護３２・責１</t>
  </si>
  <si>
    <t>DL03</t>
  </si>
  <si>
    <t>生活介護３２・地公・責１</t>
  </si>
  <si>
    <t>DL06</t>
  </si>
  <si>
    <t>生活介護３２・責２</t>
  </si>
  <si>
    <t>DL09</t>
  </si>
  <si>
    <t>生活介護３２・地公・責２</t>
  </si>
  <si>
    <t>DL12</t>
  </si>
  <si>
    <t>生活介護３２・責１・開減１</t>
  </si>
  <si>
    <t>DL15</t>
  </si>
  <si>
    <t>生活介護３２・地公・責１・開減１</t>
  </si>
  <si>
    <t>DL18</t>
  </si>
  <si>
    <t>生活介護３２・責２・開減１</t>
  </si>
  <si>
    <t>DL21</t>
  </si>
  <si>
    <t>生活介護３２・地公・責２・開減１</t>
  </si>
  <si>
    <t>DL24</t>
  </si>
  <si>
    <t>生活介護３２・責１・開減２</t>
  </si>
  <si>
    <t>DL27</t>
  </si>
  <si>
    <t>生活介護３２・地公・責１・開減２</t>
  </si>
  <si>
    <t>DL30</t>
  </si>
  <si>
    <t>生活介護３２・責２・開減２</t>
  </si>
  <si>
    <t>DL33</t>
  </si>
  <si>
    <t>生活介護３２・地公・責２・開減２</t>
  </si>
  <si>
    <t>DL36</t>
  </si>
  <si>
    <t>生活介護３２・責１・短時間</t>
  </si>
  <si>
    <t>DL39</t>
  </si>
  <si>
    <t>生活介護３２・地公・責１・短時間</t>
  </si>
  <si>
    <t>DL42</t>
  </si>
  <si>
    <t>生活介護３２・責２・短時間</t>
  </si>
  <si>
    <t>DL45</t>
  </si>
  <si>
    <t>生活介護３２・地公・責２・短時間</t>
  </si>
  <si>
    <t>DL48</t>
  </si>
  <si>
    <t>生活介護３２・責１・医減</t>
  </si>
  <si>
    <t>DL51</t>
  </si>
  <si>
    <t>生活介護３２・地公・責１・医減</t>
  </si>
  <si>
    <t>DL54</t>
  </si>
  <si>
    <t>生活介護３２・責２・医減</t>
  </si>
  <si>
    <t>DL57</t>
  </si>
  <si>
    <t>生活介護３２・地公・責２・医減</t>
  </si>
  <si>
    <t>DL60</t>
  </si>
  <si>
    <t>生活介護３２・責１・開減１・医減</t>
  </si>
  <si>
    <t>DL63</t>
  </si>
  <si>
    <t>生活介護３２・地公・責１・開減１・医減</t>
  </si>
  <si>
    <t>DL66</t>
  </si>
  <si>
    <t>生活介護３２・責２・開減１・医減</t>
  </si>
  <si>
    <t>DL69</t>
  </si>
  <si>
    <t>生活介護３２・地公・責２・開減１・医減</t>
  </si>
  <si>
    <t>DL72</t>
  </si>
  <si>
    <t>生活介護３２・責１・開減２・医減</t>
  </si>
  <si>
    <t>DL75</t>
  </si>
  <si>
    <t>生活介護３２・地公・責１・開減２・医減</t>
  </si>
  <si>
    <t>DL78</t>
  </si>
  <si>
    <t>生活介護３２・責２・開減２・医減</t>
  </si>
  <si>
    <t>DL81</t>
  </si>
  <si>
    <t>生活介護３２・地公・責２・開減２・医減</t>
  </si>
  <si>
    <t>DL84</t>
  </si>
  <si>
    <t>生活介護３２・責１・短時間・医減</t>
  </si>
  <si>
    <t>DL87</t>
  </si>
  <si>
    <t>生活介護３２・地公・責１・短時間・医減</t>
  </si>
  <si>
    <t>DL90</t>
  </si>
  <si>
    <t>生活介護３２・責２・短時間・医減</t>
  </si>
  <si>
    <t>DL93</t>
  </si>
  <si>
    <t>生活介護３２・地公・責２・短時間・医減</t>
  </si>
  <si>
    <t>DM92</t>
  </si>
  <si>
    <t>生活介護４６・責１</t>
  </si>
  <si>
    <t>DM95</t>
  </si>
  <si>
    <t>生活介護４６・地公・責１</t>
  </si>
  <si>
    <t>DM98</t>
  </si>
  <si>
    <t>生活介護４６・責２</t>
  </si>
  <si>
    <t>DN01</t>
  </si>
  <si>
    <t>生活介護４６・地公・責２</t>
  </si>
  <si>
    <t>DN04</t>
  </si>
  <si>
    <t>生活介護４６・責１・開減１</t>
  </si>
  <si>
    <t>DN07</t>
  </si>
  <si>
    <t>生活介護４６・地公・責１・開減１</t>
  </si>
  <si>
    <t>DN10</t>
  </si>
  <si>
    <t>生活介護４６・責２・開減１</t>
  </si>
  <si>
    <t>DN13</t>
  </si>
  <si>
    <t>生活介護４６・地公・責２・開減１</t>
  </si>
  <si>
    <t>DN16</t>
  </si>
  <si>
    <t>生活介護４６・責１・開減２</t>
  </si>
  <si>
    <t>DN19</t>
  </si>
  <si>
    <t>生活介護４６・地公・責１・開減２</t>
  </si>
  <si>
    <t>DN22</t>
  </si>
  <si>
    <t>生活介護４６・責２・開減２</t>
  </si>
  <si>
    <t>DN25</t>
  </si>
  <si>
    <t>生活介護４６・地公・責２・開減２</t>
  </si>
  <si>
    <t>DN28</t>
  </si>
  <si>
    <t>生活介護４６・責１・短時間</t>
  </si>
  <si>
    <t>DN31</t>
  </si>
  <si>
    <t>生活介護４６・地公・責１・短時間</t>
  </si>
  <si>
    <t>DN34</t>
  </si>
  <si>
    <t>生活介護４６・責２・短時間</t>
  </si>
  <si>
    <t>DN37</t>
  </si>
  <si>
    <t>生活介護４６・地公・責２・短時間</t>
  </si>
  <si>
    <t>DN40</t>
  </si>
  <si>
    <t>生活介護４６・責１・医減</t>
  </si>
  <si>
    <t>DN43</t>
  </si>
  <si>
    <t>生活介護４６・地公・責１・医減</t>
  </si>
  <si>
    <t>DN46</t>
  </si>
  <si>
    <t>生活介護４６・責２・医減</t>
  </si>
  <si>
    <t>DN49</t>
  </si>
  <si>
    <t>生活介護４６・地公・責２・医減</t>
  </si>
  <si>
    <t>DN52</t>
  </si>
  <si>
    <t>生活介護４６・責１・開減１・医減</t>
  </si>
  <si>
    <t>DN55</t>
  </si>
  <si>
    <t>生活介護４６・地公・責１・開減１・医減</t>
  </si>
  <si>
    <t>DN58</t>
  </si>
  <si>
    <t>生活介護４６・責２・開減１・医減</t>
  </si>
  <si>
    <t>DN61</t>
  </si>
  <si>
    <t>生活介護４６・地公・責２・開減１・医減</t>
  </si>
  <si>
    <t>DN64</t>
  </si>
  <si>
    <t>生活介護４６・責１・開減２・医減</t>
  </si>
  <si>
    <t>DN67</t>
  </si>
  <si>
    <t>生活介護４６・地公・責１・開減２・医減</t>
  </si>
  <si>
    <t>DN70</t>
  </si>
  <si>
    <t>生活介護４６・責２・開減２・医減</t>
  </si>
  <si>
    <t>DN73</t>
  </si>
  <si>
    <t>生活介護４６・地公・責２・開減２・医減</t>
  </si>
  <si>
    <t>DN76</t>
  </si>
  <si>
    <t>生活介護４６・責１・短時間・医減</t>
  </si>
  <si>
    <t>DN79</t>
  </si>
  <si>
    <t>生活介護４６・地公・責１・短時間・医減</t>
  </si>
  <si>
    <t>DN82</t>
  </si>
  <si>
    <t>生活介護４６・責２・短時間・医減</t>
  </si>
  <si>
    <t>DN85</t>
  </si>
  <si>
    <t>生活介護４６・地公・責２・短時間・医減</t>
  </si>
  <si>
    <t>DP84</t>
  </si>
  <si>
    <t>生活介護４５・責１</t>
  </si>
  <si>
    <t>DP87</t>
  </si>
  <si>
    <t>生活介護４５・地公・責１</t>
  </si>
  <si>
    <t>DP90</t>
  </si>
  <si>
    <t>生活介護４５・責２</t>
  </si>
  <si>
    <t>DP93</t>
  </si>
  <si>
    <t>生活介護４５・地公・責２</t>
  </si>
  <si>
    <t>DP96</t>
  </si>
  <si>
    <t>生活介護４５・責１・開減１</t>
  </si>
  <si>
    <t>DP99</t>
  </si>
  <si>
    <t>生活介護４５・地公・責１・開減１</t>
  </si>
  <si>
    <t>H372</t>
  </si>
  <si>
    <t>生活介護４５・責２・開減１</t>
  </si>
  <si>
    <t>H375</t>
  </si>
  <si>
    <t>生活介護４５・地公・責２・開減１</t>
  </si>
  <si>
    <t>H378</t>
  </si>
  <si>
    <t>生活介護４５・責１・開減２</t>
  </si>
  <si>
    <t>H381</t>
  </si>
  <si>
    <t>生活介護４５・地公・責１・開減２</t>
  </si>
  <si>
    <t>H384</t>
  </si>
  <si>
    <t>生活介護４５・責２・開減２</t>
  </si>
  <si>
    <t>H387</t>
  </si>
  <si>
    <t>生活介護４５・地公・責２・開減２</t>
  </si>
  <si>
    <t>H390</t>
  </si>
  <si>
    <t>生活介護４５・責１・短時間</t>
  </si>
  <si>
    <t>H393</t>
  </si>
  <si>
    <t>生活介護４５・地公・責１・短時間</t>
  </si>
  <si>
    <t>H396</t>
  </si>
  <si>
    <t>生活介護４５・責２・短時間</t>
  </si>
  <si>
    <t>H399</t>
  </si>
  <si>
    <t>生活介護４５・地公・責２・短時間</t>
  </si>
  <si>
    <t>H402</t>
  </si>
  <si>
    <t>生活介護４５・責１・医減</t>
  </si>
  <si>
    <t>H405</t>
  </si>
  <si>
    <t>生活介護４５・地公・責１・医減</t>
  </si>
  <si>
    <t>H408</t>
  </si>
  <si>
    <t>生活介護４５・責２・医減</t>
  </si>
  <si>
    <t>H411</t>
  </si>
  <si>
    <t>生活介護４５・地公・責２・医減</t>
  </si>
  <si>
    <t>H414</t>
  </si>
  <si>
    <t>生活介護４５・責１・開減１・医減</t>
  </si>
  <si>
    <t>H417</t>
  </si>
  <si>
    <t>生活介護４５・地公・責１・開減１・医減</t>
  </si>
  <si>
    <t>H420</t>
  </si>
  <si>
    <t>生活介護４５・責２・開減１・医減</t>
  </si>
  <si>
    <t>H423</t>
  </si>
  <si>
    <t>生活介護４５・地公・責２・開減１・医減</t>
  </si>
  <si>
    <t>H426</t>
  </si>
  <si>
    <t>生活介護４５・責１・開減２・医減</t>
  </si>
  <si>
    <t>H429</t>
  </si>
  <si>
    <t>生活介護４５・地公・責１・開減２・医減</t>
  </si>
  <si>
    <t>H432</t>
  </si>
  <si>
    <t>生活介護４５・責２・開減２・医減</t>
  </si>
  <si>
    <t>H435</t>
  </si>
  <si>
    <t>生活介護４５・地公・責２・開減２・医減</t>
  </si>
  <si>
    <t>H438</t>
  </si>
  <si>
    <t>生活介護４５・責１・短時間・医減</t>
  </si>
  <si>
    <t>H441</t>
  </si>
  <si>
    <t>生活介護４５・地公・責１・短時間・医減</t>
  </si>
  <si>
    <t>H444</t>
  </si>
  <si>
    <t>生活介護４５・責２・短時間・医減</t>
  </si>
  <si>
    <t>H447</t>
  </si>
  <si>
    <t>生活介護４５・地公・責２・短時間・医減</t>
  </si>
  <si>
    <t>DR76</t>
  </si>
  <si>
    <t>生活介護４４・責１</t>
  </si>
  <si>
    <t>DR79</t>
  </si>
  <si>
    <t>生活介護４４・地公・責１</t>
  </si>
  <si>
    <t>DR82</t>
  </si>
  <si>
    <t>生活介護４４・責２</t>
  </si>
  <si>
    <t>DR85</t>
  </si>
  <si>
    <t>生活介護４４・地公・責２</t>
  </si>
  <si>
    <t>DR88</t>
  </si>
  <si>
    <t>生活介護４４・責１・開減１</t>
  </si>
  <si>
    <t>DR91</t>
  </si>
  <si>
    <t>生活介護４４・地公・責１・開減１</t>
  </si>
  <si>
    <t>DR94</t>
  </si>
  <si>
    <t>生活介護４４・責２・開減１</t>
  </si>
  <si>
    <t>DR97</t>
  </si>
  <si>
    <t>生活介護４４・地公・責２・開減１</t>
  </si>
  <si>
    <t>DS00</t>
  </si>
  <si>
    <t>生活介護４４・責１・開減２</t>
  </si>
  <si>
    <t>DS03</t>
  </si>
  <si>
    <t>生活介護４４・地公・責１・開減２</t>
  </si>
  <si>
    <t>DS06</t>
  </si>
  <si>
    <t>生活介護４４・責２・開減２</t>
  </si>
  <si>
    <t>DS09</t>
  </si>
  <si>
    <t>生活介護４４・地公・責２・開減２</t>
  </si>
  <si>
    <t>DS12</t>
  </si>
  <si>
    <t>生活介護４４・責１・短時間</t>
  </si>
  <si>
    <t>DS15</t>
  </si>
  <si>
    <t>生活介護４４・地公・責１・短時間</t>
  </si>
  <si>
    <t>DS18</t>
  </si>
  <si>
    <t>生活介護４４・責２・短時間</t>
  </si>
  <si>
    <t>DS21</t>
  </si>
  <si>
    <t>生活介護４４・地公・責２・短時間</t>
  </si>
  <si>
    <t>DS24</t>
  </si>
  <si>
    <t>生活介護４４・責１・医減</t>
  </si>
  <si>
    <t>DS27</t>
  </si>
  <si>
    <t>生活介護４４・地公・責１・医減</t>
  </si>
  <si>
    <t>DS30</t>
  </si>
  <si>
    <t>生活介護４４・責２・医減</t>
  </si>
  <si>
    <t>DS33</t>
  </si>
  <si>
    <t>生活介護４４・地公・責２・医減</t>
  </si>
  <si>
    <t>DS36</t>
  </si>
  <si>
    <t>生活介護４４・責１・開減１・医減</t>
  </si>
  <si>
    <t>DS39</t>
  </si>
  <si>
    <t>生活介護４４・地公・責１・開減１・医減</t>
  </si>
  <si>
    <t>DS42</t>
  </si>
  <si>
    <t>生活介護４４・責２・開減１・医減</t>
  </si>
  <si>
    <t>DS45</t>
  </si>
  <si>
    <t>生活介護４４・地公・責２・開減１・医減</t>
  </si>
  <si>
    <t>DS48</t>
  </si>
  <si>
    <t>生活介護４４・責１・開減２・医減</t>
  </si>
  <si>
    <t>DS51</t>
  </si>
  <si>
    <t>生活介護４４・地公・責１・開減２・医減</t>
  </si>
  <si>
    <t>DS54</t>
  </si>
  <si>
    <t>生活介護４４・責２・開減２・医減</t>
  </si>
  <si>
    <t>DS57</t>
  </si>
  <si>
    <t>生活介護４４・地公・責２・開減２・医減</t>
  </si>
  <si>
    <t>DS60</t>
  </si>
  <si>
    <t>生活介護４４・責１・短時間・医減</t>
  </si>
  <si>
    <t>DS63</t>
  </si>
  <si>
    <t>生活介護４４・地公・責１・短時間・医減</t>
  </si>
  <si>
    <t>DS66</t>
  </si>
  <si>
    <t>生活介護４４・責２・短時間・医減</t>
  </si>
  <si>
    <t>DS69</t>
  </si>
  <si>
    <t>生活介護４４・地公・責２・短時間・医減</t>
  </si>
  <si>
    <t>DT68</t>
  </si>
  <si>
    <t>生活介護４３・責１</t>
  </si>
  <si>
    <t>DT71</t>
  </si>
  <si>
    <t>生活介護４３・地公・責１</t>
  </si>
  <si>
    <t>DT74</t>
  </si>
  <si>
    <t>生活介護４３・責２</t>
  </si>
  <si>
    <t>DT77</t>
  </si>
  <si>
    <t>生活介護４３・地公・責２</t>
  </si>
  <si>
    <t>DT80</t>
  </si>
  <si>
    <t>生活介護４３・責１・開減１</t>
  </si>
  <si>
    <t>DT83</t>
  </si>
  <si>
    <t>生活介護４３・地公・責１・開減１</t>
  </si>
  <si>
    <t>DT86</t>
  </si>
  <si>
    <t>生活介護４３・責２・開減１</t>
  </si>
  <si>
    <t>DT89</t>
  </si>
  <si>
    <t>生活介護４３・地公・責２・開減１</t>
  </si>
  <si>
    <t>DT92</t>
  </si>
  <si>
    <t>生活介護４３・責１・開減２</t>
  </si>
  <si>
    <t>DT95</t>
  </si>
  <si>
    <t>生活介護４３・地公・責１・開減２</t>
  </si>
  <si>
    <t>DT98</t>
  </si>
  <si>
    <t>生活介護４３・責２・開減２</t>
  </si>
  <si>
    <t>DU01</t>
  </si>
  <si>
    <t>生活介護４３・地公・責２・開減２</t>
  </si>
  <si>
    <t>DU04</t>
  </si>
  <si>
    <t>生活介護４３・責１・短時間</t>
  </si>
  <si>
    <t>DU07</t>
  </si>
  <si>
    <t>生活介護４３・地公・責１・短時間</t>
  </si>
  <si>
    <t>DU10</t>
  </si>
  <si>
    <t>生活介護４３・責２・短時間</t>
  </si>
  <si>
    <t>DU13</t>
  </si>
  <si>
    <t>生活介護４３・地公・責２・短時間</t>
  </si>
  <si>
    <t>DU16</t>
  </si>
  <si>
    <t>生活介護４３・責１・医減</t>
  </si>
  <si>
    <t>DU19</t>
  </si>
  <si>
    <t>生活介護４３・地公・責１・医減</t>
  </si>
  <si>
    <t>DU22</t>
  </si>
  <si>
    <t>生活介護４３・責２・医減</t>
  </si>
  <si>
    <t>DU25</t>
  </si>
  <si>
    <t>生活介護４３・地公・責２・医減</t>
  </si>
  <si>
    <t>DU28</t>
  </si>
  <si>
    <t>生活介護４３・責１・開減１・医減</t>
  </si>
  <si>
    <t>DU31</t>
  </si>
  <si>
    <t>生活介護４３・地公・責１・開減１・医減</t>
  </si>
  <si>
    <t>DU34</t>
  </si>
  <si>
    <t>生活介護４３・責２・開減１・医減</t>
  </si>
  <si>
    <t>DU37</t>
  </si>
  <si>
    <t>生活介護４３・地公・責２・開減１・医減</t>
  </si>
  <si>
    <t>DU40</t>
  </si>
  <si>
    <t>生活介護４３・責１・開減２・医減</t>
  </si>
  <si>
    <t>DU43</t>
  </si>
  <si>
    <t>生活介護４３・地公・責１・開減２・医減</t>
  </si>
  <si>
    <t>DU46</t>
  </si>
  <si>
    <t>生活介護４３・責２・開減２・医減</t>
  </si>
  <si>
    <t>DU49</t>
  </si>
  <si>
    <t>生活介護４３・地公・責２・開減２・医減</t>
  </si>
  <si>
    <t>DU52</t>
  </si>
  <si>
    <t>生活介護４３・責１・短時間・医減</t>
  </si>
  <si>
    <t>DU55</t>
  </si>
  <si>
    <t>生活介護４３・地公・責１・短時間・医減</t>
  </si>
  <si>
    <t>DU58</t>
  </si>
  <si>
    <t>生活介護４３・責２・短時間・医減</t>
  </si>
  <si>
    <t>DU61</t>
  </si>
  <si>
    <t>生活介護４３・地公・責２・短時間・医減</t>
  </si>
  <si>
    <t>DV60</t>
  </si>
  <si>
    <t>生活介護４２・責１</t>
  </si>
  <si>
    <t>DV63</t>
  </si>
  <si>
    <t>生活介護４２・地公・責１</t>
  </si>
  <si>
    <t>DV66</t>
  </si>
  <si>
    <t>生活介護４２・責２</t>
  </si>
  <si>
    <t>DV69</t>
  </si>
  <si>
    <t>生活介護４２・地公・責２</t>
  </si>
  <si>
    <t>DV72</t>
  </si>
  <si>
    <t>生活介護４２・責１・開減１</t>
  </si>
  <si>
    <t>DV75</t>
  </si>
  <si>
    <t>生活介護４２・地公・責１・開減１</t>
  </si>
  <si>
    <t>DV78</t>
  </si>
  <si>
    <t>生活介護４２・責２・開減１</t>
  </si>
  <si>
    <t>DV81</t>
  </si>
  <si>
    <t>生活介護４２・地公・責２・開減１</t>
  </si>
  <si>
    <t>DV84</t>
  </si>
  <si>
    <t>生活介護４２・責１・開減２</t>
  </si>
  <si>
    <t>DV87</t>
  </si>
  <si>
    <t>生活介護４２・地公・責１・開減２</t>
  </si>
  <si>
    <t>DV90</t>
  </si>
  <si>
    <t>生活介護４２・責２・開減２</t>
  </si>
  <si>
    <t>DV93</t>
  </si>
  <si>
    <t>生活介護４２・地公・責２・開減２</t>
  </si>
  <si>
    <t>DV96</t>
  </si>
  <si>
    <t>生活介護４２・責１・短時間</t>
  </si>
  <si>
    <t>DV99</t>
  </si>
  <si>
    <t>生活介護４２・地公・責１・短時間</t>
  </si>
  <si>
    <t>DW02</t>
  </si>
  <si>
    <t>生活介護４２・責２・短時間</t>
  </si>
  <si>
    <t>DW05</t>
  </si>
  <si>
    <t>生活介護４２・地公・責２・短時間</t>
  </si>
  <si>
    <t>DW08</t>
  </si>
  <si>
    <t>生活介護４２・責１・医減</t>
  </si>
  <si>
    <t>DW11</t>
  </si>
  <si>
    <t>生活介護４２・地公・責１・医減</t>
  </si>
  <si>
    <t>DW14</t>
  </si>
  <si>
    <t>生活介護４２・責２・医減</t>
  </si>
  <si>
    <t>DW17</t>
  </si>
  <si>
    <t>生活介護４２・地公・責２・医減</t>
  </si>
  <si>
    <t>DW20</t>
  </si>
  <si>
    <t>生活介護４２・責１・開減１・医減</t>
  </si>
  <si>
    <t>DW23</t>
  </si>
  <si>
    <t>生活介護４２・地公・責１・開減１・医減</t>
  </si>
  <si>
    <t>DW26</t>
  </si>
  <si>
    <t>生活介護４２・責２・開減１・医減</t>
  </si>
  <si>
    <t>DW29</t>
  </si>
  <si>
    <t>生活介護４２・地公・責２・開減１・医減</t>
  </si>
  <si>
    <t>DW32</t>
  </si>
  <si>
    <t>生活介護４２・責１・開減２・医減</t>
  </si>
  <si>
    <t>DW35</t>
  </si>
  <si>
    <t>生活介護４２・地公・責１・開減２・医減</t>
  </si>
  <si>
    <t>DW38</t>
  </si>
  <si>
    <t>生活介護４２・責２・開減２・医減</t>
  </si>
  <si>
    <t>DW41</t>
  </si>
  <si>
    <t>生活介護４２・地公・責２・開減２・医減</t>
  </si>
  <si>
    <t>DW44</t>
  </si>
  <si>
    <t>生活介護４２・責１・短時間・医減</t>
  </si>
  <si>
    <t>DW47</t>
  </si>
  <si>
    <t>生活介護４２・地公・責１・短時間・医減</t>
  </si>
  <si>
    <t>DW50</t>
  </si>
  <si>
    <t>生活介護４２・責２・短時間・医減</t>
  </si>
  <si>
    <t>DW53</t>
  </si>
  <si>
    <t>生活介護４２・地公・責２・短時間・医減</t>
  </si>
  <si>
    <t>DX52</t>
  </si>
  <si>
    <t>生活介護５６・責１</t>
  </si>
  <si>
    <t>（5）
定員８１人以上</t>
    <phoneticPr fontId="1"/>
  </si>
  <si>
    <t>DX55</t>
  </si>
  <si>
    <t>生活介護５６・地公・責１</t>
  </si>
  <si>
    <t>DX58</t>
  </si>
  <si>
    <t>生活介護５６・責２</t>
  </si>
  <si>
    <t>DX61</t>
  </si>
  <si>
    <t>生活介護５６・地公・責２</t>
  </si>
  <si>
    <t>DX64</t>
  </si>
  <si>
    <t>生活介護５６・責１・開減１</t>
  </si>
  <si>
    <t>DX67</t>
  </si>
  <si>
    <t>生活介護５６・地公・責１・開減１</t>
  </si>
  <si>
    <t>DX70</t>
  </si>
  <si>
    <t>生活介護５６・責２・開減１</t>
  </si>
  <si>
    <t>DX73</t>
  </si>
  <si>
    <t>生活介護５６・地公・責２・開減１</t>
  </si>
  <si>
    <t>DX76</t>
  </si>
  <si>
    <t>生活介護５６・責１・開減２</t>
  </si>
  <si>
    <t>DX79</t>
  </si>
  <si>
    <t>生活介護５６・地公・責１・開減２</t>
  </si>
  <si>
    <t>DX82</t>
  </si>
  <si>
    <t>生活介護５６・責２・開減２</t>
  </si>
  <si>
    <t>DX85</t>
  </si>
  <si>
    <t>生活介護５６・地公・責２・開減２</t>
  </si>
  <si>
    <t>DX88</t>
  </si>
  <si>
    <t>生活介護５６・責１・短時間</t>
  </si>
  <si>
    <t>DX91</t>
  </si>
  <si>
    <t>生活介護５６・地公・責１・短時間</t>
  </si>
  <si>
    <t>DX94</t>
  </si>
  <si>
    <t>生活介護５６・責２・短時間</t>
  </si>
  <si>
    <t>DX97</t>
  </si>
  <si>
    <t>生活介護５６・地公・責２・短時間</t>
  </si>
  <si>
    <t>DY00</t>
  </si>
  <si>
    <t>生活介護５６・責１・大所</t>
  </si>
  <si>
    <t>DY03</t>
  </si>
  <si>
    <t>生活介護５６・地公・責１・大所</t>
  </si>
  <si>
    <t>DY06</t>
  </si>
  <si>
    <t>生活介護５６・責２・大所</t>
  </si>
  <si>
    <t>DY09</t>
  </si>
  <si>
    <t>生活介護５６・地公・責２・大所</t>
  </si>
  <si>
    <t>DY12</t>
  </si>
  <si>
    <t>生活介護５６・責１・開減１・大所</t>
  </si>
  <si>
    <t>DY15</t>
  </si>
  <si>
    <t>生活介護５６・地公・責１・開減１・大所</t>
  </si>
  <si>
    <t>DY18</t>
  </si>
  <si>
    <t>生活介護５６・責２・開減１・大所</t>
  </si>
  <si>
    <t>DY21</t>
  </si>
  <si>
    <t>生活介護５６・地公・責２・開減１・大所</t>
  </si>
  <si>
    <t>DY24</t>
  </si>
  <si>
    <t>生活介護５６・責１・開減２・大所</t>
  </si>
  <si>
    <t>DY27</t>
  </si>
  <si>
    <t>生活介護５６・地公・責１・開減２・大所</t>
  </si>
  <si>
    <t>DY30</t>
  </si>
  <si>
    <t>生活介護５６・責２・開減２・大所</t>
  </si>
  <si>
    <t>DY33</t>
  </si>
  <si>
    <t>生活介護５６・地公・責２・開減２・大所</t>
  </si>
  <si>
    <t>DY36</t>
  </si>
  <si>
    <t>生活介護５６・責１・短時間・大所</t>
  </si>
  <si>
    <t>DY39</t>
  </si>
  <si>
    <t>生活介護５６・地公・責１・短時間・大所</t>
  </si>
  <si>
    <t>DY42</t>
  </si>
  <si>
    <t>生活介護５６・責２・短時間・大所</t>
  </si>
  <si>
    <t>DY45</t>
  </si>
  <si>
    <t>生活介護５６・地公・責２・短時間・大所</t>
  </si>
  <si>
    <t>DY48</t>
  </si>
  <si>
    <t>生活介護５６・責１・医減</t>
  </si>
  <si>
    <t>DY51</t>
  </si>
  <si>
    <t>生活介護５６・地公・責１・医減</t>
  </si>
  <si>
    <t>DY54</t>
  </si>
  <si>
    <t>生活介護５６・責２・医減</t>
  </si>
  <si>
    <t>DY57</t>
  </si>
  <si>
    <t>生活介護５６・地公・責２・医減</t>
  </si>
  <si>
    <t>DY60</t>
  </si>
  <si>
    <t>生活介護５６・責１・開減１・医減</t>
  </si>
  <si>
    <t>DY63</t>
  </si>
  <si>
    <t>生活介護５６・地公・責１・開減１・医減</t>
  </si>
  <si>
    <t>DY66</t>
  </si>
  <si>
    <t>生活介護５６・責２・開減１・医減</t>
  </si>
  <si>
    <t>DY69</t>
  </si>
  <si>
    <t>生活介護５６・地公・責２・開減１・医減</t>
  </si>
  <si>
    <t>DY72</t>
  </si>
  <si>
    <t>生活介護５６・責１・開減２・医減</t>
  </si>
  <si>
    <t>DY75</t>
  </si>
  <si>
    <t>生活介護５６・地公・責１・開減２・医減</t>
  </si>
  <si>
    <t>DY78</t>
  </si>
  <si>
    <t>生活介護５６・責２・開減２・医減</t>
  </si>
  <si>
    <t>DY81</t>
  </si>
  <si>
    <t>生活介護５６・地公・責２・開減２・医減</t>
  </si>
  <si>
    <t>DY84</t>
  </si>
  <si>
    <t>生活介護５６・責１・短時間・医減</t>
  </si>
  <si>
    <t>DY87</t>
  </si>
  <si>
    <t>生活介護５６・地公・責１・短時間・医減</t>
  </si>
  <si>
    <t>DY90</t>
  </si>
  <si>
    <t>生活介護５６・責２・短時間・医減</t>
  </si>
  <si>
    <t>DY93</t>
  </si>
  <si>
    <t>生活介護５６・地公・責２・短時間・医減</t>
  </si>
  <si>
    <t>DY96</t>
  </si>
  <si>
    <t>生活介護５６・責１・大所・医減</t>
  </si>
  <si>
    <t>DY99</t>
  </si>
  <si>
    <t>生活介護５６・地公・責１・大所・医減</t>
  </si>
  <si>
    <t>DZ02</t>
  </si>
  <si>
    <t>生活介護５６・責２・大所・医減</t>
  </si>
  <si>
    <t>DZ05</t>
  </si>
  <si>
    <t>生活介護５６・地公・責２・大所・医減</t>
  </si>
  <si>
    <t>DZ08</t>
  </si>
  <si>
    <t>生活介護５６・責１・開減１・大所・医減</t>
  </si>
  <si>
    <t>DZ11</t>
  </si>
  <si>
    <t>生活介護５６・地公・責１・開減１・大所・医減</t>
  </si>
  <si>
    <t>DZ14</t>
  </si>
  <si>
    <t>生活介護５６・責２・開減１・大所・医減</t>
  </si>
  <si>
    <t>DZ17</t>
  </si>
  <si>
    <t>生活介護５６・地公・責２・開減１・大所・医減</t>
  </si>
  <si>
    <t>DZ20</t>
  </si>
  <si>
    <t>生活介護５６・責１・開減２・大所・医減</t>
  </si>
  <si>
    <t>DZ23</t>
  </si>
  <si>
    <t>生活介護５６・地公・責１・開減２・大所・医減</t>
  </si>
  <si>
    <t>DZ26</t>
  </si>
  <si>
    <t>生活介護５６・責２・開減２・大所・医減</t>
  </si>
  <si>
    <t>DZ29</t>
  </si>
  <si>
    <t>生活介護５６・地公・責２・開減２・大所・医減</t>
  </si>
  <si>
    <t>DZ32</t>
  </si>
  <si>
    <t>生活介護５６・責１・短時間・大所・医減</t>
  </si>
  <si>
    <t>DZ35</t>
  </si>
  <si>
    <t>生活介護５６・地公・責１・短時間・大所・医減</t>
  </si>
  <si>
    <t>DZ38</t>
  </si>
  <si>
    <t>生活介護５６・責２・短時間・大所・医減</t>
  </si>
  <si>
    <t>DZ41</t>
  </si>
  <si>
    <t>生活介護５６・地公・責２・短時間・大所・医減</t>
  </si>
  <si>
    <t>生活介護５５・責１</t>
  </si>
  <si>
    <t>E139</t>
  </si>
  <si>
    <t>生活介護５５・地公・責１</t>
  </si>
  <si>
    <t>E142</t>
  </si>
  <si>
    <t>生活介護５５・責２</t>
  </si>
  <si>
    <t>生活介護５５・地公・責２</t>
  </si>
  <si>
    <t>生活介護５５・責１・開減１</t>
  </si>
  <si>
    <t>E151</t>
  </si>
  <si>
    <t>生活介護５５・地公・責１・開減１</t>
  </si>
  <si>
    <t>E154</t>
  </si>
  <si>
    <t>生活介護５５・責２・開減１</t>
  </si>
  <si>
    <t>生活介護５５・地公・責２・開減１</t>
  </si>
  <si>
    <t>生活介護５５・責１・開減２</t>
  </si>
  <si>
    <t>E163</t>
  </si>
  <si>
    <t>生活介護５５・地公・責１・開減２</t>
  </si>
  <si>
    <t>E166</t>
  </si>
  <si>
    <t>生活介護５５・責２・開減２</t>
  </si>
  <si>
    <t>生活介護５５・地公・責２・開減２</t>
  </si>
  <si>
    <t>生活介護５５・責１・短時間</t>
  </si>
  <si>
    <t>E175</t>
  </si>
  <si>
    <t>生活介護５５・地公・責１・短時間</t>
  </si>
  <si>
    <t>E178</t>
  </si>
  <si>
    <t>生活介護５５・責２・短時間</t>
  </si>
  <si>
    <t>生活介護５５・地公・責２・短時間</t>
  </si>
  <si>
    <t>生活介護５５・責１・大所</t>
  </si>
  <si>
    <t>E187</t>
  </si>
  <si>
    <t>生活介護５５・地公・責１・大所</t>
  </si>
  <si>
    <t>E190</t>
  </si>
  <si>
    <t>生活介護５５・責２・大所</t>
  </si>
  <si>
    <t>生活介護５５・地公・責２・大所</t>
  </si>
  <si>
    <t>生活介護５５・責１・開減１・大所</t>
  </si>
  <si>
    <t>E199</t>
  </si>
  <si>
    <t>生活介護５５・地公・責１・開減１・大所</t>
  </si>
  <si>
    <t>E202</t>
  </si>
  <si>
    <t>生活介護５５・責２・開減１・大所</t>
  </si>
  <si>
    <t>生活介護５５・地公・責２・開減１・大所</t>
  </si>
  <si>
    <t>生活介護５５・責１・開減２・大所</t>
  </si>
  <si>
    <t>E211</t>
  </si>
  <si>
    <t>生活介護５５・地公・責１・開減２・大所</t>
  </si>
  <si>
    <t>E214</t>
  </si>
  <si>
    <t>生活介護５５・責２・開減２・大所</t>
  </si>
  <si>
    <t>生活介護５５・地公・責２・開減２・大所</t>
  </si>
  <si>
    <t>生活介護５５・責１・短時間・大所</t>
  </si>
  <si>
    <t>E223</t>
  </si>
  <si>
    <t>生活介護５５・地公・責１・短時間・大所</t>
  </si>
  <si>
    <t>E226</t>
  </si>
  <si>
    <t>生活介護５５・責２・短時間・大所</t>
  </si>
  <si>
    <t>生活介護５５・地公・責２・短時間・大所</t>
  </si>
  <si>
    <t>生活介護５５・責１・医減</t>
  </si>
  <si>
    <t>E235</t>
  </si>
  <si>
    <t>生活介護５５・地公・責１・医減</t>
  </si>
  <si>
    <t>E238</t>
  </si>
  <si>
    <t>生活介護５５・責２・医減</t>
  </si>
  <si>
    <t>生活介護５５・地公・責２・医減</t>
  </si>
  <si>
    <t>生活介護５５・責１・開減１・医減</t>
  </si>
  <si>
    <t>E247</t>
  </si>
  <si>
    <t>生活介護５５・地公・責１・開減１・医減</t>
  </si>
  <si>
    <t>E250</t>
  </si>
  <si>
    <t>生活介護５５・責２・開減１・医減</t>
  </si>
  <si>
    <t>生活介護５５・地公・責２・開減１・医減</t>
  </si>
  <si>
    <t>生活介護５５・責１・開減２・医減</t>
  </si>
  <si>
    <t>E259</t>
  </si>
  <si>
    <t>生活介護５５・地公・責１・開減２・医減</t>
  </si>
  <si>
    <t>E262</t>
  </si>
  <si>
    <t>生活介護５５・責２・開減２・医減</t>
  </si>
  <si>
    <t>生活介護５５・地公・責２・開減２・医減</t>
  </si>
  <si>
    <t>生活介護５５・責１・短時間・医減</t>
  </si>
  <si>
    <t>E271</t>
  </si>
  <si>
    <t>生活介護５５・地公・責１・短時間・医減</t>
  </si>
  <si>
    <t>E274</t>
  </si>
  <si>
    <t>生活介護５５・責２・短時間・医減</t>
  </si>
  <si>
    <t>生活介護５５・地公・責２・短時間・医減</t>
  </si>
  <si>
    <t>生活介護５５・責１・大所・医減</t>
  </si>
  <si>
    <t>E283</t>
  </si>
  <si>
    <t>生活介護５５・地公・責１・大所・医減</t>
  </si>
  <si>
    <t>E286</t>
  </si>
  <si>
    <t>生活介護５５・責２・大所・医減</t>
  </si>
  <si>
    <t>生活介護５５・地公・責２・大所・医減</t>
  </si>
  <si>
    <t>生活介護５５・責１・開減１・大所・医減</t>
  </si>
  <si>
    <t>E295</t>
  </si>
  <si>
    <t>生活介護５５・地公・責１・開減１・大所・医減</t>
  </si>
  <si>
    <t>E298</t>
  </si>
  <si>
    <t>生活介護５５・責２・開減１・大所・医減</t>
  </si>
  <si>
    <t>生活介護５５・地公・責２・開減１・大所・医減</t>
  </si>
  <si>
    <t>生活介護５５・責１・開減２・大所・医減</t>
  </si>
  <si>
    <t>E307</t>
  </si>
  <si>
    <t>生活介護５５・地公・責１・開減２・大所・医減</t>
  </si>
  <si>
    <t>E310</t>
  </si>
  <si>
    <t>生活介護５５・責２・開減２・大所・医減</t>
  </si>
  <si>
    <t>生活介護５５・地公・責２・開減２・大所・医減</t>
  </si>
  <si>
    <t>生活介護５５・責１・短時間・大所・医減</t>
  </si>
  <si>
    <t>E319</t>
  </si>
  <si>
    <t>生活介護５５・地公・責１・短時間・大所・医減</t>
  </si>
  <si>
    <t>E322</t>
  </si>
  <si>
    <t>生活介護５５・責２・短時間・大所・医減</t>
  </si>
  <si>
    <t>生活介護５５・地公・責２・短時間・大所・医減</t>
  </si>
  <si>
    <t>生活介護５４・責１</t>
  </si>
  <si>
    <t>E523</t>
  </si>
  <si>
    <t>生活介護５４・地公・責１</t>
  </si>
  <si>
    <t>E526</t>
  </si>
  <si>
    <t>生活介護５４・責２</t>
  </si>
  <si>
    <t>生活介護５４・地公・責２</t>
  </si>
  <si>
    <t>生活介護５４・責１・開減１</t>
  </si>
  <si>
    <t>E535</t>
  </si>
  <si>
    <t>生活介護５４・地公・責１・開減１</t>
  </si>
  <si>
    <t>E538</t>
  </si>
  <si>
    <t>生活介護５４・責２・開減１</t>
  </si>
  <si>
    <t>生活介護５４・地公・責２・開減１</t>
  </si>
  <si>
    <t>生活介護５４・責１・開減２</t>
  </si>
  <si>
    <t>E547</t>
  </si>
  <si>
    <t>生活介護５４・地公・責１・開減２</t>
  </si>
  <si>
    <t>E550</t>
  </si>
  <si>
    <t>生活介護５４・責２・開減２</t>
  </si>
  <si>
    <t>生活介護５４・地公・責２・開減２</t>
  </si>
  <si>
    <t>生活介護５４・責１・短時間</t>
  </si>
  <si>
    <t>E559</t>
  </si>
  <si>
    <t>生活介護５４・地公・責１・短時間</t>
  </si>
  <si>
    <t>E562</t>
  </si>
  <si>
    <t>生活介護５４・責２・短時間</t>
  </si>
  <si>
    <t>生活介護５４・地公・責２・短時間</t>
  </si>
  <si>
    <t>生活介護５４・責１・大所</t>
  </si>
  <si>
    <t>E571</t>
  </si>
  <si>
    <t>生活介護５４・地公・責１・大所</t>
  </si>
  <si>
    <t>E574</t>
  </si>
  <si>
    <t>生活介護５４・責２・大所</t>
  </si>
  <si>
    <t>生活介護５４・地公・責２・大所</t>
  </si>
  <si>
    <t>生活介護５４・責１・開減１・大所</t>
  </si>
  <si>
    <t>E583</t>
  </si>
  <si>
    <t>生活介護５４・地公・責１・開減１・大所</t>
  </si>
  <si>
    <t>E586</t>
  </si>
  <si>
    <t>生活介護５４・責２・開減１・大所</t>
  </si>
  <si>
    <t>生活介護５４・地公・責２・開減１・大所</t>
  </si>
  <si>
    <t>生活介護５４・責１・開減２・大所</t>
  </si>
  <si>
    <t>E595</t>
  </si>
  <si>
    <t>生活介護５４・地公・責１・開減２・大所</t>
  </si>
  <si>
    <t>E598</t>
  </si>
  <si>
    <t>生活介護５４・責２・開減２・大所</t>
  </si>
  <si>
    <t>生活介護５４・地公・責２・開減２・大所</t>
  </si>
  <si>
    <t>生活介護５４・責１・短時間・大所</t>
  </si>
  <si>
    <t>E607</t>
  </si>
  <si>
    <t>生活介護５４・地公・責１・短時間・大所</t>
  </si>
  <si>
    <t>E610</t>
  </si>
  <si>
    <t>生活介護５４・責２・短時間・大所</t>
  </si>
  <si>
    <t>生活介護５４・地公・責２・短時間・大所</t>
  </si>
  <si>
    <t>生活介護５４・責１・医減</t>
  </si>
  <si>
    <t>E619</t>
  </si>
  <si>
    <t>生活介護５４・地公・責１・医減</t>
  </si>
  <si>
    <t>E622</t>
  </si>
  <si>
    <t>生活介護５４・責２・医減</t>
  </si>
  <si>
    <t>生活介護５４・地公・責２・医減</t>
  </si>
  <si>
    <t>生活介護５４・責１・開減１・医減</t>
  </si>
  <si>
    <t>E631</t>
  </si>
  <si>
    <t>生活介護５４・地公・責１・開減１・医減</t>
  </si>
  <si>
    <t>E634</t>
  </si>
  <si>
    <t>生活介護５４・責２・開減１・医減</t>
  </si>
  <si>
    <t>生活介護５４・地公・責２・開減１・医減</t>
  </si>
  <si>
    <t>生活介護５４・責１・開減２・医減</t>
  </si>
  <si>
    <t>E643</t>
  </si>
  <si>
    <t>生活介護５４・地公・責１・開減２・医減</t>
  </si>
  <si>
    <t>E646</t>
  </si>
  <si>
    <t>生活介護５４・責２・開減２・医減</t>
  </si>
  <si>
    <t>生活介護５４・地公・責２・開減２・医減</t>
  </si>
  <si>
    <t>生活介護５４・責１・短時間・医減</t>
  </si>
  <si>
    <t>E655</t>
  </si>
  <si>
    <t>生活介護５４・地公・責１・短時間・医減</t>
  </si>
  <si>
    <t>E658</t>
  </si>
  <si>
    <t>生活介護５４・責２・短時間・医減</t>
  </si>
  <si>
    <t>生活介護５４・地公・責２・短時間・医減</t>
  </si>
  <si>
    <t>生活介護５４・責１・大所・医減</t>
  </si>
  <si>
    <t>E667</t>
  </si>
  <si>
    <t>生活介護５４・地公・責１・大所・医減</t>
  </si>
  <si>
    <t>E670</t>
  </si>
  <si>
    <t>生活介護５４・責２・大所・医減</t>
  </si>
  <si>
    <t>生活介護５４・地公・責２・大所・医減</t>
  </si>
  <si>
    <t>生活介護５４・責１・開減１・大所・医減</t>
  </si>
  <si>
    <t>E679</t>
  </si>
  <si>
    <t>生活介護５４・地公・責１・開減１・大所・医減</t>
  </si>
  <si>
    <t>E682</t>
  </si>
  <si>
    <t>生活介護５４・責２・開減１・大所・医減</t>
  </si>
  <si>
    <t>生活介護５４・地公・責２・開減１・大所・医減</t>
  </si>
  <si>
    <t>生活介護５４・責１・開減２・大所・医減</t>
  </si>
  <si>
    <t>E691</t>
  </si>
  <si>
    <t>生活介護５４・地公・責１・開減２・大所・医減</t>
  </si>
  <si>
    <t>E694</t>
  </si>
  <si>
    <t>生活介護５４・責２・開減２・大所・医減</t>
  </si>
  <si>
    <t>生活介護５４・地公・責２・開減２・大所・医減</t>
  </si>
  <si>
    <t>生活介護５４・責１・短時間・大所・医減</t>
  </si>
  <si>
    <t>E703</t>
  </si>
  <si>
    <t>生活介護５４・地公・責１・短時間・大所・医減</t>
  </si>
  <si>
    <t>E706</t>
  </si>
  <si>
    <t>生活介護５４・責２・短時間・大所・医減</t>
  </si>
  <si>
    <t>生活介護５４・地公・責２・短時間・大所・医減</t>
  </si>
  <si>
    <t>E904</t>
  </si>
  <si>
    <t>生活介護５３・責１</t>
  </si>
  <si>
    <t>E907</t>
  </si>
  <si>
    <t>生活介護５３・地公・責１</t>
  </si>
  <si>
    <t>E910</t>
  </si>
  <si>
    <t>生活介護５３・責２</t>
  </si>
  <si>
    <t>E913</t>
  </si>
  <si>
    <t>生活介護５３・地公・責２</t>
  </si>
  <si>
    <t>E916</t>
  </si>
  <si>
    <t>生活介護５３・責１・開減１</t>
  </si>
  <si>
    <t>E919</t>
  </si>
  <si>
    <t>生活介護５３・地公・責１・開減１</t>
  </si>
  <si>
    <t>E922</t>
  </si>
  <si>
    <t>生活介護５３・責２・開減１</t>
  </si>
  <si>
    <t>E925</t>
  </si>
  <si>
    <t>生活介護５３・地公・責２・開減１</t>
  </si>
  <si>
    <t>E928</t>
  </si>
  <si>
    <t>生活介護５３・責１・開減２</t>
  </si>
  <si>
    <t>E931</t>
  </si>
  <si>
    <t>生活介護５３・地公・責１・開減２</t>
  </si>
  <si>
    <t>E934</t>
  </si>
  <si>
    <t>生活介護５３・責２・開減２</t>
  </si>
  <si>
    <t>E937</t>
  </si>
  <si>
    <t>生活介護５３・地公・責２・開減２</t>
  </si>
  <si>
    <t>E940</t>
  </si>
  <si>
    <t>生活介護５３・責１・短時間</t>
  </si>
  <si>
    <t>E943</t>
  </si>
  <si>
    <t>生活介護５３・地公・責１・短時間</t>
  </si>
  <si>
    <t>E946</t>
  </si>
  <si>
    <t>生活介護５３・責２・短時間</t>
  </si>
  <si>
    <t>E949</t>
  </si>
  <si>
    <t>生活介護５３・地公・責２・短時間</t>
  </si>
  <si>
    <t>E952</t>
  </si>
  <si>
    <t>生活介護５３・責１・大所</t>
  </si>
  <si>
    <t>E955</t>
  </si>
  <si>
    <t>生活介護５３・地公・責１・大所</t>
  </si>
  <si>
    <t>E958</t>
  </si>
  <si>
    <t>生活介護５３・責２・大所</t>
  </si>
  <si>
    <t>E961</t>
  </si>
  <si>
    <t>生活介護５３・地公・責２・大所</t>
  </si>
  <si>
    <t>E964</t>
  </si>
  <si>
    <t>生活介護５３・責１・開減１・大所</t>
  </si>
  <si>
    <t>E967</t>
  </si>
  <si>
    <t>生活介護５３・地公・責１・開減１・大所</t>
  </si>
  <si>
    <t>E970</t>
  </si>
  <si>
    <t>生活介護５３・責２・開減１・大所</t>
  </si>
  <si>
    <t>E973</t>
  </si>
  <si>
    <t>生活介護５３・地公・責２・開減１・大所</t>
  </si>
  <si>
    <t>E976</t>
  </si>
  <si>
    <t>生活介護５３・責１・開減２・大所</t>
  </si>
  <si>
    <t>E979</t>
  </si>
  <si>
    <t>生活介護５３・地公・責１・開減２・大所</t>
  </si>
  <si>
    <t>E982</t>
  </si>
  <si>
    <t>生活介護５３・責２・開減２・大所</t>
  </si>
  <si>
    <t>E985</t>
  </si>
  <si>
    <t>生活介護５３・地公・責２・開減２・大所</t>
  </si>
  <si>
    <t>E988</t>
  </si>
  <si>
    <t>生活介護５３・責１・短時間・大所</t>
  </si>
  <si>
    <t>E991</t>
  </si>
  <si>
    <t>生活介護５３・地公・責１・短時間・大所</t>
  </si>
  <si>
    <t>E994</t>
  </si>
  <si>
    <t>生活介護５３・責２・短時間・大所</t>
  </si>
  <si>
    <t>E997</t>
  </si>
  <si>
    <t>生活介護５３・地公・責２・短時間・大所</t>
  </si>
  <si>
    <t>EA00</t>
  </si>
  <si>
    <t>生活介護５３・責１・医減</t>
  </si>
  <si>
    <t>EA03</t>
  </si>
  <si>
    <t>生活介護５３・地公・責１・医減</t>
  </si>
  <si>
    <t>EA06</t>
  </si>
  <si>
    <t>生活介護５３・責２・医減</t>
  </si>
  <si>
    <t>EA09</t>
  </si>
  <si>
    <t>生活介護５３・地公・責２・医減</t>
  </si>
  <si>
    <t>EA12</t>
  </si>
  <si>
    <t>生活介護５３・責１・開減１・医減</t>
  </si>
  <si>
    <t>EA15</t>
  </si>
  <si>
    <t>生活介護５３・地公・責１・開減１・医減</t>
  </si>
  <si>
    <t>EA18</t>
  </si>
  <si>
    <t>生活介護５３・責２・開減１・医減</t>
  </si>
  <si>
    <t>EA21</t>
  </si>
  <si>
    <t>生活介護５３・地公・責２・開減１・医減</t>
  </si>
  <si>
    <t>EA24</t>
  </si>
  <si>
    <t>生活介護５３・責１・開減２・医減</t>
  </si>
  <si>
    <t>EA27</t>
  </si>
  <si>
    <t>生活介護５３・地公・責１・開減２・医減</t>
  </si>
  <si>
    <t>EA30</t>
  </si>
  <si>
    <t>生活介護５３・責２・開減２・医減</t>
  </si>
  <si>
    <t>EA33</t>
  </si>
  <si>
    <t>生活介護５３・地公・責２・開減２・医減</t>
  </si>
  <si>
    <t>EA36</t>
  </si>
  <si>
    <t>生活介護５３・責１・短時間・医減</t>
  </si>
  <si>
    <t>EA39</t>
  </si>
  <si>
    <t>生活介護５３・地公・責１・短時間・医減</t>
  </si>
  <si>
    <t>EA42</t>
  </si>
  <si>
    <t>生活介護５３・責２・短時間・医減</t>
  </si>
  <si>
    <t>EA45</t>
  </si>
  <si>
    <t>生活介護５３・地公・責２・短時間・医減</t>
  </si>
  <si>
    <t>EA48</t>
  </si>
  <si>
    <t>生活介護５３・責１・大所・医減</t>
  </si>
  <si>
    <t>EA51</t>
  </si>
  <si>
    <t>生活介護５３・地公・責１・大所・医減</t>
  </si>
  <si>
    <t>EA54</t>
  </si>
  <si>
    <t>生活介護５３・責２・大所・医減</t>
  </si>
  <si>
    <t>EA57</t>
  </si>
  <si>
    <t>生活介護５３・地公・責２・大所・医減</t>
  </si>
  <si>
    <t>EA60</t>
  </si>
  <si>
    <t>生活介護５３・責１・開減１・大所・医減</t>
  </si>
  <si>
    <t>EA63</t>
  </si>
  <si>
    <t>生活介護５３・地公・責１・開減１・大所・医減</t>
  </si>
  <si>
    <t>EA66</t>
  </si>
  <si>
    <t>生活介護５３・責２・開減１・大所・医減</t>
  </si>
  <si>
    <t>EA69</t>
  </si>
  <si>
    <t>生活介護５３・地公・責２・開減１・大所・医減</t>
  </si>
  <si>
    <t>EA72</t>
  </si>
  <si>
    <t>生活介護５３・責１・開減２・大所・医減</t>
  </si>
  <si>
    <t>EA75</t>
  </si>
  <si>
    <t>生活介護５３・地公・責１・開減２・大所・医減</t>
  </si>
  <si>
    <t>EA78</t>
  </si>
  <si>
    <t>生活介護５３・責２・開減２・大所・医減</t>
  </si>
  <si>
    <t>EA81</t>
  </si>
  <si>
    <t>生活介護５３・地公・責２・開減２・大所・医減</t>
  </si>
  <si>
    <t>EA84</t>
  </si>
  <si>
    <t>生活介護５３・責１・短時間・大所・医減</t>
  </si>
  <si>
    <t>EA87</t>
  </si>
  <si>
    <t>生活介護５３・地公・責１・短時間・大所・医減</t>
  </si>
  <si>
    <t>EA90</t>
  </si>
  <si>
    <t>生活介護５３・責２・短時間・大所・医減</t>
  </si>
  <si>
    <t>EA93</t>
  </si>
  <si>
    <t>生活介護５３・地公・責２・短時間・大所・医減</t>
  </si>
  <si>
    <t>EC88</t>
  </si>
  <si>
    <t>生活介護５２・責１</t>
  </si>
  <si>
    <t>EC91</t>
  </si>
  <si>
    <t>生活介護５２・地公・責１</t>
  </si>
  <si>
    <t>EC94</t>
  </si>
  <si>
    <t>生活介護５２・責２</t>
  </si>
  <si>
    <t>EC97</t>
  </si>
  <si>
    <t>生活介護５２・地公・責２</t>
  </si>
  <si>
    <t>ED00</t>
  </si>
  <si>
    <t>生活介護５２・責１・開減１</t>
  </si>
  <si>
    <t>ED03</t>
  </si>
  <si>
    <t>生活介護５２・地公・責１・開減１</t>
  </si>
  <si>
    <t>ED06</t>
  </si>
  <si>
    <t>生活介護５２・責２・開減１</t>
  </si>
  <si>
    <t>ED09</t>
  </si>
  <si>
    <t>生活介護５２・地公・責２・開減１</t>
  </si>
  <si>
    <t>ED12</t>
  </si>
  <si>
    <t>生活介護５２・責１・開減２</t>
  </si>
  <si>
    <t>ED15</t>
  </si>
  <si>
    <t>生活介護５２・地公・責１・開減２</t>
  </si>
  <si>
    <t>ED18</t>
  </si>
  <si>
    <t>生活介護５２・責２・開減２</t>
  </si>
  <si>
    <t>ED21</t>
  </si>
  <si>
    <t>生活介護５２・地公・責２・開減２</t>
  </si>
  <si>
    <t>ED24</t>
  </si>
  <si>
    <t>生活介護５２・責１・短時間</t>
  </si>
  <si>
    <t>ED27</t>
  </si>
  <si>
    <t>生活介護５２・地公・責１・短時間</t>
  </si>
  <si>
    <t>ED30</t>
  </si>
  <si>
    <t>生活介護５２・責２・短時間</t>
  </si>
  <si>
    <t>ED33</t>
  </si>
  <si>
    <t>生活介護５２・地公・責２・短時間</t>
  </si>
  <si>
    <t>ED36</t>
  </si>
  <si>
    <t>生活介護５２・責１・大所</t>
  </si>
  <si>
    <t>ED39</t>
  </si>
  <si>
    <t>生活介護５２・地公・責１・大所</t>
  </si>
  <si>
    <t>ED42</t>
  </si>
  <si>
    <t>生活介護５２・責２・大所</t>
  </si>
  <si>
    <t>ED45</t>
  </si>
  <si>
    <t>生活介護５２・地公・責２・大所</t>
  </si>
  <si>
    <t>ED48</t>
  </si>
  <si>
    <t>生活介護５２・責１・開減１・大所</t>
  </si>
  <si>
    <t>ED51</t>
  </si>
  <si>
    <t>生活介護５２・地公・責１・開減１・大所</t>
  </si>
  <si>
    <t>ED54</t>
  </si>
  <si>
    <t>生活介護５２・責２・開減１・大所</t>
  </si>
  <si>
    <t>ED57</t>
  </si>
  <si>
    <t>生活介護５２・地公・責２・開減１・大所</t>
  </si>
  <si>
    <t>ED60</t>
  </si>
  <si>
    <t>生活介護５２・責１・開減２・大所</t>
  </si>
  <si>
    <t>ED63</t>
  </si>
  <si>
    <t>生活介護５２・地公・責１・開減２・大所</t>
  </si>
  <si>
    <t>ED66</t>
  </si>
  <si>
    <t>生活介護５２・責２・開減２・大所</t>
  </si>
  <si>
    <t>ED69</t>
  </si>
  <si>
    <t>生活介護５２・地公・責２・開減２・大所</t>
  </si>
  <si>
    <t>ED72</t>
  </si>
  <si>
    <t>生活介護５２・責１・短時間・大所</t>
  </si>
  <si>
    <t>ED75</t>
  </si>
  <si>
    <t>生活介護５２・地公・責１・短時間・大所</t>
  </si>
  <si>
    <t>ED78</t>
  </si>
  <si>
    <t>生活介護５２・責２・短時間・大所</t>
  </si>
  <si>
    <t>ED81</t>
  </si>
  <si>
    <t>生活介護５２・地公・責２・短時間・大所</t>
  </si>
  <si>
    <t>ED84</t>
  </si>
  <si>
    <t>生活介護５２・責１・医減</t>
  </si>
  <si>
    <t>ED87</t>
  </si>
  <si>
    <t>生活介護５２・地公・責１・医減</t>
  </si>
  <si>
    <t>ED90</t>
  </si>
  <si>
    <t>生活介護５２・責２・医減</t>
  </si>
  <si>
    <t>ED93</t>
  </si>
  <si>
    <t>生活介護５２・地公・責２・医減</t>
  </si>
  <si>
    <t>ED96</t>
  </si>
  <si>
    <t>生活介護５２・責１・開減１・医減</t>
  </si>
  <si>
    <t>ED99</t>
  </si>
  <si>
    <t>生活介護５２・地公・責１・開減１・医減</t>
  </si>
  <si>
    <t>EE02</t>
  </si>
  <si>
    <t>生活介護５２・責２・開減１・医減</t>
  </si>
  <si>
    <t>EE05</t>
  </si>
  <si>
    <t>生活介護５２・地公・責２・開減１・医減</t>
  </si>
  <si>
    <t>EE08</t>
  </si>
  <si>
    <t>生活介護５２・責１・開減２・医減</t>
  </si>
  <si>
    <t>EE11</t>
  </si>
  <si>
    <t>生活介護５２・地公・責１・開減２・医減</t>
  </si>
  <si>
    <t>EE14</t>
  </si>
  <si>
    <t>生活介護５２・責２・開減２・医減</t>
  </si>
  <si>
    <t>EE17</t>
  </si>
  <si>
    <t>生活介護５２・地公・責２・開減２・医減</t>
  </si>
  <si>
    <t>EE20</t>
  </si>
  <si>
    <t>生活介護５２・責１・短時間・医減</t>
  </si>
  <si>
    <t>EE23</t>
  </si>
  <si>
    <t>生活介護５２・地公・責１・短時間・医減</t>
  </si>
  <si>
    <t>EE26</t>
  </si>
  <si>
    <t>生活介護５２・責２・短時間・医減</t>
  </si>
  <si>
    <t>EE29</t>
  </si>
  <si>
    <t>生活介護５２・地公・責２・短時間・医減</t>
  </si>
  <si>
    <t>EE32</t>
  </si>
  <si>
    <t>生活介護５２・責１・大所・医減</t>
  </si>
  <si>
    <t>EE35</t>
  </si>
  <si>
    <t>生活介護５２・地公・責１・大所・医減</t>
  </si>
  <si>
    <t>EE38</t>
  </si>
  <si>
    <t>生活介護５２・責２・大所・医減</t>
  </si>
  <si>
    <t>EE41</t>
  </si>
  <si>
    <t>生活介護５２・地公・責２・大所・医減</t>
  </si>
  <si>
    <t>EE44</t>
  </si>
  <si>
    <t>生活介護５２・責１・開減１・大所・医減</t>
  </si>
  <si>
    <t>EE47</t>
  </si>
  <si>
    <t>生活介護５２・地公・責１・開減１・大所・医減</t>
  </si>
  <si>
    <t>EE50</t>
  </si>
  <si>
    <t>生活介護５２・責２・開減１・大所・医減</t>
  </si>
  <si>
    <t>EE53</t>
  </si>
  <si>
    <t>生活介護５２・地公・責２・開減１・大所・医減</t>
  </si>
  <si>
    <t>EE56</t>
  </si>
  <si>
    <t>生活介護５２・責１・開減２・大所・医減</t>
  </si>
  <si>
    <t>EE59</t>
  </si>
  <si>
    <t>生活介護５２・地公・責１・開減２・大所・医減</t>
  </si>
  <si>
    <t>EE62</t>
  </si>
  <si>
    <t>生活介護５２・責２・開減２・大所・医減</t>
  </si>
  <si>
    <t>EE65</t>
  </si>
  <si>
    <t>生活介護５２・地公・責２・開減２・大所・医減</t>
  </si>
  <si>
    <t>EE68</t>
  </si>
  <si>
    <t>生活介護５２・責１・短時間・大所・医減</t>
  </si>
  <si>
    <t>EE71</t>
  </si>
  <si>
    <t>生活介護５２・地公・責１・短時間・大所・医減</t>
  </si>
  <si>
    <t>EE74</t>
  </si>
  <si>
    <t>生活介護５２・責２・短時間・大所・医減</t>
  </si>
  <si>
    <t>EE77</t>
  </si>
  <si>
    <t>生活介護５２・地公・責２・短時間・大所・医減</t>
  </si>
  <si>
    <t>７　経過的生活介護サービスコード表</t>
    <rPh sb="16" eb="17">
      <t>ヒョウ</t>
    </rPh>
    <phoneticPr fontId="8"/>
  </si>
  <si>
    <t>経過的生介児入１</t>
  </si>
  <si>
    <t>経過的生介児入１・未計画１</t>
  </si>
  <si>
    <t>経過的生介児入１・未計画２</t>
  </si>
  <si>
    <t>経過的生介児入１・地公体</t>
  </si>
  <si>
    <t>経過的生介児入１・地公体・未計画１</t>
  </si>
  <si>
    <t>経過的生介児入１・地公体・未計画２</t>
  </si>
  <si>
    <t>経過的生介児入２</t>
  </si>
  <si>
    <t>経過的生介児入２・未計画１</t>
  </si>
  <si>
    <t>経過的生介児入２・未計画２</t>
  </si>
  <si>
    <t>経過的生介児入２・地公体</t>
  </si>
  <si>
    <t>経過的生介児入２・地公体・未計画１</t>
  </si>
  <si>
    <t>経過的生介児入２・地公体・未計画２</t>
  </si>
  <si>
    <t>経過的生介児入３</t>
  </si>
  <si>
    <t>経過的生介児入３・未計画１</t>
  </si>
  <si>
    <t>経過的生介児入３・未計画２</t>
  </si>
  <si>
    <t>経過的生介児入３・地公体</t>
  </si>
  <si>
    <t>経過的生介児入３・地公体・未計画１</t>
  </si>
  <si>
    <t>経過的生介児入３・地公体・未計画２</t>
  </si>
  <si>
    <t>経過的生介児入４</t>
  </si>
  <si>
    <t>経過的生介児入４・未計画１</t>
  </si>
  <si>
    <t>経過的生介児入４・未計画２</t>
  </si>
  <si>
    <t>経過的生介児入４・地公体</t>
  </si>
  <si>
    <t>経過的生介児入４・地公体・未計画１</t>
  </si>
  <si>
    <t>経過的生介児入４・地公体・未計画２</t>
  </si>
  <si>
    <t>経過的生介児入５</t>
  </si>
  <si>
    <t>経過的生介児入５・未計画１</t>
  </si>
  <si>
    <t>経過的生介児入５・未計画２</t>
  </si>
  <si>
    <t>経過的生介児入５・地公体</t>
  </si>
  <si>
    <t>経過的生介児入５・地公体・未計画１</t>
  </si>
  <si>
    <t>経過的生介児入５・地公体・未計画２</t>
  </si>
  <si>
    <t>経過的生介児入６</t>
  </si>
  <si>
    <t>経過的生介児入６・未計画１</t>
  </si>
  <si>
    <t>経過的生介児入６・未計画２</t>
  </si>
  <si>
    <t>経過的生介児入６・地公体</t>
  </si>
  <si>
    <t>経過的生介児入６・地公体・未計画１</t>
  </si>
  <si>
    <t>経過的生介児入６・地公体・未計画２</t>
  </si>
  <si>
    <t>経過的生介児入７</t>
  </si>
  <si>
    <t>経過的生介児入７・未計画１</t>
  </si>
  <si>
    <t>経過的生介児入７・未計画２</t>
  </si>
  <si>
    <t>経過的生介児入７・地公体</t>
  </si>
  <si>
    <t>経過的生介児入７・地公体・未計画１</t>
  </si>
  <si>
    <t>経過的生介児入７・地公体・未計画２</t>
  </si>
  <si>
    <t>経過的生介児入８</t>
  </si>
  <si>
    <t>経過的生介児入８・未計画１</t>
  </si>
  <si>
    <t>経過的生介児入８・未計画２</t>
  </si>
  <si>
    <t>経過的生介児入８・地公体</t>
  </si>
  <si>
    <t>経過的生介児入８・地公体・未計画１</t>
  </si>
  <si>
    <t>経過的生介児入８・地公体・未計画２</t>
  </si>
  <si>
    <t>経過的生介児入９</t>
  </si>
  <si>
    <t>経過的生介児入９・未計画１</t>
  </si>
  <si>
    <t>経過的生介児入９・未計画２</t>
  </si>
  <si>
    <t>経過的生介児入９・地公体</t>
  </si>
  <si>
    <t>経過的生介児入９・地公体・未計画１</t>
  </si>
  <si>
    <t>経過的生介児入９・地公体・未計画２</t>
  </si>
  <si>
    <t>経過的生介児入１０</t>
  </si>
  <si>
    <t>経過的生介児入１０・未計画１</t>
  </si>
  <si>
    <t>経過的生介児入１０・未計画２</t>
  </si>
  <si>
    <t>経過的生介児入１０・地公体</t>
  </si>
  <si>
    <t>経過的生介児入１０・地公体・未計画１</t>
  </si>
  <si>
    <t>経過的生介児入１０・地公体・未計画２</t>
  </si>
  <si>
    <t>経過的生介児入１１</t>
  </si>
  <si>
    <t>経過的生介児入１１・未計画１</t>
  </si>
  <si>
    <t>経過的生介児入１１・未計画２</t>
  </si>
  <si>
    <t>経過的生介児入１１・地公体</t>
  </si>
  <si>
    <t>経過的生介児入１１・地公体・未計画１</t>
  </si>
  <si>
    <t>経過的生介児入１１・地公体・未計画２</t>
  </si>
  <si>
    <t>経過的生介児入１２</t>
  </si>
  <si>
    <t>経過的生介児入１２・未計画１</t>
  </si>
  <si>
    <t>経過的生介児入１２・未計画２</t>
  </si>
  <si>
    <t>経過的生介児入１２・地公体</t>
  </si>
  <si>
    <t>経過的生介児入１２・地公体・未計画１</t>
  </si>
  <si>
    <t>経過的生介児入１２・地公体・未計画２</t>
  </si>
  <si>
    <t>経過的生介児入１３</t>
  </si>
  <si>
    <t>経過的生介児入１３・未計画１</t>
  </si>
  <si>
    <t>経過的生介児入１３・未計画２</t>
  </si>
  <si>
    <t>経過的生介児入１３・地公体</t>
  </si>
  <si>
    <t>経過的生介児入１３・地公体・未計画１</t>
  </si>
  <si>
    <t>経過的生介児入１３・地公体・未計画２</t>
  </si>
  <si>
    <t>経過的生介児入１４</t>
  </si>
  <si>
    <t>経過的生介児入１４・未計画１</t>
  </si>
  <si>
    <t>経過的生介児入１４・未計画２</t>
  </si>
  <si>
    <t>経過的生介児入１４・地公体</t>
  </si>
  <si>
    <t>経過的生介児入１４・地公体・未計画１</t>
  </si>
  <si>
    <t>経過的生介児入１４・地公体・未計画２</t>
  </si>
  <si>
    <t>経過的生介児入１５</t>
  </si>
  <si>
    <t>経過的生介児入１５・未計画１</t>
  </si>
  <si>
    <t>経過的生介児入１５・未計画２</t>
  </si>
  <si>
    <t>経過的生介児入１５・地公体</t>
  </si>
  <si>
    <t>経過的生介児入１５・地公体・未計画１</t>
  </si>
  <si>
    <t>経過的生介児入１５・地公体・未計画２</t>
  </si>
  <si>
    <t>経過的生介児入１６</t>
  </si>
  <si>
    <t>経過的生介児入１６・未計画１</t>
  </si>
  <si>
    <t>経過的生介児入１６・未計画２</t>
  </si>
  <si>
    <t>経過的生介児入１６・地公体</t>
  </si>
  <si>
    <t>経過的生介児入１６・地公体・未計画１</t>
  </si>
  <si>
    <t>経過的生介児入１６・地公体・未計画２</t>
  </si>
  <si>
    <t>経過的生介児入１７</t>
  </si>
  <si>
    <t>経過的生介児入１７・未計画１</t>
  </si>
  <si>
    <t>経過的生介児入１７・未計画２</t>
  </si>
  <si>
    <t>経過的生介児入１７・地公体</t>
  </si>
  <si>
    <t>経過的生介児入１７・地公体・未計画１</t>
  </si>
  <si>
    <t>経過的生介児入１７・地公体・未計画２</t>
  </si>
  <si>
    <t>経過的生介児入１８</t>
  </si>
  <si>
    <t>経過的生介児入１８・未計画１</t>
  </si>
  <si>
    <t>経過的生介児入１８・未計画２</t>
  </si>
  <si>
    <t>経過的生介児入１８・地公体</t>
  </si>
  <si>
    <t>経過的生介児入１８・地公体・未計画１</t>
  </si>
  <si>
    <t>経過的生介児入１８・地公体・未計画２</t>
  </si>
  <si>
    <t>経過的生介児入１９</t>
  </si>
  <si>
    <t>経過的生介児入１９・未計画１</t>
  </si>
  <si>
    <t>経過的生介児入１９・未計画２</t>
  </si>
  <si>
    <t>経過的生介児入１９・地公体</t>
  </si>
  <si>
    <t>経過的生介児入１９・地公体・未計画１</t>
  </si>
  <si>
    <t>経過的生介児入１９・地公体・未計画２</t>
  </si>
  <si>
    <t>経過的生介児入２０</t>
  </si>
  <si>
    <t>経過的生介児入２０・未計画１</t>
  </si>
  <si>
    <t>経過的生介児入２０・未計画２</t>
  </si>
  <si>
    <t>経過的生介児入２０・地公体</t>
  </si>
  <si>
    <t>経過的生介児入２０・地公体・未計画１</t>
  </si>
  <si>
    <t>経過的生介児入２０・地公体・未計画２</t>
  </si>
  <si>
    <t>経過的生介児入２１</t>
  </si>
  <si>
    <t>経過的生介児入２１・未計画１</t>
  </si>
  <si>
    <t>経過的生介児入２１・未計画２</t>
  </si>
  <si>
    <t>経過的生介児入２１・地公体</t>
  </si>
  <si>
    <t>経過的生介児入２１・地公体・未計画１</t>
  </si>
  <si>
    <t>経過的生介児入２１・地公体・未計画２</t>
  </si>
  <si>
    <t>経過的生介児入２２</t>
  </si>
  <si>
    <t>経過的生介児入２２・未計画１</t>
  </si>
  <si>
    <t>経過的生介児入２２・未計画２</t>
  </si>
  <si>
    <t>経過的生介児入２２・地公体</t>
  </si>
  <si>
    <t>経過的生介児入２２・地公体・未計画１</t>
  </si>
  <si>
    <t>経過的生介児入２２・地公体・未計画２</t>
  </si>
  <si>
    <t>経過的生介児入２３</t>
  </si>
  <si>
    <t>経過的生介児入２３・未計画１</t>
  </si>
  <si>
    <t>経過的生介児入２３・未計画２</t>
  </si>
  <si>
    <t>経過的生介児入２３・地公体</t>
  </si>
  <si>
    <t>経過的生介児入２３・地公体・未計画１</t>
  </si>
  <si>
    <t>経過的生介児入２３・地公体・未計画２</t>
  </si>
  <si>
    <t>経過的生介児入２４</t>
  </si>
  <si>
    <t>経過的生介児入２４・未計画１</t>
  </si>
  <si>
    <t>経過的生介児入２４・未計画２</t>
  </si>
  <si>
    <t>経過的生介児入２４・地公体</t>
  </si>
  <si>
    <t>経過的生介児入２４・地公体・未計画１</t>
  </si>
  <si>
    <t>経過的生介児入２４・地公体・未計画２</t>
  </si>
  <si>
    <t>経過的生介児入２５</t>
  </si>
  <si>
    <t>経過的生介児入２５・未計画１</t>
  </si>
  <si>
    <t>経過的生介児入２５・未計画２</t>
  </si>
  <si>
    <t>経過的生介児入２５・地公体</t>
  </si>
  <si>
    <t>経過的生介児入２５・地公体・未計画１</t>
  </si>
  <si>
    <t>経過的生介児入２５・地公体・未計画２</t>
  </si>
  <si>
    <t>経過的生介児入２６</t>
  </si>
  <si>
    <t>経過的生介児入２６・未計画１</t>
  </si>
  <si>
    <t>経過的生介児入２６・未計画２</t>
  </si>
  <si>
    <t>経過的生介児入２６・地公体</t>
  </si>
  <si>
    <t>経過的生介児入２６・地公体・未計画１</t>
  </si>
  <si>
    <t>経過的生介児入２６・地公体・未計画２</t>
  </si>
  <si>
    <t>経過的生介児入２７</t>
  </si>
  <si>
    <t>経過的生介児入２７・未計画１</t>
  </si>
  <si>
    <t>経過的生介児入２７・未計画２</t>
  </si>
  <si>
    <t>経過的生介児入２７・地公体</t>
  </si>
  <si>
    <t>経過的生介児入２７・地公体・未計画１</t>
  </si>
  <si>
    <t>経過的生介児入２７・地公体・未計画２</t>
  </si>
  <si>
    <t>経過的生介児入２８</t>
  </si>
  <si>
    <t>経過的生介児入２８・未計画１</t>
  </si>
  <si>
    <t>経過的生介児入２８・未計画２</t>
  </si>
  <si>
    <t>経過的生介児入２８・地公体</t>
  </si>
  <si>
    <t>経過的生介児入２８・地公体・未計画１</t>
  </si>
  <si>
    <t>経過的生介児入２８・地公体・未計画２</t>
  </si>
  <si>
    <t>経過的生介児入２９</t>
  </si>
  <si>
    <t>経過的生介児入２９・未計画１</t>
  </si>
  <si>
    <t>経過的生介児入２９・未計画２</t>
  </si>
  <si>
    <t>経過的生介児入２９・地公体</t>
  </si>
  <si>
    <t>経過的生介児入２９・地公体・未計画１</t>
  </si>
  <si>
    <t>経過的生介児入２９・地公体・未計画２</t>
  </si>
  <si>
    <t>経過的生介児入３０</t>
  </si>
  <si>
    <t>経過的生介児入３０・未計画１</t>
  </si>
  <si>
    <t>経過的生介児入３０・未計画２</t>
  </si>
  <si>
    <t>経過的生介児入３０・地公体</t>
  </si>
  <si>
    <t>経過的生介児入３０・地公体・未計画１</t>
  </si>
  <si>
    <t>経過的生介児入３０・地公体・未計画２</t>
  </si>
  <si>
    <t>経過的生介児入３１</t>
  </si>
  <si>
    <t>経過的生介児入３１・未計画１</t>
  </si>
  <si>
    <t>経過的生介児入３１・未計画２</t>
  </si>
  <si>
    <t>経過的生介児入３１・地公体</t>
  </si>
  <si>
    <t>経過的生介児入３１・地公体・未計画１</t>
  </si>
  <si>
    <t>経過的生介児入３１・地公体・未計画２</t>
  </si>
  <si>
    <t>経過的生介児入３２</t>
  </si>
  <si>
    <t>経過的生介児入３２・未計画１</t>
  </si>
  <si>
    <t>経過的生介児入３２・未計画２</t>
  </si>
  <si>
    <t>経過的生介児入３２・地公体</t>
  </si>
  <si>
    <t>経過的生介児入３２・地公体・未計画１</t>
  </si>
  <si>
    <t>経過的生介児入３２・地公体・未計画２</t>
  </si>
  <si>
    <t>経過的生介児入３３</t>
  </si>
  <si>
    <t>経過的生介児入３３・未計画１</t>
  </si>
  <si>
    <t>経過的生介児入３３・未計画２</t>
  </si>
  <si>
    <t>経過的生介児入３３・地公体</t>
  </si>
  <si>
    <t>経過的生介児入３３・地公体・未計画１</t>
  </si>
  <si>
    <t>経過的生介児入３３・地公体・未計画２</t>
  </si>
  <si>
    <t>経過的生介児入３４</t>
  </si>
  <si>
    <t>経過的生介児入３４・未計画１</t>
  </si>
  <si>
    <t>経過的生介児入３４・未計画２</t>
  </si>
  <si>
    <t>経過的生介児入３４・地公体</t>
  </si>
  <si>
    <t>経過的生介児入３４・地公体・未計画１</t>
  </si>
  <si>
    <t>経過的生介児入３４・地公体・未計画２</t>
  </si>
  <si>
    <t>経過的生介児入３５</t>
  </si>
  <si>
    <t>経過的生介児入３５・未計画１</t>
  </si>
  <si>
    <t>経過的生介児入３５・未計画２</t>
  </si>
  <si>
    <t>経過的生介児入３５・地公体</t>
  </si>
  <si>
    <t>経過的生介児入３５・地公体・未計画１</t>
  </si>
  <si>
    <t>経過的生介児入３５・地公体・未計画２</t>
  </si>
  <si>
    <t>経過的生介児入３６</t>
  </si>
  <si>
    <t>経過的生介児入３６・未計画１</t>
  </si>
  <si>
    <t>経過的生介児入３６・未計画２</t>
  </si>
  <si>
    <t>経過的生介児入３６・地公体</t>
  </si>
  <si>
    <t>経過的生介児入３６・地公体・未計画１</t>
  </si>
  <si>
    <t>経過的生介児入３６・地公体・未計画２</t>
  </si>
  <si>
    <t>経過的生介児入３７</t>
  </si>
  <si>
    <t>経過的生介児入３７・未計画１</t>
  </si>
  <si>
    <t>経過的生介児入３７・未計画２</t>
  </si>
  <si>
    <t>経過的生介児入３７・地公体</t>
  </si>
  <si>
    <t>経過的生介児入３７・地公体・未計画１</t>
  </si>
  <si>
    <t>経過的生介児入３７・地公体・未計画２</t>
  </si>
  <si>
    <t>経過的生介児入３８</t>
  </si>
  <si>
    <t>経過的生介児入３８・未計画１</t>
  </si>
  <si>
    <t>経過的生介児入３８・未計画２</t>
  </si>
  <si>
    <t>経過的生介児入３８・地公体</t>
  </si>
  <si>
    <t>経過的生介児入３８・地公体・未計画１</t>
  </si>
  <si>
    <t>経過的生介児入３８・地公体・未計画２</t>
  </si>
  <si>
    <t>経過的生介児入３９</t>
  </si>
  <si>
    <t>経過的生介児入３９・未計画１</t>
  </si>
  <si>
    <t>経過的生介児入３９・未計画２</t>
  </si>
  <si>
    <t>経過的生介児入３９・地公体</t>
  </si>
  <si>
    <t>経過的生介児入３９・地公体・未計画１</t>
  </si>
  <si>
    <t>経過的生介児入３９・地公体・未計画２</t>
  </si>
  <si>
    <t>経過的生介児入４０</t>
  </si>
  <si>
    <t>経過的生介児入４０・未計画１</t>
  </si>
  <si>
    <t>経過的生介児入４０・未計画２</t>
  </si>
  <si>
    <t>経過的生介児入４０・地公体</t>
  </si>
  <si>
    <t>経過的生介児入４０・地公体・未計画１</t>
  </si>
  <si>
    <t>経過的生介児入４０・地公体・未計画２</t>
  </si>
  <si>
    <t>経過的生介児入４１</t>
  </si>
  <si>
    <t>経過的生介児入４１・未計画１</t>
  </si>
  <si>
    <t>経過的生介児入４１・未計画２</t>
  </si>
  <si>
    <t>経過的生介児入４１・地公体</t>
  </si>
  <si>
    <t>経過的生介児入４１・地公体・未計画１</t>
  </si>
  <si>
    <t>経過的生介児入４１・地公体・未計画２</t>
  </si>
  <si>
    <t>経過的生介児入４２</t>
  </si>
  <si>
    <t>経過的生介児入４２・未計画１</t>
  </si>
  <si>
    <t>経過的生介児入４２・未計画２</t>
  </si>
  <si>
    <t>経過的生介児入４２・地公体</t>
  </si>
  <si>
    <t>経過的生介児入４２・地公体・未計画１</t>
  </si>
  <si>
    <t>経過的生介児入４２・地公体・未計画２</t>
  </si>
  <si>
    <t>経過的生介児入４３</t>
  </si>
  <si>
    <t>経過的生介児入４３・未計画１</t>
  </si>
  <si>
    <t>経過的生介児入４３・未計画２</t>
  </si>
  <si>
    <t>経過的生介児入４３・地公体</t>
  </si>
  <si>
    <t>経過的生介児入４３・地公体・未計画１</t>
  </si>
  <si>
    <t>経過的生介児入４３・地公体・未計画２</t>
  </si>
  <si>
    <t>経過的生介児入４４</t>
  </si>
  <si>
    <t>経過的生介児入４４・未計画１</t>
  </si>
  <si>
    <t>経過的生介児入４４・未計画２</t>
  </si>
  <si>
    <t>経過的生介児入４４・地公体</t>
  </si>
  <si>
    <t>経過的生介児入４４・地公体・未計画１</t>
  </si>
  <si>
    <t>経過的生介児入４４・地公体・未計画２</t>
  </si>
  <si>
    <t>経過的生介児入４５</t>
  </si>
  <si>
    <t>経過的生介児入４５・未計画１</t>
  </si>
  <si>
    <t>経過的生介児入４５・未計画２</t>
  </si>
  <si>
    <t>経過的生介児入４５・地公体</t>
  </si>
  <si>
    <t>経過的生介児入４５・地公体・未計画１</t>
  </si>
  <si>
    <t>経過的生介児入４５・地公体・未計画２</t>
  </si>
  <si>
    <t>経過的生介児入４６</t>
  </si>
  <si>
    <t>経過的生介児入４６・未計画１</t>
  </si>
  <si>
    <t>経過的生介児入４６・未計画２</t>
  </si>
  <si>
    <t>経過的生介児入４６・地公体</t>
  </si>
  <si>
    <t>経過的生介児入４６・地公体・未計画１</t>
  </si>
  <si>
    <t>経過的生介児入４６・地公体・未計画２</t>
  </si>
  <si>
    <t>経過的生介児入４７</t>
  </si>
  <si>
    <t>経過的生介児入４７・未計画１</t>
  </si>
  <si>
    <t>経過的生介児入４７・未計画２</t>
  </si>
  <si>
    <t>経過的生介児入４７・地公体</t>
  </si>
  <si>
    <t>経過的生介児入４７・地公体・未計画１</t>
  </si>
  <si>
    <t>経過的生介児入４７・地公体・未計画２</t>
  </si>
  <si>
    <t>経過的生介児入４８</t>
  </si>
  <si>
    <t>経過的生介児入４８・未計画１</t>
  </si>
  <si>
    <t>経過的生介児入４８・未計画２</t>
  </si>
  <si>
    <t>経過的生介児入４８・地公体</t>
  </si>
  <si>
    <t>経過的生介児入４８・地公体・未計画１</t>
  </si>
  <si>
    <t>経過的生介児入４８・地公体・未計画２</t>
  </si>
  <si>
    <t>経過的生介児入４９</t>
  </si>
  <si>
    <t>経過的生介児入４９・未計画１</t>
  </si>
  <si>
    <t>経過的生介児入４９・未計画２</t>
  </si>
  <si>
    <t>経過的生介児入４９・地公体</t>
  </si>
  <si>
    <t>経過的生介児入４９・地公体・未計画１</t>
  </si>
  <si>
    <t>経過的生介児入４９・地公体・未計画２</t>
  </si>
  <si>
    <t>経過的生介児入５０</t>
  </si>
  <si>
    <t>経過的生介児入５０・未計画１</t>
  </si>
  <si>
    <t>経過的生介児入５０・未計画２</t>
  </si>
  <si>
    <t>経過的生介児入５０・地公体</t>
  </si>
  <si>
    <t>経過的生介児入５０・地公体・未計画１</t>
  </si>
  <si>
    <t>経過的生介児入５０・地公体・未計画２</t>
  </si>
  <si>
    <t>経過的生介児入５１</t>
  </si>
  <si>
    <t>経過的生介児入５１・未計画１</t>
  </si>
  <si>
    <t>経過的生介児入５１・未計画２</t>
  </si>
  <si>
    <t>経過的生介児入５１・地公体</t>
  </si>
  <si>
    <t>経過的生介児入５１・地公体・未計画１</t>
  </si>
  <si>
    <t>経過的生介児入５１・地公体・未計画２</t>
  </si>
  <si>
    <t>経過的生介児入５２</t>
  </si>
  <si>
    <t>経過的生介児入５２・未計画１</t>
  </si>
  <si>
    <t>経過的生介児入５２・未計画２</t>
  </si>
  <si>
    <t>経過的生介児入５２・地公体</t>
  </si>
  <si>
    <t>経過的生介児入５２・地公体・未計画１</t>
  </si>
  <si>
    <t>経過的生介児入５２・地公体・未計画２</t>
  </si>
  <si>
    <t>経過的生介児入５３</t>
  </si>
  <si>
    <t>経過的生介児入５３・未計画１</t>
  </si>
  <si>
    <t>経過的生介児入５３・未計画２</t>
  </si>
  <si>
    <t>経過的生介児入５３・地公体</t>
  </si>
  <si>
    <t>経過的生介児入５３・地公体・未計画１</t>
  </si>
  <si>
    <t>経過的生介児入５３・地公体・未計画２</t>
  </si>
  <si>
    <t>経過的生介児入５４</t>
  </si>
  <si>
    <t>経過的生介児入５４・未計画１</t>
  </si>
  <si>
    <t>経過的生介児入５４・未計画２</t>
  </si>
  <si>
    <t>経過的生介児入５４・地公体</t>
  </si>
  <si>
    <t>経過的生介児入５４・地公体・未計画１</t>
  </si>
  <si>
    <t>経過的生介児入５４・地公体・未計画２</t>
  </si>
  <si>
    <t>経過的生介児入５５</t>
  </si>
  <si>
    <t>経過的生介児入５５・未計画１</t>
  </si>
  <si>
    <t>経過的生介児入５５・未計画２</t>
  </si>
  <si>
    <t>経過的生介児入５５・地公体</t>
  </si>
  <si>
    <t>経過的生介児入５５・地公体・未計画１</t>
  </si>
  <si>
    <t>経過的生介児入５５・地公体・未計画２</t>
  </si>
  <si>
    <t>経過的生介児入５６</t>
  </si>
  <si>
    <t>経過的生介児入５６・未計画１</t>
  </si>
  <si>
    <t>経過的生介児入５６・未計画２</t>
  </si>
  <si>
    <t>経過的生介児入５６・地公体</t>
  </si>
  <si>
    <t>経過的生介児入５６・地公体・未計画１</t>
  </si>
  <si>
    <t>経過的生介児入５６・地公体・未計画２</t>
  </si>
  <si>
    <t>経過的生介児入５７</t>
  </si>
  <si>
    <t>経過的生介児入５７・未計画１</t>
  </si>
  <si>
    <t>経過的生介児入５７・未計画２</t>
  </si>
  <si>
    <t>経過的生介児入５７・地公体</t>
  </si>
  <si>
    <t>経過的生介児入５７・地公体・未計画１</t>
  </si>
  <si>
    <t>経過的生介児入５７・地公体・未計画２</t>
  </si>
  <si>
    <t>経過的生介児入５８</t>
  </si>
  <si>
    <t>経過的生介児入５８・未計画１</t>
  </si>
  <si>
    <t>経過的生介児入５８・未計画２</t>
  </si>
  <si>
    <t>経過的生介児入５８・地公体</t>
  </si>
  <si>
    <t>経過的生介児入５８・地公体・未計画１</t>
  </si>
  <si>
    <t>経過的生介児入５８・地公体・未計画２</t>
  </si>
  <si>
    <t>経過的生介児入５９</t>
  </si>
  <si>
    <t>経過的生介児入５９・未計画１</t>
  </si>
  <si>
    <t>経過的生介児入５９・未計画２</t>
  </si>
  <si>
    <t>経過的生介児入５９・地公体</t>
  </si>
  <si>
    <t>経過的生介児入５９・地公体・未計画１</t>
  </si>
  <si>
    <t>経過的生介児入５９・地公体・未計画２</t>
  </si>
  <si>
    <t>経過的生介児入６０</t>
  </si>
  <si>
    <t>経過的生介児入６０・未計画１</t>
  </si>
  <si>
    <t>経過的生介児入６０・未計画２</t>
  </si>
  <si>
    <t>経過的生介児入６０・地公体</t>
  </si>
  <si>
    <t>経過的生介児入６０・地公体・未計画１</t>
  </si>
  <si>
    <t>経過的生介児入６０・地公体・未計画２</t>
  </si>
  <si>
    <t>経過的生介児入６１</t>
  </si>
  <si>
    <t>経過的生介児入６１・未計画１</t>
  </si>
  <si>
    <t>経過的生介児入６１・未計画２</t>
  </si>
  <si>
    <t>経過的生介児入６１・地公体</t>
  </si>
  <si>
    <t>経過的生介児入６１・地公体・未計画１</t>
  </si>
  <si>
    <t>経過的生介児入６１・地公体・未計画２</t>
  </si>
  <si>
    <t>経過的生介児入６２</t>
  </si>
  <si>
    <t>経過的生介児入６２・未計画１</t>
  </si>
  <si>
    <t>経過的生介児入６２・未計画２</t>
  </si>
  <si>
    <t>経過的生介児入６２・地公体</t>
  </si>
  <si>
    <t>経過的生介児入６２・地公体・未計画１</t>
  </si>
  <si>
    <t>経過的生介児入６２・地公体・未計画２</t>
  </si>
  <si>
    <t>経過的生介児入６３</t>
  </si>
  <si>
    <t>経過的生介児入６３・未計画１</t>
  </si>
  <si>
    <t>経過的生介児入６３・未計画２</t>
  </si>
  <si>
    <t>経過的生介児入６３・地公体</t>
  </si>
  <si>
    <t>経過的生介児入６３・地公体・未計画１</t>
  </si>
  <si>
    <t>経過的生介児入６３・地公体・未計画２</t>
  </si>
  <si>
    <t>経過的生介児入６４</t>
  </si>
  <si>
    <t>経過的生介児入６４・未計画１</t>
  </si>
  <si>
    <t>経過的生介児入６４・未計画２</t>
  </si>
  <si>
    <t>経過的生介児入６４・地公体</t>
  </si>
  <si>
    <t>経過的生介児入６４・地公体・未計画１</t>
  </si>
  <si>
    <t>経過的生介児入６４・地公体・未計画２</t>
  </si>
  <si>
    <t>経過的生介児入６５</t>
  </si>
  <si>
    <t>経過的生介児入６５・未計画１</t>
  </si>
  <si>
    <t>経過的生介児入６５・未計画２</t>
  </si>
  <si>
    <t>経過的生介児入６５・地公体</t>
  </si>
  <si>
    <t>経過的生介児入６５・地公体・未計画１</t>
  </si>
  <si>
    <t>経過的生介児入６５・地公体・未計画２</t>
  </si>
  <si>
    <t>経過的生介児入６６</t>
  </si>
  <si>
    <t>経過的生介児入６６・未計画１</t>
  </si>
  <si>
    <t>経過的生介児入６６・未計画２</t>
  </si>
  <si>
    <t>経過的生介児入６６・地公体</t>
  </si>
  <si>
    <t>経過的生介児入６６・地公体・未計画１</t>
  </si>
  <si>
    <t>経過的生介児入６６・地公体・未計画２</t>
  </si>
  <si>
    <t>経過的生介児入６７</t>
  </si>
  <si>
    <t>経過的生介児入６７・未計画１</t>
  </si>
  <si>
    <t>経過的生介児入６７・未計画２</t>
  </si>
  <si>
    <t>経過的生介児入６７・地公体</t>
  </si>
  <si>
    <t>経過的生介児入６７・地公体・未計画１</t>
  </si>
  <si>
    <t>経過的生介児入６７・地公体・未計画２</t>
  </si>
  <si>
    <t>経過的生介児入６８</t>
  </si>
  <si>
    <t>経過的生介児入６８・未計画１</t>
  </si>
  <si>
    <t>経過的生介児入６８・未計画２</t>
  </si>
  <si>
    <t>経過的生介児入６８・地公体</t>
  </si>
  <si>
    <t>経過的生介児入６８・地公体・未計画１</t>
  </si>
  <si>
    <t>経過的生介児入６８・地公体・未計画２</t>
  </si>
  <si>
    <t>経過的生介児入６９</t>
  </si>
  <si>
    <t>経過的生介児入６９・未計画１</t>
  </si>
  <si>
    <t>経過的生介児入６９・未計画２</t>
  </si>
  <si>
    <t>経過的生介児入６９・地公体</t>
  </si>
  <si>
    <t>経過的生介児入６９・地公体・未計画１</t>
  </si>
  <si>
    <t>経過的生介児入６９・地公体・未計画２</t>
  </si>
  <si>
    <t>経過的生介児入７０</t>
  </si>
  <si>
    <t>経過的生介児入７０・未計画１</t>
  </si>
  <si>
    <t>経過的生介児入７０・未計画２</t>
  </si>
  <si>
    <t>経過的生介児入７０・地公体</t>
  </si>
  <si>
    <t>経過的生介児入７０・地公体・未計画１</t>
  </si>
  <si>
    <t>経過的生介児入７０・地公体・未計画２</t>
  </si>
  <si>
    <t>経過的生介児入７１</t>
  </si>
  <si>
    <t>経過的生介児入７１・未計画１</t>
  </si>
  <si>
    <t>経過的生介児入７１・未計画２</t>
  </si>
  <si>
    <t>経過的生介児入７１・地公体</t>
  </si>
  <si>
    <t>経過的生介児入７１・地公体・未計画１</t>
  </si>
  <si>
    <t>経過的生介児入７１・地公体・未計画２</t>
  </si>
  <si>
    <t>経過的生介児入７２</t>
  </si>
  <si>
    <t>経過的生介児入７２・未計画１</t>
  </si>
  <si>
    <t>経過的生介児入７２・未計画２</t>
  </si>
  <si>
    <t>経過的生介児入７２・地公体</t>
  </si>
  <si>
    <t>経過的生介児入７２・地公体・未計画１</t>
  </si>
  <si>
    <t>経過的生介児入７２・地公体・未計画２</t>
  </si>
  <si>
    <t>経過的生介児入７３</t>
  </si>
  <si>
    <t>経過的生介児入７３・未計画１</t>
  </si>
  <si>
    <t>経過的生介児入７３・未計画２</t>
  </si>
  <si>
    <t>経過的生介児入７３・地公体</t>
  </si>
  <si>
    <t>経過的生介児入７３・地公体・未計画１</t>
  </si>
  <si>
    <t>経過的生介児入７３・地公体・未計画２</t>
  </si>
  <si>
    <t>経過的生介児入７４</t>
  </si>
  <si>
    <t>経過的生介児入７４・未計画１</t>
  </si>
  <si>
    <t>経過的生介児入７４・未計画２</t>
  </si>
  <si>
    <t>経過的生介児入７４・地公体</t>
  </si>
  <si>
    <t>経過的生介児入７４・地公体・未計画１</t>
  </si>
  <si>
    <t>経過的生介児入７４・地公体・未計画２</t>
  </si>
  <si>
    <t>経過的生介児入７５</t>
  </si>
  <si>
    <t>経過的生介児入７５・未計画１</t>
  </si>
  <si>
    <t>経過的生介児入７５・未計画２</t>
  </si>
  <si>
    <t>経過的生介児入７５・地公体</t>
  </si>
  <si>
    <t>経過的生介児入７５・地公体・未計画１</t>
  </si>
  <si>
    <t>経過的生介児入７５・地公体・未計画２</t>
  </si>
  <si>
    <t>経過的生介児入７６</t>
  </si>
  <si>
    <t>経過的生介児入７６・未計画１</t>
  </si>
  <si>
    <t>経過的生介児入７６・未計画２</t>
  </si>
  <si>
    <t>経過的生介児入７６・地公体</t>
  </si>
  <si>
    <t>経過的生介児入７６・地公体・未計画１</t>
  </si>
  <si>
    <t>経過的生介児入７６・地公体・未計画２</t>
  </si>
  <si>
    <t>経過的生介児入７７</t>
  </si>
  <si>
    <t>経過的生介児入７７・未計画１</t>
  </si>
  <si>
    <t>経過的生介児入７７・未計画２</t>
  </si>
  <si>
    <t>経過的生介児入７７・地公体</t>
  </si>
  <si>
    <t>経過的生介児入７７・地公体・未計画１</t>
  </si>
  <si>
    <t>経過的生介児入７７・地公体・未計画２</t>
  </si>
  <si>
    <t>経過的生介児入７８</t>
  </si>
  <si>
    <t>経過的生介児入７８・未計画１</t>
  </si>
  <si>
    <t>経過的生介児入７８・未計画２</t>
  </si>
  <si>
    <t>経過的生介児入７８・地公体</t>
  </si>
  <si>
    <t>経過的生介児入７８・地公体・未計画１</t>
  </si>
  <si>
    <t>経過的生介児入７８・地公体・未計画２</t>
  </si>
  <si>
    <t>経過的生介児入７９</t>
  </si>
  <si>
    <t>経過的生介児入７９・未計画１</t>
  </si>
  <si>
    <t>経過的生介児入７９・未計画２</t>
  </si>
  <si>
    <t>経過的生介児入７９・地公体</t>
  </si>
  <si>
    <t>経過的生介児入７９・地公体・未計画１</t>
  </si>
  <si>
    <t>経過的生介児入７９・地公体・未計画２</t>
  </si>
  <si>
    <t>経過的生介児入８０</t>
  </si>
  <si>
    <t>経過的生介児入８０・未計画１</t>
  </si>
  <si>
    <t>経過的生介児入８０・未計画２</t>
  </si>
  <si>
    <t>経過的生介児入８０・地公体</t>
  </si>
  <si>
    <t>経過的生介児入８０・地公体・未計画１</t>
  </si>
  <si>
    <t>経過的生介児入８０・地公体・未計画２</t>
  </si>
  <si>
    <t>経過的生介児入８１</t>
  </si>
  <si>
    <t>経過的生介児入８１・未計画１</t>
  </si>
  <si>
    <t>経過的生介児入８１・未計画２</t>
  </si>
  <si>
    <t>経過的生介児入８１・地公体</t>
  </si>
  <si>
    <t>経過的生介児入８１・地公体・未計画１</t>
  </si>
  <si>
    <t>経過的生介児入８１・地公体・未計画２</t>
  </si>
  <si>
    <t>経過的生介児入８２</t>
  </si>
  <si>
    <t>経過的生介児入８２・未計画１</t>
  </si>
  <si>
    <t>経過的生介児入８２・未計画２</t>
  </si>
  <si>
    <t>経過的生介児入８２・地公体</t>
  </si>
  <si>
    <t>経過的生介児入８２・地公体・未計画１</t>
  </si>
  <si>
    <t>経過的生介児入８２・地公体・未計画２</t>
  </si>
  <si>
    <t>経過的生介児入８３</t>
  </si>
  <si>
    <t>経過的生介児入８３・未計画１</t>
  </si>
  <si>
    <t>経過的生介児入８３・未計画２</t>
  </si>
  <si>
    <t>経過的生介児入８３・地公体</t>
  </si>
  <si>
    <t>経過的生介児入８３・地公体・未計画１</t>
  </si>
  <si>
    <t>経過的生介児入８３・地公体・未計画２</t>
  </si>
  <si>
    <t>経過的生介児入８４</t>
  </si>
  <si>
    <t>経過的生介児入８４・未計画１</t>
  </si>
  <si>
    <t>経過的生介児入８４・未計画２</t>
  </si>
  <si>
    <t>経過的生介児入８４・地公体</t>
  </si>
  <si>
    <t>経過的生介児入８４・地公体・未計画１</t>
  </si>
  <si>
    <t>経過的生介児入８４・地公体・未計画２</t>
  </si>
  <si>
    <t>経過的生介児入８５</t>
  </si>
  <si>
    <t>経過的生介児入８５・未計画１</t>
  </si>
  <si>
    <t>経過的生介児入８５・未計画２</t>
  </si>
  <si>
    <t>経過的生介児入８５・地公体</t>
  </si>
  <si>
    <t>経過的生介児入８５・地公体・未計画１</t>
    <phoneticPr fontId="16"/>
  </si>
  <si>
    <t>経過的生介児入８５・地公体・未計画２</t>
  </si>
  <si>
    <t>経過的生介児入８６</t>
  </si>
  <si>
    <t>経過的生介児入８６・未計画１</t>
  </si>
  <si>
    <t>経過的生介児入８６・未計画２</t>
  </si>
  <si>
    <t>経過的生介児入８６・地公体</t>
  </si>
  <si>
    <t>経過的生介児入８６・地公体・未計画１</t>
  </si>
  <si>
    <t>経過的生介児入８６・地公体・未計画２</t>
  </si>
  <si>
    <t>経過的生介児入８７</t>
  </si>
  <si>
    <t>経過的生介児入８７・未計画１</t>
  </si>
  <si>
    <t>経過的生介児入８７・未計画２</t>
  </si>
  <si>
    <t>経過的生介児入８７・地公体</t>
  </si>
  <si>
    <t>経過的生介児入８７・地公体・未計画１</t>
  </si>
  <si>
    <t>経過的生介児入８７・地公体・未計画２</t>
  </si>
  <si>
    <t>経過的生介児入８８</t>
  </si>
  <si>
    <t>経過的生介児入８８・未計画１</t>
  </si>
  <si>
    <t>経過的生介児入８８・未計画２</t>
  </si>
  <si>
    <t>経過的生介児入８８・地公体</t>
  </si>
  <si>
    <t>経過的生介児入８８・地公体・未計画１</t>
  </si>
  <si>
    <t>経過的生介児入８８・地公体・未計画２</t>
  </si>
  <si>
    <t>経過的生介児入８９</t>
  </si>
  <si>
    <t>経過的生介児入８９・未計画１</t>
  </si>
  <si>
    <t>経過的生介児入８９・未計画２</t>
  </si>
  <si>
    <t>経過的生介児入８９・地公体</t>
  </si>
  <si>
    <t>経過的生介児入８９・地公体・未計画１</t>
  </si>
  <si>
    <t>経過的生介児入８９・地公体・未計画２</t>
  </si>
  <si>
    <t>経過的生介児入９０</t>
  </si>
  <si>
    <t>経過的生介児入９０・未計画１</t>
  </si>
  <si>
    <t>経過的生介児入９０・未計画２</t>
  </si>
  <si>
    <t>経過的生介児入９０・地公体</t>
  </si>
  <si>
    <t>経過的生介児入９０・地公体・未計画１</t>
  </si>
  <si>
    <t>経過的生介児入９０・地公体・未計画２</t>
  </si>
  <si>
    <t>経過的生介児入９１</t>
  </si>
  <si>
    <t>経過的生介児入９１・未計画１</t>
  </si>
  <si>
    <t>経過的生介児入９１・未計画２</t>
  </si>
  <si>
    <t>経過的生介児入９１・地公体</t>
  </si>
  <si>
    <t>経過的生介児入９１・地公体・未計画１</t>
  </si>
  <si>
    <t>経過的生介児入９１・地公体・未計画２</t>
  </si>
  <si>
    <t>経過的生介児入９２</t>
  </si>
  <si>
    <t>経過的生介児入９２・未計画１</t>
  </si>
  <si>
    <t>経過的生介児入９２・未計画２</t>
  </si>
  <si>
    <t>経過的生介児入９２・地公体</t>
  </si>
  <si>
    <t>経過的生介児入９２・地公体・未計画１</t>
  </si>
  <si>
    <t>経過的生介児入９２・地公体・未計画２</t>
  </si>
  <si>
    <t>経過的生介児入９３</t>
  </si>
  <si>
    <t>経過的生介児入９３・未計画１</t>
  </si>
  <si>
    <t>経過的生介児入９３・未計画２</t>
  </si>
  <si>
    <t>経過的生介児入９３・地公体</t>
  </si>
  <si>
    <t>経過的生介児入９３・地公体・未計画１</t>
  </si>
  <si>
    <t>経過的生介児入９３・地公体・未計画２</t>
  </si>
  <si>
    <t>経過的生介児入９４</t>
  </si>
  <si>
    <t>経過的生介児入９４・未計画１</t>
  </si>
  <si>
    <t>経過的生介児入９４・未計画２</t>
  </si>
  <si>
    <t>経過的生介児入９４・地公体</t>
  </si>
  <si>
    <t>経過的生介児入９４・地公体・未計画１</t>
  </si>
  <si>
    <t>経過的生介児入９４・地公体・未計画２</t>
  </si>
  <si>
    <t>経過的生介児入９５</t>
  </si>
  <si>
    <t>経過的生介児入９５・未計画１</t>
  </si>
  <si>
    <t>経過的生介児入９５・未計画２</t>
  </si>
  <si>
    <t>経過的生介児入９５・地公体</t>
  </si>
  <si>
    <t>経過的生介児入９５・地公体・未計画１</t>
  </si>
  <si>
    <t>経過的生介児入９５・地公体・未計画２</t>
  </si>
  <si>
    <t>経過的生介児入９６</t>
  </si>
  <si>
    <t>経過的生介児入９６・未計画１</t>
  </si>
  <si>
    <t>経過的生介児入９６・未計画２</t>
  </si>
  <si>
    <t>経過的生介児入９６・地公体</t>
  </si>
  <si>
    <t>経過的生介児入９６・地公体・未計画１</t>
  </si>
  <si>
    <t>経過的生介児入９６・地公体・未計画２</t>
  </si>
  <si>
    <t>経過的生介児入９７</t>
  </si>
  <si>
    <t>経過的生介児入９７・未計画１</t>
  </si>
  <si>
    <t>経過的生介児入９７・未計画２</t>
  </si>
  <si>
    <t>経過的生介児入９７・地公体</t>
  </si>
  <si>
    <t>経過的生介児入９７・地公体・未計画１</t>
  </si>
  <si>
    <t>経過的生介児入９７・地公体・未計画２</t>
  </si>
  <si>
    <t>経過的生介児入９８</t>
  </si>
  <si>
    <t>経過的生介児入９８・未計画１</t>
  </si>
  <si>
    <t>経過的生介児入９８・未計画２</t>
  </si>
  <si>
    <t>経過的生介児入９８・地公体</t>
  </si>
  <si>
    <t>経過的生介児入９８・地公体・未計画１</t>
  </si>
  <si>
    <t>経過的生介児入９８・地公体・未計画２</t>
  </si>
  <si>
    <t>経過的生介児入９９</t>
  </si>
  <si>
    <t>経過的生介児入９９・未計画１</t>
  </si>
  <si>
    <t>経過的生介児入９９・未計画２</t>
  </si>
  <si>
    <t>経過的生介児入９９・地公体</t>
  </si>
  <si>
    <t>経過的生介児入９９・地公体・未計画１</t>
  </si>
  <si>
    <t>経過的生介児入９９・地公体・未計画２</t>
  </si>
  <si>
    <t>経過的生介児入１００</t>
  </si>
  <si>
    <t>経過的生介児入１００・未計画１</t>
  </si>
  <si>
    <t>経過的生介児入１００・未計画２</t>
  </si>
  <si>
    <t>経過的生介児入１００・地公体</t>
  </si>
  <si>
    <t>経過的生介児入１００・地公体・未計画１</t>
  </si>
  <si>
    <t>経過的生介児入１００・地公体・未計画２</t>
  </si>
  <si>
    <t>経過的生介児入１０１</t>
  </si>
  <si>
    <t>経過的生介児入１０１・未計画１</t>
  </si>
  <si>
    <t>経過的生介児入１０１・未計画２</t>
  </si>
  <si>
    <t>経過的生介児入１０１・地公体</t>
  </si>
  <si>
    <t>経過的生介児入１０１・地公体・未計画１</t>
  </si>
  <si>
    <t>経過的生介児入１０１・地公体・未計画２</t>
  </si>
  <si>
    <t>経過的生介児入１０２</t>
  </si>
  <si>
    <t>経過的生介児入１０２・未計画１</t>
  </si>
  <si>
    <t>経過的生介児入１０２・未計画２</t>
  </si>
  <si>
    <t>経過的生介児入１０２・地公体</t>
  </si>
  <si>
    <t>経過的生介児入１０２・地公体・未計画１</t>
  </si>
  <si>
    <t>経過的生介児入１０２・地公体・未計画２</t>
  </si>
  <si>
    <t>経過的生介児入１０３</t>
  </si>
  <si>
    <t>経過的生介児入１０３・未計画１</t>
  </si>
  <si>
    <t>経過的生介児入１０３・未計画２</t>
  </si>
  <si>
    <t>経過的生介児入１０３・地公体</t>
  </si>
  <si>
    <t>経過的生介児入１０３・地公体・未計画１</t>
  </si>
  <si>
    <t>経過的生介児入１０３・地公体・未計画２</t>
  </si>
  <si>
    <t>経過的生介児入１０４</t>
  </si>
  <si>
    <t>経過的生介児入１０４・未計画１</t>
  </si>
  <si>
    <t>経過的生介児入１０４・未計画２</t>
  </si>
  <si>
    <t>経過的生介児入１０４・地公体</t>
  </si>
  <si>
    <t>経過的生介児入１０４・地公体・未計画１</t>
  </si>
  <si>
    <t>経過的生介児入１０４・地公体・未計画２</t>
  </si>
  <si>
    <t>経過的生介児入１０５</t>
  </si>
  <si>
    <t>経過的生介児入１０５・未計画１</t>
  </si>
  <si>
    <t>経過的生介児入１０５・未計画２</t>
  </si>
  <si>
    <t>経過的生介児入１０５・地公体</t>
  </si>
  <si>
    <t>経過的生介児入１０５・地公体・未計画１</t>
  </si>
  <si>
    <t>経過的生介児入１０５・地公体・未計画２</t>
  </si>
  <si>
    <t>令和３年９月３０日までの上乗せ分（経過的生介児入）</t>
    <phoneticPr fontId="1"/>
  </si>
  <si>
    <t>経過的生介児入身体拘束廃止未実施減算</t>
    <phoneticPr fontId="8"/>
  </si>
  <si>
    <t>経過的生介児入職業指導員加算１</t>
    <rPh sb="7" eb="9">
      <t>ショクギョウ</t>
    </rPh>
    <rPh sb="9" eb="11">
      <t>シドウ</t>
    </rPh>
    <rPh sb="11" eb="12">
      <t>イン</t>
    </rPh>
    <rPh sb="12" eb="14">
      <t>カサン</t>
    </rPh>
    <phoneticPr fontId="8"/>
  </si>
  <si>
    <t>経過的生介児入職業指導員加算２</t>
    <rPh sb="7" eb="9">
      <t>ショクギョウ</t>
    </rPh>
    <rPh sb="9" eb="11">
      <t>シドウ</t>
    </rPh>
    <rPh sb="11" eb="12">
      <t>イン</t>
    </rPh>
    <rPh sb="12" eb="14">
      <t>カサン</t>
    </rPh>
    <phoneticPr fontId="8"/>
  </si>
  <si>
    <t>経過的生介児入職業指導員加算３</t>
    <rPh sb="7" eb="9">
      <t>ショクギョウ</t>
    </rPh>
    <rPh sb="9" eb="11">
      <t>シドウ</t>
    </rPh>
    <rPh sb="11" eb="12">
      <t>イン</t>
    </rPh>
    <rPh sb="12" eb="14">
      <t>カサン</t>
    </rPh>
    <phoneticPr fontId="8"/>
  </si>
  <si>
    <t>経過的生介児入職業指導員加算４</t>
    <rPh sb="7" eb="9">
      <t>ショクギョウ</t>
    </rPh>
    <rPh sb="9" eb="11">
      <t>シドウ</t>
    </rPh>
    <rPh sb="11" eb="12">
      <t>イン</t>
    </rPh>
    <rPh sb="12" eb="14">
      <t>カサン</t>
    </rPh>
    <phoneticPr fontId="8"/>
  </si>
  <si>
    <t>経過的生介児入職業指導員加算５</t>
    <rPh sb="7" eb="9">
      <t>ショクギョウ</t>
    </rPh>
    <rPh sb="9" eb="11">
      <t>シドウ</t>
    </rPh>
    <rPh sb="11" eb="12">
      <t>イン</t>
    </rPh>
    <rPh sb="12" eb="14">
      <t>カサン</t>
    </rPh>
    <phoneticPr fontId="8"/>
  </si>
  <si>
    <t>経過的生介児入職業指導員加算６</t>
    <rPh sb="7" eb="9">
      <t>ショクギョウ</t>
    </rPh>
    <rPh sb="9" eb="11">
      <t>シドウ</t>
    </rPh>
    <rPh sb="11" eb="12">
      <t>イン</t>
    </rPh>
    <rPh sb="12" eb="14">
      <t>カサン</t>
    </rPh>
    <phoneticPr fontId="8"/>
  </si>
  <si>
    <t>経過的生介児入職業指導員加算７</t>
    <rPh sb="7" eb="9">
      <t>ショクギョウ</t>
    </rPh>
    <rPh sb="9" eb="11">
      <t>シドウ</t>
    </rPh>
    <rPh sb="11" eb="12">
      <t>イン</t>
    </rPh>
    <rPh sb="12" eb="14">
      <t>カサン</t>
    </rPh>
    <phoneticPr fontId="8"/>
  </si>
  <si>
    <t>経過的生介児入職業指導員加算８</t>
    <rPh sb="7" eb="9">
      <t>ショクギョウ</t>
    </rPh>
    <rPh sb="9" eb="11">
      <t>シドウ</t>
    </rPh>
    <rPh sb="11" eb="12">
      <t>イン</t>
    </rPh>
    <rPh sb="12" eb="14">
      <t>カサン</t>
    </rPh>
    <phoneticPr fontId="8"/>
  </si>
  <si>
    <t>経過的生介児入職業指導員加算９</t>
    <rPh sb="7" eb="9">
      <t>ショクギョウ</t>
    </rPh>
    <rPh sb="9" eb="11">
      <t>シドウ</t>
    </rPh>
    <rPh sb="11" eb="12">
      <t>イン</t>
    </rPh>
    <rPh sb="12" eb="14">
      <t>カサン</t>
    </rPh>
    <phoneticPr fontId="8"/>
  </si>
  <si>
    <t>経過的生介児入職業指導員加算１０</t>
    <rPh sb="7" eb="9">
      <t>ショクギョウ</t>
    </rPh>
    <rPh sb="9" eb="11">
      <t>シドウ</t>
    </rPh>
    <rPh sb="11" eb="12">
      <t>イン</t>
    </rPh>
    <rPh sb="12" eb="14">
      <t>カサン</t>
    </rPh>
    <phoneticPr fontId="8"/>
  </si>
  <si>
    <t>経過的生介児入職業指導員加算１１</t>
    <rPh sb="7" eb="9">
      <t>ショクギョウ</t>
    </rPh>
    <rPh sb="9" eb="11">
      <t>シドウ</t>
    </rPh>
    <rPh sb="11" eb="12">
      <t>イン</t>
    </rPh>
    <rPh sb="12" eb="14">
      <t>カサン</t>
    </rPh>
    <phoneticPr fontId="8"/>
  </si>
  <si>
    <t>経過的生介児入職業指導員加算１２</t>
    <rPh sb="7" eb="9">
      <t>ショクギョウ</t>
    </rPh>
    <rPh sb="9" eb="11">
      <t>シドウ</t>
    </rPh>
    <rPh sb="11" eb="12">
      <t>イン</t>
    </rPh>
    <rPh sb="12" eb="14">
      <t>カサン</t>
    </rPh>
    <phoneticPr fontId="8"/>
  </si>
  <si>
    <t>経過的生介児入職業指導員加算１３</t>
    <rPh sb="7" eb="9">
      <t>ショクギョウ</t>
    </rPh>
    <rPh sb="9" eb="11">
      <t>シドウ</t>
    </rPh>
    <rPh sb="11" eb="12">
      <t>イン</t>
    </rPh>
    <rPh sb="12" eb="14">
      <t>カサン</t>
    </rPh>
    <phoneticPr fontId="8"/>
  </si>
  <si>
    <t>経過的生介児入職業指導員加算１４</t>
    <rPh sb="7" eb="9">
      <t>ショクギョウ</t>
    </rPh>
    <rPh sb="9" eb="11">
      <t>シドウ</t>
    </rPh>
    <rPh sb="11" eb="12">
      <t>イン</t>
    </rPh>
    <rPh sb="12" eb="14">
      <t>カサン</t>
    </rPh>
    <phoneticPr fontId="8"/>
  </si>
  <si>
    <t>経過的生介児入職業指導員加算１５</t>
    <rPh sb="7" eb="9">
      <t>ショクギョウ</t>
    </rPh>
    <rPh sb="9" eb="11">
      <t>シドウ</t>
    </rPh>
    <rPh sb="11" eb="12">
      <t>イン</t>
    </rPh>
    <rPh sb="12" eb="14">
      <t>カサン</t>
    </rPh>
    <phoneticPr fontId="8"/>
  </si>
  <si>
    <t>経過的生介児入職業指導員加算１６</t>
    <rPh sb="7" eb="9">
      <t>ショクギョウ</t>
    </rPh>
    <rPh sb="9" eb="11">
      <t>シドウ</t>
    </rPh>
    <rPh sb="11" eb="12">
      <t>イン</t>
    </rPh>
    <rPh sb="12" eb="14">
      <t>カサン</t>
    </rPh>
    <phoneticPr fontId="8"/>
  </si>
  <si>
    <t>経過的生介児入職業指導員加算１７</t>
    <rPh sb="7" eb="9">
      <t>ショクギョウ</t>
    </rPh>
    <rPh sb="9" eb="11">
      <t>シドウ</t>
    </rPh>
    <rPh sb="11" eb="12">
      <t>イン</t>
    </rPh>
    <rPh sb="12" eb="14">
      <t>カサン</t>
    </rPh>
    <phoneticPr fontId="8"/>
  </si>
  <si>
    <t>経過的生介児入職業指導員加算１８</t>
    <rPh sb="7" eb="9">
      <t>ショクギョウ</t>
    </rPh>
    <rPh sb="9" eb="11">
      <t>シドウ</t>
    </rPh>
    <rPh sb="11" eb="12">
      <t>イン</t>
    </rPh>
    <rPh sb="12" eb="14">
      <t>カサン</t>
    </rPh>
    <phoneticPr fontId="8"/>
  </si>
  <si>
    <t>経過的生介児入職業指導員加算１９</t>
    <rPh sb="7" eb="9">
      <t>ショクギョウ</t>
    </rPh>
    <rPh sb="9" eb="11">
      <t>シドウ</t>
    </rPh>
    <rPh sb="11" eb="12">
      <t>イン</t>
    </rPh>
    <rPh sb="12" eb="14">
      <t>カサン</t>
    </rPh>
    <phoneticPr fontId="8"/>
  </si>
  <si>
    <t>経過的生介児入職業指導員加算２０</t>
    <rPh sb="7" eb="9">
      <t>ショクギョウ</t>
    </rPh>
    <rPh sb="9" eb="11">
      <t>シドウ</t>
    </rPh>
    <rPh sb="11" eb="12">
      <t>イン</t>
    </rPh>
    <rPh sb="12" eb="14">
      <t>カサン</t>
    </rPh>
    <phoneticPr fontId="8"/>
  </si>
  <si>
    <t>経過的生介児入職業指導員加算２１</t>
    <rPh sb="7" eb="9">
      <t>ショクギョウ</t>
    </rPh>
    <rPh sb="9" eb="11">
      <t>シドウ</t>
    </rPh>
    <rPh sb="11" eb="12">
      <t>イン</t>
    </rPh>
    <rPh sb="12" eb="14">
      <t>カサン</t>
    </rPh>
    <phoneticPr fontId="8"/>
  </si>
  <si>
    <t>経過的生介児入職業指導員加算２２</t>
    <rPh sb="7" eb="9">
      <t>ショクギョウ</t>
    </rPh>
    <rPh sb="9" eb="11">
      <t>シドウ</t>
    </rPh>
    <rPh sb="11" eb="12">
      <t>イン</t>
    </rPh>
    <rPh sb="12" eb="14">
      <t>カサン</t>
    </rPh>
    <phoneticPr fontId="8"/>
  </si>
  <si>
    <t>経過的生介児入職業指導員加算２３</t>
    <rPh sb="7" eb="9">
      <t>ショクギョウ</t>
    </rPh>
    <rPh sb="9" eb="11">
      <t>シドウ</t>
    </rPh>
    <rPh sb="11" eb="12">
      <t>イン</t>
    </rPh>
    <rPh sb="12" eb="14">
      <t>カサン</t>
    </rPh>
    <phoneticPr fontId="8"/>
  </si>
  <si>
    <t>経過的生介児入職業指導員加算２４</t>
    <rPh sb="7" eb="9">
      <t>ショクギョウ</t>
    </rPh>
    <rPh sb="9" eb="11">
      <t>シドウ</t>
    </rPh>
    <rPh sb="11" eb="12">
      <t>イン</t>
    </rPh>
    <rPh sb="12" eb="14">
      <t>カサン</t>
    </rPh>
    <phoneticPr fontId="8"/>
  </si>
  <si>
    <t>経過的生介児入職業指導員加算２５</t>
    <rPh sb="7" eb="9">
      <t>ショクギョウ</t>
    </rPh>
    <rPh sb="9" eb="11">
      <t>シドウ</t>
    </rPh>
    <rPh sb="11" eb="12">
      <t>イン</t>
    </rPh>
    <rPh sb="12" eb="14">
      <t>カサン</t>
    </rPh>
    <phoneticPr fontId="8"/>
  </si>
  <si>
    <t>経過的生介児入職業指導員加算２６</t>
    <rPh sb="7" eb="9">
      <t>ショクギョウ</t>
    </rPh>
    <rPh sb="9" eb="11">
      <t>シドウ</t>
    </rPh>
    <rPh sb="11" eb="12">
      <t>イン</t>
    </rPh>
    <rPh sb="12" eb="14">
      <t>カサン</t>
    </rPh>
    <phoneticPr fontId="8"/>
  </si>
  <si>
    <t>経過的生介児入職業指導員加算２７</t>
    <rPh sb="7" eb="9">
      <t>ショクギョウ</t>
    </rPh>
    <rPh sb="9" eb="11">
      <t>シドウ</t>
    </rPh>
    <rPh sb="11" eb="12">
      <t>イン</t>
    </rPh>
    <rPh sb="12" eb="14">
      <t>カサン</t>
    </rPh>
    <phoneticPr fontId="8"/>
  </si>
  <si>
    <t>経過的生介児入職業指導員加算２８</t>
    <rPh sb="7" eb="9">
      <t>ショクギョウ</t>
    </rPh>
    <rPh sb="9" eb="11">
      <t>シドウ</t>
    </rPh>
    <rPh sb="11" eb="12">
      <t>イン</t>
    </rPh>
    <rPh sb="12" eb="14">
      <t>カサン</t>
    </rPh>
    <phoneticPr fontId="8"/>
  </si>
  <si>
    <t>経過的生介児入職業指導員加算２９</t>
    <rPh sb="7" eb="9">
      <t>ショクギョウ</t>
    </rPh>
    <rPh sb="9" eb="11">
      <t>シドウ</t>
    </rPh>
    <rPh sb="11" eb="12">
      <t>イン</t>
    </rPh>
    <rPh sb="12" eb="14">
      <t>カサン</t>
    </rPh>
    <phoneticPr fontId="8"/>
  </si>
  <si>
    <t>経過的生介児入職業指導員加算３０</t>
    <rPh sb="7" eb="9">
      <t>ショクギョウ</t>
    </rPh>
    <rPh sb="9" eb="11">
      <t>シドウ</t>
    </rPh>
    <rPh sb="11" eb="12">
      <t>イン</t>
    </rPh>
    <rPh sb="12" eb="14">
      <t>カサン</t>
    </rPh>
    <phoneticPr fontId="8"/>
  </si>
  <si>
    <t>経過的生介児入職業指導員加算３１</t>
    <rPh sb="7" eb="9">
      <t>ショクギョウ</t>
    </rPh>
    <rPh sb="9" eb="11">
      <t>シドウ</t>
    </rPh>
    <rPh sb="11" eb="12">
      <t>イン</t>
    </rPh>
    <rPh sb="12" eb="14">
      <t>カサン</t>
    </rPh>
    <phoneticPr fontId="8"/>
  </si>
  <si>
    <t>経過的生介児入職業指導員加算３２</t>
    <rPh sb="7" eb="9">
      <t>ショクギョウ</t>
    </rPh>
    <rPh sb="9" eb="11">
      <t>シドウ</t>
    </rPh>
    <rPh sb="11" eb="12">
      <t>イン</t>
    </rPh>
    <rPh sb="12" eb="14">
      <t>カサン</t>
    </rPh>
    <phoneticPr fontId="8"/>
  </si>
  <si>
    <t>経過的生介児入職業指導員加算３３</t>
    <rPh sb="7" eb="9">
      <t>ショクギョウ</t>
    </rPh>
    <rPh sb="9" eb="11">
      <t>シドウ</t>
    </rPh>
    <rPh sb="11" eb="12">
      <t>イン</t>
    </rPh>
    <rPh sb="12" eb="14">
      <t>カサン</t>
    </rPh>
    <phoneticPr fontId="8"/>
  </si>
  <si>
    <t>経過的生介児入職業指導員加算３４</t>
    <rPh sb="7" eb="9">
      <t>ショクギョウ</t>
    </rPh>
    <rPh sb="9" eb="11">
      <t>シドウ</t>
    </rPh>
    <rPh sb="11" eb="12">
      <t>イン</t>
    </rPh>
    <rPh sb="12" eb="14">
      <t>カサン</t>
    </rPh>
    <phoneticPr fontId="8"/>
  </si>
  <si>
    <t>経過的生介児入職業指導員加算３５</t>
    <rPh sb="7" eb="9">
      <t>ショクギョウ</t>
    </rPh>
    <rPh sb="9" eb="11">
      <t>シドウ</t>
    </rPh>
    <rPh sb="11" eb="12">
      <t>イン</t>
    </rPh>
    <rPh sb="12" eb="14">
      <t>カサン</t>
    </rPh>
    <phoneticPr fontId="8"/>
  </si>
  <si>
    <t>経過的生介児入職業指導員加算３６</t>
    <rPh sb="7" eb="9">
      <t>ショクギョウ</t>
    </rPh>
    <rPh sb="9" eb="11">
      <t>シドウ</t>
    </rPh>
    <rPh sb="11" eb="12">
      <t>イン</t>
    </rPh>
    <rPh sb="12" eb="14">
      <t>カサン</t>
    </rPh>
    <phoneticPr fontId="8"/>
  </si>
  <si>
    <t>経過的生介児入職業指導員加算３７</t>
    <rPh sb="7" eb="9">
      <t>ショクギョウ</t>
    </rPh>
    <rPh sb="9" eb="11">
      <t>シドウ</t>
    </rPh>
    <rPh sb="11" eb="12">
      <t>イン</t>
    </rPh>
    <rPh sb="12" eb="14">
      <t>カサン</t>
    </rPh>
    <phoneticPr fontId="8"/>
  </si>
  <si>
    <t>経過的生介児入職業指導員加算３８</t>
    <rPh sb="7" eb="9">
      <t>ショクギョウ</t>
    </rPh>
    <rPh sb="9" eb="11">
      <t>シドウ</t>
    </rPh>
    <rPh sb="11" eb="12">
      <t>イン</t>
    </rPh>
    <rPh sb="12" eb="14">
      <t>カサン</t>
    </rPh>
    <phoneticPr fontId="8"/>
  </si>
  <si>
    <t>経過的生介児入職業指導員加算３９</t>
    <rPh sb="7" eb="9">
      <t>ショクギョウ</t>
    </rPh>
    <rPh sb="9" eb="11">
      <t>シドウ</t>
    </rPh>
    <rPh sb="11" eb="12">
      <t>イン</t>
    </rPh>
    <rPh sb="12" eb="14">
      <t>カサン</t>
    </rPh>
    <phoneticPr fontId="8"/>
  </si>
  <si>
    <t>経過的生介児入職業指導員加算４０</t>
    <rPh sb="7" eb="9">
      <t>ショクギョウ</t>
    </rPh>
    <rPh sb="9" eb="11">
      <t>シドウ</t>
    </rPh>
    <rPh sb="11" eb="12">
      <t>イン</t>
    </rPh>
    <rPh sb="12" eb="14">
      <t>カサン</t>
    </rPh>
    <phoneticPr fontId="8"/>
  </si>
  <si>
    <t>経過的生介児入職業指導員加算４１</t>
    <rPh sb="7" eb="9">
      <t>ショクギョウ</t>
    </rPh>
    <rPh sb="9" eb="11">
      <t>シドウ</t>
    </rPh>
    <rPh sb="11" eb="12">
      <t>イン</t>
    </rPh>
    <rPh sb="12" eb="14">
      <t>カサン</t>
    </rPh>
    <phoneticPr fontId="8"/>
  </si>
  <si>
    <t>経過的生介児入職業指導員加算４２</t>
    <rPh sb="7" eb="9">
      <t>ショクギョウ</t>
    </rPh>
    <rPh sb="9" eb="11">
      <t>シドウ</t>
    </rPh>
    <rPh sb="11" eb="12">
      <t>イン</t>
    </rPh>
    <rPh sb="12" eb="14">
      <t>カサン</t>
    </rPh>
    <phoneticPr fontId="8"/>
  </si>
  <si>
    <t>経過的生介児入職業指導員加算４３</t>
    <rPh sb="7" eb="9">
      <t>ショクギョウ</t>
    </rPh>
    <rPh sb="9" eb="11">
      <t>シドウ</t>
    </rPh>
    <rPh sb="11" eb="12">
      <t>イン</t>
    </rPh>
    <rPh sb="12" eb="14">
      <t>カサン</t>
    </rPh>
    <phoneticPr fontId="8"/>
  </si>
  <si>
    <t>経過的生介児入職業指導員加算４４</t>
    <rPh sb="7" eb="9">
      <t>ショクギョウ</t>
    </rPh>
    <rPh sb="9" eb="11">
      <t>シドウ</t>
    </rPh>
    <rPh sb="11" eb="12">
      <t>イン</t>
    </rPh>
    <rPh sb="12" eb="14">
      <t>カサン</t>
    </rPh>
    <phoneticPr fontId="8"/>
  </si>
  <si>
    <t>経過的生介児入職業指導員加算４５</t>
    <rPh sb="7" eb="9">
      <t>ショクギョウ</t>
    </rPh>
    <rPh sb="9" eb="11">
      <t>シドウ</t>
    </rPh>
    <rPh sb="11" eb="12">
      <t>イン</t>
    </rPh>
    <rPh sb="12" eb="14">
      <t>カサン</t>
    </rPh>
    <phoneticPr fontId="8"/>
  </si>
  <si>
    <t>経過的生介児入職業指導員加算４６</t>
    <rPh sb="7" eb="9">
      <t>ショクギョウ</t>
    </rPh>
    <rPh sb="9" eb="11">
      <t>シドウ</t>
    </rPh>
    <rPh sb="11" eb="12">
      <t>イン</t>
    </rPh>
    <rPh sb="12" eb="14">
      <t>カサン</t>
    </rPh>
    <phoneticPr fontId="8"/>
  </si>
  <si>
    <t>経過的生介児入職業指導員加算４７</t>
    <rPh sb="7" eb="9">
      <t>ショクギョウ</t>
    </rPh>
    <rPh sb="9" eb="11">
      <t>シドウ</t>
    </rPh>
    <rPh sb="11" eb="12">
      <t>イン</t>
    </rPh>
    <rPh sb="12" eb="14">
      <t>カサン</t>
    </rPh>
    <phoneticPr fontId="8"/>
  </si>
  <si>
    <t>経過的生介児入職業指導員加算４８</t>
    <rPh sb="7" eb="9">
      <t>ショクギョウ</t>
    </rPh>
    <rPh sb="9" eb="11">
      <t>シドウ</t>
    </rPh>
    <rPh sb="11" eb="12">
      <t>イン</t>
    </rPh>
    <rPh sb="12" eb="14">
      <t>カサン</t>
    </rPh>
    <phoneticPr fontId="8"/>
  </si>
  <si>
    <t>経過的生介児入職業指導員加算４９</t>
    <rPh sb="7" eb="9">
      <t>ショクギョウ</t>
    </rPh>
    <rPh sb="9" eb="11">
      <t>シドウ</t>
    </rPh>
    <rPh sb="11" eb="12">
      <t>イン</t>
    </rPh>
    <rPh sb="12" eb="14">
      <t>カサン</t>
    </rPh>
    <phoneticPr fontId="8"/>
  </si>
  <si>
    <t>経過的生介児入職業指導員加算５０</t>
    <rPh sb="7" eb="9">
      <t>ショクギョウ</t>
    </rPh>
    <rPh sb="9" eb="11">
      <t>シドウ</t>
    </rPh>
    <rPh sb="11" eb="12">
      <t>イン</t>
    </rPh>
    <rPh sb="12" eb="14">
      <t>カサン</t>
    </rPh>
    <phoneticPr fontId="8"/>
  </si>
  <si>
    <t>経過的生介児入職業指導員加算５１</t>
    <rPh sb="7" eb="9">
      <t>ショクギョウ</t>
    </rPh>
    <rPh sb="9" eb="11">
      <t>シドウ</t>
    </rPh>
    <rPh sb="11" eb="12">
      <t>イン</t>
    </rPh>
    <rPh sb="12" eb="14">
      <t>カサン</t>
    </rPh>
    <phoneticPr fontId="8"/>
  </si>
  <si>
    <t>経過的生介児入職業指導員加算５２</t>
    <rPh sb="7" eb="9">
      <t>ショクギョウ</t>
    </rPh>
    <rPh sb="9" eb="11">
      <t>シドウ</t>
    </rPh>
    <rPh sb="11" eb="12">
      <t>イン</t>
    </rPh>
    <rPh sb="12" eb="14">
      <t>カサン</t>
    </rPh>
    <phoneticPr fontId="8"/>
  </si>
  <si>
    <t>経過的生介児入職業指導員加算５３</t>
    <rPh sb="7" eb="9">
      <t>ショクギョウ</t>
    </rPh>
    <rPh sb="9" eb="11">
      <t>シドウ</t>
    </rPh>
    <rPh sb="11" eb="12">
      <t>イン</t>
    </rPh>
    <rPh sb="12" eb="14">
      <t>カサン</t>
    </rPh>
    <phoneticPr fontId="8"/>
  </si>
  <si>
    <t>経過的生介児入職業指導員加算５４</t>
    <rPh sb="7" eb="9">
      <t>ショクギョウ</t>
    </rPh>
    <rPh sb="9" eb="11">
      <t>シドウ</t>
    </rPh>
    <rPh sb="11" eb="12">
      <t>イン</t>
    </rPh>
    <rPh sb="12" eb="14">
      <t>カサン</t>
    </rPh>
    <phoneticPr fontId="8"/>
  </si>
  <si>
    <t>経過的生介児入職業指導員加算５５</t>
    <rPh sb="7" eb="9">
      <t>ショクギョウ</t>
    </rPh>
    <rPh sb="9" eb="11">
      <t>シドウ</t>
    </rPh>
    <rPh sb="11" eb="12">
      <t>イン</t>
    </rPh>
    <rPh sb="12" eb="14">
      <t>カサン</t>
    </rPh>
    <phoneticPr fontId="8"/>
  </si>
  <si>
    <t>経過的生介児入職業指導員加算５６</t>
    <rPh sb="7" eb="9">
      <t>ショクギョウ</t>
    </rPh>
    <rPh sb="9" eb="11">
      <t>シドウ</t>
    </rPh>
    <rPh sb="11" eb="12">
      <t>イン</t>
    </rPh>
    <rPh sb="12" eb="14">
      <t>カサン</t>
    </rPh>
    <phoneticPr fontId="8"/>
  </si>
  <si>
    <t>経過的生介児入職業指導員加算５７</t>
    <rPh sb="7" eb="9">
      <t>ショクギョウ</t>
    </rPh>
    <rPh sb="9" eb="11">
      <t>シドウ</t>
    </rPh>
    <rPh sb="11" eb="12">
      <t>イン</t>
    </rPh>
    <rPh sb="12" eb="14">
      <t>カサン</t>
    </rPh>
    <phoneticPr fontId="8"/>
  </si>
  <si>
    <t>経過的生介児入職業指導員加算５８</t>
    <rPh sb="7" eb="9">
      <t>ショクギョウ</t>
    </rPh>
    <rPh sb="9" eb="11">
      <t>シドウ</t>
    </rPh>
    <rPh sb="11" eb="12">
      <t>イン</t>
    </rPh>
    <rPh sb="12" eb="14">
      <t>カサン</t>
    </rPh>
    <phoneticPr fontId="8"/>
  </si>
  <si>
    <t>経過的生介児入職業指導員加算５９</t>
    <rPh sb="7" eb="9">
      <t>ショクギョウ</t>
    </rPh>
    <rPh sb="9" eb="11">
      <t>シドウ</t>
    </rPh>
    <rPh sb="11" eb="12">
      <t>イン</t>
    </rPh>
    <rPh sb="12" eb="14">
      <t>カサン</t>
    </rPh>
    <phoneticPr fontId="8"/>
  </si>
  <si>
    <t>経過的生介児入職業指導員加算６０</t>
    <rPh sb="7" eb="9">
      <t>ショクギョウ</t>
    </rPh>
    <rPh sb="9" eb="11">
      <t>シドウ</t>
    </rPh>
    <rPh sb="11" eb="12">
      <t>イン</t>
    </rPh>
    <rPh sb="12" eb="14">
      <t>カサン</t>
    </rPh>
    <phoneticPr fontId="8"/>
  </si>
  <si>
    <t>経過的生介児入職業指導員加算６１</t>
    <rPh sb="7" eb="9">
      <t>ショクギョウ</t>
    </rPh>
    <rPh sb="9" eb="11">
      <t>シドウ</t>
    </rPh>
    <rPh sb="11" eb="12">
      <t>イン</t>
    </rPh>
    <rPh sb="12" eb="14">
      <t>カサン</t>
    </rPh>
    <phoneticPr fontId="8"/>
  </si>
  <si>
    <t>経過的生介児入職業指導員加算６２</t>
    <rPh sb="7" eb="9">
      <t>ショクギョウ</t>
    </rPh>
    <rPh sb="9" eb="11">
      <t>シドウ</t>
    </rPh>
    <rPh sb="11" eb="12">
      <t>イン</t>
    </rPh>
    <rPh sb="12" eb="14">
      <t>カサン</t>
    </rPh>
    <phoneticPr fontId="8"/>
  </si>
  <si>
    <t>経過的生介児入職業指導員加算６３</t>
    <rPh sb="7" eb="9">
      <t>ショクギョウ</t>
    </rPh>
    <rPh sb="9" eb="11">
      <t>シドウ</t>
    </rPh>
    <rPh sb="11" eb="12">
      <t>イン</t>
    </rPh>
    <rPh sb="12" eb="14">
      <t>カサン</t>
    </rPh>
    <phoneticPr fontId="8"/>
  </si>
  <si>
    <t>経過的生介児入職業指導員加算６４</t>
    <rPh sb="7" eb="9">
      <t>ショクギョウ</t>
    </rPh>
    <rPh sb="9" eb="11">
      <t>シドウ</t>
    </rPh>
    <rPh sb="11" eb="12">
      <t>イン</t>
    </rPh>
    <rPh sb="12" eb="14">
      <t>カサン</t>
    </rPh>
    <phoneticPr fontId="8"/>
  </si>
  <si>
    <t>経過的生介児入職業指導員加算６５</t>
    <rPh sb="7" eb="9">
      <t>ショクギョウ</t>
    </rPh>
    <rPh sb="9" eb="11">
      <t>シドウ</t>
    </rPh>
    <rPh sb="11" eb="12">
      <t>イン</t>
    </rPh>
    <rPh sb="12" eb="14">
      <t>カサン</t>
    </rPh>
    <phoneticPr fontId="8"/>
  </si>
  <si>
    <t>経過的生介児入職業指導員加算６６</t>
    <rPh sb="7" eb="9">
      <t>ショクギョウ</t>
    </rPh>
    <rPh sb="9" eb="11">
      <t>シドウ</t>
    </rPh>
    <rPh sb="11" eb="12">
      <t>イン</t>
    </rPh>
    <rPh sb="12" eb="14">
      <t>カサン</t>
    </rPh>
    <phoneticPr fontId="8"/>
  </si>
  <si>
    <t>経過的生介児入職業指導員加算６７</t>
    <rPh sb="7" eb="9">
      <t>ショクギョウ</t>
    </rPh>
    <rPh sb="9" eb="11">
      <t>シドウ</t>
    </rPh>
    <rPh sb="11" eb="12">
      <t>イン</t>
    </rPh>
    <rPh sb="12" eb="14">
      <t>カサン</t>
    </rPh>
    <phoneticPr fontId="8"/>
  </si>
  <si>
    <t>経過的生介児入職業指導員加算６８</t>
    <rPh sb="7" eb="9">
      <t>ショクギョウ</t>
    </rPh>
    <rPh sb="9" eb="11">
      <t>シドウ</t>
    </rPh>
    <rPh sb="11" eb="12">
      <t>イン</t>
    </rPh>
    <rPh sb="12" eb="14">
      <t>カサン</t>
    </rPh>
    <phoneticPr fontId="8"/>
  </si>
  <si>
    <t>経過的生介児入職業指導員加算６９</t>
    <rPh sb="7" eb="9">
      <t>ショクギョウ</t>
    </rPh>
    <rPh sb="9" eb="11">
      <t>シドウ</t>
    </rPh>
    <rPh sb="11" eb="12">
      <t>イン</t>
    </rPh>
    <rPh sb="12" eb="14">
      <t>カサン</t>
    </rPh>
    <phoneticPr fontId="8"/>
  </si>
  <si>
    <t>経過的生介児入職業指導員加算７０</t>
    <rPh sb="7" eb="9">
      <t>ショクギョウ</t>
    </rPh>
    <rPh sb="9" eb="11">
      <t>シドウ</t>
    </rPh>
    <rPh sb="11" eb="12">
      <t>イン</t>
    </rPh>
    <rPh sb="12" eb="14">
      <t>カサン</t>
    </rPh>
    <phoneticPr fontId="8"/>
  </si>
  <si>
    <t>経過的生介児入職業指導員加算７１</t>
    <rPh sb="7" eb="9">
      <t>ショクギョウ</t>
    </rPh>
    <rPh sb="9" eb="11">
      <t>シドウ</t>
    </rPh>
    <rPh sb="11" eb="12">
      <t>イン</t>
    </rPh>
    <rPh sb="12" eb="14">
      <t>カサン</t>
    </rPh>
    <phoneticPr fontId="8"/>
  </si>
  <si>
    <t>経過的生介児入重度障害児支援加算Ⅰ</t>
    <rPh sb="7" eb="9">
      <t>ジュウド</t>
    </rPh>
    <rPh sb="9" eb="12">
      <t>ショウガイジ</t>
    </rPh>
    <rPh sb="12" eb="14">
      <t>シエン</t>
    </rPh>
    <rPh sb="14" eb="16">
      <t>カサン</t>
    </rPh>
    <phoneticPr fontId="8"/>
  </si>
  <si>
    <t>経過的生介児入重度障害児支援加算Ⅱ</t>
    <rPh sb="7" eb="9">
      <t>ジュウド</t>
    </rPh>
    <rPh sb="9" eb="12">
      <t>ショウガイジ</t>
    </rPh>
    <rPh sb="12" eb="14">
      <t>シエン</t>
    </rPh>
    <rPh sb="14" eb="16">
      <t>カサン</t>
    </rPh>
    <phoneticPr fontId="8"/>
  </si>
  <si>
    <t>経過的生介児入重度障害児支援加算Ⅲ</t>
    <rPh sb="7" eb="9">
      <t>ジュウド</t>
    </rPh>
    <rPh sb="9" eb="12">
      <t>ショウガイジ</t>
    </rPh>
    <rPh sb="12" eb="14">
      <t>シエン</t>
    </rPh>
    <rPh sb="14" eb="16">
      <t>カサン</t>
    </rPh>
    <phoneticPr fontId="8"/>
  </si>
  <si>
    <t>経過的生介児入重度障害児支援加算Ⅳ</t>
    <rPh sb="7" eb="9">
      <t>ジュウド</t>
    </rPh>
    <rPh sb="9" eb="12">
      <t>ショウガイジ</t>
    </rPh>
    <rPh sb="12" eb="14">
      <t>シエン</t>
    </rPh>
    <rPh sb="14" eb="16">
      <t>カサン</t>
    </rPh>
    <phoneticPr fontId="8"/>
  </si>
  <si>
    <t>経過的生介児入重度障害児支援加算Ⅴ</t>
    <rPh sb="7" eb="9">
      <t>ジュウド</t>
    </rPh>
    <rPh sb="9" eb="12">
      <t>ショウガイジ</t>
    </rPh>
    <rPh sb="12" eb="14">
      <t>シエン</t>
    </rPh>
    <rPh sb="14" eb="16">
      <t>カサン</t>
    </rPh>
    <phoneticPr fontId="8"/>
  </si>
  <si>
    <t>経過的生介児入重度障害児支援加算Ⅵ</t>
    <rPh sb="7" eb="9">
      <t>ジュウド</t>
    </rPh>
    <rPh sb="9" eb="12">
      <t>ショウガイジ</t>
    </rPh>
    <rPh sb="12" eb="14">
      <t>シエン</t>
    </rPh>
    <rPh sb="14" eb="16">
      <t>カサン</t>
    </rPh>
    <phoneticPr fontId="8"/>
  </si>
  <si>
    <t>経過的生介児入重度障害児支援加算Ⅶ</t>
    <rPh sb="7" eb="9">
      <t>ジュウド</t>
    </rPh>
    <rPh sb="9" eb="12">
      <t>ショウガイジ</t>
    </rPh>
    <rPh sb="12" eb="14">
      <t>シエン</t>
    </rPh>
    <rPh sb="14" eb="16">
      <t>カサン</t>
    </rPh>
    <phoneticPr fontId="8"/>
  </si>
  <si>
    <t>経過的生介児入重度障害児支援加算（強度行動）</t>
    <rPh sb="17" eb="19">
      <t>キョウド</t>
    </rPh>
    <rPh sb="19" eb="21">
      <t>コウドウ</t>
    </rPh>
    <phoneticPr fontId="8"/>
  </si>
  <si>
    <t>経過的生介児入重度重複障害児加算</t>
    <rPh sb="7" eb="9">
      <t>ジュウド</t>
    </rPh>
    <rPh sb="9" eb="11">
      <t>ジュウフク</t>
    </rPh>
    <rPh sb="11" eb="14">
      <t>ショウガイジ</t>
    </rPh>
    <rPh sb="14" eb="16">
      <t>カサン</t>
    </rPh>
    <phoneticPr fontId="8"/>
  </si>
  <si>
    <t>経過的生介児入強度行動障害児特別支援加算１</t>
    <rPh sb="7" eb="9">
      <t>キョウド</t>
    </rPh>
    <rPh sb="9" eb="11">
      <t>コウドウ</t>
    </rPh>
    <rPh sb="11" eb="14">
      <t>ショウガイジ</t>
    </rPh>
    <rPh sb="14" eb="16">
      <t>トクベツ</t>
    </rPh>
    <rPh sb="16" eb="18">
      <t>シエン</t>
    </rPh>
    <rPh sb="18" eb="20">
      <t>カサン</t>
    </rPh>
    <phoneticPr fontId="8"/>
  </si>
  <si>
    <t>経過的生介児入強度行動障害児特別支援加算２</t>
    <rPh sb="7" eb="9">
      <t>キョウド</t>
    </rPh>
    <rPh sb="9" eb="11">
      <t>コウドウ</t>
    </rPh>
    <rPh sb="11" eb="14">
      <t>ショウガイジ</t>
    </rPh>
    <rPh sb="14" eb="16">
      <t>トクベツ</t>
    </rPh>
    <rPh sb="16" eb="18">
      <t>シエン</t>
    </rPh>
    <rPh sb="18" eb="20">
      <t>カサン</t>
    </rPh>
    <phoneticPr fontId="8"/>
  </si>
  <si>
    <t>経過的生介児入心理担当職員加算１</t>
    <phoneticPr fontId="16"/>
  </si>
  <si>
    <t>経過的生介児入心理担当職員加算２</t>
    <phoneticPr fontId="16"/>
  </si>
  <si>
    <t>経過的生介児入心理担当職員加算３</t>
  </si>
  <si>
    <t>経過的生介児入心理担当職員加算４</t>
  </si>
  <si>
    <t>経過的生介児入心理担当職員加算５</t>
  </si>
  <si>
    <t>経過的生介児入心理担当職員加算６</t>
  </si>
  <si>
    <t>経過的生介児入心理担当職員加算７</t>
  </si>
  <si>
    <t>経過的生介児入心理担当職員加算８</t>
  </si>
  <si>
    <t>経過的生介児入心理担当職員加算９</t>
  </si>
  <si>
    <t>経過的生介児入心理担当職員加算１０</t>
  </si>
  <si>
    <t>経過的生介児入心理担当職員加算１１</t>
  </si>
  <si>
    <t>経過的生介児入心理担当職員加算１２</t>
  </si>
  <si>
    <t>経過的生介児入心理担当職員加算１３</t>
  </si>
  <si>
    <t>経過的生介児入心理担当職員加算１４</t>
  </si>
  <si>
    <t>経過的生介児入心理担当職員加算１５</t>
  </si>
  <si>
    <t>経過的生介児入心理担当職員加算１６</t>
  </si>
  <si>
    <t>経過的生介児入心理担当職員加算１７</t>
  </si>
  <si>
    <t>経過的生介児入心理担当職員加算１８</t>
  </si>
  <si>
    <t>経過的生介児入心理担当職員加算１９</t>
  </si>
  <si>
    <t>経過的生介児入心理担当職員加算２０</t>
  </si>
  <si>
    <t>経過的生介児入心理担当職員加算２１</t>
  </si>
  <si>
    <t>経過的生介児入心理担当職員加算２２</t>
  </si>
  <si>
    <t>経過的生介児入心理担当職員加算２３</t>
  </si>
  <si>
    <t>経過的生介児入心理担当職員加算２４</t>
  </si>
  <si>
    <t>経過的生介児入心理担当職員加算２５</t>
  </si>
  <si>
    <t>経過的生介児入心理担当職員加算２６</t>
  </si>
  <si>
    <t>経過的生介児入心理担当職員加算２７</t>
  </si>
  <si>
    <t>経過的生介児入心理担当職員加算２８</t>
  </si>
  <si>
    <t>経過的生介児入心理担当職員加算２９</t>
  </si>
  <si>
    <t>経過的生介児入心理担当職員加算３０</t>
  </si>
  <si>
    <t>経過的生介児入心理担当職員加算３１</t>
  </si>
  <si>
    <t>経過的生介児入心理担当職員加算３２</t>
  </si>
  <si>
    <t>経過的生介児入心理担当職員加算３３</t>
  </si>
  <si>
    <t>経過的生介児入心理担当職員加算３４</t>
  </si>
  <si>
    <t>経過的生介児入心理担当職員加算３５</t>
  </si>
  <si>
    <t>経過的生介児入心理担当職員加算３６</t>
  </si>
  <si>
    <t>経過的生介児入心理担当職員加算３７</t>
  </si>
  <si>
    <t>経過的生介児入心理担当職員加算３８</t>
  </si>
  <si>
    <t>経過的生介児入心理担当職員加算３９</t>
  </si>
  <si>
    <t>経過的生介児入心理担当職員加算４０</t>
  </si>
  <si>
    <t>経過的生介児入心理担当職員加算４１</t>
  </si>
  <si>
    <t>経過的生介児入心理担当職員加算４２</t>
  </si>
  <si>
    <t>経過的生介児入心理担当職員加算４３</t>
  </si>
  <si>
    <t>経過的生介児入心理担当職員加算４４</t>
  </si>
  <si>
    <t>経過的生介児入心理担当職員加算４５</t>
  </si>
  <si>
    <t>経過的生介児入心理担当職員加算４６</t>
  </si>
  <si>
    <t>経過的生介児入心理担当職員加算４７</t>
  </si>
  <si>
    <t>経過的生介児入心理担当職員加算４８</t>
  </si>
  <si>
    <t>経過的生介児入心理担当職員加算４９</t>
  </si>
  <si>
    <t>経過的生介児入心理担当職員加算５０</t>
  </si>
  <si>
    <t>経過的生介児入心理担当職員加算５１</t>
  </si>
  <si>
    <t>経過的生介児入心理担当職員加算５２</t>
  </si>
  <si>
    <t>経過的生介児入心理担当職員加算５３</t>
  </si>
  <si>
    <t>経過的生介児入心理担当職員加算５４</t>
  </si>
  <si>
    <t>経過的生介児入心理担当職員加算５５</t>
  </si>
  <si>
    <t>経過的生介児入心理担当職員加算５６</t>
  </si>
  <si>
    <t>経過的生介児入心理担当職員加算５７</t>
  </si>
  <si>
    <t>経過的生介児入心理担当職員加算５８</t>
  </si>
  <si>
    <t>経過的生介児入心理担当職員加算５９</t>
  </si>
  <si>
    <t>経過的生介児入心理担当職員加算６０</t>
  </si>
  <si>
    <t>経過的生介児入心理担当職員加算６１</t>
  </si>
  <si>
    <t>経過的生介児入心理担当職員加算（公認心理師）</t>
    <phoneticPr fontId="16"/>
  </si>
  <si>
    <t>経過的生介児入看護職員配置加算Ⅰ１</t>
  </si>
  <si>
    <t>経過的生介児入看護職員配置加算Ⅰ２</t>
  </si>
  <si>
    <t>経過的生介児入看護職員配置加算Ⅰ３</t>
  </si>
  <si>
    <t>経過的生介児入看護職員配置加算Ⅰ４</t>
  </si>
  <si>
    <t>経過的生介児入看護職員配置加算Ⅰ５</t>
  </si>
  <si>
    <t>経過的生介児入看護職員配置加算Ⅰ６</t>
  </si>
  <si>
    <t>経過的生介児入看護職員配置加算Ⅰ７</t>
  </si>
  <si>
    <t>経過的生介児入看護職員配置加算Ⅰ８</t>
  </si>
  <si>
    <t>経過的生介児入看護職員配置加算Ⅰ９</t>
  </si>
  <si>
    <t>経過的生介児入看護職員配置加算Ⅰ１０</t>
  </si>
  <si>
    <t>経過的生介児入看護職員配置加算Ⅰ１１</t>
  </si>
  <si>
    <t>経過的生介児入看護職員配置加算Ⅰ１２</t>
  </si>
  <si>
    <t>経過的生介児入看護職員配置加算Ⅰ１３</t>
  </si>
  <si>
    <t>経過的生介児入看護職員配置加算Ⅰ１４</t>
  </si>
  <si>
    <t>経過的生介児入看護職員配置加算Ⅰ１５</t>
  </si>
  <si>
    <t>経過的生介児入看護職員配置加算Ⅰ１６</t>
  </si>
  <si>
    <t>経過的生介児入看護職員配置加算Ⅰ１７</t>
  </si>
  <si>
    <t>経過的生介児入看護職員配置加算Ⅰ１８</t>
  </si>
  <si>
    <t>経過的生介児入看護職員配置加算Ⅰ１９</t>
  </si>
  <si>
    <t>経過的生介児入看護職員配置加算Ⅰ２０</t>
  </si>
  <si>
    <t>経過的生介児入看護職員配置加算Ⅰ２１</t>
  </si>
  <si>
    <t>経過的生介児入看護職員配置加算Ⅰ２２</t>
  </si>
  <si>
    <t>経過的生介児入看護職員配置加算Ⅰ２３</t>
  </si>
  <si>
    <t>経過的生介児入看護職員配置加算Ⅰ２４</t>
  </si>
  <si>
    <t>経過的生介児入看護職員配置加算Ⅰ２５</t>
  </si>
  <si>
    <t>経過的生介児入看護職員配置加算Ⅰ２６</t>
  </si>
  <si>
    <t>経過的生介児入看護職員配置加算Ⅰ２７</t>
  </si>
  <si>
    <t>経過的生介児入看護職員配置加算Ⅰ２８</t>
  </si>
  <si>
    <t>経過的生介児入看護職員配置加算Ⅰ２９</t>
  </si>
  <si>
    <t>経過的生介児入看護職員配置加算Ⅰ３０</t>
  </si>
  <si>
    <t>経過的生介児入看護職員配置加算Ⅰ３１</t>
  </si>
  <si>
    <t>経過的生介児入看護職員配置加算Ⅰ３２</t>
  </si>
  <si>
    <t>経過的生介児入看護職員配置加算Ⅰ３３</t>
  </si>
  <si>
    <t>経過的生介児入看護職員配置加算Ⅰ３４</t>
  </si>
  <si>
    <t>経過的生介児入看護職員配置加算Ⅰ３５</t>
  </si>
  <si>
    <t>経過的生介児入看護職員配置加算Ⅰ３６</t>
  </si>
  <si>
    <t>経過的生介児入看護職員配置加算Ⅰ３７</t>
  </si>
  <si>
    <t>経過的生介児入看護職員配置加算Ⅰ３８</t>
  </si>
  <si>
    <t>経過的生介児入看護職員配置加算Ⅰ３９</t>
  </si>
  <si>
    <t>経過的生介児入看護職員配置加算Ⅰ４０</t>
  </si>
  <si>
    <t>経過的生介児入看護職員配置加算Ⅰ４１</t>
  </si>
  <si>
    <t>経過的生介児入看護職員配置加算Ⅰ４２</t>
  </si>
  <si>
    <t>経過的生介児入看護職員配置加算Ⅰ４３</t>
  </si>
  <si>
    <t>経過的生介児入看護職員配置加算Ⅰ４４</t>
  </si>
  <si>
    <t>経過的生介児入看護職員配置加算Ⅰ４５</t>
  </si>
  <si>
    <t>経過的生介児入看護職員配置加算Ⅰ４６</t>
  </si>
  <si>
    <t>経過的生介児入看護職員配置加算Ⅰ４７</t>
  </si>
  <si>
    <t>経過的生介児入看護職員配置加算Ⅰ４８</t>
  </si>
  <si>
    <t>経過的生介児入看護職員配置加算Ⅰ４９</t>
  </si>
  <si>
    <t>経過的生介児入看護職員配置加算Ⅰ５０</t>
  </si>
  <si>
    <t>経過的生介児入看護職員配置加算Ⅰ５１</t>
  </si>
  <si>
    <t>経過的生介児入看護職員配置加算Ⅱ１</t>
  </si>
  <si>
    <t>経過的生介児入看護職員配置加算Ⅱ２</t>
  </si>
  <si>
    <t>経過的生介児入看護職員配置加算Ⅱ３</t>
  </si>
  <si>
    <t>経過的生介児入看護職員配置加算Ⅱ４</t>
  </si>
  <si>
    <t>経過的生介児入看護職員配置加算Ⅱ５</t>
  </si>
  <si>
    <t>経過的生介児入看護職員配置加算Ⅱ６</t>
  </si>
  <si>
    <t>経過的生介児入看護職員配置加算Ⅱ７</t>
  </si>
  <si>
    <t>経過的生介児入看護職員配置加算Ⅱ８</t>
  </si>
  <si>
    <t>経過的生介児入看護職員配置加算Ⅱ９</t>
  </si>
  <si>
    <t>経過的生介児入看護職員配置加算Ⅱ１０</t>
  </si>
  <si>
    <t>経過的生介児入看護職員配置加算Ⅱ１１</t>
  </si>
  <si>
    <t>経過的生介児入看護職員配置加算Ⅱ１２</t>
  </si>
  <si>
    <t>経過的生介児入看護職員配置加算Ⅱ１３</t>
  </si>
  <si>
    <t>経過的生介児入看護職員配置加算Ⅱ１４</t>
  </si>
  <si>
    <t>経過的生介児入看護職員配置加算Ⅱ１５</t>
  </si>
  <si>
    <t>経過的生介児入看護職員配置加算Ⅱ１６</t>
  </si>
  <si>
    <t>経過的生介児入看護職員配置加算Ⅱ１７</t>
  </si>
  <si>
    <t>経過的生介児入看護職員配置加算Ⅱ１８</t>
  </si>
  <si>
    <t>経過的生介児入看護職員配置加算Ⅱ１９</t>
  </si>
  <si>
    <t>経過的生介児入看護職員配置加算Ⅱ２０</t>
  </si>
  <si>
    <t>経過的生介児入看護職員配置加算Ⅱ２１</t>
  </si>
  <si>
    <t>経過的生介児入看護職員配置加算Ⅱ２２</t>
  </si>
  <si>
    <t>経過的生介児入看護職員配置加算Ⅱ２３</t>
  </si>
  <si>
    <t>経過的生介児入看護職員配置加算Ⅱ２４</t>
  </si>
  <si>
    <t>経過的生介児入看護職員配置加算Ⅱ２５</t>
  </si>
  <si>
    <t>経過的生介児入看護職員配置加算Ⅱ２６</t>
  </si>
  <si>
    <t>経過的生介児入看護職員配置加算Ⅱ２７</t>
  </si>
  <si>
    <t>経過的生介児入看護職員配置加算Ⅱ２８</t>
  </si>
  <si>
    <t>経過的生介児入看護職員配置加算Ⅱ２９</t>
  </si>
  <si>
    <t>経過的生介児入看護職員配置加算Ⅱ３０</t>
  </si>
  <si>
    <t>経過的生介児入看護職員配置加算Ⅱ３１</t>
  </si>
  <si>
    <t>経過的生介児入看護職員配置加算Ⅱ３２</t>
  </si>
  <si>
    <t>経過的生介児入看護職員配置加算Ⅱ３３</t>
  </si>
  <si>
    <t>経過的生介児入看護職員配置加算Ⅱ３４</t>
  </si>
  <si>
    <t>経過的生介児入看護職員配置加算Ⅱ３５</t>
  </si>
  <si>
    <t>経過的生介児入看護職員配置加算Ⅱ３６</t>
  </si>
  <si>
    <t>経過的生介児入看護職員配置加算Ⅱ３７</t>
  </si>
  <si>
    <t>経過的生介児入看護職員配置加算Ⅱ３８</t>
  </si>
  <si>
    <t>経過的生介児入看護職員配置加算Ⅱ３９</t>
  </si>
  <si>
    <t>経過的生介児入看護職員配置加算Ⅱ４０</t>
  </si>
  <si>
    <t>経過的生介児入看護職員配置加算Ⅱ４１</t>
  </si>
  <si>
    <t>経過的生介児入看護職員配置加算Ⅱ４２</t>
  </si>
  <si>
    <t>経過的生介児入看護職員配置加算Ⅱ４３</t>
  </si>
  <si>
    <t>経過的生介児入看護職員配置加算Ⅱ４４</t>
  </si>
  <si>
    <t>経過的生介児入看護職員配置加算Ⅱ４５</t>
  </si>
  <si>
    <t>経過的生介児入看護職員配置加算Ⅱ４６</t>
  </si>
  <si>
    <t>経過的生介児入看護職員配置加算Ⅱ４７</t>
  </si>
  <si>
    <t>経過的生介児入看護職員配置加算Ⅱ４８</t>
  </si>
  <si>
    <t>経過的生介児入看護職員配置加算Ⅱ４９</t>
  </si>
  <si>
    <t>経過的生介児入看護職員配置加算Ⅱ５０</t>
  </si>
  <si>
    <t>経過的生介児入看護職員配置加算Ⅱ５１</t>
  </si>
  <si>
    <t>経過的生介児入看護職員配置加算Ⅱ５２</t>
  </si>
  <si>
    <t>経過的生介児入看護職員配置加算Ⅱ５３</t>
  </si>
  <si>
    <t>経過的生介児入看護職員配置加算Ⅱ５４</t>
  </si>
  <si>
    <t>経過的生介児入看護職員配置加算Ⅱ５５</t>
  </si>
  <si>
    <t>経過的生介児入看護職員配置加算Ⅱ５６</t>
  </si>
  <si>
    <t>経過的生介児入看護職員配置加算Ⅱ５７</t>
  </si>
  <si>
    <t>経過的生介児入看護職員配置加算Ⅱ５８</t>
  </si>
  <si>
    <t>経過的生介児入看護職員配置加算Ⅱ５９</t>
  </si>
  <si>
    <t>経過的生介児入看護職員配置加算Ⅱ６０</t>
  </si>
  <si>
    <t>経過的生介児入看護職員配置加算Ⅱ６１</t>
  </si>
  <si>
    <t>経過的生介児入児童指導員等加配加算１</t>
  </si>
  <si>
    <t>経過的生介児入児童指導員等加配加算２</t>
  </si>
  <si>
    <t>経過的生介児入児童指導員等加配加算３</t>
  </si>
  <si>
    <t>経過的生介児入児童指導員等加配加算４</t>
  </si>
  <si>
    <t>経過的生介児入児童指導員等加配加算５</t>
  </si>
  <si>
    <t>経過的生介児入児童指導員等加配加算６</t>
  </si>
  <si>
    <t>経過的生介児入児童指導員等加配加算７</t>
  </si>
  <si>
    <t>経過的生介児入児童指導員等加配加算８</t>
  </si>
  <si>
    <t>経過的生介児入児童指導員等加配加算９</t>
  </si>
  <si>
    <t>経過的生介児入児童指導員等加配加算１０</t>
  </si>
  <si>
    <t>経過的生介児入児童指導員等加配加算１１</t>
  </si>
  <si>
    <t>経過的生介児入児童指導員等加配加算１２</t>
  </si>
  <si>
    <t>経過的生介児入児童指導員等加配加算１３</t>
  </si>
  <si>
    <t>経過的生介児入児童指導員等加配加算１４</t>
  </si>
  <si>
    <t>経過的生介児入児童指導員等加配加算１５</t>
  </si>
  <si>
    <t>経過的生介児入児童指導員等加配加算１６</t>
  </si>
  <si>
    <t>経過的生介児入児童指導員等加配加算１７</t>
  </si>
  <si>
    <t>経過的生介児入児童指導員等加配加算１８</t>
  </si>
  <si>
    <t>経過的生介児入児童指導員等加配加算１９</t>
  </si>
  <si>
    <t>経過的生介児入児童指導員等加配加算２０</t>
  </si>
  <si>
    <t>経過的生介児入児童指導員等加配加算２１</t>
  </si>
  <si>
    <t>経過的生介児入児童指導員等加配加算２２</t>
  </si>
  <si>
    <t>経過的生介児入児童指導員等加配加算２３</t>
  </si>
  <si>
    <t>経過的生介児入児童指導員等加配加算２４</t>
  </si>
  <si>
    <t>経過的生介児入児童指導員等加配加算２５</t>
  </si>
  <si>
    <t>経過的生介児入児童指導員等加配加算２６</t>
  </si>
  <si>
    <t>経過的生介児入児童指導員等加配加算２７</t>
  </si>
  <si>
    <t>経過的生介児入児童指導員等加配加算２８</t>
  </si>
  <si>
    <t>経過的生介児入児童指導員等加配加算２９</t>
  </si>
  <si>
    <t>経過的生介児入児童指導員等加配加算３０</t>
  </si>
  <si>
    <t>経過的生介児入児童指導員等加配加算３１</t>
  </si>
  <si>
    <t>経過的生介児入児童指導員等加配加算３２</t>
  </si>
  <si>
    <t>経過的生介児入児童指導員等加配加算３３</t>
  </si>
  <si>
    <t>経過的生介児入児童指導員等加配加算３４</t>
  </si>
  <si>
    <t>経過的生介児入児童指導員等加配加算３５</t>
  </si>
  <si>
    <t>経過的生介児入児童指導員等加配加算３６</t>
  </si>
  <si>
    <t>経過的生介児入児童指導員等加配加算３７</t>
  </si>
  <si>
    <t>経過的生介児入児童指導員等加配加算３８</t>
  </si>
  <si>
    <t>経過的生介児入児童指導員等加配加算３９</t>
  </si>
  <si>
    <t>経過的生介児入児童指導員等加配加算４０</t>
  </si>
  <si>
    <t>経過的生介児入児童指導員等加配加算４１</t>
  </si>
  <si>
    <t>経過的生介児入児童指導員等加配加算４２</t>
  </si>
  <si>
    <t>経過的生介児入児童指導員等加配加算４３</t>
  </si>
  <si>
    <t>経過的生介児入児童指導員等加配加算４４</t>
  </si>
  <si>
    <t>経過的生介児入児童指導員等加配加算４５</t>
  </si>
  <si>
    <t>経過的生介児入児童指導員等加配加算４６</t>
  </si>
  <si>
    <t>経過的生介児入児童指導員等加配加算４７</t>
  </si>
  <si>
    <t>経過的生介児入児童指導員等加配加算４８</t>
  </si>
  <si>
    <t>経過的生介児入児童指導員等加配加算４９</t>
  </si>
  <si>
    <t>経過的生介児入児童指導員等加配加算５０</t>
  </si>
  <si>
    <t>経過的生介児入児童指導員等加配加算５１</t>
  </si>
  <si>
    <t>経過的生介児入児童指導員等加配加算５２</t>
  </si>
  <si>
    <t>経過的生介児入児童指導員等加配加算５３</t>
  </si>
  <si>
    <t>経過的生介児入児童指導員等加配加算５４</t>
  </si>
  <si>
    <t>経過的生介児入児童指導員等加配加算５５</t>
  </si>
  <si>
    <t>経過的生介児入児童指導員等加配加算５６</t>
  </si>
  <si>
    <t>経過的生介児入児童指導員等加配加算５７</t>
  </si>
  <si>
    <t>経過的生介児入児童指導員等加配加算５８</t>
  </si>
  <si>
    <t>経過的生介児入児童指導員等加配加算５９</t>
  </si>
  <si>
    <t>経過的生介児入児童指導員等加配加算６０</t>
  </si>
  <si>
    <t>経過的生介児入児童指導員等加配加算６１</t>
  </si>
  <si>
    <t>経過的生介児入児童指導員等加配加算６２</t>
  </si>
  <si>
    <t>経過的生介児入児童指導員等加配加算６３</t>
  </si>
  <si>
    <t>経過的生介児入児童指導員等加配加算６４</t>
  </si>
  <si>
    <t>経過的生介児入児童指導員等加配加算６５</t>
  </si>
  <si>
    <t>経過的生介児入児童指導員等加配加算６６</t>
  </si>
  <si>
    <t>経過的生介児入児童指導員等加配加算６７</t>
  </si>
  <si>
    <t>経過的生介児入児童指導員等加配加算６８</t>
  </si>
  <si>
    <t>経過的生介児入児童指導員等加配加算６９</t>
  </si>
  <si>
    <t>経過的生介児入児童指導員等加配加算７０</t>
  </si>
  <si>
    <t>経過的生介児入児童指導員等加配加算７１</t>
  </si>
  <si>
    <t>経過的生介児入児童指導員等加配加算７２</t>
  </si>
  <si>
    <t>経過的生介児入児童指導員等加配加算７３</t>
  </si>
  <si>
    <t>経過的生介児入児童指導員等加配加算７４</t>
  </si>
  <si>
    <t>経過的生介児入児童指導員等加配加算７５</t>
  </si>
  <si>
    <t>経過的生介児入児童指導員等加配加算７６</t>
  </si>
  <si>
    <t>経過的生介児入児童指導員等加配加算７７</t>
  </si>
  <si>
    <t>経過的生介児入児童指導員等加配加算７８</t>
  </si>
  <si>
    <t>経過的生介児入児童指導員等加配加算７９</t>
  </si>
  <si>
    <t>経過的生介児入児童指導員等加配加算８０</t>
  </si>
  <si>
    <t>経過的生介児入児童指導員等加配加算８１</t>
  </si>
  <si>
    <t>経過的生介児入児童指導員等加配加算８２</t>
  </si>
  <si>
    <t>経過的生介児入児童指導員等加配加算８３</t>
  </si>
  <si>
    <t>経過的生介児入児童指導員等加配加算８４</t>
  </si>
  <si>
    <t>経過的生介児入児童指導員等加配加算８５</t>
  </si>
  <si>
    <t>経過的生介児入児童指導員等加配加算８６</t>
  </si>
  <si>
    <t>経過的生介児入児童指導員等加配加算８７</t>
  </si>
  <si>
    <t>経過的生介児入児童指導員等加配加算８８</t>
  </si>
  <si>
    <t>経過的生介児入児童指導員等加配加算８９</t>
  </si>
  <si>
    <t>経過的生介児入児童指導員等加配加算９０</t>
  </si>
  <si>
    <t>経過的生介児入児童指導員等加配加算９１</t>
  </si>
  <si>
    <t>経過的生介児入児童指導員等加配加算９２</t>
  </si>
  <si>
    <t>経過的生介児入児童指導員等加配加算９３</t>
  </si>
  <si>
    <t>経過的生介児入児童指導員等加配加算９４</t>
  </si>
  <si>
    <t>経過的生介児入児童指導員等加配加算９５</t>
  </si>
  <si>
    <t>経過的生介児入児童指導員等加配加算９６</t>
  </si>
  <si>
    <t>経過的生介児入児童指導員等加配加算９７</t>
  </si>
  <si>
    <t>経過的生介児入児童指導員等加配加算９８</t>
  </si>
  <si>
    <t>経過的生介児入児童指導員等加配加算９９</t>
  </si>
  <si>
    <t>経過的生介児入児童指導員等加配加算１００</t>
  </si>
  <si>
    <t>経過的生介児入児童指導員等加配加算１０１</t>
  </si>
  <si>
    <t>経過的生介児入児童指導員等加配加算１０２</t>
  </si>
  <si>
    <t>経過的生介児入児童指導員等加配加算１０３</t>
  </si>
  <si>
    <t>経過的生介児入児童指導員等加配加算１０４</t>
  </si>
  <si>
    <t>経過的生介児入児童指導員等加配加算１０５</t>
  </si>
  <si>
    <t>経過的生介児入児童指導員等加配加算１０６</t>
  </si>
  <si>
    <t>経過的生介児入児童指導員等加配加算１０７</t>
  </si>
  <si>
    <t>経過的生介児入児童指導員等加配加算１０８</t>
  </si>
  <si>
    <t>経過的生介児入児童指導員等加配加算１０９</t>
  </si>
  <si>
    <t>経過的生介児入児童指導員等加配加算１１０</t>
  </si>
  <si>
    <t>経過的生介児入児童指導員等加配加算１１１</t>
  </si>
  <si>
    <t>経過的生介児入児童指導員等加配加算１１２</t>
  </si>
  <si>
    <t>経過的生介児入児童指導員等加配加算１１３</t>
  </si>
  <si>
    <t>経過的生介児入児童指導員等加配加算１１４</t>
  </si>
  <si>
    <t>経過的生介児入児童指導員等加配加算１１５</t>
  </si>
  <si>
    <t>経過的生介児入児童指導員等加配加算１１６</t>
  </si>
  <si>
    <t>経過的生介児入児童指導員等加配加算１１７</t>
  </si>
  <si>
    <t>経過的生介児入児童指導員等加配加算１１８</t>
  </si>
  <si>
    <t>経過的生介児入児童指導員等加配加算１１９</t>
  </si>
  <si>
    <t>経過的生介児入児童指導員等加配加算１２０</t>
  </si>
  <si>
    <t>経過的生介児入児童指導員等加配加算１２１</t>
  </si>
  <si>
    <t>経過的生介児入児童指導員等加配加算１２２</t>
    <phoneticPr fontId="1"/>
  </si>
  <si>
    <t>経過的生介児入ソーシャルワーカー配置加算１</t>
    <phoneticPr fontId="1"/>
  </si>
  <si>
    <t>イ 知的障害児の場合</t>
    <phoneticPr fontId="1"/>
  </si>
  <si>
    <t>経過的生介児入ソーシャルワーカー配置加算２</t>
  </si>
  <si>
    <t>経過的生介児入ソーシャルワーカー配置加算３</t>
  </si>
  <si>
    <t>経過的生介児入ソーシャルワーカー配置加算４</t>
  </si>
  <si>
    <t>経過的生介児入ソーシャルワーカー配置加算５</t>
  </si>
  <si>
    <t>経過的生介児入ソーシャルワーカー配置加算６</t>
  </si>
  <si>
    <t>経過的生介児入ソーシャルワーカー配置加算７</t>
  </si>
  <si>
    <t>経過的生介児入ソーシャルワーカー配置加算８</t>
  </si>
  <si>
    <t>経過的生介児入ソーシャルワーカー配置加算９</t>
  </si>
  <si>
    <t>経過的生介児入ソーシャルワーカー配置加算１０</t>
  </si>
  <si>
    <t>経過的生介児入ソーシャルワーカー配置加算１１</t>
  </si>
  <si>
    <t>経過的生介児入ソーシャルワーカー配置加算１２</t>
  </si>
  <si>
    <t>経過的生介児入ソーシャルワーカー配置加算１３</t>
  </si>
  <si>
    <t>経過的生介児入ソーシャルワーカー配置加算１４</t>
  </si>
  <si>
    <t>経過的生介児入ソーシャルワーカー配置加算１５</t>
  </si>
  <si>
    <t>経過的生介児入ソーシャルワーカー配置加算１６</t>
  </si>
  <si>
    <t>経過的生介児入ソーシャルワーカー配置加算１７</t>
  </si>
  <si>
    <t>経過的生介児入ソーシャルワーカー配置加算１８</t>
  </si>
  <si>
    <t>経過的生介児入ソーシャルワーカー配置加算１９</t>
  </si>
  <si>
    <t>経過的生介児入ソーシャルワーカー配置加算２０</t>
  </si>
  <si>
    <t>経過的生介児入ソーシャルワーカー配置加算２１</t>
  </si>
  <si>
    <t>経過的生介児入ソーシャルワーカー配置加算２２</t>
  </si>
  <si>
    <t>ロ 自閉症児の場合</t>
    <phoneticPr fontId="1"/>
  </si>
  <si>
    <t>経過的生介児入ソーシャルワーカー配置加算２３</t>
  </si>
  <si>
    <t>経過的生介児入ソーシャルワーカー配置加算２４</t>
  </si>
  <si>
    <t>経過的生介児入ソーシャルワーカー配置加算２５</t>
  </si>
  <si>
    <t>経過的生介児入ソーシャルワーカー配置加算２６</t>
  </si>
  <si>
    <t>経過的生介児入ソーシャルワーカー配置加算２７</t>
  </si>
  <si>
    <t>経過的生介児入ソーシャルワーカー配置加算２８</t>
  </si>
  <si>
    <t>ハ 盲児の場合</t>
    <phoneticPr fontId="1"/>
  </si>
  <si>
    <t>経過的生介児入ソーシャルワーカー配置加算２９</t>
  </si>
  <si>
    <t>経過的生介児入ソーシャルワーカー配置加算３０</t>
  </si>
  <si>
    <t>経過的生介児入ソーシャルワーカー配置加算３１</t>
  </si>
  <si>
    <t>経過的生介児入ソーシャルワーカー配置加算３２</t>
  </si>
  <si>
    <t>経過的生介児入ソーシャルワーカー配置加算３３</t>
  </si>
  <si>
    <t>経過的生介児入ソーシャルワーカー配置加算３４</t>
  </si>
  <si>
    <t>経過的生介児入ソーシャルワーカー配置加算３５</t>
  </si>
  <si>
    <t>経過的生介児入ソーシャルワーカー配置加算３６</t>
  </si>
  <si>
    <t>経過的生介児入ソーシャルワーカー配置加算３７</t>
  </si>
  <si>
    <t>経過的生介児入ソーシャルワーカー配置加算３８</t>
  </si>
  <si>
    <t>経過的生介児入ソーシャルワーカー配置加算３９</t>
  </si>
  <si>
    <t>経過的生介児入ソーシャルワーカー配置加算４０</t>
  </si>
  <si>
    <t>経過的生介児入ソーシャルワーカー配置加算４１</t>
  </si>
  <si>
    <t>経過的生介児入ソーシャルワーカー配置加算４２</t>
  </si>
  <si>
    <t>経過的生介児入ソーシャルワーカー配置加算４３</t>
  </si>
  <si>
    <t>二 ろうあ児の場合</t>
    <phoneticPr fontId="1"/>
  </si>
  <si>
    <t>経過的生介児入ソーシャルワーカー配置加算４４</t>
  </si>
  <si>
    <t>経過的生介児入ソーシャルワーカー配置加算４５</t>
  </si>
  <si>
    <t>経過的生介児入ソーシャルワーカー配置加算４６</t>
  </si>
  <si>
    <t>経過的生介児入ソーシャルワーカー配置加算４７</t>
  </si>
  <si>
    <t>経過的生介児入ソーシャルワーカー配置加算４８</t>
  </si>
  <si>
    <t>経過的生介児入ソーシャルワーカー配置加算４９</t>
  </si>
  <si>
    <t>経過的生介児入ソーシャルワーカー配置加算５０</t>
  </si>
  <si>
    <t>経過的生介児入ソーシャルワーカー配置加算５１</t>
  </si>
  <si>
    <t>経過的生介児入ソーシャルワーカー配置加算５２</t>
  </si>
  <si>
    <t>経過的生介児入ソーシャルワーカー配置加算５３</t>
  </si>
  <si>
    <t>経過的生介児入ソーシャルワーカー配置加算５４</t>
  </si>
  <si>
    <t>経過的生介児入ソーシャルワーカー配置加算５５</t>
  </si>
  <si>
    <t>経過的生介児入ソーシャルワーカー配置加算５６</t>
  </si>
  <si>
    <t>経過的生介児入ソーシャルワーカー配置加算５７</t>
  </si>
  <si>
    <t>経過的生介児入ソーシャルワーカー配置加算５８</t>
  </si>
  <si>
    <t>ホ 肢体不自由児の場合</t>
    <phoneticPr fontId="1"/>
  </si>
  <si>
    <t>経過的生介児入ソーシャルワーカー配置加算５９</t>
  </si>
  <si>
    <t>経過的生介児入ソーシャルワーカー配置加算６０</t>
    <phoneticPr fontId="1"/>
  </si>
  <si>
    <t>経過的生介児入ソーシャルワーカー配置加算６１</t>
    <phoneticPr fontId="1"/>
  </si>
  <si>
    <t>経過的生介児入入院外泊時加算１</t>
    <rPh sb="7" eb="9">
      <t>ニュウイン</t>
    </rPh>
    <rPh sb="9" eb="12">
      <t>ガイハクジ</t>
    </rPh>
    <rPh sb="12" eb="14">
      <t>カサン</t>
    </rPh>
    <phoneticPr fontId="8"/>
  </si>
  <si>
    <t>経過的生介児入入院外泊時加算２</t>
    <rPh sb="7" eb="9">
      <t>ニュウイン</t>
    </rPh>
    <rPh sb="9" eb="12">
      <t>ガイハクジ</t>
    </rPh>
    <rPh sb="12" eb="14">
      <t>カサン</t>
    </rPh>
    <phoneticPr fontId="8"/>
  </si>
  <si>
    <t>経過的生介児入入院外泊時加算３</t>
    <rPh sb="7" eb="9">
      <t>ニュウイン</t>
    </rPh>
    <rPh sb="9" eb="12">
      <t>ガイハクジ</t>
    </rPh>
    <rPh sb="12" eb="14">
      <t>カサン</t>
    </rPh>
    <phoneticPr fontId="8"/>
  </si>
  <si>
    <t>経過的生介児入入院外泊時加算４</t>
    <rPh sb="7" eb="9">
      <t>ニュウイン</t>
    </rPh>
    <rPh sb="9" eb="12">
      <t>ガイハクジ</t>
    </rPh>
    <rPh sb="12" eb="14">
      <t>カサン</t>
    </rPh>
    <phoneticPr fontId="8"/>
  </si>
  <si>
    <t>経過的生介児入入院外泊時加算５</t>
    <rPh sb="7" eb="9">
      <t>ニュウイン</t>
    </rPh>
    <rPh sb="9" eb="12">
      <t>ガイハクジ</t>
    </rPh>
    <rPh sb="12" eb="14">
      <t>カサン</t>
    </rPh>
    <phoneticPr fontId="8"/>
  </si>
  <si>
    <t>経過的生介児入入院外泊時加算６</t>
    <rPh sb="7" eb="9">
      <t>ニュウイン</t>
    </rPh>
    <rPh sb="9" eb="12">
      <t>ガイハクジ</t>
    </rPh>
    <rPh sb="12" eb="14">
      <t>カサン</t>
    </rPh>
    <phoneticPr fontId="8"/>
  </si>
  <si>
    <t>経過的生介児入入院外泊時加算７</t>
    <rPh sb="7" eb="9">
      <t>ニュウイン</t>
    </rPh>
    <rPh sb="9" eb="12">
      <t>ガイハクジ</t>
    </rPh>
    <rPh sb="12" eb="14">
      <t>カサン</t>
    </rPh>
    <phoneticPr fontId="8"/>
  </si>
  <si>
    <t>経過的生介児入入院外泊時加算８</t>
    <rPh sb="7" eb="9">
      <t>ニュウイン</t>
    </rPh>
    <rPh sb="9" eb="12">
      <t>ガイハクジ</t>
    </rPh>
    <rPh sb="12" eb="14">
      <t>カサン</t>
    </rPh>
    <phoneticPr fontId="8"/>
  </si>
  <si>
    <t>経過的生介児入入院外泊時加算９</t>
    <rPh sb="7" eb="9">
      <t>ニュウイン</t>
    </rPh>
    <rPh sb="9" eb="12">
      <t>ガイハクジ</t>
    </rPh>
    <rPh sb="12" eb="14">
      <t>カサン</t>
    </rPh>
    <phoneticPr fontId="8"/>
  </si>
  <si>
    <t>経過的生介児入入院外泊時加算１０</t>
    <rPh sb="7" eb="9">
      <t>ニュウイン</t>
    </rPh>
    <rPh sb="9" eb="12">
      <t>ガイハクジ</t>
    </rPh>
    <rPh sb="12" eb="14">
      <t>カサン</t>
    </rPh>
    <phoneticPr fontId="8"/>
  </si>
  <si>
    <t>経過的生介児入入院外泊時加算１１</t>
    <rPh sb="7" eb="9">
      <t>ニュウイン</t>
    </rPh>
    <rPh sb="9" eb="12">
      <t>ガイハクジ</t>
    </rPh>
    <rPh sb="12" eb="14">
      <t>カサン</t>
    </rPh>
    <phoneticPr fontId="8"/>
  </si>
  <si>
    <t>経過的生介児入入院外泊時加算１２</t>
    <rPh sb="7" eb="9">
      <t>ニュウイン</t>
    </rPh>
    <rPh sb="9" eb="12">
      <t>ガイハクジ</t>
    </rPh>
    <rPh sb="12" eb="14">
      <t>カサン</t>
    </rPh>
    <phoneticPr fontId="8"/>
  </si>
  <si>
    <t>経過的生介児入自活訓練加算１</t>
    <rPh sb="7" eb="9">
      <t>ジカツ</t>
    </rPh>
    <rPh sb="9" eb="11">
      <t>クンレン</t>
    </rPh>
    <rPh sb="11" eb="13">
      <t>カサン</t>
    </rPh>
    <phoneticPr fontId="8"/>
  </si>
  <si>
    <t>経過的生介児入自活訓練加算２</t>
    <rPh sb="7" eb="9">
      <t>ジカツ</t>
    </rPh>
    <rPh sb="9" eb="11">
      <t>クンレン</t>
    </rPh>
    <rPh sb="11" eb="13">
      <t>カサン</t>
    </rPh>
    <phoneticPr fontId="8"/>
  </si>
  <si>
    <t>経過的生介児入入院時特別支援加算１</t>
    <rPh sb="7" eb="10">
      <t>ニュウインジ</t>
    </rPh>
    <rPh sb="10" eb="12">
      <t>トクベツ</t>
    </rPh>
    <rPh sb="12" eb="14">
      <t>シエン</t>
    </rPh>
    <rPh sb="14" eb="16">
      <t>カサン</t>
    </rPh>
    <phoneticPr fontId="8"/>
  </si>
  <si>
    <t>経過的生介児入入院時特別支援加算２</t>
    <rPh sb="7" eb="10">
      <t>ニュウインジ</t>
    </rPh>
    <rPh sb="10" eb="12">
      <t>トクベツ</t>
    </rPh>
    <rPh sb="12" eb="14">
      <t>シエン</t>
    </rPh>
    <rPh sb="14" eb="16">
      <t>カサン</t>
    </rPh>
    <phoneticPr fontId="8"/>
  </si>
  <si>
    <t>経過的生介児入福祉専門職員配置等加算Ⅰ</t>
    <rPh sb="7" eb="9">
      <t>フクシ</t>
    </rPh>
    <rPh sb="9" eb="11">
      <t>センモン</t>
    </rPh>
    <rPh sb="11" eb="13">
      <t>ショクイン</t>
    </rPh>
    <rPh sb="13" eb="15">
      <t>ハイチ</t>
    </rPh>
    <rPh sb="15" eb="16">
      <t>トウ</t>
    </rPh>
    <rPh sb="16" eb="18">
      <t>カサン</t>
    </rPh>
    <phoneticPr fontId="8"/>
  </si>
  <si>
    <t>経過的生介児入福祉専門職員配置等加算Ⅱ</t>
    <rPh sb="7" eb="9">
      <t>フクシ</t>
    </rPh>
    <rPh sb="9" eb="11">
      <t>センモン</t>
    </rPh>
    <rPh sb="11" eb="13">
      <t>ショクイン</t>
    </rPh>
    <rPh sb="13" eb="15">
      <t>ハイチ</t>
    </rPh>
    <rPh sb="15" eb="16">
      <t>トウ</t>
    </rPh>
    <rPh sb="16" eb="18">
      <t>カサン</t>
    </rPh>
    <phoneticPr fontId="8"/>
  </si>
  <si>
    <t>経過的生介児入福祉専門職員配置等加算Ⅲ</t>
    <rPh sb="7" eb="9">
      <t>フクシ</t>
    </rPh>
    <rPh sb="9" eb="11">
      <t>センモン</t>
    </rPh>
    <rPh sb="11" eb="13">
      <t>ショクイン</t>
    </rPh>
    <rPh sb="13" eb="15">
      <t>ハイチ</t>
    </rPh>
    <rPh sb="15" eb="16">
      <t>トウ</t>
    </rPh>
    <rPh sb="16" eb="18">
      <t>カサン</t>
    </rPh>
    <phoneticPr fontId="8"/>
  </si>
  <si>
    <t>経過的生介児入地域移行加算</t>
    <rPh sb="7" eb="9">
      <t>チイキ</t>
    </rPh>
    <rPh sb="9" eb="11">
      <t>イコウ</t>
    </rPh>
    <rPh sb="11" eb="13">
      <t>カサン</t>
    </rPh>
    <phoneticPr fontId="8"/>
  </si>
  <si>
    <t>経過的生介児入栄養士配置加算Ⅰ１</t>
    <rPh sb="7" eb="10">
      <t>エイヨウシ</t>
    </rPh>
    <rPh sb="10" eb="12">
      <t>ハイチ</t>
    </rPh>
    <rPh sb="12" eb="14">
      <t>カサン</t>
    </rPh>
    <phoneticPr fontId="8"/>
  </si>
  <si>
    <t>経過的生介児入栄養士配置加算Ⅰ２</t>
    <rPh sb="7" eb="10">
      <t>エイヨウシ</t>
    </rPh>
    <rPh sb="10" eb="12">
      <t>ハイチ</t>
    </rPh>
    <rPh sb="12" eb="14">
      <t>カサン</t>
    </rPh>
    <phoneticPr fontId="8"/>
  </si>
  <si>
    <t>経過的生介児入栄養士配置加算Ⅰ３</t>
    <rPh sb="7" eb="10">
      <t>エイヨウシ</t>
    </rPh>
    <rPh sb="10" eb="12">
      <t>ハイチ</t>
    </rPh>
    <rPh sb="12" eb="14">
      <t>カサン</t>
    </rPh>
    <phoneticPr fontId="8"/>
  </si>
  <si>
    <t>経過的生介児入栄養士配置加算Ⅰ４</t>
    <rPh sb="7" eb="10">
      <t>エイヨウシ</t>
    </rPh>
    <rPh sb="10" eb="12">
      <t>ハイチ</t>
    </rPh>
    <rPh sb="12" eb="14">
      <t>カサン</t>
    </rPh>
    <phoneticPr fontId="8"/>
  </si>
  <si>
    <t>経過的生介児入栄養士配置加算Ⅰ５</t>
    <rPh sb="7" eb="10">
      <t>エイヨウシ</t>
    </rPh>
    <rPh sb="10" eb="12">
      <t>ハイチ</t>
    </rPh>
    <rPh sb="12" eb="14">
      <t>カサン</t>
    </rPh>
    <phoneticPr fontId="8"/>
  </si>
  <si>
    <t>経過的生介児入栄養士配置加算Ⅰ６</t>
    <rPh sb="7" eb="10">
      <t>エイヨウシ</t>
    </rPh>
    <rPh sb="10" eb="12">
      <t>ハイチ</t>
    </rPh>
    <rPh sb="12" eb="14">
      <t>カサン</t>
    </rPh>
    <phoneticPr fontId="8"/>
  </si>
  <si>
    <t>経過的生介児入栄養士配置加算Ⅰ７</t>
    <rPh sb="7" eb="10">
      <t>エイヨウシ</t>
    </rPh>
    <rPh sb="10" eb="12">
      <t>ハイチ</t>
    </rPh>
    <rPh sb="12" eb="14">
      <t>カサン</t>
    </rPh>
    <phoneticPr fontId="8"/>
  </si>
  <si>
    <t>経過的生介児入栄養士配置加算Ⅰ８</t>
    <rPh sb="7" eb="10">
      <t>エイヨウシ</t>
    </rPh>
    <rPh sb="10" eb="12">
      <t>ハイチ</t>
    </rPh>
    <rPh sb="12" eb="14">
      <t>カサン</t>
    </rPh>
    <phoneticPr fontId="8"/>
  </si>
  <si>
    <t>経過的生介児入栄養士配置加算Ⅰ９</t>
    <rPh sb="7" eb="10">
      <t>エイヨウシ</t>
    </rPh>
    <rPh sb="10" eb="12">
      <t>ハイチ</t>
    </rPh>
    <rPh sb="12" eb="14">
      <t>カサン</t>
    </rPh>
    <phoneticPr fontId="8"/>
  </si>
  <si>
    <t>経過的生介児入栄養士配置加算Ⅰ１０</t>
    <rPh sb="7" eb="10">
      <t>エイヨウシ</t>
    </rPh>
    <rPh sb="10" eb="12">
      <t>ハイチ</t>
    </rPh>
    <rPh sb="12" eb="14">
      <t>カサン</t>
    </rPh>
    <phoneticPr fontId="8"/>
  </si>
  <si>
    <t>経過的生介児入栄養士配置加算Ⅰ１１</t>
    <rPh sb="7" eb="10">
      <t>エイヨウシ</t>
    </rPh>
    <rPh sb="10" eb="12">
      <t>ハイチ</t>
    </rPh>
    <rPh sb="12" eb="14">
      <t>カサン</t>
    </rPh>
    <phoneticPr fontId="8"/>
  </si>
  <si>
    <t>経過的生介児入栄養士配置加算Ⅰ１２</t>
    <rPh sb="7" eb="10">
      <t>エイヨウシ</t>
    </rPh>
    <rPh sb="10" eb="12">
      <t>ハイチ</t>
    </rPh>
    <rPh sb="12" eb="14">
      <t>カサン</t>
    </rPh>
    <phoneticPr fontId="8"/>
  </si>
  <si>
    <t>経過的生介児入栄養士配置加算Ⅰ１３</t>
    <rPh sb="7" eb="10">
      <t>エイヨウシ</t>
    </rPh>
    <rPh sb="10" eb="12">
      <t>ハイチ</t>
    </rPh>
    <rPh sb="12" eb="14">
      <t>カサン</t>
    </rPh>
    <phoneticPr fontId="8"/>
  </si>
  <si>
    <t>経過的生介児入栄養士配置加算Ⅰ１４</t>
    <rPh sb="7" eb="10">
      <t>エイヨウシ</t>
    </rPh>
    <rPh sb="10" eb="12">
      <t>ハイチ</t>
    </rPh>
    <rPh sb="12" eb="14">
      <t>カサン</t>
    </rPh>
    <phoneticPr fontId="8"/>
  </si>
  <si>
    <t>経過的生介児入栄養士配置加算Ⅰ１５</t>
    <rPh sb="7" eb="10">
      <t>エイヨウシ</t>
    </rPh>
    <rPh sb="10" eb="12">
      <t>ハイチ</t>
    </rPh>
    <rPh sb="12" eb="14">
      <t>カサン</t>
    </rPh>
    <phoneticPr fontId="8"/>
  </si>
  <si>
    <t>経過的生介児入栄養士配置加算Ⅰ１６</t>
    <rPh sb="7" eb="10">
      <t>エイヨウシ</t>
    </rPh>
    <rPh sb="10" eb="12">
      <t>ハイチ</t>
    </rPh>
    <rPh sb="12" eb="14">
      <t>カサン</t>
    </rPh>
    <phoneticPr fontId="8"/>
  </si>
  <si>
    <t>経過的生介児入栄養士配置加算Ⅰ１７</t>
    <rPh sb="7" eb="10">
      <t>エイヨウシ</t>
    </rPh>
    <rPh sb="10" eb="12">
      <t>ハイチ</t>
    </rPh>
    <rPh sb="12" eb="14">
      <t>カサン</t>
    </rPh>
    <phoneticPr fontId="8"/>
  </si>
  <si>
    <t>経過的生介児入栄養士配置加算Ⅱ１</t>
    <rPh sb="7" eb="10">
      <t>エイヨウシ</t>
    </rPh>
    <rPh sb="10" eb="12">
      <t>ハイチ</t>
    </rPh>
    <rPh sb="12" eb="14">
      <t>カサン</t>
    </rPh>
    <phoneticPr fontId="8"/>
  </si>
  <si>
    <t>経過的生介児入栄養士配置加算Ⅱ２</t>
    <rPh sb="7" eb="10">
      <t>エイヨウシ</t>
    </rPh>
    <rPh sb="10" eb="12">
      <t>ハイチ</t>
    </rPh>
    <rPh sb="12" eb="14">
      <t>カサン</t>
    </rPh>
    <phoneticPr fontId="8"/>
  </si>
  <si>
    <t>経過的生介児入栄養士配置加算Ⅱ３</t>
    <rPh sb="7" eb="10">
      <t>エイヨウシ</t>
    </rPh>
    <rPh sb="10" eb="12">
      <t>ハイチ</t>
    </rPh>
    <rPh sb="12" eb="14">
      <t>カサン</t>
    </rPh>
    <phoneticPr fontId="8"/>
  </si>
  <si>
    <t>経過的生介児入栄養士配置加算Ⅱ４</t>
    <rPh sb="7" eb="10">
      <t>エイヨウシ</t>
    </rPh>
    <rPh sb="10" eb="12">
      <t>ハイチ</t>
    </rPh>
    <rPh sb="12" eb="14">
      <t>カサン</t>
    </rPh>
    <phoneticPr fontId="8"/>
  </si>
  <si>
    <t>経過的生介児入栄養士配置加算Ⅱ５</t>
    <rPh sb="7" eb="10">
      <t>エイヨウシ</t>
    </rPh>
    <rPh sb="10" eb="12">
      <t>ハイチ</t>
    </rPh>
    <rPh sb="12" eb="14">
      <t>カサン</t>
    </rPh>
    <phoneticPr fontId="8"/>
  </si>
  <si>
    <t>経過的生介児入栄養士配置加算Ⅱ６</t>
    <rPh sb="7" eb="10">
      <t>エイヨウシ</t>
    </rPh>
    <rPh sb="10" eb="12">
      <t>ハイチ</t>
    </rPh>
    <rPh sb="12" eb="14">
      <t>カサン</t>
    </rPh>
    <phoneticPr fontId="8"/>
  </si>
  <si>
    <t>経過的生介児入栄養士配置加算Ⅱ７</t>
    <rPh sb="7" eb="10">
      <t>エイヨウシ</t>
    </rPh>
    <rPh sb="10" eb="12">
      <t>ハイチ</t>
    </rPh>
    <rPh sb="12" eb="14">
      <t>カサン</t>
    </rPh>
    <phoneticPr fontId="8"/>
  </si>
  <si>
    <t>経過的生介児入栄養士配置加算Ⅱ８</t>
    <rPh sb="7" eb="10">
      <t>エイヨウシ</t>
    </rPh>
    <rPh sb="10" eb="12">
      <t>ハイチ</t>
    </rPh>
    <rPh sb="12" eb="14">
      <t>カサン</t>
    </rPh>
    <phoneticPr fontId="8"/>
  </si>
  <si>
    <t>経過的生介児入栄養士配置加算Ⅱ９</t>
    <rPh sb="7" eb="10">
      <t>エイヨウシ</t>
    </rPh>
    <rPh sb="10" eb="12">
      <t>ハイチ</t>
    </rPh>
    <rPh sb="12" eb="14">
      <t>カサン</t>
    </rPh>
    <phoneticPr fontId="8"/>
  </si>
  <si>
    <t>経過的生介児入栄養士配置加算Ⅱ１０</t>
    <rPh sb="7" eb="10">
      <t>エイヨウシ</t>
    </rPh>
    <rPh sb="10" eb="12">
      <t>ハイチ</t>
    </rPh>
    <rPh sb="12" eb="14">
      <t>カサン</t>
    </rPh>
    <phoneticPr fontId="8"/>
  </si>
  <si>
    <t>経過的生介児入栄養士配置加算Ⅱ１１</t>
    <rPh sb="7" eb="10">
      <t>エイヨウシ</t>
    </rPh>
    <rPh sb="10" eb="12">
      <t>ハイチ</t>
    </rPh>
    <rPh sb="12" eb="14">
      <t>カサン</t>
    </rPh>
    <phoneticPr fontId="8"/>
  </si>
  <si>
    <t>経過的生介児入栄養士配置加算Ⅱ１２</t>
    <rPh sb="7" eb="10">
      <t>エイヨウシ</t>
    </rPh>
    <rPh sb="10" eb="12">
      <t>ハイチ</t>
    </rPh>
    <rPh sb="12" eb="14">
      <t>カサン</t>
    </rPh>
    <phoneticPr fontId="8"/>
  </si>
  <si>
    <t>経過的生介児入栄養士配置加算Ⅱ１３</t>
    <rPh sb="7" eb="10">
      <t>エイヨウシ</t>
    </rPh>
    <rPh sb="10" eb="12">
      <t>ハイチ</t>
    </rPh>
    <rPh sb="12" eb="14">
      <t>カサン</t>
    </rPh>
    <phoneticPr fontId="8"/>
  </si>
  <si>
    <t>経過的生介児入栄養士配置加算Ⅱ１４</t>
    <rPh sb="7" eb="10">
      <t>エイヨウシ</t>
    </rPh>
    <rPh sb="10" eb="12">
      <t>ハイチ</t>
    </rPh>
    <rPh sb="12" eb="14">
      <t>カサン</t>
    </rPh>
    <phoneticPr fontId="8"/>
  </si>
  <si>
    <t>経過的生介児入栄養士配置加算Ⅱ１５</t>
    <rPh sb="7" eb="10">
      <t>エイヨウシ</t>
    </rPh>
    <rPh sb="10" eb="12">
      <t>ハイチ</t>
    </rPh>
    <rPh sb="12" eb="14">
      <t>カサン</t>
    </rPh>
    <phoneticPr fontId="8"/>
  </si>
  <si>
    <t>経過的生介児入栄養士配置加算Ⅱ１６</t>
    <rPh sb="7" eb="10">
      <t>エイヨウシ</t>
    </rPh>
    <rPh sb="10" eb="12">
      <t>ハイチ</t>
    </rPh>
    <rPh sb="12" eb="14">
      <t>カサン</t>
    </rPh>
    <phoneticPr fontId="8"/>
  </si>
  <si>
    <t>経過的生介児入栄養士配置加算Ⅱ１７</t>
    <rPh sb="7" eb="10">
      <t>エイヨウシ</t>
    </rPh>
    <rPh sb="10" eb="12">
      <t>ハイチ</t>
    </rPh>
    <rPh sb="12" eb="14">
      <t>カサン</t>
    </rPh>
    <phoneticPr fontId="8"/>
  </si>
  <si>
    <t>経過的生介児入栄養マネジメント加算</t>
    <rPh sb="7" eb="9">
      <t>エイヨウ</t>
    </rPh>
    <rPh sb="15" eb="17">
      <t>カサン</t>
    </rPh>
    <phoneticPr fontId="8"/>
  </si>
  <si>
    <t>経過的生介児入小規模グループケア加算</t>
    <rPh sb="7" eb="10">
      <t>ショウキボ</t>
    </rPh>
    <rPh sb="16" eb="18">
      <t>カサン</t>
    </rPh>
    <phoneticPr fontId="8"/>
  </si>
  <si>
    <t>経過的生介児入小規模グループケア加算（サテライト）</t>
    <rPh sb="7" eb="10">
      <t>ショウキボ</t>
    </rPh>
    <rPh sb="16" eb="18">
      <t>カサン</t>
    </rPh>
    <phoneticPr fontId="8"/>
  </si>
  <si>
    <t>注　サテライト型として実施する場合</t>
    <rPh sb="0" eb="1">
      <t>チュウ</t>
    </rPh>
    <phoneticPr fontId="1"/>
  </si>
  <si>
    <t>経過的生介児入処遇改善加算Ⅰ</t>
    <rPh sb="7" eb="9">
      <t>ショグウ</t>
    </rPh>
    <rPh sb="9" eb="11">
      <t>カイゼン</t>
    </rPh>
    <rPh sb="11" eb="13">
      <t>カサン</t>
    </rPh>
    <phoneticPr fontId="8"/>
  </si>
  <si>
    <t>経過的生介児入処遇改善加算Ⅱ</t>
    <rPh sb="7" eb="9">
      <t>ショグウ</t>
    </rPh>
    <rPh sb="9" eb="11">
      <t>カイゼン</t>
    </rPh>
    <rPh sb="11" eb="13">
      <t>カサン</t>
    </rPh>
    <phoneticPr fontId="8"/>
  </si>
  <si>
    <t>経過的生介児入処遇改善加算Ⅲ</t>
    <rPh sb="7" eb="9">
      <t>ショグウ</t>
    </rPh>
    <rPh sb="9" eb="11">
      <t>カイゼン</t>
    </rPh>
    <rPh sb="11" eb="13">
      <t>カサン</t>
    </rPh>
    <phoneticPr fontId="8"/>
  </si>
  <si>
    <t>経過的生介児入処遇改善加算Ⅳ</t>
    <rPh sb="7" eb="9">
      <t>ショグウ</t>
    </rPh>
    <rPh sb="9" eb="11">
      <t>カイゼン</t>
    </rPh>
    <rPh sb="11" eb="13">
      <t>カサン</t>
    </rPh>
    <phoneticPr fontId="8"/>
  </si>
  <si>
    <t>経過的生介児入処遇改善加算Ⅴ</t>
    <rPh sb="7" eb="9">
      <t>ショグウ</t>
    </rPh>
    <rPh sb="9" eb="11">
      <t>カイゼン</t>
    </rPh>
    <rPh sb="11" eb="13">
      <t>カサン</t>
    </rPh>
    <phoneticPr fontId="8"/>
  </si>
  <si>
    <t>経過的生介児入処遇改善特別加算</t>
    <rPh sb="7" eb="9">
      <t>ショグウ</t>
    </rPh>
    <rPh sb="9" eb="11">
      <t>カイゼン</t>
    </rPh>
    <rPh sb="11" eb="13">
      <t>トクベツ</t>
    </rPh>
    <rPh sb="13" eb="15">
      <t>カサン</t>
    </rPh>
    <phoneticPr fontId="8"/>
  </si>
  <si>
    <t>経過的生介児入特定処遇改善加算Ⅰ</t>
    <rPh sb="7" eb="9">
      <t>トクテイ</t>
    </rPh>
    <rPh sb="9" eb="11">
      <t>ショグウ</t>
    </rPh>
    <rPh sb="11" eb="13">
      <t>カイゼン</t>
    </rPh>
    <rPh sb="13" eb="15">
      <t>カサン</t>
    </rPh>
    <phoneticPr fontId="8"/>
  </si>
  <si>
    <t>経過的生介児入特定処遇改善加算Ⅱ</t>
    <rPh sb="7" eb="9">
      <t>トクテイ</t>
    </rPh>
    <rPh sb="9" eb="11">
      <t>ショグウ</t>
    </rPh>
    <rPh sb="11" eb="13">
      <t>カイゼン</t>
    </rPh>
    <rPh sb="13" eb="15">
      <t>カサン</t>
    </rPh>
    <phoneticPr fontId="8"/>
  </si>
  <si>
    <t>経過的生介児入ベースアップ等支援加算</t>
    <phoneticPr fontId="8"/>
  </si>
  <si>
    <t>算定項目</t>
    <rPh sb="0" eb="2">
      <t>サンテイ</t>
    </rPh>
    <rPh sb="2" eb="4">
      <t>コウモク</t>
    </rPh>
    <phoneticPr fontId="1"/>
  </si>
  <si>
    <t>経過的生介児入１・定超</t>
  </si>
  <si>
    <t>経過的生介児入１・定超・未計画１</t>
  </si>
  <si>
    <t>経過的生介児入１・定超・未計画２</t>
  </si>
  <si>
    <t>経過的生介児入１・地公体・定超</t>
  </si>
  <si>
    <t>経過的生介児入１・地公体・定超・未計画１</t>
  </si>
  <si>
    <t>経過的生介児入１・地公体・定超・未計画２</t>
  </si>
  <si>
    <t>経過的生介児入２・定超</t>
  </si>
  <si>
    <t>経過的生介児入２・定超・未計画１</t>
  </si>
  <si>
    <t>経過的生介児入２・定超・未計画２</t>
  </si>
  <si>
    <t>経過的生介児入２・地公体・定超</t>
  </si>
  <si>
    <t>経過的生介児入２・地公体・定超・未計画１</t>
  </si>
  <si>
    <t>経過的生介児入２・地公体・定超・未計画２</t>
  </si>
  <si>
    <t>経過的生介児入３・定超</t>
  </si>
  <si>
    <t>経過的生介児入３・定超・未計画１</t>
  </si>
  <si>
    <t>経過的生介児入３・定超・未計画２</t>
  </si>
  <si>
    <t>経過的生介児入３・地公体・定超</t>
  </si>
  <si>
    <t>経過的生介児入３・地公体・定超・未計画１</t>
  </si>
  <si>
    <t>経過的生介児入３・地公体・定超・未計画２</t>
  </si>
  <si>
    <t>経過的生介児入４・定超</t>
  </si>
  <si>
    <t>経過的生介児入４・定超・未計画１</t>
  </si>
  <si>
    <t>経過的生介児入４・定超・未計画２</t>
  </si>
  <si>
    <t>経過的生介児入４・地公体・定超</t>
  </si>
  <si>
    <t>経過的生介児入４・地公体・定超・未計画１</t>
  </si>
  <si>
    <t>経過的生介児入４・地公体・定超・未計画２</t>
  </si>
  <si>
    <t>経過的生介児入５・定超</t>
  </si>
  <si>
    <t>経過的生介児入５・定超・未計画１</t>
  </si>
  <si>
    <t>経過的生介児入５・定超・未計画２</t>
  </si>
  <si>
    <t>経過的生介児入５・地公体・定超</t>
  </si>
  <si>
    <t>経過的生介児入５・地公体・定超・未計画１</t>
  </si>
  <si>
    <t>経過的生介児入５・地公体・定超・未計画２</t>
  </si>
  <si>
    <t>経過的生介児入６・定超</t>
  </si>
  <si>
    <t>経過的生介児入６・定超・未計画１</t>
  </si>
  <si>
    <t>経過的生介児入６・定超・未計画２</t>
  </si>
  <si>
    <t>経過的生介児入６・地公体・定超</t>
  </si>
  <si>
    <t>経過的生介児入６・地公体・定超・未計画１</t>
  </si>
  <si>
    <t>経過的生介児入６・地公体・定超・未計画２</t>
  </si>
  <si>
    <t>経過的生介児入７・定超</t>
  </si>
  <si>
    <t>経過的生介児入７・定超・未計画１</t>
  </si>
  <si>
    <t>経過的生介児入７・定超・未計画２</t>
  </si>
  <si>
    <t>経過的生介児入７・地公体・定超</t>
  </si>
  <si>
    <t>経過的生介児入７・地公体・定超・未計画１</t>
  </si>
  <si>
    <t>経過的生介児入７・地公体・定超・未計画２</t>
  </si>
  <si>
    <t>経過的生介児入８・定超</t>
  </si>
  <si>
    <t>経過的生介児入８・定超・未計画１</t>
  </si>
  <si>
    <t>経過的生介児入８・定超・未計画２</t>
  </si>
  <si>
    <t>経過的生介児入８・地公体・定超</t>
  </si>
  <si>
    <t>経過的生介児入８・地公体・定超・未計画１</t>
  </si>
  <si>
    <t>経過的生介児入８・地公体・定超・未計画２</t>
  </si>
  <si>
    <t>経過的生介児入９・定超</t>
  </si>
  <si>
    <t>経過的生介児入９・定超・未計画１</t>
  </si>
  <si>
    <t>経過的生介児入９・定超・未計画２</t>
  </si>
  <si>
    <t>経過的生介児入９・地公体・定超</t>
  </si>
  <si>
    <t>経過的生介児入９・地公体・定超・未計画１</t>
  </si>
  <si>
    <t>経過的生介児入９・地公体・定超・未計画２</t>
  </si>
  <si>
    <t>経過的生介児入１０・定超</t>
  </si>
  <si>
    <t>経過的生介児入１０・定超・未計画１</t>
  </si>
  <si>
    <t>経過的生介児入１０・定超・未計画２</t>
  </si>
  <si>
    <t>経過的生介児入１０・地公体・定超</t>
  </si>
  <si>
    <t>経過的生介児入１０・地公体・定超・未計画１</t>
  </si>
  <si>
    <t>経過的生介児入１０・地公体・定超・未計画２</t>
  </si>
  <si>
    <t>経過的生介児入１１・定超</t>
  </si>
  <si>
    <t>経過的生介児入１１・定超・未計画１</t>
  </si>
  <si>
    <t>経過的生介児入１１・定超・未計画２</t>
  </si>
  <si>
    <t>経過的生介児入１１・地公体・定超</t>
  </si>
  <si>
    <t>経過的生介児入１１・地公体・定超・未計画１</t>
  </si>
  <si>
    <t>経過的生介児入１１・地公体・定超・未計画２</t>
  </si>
  <si>
    <t>経過的生介児入１２・定超</t>
  </si>
  <si>
    <t>経過的生介児入１２・定超・未計画１</t>
  </si>
  <si>
    <t>経過的生介児入１２・定超・未計画２</t>
  </si>
  <si>
    <t>経過的生介児入１２・地公体・定超</t>
  </si>
  <si>
    <t>経過的生介児入１２・地公体・定超・未計画１</t>
  </si>
  <si>
    <t>経過的生介児入１２・地公体・定超・未計画２</t>
  </si>
  <si>
    <t>経過的生介児入１３・定超</t>
  </si>
  <si>
    <t>経過的生介児入１３・定超・未計画１</t>
  </si>
  <si>
    <t>経過的生介児入１３・定超・未計画２</t>
  </si>
  <si>
    <t>経過的生介児入１３・地公体・定超</t>
  </si>
  <si>
    <t>経過的生介児入１３・地公体・定超・未計画１</t>
  </si>
  <si>
    <t>経過的生介児入１３・地公体・定超・未計画２</t>
  </si>
  <si>
    <t>経過的生介児入１４・定超</t>
  </si>
  <si>
    <t>経過的生介児入１４・定超・未計画１</t>
  </si>
  <si>
    <t>経過的生介児入１４・定超・未計画２</t>
  </si>
  <si>
    <t>経過的生介児入１４・地公体・定超</t>
  </si>
  <si>
    <t>経過的生介児入１４・地公体・定超・未計画１</t>
  </si>
  <si>
    <t>経過的生介児入１４・地公体・定超・未計画２</t>
  </si>
  <si>
    <t>経過的生介児入１５・定超</t>
  </si>
  <si>
    <t>経過的生介児入１５・定超・未計画１</t>
  </si>
  <si>
    <t>経過的生介児入１５・定超・未計画２</t>
  </si>
  <si>
    <t>経過的生介児入１５・地公体・定超</t>
  </si>
  <si>
    <t>経過的生介児入１５・地公体・定超・未計画１</t>
  </si>
  <si>
    <t>経過的生介児入１５・地公体・定超・未計画２</t>
  </si>
  <si>
    <t>経過的生介児入１６・定超</t>
  </si>
  <si>
    <t>経過的生介児入１６・定超・未計画１</t>
  </si>
  <si>
    <t>経過的生介児入１６・定超・未計画２</t>
  </si>
  <si>
    <t>経過的生介児入１６・地公体・定超</t>
  </si>
  <si>
    <t>経過的生介児入１６・地公体・定超・未計画１</t>
  </si>
  <si>
    <t>経過的生介児入１６・地公体・定超・未計画２</t>
  </si>
  <si>
    <t>経過的生介児入１７・定超</t>
  </si>
  <si>
    <t>経過的生介児入１７・定超・未計画１</t>
  </si>
  <si>
    <t>経過的生介児入１７・定超・未計画２</t>
  </si>
  <si>
    <t>経過的生介児入１７・地公体・定超</t>
  </si>
  <si>
    <t>経過的生介児入１７・地公体・定超・未計画１</t>
  </si>
  <si>
    <t>経過的生介児入１７・地公体・定超・未計画２</t>
  </si>
  <si>
    <t>経過的生介児入１８・定超</t>
  </si>
  <si>
    <t>経過的生介児入１８・定超・未計画１</t>
  </si>
  <si>
    <t>経過的生介児入１８・定超・未計画２</t>
  </si>
  <si>
    <t>経過的生介児入１８・地公体・定超</t>
  </si>
  <si>
    <t>経過的生介児入１８・地公体・定超・未計画１</t>
  </si>
  <si>
    <t>経過的生介児入１８・地公体・定超・未計画２</t>
  </si>
  <si>
    <t>経過的生介児入１９・定超</t>
  </si>
  <si>
    <t>経過的生介児入１９・定超・未計画１</t>
  </si>
  <si>
    <t>経過的生介児入１９・定超・未計画２</t>
  </si>
  <si>
    <t>経過的生介児入１９・地公体・定超</t>
  </si>
  <si>
    <t>経過的生介児入１９・地公体・定超・未計画１</t>
  </si>
  <si>
    <t>経過的生介児入１９・地公体・定超・未計画２</t>
  </si>
  <si>
    <t>経過的生介児入２０・定超</t>
  </si>
  <si>
    <t>経過的生介児入２０・定超・未計画１</t>
  </si>
  <si>
    <t>経過的生介児入２０・定超・未計画２</t>
  </si>
  <si>
    <t>経過的生介児入２０・地公体・定超</t>
  </si>
  <si>
    <t>経過的生介児入２０・地公体・定超・未計画１</t>
  </si>
  <si>
    <t>経過的生介児入２０・地公体・定超・未計画２</t>
  </si>
  <si>
    <t>経過的生介児入２１・定超</t>
  </si>
  <si>
    <t>経過的生介児入２１・定超・未計画１</t>
  </si>
  <si>
    <t>経過的生介児入２１・定超・未計画２</t>
  </si>
  <si>
    <t>経過的生介児入２１・地公体・定超</t>
  </si>
  <si>
    <t>経過的生介児入２１・地公体・定超・未計画１</t>
  </si>
  <si>
    <t>経過的生介児入２１・地公体・定超・未計画２</t>
  </si>
  <si>
    <t>経過的生介児入２２・定超</t>
  </si>
  <si>
    <t>経過的生介児入２２・定超・未計画１</t>
  </si>
  <si>
    <t>経過的生介児入２２・定超・未計画２</t>
  </si>
  <si>
    <t>経過的生介児入２２・地公体・定超</t>
  </si>
  <si>
    <t>経過的生介児入２２・地公体・定超・未計画１</t>
  </si>
  <si>
    <t>経過的生介児入２２・地公体・定超・未計画２</t>
  </si>
  <si>
    <t>経過的生介児入２３・定超</t>
  </si>
  <si>
    <t>経過的生介児入２３・定超・未計画１</t>
  </si>
  <si>
    <t>経過的生介児入２３・定超・未計画２</t>
  </si>
  <si>
    <t>経過的生介児入２３・地公体・定超</t>
  </si>
  <si>
    <t>経過的生介児入２３・地公体・定超・未計画１</t>
  </si>
  <si>
    <t>経過的生介児入２３・地公体・定超・未計画２</t>
  </si>
  <si>
    <t>経過的生介児入２４・定超</t>
  </si>
  <si>
    <t>経過的生介児入２４・定超・未計画１</t>
  </si>
  <si>
    <t>経過的生介児入２４・定超・未計画２</t>
  </si>
  <si>
    <t>経過的生介児入２４・地公体・定超</t>
  </si>
  <si>
    <t>経過的生介児入２４・地公体・定超・未計画１</t>
  </si>
  <si>
    <t>経過的生介児入２４・地公体・定超・未計画２</t>
  </si>
  <si>
    <t>経過的生介児入２５・定超</t>
  </si>
  <si>
    <t>経過的生介児入２５・定超・未計画１</t>
  </si>
  <si>
    <t>経過的生介児入２５・定超・未計画２</t>
  </si>
  <si>
    <t>経過的生介児入２５・地公体・定超</t>
  </si>
  <si>
    <t>経過的生介児入２５・地公体・定超・未計画１</t>
  </si>
  <si>
    <t>経過的生介児入２５・地公体・定超・未計画２</t>
  </si>
  <si>
    <t>経過的生介児入２６・定超</t>
  </si>
  <si>
    <t>経過的生介児入２６・定超・未計画１</t>
  </si>
  <si>
    <t>経過的生介児入２６・定超・未計画２</t>
  </si>
  <si>
    <t>経過的生介児入２６・地公体・定超</t>
  </si>
  <si>
    <t>経過的生介児入２６・地公体・定超・未計画１</t>
  </si>
  <si>
    <t>経過的生介児入２６・地公体・定超・未計画２</t>
  </si>
  <si>
    <t>経過的生介児入２７・定超</t>
  </si>
  <si>
    <t>経過的生介児入２７・定超・未計画１</t>
  </si>
  <si>
    <t>経過的生介児入２７・定超・未計画２</t>
  </si>
  <si>
    <t>経過的生介児入２７・地公体・定超</t>
  </si>
  <si>
    <t>経過的生介児入２７・地公体・定超・未計画１</t>
  </si>
  <si>
    <t>経過的生介児入２７・地公体・定超・未計画２</t>
  </si>
  <si>
    <t>経過的生介児入２８・定超</t>
  </si>
  <si>
    <t>経過的生介児入２８・定超・未計画１</t>
  </si>
  <si>
    <t>経過的生介児入２８・定超・未計画２</t>
  </si>
  <si>
    <t>経過的生介児入２８・地公体・定超</t>
  </si>
  <si>
    <t>経過的生介児入２８・地公体・定超・未計画１</t>
  </si>
  <si>
    <t>経過的生介児入２８・地公体・定超・未計画２</t>
  </si>
  <si>
    <t>経過的生介児入２９・定超</t>
  </si>
  <si>
    <t>経過的生介児入２９・定超・未計画１</t>
  </si>
  <si>
    <t>経過的生介児入２９・定超・未計画２</t>
  </si>
  <si>
    <t>経過的生介児入２９・地公体・定超</t>
  </si>
  <si>
    <t>経過的生介児入２９・地公体・定超・未計画１</t>
  </si>
  <si>
    <t>経過的生介児入２９・地公体・定超・未計画２</t>
  </si>
  <si>
    <t>経過的生介児入３０・定超</t>
  </si>
  <si>
    <t>経過的生介児入３０・定超・未計画１</t>
  </si>
  <si>
    <t>経過的生介児入３０・定超・未計画２</t>
  </si>
  <si>
    <t>経過的生介児入３０・地公体・定超</t>
  </si>
  <si>
    <t>経過的生介児入３０・地公体・定超・未計画１</t>
  </si>
  <si>
    <t>経過的生介児入３０・地公体・定超・未計画２</t>
  </si>
  <si>
    <t>経過的生介児入３１・定超</t>
  </si>
  <si>
    <t>経過的生介児入３１・定超・未計画１</t>
  </si>
  <si>
    <t>経過的生介児入３１・定超・未計画２</t>
  </si>
  <si>
    <t>経過的生介児入３１・地公体・定超</t>
  </si>
  <si>
    <t>経過的生介児入３１・地公体・定超・未計画１</t>
  </si>
  <si>
    <t>経過的生介児入３１・地公体・定超・未計画２</t>
  </si>
  <si>
    <t>経過的生介児入３２・定超</t>
  </si>
  <si>
    <t>経過的生介児入３２・定超・未計画１</t>
  </si>
  <si>
    <t>経過的生介児入３２・定超・未計画２</t>
  </si>
  <si>
    <t>経過的生介児入３２・地公体・定超</t>
  </si>
  <si>
    <t>経過的生介児入３２・地公体・定超・未計画１</t>
  </si>
  <si>
    <t>経過的生介児入３２・地公体・定超・未計画２</t>
  </si>
  <si>
    <t>経過的生介児入３３・定超</t>
  </si>
  <si>
    <t>経過的生介児入３３・定超・未計画１</t>
  </si>
  <si>
    <t>経過的生介児入３３・定超・未計画２</t>
  </si>
  <si>
    <t>経過的生介児入３３・地公体・定超</t>
  </si>
  <si>
    <t>経過的生介児入３３・地公体・定超・未計画１</t>
  </si>
  <si>
    <t>経過的生介児入３３・地公体・定超・未計画２</t>
  </si>
  <si>
    <t>経過的生介児入３４・定超</t>
  </si>
  <si>
    <t>経過的生介児入３４・定超・未計画１</t>
  </si>
  <si>
    <t>経過的生介児入３４・定超・未計画２</t>
  </si>
  <si>
    <t>経過的生介児入３４・地公体・定超</t>
  </si>
  <si>
    <t>経過的生介児入３４・地公体・定超・未計画１</t>
  </si>
  <si>
    <t>経過的生介児入３４・地公体・定超・未計画２</t>
  </si>
  <si>
    <t>経過的生介児入３５・定超</t>
  </si>
  <si>
    <t>経過的生介児入３５・定超・未計画１</t>
  </si>
  <si>
    <t>経過的生介児入３５・定超・未計画２</t>
  </si>
  <si>
    <t>経過的生介児入３５・地公体・定超</t>
  </si>
  <si>
    <t>経過的生介児入３５・地公体・定超・未計画１</t>
  </si>
  <si>
    <t>経過的生介児入３５・地公体・定超・未計画２</t>
  </si>
  <si>
    <t>経過的生介児入３６・定超</t>
  </si>
  <si>
    <t>経過的生介児入３６・定超・未計画１</t>
  </si>
  <si>
    <t>経過的生介児入３６・定超・未計画２</t>
  </si>
  <si>
    <t>経過的生介児入３６・地公体・定超</t>
  </si>
  <si>
    <t>経過的生介児入３６・地公体・定超・未計画１</t>
  </si>
  <si>
    <t>経過的生介児入３６・地公体・定超・未計画２</t>
  </si>
  <si>
    <t>経過的生介児入３７・定超</t>
  </si>
  <si>
    <t>経過的生介児入３７・定超・未計画１</t>
  </si>
  <si>
    <t>経過的生介児入３７・定超・未計画２</t>
  </si>
  <si>
    <t>経過的生介児入３７・地公体・定超</t>
  </si>
  <si>
    <t>経過的生介児入３７・地公体・定超・未計画１</t>
  </si>
  <si>
    <t>経過的生介児入３７・地公体・定超・未計画２</t>
  </si>
  <si>
    <t>経過的生介児入３８・定超</t>
  </si>
  <si>
    <t>経過的生介児入３８・定超・未計画１</t>
  </si>
  <si>
    <t>経過的生介児入３８・定超・未計画２</t>
  </si>
  <si>
    <t>経過的生介児入３８・地公体・定超</t>
  </si>
  <si>
    <t>経過的生介児入３８・地公体・定超・未計画１</t>
  </si>
  <si>
    <t>経過的生介児入３８・地公体・定超・未計画２</t>
  </si>
  <si>
    <t>経過的生介児入３９・定超</t>
  </si>
  <si>
    <t>経過的生介児入３９・定超・未計画１</t>
  </si>
  <si>
    <t>経過的生介児入３９・定超・未計画２</t>
  </si>
  <si>
    <t>経過的生介児入３９・地公体・定超</t>
  </si>
  <si>
    <t>経過的生介児入３９・地公体・定超・未計画１</t>
  </si>
  <si>
    <t>経過的生介児入３９・地公体・定超・未計画２</t>
  </si>
  <si>
    <t>経過的生介児入４０・定超</t>
  </si>
  <si>
    <t>経過的生介児入４０・定超・未計画１</t>
  </si>
  <si>
    <t>経過的生介児入４０・定超・未計画２</t>
  </si>
  <si>
    <t>経過的生介児入４０・地公体・定超</t>
  </si>
  <si>
    <t>経過的生介児入４０・地公体・定超・未計画１</t>
  </si>
  <si>
    <t>経過的生介児入４０・地公体・定超・未計画２</t>
  </si>
  <si>
    <t>経過的生介児入４１・定超</t>
  </si>
  <si>
    <t>経過的生介児入４１・定超・未計画１</t>
  </si>
  <si>
    <t>経過的生介児入４１・定超・未計画２</t>
  </si>
  <si>
    <t>経過的生介児入４１・地公体・定超</t>
  </si>
  <si>
    <t>経過的生介児入４１・地公体・定超・未計画１</t>
  </si>
  <si>
    <t>経過的生介児入４１・地公体・定超・未計画２</t>
  </si>
  <si>
    <t>経過的生介児入４２・定超</t>
  </si>
  <si>
    <t>経過的生介児入４２・定超・未計画１</t>
  </si>
  <si>
    <t>経過的生介児入４２・定超・未計画２</t>
  </si>
  <si>
    <t>経過的生介児入４２・地公体・定超</t>
  </si>
  <si>
    <t>経過的生介児入４２・地公体・定超・未計画１</t>
  </si>
  <si>
    <t>経過的生介児入４２・地公体・定超・未計画２</t>
  </si>
  <si>
    <t>経過的生介児入４３・定超</t>
  </si>
  <si>
    <t>経過的生介児入４３・定超・未計画１</t>
  </si>
  <si>
    <t>経過的生介児入４３・定超・未計画２</t>
  </si>
  <si>
    <t>経過的生介児入４３・地公体・定超</t>
  </si>
  <si>
    <t>経過的生介児入４３・地公体・定超・未計画１</t>
  </si>
  <si>
    <t>経過的生介児入４３・地公体・定超・未計画２</t>
  </si>
  <si>
    <t>経過的生介児入４４・定超</t>
  </si>
  <si>
    <t>経過的生介児入４４・定超・未計画１</t>
  </si>
  <si>
    <t>経過的生介児入４４・定超・未計画２</t>
  </si>
  <si>
    <t>経過的生介児入４４・地公体・定超</t>
  </si>
  <si>
    <t>経過的生介児入４４・地公体・定超・未計画１</t>
  </si>
  <si>
    <t>経過的生介児入４４・地公体・定超・未計画２</t>
  </si>
  <si>
    <t>経過的生介児入４５・定超</t>
  </si>
  <si>
    <t>経過的生介児入４５・定超・未計画１</t>
  </si>
  <si>
    <t>経過的生介児入４５・定超・未計画２</t>
  </si>
  <si>
    <t>経過的生介児入４５・地公体・定超</t>
  </si>
  <si>
    <t>経過的生介児入４５・地公体・定超・未計画１</t>
  </si>
  <si>
    <t>経過的生介児入４５・地公体・定超・未計画２</t>
  </si>
  <si>
    <t>経過的生介児入４６・定超</t>
  </si>
  <si>
    <t>経過的生介児入４６・定超・未計画１</t>
  </si>
  <si>
    <t>経過的生介児入４６・定超・未計画２</t>
  </si>
  <si>
    <t>経過的生介児入４６・地公体・定超</t>
  </si>
  <si>
    <t>経過的生介児入４６・地公体・定超・未計画１</t>
  </si>
  <si>
    <t>経過的生介児入４６・地公体・定超・未計画２</t>
  </si>
  <si>
    <t>経過的生介児入４７・定超</t>
  </si>
  <si>
    <t>経過的生介児入４７・定超・未計画１</t>
  </si>
  <si>
    <t>経過的生介児入４７・定超・未計画２</t>
  </si>
  <si>
    <t>経過的生介児入４７・地公体・定超</t>
  </si>
  <si>
    <t>経過的生介児入４７・地公体・定超・未計画１</t>
  </si>
  <si>
    <t>経過的生介児入４７・地公体・定超・未計画２</t>
  </si>
  <si>
    <t>経過的生介児入４８・定超</t>
  </si>
  <si>
    <t>経過的生介児入４８・定超・未計画１</t>
  </si>
  <si>
    <t>経過的生介児入４８・定超・未計画２</t>
  </si>
  <si>
    <t>経過的生介児入４８・地公体・定超</t>
  </si>
  <si>
    <t>経過的生介児入４８・地公体・定超・未計画１</t>
  </si>
  <si>
    <t>経過的生介児入４８・地公体・定超・未計画２</t>
  </si>
  <si>
    <t>経過的生介児入４９・定超</t>
  </si>
  <si>
    <t>経過的生介児入４９・定超・未計画１</t>
  </si>
  <si>
    <t>経過的生介児入４９・定超・未計画２</t>
  </si>
  <si>
    <t>経過的生介児入４９・地公体・定超</t>
  </si>
  <si>
    <t>経過的生介児入４９・地公体・定超・未計画１</t>
  </si>
  <si>
    <t>経過的生介児入４９・地公体・定超・未計画２</t>
  </si>
  <si>
    <t>経過的生介児入５０・定超</t>
  </si>
  <si>
    <t>経過的生介児入５０・定超・未計画１</t>
  </si>
  <si>
    <t>経過的生介児入５０・定超・未計画２</t>
  </si>
  <si>
    <t>経過的生介児入５０・地公体・定超</t>
  </si>
  <si>
    <t>経過的生介児入５０・地公体・定超・未計画１</t>
  </si>
  <si>
    <t>経過的生介児入５０・地公体・定超・未計画２</t>
  </si>
  <si>
    <t>経過的生介児入５１・定超</t>
  </si>
  <si>
    <t>経過的生介児入５１・定超・未計画１</t>
  </si>
  <si>
    <t>経過的生介児入５１・定超・未計画２</t>
  </si>
  <si>
    <t>経過的生介児入５１・地公体・定超</t>
  </si>
  <si>
    <t>経過的生介児入５１・地公体・定超・未計画１</t>
  </si>
  <si>
    <t>経過的生介児入５１・地公体・定超・未計画２</t>
  </si>
  <si>
    <t>経過的生介児入５２・定超</t>
  </si>
  <si>
    <t>経過的生介児入５２・定超・未計画１</t>
  </si>
  <si>
    <t>経過的生介児入５２・定超・未計画２</t>
  </si>
  <si>
    <t>経過的生介児入５２・地公体・定超</t>
  </si>
  <si>
    <t>経過的生介児入５２・地公体・定超・未計画１</t>
  </si>
  <si>
    <t>経過的生介児入５２・地公体・定超・未計画２</t>
  </si>
  <si>
    <t>経過的生介児入５３・定超</t>
  </si>
  <si>
    <t>経過的生介児入５３・定超・未計画１</t>
  </si>
  <si>
    <t>経過的生介児入５３・定超・未計画２</t>
  </si>
  <si>
    <t>経過的生介児入５３・地公体・定超</t>
  </si>
  <si>
    <t>経過的生介児入５３・地公体・定超・未計画１</t>
  </si>
  <si>
    <t>経過的生介児入５３・地公体・定超・未計画２</t>
  </si>
  <si>
    <t>経過的生介児入５４・定超</t>
  </si>
  <si>
    <t>経過的生介児入５４・定超・未計画１</t>
  </si>
  <si>
    <t>経過的生介児入５４・定超・未計画２</t>
  </si>
  <si>
    <t>経過的生介児入５４・地公体・定超</t>
  </si>
  <si>
    <t>経過的生介児入５４・地公体・定超・未計画１</t>
  </si>
  <si>
    <t>経過的生介児入５４・地公体・定超・未計画２</t>
  </si>
  <si>
    <t>経過的生介児入５５・定超</t>
  </si>
  <si>
    <t>経過的生介児入５５・定超・未計画１</t>
  </si>
  <si>
    <t>経過的生介児入５５・定超・未計画２</t>
  </si>
  <si>
    <t>経過的生介児入５５・地公体・定超</t>
  </si>
  <si>
    <t>経過的生介児入５５・地公体・定超・未計画１</t>
  </si>
  <si>
    <t>経過的生介児入５５・地公体・定超・未計画２</t>
  </si>
  <si>
    <t>経過的生介児入５６・定超</t>
  </si>
  <si>
    <t>経過的生介児入５６・定超・未計画１</t>
  </si>
  <si>
    <t>経過的生介児入５６・定超・未計画２</t>
  </si>
  <si>
    <t>経過的生介児入５６・地公体・定超</t>
  </si>
  <si>
    <t>経過的生介児入５６・地公体・定超・未計画１</t>
  </si>
  <si>
    <t>経過的生介児入５６・地公体・定超・未計画２</t>
  </si>
  <si>
    <t>経過的生介児入５７・定超</t>
  </si>
  <si>
    <t>経過的生介児入５７・定超・未計画１</t>
  </si>
  <si>
    <t>経過的生介児入５７・定超・未計画２</t>
  </si>
  <si>
    <t>経過的生介児入５７・地公体・定超</t>
  </si>
  <si>
    <t>経過的生介児入５７・地公体・定超・未計画１</t>
  </si>
  <si>
    <t>経過的生介児入５７・地公体・定超・未計画２</t>
  </si>
  <si>
    <t>経過的生介児入５８・定超</t>
  </si>
  <si>
    <t>経過的生介児入５８・定超・未計画１</t>
  </si>
  <si>
    <t>経過的生介児入５８・定超・未計画２</t>
  </si>
  <si>
    <t>経過的生介児入５８・地公体・定超</t>
  </si>
  <si>
    <t>経過的生介児入５８・地公体・定超・未計画１</t>
  </si>
  <si>
    <t>経過的生介児入５８・地公体・定超・未計画２</t>
  </si>
  <si>
    <t>経過的生介児入５９・定超</t>
  </si>
  <si>
    <t>経過的生介児入５９・定超・未計画１</t>
  </si>
  <si>
    <t>経過的生介児入５９・定超・未計画２</t>
  </si>
  <si>
    <t>経過的生介児入５９・地公体・定超</t>
  </si>
  <si>
    <t>経過的生介児入５９・地公体・定超・未計画１</t>
  </si>
  <si>
    <t>経過的生介児入５９・地公体・定超・未計画２</t>
  </si>
  <si>
    <t>経過的生介児入６０・定超</t>
  </si>
  <si>
    <t>経過的生介児入６０・定超・未計画１</t>
  </si>
  <si>
    <t>経過的生介児入６０・定超・未計画２</t>
  </si>
  <si>
    <t>経過的生介児入６０・地公体・定超</t>
  </si>
  <si>
    <t>経過的生介児入６０・地公体・定超・未計画１</t>
  </si>
  <si>
    <t>経過的生介児入６０・地公体・定超・未計画２</t>
  </si>
  <si>
    <t>経過的生介児入６１・定超</t>
  </si>
  <si>
    <t>経過的生介児入６１・定超・未計画１</t>
  </si>
  <si>
    <t>経過的生介児入６１・定超・未計画２</t>
  </si>
  <si>
    <t>経過的生介児入６１・地公体・定超</t>
  </si>
  <si>
    <t>経過的生介児入６１・地公体・定超・未計画１</t>
  </si>
  <si>
    <t>経過的生介児入６１・地公体・定超・未計画２</t>
  </si>
  <si>
    <t>経過的生介児入６２・定超</t>
  </si>
  <si>
    <t>経過的生介児入６２・定超・未計画１</t>
  </si>
  <si>
    <t>経過的生介児入６２・定超・未計画２</t>
  </si>
  <si>
    <t>経過的生介児入６２・地公体・定超</t>
  </si>
  <si>
    <t>経過的生介児入６２・地公体・定超・未計画１</t>
  </si>
  <si>
    <t>経過的生介児入６２・地公体・定超・未計画２</t>
  </si>
  <si>
    <t>経過的生介児入６３・定超</t>
  </si>
  <si>
    <t>経過的生介児入６３・定超・未計画１</t>
  </si>
  <si>
    <t>経過的生介児入６３・定超・未計画２</t>
  </si>
  <si>
    <t>経過的生介児入６３・地公体・定超</t>
  </si>
  <si>
    <t>経過的生介児入６３・地公体・定超・未計画１</t>
  </si>
  <si>
    <t>経過的生介児入６３・地公体・定超・未計画２</t>
  </si>
  <si>
    <t>経過的生介児入６４・定超</t>
  </si>
  <si>
    <t>経過的生介児入６４・定超・未計画１</t>
  </si>
  <si>
    <t>経過的生介児入６４・定超・未計画２</t>
  </si>
  <si>
    <t>経過的生介児入６４・地公体・定超</t>
  </si>
  <si>
    <t>経過的生介児入６４・地公体・定超・未計画１</t>
  </si>
  <si>
    <t>経過的生介児入６４・地公体・定超・未計画２</t>
  </si>
  <si>
    <t>経過的生介児入６５・定超</t>
  </si>
  <si>
    <t>経過的生介児入６５・定超・未計画１</t>
  </si>
  <si>
    <t>経過的生介児入６５・定超・未計画２</t>
  </si>
  <si>
    <t>経過的生介児入６５・地公体・定超</t>
  </si>
  <si>
    <t>経過的生介児入６５・地公体・定超・未計画１</t>
  </si>
  <si>
    <t>経過的生介児入６５・地公体・定超・未計画２</t>
  </si>
  <si>
    <t>経過的生介児入６６・定超</t>
  </si>
  <si>
    <t>経過的生介児入６６・定超・未計画１</t>
  </si>
  <si>
    <t>経過的生介児入６６・定超・未計画２</t>
  </si>
  <si>
    <t>経過的生介児入６６・地公体・定超</t>
  </si>
  <si>
    <t>経過的生介児入６６・地公体・定超・未計画１</t>
  </si>
  <si>
    <t>経過的生介児入６６・地公体・定超・未計画２</t>
  </si>
  <si>
    <t>経過的生介児入６７・定超</t>
  </si>
  <si>
    <t>経過的生介児入６７・定超・未計画１</t>
  </si>
  <si>
    <t>経過的生介児入６７・定超・未計画２</t>
  </si>
  <si>
    <t>経過的生介児入６７・地公体・定超</t>
  </si>
  <si>
    <t>経過的生介児入６７・地公体・定超・未計画１</t>
  </si>
  <si>
    <t>経過的生介児入６７・地公体・定超・未計画２</t>
  </si>
  <si>
    <t>経過的生介児入６８・定超</t>
  </si>
  <si>
    <t>経過的生介児入６８・定超・未計画１</t>
  </si>
  <si>
    <t>経過的生介児入６８・定超・未計画２</t>
  </si>
  <si>
    <t>経過的生介児入６８・地公体・定超</t>
  </si>
  <si>
    <t>経過的生介児入６８・地公体・定超・未計画１</t>
  </si>
  <si>
    <t>経過的生介児入６８・地公体・定超・未計画２</t>
  </si>
  <si>
    <t>経過的生介児入６９・定超</t>
  </si>
  <si>
    <t>経過的生介児入６９・定超・未計画１</t>
  </si>
  <si>
    <t>経過的生介児入６９・定超・未計画２</t>
  </si>
  <si>
    <t>経過的生介児入６９・地公体・定超</t>
  </si>
  <si>
    <t>経過的生介児入６９・地公体・定超・未計画１</t>
  </si>
  <si>
    <t>経過的生介児入６９・地公体・定超・未計画２</t>
  </si>
  <si>
    <t>経過的生介児入７０・定超</t>
  </si>
  <si>
    <t>経過的生介児入７０・定超・未計画１</t>
  </si>
  <si>
    <t>経過的生介児入７０・定超・未計画２</t>
  </si>
  <si>
    <t>経過的生介児入７０・地公体・定超</t>
  </si>
  <si>
    <t>経過的生介児入７０・地公体・定超・未計画１</t>
  </si>
  <si>
    <t>経過的生介児入７０・地公体・定超・未計画２</t>
  </si>
  <si>
    <t>経過的生介児入７１・定超</t>
  </si>
  <si>
    <t>経過的生介児入７１・定超・未計画１</t>
  </si>
  <si>
    <t>経過的生介児入７１・定超・未計画２</t>
  </si>
  <si>
    <t>経過的生介児入７１・地公体・定超</t>
  </si>
  <si>
    <t>経過的生介児入７１・地公体・定超・未計画１</t>
  </si>
  <si>
    <t>経過的生介児入７１・地公体・定超・未計画２</t>
  </si>
  <si>
    <t>経過的生介児入７２・定超</t>
  </si>
  <si>
    <t>経過的生介児入７２・定超・未計画１</t>
  </si>
  <si>
    <t>経過的生介児入７２・定超・未計画２</t>
  </si>
  <si>
    <t>経過的生介児入７２・地公体・定超</t>
  </si>
  <si>
    <t>経過的生介児入７２・地公体・定超・未計画１</t>
  </si>
  <si>
    <t>経過的生介児入７２・地公体・定超・未計画２</t>
  </si>
  <si>
    <t>経過的生介児入７３・定超</t>
  </si>
  <si>
    <t>経過的生介児入７３・定超・未計画１</t>
  </si>
  <si>
    <t>経過的生介児入７３・定超・未計画２</t>
  </si>
  <si>
    <t>経過的生介児入７３・地公体・定超</t>
  </si>
  <si>
    <t>経過的生介児入７３・地公体・定超・未計画１</t>
  </si>
  <si>
    <t>経過的生介児入７３・地公体・定超・未計画２</t>
  </si>
  <si>
    <t>経過的生介児入７４・定超</t>
  </si>
  <si>
    <t>経過的生介児入７４・定超・未計画１</t>
  </si>
  <si>
    <t>経過的生介児入７４・定超・未計画２</t>
  </si>
  <si>
    <t>経過的生介児入７４・地公体・定超</t>
  </si>
  <si>
    <t>経過的生介児入７４・地公体・定超・未計画１</t>
  </si>
  <si>
    <t>経過的生介児入７４・地公体・定超・未計画２</t>
  </si>
  <si>
    <t>経過的生介児入７５・定超</t>
  </si>
  <si>
    <t>経過的生介児入７５・定超・未計画１</t>
  </si>
  <si>
    <t>経過的生介児入７５・定超・未計画２</t>
  </si>
  <si>
    <t>経過的生介児入７５・地公体・定超</t>
  </si>
  <si>
    <t>経過的生介児入７５・地公体・定超・未計画１</t>
  </si>
  <si>
    <t>経過的生介児入７５・地公体・定超・未計画２</t>
  </si>
  <si>
    <t>経過的生介児入７６・定超</t>
  </si>
  <si>
    <t>経過的生介児入７６・定超・未計画１</t>
  </si>
  <si>
    <t>経過的生介児入７６・定超・未計画２</t>
  </si>
  <si>
    <t>経過的生介児入７６・地公体・定超</t>
  </si>
  <si>
    <t>経過的生介児入７６・地公体・定超・未計画１</t>
  </si>
  <si>
    <t>経過的生介児入７６・地公体・定超・未計画２</t>
  </si>
  <si>
    <t>経過的生介児入７７・定超</t>
    <phoneticPr fontId="1"/>
  </si>
  <si>
    <t>経過的生介児入７７・定超・未計画１</t>
  </si>
  <si>
    <t>経過的生介児入７７・定超・未計画２</t>
  </si>
  <si>
    <t>経過的生介児入７７・地公体・定超</t>
  </si>
  <si>
    <t>経過的生介児入７７・地公体・定超・未計画１</t>
  </si>
  <si>
    <t>経過的生介児入７７・地公体・定超・未計画２</t>
  </si>
  <si>
    <t>経過的生介児入７８・定超</t>
  </si>
  <si>
    <t>経過的生介児入７８・定超・未計画１</t>
  </si>
  <si>
    <t>経過的生介児入７８・定超・未計画２</t>
  </si>
  <si>
    <t>経過的生介児入７８・地公体・定超</t>
  </si>
  <si>
    <t>経過的生介児入７８・地公体・定超・未計画１</t>
  </si>
  <si>
    <t>経過的生介児入７８・地公体・定超・未計画２</t>
  </si>
  <si>
    <t>経過的生介児入７９・定超</t>
  </si>
  <si>
    <t>経過的生介児入７９・定超・未計画１</t>
  </si>
  <si>
    <t>経過的生介児入７９・定超・未計画２</t>
  </si>
  <si>
    <t>経過的生介児入７９・地公体・定超</t>
  </si>
  <si>
    <t>経過的生介児入７９・地公体・定超・未計画１</t>
  </si>
  <si>
    <t>経過的生介児入７９・地公体・定超・未計画２</t>
  </si>
  <si>
    <t>経過的生介児入８０・定超</t>
  </si>
  <si>
    <t>経過的生介児入８０・定超・未計画１</t>
  </si>
  <si>
    <t>経過的生介児入８０・定超・未計画２</t>
  </si>
  <si>
    <t>経過的生介児入８０・地公体・定超</t>
  </si>
  <si>
    <t>経過的生介児入８０・地公体・定超・未計画１</t>
  </si>
  <si>
    <t>経過的生介児入８０・地公体・定超・未計画２</t>
  </si>
  <si>
    <t>経過的生介児入８１・定超</t>
  </si>
  <si>
    <t>経過的生介児入８１・定超・未計画１</t>
  </si>
  <si>
    <t>経過的生介児入８１・定超・未計画２</t>
  </si>
  <si>
    <t>経過的生介児入８１・地公体・定超</t>
  </si>
  <si>
    <t>経過的生介児入８１・地公体・定超・未計画１</t>
  </si>
  <si>
    <t>経過的生介児入８１・地公体・定超・未計画２</t>
  </si>
  <si>
    <t>経過的生介児入８２・定超</t>
  </si>
  <si>
    <t>経過的生介児入８２・定超・未計画１</t>
  </si>
  <si>
    <t>経過的生介児入８２・定超・未計画２</t>
  </si>
  <si>
    <t>経過的生介児入８２・地公体・定超</t>
  </si>
  <si>
    <t>経過的生介児入８２・地公体・定超・未計画１</t>
  </si>
  <si>
    <t>経過的生介児入８２・地公体・定超・未計画２</t>
  </si>
  <si>
    <t>経過的生介児入８３・定超</t>
  </si>
  <si>
    <t>経過的生介児入８３・定超・未計画１</t>
  </si>
  <si>
    <t>経過的生介児入８３・定超・未計画２</t>
  </si>
  <si>
    <t>経過的生介児入８３・地公体・定超</t>
  </si>
  <si>
    <t>経過的生介児入８３・地公体・定超・未計画１</t>
  </si>
  <si>
    <t>経過的生介児入８３・地公体・定超・未計画２</t>
  </si>
  <si>
    <t>経過的生介児入８４・定超</t>
  </si>
  <si>
    <t>経過的生介児入８４・定超・未計画１</t>
  </si>
  <si>
    <t>経過的生介児入８４・定超・未計画２</t>
  </si>
  <si>
    <t>経過的生介児入８４・地公体・定超</t>
  </si>
  <si>
    <t>経過的生介児入８４・地公体・定超・未計画１</t>
  </si>
  <si>
    <t>経過的生介児入８４・地公体・定超・未計画２</t>
  </si>
  <si>
    <t>経過的生介児入８５・定超</t>
  </si>
  <si>
    <t>経過的生介児入８５・定超・未計画１</t>
  </si>
  <si>
    <t>経過的生介児入８５・定超・未計画２</t>
  </si>
  <si>
    <t>経過的生介児入８５・地公体・定超</t>
  </si>
  <si>
    <t>経過的生介児入８５・地公体・定超・未計画１</t>
  </si>
  <si>
    <t>経過的生介児入８５・地公体・定超・未計画２</t>
  </si>
  <si>
    <t>経過的生介児入８６・定超</t>
  </si>
  <si>
    <t>経過的生介児入８６・定超・未計画１</t>
  </si>
  <si>
    <t>経過的生介児入８６・定超・未計画２</t>
  </si>
  <si>
    <t>経過的生介児入８６・地公体・定超</t>
  </si>
  <si>
    <t>経過的生介児入８６・地公体・定超・未計画１</t>
  </si>
  <si>
    <t>経過的生介児入８６・地公体・定超・未計画２</t>
  </si>
  <si>
    <t>経過的生介児入８７・定超</t>
  </si>
  <si>
    <t>経過的生介児入８７・定超・未計画１</t>
  </si>
  <si>
    <t>経過的生介児入８７・定超・未計画２</t>
  </si>
  <si>
    <t>経過的生介児入８７・地公体・定超</t>
  </si>
  <si>
    <t>経過的生介児入８７・地公体・定超・未計画１</t>
  </si>
  <si>
    <t>経過的生介児入８７・地公体・定超・未計画２</t>
  </si>
  <si>
    <t>経過的生介児入８８・定超</t>
  </si>
  <si>
    <t>経過的生介児入８８・定超・未計画１</t>
  </si>
  <si>
    <t>経過的生介児入８８・定超・未計画２</t>
  </si>
  <si>
    <t>経過的生介児入８８・地公体・定超</t>
  </si>
  <si>
    <t>経過的生介児入８８・地公体・定超・未計画１</t>
  </si>
  <si>
    <t>経過的生介児入８８・地公体・定超・未計画２</t>
  </si>
  <si>
    <t>経過的生介児入８９・定超</t>
  </si>
  <si>
    <t>経過的生介児入８９・定超・未計画１</t>
  </si>
  <si>
    <t>経過的生介児入８９・定超・未計画２</t>
  </si>
  <si>
    <t>経過的生介児入８９・地公体・定超</t>
  </si>
  <si>
    <t>経過的生介児入８９・地公体・定超・未計画１</t>
  </si>
  <si>
    <t>経過的生介児入８９・地公体・定超・未計画２</t>
  </si>
  <si>
    <t>経過的生介児入９０・定超</t>
  </si>
  <si>
    <t>経過的生介児入９０・定超・未計画１</t>
  </si>
  <si>
    <t>経過的生介児入９０・定超・未計画２</t>
  </si>
  <si>
    <t>経過的生介児入９０・地公体・定超</t>
  </si>
  <si>
    <t>経過的生介児入９０・地公体・定超・未計画１</t>
  </si>
  <si>
    <t>経過的生介児入９０・地公体・定超・未計画２</t>
  </si>
  <si>
    <t>経過的生介児入９１・定超</t>
  </si>
  <si>
    <t>経過的生介児入９１・定超・未計画１</t>
  </si>
  <si>
    <t>経過的生介児入９１・定超・未計画２</t>
  </si>
  <si>
    <t>経過的生介児入９１・地公体・定超</t>
  </si>
  <si>
    <t>経過的生介児入９１・地公体・定超・未計画１</t>
  </si>
  <si>
    <t>経過的生介児入９１・地公体・定超・未計画２</t>
  </si>
  <si>
    <t>経過的生介児入９２・定超</t>
  </si>
  <si>
    <t>経過的生介児入９２・定超・未計画１</t>
  </si>
  <si>
    <t>経過的生介児入９２・定超・未計画２</t>
  </si>
  <si>
    <t>経過的生介児入９２・地公体・定超</t>
  </si>
  <si>
    <t>経過的生介児入９２・地公体・定超・未計画１</t>
  </si>
  <si>
    <t>経過的生介児入９２・地公体・定超・未計画２</t>
  </si>
  <si>
    <t>経過的生介児入９３・定超</t>
  </si>
  <si>
    <t>経過的生介児入９３・定超・未計画１</t>
  </si>
  <si>
    <t>経過的生介児入９３・定超・未計画２</t>
  </si>
  <si>
    <t>経過的生介児入９３・地公体・定超</t>
  </si>
  <si>
    <t>経過的生介児入９３・地公体・定超・未計画１</t>
  </si>
  <si>
    <t>経過的生介児入９３・地公体・定超・未計画２</t>
  </si>
  <si>
    <t>経過的生介児入９４・定超</t>
  </si>
  <si>
    <t>経過的生介児入９４・定超・未計画１</t>
  </si>
  <si>
    <t>経過的生介児入９４・定超・未計画２</t>
  </si>
  <si>
    <t>経過的生介児入９４・地公体・定超</t>
  </si>
  <si>
    <t>経過的生介児入９４・地公体・定超・未計画１</t>
  </si>
  <si>
    <t>経過的生介児入９４・地公体・定超・未計画２</t>
  </si>
  <si>
    <t>経過的生介児入９５・定超</t>
  </si>
  <si>
    <t>経過的生介児入９５・定超・未計画１</t>
  </si>
  <si>
    <t>経過的生介児入９５・定超・未計画２</t>
  </si>
  <si>
    <t>経過的生介児入９５・地公体・定超</t>
  </si>
  <si>
    <t>経過的生介児入９５・地公体・定超・未計画１</t>
  </si>
  <si>
    <t>経過的生介児入９５・地公体・定超・未計画２</t>
  </si>
  <si>
    <t>経過的生介児入９６・定超</t>
  </si>
  <si>
    <t>経過的生介児入９６・定超・未計画１</t>
  </si>
  <si>
    <t>経過的生介児入９６・定超・未計画２</t>
  </si>
  <si>
    <t>経過的生介児入９６・地公体・定超</t>
  </si>
  <si>
    <t>経過的生介児入９６・地公体・定超・未計画１</t>
  </si>
  <si>
    <t>経過的生介児入９６・地公体・定超・未計画２</t>
  </si>
  <si>
    <t>経過的生介児入９７・定超</t>
  </si>
  <si>
    <t>経過的生介児入９７・定超・未計画１</t>
  </si>
  <si>
    <t>経過的生介児入９７・定超・未計画２</t>
  </si>
  <si>
    <t>経過的生介児入９７・地公体・定超</t>
  </si>
  <si>
    <t>経過的生介児入９７・地公体・定超・未計画１</t>
  </si>
  <si>
    <t>経過的生介児入９７・地公体・定超・未計画２</t>
  </si>
  <si>
    <t>経過的生介児入９８・定超</t>
  </si>
  <si>
    <t>経過的生介児入９８・定超・未計画１</t>
  </si>
  <si>
    <t>経過的生介児入９８・定超・未計画２</t>
  </si>
  <si>
    <t>経過的生介児入９８・地公体・定超</t>
  </si>
  <si>
    <t>経過的生介児入９８・地公体・定超・未計画１</t>
  </si>
  <si>
    <t>経過的生介児入９８・地公体・定超・未計画２</t>
  </si>
  <si>
    <t>経過的生介児入９９・定超</t>
  </si>
  <si>
    <t>経過的生介児入９９・定超・未計画１</t>
  </si>
  <si>
    <t>経過的生介児入９９・定超・未計画２</t>
  </si>
  <si>
    <t>経過的生介児入９９・地公体・定超</t>
  </si>
  <si>
    <t>経過的生介児入９９・地公体・定超・未計画１</t>
  </si>
  <si>
    <t>経過的生介児入９９・地公体・定超・未計画２</t>
  </si>
  <si>
    <t>経過的生介児入１００・定超</t>
  </si>
  <si>
    <t>経過的生介児入１００・定超・未計画１</t>
  </si>
  <si>
    <t>経過的生介児入１００・定超・未計画２</t>
  </si>
  <si>
    <t>経過的生介児入１００・地公体・定超</t>
  </si>
  <si>
    <t>経過的生介児入１００・地公体・定超・未計画１</t>
  </si>
  <si>
    <t>経過的生介児入１００・地公体・定超・未計画２</t>
  </si>
  <si>
    <t>経過的生介児入１０１・定超</t>
  </si>
  <si>
    <t>経過的生介児入１０１・定超・未計画１</t>
  </si>
  <si>
    <t>経過的生介児入１０１・定超・未計画２</t>
  </si>
  <si>
    <t>経過的生介児入１０１・地公体・定超</t>
  </si>
  <si>
    <t>経過的生介児入１０１・地公体・定超・未計画１</t>
  </si>
  <si>
    <t>経過的生介児入１０１・地公体・定超・未計画２</t>
  </si>
  <si>
    <t>経過的生介児入１０２・定超</t>
  </si>
  <si>
    <t>経過的生介児入１０２・定超・未計画１</t>
  </si>
  <si>
    <t>経過的生介児入１０２・定超・未計画２</t>
  </si>
  <si>
    <t>経過的生介児入１０２・地公体・定超</t>
  </si>
  <si>
    <t>経過的生介児入１０２・地公体・定超・未計画１</t>
  </si>
  <si>
    <t>経過的生介児入１０２・地公体・定超・未計画２</t>
  </si>
  <si>
    <t>経過的生介児入１０３・定超</t>
  </si>
  <si>
    <t>経過的生介児入１０３・定超・未計画１</t>
  </si>
  <si>
    <t>経過的生介児入１０３・定超・未計画２</t>
  </si>
  <si>
    <t>経過的生介児入１０３・地公体・定超</t>
  </si>
  <si>
    <t>経過的生介児入１０３・地公体・定超・未計画１</t>
  </si>
  <si>
    <t>経過的生介児入１０３・地公体・定超・未計画２</t>
  </si>
  <si>
    <t>経過的生介児入１０４・定超</t>
  </si>
  <si>
    <t>経過的生介児入１０４・定超・未計画１</t>
  </si>
  <si>
    <t>経過的生介児入１０４・定超・未計画２</t>
  </si>
  <si>
    <t>経過的生介児入１０４・地公体・定超</t>
  </si>
  <si>
    <t>経過的生介児入１０４・地公体・定超・未計画１</t>
  </si>
  <si>
    <t>経過的生介児入１０４・地公体・定超・未計画２</t>
  </si>
  <si>
    <t>経過的生介児入１０５・定超</t>
  </si>
  <si>
    <t>経過的生介児入１０５・定超・未計画１</t>
  </si>
  <si>
    <t>経過的生介児入１０５・定超・未計画２</t>
  </si>
  <si>
    <t>経過的生介児入１０５・地公体・定超</t>
  </si>
  <si>
    <t>経過的生介児入１０５・地公体・定超・未計画１</t>
  </si>
  <si>
    <t>経過的生介児入１０５・地公体・定超・未計画２</t>
  </si>
  <si>
    <t>８  短期入所サービスコード表</t>
    <rPh sb="3" eb="5">
      <t>タンキ</t>
    </rPh>
    <rPh sb="5" eb="7">
      <t>ニュウショ</t>
    </rPh>
    <rPh sb="14" eb="15">
      <t>ヒョウ</t>
    </rPh>
    <phoneticPr fontId="8"/>
  </si>
  <si>
    <t>福祉短期入所Ⅰ６</t>
    <rPh sb="0" eb="2">
      <t>フクシ</t>
    </rPh>
    <rPh sb="2" eb="4">
      <t>タンキ</t>
    </rPh>
    <rPh sb="4" eb="6">
      <t>ニュウショ</t>
    </rPh>
    <phoneticPr fontId="8"/>
  </si>
  <si>
    <t>イ 福祉型短期入所サービス費</t>
    <rPh sb="2" eb="5">
      <t>フクシガタ</t>
    </rPh>
    <rPh sb="5" eb="7">
      <t>タンキ</t>
    </rPh>
    <rPh sb="7" eb="9">
      <t>ニュウショ</t>
    </rPh>
    <rPh sb="13" eb="14">
      <t>ヒ</t>
    </rPh>
    <phoneticPr fontId="8"/>
  </si>
  <si>
    <t>(1) 福祉型短期入所サービス費(Ⅰ)</t>
    <rPh sb="4" eb="7">
      <t>フクシガタ</t>
    </rPh>
    <rPh sb="7" eb="9">
      <t>タンキ</t>
    </rPh>
    <rPh sb="9" eb="11">
      <t>ニュウショ</t>
    </rPh>
    <rPh sb="15" eb="16">
      <t>ヒ</t>
    </rPh>
    <phoneticPr fontId="8"/>
  </si>
  <si>
    <t>（一） 区分６</t>
    <rPh sb="1" eb="2">
      <t>イチ</t>
    </rPh>
    <rPh sb="4" eb="6">
      <t>クブン</t>
    </rPh>
    <phoneticPr fontId="8"/>
  </si>
  <si>
    <t>福祉短期入所Ⅰ６・大規模減算</t>
    <rPh sb="0" eb="2">
      <t>フクシ</t>
    </rPh>
    <phoneticPr fontId="8"/>
  </si>
  <si>
    <t>大規模減算</t>
    <phoneticPr fontId="8"/>
  </si>
  <si>
    <t>福祉短期入所Ⅰ５</t>
    <rPh sb="0" eb="2">
      <t>フクシ</t>
    </rPh>
    <rPh sb="2" eb="4">
      <t>タンキ</t>
    </rPh>
    <rPh sb="4" eb="6">
      <t>ニュウショ</t>
    </rPh>
    <phoneticPr fontId="8"/>
  </si>
  <si>
    <t>（二） 区分５</t>
    <rPh sb="1" eb="2">
      <t>ニ</t>
    </rPh>
    <rPh sb="4" eb="6">
      <t>クブン</t>
    </rPh>
    <phoneticPr fontId="8"/>
  </si>
  <si>
    <t>福祉短期入所Ⅰ５・大規模減算</t>
    <phoneticPr fontId="8"/>
  </si>
  <si>
    <t>福祉短期入所Ⅰ４</t>
    <rPh sb="2" eb="4">
      <t>タンキ</t>
    </rPh>
    <rPh sb="4" eb="6">
      <t>ニュウショ</t>
    </rPh>
    <phoneticPr fontId="8"/>
  </si>
  <si>
    <t>（三） 区分４</t>
    <rPh sb="1" eb="2">
      <t>サン</t>
    </rPh>
    <rPh sb="4" eb="6">
      <t>クブン</t>
    </rPh>
    <phoneticPr fontId="8"/>
  </si>
  <si>
    <t>福祉短期入所Ⅰ４・大規模減算</t>
    <phoneticPr fontId="8"/>
  </si>
  <si>
    <t>福祉短期入所Ⅰ３</t>
    <rPh sb="2" eb="4">
      <t>タンキ</t>
    </rPh>
    <rPh sb="4" eb="6">
      <t>ニュウショ</t>
    </rPh>
    <phoneticPr fontId="8"/>
  </si>
  <si>
    <t>（四） 区分３</t>
    <rPh sb="1" eb="2">
      <t>ヨン</t>
    </rPh>
    <rPh sb="4" eb="6">
      <t>クブン</t>
    </rPh>
    <phoneticPr fontId="8"/>
  </si>
  <si>
    <t>福祉短期入所Ⅰ３・大規模減算</t>
    <phoneticPr fontId="8"/>
  </si>
  <si>
    <t>福祉短期入所Ⅰ２</t>
    <rPh sb="2" eb="4">
      <t>タンキ</t>
    </rPh>
    <rPh sb="4" eb="6">
      <t>ニュウショ</t>
    </rPh>
    <phoneticPr fontId="8"/>
  </si>
  <si>
    <t>（五） 区分１・２</t>
    <rPh sb="1" eb="2">
      <t>ゴ</t>
    </rPh>
    <rPh sb="4" eb="6">
      <t>クブン</t>
    </rPh>
    <phoneticPr fontId="8"/>
  </si>
  <si>
    <t>福祉短期入所Ⅰ２・大規模減算</t>
    <phoneticPr fontId="8"/>
  </si>
  <si>
    <t>福祉短期入所Ⅱ６</t>
    <rPh sb="2" eb="4">
      <t>タンキ</t>
    </rPh>
    <rPh sb="4" eb="6">
      <t>ニュウショ</t>
    </rPh>
    <phoneticPr fontId="8"/>
  </si>
  <si>
    <t>(2) 福祉型短期入所サービス費（Ⅱ）</t>
    <rPh sb="7" eb="9">
      <t>タンキ</t>
    </rPh>
    <rPh sb="9" eb="11">
      <t>ニュウショ</t>
    </rPh>
    <rPh sb="15" eb="16">
      <t>ヒ</t>
    </rPh>
    <phoneticPr fontId="8"/>
  </si>
  <si>
    <t>福祉短期入所Ⅱ６・大規模減算</t>
    <phoneticPr fontId="8"/>
  </si>
  <si>
    <t>福祉短期入所Ⅱ５</t>
    <rPh sb="2" eb="4">
      <t>タンキ</t>
    </rPh>
    <rPh sb="4" eb="6">
      <t>ニュウショ</t>
    </rPh>
    <phoneticPr fontId="8"/>
  </si>
  <si>
    <t>福祉短期入所Ⅱ５・大規模減算</t>
    <phoneticPr fontId="8"/>
  </si>
  <si>
    <t>福祉短期入所Ⅱ４</t>
    <rPh sb="2" eb="4">
      <t>タンキ</t>
    </rPh>
    <rPh sb="4" eb="6">
      <t>ニュウショ</t>
    </rPh>
    <phoneticPr fontId="8"/>
  </si>
  <si>
    <t>福祉短期入所Ⅱ４・大規模減算</t>
    <phoneticPr fontId="8"/>
  </si>
  <si>
    <t>福祉短期入所Ⅱ３</t>
    <rPh sb="2" eb="4">
      <t>タンキ</t>
    </rPh>
    <rPh sb="4" eb="6">
      <t>ニュウショ</t>
    </rPh>
    <phoneticPr fontId="8"/>
  </si>
  <si>
    <t>福祉短期入所Ⅱ３・大規模減算</t>
    <phoneticPr fontId="8"/>
  </si>
  <si>
    <t>福祉短期入所Ⅱ２</t>
    <rPh sb="2" eb="4">
      <t>タンキ</t>
    </rPh>
    <rPh sb="4" eb="6">
      <t>ニュウショ</t>
    </rPh>
    <phoneticPr fontId="8"/>
  </si>
  <si>
    <t>福祉短期入所Ⅱ２・大規模減算</t>
  </si>
  <si>
    <t>福祉短期入所Ⅲ３</t>
    <phoneticPr fontId="8"/>
  </si>
  <si>
    <t>(3) 福祉型短期入所サービス費（Ⅲ）</t>
    <rPh sb="7" eb="9">
      <t>タンキ</t>
    </rPh>
    <rPh sb="9" eb="11">
      <t>ニュウショ</t>
    </rPh>
    <rPh sb="15" eb="16">
      <t>ヒ</t>
    </rPh>
    <phoneticPr fontId="8"/>
  </si>
  <si>
    <t>（一） 区分３</t>
    <rPh sb="1" eb="2">
      <t>イチ</t>
    </rPh>
    <rPh sb="4" eb="6">
      <t>クブン</t>
    </rPh>
    <phoneticPr fontId="8"/>
  </si>
  <si>
    <t>福祉短期入所Ⅲ３・大規模減算</t>
  </si>
  <si>
    <t>福祉短期入所Ⅲ２</t>
    <phoneticPr fontId="8"/>
  </si>
  <si>
    <t>（二） 区分２</t>
    <rPh sb="1" eb="2">
      <t>ニ</t>
    </rPh>
    <rPh sb="4" eb="6">
      <t>クブン</t>
    </rPh>
    <phoneticPr fontId="8"/>
  </si>
  <si>
    <t>福祉短期入所Ⅲ２・大規模減算</t>
  </si>
  <si>
    <t>福祉短期入所Ⅲ１</t>
    <phoneticPr fontId="8"/>
  </si>
  <si>
    <t>（三） 区分１</t>
    <rPh sb="1" eb="2">
      <t>サン</t>
    </rPh>
    <rPh sb="4" eb="6">
      <t>クブン</t>
    </rPh>
    <phoneticPr fontId="8"/>
  </si>
  <si>
    <t>福祉短期入所Ⅲ１・大規模減算</t>
  </si>
  <si>
    <t>福祉短期入所Ⅳ３</t>
    <phoneticPr fontId="8"/>
  </si>
  <si>
    <t>(4) 福祉型短期入所サービス費（Ⅳ）</t>
    <rPh sb="7" eb="9">
      <t>タンキ</t>
    </rPh>
    <rPh sb="9" eb="11">
      <t>ニュウショ</t>
    </rPh>
    <rPh sb="15" eb="16">
      <t>ヒ</t>
    </rPh>
    <phoneticPr fontId="8"/>
  </si>
  <si>
    <t>福祉短期入所Ⅳ３・大規模減算</t>
  </si>
  <si>
    <t>福祉短期入所Ⅳ２</t>
    <phoneticPr fontId="8"/>
  </si>
  <si>
    <t>福祉短期入所Ⅳ２・大規模減算</t>
  </si>
  <si>
    <t>福祉短期入所Ⅳ１</t>
    <phoneticPr fontId="8"/>
  </si>
  <si>
    <t>福祉短期入所Ⅳ１・大規模減算</t>
    <phoneticPr fontId="8"/>
  </si>
  <si>
    <t>福祉強化短期入所Ⅰ６</t>
    <rPh sb="0" eb="2">
      <t>フクシ</t>
    </rPh>
    <rPh sb="2" eb="4">
      <t>キョウカ</t>
    </rPh>
    <phoneticPr fontId="8"/>
  </si>
  <si>
    <t>(5) 福祉型強化短期入所サービス費（Ⅰ）</t>
    <phoneticPr fontId="8"/>
  </si>
  <si>
    <t>福祉強化短期入所Ⅰ６・大規模減算</t>
    <rPh sb="0" eb="2">
      <t>フクシ</t>
    </rPh>
    <rPh sb="2" eb="4">
      <t>キョウカ</t>
    </rPh>
    <phoneticPr fontId="8"/>
  </si>
  <si>
    <t>福祉強化短期入所Ⅰ５</t>
    <rPh sb="0" eb="2">
      <t>フクシ</t>
    </rPh>
    <rPh sb="2" eb="4">
      <t>キョウカ</t>
    </rPh>
    <phoneticPr fontId="8"/>
  </si>
  <si>
    <t>福祉強化短期入所Ⅰ５・大規模減算</t>
    <rPh sb="0" eb="2">
      <t>フクシ</t>
    </rPh>
    <rPh sb="2" eb="4">
      <t>キョウカ</t>
    </rPh>
    <phoneticPr fontId="8"/>
  </si>
  <si>
    <t>福祉強化短期入所Ⅰ４</t>
    <rPh sb="0" eb="2">
      <t>フクシ</t>
    </rPh>
    <rPh sb="2" eb="4">
      <t>キョウカ</t>
    </rPh>
    <phoneticPr fontId="8"/>
  </si>
  <si>
    <t>福祉強化短期入所Ⅰ４・大規模減算</t>
    <rPh sb="0" eb="2">
      <t>フクシ</t>
    </rPh>
    <rPh sb="2" eb="4">
      <t>キョウカ</t>
    </rPh>
    <phoneticPr fontId="8"/>
  </si>
  <si>
    <t>福祉強化短期入所Ⅰ３</t>
    <rPh sb="0" eb="2">
      <t>フクシ</t>
    </rPh>
    <rPh sb="2" eb="4">
      <t>キョウカ</t>
    </rPh>
    <phoneticPr fontId="8"/>
  </si>
  <si>
    <t>福祉強化短期入所Ⅰ３・大規模減算</t>
    <rPh sb="0" eb="2">
      <t>フクシ</t>
    </rPh>
    <rPh sb="2" eb="4">
      <t>キョウカ</t>
    </rPh>
    <phoneticPr fontId="8"/>
  </si>
  <si>
    <t>福祉強化短期入所Ⅰ２</t>
    <rPh sb="0" eb="2">
      <t>フクシ</t>
    </rPh>
    <rPh sb="2" eb="4">
      <t>キョウカ</t>
    </rPh>
    <phoneticPr fontId="8"/>
  </si>
  <si>
    <t>福祉強化短期入所Ⅰ２・大規模減算</t>
    <rPh sb="0" eb="2">
      <t>フクシ</t>
    </rPh>
    <rPh sb="2" eb="4">
      <t>キョウカ</t>
    </rPh>
    <phoneticPr fontId="8"/>
  </si>
  <si>
    <t>福祉強化短期入所Ⅱ６</t>
    <rPh sb="0" eb="2">
      <t>フクシ</t>
    </rPh>
    <rPh sb="2" eb="4">
      <t>キョウカ</t>
    </rPh>
    <phoneticPr fontId="8"/>
  </si>
  <si>
    <t>(6) 福祉型強化短期入所サービス費（Ⅱ）</t>
    <phoneticPr fontId="8"/>
  </si>
  <si>
    <t>福祉強化短期入所Ⅱ６・大規模減算</t>
    <rPh sb="0" eb="2">
      <t>フクシ</t>
    </rPh>
    <rPh sb="2" eb="4">
      <t>キョウカ</t>
    </rPh>
    <phoneticPr fontId="8"/>
  </si>
  <si>
    <t>福祉強化短期入所Ⅱ５</t>
    <rPh sb="0" eb="2">
      <t>フクシ</t>
    </rPh>
    <rPh sb="2" eb="4">
      <t>キョウカ</t>
    </rPh>
    <phoneticPr fontId="8"/>
  </si>
  <si>
    <t>福祉強化短期入所Ⅱ５・大規模減算</t>
    <rPh sb="0" eb="2">
      <t>フクシ</t>
    </rPh>
    <rPh sb="2" eb="4">
      <t>キョウカ</t>
    </rPh>
    <phoneticPr fontId="8"/>
  </si>
  <si>
    <t>福祉強化短期入所Ⅱ４</t>
    <rPh sb="0" eb="2">
      <t>フクシ</t>
    </rPh>
    <rPh sb="2" eb="4">
      <t>キョウカ</t>
    </rPh>
    <phoneticPr fontId="8"/>
  </si>
  <si>
    <t>福祉強化短期入所Ⅱ４・大規模減算</t>
    <rPh sb="0" eb="2">
      <t>フクシ</t>
    </rPh>
    <rPh sb="2" eb="4">
      <t>キョウカ</t>
    </rPh>
    <phoneticPr fontId="8"/>
  </si>
  <si>
    <t>福祉強化短期入所Ⅱ３</t>
    <rPh sb="0" eb="2">
      <t>フクシ</t>
    </rPh>
    <rPh sb="2" eb="4">
      <t>キョウカ</t>
    </rPh>
    <phoneticPr fontId="8"/>
  </si>
  <si>
    <t>福祉強化短期入所Ⅱ３・大規模減算</t>
    <rPh sb="0" eb="2">
      <t>フクシ</t>
    </rPh>
    <rPh sb="2" eb="4">
      <t>キョウカ</t>
    </rPh>
    <phoneticPr fontId="8"/>
  </si>
  <si>
    <t>福祉強化短期入所Ⅱ２</t>
    <rPh sb="0" eb="2">
      <t>フクシ</t>
    </rPh>
    <rPh sb="2" eb="4">
      <t>キョウカ</t>
    </rPh>
    <phoneticPr fontId="8"/>
  </si>
  <si>
    <t>福祉強化短期入所Ⅱ２・大規模減算</t>
    <rPh sb="0" eb="2">
      <t>フクシ</t>
    </rPh>
    <rPh sb="2" eb="4">
      <t>キョウカ</t>
    </rPh>
    <phoneticPr fontId="8"/>
  </si>
  <si>
    <t>福祉強化短期入所Ⅲ３</t>
    <rPh sb="2" eb="4">
      <t>キョウカ</t>
    </rPh>
    <phoneticPr fontId="8"/>
  </si>
  <si>
    <t>(7) 福祉型強化短期入所サービス費（Ⅲ）</t>
    <phoneticPr fontId="8"/>
  </si>
  <si>
    <t>福祉強化短期入所Ⅲ３・大規模減算</t>
    <phoneticPr fontId="8"/>
  </si>
  <si>
    <t>福祉強化短期入所Ⅲ２</t>
    <phoneticPr fontId="8"/>
  </si>
  <si>
    <t>福祉強化短期入所Ⅲ２・大規模減算</t>
    <phoneticPr fontId="8"/>
  </si>
  <si>
    <t>福祉強化短期入所Ⅲ１</t>
    <phoneticPr fontId="8"/>
  </si>
  <si>
    <t>福祉強化短期入所Ⅲ１・大規模減算</t>
    <phoneticPr fontId="8"/>
  </si>
  <si>
    <t>福祉強化短期入所Ⅳ３</t>
    <rPh sb="2" eb="4">
      <t>キョウカ</t>
    </rPh>
    <phoneticPr fontId="8"/>
  </si>
  <si>
    <t>(8) 福祉型強化短期入所サービス費（Ⅳ）</t>
    <phoneticPr fontId="8"/>
  </si>
  <si>
    <t>福祉強化短期入所Ⅳ３・大規模減算</t>
  </si>
  <si>
    <t>福祉強化短期入所Ⅳ２</t>
  </si>
  <si>
    <t>福祉強化短期入所Ⅳ２・大規模減算</t>
  </si>
  <si>
    <t>福祉強化短期入所Ⅳ１</t>
  </si>
  <si>
    <t>福祉強化短期入所Ⅳ１・大規模減算</t>
  </si>
  <si>
    <t>医療短期入所Ⅰ</t>
    <rPh sb="0" eb="2">
      <t>イリョウ</t>
    </rPh>
    <rPh sb="2" eb="4">
      <t>タンキ</t>
    </rPh>
    <rPh sb="4" eb="6">
      <t>ニュウショ</t>
    </rPh>
    <phoneticPr fontId="8"/>
  </si>
  <si>
    <t>ロ 医療型短期入所サービス費</t>
    <rPh sb="2" eb="4">
      <t>イリョウ</t>
    </rPh>
    <rPh sb="4" eb="5">
      <t>ガタ</t>
    </rPh>
    <rPh sb="5" eb="7">
      <t>タンキ</t>
    </rPh>
    <rPh sb="7" eb="9">
      <t>ニュウショ</t>
    </rPh>
    <rPh sb="13" eb="14">
      <t>ヒ</t>
    </rPh>
    <phoneticPr fontId="8"/>
  </si>
  <si>
    <t>(1) 医療型短期入所サービス費(Ⅰ)</t>
    <phoneticPr fontId="8"/>
  </si>
  <si>
    <t>医療短期入所Ⅰ・大規模減算</t>
    <phoneticPr fontId="8"/>
  </si>
  <si>
    <t>医療短期入所Ⅱ</t>
    <rPh sb="0" eb="2">
      <t>イリョウ</t>
    </rPh>
    <rPh sb="2" eb="4">
      <t>タンキ</t>
    </rPh>
    <rPh sb="4" eb="6">
      <t>ニュウショ</t>
    </rPh>
    <phoneticPr fontId="8"/>
  </si>
  <si>
    <t>(2) 医療型短期入所サービス費(Ⅱ)</t>
    <phoneticPr fontId="8"/>
  </si>
  <si>
    <t>医療短期入所Ⅱ・大規模減算</t>
    <phoneticPr fontId="8"/>
  </si>
  <si>
    <t>医療短期入所Ⅲ</t>
    <rPh sb="0" eb="2">
      <t>イリョウ</t>
    </rPh>
    <rPh sb="2" eb="4">
      <t>タンキ</t>
    </rPh>
    <rPh sb="4" eb="6">
      <t>ニュウショ</t>
    </rPh>
    <phoneticPr fontId="8"/>
  </si>
  <si>
    <t>(3) 医療型短期入所サービス費(Ⅲ)</t>
    <phoneticPr fontId="8"/>
  </si>
  <si>
    <t>医療短期入所Ⅲ・大規模減算</t>
    <phoneticPr fontId="8"/>
  </si>
  <si>
    <t>医療特定短期入所Ⅰ</t>
    <rPh sb="0" eb="2">
      <t>イリョウ</t>
    </rPh>
    <rPh sb="2" eb="4">
      <t>トクテイ</t>
    </rPh>
    <rPh sb="4" eb="6">
      <t>タンキ</t>
    </rPh>
    <rPh sb="6" eb="8">
      <t>ニュウショ</t>
    </rPh>
    <phoneticPr fontId="8"/>
  </si>
  <si>
    <t>ハ 医療型特定短期入所サービス費</t>
    <rPh sb="2" eb="4">
      <t>イリョウ</t>
    </rPh>
    <rPh sb="4" eb="5">
      <t>ガタ</t>
    </rPh>
    <rPh sb="5" eb="7">
      <t>トクテイ</t>
    </rPh>
    <rPh sb="7" eb="9">
      <t>タンキ</t>
    </rPh>
    <rPh sb="9" eb="11">
      <t>ニュウショ</t>
    </rPh>
    <rPh sb="15" eb="16">
      <t>ヒ</t>
    </rPh>
    <phoneticPr fontId="8"/>
  </si>
  <si>
    <t>(1) 医療型特定短期入所サービス費(Ⅰ)</t>
    <rPh sb="4" eb="6">
      <t>イリョウ</t>
    </rPh>
    <rPh sb="6" eb="7">
      <t>カタ</t>
    </rPh>
    <rPh sb="7" eb="9">
      <t>トクテイ</t>
    </rPh>
    <rPh sb="9" eb="11">
      <t>タンキ</t>
    </rPh>
    <rPh sb="11" eb="13">
      <t>ニュウショ</t>
    </rPh>
    <rPh sb="17" eb="18">
      <t>ヒ</t>
    </rPh>
    <phoneticPr fontId="8"/>
  </si>
  <si>
    <t>医療特定短期入所Ⅰ・大規模減算</t>
    <phoneticPr fontId="8"/>
  </si>
  <si>
    <t>医療特定短期入所Ⅱ</t>
    <rPh sb="0" eb="2">
      <t>イリョウ</t>
    </rPh>
    <rPh sb="2" eb="4">
      <t>トクテイ</t>
    </rPh>
    <rPh sb="4" eb="6">
      <t>タンキ</t>
    </rPh>
    <rPh sb="6" eb="8">
      <t>ニュウショ</t>
    </rPh>
    <phoneticPr fontId="8"/>
  </si>
  <si>
    <t>(2) 医療型特定短期入所サービス費(Ⅱ)</t>
    <rPh sb="7" eb="9">
      <t>トクテイ</t>
    </rPh>
    <phoneticPr fontId="8"/>
  </si>
  <si>
    <t>医療特定短期入所Ⅱ・大規模減算</t>
    <phoneticPr fontId="8"/>
  </si>
  <si>
    <t>医療特定短期入所Ⅲ</t>
    <rPh sb="0" eb="2">
      <t>イリョウ</t>
    </rPh>
    <rPh sb="2" eb="4">
      <t>トクテイ</t>
    </rPh>
    <rPh sb="4" eb="6">
      <t>タンキ</t>
    </rPh>
    <rPh sb="6" eb="8">
      <t>ニュウショ</t>
    </rPh>
    <phoneticPr fontId="8"/>
  </si>
  <si>
    <t>(3) 医療型特定短期入所サービス費(Ⅲ)</t>
    <rPh sb="4" eb="6">
      <t>イリョウ</t>
    </rPh>
    <rPh sb="6" eb="7">
      <t>カタ</t>
    </rPh>
    <rPh sb="7" eb="9">
      <t>トクテイ</t>
    </rPh>
    <rPh sb="9" eb="11">
      <t>タンキ</t>
    </rPh>
    <rPh sb="11" eb="13">
      <t>ニュウショ</t>
    </rPh>
    <rPh sb="17" eb="18">
      <t>ヒ</t>
    </rPh>
    <phoneticPr fontId="8"/>
  </si>
  <si>
    <t>医療特定短期入所Ⅲ・大規模減算</t>
    <phoneticPr fontId="8"/>
  </si>
  <si>
    <t>医療特定短期入所Ⅳ</t>
    <rPh sb="0" eb="2">
      <t>イリョウ</t>
    </rPh>
    <rPh sb="2" eb="4">
      <t>トクテイ</t>
    </rPh>
    <rPh sb="4" eb="6">
      <t>タンキ</t>
    </rPh>
    <rPh sb="6" eb="8">
      <t>ニュウショ</t>
    </rPh>
    <phoneticPr fontId="8"/>
  </si>
  <si>
    <t>(4) 医療型特定短期入所サービス費(Ⅳ)</t>
    <rPh sb="4" eb="6">
      <t>イリョウ</t>
    </rPh>
    <rPh sb="6" eb="7">
      <t>カタ</t>
    </rPh>
    <rPh sb="7" eb="9">
      <t>トクテイ</t>
    </rPh>
    <rPh sb="9" eb="11">
      <t>タンキ</t>
    </rPh>
    <rPh sb="11" eb="13">
      <t>ニュウショ</t>
    </rPh>
    <rPh sb="17" eb="18">
      <t>ヒ</t>
    </rPh>
    <phoneticPr fontId="8"/>
  </si>
  <si>
    <t>医療特定短期入所Ⅳ・大規模減算</t>
    <phoneticPr fontId="8"/>
  </si>
  <si>
    <t>医療特定短期入所Ⅴ</t>
    <rPh sb="0" eb="2">
      <t>イリョウ</t>
    </rPh>
    <rPh sb="2" eb="4">
      <t>トクテイ</t>
    </rPh>
    <rPh sb="4" eb="6">
      <t>タンキ</t>
    </rPh>
    <rPh sb="6" eb="8">
      <t>ニュウショ</t>
    </rPh>
    <phoneticPr fontId="8"/>
  </si>
  <si>
    <t>(5) 医療型特定短期入所サービス費(Ⅴ)</t>
    <rPh sb="7" eb="9">
      <t>トクテイ</t>
    </rPh>
    <phoneticPr fontId="8"/>
  </si>
  <si>
    <t>医療特定短期入所Ⅴ・大規模減算</t>
    <phoneticPr fontId="8"/>
  </si>
  <si>
    <t>医療特定短期入所Ⅵ</t>
    <rPh sb="0" eb="2">
      <t>イリョウ</t>
    </rPh>
    <rPh sb="2" eb="4">
      <t>トクテイ</t>
    </rPh>
    <rPh sb="4" eb="6">
      <t>タンキ</t>
    </rPh>
    <rPh sb="6" eb="8">
      <t>ニュウショ</t>
    </rPh>
    <phoneticPr fontId="8"/>
  </si>
  <si>
    <t>(6) 医療型特定短期入所サービス費(Ⅵ)</t>
    <rPh sb="4" eb="6">
      <t>イリョウ</t>
    </rPh>
    <rPh sb="6" eb="7">
      <t>カタ</t>
    </rPh>
    <rPh sb="7" eb="9">
      <t>トクテイ</t>
    </rPh>
    <rPh sb="9" eb="11">
      <t>タンキ</t>
    </rPh>
    <rPh sb="11" eb="13">
      <t>ニュウショ</t>
    </rPh>
    <rPh sb="17" eb="18">
      <t>ヒ</t>
    </rPh>
    <phoneticPr fontId="8"/>
  </si>
  <si>
    <t>医療特定短期入所Ⅵ・大規模減算</t>
    <phoneticPr fontId="8"/>
  </si>
  <si>
    <t>共生型福祉短期入所Ⅰ</t>
    <rPh sb="0" eb="3">
      <t>キョウセイガタ</t>
    </rPh>
    <rPh sb="3" eb="5">
      <t>フクシ</t>
    </rPh>
    <rPh sb="5" eb="7">
      <t>タンキ</t>
    </rPh>
    <rPh sb="7" eb="9">
      <t>ニュウショ</t>
    </rPh>
    <phoneticPr fontId="8"/>
  </si>
  <si>
    <t>ニ 共生型短期入所サービス費</t>
    <phoneticPr fontId="8"/>
  </si>
  <si>
    <t>（1）共生型短期入所（福祉型）サービス費（Ⅰ）</t>
    <phoneticPr fontId="8"/>
  </si>
  <si>
    <t>共生型福祉短期入所Ⅱ</t>
    <rPh sb="0" eb="3">
      <t>キョウセイガタ</t>
    </rPh>
    <rPh sb="3" eb="5">
      <t>フクシ</t>
    </rPh>
    <rPh sb="5" eb="7">
      <t>タンキ</t>
    </rPh>
    <rPh sb="7" eb="9">
      <t>ニュウショ</t>
    </rPh>
    <phoneticPr fontId="8"/>
  </si>
  <si>
    <t>（2）共生型短期入所（福祉型）サービス費（Ⅱ）</t>
    <phoneticPr fontId="8"/>
  </si>
  <si>
    <t>共生型福祉強化短期入所Ⅰ</t>
    <rPh sb="0" eb="3">
      <t>キョウセイガタ</t>
    </rPh>
    <rPh sb="3" eb="5">
      <t>フクシ</t>
    </rPh>
    <rPh sb="5" eb="7">
      <t>キョウカ</t>
    </rPh>
    <rPh sb="7" eb="9">
      <t>タンキ</t>
    </rPh>
    <rPh sb="9" eb="11">
      <t>ニュウショ</t>
    </rPh>
    <phoneticPr fontId="8"/>
  </si>
  <si>
    <t>（3）共生型短期入所（福祉型強化）サービス費（Ⅰ）</t>
    <phoneticPr fontId="8"/>
  </si>
  <si>
    <t>共生型福祉強化短期入所Ⅱ</t>
    <rPh sb="0" eb="3">
      <t>キョウセイガタ</t>
    </rPh>
    <rPh sb="3" eb="5">
      <t>フクシ</t>
    </rPh>
    <rPh sb="5" eb="7">
      <t>キョウカ</t>
    </rPh>
    <rPh sb="7" eb="9">
      <t>タンキ</t>
    </rPh>
    <rPh sb="9" eb="11">
      <t>ニュウショ</t>
    </rPh>
    <phoneticPr fontId="8"/>
  </si>
  <si>
    <t>（4）共生型短期入所（福祉型強化）サービス費（Ⅱ）</t>
    <phoneticPr fontId="8"/>
  </si>
  <si>
    <t>基準該当短期入所Ⅰ</t>
  </si>
  <si>
    <t>ホ 基準該当短期入所サービス費</t>
    <rPh sb="2" eb="4">
      <t>キジュン</t>
    </rPh>
    <rPh sb="4" eb="6">
      <t>ガイトウ</t>
    </rPh>
    <rPh sb="6" eb="8">
      <t>タンキ</t>
    </rPh>
    <rPh sb="8" eb="10">
      <t>ニュウショ</t>
    </rPh>
    <rPh sb="14" eb="15">
      <t>ヒ</t>
    </rPh>
    <phoneticPr fontId="8"/>
  </si>
  <si>
    <t>(1) 基準該当短期入所サービス費(Ⅰ)</t>
    <rPh sb="4" eb="6">
      <t>キジュン</t>
    </rPh>
    <rPh sb="6" eb="8">
      <t>ガイトウ</t>
    </rPh>
    <rPh sb="8" eb="10">
      <t>タンキ</t>
    </rPh>
    <rPh sb="10" eb="12">
      <t>ニュウショ</t>
    </rPh>
    <rPh sb="16" eb="17">
      <t>ヒ</t>
    </rPh>
    <phoneticPr fontId="8"/>
  </si>
  <si>
    <t>基準該当短期入所Ⅱ</t>
  </si>
  <si>
    <t>(2) 基準該当短期入所サービス費(Ⅱ)</t>
    <rPh sb="4" eb="6">
      <t>キジュン</t>
    </rPh>
    <rPh sb="6" eb="8">
      <t>ガイトウ</t>
    </rPh>
    <rPh sb="8" eb="10">
      <t>タンキ</t>
    </rPh>
    <rPh sb="10" eb="12">
      <t>ニュウショ</t>
    </rPh>
    <rPh sb="16" eb="17">
      <t>ヒ</t>
    </rPh>
    <phoneticPr fontId="8"/>
  </si>
  <si>
    <t>令和３年９月３０日までの上乗せ分（短期）</t>
    <phoneticPr fontId="1"/>
  </si>
  <si>
    <t>単位加算</t>
    <rPh sb="0" eb="2">
      <t>タンイ</t>
    </rPh>
    <phoneticPr fontId="6"/>
  </si>
  <si>
    <t>短期身体拘束廃止未実施減算</t>
    <phoneticPr fontId="1"/>
  </si>
  <si>
    <t>単位減算</t>
    <rPh sb="0" eb="2">
      <t>タンイ</t>
    </rPh>
    <rPh sb="2" eb="4">
      <t>ゲンサン</t>
    </rPh>
    <phoneticPr fontId="6"/>
  </si>
  <si>
    <t>短期福祉専門職員配置等加算Ⅰ</t>
    <rPh sb="0" eb="2">
      <t>タンキ</t>
    </rPh>
    <phoneticPr fontId="8"/>
  </si>
  <si>
    <t>福祉専門職員配置等加算</t>
    <phoneticPr fontId="8"/>
  </si>
  <si>
    <t>(Ⅰ)常勤の生活支援員のうち、社会福祉士等の資格保有者が35％以上雇用されている場合</t>
    <phoneticPr fontId="8"/>
  </si>
  <si>
    <t>単位加算</t>
    <rPh sb="2" eb="4">
      <t>カサン</t>
    </rPh>
    <phoneticPr fontId="8"/>
  </si>
  <si>
    <t>短期福祉専門職員配置等加算Ⅱ</t>
    <phoneticPr fontId="8"/>
  </si>
  <si>
    <t>(Ⅱ)常勤の生活支援員のうち、社会福祉士等の資格保有者が25％以上雇用されている場合</t>
    <phoneticPr fontId="8"/>
  </si>
  <si>
    <t>短期地域生活支援拠点等加算</t>
    <phoneticPr fontId="1"/>
  </si>
  <si>
    <t>地域生活支援拠点等の場合</t>
    <phoneticPr fontId="1"/>
  </si>
  <si>
    <t>短期利用加算</t>
    <rPh sb="0" eb="2">
      <t>タンキ</t>
    </rPh>
    <rPh sb="2" eb="4">
      <t>リヨウ</t>
    </rPh>
    <rPh sb="4" eb="6">
      <t>カサン</t>
    </rPh>
    <phoneticPr fontId="8"/>
  </si>
  <si>
    <t>短期常勤看護職員等配置加算１</t>
    <phoneticPr fontId="8"/>
  </si>
  <si>
    <t>常勤看護職員等配置加算</t>
    <phoneticPr fontId="8"/>
  </si>
  <si>
    <t>（一）定員6人以下</t>
    <phoneticPr fontId="8"/>
  </si>
  <si>
    <t>短期常勤看護職員等配置加算２</t>
    <phoneticPr fontId="8"/>
  </si>
  <si>
    <t>（二）定員7人以上12人以下</t>
    <phoneticPr fontId="8"/>
  </si>
  <si>
    <t>短期常勤看護職員等配置加算３</t>
    <phoneticPr fontId="8"/>
  </si>
  <si>
    <t>（三）定員13人以上17人以下</t>
    <phoneticPr fontId="8"/>
  </si>
  <si>
    <t>短期常勤看護職員等配置加算４</t>
    <phoneticPr fontId="8"/>
  </si>
  <si>
    <t>（四）定員18人以上</t>
    <phoneticPr fontId="8"/>
  </si>
  <si>
    <t>短期医療的ケア対応支援加算</t>
    <phoneticPr fontId="8"/>
  </si>
  <si>
    <t>医療的ケア対応支援加算</t>
    <phoneticPr fontId="8"/>
  </si>
  <si>
    <t>短期重度障害児障害者対応支援加算</t>
    <phoneticPr fontId="8"/>
  </si>
  <si>
    <t>重度障害児・障害者対応支援加算</t>
    <rPh sb="2" eb="4">
      <t>ショウガイ</t>
    </rPh>
    <rPh sb="6" eb="8">
      <t>ショウガイ</t>
    </rPh>
    <phoneticPr fontId="8"/>
  </si>
  <si>
    <t>短期重度障害者支援加算</t>
    <rPh sb="0" eb="2">
      <t>タンキ</t>
    </rPh>
    <rPh sb="2" eb="4">
      <t>ジュウド</t>
    </rPh>
    <rPh sb="4" eb="7">
      <t>ショウガイシャ</t>
    </rPh>
    <rPh sb="7" eb="9">
      <t>シエン</t>
    </rPh>
    <rPh sb="9" eb="11">
      <t>カサン</t>
    </rPh>
    <phoneticPr fontId="8"/>
  </si>
  <si>
    <t>短期重度障害者支援加算（強度行動）</t>
    <rPh sb="0" eb="2">
      <t>タンキ</t>
    </rPh>
    <rPh sb="2" eb="4">
      <t>ジュウド</t>
    </rPh>
    <rPh sb="4" eb="7">
      <t>ショウガイシャ</t>
    </rPh>
    <rPh sb="7" eb="9">
      <t>シエン</t>
    </rPh>
    <rPh sb="9" eb="11">
      <t>カサン</t>
    </rPh>
    <rPh sb="12" eb="14">
      <t>キョウド</t>
    </rPh>
    <rPh sb="14" eb="16">
      <t>コウドウ</t>
    </rPh>
    <phoneticPr fontId="8"/>
  </si>
  <si>
    <t>一定の条件を満たす場合</t>
    <phoneticPr fontId="8"/>
  </si>
  <si>
    <t>短期単独型加算</t>
    <rPh sb="0" eb="2">
      <t>タンキ</t>
    </rPh>
    <rPh sb="2" eb="4">
      <t>タンドク</t>
    </rPh>
    <rPh sb="4" eb="5">
      <t>カタ</t>
    </rPh>
    <rPh sb="5" eb="7">
      <t>カサン</t>
    </rPh>
    <phoneticPr fontId="8"/>
  </si>
  <si>
    <t>単独型加算</t>
    <rPh sb="0" eb="2">
      <t>タンドク</t>
    </rPh>
    <rPh sb="2" eb="3">
      <t>カタ</t>
    </rPh>
    <rPh sb="3" eb="5">
      <t>カサン</t>
    </rPh>
    <phoneticPr fontId="8"/>
  </si>
  <si>
    <t>短期単独型加算（長時間）</t>
    <rPh sb="0" eb="2">
      <t>タンキ</t>
    </rPh>
    <rPh sb="2" eb="5">
      <t>タンドクガタ</t>
    </rPh>
    <rPh sb="5" eb="7">
      <t>カサン</t>
    </rPh>
    <rPh sb="8" eb="11">
      <t>チョウジカン</t>
    </rPh>
    <phoneticPr fontId="8"/>
  </si>
  <si>
    <t>短期医療連携体制加算Ⅰ</t>
    <rPh sb="0" eb="2">
      <t>タンキ</t>
    </rPh>
    <rPh sb="2" eb="4">
      <t>イリョウ</t>
    </rPh>
    <rPh sb="4" eb="6">
      <t>レンケイ</t>
    </rPh>
    <rPh sb="6" eb="8">
      <t>タイセイ</t>
    </rPh>
    <rPh sb="8" eb="10">
      <t>カサン</t>
    </rPh>
    <phoneticPr fontId="8"/>
  </si>
  <si>
    <t>イ 医療連携体制加算（Ⅰ）</t>
    <rPh sb="2" eb="4">
      <t>イリョウ</t>
    </rPh>
    <rPh sb="4" eb="6">
      <t>レンケイ</t>
    </rPh>
    <rPh sb="6" eb="8">
      <t>タイセイ</t>
    </rPh>
    <rPh sb="8" eb="10">
      <t>カサン</t>
    </rPh>
    <phoneticPr fontId="8"/>
  </si>
  <si>
    <t>短期医療連携体制加算Ⅱ</t>
    <rPh sb="0" eb="2">
      <t>タンキ</t>
    </rPh>
    <rPh sb="2" eb="4">
      <t>イリョウ</t>
    </rPh>
    <rPh sb="4" eb="6">
      <t>レンケイ</t>
    </rPh>
    <rPh sb="6" eb="8">
      <t>タイセイ</t>
    </rPh>
    <rPh sb="8" eb="10">
      <t>カサン</t>
    </rPh>
    <phoneticPr fontId="8"/>
  </si>
  <si>
    <t>ロ 医療連携体制加算（Ⅱ）</t>
    <rPh sb="2" eb="4">
      <t>イリョウ</t>
    </rPh>
    <rPh sb="4" eb="6">
      <t>レンケイ</t>
    </rPh>
    <rPh sb="6" eb="8">
      <t>タイセイ</t>
    </rPh>
    <rPh sb="8" eb="10">
      <t>カサン</t>
    </rPh>
    <phoneticPr fontId="8"/>
  </si>
  <si>
    <t>短期医療連携体制加算Ⅲ</t>
    <rPh sb="0" eb="2">
      <t>タンキ</t>
    </rPh>
    <rPh sb="2" eb="4">
      <t>イリョウ</t>
    </rPh>
    <rPh sb="4" eb="6">
      <t>レンケイ</t>
    </rPh>
    <rPh sb="6" eb="8">
      <t>タイセイ</t>
    </rPh>
    <rPh sb="8" eb="10">
      <t>カサン</t>
    </rPh>
    <phoneticPr fontId="8"/>
  </si>
  <si>
    <t>ハ 医療連携体制加算（Ⅲ）</t>
    <rPh sb="2" eb="4">
      <t>イリョウ</t>
    </rPh>
    <rPh sb="4" eb="6">
      <t>レンケイ</t>
    </rPh>
    <rPh sb="6" eb="8">
      <t>タイセイ</t>
    </rPh>
    <rPh sb="8" eb="10">
      <t>カサン</t>
    </rPh>
    <phoneticPr fontId="8"/>
  </si>
  <si>
    <t>短期医療連携体制加算Ⅳ１</t>
    <rPh sb="0" eb="2">
      <t>タンキ</t>
    </rPh>
    <rPh sb="2" eb="4">
      <t>イリョウ</t>
    </rPh>
    <rPh sb="4" eb="6">
      <t>レンケイ</t>
    </rPh>
    <rPh sb="6" eb="8">
      <t>タイセイ</t>
    </rPh>
    <rPh sb="8" eb="10">
      <t>カサン</t>
    </rPh>
    <phoneticPr fontId="8"/>
  </si>
  <si>
    <t>ニ 医療連携体制加算（Ⅳ）</t>
    <rPh sb="2" eb="4">
      <t>イリョウ</t>
    </rPh>
    <rPh sb="4" eb="6">
      <t>レンケイ</t>
    </rPh>
    <rPh sb="6" eb="8">
      <t>タイセイ</t>
    </rPh>
    <rPh sb="8" eb="10">
      <t>カサン</t>
    </rPh>
    <phoneticPr fontId="8"/>
  </si>
  <si>
    <t>注　医療的ケアを必要とする利用者に対する看護であって、看護の提供時間が４時間未満である場合</t>
    <phoneticPr fontId="1"/>
  </si>
  <si>
    <t>短期医療連携体制加算Ⅳ２</t>
    <rPh sb="0" eb="2">
      <t>タンキ</t>
    </rPh>
    <rPh sb="2" eb="4">
      <t>イリョウ</t>
    </rPh>
    <rPh sb="4" eb="6">
      <t>レンケイ</t>
    </rPh>
    <rPh sb="6" eb="8">
      <t>タイセイ</t>
    </rPh>
    <rPh sb="8" eb="10">
      <t>カサン</t>
    </rPh>
    <phoneticPr fontId="8"/>
  </si>
  <si>
    <t>短期医療連携体制加算Ⅳ３</t>
    <rPh sb="0" eb="2">
      <t>タンキ</t>
    </rPh>
    <rPh sb="2" eb="4">
      <t>イリョウ</t>
    </rPh>
    <rPh sb="4" eb="6">
      <t>レンケイ</t>
    </rPh>
    <rPh sb="6" eb="8">
      <t>タイセイ</t>
    </rPh>
    <rPh sb="8" eb="10">
      <t>カサン</t>
    </rPh>
    <phoneticPr fontId="8"/>
  </si>
  <si>
    <t>短期医療連携体制加算Ⅴ１</t>
    <phoneticPr fontId="8"/>
  </si>
  <si>
    <t>ホ 医療連携体制加算（Ⅴ）</t>
    <phoneticPr fontId="8"/>
  </si>
  <si>
    <t>注　医療的ケアを必要とする利用者に対する看護であって、看護の提供時間が４時間以上である場合</t>
    <phoneticPr fontId="1"/>
  </si>
  <si>
    <t>短期医療連携体制加算Ⅴ２</t>
    <phoneticPr fontId="1"/>
  </si>
  <si>
    <t>短期医療連携体制加算Ⅴ３</t>
    <phoneticPr fontId="1"/>
  </si>
  <si>
    <t>短期医療連携体制加算Ⅵ１</t>
    <phoneticPr fontId="8"/>
  </si>
  <si>
    <t>ヘ 医療連携体制加算（Ⅵ）</t>
    <phoneticPr fontId="8"/>
  </si>
  <si>
    <t>注　特別な医療的ケアを必要とする利用者に対する看護であって、看護の提供時間が８時間以上である場合</t>
    <phoneticPr fontId="1"/>
  </si>
  <si>
    <t>短期医療連携体制加算Ⅵ２</t>
    <phoneticPr fontId="8"/>
  </si>
  <si>
    <t>短期医療連携体制加算Ⅵ３</t>
    <phoneticPr fontId="8"/>
  </si>
  <si>
    <t>（3）利用者が３人</t>
    <phoneticPr fontId="1"/>
  </si>
  <si>
    <t>短期医療連携体制加算Ⅶ</t>
    <phoneticPr fontId="8"/>
  </si>
  <si>
    <t>ト 医療連携体制加算（Ⅶ）</t>
    <phoneticPr fontId="8"/>
  </si>
  <si>
    <t>※利用者数で按分した単位数を算定</t>
  </si>
  <si>
    <t>短期医療連携体制加算Ⅷ</t>
    <phoneticPr fontId="1"/>
  </si>
  <si>
    <t>チ 医療連携体制加算（Ⅷ）</t>
    <phoneticPr fontId="1"/>
  </si>
  <si>
    <t>短期医療連携体制加算Ⅸ</t>
    <phoneticPr fontId="1"/>
  </si>
  <si>
    <t>リ 医療連携体制加算（Ⅸ）</t>
    <phoneticPr fontId="1"/>
  </si>
  <si>
    <t>短期栄養士加算Ⅰ</t>
    <rPh sb="0" eb="2">
      <t>タンキ</t>
    </rPh>
    <rPh sb="2" eb="5">
      <t>エイヨウシ</t>
    </rPh>
    <rPh sb="5" eb="7">
      <t>カサン</t>
    </rPh>
    <phoneticPr fontId="8"/>
  </si>
  <si>
    <t>栄養士配置加算</t>
    <rPh sb="0" eb="3">
      <t>エイヨウシ</t>
    </rPh>
    <rPh sb="3" eb="5">
      <t>ハイチ</t>
    </rPh>
    <rPh sb="5" eb="7">
      <t>カサン</t>
    </rPh>
    <phoneticPr fontId="8"/>
  </si>
  <si>
    <t>イ 栄養士配置加算（Ⅰ）</t>
    <rPh sb="2" eb="5">
      <t>エイヨウシ</t>
    </rPh>
    <rPh sb="5" eb="7">
      <t>ハイチ</t>
    </rPh>
    <rPh sb="7" eb="9">
      <t>カサン</t>
    </rPh>
    <phoneticPr fontId="8"/>
  </si>
  <si>
    <t>短期栄養士加算Ⅱ</t>
    <rPh sb="0" eb="2">
      <t>タンキ</t>
    </rPh>
    <rPh sb="2" eb="5">
      <t>エイヨウシ</t>
    </rPh>
    <rPh sb="5" eb="7">
      <t>カサン</t>
    </rPh>
    <phoneticPr fontId="8"/>
  </si>
  <si>
    <t>ロ 栄養士配置加算（Ⅱ）</t>
    <rPh sb="2" eb="5">
      <t>エイヨウシ</t>
    </rPh>
    <rPh sb="5" eb="7">
      <t>ハイチ</t>
    </rPh>
    <rPh sb="7" eb="9">
      <t>カサン</t>
    </rPh>
    <phoneticPr fontId="8"/>
  </si>
  <si>
    <t>短期上限額管理加算</t>
    <rPh sb="0" eb="2">
      <t>タンキ</t>
    </rPh>
    <phoneticPr fontId="8"/>
  </si>
  <si>
    <t>月1回限度</t>
    <phoneticPr fontId="8"/>
  </si>
  <si>
    <t>短期食事提供体制加算</t>
    <rPh sb="0" eb="2">
      <t>タンキ</t>
    </rPh>
    <rPh sb="2" eb="4">
      <t>ショクジ</t>
    </rPh>
    <rPh sb="4" eb="6">
      <t>テイキョウ</t>
    </rPh>
    <rPh sb="6" eb="8">
      <t>タイセイ</t>
    </rPh>
    <rPh sb="8" eb="10">
      <t>カサン</t>
    </rPh>
    <phoneticPr fontId="8"/>
  </si>
  <si>
    <t>短期緊急短期入所受入加算Ⅰ</t>
    <rPh sb="2" eb="4">
      <t>キンキュウ</t>
    </rPh>
    <rPh sb="4" eb="6">
      <t>タンキ</t>
    </rPh>
    <rPh sb="6" eb="8">
      <t>ニュウショ</t>
    </rPh>
    <rPh sb="8" eb="10">
      <t>ウケイレ</t>
    </rPh>
    <rPh sb="10" eb="12">
      <t>カサン</t>
    </rPh>
    <phoneticPr fontId="8"/>
  </si>
  <si>
    <t>緊急短期入所受入加算</t>
    <rPh sb="4" eb="6">
      <t>ニュウショ</t>
    </rPh>
    <phoneticPr fontId="8"/>
  </si>
  <si>
    <t>イ　緊急短期入所受入加算（Ⅰ）</t>
    <rPh sb="2" eb="4">
      <t>キンキュウ</t>
    </rPh>
    <rPh sb="4" eb="6">
      <t>タンキ</t>
    </rPh>
    <rPh sb="8" eb="10">
      <t>ウケイレ</t>
    </rPh>
    <rPh sb="10" eb="12">
      <t>カサン</t>
    </rPh>
    <phoneticPr fontId="8"/>
  </si>
  <si>
    <t>短期緊急短期入所受入加算Ⅱ</t>
    <rPh sb="2" eb="4">
      <t>キンキュウ</t>
    </rPh>
    <rPh sb="4" eb="6">
      <t>タンキ</t>
    </rPh>
    <rPh sb="8" eb="10">
      <t>ウケイレ</t>
    </rPh>
    <rPh sb="10" eb="12">
      <t>カサン</t>
    </rPh>
    <phoneticPr fontId="8"/>
  </si>
  <si>
    <t>ロ　緊急短期入所受入加算（Ⅱ）</t>
    <rPh sb="2" eb="4">
      <t>キンキュウ</t>
    </rPh>
    <rPh sb="4" eb="6">
      <t>タンキ</t>
    </rPh>
    <rPh sb="8" eb="10">
      <t>ウケイレ</t>
    </rPh>
    <rPh sb="10" eb="12">
      <t>カサン</t>
    </rPh>
    <phoneticPr fontId="8"/>
  </si>
  <si>
    <t>短期定員超過特例加算</t>
    <rPh sb="0" eb="2">
      <t>タンキ</t>
    </rPh>
    <phoneticPr fontId="8"/>
  </si>
  <si>
    <t>定員超過特例加算</t>
    <phoneticPr fontId="8"/>
  </si>
  <si>
    <t>短期特別重度支援加算Ⅰ</t>
    <rPh sb="0" eb="2">
      <t>タンキ</t>
    </rPh>
    <rPh sb="2" eb="4">
      <t>トクベツ</t>
    </rPh>
    <rPh sb="4" eb="6">
      <t>ジュウド</t>
    </rPh>
    <rPh sb="6" eb="8">
      <t>シエン</t>
    </rPh>
    <rPh sb="8" eb="10">
      <t>カサン</t>
    </rPh>
    <phoneticPr fontId="8"/>
  </si>
  <si>
    <t>特別重度支援加算</t>
    <rPh sb="0" eb="2">
      <t>トクベツ</t>
    </rPh>
    <rPh sb="2" eb="4">
      <t>ジュウド</t>
    </rPh>
    <rPh sb="4" eb="6">
      <t>シエン</t>
    </rPh>
    <rPh sb="6" eb="8">
      <t>カサン</t>
    </rPh>
    <phoneticPr fontId="8"/>
  </si>
  <si>
    <t>イ　特別重度支援加算（Ⅰ）</t>
    <phoneticPr fontId="8"/>
  </si>
  <si>
    <t>短期特別重度支援加算Ⅱ</t>
    <rPh sb="0" eb="2">
      <t>タンキ</t>
    </rPh>
    <rPh sb="2" eb="4">
      <t>トクベツ</t>
    </rPh>
    <rPh sb="4" eb="6">
      <t>ジュウド</t>
    </rPh>
    <rPh sb="6" eb="8">
      <t>シエン</t>
    </rPh>
    <rPh sb="8" eb="10">
      <t>カサン</t>
    </rPh>
    <phoneticPr fontId="8"/>
  </si>
  <si>
    <t>ロ　特別重度支援加算（Ⅱ）</t>
    <phoneticPr fontId="8"/>
  </si>
  <si>
    <t>短期特別重度支援加算Ⅲ</t>
    <phoneticPr fontId="1"/>
  </si>
  <si>
    <t>ハ　特別重度支援加算（Ⅲ）</t>
    <phoneticPr fontId="1"/>
  </si>
  <si>
    <t>短期送迎加算</t>
    <rPh sb="0" eb="2">
      <t>タンキ</t>
    </rPh>
    <rPh sb="2" eb="4">
      <t>ソウゲイ</t>
    </rPh>
    <rPh sb="4" eb="6">
      <t>カサン</t>
    </rPh>
    <phoneticPr fontId="8"/>
  </si>
  <si>
    <t>送迎加算</t>
    <rPh sb="0" eb="2">
      <t>ソウゲイ</t>
    </rPh>
    <rPh sb="2" eb="4">
      <t>カサン</t>
    </rPh>
    <phoneticPr fontId="8"/>
  </si>
  <si>
    <t>短期送迎加算（同一敷地）</t>
    <phoneticPr fontId="8"/>
  </si>
  <si>
    <t>注　同一敷地内の場合</t>
    <phoneticPr fontId="8"/>
  </si>
  <si>
    <t>短期日中活動支援加算</t>
    <phoneticPr fontId="1"/>
  </si>
  <si>
    <t>日中活動支援加算</t>
    <phoneticPr fontId="1"/>
  </si>
  <si>
    <t>短期処遇改善加算Ⅰ</t>
    <rPh sb="2" eb="4">
      <t>ショグウ</t>
    </rPh>
    <rPh sb="4" eb="6">
      <t>カイゼン</t>
    </rPh>
    <rPh sb="6" eb="8">
      <t>カサン</t>
    </rPh>
    <phoneticPr fontId="8"/>
  </si>
  <si>
    <t>短期処遇改善加算Ⅱ</t>
    <rPh sb="2" eb="4">
      <t>ショグウ</t>
    </rPh>
    <rPh sb="4" eb="6">
      <t>カイゼン</t>
    </rPh>
    <rPh sb="6" eb="8">
      <t>カサン</t>
    </rPh>
    <phoneticPr fontId="8"/>
  </si>
  <si>
    <t>短期処遇改善加算Ⅲ</t>
    <rPh sb="2" eb="4">
      <t>ショグウ</t>
    </rPh>
    <rPh sb="4" eb="6">
      <t>カイゼン</t>
    </rPh>
    <rPh sb="6" eb="8">
      <t>カサン</t>
    </rPh>
    <phoneticPr fontId="8"/>
  </si>
  <si>
    <t>短期処遇改善加算Ⅳ</t>
    <rPh sb="2" eb="4">
      <t>ショグウ</t>
    </rPh>
    <rPh sb="4" eb="6">
      <t>カイゼン</t>
    </rPh>
    <rPh sb="6" eb="8">
      <t>カサン</t>
    </rPh>
    <phoneticPr fontId="8"/>
  </si>
  <si>
    <t>短期処遇改善加算Ⅴ</t>
    <rPh sb="2" eb="4">
      <t>ショグウ</t>
    </rPh>
    <rPh sb="4" eb="6">
      <t>カイゼン</t>
    </rPh>
    <rPh sb="6" eb="8">
      <t>カサン</t>
    </rPh>
    <phoneticPr fontId="8"/>
  </si>
  <si>
    <t>短期処遇改善特別加算</t>
    <phoneticPr fontId="8"/>
  </si>
  <si>
    <t>短期特定処遇改善加算</t>
    <phoneticPr fontId="8"/>
  </si>
  <si>
    <t>短期ベースアップ等支援加算</t>
    <phoneticPr fontId="8"/>
  </si>
  <si>
    <t>福祉短期入所Ⅰ６・定超</t>
    <rPh sb="0" eb="2">
      <t>フクシ</t>
    </rPh>
    <rPh sb="2" eb="4">
      <t>タンキ</t>
    </rPh>
    <rPh sb="4" eb="6">
      <t>ニュウショ</t>
    </rPh>
    <phoneticPr fontId="8"/>
  </si>
  <si>
    <t>福祉短期入所Ⅰ６・定超・大規模減算</t>
    <rPh sb="0" eb="2">
      <t>フクシ</t>
    </rPh>
    <phoneticPr fontId="8"/>
  </si>
  <si>
    <t>福祉短期入所Ⅰ５・定超</t>
    <rPh sb="2" eb="4">
      <t>タンキ</t>
    </rPh>
    <rPh sb="4" eb="6">
      <t>ニュウショ</t>
    </rPh>
    <phoneticPr fontId="8"/>
  </si>
  <si>
    <t>福祉短期入所Ⅰ５・定超・大規模減算</t>
    <rPh sb="0" eb="2">
      <t>フクシ</t>
    </rPh>
    <phoneticPr fontId="8"/>
  </si>
  <si>
    <t>福祉短期入所Ⅰ４・定超</t>
    <rPh sb="2" eb="4">
      <t>タンキ</t>
    </rPh>
    <rPh sb="4" eb="6">
      <t>ニュウショ</t>
    </rPh>
    <phoneticPr fontId="8"/>
  </si>
  <si>
    <t>福祉短期入所Ⅰ４・定超・大規模減算</t>
    <rPh sb="0" eb="2">
      <t>フクシ</t>
    </rPh>
    <phoneticPr fontId="8"/>
  </si>
  <si>
    <t>福祉短期入所Ⅰ３・定超</t>
    <rPh sb="2" eb="4">
      <t>タンキ</t>
    </rPh>
    <rPh sb="4" eb="6">
      <t>ニュウショ</t>
    </rPh>
    <phoneticPr fontId="8"/>
  </si>
  <si>
    <t>福祉短期入所Ⅰ３・定超・大規模減算</t>
    <rPh sb="0" eb="2">
      <t>フクシ</t>
    </rPh>
    <phoneticPr fontId="8"/>
  </si>
  <si>
    <t>福祉短期入所Ⅰ２・定超</t>
    <rPh sb="2" eb="4">
      <t>タンキ</t>
    </rPh>
    <rPh sb="4" eb="6">
      <t>ニュウショ</t>
    </rPh>
    <phoneticPr fontId="8"/>
  </si>
  <si>
    <t>福祉短期入所Ⅰ２・定超・大規模減算</t>
    <rPh sb="0" eb="2">
      <t>フクシ</t>
    </rPh>
    <phoneticPr fontId="8"/>
  </si>
  <si>
    <t>福祉短期入所Ⅱ６・定超</t>
    <rPh sb="2" eb="4">
      <t>タンキ</t>
    </rPh>
    <rPh sb="4" eb="6">
      <t>ニュウショ</t>
    </rPh>
    <phoneticPr fontId="8"/>
  </si>
  <si>
    <t>福祉短期入所Ⅱ６・定超・大規模減算</t>
    <rPh sb="0" eb="2">
      <t>フクシ</t>
    </rPh>
    <phoneticPr fontId="8"/>
  </si>
  <si>
    <t>福祉短期入所Ⅱ５・定超</t>
    <rPh sb="2" eb="4">
      <t>タンキ</t>
    </rPh>
    <rPh sb="4" eb="6">
      <t>ニュウショ</t>
    </rPh>
    <phoneticPr fontId="8"/>
  </si>
  <si>
    <t>福祉短期入所Ⅱ５・定超・大規模減算</t>
    <rPh sb="0" eb="2">
      <t>フクシ</t>
    </rPh>
    <phoneticPr fontId="8"/>
  </si>
  <si>
    <t>福祉短期入所Ⅱ４・定超</t>
    <phoneticPr fontId="8"/>
  </si>
  <si>
    <t>福祉短期入所Ⅱ４・定超・大規模減算</t>
    <rPh sb="0" eb="2">
      <t>フクシ</t>
    </rPh>
    <phoneticPr fontId="8"/>
  </si>
  <si>
    <t>福祉短期入所Ⅱ３・定超</t>
    <phoneticPr fontId="8"/>
  </si>
  <si>
    <t>福祉短期入所Ⅱ３・定超・大規模減算</t>
    <rPh sb="0" eb="2">
      <t>フクシ</t>
    </rPh>
    <phoneticPr fontId="8"/>
  </si>
  <si>
    <t>福祉短期入所Ⅱ２・定超</t>
    <phoneticPr fontId="8"/>
  </si>
  <si>
    <t>福祉短期入所Ⅱ２・定超・大規模減算</t>
    <rPh sb="0" eb="2">
      <t>フクシ</t>
    </rPh>
    <phoneticPr fontId="8"/>
  </si>
  <si>
    <t>福祉短期入所Ⅲ３・定超</t>
    <phoneticPr fontId="8"/>
  </si>
  <si>
    <t>福祉短期入所Ⅲ３・定超・大規模減算</t>
    <phoneticPr fontId="8"/>
  </si>
  <si>
    <t>福祉短期入所Ⅲ２・定超</t>
    <rPh sb="2" eb="4">
      <t>タンキ</t>
    </rPh>
    <rPh sb="4" eb="6">
      <t>ニュウショ</t>
    </rPh>
    <phoneticPr fontId="8"/>
  </si>
  <si>
    <t>福祉短期入所Ⅲ２・定超・大規模減算</t>
    <phoneticPr fontId="8"/>
  </si>
  <si>
    <t>福祉短期入所Ⅲ１・定超</t>
    <rPh sb="2" eb="4">
      <t>タンキ</t>
    </rPh>
    <rPh sb="4" eb="6">
      <t>ニュウショ</t>
    </rPh>
    <phoneticPr fontId="8"/>
  </si>
  <si>
    <t>福祉短期入所Ⅲ１・定超・大規模減算</t>
    <phoneticPr fontId="8"/>
  </si>
  <si>
    <t>福祉短期入所Ⅳ３・定超</t>
    <rPh sb="2" eb="4">
      <t>タンキ</t>
    </rPh>
    <rPh sb="4" eb="6">
      <t>ニュウショ</t>
    </rPh>
    <phoneticPr fontId="8"/>
  </si>
  <si>
    <t>福祉短期入所Ⅳ３・定超・大規模減算</t>
    <phoneticPr fontId="8"/>
  </si>
  <si>
    <t>福祉短期入所Ⅳ２・定超</t>
    <rPh sb="2" eb="4">
      <t>タンキ</t>
    </rPh>
    <rPh sb="4" eb="6">
      <t>ニュウショ</t>
    </rPh>
    <phoneticPr fontId="8"/>
  </si>
  <si>
    <t>福祉短期入所Ⅳ２・定超・大規模減算</t>
    <phoneticPr fontId="8"/>
  </si>
  <si>
    <t>福祉短期入所Ⅳ１・定超</t>
    <rPh sb="2" eb="4">
      <t>タンキ</t>
    </rPh>
    <rPh sb="4" eb="6">
      <t>ニュウショ</t>
    </rPh>
    <phoneticPr fontId="8"/>
  </si>
  <si>
    <t>福祉短期入所Ⅳ１・定超・大規模減算</t>
    <phoneticPr fontId="8"/>
  </si>
  <si>
    <t>福祉強化短期入所Ⅰ６・定超</t>
    <rPh sb="0" eb="2">
      <t>フクシ</t>
    </rPh>
    <rPh sb="2" eb="4">
      <t>キョウカ</t>
    </rPh>
    <phoneticPr fontId="8"/>
  </si>
  <si>
    <t>福祉強化短期入所Ⅰ６・定超・大規模減算</t>
    <rPh sb="0" eb="2">
      <t>フクシ</t>
    </rPh>
    <rPh sb="2" eb="4">
      <t>キョウカ</t>
    </rPh>
    <phoneticPr fontId="8"/>
  </si>
  <si>
    <t>福祉強化短期入所Ⅰ５・定超</t>
    <rPh sb="0" eb="2">
      <t>フクシ</t>
    </rPh>
    <rPh sb="2" eb="4">
      <t>キョウカ</t>
    </rPh>
    <phoneticPr fontId="8"/>
  </si>
  <si>
    <t>福祉強化短期入所Ⅰ５・定超・大規模減算</t>
    <rPh sb="0" eb="2">
      <t>フクシ</t>
    </rPh>
    <rPh sb="2" eb="4">
      <t>キョウカ</t>
    </rPh>
    <phoneticPr fontId="8"/>
  </si>
  <si>
    <t>福祉強化短期入所Ⅰ４・定超</t>
    <rPh sb="0" eb="2">
      <t>フクシ</t>
    </rPh>
    <rPh sb="2" eb="4">
      <t>キョウカ</t>
    </rPh>
    <phoneticPr fontId="8"/>
  </si>
  <si>
    <t>福祉強化短期入所Ⅰ４・定超・大規模減算</t>
    <rPh sb="0" eb="2">
      <t>フクシ</t>
    </rPh>
    <rPh sb="2" eb="4">
      <t>キョウカ</t>
    </rPh>
    <phoneticPr fontId="8"/>
  </si>
  <si>
    <t>福祉強化短期入所Ⅰ３・定超</t>
    <rPh sb="0" eb="2">
      <t>フクシ</t>
    </rPh>
    <rPh sb="2" eb="4">
      <t>キョウカ</t>
    </rPh>
    <phoneticPr fontId="8"/>
  </si>
  <si>
    <t>福祉強化短期入所Ⅰ３・定超・大規模減算</t>
    <rPh sb="0" eb="2">
      <t>フクシ</t>
    </rPh>
    <rPh sb="2" eb="4">
      <t>キョウカ</t>
    </rPh>
    <phoneticPr fontId="8"/>
  </si>
  <si>
    <t>福祉強化短期入所Ⅰ２・定超</t>
    <rPh sb="0" eb="2">
      <t>フクシ</t>
    </rPh>
    <rPh sb="2" eb="4">
      <t>キョウカ</t>
    </rPh>
    <phoneticPr fontId="8"/>
  </si>
  <si>
    <t>福祉強化短期入所Ⅰ２・定超・大規模減算</t>
    <rPh sb="0" eb="2">
      <t>フクシ</t>
    </rPh>
    <rPh sb="2" eb="4">
      <t>キョウカ</t>
    </rPh>
    <phoneticPr fontId="8"/>
  </si>
  <si>
    <t>福祉強化短期入所Ⅱ６・定超</t>
    <rPh sb="0" eb="2">
      <t>フクシ</t>
    </rPh>
    <rPh sb="2" eb="4">
      <t>キョウカ</t>
    </rPh>
    <phoneticPr fontId="8"/>
  </si>
  <si>
    <t>福祉強化短期入所Ⅱ６・定超・大規模減算</t>
    <rPh sb="0" eb="2">
      <t>フクシ</t>
    </rPh>
    <rPh sb="2" eb="4">
      <t>キョウカ</t>
    </rPh>
    <phoneticPr fontId="8"/>
  </si>
  <si>
    <t>福祉強化短期入所Ⅱ５・定超</t>
    <rPh sb="0" eb="2">
      <t>フクシ</t>
    </rPh>
    <rPh sb="2" eb="4">
      <t>キョウカ</t>
    </rPh>
    <phoneticPr fontId="8"/>
  </si>
  <si>
    <t>福祉強化短期入所Ⅱ５・定超・大規模減算</t>
    <rPh sb="0" eb="2">
      <t>フクシ</t>
    </rPh>
    <rPh sb="2" eb="4">
      <t>キョウカ</t>
    </rPh>
    <phoneticPr fontId="8"/>
  </si>
  <si>
    <t>福祉強化短期入所Ⅱ４・定超</t>
    <rPh sb="0" eb="2">
      <t>フクシ</t>
    </rPh>
    <rPh sb="2" eb="4">
      <t>キョウカ</t>
    </rPh>
    <phoneticPr fontId="8"/>
  </si>
  <si>
    <t>福祉強化短期入所Ⅱ４・定超・大規模減算</t>
    <rPh sb="0" eb="2">
      <t>フクシ</t>
    </rPh>
    <rPh sb="2" eb="4">
      <t>キョウカ</t>
    </rPh>
    <phoneticPr fontId="8"/>
  </si>
  <si>
    <t>福祉強化短期入所Ⅱ３・定超</t>
    <rPh sb="0" eb="2">
      <t>フクシ</t>
    </rPh>
    <rPh sb="2" eb="4">
      <t>キョウカ</t>
    </rPh>
    <phoneticPr fontId="8"/>
  </si>
  <si>
    <t>福祉強化短期入所Ⅱ３・定超・大規模減算</t>
    <rPh sb="0" eb="2">
      <t>フクシ</t>
    </rPh>
    <rPh sb="2" eb="4">
      <t>キョウカ</t>
    </rPh>
    <phoneticPr fontId="8"/>
  </si>
  <si>
    <t>福祉強化短期入所Ⅱ２・定超</t>
    <rPh sb="0" eb="2">
      <t>フクシ</t>
    </rPh>
    <rPh sb="2" eb="4">
      <t>キョウカ</t>
    </rPh>
    <phoneticPr fontId="8"/>
  </si>
  <si>
    <t>福祉強化短期入所Ⅱ２・定超・大規模減算</t>
    <rPh sb="0" eb="2">
      <t>フクシ</t>
    </rPh>
    <rPh sb="2" eb="4">
      <t>キョウカ</t>
    </rPh>
    <phoneticPr fontId="8"/>
  </si>
  <si>
    <t>福祉強化短期入所Ⅲ３・定超</t>
    <rPh sb="2" eb="4">
      <t>キョウカ</t>
    </rPh>
    <phoneticPr fontId="8"/>
  </si>
  <si>
    <t>福祉強化短期入所Ⅲ３・定超・大規模減算</t>
    <phoneticPr fontId="8"/>
  </si>
  <si>
    <t>福祉強化短期入所Ⅲ２・定超</t>
    <phoneticPr fontId="8"/>
  </si>
  <si>
    <t>福祉強化短期入所Ⅲ２・定超・大規模減算</t>
    <phoneticPr fontId="8"/>
  </si>
  <si>
    <t>福祉強化短期入所Ⅲ１・定超</t>
    <phoneticPr fontId="8"/>
  </si>
  <si>
    <t>福祉強化短期入所Ⅲ１・定超・大規模減算</t>
    <phoneticPr fontId="8"/>
  </si>
  <si>
    <t>福祉強化短期入所Ⅳ３・定超</t>
    <rPh sb="2" eb="4">
      <t>キョウカ</t>
    </rPh>
    <phoneticPr fontId="8"/>
  </si>
  <si>
    <t>福祉強化短期入所Ⅳ３・定超・大規模減算</t>
    <phoneticPr fontId="8"/>
  </si>
  <si>
    <t>福祉強化短期入所Ⅳ２・定超</t>
    <phoneticPr fontId="8"/>
  </si>
  <si>
    <t>福祉強化短期入所Ⅳ２・定超・大規模減算</t>
    <phoneticPr fontId="8"/>
  </si>
  <si>
    <t>福祉強化短期入所Ⅳ１・定超</t>
    <phoneticPr fontId="8"/>
  </si>
  <si>
    <t>福祉強化短期入所Ⅳ１・定超・大規模減算</t>
    <phoneticPr fontId="8"/>
  </si>
  <si>
    <t>医療短期入所Ⅰ・定超</t>
    <rPh sb="0" eb="2">
      <t>イリョウ</t>
    </rPh>
    <rPh sb="2" eb="4">
      <t>タンキ</t>
    </rPh>
    <rPh sb="4" eb="6">
      <t>ニュウショ</t>
    </rPh>
    <phoneticPr fontId="8"/>
  </si>
  <si>
    <t>医療短期入所Ⅰ・定超・大規模減算</t>
    <phoneticPr fontId="8"/>
  </si>
  <si>
    <t>医療短期入所Ⅱ・定超</t>
    <rPh sb="0" eb="2">
      <t>イリョウ</t>
    </rPh>
    <rPh sb="2" eb="4">
      <t>タンキ</t>
    </rPh>
    <rPh sb="4" eb="6">
      <t>ニュウショ</t>
    </rPh>
    <phoneticPr fontId="8"/>
  </si>
  <si>
    <t>医療短期入所Ⅱ・定超・大規模減算</t>
    <phoneticPr fontId="8"/>
  </si>
  <si>
    <t>医療短期入所Ⅲ・定超</t>
    <rPh sb="0" eb="2">
      <t>イリョウ</t>
    </rPh>
    <rPh sb="2" eb="4">
      <t>タンキ</t>
    </rPh>
    <rPh sb="4" eb="6">
      <t>ニュウショ</t>
    </rPh>
    <phoneticPr fontId="8"/>
  </si>
  <si>
    <t>医療短期入所Ⅲ・定超・大規模減算</t>
    <phoneticPr fontId="8"/>
  </si>
  <si>
    <t>医療特定短期入所Ⅰ・定超</t>
    <rPh sb="0" eb="2">
      <t>イリョウ</t>
    </rPh>
    <rPh sb="2" eb="4">
      <t>トクテイ</t>
    </rPh>
    <rPh sb="4" eb="6">
      <t>タンキ</t>
    </rPh>
    <rPh sb="6" eb="8">
      <t>ニュウショ</t>
    </rPh>
    <phoneticPr fontId="8"/>
  </si>
  <si>
    <t>医療特定短期入所Ⅰ・定超・大規模減算</t>
    <phoneticPr fontId="8"/>
  </si>
  <si>
    <t>医療特定短期入所Ⅱ・定超</t>
    <rPh sb="0" eb="2">
      <t>イリョウ</t>
    </rPh>
    <rPh sb="2" eb="4">
      <t>トクテイ</t>
    </rPh>
    <rPh sb="4" eb="6">
      <t>タンキ</t>
    </rPh>
    <rPh sb="6" eb="8">
      <t>ニュウショ</t>
    </rPh>
    <phoneticPr fontId="8"/>
  </si>
  <si>
    <t>医療特定短期入所Ⅱ・定超・大規模減算</t>
    <phoneticPr fontId="8"/>
  </si>
  <si>
    <t>医療特定短期入所Ⅲ・定超</t>
    <rPh sb="0" eb="2">
      <t>イリョウ</t>
    </rPh>
    <rPh sb="2" eb="4">
      <t>トクテイ</t>
    </rPh>
    <rPh sb="4" eb="6">
      <t>タンキ</t>
    </rPh>
    <rPh sb="6" eb="8">
      <t>ニュウショ</t>
    </rPh>
    <phoneticPr fontId="8"/>
  </si>
  <si>
    <t>医療特定短期入所Ⅲ・定超・大規模減算</t>
    <phoneticPr fontId="8"/>
  </si>
  <si>
    <t>医療特定短期入所Ⅳ・定超</t>
    <rPh sb="0" eb="2">
      <t>イリョウ</t>
    </rPh>
    <rPh sb="2" eb="4">
      <t>トクテイ</t>
    </rPh>
    <rPh sb="4" eb="6">
      <t>タンキ</t>
    </rPh>
    <rPh sb="6" eb="8">
      <t>ニュウショ</t>
    </rPh>
    <phoneticPr fontId="8"/>
  </si>
  <si>
    <t>医療特定短期入所Ⅳ・定超・大規模減算</t>
    <phoneticPr fontId="8"/>
  </si>
  <si>
    <t>医療特定短期入所Ⅴ・定超</t>
    <rPh sb="0" eb="2">
      <t>イリョウ</t>
    </rPh>
    <rPh sb="2" eb="4">
      <t>トクテイ</t>
    </rPh>
    <rPh sb="4" eb="6">
      <t>タンキ</t>
    </rPh>
    <rPh sb="6" eb="8">
      <t>ニュウショ</t>
    </rPh>
    <phoneticPr fontId="8"/>
  </si>
  <si>
    <t>医療特定短期入所Ⅴ・定超・大規模減算</t>
    <phoneticPr fontId="8"/>
  </si>
  <si>
    <t>医療特定短期入所Ⅵ・定超</t>
    <rPh sb="0" eb="2">
      <t>イリョウ</t>
    </rPh>
    <rPh sb="2" eb="4">
      <t>トクテイ</t>
    </rPh>
    <rPh sb="4" eb="6">
      <t>タンキ</t>
    </rPh>
    <rPh sb="6" eb="8">
      <t>ニュウショ</t>
    </rPh>
    <phoneticPr fontId="8"/>
  </si>
  <si>
    <t>医療特定短期入所Ⅵ・定超・大規模減算</t>
    <phoneticPr fontId="8"/>
  </si>
  <si>
    <t>共生型福祉短期入所Ⅰ・定超</t>
    <rPh sb="0" eb="3">
      <t>キョウセイガタ</t>
    </rPh>
    <rPh sb="3" eb="5">
      <t>フクシ</t>
    </rPh>
    <rPh sb="5" eb="7">
      <t>タンキ</t>
    </rPh>
    <rPh sb="7" eb="9">
      <t>ニュウショ</t>
    </rPh>
    <phoneticPr fontId="8"/>
  </si>
  <si>
    <t>共生型福祉短期入所Ⅱ・定超</t>
    <rPh sb="0" eb="3">
      <t>キョウセイガタ</t>
    </rPh>
    <rPh sb="3" eb="5">
      <t>フクシ</t>
    </rPh>
    <rPh sb="5" eb="7">
      <t>タンキ</t>
    </rPh>
    <rPh sb="7" eb="9">
      <t>ニュウショ</t>
    </rPh>
    <phoneticPr fontId="8"/>
  </si>
  <si>
    <t>共生型福祉強化短期入所Ⅰ・定超</t>
    <rPh sb="0" eb="3">
      <t>キョウセイガタ</t>
    </rPh>
    <rPh sb="3" eb="5">
      <t>フクシ</t>
    </rPh>
    <rPh sb="5" eb="7">
      <t>キョウカ</t>
    </rPh>
    <rPh sb="7" eb="9">
      <t>タンキ</t>
    </rPh>
    <rPh sb="9" eb="11">
      <t>ニュウショ</t>
    </rPh>
    <phoneticPr fontId="8"/>
  </si>
  <si>
    <t>共生型福祉強化短期入所Ⅱ・定超</t>
    <rPh sb="0" eb="3">
      <t>キョウセイガタ</t>
    </rPh>
    <rPh sb="3" eb="5">
      <t>フクシ</t>
    </rPh>
    <rPh sb="5" eb="7">
      <t>キョウカ</t>
    </rPh>
    <rPh sb="7" eb="9">
      <t>タンキ</t>
    </rPh>
    <rPh sb="9" eb="11">
      <t>ニュウショ</t>
    </rPh>
    <phoneticPr fontId="8"/>
  </si>
  <si>
    <t>（従業者欠員）</t>
    <rPh sb="1" eb="4">
      <t>ジュウギョウシャ</t>
    </rPh>
    <rPh sb="4" eb="6">
      <t>ケツイン</t>
    </rPh>
    <phoneticPr fontId="8"/>
  </si>
  <si>
    <t>福祉短期入所Ⅰ６・人欠１</t>
    <rPh sb="0" eb="2">
      <t>フクシ</t>
    </rPh>
    <rPh sb="2" eb="4">
      <t>タンキ</t>
    </rPh>
    <rPh sb="4" eb="6">
      <t>ニュウショ</t>
    </rPh>
    <rPh sb="9" eb="10">
      <t>ジン</t>
    </rPh>
    <rPh sb="10" eb="11">
      <t>ケツ</t>
    </rPh>
    <phoneticPr fontId="8"/>
  </si>
  <si>
    <t>福祉短期入所Ⅰ６・人欠１・大規模減算</t>
    <rPh sb="0" eb="2">
      <t>フクシ</t>
    </rPh>
    <phoneticPr fontId="8"/>
  </si>
  <si>
    <t>福祉短期入所Ⅰ５・人欠１</t>
    <rPh sb="0" eb="2">
      <t>フクシ</t>
    </rPh>
    <rPh sb="2" eb="4">
      <t>タンキ</t>
    </rPh>
    <rPh sb="4" eb="6">
      <t>ニュウショ</t>
    </rPh>
    <phoneticPr fontId="8"/>
  </si>
  <si>
    <t>福祉短期入所Ⅰ５・人欠１・大規模減算</t>
    <phoneticPr fontId="8"/>
  </si>
  <si>
    <t>福祉短期入所Ⅰ４・人欠１</t>
    <rPh sb="0" eb="2">
      <t>フクシ</t>
    </rPh>
    <rPh sb="2" eb="4">
      <t>タンキ</t>
    </rPh>
    <rPh sb="4" eb="6">
      <t>ニュウショ</t>
    </rPh>
    <phoneticPr fontId="8"/>
  </si>
  <si>
    <t>福祉短期入所Ⅰ４・人欠１・大規模減算</t>
    <phoneticPr fontId="8"/>
  </si>
  <si>
    <t>福祉短期入所Ⅰ３・人欠１</t>
    <rPh sb="0" eb="2">
      <t>フクシ</t>
    </rPh>
    <rPh sb="2" eb="4">
      <t>タンキ</t>
    </rPh>
    <rPh sb="4" eb="6">
      <t>ニュウショ</t>
    </rPh>
    <phoneticPr fontId="8"/>
  </si>
  <si>
    <t>従業者の員数が基準に満たない場合（減算が適用される月から２月目まで）</t>
    <phoneticPr fontId="8"/>
  </si>
  <si>
    <t>福祉短期入所Ⅰ３・人欠１・大規模減算</t>
    <phoneticPr fontId="8"/>
  </si>
  <si>
    <t>福祉短期入所Ⅰ２・人欠１</t>
    <rPh sb="0" eb="2">
      <t>フクシ</t>
    </rPh>
    <rPh sb="2" eb="4">
      <t>タンキ</t>
    </rPh>
    <rPh sb="4" eb="6">
      <t>ニュウショ</t>
    </rPh>
    <phoneticPr fontId="8"/>
  </si>
  <si>
    <t>福祉短期入所Ⅰ２・人欠１・大規模減算</t>
    <phoneticPr fontId="8"/>
  </si>
  <si>
    <t>福祉短期入所Ⅱ６・人欠１</t>
    <rPh sb="0" eb="2">
      <t>フクシ</t>
    </rPh>
    <rPh sb="2" eb="4">
      <t>タンキ</t>
    </rPh>
    <rPh sb="4" eb="6">
      <t>ニュウショ</t>
    </rPh>
    <phoneticPr fontId="8"/>
  </si>
  <si>
    <t>福祉短期入所Ⅱ６・人欠１・大規模減算</t>
    <phoneticPr fontId="8"/>
  </si>
  <si>
    <t>福祉短期入所Ⅱ５・人欠１</t>
    <rPh sb="0" eb="2">
      <t>フクシ</t>
    </rPh>
    <rPh sb="2" eb="4">
      <t>タンキ</t>
    </rPh>
    <rPh sb="4" eb="6">
      <t>ニュウショ</t>
    </rPh>
    <phoneticPr fontId="8"/>
  </si>
  <si>
    <t>福祉短期入所Ⅱ５・人欠１・大規模減算</t>
    <phoneticPr fontId="8"/>
  </si>
  <si>
    <t>福祉短期入所Ⅱ４・人欠１</t>
    <rPh sb="0" eb="2">
      <t>フクシ</t>
    </rPh>
    <rPh sb="2" eb="4">
      <t>タンキ</t>
    </rPh>
    <rPh sb="4" eb="6">
      <t>ニュウショ</t>
    </rPh>
    <phoneticPr fontId="8"/>
  </si>
  <si>
    <t>福祉短期入所Ⅱ４・人欠１・大規模減算</t>
    <phoneticPr fontId="8"/>
  </si>
  <si>
    <t>福祉短期入所Ⅱ３・人欠１</t>
    <rPh sb="0" eb="2">
      <t>フクシ</t>
    </rPh>
    <rPh sb="2" eb="4">
      <t>タンキ</t>
    </rPh>
    <rPh sb="4" eb="6">
      <t>ニュウショ</t>
    </rPh>
    <phoneticPr fontId="8"/>
  </si>
  <si>
    <t>福祉短期入所Ⅱ３・人欠１・大規模減算</t>
    <phoneticPr fontId="8"/>
  </si>
  <si>
    <t>福祉短期入所Ⅱ２・人欠１</t>
    <rPh sb="0" eb="2">
      <t>フクシ</t>
    </rPh>
    <rPh sb="2" eb="4">
      <t>タンキ</t>
    </rPh>
    <rPh sb="4" eb="6">
      <t>ニュウショ</t>
    </rPh>
    <phoneticPr fontId="8"/>
  </si>
  <si>
    <t>福祉短期入所Ⅱ２・人欠１・大規模減算</t>
    <phoneticPr fontId="8"/>
  </si>
  <si>
    <t>福祉短期入所Ⅲ３・人欠１</t>
    <rPh sb="0" eb="2">
      <t>フクシ</t>
    </rPh>
    <rPh sb="2" eb="4">
      <t>タンキ</t>
    </rPh>
    <rPh sb="4" eb="6">
      <t>ニュウショ</t>
    </rPh>
    <phoneticPr fontId="8"/>
  </si>
  <si>
    <t>福祉短期入所Ⅲ３・人欠１・大規模減算</t>
    <phoneticPr fontId="8"/>
  </si>
  <si>
    <t>福祉短期入所Ⅲ２・人欠１</t>
    <rPh sb="2" eb="4">
      <t>タンキ</t>
    </rPh>
    <rPh sb="4" eb="6">
      <t>ニュウショ</t>
    </rPh>
    <phoneticPr fontId="8"/>
  </si>
  <si>
    <t>福祉短期入所Ⅲ２・人欠１・大規模減算</t>
    <phoneticPr fontId="8"/>
  </si>
  <si>
    <t>福祉短期入所Ⅲ１・人欠１</t>
    <rPh sb="2" eb="4">
      <t>タンキ</t>
    </rPh>
    <rPh sb="4" eb="6">
      <t>ニュウショ</t>
    </rPh>
    <phoneticPr fontId="8"/>
  </si>
  <si>
    <t>福祉短期入所Ⅲ１・人欠１・大規模減算</t>
    <phoneticPr fontId="8"/>
  </si>
  <si>
    <t>福祉短期入所Ⅳ３・人欠１</t>
    <rPh sb="2" eb="4">
      <t>タンキ</t>
    </rPh>
    <rPh sb="4" eb="6">
      <t>ニュウショ</t>
    </rPh>
    <phoneticPr fontId="8"/>
  </si>
  <si>
    <t>福祉短期入所Ⅳ３・人欠１・大規模減算</t>
    <phoneticPr fontId="8"/>
  </si>
  <si>
    <t>福祉短期入所Ⅳ２・人欠１</t>
    <rPh sb="2" eb="4">
      <t>タンキ</t>
    </rPh>
    <rPh sb="4" eb="6">
      <t>ニュウショ</t>
    </rPh>
    <phoneticPr fontId="8"/>
  </si>
  <si>
    <t>福祉短期入所Ⅳ２・人欠１・大規模減算</t>
    <phoneticPr fontId="8"/>
  </si>
  <si>
    <t>福祉短期入所Ⅳ１・人欠１</t>
    <rPh sb="2" eb="4">
      <t>タンキ</t>
    </rPh>
    <rPh sb="4" eb="6">
      <t>ニュウショ</t>
    </rPh>
    <phoneticPr fontId="8"/>
  </si>
  <si>
    <t>福祉短期入所Ⅳ１・人欠１・大規模減算</t>
    <phoneticPr fontId="8"/>
  </si>
  <si>
    <t>福祉強化短期入所Ⅰ６・人欠１</t>
    <rPh sb="0" eb="2">
      <t>フクシ</t>
    </rPh>
    <rPh sb="2" eb="4">
      <t>キョウカ</t>
    </rPh>
    <phoneticPr fontId="8"/>
  </si>
  <si>
    <t>福祉強化短期入所Ⅰ６・人欠１・大規模減算</t>
    <rPh sb="0" eb="2">
      <t>フクシ</t>
    </rPh>
    <rPh sb="2" eb="4">
      <t>キョウカ</t>
    </rPh>
    <phoneticPr fontId="8"/>
  </si>
  <si>
    <t>福祉強化短期入所Ⅰ５・人欠１</t>
    <rPh sb="0" eb="2">
      <t>フクシ</t>
    </rPh>
    <rPh sb="2" eb="4">
      <t>キョウカ</t>
    </rPh>
    <phoneticPr fontId="8"/>
  </si>
  <si>
    <t>福祉強化短期入所Ⅰ５・人欠１・大規模減算</t>
    <rPh sb="0" eb="2">
      <t>フクシ</t>
    </rPh>
    <rPh sb="2" eb="4">
      <t>キョウカ</t>
    </rPh>
    <phoneticPr fontId="8"/>
  </si>
  <si>
    <t>福祉強化短期入所Ⅰ４・人欠１</t>
    <rPh sb="0" eb="2">
      <t>フクシ</t>
    </rPh>
    <rPh sb="2" eb="4">
      <t>キョウカ</t>
    </rPh>
    <phoneticPr fontId="8"/>
  </si>
  <si>
    <t>福祉強化短期入所Ⅰ４・人欠１・大規模減算</t>
    <rPh sb="0" eb="2">
      <t>フクシ</t>
    </rPh>
    <rPh sb="2" eb="4">
      <t>キョウカ</t>
    </rPh>
    <phoneticPr fontId="8"/>
  </si>
  <si>
    <t>福祉強化短期入所Ⅰ３・人欠１</t>
    <rPh sb="0" eb="2">
      <t>フクシ</t>
    </rPh>
    <rPh sb="2" eb="4">
      <t>キョウカ</t>
    </rPh>
    <phoneticPr fontId="8"/>
  </si>
  <si>
    <t>福祉強化短期入所Ⅰ３・人欠１・大規模減算</t>
    <rPh sb="0" eb="2">
      <t>フクシ</t>
    </rPh>
    <rPh sb="2" eb="4">
      <t>キョウカ</t>
    </rPh>
    <phoneticPr fontId="8"/>
  </si>
  <si>
    <t>福祉強化短期入所Ⅰ２・人欠１</t>
    <rPh sb="0" eb="2">
      <t>フクシ</t>
    </rPh>
    <rPh sb="2" eb="4">
      <t>キョウカ</t>
    </rPh>
    <phoneticPr fontId="8"/>
  </si>
  <si>
    <t>福祉強化短期入所Ⅰ２・人欠１・大規模減算</t>
    <rPh sb="0" eb="2">
      <t>フクシ</t>
    </rPh>
    <rPh sb="2" eb="4">
      <t>キョウカ</t>
    </rPh>
    <phoneticPr fontId="8"/>
  </si>
  <si>
    <t>福祉強化短期入所Ⅱ６・人欠１</t>
    <rPh sb="0" eb="2">
      <t>フクシ</t>
    </rPh>
    <rPh sb="2" eb="4">
      <t>キョウカ</t>
    </rPh>
    <phoneticPr fontId="8"/>
  </si>
  <si>
    <t>福祉強化短期入所Ⅱ６・人欠１・大規模減算</t>
    <rPh sb="0" eb="2">
      <t>フクシ</t>
    </rPh>
    <rPh sb="2" eb="4">
      <t>キョウカ</t>
    </rPh>
    <phoneticPr fontId="8"/>
  </si>
  <si>
    <t>福祉強化短期入所Ⅱ５・人欠１</t>
    <rPh sb="0" eb="2">
      <t>フクシ</t>
    </rPh>
    <rPh sb="2" eb="4">
      <t>キョウカ</t>
    </rPh>
    <phoneticPr fontId="8"/>
  </si>
  <si>
    <t>福祉強化短期入所Ⅱ５・人欠１・大規模減算</t>
    <rPh sb="0" eb="2">
      <t>フクシ</t>
    </rPh>
    <rPh sb="2" eb="4">
      <t>キョウカ</t>
    </rPh>
    <phoneticPr fontId="8"/>
  </si>
  <si>
    <t>福祉強化短期入所Ⅱ４・人欠１</t>
    <rPh sb="0" eb="2">
      <t>フクシ</t>
    </rPh>
    <rPh sb="2" eb="4">
      <t>キョウカ</t>
    </rPh>
    <phoneticPr fontId="8"/>
  </si>
  <si>
    <t>福祉強化短期入所Ⅱ４・人欠１・大規模減算</t>
    <rPh sb="0" eb="2">
      <t>フクシ</t>
    </rPh>
    <rPh sb="2" eb="4">
      <t>キョウカ</t>
    </rPh>
    <phoneticPr fontId="8"/>
  </si>
  <si>
    <t>福祉強化短期入所Ⅱ３・人欠１</t>
    <rPh sb="0" eb="2">
      <t>フクシ</t>
    </rPh>
    <rPh sb="2" eb="4">
      <t>キョウカ</t>
    </rPh>
    <phoneticPr fontId="8"/>
  </si>
  <si>
    <t>福祉強化短期入所Ⅱ３・人欠１・大規模減算</t>
    <rPh sb="0" eb="2">
      <t>フクシ</t>
    </rPh>
    <rPh sb="2" eb="4">
      <t>キョウカ</t>
    </rPh>
    <phoneticPr fontId="8"/>
  </si>
  <si>
    <t>福祉強化短期入所Ⅱ２・人欠１</t>
    <rPh sb="0" eb="2">
      <t>フクシ</t>
    </rPh>
    <rPh sb="2" eb="4">
      <t>キョウカ</t>
    </rPh>
    <phoneticPr fontId="8"/>
  </si>
  <si>
    <t>福祉強化短期入所Ⅱ２・人欠１・大規模減算</t>
    <rPh sb="0" eb="2">
      <t>フクシ</t>
    </rPh>
    <rPh sb="2" eb="4">
      <t>キョウカ</t>
    </rPh>
    <phoneticPr fontId="8"/>
  </si>
  <si>
    <t>福祉強化短期入所Ⅲ３・人欠１</t>
    <rPh sb="2" eb="4">
      <t>キョウカ</t>
    </rPh>
    <phoneticPr fontId="8"/>
  </si>
  <si>
    <t>福祉強化短期入所Ⅲ３・人欠１・大規模減算</t>
  </si>
  <si>
    <t>福祉強化短期入所Ⅲ２・人欠１</t>
  </si>
  <si>
    <t>福祉強化短期入所Ⅲ２・人欠１・大規模減算</t>
  </si>
  <si>
    <t>福祉強化短期入所Ⅲ１・人欠１</t>
  </si>
  <si>
    <t>福祉強化短期入所Ⅲ１・人欠１・大規模減算</t>
  </si>
  <si>
    <t>福祉強化短期入所Ⅳ３・人欠１</t>
    <rPh sb="2" eb="4">
      <t>キョウカ</t>
    </rPh>
    <phoneticPr fontId="8"/>
  </si>
  <si>
    <t>福祉強化短期入所Ⅳ３・人欠１・大規模減算</t>
  </si>
  <si>
    <t>福祉強化短期入所Ⅳ２・人欠１</t>
  </si>
  <si>
    <t>福祉強化短期入所Ⅳ２・人欠１・大規模減算</t>
  </si>
  <si>
    <t>福祉強化短期入所Ⅳ１・人欠１</t>
  </si>
  <si>
    <t>福祉強化短期入所Ⅳ１・人欠１・大規模減算</t>
  </si>
  <si>
    <t>医療短期入所Ⅰ・人欠１</t>
    <rPh sb="0" eb="2">
      <t>イリョウ</t>
    </rPh>
    <rPh sb="2" eb="4">
      <t>タンキ</t>
    </rPh>
    <rPh sb="4" eb="6">
      <t>ニュウショ</t>
    </rPh>
    <phoneticPr fontId="8"/>
  </si>
  <si>
    <t>医療短期入所Ⅰ・人欠１・大規模減算</t>
    <phoneticPr fontId="8"/>
  </si>
  <si>
    <t>医療短期入所Ⅱ・人欠１</t>
    <rPh sb="0" eb="2">
      <t>イリョウ</t>
    </rPh>
    <rPh sb="2" eb="4">
      <t>タンキ</t>
    </rPh>
    <rPh sb="4" eb="6">
      <t>ニュウショ</t>
    </rPh>
    <phoneticPr fontId="8"/>
  </si>
  <si>
    <t>医療短期入所Ⅱ・人欠１・大規模減算</t>
    <phoneticPr fontId="8"/>
  </si>
  <si>
    <t>医療短期入所Ⅲ・人欠１</t>
    <rPh sb="0" eb="2">
      <t>イリョウ</t>
    </rPh>
    <rPh sb="2" eb="4">
      <t>タンキ</t>
    </rPh>
    <rPh sb="4" eb="6">
      <t>ニュウショ</t>
    </rPh>
    <phoneticPr fontId="8"/>
  </si>
  <si>
    <t>医療短期入所Ⅲ・人欠１・大規模減算</t>
    <phoneticPr fontId="8"/>
  </si>
  <si>
    <t>医療特定短期入所Ⅰ・人欠１</t>
    <rPh sb="0" eb="2">
      <t>イリョウ</t>
    </rPh>
    <rPh sb="2" eb="4">
      <t>トクテイ</t>
    </rPh>
    <rPh sb="4" eb="6">
      <t>タンキ</t>
    </rPh>
    <rPh sb="6" eb="8">
      <t>ニュウショ</t>
    </rPh>
    <phoneticPr fontId="8"/>
  </si>
  <si>
    <t>医療特定短期入所Ⅰ・人欠１・大規模減算</t>
    <phoneticPr fontId="8"/>
  </si>
  <si>
    <t>医療特定短期入所Ⅱ・人欠１</t>
    <rPh sb="0" eb="2">
      <t>イリョウ</t>
    </rPh>
    <rPh sb="2" eb="4">
      <t>トクテイ</t>
    </rPh>
    <rPh sb="4" eb="6">
      <t>タンキ</t>
    </rPh>
    <rPh sb="6" eb="8">
      <t>ニュウショ</t>
    </rPh>
    <phoneticPr fontId="8"/>
  </si>
  <si>
    <t>医療特定短期入所Ⅱ・人欠１・大規模減算</t>
    <phoneticPr fontId="8"/>
  </si>
  <si>
    <t>医療特定短期入所Ⅲ・人欠１</t>
    <rPh sb="4" eb="6">
      <t>タンキ</t>
    </rPh>
    <rPh sb="6" eb="8">
      <t>ニュウショ</t>
    </rPh>
    <phoneticPr fontId="8"/>
  </si>
  <si>
    <t>医療特定短期入所Ⅲ・人欠１・大規模減算</t>
    <phoneticPr fontId="8"/>
  </si>
  <si>
    <t>医療特定短期入所Ⅳ・人欠１</t>
    <rPh sb="4" eb="6">
      <t>タンキ</t>
    </rPh>
    <rPh sb="6" eb="8">
      <t>ニュウショ</t>
    </rPh>
    <phoneticPr fontId="8"/>
  </si>
  <si>
    <t>医療特定短期入所Ⅳ・人欠１・大規模減算</t>
    <phoneticPr fontId="8"/>
  </si>
  <si>
    <t>医療特定短期入所Ⅴ・人欠１</t>
    <rPh sb="4" eb="6">
      <t>タンキ</t>
    </rPh>
    <rPh sb="6" eb="8">
      <t>ニュウショ</t>
    </rPh>
    <phoneticPr fontId="8"/>
  </si>
  <si>
    <t>医療特定短期入所Ⅴ・人欠１・大規模減算</t>
    <phoneticPr fontId="8"/>
  </si>
  <si>
    <t>医療特定短期入所Ⅵ・人欠１</t>
    <rPh sb="4" eb="6">
      <t>タンキ</t>
    </rPh>
    <rPh sb="6" eb="8">
      <t>ニュウショ</t>
    </rPh>
    <phoneticPr fontId="8"/>
  </si>
  <si>
    <t>医療特定短期入所Ⅵ・人欠１・大規模減算</t>
    <phoneticPr fontId="8"/>
  </si>
  <si>
    <t>福祉短期入所Ⅰ６・人欠２</t>
    <rPh sb="0" eb="2">
      <t>フクシ</t>
    </rPh>
    <rPh sb="2" eb="4">
      <t>タンキ</t>
    </rPh>
    <rPh sb="4" eb="6">
      <t>ニュウショ</t>
    </rPh>
    <phoneticPr fontId="8"/>
  </si>
  <si>
    <t>福祉短期入所Ⅰ６・人欠２・大規模減算</t>
    <rPh sb="0" eb="2">
      <t>フクシ</t>
    </rPh>
    <phoneticPr fontId="8"/>
  </si>
  <si>
    <t>福祉短期入所Ⅰ５・人欠２</t>
    <rPh sb="0" eb="2">
      <t>フクシ</t>
    </rPh>
    <rPh sb="2" eb="4">
      <t>タンキ</t>
    </rPh>
    <rPh sb="4" eb="6">
      <t>ニュウショ</t>
    </rPh>
    <phoneticPr fontId="8"/>
  </si>
  <si>
    <t>福祉短期入所Ⅰ５・人欠２・大規模減算</t>
  </si>
  <si>
    <t>福祉短期入所Ⅰ４・人欠２</t>
    <rPh sb="0" eb="2">
      <t>フクシ</t>
    </rPh>
    <rPh sb="2" eb="4">
      <t>タンキ</t>
    </rPh>
    <rPh sb="4" eb="6">
      <t>ニュウショ</t>
    </rPh>
    <phoneticPr fontId="8"/>
  </si>
  <si>
    <t>福祉短期入所Ⅰ４・人欠２・大規模減算</t>
  </si>
  <si>
    <t>福祉短期入所Ⅰ３・人欠２</t>
    <rPh sb="0" eb="2">
      <t>フクシ</t>
    </rPh>
    <rPh sb="2" eb="4">
      <t>タンキ</t>
    </rPh>
    <rPh sb="4" eb="6">
      <t>ニュウショ</t>
    </rPh>
    <phoneticPr fontId="8"/>
  </si>
  <si>
    <t>従業者の員数が基準に満たない場合（３月以上連続して減算の場合）</t>
    <phoneticPr fontId="8"/>
  </si>
  <si>
    <t>福祉短期入所Ⅰ３・人欠２・大規模減算</t>
  </si>
  <si>
    <t>福祉短期入所Ⅰ２・人欠２</t>
    <rPh sb="0" eb="2">
      <t>フクシ</t>
    </rPh>
    <rPh sb="2" eb="4">
      <t>タンキ</t>
    </rPh>
    <rPh sb="4" eb="6">
      <t>ニュウショ</t>
    </rPh>
    <phoneticPr fontId="8"/>
  </si>
  <si>
    <t>福祉短期入所Ⅰ２・人欠２・大規模減算</t>
  </si>
  <si>
    <t>福祉短期入所Ⅱ６・人欠２</t>
    <rPh sb="0" eb="2">
      <t>フクシ</t>
    </rPh>
    <rPh sb="2" eb="4">
      <t>タンキ</t>
    </rPh>
    <rPh sb="4" eb="6">
      <t>ニュウショ</t>
    </rPh>
    <phoneticPr fontId="8"/>
  </si>
  <si>
    <t>福祉短期入所Ⅱ６・人欠２・大規模減算</t>
  </si>
  <si>
    <t>福祉短期入所Ⅱ５・人欠２</t>
    <rPh sb="0" eb="2">
      <t>フクシ</t>
    </rPh>
    <rPh sb="2" eb="4">
      <t>タンキ</t>
    </rPh>
    <rPh sb="4" eb="6">
      <t>ニュウショ</t>
    </rPh>
    <phoneticPr fontId="8"/>
  </si>
  <si>
    <t>福祉短期入所Ⅱ５・人欠２・大規模減算</t>
  </si>
  <si>
    <t>福祉短期入所Ⅱ４・人欠２</t>
    <rPh sb="0" eb="2">
      <t>フクシ</t>
    </rPh>
    <rPh sb="2" eb="4">
      <t>タンキ</t>
    </rPh>
    <rPh sb="4" eb="6">
      <t>ニュウショ</t>
    </rPh>
    <phoneticPr fontId="8"/>
  </si>
  <si>
    <t>福祉短期入所Ⅱ４・人欠２・大規模減算</t>
  </si>
  <si>
    <t>福祉短期入所Ⅱ３・人欠２</t>
    <rPh sb="0" eb="2">
      <t>フクシ</t>
    </rPh>
    <rPh sb="2" eb="4">
      <t>タンキ</t>
    </rPh>
    <rPh sb="4" eb="6">
      <t>ニュウショ</t>
    </rPh>
    <phoneticPr fontId="8"/>
  </si>
  <si>
    <t>福祉短期入所Ⅱ３・人欠２・大規模減算</t>
  </si>
  <si>
    <t>福祉短期入所Ⅱ２・人欠２</t>
    <rPh sb="0" eb="2">
      <t>フクシ</t>
    </rPh>
    <rPh sb="2" eb="4">
      <t>タンキ</t>
    </rPh>
    <rPh sb="4" eb="6">
      <t>ニュウショ</t>
    </rPh>
    <phoneticPr fontId="8"/>
  </si>
  <si>
    <t>福祉短期入所Ⅱ２・人欠２・大規模減算</t>
  </si>
  <si>
    <t>福祉短期入所Ⅲ３・人欠２</t>
    <rPh sb="0" eb="2">
      <t>フクシ</t>
    </rPh>
    <rPh sb="2" eb="4">
      <t>タンキ</t>
    </rPh>
    <rPh sb="4" eb="6">
      <t>ニュウショ</t>
    </rPh>
    <phoneticPr fontId="8"/>
  </si>
  <si>
    <t>福祉短期入所Ⅲ３・人欠２・大規模減算</t>
  </si>
  <si>
    <t>福祉短期入所Ⅲ２・人欠２</t>
    <rPh sb="2" eb="4">
      <t>タンキ</t>
    </rPh>
    <rPh sb="4" eb="6">
      <t>ニュウショ</t>
    </rPh>
    <phoneticPr fontId="8"/>
  </si>
  <si>
    <t>福祉短期入所Ⅲ２・人欠２・大規模減算</t>
  </si>
  <si>
    <t>福祉短期入所Ⅲ１・人欠２</t>
    <rPh sb="2" eb="4">
      <t>タンキ</t>
    </rPh>
    <rPh sb="4" eb="6">
      <t>ニュウショ</t>
    </rPh>
    <phoneticPr fontId="8"/>
  </si>
  <si>
    <t>福祉短期入所Ⅲ１・人欠２・大規模減算</t>
  </si>
  <si>
    <t>福祉短期入所Ⅳ３・人欠２</t>
    <rPh sb="2" eb="4">
      <t>タンキ</t>
    </rPh>
    <rPh sb="4" eb="6">
      <t>ニュウショ</t>
    </rPh>
    <phoneticPr fontId="8"/>
  </si>
  <si>
    <t>福祉短期入所Ⅳ３・人欠２・大規模減算</t>
  </si>
  <si>
    <t>福祉短期入所Ⅳ２・人欠２</t>
    <rPh sb="2" eb="4">
      <t>タンキ</t>
    </rPh>
    <rPh sb="4" eb="6">
      <t>ニュウショ</t>
    </rPh>
    <phoneticPr fontId="8"/>
  </si>
  <si>
    <t>福祉短期入所Ⅳ２・人欠２・大規模減算</t>
  </si>
  <si>
    <t>福祉短期入所Ⅳ１・人欠２</t>
    <rPh sb="2" eb="4">
      <t>タンキ</t>
    </rPh>
    <rPh sb="4" eb="6">
      <t>ニュウショ</t>
    </rPh>
    <phoneticPr fontId="8"/>
  </si>
  <si>
    <t>福祉短期入所Ⅳ１・人欠２・大規模減算</t>
  </si>
  <si>
    <t>福祉強化短期入所Ⅰ６・人欠２</t>
    <rPh sb="0" eb="2">
      <t>フクシ</t>
    </rPh>
    <rPh sb="2" eb="4">
      <t>キョウカ</t>
    </rPh>
    <phoneticPr fontId="8"/>
  </si>
  <si>
    <t>福祉強化短期入所Ⅰ６・人欠２・大規模減算</t>
    <rPh sb="0" eb="2">
      <t>フクシ</t>
    </rPh>
    <rPh sb="2" eb="4">
      <t>キョウカ</t>
    </rPh>
    <phoneticPr fontId="8"/>
  </si>
  <si>
    <t>福祉強化短期入所Ⅰ５・人欠２</t>
    <rPh sb="0" eb="2">
      <t>フクシ</t>
    </rPh>
    <rPh sb="2" eb="4">
      <t>キョウカ</t>
    </rPh>
    <phoneticPr fontId="8"/>
  </si>
  <si>
    <t>福祉強化短期入所Ⅰ５・人欠２・大規模減算</t>
    <rPh sb="0" eb="2">
      <t>フクシ</t>
    </rPh>
    <rPh sb="2" eb="4">
      <t>キョウカ</t>
    </rPh>
    <phoneticPr fontId="8"/>
  </si>
  <si>
    <t>福祉強化短期入所Ⅰ４・人欠２</t>
    <rPh sb="0" eb="2">
      <t>フクシ</t>
    </rPh>
    <rPh sb="2" eb="4">
      <t>キョウカ</t>
    </rPh>
    <phoneticPr fontId="8"/>
  </si>
  <si>
    <t>福祉強化短期入所Ⅰ４・人欠２・大規模減算</t>
    <rPh sb="0" eb="2">
      <t>フクシ</t>
    </rPh>
    <rPh sb="2" eb="4">
      <t>キョウカ</t>
    </rPh>
    <phoneticPr fontId="8"/>
  </si>
  <si>
    <t>福祉強化短期入所Ⅰ３・人欠２</t>
    <rPh sb="0" eb="2">
      <t>フクシ</t>
    </rPh>
    <rPh sb="2" eb="4">
      <t>キョウカ</t>
    </rPh>
    <phoneticPr fontId="8"/>
  </si>
  <si>
    <t>福祉強化短期入所Ⅰ３・人欠２・大規模減算</t>
    <rPh sb="0" eb="2">
      <t>フクシ</t>
    </rPh>
    <rPh sb="2" eb="4">
      <t>キョウカ</t>
    </rPh>
    <phoneticPr fontId="8"/>
  </si>
  <si>
    <t>福祉強化短期入所Ⅰ２・人欠２</t>
    <rPh sb="0" eb="2">
      <t>フクシ</t>
    </rPh>
    <rPh sb="2" eb="4">
      <t>キョウカ</t>
    </rPh>
    <phoneticPr fontId="8"/>
  </si>
  <si>
    <t>福祉強化短期入所Ⅰ２・人欠２・大規模減算</t>
    <rPh sb="0" eb="2">
      <t>フクシ</t>
    </rPh>
    <rPh sb="2" eb="4">
      <t>キョウカ</t>
    </rPh>
    <phoneticPr fontId="8"/>
  </si>
  <si>
    <t>福祉強化短期入所Ⅱ６・人欠２</t>
    <rPh sb="0" eb="2">
      <t>フクシ</t>
    </rPh>
    <rPh sb="2" eb="4">
      <t>キョウカ</t>
    </rPh>
    <phoneticPr fontId="8"/>
  </si>
  <si>
    <t>福祉強化短期入所Ⅱ６・人欠２・大規模減算</t>
    <rPh sb="0" eb="2">
      <t>フクシ</t>
    </rPh>
    <rPh sb="2" eb="4">
      <t>キョウカ</t>
    </rPh>
    <phoneticPr fontId="8"/>
  </si>
  <si>
    <t>福祉強化短期入所Ⅱ５・人欠２</t>
    <rPh sb="0" eb="2">
      <t>フクシ</t>
    </rPh>
    <rPh sb="2" eb="4">
      <t>キョウカ</t>
    </rPh>
    <phoneticPr fontId="8"/>
  </si>
  <si>
    <t>福祉強化短期入所Ⅱ５・人欠２・大規模減算</t>
    <rPh sb="0" eb="2">
      <t>フクシ</t>
    </rPh>
    <rPh sb="2" eb="4">
      <t>キョウカ</t>
    </rPh>
    <phoneticPr fontId="8"/>
  </si>
  <si>
    <t>福祉強化短期入所Ⅱ４・人欠２</t>
    <rPh sb="0" eb="2">
      <t>フクシ</t>
    </rPh>
    <rPh sb="2" eb="4">
      <t>キョウカ</t>
    </rPh>
    <phoneticPr fontId="8"/>
  </si>
  <si>
    <t>福祉強化短期入所Ⅱ４・人欠２・大規模減算</t>
    <rPh sb="0" eb="2">
      <t>フクシ</t>
    </rPh>
    <rPh sb="2" eb="4">
      <t>キョウカ</t>
    </rPh>
    <phoneticPr fontId="8"/>
  </si>
  <si>
    <t>福祉強化短期入所Ⅱ３・人欠２</t>
    <rPh sb="0" eb="2">
      <t>フクシ</t>
    </rPh>
    <rPh sb="2" eb="4">
      <t>キョウカ</t>
    </rPh>
    <phoneticPr fontId="8"/>
  </si>
  <si>
    <t>福祉強化短期入所Ⅱ３・人欠２・大規模減算</t>
    <rPh sb="0" eb="2">
      <t>フクシ</t>
    </rPh>
    <rPh sb="2" eb="4">
      <t>キョウカ</t>
    </rPh>
    <phoneticPr fontId="8"/>
  </si>
  <si>
    <t>福祉強化短期入所Ⅱ２・人欠２</t>
    <rPh sb="0" eb="2">
      <t>フクシ</t>
    </rPh>
    <rPh sb="2" eb="4">
      <t>キョウカ</t>
    </rPh>
    <phoneticPr fontId="8"/>
  </si>
  <si>
    <t>福祉強化短期入所Ⅱ２・人欠２・大規模減算</t>
    <rPh sb="0" eb="2">
      <t>フクシ</t>
    </rPh>
    <rPh sb="2" eb="4">
      <t>キョウカ</t>
    </rPh>
    <phoneticPr fontId="8"/>
  </si>
  <si>
    <t>福祉強化短期入所Ⅲ３・人欠２</t>
    <rPh sb="2" eb="4">
      <t>キョウカ</t>
    </rPh>
    <phoneticPr fontId="8"/>
  </si>
  <si>
    <t>福祉強化短期入所Ⅲ３・人欠２・大規模減算</t>
  </si>
  <si>
    <t>福祉強化短期入所Ⅲ２・人欠２</t>
  </si>
  <si>
    <t>福祉強化短期入所Ⅲ２・人欠２・大規模減算</t>
  </si>
  <si>
    <t>福祉強化短期入所Ⅲ１・人欠２</t>
  </si>
  <si>
    <t>福祉強化短期入所Ⅲ１・人欠２・大規模減算</t>
  </si>
  <si>
    <t>福祉強化短期入所Ⅳ３・人欠２</t>
    <rPh sb="2" eb="4">
      <t>キョウカ</t>
    </rPh>
    <phoneticPr fontId="8"/>
  </si>
  <si>
    <t>福祉強化短期入所Ⅳ３・人欠２・大規模減算</t>
  </si>
  <si>
    <t>福祉強化短期入所Ⅳ２・人欠２</t>
  </si>
  <si>
    <t>福祉強化短期入所Ⅳ２・人欠２・大規模減算</t>
  </si>
  <si>
    <t>福祉強化短期入所Ⅳ１・人欠２</t>
  </si>
  <si>
    <t>福祉強化短期入所Ⅳ１・人欠２・大規模減算</t>
  </si>
  <si>
    <t>医療短期入所Ⅰ・人欠２</t>
    <rPh sb="0" eb="2">
      <t>イリョウ</t>
    </rPh>
    <rPh sb="2" eb="4">
      <t>タンキ</t>
    </rPh>
    <rPh sb="4" eb="6">
      <t>ニュウショ</t>
    </rPh>
    <phoneticPr fontId="8"/>
  </si>
  <si>
    <t>医療短期入所Ⅰ・人欠２・大規模減算</t>
    <phoneticPr fontId="8"/>
  </si>
  <si>
    <t>医療短期入所Ⅱ・人欠２</t>
    <rPh sb="0" eb="2">
      <t>イリョウ</t>
    </rPh>
    <rPh sb="2" eb="4">
      <t>タンキ</t>
    </rPh>
    <rPh sb="4" eb="6">
      <t>ニュウショ</t>
    </rPh>
    <phoneticPr fontId="8"/>
  </si>
  <si>
    <t>医療短期入所Ⅱ・人欠２・大規模減算</t>
    <phoneticPr fontId="8"/>
  </si>
  <si>
    <t>医療短期入所Ⅲ・人欠２</t>
    <rPh sb="0" eb="2">
      <t>イリョウ</t>
    </rPh>
    <rPh sb="2" eb="4">
      <t>タンキ</t>
    </rPh>
    <rPh sb="4" eb="6">
      <t>ニュウショ</t>
    </rPh>
    <phoneticPr fontId="8"/>
  </si>
  <si>
    <t>医療短期入所Ⅲ・人欠２・大規模減算</t>
    <phoneticPr fontId="8"/>
  </si>
  <si>
    <t>医療特定短期入所Ⅰ・人欠２</t>
    <rPh sb="0" eb="2">
      <t>イリョウ</t>
    </rPh>
    <rPh sb="2" eb="4">
      <t>トクテイ</t>
    </rPh>
    <rPh sb="4" eb="6">
      <t>タンキ</t>
    </rPh>
    <rPh sb="6" eb="8">
      <t>ニュウショ</t>
    </rPh>
    <phoneticPr fontId="8"/>
  </si>
  <si>
    <t>医療特定短期入所Ⅰ・人欠２・大規模減算</t>
    <phoneticPr fontId="8"/>
  </si>
  <si>
    <t>医療特定短期入所Ⅱ・人欠２</t>
    <rPh sb="0" eb="2">
      <t>イリョウ</t>
    </rPh>
    <rPh sb="2" eb="4">
      <t>トクテイ</t>
    </rPh>
    <rPh sb="4" eb="6">
      <t>タンキ</t>
    </rPh>
    <rPh sb="6" eb="8">
      <t>ニュウショ</t>
    </rPh>
    <phoneticPr fontId="8"/>
  </si>
  <si>
    <t>医療特定短期入所Ⅱ・人欠２・大規模減算</t>
    <phoneticPr fontId="8"/>
  </si>
  <si>
    <t>医療特定短期入所Ⅲ・人欠２</t>
    <rPh sb="4" eb="6">
      <t>タンキ</t>
    </rPh>
    <rPh sb="6" eb="8">
      <t>ニュウショ</t>
    </rPh>
    <phoneticPr fontId="8"/>
  </si>
  <si>
    <t>医療特定短期入所Ⅲ・人欠２・大規模減算</t>
    <phoneticPr fontId="8"/>
  </si>
  <si>
    <t>医療特定短期入所Ⅳ・人欠２</t>
    <rPh sb="4" eb="6">
      <t>タンキ</t>
    </rPh>
    <rPh sb="6" eb="8">
      <t>ニュウショ</t>
    </rPh>
    <phoneticPr fontId="8"/>
  </si>
  <si>
    <t>医療特定短期入所Ⅳ・人欠２・大規模減算</t>
    <phoneticPr fontId="8"/>
  </si>
  <si>
    <t>医療特定短期入所Ⅴ・人欠２</t>
    <rPh sb="4" eb="6">
      <t>タンキ</t>
    </rPh>
    <rPh sb="6" eb="8">
      <t>ニュウショ</t>
    </rPh>
    <phoneticPr fontId="8"/>
  </si>
  <si>
    <t>医療特定短期入所Ⅴ・人欠２・大規模減算</t>
    <phoneticPr fontId="8"/>
  </si>
  <si>
    <t>医療特定短期入所Ⅵ・人欠２</t>
    <rPh sb="4" eb="6">
      <t>タンキ</t>
    </rPh>
    <rPh sb="6" eb="8">
      <t>ニュウショ</t>
    </rPh>
    <phoneticPr fontId="8"/>
  </si>
  <si>
    <t>医療特定短期入所Ⅵ・人欠２・大規模減算</t>
    <phoneticPr fontId="8"/>
  </si>
  <si>
    <t>９　 重度障害者等包括支援サービスコード表</t>
    <rPh sb="3" eb="5">
      <t>ジュウド</t>
    </rPh>
    <rPh sb="5" eb="8">
      <t>ショウガイシャ</t>
    </rPh>
    <rPh sb="8" eb="9">
      <t>トウ</t>
    </rPh>
    <rPh sb="9" eb="11">
      <t>ホウカツ</t>
    </rPh>
    <rPh sb="11" eb="13">
      <t>シエン</t>
    </rPh>
    <rPh sb="20" eb="21">
      <t>ヒョウ</t>
    </rPh>
    <phoneticPr fontId="8"/>
  </si>
  <si>
    <t>重度包括支援（その他サービス）</t>
    <rPh sb="0" eb="2">
      <t>ジュウド</t>
    </rPh>
    <rPh sb="2" eb="4">
      <t>ホウカツ</t>
    </rPh>
    <rPh sb="4" eb="6">
      <t>シエン</t>
    </rPh>
    <rPh sb="9" eb="10">
      <t>タ</t>
    </rPh>
    <phoneticPr fontId="8"/>
  </si>
  <si>
    <t>イ 居宅介護、重度訪問介護、同行援護、行動援護、生活介護、自立訓練、就労移行支援、就労継続支援、就労定着支援、自立生活援助の場合
　　※２人の従業者による場合、夜間もしくは早朝の場合又は深夜の場合の加算分も含む</t>
    <rPh sb="2" eb="4">
      <t>キョタク</t>
    </rPh>
    <rPh sb="4" eb="6">
      <t>カイゴ</t>
    </rPh>
    <rPh sb="7" eb="9">
      <t>ジュウド</t>
    </rPh>
    <rPh sb="9" eb="11">
      <t>ホウモン</t>
    </rPh>
    <rPh sb="11" eb="13">
      <t>カイゴ</t>
    </rPh>
    <rPh sb="14" eb="16">
      <t>ドウコウ</t>
    </rPh>
    <rPh sb="16" eb="18">
      <t>エンゴ</t>
    </rPh>
    <rPh sb="19" eb="21">
      <t>コウドウ</t>
    </rPh>
    <rPh sb="21" eb="23">
      <t>エンゴ</t>
    </rPh>
    <rPh sb="24" eb="26">
      <t>セイカツ</t>
    </rPh>
    <rPh sb="26" eb="28">
      <t>カイゴ</t>
    </rPh>
    <rPh sb="29" eb="31">
      <t>ジリツ</t>
    </rPh>
    <rPh sb="31" eb="33">
      <t>クンレン</t>
    </rPh>
    <rPh sb="34" eb="36">
      <t>シュウロウ</t>
    </rPh>
    <rPh sb="36" eb="38">
      <t>イコウ</t>
    </rPh>
    <rPh sb="38" eb="40">
      <t>シエン</t>
    </rPh>
    <rPh sb="41" eb="43">
      <t>シュウロウ</t>
    </rPh>
    <rPh sb="43" eb="45">
      <t>ケイゾク</t>
    </rPh>
    <rPh sb="45" eb="47">
      <t>シエン</t>
    </rPh>
    <rPh sb="48" eb="50">
      <t>シュウロウ</t>
    </rPh>
    <rPh sb="50" eb="52">
      <t>テイチャク</t>
    </rPh>
    <rPh sb="52" eb="54">
      <t>シエン</t>
    </rPh>
    <rPh sb="55" eb="57">
      <t>ジリツ</t>
    </rPh>
    <rPh sb="57" eb="59">
      <t>セイカツ</t>
    </rPh>
    <rPh sb="59" eb="61">
      <t>エンジョ</t>
    </rPh>
    <rPh sb="62" eb="64">
      <t>バアイ</t>
    </rPh>
    <rPh sb="69" eb="70">
      <t>ニン</t>
    </rPh>
    <rPh sb="71" eb="73">
      <t>ジュウギョウ</t>
    </rPh>
    <rPh sb="73" eb="74">
      <t>シャ</t>
    </rPh>
    <rPh sb="77" eb="79">
      <t>バアイ</t>
    </rPh>
    <rPh sb="80" eb="82">
      <t>ヤカン</t>
    </rPh>
    <rPh sb="86" eb="88">
      <t>ソウチョウ</t>
    </rPh>
    <rPh sb="89" eb="91">
      <t>バアイ</t>
    </rPh>
    <rPh sb="91" eb="92">
      <t>マタ</t>
    </rPh>
    <rPh sb="93" eb="95">
      <t>シンヤ</t>
    </rPh>
    <rPh sb="96" eb="98">
      <t>バアイ</t>
    </rPh>
    <rPh sb="99" eb="101">
      <t>カサン</t>
    </rPh>
    <rPh sb="101" eb="102">
      <t>ブン</t>
    </rPh>
    <rPh sb="103" eb="104">
      <t>フク</t>
    </rPh>
    <phoneticPr fontId="8"/>
  </si>
  <si>
    <t>重度包括支援（短期入所）</t>
    <rPh sb="0" eb="2">
      <t>ジュウド</t>
    </rPh>
    <rPh sb="2" eb="4">
      <t>ホウカツ</t>
    </rPh>
    <rPh sb="4" eb="6">
      <t>シエン</t>
    </rPh>
    <rPh sb="7" eb="9">
      <t>タンキ</t>
    </rPh>
    <rPh sb="9" eb="11">
      <t>ニュウショ</t>
    </rPh>
    <phoneticPr fontId="8"/>
  </si>
  <si>
    <t>ロ 短期入所の場合</t>
    <rPh sb="2" eb="4">
      <t>タンキ</t>
    </rPh>
    <rPh sb="4" eb="6">
      <t>ニュウショ</t>
    </rPh>
    <phoneticPr fontId="8"/>
  </si>
  <si>
    <t>重度包括支援（共同生活援助）</t>
    <rPh sb="0" eb="2">
      <t>ジュウド</t>
    </rPh>
    <rPh sb="2" eb="4">
      <t>ホウカツ</t>
    </rPh>
    <rPh sb="4" eb="6">
      <t>シエン</t>
    </rPh>
    <rPh sb="7" eb="9">
      <t>キョウドウ</t>
    </rPh>
    <rPh sb="9" eb="11">
      <t>セイカツ</t>
    </rPh>
    <rPh sb="11" eb="13">
      <t>エンジョ</t>
    </rPh>
    <phoneticPr fontId="8"/>
  </si>
  <si>
    <t>ハ 共同生活援助（外部サービス利用型を除く）場合</t>
    <rPh sb="2" eb="4">
      <t>キョウドウ</t>
    </rPh>
    <rPh sb="4" eb="6">
      <t>セイカツ</t>
    </rPh>
    <rPh sb="6" eb="8">
      <t>エンジョ</t>
    </rPh>
    <phoneticPr fontId="8"/>
  </si>
  <si>
    <t>令和３年９月３０日までの上乗せ分（重包）</t>
    <phoneticPr fontId="1"/>
  </si>
  <si>
    <t>重包身体拘束廃止未実施減算（その他サービス）</t>
    <phoneticPr fontId="1"/>
  </si>
  <si>
    <t>イ 居宅介護、重度訪問介護、同行援護、行動援護、生活介護、自立訓練、就労移行支援、就労継続支援、就労定着支援、自立生活援助の場合</t>
    <phoneticPr fontId="1"/>
  </si>
  <si>
    <t>注　令和５年４月から適用</t>
    <phoneticPr fontId="1"/>
  </si>
  <si>
    <t>重包身体拘束廃止未実施減算（短期入所）</t>
    <phoneticPr fontId="1"/>
  </si>
  <si>
    <t>ロ 短期入所の場合</t>
    <phoneticPr fontId="1"/>
  </si>
  <si>
    <t>重包身体拘束廃止未実施減算（共同生活援助）</t>
    <phoneticPr fontId="1"/>
  </si>
  <si>
    <t>ハ 共同生活援助（外部サービス利用型を除く）場合</t>
    <phoneticPr fontId="1"/>
  </si>
  <si>
    <t>重包特地加算</t>
    <phoneticPr fontId="8"/>
  </si>
  <si>
    <t>重包喀痰吸引等支援体制加算</t>
    <phoneticPr fontId="8"/>
  </si>
  <si>
    <t>喀痰吸引等支援体制加算　※居宅介護、重度訪問介護、行動援護、同行援護のみ対象</t>
    <rPh sb="13" eb="15">
      <t>キョタク</t>
    </rPh>
    <rPh sb="15" eb="17">
      <t>カイゴ</t>
    </rPh>
    <rPh sb="18" eb="20">
      <t>ジュウド</t>
    </rPh>
    <rPh sb="20" eb="22">
      <t>ホウモン</t>
    </rPh>
    <rPh sb="22" eb="24">
      <t>カイゴ</t>
    </rPh>
    <rPh sb="25" eb="27">
      <t>コウドウ</t>
    </rPh>
    <rPh sb="27" eb="29">
      <t>エンゴ</t>
    </rPh>
    <rPh sb="30" eb="32">
      <t>ドウコウ</t>
    </rPh>
    <rPh sb="32" eb="34">
      <t>エンゴ</t>
    </rPh>
    <rPh sb="36" eb="38">
      <t>タイショウ</t>
    </rPh>
    <phoneticPr fontId="8"/>
  </si>
  <si>
    <t>重包低所得者利用加算</t>
    <rPh sb="2" eb="6">
      <t>テイショトクシャ</t>
    </rPh>
    <rPh sb="6" eb="8">
      <t>リヨウ</t>
    </rPh>
    <rPh sb="8" eb="10">
      <t>カサン</t>
    </rPh>
    <phoneticPr fontId="8"/>
  </si>
  <si>
    <t>低所得者利用加算</t>
    <rPh sb="0" eb="4">
      <t>テイショトクシャ</t>
    </rPh>
    <rPh sb="4" eb="6">
      <t>リヨウ</t>
    </rPh>
    <rPh sb="6" eb="8">
      <t>カサン</t>
    </rPh>
    <phoneticPr fontId="8"/>
  </si>
  <si>
    <t>重包緊急時対応加算（地域生活拠点）</t>
    <phoneticPr fontId="1"/>
  </si>
  <si>
    <t>緊急時の対応を行い、地域生活支援拠点等の場合　※居宅介護、重度訪問介護、行動援護、同行援護のみ対象</t>
    <phoneticPr fontId="1"/>
  </si>
  <si>
    <t>１回につき</t>
    <phoneticPr fontId="1"/>
  </si>
  <si>
    <t>重包緊急時支援加算Ⅰ（地域生活拠点）</t>
    <phoneticPr fontId="1"/>
  </si>
  <si>
    <t>緊急時の対応を行い、地域生活支援拠点等の場合　※自立生活援助のみ対象</t>
    <phoneticPr fontId="1"/>
  </si>
  <si>
    <t>重包地域生活支援拠点等加算</t>
    <phoneticPr fontId="1"/>
  </si>
  <si>
    <t>地域生活支援拠点等の場合　※短期入所のみ対象</t>
    <phoneticPr fontId="1"/>
  </si>
  <si>
    <t>1日につき</t>
    <rPh sb="1" eb="2">
      <t>ニチ</t>
    </rPh>
    <phoneticPr fontId="1"/>
  </si>
  <si>
    <t>重包初回加算</t>
    <rPh sb="2" eb="4">
      <t>ショカイ</t>
    </rPh>
    <rPh sb="4" eb="6">
      <t>カサン</t>
    </rPh>
    <phoneticPr fontId="8"/>
  </si>
  <si>
    <t>初回加算</t>
    <rPh sb="0" eb="2">
      <t>ショカイ</t>
    </rPh>
    <rPh sb="2" eb="4">
      <t>カサン</t>
    </rPh>
    <phoneticPr fontId="8"/>
  </si>
  <si>
    <t>1月につき</t>
    <phoneticPr fontId="8"/>
  </si>
  <si>
    <t>重包医療連携体制加算Ⅰ・短期</t>
    <rPh sb="2" eb="4">
      <t>イリョウ</t>
    </rPh>
    <rPh sb="4" eb="6">
      <t>レンケイ</t>
    </rPh>
    <rPh sb="6" eb="8">
      <t>タイセイ</t>
    </rPh>
    <rPh sb="8" eb="10">
      <t>カサン</t>
    </rPh>
    <rPh sb="12" eb="14">
      <t>タンキ</t>
    </rPh>
    <phoneticPr fontId="8"/>
  </si>
  <si>
    <t>イ 医療連携体制加算　※短期入所のみ対象。</t>
    <rPh sb="2" eb="4">
      <t>イリョウ</t>
    </rPh>
    <rPh sb="4" eb="6">
      <t>レンケイ</t>
    </rPh>
    <rPh sb="6" eb="8">
      <t>タイセイ</t>
    </rPh>
    <rPh sb="12" eb="14">
      <t>タンキ</t>
    </rPh>
    <rPh sb="14" eb="16">
      <t>ニュウショ</t>
    </rPh>
    <rPh sb="18" eb="20">
      <t>タイショウ</t>
    </rPh>
    <phoneticPr fontId="8"/>
  </si>
  <si>
    <t>（１）医療連携体制加算（Ⅰ）</t>
    <phoneticPr fontId="8"/>
  </si>
  <si>
    <t>注　医療的ケアを必要としない利用者に対する看護であって、看護の提供時間が１時間未満である場合</t>
  </si>
  <si>
    <t>重包医療連携体制加算Ⅱ・短期</t>
    <rPh sb="2" eb="4">
      <t>イリョウ</t>
    </rPh>
    <rPh sb="4" eb="6">
      <t>レンケイ</t>
    </rPh>
    <rPh sb="6" eb="8">
      <t>タイセイ</t>
    </rPh>
    <rPh sb="8" eb="10">
      <t>カサン</t>
    </rPh>
    <rPh sb="12" eb="14">
      <t>タンキ</t>
    </rPh>
    <phoneticPr fontId="8"/>
  </si>
  <si>
    <t>（２）医療連携体制加算（Ⅱ）</t>
    <phoneticPr fontId="8"/>
  </si>
  <si>
    <t>注　医療的ケアを必要としない利用者に対する看護であって、看護の提供時間が１時間以上２時間未満である場合</t>
  </si>
  <si>
    <t>重包医療連携体制加算Ⅲ・短期</t>
    <rPh sb="2" eb="4">
      <t>イリョウ</t>
    </rPh>
    <rPh sb="4" eb="6">
      <t>レンケイ</t>
    </rPh>
    <rPh sb="6" eb="8">
      <t>タイセイ</t>
    </rPh>
    <rPh sb="8" eb="10">
      <t>カサン</t>
    </rPh>
    <rPh sb="12" eb="14">
      <t>タンキ</t>
    </rPh>
    <phoneticPr fontId="8"/>
  </si>
  <si>
    <t>（３）医療連携体制加算（Ⅲ）</t>
    <phoneticPr fontId="8"/>
  </si>
  <si>
    <t>注　医療的ケアを必要としない利用者に対する看護であって、看護の提供時間が２時間以上である場合</t>
  </si>
  <si>
    <t>重包医療連携体制加算Ⅳ・短期１</t>
    <rPh sb="2" eb="4">
      <t>イリョウ</t>
    </rPh>
    <rPh sb="4" eb="6">
      <t>レンケイ</t>
    </rPh>
    <rPh sb="6" eb="8">
      <t>タイセイ</t>
    </rPh>
    <rPh sb="8" eb="10">
      <t>カサン</t>
    </rPh>
    <rPh sb="12" eb="14">
      <t>タンキ</t>
    </rPh>
    <phoneticPr fontId="8"/>
  </si>
  <si>
    <t>（４）医療連携体制加算（Ⅳ）</t>
    <phoneticPr fontId="8"/>
  </si>
  <si>
    <t>（一）利用者が１人</t>
    <phoneticPr fontId="1"/>
  </si>
  <si>
    <t>重包医療連携体制加算Ⅳ・短期２</t>
    <rPh sb="2" eb="4">
      <t>イリョウ</t>
    </rPh>
    <rPh sb="4" eb="6">
      <t>レンケイ</t>
    </rPh>
    <rPh sb="6" eb="8">
      <t>タイセイ</t>
    </rPh>
    <rPh sb="8" eb="10">
      <t>カサン</t>
    </rPh>
    <rPh sb="12" eb="14">
      <t>タンキ</t>
    </rPh>
    <phoneticPr fontId="8"/>
  </si>
  <si>
    <t>（二）利用者が２人</t>
    <phoneticPr fontId="1"/>
  </si>
  <si>
    <t>重包医療連携体制加算Ⅳ・短期３</t>
    <rPh sb="2" eb="4">
      <t>イリョウ</t>
    </rPh>
    <rPh sb="4" eb="6">
      <t>レンケイ</t>
    </rPh>
    <rPh sb="6" eb="8">
      <t>タイセイ</t>
    </rPh>
    <rPh sb="8" eb="10">
      <t>カサン</t>
    </rPh>
    <rPh sb="12" eb="14">
      <t>タンキ</t>
    </rPh>
    <phoneticPr fontId="8"/>
  </si>
  <si>
    <t>（三）利用者が３人以上８人以下</t>
    <phoneticPr fontId="1"/>
  </si>
  <si>
    <t>重包医療連携体制加算Ⅴ・短期１</t>
    <rPh sb="2" eb="4">
      <t>イリョウ</t>
    </rPh>
    <rPh sb="4" eb="6">
      <t>レンケイ</t>
    </rPh>
    <rPh sb="6" eb="8">
      <t>タイセイ</t>
    </rPh>
    <rPh sb="8" eb="10">
      <t>カサン</t>
    </rPh>
    <rPh sb="12" eb="14">
      <t>タンキ</t>
    </rPh>
    <phoneticPr fontId="8"/>
  </si>
  <si>
    <t>（５）医療連携体制加算（Ⅴ）</t>
    <phoneticPr fontId="8"/>
  </si>
  <si>
    <t>重包医療連携体制加算Ⅴ・短期２</t>
    <rPh sb="2" eb="4">
      <t>イリョウ</t>
    </rPh>
    <rPh sb="4" eb="6">
      <t>レンケイ</t>
    </rPh>
    <rPh sb="6" eb="8">
      <t>タイセイ</t>
    </rPh>
    <rPh sb="8" eb="10">
      <t>カサン</t>
    </rPh>
    <rPh sb="12" eb="14">
      <t>タンキ</t>
    </rPh>
    <phoneticPr fontId="8"/>
  </si>
  <si>
    <t>重包医療連携体制加算Ⅴ・短期３</t>
    <rPh sb="2" eb="4">
      <t>イリョウ</t>
    </rPh>
    <rPh sb="4" eb="6">
      <t>レンケイ</t>
    </rPh>
    <rPh sb="6" eb="8">
      <t>タイセイ</t>
    </rPh>
    <rPh sb="8" eb="10">
      <t>カサン</t>
    </rPh>
    <rPh sb="12" eb="14">
      <t>タンキ</t>
    </rPh>
    <phoneticPr fontId="8"/>
  </si>
  <si>
    <t>重包医療連携体制加算Ⅵ・短期１</t>
    <rPh sb="2" eb="4">
      <t>イリョウ</t>
    </rPh>
    <rPh sb="4" eb="6">
      <t>レンケイ</t>
    </rPh>
    <rPh sb="6" eb="8">
      <t>タイセイ</t>
    </rPh>
    <rPh sb="8" eb="10">
      <t>カサン</t>
    </rPh>
    <rPh sb="12" eb="14">
      <t>タンキ</t>
    </rPh>
    <phoneticPr fontId="8"/>
  </si>
  <si>
    <t>（６）医療連携体制加算（Ⅵ）</t>
    <phoneticPr fontId="8"/>
  </si>
  <si>
    <t>重包医療連携体制加算Ⅵ・短期２</t>
    <rPh sb="2" eb="4">
      <t>イリョウ</t>
    </rPh>
    <rPh sb="4" eb="6">
      <t>レンケイ</t>
    </rPh>
    <rPh sb="6" eb="8">
      <t>タイセイ</t>
    </rPh>
    <rPh sb="8" eb="10">
      <t>カサン</t>
    </rPh>
    <rPh sb="12" eb="14">
      <t>タンキ</t>
    </rPh>
    <phoneticPr fontId="8"/>
  </si>
  <si>
    <t>重包医療連携体制加算Ⅵ・短期３</t>
    <rPh sb="2" eb="4">
      <t>イリョウ</t>
    </rPh>
    <rPh sb="4" eb="6">
      <t>レンケイ</t>
    </rPh>
    <rPh sb="6" eb="8">
      <t>タイセイ</t>
    </rPh>
    <rPh sb="8" eb="10">
      <t>カサン</t>
    </rPh>
    <rPh sb="12" eb="14">
      <t>タンキ</t>
    </rPh>
    <phoneticPr fontId="8"/>
  </si>
  <si>
    <t>（三）利用者が３人</t>
    <phoneticPr fontId="1"/>
  </si>
  <si>
    <t>重包医療連携体制加算Ⅶ・短期</t>
    <phoneticPr fontId="8"/>
  </si>
  <si>
    <t>（７）医療連携体制加算（Ⅶ）</t>
    <phoneticPr fontId="8"/>
  </si>
  <si>
    <t>重包医療連携体制加算Ⅷ・短期</t>
    <phoneticPr fontId="8"/>
  </si>
  <si>
    <t>（８）医療連携体制加算（Ⅷ）</t>
    <phoneticPr fontId="8"/>
  </si>
  <si>
    <t>重包医療連携体制加算Ⅰ・生援</t>
    <rPh sb="2" eb="4">
      <t>イリョウ</t>
    </rPh>
    <rPh sb="4" eb="6">
      <t>レンケイ</t>
    </rPh>
    <rPh sb="6" eb="8">
      <t>タイセイ</t>
    </rPh>
    <rPh sb="8" eb="10">
      <t>カサン</t>
    </rPh>
    <rPh sb="12" eb="13">
      <t>セイ</t>
    </rPh>
    <rPh sb="13" eb="14">
      <t>エン</t>
    </rPh>
    <phoneticPr fontId="8"/>
  </si>
  <si>
    <t>ロ 医療連携体制加算　※共同生活援助のみ対象。</t>
    <rPh sb="2" eb="4">
      <t>イリョウ</t>
    </rPh>
    <rPh sb="4" eb="6">
      <t>レンケイ</t>
    </rPh>
    <rPh sb="6" eb="8">
      <t>タイセイ</t>
    </rPh>
    <rPh sb="12" eb="14">
      <t>キョウドウ</t>
    </rPh>
    <rPh sb="14" eb="16">
      <t>セイカツ</t>
    </rPh>
    <rPh sb="16" eb="18">
      <t>エンジョ</t>
    </rPh>
    <rPh sb="20" eb="22">
      <t>タイショウ</t>
    </rPh>
    <phoneticPr fontId="8"/>
  </si>
  <si>
    <t>重包医療連携体制加算Ⅱ・生援</t>
    <rPh sb="2" eb="4">
      <t>イリョウ</t>
    </rPh>
    <rPh sb="4" eb="6">
      <t>レンケイ</t>
    </rPh>
    <rPh sb="6" eb="8">
      <t>タイセイ</t>
    </rPh>
    <rPh sb="8" eb="10">
      <t>カサン</t>
    </rPh>
    <rPh sb="12" eb="13">
      <t>セイ</t>
    </rPh>
    <rPh sb="13" eb="14">
      <t>エン</t>
    </rPh>
    <phoneticPr fontId="8"/>
  </si>
  <si>
    <t>重包医療連携体制加算Ⅲ・生援</t>
    <rPh sb="2" eb="4">
      <t>イリョウ</t>
    </rPh>
    <rPh sb="4" eb="6">
      <t>レンケイ</t>
    </rPh>
    <rPh sb="6" eb="8">
      <t>タイセイ</t>
    </rPh>
    <rPh sb="8" eb="10">
      <t>カサン</t>
    </rPh>
    <rPh sb="12" eb="13">
      <t>セイ</t>
    </rPh>
    <rPh sb="13" eb="14">
      <t>エン</t>
    </rPh>
    <phoneticPr fontId="8"/>
  </si>
  <si>
    <t>重包医療連携体制加算Ⅳ・生援１</t>
    <rPh sb="2" eb="4">
      <t>イリョウ</t>
    </rPh>
    <rPh sb="4" eb="6">
      <t>レンケイ</t>
    </rPh>
    <rPh sb="6" eb="8">
      <t>タイセイ</t>
    </rPh>
    <rPh sb="8" eb="10">
      <t>カサン</t>
    </rPh>
    <rPh sb="12" eb="13">
      <t>セイ</t>
    </rPh>
    <rPh sb="13" eb="14">
      <t>エン</t>
    </rPh>
    <phoneticPr fontId="8"/>
  </si>
  <si>
    <t>重包医療連携体制加算Ⅳ・生援２</t>
    <rPh sb="2" eb="4">
      <t>イリョウ</t>
    </rPh>
    <rPh sb="4" eb="6">
      <t>レンケイ</t>
    </rPh>
    <rPh sb="6" eb="8">
      <t>タイセイ</t>
    </rPh>
    <rPh sb="8" eb="10">
      <t>カサン</t>
    </rPh>
    <rPh sb="12" eb="13">
      <t>セイ</t>
    </rPh>
    <rPh sb="13" eb="14">
      <t>エン</t>
    </rPh>
    <phoneticPr fontId="8"/>
  </si>
  <si>
    <t>重包医療連携体制加算Ⅳ・生援３</t>
    <rPh sb="2" eb="4">
      <t>イリョウ</t>
    </rPh>
    <rPh sb="4" eb="6">
      <t>レンケイ</t>
    </rPh>
    <rPh sb="6" eb="8">
      <t>タイセイ</t>
    </rPh>
    <rPh sb="8" eb="10">
      <t>カサン</t>
    </rPh>
    <rPh sb="12" eb="13">
      <t>セイ</t>
    </rPh>
    <rPh sb="13" eb="14">
      <t>エン</t>
    </rPh>
    <phoneticPr fontId="8"/>
  </si>
  <si>
    <t>重包医療連携体制加算Ⅴ・生援</t>
    <phoneticPr fontId="1"/>
  </si>
  <si>
    <t>重包医療連携体制加算Ⅵ・生援</t>
    <phoneticPr fontId="1"/>
  </si>
  <si>
    <t>重包送迎加算</t>
    <phoneticPr fontId="8"/>
  </si>
  <si>
    <t>送迎加算</t>
  </si>
  <si>
    <t>送迎加算　※短期入所のみ対象。</t>
    <rPh sb="6" eb="8">
      <t>タンキ</t>
    </rPh>
    <rPh sb="8" eb="10">
      <t>ニュウショ</t>
    </rPh>
    <rPh sb="12" eb="14">
      <t>タイショウ</t>
    </rPh>
    <phoneticPr fontId="8"/>
  </si>
  <si>
    <t>重包送迎加算（同一敷地）</t>
    <rPh sb="7" eb="9">
      <t>ドウイツ</t>
    </rPh>
    <rPh sb="9" eb="11">
      <t>シキチ</t>
    </rPh>
    <phoneticPr fontId="8"/>
  </si>
  <si>
    <t>注　同一敷地内の場合</t>
    <rPh sb="0" eb="1">
      <t>チュウ</t>
    </rPh>
    <rPh sb="2" eb="4">
      <t>ドウイツ</t>
    </rPh>
    <rPh sb="4" eb="6">
      <t>シキチ</t>
    </rPh>
    <rPh sb="6" eb="7">
      <t>ナイ</t>
    </rPh>
    <rPh sb="8" eb="10">
      <t>バアイ</t>
    </rPh>
    <phoneticPr fontId="8"/>
  </si>
  <si>
    <t>重包地域生活移行個別支援特別加算</t>
    <rPh sb="2" eb="4">
      <t>チイキ</t>
    </rPh>
    <rPh sb="4" eb="6">
      <t>セイカツ</t>
    </rPh>
    <rPh sb="6" eb="8">
      <t>イコウ</t>
    </rPh>
    <rPh sb="8" eb="10">
      <t>コベツ</t>
    </rPh>
    <rPh sb="10" eb="12">
      <t>シエン</t>
    </rPh>
    <rPh sb="12" eb="14">
      <t>トクベツ</t>
    </rPh>
    <rPh sb="14" eb="16">
      <t>カサン</t>
    </rPh>
    <phoneticPr fontId="8"/>
  </si>
  <si>
    <t>地域生活移行個別支援特別加算　　　※共同生活援助のみ対象。</t>
    <rPh sb="0" eb="2">
      <t>チイキ</t>
    </rPh>
    <rPh sb="2" eb="4">
      <t>セイカツ</t>
    </rPh>
    <rPh sb="4" eb="6">
      <t>イコウ</t>
    </rPh>
    <rPh sb="6" eb="8">
      <t>コベツ</t>
    </rPh>
    <rPh sb="8" eb="10">
      <t>シエン</t>
    </rPh>
    <rPh sb="10" eb="12">
      <t>トクベツ</t>
    </rPh>
    <rPh sb="12" eb="14">
      <t>カサン</t>
    </rPh>
    <rPh sb="18" eb="20">
      <t>キョウドウ</t>
    </rPh>
    <rPh sb="20" eb="22">
      <t>セイカツ</t>
    </rPh>
    <rPh sb="22" eb="24">
      <t>エンジョ</t>
    </rPh>
    <rPh sb="26" eb="28">
      <t>タイショウ</t>
    </rPh>
    <phoneticPr fontId="8"/>
  </si>
  <si>
    <t>重包精神障害者地域移行特別加算</t>
    <rPh sb="2" eb="4">
      <t>セイシン</t>
    </rPh>
    <rPh sb="4" eb="7">
      <t>ショウガイシャ</t>
    </rPh>
    <rPh sb="7" eb="9">
      <t>チイキ</t>
    </rPh>
    <rPh sb="9" eb="11">
      <t>イコウ</t>
    </rPh>
    <rPh sb="11" eb="13">
      <t>トクベツ</t>
    </rPh>
    <rPh sb="13" eb="15">
      <t>カサン</t>
    </rPh>
    <phoneticPr fontId="8"/>
  </si>
  <si>
    <t>精神障害者地域移行特別加算　　　　 ※共同生活援助のみ対象。</t>
    <rPh sb="0" eb="2">
      <t>セイシン</t>
    </rPh>
    <rPh sb="2" eb="5">
      <t>ショウガイシャ</t>
    </rPh>
    <rPh sb="5" eb="7">
      <t>チイキ</t>
    </rPh>
    <rPh sb="7" eb="9">
      <t>イコウ</t>
    </rPh>
    <rPh sb="9" eb="11">
      <t>トクベツ</t>
    </rPh>
    <rPh sb="11" eb="13">
      <t>カサン</t>
    </rPh>
    <rPh sb="19" eb="21">
      <t>キョウドウ</t>
    </rPh>
    <rPh sb="21" eb="23">
      <t>セイカツ</t>
    </rPh>
    <rPh sb="23" eb="25">
      <t>エンジョ</t>
    </rPh>
    <rPh sb="27" eb="29">
      <t>タイショウ</t>
    </rPh>
    <phoneticPr fontId="8"/>
  </si>
  <si>
    <t>重包強度行動障害者地域移行特別加算</t>
    <rPh sb="2" eb="4">
      <t>キョウド</t>
    </rPh>
    <rPh sb="4" eb="6">
      <t>コウドウ</t>
    </rPh>
    <rPh sb="6" eb="9">
      <t>ショウガイシャ</t>
    </rPh>
    <rPh sb="9" eb="11">
      <t>チイキ</t>
    </rPh>
    <rPh sb="11" eb="13">
      <t>イコウ</t>
    </rPh>
    <rPh sb="13" eb="15">
      <t>トクベツ</t>
    </rPh>
    <rPh sb="15" eb="17">
      <t>カサン</t>
    </rPh>
    <phoneticPr fontId="8"/>
  </si>
  <si>
    <t>強度行動障害者地域移行特別加算　 ※共同生活援助のみ対象。</t>
    <rPh sb="0" eb="2">
      <t>キョウド</t>
    </rPh>
    <rPh sb="2" eb="4">
      <t>コウドウ</t>
    </rPh>
    <rPh sb="4" eb="7">
      <t>ショウガイシャ</t>
    </rPh>
    <rPh sb="7" eb="9">
      <t>チイキ</t>
    </rPh>
    <rPh sb="9" eb="11">
      <t>イコウ</t>
    </rPh>
    <rPh sb="11" eb="13">
      <t>トクベツ</t>
    </rPh>
    <rPh sb="13" eb="15">
      <t>カサン</t>
    </rPh>
    <phoneticPr fontId="8"/>
  </si>
  <si>
    <t>重包処遇改善加算Ⅰ</t>
    <rPh sb="0" eb="1">
      <t>ジュウ</t>
    </rPh>
    <rPh sb="1" eb="2">
      <t>ツツミ</t>
    </rPh>
    <rPh sb="2" eb="4">
      <t>ショグウ</t>
    </rPh>
    <rPh sb="4" eb="6">
      <t>カイゼン</t>
    </rPh>
    <rPh sb="6" eb="8">
      <t>カサン</t>
    </rPh>
    <phoneticPr fontId="8"/>
  </si>
  <si>
    <t>重包処遇改善加算Ⅱ</t>
    <rPh sb="2" eb="4">
      <t>ショグウ</t>
    </rPh>
    <rPh sb="4" eb="6">
      <t>カイゼン</t>
    </rPh>
    <rPh sb="6" eb="8">
      <t>カサン</t>
    </rPh>
    <phoneticPr fontId="8"/>
  </si>
  <si>
    <t>重包処遇改善加算Ⅲ</t>
    <rPh sb="2" eb="4">
      <t>ショグウ</t>
    </rPh>
    <rPh sb="4" eb="6">
      <t>カイゼン</t>
    </rPh>
    <rPh sb="6" eb="8">
      <t>カサン</t>
    </rPh>
    <phoneticPr fontId="8"/>
  </si>
  <si>
    <t>重包処遇改善加算Ⅳ</t>
    <rPh sb="2" eb="4">
      <t>ショグウ</t>
    </rPh>
    <rPh sb="4" eb="6">
      <t>カイゼン</t>
    </rPh>
    <rPh sb="6" eb="8">
      <t>カサン</t>
    </rPh>
    <phoneticPr fontId="8"/>
  </si>
  <si>
    <t>重包処遇改善加算Ⅴ</t>
    <rPh sb="2" eb="4">
      <t>ショグウ</t>
    </rPh>
    <rPh sb="4" eb="6">
      <t>カイゼン</t>
    </rPh>
    <rPh sb="6" eb="8">
      <t>カサン</t>
    </rPh>
    <phoneticPr fontId="8"/>
  </si>
  <si>
    <t>重包処遇改善特別加算</t>
    <rPh sb="2" eb="4">
      <t>ショグウ</t>
    </rPh>
    <rPh sb="4" eb="6">
      <t>カイゼン</t>
    </rPh>
    <rPh sb="6" eb="8">
      <t>トクベツ</t>
    </rPh>
    <rPh sb="8" eb="10">
      <t>カサン</t>
    </rPh>
    <phoneticPr fontId="8"/>
  </si>
  <si>
    <t>重包特定処遇改善加算</t>
    <rPh sb="2" eb="4">
      <t>トクテイ</t>
    </rPh>
    <rPh sb="4" eb="6">
      <t>ショグウ</t>
    </rPh>
    <rPh sb="6" eb="8">
      <t>カイゼン</t>
    </rPh>
    <rPh sb="8" eb="10">
      <t>カサン</t>
    </rPh>
    <phoneticPr fontId="8"/>
  </si>
  <si>
    <t>重包ベースアップ等支援加算</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</si>
</sst>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41"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rgb="FF3F3F76"/>
      <name val="ＭＳ Ｐゴシック"/>
      <family val="2"/>
      <charset val="128"/>
      <scheme val="minor"/>
    </font>
    <font>
      <sz val="11"/>
      <color theme="1"/>
      <name val="ＭＳ Ｐゴシック"/>
      <family val="3"/>
      <charset val="128"/>
      <scheme val="minor"/>
    </font>
    <font>
      <sz val="14"/>
      <name val="ＭＳ Ｐゴシック"/>
      <family val="3"/>
      <charset val="128"/>
    </font>
    <font>
      <sz val="11"/>
      <name val="ＭＳ Ｐゴシック"/>
      <family val="3"/>
      <charset val="128"/>
      <scheme val="minor"/>
    </font>
    <font>
      <sz val="9"/>
      <name val="ＭＳ Ｐゴシック"/>
      <family val="3"/>
      <charset val="128"/>
    </font>
    <font>
      <sz val="6"/>
      <name val="ＭＳ Ｐゴシック"/>
      <family val="3"/>
      <charset val="128"/>
    </font>
    <font>
      <sz val="10"/>
      <name val="ＭＳ Ｐゴシック"/>
      <family val="3"/>
      <charset val="128"/>
    </font>
    <font>
      <sz val="12"/>
      <name val="ＭＳ Ｐゴシック"/>
      <family val="3"/>
      <charset val="128"/>
    </font>
    <font>
      <sz val="11"/>
      <name val="ＭＳ Ｐゴシック"/>
      <family val="2"/>
      <charset val="128"/>
      <scheme val="minor"/>
    </font>
    <font>
      <sz val="8"/>
      <name val="ＭＳ Ｐゴシック"/>
      <family val="3"/>
      <charset val="128"/>
    </font>
    <font>
      <b/>
      <sz val="9"/>
      <name val="ＭＳ Ｐゴシック"/>
      <family val="3"/>
      <charset val="128"/>
    </font>
    <font>
      <sz val="9"/>
      <name val="ＭＳ Ｐゴシック"/>
      <family val="3"/>
      <charset val="128"/>
      <scheme val="minor"/>
    </font>
    <font>
      <sz val="10"/>
      <name val="ＭＳ Ｐゴシック"/>
      <family val="3"/>
      <charset val="128"/>
      <scheme val="minor"/>
    </font>
    <font>
      <sz val="6"/>
      <name val="ＭＳ Ｐゴシック"/>
      <family val="3"/>
      <charset val="128"/>
      <scheme val="minor"/>
    </font>
    <font>
      <sz val="11"/>
      <color indexed="20"/>
      <name val="ＭＳ Ｐゴシック"/>
      <family val="3"/>
      <charset val="128"/>
    </font>
    <font>
      <sz val="11"/>
      <color indexed="52"/>
      <name val="ＭＳ Ｐゴシック"/>
      <family val="3"/>
      <charset val="128"/>
    </font>
    <font>
      <sz val="14"/>
      <name val="ＭＳ Ｐゴシック"/>
      <family val="3"/>
      <charset val="128"/>
      <scheme val="minor"/>
    </font>
    <font>
      <sz val="7.5"/>
      <name val="ＭＳ Ｐゴシック"/>
      <family val="3"/>
      <charset val="128"/>
    </font>
    <font>
      <sz val="8"/>
      <name val="ＭＳ Ｐゴシック"/>
      <family val="3"/>
      <charset val="128"/>
      <scheme val="minor"/>
    </font>
    <font>
      <sz val="8.5"/>
      <name val="ＭＳ Ｐゴシック"/>
      <family val="3"/>
      <charset val="128"/>
    </font>
    <font>
      <sz val="8.5"/>
      <name val="ＭＳ Ｐゴシック"/>
      <family val="3"/>
      <charset val="128"/>
      <scheme val="minor"/>
    </font>
    <font>
      <sz val="12"/>
      <name val="ＭＳ Ｐゴシック"/>
      <family val="2"/>
      <charset val="128"/>
      <scheme val="minor"/>
    </font>
    <font>
      <sz val="9"/>
      <name val="ＭＳ Ｐゴシック"/>
      <family val="2"/>
      <charset val="128"/>
      <scheme val="minor"/>
    </font>
    <font>
      <sz val="10"/>
      <name val="ＭＳ Ｐゴシック"/>
      <family val="2"/>
      <charset val="128"/>
      <scheme val="minor"/>
    </font>
    <font>
      <sz val="14"/>
      <name val="ＭＳ Ｐゴシック"/>
      <family val="2"/>
      <charset val="128"/>
      <scheme val="minor"/>
    </font>
    <font>
      <sz val="10"/>
      <name val="ＭＳ Ｐゴシック"/>
      <family val="2"/>
      <charset val="128"/>
    </font>
    <font>
      <sz val="12"/>
      <name val="ＭＳ Ｐゴシック"/>
      <family val="2"/>
      <charset val="128"/>
    </font>
    <font>
      <sz val="9"/>
      <name val="ＭＳ Ｐゴシック"/>
      <family val="2"/>
      <charset val="128"/>
    </font>
    <font>
      <sz val="8"/>
      <name val="ＭＳ Ｐゴシック"/>
      <family val="2"/>
      <charset val="128"/>
      <scheme val="minor"/>
    </font>
    <font>
      <sz val="9.5"/>
      <name val="ＭＳ Ｐゴシック"/>
      <family val="2"/>
      <charset val="128"/>
      <scheme val="minor"/>
    </font>
    <font>
      <sz val="9.5"/>
      <name val="ＭＳ Ｐゴシック"/>
      <family val="3"/>
      <charset val="128"/>
      <scheme val="minor"/>
    </font>
    <font>
      <sz val="12"/>
      <name val="ＭＳ Ｐゴシック"/>
      <family val="3"/>
      <charset val="128"/>
      <scheme val="minor"/>
    </font>
    <font>
      <sz val="9"/>
      <color theme="1"/>
      <name val="ＭＳ Ｐゴシック"/>
      <family val="2"/>
      <charset val="128"/>
      <scheme val="minor"/>
    </font>
    <font>
      <sz val="6.5"/>
      <name val="ＭＳ Ｐゴシック"/>
      <family val="3"/>
      <charset val="128"/>
    </font>
    <font>
      <sz val="8.5"/>
      <name val="ＭＳ Ｐゴシック"/>
      <family val="2"/>
      <charset val="128"/>
      <scheme val="minor"/>
    </font>
    <font>
      <sz val="7.5"/>
      <name val="ＭＳ Ｐゴシック"/>
      <family val="3"/>
      <charset val="128"/>
      <scheme val="minor"/>
    </font>
    <font>
      <sz val="7.5"/>
      <name val="ＭＳ Ｐゴシック"/>
      <family val="2"/>
      <charset val="128"/>
      <scheme val="minor"/>
    </font>
    <font>
      <sz val="11"/>
      <name val="ＭＳ Ｐゴシック"/>
      <family val="3"/>
      <charset val="128"/>
    </font>
  </fonts>
  <fills count="4">
    <fill>
      <patternFill patternType="none"/>
    </fill>
    <fill>
      <patternFill patternType="gray125"/>
    </fill>
    <fill>
      <patternFill patternType="solid">
        <fgColor theme="0" tint="-0.34998626667073579"/>
        <bgColor indexed="64"/>
      </patternFill>
    </fill>
    <fill>
      <patternFill patternType="solid">
        <fgColor theme="4" tint="0.79998168889431442"/>
        <bgColor indexed="64"/>
      </patternFill>
    </fill>
  </fills>
  <borders count="16">
    <border>
      <left/>
      <right/>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7">
    <xf numFmtId="0" fontId="0" fillId="0" borderId="0">
      <alignment vertical="center"/>
    </xf>
    <xf numFmtId="38" fontId="2" fillId="0" borderId="0" applyFont="0" applyFill="0" applyBorder="0" applyAlignment="0" applyProtection="0">
      <alignment vertical="center"/>
    </xf>
    <xf numFmtId="0" fontId="4" fillId="0" borderId="0">
      <alignment vertical="center"/>
    </xf>
    <xf numFmtId="0" fontId="4" fillId="0" borderId="0">
      <alignment vertical="center"/>
    </xf>
    <xf numFmtId="0" fontId="40" fillId="0" borderId="0">
      <alignment vertical="center"/>
    </xf>
    <xf numFmtId="0" fontId="4" fillId="0" borderId="0">
      <alignment vertical="center"/>
    </xf>
    <xf numFmtId="38" fontId="4" fillId="0" borderId="0" applyFont="0" applyFill="0" applyBorder="0" applyAlignment="0" applyProtection="0">
      <alignment vertical="center"/>
    </xf>
  </cellStyleXfs>
  <cellXfs count="1350">
    <xf numFmtId="0" fontId="0" fillId="0" borderId="0" xfId="0">
      <alignment vertical="center"/>
    </xf>
    <xf numFmtId="0" fontId="5" fillId="0" borderId="0" xfId="2" applyFont="1">
      <alignment vertical="center"/>
    </xf>
    <xf numFmtId="0" fontId="6" fillId="0" borderId="0" xfId="2" applyFont="1">
      <alignment vertical="center"/>
    </xf>
    <xf numFmtId="0" fontId="7" fillId="0" borderId="0" xfId="2" applyFont="1" applyAlignment="1">
      <alignment vertical="center" shrinkToFit="1"/>
    </xf>
    <xf numFmtId="0" fontId="7" fillId="0" borderId="0" xfId="2" applyFont="1">
      <alignment vertical="center"/>
    </xf>
    <xf numFmtId="0" fontId="6" fillId="0" borderId="0" xfId="2" applyFont="1" applyAlignment="1">
      <alignment horizontal="right" vertical="center"/>
    </xf>
    <xf numFmtId="0" fontId="9" fillId="0" borderId="1" xfId="2" applyFont="1" applyBorder="1">
      <alignment vertical="center"/>
    </xf>
    <xf numFmtId="0" fontId="9" fillId="0" borderId="2" xfId="2" applyFont="1" applyBorder="1">
      <alignment vertical="center"/>
    </xf>
    <xf numFmtId="0" fontId="9" fillId="0" borderId="3" xfId="2" applyFont="1" applyBorder="1" applyAlignment="1">
      <alignment horizontal="center" vertical="center" shrinkToFit="1"/>
    </xf>
    <xf numFmtId="0" fontId="9" fillId="0" borderId="5" xfId="2" applyFont="1" applyBorder="1" applyAlignment="1">
      <alignment horizontal="center" vertical="center"/>
    </xf>
    <xf numFmtId="0" fontId="9" fillId="0" borderId="6" xfId="2" applyFont="1" applyBorder="1" applyAlignment="1">
      <alignment horizontal="center" vertical="center"/>
    </xf>
    <xf numFmtId="0" fontId="9" fillId="0" borderId="2" xfId="2" applyFont="1" applyBorder="1" applyAlignment="1">
      <alignment horizontal="center" vertical="center"/>
    </xf>
    <xf numFmtId="0" fontId="9" fillId="0" borderId="7" xfId="2" applyFont="1" applyBorder="1" applyAlignment="1">
      <alignment vertical="center" shrinkToFit="1"/>
    </xf>
    <xf numFmtId="0" fontId="9" fillId="0" borderId="8" xfId="2" applyFont="1" applyBorder="1">
      <alignment vertical="center"/>
    </xf>
    <xf numFmtId="0" fontId="9" fillId="0" borderId="9" xfId="2" applyFont="1" applyBorder="1">
      <alignment vertical="center"/>
    </xf>
    <xf numFmtId="0" fontId="9" fillId="0" borderId="9" xfId="2" applyFont="1" applyBorder="1" applyAlignment="1">
      <alignment horizontal="right" vertical="center"/>
    </xf>
    <xf numFmtId="0" fontId="9" fillId="0" borderId="10" xfId="2" applyFont="1" applyBorder="1" applyAlignment="1">
      <alignment horizontal="center" vertical="center"/>
    </xf>
    <xf numFmtId="0" fontId="10" fillId="0" borderId="10" xfId="2" applyFont="1" applyBorder="1" applyAlignment="1">
      <alignment horizontal="center" vertical="center"/>
    </xf>
    <xf numFmtId="0" fontId="10" fillId="0" borderId="7" xfId="2" applyFont="1" applyBorder="1" applyAlignment="1">
      <alignment horizontal="center" vertical="center"/>
    </xf>
    <xf numFmtId="0" fontId="7" fillId="0" borderId="10" xfId="2" applyFont="1" applyBorder="1" applyAlignment="1">
      <alignment vertical="center" shrinkToFit="1"/>
    </xf>
    <xf numFmtId="0" fontId="7" fillId="0" borderId="11" xfId="2" applyFont="1" applyBorder="1">
      <alignment vertical="center"/>
    </xf>
    <xf numFmtId="0" fontId="7" fillId="0" borderId="12" xfId="2" applyFont="1" applyBorder="1">
      <alignment vertical="center"/>
    </xf>
    <xf numFmtId="0" fontId="6" fillId="0" borderId="12" xfId="2" applyFont="1" applyBorder="1">
      <alignment vertical="center"/>
    </xf>
    <xf numFmtId="0" fontId="7" fillId="0" borderId="0" xfId="2" applyFont="1" applyAlignment="1">
      <alignment horizontal="right" vertical="center"/>
    </xf>
    <xf numFmtId="0" fontId="7" fillId="0" borderId="8" xfId="2" applyFont="1" applyBorder="1">
      <alignment vertical="center"/>
    </xf>
    <xf numFmtId="0" fontId="7" fillId="0" borderId="9" xfId="2" applyFont="1" applyBorder="1">
      <alignment vertical="center"/>
    </xf>
    <xf numFmtId="0" fontId="7" fillId="0" borderId="9" xfId="2" applyFont="1" applyBorder="1" applyAlignment="1">
      <alignment horizontal="right" vertical="center"/>
    </xf>
    <xf numFmtId="176" fontId="9" fillId="0" borderId="9" xfId="2" applyNumberFormat="1" applyFont="1" applyBorder="1" applyAlignment="1">
      <alignment horizontal="right" vertical="center"/>
    </xf>
    <xf numFmtId="176" fontId="9" fillId="0" borderId="7" xfId="2" applyNumberFormat="1" applyFont="1" applyBorder="1" applyAlignment="1">
      <alignment horizontal="right" vertical="center"/>
    </xf>
    <xf numFmtId="0" fontId="7" fillId="0" borderId="0" xfId="2" applyFont="1" applyAlignment="1">
      <alignment horizontal="left" vertical="top"/>
    </xf>
    <xf numFmtId="3" fontId="10" fillId="0" borderId="10" xfId="2" applyNumberFormat="1" applyFont="1" applyBorder="1" applyAlignment="1">
      <alignment vertical="center" shrinkToFit="1"/>
    </xf>
    <xf numFmtId="0" fontId="7" fillId="0" borderId="13" xfId="2" applyFont="1" applyBorder="1" applyAlignment="1">
      <alignment horizontal="center" vertical="center" shrinkToFit="1"/>
    </xf>
    <xf numFmtId="0" fontId="10" fillId="0" borderId="6" xfId="2" applyFont="1" applyBorder="1" applyAlignment="1">
      <alignment horizontal="center" vertical="center"/>
    </xf>
    <xf numFmtId="0" fontId="10" fillId="0" borderId="2" xfId="2" applyFont="1" applyBorder="1" applyAlignment="1">
      <alignment horizontal="center" vertical="center"/>
    </xf>
    <xf numFmtId="0" fontId="7" fillId="0" borderId="6" xfId="2" applyFont="1" applyBorder="1" applyAlignment="1">
      <alignment vertical="center" shrinkToFit="1"/>
    </xf>
    <xf numFmtId="3" fontId="10" fillId="0" borderId="6" xfId="2" applyNumberFormat="1" applyFont="1" applyBorder="1" applyAlignment="1">
      <alignment vertical="center" shrinkToFit="1"/>
    </xf>
    <xf numFmtId="0" fontId="7" fillId="0" borderId="11" xfId="2" applyFont="1" applyBorder="1" applyAlignment="1">
      <alignment horizontal="left" vertical="top"/>
    </xf>
    <xf numFmtId="0" fontId="7" fillId="0" borderId="12" xfId="2" applyFont="1" applyBorder="1" applyAlignment="1">
      <alignment horizontal="left" vertical="top"/>
    </xf>
    <xf numFmtId="0" fontId="7" fillId="0" borderId="7" xfId="2" applyFont="1" applyBorder="1">
      <alignment vertical="center"/>
    </xf>
    <xf numFmtId="0" fontId="9" fillId="0" borderId="0" xfId="2" applyFont="1" applyAlignment="1">
      <alignment horizontal="right" vertical="center"/>
    </xf>
    <xf numFmtId="0" fontId="7" fillId="0" borderId="4" xfId="2" applyFont="1" applyBorder="1">
      <alignment vertical="center"/>
    </xf>
    <xf numFmtId="0" fontId="7" fillId="0" borderId="3" xfId="2" applyFont="1" applyBorder="1">
      <alignment vertical="center"/>
    </xf>
    <xf numFmtId="0" fontId="7" fillId="0" borderId="14" xfId="2" applyFont="1" applyBorder="1">
      <alignment vertical="center"/>
    </xf>
    <xf numFmtId="0" fontId="7" fillId="0" borderId="15" xfId="2" applyFont="1" applyBorder="1">
      <alignment vertical="center"/>
    </xf>
    <xf numFmtId="0" fontId="7" fillId="0" borderId="15" xfId="2" applyFont="1" applyBorder="1" applyAlignment="1">
      <alignment horizontal="right" vertical="center"/>
    </xf>
    <xf numFmtId="9" fontId="9" fillId="0" borderId="15" xfId="2" applyNumberFormat="1" applyFont="1" applyBorder="1" applyAlignment="1">
      <alignment horizontal="right" vertical="center"/>
    </xf>
    <xf numFmtId="9" fontId="9" fillId="0" borderId="2" xfId="2" applyNumberFormat="1" applyFont="1" applyBorder="1" applyAlignment="1">
      <alignment horizontal="right" vertical="center"/>
    </xf>
    <xf numFmtId="0" fontId="7" fillId="0" borderId="1" xfId="2" applyFont="1" applyBorder="1">
      <alignment vertical="center"/>
    </xf>
    <xf numFmtId="0" fontId="6" fillId="0" borderId="4" xfId="2" applyFont="1" applyBorder="1">
      <alignment vertical="center"/>
    </xf>
    <xf numFmtId="0" fontId="6" fillId="0" borderId="3" xfId="2" applyFont="1" applyBorder="1">
      <alignment vertical="center"/>
    </xf>
    <xf numFmtId="176" fontId="9" fillId="0" borderId="15" xfId="2" applyNumberFormat="1" applyFont="1" applyBorder="1" applyAlignment="1">
      <alignment horizontal="right" vertical="center"/>
    </xf>
    <xf numFmtId="176" fontId="9" fillId="0" borderId="2" xfId="2" applyNumberFormat="1" applyFont="1" applyBorder="1" applyAlignment="1">
      <alignment horizontal="right" vertical="center"/>
    </xf>
    <xf numFmtId="0" fontId="9" fillId="0" borderId="0" xfId="2" applyFont="1" applyAlignment="1">
      <alignment horizontal="center" vertical="center"/>
    </xf>
    <xf numFmtId="0" fontId="7" fillId="0" borderId="0" xfId="2" applyFont="1" applyAlignment="1">
      <alignment horizontal="left" vertical="center"/>
    </xf>
    <xf numFmtId="0" fontId="7" fillId="0" borderId="11" xfId="2" applyFont="1" applyBorder="1" applyAlignment="1">
      <alignment horizontal="left" vertical="center"/>
    </xf>
    <xf numFmtId="0" fontId="9" fillId="0" borderId="11" xfId="2" applyFont="1" applyBorder="1">
      <alignment vertical="center"/>
    </xf>
    <xf numFmtId="0" fontId="7" fillId="0" borderId="8" xfId="2" applyFont="1" applyBorder="1" applyAlignment="1">
      <alignment horizontal="left" vertical="top"/>
    </xf>
    <xf numFmtId="0" fontId="7" fillId="0" borderId="9" xfId="2" applyFont="1" applyBorder="1" applyAlignment="1">
      <alignment horizontal="left" vertical="top"/>
    </xf>
    <xf numFmtId="0" fontId="9" fillId="0" borderId="0" xfId="2" applyFont="1">
      <alignment vertical="center"/>
    </xf>
    <xf numFmtId="0" fontId="7" fillId="0" borderId="12" xfId="2" applyFont="1" applyBorder="1" applyAlignment="1">
      <alignment horizontal="left" vertical="center"/>
    </xf>
    <xf numFmtId="0" fontId="7" fillId="0" borderId="7" xfId="2" applyFont="1" applyBorder="1" applyAlignment="1">
      <alignment horizontal="left" vertical="top"/>
    </xf>
    <xf numFmtId="0" fontId="7" fillId="0" borderId="10" xfId="2" applyFont="1" applyBorder="1" applyAlignment="1">
      <alignment horizontal="center" vertical="center" shrinkToFit="1"/>
    </xf>
    <xf numFmtId="0" fontId="7" fillId="0" borderId="1" xfId="2" applyFont="1" applyBorder="1" applyAlignment="1">
      <alignment horizontal="left" vertical="top"/>
    </xf>
    <xf numFmtId="0" fontId="7" fillId="0" borderId="4" xfId="2" applyFont="1" applyBorder="1" applyAlignment="1">
      <alignment horizontal="left" vertical="top"/>
    </xf>
    <xf numFmtId="0" fontId="7" fillId="0" borderId="3" xfId="2" applyFont="1" applyBorder="1" applyAlignment="1">
      <alignment horizontal="left" vertical="top"/>
    </xf>
    <xf numFmtId="0" fontId="7" fillId="0" borderId="4" xfId="2" applyFont="1" applyBorder="1" applyAlignment="1">
      <alignment horizontal="right" vertical="center"/>
    </xf>
    <xf numFmtId="0" fontId="7" fillId="0" borderId="5" xfId="2" applyFont="1" applyBorder="1" applyAlignment="1">
      <alignment horizontal="center" vertical="center" shrinkToFit="1"/>
    </xf>
    <xf numFmtId="0" fontId="7" fillId="0" borderId="4" xfId="2" applyFont="1" applyBorder="1" applyAlignment="1">
      <alignment horizontal="left" vertical="center"/>
    </xf>
    <xf numFmtId="0" fontId="7" fillId="0" borderId="3" xfId="2" applyFont="1" applyBorder="1" applyAlignment="1">
      <alignment horizontal="left" vertical="center"/>
    </xf>
    <xf numFmtId="0" fontId="6" fillId="0" borderId="4" xfId="2" applyFont="1" applyBorder="1" applyAlignment="1">
      <alignment vertical="top" wrapText="1"/>
    </xf>
    <xf numFmtId="0" fontId="6" fillId="0" borderId="0" xfId="2" applyFont="1" applyAlignment="1">
      <alignment vertical="top" wrapText="1"/>
    </xf>
    <xf numFmtId="0" fontId="7" fillId="0" borderId="9" xfId="2" applyFont="1" applyBorder="1" applyAlignment="1">
      <alignment horizontal="left" vertical="center"/>
    </xf>
    <xf numFmtId="0" fontId="7" fillId="0" borderId="1" xfId="2" applyFont="1" applyBorder="1" applyAlignment="1">
      <alignment horizontal="left" vertical="center"/>
    </xf>
    <xf numFmtId="0" fontId="7" fillId="0" borderId="11" xfId="2" applyFont="1" applyBorder="1" applyAlignment="1">
      <alignment vertical="top" wrapText="1"/>
    </xf>
    <xf numFmtId="0" fontId="7" fillId="0" borderId="0" xfId="2" applyFont="1" applyAlignment="1">
      <alignment vertical="top" wrapText="1"/>
    </xf>
    <xf numFmtId="0" fontId="7" fillId="0" borderId="12" xfId="2" applyFont="1" applyBorder="1" applyAlignment="1">
      <alignment vertical="top" wrapText="1"/>
    </xf>
    <xf numFmtId="0" fontId="7" fillId="0" borderId="1" xfId="2" applyFont="1" applyBorder="1" applyAlignment="1">
      <alignment vertical="top" wrapText="1"/>
    </xf>
    <xf numFmtId="0" fontId="7" fillId="0" borderId="4" xfId="2" applyFont="1" applyBorder="1" applyAlignment="1">
      <alignment vertical="top" wrapText="1"/>
    </xf>
    <xf numFmtId="0" fontId="7" fillId="0" borderId="3" xfId="2" applyFont="1" applyBorder="1" applyAlignment="1">
      <alignment vertical="top" wrapText="1"/>
    </xf>
    <xf numFmtId="0" fontId="9" fillId="0" borderId="3" xfId="2" applyFont="1" applyBorder="1" applyAlignment="1">
      <alignment horizontal="center" vertical="center"/>
    </xf>
    <xf numFmtId="0" fontId="9" fillId="0" borderId="7" xfId="2" applyFont="1" applyBorder="1">
      <alignment vertical="center"/>
    </xf>
    <xf numFmtId="0" fontId="10" fillId="2" borderId="6" xfId="2" applyFont="1" applyFill="1" applyBorder="1" applyAlignment="1">
      <alignment horizontal="center" vertical="center"/>
    </xf>
    <xf numFmtId="0" fontId="7" fillId="2" borderId="6" xfId="2" applyFont="1" applyFill="1" applyBorder="1" applyAlignment="1">
      <alignment vertical="center" shrinkToFit="1"/>
    </xf>
    <xf numFmtId="0" fontId="7" fillId="2" borderId="14" xfId="2" applyFont="1" applyFill="1" applyBorder="1" applyAlignment="1">
      <alignment horizontal="left" vertical="center"/>
    </xf>
    <xf numFmtId="0" fontId="9" fillId="2" borderId="15" xfId="2" applyFont="1" applyFill="1" applyBorder="1">
      <alignment vertical="center"/>
    </xf>
    <xf numFmtId="0" fontId="7" fillId="2" borderId="15" xfId="2" applyFont="1" applyFill="1" applyBorder="1">
      <alignment vertical="center"/>
    </xf>
    <xf numFmtId="0" fontId="9" fillId="2" borderId="15" xfId="2" applyFont="1" applyFill="1" applyBorder="1" applyAlignment="1">
      <alignment horizontal="right" vertical="center"/>
    </xf>
    <xf numFmtId="0" fontId="7" fillId="2" borderId="15" xfId="2" applyFont="1" applyFill="1" applyBorder="1" applyAlignment="1">
      <alignment horizontal="right" vertical="center"/>
    </xf>
    <xf numFmtId="176" fontId="9" fillId="2" borderId="15" xfId="2" applyNumberFormat="1" applyFont="1" applyFill="1" applyBorder="1" applyAlignment="1">
      <alignment horizontal="right" vertical="center"/>
    </xf>
    <xf numFmtId="9" fontId="9" fillId="2" borderId="15" xfId="2" applyNumberFormat="1" applyFont="1" applyFill="1" applyBorder="1" applyAlignment="1">
      <alignment horizontal="right" vertical="center"/>
    </xf>
    <xf numFmtId="0" fontId="12" fillId="2" borderId="15" xfId="2" applyFont="1" applyFill="1" applyBorder="1">
      <alignment vertical="center"/>
    </xf>
    <xf numFmtId="3" fontId="10" fillId="2" borderId="6" xfId="2" applyNumberFormat="1" applyFont="1" applyFill="1" applyBorder="1" applyAlignment="1">
      <alignment vertical="center" shrinkToFit="1"/>
    </xf>
    <xf numFmtId="0" fontId="7" fillId="2" borderId="6" xfId="2" applyFont="1" applyFill="1" applyBorder="1" applyAlignment="1">
      <alignment horizontal="center" vertical="center" shrinkToFit="1"/>
    </xf>
    <xf numFmtId="0" fontId="6" fillId="0" borderId="11" xfId="2" applyFont="1" applyBorder="1">
      <alignment vertical="center"/>
    </xf>
    <xf numFmtId="0" fontId="7" fillId="0" borderId="8" xfId="2" applyFont="1" applyBorder="1" applyAlignment="1">
      <alignment horizontal="left" vertical="center"/>
    </xf>
    <xf numFmtId="9" fontId="9" fillId="0" borderId="9" xfId="2" applyNumberFormat="1" applyFont="1" applyBorder="1" applyAlignment="1">
      <alignment horizontal="right" vertical="center"/>
    </xf>
    <xf numFmtId="0" fontId="12" fillId="0" borderId="9" xfId="2" applyFont="1" applyBorder="1">
      <alignment vertical="center"/>
    </xf>
    <xf numFmtId="3" fontId="10" fillId="0" borderId="13" xfId="2" applyNumberFormat="1" applyFont="1" applyBorder="1" applyAlignment="1">
      <alignment vertical="center" shrinkToFit="1"/>
    </xf>
    <xf numFmtId="0" fontId="9" fillId="0" borderId="15" xfId="2" applyFont="1" applyBorder="1" applyAlignment="1">
      <alignment horizontal="right" vertical="center"/>
    </xf>
    <xf numFmtId="0" fontId="12" fillId="0" borderId="15" xfId="2" applyFont="1" applyBorder="1">
      <alignment vertical="center"/>
    </xf>
    <xf numFmtId="0" fontId="9" fillId="0" borderId="15" xfId="2" applyFont="1" applyBorder="1">
      <alignment vertical="center"/>
    </xf>
    <xf numFmtId="3" fontId="10" fillId="0" borderId="5" xfId="2" applyNumberFormat="1" applyFont="1" applyBorder="1" applyAlignment="1">
      <alignment vertical="center" shrinkToFit="1"/>
    </xf>
    <xf numFmtId="0" fontId="9" fillId="0" borderId="4" xfId="2" applyFont="1" applyBorder="1" applyAlignment="1">
      <alignment horizontal="right" vertical="center"/>
    </xf>
    <xf numFmtId="0" fontId="9" fillId="0" borderId="4" xfId="2" applyFont="1" applyBorder="1">
      <alignment vertical="center"/>
    </xf>
    <xf numFmtId="3" fontId="6" fillId="0" borderId="0" xfId="2" applyNumberFormat="1" applyFont="1">
      <alignment vertical="center"/>
    </xf>
    <xf numFmtId="0" fontId="9" fillId="0" borderId="9" xfId="2" applyFont="1" applyBorder="1" applyAlignment="1">
      <alignment horizontal="left" vertical="top"/>
    </xf>
    <xf numFmtId="0" fontId="6" fillId="0" borderId="15" xfId="2" applyFont="1" applyBorder="1">
      <alignment vertical="center"/>
    </xf>
    <xf numFmtId="0" fontId="7" fillId="0" borderId="15" xfId="2" applyFont="1" applyBorder="1" applyAlignment="1">
      <alignment horizontal="left" vertical="center"/>
    </xf>
    <xf numFmtId="0" fontId="7" fillId="0" borderId="15" xfId="2" applyFont="1" applyBorder="1" applyAlignment="1">
      <alignment horizontal="left" vertical="center" wrapText="1"/>
    </xf>
    <xf numFmtId="0" fontId="9" fillId="0" borderId="12" xfId="2" applyFont="1" applyBorder="1" applyAlignment="1">
      <alignment horizontal="right" vertical="center"/>
    </xf>
    <xf numFmtId="0" fontId="9" fillId="0" borderId="7" xfId="2" applyFont="1" applyBorder="1" applyAlignment="1">
      <alignment horizontal="right" vertical="center"/>
    </xf>
    <xf numFmtId="0" fontId="7" fillId="0" borderId="8" xfId="2" applyFont="1" applyBorder="1" applyAlignment="1">
      <alignment vertical="top" wrapText="1"/>
    </xf>
    <xf numFmtId="0" fontId="7" fillId="0" borderId="9" xfId="2" applyFont="1" applyBorder="1" applyAlignment="1">
      <alignment vertical="top" wrapText="1"/>
    </xf>
    <xf numFmtId="0" fontId="7" fillId="0" borderId="7" xfId="2" applyFont="1" applyBorder="1" applyAlignment="1">
      <alignment vertical="top" wrapText="1"/>
    </xf>
    <xf numFmtId="0" fontId="7" fillId="0" borderId="4" xfId="2" applyFont="1" applyBorder="1" applyAlignment="1">
      <alignment horizontal="center" vertical="center"/>
    </xf>
    <xf numFmtId="0" fontId="7" fillId="0" borderId="3" xfId="2" applyFont="1" applyBorder="1" applyAlignment="1">
      <alignment horizontal="center" vertical="center"/>
    </xf>
    <xf numFmtId="0" fontId="7" fillId="0" borderId="9" xfId="2" applyFont="1" applyBorder="1" applyAlignment="1">
      <alignment horizontal="center" vertical="center"/>
    </xf>
    <xf numFmtId="0" fontId="7" fillId="0" borderId="7" xfId="2" applyFont="1" applyBorder="1" applyAlignment="1">
      <alignment horizontal="center" vertical="center"/>
    </xf>
    <xf numFmtId="0" fontId="7" fillId="0" borderId="2" xfId="2" applyFont="1" applyBorder="1" applyAlignment="1">
      <alignment horizontal="center" vertical="center" shrinkToFit="1"/>
    </xf>
    <xf numFmtId="9" fontId="7" fillId="0" borderId="15" xfId="2" applyNumberFormat="1" applyFont="1" applyBorder="1">
      <alignment vertical="center"/>
    </xf>
    <xf numFmtId="3" fontId="9" fillId="0" borderId="15" xfId="2" applyNumberFormat="1" applyFont="1" applyBorder="1" applyAlignment="1">
      <alignment horizontal="right" vertical="center"/>
    </xf>
    <xf numFmtId="3" fontId="9" fillId="0" borderId="15" xfId="2" applyNumberFormat="1" applyFont="1" applyBorder="1">
      <alignment vertical="center"/>
    </xf>
    <xf numFmtId="0" fontId="6" fillId="0" borderId="0" xfId="2" applyFont="1" applyAlignment="1">
      <alignment vertical="center" shrinkToFit="1"/>
    </xf>
    <xf numFmtId="3" fontId="10" fillId="0" borderId="14" xfId="2" applyNumberFormat="1" applyFont="1" applyBorder="1" applyAlignment="1">
      <alignment vertical="center" shrinkToFit="1"/>
    </xf>
    <xf numFmtId="0" fontId="10" fillId="2" borderId="2" xfId="2" applyFont="1" applyFill="1" applyBorder="1" applyAlignment="1">
      <alignment horizontal="center" vertical="center"/>
    </xf>
    <xf numFmtId="0" fontId="7" fillId="2" borderId="9" xfId="2" applyFont="1" applyFill="1" applyBorder="1" applyAlignment="1">
      <alignment horizontal="left" vertical="center"/>
    </xf>
    <xf numFmtId="0" fontId="7" fillId="2" borderId="9" xfId="2" applyFont="1" applyFill="1" applyBorder="1" applyAlignment="1">
      <alignment horizontal="right" vertical="center"/>
    </xf>
    <xf numFmtId="9" fontId="7" fillId="2" borderId="15" xfId="2" applyNumberFormat="1" applyFont="1" applyFill="1" applyBorder="1">
      <alignment vertical="center"/>
    </xf>
    <xf numFmtId="3" fontId="9" fillId="2" borderId="15" xfId="2" applyNumberFormat="1" applyFont="1" applyFill="1" applyBorder="1" applyAlignment="1">
      <alignment horizontal="right" vertical="center"/>
    </xf>
    <xf numFmtId="3" fontId="9" fillId="2" borderId="15" xfId="2" applyNumberFormat="1" applyFont="1" applyFill="1" applyBorder="1">
      <alignment vertical="center"/>
    </xf>
    <xf numFmtId="0" fontId="7" fillId="2" borderId="8" xfId="2" applyFont="1" applyFill="1" applyBorder="1">
      <alignment vertical="center"/>
    </xf>
    <xf numFmtId="0" fontId="6" fillId="2" borderId="9" xfId="2" applyFont="1" applyFill="1" applyBorder="1">
      <alignment vertical="center"/>
    </xf>
    <xf numFmtId="0" fontId="7" fillId="2" borderId="9" xfId="2" applyFont="1" applyFill="1" applyBorder="1">
      <alignment vertical="center"/>
    </xf>
    <xf numFmtId="0" fontId="6" fillId="2" borderId="15" xfId="2" applyFont="1" applyFill="1" applyBorder="1">
      <alignment vertical="center"/>
    </xf>
    <xf numFmtId="0" fontId="9" fillId="2" borderId="15" xfId="2" applyFont="1" applyFill="1" applyBorder="1" applyAlignment="1">
      <alignment horizontal="left" vertical="center"/>
    </xf>
    <xf numFmtId="0" fontId="6" fillId="0" borderId="9" xfId="2" applyFont="1" applyBorder="1">
      <alignment vertical="center"/>
    </xf>
    <xf numFmtId="0" fontId="9" fillId="0" borderId="15" xfId="2" applyFont="1" applyBorder="1" applyAlignment="1">
      <alignment horizontal="left" vertical="center"/>
    </xf>
    <xf numFmtId="0" fontId="10" fillId="3" borderId="6" xfId="2" applyFont="1" applyFill="1" applyBorder="1" applyAlignment="1">
      <alignment horizontal="center" vertical="center"/>
    </xf>
    <xf numFmtId="0" fontId="7" fillId="3" borderId="6" xfId="2" applyFont="1" applyFill="1" applyBorder="1" applyAlignment="1">
      <alignment vertical="center" shrinkToFit="1"/>
    </xf>
    <xf numFmtId="0" fontId="7" fillId="3" borderId="8" xfId="2" applyFont="1" applyFill="1" applyBorder="1">
      <alignment vertical="center"/>
    </xf>
    <xf numFmtId="0" fontId="6" fillId="3" borderId="9" xfId="2" applyFont="1" applyFill="1" applyBorder="1">
      <alignment vertical="center"/>
    </xf>
    <xf numFmtId="0" fontId="7" fillId="3" borderId="9" xfId="2" applyFont="1" applyFill="1" applyBorder="1">
      <alignment vertical="center"/>
    </xf>
    <xf numFmtId="0" fontId="7" fillId="3" borderId="15" xfId="2" applyFont="1" applyFill="1" applyBorder="1">
      <alignment vertical="center"/>
    </xf>
    <xf numFmtId="0" fontId="6" fillId="3" borderId="15" xfId="2" applyFont="1" applyFill="1" applyBorder="1">
      <alignment vertical="center"/>
    </xf>
    <xf numFmtId="0" fontId="7" fillId="3" borderId="9" xfId="2" applyFont="1" applyFill="1" applyBorder="1" applyAlignment="1">
      <alignment horizontal="right" vertical="center"/>
    </xf>
    <xf numFmtId="9" fontId="7" fillId="3" borderId="15" xfId="2" applyNumberFormat="1" applyFont="1" applyFill="1" applyBorder="1">
      <alignment vertical="center"/>
    </xf>
    <xf numFmtId="3" fontId="9" fillId="3" borderId="15" xfId="2" applyNumberFormat="1" applyFont="1" applyFill="1" applyBorder="1" applyAlignment="1">
      <alignment horizontal="right" vertical="center"/>
    </xf>
    <xf numFmtId="0" fontId="9" fillId="3" borderId="15" xfId="2" applyFont="1" applyFill="1" applyBorder="1" applyAlignment="1">
      <alignment horizontal="left" vertical="center"/>
    </xf>
    <xf numFmtId="3" fontId="10" fillId="3" borderId="6" xfId="2" applyNumberFormat="1" applyFont="1" applyFill="1" applyBorder="1" applyAlignment="1">
      <alignment vertical="center" shrinkToFit="1"/>
    </xf>
    <xf numFmtId="0" fontId="10" fillId="0" borderId="0" xfId="2" applyFont="1" applyAlignment="1">
      <alignment horizontal="center" vertical="center"/>
    </xf>
    <xf numFmtId="0" fontId="7" fillId="0" borderId="0" xfId="2" applyFont="1" applyAlignment="1">
      <alignment vertical="center" textRotation="255"/>
    </xf>
    <xf numFmtId="9" fontId="9" fillId="0" borderId="0" xfId="2" applyNumberFormat="1" applyFont="1" applyAlignment="1">
      <alignment horizontal="right" vertical="center"/>
    </xf>
    <xf numFmtId="3" fontId="10" fillId="0" borderId="0" xfId="2" applyNumberFormat="1" applyFont="1">
      <alignment vertical="center"/>
    </xf>
    <xf numFmtId="0" fontId="13" fillId="0" borderId="0" xfId="2" applyFont="1">
      <alignment vertical="center"/>
    </xf>
    <xf numFmtId="0" fontId="9" fillId="0" borderId="12" xfId="2" applyFont="1" applyBorder="1" applyAlignment="1">
      <alignment vertical="center" shrinkToFit="1"/>
    </xf>
    <xf numFmtId="0" fontId="9" fillId="0" borderId="13" xfId="2" applyFont="1" applyBorder="1" applyAlignment="1">
      <alignment horizontal="center" vertical="center"/>
    </xf>
    <xf numFmtId="176" fontId="9" fillId="0" borderId="4" xfId="2" applyNumberFormat="1" applyFont="1" applyBorder="1" applyAlignment="1">
      <alignment horizontal="right" vertical="center"/>
    </xf>
    <xf numFmtId="176" fontId="9" fillId="0" borderId="3" xfId="2" applyNumberFormat="1" applyFont="1" applyBorder="1" applyAlignment="1">
      <alignment horizontal="right" vertical="center"/>
    </xf>
    <xf numFmtId="9" fontId="9" fillId="0" borderId="12" xfId="2" applyNumberFormat="1" applyFont="1" applyBorder="1" applyAlignment="1">
      <alignment horizontal="right" vertical="center"/>
    </xf>
    <xf numFmtId="0" fontId="11" fillId="0" borderId="11" xfId="0" applyFont="1" applyBorder="1">
      <alignment vertical="center"/>
    </xf>
    <xf numFmtId="0" fontId="11" fillId="0" borderId="0" xfId="0" applyFont="1">
      <alignment vertical="center"/>
    </xf>
    <xf numFmtId="9" fontId="9" fillId="0" borderId="7" xfId="2" applyNumberFormat="1" applyFont="1" applyBorder="1" applyAlignment="1">
      <alignment horizontal="right" vertical="center"/>
    </xf>
    <xf numFmtId="0" fontId="12" fillId="0" borderId="11" xfId="2" applyFont="1" applyBorder="1" applyAlignment="1">
      <alignment horizontal="left" vertical="top"/>
    </xf>
    <xf numFmtId="0" fontId="12" fillId="0" borderId="0" xfId="2" applyFont="1" applyAlignment="1">
      <alignment horizontal="left" vertical="top"/>
    </xf>
    <xf numFmtId="9" fontId="9" fillId="0" borderId="4" xfId="2" applyNumberFormat="1" applyFont="1" applyBorder="1" applyAlignment="1">
      <alignment horizontal="right" vertical="center"/>
    </xf>
    <xf numFmtId="9" fontId="9" fillId="0" borderId="3" xfId="2" applyNumberFormat="1" applyFont="1" applyBorder="1" applyAlignment="1">
      <alignment horizontal="right" vertical="center"/>
    </xf>
    <xf numFmtId="176" fontId="9" fillId="0" borderId="11" xfId="2" applyNumberFormat="1" applyFont="1" applyBorder="1" applyAlignment="1">
      <alignment horizontal="right" vertical="center"/>
    </xf>
    <xf numFmtId="176" fontId="9" fillId="0" borderId="0" xfId="2" applyNumberFormat="1" applyFont="1" applyAlignment="1">
      <alignment horizontal="right" vertical="center"/>
    </xf>
    <xf numFmtId="0" fontId="7" fillId="0" borderId="11" xfId="2" applyFont="1" applyBorder="1" applyAlignment="1">
      <alignment horizontal="right" vertical="center"/>
    </xf>
    <xf numFmtId="9" fontId="9" fillId="0" borderId="0" xfId="2" applyNumberFormat="1" applyFont="1">
      <alignment vertical="center"/>
    </xf>
    <xf numFmtId="0" fontId="11" fillId="0" borderId="11" xfId="0" applyFont="1" applyBorder="1" applyAlignment="1">
      <alignment vertical="top"/>
    </xf>
    <xf numFmtId="0" fontId="11" fillId="0" borderId="0" xfId="0" applyFont="1" applyAlignment="1">
      <alignment vertical="top"/>
    </xf>
    <xf numFmtId="0" fontId="7" fillId="0" borderId="5" xfId="2" applyFont="1" applyBorder="1" applyAlignment="1">
      <alignment vertical="center" shrinkToFit="1"/>
    </xf>
    <xf numFmtId="0" fontId="12" fillId="0" borderId="8" xfId="2" applyFont="1" applyBorder="1" applyAlignment="1">
      <alignment horizontal="left" vertical="top"/>
    </xf>
    <xf numFmtId="0" fontId="12" fillId="0" borderId="9" xfId="2" applyFont="1" applyBorder="1" applyAlignment="1">
      <alignment horizontal="left" vertical="top"/>
    </xf>
    <xf numFmtId="0" fontId="6" fillId="0" borderId="8" xfId="2" applyFont="1" applyBorder="1">
      <alignment vertical="center"/>
    </xf>
    <xf numFmtId="0" fontId="11" fillId="0" borderId="11" xfId="0" applyFont="1" applyBorder="1" applyAlignment="1">
      <alignment horizontal="left" vertical="top"/>
    </xf>
    <xf numFmtId="0" fontId="11" fillId="0" borderId="0" xfId="0" applyFont="1" applyAlignment="1">
      <alignment horizontal="left" vertical="top"/>
    </xf>
    <xf numFmtId="0" fontId="10" fillId="0" borderId="5" xfId="2" applyFont="1" applyBorder="1" applyAlignment="1">
      <alignment horizontal="center" vertical="center"/>
    </xf>
    <xf numFmtId="0" fontId="10" fillId="0" borderId="3" xfId="2" applyFont="1" applyBorder="1" applyAlignment="1">
      <alignment horizontal="center" vertical="center"/>
    </xf>
    <xf numFmtId="0" fontId="10" fillId="0" borderId="0" xfId="2" applyFont="1">
      <alignment vertical="center"/>
    </xf>
    <xf numFmtId="0" fontId="9" fillId="0" borderId="12" xfId="2" applyFont="1" applyBorder="1">
      <alignment vertical="center"/>
    </xf>
    <xf numFmtId="0" fontId="7" fillId="0" borderId="3" xfId="2" applyFont="1" applyBorder="1" applyAlignment="1">
      <alignment horizontal="right" vertical="center"/>
    </xf>
    <xf numFmtId="0" fontId="7" fillId="0" borderId="1" xfId="2" applyFont="1" applyBorder="1" applyAlignment="1">
      <alignment horizontal="right" vertical="center"/>
    </xf>
    <xf numFmtId="0" fontId="14" fillId="0" borderId="4" xfId="2" applyFont="1" applyBorder="1">
      <alignment vertical="center"/>
    </xf>
    <xf numFmtId="0" fontId="15" fillId="0" borderId="4" xfId="2" applyFont="1" applyBorder="1">
      <alignment vertical="center"/>
    </xf>
    <xf numFmtId="0" fontId="14" fillId="0" borderId="11" xfId="2" applyFont="1" applyBorder="1">
      <alignment vertical="center"/>
    </xf>
    <xf numFmtId="0" fontId="14" fillId="0" borderId="0" xfId="2" applyFont="1">
      <alignment vertical="center"/>
    </xf>
    <xf numFmtId="0" fontId="9" fillId="0" borderId="0" xfId="2" applyFont="1" applyAlignment="1">
      <alignment horizontal="left" vertical="center"/>
    </xf>
    <xf numFmtId="3" fontId="9" fillId="0" borderId="0" xfId="2" applyNumberFormat="1" applyFont="1">
      <alignment vertical="center"/>
    </xf>
    <xf numFmtId="38" fontId="7" fillId="0" borderId="0" xfId="2" applyNumberFormat="1" applyFont="1">
      <alignment vertical="center"/>
    </xf>
    <xf numFmtId="38" fontId="7" fillId="0" borderId="0" xfId="2" applyNumberFormat="1" applyFont="1" applyAlignment="1">
      <alignment horizontal="right" vertical="center"/>
    </xf>
    <xf numFmtId="0" fontId="9" fillId="0" borderId="4" xfId="2" applyFont="1" applyBorder="1" applyAlignment="1">
      <alignment horizontal="left" vertical="center"/>
    </xf>
    <xf numFmtId="0" fontId="7" fillId="0" borderId="0" xfId="2" applyFont="1" applyAlignment="1">
      <alignment horizontal="left" vertical="top" wrapText="1"/>
    </xf>
    <xf numFmtId="0" fontId="7" fillId="0" borderId="12" xfId="2" applyFont="1" applyBorder="1" applyAlignment="1">
      <alignment horizontal="left" vertical="top" wrapText="1"/>
    </xf>
    <xf numFmtId="176" fontId="9" fillId="0" borderId="9" xfId="2" applyNumberFormat="1" applyFont="1" applyBorder="1">
      <alignment vertical="center"/>
    </xf>
    <xf numFmtId="0" fontId="7" fillId="0" borderId="1" xfId="2" applyFont="1" applyBorder="1" applyAlignment="1">
      <alignment vertical="top"/>
    </xf>
    <xf numFmtId="0" fontId="7" fillId="0" borderId="4" xfId="2" applyFont="1" applyBorder="1" applyAlignment="1">
      <alignment vertical="top"/>
    </xf>
    <xf numFmtId="0" fontId="7" fillId="0" borderId="3" xfId="2" applyFont="1" applyBorder="1" applyAlignment="1">
      <alignment vertical="top"/>
    </xf>
    <xf numFmtId="38" fontId="7" fillId="0" borderId="4" xfId="2" applyNumberFormat="1" applyFont="1" applyBorder="1">
      <alignment vertical="center"/>
    </xf>
    <xf numFmtId="0" fontId="7" fillId="0" borderId="11" xfId="2" applyFont="1" applyBorder="1" applyAlignment="1">
      <alignment vertical="top"/>
    </xf>
    <xf numFmtId="0" fontId="7" fillId="0" borderId="0" xfId="2" applyFont="1" applyAlignment="1">
      <alignment vertical="top"/>
    </xf>
    <xf numFmtId="0" fontId="7" fillId="0" borderId="12" xfId="2" applyFont="1" applyBorder="1" applyAlignment="1">
      <alignment vertical="top"/>
    </xf>
    <xf numFmtId="38" fontId="14" fillId="0" borderId="0" xfId="2" applyNumberFormat="1" applyFont="1">
      <alignment vertical="center"/>
    </xf>
    <xf numFmtId="0" fontId="15" fillId="0" borderId="0" xfId="2" applyFont="1">
      <alignment vertical="center"/>
    </xf>
    <xf numFmtId="38" fontId="14" fillId="0" borderId="4" xfId="2" applyNumberFormat="1" applyFont="1" applyBorder="1">
      <alignment vertical="center"/>
    </xf>
    <xf numFmtId="38" fontId="7" fillId="0" borderId="4" xfId="2" applyNumberFormat="1" applyFont="1" applyBorder="1" applyAlignment="1">
      <alignment horizontal="right" vertical="center"/>
    </xf>
    <xf numFmtId="0" fontId="7" fillId="0" borderId="7" xfId="2" applyFont="1" applyBorder="1" applyAlignment="1">
      <alignment horizontal="left" vertical="center"/>
    </xf>
    <xf numFmtId="0" fontId="14" fillId="0" borderId="12" xfId="2" applyFont="1" applyBorder="1">
      <alignment vertical="center"/>
    </xf>
    <xf numFmtId="0" fontId="14" fillId="0" borderId="0" xfId="2" applyFont="1" applyAlignment="1">
      <alignment horizontal="right" vertical="center"/>
    </xf>
    <xf numFmtId="0" fontId="15" fillId="0" borderId="0" xfId="2" applyFont="1" applyAlignment="1">
      <alignment horizontal="right" vertical="center"/>
    </xf>
    <xf numFmtId="0" fontId="14" fillId="0" borderId="9" xfId="2" applyFont="1" applyBorder="1">
      <alignment vertical="center"/>
    </xf>
    <xf numFmtId="0" fontId="15" fillId="0" borderId="9" xfId="2" applyFont="1" applyBorder="1">
      <alignment vertical="center"/>
    </xf>
    <xf numFmtId="38" fontId="7" fillId="0" borderId="9" xfId="2" applyNumberFormat="1" applyFont="1" applyBorder="1" applyAlignment="1">
      <alignment horizontal="right" vertical="center"/>
    </xf>
    <xf numFmtId="0" fontId="14" fillId="0" borderId="8" xfId="2" applyFont="1" applyBorder="1">
      <alignment vertical="center"/>
    </xf>
    <xf numFmtId="0" fontId="14" fillId="0" borderId="7" xfId="2" applyFont="1" applyBorder="1">
      <alignment vertical="center"/>
    </xf>
    <xf numFmtId="38" fontId="9" fillId="0" borderId="0" xfId="2" applyNumberFormat="1" applyFont="1">
      <alignment vertical="center"/>
    </xf>
    <xf numFmtId="9" fontId="15" fillId="0" borderId="4" xfId="2" applyNumberFormat="1" applyFont="1" applyBorder="1">
      <alignment vertical="center"/>
    </xf>
    <xf numFmtId="0" fontId="9" fillId="0" borderId="1" xfId="2" applyFont="1" applyBorder="1" applyAlignment="1">
      <alignment horizontal="center" vertical="center"/>
    </xf>
    <xf numFmtId="0" fontId="9" fillId="0" borderId="11" xfId="2" applyFont="1" applyBorder="1" applyAlignment="1">
      <alignment horizontal="center" vertical="center"/>
    </xf>
    <xf numFmtId="9" fontId="9" fillId="0" borderId="15" xfId="2" applyNumberFormat="1" applyFont="1" applyBorder="1">
      <alignment vertical="center"/>
    </xf>
    <xf numFmtId="38" fontId="7" fillId="0" borderId="9" xfId="2" applyNumberFormat="1" applyFont="1" applyBorder="1">
      <alignment vertical="center"/>
    </xf>
    <xf numFmtId="0" fontId="7" fillId="0" borderId="14" xfId="2" applyFont="1" applyBorder="1" applyAlignment="1">
      <alignment horizontal="right" vertical="center"/>
    </xf>
    <xf numFmtId="0" fontId="7" fillId="0" borderId="14" xfId="2" applyFont="1" applyBorder="1" applyAlignment="1">
      <alignment horizontal="left" vertical="center"/>
    </xf>
    <xf numFmtId="0" fontId="9" fillId="0" borderId="9" xfId="2" applyFont="1" applyBorder="1" applyAlignment="1">
      <alignment horizontal="left" vertical="center"/>
    </xf>
    <xf numFmtId="0" fontId="7" fillId="0" borderId="11" xfId="2" applyFont="1" applyBorder="1" applyAlignment="1">
      <alignment horizontal="left" vertical="top" wrapText="1"/>
    </xf>
    <xf numFmtId="0" fontId="7" fillId="2" borderId="14" xfId="2" applyFont="1" applyFill="1" applyBorder="1">
      <alignment vertical="center"/>
    </xf>
    <xf numFmtId="0" fontId="7" fillId="2" borderId="15" xfId="2" applyFont="1" applyFill="1" applyBorder="1" applyAlignment="1">
      <alignment horizontal="left" vertical="center"/>
    </xf>
    <xf numFmtId="176" fontId="9" fillId="2" borderId="2" xfId="2" applyNumberFormat="1" applyFont="1" applyFill="1" applyBorder="1" applyAlignment="1">
      <alignment horizontal="right" vertical="center"/>
    </xf>
    <xf numFmtId="0" fontId="7" fillId="2" borderId="5" xfId="2" applyFont="1" applyFill="1" applyBorder="1" applyAlignment="1">
      <alignment horizontal="center" vertical="center" shrinkToFit="1"/>
    </xf>
    <xf numFmtId="0" fontId="6" fillId="0" borderId="15" xfId="2" applyFont="1" applyBorder="1" applyAlignment="1">
      <alignment horizontal="right" vertical="center"/>
    </xf>
    <xf numFmtId="0" fontId="7" fillId="0" borderId="2" xfId="2" applyFont="1" applyBorder="1">
      <alignment vertical="center"/>
    </xf>
    <xf numFmtId="0" fontId="7" fillId="0" borderId="13" xfId="2" applyFont="1" applyBorder="1" applyAlignment="1">
      <alignment vertical="center" shrinkToFit="1"/>
    </xf>
    <xf numFmtId="0" fontId="6" fillId="0" borderId="9" xfId="2" applyFont="1" applyBorder="1" applyAlignment="1">
      <alignment horizontal="right" vertical="center"/>
    </xf>
    <xf numFmtId="0" fontId="7" fillId="0" borderId="4" xfId="2" applyFont="1" applyBorder="1" applyAlignment="1">
      <alignment horizontal="left" vertical="top" wrapText="1"/>
    </xf>
    <xf numFmtId="0" fontId="7" fillId="0" borderId="3" xfId="2" applyFont="1" applyBorder="1" applyAlignment="1">
      <alignment horizontal="left" vertical="top" wrapText="1"/>
    </xf>
    <xf numFmtId="0" fontId="7" fillId="0" borderId="9" xfId="2" applyFont="1" applyBorder="1" applyAlignment="1">
      <alignment horizontal="left" vertical="top" wrapText="1"/>
    </xf>
    <xf numFmtId="0" fontId="7" fillId="0" borderId="7" xfId="2" applyFont="1" applyBorder="1" applyAlignment="1">
      <alignment horizontal="left" vertical="top" wrapText="1"/>
    </xf>
    <xf numFmtId="3" fontId="10" fillId="0" borderId="8" xfId="2" applyNumberFormat="1" applyFont="1" applyBorder="1" applyAlignment="1">
      <alignment vertical="center" shrinkToFit="1"/>
    </xf>
    <xf numFmtId="0" fontId="14" fillId="0" borderId="15" xfId="2" applyFont="1" applyBorder="1">
      <alignment vertical="center"/>
    </xf>
    <xf numFmtId="0" fontId="14" fillId="0" borderId="9" xfId="2" applyFont="1" applyBorder="1" applyAlignment="1">
      <alignment horizontal="right" vertical="center"/>
    </xf>
    <xf numFmtId="0" fontId="14" fillId="0" borderId="15" xfId="2" applyFont="1" applyBorder="1" applyAlignment="1">
      <alignment horizontal="right" vertical="center"/>
    </xf>
    <xf numFmtId="0" fontId="7" fillId="0" borderId="9" xfId="2" applyFont="1" applyBorder="1" applyAlignment="1">
      <alignment horizontal="left" vertical="center" wrapText="1"/>
    </xf>
    <xf numFmtId="0" fontId="14" fillId="0" borderId="4" xfId="2" applyFont="1" applyBorder="1" applyAlignment="1">
      <alignment horizontal="right" vertical="center"/>
    </xf>
    <xf numFmtId="176" fontId="7" fillId="0" borderId="15" xfId="2" applyNumberFormat="1" applyFont="1" applyBorder="1" applyAlignment="1">
      <alignment horizontal="right" vertical="center"/>
    </xf>
    <xf numFmtId="176" fontId="7" fillId="0" borderId="2" xfId="2" applyNumberFormat="1" applyFont="1" applyBorder="1" applyAlignment="1">
      <alignment horizontal="right" vertical="center"/>
    </xf>
    <xf numFmtId="3" fontId="10" fillId="0" borderId="15" xfId="2" applyNumberFormat="1" applyFont="1" applyBorder="1" applyAlignment="1">
      <alignment vertical="center" shrinkToFit="1"/>
    </xf>
    <xf numFmtId="0" fontId="14" fillId="0" borderId="3" xfId="2" applyFont="1" applyBorder="1">
      <alignment vertical="center"/>
    </xf>
    <xf numFmtId="0" fontId="7" fillId="0" borderId="8" xfId="2" applyFont="1" applyBorder="1" applyAlignment="1">
      <alignment vertical="top"/>
    </xf>
    <xf numFmtId="0" fontId="7" fillId="0" borderId="9" xfId="2" applyFont="1" applyBorder="1" applyAlignment="1">
      <alignment vertical="top"/>
    </xf>
    <xf numFmtId="0" fontId="7" fillId="0" borderId="7" xfId="2" applyFont="1" applyBorder="1" applyAlignment="1">
      <alignment vertical="top"/>
    </xf>
    <xf numFmtId="176" fontId="7" fillId="0" borderId="9" xfId="2" applyNumberFormat="1" applyFont="1" applyBorder="1" applyAlignment="1">
      <alignment horizontal="right" vertical="center"/>
    </xf>
    <xf numFmtId="176" fontId="7" fillId="0" borderId="7" xfId="2" applyNumberFormat="1" applyFont="1" applyBorder="1" applyAlignment="1">
      <alignment horizontal="right" vertical="center"/>
    </xf>
    <xf numFmtId="0" fontId="14" fillId="0" borderId="3" xfId="2" applyFont="1" applyBorder="1" applyAlignment="1">
      <alignment horizontal="right" vertical="center"/>
    </xf>
    <xf numFmtId="0" fontId="14" fillId="0" borderId="12" xfId="2" applyFont="1" applyBorder="1" applyAlignment="1">
      <alignment horizontal="right" vertical="center"/>
    </xf>
    <xf numFmtId="0" fontId="14" fillId="0" borderId="1" xfId="2" applyFont="1" applyBorder="1">
      <alignment vertical="center"/>
    </xf>
    <xf numFmtId="0" fontId="14" fillId="0" borderId="0" xfId="2" applyFont="1" applyAlignment="1">
      <alignment vertical="top" wrapText="1"/>
    </xf>
    <xf numFmtId="0" fontId="14" fillId="0" borderId="12" xfId="2" applyFont="1" applyBorder="1" applyAlignment="1">
      <alignment vertical="top" wrapText="1"/>
    </xf>
    <xf numFmtId="0" fontId="14" fillId="0" borderId="11" xfId="2" applyFont="1" applyBorder="1" applyAlignment="1">
      <alignment vertical="top" wrapText="1"/>
    </xf>
    <xf numFmtId="0" fontId="14" fillId="0" borderId="9" xfId="2" applyFont="1" applyBorder="1" applyAlignment="1">
      <alignment vertical="top" wrapText="1"/>
    </xf>
    <xf numFmtId="0" fontId="14" fillId="0" borderId="7" xfId="2" applyFont="1" applyBorder="1" applyAlignment="1">
      <alignment vertical="top" wrapText="1"/>
    </xf>
    <xf numFmtId="0" fontId="14" fillId="0" borderId="8" xfId="2" applyFont="1" applyBorder="1" applyAlignment="1">
      <alignment vertical="top" wrapText="1"/>
    </xf>
    <xf numFmtId="0" fontId="14" fillId="0" borderId="4" xfId="2" applyFont="1" applyBorder="1" applyAlignment="1">
      <alignment horizontal="left" vertical="top"/>
    </xf>
    <xf numFmtId="0" fontId="14" fillId="0" borderId="3" xfId="2" applyFont="1" applyBorder="1" applyAlignment="1">
      <alignment horizontal="left" vertical="top"/>
    </xf>
    <xf numFmtId="3" fontId="7" fillId="0" borderId="15" xfId="2" applyNumberFormat="1" applyFont="1" applyBorder="1" applyAlignment="1">
      <alignment horizontal="left" vertical="top"/>
    </xf>
    <xf numFmtId="3" fontId="7" fillId="0" borderId="4" xfId="2" applyNumberFormat="1" applyFont="1" applyBorder="1" applyAlignment="1">
      <alignment horizontal="left" vertical="top"/>
    </xf>
    <xf numFmtId="3" fontId="7" fillId="0" borderId="4" xfId="2" applyNumberFormat="1" applyFont="1" applyBorder="1" applyAlignment="1">
      <alignment horizontal="right" vertical="center"/>
    </xf>
    <xf numFmtId="9" fontId="7" fillId="0" borderId="4" xfId="2" applyNumberFormat="1" applyFont="1" applyBorder="1" applyAlignment="1">
      <alignment horizontal="right" vertical="center"/>
    </xf>
    <xf numFmtId="9" fontId="7" fillId="0" borderId="2" xfId="2" applyNumberFormat="1" applyFont="1" applyBorder="1">
      <alignment vertical="center"/>
    </xf>
    <xf numFmtId="0" fontId="14" fillId="0" borderId="9" xfId="2" applyFont="1" applyBorder="1" applyAlignment="1">
      <alignment horizontal="left" vertical="top"/>
    </xf>
    <xf numFmtId="0" fontId="14" fillId="0" borderId="7" xfId="2" applyFont="1" applyBorder="1" applyAlignment="1">
      <alignment horizontal="left" vertical="top"/>
    </xf>
    <xf numFmtId="0" fontId="14" fillId="0" borderId="2" xfId="2" applyFont="1" applyBorder="1">
      <alignment vertical="center"/>
    </xf>
    <xf numFmtId="0" fontId="7" fillId="0" borderId="15" xfId="2" applyFont="1" applyBorder="1" applyAlignment="1">
      <alignment horizontal="center" vertical="center"/>
    </xf>
    <xf numFmtId="0" fontId="7" fillId="0" borderId="6" xfId="2" applyFont="1" applyBorder="1" applyAlignment="1">
      <alignment horizontal="center" vertical="center" shrinkToFit="1"/>
    </xf>
    <xf numFmtId="0" fontId="14" fillId="0" borderId="0" xfId="2" applyFont="1" applyAlignment="1"/>
    <xf numFmtId="0" fontId="14" fillId="0" borderId="12" xfId="2" applyFont="1" applyBorder="1" applyAlignment="1"/>
    <xf numFmtId="0" fontId="14" fillId="0" borderId="11" xfId="2" applyFont="1" applyBorder="1" applyAlignment="1"/>
    <xf numFmtId="0" fontId="14" fillId="0" borderId="8" xfId="2" applyFont="1" applyBorder="1" applyAlignment="1"/>
    <xf numFmtId="0" fontId="14" fillId="0" borderId="9" xfId="2" applyFont="1" applyBorder="1" applyAlignment="1"/>
    <xf numFmtId="0" fontId="14" fillId="0" borderId="4" xfId="2" applyFont="1" applyBorder="1" applyAlignment="1"/>
    <xf numFmtId="0" fontId="14" fillId="0" borderId="3" xfId="2" applyFont="1" applyBorder="1" applyAlignment="1"/>
    <xf numFmtId="0" fontId="7" fillId="0" borderId="14" xfId="2" applyFont="1" applyBorder="1" applyAlignment="1">
      <alignment horizontal="left" vertical="top"/>
    </xf>
    <xf numFmtId="0" fontId="14" fillId="0" borderId="7" xfId="2" applyFont="1" applyBorder="1" applyAlignment="1"/>
    <xf numFmtId="0" fontId="14" fillId="0" borderId="14" xfId="2" applyFont="1" applyBorder="1">
      <alignment vertical="center"/>
    </xf>
    <xf numFmtId="0" fontId="14" fillId="0" borderId="15" xfId="2" applyFont="1" applyBorder="1" applyAlignment="1"/>
    <xf numFmtId="0" fontId="14" fillId="0" borderId="2" xfId="2" applyFont="1" applyBorder="1" applyAlignment="1"/>
    <xf numFmtId="0" fontId="7" fillId="2" borderId="8" xfId="2" applyFont="1" applyFill="1" applyBorder="1" applyAlignment="1">
      <alignment horizontal="left" vertical="top"/>
    </xf>
    <xf numFmtId="0" fontId="14" fillId="2" borderId="9" xfId="2" applyFont="1" applyFill="1" applyBorder="1" applyAlignment="1"/>
    <xf numFmtId="0" fontId="14" fillId="2" borderId="7" xfId="2" applyFont="1" applyFill="1" applyBorder="1" applyAlignment="1"/>
    <xf numFmtId="0" fontId="14" fillId="2" borderId="14" xfId="2" applyFont="1" applyFill="1" applyBorder="1">
      <alignment vertical="center"/>
    </xf>
    <xf numFmtId="0" fontId="7" fillId="2" borderId="7" xfId="2" applyFont="1" applyFill="1" applyBorder="1">
      <alignment vertical="center"/>
    </xf>
    <xf numFmtId="0" fontId="7" fillId="2" borderId="15" xfId="2" applyFont="1" applyFill="1" applyBorder="1" applyAlignment="1">
      <alignment horizontal="center" vertical="center"/>
    </xf>
    <xf numFmtId="0" fontId="7" fillId="3" borderId="14" xfId="2" applyFont="1" applyFill="1" applyBorder="1" applyAlignment="1">
      <alignment horizontal="left" vertical="center"/>
    </xf>
    <xf numFmtId="0" fontId="7" fillId="3" borderId="15" xfId="2" applyFont="1" applyFill="1" applyBorder="1" applyAlignment="1">
      <alignment horizontal="center" vertical="center"/>
    </xf>
    <xf numFmtId="0" fontId="7" fillId="3" borderId="15" xfId="2" applyFont="1" applyFill="1" applyBorder="1" applyAlignment="1">
      <alignment horizontal="right" vertical="center"/>
    </xf>
    <xf numFmtId="0" fontId="7" fillId="3" borderId="7" xfId="2" applyFont="1" applyFill="1" applyBorder="1">
      <alignment vertical="center"/>
    </xf>
    <xf numFmtId="9" fontId="9" fillId="0" borderId="2" xfId="2" applyNumberFormat="1" applyFont="1" applyBorder="1">
      <alignment vertical="center"/>
    </xf>
    <xf numFmtId="176" fontId="7" fillId="0" borderId="9" xfId="2" applyNumberFormat="1" applyFont="1" applyBorder="1" applyAlignment="1">
      <alignment horizontal="center" vertical="center"/>
    </xf>
    <xf numFmtId="9" fontId="7" fillId="0" borderId="0" xfId="2" applyNumberFormat="1" applyFont="1" applyAlignment="1">
      <alignment horizontal="right" vertical="center"/>
    </xf>
    <xf numFmtId="9" fontId="7" fillId="0" borderId="12" xfId="2" applyNumberFormat="1" applyFont="1" applyBorder="1" applyAlignment="1">
      <alignment horizontal="right" vertical="center"/>
    </xf>
    <xf numFmtId="0" fontId="7" fillId="0" borderId="12" xfId="2" applyFont="1" applyBorder="1" applyAlignment="1">
      <alignment horizontal="right" vertical="center"/>
    </xf>
    <xf numFmtId="0" fontId="9" fillId="0" borderId="4" xfId="2" applyFont="1" applyBorder="1" applyAlignment="1">
      <alignment vertical="top"/>
    </xf>
    <xf numFmtId="0" fontId="9" fillId="0" borderId="0" xfId="2" applyFont="1" applyAlignment="1">
      <alignment vertical="top"/>
    </xf>
    <xf numFmtId="0" fontId="14" fillId="0" borderId="8" xfId="2" applyFont="1" applyBorder="1" applyAlignment="1">
      <alignment horizontal="right" vertical="center"/>
    </xf>
    <xf numFmtId="0" fontId="14" fillId="0" borderId="7" xfId="2" applyFont="1" applyBorder="1" applyAlignment="1">
      <alignment horizontal="right" vertical="center"/>
    </xf>
    <xf numFmtId="0" fontId="9" fillId="0" borderId="4" xfId="2" applyFont="1" applyBorder="1" applyAlignment="1">
      <alignment horizontal="center" vertical="center"/>
    </xf>
    <xf numFmtId="0" fontId="9" fillId="0" borderId="12" xfId="2" applyFont="1" applyBorder="1" applyAlignment="1">
      <alignment horizontal="center" vertical="center"/>
    </xf>
    <xf numFmtId="0" fontId="15" fillId="0" borderId="3" xfId="2" applyFont="1" applyBorder="1">
      <alignment vertical="center"/>
    </xf>
    <xf numFmtId="176" fontId="7" fillId="0" borderId="0" xfId="2" applyNumberFormat="1" applyFont="1" applyAlignment="1">
      <alignment horizontal="center" vertical="center"/>
    </xf>
    <xf numFmtId="0" fontId="6" fillId="0" borderId="0" xfId="2" applyFont="1" applyAlignment="1">
      <alignment horizontal="left" vertical="center"/>
    </xf>
    <xf numFmtId="3" fontId="9" fillId="0" borderId="0" xfId="2" applyNumberFormat="1" applyFont="1" applyAlignment="1">
      <alignment horizontal="right" vertical="center"/>
    </xf>
    <xf numFmtId="0" fontId="7" fillId="0" borderId="14" xfId="2" applyFont="1" applyBorder="1" applyAlignment="1">
      <alignment vertical="top" wrapText="1"/>
    </xf>
    <xf numFmtId="9" fontId="9" fillId="0" borderId="3" xfId="2" applyNumberFormat="1" applyFont="1" applyBorder="1">
      <alignment vertical="center"/>
    </xf>
    <xf numFmtId="9" fontId="9" fillId="0" borderId="7" xfId="2" applyNumberFormat="1" applyFont="1" applyBorder="1">
      <alignment vertical="center"/>
    </xf>
    <xf numFmtId="176" fontId="9" fillId="0" borderId="12" xfId="2" applyNumberFormat="1" applyFont="1" applyBorder="1" applyAlignment="1">
      <alignment horizontal="right" vertical="center"/>
    </xf>
    <xf numFmtId="0" fontId="7" fillId="0" borderId="13" xfId="2" applyFont="1" applyBorder="1" applyAlignment="1">
      <alignment horizontal="left" vertical="top" wrapText="1"/>
    </xf>
    <xf numFmtId="0" fontId="12" fillId="0" borderId="11" xfId="2" applyFont="1" applyBorder="1">
      <alignment vertical="center"/>
    </xf>
    <xf numFmtId="0" fontId="10" fillId="2" borderId="2" xfId="3" applyFont="1" applyFill="1" applyBorder="1" applyAlignment="1">
      <alignment horizontal="center" vertical="center"/>
    </xf>
    <xf numFmtId="0" fontId="7" fillId="2" borderId="6" xfId="3" applyFont="1" applyFill="1" applyBorder="1" applyAlignment="1">
      <alignment vertical="center" shrinkToFit="1"/>
    </xf>
    <xf numFmtId="0" fontId="7" fillId="2" borderId="14" xfId="3" applyFont="1" applyFill="1" applyBorder="1" applyAlignment="1">
      <alignment horizontal="left" vertical="center"/>
    </xf>
    <xf numFmtId="3" fontId="9" fillId="2" borderId="15" xfId="3" applyNumberFormat="1" applyFont="1" applyFill="1" applyBorder="1" applyAlignment="1">
      <alignment vertical="center" shrinkToFit="1"/>
    </xf>
    <xf numFmtId="0" fontId="10" fillId="0" borderId="2" xfId="3" applyFont="1" applyBorder="1" applyAlignment="1">
      <alignment horizontal="center" vertical="center"/>
    </xf>
    <xf numFmtId="0" fontId="7" fillId="0" borderId="6" xfId="3" applyFont="1" applyBorder="1" applyAlignment="1">
      <alignment vertical="center" shrinkToFit="1"/>
    </xf>
    <xf numFmtId="0" fontId="7" fillId="0" borderId="1" xfId="3" applyFont="1" applyBorder="1" applyAlignment="1">
      <alignment horizontal="left" vertical="center"/>
    </xf>
    <xf numFmtId="3" fontId="9" fillId="0" borderId="15" xfId="3" applyNumberFormat="1" applyFont="1" applyBorder="1" applyAlignment="1">
      <alignment vertical="center" shrinkToFit="1"/>
    </xf>
    <xf numFmtId="0" fontId="7" fillId="0" borderId="11" xfId="3" applyFont="1" applyBorder="1" applyAlignment="1">
      <alignment horizontal="left" vertical="center"/>
    </xf>
    <xf numFmtId="0" fontId="7" fillId="0" borderId="8" xfId="3" applyFont="1" applyBorder="1" applyAlignment="1">
      <alignment horizontal="left" vertical="center"/>
    </xf>
    <xf numFmtId="0" fontId="7" fillId="0" borderId="14" xfId="3" applyFont="1" applyBorder="1" applyAlignment="1">
      <alignment horizontal="left" vertical="center"/>
    </xf>
    <xf numFmtId="0" fontId="7" fillId="0" borderId="6" xfId="3" applyFont="1" applyBorder="1" applyAlignment="1">
      <alignment horizontal="center" vertical="center" shrinkToFit="1"/>
    </xf>
    <xf numFmtId="0" fontId="9" fillId="0" borderId="15" xfId="2" applyFont="1" applyBorder="1" applyAlignment="1">
      <alignment vertical="center" shrinkToFit="1"/>
    </xf>
    <xf numFmtId="0" fontId="7" fillId="0" borderId="10" xfId="2" applyFont="1" applyBorder="1" applyAlignment="1">
      <alignment horizontal="left" vertical="top" wrapText="1"/>
    </xf>
    <xf numFmtId="0" fontId="15" fillId="0" borderId="15" xfId="2" applyFont="1" applyBorder="1" applyAlignment="1">
      <alignment vertical="center" shrinkToFit="1"/>
    </xf>
    <xf numFmtId="3" fontId="9" fillId="0" borderId="9" xfId="2" applyNumberFormat="1" applyFont="1" applyBorder="1" applyAlignment="1">
      <alignment horizontal="right" vertical="center"/>
    </xf>
    <xf numFmtId="0" fontId="15" fillId="0" borderId="9" xfId="2" applyFont="1" applyBorder="1" applyAlignment="1">
      <alignment vertical="center" shrinkToFit="1"/>
    </xf>
    <xf numFmtId="9" fontId="9" fillId="0" borderId="2" xfId="2" applyNumberFormat="1" applyFont="1" applyBorder="1" applyAlignment="1">
      <alignment vertical="center" wrapText="1"/>
    </xf>
    <xf numFmtId="0" fontId="7" fillId="0" borderId="10" xfId="2" applyFont="1" applyBorder="1" applyAlignment="1">
      <alignment horizontal="left" vertical="center"/>
    </xf>
    <xf numFmtId="0" fontId="9" fillId="0" borderId="3" xfId="2" applyFont="1" applyBorder="1">
      <alignment vertical="center"/>
    </xf>
    <xf numFmtId="0" fontId="7" fillId="0" borderId="13" xfId="2" applyFont="1" applyBorder="1">
      <alignment vertical="center"/>
    </xf>
    <xf numFmtId="0" fontId="7" fillId="0" borderId="10" xfId="2" applyFont="1" applyBorder="1">
      <alignment vertical="center"/>
    </xf>
    <xf numFmtId="0" fontId="7" fillId="2" borderId="4" xfId="2" applyFont="1" applyFill="1" applyBorder="1" applyAlignment="1">
      <alignment horizontal="left" vertical="top" wrapText="1"/>
    </xf>
    <xf numFmtId="0" fontId="7" fillId="2" borderId="3" xfId="2" applyFont="1" applyFill="1" applyBorder="1" applyAlignment="1">
      <alignment horizontal="left" vertical="top" wrapText="1"/>
    </xf>
    <xf numFmtId="0" fontId="9" fillId="2" borderId="15" xfId="2" applyFont="1" applyFill="1" applyBorder="1" applyAlignment="1">
      <alignment vertical="center" shrinkToFit="1"/>
    </xf>
    <xf numFmtId="0" fontId="7" fillId="2" borderId="9" xfId="2" applyFont="1" applyFill="1" applyBorder="1" applyAlignment="1">
      <alignment horizontal="left" vertical="top" wrapText="1"/>
    </xf>
    <xf numFmtId="0" fontId="7" fillId="2" borderId="7" xfId="2" applyFont="1" applyFill="1" applyBorder="1" applyAlignment="1">
      <alignment horizontal="left" vertical="top" wrapText="1"/>
    </xf>
    <xf numFmtId="0" fontId="9" fillId="2" borderId="9" xfId="2" applyFont="1" applyFill="1" applyBorder="1" applyAlignment="1">
      <alignment horizontal="right" vertical="center"/>
    </xf>
    <xf numFmtId="3" fontId="10" fillId="2" borderId="14" xfId="2" applyNumberFormat="1" applyFont="1" applyFill="1" applyBorder="1" applyAlignment="1">
      <alignment vertical="center" shrinkToFit="1"/>
    </xf>
    <xf numFmtId="0" fontId="7" fillId="2" borderId="1" xfId="2" applyFont="1" applyFill="1" applyBorder="1">
      <alignment vertical="center"/>
    </xf>
    <xf numFmtId="0" fontId="7" fillId="2" borderId="4" xfId="2" applyFont="1" applyFill="1" applyBorder="1">
      <alignment vertical="center"/>
    </xf>
    <xf numFmtId="0" fontId="7" fillId="2" borderId="3" xfId="2" applyFont="1" applyFill="1" applyBorder="1">
      <alignment vertical="center"/>
    </xf>
    <xf numFmtId="0" fontId="10" fillId="3" borderId="2" xfId="2" applyFont="1" applyFill="1" applyBorder="1" applyAlignment="1">
      <alignment horizontal="center" vertical="center"/>
    </xf>
    <xf numFmtId="0" fontId="7" fillId="3" borderId="14" xfId="2" applyFont="1" applyFill="1" applyBorder="1">
      <alignment vertical="center"/>
    </xf>
    <xf numFmtId="0" fontId="14" fillId="3" borderId="15" xfId="2" applyFont="1" applyFill="1" applyBorder="1">
      <alignment vertical="center"/>
    </xf>
    <xf numFmtId="0" fontId="9" fillId="3" borderId="15" xfId="2" applyFont="1" applyFill="1" applyBorder="1" applyAlignment="1">
      <alignment vertical="center" shrinkToFit="1"/>
    </xf>
    <xf numFmtId="0" fontId="19" fillId="0" borderId="0" xfId="2" applyFont="1">
      <alignment vertical="center"/>
    </xf>
    <xf numFmtId="9" fontId="9" fillId="0" borderId="12" xfId="2" applyNumberFormat="1" applyFont="1" applyBorder="1">
      <alignment vertical="center"/>
    </xf>
    <xf numFmtId="0" fontId="14" fillId="0" borderId="13" xfId="2" applyFont="1" applyBorder="1">
      <alignment vertical="center"/>
    </xf>
    <xf numFmtId="0" fontId="12" fillId="0" borderId="11" xfId="2" applyFont="1" applyBorder="1" applyAlignment="1">
      <alignment horizontal="left" vertical="center" wrapText="1"/>
    </xf>
    <xf numFmtId="0" fontId="7" fillId="0" borderId="8" xfId="2" applyFont="1" applyBorder="1" applyAlignment="1">
      <alignment horizontal="left" vertical="top" wrapText="1"/>
    </xf>
    <xf numFmtId="9" fontId="7" fillId="0" borderId="4" xfId="2" applyNumberFormat="1" applyFont="1" applyBorder="1" applyAlignment="1">
      <alignment vertical="top" wrapText="1"/>
    </xf>
    <xf numFmtId="9" fontId="9" fillId="0" borderId="3" xfId="2" applyNumberFormat="1" applyFont="1" applyBorder="1" applyAlignment="1">
      <alignment vertical="center" wrapText="1"/>
    </xf>
    <xf numFmtId="9" fontId="7" fillId="0" borderId="9" xfId="2" applyNumberFormat="1" applyFont="1" applyBorder="1" applyAlignment="1">
      <alignment vertical="top"/>
    </xf>
    <xf numFmtId="9" fontId="7" fillId="0" borderId="9" xfId="2" applyNumberFormat="1" applyFont="1" applyBorder="1" applyAlignment="1">
      <alignment vertical="top" wrapText="1"/>
    </xf>
    <xf numFmtId="9" fontId="7" fillId="0" borderId="7" xfId="2" applyNumberFormat="1" applyFont="1" applyBorder="1" applyAlignment="1">
      <alignment vertical="top" wrapText="1"/>
    </xf>
    <xf numFmtId="0" fontId="11" fillId="0" borderId="4" xfId="0" applyFont="1" applyBorder="1" applyAlignment="1">
      <alignment vertical="center" wrapText="1"/>
    </xf>
    <xf numFmtId="0" fontId="11" fillId="0" borderId="3" xfId="0" applyFont="1" applyBorder="1" applyAlignment="1">
      <alignment vertical="center" wrapText="1"/>
    </xf>
    <xf numFmtId="0" fontId="6" fillId="0" borderId="7" xfId="2" applyFont="1" applyBorder="1">
      <alignment vertical="center"/>
    </xf>
    <xf numFmtId="0" fontId="14" fillId="0" borderId="10" xfId="2" applyFont="1" applyBorder="1">
      <alignment vertical="center"/>
    </xf>
    <xf numFmtId="0" fontId="7" fillId="0" borderId="14" xfId="2" applyFont="1" applyBorder="1" applyAlignment="1">
      <alignment vertical="top"/>
    </xf>
    <xf numFmtId="0" fontId="12" fillId="0" borderId="13" xfId="2" applyFont="1" applyBorder="1" applyAlignment="1">
      <alignment horizontal="left" vertical="top" wrapText="1"/>
    </xf>
    <xf numFmtId="0" fontId="12" fillId="0" borderId="10" xfId="2" applyFont="1" applyBorder="1" applyAlignment="1">
      <alignment horizontal="left" vertical="top" wrapText="1"/>
    </xf>
    <xf numFmtId="0" fontId="7" fillId="2" borderId="1" xfId="3" applyFont="1" applyFill="1" applyBorder="1" applyAlignment="1">
      <alignment horizontal="left" vertical="center"/>
    </xf>
    <xf numFmtId="3" fontId="9" fillId="0" borderId="15" xfId="3" applyNumberFormat="1" applyFont="1" applyBorder="1">
      <alignment vertical="center"/>
    </xf>
    <xf numFmtId="0" fontId="15" fillId="0" borderId="15" xfId="2" applyFont="1" applyBorder="1">
      <alignment vertical="center"/>
    </xf>
    <xf numFmtId="0" fontId="6" fillId="0" borderId="2" xfId="2" applyFont="1" applyBorder="1">
      <alignment vertical="center"/>
    </xf>
    <xf numFmtId="0" fontId="15" fillId="0" borderId="2" xfId="2" applyFont="1" applyBorder="1">
      <alignment vertical="center"/>
    </xf>
    <xf numFmtId="0" fontId="9" fillId="3" borderId="15" xfId="2" applyFont="1" applyFill="1" applyBorder="1">
      <alignment vertical="center"/>
    </xf>
    <xf numFmtId="0" fontId="8" fillId="0" borderId="14" xfId="2" applyFont="1" applyBorder="1" applyAlignment="1">
      <alignment vertical="center" wrapText="1"/>
    </xf>
    <xf numFmtId="0" fontId="7" fillId="0" borderId="10" xfId="2" applyFont="1" applyBorder="1" applyAlignment="1">
      <alignment vertical="top" wrapText="1"/>
    </xf>
    <xf numFmtId="0" fontId="7" fillId="0" borderId="13" xfId="2" applyFont="1" applyBorder="1" applyAlignment="1">
      <alignment vertical="top" wrapText="1"/>
    </xf>
    <xf numFmtId="0" fontId="11" fillId="0" borderId="0" xfId="0" applyFont="1" applyAlignment="1">
      <alignment vertical="center" wrapText="1"/>
    </xf>
    <xf numFmtId="0" fontId="11" fillId="0" borderId="12" xfId="0" applyFont="1" applyBorder="1" applyAlignment="1">
      <alignment vertical="center" wrapText="1"/>
    </xf>
    <xf numFmtId="0" fontId="14" fillId="0" borderId="4" xfId="0" applyFont="1" applyBorder="1" applyAlignment="1">
      <alignment vertical="center" wrapText="1"/>
    </xf>
    <xf numFmtId="0" fontId="14" fillId="0" borderId="3" xfId="0" applyFont="1" applyBorder="1" applyAlignment="1">
      <alignment vertical="center" wrapText="1"/>
    </xf>
    <xf numFmtId="9" fontId="7" fillId="0" borderId="3" xfId="2" applyNumberFormat="1" applyFont="1" applyBorder="1" applyAlignment="1">
      <alignment vertical="top" wrapText="1"/>
    </xf>
    <xf numFmtId="0" fontId="7" fillId="0" borderId="13" xfId="2" applyFont="1" applyBorder="1" applyAlignment="1">
      <alignment vertical="top"/>
    </xf>
    <xf numFmtId="0" fontId="7" fillId="0" borderId="15" xfId="2" applyFont="1" applyBorder="1" applyAlignment="1">
      <alignment vertical="top"/>
    </xf>
    <xf numFmtId="0" fontId="7" fillId="0" borderId="0" xfId="2" applyFont="1" applyAlignment="1">
      <alignment horizontal="center" vertical="center"/>
    </xf>
    <xf numFmtId="49" fontId="7" fillId="0" borderId="14" xfId="2" applyNumberFormat="1" applyFont="1" applyBorder="1" applyAlignment="1">
      <alignment horizontal="left" vertical="center"/>
    </xf>
    <xf numFmtId="0" fontId="6" fillId="0" borderId="15" xfId="2" applyFont="1" applyBorder="1" applyAlignment="1">
      <alignment vertical="top" wrapText="1"/>
    </xf>
    <xf numFmtId="0" fontId="7" fillId="0" borderId="15" xfId="2" applyFont="1" applyBorder="1" applyAlignment="1">
      <alignment vertical="top" wrapText="1"/>
    </xf>
    <xf numFmtId="0" fontId="7" fillId="2" borderId="14" xfId="2" applyFont="1" applyFill="1" applyBorder="1" applyAlignment="1">
      <alignment vertical="top"/>
    </xf>
    <xf numFmtId="0" fontId="7" fillId="2" borderId="15" xfId="2" applyFont="1" applyFill="1" applyBorder="1" applyAlignment="1">
      <alignment vertical="top"/>
    </xf>
    <xf numFmtId="0" fontId="6" fillId="2" borderId="15" xfId="2" applyFont="1" applyFill="1" applyBorder="1" applyAlignment="1">
      <alignment vertical="top" wrapText="1"/>
    </xf>
    <xf numFmtId="0" fontId="9" fillId="3" borderId="15" xfId="2" applyFont="1" applyFill="1" applyBorder="1" applyAlignment="1">
      <alignment horizontal="right" vertical="center"/>
    </xf>
    <xf numFmtId="176" fontId="9" fillId="3" borderId="15" xfId="2" applyNumberFormat="1" applyFont="1" applyFill="1" applyBorder="1" applyAlignment="1">
      <alignment horizontal="right" vertical="center"/>
    </xf>
    <xf numFmtId="0" fontId="10" fillId="0" borderId="0" xfId="2" applyFont="1" applyAlignment="1">
      <alignment vertical="center" shrinkToFit="1"/>
    </xf>
    <xf numFmtId="0" fontId="9" fillId="0" borderId="5" xfId="2" applyFont="1" applyBorder="1" applyAlignment="1">
      <alignment horizontal="center" vertical="center" shrinkToFit="1"/>
    </xf>
    <xf numFmtId="0" fontId="9" fillId="0" borderId="10" xfId="2" applyFont="1" applyBorder="1" applyAlignment="1">
      <alignment horizontal="center" vertical="center" shrinkToFit="1"/>
    </xf>
    <xf numFmtId="9" fontId="7" fillId="0" borderId="11" xfId="2" applyNumberFormat="1" applyFont="1" applyBorder="1" applyAlignment="1">
      <alignment vertical="top" wrapText="1"/>
    </xf>
    <xf numFmtId="9" fontId="7" fillId="0" borderId="0" xfId="2" applyNumberFormat="1" applyFont="1" applyAlignment="1">
      <alignment vertical="top" wrapText="1"/>
    </xf>
    <xf numFmtId="9" fontId="7" fillId="0" borderId="11" xfId="2" applyNumberFormat="1" applyFont="1" applyBorder="1" applyAlignment="1">
      <alignment vertical="top"/>
    </xf>
    <xf numFmtId="9" fontId="7" fillId="0" borderId="0" xfId="2" applyNumberFormat="1" applyFont="1" applyAlignment="1">
      <alignment vertical="top"/>
    </xf>
    <xf numFmtId="0" fontId="7" fillId="0" borderId="10" xfId="2" applyFont="1" applyBorder="1" applyAlignment="1">
      <alignment vertical="top"/>
    </xf>
    <xf numFmtId="9" fontId="12" fillId="0" borderId="0" xfId="2" applyNumberFormat="1" applyFont="1" applyAlignment="1">
      <alignment vertical="top" wrapText="1"/>
    </xf>
    <xf numFmtId="9" fontId="12" fillId="0" borderId="12" xfId="2" applyNumberFormat="1" applyFont="1" applyBorder="1" applyAlignment="1">
      <alignment vertical="top" wrapText="1"/>
    </xf>
    <xf numFmtId="9" fontId="12" fillId="0" borderId="0" xfId="2" applyNumberFormat="1" applyFont="1" applyAlignment="1">
      <alignment vertical="top"/>
    </xf>
    <xf numFmtId="9" fontId="12" fillId="0" borderId="12" xfId="2" applyNumberFormat="1" applyFont="1" applyBorder="1" applyAlignment="1">
      <alignment vertical="top"/>
    </xf>
    <xf numFmtId="9" fontId="12" fillId="0" borderId="4" xfId="2" applyNumberFormat="1" applyFont="1" applyBorder="1" applyAlignment="1">
      <alignment vertical="top" wrapText="1"/>
    </xf>
    <xf numFmtId="9" fontId="12" fillId="0" borderId="3" xfId="2" applyNumberFormat="1" applyFont="1" applyBorder="1" applyAlignment="1">
      <alignment vertical="top" wrapText="1"/>
    </xf>
    <xf numFmtId="9" fontId="12" fillId="0" borderId="9" xfId="2" applyNumberFormat="1" applyFont="1" applyBorder="1" applyAlignment="1">
      <alignment vertical="top"/>
    </xf>
    <xf numFmtId="9" fontId="12" fillId="0" borderId="7" xfId="2" applyNumberFormat="1" applyFont="1" applyBorder="1" applyAlignment="1">
      <alignment vertical="top"/>
    </xf>
    <xf numFmtId="9" fontId="9" fillId="0" borderId="4" xfId="2" applyNumberFormat="1" applyFont="1" applyBorder="1">
      <alignment vertical="center"/>
    </xf>
    <xf numFmtId="9" fontId="7" fillId="0" borderId="1" xfId="2" applyNumberFormat="1" applyFont="1" applyBorder="1" applyAlignment="1">
      <alignment vertical="top"/>
    </xf>
    <xf numFmtId="3" fontId="9" fillId="0" borderId="4" xfId="2" applyNumberFormat="1" applyFont="1" applyBorder="1">
      <alignment vertical="center"/>
    </xf>
    <xf numFmtId="9" fontId="7" fillId="0" borderId="14" xfId="2" applyNumberFormat="1" applyFont="1" applyBorder="1" applyAlignment="1">
      <alignment vertical="top"/>
    </xf>
    <xf numFmtId="9" fontId="12" fillId="0" borderId="15" xfId="2" applyNumberFormat="1" applyFont="1" applyBorder="1" applyAlignment="1">
      <alignment vertical="top" wrapText="1"/>
    </xf>
    <xf numFmtId="0" fontId="12" fillId="0" borderId="1" xfId="2" applyFont="1" applyBorder="1" applyAlignment="1">
      <alignment horizontal="left" vertical="top" wrapText="1"/>
    </xf>
    <xf numFmtId="0" fontId="12" fillId="0" borderId="4" xfId="2" applyFont="1" applyBorder="1" applyAlignment="1">
      <alignment horizontal="left" vertical="top" wrapText="1"/>
    </xf>
    <xf numFmtId="0" fontId="12" fillId="0" borderId="11" xfId="2" applyFont="1" applyBorder="1" applyAlignment="1">
      <alignment horizontal="left" vertical="top" wrapText="1"/>
    </xf>
    <xf numFmtId="0" fontId="12" fillId="0" borderId="0" xfId="2" applyFont="1" applyAlignment="1">
      <alignment horizontal="left" vertical="top" wrapText="1"/>
    </xf>
    <xf numFmtId="0" fontId="12" fillId="0" borderId="8" xfId="2" applyFont="1" applyBorder="1" applyAlignment="1">
      <alignment horizontal="left" vertical="top" wrapText="1"/>
    </xf>
    <xf numFmtId="0" fontId="12" fillId="0" borderId="9" xfId="2" applyFont="1" applyBorder="1" applyAlignment="1">
      <alignment horizontal="left" vertical="top" wrapText="1"/>
    </xf>
    <xf numFmtId="0" fontId="6" fillId="0" borderId="11" xfId="2" applyFont="1" applyBorder="1" applyAlignment="1"/>
    <xf numFmtId="0" fontId="6" fillId="0" borderId="0" xfId="2" applyFont="1" applyAlignment="1"/>
    <xf numFmtId="0" fontId="6" fillId="0" borderId="12" xfId="2" applyFont="1" applyBorder="1" applyAlignment="1"/>
    <xf numFmtId="0" fontId="12" fillId="0" borderId="12" xfId="2" applyFont="1" applyBorder="1" applyAlignment="1">
      <alignment horizontal="left" vertical="top" wrapText="1"/>
    </xf>
    <xf numFmtId="0" fontId="6" fillId="0" borderId="8" xfId="2" applyFont="1" applyBorder="1" applyAlignment="1"/>
    <xf numFmtId="0" fontId="6" fillId="0" borderId="9" xfId="2" applyFont="1" applyBorder="1" applyAlignment="1"/>
    <xf numFmtId="0" fontId="6" fillId="0" borderId="7" xfId="2" applyFont="1" applyBorder="1" applyAlignment="1"/>
    <xf numFmtId="9" fontId="9" fillId="2" borderId="2" xfId="2" applyNumberFormat="1" applyFont="1" applyFill="1" applyBorder="1" applyAlignment="1">
      <alignment horizontal="right" vertical="center"/>
    </xf>
    <xf numFmtId="0" fontId="6" fillId="0" borderId="13" xfId="2" applyFont="1" applyBorder="1">
      <alignment vertical="center"/>
    </xf>
    <xf numFmtId="0" fontId="7" fillId="0" borderId="14" xfId="2" applyFont="1" applyBorder="1" applyAlignment="1">
      <alignment vertical="center" shrinkToFit="1"/>
    </xf>
    <xf numFmtId="3" fontId="10" fillId="0" borderId="2" xfId="2" applyNumberFormat="1" applyFont="1" applyBorder="1" applyAlignment="1">
      <alignment vertical="center" shrinkToFit="1"/>
    </xf>
    <xf numFmtId="3" fontId="10" fillId="0" borderId="3" xfId="2" applyNumberFormat="1" applyFont="1" applyBorder="1" applyAlignment="1">
      <alignment vertical="center" shrinkToFit="1"/>
    </xf>
    <xf numFmtId="0" fontId="7" fillId="0" borderId="4" xfId="2" applyFont="1" applyBorder="1" applyAlignment="1">
      <alignment vertical="center" textRotation="255"/>
    </xf>
    <xf numFmtId="0" fontId="9" fillId="0" borderId="3" xfId="2" applyFont="1" applyBorder="1" applyAlignment="1">
      <alignment horizontal="right" vertical="center"/>
    </xf>
    <xf numFmtId="0" fontId="7" fillId="0" borderId="9" xfId="2" applyFont="1" applyBorder="1" applyAlignment="1">
      <alignment vertical="center" textRotation="255"/>
    </xf>
    <xf numFmtId="0" fontId="7" fillId="0" borderId="15" xfId="2" applyFont="1" applyBorder="1" applyAlignment="1">
      <alignment vertical="center" textRotation="255"/>
    </xf>
    <xf numFmtId="176" fontId="9" fillId="0" borderId="15" xfId="2" applyNumberFormat="1" applyFont="1" applyBorder="1">
      <alignment vertical="center"/>
    </xf>
    <xf numFmtId="3" fontId="7" fillId="0" borderId="15" xfId="2" applyNumberFormat="1" applyFont="1" applyBorder="1">
      <alignment vertical="center"/>
    </xf>
    <xf numFmtId="9" fontId="9" fillId="2" borderId="9" xfId="2" applyNumberFormat="1" applyFont="1" applyFill="1" applyBorder="1" applyAlignment="1">
      <alignment horizontal="right" vertical="center"/>
    </xf>
    <xf numFmtId="176" fontId="9" fillId="2" borderId="15" xfId="2" applyNumberFormat="1" applyFont="1" applyFill="1" applyBorder="1">
      <alignment vertical="center"/>
    </xf>
    <xf numFmtId="9" fontId="9" fillId="2" borderId="15" xfId="2" applyNumberFormat="1" applyFont="1" applyFill="1" applyBorder="1">
      <alignment vertical="center"/>
    </xf>
    <xf numFmtId="3" fontId="7" fillId="2" borderId="15" xfId="2" applyNumberFormat="1" applyFont="1" applyFill="1" applyBorder="1">
      <alignment vertical="center"/>
    </xf>
    <xf numFmtId="0" fontId="6" fillId="2" borderId="4" xfId="2" applyFont="1" applyFill="1" applyBorder="1">
      <alignment vertical="center"/>
    </xf>
    <xf numFmtId="0" fontId="7" fillId="0" borderId="15" xfId="2" applyFont="1" applyBorder="1" applyAlignment="1">
      <alignment horizontal="left" vertical="top"/>
    </xf>
    <xf numFmtId="0" fontId="7" fillId="3" borderId="15" xfId="2" applyFont="1" applyFill="1" applyBorder="1" applyAlignment="1">
      <alignment vertical="center" textRotation="255"/>
    </xf>
    <xf numFmtId="0" fontId="7" fillId="3" borderId="2" xfId="2" applyFont="1" applyFill="1" applyBorder="1">
      <alignment vertical="center"/>
    </xf>
    <xf numFmtId="0" fontId="12" fillId="0" borderId="14" xfId="2" applyFont="1" applyBorder="1">
      <alignment vertical="center"/>
    </xf>
    <xf numFmtId="0" fontId="6" fillId="0" borderId="12" xfId="2" applyFont="1" applyBorder="1" applyAlignment="1">
      <alignment horizontal="right" vertical="center"/>
    </xf>
    <xf numFmtId="0" fontId="20" fillId="0" borderId="15" xfId="2" applyFont="1" applyBorder="1">
      <alignment vertical="center"/>
    </xf>
    <xf numFmtId="0" fontId="6" fillId="0" borderId="0" xfId="2" applyFont="1" applyAlignment="1">
      <alignment vertical="center" wrapText="1"/>
    </xf>
    <xf numFmtId="0" fontId="6" fillId="0" borderId="12" xfId="2" applyFont="1" applyBorder="1" applyAlignment="1">
      <alignment vertical="center" wrapText="1"/>
    </xf>
    <xf numFmtId="0" fontId="6" fillId="0" borderId="11" xfId="2" applyFont="1" applyBorder="1" applyAlignment="1">
      <alignment vertical="center" wrapText="1"/>
    </xf>
    <xf numFmtId="176" fontId="9" fillId="0" borderId="8" xfId="2" applyNumberFormat="1" applyFont="1" applyBorder="1" applyAlignment="1">
      <alignment horizontal="right" vertical="center"/>
    </xf>
    <xf numFmtId="0" fontId="6" fillId="0" borderId="7" xfId="2" applyFont="1" applyBorder="1" applyAlignment="1">
      <alignment horizontal="right" vertical="center"/>
    </xf>
    <xf numFmtId="0" fontId="6" fillId="0" borderId="1" xfId="2" applyFont="1" applyBorder="1" applyAlignment="1"/>
    <xf numFmtId="0" fontId="6" fillId="0" borderId="4" xfId="2" applyFont="1" applyBorder="1" applyAlignment="1"/>
    <xf numFmtId="0" fontId="6" fillId="0" borderId="3" xfId="2" applyFont="1" applyBorder="1" applyAlignment="1"/>
    <xf numFmtId="3" fontId="10" fillId="0" borderId="7" xfId="2" applyNumberFormat="1" applyFont="1" applyBorder="1" applyAlignment="1">
      <alignment vertical="center" shrinkToFit="1"/>
    </xf>
    <xf numFmtId="0" fontId="21" fillId="0" borderId="11" xfId="2" applyFont="1" applyBorder="1" applyAlignment="1">
      <alignment vertical="top" wrapText="1"/>
    </xf>
    <xf numFmtId="0" fontId="21" fillId="0" borderId="0" xfId="2" applyFont="1" applyAlignment="1">
      <alignment vertical="top" wrapText="1"/>
    </xf>
    <xf numFmtId="0" fontId="21" fillId="0" borderId="12" xfId="2" applyFont="1" applyBorder="1" applyAlignment="1">
      <alignment vertical="top" wrapText="1"/>
    </xf>
    <xf numFmtId="0" fontId="6" fillId="0" borderId="11" xfId="2" applyFont="1" applyBorder="1" applyAlignment="1">
      <alignment vertical="top" wrapText="1"/>
    </xf>
    <xf numFmtId="0" fontId="6" fillId="0" borderId="12" xfId="2" applyFont="1" applyBorder="1" applyAlignment="1">
      <alignment vertical="top" wrapText="1"/>
    </xf>
    <xf numFmtId="0" fontId="12" fillId="0" borderId="14" xfId="2" applyFont="1" applyBorder="1" applyAlignment="1">
      <alignment horizontal="left" vertical="top" wrapText="1"/>
    </xf>
    <xf numFmtId="0" fontId="12" fillId="0" borderId="15" xfId="2" applyFont="1" applyBorder="1" applyAlignment="1">
      <alignment horizontal="left" vertical="top" wrapText="1"/>
    </xf>
    <xf numFmtId="0" fontId="22" fillId="0" borderId="14" xfId="2" applyFont="1" applyBorder="1" applyAlignment="1">
      <alignment horizontal="left" vertical="top" wrapText="1"/>
    </xf>
    <xf numFmtId="0" fontId="22" fillId="0" borderId="15" xfId="2" applyFont="1" applyBorder="1" applyAlignment="1">
      <alignment horizontal="left" vertical="top" wrapText="1"/>
    </xf>
    <xf numFmtId="0" fontId="6" fillId="0" borderId="4" xfId="2" applyFont="1" applyBorder="1" applyAlignment="1">
      <alignment vertical="top"/>
    </xf>
    <xf numFmtId="0" fontId="6" fillId="0" borderId="3" xfId="2" applyFont="1" applyBorder="1" applyAlignment="1">
      <alignment vertical="top"/>
    </xf>
    <xf numFmtId="0" fontId="7" fillId="0" borderId="11" xfId="2" applyFont="1" applyBorder="1" applyAlignment="1"/>
    <xf numFmtId="0" fontId="7" fillId="0" borderId="8" xfId="2" applyFont="1" applyBorder="1" applyAlignment="1"/>
    <xf numFmtId="0" fontId="12" fillId="0" borderId="7" xfId="2" applyFont="1" applyBorder="1" applyAlignment="1">
      <alignment horizontal="left" vertical="top" wrapText="1"/>
    </xf>
    <xf numFmtId="0" fontId="7" fillId="0" borderId="4" xfId="2" applyFont="1" applyBorder="1" applyAlignment="1">
      <alignment vertical="center" wrapText="1"/>
    </xf>
    <xf numFmtId="0" fontId="6" fillId="0" borderId="4" xfId="2" applyFont="1" applyBorder="1" applyAlignment="1">
      <alignment vertical="center" wrapText="1"/>
    </xf>
    <xf numFmtId="0" fontId="7" fillId="2" borderId="4" xfId="2" applyFont="1" applyFill="1" applyBorder="1" applyAlignment="1">
      <alignment vertical="top"/>
    </xf>
    <xf numFmtId="0" fontId="7" fillId="2" borderId="4" xfId="2" applyFont="1" applyFill="1" applyBorder="1" applyAlignment="1">
      <alignment horizontal="right" vertical="center"/>
    </xf>
    <xf numFmtId="0" fontId="7" fillId="2" borderId="2" xfId="2" applyFont="1" applyFill="1" applyBorder="1">
      <alignment vertical="center"/>
    </xf>
    <xf numFmtId="0" fontId="7" fillId="0" borderId="7" xfId="2" applyFont="1" applyBorder="1" applyAlignment="1">
      <alignment horizontal="right" vertical="center"/>
    </xf>
    <xf numFmtId="0" fontId="20" fillId="0" borderId="9" xfId="2" applyFont="1" applyBorder="1">
      <alignment vertical="center"/>
    </xf>
    <xf numFmtId="0" fontId="7" fillId="0" borderId="8" xfId="2" applyFont="1" applyBorder="1" applyAlignment="1">
      <alignment vertical="center" shrinkToFit="1"/>
    </xf>
    <xf numFmtId="176" fontId="12" fillId="0" borderId="11" xfId="2" applyNumberFormat="1" applyFont="1" applyBorder="1">
      <alignment vertical="center"/>
    </xf>
    <xf numFmtId="0" fontId="21" fillId="0" borderId="0" xfId="2" applyFont="1">
      <alignment vertical="center"/>
    </xf>
    <xf numFmtId="0" fontId="21" fillId="0" borderId="11" xfId="2" applyFont="1" applyBorder="1">
      <alignment vertical="center"/>
    </xf>
    <xf numFmtId="0" fontId="21" fillId="0" borderId="1" xfId="2" applyFont="1" applyBorder="1" applyAlignment="1">
      <alignment vertical="top" wrapText="1"/>
    </xf>
    <xf numFmtId="0" fontId="21" fillId="0" borderId="4" xfId="2" applyFont="1" applyBorder="1" applyAlignment="1">
      <alignment vertical="top" wrapText="1"/>
    </xf>
    <xf numFmtId="0" fontId="6" fillId="0" borderId="8" xfId="2" applyFont="1" applyBorder="1" applyAlignment="1">
      <alignment horizontal="right" vertical="center"/>
    </xf>
    <xf numFmtId="9" fontId="7" fillId="0" borderId="4" xfId="2" applyNumberFormat="1" applyFont="1" applyBorder="1" applyAlignment="1">
      <alignment vertical="top"/>
    </xf>
    <xf numFmtId="9" fontId="7" fillId="0" borderId="8" xfId="2" applyNumberFormat="1" applyFont="1" applyBorder="1" applyAlignment="1">
      <alignment vertical="top"/>
    </xf>
    <xf numFmtId="0" fontId="7" fillId="0" borderId="0" xfId="2" applyFont="1" applyAlignment="1"/>
    <xf numFmtId="0" fontId="6" fillId="0" borderId="11" xfId="2" applyFont="1" applyBorder="1" applyAlignment="1">
      <alignment horizontal="right" vertical="center"/>
    </xf>
    <xf numFmtId="0" fontId="21" fillId="0" borderId="0" xfId="2" applyFont="1" applyAlignment="1">
      <alignment horizontal="left" vertical="top" wrapText="1"/>
    </xf>
    <xf numFmtId="0" fontId="21" fillId="0" borderId="12" xfId="2" applyFont="1" applyBorder="1" applyAlignment="1">
      <alignment horizontal="left" vertical="top" wrapText="1"/>
    </xf>
    <xf numFmtId="9" fontId="9" fillId="0" borderId="11" xfId="2" applyNumberFormat="1" applyFont="1" applyBorder="1" applyAlignment="1">
      <alignment horizontal="right" vertical="center"/>
    </xf>
    <xf numFmtId="0" fontId="7" fillId="0" borderId="9" xfId="2" applyFont="1" applyBorder="1" applyAlignment="1"/>
    <xf numFmtId="0" fontId="24" fillId="0" borderId="0" xfId="0" applyFont="1" applyAlignment="1">
      <alignment horizontal="center" vertical="center" wrapText="1"/>
    </xf>
    <xf numFmtId="0" fontId="24" fillId="0" borderId="0" xfId="0" applyFont="1" applyAlignment="1">
      <alignment horizontal="center" vertical="center"/>
    </xf>
    <xf numFmtId="0" fontId="25" fillId="0" borderId="0" xfId="0" applyFont="1">
      <alignment vertical="center"/>
    </xf>
    <xf numFmtId="0" fontId="26" fillId="0" borderId="0" xfId="0" applyFont="1">
      <alignment vertical="center"/>
    </xf>
    <xf numFmtId="0" fontId="26" fillId="0" borderId="0" xfId="0" applyFont="1" applyAlignment="1">
      <alignment horizontal="center" vertical="center"/>
    </xf>
    <xf numFmtId="176" fontId="26" fillId="0" borderId="0" xfId="0" applyNumberFormat="1" applyFont="1">
      <alignment vertical="center"/>
    </xf>
    <xf numFmtId="9" fontId="26" fillId="0" borderId="0" xfId="0" applyNumberFormat="1" applyFont="1">
      <alignment vertical="center"/>
    </xf>
    <xf numFmtId="9" fontId="26" fillId="0" borderId="0" xfId="0" applyNumberFormat="1" applyFont="1" applyAlignment="1">
      <alignment horizontal="center" vertical="center"/>
    </xf>
    <xf numFmtId="3" fontId="26" fillId="0" borderId="0" xfId="0" applyNumberFormat="1" applyFont="1">
      <alignment vertical="center"/>
    </xf>
    <xf numFmtId="0" fontId="24" fillId="0" borderId="0" xfId="0" applyFont="1">
      <alignment vertical="center"/>
    </xf>
    <xf numFmtId="0" fontId="25" fillId="0" borderId="0" xfId="0" applyFont="1" applyAlignment="1">
      <alignment horizontal="center" vertical="center"/>
    </xf>
    <xf numFmtId="0" fontId="27" fillId="0" borderId="0" xfId="0" applyFont="1">
      <alignment vertical="center"/>
    </xf>
    <xf numFmtId="0" fontId="28" fillId="0" borderId="14" xfId="0" applyFont="1" applyBorder="1" applyAlignment="1">
      <alignment horizontal="centerContinuous" vertical="center"/>
    </xf>
    <xf numFmtId="0" fontId="9" fillId="0" borderId="2" xfId="0" applyFont="1" applyBorder="1" applyAlignment="1">
      <alignment horizontal="centerContinuous" vertical="center"/>
    </xf>
    <xf numFmtId="0" fontId="9" fillId="0" borderId="5" xfId="0" applyFont="1" applyBorder="1" applyAlignment="1">
      <alignment horizontal="center" vertical="center"/>
    </xf>
    <xf numFmtId="0" fontId="9" fillId="0" borderId="13" xfId="0" applyFont="1" applyBorder="1">
      <alignment vertical="center"/>
    </xf>
    <xf numFmtId="0" fontId="9" fillId="0" borderId="11" xfId="0" applyFont="1" applyBorder="1">
      <alignment vertical="center"/>
    </xf>
    <xf numFmtId="0" fontId="9" fillId="0" borderId="0" xfId="0" applyFont="1">
      <alignment vertical="center"/>
    </xf>
    <xf numFmtId="0" fontId="9" fillId="0" borderId="0" xfId="0" applyFont="1" applyAlignment="1">
      <alignment horizontal="center" vertical="center"/>
    </xf>
    <xf numFmtId="176" fontId="9" fillId="0" borderId="0" xfId="0" applyNumberFormat="1" applyFont="1">
      <alignment vertical="center"/>
    </xf>
    <xf numFmtId="9" fontId="9" fillId="0" borderId="0" xfId="0" applyNumberFormat="1" applyFont="1">
      <alignment vertical="center"/>
    </xf>
    <xf numFmtId="9" fontId="9" fillId="0" borderId="0" xfId="0" applyNumberFormat="1" applyFont="1" applyAlignment="1">
      <alignment horizontal="center" vertical="center"/>
    </xf>
    <xf numFmtId="3" fontId="9" fillId="0" borderId="0" xfId="0" applyNumberFormat="1" applyFont="1">
      <alignment vertical="center"/>
    </xf>
    <xf numFmtId="0" fontId="9" fillId="0" borderId="13" xfId="0" applyFont="1" applyBorder="1" applyAlignment="1">
      <alignment horizontal="center" vertical="center"/>
    </xf>
    <xf numFmtId="0" fontId="29" fillId="0" borderId="6" xfId="0" applyFont="1" applyBorder="1" applyAlignment="1">
      <alignment horizontal="center" vertical="center"/>
    </xf>
    <xf numFmtId="0" fontId="30" fillId="0" borderId="6" xfId="0" applyFont="1" applyBorder="1" applyAlignment="1">
      <alignment vertical="center" shrinkToFit="1"/>
    </xf>
    <xf numFmtId="0" fontId="14" fillId="0" borderId="1" xfId="0" applyFont="1" applyBorder="1">
      <alignment vertical="center"/>
    </xf>
    <xf numFmtId="0" fontId="14" fillId="0" borderId="4" xfId="0" applyFont="1" applyBorder="1" applyAlignment="1">
      <alignment horizontal="center" vertical="center"/>
    </xf>
    <xf numFmtId="176" fontId="14" fillId="0" borderId="3" xfId="0" applyNumberFormat="1" applyFont="1" applyBorder="1">
      <alignment vertical="center"/>
    </xf>
    <xf numFmtId="0" fontId="14" fillId="0" borderId="4" xfId="0" applyFont="1" applyBorder="1">
      <alignment vertical="center"/>
    </xf>
    <xf numFmtId="0" fontId="14" fillId="0" borderId="15" xfId="0" applyFont="1" applyBorder="1">
      <alignment vertical="center"/>
    </xf>
    <xf numFmtId="9" fontId="26" fillId="0" borderId="15" xfId="0" applyNumberFormat="1" applyFont="1" applyBorder="1">
      <alignment vertical="center"/>
    </xf>
    <xf numFmtId="9" fontId="26" fillId="0" borderId="1" xfId="0" applyNumberFormat="1" applyFont="1" applyBorder="1" applyAlignment="1">
      <alignment horizontal="center" vertical="center"/>
    </xf>
    <xf numFmtId="9" fontId="26" fillId="0" borderId="4" xfId="0" applyNumberFormat="1" applyFont="1" applyBorder="1">
      <alignment vertical="center"/>
    </xf>
    <xf numFmtId="3" fontId="14" fillId="0" borderId="3" xfId="0" applyNumberFormat="1" applyFont="1" applyBorder="1">
      <alignment vertical="center"/>
    </xf>
    <xf numFmtId="3" fontId="10" fillId="0" borderId="6" xfId="0" applyNumberFormat="1" applyFont="1" applyBorder="1" applyAlignment="1">
      <alignment vertical="center" shrinkToFit="1"/>
    </xf>
    <xf numFmtId="0" fontId="7" fillId="0" borderId="5" xfId="0" applyFont="1" applyBorder="1" applyAlignment="1">
      <alignment horizontal="center" vertical="center" shrinkToFit="1"/>
    </xf>
    <xf numFmtId="0" fontId="14" fillId="0" borderId="0" xfId="0" applyFont="1" applyAlignment="1">
      <alignment horizontal="center" vertical="center"/>
    </xf>
    <xf numFmtId="0" fontId="14" fillId="0" borderId="11" xfId="0" applyFont="1" applyBorder="1">
      <alignment vertical="center"/>
    </xf>
    <xf numFmtId="176" fontId="14" fillId="0" borderId="12" xfId="0" applyNumberFormat="1" applyFont="1" applyBorder="1">
      <alignment vertical="center"/>
    </xf>
    <xf numFmtId="9" fontId="26" fillId="0" borderId="11" xfId="0" applyNumberFormat="1" applyFont="1" applyBorder="1" applyAlignment="1">
      <alignment horizontal="center" vertical="center"/>
    </xf>
    <xf numFmtId="0" fontId="14" fillId="0" borderId="0" xfId="0" applyFont="1">
      <alignment vertical="center"/>
    </xf>
    <xf numFmtId="3" fontId="14" fillId="0" borderId="12" xfId="0" applyNumberFormat="1" applyFont="1" applyBorder="1">
      <alignment vertical="center"/>
    </xf>
    <xf numFmtId="0" fontId="7" fillId="0" borderId="13" xfId="0" applyFont="1" applyBorder="1" applyAlignment="1">
      <alignment horizontal="center" vertical="center" shrinkToFit="1"/>
    </xf>
    <xf numFmtId="0" fontId="7" fillId="0" borderId="6" xfId="0" applyFont="1" applyBorder="1" applyAlignment="1">
      <alignment vertical="center" shrinkToFit="1"/>
    </xf>
    <xf numFmtId="0" fontId="14" fillId="0" borderId="12" xfId="0" applyFont="1" applyBorder="1">
      <alignment vertical="center"/>
    </xf>
    <xf numFmtId="0" fontId="14" fillId="0" borderId="13" xfId="0" applyFont="1" applyBorder="1">
      <alignment vertical="center"/>
    </xf>
    <xf numFmtId="176" fontId="26" fillId="0" borderId="3" xfId="0" applyNumberFormat="1" applyFont="1" applyBorder="1">
      <alignment vertical="center"/>
    </xf>
    <xf numFmtId="0" fontId="14" fillId="0" borderId="9" xfId="0" applyFont="1" applyBorder="1">
      <alignment vertical="center"/>
    </xf>
    <xf numFmtId="0" fontId="26" fillId="0" borderId="9" xfId="0" applyFont="1" applyBorder="1" applyAlignment="1">
      <alignment horizontal="center" vertical="center"/>
    </xf>
    <xf numFmtId="176" fontId="26" fillId="0" borderId="7" xfId="0" applyNumberFormat="1" applyFont="1" applyBorder="1">
      <alignment vertical="center"/>
    </xf>
    <xf numFmtId="9" fontId="26" fillId="0" borderId="8" xfId="0" applyNumberFormat="1" applyFont="1" applyBorder="1" applyAlignment="1">
      <alignment horizontal="center" vertical="center"/>
    </xf>
    <xf numFmtId="9" fontId="26" fillId="0" borderId="9" xfId="0" applyNumberFormat="1" applyFont="1" applyBorder="1">
      <alignment vertical="center"/>
    </xf>
    <xf numFmtId="0" fontId="10" fillId="0" borderId="6" xfId="0" applyFont="1" applyBorder="1" applyAlignment="1">
      <alignment horizontal="center" vertical="center"/>
    </xf>
    <xf numFmtId="0" fontId="14" fillId="0" borderId="8" xfId="0" applyFont="1" applyBorder="1">
      <alignment vertical="center"/>
    </xf>
    <xf numFmtId="0" fontId="14" fillId="0" borderId="9" xfId="0" applyFont="1" applyBorder="1" applyAlignment="1">
      <alignment horizontal="center" vertical="center"/>
    </xf>
    <xf numFmtId="176" fontId="14" fillId="0" borderId="7" xfId="0" applyNumberFormat="1" applyFont="1" applyBorder="1">
      <alignment vertical="center"/>
    </xf>
    <xf numFmtId="3" fontId="14" fillId="0" borderId="7" xfId="0" applyNumberFormat="1" applyFont="1" applyBorder="1">
      <alignment vertical="center"/>
    </xf>
    <xf numFmtId="0" fontId="15" fillId="0" borderId="11" xfId="0" applyFont="1" applyBorder="1">
      <alignment vertical="center"/>
    </xf>
    <xf numFmtId="0" fontId="26" fillId="0" borderId="11" xfId="0" applyFont="1" applyBorder="1">
      <alignment vertical="center"/>
    </xf>
    <xf numFmtId="3" fontId="26" fillId="0" borderId="12" xfId="0" applyNumberFormat="1" applyFont="1" applyBorder="1">
      <alignment vertical="center"/>
    </xf>
    <xf numFmtId="0" fontId="14" fillId="0" borderId="10" xfId="0" applyFont="1" applyBorder="1">
      <alignment vertical="center"/>
    </xf>
    <xf numFmtId="0" fontId="14" fillId="0" borderId="7" xfId="0" applyFont="1" applyBorder="1">
      <alignment vertical="center"/>
    </xf>
    <xf numFmtId="0" fontId="7" fillId="0" borderId="10" xfId="0" applyFont="1" applyBorder="1" applyAlignment="1">
      <alignment horizontal="center" vertical="center" shrinkToFit="1"/>
    </xf>
    <xf numFmtId="0" fontId="14" fillId="0" borderId="5" xfId="0" applyFont="1" applyBorder="1">
      <alignment vertical="center"/>
    </xf>
    <xf numFmtId="0" fontId="14" fillId="0" borderId="3" xfId="0" applyFont="1" applyBorder="1">
      <alignment vertical="center"/>
    </xf>
    <xf numFmtId="9" fontId="26" fillId="0" borderId="3" xfId="0" applyNumberFormat="1" applyFont="1" applyBorder="1">
      <alignment vertical="center"/>
    </xf>
    <xf numFmtId="9" fontId="26" fillId="0" borderId="12" xfId="0" applyNumberFormat="1" applyFont="1" applyBorder="1">
      <alignment vertical="center"/>
    </xf>
    <xf numFmtId="9" fontId="26" fillId="0" borderId="7" xfId="0" applyNumberFormat="1" applyFont="1" applyBorder="1">
      <alignment vertical="center"/>
    </xf>
    <xf numFmtId="176" fontId="26" fillId="0" borderId="12" xfId="0" applyNumberFormat="1" applyFont="1" applyBorder="1">
      <alignment vertical="center"/>
    </xf>
    <xf numFmtId="3" fontId="10" fillId="0" borderId="5" xfId="0" applyNumberFormat="1" applyFont="1" applyBorder="1" applyAlignment="1">
      <alignment vertical="center" shrinkToFit="1"/>
    </xf>
    <xf numFmtId="0" fontId="29" fillId="0" borderId="10" xfId="0" applyFont="1" applyBorder="1" applyAlignment="1">
      <alignment horizontal="center" vertical="center"/>
    </xf>
    <xf numFmtId="0" fontId="7" fillId="0" borderId="10" xfId="0" applyFont="1" applyBorder="1" applyAlignment="1">
      <alignment vertical="center" shrinkToFit="1"/>
    </xf>
    <xf numFmtId="3" fontId="10" fillId="0" borderId="10" xfId="0" applyNumberFormat="1" applyFont="1" applyBorder="1" applyAlignment="1">
      <alignment vertical="center" shrinkToFit="1"/>
    </xf>
    <xf numFmtId="176" fontId="15" fillId="0" borderId="0" xfId="0" applyNumberFormat="1" applyFont="1" applyAlignment="1">
      <alignment horizontal="left" vertical="center"/>
    </xf>
    <xf numFmtId="0" fontId="14" fillId="0" borderId="14" xfId="0" applyFont="1" applyBorder="1" applyAlignment="1">
      <alignment vertical="center" wrapText="1"/>
    </xf>
    <xf numFmtId="0" fontId="14" fillId="0" borderId="14" xfId="0" applyFont="1" applyBorder="1">
      <alignment vertical="center"/>
    </xf>
    <xf numFmtId="0" fontId="14" fillId="0" borderId="15" xfId="0" applyFont="1" applyBorder="1" applyAlignment="1">
      <alignment horizontal="center" vertical="center"/>
    </xf>
    <xf numFmtId="176" fontId="14" fillId="0" borderId="15" xfId="0" applyNumberFormat="1" applyFont="1" applyBorder="1">
      <alignment vertical="center"/>
    </xf>
    <xf numFmtId="176" fontId="26" fillId="0" borderId="15" xfId="0" applyNumberFormat="1" applyFont="1" applyBorder="1">
      <alignment vertical="center"/>
    </xf>
    <xf numFmtId="176" fontId="26" fillId="0" borderId="1" xfId="0" applyNumberFormat="1" applyFont="1" applyBorder="1" applyAlignment="1">
      <alignment horizontal="center" vertical="center"/>
    </xf>
    <xf numFmtId="176" fontId="26" fillId="0" borderId="11" xfId="0" applyNumberFormat="1" applyFont="1" applyBorder="1" applyAlignment="1">
      <alignment horizontal="center" vertical="center"/>
    </xf>
    <xf numFmtId="0" fontId="30" fillId="0" borderId="10" xfId="0" applyFont="1" applyBorder="1" applyAlignment="1">
      <alignment vertical="center" shrinkToFit="1"/>
    </xf>
    <xf numFmtId="176" fontId="14" fillId="0" borderId="9" xfId="0" applyNumberFormat="1" applyFont="1" applyBorder="1">
      <alignment vertical="center"/>
    </xf>
    <xf numFmtId="9" fontId="26" fillId="0" borderId="9" xfId="0" applyNumberFormat="1" applyFont="1" applyBorder="1" applyAlignment="1">
      <alignment horizontal="center" vertical="center"/>
    </xf>
    <xf numFmtId="3" fontId="14" fillId="0" borderId="9" xfId="0" applyNumberFormat="1" applyFont="1" applyBorder="1">
      <alignment vertical="center"/>
    </xf>
    <xf numFmtId="0" fontId="26" fillId="0" borderId="15" xfId="0" applyFont="1" applyBorder="1">
      <alignment vertical="center"/>
    </xf>
    <xf numFmtId="9" fontId="26" fillId="0" borderId="15" xfId="0" applyNumberFormat="1" applyFont="1" applyBorder="1" applyAlignment="1">
      <alignment horizontal="center" vertical="center"/>
    </xf>
    <xf numFmtId="3" fontId="14" fillId="0" borderId="15" xfId="0" applyNumberFormat="1" applyFont="1" applyBorder="1">
      <alignment vertical="center"/>
    </xf>
    <xf numFmtId="0" fontId="26" fillId="0" borderId="4" xfId="0" applyFont="1" applyBorder="1">
      <alignment vertical="center"/>
    </xf>
    <xf numFmtId="9" fontId="26" fillId="0" borderId="4" xfId="0" applyNumberFormat="1" applyFont="1" applyBorder="1" applyAlignment="1">
      <alignment horizontal="center" vertical="center"/>
    </xf>
    <xf numFmtId="0" fontId="32" fillId="0" borderId="15" xfId="0" applyFont="1" applyBorder="1">
      <alignment vertical="center"/>
    </xf>
    <xf numFmtId="0" fontId="33" fillId="0" borderId="15" xfId="0" applyFont="1" applyBorder="1">
      <alignment vertical="center"/>
    </xf>
    <xf numFmtId="3" fontId="14" fillId="0" borderId="4" xfId="0" applyNumberFormat="1" applyFont="1" applyBorder="1">
      <alignment vertical="center"/>
    </xf>
    <xf numFmtId="0" fontId="24" fillId="2" borderId="6" xfId="0" applyFont="1" applyFill="1" applyBorder="1" applyAlignment="1">
      <alignment horizontal="center" vertical="center"/>
    </xf>
    <xf numFmtId="0" fontId="24" fillId="2" borderId="6" xfId="0" quotePrefix="1" applyFont="1" applyFill="1" applyBorder="1" applyAlignment="1">
      <alignment horizontal="center" vertical="center"/>
    </xf>
    <xf numFmtId="0" fontId="14" fillId="2" borderId="14" xfId="0" applyFont="1" applyFill="1" applyBorder="1">
      <alignment vertical="center"/>
    </xf>
    <xf numFmtId="0" fontId="14" fillId="2" borderId="15" xfId="0" applyFont="1" applyFill="1" applyBorder="1">
      <alignment vertical="center"/>
    </xf>
    <xf numFmtId="0" fontId="14" fillId="2" borderId="15" xfId="0" applyFont="1" applyFill="1" applyBorder="1" applyAlignment="1">
      <alignment horizontal="center" vertical="center"/>
    </xf>
    <xf numFmtId="176" fontId="14" fillId="2" borderId="15" xfId="0" applyNumberFormat="1" applyFont="1" applyFill="1" applyBorder="1">
      <alignment vertical="center"/>
    </xf>
    <xf numFmtId="9" fontId="26" fillId="2" borderId="15" xfId="0" applyNumberFormat="1" applyFont="1" applyFill="1" applyBorder="1">
      <alignment vertical="center"/>
    </xf>
    <xf numFmtId="9" fontId="26" fillId="2" borderId="15" xfId="0" applyNumberFormat="1" applyFont="1" applyFill="1" applyBorder="1" applyAlignment="1">
      <alignment horizontal="center" vertical="center"/>
    </xf>
    <xf numFmtId="3" fontId="15" fillId="2" borderId="15" xfId="0" applyNumberFormat="1" applyFont="1" applyFill="1" applyBorder="1">
      <alignment vertical="center"/>
    </xf>
    <xf numFmtId="3" fontId="34" fillId="2" borderId="6" xfId="0" applyNumberFormat="1" applyFont="1" applyFill="1" applyBorder="1">
      <alignment vertical="center"/>
    </xf>
    <xf numFmtId="0" fontId="14" fillId="2" borderId="6" xfId="0" applyFont="1" applyFill="1" applyBorder="1" applyAlignment="1">
      <alignment horizontal="center" vertical="center"/>
    </xf>
    <xf numFmtId="0" fontId="24" fillId="0" borderId="6" xfId="0" applyFont="1" applyBorder="1" applyAlignment="1">
      <alignment horizontal="center" vertical="center"/>
    </xf>
    <xf numFmtId="0" fontId="24" fillId="0" borderId="6" xfId="0" quotePrefix="1" applyFont="1" applyBorder="1" applyAlignment="1">
      <alignment horizontal="center" vertical="center"/>
    </xf>
    <xf numFmtId="3" fontId="15" fillId="0" borderId="15" xfId="0" applyNumberFormat="1" applyFont="1" applyBorder="1" applyAlignment="1">
      <alignment horizontal="right" vertical="center"/>
    </xf>
    <xf numFmtId="3" fontId="34" fillId="0" borderId="6" xfId="0" applyNumberFormat="1" applyFont="1" applyBorder="1">
      <alignment vertical="center"/>
    </xf>
    <xf numFmtId="0" fontId="14" fillId="0" borderId="5" xfId="0" applyFont="1" applyBorder="1" applyAlignment="1">
      <alignment horizontal="center" vertical="center"/>
    </xf>
    <xf numFmtId="0" fontId="7" fillId="0" borderId="14" xfId="0" applyFont="1" applyBorder="1" applyAlignment="1">
      <alignment vertical="center" shrinkToFit="1"/>
    </xf>
    <xf numFmtId="0" fontId="10" fillId="0" borderId="2" xfId="0" applyFont="1" applyBorder="1" applyAlignment="1">
      <alignment horizontal="center" vertical="center"/>
    </xf>
    <xf numFmtId="0" fontId="7" fillId="0" borderId="4" xfId="0" applyFont="1" applyBorder="1">
      <alignment vertical="center"/>
    </xf>
    <xf numFmtId="0" fontId="7" fillId="0" borderId="4" xfId="0" applyFont="1" applyBorder="1" applyAlignment="1">
      <alignment horizontal="center" vertical="center"/>
    </xf>
    <xf numFmtId="0" fontId="7" fillId="0" borderId="3" xfId="0" applyFont="1" applyBorder="1">
      <alignment vertical="center"/>
    </xf>
    <xf numFmtId="0" fontId="7" fillId="0" borderId="9" xfId="0" applyFont="1" applyBorder="1" applyAlignment="1">
      <alignment horizontal="right" vertical="center"/>
    </xf>
    <xf numFmtId="176" fontId="7" fillId="0" borderId="9" xfId="0" applyNumberFormat="1" applyFont="1" applyBorder="1" applyAlignment="1">
      <alignment horizontal="right" vertical="center"/>
    </xf>
    <xf numFmtId="0" fontId="11" fillId="0" borderId="15" xfId="0" applyFont="1" applyBorder="1">
      <alignment vertical="center"/>
    </xf>
    <xf numFmtId="0" fontId="7" fillId="0" borderId="0" xfId="0" applyFont="1" applyAlignment="1">
      <alignment horizontal="center" vertical="center"/>
    </xf>
    <xf numFmtId="0" fontId="7" fillId="0" borderId="7" xfId="0" applyFont="1" applyBorder="1">
      <alignment vertical="center"/>
    </xf>
    <xf numFmtId="0" fontId="14" fillId="0" borderId="15" xfId="0" applyFont="1" applyBorder="1" applyAlignment="1">
      <alignment horizontal="right" vertical="center"/>
    </xf>
    <xf numFmtId="0" fontId="7" fillId="0" borderId="11" xfId="0" applyFont="1" applyBorder="1">
      <alignment vertical="center"/>
    </xf>
    <xf numFmtId="0" fontId="7" fillId="0" borderId="0" xfId="0" applyFont="1">
      <alignment vertical="center"/>
    </xf>
    <xf numFmtId="0" fontId="11" fillId="0" borderId="12" xfId="0" applyFont="1" applyBorder="1">
      <alignment vertical="center"/>
    </xf>
    <xf numFmtId="0" fontId="7" fillId="0" borderId="11" xfId="0" applyFont="1" applyBorder="1" applyAlignment="1">
      <alignment horizontal="left" vertical="center"/>
    </xf>
    <xf numFmtId="0" fontId="11" fillId="0" borderId="15" xfId="0" applyFont="1" applyBorder="1" applyAlignment="1">
      <alignment horizontal="right" vertical="center"/>
    </xf>
    <xf numFmtId="0" fontId="11" fillId="0" borderId="15" xfId="0" applyFont="1" applyBorder="1" applyAlignment="1">
      <alignment horizontal="left" vertical="center"/>
    </xf>
    <xf numFmtId="0" fontId="14" fillId="0" borderId="15" xfId="0" applyFont="1" applyBorder="1" applyAlignment="1">
      <alignment horizontal="left" vertical="center"/>
    </xf>
    <xf numFmtId="176" fontId="26" fillId="0" borderId="15" xfId="0" applyNumberFormat="1" applyFont="1" applyBorder="1" applyAlignment="1">
      <alignment horizontal="left" vertical="center"/>
    </xf>
    <xf numFmtId="0" fontId="7" fillId="0" borderId="12" xfId="0" applyFont="1" applyBorder="1">
      <alignment vertical="center"/>
    </xf>
    <xf numFmtId="0" fontId="7" fillId="0" borderId="15" xfId="0" applyFont="1" applyBorder="1">
      <alignment vertical="center"/>
    </xf>
    <xf numFmtId="176" fontId="28" fillId="0" borderId="15" xfId="0" applyNumberFormat="1" applyFont="1" applyBorder="1" applyAlignment="1">
      <alignment horizontal="left" vertical="center"/>
    </xf>
    <xf numFmtId="0" fontId="7" fillId="0" borderId="15" xfId="0" applyFont="1" applyBorder="1" applyAlignment="1">
      <alignment horizontal="right" vertical="center"/>
    </xf>
    <xf numFmtId="0" fontId="7" fillId="0" borderId="1" xfId="0" applyFont="1" applyBorder="1" applyAlignment="1">
      <alignment vertical="top"/>
    </xf>
    <xf numFmtId="0" fontId="11" fillId="0" borderId="4" xfId="0" applyFont="1" applyBorder="1">
      <alignment vertical="center"/>
    </xf>
    <xf numFmtId="0" fontId="11" fillId="0" borderId="3" xfId="0" applyFont="1" applyBorder="1">
      <alignment vertical="center"/>
    </xf>
    <xf numFmtId="3" fontId="9" fillId="0" borderId="15" xfId="0" applyNumberFormat="1" applyFont="1" applyBorder="1">
      <alignment vertical="center"/>
    </xf>
    <xf numFmtId="0" fontId="7" fillId="0" borderId="11" xfId="0" applyFont="1" applyBorder="1" applyAlignment="1">
      <alignment vertical="top"/>
    </xf>
    <xf numFmtId="0" fontId="7" fillId="0" borderId="8" xfId="0" applyFont="1" applyBorder="1" applyAlignment="1">
      <alignment vertical="top"/>
    </xf>
    <xf numFmtId="0" fontId="7" fillId="0" borderId="9" xfId="0" applyFont="1" applyBorder="1">
      <alignment vertical="center"/>
    </xf>
    <xf numFmtId="0" fontId="11" fillId="0" borderId="9" xfId="0" applyFont="1" applyBorder="1">
      <alignment vertical="center"/>
    </xf>
    <xf numFmtId="0" fontId="11" fillId="0" borderId="7" xfId="0" applyFont="1" applyBorder="1">
      <alignment vertical="center"/>
    </xf>
    <xf numFmtId="0" fontId="7" fillId="0" borderId="4" xfId="0" applyFont="1" applyBorder="1" applyAlignment="1">
      <alignment vertical="top"/>
    </xf>
    <xf numFmtId="0" fontId="7" fillId="0" borderId="0" xfId="0" applyFont="1" applyAlignment="1">
      <alignment vertical="top"/>
    </xf>
    <xf numFmtId="49" fontId="7" fillId="0" borderId="0" xfId="0" applyNumberFormat="1" applyFont="1">
      <alignment vertical="center"/>
    </xf>
    <xf numFmtId="49" fontId="7" fillId="0" borderId="15" xfId="0" applyNumberFormat="1" applyFont="1" applyBorder="1">
      <alignment vertical="center"/>
    </xf>
    <xf numFmtId="0" fontId="7" fillId="0" borderId="8" xfId="0" applyFont="1" applyBorder="1" applyAlignment="1">
      <alignment horizontal="left" vertical="center"/>
    </xf>
    <xf numFmtId="49" fontId="7" fillId="0" borderId="9" xfId="0" applyNumberFormat="1" applyFont="1" applyBorder="1">
      <alignment vertical="center"/>
    </xf>
    <xf numFmtId="0" fontId="7" fillId="0" borderId="13" xfId="0" applyFont="1" applyBorder="1" applyAlignment="1">
      <alignment vertical="center" shrinkToFit="1"/>
    </xf>
    <xf numFmtId="0" fontId="7" fillId="0" borderId="14" xfId="0" applyFont="1" applyBorder="1" applyAlignment="1">
      <alignment horizontal="left" vertical="center"/>
    </xf>
    <xf numFmtId="0" fontId="7" fillId="0" borderId="15" xfId="0" applyFont="1" applyBorder="1" applyAlignment="1">
      <alignment horizontal="left" vertical="center"/>
    </xf>
    <xf numFmtId="0" fontId="11" fillId="0" borderId="2" xfId="0" applyFont="1" applyBorder="1">
      <alignment vertical="center"/>
    </xf>
    <xf numFmtId="0" fontId="26" fillId="0" borderId="3" xfId="0" applyFont="1" applyBorder="1">
      <alignment vertical="center"/>
    </xf>
    <xf numFmtId="3" fontId="15" fillId="0" borderId="15" xfId="0" applyNumberFormat="1" applyFont="1" applyBorder="1">
      <alignment vertical="center"/>
    </xf>
    <xf numFmtId="0" fontId="26" fillId="0" borderId="9" xfId="0" applyFont="1" applyBorder="1">
      <alignment vertical="center"/>
    </xf>
    <xf numFmtId="0" fontId="26" fillId="0" borderId="7" xfId="0" applyFont="1" applyBorder="1">
      <alignment vertical="center"/>
    </xf>
    <xf numFmtId="0" fontId="26" fillId="0" borderId="12" xfId="0" applyFont="1" applyBorder="1">
      <alignment vertical="center"/>
    </xf>
    <xf numFmtId="0" fontId="14" fillId="0" borderId="4" xfId="0" applyFont="1" applyBorder="1" applyAlignment="1">
      <alignment horizontal="left" vertical="center"/>
    </xf>
    <xf numFmtId="176" fontId="14" fillId="0" borderId="2" xfId="0" applyNumberFormat="1" applyFont="1" applyBorder="1">
      <alignment vertical="center"/>
    </xf>
    <xf numFmtId="0" fontId="10" fillId="0" borderId="5" xfId="0" applyFont="1" applyBorder="1" applyAlignment="1">
      <alignment horizontal="center" vertical="center"/>
    </xf>
    <xf numFmtId="0" fontId="7" fillId="0" borderId="1" xfId="0" applyFont="1" applyBorder="1" applyAlignment="1">
      <alignment vertical="center" shrinkToFit="1"/>
    </xf>
    <xf numFmtId="0" fontId="7" fillId="0" borderId="1" xfId="0" applyFont="1" applyBorder="1" applyAlignment="1">
      <alignment horizontal="left" vertical="center"/>
    </xf>
    <xf numFmtId="0" fontId="28" fillId="0" borderId="15" xfId="0" applyFont="1" applyBorder="1">
      <alignment vertical="center"/>
    </xf>
    <xf numFmtId="0" fontId="28" fillId="0" borderId="15" xfId="0" applyFont="1" applyBorder="1" applyAlignment="1">
      <alignment horizontal="center" vertical="center"/>
    </xf>
    <xf numFmtId="0" fontId="6" fillId="0" borderId="0" xfId="0" applyFont="1">
      <alignment vertical="center"/>
    </xf>
    <xf numFmtId="0" fontId="28" fillId="0" borderId="15" xfId="0" applyFont="1" applyBorder="1" applyAlignment="1">
      <alignment horizontal="right" vertical="center"/>
    </xf>
    <xf numFmtId="0" fontId="9" fillId="0" borderId="15" xfId="0" applyFont="1" applyBorder="1" applyAlignment="1">
      <alignment horizontal="right" vertical="center"/>
    </xf>
    <xf numFmtId="0" fontId="7" fillId="0" borderId="2" xfId="0" applyFont="1" applyBorder="1" applyAlignment="1">
      <alignment horizontal="left" vertical="center"/>
    </xf>
    <xf numFmtId="0" fontId="28" fillId="0" borderId="4" xfId="0" applyFont="1" applyBorder="1">
      <alignment vertical="center"/>
    </xf>
    <xf numFmtId="3" fontId="10" fillId="0" borderId="13" xfId="0" applyNumberFormat="1" applyFont="1" applyBorder="1" applyAlignment="1">
      <alignment vertical="center" shrinkToFit="1"/>
    </xf>
    <xf numFmtId="0" fontId="28" fillId="0" borderId="4" xfId="0" applyFont="1" applyBorder="1" applyAlignment="1">
      <alignment horizontal="center" vertical="center"/>
    </xf>
    <xf numFmtId="0" fontId="7" fillId="0" borderId="1" xfId="0" applyFont="1" applyBorder="1">
      <alignment vertical="center"/>
    </xf>
    <xf numFmtId="0" fontId="7" fillId="0" borderId="14" xfId="0" applyFont="1" applyBorder="1">
      <alignment vertical="center"/>
    </xf>
    <xf numFmtId="0" fontId="14" fillId="0" borderId="2" xfId="0" applyFont="1" applyBorder="1">
      <alignment vertical="center"/>
    </xf>
    <xf numFmtId="3" fontId="15" fillId="0" borderId="14" xfId="0" applyNumberFormat="1" applyFont="1" applyBorder="1">
      <alignment vertical="center"/>
    </xf>
    <xf numFmtId="0" fontId="7" fillId="0" borderId="9" xfId="0" applyFont="1" applyBorder="1" applyAlignment="1">
      <alignment horizontal="center" vertical="center"/>
    </xf>
    <xf numFmtId="0" fontId="8" fillId="0" borderId="15" xfId="0" applyFont="1" applyBorder="1">
      <alignment vertical="center"/>
    </xf>
    <xf numFmtId="0" fontId="9" fillId="0" borderId="15" xfId="0" applyFont="1" applyBorder="1">
      <alignment vertical="center"/>
    </xf>
    <xf numFmtId="0" fontId="7" fillId="0" borderId="15" xfId="0" applyFont="1" applyBorder="1" applyAlignment="1">
      <alignment horizontal="center" vertical="center"/>
    </xf>
    <xf numFmtId="9" fontId="28" fillId="0" borderId="15" xfId="0" applyNumberFormat="1" applyFont="1" applyBorder="1" applyAlignment="1">
      <alignment horizontal="right" vertical="center"/>
    </xf>
    <xf numFmtId="9" fontId="7" fillId="0" borderId="9" xfId="0" applyNumberFormat="1" applyFont="1" applyBorder="1">
      <alignment vertical="center"/>
    </xf>
    <xf numFmtId="9" fontId="7" fillId="0" borderId="9" xfId="0" applyNumberFormat="1" applyFont="1" applyBorder="1" applyAlignment="1">
      <alignment horizontal="right" vertical="center"/>
    </xf>
    <xf numFmtId="0" fontId="7" fillId="0" borderId="11" xfId="0" applyFont="1" applyBorder="1" applyAlignment="1">
      <alignment vertical="top" wrapText="1"/>
    </xf>
    <xf numFmtId="0" fontId="10" fillId="2" borderId="6" xfId="0" applyFont="1" applyFill="1" applyBorder="1" applyAlignment="1">
      <alignment horizontal="center" vertical="center"/>
    </xf>
    <xf numFmtId="0" fontId="10" fillId="2" borderId="2" xfId="0" applyFont="1" applyFill="1" applyBorder="1" applyAlignment="1">
      <alignment horizontal="center" vertical="center"/>
    </xf>
    <xf numFmtId="0" fontId="7" fillId="2" borderId="14" xfId="0" applyFont="1" applyFill="1" applyBorder="1" applyAlignment="1">
      <alignment vertical="center" shrinkToFit="1"/>
    </xf>
    <xf numFmtId="0" fontId="7" fillId="2" borderId="15" xfId="0" applyFont="1" applyFill="1" applyBorder="1">
      <alignment vertical="center"/>
    </xf>
    <xf numFmtId="0" fontId="7" fillId="2" borderId="15" xfId="0" applyFont="1" applyFill="1" applyBorder="1" applyAlignment="1">
      <alignment horizontal="center" vertical="center"/>
    </xf>
    <xf numFmtId="0" fontId="7" fillId="2" borderId="15" xfId="0" applyFont="1" applyFill="1" applyBorder="1" applyAlignment="1">
      <alignment horizontal="right" vertical="center"/>
    </xf>
    <xf numFmtId="0" fontId="28" fillId="2" borderId="15" xfId="0" applyFont="1" applyFill="1" applyBorder="1">
      <alignment vertical="center"/>
    </xf>
    <xf numFmtId="0" fontId="28" fillId="2" borderId="15" xfId="0" applyFont="1" applyFill="1" applyBorder="1" applyAlignment="1">
      <alignment horizontal="center" vertical="center"/>
    </xf>
    <xf numFmtId="0" fontId="9" fillId="2" borderId="15" xfId="0" applyFont="1" applyFill="1" applyBorder="1">
      <alignment vertical="center"/>
    </xf>
    <xf numFmtId="3" fontId="10" fillId="2" borderId="5" xfId="0" applyNumberFormat="1" applyFont="1" applyFill="1" applyBorder="1" applyAlignment="1">
      <alignment vertical="center" shrinkToFit="1"/>
    </xf>
    <xf numFmtId="9" fontId="28" fillId="2" borderId="15" xfId="0" applyNumberFormat="1" applyFont="1" applyFill="1" applyBorder="1" applyAlignment="1">
      <alignment horizontal="right" vertical="center"/>
    </xf>
    <xf numFmtId="9" fontId="7" fillId="2" borderId="9" xfId="0" applyNumberFormat="1" applyFont="1" applyFill="1" applyBorder="1">
      <alignment vertical="center"/>
    </xf>
    <xf numFmtId="9" fontId="7" fillId="2" borderId="9" xfId="0" applyNumberFormat="1" applyFont="1" applyFill="1" applyBorder="1" applyAlignment="1">
      <alignment horizontal="right" vertical="center"/>
    </xf>
    <xf numFmtId="0" fontId="26" fillId="2" borderId="15" xfId="0" applyFont="1" applyFill="1" applyBorder="1">
      <alignment vertical="center"/>
    </xf>
    <xf numFmtId="0" fontId="26" fillId="2" borderId="15" xfId="0" applyFont="1" applyFill="1" applyBorder="1" applyAlignment="1">
      <alignment horizontal="center" vertical="center"/>
    </xf>
    <xf numFmtId="0" fontId="7" fillId="0" borderId="0" xfId="0" applyFont="1" applyAlignment="1">
      <alignment horizontal="center" vertical="center" shrinkToFit="1"/>
    </xf>
    <xf numFmtId="0" fontId="26" fillId="0" borderId="15" xfId="0" applyFont="1" applyBorder="1" applyAlignment="1">
      <alignment horizontal="center" vertical="center"/>
    </xf>
    <xf numFmtId="0" fontId="7" fillId="0" borderId="8" xfId="0" applyFont="1" applyBorder="1" applyAlignment="1">
      <alignment horizontal="left" vertical="top"/>
    </xf>
    <xf numFmtId="0" fontId="7" fillId="0" borderId="9" xfId="0" applyFont="1" applyBorder="1" applyAlignment="1">
      <alignment horizontal="left" vertical="top"/>
    </xf>
    <xf numFmtId="0" fontId="7" fillId="0" borderId="7" xfId="0" applyFont="1" applyBorder="1" applyAlignment="1">
      <alignment horizontal="left" vertical="top"/>
    </xf>
    <xf numFmtId="0" fontId="29" fillId="3" borderId="6" xfId="0" applyFont="1" applyFill="1" applyBorder="1" applyAlignment="1">
      <alignment horizontal="center" vertical="center"/>
    </xf>
    <xf numFmtId="0" fontId="7" fillId="3" borderId="14" xfId="0" applyFont="1" applyFill="1" applyBorder="1" applyAlignment="1">
      <alignment vertical="center" shrinkToFit="1"/>
    </xf>
    <xf numFmtId="0" fontId="14" fillId="3" borderId="14" xfId="0" applyFont="1" applyFill="1" applyBorder="1">
      <alignment vertical="center"/>
    </xf>
    <xf numFmtId="0" fontId="14" fillId="3" borderId="15" xfId="0" applyFont="1" applyFill="1" applyBorder="1">
      <alignment vertical="center"/>
    </xf>
    <xf numFmtId="0" fontId="14" fillId="3" borderId="15" xfId="0" applyFont="1" applyFill="1" applyBorder="1" applyAlignment="1">
      <alignment horizontal="center" vertical="center"/>
    </xf>
    <xf numFmtId="176" fontId="14" fillId="3" borderId="15" xfId="0" applyNumberFormat="1" applyFont="1" applyFill="1" applyBorder="1">
      <alignment vertical="center"/>
    </xf>
    <xf numFmtId="9" fontId="26" fillId="3" borderId="15" xfId="0" applyNumberFormat="1" applyFont="1" applyFill="1" applyBorder="1">
      <alignment vertical="center"/>
    </xf>
    <xf numFmtId="9" fontId="26" fillId="3" borderId="15" xfId="0" applyNumberFormat="1" applyFont="1" applyFill="1" applyBorder="1" applyAlignment="1">
      <alignment horizontal="center" vertical="center"/>
    </xf>
    <xf numFmtId="3" fontId="15" fillId="3" borderId="15" xfId="0" applyNumberFormat="1" applyFont="1" applyFill="1" applyBorder="1">
      <alignment vertical="center"/>
    </xf>
    <xf numFmtId="3" fontId="10" fillId="3" borderId="6" xfId="0" applyNumberFormat="1" applyFont="1" applyFill="1" applyBorder="1" applyAlignment="1">
      <alignment vertical="center" shrinkToFit="1"/>
    </xf>
    <xf numFmtId="0" fontId="37" fillId="0" borderId="0" xfId="0" applyFont="1">
      <alignment vertical="center"/>
    </xf>
    <xf numFmtId="9" fontId="25" fillId="0" borderId="0" xfId="0" applyNumberFormat="1" applyFont="1">
      <alignment vertical="center"/>
    </xf>
    <xf numFmtId="0" fontId="9" fillId="0" borderId="1" xfId="0" applyFont="1" applyBorder="1" applyAlignment="1">
      <alignment horizontal="centerContinuous" vertical="center"/>
    </xf>
    <xf numFmtId="0" fontId="9" fillId="0" borderId="4" xfId="0" applyFont="1" applyBorder="1" applyAlignment="1">
      <alignment horizontal="centerContinuous" vertical="center"/>
    </xf>
    <xf numFmtId="176" fontId="9" fillId="0" borderId="4" xfId="0" applyNumberFormat="1" applyFont="1" applyBorder="1" applyAlignment="1">
      <alignment horizontal="centerContinuous" vertical="center"/>
    </xf>
    <xf numFmtId="9" fontId="9" fillId="0" borderId="4" xfId="0" applyNumberFormat="1" applyFont="1" applyBorder="1" applyAlignment="1">
      <alignment horizontal="centerContinuous" vertical="center"/>
    </xf>
    <xf numFmtId="0" fontId="9" fillId="0" borderId="4" xfId="0" applyFont="1" applyBorder="1" applyAlignment="1">
      <alignment horizontal="center" vertical="center"/>
    </xf>
    <xf numFmtId="3" fontId="9" fillId="0" borderId="4" xfId="0" applyNumberFormat="1" applyFont="1" applyBorder="1" applyAlignment="1">
      <alignment horizontal="centerContinuous" vertical="center"/>
    </xf>
    <xf numFmtId="0" fontId="37" fillId="0" borderId="4" xfId="0" applyFont="1" applyBorder="1">
      <alignment vertical="center"/>
    </xf>
    <xf numFmtId="176" fontId="26" fillId="0" borderId="4" xfId="0" applyNumberFormat="1" applyFont="1" applyBorder="1">
      <alignment vertical="center"/>
    </xf>
    <xf numFmtId="9" fontId="25" fillId="0" borderId="1" xfId="0" applyNumberFormat="1" applyFont="1" applyBorder="1">
      <alignment vertical="center"/>
    </xf>
    <xf numFmtId="3" fontId="26" fillId="0" borderId="3" xfId="0" applyNumberFormat="1" applyFont="1" applyBorder="1">
      <alignment vertical="center"/>
    </xf>
    <xf numFmtId="3" fontId="10" fillId="0" borderId="14" xfId="0" applyNumberFormat="1" applyFont="1" applyBorder="1" applyAlignment="1">
      <alignment vertical="center" shrinkToFit="1"/>
    </xf>
    <xf numFmtId="9" fontId="25" fillId="0" borderId="11" xfId="0" applyNumberFormat="1" applyFont="1" applyBorder="1">
      <alignment vertical="center"/>
    </xf>
    <xf numFmtId="0" fontId="14" fillId="0" borderId="12" xfId="0" applyFont="1" applyBorder="1" applyAlignment="1">
      <alignment horizontal="right" vertical="center"/>
    </xf>
    <xf numFmtId="0" fontId="37" fillId="0" borderId="9" xfId="0" applyFont="1" applyBorder="1">
      <alignment vertical="center"/>
    </xf>
    <xf numFmtId="176" fontId="26" fillId="0" borderId="9" xfId="0" applyNumberFormat="1" applyFont="1" applyBorder="1">
      <alignment vertical="center"/>
    </xf>
    <xf numFmtId="0" fontId="14" fillId="0" borderId="11" xfId="0" applyFont="1" applyBorder="1" applyAlignment="1">
      <alignment horizontal="right" vertical="center"/>
    </xf>
    <xf numFmtId="9" fontId="25" fillId="0" borderId="8" xfId="0" applyNumberFormat="1" applyFont="1" applyBorder="1">
      <alignment vertical="center"/>
    </xf>
    <xf numFmtId="0" fontId="14" fillId="0" borderId="11" xfId="0" applyFont="1" applyBorder="1" applyAlignment="1">
      <alignment horizontal="center" vertical="center"/>
    </xf>
    <xf numFmtId="0" fontId="23" fillId="0" borderId="4" xfId="0" applyFont="1" applyBorder="1">
      <alignment vertical="center"/>
    </xf>
    <xf numFmtId="0" fontId="23" fillId="0" borderId="0" xfId="0" applyFont="1">
      <alignment vertical="center"/>
    </xf>
    <xf numFmtId="0" fontId="23" fillId="0" borderId="9" xfId="0" applyFont="1" applyBorder="1">
      <alignment vertical="center"/>
    </xf>
    <xf numFmtId="3" fontId="26" fillId="0" borderId="7" xfId="0" applyNumberFormat="1" applyFont="1" applyBorder="1">
      <alignment vertical="center"/>
    </xf>
    <xf numFmtId="0" fontId="14" fillId="0" borderId="8" xfId="0" applyFont="1" applyBorder="1" applyAlignment="1">
      <alignment horizontal="center" vertical="center"/>
    </xf>
    <xf numFmtId="0" fontId="14" fillId="0" borderId="1" xfId="0" applyFont="1" applyBorder="1" applyAlignment="1">
      <alignment horizontal="center" vertical="center"/>
    </xf>
    <xf numFmtId="0" fontId="23" fillId="0" borderId="14" xfId="0" applyFont="1" applyBorder="1">
      <alignment vertical="center"/>
    </xf>
    <xf numFmtId="0" fontId="14" fillId="0" borderId="15" xfId="0" applyFont="1" applyBorder="1" applyAlignment="1">
      <alignment vertical="top" wrapText="1"/>
    </xf>
    <xf numFmtId="9" fontId="26" fillId="0" borderId="2" xfId="0" applyNumberFormat="1" applyFont="1" applyBorder="1">
      <alignment vertical="center"/>
    </xf>
    <xf numFmtId="0" fontId="14" fillId="0" borderId="1" xfId="0" applyFont="1" applyBorder="1" applyAlignment="1">
      <alignment horizontal="left" vertical="top" wrapText="1"/>
    </xf>
    <xf numFmtId="0" fontId="26" fillId="0" borderId="4" xfId="0" applyFont="1" applyBorder="1" applyAlignment="1">
      <alignment horizontal="center" vertical="center"/>
    </xf>
    <xf numFmtId="9" fontId="14" fillId="0" borderId="3" xfId="0" applyNumberFormat="1" applyFont="1" applyBorder="1">
      <alignment vertical="center"/>
    </xf>
    <xf numFmtId="0" fontId="23" fillId="0" borderId="11" xfId="0" applyFont="1" applyBorder="1">
      <alignment vertical="center"/>
    </xf>
    <xf numFmtId="176" fontId="14" fillId="0" borderId="0" xfId="0" applyNumberFormat="1" applyFont="1">
      <alignment vertical="center"/>
    </xf>
    <xf numFmtId="0" fontId="14" fillId="0" borderId="0" xfId="0" applyFont="1" applyAlignment="1">
      <alignment vertical="top" wrapText="1"/>
    </xf>
    <xf numFmtId="0" fontId="14" fillId="0" borderId="0" xfId="0" applyFont="1" applyAlignment="1">
      <alignment vertical="top"/>
    </xf>
    <xf numFmtId="0" fontId="14" fillId="0" borderId="8" xfId="0" applyFont="1" applyBorder="1" applyAlignment="1">
      <alignment horizontal="left" vertical="top" wrapText="1"/>
    </xf>
    <xf numFmtId="9" fontId="14" fillId="0" borderId="7" xfId="0" applyNumberFormat="1" applyFont="1" applyBorder="1">
      <alignment vertical="center"/>
    </xf>
    <xf numFmtId="9" fontId="15" fillId="0" borderId="9" xfId="0" applyNumberFormat="1" applyFont="1" applyBorder="1">
      <alignment vertical="center"/>
    </xf>
    <xf numFmtId="176" fontId="26" fillId="0" borderId="11" xfId="0" applyNumberFormat="1" applyFont="1" applyBorder="1">
      <alignment vertical="center"/>
    </xf>
    <xf numFmtId="0" fontId="14" fillId="0" borderId="11" xfId="0" applyFont="1" applyBorder="1" applyAlignment="1">
      <alignment horizontal="left" vertical="top" wrapText="1"/>
    </xf>
    <xf numFmtId="9" fontId="15" fillId="0" borderId="0" xfId="0" applyNumberFormat="1" applyFont="1">
      <alignment vertical="center"/>
    </xf>
    <xf numFmtId="0" fontId="23" fillId="0" borderId="8" xfId="0" applyFont="1" applyBorder="1">
      <alignment vertical="center"/>
    </xf>
    <xf numFmtId="0" fontId="14" fillId="0" borderId="9" xfId="0" applyFont="1" applyBorder="1" applyAlignment="1">
      <alignment vertical="top" wrapText="1"/>
    </xf>
    <xf numFmtId="0" fontId="14" fillId="0" borderId="9" xfId="0" applyFont="1" applyBorder="1" applyAlignment="1">
      <alignment vertical="top"/>
    </xf>
    <xf numFmtId="176" fontId="26" fillId="0" borderId="8" xfId="0" applyNumberFormat="1" applyFont="1" applyBorder="1">
      <alignment vertical="center"/>
    </xf>
    <xf numFmtId="0" fontId="31" fillId="0" borderId="0" xfId="0" applyFont="1">
      <alignment vertical="center"/>
    </xf>
    <xf numFmtId="9" fontId="31" fillId="0" borderId="0" xfId="0" applyNumberFormat="1" applyFont="1">
      <alignment vertical="center"/>
    </xf>
    <xf numFmtId="0" fontId="31" fillId="0" borderId="4" xfId="0" applyFont="1" applyBorder="1">
      <alignment vertical="center"/>
    </xf>
    <xf numFmtId="176" fontId="14" fillId="0" borderId="4" xfId="0" applyNumberFormat="1" applyFont="1" applyBorder="1">
      <alignment vertical="center"/>
    </xf>
    <xf numFmtId="0" fontId="31" fillId="0" borderId="14" xfId="0" applyFont="1" applyBorder="1">
      <alignment vertical="center"/>
    </xf>
    <xf numFmtId="0" fontId="31" fillId="0" borderId="15" xfId="0" applyFont="1" applyBorder="1">
      <alignment vertical="center"/>
    </xf>
    <xf numFmtId="9" fontId="31" fillId="0" borderId="1" xfId="0" applyNumberFormat="1" applyFont="1" applyBorder="1">
      <alignment vertical="center"/>
    </xf>
    <xf numFmtId="9" fontId="31" fillId="0" borderId="11" xfId="0" applyNumberFormat="1" applyFont="1" applyBorder="1">
      <alignment vertical="center"/>
    </xf>
    <xf numFmtId="0" fontId="31" fillId="0" borderId="9" xfId="0" applyFont="1" applyBorder="1">
      <alignment vertical="center"/>
    </xf>
    <xf numFmtId="9" fontId="31" fillId="0" borderId="8" xfId="0" applyNumberFormat="1" applyFont="1" applyBorder="1">
      <alignment vertical="center"/>
    </xf>
    <xf numFmtId="3" fontId="15" fillId="0" borderId="11" xfId="0" applyNumberFormat="1" applyFont="1" applyBorder="1">
      <alignment vertical="center"/>
    </xf>
    <xf numFmtId="176" fontId="15" fillId="0" borderId="0" xfId="0" applyNumberFormat="1" applyFont="1">
      <alignment vertical="center"/>
    </xf>
    <xf numFmtId="9" fontId="25" fillId="0" borderId="5" xfId="0" applyNumberFormat="1" applyFont="1" applyBorder="1">
      <alignment vertical="center"/>
    </xf>
    <xf numFmtId="0" fontId="39" fillId="0" borderId="4" xfId="0" applyFont="1" applyBorder="1" applyAlignment="1">
      <alignment horizontal="left" vertical="center" wrapText="1"/>
    </xf>
    <xf numFmtId="9" fontId="25" fillId="0" borderId="13" xfId="0" applyNumberFormat="1" applyFont="1" applyBorder="1">
      <alignment vertical="center"/>
    </xf>
    <xf numFmtId="0" fontId="38" fillId="0" borderId="4" xfId="0" applyFont="1" applyBorder="1" applyAlignment="1">
      <alignment horizontal="left" vertical="center" wrapText="1"/>
    </xf>
    <xf numFmtId="0" fontId="7" fillId="0" borderId="13" xfId="0" applyFont="1" applyBorder="1">
      <alignment vertical="center"/>
    </xf>
    <xf numFmtId="0" fontId="14" fillId="0" borderId="11" xfId="0" applyFont="1" applyBorder="1" applyAlignment="1">
      <alignment horizontal="left" vertical="top"/>
    </xf>
    <xf numFmtId="0" fontId="14" fillId="0" borderId="0" xfId="0" applyFont="1" applyAlignment="1">
      <alignment horizontal="left" vertical="top" wrapText="1"/>
    </xf>
    <xf numFmtId="176" fontId="26" fillId="0" borderId="13" xfId="0" applyNumberFormat="1" applyFont="1" applyBorder="1">
      <alignment vertical="center"/>
    </xf>
    <xf numFmtId="3" fontId="15" fillId="0" borderId="11" xfId="0" applyNumberFormat="1" applyFont="1" applyBorder="1" applyAlignment="1">
      <alignment vertical="top"/>
    </xf>
    <xf numFmtId="0" fontId="14" fillId="0" borderId="0" xfId="0" applyFont="1" applyAlignment="1">
      <alignment horizontal="left" vertical="top"/>
    </xf>
    <xf numFmtId="0" fontId="7" fillId="0" borderId="10" xfId="0" applyFont="1" applyBorder="1">
      <alignment vertical="center"/>
    </xf>
    <xf numFmtId="0" fontId="38" fillId="0" borderId="15" xfId="0" applyFont="1" applyBorder="1" applyAlignment="1">
      <alignment horizontal="left" vertical="center" wrapText="1"/>
    </xf>
    <xf numFmtId="176" fontId="26" fillId="0" borderId="10" xfId="0" applyNumberFormat="1" applyFont="1" applyBorder="1">
      <alignment vertical="center"/>
    </xf>
    <xf numFmtId="0" fontId="14" fillId="0" borderId="8" xfId="0" applyFont="1" applyBorder="1" applyAlignment="1">
      <alignment horizontal="left" vertical="top"/>
    </xf>
    <xf numFmtId="0" fontId="14" fillId="0" borderId="9" xfId="0" applyFont="1" applyBorder="1" applyAlignment="1">
      <alignment horizontal="left" vertical="top"/>
    </xf>
    <xf numFmtId="3" fontId="15" fillId="0" borderId="0" xfId="2" applyNumberFormat="1" applyFont="1">
      <alignment vertical="center"/>
    </xf>
    <xf numFmtId="38" fontId="9" fillId="0" borderId="9" xfId="2" applyNumberFormat="1" applyFont="1" applyBorder="1">
      <alignment vertical="center"/>
    </xf>
    <xf numFmtId="0" fontId="9" fillId="0" borderId="8" xfId="2" applyFont="1" applyBorder="1" applyAlignment="1">
      <alignment horizontal="center" vertical="center"/>
    </xf>
    <xf numFmtId="0" fontId="15" fillId="0" borderId="12" xfId="2" applyFont="1" applyBorder="1">
      <alignment vertical="center"/>
    </xf>
    <xf numFmtId="0" fontId="7" fillId="0" borderId="0" xfId="2" applyFont="1" applyAlignment="1">
      <alignment shrinkToFit="1"/>
    </xf>
    <xf numFmtId="0" fontId="6" fillId="0" borderId="0" xfId="2" applyFont="1" applyAlignment="1">
      <alignment horizontal="right"/>
    </xf>
    <xf numFmtId="0" fontId="5" fillId="0" borderId="0" xfId="2" applyFont="1" applyAlignment="1"/>
    <xf numFmtId="0" fontId="9" fillId="0" borderId="2" xfId="2" applyFont="1" applyBorder="1" applyAlignment="1"/>
    <xf numFmtId="0" fontId="9" fillId="0" borderId="3" xfId="2" applyFont="1" applyBorder="1" applyAlignment="1">
      <alignment horizontal="center" shrinkToFit="1"/>
    </xf>
    <xf numFmtId="0" fontId="9" fillId="0" borderId="7" xfId="2" applyFont="1" applyBorder="1" applyAlignment="1">
      <alignment shrinkToFit="1"/>
    </xf>
    <xf numFmtId="0" fontId="9" fillId="0" borderId="8" xfId="2" applyFont="1" applyBorder="1" applyAlignment="1"/>
    <xf numFmtId="0" fontId="9" fillId="0" borderId="9" xfId="2" applyFont="1" applyBorder="1" applyAlignment="1"/>
    <xf numFmtId="0" fontId="9" fillId="0" borderId="9" xfId="2" applyFont="1" applyBorder="1" applyAlignment="1">
      <alignment horizontal="right"/>
    </xf>
    <xf numFmtId="0" fontId="7" fillId="0" borderId="0" xfId="2" applyFont="1" applyAlignment="1">
      <alignment horizontal="right"/>
    </xf>
    <xf numFmtId="0" fontId="7" fillId="0" borderId="4" xfId="2" applyFont="1" applyBorder="1" applyAlignment="1"/>
    <xf numFmtId="0" fontId="7" fillId="0" borderId="4" xfId="2" applyFont="1" applyBorder="1" applyAlignment="1">
      <alignment horizontal="right"/>
    </xf>
    <xf numFmtId="0" fontId="12" fillId="0" borderId="11" xfId="2" applyFont="1" applyBorder="1" applyAlignment="1">
      <alignment vertical="top"/>
    </xf>
    <xf numFmtId="0" fontId="12" fillId="0" borderId="0" xfId="2" applyFont="1" applyAlignment="1">
      <alignment vertical="top"/>
    </xf>
    <xf numFmtId="0" fontId="12" fillId="0" borderId="12" xfId="2" applyFont="1" applyBorder="1" applyAlignment="1">
      <alignment vertical="top"/>
    </xf>
    <xf numFmtId="0" fontId="6" fillId="0" borderId="11" xfId="2" applyFont="1" applyBorder="1" applyAlignment="1">
      <alignment horizontal="left" vertical="top" wrapText="1"/>
    </xf>
    <xf numFmtId="0" fontId="6" fillId="0" borderId="0" xfId="2" applyFont="1" applyAlignment="1">
      <alignment horizontal="left" vertical="top" wrapText="1"/>
    </xf>
    <xf numFmtId="0" fontId="6" fillId="0" borderId="12" xfId="2" applyFont="1" applyBorder="1" applyAlignment="1">
      <alignment horizontal="left" vertical="top" wrapText="1"/>
    </xf>
    <xf numFmtId="0" fontId="7" fillId="0" borderId="11" xfId="2" applyFont="1" applyBorder="1" applyAlignment="1">
      <alignment vertical="top" shrinkToFit="1"/>
    </xf>
    <xf numFmtId="0" fontId="7" fillId="0" borderId="0" xfId="2" applyFont="1" applyAlignment="1">
      <alignment vertical="top" shrinkToFit="1"/>
    </xf>
    <xf numFmtId="0" fontId="7" fillId="0" borderId="12" xfId="2" applyFont="1" applyBorder="1" applyAlignment="1">
      <alignment vertical="top" shrinkToFit="1"/>
    </xf>
    <xf numFmtId="0" fontId="9" fillId="0" borderId="4" xfId="2" applyFont="1" applyBorder="1" applyAlignment="1"/>
    <xf numFmtId="0" fontId="7" fillId="0" borderId="11" xfId="2" applyFont="1" applyBorder="1" applyAlignment="1">
      <alignment horizontal="left" vertical="top" shrinkToFit="1"/>
    </xf>
    <xf numFmtId="0" fontId="7" fillId="0" borderId="0" xfId="2" applyFont="1" applyAlignment="1">
      <alignment horizontal="left" vertical="top" shrinkToFit="1"/>
    </xf>
    <xf numFmtId="0" fontId="7" fillId="0" borderId="12" xfId="2" applyFont="1" applyBorder="1" applyAlignment="1">
      <alignment horizontal="left" vertical="top" shrinkToFit="1"/>
    </xf>
    <xf numFmtId="0" fontId="7" fillId="0" borderId="11" xfId="2" applyFont="1" applyBorder="1" applyAlignment="1">
      <alignment vertical="top" wrapText="1" shrinkToFit="1"/>
    </xf>
    <xf numFmtId="0" fontId="7" fillId="0" borderId="0" xfId="2" applyFont="1" applyAlignment="1">
      <alignment vertical="top" wrapText="1" shrinkToFit="1"/>
    </xf>
    <xf numFmtId="0" fontId="7" fillId="0" borderId="12" xfId="2" applyFont="1" applyBorder="1" applyAlignment="1">
      <alignment vertical="top" wrapText="1" shrinkToFit="1"/>
    </xf>
    <xf numFmtId="0" fontId="7" fillId="0" borderId="15" xfId="2" applyFont="1" applyBorder="1" applyAlignment="1"/>
    <xf numFmtId="0" fontId="6" fillId="0" borderId="15" xfId="2" applyFont="1" applyBorder="1" applyAlignment="1"/>
    <xf numFmtId="0" fontId="9" fillId="0" borderId="15" xfId="2" applyFont="1" applyBorder="1" applyAlignment="1"/>
    <xf numFmtId="0" fontId="7" fillId="0" borderId="15" xfId="2" applyFont="1" applyBorder="1" applyAlignment="1">
      <alignment horizontal="right"/>
    </xf>
    <xf numFmtId="0" fontId="6" fillId="0" borderId="2" xfId="2" applyFont="1" applyBorder="1" applyAlignment="1"/>
    <xf numFmtId="0" fontId="7" fillId="2" borderId="15" xfId="2" applyFont="1" applyFill="1" applyBorder="1" applyAlignment="1"/>
    <xf numFmtId="0" fontId="7" fillId="2" borderId="15" xfId="2" applyFont="1" applyFill="1" applyBorder="1" applyAlignment="1">
      <alignment horizontal="right"/>
    </xf>
    <xf numFmtId="0" fontId="9" fillId="2" borderId="15" xfId="2" applyFont="1" applyFill="1" applyBorder="1" applyAlignment="1"/>
    <xf numFmtId="3" fontId="10" fillId="2" borderId="6" xfId="2" applyNumberFormat="1" applyFont="1" applyFill="1" applyBorder="1" applyAlignment="1">
      <alignment horizontal="right" vertical="center" shrinkToFit="1"/>
    </xf>
    <xf numFmtId="3" fontId="10" fillId="0" borderId="6" xfId="2" applyNumberFormat="1" applyFont="1" applyBorder="1" applyAlignment="1">
      <alignment horizontal="right" vertical="center" shrinkToFit="1"/>
    </xf>
    <xf numFmtId="0" fontId="7" fillId="0" borderId="9" xfId="2" applyFont="1" applyBorder="1" applyAlignment="1">
      <alignment horizontal="right"/>
    </xf>
    <xf numFmtId="3" fontId="9" fillId="0" borderId="9" xfId="2" applyNumberFormat="1" applyFont="1" applyBorder="1">
      <alignment vertical="center"/>
    </xf>
    <xf numFmtId="3" fontId="10" fillId="0" borderId="14" xfId="2" applyNumberFormat="1" applyFont="1" applyBorder="1" applyAlignment="1">
      <alignment horizontal="right" vertical="center" shrinkToFit="1"/>
    </xf>
    <xf numFmtId="0" fontId="7" fillId="0" borderId="3" xfId="2" applyFont="1" applyBorder="1" applyAlignment="1"/>
    <xf numFmtId="3" fontId="10" fillId="0" borderId="10" xfId="2" applyNumberFormat="1" applyFont="1" applyBorder="1" applyAlignment="1">
      <alignment horizontal="right" vertical="center" shrinkToFit="1"/>
    </xf>
    <xf numFmtId="0" fontId="7" fillId="0" borderId="12" xfId="2" applyFont="1" applyBorder="1" applyAlignment="1"/>
    <xf numFmtId="0" fontId="7" fillId="0" borderId="7" xfId="2" applyFont="1" applyBorder="1" applyAlignment="1"/>
    <xf numFmtId="0" fontId="7" fillId="0" borderId="12" xfId="2" applyFont="1" applyBorder="1" applyAlignment="1">
      <alignment vertical="center" shrinkToFit="1"/>
    </xf>
    <xf numFmtId="0" fontId="7" fillId="0" borderId="3" xfId="2" applyFont="1" applyBorder="1" applyAlignment="1">
      <alignment horizontal="right"/>
    </xf>
    <xf numFmtId="0" fontId="7" fillId="0" borderId="2" xfId="2" applyFont="1" applyBorder="1" applyAlignment="1"/>
    <xf numFmtId="0" fontId="7" fillId="0" borderId="12" xfId="2" applyFont="1" applyBorder="1" applyAlignment="1">
      <alignment horizontal="right"/>
    </xf>
    <xf numFmtId="0" fontId="7" fillId="0" borderId="7" xfId="2" applyFont="1" applyBorder="1" applyAlignment="1">
      <alignment horizontal="right"/>
    </xf>
    <xf numFmtId="49" fontId="7" fillId="0" borderId="14" xfId="4" applyNumberFormat="1" applyFont="1" applyBorder="1">
      <alignment vertical="center"/>
    </xf>
    <xf numFmtId="49" fontId="7" fillId="0" borderId="8" xfId="4" applyNumberFormat="1" applyFont="1" applyBorder="1">
      <alignment vertical="center"/>
    </xf>
    <xf numFmtId="0" fontId="7" fillId="0" borderId="15" xfId="2" applyFont="1" applyBorder="1" applyAlignment="1">
      <alignment vertical="center" wrapText="1"/>
    </xf>
    <xf numFmtId="0" fontId="6" fillId="0" borderId="15" xfId="2" applyFont="1" applyBorder="1" applyAlignment="1">
      <alignment vertical="center" wrapText="1"/>
    </xf>
    <xf numFmtId="0" fontId="7" fillId="2" borderId="15" xfId="2" applyFont="1" applyFill="1" applyBorder="1" applyAlignment="1">
      <alignment vertical="center" wrapText="1"/>
    </xf>
    <xf numFmtId="0" fontId="6" fillId="2" borderId="15" xfId="2" applyFont="1" applyFill="1" applyBorder="1" applyAlignment="1">
      <alignment vertical="center" wrapText="1"/>
    </xf>
    <xf numFmtId="0" fontId="7" fillId="2" borderId="14" xfId="2" applyFont="1" applyFill="1" applyBorder="1" applyAlignment="1">
      <alignment vertical="center" shrinkToFit="1"/>
    </xf>
    <xf numFmtId="0" fontId="7" fillId="3" borderId="14" xfId="2" applyFont="1" applyFill="1" applyBorder="1" applyAlignment="1">
      <alignment vertical="center" shrinkToFit="1"/>
    </xf>
    <xf numFmtId="0" fontId="7" fillId="3" borderId="15" xfId="2" applyFont="1" applyFill="1" applyBorder="1" applyAlignment="1">
      <alignment vertical="top"/>
    </xf>
    <xf numFmtId="9" fontId="9" fillId="3" borderId="15" xfId="2" applyNumberFormat="1" applyFont="1" applyFill="1" applyBorder="1" applyAlignment="1">
      <alignment horizontal="right" vertical="center"/>
    </xf>
    <xf numFmtId="0" fontId="9" fillId="3" borderId="9" xfId="2" applyFont="1" applyFill="1" applyBorder="1" applyAlignment="1">
      <alignment horizontal="right" vertical="center"/>
    </xf>
    <xf numFmtId="176" fontId="9" fillId="3" borderId="15" xfId="2" applyNumberFormat="1" applyFont="1" applyFill="1" applyBorder="1">
      <alignment vertical="center"/>
    </xf>
    <xf numFmtId="9" fontId="9" fillId="3" borderId="15" xfId="2" applyNumberFormat="1" applyFont="1" applyFill="1" applyBorder="1">
      <alignment vertical="center"/>
    </xf>
    <xf numFmtId="0" fontId="7" fillId="3" borderId="15" xfId="2" applyFont="1" applyFill="1" applyBorder="1" applyAlignment="1">
      <alignment horizontal="left" vertical="center"/>
    </xf>
    <xf numFmtId="0" fontId="9" fillId="0" borderId="0" xfId="2" applyFont="1" applyAlignment="1">
      <alignment horizontal="right"/>
    </xf>
    <xf numFmtId="9" fontId="9" fillId="0" borderId="0" xfId="2" applyNumberFormat="1" applyFont="1" applyAlignment="1">
      <alignment horizontal="right"/>
    </xf>
    <xf numFmtId="0" fontId="7" fillId="0" borderId="0" xfId="2" applyFont="1" applyAlignment="1">
      <alignment horizontal="left"/>
    </xf>
    <xf numFmtId="3" fontId="10" fillId="0" borderId="0" xfId="2" applyNumberFormat="1" applyFont="1" applyAlignment="1"/>
    <xf numFmtId="0" fontId="9" fillId="0" borderId="3" xfId="2" applyFont="1" applyBorder="1" applyAlignment="1">
      <alignment horizontal="center"/>
    </xf>
    <xf numFmtId="0" fontId="9" fillId="0" borderId="7" xfId="2" applyFont="1" applyBorder="1" applyAlignment="1"/>
    <xf numFmtId="0" fontId="6" fillId="0" borderId="14" xfId="2" applyFont="1" applyBorder="1" applyAlignment="1">
      <alignment vertical="top" wrapText="1"/>
    </xf>
    <xf numFmtId="0" fontId="14" fillId="0" borderId="2" xfId="2" applyFont="1" applyBorder="1" applyAlignment="1">
      <alignment vertical="top" wrapText="1"/>
    </xf>
    <xf numFmtId="0" fontId="7" fillId="0" borderId="0" xfId="2" applyFont="1" applyAlignment="1">
      <alignment horizontal="left" vertical="center" wrapText="1"/>
    </xf>
    <xf numFmtId="0" fontId="7" fillId="0" borderId="14" xfId="2" applyFont="1" applyBorder="1" applyAlignment="1">
      <alignment horizontal="left" vertical="center" wrapText="1"/>
    </xf>
    <xf numFmtId="0" fontId="7" fillId="0" borderId="2" xfId="2" applyFont="1" applyBorder="1" applyAlignment="1">
      <alignment horizontal="left" vertical="center" wrapText="1"/>
    </xf>
    <xf numFmtId="9" fontId="9" fillId="0" borderId="14" xfId="2" applyNumberFormat="1" applyFont="1" applyBorder="1" applyAlignment="1">
      <alignment horizontal="right" vertical="center"/>
    </xf>
    <xf numFmtId="9" fontId="7" fillId="0" borderId="2" xfId="2" applyNumberFormat="1" applyFont="1" applyBorder="1" applyAlignment="1">
      <alignment horizontal="right" vertical="center"/>
    </xf>
    <xf numFmtId="0" fontId="7" fillId="0" borderId="12" xfId="2" applyFont="1" applyBorder="1" applyAlignment="1">
      <alignment horizontal="left" vertical="center" wrapText="1"/>
    </xf>
    <xf numFmtId="0" fontId="7" fillId="0" borderId="8" xfId="2" applyFont="1" applyBorder="1" applyAlignment="1">
      <alignment vertical="top" wrapText="1" shrinkToFit="1"/>
    </xf>
    <xf numFmtId="0" fontId="7" fillId="0" borderId="9" xfId="2" applyFont="1" applyBorder="1" applyAlignment="1">
      <alignment vertical="top" wrapText="1" shrinkToFit="1"/>
    </xf>
    <xf numFmtId="0" fontId="7" fillId="0" borderId="7" xfId="2" applyFont="1" applyBorder="1" applyAlignment="1">
      <alignment vertical="top" wrapText="1" shrinkToFit="1"/>
    </xf>
    <xf numFmtId="0" fontId="6" fillId="0" borderId="0" xfId="2" applyFont="1" applyAlignment="1">
      <alignment vertical="top"/>
    </xf>
    <xf numFmtId="0" fontId="9" fillId="0" borderId="0" xfId="2" applyFont="1" applyAlignment="1"/>
    <xf numFmtId="3" fontId="9" fillId="0" borderId="0" xfId="2" applyNumberFormat="1" applyFont="1" applyAlignment="1">
      <alignment horizontal="right"/>
    </xf>
    <xf numFmtId="0" fontId="9" fillId="0" borderId="0" xfId="2" applyFont="1" applyAlignment="1">
      <alignment horizontal="left" vertical="top" wrapText="1"/>
    </xf>
    <xf numFmtId="3" fontId="10" fillId="0" borderId="0" xfId="2" applyNumberFormat="1" applyFont="1" applyAlignment="1">
      <alignment shrinkToFit="1"/>
    </xf>
    <xf numFmtId="0" fontId="10" fillId="0" borderId="0" xfId="2" applyFont="1" applyAlignment="1"/>
    <xf numFmtId="0" fontId="10" fillId="0" borderId="0" xfId="2" applyFont="1" applyAlignment="1">
      <alignment shrinkToFit="1"/>
    </xf>
    <xf numFmtId="0" fontId="9" fillId="0" borderId="1" xfId="2" applyFont="1" applyBorder="1" applyAlignment="1"/>
    <xf numFmtId="0" fontId="9" fillId="0" borderId="4" xfId="2" applyFont="1" applyBorder="1" applyAlignment="1">
      <alignment horizontal="right"/>
    </xf>
    <xf numFmtId="0" fontId="9" fillId="0" borderId="4" xfId="2" applyFont="1" applyBorder="1" applyAlignment="1">
      <alignment horizontal="center"/>
    </xf>
    <xf numFmtId="0" fontId="6" fillId="0" borderId="14" xfId="2" applyFont="1" applyBorder="1">
      <alignment vertical="center"/>
    </xf>
    <xf numFmtId="0" fontId="9" fillId="0" borderId="15" xfId="2" applyFont="1" applyBorder="1" applyAlignment="1">
      <alignment vertical="top" wrapText="1"/>
    </xf>
    <xf numFmtId="0" fontId="7" fillId="0" borderId="2" xfId="2" applyFont="1" applyBorder="1" applyAlignment="1">
      <alignment vertical="top" wrapText="1"/>
    </xf>
    <xf numFmtId="0" fontId="6" fillId="0" borderId="2" xfId="2" applyFont="1" applyBorder="1" applyAlignment="1">
      <alignment vertical="top" wrapText="1"/>
    </xf>
    <xf numFmtId="0" fontId="9" fillId="0" borderId="15" xfId="2" applyFont="1" applyBorder="1" applyAlignment="1">
      <alignment horizontal="left" vertical="center" wrapText="1"/>
    </xf>
    <xf numFmtId="0" fontId="12" fillId="0" borderId="12" xfId="2" applyFont="1" applyBorder="1" applyAlignment="1">
      <alignment horizontal="left" vertical="top"/>
    </xf>
    <xf numFmtId="0" fontId="7" fillId="0" borderId="9" xfId="2" applyFont="1" applyBorder="1" applyAlignment="1">
      <alignment vertical="top" shrinkToFit="1"/>
    </xf>
    <xf numFmtId="3" fontId="10" fillId="0" borderId="10" xfId="3" applyNumberFormat="1" applyFont="1" applyBorder="1" applyAlignment="1">
      <alignment vertical="center" shrinkToFit="1"/>
    </xf>
    <xf numFmtId="9" fontId="9" fillId="0" borderId="15" xfId="3" applyNumberFormat="1" applyFont="1" applyBorder="1" applyAlignment="1">
      <alignment horizontal="right" vertical="center"/>
    </xf>
    <xf numFmtId="0" fontId="7" fillId="0" borderId="15" xfId="3" applyFont="1" applyBorder="1">
      <alignment vertical="center"/>
    </xf>
    <xf numFmtId="3" fontId="9" fillId="0" borderId="15" xfId="3" applyNumberFormat="1" applyFont="1" applyBorder="1" applyAlignment="1">
      <alignment horizontal="right" vertical="center"/>
    </xf>
    <xf numFmtId="0" fontId="7" fillId="0" borderId="13" xfId="2" applyFont="1" applyBorder="1" applyAlignment="1">
      <alignment horizontal="center" shrinkToFit="1"/>
    </xf>
    <xf numFmtId="3" fontId="10" fillId="0" borderId="6" xfId="3" applyNumberFormat="1" applyFont="1" applyBorder="1" applyAlignment="1">
      <alignment vertical="center" shrinkToFit="1"/>
    </xf>
    <xf numFmtId="9" fontId="9" fillId="2" borderId="4" xfId="3" applyNumberFormat="1" applyFont="1" applyFill="1" applyBorder="1" applyAlignment="1">
      <alignment horizontal="right" vertical="center"/>
    </xf>
    <xf numFmtId="0" fontId="7" fillId="2" borderId="4" xfId="3" applyFont="1" applyFill="1" applyBorder="1">
      <alignment vertical="center"/>
    </xf>
    <xf numFmtId="0" fontId="7" fillId="2" borderId="15" xfId="3" applyFont="1" applyFill="1" applyBorder="1">
      <alignment vertical="center"/>
    </xf>
    <xf numFmtId="3" fontId="9" fillId="2" borderId="15" xfId="3" applyNumberFormat="1" applyFont="1" applyFill="1" applyBorder="1" applyAlignment="1">
      <alignment horizontal="right" vertical="center"/>
    </xf>
    <xf numFmtId="3" fontId="9" fillId="2" borderId="15" xfId="3" applyNumberFormat="1" applyFont="1" applyFill="1" applyBorder="1">
      <alignment vertical="center"/>
    </xf>
    <xf numFmtId="3" fontId="10" fillId="2" borderId="6" xfId="3" applyNumberFormat="1" applyFont="1" applyFill="1" applyBorder="1" applyAlignment="1">
      <alignment vertical="center" shrinkToFit="1"/>
    </xf>
    <xf numFmtId="0" fontId="7" fillId="0" borderId="10" xfId="3" applyFont="1" applyBorder="1" applyAlignment="1">
      <alignment horizontal="center" vertical="center" shrinkToFit="1"/>
    </xf>
    <xf numFmtId="9" fontId="9" fillId="0" borderId="4" xfId="3" applyNumberFormat="1" applyFont="1" applyBorder="1" applyAlignment="1">
      <alignment horizontal="right" vertical="center"/>
    </xf>
    <xf numFmtId="0" fontId="7" fillId="0" borderId="3" xfId="3" applyFont="1" applyBorder="1">
      <alignment vertical="center"/>
    </xf>
    <xf numFmtId="0" fontId="7" fillId="0" borderId="5" xfId="3" applyFont="1" applyBorder="1" applyAlignment="1">
      <alignment horizontal="center" vertical="center" shrinkToFit="1"/>
    </xf>
    <xf numFmtId="9" fontId="9" fillId="0" borderId="0" xfId="3" applyNumberFormat="1" applyFont="1" applyAlignment="1">
      <alignment horizontal="right" vertical="center"/>
    </xf>
    <xf numFmtId="0" fontId="7" fillId="0" borderId="12" xfId="3" applyFont="1" applyBorder="1">
      <alignment vertical="center"/>
    </xf>
    <xf numFmtId="0" fontId="7" fillId="0" borderId="13" xfId="3" applyFont="1" applyBorder="1" applyAlignment="1">
      <alignment horizontal="center" vertical="center" shrinkToFit="1"/>
    </xf>
    <xf numFmtId="9" fontId="9" fillId="0" borderId="9" xfId="3" applyNumberFormat="1" applyFont="1" applyBorder="1" applyAlignment="1">
      <alignment horizontal="right" vertical="center"/>
    </xf>
    <xf numFmtId="0" fontId="7" fillId="0" borderId="7" xfId="3" applyFont="1" applyBorder="1">
      <alignment vertical="center"/>
    </xf>
    <xf numFmtId="0" fontId="7" fillId="0" borderId="14" xfId="3" applyFont="1" applyBorder="1">
      <alignment vertical="center"/>
    </xf>
    <xf numFmtId="0" fontId="7" fillId="0" borderId="15" xfId="3" applyFont="1" applyBorder="1" applyAlignment="1">
      <alignment horizontal="center" vertical="center"/>
    </xf>
    <xf numFmtId="0" fontId="7" fillId="0" borderId="1" xfId="5" applyFont="1" applyBorder="1">
      <alignment vertical="center"/>
    </xf>
    <xf numFmtId="0" fontId="7" fillId="0" borderId="4" xfId="5" applyFont="1" applyBorder="1">
      <alignment vertical="center"/>
    </xf>
    <xf numFmtId="0" fontId="15" fillId="0" borderId="3" xfId="5" applyFont="1" applyBorder="1">
      <alignment vertical="center"/>
    </xf>
    <xf numFmtId="0" fontId="7" fillId="0" borderId="11" xfId="5" applyFont="1" applyBorder="1">
      <alignment vertical="center"/>
    </xf>
    <xf numFmtId="0" fontId="7" fillId="0" borderId="0" xfId="5" applyFont="1">
      <alignment vertical="center"/>
    </xf>
    <xf numFmtId="0" fontId="15" fillId="0" borderId="12" xfId="5" applyFont="1" applyBorder="1">
      <alignment vertical="center"/>
    </xf>
    <xf numFmtId="0" fontId="7" fillId="0" borderId="5" xfId="2" applyFont="1" applyBorder="1">
      <alignment vertical="center"/>
    </xf>
    <xf numFmtId="0" fontId="7" fillId="0" borderId="6" xfId="2" applyFont="1" applyBorder="1">
      <alignment vertical="center"/>
    </xf>
    <xf numFmtId="3" fontId="9" fillId="0" borderId="15" xfId="6" applyNumberFormat="1" applyFont="1" applyFill="1" applyBorder="1" applyAlignment="1">
      <alignment horizontal="right" vertical="center"/>
    </xf>
    <xf numFmtId="0" fontId="7" fillId="0" borderId="8" xfId="5" applyFont="1" applyBorder="1">
      <alignment vertical="center"/>
    </xf>
    <xf numFmtId="0" fontId="7" fillId="0" borderId="9" xfId="5" applyFont="1" applyBorder="1">
      <alignment vertical="center"/>
    </xf>
    <xf numFmtId="0" fontId="15" fillId="0" borderId="7" xfId="5" applyFont="1" applyBorder="1">
      <alignment vertical="center"/>
    </xf>
    <xf numFmtId="0" fontId="10" fillId="0" borderId="2" xfId="5" applyFont="1" applyBorder="1" applyAlignment="1">
      <alignment horizontal="center" vertical="center"/>
    </xf>
    <xf numFmtId="0" fontId="7" fillId="0" borderId="6" xfId="5" applyFont="1" applyBorder="1" applyAlignment="1">
      <alignment vertical="center" shrinkToFit="1"/>
    </xf>
    <xf numFmtId="0" fontId="7" fillId="0" borderId="5" xfId="5" applyFont="1" applyBorder="1" applyAlignment="1">
      <alignment horizontal="left" vertical="center"/>
    </xf>
    <xf numFmtId="0" fontId="7" fillId="0" borderId="15" xfId="5" applyFont="1" applyBorder="1">
      <alignment vertical="center"/>
    </xf>
    <xf numFmtId="176" fontId="9" fillId="0" borderId="15" xfId="5" applyNumberFormat="1" applyFont="1" applyBorder="1" applyAlignment="1">
      <alignment horizontal="right" vertical="center"/>
    </xf>
    <xf numFmtId="0" fontId="7" fillId="0" borderId="5" xfId="5" applyFont="1" applyBorder="1" applyAlignment="1">
      <alignment horizontal="center" vertical="center" shrinkToFit="1"/>
    </xf>
    <xf numFmtId="0" fontId="7" fillId="0" borderId="10" xfId="5" applyFont="1" applyBorder="1" applyAlignment="1">
      <alignment horizontal="left" vertical="center"/>
    </xf>
    <xf numFmtId="3" fontId="9" fillId="0" borderId="9" xfId="5" applyNumberFormat="1" applyFont="1" applyBorder="1">
      <alignment vertical="center"/>
    </xf>
    <xf numFmtId="0" fontId="7" fillId="0" borderId="15" xfId="5" applyFont="1" applyBorder="1" applyAlignment="1">
      <alignment horizontal="right" vertical="center"/>
    </xf>
    <xf numFmtId="9" fontId="9" fillId="0" borderId="15" xfId="5" applyNumberFormat="1" applyFont="1" applyBorder="1" applyAlignment="1">
      <alignment vertical="center" wrapText="1"/>
    </xf>
    <xf numFmtId="0" fontId="7" fillId="0" borderId="10" xfId="5" applyFont="1" applyBorder="1" applyAlignment="1">
      <alignment horizontal="right" vertical="center" shrinkToFit="1"/>
    </xf>
    <xf numFmtId="3" fontId="10" fillId="0" borderId="6" xfId="2" applyNumberFormat="1" applyFont="1" applyBorder="1" applyAlignment="1">
      <alignment horizontal="center" vertical="center" shrinkToFit="1"/>
    </xf>
    <xf numFmtId="0" fontId="7" fillId="2" borderId="10" xfId="2" applyFont="1" applyFill="1" applyBorder="1" applyAlignment="1">
      <alignment vertical="center" shrinkToFit="1"/>
    </xf>
    <xf numFmtId="0" fontId="7" fillId="3" borderId="10" xfId="2" applyFont="1" applyFill="1" applyBorder="1" applyAlignment="1">
      <alignment vertical="center" shrinkToFit="1"/>
    </xf>
    <xf numFmtId="9" fontId="25" fillId="0" borderId="5" xfId="0" applyNumberFormat="1" applyFont="1" applyBorder="1" applyAlignment="1">
      <alignment horizontal="center" vertical="center" textRotation="255" wrapText="1"/>
    </xf>
    <xf numFmtId="0" fontId="14" fillId="0" borderId="13" xfId="0" applyFont="1" applyBorder="1" applyAlignment="1">
      <alignment horizontal="center" vertical="center" textRotation="255" wrapText="1"/>
    </xf>
    <xf numFmtId="0" fontId="14" fillId="0" borderId="10" xfId="0" applyFont="1" applyBorder="1" applyAlignment="1">
      <alignment horizontal="center" vertical="center" textRotation="255" wrapText="1"/>
    </xf>
    <xf numFmtId="0" fontId="14" fillId="0" borderId="1" xfId="0" applyFont="1" applyBorder="1" applyAlignment="1">
      <alignment horizontal="left" vertical="top" wrapText="1"/>
    </xf>
    <xf numFmtId="0" fontId="14" fillId="0" borderId="11" xfId="0" applyFont="1" applyBorder="1" applyAlignment="1">
      <alignment horizontal="left" vertical="top" wrapText="1"/>
    </xf>
    <xf numFmtId="0" fontId="14" fillId="0" borderId="8" xfId="0" applyFont="1" applyBorder="1" applyAlignment="1">
      <alignment horizontal="left" vertical="top" wrapText="1"/>
    </xf>
    <xf numFmtId="0" fontId="14" fillId="0" borderId="5" xfId="0" applyFont="1" applyBorder="1" applyAlignment="1">
      <alignment horizontal="left" vertical="center" wrapText="1"/>
    </xf>
    <xf numFmtId="0" fontId="14" fillId="0" borderId="10" xfId="0" applyFont="1" applyBorder="1" applyAlignment="1">
      <alignment horizontal="left" vertical="center" wrapText="1"/>
    </xf>
    <xf numFmtId="0" fontId="14" fillId="0" borderId="3" xfId="0" applyFont="1" applyBorder="1" applyAlignment="1">
      <alignment horizontal="left" vertical="top" wrapText="1"/>
    </xf>
    <xf numFmtId="0" fontId="14" fillId="0" borderId="12" xfId="0" applyFont="1" applyBorder="1" applyAlignment="1">
      <alignment horizontal="left" vertical="top" wrapText="1"/>
    </xf>
    <xf numFmtId="0" fontId="9" fillId="0" borderId="1" xfId="0" applyFont="1" applyBorder="1" applyAlignment="1">
      <alignment horizontal="center" vertical="center" wrapText="1"/>
    </xf>
    <xf numFmtId="0" fontId="9" fillId="0" borderId="4" xfId="0" applyFont="1" applyBorder="1" applyAlignment="1">
      <alignment vertical="center" wrapText="1"/>
    </xf>
    <xf numFmtId="0" fontId="14" fillId="0" borderId="5" xfId="0" applyFont="1" applyBorder="1" applyAlignment="1">
      <alignment horizontal="left" vertical="top" wrapText="1"/>
    </xf>
    <xf numFmtId="0" fontId="14" fillId="0" borderId="13" xfId="0" applyFont="1" applyBorder="1" applyAlignment="1">
      <alignment horizontal="left" vertical="top" wrapText="1"/>
    </xf>
    <xf numFmtId="0" fontId="14" fillId="0" borderId="4" xfId="0" applyFont="1" applyBorder="1" applyAlignment="1">
      <alignment horizontal="left" vertical="top" wrapText="1"/>
    </xf>
    <xf numFmtId="0" fontId="14" fillId="0" borderId="0" xfId="0" applyFont="1" applyAlignment="1">
      <alignment horizontal="left" vertical="top" wrapText="1"/>
    </xf>
    <xf numFmtId="3" fontId="15" fillId="0" borderId="11" xfId="1" applyNumberFormat="1" applyFont="1" applyFill="1" applyBorder="1" applyAlignment="1">
      <alignment horizontal="right" vertical="center"/>
    </xf>
    <xf numFmtId="3" fontId="15" fillId="0" borderId="0" xfId="1" applyNumberFormat="1" applyFont="1" applyFill="1" applyBorder="1" applyAlignment="1">
      <alignment horizontal="right" vertical="center"/>
    </xf>
    <xf numFmtId="0" fontId="14" fillId="0" borderId="13" xfId="0" applyFont="1" applyBorder="1" applyAlignment="1">
      <alignment horizontal="center" vertical="center" wrapText="1"/>
    </xf>
    <xf numFmtId="0" fontId="14" fillId="0" borderId="10" xfId="0" applyFont="1" applyBorder="1" applyAlignment="1">
      <alignment horizontal="center" vertical="center" wrapText="1"/>
    </xf>
    <xf numFmtId="3" fontId="14" fillId="0" borderId="12" xfId="0" applyNumberFormat="1" applyFont="1" applyBorder="1" applyAlignment="1">
      <alignment horizontal="left" vertical="top" wrapText="1"/>
    </xf>
    <xf numFmtId="3" fontId="14" fillId="0" borderId="12" xfId="0" applyNumberFormat="1" applyFont="1" applyBorder="1" applyAlignment="1">
      <alignment horizontal="center" vertical="top" wrapText="1"/>
    </xf>
    <xf numFmtId="0" fontId="14" fillId="0" borderId="13" xfId="0" applyFont="1" applyBorder="1" applyAlignment="1">
      <alignment horizontal="left" vertical="center" wrapText="1"/>
    </xf>
    <xf numFmtId="9" fontId="25" fillId="0" borderId="13" xfId="0" applyNumberFormat="1" applyFont="1" applyBorder="1" applyAlignment="1">
      <alignment horizontal="center" vertical="center" textRotation="255" wrapText="1"/>
    </xf>
    <xf numFmtId="3" fontId="14" fillId="0" borderId="12" xfId="0" applyNumberFormat="1" applyFont="1" applyBorder="1" applyAlignment="1">
      <alignment horizontal="center" vertical="center" wrapText="1"/>
    </xf>
    <xf numFmtId="3" fontId="15" fillId="0" borderId="11" xfId="1" applyNumberFormat="1" applyFont="1" applyFill="1" applyBorder="1" applyAlignment="1">
      <alignment horizontal="center" vertical="center"/>
    </xf>
    <xf numFmtId="3" fontId="15" fillId="0" borderId="0" xfId="1" applyNumberFormat="1" applyFont="1" applyFill="1" applyBorder="1" applyAlignment="1">
      <alignment horizontal="center" vertical="center"/>
    </xf>
    <xf numFmtId="3" fontId="15" fillId="0" borderId="1" xfId="1" applyNumberFormat="1" applyFont="1" applyFill="1" applyBorder="1" applyAlignment="1">
      <alignment horizontal="right" vertical="center"/>
    </xf>
    <xf numFmtId="3" fontId="15" fillId="0" borderId="4" xfId="1" applyNumberFormat="1" applyFont="1" applyFill="1" applyBorder="1" applyAlignment="1">
      <alignment horizontal="right" vertical="center"/>
    </xf>
    <xf numFmtId="0" fontId="21" fillId="0" borderId="5" xfId="0" applyFont="1" applyBorder="1" applyAlignment="1">
      <alignment horizontal="center" vertical="center" textRotation="255" wrapText="1"/>
    </xf>
    <xf numFmtId="0" fontId="21" fillId="0" borderId="13" xfId="0" applyFont="1" applyBorder="1" applyAlignment="1">
      <alignment horizontal="center" vertical="center" wrapText="1"/>
    </xf>
    <xf numFmtId="0" fontId="21" fillId="0" borderId="10" xfId="0" applyFont="1" applyBorder="1" applyAlignment="1">
      <alignment horizontal="center" vertical="center" wrapText="1"/>
    </xf>
    <xf numFmtId="0" fontId="31" fillId="0" borderId="5" xfId="0" applyFont="1" applyBorder="1" applyAlignment="1">
      <alignment horizontal="center" vertical="center" textRotation="255" wrapText="1"/>
    </xf>
    <xf numFmtId="0" fontId="21" fillId="0" borderId="1" xfId="0" applyFont="1" applyBorder="1" applyAlignment="1">
      <alignment horizontal="left" vertical="top" wrapText="1"/>
    </xf>
    <xf numFmtId="0" fontId="21" fillId="0" borderId="8" xfId="0" applyFont="1" applyBorder="1" applyAlignment="1">
      <alignment horizontal="left" vertical="top" wrapText="1"/>
    </xf>
    <xf numFmtId="0" fontId="7" fillId="0" borderId="1" xfId="0" applyFont="1" applyBorder="1" applyAlignment="1">
      <alignment horizontal="left" vertical="top" wrapText="1"/>
    </xf>
    <xf numFmtId="0" fontId="7" fillId="0" borderId="11" xfId="0" applyFont="1" applyBorder="1" applyAlignment="1">
      <alignment horizontal="left" vertical="top" wrapText="1"/>
    </xf>
    <xf numFmtId="0" fontId="7" fillId="0" borderId="4" xfId="0" applyFont="1" applyBorder="1" applyAlignment="1">
      <alignment horizontal="left" vertical="top" wrapText="1"/>
    </xf>
    <xf numFmtId="0" fontId="7" fillId="0" borderId="3" xfId="0" applyFont="1" applyBorder="1" applyAlignment="1">
      <alignment horizontal="left" vertical="top" wrapText="1"/>
    </xf>
    <xf numFmtId="0" fontId="7" fillId="0" borderId="0" xfId="0" applyFont="1" applyAlignment="1">
      <alignment horizontal="left" vertical="top" wrapText="1"/>
    </xf>
    <xf numFmtId="0" fontId="7" fillId="0" borderId="12" xfId="0" applyFont="1" applyBorder="1" applyAlignment="1">
      <alignment horizontal="left" vertical="top" wrapText="1"/>
    </xf>
    <xf numFmtId="3" fontId="9" fillId="0" borderId="8" xfId="1" applyNumberFormat="1" applyFont="1" applyFill="1" applyBorder="1" applyAlignment="1">
      <alignment horizontal="right" vertical="center"/>
    </xf>
    <xf numFmtId="3" fontId="9" fillId="0" borderId="9" xfId="1" applyNumberFormat="1" applyFont="1" applyFill="1" applyBorder="1" applyAlignment="1">
      <alignment horizontal="right" vertical="center"/>
    </xf>
    <xf numFmtId="176" fontId="26" fillId="0" borderId="15" xfId="0" applyNumberFormat="1" applyFont="1" applyBorder="1" applyAlignment="1">
      <alignment horizontal="center" vertical="center"/>
    </xf>
    <xf numFmtId="0" fontId="14" fillId="0" borderId="10" xfId="0" applyFont="1" applyBorder="1" applyAlignment="1">
      <alignment horizontal="left" vertical="top" wrapText="1"/>
    </xf>
    <xf numFmtId="0" fontId="21" fillId="0" borderId="13" xfId="0" applyFont="1" applyBorder="1" applyAlignment="1">
      <alignment horizontal="left" vertical="top" wrapText="1"/>
    </xf>
    <xf numFmtId="0" fontId="21" fillId="0" borderId="10" xfId="0" applyFont="1" applyBorder="1" applyAlignment="1">
      <alignment horizontal="left" vertical="top" wrapText="1"/>
    </xf>
    <xf numFmtId="0" fontId="14" fillId="0" borderId="1" xfId="0" applyFont="1" applyBorder="1" applyAlignment="1">
      <alignment vertical="center" wrapText="1"/>
    </xf>
    <xf numFmtId="0" fontId="11" fillId="0" borderId="3" xfId="0" applyFont="1" applyBorder="1" applyAlignment="1">
      <alignment vertical="center" wrapText="1"/>
    </xf>
    <xf numFmtId="0" fontId="11" fillId="0" borderId="8" xfId="0" applyFont="1" applyBorder="1" applyAlignment="1">
      <alignment vertical="center" wrapText="1"/>
    </xf>
    <xf numFmtId="0" fontId="11" fillId="0" borderId="7" xfId="0" applyFont="1" applyBorder="1" applyAlignment="1">
      <alignment vertical="center" wrapText="1"/>
    </xf>
    <xf numFmtId="0" fontId="14" fillId="0" borderId="14" xfId="0" applyFont="1" applyBorder="1" applyAlignment="1">
      <alignment vertical="center" wrapText="1"/>
    </xf>
    <xf numFmtId="0" fontId="11" fillId="0" borderId="2" xfId="0" applyFont="1" applyBorder="1" applyAlignment="1">
      <alignment vertical="center" wrapText="1"/>
    </xf>
    <xf numFmtId="0" fontId="21" fillId="0" borderId="5" xfId="0" applyFont="1" applyBorder="1" applyAlignment="1">
      <alignment horizontal="left" vertical="top" wrapText="1"/>
    </xf>
    <xf numFmtId="0" fontId="7" fillId="2" borderId="15" xfId="0" applyFont="1" applyFill="1" applyBorder="1" applyAlignment="1">
      <alignment horizontal="center" vertical="center"/>
    </xf>
    <xf numFmtId="0" fontId="7" fillId="0" borderId="15" xfId="0" applyFont="1" applyBorder="1" applyAlignment="1">
      <alignment horizontal="center" vertical="center"/>
    </xf>
    <xf numFmtId="3" fontId="9" fillId="0" borderId="11" xfId="1" applyNumberFormat="1" applyFont="1" applyFill="1" applyBorder="1" applyAlignment="1">
      <alignment horizontal="right" vertical="center"/>
    </xf>
    <xf numFmtId="3" fontId="9" fillId="0" borderId="0" xfId="1" applyNumberFormat="1" applyFont="1" applyFill="1" applyBorder="1" applyAlignment="1">
      <alignment horizontal="right" vertical="center"/>
    </xf>
    <xf numFmtId="176" fontId="28" fillId="0" borderId="15" xfId="0" applyNumberFormat="1" applyFont="1" applyBorder="1" applyAlignment="1">
      <alignment horizontal="center" vertical="center"/>
    </xf>
    <xf numFmtId="0" fontId="7" fillId="0" borderId="1" xfId="0" applyFont="1" applyBorder="1" applyAlignment="1">
      <alignment horizontal="left" vertical="top"/>
    </xf>
    <xf numFmtId="0" fontId="7" fillId="0" borderId="4" xfId="0" applyFont="1" applyBorder="1" applyAlignment="1">
      <alignment horizontal="left" vertical="top"/>
    </xf>
    <xf numFmtId="0" fontId="7" fillId="0" borderId="8" xfId="0" applyFont="1" applyBorder="1" applyAlignment="1">
      <alignment horizontal="left" vertical="top"/>
    </xf>
    <xf numFmtId="0" fontId="7" fillId="0" borderId="9" xfId="0" applyFont="1" applyBorder="1" applyAlignment="1">
      <alignment horizontal="left" vertical="top"/>
    </xf>
    <xf numFmtId="0" fontId="9" fillId="0" borderId="4" xfId="0" applyFont="1" applyBorder="1" applyAlignment="1">
      <alignment horizontal="right" vertical="top"/>
    </xf>
    <xf numFmtId="0" fontId="9" fillId="0" borderId="9" xfId="0" applyFont="1" applyBorder="1" applyAlignment="1">
      <alignment horizontal="right" vertical="top"/>
    </xf>
    <xf numFmtId="0" fontId="7" fillId="0" borderId="3" xfId="0" applyFont="1" applyBorder="1" applyAlignment="1">
      <alignment horizontal="left" vertical="top"/>
    </xf>
    <xf numFmtId="0" fontId="7" fillId="0" borderId="7" xfId="0" applyFont="1" applyBorder="1" applyAlignment="1">
      <alignment horizontal="left" vertical="top"/>
    </xf>
    <xf numFmtId="9" fontId="9" fillId="0" borderId="15" xfId="0" applyNumberFormat="1" applyFont="1" applyBorder="1" applyAlignment="1">
      <alignment horizontal="center" vertical="center" wrapText="1"/>
    </xf>
    <xf numFmtId="0" fontId="14" fillId="0" borderId="1" xfId="0" applyFont="1" applyBorder="1" applyAlignment="1">
      <alignment horizontal="left" vertical="center" wrapText="1"/>
    </xf>
    <xf numFmtId="0" fontId="14" fillId="0" borderId="4" xfId="0" applyFont="1" applyBorder="1" applyAlignment="1">
      <alignment horizontal="left" vertical="center" wrapText="1"/>
    </xf>
    <xf numFmtId="0" fontId="14" fillId="0" borderId="3" xfId="0" applyFont="1" applyBorder="1" applyAlignment="1">
      <alignment horizontal="left" vertical="center" wrapText="1"/>
    </xf>
    <xf numFmtId="0" fontId="14" fillId="0" borderId="11" xfId="0" applyFont="1" applyBorder="1" applyAlignment="1">
      <alignment horizontal="left" vertical="center" wrapText="1"/>
    </xf>
    <xf numFmtId="0" fontId="14" fillId="0" borderId="0" xfId="0" applyFont="1" applyAlignment="1">
      <alignment horizontal="left" vertical="center" wrapText="1"/>
    </xf>
    <xf numFmtId="0" fontId="14" fillId="0" borderId="12" xfId="0" applyFont="1" applyBorder="1" applyAlignment="1">
      <alignment horizontal="left" vertical="center" wrapText="1"/>
    </xf>
    <xf numFmtId="0" fontId="14" fillId="0" borderId="8" xfId="0" applyFont="1" applyBorder="1" applyAlignment="1">
      <alignment horizontal="left" vertical="center" wrapText="1"/>
    </xf>
    <xf numFmtId="0" fontId="14" fillId="0" borderId="9" xfId="0" applyFont="1" applyBorder="1" applyAlignment="1">
      <alignment horizontal="left" vertical="center" wrapText="1"/>
    </xf>
    <xf numFmtId="0" fontId="14" fillId="0" borderId="7" xfId="0" applyFont="1" applyBorder="1" applyAlignment="1">
      <alignment horizontal="left" vertical="center" wrapText="1"/>
    </xf>
    <xf numFmtId="0" fontId="7" fillId="0" borderId="14" xfId="0" applyFont="1" applyBorder="1" applyAlignment="1">
      <alignment horizontal="left" vertical="center"/>
    </xf>
    <xf numFmtId="0" fontId="7" fillId="0" borderId="15" xfId="0" applyFont="1" applyBorder="1" applyAlignment="1">
      <alignment horizontal="left" vertical="center"/>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7" xfId="0" applyFont="1" applyBorder="1" applyAlignment="1">
      <alignment horizontal="left" vertical="top" wrapText="1"/>
    </xf>
    <xf numFmtId="0" fontId="7" fillId="0" borderId="8" xfId="0" applyFont="1" applyBorder="1" applyAlignment="1">
      <alignment horizontal="left" vertical="center"/>
    </xf>
    <xf numFmtId="0" fontId="12" fillId="0" borderId="9" xfId="0" applyFont="1" applyBorder="1" applyAlignment="1">
      <alignment horizontal="left" vertical="center"/>
    </xf>
    <xf numFmtId="0" fontId="7" fillId="3" borderId="15" xfId="0" applyFont="1" applyFill="1" applyBorder="1" applyAlignment="1">
      <alignment horizontal="center" vertical="center"/>
    </xf>
    <xf numFmtId="0" fontId="36" fillId="2" borderId="1" xfId="0" applyFont="1" applyFill="1" applyBorder="1" applyAlignment="1">
      <alignment horizontal="left" vertical="top" wrapText="1"/>
    </xf>
    <xf numFmtId="0" fontId="36" fillId="2" borderId="4" xfId="0" applyFont="1" applyFill="1" applyBorder="1" applyAlignment="1">
      <alignment horizontal="left" vertical="top" wrapText="1"/>
    </xf>
    <xf numFmtId="0" fontId="36" fillId="2" borderId="3" xfId="0" applyFont="1" applyFill="1" applyBorder="1" applyAlignment="1">
      <alignment horizontal="left" vertical="top" wrapText="1"/>
    </xf>
    <xf numFmtId="9" fontId="14" fillId="0" borderId="5" xfId="0" applyNumberFormat="1" applyFont="1" applyBorder="1" applyAlignment="1">
      <alignment horizontal="center" vertical="center" textRotation="255" wrapText="1"/>
    </xf>
    <xf numFmtId="9" fontId="14" fillId="0" borderId="13" xfId="0" applyNumberFormat="1" applyFont="1" applyBorder="1" applyAlignment="1">
      <alignment horizontal="center" vertical="center" wrapText="1"/>
    </xf>
    <xf numFmtId="9" fontId="14" fillId="0" borderId="10" xfId="0" applyNumberFormat="1" applyFont="1" applyBorder="1" applyAlignment="1">
      <alignment horizontal="center" vertical="center" wrapText="1"/>
    </xf>
    <xf numFmtId="0" fontId="14" fillId="0" borderId="9" xfId="0" applyFont="1" applyBorder="1" applyAlignment="1">
      <alignment horizontal="left" vertical="top" wrapText="1"/>
    </xf>
    <xf numFmtId="0" fontId="14" fillId="0" borderId="7" xfId="0" applyFont="1" applyBorder="1" applyAlignment="1">
      <alignment horizontal="left" vertical="top" wrapText="1"/>
    </xf>
    <xf numFmtId="0" fontId="23" fillId="0" borderId="4" xfId="0" applyFont="1" applyBorder="1" applyAlignment="1">
      <alignment horizontal="left" vertical="top" wrapText="1"/>
    </xf>
    <xf numFmtId="0" fontId="23" fillId="0" borderId="0" xfId="0" applyFont="1" applyAlignment="1">
      <alignment horizontal="left" vertical="top" wrapText="1"/>
    </xf>
    <xf numFmtId="0" fontId="23" fillId="0" borderId="9" xfId="0" applyFont="1" applyBorder="1" applyAlignment="1">
      <alignment horizontal="left" vertical="top" wrapText="1"/>
    </xf>
    <xf numFmtId="9" fontId="25" fillId="0" borderId="13" xfId="0" applyNumberFormat="1" applyFont="1" applyBorder="1" applyAlignment="1">
      <alignment horizontal="center" vertical="center" wrapText="1"/>
    </xf>
    <xf numFmtId="0" fontId="37" fillId="0" borderId="4" xfId="0" applyFont="1" applyBorder="1" applyAlignment="1">
      <alignment horizontal="left" vertical="top" wrapText="1"/>
    </xf>
    <xf numFmtId="0" fontId="21" fillId="0" borderId="3" xfId="0" applyFont="1" applyBorder="1" applyAlignment="1">
      <alignment horizontal="left" vertical="top" wrapText="1"/>
    </xf>
    <xf numFmtId="0" fontId="21" fillId="0" borderId="11" xfId="0" applyFont="1" applyBorder="1" applyAlignment="1">
      <alignment horizontal="left" vertical="top" wrapText="1"/>
    </xf>
    <xf numFmtId="0" fontId="21" fillId="0" borderId="12" xfId="0" applyFont="1" applyBorder="1" applyAlignment="1">
      <alignment horizontal="left" vertical="top" wrapText="1"/>
    </xf>
    <xf numFmtId="3" fontId="26" fillId="0" borderId="11" xfId="1" applyNumberFormat="1" applyFont="1" applyFill="1" applyBorder="1" applyAlignment="1">
      <alignment horizontal="right" vertical="center"/>
    </xf>
    <xf numFmtId="3" fontId="26" fillId="0" borderId="0" xfId="1" applyNumberFormat="1" applyFont="1" applyFill="1" applyBorder="1" applyAlignment="1">
      <alignment horizontal="right" vertical="center"/>
    </xf>
    <xf numFmtId="3" fontId="26" fillId="0" borderId="11" xfId="1" applyNumberFormat="1" applyFont="1" applyFill="1" applyBorder="1" applyAlignment="1">
      <alignment horizontal="right" vertical="center" wrapText="1"/>
    </xf>
    <xf numFmtId="3" fontId="26" fillId="0" borderId="0" xfId="1" applyNumberFormat="1" applyFont="1" applyFill="1" applyBorder="1" applyAlignment="1">
      <alignment horizontal="right" vertical="center" wrapText="1"/>
    </xf>
    <xf numFmtId="3" fontId="14" fillId="0" borderId="12" xfId="0" applyNumberFormat="1" applyFont="1" applyBorder="1" applyAlignment="1">
      <alignment horizontal="left" vertical="center" wrapText="1"/>
    </xf>
    <xf numFmtId="38" fontId="26" fillId="0" borderId="11" xfId="1" applyFont="1" applyFill="1" applyBorder="1" applyAlignment="1">
      <alignment horizontal="right" vertical="center"/>
    </xf>
    <xf numFmtId="38" fontId="26" fillId="0" borderId="0" xfId="1" applyFont="1" applyFill="1" applyBorder="1" applyAlignment="1">
      <alignment horizontal="right" vertical="center"/>
    </xf>
    <xf numFmtId="0" fontId="21" fillId="0" borderId="13" xfId="0" applyFont="1" applyBorder="1" applyAlignment="1">
      <alignment horizontal="center" vertical="center" textRotation="255" wrapText="1"/>
    </xf>
    <xf numFmtId="0" fontId="21" fillId="0" borderId="10" xfId="0" applyFont="1" applyBorder="1" applyAlignment="1">
      <alignment horizontal="center" vertical="center" textRotation="255" wrapText="1"/>
    </xf>
    <xf numFmtId="0" fontId="21" fillId="0" borderId="4" xfId="0" applyFont="1" applyBorder="1" applyAlignment="1">
      <alignment horizontal="left" vertical="top" wrapText="1"/>
    </xf>
    <xf numFmtId="0" fontId="21" fillId="0" borderId="9" xfId="0" applyFont="1" applyBorder="1" applyAlignment="1">
      <alignment horizontal="left" vertical="top" wrapText="1"/>
    </xf>
    <xf numFmtId="176" fontId="15" fillId="0" borderId="11" xfId="0" applyNumberFormat="1" applyFont="1" applyBorder="1" applyAlignment="1">
      <alignment horizontal="right" vertical="center"/>
    </xf>
    <xf numFmtId="176" fontId="15" fillId="0" borderId="12" xfId="0" applyNumberFormat="1" applyFont="1" applyBorder="1" applyAlignment="1">
      <alignment horizontal="right" vertical="center"/>
    </xf>
    <xf numFmtId="0" fontId="21" fillId="0" borderId="0" xfId="0" applyFont="1" applyAlignment="1">
      <alignment horizontal="left" vertical="top" wrapText="1"/>
    </xf>
    <xf numFmtId="0" fontId="31" fillId="0" borderId="5" xfId="0" applyFont="1" applyBorder="1" applyAlignment="1">
      <alignment horizontal="left" vertical="top" wrapText="1"/>
    </xf>
    <xf numFmtId="0" fontId="31" fillId="0" borderId="4" xfId="0" applyFont="1" applyBorder="1" applyAlignment="1">
      <alignment horizontal="left" vertical="top" wrapText="1"/>
    </xf>
    <xf numFmtId="0" fontId="31" fillId="0" borderId="1" xfId="0" applyFont="1" applyBorder="1" applyAlignment="1">
      <alignment horizontal="left" vertical="top" wrapText="1"/>
    </xf>
    <xf numFmtId="9" fontId="31" fillId="0" borderId="13" xfId="0" applyNumberFormat="1" applyFont="1" applyBorder="1" applyAlignment="1">
      <alignment horizontal="center" vertical="center" wrapText="1"/>
    </xf>
    <xf numFmtId="9" fontId="21" fillId="0" borderId="10" xfId="0" applyNumberFormat="1" applyFont="1" applyBorder="1" applyAlignment="1">
      <alignment horizontal="center" vertical="center" wrapText="1"/>
    </xf>
    <xf numFmtId="0" fontId="11" fillId="0" borderId="13" xfId="0" applyFont="1" applyBorder="1" applyAlignment="1">
      <alignment vertical="center" wrapText="1"/>
    </xf>
    <xf numFmtId="9" fontId="14" fillId="0" borderId="5" xfId="0" applyNumberFormat="1" applyFont="1" applyBorder="1" applyAlignment="1">
      <alignment horizontal="center" vertical="center" wrapText="1"/>
    </xf>
    <xf numFmtId="9" fontId="21" fillId="0" borderId="13" xfId="0" applyNumberFormat="1" applyFont="1" applyBorder="1" applyAlignment="1">
      <alignment horizontal="center" vertical="center" wrapText="1"/>
    </xf>
    <xf numFmtId="0" fontId="38" fillId="0" borderId="11" xfId="0" applyFont="1" applyBorder="1" applyAlignment="1">
      <alignment horizontal="left" vertical="top" wrapText="1"/>
    </xf>
    <xf numFmtId="0" fontId="38" fillId="0" borderId="8" xfId="0" applyFont="1" applyBorder="1" applyAlignment="1">
      <alignment horizontal="left" vertical="top" wrapText="1"/>
    </xf>
    <xf numFmtId="9" fontId="14" fillId="0" borderId="13" xfId="0" applyNumberFormat="1" applyFont="1" applyBorder="1" applyAlignment="1">
      <alignment horizontal="center" vertical="center" textRotation="255" wrapText="1"/>
    </xf>
    <xf numFmtId="9" fontId="14" fillId="0" borderId="11" xfId="0" applyNumberFormat="1" applyFont="1" applyBorder="1" applyAlignment="1">
      <alignment horizontal="center" vertical="center" textRotation="255" wrapText="1"/>
    </xf>
    <xf numFmtId="0" fontId="11" fillId="0" borderId="4" xfId="0" applyFont="1" applyBorder="1" applyAlignment="1">
      <alignment horizontal="left" vertical="top" wrapText="1"/>
    </xf>
    <xf numFmtId="0" fontId="11" fillId="0" borderId="3" xfId="0" applyFont="1" applyBorder="1" applyAlignment="1">
      <alignment horizontal="left" vertical="top" wrapText="1"/>
    </xf>
    <xf numFmtId="0" fontId="11" fillId="0" borderId="11" xfId="0" applyFont="1" applyBorder="1" applyAlignment="1">
      <alignment horizontal="left" vertical="top" wrapText="1"/>
    </xf>
    <xf numFmtId="0" fontId="11" fillId="0" borderId="0" xfId="0" applyFont="1" applyAlignment="1">
      <alignment horizontal="left" vertical="top" wrapText="1"/>
    </xf>
    <xf numFmtId="0" fontId="11" fillId="0" borderId="12" xfId="0" applyFont="1" applyBorder="1" applyAlignment="1">
      <alignment horizontal="left" vertical="top" wrapText="1"/>
    </xf>
    <xf numFmtId="0" fontId="23" fillId="0" borderId="11" xfId="0" applyFont="1" applyBorder="1" applyAlignment="1">
      <alignment horizontal="left" vertical="top" wrapText="1"/>
    </xf>
    <xf numFmtId="0" fontId="30" fillId="0" borderId="1" xfId="0" applyFont="1" applyBorder="1" applyAlignment="1">
      <alignment horizontal="left" vertical="top" wrapText="1"/>
    </xf>
    <xf numFmtId="0" fontId="11" fillId="0" borderId="4" xfId="0" applyFont="1" applyBorder="1" applyAlignment="1">
      <alignment vertical="center" wrapText="1"/>
    </xf>
    <xf numFmtId="0" fontId="11" fillId="0" borderId="11" xfId="0" applyFont="1" applyBorder="1" applyAlignment="1">
      <alignment vertical="center" wrapText="1"/>
    </xf>
    <xf numFmtId="0" fontId="11" fillId="0" borderId="0" xfId="0" applyFont="1" applyAlignment="1">
      <alignment vertical="center" wrapText="1"/>
    </xf>
    <xf numFmtId="0" fontId="11" fillId="0" borderId="12" xfId="0" applyFont="1" applyBorder="1" applyAlignment="1">
      <alignment vertical="center" wrapText="1"/>
    </xf>
    <xf numFmtId="0" fontId="7" fillId="0" borderId="5" xfId="0" applyFont="1" applyBorder="1" applyAlignment="1">
      <alignment vertical="top" wrapText="1"/>
    </xf>
    <xf numFmtId="0" fontId="7" fillId="0" borderId="13" xfId="0" applyFont="1" applyBorder="1" applyAlignment="1">
      <alignment vertical="top" wrapText="1"/>
    </xf>
    <xf numFmtId="0" fontId="7" fillId="0" borderId="13" xfId="0" applyFont="1" applyBorder="1" applyAlignment="1">
      <alignment vertical="center" wrapText="1"/>
    </xf>
    <xf numFmtId="176" fontId="30" fillId="0" borderId="5" xfId="0" applyNumberFormat="1" applyFont="1" applyBorder="1" applyAlignment="1">
      <alignment vertical="center" textRotation="255" wrapText="1"/>
    </xf>
    <xf numFmtId="0" fontId="11" fillId="0" borderId="13" xfId="0" applyFont="1" applyBorder="1" applyAlignment="1">
      <alignment vertical="center" textRotation="255" wrapText="1"/>
    </xf>
    <xf numFmtId="0" fontId="11" fillId="0" borderId="12" xfId="0" applyFont="1" applyBorder="1" applyAlignment="1">
      <alignment vertical="top" wrapText="1"/>
    </xf>
    <xf numFmtId="9" fontId="25" fillId="0" borderId="1" xfId="0" applyNumberFormat="1" applyFont="1" applyBorder="1" applyAlignment="1">
      <alignment horizontal="center" vertical="center" textRotation="255" wrapText="1"/>
    </xf>
    <xf numFmtId="176" fontId="30" fillId="0" borderId="13" xfId="0" applyNumberFormat="1" applyFont="1" applyBorder="1" applyAlignment="1">
      <alignment vertical="center" textRotation="255" wrapText="1"/>
    </xf>
    <xf numFmtId="9" fontId="14" fillId="0" borderId="11" xfId="0" applyNumberFormat="1" applyFont="1" applyBorder="1" applyAlignment="1">
      <alignment horizontal="center" vertical="center" wrapText="1"/>
    </xf>
    <xf numFmtId="0" fontId="7" fillId="0" borderId="1" xfId="0" applyFont="1" applyBorder="1" applyAlignment="1">
      <alignment vertical="top" wrapText="1"/>
    </xf>
    <xf numFmtId="0" fontId="7" fillId="0" borderId="11" xfId="0" applyFont="1" applyBorder="1" applyAlignment="1">
      <alignment vertical="top" wrapText="1"/>
    </xf>
    <xf numFmtId="0" fontId="7" fillId="0" borderId="11" xfId="0" applyFont="1" applyBorder="1" applyAlignment="1">
      <alignment vertical="center" wrapText="1"/>
    </xf>
    <xf numFmtId="0" fontId="23" fillId="0" borderId="8" xfId="0" applyFont="1" applyBorder="1" applyAlignment="1">
      <alignment horizontal="left" vertical="top" wrapText="1"/>
    </xf>
    <xf numFmtId="176" fontId="30" fillId="0" borderId="13" xfId="0" applyNumberFormat="1" applyFont="1" applyBorder="1" applyAlignment="1">
      <alignment vertical="center" wrapText="1"/>
    </xf>
    <xf numFmtId="0" fontId="7" fillId="0" borderId="1" xfId="2" applyFont="1" applyBorder="1" applyAlignment="1">
      <alignment horizontal="left" vertical="top" wrapText="1"/>
    </xf>
    <xf numFmtId="0" fontId="7" fillId="0" borderId="4" xfId="2" applyFont="1" applyBorder="1" applyAlignment="1">
      <alignment horizontal="left" vertical="top" wrapText="1"/>
    </xf>
    <xf numFmtId="0" fontId="7" fillId="0" borderId="3" xfId="2" applyFont="1" applyBorder="1" applyAlignment="1">
      <alignment horizontal="left" vertical="top" wrapText="1"/>
    </xf>
    <xf numFmtId="0" fontId="7" fillId="0" borderId="11" xfId="2" applyFont="1" applyBorder="1" applyAlignment="1">
      <alignment horizontal="left" vertical="top" wrapText="1"/>
    </xf>
    <xf numFmtId="0" fontId="7" fillId="0" borderId="0" xfId="2" applyFont="1" applyAlignment="1">
      <alignment horizontal="left" vertical="top" wrapText="1"/>
    </xf>
    <xf numFmtId="0" fontId="7" fillId="0" borderId="12" xfId="2" applyFont="1" applyBorder="1" applyAlignment="1">
      <alignment horizontal="left" vertical="top" wrapText="1"/>
    </xf>
    <xf numFmtId="0" fontId="7" fillId="0" borderId="1" xfId="2" applyFont="1" applyBorder="1" applyAlignment="1">
      <alignment horizontal="left" vertical="center" wrapText="1"/>
    </xf>
    <xf numFmtId="0" fontId="7" fillId="0" borderId="4" xfId="2" applyFont="1" applyBorder="1" applyAlignment="1">
      <alignment horizontal="left" vertical="center" wrapText="1"/>
    </xf>
    <xf numFmtId="0" fontId="7" fillId="0" borderId="3" xfId="2" applyFont="1" applyBorder="1" applyAlignment="1">
      <alignment horizontal="left" vertical="center" wrapText="1"/>
    </xf>
    <xf numFmtId="0" fontId="7" fillId="0" borderId="8" xfId="2" applyFont="1" applyBorder="1" applyAlignment="1">
      <alignment horizontal="left" vertical="center" wrapText="1"/>
    </xf>
    <xf numFmtId="0" fontId="7" fillId="0" borderId="9" xfId="2" applyFont="1" applyBorder="1" applyAlignment="1">
      <alignment horizontal="left" vertical="center" wrapText="1"/>
    </xf>
    <xf numFmtId="0" fontId="7" fillId="0" borderId="7" xfId="2" applyFont="1" applyBorder="1" applyAlignment="1">
      <alignment horizontal="left" vertical="center" wrapText="1"/>
    </xf>
    <xf numFmtId="0" fontId="9" fillId="0" borderId="1" xfId="2" applyFont="1" applyBorder="1" applyAlignment="1">
      <alignment horizontal="center" vertical="center" wrapText="1"/>
    </xf>
    <xf numFmtId="0" fontId="9" fillId="0" borderId="4" xfId="0" applyFont="1" applyBorder="1" applyAlignment="1">
      <alignment horizontal="center" vertical="center" wrapText="1"/>
    </xf>
    <xf numFmtId="0" fontId="9" fillId="0" borderId="1" xfId="2" applyFont="1" applyBorder="1" applyAlignment="1">
      <alignment horizontal="center" vertical="center"/>
    </xf>
    <xf numFmtId="0" fontId="9" fillId="0" borderId="4" xfId="2" applyFont="1" applyBorder="1" applyAlignment="1">
      <alignment horizontal="center" vertical="center"/>
    </xf>
    <xf numFmtId="0" fontId="7" fillId="0" borderId="14" xfId="2" applyFont="1" applyBorder="1" applyAlignment="1">
      <alignment horizontal="left" vertical="top" wrapText="1"/>
    </xf>
    <xf numFmtId="0" fontId="7" fillId="0" borderId="15" xfId="2" applyFont="1" applyBorder="1" applyAlignment="1">
      <alignment horizontal="left" vertical="top" wrapText="1"/>
    </xf>
    <xf numFmtId="0" fontId="7" fillId="0" borderId="2" xfId="2" applyFont="1" applyBorder="1" applyAlignment="1">
      <alignment horizontal="left" vertical="top" wrapText="1"/>
    </xf>
    <xf numFmtId="0" fontId="9" fillId="0" borderId="3" xfId="2" applyFont="1" applyBorder="1" applyAlignment="1">
      <alignment horizontal="center" vertical="center"/>
    </xf>
    <xf numFmtId="3" fontId="9" fillId="2" borderId="15" xfId="2" applyNumberFormat="1" applyFont="1" applyFill="1" applyBorder="1" applyAlignment="1">
      <alignment horizontal="right" vertical="center"/>
    </xf>
    <xf numFmtId="3" fontId="9" fillId="0" borderId="15" xfId="2" applyNumberFormat="1" applyFont="1" applyBorder="1" applyAlignment="1">
      <alignment horizontal="right" vertical="center"/>
    </xf>
    <xf numFmtId="3" fontId="9" fillId="0" borderId="9" xfId="2" applyNumberFormat="1" applyFont="1" applyBorder="1" applyAlignment="1">
      <alignment horizontal="right" vertical="center"/>
    </xf>
    <xf numFmtId="3" fontId="9" fillId="0" borderId="0" xfId="2" applyNumberFormat="1" applyFont="1" applyAlignment="1">
      <alignment horizontal="right" vertical="center"/>
    </xf>
    <xf numFmtId="0" fontId="7" fillId="0" borderId="11" xfId="2" applyFont="1" applyBorder="1" applyAlignment="1">
      <alignment horizontal="left" vertical="center" wrapText="1"/>
    </xf>
    <xf numFmtId="0" fontId="7" fillId="0" borderId="0" xfId="2" applyFont="1" applyAlignment="1">
      <alignment horizontal="left" vertical="center" wrapText="1"/>
    </xf>
    <xf numFmtId="0" fontId="7" fillId="0" borderId="12" xfId="2" applyFont="1" applyBorder="1" applyAlignment="1">
      <alignment horizontal="left" vertical="center" wrapText="1"/>
    </xf>
    <xf numFmtId="3" fontId="9" fillId="0" borderId="4" xfId="2" applyNumberFormat="1" applyFont="1" applyBorder="1" applyAlignment="1">
      <alignment horizontal="right" vertical="center"/>
    </xf>
    <xf numFmtId="3" fontId="9" fillId="0" borderId="9" xfId="2" applyNumberFormat="1" applyFont="1" applyBorder="1" applyAlignment="1">
      <alignment horizontal="center" vertical="center"/>
    </xf>
    <xf numFmtId="176" fontId="9" fillId="0" borderId="15" xfId="2" applyNumberFormat="1" applyFont="1" applyBorder="1" applyAlignment="1">
      <alignment horizontal="right" vertical="center"/>
    </xf>
    <xf numFmtId="176" fontId="9" fillId="0" borderId="2" xfId="2" applyNumberFormat="1" applyFont="1" applyBorder="1" applyAlignment="1">
      <alignment horizontal="right" vertical="center"/>
    </xf>
    <xf numFmtId="0" fontId="7" fillId="0" borderId="9" xfId="2" applyFont="1" applyBorder="1" applyAlignment="1">
      <alignment horizontal="right" vertical="center"/>
    </xf>
    <xf numFmtId="0" fontId="14" fillId="0" borderId="4" xfId="2" applyFont="1" applyBorder="1" applyAlignment="1">
      <alignment horizontal="left" vertical="top" wrapText="1"/>
    </xf>
    <xf numFmtId="0" fontId="14" fillId="0" borderId="3" xfId="2" applyFont="1" applyBorder="1" applyAlignment="1">
      <alignment horizontal="left" vertical="top" wrapText="1"/>
    </xf>
    <xf numFmtId="3" fontId="7" fillId="0" borderId="15" xfId="2" applyNumberFormat="1" applyFont="1" applyBorder="1" applyAlignment="1">
      <alignment horizontal="right" vertical="center"/>
    </xf>
    <xf numFmtId="0" fontId="7" fillId="2" borderId="9" xfId="2" applyFont="1" applyFill="1" applyBorder="1" applyAlignment="1">
      <alignment horizontal="right" vertical="center"/>
    </xf>
    <xf numFmtId="3" fontId="7" fillId="2" borderId="15" xfId="2" applyNumberFormat="1" applyFont="1" applyFill="1" applyBorder="1" applyAlignment="1">
      <alignment horizontal="right" vertical="center"/>
    </xf>
    <xf numFmtId="0" fontId="7" fillId="0" borderId="8" xfId="2" applyFont="1" applyBorder="1" applyAlignment="1">
      <alignment horizontal="left" vertical="top" wrapText="1"/>
    </xf>
    <xf numFmtId="0" fontId="7" fillId="0" borderId="9" xfId="2" applyFont="1" applyBorder="1" applyAlignment="1">
      <alignment horizontal="left" vertical="top" wrapText="1"/>
    </xf>
    <xf numFmtId="0" fontId="7" fillId="3" borderId="9" xfId="2" applyFont="1" applyFill="1" applyBorder="1" applyAlignment="1">
      <alignment horizontal="right" vertical="center"/>
    </xf>
    <xf numFmtId="3" fontId="9" fillId="3" borderId="15" xfId="2" applyNumberFormat="1" applyFont="1" applyFill="1" applyBorder="1" applyAlignment="1">
      <alignment horizontal="right" vertical="center"/>
    </xf>
    <xf numFmtId="0" fontId="7" fillId="0" borderId="11" xfId="2" applyFont="1" applyBorder="1" applyAlignment="1">
      <alignment vertical="top" wrapText="1"/>
    </xf>
    <xf numFmtId="9" fontId="9" fillId="0" borderId="0" xfId="2" applyNumberFormat="1" applyFont="1" applyAlignment="1">
      <alignment horizontal="left" vertical="center"/>
    </xf>
    <xf numFmtId="9" fontId="9" fillId="0" borderId="12" xfId="2" applyNumberFormat="1" applyFont="1" applyBorder="1" applyAlignment="1">
      <alignment horizontal="left" vertical="center"/>
    </xf>
    <xf numFmtId="0" fontId="9" fillId="0" borderId="0" xfId="2" applyFont="1" applyAlignment="1">
      <alignment horizontal="right" vertical="center"/>
    </xf>
    <xf numFmtId="0" fontId="9" fillId="0" borderId="1" xfId="2" applyFont="1" applyBorder="1" applyAlignment="1">
      <alignment horizontal="center"/>
    </xf>
    <xf numFmtId="0" fontId="9" fillId="0" borderId="4" xfId="2" applyFont="1" applyBorder="1" applyAlignment="1">
      <alignment horizontal="center"/>
    </xf>
    <xf numFmtId="0" fontId="9" fillId="0" borderId="3" xfId="2" applyFont="1" applyBorder="1" applyAlignment="1">
      <alignment horizontal="center"/>
    </xf>
    <xf numFmtId="0" fontId="6" fillId="0" borderId="4" xfId="2" applyFont="1" applyBorder="1" applyAlignment="1">
      <alignment horizontal="left" vertical="top" wrapText="1"/>
    </xf>
    <xf numFmtId="0" fontId="6" fillId="0" borderId="3" xfId="2" applyFont="1" applyBorder="1" applyAlignment="1">
      <alignment horizontal="left" vertical="top" wrapText="1"/>
    </xf>
    <xf numFmtId="0" fontId="6" fillId="0" borderId="0" xfId="2" applyFont="1" applyAlignment="1">
      <alignment horizontal="left" vertical="top" wrapText="1"/>
    </xf>
    <xf numFmtId="0" fontId="6" fillId="0" borderId="12" xfId="2" applyFont="1" applyBorder="1" applyAlignment="1">
      <alignment horizontal="left" vertical="top" wrapText="1"/>
    </xf>
    <xf numFmtId="0" fontId="6" fillId="0" borderId="11" xfId="2" applyFont="1" applyBorder="1" applyAlignment="1">
      <alignment horizontal="left" vertical="top" wrapText="1"/>
    </xf>
    <xf numFmtId="0" fontId="7" fillId="0" borderId="7" xfId="2" applyFont="1" applyBorder="1" applyAlignment="1">
      <alignment horizontal="left" vertical="top" wrapText="1"/>
    </xf>
    <xf numFmtId="3" fontId="9" fillId="0" borderId="15" xfId="2" applyNumberFormat="1" applyFont="1" applyBorder="1">
      <alignment vertical="center"/>
    </xf>
    <xf numFmtId="0" fontId="11" fillId="0" borderId="15" xfId="0" applyFont="1" applyBorder="1">
      <alignment vertical="center"/>
    </xf>
    <xf numFmtId="0" fontId="9" fillId="2" borderId="15" xfId="2" applyFont="1" applyFill="1" applyBorder="1" applyAlignment="1">
      <alignment horizontal="center" vertical="center"/>
    </xf>
    <xf numFmtId="0" fontId="7" fillId="0" borderId="1" xfId="2" applyFont="1" applyBorder="1" applyAlignment="1">
      <alignment horizontal="left" vertical="top" shrinkToFit="1"/>
    </xf>
    <xf numFmtId="0" fontId="7" fillId="0" borderId="4" xfId="2" applyFont="1" applyBorder="1" applyAlignment="1">
      <alignment horizontal="left" vertical="top" shrinkToFit="1"/>
    </xf>
    <xf numFmtId="0" fontId="7" fillId="0" borderId="3" xfId="2" applyFont="1" applyBorder="1" applyAlignment="1">
      <alignment horizontal="left" vertical="top" shrinkToFit="1"/>
    </xf>
    <xf numFmtId="0" fontId="7" fillId="0" borderId="11" xfId="2" applyFont="1" applyBorder="1" applyAlignment="1">
      <alignment horizontal="left" vertical="top" shrinkToFit="1"/>
    </xf>
    <xf numFmtId="0" fontId="7" fillId="0" borderId="0" xfId="2" applyFont="1" applyAlignment="1">
      <alignment horizontal="left" vertical="top" shrinkToFit="1"/>
    </xf>
    <xf numFmtId="0" fontId="7" fillId="0" borderId="12" xfId="2" applyFont="1" applyBorder="1" applyAlignment="1">
      <alignment horizontal="left" vertical="top" shrinkToFit="1"/>
    </xf>
    <xf numFmtId="0" fontId="9" fillId="0" borderId="15" xfId="2" applyFont="1" applyBorder="1" applyAlignment="1">
      <alignment horizontal="center" vertical="center"/>
    </xf>
    <xf numFmtId="0" fontId="9" fillId="0" borderId="1" xfId="2" applyFont="1" applyBorder="1" applyAlignment="1">
      <alignment vertical="center" wrapText="1"/>
    </xf>
    <xf numFmtId="0" fontId="11" fillId="0" borderId="4" xfId="0" applyFont="1" applyBorder="1">
      <alignment vertical="center"/>
    </xf>
    <xf numFmtId="0" fontId="11" fillId="0" borderId="11" xfId="0" applyFont="1" applyBorder="1">
      <alignment vertical="center"/>
    </xf>
    <xf numFmtId="0" fontId="11" fillId="0" borderId="0" xfId="0" applyFont="1">
      <alignment vertical="center"/>
    </xf>
    <xf numFmtId="0" fontId="11" fillId="0" borderId="8" xfId="0" applyFont="1" applyBorder="1">
      <alignment vertical="center"/>
    </xf>
    <xf numFmtId="0" fontId="11" fillId="0" borderId="9" xfId="0" applyFont="1" applyBorder="1">
      <alignment vertical="center"/>
    </xf>
    <xf numFmtId="0" fontId="7" fillId="0" borderId="15" xfId="2" applyFont="1" applyBorder="1">
      <alignment vertical="center"/>
    </xf>
    <xf numFmtId="0" fontId="7" fillId="0" borderId="15" xfId="2" applyFont="1" applyBorder="1" applyAlignment="1">
      <alignment horizontal="left" vertical="center"/>
    </xf>
    <xf numFmtId="9" fontId="9" fillId="0" borderId="15" xfId="2" applyNumberFormat="1" applyFont="1" applyBorder="1" applyAlignment="1">
      <alignment horizontal="right" vertical="center"/>
    </xf>
    <xf numFmtId="9" fontId="9" fillId="0" borderId="0" xfId="2" applyNumberFormat="1" applyFont="1" applyAlignment="1">
      <alignment horizontal="right" vertical="center"/>
    </xf>
    <xf numFmtId="9" fontId="9" fillId="0" borderId="12" xfId="2" applyNumberFormat="1" applyFont="1" applyBorder="1" applyAlignment="1">
      <alignment horizontal="right" vertical="center"/>
    </xf>
    <xf numFmtId="0" fontId="7" fillId="0" borderId="0" xfId="2" applyFont="1" applyAlignment="1">
      <alignment vertical="top" wrapText="1"/>
    </xf>
    <xf numFmtId="0" fontId="7" fillId="0" borderId="12" xfId="2" applyFont="1" applyBorder="1" applyAlignment="1">
      <alignment vertical="top" wrapText="1"/>
    </xf>
    <xf numFmtId="0" fontId="9" fillId="0" borderId="9" xfId="2" applyFont="1" applyBorder="1" applyAlignment="1">
      <alignment horizontal="right" vertical="center"/>
    </xf>
    <xf numFmtId="0" fontId="7" fillId="0" borderId="15" xfId="2" applyFont="1" applyBorder="1" applyAlignment="1">
      <alignment vertical="center" shrinkToFit="1"/>
    </xf>
    <xf numFmtId="0" fontId="7" fillId="0" borderId="14" xfId="3" applyFont="1" applyBorder="1" applyAlignment="1">
      <alignment vertical="center" shrinkToFit="1"/>
    </xf>
    <xf numFmtId="0" fontId="7" fillId="0" borderId="15" xfId="3" applyFont="1" applyBorder="1" applyAlignment="1">
      <alignment vertical="center" shrinkToFit="1"/>
    </xf>
    <xf numFmtId="0" fontId="7" fillId="0" borderId="2" xfId="3" applyFont="1" applyBorder="1" applyAlignment="1">
      <alignment vertical="center" shrinkToFit="1"/>
    </xf>
    <xf numFmtId="0" fontId="7" fillId="0" borderId="1" xfId="3" applyFont="1" applyBorder="1">
      <alignment vertical="center"/>
    </xf>
    <xf numFmtId="0" fontId="7" fillId="0" borderId="11" xfId="3" applyFont="1" applyBorder="1">
      <alignment vertical="center"/>
    </xf>
    <xf numFmtId="0" fontId="7" fillId="0" borderId="8" xfId="3" applyFont="1" applyBorder="1">
      <alignment vertical="center"/>
    </xf>
    <xf numFmtId="9" fontId="9" fillId="0" borderId="9" xfId="2" applyNumberFormat="1" applyFont="1" applyBorder="1" applyAlignment="1">
      <alignment horizontal="right" vertical="center"/>
    </xf>
    <xf numFmtId="9" fontId="9" fillId="0" borderId="7" xfId="2" applyNumberFormat="1" applyFont="1" applyBorder="1" applyAlignment="1">
      <alignment horizontal="right" vertical="center"/>
    </xf>
    <xf numFmtId="0" fontId="7" fillId="0" borderId="5" xfId="2" applyFont="1" applyBorder="1" applyAlignment="1">
      <alignment vertical="top" wrapText="1"/>
    </xf>
    <xf numFmtId="0" fontId="7" fillId="0" borderId="10" xfId="2" applyFont="1" applyBorder="1" applyAlignment="1">
      <alignment vertical="top" wrapText="1"/>
    </xf>
    <xf numFmtId="0" fontId="9" fillId="0" borderId="11" xfId="2" applyFont="1" applyBorder="1" applyAlignment="1">
      <alignment horizontal="center" vertical="center"/>
    </xf>
    <xf numFmtId="0" fontId="9" fillId="0" borderId="0" xfId="2" applyFont="1" applyAlignment="1">
      <alignment horizontal="center" vertical="center"/>
    </xf>
    <xf numFmtId="0" fontId="7" fillId="0" borderId="0" xfId="2" applyFont="1" applyAlignment="1">
      <alignment vertical="center" shrinkToFit="1"/>
    </xf>
    <xf numFmtId="0" fontId="11" fillId="0" borderId="0" xfId="0" applyFont="1" applyAlignment="1">
      <alignment vertical="center" shrinkToFit="1"/>
    </xf>
    <xf numFmtId="0" fontId="11" fillId="0" borderId="12" xfId="0" applyFont="1" applyBorder="1" applyAlignment="1">
      <alignment vertical="center" shrinkToFit="1"/>
    </xf>
    <xf numFmtId="9" fontId="9" fillId="0" borderId="2" xfId="2" applyNumberFormat="1" applyFont="1" applyBorder="1" applyAlignment="1">
      <alignment horizontal="right" vertical="center"/>
    </xf>
    <xf numFmtId="176" fontId="9" fillId="0" borderId="9" xfId="2" applyNumberFormat="1" applyFont="1" applyBorder="1" applyAlignment="1">
      <alignment horizontal="right" vertical="center"/>
    </xf>
    <xf numFmtId="176" fontId="9" fillId="0" borderId="7" xfId="2" applyNumberFormat="1" applyFont="1" applyBorder="1" applyAlignment="1">
      <alignment horizontal="right" vertical="center"/>
    </xf>
    <xf numFmtId="0" fontId="7" fillId="0" borderId="11" xfId="2" applyFont="1" applyBorder="1" applyAlignment="1">
      <alignment vertical="top" shrinkToFit="1"/>
    </xf>
    <xf numFmtId="0" fontId="7" fillId="0" borderId="0" xfId="2" applyFont="1" applyAlignment="1">
      <alignment vertical="top" shrinkToFit="1"/>
    </xf>
    <xf numFmtId="0" fontId="7" fillId="0" borderId="12" xfId="2" applyFont="1" applyBorder="1" applyAlignment="1">
      <alignment vertical="top" shrinkToFit="1"/>
    </xf>
    <xf numFmtId="0" fontId="9" fillId="0" borderId="15" xfId="2" applyFont="1" applyBorder="1" applyAlignment="1">
      <alignment horizontal="right" vertical="center"/>
    </xf>
    <xf numFmtId="0" fontId="7" fillId="0" borderId="1" xfId="2" applyFont="1" applyBorder="1" applyAlignment="1">
      <alignment horizontal="left" vertical="top" wrapText="1" shrinkToFit="1"/>
    </xf>
    <xf numFmtId="0" fontId="7" fillId="0" borderId="4" xfId="2" applyFont="1" applyBorder="1" applyAlignment="1">
      <alignment horizontal="left" vertical="top" wrapText="1" shrinkToFit="1"/>
    </xf>
    <xf numFmtId="0" fontId="7" fillId="0" borderId="3" xfId="2" applyFont="1" applyBorder="1" applyAlignment="1">
      <alignment horizontal="left" vertical="top" wrapText="1" shrinkToFit="1"/>
    </xf>
    <xf numFmtId="0" fontId="7" fillId="0" borderId="8" xfId="2" applyFont="1" applyBorder="1" applyAlignment="1">
      <alignment horizontal="left" vertical="top" wrapText="1" shrinkToFit="1"/>
    </xf>
    <xf numFmtId="0" fontId="7" fillId="0" borderId="9" xfId="2" applyFont="1" applyBorder="1" applyAlignment="1">
      <alignment horizontal="left" vertical="top" wrapText="1" shrinkToFit="1"/>
    </xf>
    <xf numFmtId="0" fontId="7" fillId="0" borderId="7" xfId="2" applyFont="1" applyBorder="1" applyAlignment="1">
      <alignment horizontal="left" vertical="top" wrapText="1" shrinkToFit="1"/>
    </xf>
    <xf numFmtId="0" fontId="7" fillId="0" borderId="1" xfId="2" applyFont="1" applyBorder="1" applyAlignment="1">
      <alignment horizontal="left" vertical="top"/>
    </xf>
    <xf numFmtId="0" fontId="7" fillId="0" borderId="4" xfId="2" applyFont="1" applyBorder="1" applyAlignment="1">
      <alignment horizontal="left" vertical="top"/>
    </xf>
    <xf numFmtId="0" fontId="7" fillId="0" borderId="3" xfId="2" applyFont="1" applyBorder="1" applyAlignment="1">
      <alignment horizontal="left" vertical="top"/>
    </xf>
    <xf numFmtId="0" fontId="7" fillId="0" borderId="8" xfId="2" applyFont="1" applyBorder="1" applyAlignment="1">
      <alignment horizontal="left" vertical="top"/>
    </xf>
    <xf numFmtId="0" fontId="7" fillId="0" borderId="9" xfId="2" applyFont="1" applyBorder="1" applyAlignment="1">
      <alignment horizontal="left" vertical="top"/>
    </xf>
    <xf numFmtId="0" fontId="7" fillId="0" borderId="7" xfId="2" applyFont="1" applyBorder="1" applyAlignment="1">
      <alignment horizontal="left" vertical="top"/>
    </xf>
    <xf numFmtId="0" fontId="7" fillId="0" borderId="1" xfId="2" applyFont="1" applyBorder="1" applyAlignment="1">
      <alignment vertical="top" wrapText="1"/>
    </xf>
    <xf numFmtId="0" fontId="7" fillId="0" borderId="4" xfId="2" applyFont="1" applyBorder="1" applyAlignment="1">
      <alignment vertical="top" wrapText="1"/>
    </xf>
    <xf numFmtId="0" fontId="7" fillId="0" borderId="8" xfId="2" applyFont="1" applyBorder="1" applyAlignment="1">
      <alignment vertical="top" wrapText="1"/>
    </xf>
    <xf numFmtId="0" fontId="7" fillId="0" borderId="9" xfId="2" applyFont="1" applyBorder="1" applyAlignment="1">
      <alignment vertical="top" wrapText="1"/>
    </xf>
    <xf numFmtId="0" fontId="12" fillId="0" borderId="4" xfId="2" applyFont="1" applyBorder="1" applyAlignment="1">
      <alignment horizontal="left" vertical="top" wrapText="1"/>
    </xf>
    <xf numFmtId="176" fontId="9" fillId="0" borderId="0" xfId="2" applyNumberFormat="1" applyFont="1" applyAlignment="1">
      <alignment horizontal="right" vertical="center"/>
    </xf>
    <xf numFmtId="176" fontId="9" fillId="0" borderId="12" xfId="2" applyNumberFormat="1" applyFont="1" applyBorder="1" applyAlignment="1">
      <alignment horizontal="right" vertical="center"/>
    </xf>
    <xf numFmtId="0" fontId="12" fillId="0" borderId="13" xfId="2" applyFont="1" applyBorder="1" applyAlignment="1">
      <alignment vertical="top" wrapText="1"/>
    </xf>
    <xf numFmtId="0" fontId="11" fillId="0" borderId="13" xfId="0" applyFont="1" applyBorder="1" applyAlignment="1">
      <alignment vertical="top" wrapText="1"/>
    </xf>
    <xf numFmtId="0" fontId="11" fillId="0" borderId="10" xfId="0" applyFont="1" applyBorder="1" applyAlignment="1">
      <alignment vertical="top" wrapText="1"/>
    </xf>
    <xf numFmtId="0" fontId="9" fillId="0" borderId="3" xfId="0" applyFont="1" applyBorder="1" applyAlignment="1">
      <alignment horizontal="center" vertical="center" wrapText="1"/>
    </xf>
    <xf numFmtId="0" fontId="7" fillId="0" borderId="13" xfId="2" applyFont="1" applyBorder="1" applyAlignment="1">
      <alignment vertical="top" wrapText="1"/>
    </xf>
    <xf numFmtId="0" fontId="14" fillId="0" borderId="13" xfId="0" applyFont="1" applyBorder="1" applyAlignment="1">
      <alignment vertical="top" wrapText="1"/>
    </xf>
    <xf numFmtId="0" fontId="12" fillId="0" borderId="11" xfId="2" applyFont="1" applyBorder="1" applyAlignment="1">
      <alignment vertical="top" wrapText="1"/>
    </xf>
    <xf numFmtId="0" fontId="11" fillId="0" borderId="11" xfId="0" applyFont="1" applyBorder="1" applyAlignment="1">
      <alignment vertical="top" wrapText="1"/>
    </xf>
    <xf numFmtId="0" fontId="7" fillId="0" borderId="5" xfId="2" applyFont="1" applyBorder="1" applyAlignment="1">
      <alignment horizontal="left" vertical="top" wrapText="1"/>
    </xf>
    <xf numFmtId="0" fontId="7" fillId="0" borderId="10" xfId="2" applyFont="1" applyBorder="1" applyAlignment="1">
      <alignment horizontal="left" vertical="top" wrapText="1"/>
    </xf>
    <xf numFmtId="0" fontId="7" fillId="0" borderId="13" xfId="2" applyFont="1" applyBorder="1" applyAlignment="1">
      <alignment horizontal="left" vertical="top" wrapText="1"/>
    </xf>
    <xf numFmtId="0" fontId="7" fillId="2" borderId="1" xfId="2" applyFont="1" applyFill="1" applyBorder="1" applyAlignment="1">
      <alignment horizontal="left" vertical="top" wrapText="1"/>
    </xf>
    <xf numFmtId="0" fontId="7" fillId="2" borderId="8" xfId="2" applyFont="1" applyFill="1" applyBorder="1" applyAlignment="1">
      <alignment horizontal="left" vertical="top" wrapText="1"/>
    </xf>
    <xf numFmtId="0" fontId="14" fillId="0" borderId="1" xfId="2" applyFont="1" applyBorder="1" applyAlignment="1">
      <alignment vertical="top" wrapText="1"/>
    </xf>
    <xf numFmtId="0" fontId="14" fillId="0" borderId="4" xfId="2" applyFont="1" applyBorder="1" applyAlignment="1">
      <alignment vertical="top" wrapText="1"/>
    </xf>
    <xf numFmtId="0" fontId="14" fillId="0" borderId="3" xfId="2" applyFont="1" applyBorder="1" applyAlignment="1">
      <alignment vertical="top" wrapText="1"/>
    </xf>
    <xf numFmtId="0" fontId="14" fillId="0" borderId="11" xfId="2" applyFont="1" applyBorder="1" applyAlignment="1">
      <alignment vertical="top" wrapText="1"/>
    </xf>
    <xf numFmtId="0" fontId="14" fillId="0" borderId="0" xfId="2" applyFont="1" applyAlignment="1">
      <alignment vertical="top" wrapText="1"/>
    </xf>
    <xf numFmtId="0" fontId="14" fillId="0" borderId="12" xfId="2" applyFont="1" applyBorder="1" applyAlignment="1">
      <alignment vertical="top" wrapText="1"/>
    </xf>
    <xf numFmtId="0" fontId="14" fillId="0" borderId="5" xfId="2" applyFont="1" applyBorder="1" applyAlignment="1">
      <alignment vertical="top" wrapText="1"/>
    </xf>
    <xf numFmtId="0" fontId="14" fillId="0" borderId="13" xfId="2" applyFont="1" applyBorder="1" applyAlignment="1">
      <alignment vertical="top" wrapText="1"/>
    </xf>
    <xf numFmtId="9" fontId="7" fillId="0" borderId="1" xfId="2" applyNumberFormat="1" applyFont="1" applyBorder="1" applyAlignment="1">
      <alignment vertical="top" wrapText="1"/>
    </xf>
    <xf numFmtId="9" fontId="7" fillId="0" borderId="11" xfId="2" applyNumberFormat="1" applyFont="1" applyBorder="1" applyAlignment="1">
      <alignment vertical="top" wrapText="1"/>
    </xf>
    <xf numFmtId="0" fontId="12" fillId="0" borderId="11" xfId="2" applyFont="1" applyBorder="1" applyAlignment="1">
      <alignment horizontal="left" vertical="top" wrapText="1"/>
    </xf>
    <xf numFmtId="0" fontId="9" fillId="0" borderId="4" xfId="2" applyFont="1" applyBorder="1" applyAlignment="1">
      <alignment horizontal="center" vertical="center" wrapText="1"/>
    </xf>
    <xf numFmtId="0" fontId="7" fillId="0" borderId="3" xfId="2" applyFont="1" applyBorder="1" applyAlignment="1">
      <alignment vertical="top" wrapText="1"/>
    </xf>
    <xf numFmtId="9" fontId="7" fillId="0" borderId="8" xfId="2" applyNumberFormat="1" applyFont="1" applyBorder="1" applyAlignment="1">
      <alignment vertical="top" wrapText="1"/>
    </xf>
    <xf numFmtId="0" fontId="12" fillId="0" borderId="13" xfId="2" applyFont="1" applyBorder="1" applyAlignment="1">
      <alignment horizontal="left" vertical="top" wrapText="1"/>
    </xf>
    <xf numFmtId="0" fontId="9" fillId="0" borderId="3" xfId="0" applyFont="1" applyBorder="1" applyAlignment="1">
      <alignment vertical="center" wrapText="1"/>
    </xf>
    <xf numFmtId="0" fontId="7" fillId="0" borderId="1" xfId="2" applyFont="1" applyBorder="1" applyAlignment="1">
      <alignment vertical="center" shrinkToFit="1"/>
    </xf>
    <xf numFmtId="0" fontId="7" fillId="0" borderId="4" xfId="2" applyFont="1" applyBorder="1" applyAlignment="1">
      <alignment vertical="center" shrinkToFit="1"/>
    </xf>
    <xf numFmtId="0" fontId="9" fillId="0" borderId="4" xfId="2" applyFont="1" applyBorder="1">
      <alignment vertical="center"/>
    </xf>
    <xf numFmtId="0" fontId="9" fillId="0" borderId="0" xfId="2" applyFont="1">
      <alignment vertical="center"/>
    </xf>
    <xf numFmtId="0" fontId="9" fillId="0" borderId="9" xfId="2" applyFont="1" applyBorder="1">
      <alignment vertical="center"/>
    </xf>
    <xf numFmtId="0" fontId="11" fillId="0" borderId="8" xfId="0" applyFont="1" applyBorder="1" applyAlignment="1">
      <alignment horizontal="left" vertical="top" wrapText="1"/>
    </xf>
    <xf numFmtId="0" fontId="7" fillId="0" borderId="14" xfId="2" applyFont="1" applyBorder="1" applyAlignment="1">
      <alignment vertical="top" wrapText="1"/>
    </xf>
    <xf numFmtId="0" fontId="12" fillId="0" borderId="14" xfId="2" applyFont="1" applyBorder="1" applyAlignment="1">
      <alignment vertical="center" wrapText="1"/>
    </xf>
    <xf numFmtId="0" fontId="12" fillId="0" borderId="15" xfId="2" applyFont="1" applyBorder="1" applyAlignment="1">
      <alignment vertical="center" wrapText="1"/>
    </xf>
    <xf numFmtId="0" fontId="11" fillId="0" borderId="8" xfId="0" applyFont="1" applyBorder="1" applyAlignment="1">
      <alignment vertical="top" wrapText="1"/>
    </xf>
    <xf numFmtId="0" fontId="7" fillId="0" borderId="7" xfId="2" applyFont="1" applyBorder="1" applyAlignment="1">
      <alignment vertical="top" wrapText="1"/>
    </xf>
    <xf numFmtId="0" fontId="7" fillId="0" borderId="1" xfId="2" applyFont="1" applyBorder="1" applyAlignment="1">
      <alignment horizontal="left" vertical="center" shrinkToFit="1"/>
    </xf>
    <xf numFmtId="0" fontId="7" fillId="0" borderId="4" xfId="2" applyFont="1" applyBorder="1" applyAlignment="1">
      <alignment horizontal="left" vertical="center" shrinkToFit="1"/>
    </xf>
    <xf numFmtId="0" fontId="7" fillId="0" borderId="11" xfId="2" applyFont="1" applyBorder="1" applyAlignment="1">
      <alignment horizontal="left" vertical="center" shrinkToFit="1"/>
    </xf>
    <xf numFmtId="0" fontId="7" fillId="0" borderId="0" xfId="2" applyFont="1" applyAlignment="1">
      <alignment horizontal="left" vertical="center" shrinkToFit="1"/>
    </xf>
    <xf numFmtId="0" fontId="7" fillId="0" borderId="8" xfId="2" applyFont="1" applyBorder="1" applyAlignment="1">
      <alignment horizontal="left" vertical="center" shrinkToFit="1"/>
    </xf>
    <xf numFmtId="0" fontId="7" fillId="0" borderId="9" xfId="2" applyFont="1" applyBorder="1" applyAlignment="1">
      <alignment horizontal="left" vertical="center" shrinkToFit="1"/>
    </xf>
    <xf numFmtId="0" fontId="7" fillId="0" borderId="11" xfId="2" applyFont="1" applyBorder="1">
      <alignment vertical="center"/>
    </xf>
    <xf numFmtId="0" fontId="7" fillId="0" borderId="0" xfId="2" applyFont="1">
      <alignment vertical="center"/>
    </xf>
    <xf numFmtId="0" fontId="7" fillId="0" borderId="12" xfId="2" applyFont="1" applyBorder="1">
      <alignment vertical="center"/>
    </xf>
    <xf numFmtId="0" fontId="7" fillId="0" borderId="14" xfId="2" applyFont="1" applyBorder="1">
      <alignment vertical="center"/>
    </xf>
    <xf numFmtId="0" fontId="7" fillId="0" borderId="2" xfId="2" applyFont="1" applyBorder="1">
      <alignment vertical="center"/>
    </xf>
    <xf numFmtId="0" fontId="7" fillId="0" borderId="8" xfId="2" applyFont="1" applyBorder="1">
      <alignment vertical="center"/>
    </xf>
    <xf numFmtId="0" fontId="7" fillId="0" borderId="9" xfId="2" applyFont="1" applyBorder="1">
      <alignment vertical="center"/>
    </xf>
    <xf numFmtId="0" fontId="7" fillId="0" borderId="7" xfId="2" applyFont="1" applyBorder="1">
      <alignment vertical="center"/>
    </xf>
    <xf numFmtId="0" fontId="7" fillId="0" borderId="14" xfId="2" applyFont="1" applyBorder="1" applyAlignment="1">
      <alignment vertical="center" shrinkToFit="1"/>
    </xf>
    <xf numFmtId="0" fontId="11" fillId="0" borderId="15" xfId="0" applyFont="1" applyBorder="1" applyAlignment="1">
      <alignment vertical="center" shrinkToFit="1"/>
    </xf>
    <xf numFmtId="0" fontId="14" fillId="0" borderId="15" xfId="0" applyFont="1" applyBorder="1" applyAlignment="1">
      <alignment vertical="center" shrinkToFit="1"/>
    </xf>
    <xf numFmtId="0" fontId="7" fillId="0" borderId="11" xfId="2" applyFont="1" applyBorder="1" applyAlignment="1">
      <alignment vertical="center" shrinkToFit="1"/>
    </xf>
    <xf numFmtId="0" fontId="9" fillId="0" borderId="4" xfId="0" applyFont="1" applyBorder="1" applyAlignment="1">
      <alignment horizontal="center" vertical="center"/>
    </xf>
    <xf numFmtId="9" fontId="7" fillId="0" borderId="0" xfId="2" applyNumberFormat="1" applyFont="1" applyAlignment="1">
      <alignment vertical="top" wrapText="1"/>
    </xf>
    <xf numFmtId="9" fontId="7" fillId="0" borderId="12" xfId="2" applyNumberFormat="1" applyFont="1" applyBorder="1" applyAlignment="1">
      <alignment vertical="top" wrapText="1"/>
    </xf>
    <xf numFmtId="9" fontId="7" fillId="0" borderId="14" xfId="2" applyNumberFormat="1" applyFont="1" applyBorder="1" applyAlignment="1">
      <alignment vertical="top" wrapText="1"/>
    </xf>
    <xf numFmtId="9" fontId="7" fillId="0" borderId="2" xfId="2" applyNumberFormat="1" applyFont="1" applyBorder="1" applyAlignment="1">
      <alignment vertical="top" wrapText="1"/>
    </xf>
    <xf numFmtId="0" fontId="6" fillId="0" borderId="11" xfId="2" applyFont="1" applyBorder="1" applyAlignment="1">
      <alignment vertical="top" wrapText="1"/>
    </xf>
    <xf numFmtId="0" fontId="6" fillId="0" borderId="0" xfId="2" applyFont="1" applyAlignment="1">
      <alignment vertical="top" wrapText="1"/>
    </xf>
    <xf numFmtId="0" fontId="6" fillId="0" borderId="12" xfId="2" applyFont="1" applyBorder="1" applyAlignment="1">
      <alignment vertical="top" wrapText="1"/>
    </xf>
    <xf numFmtId="0" fontId="12" fillId="0" borderId="1" xfId="2" applyFont="1" applyBorder="1" applyAlignment="1">
      <alignment horizontal="left" vertical="top" wrapText="1"/>
    </xf>
    <xf numFmtId="0" fontId="12" fillId="0" borderId="8" xfId="2" applyFont="1" applyBorder="1" applyAlignment="1">
      <alignment horizontal="left" vertical="top" wrapText="1"/>
    </xf>
    <xf numFmtId="0" fontId="12" fillId="0" borderId="9" xfId="2" applyFont="1" applyBorder="1" applyAlignment="1">
      <alignment horizontal="left" vertical="top" wrapText="1"/>
    </xf>
    <xf numFmtId="0" fontId="6" fillId="0" borderId="4" xfId="2" applyFont="1" applyBorder="1" applyAlignment="1">
      <alignment vertical="center" wrapText="1"/>
    </xf>
    <xf numFmtId="0" fontId="6" fillId="0" borderId="3" xfId="2" applyFont="1" applyBorder="1" applyAlignment="1">
      <alignment vertical="center" wrapText="1"/>
    </xf>
    <xf numFmtId="0" fontId="6" fillId="0" borderId="11" xfId="2" applyFont="1" applyBorder="1" applyAlignment="1">
      <alignment vertical="center" wrapText="1"/>
    </xf>
    <xf numFmtId="0" fontId="6" fillId="0" borderId="0" xfId="2" applyFont="1" applyAlignment="1">
      <alignment vertical="center" wrapText="1"/>
    </xf>
    <xf numFmtId="0" fontId="6" fillId="0" borderId="12" xfId="2" applyFont="1" applyBorder="1" applyAlignment="1">
      <alignment vertical="center" wrapText="1"/>
    </xf>
    <xf numFmtId="9" fontId="9" fillId="0" borderId="15" xfId="2" applyNumberFormat="1" applyFont="1" applyBorder="1" applyAlignment="1">
      <alignment horizontal="center" vertical="center"/>
    </xf>
    <xf numFmtId="3" fontId="9" fillId="0" borderId="11" xfId="2" applyNumberFormat="1" applyFont="1" applyBorder="1" applyAlignment="1">
      <alignment horizontal="right" vertical="center"/>
    </xf>
    <xf numFmtId="0" fontId="6" fillId="0" borderId="4" xfId="2" applyFont="1" applyBorder="1" applyAlignment="1">
      <alignment vertical="top" wrapText="1"/>
    </xf>
    <xf numFmtId="0" fontId="12" fillId="0" borderId="3" xfId="2" applyFont="1" applyBorder="1" applyAlignment="1">
      <alignment horizontal="left" vertical="top" wrapText="1"/>
    </xf>
    <xf numFmtId="0" fontId="12" fillId="0" borderId="0" xfId="2" applyFont="1" applyAlignment="1">
      <alignment horizontal="left" vertical="top" wrapText="1"/>
    </xf>
    <xf numFmtId="0" fontId="12" fillId="0" borderId="12" xfId="2" applyFont="1" applyBorder="1" applyAlignment="1">
      <alignment horizontal="left" vertical="top" wrapText="1"/>
    </xf>
    <xf numFmtId="0" fontId="7" fillId="0" borderId="1" xfId="2" applyFont="1" applyBorder="1" applyAlignment="1">
      <alignment vertical="center" wrapText="1"/>
    </xf>
    <xf numFmtId="0" fontId="7" fillId="0" borderId="4" xfId="2" applyFont="1" applyBorder="1" applyAlignment="1">
      <alignment vertical="center" wrapText="1"/>
    </xf>
    <xf numFmtId="0" fontId="7" fillId="0" borderId="11" xfId="2" applyFont="1" applyBorder="1" applyAlignment="1">
      <alignment vertical="center" wrapText="1"/>
    </xf>
    <xf numFmtId="0" fontId="7" fillId="0" borderId="0" xfId="2" applyFont="1" applyAlignment="1">
      <alignment vertical="center" wrapText="1"/>
    </xf>
    <xf numFmtId="0" fontId="7" fillId="0" borderId="8" xfId="2" applyFont="1" applyBorder="1" applyAlignment="1">
      <alignment vertical="center" wrapText="1"/>
    </xf>
    <xf numFmtId="0" fontId="7" fillId="0" borderId="9" xfId="2" applyFont="1" applyBorder="1" applyAlignment="1">
      <alignment vertical="center" wrapText="1"/>
    </xf>
    <xf numFmtId="0" fontId="9" fillId="0" borderId="9" xfId="2" applyFont="1" applyBorder="1" applyAlignment="1">
      <alignment vertical="center" shrinkToFit="1"/>
    </xf>
    <xf numFmtId="0" fontId="11" fillId="0" borderId="9" xfId="0" applyFont="1" applyBorder="1" applyAlignment="1">
      <alignment vertical="center" shrinkToFit="1"/>
    </xf>
    <xf numFmtId="0" fontId="11" fillId="0" borderId="7" xfId="0" applyFont="1" applyBorder="1" applyAlignment="1">
      <alignment vertical="center" shrinkToFit="1"/>
    </xf>
    <xf numFmtId="0" fontId="7" fillId="2" borderId="6" xfId="2" applyFont="1" applyFill="1" applyBorder="1" applyAlignment="1">
      <alignment horizontal="left" vertical="top" wrapText="1"/>
    </xf>
    <xf numFmtId="0" fontId="6" fillId="2" borderId="6" xfId="2" applyFont="1" applyFill="1" applyBorder="1" applyAlignment="1">
      <alignment horizontal="left" vertical="top" wrapText="1"/>
    </xf>
    <xf numFmtId="3" fontId="9" fillId="0" borderId="15" xfId="2" applyNumberFormat="1" applyFont="1" applyBorder="1" applyAlignment="1">
      <alignment horizontal="right" vertical="center" shrinkToFit="1"/>
    </xf>
    <xf numFmtId="0" fontId="7" fillId="0" borderId="6" xfId="2" applyFont="1" applyBorder="1" applyAlignment="1">
      <alignment horizontal="left" vertical="top" wrapText="1"/>
    </xf>
    <xf numFmtId="0" fontId="6" fillId="0" borderId="6" xfId="2" applyFont="1" applyBorder="1" applyAlignment="1">
      <alignment horizontal="left" vertical="top" wrapText="1"/>
    </xf>
    <xf numFmtId="0" fontId="6" fillId="0" borderId="3" xfId="2" applyFont="1" applyBorder="1" applyAlignment="1">
      <alignment vertical="top" wrapText="1"/>
    </xf>
    <xf numFmtId="0" fontId="12" fillId="0" borderId="7" xfId="2" applyFont="1" applyBorder="1" applyAlignment="1">
      <alignment horizontal="left" vertical="top" wrapText="1"/>
    </xf>
    <xf numFmtId="176" fontId="7" fillId="0" borderId="1" xfId="2" applyNumberFormat="1" applyFont="1" applyBorder="1" applyAlignment="1">
      <alignment horizontal="left" vertical="top" wrapText="1"/>
    </xf>
    <xf numFmtId="0" fontId="14" fillId="0" borderId="11" xfId="2" applyFont="1" applyBorder="1" applyAlignment="1">
      <alignment horizontal="left" vertical="top" wrapText="1"/>
    </xf>
    <xf numFmtId="0" fontId="14" fillId="0" borderId="0" xfId="2" applyFont="1" applyAlignment="1">
      <alignment horizontal="left" vertical="top" wrapText="1"/>
    </xf>
    <xf numFmtId="0" fontId="14" fillId="0" borderId="12" xfId="2" applyFont="1" applyBorder="1" applyAlignment="1">
      <alignment horizontal="left" vertical="top" wrapText="1"/>
    </xf>
    <xf numFmtId="0" fontId="14" fillId="0" borderId="11" xfId="2" applyFont="1" applyBorder="1" applyAlignment="1">
      <alignment vertical="center" wrapText="1"/>
    </xf>
    <xf numFmtId="0" fontId="14" fillId="0" borderId="0" xfId="2" applyFont="1" applyAlignment="1">
      <alignment vertical="center" wrapText="1"/>
    </xf>
    <xf numFmtId="0" fontId="14" fillId="0" borderId="12" xfId="2" applyFont="1" applyBorder="1" applyAlignment="1">
      <alignment vertical="center" wrapText="1"/>
    </xf>
    <xf numFmtId="0" fontId="21" fillId="0" borderId="11" xfId="2" applyFont="1" applyBorder="1" applyAlignment="1">
      <alignment vertical="top" wrapText="1"/>
    </xf>
    <xf numFmtId="0" fontId="21" fillId="0" borderId="0" xfId="2" applyFont="1" applyAlignment="1">
      <alignment vertical="top" wrapText="1"/>
    </xf>
    <xf numFmtId="0" fontId="21" fillId="0" borderId="12" xfId="2" applyFont="1" applyBorder="1" applyAlignment="1">
      <alignment vertical="top" wrapText="1"/>
    </xf>
    <xf numFmtId="0" fontId="21" fillId="0" borderId="4" xfId="2" applyFont="1" applyBorder="1" applyAlignment="1">
      <alignment horizontal="left" vertical="top" wrapText="1"/>
    </xf>
    <xf numFmtId="0" fontId="21" fillId="0" borderId="3" xfId="2" applyFont="1" applyBorder="1" applyAlignment="1">
      <alignment horizontal="left" vertical="top" wrapText="1"/>
    </xf>
    <xf numFmtId="0" fontId="21" fillId="0" borderId="11" xfId="2" applyFont="1" applyBorder="1" applyAlignment="1">
      <alignment horizontal="left" vertical="top" wrapText="1"/>
    </xf>
    <xf numFmtId="0" fontId="21" fillId="0" borderId="0" xfId="2" applyFont="1" applyAlignment="1">
      <alignment horizontal="left" vertical="top" wrapText="1"/>
    </xf>
    <xf numFmtId="0" fontId="21" fillId="0" borderId="12" xfId="2" applyFont="1" applyBorder="1" applyAlignment="1">
      <alignment horizontal="left" vertical="top" wrapText="1"/>
    </xf>
    <xf numFmtId="176" fontId="7" fillId="0" borderId="4" xfId="2" applyNumberFormat="1" applyFont="1" applyBorder="1" applyAlignment="1">
      <alignment horizontal="left" vertical="top" wrapText="1"/>
    </xf>
    <xf numFmtId="176" fontId="7" fillId="0" borderId="3" xfId="2" applyNumberFormat="1" applyFont="1" applyBorder="1" applyAlignment="1">
      <alignment horizontal="left" vertical="top" wrapText="1"/>
    </xf>
    <xf numFmtId="176" fontId="7" fillId="0" borderId="11" xfId="2" applyNumberFormat="1" applyFont="1" applyBorder="1" applyAlignment="1">
      <alignment horizontal="left" vertical="top" wrapText="1"/>
    </xf>
    <xf numFmtId="176" fontId="7" fillId="0" borderId="0" xfId="2" applyNumberFormat="1" applyFont="1" applyAlignment="1">
      <alignment horizontal="left" vertical="top" wrapText="1"/>
    </xf>
    <xf numFmtId="176" fontId="7" fillId="0" borderId="12" xfId="2" applyNumberFormat="1" applyFont="1" applyBorder="1" applyAlignment="1">
      <alignment horizontal="left" vertical="top" wrapText="1"/>
    </xf>
    <xf numFmtId="0" fontId="22" fillId="0" borderId="14" xfId="2" applyFont="1" applyBorder="1" applyAlignment="1">
      <alignment horizontal="left" vertical="top"/>
    </xf>
    <xf numFmtId="0" fontId="23" fillId="0" borderId="15" xfId="0" applyFont="1" applyBorder="1" applyAlignment="1">
      <alignment horizontal="left" vertical="top"/>
    </xf>
    <xf numFmtId="3" fontId="9" fillId="0" borderId="8" xfId="2" applyNumberFormat="1" applyFont="1" applyBorder="1" applyAlignment="1">
      <alignment horizontal="right" vertical="center"/>
    </xf>
    <xf numFmtId="9" fontId="9" fillId="0" borderId="4" xfId="2" applyNumberFormat="1" applyFont="1" applyBorder="1" applyAlignment="1">
      <alignment horizontal="right" vertical="center"/>
    </xf>
    <xf numFmtId="9" fontId="9" fillId="0" borderId="3" xfId="2" applyNumberFormat="1" applyFont="1" applyBorder="1" applyAlignment="1">
      <alignment horizontal="right" vertical="center"/>
    </xf>
    <xf numFmtId="0" fontId="7" fillId="0" borderId="5" xfId="2" applyFont="1" applyBorder="1" applyAlignment="1">
      <alignment vertical="center" wrapText="1"/>
    </xf>
    <xf numFmtId="0" fontId="7" fillId="0" borderId="13" xfId="2" applyFont="1" applyBorder="1" applyAlignment="1">
      <alignment vertical="center" wrapText="1"/>
    </xf>
    <xf numFmtId="0" fontId="7" fillId="0" borderId="10" xfId="2" applyFont="1" applyBorder="1" applyAlignment="1">
      <alignment vertical="center" wrapText="1"/>
    </xf>
    <xf numFmtId="0" fontId="7" fillId="0" borderId="15" xfId="2" applyFont="1" applyBorder="1" applyAlignment="1">
      <alignment horizontal="left" vertical="center" shrinkToFit="1"/>
    </xf>
    <xf numFmtId="0" fontId="0" fillId="0" borderId="15" xfId="0" applyBorder="1" applyAlignment="1">
      <alignment vertical="center" shrinkToFit="1"/>
    </xf>
    <xf numFmtId="0" fontId="6" fillId="2" borderId="4" xfId="2" applyFont="1" applyFill="1" applyBorder="1" applyAlignment="1">
      <alignment horizontal="left" vertical="top" wrapText="1"/>
    </xf>
    <xf numFmtId="0" fontId="6" fillId="2" borderId="8" xfId="2" applyFont="1" applyFill="1" applyBorder="1" applyAlignment="1">
      <alignment horizontal="left" vertical="top" wrapText="1"/>
    </xf>
    <xf numFmtId="0" fontId="6" fillId="2" borderId="9" xfId="2" applyFont="1" applyFill="1" applyBorder="1" applyAlignment="1">
      <alignment horizontal="left" vertical="top" wrapText="1"/>
    </xf>
    <xf numFmtId="0" fontId="11" fillId="0" borderId="4" xfId="0" applyFont="1" applyBorder="1" applyAlignment="1">
      <alignment vertical="top" wrapText="1"/>
    </xf>
    <xf numFmtId="0" fontId="11" fillId="0" borderId="0" xfId="0" applyFont="1" applyAlignment="1">
      <alignment vertical="top" wrapText="1"/>
    </xf>
    <xf numFmtId="0" fontId="11" fillId="0" borderId="9" xfId="0" applyFont="1" applyBorder="1" applyAlignment="1">
      <alignment vertical="top" wrapText="1"/>
    </xf>
    <xf numFmtId="0" fontId="6" fillId="0" borderId="8" xfId="2" applyFont="1" applyBorder="1" applyAlignment="1">
      <alignment horizontal="left" vertical="top" wrapText="1"/>
    </xf>
    <xf numFmtId="0" fontId="6" fillId="0" borderId="9" xfId="2" applyFont="1" applyBorder="1" applyAlignment="1">
      <alignment horizontal="left" vertical="top" wrapText="1"/>
    </xf>
    <xf numFmtId="0" fontId="14" fillId="0" borderId="1" xfId="2" applyFont="1" applyBorder="1" applyAlignment="1">
      <alignment horizontal="left" vertical="top" wrapText="1"/>
    </xf>
    <xf numFmtId="0" fontId="21" fillId="0" borderId="4" xfId="2" applyFont="1" applyBorder="1" applyAlignment="1">
      <alignment vertical="top" wrapText="1"/>
    </xf>
    <xf numFmtId="0" fontId="21" fillId="0" borderId="3" xfId="2" applyFont="1" applyBorder="1" applyAlignment="1">
      <alignment vertical="top" wrapText="1"/>
    </xf>
    <xf numFmtId="0" fontId="7" fillId="0" borderId="14" xfId="2" applyFont="1" applyBorder="1" applyAlignment="1">
      <alignment horizontal="left" vertical="top"/>
    </xf>
    <xf numFmtId="0" fontId="7" fillId="0" borderId="15" xfId="2" applyFont="1" applyBorder="1" applyAlignment="1">
      <alignment horizontal="left" vertical="top"/>
    </xf>
    <xf numFmtId="176" fontId="7" fillId="0" borderId="1" xfId="2" applyNumberFormat="1" applyFont="1" applyBorder="1" applyAlignment="1">
      <alignment vertical="top" wrapText="1"/>
    </xf>
    <xf numFmtId="176" fontId="7" fillId="0" borderId="4" xfId="2" applyNumberFormat="1" applyFont="1" applyBorder="1" applyAlignment="1">
      <alignment vertical="top" wrapText="1"/>
    </xf>
    <xf numFmtId="176" fontId="7" fillId="0" borderId="3" xfId="2" applyNumberFormat="1" applyFont="1" applyBorder="1" applyAlignment="1">
      <alignment vertical="top" wrapText="1"/>
    </xf>
    <xf numFmtId="176" fontId="7" fillId="0" borderId="11" xfId="2" applyNumberFormat="1" applyFont="1" applyBorder="1" applyAlignment="1">
      <alignment vertical="top" wrapText="1"/>
    </xf>
    <xf numFmtId="176" fontId="7" fillId="0" borderId="0" xfId="2" applyNumberFormat="1" applyFont="1" applyAlignment="1">
      <alignment vertical="top" wrapText="1"/>
    </xf>
    <xf numFmtId="176" fontId="7" fillId="0" borderId="12" xfId="2" applyNumberFormat="1" applyFont="1" applyBorder="1" applyAlignment="1">
      <alignment vertical="top" wrapText="1"/>
    </xf>
  </cellXfs>
  <cellStyles count="7">
    <cellStyle name="桁区切り" xfId="1" builtinId="6"/>
    <cellStyle name="桁区切り 2" xfId="6" xr:uid="{00000000-0005-0000-0000-000001000000}"/>
    <cellStyle name="標準" xfId="0" builtinId="0"/>
    <cellStyle name="標準 2" xfId="2" xr:uid="{00000000-0005-0000-0000-000003000000}"/>
    <cellStyle name="標準 2 2" xfId="3" xr:uid="{00000000-0005-0000-0000-000004000000}"/>
    <cellStyle name="標準 3 2" xfId="4" xr:uid="{00000000-0005-0000-0000-000005000000}"/>
    <cellStyle name="標準 5" xfId="5"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Z1569"/>
  <sheetViews>
    <sheetView tabSelected="1" view="pageBreakPreview" zoomScaleNormal="100" zoomScaleSheetLayoutView="100" zoomScalePageLayoutView="70" workbookViewId="0">
      <selection activeCell="M9" sqref="M9"/>
    </sheetView>
  </sheetViews>
  <sheetFormatPr defaultColWidth="8.875" defaultRowHeight="14.25" x14ac:dyDescent="0.15"/>
  <cols>
    <col min="1" max="1" width="4.625" style="497" customWidth="1"/>
    <col min="2" max="2" width="7.625" style="497" customWidth="1"/>
    <col min="3" max="3" width="38.875" style="498" bestFit="1" customWidth="1"/>
    <col min="4" max="4" width="4.625" style="499" customWidth="1"/>
    <col min="5" max="5" width="6" style="499" customWidth="1"/>
    <col min="6" max="6" width="1.875" style="498" customWidth="1"/>
    <col min="7" max="7" width="3.125" style="499" customWidth="1"/>
    <col min="8" max="8" width="4" style="499" customWidth="1"/>
    <col min="9" max="9" width="15.75" style="499" customWidth="1"/>
    <col min="10" max="10" width="2" style="500" customWidth="1"/>
    <col min="11" max="11" width="5.875" style="501" customWidth="1"/>
    <col min="12" max="12" width="9.25" style="499" customWidth="1"/>
    <col min="13" max="13" width="24.875" style="499" customWidth="1"/>
    <col min="14" max="14" width="2" style="499" customWidth="1"/>
    <col min="15" max="15" width="5.375" style="502" bestFit="1" customWidth="1"/>
    <col min="16" max="16" width="7" style="503" customWidth="1"/>
    <col min="17" max="17" width="13.125" style="499" customWidth="1"/>
    <col min="18" max="18" width="1.625" style="499" customWidth="1"/>
    <col min="19" max="19" width="3.75" style="502" customWidth="1"/>
    <col min="20" max="20" width="1.625" style="499" customWidth="1"/>
    <col min="21" max="21" width="6.25" style="499" customWidth="1"/>
    <col min="22" max="22" width="4.375" style="499" customWidth="1"/>
    <col min="23" max="23" width="4.125" style="504" customWidth="1"/>
    <col min="24" max="24" width="7.125" style="505" customWidth="1"/>
    <col min="25" max="25" width="8.625" style="506" customWidth="1"/>
    <col min="26" max="26" width="2.75" style="506" customWidth="1"/>
    <col min="27" max="16384" width="8.875" style="499"/>
  </cols>
  <sheetData>
    <row r="1" spans="1:26" ht="17.100000000000001" customHeight="1" x14ac:dyDescent="0.15">
      <c r="A1" s="496"/>
    </row>
    <row r="2" spans="1:26" ht="17.100000000000001" customHeight="1" x14ac:dyDescent="0.15">
      <c r="A2" s="507" t="s">
        <v>10402</v>
      </c>
    </row>
    <row r="3" spans="1:26" ht="17.100000000000001" customHeight="1" x14ac:dyDescent="0.15"/>
    <row r="4" spans="1:26" ht="17.100000000000001" customHeight="1" x14ac:dyDescent="0.15">
      <c r="B4" s="507"/>
      <c r="F4" s="160"/>
      <c r="X4" s="500"/>
    </row>
    <row r="5" spans="1:26" ht="16.7" customHeight="1" x14ac:dyDescent="0.15">
      <c r="A5" s="508" t="s">
        <v>10403</v>
      </c>
      <c r="B5" s="509"/>
      <c r="C5" s="510" t="s">
        <v>10404</v>
      </c>
      <c r="D5" s="943" t="s">
        <v>10405</v>
      </c>
      <c r="E5" s="944"/>
      <c r="F5" s="944"/>
      <c r="G5" s="944"/>
      <c r="H5" s="944"/>
      <c r="I5" s="944"/>
      <c r="J5" s="944"/>
      <c r="K5" s="944"/>
      <c r="L5" s="944"/>
      <c r="M5" s="944"/>
      <c r="N5" s="944"/>
      <c r="O5" s="944"/>
      <c r="P5" s="944"/>
      <c r="Q5" s="944"/>
      <c r="R5" s="944"/>
      <c r="S5" s="944"/>
      <c r="T5" s="944"/>
      <c r="U5" s="944"/>
      <c r="V5" s="944"/>
      <c r="W5" s="944"/>
      <c r="X5" s="510" t="s">
        <v>4</v>
      </c>
      <c r="Y5" s="510" t="s">
        <v>10406</v>
      </c>
      <c r="Z5" s="500"/>
    </row>
    <row r="6" spans="1:26" ht="16.7" customHeight="1" x14ac:dyDescent="0.15">
      <c r="A6" s="510" t="s">
        <v>10407</v>
      </c>
      <c r="B6" s="510" t="s">
        <v>10408</v>
      </c>
      <c r="C6" s="511"/>
      <c r="D6" s="512"/>
      <c r="E6" s="513"/>
      <c r="F6" s="513"/>
      <c r="G6" s="513"/>
      <c r="H6" s="513"/>
      <c r="I6" s="513"/>
      <c r="J6" s="514"/>
      <c r="K6" s="515"/>
      <c r="L6" s="513"/>
      <c r="M6" s="513"/>
      <c r="N6" s="513"/>
      <c r="O6" s="516"/>
      <c r="P6" s="517"/>
      <c r="Q6" s="513"/>
      <c r="R6" s="513"/>
      <c r="S6" s="516"/>
      <c r="T6" s="513"/>
      <c r="U6" s="513"/>
      <c r="V6" s="513"/>
      <c r="W6" s="518"/>
      <c r="X6" s="519" t="s">
        <v>8</v>
      </c>
      <c r="Y6" s="519" t="s">
        <v>9</v>
      </c>
      <c r="Z6" s="500"/>
    </row>
    <row r="7" spans="1:26" ht="16.7" customHeight="1" x14ac:dyDescent="0.15">
      <c r="A7" s="520">
        <v>22</v>
      </c>
      <c r="B7" s="520">
        <v>2111</v>
      </c>
      <c r="C7" s="521" t="s">
        <v>10409</v>
      </c>
      <c r="D7" s="945" t="s">
        <v>10410</v>
      </c>
      <c r="E7" s="945" t="s">
        <v>10411</v>
      </c>
      <c r="F7" s="936" t="s">
        <v>10412</v>
      </c>
      <c r="G7" s="947"/>
      <c r="H7" s="941"/>
      <c r="I7" s="522"/>
      <c r="J7" s="523"/>
      <c r="K7" s="524"/>
      <c r="L7" s="525"/>
      <c r="M7" s="526"/>
      <c r="N7" s="526"/>
      <c r="O7" s="527"/>
      <c r="P7" s="528"/>
      <c r="Q7" s="525"/>
      <c r="R7" s="525"/>
      <c r="S7" s="529"/>
      <c r="T7" s="522"/>
      <c r="U7" s="525"/>
      <c r="V7" s="522"/>
      <c r="W7" s="530"/>
      <c r="X7" s="531">
        <f>F9</f>
        <v>1288</v>
      </c>
      <c r="Y7" s="532" t="s">
        <v>760</v>
      </c>
      <c r="Z7" s="533"/>
    </row>
    <row r="8" spans="1:26" ht="16.7" customHeight="1" x14ac:dyDescent="0.15">
      <c r="A8" s="520">
        <v>22</v>
      </c>
      <c r="B8" s="520">
        <v>2112</v>
      </c>
      <c r="C8" s="521" t="s">
        <v>10413</v>
      </c>
      <c r="D8" s="946"/>
      <c r="E8" s="946"/>
      <c r="F8" s="937"/>
      <c r="G8" s="948"/>
      <c r="H8" s="942"/>
      <c r="I8" s="534"/>
      <c r="J8" s="533"/>
      <c r="K8" s="535"/>
      <c r="L8" s="939" t="s">
        <v>10414</v>
      </c>
      <c r="M8" s="526" t="s">
        <v>16</v>
      </c>
      <c r="N8" s="526" t="s">
        <v>1678</v>
      </c>
      <c r="O8" s="527">
        <v>0.7</v>
      </c>
      <c r="P8" s="536"/>
      <c r="Q8" s="537"/>
      <c r="R8" s="537"/>
      <c r="T8" s="534"/>
      <c r="U8" s="537"/>
      <c r="V8" s="534"/>
      <c r="W8" s="538"/>
      <c r="X8" s="531">
        <f>ROUND(F9*O8,0)</f>
        <v>902</v>
      </c>
      <c r="Y8" s="539"/>
      <c r="Z8" s="533"/>
    </row>
    <row r="9" spans="1:26" ht="16.7" customHeight="1" x14ac:dyDescent="0.15">
      <c r="A9" s="520">
        <v>22</v>
      </c>
      <c r="B9" s="520" t="s">
        <v>10415</v>
      </c>
      <c r="C9" s="540" t="s">
        <v>10416</v>
      </c>
      <c r="D9" s="946"/>
      <c r="E9" s="946"/>
      <c r="F9" s="949">
        <v>1288</v>
      </c>
      <c r="G9" s="950"/>
      <c r="H9" s="541" t="s">
        <v>9</v>
      </c>
      <c r="I9" s="534"/>
      <c r="J9" s="533"/>
      <c r="K9" s="535"/>
      <c r="L9" s="940"/>
      <c r="M9" s="526" t="s">
        <v>3833</v>
      </c>
      <c r="N9" s="526" t="s">
        <v>1678</v>
      </c>
      <c r="O9" s="527">
        <v>0.5</v>
      </c>
      <c r="P9" s="536"/>
      <c r="Q9" s="537"/>
      <c r="R9" s="537"/>
      <c r="T9" s="534"/>
      <c r="U9" s="537"/>
      <c r="V9" s="534"/>
      <c r="W9" s="538"/>
      <c r="X9" s="531">
        <f>ROUND(F9*O9,0)</f>
        <v>644</v>
      </c>
      <c r="Y9" s="539"/>
      <c r="Z9" s="533"/>
    </row>
    <row r="10" spans="1:26" ht="16.7" customHeight="1" x14ac:dyDescent="0.15">
      <c r="A10" s="520">
        <v>22</v>
      </c>
      <c r="B10" s="520">
        <v>2113</v>
      </c>
      <c r="C10" s="540" t="s">
        <v>10417</v>
      </c>
      <c r="D10" s="946"/>
      <c r="E10" s="542"/>
      <c r="F10" s="534"/>
      <c r="G10" s="537"/>
      <c r="H10" s="537"/>
      <c r="I10" s="936" t="s">
        <v>10418</v>
      </c>
      <c r="J10" s="523" t="s">
        <v>1678</v>
      </c>
      <c r="K10" s="543">
        <v>0.96499999999999997</v>
      </c>
      <c r="L10" s="544"/>
      <c r="M10" s="526"/>
      <c r="N10" s="526"/>
      <c r="O10" s="527"/>
      <c r="P10" s="536"/>
      <c r="Q10" s="537"/>
      <c r="R10" s="537"/>
      <c r="T10" s="534"/>
      <c r="U10" s="537"/>
      <c r="V10" s="534"/>
      <c r="W10" s="538"/>
      <c r="X10" s="531">
        <f>ROUND(F9*K10,0)</f>
        <v>1243</v>
      </c>
      <c r="Y10" s="539"/>
      <c r="Z10" s="533"/>
    </row>
    <row r="11" spans="1:26" ht="16.7" customHeight="1" x14ac:dyDescent="0.15">
      <c r="A11" s="520">
        <v>22</v>
      </c>
      <c r="B11" s="520">
        <v>2114</v>
      </c>
      <c r="C11" s="540" t="s">
        <v>10419</v>
      </c>
      <c r="D11" s="946"/>
      <c r="E11" s="542"/>
      <c r="F11" s="534"/>
      <c r="G11" s="537"/>
      <c r="H11" s="537"/>
      <c r="I11" s="937"/>
      <c r="J11" s="533"/>
      <c r="K11" s="535"/>
      <c r="L11" s="939" t="s">
        <v>10414</v>
      </c>
      <c r="M11" s="526" t="s">
        <v>16</v>
      </c>
      <c r="N11" s="526" t="s">
        <v>1678</v>
      </c>
      <c r="O11" s="527">
        <v>0.7</v>
      </c>
      <c r="P11" s="536"/>
      <c r="Q11" s="537"/>
      <c r="R11" s="537"/>
      <c r="T11" s="534"/>
      <c r="U11" s="537"/>
      <c r="V11" s="534"/>
      <c r="W11" s="538"/>
      <c r="X11" s="531">
        <f>ROUND(ROUND(F9*K10,0)*O11,0)</f>
        <v>870</v>
      </c>
      <c r="Y11" s="539"/>
      <c r="Z11" s="533"/>
    </row>
    <row r="12" spans="1:26" ht="16.7" customHeight="1" x14ac:dyDescent="0.15">
      <c r="A12" s="520">
        <v>22</v>
      </c>
      <c r="B12" s="520" t="s">
        <v>10420</v>
      </c>
      <c r="C12" s="540" t="s">
        <v>10421</v>
      </c>
      <c r="D12" s="946"/>
      <c r="E12" s="542"/>
      <c r="F12" s="534"/>
      <c r="G12" s="537"/>
      <c r="H12" s="537"/>
      <c r="I12" s="938"/>
      <c r="J12" s="545"/>
      <c r="K12" s="546"/>
      <c r="L12" s="940"/>
      <c r="M12" s="526" t="s">
        <v>3833</v>
      </c>
      <c r="N12" s="526" t="s">
        <v>1678</v>
      </c>
      <c r="O12" s="527">
        <v>0.5</v>
      </c>
      <c r="P12" s="547"/>
      <c r="Q12" s="544"/>
      <c r="R12" s="544"/>
      <c r="S12" s="548"/>
      <c r="T12" s="534"/>
      <c r="U12" s="537"/>
      <c r="V12" s="534"/>
      <c r="W12" s="538"/>
      <c r="X12" s="531">
        <f>ROUND(ROUND(F9*K10,0)*O12,0)</f>
        <v>622</v>
      </c>
      <c r="Y12" s="539"/>
      <c r="Z12" s="533"/>
    </row>
    <row r="13" spans="1:26" ht="16.7" customHeight="1" x14ac:dyDescent="0.15">
      <c r="A13" s="549">
        <v>22</v>
      </c>
      <c r="B13" s="549">
        <v>2115</v>
      </c>
      <c r="C13" s="540" t="s">
        <v>10422</v>
      </c>
      <c r="D13" s="946"/>
      <c r="E13" s="542"/>
      <c r="F13" s="534"/>
      <c r="G13" s="537"/>
      <c r="H13" s="541"/>
      <c r="I13" s="534"/>
      <c r="J13" s="533"/>
      <c r="K13" s="535"/>
      <c r="L13" s="526"/>
      <c r="M13" s="526"/>
      <c r="N13" s="526"/>
      <c r="O13" s="527"/>
      <c r="P13" s="933" t="s">
        <v>10423</v>
      </c>
      <c r="Q13" s="936" t="s">
        <v>10424</v>
      </c>
      <c r="R13" s="525" t="s">
        <v>1678</v>
      </c>
      <c r="S13" s="529">
        <v>0.5</v>
      </c>
      <c r="T13" s="534"/>
      <c r="U13" s="537"/>
      <c r="V13" s="534"/>
      <c r="W13" s="538"/>
      <c r="X13" s="531">
        <f>ROUND(F9*S13,0)</f>
        <v>644</v>
      </c>
      <c r="Y13" s="539"/>
      <c r="Z13" s="533"/>
    </row>
    <row r="14" spans="1:26" ht="16.7" customHeight="1" x14ac:dyDescent="0.15">
      <c r="A14" s="549">
        <v>22</v>
      </c>
      <c r="B14" s="549">
        <v>2116</v>
      </c>
      <c r="C14" s="540" t="s">
        <v>10425</v>
      </c>
      <c r="D14" s="946"/>
      <c r="E14" s="542"/>
      <c r="F14" s="534"/>
      <c r="G14" s="537"/>
      <c r="H14" s="541"/>
      <c r="I14" s="534"/>
      <c r="J14" s="533"/>
      <c r="K14" s="535"/>
      <c r="L14" s="939" t="s">
        <v>10414</v>
      </c>
      <c r="M14" s="526" t="s">
        <v>16</v>
      </c>
      <c r="N14" s="526" t="s">
        <v>1678</v>
      </c>
      <c r="O14" s="527">
        <v>0.7</v>
      </c>
      <c r="P14" s="934"/>
      <c r="Q14" s="937"/>
      <c r="R14" s="537"/>
      <c r="T14" s="534"/>
      <c r="U14" s="537"/>
      <c r="V14" s="534"/>
      <c r="W14" s="538"/>
      <c r="X14" s="531">
        <f>ROUND(ROUND(F9*O14,0)*S13,0)</f>
        <v>451</v>
      </c>
      <c r="Y14" s="539"/>
      <c r="Z14" s="533"/>
    </row>
    <row r="15" spans="1:26" ht="16.7" customHeight="1" x14ac:dyDescent="0.15">
      <c r="A15" s="520">
        <v>22</v>
      </c>
      <c r="B15" s="520" t="s">
        <v>10426</v>
      </c>
      <c r="C15" s="540" t="s">
        <v>10427</v>
      </c>
      <c r="D15" s="946"/>
      <c r="E15" s="542"/>
      <c r="F15" s="534"/>
      <c r="G15" s="537"/>
      <c r="H15" s="541"/>
      <c r="I15" s="550"/>
      <c r="J15" s="551"/>
      <c r="K15" s="552"/>
      <c r="L15" s="940"/>
      <c r="M15" s="526" t="s">
        <v>3833</v>
      </c>
      <c r="N15" s="526" t="s">
        <v>1678</v>
      </c>
      <c r="O15" s="527">
        <v>0.5</v>
      </c>
      <c r="P15" s="934"/>
      <c r="Q15" s="937"/>
      <c r="R15" s="537"/>
      <c r="T15" s="534"/>
      <c r="U15" s="537"/>
      <c r="V15" s="534"/>
      <c r="W15" s="538"/>
      <c r="X15" s="531">
        <f>ROUND(ROUND(F9*O15,0)*S13,0)</f>
        <v>322</v>
      </c>
      <c r="Y15" s="539"/>
      <c r="Z15" s="533"/>
    </row>
    <row r="16" spans="1:26" ht="16.7" customHeight="1" x14ac:dyDescent="0.15">
      <c r="A16" s="549">
        <v>22</v>
      </c>
      <c r="B16" s="549">
        <v>2117</v>
      </c>
      <c r="C16" s="540" t="s">
        <v>10428</v>
      </c>
      <c r="D16" s="542"/>
      <c r="E16" s="542"/>
      <c r="F16" s="534"/>
      <c r="G16" s="537"/>
      <c r="H16" s="541"/>
      <c r="I16" s="936" t="s">
        <v>10418</v>
      </c>
      <c r="J16" s="523" t="s">
        <v>1678</v>
      </c>
      <c r="K16" s="543">
        <v>0.96499999999999997</v>
      </c>
      <c r="L16" s="526"/>
      <c r="M16" s="526"/>
      <c r="N16" s="526"/>
      <c r="O16" s="527"/>
      <c r="P16" s="934"/>
      <c r="Q16" s="937"/>
      <c r="R16" s="537"/>
      <c r="T16" s="534"/>
      <c r="U16" s="537"/>
      <c r="V16" s="534"/>
      <c r="W16" s="538"/>
      <c r="X16" s="531">
        <f>ROUND(ROUND(F9*K16,0)*S13,0)</f>
        <v>622</v>
      </c>
      <c r="Y16" s="539"/>
      <c r="Z16" s="533"/>
    </row>
    <row r="17" spans="1:26" ht="16.7" customHeight="1" x14ac:dyDescent="0.15">
      <c r="A17" s="549">
        <v>22</v>
      </c>
      <c r="B17" s="549">
        <v>2118</v>
      </c>
      <c r="C17" s="540" t="s">
        <v>10429</v>
      </c>
      <c r="D17" s="542"/>
      <c r="E17" s="542"/>
      <c r="F17" s="534"/>
      <c r="G17" s="537"/>
      <c r="H17" s="541"/>
      <c r="I17" s="937"/>
      <c r="J17" s="533"/>
      <c r="K17" s="535"/>
      <c r="L17" s="939" t="s">
        <v>10414</v>
      </c>
      <c r="M17" s="526" t="s">
        <v>16</v>
      </c>
      <c r="N17" s="526" t="s">
        <v>1678</v>
      </c>
      <c r="O17" s="527">
        <v>0.7</v>
      </c>
      <c r="P17" s="934"/>
      <c r="Q17" s="937"/>
      <c r="R17" s="537"/>
      <c r="T17" s="534"/>
      <c r="U17" s="537"/>
      <c r="V17" s="534"/>
      <c r="W17" s="538"/>
      <c r="X17" s="531">
        <f>ROUND(ROUND(ROUND(F9*K16,0)*O17,0)*S13,0)</f>
        <v>435</v>
      </c>
      <c r="Y17" s="539"/>
      <c r="Z17" s="533"/>
    </row>
    <row r="18" spans="1:26" ht="16.7" customHeight="1" x14ac:dyDescent="0.15">
      <c r="A18" s="520">
        <v>22</v>
      </c>
      <c r="B18" s="520" t="s">
        <v>10430</v>
      </c>
      <c r="C18" s="540" t="s">
        <v>10431</v>
      </c>
      <c r="D18" s="542"/>
      <c r="E18" s="542"/>
      <c r="F18" s="534"/>
      <c r="G18" s="537"/>
      <c r="H18" s="541"/>
      <c r="I18" s="938"/>
      <c r="J18" s="545"/>
      <c r="K18" s="546"/>
      <c r="L18" s="940"/>
      <c r="M18" s="526" t="s">
        <v>3833</v>
      </c>
      <c r="N18" s="526" t="s">
        <v>1678</v>
      </c>
      <c r="O18" s="527">
        <v>0.5</v>
      </c>
      <c r="P18" s="934"/>
      <c r="Q18" s="938"/>
      <c r="R18" s="544"/>
      <c r="S18" s="548"/>
      <c r="T18" s="534"/>
      <c r="U18" s="537"/>
      <c r="V18" s="534"/>
      <c r="W18" s="538"/>
      <c r="X18" s="531">
        <f>ROUND(ROUND(ROUND(F9*K16,0)*O18,0)*S13,0)</f>
        <v>311</v>
      </c>
      <c r="Y18" s="539"/>
      <c r="Z18" s="533"/>
    </row>
    <row r="19" spans="1:26" ht="16.7" customHeight="1" x14ac:dyDescent="0.15">
      <c r="A19" s="549">
        <v>22</v>
      </c>
      <c r="B19" s="549">
        <v>3119</v>
      </c>
      <c r="C19" s="540" t="s">
        <v>10432</v>
      </c>
      <c r="D19" s="542"/>
      <c r="E19" s="542"/>
      <c r="F19" s="534"/>
      <c r="G19" s="537"/>
      <c r="H19" s="541"/>
      <c r="I19" s="522"/>
      <c r="J19" s="523"/>
      <c r="K19" s="524"/>
      <c r="L19" s="526"/>
      <c r="M19" s="526"/>
      <c r="N19" s="526"/>
      <c r="O19" s="527"/>
      <c r="P19" s="934"/>
      <c r="Q19" s="936" t="s">
        <v>10433</v>
      </c>
      <c r="R19" s="525" t="s">
        <v>1678</v>
      </c>
      <c r="S19" s="529">
        <v>0.7</v>
      </c>
      <c r="T19" s="534"/>
      <c r="U19" s="537"/>
      <c r="V19" s="534"/>
      <c r="W19" s="538"/>
      <c r="X19" s="531">
        <f>ROUND(F9*S19,0)</f>
        <v>902</v>
      </c>
      <c r="Y19" s="539"/>
      <c r="Z19" s="533"/>
    </row>
    <row r="20" spans="1:26" ht="16.7" customHeight="1" x14ac:dyDescent="0.15">
      <c r="A20" s="549">
        <v>22</v>
      </c>
      <c r="B20" s="549">
        <v>3120</v>
      </c>
      <c r="C20" s="540" t="s">
        <v>10434</v>
      </c>
      <c r="D20" s="542"/>
      <c r="E20" s="542"/>
      <c r="F20" s="534"/>
      <c r="G20" s="537"/>
      <c r="H20" s="541"/>
      <c r="I20" s="534"/>
      <c r="J20" s="533"/>
      <c r="K20" s="535"/>
      <c r="L20" s="939" t="s">
        <v>10414</v>
      </c>
      <c r="M20" s="526" t="s">
        <v>16</v>
      </c>
      <c r="N20" s="526" t="s">
        <v>1678</v>
      </c>
      <c r="O20" s="527">
        <v>0.7</v>
      </c>
      <c r="P20" s="934"/>
      <c r="Q20" s="937"/>
      <c r="R20" s="537"/>
      <c r="T20" s="534"/>
      <c r="U20" s="537"/>
      <c r="V20" s="534"/>
      <c r="W20" s="538"/>
      <c r="X20" s="531">
        <f>ROUND(ROUND(F9*O20,0)*S19,0)</f>
        <v>631</v>
      </c>
      <c r="Y20" s="539"/>
      <c r="Z20" s="533"/>
    </row>
    <row r="21" spans="1:26" ht="16.7" customHeight="1" x14ac:dyDescent="0.15">
      <c r="A21" s="520">
        <v>22</v>
      </c>
      <c r="B21" s="520" t="s">
        <v>10435</v>
      </c>
      <c r="C21" s="540" t="s">
        <v>10436</v>
      </c>
      <c r="D21" s="542"/>
      <c r="E21" s="542"/>
      <c r="F21" s="534"/>
      <c r="G21" s="537"/>
      <c r="H21" s="541"/>
      <c r="I21" s="550"/>
      <c r="J21" s="551"/>
      <c r="K21" s="552"/>
      <c r="L21" s="940"/>
      <c r="M21" s="526" t="s">
        <v>3833</v>
      </c>
      <c r="N21" s="526" t="s">
        <v>1678</v>
      </c>
      <c r="O21" s="527">
        <v>0.5</v>
      </c>
      <c r="P21" s="934"/>
      <c r="Q21" s="937"/>
      <c r="R21" s="537"/>
      <c r="T21" s="534"/>
      <c r="U21" s="537"/>
      <c r="V21" s="534"/>
      <c r="W21" s="538"/>
      <c r="X21" s="531">
        <f>ROUND(ROUND(F9*O21,0)*S19,0)</f>
        <v>451</v>
      </c>
      <c r="Y21" s="539"/>
      <c r="Z21" s="533"/>
    </row>
    <row r="22" spans="1:26" ht="16.7" customHeight="1" x14ac:dyDescent="0.15">
      <c r="A22" s="549">
        <v>22</v>
      </c>
      <c r="B22" s="549">
        <v>3121</v>
      </c>
      <c r="C22" s="540" t="s">
        <v>10437</v>
      </c>
      <c r="D22" s="542"/>
      <c r="E22" s="542"/>
      <c r="F22" s="534"/>
      <c r="G22" s="537"/>
      <c r="H22" s="541"/>
      <c r="I22" s="936" t="s">
        <v>10418</v>
      </c>
      <c r="J22" s="523" t="s">
        <v>1678</v>
      </c>
      <c r="K22" s="543">
        <v>0.96499999999999997</v>
      </c>
      <c r="L22" s="526"/>
      <c r="M22" s="526"/>
      <c r="N22" s="526"/>
      <c r="O22" s="527"/>
      <c r="P22" s="934"/>
      <c r="Q22" s="937"/>
      <c r="R22" s="537"/>
      <c r="T22" s="534"/>
      <c r="U22" s="537"/>
      <c r="V22" s="534"/>
      <c r="W22" s="538"/>
      <c r="X22" s="531">
        <f>ROUND(ROUND(F9*K22,0)*S19,0)</f>
        <v>870</v>
      </c>
      <c r="Y22" s="539"/>
      <c r="Z22" s="533"/>
    </row>
    <row r="23" spans="1:26" ht="16.7" customHeight="1" x14ac:dyDescent="0.15">
      <c r="A23" s="549">
        <v>22</v>
      </c>
      <c r="B23" s="549">
        <v>3122</v>
      </c>
      <c r="C23" s="540" t="s">
        <v>10438</v>
      </c>
      <c r="D23" s="542"/>
      <c r="E23" s="542"/>
      <c r="F23" s="534"/>
      <c r="G23" s="537"/>
      <c r="H23" s="541"/>
      <c r="I23" s="937"/>
      <c r="J23" s="533"/>
      <c r="K23" s="535"/>
      <c r="L23" s="939" t="s">
        <v>10414</v>
      </c>
      <c r="M23" s="526" t="s">
        <v>16</v>
      </c>
      <c r="N23" s="526" t="s">
        <v>1678</v>
      </c>
      <c r="O23" s="527">
        <v>0.7</v>
      </c>
      <c r="P23" s="934"/>
      <c r="Q23" s="937"/>
      <c r="R23" s="537"/>
      <c r="T23" s="534"/>
      <c r="U23" s="537"/>
      <c r="V23" s="534"/>
      <c r="W23" s="538"/>
      <c r="X23" s="531">
        <f>ROUND(ROUND(ROUND(F9*K22,0)*O23,0)*S19,0)</f>
        <v>609</v>
      </c>
      <c r="Y23" s="539"/>
      <c r="Z23" s="533"/>
    </row>
    <row r="24" spans="1:26" ht="16.7" customHeight="1" x14ac:dyDescent="0.15">
      <c r="A24" s="520">
        <v>22</v>
      </c>
      <c r="B24" s="520" t="s">
        <v>10439</v>
      </c>
      <c r="C24" s="540" t="s">
        <v>10440</v>
      </c>
      <c r="D24" s="542"/>
      <c r="E24" s="542"/>
      <c r="F24" s="534"/>
      <c r="G24" s="537"/>
      <c r="H24" s="541"/>
      <c r="I24" s="938"/>
      <c r="J24" s="545"/>
      <c r="K24" s="546"/>
      <c r="L24" s="940"/>
      <c r="M24" s="526" t="s">
        <v>3833</v>
      </c>
      <c r="N24" s="526" t="s">
        <v>1678</v>
      </c>
      <c r="O24" s="527">
        <v>0.5</v>
      </c>
      <c r="P24" s="935"/>
      <c r="Q24" s="938"/>
      <c r="R24" s="544"/>
      <c r="S24" s="548"/>
      <c r="T24" s="534"/>
      <c r="U24" s="537"/>
      <c r="V24" s="534"/>
      <c r="W24" s="538"/>
      <c r="X24" s="531">
        <f>ROUND(ROUND(ROUND(F9*K22,0)*O24,0)*S19,0)</f>
        <v>435</v>
      </c>
      <c r="Y24" s="539"/>
      <c r="Z24" s="533"/>
    </row>
    <row r="25" spans="1:26" ht="16.7" customHeight="1" x14ac:dyDescent="0.15">
      <c r="A25" s="520">
        <v>22</v>
      </c>
      <c r="B25" s="520" t="s">
        <v>10441</v>
      </c>
      <c r="C25" s="540" t="s">
        <v>10442</v>
      </c>
      <c r="D25" s="542"/>
      <c r="E25" s="542"/>
      <c r="F25" s="534"/>
      <c r="G25" s="537"/>
      <c r="H25" s="541"/>
      <c r="I25" s="522"/>
      <c r="J25" s="523"/>
      <c r="K25" s="524"/>
      <c r="L25" s="526"/>
      <c r="M25" s="526"/>
      <c r="N25" s="526"/>
      <c r="O25" s="527"/>
      <c r="P25" s="933" t="s">
        <v>10443</v>
      </c>
      <c r="Q25" s="936" t="s">
        <v>10444</v>
      </c>
      <c r="R25" s="525" t="s">
        <v>1678</v>
      </c>
      <c r="S25" s="529">
        <v>0.7</v>
      </c>
      <c r="T25" s="534"/>
      <c r="U25" s="537"/>
      <c r="V25" s="534"/>
      <c r="W25" s="538"/>
      <c r="X25" s="531">
        <f>ROUND(F9*S25,0)</f>
        <v>902</v>
      </c>
      <c r="Y25" s="539"/>
      <c r="Z25" s="533"/>
    </row>
    <row r="26" spans="1:26" ht="16.7" customHeight="1" x14ac:dyDescent="0.15">
      <c r="A26" s="520">
        <v>22</v>
      </c>
      <c r="B26" s="520" t="s">
        <v>10445</v>
      </c>
      <c r="C26" s="540" t="s">
        <v>10446</v>
      </c>
      <c r="D26" s="542"/>
      <c r="E26" s="542"/>
      <c r="F26" s="534"/>
      <c r="G26" s="537"/>
      <c r="H26" s="541"/>
      <c r="I26" s="534"/>
      <c r="J26" s="533"/>
      <c r="K26" s="535"/>
      <c r="L26" s="939" t="s">
        <v>10414</v>
      </c>
      <c r="M26" s="526" t="s">
        <v>16</v>
      </c>
      <c r="N26" s="526" t="s">
        <v>1678</v>
      </c>
      <c r="O26" s="527">
        <v>0.7</v>
      </c>
      <c r="P26" s="934"/>
      <c r="Q26" s="937"/>
      <c r="R26" s="537"/>
      <c r="T26" s="534"/>
      <c r="U26" s="537"/>
      <c r="V26" s="534"/>
      <c r="W26" s="538"/>
      <c r="X26" s="531">
        <f>ROUND(ROUND(F9*O26,0)*S25,0)</f>
        <v>631</v>
      </c>
      <c r="Y26" s="539"/>
      <c r="Z26" s="533"/>
    </row>
    <row r="27" spans="1:26" ht="16.7" customHeight="1" x14ac:dyDescent="0.15">
      <c r="A27" s="520">
        <v>22</v>
      </c>
      <c r="B27" s="520" t="s">
        <v>10447</v>
      </c>
      <c r="C27" s="540" t="s">
        <v>10448</v>
      </c>
      <c r="D27" s="542"/>
      <c r="E27" s="542"/>
      <c r="F27" s="534"/>
      <c r="G27" s="537"/>
      <c r="H27" s="541"/>
      <c r="I27" s="534"/>
      <c r="J27" s="533"/>
      <c r="K27" s="535"/>
      <c r="L27" s="940"/>
      <c r="M27" s="526" t="s">
        <v>3833</v>
      </c>
      <c r="N27" s="526" t="s">
        <v>1678</v>
      </c>
      <c r="O27" s="527">
        <v>0.5</v>
      </c>
      <c r="P27" s="934"/>
      <c r="Q27" s="937"/>
      <c r="R27" s="537"/>
      <c r="T27" s="534"/>
      <c r="U27" s="537"/>
      <c r="V27" s="534"/>
      <c r="W27" s="538"/>
      <c r="X27" s="531">
        <f>ROUND(ROUND(F9*O27,0)*S25,0)</f>
        <v>451</v>
      </c>
      <c r="Y27" s="539"/>
      <c r="Z27" s="533"/>
    </row>
    <row r="28" spans="1:26" ht="16.7" customHeight="1" x14ac:dyDescent="0.15">
      <c r="A28" s="520">
        <v>22</v>
      </c>
      <c r="B28" s="520" t="s">
        <v>10449</v>
      </c>
      <c r="C28" s="540" t="s">
        <v>10450</v>
      </c>
      <c r="D28" s="542"/>
      <c r="E28" s="542"/>
      <c r="F28" s="534"/>
      <c r="G28" s="537"/>
      <c r="H28" s="537"/>
      <c r="I28" s="936" t="s">
        <v>10418</v>
      </c>
      <c r="J28" s="523" t="s">
        <v>1678</v>
      </c>
      <c r="K28" s="543">
        <v>0.96499999999999997</v>
      </c>
      <c r="L28" s="526"/>
      <c r="M28" s="526"/>
      <c r="N28" s="526"/>
      <c r="O28" s="527"/>
      <c r="P28" s="934"/>
      <c r="Q28" s="937"/>
      <c r="R28" s="537"/>
      <c r="T28" s="534"/>
      <c r="U28" s="537"/>
      <c r="V28" s="534"/>
      <c r="W28" s="538"/>
      <c r="X28" s="531">
        <f>ROUND(ROUND(F9*K28,0)*S25,0)</f>
        <v>870</v>
      </c>
      <c r="Y28" s="539"/>
      <c r="Z28" s="533"/>
    </row>
    <row r="29" spans="1:26" ht="16.7" customHeight="1" x14ac:dyDescent="0.15">
      <c r="A29" s="520">
        <v>22</v>
      </c>
      <c r="B29" s="520" t="s">
        <v>10451</v>
      </c>
      <c r="C29" s="540" t="s">
        <v>10452</v>
      </c>
      <c r="D29" s="542"/>
      <c r="E29" s="542"/>
      <c r="F29" s="534"/>
      <c r="G29" s="537"/>
      <c r="H29" s="537"/>
      <c r="I29" s="937"/>
      <c r="J29" s="533"/>
      <c r="K29" s="535"/>
      <c r="L29" s="939" t="s">
        <v>10414</v>
      </c>
      <c r="M29" s="526" t="s">
        <v>16</v>
      </c>
      <c r="N29" s="526" t="s">
        <v>1678</v>
      </c>
      <c r="O29" s="527">
        <v>0.7</v>
      </c>
      <c r="P29" s="934"/>
      <c r="Q29" s="937"/>
      <c r="R29" s="537"/>
      <c r="T29" s="534"/>
      <c r="U29" s="537"/>
      <c r="V29" s="534"/>
      <c r="W29" s="538"/>
      <c r="X29" s="531">
        <f>ROUND(ROUND(ROUND(F9*K28,0)*O29,0)*S25,0)</f>
        <v>609</v>
      </c>
      <c r="Y29" s="539"/>
      <c r="Z29" s="533"/>
    </row>
    <row r="30" spans="1:26" ht="16.7" customHeight="1" x14ac:dyDescent="0.15">
      <c r="A30" s="520">
        <v>22</v>
      </c>
      <c r="B30" s="520" t="s">
        <v>10453</v>
      </c>
      <c r="C30" s="540" t="s">
        <v>10454</v>
      </c>
      <c r="D30" s="542"/>
      <c r="E30" s="542"/>
      <c r="F30" s="534"/>
      <c r="G30" s="537"/>
      <c r="H30" s="537"/>
      <c r="I30" s="938"/>
      <c r="J30" s="545"/>
      <c r="K30" s="546"/>
      <c r="L30" s="940"/>
      <c r="M30" s="526" t="s">
        <v>3833</v>
      </c>
      <c r="N30" s="526" t="s">
        <v>1678</v>
      </c>
      <c r="O30" s="527">
        <v>0.5</v>
      </c>
      <c r="P30" s="935"/>
      <c r="Q30" s="938"/>
      <c r="R30" s="544"/>
      <c r="S30" s="548"/>
      <c r="T30" s="534"/>
      <c r="U30" s="537"/>
      <c r="V30" s="550"/>
      <c r="W30" s="553"/>
      <c r="X30" s="531">
        <f>ROUND(ROUND(ROUND(F9*K28,0)*O30,0)*S25,0)</f>
        <v>435</v>
      </c>
      <c r="Y30" s="539"/>
      <c r="Z30" s="533"/>
    </row>
    <row r="31" spans="1:26" ht="16.7" customHeight="1" x14ac:dyDescent="0.15">
      <c r="A31" s="520">
        <v>22</v>
      </c>
      <c r="B31" s="520">
        <v>2511</v>
      </c>
      <c r="C31" s="540" t="s">
        <v>10455</v>
      </c>
      <c r="D31" s="542"/>
      <c r="E31" s="542"/>
      <c r="F31" s="534"/>
      <c r="G31" s="537"/>
      <c r="H31" s="541"/>
      <c r="I31" s="534"/>
      <c r="J31" s="533"/>
      <c r="K31" s="535"/>
      <c r="L31" s="525"/>
      <c r="M31" s="526"/>
      <c r="N31" s="526"/>
      <c r="O31" s="527"/>
      <c r="P31" s="528"/>
      <c r="Q31" s="525"/>
      <c r="R31" s="525"/>
      <c r="S31" s="529"/>
      <c r="T31" s="534"/>
      <c r="U31" s="537"/>
      <c r="V31" s="936" t="s">
        <v>10456</v>
      </c>
      <c r="W31" s="941"/>
      <c r="X31" s="531">
        <f>ROUND(F9-V34,0)</f>
        <v>1276</v>
      </c>
      <c r="Y31" s="539"/>
      <c r="Z31" s="533"/>
    </row>
    <row r="32" spans="1:26" ht="16.7" customHeight="1" x14ac:dyDescent="0.15">
      <c r="A32" s="520">
        <v>22</v>
      </c>
      <c r="B32" s="520">
        <v>2512</v>
      </c>
      <c r="C32" s="540" t="s">
        <v>10457</v>
      </c>
      <c r="D32" s="542"/>
      <c r="E32" s="542"/>
      <c r="F32" s="534"/>
      <c r="G32" s="537"/>
      <c r="H32" s="541"/>
      <c r="I32" s="534"/>
      <c r="J32" s="533"/>
      <c r="K32" s="535"/>
      <c r="L32" s="939" t="s">
        <v>10414</v>
      </c>
      <c r="M32" s="526" t="s">
        <v>16</v>
      </c>
      <c r="N32" s="526" t="s">
        <v>1678</v>
      </c>
      <c r="O32" s="527">
        <v>0.7</v>
      </c>
      <c r="P32" s="536"/>
      <c r="Q32" s="537"/>
      <c r="R32" s="537"/>
      <c r="T32" s="534"/>
      <c r="U32" s="537"/>
      <c r="V32" s="937"/>
      <c r="W32" s="942"/>
      <c r="X32" s="531">
        <f>ROUND(ROUND(F9*O32,0)-V34,0)</f>
        <v>890</v>
      </c>
      <c r="Y32" s="539"/>
      <c r="Z32" s="533"/>
    </row>
    <row r="33" spans="1:26" ht="16.7" customHeight="1" x14ac:dyDescent="0.15">
      <c r="A33" s="520">
        <v>22</v>
      </c>
      <c r="B33" s="520" t="s">
        <v>10458</v>
      </c>
      <c r="C33" s="540" t="s">
        <v>10459</v>
      </c>
      <c r="D33" s="542"/>
      <c r="E33" s="542"/>
      <c r="F33" s="534"/>
      <c r="G33" s="537"/>
      <c r="H33" s="541"/>
      <c r="I33" s="550"/>
      <c r="J33" s="551"/>
      <c r="K33" s="552"/>
      <c r="L33" s="940"/>
      <c r="M33" s="526" t="s">
        <v>3833</v>
      </c>
      <c r="N33" s="526" t="s">
        <v>1678</v>
      </c>
      <c r="O33" s="527">
        <v>0.5</v>
      </c>
      <c r="P33" s="536"/>
      <c r="Q33" s="537"/>
      <c r="R33" s="537"/>
      <c r="T33" s="534"/>
      <c r="U33" s="537"/>
      <c r="V33" s="937"/>
      <c r="W33" s="942"/>
      <c r="X33" s="531">
        <f>ROUND(ROUND(F9*O33,0)-V34,0)</f>
        <v>632</v>
      </c>
      <c r="Y33" s="539"/>
      <c r="Z33" s="533"/>
    </row>
    <row r="34" spans="1:26" ht="16.7" customHeight="1" x14ac:dyDescent="0.15">
      <c r="A34" s="520">
        <v>22</v>
      </c>
      <c r="B34" s="520">
        <v>2513</v>
      </c>
      <c r="C34" s="540" t="s">
        <v>10460</v>
      </c>
      <c r="D34" s="542"/>
      <c r="E34" s="542"/>
      <c r="F34" s="534"/>
      <c r="G34" s="537"/>
      <c r="H34" s="541"/>
      <c r="I34" s="936" t="s">
        <v>10418</v>
      </c>
      <c r="J34" s="523" t="s">
        <v>1678</v>
      </c>
      <c r="K34" s="543">
        <v>0.96499999999999997</v>
      </c>
      <c r="L34" s="544"/>
      <c r="M34" s="526"/>
      <c r="N34" s="526"/>
      <c r="O34" s="527"/>
      <c r="P34" s="536"/>
      <c r="Q34" s="537"/>
      <c r="R34" s="537"/>
      <c r="T34" s="534"/>
      <c r="U34" s="537"/>
      <c r="V34" s="554">
        <v>12</v>
      </c>
      <c r="W34" s="953" t="s">
        <v>10461</v>
      </c>
      <c r="X34" s="531">
        <f>ROUND(ROUND(F9*K34,0)-V34,0)</f>
        <v>1231</v>
      </c>
      <c r="Y34" s="539"/>
      <c r="Z34" s="533"/>
    </row>
    <row r="35" spans="1:26" ht="16.7" customHeight="1" x14ac:dyDescent="0.15">
      <c r="A35" s="520">
        <v>22</v>
      </c>
      <c r="B35" s="520">
        <v>2514</v>
      </c>
      <c r="C35" s="540" t="s">
        <v>10462</v>
      </c>
      <c r="D35" s="542"/>
      <c r="E35" s="542"/>
      <c r="F35" s="534"/>
      <c r="G35" s="537"/>
      <c r="H35" s="541"/>
      <c r="I35" s="937"/>
      <c r="J35" s="533"/>
      <c r="K35" s="535"/>
      <c r="L35" s="939" t="s">
        <v>10414</v>
      </c>
      <c r="M35" s="526" t="s">
        <v>16</v>
      </c>
      <c r="N35" s="526" t="s">
        <v>1678</v>
      </c>
      <c r="O35" s="527">
        <v>0.7</v>
      </c>
      <c r="P35" s="536"/>
      <c r="Q35" s="537"/>
      <c r="R35" s="537"/>
      <c r="T35" s="534"/>
      <c r="U35" s="537"/>
      <c r="V35" s="534"/>
      <c r="W35" s="953"/>
      <c r="X35" s="531">
        <f>ROUND(ROUND(ROUND(F9*K34,0)*O35,0)-V34,0)</f>
        <v>858</v>
      </c>
      <c r="Y35" s="539"/>
      <c r="Z35" s="533"/>
    </row>
    <row r="36" spans="1:26" ht="16.7" customHeight="1" x14ac:dyDescent="0.15">
      <c r="A36" s="520">
        <v>22</v>
      </c>
      <c r="B36" s="520" t="s">
        <v>10463</v>
      </c>
      <c r="C36" s="540" t="s">
        <v>10464</v>
      </c>
      <c r="D36" s="542"/>
      <c r="E36" s="542"/>
      <c r="F36" s="534"/>
      <c r="G36" s="537"/>
      <c r="H36" s="541"/>
      <c r="I36" s="938"/>
      <c r="J36" s="545"/>
      <c r="K36" s="546"/>
      <c r="L36" s="940"/>
      <c r="M36" s="526" t="s">
        <v>3833</v>
      </c>
      <c r="N36" s="526" t="s">
        <v>1678</v>
      </c>
      <c r="O36" s="527">
        <v>0.5</v>
      </c>
      <c r="P36" s="547"/>
      <c r="Q36" s="544"/>
      <c r="R36" s="544"/>
      <c r="S36" s="548"/>
      <c r="T36" s="534"/>
      <c r="U36" s="537"/>
      <c r="V36" s="555"/>
      <c r="W36" s="556"/>
      <c r="X36" s="531">
        <f>ROUND(ROUND(ROUND(F9*K34,0)*O36,0)-V34,0)</f>
        <v>610</v>
      </c>
      <c r="Y36" s="539"/>
      <c r="Z36" s="533"/>
    </row>
    <row r="37" spans="1:26" ht="16.7" customHeight="1" x14ac:dyDescent="0.15">
      <c r="A37" s="549">
        <v>22</v>
      </c>
      <c r="B37" s="549">
        <v>2515</v>
      </c>
      <c r="C37" s="540" t="s">
        <v>10465</v>
      </c>
      <c r="D37" s="542"/>
      <c r="E37" s="542"/>
      <c r="F37" s="534"/>
      <c r="G37" s="537"/>
      <c r="H37" s="541"/>
      <c r="I37" s="522"/>
      <c r="J37" s="523"/>
      <c r="K37" s="524"/>
      <c r="L37" s="526"/>
      <c r="M37" s="526"/>
      <c r="N37" s="526"/>
      <c r="O37" s="527"/>
      <c r="P37" s="933" t="s">
        <v>10423</v>
      </c>
      <c r="Q37" s="936" t="s">
        <v>10424</v>
      </c>
      <c r="R37" s="525" t="s">
        <v>1678</v>
      </c>
      <c r="S37" s="529">
        <v>0.5</v>
      </c>
      <c r="T37" s="534"/>
      <c r="U37" s="537"/>
      <c r="V37" s="555"/>
      <c r="W37" s="556"/>
      <c r="X37" s="531">
        <f>ROUND(ROUND(F9*S37,0)-V34,0)</f>
        <v>632</v>
      </c>
      <c r="Y37" s="539"/>
      <c r="Z37" s="533"/>
    </row>
    <row r="38" spans="1:26" ht="16.7" customHeight="1" x14ac:dyDescent="0.15">
      <c r="A38" s="549">
        <v>22</v>
      </c>
      <c r="B38" s="549">
        <v>2516</v>
      </c>
      <c r="C38" s="540" t="s">
        <v>10466</v>
      </c>
      <c r="D38" s="542"/>
      <c r="E38" s="542"/>
      <c r="F38" s="534"/>
      <c r="G38" s="537"/>
      <c r="H38" s="541"/>
      <c r="I38" s="534"/>
      <c r="J38" s="533"/>
      <c r="K38" s="535"/>
      <c r="L38" s="939" t="s">
        <v>10414</v>
      </c>
      <c r="M38" s="526" t="s">
        <v>16</v>
      </c>
      <c r="N38" s="526" t="s">
        <v>1678</v>
      </c>
      <c r="O38" s="527">
        <v>0.7</v>
      </c>
      <c r="P38" s="951"/>
      <c r="Q38" s="937"/>
      <c r="R38" s="537"/>
      <c r="T38" s="534"/>
      <c r="U38" s="537"/>
      <c r="V38" s="534"/>
      <c r="W38" s="538"/>
      <c r="X38" s="531">
        <f>ROUND(ROUND(ROUND(F9*O38,0)*S37,0)-V34,0)</f>
        <v>439</v>
      </c>
      <c r="Y38" s="539"/>
      <c r="Z38" s="533"/>
    </row>
    <row r="39" spans="1:26" ht="16.7" customHeight="1" x14ac:dyDescent="0.15">
      <c r="A39" s="520">
        <v>22</v>
      </c>
      <c r="B39" s="520" t="s">
        <v>10467</v>
      </c>
      <c r="C39" s="540" t="s">
        <v>10468</v>
      </c>
      <c r="D39" s="542"/>
      <c r="E39" s="542"/>
      <c r="F39" s="534"/>
      <c r="G39" s="537"/>
      <c r="H39" s="541"/>
      <c r="I39" s="550"/>
      <c r="J39" s="551"/>
      <c r="K39" s="552"/>
      <c r="L39" s="940"/>
      <c r="M39" s="526" t="s">
        <v>3833</v>
      </c>
      <c r="N39" s="526" t="s">
        <v>1678</v>
      </c>
      <c r="O39" s="527">
        <v>0.5</v>
      </c>
      <c r="P39" s="951"/>
      <c r="Q39" s="937"/>
      <c r="R39" s="537"/>
      <c r="T39" s="534"/>
      <c r="U39" s="537"/>
      <c r="V39" s="534"/>
      <c r="W39" s="538"/>
      <c r="X39" s="531">
        <f>ROUND(ROUND(ROUND(F9*O39,0)*S37,0)-V34,0)</f>
        <v>310</v>
      </c>
      <c r="Y39" s="539"/>
      <c r="Z39" s="533"/>
    </row>
    <row r="40" spans="1:26" ht="16.7" customHeight="1" x14ac:dyDescent="0.15">
      <c r="A40" s="549">
        <v>22</v>
      </c>
      <c r="B40" s="549">
        <v>2517</v>
      </c>
      <c r="C40" s="540" t="s">
        <v>10469</v>
      </c>
      <c r="D40" s="542"/>
      <c r="E40" s="542"/>
      <c r="F40" s="534"/>
      <c r="G40" s="537"/>
      <c r="H40" s="541"/>
      <c r="I40" s="936" t="s">
        <v>10418</v>
      </c>
      <c r="J40" s="523" t="s">
        <v>1678</v>
      </c>
      <c r="K40" s="543">
        <v>0.96499999999999997</v>
      </c>
      <c r="L40" s="526"/>
      <c r="M40" s="526"/>
      <c r="N40" s="526"/>
      <c r="O40" s="527"/>
      <c r="P40" s="951"/>
      <c r="Q40" s="937"/>
      <c r="R40" s="537"/>
      <c r="T40" s="534"/>
      <c r="U40" s="537"/>
      <c r="V40" s="534"/>
      <c r="W40" s="538"/>
      <c r="X40" s="531">
        <f>ROUND(ROUND(ROUND(F9*K40,0)*S37,0)-V34,0)</f>
        <v>610</v>
      </c>
      <c r="Y40" s="539"/>
      <c r="Z40" s="533"/>
    </row>
    <row r="41" spans="1:26" ht="16.7" customHeight="1" x14ac:dyDescent="0.15">
      <c r="A41" s="549">
        <v>22</v>
      </c>
      <c r="B41" s="549">
        <v>2518</v>
      </c>
      <c r="C41" s="540" t="s">
        <v>10470</v>
      </c>
      <c r="D41" s="542"/>
      <c r="E41" s="542"/>
      <c r="F41" s="534"/>
      <c r="G41" s="537"/>
      <c r="H41" s="541"/>
      <c r="I41" s="937"/>
      <c r="J41" s="533"/>
      <c r="K41" s="535"/>
      <c r="L41" s="939" t="s">
        <v>10414</v>
      </c>
      <c r="M41" s="526" t="s">
        <v>16</v>
      </c>
      <c r="N41" s="526" t="s">
        <v>1678</v>
      </c>
      <c r="O41" s="527">
        <v>0.7</v>
      </c>
      <c r="P41" s="951"/>
      <c r="Q41" s="937"/>
      <c r="R41" s="537"/>
      <c r="T41" s="534"/>
      <c r="U41" s="537"/>
      <c r="V41" s="534"/>
      <c r="W41" s="538"/>
      <c r="X41" s="531">
        <f>ROUND(ROUND(ROUND(ROUND(F9*K40,0)*O41,0)*S37,0)-V34,0)</f>
        <v>423</v>
      </c>
      <c r="Y41" s="539"/>
      <c r="Z41" s="533"/>
    </row>
    <row r="42" spans="1:26" ht="16.7" customHeight="1" x14ac:dyDescent="0.15">
      <c r="A42" s="520">
        <v>22</v>
      </c>
      <c r="B42" s="520" t="s">
        <v>10471</v>
      </c>
      <c r="C42" s="540" t="s">
        <v>10472</v>
      </c>
      <c r="D42" s="542"/>
      <c r="E42" s="542"/>
      <c r="F42" s="534"/>
      <c r="G42" s="537"/>
      <c r="H42" s="541"/>
      <c r="I42" s="938"/>
      <c r="J42" s="545"/>
      <c r="K42" s="546"/>
      <c r="L42" s="940"/>
      <c r="M42" s="526" t="s">
        <v>3833</v>
      </c>
      <c r="N42" s="526" t="s">
        <v>1678</v>
      </c>
      <c r="O42" s="527">
        <v>0.5</v>
      </c>
      <c r="P42" s="951"/>
      <c r="Q42" s="938"/>
      <c r="R42" s="544"/>
      <c r="S42" s="548"/>
      <c r="T42" s="534"/>
      <c r="U42" s="537"/>
      <c r="V42" s="534"/>
      <c r="W42" s="538"/>
      <c r="X42" s="531">
        <f>ROUND(ROUND(ROUND(ROUND(F9*K40,0)*O42,0)*S37,0)-V34,0)</f>
        <v>299</v>
      </c>
      <c r="Y42" s="539"/>
      <c r="Z42" s="533"/>
    </row>
    <row r="43" spans="1:26" ht="16.7" customHeight="1" x14ac:dyDescent="0.15">
      <c r="A43" s="549">
        <v>22</v>
      </c>
      <c r="B43" s="549">
        <v>3519</v>
      </c>
      <c r="C43" s="540" t="s">
        <v>10473</v>
      </c>
      <c r="D43" s="542"/>
      <c r="E43" s="542"/>
      <c r="F43" s="534"/>
      <c r="G43" s="537"/>
      <c r="H43" s="541"/>
      <c r="I43" s="522"/>
      <c r="J43" s="523"/>
      <c r="K43" s="524"/>
      <c r="L43" s="526"/>
      <c r="M43" s="526"/>
      <c r="N43" s="526"/>
      <c r="O43" s="527"/>
      <c r="P43" s="951"/>
      <c r="Q43" s="936" t="s">
        <v>10433</v>
      </c>
      <c r="R43" s="525" t="s">
        <v>1678</v>
      </c>
      <c r="S43" s="529">
        <v>0.7</v>
      </c>
      <c r="T43" s="534"/>
      <c r="U43" s="537"/>
      <c r="V43" s="534"/>
      <c r="W43" s="538"/>
      <c r="X43" s="531">
        <f>ROUND(ROUND(F9*S43,0)-V34,0)</f>
        <v>890</v>
      </c>
      <c r="Y43" s="539"/>
      <c r="Z43" s="533"/>
    </row>
    <row r="44" spans="1:26" ht="16.7" customHeight="1" x14ac:dyDescent="0.15">
      <c r="A44" s="549">
        <v>22</v>
      </c>
      <c r="B44" s="549">
        <v>3520</v>
      </c>
      <c r="C44" s="540" t="s">
        <v>10474</v>
      </c>
      <c r="D44" s="542"/>
      <c r="E44" s="542"/>
      <c r="F44" s="534"/>
      <c r="G44" s="537"/>
      <c r="H44" s="541"/>
      <c r="I44" s="534"/>
      <c r="J44" s="533"/>
      <c r="K44" s="535"/>
      <c r="L44" s="939" t="s">
        <v>10414</v>
      </c>
      <c r="M44" s="526" t="s">
        <v>16</v>
      </c>
      <c r="N44" s="526" t="s">
        <v>1678</v>
      </c>
      <c r="O44" s="527">
        <v>0.7</v>
      </c>
      <c r="P44" s="951"/>
      <c r="Q44" s="937"/>
      <c r="R44" s="537"/>
      <c r="T44" s="534"/>
      <c r="U44" s="537"/>
      <c r="V44" s="534"/>
      <c r="W44" s="538"/>
      <c r="X44" s="531">
        <f>ROUND(ROUND(ROUND(F9*O44,0)*S43,0)-V34,0)</f>
        <v>619</v>
      </c>
      <c r="Y44" s="539"/>
      <c r="Z44" s="533"/>
    </row>
    <row r="45" spans="1:26" ht="16.7" customHeight="1" x14ac:dyDescent="0.15">
      <c r="A45" s="520">
        <v>22</v>
      </c>
      <c r="B45" s="520" t="s">
        <v>10475</v>
      </c>
      <c r="C45" s="540" t="s">
        <v>10476</v>
      </c>
      <c r="D45" s="542"/>
      <c r="E45" s="542"/>
      <c r="F45" s="534"/>
      <c r="G45" s="537"/>
      <c r="H45" s="541"/>
      <c r="I45" s="550"/>
      <c r="J45" s="551"/>
      <c r="K45" s="552"/>
      <c r="L45" s="940"/>
      <c r="M45" s="526" t="s">
        <v>3833</v>
      </c>
      <c r="N45" s="526" t="s">
        <v>1678</v>
      </c>
      <c r="O45" s="527">
        <v>0.5</v>
      </c>
      <c r="P45" s="951"/>
      <c r="Q45" s="937"/>
      <c r="R45" s="537"/>
      <c r="T45" s="534"/>
      <c r="U45" s="537"/>
      <c r="V45" s="534"/>
      <c r="W45" s="538"/>
      <c r="X45" s="531">
        <f>ROUND(ROUND(ROUND(F9*O45,0)*S43,0)-V34,0)</f>
        <v>439</v>
      </c>
      <c r="Y45" s="539"/>
      <c r="Z45" s="533"/>
    </row>
    <row r="46" spans="1:26" ht="16.7" customHeight="1" x14ac:dyDescent="0.15">
      <c r="A46" s="549">
        <v>22</v>
      </c>
      <c r="B46" s="549">
        <v>3521</v>
      </c>
      <c r="C46" s="540" t="s">
        <v>10477</v>
      </c>
      <c r="D46" s="542"/>
      <c r="E46" s="542"/>
      <c r="F46" s="534"/>
      <c r="G46" s="537"/>
      <c r="H46" s="541"/>
      <c r="I46" s="936" t="s">
        <v>10418</v>
      </c>
      <c r="J46" s="523" t="s">
        <v>1678</v>
      </c>
      <c r="K46" s="543">
        <v>0.96499999999999997</v>
      </c>
      <c r="L46" s="526"/>
      <c r="M46" s="526"/>
      <c r="N46" s="526"/>
      <c r="O46" s="527"/>
      <c r="P46" s="951"/>
      <c r="Q46" s="937"/>
      <c r="R46" s="537"/>
      <c r="T46" s="534"/>
      <c r="U46" s="537"/>
      <c r="V46" s="534"/>
      <c r="W46" s="538"/>
      <c r="X46" s="531">
        <f>ROUND(ROUND(ROUND(F9*K46,0)*S43,0)-V34,0)</f>
        <v>858</v>
      </c>
      <c r="Y46" s="539"/>
      <c r="Z46" s="533"/>
    </row>
    <row r="47" spans="1:26" ht="16.7" customHeight="1" x14ac:dyDescent="0.15">
      <c r="A47" s="549">
        <v>22</v>
      </c>
      <c r="B47" s="549">
        <v>3522</v>
      </c>
      <c r="C47" s="540" t="s">
        <v>10478</v>
      </c>
      <c r="D47" s="542"/>
      <c r="E47" s="542"/>
      <c r="F47" s="534"/>
      <c r="G47" s="537"/>
      <c r="H47" s="541"/>
      <c r="I47" s="937"/>
      <c r="J47" s="533"/>
      <c r="K47" s="535"/>
      <c r="L47" s="939" t="s">
        <v>10414</v>
      </c>
      <c r="M47" s="526" t="s">
        <v>16</v>
      </c>
      <c r="N47" s="526" t="s">
        <v>1678</v>
      </c>
      <c r="O47" s="527">
        <v>0.7</v>
      </c>
      <c r="P47" s="951"/>
      <c r="Q47" s="937"/>
      <c r="R47" s="537"/>
      <c r="T47" s="534"/>
      <c r="U47" s="537"/>
      <c r="V47" s="534"/>
      <c r="W47" s="538"/>
      <c r="X47" s="531">
        <f>ROUND(ROUND(ROUND(ROUND(F9*K46,0)*O47,0)*S43,0)-V34,0)</f>
        <v>597</v>
      </c>
      <c r="Y47" s="539"/>
      <c r="Z47" s="533"/>
    </row>
    <row r="48" spans="1:26" ht="16.7" customHeight="1" x14ac:dyDescent="0.15">
      <c r="A48" s="520">
        <v>22</v>
      </c>
      <c r="B48" s="520" t="s">
        <v>10479</v>
      </c>
      <c r="C48" s="540" t="s">
        <v>10480</v>
      </c>
      <c r="D48" s="542"/>
      <c r="E48" s="542"/>
      <c r="F48" s="534"/>
      <c r="G48" s="537"/>
      <c r="H48" s="541"/>
      <c r="I48" s="938"/>
      <c r="J48" s="545"/>
      <c r="K48" s="546"/>
      <c r="L48" s="940"/>
      <c r="M48" s="526" t="s">
        <v>3833</v>
      </c>
      <c r="N48" s="526" t="s">
        <v>1678</v>
      </c>
      <c r="O48" s="527">
        <v>0.5</v>
      </c>
      <c r="P48" s="952"/>
      <c r="Q48" s="938"/>
      <c r="R48" s="544"/>
      <c r="S48" s="548"/>
      <c r="T48" s="534"/>
      <c r="U48" s="537"/>
      <c r="V48" s="534"/>
      <c r="W48" s="538"/>
      <c r="X48" s="531">
        <f>ROUND(ROUND(ROUND(ROUND(F9*K46,0)*O48,0)*S43,0)-V34,0)</f>
        <v>423</v>
      </c>
      <c r="Y48" s="539"/>
      <c r="Z48" s="533"/>
    </row>
    <row r="49" spans="1:26" ht="16.7" customHeight="1" x14ac:dyDescent="0.15">
      <c r="A49" s="520">
        <v>22</v>
      </c>
      <c r="B49" s="520" t="s">
        <v>10481</v>
      </c>
      <c r="C49" s="540" t="s">
        <v>10482</v>
      </c>
      <c r="D49" s="542"/>
      <c r="E49" s="542"/>
      <c r="F49" s="534"/>
      <c r="G49" s="537"/>
      <c r="H49" s="541"/>
      <c r="I49" s="522"/>
      <c r="J49" s="523"/>
      <c r="K49" s="524"/>
      <c r="L49" s="526"/>
      <c r="M49" s="526"/>
      <c r="N49" s="526"/>
      <c r="O49" s="527"/>
      <c r="P49" s="933" t="s">
        <v>10443</v>
      </c>
      <c r="Q49" s="936" t="s">
        <v>10444</v>
      </c>
      <c r="R49" s="525" t="s">
        <v>1678</v>
      </c>
      <c r="S49" s="529">
        <v>0.7</v>
      </c>
      <c r="T49" s="534"/>
      <c r="U49" s="537"/>
      <c r="V49" s="534"/>
      <c r="W49" s="538"/>
      <c r="X49" s="531">
        <f>ROUND(ROUND(F9*S49,0)-V34,0)</f>
        <v>890</v>
      </c>
      <c r="Y49" s="539"/>
      <c r="Z49" s="533"/>
    </row>
    <row r="50" spans="1:26" ht="16.7" customHeight="1" x14ac:dyDescent="0.15">
      <c r="A50" s="520">
        <v>22</v>
      </c>
      <c r="B50" s="520" t="s">
        <v>10483</v>
      </c>
      <c r="C50" s="540" t="s">
        <v>10484</v>
      </c>
      <c r="D50" s="542"/>
      <c r="E50" s="542"/>
      <c r="F50" s="534"/>
      <c r="G50" s="537"/>
      <c r="H50" s="541"/>
      <c r="I50" s="534"/>
      <c r="J50" s="533"/>
      <c r="K50" s="535"/>
      <c r="L50" s="939" t="s">
        <v>10414</v>
      </c>
      <c r="M50" s="526" t="s">
        <v>16</v>
      </c>
      <c r="N50" s="526" t="s">
        <v>1678</v>
      </c>
      <c r="O50" s="527">
        <v>0.7</v>
      </c>
      <c r="P50" s="951"/>
      <c r="Q50" s="937"/>
      <c r="R50" s="537"/>
      <c r="T50" s="534"/>
      <c r="U50" s="537"/>
      <c r="V50" s="534"/>
      <c r="W50" s="538"/>
      <c r="X50" s="531">
        <f>ROUND(ROUND(ROUND(F9*O50,0)*S49,0)-V34,0)</f>
        <v>619</v>
      </c>
      <c r="Y50" s="539"/>
      <c r="Z50" s="533"/>
    </row>
    <row r="51" spans="1:26" ht="16.7" customHeight="1" x14ac:dyDescent="0.15">
      <c r="A51" s="520">
        <v>22</v>
      </c>
      <c r="B51" s="520" t="s">
        <v>10485</v>
      </c>
      <c r="C51" s="540" t="s">
        <v>10486</v>
      </c>
      <c r="D51" s="542"/>
      <c r="E51" s="542"/>
      <c r="F51" s="534"/>
      <c r="G51" s="537"/>
      <c r="H51" s="541"/>
      <c r="I51" s="550"/>
      <c r="J51" s="551"/>
      <c r="K51" s="552"/>
      <c r="L51" s="940"/>
      <c r="M51" s="526" t="s">
        <v>3833</v>
      </c>
      <c r="N51" s="526" t="s">
        <v>1678</v>
      </c>
      <c r="O51" s="527">
        <v>0.5</v>
      </c>
      <c r="P51" s="951"/>
      <c r="Q51" s="937"/>
      <c r="R51" s="537"/>
      <c r="T51" s="534"/>
      <c r="U51" s="537"/>
      <c r="V51" s="534"/>
      <c r="W51" s="538"/>
      <c r="X51" s="531">
        <f>ROUND(ROUND(ROUND(F9*O51,0)*S49,0)-V34,0)</f>
        <v>439</v>
      </c>
      <c r="Y51" s="539"/>
      <c r="Z51" s="533"/>
    </row>
    <row r="52" spans="1:26" ht="16.7" customHeight="1" x14ac:dyDescent="0.15">
      <c r="A52" s="520">
        <v>22</v>
      </c>
      <c r="B52" s="520" t="s">
        <v>10487</v>
      </c>
      <c r="C52" s="540" t="s">
        <v>10488</v>
      </c>
      <c r="D52" s="542"/>
      <c r="E52" s="542"/>
      <c r="F52" s="534"/>
      <c r="G52" s="537"/>
      <c r="H52" s="541"/>
      <c r="I52" s="936" t="s">
        <v>10418</v>
      </c>
      <c r="J52" s="523" t="s">
        <v>1678</v>
      </c>
      <c r="K52" s="543">
        <v>0.96499999999999997</v>
      </c>
      <c r="L52" s="526"/>
      <c r="M52" s="526"/>
      <c r="N52" s="526"/>
      <c r="O52" s="527"/>
      <c r="P52" s="951"/>
      <c r="Q52" s="937"/>
      <c r="R52" s="537"/>
      <c r="T52" s="534"/>
      <c r="U52" s="537"/>
      <c r="V52" s="534"/>
      <c r="W52" s="538"/>
      <c r="X52" s="531">
        <f>ROUND(ROUND(ROUND(F9*K52,0)*S49,0)-V34,0)</f>
        <v>858</v>
      </c>
      <c r="Y52" s="539"/>
      <c r="Z52" s="533"/>
    </row>
    <row r="53" spans="1:26" ht="16.7" customHeight="1" x14ac:dyDescent="0.15">
      <c r="A53" s="520">
        <v>22</v>
      </c>
      <c r="B53" s="520" t="s">
        <v>10489</v>
      </c>
      <c r="C53" s="540" t="s">
        <v>10490</v>
      </c>
      <c r="D53" s="542"/>
      <c r="E53" s="542"/>
      <c r="F53" s="534"/>
      <c r="G53" s="537"/>
      <c r="H53" s="541"/>
      <c r="I53" s="937"/>
      <c r="J53" s="533"/>
      <c r="K53" s="535"/>
      <c r="L53" s="939" t="s">
        <v>10414</v>
      </c>
      <c r="M53" s="526" t="s">
        <v>16</v>
      </c>
      <c r="N53" s="526" t="s">
        <v>1678</v>
      </c>
      <c r="O53" s="527">
        <v>0.7</v>
      </c>
      <c r="P53" s="951"/>
      <c r="Q53" s="937"/>
      <c r="R53" s="537"/>
      <c r="T53" s="534"/>
      <c r="U53" s="537"/>
      <c r="V53" s="534"/>
      <c r="W53" s="538"/>
      <c r="X53" s="531">
        <f>ROUND(ROUND(ROUND(ROUND(F9*K52,0)*O53,0)*S49,0)-V34,0)</f>
        <v>597</v>
      </c>
      <c r="Y53" s="539"/>
      <c r="Z53" s="533"/>
    </row>
    <row r="54" spans="1:26" ht="16.7" customHeight="1" x14ac:dyDescent="0.15">
      <c r="A54" s="520">
        <v>22</v>
      </c>
      <c r="B54" s="520" t="s">
        <v>10491</v>
      </c>
      <c r="C54" s="540" t="s">
        <v>10492</v>
      </c>
      <c r="D54" s="557"/>
      <c r="E54" s="557"/>
      <c r="F54" s="550"/>
      <c r="G54" s="544"/>
      <c r="H54" s="558"/>
      <c r="I54" s="938"/>
      <c r="J54" s="545"/>
      <c r="K54" s="546"/>
      <c r="L54" s="940"/>
      <c r="M54" s="526" t="s">
        <v>3833</v>
      </c>
      <c r="N54" s="526" t="s">
        <v>1678</v>
      </c>
      <c r="O54" s="527">
        <v>0.5</v>
      </c>
      <c r="P54" s="952"/>
      <c r="Q54" s="938"/>
      <c r="R54" s="544"/>
      <c r="S54" s="548"/>
      <c r="T54" s="550"/>
      <c r="U54" s="544"/>
      <c r="V54" s="550"/>
      <c r="W54" s="553"/>
      <c r="X54" s="531">
        <f>ROUND(ROUND(ROUND(ROUND(F9*K52,0)*O54,0)*S49,0)-V34,0)</f>
        <v>423</v>
      </c>
      <c r="Y54" s="559"/>
      <c r="Z54" s="533"/>
    </row>
    <row r="55" spans="1:26" ht="16.7" customHeight="1" x14ac:dyDescent="0.15">
      <c r="A55" s="520">
        <v>22</v>
      </c>
      <c r="B55" s="520">
        <v>2121</v>
      </c>
      <c r="C55" s="521" t="s">
        <v>10493</v>
      </c>
      <c r="D55" s="560"/>
      <c r="E55" s="560"/>
      <c r="F55" s="936" t="s">
        <v>10494</v>
      </c>
      <c r="G55" s="947"/>
      <c r="H55" s="941"/>
      <c r="I55" s="522"/>
      <c r="J55" s="523"/>
      <c r="K55" s="524"/>
      <c r="L55" s="525"/>
      <c r="M55" s="526"/>
      <c r="N55" s="526"/>
      <c r="O55" s="527"/>
      <c r="P55" s="528"/>
      <c r="Q55" s="525"/>
      <c r="R55" s="525"/>
      <c r="S55" s="529"/>
      <c r="T55" s="522"/>
      <c r="U55" s="561"/>
      <c r="V55" s="522"/>
      <c r="W55" s="530"/>
      <c r="X55" s="531">
        <f>F57</f>
        <v>964</v>
      </c>
      <c r="Y55" s="532"/>
      <c r="Z55" s="533"/>
    </row>
    <row r="56" spans="1:26" ht="16.7" customHeight="1" x14ac:dyDescent="0.15">
      <c r="A56" s="520">
        <v>22</v>
      </c>
      <c r="B56" s="520">
        <v>2122</v>
      </c>
      <c r="C56" s="521" t="s">
        <v>10495</v>
      </c>
      <c r="D56" s="542"/>
      <c r="E56" s="542"/>
      <c r="F56" s="937"/>
      <c r="G56" s="948"/>
      <c r="H56" s="942"/>
      <c r="I56" s="534"/>
      <c r="J56" s="533"/>
      <c r="K56" s="535"/>
      <c r="L56" s="939" t="s">
        <v>10414</v>
      </c>
      <c r="M56" s="526" t="s">
        <v>16</v>
      </c>
      <c r="N56" s="526" t="s">
        <v>1678</v>
      </c>
      <c r="O56" s="527">
        <v>0.7</v>
      </c>
      <c r="P56" s="536"/>
      <c r="Q56" s="537"/>
      <c r="R56" s="537"/>
      <c r="T56" s="534"/>
      <c r="U56" s="537"/>
      <c r="V56" s="534"/>
      <c r="W56" s="538"/>
      <c r="X56" s="531">
        <f>ROUND(F57*O56,0)</f>
        <v>675</v>
      </c>
      <c r="Y56" s="539"/>
      <c r="Z56" s="533"/>
    </row>
    <row r="57" spans="1:26" ht="16.7" customHeight="1" x14ac:dyDescent="0.15">
      <c r="A57" s="520">
        <v>22</v>
      </c>
      <c r="B57" s="520" t="s">
        <v>10496</v>
      </c>
      <c r="C57" s="540" t="s">
        <v>10497</v>
      </c>
      <c r="D57" s="542"/>
      <c r="E57" s="542"/>
      <c r="F57" s="949">
        <v>964</v>
      </c>
      <c r="G57" s="950"/>
      <c r="H57" s="541" t="s">
        <v>9</v>
      </c>
      <c r="I57" s="550"/>
      <c r="J57" s="551"/>
      <c r="K57" s="552"/>
      <c r="L57" s="940"/>
      <c r="M57" s="526" t="s">
        <v>3833</v>
      </c>
      <c r="N57" s="526" t="s">
        <v>1678</v>
      </c>
      <c r="O57" s="527">
        <v>0.5</v>
      </c>
      <c r="P57" s="536"/>
      <c r="Q57" s="537"/>
      <c r="R57" s="537"/>
      <c r="T57" s="534"/>
      <c r="U57" s="537"/>
      <c r="V57" s="534"/>
      <c r="W57" s="538"/>
      <c r="X57" s="531">
        <f>ROUND(F57*O57,0)</f>
        <v>482</v>
      </c>
      <c r="Y57" s="539"/>
      <c r="Z57" s="533"/>
    </row>
    <row r="58" spans="1:26" ht="16.7" customHeight="1" x14ac:dyDescent="0.15">
      <c r="A58" s="520">
        <v>22</v>
      </c>
      <c r="B58" s="520">
        <v>2123</v>
      </c>
      <c r="C58" s="540" t="s">
        <v>10498</v>
      </c>
      <c r="D58" s="542"/>
      <c r="E58" s="542"/>
      <c r="F58" s="534"/>
      <c r="G58" s="537"/>
      <c r="H58" s="541"/>
      <c r="I58" s="936" t="s">
        <v>10418</v>
      </c>
      <c r="J58" s="523" t="s">
        <v>1678</v>
      </c>
      <c r="K58" s="543">
        <v>0.96499999999999997</v>
      </c>
      <c r="L58" s="544"/>
      <c r="M58" s="526"/>
      <c r="N58" s="526"/>
      <c r="O58" s="527"/>
      <c r="P58" s="536"/>
      <c r="Q58" s="537"/>
      <c r="R58" s="537"/>
      <c r="T58" s="534"/>
      <c r="U58" s="537"/>
      <c r="V58" s="534"/>
      <c r="W58" s="538"/>
      <c r="X58" s="531">
        <f>ROUND(F57*K58,0)</f>
        <v>930</v>
      </c>
      <c r="Y58" s="539"/>
      <c r="Z58" s="533"/>
    </row>
    <row r="59" spans="1:26" ht="16.7" customHeight="1" x14ac:dyDescent="0.15">
      <c r="A59" s="520">
        <v>22</v>
      </c>
      <c r="B59" s="520">
        <v>2124</v>
      </c>
      <c r="C59" s="540" t="s">
        <v>10499</v>
      </c>
      <c r="D59" s="542"/>
      <c r="E59" s="542"/>
      <c r="F59" s="534"/>
      <c r="G59" s="537"/>
      <c r="H59" s="541"/>
      <c r="I59" s="937"/>
      <c r="J59" s="533"/>
      <c r="K59" s="535"/>
      <c r="L59" s="939" t="s">
        <v>10414</v>
      </c>
      <c r="M59" s="526" t="s">
        <v>16</v>
      </c>
      <c r="N59" s="526" t="s">
        <v>1678</v>
      </c>
      <c r="O59" s="527">
        <v>0.7</v>
      </c>
      <c r="P59" s="536"/>
      <c r="Q59" s="537"/>
      <c r="R59" s="537"/>
      <c r="T59" s="534"/>
      <c r="U59" s="537"/>
      <c r="V59" s="534"/>
      <c r="W59" s="538"/>
      <c r="X59" s="531">
        <f>ROUND(ROUND(F57*K58,0)*O59,0)</f>
        <v>651</v>
      </c>
      <c r="Y59" s="539"/>
      <c r="Z59" s="533"/>
    </row>
    <row r="60" spans="1:26" ht="16.7" customHeight="1" x14ac:dyDescent="0.15">
      <c r="A60" s="520">
        <v>22</v>
      </c>
      <c r="B60" s="520" t="s">
        <v>10500</v>
      </c>
      <c r="C60" s="540" t="s">
        <v>10501</v>
      </c>
      <c r="D60" s="542"/>
      <c r="E60" s="542"/>
      <c r="F60" s="534"/>
      <c r="G60" s="537"/>
      <c r="H60" s="541"/>
      <c r="I60" s="938"/>
      <c r="J60" s="545"/>
      <c r="K60" s="546"/>
      <c r="L60" s="940"/>
      <c r="M60" s="526" t="s">
        <v>3833</v>
      </c>
      <c r="N60" s="526" t="s">
        <v>1678</v>
      </c>
      <c r="O60" s="527">
        <v>0.5</v>
      </c>
      <c r="P60" s="547"/>
      <c r="Q60" s="544"/>
      <c r="R60" s="544"/>
      <c r="S60" s="548"/>
      <c r="T60" s="534"/>
      <c r="U60" s="537"/>
      <c r="V60" s="534"/>
      <c r="W60" s="538"/>
      <c r="X60" s="531">
        <f>ROUND(ROUND(F57*K58,0)*O60,0)</f>
        <v>465</v>
      </c>
      <c r="Y60" s="539"/>
      <c r="Z60" s="533"/>
    </row>
    <row r="61" spans="1:26" ht="16.7" customHeight="1" x14ac:dyDescent="0.15">
      <c r="A61" s="549">
        <v>22</v>
      </c>
      <c r="B61" s="549">
        <v>2125</v>
      </c>
      <c r="C61" s="540" t="s">
        <v>10502</v>
      </c>
      <c r="D61" s="542"/>
      <c r="E61" s="542"/>
      <c r="F61" s="534"/>
      <c r="G61" s="537"/>
      <c r="H61" s="541"/>
      <c r="I61" s="522"/>
      <c r="J61" s="523"/>
      <c r="K61" s="524"/>
      <c r="L61" s="526"/>
      <c r="M61" s="526"/>
      <c r="N61" s="526"/>
      <c r="O61" s="527"/>
      <c r="P61" s="933" t="s">
        <v>10423</v>
      </c>
      <c r="Q61" s="936" t="s">
        <v>10424</v>
      </c>
      <c r="R61" s="525" t="s">
        <v>1678</v>
      </c>
      <c r="S61" s="529">
        <v>0.5</v>
      </c>
      <c r="T61" s="534"/>
      <c r="U61" s="537"/>
      <c r="V61" s="534"/>
      <c r="W61" s="538"/>
      <c r="X61" s="531">
        <f>ROUND(F57*S61,0)</f>
        <v>482</v>
      </c>
      <c r="Y61" s="539"/>
      <c r="Z61" s="533"/>
    </row>
    <row r="62" spans="1:26" ht="16.7" customHeight="1" x14ac:dyDescent="0.15">
      <c r="A62" s="549">
        <v>22</v>
      </c>
      <c r="B62" s="549">
        <v>2126</v>
      </c>
      <c r="C62" s="540" t="s">
        <v>10503</v>
      </c>
      <c r="D62" s="542"/>
      <c r="E62" s="542"/>
      <c r="F62" s="534"/>
      <c r="G62" s="537"/>
      <c r="H62" s="541"/>
      <c r="I62" s="534"/>
      <c r="J62" s="533"/>
      <c r="K62" s="535"/>
      <c r="L62" s="939" t="s">
        <v>10414</v>
      </c>
      <c r="M62" s="526" t="s">
        <v>16</v>
      </c>
      <c r="N62" s="526" t="s">
        <v>1678</v>
      </c>
      <c r="O62" s="527">
        <v>0.7</v>
      </c>
      <c r="P62" s="951"/>
      <c r="Q62" s="937"/>
      <c r="R62" s="537"/>
      <c r="T62" s="534"/>
      <c r="U62" s="537"/>
      <c r="V62" s="534"/>
      <c r="W62" s="538"/>
      <c r="X62" s="531">
        <f>ROUND(ROUND(F57*O62,0)*S61,0)</f>
        <v>338</v>
      </c>
      <c r="Y62" s="539"/>
      <c r="Z62" s="533"/>
    </row>
    <row r="63" spans="1:26" ht="16.7" customHeight="1" x14ac:dyDescent="0.15">
      <c r="A63" s="520">
        <v>22</v>
      </c>
      <c r="B63" s="520" t="s">
        <v>10504</v>
      </c>
      <c r="C63" s="540" t="s">
        <v>10505</v>
      </c>
      <c r="D63" s="542"/>
      <c r="E63" s="542"/>
      <c r="F63" s="534"/>
      <c r="G63" s="537"/>
      <c r="H63" s="541"/>
      <c r="I63" s="550"/>
      <c r="J63" s="551"/>
      <c r="K63" s="552"/>
      <c r="L63" s="940"/>
      <c r="M63" s="526" t="s">
        <v>3833</v>
      </c>
      <c r="N63" s="526" t="s">
        <v>1678</v>
      </c>
      <c r="O63" s="527">
        <v>0.5</v>
      </c>
      <c r="P63" s="951"/>
      <c r="Q63" s="937"/>
      <c r="R63" s="537"/>
      <c r="T63" s="534"/>
      <c r="U63" s="537"/>
      <c r="V63" s="534"/>
      <c r="W63" s="538"/>
      <c r="X63" s="531">
        <f>ROUND(ROUND(F57*O63,0)*S61,0)</f>
        <v>241</v>
      </c>
      <c r="Y63" s="539"/>
      <c r="Z63" s="533"/>
    </row>
    <row r="64" spans="1:26" ht="16.7" customHeight="1" x14ac:dyDescent="0.15">
      <c r="A64" s="549">
        <v>22</v>
      </c>
      <c r="B64" s="549">
        <v>2127</v>
      </c>
      <c r="C64" s="540" t="s">
        <v>10506</v>
      </c>
      <c r="D64" s="542"/>
      <c r="E64" s="542"/>
      <c r="F64" s="534"/>
      <c r="G64" s="537"/>
      <c r="H64" s="541"/>
      <c r="I64" s="936" t="s">
        <v>10418</v>
      </c>
      <c r="J64" s="523" t="s">
        <v>1678</v>
      </c>
      <c r="K64" s="543">
        <v>0.96499999999999997</v>
      </c>
      <c r="L64" s="526"/>
      <c r="M64" s="526"/>
      <c r="N64" s="526"/>
      <c r="O64" s="527"/>
      <c r="P64" s="951"/>
      <c r="Q64" s="937"/>
      <c r="R64" s="537"/>
      <c r="T64" s="534"/>
      <c r="U64" s="537"/>
      <c r="V64" s="534"/>
      <c r="W64" s="538"/>
      <c r="X64" s="531">
        <f>ROUND(ROUND(F57*K64,0)*S61,0)</f>
        <v>465</v>
      </c>
      <c r="Y64" s="539"/>
      <c r="Z64" s="533"/>
    </row>
    <row r="65" spans="1:26" ht="16.7" customHeight="1" x14ac:dyDescent="0.15">
      <c r="A65" s="549">
        <v>22</v>
      </c>
      <c r="B65" s="549">
        <v>2128</v>
      </c>
      <c r="C65" s="540" t="s">
        <v>10507</v>
      </c>
      <c r="D65" s="542"/>
      <c r="E65" s="542"/>
      <c r="F65" s="534"/>
      <c r="G65" s="537"/>
      <c r="H65" s="541"/>
      <c r="I65" s="937"/>
      <c r="J65" s="533"/>
      <c r="K65" s="535"/>
      <c r="L65" s="939" t="s">
        <v>10414</v>
      </c>
      <c r="M65" s="526" t="s">
        <v>16</v>
      </c>
      <c r="N65" s="526" t="s">
        <v>1678</v>
      </c>
      <c r="O65" s="527">
        <v>0.7</v>
      </c>
      <c r="P65" s="951"/>
      <c r="Q65" s="937"/>
      <c r="R65" s="537"/>
      <c r="T65" s="534"/>
      <c r="U65" s="537"/>
      <c r="V65" s="534"/>
      <c r="W65" s="538"/>
      <c r="X65" s="531">
        <f>ROUND(ROUND(ROUND(F57*K64,0)*O65,0)*S61,0)</f>
        <v>326</v>
      </c>
      <c r="Y65" s="539"/>
      <c r="Z65" s="533"/>
    </row>
    <row r="66" spans="1:26" ht="16.7" customHeight="1" x14ac:dyDescent="0.15">
      <c r="A66" s="520">
        <v>22</v>
      </c>
      <c r="B66" s="520" t="s">
        <v>10508</v>
      </c>
      <c r="C66" s="540" t="s">
        <v>10509</v>
      </c>
      <c r="D66" s="542"/>
      <c r="E66" s="542"/>
      <c r="F66" s="534"/>
      <c r="G66" s="537"/>
      <c r="H66" s="541"/>
      <c r="I66" s="938"/>
      <c r="J66" s="545"/>
      <c r="K66" s="546"/>
      <c r="L66" s="940"/>
      <c r="M66" s="526" t="s">
        <v>3833</v>
      </c>
      <c r="N66" s="526" t="s">
        <v>1678</v>
      </c>
      <c r="O66" s="527">
        <v>0.5</v>
      </c>
      <c r="P66" s="951"/>
      <c r="Q66" s="938"/>
      <c r="R66" s="544"/>
      <c r="S66" s="548"/>
      <c r="T66" s="534"/>
      <c r="U66" s="537"/>
      <c r="V66" s="534"/>
      <c r="W66" s="538"/>
      <c r="X66" s="531">
        <f>ROUND(ROUND(ROUND(F57*K64,0)*O66,0)*S61,0)</f>
        <v>233</v>
      </c>
      <c r="Y66" s="539"/>
      <c r="Z66" s="533"/>
    </row>
    <row r="67" spans="1:26" ht="16.7" customHeight="1" x14ac:dyDescent="0.15">
      <c r="A67" s="549">
        <v>22</v>
      </c>
      <c r="B67" s="549">
        <v>3129</v>
      </c>
      <c r="C67" s="540" t="s">
        <v>10510</v>
      </c>
      <c r="D67" s="542"/>
      <c r="E67" s="542"/>
      <c r="F67" s="534"/>
      <c r="G67" s="537"/>
      <c r="H67" s="541"/>
      <c r="I67" s="522"/>
      <c r="J67" s="523"/>
      <c r="K67" s="524"/>
      <c r="L67" s="526"/>
      <c r="M67" s="526"/>
      <c r="N67" s="526"/>
      <c r="O67" s="527"/>
      <c r="P67" s="951"/>
      <c r="Q67" s="936" t="s">
        <v>10433</v>
      </c>
      <c r="R67" s="525" t="s">
        <v>1678</v>
      </c>
      <c r="S67" s="529">
        <v>0.7</v>
      </c>
      <c r="T67" s="534"/>
      <c r="U67" s="537"/>
      <c r="V67" s="534"/>
      <c r="W67" s="538"/>
      <c r="X67" s="531">
        <f>ROUND(F57*S67,0)</f>
        <v>675</v>
      </c>
      <c r="Y67" s="539"/>
      <c r="Z67" s="533"/>
    </row>
    <row r="68" spans="1:26" ht="16.7" customHeight="1" x14ac:dyDescent="0.15">
      <c r="A68" s="549">
        <v>22</v>
      </c>
      <c r="B68" s="549">
        <v>3130</v>
      </c>
      <c r="C68" s="540" t="s">
        <v>10511</v>
      </c>
      <c r="D68" s="542"/>
      <c r="E68" s="542"/>
      <c r="F68" s="534"/>
      <c r="G68" s="537"/>
      <c r="H68" s="541"/>
      <c r="I68" s="534"/>
      <c r="J68" s="533"/>
      <c r="K68" s="535"/>
      <c r="L68" s="939" t="s">
        <v>10414</v>
      </c>
      <c r="M68" s="526" t="s">
        <v>16</v>
      </c>
      <c r="N68" s="526" t="s">
        <v>1678</v>
      </c>
      <c r="O68" s="527">
        <v>0.7</v>
      </c>
      <c r="P68" s="951"/>
      <c r="Q68" s="937"/>
      <c r="R68" s="537"/>
      <c r="T68" s="534"/>
      <c r="U68" s="537"/>
      <c r="V68" s="534"/>
      <c r="W68" s="538"/>
      <c r="X68" s="531">
        <f>ROUND(ROUND(F57*O68,0)*S67,0)</f>
        <v>473</v>
      </c>
      <c r="Y68" s="539"/>
      <c r="Z68" s="533"/>
    </row>
    <row r="69" spans="1:26" ht="16.7" customHeight="1" x14ac:dyDescent="0.15">
      <c r="A69" s="520">
        <v>22</v>
      </c>
      <c r="B69" s="520" t="s">
        <v>10512</v>
      </c>
      <c r="C69" s="540" t="s">
        <v>10513</v>
      </c>
      <c r="D69" s="542"/>
      <c r="E69" s="542"/>
      <c r="F69" s="534"/>
      <c r="G69" s="537"/>
      <c r="H69" s="541"/>
      <c r="I69" s="550"/>
      <c r="J69" s="551"/>
      <c r="K69" s="552"/>
      <c r="L69" s="940"/>
      <c r="M69" s="526" t="s">
        <v>3833</v>
      </c>
      <c r="N69" s="526" t="s">
        <v>1678</v>
      </c>
      <c r="O69" s="527">
        <v>0.5</v>
      </c>
      <c r="P69" s="951"/>
      <c r="Q69" s="937"/>
      <c r="R69" s="537"/>
      <c r="T69" s="534"/>
      <c r="U69" s="537"/>
      <c r="V69" s="534"/>
      <c r="W69" s="538"/>
      <c r="X69" s="531">
        <f>ROUND(ROUND(F57*O69,0)*S67,0)</f>
        <v>337</v>
      </c>
      <c r="Y69" s="539"/>
      <c r="Z69" s="533"/>
    </row>
    <row r="70" spans="1:26" ht="16.7" customHeight="1" x14ac:dyDescent="0.15">
      <c r="A70" s="549">
        <v>22</v>
      </c>
      <c r="B70" s="549">
        <v>3131</v>
      </c>
      <c r="C70" s="540" t="s">
        <v>10514</v>
      </c>
      <c r="D70" s="542"/>
      <c r="E70" s="542"/>
      <c r="F70" s="534"/>
      <c r="G70" s="537"/>
      <c r="H70" s="541"/>
      <c r="I70" s="936" t="s">
        <v>10418</v>
      </c>
      <c r="J70" s="523" t="s">
        <v>1678</v>
      </c>
      <c r="K70" s="543">
        <v>0.96499999999999997</v>
      </c>
      <c r="L70" s="526"/>
      <c r="M70" s="526"/>
      <c r="N70" s="526"/>
      <c r="O70" s="527"/>
      <c r="P70" s="951"/>
      <c r="Q70" s="937"/>
      <c r="R70" s="537"/>
      <c r="T70" s="534"/>
      <c r="U70" s="537"/>
      <c r="V70" s="534"/>
      <c r="W70" s="538"/>
      <c r="X70" s="531">
        <f>ROUND(ROUND(F57*K70,0)*S67,0)</f>
        <v>651</v>
      </c>
      <c r="Y70" s="539"/>
      <c r="Z70" s="533"/>
    </row>
    <row r="71" spans="1:26" ht="16.7" customHeight="1" x14ac:dyDescent="0.15">
      <c r="A71" s="549">
        <v>22</v>
      </c>
      <c r="B71" s="549">
        <v>3132</v>
      </c>
      <c r="C71" s="540" t="s">
        <v>10515</v>
      </c>
      <c r="D71" s="542"/>
      <c r="E71" s="542"/>
      <c r="F71" s="534"/>
      <c r="G71" s="537"/>
      <c r="H71" s="541"/>
      <c r="I71" s="937"/>
      <c r="J71" s="533"/>
      <c r="K71" s="535"/>
      <c r="L71" s="939" t="s">
        <v>10414</v>
      </c>
      <c r="M71" s="526" t="s">
        <v>16</v>
      </c>
      <c r="N71" s="526" t="s">
        <v>1678</v>
      </c>
      <c r="O71" s="527">
        <v>0.7</v>
      </c>
      <c r="P71" s="951"/>
      <c r="Q71" s="937"/>
      <c r="R71" s="537"/>
      <c r="T71" s="534"/>
      <c r="U71" s="537"/>
      <c r="V71" s="534"/>
      <c r="W71" s="538"/>
      <c r="X71" s="531">
        <f>ROUND(ROUND(ROUND(F57*K70,0)*O71,0)*S67,0)</f>
        <v>456</v>
      </c>
      <c r="Y71" s="539"/>
      <c r="Z71" s="533"/>
    </row>
    <row r="72" spans="1:26" ht="16.7" customHeight="1" x14ac:dyDescent="0.15">
      <c r="A72" s="520">
        <v>22</v>
      </c>
      <c r="B72" s="520" t="s">
        <v>10516</v>
      </c>
      <c r="C72" s="540" t="s">
        <v>10517</v>
      </c>
      <c r="D72" s="542"/>
      <c r="E72" s="542"/>
      <c r="F72" s="534"/>
      <c r="G72" s="537"/>
      <c r="H72" s="541"/>
      <c r="I72" s="938"/>
      <c r="J72" s="545"/>
      <c r="K72" s="546"/>
      <c r="L72" s="940"/>
      <c r="M72" s="526" t="s">
        <v>3833</v>
      </c>
      <c r="N72" s="526" t="s">
        <v>1678</v>
      </c>
      <c r="O72" s="527">
        <v>0.5</v>
      </c>
      <c r="P72" s="952"/>
      <c r="Q72" s="938"/>
      <c r="R72" s="544"/>
      <c r="S72" s="548"/>
      <c r="T72" s="534"/>
      <c r="U72" s="537"/>
      <c r="V72" s="534"/>
      <c r="W72" s="538"/>
      <c r="X72" s="531">
        <f>ROUND(ROUND(ROUND(F57*K70,0)*O72,0)*S67,0)</f>
        <v>326</v>
      </c>
      <c r="Y72" s="539"/>
      <c r="Z72" s="533"/>
    </row>
    <row r="73" spans="1:26" ht="16.7" customHeight="1" x14ac:dyDescent="0.15">
      <c r="A73" s="520">
        <v>22</v>
      </c>
      <c r="B73" s="520" t="s">
        <v>10518</v>
      </c>
      <c r="C73" s="540" t="s">
        <v>10519</v>
      </c>
      <c r="D73" s="542"/>
      <c r="E73" s="542"/>
      <c r="F73" s="534"/>
      <c r="G73" s="537"/>
      <c r="H73" s="541"/>
      <c r="I73" s="522"/>
      <c r="J73" s="523"/>
      <c r="K73" s="524"/>
      <c r="L73" s="526"/>
      <c r="M73" s="526"/>
      <c r="N73" s="526"/>
      <c r="O73" s="527"/>
      <c r="P73" s="933" t="s">
        <v>10443</v>
      </c>
      <c r="Q73" s="936" t="s">
        <v>10444</v>
      </c>
      <c r="R73" s="525" t="s">
        <v>1678</v>
      </c>
      <c r="S73" s="529">
        <v>0.7</v>
      </c>
      <c r="T73" s="534"/>
      <c r="U73" s="537"/>
      <c r="V73" s="534"/>
      <c r="W73" s="538"/>
      <c r="X73" s="531">
        <f>ROUND(F57*S73,0)</f>
        <v>675</v>
      </c>
      <c r="Y73" s="539"/>
      <c r="Z73" s="533"/>
    </row>
    <row r="74" spans="1:26" ht="16.7" customHeight="1" x14ac:dyDescent="0.15">
      <c r="A74" s="520">
        <v>22</v>
      </c>
      <c r="B74" s="520" t="s">
        <v>10520</v>
      </c>
      <c r="C74" s="540" t="s">
        <v>10521</v>
      </c>
      <c r="D74" s="542"/>
      <c r="E74" s="542"/>
      <c r="F74" s="534"/>
      <c r="G74" s="537"/>
      <c r="H74" s="541"/>
      <c r="I74" s="534"/>
      <c r="J74" s="533"/>
      <c r="K74" s="535"/>
      <c r="L74" s="939" t="s">
        <v>10414</v>
      </c>
      <c r="M74" s="526" t="s">
        <v>16</v>
      </c>
      <c r="N74" s="526" t="s">
        <v>1678</v>
      </c>
      <c r="O74" s="527">
        <v>0.7</v>
      </c>
      <c r="P74" s="951"/>
      <c r="Q74" s="937"/>
      <c r="R74" s="537"/>
      <c r="T74" s="534"/>
      <c r="U74" s="537"/>
      <c r="V74" s="534"/>
      <c r="W74" s="538"/>
      <c r="X74" s="531">
        <f>ROUND(ROUND(F57*O74,0)*S73,0)</f>
        <v>473</v>
      </c>
      <c r="Y74" s="539"/>
      <c r="Z74" s="533"/>
    </row>
    <row r="75" spans="1:26" ht="16.7" customHeight="1" x14ac:dyDescent="0.15">
      <c r="A75" s="520">
        <v>22</v>
      </c>
      <c r="B75" s="520" t="s">
        <v>10522</v>
      </c>
      <c r="C75" s="540" t="s">
        <v>10523</v>
      </c>
      <c r="D75" s="542"/>
      <c r="E75" s="542"/>
      <c r="F75" s="534"/>
      <c r="G75" s="537"/>
      <c r="H75" s="541"/>
      <c r="I75" s="550"/>
      <c r="J75" s="551"/>
      <c r="K75" s="552"/>
      <c r="L75" s="940"/>
      <c r="M75" s="526" t="s">
        <v>3833</v>
      </c>
      <c r="N75" s="526" t="s">
        <v>1678</v>
      </c>
      <c r="O75" s="527">
        <v>0.5</v>
      </c>
      <c r="P75" s="951"/>
      <c r="Q75" s="937"/>
      <c r="R75" s="537"/>
      <c r="T75" s="534"/>
      <c r="U75" s="537"/>
      <c r="V75" s="534"/>
      <c r="W75" s="538"/>
      <c r="X75" s="531">
        <f>ROUND(ROUND(F57*O75,0)*S73,0)</f>
        <v>337</v>
      </c>
      <c r="Y75" s="539"/>
      <c r="Z75" s="533"/>
    </row>
    <row r="76" spans="1:26" ht="16.7" customHeight="1" x14ac:dyDescent="0.15">
      <c r="A76" s="520">
        <v>22</v>
      </c>
      <c r="B76" s="520" t="s">
        <v>10524</v>
      </c>
      <c r="C76" s="540" t="s">
        <v>10525</v>
      </c>
      <c r="D76" s="542"/>
      <c r="E76" s="542"/>
      <c r="F76" s="534"/>
      <c r="G76" s="537"/>
      <c r="H76" s="541"/>
      <c r="I76" s="936" t="s">
        <v>10418</v>
      </c>
      <c r="J76" s="523" t="s">
        <v>1678</v>
      </c>
      <c r="K76" s="543">
        <v>0.96499999999999997</v>
      </c>
      <c r="L76" s="526"/>
      <c r="M76" s="526"/>
      <c r="N76" s="526"/>
      <c r="O76" s="527"/>
      <c r="P76" s="951"/>
      <c r="Q76" s="937"/>
      <c r="R76" s="537"/>
      <c r="T76" s="534"/>
      <c r="U76" s="537"/>
      <c r="V76" s="534"/>
      <c r="W76" s="538"/>
      <c r="X76" s="531">
        <f>ROUND(ROUND(F57*K76,0)*S73,0)</f>
        <v>651</v>
      </c>
      <c r="Y76" s="539"/>
      <c r="Z76" s="533"/>
    </row>
    <row r="77" spans="1:26" ht="16.7" customHeight="1" x14ac:dyDescent="0.15">
      <c r="A77" s="520">
        <v>22</v>
      </c>
      <c r="B77" s="520" t="s">
        <v>10526</v>
      </c>
      <c r="C77" s="540" t="s">
        <v>10527</v>
      </c>
      <c r="D77" s="542"/>
      <c r="E77" s="542"/>
      <c r="F77" s="534"/>
      <c r="G77" s="537"/>
      <c r="H77" s="541"/>
      <c r="I77" s="937"/>
      <c r="J77" s="533"/>
      <c r="K77" s="535"/>
      <c r="L77" s="939" t="s">
        <v>10414</v>
      </c>
      <c r="M77" s="526" t="s">
        <v>16</v>
      </c>
      <c r="N77" s="526" t="s">
        <v>1678</v>
      </c>
      <c r="O77" s="527">
        <v>0.7</v>
      </c>
      <c r="P77" s="951"/>
      <c r="Q77" s="937"/>
      <c r="R77" s="537"/>
      <c r="T77" s="534"/>
      <c r="U77" s="537"/>
      <c r="V77" s="534"/>
      <c r="W77" s="538"/>
      <c r="X77" s="531">
        <f>ROUND(ROUND(ROUND(F57*K76,0)*O77,0)*S73,0)</f>
        <v>456</v>
      </c>
      <c r="Y77" s="539"/>
      <c r="Z77" s="533"/>
    </row>
    <row r="78" spans="1:26" ht="16.7" customHeight="1" x14ac:dyDescent="0.15">
      <c r="A78" s="520">
        <v>22</v>
      </c>
      <c r="B78" s="520" t="s">
        <v>10528</v>
      </c>
      <c r="C78" s="540" t="s">
        <v>10529</v>
      </c>
      <c r="D78" s="542"/>
      <c r="E78" s="542"/>
      <c r="F78" s="534"/>
      <c r="G78" s="537"/>
      <c r="H78" s="541"/>
      <c r="I78" s="938"/>
      <c r="J78" s="545"/>
      <c r="K78" s="546"/>
      <c r="L78" s="940"/>
      <c r="M78" s="526" t="s">
        <v>3833</v>
      </c>
      <c r="N78" s="526" t="s">
        <v>1678</v>
      </c>
      <c r="O78" s="527">
        <v>0.5</v>
      </c>
      <c r="P78" s="952"/>
      <c r="Q78" s="938"/>
      <c r="R78" s="544"/>
      <c r="S78" s="548"/>
      <c r="T78" s="534"/>
      <c r="U78" s="537"/>
      <c r="V78" s="550"/>
      <c r="W78" s="553"/>
      <c r="X78" s="531">
        <f>ROUND(ROUND(ROUND(F57*K76,0)*O78,0)*S73,0)</f>
        <v>326</v>
      </c>
      <c r="Y78" s="539"/>
      <c r="Z78" s="533"/>
    </row>
    <row r="79" spans="1:26" ht="16.7" customHeight="1" x14ac:dyDescent="0.15">
      <c r="A79" s="520">
        <v>22</v>
      </c>
      <c r="B79" s="520">
        <v>2521</v>
      </c>
      <c r="C79" s="540" t="s">
        <v>10530</v>
      </c>
      <c r="D79" s="542"/>
      <c r="E79" s="542"/>
      <c r="F79" s="534"/>
      <c r="G79" s="537"/>
      <c r="H79" s="541"/>
      <c r="I79" s="522"/>
      <c r="J79" s="523"/>
      <c r="K79" s="524"/>
      <c r="L79" s="525"/>
      <c r="M79" s="526"/>
      <c r="N79" s="526"/>
      <c r="O79" s="527"/>
      <c r="P79" s="528"/>
      <c r="Q79" s="525"/>
      <c r="R79" s="525"/>
      <c r="S79" s="529"/>
      <c r="T79" s="534"/>
      <c r="U79" s="537"/>
      <c r="V79" s="936" t="s">
        <v>10456</v>
      </c>
      <c r="W79" s="941"/>
      <c r="X79" s="531">
        <f>ROUND(F57-V82,0)</f>
        <v>952</v>
      </c>
      <c r="Y79" s="539"/>
      <c r="Z79" s="533"/>
    </row>
    <row r="80" spans="1:26" ht="16.7" customHeight="1" x14ac:dyDescent="0.15">
      <c r="A80" s="520">
        <v>22</v>
      </c>
      <c r="B80" s="520">
        <v>2522</v>
      </c>
      <c r="C80" s="540" t="s">
        <v>10531</v>
      </c>
      <c r="D80" s="542"/>
      <c r="E80" s="542"/>
      <c r="F80" s="534"/>
      <c r="G80" s="537"/>
      <c r="H80" s="541"/>
      <c r="I80" s="534"/>
      <c r="J80" s="533"/>
      <c r="K80" s="535"/>
      <c r="L80" s="939" t="s">
        <v>10414</v>
      </c>
      <c r="M80" s="526" t="s">
        <v>16</v>
      </c>
      <c r="N80" s="526" t="s">
        <v>1678</v>
      </c>
      <c r="O80" s="527">
        <v>0.7</v>
      </c>
      <c r="P80" s="536"/>
      <c r="Q80" s="537"/>
      <c r="R80" s="537"/>
      <c r="T80" s="534"/>
      <c r="U80" s="537"/>
      <c r="V80" s="937"/>
      <c r="W80" s="942"/>
      <c r="X80" s="531">
        <f>ROUND(ROUND(F57*O80,0)-V82,0)</f>
        <v>663</v>
      </c>
      <c r="Y80" s="539"/>
      <c r="Z80" s="533"/>
    </row>
    <row r="81" spans="1:26" ht="16.7" customHeight="1" x14ac:dyDescent="0.15">
      <c r="A81" s="520">
        <v>22</v>
      </c>
      <c r="B81" s="520" t="s">
        <v>10532</v>
      </c>
      <c r="C81" s="540" t="s">
        <v>10533</v>
      </c>
      <c r="D81" s="542"/>
      <c r="E81" s="542"/>
      <c r="F81" s="534"/>
      <c r="G81" s="537"/>
      <c r="H81" s="541"/>
      <c r="I81" s="550"/>
      <c r="J81" s="551"/>
      <c r="K81" s="552"/>
      <c r="L81" s="940"/>
      <c r="M81" s="526" t="s">
        <v>3833</v>
      </c>
      <c r="N81" s="526" t="s">
        <v>1678</v>
      </c>
      <c r="O81" s="527">
        <v>0.5</v>
      </c>
      <c r="P81" s="536"/>
      <c r="Q81" s="537"/>
      <c r="R81" s="537"/>
      <c r="T81" s="534"/>
      <c r="U81" s="537"/>
      <c r="V81" s="937"/>
      <c r="W81" s="942"/>
      <c r="X81" s="531">
        <f>ROUND(ROUND(F57*O81,0)-V82,0)</f>
        <v>470</v>
      </c>
      <c r="Y81" s="539"/>
      <c r="Z81" s="533"/>
    </row>
    <row r="82" spans="1:26" ht="16.7" customHeight="1" x14ac:dyDescent="0.15">
      <c r="A82" s="520">
        <v>22</v>
      </c>
      <c r="B82" s="520">
        <v>2523</v>
      </c>
      <c r="C82" s="540" t="s">
        <v>10534</v>
      </c>
      <c r="D82" s="542"/>
      <c r="E82" s="542"/>
      <c r="F82" s="534"/>
      <c r="G82" s="537"/>
      <c r="H82" s="541"/>
      <c r="I82" s="936" t="s">
        <v>10418</v>
      </c>
      <c r="J82" s="523" t="s">
        <v>1678</v>
      </c>
      <c r="K82" s="543">
        <v>0.96499999999999997</v>
      </c>
      <c r="L82" s="544"/>
      <c r="M82" s="526"/>
      <c r="N82" s="526"/>
      <c r="O82" s="527"/>
      <c r="P82" s="536"/>
      <c r="Q82" s="537"/>
      <c r="R82" s="537"/>
      <c r="T82" s="534"/>
      <c r="U82" s="537"/>
      <c r="V82" s="554">
        <v>12</v>
      </c>
      <c r="W82" s="953" t="s">
        <v>10461</v>
      </c>
      <c r="X82" s="531">
        <f>ROUND(ROUND(F57*K82,0)-V82,0)</f>
        <v>918</v>
      </c>
      <c r="Y82" s="539"/>
      <c r="Z82" s="533"/>
    </row>
    <row r="83" spans="1:26" ht="16.7" customHeight="1" x14ac:dyDescent="0.15">
      <c r="A83" s="520">
        <v>22</v>
      </c>
      <c r="B83" s="520">
        <v>2524</v>
      </c>
      <c r="C83" s="540" t="s">
        <v>10535</v>
      </c>
      <c r="D83" s="542"/>
      <c r="E83" s="542"/>
      <c r="F83" s="534"/>
      <c r="G83" s="537"/>
      <c r="H83" s="541"/>
      <c r="I83" s="937"/>
      <c r="J83" s="533"/>
      <c r="K83" s="535"/>
      <c r="L83" s="939" t="s">
        <v>10414</v>
      </c>
      <c r="M83" s="526" t="s">
        <v>16</v>
      </c>
      <c r="N83" s="526" t="s">
        <v>1678</v>
      </c>
      <c r="O83" s="527">
        <v>0.7</v>
      </c>
      <c r="P83" s="536"/>
      <c r="Q83" s="537"/>
      <c r="R83" s="537"/>
      <c r="T83" s="534"/>
      <c r="U83" s="537"/>
      <c r="V83" s="534"/>
      <c r="W83" s="953"/>
      <c r="X83" s="531">
        <f>ROUND(ROUND(ROUND(F57*K82,0)*O83,0)-V82,0)</f>
        <v>639</v>
      </c>
      <c r="Y83" s="539"/>
      <c r="Z83" s="533"/>
    </row>
    <row r="84" spans="1:26" ht="16.7" customHeight="1" x14ac:dyDescent="0.15">
      <c r="A84" s="520">
        <v>22</v>
      </c>
      <c r="B84" s="520" t="s">
        <v>10536</v>
      </c>
      <c r="C84" s="540" t="s">
        <v>10537</v>
      </c>
      <c r="D84" s="542"/>
      <c r="E84" s="542"/>
      <c r="F84" s="534"/>
      <c r="G84" s="537"/>
      <c r="H84" s="541"/>
      <c r="I84" s="938"/>
      <c r="J84" s="545"/>
      <c r="K84" s="546"/>
      <c r="L84" s="940"/>
      <c r="M84" s="526" t="s">
        <v>3833</v>
      </c>
      <c r="N84" s="526" t="s">
        <v>1678</v>
      </c>
      <c r="O84" s="527">
        <v>0.5</v>
      </c>
      <c r="P84" s="547"/>
      <c r="Q84" s="544"/>
      <c r="R84" s="544"/>
      <c r="S84" s="548"/>
      <c r="T84" s="534"/>
      <c r="U84" s="537"/>
      <c r="V84" s="534"/>
      <c r="W84" s="538"/>
      <c r="X84" s="531">
        <f>ROUND(ROUND(ROUND(F57*K82,0)*O84,0)-V82,0)</f>
        <v>453</v>
      </c>
      <c r="Y84" s="539"/>
      <c r="Z84" s="533"/>
    </row>
    <row r="85" spans="1:26" ht="16.7" customHeight="1" x14ac:dyDescent="0.15">
      <c r="A85" s="549">
        <v>22</v>
      </c>
      <c r="B85" s="549">
        <v>2525</v>
      </c>
      <c r="C85" s="540" t="s">
        <v>10538</v>
      </c>
      <c r="D85" s="542"/>
      <c r="E85" s="542"/>
      <c r="F85" s="534"/>
      <c r="G85" s="537"/>
      <c r="H85" s="541"/>
      <c r="I85" s="522"/>
      <c r="J85" s="523"/>
      <c r="K85" s="524"/>
      <c r="L85" s="526"/>
      <c r="M85" s="526"/>
      <c r="N85" s="526"/>
      <c r="O85" s="527"/>
      <c r="P85" s="933" t="s">
        <v>10423</v>
      </c>
      <c r="Q85" s="936" t="s">
        <v>10424</v>
      </c>
      <c r="R85" s="525" t="s">
        <v>1678</v>
      </c>
      <c r="S85" s="529">
        <v>0.5</v>
      </c>
      <c r="T85" s="534"/>
      <c r="U85" s="537"/>
      <c r="V85" s="534"/>
      <c r="W85" s="538"/>
      <c r="X85" s="531">
        <f>ROUND(ROUND(F57*S85,0)-V82,0)</f>
        <v>470</v>
      </c>
      <c r="Y85" s="539"/>
      <c r="Z85" s="533"/>
    </row>
    <row r="86" spans="1:26" ht="16.7" customHeight="1" x14ac:dyDescent="0.15">
      <c r="A86" s="549">
        <v>22</v>
      </c>
      <c r="B86" s="549">
        <v>2526</v>
      </c>
      <c r="C86" s="540" t="s">
        <v>10539</v>
      </c>
      <c r="D86" s="542"/>
      <c r="E86" s="542"/>
      <c r="F86" s="534"/>
      <c r="G86" s="537"/>
      <c r="H86" s="541"/>
      <c r="I86" s="534"/>
      <c r="J86" s="533"/>
      <c r="K86" s="535"/>
      <c r="L86" s="939" t="s">
        <v>10414</v>
      </c>
      <c r="M86" s="526" t="s">
        <v>16</v>
      </c>
      <c r="N86" s="526" t="s">
        <v>1678</v>
      </c>
      <c r="O86" s="527">
        <v>0.7</v>
      </c>
      <c r="P86" s="951"/>
      <c r="Q86" s="937"/>
      <c r="R86" s="537"/>
      <c r="T86" s="534"/>
      <c r="U86" s="537"/>
      <c r="V86" s="534"/>
      <c r="W86" s="538"/>
      <c r="X86" s="531">
        <f>ROUND(ROUND(ROUND(F57*O86,0)*S85,0)-V82,0)</f>
        <v>326</v>
      </c>
      <c r="Y86" s="539"/>
      <c r="Z86" s="533"/>
    </row>
    <row r="87" spans="1:26" ht="16.7" customHeight="1" x14ac:dyDescent="0.15">
      <c r="A87" s="520">
        <v>22</v>
      </c>
      <c r="B87" s="520" t="s">
        <v>10540</v>
      </c>
      <c r="C87" s="540" t="s">
        <v>10541</v>
      </c>
      <c r="D87" s="542"/>
      <c r="E87" s="542"/>
      <c r="F87" s="534"/>
      <c r="G87" s="537"/>
      <c r="H87" s="541"/>
      <c r="I87" s="550"/>
      <c r="J87" s="551"/>
      <c r="K87" s="552"/>
      <c r="L87" s="940"/>
      <c r="M87" s="526" t="s">
        <v>3833</v>
      </c>
      <c r="N87" s="526" t="s">
        <v>1678</v>
      </c>
      <c r="O87" s="527">
        <v>0.5</v>
      </c>
      <c r="P87" s="951"/>
      <c r="Q87" s="937"/>
      <c r="R87" s="537"/>
      <c r="T87" s="534"/>
      <c r="U87" s="537"/>
      <c r="V87" s="534"/>
      <c r="W87" s="538"/>
      <c r="X87" s="531">
        <f>ROUND(ROUND(ROUND(F57*O87,0)*S85,0)-V82,0)</f>
        <v>229</v>
      </c>
      <c r="Y87" s="539"/>
      <c r="Z87" s="533"/>
    </row>
    <row r="88" spans="1:26" ht="16.7" customHeight="1" x14ac:dyDescent="0.15">
      <c r="A88" s="549">
        <v>22</v>
      </c>
      <c r="B88" s="549">
        <v>2527</v>
      </c>
      <c r="C88" s="540" t="s">
        <v>10542</v>
      </c>
      <c r="D88" s="542"/>
      <c r="E88" s="542"/>
      <c r="F88" s="534"/>
      <c r="G88" s="537"/>
      <c r="H88" s="541"/>
      <c r="I88" s="936" t="s">
        <v>10418</v>
      </c>
      <c r="J88" s="523" t="s">
        <v>1678</v>
      </c>
      <c r="K88" s="543">
        <v>0.96499999999999997</v>
      </c>
      <c r="L88" s="526"/>
      <c r="M88" s="526"/>
      <c r="N88" s="526"/>
      <c r="O88" s="527"/>
      <c r="P88" s="951"/>
      <c r="Q88" s="937"/>
      <c r="R88" s="537"/>
      <c r="T88" s="534"/>
      <c r="U88" s="537"/>
      <c r="V88" s="534"/>
      <c r="W88" s="538"/>
      <c r="X88" s="531">
        <f>ROUND(ROUND(ROUND(F57*K88,0)*S85,0)-V82,0)</f>
        <v>453</v>
      </c>
      <c r="Y88" s="539"/>
      <c r="Z88" s="533"/>
    </row>
    <row r="89" spans="1:26" ht="16.7" customHeight="1" x14ac:dyDescent="0.15">
      <c r="A89" s="549">
        <v>22</v>
      </c>
      <c r="B89" s="549">
        <v>2528</v>
      </c>
      <c r="C89" s="540" t="s">
        <v>10543</v>
      </c>
      <c r="D89" s="542"/>
      <c r="E89" s="542"/>
      <c r="F89" s="534"/>
      <c r="G89" s="537"/>
      <c r="H89" s="541"/>
      <c r="I89" s="937"/>
      <c r="J89" s="533"/>
      <c r="K89" s="535"/>
      <c r="L89" s="939" t="s">
        <v>10414</v>
      </c>
      <c r="M89" s="526" t="s">
        <v>16</v>
      </c>
      <c r="N89" s="526" t="s">
        <v>1678</v>
      </c>
      <c r="O89" s="527">
        <v>0.7</v>
      </c>
      <c r="P89" s="951"/>
      <c r="Q89" s="937"/>
      <c r="R89" s="537"/>
      <c r="T89" s="534"/>
      <c r="U89" s="537"/>
      <c r="V89" s="534"/>
      <c r="W89" s="538"/>
      <c r="X89" s="531">
        <f>ROUND(ROUND(ROUND(ROUND(F57*K88,0)*O89,0)*S85,0)-V82,0)</f>
        <v>314</v>
      </c>
      <c r="Y89" s="539"/>
      <c r="Z89" s="533"/>
    </row>
    <row r="90" spans="1:26" ht="16.7" customHeight="1" x14ac:dyDescent="0.15">
      <c r="A90" s="520">
        <v>22</v>
      </c>
      <c r="B90" s="520" t="s">
        <v>10544</v>
      </c>
      <c r="C90" s="540" t="s">
        <v>10545</v>
      </c>
      <c r="D90" s="542"/>
      <c r="E90" s="542"/>
      <c r="F90" s="534"/>
      <c r="G90" s="537"/>
      <c r="H90" s="541"/>
      <c r="I90" s="938"/>
      <c r="J90" s="545"/>
      <c r="K90" s="546"/>
      <c r="L90" s="940"/>
      <c r="M90" s="526" t="s">
        <v>3833</v>
      </c>
      <c r="N90" s="526" t="s">
        <v>1678</v>
      </c>
      <c r="O90" s="527">
        <v>0.5</v>
      </c>
      <c r="P90" s="951"/>
      <c r="Q90" s="938"/>
      <c r="R90" s="544"/>
      <c r="S90" s="548"/>
      <c r="T90" s="534"/>
      <c r="U90" s="537"/>
      <c r="V90" s="534"/>
      <c r="W90" s="538"/>
      <c r="X90" s="531">
        <f>ROUND(ROUND(ROUND(ROUND(F57*K88,0)*O90,0)*S85,0)-V82,0)</f>
        <v>221</v>
      </c>
      <c r="Y90" s="539"/>
      <c r="Z90" s="533"/>
    </row>
    <row r="91" spans="1:26" ht="16.7" customHeight="1" x14ac:dyDescent="0.15">
      <c r="A91" s="549">
        <v>22</v>
      </c>
      <c r="B91" s="549">
        <v>3529</v>
      </c>
      <c r="C91" s="540" t="s">
        <v>10546</v>
      </c>
      <c r="D91" s="542"/>
      <c r="E91" s="542"/>
      <c r="F91" s="534"/>
      <c r="G91" s="537"/>
      <c r="H91" s="541"/>
      <c r="I91" s="522"/>
      <c r="J91" s="523"/>
      <c r="K91" s="524"/>
      <c r="L91" s="526"/>
      <c r="M91" s="526"/>
      <c r="N91" s="526"/>
      <c r="O91" s="527"/>
      <c r="P91" s="951"/>
      <c r="Q91" s="936" t="s">
        <v>10433</v>
      </c>
      <c r="R91" s="525" t="s">
        <v>1678</v>
      </c>
      <c r="S91" s="529">
        <v>0.7</v>
      </c>
      <c r="T91" s="534"/>
      <c r="U91" s="537"/>
      <c r="V91" s="534"/>
      <c r="W91" s="538"/>
      <c r="X91" s="531">
        <f>ROUND(ROUND(F57*S91,0)-V82,0)</f>
        <v>663</v>
      </c>
      <c r="Y91" s="539"/>
      <c r="Z91" s="533"/>
    </row>
    <row r="92" spans="1:26" ht="16.7" customHeight="1" x14ac:dyDescent="0.15">
      <c r="A92" s="549">
        <v>22</v>
      </c>
      <c r="B92" s="549">
        <v>3530</v>
      </c>
      <c r="C92" s="540" t="s">
        <v>10547</v>
      </c>
      <c r="D92" s="542"/>
      <c r="E92" s="542"/>
      <c r="F92" s="534"/>
      <c r="G92" s="537"/>
      <c r="H92" s="541"/>
      <c r="I92" s="534"/>
      <c r="J92" s="533"/>
      <c r="K92" s="535"/>
      <c r="L92" s="939" t="s">
        <v>10414</v>
      </c>
      <c r="M92" s="526" t="s">
        <v>16</v>
      </c>
      <c r="N92" s="526" t="s">
        <v>1678</v>
      </c>
      <c r="O92" s="527">
        <v>0.7</v>
      </c>
      <c r="P92" s="951"/>
      <c r="Q92" s="937"/>
      <c r="R92" s="537"/>
      <c r="T92" s="534"/>
      <c r="U92" s="537"/>
      <c r="V92" s="534"/>
      <c r="W92" s="538"/>
      <c r="X92" s="531">
        <f>ROUND(ROUND(ROUND(F57*O92,0)*S91,0)-V82,0)</f>
        <v>461</v>
      </c>
      <c r="Y92" s="539"/>
      <c r="Z92" s="533"/>
    </row>
    <row r="93" spans="1:26" ht="16.7" customHeight="1" x14ac:dyDescent="0.15">
      <c r="A93" s="520">
        <v>22</v>
      </c>
      <c r="B93" s="520" t="s">
        <v>10548</v>
      </c>
      <c r="C93" s="540" t="s">
        <v>10549</v>
      </c>
      <c r="D93" s="542"/>
      <c r="E93" s="542"/>
      <c r="F93" s="534"/>
      <c r="G93" s="537"/>
      <c r="H93" s="541"/>
      <c r="I93" s="550"/>
      <c r="J93" s="551"/>
      <c r="K93" s="552"/>
      <c r="L93" s="940"/>
      <c r="M93" s="526" t="s">
        <v>3833</v>
      </c>
      <c r="N93" s="526" t="s">
        <v>1678</v>
      </c>
      <c r="O93" s="527">
        <v>0.5</v>
      </c>
      <c r="P93" s="951"/>
      <c r="Q93" s="937"/>
      <c r="R93" s="537"/>
      <c r="T93" s="534"/>
      <c r="U93" s="537"/>
      <c r="V93" s="534"/>
      <c r="W93" s="538"/>
      <c r="X93" s="531">
        <f>ROUND(ROUND(ROUND(F57*O93,0)*S91,0)-V82,0)</f>
        <v>325</v>
      </c>
      <c r="Y93" s="539"/>
      <c r="Z93" s="533"/>
    </row>
    <row r="94" spans="1:26" ht="16.7" customHeight="1" x14ac:dyDescent="0.15">
      <c r="A94" s="549">
        <v>22</v>
      </c>
      <c r="B94" s="549">
        <v>3531</v>
      </c>
      <c r="C94" s="540" t="s">
        <v>10550</v>
      </c>
      <c r="D94" s="542"/>
      <c r="E94" s="542"/>
      <c r="F94" s="534"/>
      <c r="G94" s="537"/>
      <c r="H94" s="541"/>
      <c r="I94" s="936" t="s">
        <v>10418</v>
      </c>
      <c r="J94" s="523" t="s">
        <v>1678</v>
      </c>
      <c r="K94" s="543">
        <v>0.96499999999999997</v>
      </c>
      <c r="L94" s="526"/>
      <c r="M94" s="526"/>
      <c r="N94" s="526"/>
      <c r="O94" s="527"/>
      <c r="P94" s="951"/>
      <c r="Q94" s="937"/>
      <c r="R94" s="537"/>
      <c r="T94" s="534"/>
      <c r="U94" s="537"/>
      <c r="V94" s="534"/>
      <c r="W94" s="538"/>
      <c r="X94" s="531">
        <f>ROUND(ROUND(ROUND(F57*K94,0)*S91,0)-V82,0)</f>
        <v>639</v>
      </c>
      <c r="Y94" s="539"/>
      <c r="Z94" s="533"/>
    </row>
    <row r="95" spans="1:26" ht="16.7" customHeight="1" x14ac:dyDescent="0.15">
      <c r="A95" s="549">
        <v>22</v>
      </c>
      <c r="B95" s="549">
        <v>3532</v>
      </c>
      <c r="C95" s="540" t="s">
        <v>10551</v>
      </c>
      <c r="D95" s="542"/>
      <c r="E95" s="542"/>
      <c r="F95" s="534"/>
      <c r="G95" s="537"/>
      <c r="H95" s="541"/>
      <c r="I95" s="937"/>
      <c r="J95" s="533"/>
      <c r="K95" s="535"/>
      <c r="L95" s="939" t="s">
        <v>10414</v>
      </c>
      <c r="M95" s="526" t="s">
        <v>16</v>
      </c>
      <c r="N95" s="526" t="s">
        <v>1678</v>
      </c>
      <c r="O95" s="527">
        <v>0.7</v>
      </c>
      <c r="P95" s="951"/>
      <c r="Q95" s="937"/>
      <c r="R95" s="537"/>
      <c r="T95" s="534"/>
      <c r="U95" s="537"/>
      <c r="V95" s="534"/>
      <c r="W95" s="538"/>
      <c r="X95" s="531">
        <f>ROUND(ROUND(ROUND(ROUND(F57*K94,0)*O95,0)*S91,0)-V82,0)</f>
        <v>444</v>
      </c>
      <c r="Y95" s="539"/>
      <c r="Z95" s="533"/>
    </row>
    <row r="96" spans="1:26" ht="16.7" customHeight="1" x14ac:dyDescent="0.15">
      <c r="A96" s="520">
        <v>22</v>
      </c>
      <c r="B96" s="520" t="s">
        <v>10552</v>
      </c>
      <c r="C96" s="540" t="s">
        <v>10553</v>
      </c>
      <c r="D96" s="542"/>
      <c r="E96" s="542"/>
      <c r="F96" s="534"/>
      <c r="G96" s="537"/>
      <c r="H96" s="541"/>
      <c r="I96" s="938"/>
      <c r="J96" s="545"/>
      <c r="K96" s="546"/>
      <c r="L96" s="940"/>
      <c r="M96" s="526" t="s">
        <v>3833</v>
      </c>
      <c r="N96" s="526" t="s">
        <v>1678</v>
      </c>
      <c r="O96" s="527">
        <v>0.5</v>
      </c>
      <c r="P96" s="952"/>
      <c r="Q96" s="938"/>
      <c r="R96" s="544"/>
      <c r="S96" s="548"/>
      <c r="T96" s="534"/>
      <c r="U96" s="537"/>
      <c r="V96" s="534"/>
      <c r="W96" s="538"/>
      <c r="X96" s="531">
        <f>ROUND(ROUND(ROUND(ROUND(F57*K94,0)*O96,0)*S91,0)-V82,0)</f>
        <v>314</v>
      </c>
      <c r="Y96" s="539"/>
      <c r="Z96" s="533"/>
    </row>
    <row r="97" spans="1:26" ht="16.7" customHeight="1" x14ac:dyDescent="0.15">
      <c r="A97" s="520">
        <v>22</v>
      </c>
      <c r="B97" s="520" t="s">
        <v>10554</v>
      </c>
      <c r="C97" s="540" t="s">
        <v>10555</v>
      </c>
      <c r="D97" s="542"/>
      <c r="E97" s="542"/>
      <c r="F97" s="534"/>
      <c r="G97" s="537"/>
      <c r="H97" s="541"/>
      <c r="I97" s="522"/>
      <c r="J97" s="523"/>
      <c r="K97" s="524"/>
      <c r="L97" s="526"/>
      <c r="M97" s="526"/>
      <c r="N97" s="526"/>
      <c r="O97" s="527"/>
      <c r="P97" s="933" t="s">
        <v>10443</v>
      </c>
      <c r="Q97" s="936" t="s">
        <v>10444</v>
      </c>
      <c r="R97" s="525" t="s">
        <v>1678</v>
      </c>
      <c r="S97" s="562">
        <v>0.7</v>
      </c>
      <c r="T97" s="534"/>
      <c r="U97" s="537"/>
      <c r="V97" s="534"/>
      <c r="W97" s="538"/>
      <c r="X97" s="531">
        <f>ROUND(ROUND(F57*S97,0)-V82,0)</f>
        <v>663</v>
      </c>
      <c r="Y97" s="539"/>
      <c r="Z97" s="533"/>
    </row>
    <row r="98" spans="1:26" ht="16.7" customHeight="1" x14ac:dyDescent="0.15">
      <c r="A98" s="520">
        <v>22</v>
      </c>
      <c r="B98" s="520" t="s">
        <v>10556</v>
      </c>
      <c r="C98" s="540" t="s">
        <v>10557</v>
      </c>
      <c r="D98" s="542"/>
      <c r="E98" s="542"/>
      <c r="F98" s="534"/>
      <c r="G98" s="537"/>
      <c r="H98" s="541"/>
      <c r="I98" s="534"/>
      <c r="J98" s="533"/>
      <c r="K98" s="535"/>
      <c r="L98" s="939" t="s">
        <v>10414</v>
      </c>
      <c r="M98" s="526" t="s">
        <v>16</v>
      </c>
      <c r="N98" s="526" t="s">
        <v>1678</v>
      </c>
      <c r="O98" s="527">
        <v>0.7</v>
      </c>
      <c r="P98" s="951"/>
      <c r="Q98" s="937"/>
      <c r="R98" s="537"/>
      <c r="S98" s="563"/>
      <c r="T98" s="534"/>
      <c r="U98" s="537"/>
      <c r="V98" s="534"/>
      <c r="W98" s="538"/>
      <c r="X98" s="531">
        <f>ROUND(ROUND(ROUND(F57*O98,0)*S97,0)-V82,0)</f>
        <v>461</v>
      </c>
      <c r="Y98" s="539"/>
      <c r="Z98" s="533"/>
    </row>
    <row r="99" spans="1:26" ht="16.7" customHeight="1" x14ac:dyDescent="0.15">
      <c r="A99" s="520">
        <v>22</v>
      </c>
      <c r="B99" s="520" t="s">
        <v>10558</v>
      </c>
      <c r="C99" s="540" t="s">
        <v>10559</v>
      </c>
      <c r="D99" s="542"/>
      <c r="E99" s="542"/>
      <c r="F99" s="534"/>
      <c r="G99" s="537"/>
      <c r="H99" s="541"/>
      <c r="I99" s="550"/>
      <c r="J99" s="551"/>
      <c r="K99" s="552"/>
      <c r="L99" s="940"/>
      <c r="M99" s="526" t="s">
        <v>3833</v>
      </c>
      <c r="N99" s="526" t="s">
        <v>1678</v>
      </c>
      <c r="O99" s="527">
        <v>0.5</v>
      </c>
      <c r="P99" s="951"/>
      <c r="Q99" s="937"/>
      <c r="R99" s="537"/>
      <c r="S99" s="563"/>
      <c r="T99" s="534"/>
      <c r="U99" s="537"/>
      <c r="V99" s="534"/>
      <c r="W99" s="538"/>
      <c r="X99" s="531">
        <f>ROUND(ROUND(ROUND(F57*O99,0)*S97,0)-V82,0)</f>
        <v>325</v>
      </c>
      <c r="Y99" s="539"/>
      <c r="Z99" s="533"/>
    </row>
    <row r="100" spans="1:26" ht="16.7" customHeight="1" x14ac:dyDescent="0.15">
      <c r="A100" s="520">
        <v>22</v>
      </c>
      <c r="B100" s="520" t="s">
        <v>10560</v>
      </c>
      <c r="C100" s="540" t="s">
        <v>10561</v>
      </c>
      <c r="D100" s="542"/>
      <c r="E100" s="542"/>
      <c r="F100" s="534"/>
      <c r="G100" s="537"/>
      <c r="H100" s="541"/>
      <c r="I100" s="936" t="s">
        <v>10418</v>
      </c>
      <c r="J100" s="523" t="s">
        <v>1678</v>
      </c>
      <c r="K100" s="543">
        <v>0.96499999999999997</v>
      </c>
      <c r="L100" s="526"/>
      <c r="M100" s="526"/>
      <c r="N100" s="526"/>
      <c r="O100" s="527"/>
      <c r="P100" s="951"/>
      <c r="Q100" s="937"/>
      <c r="R100" s="537"/>
      <c r="S100" s="563"/>
      <c r="T100" s="534"/>
      <c r="U100" s="537"/>
      <c r="V100" s="534"/>
      <c r="W100" s="538"/>
      <c r="X100" s="531">
        <f>ROUND(ROUND(ROUND(F57*K100,0)*S97,0)-V82,0)</f>
        <v>639</v>
      </c>
      <c r="Y100" s="539"/>
      <c r="Z100" s="533"/>
    </row>
    <row r="101" spans="1:26" ht="16.7" customHeight="1" x14ac:dyDescent="0.15">
      <c r="A101" s="520">
        <v>22</v>
      </c>
      <c r="B101" s="520" t="s">
        <v>10562</v>
      </c>
      <c r="C101" s="540" t="s">
        <v>10563</v>
      </c>
      <c r="D101" s="542"/>
      <c r="E101" s="542"/>
      <c r="F101" s="534"/>
      <c r="G101" s="537"/>
      <c r="H101" s="541"/>
      <c r="I101" s="937"/>
      <c r="J101" s="533"/>
      <c r="K101" s="535"/>
      <c r="L101" s="939" t="s">
        <v>10414</v>
      </c>
      <c r="M101" s="526" t="s">
        <v>16</v>
      </c>
      <c r="N101" s="526" t="s">
        <v>1678</v>
      </c>
      <c r="O101" s="527">
        <v>0.7</v>
      </c>
      <c r="P101" s="951"/>
      <c r="Q101" s="937"/>
      <c r="R101" s="537"/>
      <c r="S101" s="563"/>
      <c r="T101" s="534"/>
      <c r="U101" s="537"/>
      <c r="V101" s="534"/>
      <c r="W101" s="538"/>
      <c r="X101" s="531">
        <f>ROUND(ROUND(ROUND(ROUND(F57*K100,0)*O101,0)*S97,0)-V82,0)</f>
        <v>444</v>
      </c>
      <c r="Y101" s="539"/>
      <c r="Z101" s="533"/>
    </row>
    <row r="102" spans="1:26" ht="16.7" customHeight="1" x14ac:dyDescent="0.15">
      <c r="A102" s="520">
        <v>22</v>
      </c>
      <c r="B102" s="520" t="s">
        <v>10564</v>
      </c>
      <c r="C102" s="540" t="s">
        <v>10565</v>
      </c>
      <c r="D102" s="542"/>
      <c r="E102" s="542"/>
      <c r="F102" s="550"/>
      <c r="G102" s="544"/>
      <c r="H102" s="558"/>
      <c r="I102" s="938"/>
      <c r="J102" s="545"/>
      <c r="K102" s="546"/>
      <c r="L102" s="940"/>
      <c r="M102" s="526" t="s">
        <v>3833</v>
      </c>
      <c r="N102" s="526" t="s">
        <v>1678</v>
      </c>
      <c r="O102" s="527">
        <v>0.5</v>
      </c>
      <c r="P102" s="952"/>
      <c r="Q102" s="938"/>
      <c r="R102" s="544"/>
      <c r="S102" s="564"/>
      <c r="T102" s="550"/>
      <c r="U102" s="544"/>
      <c r="V102" s="550"/>
      <c r="W102" s="553"/>
      <c r="X102" s="531">
        <f>ROUND(ROUND(ROUND(ROUND(F57*K100,0)*O102,0)*S97,0)-V82,0)</f>
        <v>314</v>
      </c>
      <c r="Y102" s="539"/>
      <c r="Z102" s="533"/>
    </row>
    <row r="103" spans="1:26" ht="16.7" customHeight="1" x14ac:dyDescent="0.15">
      <c r="A103" s="520">
        <v>22</v>
      </c>
      <c r="B103" s="520">
        <v>2131</v>
      </c>
      <c r="C103" s="521" t="s">
        <v>10566</v>
      </c>
      <c r="D103" s="542"/>
      <c r="E103" s="542"/>
      <c r="F103" s="936" t="s">
        <v>10567</v>
      </c>
      <c r="G103" s="947"/>
      <c r="H103" s="941"/>
      <c r="I103" s="522"/>
      <c r="J103" s="523"/>
      <c r="K103" s="524"/>
      <c r="L103" s="525"/>
      <c r="M103" s="526"/>
      <c r="N103" s="526"/>
      <c r="O103" s="527"/>
      <c r="P103" s="528"/>
      <c r="Q103" s="525"/>
      <c r="R103" s="525"/>
      <c r="S103" s="529"/>
      <c r="T103" s="522"/>
      <c r="U103" s="525"/>
      <c r="V103" s="522"/>
      <c r="W103" s="530"/>
      <c r="X103" s="531">
        <f>F105</f>
        <v>669</v>
      </c>
      <c r="Y103" s="539"/>
      <c r="Z103" s="533"/>
    </row>
    <row r="104" spans="1:26" ht="16.7" customHeight="1" x14ac:dyDescent="0.15">
      <c r="A104" s="520">
        <v>22</v>
      </c>
      <c r="B104" s="520">
        <v>2132</v>
      </c>
      <c r="C104" s="521" t="s">
        <v>10568</v>
      </c>
      <c r="D104" s="542"/>
      <c r="E104" s="542"/>
      <c r="F104" s="937"/>
      <c r="G104" s="948"/>
      <c r="H104" s="942"/>
      <c r="I104" s="534"/>
      <c r="J104" s="533"/>
      <c r="K104" s="535"/>
      <c r="L104" s="939" t="s">
        <v>10414</v>
      </c>
      <c r="M104" s="526" t="s">
        <v>16</v>
      </c>
      <c r="N104" s="526" t="s">
        <v>1678</v>
      </c>
      <c r="O104" s="527">
        <v>0.7</v>
      </c>
      <c r="P104" s="536"/>
      <c r="Q104" s="537"/>
      <c r="R104" s="537"/>
      <c r="T104" s="534"/>
      <c r="U104" s="537"/>
      <c r="V104" s="534"/>
      <c r="W104" s="538"/>
      <c r="X104" s="531">
        <f>ROUND(F105*O104,0)</f>
        <v>468</v>
      </c>
      <c r="Y104" s="539"/>
      <c r="Z104" s="533"/>
    </row>
    <row r="105" spans="1:26" ht="16.7" customHeight="1" x14ac:dyDescent="0.15">
      <c r="A105" s="520">
        <v>22</v>
      </c>
      <c r="B105" s="520" t="s">
        <v>10569</v>
      </c>
      <c r="C105" s="540" t="s">
        <v>10570</v>
      </c>
      <c r="D105" s="542"/>
      <c r="E105" s="542"/>
      <c r="F105" s="949">
        <v>669</v>
      </c>
      <c r="G105" s="950"/>
      <c r="H105" s="541" t="s">
        <v>9</v>
      </c>
      <c r="I105" s="550"/>
      <c r="J105" s="551"/>
      <c r="K105" s="552"/>
      <c r="L105" s="940"/>
      <c r="M105" s="526" t="s">
        <v>3833</v>
      </c>
      <c r="N105" s="526" t="s">
        <v>1678</v>
      </c>
      <c r="O105" s="527">
        <v>0.5</v>
      </c>
      <c r="P105" s="536"/>
      <c r="Q105" s="537"/>
      <c r="R105" s="537"/>
      <c r="T105" s="534"/>
      <c r="U105" s="537"/>
      <c r="V105" s="534"/>
      <c r="W105" s="538"/>
      <c r="X105" s="531">
        <f>ROUND(F105*O105,0)</f>
        <v>335</v>
      </c>
      <c r="Y105" s="539"/>
      <c r="Z105" s="533"/>
    </row>
    <row r="106" spans="1:26" ht="16.7" customHeight="1" x14ac:dyDescent="0.15">
      <c r="A106" s="520">
        <v>22</v>
      </c>
      <c r="B106" s="520">
        <v>2133</v>
      </c>
      <c r="C106" s="540" t="s">
        <v>10571</v>
      </c>
      <c r="D106" s="542"/>
      <c r="E106" s="542"/>
      <c r="F106" s="534"/>
      <c r="G106" s="537"/>
      <c r="H106" s="541"/>
      <c r="I106" s="936" t="s">
        <v>10418</v>
      </c>
      <c r="J106" s="523" t="s">
        <v>1678</v>
      </c>
      <c r="K106" s="543">
        <v>0.96499999999999997</v>
      </c>
      <c r="L106" s="544"/>
      <c r="M106" s="526"/>
      <c r="N106" s="526"/>
      <c r="O106" s="527"/>
      <c r="P106" s="536"/>
      <c r="Q106" s="537"/>
      <c r="R106" s="537"/>
      <c r="T106" s="534"/>
      <c r="U106" s="537"/>
      <c r="V106" s="534"/>
      <c r="W106" s="538"/>
      <c r="X106" s="531">
        <f>ROUND(F105*K106,0)</f>
        <v>646</v>
      </c>
      <c r="Y106" s="539"/>
      <c r="Z106" s="533"/>
    </row>
    <row r="107" spans="1:26" ht="16.7" customHeight="1" x14ac:dyDescent="0.15">
      <c r="A107" s="520">
        <v>22</v>
      </c>
      <c r="B107" s="520">
        <v>2134</v>
      </c>
      <c r="C107" s="540" t="s">
        <v>10572</v>
      </c>
      <c r="D107" s="542"/>
      <c r="E107" s="542"/>
      <c r="F107" s="534"/>
      <c r="G107" s="537"/>
      <c r="H107" s="541"/>
      <c r="I107" s="937"/>
      <c r="J107" s="533"/>
      <c r="K107" s="535"/>
      <c r="L107" s="939" t="s">
        <v>10414</v>
      </c>
      <c r="M107" s="526" t="s">
        <v>16</v>
      </c>
      <c r="N107" s="526" t="s">
        <v>1678</v>
      </c>
      <c r="O107" s="527">
        <v>0.7</v>
      </c>
      <c r="P107" s="536"/>
      <c r="Q107" s="537"/>
      <c r="R107" s="537"/>
      <c r="T107" s="534"/>
      <c r="U107" s="537"/>
      <c r="V107" s="534"/>
      <c r="W107" s="538"/>
      <c r="X107" s="531">
        <f>ROUND(ROUND(F105*K106,0)*O107,0)</f>
        <v>452</v>
      </c>
      <c r="Y107" s="539"/>
      <c r="Z107" s="533"/>
    </row>
    <row r="108" spans="1:26" ht="16.7" customHeight="1" x14ac:dyDescent="0.15">
      <c r="A108" s="520">
        <v>22</v>
      </c>
      <c r="B108" s="520" t="s">
        <v>10573</v>
      </c>
      <c r="C108" s="540" t="s">
        <v>10574</v>
      </c>
      <c r="D108" s="542"/>
      <c r="E108" s="542"/>
      <c r="F108" s="534"/>
      <c r="G108" s="537"/>
      <c r="H108" s="541"/>
      <c r="I108" s="938"/>
      <c r="J108" s="545"/>
      <c r="K108" s="546"/>
      <c r="L108" s="940"/>
      <c r="M108" s="526" t="s">
        <v>3833</v>
      </c>
      <c r="N108" s="526" t="s">
        <v>1678</v>
      </c>
      <c r="O108" s="527">
        <v>0.5</v>
      </c>
      <c r="P108" s="547"/>
      <c r="Q108" s="544"/>
      <c r="R108" s="544"/>
      <c r="S108" s="548"/>
      <c r="T108" s="534"/>
      <c r="U108" s="537"/>
      <c r="V108" s="534"/>
      <c r="W108" s="538"/>
      <c r="X108" s="531">
        <f>ROUND(ROUND(F105*K106,0)*O108,0)</f>
        <v>323</v>
      </c>
      <c r="Y108" s="539"/>
      <c r="Z108" s="533"/>
    </row>
    <row r="109" spans="1:26" ht="16.7" customHeight="1" x14ac:dyDescent="0.15">
      <c r="A109" s="549">
        <v>22</v>
      </c>
      <c r="B109" s="549">
        <v>2135</v>
      </c>
      <c r="C109" s="540" t="s">
        <v>10575</v>
      </c>
      <c r="D109" s="542"/>
      <c r="E109" s="542"/>
      <c r="F109" s="534"/>
      <c r="G109" s="537"/>
      <c r="H109" s="541"/>
      <c r="I109" s="522"/>
      <c r="J109" s="523"/>
      <c r="K109" s="524"/>
      <c r="L109" s="526"/>
      <c r="M109" s="526"/>
      <c r="N109" s="526"/>
      <c r="O109" s="527"/>
      <c r="P109" s="933" t="s">
        <v>10423</v>
      </c>
      <c r="Q109" s="936" t="s">
        <v>10424</v>
      </c>
      <c r="R109" s="525" t="s">
        <v>1678</v>
      </c>
      <c r="S109" s="529">
        <v>0.5</v>
      </c>
      <c r="T109" s="534"/>
      <c r="U109" s="537"/>
      <c r="V109" s="534"/>
      <c r="W109" s="538"/>
      <c r="X109" s="531">
        <f>ROUND(F105*S109,0)</f>
        <v>335</v>
      </c>
      <c r="Y109" s="539"/>
      <c r="Z109" s="533"/>
    </row>
    <row r="110" spans="1:26" ht="16.7" customHeight="1" x14ac:dyDescent="0.15">
      <c r="A110" s="549">
        <v>22</v>
      </c>
      <c r="B110" s="549">
        <v>2136</v>
      </c>
      <c r="C110" s="540" t="s">
        <v>10576</v>
      </c>
      <c r="D110" s="542"/>
      <c r="E110" s="542"/>
      <c r="F110" s="534"/>
      <c r="G110" s="537"/>
      <c r="H110" s="541"/>
      <c r="I110" s="534"/>
      <c r="J110" s="533"/>
      <c r="K110" s="535"/>
      <c r="L110" s="939" t="s">
        <v>10414</v>
      </c>
      <c r="M110" s="526" t="s">
        <v>16</v>
      </c>
      <c r="N110" s="526" t="s">
        <v>1678</v>
      </c>
      <c r="O110" s="527">
        <v>0.7</v>
      </c>
      <c r="P110" s="951"/>
      <c r="Q110" s="937"/>
      <c r="R110" s="537"/>
      <c r="T110" s="534"/>
      <c r="U110" s="537"/>
      <c r="V110" s="534"/>
      <c r="W110" s="538"/>
      <c r="X110" s="531">
        <f>ROUND(ROUND(F105*O110,0)*S109,0)</f>
        <v>234</v>
      </c>
      <c r="Y110" s="539"/>
      <c r="Z110" s="533"/>
    </row>
    <row r="111" spans="1:26" ht="16.7" customHeight="1" x14ac:dyDescent="0.15">
      <c r="A111" s="520">
        <v>22</v>
      </c>
      <c r="B111" s="520" t="s">
        <v>10577</v>
      </c>
      <c r="C111" s="540" t="s">
        <v>10578</v>
      </c>
      <c r="D111" s="542"/>
      <c r="E111" s="542"/>
      <c r="F111" s="534"/>
      <c r="G111" s="537"/>
      <c r="H111" s="541"/>
      <c r="I111" s="550"/>
      <c r="J111" s="551"/>
      <c r="K111" s="552"/>
      <c r="L111" s="940"/>
      <c r="M111" s="526" t="s">
        <v>3833</v>
      </c>
      <c r="N111" s="526" t="s">
        <v>1678</v>
      </c>
      <c r="O111" s="527">
        <v>0.5</v>
      </c>
      <c r="P111" s="951"/>
      <c r="Q111" s="937"/>
      <c r="R111" s="537"/>
      <c r="T111" s="534"/>
      <c r="U111" s="537"/>
      <c r="V111" s="534"/>
      <c r="W111" s="538"/>
      <c r="X111" s="531">
        <f>ROUND(ROUND(F105*O111,0)*S109,0)</f>
        <v>168</v>
      </c>
      <c r="Y111" s="539"/>
      <c r="Z111" s="533"/>
    </row>
    <row r="112" spans="1:26" ht="16.7" customHeight="1" x14ac:dyDescent="0.15">
      <c r="A112" s="549">
        <v>22</v>
      </c>
      <c r="B112" s="549">
        <v>2137</v>
      </c>
      <c r="C112" s="540" t="s">
        <v>10579</v>
      </c>
      <c r="D112" s="542"/>
      <c r="E112" s="542"/>
      <c r="F112" s="534"/>
      <c r="G112" s="537"/>
      <c r="H112" s="541"/>
      <c r="I112" s="936" t="s">
        <v>10418</v>
      </c>
      <c r="J112" s="523" t="s">
        <v>1678</v>
      </c>
      <c r="K112" s="543">
        <v>0.96499999999999997</v>
      </c>
      <c r="L112" s="526"/>
      <c r="M112" s="526"/>
      <c r="N112" s="526"/>
      <c r="O112" s="527"/>
      <c r="P112" s="951"/>
      <c r="Q112" s="937"/>
      <c r="R112" s="537"/>
      <c r="T112" s="534"/>
      <c r="U112" s="537"/>
      <c r="V112" s="534"/>
      <c r="W112" s="538"/>
      <c r="X112" s="531">
        <f>ROUND(ROUND(F105*K112,0)*S109,0)</f>
        <v>323</v>
      </c>
      <c r="Y112" s="539"/>
      <c r="Z112" s="533"/>
    </row>
    <row r="113" spans="1:26" ht="16.7" customHeight="1" x14ac:dyDescent="0.15">
      <c r="A113" s="549">
        <v>22</v>
      </c>
      <c r="B113" s="549">
        <v>2138</v>
      </c>
      <c r="C113" s="540" t="s">
        <v>10580</v>
      </c>
      <c r="D113" s="542"/>
      <c r="E113" s="542"/>
      <c r="F113" s="534"/>
      <c r="G113" s="537"/>
      <c r="H113" s="541"/>
      <c r="I113" s="937"/>
      <c r="J113" s="533"/>
      <c r="K113" s="535"/>
      <c r="L113" s="939" t="s">
        <v>10414</v>
      </c>
      <c r="M113" s="526" t="s">
        <v>16</v>
      </c>
      <c r="N113" s="526" t="s">
        <v>1678</v>
      </c>
      <c r="O113" s="527">
        <v>0.7</v>
      </c>
      <c r="P113" s="951"/>
      <c r="Q113" s="937"/>
      <c r="R113" s="537"/>
      <c r="T113" s="534"/>
      <c r="U113" s="537"/>
      <c r="V113" s="534"/>
      <c r="W113" s="538"/>
      <c r="X113" s="531">
        <f>ROUND(ROUND(ROUND(F105*K112,0)*O113,0)*S109,0)</f>
        <v>226</v>
      </c>
      <c r="Y113" s="539"/>
      <c r="Z113" s="533"/>
    </row>
    <row r="114" spans="1:26" ht="16.7" customHeight="1" x14ac:dyDescent="0.15">
      <c r="A114" s="520">
        <v>22</v>
      </c>
      <c r="B114" s="520" t="s">
        <v>10581</v>
      </c>
      <c r="C114" s="540" t="s">
        <v>10582</v>
      </c>
      <c r="D114" s="542"/>
      <c r="E114" s="542"/>
      <c r="F114" s="534"/>
      <c r="G114" s="537"/>
      <c r="H114" s="541"/>
      <c r="I114" s="938"/>
      <c r="J114" s="545"/>
      <c r="K114" s="546"/>
      <c r="L114" s="940"/>
      <c r="M114" s="526" t="s">
        <v>3833</v>
      </c>
      <c r="N114" s="526" t="s">
        <v>1678</v>
      </c>
      <c r="O114" s="527">
        <v>0.5</v>
      </c>
      <c r="P114" s="951"/>
      <c r="Q114" s="938"/>
      <c r="R114" s="544"/>
      <c r="S114" s="548"/>
      <c r="T114" s="534"/>
      <c r="U114" s="537"/>
      <c r="V114" s="534"/>
      <c r="W114" s="538"/>
      <c r="X114" s="531">
        <f>ROUND(ROUND(ROUND(F105*K112,0)*O114,0)*S109,0)</f>
        <v>162</v>
      </c>
      <c r="Y114" s="539"/>
      <c r="Z114" s="533"/>
    </row>
    <row r="115" spans="1:26" ht="16.7" customHeight="1" x14ac:dyDescent="0.15">
      <c r="A115" s="549">
        <v>22</v>
      </c>
      <c r="B115" s="549">
        <v>3139</v>
      </c>
      <c r="C115" s="540" t="s">
        <v>10583</v>
      </c>
      <c r="D115" s="542"/>
      <c r="E115" s="542"/>
      <c r="F115" s="534"/>
      <c r="G115" s="537"/>
      <c r="H115" s="541"/>
      <c r="I115" s="522"/>
      <c r="J115" s="523"/>
      <c r="K115" s="524"/>
      <c r="L115" s="526"/>
      <c r="M115" s="526"/>
      <c r="N115" s="526"/>
      <c r="O115" s="527"/>
      <c r="P115" s="951"/>
      <c r="Q115" s="936" t="s">
        <v>10433</v>
      </c>
      <c r="R115" s="525" t="s">
        <v>1678</v>
      </c>
      <c r="S115" s="529">
        <v>0.7</v>
      </c>
      <c r="T115" s="534"/>
      <c r="U115" s="537"/>
      <c r="V115" s="534"/>
      <c r="W115" s="538"/>
      <c r="X115" s="531">
        <f>ROUND(F105*S115,0)</f>
        <v>468</v>
      </c>
      <c r="Y115" s="539"/>
      <c r="Z115" s="533"/>
    </row>
    <row r="116" spans="1:26" ht="16.7" customHeight="1" x14ac:dyDescent="0.15">
      <c r="A116" s="549">
        <v>22</v>
      </c>
      <c r="B116" s="549">
        <v>3140</v>
      </c>
      <c r="C116" s="540" t="s">
        <v>10584</v>
      </c>
      <c r="D116" s="542"/>
      <c r="E116" s="542"/>
      <c r="F116" s="534"/>
      <c r="G116" s="537"/>
      <c r="H116" s="541"/>
      <c r="I116" s="534"/>
      <c r="J116" s="533"/>
      <c r="K116" s="535"/>
      <c r="L116" s="939" t="s">
        <v>10414</v>
      </c>
      <c r="M116" s="526" t="s">
        <v>16</v>
      </c>
      <c r="N116" s="526" t="s">
        <v>1678</v>
      </c>
      <c r="O116" s="527">
        <v>0.7</v>
      </c>
      <c r="P116" s="951"/>
      <c r="Q116" s="937"/>
      <c r="R116" s="537"/>
      <c r="T116" s="534"/>
      <c r="U116" s="537"/>
      <c r="V116" s="534"/>
      <c r="W116" s="538"/>
      <c r="X116" s="531">
        <f>ROUND(ROUND(F105*O116,0)*S115,0)</f>
        <v>328</v>
      </c>
      <c r="Y116" s="539"/>
      <c r="Z116" s="533"/>
    </row>
    <row r="117" spans="1:26" ht="16.7" customHeight="1" x14ac:dyDescent="0.15">
      <c r="A117" s="520">
        <v>22</v>
      </c>
      <c r="B117" s="520" t="s">
        <v>10585</v>
      </c>
      <c r="C117" s="540" t="s">
        <v>10586</v>
      </c>
      <c r="D117" s="542"/>
      <c r="E117" s="542"/>
      <c r="F117" s="534"/>
      <c r="G117" s="537"/>
      <c r="H117" s="541"/>
      <c r="I117" s="550"/>
      <c r="J117" s="551"/>
      <c r="K117" s="552"/>
      <c r="L117" s="940"/>
      <c r="M117" s="526" t="s">
        <v>3833</v>
      </c>
      <c r="N117" s="526" t="s">
        <v>1678</v>
      </c>
      <c r="O117" s="527">
        <v>0.5</v>
      </c>
      <c r="P117" s="951"/>
      <c r="Q117" s="937"/>
      <c r="R117" s="537"/>
      <c r="T117" s="534"/>
      <c r="U117" s="537"/>
      <c r="V117" s="534"/>
      <c r="W117" s="538"/>
      <c r="X117" s="531">
        <f>ROUND(ROUND(F105*O117,0)*S115,0)</f>
        <v>235</v>
      </c>
      <c r="Y117" s="539"/>
      <c r="Z117" s="533"/>
    </row>
    <row r="118" spans="1:26" ht="16.7" customHeight="1" x14ac:dyDescent="0.15">
      <c r="A118" s="549">
        <v>22</v>
      </c>
      <c r="B118" s="549">
        <v>3141</v>
      </c>
      <c r="C118" s="540" t="s">
        <v>10587</v>
      </c>
      <c r="D118" s="542"/>
      <c r="E118" s="542"/>
      <c r="F118" s="534"/>
      <c r="G118" s="537"/>
      <c r="H118" s="541"/>
      <c r="I118" s="936" t="s">
        <v>10418</v>
      </c>
      <c r="J118" s="523" t="s">
        <v>1678</v>
      </c>
      <c r="K118" s="543">
        <v>0.96499999999999997</v>
      </c>
      <c r="L118" s="526"/>
      <c r="M118" s="526"/>
      <c r="N118" s="526"/>
      <c r="O118" s="527"/>
      <c r="P118" s="951"/>
      <c r="Q118" s="937"/>
      <c r="R118" s="537"/>
      <c r="T118" s="534"/>
      <c r="U118" s="537"/>
      <c r="V118" s="534"/>
      <c r="W118" s="538"/>
      <c r="X118" s="531">
        <f>ROUND(ROUND(F105*K118,0)*S115,0)</f>
        <v>452</v>
      </c>
      <c r="Y118" s="539"/>
      <c r="Z118" s="533"/>
    </row>
    <row r="119" spans="1:26" ht="16.7" customHeight="1" x14ac:dyDescent="0.15">
      <c r="A119" s="549">
        <v>22</v>
      </c>
      <c r="B119" s="549">
        <v>3142</v>
      </c>
      <c r="C119" s="540" t="s">
        <v>10588</v>
      </c>
      <c r="D119" s="542"/>
      <c r="E119" s="542"/>
      <c r="F119" s="534"/>
      <c r="G119" s="537"/>
      <c r="H119" s="541"/>
      <c r="I119" s="937"/>
      <c r="J119" s="533"/>
      <c r="K119" s="535"/>
      <c r="L119" s="939" t="s">
        <v>10414</v>
      </c>
      <c r="M119" s="526" t="s">
        <v>16</v>
      </c>
      <c r="N119" s="526" t="s">
        <v>1678</v>
      </c>
      <c r="O119" s="527">
        <v>0.7</v>
      </c>
      <c r="P119" s="951"/>
      <c r="Q119" s="937"/>
      <c r="R119" s="537"/>
      <c r="T119" s="534"/>
      <c r="U119" s="537"/>
      <c r="V119" s="534"/>
      <c r="W119" s="538"/>
      <c r="X119" s="531">
        <f>ROUND(ROUND(ROUND(F105*K118,0)*O119,0)*S115,0)</f>
        <v>316</v>
      </c>
      <c r="Y119" s="539"/>
      <c r="Z119" s="533"/>
    </row>
    <row r="120" spans="1:26" ht="16.7" customHeight="1" x14ac:dyDescent="0.15">
      <c r="A120" s="520">
        <v>22</v>
      </c>
      <c r="B120" s="520" t="s">
        <v>10589</v>
      </c>
      <c r="C120" s="540" t="s">
        <v>10590</v>
      </c>
      <c r="D120" s="542"/>
      <c r="E120" s="542"/>
      <c r="F120" s="534"/>
      <c r="G120" s="537"/>
      <c r="H120" s="541"/>
      <c r="I120" s="938"/>
      <c r="J120" s="545"/>
      <c r="K120" s="546"/>
      <c r="L120" s="940"/>
      <c r="M120" s="526" t="s">
        <v>3833</v>
      </c>
      <c r="N120" s="526" t="s">
        <v>1678</v>
      </c>
      <c r="O120" s="527">
        <v>0.5</v>
      </c>
      <c r="P120" s="952"/>
      <c r="Q120" s="938"/>
      <c r="R120" s="544"/>
      <c r="S120" s="548"/>
      <c r="T120" s="534"/>
      <c r="U120" s="537"/>
      <c r="V120" s="534"/>
      <c r="W120" s="538"/>
      <c r="X120" s="531">
        <f>ROUND(ROUND(ROUND(F105*K118,0)*O120,0)*S115,0)</f>
        <v>226</v>
      </c>
      <c r="Y120" s="539"/>
      <c r="Z120" s="533"/>
    </row>
    <row r="121" spans="1:26" ht="16.7" customHeight="1" x14ac:dyDescent="0.15">
      <c r="A121" s="520">
        <v>22</v>
      </c>
      <c r="B121" s="520" t="s">
        <v>10591</v>
      </c>
      <c r="C121" s="540" t="s">
        <v>10592</v>
      </c>
      <c r="D121" s="542"/>
      <c r="E121" s="542"/>
      <c r="F121" s="534"/>
      <c r="G121" s="537"/>
      <c r="H121" s="541"/>
      <c r="I121" s="522"/>
      <c r="J121" s="523"/>
      <c r="K121" s="524"/>
      <c r="L121" s="526"/>
      <c r="M121" s="526"/>
      <c r="N121" s="526"/>
      <c r="O121" s="527"/>
      <c r="P121" s="933" t="s">
        <v>10443</v>
      </c>
      <c r="Q121" s="936" t="s">
        <v>10444</v>
      </c>
      <c r="R121" s="525" t="s">
        <v>1678</v>
      </c>
      <c r="S121" s="529">
        <v>0.7</v>
      </c>
      <c r="T121" s="534"/>
      <c r="U121" s="537"/>
      <c r="V121" s="534"/>
      <c r="W121" s="538"/>
      <c r="X121" s="531">
        <f>ROUND(F105*S121,0)</f>
        <v>468</v>
      </c>
      <c r="Y121" s="539"/>
      <c r="Z121" s="533"/>
    </row>
    <row r="122" spans="1:26" ht="16.7" customHeight="1" x14ac:dyDescent="0.15">
      <c r="A122" s="520">
        <v>22</v>
      </c>
      <c r="B122" s="520" t="s">
        <v>10593</v>
      </c>
      <c r="C122" s="540" t="s">
        <v>10594</v>
      </c>
      <c r="D122" s="542"/>
      <c r="E122" s="542"/>
      <c r="F122" s="534"/>
      <c r="G122" s="537"/>
      <c r="H122" s="541"/>
      <c r="I122" s="534"/>
      <c r="J122" s="533"/>
      <c r="K122" s="535"/>
      <c r="L122" s="939" t="s">
        <v>10414</v>
      </c>
      <c r="M122" s="526" t="s">
        <v>16</v>
      </c>
      <c r="N122" s="526" t="s">
        <v>1678</v>
      </c>
      <c r="O122" s="527">
        <v>0.7</v>
      </c>
      <c r="P122" s="951"/>
      <c r="Q122" s="937"/>
      <c r="R122" s="537"/>
      <c r="T122" s="534"/>
      <c r="U122" s="537"/>
      <c r="V122" s="534"/>
      <c r="W122" s="538"/>
      <c r="X122" s="531">
        <f>ROUND(ROUND(F105*O122,0)*S121,0)</f>
        <v>328</v>
      </c>
      <c r="Y122" s="539"/>
      <c r="Z122" s="533"/>
    </row>
    <row r="123" spans="1:26" ht="16.7" customHeight="1" x14ac:dyDescent="0.15">
      <c r="A123" s="520">
        <v>22</v>
      </c>
      <c r="B123" s="520" t="s">
        <v>10595</v>
      </c>
      <c r="C123" s="540" t="s">
        <v>10596</v>
      </c>
      <c r="D123" s="542"/>
      <c r="E123" s="542"/>
      <c r="F123" s="534"/>
      <c r="G123" s="537"/>
      <c r="H123" s="541"/>
      <c r="I123" s="550"/>
      <c r="J123" s="551"/>
      <c r="K123" s="552"/>
      <c r="L123" s="940"/>
      <c r="M123" s="526" t="s">
        <v>3833</v>
      </c>
      <c r="N123" s="526" t="s">
        <v>1678</v>
      </c>
      <c r="O123" s="527">
        <v>0.5</v>
      </c>
      <c r="P123" s="951"/>
      <c r="Q123" s="937"/>
      <c r="R123" s="537"/>
      <c r="T123" s="534"/>
      <c r="U123" s="537"/>
      <c r="V123" s="534"/>
      <c r="W123" s="538"/>
      <c r="X123" s="531">
        <f>ROUND(ROUND(F105*O123,0)*S121,0)</f>
        <v>235</v>
      </c>
      <c r="Y123" s="539"/>
      <c r="Z123" s="533"/>
    </row>
    <row r="124" spans="1:26" ht="16.7" customHeight="1" x14ac:dyDescent="0.15">
      <c r="A124" s="520">
        <v>22</v>
      </c>
      <c r="B124" s="520" t="s">
        <v>10597</v>
      </c>
      <c r="C124" s="540" t="s">
        <v>10598</v>
      </c>
      <c r="D124" s="542"/>
      <c r="E124" s="542"/>
      <c r="F124" s="534"/>
      <c r="G124" s="537"/>
      <c r="H124" s="541"/>
      <c r="I124" s="936" t="s">
        <v>10418</v>
      </c>
      <c r="J124" s="523" t="s">
        <v>1678</v>
      </c>
      <c r="K124" s="543">
        <v>0.96499999999999997</v>
      </c>
      <c r="L124" s="526"/>
      <c r="M124" s="526"/>
      <c r="N124" s="526"/>
      <c r="O124" s="527"/>
      <c r="P124" s="951"/>
      <c r="Q124" s="937"/>
      <c r="R124" s="537"/>
      <c r="T124" s="534"/>
      <c r="U124" s="537"/>
      <c r="V124" s="534"/>
      <c r="W124" s="538"/>
      <c r="X124" s="531">
        <f>ROUND(ROUND(F105*K124,0)*S121,0)</f>
        <v>452</v>
      </c>
      <c r="Y124" s="539"/>
      <c r="Z124" s="533"/>
    </row>
    <row r="125" spans="1:26" ht="16.7" customHeight="1" x14ac:dyDescent="0.15">
      <c r="A125" s="520">
        <v>22</v>
      </c>
      <c r="B125" s="520" t="s">
        <v>10599</v>
      </c>
      <c r="C125" s="540" t="s">
        <v>10600</v>
      </c>
      <c r="D125" s="542"/>
      <c r="E125" s="542"/>
      <c r="F125" s="534"/>
      <c r="G125" s="537"/>
      <c r="H125" s="541"/>
      <c r="I125" s="937"/>
      <c r="J125" s="533"/>
      <c r="K125" s="535"/>
      <c r="L125" s="939" t="s">
        <v>10414</v>
      </c>
      <c r="M125" s="526" t="s">
        <v>16</v>
      </c>
      <c r="N125" s="526" t="s">
        <v>1678</v>
      </c>
      <c r="O125" s="527">
        <v>0.7</v>
      </c>
      <c r="P125" s="951"/>
      <c r="Q125" s="937"/>
      <c r="R125" s="537"/>
      <c r="T125" s="534"/>
      <c r="U125" s="537"/>
      <c r="V125" s="534"/>
      <c r="W125" s="538"/>
      <c r="X125" s="531">
        <f>ROUND(ROUND(ROUND(F105*K124,0)*O125,0)*S121,0)</f>
        <v>316</v>
      </c>
      <c r="Y125" s="539"/>
      <c r="Z125" s="533"/>
    </row>
    <row r="126" spans="1:26" ht="16.7" customHeight="1" x14ac:dyDescent="0.15">
      <c r="A126" s="520">
        <v>22</v>
      </c>
      <c r="B126" s="520" t="s">
        <v>10601</v>
      </c>
      <c r="C126" s="540" t="s">
        <v>10602</v>
      </c>
      <c r="D126" s="542"/>
      <c r="E126" s="542"/>
      <c r="F126" s="534"/>
      <c r="G126" s="537"/>
      <c r="H126" s="541"/>
      <c r="I126" s="938"/>
      <c r="J126" s="545"/>
      <c r="K126" s="546"/>
      <c r="L126" s="940"/>
      <c r="M126" s="526" t="s">
        <v>3833</v>
      </c>
      <c r="N126" s="526" t="s">
        <v>1678</v>
      </c>
      <c r="O126" s="527">
        <v>0.5</v>
      </c>
      <c r="P126" s="952"/>
      <c r="Q126" s="938"/>
      <c r="R126" s="544"/>
      <c r="S126" s="548"/>
      <c r="T126" s="534"/>
      <c r="U126" s="537"/>
      <c r="V126" s="550"/>
      <c r="W126" s="553"/>
      <c r="X126" s="531">
        <f>ROUND(ROUND(ROUND(F105*K124,0)*O126,0)*S121,0)</f>
        <v>226</v>
      </c>
      <c r="Y126" s="539"/>
      <c r="Z126" s="533"/>
    </row>
    <row r="127" spans="1:26" ht="16.7" customHeight="1" x14ac:dyDescent="0.15">
      <c r="A127" s="520">
        <v>22</v>
      </c>
      <c r="B127" s="520">
        <v>2531</v>
      </c>
      <c r="C127" s="540" t="s">
        <v>10603</v>
      </c>
      <c r="D127" s="542"/>
      <c r="E127" s="542"/>
      <c r="F127" s="534"/>
      <c r="G127" s="537"/>
      <c r="H127" s="541"/>
      <c r="I127" s="522"/>
      <c r="J127" s="523"/>
      <c r="K127" s="524"/>
      <c r="L127" s="525"/>
      <c r="M127" s="526"/>
      <c r="N127" s="526"/>
      <c r="O127" s="527"/>
      <c r="P127" s="528"/>
      <c r="Q127" s="525"/>
      <c r="R127" s="525"/>
      <c r="S127" s="529"/>
      <c r="T127" s="534"/>
      <c r="U127" s="537"/>
      <c r="V127" s="936" t="s">
        <v>10456</v>
      </c>
      <c r="W127" s="941"/>
      <c r="X127" s="531">
        <f>ROUND(F105-V130,0)</f>
        <v>657</v>
      </c>
      <c r="Y127" s="539"/>
      <c r="Z127" s="533"/>
    </row>
    <row r="128" spans="1:26" ht="16.7" customHeight="1" x14ac:dyDescent="0.15">
      <c r="A128" s="520">
        <v>22</v>
      </c>
      <c r="B128" s="520">
        <v>2532</v>
      </c>
      <c r="C128" s="540" t="s">
        <v>10604</v>
      </c>
      <c r="D128" s="542"/>
      <c r="E128" s="542"/>
      <c r="F128" s="534"/>
      <c r="G128" s="537"/>
      <c r="H128" s="541"/>
      <c r="I128" s="534"/>
      <c r="J128" s="533"/>
      <c r="K128" s="535"/>
      <c r="L128" s="939" t="s">
        <v>10414</v>
      </c>
      <c r="M128" s="526" t="s">
        <v>16</v>
      </c>
      <c r="N128" s="526" t="s">
        <v>1678</v>
      </c>
      <c r="O128" s="527">
        <v>0.7</v>
      </c>
      <c r="P128" s="536"/>
      <c r="Q128" s="537"/>
      <c r="R128" s="537"/>
      <c r="T128" s="534"/>
      <c r="U128" s="537"/>
      <c r="V128" s="937"/>
      <c r="W128" s="942"/>
      <c r="X128" s="531">
        <f>ROUND(ROUND(F105*O128,0)-V130,0)</f>
        <v>456</v>
      </c>
      <c r="Y128" s="539"/>
      <c r="Z128" s="533"/>
    </row>
    <row r="129" spans="1:26" ht="16.7" customHeight="1" x14ac:dyDescent="0.15">
      <c r="A129" s="520">
        <v>22</v>
      </c>
      <c r="B129" s="520" t="s">
        <v>10605</v>
      </c>
      <c r="C129" s="540" t="s">
        <v>10606</v>
      </c>
      <c r="D129" s="542"/>
      <c r="E129" s="542"/>
      <c r="F129" s="534"/>
      <c r="G129" s="537"/>
      <c r="H129" s="541"/>
      <c r="I129" s="550"/>
      <c r="J129" s="551"/>
      <c r="K129" s="552"/>
      <c r="L129" s="940"/>
      <c r="M129" s="526" t="s">
        <v>3833</v>
      </c>
      <c r="N129" s="526" t="s">
        <v>1678</v>
      </c>
      <c r="O129" s="527">
        <v>0.5</v>
      </c>
      <c r="P129" s="536"/>
      <c r="Q129" s="537"/>
      <c r="R129" s="537"/>
      <c r="T129" s="534"/>
      <c r="U129" s="537"/>
      <c r="V129" s="937"/>
      <c r="W129" s="942"/>
      <c r="X129" s="531">
        <f>ROUND(ROUND(F105*O129,0)-V130,0)</f>
        <v>323</v>
      </c>
      <c r="Y129" s="539"/>
      <c r="Z129" s="533"/>
    </row>
    <row r="130" spans="1:26" ht="16.7" customHeight="1" x14ac:dyDescent="0.15">
      <c r="A130" s="520">
        <v>22</v>
      </c>
      <c r="B130" s="520">
        <v>2533</v>
      </c>
      <c r="C130" s="540" t="s">
        <v>10607</v>
      </c>
      <c r="D130" s="542"/>
      <c r="E130" s="542"/>
      <c r="F130" s="534"/>
      <c r="G130" s="537"/>
      <c r="H130" s="541"/>
      <c r="I130" s="936" t="s">
        <v>10418</v>
      </c>
      <c r="J130" s="523" t="s">
        <v>1678</v>
      </c>
      <c r="K130" s="543">
        <v>0.96499999999999997</v>
      </c>
      <c r="L130" s="544"/>
      <c r="M130" s="526"/>
      <c r="N130" s="526"/>
      <c r="O130" s="527"/>
      <c r="P130" s="536"/>
      <c r="Q130" s="537"/>
      <c r="R130" s="537"/>
      <c r="T130" s="534"/>
      <c r="U130" s="537"/>
      <c r="V130" s="554">
        <v>12</v>
      </c>
      <c r="W130" s="953" t="s">
        <v>10461</v>
      </c>
      <c r="X130" s="531">
        <f>ROUND(ROUND(F105*K130,0)-V130,0)</f>
        <v>634</v>
      </c>
      <c r="Y130" s="539"/>
      <c r="Z130" s="533"/>
    </row>
    <row r="131" spans="1:26" ht="16.7" customHeight="1" x14ac:dyDescent="0.15">
      <c r="A131" s="520">
        <v>22</v>
      </c>
      <c r="B131" s="520">
        <v>2534</v>
      </c>
      <c r="C131" s="540" t="s">
        <v>10608</v>
      </c>
      <c r="D131" s="542"/>
      <c r="E131" s="542"/>
      <c r="F131" s="534"/>
      <c r="G131" s="537"/>
      <c r="H131" s="541"/>
      <c r="I131" s="937"/>
      <c r="J131" s="533"/>
      <c r="K131" s="535"/>
      <c r="L131" s="939" t="s">
        <v>10414</v>
      </c>
      <c r="M131" s="526" t="s">
        <v>16</v>
      </c>
      <c r="N131" s="526" t="s">
        <v>1678</v>
      </c>
      <c r="O131" s="527">
        <v>0.7</v>
      </c>
      <c r="P131" s="536"/>
      <c r="Q131" s="537"/>
      <c r="R131" s="537"/>
      <c r="T131" s="534"/>
      <c r="U131" s="537"/>
      <c r="V131" s="534"/>
      <c r="W131" s="953"/>
      <c r="X131" s="531">
        <f>ROUND(ROUND(ROUND(F105*K130,0)*O131,0)-V130,0)</f>
        <v>440</v>
      </c>
      <c r="Y131" s="539"/>
      <c r="Z131" s="533"/>
    </row>
    <row r="132" spans="1:26" ht="16.7" customHeight="1" x14ac:dyDescent="0.15">
      <c r="A132" s="520">
        <v>22</v>
      </c>
      <c r="B132" s="520" t="s">
        <v>10609</v>
      </c>
      <c r="C132" s="540" t="s">
        <v>10610</v>
      </c>
      <c r="D132" s="542"/>
      <c r="E132" s="542"/>
      <c r="F132" s="534"/>
      <c r="G132" s="537"/>
      <c r="H132" s="541"/>
      <c r="I132" s="938"/>
      <c r="J132" s="545"/>
      <c r="K132" s="546"/>
      <c r="L132" s="940"/>
      <c r="M132" s="526" t="s">
        <v>3833</v>
      </c>
      <c r="N132" s="526" t="s">
        <v>1678</v>
      </c>
      <c r="O132" s="527">
        <v>0.5</v>
      </c>
      <c r="P132" s="547"/>
      <c r="Q132" s="544"/>
      <c r="R132" s="544"/>
      <c r="S132" s="548"/>
      <c r="T132" s="534"/>
      <c r="U132" s="537"/>
      <c r="V132" s="534"/>
      <c r="W132" s="538"/>
      <c r="X132" s="531">
        <f>ROUND(ROUND(ROUND(F105*K130,0)*O132,0)-V130,0)</f>
        <v>311</v>
      </c>
      <c r="Y132" s="539"/>
      <c r="Z132" s="533"/>
    </row>
    <row r="133" spans="1:26" ht="16.7" customHeight="1" x14ac:dyDescent="0.15">
      <c r="A133" s="549">
        <v>22</v>
      </c>
      <c r="B133" s="549">
        <v>2535</v>
      </c>
      <c r="C133" s="540" t="s">
        <v>10611</v>
      </c>
      <c r="D133" s="542"/>
      <c r="E133" s="542"/>
      <c r="F133" s="534"/>
      <c r="G133" s="537"/>
      <c r="H133" s="541"/>
      <c r="I133" s="522"/>
      <c r="J133" s="523"/>
      <c r="K133" s="524"/>
      <c r="L133" s="526"/>
      <c r="M133" s="526"/>
      <c r="N133" s="526"/>
      <c r="O133" s="527"/>
      <c r="P133" s="933" t="s">
        <v>10423</v>
      </c>
      <c r="Q133" s="936" t="s">
        <v>10424</v>
      </c>
      <c r="R133" s="525" t="s">
        <v>1678</v>
      </c>
      <c r="S133" s="529">
        <v>0.5</v>
      </c>
      <c r="T133" s="534"/>
      <c r="U133" s="537"/>
      <c r="V133" s="534"/>
      <c r="W133" s="538"/>
      <c r="X133" s="531">
        <f>ROUND(ROUND(F105*S133,0)-V130,0)</f>
        <v>323</v>
      </c>
      <c r="Y133" s="539"/>
      <c r="Z133" s="533"/>
    </row>
    <row r="134" spans="1:26" ht="16.7" customHeight="1" x14ac:dyDescent="0.15">
      <c r="A134" s="549">
        <v>22</v>
      </c>
      <c r="B134" s="549">
        <v>2536</v>
      </c>
      <c r="C134" s="540" t="s">
        <v>10612</v>
      </c>
      <c r="D134" s="542"/>
      <c r="E134" s="542"/>
      <c r="F134" s="534"/>
      <c r="G134" s="537"/>
      <c r="H134" s="541"/>
      <c r="I134" s="534"/>
      <c r="J134" s="533"/>
      <c r="K134" s="535"/>
      <c r="L134" s="939" t="s">
        <v>10414</v>
      </c>
      <c r="M134" s="526" t="s">
        <v>16</v>
      </c>
      <c r="N134" s="526" t="s">
        <v>1678</v>
      </c>
      <c r="O134" s="527">
        <v>0.7</v>
      </c>
      <c r="P134" s="951"/>
      <c r="Q134" s="937"/>
      <c r="R134" s="537"/>
      <c r="T134" s="534"/>
      <c r="U134" s="537"/>
      <c r="V134" s="534"/>
      <c r="W134" s="538"/>
      <c r="X134" s="531">
        <f>ROUND(ROUND(ROUND(F105*O134,0)*S133,0)-V130,0)</f>
        <v>222</v>
      </c>
      <c r="Y134" s="539"/>
      <c r="Z134" s="533"/>
    </row>
    <row r="135" spans="1:26" ht="16.7" customHeight="1" x14ac:dyDescent="0.15">
      <c r="A135" s="520">
        <v>22</v>
      </c>
      <c r="B135" s="520" t="s">
        <v>10613</v>
      </c>
      <c r="C135" s="540" t="s">
        <v>10614</v>
      </c>
      <c r="D135" s="542"/>
      <c r="E135" s="542"/>
      <c r="F135" s="534"/>
      <c r="G135" s="537"/>
      <c r="H135" s="541"/>
      <c r="I135" s="550"/>
      <c r="J135" s="551"/>
      <c r="K135" s="552"/>
      <c r="L135" s="940"/>
      <c r="M135" s="526" t="s">
        <v>3833</v>
      </c>
      <c r="N135" s="526" t="s">
        <v>1678</v>
      </c>
      <c r="O135" s="527">
        <v>0.5</v>
      </c>
      <c r="P135" s="951"/>
      <c r="Q135" s="937"/>
      <c r="R135" s="537"/>
      <c r="T135" s="534"/>
      <c r="U135" s="537"/>
      <c r="V135" s="534"/>
      <c r="W135" s="538"/>
      <c r="X135" s="531">
        <f>ROUND(ROUND(ROUND(F105*O135,0)*S133,0)-V130,0)</f>
        <v>156</v>
      </c>
      <c r="Y135" s="539"/>
      <c r="Z135" s="533"/>
    </row>
    <row r="136" spans="1:26" ht="16.7" customHeight="1" x14ac:dyDescent="0.15">
      <c r="A136" s="549">
        <v>22</v>
      </c>
      <c r="B136" s="549">
        <v>2537</v>
      </c>
      <c r="C136" s="540" t="s">
        <v>10615</v>
      </c>
      <c r="D136" s="542"/>
      <c r="E136" s="542"/>
      <c r="F136" s="534"/>
      <c r="G136" s="537"/>
      <c r="H136" s="541"/>
      <c r="I136" s="936" t="s">
        <v>10418</v>
      </c>
      <c r="J136" s="523" t="s">
        <v>1678</v>
      </c>
      <c r="K136" s="543">
        <v>0.96499999999999997</v>
      </c>
      <c r="L136" s="526"/>
      <c r="M136" s="526"/>
      <c r="N136" s="526"/>
      <c r="O136" s="527"/>
      <c r="P136" s="951"/>
      <c r="Q136" s="937"/>
      <c r="R136" s="537"/>
      <c r="T136" s="534"/>
      <c r="U136" s="537"/>
      <c r="V136" s="534"/>
      <c r="W136" s="538"/>
      <c r="X136" s="531">
        <f>ROUND(ROUND(ROUND(F105*K136,0)*S133,0)-V130,0)</f>
        <v>311</v>
      </c>
      <c r="Y136" s="539"/>
      <c r="Z136" s="533"/>
    </row>
    <row r="137" spans="1:26" ht="16.7" customHeight="1" x14ac:dyDescent="0.15">
      <c r="A137" s="549">
        <v>22</v>
      </c>
      <c r="B137" s="549">
        <v>2538</v>
      </c>
      <c r="C137" s="540" t="s">
        <v>10616</v>
      </c>
      <c r="D137" s="542"/>
      <c r="E137" s="542"/>
      <c r="F137" s="534"/>
      <c r="G137" s="537"/>
      <c r="H137" s="541"/>
      <c r="I137" s="937"/>
      <c r="J137" s="533"/>
      <c r="K137" s="535"/>
      <c r="L137" s="939" t="s">
        <v>10414</v>
      </c>
      <c r="M137" s="526" t="s">
        <v>16</v>
      </c>
      <c r="N137" s="526" t="s">
        <v>1678</v>
      </c>
      <c r="O137" s="527">
        <v>0.7</v>
      </c>
      <c r="P137" s="951"/>
      <c r="Q137" s="937"/>
      <c r="R137" s="537"/>
      <c r="T137" s="534"/>
      <c r="U137" s="537"/>
      <c r="V137" s="534"/>
      <c r="W137" s="538"/>
      <c r="X137" s="531">
        <f>ROUND(ROUND(ROUND(ROUND(F105*K136,0)*O137,0)*S133,0)-V130,0)</f>
        <v>214</v>
      </c>
      <c r="Y137" s="539"/>
      <c r="Z137" s="533"/>
    </row>
    <row r="138" spans="1:26" ht="16.7" customHeight="1" x14ac:dyDescent="0.15">
      <c r="A138" s="520">
        <v>22</v>
      </c>
      <c r="B138" s="520" t="s">
        <v>10617</v>
      </c>
      <c r="C138" s="540" t="s">
        <v>10618</v>
      </c>
      <c r="D138" s="542"/>
      <c r="E138" s="542"/>
      <c r="F138" s="534"/>
      <c r="G138" s="537"/>
      <c r="H138" s="541"/>
      <c r="I138" s="938"/>
      <c r="J138" s="545"/>
      <c r="K138" s="546"/>
      <c r="L138" s="940"/>
      <c r="M138" s="526" t="s">
        <v>3833</v>
      </c>
      <c r="N138" s="526" t="s">
        <v>1678</v>
      </c>
      <c r="O138" s="527">
        <v>0.5</v>
      </c>
      <c r="P138" s="951"/>
      <c r="Q138" s="938"/>
      <c r="R138" s="544"/>
      <c r="S138" s="548"/>
      <c r="T138" s="534"/>
      <c r="U138" s="537"/>
      <c r="V138" s="534"/>
      <c r="W138" s="538"/>
      <c r="X138" s="531">
        <f>ROUND(ROUND(ROUND(ROUND(F105*K136,0)*O138,0)*S133,0)-V130,0)</f>
        <v>150</v>
      </c>
      <c r="Y138" s="539"/>
      <c r="Z138" s="533"/>
    </row>
    <row r="139" spans="1:26" ht="16.7" customHeight="1" x14ac:dyDescent="0.15">
      <c r="A139" s="549">
        <v>22</v>
      </c>
      <c r="B139" s="549">
        <v>3539</v>
      </c>
      <c r="C139" s="540" t="s">
        <v>10619</v>
      </c>
      <c r="D139" s="542"/>
      <c r="E139" s="542"/>
      <c r="F139" s="534"/>
      <c r="G139" s="537"/>
      <c r="H139" s="541"/>
      <c r="I139" s="522"/>
      <c r="J139" s="523"/>
      <c r="K139" s="524"/>
      <c r="L139" s="526"/>
      <c r="M139" s="526"/>
      <c r="N139" s="526"/>
      <c r="O139" s="527"/>
      <c r="P139" s="951"/>
      <c r="Q139" s="936" t="s">
        <v>10433</v>
      </c>
      <c r="R139" s="525" t="s">
        <v>1678</v>
      </c>
      <c r="S139" s="529">
        <v>0.7</v>
      </c>
      <c r="T139" s="534"/>
      <c r="U139" s="537"/>
      <c r="V139" s="534"/>
      <c r="W139" s="538"/>
      <c r="X139" s="531">
        <f>ROUND(ROUND(F105*S139,0)-V130,0)</f>
        <v>456</v>
      </c>
      <c r="Y139" s="539"/>
      <c r="Z139" s="533"/>
    </row>
    <row r="140" spans="1:26" ht="16.7" customHeight="1" x14ac:dyDescent="0.15">
      <c r="A140" s="549">
        <v>22</v>
      </c>
      <c r="B140" s="549">
        <v>3540</v>
      </c>
      <c r="C140" s="540" t="s">
        <v>10620</v>
      </c>
      <c r="D140" s="542"/>
      <c r="E140" s="542"/>
      <c r="F140" s="534"/>
      <c r="G140" s="537"/>
      <c r="H140" s="541"/>
      <c r="I140" s="534"/>
      <c r="J140" s="533"/>
      <c r="K140" s="535"/>
      <c r="L140" s="939" t="s">
        <v>10414</v>
      </c>
      <c r="M140" s="526" t="s">
        <v>16</v>
      </c>
      <c r="N140" s="526" t="s">
        <v>1678</v>
      </c>
      <c r="O140" s="527">
        <v>0.7</v>
      </c>
      <c r="P140" s="951"/>
      <c r="Q140" s="937"/>
      <c r="R140" s="537"/>
      <c r="T140" s="534"/>
      <c r="U140" s="537"/>
      <c r="V140" s="534"/>
      <c r="W140" s="538"/>
      <c r="X140" s="531">
        <f>ROUND(ROUND(ROUND(F105*O140,0)*S139,0)-V130,0)</f>
        <v>316</v>
      </c>
      <c r="Y140" s="539"/>
      <c r="Z140" s="533"/>
    </row>
    <row r="141" spans="1:26" ht="16.7" customHeight="1" x14ac:dyDescent="0.15">
      <c r="A141" s="520">
        <v>22</v>
      </c>
      <c r="B141" s="520" t="s">
        <v>10621</v>
      </c>
      <c r="C141" s="540" t="s">
        <v>10622</v>
      </c>
      <c r="D141" s="542"/>
      <c r="E141" s="542"/>
      <c r="F141" s="534"/>
      <c r="G141" s="537"/>
      <c r="H141" s="541"/>
      <c r="I141" s="550"/>
      <c r="J141" s="551"/>
      <c r="K141" s="552"/>
      <c r="L141" s="940"/>
      <c r="M141" s="526" t="s">
        <v>3833</v>
      </c>
      <c r="N141" s="526" t="s">
        <v>1678</v>
      </c>
      <c r="O141" s="527">
        <v>0.5</v>
      </c>
      <c r="P141" s="951"/>
      <c r="Q141" s="937"/>
      <c r="R141" s="537"/>
      <c r="T141" s="534"/>
      <c r="U141" s="537"/>
      <c r="V141" s="534"/>
      <c r="W141" s="538"/>
      <c r="X141" s="531">
        <f>ROUND(ROUND(ROUND(F105*O141,0)*S139,0)-V130,0)</f>
        <v>223</v>
      </c>
      <c r="Y141" s="539"/>
      <c r="Z141" s="533"/>
    </row>
    <row r="142" spans="1:26" ht="16.7" customHeight="1" x14ac:dyDescent="0.15">
      <c r="A142" s="549">
        <v>22</v>
      </c>
      <c r="B142" s="549">
        <v>3541</v>
      </c>
      <c r="C142" s="540" t="s">
        <v>10623</v>
      </c>
      <c r="D142" s="542"/>
      <c r="E142" s="542"/>
      <c r="F142" s="534"/>
      <c r="G142" s="537"/>
      <c r="H142" s="541"/>
      <c r="I142" s="936" t="s">
        <v>10418</v>
      </c>
      <c r="J142" s="523" t="s">
        <v>1678</v>
      </c>
      <c r="K142" s="543">
        <v>0.96499999999999997</v>
      </c>
      <c r="L142" s="526"/>
      <c r="M142" s="526"/>
      <c r="N142" s="526"/>
      <c r="O142" s="527"/>
      <c r="P142" s="951"/>
      <c r="Q142" s="937"/>
      <c r="R142" s="537"/>
      <c r="T142" s="534"/>
      <c r="U142" s="537"/>
      <c r="V142" s="534"/>
      <c r="W142" s="538"/>
      <c r="X142" s="531">
        <f>ROUND(ROUND(ROUND(F105*K142,0)*S139,0)-V130,0)</f>
        <v>440</v>
      </c>
      <c r="Y142" s="539"/>
      <c r="Z142" s="533"/>
    </row>
    <row r="143" spans="1:26" ht="16.7" customHeight="1" x14ac:dyDescent="0.15">
      <c r="A143" s="549">
        <v>22</v>
      </c>
      <c r="B143" s="549">
        <v>3542</v>
      </c>
      <c r="C143" s="540" t="s">
        <v>10624</v>
      </c>
      <c r="D143" s="542"/>
      <c r="E143" s="542"/>
      <c r="F143" s="534"/>
      <c r="G143" s="537"/>
      <c r="H143" s="541"/>
      <c r="I143" s="937"/>
      <c r="J143" s="533"/>
      <c r="K143" s="535"/>
      <c r="L143" s="939" t="s">
        <v>10414</v>
      </c>
      <c r="M143" s="526" t="s">
        <v>16</v>
      </c>
      <c r="N143" s="526" t="s">
        <v>1678</v>
      </c>
      <c r="O143" s="527">
        <v>0.7</v>
      </c>
      <c r="P143" s="951"/>
      <c r="Q143" s="937"/>
      <c r="R143" s="537"/>
      <c r="T143" s="534"/>
      <c r="U143" s="537"/>
      <c r="V143" s="534"/>
      <c r="W143" s="538"/>
      <c r="X143" s="531">
        <f>ROUND(ROUND(ROUND(ROUND(F105*K142,0)*O143,0)*S139,0)-V130,0)</f>
        <v>304</v>
      </c>
      <c r="Y143" s="539"/>
      <c r="Z143" s="533"/>
    </row>
    <row r="144" spans="1:26" ht="16.7" customHeight="1" x14ac:dyDescent="0.15">
      <c r="A144" s="520">
        <v>22</v>
      </c>
      <c r="B144" s="520" t="s">
        <v>10625</v>
      </c>
      <c r="C144" s="540" t="s">
        <v>10626</v>
      </c>
      <c r="D144" s="542"/>
      <c r="E144" s="542"/>
      <c r="F144" s="534"/>
      <c r="G144" s="537"/>
      <c r="H144" s="541"/>
      <c r="I144" s="938"/>
      <c r="J144" s="545"/>
      <c r="K144" s="546"/>
      <c r="L144" s="940"/>
      <c r="M144" s="526" t="s">
        <v>3833</v>
      </c>
      <c r="N144" s="526" t="s">
        <v>1678</v>
      </c>
      <c r="O144" s="527">
        <v>0.5</v>
      </c>
      <c r="P144" s="952"/>
      <c r="Q144" s="938"/>
      <c r="R144" s="544"/>
      <c r="S144" s="548"/>
      <c r="T144" s="534"/>
      <c r="U144" s="537"/>
      <c r="V144" s="534"/>
      <c r="W144" s="538"/>
      <c r="X144" s="531">
        <f>ROUND(ROUND(ROUND(ROUND(F105*K142,0)*O144,0)*S139,0)-V130,0)</f>
        <v>214</v>
      </c>
      <c r="Y144" s="539"/>
      <c r="Z144" s="533"/>
    </row>
    <row r="145" spans="1:26" ht="16.7" customHeight="1" x14ac:dyDescent="0.15">
      <c r="A145" s="520">
        <v>22</v>
      </c>
      <c r="B145" s="520" t="s">
        <v>10627</v>
      </c>
      <c r="C145" s="540" t="s">
        <v>10628</v>
      </c>
      <c r="D145" s="542"/>
      <c r="E145" s="542"/>
      <c r="F145" s="534"/>
      <c r="G145" s="537"/>
      <c r="H145" s="541"/>
      <c r="I145" s="522"/>
      <c r="J145" s="523"/>
      <c r="K145" s="524"/>
      <c r="L145" s="526"/>
      <c r="M145" s="526"/>
      <c r="N145" s="526"/>
      <c r="O145" s="527"/>
      <c r="P145" s="933" t="s">
        <v>10443</v>
      </c>
      <c r="Q145" s="936" t="s">
        <v>10444</v>
      </c>
      <c r="R145" s="525" t="s">
        <v>1678</v>
      </c>
      <c r="S145" s="529">
        <v>0.7</v>
      </c>
      <c r="T145" s="534"/>
      <c r="U145" s="537"/>
      <c r="V145" s="534"/>
      <c r="W145" s="538"/>
      <c r="X145" s="531">
        <f>ROUND(ROUND(F105*S145,0)-V130,0)</f>
        <v>456</v>
      </c>
      <c r="Y145" s="539"/>
      <c r="Z145" s="533"/>
    </row>
    <row r="146" spans="1:26" ht="16.7" customHeight="1" x14ac:dyDescent="0.15">
      <c r="A146" s="520">
        <v>22</v>
      </c>
      <c r="B146" s="520" t="s">
        <v>10629</v>
      </c>
      <c r="C146" s="540" t="s">
        <v>10630</v>
      </c>
      <c r="D146" s="542"/>
      <c r="E146" s="542"/>
      <c r="F146" s="534"/>
      <c r="G146" s="537"/>
      <c r="H146" s="541"/>
      <c r="I146" s="534"/>
      <c r="J146" s="533"/>
      <c r="K146" s="535"/>
      <c r="L146" s="939" t="s">
        <v>10414</v>
      </c>
      <c r="M146" s="526" t="s">
        <v>16</v>
      </c>
      <c r="N146" s="526" t="s">
        <v>1678</v>
      </c>
      <c r="O146" s="527">
        <v>0.7</v>
      </c>
      <c r="P146" s="951"/>
      <c r="Q146" s="937"/>
      <c r="R146" s="537"/>
      <c r="T146" s="534"/>
      <c r="U146" s="537"/>
      <c r="V146" s="534"/>
      <c r="W146" s="538"/>
      <c r="X146" s="531">
        <f>ROUND(ROUND(ROUND(F105*O146,0)*S145,0)-V130,0)</f>
        <v>316</v>
      </c>
      <c r="Y146" s="539"/>
      <c r="Z146" s="533"/>
    </row>
    <row r="147" spans="1:26" ht="16.7" customHeight="1" x14ac:dyDescent="0.15">
      <c r="A147" s="520">
        <v>22</v>
      </c>
      <c r="B147" s="520" t="s">
        <v>10631</v>
      </c>
      <c r="C147" s="540" t="s">
        <v>10632</v>
      </c>
      <c r="D147" s="542"/>
      <c r="E147" s="542"/>
      <c r="F147" s="534"/>
      <c r="G147" s="537"/>
      <c r="H147" s="541"/>
      <c r="I147" s="550"/>
      <c r="J147" s="551"/>
      <c r="K147" s="552"/>
      <c r="L147" s="940"/>
      <c r="M147" s="526" t="s">
        <v>3833</v>
      </c>
      <c r="N147" s="526" t="s">
        <v>1678</v>
      </c>
      <c r="O147" s="527">
        <v>0.5</v>
      </c>
      <c r="P147" s="951"/>
      <c r="Q147" s="937"/>
      <c r="R147" s="537"/>
      <c r="T147" s="534"/>
      <c r="U147" s="537"/>
      <c r="V147" s="534"/>
      <c r="W147" s="538"/>
      <c r="X147" s="531">
        <f>ROUND(ROUND(ROUND(F105*O147,0)*S145,0)-V130,0)</f>
        <v>223</v>
      </c>
      <c r="Y147" s="539"/>
      <c r="Z147" s="533"/>
    </row>
    <row r="148" spans="1:26" ht="16.7" customHeight="1" x14ac:dyDescent="0.15">
      <c r="A148" s="520">
        <v>22</v>
      </c>
      <c r="B148" s="520" t="s">
        <v>10633</v>
      </c>
      <c r="C148" s="540" t="s">
        <v>10634</v>
      </c>
      <c r="D148" s="542"/>
      <c r="E148" s="542"/>
      <c r="F148" s="534"/>
      <c r="G148" s="537"/>
      <c r="H148" s="541"/>
      <c r="I148" s="936" t="s">
        <v>10418</v>
      </c>
      <c r="J148" s="523" t="s">
        <v>1678</v>
      </c>
      <c r="K148" s="543">
        <v>0.96499999999999997</v>
      </c>
      <c r="L148" s="526"/>
      <c r="M148" s="526"/>
      <c r="N148" s="526"/>
      <c r="O148" s="527"/>
      <c r="P148" s="951"/>
      <c r="Q148" s="937"/>
      <c r="R148" s="537"/>
      <c r="T148" s="534"/>
      <c r="U148" s="537"/>
      <c r="V148" s="534"/>
      <c r="W148" s="538"/>
      <c r="X148" s="531">
        <f>ROUND(ROUND(ROUND(F105*K148,0)*S145,0)-V130,0)</f>
        <v>440</v>
      </c>
      <c r="Y148" s="539"/>
      <c r="Z148" s="533"/>
    </row>
    <row r="149" spans="1:26" ht="16.7" customHeight="1" x14ac:dyDescent="0.15">
      <c r="A149" s="520">
        <v>22</v>
      </c>
      <c r="B149" s="520" t="s">
        <v>10635</v>
      </c>
      <c r="C149" s="540" t="s">
        <v>10636</v>
      </c>
      <c r="D149" s="542"/>
      <c r="E149" s="542"/>
      <c r="F149" s="534"/>
      <c r="G149" s="537"/>
      <c r="H149" s="541"/>
      <c r="I149" s="937"/>
      <c r="J149" s="533"/>
      <c r="K149" s="535"/>
      <c r="L149" s="939" t="s">
        <v>10414</v>
      </c>
      <c r="M149" s="526" t="s">
        <v>16</v>
      </c>
      <c r="N149" s="526" t="s">
        <v>1678</v>
      </c>
      <c r="O149" s="527">
        <v>0.7</v>
      </c>
      <c r="P149" s="951"/>
      <c r="Q149" s="937"/>
      <c r="R149" s="537"/>
      <c r="T149" s="534"/>
      <c r="U149" s="537"/>
      <c r="V149" s="534"/>
      <c r="W149" s="538"/>
      <c r="X149" s="531">
        <f>ROUND(ROUND(ROUND(ROUND(F105*K148,0)*O149,0)*S145,0)-V130,0)</f>
        <v>304</v>
      </c>
      <c r="Y149" s="539"/>
      <c r="Z149" s="533"/>
    </row>
    <row r="150" spans="1:26" ht="16.7" customHeight="1" x14ac:dyDescent="0.15">
      <c r="A150" s="520">
        <v>22</v>
      </c>
      <c r="B150" s="520" t="s">
        <v>10637</v>
      </c>
      <c r="C150" s="540" t="s">
        <v>10638</v>
      </c>
      <c r="D150" s="557"/>
      <c r="E150" s="557"/>
      <c r="F150" s="550"/>
      <c r="G150" s="544"/>
      <c r="H150" s="558"/>
      <c r="I150" s="938"/>
      <c r="J150" s="545"/>
      <c r="K150" s="546"/>
      <c r="L150" s="940"/>
      <c r="M150" s="526" t="s">
        <v>3833</v>
      </c>
      <c r="N150" s="526" t="s">
        <v>1678</v>
      </c>
      <c r="O150" s="527">
        <v>0.5</v>
      </c>
      <c r="P150" s="952"/>
      <c r="Q150" s="938"/>
      <c r="R150" s="544"/>
      <c r="S150" s="548"/>
      <c r="T150" s="550"/>
      <c r="U150" s="544"/>
      <c r="V150" s="550"/>
      <c r="W150" s="553"/>
      <c r="X150" s="531">
        <f>ROUND(ROUND(ROUND(ROUND(F105*K148,0)*O150,0)*S145,0)-V130,0)</f>
        <v>214</v>
      </c>
      <c r="Y150" s="559"/>
      <c r="Z150" s="533"/>
    </row>
    <row r="151" spans="1:26" ht="16.7" customHeight="1" x14ac:dyDescent="0.15">
      <c r="A151" s="520">
        <v>22</v>
      </c>
      <c r="B151" s="520">
        <v>2141</v>
      </c>
      <c r="C151" s="521" t="s">
        <v>10639</v>
      </c>
      <c r="D151" s="560"/>
      <c r="E151" s="560"/>
      <c r="F151" s="936" t="s">
        <v>10640</v>
      </c>
      <c r="G151" s="947"/>
      <c r="H151" s="941"/>
      <c r="I151" s="522"/>
      <c r="J151" s="523"/>
      <c r="K151" s="524"/>
      <c r="L151" s="525"/>
      <c r="M151" s="526"/>
      <c r="N151" s="526"/>
      <c r="O151" s="527"/>
      <c r="P151" s="528"/>
      <c r="Q151" s="525"/>
      <c r="R151" s="525"/>
      <c r="S151" s="529"/>
      <c r="T151" s="522"/>
      <c r="U151" s="525"/>
      <c r="V151" s="522"/>
      <c r="W151" s="530"/>
      <c r="X151" s="531">
        <f>F153</f>
        <v>599</v>
      </c>
      <c r="Y151" s="532"/>
      <c r="Z151" s="533"/>
    </row>
    <row r="152" spans="1:26" ht="16.7" customHeight="1" x14ac:dyDescent="0.15">
      <c r="A152" s="520">
        <v>22</v>
      </c>
      <c r="B152" s="520">
        <v>2142</v>
      </c>
      <c r="C152" s="521" t="s">
        <v>10641</v>
      </c>
      <c r="D152" s="542"/>
      <c r="E152" s="542"/>
      <c r="F152" s="937"/>
      <c r="G152" s="948"/>
      <c r="H152" s="942"/>
      <c r="I152" s="534"/>
      <c r="J152" s="533"/>
      <c r="K152" s="535"/>
      <c r="L152" s="939" t="s">
        <v>10414</v>
      </c>
      <c r="M152" s="526" t="s">
        <v>16</v>
      </c>
      <c r="N152" s="526" t="s">
        <v>1678</v>
      </c>
      <c r="O152" s="527">
        <v>0.7</v>
      </c>
      <c r="P152" s="536"/>
      <c r="Q152" s="537"/>
      <c r="R152" s="537"/>
      <c r="T152" s="534"/>
      <c r="U152" s="537"/>
      <c r="V152" s="534"/>
      <c r="W152" s="538"/>
      <c r="X152" s="531">
        <f>ROUND(F153*O152,0)</f>
        <v>419</v>
      </c>
      <c r="Y152" s="539"/>
      <c r="Z152" s="533"/>
    </row>
    <row r="153" spans="1:26" ht="16.7" customHeight="1" x14ac:dyDescent="0.15">
      <c r="A153" s="520">
        <v>22</v>
      </c>
      <c r="B153" s="520" t="s">
        <v>10642</v>
      </c>
      <c r="C153" s="540" t="s">
        <v>10643</v>
      </c>
      <c r="D153" s="542"/>
      <c r="E153" s="542"/>
      <c r="F153" s="949">
        <v>599</v>
      </c>
      <c r="G153" s="950"/>
      <c r="H153" s="541" t="s">
        <v>9</v>
      </c>
      <c r="I153" s="550"/>
      <c r="J153" s="551"/>
      <c r="K153" s="552"/>
      <c r="L153" s="940"/>
      <c r="M153" s="526" t="s">
        <v>3833</v>
      </c>
      <c r="N153" s="526" t="s">
        <v>1678</v>
      </c>
      <c r="O153" s="527">
        <v>0.5</v>
      </c>
      <c r="P153" s="536"/>
      <c r="Q153" s="537"/>
      <c r="R153" s="537"/>
      <c r="T153" s="534"/>
      <c r="U153" s="537"/>
      <c r="V153" s="534"/>
      <c r="W153" s="538"/>
      <c r="X153" s="531">
        <f>ROUND(F153*O153,0)</f>
        <v>300</v>
      </c>
      <c r="Y153" s="539"/>
      <c r="Z153" s="533"/>
    </row>
    <row r="154" spans="1:26" ht="16.7" customHeight="1" x14ac:dyDescent="0.15">
      <c r="A154" s="520">
        <v>22</v>
      </c>
      <c r="B154" s="520">
        <v>2143</v>
      </c>
      <c r="C154" s="540" t="s">
        <v>10644</v>
      </c>
      <c r="D154" s="542"/>
      <c r="E154" s="542"/>
      <c r="F154" s="534"/>
      <c r="G154" s="537"/>
      <c r="H154" s="541"/>
      <c r="I154" s="936" t="s">
        <v>10418</v>
      </c>
      <c r="J154" s="523" t="s">
        <v>1678</v>
      </c>
      <c r="K154" s="543">
        <v>0.96499999999999997</v>
      </c>
      <c r="L154" s="544"/>
      <c r="M154" s="526"/>
      <c r="N154" s="526"/>
      <c r="O154" s="527"/>
      <c r="P154" s="536"/>
      <c r="Q154" s="537"/>
      <c r="R154" s="537"/>
      <c r="T154" s="534"/>
      <c r="U154" s="537"/>
      <c r="V154" s="534"/>
      <c r="W154" s="538"/>
      <c r="X154" s="531">
        <f>ROUND(F153*K154,0)</f>
        <v>578</v>
      </c>
      <c r="Y154" s="539"/>
      <c r="Z154" s="533"/>
    </row>
    <row r="155" spans="1:26" ht="16.7" customHeight="1" x14ac:dyDescent="0.15">
      <c r="A155" s="520">
        <v>22</v>
      </c>
      <c r="B155" s="520">
        <v>2144</v>
      </c>
      <c r="C155" s="540" t="s">
        <v>10645</v>
      </c>
      <c r="D155" s="542"/>
      <c r="E155" s="542"/>
      <c r="F155" s="534"/>
      <c r="G155" s="537"/>
      <c r="H155" s="541"/>
      <c r="I155" s="937"/>
      <c r="J155" s="533"/>
      <c r="K155" s="535"/>
      <c r="L155" s="939" t="s">
        <v>10414</v>
      </c>
      <c r="M155" s="526" t="s">
        <v>16</v>
      </c>
      <c r="N155" s="526" t="s">
        <v>1678</v>
      </c>
      <c r="O155" s="527">
        <v>0.7</v>
      </c>
      <c r="P155" s="536"/>
      <c r="Q155" s="537"/>
      <c r="R155" s="537"/>
      <c r="T155" s="534"/>
      <c r="U155" s="537"/>
      <c r="V155" s="534"/>
      <c r="W155" s="538"/>
      <c r="X155" s="531">
        <f>ROUND(ROUND(F153*K154,0)*O155,0)</f>
        <v>405</v>
      </c>
      <c r="Y155" s="539"/>
      <c r="Z155" s="533"/>
    </row>
    <row r="156" spans="1:26" ht="16.7" customHeight="1" x14ac:dyDescent="0.15">
      <c r="A156" s="520">
        <v>22</v>
      </c>
      <c r="B156" s="520" t="s">
        <v>10646</v>
      </c>
      <c r="C156" s="540" t="s">
        <v>10647</v>
      </c>
      <c r="D156" s="542"/>
      <c r="E156" s="542"/>
      <c r="F156" s="534"/>
      <c r="G156" s="537"/>
      <c r="H156" s="541"/>
      <c r="I156" s="938"/>
      <c r="J156" s="545"/>
      <c r="K156" s="546"/>
      <c r="L156" s="940"/>
      <c r="M156" s="526" t="s">
        <v>3833</v>
      </c>
      <c r="N156" s="526" t="s">
        <v>1678</v>
      </c>
      <c r="O156" s="527">
        <v>0.5</v>
      </c>
      <c r="P156" s="547"/>
      <c r="Q156" s="544"/>
      <c r="R156" s="544"/>
      <c r="S156" s="548"/>
      <c r="T156" s="534"/>
      <c r="U156" s="537"/>
      <c r="V156" s="534"/>
      <c r="W156" s="538"/>
      <c r="X156" s="531">
        <f>ROUND(ROUND(F153*K154,0)*O156,0)</f>
        <v>289</v>
      </c>
      <c r="Y156" s="539"/>
      <c r="Z156" s="533"/>
    </row>
    <row r="157" spans="1:26" ht="16.7" customHeight="1" x14ac:dyDescent="0.15">
      <c r="A157" s="549">
        <v>22</v>
      </c>
      <c r="B157" s="549">
        <v>2145</v>
      </c>
      <c r="C157" s="540" t="s">
        <v>10648</v>
      </c>
      <c r="D157" s="542"/>
      <c r="E157" s="542"/>
      <c r="F157" s="534"/>
      <c r="G157" s="537"/>
      <c r="H157" s="541"/>
      <c r="I157" s="522"/>
      <c r="J157" s="523"/>
      <c r="K157" s="524"/>
      <c r="L157" s="526"/>
      <c r="M157" s="526"/>
      <c r="N157" s="526"/>
      <c r="O157" s="527"/>
      <c r="P157" s="933" t="s">
        <v>10423</v>
      </c>
      <c r="Q157" s="936" t="s">
        <v>10424</v>
      </c>
      <c r="R157" s="525" t="s">
        <v>1678</v>
      </c>
      <c r="S157" s="529">
        <v>0.5</v>
      </c>
      <c r="T157" s="534"/>
      <c r="U157" s="537"/>
      <c r="V157" s="534"/>
      <c r="W157" s="538"/>
      <c r="X157" s="531">
        <f>ROUND(F153*S157,0)</f>
        <v>300</v>
      </c>
      <c r="Y157" s="539"/>
      <c r="Z157" s="533"/>
    </row>
    <row r="158" spans="1:26" ht="16.7" customHeight="1" x14ac:dyDescent="0.15">
      <c r="A158" s="549">
        <v>22</v>
      </c>
      <c r="B158" s="549">
        <v>2146</v>
      </c>
      <c r="C158" s="540" t="s">
        <v>10649</v>
      </c>
      <c r="D158" s="542"/>
      <c r="E158" s="542"/>
      <c r="F158" s="534"/>
      <c r="G158" s="537"/>
      <c r="H158" s="541"/>
      <c r="I158" s="534"/>
      <c r="J158" s="533"/>
      <c r="K158" s="535"/>
      <c r="L158" s="939" t="s">
        <v>10414</v>
      </c>
      <c r="M158" s="526" t="s">
        <v>16</v>
      </c>
      <c r="N158" s="526" t="s">
        <v>1678</v>
      </c>
      <c r="O158" s="527">
        <v>0.7</v>
      </c>
      <c r="P158" s="951"/>
      <c r="Q158" s="937"/>
      <c r="R158" s="537"/>
      <c r="T158" s="534"/>
      <c r="U158" s="537"/>
      <c r="V158" s="534"/>
      <c r="W158" s="538"/>
      <c r="X158" s="531">
        <f>ROUND(ROUND(F153*O158,0)*S157,0)</f>
        <v>210</v>
      </c>
      <c r="Y158" s="539"/>
      <c r="Z158" s="533"/>
    </row>
    <row r="159" spans="1:26" ht="16.7" customHeight="1" x14ac:dyDescent="0.15">
      <c r="A159" s="520">
        <v>22</v>
      </c>
      <c r="B159" s="520" t="s">
        <v>10650</v>
      </c>
      <c r="C159" s="540" t="s">
        <v>10651</v>
      </c>
      <c r="D159" s="542"/>
      <c r="E159" s="542"/>
      <c r="F159" s="534"/>
      <c r="G159" s="537"/>
      <c r="H159" s="541"/>
      <c r="I159" s="550"/>
      <c r="J159" s="551"/>
      <c r="K159" s="552"/>
      <c r="L159" s="940"/>
      <c r="M159" s="526" t="s">
        <v>3833</v>
      </c>
      <c r="N159" s="526" t="s">
        <v>1678</v>
      </c>
      <c r="O159" s="527">
        <v>0.5</v>
      </c>
      <c r="P159" s="951"/>
      <c r="Q159" s="937"/>
      <c r="R159" s="537"/>
      <c r="T159" s="534"/>
      <c r="U159" s="537"/>
      <c r="V159" s="534"/>
      <c r="W159" s="538"/>
      <c r="X159" s="531">
        <f>ROUND(ROUND(F153*O159,0)*S157,0)</f>
        <v>150</v>
      </c>
      <c r="Y159" s="539"/>
      <c r="Z159" s="533"/>
    </row>
    <row r="160" spans="1:26" ht="16.7" customHeight="1" x14ac:dyDescent="0.15">
      <c r="A160" s="549">
        <v>22</v>
      </c>
      <c r="B160" s="549">
        <v>2147</v>
      </c>
      <c r="C160" s="540" t="s">
        <v>10652</v>
      </c>
      <c r="D160" s="542"/>
      <c r="E160" s="542"/>
      <c r="F160" s="534"/>
      <c r="G160" s="537"/>
      <c r="H160" s="541"/>
      <c r="I160" s="936" t="s">
        <v>10418</v>
      </c>
      <c r="J160" s="523" t="s">
        <v>1678</v>
      </c>
      <c r="K160" s="543">
        <v>0.96499999999999997</v>
      </c>
      <c r="L160" s="526"/>
      <c r="M160" s="526"/>
      <c r="N160" s="526"/>
      <c r="O160" s="527"/>
      <c r="P160" s="951"/>
      <c r="Q160" s="937"/>
      <c r="R160" s="537"/>
      <c r="T160" s="534"/>
      <c r="U160" s="537"/>
      <c r="V160" s="534"/>
      <c r="W160" s="538"/>
      <c r="X160" s="531">
        <f>ROUND(ROUND(F153*K160,0)*S157,0)</f>
        <v>289</v>
      </c>
      <c r="Y160" s="539"/>
      <c r="Z160" s="533"/>
    </row>
    <row r="161" spans="1:26" ht="16.7" customHeight="1" x14ac:dyDescent="0.15">
      <c r="A161" s="549">
        <v>22</v>
      </c>
      <c r="B161" s="549">
        <v>2148</v>
      </c>
      <c r="C161" s="540" t="s">
        <v>10653</v>
      </c>
      <c r="D161" s="542"/>
      <c r="E161" s="542"/>
      <c r="F161" s="534"/>
      <c r="G161" s="537"/>
      <c r="H161" s="541"/>
      <c r="I161" s="937"/>
      <c r="J161" s="533"/>
      <c r="K161" s="535"/>
      <c r="L161" s="939" t="s">
        <v>10414</v>
      </c>
      <c r="M161" s="526" t="s">
        <v>16</v>
      </c>
      <c r="N161" s="526" t="s">
        <v>1678</v>
      </c>
      <c r="O161" s="527">
        <v>0.7</v>
      </c>
      <c r="P161" s="951"/>
      <c r="Q161" s="937"/>
      <c r="R161" s="537"/>
      <c r="T161" s="534"/>
      <c r="U161" s="537"/>
      <c r="V161" s="534"/>
      <c r="W161" s="538"/>
      <c r="X161" s="531">
        <f>ROUND(ROUND(ROUND(F153*K160,0)*O161,0)*S157,0)</f>
        <v>203</v>
      </c>
      <c r="Y161" s="539"/>
      <c r="Z161" s="533"/>
    </row>
    <row r="162" spans="1:26" ht="16.7" customHeight="1" x14ac:dyDescent="0.15">
      <c r="A162" s="520">
        <v>22</v>
      </c>
      <c r="B162" s="520" t="s">
        <v>10654</v>
      </c>
      <c r="C162" s="540" t="s">
        <v>10655</v>
      </c>
      <c r="D162" s="542"/>
      <c r="E162" s="542"/>
      <c r="F162" s="534"/>
      <c r="G162" s="537"/>
      <c r="H162" s="541"/>
      <c r="I162" s="938"/>
      <c r="J162" s="545"/>
      <c r="K162" s="546"/>
      <c r="L162" s="940"/>
      <c r="M162" s="526" t="s">
        <v>3833</v>
      </c>
      <c r="N162" s="526" t="s">
        <v>1678</v>
      </c>
      <c r="O162" s="527">
        <v>0.5</v>
      </c>
      <c r="P162" s="951"/>
      <c r="Q162" s="938"/>
      <c r="R162" s="544"/>
      <c r="S162" s="548"/>
      <c r="T162" s="534"/>
      <c r="U162" s="537"/>
      <c r="V162" s="534"/>
      <c r="W162" s="538"/>
      <c r="X162" s="531">
        <f>ROUND(ROUND(ROUND(F153*K160,0)*O162,0)*S157,0)</f>
        <v>145</v>
      </c>
      <c r="Y162" s="539"/>
      <c r="Z162" s="533"/>
    </row>
    <row r="163" spans="1:26" ht="16.7" customHeight="1" x14ac:dyDescent="0.15">
      <c r="A163" s="549">
        <v>22</v>
      </c>
      <c r="B163" s="549">
        <v>3149</v>
      </c>
      <c r="C163" s="540" t="s">
        <v>10656</v>
      </c>
      <c r="D163" s="542"/>
      <c r="E163" s="542"/>
      <c r="F163" s="534"/>
      <c r="G163" s="537"/>
      <c r="H163" s="541"/>
      <c r="I163" s="522"/>
      <c r="J163" s="523"/>
      <c r="K163" s="524"/>
      <c r="L163" s="526"/>
      <c r="M163" s="526"/>
      <c r="N163" s="526"/>
      <c r="O163" s="527"/>
      <c r="P163" s="951"/>
      <c r="Q163" s="936" t="s">
        <v>10433</v>
      </c>
      <c r="R163" s="525" t="s">
        <v>1678</v>
      </c>
      <c r="S163" s="529">
        <v>0.7</v>
      </c>
      <c r="T163" s="534"/>
      <c r="U163" s="537"/>
      <c r="V163" s="534"/>
      <c r="W163" s="538"/>
      <c r="X163" s="531">
        <f>ROUND(F153*S163,0)</f>
        <v>419</v>
      </c>
      <c r="Y163" s="539"/>
      <c r="Z163" s="533"/>
    </row>
    <row r="164" spans="1:26" ht="16.7" customHeight="1" x14ac:dyDescent="0.15">
      <c r="A164" s="549">
        <v>22</v>
      </c>
      <c r="B164" s="549">
        <v>3150</v>
      </c>
      <c r="C164" s="540" t="s">
        <v>10657</v>
      </c>
      <c r="D164" s="542"/>
      <c r="E164" s="542"/>
      <c r="F164" s="534"/>
      <c r="G164" s="537"/>
      <c r="H164" s="541"/>
      <c r="I164" s="534"/>
      <c r="J164" s="533"/>
      <c r="K164" s="535"/>
      <c r="L164" s="939" t="s">
        <v>10414</v>
      </c>
      <c r="M164" s="526" t="s">
        <v>16</v>
      </c>
      <c r="N164" s="526" t="s">
        <v>1678</v>
      </c>
      <c r="O164" s="527">
        <v>0.7</v>
      </c>
      <c r="P164" s="951"/>
      <c r="Q164" s="937"/>
      <c r="R164" s="537"/>
      <c r="T164" s="534"/>
      <c r="U164" s="537"/>
      <c r="V164" s="534"/>
      <c r="W164" s="538"/>
      <c r="X164" s="531">
        <f>ROUND(ROUND(F153*O164,0)*S163,0)</f>
        <v>293</v>
      </c>
      <c r="Y164" s="539"/>
      <c r="Z164" s="533"/>
    </row>
    <row r="165" spans="1:26" ht="16.7" customHeight="1" x14ac:dyDescent="0.15">
      <c r="A165" s="520">
        <v>22</v>
      </c>
      <c r="B165" s="520" t="s">
        <v>10658</v>
      </c>
      <c r="C165" s="540" t="s">
        <v>10659</v>
      </c>
      <c r="D165" s="542"/>
      <c r="E165" s="542"/>
      <c r="F165" s="534"/>
      <c r="G165" s="537"/>
      <c r="H165" s="541"/>
      <c r="I165" s="550"/>
      <c r="J165" s="551"/>
      <c r="K165" s="552"/>
      <c r="L165" s="940"/>
      <c r="M165" s="526" t="s">
        <v>3833</v>
      </c>
      <c r="N165" s="526" t="s">
        <v>1678</v>
      </c>
      <c r="O165" s="527">
        <v>0.5</v>
      </c>
      <c r="P165" s="951"/>
      <c r="Q165" s="937"/>
      <c r="R165" s="537"/>
      <c r="T165" s="534"/>
      <c r="U165" s="537"/>
      <c r="V165" s="534"/>
      <c r="W165" s="538"/>
      <c r="X165" s="531">
        <f>ROUND(ROUND(F153*O165,0)*S163,0)</f>
        <v>210</v>
      </c>
      <c r="Y165" s="539"/>
      <c r="Z165" s="533"/>
    </row>
    <row r="166" spans="1:26" ht="16.7" customHeight="1" x14ac:dyDescent="0.15">
      <c r="A166" s="549">
        <v>22</v>
      </c>
      <c r="B166" s="549">
        <v>3151</v>
      </c>
      <c r="C166" s="540" t="s">
        <v>10660</v>
      </c>
      <c r="D166" s="542"/>
      <c r="E166" s="542"/>
      <c r="F166" s="534"/>
      <c r="G166" s="537"/>
      <c r="H166" s="541"/>
      <c r="I166" s="936" t="s">
        <v>10418</v>
      </c>
      <c r="J166" s="523" t="s">
        <v>1678</v>
      </c>
      <c r="K166" s="543">
        <v>0.96499999999999997</v>
      </c>
      <c r="L166" s="526"/>
      <c r="M166" s="526"/>
      <c r="N166" s="526"/>
      <c r="O166" s="527"/>
      <c r="P166" s="951"/>
      <c r="Q166" s="937"/>
      <c r="R166" s="537"/>
      <c r="T166" s="534"/>
      <c r="U166" s="537"/>
      <c r="V166" s="534"/>
      <c r="W166" s="538"/>
      <c r="X166" s="531">
        <f>ROUND(ROUND(F153*K166,0)*S163,0)</f>
        <v>405</v>
      </c>
      <c r="Y166" s="539"/>
      <c r="Z166" s="533"/>
    </row>
    <row r="167" spans="1:26" ht="16.7" customHeight="1" x14ac:dyDescent="0.15">
      <c r="A167" s="549">
        <v>22</v>
      </c>
      <c r="B167" s="549">
        <v>3152</v>
      </c>
      <c r="C167" s="540" t="s">
        <v>10661</v>
      </c>
      <c r="D167" s="542"/>
      <c r="E167" s="542"/>
      <c r="F167" s="534"/>
      <c r="G167" s="537"/>
      <c r="H167" s="541"/>
      <c r="I167" s="937"/>
      <c r="J167" s="533"/>
      <c r="K167" s="535"/>
      <c r="L167" s="939" t="s">
        <v>10414</v>
      </c>
      <c r="M167" s="526" t="s">
        <v>16</v>
      </c>
      <c r="N167" s="526" t="s">
        <v>1678</v>
      </c>
      <c r="O167" s="527">
        <v>0.7</v>
      </c>
      <c r="P167" s="951"/>
      <c r="Q167" s="937"/>
      <c r="R167" s="537"/>
      <c r="T167" s="534"/>
      <c r="U167" s="537"/>
      <c r="V167" s="534"/>
      <c r="W167" s="538"/>
      <c r="X167" s="531">
        <f>ROUND(ROUND(ROUND(F153*K166,0)*O167,0)*S163,0)</f>
        <v>284</v>
      </c>
      <c r="Y167" s="539"/>
      <c r="Z167" s="533"/>
    </row>
    <row r="168" spans="1:26" ht="16.7" customHeight="1" x14ac:dyDescent="0.15">
      <c r="A168" s="520">
        <v>22</v>
      </c>
      <c r="B168" s="520" t="s">
        <v>10662</v>
      </c>
      <c r="C168" s="540" t="s">
        <v>10663</v>
      </c>
      <c r="D168" s="542"/>
      <c r="E168" s="542"/>
      <c r="F168" s="534"/>
      <c r="G168" s="537"/>
      <c r="H168" s="541"/>
      <c r="I168" s="938"/>
      <c r="J168" s="545"/>
      <c r="K168" s="546"/>
      <c r="L168" s="940"/>
      <c r="M168" s="526" t="s">
        <v>3833</v>
      </c>
      <c r="N168" s="526" t="s">
        <v>1678</v>
      </c>
      <c r="O168" s="527">
        <v>0.5</v>
      </c>
      <c r="P168" s="952"/>
      <c r="Q168" s="938"/>
      <c r="R168" s="544"/>
      <c r="S168" s="548"/>
      <c r="T168" s="534"/>
      <c r="U168" s="537"/>
      <c r="V168" s="534"/>
      <c r="W168" s="538"/>
      <c r="X168" s="531">
        <f>ROUND(ROUND(ROUND(F153*K166,0)*O168,0)*S163,0)</f>
        <v>202</v>
      </c>
      <c r="Y168" s="539"/>
      <c r="Z168" s="533"/>
    </row>
    <row r="169" spans="1:26" ht="16.7" customHeight="1" x14ac:dyDescent="0.15">
      <c r="A169" s="520">
        <v>22</v>
      </c>
      <c r="B169" s="520" t="s">
        <v>10664</v>
      </c>
      <c r="C169" s="540" t="s">
        <v>10665</v>
      </c>
      <c r="D169" s="542"/>
      <c r="E169" s="542"/>
      <c r="F169" s="534"/>
      <c r="G169" s="537"/>
      <c r="H169" s="541"/>
      <c r="I169" s="522"/>
      <c r="J169" s="523"/>
      <c r="K169" s="524"/>
      <c r="L169" s="526"/>
      <c r="M169" s="526"/>
      <c r="N169" s="526"/>
      <c r="O169" s="527"/>
      <c r="P169" s="933" t="s">
        <v>10443</v>
      </c>
      <c r="Q169" s="936" t="s">
        <v>10444</v>
      </c>
      <c r="R169" s="525" t="s">
        <v>1678</v>
      </c>
      <c r="S169" s="529">
        <v>0.7</v>
      </c>
      <c r="T169" s="534"/>
      <c r="U169" s="537"/>
      <c r="V169" s="534"/>
      <c r="W169" s="538"/>
      <c r="X169" s="531">
        <f>ROUND(F153*S169,0)</f>
        <v>419</v>
      </c>
      <c r="Y169" s="539"/>
      <c r="Z169" s="533"/>
    </row>
    <row r="170" spans="1:26" ht="16.7" customHeight="1" x14ac:dyDescent="0.15">
      <c r="A170" s="520">
        <v>22</v>
      </c>
      <c r="B170" s="520" t="s">
        <v>10666</v>
      </c>
      <c r="C170" s="540" t="s">
        <v>10667</v>
      </c>
      <c r="D170" s="542"/>
      <c r="E170" s="542"/>
      <c r="F170" s="534"/>
      <c r="G170" s="537"/>
      <c r="H170" s="541"/>
      <c r="I170" s="534"/>
      <c r="J170" s="533"/>
      <c r="K170" s="535"/>
      <c r="L170" s="939" t="s">
        <v>10414</v>
      </c>
      <c r="M170" s="526" t="s">
        <v>16</v>
      </c>
      <c r="N170" s="526" t="s">
        <v>1678</v>
      </c>
      <c r="O170" s="527">
        <v>0.7</v>
      </c>
      <c r="P170" s="951"/>
      <c r="Q170" s="937"/>
      <c r="R170" s="537"/>
      <c r="T170" s="534"/>
      <c r="U170" s="537"/>
      <c r="V170" s="534"/>
      <c r="W170" s="538"/>
      <c r="X170" s="531">
        <f>ROUND(ROUND(F153*O170,0)*S169,0)</f>
        <v>293</v>
      </c>
      <c r="Y170" s="539"/>
      <c r="Z170" s="533"/>
    </row>
    <row r="171" spans="1:26" ht="16.7" customHeight="1" x14ac:dyDescent="0.15">
      <c r="A171" s="520">
        <v>22</v>
      </c>
      <c r="B171" s="520" t="s">
        <v>10668</v>
      </c>
      <c r="C171" s="540" t="s">
        <v>10669</v>
      </c>
      <c r="D171" s="542"/>
      <c r="E171" s="542"/>
      <c r="F171" s="534"/>
      <c r="G171" s="537"/>
      <c r="H171" s="541"/>
      <c r="I171" s="550"/>
      <c r="J171" s="551"/>
      <c r="K171" s="552"/>
      <c r="L171" s="940"/>
      <c r="M171" s="526" t="s">
        <v>3833</v>
      </c>
      <c r="N171" s="526" t="s">
        <v>1678</v>
      </c>
      <c r="O171" s="527">
        <v>0.5</v>
      </c>
      <c r="P171" s="951"/>
      <c r="Q171" s="937"/>
      <c r="R171" s="537"/>
      <c r="T171" s="534"/>
      <c r="U171" s="537"/>
      <c r="V171" s="534"/>
      <c r="W171" s="538"/>
      <c r="X171" s="531">
        <f>ROUND(ROUND(F153*O171,0)*S169,0)</f>
        <v>210</v>
      </c>
      <c r="Y171" s="539"/>
      <c r="Z171" s="533"/>
    </row>
    <row r="172" spans="1:26" ht="16.7" customHeight="1" x14ac:dyDescent="0.15">
      <c r="A172" s="520">
        <v>22</v>
      </c>
      <c r="B172" s="520" t="s">
        <v>10670</v>
      </c>
      <c r="C172" s="540" t="s">
        <v>10671</v>
      </c>
      <c r="D172" s="542"/>
      <c r="E172" s="542"/>
      <c r="F172" s="534"/>
      <c r="G172" s="537"/>
      <c r="H172" s="541"/>
      <c r="I172" s="936" t="s">
        <v>10418</v>
      </c>
      <c r="J172" s="523" t="s">
        <v>1678</v>
      </c>
      <c r="K172" s="543">
        <v>0.96499999999999997</v>
      </c>
      <c r="L172" s="526"/>
      <c r="M172" s="526"/>
      <c r="N172" s="526"/>
      <c r="O172" s="527"/>
      <c r="P172" s="951"/>
      <c r="Q172" s="937"/>
      <c r="R172" s="537"/>
      <c r="T172" s="534"/>
      <c r="U172" s="537"/>
      <c r="V172" s="534"/>
      <c r="W172" s="538"/>
      <c r="X172" s="531">
        <f>ROUND(ROUND(F153*K172,0)*S169,0)</f>
        <v>405</v>
      </c>
      <c r="Y172" s="539"/>
      <c r="Z172" s="533"/>
    </row>
    <row r="173" spans="1:26" ht="16.7" customHeight="1" x14ac:dyDescent="0.15">
      <c r="A173" s="520">
        <v>22</v>
      </c>
      <c r="B173" s="520" t="s">
        <v>10672</v>
      </c>
      <c r="C173" s="540" t="s">
        <v>10673</v>
      </c>
      <c r="D173" s="542"/>
      <c r="E173" s="542"/>
      <c r="F173" s="534"/>
      <c r="G173" s="537"/>
      <c r="H173" s="541"/>
      <c r="I173" s="937"/>
      <c r="J173" s="533"/>
      <c r="K173" s="535"/>
      <c r="L173" s="939" t="s">
        <v>10414</v>
      </c>
      <c r="M173" s="526" t="s">
        <v>16</v>
      </c>
      <c r="N173" s="526" t="s">
        <v>1678</v>
      </c>
      <c r="O173" s="527">
        <v>0.7</v>
      </c>
      <c r="P173" s="951"/>
      <c r="Q173" s="937"/>
      <c r="R173" s="537"/>
      <c r="T173" s="534"/>
      <c r="U173" s="537"/>
      <c r="V173" s="534"/>
      <c r="W173" s="538"/>
      <c r="X173" s="531">
        <f>ROUND(ROUND(ROUND(F153*K172,0)*O173,0)*S169,0)</f>
        <v>284</v>
      </c>
      <c r="Y173" s="539"/>
      <c r="Z173" s="533"/>
    </row>
    <row r="174" spans="1:26" ht="16.7" customHeight="1" x14ac:dyDescent="0.15">
      <c r="A174" s="520">
        <v>22</v>
      </c>
      <c r="B174" s="520" t="s">
        <v>10674</v>
      </c>
      <c r="C174" s="540" t="s">
        <v>10675</v>
      </c>
      <c r="D174" s="542"/>
      <c r="E174" s="542"/>
      <c r="F174" s="534"/>
      <c r="G174" s="537"/>
      <c r="H174" s="541"/>
      <c r="I174" s="938"/>
      <c r="J174" s="545"/>
      <c r="K174" s="546"/>
      <c r="L174" s="940"/>
      <c r="M174" s="526" t="s">
        <v>3833</v>
      </c>
      <c r="N174" s="526" t="s">
        <v>1678</v>
      </c>
      <c r="O174" s="527">
        <v>0.5</v>
      </c>
      <c r="P174" s="952"/>
      <c r="Q174" s="938"/>
      <c r="R174" s="544"/>
      <c r="S174" s="548"/>
      <c r="T174" s="534"/>
      <c r="U174" s="537"/>
      <c r="V174" s="550"/>
      <c r="W174" s="553"/>
      <c r="X174" s="531">
        <f>ROUND(ROUND(ROUND(F153*K172,0)*O174,0)*S169,0)</f>
        <v>202</v>
      </c>
      <c r="Y174" s="539"/>
      <c r="Z174" s="533"/>
    </row>
    <row r="175" spans="1:26" ht="16.7" customHeight="1" x14ac:dyDescent="0.15">
      <c r="A175" s="520">
        <v>22</v>
      </c>
      <c r="B175" s="520">
        <v>2541</v>
      </c>
      <c r="C175" s="540" t="s">
        <v>10676</v>
      </c>
      <c r="D175" s="542"/>
      <c r="E175" s="542"/>
      <c r="F175" s="534"/>
      <c r="G175" s="537"/>
      <c r="H175" s="541"/>
      <c r="I175" s="522"/>
      <c r="J175" s="523"/>
      <c r="K175" s="524"/>
      <c r="L175" s="525"/>
      <c r="M175" s="526"/>
      <c r="N175" s="526"/>
      <c r="O175" s="527"/>
      <c r="P175" s="528"/>
      <c r="Q175" s="525"/>
      <c r="R175" s="525"/>
      <c r="S175" s="529"/>
      <c r="T175" s="534"/>
      <c r="U175" s="537"/>
      <c r="V175" s="936" t="s">
        <v>10456</v>
      </c>
      <c r="W175" s="941"/>
      <c r="X175" s="531">
        <f>ROUND(F153-V178,0)</f>
        <v>587</v>
      </c>
      <c r="Y175" s="539"/>
      <c r="Z175" s="533"/>
    </row>
    <row r="176" spans="1:26" ht="16.7" customHeight="1" x14ac:dyDescent="0.15">
      <c r="A176" s="520">
        <v>22</v>
      </c>
      <c r="B176" s="520">
        <v>2542</v>
      </c>
      <c r="C176" s="540" t="s">
        <v>10677</v>
      </c>
      <c r="D176" s="542"/>
      <c r="E176" s="542"/>
      <c r="F176" s="534"/>
      <c r="G176" s="537"/>
      <c r="H176" s="541"/>
      <c r="I176" s="534"/>
      <c r="J176" s="533"/>
      <c r="K176" s="535"/>
      <c r="L176" s="939" t="s">
        <v>10414</v>
      </c>
      <c r="M176" s="526" t="s">
        <v>16</v>
      </c>
      <c r="N176" s="526" t="s">
        <v>1678</v>
      </c>
      <c r="O176" s="527">
        <v>0.7</v>
      </c>
      <c r="P176" s="536"/>
      <c r="Q176" s="537"/>
      <c r="R176" s="537"/>
      <c r="T176" s="534"/>
      <c r="U176" s="537"/>
      <c r="V176" s="937"/>
      <c r="W176" s="942"/>
      <c r="X176" s="531">
        <f>ROUND(ROUND(F153*O176,0)-V178,0)</f>
        <v>407</v>
      </c>
      <c r="Y176" s="539"/>
      <c r="Z176" s="533"/>
    </row>
    <row r="177" spans="1:26" ht="16.7" customHeight="1" x14ac:dyDescent="0.15">
      <c r="A177" s="520">
        <v>22</v>
      </c>
      <c r="B177" s="520" t="s">
        <v>10678</v>
      </c>
      <c r="C177" s="540" t="s">
        <v>10679</v>
      </c>
      <c r="D177" s="542"/>
      <c r="E177" s="542"/>
      <c r="F177" s="534"/>
      <c r="G177" s="537"/>
      <c r="H177" s="541"/>
      <c r="I177" s="550"/>
      <c r="J177" s="551"/>
      <c r="K177" s="552"/>
      <c r="L177" s="940"/>
      <c r="M177" s="526" t="s">
        <v>3833</v>
      </c>
      <c r="N177" s="526" t="s">
        <v>1678</v>
      </c>
      <c r="O177" s="527">
        <v>0.5</v>
      </c>
      <c r="P177" s="536"/>
      <c r="Q177" s="537"/>
      <c r="R177" s="537"/>
      <c r="T177" s="534"/>
      <c r="U177" s="537"/>
      <c r="V177" s="937"/>
      <c r="W177" s="942"/>
      <c r="X177" s="531">
        <f>ROUND(ROUND(F153*O177,0)-V178,0)</f>
        <v>288</v>
      </c>
      <c r="Y177" s="539"/>
      <c r="Z177" s="533"/>
    </row>
    <row r="178" spans="1:26" ht="16.7" customHeight="1" x14ac:dyDescent="0.15">
      <c r="A178" s="520">
        <v>22</v>
      </c>
      <c r="B178" s="520">
        <v>2543</v>
      </c>
      <c r="C178" s="540" t="s">
        <v>10680</v>
      </c>
      <c r="D178" s="542"/>
      <c r="E178" s="542"/>
      <c r="F178" s="534"/>
      <c r="G178" s="537"/>
      <c r="H178" s="541"/>
      <c r="I178" s="936" t="s">
        <v>10418</v>
      </c>
      <c r="J178" s="523" t="s">
        <v>1678</v>
      </c>
      <c r="K178" s="543">
        <v>0.96499999999999997</v>
      </c>
      <c r="L178" s="544"/>
      <c r="M178" s="526"/>
      <c r="N178" s="526"/>
      <c r="O178" s="527"/>
      <c r="P178" s="536"/>
      <c r="Q178" s="537"/>
      <c r="R178" s="537"/>
      <c r="T178" s="534"/>
      <c r="U178" s="537"/>
      <c r="V178" s="554">
        <v>12</v>
      </c>
      <c r="W178" s="953" t="s">
        <v>10461</v>
      </c>
      <c r="X178" s="531">
        <f>ROUND(ROUND(F153*K178,0)-V178,0)</f>
        <v>566</v>
      </c>
      <c r="Y178" s="539"/>
      <c r="Z178" s="533"/>
    </row>
    <row r="179" spans="1:26" ht="16.7" customHeight="1" x14ac:dyDescent="0.15">
      <c r="A179" s="520">
        <v>22</v>
      </c>
      <c r="B179" s="520">
        <v>2544</v>
      </c>
      <c r="C179" s="540" t="s">
        <v>10681</v>
      </c>
      <c r="D179" s="542"/>
      <c r="E179" s="542"/>
      <c r="F179" s="534"/>
      <c r="G179" s="537"/>
      <c r="H179" s="541"/>
      <c r="I179" s="937"/>
      <c r="J179" s="533"/>
      <c r="K179" s="535"/>
      <c r="L179" s="939" t="s">
        <v>10414</v>
      </c>
      <c r="M179" s="526" t="s">
        <v>16</v>
      </c>
      <c r="N179" s="526" t="s">
        <v>1678</v>
      </c>
      <c r="O179" s="527">
        <v>0.7</v>
      </c>
      <c r="P179" s="536"/>
      <c r="Q179" s="537"/>
      <c r="R179" s="537"/>
      <c r="T179" s="534"/>
      <c r="U179" s="537"/>
      <c r="V179" s="534"/>
      <c r="W179" s="953"/>
      <c r="X179" s="531">
        <f>ROUND(ROUND(ROUND(F153*K178,0)*O179,0)-V178,0)</f>
        <v>393</v>
      </c>
      <c r="Y179" s="539"/>
      <c r="Z179" s="533"/>
    </row>
    <row r="180" spans="1:26" ht="16.7" customHeight="1" x14ac:dyDescent="0.15">
      <c r="A180" s="520">
        <v>22</v>
      </c>
      <c r="B180" s="520" t="s">
        <v>10682</v>
      </c>
      <c r="C180" s="540" t="s">
        <v>10683</v>
      </c>
      <c r="D180" s="542"/>
      <c r="E180" s="542"/>
      <c r="F180" s="534"/>
      <c r="G180" s="537"/>
      <c r="H180" s="541"/>
      <c r="I180" s="938"/>
      <c r="J180" s="545"/>
      <c r="K180" s="546"/>
      <c r="L180" s="940"/>
      <c r="M180" s="526" t="s">
        <v>3833</v>
      </c>
      <c r="N180" s="526" t="s">
        <v>1678</v>
      </c>
      <c r="O180" s="527">
        <v>0.5</v>
      </c>
      <c r="P180" s="547"/>
      <c r="Q180" s="544"/>
      <c r="R180" s="544"/>
      <c r="S180" s="548"/>
      <c r="T180" s="534"/>
      <c r="U180" s="537"/>
      <c r="V180" s="534"/>
      <c r="W180" s="538"/>
      <c r="X180" s="531">
        <f>ROUND(ROUND(ROUND(F153*K178,0)*O180,0)-V178,0)</f>
        <v>277</v>
      </c>
      <c r="Y180" s="539"/>
      <c r="Z180" s="533"/>
    </row>
    <row r="181" spans="1:26" ht="16.7" customHeight="1" x14ac:dyDescent="0.15">
      <c r="A181" s="549">
        <v>22</v>
      </c>
      <c r="B181" s="549">
        <v>2545</v>
      </c>
      <c r="C181" s="540" t="s">
        <v>10684</v>
      </c>
      <c r="D181" s="542"/>
      <c r="E181" s="542"/>
      <c r="F181" s="534"/>
      <c r="G181" s="537"/>
      <c r="H181" s="541"/>
      <c r="I181" s="522"/>
      <c r="J181" s="523"/>
      <c r="K181" s="524"/>
      <c r="L181" s="526"/>
      <c r="M181" s="526"/>
      <c r="N181" s="526"/>
      <c r="O181" s="527"/>
      <c r="P181" s="933" t="s">
        <v>10423</v>
      </c>
      <c r="Q181" s="936" t="s">
        <v>10424</v>
      </c>
      <c r="R181" s="525" t="s">
        <v>1678</v>
      </c>
      <c r="S181" s="529">
        <v>0.5</v>
      </c>
      <c r="T181" s="534"/>
      <c r="U181" s="537"/>
      <c r="V181" s="534"/>
      <c r="W181" s="538"/>
      <c r="X181" s="531">
        <f>ROUND(ROUND(F153*S181,0)-V178,0)</f>
        <v>288</v>
      </c>
      <c r="Y181" s="539"/>
      <c r="Z181" s="533"/>
    </row>
    <row r="182" spans="1:26" ht="16.7" customHeight="1" x14ac:dyDescent="0.15">
      <c r="A182" s="549">
        <v>22</v>
      </c>
      <c r="B182" s="549">
        <v>2546</v>
      </c>
      <c r="C182" s="540" t="s">
        <v>10685</v>
      </c>
      <c r="D182" s="542"/>
      <c r="E182" s="542"/>
      <c r="F182" s="534"/>
      <c r="G182" s="537"/>
      <c r="H182" s="541"/>
      <c r="I182" s="534"/>
      <c r="J182" s="533"/>
      <c r="K182" s="535"/>
      <c r="L182" s="939" t="s">
        <v>10414</v>
      </c>
      <c r="M182" s="526" t="s">
        <v>16</v>
      </c>
      <c r="N182" s="526" t="s">
        <v>1678</v>
      </c>
      <c r="O182" s="527">
        <v>0.7</v>
      </c>
      <c r="P182" s="951"/>
      <c r="Q182" s="937"/>
      <c r="R182" s="537"/>
      <c r="T182" s="534"/>
      <c r="U182" s="537"/>
      <c r="V182" s="534"/>
      <c r="W182" s="538"/>
      <c r="X182" s="531">
        <f>ROUND(ROUND(ROUND(F153*O182,0)*S181,0)-V178,0)</f>
        <v>198</v>
      </c>
      <c r="Y182" s="539"/>
      <c r="Z182" s="533"/>
    </row>
    <row r="183" spans="1:26" ht="16.7" customHeight="1" x14ac:dyDescent="0.15">
      <c r="A183" s="520">
        <v>22</v>
      </c>
      <c r="B183" s="520" t="s">
        <v>10686</v>
      </c>
      <c r="C183" s="540" t="s">
        <v>10687</v>
      </c>
      <c r="D183" s="542"/>
      <c r="E183" s="542"/>
      <c r="F183" s="534"/>
      <c r="G183" s="537"/>
      <c r="H183" s="541"/>
      <c r="I183" s="550"/>
      <c r="J183" s="551"/>
      <c r="K183" s="552"/>
      <c r="L183" s="940"/>
      <c r="M183" s="526" t="s">
        <v>3833</v>
      </c>
      <c r="N183" s="526" t="s">
        <v>1678</v>
      </c>
      <c r="O183" s="527">
        <v>0.5</v>
      </c>
      <c r="P183" s="951"/>
      <c r="Q183" s="937"/>
      <c r="R183" s="537"/>
      <c r="T183" s="534"/>
      <c r="U183" s="537"/>
      <c r="V183" s="534"/>
      <c r="W183" s="538"/>
      <c r="X183" s="531">
        <f>ROUND(ROUND(ROUND(F153*O183,0)*S181,0)-V178,0)</f>
        <v>138</v>
      </c>
      <c r="Y183" s="539"/>
      <c r="Z183" s="533"/>
    </row>
    <row r="184" spans="1:26" ht="16.7" customHeight="1" x14ac:dyDescent="0.15">
      <c r="A184" s="549">
        <v>22</v>
      </c>
      <c r="B184" s="549">
        <v>2547</v>
      </c>
      <c r="C184" s="540" t="s">
        <v>10688</v>
      </c>
      <c r="D184" s="542"/>
      <c r="E184" s="542"/>
      <c r="F184" s="534"/>
      <c r="G184" s="537"/>
      <c r="H184" s="541"/>
      <c r="I184" s="936" t="s">
        <v>10418</v>
      </c>
      <c r="J184" s="523" t="s">
        <v>1678</v>
      </c>
      <c r="K184" s="543">
        <v>0.96499999999999997</v>
      </c>
      <c r="L184" s="526"/>
      <c r="M184" s="526"/>
      <c r="N184" s="526"/>
      <c r="O184" s="527"/>
      <c r="P184" s="951"/>
      <c r="Q184" s="937"/>
      <c r="R184" s="537"/>
      <c r="T184" s="534"/>
      <c r="U184" s="537"/>
      <c r="V184" s="534"/>
      <c r="W184" s="538"/>
      <c r="X184" s="531">
        <f>ROUND(ROUND(ROUND(F153*K184,0)*S181,0)-V178,0)</f>
        <v>277</v>
      </c>
      <c r="Y184" s="539"/>
      <c r="Z184" s="533"/>
    </row>
    <row r="185" spans="1:26" ht="16.7" customHeight="1" x14ac:dyDescent="0.15">
      <c r="A185" s="549">
        <v>22</v>
      </c>
      <c r="B185" s="549">
        <v>2548</v>
      </c>
      <c r="C185" s="540" t="s">
        <v>10689</v>
      </c>
      <c r="D185" s="542"/>
      <c r="E185" s="542"/>
      <c r="F185" s="534"/>
      <c r="G185" s="537"/>
      <c r="H185" s="541"/>
      <c r="I185" s="937"/>
      <c r="J185" s="533"/>
      <c r="K185" s="535"/>
      <c r="L185" s="939" t="s">
        <v>10414</v>
      </c>
      <c r="M185" s="526" t="s">
        <v>16</v>
      </c>
      <c r="N185" s="526" t="s">
        <v>1678</v>
      </c>
      <c r="O185" s="527">
        <v>0.7</v>
      </c>
      <c r="P185" s="951"/>
      <c r="Q185" s="937"/>
      <c r="R185" s="537"/>
      <c r="T185" s="534"/>
      <c r="U185" s="537"/>
      <c r="V185" s="534"/>
      <c r="W185" s="538"/>
      <c r="X185" s="531">
        <f>ROUND(ROUND(ROUND(ROUND(F153*K184,0)*O185,0)*S181,0)-V178,0)</f>
        <v>191</v>
      </c>
      <c r="Y185" s="539"/>
      <c r="Z185" s="533"/>
    </row>
    <row r="186" spans="1:26" ht="16.7" customHeight="1" x14ac:dyDescent="0.15">
      <c r="A186" s="520">
        <v>22</v>
      </c>
      <c r="B186" s="520" t="s">
        <v>10690</v>
      </c>
      <c r="C186" s="540" t="s">
        <v>10691</v>
      </c>
      <c r="D186" s="542"/>
      <c r="E186" s="542"/>
      <c r="F186" s="534"/>
      <c r="G186" s="537"/>
      <c r="H186" s="541"/>
      <c r="I186" s="938"/>
      <c r="J186" s="545"/>
      <c r="K186" s="546"/>
      <c r="L186" s="940"/>
      <c r="M186" s="526" t="s">
        <v>3833</v>
      </c>
      <c r="N186" s="526" t="s">
        <v>1678</v>
      </c>
      <c r="O186" s="527">
        <v>0.5</v>
      </c>
      <c r="P186" s="951"/>
      <c r="Q186" s="938"/>
      <c r="R186" s="544"/>
      <c r="S186" s="548"/>
      <c r="T186" s="534"/>
      <c r="U186" s="537"/>
      <c r="V186" s="534"/>
      <c r="W186" s="538"/>
      <c r="X186" s="531">
        <f>ROUND(ROUND(ROUND(ROUND(F153*K184,0)*O186,0)*S181,0)-V178,0)</f>
        <v>133</v>
      </c>
      <c r="Y186" s="539"/>
      <c r="Z186" s="533"/>
    </row>
    <row r="187" spans="1:26" ht="16.7" customHeight="1" x14ac:dyDescent="0.15">
      <c r="A187" s="549">
        <v>22</v>
      </c>
      <c r="B187" s="549">
        <v>3549</v>
      </c>
      <c r="C187" s="540" t="s">
        <v>10692</v>
      </c>
      <c r="D187" s="542"/>
      <c r="E187" s="542"/>
      <c r="F187" s="534"/>
      <c r="G187" s="537"/>
      <c r="H187" s="541"/>
      <c r="I187" s="522"/>
      <c r="J187" s="523"/>
      <c r="K187" s="524"/>
      <c r="L187" s="526"/>
      <c r="M187" s="526"/>
      <c r="N187" s="526"/>
      <c r="O187" s="527"/>
      <c r="P187" s="951"/>
      <c r="Q187" s="936" t="s">
        <v>10433</v>
      </c>
      <c r="R187" s="525" t="s">
        <v>1678</v>
      </c>
      <c r="S187" s="529">
        <v>0.7</v>
      </c>
      <c r="T187" s="534"/>
      <c r="U187" s="537"/>
      <c r="V187" s="534"/>
      <c r="W187" s="538"/>
      <c r="X187" s="531">
        <f>ROUND(ROUND(F153*S187,0)-V178,0)</f>
        <v>407</v>
      </c>
      <c r="Y187" s="539"/>
      <c r="Z187" s="533"/>
    </row>
    <row r="188" spans="1:26" ht="16.7" customHeight="1" x14ac:dyDescent="0.15">
      <c r="A188" s="549">
        <v>22</v>
      </c>
      <c r="B188" s="549">
        <v>3550</v>
      </c>
      <c r="C188" s="540" t="s">
        <v>10693</v>
      </c>
      <c r="D188" s="542"/>
      <c r="E188" s="542"/>
      <c r="F188" s="534"/>
      <c r="G188" s="537"/>
      <c r="H188" s="541"/>
      <c r="I188" s="534"/>
      <c r="J188" s="533"/>
      <c r="K188" s="535"/>
      <c r="L188" s="939" t="s">
        <v>10414</v>
      </c>
      <c r="M188" s="526" t="s">
        <v>16</v>
      </c>
      <c r="N188" s="526" t="s">
        <v>1678</v>
      </c>
      <c r="O188" s="527">
        <v>0.7</v>
      </c>
      <c r="P188" s="951"/>
      <c r="Q188" s="937"/>
      <c r="R188" s="537"/>
      <c r="T188" s="534"/>
      <c r="U188" s="537"/>
      <c r="V188" s="534"/>
      <c r="W188" s="538"/>
      <c r="X188" s="531">
        <f>ROUND(ROUND(ROUND(F153*O188,0)*S187,0)-V178,0)</f>
        <v>281</v>
      </c>
      <c r="Y188" s="539"/>
      <c r="Z188" s="533"/>
    </row>
    <row r="189" spans="1:26" ht="16.7" customHeight="1" x14ac:dyDescent="0.15">
      <c r="A189" s="520">
        <v>22</v>
      </c>
      <c r="B189" s="520" t="s">
        <v>10694</v>
      </c>
      <c r="C189" s="540" t="s">
        <v>10695</v>
      </c>
      <c r="D189" s="542"/>
      <c r="E189" s="542"/>
      <c r="F189" s="534"/>
      <c r="G189" s="537"/>
      <c r="H189" s="541"/>
      <c r="I189" s="550"/>
      <c r="J189" s="551"/>
      <c r="K189" s="552"/>
      <c r="L189" s="940"/>
      <c r="M189" s="526" t="s">
        <v>3833</v>
      </c>
      <c r="N189" s="526" t="s">
        <v>1678</v>
      </c>
      <c r="O189" s="527">
        <v>0.5</v>
      </c>
      <c r="P189" s="951"/>
      <c r="Q189" s="937"/>
      <c r="R189" s="537"/>
      <c r="T189" s="534"/>
      <c r="U189" s="537"/>
      <c r="V189" s="534"/>
      <c r="W189" s="538"/>
      <c r="X189" s="531">
        <f>ROUND(ROUND(ROUND(F153*O189,0)*S187,0)-V178,0)</f>
        <v>198</v>
      </c>
      <c r="Y189" s="539"/>
      <c r="Z189" s="533"/>
    </row>
    <row r="190" spans="1:26" ht="16.7" customHeight="1" x14ac:dyDescent="0.15">
      <c r="A190" s="549">
        <v>22</v>
      </c>
      <c r="B190" s="549">
        <v>3551</v>
      </c>
      <c r="C190" s="540" t="s">
        <v>10696</v>
      </c>
      <c r="D190" s="542"/>
      <c r="E190" s="542"/>
      <c r="F190" s="534"/>
      <c r="G190" s="537"/>
      <c r="H190" s="541"/>
      <c r="I190" s="936" t="s">
        <v>10418</v>
      </c>
      <c r="J190" s="523" t="s">
        <v>1678</v>
      </c>
      <c r="K190" s="543">
        <v>0.96499999999999997</v>
      </c>
      <c r="L190" s="526"/>
      <c r="M190" s="526"/>
      <c r="N190" s="526"/>
      <c r="O190" s="527"/>
      <c r="P190" s="951"/>
      <c r="Q190" s="937"/>
      <c r="R190" s="537"/>
      <c r="T190" s="534"/>
      <c r="U190" s="537"/>
      <c r="V190" s="534"/>
      <c r="W190" s="538"/>
      <c r="X190" s="531">
        <f>ROUND(ROUND(ROUND(F153*K190,0)*S187,0)-V178,0)</f>
        <v>393</v>
      </c>
      <c r="Y190" s="539"/>
      <c r="Z190" s="533"/>
    </row>
    <row r="191" spans="1:26" ht="16.7" customHeight="1" x14ac:dyDescent="0.15">
      <c r="A191" s="549">
        <v>22</v>
      </c>
      <c r="B191" s="549">
        <v>3552</v>
      </c>
      <c r="C191" s="540" t="s">
        <v>10697</v>
      </c>
      <c r="D191" s="542"/>
      <c r="E191" s="542"/>
      <c r="F191" s="534"/>
      <c r="G191" s="537"/>
      <c r="H191" s="541"/>
      <c r="I191" s="937"/>
      <c r="J191" s="533"/>
      <c r="K191" s="535"/>
      <c r="L191" s="939" t="s">
        <v>10414</v>
      </c>
      <c r="M191" s="526" t="s">
        <v>16</v>
      </c>
      <c r="N191" s="526" t="s">
        <v>1678</v>
      </c>
      <c r="O191" s="527">
        <v>0.7</v>
      </c>
      <c r="P191" s="951"/>
      <c r="Q191" s="937"/>
      <c r="R191" s="537"/>
      <c r="T191" s="534"/>
      <c r="U191" s="537"/>
      <c r="V191" s="534"/>
      <c r="W191" s="538"/>
      <c r="X191" s="531">
        <f>ROUND(ROUND(ROUND(ROUND(F153*K190,0)*O191,0)*S187,0)-V178,0)</f>
        <v>272</v>
      </c>
      <c r="Y191" s="539"/>
      <c r="Z191" s="533"/>
    </row>
    <row r="192" spans="1:26" ht="16.7" customHeight="1" x14ac:dyDescent="0.15">
      <c r="A192" s="520">
        <v>22</v>
      </c>
      <c r="B192" s="520" t="s">
        <v>10698</v>
      </c>
      <c r="C192" s="540" t="s">
        <v>10699</v>
      </c>
      <c r="D192" s="542"/>
      <c r="E192" s="542"/>
      <c r="F192" s="534"/>
      <c r="G192" s="537"/>
      <c r="H192" s="541"/>
      <c r="I192" s="938"/>
      <c r="J192" s="545"/>
      <c r="K192" s="546"/>
      <c r="L192" s="940"/>
      <c r="M192" s="526" t="s">
        <v>3833</v>
      </c>
      <c r="N192" s="526" t="s">
        <v>1678</v>
      </c>
      <c r="O192" s="527">
        <v>0.5</v>
      </c>
      <c r="P192" s="952"/>
      <c r="Q192" s="938"/>
      <c r="R192" s="544"/>
      <c r="S192" s="548"/>
      <c r="T192" s="534"/>
      <c r="U192" s="537"/>
      <c r="V192" s="534"/>
      <c r="W192" s="538"/>
      <c r="X192" s="531">
        <f>ROUND(ROUND(ROUND(ROUND(F153*K190,0)*O192,0)*S187,0)-V178,0)</f>
        <v>190</v>
      </c>
      <c r="Y192" s="539"/>
      <c r="Z192" s="533"/>
    </row>
    <row r="193" spans="1:26" ht="16.7" customHeight="1" x14ac:dyDescent="0.15">
      <c r="A193" s="520">
        <v>22</v>
      </c>
      <c r="B193" s="520" t="s">
        <v>10700</v>
      </c>
      <c r="C193" s="540" t="s">
        <v>10701</v>
      </c>
      <c r="D193" s="542"/>
      <c r="E193" s="542"/>
      <c r="F193" s="534"/>
      <c r="G193" s="537"/>
      <c r="H193" s="541"/>
      <c r="I193" s="522"/>
      <c r="J193" s="523"/>
      <c r="K193" s="524"/>
      <c r="L193" s="526"/>
      <c r="M193" s="526"/>
      <c r="N193" s="526"/>
      <c r="O193" s="527"/>
      <c r="P193" s="933" t="s">
        <v>10443</v>
      </c>
      <c r="Q193" s="936" t="s">
        <v>10444</v>
      </c>
      <c r="R193" s="525" t="s">
        <v>1678</v>
      </c>
      <c r="S193" s="529">
        <v>0.7</v>
      </c>
      <c r="T193" s="534"/>
      <c r="U193" s="537"/>
      <c r="V193" s="534"/>
      <c r="W193" s="538"/>
      <c r="X193" s="531">
        <f>ROUND(ROUND(F153*S193,0)-V178,0)</f>
        <v>407</v>
      </c>
      <c r="Y193" s="539"/>
      <c r="Z193" s="533"/>
    </row>
    <row r="194" spans="1:26" ht="16.7" customHeight="1" x14ac:dyDescent="0.15">
      <c r="A194" s="520">
        <v>22</v>
      </c>
      <c r="B194" s="520" t="s">
        <v>10702</v>
      </c>
      <c r="C194" s="540" t="s">
        <v>10703</v>
      </c>
      <c r="D194" s="542"/>
      <c r="E194" s="542"/>
      <c r="F194" s="534"/>
      <c r="G194" s="537"/>
      <c r="H194" s="541"/>
      <c r="I194" s="534"/>
      <c r="J194" s="533"/>
      <c r="K194" s="535"/>
      <c r="L194" s="939" t="s">
        <v>10414</v>
      </c>
      <c r="M194" s="526" t="s">
        <v>16</v>
      </c>
      <c r="N194" s="526" t="s">
        <v>1678</v>
      </c>
      <c r="O194" s="527">
        <v>0.7</v>
      </c>
      <c r="P194" s="951"/>
      <c r="Q194" s="937"/>
      <c r="R194" s="537"/>
      <c r="T194" s="534"/>
      <c r="U194" s="537"/>
      <c r="V194" s="534"/>
      <c r="W194" s="538"/>
      <c r="X194" s="531">
        <f>ROUND(ROUND(ROUND(F153*O194,0)*S193,0)-V178,0)</f>
        <v>281</v>
      </c>
      <c r="Y194" s="539"/>
      <c r="Z194" s="533"/>
    </row>
    <row r="195" spans="1:26" ht="16.7" customHeight="1" x14ac:dyDescent="0.15">
      <c r="A195" s="520">
        <v>22</v>
      </c>
      <c r="B195" s="520" t="s">
        <v>10704</v>
      </c>
      <c r="C195" s="540" t="s">
        <v>10705</v>
      </c>
      <c r="D195" s="542"/>
      <c r="E195" s="542"/>
      <c r="F195" s="534"/>
      <c r="G195" s="537"/>
      <c r="H195" s="541"/>
      <c r="I195" s="550"/>
      <c r="J195" s="551"/>
      <c r="K195" s="552"/>
      <c r="L195" s="940"/>
      <c r="M195" s="526" t="s">
        <v>3833</v>
      </c>
      <c r="N195" s="526" t="s">
        <v>1678</v>
      </c>
      <c r="O195" s="527">
        <v>0.5</v>
      </c>
      <c r="P195" s="951"/>
      <c r="Q195" s="937"/>
      <c r="R195" s="537"/>
      <c r="T195" s="534"/>
      <c r="U195" s="537"/>
      <c r="V195" s="534"/>
      <c r="W195" s="538"/>
      <c r="X195" s="531">
        <f>ROUND(ROUND(ROUND(F153*O195,0)*S193,0)-V178,0)</f>
        <v>198</v>
      </c>
      <c r="Y195" s="539"/>
      <c r="Z195" s="533"/>
    </row>
    <row r="196" spans="1:26" ht="16.7" customHeight="1" x14ac:dyDescent="0.15">
      <c r="A196" s="520">
        <v>22</v>
      </c>
      <c r="B196" s="520" t="s">
        <v>10706</v>
      </c>
      <c r="C196" s="540" t="s">
        <v>10707</v>
      </c>
      <c r="D196" s="542"/>
      <c r="E196" s="542"/>
      <c r="F196" s="534"/>
      <c r="G196" s="537"/>
      <c r="H196" s="541"/>
      <c r="I196" s="936" t="s">
        <v>10418</v>
      </c>
      <c r="J196" s="523" t="s">
        <v>1678</v>
      </c>
      <c r="K196" s="543">
        <v>0.96499999999999997</v>
      </c>
      <c r="L196" s="526"/>
      <c r="M196" s="526"/>
      <c r="N196" s="526"/>
      <c r="O196" s="527"/>
      <c r="P196" s="951"/>
      <c r="Q196" s="937"/>
      <c r="R196" s="537"/>
      <c r="T196" s="534"/>
      <c r="U196" s="537"/>
      <c r="V196" s="534"/>
      <c r="W196" s="538"/>
      <c r="X196" s="531">
        <f>ROUND(ROUND(ROUND(F153*K196,0)*S193,0)-V178,0)</f>
        <v>393</v>
      </c>
      <c r="Y196" s="539"/>
      <c r="Z196" s="533"/>
    </row>
    <row r="197" spans="1:26" ht="16.7" customHeight="1" x14ac:dyDescent="0.15">
      <c r="A197" s="520">
        <v>22</v>
      </c>
      <c r="B197" s="520" t="s">
        <v>10708</v>
      </c>
      <c r="C197" s="540" t="s">
        <v>10709</v>
      </c>
      <c r="D197" s="542"/>
      <c r="E197" s="542"/>
      <c r="F197" s="534"/>
      <c r="G197" s="537"/>
      <c r="H197" s="541"/>
      <c r="I197" s="937"/>
      <c r="J197" s="533"/>
      <c r="K197" s="535"/>
      <c r="L197" s="939" t="s">
        <v>10414</v>
      </c>
      <c r="M197" s="526" t="s">
        <v>16</v>
      </c>
      <c r="N197" s="526" t="s">
        <v>1678</v>
      </c>
      <c r="O197" s="527">
        <v>0.7</v>
      </c>
      <c r="P197" s="951"/>
      <c r="Q197" s="937"/>
      <c r="R197" s="537"/>
      <c r="T197" s="534"/>
      <c r="U197" s="537"/>
      <c r="V197" s="534"/>
      <c r="W197" s="538"/>
      <c r="X197" s="531">
        <f>ROUND(ROUND(ROUND(ROUND(F153*K196,0)*O197,0)*S193,0)-V178,0)</f>
        <v>272</v>
      </c>
      <c r="Y197" s="539"/>
      <c r="Z197" s="533"/>
    </row>
    <row r="198" spans="1:26" ht="16.7" customHeight="1" x14ac:dyDescent="0.15">
      <c r="A198" s="520">
        <v>22</v>
      </c>
      <c r="B198" s="520" t="s">
        <v>10710</v>
      </c>
      <c r="C198" s="540" t="s">
        <v>10711</v>
      </c>
      <c r="D198" s="542"/>
      <c r="E198" s="542"/>
      <c r="F198" s="550"/>
      <c r="G198" s="544"/>
      <c r="H198" s="558"/>
      <c r="I198" s="938"/>
      <c r="J198" s="545"/>
      <c r="K198" s="546"/>
      <c r="L198" s="940"/>
      <c r="M198" s="526" t="s">
        <v>3833</v>
      </c>
      <c r="N198" s="526" t="s">
        <v>1678</v>
      </c>
      <c r="O198" s="527">
        <v>0.5</v>
      </c>
      <c r="P198" s="952"/>
      <c r="Q198" s="938"/>
      <c r="R198" s="544"/>
      <c r="S198" s="548"/>
      <c r="T198" s="550"/>
      <c r="U198" s="544"/>
      <c r="V198" s="550"/>
      <c r="W198" s="553"/>
      <c r="X198" s="531">
        <f>ROUND(ROUND(ROUND(ROUND(F153*K196,0)*O198,0)*S193,0)-V178,0)</f>
        <v>190</v>
      </c>
      <c r="Y198" s="539"/>
      <c r="Z198" s="533"/>
    </row>
    <row r="199" spans="1:26" ht="16.7" customHeight="1" x14ac:dyDescent="0.15">
      <c r="A199" s="520">
        <v>22</v>
      </c>
      <c r="B199" s="520">
        <v>2151</v>
      </c>
      <c r="C199" s="521" t="s">
        <v>10712</v>
      </c>
      <c r="D199" s="542"/>
      <c r="E199" s="542"/>
      <c r="F199" s="936" t="s">
        <v>10713</v>
      </c>
      <c r="G199" s="947"/>
      <c r="H199" s="941"/>
      <c r="I199" s="522"/>
      <c r="J199" s="523"/>
      <c r="K199" s="524"/>
      <c r="L199" s="525"/>
      <c r="M199" s="526"/>
      <c r="N199" s="526"/>
      <c r="O199" s="527"/>
      <c r="P199" s="528"/>
      <c r="Q199" s="525"/>
      <c r="R199" s="525"/>
      <c r="S199" s="529"/>
      <c r="T199" s="522"/>
      <c r="U199" s="525"/>
      <c r="V199" s="522"/>
      <c r="W199" s="530"/>
      <c r="X199" s="531">
        <f>F201</f>
        <v>546</v>
      </c>
      <c r="Y199" s="539"/>
      <c r="Z199" s="533"/>
    </row>
    <row r="200" spans="1:26" ht="16.7" customHeight="1" x14ac:dyDescent="0.15">
      <c r="A200" s="520">
        <v>22</v>
      </c>
      <c r="B200" s="520">
        <v>2152</v>
      </c>
      <c r="C200" s="521" t="s">
        <v>10714</v>
      </c>
      <c r="D200" s="542"/>
      <c r="E200" s="542"/>
      <c r="F200" s="937"/>
      <c r="G200" s="948"/>
      <c r="H200" s="942"/>
      <c r="I200" s="534"/>
      <c r="J200" s="533"/>
      <c r="K200" s="535"/>
      <c r="L200" s="939" t="s">
        <v>10414</v>
      </c>
      <c r="M200" s="526" t="s">
        <v>16</v>
      </c>
      <c r="N200" s="526" t="s">
        <v>1678</v>
      </c>
      <c r="O200" s="527">
        <v>0.7</v>
      </c>
      <c r="P200" s="536"/>
      <c r="Q200" s="537"/>
      <c r="R200" s="537"/>
      <c r="T200" s="534"/>
      <c r="U200" s="537"/>
      <c r="V200" s="534"/>
      <c r="W200" s="538"/>
      <c r="X200" s="531">
        <f>ROUND(F201*O200,0)</f>
        <v>382</v>
      </c>
      <c r="Y200" s="539"/>
      <c r="Z200" s="533"/>
    </row>
    <row r="201" spans="1:26" ht="16.7" customHeight="1" x14ac:dyDescent="0.15">
      <c r="A201" s="520">
        <v>22</v>
      </c>
      <c r="B201" s="520" t="s">
        <v>10715</v>
      </c>
      <c r="C201" s="540" t="s">
        <v>10716</v>
      </c>
      <c r="D201" s="542"/>
      <c r="E201" s="542"/>
      <c r="F201" s="949">
        <v>546</v>
      </c>
      <c r="G201" s="950"/>
      <c r="H201" s="541" t="s">
        <v>9</v>
      </c>
      <c r="I201" s="550"/>
      <c r="J201" s="551"/>
      <c r="K201" s="552"/>
      <c r="L201" s="940"/>
      <c r="M201" s="526" t="s">
        <v>3833</v>
      </c>
      <c r="N201" s="526" t="s">
        <v>1678</v>
      </c>
      <c r="O201" s="527">
        <v>0.5</v>
      </c>
      <c r="P201" s="536"/>
      <c r="Q201" s="537"/>
      <c r="R201" s="537"/>
      <c r="T201" s="534"/>
      <c r="U201" s="537"/>
      <c r="V201" s="534"/>
      <c r="W201" s="538"/>
      <c r="X201" s="531">
        <f>ROUND(F201*O201,0)</f>
        <v>273</v>
      </c>
      <c r="Y201" s="539"/>
      <c r="Z201" s="533"/>
    </row>
    <row r="202" spans="1:26" ht="16.7" customHeight="1" x14ac:dyDescent="0.15">
      <c r="A202" s="520">
        <v>22</v>
      </c>
      <c r="B202" s="520">
        <v>2153</v>
      </c>
      <c r="C202" s="540" t="s">
        <v>10717</v>
      </c>
      <c r="D202" s="542"/>
      <c r="E202" s="542"/>
      <c r="F202" s="534"/>
      <c r="G202" s="537"/>
      <c r="H202" s="541"/>
      <c r="I202" s="936" t="s">
        <v>10418</v>
      </c>
      <c r="J202" s="523" t="s">
        <v>1678</v>
      </c>
      <c r="K202" s="543">
        <v>0.96499999999999997</v>
      </c>
      <c r="L202" s="544"/>
      <c r="M202" s="526"/>
      <c r="N202" s="526"/>
      <c r="O202" s="527"/>
      <c r="P202" s="536"/>
      <c r="Q202" s="537"/>
      <c r="R202" s="537"/>
      <c r="T202" s="534"/>
      <c r="U202" s="537"/>
      <c r="V202" s="534"/>
      <c r="W202" s="538"/>
      <c r="X202" s="531">
        <f>ROUND(F201*K202,0)</f>
        <v>527</v>
      </c>
      <c r="Y202" s="539"/>
      <c r="Z202" s="533"/>
    </row>
    <row r="203" spans="1:26" ht="16.7" customHeight="1" x14ac:dyDescent="0.15">
      <c r="A203" s="520">
        <v>22</v>
      </c>
      <c r="B203" s="520">
        <v>2154</v>
      </c>
      <c r="C203" s="540" t="s">
        <v>10718</v>
      </c>
      <c r="D203" s="542"/>
      <c r="E203" s="542"/>
      <c r="F203" s="534"/>
      <c r="G203" s="537"/>
      <c r="H203" s="541"/>
      <c r="I203" s="937"/>
      <c r="J203" s="533"/>
      <c r="K203" s="535"/>
      <c r="L203" s="939" t="s">
        <v>10414</v>
      </c>
      <c r="M203" s="526" t="s">
        <v>16</v>
      </c>
      <c r="N203" s="526" t="s">
        <v>1678</v>
      </c>
      <c r="O203" s="527">
        <v>0.7</v>
      </c>
      <c r="P203" s="536"/>
      <c r="Q203" s="537"/>
      <c r="R203" s="537"/>
      <c r="T203" s="534"/>
      <c r="U203" s="537"/>
      <c r="V203" s="534"/>
      <c r="W203" s="538"/>
      <c r="X203" s="531">
        <f>ROUND(ROUND(F201*K202,0)*O203,0)</f>
        <v>369</v>
      </c>
      <c r="Y203" s="539"/>
      <c r="Z203" s="533"/>
    </row>
    <row r="204" spans="1:26" ht="16.7" customHeight="1" x14ac:dyDescent="0.15">
      <c r="A204" s="520">
        <v>22</v>
      </c>
      <c r="B204" s="520" t="s">
        <v>10719</v>
      </c>
      <c r="C204" s="540" t="s">
        <v>10720</v>
      </c>
      <c r="D204" s="542"/>
      <c r="E204" s="542"/>
      <c r="F204" s="534"/>
      <c r="G204" s="537"/>
      <c r="H204" s="541"/>
      <c r="I204" s="938"/>
      <c r="J204" s="545"/>
      <c r="K204" s="546"/>
      <c r="L204" s="940"/>
      <c r="M204" s="526" t="s">
        <v>3833</v>
      </c>
      <c r="N204" s="526" t="s">
        <v>1678</v>
      </c>
      <c r="O204" s="527">
        <v>0.5</v>
      </c>
      <c r="P204" s="547"/>
      <c r="Q204" s="544"/>
      <c r="R204" s="544"/>
      <c r="S204" s="548"/>
      <c r="T204" s="534"/>
      <c r="U204" s="537"/>
      <c r="V204" s="534"/>
      <c r="W204" s="538"/>
      <c r="X204" s="531">
        <f>ROUND(ROUND(F201*K202,0)*O204,0)</f>
        <v>264</v>
      </c>
      <c r="Y204" s="539"/>
      <c r="Z204" s="533"/>
    </row>
    <row r="205" spans="1:26" ht="16.7" customHeight="1" x14ac:dyDescent="0.15">
      <c r="A205" s="549">
        <v>22</v>
      </c>
      <c r="B205" s="549">
        <v>2155</v>
      </c>
      <c r="C205" s="540" t="s">
        <v>10721</v>
      </c>
      <c r="D205" s="542"/>
      <c r="E205" s="542"/>
      <c r="F205" s="534"/>
      <c r="G205" s="537"/>
      <c r="H205" s="541"/>
      <c r="I205" s="522"/>
      <c r="J205" s="523"/>
      <c r="K205" s="524"/>
      <c r="L205" s="526"/>
      <c r="M205" s="526"/>
      <c r="N205" s="526"/>
      <c r="O205" s="527"/>
      <c r="P205" s="933" t="s">
        <v>10423</v>
      </c>
      <c r="Q205" s="936" t="s">
        <v>10424</v>
      </c>
      <c r="R205" s="525" t="s">
        <v>1678</v>
      </c>
      <c r="S205" s="529">
        <v>0.5</v>
      </c>
      <c r="T205" s="534"/>
      <c r="U205" s="537"/>
      <c r="V205" s="534"/>
      <c r="W205" s="538"/>
      <c r="X205" s="531">
        <f>ROUND(F201*S205,0)</f>
        <v>273</v>
      </c>
      <c r="Y205" s="539"/>
      <c r="Z205" s="533"/>
    </row>
    <row r="206" spans="1:26" ht="16.7" customHeight="1" x14ac:dyDescent="0.15">
      <c r="A206" s="549">
        <v>22</v>
      </c>
      <c r="B206" s="549">
        <v>2156</v>
      </c>
      <c r="C206" s="540" t="s">
        <v>10722</v>
      </c>
      <c r="D206" s="542"/>
      <c r="E206" s="542"/>
      <c r="F206" s="534"/>
      <c r="G206" s="537"/>
      <c r="H206" s="541"/>
      <c r="I206" s="534"/>
      <c r="J206" s="533"/>
      <c r="K206" s="535"/>
      <c r="L206" s="939" t="s">
        <v>10414</v>
      </c>
      <c r="M206" s="526" t="s">
        <v>16</v>
      </c>
      <c r="N206" s="526" t="s">
        <v>1678</v>
      </c>
      <c r="O206" s="527">
        <v>0.7</v>
      </c>
      <c r="P206" s="951"/>
      <c r="Q206" s="937"/>
      <c r="R206" s="537"/>
      <c r="T206" s="534"/>
      <c r="U206" s="537"/>
      <c r="V206" s="534"/>
      <c r="W206" s="538"/>
      <c r="X206" s="531">
        <f>ROUND(ROUND(F201*O206,0)*S205,0)</f>
        <v>191</v>
      </c>
      <c r="Y206" s="539"/>
      <c r="Z206" s="533"/>
    </row>
    <row r="207" spans="1:26" ht="16.7" customHeight="1" x14ac:dyDescent="0.15">
      <c r="A207" s="520">
        <v>22</v>
      </c>
      <c r="B207" s="520" t="s">
        <v>10723</v>
      </c>
      <c r="C207" s="540" t="s">
        <v>10724</v>
      </c>
      <c r="D207" s="542"/>
      <c r="E207" s="542"/>
      <c r="F207" s="534"/>
      <c r="G207" s="537"/>
      <c r="H207" s="541"/>
      <c r="I207" s="550"/>
      <c r="J207" s="551"/>
      <c r="K207" s="552"/>
      <c r="L207" s="940"/>
      <c r="M207" s="526" t="s">
        <v>3833</v>
      </c>
      <c r="N207" s="526" t="s">
        <v>1678</v>
      </c>
      <c r="O207" s="527">
        <v>0.5</v>
      </c>
      <c r="P207" s="951"/>
      <c r="Q207" s="937"/>
      <c r="R207" s="537"/>
      <c r="T207" s="534"/>
      <c r="U207" s="537"/>
      <c r="V207" s="534"/>
      <c r="W207" s="538"/>
      <c r="X207" s="531">
        <f>ROUND(ROUND(F201*O207,0)*S205,0)</f>
        <v>137</v>
      </c>
      <c r="Y207" s="539"/>
      <c r="Z207" s="533"/>
    </row>
    <row r="208" spans="1:26" ht="16.7" customHeight="1" x14ac:dyDescent="0.15">
      <c r="A208" s="549">
        <v>22</v>
      </c>
      <c r="B208" s="549">
        <v>2157</v>
      </c>
      <c r="C208" s="540" t="s">
        <v>10725</v>
      </c>
      <c r="D208" s="542"/>
      <c r="E208" s="542"/>
      <c r="F208" s="534"/>
      <c r="G208" s="537"/>
      <c r="H208" s="541"/>
      <c r="I208" s="936" t="s">
        <v>10418</v>
      </c>
      <c r="J208" s="523" t="s">
        <v>1678</v>
      </c>
      <c r="K208" s="543">
        <v>0.96499999999999997</v>
      </c>
      <c r="L208" s="526"/>
      <c r="M208" s="526"/>
      <c r="N208" s="526"/>
      <c r="O208" s="527"/>
      <c r="P208" s="951"/>
      <c r="Q208" s="937"/>
      <c r="R208" s="537"/>
      <c r="T208" s="534"/>
      <c r="U208" s="537"/>
      <c r="V208" s="534"/>
      <c r="W208" s="538"/>
      <c r="X208" s="531">
        <f>ROUND(ROUND(F201*K208,0)*S205,0)</f>
        <v>264</v>
      </c>
      <c r="Y208" s="539"/>
      <c r="Z208" s="533"/>
    </row>
    <row r="209" spans="1:26" ht="16.7" customHeight="1" x14ac:dyDescent="0.15">
      <c r="A209" s="549">
        <v>22</v>
      </c>
      <c r="B209" s="549">
        <v>2158</v>
      </c>
      <c r="C209" s="540" t="s">
        <v>10726</v>
      </c>
      <c r="D209" s="542"/>
      <c r="E209" s="542"/>
      <c r="F209" s="534"/>
      <c r="G209" s="537"/>
      <c r="H209" s="541"/>
      <c r="I209" s="937"/>
      <c r="J209" s="533"/>
      <c r="K209" s="535"/>
      <c r="L209" s="939" t="s">
        <v>10414</v>
      </c>
      <c r="M209" s="526" t="s">
        <v>16</v>
      </c>
      <c r="N209" s="526" t="s">
        <v>1678</v>
      </c>
      <c r="O209" s="527">
        <v>0.7</v>
      </c>
      <c r="P209" s="951"/>
      <c r="Q209" s="937"/>
      <c r="R209" s="537"/>
      <c r="T209" s="534"/>
      <c r="U209" s="537"/>
      <c r="V209" s="534"/>
      <c r="W209" s="538"/>
      <c r="X209" s="531">
        <f>ROUND(ROUND(ROUND(F201*K208,0)*O209,0)*S205,0)</f>
        <v>185</v>
      </c>
      <c r="Y209" s="539"/>
      <c r="Z209" s="533"/>
    </row>
    <row r="210" spans="1:26" ht="16.7" customHeight="1" x14ac:dyDescent="0.15">
      <c r="A210" s="520">
        <v>22</v>
      </c>
      <c r="B210" s="520" t="s">
        <v>10727</v>
      </c>
      <c r="C210" s="540" t="s">
        <v>10728</v>
      </c>
      <c r="D210" s="542"/>
      <c r="E210" s="542"/>
      <c r="F210" s="534"/>
      <c r="G210" s="537"/>
      <c r="H210" s="541"/>
      <c r="I210" s="938"/>
      <c r="J210" s="545"/>
      <c r="K210" s="546"/>
      <c r="L210" s="940"/>
      <c r="M210" s="526" t="s">
        <v>3833</v>
      </c>
      <c r="N210" s="526" t="s">
        <v>1678</v>
      </c>
      <c r="O210" s="527">
        <v>0.5</v>
      </c>
      <c r="P210" s="951"/>
      <c r="Q210" s="938"/>
      <c r="R210" s="544"/>
      <c r="S210" s="548"/>
      <c r="T210" s="534"/>
      <c r="U210" s="537"/>
      <c r="V210" s="534"/>
      <c r="W210" s="538"/>
      <c r="X210" s="531">
        <f>ROUND(ROUND(ROUND(F201*K208,0)*O210,0)*S205,0)</f>
        <v>132</v>
      </c>
      <c r="Y210" s="539"/>
      <c r="Z210" s="533"/>
    </row>
    <row r="211" spans="1:26" ht="16.7" customHeight="1" x14ac:dyDescent="0.15">
      <c r="A211" s="549">
        <v>22</v>
      </c>
      <c r="B211" s="549">
        <v>3159</v>
      </c>
      <c r="C211" s="540" t="s">
        <v>10729</v>
      </c>
      <c r="D211" s="542"/>
      <c r="E211" s="542"/>
      <c r="F211" s="534"/>
      <c r="G211" s="537"/>
      <c r="H211" s="541"/>
      <c r="I211" s="522"/>
      <c r="J211" s="523"/>
      <c r="K211" s="524"/>
      <c r="L211" s="526"/>
      <c r="M211" s="526"/>
      <c r="N211" s="526"/>
      <c r="O211" s="527"/>
      <c r="P211" s="951"/>
      <c r="Q211" s="936" t="s">
        <v>10433</v>
      </c>
      <c r="R211" s="525" t="s">
        <v>1678</v>
      </c>
      <c r="S211" s="529">
        <v>0.7</v>
      </c>
      <c r="T211" s="534"/>
      <c r="U211" s="537"/>
      <c r="V211" s="534"/>
      <c r="W211" s="538"/>
      <c r="X211" s="531">
        <f>ROUND(F201*S211,0)</f>
        <v>382</v>
      </c>
      <c r="Y211" s="539"/>
      <c r="Z211" s="533"/>
    </row>
    <row r="212" spans="1:26" ht="16.7" customHeight="1" x14ac:dyDescent="0.15">
      <c r="A212" s="549">
        <v>22</v>
      </c>
      <c r="B212" s="549">
        <v>3160</v>
      </c>
      <c r="C212" s="540" t="s">
        <v>10730</v>
      </c>
      <c r="D212" s="542"/>
      <c r="E212" s="542"/>
      <c r="F212" s="534"/>
      <c r="G212" s="537"/>
      <c r="H212" s="541"/>
      <c r="I212" s="534"/>
      <c r="J212" s="533"/>
      <c r="K212" s="535"/>
      <c r="L212" s="939" t="s">
        <v>10414</v>
      </c>
      <c r="M212" s="526" t="s">
        <v>16</v>
      </c>
      <c r="N212" s="526" t="s">
        <v>1678</v>
      </c>
      <c r="O212" s="527">
        <v>0.7</v>
      </c>
      <c r="P212" s="951"/>
      <c r="Q212" s="937"/>
      <c r="R212" s="537"/>
      <c r="T212" s="534"/>
      <c r="U212" s="537"/>
      <c r="V212" s="534"/>
      <c r="W212" s="538"/>
      <c r="X212" s="531">
        <f>ROUND(ROUND(F201*O212,0)*S211,0)</f>
        <v>267</v>
      </c>
      <c r="Y212" s="539"/>
      <c r="Z212" s="533"/>
    </row>
    <row r="213" spans="1:26" ht="16.7" customHeight="1" x14ac:dyDescent="0.15">
      <c r="A213" s="520">
        <v>22</v>
      </c>
      <c r="B213" s="520" t="s">
        <v>10731</v>
      </c>
      <c r="C213" s="540" t="s">
        <v>10732</v>
      </c>
      <c r="D213" s="542"/>
      <c r="E213" s="542"/>
      <c r="F213" s="534"/>
      <c r="G213" s="537"/>
      <c r="H213" s="541"/>
      <c r="I213" s="550"/>
      <c r="J213" s="551"/>
      <c r="K213" s="552"/>
      <c r="L213" s="940"/>
      <c r="M213" s="526" t="s">
        <v>3833</v>
      </c>
      <c r="N213" s="526" t="s">
        <v>1678</v>
      </c>
      <c r="O213" s="527">
        <v>0.5</v>
      </c>
      <c r="P213" s="951"/>
      <c r="Q213" s="937"/>
      <c r="R213" s="537"/>
      <c r="T213" s="534"/>
      <c r="U213" s="537"/>
      <c r="V213" s="534"/>
      <c r="W213" s="538"/>
      <c r="X213" s="531">
        <f>ROUND(ROUND(F201*O213,0)*S211,0)</f>
        <v>191</v>
      </c>
      <c r="Y213" s="539"/>
      <c r="Z213" s="533"/>
    </row>
    <row r="214" spans="1:26" ht="16.7" customHeight="1" x14ac:dyDescent="0.15">
      <c r="A214" s="549">
        <v>22</v>
      </c>
      <c r="B214" s="549">
        <v>3161</v>
      </c>
      <c r="C214" s="540" t="s">
        <v>10733</v>
      </c>
      <c r="D214" s="542"/>
      <c r="E214" s="542"/>
      <c r="F214" s="534"/>
      <c r="G214" s="537"/>
      <c r="H214" s="541"/>
      <c r="I214" s="936" t="s">
        <v>10418</v>
      </c>
      <c r="J214" s="523" t="s">
        <v>1678</v>
      </c>
      <c r="K214" s="543">
        <v>0.96499999999999997</v>
      </c>
      <c r="L214" s="526"/>
      <c r="M214" s="526"/>
      <c r="N214" s="526"/>
      <c r="O214" s="527"/>
      <c r="P214" s="951"/>
      <c r="Q214" s="937"/>
      <c r="R214" s="537"/>
      <c r="T214" s="534"/>
      <c r="U214" s="537"/>
      <c r="V214" s="534"/>
      <c r="W214" s="538"/>
      <c r="X214" s="531">
        <f>ROUND(ROUND(F201*K214,0)*S211,0)</f>
        <v>369</v>
      </c>
      <c r="Y214" s="539"/>
      <c r="Z214" s="533"/>
    </row>
    <row r="215" spans="1:26" ht="16.7" customHeight="1" x14ac:dyDescent="0.15">
      <c r="A215" s="549">
        <v>22</v>
      </c>
      <c r="B215" s="549">
        <v>3162</v>
      </c>
      <c r="C215" s="540" t="s">
        <v>10734</v>
      </c>
      <c r="D215" s="542"/>
      <c r="E215" s="542"/>
      <c r="F215" s="534"/>
      <c r="G215" s="537"/>
      <c r="H215" s="541"/>
      <c r="I215" s="937"/>
      <c r="J215" s="533"/>
      <c r="K215" s="535"/>
      <c r="L215" s="939" t="s">
        <v>10414</v>
      </c>
      <c r="M215" s="526" t="s">
        <v>16</v>
      </c>
      <c r="N215" s="526" t="s">
        <v>1678</v>
      </c>
      <c r="O215" s="527">
        <v>0.7</v>
      </c>
      <c r="P215" s="951"/>
      <c r="Q215" s="937"/>
      <c r="R215" s="537"/>
      <c r="T215" s="534"/>
      <c r="U215" s="537"/>
      <c r="V215" s="534"/>
      <c r="W215" s="538"/>
      <c r="X215" s="531">
        <f>ROUND(ROUND(ROUND(F201*K214,0)*O215,0)*S211,0)</f>
        <v>258</v>
      </c>
      <c r="Y215" s="539"/>
      <c r="Z215" s="533"/>
    </row>
    <row r="216" spans="1:26" ht="16.7" customHeight="1" x14ac:dyDescent="0.15">
      <c r="A216" s="520">
        <v>22</v>
      </c>
      <c r="B216" s="520" t="s">
        <v>10735</v>
      </c>
      <c r="C216" s="540" t="s">
        <v>10736</v>
      </c>
      <c r="D216" s="542"/>
      <c r="E216" s="542"/>
      <c r="F216" s="534"/>
      <c r="G216" s="537"/>
      <c r="H216" s="541"/>
      <c r="I216" s="938"/>
      <c r="J216" s="545"/>
      <c r="K216" s="546"/>
      <c r="L216" s="940"/>
      <c r="M216" s="526" t="s">
        <v>3833</v>
      </c>
      <c r="N216" s="526" t="s">
        <v>1678</v>
      </c>
      <c r="O216" s="527">
        <v>0.5</v>
      </c>
      <c r="P216" s="952"/>
      <c r="Q216" s="938"/>
      <c r="R216" s="544"/>
      <c r="S216" s="548"/>
      <c r="T216" s="534"/>
      <c r="U216" s="537"/>
      <c r="V216" s="534"/>
      <c r="W216" s="538"/>
      <c r="X216" s="531">
        <f>ROUND(ROUND(ROUND(F201*K214,0)*O216,0)*S211,0)</f>
        <v>185</v>
      </c>
      <c r="Y216" s="539"/>
      <c r="Z216" s="533"/>
    </row>
    <row r="217" spans="1:26" ht="16.7" customHeight="1" x14ac:dyDescent="0.15">
      <c r="A217" s="520">
        <v>22</v>
      </c>
      <c r="B217" s="520" t="s">
        <v>10737</v>
      </c>
      <c r="C217" s="540" t="s">
        <v>10738</v>
      </c>
      <c r="D217" s="542"/>
      <c r="E217" s="542"/>
      <c r="F217" s="534"/>
      <c r="G217" s="537"/>
      <c r="H217" s="541"/>
      <c r="I217" s="522"/>
      <c r="J217" s="523"/>
      <c r="K217" s="524"/>
      <c r="L217" s="526"/>
      <c r="M217" s="526"/>
      <c r="N217" s="526"/>
      <c r="O217" s="527"/>
      <c r="P217" s="933" t="s">
        <v>10443</v>
      </c>
      <c r="Q217" s="936" t="s">
        <v>10444</v>
      </c>
      <c r="R217" s="525" t="s">
        <v>1678</v>
      </c>
      <c r="S217" s="529">
        <v>0.7</v>
      </c>
      <c r="T217" s="534"/>
      <c r="U217" s="537"/>
      <c r="V217" s="534"/>
      <c r="W217" s="538"/>
      <c r="X217" s="531">
        <f>ROUND(F201*S217,0)</f>
        <v>382</v>
      </c>
      <c r="Y217" s="539"/>
      <c r="Z217" s="533"/>
    </row>
    <row r="218" spans="1:26" ht="16.7" customHeight="1" x14ac:dyDescent="0.15">
      <c r="A218" s="520">
        <v>22</v>
      </c>
      <c r="B218" s="520" t="s">
        <v>10739</v>
      </c>
      <c r="C218" s="540" t="s">
        <v>10740</v>
      </c>
      <c r="D218" s="542"/>
      <c r="E218" s="542"/>
      <c r="F218" s="534"/>
      <c r="G218" s="537"/>
      <c r="H218" s="541"/>
      <c r="I218" s="534"/>
      <c r="J218" s="533"/>
      <c r="K218" s="535"/>
      <c r="L218" s="939" t="s">
        <v>10414</v>
      </c>
      <c r="M218" s="526" t="s">
        <v>16</v>
      </c>
      <c r="N218" s="526" t="s">
        <v>1678</v>
      </c>
      <c r="O218" s="527">
        <v>0.7</v>
      </c>
      <c r="P218" s="951"/>
      <c r="Q218" s="937"/>
      <c r="R218" s="537"/>
      <c r="T218" s="534"/>
      <c r="U218" s="537"/>
      <c r="V218" s="534"/>
      <c r="W218" s="538"/>
      <c r="X218" s="531">
        <f>ROUND(ROUND(F201*O218,0)*S217,0)</f>
        <v>267</v>
      </c>
      <c r="Y218" s="539"/>
      <c r="Z218" s="533"/>
    </row>
    <row r="219" spans="1:26" ht="16.7" customHeight="1" x14ac:dyDescent="0.15">
      <c r="A219" s="520">
        <v>22</v>
      </c>
      <c r="B219" s="520" t="s">
        <v>10741</v>
      </c>
      <c r="C219" s="540" t="s">
        <v>10742</v>
      </c>
      <c r="D219" s="542"/>
      <c r="E219" s="542"/>
      <c r="F219" s="534"/>
      <c r="G219" s="537"/>
      <c r="H219" s="541"/>
      <c r="I219" s="550"/>
      <c r="J219" s="551"/>
      <c r="K219" s="552"/>
      <c r="L219" s="940"/>
      <c r="M219" s="526" t="s">
        <v>3833</v>
      </c>
      <c r="N219" s="526" t="s">
        <v>1678</v>
      </c>
      <c r="O219" s="527">
        <v>0.5</v>
      </c>
      <c r="P219" s="951"/>
      <c r="Q219" s="937"/>
      <c r="R219" s="537"/>
      <c r="T219" s="534"/>
      <c r="U219" s="537"/>
      <c r="V219" s="534"/>
      <c r="W219" s="538"/>
      <c r="X219" s="531">
        <f>ROUND(ROUND(F201*O219,0)*S217,0)</f>
        <v>191</v>
      </c>
      <c r="Y219" s="539"/>
      <c r="Z219" s="533"/>
    </row>
    <row r="220" spans="1:26" ht="16.7" customHeight="1" x14ac:dyDescent="0.15">
      <c r="A220" s="520">
        <v>22</v>
      </c>
      <c r="B220" s="520" t="s">
        <v>10743</v>
      </c>
      <c r="C220" s="540" t="s">
        <v>10744</v>
      </c>
      <c r="D220" s="542"/>
      <c r="E220" s="542"/>
      <c r="F220" s="534"/>
      <c r="G220" s="537"/>
      <c r="H220" s="541"/>
      <c r="I220" s="936" t="s">
        <v>10418</v>
      </c>
      <c r="J220" s="523" t="s">
        <v>1678</v>
      </c>
      <c r="K220" s="543">
        <v>0.96499999999999997</v>
      </c>
      <c r="L220" s="526"/>
      <c r="M220" s="526"/>
      <c r="N220" s="526"/>
      <c r="O220" s="527"/>
      <c r="P220" s="951"/>
      <c r="Q220" s="937"/>
      <c r="R220" s="537"/>
      <c r="T220" s="534"/>
      <c r="U220" s="537"/>
      <c r="V220" s="534"/>
      <c r="W220" s="538"/>
      <c r="X220" s="531">
        <f>ROUND(ROUND(F201*K220,0)*S217,0)</f>
        <v>369</v>
      </c>
      <c r="Y220" s="539"/>
      <c r="Z220" s="533"/>
    </row>
    <row r="221" spans="1:26" ht="16.7" customHeight="1" x14ac:dyDescent="0.15">
      <c r="A221" s="520">
        <v>22</v>
      </c>
      <c r="B221" s="520" t="s">
        <v>10745</v>
      </c>
      <c r="C221" s="540" t="s">
        <v>10746</v>
      </c>
      <c r="D221" s="542"/>
      <c r="E221" s="542"/>
      <c r="F221" s="534"/>
      <c r="G221" s="537"/>
      <c r="H221" s="541"/>
      <c r="I221" s="937"/>
      <c r="J221" s="533"/>
      <c r="K221" s="535"/>
      <c r="L221" s="939" t="s">
        <v>10414</v>
      </c>
      <c r="M221" s="526" t="s">
        <v>16</v>
      </c>
      <c r="N221" s="526" t="s">
        <v>1678</v>
      </c>
      <c r="O221" s="527">
        <v>0.7</v>
      </c>
      <c r="P221" s="951"/>
      <c r="Q221" s="937"/>
      <c r="R221" s="537"/>
      <c r="T221" s="534"/>
      <c r="U221" s="537"/>
      <c r="V221" s="534"/>
      <c r="W221" s="538"/>
      <c r="X221" s="531">
        <f>ROUND(ROUND(ROUND(F201*K220,0)*O221,0)*S217,0)</f>
        <v>258</v>
      </c>
      <c r="Y221" s="539"/>
      <c r="Z221" s="533"/>
    </row>
    <row r="222" spans="1:26" ht="16.7" customHeight="1" x14ac:dyDescent="0.15">
      <c r="A222" s="520">
        <v>22</v>
      </c>
      <c r="B222" s="520" t="s">
        <v>10747</v>
      </c>
      <c r="C222" s="540" t="s">
        <v>10748</v>
      </c>
      <c r="D222" s="542"/>
      <c r="E222" s="542"/>
      <c r="F222" s="534"/>
      <c r="G222" s="537"/>
      <c r="H222" s="541"/>
      <c r="I222" s="938"/>
      <c r="J222" s="545"/>
      <c r="K222" s="546"/>
      <c r="L222" s="940"/>
      <c r="M222" s="526" t="s">
        <v>3833</v>
      </c>
      <c r="N222" s="526" t="s">
        <v>1678</v>
      </c>
      <c r="O222" s="527">
        <v>0.5</v>
      </c>
      <c r="P222" s="952"/>
      <c r="Q222" s="938"/>
      <c r="R222" s="544"/>
      <c r="S222" s="548"/>
      <c r="T222" s="534"/>
      <c r="U222" s="537"/>
      <c r="V222" s="550"/>
      <c r="W222" s="553"/>
      <c r="X222" s="531">
        <f>ROUND(ROUND(ROUND(F201*K220,0)*O222,0)*S217,0)</f>
        <v>185</v>
      </c>
      <c r="Y222" s="539"/>
      <c r="Z222" s="533"/>
    </row>
    <row r="223" spans="1:26" ht="16.7" customHeight="1" x14ac:dyDescent="0.15">
      <c r="A223" s="520">
        <v>22</v>
      </c>
      <c r="B223" s="520">
        <v>2551</v>
      </c>
      <c r="C223" s="540" t="s">
        <v>10749</v>
      </c>
      <c r="D223" s="542"/>
      <c r="E223" s="542"/>
      <c r="F223" s="534"/>
      <c r="G223" s="537"/>
      <c r="H223" s="541"/>
      <c r="I223" s="522"/>
      <c r="J223" s="523"/>
      <c r="K223" s="524"/>
      <c r="L223" s="525"/>
      <c r="M223" s="526"/>
      <c r="N223" s="526"/>
      <c r="O223" s="527"/>
      <c r="P223" s="528"/>
      <c r="Q223" s="525"/>
      <c r="R223" s="525"/>
      <c r="S223" s="529"/>
      <c r="T223" s="534"/>
      <c r="U223" s="537"/>
      <c r="V223" s="936" t="s">
        <v>10456</v>
      </c>
      <c r="W223" s="941"/>
      <c r="X223" s="531">
        <f>ROUND(F201-V226,0)</f>
        <v>534</v>
      </c>
      <c r="Y223" s="539"/>
      <c r="Z223" s="533"/>
    </row>
    <row r="224" spans="1:26" ht="16.7" customHeight="1" x14ac:dyDescent="0.15">
      <c r="A224" s="520">
        <v>22</v>
      </c>
      <c r="B224" s="520">
        <v>2552</v>
      </c>
      <c r="C224" s="540" t="s">
        <v>10750</v>
      </c>
      <c r="D224" s="542"/>
      <c r="E224" s="542"/>
      <c r="F224" s="534"/>
      <c r="G224" s="537"/>
      <c r="H224" s="541"/>
      <c r="I224" s="534"/>
      <c r="J224" s="533"/>
      <c r="K224" s="535"/>
      <c r="L224" s="939" t="s">
        <v>10414</v>
      </c>
      <c r="M224" s="526" t="s">
        <v>16</v>
      </c>
      <c r="N224" s="526" t="s">
        <v>1678</v>
      </c>
      <c r="O224" s="527">
        <v>0.7</v>
      </c>
      <c r="P224" s="536"/>
      <c r="Q224" s="537"/>
      <c r="R224" s="537"/>
      <c r="T224" s="534"/>
      <c r="U224" s="537"/>
      <c r="V224" s="937"/>
      <c r="W224" s="942"/>
      <c r="X224" s="531">
        <f>ROUND(ROUND(F201*O224,0)-V226,0)</f>
        <v>370</v>
      </c>
      <c r="Y224" s="539"/>
      <c r="Z224" s="533"/>
    </row>
    <row r="225" spans="1:26" ht="16.7" customHeight="1" x14ac:dyDescent="0.15">
      <c r="A225" s="520">
        <v>22</v>
      </c>
      <c r="B225" s="520" t="s">
        <v>10751</v>
      </c>
      <c r="C225" s="540" t="s">
        <v>10752</v>
      </c>
      <c r="D225" s="542"/>
      <c r="E225" s="542"/>
      <c r="F225" s="534"/>
      <c r="G225" s="537"/>
      <c r="H225" s="541"/>
      <c r="I225" s="550"/>
      <c r="J225" s="551"/>
      <c r="K225" s="552"/>
      <c r="L225" s="940"/>
      <c r="M225" s="526" t="s">
        <v>3833</v>
      </c>
      <c r="N225" s="526" t="s">
        <v>1678</v>
      </c>
      <c r="O225" s="527">
        <v>0.5</v>
      </c>
      <c r="P225" s="536"/>
      <c r="Q225" s="537"/>
      <c r="R225" s="537"/>
      <c r="T225" s="534"/>
      <c r="U225" s="537"/>
      <c r="V225" s="937"/>
      <c r="W225" s="942"/>
      <c r="X225" s="531">
        <f>ROUND(ROUND(F201*O225,0)-V226,0)</f>
        <v>261</v>
      </c>
      <c r="Y225" s="539"/>
      <c r="Z225" s="533"/>
    </row>
    <row r="226" spans="1:26" ht="16.7" customHeight="1" x14ac:dyDescent="0.15">
      <c r="A226" s="520">
        <v>22</v>
      </c>
      <c r="B226" s="520">
        <v>2553</v>
      </c>
      <c r="C226" s="540" t="s">
        <v>10753</v>
      </c>
      <c r="D226" s="542"/>
      <c r="E226" s="542"/>
      <c r="F226" s="534"/>
      <c r="G226" s="537"/>
      <c r="H226" s="541"/>
      <c r="I226" s="936" t="s">
        <v>10418</v>
      </c>
      <c r="J226" s="523" t="s">
        <v>1678</v>
      </c>
      <c r="K226" s="543">
        <v>0.96499999999999997</v>
      </c>
      <c r="L226" s="544"/>
      <c r="M226" s="526"/>
      <c r="N226" s="526"/>
      <c r="O226" s="527"/>
      <c r="P226" s="536"/>
      <c r="Q226" s="537"/>
      <c r="R226" s="537"/>
      <c r="T226" s="534"/>
      <c r="U226" s="537"/>
      <c r="V226" s="554">
        <v>12</v>
      </c>
      <c r="W226" s="953" t="s">
        <v>10461</v>
      </c>
      <c r="X226" s="531">
        <f>ROUND(ROUND(F201*K226,0)-V226,0)</f>
        <v>515</v>
      </c>
      <c r="Y226" s="539"/>
      <c r="Z226" s="533"/>
    </row>
    <row r="227" spans="1:26" ht="16.7" customHeight="1" x14ac:dyDescent="0.15">
      <c r="A227" s="520">
        <v>22</v>
      </c>
      <c r="B227" s="520">
        <v>2554</v>
      </c>
      <c r="C227" s="540" t="s">
        <v>10754</v>
      </c>
      <c r="D227" s="542"/>
      <c r="E227" s="542"/>
      <c r="F227" s="534"/>
      <c r="G227" s="537"/>
      <c r="H227" s="541"/>
      <c r="I227" s="937"/>
      <c r="J227" s="533"/>
      <c r="K227" s="535"/>
      <c r="L227" s="939" t="s">
        <v>10414</v>
      </c>
      <c r="M227" s="526" t="s">
        <v>16</v>
      </c>
      <c r="N227" s="526" t="s">
        <v>1678</v>
      </c>
      <c r="O227" s="527">
        <v>0.7</v>
      </c>
      <c r="P227" s="536"/>
      <c r="Q227" s="537"/>
      <c r="R227" s="537"/>
      <c r="T227" s="534"/>
      <c r="U227" s="537"/>
      <c r="V227" s="534"/>
      <c r="W227" s="953"/>
      <c r="X227" s="531">
        <f>ROUND(ROUND(ROUND(F201*K226,0)*O227,0)-V226,0)</f>
        <v>357</v>
      </c>
      <c r="Y227" s="539"/>
      <c r="Z227" s="533"/>
    </row>
    <row r="228" spans="1:26" ht="16.7" customHeight="1" x14ac:dyDescent="0.15">
      <c r="A228" s="520">
        <v>22</v>
      </c>
      <c r="B228" s="520" t="s">
        <v>10755</v>
      </c>
      <c r="C228" s="540" t="s">
        <v>10756</v>
      </c>
      <c r="D228" s="542"/>
      <c r="E228" s="542"/>
      <c r="F228" s="534"/>
      <c r="G228" s="537"/>
      <c r="H228" s="541"/>
      <c r="I228" s="938"/>
      <c r="J228" s="545"/>
      <c r="K228" s="546"/>
      <c r="L228" s="940"/>
      <c r="M228" s="526" t="s">
        <v>3833</v>
      </c>
      <c r="N228" s="526" t="s">
        <v>1678</v>
      </c>
      <c r="O228" s="527">
        <v>0.5</v>
      </c>
      <c r="P228" s="547"/>
      <c r="Q228" s="544"/>
      <c r="R228" s="544"/>
      <c r="S228" s="548"/>
      <c r="T228" s="534"/>
      <c r="U228" s="537"/>
      <c r="V228" s="534"/>
      <c r="W228" s="538"/>
      <c r="X228" s="531">
        <f>ROUND(ROUND(ROUND(F201*K226,0)*O228,0)-V226,0)</f>
        <v>252</v>
      </c>
      <c r="Y228" s="539"/>
      <c r="Z228" s="533"/>
    </row>
    <row r="229" spans="1:26" ht="16.7" customHeight="1" x14ac:dyDescent="0.15">
      <c r="A229" s="549">
        <v>22</v>
      </c>
      <c r="B229" s="549">
        <v>2555</v>
      </c>
      <c r="C229" s="540" t="s">
        <v>10757</v>
      </c>
      <c r="D229" s="542"/>
      <c r="E229" s="542"/>
      <c r="F229" s="534"/>
      <c r="G229" s="537"/>
      <c r="H229" s="541"/>
      <c r="I229" s="522"/>
      <c r="J229" s="523"/>
      <c r="K229" s="524"/>
      <c r="L229" s="526"/>
      <c r="M229" s="526"/>
      <c r="N229" s="526"/>
      <c r="O229" s="527"/>
      <c r="P229" s="933" t="s">
        <v>10423</v>
      </c>
      <c r="Q229" s="936" t="s">
        <v>10424</v>
      </c>
      <c r="R229" s="525" t="s">
        <v>1678</v>
      </c>
      <c r="S229" s="529">
        <v>0.5</v>
      </c>
      <c r="T229" s="534"/>
      <c r="U229" s="537"/>
      <c r="V229" s="534"/>
      <c r="W229" s="538"/>
      <c r="X229" s="531">
        <f>ROUND(ROUND(F201*S229,0)-V226,0)</f>
        <v>261</v>
      </c>
      <c r="Y229" s="539"/>
      <c r="Z229" s="533"/>
    </row>
    <row r="230" spans="1:26" ht="16.7" customHeight="1" x14ac:dyDescent="0.15">
      <c r="A230" s="549">
        <v>22</v>
      </c>
      <c r="B230" s="549">
        <v>2556</v>
      </c>
      <c r="C230" s="540" t="s">
        <v>10758</v>
      </c>
      <c r="D230" s="542"/>
      <c r="E230" s="542"/>
      <c r="F230" s="534"/>
      <c r="G230" s="537"/>
      <c r="H230" s="541"/>
      <c r="I230" s="534"/>
      <c r="J230" s="533"/>
      <c r="K230" s="535"/>
      <c r="L230" s="939" t="s">
        <v>10414</v>
      </c>
      <c r="M230" s="526" t="s">
        <v>16</v>
      </c>
      <c r="N230" s="526" t="s">
        <v>1678</v>
      </c>
      <c r="O230" s="527">
        <v>0.7</v>
      </c>
      <c r="P230" s="951"/>
      <c r="Q230" s="937"/>
      <c r="R230" s="537"/>
      <c r="T230" s="534"/>
      <c r="U230" s="537"/>
      <c r="V230" s="534"/>
      <c r="W230" s="538"/>
      <c r="X230" s="531">
        <f>ROUND(ROUND(ROUND(F201*O230,0)*S229,0)-V226,0)</f>
        <v>179</v>
      </c>
      <c r="Y230" s="539"/>
      <c r="Z230" s="533"/>
    </row>
    <row r="231" spans="1:26" ht="16.7" customHeight="1" x14ac:dyDescent="0.15">
      <c r="A231" s="520">
        <v>22</v>
      </c>
      <c r="B231" s="520" t="s">
        <v>10759</v>
      </c>
      <c r="C231" s="540" t="s">
        <v>10760</v>
      </c>
      <c r="D231" s="542"/>
      <c r="E231" s="542"/>
      <c r="F231" s="534"/>
      <c r="G231" s="537"/>
      <c r="H231" s="541"/>
      <c r="I231" s="550"/>
      <c r="J231" s="551"/>
      <c r="K231" s="552"/>
      <c r="L231" s="940"/>
      <c r="M231" s="526" t="s">
        <v>3833</v>
      </c>
      <c r="N231" s="526" t="s">
        <v>1678</v>
      </c>
      <c r="O231" s="527">
        <v>0.5</v>
      </c>
      <c r="P231" s="951"/>
      <c r="Q231" s="937"/>
      <c r="R231" s="537"/>
      <c r="T231" s="534"/>
      <c r="U231" s="537"/>
      <c r="V231" s="534"/>
      <c r="W231" s="538"/>
      <c r="X231" s="531">
        <f>ROUND(ROUND(ROUND(F201*O231,0)*S229,0)-V226,0)</f>
        <v>125</v>
      </c>
      <c r="Y231" s="539"/>
      <c r="Z231" s="533"/>
    </row>
    <row r="232" spans="1:26" ht="16.7" customHeight="1" x14ac:dyDescent="0.15">
      <c r="A232" s="549">
        <v>22</v>
      </c>
      <c r="B232" s="549">
        <v>2557</v>
      </c>
      <c r="C232" s="540" t="s">
        <v>10761</v>
      </c>
      <c r="D232" s="542"/>
      <c r="E232" s="542"/>
      <c r="F232" s="534"/>
      <c r="G232" s="537"/>
      <c r="H232" s="541"/>
      <c r="I232" s="936" t="s">
        <v>10418</v>
      </c>
      <c r="J232" s="523" t="s">
        <v>1678</v>
      </c>
      <c r="K232" s="543">
        <v>0.96499999999999997</v>
      </c>
      <c r="L232" s="526"/>
      <c r="M232" s="526"/>
      <c r="N232" s="526"/>
      <c r="O232" s="527"/>
      <c r="P232" s="951"/>
      <c r="Q232" s="937"/>
      <c r="R232" s="537"/>
      <c r="T232" s="534"/>
      <c r="U232" s="537"/>
      <c r="V232" s="534"/>
      <c r="W232" s="538"/>
      <c r="X232" s="531">
        <f>ROUND(ROUND(ROUND(F201*K232,0)*S229,0)-V226,0)</f>
        <v>252</v>
      </c>
      <c r="Y232" s="539"/>
      <c r="Z232" s="533"/>
    </row>
    <row r="233" spans="1:26" ht="16.7" customHeight="1" x14ac:dyDescent="0.15">
      <c r="A233" s="549">
        <v>22</v>
      </c>
      <c r="B233" s="549">
        <v>2558</v>
      </c>
      <c r="C233" s="540" t="s">
        <v>10762</v>
      </c>
      <c r="D233" s="542"/>
      <c r="E233" s="542"/>
      <c r="F233" s="534"/>
      <c r="G233" s="537"/>
      <c r="H233" s="541"/>
      <c r="I233" s="937"/>
      <c r="J233" s="533"/>
      <c r="K233" s="535"/>
      <c r="L233" s="939" t="s">
        <v>10414</v>
      </c>
      <c r="M233" s="526" t="s">
        <v>16</v>
      </c>
      <c r="N233" s="526" t="s">
        <v>1678</v>
      </c>
      <c r="O233" s="527">
        <v>0.7</v>
      </c>
      <c r="P233" s="951"/>
      <c r="Q233" s="937"/>
      <c r="R233" s="537"/>
      <c r="T233" s="534"/>
      <c r="U233" s="537"/>
      <c r="V233" s="534"/>
      <c r="W233" s="538"/>
      <c r="X233" s="531">
        <f>ROUND(ROUND(ROUND(ROUND(F201*K232,0)*O233,0)*S229,0)-V226,0)</f>
        <v>173</v>
      </c>
      <c r="Y233" s="539"/>
      <c r="Z233" s="533"/>
    </row>
    <row r="234" spans="1:26" ht="16.7" customHeight="1" x14ac:dyDescent="0.15">
      <c r="A234" s="520">
        <v>22</v>
      </c>
      <c r="B234" s="520" t="s">
        <v>10763</v>
      </c>
      <c r="C234" s="540" t="s">
        <v>10764</v>
      </c>
      <c r="D234" s="542"/>
      <c r="E234" s="542"/>
      <c r="F234" s="534"/>
      <c r="G234" s="537"/>
      <c r="H234" s="541"/>
      <c r="I234" s="938"/>
      <c r="J234" s="545"/>
      <c r="K234" s="546"/>
      <c r="L234" s="940"/>
      <c r="M234" s="526" t="s">
        <v>3833</v>
      </c>
      <c r="N234" s="526" t="s">
        <v>1678</v>
      </c>
      <c r="O234" s="527">
        <v>0.5</v>
      </c>
      <c r="P234" s="951"/>
      <c r="Q234" s="938"/>
      <c r="R234" s="544"/>
      <c r="S234" s="548"/>
      <c r="T234" s="534"/>
      <c r="U234" s="537"/>
      <c r="V234" s="534"/>
      <c r="W234" s="538"/>
      <c r="X234" s="531">
        <f>ROUND(ROUND(ROUND(ROUND(F201*K232,0)*O234,0)*S229,0)-V226,0)</f>
        <v>120</v>
      </c>
      <c r="Y234" s="539"/>
      <c r="Z234" s="533"/>
    </row>
    <row r="235" spans="1:26" ht="16.7" customHeight="1" x14ac:dyDescent="0.15">
      <c r="A235" s="549">
        <v>22</v>
      </c>
      <c r="B235" s="549">
        <v>3559</v>
      </c>
      <c r="C235" s="540" t="s">
        <v>10765</v>
      </c>
      <c r="D235" s="542"/>
      <c r="E235" s="542"/>
      <c r="F235" s="534"/>
      <c r="G235" s="537"/>
      <c r="H235" s="541"/>
      <c r="I235" s="522"/>
      <c r="J235" s="523"/>
      <c r="K235" s="524"/>
      <c r="L235" s="526"/>
      <c r="M235" s="526"/>
      <c r="N235" s="526"/>
      <c r="O235" s="527"/>
      <c r="P235" s="951"/>
      <c r="Q235" s="936" t="s">
        <v>10433</v>
      </c>
      <c r="R235" s="525" t="s">
        <v>1678</v>
      </c>
      <c r="S235" s="529">
        <v>0.7</v>
      </c>
      <c r="T235" s="534"/>
      <c r="U235" s="537"/>
      <c r="V235" s="534"/>
      <c r="W235" s="538"/>
      <c r="X235" s="531">
        <f>ROUND(ROUND(F201*S235,0)-V226,0)</f>
        <v>370</v>
      </c>
      <c r="Y235" s="539"/>
      <c r="Z235" s="533"/>
    </row>
    <row r="236" spans="1:26" ht="16.7" customHeight="1" x14ac:dyDescent="0.15">
      <c r="A236" s="549">
        <v>22</v>
      </c>
      <c r="B236" s="549">
        <v>3560</v>
      </c>
      <c r="C236" s="540" t="s">
        <v>10766</v>
      </c>
      <c r="D236" s="542"/>
      <c r="E236" s="542"/>
      <c r="F236" s="534"/>
      <c r="G236" s="537"/>
      <c r="H236" s="541"/>
      <c r="I236" s="534"/>
      <c r="J236" s="533"/>
      <c r="K236" s="535"/>
      <c r="L236" s="939" t="s">
        <v>10414</v>
      </c>
      <c r="M236" s="526" t="s">
        <v>16</v>
      </c>
      <c r="N236" s="526" t="s">
        <v>1678</v>
      </c>
      <c r="O236" s="527">
        <v>0.7</v>
      </c>
      <c r="P236" s="951"/>
      <c r="Q236" s="937"/>
      <c r="R236" s="537"/>
      <c r="T236" s="534"/>
      <c r="U236" s="537"/>
      <c r="V236" s="534"/>
      <c r="W236" s="538"/>
      <c r="X236" s="531">
        <f>ROUND(ROUND(ROUND(F201*O236,0)*S235,0)-V226,0)</f>
        <v>255</v>
      </c>
      <c r="Y236" s="539"/>
      <c r="Z236" s="533"/>
    </row>
    <row r="237" spans="1:26" ht="16.7" customHeight="1" x14ac:dyDescent="0.15">
      <c r="A237" s="520">
        <v>22</v>
      </c>
      <c r="B237" s="520" t="s">
        <v>10767</v>
      </c>
      <c r="C237" s="540" t="s">
        <v>10768</v>
      </c>
      <c r="D237" s="542"/>
      <c r="E237" s="542"/>
      <c r="F237" s="534"/>
      <c r="G237" s="537"/>
      <c r="H237" s="541"/>
      <c r="I237" s="550"/>
      <c r="J237" s="551"/>
      <c r="K237" s="552"/>
      <c r="L237" s="940"/>
      <c r="M237" s="526" t="s">
        <v>3833</v>
      </c>
      <c r="N237" s="526" t="s">
        <v>1678</v>
      </c>
      <c r="O237" s="527">
        <v>0.5</v>
      </c>
      <c r="P237" s="951"/>
      <c r="Q237" s="937"/>
      <c r="R237" s="537"/>
      <c r="T237" s="534"/>
      <c r="U237" s="537"/>
      <c r="V237" s="534"/>
      <c r="W237" s="538"/>
      <c r="X237" s="531">
        <f>ROUND(ROUND(ROUND(F201*O237,0)*S235,0)-V226,0)</f>
        <v>179</v>
      </c>
      <c r="Y237" s="539"/>
      <c r="Z237" s="533"/>
    </row>
    <row r="238" spans="1:26" ht="16.7" customHeight="1" x14ac:dyDescent="0.15">
      <c r="A238" s="549">
        <v>22</v>
      </c>
      <c r="B238" s="549">
        <v>3561</v>
      </c>
      <c r="C238" s="540" t="s">
        <v>10769</v>
      </c>
      <c r="D238" s="542"/>
      <c r="E238" s="542"/>
      <c r="F238" s="534"/>
      <c r="G238" s="537"/>
      <c r="H238" s="541"/>
      <c r="I238" s="936" t="s">
        <v>10418</v>
      </c>
      <c r="J238" s="523" t="s">
        <v>1678</v>
      </c>
      <c r="K238" s="543">
        <v>0.96499999999999997</v>
      </c>
      <c r="L238" s="526"/>
      <c r="M238" s="526"/>
      <c r="N238" s="526"/>
      <c r="O238" s="527"/>
      <c r="P238" s="951"/>
      <c r="Q238" s="937"/>
      <c r="R238" s="537"/>
      <c r="T238" s="534"/>
      <c r="U238" s="537"/>
      <c r="V238" s="534"/>
      <c r="W238" s="538"/>
      <c r="X238" s="531">
        <f>ROUND(ROUND(ROUND(F201*K238,0)*S235,0)-V226,0)</f>
        <v>357</v>
      </c>
      <c r="Y238" s="539"/>
      <c r="Z238" s="533"/>
    </row>
    <row r="239" spans="1:26" ht="16.7" customHeight="1" x14ac:dyDescent="0.15">
      <c r="A239" s="549">
        <v>22</v>
      </c>
      <c r="B239" s="549">
        <v>3562</v>
      </c>
      <c r="C239" s="540" t="s">
        <v>10770</v>
      </c>
      <c r="D239" s="542"/>
      <c r="E239" s="542"/>
      <c r="F239" s="534"/>
      <c r="G239" s="537"/>
      <c r="H239" s="541"/>
      <c r="I239" s="937"/>
      <c r="J239" s="533"/>
      <c r="K239" s="535"/>
      <c r="L239" s="939" t="s">
        <v>10414</v>
      </c>
      <c r="M239" s="526" t="s">
        <v>16</v>
      </c>
      <c r="N239" s="526" t="s">
        <v>1678</v>
      </c>
      <c r="O239" s="527">
        <v>0.7</v>
      </c>
      <c r="P239" s="951"/>
      <c r="Q239" s="937"/>
      <c r="R239" s="537"/>
      <c r="T239" s="534"/>
      <c r="U239" s="537"/>
      <c r="V239" s="534"/>
      <c r="W239" s="538"/>
      <c r="X239" s="531">
        <f>ROUND(ROUND(ROUND(ROUND(F201*K238,0)*O239,0)*S235,0)-V226,0)</f>
        <v>246</v>
      </c>
      <c r="Y239" s="539"/>
      <c r="Z239" s="533"/>
    </row>
    <row r="240" spans="1:26" ht="16.7" customHeight="1" x14ac:dyDescent="0.15">
      <c r="A240" s="520">
        <v>22</v>
      </c>
      <c r="B240" s="520" t="s">
        <v>10771</v>
      </c>
      <c r="C240" s="540" t="s">
        <v>10772</v>
      </c>
      <c r="D240" s="542"/>
      <c r="E240" s="542"/>
      <c r="F240" s="534"/>
      <c r="G240" s="537"/>
      <c r="H240" s="541"/>
      <c r="I240" s="938"/>
      <c r="J240" s="545"/>
      <c r="K240" s="546"/>
      <c r="L240" s="940"/>
      <c r="M240" s="526" t="s">
        <v>3833</v>
      </c>
      <c r="N240" s="526" t="s">
        <v>1678</v>
      </c>
      <c r="O240" s="527">
        <v>0.5</v>
      </c>
      <c r="P240" s="952"/>
      <c r="Q240" s="938"/>
      <c r="R240" s="544"/>
      <c r="S240" s="548"/>
      <c r="T240" s="534"/>
      <c r="U240" s="537"/>
      <c r="V240" s="534"/>
      <c r="W240" s="538"/>
      <c r="X240" s="531">
        <f>ROUND(ROUND(ROUND(ROUND(F201*K238,0)*O240,0)*S235,0)-V226,0)</f>
        <v>173</v>
      </c>
      <c r="Y240" s="539"/>
      <c r="Z240" s="533"/>
    </row>
    <row r="241" spans="1:26" ht="16.7" customHeight="1" x14ac:dyDescent="0.15">
      <c r="A241" s="520">
        <v>22</v>
      </c>
      <c r="B241" s="520" t="s">
        <v>10773</v>
      </c>
      <c r="C241" s="540" t="s">
        <v>10774</v>
      </c>
      <c r="D241" s="542"/>
      <c r="E241" s="542"/>
      <c r="F241" s="534"/>
      <c r="G241" s="537"/>
      <c r="H241" s="541"/>
      <c r="I241" s="522"/>
      <c r="J241" s="523"/>
      <c r="K241" s="524"/>
      <c r="L241" s="526"/>
      <c r="M241" s="526"/>
      <c r="N241" s="526"/>
      <c r="O241" s="527"/>
      <c r="P241" s="933" t="s">
        <v>10443</v>
      </c>
      <c r="Q241" s="936" t="s">
        <v>10444</v>
      </c>
      <c r="R241" s="525" t="s">
        <v>1678</v>
      </c>
      <c r="S241" s="529">
        <v>0.7</v>
      </c>
      <c r="T241" s="534"/>
      <c r="U241" s="537"/>
      <c r="V241" s="534"/>
      <c r="W241" s="538"/>
      <c r="X241" s="531">
        <f>ROUND(ROUND(F201*S241,0)-V226,0)</f>
        <v>370</v>
      </c>
      <c r="Y241" s="539"/>
      <c r="Z241" s="533"/>
    </row>
    <row r="242" spans="1:26" ht="16.7" customHeight="1" x14ac:dyDescent="0.15">
      <c r="A242" s="520">
        <v>22</v>
      </c>
      <c r="B242" s="520" t="s">
        <v>10775</v>
      </c>
      <c r="C242" s="540" t="s">
        <v>10776</v>
      </c>
      <c r="D242" s="542"/>
      <c r="E242" s="542"/>
      <c r="F242" s="534"/>
      <c r="G242" s="537"/>
      <c r="H242" s="541"/>
      <c r="I242" s="534"/>
      <c r="J242" s="533"/>
      <c r="K242" s="535"/>
      <c r="L242" s="939" t="s">
        <v>10414</v>
      </c>
      <c r="M242" s="526" t="s">
        <v>16</v>
      </c>
      <c r="N242" s="526" t="s">
        <v>1678</v>
      </c>
      <c r="O242" s="527">
        <v>0.7</v>
      </c>
      <c r="P242" s="951"/>
      <c r="Q242" s="937"/>
      <c r="R242" s="537"/>
      <c r="T242" s="534"/>
      <c r="U242" s="537"/>
      <c r="V242" s="534"/>
      <c r="W242" s="538"/>
      <c r="X242" s="531">
        <f>ROUND(ROUND(ROUND(F201*O242,0)*S241,0)-V226,0)</f>
        <v>255</v>
      </c>
      <c r="Y242" s="539"/>
      <c r="Z242" s="533"/>
    </row>
    <row r="243" spans="1:26" ht="16.7" customHeight="1" x14ac:dyDescent="0.15">
      <c r="A243" s="520">
        <v>22</v>
      </c>
      <c r="B243" s="520" t="s">
        <v>10777</v>
      </c>
      <c r="C243" s="540" t="s">
        <v>10778</v>
      </c>
      <c r="D243" s="542"/>
      <c r="E243" s="542"/>
      <c r="F243" s="534"/>
      <c r="G243" s="537"/>
      <c r="H243" s="541"/>
      <c r="I243" s="550"/>
      <c r="J243" s="551"/>
      <c r="K243" s="552"/>
      <c r="L243" s="940"/>
      <c r="M243" s="526" t="s">
        <v>3833</v>
      </c>
      <c r="N243" s="526" t="s">
        <v>1678</v>
      </c>
      <c r="O243" s="527">
        <v>0.5</v>
      </c>
      <c r="P243" s="951"/>
      <c r="Q243" s="937"/>
      <c r="R243" s="537"/>
      <c r="T243" s="534"/>
      <c r="U243" s="537"/>
      <c r="V243" s="534"/>
      <c r="W243" s="538"/>
      <c r="X243" s="531">
        <f>ROUND(ROUND(ROUND(F201*O243,0)*S241,0)-V226,0)</f>
        <v>179</v>
      </c>
      <c r="Y243" s="539"/>
      <c r="Z243" s="533"/>
    </row>
    <row r="244" spans="1:26" ht="16.7" customHeight="1" x14ac:dyDescent="0.15">
      <c r="A244" s="520">
        <v>22</v>
      </c>
      <c r="B244" s="520" t="s">
        <v>10779</v>
      </c>
      <c r="C244" s="540" t="s">
        <v>10780</v>
      </c>
      <c r="D244" s="542"/>
      <c r="E244" s="542"/>
      <c r="F244" s="534"/>
      <c r="G244" s="537"/>
      <c r="H244" s="541"/>
      <c r="I244" s="936" t="s">
        <v>10418</v>
      </c>
      <c r="J244" s="523" t="s">
        <v>1678</v>
      </c>
      <c r="K244" s="543">
        <v>0.96499999999999997</v>
      </c>
      <c r="L244" s="526"/>
      <c r="M244" s="526"/>
      <c r="N244" s="526"/>
      <c r="O244" s="527"/>
      <c r="P244" s="951"/>
      <c r="Q244" s="937"/>
      <c r="R244" s="537"/>
      <c r="T244" s="534"/>
      <c r="U244" s="537"/>
      <c r="V244" s="534"/>
      <c r="W244" s="538"/>
      <c r="X244" s="531">
        <f>ROUND(ROUND(ROUND(F201*K244,0)*S241,0)-V226,0)</f>
        <v>357</v>
      </c>
      <c r="Y244" s="539"/>
      <c r="Z244" s="533"/>
    </row>
    <row r="245" spans="1:26" ht="16.7" customHeight="1" x14ac:dyDescent="0.15">
      <c r="A245" s="520">
        <v>22</v>
      </c>
      <c r="B245" s="520" t="s">
        <v>10781</v>
      </c>
      <c r="C245" s="540" t="s">
        <v>10782</v>
      </c>
      <c r="D245" s="542"/>
      <c r="E245" s="542"/>
      <c r="F245" s="534"/>
      <c r="G245" s="537"/>
      <c r="H245" s="541"/>
      <c r="I245" s="937"/>
      <c r="J245" s="533"/>
      <c r="K245" s="535"/>
      <c r="L245" s="939" t="s">
        <v>10414</v>
      </c>
      <c r="M245" s="526" t="s">
        <v>16</v>
      </c>
      <c r="N245" s="526" t="s">
        <v>1678</v>
      </c>
      <c r="O245" s="527">
        <v>0.7</v>
      </c>
      <c r="P245" s="951"/>
      <c r="Q245" s="937"/>
      <c r="R245" s="537"/>
      <c r="T245" s="534"/>
      <c r="U245" s="537"/>
      <c r="V245" s="534"/>
      <c r="W245" s="538"/>
      <c r="X245" s="531">
        <f>ROUND(ROUND(ROUND(ROUND(F201*K244,0)*O245,0)*S241,0)-V226,0)</f>
        <v>246</v>
      </c>
      <c r="Y245" s="539"/>
      <c r="Z245" s="533"/>
    </row>
    <row r="246" spans="1:26" ht="16.7" customHeight="1" x14ac:dyDescent="0.15">
      <c r="A246" s="520">
        <v>22</v>
      </c>
      <c r="B246" s="520" t="s">
        <v>10783</v>
      </c>
      <c r="C246" s="540" t="s">
        <v>10784</v>
      </c>
      <c r="D246" s="557"/>
      <c r="E246" s="557"/>
      <c r="F246" s="550"/>
      <c r="G246" s="544"/>
      <c r="H246" s="558"/>
      <c r="I246" s="938"/>
      <c r="J246" s="545"/>
      <c r="K246" s="546"/>
      <c r="L246" s="940"/>
      <c r="M246" s="526" t="s">
        <v>3833</v>
      </c>
      <c r="N246" s="526" t="s">
        <v>1678</v>
      </c>
      <c r="O246" s="527">
        <v>0.5</v>
      </c>
      <c r="P246" s="952"/>
      <c r="Q246" s="938"/>
      <c r="R246" s="544"/>
      <c r="S246" s="548"/>
      <c r="T246" s="550"/>
      <c r="U246" s="544"/>
      <c r="V246" s="550"/>
      <c r="W246" s="553"/>
      <c r="X246" s="531">
        <f>ROUND(ROUND(ROUND(ROUND(F201*K244,0)*O246,0)*S241,0)-V226,0)</f>
        <v>173</v>
      </c>
      <c r="Y246" s="559"/>
      <c r="Z246" s="533"/>
    </row>
    <row r="247" spans="1:26" ht="16.7" customHeight="1" x14ac:dyDescent="0.15">
      <c r="A247" s="520">
        <v>22</v>
      </c>
      <c r="B247" s="520">
        <v>2161</v>
      </c>
      <c r="C247" s="521" t="s">
        <v>10785</v>
      </c>
      <c r="D247" s="560"/>
      <c r="E247" s="945" t="s">
        <v>10786</v>
      </c>
      <c r="F247" s="936" t="s">
        <v>10412</v>
      </c>
      <c r="G247" s="947"/>
      <c r="H247" s="941"/>
      <c r="I247" s="522"/>
      <c r="J247" s="523"/>
      <c r="K247" s="524"/>
      <c r="L247" s="525"/>
      <c r="M247" s="526"/>
      <c r="N247" s="526"/>
      <c r="O247" s="527"/>
      <c r="P247" s="528"/>
      <c r="Q247" s="525"/>
      <c r="R247" s="525"/>
      <c r="S247" s="529"/>
      <c r="T247" s="522"/>
      <c r="U247" s="525"/>
      <c r="V247" s="522"/>
      <c r="W247" s="530"/>
      <c r="X247" s="531">
        <f>F249</f>
        <v>1147</v>
      </c>
      <c r="Y247" s="532"/>
      <c r="Z247" s="533"/>
    </row>
    <row r="248" spans="1:26" ht="16.7" customHeight="1" x14ac:dyDescent="0.15">
      <c r="A248" s="520">
        <v>22</v>
      </c>
      <c r="B248" s="520">
        <v>2162</v>
      </c>
      <c r="C248" s="521" t="s">
        <v>10787</v>
      </c>
      <c r="D248" s="542"/>
      <c r="E248" s="946"/>
      <c r="F248" s="937"/>
      <c r="G248" s="948"/>
      <c r="H248" s="942"/>
      <c r="I248" s="534"/>
      <c r="J248" s="533"/>
      <c r="K248" s="535"/>
      <c r="L248" s="939" t="s">
        <v>10414</v>
      </c>
      <c r="M248" s="526" t="s">
        <v>16</v>
      </c>
      <c r="N248" s="526" t="s">
        <v>1678</v>
      </c>
      <c r="O248" s="527">
        <v>0.7</v>
      </c>
      <c r="P248" s="536"/>
      <c r="Q248" s="537"/>
      <c r="R248" s="537"/>
      <c r="T248" s="534"/>
      <c r="U248" s="537"/>
      <c r="V248" s="534"/>
      <c r="W248" s="538"/>
      <c r="X248" s="531">
        <f>ROUND(F249*O248,0)</f>
        <v>803</v>
      </c>
      <c r="Y248" s="539"/>
      <c r="Z248" s="533"/>
    </row>
    <row r="249" spans="1:26" ht="16.7" customHeight="1" x14ac:dyDescent="0.15">
      <c r="A249" s="520">
        <v>22</v>
      </c>
      <c r="B249" s="520" t="s">
        <v>10788</v>
      </c>
      <c r="C249" s="540" t="s">
        <v>10789</v>
      </c>
      <c r="D249" s="542"/>
      <c r="E249" s="946"/>
      <c r="F249" s="949">
        <v>1147</v>
      </c>
      <c r="G249" s="950"/>
      <c r="H249" s="541" t="s">
        <v>9</v>
      </c>
      <c r="I249" s="550"/>
      <c r="J249" s="551"/>
      <c r="K249" s="552"/>
      <c r="L249" s="940"/>
      <c r="M249" s="526" t="s">
        <v>3833</v>
      </c>
      <c r="N249" s="526" t="s">
        <v>1678</v>
      </c>
      <c r="O249" s="527">
        <v>0.5</v>
      </c>
      <c r="P249" s="536"/>
      <c r="Q249" s="537"/>
      <c r="R249" s="537"/>
      <c r="T249" s="534"/>
      <c r="U249" s="537"/>
      <c r="V249" s="534"/>
      <c r="W249" s="538"/>
      <c r="X249" s="531">
        <f>ROUND(F249*O249,0)</f>
        <v>574</v>
      </c>
      <c r="Y249" s="539"/>
      <c r="Z249" s="533"/>
    </row>
    <row r="250" spans="1:26" ht="16.7" customHeight="1" x14ac:dyDescent="0.15">
      <c r="A250" s="520">
        <v>22</v>
      </c>
      <c r="B250" s="520">
        <v>2163</v>
      </c>
      <c r="C250" s="540" t="s">
        <v>10790</v>
      </c>
      <c r="D250" s="542"/>
      <c r="E250" s="946"/>
      <c r="F250" s="534"/>
      <c r="G250" s="537"/>
      <c r="H250" s="541"/>
      <c r="I250" s="936" t="s">
        <v>10418</v>
      </c>
      <c r="J250" s="523" t="s">
        <v>1678</v>
      </c>
      <c r="K250" s="543">
        <v>0.96499999999999997</v>
      </c>
      <c r="L250" s="544"/>
      <c r="M250" s="526"/>
      <c r="N250" s="526"/>
      <c r="O250" s="527"/>
      <c r="P250" s="536"/>
      <c r="Q250" s="537"/>
      <c r="R250" s="537"/>
      <c r="T250" s="534"/>
      <c r="U250" s="537"/>
      <c r="V250" s="534"/>
      <c r="W250" s="538"/>
      <c r="X250" s="531">
        <f>ROUND(F249*K250,0)</f>
        <v>1107</v>
      </c>
      <c r="Y250" s="539"/>
      <c r="Z250" s="533"/>
    </row>
    <row r="251" spans="1:26" ht="16.7" customHeight="1" x14ac:dyDescent="0.15">
      <c r="A251" s="520">
        <v>22</v>
      </c>
      <c r="B251" s="520">
        <v>2164</v>
      </c>
      <c r="C251" s="540" t="s">
        <v>10791</v>
      </c>
      <c r="D251" s="542"/>
      <c r="E251" s="542"/>
      <c r="F251" s="534"/>
      <c r="G251" s="537"/>
      <c r="H251" s="541"/>
      <c r="I251" s="937"/>
      <c r="J251" s="533"/>
      <c r="K251" s="535"/>
      <c r="L251" s="939" t="s">
        <v>10414</v>
      </c>
      <c r="M251" s="526" t="s">
        <v>16</v>
      </c>
      <c r="N251" s="526" t="s">
        <v>1678</v>
      </c>
      <c r="O251" s="527">
        <v>0.7</v>
      </c>
      <c r="P251" s="536"/>
      <c r="Q251" s="537"/>
      <c r="R251" s="537"/>
      <c r="T251" s="534"/>
      <c r="U251" s="537"/>
      <c r="V251" s="534"/>
      <c r="W251" s="538"/>
      <c r="X251" s="531">
        <f>ROUND(ROUND(F249*K250,0)*O251,0)</f>
        <v>775</v>
      </c>
      <c r="Y251" s="539"/>
      <c r="Z251" s="533"/>
    </row>
    <row r="252" spans="1:26" ht="16.7" customHeight="1" x14ac:dyDescent="0.15">
      <c r="A252" s="520">
        <v>22</v>
      </c>
      <c r="B252" s="520" t="s">
        <v>10792</v>
      </c>
      <c r="C252" s="540" t="s">
        <v>10793</v>
      </c>
      <c r="D252" s="542"/>
      <c r="E252" s="542"/>
      <c r="F252" s="534"/>
      <c r="G252" s="537"/>
      <c r="H252" s="541"/>
      <c r="I252" s="938"/>
      <c r="J252" s="545"/>
      <c r="K252" s="546"/>
      <c r="L252" s="940"/>
      <c r="M252" s="526" t="s">
        <v>3833</v>
      </c>
      <c r="N252" s="526" t="s">
        <v>1678</v>
      </c>
      <c r="O252" s="527">
        <v>0.5</v>
      </c>
      <c r="P252" s="547"/>
      <c r="Q252" s="544"/>
      <c r="R252" s="544"/>
      <c r="S252" s="548"/>
      <c r="T252" s="534"/>
      <c r="U252" s="537"/>
      <c r="V252" s="534"/>
      <c r="W252" s="538"/>
      <c r="X252" s="531">
        <f>ROUND(ROUND(F249*K250,0)*O252,0)</f>
        <v>554</v>
      </c>
      <c r="Y252" s="539"/>
      <c r="Z252" s="533"/>
    </row>
    <row r="253" spans="1:26" ht="16.7" customHeight="1" x14ac:dyDescent="0.15">
      <c r="A253" s="549">
        <v>22</v>
      </c>
      <c r="B253" s="549">
        <v>2165</v>
      </c>
      <c r="C253" s="540" t="s">
        <v>10794</v>
      </c>
      <c r="D253" s="542"/>
      <c r="E253" s="542"/>
      <c r="F253" s="534"/>
      <c r="G253" s="537"/>
      <c r="H253" s="541"/>
      <c r="I253" s="522"/>
      <c r="J253" s="523"/>
      <c r="K253" s="524"/>
      <c r="L253" s="526"/>
      <c r="M253" s="526"/>
      <c r="N253" s="526"/>
      <c r="O253" s="527"/>
      <c r="P253" s="933" t="s">
        <v>10423</v>
      </c>
      <c r="Q253" s="936" t="s">
        <v>10424</v>
      </c>
      <c r="R253" s="525" t="s">
        <v>1678</v>
      </c>
      <c r="S253" s="529">
        <v>0.5</v>
      </c>
      <c r="T253" s="534"/>
      <c r="U253" s="537"/>
      <c r="V253" s="534"/>
      <c r="W253" s="538"/>
      <c r="X253" s="531">
        <f>ROUND(F249*S253,0)</f>
        <v>574</v>
      </c>
      <c r="Y253" s="539"/>
      <c r="Z253" s="533"/>
    </row>
    <row r="254" spans="1:26" ht="16.7" customHeight="1" x14ac:dyDescent="0.15">
      <c r="A254" s="549">
        <v>22</v>
      </c>
      <c r="B254" s="549">
        <v>2166</v>
      </c>
      <c r="C254" s="540" t="s">
        <v>10795</v>
      </c>
      <c r="D254" s="542"/>
      <c r="E254" s="542"/>
      <c r="F254" s="534"/>
      <c r="G254" s="537"/>
      <c r="H254" s="541"/>
      <c r="I254" s="534"/>
      <c r="J254" s="533"/>
      <c r="K254" s="535"/>
      <c r="L254" s="939" t="s">
        <v>10414</v>
      </c>
      <c r="M254" s="526" t="s">
        <v>16</v>
      </c>
      <c r="N254" s="526" t="s">
        <v>1678</v>
      </c>
      <c r="O254" s="527">
        <v>0.7</v>
      </c>
      <c r="P254" s="951"/>
      <c r="Q254" s="937"/>
      <c r="R254" s="537"/>
      <c r="T254" s="534"/>
      <c r="U254" s="537"/>
      <c r="V254" s="534"/>
      <c r="W254" s="538"/>
      <c r="X254" s="531">
        <f>ROUND(ROUND(F249*O254,0)*S253,0)</f>
        <v>402</v>
      </c>
      <c r="Y254" s="539"/>
      <c r="Z254" s="533"/>
    </row>
    <row r="255" spans="1:26" ht="16.7" customHeight="1" x14ac:dyDescent="0.15">
      <c r="A255" s="520">
        <v>22</v>
      </c>
      <c r="B255" s="520" t="s">
        <v>10796</v>
      </c>
      <c r="C255" s="540" t="s">
        <v>10797</v>
      </c>
      <c r="D255" s="542"/>
      <c r="E255" s="542"/>
      <c r="F255" s="534"/>
      <c r="G255" s="537"/>
      <c r="H255" s="541"/>
      <c r="I255" s="550"/>
      <c r="J255" s="551"/>
      <c r="K255" s="552"/>
      <c r="L255" s="940"/>
      <c r="M255" s="526" t="s">
        <v>3833</v>
      </c>
      <c r="N255" s="526" t="s">
        <v>1678</v>
      </c>
      <c r="O255" s="527">
        <v>0.5</v>
      </c>
      <c r="P255" s="951"/>
      <c r="Q255" s="937"/>
      <c r="R255" s="537"/>
      <c r="T255" s="534"/>
      <c r="U255" s="537"/>
      <c r="V255" s="534"/>
      <c r="W255" s="538"/>
      <c r="X255" s="531">
        <f>ROUND(ROUND(F249*O255,0)*S253,0)</f>
        <v>287</v>
      </c>
      <c r="Y255" s="539"/>
      <c r="Z255" s="533"/>
    </row>
    <row r="256" spans="1:26" ht="16.7" customHeight="1" x14ac:dyDescent="0.15">
      <c r="A256" s="549">
        <v>22</v>
      </c>
      <c r="B256" s="549">
        <v>2167</v>
      </c>
      <c r="C256" s="540" t="s">
        <v>10798</v>
      </c>
      <c r="D256" s="542"/>
      <c r="E256" s="542"/>
      <c r="F256" s="534"/>
      <c r="G256" s="537"/>
      <c r="H256" s="541"/>
      <c r="I256" s="936" t="s">
        <v>10418</v>
      </c>
      <c r="J256" s="523" t="s">
        <v>1678</v>
      </c>
      <c r="K256" s="543">
        <v>0.96499999999999997</v>
      </c>
      <c r="L256" s="526"/>
      <c r="M256" s="526"/>
      <c r="N256" s="526"/>
      <c r="O256" s="527"/>
      <c r="P256" s="951"/>
      <c r="Q256" s="937"/>
      <c r="R256" s="537"/>
      <c r="T256" s="534"/>
      <c r="U256" s="537"/>
      <c r="V256" s="534"/>
      <c r="W256" s="538"/>
      <c r="X256" s="531">
        <f>ROUND(ROUND(F249*K256,0)*S253,0)</f>
        <v>554</v>
      </c>
      <c r="Y256" s="539"/>
      <c r="Z256" s="533"/>
    </row>
    <row r="257" spans="1:26" ht="16.7" customHeight="1" x14ac:dyDescent="0.15">
      <c r="A257" s="549">
        <v>22</v>
      </c>
      <c r="B257" s="549">
        <v>2168</v>
      </c>
      <c r="C257" s="540" t="s">
        <v>10799</v>
      </c>
      <c r="D257" s="542"/>
      <c r="E257" s="542"/>
      <c r="F257" s="534"/>
      <c r="G257" s="537"/>
      <c r="H257" s="541"/>
      <c r="I257" s="937"/>
      <c r="J257" s="533"/>
      <c r="K257" s="535"/>
      <c r="L257" s="939" t="s">
        <v>10414</v>
      </c>
      <c r="M257" s="526" t="s">
        <v>16</v>
      </c>
      <c r="N257" s="526" t="s">
        <v>1678</v>
      </c>
      <c r="O257" s="527">
        <v>0.7</v>
      </c>
      <c r="P257" s="951"/>
      <c r="Q257" s="937"/>
      <c r="R257" s="537"/>
      <c r="T257" s="534"/>
      <c r="U257" s="537"/>
      <c r="V257" s="534"/>
      <c r="W257" s="538"/>
      <c r="X257" s="531">
        <f>ROUND(ROUND(ROUND(F249*K256,0)*O257,0)*S253,0)</f>
        <v>388</v>
      </c>
      <c r="Y257" s="539"/>
      <c r="Z257" s="533"/>
    </row>
    <row r="258" spans="1:26" ht="16.7" customHeight="1" x14ac:dyDescent="0.15">
      <c r="A258" s="520">
        <v>22</v>
      </c>
      <c r="B258" s="520" t="s">
        <v>10800</v>
      </c>
      <c r="C258" s="540" t="s">
        <v>10801</v>
      </c>
      <c r="D258" s="542"/>
      <c r="E258" s="542"/>
      <c r="F258" s="534"/>
      <c r="G258" s="537"/>
      <c r="H258" s="541"/>
      <c r="I258" s="938"/>
      <c r="J258" s="545"/>
      <c r="K258" s="546"/>
      <c r="L258" s="940"/>
      <c r="M258" s="526" t="s">
        <v>3833</v>
      </c>
      <c r="N258" s="526" t="s">
        <v>1678</v>
      </c>
      <c r="O258" s="527">
        <v>0.5</v>
      </c>
      <c r="P258" s="951"/>
      <c r="Q258" s="938"/>
      <c r="R258" s="544"/>
      <c r="S258" s="548"/>
      <c r="T258" s="534"/>
      <c r="U258" s="537"/>
      <c r="V258" s="534"/>
      <c r="W258" s="538"/>
      <c r="X258" s="531">
        <f>ROUND(ROUND(ROUND(F249*K256,0)*O258,0)*S253,0)</f>
        <v>277</v>
      </c>
      <c r="Y258" s="539"/>
      <c r="Z258" s="533"/>
    </row>
    <row r="259" spans="1:26" ht="16.7" customHeight="1" x14ac:dyDescent="0.15">
      <c r="A259" s="549">
        <v>22</v>
      </c>
      <c r="B259" s="549">
        <v>3169</v>
      </c>
      <c r="C259" s="540" t="s">
        <v>10802</v>
      </c>
      <c r="D259" s="542"/>
      <c r="E259" s="542"/>
      <c r="F259" s="534"/>
      <c r="G259" s="537"/>
      <c r="H259" s="541"/>
      <c r="I259" s="522"/>
      <c r="J259" s="523"/>
      <c r="K259" s="524"/>
      <c r="L259" s="526"/>
      <c r="M259" s="526"/>
      <c r="N259" s="526"/>
      <c r="O259" s="527"/>
      <c r="P259" s="951"/>
      <c r="Q259" s="936" t="s">
        <v>10433</v>
      </c>
      <c r="R259" s="525" t="s">
        <v>1678</v>
      </c>
      <c r="S259" s="529">
        <v>0.7</v>
      </c>
      <c r="T259" s="534"/>
      <c r="U259" s="537"/>
      <c r="V259" s="534"/>
      <c r="W259" s="538"/>
      <c r="X259" s="531">
        <f>ROUND(F249*S259,0)</f>
        <v>803</v>
      </c>
      <c r="Y259" s="539"/>
      <c r="Z259" s="533"/>
    </row>
    <row r="260" spans="1:26" ht="16.7" customHeight="1" x14ac:dyDescent="0.15">
      <c r="A260" s="549">
        <v>22</v>
      </c>
      <c r="B260" s="549">
        <v>3170</v>
      </c>
      <c r="C260" s="540" t="s">
        <v>10803</v>
      </c>
      <c r="D260" s="542"/>
      <c r="E260" s="542"/>
      <c r="F260" s="534"/>
      <c r="G260" s="537"/>
      <c r="H260" s="541"/>
      <c r="I260" s="534"/>
      <c r="J260" s="533"/>
      <c r="K260" s="535"/>
      <c r="L260" s="939" t="s">
        <v>10414</v>
      </c>
      <c r="M260" s="526" t="s">
        <v>16</v>
      </c>
      <c r="N260" s="526" t="s">
        <v>1678</v>
      </c>
      <c r="O260" s="527">
        <v>0.7</v>
      </c>
      <c r="P260" s="951"/>
      <c r="Q260" s="937"/>
      <c r="R260" s="537"/>
      <c r="T260" s="534"/>
      <c r="U260" s="537"/>
      <c r="V260" s="534"/>
      <c r="W260" s="538"/>
      <c r="X260" s="531">
        <f>ROUND(ROUND(F249*O260,0)*S259,0)</f>
        <v>562</v>
      </c>
      <c r="Y260" s="539"/>
      <c r="Z260" s="533"/>
    </row>
    <row r="261" spans="1:26" ht="16.7" customHeight="1" x14ac:dyDescent="0.15">
      <c r="A261" s="520">
        <v>22</v>
      </c>
      <c r="B261" s="520" t="s">
        <v>10804</v>
      </c>
      <c r="C261" s="540" t="s">
        <v>10805</v>
      </c>
      <c r="D261" s="542"/>
      <c r="E261" s="542"/>
      <c r="F261" s="534"/>
      <c r="G261" s="537"/>
      <c r="H261" s="541"/>
      <c r="I261" s="550"/>
      <c r="J261" s="551"/>
      <c r="K261" s="552"/>
      <c r="L261" s="940"/>
      <c r="M261" s="526" t="s">
        <v>3833</v>
      </c>
      <c r="N261" s="526" t="s">
        <v>1678</v>
      </c>
      <c r="O261" s="527">
        <v>0.5</v>
      </c>
      <c r="P261" s="951"/>
      <c r="Q261" s="937"/>
      <c r="R261" s="537"/>
      <c r="T261" s="534"/>
      <c r="U261" s="537"/>
      <c r="V261" s="534"/>
      <c r="W261" s="538"/>
      <c r="X261" s="531">
        <f>ROUND(ROUND(F249*O261,0)*S259,0)</f>
        <v>402</v>
      </c>
      <c r="Y261" s="539"/>
      <c r="Z261" s="533"/>
    </row>
    <row r="262" spans="1:26" ht="16.7" customHeight="1" x14ac:dyDescent="0.15">
      <c r="A262" s="549">
        <v>22</v>
      </c>
      <c r="B262" s="549">
        <v>3171</v>
      </c>
      <c r="C262" s="540" t="s">
        <v>10806</v>
      </c>
      <c r="D262" s="542"/>
      <c r="E262" s="542"/>
      <c r="F262" s="534"/>
      <c r="G262" s="537"/>
      <c r="H262" s="541"/>
      <c r="I262" s="936" t="s">
        <v>10418</v>
      </c>
      <c r="J262" s="523" t="s">
        <v>1678</v>
      </c>
      <c r="K262" s="543">
        <v>0.96499999999999997</v>
      </c>
      <c r="L262" s="526"/>
      <c r="M262" s="526"/>
      <c r="N262" s="526"/>
      <c r="O262" s="527"/>
      <c r="P262" s="951"/>
      <c r="Q262" s="937"/>
      <c r="R262" s="537"/>
      <c r="T262" s="534"/>
      <c r="U262" s="537"/>
      <c r="V262" s="534"/>
      <c r="W262" s="538"/>
      <c r="X262" s="531">
        <f>ROUND(ROUND(F249*K262,0)*S259,0)</f>
        <v>775</v>
      </c>
      <c r="Y262" s="539"/>
      <c r="Z262" s="533"/>
    </row>
    <row r="263" spans="1:26" ht="16.7" customHeight="1" x14ac:dyDescent="0.15">
      <c r="A263" s="549">
        <v>22</v>
      </c>
      <c r="B263" s="549">
        <v>3172</v>
      </c>
      <c r="C263" s="540" t="s">
        <v>10807</v>
      </c>
      <c r="D263" s="542"/>
      <c r="E263" s="542"/>
      <c r="F263" s="534"/>
      <c r="G263" s="537"/>
      <c r="H263" s="541"/>
      <c r="I263" s="937"/>
      <c r="J263" s="533"/>
      <c r="K263" s="535"/>
      <c r="L263" s="939" t="s">
        <v>10414</v>
      </c>
      <c r="M263" s="526" t="s">
        <v>16</v>
      </c>
      <c r="N263" s="526" t="s">
        <v>1678</v>
      </c>
      <c r="O263" s="527">
        <v>0.7</v>
      </c>
      <c r="P263" s="951"/>
      <c r="Q263" s="937"/>
      <c r="R263" s="537"/>
      <c r="T263" s="534"/>
      <c r="U263" s="537"/>
      <c r="V263" s="534"/>
      <c r="W263" s="538"/>
      <c r="X263" s="531">
        <f>ROUND(ROUND(ROUND(F249*K262,0)*O263,0)*S259,0)</f>
        <v>543</v>
      </c>
      <c r="Y263" s="539"/>
      <c r="Z263" s="533"/>
    </row>
    <row r="264" spans="1:26" ht="16.7" customHeight="1" x14ac:dyDescent="0.15">
      <c r="A264" s="520">
        <v>22</v>
      </c>
      <c r="B264" s="520" t="s">
        <v>10808</v>
      </c>
      <c r="C264" s="540" t="s">
        <v>10809</v>
      </c>
      <c r="D264" s="542"/>
      <c r="E264" s="542"/>
      <c r="F264" s="534"/>
      <c r="G264" s="537"/>
      <c r="H264" s="541"/>
      <c r="I264" s="938"/>
      <c r="J264" s="545"/>
      <c r="K264" s="546"/>
      <c r="L264" s="940"/>
      <c r="M264" s="526" t="s">
        <v>3833</v>
      </c>
      <c r="N264" s="526" t="s">
        <v>1678</v>
      </c>
      <c r="O264" s="527">
        <v>0.5</v>
      </c>
      <c r="P264" s="952"/>
      <c r="Q264" s="938"/>
      <c r="R264" s="544"/>
      <c r="S264" s="548"/>
      <c r="T264" s="534"/>
      <c r="U264" s="537"/>
      <c r="V264" s="534"/>
      <c r="W264" s="538"/>
      <c r="X264" s="531">
        <f>ROUND(ROUND(ROUND(F249*K262,0)*O264,0)*S259,0)</f>
        <v>388</v>
      </c>
      <c r="Y264" s="539"/>
      <c r="Z264" s="533"/>
    </row>
    <row r="265" spans="1:26" ht="16.7" customHeight="1" x14ac:dyDescent="0.15">
      <c r="A265" s="520">
        <v>22</v>
      </c>
      <c r="B265" s="520" t="s">
        <v>10810</v>
      </c>
      <c r="C265" s="540" t="s">
        <v>10811</v>
      </c>
      <c r="D265" s="542"/>
      <c r="E265" s="542"/>
      <c r="F265" s="534"/>
      <c r="G265" s="537"/>
      <c r="H265" s="541"/>
      <c r="I265" s="522"/>
      <c r="J265" s="523"/>
      <c r="K265" s="524"/>
      <c r="L265" s="526"/>
      <c r="M265" s="526"/>
      <c r="N265" s="526"/>
      <c r="O265" s="527"/>
      <c r="P265" s="933" t="s">
        <v>10443</v>
      </c>
      <c r="Q265" s="936" t="s">
        <v>10444</v>
      </c>
      <c r="R265" s="525" t="s">
        <v>1678</v>
      </c>
      <c r="S265" s="529">
        <v>0.7</v>
      </c>
      <c r="T265" s="534"/>
      <c r="U265" s="537"/>
      <c r="V265" s="534"/>
      <c r="W265" s="538"/>
      <c r="X265" s="531">
        <f>ROUND(F249*S265,0)</f>
        <v>803</v>
      </c>
      <c r="Y265" s="539"/>
      <c r="Z265" s="533"/>
    </row>
    <row r="266" spans="1:26" ht="16.7" customHeight="1" x14ac:dyDescent="0.15">
      <c r="A266" s="520">
        <v>22</v>
      </c>
      <c r="B266" s="520" t="s">
        <v>10812</v>
      </c>
      <c r="C266" s="540" t="s">
        <v>10813</v>
      </c>
      <c r="D266" s="542"/>
      <c r="E266" s="542"/>
      <c r="F266" s="534"/>
      <c r="G266" s="537"/>
      <c r="H266" s="541"/>
      <c r="I266" s="534"/>
      <c r="J266" s="533"/>
      <c r="K266" s="535"/>
      <c r="L266" s="939" t="s">
        <v>10414</v>
      </c>
      <c r="M266" s="526" t="s">
        <v>16</v>
      </c>
      <c r="N266" s="526" t="s">
        <v>1678</v>
      </c>
      <c r="O266" s="527">
        <v>0.7</v>
      </c>
      <c r="P266" s="951"/>
      <c r="Q266" s="937"/>
      <c r="R266" s="537"/>
      <c r="T266" s="534"/>
      <c r="U266" s="537"/>
      <c r="V266" s="534"/>
      <c r="W266" s="538"/>
      <c r="X266" s="531">
        <f>ROUND(ROUND(F249*O266,0)*S265,0)</f>
        <v>562</v>
      </c>
      <c r="Y266" s="539"/>
      <c r="Z266" s="533"/>
    </row>
    <row r="267" spans="1:26" ht="16.7" customHeight="1" x14ac:dyDescent="0.15">
      <c r="A267" s="520">
        <v>22</v>
      </c>
      <c r="B267" s="520" t="s">
        <v>10814</v>
      </c>
      <c r="C267" s="540" t="s">
        <v>10815</v>
      </c>
      <c r="D267" s="542"/>
      <c r="E267" s="542"/>
      <c r="F267" s="534"/>
      <c r="G267" s="537"/>
      <c r="H267" s="541"/>
      <c r="I267" s="550"/>
      <c r="J267" s="551"/>
      <c r="K267" s="552"/>
      <c r="L267" s="940"/>
      <c r="M267" s="526" t="s">
        <v>3833</v>
      </c>
      <c r="N267" s="526" t="s">
        <v>1678</v>
      </c>
      <c r="O267" s="527">
        <v>0.5</v>
      </c>
      <c r="P267" s="951"/>
      <c r="Q267" s="937"/>
      <c r="R267" s="537"/>
      <c r="T267" s="534"/>
      <c r="U267" s="537"/>
      <c r="V267" s="534"/>
      <c r="W267" s="538"/>
      <c r="X267" s="531">
        <f>ROUND(ROUND(F249*O267,0)*S265,0)</f>
        <v>402</v>
      </c>
      <c r="Y267" s="539"/>
      <c r="Z267" s="533"/>
    </row>
    <row r="268" spans="1:26" ht="16.7" customHeight="1" x14ac:dyDescent="0.15">
      <c r="A268" s="520">
        <v>22</v>
      </c>
      <c r="B268" s="520" t="s">
        <v>10816</v>
      </c>
      <c r="C268" s="540" t="s">
        <v>10817</v>
      </c>
      <c r="D268" s="542"/>
      <c r="E268" s="542"/>
      <c r="F268" s="534"/>
      <c r="G268" s="537"/>
      <c r="H268" s="541"/>
      <c r="I268" s="936" t="s">
        <v>10418</v>
      </c>
      <c r="J268" s="523" t="s">
        <v>1678</v>
      </c>
      <c r="K268" s="543">
        <v>0.96499999999999997</v>
      </c>
      <c r="L268" s="526"/>
      <c r="M268" s="526"/>
      <c r="N268" s="526"/>
      <c r="O268" s="527"/>
      <c r="P268" s="951"/>
      <c r="Q268" s="937"/>
      <c r="R268" s="537"/>
      <c r="T268" s="534"/>
      <c r="U268" s="537"/>
      <c r="V268" s="534"/>
      <c r="W268" s="538"/>
      <c r="X268" s="531">
        <f>ROUND(ROUND(F249*K268,0)*S265,0)</f>
        <v>775</v>
      </c>
      <c r="Y268" s="539"/>
      <c r="Z268" s="533"/>
    </row>
    <row r="269" spans="1:26" ht="16.7" customHeight="1" x14ac:dyDescent="0.15">
      <c r="A269" s="520">
        <v>22</v>
      </c>
      <c r="B269" s="520" t="s">
        <v>10818</v>
      </c>
      <c r="C269" s="540" t="s">
        <v>10819</v>
      </c>
      <c r="D269" s="542"/>
      <c r="E269" s="542"/>
      <c r="F269" s="534"/>
      <c r="G269" s="537"/>
      <c r="H269" s="541"/>
      <c r="I269" s="937"/>
      <c r="J269" s="533"/>
      <c r="K269" s="535"/>
      <c r="L269" s="939" t="s">
        <v>10414</v>
      </c>
      <c r="M269" s="526" t="s">
        <v>16</v>
      </c>
      <c r="N269" s="526" t="s">
        <v>1678</v>
      </c>
      <c r="O269" s="527">
        <v>0.7</v>
      </c>
      <c r="P269" s="951"/>
      <c r="Q269" s="937"/>
      <c r="R269" s="537"/>
      <c r="T269" s="534"/>
      <c r="U269" s="537"/>
      <c r="V269" s="534"/>
      <c r="W269" s="538"/>
      <c r="X269" s="531">
        <f>ROUND(ROUND(ROUND(F249*K268,0)*O269,0)*S265,0)</f>
        <v>543</v>
      </c>
      <c r="Y269" s="539"/>
      <c r="Z269" s="533"/>
    </row>
    <row r="270" spans="1:26" ht="16.7" customHeight="1" x14ac:dyDescent="0.15">
      <c r="A270" s="520">
        <v>22</v>
      </c>
      <c r="B270" s="520" t="s">
        <v>10820</v>
      </c>
      <c r="C270" s="540" t="s">
        <v>10821</v>
      </c>
      <c r="D270" s="542"/>
      <c r="E270" s="542"/>
      <c r="F270" s="534"/>
      <c r="G270" s="537"/>
      <c r="H270" s="541"/>
      <c r="I270" s="938"/>
      <c r="J270" s="545"/>
      <c r="K270" s="546"/>
      <c r="L270" s="940"/>
      <c r="M270" s="526" t="s">
        <v>3833</v>
      </c>
      <c r="N270" s="526" t="s">
        <v>1678</v>
      </c>
      <c r="O270" s="527">
        <v>0.5</v>
      </c>
      <c r="P270" s="952"/>
      <c r="Q270" s="938"/>
      <c r="R270" s="544"/>
      <c r="S270" s="548"/>
      <c r="T270" s="534"/>
      <c r="U270" s="537"/>
      <c r="V270" s="550"/>
      <c r="W270" s="553"/>
      <c r="X270" s="531">
        <f>ROUND(ROUND(ROUND(F249*K268,0)*O270,0)*S265,0)</f>
        <v>388</v>
      </c>
      <c r="Y270" s="539"/>
      <c r="Z270" s="533"/>
    </row>
    <row r="271" spans="1:26" ht="16.7" customHeight="1" x14ac:dyDescent="0.15">
      <c r="A271" s="520">
        <v>22</v>
      </c>
      <c r="B271" s="520">
        <v>2561</v>
      </c>
      <c r="C271" s="540" t="s">
        <v>10822</v>
      </c>
      <c r="D271" s="542"/>
      <c r="E271" s="542"/>
      <c r="F271" s="534"/>
      <c r="G271" s="537"/>
      <c r="H271" s="541"/>
      <c r="I271" s="522"/>
      <c r="J271" s="523"/>
      <c r="K271" s="524"/>
      <c r="L271" s="525"/>
      <c r="M271" s="526"/>
      <c r="N271" s="526"/>
      <c r="O271" s="527"/>
      <c r="P271" s="528"/>
      <c r="Q271" s="525"/>
      <c r="R271" s="525"/>
      <c r="S271" s="529"/>
      <c r="T271" s="534"/>
      <c r="U271" s="537"/>
      <c r="V271" s="936" t="s">
        <v>10456</v>
      </c>
      <c r="W271" s="941"/>
      <c r="X271" s="531">
        <f>ROUND(F249-V274,0)</f>
        <v>1135</v>
      </c>
      <c r="Y271" s="539"/>
      <c r="Z271" s="533"/>
    </row>
    <row r="272" spans="1:26" ht="16.7" customHeight="1" x14ac:dyDescent="0.15">
      <c r="A272" s="520">
        <v>22</v>
      </c>
      <c r="B272" s="520">
        <v>2562</v>
      </c>
      <c r="C272" s="540" t="s">
        <v>10823</v>
      </c>
      <c r="D272" s="542"/>
      <c r="E272" s="542"/>
      <c r="F272" s="534"/>
      <c r="G272" s="537"/>
      <c r="H272" s="541"/>
      <c r="I272" s="534"/>
      <c r="J272" s="533"/>
      <c r="K272" s="535"/>
      <c r="L272" s="939" t="s">
        <v>10414</v>
      </c>
      <c r="M272" s="526" t="s">
        <v>16</v>
      </c>
      <c r="N272" s="526" t="s">
        <v>1678</v>
      </c>
      <c r="O272" s="527">
        <v>0.7</v>
      </c>
      <c r="P272" s="536"/>
      <c r="Q272" s="537"/>
      <c r="R272" s="537"/>
      <c r="T272" s="534"/>
      <c r="U272" s="537"/>
      <c r="V272" s="937"/>
      <c r="W272" s="942"/>
      <c r="X272" s="531">
        <f>ROUND(ROUND(F249*O272,0)-V274,0)</f>
        <v>791</v>
      </c>
      <c r="Y272" s="539"/>
      <c r="Z272" s="533"/>
    </row>
    <row r="273" spans="1:26" ht="16.7" customHeight="1" x14ac:dyDescent="0.15">
      <c r="A273" s="520">
        <v>22</v>
      </c>
      <c r="B273" s="520" t="s">
        <v>10824</v>
      </c>
      <c r="C273" s="540" t="s">
        <v>10825</v>
      </c>
      <c r="D273" s="542"/>
      <c r="E273" s="542"/>
      <c r="F273" s="534"/>
      <c r="G273" s="537"/>
      <c r="H273" s="541"/>
      <c r="I273" s="550"/>
      <c r="J273" s="551"/>
      <c r="K273" s="552"/>
      <c r="L273" s="940"/>
      <c r="M273" s="526" t="s">
        <v>3833</v>
      </c>
      <c r="N273" s="526" t="s">
        <v>1678</v>
      </c>
      <c r="O273" s="527">
        <v>0.5</v>
      </c>
      <c r="P273" s="536"/>
      <c r="Q273" s="537"/>
      <c r="R273" s="537"/>
      <c r="T273" s="534"/>
      <c r="U273" s="537"/>
      <c r="V273" s="937"/>
      <c r="W273" s="942"/>
      <c r="X273" s="531">
        <f>ROUND(ROUND(F249*O273,0)-V274,0)</f>
        <v>562</v>
      </c>
      <c r="Y273" s="539"/>
      <c r="Z273" s="533"/>
    </row>
    <row r="274" spans="1:26" ht="16.7" customHeight="1" x14ac:dyDescent="0.15">
      <c r="A274" s="520">
        <v>22</v>
      </c>
      <c r="B274" s="520">
        <v>2563</v>
      </c>
      <c r="C274" s="540" t="s">
        <v>10826</v>
      </c>
      <c r="D274" s="542"/>
      <c r="E274" s="542"/>
      <c r="F274" s="534"/>
      <c r="G274" s="537"/>
      <c r="H274" s="541"/>
      <c r="I274" s="936" t="s">
        <v>10418</v>
      </c>
      <c r="J274" s="523" t="s">
        <v>1678</v>
      </c>
      <c r="K274" s="543">
        <v>0.96499999999999997</v>
      </c>
      <c r="L274" s="544"/>
      <c r="M274" s="526"/>
      <c r="N274" s="526"/>
      <c r="O274" s="527"/>
      <c r="P274" s="536"/>
      <c r="Q274" s="537"/>
      <c r="R274" s="537"/>
      <c r="T274" s="534"/>
      <c r="U274" s="537"/>
      <c r="V274" s="554">
        <v>12</v>
      </c>
      <c r="W274" s="954" t="s">
        <v>10461</v>
      </c>
      <c r="X274" s="531">
        <f>ROUND(ROUND(F249*K274,0)-V274,0)</f>
        <v>1095</v>
      </c>
      <c r="Y274" s="539"/>
      <c r="Z274" s="533"/>
    </row>
    <row r="275" spans="1:26" ht="16.7" customHeight="1" x14ac:dyDescent="0.15">
      <c r="A275" s="520">
        <v>22</v>
      </c>
      <c r="B275" s="520">
        <v>2564</v>
      </c>
      <c r="C275" s="540" t="s">
        <v>10827</v>
      </c>
      <c r="D275" s="542"/>
      <c r="E275" s="542"/>
      <c r="F275" s="534"/>
      <c r="G275" s="537"/>
      <c r="H275" s="541"/>
      <c r="I275" s="937"/>
      <c r="J275" s="533"/>
      <c r="K275" s="535"/>
      <c r="L275" s="939" t="s">
        <v>10414</v>
      </c>
      <c r="M275" s="526" t="s">
        <v>16</v>
      </c>
      <c r="N275" s="526" t="s">
        <v>1678</v>
      </c>
      <c r="O275" s="527">
        <v>0.7</v>
      </c>
      <c r="P275" s="536"/>
      <c r="Q275" s="537"/>
      <c r="R275" s="537"/>
      <c r="T275" s="534"/>
      <c r="U275" s="537"/>
      <c r="V275" s="555"/>
      <c r="W275" s="954"/>
      <c r="X275" s="531">
        <f>ROUND(ROUND(ROUND(F249*K274,0)*O275,0)-V274,0)</f>
        <v>763</v>
      </c>
      <c r="Y275" s="539"/>
      <c r="Z275" s="533"/>
    </row>
    <row r="276" spans="1:26" ht="16.7" customHeight="1" x14ac:dyDescent="0.15">
      <c r="A276" s="520">
        <v>22</v>
      </c>
      <c r="B276" s="520" t="s">
        <v>10828</v>
      </c>
      <c r="C276" s="540" t="s">
        <v>10829</v>
      </c>
      <c r="D276" s="542"/>
      <c r="E276" s="542"/>
      <c r="F276" s="534"/>
      <c r="G276" s="537"/>
      <c r="H276" s="541"/>
      <c r="I276" s="938"/>
      <c r="J276" s="545"/>
      <c r="K276" s="546"/>
      <c r="L276" s="940"/>
      <c r="M276" s="526" t="s">
        <v>3833</v>
      </c>
      <c r="N276" s="526" t="s">
        <v>1678</v>
      </c>
      <c r="O276" s="527">
        <v>0.5</v>
      </c>
      <c r="P276" s="547"/>
      <c r="Q276" s="544"/>
      <c r="R276" s="544"/>
      <c r="S276" s="548"/>
      <c r="T276" s="534"/>
      <c r="U276" s="537"/>
      <c r="V276" s="534"/>
      <c r="X276" s="531">
        <f>ROUND(ROUND(ROUND(F249*K274,0)*O276,0)-V274,0)</f>
        <v>542</v>
      </c>
      <c r="Y276" s="539"/>
      <c r="Z276" s="533"/>
    </row>
    <row r="277" spans="1:26" ht="16.7" customHeight="1" x14ac:dyDescent="0.15">
      <c r="A277" s="549">
        <v>22</v>
      </c>
      <c r="B277" s="549">
        <v>2565</v>
      </c>
      <c r="C277" s="540" t="s">
        <v>10830</v>
      </c>
      <c r="D277" s="542"/>
      <c r="E277" s="542"/>
      <c r="F277" s="534"/>
      <c r="G277" s="537"/>
      <c r="H277" s="541"/>
      <c r="I277" s="522"/>
      <c r="J277" s="523"/>
      <c r="K277" s="524"/>
      <c r="L277" s="526"/>
      <c r="M277" s="526"/>
      <c r="N277" s="526"/>
      <c r="O277" s="527"/>
      <c r="P277" s="933" t="s">
        <v>10423</v>
      </c>
      <c r="Q277" s="936" t="s">
        <v>10424</v>
      </c>
      <c r="R277" s="525" t="s">
        <v>1678</v>
      </c>
      <c r="S277" s="529">
        <v>0.5</v>
      </c>
      <c r="T277" s="534"/>
      <c r="U277" s="537"/>
      <c r="V277" s="534"/>
      <c r="W277" s="538"/>
      <c r="X277" s="531">
        <f>ROUND(ROUND(F249*S277,0)-V274,0)</f>
        <v>562</v>
      </c>
      <c r="Y277" s="539"/>
      <c r="Z277" s="533"/>
    </row>
    <row r="278" spans="1:26" ht="16.7" customHeight="1" x14ac:dyDescent="0.15">
      <c r="A278" s="549">
        <v>22</v>
      </c>
      <c r="B278" s="549">
        <v>2566</v>
      </c>
      <c r="C278" s="540" t="s">
        <v>10831</v>
      </c>
      <c r="D278" s="542"/>
      <c r="E278" s="542"/>
      <c r="F278" s="534"/>
      <c r="G278" s="537"/>
      <c r="H278" s="541"/>
      <c r="I278" s="534"/>
      <c r="J278" s="533"/>
      <c r="K278" s="535"/>
      <c r="L278" s="939" t="s">
        <v>10414</v>
      </c>
      <c r="M278" s="526" t="s">
        <v>16</v>
      </c>
      <c r="N278" s="526" t="s">
        <v>1678</v>
      </c>
      <c r="O278" s="527">
        <v>0.7</v>
      </c>
      <c r="P278" s="951"/>
      <c r="Q278" s="937"/>
      <c r="R278" s="537"/>
      <c r="T278" s="534"/>
      <c r="U278" s="537"/>
      <c r="V278" s="534"/>
      <c r="W278" s="538"/>
      <c r="X278" s="531">
        <f>ROUND(ROUND(ROUND(F249*O278,0)*S277,0)-V274,0)</f>
        <v>390</v>
      </c>
      <c r="Y278" s="539"/>
      <c r="Z278" s="533"/>
    </row>
    <row r="279" spans="1:26" ht="16.7" customHeight="1" x14ac:dyDescent="0.15">
      <c r="A279" s="520">
        <v>22</v>
      </c>
      <c r="B279" s="520" t="s">
        <v>10832</v>
      </c>
      <c r="C279" s="540" t="s">
        <v>10833</v>
      </c>
      <c r="D279" s="542"/>
      <c r="E279" s="542"/>
      <c r="F279" s="534"/>
      <c r="G279" s="537"/>
      <c r="H279" s="541"/>
      <c r="I279" s="550"/>
      <c r="J279" s="551"/>
      <c r="K279" s="552"/>
      <c r="L279" s="940"/>
      <c r="M279" s="526" t="s">
        <v>3833</v>
      </c>
      <c r="N279" s="526" t="s">
        <v>1678</v>
      </c>
      <c r="O279" s="527">
        <v>0.5</v>
      </c>
      <c r="P279" s="951"/>
      <c r="Q279" s="937"/>
      <c r="R279" s="537"/>
      <c r="T279" s="534"/>
      <c r="U279" s="537"/>
      <c r="V279" s="534"/>
      <c r="W279" s="538"/>
      <c r="X279" s="531">
        <f>ROUND(ROUND(ROUND(F249*O279,0)*S277,0)-V274,0)</f>
        <v>275</v>
      </c>
      <c r="Y279" s="539"/>
      <c r="Z279" s="533"/>
    </row>
    <row r="280" spans="1:26" ht="16.7" customHeight="1" x14ac:dyDescent="0.15">
      <c r="A280" s="549">
        <v>22</v>
      </c>
      <c r="B280" s="549">
        <v>2567</v>
      </c>
      <c r="C280" s="540" t="s">
        <v>10834</v>
      </c>
      <c r="D280" s="542"/>
      <c r="E280" s="542"/>
      <c r="F280" s="534"/>
      <c r="G280" s="537"/>
      <c r="H280" s="541"/>
      <c r="I280" s="936" t="s">
        <v>10418</v>
      </c>
      <c r="J280" s="523" t="s">
        <v>1678</v>
      </c>
      <c r="K280" s="543">
        <v>0.96499999999999997</v>
      </c>
      <c r="L280" s="526"/>
      <c r="M280" s="526"/>
      <c r="N280" s="526"/>
      <c r="O280" s="527"/>
      <c r="P280" s="951"/>
      <c r="Q280" s="937"/>
      <c r="R280" s="537"/>
      <c r="T280" s="534"/>
      <c r="U280" s="537"/>
      <c r="V280" s="534"/>
      <c r="W280" s="538"/>
      <c r="X280" s="531">
        <f>ROUND(ROUND(ROUND(F249*K280,0)*S277,0)-V274,0)</f>
        <v>542</v>
      </c>
      <c r="Y280" s="539"/>
      <c r="Z280" s="533"/>
    </row>
    <row r="281" spans="1:26" ht="16.7" customHeight="1" x14ac:dyDescent="0.15">
      <c r="A281" s="549">
        <v>22</v>
      </c>
      <c r="B281" s="549">
        <v>2568</v>
      </c>
      <c r="C281" s="540" t="s">
        <v>10835</v>
      </c>
      <c r="D281" s="542"/>
      <c r="E281" s="542"/>
      <c r="F281" s="534"/>
      <c r="G281" s="537"/>
      <c r="H281" s="541"/>
      <c r="I281" s="937"/>
      <c r="J281" s="533"/>
      <c r="K281" s="535"/>
      <c r="L281" s="939" t="s">
        <v>10414</v>
      </c>
      <c r="M281" s="526" t="s">
        <v>16</v>
      </c>
      <c r="N281" s="526" t="s">
        <v>1678</v>
      </c>
      <c r="O281" s="527">
        <v>0.7</v>
      </c>
      <c r="P281" s="951"/>
      <c r="Q281" s="937"/>
      <c r="R281" s="537"/>
      <c r="T281" s="534"/>
      <c r="U281" s="537"/>
      <c r="V281" s="534"/>
      <c r="W281" s="538"/>
      <c r="X281" s="531">
        <f>ROUND(ROUND(ROUND(ROUND(F249*K280,0)*O281,0)*S277,0)-V274,0)</f>
        <v>376</v>
      </c>
      <c r="Y281" s="539"/>
      <c r="Z281" s="533"/>
    </row>
    <row r="282" spans="1:26" ht="16.7" customHeight="1" x14ac:dyDescent="0.15">
      <c r="A282" s="520">
        <v>22</v>
      </c>
      <c r="B282" s="520" t="s">
        <v>10836</v>
      </c>
      <c r="C282" s="540" t="s">
        <v>10837</v>
      </c>
      <c r="D282" s="542"/>
      <c r="E282" s="542"/>
      <c r="F282" s="534"/>
      <c r="G282" s="537"/>
      <c r="H282" s="541"/>
      <c r="I282" s="938"/>
      <c r="J282" s="545"/>
      <c r="K282" s="546"/>
      <c r="L282" s="940"/>
      <c r="M282" s="526" t="s">
        <v>3833</v>
      </c>
      <c r="N282" s="526" t="s">
        <v>1678</v>
      </c>
      <c r="O282" s="527">
        <v>0.5</v>
      </c>
      <c r="P282" s="951"/>
      <c r="Q282" s="938"/>
      <c r="R282" s="544"/>
      <c r="S282" s="548"/>
      <c r="T282" s="534"/>
      <c r="U282" s="537"/>
      <c r="V282" s="534"/>
      <c r="W282" s="538"/>
      <c r="X282" s="531">
        <f>ROUND(ROUND(ROUND(ROUND(F249*K280,0)*O282,0)*S277,0)-V274,0)</f>
        <v>265</v>
      </c>
      <c r="Y282" s="539"/>
      <c r="Z282" s="533"/>
    </row>
    <row r="283" spans="1:26" ht="16.7" customHeight="1" x14ac:dyDescent="0.15">
      <c r="A283" s="549">
        <v>22</v>
      </c>
      <c r="B283" s="549">
        <v>3569</v>
      </c>
      <c r="C283" s="540" t="s">
        <v>10838</v>
      </c>
      <c r="D283" s="542"/>
      <c r="E283" s="542"/>
      <c r="F283" s="534"/>
      <c r="G283" s="537"/>
      <c r="H283" s="541"/>
      <c r="I283" s="522"/>
      <c r="J283" s="523"/>
      <c r="K283" s="524"/>
      <c r="L283" s="526"/>
      <c r="M283" s="526"/>
      <c r="N283" s="526"/>
      <c r="O283" s="527"/>
      <c r="P283" s="951"/>
      <c r="Q283" s="936" t="s">
        <v>10433</v>
      </c>
      <c r="R283" s="525" t="s">
        <v>1678</v>
      </c>
      <c r="S283" s="529">
        <v>0.7</v>
      </c>
      <c r="T283" s="534"/>
      <c r="U283" s="537"/>
      <c r="V283" s="534"/>
      <c r="W283" s="538"/>
      <c r="X283" s="531">
        <f>ROUND(ROUND(F249*S283,0)-V274,0)</f>
        <v>791</v>
      </c>
      <c r="Y283" s="539"/>
      <c r="Z283" s="533"/>
    </row>
    <row r="284" spans="1:26" ht="16.7" customHeight="1" x14ac:dyDescent="0.15">
      <c r="A284" s="549">
        <v>22</v>
      </c>
      <c r="B284" s="549">
        <v>3570</v>
      </c>
      <c r="C284" s="540" t="s">
        <v>10839</v>
      </c>
      <c r="D284" s="542"/>
      <c r="E284" s="542"/>
      <c r="F284" s="534"/>
      <c r="G284" s="537"/>
      <c r="H284" s="541"/>
      <c r="I284" s="534"/>
      <c r="J284" s="533"/>
      <c r="K284" s="535"/>
      <c r="L284" s="939" t="s">
        <v>10414</v>
      </c>
      <c r="M284" s="526" t="s">
        <v>16</v>
      </c>
      <c r="N284" s="526" t="s">
        <v>1678</v>
      </c>
      <c r="O284" s="527">
        <v>0.7</v>
      </c>
      <c r="P284" s="951"/>
      <c r="Q284" s="937"/>
      <c r="R284" s="537"/>
      <c r="T284" s="534"/>
      <c r="U284" s="537"/>
      <c r="V284" s="534"/>
      <c r="W284" s="538"/>
      <c r="X284" s="531">
        <f>ROUND(ROUND(ROUND(F249*O284,0)*S283,0)-V274,0)</f>
        <v>550</v>
      </c>
      <c r="Y284" s="539"/>
      <c r="Z284" s="533"/>
    </row>
    <row r="285" spans="1:26" ht="16.7" customHeight="1" x14ac:dyDescent="0.15">
      <c r="A285" s="520">
        <v>22</v>
      </c>
      <c r="B285" s="520" t="s">
        <v>10840</v>
      </c>
      <c r="C285" s="540" t="s">
        <v>10841</v>
      </c>
      <c r="D285" s="542"/>
      <c r="E285" s="542"/>
      <c r="F285" s="534"/>
      <c r="G285" s="537"/>
      <c r="H285" s="541"/>
      <c r="I285" s="550"/>
      <c r="J285" s="551"/>
      <c r="K285" s="552"/>
      <c r="L285" s="940"/>
      <c r="M285" s="526" t="s">
        <v>3833</v>
      </c>
      <c r="N285" s="526" t="s">
        <v>1678</v>
      </c>
      <c r="O285" s="527">
        <v>0.5</v>
      </c>
      <c r="P285" s="951"/>
      <c r="Q285" s="937"/>
      <c r="R285" s="537"/>
      <c r="T285" s="534"/>
      <c r="U285" s="537"/>
      <c r="V285" s="534"/>
      <c r="W285" s="538"/>
      <c r="X285" s="531">
        <f>ROUND(ROUND(ROUND(F249*O285,0)*S283,0)-V274,0)</f>
        <v>390</v>
      </c>
      <c r="Y285" s="539"/>
      <c r="Z285" s="533"/>
    </row>
    <row r="286" spans="1:26" ht="16.7" customHeight="1" x14ac:dyDescent="0.15">
      <c r="A286" s="549">
        <v>22</v>
      </c>
      <c r="B286" s="549">
        <v>3571</v>
      </c>
      <c r="C286" s="540" t="s">
        <v>10842</v>
      </c>
      <c r="D286" s="542"/>
      <c r="E286" s="542"/>
      <c r="F286" s="534"/>
      <c r="G286" s="537"/>
      <c r="H286" s="541"/>
      <c r="I286" s="936" t="s">
        <v>10418</v>
      </c>
      <c r="J286" s="523" t="s">
        <v>1678</v>
      </c>
      <c r="K286" s="543">
        <v>0.96499999999999997</v>
      </c>
      <c r="L286" s="526"/>
      <c r="M286" s="526"/>
      <c r="N286" s="526"/>
      <c r="O286" s="527"/>
      <c r="P286" s="951"/>
      <c r="Q286" s="937"/>
      <c r="R286" s="537"/>
      <c r="T286" s="534"/>
      <c r="U286" s="537"/>
      <c r="V286" s="534"/>
      <c r="W286" s="538"/>
      <c r="X286" s="531">
        <f>ROUND(ROUND(ROUND(F249*K286,0)*S283,0)-V274,0)</f>
        <v>763</v>
      </c>
      <c r="Y286" s="539"/>
      <c r="Z286" s="533"/>
    </row>
    <row r="287" spans="1:26" ht="16.7" customHeight="1" x14ac:dyDescent="0.15">
      <c r="A287" s="549">
        <v>22</v>
      </c>
      <c r="B287" s="549">
        <v>3572</v>
      </c>
      <c r="C287" s="540" t="s">
        <v>10843</v>
      </c>
      <c r="D287" s="542"/>
      <c r="E287" s="542"/>
      <c r="F287" s="534"/>
      <c r="G287" s="537"/>
      <c r="H287" s="541"/>
      <c r="I287" s="937"/>
      <c r="J287" s="533"/>
      <c r="K287" s="535"/>
      <c r="L287" s="939" t="s">
        <v>10414</v>
      </c>
      <c r="M287" s="526" t="s">
        <v>16</v>
      </c>
      <c r="N287" s="526" t="s">
        <v>1678</v>
      </c>
      <c r="O287" s="527">
        <v>0.7</v>
      </c>
      <c r="P287" s="951"/>
      <c r="Q287" s="937"/>
      <c r="R287" s="537"/>
      <c r="T287" s="534"/>
      <c r="U287" s="537"/>
      <c r="V287" s="534"/>
      <c r="W287" s="538"/>
      <c r="X287" s="531">
        <f>ROUND(ROUND(ROUND(ROUND(F249*K286,0)*O287,0)*S283,0)-V274,0)</f>
        <v>531</v>
      </c>
      <c r="Y287" s="539"/>
      <c r="Z287" s="533"/>
    </row>
    <row r="288" spans="1:26" ht="16.7" customHeight="1" x14ac:dyDescent="0.15">
      <c r="A288" s="520">
        <v>22</v>
      </c>
      <c r="B288" s="520" t="s">
        <v>10844</v>
      </c>
      <c r="C288" s="540" t="s">
        <v>10845</v>
      </c>
      <c r="D288" s="542"/>
      <c r="E288" s="542"/>
      <c r="F288" s="534"/>
      <c r="G288" s="537"/>
      <c r="H288" s="541"/>
      <c r="I288" s="938"/>
      <c r="J288" s="545"/>
      <c r="K288" s="546"/>
      <c r="L288" s="940"/>
      <c r="M288" s="526" t="s">
        <v>3833</v>
      </c>
      <c r="N288" s="526" t="s">
        <v>1678</v>
      </c>
      <c r="O288" s="527">
        <v>0.5</v>
      </c>
      <c r="P288" s="952"/>
      <c r="Q288" s="938"/>
      <c r="R288" s="544"/>
      <c r="S288" s="548"/>
      <c r="T288" s="534"/>
      <c r="U288" s="537"/>
      <c r="V288" s="534"/>
      <c r="W288" s="538"/>
      <c r="X288" s="531">
        <f>ROUND(ROUND(ROUND(ROUND(F249*K286,0)*O288,0)*S283,0)-V274,0)</f>
        <v>376</v>
      </c>
      <c r="Y288" s="539"/>
      <c r="Z288" s="533"/>
    </row>
    <row r="289" spans="1:26" ht="16.7" customHeight="1" x14ac:dyDescent="0.15">
      <c r="A289" s="520">
        <v>22</v>
      </c>
      <c r="B289" s="520" t="s">
        <v>10846</v>
      </c>
      <c r="C289" s="540" t="s">
        <v>10847</v>
      </c>
      <c r="D289" s="542"/>
      <c r="E289" s="542"/>
      <c r="F289" s="534"/>
      <c r="G289" s="537"/>
      <c r="H289" s="541"/>
      <c r="I289" s="522"/>
      <c r="J289" s="523"/>
      <c r="K289" s="524"/>
      <c r="L289" s="526"/>
      <c r="M289" s="526"/>
      <c r="N289" s="526"/>
      <c r="O289" s="527"/>
      <c r="P289" s="933" t="s">
        <v>10443</v>
      </c>
      <c r="Q289" s="936" t="s">
        <v>10444</v>
      </c>
      <c r="R289" s="525" t="s">
        <v>1678</v>
      </c>
      <c r="S289" s="529">
        <v>0.7</v>
      </c>
      <c r="T289" s="534"/>
      <c r="U289" s="537"/>
      <c r="V289" s="534"/>
      <c r="W289" s="538"/>
      <c r="X289" s="531">
        <f>ROUND(ROUND(F249*S289,0)-V274,0)</f>
        <v>791</v>
      </c>
      <c r="Y289" s="539"/>
      <c r="Z289" s="533"/>
    </row>
    <row r="290" spans="1:26" ht="16.7" customHeight="1" x14ac:dyDescent="0.15">
      <c r="A290" s="520">
        <v>22</v>
      </c>
      <c r="B290" s="520" t="s">
        <v>10848</v>
      </c>
      <c r="C290" s="540" t="s">
        <v>10849</v>
      </c>
      <c r="D290" s="542"/>
      <c r="E290" s="542"/>
      <c r="F290" s="534"/>
      <c r="G290" s="537"/>
      <c r="H290" s="541"/>
      <c r="I290" s="534"/>
      <c r="J290" s="533"/>
      <c r="K290" s="535"/>
      <c r="L290" s="939" t="s">
        <v>10414</v>
      </c>
      <c r="M290" s="526" t="s">
        <v>16</v>
      </c>
      <c r="N290" s="526" t="s">
        <v>1678</v>
      </c>
      <c r="O290" s="527">
        <v>0.7</v>
      </c>
      <c r="P290" s="951"/>
      <c r="Q290" s="937"/>
      <c r="R290" s="537"/>
      <c r="T290" s="534"/>
      <c r="U290" s="537"/>
      <c r="V290" s="534"/>
      <c r="W290" s="538"/>
      <c r="X290" s="531">
        <f>ROUND(ROUND(ROUND(F249*O290,0)*S289,0)-V274,0)</f>
        <v>550</v>
      </c>
      <c r="Y290" s="539"/>
      <c r="Z290" s="533"/>
    </row>
    <row r="291" spans="1:26" ht="16.7" customHeight="1" x14ac:dyDescent="0.15">
      <c r="A291" s="520">
        <v>22</v>
      </c>
      <c r="B291" s="520" t="s">
        <v>10850</v>
      </c>
      <c r="C291" s="540" t="s">
        <v>10851</v>
      </c>
      <c r="D291" s="542"/>
      <c r="E291" s="542"/>
      <c r="F291" s="534"/>
      <c r="G291" s="537"/>
      <c r="H291" s="541"/>
      <c r="I291" s="550"/>
      <c r="J291" s="551"/>
      <c r="K291" s="552"/>
      <c r="L291" s="940"/>
      <c r="M291" s="526" t="s">
        <v>3833</v>
      </c>
      <c r="N291" s="526" t="s">
        <v>1678</v>
      </c>
      <c r="O291" s="527">
        <v>0.5</v>
      </c>
      <c r="P291" s="951"/>
      <c r="Q291" s="937"/>
      <c r="R291" s="537"/>
      <c r="T291" s="534"/>
      <c r="U291" s="537"/>
      <c r="V291" s="534"/>
      <c r="W291" s="538"/>
      <c r="X291" s="531">
        <f>ROUND(ROUND(ROUND(F249*O291,0)*S289,0)-V274,0)</f>
        <v>390</v>
      </c>
      <c r="Y291" s="539"/>
      <c r="Z291" s="533"/>
    </row>
    <row r="292" spans="1:26" ht="16.7" customHeight="1" x14ac:dyDescent="0.15">
      <c r="A292" s="520">
        <v>22</v>
      </c>
      <c r="B292" s="520" t="s">
        <v>10852</v>
      </c>
      <c r="C292" s="540" t="s">
        <v>10853</v>
      </c>
      <c r="D292" s="542"/>
      <c r="E292" s="542"/>
      <c r="F292" s="534"/>
      <c r="G292" s="537"/>
      <c r="H292" s="541"/>
      <c r="I292" s="936" t="s">
        <v>10418</v>
      </c>
      <c r="J292" s="523" t="s">
        <v>1678</v>
      </c>
      <c r="K292" s="543">
        <v>0.96499999999999997</v>
      </c>
      <c r="L292" s="526"/>
      <c r="M292" s="526"/>
      <c r="N292" s="526"/>
      <c r="O292" s="527"/>
      <c r="P292" s="951"/>
      <c r="Q292" s="937"/>
      <c r="R292" s="537"/>
      <c r="T292" s="534"/>
      <c r="U292" s="537"/>
      <c r="V292" s="534"/>
      <c r="W292" s="538"/>
      <c r="X292" s="531">
        <f>ROUND(ROUND(ROUND(F249*K292,0)*S289,0)-V274,0)</f>
        <v>763</v>
      </c>
      <c r="Y292" s="539"/>
      <c r="Z292" s="533"/>
    </row>
    <row r="293" spans="1:26" ht="16.7" customHeight="1" x14ac:dyDescent="0.15">
      <c r="A293" s="520">
        <v>22</v>
      </c>
      <c r="B293" s="520" t="s">
        <v>10854</v>
      </c>
      <c r="C293" s="540" t="s">
        <v>10855</v>
      </c>
      <c r="D293" s="542"/>
      <c r="E293" s="542"/>
      <c r="F293" s="534"/>
      <c r="G293" s="537"/>
      <c r="H293" s="541"/>
      <c r="I293" s="937"/>
      <c r="J293" s="533"/>
      <c r="K293" s="535"/>
      <c r="L293" s="939" t="s">
        <v>10414</v>
      </c>
      <c r="M293" s="526" t="s">
        <v>16</v>
      </c>
      <c r="N293" s="526" t="s">
        <v>1678</v>
      </c>
      <c r="O293" s="527">
        <v>0.7</v>
      </c>
      <c r="P293" s="951"/>
      <c r="Q293" s="937"/>
      <c r="R293" s="537"/>
      <c r="T293" s="534"/>
      <c r="U293" s="537"/>
      <c r="V293" s="534"/>
      <c r="W293" s="538"/>
      <c r="X293" s="531">
        <f>ROUND(ROUND(ROUND(ROUND(F249*K292,0)*O293,0)*S289,0)-V274,0)</f>
        <v>531</v>
      </c>
      <c r="Y293" s="539"/>
      <c r="Z293" s="533"/>
    </row>
    <row r="294" spans="1:26" ht="16.7" customHeight="1" x14ac:dyDescent="0.15">
      <c r="A294" s="520">
        <v>22</v>
      </c>
      <c r="B294" s="520" t="s">
        <v>10856</v>
      </c>
      <c r="C294" s="540" t="s">
        <v>10857</v>
      </c>
      <c r="D294" s="542"/>
      <c r="E294" s="542"/>
      <c r="F294" s="534"/>
      <c r="G294" s="537"/>
      <c r="H294" s="541"/>
      <c r="I294" s="938"/>
      <c r="J294" s="545"/>
      <c r="K294" s="546"/>
      <c r="L294" s="940"/>
      <c r="M294" s="526" t="s">
        <v>3833</v>
      </c>
      <c r="N294" s="526" t="s">
        <v>1678</v>
      </c>
      <c r="O294" s="527">
        <v>0.5</v>
      </c>
      <c r="P294" s="952"/>
      <c r="Q294" s="938"/>
      <c r="R294" s="544"/>
      <c r="S294" s="548"/>
      <c r="T294" s="534"/>
      <c r="U294" s="537"/>
      <c r="V294" s="550"/>
      <c r="W294" s="553"/>
      <c r="X294" s="531">
        <f>ROUND(ROUND(ROUND(ROUND(F249*K292,0)*O294,0)*S289,0)-V274,0)</f>
        <v>376</v>
      </c>
      <c r="Y294" s="539"/>
      <c r="Z294" s="533"/>
    </row>
    <row r="295" spans="1:26" ht="16.7" customHeight="1" x14ac:dyDescent="0.15">
      <c r="A295" s="520">
        <v>22</v>
      </c>
      <c r="B295" s="520">
        <v>2171</v>
      </c>
      <c r="C295" s="521" t="s">
        <v>10858</v>
      </c>
      <c r="D295" s="542"/>
      <c r="E295" s="542"/>
      <c r="F295" s="936" t="s">
        <v>10494</v>
      </c>
      <c r="G295" s="947"/>
      <c r="H295" s="941"/>
      <c r="I295" s="522"/>
      <c r="J295" s="523"/>
      <c r="K295" s="524"/>
      <c r="L295" s="525"/>
      <c r="M295" s="526"/>
      <c r="N295" s="526"/>
      <c r="O295" s="527"/>
      <c r="P295" s="528"/>
      <c r="Q295" s="525"/>
      <c r="R295" s="525"/>
      <c r="S295" s="529"/>
      <c r="T295" s="534"/>
      <c r="U295" s="537"/>
      <c r="V295" s="522"/>
      <c r="W295" s="530"/>
      <c r="X295" s="531">
        <f>F297</f>
        <v>853</v>
      </c>
      <c r="Y295" s="539"/>
      <c r="Z295" s="533"/>
    </row>
    <row r="296" spans="1:26" ht="16.7" customHeight="1" x14ac:dyDescent="0.15">
      <c r="A296" s="520">
        <v>22</v>
      </c>
      <c r="B296" s="520">
        <v>2172</v>
      </c>
      <c r="C296" s="521" t="s">
        <v>10859</v>
      </c>
      <c r="D296" s="542"/>
      <c r="E296" s="542"/>
      <c r="F296" s="937"/>
      <c r="G296" s="948"/>
      <c r="H296" s="942"/>
      <c r="I296" s="534"/>
      <c r="J296" s="533"/>
      <c r="K296" s="535"/>
      <c r="L296" s="939" t="s">
        <v>10414</v>
      </c>
      <c r="M296" s="526" t="s">
        <v>16</v>
      </c>
      <c r="N296" s="526" t="s">
        <v>1678</v>
      </c>
      <c r="O296" s="527">
        <v>0.7</v>
      </c>
      <c r="P296" s="536"/>
      <c r="Q296" s="537"/>
      <c r="R296" s="537"/>
      <c r="T296" s="534"/>
      <c r="U296" s="537"/>
      <c r="V296" s="534"/>
      <c r="W296" s="538"/>
      <c r="X296" s="531">
        <f>ROUND(F297*O296,0)</f>
        <v>597</v>
      </c>
      <c r="Y296" s="539"/>
      <c r="Z296" s="533"/>
    </row>
    <row r="297" spans="1:26" ht="16.7" customHeight="1" x14ac:dyDescent="0.15">
      <c r="A297" s="520">
        <v>22</v>
      </c>
      <c r="B297" s="520" t="s">
        <v>10860</v>
      </c>
      <c r="C297" s="540" t="s">
        <v>10861</v>
      </c>
      <c r="D297" s="542"/>
      <c r="E297" s="542"/>
      <c r="F297" s="949">
        <v>853</v>
      </c>
      <c r="G297" s="950"/>
      <c r="H297" s="541" t="s">
        <v>9</v>
      </c>
      <c r="I297" s="550"/>
      <c r="J297" s="551"/>
      <c r="K297" s="552"/>
      <c r="L297" s="940"/>
      <c r="M297" s="526" t="s">
        <v>3833</v>
      </c>
      <c r="N297" s="526" t="s">
        <v>1678</v>
      </c>
      <c r="O297" s="527">
        <v>0.5</v>
      </c>
      <c r="P297" s="536"/>
      <c r="Q297" s="537"/>
      <c r="R297" s="537"/>
      <c r="T297" s="534"/>
      <c r="U297" s="537"/>
      <c r="V297" s="534"/>
      <c r="W297" s="538"/>
      <c r="X297" s="531">
        <f>ROUND(F297*O297,0)</f>
        <v>427</v>
      </c>
      <c r="Y297" s="539"/>
      <c r="Z297" s="533"/>
    </row>
    <row r="298" spans="1:26" ht="16.7" customHeight="1" x14ac:dyDescent="0.15">
      <c r="A298" s="520">
        <v>22</v>
      </c>
      <c r="B298" s="520">
        <v>2173</v>
      </c>
      <c r="C298" s="540" t="s">
        <v>10862</v>
      </c>
      <c r="D298" s="542"/>
      <c r="E298" s="542"/>
      <c r="F298" s="534"/>
      <c r="G298" s="537"/>
      <c r="H298" s="541"/>
      <c r="I298" s="936" t="s">
        <v>10418</v>
      </c>
      <c r="J298" s="523" t="s">
        <v>1678</v>
      </c>
      <c r="K298" s="543">
        <v>0.96499999999999997</v>
      </c>
      <c r="L298" s="544"/>
      <c r="M298" s="526"/>
      <c r="N298" s="526"/>
      <c r="O298" s="527"/>
      <c r="P298" s="536"/>
      <c r="Q298" s="537"/>
      <c r="R298" s="537"/>
      <c r="T298" s="534"/>
      <c r="U298" s="537"/>
      <c r="V298" s="534"/>
      <c r="W298" s="538"/>
      <c r="X298" s="531">
        <f>ROUND(F297*K298,0)</f>
        <v>823</v>
      </c>
      <c r="Y298" s="539"/>
      <c r="Z298" s="533"/>
    </row>
    <row r="299" spans="1:26" ht="16.7" customHeight="1" x14ac:dyDescent="0.15">
      <c r="A299" s="520">
        <v>22</v>
      </c>
      <c r="B299" s="520">
        <v>2174</v>
      </c>
      <c r="C299" s="540" t="s">
        <v>10863</v>
      </c>
      <c r="D299" s="542"/>
      <c r="E299" s="542"/>
      <c r="F299" s="534"/>
      <c r="G299" s="537"/>
      <c r="H299" s="541"/>
      <c r="I299" s="937"/>
      <c r="J299" s="533"/>
      <c r="K299" s="535"/>
      <c r="L299" s="939" t="s">
        <v>10414</v>
      </c>
      <c r="M299" s="526" t="s">
        <v>16</v>
      </c>
      <c r="N299" s="526" t="s">
        <v>1678</v>
      </c>
      <c r="O299" s="527">
        <v>0.7</v>
      </c>
      <c r="P299" s="536"/>
      <c r="Q299" s="537"/>
      <c r="R299" s="537"/>
      <c r="T299" s="534"/>
      <c r="U299" s="537"/>
      <c r="V299" s="534"/>
      <c r="W299" s="538"/>
      <c r="X299" s="531">
        <f>ROUND(ROUND(F297*K298,0)*O299,0)</f>
        <v>576</v>
      </c>
      <c r="Y299" s="539"/>
      <c r="Z299" s="533"/>
    </row>
    <row r="300" spans="1:26" ht="16.7" customHeight="1" x14ac:dyDescent="0.15">
      <c r="A300" s="520">
        <v>22</v>
      </c>
      <c r="B300" s="520" t="s">
        <v>10864</v>
      </c>
      <c r="C300" s="540" t="s">
        <v>10865</v>
      </c>
      <c r="D300" s="542"/>
      <c r="E300" s="542"/>
      <c r="F300" s="534"/>
      <c r="G300" s="537"/>
      <c r="H300" s="541"/>
      <c r="I300" s="938"/>
      <c r="J300" s="545"/>
      <c r="K300" s="546"/>
      <c r="L300" s="940"/>
      <c r="M300" s="526" t="s">
        <v>3833</v>
      </c>
      <c r="N300" s="526" t="s">
        <v>1678</v>
      </c>
      <c r="O300" s="527">
        <v>0.5</v>
      </c>
      <c r="P300" s="547"/>
      <c r="Q300" s="544"/>
      <c r="R300" s="544"/>
      <c r="S300" s="548"/>
      <c r="T300" s="534"/>
      <c r="U300" s="537"/>
      <c r="V300" s="534"/>
      <c r="W300" s="538"/>
      <c r="X300" s="531">
        <f>ROUND(ROUND(F297*K298,0)*O300,0)</f>
        <v>412</v>
      </c>
      <c r="Y300" s="539"/>
      <c r="Z300" s="533"/>
    </row>
    <row r="301" spans="1:26" ht="16.7" customHeight="1" x14ac:dyDescent="0.15">
      <c r="A301" s="549">
        <v>22</v>
      </c>
      <c r="B301" s="549">
        <v>2175</v>
      </c>
      <c r="C301" s="540" t="s">
        <v>10866</v>
      </c>
      <c r="D301" s="542"/>
      <c r="E301" s="542"/>
      <c r="F301" s="534"/>
      <c r="G301" s="537"/>
      <c r="H301" s="541"/>
      <c r="I301" s="522"/>
      <c r="J301" s="523"/>
      <c r="K301" s="524"/>
      <c r="L301" s="526"/>
      <c r="M301" s="526"/>
      <c r="N301" s="526"/>
      <c r="O301" s="527"/>
      <c r="P301" s="933" t="s">
        <v>10423</v>
      </c>
      <c r="Q301" s="936" t="s">
        <v>10424</v>
      </c>
      <c r="R301" s="525" t="s">
        <v>1678</v>
      </c>
      <c r="S301" s="529">
        <v>0.5</v>
      </c>
      <c r="T301" s="534"/>
      <c r="U301" s="537"/>
      <c r="V301" s="534"/>
      <c r="W301" s="538"/>
      <c r="X301" s="531">
        <f>ROUND(F297*S301,0)</f>
        <v>427</v>
      </c>
      <c r="Y301" s="539"/>
      <c r="Z301" s="533"/>
    </row>
    <row r="302" spans="1:26" ht="16.7" customHeight="1" x14ac:dyDescent="0.15">
      <c r="A302" s="549">
        <v>22</v>
      </c>
      <c r="B302" s="549">
        <v>2176</v>
      </c>
      <c r="C302" s="540" t="s">
        <v>10867</v>
      </c>
      <c r="D302" s="542"/>
      <c r="E302" s="542"/>
      <c r="F302" s="534"/>
      <c r="G302" s="537"/>
      <c r="H302" s="541"/>
      <c r="I302" s="534"/>
      <c r="J302" s="533"/>
      <c r="K302" s="535"/>
      <c r="L302" s="939" t="s">
        <v>10414</v>
      </c>
      <c r="M302" s="526" t="s">
        <v>16</v>
      </c>
      <c r="N302" s="526" t="s">
        <v>1678</v>
      </c>
      <c r="O302" s="527">
        <v>0.7</v>
      </c>
      <c r="P302" s="951"/>
      <c r="Q302" s="937"/>
      <c r="R302" s="537"/>
      <c r="T302" s="534"/>
      <c r="U302" s="537"/>
      <c r="V302" s="534"/>
      <c r="W302" s="538"/>
      <c r="X302" s="531">
        <f>ROUND(ROUND(F297*O302,0)*S301,0)</f>
        <v>299</v>
      </c>
      <c r="Y302" s="539"/>
      <c r="Z302" s="533"/>
    </row>
    <row r="303" spans="1:26" ht="16.7" customHeight="1" x14ac:dyDescent="0.15">
      <c r="A303" s="520">
        <v>22</v>
      </c>
      <c r="B303" s="520" t="s">
        <v>10868</v>
      </c>
      <c r="C303" s="540" t="s">
        <v>10869</v>
      </c>
      <c r="D303" s="542"/>
      <c r="E303" s="542"/>
      <c r="F303" s="534"/>
      <c r="G303" s="537"/>
      <c r="H303" s="541"/>
      <c r="I303" s="550"/>
      <c r="J303" s="551"/>
      <c r="K303" s="552"/>
      <c r="L303" s="940"/>
      <c r="M303" s="526" t="s">
        <v>3833</v>
      </c>
      <c r="N303" s="526" t="s">
        <v>1678</v>
      </c>
      <c r="O303" s="527">
        <v>0.5</v>
      </c>
      <c r="P303" s="951"/>
      <c r="Q303" s="937"/>
      <c r="R303" s="537"/>
      <c r="T303" s="534"/>
      <c r="U303" s="537"/>
      <c r="V303" s="534"/>
      <c r="W303" s="538"/>
      <c r="X303" s="531">
        <f>ROUND(ROUND(F297*O303,0)*S301,0)</f>
        <v>214</v>
      </c>
      <c r="Y303" s="539"/>
      <c r="Z303" s="533"/>
    </row>
    <row r="304" spans="1:26" ht="16.7" customHeight="1" x14ac:dyDescent="0.15">
      <c r="A304" s="549">
        <v>22</v>
      </c>
      <c r="B304" s="549">
        <v>2177</v>
      </c>
      <c r="C304" s="540" t="s">
        <v>10870</v>
      </c>
      <c r="D304" s="542"/>
      <c r="E304" s="542"/>
      <c r="F304" s="534"/>
      <c r="G304" s="537"/>
      <c r="H304" s="541"/>
      <c r="I304" s="936" t="s">
        <v>10418</v>
      </c>
      <c r="J304" s="523" t="s">
        <v>1678</v>
      </c>
      <c r="K304" s="543">
        <v>0.96499999999999997</v>
      </c>
      <c r="L304" s="526"/>
      <c r="M304" s="526"/>
      <c r="N304" s="526"/>
      <c r="O304" s="527"/>
      <c r="P304" s="951"/>
      <c r="Q304" s="937"/>
      <c r="R304" s="537"/>
      <c r="T304" s="534"/>
      <c r="U304" s="537"/>
      <c r="V304" s="534"/>
      <c r="W304" s="538"/>
      <c r="X304" s="531">
        <f>ROUND(ROUND(F297*K304,0)*S301,0)</f>
        <v>412</v>
      </c>
      <c r="Y304" s="539"/>
      <c r="Z304" s="533"/>
    </row>
    <row r="305" spans="1:26" ht="16.7" customHeight="1" x14ac:dyDescent="0.15">
      <c r="A305" s="549">
        <v>22</v>
      </c>
      <c r="B305" s="549">
        <v>2178</v>
      </c>
      <c r="C305" s="540" t="s">
        <v>10871</v>
      </c>
      <c r="D305" s="542"/>
      <c r="E305" s="542"/>
      <c r="F305" s="534"/>
      <c r="G305" s="537"/>
      <c r="H305" s="541"/>
      <c r="I305" s="937"/>
      <c r="J305" s="533"/>
      <c r="K305" s="535"/>
      <c r="L305" s="939" t="s">
        <v>10414</v>
      </c>
      <c r="M305" s="526" t="s">
        <v>16</v>
      </c>
      <c r="N305" s="526" t="s">
        <v>1678</v>
      </c>
      <c r="O305" s="527">
        <v>0.7</v>
      </c>
      <c r="P305" s="951"/>
      <c r="Q305" s="937"/>
      <c r="R305" s="537"/>
      <c r="T305" s="534"/>
      <c r="U305" s="537"/>
      <c r="V305" s="534"/>
      <c r="W305" s="538"/>
      <c r="X305" s="531">
        <f>ROUND(ROUND(ROUND(F297*K304,0)*O305,0)*S301,0)</f>
        <v>288</v>
      </c>
      <c r="Y305" s="539"/>
      <c r="Z305" s="533"/>
    </row>
    <row r="306" spans="1:26" ht="16.7" customHeight="1" x14ac:dyDescent="0.15">
      <c r="A306" s="520">
        <v>22</v>
      </c>
      <c r="B306" s="520" t="s">
        <v>10872</v>
      </c>
      <c r="C306" s="540" t="s">
        <v>10873</v>
      </c>
      <c r="D306" s="542"/>
      <c r="E306" s="542"/>
      <c r="F306" s="534"/>
      <c r="G306" s="537"/>
      <c r="H306" s="541"/>
      <c r="I306" s="938"/>
      <c r="J306" s="545"/>
      <c r="K306" s="546"/>
      <c r="L306" s="940"/>
      <c r="M306" s="526" t="s">
        <v>3833</v>
      </c>
      <c r="N306" s="526" t="s">
        <v>1678</v>
      </c>
      <c r="O306" s="527">
        <v>0.5</v>
      </c>
      <c r="P306" s="951"/>
      <c r="Q306" s="938"/>
      <c r="R306" s="544"/>
      <c r="S306" s="548"/>
      <c r="T306" s="534"/>
      <c r="U306" s="537"/>
      <c r="V306" s="534"/>
      <c r="W306" s="538"/>
      <c r="X306" s="531">
        <f>ROUND(ROUND(ROUND(F297*K304,0)*O306,0)*S301,0)</f>
        <v>206</v>
      </c>
      <c r="Y306" s="539"/>
      <c r="Z306" s="533"/>
    </row>
    <row r="307" spans="1:26" ht="16.7" customHeight="1" x14ac:dyDescent="0.15">
      <c r="A307" s="549">
        <v>22</v>
      </c>
      <c r="B307" s="549">
        <v>3179</v>
      </c>
      <c r="C307" s="540" t="s">
        <v>10874</v>
      </c>
      <c r="D307" s="542"/>
      <c r="E307" s="542"/>
      <c r="F307" s="534"/>
      <c r="G307" s="537"/>
      <c r="H307" s="541"/>
      <c r="I307" s="522"/>
      <c r="J307" s="523"/>
      <c r="K307" s="524"/>
      <c r="L307" s="526"/>
      <c r="M307" s="526"/>
      <c r="N307" s="526"/>
      <c r="O307" s="527"/>
      <c r="P307" s="951"/>
      <c r="Q307" s="936" t="s">
        <v>10433</v>
      </c>
      <c r="R307" s="525" t="s">
        <v>1678</v>
      </c>
      <c r="S307" s="529">
        <v>0.7</v>
      </c>
      <c r="T307" s="534"/>
      <c r="U307" s="537"/>
      <c r="V307" s="534"/>
      <c r="W307" s="538"/>
      <c r="X307" s="531">
        <f>ROUND(F297*S307,0)</f>
        <v>597</v>
      </c>
      <c r="Y307" s="539"/>
      <c r="Z307" s="533"/>
    </row>
    <row r="308" spans="1:26" ht="16.7" customHeight="1" x14ac:dyDescent="0.15">
      <c r="A308" s="549">
        <v>22</v>
      </c>
      <c r="B308" s="549">
        <v>3180</v>
      </c>
      <c r="C308" s="540" t="s">
        <v>10875</v>
      </c>
      <c r="D308" s="542"/>
      <c r="E308" s="542"/>
      <c r="F308" s="534"/>
      <c r="G308" s="537"/>
      <c r="H308" s="541"/>
      <c r="I308" s="534"/>
      <c r="J308" s="533"/>
      <c r="K308" s="535"/>
      <c r="L308" s="939" t="s">
        <v>10414</v>
      </c>
      <c r="M308" s="526" t="s">
        <v>16</v>
      </c>
      <c r="N308" s="526" t="s">
        <v>1678</v>
      </c>
      <c r="O308" s="527">
        <v>0.7</v>
      </c>
      <c r="P308" s="951"/>
      <c r="Q308" s="937"/>
      <c r="R308" s="537"/>
      <c r="T308" s="534"/>
      <c r="U308" s="537"/>
      <c r="V308" s="534"/>
      <c r="W308" s="538"/>
      <c r="X308" s="531">
        <f>ROUND(ROUND(F297*O308,0)*S307,0)</f>
        <v>418</v>
      </c>
      <c r="Y308" s="539"/>
      <c r="Z308" s="533"/>
    </row>
    <row r="309" spans="1:26" ht="16.7" customHeight="1" x14ac:dyDescent="0.15">
      <c r="A309" s="520">
        <v>22</v>
      </c>
      <c r="B309" s="520" t="s">
        <v>10876</v>
      </c>
      <c r="C309" s="540" t="s">
        <v>10877</v>
      </c>
      <c r="D309" s="542"/>
      <c r="E309" s="542"/>
      <c r="F309" s="534"/>
      <c r="G309" s="537"/>
      <c r="H309" s="541"/>
      <c r="I309" s="550"/>
      <c r="J309" s="551"/>
      <c r="K309" s="552"/>
      <c r="L309" s="940"/>
      <c r="M309" s="526" t="s">
        <v>3833</v>
      </c>
      <c r="N309" s="526" t="s">
        <v>1678</v>
      </c>
      <c r="O309" s="527">
        <v>0.5</v>
      </c>
      <c r="P309" s="951"/>
      <c r="Q309" s="937"/>
      <c r="R309" s="537"/>
      <c r="T309" s="534"/>
      <c r="U309" s="537"/>
      <c r="V309" s="534"/>
      <c r="W309" s="538"/>
      <c r="X309" s="531">
        <f>ROUND(ROUND(F297*O309,0)*S307,0)</f>
        <v>299</v>
      </c>
      <c r="Y309" s="539"/>
      <c r="Z309" s="533"/>
    </row>
    <row r="310" spans="1:26" ht="16.7" customHeight="1" x14ac:dyDescent="0.15">
      <c r="A310" s="549">
        <v>22</v>
      </c>
      <c r="B310" s="549">
        <v>3181</v>
      </c>
      <c r="C310" s="540" t="s">
        <v>10878</v>
      </c>
      <c r="D310" s="542"/>
      <c r="E310" s="542"/>
      <c r="F310" s="534"/>
      <c r="G310" s="537"/>
      <c r="H310" s="541"/>
      <c r="I310" s="936" t="s">
        <v>10418</v>
      </c>
      <c r="J310" s="523" t="s">
        <v>1678</v>
      </c>
      <c r="K310" s="543">
        <v>0.96499999999999997</v>
      </c>
      <c r="L310" s="526"/>
      <c r="M310" s="526"/>
      <c r="N310" s="526"/>
      <c r="O310" s="527"/>
      <c r="P310" s="951"/>
      <c r="Q310" s="937"/>
      <c r="R310" s="537"/>
      <c r="T310" s="534"/>
      <c r="U310" s="537"/>
      <c r="V310" s="534"/>
      <c r="W310" s="538"/>
      <c r="X310" s="531">
        <f>ROUND(ROUND(F297*K310,0)*S307,0)</f>
        <v>576</v>
      </c>
      <c r="Y310" s="539"/>
      <c r="Z310" s="533"/>
    </row>
    <row r="311" spans="1:26" ht="16.7" customHeight="1" x14ac:dyDescent="0.15">
      <c r="A311" s="549">
        <v>22</v>
      </c>
      <c r="B311" s="549">
        <v>3182</v>
      </c>
      <c r="C311" s="540" t="s">
        <v>10879</v>
      </c>
      <c r="D311" s="542"/>
      <c r="E311" s="542"/>
      <c r="F311" s="534"/>
      <c r="G311" s="537"/>
      <c r="H311" s="541"/>
      <c r="I311" s="937"/>
      <c r="J311" s="533"/>
      <c r="K311" s="535"/>
      <c r="L311" s="939" t="s">
        <v>10414</v>
      </c>
      <c r="M311" s="526" t="s">
        <v>16</v>
      </c>
      <c r="N311" s="526" t="s">
        <v>1678</v>
      </c>
      <c r="O311" s="527">
        <v>0.7</v>
      </c>
      <c r="P311" s="951"/>
      <c r="Q311" s="937"/>
      <c r="R311" s="537"/>
      <c r="T311" s="534"/>
      <c r="U311" s="537"/>
      <c r="V311" s="534"/>
      <c r="W311" s="538"/>
      <c r="X311" s="531">
        <f>ROUND(ROUND(ROUND(F297*K310,0)*O311,0)*S307,0)</f>
        <v>403</v>
      </c>
      <c r="Y311" s="539"/>
      <c r="Z311" s="533"/>
    </row>
    <row r="312" spans="1:26" ht="16.7" customHeight="1" x14ac:dyDescent="0.15">
      <c r="A312" s="520">
        <v>22</v>
      </c>
      <c r="B312" s="520" t="s">
        <v>10880</v>
      </c>
      <c r="C312" s="540" t="s">
        <v>10881</v>
      </c>
      <c r="D312" s="542"/>
      <c r="E312" s="542"/>
      <c r="F312" s="534"/>
      <c r="G312" s="537"/>
      <c r="H312" s="541"/>
      <c r="I312" s="938"/>
      <c r="J312" s="545"/>
      <c r="K312" s="546"/>
      <c r="L312" s="940"/>
      <c r="M312" s="526" t="s">
        <v>3833</v>
      </c>
      <c r="N312" s="526" t="s">
        <v>1678</v>
      </c>
      <c r="O312" s="527">
        <v>0.5</v>
      </c>
      <c r="P312" s="952"/>
      <c r="Q312" s="938"/>
      <c r="R312" s="544"/>
      <c r="S312" s="548"/>
      <c r="T312" s="534"/>
      <c r="U312" s="537"/>
      <c r="V312" s="534"/>
      <c r="W312" s="538"/>
      <c r="X312" s="531">
        <f>ROUND(ROUND(ROUND(F297*K310,0)*O312,0)*S307,0)</f>
        <v>288</v>
      </c>
      <c r="Y312" s="539"/>
      <c r="Z312" s="533"/>
    </row>
    <row r="313" spans="1:26" ht="16.7" customHeight="1" x14ac:dyDescent="0.15">
      <c r="A313" s="520">
        <v>22</v>
      </c>
      <c r="B313" s="520" t="s">
        <v>10882</v>
      </c>
      <c r="C313" s="540" t="s">
        <v>10883</v>
      </c>
      <c r="D313" s="542"/>
      <c r="E313" s="542"/>
      <c r="F313" s="534"/>
      <c r="G313" s="537"/>
      <c r="H313" s="541"/>
      <c r="I313" s="522"/>
      <c r="J313" s="523"/>
      <c r="K313" s="524"/>
      <c r="L313" s="526"/>
      <c r="M313" s="526"/>
      <c r="N313" s="526"/>
      <c r="O313" s="527"/>
      <c r="P313" s="933" t="s">
        <v>10443</v>
      </c>
      <c r="Q313" s="936" t="s">
        <v>10444</v>
      </c>
      <c r="R313" s="525" t="s">
        <v>1678</v>
      </c>
      <c r="S313" s="529">
        <v>0.7</v>
      </c>
      <c r="T313" s="534"/>
      <c r="U313" s="537"/>
      <c r="V313" s="534"/>
      <c r="W313" s="538"/>
      <c r="X313" s="531">
        <f>ROUND(F297*S313,0)</f>
        <v>597</v>
      </c>
      <c r="Y313" s="539"/>
      <c r="Z313" s="533"/>
    </row>
    <row r="314" spans="1:26" ht="16.7" customHeight="1" x14ac:dyDescent="0.15">
      <c r="A314" s="520">
        <v>22</v>
      </c>
      <c r="B314" s="520" t="s">
        <v>10884</v>
      </c>
      <c r="C314" s="540" t="s">
        <v>10885</v>
      </c>
      <c r="D314" s="542"/>
      <c r="E314" s="542"/>
      <c r="F314" s="534"/>
      <c r="G314" s="537"/>
      <c r="H314" s="541"/>
      <c r="I314" s="534"/>
      <c r="J314" s="533"/>
      <c r="K314" s="535"/>
      <c r="L314" s="939" t="s">
        <v>10414</v>
      </c>
      <c r="M314" s="526" t="s">
        <v>16</v>
      </c>
      <c r="N314" s="526" t="s">
        <v>1678</v>
      </c>
      <c r="O314" s="527">
        <v>0.7</v>
      </c>
      <c r="P314" s="951"/>
      <c r="Q314" s="937"/>
      <c r="R314" s="537"/>
      <c r="T314" s="534"/>
      <c r="U314" s="537"/>
      <c r="V314" s="534"/>
      <c r="W314" s="538"/>
      <c r="X314" s="531">
        <f>ROUND(ROUND(F297*O314,0)*S313,0)</f>
        <v>418</v>
      </c>
      <c r="Y314" s="539"/>
      <c r="Z314" s="533"/>
    </row>
    <row r="315" spans="1:26" ht="16.7" customHeight="1" x14ac:dyDescent="0.15">
      <c r="A315" s="520">
        <v>22</v>
      </c>
      <c r="B315" s="520" t="s">
        <v>10886</v>
      </c>
      <c r="C315" s="540" t="s">
        <v>10887</v>
      </c>
      <c r="D315" s="542"/>
      <c r="E315" s="542"/>
      <c r="F315" s="534"/>
      <c r="G315" s="537"/>
      <c r="H315" s="541"/>
      <c r="I315" s="550"/>
      <c r="J315" s="551"/>
      <c r="K315" s="552"/>
      <c r="L315" s="940"/>
      <c r="M315" s="526" t="s">
        <v>3833</v>
      </c>
      <c r="N315" s="526" t="s">
        <v>1678</v>
      </c>
      <c r="O315" s="527">
        <v>0.5</v>
      </c>
      <c r="P315" s="951"/>
      <c r="Q315" s="937"/>
      <c r="R315" s="537"/>
      <c r="T315" s="534"/>
      <c r="U315" s="537"/>
      <c r="V315" s="534"/>
      <c r="W315" s="538"/>
      <c r="X315" s="531">
        <f>ROUND(ROUND(F297*O315,0)*S313,0)</f>
        <v>299</v>
      </c>
      <c r="Y315" s="539"/>
      <c r="Z315" s="533"/>
    </row>
    <row r="316" spans="1:26" ht="16.7" customHeight="1" x14ac:dyDescent="0.15">
      <c r="A316" s="520">
        <v>22</v>
      </c>
      <c r="B316" s="520" t="s">
        <v>10888</v>
      </c>
      <c r="C316" s="540" t="s">
        <v>10889</v>
      </c>
      <c r="D316" s="542"/>
      <c r="E316" s="542"/>
      <c r="F316" s="534"/>
      <c r="G316" s="537"/>
      <c r="H316" s="541"/>
      <c r="I316" s="936" t="s">
        <v>10418</v>
      </c>
      <c r="J316" s="523" t="s">
        <v>1678</v>
      </c>
      <c r="K316" s="543">
        <v>0.96499999999999997</v>
      </c>
      <c r="L316" s="526"/>
      <c r="M316" s="526"/>
      <c r="N316" s="526"/>
      <c r="O316" s="527"/>
      <c r="P316" s="951"/>
      <c r="Q316" s="937"/>
      <c r="R316" s="537"/>
      <c r="T316" s="534"/>
      <c r="U316" s="537"/>
      <c r="V316" s="534"/>
      <c r="W316" s="538"/>
      <c r="X316" s="531">
        <f>ROUND(ROUND(F297*K316,0)*S313,0)</f>
        <v>576</v>
      </c>
      <c r="Y316" s="539"/>
      <c r="Z316" s="533"/>
    </row>
    <row r="317" spans="1:26" ht="16.7" customHeight="1" x14ac:dyDescent="0.15">
      <c r="A317" s="520">
        <v>22</v>
      </c>
      <c r="B317" s="520" t="s">
        <v>10890</v>
      </c>
      <c r="C317" s="540" t="s">
        <v>10891</v>
      </c>
      <c r="D317" s="542"/>
      <c r="E317" s="542"/>
      <c r="F317" s="534"/>
      <c r="G317" s="537"/>
      <c r="H317" s="541"/>
      <c r="I317" s="937"/>
      <c r="J317" s="533"/>
      <c r="K317" s="535"/>
      <c r="L317" s="939" t="s">
        <v>10414</v>
      </c>
      <c r="M317" s="526" t="s">
        <v>16</v>
      </c>
      <c r="N317" s="526" t="s">
        <v>1678</v>
      </c>
      <c r="O317" s="527">
        <v>0.7</v>
      </c>
      <c r="P317" s="951"/>
      <c r="Q317" s="937"/>
      <c r="R317" s="537"/>
      <c r="T317" s="534"/>
      <c r="U317" s="537"/>
      <c r="V317" s="534"/>
      <c r="W317" s="538"/>
      <c r="X317" s="531">
        <f>ROUND(ROUND(ROUND(F297*K316,0)*O317,0)*S313,0)</f>
        <v>403</v>
      </c>
      <c r="Y317" s="539"/>
      <c r="Z317" s="533"/>
    </row>
    <row r="318" spans="1:26" ht="16.7" customHeight="1" x14ac:dyDescent="0.15">
      <c r="A318" s="520">
        <v>22</v>
      </c>
      <c r="B318" s="520" t="s">
        <v>10892</v>
      </c>
      <c r="C318" s="540" t="s">
        <v>10893</v>
      </c>
      <c r="D318" s="542"/>
      <c r="E318" s="542"/>
      <c r="F318" s="534"/>
      <c r="G318" s="537"/>
      <c r="H318" s="541"/>
      <c r="I318" s="938"/>
      <c r="J318" s="545"/>
      <c r="K318" s="546"/>
      <c r="L318" s="940"/>
      <c r="M318" s="526" t="s">
        <v>3833</v>
      </c>
      <c r="N318" s="526" t="s">
        <v>1678</v>
      </c>
      <c r="O318" s="527">
        <v>0.5</v>
      </c>
      <c r="P318" s="952"/>
      <c r="Q318" s="938"/>
      <c r="R318" s="544"/>
      <c r="S318" s="548"/>
      <c r="T318" s="534"/>
      <c r="U318" s="537"/>
      <c r="V318" s="550"/>
      <c r="W318" s="553"/>
      <c r="X318" s="531">
        <f>ROUND(ROUND(ROUND(F297*K316,0)*O318,0)*S313,0)</f>
        <v>288</v>
      </c>
      <c r="Y318" s="539"/>
      <c r="Z318" s="533"/>
    </row>
    <row r="319" spans="1:26" ht="16.7" customHeight="1" x14ac:dyDescent="0.15">
      <c r="A319" s="520">
        <v>22</v>
      </c>
      <c r="B319" s="520">
        <v>2571</v>
      </c>
      <c r="C319" s="540" t="s">
        <v>10894</v>
      </c>
      <c r="D319" s="542"/>
      <c r="E319" s="542"/>
      <c r="F319" s="534"/>
      <c r="G319" s="537"/>
      <c r="H319" s="541"/>
      <c r="I319" s="522"/>
      <c r="J319" s="523"/>
      <c r="K319" s="524"/>
      <c r="L319" s="525"/>
      <c r="M319" s="526"/>
      <c r="N319" s="526"/>
      <c r="O319" s="527"/>
      <c r="P319" s="528"/>
      <c r="Q319" s="525"/>
      <c r="R319" s="525"/>
      <c r="S319" s="529"/>
      <c r="T319" s="534"/>
      <c r="U319" s="537"/>
      <c r="V319" s="936" t="s">
        <v>10456</v>
      </c>
      <c r="W319" s="941"/>
      <c r="X319" s="531">
        <f>ROUND(F297-V322,0)</f>
        <v>841</v>
      </c>
      <c r="Y319" s="539"/>
      <c r="Z319" s="533"/>
    </row>
    <row r="320" spans="1:26" ht="16.7" customHeight="1" x14ac:dyDescent="0.15">
      <c r="A320" s="520">
        <v>22</v>
      </c>
      <c r="B320" s="520">
        <v>2572</v>
      </c>
      <c r="C320" s="540" t="s">
        <v>10895</v>
      </c>
      <c r="D320" s="542"/>
      <c r="E320" s="542"/>
      <c r="F320" s="534"/>
      <c r="G320" s="537"/>
      <c r="H320" s="541"/>
      <c r="I320" s="534"/>
      <c r="J320" s="533"/>
      <c r="K320" s="535"/>
      <c r="L320" s="939" t="s">
        <v>10414</v>
      </c>
      <c r="M320" s="526" t="s">
        <v>16</v>
      </c>
      <c r="N320" s="526" t="s">
        <v>1678</v>
      </c>
      <c r="O320" s="527">
        <v>0.7</v>
      </c>
      <c r="P320" s="536"/>
      <c r="Q320" s="537"/>
      <c r="R320" s="537"/>
      <c r="T320" s="534"/>
      <c r="U320" s="537"/>
      <c r="V320" s="937"/>
      <c r="W320" s="942"/>
      <c r="X320" s="531">
        <f>ROUND(ROUND(F297*O320,0)-V322,0)</f>
        <v>585</v>
      </c>
      <c r="Y320" s="539"/>
      <c r="Z320" s="533"/>
    </row>
    <row r="321" spans="1:26" ht="16.7" customHeight="1" x14ac:dyDescent="0.15">
      <c r="A321" s="520">
        <v>22</v>
      </c>
      <c r="B321" s="520" t="s">
        <v>10896</v>
      </c>
      <c r="C321" s="540" t="s">
        <v>10897</v>
      </c>
      <c r="D321" s="542"/>
      <c r="E321" s="542"/>
      <c r="F321" s="534"/>
      <c r="G321" s="537"/>
      <c r="H321" s="541"/>
      <c r="I321" s="550"/>
      <c r="J321" s="551"/>
      <c r="K321" s="552"/>
      <c r="L321" s="940"/>
      <c r="M321" s="526" t="s">
        <v>3833</v>
      </c>
      <c r="N321" s="526" t="s">
        <v>1678</v>
      </c>
      <c r="O321" s="527">
        <v>0.5</v>
      </c>
      <c r="P321" s="536"/>
      <c r="Q321" s="537"/>
      <c r="R321" s="537"/>
      <c r="T321" s="534"/>
      <c r="U321" s="537"/>
      <c r="V321" s="937"/>
      <c r="W321" s="942"/>
      <c r="X321" s="531">
        <f>ROUND(ROUND(F297*O321,0)-V322,0)</f>
        <v>415</v>
      </c>
      <c r="Y321" s="539"/>
      <c r="Z321" s="533"/>
    </row>
    <row r="322" spans="1:26" ht="16.7" customHeight="1" x14ac:dyDescent="0.15">
      <c r="A322" s="520">
        <v>22</v>
      </c>
      <c r="B322" s="520">
        <v>2573</v>
      </c>
      <c r="C322" s="540" t="s">
        <v>10898</v>
      </c>
      <c r="D322" s="542"/>
      <c r="E322" s="542"/>
      <c r="F322" s="534"/>
      <c r="G322" s="537"/>
      <c r="H322" s="541"/>
      <c r="I322" s="936" t="s">
        <v>10418</v>
      </c>
      <c r="J322" s="523" t="s">
        <v>1678</v>
      </c>
      <c r="K322" s="543">
        <v>0.96499999999999997</v>
      </c>
      <c r="L322" s="544"/>
      <c r="M322" s="526"/>
      <c r="N322" s="526"/>
      <c r="O322" s="527"/>
      <c r="P322" s="536"/>
      <c r="Q322" s="537"/>
      <c r="R322" s="537"/>
      <c r="T322" s="534"/>
      <c r="U322" s="537"/>
      <c r="V322" s="554">
        <v>12</v>
      </c>
      <c r="W322" s="953" t="s">
        <v>10461</v>
      </c>
      <c r="X322" s="531">
        <f>ROUND(ROUND(F297*K322,0)-V322,0)</f>
        <v>811</v>
      </c>
      <c r="Y322" s="539"/>
      <c r="Z322" s="533"/>
    </row>
    <row r="323" spans="1:26" ht="16.7" customHeight="1" x14ac:dyDescent="0.15">
      <c r="A323" s="520">
        <v>22</v>
      </c>
      <c r="B323" s="520">
        <v>2574</v>
      </c>
      <c r="C323" s="540" t="s">
        <v>10899</v>
      </c>
      <c r="D323" s="542"/>
      <c r="E323" s="542"/>
      <c r="F323" s="534"/>
      <c r="G323" s="537"/>
      <c r="H323" s="541"/>
      <c r="I323" s="937"/>
      <c r="J323" s="533"/>
      <c r="K323" s="535"/>
      <c r="L323" s="939" t="s">
        <v>10414</v>
      </c>
      <c r="M323" s="526" t="s">
        <v>16</v>
      </c>
      <c r="N323" s="526" t="s">
        <v>1678</v>
      </c>
      <c r="O323" s="527">
        <v>0.7</v>
      </c>
      <c r="P323" s="536"/>
      <c r="Q323" s="537"/>
      <c r="R323" s="537"/>
      <c r="T323" s="534"/>
      <c r="U323" s="537"/>
      <c r="V323" s="534"/>
      <c r="W323" s="953"/>
      <c r="X323" s="531">
        <f>ROUND(ROUND(ROUND(F297*K322,0)*O323,0)-V322,0)</f>
        <v>564</v>
      </c>
      <c r="Y323" s="539"/>
      <c r="Z323" s="533"/>
    </row>
    <row r="324" spans="1:26" ht="16.7" customHeight="1" x14ac:dyDescent="0.15">
      <c r="A324" s="520">
        <v>22</v>
      </c>
      <c r="B324" s="520" t="s">
        <v>10900</v>
      </c>
      <c r="C324" s="540" t="s">
        <v>10901</v>
      </c>
      <c r="D324" s="542"/>
      <c r="E324" s="542"/>
      <c r="F324" s="534"/>
      <c r="G324" s="537"/>
      <c r="H324" s="541"/>
      <c r="I324" s="938"/>
      <c r="J324" s="545"/>
      <c r="K324" s="546"/>
      <c r="L324" s="940"/>
      <c r="M324" s="526" t="s">
        <v>3833</v>
      </c>
      <c r="N324" s="526" t="s">
        <v>1678</v>
      </c>
      <c r="O324" s="527">
        <v>0.5</v>
      </c>
      <c r="P324" s="547"/>
      <c r="Q324" s="544"/>
      <c r="R324" s="544"/>
      <c r="S324" s="548"/>
      <c r="T324" s="534"/>
      <c r="U324" s="537"/>
      <c r="V324" s="534"/>
      <c r="W324" s="538"/>
      <c r="X324" s="531">
        <f>ROUND(ROUND(ROUND(F297*K322,0)*O324,0)-V322,0)</f>
        <v>400</v>
      </c>
      <c r="Y324" s="539"/>
      <c r="Z324" s="533"/>
    </row>
    <row r="325" spans="1:26" ht="16.7" customHeight="1" x14ac:dyDescent="0.15">
      <c r="A325" s="549">
        <v>22</v>
      </c>
      <c r="B325" s="549">
        <v>2575</v>
      </c>
      <c r="C325" s="540" t="s">
        <v>10902</v>
      </c>
      <c r="D325" s="542"/>
      <c r="E325" s="542"/>
      <c r="F325" s="534"/>
      <c r="G325" s="537"/>
      <c r="H325" s="541"/>
      <c r="I325" s="522"/>
      <c r="J325" s="523"/>
      <c r="K325" s="524"/>
      <c r="L325" s="526"/>
      <c r="M325" s="526"/>
      <c r="N325" s="526"/>
      <c r="O325" s="527"/>
      <c r="P325" s="933" t="s">
        <v>10423</v>
      </c>
      <c r="Q325" s="936" t="s">
        <v>10424</v>
      </c>
      <c r="R325" s="525" t="s">
        <v>1678</v>
      </c>
      <c r="S325" s="529">
        <v>0.5</v>
      </c>
      <c r="T325" s="534"/>
      <c r="U325" s="537"/>
      <c r="V325" s="534"/>
      <c r="W325" s="538"/>
      <c r="X325" s="531">
        <f>ROUND(ROUND(F297*S325,0)-V322,0)</f>
        <v>415</v>
      </c>
      <c r="Y325" s="539"/>
      <c r="Z325" s="533"/>
    </row>
    <row r="326" spans="1:26" ht="16.7" customHeight="1" x14ac:dyDescent="0.15">
      <c r="A326" s="549">
        <v>22</v>
      </c>
      <c r="B326" s="549">
        <v>2576</v>
      </c>
      <c r="C326" s="540" t="s">
        <v>10903</v>
      </c>
      <c r="D326" s="542"/>
      <c r="E326" s="542"/>
      <c r="F326" s="534"/>
      <c r="G326" s="537"/>
      <c r="H326" s="541"/>
      <c r="I326" s="534"/>
      <c r="J326" s="533"/>
      <c r="K326" s="535"/>
      <c r="L326" s="939" t="s">
        <v>10414</v>
      </c>
      <c r="M326" s="526" t="s">
        <v>16</v>
      </c>
      <c r="N326" s="526" t="s">
        <v>1678</v>
      </c>
      <c r="O326" s="527">
        <v>0.7</v>
      </c>
      <c r="P326" s="951"/>
      <c r="Q326" s="937"/>
      <c r="R326" s="537"/>
      <c r="T326" s="534"/>
      <c r="U326" s="537"/>
      <c r="V326" s="534"/>
      <c r="W326" s="538"/>
      <c r="X326" s="531">
        <f>ROUND(ROUND(ROUND(F297*O326,0)*S325,0)-V322,0)</f>
        <v>287</v>
      </c>
      <c r="Y326" s="539"/>
      <c r="Z326" s="533"/>
    </row>
    <row r="327" spans="1:26" ht="16.7" customHeight="1" x14ac:dyDescent="0.15">
      <c r="A327" s="520">
        <v>22</v>
      </c>
      <c r="B327" s="520" t="s">
        <v>10904</v>
      </c>
      <c r="C327" s="540" t="s">
        <v>10905</v>
      </c>
      <c r="D327" s="542"/>
      <c r="E327" s="542"/>
      <c r="F327" s="534"/>
      <c r="G327" s="537"/>
      <c r="H327" s="541"/>
      <c r="I327" s="550"/>
      <c r="J327" s="551"/>
      <c r="K327" s="552"/>
      <c r="L327" s="940"/>
      <c r="M327" s="526" t="s">
        <v>3833</v>
      </c>
      <c r="N327" s="526" t="s">
        <v>1678</v>
      </c>
      <c r="O327" s="527">
        <v>0.5</v>
      </c>
      <c r="P327" s="951"/>
      <c r="Q327" s="937"/>
      <c r="R327" s="537"/>
      <c r="T327" s="534"/>
      <c r="U327" s="537"/>
      <c r="V327" s="534"/>
      <c r="W327" s="538"/>
      <c r="X327" s="531">
        <f>ROUND(ROUND(ROUND(F297*O327,0)*S325,0)-V322,0)</f>
        <v>202</v>
      </c>
      <c r="Y327" s="539"/>
      <c r="Z327" s="533"/>
    </row>
    <row r="328" spans="1:26" ht="16.7" customHeight="1" x14ac:dyDescent="0.15">
      <c r="A328" s="549">
        <v>22</v>
      </c>
      <c r="B328" s="549">
        <v>2577</v>
      </c>
      <c r="C328" s="540" t="s">
        <v>10906</v>
      </c>
      <c r="D328" s="542"/>
      <c r="E328" s="542"/>
      <c r="F328" s="534"/>
      <c r="G328" s="537"/>
      <c r="H328" s="541"/>
      <c r="I328" s="936" t="s">
        <v>10418</v>
      </c>
      <c r="J328" s="523" t="s">
        <v>1678</v>
      </c>
      <c r="K328" s="543">
        <v>0.96499999999999997</v>
      </c>
      <c r="L328" s="526"/>
      <c r="M328" s="526"/>
      <c r="N328" s="526"/>
      <c r="O328" s="527"/>
      <c r="P328" s="951"/>
      <c r="Q328" s="937"/>
      <c r="R328" s="537"/>
      <c r="T328" s="534"/>
      <c r="U328" s="537"/>
      <c r="V328" s="534"/>
      <c r="W328" s="538"/>
      <c r="X328" s="531">
        <f>ROUND(ROUND(ROUND(F297*K328,0)*S325,0)-V322,0)</f>
        <v>400</v>
      </c>
      <c r="Y328" s="539"/>
      <c r="Z328" s="533"/>
    </row>
    <row r="329" spans="1:26" ht="16.7" customHeight="1" x14ac:dyDescent="0.15">
      <c r="A329" s="549">
        <v>22</v>
      </c>
      <c r="B329" s="549">
        <v>2578</v>
      </c>
      <c r="C329" s="540" t="s">
        <v>10907</v>
      </c>
      <c r="D329" s="542"/>
      <c r="E329" s="542"/>
      <c r="F329" s="534"/>
      <c r="G329" s="537"/>
      <c r="H329" s="541"/>
      <c r="I329" s="937"/>
      <c r="J329" s="533"/>
      <c r="K329" s="535"/>
      <c r="L329" s="939" t="s">
        <v>10414</v>
      </c>
      <c r="M329" s="526" t="s">
        <v>16</v>
      </c>
      <c r="N329" s="526" t="s">
        <v>1678</v>
      </c>
      <c r="O329" s="527">
        <v>0.7</v>
      </c>
      <c r="P329" s="951"/>
      <c r="Q329" s="937"/>
      <c r="R329" s="537"/>
      <c r="T329" s="534"/>
      <c r="U329" s="537"/>
      <c r="V329" s="534"/>
      <c r="W329" s="538"/>
      <c r="X329" s="531">
        <f>ROUND(ROUND(ROUND(ROUND(F297*K328,0)*O329,0)*S325,0)-V322,0)</f>
        <v>276</v>
      </c>
      <c r="Y329" s="539"/>
      <c r="Z329" s="533"/>
    </row>
    <row r="330" spans="1:26" ht="16.7" customHeight="1" x14ac:dyDescent="0.15">
      <c r="A330" s="520">
        <v>22</v>
      </c>
      <c r="B330" s="520" t="s">
        <v>10908</v>
      </c>
      <c r="C330" s="540" t="s">
        <v>10909</v>
      </c>
      <c r="D330" s="542"/>
      <c r="E330" s="542"/>
      <c r="F330" s="534"/>
      <c r="G330" s="537"/>
      <c r="H330" s="541"/>
      <c r="I330" s="938"/>
      <c r="J330" s="545"/>
      <c r="K330" s="546"/>
      <c r="L330" s="940"/>
      <c r="M330" s="526" t="s">
        <v>3833</v>
      </c>
      <c r="N330" s="526" t="s">
        <v>1678</v>
      </c>
      <c r="O330" s="527">
        <v>0.5</v>
      </c>
      <c r="P330" s="951"/>
      <c r="Q330" s="938"/>
      <c r="R330" s="544"/>
      <c r="S330" s="548"/>
      <c r="T330" s="534"/>
      <c r="U330" s="537"/>
      <c r="V330" s="534"/>
      <c r="W330" s="538"/>
      <c r="X330" s="531">
        <f>ROUND(ROUND(ROUND(ROUND(F297*K328,0)*O330,0)*S325,0)-V322,0)</f>
        <v>194</v>
      </c>
      <c r="Y330" s="539"/>
      <c r="Z330" s="533"/>
    </row>
    <row r="331" spans="1:26" ht="16.7" customHeight="1" x14ac:dyDescent="0.15">
      <c r="A331" s="549">
        <v>22</v>
      </c>
      <c r="B331" s="549">
        <v>3579</v>
      </c>
      <c r="C331" s="540" t="s">
        <v>10910</v>
      </c>
      <c r="D331" s="542"/>
      <c r="E331" s="542"/>
      <c r="F331" s="534"/>
      <c r="G331" s="537"/>
      <c r="H331" s="541"/>
      <c r="I331" s="522"/>
      <c r="J331" s="523"/>
      <c r="K331" s="524"/>
      <c r="L331" s="526"/>
      <c r="M331" s="526"/>
      <c r="N331" s="526"/>
      <c r="O331" s="527"/>
      <c r="P331" s="951"/>
      <c r="Q331" s="936" t="s">
        <v>10433</v>
      </c>
      <c r="R331" s="525" t="s">
        <v>1678</v>
      </c>
      <c r="S331" s="529">
        <v>0.7</v>
      </c>
      <c r="T331" s="534"/>
      <c r="U331" s="537"/>
      <c r="V331" s="534"/>
      <c r="W331" s="538"/>
      <c r="X331" s="531">
        <f>ROUND(ROUND(F297*S331,0)-V322,0)</f>
        <v>585</v>
      </c>
      <c r="Y331" s="539"/>
      <c r="Z331" s="533"/>
    </row>
    <row r="332" spans="1:26" ht="16.7" customHeight="1" x14ac:dyDescent="0.15">
      <c r="A332" s="549">
        <v>22</v>
      </c>
      <c r="B332" s="549">
        <v>3580</v>
      </c>
      <c r="C332" s="540" t="s">
        <v>10911</v>
      </c>
      <c r="D332" s="542"/>
      <c r="E332" s="542"/>
      <c r="F332" s="534"/>
      <c r="G332" s="537"/>
      <c r="H332" s="541"/>
      <c r="I332" s="534"/>
      <c r="J332" s="533"/>
      <c r="K332" s="535"/>
      <c r="L332" s="939" t="s">
        <v>10414</v>
      </c>
      <c r="M332" s="526" t="s">
        <v>16</v>
      </c>
      <c r="N332" s="526" t="s">
        <v>1678</v>
      </c>
      <c r="O332" s="527">
        <v>0.7</v>
      </c>
      <c r="P332" s="951"/>
      <c r="Q332" s="937"/>
      <c r="R332" s="537"/>
      <c r="T332" s="534"/>
      <c r="U332" s="537"/>
      <c r="V332" s="534"/>
      <c r="W332" s="538"/>
      <c r="X332" s="531">
        <f>ROUND(ROUND(ROUND(F297*O332,0)*S331,0)-V322,0)</f>
        <v>406</v>
      </c>
      <c r="Y332" s="539"/>
      <c r="Z332" s="533"/>
    </row>
    <row r="333" spans="1:26" ht="16.7" customHeight="1" x14ac:dyDescent="0.15">
      <c r="A333" s="520">
        <v>22</v>
      </c>
      <c r="B333" s="520" t="s">
        <v>10912</v>
      </c>
      <c r="C333" s="540" t="s">
        <v>10913</v>
      </c>
      <c r="D333" s="542"/>
      <c r="E333" s="542"/>
      <c r="F333" s="534"/>
      <c r="G333" s="537"/>
      <c r="H333" s="541"/>
      <c r="I333" s="550"/>
      <c r="J333" s="551"/>
      <c r="K333" s="552"/>
      <c r="L333" s="940"/>
      <c r="M333" s="526" t="s">
        <v>3833</v>
      </c>
      <c r="N333" s="526" t="s">
        <v>1678</v>
      </c>
      <c r="O333" s="527">
        <v>0.5</v>
      </c>
      <c r="P333" s="951"/>
      <c r="Q333" s="937"/>
      <c r="R333" s="537"/>
      <c r="T333" s="534"/>
      <c r="U333" s="537"/>
      <c r="V333" s="534"/>
      <c r="W333" s="538"/>
      <c r="X333" s="531">
        <f>ROUND(ROUND(ROUND(F297*O333,0)*S331,0)-V322,0)</f>
        <v>287</v>
      </c>
      <c r="Y333" s="539"/>
      <c r="Z333" s="533"/>
    </row>
    <row r="334" spans="1:26" ht="16.7" customHeight="1" x14ac:dyDescent="0.15">
      <c r="A334" s="549">
        <v>22</v>
      </c>
      <c r="B334" s="549">
        <v>3581</v>
      </c>
      <c r="C334" s="540" t="s">
        <v>10914</v>
      </c>
      <c r="D334" s="542"/>
      <c r="E334" s="542"/>
      <c r="F334" s="534"/>
      <c r="G334" s="537"/>
      <c r="H334" s="541"/>
      <c r="I334" s="936" t="s">
        <v>10418</v>
      </c>
      <c r="J334" s="523" t="s">
        <v>1678</v>
      </c>
      <c r="K334" s="543">
        <v>0.96499999999999997</v>
      </c>
      <c r="L334" s="526"/>
      <c r="M334" s="526"/>
      <c r="N334" s="526"/>
      <c r="O334" s="527"/>
      <c r="P334" s="951"/>
      <c r="Q334" s="937"/>
      <c r="R334" s="537"/>
      <c r="T334" s="534"/>
      <c r="U334" s="537"/>
      <c r="V334" s="534"/>
      <c r="W334" s="538"/>
      <c r="X334" s="531">
        <f>ROUND(ROUND(ROUND(F297*K334,0)*S331,0)-V322,0)</f>
        <v>564</v>
      </c>
      <c r="Y334" s="539"/>
      <c r="Z334" s="533"/>
    </row>
    <row r="335" spans="1:26" ht="16.7" customHeight="1" x14ac:dyDescent="0.15">
      <c r="A335" s="549">
        <v>22</v>
      </c>
      <c r="B335" s="549">
        <v>3582</v>
      </c>
      <c r="C335" s="540" t="s">
        <v>10915</v>
      </c>
      <c r="D335" s="542"/>
      <c r="E335" s="542"/>
      <c r="F335" s="534"/>
      <c r="G335" s="537"/>
      <c r="H335" s="541"/>
      <c r="I335" s="937"/>
      <c r="J335" s="533"/>
      <c r="K335" s="535"/>
      <c r="L335" s="939" t="s">
        <v>10414</v>
      </c>
      <c r="M335" s="526" t="s">
        <v>16</v>
      </c>
      <c r="N335" s="526" t="s">
        <v>1678</v>
      </c>
      <c r="O335" s="527">
        <v>0.7</v>
      </c>
      <c r="P335" s="951"/>
      <c r="Q335" s="937"/>
      <c r="R335" s="537"/>
      <c r="T335" s="534"/>
      <c r="U335" s="537"/>
      <c r="V335" s="534"/>
      <c r="W335" s="538"/>
      <c r="X335" s="531">
        <f>ROUND(ROUND(ROUND(ROUND(F297*K334,0)*O335,0)*S331,0)-V322,0)</f>
        <v>391</v>
      </c>
      <c r="Y335" s="539"/>
      <c r="Z335" s="533"/>
    </row>
    <row r="336" spans="1:26" ht="16.7" customHeight="1" x14ac:dyDescent="0.15">
      <c r="A336" s="520">
        <v>22</v>
      </c>
      <c r="B336" s="520" t="s">
        <v>10916</v>
      </c>
      <c r="C336" s="540" t="s">
        <v>10917</v>
      </c>
      <c r="D336" s="542"/>
      <c r="E336" s="542"/>
      <c r="F336" s="534"/>
      <c r="G336" s="537"/>
      <c r="H336" s="541"/>
      <c r="I336" s="938"/>
      <c r="J336" s="545"/>
      <c r="K336" s="546"/>
      <c r="L336" s="940"/>
      <c r="M336" s="526" t="s">
        <v>3833</v>
      </c>
      <c r="N336" s="526" t="s">
        <v>1678</v>
      </c>
      <c r="O336" s="527">
        <v>0.5</v>
      </c>
      <c r="P336" s="952"/>
      <c r="Q336" s="938"/>
      <c r="R336" s="544"/>
      <c r="S336" s="548"/>
      <c r="T336" s="534"/>
      <c r="U336" s="537"/>
      <c r="V336" s="534"/>
      <c r="W336" s="538"/>
      <c r="X336" s="531">
        <f>ROUND(ROUND(ROUND(ROUND(F297*K334,0)*O336,0)*S331,0)-V322,0)</f>
        <v>276</v>
      </c>
      <c r="Y336" s="539"/>
      <c r="Z336" s="533"/>
    </row>
    <row r="337" spans="1:26" ht="16.7" customHeight="1" x14ac:dyDescent="0.15">
      <c r="A337" s="520">
        <v>22</v>
      </c>
      <c r="B337" s="520" t="s">
        <v>10918</v>
      </c>
      <c r="C337" s="540" t="s">
        <v>10919</v>
      </c>
      <c r="D337" s="542"/>
      <c r="E337" s="542"/>
      <c r="F337" s="534"/>
      <c r="G337" s="537"/>
      <c r="H337" s="541"/>
      <c r="I337" s="522"/>
      <c r="J337" s="523"/>
      <c r="K337" s="524"/>
      <c r="L337" s="526"/>
      <c r="M337" s="526"/>
      <c r="N337" s="526"/>
      <c r="O337" s="527"/>
      <c r="P337" s="933" t="s">
        <v>10443</v>
      </c>
      <c r="Q337" s="936" t="s">
        <v>10444</v>
      </c>
      <c r="R337" s="525" t="s">
        <v>1678</v>
      </c>
      <c r="S337" s="529">
        <v>0.7</v>
      </c>
      <c r="T337" s="534"/>
      <c r="U337" s="537"/>
      <c r="V337" s="534"/>
      <c r="W337" s="538"/>
      <c r="X337" s="531">
        <f>ROUND(ROUND(F297*S337,0)-V322,0)</f>
        <v>585</v>
      </c>
      <c r="Y337" s="539"/>
      <c r="Z337" s="533"/>
    </row>
    <row r="338" spans="1:26" ht="16.7" customHeight="1" x14ac:dyDescent="0.15">
      <c r="A338" s="520">
        <v>22</v>
      </c>
      <c r="B338" s="520" t="s">
        <v>10920</v>
      </c>
      <c r="C338" s="540" t="s">
        <v>10921</v>
      </c>
      <c r="D338" s="542"/>
      <c r="E338" s="542"/>
      <c r="F338" s="534"/>
      <c r="G338" s="537"/>
      <c r="H338" s="541"/>
      <c r="I338" s="534"/>
      <c r="J338" s="533"/>
      <c r="K338" s="535"/>
      <c r="L338" s="939" t="s">
        <v>10414</v>
      </c>
      <c r="M338" s="526" t="s">
        <v>16</v>
      </c>
      <c r="N338" s="526" t="s">
        <v>1678</v>
      </c>
      <c r="O338" s="527">
        <v>0.7</v>
      </c>
      <c r="P338" s="951"/>
      <c r="Q338" s="937"/>
      <c r="R338" s="537"/>
      <c r="T338" s="534"/>
      <c r="U338" s="537"/>
      <c r="V338" s="534"/>
      <c r="W338" s="538"/>
      <c r="X338" s="531">
        <f>ROUND(ROUND(ROUND(F297*O338,0)*S337,0)-V322,0)</f>
        <v>406</v>
      </c>
      <c r="Y338" s="539"/>
      <c r="Z338" s="533"/>
    </row>
    <row r="339" spans="1:26" ht="16.7" customHeight="1" x14ac:dyDescent="0.15">
      <c r="A339" s="520">
        <v>22</v>
      </c>
      <c r="B339" s="520" t="s">
        <v>10922</v>
      </c>
      <c r="C339" s="540" t="s">
        <v>10923</v>
      </c>
      <c r="D339" s="542"/>
      <c r="E339" s="542"/>
      <c r="F339" s="534"/>
      <c r="G339" s="537"/>
      <c r="H339" s="541"/>
      <c r="I339" s="550"/>
      <c r="J339" s="551"/>
      <c r="K339" s="552"/>
      <c r="L339" s="940"/>
      <c r="M339" s="526" t="s">
        <v>3833</v>
      </c>
      <c r="N339" s="526" t="s">
        <v>1678</v>
      </c>
      <c r="O339" s="527">
        <v>0.5</v>
      </c>
      <c r="P339" s="951"/>
      <c r="Q339" s="937"/>
      <c r="R339" s="537"/>
      <c r="T339" s="534"/>
      <c r="U339" s="537"/>
      <c r="V339" s="534"/>
      <c r="W339" s="538"/>
      <c r="X339" s="531">
        <f>ROUND(ROUND(ROUND(F297*O339,0)*S337,0)-V322,0)</f>
        <v>287</v>
      </c>
      <c r="Y339" s="539"/>
      <c r="Z339" s="533"/>
    </row>
    <row r="340" spans="1:26" ht="16.7" customHeight="1" x14ac:dyDescent="0.15">
      <c r="A340" s="520">
        <v>22</v>
      </c>
      <c r="B340" s="520" t="s">
        <v>10924</v>
      </c>
      <c r="C340" s="540" t="s">
        <v>10925</v>
      </c>
      <c r="D340" s="542"/>
      <c r="E340" s="542"/>
      <c r="F340" s="534"/>
      <c r="G340" s="537"/>
      <c r="H340" s="541"/>
      <c r="I340" s="936" t="s">
        <v>10418</v>
      </c>
      <c r="J340" s="523" t="s">
        <v>1678</v>
      </c>
      <c r="K340" s="543">
        <v>0.96499999999999997</v>
      </c>
      <c r="L340" s="526"/>
      <c r="M340" s="526"/>
      <c r="N340" s="526"/>
      <c r="O340" s="527"/>
      <c r="P340" s="951"/>
      <c r="Q340" s="937"/>
      <c r="R340" s="537"/>
      <c r="T340" s="534"/>
      <c r="U340" s="537"/>
      <c r="V340" s="534"/>
      <c r="W340" s="538"/>
      <c r="X340" s="531">
        <f>ROUND(ROUND(ROUND(F297*K340,0)*S337,0)-V322,0)</f>
        <v>564</v>
      </c>
      <c r="Y340" s="539"/>
      <c r="Z340" s="533"/>
    </row>
    <row r="341" spans="1:26" ht="16.7" customHeight="1" x14ac:dyDescent="0.15">
      <c r="A341" s="520">
        <v>22</v>
      </c>
      <c r="B341" s="520" t="s">
        <v>10926</v>
      </c>
      <c r="C341" s="540" t="s">
        <v>10927</v>
      </c>
      <c r="D341" s="542"/>
      <c r="E341" s="542"/>
      <c r="F341" s="534"/>
      <c r="G341" s="537"/>
      <c r="H341" s="541"/>
      <c r="I341" s="937"/>
      <c r="J341" s="533"/>
      <c r="K341" s="535"/>
      <c r="L341" s="939" t="s">
        <v>10414</v>
      </c>
      <c r="M341" s="526" t="s">
        <v>16</v>
      </c>
      <c r="N341" s="526" t="s">
        <v>1678</v>
      </c>
      <c r="O341" s="527">
        <v>0.7</v>
      </c>
      <c r="P341" s="951"/>
      <c r="Q341" s="937"/>
      <c r="R341" s="537"/>
      <c r="T341" s="534"/>
      <c r="U341" s="537"/>
      <c r="V341" s="534"/>
      <c r="W341" s="538"/>
      <c r="X341" s="531">
        <f>ROUND(ROUND(ROUND(ROUND(F297*K340,0)*O341,0)*S337,0)-V322,0)</f>
        <v>391</v>
      </c>
      <c r="Y341" s="539"/>
      <c r="Z341" s="533"/>
    </row>
    <row r="342" spans="1:26" ht="16.7" customHeight="1" x14ac:dyDescent="0.15">
      <c r="A342" s="520">
        <v>22</v>
      </c>
      <c r="B342" s="520" t="s">
        <v>10928</v>
      </c>
      <c r="C342" s="540" t="s">
        <v>10929</v>
      </c>
      <c r="D342" s="557"/>
      <c r="E342" s="557"/>
      <c r="F342" s="550"/>
      <c r="G342" s="544"/>
      <c r="H342" s="558"/>
      <c r="I342" s="938"/>
      <c r="J342" s="545"/>
      <c r="K342" s="546"/>
      <c r="L342" s="940"/>
      <c r="M342" s="526" t="s">
        <v>3833</v>
      </c>
      <c r="N342" s="526" t="s">
        <v>1678</v>
      </c>
      <c r="O342" s="527">
        <v>0.5</v>
      </c>
      <c r="P342" s="952"/>
      <c r="Q342" s="938"/>
      <c r="R342" s="544"/>
      <c r="S342" s="548"/>
      <c r="T342" s="550"/>
      <c r="U342" s="544"/>
      <c r="V342" s="550"/>
      <c r="W342" s="553"/>
      <c r="X342" s="531">
        <f>ROUND(ROUND(ROUND(ROUND(F297*K340,0)*O342,0)*S337,0)-V322,0)</f>
        <v>276</v>
      </c>
      <c r="Y342" s="559"/>
      <c r="Z342" s="533"/>
    </row>
    <row r="343" spans="1:26" ht="16.7" customHeight="1" x14ac:dyDescent="0.15">
      <c r="A343" s="520">
        <v>22</v>
      </c>
      <c r="B343" s="520">
        <v>2181</v>
      </c>
      <c r="C343" s="521" t="s">
        <v>10930</v>
      </c>
      <c r="D343" s="560"/>
      <c r="E343" s="560"/>
      <c r="F343" s="936" t="s">
        <v>10567</v>
      </c>
      <c r="G343" s="947"/>
      <c r="H343" s="941"/>
      <c r="I343" s="522"/>
      <c r="J343" s="523"/>
      <c r="K343" s="524"/>
      <c r="L343" s="525"/>
      <c r="M343" s="526"/>
      <c r="N343" s="526"/>
      <c r="O343" s="527"/>
      <c r="P343" s="528"/>
      <c r="Q343" s="525"/>
      <c r="R343" s="525"/>
      <c r="S343" s="529"/>
      <c r="T343" s="522"/>
      <c r="U343" s="525"/>
      <c r="V343" s="522"/>
      <c r="W343" s="530"/>
      <c r="X343" s="531">
        <f>F345</f>
        <v>585</v>
      </c>
      <c r="Y343" s="532"/>
      <c r="Z343" s="533"/>
    </row>
    <row r="344" spans="1:26" ht="16.7" customHeight="1" x14ac:dyDescent="0.15">
      <c r="A344" s="520">
        <v>22</v>
      </c>
      <c r="B344" s="520">
        <v>2182</v>
      </c>
      <c r="C344" s="521" t="s">
        <v>10931</v>
      </c>
      <c r="D344" s="542"/>
      <c r="E344" s="542"/>
      <c r="F344" s="937"/>
      <c r="G344" s="948"/>
      <c r="H344" s="942"/>
      <c r="I344" s="534"/>
      <c r="J344" s="533"/>
      <c r="K344" s="535"/>
      <c r="L344" s="939" t="s">
        <v>10414</v>
      </c>
      <c r="M344" s="526" t="s">
        <v>16</v>
      </c>
      <c r="N344" s="526" t="s">
        <v>1678</v>
      </c>
      <c r="O344" s="527">
        <v>0.7</v>
      </c>
      <c r="P344" s="536"/>
      <c r="Q344" s="537"/>
      <c r="R344" s="537"/>
      <c r="T344" s="534"/>
      <c r="U344" s="537"/>
      <c r="V344" s="534"/>
      <c r="W344" s="538"/>
      <c r="X344" s="531">
        <f>ROUND(F345*O344,0)</f>
        <v>410</v>
      </c>
      <c r="Y344" s="539"/>
      <c r="Z344" s="533"/>
    </row>
    <row r="345" spans="1:26" ht="16.7" customHeight="1" x14ac:dyDescent="0.15">
      <c r="A345" s="520">
        <v>22</v>
      </c>
      <c r="B345" s="520" t="s">
        <v>10932</v>
      </c>
      <c r="C345" s="540" t="s">
        <v>10933</v>
      </c>
      <c r="D345" s="542"/>
      <c r="E345" s="542"/>
      <c r="F345" s="949">
        <v>585</v>
      </c>
      <c r="G345" s="950"/>
      <c r="H345" s="541" t="s">
        <v>9</v>
      </c>
      <c r="I345" s="550"/>
      <c r="J345" s="551"/>
      <c r="K345" s="552"/>
      <c r="L345" s="940"/>
      <c r="M345" s="526" t="s">
        <v>3833</v>
      </c>
      <c r="N345" s="526" t="s">
        <v>1678</v>
      </c>
      <c r="O345" s="527">
        <v>0.5</v>
      </c>
      <c r="P345" s="536"/>
      <c r="Q345" s="537"/>
      <c r="R345" s="537"/>
      <c r="T345" s="534"/>
      <c r="U345" s="537"/>
      <c r="V345" s="534"/>
      <c r="W345" s="538"/>
      <c r="X345" s="531">
        <f>ROUND(F345*O345,0)</f>
        <v>293</v>
      </c>
      <c r="Y345" s="539"/>
      <c r="Z345" s="533"/>
    </row>
    <row r="346" spans="1:26" ht="16.7" customHeight="1" x14ac:dyDescent="0.15">
      <c r="A346" s="520">
        <v>22</v>
      </c>
      <c r="B346" s="520">
        <v>2183</v>
      </c>
      <c r="C346" s="540" t="s">
        <v>10934</v>
      </c>
      <c r="D346" s="542"/>
      <c r="E346" s="542"/>
      <c r="F346" s="534"/>
      <c r="G346" s="537"/>
      <c r="H346" s="541"/>
      <c r="I346" s="936" t="s">
        <v>10418</v>
      </c>
      <c r="J346" s="523" t="s">
        <v>1678</v>
      </c>
      <c r="K346" s="543">
        <v>0.96499999999999997</v>
      </c>
      <c r="L346" s="544"/>
      <c r="M346" s="526"/>
      <c r="N346" s="526"/>
      <c r="O346" s="527"/>
      <c r="P346" s="536"/>
      <c r="Q346" s="537"/>
      <c r="R346" s="537"/>
      <c r="T346" s="534"/>
      <c r="U346" s="537"/>
      <c r="V346" s="534"/>
      <c r="W346" s="538"/>
      <c r="X346" s="531">
        <f>ROUND(F345*K346,0)</f>
        <v>565</v>
      </c>
      <c r="Y346" s="539"/>
      <c r="Z346" s="533"/>
    </row>
    <row r="347" spans="1:26" ht="16.7" customHeight="1" x14ac:dyDescent="0.15">
      <c r="A347" s="520">
        <v>22</v>
      </c>
      <c r="B347" s="520">
        <v>2184</v>
      </c>
      <c r="C347" s="540" t="s">
        <v>10935</v>
      </c>
      <c r="D347" s="542"/>
      <c r="E347" s="542"/>
      <c r="F347" s="534"/>
      <c r="G347" s="537"/>
      <c r="H347" s="541"/>
      <c r="I347" s="937"/>
      <c r="J347" s="533"/>
      <c r="K347" s="535"/>
      <c r="L347" s="939" t="s">
        <v>10414</v>
      </c>
      <c r="M347" s="526" t="s">
        <v>16</v>
      </c>
      <c r="N347" s="526" t="s">
        <v>1678</v>
      </c>
      <c r="O347" s="527">
        <v>0.7</v>
      </c>
      <c r="P347" s="536"/>
      <c r="Q347" s="537"/>
      <c r="R347" s="537"/>
      <c r="T347" s="534"/>
      <c r="U347" s="537"/>
      <c r="V347" s="534"/>
      <c r="W347" s="538"/>
      <c r="X347" s="531">
        <f>ROUND(ROUND(F345*K346,0)*O347,0)</f>
        <v>396</v>
      </c>
      <c r="Y347" s="539"/>
      <c r="Z347" s="533"/>
    </row>
    <row r="348" spans="1:26" ht="16.7" customHeight="1" x14ac:dyDescent="0.15">
      <c r="A348" s="520">
        <v>22</v>
      </c>
      <c r="B348" s="520" t="s">
        <v>10936</v>
      </c>
      <c r="C348" s="540" t="s">
        <v>10937</v>
      </c>
      <c r="D348" s="542"/>
      <c r="E348" s="542"/>
      <c r="F348" s="534"/>
      <c r="G348" s="537"/>
      <c r="H348" s="541"/>
      <c r="I348" s="938"/>
      <c r="J348" s="545"/>
      <c r="K348" s="546"/>
      <c r="L348" s="940"/>
      <c r="M348" s="526" t="s">
        <v>3833</v>
      </c>
      <c r="N348" s="526" t="s">
        <v>1678</v>
      </c>
      <c r="O348" s="527">
        <v>0.5</v>
      </c>
      <c r="P348" s="547"/>
      <c r="Q348" s="544"/>
      <c r="R348" s="544"/>
      <c r="S348" s="548"/>
      <c r="T348" s="534"/>
      <c r="U348" s="537"/>
      <c r="V348" s="534"/>
      <c r="W348" s="538"/>
      <c r="X348" s="531">
        <f>ROUND(ROUND(F345*K346,0)*O348,0)</f>
        <v>283</v>
      </c>
      <c r="Y348" s="539"/>
      <c r="Z348" s="533"/>
    </row>
    <row r="349" spans="1:26" ht="16.7" customHeight="1" x14ac:dyDescent="0.15">
      <c r="A349" s="549">
        <v>22</v>
      </c>
      <c r="B349" s="549">
        <v>2185</v>
      </c>
      <c r="C349" s="540" t="s">
        <v>10938</v>
      </c>
      <c r="D349" s="542"/>
      <c r="E349" s="542"/>
      <c r="F349" s="534"/>
      <c r="G349" s="537"/>
      <c r="H349" s="541"/>
      <c r="I349" s="522"/>
      <c r="J349" s="523"/>
      <c r="K349" s="524"/>
      <c r="L349" s="526"/>
      <c r="M349" s="526"/>
      <c r="N349" s="526"/>
      <c r="O349" s="527"/>
      <c r="P349" s="933" t="s">
        <v>10423</v>
      </c>
      <c r="Q349" s="936" t="s">
        <v>10424</v>
      </c>
      <c r="R349" s="525" t="s">
        <v>1678</v>
      </c>
      <c r="S349" s="529">
        <v>0.5</v>
      </c>
      <c r="T349" s="534"/>
      <c r="U349" s="537"/>
      <c r="V349" s="534"/>
      <c r="W349" s="538"/>
      <c r="X349" s="531">
        <f>ROUND(F345*S349,0)</f>
        <v>293</v>
      </c>
      <c r="Y349" s="539"/>
      <c r="Z349" s="533"/>
    </row>
    <row r="350" spans="1:26" ht="16.7" customHeight="1" x14ac:dyDescent="0.15">
      <c r="A350" s="549">
        <v>22</v>
      </c>
      <c r="B350" s="549">
        <v>2186</v>
      </c>
      <c r="C350" s="540" t="s">
        <v>10939</v>
      </c>
      <c r="D350" s="542"/>
      <c r="E350" s="542"/>
      <c r="F350" s="534"/>
      <c r="G350" s="537"/>
      <c r="H350" s="541"/>
      <c r="I350" s="534"/>
      <c r="J350" s="533"/>
      <c r="K350" s="535"/>
      <c r="L350" s="939" t="s">
        <v>10414</v>
      </c>
      <c r="M350" s="526" t="s">
        <v>16</v>
      </c>
      <c r="N350" s="526" t="s">
        <v>1678</v>
      </c>
      <c r="O350" s="527">
        <v>0.7</v>
      </c>
      <c r="P350" s="951"/>
      <c r="Q350" s="937"/>
      <c r="R350" s="537"/>
      <c r="T350" s="534"/>
      <c r="U350" s="537"/>
      <c r="V350" s="534"/>
      <c r="W350" s="538"/>
      <c r="X350" s="531">
        <f>ROUND(ROUND(F345*O350,0)*S349,0)</f>
        <v>205</v>
      </c>
      <c r="Y350" s="539"/>
      <c r="Z350" s="533"/>
    </row>
    <row r="351" spans="1:26" ht="16.7" customHeight="1" x14ac:dyDescent="0.15">
      <c r="A351" s="520">
        <v>22</v>
      </c>
      <c r="B351" s="520" t="s">
        <v>10940</v>
      </c>
      <c r="C351" s="540" t="s">
        <v>10941</v>
      </c>
      <c r="D351" s="542"/>
      <c r="E351" s="542"/>
      <c r="F351" s="534"/>
      <c r="G351" s="537"/>
      <c r="H351" s="541"/>
      <c r="I351" s="550"/>
      <c r="J351" s="551"/>
      <c r="K351" s="552"/>
      <c r="L351" s="940"/>
      <c r="M351" s="526" t="s">
        <v>3833</v>
      </c>
      <c r="N351" s="526" t="s">
        <v>1678</v>
      </c>
      <c r="O351" s="527">
        <v>0.5</v>
      </c>
      <c r="P351" s="951"/>
      <c r="Q351" s="937"/>
      <c r="R351" s="537"/>
      <c r="T351" s="534"/>
      <c r="U351" s="537"/>
      <c r="V351" s="534"/>
      <c r="W351" s="538"/>
      <c r="X351" s="531">
        <f>ROUND(ROUND(F345*O351,0)*S349,0)</f>
        <v>147</v>
      </c>
      <c r="Y351" s="539"/>
      <c r="Z351" s="533"/>
    </row>
    <row r="352" spans="1:26" ht="16.7" customHeight="1" x14ac:dyDescent="0.15">
      <c r="A352" s="549">
        <v>22</v>
      </c>
      <c r="B352" s="549">
        <v>2187</v>
      </c>
      <c r="C352" s="540" t="s">
        <v>10942</v>
      </c>
      <c r="D352" s="542"/>
      <c r="E352" s="542"/>
      <c r="F352" s="534"/>
      <c r="G352" s="537"/>
      <c r="H352" s="541"/>
      <c r="I352" s="936" t="s">
        <v>10418</v>
      </c>
      <c r="J352" s="523" t="s">
        <v>1678</v>
      </c>
      <c r="K352" s="543">
        <v>0.96499999999999997</v>
      </c>
      <c r="L352" s="526"/>
      <c r="M352" s="526"/>
      <c r="N352" s="526"/>
      <c r="O352" s="527"/>
      <c r="P352" s="951"/>
      <c r="Q352" s="937"/>
      <c r="R352" s="537"/>
      <c r="T352" s="534"/>
      <c r="U352" s="537"/>
      <c r="V352" s="534"/>
      <c r="W352" s="538"/>
      <c r="X352" s="531">
        <f>ROUND(ROUND(F345*K352,0)*S349,0)</f>
        <v>283</v>
      </c>
      <c r="Y352" s="539"/>
      <c r="Z352" s="533"/>
    </row>
    <row r="353" spans="1:26" ht="16.7" customHeight="1" x14ac:dyDescent="0.15">
      <c r="A353" s="549">
        <v>22</v>
      </c>
      <c r="B353" s="549">
        <v>2188</v>
      </c>
      <c r="C353" s="540" t="s">
        <v>10943</v>
      </c>
      <c r="D353" s="542"/>
      <c r="E353" s="542"/>
      <c r="F353" s="534"/>
      <c r="G353" s="537"/>
      <c r="H353" s="541"/>
      <c r="I353" s="937"/>
      <c r="J353" s="533"/>
      <c r="K353" s="535"/>
      <c r="L353" s="939" t="s">
        <v>10414</v>
      </c>
      <c r="M353" s="526" t="s">
        <v>16</v>
      </c>
      <c r="N353" s="526" t="s">
        <v>1678</v>
      </c>
      <c r="O353" s="527">
        <v>0.7</v>
      </c>
      <c r="P353" s="951"/>
      <c r="Q353" s="937"/>
      <c r="R353" s="537"/>
      <c r="T353" s="534"/>
      <c r="U353" s="537"/>
      <c r="V353" s="534"/>
      <c r="W353" s="538"/>
      <c r="X353" s="531">
        <f>ROUND(ROUND(ROUND(F345*K352,0)*O353,0)*S349,0)</f>
        <v>198</v>
      </c>
      <c r="Y353" s="539"/>
      <c r="Z353" s="533"/>
    </row>
    <row r="354" spans="1:26" ht="16.7" customHeight="1" x14ac:dyDescent="0.15">
      <c r="A354" s="520">
        <v>22</v>
      </c>
      <c r="B354" s="520" t="s">
        <v>10944</v>
      </c>
      <c r="C354" s="540" t="s">
        <v>10945</v>
      </c>
      <c r="D354" s="542"/>
      <c r="E354" s="542"/>
      <c r="F354" s="534"/>
      <c r="G354" s="537"/>
      <c r="H354" s="541"/>
      <c r="I354" s="938"/>
      <c r="J354" s="545"/>
      <c r="K354" s="546"/>
      <c r="L354" s="940"/>
      <c r="M354" s="526" t="s">
        <v>3833</v>
      </c>
      <c r="N354" s="526" t="s">
        <v>1678</v>
      </c>
      <c r="O354" s="527">
        <v>0.5</v>
      </c>
      <c r="P354" s="951"/>
      <c r="Q354" s="938"/>
      <c r="R354" s="544"/>
      <c r="S354" s="548"/>
      <c r="T354" s="534"/>
      <c r="U354" s="537"/>
      <c r="V354" s="534"/>
      <c r="W354" s="538"/>
      <c r="X354" s="531">
        <f>ROUND(ROUND(ROUND(F345*K352,0)*O354,0)*S349,0)</f>
        <v>142</v>
      </c>
      <c r="Y354" s="539"/>
      <c r="Z354" s="533"/>
    </row>
    <row r="355" spans="1:26" ht="16.7" customHeight="1" x14ac:dyDescent="0.15">
      <c r="A355" s="549">
        <v>22</v>
      </c>
      <c r="B355" s="549">
        <v>3189</v>
      </c>
      <c r="C355" s="540" t="s">
        <v>10946</v>
      </c>
      <c r="D355" s="542"/>
      <c r="E355" s="542"/>
      <c r="F355" s="534"/>
      <c r="G355" s="537"/>
      <c r="H355" s="541"/>
      <c r="I355" s="522"/>
      <c r="J355" s="523"/>
      <c r="K355" s="524"/>
      <c r="L355" s="526"/>
      <c r="M355" s="526"/>
      <c r="N355" s="526"/>
      <c r="O355" s="527"/>
      <c r="P355" s="951"/>
      <c r="Q355" s="936" t="s">
        <v>10433</v>
      </c>
      <c r="R355" s="525" t="s">
        <v>1678</v>
      </c>
      <c r="S355" s="529">
        <v>0.7</v>
      </c>
      <c r="T355" s="534"/>
      <c r="U355" s="537"/>
      <c r="V355" s="534"/>
      <c r="W355" s="538"/>
      <c r="X355" s="531">
        <f>ROUND(F345*S355,0)</f>
        <v>410</v>
      </c>
      <c r="Y355" s="539"/>
      <c r="Z355" s="533"/>
    </row>
    <row r="356" spans="1:26" ht="16.7" customHeight="1" x14ac:dyDescent="0.15">
      <c r="A356" s="549">
        <v>22</v>
      </c>
      <c r="B356" s="549">
        <v>3190</v>
      </c>
      <c r="C356" s="540" t="s">
        <v>10947</v>
      </c>
      <c r="D356" s="542"/>
      <c r="E356" s="542"/>
      <c r="F356" s="534"/>
      <c r="G356" s="537"/>
      <c r="H356" s="541"/>
      <c r="I356" s="534"/>
      <c r="J356" s="533"/>
      <c r="K356" s="535"/>
      <c r="L356" s="939" t="s">
        <v>10414</v>
      </c>
      <c r="M356" s="526" t="s">
        <v>16</v>
      </c>
      <c r="N356" s="526" t="s">
        <v>1678</v>
      </c>
      <c r="O356" s="527">
        <v>0.7</v>
      </c>
      <c r="P356" s="951"/>
      <c r="Q356" s="937"/>
      <c r="R356" s="537"/>
      <c r="T356" s="534"/>
      <c r="U356" s="537"/>
      <c r="V356" s="534"/>
      <c r="W356" s="538"/>
      <c r="X356" s="531">
        <f>ROUND(ROUND(F345*O356,0)*S355,0)</f>
        <v>287</v>
      </c>
      <c r="Y356" s="539"/>
      <c r="Z356" s="533"/>
    </row>
    <row r="357" spans="1:26" ht="16.7" customHeight="1" x14ac:dyDescent="0.15">
      <c r="A357" s="520">
        <v>22</v>
      </c>
      <c r="B357" s="520" t="s">
        <v>10948</v>
      </c>
      <c r="C357" s="540" t="s">
        <v>10949</v>
      </c>
      <c r="D357" s="542"/>
      <c r="E357" s="542"/>
      <c r="F357" s="534"/>
      <c r="G357" s="537"/>
      <c r="H357" s="541"/>
      <c r="I357" s="550"/>
      <c r="J357" s="551"/>
      <c r="K357" s="552"/>
      <c r="L357" s="940"/>
      <c r="M357" s="526" t="s">
        <v>3833</v>
      </c>
      <c r="N357" s="526" t="s">
        <v>1678</v>
      </c>
      <c r="O357" s="527">
        <v>0.5</v>
      </c>
      <c r="P357" s="951"/>
      <c r="Q357" s="937"/>
      <c r="R357" s="537"/>
      <c r="T357" s="534"/>
      <c r="U357" s="537"/>
      <c r="V357" s="534"/>
      <c r="W357" s="538"/>
      <c r="X357" s="531">
        <f>ROUND(ROUND(F345*O357,0)*S355,0)</f>
        <v>205</v>
      </c>
      <c r="Y357" s="539"/>
      <c r="Z357" s="533"/>
    </row>
    <row r="358" spans="1:26" ht="16.7" customHeight="1" x14ac:dyDescent="0.15">
      <c r="A358" s="549">
        <v>22</v>
      </c>
      <c r="B358" s="549">
        <v>3191</v>
      </c>
      <c r="C358" s="540" t="s">
        <v>10950</v>
      </c>
      <c r="D358" s="542"/>
      <c r="E358" s="542"/>
      <c r="F358" s="534"/>
      <c r="G358" s="537"/>
      <c r="H358" s="541"/>
      <c r="I358" s="936" t="s">
        <v>10418</v>
      </c>
      <c r="J358" s="523" t="s">
        <v>1678</v>
      </c>
      <c r="K358" s="543">
        <v>0.96499999999999997</v>
      </c>
      <c r="L358" s="526"/>
      <c r="M358" s="526"/>
      <c r="N358" s="526"/>
      <c r="O358" s="527"/>
      <c r="P358" s="951"/>
      <c r="Q358" s="937"/>
      <c r="R358" s="537"/>
      <c r="T358" s="534"/>
      <c r="U358" s="537"/>
      <c r="V358" s="534"/>
      <c r="W358" s="538"/>
      <c r="X358" s="531">
        <f>ROUND(ROUND(F345*K358,0)*S355,0)</f>
        <v>396</v>
      </c>
      <c r="Y358" s="539"/>
      <c r="Z358" s="533"/>
    </row>
    <row r="359" spans="1:26" ht="16.7" customHeight="1" x14ac:dyDescent="0.15">
      <c r="A359" s="549">
        <v>22</v>
      </c>
      <c r="B359" s="549">
        <v>3192</v>
      </c>
      <c r="C359" s="540" t="s">
        <v>10951</v>
      </c>
      <c r="D359" s="542"/>
      <c r="E359" s="542"/>
      <c r="F359" s="534"/>
      <c r="G359" s="537"/>
      <c r="H359" s="541"/>
      <c r="I359" s="937"/>
      <c r="J359" s="533"/>
      <c r="K359" s="535"/>
      <c r="L359" s="939" t="s">
        <v>10414</v>
      </c>
      <c r="M359" s="526" t="s">
        <v>16</v>
      </c>
      <c r="N359" s="526" t="s">
        <v>1678</v>
      </c>
      <c r="O359" s="527">
        <v>0.7</v>
      </c>
      <c r="P359" s="951"/>
      <c r="Q359" s="937"/>
      <c r="R359" s="537"/>
      <c r="T359" s="534"/>
      <c r="U359" s="537"/>
      <c r="V359" s="534"/>
      <c r="W359" s="538"/>
      <c r="X359" s="531">
        <f>ROUND(ROUND(ROUND(F345*K358,0)*O359,0)*S355,0)</f>
        <v>277</v>
      </c>
      <c r="Y359" s="539"/>
      <c r="Z359" s="533"/>
    </row>
    <row r="360" spans="1:26" ht="16.7" customHeight="1" x14ac:dyDescent="0.15">
      <c r="A360" s="520">
        <v>22</v>
      </c>
      <c r="B360" s="520" t="s">
        <v>10952</v>
      </c>
      <c r="C360" s="540" t="s">
        <v>10953</v>
      </c>
      <c r="D360" s="542"/>
      <c r="E360" s="542"/>
      <c r="F360" s="534"/>
      <c r="G360" s="537"/>
      <c r="H360" s="541"/>
      <c r="I360" s="938"/>
      <c r="J360" s="545"/>
      <c r="K360" s="546"/>
      <c r="L360" s="940"/>
      <c r="M360" s="526" t="s">
        <v>3833</v>
      </c>
      <c r="N360" s="526" t="s">
        <v>1678</v>
      </c>
      <c r="O360" s="527">
        <v>0.5</v>
      </c>
      <c r="P360" s="952"/>
      <c r="Q360" s="938"/>
      <c r="R360" s="544"/>
      <c r="S360" s="548"/>
      <c r="T360" s="534"/>
      <c r="U360" s="537"/>
      <c r="V360" s="534"/>
      <c r="W360" s="538"/>
      <c r="X360" s="531">
        <f>ROUND(ROUND(ROUND(F345*K358,0)*O360,0)*S355,0)</f>
        <v>198</v>
      </c>
      <c r="Y360" s="539"/>
      <c r="Z360" s="533"/>
    </row>
    <row r="361" spans="1:26" ht="16.7" customHeight="1" x14ac:dyDescent="0.15">
      <c r="A361" s="520">
        <v>22</v>
      </c>
      <c r="B361" s="520" t="s">
        <v>10954</v>
      </c>
      <c r="C361" s="540" t="s">
        <v>10955</v>
      </c>
      <c r="D361" s="542"/>
      <c r="E361" s="542"/>
      <c r="F361" s="534"/>
      <c r="G361" s="537"/>
      <c r="H361" s="541"/>
      <c r="I361" s="522"/>
      <c r="J361" s="523"/>
      <c r="K361" s="524"/>
      <c r="L361" s="526"/>
      <c r="M361" s="526"/>
      <c r="N361" s="526"/>
      <c r="O361" s="527"/>
      <c r="P361" s="933" t="s">
        <v>10443</v>
      </c>
      <c r="Q361" s="936" t="s">
        <v>10444</v>
      </c>
      <c r="R361" s="525" t="s">
        <v>1678</v>
      </c>
      <c r="S361" s="529">
        <v>0.7</v>
      </c>
      <c r="T361" s="534"/>
      <c r="U361" s="537"/>
      <c r="V361" s="534"/>
      <c r="W361" s="538"/>
      <c r="X361" s="531">
        <f>ROUND(F345*S361,0)</f>
        <v>410</v>
      </c>
      <c r="Y361" s="539"/>
      <c r="Z361" s="533"/>
    </row>
    <row r="362" spans="1:26" ht="16.7" customHeight="1" x14ac:dyDescent="0.15">
      <c r="A362" s="520">
        <v>22</v>
      </c>
      <c r="B362" s="520" t="s">
        <v>10956</v>
      </c>
      <c r="C362" s="540" t="s">
        <v>10957</v>
      </c>
      <c r="D362" s="542"/>
      <c r="E362" s="542"/>
      <c r="F362" s="534"/>
      <c r="G362" s="537"/>
      <c r="H362" s="541"/>
      <c r="I362" s="534"/>
      <c r="J362" s="533"/>
      <c r="K362" s="535"/>
      <c r="L362" s="939" t="s">
        <v>10414</v>
      </c>
      <c r="M362" s="526" t="s">
        <v>16</v>
      </c>
      <c r="N362" s="526" t="s">
        <v>1678</v>
      </c>
      <c r="O362" s="527">
        <v>0.7</v>
      </c>
      <c r="P362" s="951"/>
      <c r="Q362" s="937"/>
      <c r="R362" s="537"/>
      <c r="T362" s="534"/>
      <c r="U362" s="537"/>
      <c r="V362" s="534"/>
      <c r="W362" s="538"/>
      <c r="X362" s="531">
        <f>ROUND(ROUND(F345*O362,0)*S361,0)</f>
        <v>287</v>
      </c>
      <c r="Y362" s="539"/>
      <c r="Z362" s="533"/>
    </row>
    <row r="363" spans="1:26" ht="16.7" customHeight="1" x14ac:dyDescent="0.15">
      <c r="A363" s="520">
        <v>22</v>
      </c>
      <c r="B363" s="520" t="s">
        <v>10958</v>
      </c>
      <c r="C363" s="540" t="s">
        <v>10959</v>
      </c>
      <c r="D363" s="542"/>
      <c r="E363" s="542"/>
      <c r="F363" s="534"/>
      <c r="G363" s="537"/>
      <c r="H363" s="541"/>
      <c r="I363" s="550"/>
      <c r="J363" s="551"/>
      <c r="K363" s="552"/>
      <c r="L363" s="940"/>
      <c r="M363" s="526" t="s">
        <v>3833</v>
      </c>
      <c r="N363" s="526" t="s">
        <v>1678</v>
      </c>
      <c r="O363" s="527">
        <v>0.5</v>
      </c>
      <c r="P363" s="951"/>
      <c r="Q363" s="937"/>
      <c r="R363" s="537"/>
      <c r="T363" s="534"/>
      <c r="U363" s="537"/>
      <c r="V363" s="534"/>
      <c r="W363" s="538"/>
      <c r="X363" s="531">
        <f>ROUND(ROUND(F345*O363,0)*S361,0)</f>
        <v>205</v>
      </c>
      <c r="Y363" s="539"/>
      <c r="Z363" s="533"/>
    </row>
    <row r="364" spans="1:26" ht="16.7" customHeight="1" x14ac:dyDescent="0.15">
      <c r="A364" s="520">
        <v>22</v>
      </c>
      <c r="B364" s="520" t="s">
        <v>10960</v>
      </c>
      <c r="C364" s="540" t="s">
        <v>10961</v>
      </c>
      <c r="D364" s="542"/>
      <c r="E364" s="542"/>
      <c r="F364" s="534"/>
      <c r="G364" s="537"/>
      <c r="H364" s="541"/>
      <c r="I364" s="936" t="s">
        <v>10418</v>
      </c>
      <c r="J364" s="523" t="s">
        <v>1678</v>
      </c>
      <c r="K364" s="543">
        <v>0.96499999999999997</v>
      </c>
      <c r="L364" s="526"/>
      <c r="M364" s="526"/>
      <c r="N364" s="526"/>
      <c r="O364" s="527"/>
      <c r="P364" s="951"/>
      <c r="Q364" s="937"/>
      <c r="R364" s="537"/>
      <c r="T364" s="534"/>
      <c r="U364" s="537"/>
      <c r="V364" s="534"/>
      <c r="W364" s="538"/>
      <c r="X364" s="531">
        <f>ROUND(ROUND(F345*K364,0)*S361,0)</f>
        <v>396</v>
      </c>
      <c r="Y364" s="539"/>
      <c r="Z364" s="533"/>
    </row>
    <row r="365" spans="1:26" ht="16.7" customHeight="1" x14ac:dyDescent="0.15">
      <c r="A365" s="520">
        <v>22</v>
      </c>
      <c r="B365" s="520" t="s">
        <v>10962</v>
      </c>
      <c r="C365" s="540" t="s">
        <v>10963</v>
      </c>
      <c r="D365" s="542"/>
      <c r="E365" s="542"/>
      <c r="F365" s="534"/>
      <c r="G365" s="537"/>
      <c r="H365" s="541"/>
      <c r="I365" s="937"/>
      <c r="J365" s="533"/>
      <c r="K365" s="535"/>
      <c r="L365" s="939" t="s">
        <v>10414</v>
      </c>
      <c r="M365" s="526" t="s">
        <v>16</v>
      </c>
      <c r="N365" s="526" t="s">
        <v>1678</v>
      </c>
      <c r="O365" s="527">
        <v>0.7</v>
      </c>
      <c r="P365" s="951"/>
      <c r="Q365" s="937"/>
      <c r="R365" s="537"/>
      <c r="T365" s="534"/>
      <c r="U365" s="537"/>
      <c r="V365" s="534"/>
      <c r="W365" s="538"/>
      <c r="X365" s="531">
        <f>ROUND(ROUND(ROUND(F345*K364,0)*O365,0)*S361,0)</f>
        <v>277</v>
      </c>
      <c r="Y365" s="539"/>
      <c r="Z365" s="533"/>
    </row>
    <row r="366" spans="1:26" ht="16.7" customHeight="1" x14ac:dyDescent="0.15">
      <c r="A366" s="520">
        <v>22</v>
      </c>
      <c r="B366" s="520" t="s">
        <v>10964</v>
      </c>
      <c r="C366" s="540" t="s">
        <v>10965</v>
      </c>
      <c r="D366" s="542"/>
      <c r="E366" s="542"/>
      <c r="F366" s="534"/>
      <c r="G366" s="537"/>
      <c r="H366" s="541"/>
      <c r="I366" s="938"/>
      <c r="J366" s="545"/>
      <c r="K366" s="546"/>
      <c r="L366" s="940"/>
      <c r="M366" s="526" t="s">
        <v>3833</v>
      </c>
      <c r="N366" s="526" t="s">
        <v>1678</v>
      </c>
      <c r="O366" s="527">
        <v>0.5</v>
      </c>
      <c r="P366" s="952"/>
      <c r="Q366" s="938"/>
      <c r="R366" s="544"/>
      <c r="S366" s="548"/>
      <c r="T366" s="534"/>
      <c r="U366" s="537"/>
      <c r="V366" s="550"/>
      <c r="W366" s="553"/>
      <c r="X366" s="531">
        <f>ROUND(ROUND(ROUND(F345*K364,0)*O366,0)*S361,0)</f>
        <v>198</v>
      </c>
      <c r="Y366" s="539"/>
      <c r="Z366" s="533"/>
    </row>
    <row r="367" spans="1:26" ht="16.7" customHeight="1" x14ac:dyDescent="0.15">
      <c r="A367" s="520">
        <v>22</v>
      </c>
      <c r="B367" s="520">
        <v>2581</v>
      </c>
      <c r="C367" s="540" t="s">
        <v>10966</v>
      </c>
      <c r="D367" s="542"/>
      <c r="E367" s="542"/>
      <c r="F367" s="534"/>
      <c r="G367" s="537"/>
      <c r="H367" s="541"/>
      <c r="I367" s="522"/>
      <c r="J367" s="523"/>
      <c r="K367" s="524"/>
      <c r="L367" s="525"/>
      <c r="M367" s="526"/>
      <c r="N367" s="526"/>
      <c r="O367" s="527"/>
      <c r="P367" s="528"/>
      <c r="Q367" s="525"/>
      <c r="R367" s="525"/>
      <c r="S367" s="529"/>
      <c r="T367" s="534"/>
      <c r="U367" s="537"/>
      <c r="V367" s="936" t="s">
        <v>10456</v>
      </c>
      <c r="W367" s="941"/>
      <c r="X367" s="531">
        <f>ROUND(F345-V370,0)</f>
        <v>573</v>
      </c>
      <c r="Y367" s="539"/>
      <c r="Z367" s="533"/>
    </row>
    <row r="368" spans="1:26" ht="16.7" customHeight="1" x14ac:dyDescent="0.15">
      <c r="A368" s="520">
        <v>22</v>
      </c>
      <c r="B368" s="520">
        <v>2582</v>
      </c>
      <c r="C368" s="540" t="s">
        <v>10967</v>
      </c>
      <c r="D368" s="542"/>
      <c r="E368" s="542"/>
      <c r="F368" s="534"/>
      <c r="G368" s="537"/>
      <c r="H368" s="541"/>
      <c r="I368" s="534"/>
      <c r="J368" s="533"/>
      <c r="K368" s="535"/>
      <c r="L368" s="939" t="s">
        <v>10414</v>
      </c>
      <c r="M368" s="526" t="s">
        <v>16</v>
      </c>
      <c r="N368" s="526" t="s">
        <v>1678</v>
      </c>
      <c r="O368" s="527">
        <v>0.7</v>
      </c>
      <c r="P368" s="536"/>
      <c r="Q368" s="537"/>
      <c r="R368" s="537"/>
      <c r="T368" s="534"/>
      <c r="U368" s="537"/>
      <c r="V368" s="937"/>
      <c r="W368" s="942"/>
      <c r="X368" s="531">
        <f>ROUND(ROUND(F345*O368,0)-V370,0)</f>
        <v>398</v>
      </c>
      <c r="Y368" s="539"/>
      <c r="Z368" s="533"/>
    </row>
    <row r="369" spans="1:26" ht="16.7" customHeight="1" x14ac:dyDescent="0.15">
      <c r="A369" s="520">
        <v>22</v>
      </c>
      <c r="B369" s="520" t="s">
        <v>10968</v>
      </c>
      <c r="C369" s="540" t="s">
        <v>10969</v>
      </c>
      <c r="D369" s="542"/>
      <c r="E369" s="542"/>
      <c r="F369" s="534"/>
      <c r="G369" s="537"/>
      <c r="H369" s="541"/>
      <c r="I369" s="550"/>
      <c r="J369" s="551"/>
      <c r="K369" s="552"/>
      <c r="L369" s="940"/>
      <c r="M369" s="526" t="s">
        <v>3833</v>
      </c>
      <c r="N369" s="526" t="s">
        <v>1678</v>
      </c>
      <c r="O369" s="527">
        <v>0.5</v>
      </c>
      <c r="P369" s="536"/>
      <c r="Q369" s="537"/>
      <c r="R369" s="537"/>
      <c r="T369" s="534"/>
      <c r="U369" s="537"/>
      <c r="V369" s="937"/>
      <c r="W369" s="942"/>
      <c r="X369" s="531">
        <f>ROUND(ROUND(F345*O369,0)-V370,0)</f>
        <v>281</v>
      </c>
      <c r="Y369" s="539"/>
      <c r="Z369" s="533"/>
    </row>
    <row r="370" spans="1:26" ht="16.7" customHeight="1" x14ac:dyDescent="0.15">
      <c r="A370" s="520">
        <v>22</v>
      </c>
      <c r="B370" s="520">
        <v>2583</v>
      </c>
      <c r="C370" s="540" t="s">
        <v>10970</v>
      </c>
      <c r="D370" s="542"/>
      <c r="E370" s="542"/>
      <c r="F370" s="534"/>
      <c r="G370" s="537"/>
      <c r="H370" s="541"/>
      <c r="I370" s="936" t="s">
        <v>10418</v>
      </c>
      <c r="J370" s="523" t="s">
        <v>1678</v>
      </c>
      <c r="K370" s="543">
        <v>0.96499999999999997</v>
      </c>
      <c r="L370" s="544"/>
      <c r="M370" s="526"/>
      <c r="N370" s="526"/>
      <c r="O370" s="527"/>
      <c r="P370" s="536"/>
      <c r="Q370" s="537"/>
      <c r="R370" s="537"/>
      <c r="T370" s="534"/>
      <c r="U370" s="537"/>
      <c r="V370" s="554">
        <v>12</v>
      </c>
      <c r="W370" s="953" t="s">
        <v>10461</v>
      </c>
      <c r="X370" s="531">
        <f>ROUND(ROUND(F345*K370,0)-V370,0)</f>
        <v>553</v>
      </c>
      <c r="Y370" s="539"/>
      <c r="Z370" s="533"/>
    </row>
    <row r="371" spans="1:26" ht="16.7" customHeight="1" x14ac:dyDescent="0.15">
      <c r="A371" s="520">
        <v>22</v>
      </c>
      <c r="B371" s="520">
        <v>2584</v>
      </c>
      <c r="C371" s="540" t="s">
        <v>10971</v>
      </c>
      <c r="D371" s="542"/>
      <c r="E371" s="542"/>
      <c r="F371" s="534"/>
      <c r="G371" s="537"/>
      <c r="H371" s="541"/>
      <c r="I371" s="937"/>
      <c r="J371" s="533"/>
      <c r="K371" s="535"/>
      <c r="L371" s="939" t="s">
        <v>10414</v>
      </c>
      <c r="M371" s="526" t="s">
        <v>16</v>
      </c>
      <c r="N371" s="526" t="s">
        <v>1678</v>
      </c>
      <c r="O371" s="527">
        <v>0.7</v>
      </c>
      <c r="P371" s="536"/>
      <c r="Q371" s="537"/>
      <c r="R371" s="537"/>
      <c r="T371" s="534"/>
      <c r="U371" s="537"/>
      <c r="V371" s="534"/>
      <c r="W371" s="953"/>
      <c r="X371" s="531">
        <f>ROUND(ROUND(ROUND(F345*K370,0)*O371,0)-V370,0)</f>
        <v>384</v>
      </c>
      <c r="Y371" s="539"/>
      <c r="Z371" s="533"/>
    </row>
    <row r="372" spans="1:26" ht="16.7" customHeight="1" x14ac:dyDescent="0.15">
      <c r="A372" s="520">
        <v>22</v>
      </c>
      <c r="B372" s="520" t="s">
        <v>10972</v>
      </c>
      <c r="C372" s="540" t="s">
        <v>10973</v>
      </c>
      <c r="D372" s="542"/>
      <c r="E372" s="542"/>
      <c r="F372" s="534"/>
      <c r="G372" s="537"/>
      <c r="H372" s="541"/>
      <c r="I372" s="938"/>
      <c r="J372" s="545"/>
      <c r="K372" s="546"/>
      <c r="L372" s="940"/>
      <c r="M372" s="526" t="s">
        <v>3833</v>
      </c>
      <c r="N372" s="526" t="s">
        <v>1678</v>
      </c>
      <c r="O372" s="527">
        <v>0.5</v>
      </c>
      <c r="P372" s="547"/>
      <c r="Q372" s="544"/>
      <c r="R372" s="544"/>
      <c r="S372" s="548"/>
      <c r="T372" s="534"/>
      <c r="U372" s="537"/>
      <c r="V372" s="534"/>
      <c r="W372" s="538"/>
      <c r="X372" s="531">
        <f>ROUND(ROUND(ROUND(F345*K370,0)*O372,0)-V370,0)</f>
        <v>271</v>
      </c>
      <c r="Y372" s="539"/>
      <c r="Z372" s="533"/>
    </row>
    <row r="373" spans="1:26" ht="16.7" customHeight="1" x14ac:dyDescent="0.15">
      <c r="A373" s="549">
        <v>22</v>
      </c>
      <c r="B373" s="549">
        <v>2585</v>
      </c>
      <c r="C373" s="540" t="s">
        <v>10974</v>
      </c>
      <c r="D373" s="542"/>
      <c r="E373" s="542"/>
      <c r="F373" s="534"/>
      <c r="G373" s="537"/>
      <c r="H373" s="541"/>
      <c r="I373" s="522"/>
      <c r="J373" s="523"/>
      <c r="K373" s="524"/>
      <c r="L373" s="526"/>
      <c r="M373" s="526"/>
      <c r="N373" s="526"/>
      <c r="O373" s="527"/>
      <c r="P373" s="933" t="s">
        <v>10423</v>
      </c>
      <c r="Q373" s="936" t="s">
        <v>10424</v>
      </c>
      <c r="R373" s="525" t="s">
        <v>1678</v>
      </c>
      <c r="S373" s="529">
        <v>0.5</v>
      </c>
      <c r="T373" s="534"/>
      <c r="U373" s="537"/>
      <c r="V373" s="534"/>
      <c r="W373" s="538"/>
      <c r="X373" s="531">
        <f>ROUND(ROUND(F345*S373,0)-V370,0)</f>
        <v>281</v>
      </c>
      <c r="Y373" s="539"/>
      <c r="Z373" s="533"/>
    </row>
    <row r="374" spans="1:26" ht="16.7" customHeight="1" x14ac:dyDescent="0.15">
      <c r="A374" s="549">
        <v>22</v>
      </c>
      <c r="B374" s="549">
        <v>2586</v>
      </c>
      <c r="C374" s="540" t="s">
        <v>10975</v>
      </c>
      <c r="D374" s="542"/>
      <c r="E374" s="542"/>
      <c r="F374" s="534"/>
      <c r="G374" s="537"/>
      <c r="H374" s="541"/>
      <c r="I374" s="534"/>
      <c r="J374" s="533"/>
      <c r="K374" s="535"/>
      <c r="L374" s="939" t="s">
        <v>10414</v>
      </c>
      <c r="M374" s="526" t="s">
        <v>16</v>
      </c>
      <c r="N374" s="526" t="s">
        <v>1678</v>
      </c>
      <c r="O374" s="527">
        <v>0.7</v>
      </c>
      <c r="P374" s="951"/>
      <c r="Q374" s="937"/>
      <c r="R374" s="537"/>
      <c r="T374" s="534"/>
      <c r="U374" s="537"/>
      <c r="V374" s="534"/>
      <c r="W374" s="538"/>
      <c r="X374" s="531">
        <f>ROUND(ROUND(ROUND(F345*O374,0)*S373,0)-V370,0)</f>
        <v>193</v>
      </c>
      <c r="Y374" s="539"/>
      <c r="Z374" s="533"/>
    </row>
    <row r="375" spans="1:26" ht="16.7" customHeight="1" x14ac:dyDescent="0.15">
      <c r="A375" s="520">
        <v>22</v>
      </c>
      <c r="B375" s="520" t="s">
        <v>10976</v>
      </c>
      <c r="C375" s="540" t="s">
        <v>10977</v>
      </c>
      <c r="D375" s="542"/>
      <c r="E375" s="542"/>
      <c r="F375" s="534"/>
      <c r="G375" s="537"/>
      <c r="H375" s="541"/>
      <c r="I375" s="550"/>
      <c r="J375" s="551"/>
      <c r="K375" s="552"/>
      <c r="L375" s="940"/>
      <c r="M375" s="526" t="s">
        <v>3833</v>
      </c>
      <c r="N375" s="526" t="s">
        <v>1678</v>
      </c>
      <c r="O375" s="527">
        <v>0.5</v>
      </c>
      <c r="P375" s="951"/>
      <c r="Q375" s="937"/>
      <c r="R375" s="537"/>
      <c r="T375" s="534"/>
      <c r="U375" s="537"/>
      <c r="V375" s="534"/>
      <c r="W375" s="538"/>
      <c r="X375" s="531">
        <f>ROUND(ROUND(ROUND(F345*O375,0)*S373,0)-V370,0)</f>
        <v>135</v>
      </c>
      <c r="Y375" s="539"/>
      <c r="Z375" s="533"/>
    </row>
    <row r="376" spans="1:26" ht="16.7" customHeight="1" x14ac:dyDescent="0.15">
      <c r="A376" s="549">
        <v>22</v>
      </c>
      <c r="B376" s="549">
        <v>2587</v>
      </c>
      <c r="C376" s="540" t="s">
        <v>10978</v>
      </c>
      <c r="D376" s="542"/>
      <c r="E376" s="542"/>
      <c r="F376" s="534"/>
      <c r="G376" s="537"/>
      <c r="H376" s="541"/>
      <c r="I376" s="936" t="s">
        <v>10418</v>
      </c>
      <c r="J376" s="523" t="s">
        <v>1678</v>
      </c>
      <c r="K376" s="543">
        <v>0.96499999999999997</v>
      </c>
      <c r="L376" s="526"/>
      <c r="M376" s="526"/>
      <c r="N376" s="526"/>
      <c r="O376" s="527"/>
      <c r="P376" s="951"/>
      <c r="Q376" s="937"/>
      <c r="R376" s="537"/>
      <c r="T376" s="534"/>
      <c r="U376" s="537"/>
      <c r="V376" s="534"/>
      <c r="W376" s="538"/>
      <c r="X376" s="531">
        <f>ROUND(ROUND(ROUND(F345*K376,0)*S373,0)-V370,0)</f>
        <v>271</v>
      </c>
      <c r="Y376" s="539"/>
      <c r="Z376" s="533"/>
    </row>
    <row r="377" spans="1:26" ht="16.7" customHeight="1" x14ac:dyDescent="0.15">
      <c r="A377" s="549">
        <v>22</v>
      </c>
      <c r="B377" s="549">
        <v>2588</v>
      </c>
      <c r="C377" s="540" t="s">
        <v>10979</v>
      </c>
      <c r="D377" s="542"/>
      <c r="E377" s="542"/>
      <c r="F377" s="534"/>
      <c r="G377" s="537"/>
      <c r="H377" s="541"/>
      <c r="I377" s="937"/>
      <c r="J377" s="533"/>
      <c r="K377" s="535"/>
      <c r="L377" s="939" t="s">
        <v>10414</v>
      </c>
      <c r="M377" s="526" t="s">
        <v>16</v>
      </c>
      <c r="N377" s="526" t="s">
        <v>1678</v>
      </c>
      <c r="O377" s="527">
        <v>0.7</v>
      </c>
      <c r="P377" s="951"/>
      <c r="Q377" s="937"/>
      <c r="R377" s="537"/>
      <c r="T377" s="534"/>
      <c r="U377" s="537"/>
      <c r="V377" s="534"/>
      <c r="W377" s="538"/>
      <c r="X377" s="531">
        <f>ROUND(ROUND(ROUND(ROUND(F345*K376,0)*O377,0)*S373,0)-V370,0)</f>
        <v>186</v>
      </c>
      <c r="Y377" s="539"/>
      <c r="Z377" s="533"/>
    </row>
    <row r="378" spans="1:26" ht="16.7" customHeight="1" x14ac:dyDescent="0.15">
      <c r="A378" s="520">
        <v>22</v>
      </c>
      <c r="B378" s="520" t="s">
        <v>10980</v>
      </c>
      <c r="C378" s="540" t="s">
        <v>10981</v>
      </c>
      <c r="D378" s="542"/>
      <c r="E378" s="542"/>
      <c r="F378" s="534"/>
      <c r="G378" s="537"/>
      <c r="H378" s="541"/>
      <c r="I378" s="938"/>
      <c r="J378" s="545"/>
      <c r="K378" s="546"/>
      <c r="L378" s="940"/>
      <c r="M378" s="526" t="s">
        <v>3833</v>
      </c>
      <c r="N378" s="526" t="s">
        <v>1678</v>
      </c>
      <c r="O378" s="527">
        <v>0.5</v>
      </c>
      <c r="P378" s="951"/>
      <c r="Q378" s="938"/>
      <c r="R378" s="544"/>
      <c r="S378" s="548"/>
      <c r="T378" s="534"/>
      <c r="U378" s="537"/>
      <c r="V378" s="534"/>
      <c r="W378" s="538"/>
      <c r="X378" s="531">
        <f>ROUND(ROUND(ROUND(ROUND(F345*K376,0)*O378,0)*S373,0)-V370,0)</f>
        <v>130</v>
      </c>
      <c r="Y378" s="539"/>
      <c r="Z378" s="533"/>
    </row>
    <row r="379" spans="1:26" ht="16.7" customHeight="1" x14ac:dyDescent="0.15">
      <c r="A379" s="549">
        <v>22</v>
      </c>
      <c r="B379" s="549">
        <v>3589</v>
      </c>
      <c r="C379" s="540" t="s">
        <v>10982</v>
      </c>
      <c r="D379" s="542"/>
      <c r="E379" s="542"/>
      <c r="F379" s="534"/>
      <c r="G379" s="537"/>
      <c r="H379" s="541"/>
      <c r="I379" s="522"/>
      <c r="J379" s="523"/>
      <c r="K379" s="524"/>
      <c r="L379" s="526"/>
      <c r="M379" s="526"/>
      <c r="N379" s="526"/>
      <c r="O379" s="527"/>
      <c r="P379" s="951"/>
      <c r="Q379" s="936" t="s">
        <v>10433</v>
      </c>
      <c r="R379" s="525" t="s">
        <v>1678</v>
      </c>
      <c r="S379" s="529">
        <v>0.7</v>
      </c>
      <c r="T379" s="534"/>
      <c r="U379" s="537"/>
      <c r="V379" s="534"/>
      <c r="W379" s="538"/>
      <c r="X379" s="531">
        <f>ROUND(ROUND(F345*S379,0)-V370,0)</f>
        <v>398</v>
      </c>
      <c r="Y379" s="539"/>
      <c r="Z379" s="533"/>
    </row>
    <row r="380" spans="1:26" ht="16.7" customHeight="1" x14ac:dyDescent="0.15">
      <c r="A380" s="549">
        <v>22</v>
      </c>
      <c r="B380" s="549">
        <v>3590</v>
      </c>
      <c r="C380" s="540" t="s">
        <v>10983</v>
      </c>
      <c r="D380" s="542"/>
      <c r="E380" s="542"/>
      <c r="F380" s="534"/>
      <c r="G380" s="537"/>
      <c r="H380" s="541"/>
      <c r="I380" s="534"/>
      <c r="J380" s="533"/>
      <c r="K380" s="535"/>
      <c r="L380" s="939" t="s">
        <v>10414</v>
      </c>
      <c r="M380" s="526" t="s">
        <v>16</v>
      </c>
      <c r="N380" s="526" t="s">
        <v>1678</v>
      </c>
      <c r="O380" s="527">
        <v>0.7</v>
      </c>
      <c r="P380" s="951"/>
      <c r="Q380" s="937"/>
      <c r="R380" s="537"/>
      <c r="T380" s="534"/>
      <c r="U380" s="537"/>
      <c r="V380" s="534"/>
      <c r="W380" s="538"/>
      <c r="X380" s="531">
        <f>ROUND(ROUND(ROUND(F345*O380,0)*S379,0)-V370,0)</f>
        <v>275</v>
      </c>
      <c r="Y380" s="539"/>
      <c r="Z380" s="533"/>
    </row>
    <row r="381" spans="1:26" ht="16.7" customHeight="1" x14ac:dyDescent="0.15">
      <c r="A381" s="520">
        <v>22</v>
      </c>
      <c r="B381" s="520" t="s">
        <v>10984</v>
      </c>
      <c r="C381" s="540" t="s">
        <v>10985</v>
      </c>
      <c r="D381" s="542"/>
      <c r="E381" s="542"/>
      <c r="F381" s="534"/>
      <c r="G381" s="537"/>
      <c r="H381" s="541"/>
      <c r="I381" s="550"/>
      <c r="J381" s="551"/>
      <c r="K381" s="552"/>
      <c r="L381" s="940"/>
      <c r="M381" s="526" t="s">
        <v>3833</v>
      </c>
      <c r="N381" s="526" t="s">
        <v>1678</v>
      </c>
      <c r="O381" s="527">
        <v>0.5</v>
      </c>
      <c r="P381" s="951"/>
      <c r="Q381" s="937"/>
      <c r="R381" s="537"/>
      <c r="T381" s="534"/>
      <c r="U381" s="537"/>
      <c r="V381" s="534"/>
      <c r="W381" s="538"/>
      <c r="X381" s="531">
        <f>ROUND(ROUND(ROUND(F345*O381,0)*S379,0)-V370,0)</f>
        <v>193</v>
      </c>
      <c r="Y381" s="539"/>
      <c r="Z381" s="533"/>
    </row>
    <row r="382" spans="1:26" ht="16.7" customHeight="1" x14ac:dyDescent="0.15">
      <c r="A382" s="549">
        <v>22</v>
      </c>
      <c r="B382" s="549">
        <v>3591</v>
      </c>
      <c r="C382" s="540" t="s">
        <v>10986</v>
      </c>
      <c r="D382" s="542"/>
      <c r="E382" s="542"/>
      <c r="F382" s="534"/>
      <c r="G382" s="537"/>
      <c r="H382" s="541"/>
      <c r="I382" s="936" t="s">
        <v>10418</v>
      </c>
      <c r="J382" s="523" t="s">
        <v>1678</v>
      </c>
      <c r="K382" s="543">
        <v>0.96499999999999997</v>
      </c>
      <c r="L382" s="526"/>
      <c r="M382" s="526"/>
      <c r="N382" s="526"/>
      <c r="O382" s="527"/>
      <c r="P382" s="951"/>
      <c r="Q382" s="937"/>
      <c r="R382" s="537"/>
      <c r="T382" s="534"/>
      <c r="U382" s="537"/>
      <c r="V382" s="534"/>
      <c r="W382" s="538"/>
      <c r="X382" s="531">
        <f>ROUND(ROUND(ROUND(F345*K382,0)*S379,0)-V370,0)</f>
        <v>384</v>
      </c>
      <c r="Y382" s="539"/>
      <c r="Z382" s="533"/>
    </row>
    <row r="383" spans="1:26" ht="16.7" customHeight="1" x14ac:dyDescent="0.15">
      <c r="A383" s="549">
        <v>22</v>
      </c>
      <c r="B383" s="549">
        <v>3592</v>
      </c>
      <c r="C383" s="540" t="s">
        <v>10987</v>
      </c>
      <c r="D383" s="542"/>
      <c r="E383" s="542"/>
      <c r="F383" s="534"/>
      <c r="G383" s="537"/>
      <c r="H383" s="541"/>
      <c r="I383" s="937"/>
      <c r="J383" s="533"/>
      <c r="K383" s="535"/>
      <c r="L383" s="939" t="s">
        <v>10414</v>
      </c>
      <c r="M383" s="526" t="s">
        <v>16</v>
      </c>
      <c r="N383" s="526" t="s">
        <v>1678</v>
      </c>
      <c r="O383" s="527">
        <v>0.7</v>
      </c>
      <c r="P383" s="951"/>
      <c r="Q383" s="937"/>
      <c r="R383" s="537"/>
      <c r="T383" s="534"/>
      <c r="U383" s="537"/>
      <c r="V383" s="534"/>
      <c r="W383" s="538"/>
      <c r="X383" s="531">
        <f>ROUND(ROUND(ROUND(ROUND(F345*K382,0)*O383,0)*S379,0)-V370,0)</f>
        <v>265</v>
      </c>
      <c r="Y383" s="539"/>
      <c r="Z383" s="533"/>
    </row>
    <row r="384" spans="1:26" ht="16.7" customHeight="1" x14ac:dyDescent="0.15">
      <c r="A384" s="520">
        <v>22</v>
      </c>
      <c r="B384" s="520" t="s">
        <v>10988</v>
      </c>
      <c r="C384" s="540" t="s">
        <v>10989</v>
      </c>
      <c r="D384" s="542"/>
      <c r="E384" s="542"/>
      <c r="F384" s="534"/>
      <c r="G384" s="537"/>
      <c r="H384" s="541"/>
      <c r="I384" s="938"/>
      <c r="J384" s="545"/>
      <c r="K384" s="546"/>
      <c r="L384" s="940"/>
      <c r="M384" s="526" t="s">
        <v>3833</v>
      </c>
      <c r="N384" s="526" t="s">
        <v>1678</v>
      </c>
      <c r="O384" s="527">
        <v>0.5</v>
      </c>
      <c r="P384" s="952"/>
      <c r="Q384" s="938"/>
      <c r="R384" s="544"/>
      <c r="S384" s="548"/>
      <c r="T384" s="534"/>
      <c r="U384" s="537"/>
      <c r="V384" s="534"/>
      <c r="W384" s="538"/>
      <c r="X384" s="531">
        <f>ROUND(ROUND(ROUND(ROUND(F345*K382,0)*O384,0)*S379,0)-V370,0)</f>
        <v>186</v>
      </c>
      <c r="Y384" s="539"/>
      <c r="Z384" s="533"/>
    </row>
    <row r="385" spans="1:26" ht="16.7" customHeight="1" x14ac:dyDescent="0.15">
      <c r="A385" s="520">
        <v>22</v>
      </c>
      <c r="B385" s="520" t="s">
        <v>10990</v>
      </c>
      <c r="C385" s="540" t="s">
        <v>10991</v>
      </c>
      <c r="D385" s="542"/>
      <c r="E385" s="542"/>
      <c r="F385" s="534"/>
      <c r="G385" s="537"/>
      <c r="H385" s="541"/>
      <c r="I385" s="522"/>
      <c r="J385" s="523"/>
      <c r="K385" s="524"/>
      <c r="L385" s="526"/>
      <c r="M385" s="526"/>
      <c r="N385" s="526"/>
      <c r="O385" s="527"/>
      <c r="P385" s="933" t="s">
        <v>10443</v>
      </c>
      <c r="Q385" s="936" t="s">
        <v>10444</v>
      </c>
      <c r="R385" s="525" t="s">
        <v>1678</v>
      </c>
      <c r="S385" s="529">
        <v>0.7</v>
      </c>
      <c r="T385" s="534"/>
      <c r="U385" s="537"/>
      <c r="V385" s="534"/>
      <c r="W385" s="538"/>
      <c r="X385" s="531">
        <f>ROUND(ROUND(F345*S385,0)-V370,0)</f>
        <v>398</v>
      </c>
      <c r="Y385" s="539"/>
      <c r="Z385" s="533"/>
    </row>
    <row r="386" spans="1:26" ht="16.7" customHeight="1" x14ac:dyDescent="0.15">
      <c r="A386" s="520">
        <v>22</v>
      </c>
      <c r="B386" s="520" t="s">
        <v>10992</v>
      </c>
      <c r="C386" s="540" t="s">
        <v>10993</v>
      </c>
      <c r="D386" s="542"/>
      <c r="E386" s="542"/>
      <c r="F386" s="534"/>
      <c r="G386" s="537"/>
      <c r="H386" s="541"/>
      <c r="I386" s="534"/>
      <c r="J386" s="533"/>
      <c r="K386" s="535"/>
      <c r="L386" s="939" t="s">
        <v>10414</v>
      </c>
      <c r="M386" s="526" t="s">
        <v>16</v>
      </c>
      <c r="N386" s="526" t="s">
        <v>1678</v>
      </c>
      <c r="O386" s="527">
        <v>0.7</v>
      </c>
      <c r="P386" s="951"/>
      <c r="Q386" s="937"/>
      <c r="R386" s="537"/>
      <c r="T386" s="534"/>
      <c r="U386" s="537"/>
      <c r="V386" s="534"/>
      <c r="W386" s="538"/>
      <c r="X386" s="531">
        <f>ROUND(ROUND(ROUND(F345*O386,0)*S385,0)-V370,0)</f>
        <v>275</v>
      </c>
      <c r="Y386" s="539"/>
      <c r="Z386" s="533"/>
    </row>
    <row r="387" spans="1:26" ht="16.7" customHeight="1" x14ac:dyDescent="0.15">
      <c r="A387" s="520">
        <v>22</v>
      </c>
      <c r="B387" s="520" t="s">
        <v>10994</v>
      </c>
      <c r="C387" s="540" t="s">
        <v>10995</v>
      </c>
      <c r="D387" s="542"/>
      <c r="E387" s="542"/>
      <c r="F387" s="534"/>
      <c r="G387" s="537"/>
      <c r="H387" s="541"/>
      <c r="I387" s="550"/>
      <c r="J387" s="551"/>
      <c r="K387" s="552"/>
      <c r="L387" s="940"/>
      <c r="M387" s="526" t="s">
        <v>3833</v>
      </c>
      <c r="N387" s="526" t="s">
        <v>1678</v>
      </c>
      <c r="O387" s="527">
        <v>0.5</v>
      </c>
      <c r="P387" s="951"/>
      <c r="Q387" s="937"/>
      <c r="R387" s="537"/>
      <c r="T387" s="534"/>
      <c r="U387" s="537"/>
      <c r="V387" s="534"/>
      <c r="W387" s="538"/>
      <c r="X387" s="531">
        <f>ROUND(ROUND(ROUND(F345*O387,0)*S385,0)-V370,0)</f>
        <v>193</v>
      </c>
      <c r="Y387" s="539"/>
      <c r="Z387" s="533"/>
    </row>
    <row r="388" spans="1:26" ht="16.7" customHeight="1" x14ac:dyDescent="0.15">
      <c r="A388" s="520">
        <v>22</v>
      </c>
      <c r="B388" s="520" t="s">
        <v>10996</v>
      </c>
      <c r="C388" s="540" t="s">
        <v>10997</v>
      </c>
      <c r="D388" s="542"/>
      <c r="E388" s="542"/>
      <c r="F388" s="534"/>
      <c r="G388" s="537"/>
      <c r="H388" s="541"/>
      <c r="I388" s="936" t="s">
        <v>10418</v>
      </c>
      <c r="J388" s="523" t="s">
        <v>1678</v>
      </c>
      <c r="K388" s="543">
        <v>0.96499999999999997</v>
      </c>
      <c r="L388" s="526"/>
      <c r="M388" s="526"/>
      <c r="N388" s="526"/>
      <c r="O388" s="527"/>
      <c r="P388" s="951"/>
      <c r="Q388" s="937"/>
      <c r="R388" s="537"/>
      <c r="T388" s="534"/>
      <c r="U388" s="537"/>
      <c r="V388" s="534"/>
      <c r="W388" s="538"/>
      <c r="X388" s="531">
        <f>ROUND(ROUND(ROUND(F345*K388,0)*S385,0)-V370,0)</f>
        <v>384</v>
      </c>
      <c r="Y388" s="539"/>
      <c r="Z388" s="533"/>
    </row>
    <row r="389" spans="1:26" ht="16.7" customHeight="1" x14ac:dyDescent="0.15">
      <c r="A389" s="520">
        <v>22</v>
      </c>
      <c r="B389" s="520" t="s">
        <v>10998</v>
      </c>
      <c r="C389" s="540" t="s">
        <v>10999</v>
      </c>
      <c r="D389" s="542"/>
      <c r="E389" s="542"/>
      <c r="F389" s="534"/>
      <c r="G389" s="537"/>
      <c r="H389" s="541"/>
      <c r="I389" s="937"/>
      <c r="J389" s="533"/>
      <c r="K389" s="535"/>
      <c r="L389" s="939" t="s">
        <v>10414</v>
      </c>
      <c r="M389" s="526" t="s">
        <v>16</v>
      </c>
      <c r="N389" s="526" t="s">
        <v>1678</v>
      </c>
      <c r="O389" s="527">
        <v>0.7</v>
      </c>
      <c r="P389" s="951"/>
      <c r="Q389" s="937"/>
      <c r="R389" s="537"/>
      <c r="T389" s="534"/>
      <c r="U389" s="537"/>
      <c r="V389" s="534"/>
      <c r="W389" s="538"/>
      <c r="X389" s="531">
        <f>ROUND(ROUND(ROUND(ROUND(F345*K388,0)*O389,0)*S385,0)-V370,0)</f>
        <v>265</v>
      </c>
      <c r="Y389" s="539"/>
      <c r="Z389" s="533"/>
    </row>
    <row r="390" spans="1:26" ht="16.7" customHeight="1" x14ac:dyDescent="0.15">
      <c r="A390" s="520">
        <v>22</v>
      </c>
      <c r="B390" s="520" t="s">
        <v>11000</v>
      </c>
      <c r="C390" s="540" t="s">
        <v>11001</v>
      </c>
      <c r="D390" s="542"/>
      <c r="E390" s="542"/>
      <c r="F390" s="534"/>
      <c r="G390" s="537"/>
      <c r="H390" s="541"/>
      <c r="I390" s="938"/>
      <c r="J390" s="545"/>
      <c r="K390" s="546"/>
      <c r="L390" s="940"/>
      <c r="M390" s="526" t="s">
        <v>3833</v>
      </c>
      <c r="N390" s="526" t="s">
        <v>1678</v>
      </c>
      <c r="O390" s="527">
        <v>0.5</v>
      </c>
      <c r="P390" s="952"/>
      <c r="Q390" s="938"/>
      <c r="R390" s="544"/>
      <c r="S390" s="548"/>
      <c r="T390" s="534"/>
      <c r="U390" s="537"/>
      <c r="V390" s="550"/>
      <c r="W390" s="553"/>
      <c r="X390" s="531">
        <f>ROUND(ROUND(ROUND(ROUND(F345*K388,0)*O390,0)*S385,0)-V370,0)</f>
        <v>186</v>
      </c>
      <c r="Y390" s="539"/>
      <c r="Z390" s="533"/>
    </row>
    <row r="391" spans="1:26" ht="16.7" customHeight="1" x14ac:dyDescent="0.15">
      <c r="A391" s="520">
        <v>22</v>
      </c>
      <c r="B391" s="520">
        <v>2191</v>
      </c>
      <c r="C391" s="521" t="s">
        <v>11002</v>
      </c>
      <c r="D391" s="542"/>
      <c r="E391" s="542"/>
      <c r="F391" s="936" t="s">
        <v>10640</v>
      </c>
      <c r="G391" s="947"/>
      <c r="H391" s="941"/>
      <c r="I391" s="522"/>
      <c r="J391" s="523"/>
      <c r="K391" s="524"/>
      <c r="L391" s="525"/>
      <c r="M391" s="526"/>
      <c r="N391" s="526"/>
      <c r="O391" s="527"/>
      <c r="P391" s="528"/>
      <c r="Q391" s="525"/>
      <c r="R391" s="525"/>
      <c r="S391" s="529"/>
      <c r="T391" s="534"/>
      <c r="U391" s="537"/>
      <c r="V391" s="522"/>
      <c r="W391" s="530"/>
      <c r="X391" s="531">
        <f>F393</f>
        <v>524</v>
      </c>
      <c r="Y391" s="539"/>
      <c r="Z391" s="533"/>
    </row>
    <row r="392" spans="1:26" ht="16.7" customHeight="1" x14ac:dyDescent="0.15">
      <c r="A392" s="520">
        <v>22</v>
      </c>
      <c r="B392" s="520">
        <v>2192</v>
      </c>
      <c r="C392" s="521" t="s">
        <v>11003</v>
      </c>
      <c r="D392" s="542"/>
      <c r="E392" s="542"/>
      <c r="F392" s="937"/>
      <c r="G392" s="948"/>
      <c r="H392" s="942"/>
      <c r="I392" s="534"/>
      <c r="J392" s="533"/>
      <c r="K392" s="535"/>
      <c r="L392" s="939" t="s">
        <v>10414</v>
      </c>
      <c r="M392" s="526" t="s">
        <v>16</v>
      </c>
      <c r="N392" s="526" t="s">
        <v>1678</v>
      </c>
      <c r="O392" s="527">
        <v>0.7</v>
      </c>
      <c r="P392" s="536"/>
      <c r="Q392" s="537"/>
      <c r="R392" s="537"/>
      <c r="T392" s="534"/>
      <c r="U392" s="537"/>
      <c r="V392" s="534"/>
      <c r="W392" s="538"/>
      <c r="X392" s="531">
        <f>ROUND(F393*O392,0)</f>
        <v>367</v>
      </c>
      <c r="Y392" s="539"/>
      <c r="Z392" s="533"/>
    </row>
    <row r="393" spans="1:26" ht="16.7" customHeight="1" x14ac:dyDescent="0.15">
      <c r="A393" s="520">
        <v>22</v>
      </c>
      <c r="B393" s="520" t="s">
        <v>11004</v>
      </c>
      <c r="C393" s="540" t="s">
        <v>11005</v>
      </c>
      <c r="D393" s="542"/>
      <c r="E393" s="542"/>
      <c r="F393" s="949">
        <v>524</v>
      </c>
      <c r="G393" s="950"/>
      <c r="H393" s="541" t="s">
        <v>9</v>
      </c>
      <c r="I393" s="550"/>
      <c r="J393" s="551"/>
      <c r="K393" s="552"/>
      <c r="L393" s="940"/>
      <c r="M393" s="526" t="s">
        <v>3833</v>
      </c>
      <c r="N393" s="526" t="s">
        <v>1678</v>
      </c>
      <c r="O393" s="527">
        <v>0.5</v>
      </c>
      <c r="P393" s="536"/>
      <c r="Q393" s="537"/>
      <c r="R393" s="537"/>
      <c r="T393" s="534"/>
      <c r="U393" s="537"/>
      <c r="V393" s="534"/>
      <c r="W393" s="538"/>
      <c r="X393" s="531">
        <f>ROUND(F393*O393,0)</f>
        <v>262</v>
      </c>
      <c r="Y393" s="539"/>
      <c r="Z393" s="533"/>
    </row>
    <row r="394" spans="1:26" ht="16.7" customHeight="1" x14ac:dyDescent="0.15">
      <c r="A394" s="520">
        <v>22</v>
      </c>
      <c r="B394" s="520">
        <v>2193</v>
      </c>
      <c r="C394" s="540" t="s">
        <v>11006</v>
      </c>
      <c r="D394" s="542"/>
      <c r="E394" s="542"/>
      <c r="F394" s="534"/>
      <c r="G394" s="537"/>
      <c r="H394" s="541"/>
      <c r="I394" s="936" t="s">
        <v>10418</v>
      </c>
      <c r="J394" s="523" t="s">
        <v>1678</v>
      </c>
      <c r="K394" s="543">
        <v>0.96499999999999997</v>
      </c>
      <c r="L394" s="544"/>
      <c r="M394" s="526"/>
      <c r="N394" s="526"/>
      <c r="O394" s="527"/>
      <c r="P394" s="536"/>
      <c r="Q394" s="537"/>
      <c r="R394" s="537"/>
      <c r="T394" s="534"/>
      <c r="U394" s="537"/>
      <c r="V394" s="534"/>
      <c r="W394" s="538"/>
      <c r="X394" s="531">
        <f>ROUND(F393*K394,0)</f>
        <v>506</v>
      </c>
      <c r="Y394" s="539"/>
      <c r="Z394" s="533"/>
    </row>
    <row r="395" spans="1:26" ht="16.7" customHeight="1" x14ac:dyDescent="0.15">
      <c r="A395" s="520">
        <v>22</v>
      </c>
      <c r="B395" s="520">
        <v>2194</v>
      </c>
      <c r="C395" s="540" t="s">
        <v>11007</v>
      </c>
      <c r="D395" s="542"/>
      <c r="E395" s="542"/>
      <c r="F395" s="534"/>
      <c r="G395" s="537"/>
      <c r="H395" s="541"/>
      <c r="I395" s="937"/>
      <c r="J395" s="533"/>
      <c r="K395" s="535"/>
      <c r="L395" s="939" t="s">
        <v>10414</v>
      </c>
      <c r="M395" s="526" t="s">
        <v>16</v>
      </c>
      <c r="N395" s="526" t="s">
        <v>1678</v>
      </c>
      <c r="O395" s="527">
        <v>0.7</v>
      </c>
      <c r="P395" s="536"/>
      <c r="Q395" s="537"/>
      <c r="R395" s="537"/>
      <c r="T395" s="534"/>
      <c r="U395" s="537"/>
      <c r="V395" s="534"/>
      <c r="W395" s="538"/>
      <c r="X395" s="531">
        <f>ROUND(ROUND(F393*K394,0)*O395,0)</f>
        <v>354</v>
      </c>
      <c r="Y395" s="539"/>
      <c r="Z395" s="533"/>
    </row>
    <row r="396" spans="1:26" ht="16.7" customHeight="1" x14ac:dyDescent="0.15">
      <c r="A396" s="520">
        <v>22</v>
      </c>
      <c r="B396" s="520" t="s">
        <v>11008</v>
      </c>
      <c r="C396" s="540" t="s">
        <v>11009</v>
      </c>
      <c r="D396" s="542"/>
      <c r="E396" s="542"/>
      <c r="F396" s="534"/>
      <c r="G396" s="537"/>
      <c r="H396" s="541"/>
      <c r="I396" s="938"/>
      <c r="J396" s="545"/>
      <c r="K396" s="546"/>
      <c r="L396" s="940"/>
      <c r="M396" s="526" t="s">
        <v>3833</v>
      </c>
      <c r="N396" s="526" t="s">
        <v>1678</v>
      </c>
      <c r="O396" s="527">
        <v>0.5</v>
      </c>
      <c r="P396" s="547"/>
      <c r="Q396" s="544"/>
      <c r="R396" s="544"/>
      <c r="S396" s="548"/>
      <c r="T396" s="534"/>
      <c r="U396" s="537"/>
      <c r="V396" s="534"/>
      <c r="W396" s="538"/>
      <c r="X396" s="531">
        <f>ROUND(ROUND(F393*K394,0)*O396,0)</f>
        <v>253</v>
      </c>
      <c r="Y396" s="539"/>
      <c r="Z396" s="533"/>
    </row>
    <row r="397" spans="1:26" ht="16.7" customHeight="1" x14ac:dyDescent="0.15">
      <c r="A397" s="549">
        <v>22</v>
      </c>
      <c r="B397" s="549">
        <v>2195</v>
      </c>
      <c r="C397" s="540" t="s">
        <v>11010</v>
      </c>
      <c r="D397" s="542"/>
      <c r="E397" s="542"/>
      <c r="F397" s="534"/>
      <c r="G397" s="537"/>
      <c r="H397" s="541"/>
      <c r="I397" s="522"/>
      <c r="J397" s="523"/>
      <c r="K397" s="524"/>
      <c r="L397" s="526"/>
      <c r="M397" s="526"/>
      <c r="N397" s="526"/>
      <c r="O397" s="527"/>
      <c r="P397" s="933" t="s">
        <v>10423</v>
      </c>
      <c r="Q397" s="936" t="s">
        <v>10424</v>
      </c>
      <c r="R397" s="525" t="s">
        <v>1678</v>
      </c>
      <c r="S397" s="529">
        <v>0.5</v>
      </c>
      <c r="T397" s="534"/>
      <c r="U397" s="537"/>
      <c r="V397" s="534"/>
      <c r="W397" s="538"/>
      <c r="X397" s="531">
        <f>ROUND(F393*S397,0)</f>
        <v>262</v>
      </c>
      <c r="Y397" s="539"/>
      <c r="Z397" s="533"/>
    </row>
    <row r="398" spans="1:26" ht="16.7" customHeight="1" x14ac:dyDescent="0.15">
      <c r="A398" s="549">
        <v>22</v>
      </c>
      <c r="B398" s="549">
        <v>2196</v>
      </c>
      <c r="C398" s="540" t="s">
        <v>11011</v>
      </c>
      <c r="D398" s="542"/>
      <c r="E398" s="542"/>
      <c r="F398" s="534"/>
      <c r="G398" s="537"/>
      <c r="H398" s="541"/>
      <c r="I398" s="534"/>
      <c r="J398" s="533"/>
      <c r="K398" s="535"/>
      <c r="L398" s="939" t="s">
        <v>10414</v>
      </c>
      <c r="M398" s="526" t="s">
        <v>16</v>
      </c>
      <c r="N398" s="526" t="s">
        <v>1678</v>
      </c>
      <c r="O398" s="527">
        <v>0.7</v>
      </c>
      <c r="P398" s="951"/>
      <c r="Q398" s="937"/>
      <c r="R398" s="537"/>
      <c r="T398" s="534"/>
      <c r="U398" s="537"/>
      <c r="V398" s="534"/>
      <c r="W398" s="538"/>
      <c r="X398" s="531">
        <f>ROUND(ROUND(F393*O398,0)*S397,0)</f>
        <v>184</v>
      </c>
      <c r="Y398" s="539"/>
      <c r="Z398" s="533"/>
    </row>
    <row r="399" spans="1:26" ht="16.7" customHeight="1" x14ac:dyDescent="0.15">
      <c r="A399" s="520">
        <v>22</v>
      </c>
      <c r="B399" s="520" t="s">
        <v>11012</v>
      </c>
      <c r="C399" s="540" t="s">
        <v>11013</v>
      </c>
      <c r="D399" s="542"/>
      <c r="E399" s="542"/>
      <c r="F399" s="534"/>
      <c r="G399" s="537"/>
      <c r="H399" s="541"/>
      <c r="I399" s="550"/>
      <c r="J399" s="551"/>
      <c r="K399" s="552"/>
      <c r="L399" s="940"/>
      <c r="M399" s="526" t="s">
        <v>3833</v>
      </c>
      <c r="N399" s="526" t="s">
        <v>1678</v>
      </c>
      <c r="O399" s="527">
        <v>0.5</v>
      </c>
      <c r="P399" s="951"/>
      <c r="Q399" s="937"/>
      <c r="R399" s="537"/>
      <c r="T399" s="534"/>
      <c r="U399" s="537"/>
      <c r="V399" s="534"/>
      <c r="W399" s="538"/>
      <c r="X399" s="531">
        <f>ROUND(ROUND(F393*O399,0)*S397,0)</f>
        <v>131</v>
      </c>
      <c r="Y399" s="539"/>
      <c r="Z399" s="533"/>
    </row>
    <row r="400" spans="1:26" ht="16.7" customHeight="1" x14ac:dyDescent="0.15">
      <c r="A400" s="549">
        <v>22</v>
      </c>
      <c r="B400" s="549">
        <v>2197</v>
      </c>
      <c r="C400" s="540" t="s">
        <v>11014</v>
      </c>
      <c r="D400" s="542"/>
      <c r="E400" s="542"/>
      <c r="F400" s="534"/>
      <c r="G400" s="537"/>
      <c r="H400" s="541"/>
      <c r="I400" s="936" t="s">
        <v>10418</v>
      </c>
      <c r="J400" s="523" t="s">
        <v>1678</v>
      </c>
      <c r="K400" s="543">
        <v>0.96499999999999997</v>
      </c>
      <c r="L400" s="526"/>
      <c r="M400" s="526"/>
      <c r="N400" s="526"/>
      <c r="O400" s="527"/>
      <c r="P400" s="951"/>
      <c r="Q400" s="937"/>
      <c r="R400" s="537"/>
      <c r="T400" s="534"/>
      <c r="U400" s="537"/>
      <c r="V400" s="534"/>
      <c r="W400" s="538"/>
      <c r="X400" s="531">
        <f>ROUND(ROUND(F393*K400,0)*S397,0)</f>
        <v>253</v>
      </c>
      <c r="Y400" s="539"/>
      <c r="Z400" s="533"/>
    </row>
    <row r="401" spans="1:26" ht="16.7" customHeight="1" x14ac:dyDescent="0.15">
      <c r="A401" s="549">
        <v>22</v>
      </c>
      <c r="B401" s="549">
        <v>2198</v>
      </c>
      <c r="C401" s="540" t="s">
        <v>11015</v>
      </c>
      <c r="D401" s="542"/>
      <c r="E401" s="542"/>
      <c r="F401" s="534"/>
      <c r="G401" s="537"/>
      <c r="H401" s="541"/>
      <c r="I401" s="937"/>
      <c r="J401" s="533"/>
      <c r="K401" s="535"/>
      <c r="L401" s="939" t="s">
        <v>10414</v>
      </c>
      <c r="M401" s="526" t="s">
        <v>16</v>
      </c>
      <c r="N401" s="526" t="s">
        <v>1678</v>
      </c>
      <c r="O401" s="527">
        <v>0.7</v>
      </c>
      <c r="P401" s="951"/>
      <c r="Q401" s="937"/>
      <c r="R401" s="537"/>
      <c r="T401" s="534"/>
      <c r="U401" s="537"/>
      <c r="V401" s="534"/>
      <c r="W401" s="538"/>
      <c r="X401" s="531">
        <f>ROUND(ROUND(ROUND(F393*K400,0)*O401,0)*S397,0)</f>
        <v>177</v>
      </c>
      <c r="Y401" s="539"/>
      <c r="Z401" s="533"/>
    </row>
    <row r="402" spans="1:26" ht="16.7" customHeight="1" x14ac:dyDescent="0.15">
      <c r="A402" s="520">
        <v>22</v>
      </c>
      <c r="B402" s="520" t="s">
        <v>11016</v>
      </c>
      <c r="C402" s="540" t="s">
        <v>11017</v>
      </c>
      <c r="D402" s="542"/>
      <c r="E402" s="542"/>
      <c r="F402" s="534"/>
      <c r="G402" s="537"/>
      <c r="H402" s="541"/>
      <c r="I402" s="938"/>
      <c r="J402" s="545"/>
      <c r="K402" s="546"/>
      <c r="L402" s="940"/>
      <c r="M402" s="526" t="s">
        <v>3833</v>
      </c>
      <c r="N402" s="526" t="s">
        <v>1678</v>
      </c>
      <c r="O402" s="527">
        <v>0.5</v>
      </c>
      <c r="P402" s="951"/>
      <c r="Q402" s="938"/>
      <c r="R402" s="544"/>
      <c r="S402" s="548"/>
      <c r="T402" s="534"/>
      <c r="U402" s="537"/>
      <c r="V402" s="534"/>
      <c r="W402" s="538"/>
      <c r="X402" s="531">
        <f>ROUND(ROUND(ROUND(F393*K400,0)*O402,0)*S397,0)</f>
        <v>127</v>
      </c>
      <c r="Y402" s="539"/>
      <c r="Z402" s="533"/>
    </row>
    <row r="403" spans="1:26" ht="16.7" customHeight="1" x14ac:dyDescent="0.15">
      <c r="A403" s="549">
        <v>22</v>
      </c>
      <c r="B403" s="549">
        <v>3199</v>
      </c>
      <c r="C403" s="540" t="s">
        <v>11018</v>
      </c>
      <c r="D403" s="542"/>
      <c r="E403" s="542"/>
      <c r="F403" s="534"/>
      <c r="G403" s="537"/>
      <c r="H403" s="541"/>
      <c r="I403" s="522"/>
      <c r="J403" s="523"/>
      <c r="K403" s="524"/>
      <c r="L403" s="526"/>
      <c r="M403" s="526"/>
      <c r="N403" s="526"/>
      <c r="O403" s="527"/>
      <c r="P403" s="951"/>
      <c r="Q403" s="936" t="s">
        <v>10433</v>
      </c>
      <c r="R403" s="525" t="s">
        <v>1678</v>
      </c>
      <c r="S403" s="529">
        <v>0.7</v>
      </c>
      <c r="T403" s="534"/>
      <c r="U403" s="537"/>
      <c r="V403" s="534"/>
      <c r="W403" s="538"/>
      <c r="X403" s="531">
        <f>ROUND(F393*S403,0)</f>
        <v>367</v>
      </c>
      <c r="Y403" s="539"/>
      <c r="Z403" s="533"/>
    </row>
    <row r="404" spans="1:26" ht="16.7" customHeight="1" x14ac:dyDescent="0.15">
      <c r="A404" s="549">
        <v>22</v>
      </c>
      <c r="B404" s="549">
        <v>3200</v>
      </c>
      <c r="C404" s="540" t="s">
        <v>11019</v>
      </c>
      <c r="D404" s="542"/>
      <c r="E404" s="542"/>
      <c r="F404" s="534"/>
      <c r="G404" s="537"/>
      <c r="H404" s="541"/>
      <c r="I404" s="534"/>
      <c r="J404" s="533"/>
      <c r="K404" s="535"/>
      <c r="L404" s="939" t="s">
        <v>10414</v>
      </c>
      <c r="M404" s="526" t="s">
        <v>16</v>
      </c>
      <c r="N404" s="526" t="s">
        <v>1678</v>
      </c>
      <c r="O404" s="527">
        <v>0.7</v>
      </c>
      <c r="P404" s="951"/>
      <c r="Q404" s="937"/>
      <c r="R404" s="537"/>
      <c r="T404" s="534"/>
      <c r="U404" s="537"/>
      <c r="V404" s="534"/>
      <c r="W404" s="538"/>
      <c r="X404" s="531">
        <f>ROUND(ROUND(F393*O404,0)*S403,0)</f>
        <v>257</v>
      </c>
      <c r="Y404" s="539"/>
      <c r="Z404" s="533"/>
    </row>
    <row r="405" spans="1:26" ht="16.7" customHeight="1" x14ac:dyDescent="0.15">
      <c r="A405" s="520">
        <v>22</v>
      </c>
      <c r="B405" s="520" t="s">
        <v>11020</v>
      </c>
      <c r="C405" s="540" t="s">
        <v>11021</v>
      </c>
      <c r="D405" s="542"/>
      <c r="E405" s="542"/>
      <c r="F405" s="534"/>
      <c r="G405" s="537"/>
      <c r="H405" s="541"/>
      <c r="I405" s="550"/>
      <c r="J405" s="551"/>
      <c r="K405" s="552"/>
      <c r="L405" s="940"/>
      <c r="M405" s="526" t="s">
        <v>3833</v>
      </c>
      <c r="N405" s="526" t="s">
        <v>1678</v>
      </c>
      <c r="O405" s="527">
        <v>0.5</v>
      </c>
      <c r="P405" s="951"/>
      <c r="Q405" s="937"/>
      <c r="R405" s="537"/>
      <c r="T405" s="534"/>
      <c r="U405" s="537"/>
      <c r="V405" s="534"/>
      <c r="W405" s="538"/>
      <c r="X405" s="531">
        <f>ROUND(ROUND(F393*O405,0)*S403,0)</f>
        <v>183</v>
      </c>
      <c r="Y405" s="539"/>
      <c r="Z405" s="533"/>
    </row>
    <row r="406" spans="1:26" ht="16.7" customHeight="1" x14ac:dyDescent="0.15">
      <c r="A406" s="549">
        <v>22</v>
      </c>
      <c r="B406" s="549">
        <v>3201</v>
      </c>
      <c r="C406" s="540" t="s">
        <v>11022</v>
      </c>
      <c r="D406" s="542"/>
      <c r="E406" s="542"/>
      <c r="F406" s="534"/>
      <c r="G406" s="537"/>
      <c r="H406" s="541"/>
      <c r="I406" s="936" t="s">
        <v>10418</v>
      </c>
      <c r="J406" s="523" t="s">
        <v>1678</v>
      </c>
      <c r="K406" s="543">
        <v>0.96499999999999997</v>
      </c>
      <c r="L406" s="526"/>
      <c r="M406" s="526"/>
      <c r="N406" s="526"/>
      <c r="O406" s="527"/>
      <c r="P406" s="951"/>
      <c r="Q406" s="937"/>
      <c r="R406" s="537"/>
      <c r="T406" s="534"/>
      <c r="U406" s="537"/>
      <c r="V406" s="534"/>
      <c r="W406" s="538"/>
      <c r="X406" s="531">
        <f>ROUND(ROUND(F393*K406,0)*S403,0)</f>
        <v>354</v>
      </c>
      <c r="Y406" s="539"/>
      <c r="Z406" s="533"/>
    </row>
    <row r="407" spans="1:26" ht="16.7" customHeight="1" x14ac:dyDescent="0.15">
      <c r="A407" s="549">
        <v>22</v>
      </c>
      <c r="B407" s="549">
        <v>3202</v>
      </c>
      <c r="C407" s="540" t="s">
        <v>11023</v>
      </c>
      <c r="D407" s="542"/>
      <c r="E407" s="542"/>
      <c r="F407" s="534"/>
      <c r="G407" s="537"/>
      <c r="H407" s="541"/>
      <c r="I407" s="937"/>
      <c r="J407" s="533"/>
      <c r="K407" s="535"/>
      <c r="L407" s="939" t="s">
        <v>10414</v>
      </c>
      <c r="M407" s="526" t="s">
        <v>16</v>
      </c>
      <c r="N407" s="526" t="s">
        <v>1678</v>
      </c>
      <c r="O407" s="527">
        <v>0.7</v>
      </c>
      <c r="P407" s="951"/>
      <c r="Q407" s="937"/>
      <c r="R407" s="537"/>
      <c r="T407" s="534"/>
      <c r="U407" s="537"/>
      <c r="V407" s="534"/>
      <c r="W407" s="538"/>
      <c r="X407" s="531">
        <f>ROUND(ROUND(ROUND(F393*K406,0)*O407,0)*S403,0)</f>
        <v>248</v>
      </c>
      <c r="Y407" s="539"/>
      <c r="Z407" s="533"/>
    </row>
    <row r="408" spans="1:26" ht="16.7" customHeight="1" x14ac:dyDescent="0.15">
      <c r="A408" s="520">
        <v>22</v>
      </c>
      <c r="B408" s="520" t="s">
        <v>11024</v>
      </c>
      <c r="C408" s="540" t="s">
        <v>11025</v>
      </c>
      <c r="D408" s="542"/>
      <c r="E408" s="542"/>
      <c r="F408" s="534"/>
      <c r="G408" s="537"/>
      <c r="H408" s="541"/>
      <c r="I408" s="938"/>
      <c r="J408" s="545"/>
      <c r="K408" s="546"/>
      <c r="L408" s="940"/>
      <c r="M408" s="526" t="s">
        <v>3833</v>
      </c>
      <c r="N408" s="526" t="s">
        <v>1678</v>
      </c>
      <c r="O408" s="527">
        <v>0.5</v>
      </c>
      <c r="P408" s="952"/>
      <c r="Q408" s="938"/>
      <c r="R408" s="544"/>
      <c r="S408" s="548"/>
      <c r="T408" s="534"/>
      <c r="U408" s="537"/>
      <c r="V408" s="534"/>
      <c r="W408" s="538"/>
      <c r="X408" s="531">
        <f>ROUND(ROUND(ROUND(F393*K406,0)*O408,0)*S403,0)</f>
        <v>177</v>
      </c>
      <c r="Y408" s="539"/>
      <c r="Z408" s="533"/>
    </row>
    <row r="409" spans="1:26" ht="16.7" customHeight="1" x14ac:dyDescent="0.15">
      <c r="A409" s="520">
        <v>22</v>
      </c>
      <c r="B409" s="520" t="s">
        <v>11026</v>
      </c>
      <c r="C409" s="540" t="s">
        <v>11027</v>
      </c>
      <c r="D409" s="542"/>
      <c r="E409" s="542"/>
      <c r="F409" s="534"/>
      <c r="G409" s="537"/>
      <c r="H409" s="541"/>
      <c r="I409" s="522"/>
      <c r="J409" s="523"/>
      <c r="K409" s="524"/>
      <c r="L409" s="526"/>
      <c r="M409" s="526"/>
      <c r="N409" s="526"/>
      <c r="O409" s="527"/>
      <c r="P409" s="933" t="s">
        <v>10443</v>
      </c>
      <c r="Q409" s="936" t="s">
        <v>10444</v>
      </c>
      <c r="R409" s="525" t="s">
        <v>1678</v>
      </c>
      <c r="S409" s="529">
        <v>0.7</v>
      </c>
      <c r="T409" s="534"/>
      <c r="U409" s="537"/>
      <c r="V409" s="534"/>
      <c r="W409" s="538"/>
      <c r="X409" s="531">
        <f>ROUND(F393*S409,0)</f>
        <v>367</v>
      </c>
      <c r="Y409" s="539"/>
      <c r="Z409" s="533"/>
    </row>
    <row r="410" spans="1:26" ht="16.7" customHeight="1" x14ac:dyDescent="0.15">
      <c r="A410" s="520">
        <v>22</v>
      </c>
      <c r="B410" s="520" t="s">
        <v>11028</v>
      </c>
      <c r="C410" s="540" t="s">
        <v>11029</v>
      </c>
      <c r="D410" s="542"/>
      <c r="E410" s="542"/>
      <c r="F410" s="534"/>
      <c r="G410" s="537"/>
      <c r="H410" s="541"/>
      <c r="I410" s="534"/>
      <c r="J410" s="533"/>
      <c r="K410" s="535"/>
      <c r="L410" s="939" t="s">
        <v>10414</v>
      </c>
      <c r="M410" s="526" t="s">
        <v>16</v>
      </c>
      <c r="N410" s="526" t="s">
        <v>1678</v>
      </c>
      <c r="O410" s="527">
        <v>0.7</v>
      </c>
      <c r="P410" s="951"/>
      <c r="Q410" s="937"/>
      <c r="R410" s="537"/>
      <c r="T410" s="534"/>
      <c r="U410" s="537"/>
      <c r="V410" s="534"/>
      <c r="W410" s="538"/>
      <c r="X410" s="531">
        <f>ROUND(ROUND(F393*O410,0)*S409,0)</f>
        <v>257</v>
      </c>
      <c r="Y410" s="539"/>
      <c r="Z410" s="533"/>
    </row>
    <row r="411" spans="1:26" ht="16.7" customHeight="1" x14ac:dyDescent="0.15">
      <c r="A411" s="520">
        <v>22</v>
      </c>
      <c r="B411" s="520" t="s">
        <v>11030</v>
      </c>
      <c r="C411" s="540" t="s">
        <v>11031</v>
      </c>
      <c r="D411" s="542"/>
      <c r="E411" s="542"/>
      <c r="F411" s="534"/>
      <c r="G411" s="537"/>
      <c r="H411" s="541"/>
      <c r="I411" s="550"/>
      <c r="J411" s="551"/>
      <c r="K411" s="552"/>
      <c r="L411" s="940"/>
      <c r="M411" s="526" t="s">
        <v>3833</v>
      </c>
      <c r="N411" s="526" t="s">
        <v>1678</v>
      </c>
      <c r="O411" s="527">
        <v>0.5</v>
      </c>
      <c r="P411" s="951"/>
      <c r="Q411" s="937"/>
      <c r="R411" s="537"/>
      <c r="T411" s="534"/>
      <c r="U411" s="537"/>
      <c r="V411" s="534"/>
      <c r="W411" s="538"/>
      <c r="X411" s="531">
        <f>ROUND(ROUND(F393*O411,0)*S409,0)</f>
        <v>183</v>
      </c>
      <c r="Y411" s="539"/>
      <c r="Z411" s="533"/>
    </row>
    <row r="412" spans="1:26" ht="16.7" customHeight="1" x14ac:dyDescent="0.15">
      <c r="A412" s="520">
        <v>22</v>
      </c>
      <c r="B412" s="520" t="s">
        <v>11032</v>
      </c>
      <c r="C412" s="540" t="s">
        <v>11033</v>
      </c>
      <c r="D412" s="542"/>
      <c r="E412" s="542"/>
      <c r="F412" s="534"/>
      <c r="G412" s="537"/>
      <c r="H412" s="541"/>
      <c r="I412" s="936" t="s">
        <v>10418</v>
      </c>
      <c r="J412" s="523" t="s">
        <v>1678</v>
      </c>
      <c r="K412" s="543">
        <v>0.96499999999999997</v>
      </c>
      <c r="L412" s="526"/>
      <c r="M412" s="526"/>
      <c r="N412" s="526"/>
      <c r="O412" s="527"/>
      <c r="P412" s="951"/>
      <c r="Q412" s="937"/>
      <c r="R412" s="537"/>
      <c r="T412" s="534"/>
      <c r="U412" s="537"/>
      <c r="V412" s="534"/>
      <c r="W412" s="538"/>
      <c r="X412" s="531">
        <f>ROUND(ROUND(F393*K412,0)*S409,0)</f>
        <v>354</v>
      </c>
      <c r="Y412" s="539"/>
      <c r="Z412" s="533"/>
    </row>
    <row r="413" spans="1:26" ht="16.7" customHeight="1" x14ac:dyDescent="0.15">
      <c r="A413" s="520">
        <v>22</v>
      </c>
      <c r="B413" s="520" t="s">
        <v>11034</v>
      </c>
      <c r="C413" s="540" t="s">
        <v>11035</v>
      </c>
      <c r="D413" s="542"/>
      <c r="E413" s="542"/>
      <c r="F413" s="534"/>
      <c r="G413" s="537"/>
      <c r="H413" s="541"/>
      <c r="I413" s="937"/>
      <c r="J413" s="533"/>
      <c r="K413" s="535"/>
      <c r="L413" s="939" t="s">
        <v>10414</v>
      </c>
      <c r="M413" s="526" t="s">
        <v>16</v>
      </c>
      <c r="N413" s="526" t="s">
        <v>1678</v>
      </c>
      <c r="O413" s="527">
        <v>0.7</v>
      </c>
      <c r="P413" s="951"/>
      <c r="Q413" s="937"/>
      <c r="R413" s="537"/>
      <c r="T413" s="534"/>
      <c r="U413" s="537"/>
      <c r="V413" s="534"/>
      <c r="W413" s="538"/>
      <c r="X413" s="531">
        <f>ROUND(ROUND(ROUND(F393*K412,0)*O413,0)*S409,0)</f>
        <v>248</v>
      </c>
      <c r="Y413" s="539"/>
      <c r="Z413" s="533"/>
    </row>
    <row r="414" spans="1:26" ht="16.7" customHeight="1" x14ac:dyDescent="0.15">
      <c r="A414" s="520">
        <v>22</v>
      </c>
      <c r="B414" s="520" t="s">
        <v>11036</v>
      </c>
      <c r="C414" s="540" t="s">
        <v>11037</v>
      </c>
      <c r="D414" s="542"/>
      <c r="E414" s="542"/>
      <c r="F414" s="534"/>
      <c r="G414" s="537"/>
      <c r="H414" s="541"/>
      <c r="I414" s="938"/>
      <c r="J414" s="545"/>
      <c r="K414" s="546"/>
      <c r="L414" s="940"/>
      <c r="M414" s="526" t="s">
        <v>3833</v>
      </c>
      <c r="N414" s="526" t="s">
        <v>1678</v>
      </c>
      <c r="O414" s="527">
        <v>0.5</v>
      </c>
      <c r="P414" s="952"/>
      <c r="Q414" s="938"/>
      <c r="R414" s="544"/>
      <c r="S414" s="548"/>
      <c r="T414" s="534"/>
      <c r="U414" s="537"/>
      <c r="V414" s="550"/>
      <c r="W414" s="553"/>
      <c r="X414" s="531">
        <f>ROUND(ROUND(ROUND(F393*K412,0)*O414,0)*S409,0)</f>
        <v>177</v>
      </c>
      <c r="Y414" s="539"/>
      <c r="Z414" s="533"/>
    </row>
    <row r="415" spans="1:26" ht="16.7" customHeight="1" x14ac:dyDescent="0.15">
      <c r="A415" s="520">
        <v>22</v>
      </c>
      <c r="B415" s="520">
        <v>2591</v>
      </c>
      <c r="C415" s="540" t="s">
        <v>11038</v>
      </c>
      <c r="D415" s="542"/>
      <c r="E415" s="542"/>
      <c r="F415" s="534"/>
      <c r="G415" s="537"/>
      <c r="H415" s="541"/>
      <c r="I415" s="522"/>
      <c r="J415" s="523"/>
      <c r="K415" s="524"/>
      <c r="L415" s="525"/>
      <c r="M415" s="526"/>
      <c r="N415" s="526"/>
      <c r="O415" s="527"/>
      <c r="P415" s="528"/>
      <c r="Q415" s="525"/>
      <c r="R415" s="525"/>
      <c r="S415" s="529"/>
      <c r="T415" s="534"/>
      <c r="U415" s="537"/>
      <c r="V415" s="936" t="s">
        <v>10456</v>
      </c>
      <c r="W415" s="941"/>
      <c r="X415" s="531">
        <f>ROUND(F393-V418,0)</f>
        <v>512</v>
      </c>
      <c r="Y415" s="539"/>
      <c r="Z415" s="533"/>
    </row>
    <row r="416" spans="1:26" ht="16.7" customHeight="1" x14ac:dyDescent="0.15">
      <c r="A416" s="520">
        <v>22</v>
      </c>
      <c r="B416" s="520">
        <v>2592</v>
      </c>
      <c r="C416" s="540" t="s">
        <v>11039</v>
      </c>
      <c r="D416" s="542"/>
      <c r="E416" s="542"/>
      <c r="F416" s="534"/>
      <c r="G416" s="537"/>
      <c r="H416" s="541"/>
      <c r="I416" s="534"/>
      <c r="J416" s="533"/>
      <c r="K416" s="535"/>
      <c r="L416" s="939" t="s">
        <v>10414</v>
      </c>
      <c r="M416" s="526" t="s">
        <v>16</v>
      </c>
      <c r="N416" s="526" t="s">
        <v>1678</v>
      </c>
      <c r="O416" s="527">
        <v>0.7</v>
      </c>
      <c r="P416" s="536"/>
      <c r="Q416" s="537"/>
      <c r="R416" s="537"/>
      <c r="T416" s="534"/>
      <c r="U416" s="537"/>
      <c r="V416" s="937"/>
      <c r="W416" s="942"/>
      <c r="X416" s="531">
        <f>ROUND(ROUND(F393*O416,0)-V418,0)</f>
        <v>355</v>
      </c>
      <c r="Y416" s="539"/>
      <c r="Z416" s="533"/>
    </row>
    <row r="417" spans="1:26" ht="16.7" customHeight="1" x14ac:dyDescent="0.15">
      <c r="A417" s="520">
        <v>22</v>
      </c>
      <c r="B417" s="520" t="s">
        <v>11040</v>
      </c>
      <c r="C417" s="540" t="s">
        <v>11041</v>
      </c>
      <c r="D417" s="542"/>
      <c r="E417" s="542"/>
      <c r="F417" s="534"/>
      <c r="G417" s="537"/>
      <c r="H417" s="541"/>
      <c r="I417" s="550"/>
      <c r="J417" s="551"/>
      <c r="K417" s="552"/>
      <c r="L417" s="940"/>
      <c r="M417" s="526" t="s">
        <v>3833</v>
      </c>
      <c r="N417" s="526" t="s">
        <v>1678</v>
      </c>
      <c r="O417" s="527">
        <v>0.5</v>
      </c>
      <c r="P417" s="536"/>
      <c r="Q417" s="537"/>
      <c r="R417" s="537"/>
      <c r="T417" s="534"/>
      <c r="U417" s="537"/>
      <c r="V417" s="937"/>
      <c r="W417" s="942"/>
      <c r="X417" s="531">
        <f>ROUND(ROUND(F393*O417,0)-V418,0)</f>
        <v>250</v>
      </c>
      <c r="Y417" s="539"/>
      <c r="Z417" s="533"/>
    </row>
    <row r="418" spans="1:26" ht="16.7" customHeight="1" x14ac:dyDescent="0.15">
      <c r="A418" s="520">
        <v>22</v>
      </c>
      <c r="B418" s="520">
        <v>2593</v>
      </c>
      <c r="C418" s="540" t="s">
        <v>11042</v>
      </c>
      <c r="D418" s="542"/>
      <c r="E418" s="542"/>
      <c r="F418" s="534"/>
      <c r="G418" s="537"/>
      <c r="H418" s="541"/>
      <c r="I418" s="936" t="s">
        <v>10418</v>
      </c>
      <c r="J418" s="523" t="s">
        <v>1678</v>
      </c>
      <c r="K418" s="543">
        <v>0.96499999999999997</v>
      </c>
      <c r="L418" s="544"/>
      <c r="M418" s="526"/>
      <c r="N418" s="526"/>
      <c r="O418" s="527"/>
      <c r="P418" s="536"/>
      <c r="Q418" s="537"/>
      <c r="R418" s="537"/>
      <c r="T418" s="534"/>
      <c r="U418" s="537"/>
      <c r="V418" s="554">
        <v>12</v>
      </c>
      <c r="W418" s="953" t="s">
        <v>10461</v>
      </c>
      <c r="X418" s="531">
        <f>ROUND(ROUND(F393*K418,0)-V418,0)</f>
        <v>494</v>
      </c>
      <c r="Y418" s="539"/>
      <c r="Z418" s="533"/>
    </row>
    <row r="419" spans="1:26" ht="16.7" customHeight="1" x14ac:dyDescent="0.15">
      <c r="A419" s="520">
        <v>22</v>
      </c>
      <c r="B419" s="520">
        <v>2594</v>
      </c>
      <c r="C419" s="540" t="s">
        <v>11043</v>
      </c>
      <c r="D419" s="542"/>
      <c r="E419" s="542"/>
      <c r="F419" s="534"/>
      <c r="G419" s="537"/>
      <c r="H419" s="541"/>
      <c r="I419" s="937"/>
      <c r="J419" s="533"/>
      <c r="K419" s="535"/>
      <c r="L419" s="939" t="s">
        <v>10414</v>
      </c>
      <c r="M419" s="526" t="s">
        <v>16</v>
      </c>
      <c r="N419" s="526" t="s">
        <v>1678</v>
      </c>
      <c r="O419" s="527">
        <v>0.7</v>
      </c>
      <c r="P419" s="536"/>
      <c r="Q419" s="537"/>
      <c r="R419" s="537"/>
      <c r="T419" s="534"/>
      <c r="U419" s="537"/>
      <c r="V419" s="534"/>
      <c r="W419" s="953"/>
      <c r="X419" s="531">
        <f>ROUND(ROUND(ROUND(F393*K418,0)*O419,0)-V418,0)</f>
        <v>342</v>
      </c>
      <c r="Y419" s="539"/>
      <c r="Z419" s="533"/>
    </row>
    <row r="420" spans="1:26" ht="16.7" customHeight="1" x14ac:dyDescent="0.15">
      <c r="A420" s="520">
        <v>22</v>
      </c>
      <c r="B420" s="520" t="s">
        <v>11044</v>
      </c>
      <c r="C420" s="540" t="s">
        <v>11045</v>
      </c>
      <c r="D420" s="542"/>
      <c r="E420" s="542"/>
      <c r="F420" s="534"/>
      <c r="G420" s="537"/>
      <c r="H420" s="541"/>
      <c r="I420" s="938"/>
      <c r="J420" s="545"/>
      <c r="K420" s="546"/>
      <c r="L420" s="940"/>
      <c r="M420" s="526" t="s">
        <v>3833</v>
      </c>
      <c r="N420" s="526" t="s">
        <v>1678</v>
      </c>
      <c r="O420" s="527">
        <v>0.5</v>
      </c>
      <c r="P420" s="547"/>
      <c r="Q420" s="544"/>
      <c r="R420" s="544"/>
      <c r="S420" s="548"/>
      <c r="T420" s="534"/>
      <c r="U420" s="537"/>
      <c r="V420" s="534"/>
      <c r="W420" s="538"/>
      <c r="X420" s="531">
        <f>ROUND(ROUND(ROUND(F393*K418,0)*O420,0)-V418,0)</f>
        <v>241</v>
      </c>
      <c r="Y420" s="539"/>
      <c r="Z420" s="533"/>
    </row>
    <row r="421" spans="1:26" ht="16.7" customHeight="1" x14ac:dyDescent="0.15">
      <c r="A421" s="549">
        <v>22</v>
      </c>
      <c r="B421" s="549">
        <v>2595</v>
      </c>
      <c r="C421" s="540" t="s">
        <v>11046</v>
      </c>
      <c r="D421" s="542"/>
      <c r="E421" s="542"/>
      <c r="F421" s="534"/>
      <c r="G421" s="537"/>
      <c r="H421" s="541"/>
      <c r="I421" s="522"/>
      <c r="J421" s="523"/>
      <c r="K421" s="524"/>
      <c r="L421" s="526"/>
      <c r="M421" s="526"/>
      <c r="N421" s="526"/>
      <c r="O421" s="527"/>
      <c r="P421" s="933" t="s">
        <v>10423</v>
      </c>
      <c r="Q421" s="936" t="s">
        <v>10424</v>
      </c>
      <c r="R421" s="525" t="s">
        <v>1678</v>
      </c>
      <c r="S421" s="529">
        <v>0.5</v>
      </c>
      <c r="T421" s="534"/>
      <c r="U421" s="537"/>
      <c r="V421" s="534"/>
      <c r="W421" s="538"/>
      <c r="X421" s="531">
        <f>ROUND(ROUND(F393*S421,0)-V418,0)</f>
        <v>250</v>
      </c>
      <c r="Y421" s="539"/>
      <c r="Z421" s="533"/>
    </row>
    <row r="422" spans="1:26" ht="16.7" customHeight="1" x14ac:dyDescent="0.15">
      <c r="A422" s="549">
        <v>22</v>
      </c>
      <c r="B422" s="549">
        <v>2596</v>
      </c>
      <c r="C422" s="540" t="s">
        <v>11047</v>
      </c>
      <c r="D422" s="542"/>
      <c r="E422" s="542"/>
      <c r="F422" s="534"/>
      <c r="G422" s="537"/>
      <c r="H422" s="541"/>
      <c r="I422" s="534"/>
      <c r="J422" s="533"/>
      <c r="K422" s="535"/>
      <c r="L422" s="939" t="s">
        <v>10414</v>
      </c>
      <c r="M422" s="526" t="s">
        <v>16</v>
      </c>
      <c r="N422" s="526" t="s">
        <v>1678</v>
      </c>
      <c r="O422" s="527">
        <v>0.7</v>
      </c>
      <c r="P422" s="951"/>
      <c r="Q422" s="937"/>
      <c r="R422" s="537"/>
      <c r="T422" s="534"/>
      <c r="U422" s="537"/>
      <c r="V422" s="534"/>
      <c r="W422" s="538"/>
      <c r="X422" s="531">
        <f>ROUND(ROUND(ROUND(F393*O422,0)*S421,0)-V418,0)</f>
        <v>172</v>
      </c>
      <c r="Y422" s="539"/>
      <c r="Z422" s="533"/>
    </row>
    <row r="423" spans="1:26" ht="16.7" customHeight="1" x14ac:dyDescent="0.15">
      <c r="A423" s="520">
        <v>22</v>
      </c>
      <c r="B423" s="520" t="s">
        <v>11048</v>
      </c>
      <c r="C423" s="540" t="s">
        <v>11049</v>
      </c>
      <c r="D423" s="542"/>
      <c r="E423" s="542"/>
      <c r="F423" s="534"/>
      <c r="G423" s="537"/>
      <c r="H423" s="541"/>
      <c r="I423" s="550"/>
      <c r="J423" s="551"/>
      <c r="K423" s="552"/>
      <c r="L423" s="940"/>
      <c r="M423" s="526" t="s">
        <v>3833</v>
      </c>
      <c r="N423" s="526" t="s">
        <v>1678</v>
      </c>
      <c r="O423" s="527">
        <v>0.5</v>
      </c>
      <c r="P423" s="951"/>
      <c r="Q423" s="937"/>
      <c r="R423" s="537"/>
      <c r="T423" s="534"/>
      <c r="U423" s="537"/>
      <c r="V423" s="534"/>
      <c r="W423" s="538"/>
      <c r="X423" s="531">
        <f>ROUND(ROUND(ROUND(F393*O423,0)*S421,0)-V418,0)</f>
        <v>119</v>
      </c>
      <c r="Y423" s="539"/>
      <c r="Z423" s="533"/>
    </row>
    <row r="424" spans="1:26" ht="16.7" customHeight="1" x14ac:dyDescent="0.15">
      <c r="A424" s="549">
        <v>22</v>
      </c>
      <c r="B424" s="549">
        <v>2597</v>
      </c>
      <c r="C424" s="540" t="s">
        <v>11050</v>
      </c>
      <c r="D424" s="542"/>
      <c r="E424" s="542"/>
      <c r="F424" s="534"/>
      <c r="G424" s="537"/>
      <c r="H424" s="541"/>
      <c r="I424" s="936" t="s">
        <v>10418</v>
      </c>
      <c r="J424" s="523" t="s">
        <v>1678</v>
      </c>
      <c r="K424" s="543">
        <v>0.96499999999999997</v>
      </c>
      <c r="L424" s="526"/>
      <c r="M424" s="526"/>
      <c r="N424" s="526"/>
      <c r="O424" s="527"/>
      <c r="P424" s="951"/>
      <c r="Q424" s="937"/>
      <c r="R424" s="537"/>
      <c r="T424" s="534"/>
      <c r="U424" s="537"/>
      <c r="V424" s="534"/>
      <c r="W424" s="538"/>
      <c r="X424" s="531">
        <f>ROUND(ROUND(ROUND(F393*K424,0)*S421,0)-V418,0)</f>
        <v>241</v>
      </c>
      <c r="Y424" s="539"/>
      <c r="Z424" s="533"/>
    </row>
    <row r="425" spans="1:26" ht="16.7" customHeight="1" x14ac:dyDescent="0.15">
      <c r="A425" s="549">
        <v>22</v>
      </c>
      <c r="B425" s="549">
        <v>2598</v>
      </c>
      <c r="C425" s="540" t="s">
        <v>11051</v>
      </c>
      <c r="D425" s="542"/>
      <c r="E425" s="542"/>
      <c r="F425" s="534"/>
      <c r="G425" s="537"/>
      <c r="H425" s="541"/>
      <c r="I425" s="937"/>
      <c r="J425" s="533"/>
      <c r="K425" s="535"/>
      <c r="L425" s="939" t="s">
        <v>10414</v>
      </c>
      <c r="M425" s="526" t="s">
        <v>16</v>
      </c>
      <c r="N425" s="526" t="s">
        <v>1678</v>
      </c>
      <c r="O425" s="527">
        <v>0.7</v>
      </c>
      <c r="P425" s="951"/>
      <c r="Q425" s="937"/>
      <c r="R425" s="537"/>
      <c r="T425" s="534"/>
      <c r="U425" s="537"/>
      <c r="V425" s="534"/>
      <c r="W425" s="538"/>
      <c r="X425" s="531">
        <f>ROUND(ROUND(ROUND(ROUND(F393*K424,0)*O425,0)*S421,0)-V418,0)</f>
        <v>165</v>
      </c>
      <c r="Y425" s="539"/>
      <c r="Z425" s="533"/>
    </row>
    <row r="426" spans="1:26" ht="16.7" customHeight="1" x14ac:dyDescent="0.15">
      <c r="A426" s="520">
        <v>22</v>
      </c>
      <c r="B426" s="520" t="s">
        <v>11052</v>
      </c>
      <c r="C426" s="540" t="s">
        <v>11053</v>
      </c>
      <c r="D426" s="542"/>
      <c r="E426" s="542"/>
      <c r="F426" s="534"/>
      <c r="G426" s="537"/>
      <c r="H426" s="541"/>
      <c r="I426" s="938"/>
      <c r="J426" s="545"/>
      <c r="K426" s="546"/>
      <c r="L426" s="940"/>
      <c r="M426" s="526" t="s">
        <v>3833</v>
      </c>
      <c r="N426" s="526" t="s">
        <v>1678</v>
      </c>
      <c r="O426" s="527">
        <v>0.5</v>
      </c>
      <c r="P426" s="951"/>
      <c r="Q426" s="938"/>
      <c r="R426" s="544"/>
      <c r="S426" s="548"/>
      <c r="T426" s="534"/>
      <c r="U426" s="537"/>
      <c r="V426" s="534"/>
      <c r="W426" s="538"/>
      <c r="X426" s="531">
        <f>ROUND(ROUND(ROUND(ROUND(F393*K424,0)*O426,0)*S421,0)-V418,0)</f>
        <v>115</v>
      </c>
      <c r="Y426" s="539"/>
      <c r="Z426" s="533"/>
    </row>
    <row r="427" spans="1:26" ht="16.7" customHeight="1" x14ac:dyDescent="0.15">
      <c r="A427" s="549">
        <v>22</v>
      </c>
      <c r="B427" s="549">
        <v>3599</v>
      </c>
      <c r="C427" s="540" t="s">
        <v>11054</v>
      </c>
      <c r="D427" s="542"/>
      <c r="E427" s="542"/>
      <c r="F427" s="534"/>
      <c r="G427" s="537"/>
      <c r="H427" s="541"/>
      <c r="I427" s="522"/>
      <c r="J427" s="523"/>
      <c r="K427" s="524"/>
      <c r="L427" s="526"/>
      <c r="M427" s="526"/>
      <c r="N427" s="526"/>
      <c r="O427" s="527"/>
      <c r="P427" s="951"/>
      <c r="Q427" s="936" t="s">
        <v>10433</v>
      </c>
      <c r="R427" s="525" t="s">
        <v>1678</v>
      </c>
      <c r="S427" s="529">
        <v>0.7</v>
      </c>
      <c r="T427" s="534"/>
      <c r="U427" s="537"/>
      <c r="V427" s="534"/>
      <c r="W427" s="538"/>
      <c r="X427" s="531">
        <f>ROUND(ROUND(F393*S427,0)-V418,0)</f>
        <v>355</v>
      </c>
      <c r="Y427" s="539"/>
      <c r="Z427" s="533"/>
    </row>
    <row r="428" spans="1:26" ht="16.7" customHeight="1" x14ac:dyDescent="0.15">
      <c r="A428" s="549">
        <v>22</v>
      </c>
      <c r="B428" s="549">
        <v>3600</v>
      </c>
      <c r="C428" s="540" t="s">
        <v>11055</v>
      </c>
      <c r="D428" s="542"/>
      <c r="E428" s="542"/>
      <c r="F428" s="534"/>
      <c r="G428" s="537"/>
      <c r="H428" s="541"/>
      <c r="I428" s="534"/>
      <c r="J428" s="533"/>
      <c r="K428" s="535"/>
      <c r="L428" s="939" t="s">
        <v>10414</v>
      </c>
      <c r="M428" s="526" t="s">
        <v>16</v>
      </c>
      <c r="N428" s="526" t="s">
        <v>1678</v>
      </c>
      <c r="O428" s="527">
        <v>0.7</v>
      </c>
      <c r="P428" s="951"/>
      <c r="Q428" s="937"/>
      <c r="R428" s="537"/>
      <c r="T428" s="534"/>
      <c r="U428" s="537"/>
      <c r="V428" s="534"/>
      <c r="W428" s="538"/>
      <c r="X428" s="531">
        <f>ROUND(ROUND(ROUND(F393*O428,0)*S427,0)-V418,0)</f>
        <v>245</v>
      </c>
      <c r="Y428" s="539"/>
      <c r="Z428" s="533"/>
    </row>
    <row r="429" spans="1:26" ht="16.7" customHeight="1" x14ac:dyDescent="0.15">
      <c r="A429" s="520">
        <v>22</v>
      </c>
      <c r="B429" s="520" t="s">
        <v>11056</v>
      </c>
      <c r="C429" s="540" t="s">
        <v>11057</v>
      </c>
      <c r="D429" s="542"/>
      <c r="E429" s="542"/>
      <c r="F429" s="534"/>
      <c r="G429" s="537"/>
      <c r="H429" s="541"/>
      <c r="I429" s="550"/>
      <c r="J429" s="551"/>
      <c r="K429" s="552"/>
      <c r="L429" s="940"/>
      <c r="M429" s="526" t="s">
        <v>3833</v>
      </c>
      <c r="N429" s="526" t="s">
        <v>1678</v>
      </c>
      <c r="O429" s="527">
        <v>0.5</v>
      </c>
      <c r="P429" s="951"/>
      <c r="Q429" s="937"/>
      <c r="R429" s="537"/>
      <c r="T429" s="534"/>
      <c r="U429" s="537"/>
      <c r="V429" s="534"/>
      <c r="W429" s="538"/>
      <c r="X429" s="531">
        <f>ROUND(ROUND(ROUND(F393*O429,0)*S427,0)-V418,0)</f>
        <v>171</v>
      </c>
      <c r="Y429" s="539"/>
      <c r="Z429" s="533"/>
    </row>
    <row r="430" spans="1:26" ht="16.7" customHeight="1" x14ac:dyDescent="0.15">
      <c r="A430" s="549">
        <v>22</v>
      </c>
      <c r="B430" s="549">
        <v>3601</v>
      </c>
      <c r="C430" s="540" t="s">
        <v>11058</v>
      </c>
      <c r="D430" s="542"/>
      <c r="E430" s="542"/>
      <c r="F430" s="534"/>
      <c r="G430" s="537"/>
      <c r="H430" s="541"/>
      <c r="I430" s="936" t="s">
        <v>10418</v>
      </c>
      <c r="J430" s="523" t="s">
        <v>1678</v>
      </c>
      <c r="K430" s="543">
        <v>0.96499999999999997</v>
      </c>
      <c r="L430" s="526"/>
      <c r="M430" s="526"/>
      <c r="N430" s="526"/>
      <c r="O430" s="527"/>
      <c r="P430" s="951"/>
      <c r="Q430" s="937"/>
      <c r="R430" s="537"/>
      <c r="T430" s="534"/>
      <c r="U430" s="537"/>
      <c r="V430" s="534"/>
      <c r="W430" s="538"/>
      <c r="X430" s="531">
        <f>ROUND(ROUND(ROUND(F393*K430,0)*S427,0)-V418,0)</f>
        <v>342</v>
      </c>
      <c r="Y430" s="539"/>
      <c r="Z430" s="533"/>
    </row>
    <row r="431" spans="1:26" ht="16.7" customHeight="1" x14ac:dyDescent="0.15">
      <c r="A431" s="549">
        <v>22</v>
      </c>
      <c r="B431" s="549">
        <v>3602</v>
      </c>
      <c r="C431" s="540" t="s">
        <v>11059</v>
      </c>
      <c r="D431" s="542"/>
      <c r="E431" s="542"/>
      <c r="F431" s="534"/>
      <c r="G431" s="537"/>
      <c r="H431" s="541"/>
      <c r="I431" s="937"/>
      <c r="J431" s="533"/>
      <c r="K431" s="535"/>
      <c r="L431" s="939" t="s">
        <v>10414</v>
      </c>
      <c r="M431" s="526" t="s">
        <v>16</v>
      </c>
      <c r="N431" s="526" t="s">
        <v>1678</v>
      </c>
      <c r="O431" s="527">
        <v>0.7</v>
      </c>
      <c r="P431" s="951"/>
      <c r="Q431" s="937"/>
      <c r="R431" s="537"/>
      <c r="T431" s="534"/>
      <c r="U431" s="537"/>
      <c r="V431" s="534"/>
      <c r="W431" s="538"/>
      <c r="X431" s="531">
        <f>ROUND(ROUND(ROUND(ROUND(F393*K430,0)*O431,0)*S427,0)-V418,0)</f>
        <v>236</v>
      </c>
      <c r="Y431" s="539"/>
      <c r="Z431" s="533"/>
    </row>
    <row r="432" spans="1:26" ht="16.7" customHeight="1" x14ac:dyDescent="0.15">
      <c r="A432" s="520">
        <v>22</v>
      </c>
      <c r="B432" s="520" t="s">
        <v>11060</v>
      </c>
      <c r="C432" s="540" t="s">
        <v>11061</v>
      </c>
      <c r="D432" s="542"/>
      <c r="E432" s="542"/>
      <c r="F432" s="534"/>
      <c r="G432" s="537"/>
      <c r="H432" s="541"/>
      <c r="I432" s="938"/>
      <c r="J432" s="545"/>
      <c r="K432" s="546"/>
      <c r="L432" s="940"/>
      <c r="M432" s="526" t="s">
        <v>3833</v>
      </c>
      <c r="N432" s="526" t="s">
        <v>1678</v>
      </c>
      <c r="O432" s="527">
        <v>0.5</v>
      </c>
      <c r="P432" s="952"/>
      <c r="Q432" s="938"/>
      <c r="R432" s="544"/>
      <c r="S432" s="548"/>
      <c r="T432" s="534"/>
      <c r="U432" s="537"/>
      <c r="V432" s="534"/>
      <c r="W432" s="538"/>
      <c r="X432" s="531">
        <f>ROUND(ROUND(ROUND(ROUND(F393*K430,0)*O432,0)*S427,0)-V418,0)</f>
        <v>165</v>
      </c>
      <c r="Y432" s="539"/>
      <c r="Z432" s="533"/>
    </row>
    <row r="433" spans="1:26" ht="16.7" customHeight="1" x14ac:dyDescent="0.15">
      <c r="A433" s="520">
        <v>22</v>
      </c>
      <c r="B433" s="520" t="s">
        <v>11062</v>
      </c>
      <c r="C433" s="540" t="s">
        <v>11063</v>
      </c>
      <c r="D433" s="542"/>
      <c r="E433" s="542"/>
      <c r="F433" s="534"/>
      <c r="G433" s="537"/>
      <c r="H433" s="541"/>
      <c r="I433" s="522"/>
      <c r="J433" s="523"/>
      <c r="K433" s="524"/>
      <c r="L433" s="526"/>
      <c r="M433" s="526"/>
      <c r="N433" s="526"/>
      <c r="O433" s="527"/>
      <c r="P433" s="933" t="s">
        <v>10443</v>
      </c>
      <c r="Q433" s="936" t="s">
        <v>10444</v>
      </c>
      <c r="R433" s="525" t="s">
        <v>1678</v>
      </c>
      <c r="S433" s="529">
        <v>0.7</v>
      </c>
      <c r="T433" s="534"/>
      <c r="U433" s="537"/>
      <c r="V433" s="534"/>
      <c r="W433" s="538"/>
      <c r="X433" s="531">
        <f>ROUND(ROUND(F393*S433,0)-V418,0)</f>
        <v>355</v>
      </c>
      <c r="Y433" s="539"/>
      <c r="Z433" s="533"/>
    </row>
    <row r="434" spans="1:26" ht="16.7" customHeight="1" x14ac:dyDescent="0.15">
      <c r="A434" s="520">
        <v>22</v>
      </c>
      <c r="B434" s="520" t="s">
        <v>11064</v>
      </c>
      <c r="C434" s="540" t="s">
        <v>11065</v>
      </c>
      <c r="D434" s="542"/>
      <c r="E434" s="542"/>
      <c r="F434" s="534"/>
      <c r="G434" s="537"/>
      <c r="H434" s="541"/>
      <c r="I434" s="534"/>
      <c r="J434" s="533"/>
      <c r="K434" s="535"/>
      <c r="L434" s="939" t="s">
        <v>10414</v>
      </c>
      <c r="M434" s="526" t="s">
        <v>16</v>
      </c>
      <c r="N434" s="526" t="s">
        <v>1678</v>
      </c>
      <c r="O434" s="527">
        <v>0.7</v>
      </c>
      <c r="P434" s="951"/>
      <c r="Q434" s="937"/>
      <c r="R434" s="537"/>
      <c r="T434" s="534"/>
      <c r="U434" s="537"/>
      <c r="V434" s="534"/>
      <c r="W434" s="538"/>
      <c r="X434" s="531">
        <f>ROUND(ROUND(ROUND(F393*O434,0)*S433,0)-V418,0)</f>
        <v>245</v>
      </c>
      <c r="Y434" s="539"/>
      <c r="Z434" s="533"/>
    </row>
    <row r="435" spans="1:26" ht="16.7" customHeight="1" x14ac:dyDescent="0.15">
      <c r="A435" s="520">
        <v>22</v>
      </c>
      <c r="B435" s="520" t="s">
        <v>11066</v>
      </c>
      <c r="C435" s="540" t="s">
        <v>11067</v>
      </c>
      <c r="D435" s="542"/>
      <c r="E435" s="542"/>
      <c r="F435" s="534"/>
      <c r="G435" s="537"/>
      <c r="H435" s="541"/>
      <c r="I435" s="550"/>
      <c r="J435" s="551"/>
      <c r="K435" s="552"/>
      <c r="L435" s="940"/>
      <c r="M435" s="526" t="s">
        <v>3833</v>
      </c>
      <c r="N435" s="526" t="s">
        <v>1678</v>
      </c>
      <c r="O435" s="527">
        <v>0.5</v>
      </c>
      <c r="P435" s="951"/>
      <c r="Q435" s="937"/>
      <c r="R435" s="537"/>
      <c r="T435" s="534"/>
      <c r="U435" s="537"/>
      <c r="V435" s="534"/>
      <c r="W435" s="538"/>
      <c r="X435" s="531">
        <f>ROUND(ROUND(ROUND(F393*O435,0)*S433,0)-V418,0)</f>
        <v>171</v>
      </c>
      <c r="Y435" s="539"/>
      <c r="Z435" s="533"/>
    </row>
    <row r="436" spans="1:26" ht="16.7" customHeight="1" x14ac:dyDescent="0.15">
      <c r="A436" s="520">
        <v>22</v>
      </c>
      <c r="B436" s="520" t="s">
        <v>11068</v>
      </c>
      <c r="C436" s="540" t="s">
        <v>11069</v>
      </c>
      <c r="D436" s="542"/>
      <c r="E436" s="542"/>
      <c r="F436" s="534"/>
      <c r="G436" s="537"/>
      <c r="H436" s="541"/>
      <c r="I436" s="936" t="s">
        <v>10418</v>
      </c>
      <c r="J436" s="523" t="s">
        <v>1678</v>
      </c>
      <c r="K436" s="543">
        <v>0.96499999999999997</v>
      </c>
      <c r="L436" s="526"/>
      <c r="M436" s="526"/>
      <c r="N436" s="526"/>
      <c r="O436" s="527"/>
      <c r="P436" s="951"/>
      <c r="Q436" s="937"/>
      <c r="R436" s="537"/>
      <c r="T436" s="534"/>
      <c r="U436" s="537"/>
      <c r="V436" s="534"/>
      <c r="W436" s="538"/>
      <c r="X436" s="531">
        <f>ROUND(ROUND(ROUND(F393*K436,0)*S433,0)-V418,0)</f>
        <v>342</v>
      </c>
      <c r="Y436" s="539"/>
      <c r="Z436" s="533"/>
    </row>
    <row r="437" spans="1:26" ht="16.7" customHeight="1" x14ac:dyDescent="0.15">
      <c r="A437" s="520">
        <v>22</v>
      </c>
      <c r="B437" s="520" t="s">
        <v>11070</v>
      </c>
      <c r="C437" s="540" t="s">
        <v>11071</v>
      </c>
      <c r="D437" s="542"/>
      <c r="E437" s="542"/>
      <c r="F437" s="534"/>
      <c r="G437" s="537"/>
      <c r="H437" s="541"/>
      <c r="I437" s="937"/>
      <c r="J437" s="533"/>
      <c r="K437" s="535"/>
      <c r="L437" s="939" t="s">
        <v>10414</v>
      </c>
      <c r="M437" s="526" t="s">
        <v>16</v>
      </c>
      <c r="N437" s="526" t="s">
        <v>1678</v>
      </c>
      <c r="O437" s="527">
        <v>0.7</v>
      </c>
      <c r="P437" s="951"/>
      <c r="Q437" s="937"/>
      <c r="R437" s="537"/>
      <c r="T437" s="534"/>
      <c r="U437" s="537"/>
      <c r="V437" s="534"/>
      <c r="W437" s="538"/>
      <c r="X437" s="531">
        <f>ROUND(ROUND(ROUND(ROUND(F393*K436,0)*O437,0)*S433,0)-V418,0)</f>
        <v>236</v>
      </c>
      <c r="Y437" s="539"/>
      <c r="Z437" s="533"/>
    </row>
    <row r="438" spans="1:26" ht="16.7" customHeight="1" x14ac:dyDescent="0.15">
      <c r="A438" s="520">
        <v>22</v>
      </c>
      <c r="B438" s="520" t="s">
        <v>11072</v>
      </c>
      <c r="C438" s="540" t="s">
        <v>11073</v>
      </c>
      <c r="D438" s="557"/>
      <c r="E438" s="557"/>
      <c r="F438" s="550"/>
      <c r="G438" s="544"/>
      <c r="H438" s="558"/>
      <c r="I438" s="938"/>
      <c r="J438" s="545"/>
      <c r="K438" s="546"/>
      <c r="L438" s="940"/>
      <c r="M438" s="526" t="s">
        <v>3833</v>
      </c>
      <c r="N438" s="526" t="s">
        <v>1678</v>
      </c>
      <c r="O438" s="527">
        <v>0.5</v>
      </c>
      <c r="P438" s="952"/>
      <c r="Q438" s="938"/>
      <c r="R438" s="544"/>
      <c r="S438" s="548"/>
      <c r="T438" s="550"/>
      <c r="U438" s="544"/>
      <c r="V438" s="550"/>
      <c r="W438" s="553"/>
      <c r="X438" s="531">
        <f>ROUND(ROUND(ROUND(ROUND(F393*K436,0)*O438,0)*S433,0)-V418,0)</f>
        <v>165</v>
      </c>
      <c r="Y438" s="559"/>
      <c r="Z438" s="533"/>
    </row>
    <row r="439" spans="1:26" ht="16.7" customHeight="1" x14ac:dyDescent="0.15">
      <c r="A439" s="520">
        <v>22</v>
      </c>
      <c r="B439" s="520">
        <v>2201</v>
      </c>
      <c r="C439" s="521" t="s">
        <v>11074</v>
      </c>
      <c r="D439" s="560"/>
      <c r="E439" s="560"/>
      <c r="F439" s="936" t="s">
        <v>10713</v>
      </c>
      <c r="G439" s="947"/>
      <c r="H439" s="941"/>
      <c r="I439" s="522"/>
      <c r="J439" s="523"/>
      <c r="K439" s="524"/>
      <c r="L439" s="525"/>
      <c r="M439" s="526"/>
      <c r="N439" s="526"/>
      <c r="O439" s="527"/>
      <c r="P439" s="528"/>
      <c r="Q439" s="525"/>
      <c r="R439" s="525"/>
      <c r="S439" s="529"/>
      <c r="T439" s="522"/>
      <c r="U439" s="525"/>
      <c r="V439" s="522"/>
      <c r="W439" s="530"/>
      <c r="X439" s="531">
        <f>F441</f>
        <v>476</v>
      </c>
      <c r="Y439" s="532"/>
      <c r="Z439" s="533"/>
    </row>
    <row r="440" spans="1:26" ht="16.7" customHeight="1" x14ac:dyDescent="0.15">
      <c r="A440" s="520">
        <v>22</v>
      </c>
      <c r="B440" s="520">
        <v>2202</v>
      </c>
      <c r="C440" s="521" t="s">
        <v>11075</v>
      </c>
      <c r="D440" s="542"/>
      <c r="E440" s="542"/>
      <c r="F440" s="937"/>
      <c r="G440" s="948"/>
      <c r="H440" s="942"/>
      <c r="I440" s="534"/>
      <c r="J440" s="533"/>
      <c r="K440" s="535"/>
      <c r="L440" s="939" t="s">
        <v>10414</v>
      </c>
      <c r="M440" s="526" t="s">
        <v>16</v>
      </c>
      <c r="N440" s="526" t="s">
        <v>1678</v>
      </c>
      <c r="O440" s="527">
        <v>0.7</v>
      </c>
      <c r="P440" s="536"/>
      <c r="Q440" s="537"/>
      <c r="R440" s="537"/>
      <c r="T440" s="534"/>
      <c r="U440" s="537"/>
      <c r="V440" s="534"/>
      <c r="W440" s="538"/>
      <c r="X440" s="531">
        <f>ROUND(F441*O440,0)</f>
        <v>333</v>
      </c>
      <c r="Y440" s="539"/>
      <c r="Z440" s="533"/>
    </row>
    <row r="441" spans="1:26" ht="16.7" customHeight="1" x14ac:dyDescent="0.15">
      <c r="A441" s="520">
        <v>22</v>
      </c>
      <c r="B441" s="520" t="s">
        <v>11076</v>
      </c>
      <c r="C441" s="540" t="s">
        <v>11077</v>
      </c>
      <c r="D441" s="542"/>
      <c r="E441" s="542"/>
      <c r="F441" s="949">
        <v>476</v>
      </c>
      <c r="G441" s="950"/>
      <c r="H441" s="541" t="s">
        <v>9</v>
      </c>
      <c r="I441" s="550"/>
      <c r="J441" s="551"/>
      <c r="K441" s="552"/>
      <c r="L441" s="940"/>
      <c r="M441" s="526" t="s">
        <v>3833</v>
      </c>
      <c r="N441" s="526" t="s">
        <v>1678</v>
      </c>
      <c r="O441" s="527">
        <v>0.5</v>
      </c>
      <c r="P441" s="536"/>
      <c r="Q441" s="537"/>
      <c r="R441" s="537"/>
      <c r="T441" s="534"/>
      <c r="U441" s="537"/>
      <c r="V441" s="534"/>
      <c r="W441" s="538"/>
      <c r="X441" s="531">
        <f>ROUND(F441*O441,0)</f>
        <v>238</v>
      </c>
      <c r="Y441" s="539"/>
      <c r="Z441" s="533"/>
    </row>
    <row r="442" spans="1:26" ht="16.7" customHeight="1" x14ac:dyDescent="0.15">
      <c r="A442" s="520">
        <v>22</v>
      </c>
      <c r="B442" s="520">
        <v>2203</v>
      </c>
      <c r="C442" s="540" t="s">
        <v>11078</v>
      </c>
      <c r="D442" s="542"/>
      <c r="E442" s="542"/>
      <c r="F442" s="534"/>
      <c r="G442" s="537"/>
      <c r="H442" s="541"/>
      <c r="I442" s="936" t="s">
        <v>10418</v>
      </c>
      <c r="J442" s="523" t="s">
        <v>1678</v>
      </c>
      <c r="K442" s="543">
        <v>0.96499999999999997</v>
      </c>
      <c r="L442" s="544"/>
      <c r="M442" s="526"/>
      <c r="N442" s="526"/>
      <c r="O442" s="527"/>
      <c r="P442" s="536"/>
      <c r="Q442" s="537"/>
      <c r="R442" s="537"/>
      <c r="T442" s="534"/>
      <c r="U442" s="537"/>
      <c r="V442" s="534"/>
      <c r="W442" s="538"/>
      <c r="X442" s="531">
        <f>ROUND(F441*K442,0)</f>
        <v>459</v>
      </c>
      <c r="Y442" s="539"/>
      <c r="Z442" s="533"/>
    </row>
    <row r="443" spans="1:26" ht="16.7" customHeight="1" x14ac:dyDescent="0.15">
      <c r="A443" s="520">
        <v>22</v>
      </c>
      <c r="B443" s="520">
        <v>2204</v>
      </c>
      <c r="C443" s="540" t="s">
        <v>11079</v>
      </c>
      <c r="D443" s="542"/>
      <c r="E443" s="542"/>
      <c r="F443" s="534"/>
      <c r="G443" s="537"/>
      <c r="H443" s="541"/>
      <c r="I443" s="937"/>
      <c r="J443" s="533"/>
      <c r="K443" s="535"/>
      <c r="L443" s="939" t="s">
        <v>10414</v>
      </c>
      <c r="M443" s="526" t="s">
        <v>16</v>
      </c>
      <c r="N443" s="526" t="s">
        <v>1678</v>
      </c>
      <c r="O443" s="527">
        <v>0.7</v>
      </c>
      <c r="P443" s="536"/>
      <c r="Q443" s="537"/>
      <c r="R443" s="537"/>
      <c r="T443" s="534"/>
      <c r="U443" s="537"/>
      <c r="V443" s="534"/>
      <c r="W443" s="538"/>
      <c r="X443" s="531">
        <f>ROUND(ROUND(F441*K442,0)*O443,0)</f>
        <v>321</v>
      </c>
      <c r="Y443" s="539"/>
      <c r="Z443" s="533"/>
    </row>
    <row r="444" spans="1:26" ht="16.7" customHeight="1" x14ac:dyDescent="0.15">
      <c r="A444" s="520">
        <v>22</v>
      </c>
      <c r="B444" s="520" t="s">
        <v>11080</v>
      </c>
      <c r="C444" s="540" t="s">
        <v>11081</v>
      </c>
      <c r="D444" s="542"/>
      <c r="E444" s="542"/>
      <c r="F444" s="534"/>
      <c r="G444" s="537"/>
      <c r="H444" s="541"/>
      <c r="I444" s="938"/>
      <c r="J444" s="545"/>
      <c r="K444" s="546"/>
      <c r="L444" s="940"/>
      <c r="M444" s="526" t="s">
        <v>3833</v>
      </c>
      <c r="N444" s="526" t="s">
        <v>1678</v>
      </c>
      <c r="O444" s="527">
        <v>0.5</v>
      </c>
      <c r="P444" s="547"/>
      <c r="Q444" s="544"/>
      <c r="R444" s="544"/>
      <c r="S444" s="548"/>
      <c r="T444" s="534"/>
      <c r="U444" s="537"/>
      <c r="V444" s="534"/>
      <c r="W444" s="538"/>
      <c r="X444" s="531">
        <f>ROUND(ROUND(F441*K442,0)*O444,0)</f>
        <v>230</v>
      </c>
      <c r="Y444" s="539"/>
      <c r="Z444" s="533"/>
    </row>
    <row r="445" spans="1:26" ht="16.7" customHeight="1" x14ac:dyDescent="0.15">
      <c r="A445" s="549">
        <v>22</v>
      </c>
      <c r="B445" s="549">
        <v>2205</v>
      </c>
      <c r="C445" s="540" t="s">
        <v>11082</v>
      </c>
      <c r="D445" s="542"/>
      <c r="E445" s="542"/>
      <c r="F445" s="534"/>
      <c r="G445" s="537"/>
      <c r="H445" s="541"/>
      <c r="I445" s="522"/>
      <c r="J445" s="523"/>
      <c r="K445" s="524"/>
      <c r="L445" s="526"/>
      <c r="M445" s="526"/>
      <c r="N445" s="526"/>
      <c r="O445" s="527"/>
      <c r="P445" s="933" t="s">
        <v>10423</v>
      </c>
      <c r="Q445" s="936" t="s">
        <v>10424</v>
      </c>
      <c r="R445" s="525" t="s">
        <v>1678</v>
      </c>
      <c r="S445" s="529">
        <v>0.5</v>
      </c>
      <c r="T445" s="534"/>
      <c r="U445" s="537"/>
      <c r="V445" s="534"/>
      <c r="W445" s="538"/>
      <c r="X445" s="531">
        <f>ROUND(F441*S445,0)</f>
        <v>238</v>
      </c>
      <c r="Y445" s="539"/>
      <c r="Z445" s="533"/>
    </row>
    <row r="446" spans="1:26" ht="16.7" customHeight="1" x14ac:dyDescent="0.15">
      <c r="A446" s="549">
        <v>22</v>
      </c>
      <c r="B446" s="549">
        <v>2206</v>
      </c>
      <c r="C446" s="540" t="s">
        <v>11083</v>
      </c>
      <c r="D446" s="542"/>
      <c r="E446" s="542"/>
      <c r="F446" s="534"/>
      <c r="G446" s="537"/>
      <c r="H446" s="541"/>
      <c r="I446" s="534"/>
      <c r="J446" s="533"/>
      <c r="K446" s="535"/>
      <c r="L446" s="939" t="s">
        <v>10414</v>
      </c>
      <c r="M446" s="526" t="s">
        <v>16</v>
      </c>
      <c r="N446" s="526" t="s">
        <v>1678</v>
      </c>
      <c r="O446" s="527">
        <v>0.7</v>
      </c>
      <c r="P446" s="951"/>
      <c r="Q446" s="937"/>
      <c r="R446" s="537"/>
      <c r="T446" s="534"/>
      <c r="U446" s="537"/>
      <c r="V446" s="534"/>
      <c r="W446" s="538"/>
      <c r="X446" s="531">
        <f>ROUND(ROUND(F441*O446,0)*S445,0)</f>
        <v>167</v>
      </c>
      <c r="Y446" s="539"/>
      <c r="Z446" s="533"/>
    </row>
    <row r="447" spans="1:26" ht="16.7" customHeight="1" x14ac:dyDescent="0.15">
      <c r="A447" s="520">
        <v>22</v>
      </c>
      <c r="B447" s="520" t="s">
        <v>11084</v>
      </c>
      <c r="C447" s="540" t="s">
        <v>11085</v>
      </c>
      <c r="D447" s="542"/>
      <c r="E447" s="542"/>
      <c r="F447" s="534"/>
      <c r="G447" s="537"/>
      <c r="H447" s="541"/>
      <c r="I447" s="550"/>
      <c r="J447" s="551"/>
      <c r="K447" s="552"/>
      <c r="L447" s="940"/>
      <c r="M447" s="526" t="s">
        <v>3833</v>
      </c>
      <c r="N447" s="526" t="s">
        <v>1678</v>
      </c>
      <c r="O447" s="527">
        <v>0.5</v>
      </c>
      <c r="P447" s="951"/>
      <c r="Q447" s="937"/>
      <c r="R447" s="537"/>
      <c r="T447" s="534"/>
      <c r="U447" s="537"/>
      <c r="V447" s="534"/>
      <c r="W447" s="538"/>
      <c r="X447" s="531">
        <f>ROUND(ROUND(F441*O447,0)*S445,0)</f>
        <v>119</v>
      </c>
      <c r="Y447" s="539"/>
      <c r="Z447" s="533"/>
    </row>
    <row r="448" spans="1:26" ht="16.7" customHeight="1" x14ac:dyDescent="0.15">
      <c r="A448" s="549">
        <v>22</v>
      </c>
      <c r="B448" s="549">
        <v>2207</v>
      </c>
      <c r="C448" s="540" t="s">
        <v>11086</v>
      </c>
      <c r="D448" s="542"/>
      <c r="E448" s="542"/>
      <c r="F448" s="534"/>
      <c r="G448" s="537"/>
      <c r="H448" s="541"/>
      <c r="I448" s="936" t="s">
        <v>10418</v>
      </c>
      <c r="J448" s="523" t="s">
        <v>1678</v>
      </c>
      <c r="K448" s="543">
        <v>0.96499999999999997</v>
      </c>
      <c r="L448" s="526"/>
      <c r="M448" s="526"/>
      <c r="N448" s="526"/>
      <c r="O448" s="527"/>
      <c r="P448" s="951"/>
      <c r="Q448" s="937"/>
      <c r="R448" s="537"/>
      <c r="T448" s="534"/>
      <c r="U448" s="537"/>
      <c r="V448" s="534"/>
      <c r="W448" s="538"/>
      <c r="X448" s="531">
        <f>ROUND(ROUND(F441*K448,0)*S445,0)</f>
        <v>230</v>
      </c>
      <c r="Y448" s="539"/>
      <c r="Z448" s="533"/>
    </row>
    <row r="449" spans="1:26" ht="16.7" customHeight="1" x14ac:dyDescent="0.15">
      <c r="A449" s="549">
        <v>22</v>
      </c>
      <c r="B449" s="549">
        <v>2208</v>
      </c>
      <c r="C449" s="540" t="s">
        <v>11087</v>
      </c>
      <c r="D449" s="542"/>
      <c r="E449" s="542"/>
      <c r="F449" s="534"/>
      <c r="G449" s="537"/>
      <c r="H449" s="541"/>
      <c r="I449" s="937"/>
      <c r="J449" s="533"/>
      <c r="K449" s="535"/>
      <c r="L449" s="939" t="s">
        <v>10414</v>
      </c>
      <c r="M449" s="526" t="s">
        <v>16</v>
      </c>
      <c r="N449" s="526" t="s">
        <v>1678</v>
      </c>
      <c r="O449" s="527">
        <v>0.7</v>
      </c>
      <c r="P449" s="951"/>
      <c r="Q449" s="937"/>
      <c r="R449" s="537"/>
      <c r="T449" s="534"/>
      <c r="U449" s="537"/>
      <c r="V449" s="534"/>
      <c r="W449" s="538"/>
      <c r="X449" s="531">
        <f>ROUND(ROUND(ROUND(F441*K448,0)*O449,0)*S445,0)</f>
        <v>161</v>
      </c>
      <c r="Y449" s="539"/>
      <c r="Z449" s="533"/>
    </row>
    <row r="450" spans="1:26" ht="16.7" customHeight="1" x14ac:dyDescent="0.15">
      <c r="A450" s="520">
        <v>22</v>
      </c>
      <c r="B450" s="520" t="s">
        <v>11088</v>
      </c>
      <c r="C450" s="540" t="s">
        <v>11089</v>
      </c>
      <c r="D450" s="542"/>
      <c r="E450" s="542"/>
      <c r="F450" s="534"/>
      <c r="G450" s="537"/>
      <c r="H450" s="541"/>
      <c r="I450" s="938"/>
      <c r="J450" s="545"/>
      <c r="K450" s="546"/>
      <c r="L450" s="940"/>
      <c r="M450" s="526" t="s">
        <v>3833</v>
      </c>
      <c r="N450" s="526" t="s">
        <v>1678</v>
      </c>
      <c r="O450" s="527">
        <v>0.5</v>
      </c>
      <c r="P450" s="951"/>
      <c r="Q450" s="938"/>
      <c r="R450" s="544"/>
      <c r="S450" s="548"/>
      <c r="T450" s="534"/>
      <c r="U450" s="537"/>
      <c r="V450" s="534"/>
      <c r="W450" s="538"/>
      <c r="X450" s="531">
        <f>ROUND(ROUND(ROUND(F441*K448,0)*O450,0)*S445,0)</f>
        <v>115</v>
      </c>
      <c r="Y450" s="539"/>
      <c r="Z450" s="533"/>
    </row>
    <row r="451" spans="1:26" ht="16.7" customHeight="1" x14ac:dyDescent="0.15">
      <c r="A451" s="549">
        <v>22</v>
      </c>
      <c r="B451" s="549">
        <v>3209</v>
      </c>
      <c r="C451" s="540" t="s">
        <v>11090</v>
      </c>
      <c r="D451" s="542"/>
      <c r="E451" s="542"/>
      <c r="F451" s="534"/>
      <c r="G451" s="537"/>
      <c r="H451" s="541"/>
      <c r="I451" s="522"/>
      <c r="J451" s="523"/>
      <c r="K451" s="524"/>
      <c r="L451" s="526"/>
      <c r="M451" s="526"/>
      <c r="N451" s="526"/>
      <c r="O451" s="527"/>
      <c r="P451" s="951"/>
      <c r="Q451" s="936" t="s">
        <v>10433</v>
      </c>
      <c r="R451" s="525" t="s">
        <v>1678</v>
      </c>
      <c r="S451" s="529">
        <v>0.7</v>
      </c>
      <c r="T451" s="534"/>
      <c r="U451" s="537"/>
      <c r="V451" s="534"/>
      <c r="W451" s="538"/>
      <c r="X451" s="531">
        <f>ROUND(F441*S451,0)</f>
        <v>333</v>
      </c>
      <c r="Y451" s="539"/>
      <c r="Z451" s="533"/>
    </row>
    <row r="452" spans="1:26" ht="16.7" customHeight="1" x14ac:dyDescent="0.15">
      <c r="A452" s="549">
        <v>22</v>
      </c>
      <c r="B452" s="549">
        <v>3210</v>
      </c>
      <c r="C452" s="540" t="s">
        <v>11091</v>
      </c>
      <c r="D452" s="542"/>
      <c r="E452" s="542"/>
      <c r="F452" s="534"/>
      <c r="G452" s="537"/>
      <c r="H452" s="541"/>
      <c r="I452" s="534"/>
      <c r="J452" s="533"/>
      <c r="K452" s="535"/>
      <c r="L452" s="939" t="s">
        <v>10414</v>
      </c>
      <c r="M452" s="526" t="s">
        <v>16</v>
      </c>
      <c r="N452" s="526" t="s">
        <v>1678</v>
      </c>
      <c r="O452" s="527">
        <v>0.7</v>
      </c>
      <c r="P452" s="951"/>
      <c r="Q452" s="937"/>
      <c r="R452" s="537"/>
      <c r="T452" s="534"/>
      <c r="U452" s="537"/>
      <c r="V452" s="534"/>
      <c r="W452" s="538"/>
      <c r="X452" s="531">
        <f>ROUND(ROUND(F441*O452,0)*S451,0)</f>
        <v>233</v>
      </c>
      <c r="Y452" s="539"/>
      <c r="Z452" s="533"/>
    </row>
    <row r="453" spans="1:26" ht="16.7" customHeight="1" x14ac:dyDescent="0.15">
      <c r="A453" s="520">
        <v>22</v>
      </c>
      <c r="B453" s="520" t="s">
        <v>11092</v>
      </c>
      <c r="C453" s="540" t="s">
        <v>11093</v>
      </c>
      <c r="D453" s="542"/>
      <c r="E453" s="542"/>
      <c r="F453" s="534"/>
      <c r="G453" s="537"/>
      <c r="H453" s="541"/>
      <c r="I453" s="550"/>
      <c r="J453" s="551"/>
      <c r="K453" s="552"/>
      <c r="L453" s="940"/>
      <c r="M453" s="526" t="s">
        <v>3833</v>
      </c>
      <c r="N453" s="526" t="s">
        <v>1678</v>
      </c>
      <c r="O453" s="527">
        <v>0.5</v>
      </c>
      <c r="P453" s="951"/>
      <c r="Q453" s="937"/>
      <c r="R453" s="537"/>
      <c r="T453" s="534"/>
      <c r="U453" s="537"/>
      <c r="V453" s="534"/>
      <c r="W453" s="538"/>
      <c r="X453" s="531">
        <f>ROUND(ROUND(F441*O453,0)*S451,0)</f>
        <v>167</v>
      </c>
      <c r="Y453" s="539"/>
      <c r="Z453" s="533"/>
    </row>
    <row r="454" spans="1:26" ht="16.7" customHeight="1" x14ac:dyDescent="0.15">
      <c r="A454" s="549">
        <v>22</v>
      </c>
      <c r="B454" s="549">
        <v>3211</v>
      </c>
      <c r="C454" s="540" t="s">
        <v>11094</v>
      </c>
      <c r="D454" s="542"/>
      <c r="E454" s="542"/>
      <c r="F454" s="534"/>
      <c r="G454" s="537"/>
      <c r="H454" s="541"/>
      <c r="I454" s="936" t="s">
        <v>10418</v>
      </c>
      <c r="J454" s="523" t="s">
        <v>1678</v>
      </c>
      <c r="K454" s="543">
        <v>0.96499999999999997</v>
      </c>
      <c r="L454" s="526"/>
      <c r="M454" s="526"/>
      <c r="N454" s="526"/>
      <c r="O454" s="527"/>
      <c r="P454" s="951"/>
      <c r="Q454" s="937"/>
      <c r="R454" s="537"/>
      <c r="T454" s="534"/>
      <c r="U454" s="537"/>
      <c r="V454" s="534"/>
      <c r="W454" s="538"/>
      <c r="X454" s="531">
        <f>ROUND(ROUND(F441*K454,0)*S451,0)</f>
        <v>321</v>
      </c>
      <c r="Y454" s="539"/>
      <c r="Z454" s="533"/>
    </row>
    <row r="455" spans="1:26" ht="16.7" customHeight="1" x14ac:dyDescent="0.15">
      <c r="A455" s="549">
        <v>22</v>
      </c>
      <c r="B455" s="549">
        <v>3212</v>
      </c>
      <c r="C455" s="540" t="s">
        <v>11095</v>
      </c>
      <c r="D455" s="542"/>
      <c r="E455" s="542"/>
      <c r="F455" s="534"/>
      <c r="G455" s="537"/>
      <c r="H455" s="541"/>
      <c r="I455" s="937"/>
      <c r="J455" s="533"/>
      <c r="K455" s="535"/>
      <c r="L455" s="939" t="s">
        <v>10414</v>
      </c>
      <c r="M455" s="526" t="s">
        <v>16</v>
      </c>
      <c r="N455" s="526" t="s">
        <v>1678</v>
      </c>
      <c r="O455" s="527">
        <v>0.7</v>
      </c>
      <c r="P455" s="951"/>
      <c r="Q455" s="937"/>
      <c r="R455" s="537"/>
      <c r="T455" s="534"/>
      <c r="U455" s="537"/>
      <c r="V455" s="534"/>
      <c r="W455" s="538"/>
      <c r="X455" s="531">
        <f>ROUND(ROUND(ROUND(F441*K454,0)*O455,0)*S451,0)</f>
        <v>225</v>
      </c>
      <c r="Y455" s="539"/>
      <c r="Z455" s="533"/>
    </row>
    <row r="456" spans="1:26" ht="16.7" customHeight="1" x14ac:dyDescent="0.15">
      <c r="A456" s="520">
        <v>22</v>
      </c>
      <c r="B456" s="520" t="s">
        <v>11096</v>
      </c>
      <c r="C456" s="540" t="s">
        <v>11097</v>
      </c>
      <c r="D456" s="542"/>
      <c r="E456" s="542"/>
      <c r="F456" s="534"/>
      <c r="G456" s="537"/>
      <c r="H456" s="541"/>
      <c r="I456" s="938"/>
      <c r="J456" s="545"/>
      <c r="K456" s="546"/>
      <c r="L456" s="940"/>
      <c r="M456" s="526" t="s">
        <v>3833</v>
      </c>
      <c r="N456" s="526" t="s">
        <v>1678</v>
      </c>
      <c r="O456" s="527">
        <v>0.5</v>
      </c>
      <c r="P456" s="952"/>
      <c r="Q456" s="938"/>
      <c r="R456" s="544"/>
      <c r="S456" s="548"/>
      <c r="T456" s="534"/>
      <c r="U456" s="537"/>
      <c r="V456" s="534"/>
      <c r="W456" s="538"/>
      <c r="X456" s="531">
        <f>ROUND(ROUND(ROUND(F441*K454,0)*O456,0)*S451,0)</f>
        <v>161</v>
      </c>
      <c r="Y456" s="539"/>
      <c r="Z456" s="533"/>
    </row>
    <row r="457" spans="1:26" ht="16.7" customHeight="1" x14ac:dyDescent="0.15">
      <c r="A457" s="520">
        <v>22</v>
      </c>
      <c r="B457" s="520" t="s">
        <v>11098</v>
      </c>
      <c r="C457" s="540" t="s">
        <v>11099</v>
      </c>
      <c r="D457" s="542"/>
      <c r="E457" s="542"/>
      <c r="F457" s="534"/>
      <c r="G457" s="537"/>
      <c r="H457" s="541"/>
      <c r="I457" s="522"/>
      <c r="J457" s="523"/>
      <c r="K457" s="524"/>
      <c r="L457" s="526"/>
      <c r="M457" s="526"/>
      <c r="N457" s="526"/>
      <c r="O457" s="527"/>
      <c r="P457" s="933" t="s">
        <v>10443</v>
      </c>
      <c r="Q457" s="936" t="s">
        <v>10444</v>
      </c>
      <c r="R457" s="525" t="s">
        <v>1678</v>
      </c>
      <c r="S457" s="529">
        <v>0.7</v>
      </c>
      <c r="T457" s="534"/>
      <c r="U457" s="537"/>
      <c r="V457" s="534"/>
      <c r="W457" s="538"/>
      <c r="X457" s="531">
        <f>ROUND(F441*S457,0)</f>
        <v>333</v>
      </c>
      <c r="Y457" s="539"/>
      <c r="Z457" s="533"/>
    </row>
    <row r="458" spans="1:26" ht="16.7" customHeight="1" x14ac:dyDescent="0.15">
      <c r="A458" s="520">
        <v>22</v>
      </c>
      <c r="B458" s="520" t="s">
        <v>11100</v>
      </c>
      <c r="C458" s="540" t="s">
        <v>11101</v>
      </c>
      <c r="D458" s="542"/>
      <c r="E458" s="542"/>
      <c r="F458" s="534"/>
      <c r="G458" s="537"/>
      <c r="H458" s="541"/>
      <c r="I458" s="534"/>
      <c r="J458" s="533"/>
      <c r="K458" s="535"/>
      <c r="L458" s="939" t="s">
        <v>10414</v>
      </c>
      <c r="M458" s="526" t="s">
        <v>16</v>
      </c>
      <c r="N458" s="526" t="s">
        <v>1678</v>
      </c>
      <c r="O458" s="527">
        <v>0.7</v>
      </c>
      <c r="P458" s="951"/>
      <c r="Q458" s="937"/>
      <c r="R458" s="537"/>
      <c r="T458" s="534"/>
      <c r="U458" s="537"/>
      <c r="V458" s="534"/>
      <c r="W458" s="538"/>
      <c r="X458" s="531">
        <f>ROUND(ROUND(F441*O458,0)*S457,0)</f>
        <v>233</v>
      </c>
      <c r="Y458" s="539"/>
      <c r="Z458" s="533"/>
    </row>
    <row r="459" spans="1:26" ht="16.7" customHeight="1" x14ac:dyDescent="0.15">
      <c r="A459" s="520">
        <v>22</v>
      </c>
      <c r="B459" s="520" t="s">
        <v>11102</v>
      </c>
      <c r="C459" s="540" t="s">
        <v>11103</v>
      </c>
      <c r="D459" s="542"/>
      <c r="E459" s="542"/>
      <c r="F459" s="534"/>
      <c r="G459" s="537"/>
      <c r="H459" s="541"/>
      <c r="I459" s="550"/>
      <c r="J459" s="551"/>
      <c r="K459" s="552"/>
      <c r="L459" s="940"/>
      <c r="M459" s="526" t="s">
        <v>3833</v>
      </c>
      <c r="N459" s="526" t="s">
        <v>1678</v>
      </c>
      <c r="O459" s="527">
        <v>0.5</v>
      </c>
      <c r="P459" s="951"/>
      <c r="Q459" s="937"/>
      <c r="R459" s="537"/>
      <c r="T459" s="534"/>
      <c r="U459" s="537"/>
      <c r="V459" s="534"/>
      <c r="W459" s="538"/>
      <c r="X459" s="531">
        <f>ROUND(ROUND(F441*O459,0)*S457,0)</f>
        <v>167</v>
      </c>
      <c r="Y459" s="539"/>
      <c r="Z459" s="533"/>
    </row>
    <row r="460" spans="1:26" ht="16.7" customHeight="1" x14ac:dyDescent="0.15">
      <c r="A460" s="520">
        <v>22</v>
      </c>
      <c r="B460" s="520" t="s">
        <v>11104</v>
      </c>
      <c r="C460" s="540" t="s">
        <v>11105</v>
      </c>
      <c r="D460" s="542"/>
      <c r="E460" s="542"/>
      <c r="F460" s="534"/>
      <c r="G460" s="537"/>
      <c r="H460" s="541"/>
      <c r="I460" s="936" t="s">
        <v>10418</v>
      </c>
      <c r="J460" s="523" t="s">
        <v>1678</v>
      </c>
      <c r="K460" s="543">
        <v>0.96499999999999997</v>
      </c>
      <c r="L460" s="526"/>
      <c r="M460" s="526"/>
      <c r="N460" s="526"/>
      <c r="O460" s="527"/>
      <c r="P460" s="951"/>
      <c r="Q460" s="937"/>
      <c r="R460" s="537"/>
      <c r="T460" s="534"/>
      <c r="U460" s="537"/>
      <c r="V460" s="534"/>
      <c r="W460" s="538"/>
      <c r="X460" s="531">
        <f>ROUND(ROUND(F441*K460,0)*S457,0)</f>
        <v>321</v>
      </c>
      <c r="Y460" s="539"/>
      <c r="Z460" s="533"/>
    </row>
    <row r="461" spans="1:26" ht="16.7" customHeight="1" x14ac:dyDescent="0.15">
      <c r="A461" s="520">
        <v>22</v>
      </c>
      <c r="B461" s="520" t="s">
        <v>11106</v>
      </c>
      <c r="C461" s="540" t="s">
        <v>11107</v>
      </c>
      <c r="D461" s="542"/>
      <c r="E461" s="542"/>
      <c r="F461" s="534"/>
      <c r="G461" s="537"/>
      <c r="H461" s="541"/>
      <c r="I461" s="937"/>
      <c r="J461" s="533"/>
      <c r="K461" s="535"/>
      <c r="L461" s="939" t="s">
        <v>10414</v>
      </c>
      <c r="M461" s="526" t="s">
        <v>16</v>
      </c>
      <c r="N461" s="526" t="s">
        <v>1678</v>
      </c>
      <c r="O461" s="527">
        <v>0.7</v>
      </c>
      <c r="P461" s="951"/>
      <c r="Q461" s="937"/>
      <c r="R461" s="537"/>
      <c r="T461" s="534"/>
      <c r="U461" s="537"/>
      <c r="V461" s="534"/>
      <c r="W461" s="538"/>
      <c r="X461" s="531">
        <f>ROUND(ROUND(ROUND(F441*K460,0)*O461,0)*S457,0)</f>
        <v>225</v>
      </c>
      <c r="Y461" s="539"/>
      <c r="Z461" s="533"/>
    </row>
    <row r="462" spans="1:26" ht="16.7" customHeight="1" x14ac:dyDescent="0.15">
      <c r="A462" s="520">
        <v>22</v>
      </c>
      <c r="B462" s="520" t="s">
        <v>11108</v>
      </c>
      <c r="C462" s="540" t="s">
        <v>11109</v>
      </c>
      <c r="D462" s="542"/>
      <c r="E462" s="542"/>
      <c r="F462" s="534"/>
      <c r="G462" s="537"/>
      <c r="H462" s="541"/>
      <c r="I462" s="938"/>
      <c r="J462" s="545"/>
      <c r="K462" s="546"/>
      <c r="L462" s="940"/>
      <c r="M462" s="526" t="s">
        <v>3833</v>
      </c>
      <c r="N462" s="526" t="s">
        <v>1678</v>
      </c>
      <c r="O462" s="527">
        <v>0.5</v>
      </c>
      <c r="P462" s="952"/>
      <c r="Q462" s="938"/>
      <c r="R462" s="544"/>
      <c r="S462" s="548"/>
      <c r="T462" s="534"/>
      <c r="U462" s="537"/>
      <c r="V462" s="550"/>
      <c r="W462" s="553"/>
      <c r="X462" s="531">
        <f>ROUND(ROUND(ROUND(F441*K460,0)*O462,0)*S457,0)</f>
        <v>161</v>
      </c>
      <c r="Y462" s="539"/>
      <c r="Z462" s="533"/>
    </row>
    <row r="463" spans="1:26" ht="16.7" customHeight="1" x14ac:dyDescent="0.15">
      <c r="A463" s="520">
        <v>22</v>
      </c>
      <c r="B463" s="520">
        <v>2601</v>
      </c>
      <c r="C463" s="540" t="s">
        <v>11110</v>
      </c>
      <c r="D463" s="542"/>
      <c r="E463" s="542"/>
      <c r="F463" s="534"/>
      <c r="G463" s="537"/>
      <c r="H463" s="541"/>
      <c r="I463" s="522"/>
      <c r="J463" s="523"/>
      <c r="K463" s="524"/>
      <c r="L463" s="525"/>
      <c r="M463" s="526"/>
      <c r="N463" s="526"/>
      <c r="O463" s="527"/>
      <c r="P463" s="528"/>
      <c r="Q463" s="525"/>
      <c r="R463" s="525"/>
      <c r="S463" s="529"/>
      <c r="T463" s="534"/>
      <c r="U463" s="537"/>
      <c r="V463" s="936" t="s">
        <v>10456</v>
      </c>
      <c r="W463" s="941"/>
      <c r="X463" s="531">
        <f>ROUND(F441-V466,0)</f>
        <v>464</v>
      </c>
      <c r="Y463" s="539"/>
      <c r="Z463" s="533"/>
    </row>
    <row r="464" spans="1:26" ht="16.7" customHeight="1" x14ac:dyDescent="0.15">
      <c r="A464" s="520">
        <v>22</v>
      </c>
      <c r="B464" s="520">
        <v>2602</v>
      </c>
      <c r="C464" s="540" t="s">
        <v>11111</v>
      </c>
      <c r="D464" s="542"/>
      <c r="E464" s="542"/>
      <c r="F464" s="534"/>
      <c r="G464" s="537"/>
      <c r="H464" s="541"/>
      <c r="I464" s="534"/>
      <c r="J464" s="533"/>
      <c r="K464" s="535"/>
      <c r="L464" s="939" t="s">
        <v>10414</v>
      </c>
      <c r="M464" s="526" t="s">
        <v>16</v>
      </c>
      <c r="N464" s="526" t="s">
        <v>1678</v>
      </c>
      <c r="O464" s="527">
        <v>0.7</v>
      </c>
      <c r="P464" s="536"/>
      <c r="Q464" s="537"/>
      <c r="R464" s="537"/>
      <c r="T464" s="534"/>
      <c r="U464" s="537"/>
      <c r="V464" s="937"/>
      <c r="W464" s="942"/>
      <c r="X464" s="531">
        <f>ROUND(ROUND(F441*O464,0)-V466,0)</f>
        <v>321</v>
      </c>
      <c r="Y464" s="539"/>
      <c r="Z464" s="533"/>
    </row>
    <row r="465" spans="1:26" ht="16.7" customHeight="1" x14ac:dyDescent="0.15">
      <c r="A465" s="520">
        <v>22</v>
      </c>
      <c r="B465" s="520" t="s">
        <v>11112</v>
      </c>
      <c r="C465" s="540" t="s">
        <v>11113</v>
      </c>
      <c r="D465" s="542"/>
      <c r="E465" s="542"/>
      <c r="F465" s="534"/>
      <c r="G465" s="537"/>
      <c r="H465" s="541"/>
      <c r="I465" s="550"/>
      <c r="J465" s="551"/>
      <c r="K465" s="552"/>
      <c r="L465" s="940"/>
      <c r="M465" s="526" t="s">
        <v>3833</v>
      </c>
      <c r="N465" s="526" t="s">
        <v>1678</v>
      </c>
      <c r="O465" s="527">
        <v>0.5</v>
      </c>
      <c r="P465" s="536"/>
      <c r="Q465" s="537"/>
      <c r="R465" s="537"/>
      <c r="T465" s="534"/>
      <c r="U465" s="537"/>
      <c r="V465" s="937"/>
      <c r="W465" s="942"/>
      <c r="X465" s="531">
        <f>ROUND(ROUND(F441*O465,0)-V466,0)</f>
        <v>226</v>
      </c>
      <c r="Y465" s="539"/>
      <c r="Z465" s="533"/>
    </row>
    <row r="466" spans="1:26" ht="16.7" customHeight="1" x14ac:dyDescent="0.15">
      <c r="A466" s="520">
        <v>22</v>
      </c>
      <c r="B466" s="520">
        <v>2603</v>
      </c>
      <c r="C466" s="540" t="s">
        <v>11114</v>
      </c>
      <c r="D466" s="542"/>
      <c r="E466" s="542"/>
      <c r="F466" s="534"/>
      <c r="G466" s="537"/>
      <c r="H466" s="541"/>
      <c r="I466" s="936" t="s">
        <v>10418</v>
      </c>
      <c r="J466" s="523" t="s">
        <v>1678</v>
      </c>
      <c r="K466" s="543">
        <v>0.96499999999999997</v>
      </c>
      <c r="L466" s="544"/>
      <c r="M466" s="526"/>
      <c r="N466" s="526"/>
      <c r="O466" s="527"/>
      <c r="P466" s="536"/>
      <c r="Q466" s="537"/>
      <c r="R466" s="537"/>
      <c r="T466" s="534"/>
      <c r="U466" s="537"/>
      <c r="V466" s="554">
        <v>12</v>
      </c>
      <c r="W466" s="953" t="s">
        <v>10461</v>
      </c>
      <c r="X466" s="531">
        <f>ROUND(ROUND(F441*K466,0)-V466,0)</f>
        <v>447</v>
      </c>
      <c r="Y466" s="539"/>
      <c r="Z466" s="533"/>
    </row>
    <row r="467" spans="1:26" ht="16.7" customHeight="1" x14ac:dyDescent="0.15">
      <c r="A467" s="520">
        <v>22</v>
      </c>
      <c r="B467" s="520">
        <v>2604</v>
      </c>
      <c r="C467" s="540" t="s">
        <v>11115</v>
      </c>
      <c r="D467" s="542"/>
      <c r="E467" s="542"/>
      <c r="F467" s="534"/>
      <c r="G467" s="537"/>
      <c r="H467" s="541"/>
      <c r="I467" s="937"/>
      <c r="J467" s="533"/>
      <c r="K467" s="535"/>
      <c r="L467" s="939" t="s">
        <v>10414</v>
      </c>
      <c r="M467" s="526" t="s">
        <v>16</v>
      </c>
      <c r="N467" s="526" t="s">
        <v>1678</v>
      </c>
      <c r="O467" s="527">
        <v>0.7</v>
      </c>
      <c r="P467" s="536"/>
      <c r="Q467" s="537"/>
      <c r="R467" s="537"/>
      <c r="T467" s="534"/>
      <c r="U467" s="537"/>
      <c r="V467" s="534"/>
      <c r="W467" s="953"/>
      <c r="X467" s="531">
        <f>ROUND(ROUND(ROUND(F441*K466,0)*O467,0)-V466,0)</f>
        <v>309</v>
      </c>
      <c r="Y467" s="539"/>
      <c r="Z467" s="533"/>
    </row>
    <row r="468" spans="1:26" ht="16.7" customHeight="1" x14ac:dyDescent="0.15">
      <c r="A468" s="520">
        <v>22</v>
      </c>
      <c r="B468" s="520" t="s">
        <v>11116</v>
      </c>
      <c r="C468" s="540" t="s">
        <v>11117</v>
      </c>
      <c r="D468" s="542"/>
      <c r="E468" s="542"/>
      <c r="F468" s="534"/>
      <c r="G468" s="537"/>
      <c r="H468" s="541"/>
      <c r="I468" s="938"/>
      <c r="J468" s="545"/>
      <c r="K468" s="546"/>
      <c r="L468" s="940"/>
      <c r="M468" s="526" t="s">
        <v>3833</v>
      </c>
      <c r="N468" s="526" t="s">
        <v>1678</v>
      </c>
      <c r="O468" s="527">
        <v>0.5</v>
      </c>
      <c r="P468" s="547"/>
      <c r="Q468" s="544"/>
      <c r="R468" s="544"/>
      <c r="S468" s="548"/>
      <c r="T468" s="534"/>
      <c r="U468" s="537"/>
      <c r="V468" s="534"/>
      <c r="W468" s="538"/>
      <c r="X468" s="531">
        <f>ROUND(ROUND(ROUND(F441*K466,0)*O468,0)-V466,0)</f>
        <v>218</v>
      </c>
      <c r="Y468" s="539"/>
      <c r="Z468" s="533"/>
    </row>
    <row r="469" spans="1:26" ht="16.7" customHeight="1" x14ac:dyDescent="0.15">
      <c r="A469" s="549">
        <v>22</v>
      </c>
      <c r="B469" s="549">
        <v>2605</v>
      </c>
      <c r="C469" s="540" t="s">
        <v>11118</v>
      </c>
      <c r="D469" s="542"/>
      <c r="E469" s="542"/>
      <c r="F469" s="534"/>
      <c r="G469" s="537"/>
      <c r="H469" s="541"/>
      <c r="I469" s="522"/>
      <c r="J469" s="523"/>
      <c r="K469" s="524"/>
      <c r="L469" s="526"/>
      <c r="M469" s="526"/>
      <c r="N469" s="526"/>
      <c r="O469" s="527"/>
      <c r="P469" s="933" t="s">
        <v>10423</v>
      </c>
      <c r="Q469" s="936" t="s">
        <v>10424</v>
      </c>
      <c r="R469" s="525" t="s">
        <v>1678</v>
      </c>
      <c r="S469" s="529">
        <v>0.5</v>
      </c>
      <c r="T469" s="534"/>
      <c r="U469" s="537"/>
      <c r="V469" s="534"/>
      <c r="W469" s="538"/>
      <c r="X469" s="531">
        <f>ROUND(ROUND(F441*S469,0)-V466,0)</f>
        <v>226</v>
      </c>
      <c r="Y469" s="539"/>
      <c r="Z469" s="533"/>
    </row>
    <row r="470" spans="1:26" ht="16.7" customHeight="1" x14ac:dyDescent="0.15">
      <c r="A470" s="549">
        <v>22</v>
      </c>
      <c r="B470" s="549">
        <v>2606</v>
      </c>
      <c r="C470" s="540" t="s">
        <v>11119</v>
      </c>
      <c r="D470" s="542"/>
      <c r="E470" s="542"/>
      <c r="F470" s="534"/>
      <c r="G470" s="537"/>
      <c r="H470" s="541"/>
      <c r="I470" s="534"/>
      <c r="J470" s="533"/>
      <c r="K470" s="535"/>
      <c r="L470" s="939" t="s">
        <v>10414</v>
      </c>
      <c r="M470" s="526" t="s">
        <v>16</v>
      </c>
      <c r="N470" s="526" t="s">
        <v>1678</v>
      </c>
      <c r="O470" s="527">
        <v>0.7</v>
      </c>
      <c r="P470" s="951"/>
      <c r="Q470" s="937"/>
      <c r="R470" s="537"/>
      <c r="T470" s="534"/>
      <c r="U470" s="537"/>
      <c r="V470" s="534"/>
      <c r="W470" s="538"/>
      <c r="X470" s="531">
        <f>ROUND(ROUND(ROUND(F441*O470,0)*S469,0)-V466,0)</f>
        <v>155</v>
      </c>
      <c r="Y470" s="539"/>
      <c r="Z470" s="533"/>
    </row>
    <row r="471" spans="1:26" ht="16.7" customHeight="1" x14ac:dyDescent="0.15">
      <c r="A471" s="520">
        <v>22</v>
      </c>
      <c r="B471" s="520" t="s">
        <v>11120</v>
      </c>
      <c r="C471" s="540" t="s">
        <v>11121</v>
      </c>
      <c r="D471" s="542"/>
      <c r="E471" s="542"/>
      <c r="F471" s="534"/>
      <c r="G471" s="537"/>
      <c r="H471" s="541"/>
      <c r="I471" s="550"/>
      <c r="J471" s="551"/>
      <c r="K471" s="552"/>
      <c r="L471" s="940"/>
      <c r="M471" s="526" t="s">
        <v>3833</v>
      </c>
      <c r="N471" s="526" t="s">
        <v>1678</v>
      </c>
      <c r="O471" s="527">
        <v>0.5</v>
      </c>
      <c r="P471" s="951"/>
      <c r="Q471" s="937"/>
      <c r="R471" s="537"/>
      <c r="T471" s="534"/>
      <c r="U471" s="537"/>
      <c r="V471" s="534"/>
      <c r="W471" s="538"/>
      <c r="X471" s="531">
        <f>ROUND(ROUND(ROUND(F441*O471,0)*S469,0)-V466,0)</f>
        <v>107</v>
      </c>
      <c r="Y471" s="539"/>
      <c r="Z471" s="533"/>
    </row>
    <row r="472" spans="1:26" ht="16.7" customHeight="1" x14ac:dyDescent="0.15">
      <c r="A472" s="549">
        <v>22</v>
      </c>
      <c r="B472" s="549">
        <v>2607</v>
      </c>
      <c r="C472" s="540" t="s">
        <v>11122</v>
      </c>
      <c r="D472" s="542"/>
      <c r="E472" s="542"/>
      <c r="F472" s="534"/>
      <c r="G472" s="537"/>
      <c r="H472" s="541"/>
      <c r="I472" s="936" t="s">
        <v>10418</v>
      </c>
      <c r="J472" s="523" t="s">
        <v>1678</v>
      </c>
      <c r="K472" s="543">
        <v>0.96499999999999997</v>
      </c>
      <c r="L472" s="526"/>
      <c r="M472" s="526"/>
      <c r="N472" s="526"/>
      <c r="O472" s="527"/>
      <c r="P472" s="951"/>
      <c r="Q472" s="937"/>
      <c r="R472" s="537"/>
      <c r="T472" s="534"/>
      <c r="U472" s="537"/>
      <c r="V472" s="534"/>
      <c r="W472" s="538"/>
      <c r="X472" s="531">
        <f>ROUND(ROUND(ROUND(F441*K472,0)*S469,0)-V466,0)</f>
        <v>218</v>
      </c>
      <c r="Y472" s="539"/>
      <c r="Z472" s="533"/>
    </row>
    <row r="473" spans="1:26" ht="16.7" customHeight="1" x14ac:dyDescent="0.15">
      <c r="A473" s="549">
        <v>22</v>
      </c>
      <c r="B473" s="549">
        <v>2608</v>
      </c>
      <c r="C473" s="540" t="s">
        <v>11123</v>
      </c>
      <c r="D473" s="542"/>
      <c r="E473" s="542"/>
      <c r="F473" s="534"/>
      <c r="G473" s="537"/>
      <c r="H473" s="541"/>
      <c r="I473" s="937"/>
      <c r="J473" s="533"/>
      <c r="K473" s="535"/>
      <c r="L473" s="939" t="s">
        <v>10414</v>
      </c>
      <c r="M473" s="526" t="s">
        <v>16</v>
      </c>
      <c r="N473" s="526" t="s">
        <v>1678</v>
      </c>
      <c r="O473" s="527">
        <v>0.7</v>
      </c>
      <c r="P473" s="951"/>
      <c r="Q473" s="937"/>
      <c r="R473" s="537"/>
      <c r="T473" s="534"/>
      <c r="U473" s="537"/>
      <c r="V473" s="534"/>
      <c r="W473" s="538"/>
      <c r="X473" s="531">
        <f>ROUND(ROUND(ROUND(ROUND(F441*K472,0)*O473,0)*S469,0)-V466,0)</f>
        <v>149</v>
      </c>
      <c r="Y473" s="539"/>
      <c r="Z473" s="533"/>
    </row>
    <row r="474" spans="1:26" ht="16.7" customHeight="1" x14ac:dyDescent="0.15">
      <c r="A474" s="520">
        <v>22</v>
      </c>
      <c r="B474" s="520" t="s">
        <v>11124</v>
      </c>
      <c r="C474" s="540" t="s">
        <v>11125</v>
      </c>
      <c r="D474" s="542"/>
      <c r="E474" s="542"/>
      <c r="F474" s="534"/>
      <c r="G474" s="537"/>
      <c r="H474" s="541"/>
      <c r="I474" s="938"/>
      <c r="J474" s="545"/>
      <c r="K474" s="546"/>
      <c r="L474" s="940"/>
      <c r="M474" s="526" t="s">
        <v>3833</v>
      </c>
      <c r="N474" s="526" t="s">
        <v>1678</v>
      </c>
      <c r="O474" s="527">
        <v>0.5</v>
      </c>
      <c r="P474" s="951"/>
      <c r="Q474" s="938"/>
      <c r="R474" s="544"/>
      <c r="S474" s="548"/>
      <c r="T474" s="534"/>
      <c r="U474" s="537"/>
      <c r="V474" s="534"/>
      <c r="W474" s="538"/>
      <c r="X474" s="531">
        <f>ROUND(ROUND(ROUND(ROUND(F441*K472,0)*O474,0)*S469,0)-V466,0)</f>
        <v>103</v>
      </c>
      <c r="Y474" s="539"/>
      <c r="Z474" s="533"/>
    </row>
    <row r="475" spans="1:26" ht="16.7" customHeight="1" x14ac:dyDescent="0.15">
      <c r="A475" s="549">
        <v>22</v>
      </c>
      <c r="B475" s="549">
        <v>3609</v>
      </c>
      <c r="C475" s="540" t="s">
        <v>11126</v>
      </c>
      <c r="D475" s="542"/>
      <c r="E475" s="542"/>
      <c r="F475" s="534"/>
      <c r="G475" s="537"/>
      <c r="H475" s="541"/>
      <c r="I475" s="522"/>
      <c r="J475" s="523"/>
      <c r="K475" s="524"/>
      <c r="L475" s="526"/>
      <c r="M475" s="526"/>
      <c r="N475" s="526"/>
      <c r="O475" s="527"/>
      <c r="P475" s="951"/>
      <c r="Q475" s="936" t="s">
        <v>10433</v>
      </c>
      <c r="R475" s="525" t="s">
        <v>1678</v>
      </c>
      <c r="S475" s="529">
        <v>0.7</v>
      </c>
      <c r="T475" s="534"/>
      <c r="U475" s="537"/>
      <c r="V475" s="534"/>
      <c r="W475" s="538"/>
      <c r="X475" s="531">
        <f>ROUND(ROUND(F441*S475,0)-V466,0)</f>
        <v>321</v>
      </c>
      <c r="Y475" s="539"/>
      <c r="Z475" s="533"/>
    </row>
    <row r="476" spans="1:26" ht="16.7" customHeight="1" x14ac:dyDescent="0.15">
      <c r="A476" s="549">
        <v>22</v>
      </c>
      <c r="B476" s="549">
        <v>3610</v>
      </c>
      <c r="C476" s="540" t="s">
        <v>11127</v>
      </c>
      <c r="D476" s="542"/>
      <c r="E476" s="542"/>
      <c r="F476" s="534"/>
      <c r="G476" s="537"/>
      <c r="H476" s="541"/>
      <c r="I476" s="534"/>
      <c r="J476" s="533"/>
      <c r="K476" s="535"/>
      <c r="L476" s="939" t="s">
        <v>10414</v>
      </c>
      <c r="M476" s="526" t="s">
        <v>16</v>
      </c>
      <c r="N476" s="526" t="s">
        <v>1678</v>
      </c>
      <c r="O476" s="527">
        <v>0.7</v>
      </c>
      <c r="P476" s="951"/>
      <c r="Q476" s="937"/>
      <c r="R476" s="537"/>
      <c r="T476" s="534"/>
      <c r="U476" s="537"/>
      <c r="V476" s="534"/>
      <c r="W476" s="538"/>
      <c r="X476" s="531">
        <f>ROUND(ROUND(ROUND(F441*O476,0)*S475,0)-V466,0)</f>
        <v>221</v>
      </c>
      <c r="Y476" s="539"/>
      <c r="Z476" s="533"/>
    </row>
    <row r="477" spans="1:26" ht="16.7" customHeight="1" x14ac:dyDescent="0.15">
      <c r="A477" s="520">
        <v>22</v>
      </c>
      <c r="B477" s="520" t="s">
        <v>11128</v>
      </c>
      <c r="C477" s="540" t="s">
        <v>11129</v>
      </c>
      <c r="D477" s="542"/>
      <c r="E477" s="542"/>
      <c r="F477" s="534"/>
      <c r="G477" s="537"/>
      <c r="H477" s="541"/>
      <c r="I477" s="550"/>
      <c r="J477" s="551"/>
      <c r="K477" s="552"/>
      <c r="L477" s="940"/>
      <c r="M477" s="526" t="s">
        <v>3833</v>
      </c>
      <c r="N477" s="526" t="s">
        <v>1678</v>
      </c>
      <c r="O477" s="527">
        <v>0.5</v>
      </c>
      <c r="P477" s="951"/>
      <c r="Q477" s="937"/>
      <c r="R477" s="537"/>
      <c r="T477" s="534"/>
      <c r="U477" s="537"/>
      <c r="V477" s="534"/>
      <c r="W477" s="538"/>
      <c r="X477" s="531">
        <f>ROUND(ROUND(ROUND(F441*O477,0)*S475,0)-V466,0)</f>
        <v>155</v>
      </c>
      <c r="Y477" s="539"/>
      <c r="Z477" s="533"/>
    </row>
    <row r="478" spans="1:26" ht="16.7" customHeight="1" x14ac:dyDescent="0.15">
      <c r="A478" s="549">
        <v>22</v>
      </c>
      <c r="B478" s="549">
        <v>3611</v>
      </c>
      <c r="C478" s="540" t="s">
        <v>11130</v>
      </c>
      <c r="D478" s="542"/>
      <c r="E478" s="542"/>
      <c r="F478" s="534"/>
      <c r="G478" s="537"/>
      <c r="H478" s="541"/>
      <c r="I478" s="936" t="s">
        <v>10418</v>
      </c>
      <c r="J478" s="523" t="s">
        <v>1678</v>
      </c>
      <c r="K478" s="543">
        <v>0.96499999999999997</v>
      </c>
      <c r="L478" s="526"/>
      <c r="M478" s="526"/>
      <c r="N478" s="526"/>
      <c r="O478" s="527"/>
      <c r="P478" s="951"/>
      <c r="Q478" s="937"/>
      <c r="R478" s="537"/>
      <c r="T478" s="534"/>
      <c r="U478" s="537"/>
      <c r="V478" s="534"/>
      <c r="W478" s="538"/>
      <c r="X478" s="531">
        <f>ROUND(ROUND(ROUND(F441*K478,0)*S475,0)-V466,0)</f>
        <v>309</v>
      </c>
      <c r="Y478" s="539"/>
      <c r="Z478" s="533"/>
    </row>
    <row r="479" spans="1:26" ht="16.7" customHeight="1" x14ac:dyDescent="0.15">
      <c r="A479" s="549">
        <v>22</v>
      </c>
      <c r="B479" s="549">
        <v>3612</v>
      </c>
      <c r="C479" s="540" t="s">
        <v>11131</v>
      </c>
      <c r="D479" s="542"/>
      <c r="E479" s="542"/>
      <c r="F479" s="534"/>
      <c r="G479" s="537"/>
      <c r="H479" s="541"/>
      <c r="I479" s="937"/>
      <c r="J479" s="533"/>
      <c r="K479" s="535"/>
      <c r="L479" s="939" t="s">
        <v>10414</v>
      </c>
      <c r="M479" s="526" t="s">
        <v>16</v>
      </c>
      <c r="N479" s="526" t="s">
        <v>1678</v>
      </c>
      <c r="O479" s="527">
        <v>0.7</v>
      </c>
      <c r="P479" s="951"/>
      <c r="Q479" s="937"/>
      <c r="R479" s="537"/>
      <c r="T479" s="534"/>
      <c r="U479" s="537"/>
      <c r="V479" s="534"/>
      <c r="W479" s="538"/>
      <c r="X479" s="531">
        <f>ROUND(ROUND(ROUND(ROUND(F441*K478,0)*O479,0)*S475,0)-V466,0)</f>
        <v>213</v>
      </c>
      <c r="Y479" s="539"/>
      <c r="Z479" s="533"/>
    </row>
    <row r="480" spans="1:26" ht="16.7" customHeight="1" x14ac:dyDescent="0.15">
      <c r="A480" s="520">
        <v>22</v>
      </c>
      <c r="B480" s="520" t="s">
        <v>11132</v>
      </c>
      <c r="C480" s="540" t="s">
        <v>11133</v>
      </c>
      <c r="D480" s="542"/>
      <c r="E480" s="542"/>
      <c r="F480" s="534"/>
      <c r="G480" s="537"/>
      <c r="H480" s="541"/>
      <c r="I480" s="937"/>
      <c r="K480" s="565"/>
      <c r="L480" s="955"/>
      <c r="M480" s="525" t="s">
        <v>3833</v>
      </c>
      <c r="N480" s="525" t="s">
        <v>1678</v>
      </c>
      <c r="O480" s="529">
        <v>0.5</v>
      </c>
      <c r="P480" s="951"/>
      <c r="Q480" s="937"/>
      <c r="R480" s="537"/>
      <c r="T480" s="534"/>
      <c r="U480" s="537"/>
      <c r="V480" s="534"/>
      <c r="W480" s="538"/>
      <c r="X480" s="566">
        <f>ROUND(ROUND(ROUND(ROUND(F441*K478,0)*O480,0)*S475,0)-V466,0)</f>
        <v>149</v>
      </c>
      <c r="Y480" s="539"/>
      <c r="Z480" s="533"/>
    </row>
    <row r="481" spans="1:26" ht="16.7" customHeight="1" x14ac:dyDescent="0.15">
      <c r="A481" s="567">
        <v>22</v>
      </c>
      <c r="B481" s="567" t="s">
        <v>11134</v>
      </c>
      <c r="C481" s="568" t="s">
        <v>11135</v>
      </c>
      <c r="D481" s="542"/>
      <c r="E481" s="542"/>
      <c r="F481" s="534"/>
      <c r="G481" s="537"/>
      <c r="H481" s="541"/>
      <c r="I481" s="534"/>
      <c r="J481" s="533"/>
      <c r="K481" s="535"/>
      <c r="L481" s="544"/>
      <c r="M481" s="544"/>
      <c r="N481" s="544"/>
      <c r="O481" s="548"/>
      <c r="P481" s="956" t="s">
        <v>10443</v>
      </c>
      <c r="Q481" s="937" t="s">
        <v>10444</v>
      </c>
      <c r="R481" s="537" t="s">
        <v>1678</v>
      </c>
      <c r="S481" s="502">
        <v>0.7</v>
      </c>
      <c r="T481" s="534"/>
      <c r="U481" s="537"/>
      <c r="V481" s="534"/>
      <c r="W481" s="538"/>
      <c r="X481" s="569">
        <f>ROUND(ROUND(F441*S481,0)-V466,0)</f>
        <v>321</v>
      </c>
      <c r="Y481" s="539"/>
      <c r="Z481" s="533"/>
    </row>
    <row r="482" spans="1:26" ht="16.7" customHeight="1" x14ac:dyDescent="0.15">
      <c r="A482" s="520">
        <v>22</v>
      </c>
      <c r="B482" s="520" t="s">
        <v>11136</v>
      </c>
      <c r="C482" s="540" t="s">
        <v>11137</v>
      </c>
      <c r="D482" s="542"/>
      <c r="E482" s="542"/>
      <c r="F482" s="534"/>
      <c r="G482" s="537"/>
      <c r="H482" s="541"/>
      <c r="I482" s="534"/>
      <c r="J482" s="533"/>
      <c r="K482" s="535"/>
      <c r="L482" s="939" t="s">
        <v>10414</v>
      </c>
      <c r="M482" s="526" t="s">
        <v>16</v>
      </c>
      <c r="N482" s="526" t="s">
        <v>1678</v>
      </c>
      <c r="O482" s="527">
        <v>0.7</v>
      </c>
      <c r="P482" s="951"/>
      <c r="Q482" s="937"/>
      <c r="R482" s="537"/>
      <c r="T482" s="534"/>
      <c r="U482" s="537"/>
      <c r="V482" s="534"/>
      <c r="W482" s="538"/>
      <c r="X482" s="531">
        <f>ROUND(ROUND(ROUND(F441*O482,0)*S481,0)-V466,0)</f>
        <v>221</v>
      </c>
      <c r="Y482" s="539"/>
      <c r="Z482" s="533"/>
    </row>
    <row r="483" spans="1:26" ht="16.7" customHeight="1" x14ac:dyDescent="0.15">
      <c r="A483" s="520">
        <v>22</v>
      </c>
      <c r="B483" s="520" t="s">
        <v>11138</v>
      </c>
      <c r="C483" s="540" t="s">
        <v>11139</v>
      </c>
      <c r="D483" s="542"/>
      <c r="E483" s="542"/>
      <c r="F483" s="534"/>
      <c r="G483" s="537"/>
      <c r="H483" s="541"/>
      <c r="I483" s="550"/>
      <c r="J483" s="551"/>
      <c r="K483" s="552"/>
      <c r="L483" s="940"/>
      <c r="M483" s="526" t="s">
        <v>3833</v>
      </c>
      <c r="N483" s="526" t="s">
        <v>1678</v>
      </c>
      <c r="O483" s="527">
        <v>0.5</v>
      </c>
      <c r="P483" s="951"/>
      <c r="Q483" s="937"/>
      <c r="R483" s="537"/>
      <c r="T483" s="534"/>
      <c r="U483" s="537"/>
      <c r="V483" s="534"/>
      <c r="W483" s="538"/>
      <c r="X483" s="531">
        <f>ROUND(ROUND(ROUND(F441*O483,0)*S481,0)-V466,0)</f>
        <v>155</v>
      </c>
      <c r="Y483" s="539"/>
      <c r="Z483" s="533"/>
    </row>
    <row r="484" spans="1:26" ht="16.7" customHeight="1" x14ac:dyDescent="0.15">
      <c r="A484" s="520">
        <v>22</v>
      </c>
      <c r="B484" s="520" t="s">
        <v>11140</v>
      </c>
      <c r="C484" s="540" t="s">
        <v>11141</v>
      </c>
      <c r="D484" s="542"/>
      <c r="E484" s="542"/>
      <c r="F484" s="534"/>
      <c r="G484" s="537"/>
      <c r="H484" s="541"/>
      <c r="I484" s="936" t="s">
        <v>10418</v>
      </c>
      <c r="J484" s="523" t="s">
        <v>1678</v>
      </c>
      <c r="K484" s="543">
        <v>0.96499999999999997</v>
      </c>
      <c r="L484" s="526"/>
      <c r="M484" s="526"/>
      <c r="N484" s="526"/>
      <c r="O484" s="527"/>
      <c r="P484" s="951"/>
      <c r="Q484" s="937"/>
      <c r="R484" s="537"/>
      <c r="T484" s="534"/>
      <c r="U484" s="537"/>
      <c r="V484" s="534"/>
      <c r="W484" s="538"/>
      <c r="X484" s="531">
        <f>ROUND(ROUND(ROUND(F441*K484,0)*S481,0)-V466,0)</f>
        <v>309</v>
      </c>
      <c r="Y484" s="539"/>
      <c r="Z484" s="533"/>
    </row>
    <row r="485" spans="1:26" ht="16.7" customHeight="1" x14ac:dyDescent="0.15">
      <c r="A485" s="520">
        <v>22</v>
      </c>
      <c r="B485" s="520" t="s">
        <v>11142</v>
      </c>
      <c r="C485" s="540" t="s">
        <v>11143</v>
      </c>
      <c r="D485" s="542"/>
      <c r="E485" s="542"/>
      <c r="F485" s="534"/>
      <c r="G485" s="537"/>
      <c r="H485" s="541"/>
      <c r="I485" s="937"/>
      <c r="J485" s="533"/>
      <c r="K485" s="535"/>
      <c r="L485" s="939" t="s">
        <v>10414</v>
      </c>
      <c r="M485" s="526" t="s">
        <v>16</v>
      </c>
      <c r="N485" s="526" t="s">
        <v>1678</v>
      </c>
      <c r="O485" s="527">
        <v>0.7</v>
      </c>
      <c r="P485" s="951"/>
      <c r="Q485" s="937"/>
      <c r="R485" s="537"/>
      <c r="T485" s="534"/>
      <c r="U485" s="537"/>
      <c r="V485" s="534"/>
      <c r="W485" s="538"/>
      <c r="X485" s="531">
        <f>ROUND(ROUND(ROUND(ROUND(F441*K484,0)*O485,0)*S481,0)-V466,0)</f>
        <v>213</v>
      </c>
      <c r="Y485" s="539"/>
      <c r="Z485" s="533"/>
    </row>
    <row r="486" spans="1:26" ht="16.7" customHeight="1" x14ac:dyDescent="0.15">
      <c r="A486" s="520">
        <v>22</v>
      </c>
      <c r="B486" s="520" t="s">
        <v>11144</v>
      </c>
      <c r="C486" s="540" t="s">
        <v>11145</v>
      </c>
      <c r="D486" s="557"/>
      <c r="E486" s="557"/>
      <c r="F486" s="550"/>
      <c r="G486" s="544"/>
      <c r="H486" s="558"/>
      <c r="I486" s="938"/>
      <c r="J486" s="545"/>
      <c r="K486" s="546"/>
      <c r="L486" s="940"/>
      <c r="M486" s="526" t="s">
        <v>3833</v>
      </c>
      <c r="N486" s="526" t="s">
        <v>1678</v>
      </c>
      <c r="O486" s="527">
        <v>0.5</v>
      </c>
      <c r="P486" s="952"/>
      <c r="Q486" s="938"/>
      <c r="R486" s="544"/>
      <c r="S486" s="548"/>
      <c r="T486" s="550"/>
      <c r="U486" s="544"/>
      <c r="V486" s="550"/>
      <c r="W486" s="553"/>
      <c r="X486" s="531">
        <f>ROUND(ROUND(ROUND(ROUND(F441*K484,0)*O486,0)*S481,0)-V466,0)</f>
        <v>149</v>
      </c>
      <c r="Y486" s="559"/>
      <c r="Z486" s="533"/>
    </row>
    <row r="487" spans="1:26" ht="16.7" customHeight="1" x14ac:dyDescent="0.15">
      <c r="A487" s="520">
        <v>22</v>
      </c>
      <c r="B487" s="520">
        <v>2211</v>
      </c>
      <c r="C487" s="521" t="s">
        <v>11146</v>
      </c>
      <c r="D487" s="560"/>
      <c r="E487" s="945" t="s">
        <v>11147</v>
      </c>
      <c r="F487" s="936" t="s">
        <v>10412</v>
      </c>
      <c r="G487" s="947"/>
      <c r="H487" s="941"/>
      <c r="I487" s="522"/>
      <c r="J487" s="523"/>
      <c r="K487" s="524"/>
      <c r="L487" s="526"/>
      <c r="M487" s="526"/>
      <c r="N487" s="526"/>
      <c r="O487" s="527"/>
      <c r="P487" s="528"/>
      <c r="Q487" s="525"/>
      <c r="R487" s="525"/>
      <c r="S487" s="529"/>
      <c r="T487" s="522"/>
      <c r="U487" s="525"/>
      <c r="V487" s="522"/>
      <c r="W487" s="530"/>
      <c r="X487" s="531">
        <f>F489</f>
        <v>1108</v>
      </c>
      <c r="Y487" s="532"/>
      <c r="Z487" s="533"/>
    </row>
    <row r="488" spans="1:26" ht="16.7" customHeight="1" x14ac:dyDescent="0.15">
      <c r="A488" s="520">
        <v>22</v>
      </c>
      <c r="B488" s="520">
        <v>2212</v>
      </c>
      <c r="C488" s="521" t="s">
        <v>11148</v>
      </c>
      <c r="D488" s="542"/>
      <c r="E488" s="946"/>
      <c r="F488" s="937"/>
      <c r="G488" s="948"/>
      <c r="H488" s="942"/>
      <c r="I488" s="534"/>
      <c r="J488" s="533"/>
      <c r="K488" s="535"/>
      <c r="L488" s="939" t="s">
        <v>10414</v>
      </c>
      <c r="M488" s="526" t="s">
        <v>16</v>
      </c>
      <c r="N488" s="526" t="s">
        <v>1678</v>
      </c>
      <c r="O488" s="527">
        <v>0.7</v>
      </c>
      <c r="P488" s="536"/>
      <c r="Q488" s="537"/>
      <c r="R488" s="537"/>
      <c r="T488" s="534"/>
      <c r="U488" s="537"/>
      <c r="V488" s="534"/>
      <c r="W488" s="538"/>
      <c r="X488" s="531">
        <f>ROUND(F489*O488,0)</f>
        <v>776</v>
      </c>
      <c r="Y488" s="539"/>
      <c r="Z488" s="533"/>
    </row>
    <row r="489" spans="1:26" ht="16.7" customHeight="1" x14ac:dyDescent="0.15">
      <c r="A489" s="520">
        <v>22</v>
      </c>
      <c r="B489" s="520" t="s">
        <v>11149</v>
      </c>
      <c r="C489" s="540" t="s">
        <v>11150</v>
      </c>
      <c r="D489" s="542"/>
      <c r="E489" s="946"/>
      <c r="F489" s="949">
        <v>1108</v>
      </c>
      <c r="G489" s="950"/>
      <c r="H489" s="541" t="s">
        <v>9</v>
      </c>
      <c r="I489" s="550"/>
      <c r="J489" s="551"/>
      <c r="K489" s="552"/>
      <c r="L489" s="940"/>
      <c r="M489" s="526" t="s">
        <v>3833</v>
      </c>
      <c r="N489" s="526" t="s">
        <v>1678</v>
      </c>
      <c r="O489" s="527">
        <v>0.5</v>
      </c>
      <c r="P489" s="536"/>
      <c r="Q489" s="537"/>
      <c r="R489" s="537"/>
      <c r="T489" s="534"/>
      <c r="U489" s="537"/>
      <c r="V489" s="534"/>
      <c r="W489" s="538"/>
      <c r="X489" s="531">
        <f>ROUND(F489*O489,0)</f>
        <v>554</v>
      </c>
      <c r="Y489" s="539"/>
      <c r="Z489" s="533"/>
    </row>
    <row r="490" spans="1:26" ht="16.7" customHeight="1" x14ac:dyDescent="0.15">
      <c r="A490" s="520">
        <v>22</v>
      </c>
      <c r="B490" s="520">
        <v>2213</v>
      </c>
      <c r="C490" s="540" t="s">
        <v>11151</v>
      </c>
      <c r="D490" s="542"/>
      <c r="E490" s="946"/>
      <c r="F490" s="534"/>
      <c r="G490" s="537"/>
      <c r="H490" s="541"/>
      <c r="I490" s="936" t="s">
        <v>10418</v>
      </c>
      <c r="J490" s="523" t="s">
        <v>1678</v>
      </c>
      <c r="K490" s="543">
        <v>0.96499999999999997</v>
      </c>
      <c r="L490" s="525"/>
      <c r="M490" s="526"/>
      <c r="N490" s="526"/>
      <c r="O490" s="527"/>
      <c r="P490" s="536"/>
      <c r="Q490" s="537"/>
      <c r="R490" s="537"/>
      <c r="T490" s="534"/>
      <c r="U490" s="537"/>
      <c r="V490" s="534"/>
      <c r="W490" s="538"/>
      <c r="X490" s="531">
        <f>ROUND(F489*K490,0)</f>
        <v>1069</v>
      </c>
      <c r="Y490" s="539"/>
      <c r="Z490" s="533"/>
    </row>
    <row r="491" spans="1:26" ht="16.7" customHeight="1" x14ac:dyDescent="0.15">
      <c r="A491" s="520">
        <v>22</v>
      </c>
      <c r="B491" s="520">
        <v>2214</v>
      </c>
      <c r="C491" s="540" t="s">
        <v>11152</v>
      </c>
      <c r="D491" s="542"/>
      <c r="E491" s="542"/>
      <c r="F491" s="534"/>
      <c r="G491" s="537"/>
      <c r="H491" s="541"/>
      <c r="I491" s="937"/>
      <c r="J491" s="533"/>
      <c r="K491" s="535"/>
      <c r="L491" s="939" t="s">
        <v>10414</v>
      </c>
      <c r="M491" s="526" t="s">
        <v>16</v>
      </c>
      <c r="N491" s="526" t="s">
        <v>1678</v>
      </c>
      <c r="O491" s="527">
        <v>0.7</v>
      </c>
      <c r="P491" s="536"/>
      <c r="Q491" s="537"/>
      <c r="R491" s="537"/>
      <c r="T491" s="534"/>
      <c r="U491" s="537"/>
      <c r="V491" s="534"/>
      <c r="W491" s="538"/>
      <c r="X491" s="531">
        <f>ROUND(ROUND(F489*K490,0)*O491,0)</f>
        <v>748</v>
      </c>
      <c r="Y491" s="539"/>
      <c r="Z491" s="533"/>
    </row>
    <row r="492" spans="1:26" ht="16.7" customHeight="1" x14ac:dyDescent="0.15">
      <c r="A492" s="520">
        <v>22</v>
      </c>
      <c r="B492" s="520" t="s">
        <v>11153</v>
      </c>
      <c r="C492" s="540" t="s">
        <v>11154</v>
      </c>
      <c r="D492" s="542"/>
      <c r="E492" s="542"/>
      <c r="F492" s="534"/>
      <c r="G492" s="537"/>
      <c r="H492" s="541"/>
      <c r="I492" s="938"/>
      <c r="J492" s="545"/>
      <c r="K492" s="546"/>
      <c r="L492" s="940"/>
      <c r="M492" s="526" t="s">
        <v>3833</v>
      </c>
      <c r="N492" s="526" t="s">
        <v>1678</v>
      </c>
      <c r="O492" s="527">
        <v>0.5</v>
      </c>
      <c r="P492" s="547"/>
      <c r="Q492" s="544"/>
      <c r="R492" s="544"/>
      <c r="S492" s="548"/>
      <c r="T492" s="534"/>
      <c r="U492" s="537"/>
      <c r="V492" s="534"/>
      <c r="W492" s="538"/>
      <c r="X492" s="531">
        <f>ROUND(ROUND(F489*K490,0)*O492,0)</f>
        <v>535</v>
      </c>
      <c r="Y492" s="539"/>
      <c r="Z492" s="533"/>
    </row>
    <row r="493" spans="1:26" ht="16.7" customHeight="1" x14ac:dyDescent="0.15">
      <c r="A493" s="549">
        <v>22</v>
      </c>
      <c r="B493" s="549">
        <v>2215</v>
      </c>
      <c r="C493" s="540" t="s">
        <v>11155</v>
      </c>
      <c r="D493" s="542"/>
      <c r="E493" s="542"/>
      <c r="F493" s="534"/>
      <c r="G493" s="537"/>
      <c r="H493" s="541"/>
      <c r="I493" s="522"/>
      <c r="J493" s="523"/>
      <c r="K493" s="524"/>
      <c r="L493" s="544"/>
      <c r="M493" s="526"/>
      <c r="N493" s="526"/>
      <c r="O493" s="527"/>
      <c r="P493" s="933" t="s">
        <v>10423</v>
      </c>
      <c r="Q493" s="936" t="s">
        <v>10424</v>
      </c>
      <c r="R493" s="525" t="s">
        <v>1678</v>
      </c>
      <c r="S493" s="529">
        <v>0.5</v>
      </c>
      <c r="T493" s="534"/>
      <c r="U493" s="537"/>
      <c r="V493" s="534"/>
      <c r="W493" s="538"/>
      <c r="X493" s="531">
        <f>ROUND(F489*S493,0)</f>
        <v>554</v>
      </c>
      <c r="Y493" s="539"/>
      <c r="Z493" s="533"/>
    </row>
    <row r="494" spans="1:26" ht="16.7" customHeight="1" x14ac:dyDescent="0.15">
      <c r="A494" s="549">
        <v>22</v>
      </c>
      <c r="B494" s="549">
        <v>2216</v>
      </c>
      <c r="C494" s="540" t="s">
        <v>11156</v>
      </c>
      <c r="D494" s="542"/>
      <c r="E494" s="542"/>
      <c r="F494" s="534"/>
      <c r="G494" s="537"/>
      <c r="H494" s="541"/>
      <c r="I494" s="534"/>
      <c r="J494" s="533"/>
      <c r="K494" s="535"/>
      <c r="L494" s="939" t="s">
        <v>10414</v>
      </c>
      <c r="M494" s="526" t="s">
        <v>16</v>
      </c>
      <c r="N494" s="526" t="s">
        <v>1678</v>
      </c>
      <c r="O494" s="527">
        <v>0.7</v>
      </c>
      <c r="P494" s="951"/>
      <c r="Q494" s="937"/>
      <c r="R494" s="537"/>
      <c r="T494" s="534"/>
      <c r="U494" s="537"/>
      <c r="V494" s="534"/>
      <c r="W494" s="538"/>
      <c r="X494" s="531">
        <f>ROUND(ROUND(F489*O494,0)*S493,0)</f>
        <v>388</v>
      </c>
      <c r="Y494" s="539"/>
      <c r="Z494" s="533"/>
    </row>
    <row r="495" spans="1:26" ht="16.7" customHeight="1" x14ac:dyDescent="0.15">
      <c r="A495" s="520">
        <v>22</v>
      </c>
      <c r="B495" s="520" t="s">
        <v>11157</v>
      </c>
      <c r="C495" s="540" t="s">
        <v>11158</v>
      </c>
      <c r="D495" s="542"/>
      <c r="E495" s="542"/>
      <c r="F495" s="534"/>
      <c r="G495" s="537"/>
      <c r="H495" s="541"/>
      <c r="I495" s="550"/>
      <c r="J495" s="551"/>
      <c r="K495" s="552"/>
      <c r="L495" s="940"/>
      <c r="M495" s="526" t="s">
        <v>3833</v>
      </c>
      <c r="N495" s="526" t="s">
        <v>1678</v>
      </c>
      <c r="O495" s="527">
        <v>0.5</v>
      </c>
      <c r="P495" s="951"/>
      <c r="Q495" s="937"/>
      <c r="R495" s="537"/>
      <c r="T495" s="534"/>
      <c r="U495" s="537"/>
      <c r="V495" s="534"/>
      <c r="W495" s="538"/>
      <c r="X495" s="531">
        <f>ROUND(ROUND(F489*O495,0)*S493,0)</f>
        <v>277</v>
      </c>
      <c r="Y495" s="539"/>
      <c r="Z495" s="533"/>
    </row>
    <row r="496" spans="1:26" ht="16.7" customHeight="1" x14ac:dyDescent="0.15">
      <c r="A496" s="549">
        <v>22</v>
      </c>
      <c r="B496" s="549">
        <v>2217</v>
      </c>
      <c r="C496" s="540" t="s">
        <v>11159</v>
      </c>
      <c r="D496" s="542"/>
      <c r="E496" s="542"/>
      <c r="F496" s="534"/>
      <c r="G496" s="537"/>
      <c r="H496" s="541"/>
      <c r="I496" s="936" t="s">
        <v>10418</v>
      </c>
      <c r="J496" s="523" t="s">
        <v>1678</v>
      </c>
      <c r="K496" s="543">
        <v>0.96499999999999997</v>
      </c>
      <c r="L496" s="526"/>
      <c r="M496" s="526"/>
      <c r="N496" s="526"/>
      <c r="O496" s="527"/>
      <c r="P496" s="951"/>
      <c r="Q496" s="937"/>
      <c r="R496" s="537"/>
      <c r="T496" s="534"/>
      <c r="U496" s="537"/>
      <c r="V496" s="534"/>
      <c r="W496" s="538"/>
      <c r="X496" s="531">
        <f>ROUND(ROUND(F489*K496,0)*S493,0)</f>
        <v>535</v>
      </c>
      <c r="Y496" s="539"/>
      <c r="Z496" s="533"/>
    </row>
    <row r="497" spans="1:26" ht="16.7" customHeight="1" x14ac:dyDescent="0.15">
      <c r="A497" s="549">
        <v>22</v>
      </c>
      <c r="B497" s="549">
        <v>2218</v>
      </c>
      <c r="C497" s="540" t="s">
        <v>11160</v>
      </c>
      <c r="D497" s="542"/>
      <c r="E497" s="542"/>
      <c r="F497" s="534"/>
      <c r="G497" s="537"/>
      <c r="H497" s="541"/>
      <c r="I497" s="937"/>
      <c r="J497" s="533"/>
      <c r="K497" s="535"/>
      <c r="L497" s="939" t="s">
        <v>10414</v>
      </c>
      <c r="M497" s="526" t="s">
        <v>16</v>
      </c>
      <c r="N497" s="526" t="s">
        <v>1678</v>
      </c>
      <c r="O497" s="527">
        <v>0.7</v>
      </c>
      <c r="P497" s="951"/>
      <c r="Q497" s="937"/>
      <c r="R497" s="537"/>
      <c r="T497" s="534"/>
      <c r="U497" s="537"/>
      <c r="V497" s="534"/>
      <c r="W497" s="538"/>
      <c r="X497" s="531">
        <f>ROUND(ROUND(ROUND(F489*K496,0)*O497,0)*S493,0)</f>
        <v>374</v>
      </c>
      <c r="Y497" s="539"/>
      <c r="Z497" s="533"/>
    </row>
    <row r="498" spans="1:26" ht="16.7" customHeight="1" x14ac:dyDescent="0.15">
      <c r="A498" s="520">
        <v>22</v>
      </c>
      <c r="B498" s="520" t="s">
        <v>11161</v>
      </c>
      <c r="C498" s="540" t="s">
        <v>11162</v>
      </c>
      <c r="D498" s="542"/>
      <c r="E498" s="542"/>
      <c r="F498" s="534"/>
      <c r="G498" s="537"/>
      <c r="H498" s="541"/>
      <c r="I498" s="938"/>
      <c r="J498" s="545"/>
      <c r="K498" s="546"/>
      <c r="L498" s="940"/>
      <c r="M498" s="526" t="s">
        <v>3833</v>
      </c>
      <c r="N498" s="526" t="s">
        <v>1678</v>
      </c>
      <c r="O498" s="527">
        <v>0.5</v>
      </c>
      <c r="P498" s="951"/>
      <c r="Q498" s="938"/>
      <c r="R498" s="544"/>
      <c r="S498" s="548"/>
      <c r="T498" s="534"/>
      <c r="U498" s="537"/>
      <c r="V498" s="534"/>
      <c r="W498" s="538"/>
      <c r="X498" s="531">
        <f>ROUND(ROUND(ROUND(F489*K496,0)*O498,0)*S493,0)</f>
        <v>268</v>
      </c>
      <c r="Y498" s="539"/>
      <c r="Z498" s="533"/>
    </row>
    <row r="499" spans="1:26" ht="16.7" customHeight="1" x14ac:dyDescent="0.15">
      <c r="A499" s="549">
        <v>22</v>
      </c>
      <c r="B499" s="549">
        <v>3219</v>
      </c>
      <c r="C499" s="540" t="s">
        <v>11163</v>
      </c>
      <c r="D499" s="542"/>
      <c r="E499" s="542"/>
      <c r="F499" s="534"/>
      <c r="G499" s="537"/>
      <c r="H499" s="541"/>
      <c r="I499" s="522"/>
      <c r="J499" s="523"/>
      <c r="K499" s="524"/>
      <c r="L499" s="526"/>
      <c r="M499" s="526"/>
      <c r="N499" s="526"/>
      <c r="O499" s="527"/>
      <c r="P499" s="951"/>
      <c r="Q499" s="936" t="s">
        <v>10433</v>
      </c>
      <c r="R499" s="525" t="s">
        <v>1678</v>
      </c>
      <c r="S499" s="529">
        <v>0.7</v>
      </c>
      <c r="T499" s="534"/>
      <c r="U499" s="537"/>
      <c r="V499" s="534"/>
      <c r="W499" s="538"/>
      <c r="X499" s="531">
        <f>ROUND(F489*S499,0)</f>
        <v>776</v>
      </c>
      <c r="Y499" s="539"/>
      <c r="Z499" s="533"/>
    </row>
    <row r="500" spans="1:26" ht="16.7" customHeight="1" x14ac:dyDescent="0.15">
      <c r="A500" s="549">
        <v>22</v>
      </c>
      <c r="B500" s="549">
        <v>3220</v>
      </c>
      <c r="C500" s="540" t="s">
        <v>11164</v>
      </c>
      <c r="D500" s="542"/>
      <c r="E500" s="542"/>
      <c r="F500" s="534"/>
      <c r="G500" s="537"/>
      <c r="H500" s="541"/>
      <c r="I500" s="534"/>
      <c r="J500" s="533"/>
      <c r="K500" s="535"/>
      <c r="L500" s="939" t="s">
        <v>10414</v>
      </c>
      <c r="M500" s="526" t="s">
        <v>16</v>
      </c>
      <c r="N500" s="526" t="s">
        <v>1678</v>
      </c>
      <c r="O500" s="527">
        <v>0.7</v>
      </c>
      <c r="P500" s="951"/>
      <c r="Q500" s="937"/>
      <c r="R500" s="537"/>
      <c r="T500" s="534"/>
      <c r="U500" s="537"/>
      <c r="V500" s="534"/>
      <c r="W500" s="538"/>
      <c r="X500" s="531">
        <f>ROUND(ROUND(F489*O500,0)*S499,0)</f>
        <v>543</v>
      </c>
      <c r="Y500" s="539"/>
      <c r="Z500" s="533"/>
    </row>
    <row r="501" spans="1:26" ht="16.7" customHeight="1" x14ac:dyDescent="0.15">
      <c r="A501" s="520">
        <v>22</v>
      </c>
      <c r="B501" s="520" t="s">
        <v>11165</v>
      </c>
      <c r="C501" s="540" t="s">
        <v>11166</v>
      </c>
      <c r="D501" s="542"/>
      <c r="E501" s="542"/>
      <c r="F501" s="534"/>
      <c r="G501" s="537"/>
      <c r="H501" s="541"/>
      <c r="I501" s="550"/>
      <c r="J501" s="551"/>
      <c r="K501" s="552"/>
      <c r="L501" s="940"/>
      <c r="M501" s="526" t="s">
        <v>3833</v>
      </c>
      <c r="N501" s="526" t="s">
        <v>1678</v>
      </c>
      <c r="O501" s="527">
        <v>0.5</v>
      </c>
      <c r="P501" s="951"/>
      <c r="Q501" s="937"/>
      <c r="R501" s="537"/>
      <c r="T501" s="534"/>
      <c r="U501" s="537"/>
      <c r="V501" s="534"/>
      <c r="W501" s="538"/>
      <c r="X501" s="531">
        <f>ROUND(ROUND(F489*O501,0)*S499,0)</f>
        <v>388</v>
      </c>
      <c r="Y501" s="539"/>
      <c r="Z501" s="533"/>
    </row>
    <row r="502" spans="1:26" ht="16.7" customHeight="1" x14ac:dyDescent="0.15">
      <c r="A502" s="549">
        <v>22</v>
      </c>
      <c r="B502" s="549">
        <v>3221</v>
      </c>
      <c r="C502" s="540" t="s">
        <v>11167</v>
      </c>
      <c r="D502" s="542"/>
      <c r="E502" s="542"/>
      <c r="F502" s="534"/>
      <c r="G502" s="537"/>
      <c r="H502" s="541"/>
      <c r="I502" s="936" t="s">
        <v>10418</v>
      </c>
      <c r="J502" s="523" t="s">
        <v>1678</v>
      </c>
      <c r="K502" s="543">
        <v>0.96499999999999997</v>
      </c>
      <c r="L502" s="526"/>
      <c r="M502" s="526"/>
      <c r="N502" s="526"/>
      <c r="O502" s="527"/>
      <c r="P502" s="951"/>
      <c r="Q502" s="937"/>
      <c r="R502" s="537"/>
      <c r="T502" s="534"/>
      <c r="U502" s="537"/>
      <c r="V502" s="534"/>
      <c r="W502" s="538"/>
      <c r="X502" s="531">
        <f>ROUND(ROUND(F489*K502,0)*S499,0)</f>
        <v>748</v>
      </c>
      <c r="Y502" s="539"/>
      <c r="Z502" s="533"/>
    </row>
    <row r="503" spans="1:26" ht="16.7" customHeight="1" x14ac:dyDescent="0.15">
      <c r="A503" s="549">
        <v>22</v>
      </c>
      <c r="B503" s="549">
        <v>3222</v>
      </c>
      <c r="C503" s="540" t="s">
        <v>11168</v>
      </c>
      <c r="D503" s="542"/>
      <c r="E503" s="542"/>
      <c r="F503" s="534"/>
      <c r="G503" s="537"/>
      <c r="H503" s="541"/>
      <c r="I503" s="937"/>
      <c r="J503" s="533"/>
      <c r="K503" s="535"/>
      <c r="L503" s="939" t="s">
        <v>10414</v>
      </c>
      <c r="M503" s="526" t="s">
        <v>16</v>
      </c>
      <c r="N503" s="526" t="s">
        <v>1678</v>
      </c>
      <c r="O503" s="527">
        <v>0.7</v>
      </c>
      <c r="P503" s="951"/>
      <c r="Q503" s="937"/>
      <c r="R503" s="537"/>
      <c r="T503" s="534"/>
      <c r="U503" s="537"/>
      <c r="V503" s="534"/>
      <c r="W503" s="538"/>
      <c r="X503" s="531">
        <f>ROUND(ROUND(ROUND(F489*K502,0)*O503,0)*S499,0)</f>
        <v>524</v>
      </c>
      <c r="Y503" s="539"/>
      <c r="Z503" s="533"/>
    </row>
    <row r="504" spans="1:26" ht="16.7" customHeight="1" x14ac:dyDescent="0.15">
      <c r="A504" s="520">
        <v>22</v>
      </c>
      <c r="B504" s="520" t="s">
        <v>11169</v>
      </c>
      <c r="C504" s="540" t="s">
        <v>11170</v>
      </c>
      <c r="D504" s="542"/>
      <c r="E504" s="542"/>
      <c r="F504" s="534"/>
      <c r="G504" s="537"/>
      <c r="H504" s="541"/>
      <c r="I504" s="938"/>
      <c r="J504" s="545"/>
      <c r="K504" s="546"/>
      <c r="L504" s="940"/>
      <c r="M504" s="526" t="s">
        <v>3833</v>
      </c>
      <c r="N504" s="526" t="s">
        <v>1678</v>
      </c>
      <c r="O504" s="527">
        <v>0.5</v>
      </c>
      <c r="P504" s="952"/>
      <c r="Q504" s="938"/>
      <c r="R504" s="544"/>
      <c r="S504" s="548"/>
      <c r="T504" s="534"/>
      <c r="U504" s="537"/>
      <c r="V504" s="534"/>
      <c r="W504" s="538"/>
      <c r="X504" s="531">
        <f>ROUND(ROUND(ROUND(F489*K502,0)*O504,0)*S499,0)</f>
        <v>375</v>
      </c>
      <c r="Y504" s="539"/>
      <c r="Z504" s="533"/>
    </row>
    <row r="505" spans="1:26" ht="16.7" customHeight="1" x14ac:dyDescent="0.15">
      <c r="A505" s="520">
        <v>22</v>
      </c>
      <c r="B505" s="520" t="s">
        <v>11171</v>
      </c>
      <c r="C505" s="540" t="s">
        <v>11172</v>
      </c>
      <c r="D505" s="542"/>
      <c r="E505" s="542"/>
      <c r="F505" s="534"/>
      <c r="G505" s="537"/>
      <c r="H505" s="541"/>
      <c r="I505" s="522"/>
      <c r="J505" s="523"/>
      <c r="K505" s="524"/>
      <c r="L505" s="526"/>
      <c r="M505" s="526"/>
      <c r="N505" s="526"/>
      <c r="O505" s="527"/>
      <c r="P505" s="933" t="s">
        <v>10443</v>
      </c>
      <c r="Q505" s="936" t="s">
        <v>10444</v>
      </c>
      <c r="R505" s="525" t="s">
        <v>1678</v>
      </c>
      <c r="S505" s="529">
        <v>0.7</v>
      </c>
      <c r="T505" s="534"/>
      <c r="U505" s="537"/>
      <c r="V505" s="534"/>
      <c r="W505" s="538"/>
      <c r="X505" s="531">
        <f>ROUND(F489*S505,0)</f>
        <v>776</v>
      </c>
      <c r="Y505" s="539"/>
      <c r="Z505" s="533"/>
    </row>
    <row r="506" spans="1:26" ht="16.7" customHeight="1" x14ac:dyDescent="0.15">
      <c r="A506" s="520">
        <v>22</v>
      </c>
      <c r="B506" s="520" t="s">
        <v>11173</v>
      </c>
      <c r="C506" s="540" t="s">
        <v>11174</v>
      </c>
      <c r="D506" s="542"/>
      <c r="E506" s="542"/>
      <c r="F506" s="534"/>
      <c r="G506" s="537"/>
      <c r="H506" s="541"/>
      <c r="I506" s="534"/>
      <c r="J506" s="533"/>
      <c r="K506" s="535"/>
      <c r="L506" s="939" t="s">
        <v>10414</v>
      </c>
      <c r="M506" s="526" t="s">
        <v>16</v>
      </c>
      <c r="N506" s="526" t="s">
        <v>1678</v>
      </c>
      <c r="O506" s="527">
        <v>0.7</v>
      </c>
      <c r="P506" s="951"/>
      <c r="Q506" s="937"/>
      <c r="R506" s="537"/>
      <c r="T506" s="534"/>
      <c r="U506" s="537"/>
      <c r="V506" s="534"/>
      <c r="W506" s="538"/>
      <c r="X506" s="531">
        <f>ROUND(ROUND(F489*O506,0)*S505,0)</f>
        <v>543</v>
      </c>
      <c r="Y506" s="539"/>
      <c r="Z506" s="533"/>
    </row>
    <row r="507" spans="1:26" ht="16.7" customHeight="1" x14ac:dyDescent="0.15">
      <c r="A507" s="520">
        <v>22</v>
      </c>
      <c r="B507" s="520" t="s">
        <v>11175</v>
      </c>
      <c r="C507" s="540" t="s">
        <v>11176</v>
      </c>
      <c r="D507" s="542"/>
      <c r="E507" s="542"/>
      <c r="F507" s="534"/>
      <c r="G507" s="537"/>
      <c r="H507" s="541"/>
      <c r="I507" s="550"/>
      <c r="J507" s="551"/>
      <c r="K507" s="552"/>
      <c r="L507" s="940"/>
      <c r="M507" s="526" t="s">
        <v>3833</v>
      </c>
      <c r="N507" s="526" t="s">
        <v>1678</v>
      </c>
      <c r="O507" s="527">
        <v>0.5</v>
      </c>
      <c r="P507" s="951"/>
      <c r="Q507" s="937"/>
      <c r="R507" s="537"/>
      <c r="T507" s="534"/>
      <c r="U507" s="537"/>
      <c r="V507" s="534"/>
      <c r="W507" s="538"/>
      <c r="X507" s="531">
        <f>ROUND(ROUND(F489*O507,0)*S505,0)</f>
        <v>388</v>
      </c>
      <c r="Y507" s="539"/>
      <c r="Z507" s="533"/>
    </row>
    <row r="508" spans="1:26" ht="16.7" customHeight="1" x14ac:dyDescent="0.15">
      <c r="A508" s="520">
        <v>22</v>
      </c>
      <c r="B508" s="520" t="s">
        <v>11177</v>
      </c>
      <c r="C508" s="540" t="s">
        <v>11178</v>
      </c>
      <c r="D508" s="542"/>
      <c r="E508" s="542"/>
      <c r="F508" s="534"/>
      <c r="G508" s="537"/>
      <c r="H508" s="541"/>
      <c r="I508" s="936" t="s">
        <v>10418</v>
      </c>
      <c r="J508" s="523" t="s">
        <v>1678</v>
      </c>
      <c r="K508" s="543">
        <v>0.96499999999999997</v>
      </c>
      <c r="L508" s="526"/>
      <c r="M508" s="526"/>
      <c r="N508" s="526"/>
      <c r="O508" s="527"/>
      <c r="P508" s="951"/>
      <c r="Q508" s="937"/>
      <c r="R508" s="537"/>
      <c r="T508" s="534"/>
      <c r="U508" s="537"/>
      <c r="V508" s="534"/>
      <c r="W508" s="538"/>
      <c r="X508" s="531">
        <f>ROUND(ROUND(F489*K508,0)*S505,0)</f>
        <v>748</v>
      </c>
      <c r="Y508" s="539"/>
      <c r="Z508" s="533"/>
    </row>
    <row r="509" spans="1:26" ht="16.7" customHeight="1" x14ac:dyDescent="0.15">
      <c r="A509" s="520">
        <v>22</v>
      </c>
      <c r="B509" s="520" t="s">
        <v>11179</v>
      </c>
      <c r="C509" s="540" t="s">
        <v>11180</v>
      </c>
      <c r="D509" s="542"/>
      <c r="E509" s="542"/>
      <c r="F509" s="534"/>
      <c r="G509" s="537"/>
      <c r="H509" s="541"/>
      <c r="I509" s="937"/>
      <c r="J509" s="533"/>
      <c r="K509" s="535"/>
      <c r="L509" s="939" t="s">
        <v>10414</v>
      </c>
      <c r="M509" s="526" t="s">
        <v>16</v>
      </c>
      <c r="N509" s="526" t="s">
        <v>1678</v>
      </c>
      <c r="O509" s="527">
        <v>0.7</v>
      </c>
      <c r="P509" s="951"/>
      <c r="Q509" s="937"/>
      <c r="R509" s="537"/>
      <c r="T509" s="534"/>
      <c r="U509" s="537"/>
      <c r="V509" s="534"/>
      <c r="W509" s="538"/>
      <c r="X509" s="531">
        <f>ROUND(ROUND(ROUND(F489*K508,0)*O509,0)*S505,0)</f>
        <v>524</v>
      </c>
      <c r="Y509" s="539"/>
      <c r="Z509" s="533"/>
    </row>
    <row r="510" spans="1:26" ht="16.7" customHeight="1" x14ac:dyDescent="0.15">
      <c r="A510" s="520">
        <v>22</v>
      </c>
      <c r="B510" s="520" t="s">
        <v>11181</v>
      </c>
      <c r="C510" s="540" t="s">
        <v>11182</v>
      </c>
      <c r="D510" s="542"/>
      <c r="E510" s="542"/>
      <c r="F510" s="534"/>
      <c r="G510" s="537"/>
      <c r="H510" s="541"/>
      <c r="I510" s="938"/>
      <c r="J510" s="545"/>
      <c r="K510" s="546"/>
      <c r="L510" s="940"/>
      <c r="M510" s="526" t="s">
        <v>3833</v>
      </c>
      <c r="N510" s="526" t="s">
        <v>1678</v>
      </c>
      <c r="O510" s="527">
        <v>0.5</v>
      </c>
      <c r="P510" s="952"/>
      <c r="Q510" s="938"/>
      <c r="R510" s="544"/>
      <c r="S510" s="548"/>
      <c r="T510" s="534"/>
      <c r="U510" s="537"/>
      <c r="V510" s="550"/>
      <c r="W510" s="553"/>
      <c r="X510" s="531">
        <f>ROUND(ROUND(ROUND(F489*K508,0)*O510,0)*S505,0)</f>
        <v>375</v>
      </c>
      <c r="Y510" s="539"/>
      <c r="Z510" s="533"/>
    </row>
    <row r="511" spans="1:26" ht="16.7" customHeight="1" x14ac:dyDescent="0.15">
      <c r="A511" s="520">
        <v>22</v>
      </c>
      <c r="B511" s="520">
        <v>2611</v>
      </c>
      <c r="C511" s="540" t="s">
        <v>11183</v>
      </c>
      <c r="D511" s="542"/>
      <c r="E511" s="542"/>
      <c r="F511" s="534"/>
      <c r="G511" s="537"/>
      <c r="H511" s="541"/>
      <c r="I511" s="522"/>
      <c r="J511" s="523"/>
      <c r="K511" s="524"/>
      <c r="L511" s="526"/>
      <c r="M511" s="526"/>
      <c r="N511" s="526"/>
      <c r="O511" s="527"/>
      <c r="P511" s="528"/>
      <c r="Q511" s="525"/>
      <c r="R511" s="525"/>
      <c r="S511" s="529"/>
      <c r="T511" s="534"/>
      <c r="U511" s="537"/>
      <c r="V511" s="936" t="s">
        <v>10456</v>
      </c>
      <c r="W511" s="941"/>
      <c r="X511" s="531">
        <f>ROUND(F489-V514,0)</f>
        <v>1096</v>
      </c>
      <c r="Y511" s="539"/>
      <c r="Z511" s="533"/>
    </row>
    <row r="512" spans="1:26" ht="16.7" customHeight="1" x14ac:dyDescent="0.15">
      <c r="A512" s="520">
        <v>22</v>
      </c>
      <c r="B512" s="520">
        <v>2612</v>
      </c>
      <c r="C512" s="540" t="s">
        <v>11184</v>
      </c>
      <c r="D512" s="542"/>
      <c r="E512" s="542"/>
      <c r="F512" s="534"/>
      <c r="G512" s="537"/>
      <c r="H512" s="541"/>
      <c r="I512" s="534"/>
      <c r="J512" s="533"/>
      <c r="K512" s="535"/>
      <c r="L512" s="939" t="s">
        <v>10414</v>
      </c>
      <c r="M512" s="526" t="s">
        <v>16</v>
      </c>
      <c r="N512" s="526" t="s">
        <v>1678</v>
      </c>
      <c r="O512" s="527">
        <v>0.7</v>
      </c>
      <c r="P512" s="536"/>
      <c r="Q512" s="537"/>
      <c r="R512" s="537"/>
      <c r="T512" s="534"/>
      <c r="U512" s="537"/>
      <c r="V512" s="937"/>
      <c r="W512" s="942"/>
      <c r="X512" s="531">
        <f>ROUND(ROUND(F489*O512,0)-V514,0)</f>
        <v>764</v>
      </c>
      <c r="Y512" s="539"/>
      <c r="Z512" s="533"/>
    </row>
    <row r="513" spans="1:26" ht="16.7" customHeight="1" x14ac:dyDescent="0.15">
      <c r="A513" s="520">
        <v>22</v>
      </c>
      <c r="B513" s="520" t="s">
        <v>11185</v>
      </c>
      <c r="C513" s="540" t="s">
        <v>11186</v>
      </c>
      <c r="D513" s="542"/>
      <c r="E513" s="542"/>
      <c r="F513" s="534"/>
      <c r="G513" s="537"/>
      <c r="H513" s="541"/>
      <c r="I513" s="550"/>
      <c r="J513" s="551"/>
      <c r="K513" s="552"/>
      <c r="L513" s="940"/>
      <c r="M513" s="526" t="s">
        <v>3833</v>
      </c>
      <c r="N513" s="526" t="s">
        <v>1678</v>
      </c>
      <c r="O513" s="527">
        <v>0.5</v>
      </c>
      <c r="P513" s="536"/>
      <c r="Q513" s="537"/>
      <c r="R513" s="537"/>
      <c r="T513" s="534"/>
      <c r="U513" s="537"/>
      <c r="V513" s="937"/>
      <c r="W513" s="942"/>
      <c r="X513" s="531">
        <f>ROUND(ROUND(F489*O513,0)-V514,0)</f>
        <v>542</v>
      </c>
      <c r="Y513" s="539"/>
      <c r="Z513" s="533"/>
    </row>
    <row r="514" spans="1:26" ht="16.7" customHeight="1" x14ac:dyDescent="0.15">
      <c r="A514" s="520">
        <v>22</v>
      </c>
      <c r="B514" s="520">
        <v>2613</v>
      </c>
      <c r="C514" s="540" t="s">
        <v>11187</v>
      </c>
      <c r="D514" s="542"/>
      <c r="E514" s="542"/>
      <c r="F514" s="534"/>
      <c r="G514" s="537"/>
      <c r="H514" s="541"/>
      <c r="I514" s="936" t="s">
        <v>10418</v>
      </c>
      <c r="J514" s="523" t="s">
        <v>1678</v>
      </c>
      <c r="K514" s="543">
        <v>0.96499999999999997</v>
      </c>
      <c r="L514" s="525"/>
      <c r="M514" s="526"/>
      <c r="N514" s="526"/>
      <c r="O514" s="527"/>
      <c r="P514" s="536"/>
      <c r="Q514" s="537"/>
      <c r="R514" s="537"/>
      <c r="T514" s="534"/>
      <c r="U514" s="537"/>
      <c r="V514" s="554">
        <v>12</v>
      </c>
      <c r="W514" s="953" t="s">
        <v>10461</v>
      </c>
      <c r="X514" s="531">
        <f>ROUND(ROUND(F489*K514,0)-V514,0)</f>
        <v>1057</v>
      </c>
      <c r="Y514" s="539"/>
      <c r="Z514" s="533"/>
    </row>
    <row r="515" spans="1:26" ht="16.7" customHeight="1" x14ac:dyDescent="0.15">
      <c r="A515" s="520">
        <v>22</v>
      </c>
      <c r="B515" s="520">
        <v>2614</v>
      </c>
      <c r="C515" s="540" t="s">
        <v>11188</v>
      </c>
      <c r="D515" s="542"/>
      <c r="E515" s="542"/>
      <c r="F515" s="534"/>
      <c r="G515" s="537"/>
      <c r="H515" s="541"/>
      <c r="I515" s="937"/>
      <c r="J515" s="533"/>
      <c r="K515" s="535"/>
      <c r="L515" s="939" t="s">
        <v>10414</v>
      </c>
      <c r="M515" s="526" t="s">
        <v>16</v>
      </c>
      <c r="N515" s="526" t="s">
        <v>1678</v>
      </c>
      <c r="O515" s="527">
        <v>0.7</v>
      </c>
      <c r="P515" s="536"/>
      <c r="Q515" s="537"/>
      <c r="R515" s="537"/>
      <c r="T515" s="534"/>
      <c r="U515" s="537"/>
      <c r="V515" s="534"/>
      <c r="W515" s="953"/>
      <c r="X515" s="531">
        <f>ROUND(ROUND(ROUND(F489*K514,0)*O515,0)-V514,0)</f>
        <v>736</v>
      </c>
      <c r="Y515" s="539"/>
      <c r="Z515" s="533"/>
    </row>
    <row r="516" spans="1:26" ht="16.7" customHeight="1" x14ac:dyDescent="0.15">
      <c r="A516" s="520">
        <v>22</v>
      </c>
      <c r="B516" s="520" t="s">
        <v>11189</v>
      </c>
      <c r="C516" s="540" t="s">
        <v>11190</v>
      </c>
      <c r="D516" s="542"/>
      <c r="E516" s="542"/>
      <c r="F516" s="534"/>
      <c r="G516" s="537"/>
      <c r="H516" s="541"/>
      <c r="I516" s="938"/>
      <c r="J516" s="545"/>
      <c r="K516" s="546"/>
      <c r="L516" s="940"/>
      <c r="M516" s="526" t="s">
        <v>3833</v>
      </c>
      <c r="N516" s="526" t="s">
        <v>1678</v>
      </c>
      <c r="O516" s="527">
        <v>0.5</v>
      </c>
      <c r="P516" s="547"/>
      <c r="Q516" s="544"/>
      <c r="R516" s="544"/>
      <c r="S516" s="548"/>
      <c r="T516" s="534"/>
      <c r="U516" s="537"/>
      <c r="V516" s="534"/>
      <c r="W516" s="538"/>
      <c r="X516" s="531">
        <f>ROUND(ROUND(ROUND(F489*K514,0)*O516,0)-V514,0)</f>
        <v>523</v>
      </c>
      <c r="Y516" s="539"/>
      <c r="Z516" s="533"/>
    </row>
    <row r="517" spans="1:26" ht="16.7" customHeight="1" x14ac:dyDescent="0.15">
      <c r="A517" s="549">
        <v>22</v>
      </c>
      <c r="B517" s="549">
        <v>2615</v>
      </c>
      <c r="C517" s="540" t="s">
        <v>11191</v>
      </c>
      <c r="D517" s="542"/>
      <c r="E517" s="542"/>
      <c r="F517" s="534"/>
      <c r="G517" s="537"/>
      <c r="H517" s="541"/>
      <c r="I517" s="522"/>
      <c r="J517" s="523"/>
      <c r="K517" s="524"/>
      <c r="L517" s="544"/>
      <c r="M517" s="526"/>
      <c r="N517" s="526"/>
      <c r="O517" s="527"/>
      <c r="P517" s="933" t="s">
        <v>10423</v>
      </c>
      <c r="Q517" s="936" t="s">
        <v>10424</v>
      </c>
      <c r="R517" s="525" t="s">
        <v>1678</v>
      </c>
      <c r="S517" s="529">
        <v>0.5</v>
      </c>
      <c r="T517" s="534"/>
      <c r="U517" s="537"/>
      <c r="V517" s="534"/>
      <c r="W517" s="538"/>
      <c r="X517" s="531">
        <f>ROUND(ROUND(F489*S517,0)-V514,0)</f>
        <v>542</v>
      </c>
      <c r="Y517" s="539"/>
      <c r="Z517" s="533"/>
    </row>
    <row r="518" spans="1:26" ht="16.7" customHeight="1" x14ac:dyDescent="0.15">
      <c r="A518" s="549">
        <v>22</v>
      </c>
      <c r="B518" s="549">
        <v>2616</v>
      </c>
      <c r="C518" s="540" t="s">
        <v>11192</v>
      </c>
      <c r="D518" s="542"/>
      <c r="E518" s="542"/>
      <c r="F518" s="534"/>
      <c r="G518" s="537"/>
      <c r="H518" s="541"/>
      <c r="I518" s="534"/>
      <c r="J518" s="533"/>
      <c r="K518" s="535"/>
      <c r="L518" s="939" t="s">
        <v>10414</v>
      </c>
      <c r="M518" s="526" t="s">
        <v>16</v>
      </c>
      <c r="N518" s="526" t="s">
        <v>1678</v>
      </c>
      <c r="O518" s="527">
        <v>0.7</v>
      </c>
      <c r="P518" s="951"/>
      <c r="Q518" s="937"/>
      <c r="R518" s="537"/>
      <c r="T518" s="534"/>
      <c r="U518" s="537"/>
      <c r="V518" s="534"/>
      <c r="W518" s="538"/>
      <c r="X518" s="531">
        <f>ROUND(ROUND(ROUND(F489*O518,0)*S517,0)-V514,0)</f>
        <v>376</v>
      </c>
      <c r="Y518" s="539"/>
      <c r="Z518" s="533"/>
    </row>
    <row r="519" spans="1:26" ht="16.7" customHeight="1" x14ac:dyDescent="0.15">
      <c r="A519" s="520">
        <v>22</v>
      </c>
      <c r="B519" s="520" t="s">
        <v>11193</v>
      </c>
      <c r="C519" s="540" t="s">
        <v>11194</v>
      </c>
      <c r="D519" s="542"/>
      <c r="E519" s="542"/>
      <c r="F519" s="534"/>
      <c r="G519" s="537"/>
      <c r="H519" s="541"/>
      <c r="I519" s="550"/>
      <c r="J519" s="551"/>
      <c r="K519" s="552"/>
      <c r="L519" s="940"/>
      <c r="M519" s="526" t="s">
        <v>3833</v>
      </c>
      <c r="N519" s="526" t="s">
        <v>1678</v>
      </c>
      <c r="O519" s="527">
        <v>0.5</v>
      </c>
      <c r="P519" s="951"/>
      <c r="Q519" s="937"/>
      <c r="R519" s="537"/>
      <c r="T519" s="534"/>
      <c r="U519" s="537"/>
      <c r="V519" s="534"/>
      <c r="W519" s="538"/>
      <c r="X519" s="531">
        <f>ROUND(ROUND(ROUND(F489*O519,0)*S517,0)-V514,0)</f>
        <v>265</v>
      </c>
      <c r="Y519" s="539"/>
      <c r="Z519" s="533"/>
    </row>
    <row r="520" spans="1:26" ht="16.7" customHeight="1" x14ac:dyDescent="0.15">
      <c r="A520" s="549">
        <v>22</v>
      </c>
      <c r="B520" s="549">
        <v>2617</v>
      </c>
      <c r="C520" s="540" t="s">
        <v>11195</v>
      </c>
      <c r="D520" s="542"/>
      <c r="E520" s="542"/>
      <c r="F520" s="534"/>
      <c r="G520" s="537"/>
      <c r="H520" s="541"/>
      <c r="I520" s="936" t="s">
        <v>10418</v>
      </c>
      <c r="J520" s="523" t="s">
        <v>1678</v>
      </c>
      <c r="K520" s="543">
        <v>0.96499999999999997</v>
      </c>
      <c r="L520" s="526"/>
      <c r="M520" s="526"/>
      <c r="N520" s="526"/>
      <c r="O520" s="527"/>
      <c r="P520" s="951"/>
      <c r="Q520" s="937"/>
      <c r="R520" s="537"/>
      <c r="T520" s="534"/>
      <c r="U520" s="537"/>
      <c r="V520" s="534"/>
      <c r="W520" s="538"/>
      <c r="X520" s="531">
        <f>ROUND(ROUND(ROUND(F489*K520,0)*S517,0)-V514,0)</f>
        <v>523</v>
      </c>
      <c r="Y520" s="539"/>
      <c r="Z520" s="533"/>
    </row>
    <row r="521" spans="1:26" ht="16.7" customHeight="1" x14ac:dyDescent="0.15">
      <c r="A521" s="549">
        <v>22</v>
      </c>
      <c r="B521" s="549">
        <v>2618</v>
      </c>
      <c r="C521" s="540" t="s">
        <v>11196</v>
      </c>
      <c r="D521" s="542"/>
      <c r="E521" s="542"/>
      <c r="F521" s="534"/>
      <c r="G521" s="537"/>
      <c r="H521" s="541"/>
      <c r="I521" s="937"/>
      <c r="J521" s="533"/>
      <c r="K521" s="535"/>
      <c r="L521" s="939" t="s">
        <v>10414</v>
      </c>
      <c r="M521" s="526" t="s">
        <v>16</v>
      </c>
      <c r="N521" s="526" t="s">
        <v>1678</v>
      </c>
      <c r="O521" s="527">
        <v>0.7</v>
      </c>
      <c r="P521" s="951"/>
      <c r="Q521" s="937"/>
      <c r="R521" s="537"/>
      <c r="T521" s="534"/>
      <c r="U521" s="537"/>
      <c r="V521" s="534"/>
      <c r="W521" s="538"/>
      <c r="X521" s="531">
        <f>ROUND(ROUND(ROUND(ROUND(F489*K520,0)*O521,0)*S517,0)-V514,0)</f>
        <v>362</v>
      </c>
      <c r="Y521" s="539"/>
      <c r="Z521" s="533"/>
    </row>
    <row r="522" spans="1:26" ht="16.7" customHeight="1" x14ac:dyDescent="0.15">
      <c r="A522" s="520">
        <v>22</v>
      </c>
      <c r="B522" s="520" t="s">
        <v>11197</v>
      </c>
      <c r="C522" s="540" t="s">
        <v>11198</v>
      </c>
      <c r="D522" s="542"/>
      <c r="E522" s="542"/>
      <c r="F522" s="534"/>
      <c r="G522" s="537"/>
      <c r="H522" s="541"/>
      <c r="I522" s="938"/>
      <c r="J522" s="545"/>
      <c r="K522" s="546"/>
      <c r="L522" s="940"/>
      <c r="M522" s="526" t="s">
        <v>3833</v>
      </c>
      <c r="N522" s="526" t="s">
        <v>1678</v>
      </c>
      <c r="O522" s="527">
        <v>0.5</v>
      </c>
      <c r="P522" s="951"/>
      <c r="Q522" s="938"/>
      <c r="R522" s="544"/>
      <c r="S522" s="548"/>
      <c r="T522" s="534"/>
      <c r="U522" s="537"/>
      <c r="V522" s="534"/>
      <c r="W522" s="538"/>
      <c r="X522" s="531">
        <f>ROUND(ROUND(ROUND(ROUND(F489*K520,0)*O522,0)*S517,0)-V514,0)</f>
        <v>256</v>
      </c>
      <c r="Y522" s="539"/>
      <c r="Z522" s="533"/>
    </row>
    <row r="523" spans="1:26" ht="16.7" customHeight="1" x14ac:dyDescent="0.15">
      <c r="A523" s="549">
        <v>22</v>
      </c>
      <c r="B523" s="549">
        <v>3619</v>
      </c>
      <c r="C523" s="540" t="s">
        <v>11199</v>
      </c>
      <c r="D523" s="542"/>
      <c r="E523" s="542"/>
      <c r="F523" s="534"/>
      <c r="G523" s="537"/>
      <c r="H523" s="541"/>
      <c r="I523" s="522"/>
      <c r="J523" s="523"/>
      <c r="K523" s="524"/>
      <c r="L523" s="526"/>
      <c r="M523" s="526"/>
      <c r="N523" s="526"/>
      <c r="O523" s="527"/>
      <c r="P523" s="951"/>
      <c r="Q523" s="936" t="s">
        <v>10433</v>
      </c>
      <c r="R523" s="525" t="s">
        <v>1678</v>
      </c>
      <c r="S523" s="529">
        <v>0.7</v>
      </c>
      <c r="T523" s="534"/>
      <c r="U523" s="537"/>
      <c r="V523" s="534"/>
      <c r="W523" s="538"/>
      <c r="X523" s="531">
        <f>ROUND(ROUND(F489*S523,0)-V514,0)</f>
        <v>764</v>
      </c>
      <c r="Y523" s="539"/>
      <c r="Z523" s="533"/>
    </row>
    <row r="524" spans="1:26" ht="16.7" customHeight="1" x14ac:dyDescent="0.15">
      <c r="A524" s="549">
        <v>22</v>
      </c>
      <c r="B524" s="549">
        <v>3620</v>
      </c>
      <c r="C524" s="540" t="s">
        <v>11200</v>
      </c>
      <c r="D524" s="542"/>
      <c r="E524" s="542"/>
      <c r="F524" s="534"/>
      <c r="G524" s="537"/>
      <c r="H524" s="541"/>
      <c r="I524" s="534"/>
      <c r="J524" s="533"/>
      <c r="K524" s="535"/>
      <c r="L524" s="939" t="s">
        <v>10414</v>
      </c>
      <c r="M524" s="526" t="s">
        <v>16</v>
      </c>
      <c r="N524" s="526" t="s">
        <v>1678</v>
      </c>
      <c r="O524" s="527">
        <v>0.7</v>
      </c>
      <c r="P524" s="951"/>
      <c r="Q524" s="937"/>
      <c r="R524" s="537"/>
      <c r="T524" s="534"/>
      <c r="U524" s="537"/>
      <c r="V524" s="534"/>
      <c r="W524" s="538"/>
      <c r="X524" s="531">
        <f>ROUND(ROUND(ROUND(F489*O524,0)*S523,0)-V514,0)</f>
        <v>531</v>
      </c>
      <c r="Y524" s="539"/>
      <c r="Z524" s="533"/>
    </row>
    <row r="525" spans="1:26" ht="16.7" customHeight="1" x14ac:dyDescent="0.15">
      <c r="A525" s="520">
        <v>22</v>
      </c>
      <c r="B525" s="520" t="s">
        <v>11201</v>
      </c>
      <c r="C525" s="540" t="s">
        <v>11202</v>
      </c>
      <c r="D525" s="542"/>
      <c r="E525" s="542"/>
      <c r="F525" s="534"/>
      <c r="G525" s="537"/>
      <c r="H525" s="541"/>
      <c r="I525" s="550"/>
      <c r="J525" s="551"/>
      <c r="K525" s="552"/>
      <c r="L525" s="940"/>
      <c r="M525" s="526" t="s">
        <v>3833</v>
      </c>
      <c r="N525" s="526" t="s">
        <v>1678</v>
      </c>
      <c r="O525" s="527">
        <v>0.5</v>
      </c>
      <c r="P525" s="951"/>
      <c r="Q525" s="937"/>
      <c r="R525" s="537"/>
      <c r="T525" s="534"/>
      <c r="U525" s="537"/>
      <c r="V525" s="534"/>
      <c r="W525" s="538"/>
      <c r="X525" s="531">
        <f>ROUND(ROUND(ROUND(F489*O525,0)*S523,0)-V514,0)</f>
        <v>376</v>
      </c>
      <c r="Y525" s="539"/>
      <c r="Z525" s="533"/>
    </row>
    <row r="526" spans="1:26" ht="16.7" customHeight="1" x14ac:dyDescent="0.15">
      <c r="A526" s="549">
        <v>22</v>
      </c>
      <c r="B526" s="549">
        <v>3621</v>
      </c>
      <c r="C526" s="540" t="s">
        <v>11203</v>
      </c>
      <c r="D526" s="542"/>
      <c r="E526" s="542"/>
      <c r="F526" s="534"/>
      <c r="G526" s="537"/>
      <c r="H526" s="541"/>
      <c r="I526" s="936" t="s">
        <v>10418</v>
      </c>
      <c r="J526" s="523" t="s">
        <v>1678</v>
      </c>
      <c r="K526" s="543">
        <v>0.96499999999999997</v>
      </c>
      <c r="L526" s="526"/>
      <c r="M526" s="526"/>
      <c r="N526" s="526"/>
      <c r="O526" s="527"/>
      <c r="P526" s="951"/>
      <c r="Q526" s="937"/>
      <c r="R526" s="537"/>
      <c r="T526" s="534"/>
      <c r="U526" s="537"/>
      <c r="V526" s="534"/>
      <c r="W526" s="538"/>
      <c r="X526" s="531">
        <f>ROUND(ROUND(ROUND(F489*K526,0)*S523,0)-V514,0)</f>
        <v>736</v>
      </c>
      <c r="Y526" s="539"/>
      <c r="Z526" s="533"/>
    </row>
    <row r="527" spans="1:26" ht="16.7" customHeight="1" x14ac:dyDescent="0.15">
      <c r="A527" s="549">
        <v>22</v>
      </c>
      <c r="B527" s="549">
        <v>3622</v>
      </c>
      <c r="C527" s="540" t="s">
        <v>11204</v>
      </c>
      <c r="D527" s="542"/>
      <c r="E527" s="542"/>
      <c r="F527" s="534"/>
      <c r="G527" s="537"/>
      <c r="H527" s="541"/>
      <c r="I527" s="937"/>
      <c r="J527" s="533"/>
      <c r="K527" s="535"/>
      <c r="L527" s="939" t="s">
        <v>10414</v>
      </c>
      <c r="M527" s="526" t="s">
        <v>16</v>
      </c>
      <c r="N527" s="526" t="s">
        <v>1678</v>
      </c>
      <c r="O527" s="527">
        <v>0.7</v>
      </c>
      <c r="P527" s="951"/>
      <c r="Q527" s="937"/>
      <c r="R527" s="537"/>
      <c r="T527" s="534"/>
      <c r="U527" s="537"/>
      <c r="V527" s="534"/>
      <c r="W527" s="538"/>
      <c r="X527" s="531">
        <f>ROUND(ROUND(ROUND(ROUND(F489*K526,0)*O527,0)*S523,0)-V514,0)</f>
        <v>512</v>
      </c>
      <c r="Y527" s="539"/>
      <c r="Z527" s="533"/>
    </row>
    <row r="528" spans="1:26" ht="16.7" customHeight="1" x14ac:dyDescent="0.15">
      <c r="A528" s="520">
        <v>22</v>
      </c>
      <c r="B528" s="520" t="s">
        <v>11205</v>
      </c>
      <c r="C528" s="540" t="s">
        <v>11206</v>
      </c>
      <c r="D528" s="542"/>
      <c r="E528" s="542"/>
      <c r="F528" s="534"/>
      <c r="G528" s="537"/>
      <c r="H528" s="541"/>
      <c r="I528" s="938"/>
      <c r="J528" s="545"/>
      <c r="K528" s="546"/>
      <c r="L528" s="940"/>
      <c r="M528" s="526" t="s">
        <v>3833</v>
      </c>
      <c r="N528" s="526" t="s">
        <v>1678</v>
      </c>
      <c r="O528" s="527">
        <v>0.5</v>
      </c>
      <c r="P528" s="952"/>
      <c r="Q528" s="938"/>
      <c r="R528" s="544"/>
      <c r="S528" s="548"/>
      <c r="T528" s="534"/>
      <c r="U528" s="537"/>
      <c r="V528" s="534"/>
      <c r="W528" s="538"/>
      <c r="X528" s="531">
        <f>ROUND(ROUND(ROUND(ROUND(F489*K526,0)*O528,0)*S523,0)-V514,0)</f>
        <v>363</v>
      </c>
      <c r="Y528" s="539"/>
      <c r="Z528" s="533"/>
    </row>
    <row r="529" spans="1:26" ht="16.7" customHeight="1" x14ac:dyDescent="0.15">
      <c r="A529" s="520">
        <v>22</v>
      </c>
      <c r="B529" s="520" t="s">
        <v>11207</v>
      </c>
      <c r="C529" s="540" t="s">
        <v>11208</v>
      </c>
      <c r="D529" s="542"/>
      <c r="E529" s="542"/>
      <c r="F529" s="534"/>
      <c r="G529" s="537"/>
      <c r="H529" s="541"/>
      <c r="I529" s="522"/>
      <c r="J529" s="523"/>
      <c r="K529" s="524"/>
      <c r="L529" s="526"/>
      <c r="M529" s="526"/>
      <c r="N529" s="526"/>
      <c r="O529" s="527"/>
      <c r="P529" s="933" t="s">
        <v>10443</v>
      </c>
      <c r="Q529" s="936" t="s">
        <v>10444</v>
      </c>
      <c r="R529" s="525" t="s">
        <v>1678</v>
      </c>
      <c r="S529" s="529">
        <v>0.7</v>
      </c>
      <c r="T529" s="534"/>
      <c r="U529" s="537"/>
      <c r="V529" s="534"/>
      <c r="W529" s="538"/>
      <c r="X529" s="531">
        <f>ROUND(ROUND(F489*S529,0)-V514,0)</f>
        <v>764</v>
      </c>
      <c r="Y529" s="539"/>
      <c r="Z529" s="533"/>
    </row>
    <row r="530" spans="1:26" ht="16.7" customHeight="1" x14ac:dyDescent="0.15">
      <c r="A530" s="520">
        <v>22</v>
      </c>
      <c r="B530" s="520" t="s">
        <v>11209</v>
      </c>
      <c r="C530" s="540" t="s">
        <v>11210</v>
      </c>
      <c r="D530" s="542"/>
      <c r="E530" s="542"/>
      <c r="F530" s="534"/>
      <c r="G530" s="537"/>
      <c r="H530" s="541"/>
      <c r="I530" s="534"/>
      <c r="J530" s="533"/>
      <c r="K530" s="535"/>
      <c r="L530" s="939" t="s">
        <v>10414</v>
      </c>
      <c r="M530" s="526" t="s">
        <v>16</v>
      </c>
      <c r="N530" s="526" t="s">
        <v>1678</v>
      </c>
      <c r="O530" s="527">
        <v>0.7</v>
      </c>
      <c r="P530" s="951"/>
      <c r="Q530" s="937"/>
      <c r="R530" s="537"/>
      <c r="T530" s="534"/>
      <c r="U530" s="537"/>
      <c r="V530" s="534"/>
      <c r="W530" s="538"/>
      <c r="X530" s="531">
        <f>ROUND(ROUND(ROUND(F489*O530,0)*S529,0)-V514,0)</f>
        <v>531</v>
      </c>
      <c r="Y530" s="539"/>
      <c r="Z530" s="533"/>
    </row>
    <row r="531" spans="1:26" ht="16.7" customHeight="1" x14ac:dyDescent="0.15">
      <c r="A531" s="520">
        <v>22</v>
      </c>
      <c r="B531" s="520" t="s">
        <v>11211</v>
      </c>
      <c r="C531" s="540" t="s">
        <v>11212</v>
      </c>
      <c r="D531" s="542"/>
      <c r="E531" s="542"/>
      <c r="F531" s="534"/>
      <c r="G531" s="537"/>
      <c r="H531" s="541"/>
      <c r="I531" s="550"/>
      <c r="J531" s="551"/>
      <c r="K531" s="552"/>
      <c r="L531" s="940"/>
      <c r="M531" s="526" t="s">
        <v>3833</v>
      </c>
      <c r="N531" s="526" t="s">
        <v>1678</v>
      </c>
      <c r="O531" s="527">
        <v>0.5</v>
      </c>
      <c r="P531" s="951"/>
      <c r="Q531" s="937"/>
      <c r="R531" s="537"/>
      <c r="T531" s="534"/>
      <c r="U531" s="537"/>
      <c r="V531" s="534"/>
      <c r="W531" s="538"/>
      <c r="X531" s="531">
        <f>ROUND(ROUND(ROUND(F489*O531,0)*S529,0)-V514,0)</f>
        <v>376</v>
      </c>
      <c r="Y531" s="539"/>
      <c r="Z531" s="533"/>
    </row>
    <row r="532" spans="1:26" ht="16.7" customHeight="1" x14ac:dyDescent="0.15">
      <c r="A532" s="520">
        <v>22</v>
      </c>
      <c r="B532" s="520" t="s">
        <v>11213</v>
      </c>
      <c r="C532" s="540" t="s">
        <v>11214</v>
      </c>
      <c r="D532" s="542"/>
      <c r="E532" s="542"/>
      <c r="F532" s="534"/>
      <c r="G532" s="537"/>
      <c r="H532" s="541"/>
      <c r="I532" s="936" t="s">
        <v>10418</v>
      </c>
      <c r="J532" s="523" t="s">
        <v>1678</v>
      </c>
      <c r="K532" s="543">
        <v>0.96499999999999997</v>
      </c>
      <c r="L532" s="526"/>
      <c r="M532" s="526"/>
      <c r="N532" s="526"/>
      <c r="O532" s="527"/>
      <c r="P532" s="951"/>
      <c r="Q532" s="937"/>
      <c r="R532" s="537"/>
      <c r="T532" s="534"/>
      <c r="U532" s="537"/>
      <c r="V532" s="534"/>
      <c r="W532" s="538"/>
      <c r="X532" s="531">
        <f>ROUND(ROUND(ROUND(F489*K532,0)*S529,0)-V514,0)</f>
        <v>736</v>
      </c>
      <c r="Y532" s="539"/>
      <c r="Z532" s="533"/>
    </row>
    <row r="533" spans="1:26" ht="16.7" customHeight="1" x14ac:dyDescent="0.15">
      <c r="A533" s="520">
        <v>22</v>
      </c>
      <c r="B533" s="520" t="s">
        <v>11215</v>
      </c>
      <c r="C533" s="540" t="s">
        <v>11216</v>
      </c>
      <c r="D533" s="542"/>
      <c r="E533" s="542"/>
      <c r="F533" s="534"/>
      <c r="G533" s="537"/>
      <c r="H533" s="541"/>
      <c r="I533" s="937"/>
      <c r="J533" s="533"/>
      <c r="K533" s="535"/>
      <c r="L533" s="939" t="s">
        <v>10414</v>
      </c>
      <c r="M533" s="526" t="s">
        <v>16</v>
      </c>
      <c r="N533" s="526" t="s">
        <v>1678</v>
      </c>
      <c r="O533" s="527">
        <v>0.7</v>
      </c>
      <c r="P533" s="951"/>
      <c r="Q533" s="937"/>
      <c r="R533" s="537"/>
      <c r="T533" s="534"/>
      <c r="U533" s="537"/>
      <c r="V533" s="534"/>
      <c r="W533" s="538"/>
      <c r="X533" s="531">
        <f>ROUND(ROUND(ROUND(ROUND(F489*K532,0)*O533,0)*S529,0)-V514,0)</f>
        <v>512</v>
      </c>
      <c r="Y533" s="539"/>
      <c r="Z533" s="533"/>
    </row>
    <row r="534" spans="1:26" ht="16.7" customHeight="1" x14ac:dyDescent="0.15">
      <c r="A534" s="520">
        <v>22</v>
      </c>
      <c r="B534" s="520" t="s">
        <v>11217</v>
      </c>
      <c r="C534" s="540" t="s">
        <v>11218</v>
      </c>
      <c r="D534" s="542"/>
      <c r="E534" s="542"/>
      <c r="F534" s="534"/>
      <c r="G534" s="537"/>
      <c r="H534" s="541"/>
      <c r="I534" s="938"/>
      <c r="J534" s="545"/>
      <c r="K534" s="546"/>
      <c r="L534" s="940"/>
      <c r="M534" s="526" t="s">
        <v>3833</v>
      </c>
      <c r="N534" s="526" t="s">
        <v>1678</v>
      </c>
      <c r="O534" s="527">
        <v>0.5</v>
      </c>
      <c r="P534" s="952"/>
      <c r="Q534" s="938"/>
      <c r="R534" s="544"/>
      <c r="S534" s="548"/>
      <c r="T534" s="534"/>
      <c r="U534" s="537"/>
      <c r="V534" s="550"/>
      <c r="W534" s="553"/>
      <c r="X534" s="531">
        <f>ROUND(ROUND(ROUND(ROUND(F489*K532,0)*O534,0)*S529,0)-V514,0)</f>
        <v>363</v>
      </c>
      <c r="Y534" s="539"/>
      <c r="Z534" s="533"/>
    </row>
    <row r="535" spans="1:26" ht="16.7" customHeight="1" x14ac:dyDescent="0.15">
      <c r="A535" s="520">
        <v>22</v>
      </c>
      <c r="B535" s="520">
        <v>2221</v>
      </c>
      <c r="C535" s="521" t="s">
        <v>11219</v>
      </c>
      <c r="D535" s="542"/>
      <c r="E535" s="542"/>
      <c r="F535" s="936" t="s">
        <v>10494</v>
      </c>
      <c r="G535" s="947"/>
      <c r="H535" s="941"/>
      <c r="I535" s="522"/>
      <c r="J535" s="523"/>
      <c r="K535" s="524"/>
      <c r="L535" s="526"/>
      <c r="M535" s="526"/>
      <c r="N535" s="526"/>
      <c r="O535" s="527"/>
      <c r="P535" s="528"/>
      <c r="Q535" s="525"/>
      <c r="R535" s="525"/>
      <c r="S535" s="529"/>
      <c r="T535" s="534"/>
      <c r="U535" s="537"/>
      <c r="V535" s="522"/>
      <c r="W535" s="530"/>
      <c r="X535" s="531">
        <f>F537</f>
        <v>820</v>
      </c>
      <c r="Y535" s="539"/>
      <c r="Z535" s="533"/>
    </row>
    <row r="536" spans="1:26" ht="16.7" customHeight="1" x14ac:dyDescent="0.15">
      <c r="A536" s="520">
        <v>22</v>
      </c>
      <c r="B536" s="520">
        <v>2222</v>
      </c>
      <c r="C536" s="521" t="s">
        <v>11220</v>
      </c>
      <c r="D536" s="542"/>
      <c r="E536" s="542"/>
      <c r="F536" s="937"/>
      <c r="G536" s="948"/>
      <c r="H536" s="942"/>
      <c r="I536" s="534"/>
      <c r="J536" s="533"/>
      <c r="K536" s="535"/>
      <c r="L536" s="939" t="s">
        <v>10414</v>
      </c>
      <c r="M536" s="526" t="s">
        <v>16</v>
      </c>
      <c r="N536" s="526" t="s">
        <v>1678</v>
      </c>
      <c r="O536" s="527">
        <v>0.7</v>
      </c>
      <c r="P536" s="536"/>
      <c r="Q536" s="537"/>
      <c r="R536" s="537"/>
      <c r="T536" s="534"/>
      <c r="U536" s="537"/>
      <c r="V536" s="534"/>
      <c r="W536" s="538"/>
      <c r="X536" s="531">
        <f>ROUND(F537*O536,0)</f>
        <v>574</v>
      </c>
      <c r="Y536" s="539"/>
      <c r="Z536" s="533"/>
    </row>
    <row r="537" spans="1:26" ht="16.7" customHeight="1" x14ac:dyDescent="0.15">
      <c r="A537" s="520">
        <v>22</v>
      </c>
      <c r="B537" s="520" t="s">
        <v>11221</v>
      </c>
      <c r="C537" s="540" t="s">
        <v>11222</v>
      </c>
      <c r="D537" s="542"/>
      <c r="E537" s="542"/>
      <c r="F537" s="949">
        <v>820</v>
      </c>
      <c r="G537" s="950"/>
      <c r="H537" s="541" t="s">
        <v>9</v>
      </c>
      <c r="I537" s="550"/>
      <c r="J537" s="551"/>
      <c r="K537" s="552"/>
      <c r="L537" s="940"/>
      <c r="M537" s="526" t="s">
        <v>3833</v>
      </c>
      <c r="N537" s="526" t="s">
        <v>1678</v>
      </c>
      <c r="O537" s="527">
        <v>0.5</v>
      </c>
      <c r="P537" s="536"/>
      <c r="Q537" s="537"/>
      <c r="R537" s="537"/>
      <c r="T537" s="534"/>
      <c r="U537" s="537"/>
      <c r="V537" s="534"/>
      <c r="W537" s="538"/>
      <c r="X537" s="531">
        <f>ROUND(F537*O537,0)</f>
        <v>410</v>
      </c>
      <c r="Y537" s="539"/>
      <c r="Z537" s="533"/>
    </row>
    <row r="538" spans="1:26" ht="16.7" customHeight="1" x14ac:dyDescent="0.15">
      <c r="A538" s="520">
        <v>22</v>
      </c>
      <c r="B538" s="520">
        <v>2223</v>
      </c>
      <c r="C538" s="540" t="s">
        <v>11223</v>
      </c>
      <c r="D538" s="542"/>
      <c r="E538" s="542"/>
      <c r="F538" s="534"/>
      <c r="G538" s="537"/>
      <c r="H538" s="541"/>
      <c r="I538" s="936" t="s">
        <v>10418</v>
      </c>
      <c r="J538" s="523" t="s">
        <v>1678</v>
      </c>
      <c r="K538" s="543">
        <v>0.96499999999999997</v>
      </c>
      <c r="L538" s="526"/>
      <c r="M538" s="526"/>
      <c r="N538" s="526"/>
      <c r="O538" s="527"/>
      <c r="P538" s="536"/>
      <c r="Q538" s="537"/>
      <c r="R538" s="537"/>
      <c r="T538" s="534"/>
      <c r="U538" s="537"/>
      <c r="V538" s="534"/>
      <c r="W538" s="538"/>
      <c r="X538" s="531">
        <f>ROUND(F537*K538,0)</f>
        <v>791</v>
      </c>
      <c r="Y538" s="539"/>
      <c r="Z538" s="533"/>
    </row>
    <row r="539" spans="1:26" ht="16.7" customHeight="1" x14ac:dyDescent="0.15">
      <c r="A539" s="520">
        <v>22</v>
      </c>
      <c r="B539" s="520">
        <v>2224</v>
      </c>
      <c r="C539" s="540" t="s">
        <v>11224</v>
      </c>
      <c r="D539" s="542"/>
      <c r="E539" s="542"/>
      <c r="F539" s="534"/>
      <c r="G539" s="537"/>
      <c r="H539" s="541"/>
      <c r="I539" s="937"/>
      <c r="J539" s="533"/>
      <c r="K539" s="535"/>
      <c r="L539" s="939" t="s">
        <v>10414</v>
      </c>
      <c r="M539" s="526" t="s">
        <v>16</v>
      </c>
      <c r="N539" s="526" t="s">
        <v>1678</v>
      </c>
      <c r="O539" s="527">
        <v>0.7</v>
      </c>
      <c r="P539" s="536"/>
      <c r="Q539" s="537"/>
      <c r="R539" s="537"/>
      <c r="T539" s="534"/>
      <c r="U539" s="537"/>
      <c r="V539" s="534"/>
      <c r="W539" s="538"/>
      <c r="X539" s="531">
        <f>ROUND(ROUND(F537*K538,0)*O539,0)</f>
        <v>554</v>
      </c>
      <c r="Y539" s="539"/>
      <c r="Z539" s="533"/>
    </row>
    <row r="540" spans="1:26" ht="16.7" customHeight="1" x14ac:dyDescent="0.15">
      <c r="A540" s="520">
        <v>22</v>
      </c>
      <c r="B540" s="520" t="s">
        <v>11225</v>
      </c>
      <c r="C540" s="540" t="s">
        <v>11226</v>
      </c>
      <c r="D540" s="542"/>
      <c r="E540" s="542"/>
      <c r="F540" s="534"/>
      <c r="G540" s="537"/>
      <c r="H540" s="541"/>
      <c r="I540" s="938"/>
      <c r="J540" s="545"/>
      <c r="K540" s="546"/>
      <c r="L540" s="940"/>
      <c r="M540" s="526" t="s">
        <v>3833</v>
      </c>
      <c r="N540" s="526" t="s">
        <v>1678</v>
      </c>
      <c r="O540" s="527">
        <v>0.5</v>
      </c>
      <c r="P540" s="547"/>
      <c r="Q540" s="544"/>
      <c r="R540" s="544"/>
      <c r="S540" s="548"/>
      <c r="T540" s="534"/>
      <c r="U540" s="537"/>
      <c r="V540" s="534"/>
      <c r="W540" s="538"/>
      <c r="X540" s="531">
        <f>ROUND(ROUND(F537*K538,0)*O540,0)</f>
        <v>396</v>
      </c>
      <c r="Y540" s="539"/>
      <c r="Z540" s="533"/>
    </row>
    <row r="541" spans="1:26" ht="16.7" customHeight="1" x14ac:dyDescent="0.15">
      <c r="A541" s="549">
        <v>22</v>
      </c>
      <c r="B541" s="549">
        <v>2225</v>
      </c>
      <c r="C541" s="540" t="s">
        <v>11227</v>
      </c>
      <c r="D541" s="542"/>
      <c r="E541" s="542"/>
      <c r="F541" s="534"/>
      <c r="G541" s="537"/>
      <c r="H541" s="541"/>
      <c r="I541" s="522"/>
      <c r="J541" s="523"/>
      <c r="K541" s="524"/>
      <c r="L541" s="525"/>
      <c r="M541" s="526"/>
      <c r="N541" s="526"/>
      <c r="O541" s="527"/>
      <c r="P541" s="933" t="s">
        <v>10423</v>
      </c>
      <c r="Q541" s="936" t="s">
        <v>10424</v>
      </c>
      <c r="R541" s="525" t="s">
        <v>1678</v>
      </c>
      <c r="S541" s="529">
        <v>0.5</v>
      </c>
      <c r="T541" s="534"/>
      <c r="U541" s="537"/>
      <c r="V541" s="534"/>
      <c r="W541" s="538"/>
      <c r="X541" s="531">
        <f>ROUND(F537*S541,0)</f>
        <v>410</v>
      </c>
      <c r="Y541" s="539"/>
      <c r="Z541" s="533"/>
    </row>
    <row r="542" spans="1:26" ht="16.7" customHeight="1" x14ac:dyDescent="0.15">
      <c r="A542" s="549">
        <v>22</v>
      </c>
      <c r="B542" s="549">
        <v>2226</v>
      </c>
      <c r="C542" s="540" t="s">
        <v>11228</v>
      </c>
      <c r="D542" s="542"/>
      <c r="E542" s="542"/>
      <c r="F542" s="534"/>
      <c r="G542" s="537"/>
      <c r="H542" s="541"/>
      <c r="I542" s="534"/>
      <c r="J542" s="533"/>
      <c r="K542" s="535"/>
      <c r="L542" s="939" t="s">
        <v>10414</v>
      </c>
      <c r="M542" s="526" t="s">
        <v>16</v>
      </c>
      <c r="N542" s="526" t="s">
        <v>1678</v>
      </c>
      <c r="O542" s="527">
        <v>0.7</v>
      </c>
      <c r="P542" s="951"/>
      <c r="Q542" s="937"/>
      <c r="R542" s="537"/>
      <c r="T542" s="534"/>
      <c r="U542" s="537"/>
      <c r="V542" s="534"/>
      <c r="W542" s="538"/>
      <c r="X542" s="531">
        <f>ROUND(ROUND(F537*O542,0)*S541,0)</f>
        <v>287</v>
      </c>
      <c r="Y542" s="539"/>
      <c r="Z542" s="533"/>
    </row>
    <row r="543" spans="1:26" ht="16.7" customHeight="1" x14ac:dyDescent="0.15">
      <c r="A543" s="520">
        <v>22</v>
      </c>
      <c r="B543" s="520" t="s">
        <v>11229</v>
      </c>
      <c r="C543" s="540" t="s">
        <v>11230</v>
      </c>
      <c r="D543" s="542"/>
      <c r="E543" s="542"/>
      <c r="F543" s="534"/>
      <c r="G543" s="537"/>
      <c r="H543" s="541"/>
      <c r="I543" s="550"/>
      <c r="J543" s="551"/>
      <c r="K543" s="552"/>
      <c r="L543" s="940"/>
      <c r="M543" s="526" t="s">
        <v>3833</v>
      </c>
      <c r="N543" s="526" t="s">
        <v>1678</v>
      </c>
      <c r="O543" s="527">
        <v>0.5</v>
      </c>
      <c r="P543" s="951"/>
      <c r="Q543" s="937"/>
      <c r="R543" s="537"/>
      <c r="T543" s="534"/>
      <c r="U543" s="537"/>
      <c r="V543" s="534"/>
      <c r="W543" s="538"/>
      <c r="X543" s="531">
        <f>ROUND(ROUND(F537*O543,0)*S541,0)</f>
        <v>205</v>
      </c>
      <c r="Y543" s="539"/>
      <c r="Z543" s="533"/>
    </row>
    <row r="544" spans="1:26" ht="16.7" customHeight="1" x14ac:dyDescent="0.15">
      <c r="A544" s="549">
        <v>22</v>
      </c>
      <c r="B544" s="549">
        <v>2227</v>
      </c>
      <c r="C544" s="540" t="s">
        <v>11231</v>
      </c>
      <c r="D544" s="542"/>
      <c r="E544" s="542"/>
      <c r="F544" s="534"/>
      <c r="G544" s="537"/>
      <c r="H544" s="541"/>
      <c r="I544" s="936" t="s">
        <v>10418</v>
      </c>
      <c r="J544" s="523" t="s">
        <v>1678</v>
      </c>
      <c r="K544" s="543">
        <v>0.96499999999999997</v>
      </c>
      <c r="L544" s="544"/>
      <c r="M544" s="526"/>
      <c r="N544" s="526"/>
      <c r="O544" s="527"/>
      <c r="P544" s="951"/>
      <c r="Q544" s="937"/>
      <c r="R544" s="537"/>
      <c r="T544" s="534"/>
      <c r="U544" s="537"/>
      <c r="V544" s="534"/>
      <c r="W544" s="538"/>
      <c r="X544" s="531">
        <f>ROUND(ROUND(F537*K544,0)*S541,0)</f>
        <v>396</v>
      </c>
      <c r="Y544" s="539"/>
      <c r="Z544" s="533"/>
    </row>
    <row r="545" spans="1:26" ht="16.7" customHeight="1" x14ac:dyDescent="0.15">
      <c r="A545" s="549">
        <v>22</v>
      </c>
      <c r="B545" s="549">
        <v>2228</v>
      </c>
      <c r="C545" s="540" t="s">
        <v>11232</v>
      </c>
      <c r="D545" s="542"/>
      <c r="E545" s="542"/>
      <c r="F545" s="534"/>
      <c r="G545" s="537"/>
      <c r="H545" s="541"/>
      <c r="I545" s="937"/>
      <c r="J545" s="533"/>
      <c r="K545" s="535"/>
      <c r="L545" s="939" t="s">
        <v>10414</v>
      </c>
      <c r="M545" s="526" t="s">
        <v>16</v>
      </c>
      <c r="N545" s="526" t="s">
        <v>1678</v>
      </c>
      <c r="O545" s="527">
        <v>0.7</v>
      </c>
      <c r="P545" s="951"/>
      <c r="Q545" s="937"/>
      <c r="R545" s="537"/>
      <c r="T545" s="534"/>
      <c r="U545" s="537"/>
      <c r="V545" s="534"/>
      <c r="W545" s="538"/>
      <c r="X545" s="531">
        <f>ROUND(ROUND(ROUND(F537*K544,0)*O545,0)*S541,0)</f>
        <v>277</v>
      </c>
      <c r="Y545" s="539"/>
      <c r="Z545" s="533"/>
    </row>
    <row r="546" spans="1:26" ht="16.7" customHeight="1" x14ac:dyDescent="0.15">
      <c r="A546" s="520">
        <v>22</v>
      </c>
      <c r="B546" s="520" t="s">
        <v>11233</v>
      </c>
      <c r="C546" s="540" t="s">
        <v>11234</v>
      </c>
      <c r="D546" s="542"/>
      <c r="E546" s="542"/>
      <c r="F546" s="534"/>
      <c r="G546" s="537"/>
      <c r="H546" s="541"/>
      <c r="I546" s="938"/>
      <c r="J546" s="545"/>
      <c r="K546" s="546"/>
      <c r="L546" s="940"/>
      <c r="M546" s="526" t="s">
        <v>3833</v>
      </c>
      <c r="N546" s="526" t="s">
        <v>1678</v>
      </c>
      <c r="O546" s="527">
        <v>0.5</v>
      </c>
      <c r="P546" s="951"/>
      <c r="Q546" s="938"/>
      <c r="R546" s="544"/>
      <c r="S546" s="548"/>
      <c r="T546" s="534"/>
      <c r="U546" s="537"/>
      <c r="V546" s="534"/>
      <c r="W546" s="538"/>
      <c r="X546" s="531">
        <f>ROUND(ROUND(ROUND(F537*K544,0)*O546,0)*S541,0)</f>
        <v>198</v>
      </c>
      <c r="Y546" s="539"/>
      <c r="Z546" s="533"/>
    </row>
    <row r="547" spans="1:26" ht="16.7" customHeight="1" x14ac:dyDescent="0.15">
      <c r="A547" s="549">
        <v>22</v>
      </c>
      <c r="B547" s="549">
        <v>3229</v>
      </c>
      <c r="C547" s="540" t="s">
        <v>11235</v>
      </c>
      <c r="D547" s="542"/>
      <c r="E547" s="542"/>
      <c r="F547" s="534"/>
      <c r="G547" s="537"/>
      <c r="H547" s="541"/>
      <c r="I547" s="522"/>
      <c r="J547" s="523"/>
      <c r="K547" s="524"/>
      <c r="L547" s="526"/>
      <c r="M547" s="526"/>
      <c r="N547" s="526"/>
      <c r="O547" s="527"/>
      <c r="P547" s="951"/>
      <c r="Q547" s="936" t="s">
        <v>10433</v>
      </c>
      <c r="R547" s="525" t="s">
        <v>1678</v>
      </c>
      <c r="S547" s="529">
        <v>0.7</v>
      </c>
      <c r="T547" s="534"/>
      <c r="U547" s="537"/>
      <c r="V547" s="534"/>
      <c r="W547" s="538"/>
      <c r="X547" s="531">
        <f>ROUND(F537*S547,0)</f>
        <v>574</v>
      </c>
      <c r="Y547" s="539"/>
      <c r="Z547" s="533"/>
    </row>
    <row r="548" spans="1:26" ht="16.7" customHeight="1" x14ac:dyDescent="0.15">
      <c r="A548" s="549">
        <v>22</v>
      </c>
      <c r="B548" s="549">
        <v>3230</v>
      </c>
      <c r="C548" s="540" t="s">
        <v>11236</v>
      </c>
      <c r="D548" s="542"/>
      <c r="E548" s="542"/>
      <c r="F548" s="534"/>
      <c r="G548" s="537"/>
      <c r="H548" s="541"/>
      <c r="I548" s="534"/>
      <c r="J548" s="533"/>
      <c r="K548" s="535"/>
      <c r="L548" s="939" t="s">
        <v>10414</v>
      </c>
      <c r="M548" s="526" t="s">
        <v>16</v>
      </c>
      <c r="N548" s="526" t="s">
        <v>1678</v>
      </c>
      <c r="O548" s="527">
        <v>0.7</v>
      </c>
      <c r="P548" s="951"/>
      <c r="Q548" s="937"/>
      <c r="R548" s="537"/>
      <c r="T548" s="534"/>
      <c r="U548" s="537"/>
      <c r="V548" s="534"/>
      <c r="W548" s="538"/>
      <c r="X548" s="531">
        <f>ROUND(ROUND(F537*O548,0)*S547,0)</f>
        <v>402</v>
      </c>
      <c r="Y548" s="539"/>
      <c r="Z548" s="533"/>
    </row>
    <row r="549" spans="1:26" ht="16.7" customHeight="1" x14ac:dyDescent="0.15">
      <c r="A549" s="520">
        <v>22</v>
      </c>
      <c r="B549" s="520" t="s">
        <v>11237</v>
      </c>
      <c r="C549" s="540" t="s">
        <v>11238</v>
      </c>
      <c r="D549" s="542"/>
      <c r="E549" s="542"/>
      <c r="F549" s="534"/>
      <c r="G549" s="537"/>
      <c r="H549" s="541"/>
      <c r="I549" s="550"/>
      <c r="J549" s="551"/>
      <c r="K549" s="552"/>
      <c r="L549" s="940"/>
      <c r="M549" s="526" t="s">
        <v>3833</v>
      </c>
      <c r="N549" s="526" t="s">
        <v>1678</v>
      </c>
      <c r="O549" s="527">
        <v>0.5</v>
      </c>
      <c r="P549" s="951"/>
      <c r="Q549" s="937"/>
      <c r="R549" s="537"/>
      <c r="T549" s="534"/>
      <c r="U549" s="537"/>
      <c r="V549" s="534"/>
      <c r="W549" s="538"/>
      <c r="X549" s="531">
        <f>ROUND(ROUND(F537*O549,0)*S547,0)</f>
        <v>287</v>
      </c>
      <c r="Y549" s="539"/>
      <c r="Z549" s="533"/>
    </row>
    <row r="550" spans="1:26" ht="16.7" customHeight="1" x14ac:dyDescent="0.15">
      <c r="A550" s="549">
        <v>22</v>
      </c>
      <c r="B550" s="549">
        <v>3231</v>
      </c>
      <c r="C550" s="540" t="s">
        <v>11239</v>
      </c>
      <c r="D550" s="542"/>
      <c r="E550" s="542"/>
      <c r="F550" s="534"/>
      <c r="G550" s="537"/>
      <c r="H550" s="541"/>
      <c r="I550" s="936" t="s">
        <v>10418</v>
      </c>
      <c r="J550" s="523" t="s">
        <v>1678</v>
      </c>
      <c r="K550" s="543">
        <v>0.96499999999999997</v>
      </c>
      <c r="L550" s="526"/>
      <c r="M550" s="526"/>
      <c r="N550" s="526"/>
      <c r="O550" s="527"/>
      <c r="P550" s="951"/>
      <c r="Q550" s="937"/>
      <c r="R550" s="537"/>
      <c r="T550" s="534"/>
      <c r="U550" s="537"/>
      <c r="V550" s="534"/>
      <c r="W550" s="538"/>
      <c r="X550" s="531">
        <f>ROUND(ROUND(F537*K550,0)*S547,0)</f>
        <v>554</v>
      </c>
      <c r="Y550" s="539"/>
      <c r="Z550" s="533"/>
    </row>
    <row r="551" spans="1:26" ht="16.7" customHeight="1" x14ac:dyDescent="0.15">
      <c r="A551" s="549">
        <v>22</v>
      </c>
      <c r="B551" s="549">
        <v>3232</v>
      </c>
      <c r="C551" s="540" t="s">
        <v>11240</v>
      </c>
      <c r="D551" s="542"/>
      <c r="E551" s="542"/>
      <c r="F551" s="534"/>
      <c r="G551" s="537"/>
      <c r="H551" s="541"/>
      <c r="I551" s="937"/>
      <c r="J551" s="533"/>
      <c r="K551" s="535"/>
      <c r="L551" s="939" t="s">
        <v>10414</v>
      </c>
      <c r="M551" s="526" t="s">
        <v>16</v>
      </c>
      <c r="N551" s="526" t="s">
        <v>1678</v>
      </c>
      <c r="O551" s="527">
        <v>0.7</v>
      </c>
      <c r="P551" s="951"/>
      <c r="Q551" s="937"/>
      <c r="R551" s="537"/>
      <c r="T551" s="534"/>
      <c r="U551" s="537"/>
      <c r="V551" s="534"/>
      <c r="W551" s="538"/>
      <c r="X551" s="531">
        <f>ROUND(ROUND(ROUND(F537*K550,0)*O551,0)*S547,0)</f>
        <v>388</v>
      </c>
      <c r="Y551" s="539"/>
      <c r="Z551" s="533"/>
    </row>
    <row r="552" spans="1:26" ht="16.7" customHeight="1" x14ac:dyDescent="0.15">
      <c r="A552" s="520">
        <v>22</v>
      </c>
      <c r="B552" s="520" t="s">
        <v>11241</v>
      </c>
      <c r="C552" s="540" t="s">
        <v>11242</v>
      </c>
      <c r="D552" s="542"/>
      <c r="E552" s="542"/>
      <c r="F552" s="534"/>
      <c r="G552" s="537"/>
      <c r="H552" s="541"/>
      <c r="I552" s="938"/>
      <c r="J552" s="545"/>
      <c r="K552" s="546"/>
      <c r="L552" s="940"/>
      <c r="M552" s="526" t="s">
        <v>3833</v>
      </c>
      <c r="N552" s="526" t="s">
        <v>1678</v>
      </c>
      <c r="O552" s="527">
        <v>0.5</v>
      </c>
      <c r="P552" s="952"/>
      <c r="Q552" s="938"/>
      <c r="R552" s="544"/>
      <c r="S552" s="548"/>
      <c r="T552" s="534"/>
      <c r="U552" s="537"/>
      <c r="V552" s="534"/>
      <c r="W552" s="538"/>
      <c r="X552" s="531">
        <f>ROUND(ROUND(ROUND(F537*K550,0)*O552,0)*S547,0)</f>
        <v>277</v>
      </c>
      <c r="Y552" s="539"/>
      <c r="Z552" s="533"/>
    </row>
    <row r="553" spans="1:26" ht="16.7" customHeight="1" x14ac:dyDescent="0.15">
      <c r="A553" s="520">
        <v>22</v>
      </c>
      <c r="B553" s="520" t="s">
        <v>11243</v>
      </c>
      <c r="C553" s="540" t="s">
        <v>11244</v>
      </c>
      <c r="D553" s="542"/>
      <c r="E553" s="542"/>
      <c r="F553" s="534"/>
      <c r="G553" s="537"/>
      <c r="H553" s="541"/>
      <c r="I553" s="522"/>
      <c r="J553" s="523"/>
      <c r="K553" s="524"/>
      <c r="L553" s="526"/>
      <c r="M553" s="526"/>
      <c r="N553" s="526"/>
      <c r="O553" s="527"/>
      <c r="P553" s="933" t="s">
        <v>10443</v>
      </c>
      <c r="Q553" s="936" t="s">
        <v>10444</v>
      </c>
      <c r="R553" s="525" t="s">
        <v>1678</v>
      </c>
      <c r="S553" s="529">
        <v>0.7</v>
      </c>
      <c r="T553" s="534"/>
      <c r="U553" s="537"/>
      <c r="V553" s="534"/>
      <c r="W553" s="538"/>
      <c r="X553" s="531">
        <f>ROUND(F537*S553,0)</f>
        <v>574</v>
      </c>
      <c r="Y553" s="539"/>
      <c r="Z553" s="533"/>
    </row>
    <row r="554" spans="1:26" ht="16.7" customHeight="1" x14ac:dyDescent="0.15">
      <c r="A554" s="520">
        <v>22</v>
      </c>
      <c r="B554" s="520" t="s">
        <v>11245</v>
      </c>
      <c r="C554" s="540" t="s">
        <v>11246</v>
      </c>
      <c r="D554" s="542"/>
      <c r="E554" s="542"/>
      <c r="F554" s="534"/>
      <c r="G554" s="537"/>
      <c r="H554" s="541"/>
      <c r="I554" s="534"/>
      <c r="J554" s="533"/>
      <c r="K554" s="535"/>
      <c r="L554" s="939" t="s">
        <v>10414</v>
      </c>
      <c r="M554" s="526" t="s">
        <v>16</v>
      </c>
      <c r="N554" s="526" t="s">
        <v>1678</v>
      </c>
      <c r="O554" s="527">
        <v>0.7</v>
      </c>
      <c r="P554" s="951"/>
      <c r="Q554" s="937"/>
      <c r="R554" s="537"/>
      <c r="T554" s="534"/>
      <c r="U554" s="537"/>
      <c r="V554" s="534"/>
      <c r="W554" s="538"/>
      <c r="X554" s="531">
        <f>ROUND(ROUND(F537*O554,0)*S553,0)</f>
        <v>402</v>
      </c>
      <c r="Y554" s="539"/>
      <c r="Z554" s="533"/>
    </row>
    <row r="555" spans="1:26" ht="16.7" customHeight="1" x14ac:dyDescent="0.15">
      <c r="A555" s="520">
        <v>22</v>
      </c>
      <c r="B555" s="520" t="s">
        <v>11247</v>
      </c>
      <c r="C555" s="540" t="s">
        <v>11248</v>
      </c>
      <c r="D555" s="542"/>
      <c r="E555" s="542"/>
      <c r="F555" s="534"/>
      <c r="G555" s="537"/>
      <c r="H555" s="541"/>
      <c r="I555" s="550"/>
      <c r="J555" s="551"/>
      <c r="K555" s="552"/>
      <c r="L555" s="940"/>
      <c r="M555" s="526" t="s">
        <v>3833</v>
      </c>
      <c r="N555" s="526" t="s">
        <v>1678</v>
      </c>
      <c r="O555" s="527">
        <v>0.5</v>
      </c>
      <c r="P555" s="951"/>
      <c r="Q555" s="937"/>
      <c r="R555" s="537"/>
      <c r="T555" s="534"/>
      <c r="U555" s="537"/>
      <c r="V555" s="534"/>
      <c r="W555" s="538"/>
      <c r="X555" s="531">
        <f>ROUND(ROUND(F537*O555,0)*S553,0)</f>
        <v>287</v>
      </c>
      <c r="Y555" s="539"/>
      <c r="Z555" s="533"/>
    </row>
    <row r="556" spans="1:26" ht="16.7" customHeight="1" x14ac:dyDescent="0.15">
      <c r="A556" s="520">
        <v>22</v>
      </c>
      <c r="B556" s="520" t="s">
        <v>11249</v>
      </c>
      <c r="C556" s="540" t="s">
        <v>11250</v>
      </c>
      <c r="D556" s="542"/>
      <c r="E556" s="542"/>
      <c r="F556" s="534"/>
      <c r="G556" s="537"/>
      <c r="H556" s="541"/>
      <c r="I556" s="936" t="s">
        <v>10418</v>
      </c>
      <c r="J556" s="523" t="s">
        <v>1678</v>
      </c>
      <c r="K556" s="543">
        <v>0.96499999999999997</v>
      </c>
      <c r="L556" s="526"/>
      <c r="M556" s="526"/>
      <c r="N556" s="526"/>
      <c r="O556" s="527"/>
      <c r="P556" s="951"/>
      <c r="Q556" s="937"/>
      <c r="R556" s="537"/>
      <c r="T556" s="534"/>
      <c r="U556" s="537"/>
      <c r="V556" s="534"/>
      <c r="W556" s="538"/>
      <c r="X556" s="531">
        <f>ROUND(ROUND(F537*K556,0)*S553,0)</f>
        <v>554</v>
      </c>
      <c r="Y556" s="539"/>
      <c r="Z556" s="533"/>
    </row>
    <row r="557" spans="1:26" ht="16.7" customHeight="1" x14ac:dyDescent="0.15">
      <c r="A557" s="520">
        <v>22</v>
      </c>
      <c r="B557" s="520" t="s">
        <v>11251</v>
      </c>
      <c r="C557" s="540" t="s">
        <v>11252</v>
      </c>
      <c r="D557" s="542"/>
      <c r="E557" s="542"/>
      <c r="F557" s="534"/>
      <c r="G557" s="537"/>
      <c r="H557" s="541"/>
      <c r="I557" s="937"/>
      <c r="J557" s="533"/>
      <c r="K557" s="535"/>
      <c r="L557" s="939" t="s">
        <v>10414</v>
      </c>
      <c r="M557" s="526" t="s">
        <v>16</v>
      </c>
      <c r="N557" s="526" t="s">
        <v>1678</v>
      </c>
      <c r="O557" s="527">
        <v>0.7</v>
      </c>
      <c r="P557" s="951"/>
      <c r="Q557" s="937"/>
      <c r="R557" s="537"/>
      <c r="T557" s="534"/>
      <c r="U557" s="537"/>
      <c r="V557" s="534"/>
      <c r="W557" s="538"/>
      <c r="X557" s="531">
        <f>ROUND(ROUND(ROUND(F537*K556,0)*O557,0)*S553,0)</f>
        <v>388</v>
      </c>
      <c r="Y557" s="539"/>
      <c r="Z557" s="533"/>
    </row>
    <row r="558" spans="1:26" ht="16.7" customHeight="1" x14ac:dyDescent="0.15">
      <c r="A558" s="520">
        <v>22</v>
      </c>
      <c r="B558" s="520" t="s">
        <v>11253</v>
      </c>
      <c r="C558" s="540" t="s">
        <v>11254</v>
      </c>
      <c r="D558" s="542"/>
      <c r="E558" s="542"/>
      <c r="F558" s="534"/>
      <c r="G558" s="537"/>
      <c r="H558" s="541"/>
      <c r="I558" s="938"/>
      <c r="J558" s="545"/>
      <c r="K558" s="546"/>
      <c r="L558" s="940"/>
      <c r="M558" s="526" t="s">
        <v>3833</v>
      </c>
      <c r="N558" s="526" t="s">
        <v>1678</v>
      </c>
      <c r="O558" s="527">
        <v>0.5</v>
      </c>
      <c r="P558" s="952"/>
      <c r="Q558" s="938"/>
      <c r="R558" s="544"/>
      <c r="S558" s="548"/>
      <c r="T558" s="534"/>
      <c r="U558" s="537"/>
      <c r="V558" s="550"/>
      <c r="W558" s="553"/>
      <c r="X558" s="531">
        <f>ROUND(ROUND(ROUND(F537*K556,0)*O558,0)*S553,0)</f>
        <v>277</v>
      </c>
      <c r="Y558" s="539"/>
      <c r="Z558" s="533"/>
    </row>
    <row r="559" spans="1:26" ht="16.7" customHeight="1" x14ac:dyDescent="0.15">
      <c r="A559" s="520">
        <v>22</v>
      </c>
      <c r="B559" s="520">
        <v>2621</v>
      </c>
      <c r="C559" s="540" t="s">
        <v>11255</v>
      </c>
      <c r="D559" s="542"/>
      <c r="E559" s="542"/>
      <c r="F559" s="534"/>
      <c r="G559" s="537"/>
      <c r="H559" s="541"/>
      <c r="I559" s="522"/>
      <c r="J559" s="523"/>
      <c r="K559" s="524"/>
      <c r="L559" s="526"/>
      <c r="M559" s="526"/>
      <c r="N559" s="526"/>
      <c r="O559" s="527"/>
      <c r="P559" s="528"/>
      <c r="Q559" s="525"/>
      <c r="R559" s="525"/>
      <c r="S559" s="529"/>
      <c r="T559" s="534"/>
      <c r="U559" s="537"/>
      <c r="V559" s="936" t="s">
        <v>10456</v>
      </c>
      <c r="W559" s="941"/>
      <c r="X559" s="531">
        <f>ROUND(F537-V562,0)</f>
        <v>808</v>
      </c>
      <c r="Y559" s="539"/>
      <c r="Z559" s="533"/>
    </row>
    <row r="560" spans="1:26" ht="16.7" customHeight="1" x14ac:dyDescent="0.15">
      <c r="A560" s="520">
        <v>22</v>
      </c>
      <c r="B560" s="520">
        <v>2622</v>
      </c>
      <c r="C560" s="540" t="s">
        <v>11256</v>
      </c>
      <c r="D560" s="542"/>
      <c r="E560" s="542"/>
      <c r="F560" s="534"/>
      <c r="G560" s="537"/>
      <c r="H560" s="541"/>
      <c r="I560" s="534"/>
      <c r="J560" s="533"/>
      <c r="K560" s="535"/>
      <c r="L560" s="939" t="s">
        <v>10414</v>
      </c>
      <c r="M560" s="526" t="s">
        <v>16</v>
      </c>
      <c r="N560" s="526" t="s">
        <v>1678</v>
      </c>
      <c r="O560" s="527">
        <v>0.7</v>
      </c>
      <c r="P560" s="536"/>
      <c r="Q560" s="537"/>
      <c r="R560" s="537"/>
      <c r="T560" s="534"/>
      <c r="U560" s="537"/>
      <c r="V560" s="937"/>
      <c r="W560" s="942"/>
      <c r="X560" s="531">
        <f>ROUND(ROUND(F537*O560,0)-V562,0)</f>
        <v>562</v>
      </c>
      <c r="Y560" s="539"/>
      <c r="Z560" s="533"/>
    </row>
    <row r="561" spans="1:26" ht="16.7" customHeight="1" x14ac:dyDescent="0.15">
      <c r="A561" s="520">
        <v>22</v>
      </c>
      <c r="B561" s="520" t="s">
        <v>11257</v>
      </c>
      <c r="C561" s="540" t="s">
        <v>11258</v>
      </c>
      <c r="D561" s="542"/>
      <c r="E561" s="542"/>
      <c r="F561" s="534"/>
      <c r="G561" s="537"/>
      <c r="H561" s="541"/>
      <c r="I561" s="550"/>
      <c r="J561" s="551"/>
      <c r="K561" s="552"/>
      <c r="L561" s="940"/>
      <c r="M561" s="526" t="s">
        <v>3833</v>
      </c>
      <c r="N561" s="526" t="s">
        <v>1678</v>
      </c>
      <c r="O561" s="527">
        <v>0.5</v>
      </c>
      <c r="P561" s="536"/>
      <c r="Q561" s="537"/>
      <c r="R561" s="537"/>
      <c r="T561" s="534"/>
      <c r="U561" s="537"/>
      <c r="V561" s="937"/>
      <c r="W561" s="942"/>
      <c r="X561" s="531">
        <f>ROUND(ROUND(F537*O561,0)-V562,0)</f>
        <v>398</v>
      </c>
      <c r="Y561" s="539"/>
      <c r="Z561" s="533"/>
    </row>
    <row r="562" spans="1:26" ht="16.7" customHeight="1" x14ac:dyDescent="0.15">
      <c r="A562" s="520">
        <v>22</v>
      </c>
      <c r="B562" s="520">
        <v>2623</v>
      </c>
      <c r="C562" s="540" t="s">
        <v>11259</v>
      </c>
      <c r="D562" s="542"/>
      <c r="E562" s="542"/>
      <c r="F562" s="534"/>
      <c r="G562" s="537"/>
      <c r="H562" s="541"/>
      <c r="I562" s="936" t="s">
        <v>10418</v>
      </c>
      <c r="J562" s="523" t="s">
        <v>1678</v>
      </c>
      <c r="K562" s="543">
        <v>0.96499999999999997</v>
      </c>
      <c r="L562" s="526"/>
      <c r="M562" s="526"/>
      <c r="N562" s="526"/>
      <c r="O562" s="527"/>
      <c r="P562" s="536"/>
      <c r="Q562" s="537"/>
      <c r="R562" s="537"/>
      <c r="T562" s="534"/>
      <c r="U562" s="537"/>
      <c r="V562" s="554">
        <v>12</v>
      </c>
      <c r="W562" s="953" t="s">
        <v>10461</v>
      </c>
      <c r="X562" s="531">
        <f>ROUND(ROUND(F537*K562,0)-V562,0)</f>
        <v>779</v>
      </c>
      <c r="Y562" s="539"/>
      <c r="Z562" s="533"/>
    </row>
    <row r="563" spans="1:26" ht="16.7" customHeight="1" x14ac:dyDescent="0.15">
      <c r="A563" s="520">
        <v>22</v>
      </c>
      <c r="B563" s="520">
        <v>2624</v>
      </c>
      <c r="C563" s="540" t="s">
        <v>11260</v>
      </c>
      <c r="D563" s="542"/>
      <c r="E563" s="542"/>
      <c r="F563" s="534"/>
      <c r="G563" s="537"/>
      <c r="H563" s="541"/>
      <c r="I563" s="937"/>
      <c r="J563" s="533"/>
      <c r="K563" s="535"/>
      <c r="L563" s="939" t="s">
        <v>10414</v>
      </c>
      <c r="M563" s="526" t="s">
        <v>16</v>
      </c>
      <c r="N563" s="526" t="s">
        <v>1678</v>
      </c>
      <c r="O563" s="527">
        <v>0.7</v>
      </c>
      <c r="P563" s="536"/>
      <c r="Q563" s="537"/>
      <c r="R563" s="537"/>
      <c r="T563" s="534"/>
      <c r="U563" s="537"/>
      <c r="V563" s="534"/>
      <c r="W563" s="953"/>
      <c r="X563" s="531">
        <f>ROUND(ROUND(ROUND(F537*K562,0)*O563,0)-V562,0)</f>
        <v>542</v>
      </c>
      <c r="Y563" s="539"/>
      <c r="Z563" s="533"/>
    </row>
    <row r="564" spans="1:26" ht="16.7" customHeight="1" x14ac:dyDescent="0.15">
      <c r="A564" s="520">
        <v>22</v>
      </c>
      <c r="B564" s="520" t="s">
        <v>11261</v>
      </c>
      <c r="C564" s="540" t="s">
        <v>11262</v>
      </c>
      <c r="D564" s="542"/>
      <c r="E564" s="542"/>
      <c r="F564" s="534"/>
      <c r="G564" s="537"/>
      <c r="H564" s="541"/>
      <c r="I564" s="938"/>
      <c r="J564" s="545"/>
      <c r="K564" s="546"/>
      <c r="L564" s="940"/>
      <c r="M564" s="526" t="s">
        <v>3833</v>
      </c>
      <c r="N564" s="526" t="s">
        <v>1678</v>
      </c>
      <c r="O564" s="527">
        <v>0.5</v>
      </c>
      <c r="P564" s="547"/>
      <c r="Q564" s="544"/>
      <c r="R564" s="544"/>
      <c r="S564" s="548"/>
      <c r="T564" s="534"/>
      <c r="U564" s="537"/>
      <c r="V564" s="534"/>
      <c r="W564" s="538"/>
      <c r="X564" s="531">
        <f>ROUND(ROUND(ROUND(F537*K562,0)*O564,0)-V562,0)</f>
        <v>384</v>
      </c>
      <c r="Y564" s="539"/>
      <c r="Z564" s="533"/>
    </row>
    <row r="565" spans="1:26" ht="16.7" customHeight="1" x14ac:dyDescent="0.15">
      <c r="A565" s="549">
        <v>22</v>
      </c>
      <c r="B565" s="549">
        <v>2625</v>
      </c>
      <c r="C565" s="540" t="s">
        <v>11263</v>
      </c>
      <c r="D565" s="542"/>
      <c r="E565" s="542"/>
      <c r="F565" s="534"/>
      <c r="G565" s="537"/>
      <c r="H565" s="541"/>
      <c r="I565" s="522"/>
      <c r="J565" s="523"/>
      <c r="K565" s="524"/>
      <c r="L565" s="526"/>
      <c r="M565" s="526"/>
      <c r="N565" s="526"/>
      <c r="O565" s="527"/>
      <c r="P565" s="933" t="s">
        <v>10423</v>
      </c>
      <c r="Q565" s="936" t="s">
        <v>10424</v>
      </c>
      <c r="R565" s="525" t="s">
        <v>1678</v>
      </c>
      <c r="S565" s="529">
        <v>0.5</v>
      </c>
      <c r="T565" s="534"/>
      <c r="U565" s="537"/>
      <c r="V565" s="534"/>
      <c r="W565" s="538"/>
      <c r="X565" s="531">
        <f>ROUND(ROUND(F537*S565,0)-V562,0)</f>
        <v>398</v>
      </c>
      <c r="Y565" s="539"/>
      <c r="Z565" s="533"/>
    </row>
    <row r="566" spans="1:26" ht="16.7" customHeight="1" x14ac:dyDescent="0.15">
      <c r="A566" s="549">
        <v>22</v>
      </c>
      <c r="B566" s="549">
        <v>2626</v>
      </c>
      <c r="C566" s="540" t="s">
        <v>11264</v>
      </c>
      <c r="D566" s="542"/>
      <c r="E566" s="542"/>
      <c r="F566" s="534"/>
      <c r="G566" s="537"/>
      <c r="H566" s="541"/>
      <c r="I566" s="534"/>
      <c r="J566" s="533"/>
      <c r="K566" s="535"/>
      <c r="L566" s="939" t="s">
        <v>10414</v>
      </c>
      <c r="M566" s="526" t="s">
        <v>16</v>
      </c>
      <c r="N566" s="526" t="s">
        <v>1678</v>
      </c>
      <c r="O566" s="527">
        <v>0.7</v>
      </c>
      <c r="P566" s="951"/>
      <c r="Q566" s="937"/>
      <c r="R566" s="537"/>
      <c r="T566" s="534"/>
      <c r="U566" s="537"/>
      <c r="V566" s="534"/>
      <c r="W566" s="538"/>
      <c r="X566" s="531">
        <f>ROUND(ROUND(ROUND(F537*O566,0)*S565,0)-V562,0)</f>
        <v>275</v>
      </c>
      <c r="Y566" s="539"/>
      <c r="Z566" s="533"/>
    </row>
    <row r="567" spans="1:26" ht="16.7" customHeight="1" x14ac:dyDescent="0.15">
      <c r="A567" s="520">
        <v>22</v>
      </c>
      <c r="B567" s="520" t="s">
        <v>11265</v>
      </c>
      <c r="C567" s="540" t="s">
        <v>11266</v>
      </c>
      <c r="D567" s="542"/>
      <c r="E567" s="542"/>
      <c r="F567" s="534"/>
      <c r="G567" s="537"/>
      <c r="H567" s="541"/>
      <c r="I567" s="550"/>
      <c r="J567" s="551"/>
      <c r="K567" s="552"/>
      <c r="L567" s="940"/>
      <c r="M567" s="526" t="s">
        <v>3833</v>
      </c>
      <c r="N567" s="526" t="s">
        <v>1678</v>
      </c>
      <c r="O567" s="527">
        <v>0.5</v>
      </c>
      <c r="P567" s="951"/>
      <c r="Q567" s="937"/>
      <c r="R567" s="537"/>
      <c r="T567" s="534"/>
      <c r="U567" s="537"/>
      <c r="V567" s="534"/>
      <c r="W567" s="538"/>
      <c r="X567" s="531">
        <f>ROUND(ROUND(ROUND(F537*O567,0)*S565,0)-V562,0)</f>
        <v>193</v>
      </c>
      <c r="Y567" s="539"/>
      <c r="Z567" s="533"/>
    </row>
    <row r="568" spans="1:26" ht="16.7" customHeight="1" x14ac:dyDescent="0.15">
      <c r="A568" s="549">
        <v>22</v>
      </c>
      <c r="B568" s="549">
        <v>2627</v>
      </c>
      <c r="C568" s="540" t="s">
        <v>11267</v>
      </c>
      <c r="D568" s="542"/>
      <c r="E568" s="542"/>
      <c r="F568" s="534"/>
      <c r="G568" s="537"/>
      <c r="H568" s="541"/>
      <c r="I568" s="936" t="s">
        <v>10418</v>
      </c>
      <c r="J568" s="523" t="s">
        <v>1678</v>
      </c>
      <c r="K568" s="543">
        <v>0.96499999999999997</v>
      </c>
      <c r="L568" s="525"/>
      <c r="M568" s="526"/>
      <c r="N568" s="526"/>
      <c r="O568" s="527"/>
      <c r="P568" s="951"/>
      <c r="Q568" s="937"/>
      <c r="R568" s="537"/>
      <c r="T568" s="534"/>
      <c r="U568" s="537"/>
      <c r="V568" s="534"/>
      <c r="W568" s="538"/>
      <c r="X568" s="531">
        <f>ROUND(ROUND(ROUND(F537*K568,0)*S565,0)-V562,0)</f>
        <v>384</v>
      </c>
      <c r="Y568" s="539"/>
      <c r="Z568" s="533"/>
    </row>
    <row r="569" spans="1:26" ht="16.7" customHeight="1" x14ac:dyDescent="0.15">
      <c r="A569" s="549">
        <v>22</v>
      </c>
      <c r="B569" s="549">
        <v>2628</v>
      </c>
      <c r="C569" s="540" t="s">
        <v>11268</v>
      </c>
      <c r="D569" s="542"/>
      <c r="E569" s="542"/>
      <c r="F569" s="534"/>
      <c r="G569" s="537"/>
      <c r="H569" s="541"/>
      <c r="I569" s="937"/>
      <c r="J569" s="533"/>
      <c r="K569" s="535"/>
      <c r="L569" s="939" t="s">
        <v>10414</v>
      </c>
      <c r="M569" s="526" t="s">
        <v>16</v>
      </c>
      <c r="N569" s="526" t="s">
        <v>1678</v>
      </c>
      <c r="O569" s="527">
        <v>0.7</v>
      </c>
      <c r="P569" s="951"/>
      <c r="Q569" s="937"/>
      <c r="R569" s="537"/>
      <c r="T569" s="534"/>
      <c r="U569" s="537"/>
      <c r="V569" s="534"/>
      <c r="W569" s="538"/>
      <c r="X569" s="531">
        <f>ROUND(ROUND(ROUND(ROUND(F537*K568,0)*O569,0)*S565,0)-V562,0)</f>
        <v>265</v>
      </c>
      <c r="Y569" s="539"/>
      <c r="Z569" s="533"/>
    </row>
    <row r="570" spans="1:26" ht="16.7" customHeight="1" x14ac:dyDescent="0.15">
      <c r="A570" s="520">
        <v>22</v>
      </c>
      <c r="B570" s="520" t="s">
        <v>11269</v>
      </c>
      <c r="C570" s="540" t="s">
        <v>11270</v>
      </c>
      <c r="D570" s="542"/>
      <c r="E570" s="542"/>
      <c r="F570" s="534"/>
      <c r="G570" s="537"/>
      <c r="H570" s="541"/>
      <c r="I570" s="938"/>
      <c r="J570" s="545"/>
      <c r="K570" s="546"/>
      <c r="L570" s="940"/>
      <c r="M570" s="526" t="s">
        <v>3833</v>
      </c>
      <c r="N570" s="526" t="s">
        <v>1678</v>
      </c>
      <c r="O570" s="527">
        <v>0.5</v>
      </c>
      <c r="P570" s="951"/>
      <c r="Q570" s="938"/>
      <c r="R570" s="544"/>
      <c r="S570" s="548"/>
      <c r="T570" s="534"/>
      <c r="U570" s="537"/>
      <c r="V570" s="534"/>
      <c r="W570" s="538"/>
      <c r="X570" s="531">
        <f>ROUND(ROUND(ROUND(ROUND(F537*K568,0)*O570,0)*S565,0)-V562,0)</f>
        <v>186</v>
      </c>
      <c r="Y570" s="539"/>
      <c r="Z570" s="533"/>
    </row>
    <row r="571" spans="1:26" ht="16.7" customHeight="1" x14ac:dyDescent="0.15">
      <c r="A571" s="549">
        <v>22</v>
      </c>
      <c r="B571" s="549">
        <v>3629</v>
      </c>
      <c r="C571" s="540" t="s">
        <v>11271</v>
      </c>
      <c r="D571" s="542"/>
      <c r="E571" s="542"/>
      <c r="F571" s="534"/>
      <c r="G571" s="537"/>
      <c r="H571" s="541"/>
      <c r="I571" s="522"/>
      <c r="J571" s="523"/>
      <c r="K571" s="524"/>
      <c r="L571" s="544"/>
      <c r="M571" s="526"/>
      <c r="N571" s="526"/>
      <c r="O571" s="527"/>
      <c r="P571" s="951"/>
      <c r="Q571" s="936" t="s">
        <v>10433</v>
      </c>
      <c r="R571" s="525" t="s">
        <v>1678</v>
      </c>
      <c r="S571" s="529">
        <v>0.7</v>
      </c>
      <c r="T571" s="534"/>
      <c r="U571" s="537"/>
      <c r="V571" s="534"/>
      <c r="W571" s="538"/>
      <c r="X571" s="531">
        <f>ROUND(ROUND(F537*S571,0)-V562,0)</f>
        <v>562</v>
      </c>
      <c r="Y571" s="539"/>
      <c r="Z571" s="533"/>
    </row>
    <row r="572" spans="1:26" ht="16.7" customHeight="1" x14ac:dyDescent="0.15">
      <c r="A572" s="549">
        <v>22</v>
      </c>
      <c r="B572" s="549">
        <v>3630</v>
      </c>
      <c r="C572" s="540" t="s">
        <v>11272</v>
      </c>
      <c r="D572" s="542"/>
      <c r="E572" s="542"/>
      <c r="F572" s="534"/>
      <c r="G572" s="537"/>
      <c r="H572" s="541"/>
      <c r="I572" s="534"/>
      <c r="J572" s="533"/>
      <c r="K572" s="535"/>
      <c r="L572" s="939" t="s">
        <v>10414</v>
      </c>
      <c r="M572" s="526" t="s">
        <v>16</v>
      </c>
      <c r="N572" s="526" t="s">
        <v>1678</v>
      </c>
      <c r="O572" s="527">
        <v>0.7</v>
      </c>
      <c r="P572" s="951"/>
      <c r="Q572" s="937"/>
      <c r="R572" s="537"/>
      <c r="T572" s="534"/>
      <c r="U572" s="537"/>
      <c r="V572" s="534"/>
      <c r="W572" s="538"/>
      <c r="X572" s="531">
        <f>ROUND(ROUND(ROUND(F537*O572,0)*S571,0)-V562,0)</f>
        <v>390</v>
      </c>
      <c r="Y572" s="539"/>
      <c r="Z572" s="533"/>
    </row>
    <row r="573" spans="1:26" ht="16.7" customHeight="1" x14ac:dyDescent="0.15">
      <c r="A573" s="520">
        <v>22</v>
      </c>
      <c r="B573" s="520" t="s">
        <v>11273</v>
      </c>
      <c r="C573" s="540" t="s">
        <v>11274</v>
      </c>
      <c r="D573" s="542"/>
      <c r="E573" s="542"/>
      <c r="F573" s="534"/>
      <c r="G573" s="537"/>
      <c r="H573" s="541"/>
      <c r="I573" s="550"/>
      <c r="J573" s="551"/>
      <c r="K573" s="552"/>
      <c r="L573" s="940"/>
      <c r="M573" s="526" t="s">
        <v>3833</v>
      </c>
      <c r="N573" s="526" t="s">
        <v>1678</v>
      </c>
      <c r="O573" s="527">
        <v>0.5</v>
      </c>
      <c r="P573" s="951"/>
      <c r="Q573" s="937"/>
      <c r="R573" s="537"/>
      <c r="T573" s="534"/>
      <c r="U573" s="537"/>
      <c r="V573" s="534"/>
      <c r="W573" s="538"/>
      <c r="X573" s="531">
        <f>ROUND(ROUND(ROUND(F537*O573,0)*S571,0)-V562,0)</f>
        <v>275</v>
      </c>
      <c r="Y573" s="539"/>
      <c r="Z573" s="533"/>
    </row>
    <row r="574" spans="1:26" ht="16.7" customHeight="1" x14ac:dyDescent="0.15">
      <c r="A574" s="549">
        <v>22</v>
      </c>
      <c r="B574" s="549">
        <v>3631</v>
      </c>
      <c r="C574" s="540" t="s">
        <v>11275</v>
      </c>
      <c r="D574" s="542"/>
      <c r="E574" s="542"/>
      <c r="F574" s="534"/>
      <c r="G574" s="537"/>
      <c r="H574" s="541"/>
      <c r="I574" s="936" t="s">
        <v>10418</v>
      </c>
      <c r="J574" s="523" t="s">
        <v>1678</v>
      </c>
      <c r="K574" s="543">
        <v>0.96499999999999997</v>
      </c>
      <c r="L574" s="526"/>
      <c r="M574" s="526"/>
      <c r="N574" s="526"/>
      <c r="O574" s="527"/>
      <c r="P574" s="951"/>
      <c r="Q574" s="937"/>
      <c r="R574" s="537"/>
      <c r="T574" s="534"/>
      <c r="U574" s="537"/>
      <c r="V574" s="534"/>
      <c r="W574" s="538"/>
      <c r="X574" s="531">
        <f>ROUND(ROUND(ROUND(F537*K574,0)*S571,0)-V562,0)</f>
        <v>542</v>
      </c>
      <c r="Y574" s="539"/>
      <c r="Z574" s="533"/>
    </row>
    <row r="575" spans="1:26" ht="16.7" customHeight="1" x14ac:dyDescent="0.15">
      <c r="A575" s="549">
        <v>22</v>
      </c>
      <c r="B575" s="549">
        <v>3632</v>
      </c>
      <c r="C575" s="540" t="s">
        <v>11276</v>
      </c>
      <c r="D575" s="542"/>
      <c r="E575" s="542"/>
      <c r="F575" s="534"/>
      <c r="G575" s="537"/>
      <c r="H575" s="541"/>
      <c r="I575" s="937"/>
      <c r="J575" s="533"/>
      <c r="K575" s="535"/>
      <c r="L575" s="939" t="s">
        <v>10414</v>
      </c>
      <c r="M575" s="526" t="s">
        <v>16</v>
      </c>
      <c r="N575" s="526" t="s">
        <v>1678</v>
      </c>
      <c r="O575" s="527">
        <v>0.7</v>
      </c>
      <c r="P575" s="951"/>
      <c r="Q575" s="937"/>
      <c r="R575" s="537"/>
      <c r="T575" s="534"/>
      <c r="U575" s="537"/>
      <c r="V575" s="534"/>
      <c r="W575" s="538"/>
      <c r="X575" s="531">
        <f>ROUND(ROUND(ROUND(ROUND(F537*K574,0)*O575,0)*S571,0)-V562,0)</f>
        <v>376</v>
      </c>
      <c r="Y575" s="539"/>
      <c r="Z575" s="533"/>
    </row>
    <row r="576" spans="1:26" ht="16.7" customHeight="1" x14ac:dyDescent="0.15">
      <c r="A576" s="520">
        <v>22</v>
      </c>
      <c r="B576" s="520" t="s">
        <v>11277</v>
      </c>
      <c r="C576" s="540" t="s">
        <v>11278</v>
      </c>
      <c r="D576" s="542"/>
      <c r="E576" s="542"/>
      <c r="F576" s="534"/>
      <c r="G576" s="537"/>
      <c r="H576" s="541"/>
      <c r="I576" s="938"/>
      <c r="J576" s="545"/>
      <c r="K576" s="546"/>
      <c r="L576" s="940"/>
      <c r="M576" s="526" t="s">
        <v>3833</v>
      </c>
      <c r="N576" s="526" t="s">
        <v>1678</v>
      </c>
      <c r="O576" s="527">
        <v>0.5</v>
      </c>
      <c r="P576" s="952"/>
      <c r="Q576" s="938"/>
      <c r="R576" s="544"/>
      <c r="S576" s="548"/>
      <c r="T576" s="534"/>
      <c r="U576" s="537"/>
      <c r="V576" s="534"/>
      <c r="W576" s="538"/>
      <c r="X576" s="531">
        <f>ROUND(ROUND(ROUND(ROUND(F537*K574,0)*O576,0)*S571,0)-V562,0)</f>
        <v>265</v>
      </c>
      <c r="Y576" s="539"/>
      <c r="Z576" s="533"/>
    </row>
    <row r="577" spans="1:26" ht="16.7" customHeight="1" x14ac:dyDescent="0.15">
      <c r="A577" s="520">
        <v>22</v>
      </c>
      <c r="B577" s="520" t="s">
        <v>11279</v>
      </c>
      <c r="C577" s="540" t="s">
        <v>11280</v>
      </c>
      <c r="D577" s="542"/>
      <c r="E577" s="542"/>
      <c r="F577" s="534"/>
      <c r="G577" s="537"/>
      <c r="H577" s="541"/>
      <c r="I577" s="522"/>
      <c r="J577" s="523"/>
      <c r="K577" s="524"/>
      <c r="L577" s="526"/>
      <c r="M577" s="526"/>
      <c r="N577" s="526"/>
      <c r="O577" s="527"/>
      <c r="P577" s="933" t="s">
        <v>10443</v>
      </c>
      <c r="Q577" s="936" t="s">
        <v>10444</v>
      </c>
      <c r="R577" s="525" t="s">
        <v>1678</v>
      </c>
      <c r="S577" s="529">
        <v>0.7</v>
      </c>
      <c r="T577" s="534"/>
      <c r="U577" s="537"/>
      <c r="V577" s="534"/>
      <c r="W577" s="538"/>
      <c r="X577" s="531">
        <f>ROUND(ROUND(F537*S577,0)-V562,0)</f>
        <v>562</v>
      </c>
      <c r="Y577" s="539"/>
      <c r="Z577" s="533"/>
    </row>
    <row r="578" spans="1:26" ht="16.7" customHeight="1" x14ac:dyDescent="0.15">
      <c r="A578" s="520">
        <v>22</v>
      </c>
      <c r="B578" s="520" t="s">
        <v>11281</v>
      </c>
      <c r="C578" s="540" t="s">
        <v>11282</v>
      </c>
      <c r="D578" s="542"/>
      <c r="E578" s="542"/>
      <c r="F578" s="534"/>
      <c r="G578" s="537"/>
      <c r="H578" s="541"/>
      <c r="I578" s="534"/>
      <c r="J578" s="533"/>
      <c r="K578" s="535"/>
      <c r="L578" s="939" t="s">
        <v>10414</v>
      </c>
      <c r="M578" s="526" t="s">
        <v>16</v>
      </c>
      <c r="N578" s="526" t="s">
        <v>1678</v>
      </c>
      <c r="O578" s="527">
        <v>0.7</v>
      </c>
      <c r="P578" s="951"/>
      <c r="Q578" s="937"/>
      <c r="R578" s="537"/>
      <c r="T578" s="534"/>
      <c r="U578" s="537"/>
      <c r="V578" s="534"/>
      <c r="W578" s="538"/>
      <c r="X578" s="531">
        <f>ROUND(ROUND(ROUND(F537*O578,0)*S577,0)-V562,0)</f>
        <v>390</v>
      </c>
      <c r="Y578" s="539"/>
      <c r="Z578" s="533"/>
    </row>
    <row r="579" spans="1:26" ht="16.7" customHeight="1" x14ac:dyDescent="0.15">
      <c r="A579" s="520">
        <v>22</v>
      </c>
      <c r="B579" s="520" t="s">
        <v>11283</v>
      </c>
      <c r="C579" s="540" t="s">
        <v>11284</v>
      </c>
      <c r="D579" s="542"/>
      <c r="E579" s="542"/>
      <c r="F579" s="534"/>
      <c r="G579" s="537"/>
      <c r="H579" s="541"/>
      <c r="I579" s="550"/>
      <c r="J579" s="551"/>
      <c r="K579" s="552"/>
      <c r="L579" s="940"/>
      <c r="M579" s="526" t="s">
        <v>3833</v>
      </c>
      <c r="N579" s="526" t="s">
        <v>1678</v>
      </c>
      <c r="O579" s="527">
        <v>0.5</v>
      </c>
      <c r="P579" s="951"/>
      <c r="Q579" s="937"/>
      <c r="R579" s="537"/>
      <c r="T579" s="534"/>
      <c r="U579" s="537"/>
      <c r="V579" s="534"/>
      <c r="W579" s="538"/>
      <c r="X579" s="531">
        <f>ROUND(ROUND(ROUND(F537*O579,0)*S577,0)-V562,0)</f>
        <v>275</v>
      </c>
      <c r="Y579" s="539"/>
      <c r="Z579" s="533"/>
    </row>
    <row r="580" spans="1:26" ht="16.7" customHeight="1" x14ac:dyDescent="0.15">
      <c r="A580" s="520">
        <v>22</v>
      </c>
      <c r="B580" s="520" t="s">
        <v>11285</v>
      </c>
      <c r="C580" s="540" t="s">
        <v>11286</v>
      </c>
      <c r="D580" s="542"/>
      <c r="E580" s="542"/>
      <c r="F580" s="534"/>
      <c r="G580" s="537"/>
      <c r="H580" s="541"/>
      <c r="I580" s="936" t="s">
        <v>10418</v>
      </c>
      <c r="J580" s="523" t="s">
        <v>1678</v>
      </c>
      <c r="K580" s="543">
        <v>0.96499999999999997</v>
      </c>
      <c r="L580" s="526"/>
      <c r="M580" s="526"/>
      <c r="N580" s="526"/>
      <c r="O580" s="527"/>
      <c r="P580" s="951"/>
      <c r="Q580" s="937"/>
      <c r="R580" s="537"/>
      <c r="T580" s="534"/>
      <c r="U580" s="537"/>
      <c r="V580" s="534"/>
      <c r="W580" s="538"/>
      <c r="X580" s="531">
        <f>ROUND(ROUND(ROUND(F537*K580,0)*S577,0)-V562,0)</f>
        <v>542</v>
      </c>
      <c r="Y580" s="539"/>
      <c r="Z580" s="533"/>
    </row>
    <row r="581" spans="1:26" ht="16.7" customHeight="1" x14ac:dyDescent="0.15">
      <c r="A581" s="520">
        <v>22</v>
      </c>
      <c r="B581" s="520" t="s">
        <v>11287</v>
      </c>
      <c r="C581" s="540" t="s">
        <v>11288</v>
      </c>
      <c r="D581" s="542"/>
      <c r="E581" s="542"/>
      <c r="F581" s="534"/>
      <c r="G581" s="537"/>
      <c r="H581" s="541"/>
      <c r="I581" s="937"/>
      <c r="J581" s="533"/>
      <c r="K581" s="535"/>
      <c r="L581" s="939" t="s">
        <v>10414</v>
      </c>
      <c r="M581" s="526" t="s">
        <v>16</v>
      </c>
      <c r="N581" s="526" t="s">
        <v>1678</v>
      </c>
      <c r="O581" s="527">
        <v>0.7</v>
      </c>
      <c r="P581" s="951"/>
      <c r="Q581" s="937"/>
      <c r="R581" s="537"/>
      <c r="T581" s="534"/>
      <c r="U581" s="537"/>
      <c r="V581" s="534"/>
      <c r="W581" s="538"/>
      <c r="X581" s="531">
        <f>ROUND(ROUND(ROUND(ROUND(F537*K580,0)*O581,0)*S577,0)-V562,0)</f>
        <v>376</v>
      </c>
      <c r="Y581" s="539"/>
      <c r="Z581" s="533"/>
    </row>
    <row r="582" spans="1:26" ht="16.7" customHeight="1" x14ac:dyDescent="0.15">
      <c r="A582" s="520">
        <v>22</v>
      </c>
      <c r="B582" s="520" t="s">
        <v>11289</v>
      </c>
      <c r="C582" s="540" t="s">
        <v>11290</v>
      </c>
      <c r="D582" s="557"/>
      <c r="E582" s="557"/>
      <c r="F582" s="550"/>
      <c r="G582" s="544"/>
      <c r="H582" s="558"/>
      <c r="I582" s="938"/>
      <c r="J582" s="545"/>
      <c r="K582" s="546"/>
      <c r="L582" s="940"/>
      <c r="M582" s="526" t="s">
        <v>3833</v>
      </c>
      <c r="N582" s="526" t="s">
        <v>1678</v>
      </c>
      <c r="O582" s="527">
        <v>0.5</v>
      </c>
      <c r="P582" s="952"/>
      <c r="Q582" s="938"/>
      <c r="R582" s="544"/>
      <c r="S582" s="548"/>
      <c r="T582" s="550"/>
      <c r="U582" s="544"/>
      <c r="V582" s="550"/>
      <c r="W582" s="553"/>
      <c r="X582" s="531">
        <f>ROUND(ROUND(ROUND(ROUND(F537*K580,0)*O582,0)*S577,0)-V562,0)</f>
        <v>265</v>
      </c>
      <c r="Y582" s="559"/>
      <c r="Z582" s="533"/>
    </row>
    <row r="583" spans="1:26" ht="16.7" customHeight="1" x14ac:dyDescent="0.15">
      <c r="A583" s="520">
        <v>22</v>
      </c>
      <c r="B583" s="520">
        <v>2231</v>
      </c>
      <c r="C583" s="521" t="s">
        <v>11291</v>
      </c>
      <c r="D583" s="560"/>
      <c r="E583" s="560"/>
      <c r="F583" s="936" t="s">
        <v>10567</v>
      </c>
      <c r="G583" s="947"/>
      <c r="H583" s="941"/>
      <c r="I583" s="522"/>
      <c r="J583" s="523"/>
      <c r="K583" s="524"/>
      <c r="L583" s="526"/>
      <c r="M583" s="526"/>
      <c r="N583" s="526"/>
      <c r="O583" s="527"/>
      <c r="P583" s="528"/>
      <c r="Q583" s="525"/>
      <c r="R583" s="525"/>
      <c r="S583" s="529"/>
      <c r="T583" s="522"/>
      <c r="U583" s="525"/>
      <c r="V583" s="522"/>
      <c r="W583" s="530"/>
      <c r="X583" s="531">
        <f>F585</f>
        <v>562</v>
      </c>
      <c r="Y583" s="532"/>
      <c r="Z583" s="533"/>
    </row>
    <row r="584" spans="1:26" ht="16.7" customHeight="1" x14ac:dyDescent="0.15">
      <c r="A584" s="520">
        <v>22</v>
      </c>
      <c r="B584" s="520">
        <v>2232</v>
      </c>
      <c r="C584" s="521" t="s">
        <v>11292</v>
      </c>
      <c r="D584" s="542"/>
      <c r="E584" s="542"/>
      <c r="F584" s="937"/>
      <c r="G584" s="948"/>
      <c r="H584" s="942"/>
      <c r="I584" s="534"/>
      <c r="J584" s="533"/>
      <c r="K584" s="535"/>
      <c r="L584" s="939" t="s">
        <v>10414</v>
      </c>
      <c r="M584" s="526" t="s">
        <v>16</v>
      </c>
      <c r="N584" s="526" t="s">
        <v>1678</v>
      </c>
      <c r="O584" s="527">
        <v>0.7</v>
      </c>
      <c r="P584" s="536"/>
      <c r="Q584" s="537"/>
      <c r="R584" s="537"/>
      <c r="T584" s="534"/>
      <c r="U584" s="537"/>
      <c r="V584" s="534"/>
      <c r="W584" s="538"/>
      <c r="X584" s="531">
        <f>ROUND(F585*O584,0)</f>
        <v>393</v>
      </c>
      <c r="Y584" s="539"/>
      <c r="Z584" s="533"/>
    </row>
    <row r="585" spans="1:26" ht="16.7" customHeight="1" x14ac:dyDescent="0.15">
      <c r="A585" s="520">
        <v>22</v>
      </c>
      <c r="B585" s="520" t="s">
        <v>11293</v>
      </c>
      <c r="C585" s="540" t="s">
        <v>11294</v>
      </c>
      <c r="D585" s="542"/>
      <c r="E585" s="542"/>
      <c r="F585" s="949">
        <v>562</v>
      </c>
      <c r="G585" s="950"/>
      <c r="H585" s="541" t="s">
        <v>9</v>
      </c>
      <c r="I585" s="550"/>
      <c r="J585" s="551"/>
      <c r="K585" s="552"/>
      <c r="L585" s="940"/>
      <c r="M585" s="526" t="s">
        <v>3833</v>
      </c>
      <c r="N585" s="526" t="s">
        <v>1678</v>
      </c>
      <c r="O585" s="527">
        <v>0.5</v>
      </c>
      <c r="P585" s="536"/>
      <c r="Q585" s="537"/>
      <c r="R585" s="537"/>
      <c r="T585" s="534"/>
      <c r="U585" s="537"/>
      <c r="V585" s="534"/>
      <c r="W585" s="538"/>
      <c r="X585" s="531">
        <f>ROUND(F585*O585,0)</f>
        <v>281</v>
      </c>
      <c r="Y585" s="539"/>
      <c r="Z585" s="533"/>
    </row>
    <row r="586" spans="1:26" ht="16.7" customHeight="1" x14ac:dyDescent="0.15">
      <c r="A586" s="520">
        <v>22</v>
      </c>
      <c r="B586" s="520">
        <v>2233</v>
      </c>
      <c r="C586" s="540" t="s">
        <v>11295</v>
      </c>
      <c r="D586" s="542"/>
      <c r="E586" s="542"/>
      <c r="F586" s="534"/>
      <c r="G586" s="537"/>
      <c r="H586" s="541"/>
      <c r="I586" s="936" t="s">
        <v>10418</v>
      </c>
      <c r="J586" s="523" t="s">
        <v>1678</v>
      </c>
      <c r="K586" s="543">
        <v>0.96499999999999997</v>
      </c>
      <c r="L586" s="526"/>
      <c r="M586" s="526"/>
      <c r="N586" s="526"/>
      <c r="O586" s="527"/>
      <c r="P586" s="536"/>
      <c r="Q586" s="537"/>
      <c r="R586" s="537"/>
      <c r="T586" s="534"/>
      <c r="U586" s="537"/>
      <c r="V586" s="534"/>
      <c r="W586" s="538"/>
      <c r="X586" s="531">
        <f>ROUND(F585*K586,0)</f>
        <v>542</v>
      </c>
      <c r="Y586" s="539"/>
      <c r="Z586" s="533"/>
    </row>
    <row r="587" spans="1:26" ht="16.7" customHeight="1" x14ac:dyDescent="0.15">
      <c r="A587" s="520">
        <v>22</v>
      </c>
      <c r="B587" s="520">
        <v>2234</v>
      </c>
      <c r="C587" s="540" t="s">
        <v>11296</v>
      </c>
      <c r="D587" s="542"/>
      <c r="E587" s="542"/>
      <c r="F587" s="534"/>
      <c r="G587" s="537"/>
      <c r="H587" s="541"/>
      <c r="I587" s="937"/>
      <c r="J587" s="533"/>
      <c r="K587" s="535"/>
      <c r="L587" s="939" t="s">
        <v>10414</v>
      </c>
      <c r="M587" s="526" t="s">
        <v>16</v>
      </c>
      <c r="N587" s="526" t="s">
        <v>1678</v>
      </c>
      <c r="O587" s="527">
        <v>0.7</v>
      </c>
      <c r="P587" s="536"/>
      <c r="Q587" s="537"/>
      <c r="R587" s="537"/>
      <c r="T587" s="534"/>
      <c r="U587" s="537"/>
      <c r="V587" s="534"/>
      <c r="W587" s="538"/>
      <c r="X587" s="531">
        <f>ROUND(ROUND(F585*K586,0)*O587,0)</f>
        <v>379</v>
      </c>
      <c r="Y587" s="539"/>
      <c r="Z587" s="533"/>
    </row>
    <row r="588" spans="1:26" ht="16.7" customHeight="1" x14ac:dyDescent="0.15">
      <c r="A588" s="520">
        <v>22</v>
      </c>
      <c r="B588" s="520" t="s">
        <v>11297</v>
      </c>
      <c r="C588" s="540" t="s">
        <v>11298</v>
      </c>
      <c r="D588" s="542"/>
      <c r="E588" s="542"/>
      <c r="F588" s="534"/>
      <c r="G588" s="537"/>
      <c r="H588" s="541"/>
      <c r="I588" s="938"/>
      <c r="J588" s="545"/>
      <c r="K588" s="546"/>
      <c r="L588" s="940"/>
      <c r="M588" s="526" t="s">
        <v>3833</v>
      </c>
      <c r="N588" s="526" t="s">
        <v>1678</v>
      </c>
      <c r="O588" s="527">
        <v>0.5</v>
      </c>
      <c r="P588" s="547"/>
      <c r="Q588" s="544"/>
      <c r="R588" s="544"/>
      <c r="S588" s="548"/>
      <c r="T588" s="534"/>
      <c r="U588" s="537"/>
      <c r="V588" s="534"/>
      <c r="W588" s="538"/>
      <c r="X588" s="531">
        <f>ROUND(ROUND(F585*K586,0)*O588,0)</f>
        <v>271</v>
      </c>
      <c r="Y588" s="539"/>
      <c r="Z588" s="533"/>
    </row>
    <row r="589" spans="1:26" ht="16.7" customHeight="1" x14ac:dyDescent="0.15">
      <c r="A589" s="549">
        <v>22</v>
      </c>
      <c r="B589" s="549">
        <v>2235</v>
      </c>
      <c r="C589" s="540" t="s">
        <v>11299</v>
      </c>
      <c r="D589" s="542"/>
      <c r="E589" s="542"/>
      <c r="F589" s="534"/>
      <c r="G589" s="537"/>
      <c r="H589" s="541"/>
      <c r="I589" s="522"/>
      <c r="J589" s="523"/>
      <c r="K589" s="524"/>
      <c r="L589" s="526"/>
      <c r="M589" s="526"/>
      <c r="N589" s="526"/>
      <c r="O589" s="527"/>
      <c r="P589" s="933" t="s">
        <v>10423</v>
      </c>
      <c r="Q589" s="936" t="s">
        <v>10424</v>
      </c>
      <c r="R589" s="525" t="s">
        <v>1678</v>
      </c>
      <c r="S589" s="529">
        <v>0.5</v>
      </c>
      <c r="T589" s="534"/>
      <c r="U589" s="537"/>
      <c r="V589" s="534"/>
      <c r="W589" s="538"/>
      <c r="X589" s="531">
        <f>ROUND(F585*S589,0)</f>
        <v>281</v>
      </c>
      <c r="Y589" s="539"/>
      <c r="Z589" s="533"/>
    </row>
    <row r="590" spans="1:26" ht="16.7" customHeight="1" x14ac:dyDescent="0.15">
      <c r="A590" s="549">
        <v>22</v>
      </c>
      <c r="B590" s="549">
        <v>2236</v>
      </c>
      <c r="C590" s="540" t="s">
        <v>11300</v>
      </c>
      <c r="D590" s="542"/>
      <c r="E590" s="542"/>
      <c r="F590" s="534"/>
      <c r="G590" s="537"/>
      <c r="H590" s="541"/>
      <c r="I590" s="534"/>
      <c r="J590" s="533"/>
      <c r="K590" s="535"/>
      <c r="L590" s="939" t="s">
        <v>10414</v>
      </c>
      <c r="M590" s="526" t="s">
        <v>16</v>
      </c>
      <c r="N590" s="526" t="s">
        <v>1678</v>
      </c>
      <c r="O590" s="527">
        <v>0.7</v>
      </c>
      <c r="P590" s="951"/>
      <c r="Q590" s="937"/>
      <c r="R590" s="537"/>
      <c r="T590" s="534"/>
      <c r="U590" s="537"/>
      <c r="V590" s="534"/>
      <c r="W590" s="538"/>
      <c r="X590" s="531">
        <f>ROUND(ROUND(F585*O590,0)*S589,0)</f>
        <v>197</v>
      </c>
      <c r="Y590" s="539"/>
      <c r="Z590" s="533"/>
    </row>
    <row r="591" spans="1:26" ht="16.7" customHeight="1" x14ac:dyDescent="0.15">
      <c r="A591" s="520">
        <v>22</v>
      </c>
      <c r="B591" s="520" t="s">
        <v>11301</v>
      </c>
      <c r="C591" s="540" t="s">
        <v>11302</v>
      </c>
      <c r="D591" s="542"/>
      <c r="E591" s="542"/>
      <c r="F591" s="534"/>
      <c r="G591" s="537"/>
      <c r="H591" s="541"/>
      <c r="I591" s="550"/>
      <c r="J591" s="551"/>
      <c r="K591" s="552"/>
      <c r="L591" s="940"/>
      <c r="M591" s="526" t="s">
        <v>3833</v>
      </c>
      <c r="N591" s="526" t="s">
        <v>1678</v>
      </c>
      <c r="O591" s="527">
        <v>0.5</v>
      </c>
      <c r="P591" s="951"/>
      <c r="Q591" s="937"/>
      <c r="R591" s="537"/>
      <c r="T591" s="534"/>
      <c r="U591" s="537"/>
      <c r="V591" s="534"/>
      <c r="W591" s="538"/>
      <c r="X591" s="531">
        <f>ROUND(ROUND(F585*O591,0)*S589,0)</f>
        <v>141</v>
      </c>
      <c r="Y591" s="539"/>
      <c r="Z591" s="533"/>
    </row>
    <row r="592" spans="1:26" ht="16.7" customHeight="1" x14ac:dyDescent="0.15">
      <c r="A592" s="549">
        <v>22</v>
      </c>
      <c r="B592" s="549">
        <v>2237</v>
      </c>
      <c r="C592" s="540" t="s">
        <v>11303</v>
      </c>
      <c r="D592" s="542"/>
      <c r="E592" s="542"/>
      <c r="F592" s="534"/>
      <c r="G592" s="537"/>
      <c r="H592" s="541"/>
      <c r="I592" s="936" t="s">
        <v>10418</v>
      </c>
      <c r="J592" s="523" t="s">
        <v>1678</v>
      </c>
      <c r="K592" s="543">
        <v>0.96499999999999997</v>
      </c>
      <c r="L592" s="526"/>
      <c r="M592" s="526"/>
      <c r="N592" s="526"/>
      <c r="O592" s="527"/>
      <c r="P592" s="951"/>
      <c r="Q592" s="937"/>
      <c r="R592" s="537"/>
      <c r="T592" s="534"/>
      <c r="U592" s="537"/>
      <c r="V592" s="534"/>
      <c r="W592" s="538"/>
      <c r="X592" s="531">
        <f>ROUND(ROUND(F585*K592,0)*S589,0)</f>
        <v>271</v>
      </c>
      <c r="Y592" s="539"/>
      <c r="Z592" s="533"/>
    </row>
    <row r="593" spans="1:26" ht="16.7" customHeight="1" x14ac:dyDescent="0.15">
      <c r="A593" s="549">
        <v>22</v>
      </c>
      <c r="B593" s="549">
        <v>2238</v>
      </c>
      <c r="C593" s="540" t="s">
        <v>11304</v>
      </c>
      <c r="D593" s="542"/>
      <c r="E593" s="542"/>
      <c r="F593" s="534"/>
      <c r="G593" s="537"/>
      <c r="H593" s="541"/>
      <c r="I593" s="937"/>
      <c r="J593" s="533"/>
      <c r="K593" s="535"/>
      <c r="L593" s="939" t="s">
        <v>10414</v>
      </c>
      <c r="M593" s="526" t="s">
        <v>16</v>
      </c>
      <c r="N593" s="526" t="s">
        <v>1678</v>
      </c>
      <c r="O593" s="527">
        <v>0.7</v>
      </c>
      <c r="P593" s="951"/>
      <c r="Q593" s="937"/>
      <c r="R593" s="537"/>
      <c r="T593" s="534"/>
      <c r="U593" s="537"/>
      <c r="V593" s="534"/>
      <c r="W593" s="538"/>
      <c r="X593" s="531">
        <f>ROUND(ROUND(ROUND(F585*K592,0)*O593,0)*S589,0)</f>
        <v>190</v>
      </c>
      <c r="Y593" s="539"/>
      <c r="Z593" s="533"/>
    </row>
    <row r="594" spans="1:26" ht="16.7" customHeight="1" x14ac:dyDescent="0.15">
      <c r="A594" s="520">
        <v>22</v>
      </c>
      <c r="B594" s="520" t="s">
        <v>11305</v>
      </c>
      <c r="C594" s="540" t="s">
        <v>11306</v>
      </c>
      <c r="D594" s="542"/>
      <c r="E594" s="542"/>
      <c r="F594" s="534"/>
      <c r="G594" s="537"/>
      <c r="H594" s="541"/>
      <c r="I594" s="938"/>
      <c r="J594" s="545"/>
      <c r="K594" s="546"/>
      <c r="L594" s="940"/>
      <c r="M594" s="526" t="s">
        <v>3833</v>
      </c>
      <c r="N594" s="526" t="s">
        <v>1678</v>
      </c>
      <c r="O594" s="527">
        <v>0.5</v>
      </c>
      <c r="P594" s="951"/>
      <c r="Q594" s="938"/>
      <c r="R594" s="544"/>
      <c r="S594" s="548"/>
      <c r="T594" s="534"/>
      <c r="U594" s="537"/>
      <c r="V594" s="534"/>
      <c r="W594" s="538"/>
      <c r="X594" s="531">
        <f>ROUND(ROUND(ROUND(F585*K592,0)*O594,0)*S589,0)</f>
        <v>136</v>
      </c>
      <c r="Y594" s="539"/>
      <c r="Z594" s="533"/>
    </row>
    <row r="595" spans="1:26" ht="16.7" customHeight="1" x14ac:dyDescent="0.15">
      <c r="A595" s="549">
        <v>22</v>
      </c>
      <c r="B595" s="549">
        <v>3239</v>
      </c>
      <c r="C595" s="540" t="s">
        <v>11307</v>
      </c>
      <c r="D595" s="542"/>
      <c r="E595" s="542"/>
      <c r="F595" s="534"/>
      <c r="G595" s="537"/>
      <c r="H595" s="541"/>
      <c r="I595" s="522"/>
      <c r="J595" s="523"/>
      <c r="K595" s="524"/>
      <c r="L595" s="525"/>
      <c r="M595" s="526"/>
      <c r="N595" s="526"/>
      <c r="O595" s="527"/>
      <c r="P595" s="951"/>
      <c r="Q595" s="936" t="s">
        <v>10433</v>
      </c>
      <c r="R595" s="525" t="s">
        <v>1678</v>
      </c>
      <c r="S595" s="529">
        <v>0.7</v>
      </c>
      <c r="T595" s="534"/>
      <c r="U595" s="537"/>
      <c r="V595" s="534"/>
      <c r="W595" s="538"/>
      <c r="X595" s="531">
        <f>ROUND(F585*S595,0)</f>
        <v>393</v>
      </c>
      <c r="Y595" s="539"/>
      <c r="Z595" s="533"/>
    </row>
    <row r="596" spans="1:26" ht="16.7" customHeight="1" x14ac:dyDescent="0.15">
      <c r="A596" s="549">
        <v>22</v>
      </c>
      <c r="B596" s="549">
        <v>3240</v>
      </c>
      <c r="C596" s="540" t="s">
        <v>11308</v>
      </c>
      <c r="D596" s="542"/>
      <c r="E596" s="542"/>
      <c r="F596" s="534"/>
      <c r="G596" s="537"/>
      <c r="H596" s="541"/>
      <c r="I596" s="534"/>
      <c r="J596" s="533"/>
      <c r="K596" s="535"/>
      <c r="L596" s="939" t="s">
        <v>10414</v>
      </c>
      <c r="M596" s="526" t="s">
        <v>16</v>
      </c>
      <c r="N596" s="526" t="s">
        <v>1678</v>
      </c>
      <c r="O596" s="527">
        <v>0.7</v>
      </c>
      <c r="P596" s="951"/>
      <c r="Q596" s="937"/>
      <c r="R596" s="537"/>
      <c r="T596" s="534"/>
      <c r="U596" s="537"/>
      <c r="V596" s="534"/>
      <c r="W596" s="538"/>
      <c r="X596" s="531">
        <f>ROUND(ROUND(F585*O596,0)*S595,0)</f>
        <v>275</v>
      </c>
      <c r="Y596" s="539"/>
      <c r="Z596" s="533"/>
    </row>
    <row r="597" spans="1:26" ht="16.7" customHeight="1" x14ac:dyDescent="0.15">
      <c r="A597" s="520">
        <v>22</v>
      </c>
      <c r="B597" s="520" t="s">
        <v>11309</v>
      </c>
      <c r="C597" s="540" t="s">
        <v>11310</v>
      </c>
      <c r="D597" s="542"/>
      <c r="E597" s="542"/>
      <c r="F597" s="534"/>
      <c r="G597" s="537"/>
      <c r="H597" s="541"/>
      <c r="I597" s="550"/>
      <c r="J597" s="551"/>
      <c r="K597" s="552"/>
      <c r="L597" s="940"/>
      <c r="M597" s="526" t="s">
        <v>3833</v>
      </c>
      <c r="N597" s="526" t="s">
        <v>1678</v>
      </c>
      <c r="O597" s="527">
        <v>0.5</v>
      </c>
      <c r="P597" s="951"/>
      <c r="Q597" s="937"/>
      <c r="R597" s="537"/>
      <c r="T597" s="534"/>
      <c r="U597" s="537"/>
      <c r="V597" s="534"/>
      <c r="W597" s="538"/>
      <c r="X597" s="531">
        <f>ROUND(ROUND(F585*O597,0)*S595,0)</f>
        <v>197</v>
      </c>
      <c r="Y597" s="539"/>
      <c r="Z597" s="533"/>
    </row>
    <row r="598" spans="1:26" ht="16.7" customHeight="1" x14ac:dyDescent="0.15">
      <c r="A598" s="549">
        <v>22</v>
      </c>
      <c r="B598" s="549">
        <v>3241</v>
      </c>
      <c r="C598" s="540" t="s">
        <v>11311</v>
      </c>
      <c r="D598" s="542"/>
      <c r="E598" s="542"/>
      <c r="F598" s="534"/>
      <c r="G598" s="537"/>
      <c r="H598" s="541"/>
      <c r="I598" s="936" t="s">
        <v>10418</v>
      </c>
      <c r="J598" s="523" t="s">
        <v>1678</v>
      </c>
      <c r="K598" s="543">
        <v>0.96499999999999997</v>
      </c>
      <c r="L598" s="544"/>
      <c r="M598" s="526"/>
      <c r="N598" s="526"/>
      <c r="O598" s="527"/>
      <c r="P598" s="951"/>
      <c r="Q598" s="937"/>
      <c r="R598" s="537"/>
      <c r="T598" s="534"/>
      <c r="U598" s="537"/>
      <c r="V598" s="534"/>
      <c r="W598" s="538"/>
      <c r="X598" s="531">
        <f>ROUND(ROUND(F585*K598,0)*S595,0)</f>
        <v>379</v>
      </c>
      <c r="Y598" s="539"/>
      <c r="Z598" s="533"/>
    </row>
    <row r="599" spans="1:26" ht="16.7" customHeight="1" x14ac:dyDescent="0.15">
      <c r="A599" s="549">
        <v>22</v>
      </c>
      <c r="B599" s="549">
        <v>3242</v>
      </c>
      <c r="C599" s="540" t="s">
        <v>11312</v>
      </c>
      <c r="D599" s="542"/>
      <c r="E599" s="542"/>
      <c r="F599" s="534"/>
      <c r="G599" s="537"/>
      <c r="H599" s="541"/>
      <c r="I599" s="937"/>
      <c r="J599" s="533"/>
      <c r="K599" s="535"/>
      <c r="L599" s="939" t="s">
        <v>10414</v>
      </c>
      <c r="M599" s="526" t="s">
        <v>16</v>
      </c>
      <c r="N599" s="526" t="s">
        <v>1678</v>
      </c>
      <c r="O599" s="527">
        <v>0.7</v>
      </c>
      <c r="P599" s="951"/>
      <c r="Q599" s="937"/>
      <c r="R599" s="537"/>
      <c r="T599" s="534"/>
      <c r="U599" s="537"/>
      <c r="V599" s="534"/>
      <c r="W599" s="538"/>
      <c r="X599" s="531">
        <f>ROUND(ROUND(ROUND(F585*K598,0)*O599,0)*S595,0)</f>
        <v>265</v>
      </c>
      <c r="Y599" s="539"/>
      <c r="Z599" s="533"/>
    </row>
    <row r="600" spans="1:26" ht="16.7" customHeight="1" x14ac:dyDescent="0.15">
      <c r="A600" s="520">
        <v>22</v>
      </c>
      <c r="B600" s="520" t="s">
        <v>11313</v>
      </c>
      <c r="C600" s="540" t="s">
        <v>11314</v>
      </c>
      <c r="D600" s="542"/>
      <c r="E600" s="542"/>
      <c r="F600" s="534"/>
      <c r="G600" s="537"/>
      <c r="H600" s="541"/>
      <c r="I600" s="938"/>
      <c r="J600" s="545"/>
      <c r="K600" s="546"/>
      <c r="L600" s="940"/>
      <c r="M600" s="526" t="s">
        <v>3833</v>
      </c>
      <c r="N600" s="526" t="s">
        <v>1678</v>
      </c>
      <c r="O600" s="527">
        <v>0.5</v>
      </c>
      <c r="P600" s="952"/>
      <c r="Q600" s="938"/>
      <c r="R600" s="544"/>
      <c r="S600" s="548"/>
      <c r="T600" s="534"/>
      <c r="U600" s="537"/>
      <c r="V600" s="534"/>
      <c r="W600" s="538"/>
      <c r="X600" s="531">
        <f>ROUND(ROUND(ROUND(F585*K598,0)*O600,0)*S595,0)</f>
        <v>190</v>
      </c>
      <c r="Y600" s="539"/>
      <c r="Z600" s="533"/>
    </row>
    <row r="601" spans="1:26" ht="16.7" customHeight="1" x14ac:dyDescent="0.15">
      <c r="A601" s="520">
        <v>22</v>
      </c>
      <c r="B601" s="520" t="s">
        <v>11315</v>
      </c>
      <c r="C601" s="540" t="s">
        <v>11316</v>
      </c>
      <c r="D601" s="542"/>
      <c r="E601" s="542"/>
      <c r="F601" s="534"/>
      <c r="G601" s="537"/>
      <c r="H601" s="541"/>
      <c r="I601" s="522"/>
      <c r="J601" s="523"/>
      <c r="K601" s="524"/>
      <c r="L601" s="526"/>
      <c r="M601" s="526"/>
      <c r="N601" s="526"/>
      <c r="O601" s="527"/>
      <c r="P601" s="933" t="s">
        <v>10443</v>
      </c>
      <c r="Q601" s="936" t="s">
        <v>10444</v>
      </c>
      <c r="R601" s="525" t="s">
        <v>1678</v>
      </c>
      <c r="S601" s="529">
        <v>0.7</v>
      </c>
      <c r="T601" s="534"/>
      <c r="U601" s="537"/>
      <c r="V601" s="534"/>
      <c r="W601" s="538"/>
      <c r="X601" s="531">
        <f>ROUND(F585*S601,0)</f>
        <v>393</v>
      </c>
      <c r="Y601" s="539"/>
      <c r="Z601" s="533"/>
    </row>
    <row r="602" spans="1:26" ht="16.7" customHeight="1" x14ac:dyDescent="0.15">
      <c r="A602" s="520">
        <v>22</v>
      </c>
      <c r="B602" s="520" t="s">
        <v>11317</v>
      </c>
      <c r="C602" s="540" t="s">
        <v>11318</v>
      </c>
      <c r="D602" s="542"/>
      <c r="E602" s="542"/>
      <c r="F602" s="534"/>
      <c r="G602" s="537"/>
      <c r="H602" s="541"/>
      <c r="I602" s="534"/>
      <c r="J602" s="533"/>
      <c r="K602" s="535"/>
      <c r="L602" s="939" t="s">
        <v>10414</v>
      </c>
      <c r="M602" s="526" t="s">
        <v>16</v>
      </c>
      <c r="N602" s="526" t="s">
        <v>1678</v>
      </c>
      <c r="O602" s="527">
        <v>0.7</v>
      </c>
      <c r="P602" s="951"/>
      <c r="Q602" s="937"/>
      <c r="R602" s="537"/>
      <c r="T602" s="534"/>
      <c r="U602" s="537"/>
      <c r="V602" s="534"/>
      <c r="W602" s="538"/>
      <c r="X602" s="531">
        <f>ROUND(ROUND(F585*O602,0)*S601,0)</f>
        <v>275</v>
      </c>
      <c r="Y602" s="539"/>
      <c r="Z602" s="533"/>
    </row>
    <row r="603" spans="1:26" ht="16.7" customHeight="1" x14ac:dyDescent="0.15">
      <c r="A603" s="520">
        <v>22</v>
      </c>
      <c r="B603" s="520" t="s">
        <v>11319</v>
      </c>
      <c r="C603" s="540" t="s">
        <v>11320</v>
      </c>
      <c r="D603" s="542"/>
      <c r="E603" s="542"/>
      <c r="F603" s="534"/>
      <c r="G603" s="537"/>
      <c r="H603" s="541"/>
      <c r="I603" s="550"/>
      <c r="J603" s="551"/>
      <c r="K603" s="552"/>
      <c r="L603" s="940"/>
      <c r="M603" s="526" t="s">
        <v>3833</v>
      </c>
      <c r="N603" s="526" t="s">
        <v>1678</v>
      </c>
      <c r="O603" s="527">
        <v>0.5</v>
      </c>
      <c r="P603" s="951"/>
      <c r="Q603" s="937"/>
      <c r="R603" s="537"/>
      <c r="T603" s="534"/>
      <c r="U603" s="537"/>
      <c r="V603" s="534"/>
      <c r="W603" s="538"/>
      <c r="X603" s="531">
        <f>ROUND(ROUND(F585*O603,0)*S601,0)</f>
        <v>197</v>
      </c>
      <c r="Y603" s="539"/>
      <c r="Z603" s="533"/>
    </row>
    <row r="604" spans="1:26" ht="16.7" customHeight="1" x14ac:dyDescent="0.15">
      <c r="A604" s="520">
        <v>22</v>
      </c>
      <c r="B604" s="520" t="s">
        <v>11321</v>
      </c>
      <c r="C604" s="540" t="s">
        <v>11322</v>
      </c>
      <c r="D604" s="542"/>
      <c r="E604" s="542"/>
      <c r="F604" s="534"/>
      <c r="G604" s="537"/>
      <c r="H604" s="541"/>
      <c r="I604" s="936" t="s">
        <v>10418</v>
      </c>
      <c r="J604" s="523" t="s">
        <v>1678</v>
      </c>
      <c r="K604" s="543">
        <v>0.96499999999999997</v>
      </c>
      <c r="L604" s="526"/>
      <c r="M604" s="526"/>
      <c r="N604" s="526"/>
      <c r="O604" s="527"/>
      <c r="P604" s="951"/>
      <c r="Q604" s="937"/>
      <c r="R604" s="537"/>
      <c r="T604" s="534"/>
      <c r="U604" s="537"/>
      <c r="V604" s="534"/>
      <c r="W604" s="538"/>
      <c r="X604" s="531">
        <f>ROUND(ROUND(F585*K604,0)*S601,0)</f>
        <v>379</v>
      </c>
      <c r="Y604" s="539"/>
      <c r="Z604" s="533"/>
    </row>
    <row r="605" spans="1:26" ht="16.7" customHeight="1" x14ac:dyDescent="0.15">
      <c r="A605" s="520">
        <v>22</v>
      </c>
      <c r="B605" s="520" t="s">
        <v>11323</v>
      </c>
      <c r="C605" s="540" t="s">
        <v>11324</v>
      </c>
      <c r="D605" s="542"/>
      <c r="E605" s="542"/>
      <c r="F605" s="534"/>
      <c r="G605" s="537"/>
      <c r="H605" s="541"/>
      <c r="I605" s="937"/>
      <c r="J605" s="533"/>
      <c r="K605" s="535"/>
      <c r="L605" s="939" t="s">
        <v>10414</v>
      </c>
      <c r="M605" s="526" t="s">
        <v>16</v>
      </c>
      <c r="N605" s="526" t="s">
        <v>1678</v>
      </c>
      <c r="O605" s="527">
        <v>0.7</v>
      </c>
      <c r="P605" s="951"/>
      <c r="Q605" s="937"/>
      <c r="R605" s="537"/>
      <c r="T605" s="534"/>
      <c r="U605" s="537"/>
      <c r="V605" s="534"/>
      <c r="W605" s="538"/>
      <c r="X605" s="531">
        <f>ROUND(ROUND(ROUND(F585*K604,0)*O605,0)*S601,0)</f>
        <v>265</v>
      </c>
      <c r="Y605" s="539"/>
      <c r="Z605" s="533"/>
    </row>
    <row r="606" spans="1:26" ht="16.7" customHeight="1" x14ac:dyDescent="0.15">
      <c r="A606" s="520">
        <v>22</v>
      </c>
      <c r="B606" s="520" t="s">
        <v>11325</v>
      </c>
      <c r="C606" s="540" t="s">
        <v>11326</v>
      </c>
      <c r="D606" s="542"/>
      <c r="E606" s="542"/>
      <c r="F606" s="534"/>
      <c r="G606" s="537"/>
      <c r="H606" s="541"/>
      <c r="I606" s="938"/>
      <c r="J606" s="545"/>
      <c r="K606" s="546"/>
      <c r="L606" s="940"/>
      <c r="M606" s="526" t="s">
        <v>3833</v>
      </c>
      <c r="N606" s="526" t="s">
        <v>1678</v>
      </c>
      <c r="O606" s="527">
        <v>0.5</v>
      </c>
      <c r="P606" s="952"/>
      <c r="Q606" s="938"/>
      <c r="R606" s="544"/>
      <c r="S606" s="548"/>
      <c r="T606" s="534"/>
      <c r="U606" s="537"/>
      <c r="V606" s="550"/>
      <c r="W606" s="553"/>
      <c r="X606" s="531">
        <f>ROUND(ROUND(ROUND(F585*K604,0)*O606,0)*S601,0)</f>
        <v>190</v>
      </c>
      <c r="Y606" s="539"/>
      <c r="Z606" s="533"/>
    </row>
    <row r="607" spans="1:26" ht="16.7" customHeight="1" x14ac:dyDescent="0.15">
      <c r="A607" s="520">
        <v>22</v>
      </c>
      <c r="B607" s="520">
        <v>2631</v>
      </c>
      <c r="C607" s="540" t="s">
        <v>11327</v>
      </c>
      <c r="D607" s="542"/>
      <c r="E607" s="542"/>
      <c r="F607" s="534"/>
      <c r="G607" s="537"/>
      <c r="H607" s="541"/>
      <c r="I607" s="522"/>
      <c r="J607" s="523"/>
      <c r="K607" s="524"/>
      <c r="L607" s="526"/>
      <c r="M607" s="526"/>
      <c r="N607" s="526"/>
      <c r="O607" s="527"/>
      <c r="P607" s="528"/>
      <c r="Q607" s="525"/>
      <c r="R607" s="525"/>
      <c r="S607" s="529"/>
      <c r="T607" s="534"/>
      <c r="U607" s="537"/>
      <c r="V607" s="936" t="s">
        <v>10456</v>
      </c>
      <c r="W607" s="941"/>
      <c r="X607" s="531">
        <f>ROUND(F585-V610,0)</f>
        <v>550</v>
      </c>
      <c r="Y607" s="539"/>
      <c r="Z607" s="533"/>
    </row>
    <row r="608" spans="1:26" ht="16.7" customHeight="1" x14ac:dyDescent="0.15">
      <c r="A608" s="520">
        <v>22</v>
      </c>
      <c r="B608" s="520">
        <v>2632</v>
      </c>
      <c r="C608" s="540" t="s">
        <v>11328</v>
      </c>
      <c r="D608" s="542"/>
      <c r="E608" s="542"/>
      <c r="F608" s="534"/>
      <c r="G608" s="537"/>
      <c r="H608" s="541"/>
      <c r="I608" s="534"/>
      <c r="J608" s="533"/>
      <c r="K608" s="535"/>
      <c r="L608" s="939" t="s">
        <v>10414</v>
      </c>
      <c r="M608" s="526" t="s">
        <v>16</v>
      </c>
      <c r="N608" s="526" t="s">
        <v>1678</v>
      </c>
      <c r="O608" s="527">
        <v>0.7</v>
      </c>
      <c r="P608" s="536"/>
      <c r="Q608" s="537"/>
      <c r="R608" s="537"/>
      <c r="T608" s="534"/>
      <c r="U608" s="537"/>
      <c r="V608" s="937"/>
      <c r="W608" s="942"/>
      <c r="X608" s="531">
        <f>ROUND(ROUND(F585*O608,0)-V610,0)</f>
        <v>381</v>
      </c>
      <c r="Y608" s="539"/>
      <c r="Z608" s="533"/>
    </row>
    <row r="609" spans="1:26" ht="16.7" customHeight="1" x14ac:dyDescent="0.15">
      <c r="A609" s="520">
        <v>22</v>
      </c>
      <c r="B609" s="520" t="s">
        <v>11329</v>
      </c>
      <c r="C609" s="540" t="s">
        <v>11330</v>
      </c>
      <c r="D609" s="542"/>
      <c r="E609" s="542"/>
      <c r="F609" s="534"/>
      <c r="G609" s="537"/>
      <c r="H609" s="541"/>
      <c r="I609" s="550"/>
      <c r="J609" s="551"/>
      <c r="K609" s="552"/>
      <c r="L609" s="940"/>
      <c r="M609" s="526" t="s">
        <v>3833</v>
      </c>
      <c r="N609" s="526" t="s">
        <v>1678</v>
      </c>
      <c r="O609" s="527">
        <v>0.5</v>
      </c>
      <c r="P609" s="536"/>
      <c r="Q609" s="537"/>
      <c r="R609" s="537"/>
      <c r="T609" s="534"/>
      <c r="U609" s="537"/>
      <c r="V609" s="937"/>
      <c r="W609" s="942"/>
      <c r="X609" s="531">
        <f>ROUND(ROUND(F585*O609,0)-V610,0)</f>
        <v>269</v>
      </c>
      <c r="Y609" s="539"/>
      <c r="Z609" s="533"/>
    </row>
    <row r="610" spans="1:26" ht="16.7" customHeight="1" x14ac:dyDescent="0.15">
      <c r="A610" s="520">
        <v>22</v>
      </c>
      <c r="B610" s="520">
        <v>2633</v>
      </c>
      <c r="C610" s="540" t="s">
        <v>11331</v>
      </c>
      <c r="D610" s="542"/>
      <c r="E610" s="542"/>
      <c r="F610" s="534"/>
      <c r="G610" s="537"/>
      <c r="H610" s="541"/>
      <c r="I610" s="936" t="s">
        <v>10418</v>
      </c>
      <c r="J610" s="523" t="s">
        <v>1678</v>
      </c>
      <c r="K610" s="543">
        <v>0.96499999999999997</v>
      </c>
      <c r="L610" s="526"/>
      <c r="M610" s="526"/>
      <c r="N610" s="526"/>
      <c r="O610" s="527"/>
      <c r="P610" s="536"/>
      <c r="Q610" s="537"/>
      <c r="R610" s="537"/>
      <c r="T610" s="534"/>
      <c r="U610" s="537"/>
      <c r="V610" s="554">
        <v>12</v>
      </c>
      <c r="W610" s="953" t="s">
        <v>10461</v>
      </c>
      <c r="X610" s="531">
        <f>ROUND(ROUND(F585*K610,0)-V610,0)</f>
        <v>530</v>
      </c>
      <c r="Y610" s="539"/>
      <c r="Z610" s="533"/>
    </row>
    <row r="611" spans="1:26" ht="16.7" customHeight="1" x14ac:dyDescent="0.15">
      <c r="A611" s="520">
        <v>22</v>
      </c>
      <c r="B611" s="520">
        <v>2634</v>
      </c>
      <c r="C611" s="540" t="s">
        <v>11332</v>
      </c>
      <c r="D611" s="542"/>
      <c r="E611" s="542"/>
      <c r="F611" s="534"/>
      <c r="G611" s="537"/>
      <c r="H611" s="541"/>
      <c r="I611" s="937"/>
      <c r="J611" s="533"/>
      <c r="K611" s="535"/>
      <c r="L611" s="939" t="s">
        <v>10414</v>
      </c>
      <c r="M611" s="526" t="s">
        <v>16</v>
      </c>
      <c r="N611" s="526" t="s">
        <v>1678</v>
      </c>
      <c r="O611" s="527">
        <v>0.7</v>
      </c>
      <c r="P611" s="536"/>
      <c r="Q611" s="537"/>
      <c r="R611" s="537"/>
      <c r="T611" s="534"/>
      <c r="U611" s="537"/>
      <c r="V611" s="534"/>
      <c r="W611" s="953"/>
      <c r="X611" s="531">
        <f>ROUND(ROUND(ROUND(F585*K610,0)*O611,0)-V610,0)</f>
        <v>367</v>
      </c>
      <c r="Y611" s="539"/>
      <c r="Z611" s="533"/>
    </row>
    <row r="612" spans="1:26" ht="16.7" customHeight="1" x14ac:dyDescent="0.15">
      <c r="A612" s="520">
        <v>22</v>
      </c>
      <c r="B612" s="520" t="s">
        <v>11333</v>
      </c>
      <c r="C612" s="540" t="s">
        <v>11334</v>
      </c>
      <c r="D612" s="542"/>
      <c r="E612" s="542"/>
      <c r="F612" s="534"/>
      <c r="G612" s="537"/>
      <c r="H612" s="541"/>
      <c r="I612" s="938"/>
      <c r="J612" s="545"/>
      <c r="K612" s="546"/>
      <c r="L612" s="940"/>
      <c r="M612" s="526" t="s">
        <v>3833</v>
      </c>
      <c r="N612" s="526" t="s">
        <v>1678</v>
      </c>
      <c r="O612" s="527">
        <v>0.5</v>
      </c>
      <c r="P612" s="547"/>
      <c r="Q612" s="544"/>
      <c r="R612" s="544"/>
      <c r="S612" s="548"/>
      <c r="T612" s="534"/>
      <c r="U612" s="537"/>
      <c r="V612" s="534"/>
      <c r="W612" s="538"/>
      <c r="X612" s="531">
        <f>ROUND(ROUND(ROUND(F585*K610,0)*O612,0)-V610,0)</f>
        <v>259</v>
      </c>
      <c r="Y612" s="539"/>
      <c r="Z612" s="533"/>
    </row>
    <row r="613" spans="1:26" ht="16.7" customHeight="1" x14ac:dyDescent="0.15">
      <c r="A613" s="549">
        <v>22</v>
      </c>
      <c r="B613" s="549">
        <v>2635</v>
      </c>
      <c r="C613" s="540" t="s">
        <v>11335</v>
      </c>
      <c r="D613" s="542"/>
      <c r="E613" s="542"/>
      <c r="F613" s="534"/>
      <c r="G613" s="537"/>
      <c r="H613" s="541"/>
      <c r="I613" s="522"/>
      <c r="J613" s="523"/>
      <c r="K613" s="524"/>
      <c r="L613" s="526"/>
      <c r="M613" s="526"/>
      <c r="N613" s="526"/>
      <c r="O613" s="527"/>
      <c r="P613" s="933" t="s">
        <v>10423</v>
      </c>
      <c r="Q613" s="936" t="s">
        <v>10424</v>
      </c>
      <c r="R613" s="525" t="s">
        <v>1678</v>
      </c>
      <c r="S613" s="529">
        <v>0.5</v>
      </c>
      <c r="T613" s="534"/>
      <c r="U613" s="537"/>
      <c r="V613" s="534"/>
      <c r="W613" s="538"/>
      <c r="X613" s="531">
        <f>ROUND(ROUND(F585*S613,0)-V610,0)</f>
        <v>269</v>
      </c>
      <c r="Y613" s="539"/>
      <c r="Z613" s="533"/>
    </row>
    <row r="614" spans="1:26" ht="16.7" customHeight="1" x14ac:dyDescent="0.15">
      <c r="A614" s="549">
        <v>22</v>
      </c>
      <c r="B614" s="549">
        <v>2636</v>
      </c>
      <c r="C614" s="540" t="s">
        <v>11336</v>
      </c>
      <c r="D614" s="542"/>
      <c r="E614" s="542"/>
      <c r="F614" s="534"/>
      <c r="G614" s="537"/>
      <c r="H614" s="541"/>
      <c r="I614" s="534"/>
      <c r="J614" s="533"/>
      <c r="K614" s="535"/>
      <c r="L614" s="939" t="s">
        <v>10414</v>
      </c>
      <c r="M614" s="526" t="s">
        <v>16</v>
      </c>
      <c r="N614" s="526" t="s">
        <v>1678</v>
      </c>
      <c r="O614" s="527">
        <v>0.7</v>
      </c>
      <c r="P614" s="951"/>
      <c r="Q614" s="937"/>
      <c r="R614" s="537"/>
      <c r="T614" s="534"/>
      <c r="U614" s="537"/>
      <c r="V614" s="534"/>
      <c r="W614" s="538"/>
      <c r="X614" s="531">
        <f>ROUND(ROUND(ROUND(F585*O614,0)*S613,0)-V610,0)</f>
        <v>185</v>
      </c>
      <c r="Y614" s="539"/>
      <c r="Z614" s="533"/>
    </row>
    <row r="615" spans="1:26" ht="16.7" customHeight="1" x14ac:dyDescent="0.15">
      <c r="A615" s="520">
        <v>22</v>
      </c>
      <c r="B615" s="520" t="s">
        <v>11337</v>
      </c>
      <c r="C615" s="540" t="s">
        <v>11338</v>
      </c>
      <c r="D615" s="542"/>
      <c r="E615" s="542"/>
      <c r="F615" s="534"/>
      <c r="G615" s="537"/>
      <c r="H615" s="541"/>
      <c r="I615" s="550"/>
      <c r="J615" s="551"/>
      <c r="K615" s="552"/>
      <c r="L615" s="940"/>
      <c r="M615" s="526" t="s">
        <v>3833</v>
      </c>
      <c r="N615" s="526" t="s">
        <v>1678</v>
      </c>
      <c r="O615" s="527">
        <v>0.5</v>
      </c>
      <c r="P615" s="951"/>
      <c r="Q615" s="937"/>
      <c r="R615" s="537"/>
      <c r="T615" s="534"/>
      <c r="U615" s="537"/>
      <c r="V615" s="534"/>
      <c r="W615" s="538"/>
      <c r="X615" s="531">
        <f>ROUND(ROUND(ROUND(F585*O615,0)*S613,0)-V610,0)</f>
        <v>129</v>
      </c>
      <c r="Y615" s="539"/>
      <c r="Z615" s="533"/>
    </row>
    <row r="616" spans="1:26" ht="16.7" customHeight="1" x14ac:dyDescent="0.15">
      <c r="A616" s="549">
        <v>22</v>
      </c>
      <c r="B616" s="549">
        <v>2637</v>
      </c>
      <c r="C616" s="540" t="s">
        <v>11339</v>
      </c>
      <c r="D616" s="542"/>
      <c r="E616" s="542"/>
      <c r="F616" s="534"/>
      <c r="G616" s="537"/>
      <c r="H616" s="541"/>
      <c r="I616" s="936" t="s">
        <v>10418</v>
      </c>
      <c r="J616" s="523" t="s">
        <v>1678</v>
      </c>
      <c r="K616" s="543">
        <v>0.96499999999999997</v>
      </c>
      <c r="L616" s="526"/>
      <c r="M616" s="526"/>
      <c r="N616" s="526"/>
      <c r="O616" s="527"/>
      <c r="P616" s="951"/>
      <c r="Q616" s="937"/>
      <c r="R616" s="537"/>
      <c r="T616" s="534"/>
      <c r="U616" s="537"/>
      <c r="V616" s="534"/>
      <c r="W616" s="538"/>
      <c r="X616" s="531">
        <f>ROUND(ROUND(ROUND(F585*K616,0)*S613,0)-V610,0)</f>
        <v>259</v>
      </c>
      <c r="Y616" s="539"/>
      <c r="Z616" s="533"/>
    </row>
    <row r="617" spans="1:26" ht="16.7" customHeight="1" x14ac:dyDescent="0.15">
      <c r="A617" s="549">
        <v>22</v>
      </c>
      <c r="B617" s="549">
        <v>2638</v>
      </c>
      <c r="C617" s="540" t="s">
        <v>11340</v>
      </c>
      <c r="D617" s="542"/>
      <c r="E617" s="542"/>
      <c r="F617" s="534"/>
      <c r="G617" s="537"/>
      <c r="H617" s="541"/>
      <c r="I617" s="937"/>
      <c r="J617" s="533"/>
      <c r="K617" s="535"/>
      <c r="L617" s="939" t="s">
        <v>10414</v>
      </c>
      <c r="M617" s="526" t="s">
        <v>16</v>
      </c>
      <c r="N617" s="526" t="s">
        <v>1678</v>
      </c>
      <c r="O617" s="527">
        <v>0.7</v>
      </c>
      <c r="P617" s="951"/>
      <c r="Q617" s="937"/>
      <c r="R617" s="537"/>
      <c r="T617" s="534"/>
      <c r="U617" s="537"/>
      <c r="V617" s="534"/>
      <c r="W617" s="538"/>
      <c r="X617" s="531">
        <f>ROUND(ROUND(ROUND(ROUND(F585*K616,0)*O617,0)*S613,0)-V610,0)</f>
        <v>178</v>
      </c>
      <c r="Y617" s="539"/>
      <c r="Z617" s="533"/>
    </row>
    <row r="618" spans="1:26" ht="16.7" customHeight="1" x14ac:dyDescent="0.15">
      <c r="A618" s="520">
        <v>22</v>
      </c>
      <c r="B618" s="520" t="s">
        <v>11341</v>
      </c>
      <c r="C618" s="540" t="s">
        <v>11342</v>
      </c>
      <c r="D618" s="542"/>
      <c r="E618" s="542"/>
      <c r="F618" s="534"/>
      <c r="G618" s="537"/>
      <c r="H618" s="541"/>
      <c r="I618" s="938"/>
      <c r="J618" s="545"/>
      <c r="K618" s="546"/>
      <c r="L618" s="940"/>
      <c r="M618" s="526" t="s">
        <v>3833</v>
      </c>
      <c r="N618" s="526" t="s">
        <v>1678</v>
      </c>
      <c r="O618" s="527">
        <v>0.5</v>
      </c>
      <c r="P618" s="951"/>
      <c r="Q618" s="938"/>
      <c r="R618" s="544"/>
      <c r="S618" s="548"/>
      <c r="T618" s="534"/>
      <c r="U618" s="537"/>
      <c r="V618" s="534"/>
      <c r="W618" s="538"/>
      <c r="X618" s="531">
        <f>ROUND(ROUND(ROUND(ROUND(F585*K616,0)*O618,0)*S613,0)-V610,0)</f>
        <v>124</v>
      </c>
      <c r="Y618" s="539"/>
      <c r="Z618" s="533"/>
    </row>
    <row r="619" spans="1:26" ht="16.7" customHeight="1" x14ac:dyDescent="0.15">
      <c r="A619" s="549">
        <v>22</v>
      </c>
      <c r="B619" s="549">
        <v>3639</v>
      </c>
      <c r="C619" s="540" t="s">
        <v>11343</v>
      </c>
      <c r="D619" s="542"/>
      <c r="E619" s="542"/>
      <c r="F619" s="534"/>
      <c r="G619" s="537"/>
      <c r="H619" s="541"/>
      <c r="I619" s="522"/>
      <c r="J619" s="523"/>
      <c r="K619" s="524"/>
      <c r="L619" s="525"/>
      <c r="M619" s="526"/>
      <c r="N619" s="526"/>
      <c r="O619" s="527"/>
      <c r="P619" s="951"/>
      <c r="Q619" s="936" t="s">
        <v>10433</v>
      </c>
      <c r="R619" s="525" t="s">
        <v>1678</v>
      </c>
      <c r="S619" s="529">
        <v>0.7</v>
      </c>
      <c r="T619" s="534"/>
      <c r="U619" s="537"/>
      <c r="V619" s="534"/>
      <c r="W619" s="538"/>
      <c r="X619" s="531">
        <f>ROUND(ROUND(F585*S619,0)-V610,0)</f>
        <v>381</v>
      </c>
      <c r="Y619" s="539"/>
      <c r="Z619" s="533"/>
    </row>
    <row r="620" spans="1:26" ht="16.7" customHeight="1" x14ac:dyDescent="0.15">
      <c r="A620" s="549">
        <v>22</v>
      </c>
      <c r="B620" s="549">
        <v>3640</v>
      </c>
      <c r="C620" s="540" t="s">
        <v>11344</v>
      </c>
      <c r="D620" s="542"/>
      <c r="E620" s="542"/>
      <c r="F620" s="534"/>
      <c r="G620" s="537"/>
      <c r="H620" s="541"/>
      <c r="I620" s="534"/>
      <c r="J620" s="533"/>
      <c r="K620" s="535"/>
      <c r="L620" s="939" t="s">
        <v>10414</v>
      </c>
      <c r="M620" s="526" t="s">
        <v>16</v>
      </c>
      <c r="N620" s="526" t="s">
        <v>1678</v>
      </c>
      <c r="O620" s="527">
        <v>0.7</v>
      </c>
      <c r="P620" s="951"/>
      <c r="Q620" s="937"/>
      <c r="R620" s="537"/>
      <c r="T620" s="534"/>
      <c r="U620" s="537"/>
      <c r="V620" s="534"/>
      <c r="W620" s="538"/>
      <c r="X620" s="531">
        <f>ROUND(ROUND(ROUND(F585*O620,0)*S619,0)-V610,0)</f>
        <v>263</v>
      </c>
      <c r="Y620" s="539"/>
      <c r="Z620" s="533"/>
    </row>
    <row r="621" spans="1:26" ht="16.7" customHeight="1" x14ac:dyDescent="0.15">
      <c r="A621" s="520">
        <v>22</v>
      </c>
      <c r="B621" s="520" t="s">
        <v>11345</v>
      </c>
      <c r="C621" s="540" t="s">
        <v>11346</v>
      </c>
      <c r="D621" s="542"/>
      <c r="E621" s="542"/>
      <c r="F621" s="534"/>
      <c r="G621" s="537"/>
      <c r="H621" s="541"/>
      <c r="I621" s="550"/>
      <c r="J621" s="551"/>
      <c r="K621" s="552"/>
      <c r="L621" s="940"/>
      <c r="M621" s="526" t="s">
        <v>3833</v>
      </c>
      <c r="N621" s="526" t="s">
        <v>1678</v>
      </c>
      <c r="O621" s="527">
        <v>0.5</v>
      </c>
      <c r="P621" s="951"/>
      <c r="Q621" s="937"/>
      <c r="R621" s="537"/>
      <c r="T621" s="534"/>
      <c r="U621" s="537"/>
      <c r="V621" s="534"/>
      <c r="W621" s="538"/>
      <c r="X621" s="531">
        <f>ROUND(ROUND(ROUND(F585*O621,0)*S619,0)-V610,0)</f>
        <v>185</v>
      </c>
      <c r="Y621" s="539"/>
      <c r="Z621" s="533"/>
    </row>
    <row r="622" spans="1:26" ht="16.7" customHeight="1" x14ac:dyDescent="0.15">
      <c r="A622" s="549">
        <v>22</v>
      </c>
      <c r="B622" s="549">
        <v>3641</v>
      </c>
      <c r="C622" s="540" t="s">
        <v>11347</v>
      </c>
      <c r="D622" s="542"/>
      <c r="E622" s="542"/>
      <c r="F622" s="534"/>
      <c r="G622" s="537"/>
      <c r="H622" s="541"/>
      <c r="I622" s="936" t="s">
        <v>10418</v>
      </c>
      <c r="J622" s="523" t="s">
        <v>1678</v>
      </c>
      <c r="K622" s="543">
        <v>0.96499999999999997</v>
      </c>
      <c r="L622" s="544"/>
      <c r="M622" s="526"/>
      <c r="N622" s="526"/>
      <c r="O622" s="527"/>
      <c r="P622" s="951"/>
      <c r="Q622" s="937"/>
      <c r="R622" s="537"/>
      <c r="T622" s="534"/>
      <c r="U622" s="537"/>
      <c r="V622" s="534"/>
      <c r="W622" s="538"/>
      <c r="X622" s="531">
        <f>ROUND(ROUND(ROUND(F585*K622,0)*S619,0)-V610,0)</f>
        <v>367</v>
      </c>
      <c r="Y622" s="539"/>
      <c r="Z622" s="533"/>
    </row>
    <row r="623" spans="1:26" ht="16.7" customHeight="1" x14ac:dyDescent="0.15">
      <c r="A623" s="549">
        <v>22</v>
      </c>
      <c r="B623" s="549">
        <v>3642</v>
      </c>
      <c r="C623" s="540" t="s">
        <v>11348</v>
      </c>
      <c r="D623" s="542"/>
      <c r="E623" s="542"/>
      <c r="F623" s="534"/>
      <c r="G623" s="537"/>
      <c r="H623" s="541"/>
      <c r="I623" s="937"/>
      <c r="J623" s="533"/>
      <c r="K623" s="535"/>
      <c r="L623" s="939" t="s">
        <v>10414</v>
      </c>
      <c r="M623" s="526" t="s">
        <v>16</v>
      </c>
      <c r="N623" s="526" t="s">
        <v>1678</v>
      </c>
      <c r="O623" s="527">
        <v>0.7</v>
      </c>
      <c r="P623" s="951"/>
      <c r="Q623" s="937"/>
      <c r="R623" s="537"/>
      <c r="T623" s="534"/>
      <c r="U623" s="537"/>
      <c r="V623" s="534"/>
      <c r="W623" s="538"/>
      <c r="X623" s="531">
        <f>ROUND(ROUND(ROUND(ROUND(F585*K622,0)*O623,0)*S619,0)-V610,0)</f>
        <v>253</v>
      </c>
      <c r="Y623" s="539"/>
      <c r="Z623" s="533"/>
    </row>
    <row r="624" spans="1:26" ht="16.7" customHeight="1" x14ac:dyDescent="0.15">
      <c r="A624" s="520">
        <v>22</v>
      </c>
      <c r="B624" s="520" t="s">
        <v>11349</v>
      </c>
      <c r="C624" s="540" t="s">
        <v>11350</v>
      </c>
      <c r="D624" s="542"/>
      <c r="E624" s="542"/>
      <c r="F624" s="534"/>
      <c r="G624" s="537"/>
      <c r="H624" s="541"/>
      <c r="I624" s="938"/>
      <c r="J624" s="545"/>
      <c r="K624" s="546"/>
      <c r="L624" s="940"/>
      <c r="M624" s="526" t="s">
        <v>3833</v>
      </c>
      <c r="N624" s="526" t="s">
        <v>1678</v>
      </c>
      <c r="O624" s="527">
        <v>0.5</v>
      </c>
      <c r="P624" s="952"/>
      <c r="Q624" s="938"/>
      <c r="R624" s="544"/>
      <c r="S624" s="548"/>
      <c r="T624" s="534"/>
      <c r="U624" s="537"/>
      <c r="V624" s="534"/>
      <c r="W624" s="538"/>
      <c r="X624" s="531">
        <f>ROUND(ROUND(ROUND(ROUND(F585*K622,0)*O624,0)*S619,0)-V610,0)</f>
        <v>178</v>
      </c>
      <c r="Y624" s="539"/>
      <c r="Z624" s="533"/>
    </row>
    <row r="625" spans="1:26" ht="16.7" customHeight="1" x14ac:dyDescent="0.15">
      <c r="A625" s="520">
        <v>22</v>
      </c>
      <c r="B625" s="520" t="s">
        <v>11351</v>
      </c>
      <c r="C625" s="540" t="s">
        <v>11352</v>
      </c>
      <c r="D625" s="542"/>
      <c r="E625" s="542"/>
      <c r="F625" s="534"/>
      <c r="G625" s="537"/>
      <c r="H625" s="541"/>
      <c r="I625" s="522"/>
      <c r="J625" s="523"/>
      <c r="K625" s="524"/>
      <c r="L625" s="526"/>
      <c r="M625" s="526"/>
      <c r="N625" s="526"/>
      <c r="O625" s="527"/>
      <c r="P625" s="933" t="s">
        <v>10443</v>
      </c>
      <c r="Q625" s="936" t="s">
        <v>10444</v>
      </c>
      <c r="R625" s="525" t="s">
        <v>1678</v>
      </c>
      <c r="S625" s="529">
        <v>0.7</v>
      </c>
      <c r="T625" s="534"/>
      <c r="U625" s="537"/>
      <c r="V625" s="534"/>
      <c r="W625" s="538"/>
      <c r="X625" s="531">
        <f>ROUND(ROUND(F585*S625,0)-V610,0)</f>
        <v>381</v>
      </c>
      <c r="Y625" s="539"/>
      <c r="Z625" s="533"/>
    </row>
    <row r="626" spans="1:26" ht="16.7" customHeight="1" x14ac:dyDescent="0.15">
      <c r="A626" s="520">
        <v>22</v>
      </c>
      <c r="B626" s="520" t="s">
        <v>11353</v>
      </c>
      <c r="C626" s="540" t="s">
        <v>11354</v>
      </c>
      <c r="D626" s="542"/>
      <c r="E626" s="542"/>
      <c r="F626" s="534"/>
      <c r="G626" s="537"/>
      <c r="H626" s="541"/>
      <c r="I626" s="534"/>
      <c r="J626" s="533"/>
      <c r="K626" s="535"/>
      <c r="L626" s="939" t="s">
        <v>10414</v>
      </c>
      <c r="M626" s="526" t="s">
        <v>16</v>
      </c>
      <c r="N626" s="526" t="s">
        <v>1678</v>
      </c>
      <c r="O626" s="527">
        <v>0.7</v>
      </c>
      <c r="P626" s="951"/>
      <c r="Q626" s="937"/>
      <c r="R626" s="537"/>
      <c r="T626" s="534"/>
      <c r="U626" s="537"/>
      <c r="V626" s="534"/>
      <c r="W626" s="538"/>
      <c r="X626" s="531">
        <f>ROUND(ROUND(ROUND(F585*O626,0)*S625,0)-V610,0)</f>
        <v>263</v>
      </c>
      <c r="Y626" s="539"/>
      <c r="Z626" s="533"/>
    </row>
    <row r="627" spans="1:26" ht="16.7" customHeight="1" x14ac:dyDescent="0.15">
      <c r="A627" s="520">
        <v>22</v>
      </c>
      <c r="B627" s="520" t="s">
        <v>11355</v>
      </c>
      <c r="C627" s="540" t="s">
        <v>11356</v>
      </c>
      <c r="D627" s="542"/>
      <c r="E627" s="542"/>
      <c r="F627" s="534"/>
      <c r="G627" s="537"/>
      <c r="H627" s="541"/>
      <c r="I627" s="550"/>
      <c r="J627" s="551"/>
      <c r="K627" s="552"/>
      <c r="L627" s="940"/>
      <c r="M627" s="526" t="s">
        <v>3833</v>
      </c>
      <c r="N627" s="526" t="s">
        <v>1678</v>
      </c>
      <c r="O627" s="527">
        <v>0.5</v>
      </c>
      <c r="P627" s="951"/>
      <c r="Q627" s="937"/>
      <c r="R627" s="537"/>
      <c r="T627" s="534"/>
      <c r="U627" s="537"/>
      <c r="V627" s="534"/>
      <c r="W627" s="538"/>
      <c r="X627" s="531">
        <f>ROUND(ROUND(ROUND(F585*O627,0)*S625,0)-V610,0)</f>
        <v>185</v>
      </c>
      <c r="Y627" s="539"/>
      <c r="Z627" s="533"/>
    </row>
    <row r="628" spans="1:26" ht="16.7" customHeight="1" x14ac:dyDescent="0.15">
      <c r="A628" s="520">
        <v>22</v>
      </c>
      <c r="B628" s="520" t="s">
        <v>11357</v>
      </c>
      <c r="C628" s="540" t="s">
        <v>11358</v>
      </c>
      <c r="D628" s="542"/>
      <c r="E628" s="542"/>
      <c r="F628" s="534"/>
      <c r="G628" s="537"/>
      <c r="H628" s="541"/>
      <c r="I628" s="936" t="s">
        <v>10418</v>
      </c>
      <c r="J628" s="523" t="s">
        <v>1678</v>
      </c>
      <c r="K628" s="543">
        <v>0.96499999999999997</v>
      </c>
      <c r="L628" s="526"/>
      <c r="M628" s="526"/>
      <c r="N628" s="526"/>
      <c r="O628" s="527"/>
      <c r="P628" s="951"/>
      <c r="Q628" s="937"/>
      <c r="R628" s="537"/>
      <c r="T628" s="534"/>
      <c r="U628" s="537"/>
      <c r="V628" s="534"/>
      <c r="W628" s="538"/>
      <c r="X628" s="531">
        <f>ROUND(ROUND(ROUND(F585*K628,0)*S625,0)-V610,0)</f>
        <v>367</v>
      </c>
      <c r="Y628" s="539"/>
      <c r="Z628" s="533"/>
    </row>
    <row r="629" spans="1:26" ht="16.7" customHeight="1" x14ac:dyDescent="0.15">
      <c r="A629" s="520">
        <v>22</v>
      </c>
      <c r="B629" s="520" t="s">
        <v>11359</v>
      </c>
      <c r="C629" s="540" t="s">
        <v>11360</v>
      </c>
      <c r="D629" s="542"/>
      <c r="E629" s="542"/>
      <c r="F629" s="534"/>
      <c r="G629" s="537"/>
      <c r="H629" s="541"/>
      <c r="I629" s="937"/>
      <c r="J629" s="533"/>
      <c r="K629" s="535"/>
      <c r="L629" s="939" t="s">
        <v>10414</v>
      </c>
      <c r="M629" s="526" t="s">
        <v>16</v>
      </c>
      <c r="N629" s="526" t="s">
        <v>1678</v>
      </c>
      <c r="O629" s="527">
        <v>0.7</v>
      </c>
      <c r="P629" s="951"/>
      <c r="Q629" s="937"/>
      <c r="R629" s="537"/>
      <c r="T629" s="534"/>
      <c r="U629" s="537"/>
      <c r="V629" s="534"/>
      <c r="W629" s="538"/>
      <c r="X629" s="531">
        <f>ROUND(ROUND(ROUND(ROUND(F585*K628,0)*O629,0)*S625,0)-V610,0)</f>
        <v>253</v>
      </c>
      <c r="Y629" s="539"/>
      <c r="Z629" s="533"/>
    </row>
    <row r="630" spans="1:26" ht="16.7" customHeight="1" x14ac:dyDescent="0.15">
      <c r="A630" s="520">
        <v>22</v>
      </c>
      <c r="B630" s="520" t="s">
        <v>11361</v>
      </c>
      <c r="C630" s="540" t="s">
        <v>11362</v>
      </c>
      <c r="D630" s="542"/>
      <c r="E630" s="542"/>
      <c r="F630" s="534"/>
      <c r="G630" s="537"/>
      <c r="H630" s="541"/>
      <c r="I630" s="938"/>
      <c r="J630" s="545"/>
      <c r="K630" s="546"/>
      <c r="L630" s="940"/>
      <c r="M630" s="526" t="s">
        <v>3833</v>
      </c>
      <c r="N630" s="526" t="s">
        <v>1678</v>
      </c>
      <c r="O630" s="527">
        <v>0.5</v>
      </c>
      <c r="P630" s="952"/>
      <c r="Q630" s="938"/>
      <c r="R630" s="544"/>
      <c r="S630" s="548"/>
      <c r="T630" s="534"/>
      <c r="U630" s="537"/>
      <c r="V630" s="550"/>
      <c r="W630" s="553"/>
      <c r="X630" s="531">
        <f>ROUND(ROUND(ROUND(ROUND(F585*K628,0)*O630,0)*S625,0)-V610,0)</f>
        <v>178</v>
      </c>
      <c r="Y630" s="539"/>
      <c r="Z630" s="533"/>
    </row>
    <row r="631" spans="1:26" ht="16.7" customHeight="1" x14ac:dyDescent="0.15">
      <c r="A631" s="520">
        <v>22</v>
      </c>
      <c r="B631" s="520">
        <v>2241</v>
      </c>
      <c r="C631" s="521" t="s">
        <v>11363</v>
      </c>
      <c r="D631" s="542"/>
      <c r="E631" s="542"/>
      <c r="F631" s="936" t="s">
        <v>10640</v>
      </c>
      <c r="G631" s="947"/>
      <c r="H631" s="941"/>
      <c r="I631" s="522"/>
      <c r="J631" s="523"/>
      <c r="K631" s="524"/>
      <c r="L631" s="526"/>
      <c r="M631" s="526"/>
      <c r="N631" s="526"/>
      <c r="O631" s="527"/>
      <c r="P631" s="528"/>
      <c r="Q631" s="525"/>
      <c r="R631" s="525"/>
      <c r="S631" s="529"/>
      <c r="T631" s="534"/>
      <c r="U631" s="537"/>
      <c r="V631" s="522"/>
      <c r="W631" s="530"/>
      <c r="X631" s="531">
        <f>F633</f>
        <v>496</v>
      </c>
      <c r="Y631" s="539"/>
      <c r="Z631" s="533"/>
    </row>
    <row r="632" spans="1:26" ht="16.7" customHeight="1" x14ac:dyDescent="0.15">
      <c r="A632" s="520">
        <v>22</v>
      </c>
      <c r="B632" s="520">
        <v>2242</v>
      </c>
      <c r="C632" s="521" t="s">
        <v>11364</v>
      </c>
      <c r="D632" s="542"/>
      <c r="E632" s="542"/>
      <c r="F632" s="937"/>
      <c r="G632" s="948"/>
      <c r="H632" s="942"/>
      <c r="I632" s="534"/>
      <c r="J632" s="533"/>
      <c r="K632" s="535"/>
      <c r="L632" s="939" t="s">
        <v>10414</v>
      </c>
      <c r="M632" s="526" t="s">
        <v>16</v>
      </c>
      <c r="N632" s="526" t="s">
        <v>1678</v>
      </c>
      <c r="O632" s="527">
        <v>0.7</v>
      </c>
      <c r="P632" s="536"/>
      <c r="Q632" s="537"/>
      <c r="R632" s="537"/>
      <c r="T632" s="534"/>
      <c r="U632" s="537"/>
      <c r="V632" s="534"/>
      <c r="W632" s="538"/>
      <c r="X632" s="531">
        <f>ROUND(F633*O632,0)</f>
        <v>347</v>
      </c>
      <c r="Y632" s="539"/>
      <c r="Z632" s="533"/>
    </row>
    <row r="633" spans="1:26" ht="16.7" customHeight="1" x14ac:dyDescent="0.15">
      <c r="A633" s="520">
        <v>22</v>
      </c>
      <c r="B633" s="520" t="s">
        <v>11365</v>
      </c>
      <c r="C633" s="540" t="s">
        <v>11366</v>
      </c>
      <c r="D633" s="542"/>
      <c r="E633" s="542"/>
      <c r="F633" s="949">
        <v>496</v>
      </c>
      <c r="G633" s="950"/>
      <c r="H633" s="541" t="s">
        <v>9</v>
      </c>
      <c r="I633" s="550"/>
      <c r="J633" s="551"/>
      <c r="K633" s="552"/>
      <c r="L633" s="940"/>
      <c r="M633" s="526" t="s">
        <v>3833</v>
      </c>
      <c r="N633" s="526" t="s">
        <v>1678</v>
      </c>
      <c r="O633" s="527">
        <v>0.5</v>
      </c>
      <c r="P633" s="536"/>
      <c r="Q633" s="537"/>
      <c r="R633" s="537"/>
      <c r="T633" s="534"/>
      <c r="U633" s="537"/>
      <c r="V633" s="534"/>
      <c r="W633" s="538"/>
      <c r="X633" s="531">
        <f>ROUND(F633*O633,0)</f>
        <v>248</v>
      </c>
      <c r="Y633" s="539"/>
      <c r="Z633" s="533"/>
    </row>
    <row r="634" spans="1:26" ht="16.7" customHeight="1" x14ac:dyDescent="0.15">
      <c r="A634" s="520">
        <v>22</v>
      </c>
      <c r="B634" s="520">
        <v>2243</v>
      </c>
      <c r="C634" s="540" t="s">
        <v>11367</v>
      </c>
      <c r="D634" s="542"/>
      <c r="E634" s="542"/>
      <c r="F634" s="534"/>
      <c r="G634" s="537"/>
      <c r="H634" s="541"/>
      <c r="I634" s="936" t="s">
        <v>10418</v>
      </c>
      <c r="J634" s="523" t="s">
        <v>1678</v>
      </c>
      <c r="K634" s="543">
        <v>0.96499999999999997</v>
      </c>
      <c r="L634" s="526"/>
      <c r="M634" s="526"/>
      <c r="N634" s="526"/>
      <c r="O634" s="527"/>
      <c r="P634" s="536"/>
      <c r="Q634" s="537"/>
      <c r="R634" s="537"/>
      <c r="T634" s="534"/>
      <c r="U634" s="537"/>
      <c r="V634" s="534"/>
      <c r="W634" s="538"/>
      <c r="X634" s="531">
        <f>ROUND(F633*K634,0)</f>
        <v>479</v>
      </c>
      <c r="Y634" s="539"/>
      <c r="Z634" s="533"/>
    </row>
    <row r="635" spans="1:26" ht="16.7" customHeight="1" x14ac:dyDescent="0.15">
      <c r="A635" s="520">
        <v>22</v>
      </c>
      <c r="B635" s="520">
        <v>2244</v>
      </c>
      <c r="C635" s="540" t="s">
        <v>11368</v>
      </c>
      <c r="D635" s="542"/>
      <c r="E635" s="542"/>
      <c r="F635" s="534"/>
      <c r="G635" s="537"/>
      <c r="H635" s="541"/>
      <c r="I635" s="937"/>
      <c r="J635" s="533"/>
      <c r="K635" s="535"/>
      <c r="L635" s="939" t="s">
        <v>10414</v>
      </c>
      <c r="M635" s="526" t="s">
        <v>16</v>
      </c>
      <c r="N635" s="526" t="s">
        <v>1678</v>
      </c>
      <c r="O635" s="527">
        <v>0.7</v>
      </c>
      <c r="P635" s="536"/>
      <c r="Q635" s="537"/>
      <c r="R635" s="537"/>
      <c r="T635" s="534"/>
      <c r="U635" s="537"/>
      <c r="V635" s="534"/>
      <c r="W635" s="538"/>
      <c r="X635" s="531">
        <f>ROUND(ROUND(F633*K634,0)*O635,0)</f>
        <v>335</v>
      </c>
      <c r="Y635" s="539"/>
      <c r="Z635" s="533"/>
    </row>
    <row r="636" spans="1:26" ht="16.7" customHeight="1" x14ac:dyDescent="0.15">
      <c r="A636" s="520">
        <v>22</v>
      </c>
      <c r="B636" s="520" t="s">
        <v>11369</v>
      </c>
      <c r="C636" s="540" t="s">
        <v>11370</v>
      </c>
      <c r="D636" s="542"/>
      <c r="E636" s="542"/>
      <c r="F636" s="534"/>
      <c r="G636" s="537"/>
      <c r="H636" s="541"/>
      <c r="I636" s="938"/>
      <c r="J636" s="545"/>
      <c r="K636" s="546"/>
      <c r="L636" s="940"/>
      <c r="M636" s="526" t="s">
        <v>3833</v>
      </c>
      <c r="N636" s="526" t="s">
        <v>1678</v>
      </c>
      <c r="O636" s="527">
        <v>0.5</v>
      </c>
      <c r="P636" s="547"/>
      <c r="Q636" s="544"/>
      <c r="R636" s="544"/>
      <c r="S636" s="548"/>
      <c r="T636" s="534"/>
      <c r="U636" s="537"/>
      <c r="V636" s="534"/>
      <c r="W636" s="538"/>
      <c r="X636" s="531">
        <f>ROUND(ROUND(F633*K634,0)*O636,0)</f>
        <v>240</v>
      </c>
      <c r="Y636" s="539"/>
      <c r="Z636" s="533"/>
    </row>
    <row r="637" spans="1:26" ht="16.7" customHeight="1" x14ac:dyDescent="0.15">
      <c r="A637" s="549">
        <v>22</v>
      </c>
      <c r="B637" s="549">
        <v>2245</v>
      </c>
      <c r="C637" s="540" t="s">
        <v>11371</v>
      </c>
      <c r="D637" s="542"/>
      <c r="E637" s="542"/>
      <c r="F637" s="534"/>
      <c r="G637" s="537"/>
      <c r="H637" s="541"/>
      <c r="I637" s="522"/>
      <c r="J637" s="523"/>
      <c r="K637" s="524"/>
      <c r="L637" s="526"/>
      <c r="M637" s="526"/>
      <c r="N637" s="526"/>
      <c r="O637" s="527"/>
      <c r="P637" s="933" t="s">
        <v>10423</v>
      </c>
      <c r="Q637" s="936" t="s">
        <v>10424</v>
      </c>
      <c r="R637" s="525" t="s">
        <v>1678</v>
      </c>
      <c r="S637" s="529">
        <v>0.5</v>
      </c>
      <c r="T637" s="534"/>
      <c r="U637" s="537"/>
      <c r="V637" s="534"/>
      <c r="W637" s="538"/>
      <c r="X637" s="531">
        <f>ROUND(F633*S637,0)</f>
        <v>248</v>
      </c>
      <c r="Y637" s="539"/>
      <c r="Z637" s="533"/>
    </row>
    <row r="638" spans="1:26" ht="16.7" customHeight="1" x14ac:dyDescent="0.15">
      <c r="A638" s="549">
        <v>22</v>
      </c>
      <c r="B638" s="549">
        <v>2246</v>
      </c>
      <c r="C638" s="540" t="s">
        <v>11372</v>
      </c>
      <c r="D638" s="542"/>
      <c r="E638" s="542"/>
      <c r="F638" s="534"/>
      <c r="G638" s="537"/>
      <c r="H638" s="541"/>
      <c r="I638" s="534"/>
      <c r="J638" s="533"/>
      <c r="K638" s="535"/>
      <c r="L638" s="939" t="s">
        <v>10414</v>
      </c>
      <c r="M638" s="526" t="s">
        <v>16</v>
      </c>
      <c r="N638" s="526" t="s">
        <v>1678</v>
      </c>
      <c r="O638" s="527">
        <v>0.7</v>
      </c>
      <c r="P638" s="951"/>
      <c r="Q638" s="937"/>
      <c r="R638" s="537"/>
      <c r="T638" s="534"/>
      <c r="U638" s="537"/>
      <c r="V638" s="534"/>
      <c r="W638" s="538"/>
      <c r="X638" s="531">
        <f>ROUND(ROUND(F633*O638,0)*S637,0)</f>
        <v>174</v>
      </c>
      <c r="Y638" s="539"/>
      <c r="Z638" s="533"/>
    </row>
    <row r="639" spans="1:26" ht="16.7" customHeight="1" x14ac:dyDescent="0.15">
      <c r="A639" s="520">
        <v>22</v>
      </c>
      <c r="B639" s="520" t="s">
        <v>11373</v>
      </c>
      <c r="C639" s="540" t="s">
        <v>11374</v>
      </c>
      <c r="D639" s="542"/>
      <c r="E639" s="542"/>
      <c r="F639" s="534"/>
      <c r="G639" s="537"/>
      <c r="H639" s="541"/>
      <c r="I639" s="550"/>
      <c r="J639" s="551"/>
      <c r="K639" s="552"/>
      <c r="L639" s="940"/>
      <c r="M639" s="526" t="s">
        <v>3833</v>
      </c>
      <c r="N639" s="526" t="s">
        <v>1678</v>
      </c>
      <c r="O639" s="527">
        <v>0.5</v>
      </c>
      <c r="P639" s="951"/>
      <c r="Q639" s="937"/>
      <c r="R639" s="537"/>
      <c r="T639" s="534"/>
      <c r="U639" s="537"/>
      <c r="V639" s="534"/>
      <c r="W639" s="538"/>
      <c r="X639" s="531">
        <f>ROUND(ROUND(F633*O639,0)*S637,0)</f>
        <v>124</v>
      </c>
      <c r="Y639" s="539"/>
      <c r="Z639" s="533"/>
    </row>
    <row r="640" spans="1:26" ht="16.7" customHeight="1" x14ac:dyDescent="0.15">
      <c r="A640" s="549">
        <v>22</v>
      </c>
      <c r="B640" s="549">
        <v>2247</v>
      </c>
      <c r="C640" s="540" t="s">
        <v>11375</v>
      </c>
      <c r="D640" s="542"/>
      <c r="E640" s="542"/>
      <c r="F640" s="534"/>
      <c r="G640" s="537"/>
      <c r="H640" s="541"/>
      <c r="I640" s="936" t="s">
        <v>10418</v>
      </c>
      <c r="J640" s="523" t="s">
        <v>1678</v>
      </c>
      <c r="K640" s="543">
        <v>0.96499999999999997</v>
      </c>
      <c r="L640" s="526"/>
      <c r="M640" s="526"/>
      <c r="N640" s="526"/>
      <c r="O640" s="527"/>
      <c r="P640" s="951"/>
      <c r="Q640" s="937"/>
      <c r="R640" s="537"/>
      <c r="T640" s="534"/>
      <c r="U640" s="537"/>
      <c r="V640" s="534"/>
      <c r="W640" s="538"/>
      <c r="X640" s="531">
        <f>ROUND(ROUND(F633*K640,0)*S637,0)</f>
        <v>240</v>
      </c>
      <c r="Y640" s="539"/>
      <c r="Z640" s="533"/>
    </row>
    <row r="641" spans="1:26" ht="16.7" customHeight="1" x14ac:dyDescent="0.15">
      <c r="A641" s="549">
        <v>22</v>
      </c>
      <c r="B641" s="549">
        <v>2248</v>
      </c>
      <c r="C641" s="540" t="s">
        <v>11376</v>
      </c>
      <c r="D641" s="542"/>
      <c r="E641" s="542"/>
      <c r="F641" s="534"/>
      <c r="G641" s="537"/>
      <c r="H641" s="541"/>
      <c r="I641" s="937"/>
      <c r="J641" s="533"/>
      <c r="K641" s="535"/>
      <c r="L641" s="939" t="s">
        <v>10414</v>
      </c>
      <c r="M641" s="526" t="s">
        <v>16</v>
      </c>
      <c r="N641" s="526" t="s">
        <v>1678</v>
      </c>
      <c r="O641" s="527">
        <v>0.7</v>
      </c>
      <c r="P641" s="951"/>
      <c r="Q641" s="937"/>
      <c r="R641" s="537"/>
      <c r="T641" s="534"/>
      <c r="U641" s="537"/>
      <c r="V641" s="534"/>
      <c r="W641" s="538"/>
      <c r="X641" s="531">
        <f>ROUND(ROUND(ROUND(F633*K640,0)*O641,0)*S637,0)</f>
        <v>168</v>
      </c>
      <c r="Y641" s="539"/>
      <c r="Z641" s="533"/>
    </row>
    <row r="642" spans="1:26" ht="16.7" customHeight="1" x14ac:dyDescent="0.15">
      <c r="A642" s="520">
        <v>22</v>
      </c>
      <c r="B642" s="520" t="s">
        <v>11377</v>
      </c>
      <c r="C642" s="540" t="s">
        <v>11378</v>
      </c>
      <c r="D642" s="542"/>
      <c r="E642" s="542"/>
      <c r="F642" s="534"/>
      <c r="G642" s="537"/>
      <c r="H642" s="541"/>
      <c r="I642" s="938"/>
      <c r="J642" s="545"/>
      <c r="K642" s="546"/>
      <c r="L642" s="940"/>
      <c r="M642" s="526" t="s">
        <v>3833</v>
      </c>
      <c r="N642" s="526" t="s">
        <v>1678</v>
      </c>
      <c r="O642" s="527">
        <v>0.5</v>
      </c>
      <c r="P642" s="951"/>
      <c r="Q642" s="938"/>
      <c r="R642" s="544"/>
      <c r="S642" s="548"/>
      <c r="T642" s="534"/>
      <c r="U642" s="537"/>
      <c r="V642" s="534"/>
      <c r="W642" s="538"/>
      <c r="X642" s="531">
        <f>ROUND(ROUND(ROUND(F633*K640,0)*O642,0)*S637,0)</f>
        <v>120</v>
      </c>
      <c r="Y642" s="539"/>
      <c r="Z642" s="533"/>
    </row>
    <row r="643" spans="1:26" ht="16.7" customHeight="1" x14ac:dyDescent="0.15">
      <c r="A643" s="549">
        <v>22</v>
      </c>
      <c r="B643" s="549">
        <v>3249</v>
      </c>
      <c r="C643" s="540" t="s">
        <v>11379</v>
      </c>
      <c r="D643" s="542"/>
      <c r="E643" s="542"/>
      <c r="F643" s="534"/>
      <c r="G643" s="537"/>
      <c r="H643" s="541"/>
      <c r="I643" s="522"/>
      <c r="J643" s="523"/>
      <c r="K643" s="524"/>
      <c r="L643" s="526"/>
      <c r="M643" s="526"/>
      <c r="N643" s="526"/>
      <c r="O643" s="527"/>
      <c r="P643" s="951"/>
      <c r="Q643" s="936" t="s">
        <v>10433</v>
      </c>
      <c r="R643" s="525" t="s">
        <v>1678</v>
      </c>
      <c r="S643" s="529">
        <v>0.7</v>
      </c>
      <c r="T643" s="534"/>
      <c r="U643" s="537"/>
      <c r="V643" s="534"/>
      <c r="W643" s="538"/>
      <c r="X643" s="531">
        <f>ROUND(F633*S643,0)</f>
        <v>347</v>
      </c>
      <c r="Y643" s="539"/>
      <c r="Z643" s="533"/>
    </row>
    <row r="644" spans="1:26" ht="16.7" customHeight="1" x14ac:dyDescent="0.15">
      <c r="A644" s="549">
        <v>22</v>
      </c>
      <c r="B644" s="549">
        <v>3250</v>
      </c>
      <c r="C644" s="540" t="s">
        <v>11380</v>
      </c>
      <c r="D644" s="542"/>
      <c r="E644" s="542"/>
      <c r="F644" s="534"/>
      <c r="G644" s="537"/>
      <c r="H644" s="541"/>
      <c r="I644" s="534"/>
      <c r="J644" s="533"/>
      <c r="K644" s="535"/>
      <c r="L644" s="939" t="s">
        <v>10414</v>
      </c>
      <c r="M644" s="526" t="s">
        <v>16</v>
      </c>
      <c r="N644" s="526" t="s">
        <v>1678</v>
      </c>
      <c r="O644" s="527">
        <v>0.7</v>
      </c>
      <c r="P644" s="951"/>
      <c r="Q644" s="937"/>
      <c r="R644" s="537"/>
      <c r="T644" s="534"/>
      <c r="U644" s="537"/>
      <c r="V644" s="534"/>
      <c r="W644" s="538"/>
      <c r="X644" s="531">
        <f>ROUND(ROUND(F633*O644,0)*S643,0)</f>
        <v>243</v>
      </c>
      <c r="Y644" s="539"/>
      <c r="Z644" s="533"/>
    </row>
    <row r="645" spans="1:26" ht="16.7" customHeight="1" x14ac:dyDescent="0.15">
      <c r="A645" s="520">
        <v>22</v>
      </c>
      <c r="B645" s="520" t="s">
        <v>11381</v>
      </c>
      <c r="C645" s="540" t="s">
        <v>11382</v>
      </c>
      <c r="D645" s="542"/>
      <c r="E645" s="542"/>
      <c r="F645" s="534"/>
      <c r="G645" s="537"/>
      <c r="H645" s="541"/>
      <c r="I645" s="550"/>
      <c r="J645" s="551"/>
      <c r="K645" s="552"/>
      <c r="L645" s="940"/>
      <c r="M645" s="526" t="s">
        <v>3833</v>
      </c>
      <c r="N645" s="526" t="s">
        <v>1678</v>
      </c>
      <c r="O645" s="527">
        <v>0.5</v>
      </c>
      <c r="P645" s="951"/>
      <c r="Q645" s="937"/>
      <c r="R645" s="537"/>
      <c r="T645" s="534"/>
      <c r="U645" s="537"/>
      <c r="V645" s="534"/>
      <c r="W645" s="538"/>
      <c r="X645" s="531">
        <f>ROUND(ROUND(F633*O645,0)*S643,0)</f>
        <v>174</v>
      </c>
      <c r="Y645" s="539"/>
      <c r="Z645" s="533"/>
    </row>
    <row r="646" spans="1:26" ht="16.7" customHeight="1" x14ac:dyDescent="0.15">
      <c r="A646" s="549">
        <v>22</v>
      </c>
      <c r="B646" s="549">
        <v>3251</v>
      </c>
      <c r="C646" s="540" t="s">
        <v>11383</v>
      </c>
      <c r="D646" s="542"/>
      <c r="E646" s="542"/>
      <c r="F646" s="534"/>
      <c r="G646" s="537"/>
      <c r="H646" s="541"/>
      <c r="I646" s="936" t="s">
        <v>10418</v>
      </c>
      <c r="J646" s="523" t="s">
        <v>1678</v>
      </c>
      <c r="K646" s="543">
        <v>0.96499999999999997</v>
      </c>
      <c r="L646" s="525"/>
      <c r="M646" s="526"/>
      <c r="N646" s="526"/>
      <c r="O646" s="527"/>
      <c r="P646" s="951"/>
      <c r="Q646" s="937"/>
      <c r="R646" s="537"/>
      <c r="T646" s="534"/>
      <c r="U646" s="537"/>
      <c r="V646" s="534"/>
      <c r="W646" s="538"/>
      <c r="X646" s="531">
        <f>ROUND(ROUND(F633*K646,0)*S643,0)</f>
        <v>335</v>
      </c>
      <c r="Y646" s="539"/>
      <c r="Z646" s="533"/>
    </row>
    <row r="647" spans="1:26" ht="16.7" customHeight="1" x14ac:dyDescent="0.15">
      <c r="A647" s="549">
        <v>22</v>
      </c>
      <c r="B647" s="549">
        <v>3252</v>
      </c>
      <c r="C647" s="540" t="s">
        <v>11384</v>
      </c>
      <c r="D647" s="542"/>
      <c r="E647" s="542"/>
      <c r="F647" s="534"/>
      <c r="G647" s="537"/>
      <c r="H647" s="541"/>
      <c r="I647" s="937"/>
      <c r="J647" s="533"/>
      <c r="K647" s="535"/>
      <c r="L647" s="939" t="s">
        <v>10414</v>
      </c>
      <c r="M647" s="526" t="s">
        <v>16</v>
      </c>
      <c r="N647" s="526" t="s">
        <v>1678</v>
      </c>
      <c r="O647" s="527">
        <v>0.7</v>
      </c>
      <c r="P647" s="951"/>
      <c r="Q647" s="937"/>
      <c r="R647" s="537"/>
      <c r="T647" s="534"/>
      <c r="U647" s="537"/>
      <c r="V647" s="534"/>
      <c r="W647" s="538"/>
      <c r="X647" s="531">
        <f>ROUND(ROUND(ROUND(F633*K646,0)*O647,0)*S643,0)</f>
        <v>235</v>
      </c>
      <c r="Y647" s="539"/>
      <c r="Z647" s="533"/>
    </row>
    <row r="648" spans="1:26" ht="16.7" customHeight="1" x14ac:dyDescent="0.15">
      <c r="A648" s="520">
        <v>22</v>
      </c>
      <c r="B648" s="520" t="s">
        <v>11385</v>
      </c>
      <c r="C648" s="540" t="s">
        <v>11386</v>
      </c>
      <c r="D648" s="542"/>
      <c r="E648" s="542"/>
      <c r="F648" s="534"/>
      <c r="G648" s="537"/>
      <c r="H648" s="541"/>
      <c r="I648" s="938"/>
      <c r="J648" s="545"/>
      <c r="K648" s="546"/>
      <c r="L648" s="940"/>
      <c r="M648" s="526" t="s">
        <v>3833</v>
      </c>
      <c r="N648" s="526" t="s">
        <v>1678</v>
      </c>
      <c r="O648" s="527">
        <v>0.5</v>
      </c>
      <c r="P648" s="952"/>
      <c r="Q648" s="938"/>
      <c r="R648" s="544"/>
      <c r="S648" s="548"/>
      <c r="T648" s="534"/>
      <c r="U648" s="537"/>
      <c r="V648" s="534"/>
      <c r="W648" s="538"/>
      <c r="X648" s="531">
        <f>ROUND(ROUND(ROUND(F633*K646,0)*O648,0)*S643,0)</f>
        <v>168</v>
      </c>
      <c r="Y648" s="539"/>
      <c r="Z648" s="533"/>
    </row>
    <row r="649" spans="1:26" ht="16.7" customHeight="1" x14ac:dyDescent="0.15">
      <c r="A649" s="520">
        <v>22</v>
      </c>
      <c r="B649" s="520" t="s">
        <v>11387</v>
      </c>
      <c r="C649" s="540" t="s">
        <v>11388</v>
      </c>
      <c r="D649" s="542"/>
      <c r="E649" s="542"/>
      <c r="F649" s="534"/>
      <c r="G649" s="537"/>
      <c r="H649" s="541"/>
      <c r="I649" s="522"/>
      <c r="J649" s="523"/>
      <c r="K649" s="524"/>
      <c r="L649" s="544"/>
      <c r="M649" s="526"/>
      <c r="N649" s="526"/>
      <c r="O649" s="527"/>
      <c r="P649" s="933" t="s">
        <v>10443</v>
      </c>
      <c r="Q649" s="936" t="s">
        <v>10444</v>
      </c>
      <c r="R649" s="525" t="s">
        <v>1678</v>
      </c>
      <c r="S649" s="529">
        <v>0.7</v>
      </c>
      <c r="T649" s="534"/>
      <c r="U649" s="537"/>
      <c r="V649" s="534"/>
      <c r="W649" s="538"/>
      <c r="X649" s="531">
        <f>ROUND(F633*S649,0)</f>
        <v>347</v>
      </c>
      <c r="Y649" s="539"/>
      <c r="Z649" s="533"/>
    </row>
    <row r="650" spans="1:26" ht="16.7" customHeight="1" x14ac:dyDescent="0.15">
      <c r="A650" s="520">
        <v>22</v>
      </c>
      <c r="B650" s="520" t="s">
        <v>11389</v>
      </c>
      <c r="C650" s="540" t="s">
        <v>11390</v>
      </c>
      <c r="D650" s="542"/>
      <c r="E650" s="542"/>
      <c r="F650" s="534"/>
      <c r="G650" s="537"/>
      <c r="H650" s="541"/>
      <c r="I650" s="534"/>
      <c r="J650" s="533"/>
      <c r="K650" s="535"/>
      <c r="L650" s="939" t="s">
        <v>10414</v>
      </c>
      <c r="M650" s="526" t="s">
        <v>16</v>
      </c>
      <c r="N650" s="526" t="s">
        <v>1678</v>
      </c>
      <c r="O650" s="527">
        <v>0.7</v>
      </c>
      <c r="P650" s="951"/>
      <c r="Q650" s="937"/>
      <c r="R650" s="537"/>
      <c r="T650" s="534"/>
      <c r="U650" s="537"/>
      <c r="V650" s="534"/>
      <c r="W650" s="538"/>
      <c r="X650" s="531">
        <f>ROUND(ROUND(F633*O650,0)*S649,0)</f>
        <v>243</v>
      </c>
      <c r="Y650" s="539"/>
      <c r="Z650" s="533"/>
    </row>
    <row r="651" spans="1:26" ht="16.7" customHeight="1" x14ac:dyDescent="0.15">
      <c r="A651" s="520">
        <v>22</v>
      </c>
      <c r="B651" s="520" t="s">
        <v>11391</v>
      </c>
      <c r="C651" s="540" t="s">
        <v>11392</v>
      </c>
      <c r="D651" s="542"/>
      <c r="E651" s="542"/>
      <c r="F651" s="534"/>
      <c r="G651" s="537"/>
      <c r="H651" s="541"/>
      <c r="I651" s="550"/>
      <c r="J651" s="551"/>
      <c r="K651" s="552"/>
      <c r="L651" s="940"/>
      <c r="M651" s="526" t="s">
        <v>3833</v>
      </c>
      <c r="N651" s="526" t="s">
        <v>1678</v>
      </c>
      <c r="O651" s="527">
        <v>0.5</v>
      </c>
      <c r="P651" s="951"/>
      <c r="Q651" s="937"/>
      <c r="R651" s="537"/>
      <c r="T651" s="534"/>
      <c r="U651" s="537"/>
      <c r="V651" s="534"/>
      <c r="W651" s="538"/>
      <c r="X651" s="531">
        <f>ROUND(ROUND(F633*O651,0)*S649,0)</f>
        <v>174</v>
      </c>
      <c r="Y651" s="539"/>
      <c r="Z651" s="533"/>
    </row>
    <row r="652" spans="1:26" ht="16.7" customHeight="1" x14ac:dyDescent="0.15">
      <c r="A652" s="520">
        <v>22</v>
      </c>
      <c r="B652" s="520" t="s">
        <v>11393</v>
      </c>
      <c r="C652" s="540" t="s">
        <v>11394</v>
      </c>
      <c r="D652" s="542"/>
      <c r="E652" s="542"/>
      <c r="F652" s="534"/>
      <c r="G652" s="537"/>
      <c r="H652" s="541"/>
      <c r="I652" s="936" t="s">
        <v>10418</v>
      </c>
      <c r="J652" s="523" t="s">
        <v>1678</v>
      </c>
      <c r="K652" s="543">
        <v>0.96499999999999997</v>
      </c>
      <c r="L652" s="526"/>
      <c r="M652" s="526"/>
      <c r="N652" s="526"/>
      <c r="O652" s="527"/>
      <c r="P652" s="951"/>
      <c r="Q652" s="937"/>
      <c r="R652" s="537"/>
      <c r="T652" s="534"/>
      <c r="U652" s="537"/>
      <c r="V652" s="534"/>
      <c r="W652" s="538"/>
      <c r="X652" s="531">
        <f>ROUND(ROUND(F633*K652,0)*S649,0)</f>
        <v>335</v>
      </c>
      <c r="Y652" s="539"/>
      <c r="Z652" s="533"/>
    </row>
    <row r="653" spans="1:26" ht="16.7" customHeight="1" x14ac:dyDescent="0.15">
      <c r="A653" s="520">
        <v>22</v>
      </c>
      <c r="B653" s="520" t="s">
        <v>11395</v>
      </c>
      <c r="C653" s="540" t="s">
        <v>11396</v>
      </c>
      <c r="D653" s="542"/>
      <c r="E653" s="542"/>
      <c r="F653" s="534"/>
      <c r="G653" s="537"/>
      <c r="H653" s="541"/>
      <c r="I653" s="937"/>
      <c r="J653" s="533"/>
      <c r="K653" s="535"/>
      <c r="L653" s="939" t="s">
        <v>10414</v>
      </c>
      <c r="M653" s="526" t="s">
        <v>16</v>
      </c>
      <c r="N653" s="526" t="s">
        <v>1678</v>
      </c>
      <c r="O653" s="527">
        <v>0.7</v>
      </c>
      <c r="P653" s="951"/>
      <c r="Q653" s="937"/>
      <c r="R653" s="537"/>
      <c r="T653" s="534"/>
      <c r="U653" s="537"/>
      <c r="V653" s="534"/>
      <c r="W653" s="538"/>
      <c r="X653" s="531">
        <f>ROUND(ROUND(ROUND(F633*K652,0)*O653,0)*S649,0)</f>
        <v>235</v>
      </c>
      <c r="Y653" s="539"/>
      <c r="Z653" s="533"/>
    </row>
    <row r="654" spans="1:26" ht="16.7" customHeight="1" x14ac:dyDescent="0.15">
      <c r="A654" s="520">
        <v>22</v>
      </c>
      <c r="B654" s="520" t="s">
        <v>11397</v>
      </c>
      <c r="C654" s="540" t="s">
        <v>11398</v>
      </c>
      <c r="D654" s="542"/>
      <c r="E654" s="542"/>
      <c r="F654" s="534"/>
      <c r="G654" s="537"/>
      <c r="H654" s="541"/>
      <c r="I654" s="938"/>
      <c r="J654" s="545"/>
      <c r="K654" s="546"/>
      <c r="L654" s="940"/>
      <c r="M654" s="526" t="s">
        <v>3833</v>
      </c>
      <c r="N654" s="526" t="s">
        <v>1678</v>
      </c>
      <c r="O654" s="527">
        <v>0.5</v>
      </c>
      <c r="P654" s="952"/>
      <c r="Q654" s="938"/>
      <c r="R654" s="544"/>
      <c r="S654" s="548"/>
      <c r="T654" s="534"/>
      <c r="U654" s="537"/>
      <c r="V654" s="550"/>
      <c r="W654" s="553"/>
      <c r="X654" s="531">
        <f>ROUND(ROUND(ROUND(F633*K652,0)*O654,0)*S649,0)</f>
        <v>168</v>
      </c>
      <c r="Y654" s="539"/>
      <c r="Z654" s="533"/>
    </row>
    <row r="655" spans="1:26" ht="16.7" customHeight="1" x14ac:dyDescent="0.15">
      <c r="A655" s="520">
        <v>22</v>
      </c>
      <c r="B655" s="520">
        <v>2641</v>
      </c>
      <c r="C655" s="540" t="s">
        <v>11399</v>
      </c>
      <c r="D655" s="542"/>
      <c r="E655" s="542"/>
      <c r="F655" s="534"/>
      <c r="G655" s="537"/>
      <c r="H655" s="541"/>
      <c r="I655" s="522"/>
      <c r="J655" s="523"/>
      <c r="K655" s="524"/>
      <c r="L655" s="526"/>
      <c r="M655" s="526"/>
      <c r="N655" s="526"/>
      <c r="O655" s="527"/>
      <c r="P655" s="528"/>
      <c r="Q655" s="525"/>
      <c r="R655" s="525"/>
      <c r="S655" s="529"/>
      <c r="T655" s="534"/>
      <c r="U655" s="537"/>
      <c r="V655" s="936" t="s">
        <v>10456</v>
      </c>
      <c r="W655" s="941"/>
      <c r="X655" s="531">
        <f>ROUND(F633-V658,0)</f>
        <v>484</v>
      </c>
      <c r="Y655" s="539"/>
      <c r="Z655" s="533"/>
    </row>
    <row r="656" spans="1:26" ht="16.7" customHeight="1" x14ac:dyDescent="0.15">
      <c r="A656" s="520">
        <v>22</v>
      </c>
      <c r="B656" s="520">
        <v>2642</v>
      </c>
      <c r="C656" s="540" t="s">
        <v>11400</v>
      </c>
      <c r="D656" s="542"/>
      <c r="E656" s="542"/>
      <c r="F656" s="534"/>
      <c r="G656" s="537"/>
      <c r="H656" s="541"/>
      <c r="I656" s="534"/>
      <c r="J656" s="533"/>
      <c r="K656" s="535"/>
      <c r="L656" s="939" t="s">
        <v>10414</v>
      </c>
      <c r="M656" s="526" t="s">
        <v>16</v>
      </c>
      <c r="N656" s="526" t="s">
        <v>1678</v>
      </c>
      <c r="O656" s="527">
        <v>0.7</v>
      </c>
      <c r="P656" s="536"/>
      <c r="Q656" s="537"/>
      <c r="R656" s="537"/>
      <c r="T656" s="534"/>
      <c r="U656" s="537"/>
      <c r="V656" s="937"/>
      <c r="W656" s="942"/>
      <c r="X656" s="531">
        <f>ROUND(ROUND(F633*O656,0)-V658,0)</f>
        <v>335</v>
      </c>
      <c r="Y656" s="539"/>
      <c r="Z656" s="533"/>
    </row>
    <row r="657" spans="1:26" ht="16.7" customHeight="1" x14ac:dyDescent="0.15">
      <c r="A657" s="520">
        <v>22</v>
      </c>
      <c r="B657" s="520" t="s">
        <v>11401</v>
      </c>
      <c r="C657" s="540" t="s">
        <v>11402</v>
      </c>
      <c r="D657" s="542"/>
      <c r="E657" s="542"/>
      <c r="F657" s="534"/>
      <c r="G657" s="537"/>
      <c r="H657" s="541"/>
      <c r="I657" s="550"/>
      <c r="J657" s="551"/>
      <c r="K657" s="552"/>
      <c r="L657" s="940"/>
      <c r="M657" s="526" t="s">
        <v>3833</v>
      </c>
      <c r="N657" s="526" t="s">
        <v>1678</v>
      </c>
      <c r="O657" s="527">
        <v>0.5</v>
      </c>
      <c r="P657" s="536"/>
      <c r="Q657" s="537"/>
      <c r="R657" s="537"/>
      <c r="T657" s="534"/>
      <c r="U657" s="537"/>
      <c r="V657" s="937"/>
      <c r="W657" s="942"/>
      <c r="X657" s="531">
        <f>ROUND(ROUND(F633*O657,0)-V658,0)</f>
        <v>236</v>
      </c>
      <c r="Y657" s="539"/>
      <c r="Z657" s="533"/>
    </row>
    <row r="658" spans="1:26" ht="16.7" customHeight="1" x14ac:dyDescent="0.15">
      <c r="A658" s="520">
        <v>22</v>
      </c>
      <c r="B658" s="520">
        <v>2643</v>
      </c>
      <c r="C658" s="540" t="s">
        <v>11403</v>
      </c>
      <c r="D658" s="542"/>
      <c r="E658" s="542"/>
      <c r="F658" s="534"/>
      <c r="G658" s="537"/>
      <c r="H658" s="541"/>
      <c r="I658" s="936" t="s">
        <v>10418</v>
      </c>
      <c r="J658" s="523" t="s">
        <v>1678</v>
      </c>
      <c r="K658" s="543">
        <v>0.96499999999999997</v>
      </c>
      <c r="L658" s="526"/>
      <c r="M658" s="526"/>
      <c r="N658" s="526"/>
      <c r="O658" s="527"/>
      <c r="P658" s="536"/>
      <c r="Q658" s="537"/>
      <c r="R658" s="537"/>
      <c r="T658" s="534"/>
      <c r="U658" s="537"/>
      <c r="V658" s="554">
        <v>12</v>
      </c>
      <c r="W658" s="953" t="s">
        <v>10461</v>
      </c>
      <c r="X658" s="531">
        <f>ROUND(ROUND(F633*K658,0)-V658,0)</f>
        <v>467</v>
      </c>
      <c r="Y658" s="539"/>
      <c r="Z658" s="533"/>
    </row>
    <row r="659" spans="1:26" ht="16.7" customHeight="1" x14ac:dyDescent="0.15">
      <c r="A659" s="520">
        <v>22</v>
      </c>
      <c r="B659" s="520">
        <v>2644</v>
      </c>
      <c r="C659" s="540" t="s">
        <v>11404</v>
      </c>
      <c r="D659" s="542"/>
      <c r="E659" s="542"/>
      <c r="F659" s="534"/>
      <c r="G659" s="537"/>
      <c r="H659" s="541"/>
      <c r="I659" s="937"/>
      <c r="J659" s="533"/>
      <c r="K659" s="535"/>
      <c r="L659" s="939" t="s">
        <v>10414</v>
      </c>
      <c r="M659" s="526" t="s">
        <v>16</v>
      </c>
      <c r="N659" s="526" t="s">
        <v>1678</v>
      </c>
      <c r="O659" s="527">
        <v>0.7</v>
      </c>
      <c r="P659" s="536"/>
      <c r="Q659" s="537"/>
      <c r="R659" s="537"/>
      <c r="T659" s="534"/>
      <c r="U659" s="537"/>
      <c r="V659" s="534"/>
      <c r="W659" s="953"/>
      <c r="X659" s="531">
        <f>ROUND(ROUND(ROUND(F633*K658,0)*O659,0)-V658,0)</f>
        <v>323</v>
      </c>
      <c r="Y659" s="539"/>
      <c r="Z659" s="533"/>
    </row>
    <row r="660" spans="1:26" ht="16.7" customHeight="1" x14ac:dyDescent="0.15">
      <c r="A660" s="520">
        <v>22</v>
      </c>
      <c r="B660" s="520" t="s">
        <v>11405</v>
      </c>
      <c r="C660" s="540" t="s">
        <v>11406</v>
      </c>
      <c r="D660" s="542"/>
      <c r="E660" s="542"/>
      <c r="F660" s="534"/>
      <c r="G660" s="537"/>
      <c r="H660" s="541"/>
      <c r="I660" s="938"/>
      <c r="J660" s="545"/>
      <c r="K660" s="546"/>
      <c r="L660" s="940"/>
      <c r="M660" s="526" t="s">
        <v>3833</v>
      </c>
      <c r="N660" s="526" t="s">
        <v>1678</v>
      </c>
      <c r="O660" s="527">
        <v>0.5</v>
      </c>
      <c r="P660" s="547"/>
      <c r="Q660" s="544"/>
      <c r="R660" s="544"/>
      <c r="S660" s="548"/>
      <c r="T660" s="534"/>
      <c r="U660" s="537"/>
      <c r="V660" s="534"/>
      <c r="W660" s="538"/>
      <c r="X660" s="531">
        <f>ROUND(ROUND(ROUND(F633*K658,0)*O660,0)-V658,0)</f>
        <v>228</v>
      </c>
      <c r="Y660" s="539"/>
      <c r="Z660" s="533"/>
    </row>
    <row r="661" spans="1:26" ht="16.7" customHeight="1" x14ac:dyDescent="0.15">
      <c r="A661" s="549">
        <v>22</v>
      </c>
      <c r="B661" s="549">
        <v>2645</v>
      </c>
      <c r="C661" s="540" t="s">
        <v>11407</v>
      </c>
      <c r="D661" s="542"/>
      <c r="E661" s="542"/>
      <c r="F661" s="534"/>
      <c r="G661" s="537"/>
      <c r="H661" s="541"/>
      <c r="I661" s="522"/>
      <c r="J661" s="523"/>
      <c r="K661" s="524"/>
      <c r="L661" s="526"/>
      <c r="M661" s="526"/>
      <c r="N661" s="526"/>
      <c r="O661" s="527"/>
      <c r="P661" s="933" t="s">
        <v>10423</v>
      </c>
      <c r="Q661" s="936" t="s">
        <v>10424</v>
      </c>
      <c r="R661" s="525" t="s">
        <v>1678</v>
      </c>
      <c r="S661" s="529">
        <v>0.5</v>
      </c>
      <c r="T661" s="534"/>
      <c r="U661" s="537"/>
      <c r="V661" s="534"/>
      <c r="W661" s="538"/>
      <c r="X661" s="531">
        <f>ROUND(ROUND(F633*S661,0)-V658,0)</f>
        <v>236</v>
      </c>
      <c r="Y661" s="539"/>
      <c r="Z661" s="533"/>
    </row>
    <row r="662" spans="1:26" ht="16.7" customHeight="1" x14ac:dyDescent="0.15">
      <c r="A662" s="549">
        <v>22</v>
      </c>
      <c r="B662" s="549">
        <v>2646</v>
      </c>
      <c r="C662" s="540" t="s">
        <v>11408</v>
      </c>
      <c r="D662" s="542"/>
      <c r="E662" s="542"/>
      <c r="F662" s="534"/>
      <c r="G662" s="537"/>
      <c r="H662" s="541"/>
      <c r="I662" s="534"/>
      <c r="J662" s="533"/>
      <c r="K662" s="535"/>
      <c r="L662" s="939" t="s">
        <v>10414</v>
      </c>
      <c r="M662" s="526" t="s">
        <v>16</v>
      </c>
      <c r="N662" s="526" t="s">
        <v>1678</v>
      </c>
      <c r="O662" s="527">
        <v>0.7</v>
      </c>
      <c r="P662" s="951"/>
      <c r="Q662" s="937"/>
      <c r="R662" s="537"/>
      <c r="T662" s="534"/>
      <c r="U662" s="537"/>
      <c r="V662" s="534"/>
      <c r="W662" s="538"/>
      <c r="X662" s="531">
        <f>ROUND(ROUND(ROUND(F633*O662,0)*S661,0)-V658,0)</f>
        <v>162</v>
      </c>
      <c r="Y662" s="539"/>
      <c r="Z662" s="533"/>
    </row>
    <row r="663" spans="1:26" ht="16.7" customHeight="1" x14ac:dyDescent="0.15">
      <c r="A663" s="520">
        <v>22</v>
      </c>
      <c r="B663" s="520" t="s">
        <v>11409</v>
      </c>
      <c r="C663" s="540" t="s">
        <v>11410</v>
      </c>
      <c r="D663" s="542"/>
      <c r="E663" s="542"/>
      <c r="F663" s="534"/>
      <c r="G663" s="537"/>
      <c r="H663" s="541"/>
      <c r="I663" s="550"/>
      <c r="J663" s="551"/>
      <c r="K663" s="552"/>
      <c r="L663" s="940"/>
      <c r="M663" s="526" t="s">
        <v>3833</v>
      </c>
      <c r="N663" s="526" t="s">
        <v>1678</v>
      </c>
      <c r="O663" s="527">
        <v>0.5</v>
      </c>
      <c r="P663" s="951"/>
      <c r="Q663" s="937"/>
      <c r="R663" s="537"/>
      <c r="T663" s="534"/>
      <c r="U663" s="537"/>
      <c r="V663" s="534"/>
      <c r="W663" s="538"/>
      <c r="X663" s="531">
        <f>ROUND(ROUND(ROUND(F633*O663,0)*S661,0)-V658,0)</f>
        <v>112</v>
      </c>
      <c r="Y663" s="539"/>
      <c r="Z663" s="533"/>
    </row>
    <row r="664" spans="1:26" ht="16.7" customHeight="1" x14ac:dyDescent="0.15">
      <c r="A664" s="549">
        <v>22</v>
      </c>
      <c r="B664" s="549">
        <v>2647</v>
      </c>
      <c r="C664" s="540" t="s">
        <v>11411</v>
      </c>
      <c r="D664" s="542"/>
      <c r="E664" s="542"/>
      <c r="F664" s="534"/>
      <c r="G664" s="537"/>
      <c r="H664" s="541"/>
      <c r="I664" s="936" t="s">
        <v>10418</v>
      </c>
      <c r="J664" s="523" t="s">
        <v>1678</v>
      </c>
      <c r="K664" s="543">
        <v>0.96499999999999997</v>
      </c>
      <c r="L664" s="526"/>
      <c r="M664" s="526"/>
      <c r="N664" s="526"/>
      <c r="O664" s="527"/>
      <c r="P664" s="951"/>
      <c r="Q664" s="937"/>
      <c r="R664" s="537"/>
      <c r="T664" s="534"/>
      <c r="U664" s="537"/>
      <c r="V664" s="534"/>
      <c r="W664" s="538"/>
      <c r="X664" s="531">
        <f>ROUND(ROUND(ROUND(F633*K664,0)*S661,0)-V658,0)</f>
        <v>228</v>
      </c>
      <c r="Y664" s="539"/>
      <c r="Z664" s="533"/>
    </row>
    <row r="665" spans="1:26" ht="16.7" customHeight="1" x14ac:dyDescent="0.15">
      <c r="A665" s="549">
        <v>22</v>
      </c>
      <c r="B665" s="549">
        <v>2648</v>
      </c>
      <c r="C665" s="540" t="s">
        <v>11412</v>
      </c>
      <c r="D665" s="542"/>
      <c r="E665" s="542"/>
      <c r="F665" s="534"/>
      <c r="G665" s="537"/>
      <c r="H665" s="541"/>
      <c r="I665" s="937"/>
      <c r="J665" s="533"/>
      <c r="K665" s="535"/>
      <c r="L665" s="939" t="s">
        <v>10414</v>
      </c>
      <c r="M665" s="526" t="s">
        <v>16</v>
      </c>
      <c r="N665" s="526" t="s">
        <v>1678</v>
      </c>
      <c r="O665" s="527">
        <v>0.7</v>
      </c>
      <c r="P665" s="951"/>
      <c r="Q665" s="937"/>
      <c r="R665" s="537"/>
      <c r="T665" s="534"/>
      <c r="U665" s="537"/>
      <c r="V665" s="534"/>
      <c r="W665" s="538"/>
      <c r="X665" s="531">
        <f>ROUND(ROUND(ROUND(ROUND(F633*K664,0)*O665,0)*S661,0)-V658,0)</f>
        <v>156</v>
      </c>
      <c r="Y665" s="539"/>
      <c r="Z665" s="533"/>
    </row>
    <row r="666" spans="1:26" ht="16.7" customHeight="1" x14ac:dyDescent="0.15">
      <c r="A666" s="520">
        <v>22</v>
      </c>
      <c r="B666" s="520" t="s">
        <v>11413</v>
      </c>
      <c r="C666" s="540" t="s">
        <v>11414</v>
      </c>
      <c r="D666" s="542"/>
      <c r="E666" s="542"/>
      <c r="F666" s="534"/>
      <c r="G666" s="537"/>
      <c r="H666" s="541"/>
      <c r="I666" s="938"/>
      <c r="J666" s="545"/>
      <c r="K666" s="546"/>
      <c r="L666" s="940"/>
      <c r="M666" s="526" t="s">
        <v>3833</v>
      </c>
      <c r="N666" s="526" t="s">
        <v>1678</v>
      </c>
      <c r="O666" s="527">
        <v>0.5</v>
      </c>
      <c r="P666" s="951"/>
      <c r="Q666" s="938"/>
      <c r="R666" s="544"/>
      <c r="S666" s="548"/>
      <c r="T666" s="534"/>
      <c r="U666" s="537"/>
      <c r="V666" s="534"/>
      <c r="W666" s="538"/>
      <c r="X666" s="531">
        <f>ROUND(ROUND(ROUND(ROUND(F633*K664,0)*O666,0)*S661,0)-V658,0)</f>
        <v>108</v>
      </c>
      <c r="Y666" s="539"/>
      <c r="Z666" s="533"/>
    </row>
    <row r="667" spans="1:26" ht="16.7" customHeight="1" x14ac:dyDescent="0.15">
      <c r="A667" s="549">
        <v>22</v>
      </c>
      <c r="B667" s="549">
        <v>3649</v>
      </c>
      <c r="C667" s="540" t="s">
        <v>11415</v>
      </c>
      <c r="D667" s="542"/>
      <c r="E667" s="542"/>
      <c r="F667" s="534"/>
      <c r="G667" s="537"/>
      <c r="H667" s="541"/>
      <c r="I667" s="522"/>
      <c r="J667" s="523"/>
      <c r="K667" s="524"/>
      <c r="L667" s="526"/>
      <c r="M667" s="526"/>
      <c r="N667" s="526"/>
      <c r="O667" s="527"/>
      <c r="P667" s="951"/>
      <c r="Q667" s="936" t="s">
        <v>10433</v>
      </c>
      <c r="R667" s="525" t="s">
        <v>1678</v>
      </c>
      <c r="S667" s="529">
        <v>0.7</v>
      </c>
      <c r="T667" s="534"/>
      <c r="U667" s="537"/>
      <c r="V667" s="534"/>
      <c r="W667" s="538"/>
      <c r="X667" s="531">
        <f>ROUND(ROUND(F633*S667,0)-V658,0)</f>
        <v>335</v>
      </c>
      <c r="Y667" s="539"/>
      <c r="Z667" s="533"/>
    </row>
    <row r="668" spans="1:26" ht="16.7" customHeight="1" x14ac:dyDescent="0.15">
      <c r="A668" s="549">
        <v>22</v>
      </c>
      <c r="B668" s="549">
        <v>3650</v>
      </c>
      <c r="C668" s="540" t="s">
        <v>11416</v>
      </c>
      <c r="D668" s="542"/>
      <c r="E668" s="542"/>
      <c r="F668" s="534"/>
      <c r="G668" s="537"/>
      <c r="H668" s="541"/>
      <c r="I668" s="534"/>
      <c r="J668" s="533"/>
      <c r="K668" s="535"/>
      <c r="L668" s="939" t="s">
        <v>10414</v>
      </c>
      <c r="M668" s="526" t="s">
        <v>16</v>
      </c>
      <c r="N668" s="526" t="s">
        <v>1678</v>
      </c>
      <c r="O668" s="527">
        <v>0.7</v>
      </c>
      <c r="P668" s="951"/>
      <c r="Q668" s="937"/>
      <c r="R668" s="537"/>
      <c r="T668" s="534"/>
      <c r="U668" s="537"/>
      <c r="V668" s="534"/>
      <c r="W668" s="538"/>
      <c r="X668" s="531">
        <f>ROUND(ROUND(ROUND(F633*O668,0)*S667,0)-V658,0)</f>
        <v>231</v>
      </c>
      <c r="Y668" s="539"/>
      <c r="Z668" s="533"/>
    </row>
    <row r="669" spans="1:26" ht="16.7" customHeight="1" x14ac:dyDescent="0.15">
      <c r="A669" s="520">
        <v>22</v>
      </c>
      <c r="B669" s="520" t="s">
        <v>11417</v>
      </c>
      <c r="C669" s="540" t="s">
        <v>11418</v>
      </c>
      <c r="D669" s="542"/>
      <c r="E669" s="542"/>
      <c r="F669" s="534"/>
      <c r="G669" s="537"/>
      <c r="H669" s="541"/>
      <c r="I669" s="550"/>
      <c r="J669" s="551"/>
      <c r="K669" s="552"/>
      <c r="L669" s="940"/>
      <c r="M669" s="526" t="s">
        <v>3833</v>
      </c>
      <c r="N669" s="526" t="s">
        <v>1678</v>
      </c>
      <c r="O669" s="527">
        <v>0.5</v>
      </c>
      <c r="P669" s="951"/>
      <c r="Q669" s="937"/>
      <c r="R669" s="537"/>
      <c r="T669" s="534"/>
      <c r="U669" s="537"/>
      <c r="V669" s="534"/>
      <c r="W669" s="538"/>
      <c r="X669" s="531">
        <f>ROUND(ROUND(ROUND(F633*O669,0)*S667,0)-V658,0)</f>
        <v>162</v>
      </c>
      <c r="Y669" s="539"/>
      <c r="Z669" s="533"/>
    </row>
    <row r="670" spans="1:26" ht="16.7" customHeight="1" x14ac:dyDescent="0.15">
      <c r="A670" s="549">
        <v>22</v>
      </c>
      <c r="B670" s="549">
        <v>3651</v>
      </c>
      <c r="C670" s="540" t="s">
        <v>11419</v>
      </c>
      <c r="D670" s="542"/>
      <c r="E670" s="542"/>
      <c r="F670" s="534"/>
      <c r="G670" s="537"/>
      <c r="H670" s="541"/>
      <c r="I670" s="936" t="s">
        <v>10418</v>
      </c>
      <c r="J670" s="523" t="s">
        <v>1678</v>
      </c>
      <c r="K670" s="543">
        <v>0.96499999999999997</v>
      </c>
      <c r="L670" s="525"/>
      <c r="M670" s="526"/>
      <c r="N670" s="526"/>
      <c r="O670" s="527"/>
      <c r="P670" s="951"/>
      <c r="Q670" s="937"/>
      <c r="R670" s="537"/>
      <c r="T670" s="534"/>
      <c r="U670" s="537"/>
      <c r="V670" s="534"/>
      <c r="W670" s="538"/>
      <c r="X670" s="531">
        <f>ROUND(ROUND(ROUND(F633*K670,0)*S667,0)-V658,0)</f>
        <v>323</v>
      </c>
      <c r="Y670" s="539"/>
      <c r="Z670" s="533"/>
    </row>
    <row r="671" spans="1:26" ht="16.7" customHeight="1" x14ac:dyDescent="0.15">
      <c r="A671" s="549">
        <v>22</v>
      </c>
      <c r="B671" s="549">
        <v>3652</v>
      </c>
      <c r="C671" s="540" t="s">
        <v>11420</v>
      </c>
      <c r="D671" s="542"/>
      <c r="E671" s="542"/>
      <c r="F671" s="534"/>
      <c r="G671" s="537"/>
      <c r="H671" s="541"/>
      <c r="I671" s="937"/>
      <c r="J671" s="533"/>
      <c r="K671" s="535"/>
      <c r="L671" s="939" t="s">
        <v>10414</v>
      </c>
      <c r="M671" s="526" t="s">
        <v>16</v>
      </c>
      <c r="N671" s="526" t="s">
        <v>1678</v>
      </c>
      <c r="O671" s="527">
        <v>0.7</v>
      </c>
      <c r="P671" s="951"/>
      <c r="Q671" s="937"/>
      <c r="R671" s="537"/>
      <c r="T671" s="534"/>
      <c r="U671" s="537"/>
      <c r="V671" s="534"/>
      <c r="W671" s="538"/>
      <c r="X671" s="531">
        <f>ROUND(ROUND(ROUND(ROUND(F633*K670,0)*O671,0)*S667,0)-V658,0)</f>
        <v>223</v>
      </c>
      <c r="Y671" s="539"/>
      <c r="Z671" s="533"/>
    </row>
    <row r="672" spans="1:26" ht="16.7" customHeight="1" x14ac:dyDescent="0.15">
      <c r="A672" s="520">
        <v>22</v>
      </c>
      <c r="B672" s="520" t="s">
        <v>11421</v>
      </c>
      <c r="C672" s="540" t="s">
        <v>11422</v>
      </c>
      <c r="D672" s="542"/>
      <c r="E672" s="542"/>
      <c r="F672" s="534"/>
      <c r="G672" s="537"/>
      <c r="H672" s="541"/>
      <c r="I672" s="938"/>
      <c r="J672" s="545"/>
      <c r="K672" s="546"/>
      <c r="L672" s="940"/>
      <c r="M672" s="526" t="s">
        <v>3833</v>
      </c>
      <c r="N672" s="526" t="s">
        <v>1678</v>
      </c>
      <c r="O672" s="527">
        <v>0.5</v>
      </c>
      <c r="P672" s="952"/>
      <c r="Q672" s="938"/>
      <c r="R672" s="544"/>
      <c r="S672" s="548"/>
      <c r="T672" s="534"/>
      <c r="U672" s="537"/>
      <c r="V672" s="534"/>
      <c r="W672" s="538"/>
      <c r="X672" s="531">
        <f>ROUND(ROUND(ROUND(ROUND(F633*K670,0)*O672,0)*S667,0)-V658,0)</f>
        <v>156</v>
      </c>
      <c r="Y672" s="539"/>
      <c r="Z672" s="533"/>
    </row>
    <row r="673" spans="1:26" ht="16.7" customHeight="1" x14ac:dyDescent="0.15">
      <c r="A673" s="520">
        <v>22</v>
      </c>
      <c r="B673" s="520" t="s">
        <v>11423</v>
      </c>
      <c r="C673" s="540" t="s">
        <v>11424</v>
      </c>
      <c r="D673" s="542"/>
      <c r="E673" s="542"/>
      <c r="F673" s="534"/>
      <c r="G673" s="537"/>
      <c r="H673" s="541"/>
      <c r="I673" s="522"/>
      <c r="J673" s="523"/>
      <c r="K673" s="524"/>
      <c r="L673" s="544"/>
      <c r="M673" s="526"/>
      <c r="N673" s="526"/>
      <c r="O673" s="527"/>
      <c r="P673" s="933" t="s">
        <v>10443</v>
      </c>
      <c r="Q673" s="936" t="s">
        <v>10444</v>
      </c>
      <c r="R673" s="525" t="s">
        <v>1678</v>
      </c>
      <c r="S673" s="529">
        <v>0.7</v>
      </c>
      <c r="T673" s="534"/>
      <c r="U673" s="537"/>
      <c r="V673" s="534"/>
      <c r="W673" s="538"/>
      <c r="X673" s="531">
        <f>ROUND(ROUND(F633*S673,0)-V658,0)</f>
        <v>335</v>
      </c>
      <c r="Y673" s="539"/>
      <c r="Z673" s="533"/>
    </row>
    <row r="674" spans="1:26" ht="16.7" customHeight="1" x14ac:dyDescent="0.15">
      <c r="A674" s="520">
        <v>22</v>
      </c>
      <c r="B674" s="520" t="s">
        <v>11425</v>
      </c>
      <c r="C674" s="540" t="s">
        <v>11426</v>
      </c>
      <c r="D674" s="542"/>
      <c r="E674" s="542"/>
      <c r="F674" s="534"/>
      <c r="G674" s="537"/>
      <c r="H674" s="541"/>
      <c r="I674" s="534"/>
      <c r="J674" s="533"/>
      <c r="K674" s="535"/>
      <c r="L674" s="939" t="s">
        <v>10414</v>
      </c>
      <c r="M674" s="526" t="s">
        <v>16</v>
      </c>
      <c r="N674" s="526" t="s">
        <v>1678</v>
      </c>
      <c r="O674" s="527">
        <v>0.7</v>
      </c>
      <c r="P674" s="951"/>
      <c r="Q674" s="937"/>
      <c r="R674" s="537"/>
      <c r="T674" s="534"/>
      <c r="U674" s="537"/>
      <c r="V674" s="534"/>
      <c r="W674" s="538"/>
      <c r="X674" s="531">
        <f>ROUND(ROUND(ROUND(F633*O674,0)*S673,0)-V658,0)</f>
        <v>231</v>
      </c>
      <c r="Y674" s="539"/>
      <c r="Z674" s="533"/>
    </row>
    <row r="675" spans="1:26" ht="16.7" customHeight="1" x14ac:dyDescent="0.15">
      <c r="A675" s="520">
        <v>22</v>
      </c>
      <c r="B675" s="520" t="s">
        <v>11427</v>
      </c>
      <c r="C675" s="540" t="s">
        <v>11428</v>
      </c>
      <c r="D675" s="542"/>
      <c r="E675" s="542"/>
      <c r="F675" s="534"/>
      <c r="G675" s="537"/>
      <c r="H675" s="541"/>
      <c r="I675" s="550"/>
      <c r="J675" s="551"/>
      <c r="K675" s="552"/>
      <c r="L675" s="940"/>
      <c r="M675" s="526" t="s">
        <v>3833</v>
      </c>
      <c r="N675" s="526" t="s">
        <v>1678</v>
      </c>
      <c r="O675" s="527">
        <v>0.5</v>
      </c>
      <c r="P675" s="951"/>
      <c r="Q675" s="937"/>
      <c r="R675" s="537"/>
      <c r="T675" s="534"/>
      <c r="U675" s="537"/>
      <c r="V675" s="534"/>
      <c r="W675" s="538"/>
      <c r="X675" s="531">
        <f>ROUND(ROUND(ROUND(F633*O675,0)*S673,0)-V658,0)</f>
        <v>162</v>
      </c>
      <c r="Y675" s="539"/>
      <c r="Z675" s="533"/>
    </row>
    <row r="676" spans="1:26" ht="16.7" customHeight="1" x14ac:dyDescent="0.15">
      <c r="A676" s="520">
        <v>22</v>
      </c>
      <c r="B676" s="520" t="s">
        <v>11429</v>
      </c>
      <c r="C676" s="540" t="s">
        <v>11430</v>
      </c>
      <c r="D676" s="542"/>
      <c r="E676" s="542"/>
      <c r="F676" s="534"/>
      <c r="G676" s="537"/>
      <c r="H676" s="541"/>
      <c r="I676" s="936" t="s">
        <v>10418</v>
      </c>
      <c r="J676" s="523" t="s">
        <v>1678</v>
      </c>
      <c r="K676" s="543">
        <v>0.96499999999999997</v>
      </c>
      <c r="L676" s="526"/>
      <c r="M676" s="526"/>
      <c r="N676" s="526"/>
      <c r="O676" s="527"/>
      <c r="P676" s="951"/>
      <c r="Q676" s="937"/>
      <c r="R676" s="537"/>
      <c r="T676" s="534"/>
      <c r="U676" s="537"/>
      <c r="V676" s="534"/>
      <c r="W676" s="538"/>
      <c r="X676" s="531">
        <f>ROUND(ROUND(ROUND(F633*K676,0)*S673,0)-V658,0)</f>
        <v>323</v>
      </c>
      <c r="Y676" s="539"/>
      <c r="Z676" s="533"/>
    </row>
    <row r="677" spans="1:26" ht="16.7" customHeight="1" x14ac:dyDescent="0.15">
      <c r="A677" s="520">
        <v>22</v>
      </c>
      <c r="B677" s="520" t="s">
        <v>11431</v>
      </c>
      <c r="C677" s="540" t="s">
        <v>11432</v>
      </c>
      <c r="D677" s="542"/>
      <c r="E677" s="542"/>
      <c r="F677" s="534"/>
      <c r="G677" s="537"/>
      <c r="H677" s="541"/>
      <c r="I677" s="937"/>
      <c r="J677" s="533"/>
      <c r="K677" s="535"/>
      <c r="L677" s="939" t="s">
        <v>10414</v>
      </c>
      <c r="M677" s="526" t="s">
        <v>16</v>
      </c>
      <c r="N677" s="526" t="s">
        <v>1678</v>
      </c>
      <c r="O677" s="527">
        <v>0.7</v>
      </c>
      <c r="P677" s="951"/>
      <c r="Q677" s="937"/>
      <c r="R677" s="537"/>
      <c r="T677" s="534"/>
      <c r="U677" s="537"/>
      <c r="V677" s="534"/>
      <c r="W677" s="538"/>
      <c r="X677" s="531">
        <f>ROUND(ROUND(ROUND(ROUND(F633*K676,0)*O677,0)*S673,0)-V658,0)</f>
        <v>223</v>
      </c>
      <c r="Y677" s="539"/>
      <c r="Z677" s="533"/>
    </row>
    <row r="678" spans="1:26" ht="16.7" customHeight="1" x14ac:dyDescent="0.15">
      <c r="A678" s="520">
        <v>22</v>
      </c>
      <c r="B678" s="520" t="s">
        <v>11433</v>
      </c>
      <c r="C678" s="540" t="s">
        <v>11434</v>
      </c>
      <c r="D678" s="557"/>
      <c r="E678" s="557"/>
      <c r="F678" s="550"/>
      <c r="G678" s="544"/>
      <c r="H678" s="558"/>
      <c r="I678" s="938"/>
      <c r="J678" s="545"/>
      <c r="K678" s="546"/>
      <c r="L678" s="940"/>
      <c r="M678" s="526" t="s">
        <v>3833</v>
      </c>
      <c r="N678" s="526" t="s">
        <v>1678</v>
      </c>
      <c r="O678" s="527">
        <v>0.5</v>
      </c>
      <c r="P678" s="952"/>
      <c r="Q678" s="938"/>
      <c r="R678" s="544"/>
      <c r="S678" s="548"/>
      <c r="T678" s="550"/>
      <c r="U678" s="544"/>
      <c r="V678" s="550"/>
      <c r="W678" s="553"/>
      <c r="X678" s="531">
        <f>ROUND(ROUND(ROUND(ROUND(F633*K676,0)*O678,0)*S673,0)-V658,0)</f>
        <v>156</v>
      </c>
      <c r="Y678" s="559"/>
      <c r="Z678" s="533"/>
    </row>
    <row r="679" spans="1:26" ht="16.7" customHeight="1" x14ac:dyDescent="0.15">
      <c r="A679" s="520">
        <v>22</v>
      </c>
      <c r="B679" s="520">
        <v>2251</v>
      </c>
      <c r="C679" s="521" t="s">
        <v>11435</v>
      </c>
      <c r="D679" s="560"/>
      <c r="E679" s="560"/>
      <c r="F679" s="936" t="s">
        <v>10713</v>
      </c>
      <c r="G679" s="947"/>
      <c r="H679" s="941"/>
      <c r="I679" s="522"/>
      <c r="J679" s="523"/>
      <c r="K679" s="524"/>
      <c r="L679" s="526"/>
      <c r="M679" s="526"/>
      <c r="N679" s="526"/>
      <c r="O679" s="527"/>
      <c r="P679" s="528"/>
      <c r="Q679" s="525"/>
      <c r="R679" s="525"/>
      <c r="S679" s="529"/>
      <c r="T679" s="522"/>
      <c r="U679" s="525"/>
      <c r="V679" s="522"/>
      <c r="W679" s="530"/>
      <c r="X679" s="531">
        <f>F681</f>
        <v>453</v>
      </c>
      <c r="Y679" s="532"/>
      <c r="Z679" s="533"/>
    </row>
    <row r="680" spans="1:26" ht="16.7" customHeight="1" x14ac:dyDescent="0.15">
      <c r="A680" s="520">
        <v>22</v>
      </c>
      <c r="B680" s="520">
        <v>2252</v>
      </c>
      <c r="C680" s="521" t="s">
        <v>11436</v>
      </c>
      <c r="D680" s="542"/>
      <c r="E680" s="542"/>
      <c r="F680" s="937"/>
      <c r="G680" s="948"/>
      <c r="H680" s="942"/>
      <c r="I680" s="534"/>
      <c r="J680" s="533"/>
      <c r="K680" s="535"/>
      <c r="L680" s="939" t="s">
        <v>10414</v>
      </c>
      <c r="M680" s="526" t="s">
        <v>16</v>
      </c>
      <c r="N680" s="526" t="s">
        <v>1678</v>
      </c>
      <c r="O680" s="527">
        <v>0.7</v>
      </c>
      <c r="P680" s="536"/>
      <c r="Q680" s="537"/>
      <c r="R680" s="537"/>
      <c r="T680" s="534"/>
      <c r="U680" s="537"/>
      <c r="V680" s="534"/>
      <c r="W680" s="538"/>
      <c r="X680" s="531">
        <f>ROUND(F681*O680,0)</f>
        <v>317</v>
      </c>
      <c r="Y680" s="539"/>
      <c r="Z680" s="533"/>
    </row>
    <row r="681" spans="1:26" ht="16.7" customHeight="1" x14ac:dyDescent="0.15">
      <c r="A681" s="520">
        <v>22</v>
      </c>
      <c r="B681" s="520" t="s">
        <v>11437</v>
      </c>
      <c r="C681" s="540" t="s">
        <v>11438</v>
      </c>
      <c r="D681" s="542"/>
      <c r="E681" s="542"/>
      <c r="F681" s="949">
        <v>453</v>
      </c>
      <c r="G681" s="950"/>
      <c r="H681" s="541" t="s">
        <v>9</v>
      </c>
      <c r="I681" s="550"/>
      <c r="J681" s="551"/>
      <c r="K681" s="552"/>
      <c r="L681" s="940"/>
      <c r="M681" s="526" t="s">
        <v>3833</v>
      </c>
      <c r="N681" s="526" t="s">
        <v>1678</v>
      </c>
      <c r="O681" s="527">
        <v>0.5</v>
      </c>
      <c r="P681" s="536"/>
      <c r="Q681" s="537"/>
      <c r="R681" s="537"/>
      <c r="T681" s="534"/>
      <c r="U681" s="537"/>
      <c r="V681" s="534"/>
      <c r="W681" s="538"/>
      <c r="X681" s="531">
        <f>ROUND(F681*O681,0)</f>
        <v>227</v>
      </c>
      <c r="Y681" s="539"/>
      <c r="Z681" s="533"/>
    </row>
    <row r="682" spans="1:26" ht="16.7" customHeight="1" x14ac:dyDescent="0.15">
      <c r="A682" s="520">
        <v>22</v>
      </c>
      <c r="B682" s="520">
        <v>2253</v>
      </c>
      <c r="C682" s="540" t="s">
        <v>11439</v>
      </c>
      <c r="D682" s="542"/>
      <c r="E682" s="542"/>
      <c r="F682" s="534"/>
      <c r="G682" s="537"/>
      <c r="H682" s="541"/>
      <c r="I682" s="936" t="s">
        <v>10418</v>
      </c>
      <c r="J682" s="523" t="s">
        <v>1678</v>
      </c>
      <c r="K682" s="543">
        <v>0.96499999999999997</v>
      </c>
      <c r="L682" s="526"/>
      <c r="M682" s="526"/>
      <c r="N682" s="526"/>
      <c r="O682" s="527"/>
      <c r="P682" s="536"/>
      <c r="Q682" s="537"/>
      <c r="R682" s="537"/>
      <c r="T682" s="534"/>
      <c r="U682" s="537"/>
      <c r="V682" s="534"/>
      <c r="W682" s="538"/>
      <c r="X682" s="531">
        <f>ROUND(F681*K682,0)</f>
        <v>437</v>
      </c>
      <c r="Y682" s="539"/>
      <c r="Z682" s="533"/>
    </row>
    <row r="683" spans="1:26" ht="16.7" customHeight="1" x14ac:dyDescent="0.15">
      <c r="A683" s="520">
        <v>22</v>
      </c>
      <c r="B683" s="520">
        <v>2254</v>
      </c>
      <c r="C683" s="540" t="s">
        <v>11440</v>
      </c>
      <c r="D683" s="542"/>
      <c r="E683" s="542"/>
      <c r="F683" s="534"/>
      <c r="G683" s="537"/>
      <c r="H683" s="541"/>
      <c r="I683" s="937"/>
      <c r="J683" s="533"/>
      <c r="K683" s="535"/>
      <c r="L683" s="939" t="s">
        <v>10414</v>
      </c>
      <c r="M683" s="526" t="s">
        <v>16</v>
      </c>
      <c r="N683" s="526" t="s">
        <v>1678</v>
      </c>
      <c r="O683" s="527">
        <v>0.7</v>
      </c>
      <c r="P683" s="536"/>
      <c r="Q683" s="537"/>
      <c r="R683" s="537"/>
      <c r="T683" s="534"/>
      <c r="U683" s="537"/>
      <c r="V683" s="534"/>
      <c r="W683" s="538"/>
      <c r="X683" s="531">
        <f>ROUND(ROUND(F681*K682,0)*O683,0)</f>
        <v>306</v>
      </c>
      <c r="Y683" s="539"/>
      <c r="Z683" s="533"/>
    </row>
    <row r="684" spans="1:26" ht="16.7" customHeight="1" x14ac:dyDescent="0.15">
      <c r="A684" s="520">
        <v>22</v>
      </c>
      <c r="B684" s="520" t="s">
        <v>11441</v>
      </c>
      <c r="C684" s="540" t="s">
        <v>11442</v>
      </c>
      <c r="D684" s="542"/>
      <c r="E684" s="542"/>
      <c r="F684" s="534"/>
      <c r="G684" s="537"/>
      <c r="H684" s="541"/>
      <c r="I684" s="938"/>
      <c r="J684" s="545"/>
      <c r="K684" s="546"/>
      <c r="L684" s="940"/>
      <c r="M684" s="526" t="s">
        <v>3833</v>
      </c>
      <c r="N684" s="526" t="s">
        <v>1678</v>
      </c>
      <c r="O684" s="527">
        <v>0.5</v>
      </c>
      <c r="P684" s="547"/>
      <c r="Q684" s="544"/>
      <c r="R684" s="544"/>
      <c r="S684" s="548"/>
      <c r="T684" s="534"/>
      <c r="U684" s="537"/>
      <c r="V684" s="534"/>
      <c r="W684" s="538"/>
      <c r="X684" s="531">
        <f>ROUND(ROUND(F681*K682,0)*O684,0)</f>
        <v>219</v>
      </c>
      <c r="Y684" s="539"/>
      <c r="Z684" s="533"/>
    </row>
    <row r="685" spans="1:26" ht="16.7" customHeight="1" x14ac:dyDescent="0.15">
      <c r="A685" s="549">
        <v>22</v>
      </c>
      <c r="B685" s="549">
        <v>2255</v>
      </c>
      <c r="C685" s="540" t="s">
        <v>11443</v>
      </c>
      <c r="D685" s="542"/>
      <c r="E685" s="542"/>
      <c r="F685" s="534"/>
      <c r="G685" s="537"/>
      <c r="H685" s="541"/>
      <c r="I685" s="522"/>
      <c r="J685" s="523"/>
      <c r="K685" s="524"/>
      <c r="L685" s="526"/>
      <c r="M685" s="526"/>
      <c r="N685" s="526"/>
      <c r="O685" s="527"/>
      <c r="P685" s="933" t="s">
        <v>10423</v>
      </c>
      <c r="Q685" s="936" t="s">
        <v>10424</v>
      </c>
      <c r="R685" s="525" t="s">
        <v>1678</v>
      </c>
      <c r="S685" s="529">
        <v>0.5</v>
      </c>
      <c r="T685" s="534"/>
      <c r="U685" s="537"/>
      <c r="V685" s="534"/>
      <c r="W685" s="538"/>
      <c r="X685" s="531">
        <f>ROUND(F681*S685,0)</f>
        <v>227</v>
      </c>
      <c r="Y685" s="539"/>
      <c r="Z685" s="533"/>
    </row>
    <row r="686" spans="1:26" ht="16.7" customHeight="1" x14ac:dyDescent="0.15">
      <c r="A686" s="549">
        <v>22</v>
      </c>
      <c r="B686" s="549">
        <v>2256</v>
      </c>
      <c r="C686" s="540" t="s">
        <v>11444</v>
      </c>
      <c r="D686" s="542"/>
      <c r="E686" s="542"/>
      <c r="F686" s="534"/>
      <c r="G686" s="537"/>
      <c r="H686" s="541"/>
      <c r="I686" s="534"/>
      <c r="J686" s="533"/>
      <c r="K686" s="535"/>
      <c r="L686" s="939" t="s">
        <v>10414</v>
      </c>
      <c r="M686" s="526" t="s">
        <v>16</v>
      </c>
      <c r="N686" s="526" t="s">
        <v>1678</v>
      </c>
      <c r="O686" s="527">
        <v>0.7</v>
      </c>
      <c r="P686" s="951"/>
      <c r="Q686" s="937"/>
      <c r="R686" s="537"/>
      <c r="T686" s="534"/>
      <c r="U686" s="537"/>
      <c r="V686" s="534"/>
      <c r="W686" s="538"/>
      <c r="X686" s="531">
        <f>ROUND(ROUND(F681*O686,0)*S685,0)</f>
        <v>159</v>
      </c>
      <c r="Y686" s="539"/>
      <c r="Z686" s="533"/>
    </row>
    <row r="687" spans="1:26" ht="16.7" customHeight="1" x14ac:dyDescent="0.15">
      <c r="A687" s="520">
        <v>22</v>
      </c>
      <c r="B687" s="520" t="s">
        <v>11445</v>
      </c>
      <c r="C687" s="540" t="s">
        <v>11446</v>
      </c>
      <c r="D687" s="542"/>
      <c r="E687" s="542"/>
      <c r="F687" s="534"/>
      <c r="G687" s="537"/>
      <c r="H687" s="541"/>
      <c r="I687" s="550"/>
      <c r="J687" s="551"/>
      <c r="K687" s="552"/>
      <c r="L687" s="940"/>
      <c r="M687" s="526" t="s">
        <v>3833</v>
      </c>
      <c r="N687" s="526" t="s">
        <v>1678</v>
      </c>
      <c r="O687" s="527">
        <v>0.5</v>
      </c>
      <c r="P687" s="951"/>
      <c r="Q687" s="937"/>
      <c r="R687" s="537"/>
      <c r="T687" s="534"/>
      <c r="U687" s="537"/>
      <c r="V687" s="534"/>
      <c r="W687" s="538"/>
      <c r="X687" s="531">
        <f>ROUND(ROUND(F681*O687,0)*S685,0)</f>
        <v>114</v>
      </c>
      <c r="Y687" s="539"/>
      <c r="Z687" s="533"/>
    </row>
    <row r="688" spans="1:26" ht="16.7" customHeight="1" x14ac:dyDescent="0.15">
      <c r="A688" s="549">
        <v>22</v>
      </c>
      <c r="B688" s="549">
        <v>2257</v>
      </c>
      <c r="C688" s="540" t="s">
        <v>11447</v>
      </c>
      <c r="D688" s="542"/>
      <c r="E688" s="542"/>
      <c r="F688" s="534"/>
      <c r="G688" s="537"/>
      <c r="H688" s="541"/>
      <c r="I688" s="936" t="s">
        <v>10418</v>
      </c>
      <c r="J688" s="523" t="s">
        <v>1678</v>
      </c>
      <c r="K688" s="543">
        <v>0.96499999999999997</v>
      </c>
      <c r="L688" s="526"/>
      <c r="M688" s="526"/>
      <c r="N688" s="526"/>
      <c r="O688" s="527"/>
      <c r="P688" s="951"/>
      <c r="Q688" s="937"/>
      <c r="R688" s="537"/>
      <c r="T688" s="534"/>
      <c r="U688" s="537"/>
      <c r="V688" s="534"/>
      <c r="W688" s="538"/>
      <c r="X688" s="531">
        <f>ROUND(ROUND(F681*K688,0)*S685,0)</f>
        <v>219</v>
      </c>
      <c r="Y688" s="539"/>
      <c r="Z688" s="533"/>
    </row>
    <row r="689" spans="1:26" ht="16.7" customHeight="1" x14ac:dyDescent="0.15">
      <c r="A689" s="549">
        <v>22</v>
      </c>
      <c r="B689" s="549">
        <v>2258</v>
      </c>
      <c r="C689" s="540" t="s">
        <v>11448</v>
      </c>
      <c r="D689" s="542"/>
      <c r="E689" s="542"/>
      <c r="F689" s="534"/>
      <c r="G689" s="537"/>
      <c r="H689" s="541"/>
      <c r="I689" s="937"/>
      <c r="J689" s="533"/>
      <c r="K689" s="535"/>
      <c r="L689" s="939" t="s">
        <v>10414</v>
      </c>
      <c r="M689" s="526" t="s">
        <v>16</v>
      </c>
      <c r="N689" s="526" t="s">
        <v>1678</v>
      </c>
      <c r="O689" s="527">
        <v>0.7</v>
      </c>
      <c r="P689" s="951"/>
      <c r="Q689" s="937"/>
      <c r="R689" s="537"/>
      <c r="T689" s="534"/>
      <c r="U689" s="537"/>
      <c r="V689" s="534"/>
      <c r="W689" s="538"/>
      <c r="X689" s="531">
        <f>ROUND(ROUND(ROUND(F681*K688,0)*O689,0)*S685,0)</f>
        <v>153</v>
      </c>
      <c r="Y689" s="539"/>
      <c r="Z689" s="533"/>
    </row>
    <row r="690" spans="1:26" ht="16.7" customHeight="1" x14ac:dyDescent="0.15">
      <c r="A690" s="520">
        <v>22</v>
      </c>
      <c r="B690" s="520" t="s">
        <v>11449</v>
      </c>
      <c r="C690" s="540" t="s">
        <v>11450</v>
      </c>
      <c r="D690" s="542"/>
      <c r="E690" s="542"/>
      <c r="F690" s="534"/>
      <c r="G690" s="537"/>
      <c r="H690" s="541"/>
      <c r="I690" s="938"/>
      <c r="J690" s="545"/>
      <c r="K690" s="546"/>
      <c r="L690" s="940"/>
      <c r="M690" s="526" t="s">
        <v>3833</v>
      </c>
      <c r="N690" s="526" t="s">
        <v>1678</v>
      </c>
      <c r="O690" s="527">
        <v>0.5</v>
      </c>
      <c r="P690" s="951"/>
      <c r="Q690" s="938"/>
      <c r="R690" s="544"/>
      <c r="S690" s="548"/>
      <c r="T690" s="534"/>
      <c r="U690" s="537"/>
      <c r="V690" s="534"/>
      <c r="W690" s="538"/>
      <c r="X690" s="531">
        <f>ROUND(ROUND(ROUND(F681*K688,0)*O690,0)*S685,0)</f>
        <v>110</v>
      </c>
      <c r="Y690" s="539"/>
      <c r="Z690" s="533"/>
    </row>
    <row r="691" spans="1:26" ht="16.7" customHeight="1" x14ac:dyDescent="0.15">
      <c r="A691" s="549">
        <v>22</v>
      </c>
      <c r="B691" s="549">
        <v>3259</v>
      </c>
      <c r="C691" s="540" t="s">
        <v>11451</v>
      </c>
      <c r="D691" s="542"/>
      <c r="E691" s="542"/>
      <c r="F691" s="534"/>
      <c r="G691" s="537"/>
      <c r="H691" s="541"/>
      <c r="I691" s="522"/>
      <c r="J691" s="523"/>
      <c r="K691" s="524"/>
      <c r="L691" s="526"/>
      <c r="M691" s="526"/>
      <c r="N691" s="526"/>
      <c r="O691" s="527"/>
      <c r="P691" s="951"/>
      <c r="Q691" s="936" t="s">
        <v>10433</v>
      </c>
      <c r="R691" s="525" t="s">
        <v>1678</v>
      </c>
      <c r="S691" s="529">
        <v>0.7</v>
      </c>
      <c r="T691" s="534"/>
      <c r="U691" s="537"/>
      <c r="V691" s="534"/>
      <c r="W691" s="538"/>
      <c r="X691" s="531">
        <f>ROUND(F681*S691,0)</f>
        <v>317</v>
      </c>
      <c r="Y691" s="539"/>
      <c r="Z691" s="533"/>
    </row>
    <row r="692" spans="1:26" ht="16.7" customHeight="1" x14ac:dyDescent="0.15">
      <c r="A692" s="549">
        <v>22</v>
      </c>
      <c r="B692" s="549">
        <v>3260</v>
      </c>
      <c r="C692" s="540" t="s">
        <v>11452</v>
      </c>
      <c r="D692" s="542"/>
      <c r="E692" s="542"/>
      <c r="F692" s="534"/>
      <c r="G692" s="537"/>
      <c r="H692" s="541"/>
      <c r="I692" s="534"/>
      <c r="J692" s="533"/>
      <c r="K692" s="535"/>
      <c r="L692" s="939" t="s">
        <v>10414</v>
      </c>
      <c r="M692" s="526" t="s">
        <v>16</v>
      </c>
      <c r="N692" s="526" t="s">
        <v>1678</v>
      </c>
      <c r="O692" s="527">
        <v>0.7</v>
      </c>
      <c r="P692" s="951"/>
      <c r="Q692" s="937"/>
      <c r="R692" s="537"/>
      <c r="T692" s="534"/>
      <c r="U692" s="537"/>
      <c r="V692" s="534"/>
      <c r="W692" s="538"/>
      <c r="X692" s="531">
        <f>ROUND(ROUND(F681*O692,0)*S691,0)</f>
        <v>222</v>
      </c>
      <c r="Y692" s="539"/>
      <c r="Z692" s="533"/>
    </row>
    <row r="693" spans="1:26" ht="16.7" customHeight="1" x14ac:dyDescent="0.15">
      <c r="A693" s="520">
        <v>22</v>
      </c>
      <c r="B693" s="520" t="s">
        <v>11453</v>
      </c>
      <c r="C693" s="540" t="s">
        <v>11454</v>
      </c>
      <c r="D693" s="542"/>
      <c r="E693" s="542"/>
      <c r="F693" s="534"/>
      <c r="G693" s="537"/>
      <c r="H693" s="541"/>
      <c r="I693" s="550"/>
      <c r="J693" s="551"/>
      <c r="K693" s="552"/>
      <c r="L693" s="940"/>
      <c r="M693" s="526" t="s">
        <v>3833</v>
      </c>
      <c r="N693" s="526" t="s">
        <v>1678</v>
      </c>
      <c r="O693" s="527">
        <v>0.5</v>
      </c>
      <c r="P693" s="951"/>
      <c r="Q693" s="937"/>
      <c r="R693" s="537"/>
      <c r="T693" s="534"/>
      <c r="U693" s="537"/>
      <c r="V693" s="534"/>
      <c r="W693" s="538"/>
      <c r="X693" s="531">
        <f>ROUND(ROUND(F681*O693,0)*S691,0)</f>
        <v>159</v>
      </c>
      <c r="Y693" s="539"/>
      <c r="Z693" s="533"/>
    </row>
    <row r="694" spans="1:26" ht="16.7" customHeight="1" x14ac:dyDescent="0.15">
      <c r="A694" s="549">
        <v>22</v>
      </c>
      <c r="B694" s="549">
        <v>3261</v>
      </c>
      <c r="C694" s="540" t="s">
        <v>11455</v>
      </c>
      <c r="D694" s="542"/>
      <c r="E694" s="542"/>
      <c r="F694" s="534"/>
      <c r="G694" s="537"/>
      <c r="H694" s="541"/>
      <c r="I694" s="936" t="s">
        <v>10418</v>
      </c>
      <c r="J694" s="523" t="s">
        <v>1678</v>
      </c>
      <c r="K694" s="543">
        <v>0.96499999999999997</v>
      </c>
      <c r="L694" s="526"/>
      <c r="M694" s="526"/>
      <c r="N694" s="526"/>
      <c r="O694" s="527"/>
      <c r="P694" s="951"/>
      <c r="Q694" s="937"/>
      <c r="R694" s="537"/>
      <c r="T694" s="534"/>
      <c r="U694" s="537"/>
      <c r="V694" s="534"/>
      <c r="W694" s="538"/>
      <c r="X694" s="531">
        <f>ROUND(ROUND(F681*K694,0)*S691,0)</f>
        <v>306</v>
      </c>
      <c r="Y694" s="539"/>
      <c r="Z694" s="533"/>
    </row>
    <row r="695" spans="1:26" ht="16.7" customHeight="1" x14ac:dyDescent="0.15">
      <c r="A695" s="549">
        <v>22</v>
      </c>
      <c r="B695" s="549">
        <v>3262</v>
      </c>
      <c r="C695" s="540" t="s">
        <v>11456</v>
      </c>
      <c r="D695" s="542"/>
      <c r="E695" s="542"/>
      <c r="F695" s="534"/>
      <c r="G695" s="537"/>
      <c r="H695" s="541"/>
      <c r="I695" s="937"/>
      <c r="J695" s="533"/>
      <c r="K695" s="535"/>
      <c r="L695" s="939" t="s">
        <v>10414</v>
      </c>
      <c r="M695" s="526" t="s">
        <v>16</v>
      </c>
      <c r="N695" s="526" t="s">
        <v>1678</v>
      </c>
      <c r="O695" s="527">
        <v>0.7</v>
      </c>
      <c r="P695" s="951"/>
      <c r="Q695" s="937"/>
      <c r="R695" s="537"/>
      <c r="T695" s="534"/>
      <c r="U695" s="537"/>
      <c r="V695" s="534"/>
      <c r="W695" s="538"/>
      <c r="X695" s="531">
        <f>ROUND(ROUND(ROUND(F681*K694,0)*O695,0)*S691,0)</f>
        <v>214</v>
      </c>
      <c r="Y695" s="539"/>
      <c r="Z695" s="533"/>
    </row>
    <row r="696" spans="1:26" ht="16.7" customHeight="1" x14ac:dyDescent="0.15">
      <c r="A696" s="520">
        <v>22</v>
      </c>
      <c r="B696" s="520" t="s">
        <v>11457</v>
      </c>
      <c r="C696" s="540" t="s">
        <v>11458</v>
      </c>
      <c r="D696" s="542"/>
      <c r="E696" s="542"/>
      <c r="F696" s="534"/>
      <c r="G696" s="537"/>
      <c r="H696" s="541"/>
      <c r="I696" s="938"/>
      <c r="J696" s="545"/>
      <c r="K696" s="546"/>
      <c r="L696" s="940"/>
      <c r="M696" s="526" t="s">
        <v>3833</v>
      </c>
      <c r="N696" s="526" t="s">
        <v>1678</v>
      </c>
      <c r="O696" s="527">
        <v>0.5</v>
      </c>
      <c r="P696" s="952"/>
      <c r="Q696" s="938"/>
      <c r="R696" s="544"/>
      <c r="S696" s="548"/>
      <c r="T696" s="534"/>
      <c r="U696" s="537"/>
      <c r="V696" s="534"/>
      <c r="W696" s="538"/>
      <c r="X696" s="531">
        <f>ROUND(ROUND(ROUND(F681*K694,0)*O696,0)*S691,0)</f>
        <v>153</v>
      </c>
      <c r="Y696" s="539"/>
      <c r="Z696" s="533"/>
    </row>
    <row r="697" spans="1:26" ht="16.7" customHeight="1" x14ac:dyDescent="0.15">
      <c r="A697" s="520">
        <v>22</v>
      </c>
      <c r="B697" s="520" t="s">
        <v>11459</v>
      </c>
      <c r="C697" s="540" t="s">
        <v>11460</v>
      </c>
      <c r="D697" s="542"/>
      <c r="E697" s="542"/>
      <c r="F697" s="534"/>
      <c r="G697" s="537"/>
      <c r="H697" s="541"/>
      <c r="I697" s="522"/>
      <c r="J697" s="523"/>
      <c r="K697" s="524"/>
      <c r="L697" s="525"/>
      <c r="M697" s="526"/>
      <c r="N697" s="526"/>
      <c r="O697" s="527"/>
      <c r="P697" s="933" t="s">
        <v>10443</v>
      </c>
      <c r="Q697" s="936" t="s">
        <v>10444</v>
      </c>
      <c r="R697" s="525" t="s">
        <v>1678</v>
      </c>
      <c r="S697" s="529">
        <v>0.7</v>
      </c>
      <c r="T697" s="534"/>
      <c r="U697" s="537"/>
      <c r="V697" s="534"/>
      <c r="W697" s="538"/>
      <c r="X697" s="531">
        <f>ROUND(F681*S697,0)</f>
        <v>317</v>
      </c>
      <c r="Y697" s="539"/>
      <c r="Z697" s="533"/>
    </row>
    <row r="698" spans="1:26" ht="16.7" customHeight="1" x14ac:dyDescent="0.15">
      <c r="A698" s="520">
        <v>22</v>
      </c>
      <c r="B698" s="520" t="s">
        <v>11461</v>
      </c>
      <c r="C698" s="540" t="s">
        <v>11462</v>
      </c>
      <c r="D698" s="542"/>
      <c r="E698" s="542"/>
      <c r="F698" s="534"/>
      <c r="G698" s="537"/>
      <c r="H698" s="541"/>
      <c r="I698" s="534"/>
      <c r="J698" s="533"/>
      <c r="K698" s="535"/>
      <c r="L698" s="939" t="s">
        <v>10414</v>
      </c>
      <c r="M698" s="526" t="s">
        <v>16</v>
      </c>
      <c r="N698" s="526" t="s">
        <v>1678</v>
      </c>
      <c r="O698" s="527">
        <v>0.7</v>
      </c>
      <c r="P698" s="951"/>
      <c r="Q698" s="937"/>
      <c r="R698" s="537"/>
      <c r="T698" s="534"/>
      <c r="U698" s="537"/>
      <c r="V698" s="534"/>
      <c r="W698" s="538"/>
      <c r="X698" s="531">
        <f>ROUND(ROUND(F681*O698,0)*S697,0)</f>
        <v>222</v>
      </c>
      <c r="Y698" s="539"/>
      <c r="Z698" s="533"/>
    </row>
    <row r="699" spans="1:26" ht="16.7" customHeight="1" x14ac:dyDescent="0.15">
      <c r="A699" s="520">
        <v>22</v>
      </c>
      <c r="B699" s="520" t="s">
        <v>11463</v>
      </c>
      <c r="C699" s="540" t="s">
        <v>11464</v>
      </c>
      <c r="D699" s="542"/>
      <c r="E699" s="542"/>
      <c r="F699" s="534"/>
      <c r="G699" s="537"/>
      <c r="H699" s="541"/>
      <c r="I699" s="550"/>
      <c r="J699" s="551"/>
      <c r="K699" s="552"/>
      <c r="L699" s="940"/>
      <c r="M699" s="526" t="s">
        <v>3833</v>
      </c>
      <c r="N699" s="526" t="s">
        <v>1678</v>
      </c>
      <c r="O699" s="527">
        <v>0.5</v>
      </c>
      <c r="P699" s="951"/>
      <c r="Q699" s="937"/>
      <c r="R699" s="537"/>
      <c r="T699" s="534"/>
      <c r="U699" s="537"/>
      <c r="V699" s="534"/>
      <c r="W699" s="538"/>
      <c r="X699" s="531">
        <f>ROUND(ROUND(F681*O699,0)*S697,0)</f>
        <v>159</v>
      </c>
      <c r="Y699" s="539"/>
      <c r="Z699" s="533"/>
    </row>
    <row r="700" spans="1:26" ht="16.7" customHeight="1" x14ac:dyDescent="0.15">
      <c r="A700" s="520">
        <v>22</v>
      </c>
      <c r="B700" s="520" t="s">
        <v>11465</v>
      </c>
      <c r="C700" s="540" t="s">
        <v>11466</v>
      </c>
      <c r="D700" s="542"/>
      <c r="E700" s="542"/>
      <c r="F700" s="534"/>
      <c r="G700" s="537"/>
      <c r="H700" s="541"/>
      <c r="I700" s="936" t="s">
        <v>10418</v>
      </c>
      <c r="J700" s="523" t="s">
        <v>1678</v>
      </c>
      <c r="K700" s="543">
        <v>0.96499999999999997</v>
      </c>
      <c r="L700" s="544"/>
      <c r="M700" s="526"/>
      <c r="N700" s="526"/>
      <c r="O700" s="527"/>
      <c r="P700" s="951"/>
      <c r="Q700" s="937"/>
      <c r="R700" s="537"/>
      <c r="T700" s="534"/>
      <c r="U700" s="537"/>
      <c r="V700" s="534"/>
      <c r="W700" s="538"/>
      <c r="X700" s="531">
        <f>ROUND(ROUND(F681*K700,0)*S697,0)</f>
        <v>306</v>
      </c>
      <c r="Y700" s="539"/>
      <c r="Z700" s="533"/>
    </row>
    <row r="701" spans="1:26" ht="16.7" customHeight="1" x14ac:dyDescent="0.15">
      <c r="A701" s="520">
        <v>22</v>
      </c>
      <c r="B701" s="520" t="s">
        <v>11467</v>
      </c>
      <c r="C701" s="540" t="s">
        <v>11468</v>
      </c>
      <c r="D701" s="542"/>
      <c r="E701" s="542"/>
      <c r="F701" s="534"/>
      <c r="G701" s="537"/>
      <c r="H701" s="541"/>
      <c r="I701" s="937"/>
      <c r="J701" s="533"/>
      <c r="K701" s="535"/>
      <c r="L701" s="939" t="s">
        <v>10414</v>
      </c>
      <c r="M701" s="526" t="s">
        <v>16</v>
      </c>
      <c r="N701" s="526" t="s">
        <v>1678</v>
      </c>
      <c r="O701" s="527">
        <v>0.7</v>
      </c>
      <c r="P701" s="951"/>
      <c r="Q701" s="937"/>
      <c r="R701" s="537"/>
      <c r="T701" s="534"/>
      <c r="U701" s="537"/>
      <c r="V701" s="534"/>
      <c r="W701" s="538"/>
      <c r="X701" s="531">
        <f>ROUND(ROUND(ROUND(F681*K700,0)*O701,0)*S697,0)</f>
        <v>214</v>
      </c>
      <c r="Y701" s="539"/>
      <c r="Z701" s="533"/>
    </row>
    <row r="702" spans="1:26" ht="16.7" customHeight="1" x14ac:dyDescent="0.15">
      <c r="A702" s="520">
        <v>22</v>
      </c>
      <c r="B702" s="520" t="s">
        <v>11469</v>
      </c>
      <c r="C702" s="540" t="s">
        <v>11470</v>
      </c>
      <c r="D702" s="542"/>
      <c r="E702" s="542"/>
      <c r="F702" s="534"/>
      <c r="G702" s="537"/>
      <c r="H702" s="541"/>
      <c r="I702" s="938"/>
      <c r="J702" s="545"/>
      <c r="K702" s="546"/>
      <c r="L702" s="940"/>
      <c r="M702" s="526" t="s">
        <v>3833</v>
      </c>
      <c r="N702" s="526" t="s">
        <v>1678</v>
      </c>
      <c r="O702" s="527">
        <v>0.5</v>
      </c>
      <c r="P702" s="952"/>
      <c r="Q702" s="938"/>
      <c r="R702" s="544"/>
      <c r="S702" s="548"/>
      <c r="T702" s="534"/>
      <c r="U702" s="537"/>
      <c r="V702" s="550"/>
      <c r="W702" s="553"/>
      <c r="X702" s="531">
        <f>ROUND(ROUND(ROUND(F681*K700,0)*O702,0)*S697,0)</f>
        <v>153</v>
      </c>
      <c r="Y702" s="539"/>
      <c r="Z702" s="533"/>
    </row>
    <row r="703" spans="1:26" ht="16.7" customHeight="1" x14ac:dyDescent="0.15">
      <c r="A703" s="520">
        <v>22</v>
      </c>
      <c r="B703" s="520">
        <v>2651</v>
      </c>
      <c r="C703" s="540" t="s">
        <v>11471</v>
      </c>
      <c r="D703" s="542"/>
      <c r="E703" s="542"/>
      <c r="F703" s="534"/>
      <c r="G703" s="537"/>
      <c r="H703" s="541"/>
      <c r="I703" s="522"/>
      <c r="J703" s="523"/>
      <c r="K703" s="524"/>
      <c r="L703" s="526"/>
      <c r="M703" s="526"/>
      <c r="N703" s="526"/>
      <c r="O703" s="527"/>
      <c r="P703" s="528"/>
      <c r="Q703" s="525"/>
      <c r="R703" s="525"/>
      <c r="S703" s="529"/>
      <c r="T703" s="534"/>
      <c r="U703" s="537"/>
      <c r="V703" s="936" t="s">
        <v>10456</v>
      </c>
      <c r="W703" s="941"/>
      <c r="X703" s="531">
        <f>ROUND(F681-V706,0)</f>
        <v>441</v>
      </c>
      <c r="Y703" s="539"/>
      <c r="Z703" s="533"/>
    </row>
    <row r="704" spans="1:26" ht="16.7" customHeight="1" x14ac:dyDescent="0.15">
      <c r="A704" s="520">
        <v>22</v>
      </c>
      <c r="B704" s="520">
        <v>2652</v>
      </c>
      <c r="C704" s="540" t="s">
        <v>11472</v>
      </c>
      <c r="D704" s="542"/>
      <c r="E704" s="542"/>
      <c r="F704" s="534"/>
      <c r="G704" s="537"/>
      <c r="H704" s="541"/>
      <c r="I704" s="534"/>
      <c r="J704" s="533"/>
      <c r="K704" s="535"/>
      <c r="L704" s="939" t="s">
        <v>10414</v>
      </c>
      <c r="M704" s="526" t="s">
        <v>16</v>
      </c>
      <c r="N704" s="526" t="s">
        <v>1678</v>
      </c>
      <c r="O704" s="527">
        <v>0.7</v>
      </c>
      <c r="P704" s="536"/>
      <c r="Q704" s="537"/>
      <c r="R704" s="537"/>
      <c r="T704" s="534"/>
      <c r="U704" s="537"/>
      <c r="V704" s="937"/>
      <c r="W704" s="942"/>
      <c r="X704" s="531">
        <f>ROUND(ROUND(F681*O704,0)-V706,0)</f>
        <v>305</v>
      </c>
      <c r="Y704" s="539"/>
      <c r="Z704" s="533"/>
    </row>
    <row r="705" spans="1:26" ht="16.7" customHeight="1" x14ac:dyDescent="0.15">
      <c r="A705" s="520">
        <v>22</v>
      </c>
      <c r="B705" s="520" t="s">
        <v>11473</v>
      </c>
      <c r="C705" s="540" t="s">
        <v>11474</v>
      </c>
      <c r="D705" s="542"/>
      <c r="E705" s="542"/>
      <c r="F705" s="534"/>
      <c r="G705" s="537"/>
      <c r="H705" s="541"/>
      <c r="I705" s="550"/>
      <c r="J705" s="551"/>
      <c r="K705" s="552"/>
      <c r="L705" s="940"/>
      <c r="M705" s="526" t="s">
        <v>3833</v>
      </c>
      <c r="N705" s="526" t="s">
        <v>1678</v>
      </c>
      <c r="O705" s="527">
        <v>0.5</v>
      </c>
      <c r="P705" s="536"/>
      <c r="Q705" s="537"/>
      <c r="R705" s="537"/>
      <c r="T705" s="534"/>
      <c r="U705" s="537"/>
      <c r="V705" s="937"/>
      <c r="W705" s="942"/>
      <c r="X705" s="531">
        <f>ROUND(ROUND(F681*O705,0)-V706,0)</f>
        <v>215</v>
      </c>
      <c r="Y705" s="539"/>
      <c r="Z705" s="533"/>
    </row>
    <row r="706" spans="1:26" ht="16.7" customHeight="1" x14ac:dyDescent="0.15">
      <c r="A706" s="520">
        <v>22</v>
      </c>
      <c r="B706" s="520">
        <v>2653</v>
      </c>
      <c r="C706" s="540" t="s">
        <v>11475</v>
      </c>
      <c r="D706" s="542"/>
      <c r="E706" s="542"/>
      <c r="F706" s="534"/>
      <c r="G706" s="537"/>
      <c r="H706" s="541"/>
      <c r="I706" s="936" t="s">
        <v>10418</v>
      </c>
      <c r="J706" s="523" t="s">
        <v>1678</v>
      </c>
      <c r="K706" s="543">
        <v>0.96499999999999997</v>
      </c>
      <c r="L706" s="526"/>
      <c r="M706" s="526"/>
      <c r="N706" s="526"/>
      <c r="O706" s="527"/>
      <c r="P706" s="536"/>
      <c r="Q706" s="537"/>
      <c r="R706" s="537"/>
      <c r="T706" s="534"/>
      <c r="U706" s="537"/>
      <c r="V706" s="554">
        <v>12</v>
      </c>
      <c r="W706" s="953" t="s">
        <v>10461</v>
      </c>
      <c r="X706" s="531">
        <f>ROUND(ROUND(F681*K706,0)-V706,0)</f>
        <v>425</v>
      </c>
      <c r="Y706" s="539"/>
      <c r="Z706" s="533"/>
    </row>
    <row r="707" spans="1:26" ht="16.7" customHeight="1" x14ac:dyDescent="0.15">
      <c r="A707" s="520">
        <v>22</v>
      </c>
      <c r="B707" s="520">
        <v>2654</v>
      </c>
      <c r="C707" s="540" t="s">
        <v>11476</v>
      </c>
      <c r="D707" s="542"/>
      <c r="E707" s="542"/>
      <c r="F707" s="534"/>
      <c r="G707" s="537"/>
      <c r="H707" s="541"/>
      <c r="I707" s="937"/>
      <c r="J707" s="533"/>
      <c r="K707" s="535"/>
      <c r="L707" s="939" t="s">
        <v>10414</v>
      </c>
      <c r="M707" s="526" t="s">
        <v>16</v>
      </c>
      <c r="N707" s="526" t="s">
        <v>1678</v>
      </c>
      <c r="O707" s="527">
        <v>0.7</v>
      </c>
      <c r="P707" s="536"/>
      <c r="Q707" s="537"/>
      <c r="R707" s="537"/>
      <c r="T707" s="534"/>
      <c r="U707" s="537"/>
      <c r="V707" s="534"/>
      <c r="W707" s="953"/>
      <c r="X707" s="531">
        <f>ROUND(ROUND(ROUND(F681*K706,0)*O707,0)-V706,0)</f>
        <v>294</v>
      </c>
      <c r="Y707" s="539"/>
      <c r="Z707" s="533"/>
    </row>
    <row r="708" spans="1:26" ht="16.7" customHeight="1" x14ac:dyDescent="0.15">
      <c r="A708" s="520">
        <v>22</v>
      </c>
      <c r="B708" s="520" t="s">
        <v>11477</v>
      </c>
      <c r="C708" s="540" t="s">
        <v>11478</v>
      </c>
      <c r="D708" s="542"/>
      <c r="E708" s="542"/>
      <c r="F708" s="534"/>
      <c r="G708" s="537"/>
      <c r="H708" s="541"/>
      <c r="I708" s="938"/>
      <c r="J708" s="545"/>
      <c r="K708" s="546"/>
      <c r="L708" s="940"/>
      <c r="M708" s="526" t="s">
        <v>3833</v>
      </c>
      <c r="N708" s="526" t="s">
        <v>1678</v>
      </c>
      <c r="O708" s="527">
        <v>0.5</v>
      </c>
      <c r="P708" s="547"/>
      <c r="Q708" s="544"/>
      <c r="R708" s="544"/>
      <c r="S708" s="548"/>
      <c r="T708" s="534"/>
      <c r="U708" s="537"/>
      <c r="V708" s="534"/>
      <c r="W708" s="538"/>
      <c r="X708" s="531">
        <f>ROUND(ROUND(ROUND(F681*K706,0)*O708,0)-V706,0)</f>
        <v>207</v>
      </c>
      <c r="Y708" s="539"/>
      <c r="Z708" s="533"/>
    </row>
    <row r="709" spans="1:26" ht="16.7" customHeight="1" x14ac:dyDescent="0.15">
      <c r="A709" s="549">
        <v>22</v>
      </c>
      <c r="B709" s="549">
        <v>2655</v>
      </c>
      <c r="C709" s="540" t="s">
        <v>11479</v>
      </c>
      <c r="D709" s="542"/>
      <c r="E709" s="542"/>
      <c r="F709" s="534"/>
      <c r="G709" s="537"/>
      <c r="H709" s="541"/>
      <c r="I709" s="522"/>
      <c r="J709" s="523"/>
      <c r="K709" s="524"/>
      <c r="L709" s="526"/>
      <c r="M709" s="526"/>
      <c r="N709" s="526"/>
      <c r="O709" s="527"/>
      <c r="P709" s="933" t="s">
        <v>10423</v>
      </c>
      <c r="Q709" s="936" t="s">
        <v>10424</v>
      </c>
      <c r="R709" s="525" t="s">
        <v>1678</v>
      </c>
      <c r="S709" s="529">
        <v>0.5</v>
      </c>
      <c r="T709" s="534"/>
      <c r="U709" s="537"/>
      <c r="V709" s="534"/>
      <c r="W709" s="538"/>
      <c r="X709" s="531">
        <f>ROUND(ROUND(F681*S709,0)-V706,0)</f>
        <v>215</v>
      </c>
      <c r="Y709" s="539"/>
      <c r="Z709" s="533"/>
    </row>
    <row r="710" spans="1:26" ht="16.7" customHeight="1" x14ac:dyDescent="0.15">
      <c r="A710" s="549">
        <v>22</v>
      </c>
      <c r="B710" s="549">
        <v>2656</v>
      </c>
      <c r="C710" s="540" t="s">
        <v>11480</v>
      </c>
      <c r="D710" s="542"/>
      <c r="E710" s="542"/>
      <c r="F710" s="534"/>
      <c r="G710" s="537"/>
      <c r="H710" s="541"/>
      <c r="I710" s="534"/>
      <c r="J710" s="533"/>
      <c r="K710" s="535"/>
      <c r="L710" s="939" t="s">
        <v>10414</v>
      </c>
      <c r="M710" s="526" t="s">
        <v>16</v>
      </c>
      <c r="N710" s="526" t="s">
        <v>1678</v>
      </c>
      <c r="O710" s="527">
        <v>0.7</v>
      </c>
      <c r="P710" s="951"/>
      <c r="Q710" s="937"/>
      <c r="R710" s="537"/>
      <c r="T710" s="534"/>
      <c r="U710" s="537"/>
      <c r="V710" s="534"/>
      <c r="W710" s="538"/>
      <c r="X710" s="531">
        <f>ROUND(ROUND(ROUND(F681*O710,0)*S709,0)-V706,0)</f>
        <v>147</v>
      </c>
      <c r="Y710" s="539"/>
      <c r="Z710" s="533"/>
    </row>
    <row r="711" spans="1:26" ht="16.7" customHeight="1" x14ac:dyDescent="0.15">
      <c r="A711" s="520">
        <v>22</v>
      </c>
      <c r="B711" s="520" t="s">
        <v>11481</v>
      </c>
      <c r="C711" s="540" t="s">
        <v>11482</v>
      </c>
      <c r="D711" s="542"/>
      <c r="E711" s="542"/>
      <c r="F711" s="534"/>
      <c r="G711" s="537"/>
      <c r="H711" s="541"/>
      <c r="I711" s="550"/>
      <c r="J711" s="551"/>
      <c r="K711" s="552"/>
      <c r="L711" s="940"/>
      <c r="M711" s="526" t="s">
        <v>3833</v>
      </c>
      <c r="N711" s="526" t="s">
        <v>1678</v>
      </c>
      <c r="O711" s="527">
        <v>0.5</v>
      </c>
      <c r="P711" s="951"/>
      <c r="Q711" s="937"/>
      <c r="R711" s="537"/>
      <c r="T711" s="534"/>
      <c r="U711" s="537"/>
      <c r="V711" s="534"/>
      <c r="W711" s="538"/>
      <c r="X711" s="531">
        <f>ROUND(ROUND(ROUND(F681*O711,0)*S709,0)-V706,0)</f>
        <v>102</v>
      </c>
      <c r="Y711" s="539"/>
      <c r="Z711" s="533"/>
    </row>
    <row r="712" spans="1:26" ht="16.7" customHeight="1" x14ac:dyDescent="0.15">
      <c r="A712" s="549">
        <v>22</v>
      </c>
      <c r="B712" s="549">
        <v>2657</v>
      </c>
      <c r="C712" s="540" t="s">
        <v>11483</v>
      </c>
      <c r="D712" s="542"/>
      <c r="E712" s="542"/>
      <c r="F712" s="534"/>
      <c r="G712" s="537"/>
      <c r="H712" s="541"/>
      <c r="I712" s="936" t="s">
        <v>10418</v>
      </c>
      <c r="J712" s="523" t="s">
        <v>1678</v>
      </c>
      <c r="K712" s="543">
        <v>0.96499999999999997</v>
      </c>
      <c r="L712" s="526"/>
      <c r="M712" s="526"/>
      <c r="N712" s="526"/>
      <c r="O712" s="527"/>
      <c r="P712" s="951"/>
      <c r="Q712" s="937"/>
      <c r="R712" s="537"/>
      <c r="T712" s="534"/>
      <c r="U712" s="537"/>
      <c r="V712" s="534"/>
      <c r="W712" s="538"/>
      <c r="X712" s="531">
        <f>ROUND(ROUND(ROUND(F681*K712,0)*S709,0)-V706,0)</f>
        <v>207</v>
      </c>
      <c r="Y712" s="539"/>
      <c r="Z712" s="533"/>
    </row>
    <row r="713" spans="1:26" ht="16.7" customHeight="1" x14ac:dyDescent="0.15">
      <c r="A713" s="549">
        <v>22</v>
      </c>
      <c r="B713" s="549">
        <v>2658</v>
      </c>
      <c r="C713" s="540" t="s">
        <v>11484</v>
      </c>
      <c r="D713" s="542"/>
      <c r="E713" s="542"/>
      <c r="F713" s="534"/>
      <c r="G713" s="537"/>
      <c r="H713" s="541"/>
      <c r="I713" s="937"/>
      <c r="J713" s="533"/>
      <c r="K713" s="535"/>
      <c r="L713" s="939" t="s">
        <v>10414</v>
      </c>
      <c r="M713" s="526" t="s">
        <v>16</v>
      </c>
      <c r="N713" s="526" t="s">
        <v>1678</v>
      </c>
      <c r="O713" s="527">
        <v>0.7</v>
      </c>
      <c r="P713" s="951"/>
      <c r="Q713" s="937"/>
      <c r="R713" s="537"/>
      <c r="T713" s="534"/>
      <c r="U713" s="537"/>
      <c r="V713" s="534"/>
      <c r="W713" s="538"/>
      <c r="X713" s="531">
        <f>ROUND(ROUND(ROUND(ROUND(F681*K712,0)*O713,0)*S709,0)-V706,0)</f>
        <v>141</v>
      </c>
      <c r="Y713" s="539"/>
      <c r="Z713" s="533"/>
    </row>
    <row r="714" spans="1:26" ht="16.7" customHeight="1" x14ac:dyDescent="0.15">
      <c r="A714" s="520">
        <v>22</v>
      </c>
      <c r="B714" s="520" t="s">
        <v>11485</v>
      </c>
      <c r="C714" s="540" t="s">
        <v>11486</v>
      </c>
      <c r="D714" s="542"/>
      <c r="E714" s="542"/>
      <c r="F714" s="534"/>
      <c r="G714" s="537"/>
      <c r="H714" s="541"/>
      <c r="I714" s="938"/>
      <c r="J714" s="545"/>
      <c r="K714" s="546"/>
      <c r="L714" s="940"/>
      <c r="M714" s="526" t="s">
        <v>3833</v>
      </c>
      <c r="N714" s="526" t="s">
        <v>1678</v>
      </c>
      <c r="O714" s="527">
        <v>0.5</v>
      </c>
      <c r="P714" s="951"/>
      <c r="Q714" s="938"/>
      <c r="R714" s="544"/>
      <c r="S714" s="548"/>
      <c r="T714" s="534"/>
      <c r="U714" s="537"/>
      <c r="V714" s="534"/>
      <c r="W714" s="538"/>
      <c r="X714" s="531">
        <f>ROUND(ROUND(ROUND(ROUND(F681*K712,0)*O714,0)*S709,0)-V706,0)</f>
        <v>98</v>
      </c>
      <c r="Y714" s="539"/>
      <c r="Z714" s="533"/>
    </row>
    <row r="715" spans="1:26" ht="16.7" customHeight="1" x14ac:dyDescent="0.15">
      <c r="A715" s="549">
        <v>22</v>
      </c>
      <c r="B715" s="549">
        <v>3659</v>
      </c>
      <c r="C715" s="540" t="s">
        <v>11487</v>
      </c>
      <c r="D715" s="542"/>
      <c r="E715" s="542"/>
      <c r="F715" s="534"/>
      <c r="G715" s="537"/>
      <c r="H715" s="541"/>
      <c r="I715" s="522"/>
      <c r="J715" s="523"/>
      <c r="K715" s="524"/>
      <c r="L715" s="526"/>
      <c r="M715" s="526"/>
      <c r="N715" s="526"/>
      <c r="O715" s="527"/>
      <c r="P715" s="951"/>
      <c r="Q715" s="936" t="s">
        <v>10433</v>
      </c>
      <c r="R715" s="525" t="s">
        <v>1678</v>
      </c>
      <c r="S715" s="529">
        <v>0.7</v>
      </c>
      <c r="T715" s="534"/>
      <c r="U715" s="537"/>
      <c r="V715" s="534"/>
      <c r="W715" s="538"/>
      <c r="X715" s="531">
        <f>ROUND(ROUND(F681*S715,0)-V706,0)</f>
        <v>305</v>
      </c>
      <c r="Y715" s="539"/>
      <c r="Z715" s="533"/>
    </row>
    <row r="716" spans="1:26" ht="16.7" customHeight="1" x14ac:dyDescent="0.15">
      <c r="A716" s="549">
        <v>22</v>
      </c>
      <c r="B716" s="549">
        <v>3660</v>
      </c>
      <c r="C716" s="540" t="s">
        <v>11488</v>
      </c>
      <c r="D716" s="542"/>
      <c r="E716" s="542"/>
      <c r="F716" s="534"/>
      <c r="G716" s="537"/>
      <c r="H716" s="541"/>
      <c r="I716" s="534"/>
      <c r="J716" s="533"/>
      <c r="K716" s="535"/>
      <c r="L716" s="939" t="s">
        <v>10414</v>
      </c>
      <c r="M716" s="526" t="s">
        <v>16</v>
      </c>
      <c r="N716" s="526" t="s">
        <v>1678</v>
      </c>
      <c r="O716" s="527">
        <v>0.7</v>
      </c>
      <c r="P716" s="951"/>
      <c r="Q716" s="937"/>
      <c r="R716" s="537"/>
      <c r="T716" s="534"/>
      <c r="U716" s="537"/>
      <c r="V716" s="534"/>
      <c r="W716" s="538"/>
      <c r="X716" s="531">
        <f>ROUND(ROUND(ROUND(F681*O716,0)*S715,0)-V706,0)</f>
        <v>210</v>
      </c>
      <c r="Y716" s="539"/>
      <c r="Z716" s="533"/>
    </row>
    <row r="717" spans="1:26" ht="16.7" customHeight="1" x14ac:dyDescent="0.15">
      <c r="A717" s="520">
        <v>22</v>
      </c>
      <c r="B717" s="520" t="s">
        <v>11489</v>
      </c>
      <c r="C717" s="540" t="s">
        <v>11490</v>
      </c>
      <c r="D717" s="542"/>
      <c r="E717" s="542"/>
      <c r="F717" s="534"/>
      <c r="G717" s="537"/>
      <c r="H717" s="541"/>
      <c r="I717" s="550"/>
      <c r="J717" s="551"/>
      <c r="K717" s="552"/>
      <c r="L717" s="940"/>
      <c r="M717" s="526" t="s">
        <v>3833</v>
      </c>
      <c r="N717" s="526" t="s">
        <v>1678</v>
      </c>
      <c r="O717" s="527">
        <v>0.5</v>
      </c>
      <c r="P717" s="951"/>
      <c r="Q717" s="937"/>
      <c r="R717" s="537"/>
      <c r="T717" s="534"/>
      <c r="U717" s="537"/>
      <c r="V717" s="534"/>
      <c r="W717" s="538"/>
      <c r="X717" s="531">
        <f>ROUND(ROUND(ROUND(F681*O717,0)*S715,0)-V706,0)</f>
        <v>147</v>
      </c>
      <c r="Y717" s="539"/>
      <c r="Z717" s="533"/>
    </row>
    <row r="718" spans="1:26" ht="16.7" customHeight="1" x14ac:dyDescent="0.15">
      <c r="A718" s="549">
        <v>22</v>
      </c>
      <c r="B718" s="549">
        <v>3661</v>
      </c>
      <c r="C718" s="540" t="s">
        <v>11491</v>
      </c>
      <c r="D718" s="542"/>
      <c r="E718" s="542"/>
      <c r="F718" s="534"/>
      <c r="G718" s="537"/>
      <c r="H718" s="541"/>
      <c r="I718" s="936" t="s">
        <v>10418</v>
      </c>
      <c r="J718" s="523" t="s">
        <v>1678</v>
      </c>
      <c r="K718" s="543">
        <v>0.96499999999999997</v>
      </c>
      <c r="L718" s="526"/>
      <c r="M718" s="526"/>
      <c r="N718" s="526"/>
      <c r="O718" s="527"/>
      <c r="P718" s="951"/>
      <c r="Q718" s="937"/>
      <c r="R718" s="537"/>
      <c r="T718" s="534"/>
      <c r="U718" s="537"/>
      <c r="V718" s="534"/>
      <c r="W718" s="538"/>
      <c r="X718" s="531">
        <f>ROUND(ROUND(ROUND(F681*K718,0)*S715,0)-V706,0)</f>
        <v>294</v>
      </c>
      <c r="Y718" s="539"/>
      <c r="Z718" s="533"/>
    </row>
    <row r="719" spans="1:26" ht="16.7" customHeight="1" x14ac:dyDescent="0.15">
      <c r="A719" s="549">
        <v>22</v>
      </c>
      <c r="B719" s="549">
        <v>3662</v>
      </c>
      <c r="C719" s="540" t="s">
        <v>11492</v>
      </c>
      <c r="D719" s="542"/>
      <c r="E719" s="542"/>
      <c r="F719" s="534"/>
      <c r="G719" s="537"/>
      <c r="H719" s="541"/>
      <c r="I719" s="937"/>
      <c r="J719" s="533"/>
      <c r="K719" s="535"/>
      <c r="L719" s="939" t="s">
        <v>10414</v>
      </c>
      <c r="M719" s="526" t="s">
        <v>16</v>
      </c>
      <c r="N719" s="526" t="s">
        <v>1678</v>
      </c>
      <c r="O719" s="527">
        <v>0.7</v>
      </c>
      <c r="P719" s="951"/>
      <c r="Q719" s="937"/>
      <c r="R719" s="537"/>
      <c r="T719" s="534"/>
      <c r="U719" s="537"/>
      <c r="V719" s="534"/>
      <c r="W719" s="538"/>
      <c r="X719" s="531">
        <f>ROUND(ROUND(ROUND(ROUND(F681*K718,0)*O719,0)*S715,0)-V706,0)</f>
        <v>202</v>
      </c>
      <c r="Y719" s="539"/>
      <c r="Z719" s="533"/>
    </row>
    <row r="720" spans="1:26" ht="16.7" customHeight="1" x14ac:dyDescent="0.15">
      <c r="A720" s="520">
        <v>22</v>
      </c>
      <c r="B720" s="520" t="s">
        <v>11493</v>
      </c>
      <c r="C720" s="540" t="s">
        <v>11494</v>
      </c>
      <c r="D720" s="542"/>
      <c r="E720" s="542"/>
      <c r="F720" s="534"/>
      <c r="G720" s="537"/>
      <c r="H720" s="541"/>
      <c r="I720" s="938"/>
      <c r="J720" s="545"/>
      <c r="K720" s="546"/>
      <c r="L720" s="940"/>
      <c r="M720" s="526" t="s">
        <v>3833</v>
      </c>
      <c r="N720" s="526" t="s">
        <v>1678</v>
      </c>
      <c r="O720" s="527">
        <v>0.5</v>
      </c>
      <c r="P720" s="952"/>
      <c r="Q720" s="938"/>
      <c r="R720" s="544"/>
      <c r="S720" s="548"/>
      <c r="T720" s="534"/>
      <c r="U720" s="537"/>
      <c r="V720" s="534"/>
      <c r="W720" s="538"/>
      <c r="X720" s="531">
        <f>ROUND(ROUND(ROUND(ROUND(F681*K718,0)*O720,0)*S715,0)-V706,0)</f>
        <v>141</v>
      </c>
      <c r="Y720" s="539"/>
      <c r="Z720" s="533"/>
    </row>
    <row r="721" spans="1:26" ht="16.7" customHeight="1" x14ac:dyDescent="0.15">
      <c r="A721" s="520">
        <v>22</v>
      </c>
      <c r="B721" s="520" t="s">
        <v>11495</v>
      </c>
      <c r="C721" s="540" t="s">
        <v>11496</v>
      </c>
      <c r="D721" s="542"/>
      <c r="E721" s="542"/>
      <c r="F721" s="534"/>
      <c r="G721" s="537"/>
      <c r="H721" s="541"/>
      <c r="I721" s="522"/>
      <c r="J721" s="523"/>
      <c r="K721" s="524"/>
      <c r="L721" s="526"/>
      <c r="M721" s="526"/>
      <c r="N721" s="526"/>
      <c r="O721" s="527"/>
      <c r="P721" s="933" t="s">
        <v>10443</v>
      </c>
      <c r="Q721" s="936" t="s">
        <v>10444</v>
      </c>
      <c r="R721" s="525" t="s">
        <v>1678</v>
      </c>
      <c r="S721" s="529">
        <v>0.7</v>
      </c>
      <c r="T721" s="534"/>
      <c r="U721" s="537"/>
      <c r="V721" s="534"/>
      <c r="W721" s="538"/>
      <c r="X721" s="531">
        <f>ROUND(ROUND(F681*S721,0)-V706,0)</f>
        <v>305</v>
      </c>
      <c r="Y721" s="539"/>
      <c r="Z721" s="533"/>
    </row>
    <row r="722" spans="1:26" ht="16.7" customHeight="1" x14ac:dyDescent="0.15">
      <c r="A722" s="520">
        <v>22</v>
      </c>
      <c r="B722" s="520" t="s">
        <v>11497</v>
      </c>
      <c r="C722" s="540" t="s">
        <v>11498</v>
      </c>
      <c r="D722" s="542"/>
      <c r="E722" s="542"/>
      <c r="F722" s="534"/>
      <c r="G722" s="537"/>
      <c r="H722" s="541"/>
      <c r="I722" s="534"/>
      <c r="J722" s="533"/>
      <c r="K722" s="535"/>
      <c r="L722" s="939" t="s">
        <v>10414</v>
      </c>
      <c r="M722" s="526" t="s">
        <v>16</v>
      </c>
      <c r="N722" s="526" t="s">
        <v>1678</v>
      </c>
      <c r="O722" s="527">
        <v>0.7</v>
      </c>
      <c r="P722" s="951"/>
      <c r="Q722" s="937"/>
      <c r="R722" s="537"/>
      <c r="T722" s="534"/>
      <c r="U722" s="537"/>
      <c r="V722" s="534"/>
      <c r="W722" s="538"/>
      <c r="X722" s="531">
        <f>ROUND(ROUND(ROUND(F681*O722,0)*S721,0)-V706,0)</f>
        <v>210</v>
      </c>
      <c r="Y722" s="539"/>
      <c r="Z722" s="533"/>
    </row>
    <row r="723" spans="1:26" ht="16.7" customHeight="1" x14ac:dyDescent="0.15">
      <c r="A723" s="520">
        <v>22</v>
      </c>
      <c r="B723" s="520" t="s">
        <v>11499</v>
      </c>
      <c r="C723" s="540" t="s">
        <v>11500</v>
      </c>
      <c r="D723" s="542"/>
      <c r="E723" s="542"/>
      <c r="F723" s="534"/>
      <c r="G723" s="537"/>
      <c r="H723" s="541"/>
      <c r="I723" s="550"/>
      <c r="J723" s="551"/>
      <c r="K723" s="552"/>
      <c r="L723" s="940"/>
      <c r="M723" s="526" t="s">
        <v>3833</v>
      </c>
      <c r="N723" s="526" t="s">
        <v>1678</v>
      </c>
      <c r="O723" s="527">
        <v>0.5</v>
      </c>
      <c r="P723" s="951"/>
      <c r="Q723" s="937"/>
      <c r="R723" s="537"/>
      <c r="T723" s="534"/>
      <c r="U723" s="537"/>
      <c r="V723" s="534"/>
      <c r="W723" s="538"/>
      <c r="X723" s="531">
        <f>ROUND(ROUND(ROUND(F681*O723,0)*S721,0)-V706,0)</f>
        <v>147</v>
      </c>
      <c r="Y723" s="539"/>
      <c r="Z723" s="533"/>
    </row>
    <row r="724" spans="1:26" ht="16.7" customHeight="1" x14ac:dyDescent="0.15">
      <c r="A724" s="520">
        <v>22</v>
      </c>
      <c r="B724" s="520" t="s">
        <v>11501</v>
      </c>
      <c r="C724" s="540" t="s">
        <v>11502</v>
      </c>
      <c r="D724" s="542"/>
      <c r="E724" s="542"/>
      <c r="F724" s="534"/>
      <c r="G724" s="537"/>
      <c r="H724" s="541"/>
      <c r="I724" s="936" t="s">
        <v>10418</v>
      </c>
      <c r="J724" s="523" t="s">
        <v>1678</v>
      </c>
      <c r="K724" s="543">
        <v>0.96499999999999997</v>
      </c>
      <c r="L724" s="525"/>
      <c r="M724" s="526"/>
      <c r="N724" s="526"/>
      <c r="O724" s="527"/>
      <c r="P724" s="951"/>
      <c r="Q724" s="937"/>
      <c r="R724" s="537"/>
      <c r="T724" s="534"/>
      <c r="U724" s="537"/>
      <c r="V724" s="534"/>
      <c r="W724" s="538"/>
      <c r="X724" s="531">
        <f>ROUND(ROUND(ROUND(F681*K724,0)*S721,0)-V706,0)</f>
        <v>294</v>
      </c>
      <c r="Y724" s="539"/>
      <c r="Z724" s="533"/>
    </row>
    <row r="725" spans="1:26" ht="16.7" customHeight="1" x14ac:dyDescent="0.15">
      <c r="A725" s="520">
        <v>22</v>
      </c>
      <c r="B725" s="520" t="s">
        <v>11503</v>
      </c>
      <c r="C725" s="540" t="s">
        <v>11504</v>
      </c>
      <c r="D725" s="542"/>
      <c r="E725" s="542"/>
      <c r="F725" s="534"/>
      <c r="G725" s="537"/>
      <c r="H725" s="541"/>
      <c r="I725" s="937"/>
      <c r="J725" s="533"/>
      <c r="K725" s="535"/>
      <c r="L725" s="939" t="s">
        <v>10414</v>
      </c>
      <c r="M725" s="526" t="s">
        <v>16</v>
      </c>
      <c r="N725" s="526" t="s">
        <v>1678</v>
      </c>
      <c r="O725" s="527">
        <v>0.7</v>
      </c>
      <c r="P725" s="951"/>
      <c r="Q725" s="937"/>
      <c r="R725" s="537"/>
      <c r="T725" s="534"/>
      <c r="U725" s="537"/>
      <c r="V725" s="534"/>
      <c r="W725" s="538"/>
      <c r="X725" s="531">
        <f>ROUND(ROUND(ROUND(ROUND(F681*K724,0)*O725,0)*S721,0)-V706,0)</f>
        <v>202</v>
      </c>
      <c r="Y725" s="539"/>
      <c r="Z725" s="533"/>
    </row>
    <row r="726" spans="1:26" ht="16.7" customHeight="1" x14ac:dyDescent="0.15">
      <c r="A726" s="520">
        <v>22</v>
      </c>
      <c r="B726" s="520" t="s">
        <v>11505</v>
      </c>
      <c r="C726" s="540" t="s">
        <v>11506</v>
      </c>
      <c r="D726" s="557"/>
      <c r="E726" s="557"/>
      <c r="F726" s="550"/>
      <c r="G726" s="544"/>
      <c r="H726" s="558"/>
      <c r="I726" s="938"/>
      <c r="J726" s="545"/>
      <c r="K726" s="546"/>
      <c r="L726" s="940"/>
      <c r="M726" s="526" t="s">
        <v>3833</v>
      </c>
      <c r="N726" s="526" t="s">
        <v>1678</v>
      </c>
      <c r="O726" s="527">
        <v>0.5</v>
      </c>
      <c r="P726" s="952"/>
      <c r="Q726" s="938"/>
      <c r="R726" s="544"/>
      <c r="S726" s="548"/>
      <c r="T726" s="550"/>
      <c r="U726" s="544"/>
      <c r="V726" s="550"/>
      <c r="W726" s="553"/>
      <c r="X726" s="531">
        <f>ROUND(ROUND(ROUND(ROUND(F681*K724,0)*O726,0)*S721,0)-V706,0)</f>
        <v>141</v>
      </c>
      <c r="Y726" s="559"/>
      <c r="Z726" s="533"/>
    </row>
    <row r="727" spans="1:26" ht="16.7" customHeight="1" x14ac:dyDescent="0.15">
      <c r="A727" s="520">
        <v>22</v>
      </c>
      <c r="B727" s="520">
        <v>2261</v>
      </c>
      <c r="C727" s="521" t="s">
        <v>11507</v>
      </c>
      <c r="D727" s="560"/>
      <c r="E727" s="945" t="s">
        <v>11508</v>
      </c>
      <c r="F727" s="936" t="s">
        <v>10412</v>
      </c>
      <c r="G727" s="947"/>
      <c r="H727" s="941"/>
      <c r="I727" s="522"/>
      <c r="J727" s="523"/>
      <c r="K727" s="524"/>
      <c r="L727" s="526"/>
      <c r="M727" s="526"/>
      <c r="N727" s="526"/>
      <c r="O727" s="527"/>
      <c r="P727" s="528"/>
      <c r="Q727" s="525"/>
      <c r="R727" s="525"/>
      <c r="S727" s="529"/>
      <c r="T727" s="522"/>
      <c r="U727" s="525"/>
      <c r="V727" s="522"/>
      <c r="W727" s="530"/>
      <c r="X727" s="531">
        <f>F729</f>
        <v>1052</v>
      </c>
      <c r="Y727" s="532"/>
      <c r="Z727" s="533"/>
    </row>
    <row r="728" spans="1:26" ht="16.7" customHeight="1" x14ac:dyDescent="0.15">
      <c r="A728" s="520">
        <v>22</v>
      </c>
      <c r="B728" s="520">
        <v>2262</v>
      </c>
      <c r="C728" s="521" t="s">
        <v>11509</v>
      </c>
      <c r="D728" s="542"/>
      <c r="E728" s="946"/>
      <c r="F728" s="937"/>
      <c r="G728" s="948"/>
      <c r="H728" s="942"/>
      <c r="I728" s="534"/>
      <c r="J728" s="533"/>
      <c r="K728" s="535"/>
      <c r="L728" s="939" t="s">
        <v>10414</v>
      </c>
      <c r="M728" s="526" t="s">
        <v>16</v>
      </c>
      <c r="N728" s="526" t="s">
        <v>1678</v>
      </c>
      <c r="O728" s="527">
        <v>0.7</v>
      </c>
      <c r="P728" s="536"/>
      <c r="Q728" s="537"/>
      <c r="R728" s="537"/>
      <c r="T728" s="534"/>
      <c r="U728" s="537"/>
      <c r="V728" s="534"/>
      <c r="W728" s="538"/>
      <c r="X728" s="531">
        <f>ROUND(F729*O728,0)</f>
        <v>736</v>
      </c>
      <c r="Y728" s="539"/>
      <c r="Z728" s="533"/>
    </row>
    <row r="729" spans="1:26" ht="16.7" customHeight="1" x14ac:dyDescent="0.15">
      <c r="A729" s="520">
        <v>22</v>
      </c>
      <c r="B729" s="520" t="s">
        <v>11510</v>
      </c>
      <c r="C729" s="540" t="s">
        <v>11511</v>
      </c>
      <c r="D729" s="542"/>
      <c r="E729" s="946"/>
      <c r="F729" s="949">
        <v>1052</v>
      </c>
      <c r="G729" s="950"/>
      <c r="H729" s="541" t="s">
        <v>9</v>
      </c>
      <c r="I729" s="550"/>
      <c r="J729" s="551"/>
      <c r="K729" s="552"/>
      <c r="L729" s="940"/>
      <c r="M729" s="526" t="s">
        <v>3833</v>
      </c>
      <c r="N729" s="526" t="s">
        <v>1678</v>
      </c>
      <c r="O729" s="527">
        <v>0.5</v>
      </c>
      <c r="P729" s="536"/>
      <c r="Q729" s="537"/>
      <c r="R729" s="537"/>
      <c r="T729" s="534"/>
      <c r="U729" s="537"/>
      <c r="V729" s="534"/>
      <c r="W729" s="538"/>
      <c r="X729" s="531">
        <f>ROUND(F729*O729,0)</f>
        <v>526</v>
      </c>
      <c r="Y729" s="539"/>
      <c r="Z729" s="533"/>
    </row>
    <row r="730" spans="1:26" ht="16.7" customHeight="1" x14ac:dyDescent="0.15">
      <c r="A730" s="520">
        <v>22</v>
      </c>
      <c r="B730" s="520">
        <v>2263</v>
      </c>
      <c r="C730" s="540" t="s">
        <v>11512</v>
      </c>
      <c r="D730" s="542"/>
      <c r="E730" s="946"/>
      <c r="F730" s="534"/>
      <c r="G730" s="537"/>
      <c r="H730" s="541"/>
      <c r="I730" s="936" t="s">
        <v>10418</v>
      </c>
      <c r="J730" s="523" t="s">
        <v>1678</v>
      </c>
      <c r="K730" s="543">
        <v>0.96499999999999997</v>
      </c>
      <c r="L730" s="526"/>
      <c r="M730" s="526"/>
      <c r="N730" s="526"/>
      <c r="O730" s="527"/>
      <c r="P730" s="536"/>
      <c r="Q730" s="537"/>
      <c r="R730" s="537"/>
      <c r="T730" s="534"/>
      <c r="U730" s="537"/>
      <c r="V730" s="534"/>
      <c r="W730" s="538"/>
      <c r="X730" s="531">
        <f>ROUND(F729*K730,0)</f>
        <v>1015</v>
      </c>
      <c r="Y730" s="539"/>
      <c r="Z730" s="533"/>
    </row>
    <row r="731" spans="1:26" ht="16.7" customHeight="1" x14ac:dyDescent="0.15">
      <c r="A731" s="520">
        <v>22</v>
      </c>
      <c r="B731" s="520">
        <v>2264</v>
      </c>
      <c r="C731" s="540" t="s">
        <v>11513</v>
      </c>
      <c r="D731" s="542"/>
      <c r="E731" s="542"/>
      <c r="F731" s="534"/>
      <c r="G731" s="537"/>
      <c r="H731" s="541"/>
      <c r="I731" s="937"/>
      <c r="J731" s="533"/>
      <c r="K731" s="535"/>
      <c r="L731" s="939" t="s">
        <v>10414</v>
      </c>
      <c r="M731" s="526" t="s">
        <v>16</v>
      </c>
      <c r="N731" s="526" t="s">
        <v>1678</v>
      </c>
      <c r="O731" s="527">
        <v>0.7</v>
      </c>
      <c r="P731" s="536"/>
      <c r="Q731" s="537"/>
      <c r="R731" s="537"/>
      <c r="T731" s="534"/>
      <c r="U731" s="537"/>
      <c r="V731" s="534"/>
      <c r="W731" s="538"/>
      <c r="X731" s="531">
        <f>ROUND(ROUND(F729*K730,0)*O731,0)</f>
        <v>711</v>
      </c>
      <c r="Y731" s="539"/>
      <c r="Z731" s="533"/>
    </row>
    <row r="732" spans="1:26" ht="16.7" customHeight="1" x14ac:dyDescent="0.15">
      <c r="A732" s="520">
        <v>22</v>
      </c>
      <c r="B732" s="520" t="s">
        <v>11514</v>
      </c>
      <c r="C732" s="540" t="s">
        <v>11515</v>
      </c>
      <c r="D732" s="542"/>
      <c r="E732" s="542"/>
      <c r="F732" s="534"/>
      <c r="G732" s="537"/>
      <c r="H732" s="541"/>
      <c r="I732" s="938"/>
      <c r="J732" s="545"/>
      <c r="K732" s="546"/>
      <c r="L732" s="940"/>
      <c r="M732" s="526" t="s">
        <v>3833</v>
      </c>
      <c r="N732" s="526" t="s">
        <v>1678</v>
      </c>
      <c r="O732" s="527">
        <v>0.5</v>
      </c>
      <c r="P732" s="547"/>
      <c r="Q732" s="544"/>
      <c r="R732" s="544"/>
      <c r="S732" s="548"/>
      <c r="T732" s="534"/>
      <c r="U732" s="537"/>
      <c r="V732" s="534"/>
      <c r="W732" s="538"/>
      <c r="X732" s="531">
        <f>ROUND(ROUND(F729*K730,0)*O732,0)</f>
        <v>508</v>
      </c>
      <c r="Y732" s="539"/>
      <c r="Z732" s="533"/>
    </row>
    <row r="733" spans="1:26" ht="16.7" customHeight="1" x14ac:dyDescent="0.15">
      <c r="A733" s="549">
        <v>22</v>
      </c>
      <c r="B733" s="549">
        <v>2265</v>
      </c>
      <c r="C733" s="540" t="s">
        <v>11516</v>
      </c>
      <c r="D733" s="542"/>
      <c r="E733" s="542"/>
      <c r="F733" s="534"/>
      <c r="G733" s="537"/>
      <c r="H733" s="541"/>
      <c r="I733" s="522"/>
      <c r="J733" s="523"/>
      <c r="K733" s="524"/>
      <c r="L733" s="526"/>
      <c r="M733" s="526"/>
      <c r="N733" s="526"/>
      <c r="O733" s="527"/>
      <c r="P733" s="933" t="s">
        <v>10423</v>
      </c>
      <c r="Q733" s="936" t="s">
        <v>10424</v>
      </c>
      <c r="R733" s="525" t="s">
        <v>1678</v>
      </c>
      <c r="S733" s="529">
        <v>0.5</v>
      </c>
      <c r="T733" s="534"/>
      <c r="U733" s="537"/>
      <c r="V733" s="534"/>
      <c r="W733" s="538"/>
      <c r="X733" s="531">
        <f>ROUND(F729*S733,0)</f>
        <v>526</v>
      </c>
      <c r="Y733" s="539"/>
      <c r="Z733" s="533"/>
    </row>
    <row r="734" spans="1:26" ht="16.7" customHeight="1" x14ac:dyDescent="0.15">
      <c r="A734" s="549">
        <v>22</v>
      </c>
      <c r="B734" s="549">
        <v>2266</v>
      </c>
      <c r="C734" s="540" t="s">
        <v>11517</v>
      </c>
      <c r="D734" s="542"/>
      <c r="E734" s="542"/>
      <c r="F734" s="534"/>
      <c r="G734" s="537"/>
      <c r="H734" s="541"/>
      <c r="I734" s="534"/>
      <c r="J734" s="533"/>
      <c r="K734" s="535"/>
      <c r="L734" s="939" t="s">
        <v>10414</v>
      </c>
      <c r="M734" s="526" t="s">
        <v>16</v>
      </c>
      <c r="N734" s="526" t="s">
        <v>1678</v>
      </c>
      <c r="O734" s="527">
        <v>0.7</v>
      </c>
      <c r="P734" s="951"/>
      <c r="Q734" s="937"/>
      <c r="R734" s="537"/>
      <c r="T734" s="534"/>
      <c r="U734" s="537"/>
      <c r="V734" s="534"/>
      <c r="W734" s="538"/>
      <c r="X734" s="531">
        <f>ROUND(ROUND(F729*O734,0)*S733,0)</f>
        <v>368</v>
      </c>
      <c r="Y734" s="539"/>
      <c r="Z734" s="533"/>
    </row>
    <row r="735" spans="1:26" ht="16.7" customHeight="1" x14ac:dyDescent="0.15">
      <c r="A735" s="520">
        <v>22</v>
      </c>
      <c r="B735" s="520" t="s">
        <v>11518</v>
      </c>
      <c r="C735" s="540" t="s">
        <v>11519</v>
      </c>
      <c r="D735" s="542"/>
      <c r="E735" s="542"/>
      <c r="F735" s="534"/>
      <c r="G735" s="537"/>
      <c r="H735" s="541"/>
      <c r="I735" s="550"/>
      <c r="J735" s="551"/>
      <c r="K735" s="552"/>
      <c r="L735" s="940"/>
      <c r="M735" s="526" t="s">
        <v>3833</v>
      </c>
      <c r="N735" s="526" t="s">
        <v>1678</v>
      </c>
      <c r="O735" s="527">
        <v>0.5</v>
      </c>
      <c r="P735" s="951"/>
      <c r="Q735" s="937"/>
      <c r="R735" s="537"/>
      <c r="T735" s="534"/>
      <c r="U735" s="537"/>
      <c r="V735" s="534"/>
      <c r="W735" s="538"/>
      <c r="X735" s="531">
        <f>ROUND(ROUND(F729*O735,0)*S733,0)</f>
        <v>263</v>
      </c>
      <c r="Y735" s="539"/>
      <c r="Z735" s="533"/>
    </row>
    <row r="736" spans="1:26" ht="16.7" customHeight="1" x14ac:dyDescent="0.15">
      <c r="A736" s="549">
        <v>22</v>
      </c>
      <c r="B736" s="549">
        <v>2267</v>
      </c>
      <c r="C736" s="540" t="s">
        <v>11520</v>
      </c>
      <c r="D736" s="542"/>
      <c r="E736" s="542"/>
      <c r="F736" s="534"/>
      <c r="G736" s="537"/>
      <c r="H736" s="541"/>
      <c r="I736" s="936" t="s">
        <v>10418</v>
      </c>
      <c r="J736" s="523" t="s">
        <v>1678</v>
      </c>
      <c r="K736" s="543">
        <v>0.96499999999999997</v>
      </c>
      <c r="L736" s="526"/>
      <c r="M736" s="526"/>
      <c r="N736" s="526"/>
      <c r="O736" s="527"/>
      <c r="P736" s="951"/>
      <c r="Q736" s="937"/>
      <c r="R736" s="537"/>
      <c r="T736" s="534"/>
      <c r="U736" s="537"/>
      <c r="V736" s="534"/>
      <c r="W736" s="538"/>
      <c r="X736" s="531">
        <f>ROUND(ROUND(F729*K736,0)*S733,0)</f>
        <v>508</v>
      </c>
      <c r="Y736" s="539"/>
      <c r="Z736" s="533"/>
    </row>
    <row r="737" spans="1:26" ht="16.7" customHeight="1" x14ac:dyDescent="0.15">
      <c r="A737" s="549">
        <v>22</v>
      </c>
      <c r="B737" s="549">
        <v>2268</v>
      </c>
      <c r="C737" s="540" t="s">
        <v>11521</v>
      </c>
      <c r="D737" s="542"/>
      <c r="E737" s="542"/>
      <c r="F737" s="534"/>
      <c r="G737" s="537"/>
      <c r="H737" s="541"/>
      <c r="I737" s="937"/>
      <c r="J737" s="533"/>
      <c r="K737" s="535"/>
      <c r="L737" s="939" t="s">
        <v>10414</v>
      </c>
      <c r="M737" s="526" t="s">
        <v>16</v>
      </c>
      <c r="N737" s="526" t="s">
        <v>1678</v>
      </c>
      <c r="O737" s="527">
        <v>0.7</v>
      </c>
      <c r="P737" s="951"/>
      <c r="Q737" s="937"/>
      <c r="R737" s="537"/>
      <c r="T737" s="534"/>
      <c r="U737" s="537"/>
      <c r="V737" s="534"/>
      <c r="W737" s="538"/>
      <c r="X737" s="531">
        <f>ROUND(ROUND(ROUND(F729*K736,0)*O737,0)*S733,0)</f>
        <v>356</v>
      </c>
      <c r="Y737" s="539"/>
      <c r="Z737" s="533"/>
    </row>
    <row r="738" spans="1:26" ht="16.7" customHeight="1" x14ac:dyDescent="0.15">
      <c r="A738" s="520">
        <v>22</v>
      </c>
      <c r="B738" s="520" t="s">
        <v>11522</v>
      </c>
      <c r="C738" s="540" t="s">
        <v>11523</v>
      </c>
      <c r="D738" s="542"/>
      <c r="E738" s="542"/>
      <c r="F738" s="534"/>
      <c r="G738" s="537"/>
      <c r="H738" s="541"/>
      <c r="I738" s="938"/>
      <c r="J738" s="545"/>
      <c r="K738" s="546"/>
      <c r="L738" s="940"/>
      <c r="M738" s="526" t="s">
        <v>3833</v>
      </c>
      <c r="N738" s="526" t="s">
        <v>1678</v>
      </c>
      <c r="O738" s="527">
        <v>0.5</v>
      </c>
      <c r="P738" s="951"/>
      <c r="Q738" s="938"/>
      <c r="R738" s="544"/>
      <c r="S738" s="548"/>
      <c r="T738" s="534"/>
      <c r="U738" s="537"/>
      <c r="V738" s="534"/>
      <c r="W738" s="538"/>
      <c r="X738" s="531">
        <f>ROUND(ROUND(ROUND(F729*K736,0)*O738,0)*S733,0)</f>
        <v>254</v>
      </c>
      <c r="Y738" s="539"/>
      <c r="Z738" s="533"/>
    </row>
    <row r="739" spans="1:26" ht="16.7" customHeight="1" x14ac:dyDescent="0.15">
      <c r="A739" s="549">
        <v>22</v>
      </c>
      <c r="B739" s="549">
        <v>3269</v>
      </c>
      <c r="C739" s="540" t="s">
        <v>11524</v>
      </c>
      <c r="D739" s="542"/>
      <c r="E739" s="542"/>
      <c r="F739" s="534"/>
      <c r="G739" s="537"/>
      <c r="H739" s="541"/>
      <c r="I739" s="522"/>
      <c r="J739" s="523"/>
      <c r="K739" s="524"/>
      <c r="L739" s="526"/>
      <c r="M739" s="526"/>
      <c r="N739" s="526"/>
      <c r="O739" s="527"/>
      <c r="P739" s="951"/>
      <c r="Q739" s="936" t="s">
        <v>10433</v>
      </c>
      <c r="R739" s="525" t="s">
        <v>1678</v>
      </c>
      <c r="S739" s="529">
        <v>0.7</v>
      </c>
      <c r="T739" s="534"/>
      <c r="U739" s="537"/>
      <c r="V739" s="534"/>
      <c r="W739" s="538"/>
      <c r="X739" s="531">
        <f>ROUND(F729*S739,0)</f>
        <v>736</v>
      </c>
      <c r="Y739" s="539"/>
      <c r="Z739" s="533"/>
    </row>
    <row r="740" spans="1:26" ht="16.7" customHeight="1" x14ac:dyDescent="0.15">
      <c r="A740" s="549">
        <v>22</v>
      </c>
      <c r="B740" s="549">
        <v>3270</v>
      </c>
      <c r="C740" s="540" t="s">
        <v>11525</v>
      </c>
      <c r="D740" s="542"/>
      <c r="E740" s="542"/>
      <c r="F740" s="534"/>
      <c r="G740" s="537"/>
      <c r="H740" s="541"/>
      <c r="I740" s="534"/>
      <c r="J740" s="533"/>
      <c r="K740" s="535"/>
      <c r="L740" s="939" t="s">
        <v>10414</v>
      </c>
      <c r="M740" s="526" t="s">
        <v>16</v>
      </c>
      <c r="N740" s="526" t="s">
        <v>1678</v>
      </c>
      <c r="O740" s="527">
        <v>0.7</v>
      </c>
      <c r="P740" s="951"/>
      <c r="Q740" s="937"/>
      <c r="R740" s="537"/>
      <c r="T740" s="534"/>
      <c r="U740" s="537"/>
      <c r="V740" s="534"/>
      <c r="W740" s="538"/>
      <c r="X740" s="531">
        <f>ROUND(ROUND(F729*O740,0)*S739,0)</f>
        <v>515</v>
      </c>
      <c r="Y740" s="539"/>
      <c r="Z740" s="533"/>
    </row>
    <row r="741" spans="1:26" ht="16.7" customHeight="1" x14ac:dyDescent="0.15">
      <c r="A741" s="520">
        <v>22</v>
      </c>
      <c r="B741" s="520" t="s">
        <v>11526</v>
      </c>
      <c r="C741" s="540" t="s">
        <v>11527</v>
      </c>
      <c r="D741" s="542"/>
      <c r="E741" s="542"/>
      <c r="F741" s="534"/>
      <c r="G741" s="537"/>
      <c r="H741" s="541"/>
      <c r="I741" s="550"/>
      <c r="J741" s="551"/>
      <c r="K741" s="552"/>
      <c r="L741" s="940"/>
      <c r="M741" s="526" t="s">
        <v>3833</v>
      </c>
      <c r="N741" s="526" t="s">
        <v>1678</v>
      </c>
      <c r="O741" s="527">
        <v>0.5</v>
      </c>
      <c r="P741" s="951"/>
      <c r="Q741" s="937"/>
      <c r="R741" s="537"/>
      <c r="T741" s="534"/>
      <c r="U741" s="537"/>
      <c r="V741" s="534"/>
      <c r="W741" s="538"/>
      <c r="X741" s="531">
        <f>ROUND(ROUND(F729*O741,0)*S739,0)</f>
        <v>368</v>
      </c>
      <c r="Y741" s="539"/>
      <c r="Z741" s="533"/>
    </row>
    <row r="742" spans="1:26" ht="16.7" customHeight="1" x14ac:dyDescent="0.15">
      <c r="A742" s="549">
        <v>22</v>
      </c>
      <c r="B742" s="549">
        <v>3271</v>
      </c>
      <c r="C742" s="540" t="s">
        <v>11528</v>
      </c>
      <c r="D742" s="542"/>
      <c r="E742" s="542"/>
      <c r="F742" s="534"/>
      <c r="G742" s="537"/>
      <c r="H742" s="541"/>
      <c r="I742" s="936" t="s">
        <v>10418</v>
      </c>
      <c r="J742" s="523" t="s">
        <v>1678</v>
      </c>
      <c r="K742" s="543">
        <v>0.96499999999999997</v>
      </c>
      <c r="L742" s="526"/>
      <c r="M742" s="526"/>
      <c r="N742" s="526"/>
      <c r="O742" s="527"/>
      <c r="P742" s="951"/>
      <c r="Q742" s="937"/>
      <c r="R742" s="537"/>
      <c r="T742" s="534"/>
      <c r="U742" s="537"/>
      <c r="V742" s="534"/>
      <c r="W742" s="538"/>
      <c r="X742" s="531">
        <f>ROUND(ROUND(F729*K742,0)*S739,0)</f>
        <v>711</v>
      </c>
      <c r="Y742" s="539"/>
      <c r="Z742" s="533"/>
    </row>
    <row r="743" spans="1:26" ht="16.7" customHeight="1" x14ac:dyDescent="0.15">
      <c r="A743" s="549">
        <v>22</v>
      </c>
      <c r="B743" s="549">
        <v>3272</v>
      </c>
      <c r="C743" s="540" t="s">
        <v>11529</v>
      </c>
      <c r="D743" s="542"/>
      <c r="E743" s="542"/>
      <c r="F743" s="534"/>
      <c r="G743" s="537"/>
      <c r="H743" s="541"/>
      <c r="I743" s="937"/>
      <c r="J743" s="533"/>
      <c r="K743" s="535"/>
      <c r="L743" s="939" t="s">
        <v>10414</v>
      </c>
      <c r="M743" s="526" t="s">
        <v>16</v>
      </c>
      <c r="N743" s="526" t="s">
        <v>1678</v>
      </c>
      <c r="O743" s="527">
        <v>0.7</v>
      </c>
      <c r="P743" s="951"/>
      <c r="Q743" s="937"/>
      <c r="R743" s="537"/>
      <c r="T743" s="534"/>
      <c r="U743" s="537"/>
      <c r="V743" s="534"/>
      <c r="W743" s="538"/>
      <c r="X743" s="531">
        <f>ROUND(ROUND(ROUND(F729*K742,0)*O743,0)*S739,0)</f>
        <v>498</v>
      </c>
      <c r="Y743" s="539"/>
      <c r="Z743" s="533"/>
    </row>
    <row r="744" spans="1:26" ht="16.7" customHeight="1" x14ac:dyDescent="0.15">
      <c r="A744" s="520">
        <v>22</v>
      </c>
      <c r="B744" s="520" t="s">
        <v>11530</v>
      </c>
      <c r="C744" s="540" t="s">
        <v>11531</v>
      </c>
      <c r="D744" s="542"/>
      <c r="E744" s="542"/>
      <c r="F744" s="534"/>
      <c r="G744" s="537"/>
      <c r="H744" s="541"/>
      <c r="I744" s="938"/>
      <c r="J744" s="545"/>
      <c r="K744" s="546"/>
      <c r="L744" s="940"/>
      <c r="M744" s="526" t="s">
        <v>3833</v>
      </c>
      <c r="N744" s="526" t="s">
        <v>1678</v>
      </c>
      <c r="O744" s="527">
        <v>0.5</v>
      </c>
      <c r="P744" s="952"/>
      <c r="Q744" s="938"/>
      <c r="R744" s="544"/>
      <c r="S744" s="548"/>
      <c r="T744" s="534"/>
      <c r="U744" s="537"/>
      <c r="V744" s="534"/>
      <c r="W744" s="538"/>
      <c r="X744" s="531">
        <f>ROUND(ROUND(ROUND(F729*K742,0)*O744,0)*S739,0)</f>
        <v>356</v>
      </c>
      <c r="Y744" s="539"/>
      <c r="Z744" s="533"/>
    </row>
    <row r="745" spans="1:26" ht="16.7" customHeight="1" x14ac:dyDescent="0.15">
      <c r="A745" s="520">
        <v>22</v>
      </c>
      <c r="B745" s="520" t="s">
        <v>11532</v>
      </c>
      <c r="C745" s="540" t="s">
        <v>11533</v>
      </c>
      <c r="D745" s="542"/>
      <c r="E745" s="542"/>
      <c r="F745" s="534"/>
      <c r="G745" s="537"/>
      <c r="H745" s="541"/>
      <c r="I745" s="522"/>
      <c r="J745" s="523"/>
      <c r="K745" s="524"/>
      <c r="L745" s="526"/>
      <c r="M745" s="526"/>
      <c r="N745" s="526"/>
      <c r="O745" s="527"/>
      <c r="P745" s="933" t="s">
        <v>10443</v>
      </c>
      <c r="Q745" s="936" t="s">
        <v>10444</v>
      </c>
      <c r="R745" s="525" t="s">
        <v>1678</v>
      </c>
      <c r="S745" s="529">
        <v>0.7</v>
      </c>
      <c r="T745" s="534"/>
      <c r="U745" s="537"/>
      <c r="V745" s="534"/>
      <c r="W745" s="538"/>
      <c r="X745" s="531">
        <f>ROUND(F729*S745,0)</f>
        <v>736</v>
      </c>
      <c r="Y745" s="539"/>
      <c r="Z745" s="533"/>
    </row>
    <row r="746" spans="1:26" ht="16.7" customHeight="1" x14ac:dyDescent="0.15">
      <c r="A746" s="520">
        <v>22</v>
      </c>
      <c r="B746" s="520" t="s">
        <v>11534</v>
      </c>
      <c r="C746" s="540" t="s">
        <v>11535</v>
      </c>
      <c r="D746" s="542"/>
      <c r="E746" s="542"/>
      <c r="F746" s="534"/>
      <c r="G746" s="537"/>
      <c r="H746" s="541"/>
      <c r="I746" s="534"/>
      <c r="J746" s="533"/>
      <c r="K746" s="535"/>
      <c r="L746" s="939" t="s">
        <v>10414</v>
      </c>
      <c r="M746" s="526" t="s">
        <v>16</v>
      </c>
      <c r="N746" s="526" t="s">
        <v>1678</v>
      </c>
      <c r="O746" s="527">
        <v>0.7</v>
      </c>
      <c r="P746" s="951"/>
      <c r="Q746" s="937"/>
      <c r="R746" s="537"/>
      <c r="T746" s="534"/>
      <c r="U746" s="537"/>
      <c r="V746" s="534"/>
      <c r="W746" s="538"/>
      <c r="X746" s="531">
        <f>ROUND(ROUND(F729*O746,0)*S745,0)</f>
        <v>515</v>
      </c>
      <c r="Y746" s="539"/>
      <c r="Z746" s="533"/>
    </row>
    <row r="747" spans="1:26" ht="16.7" customHeight="1" x14ac:dyDescent="0.15">
      <c r="A747" s="520">
        <v>22</v>
      </c>
      <c r="B747" s="520" t="s">
        <v>11536</v>
      </c>
      <c r="C747" s="540" t="s">
        <v>11537</v>
      </c>
      <c r="D747" s="542"/>
      <c r="E747" s="542"/>
      <c r="F747" s="534"/>
      <c r="G747" s="537"/>
      <c r="H747" s="541"/>
      <c r="I747" s="550"/>
      <c r="J747" s="551"/>
      <c r="K747" s="552"/>
      <c r="L747" s="940"/>
      <c r="M747" s="526" t="s">
        <v>3833</v>
      </c>
      <c r="N747" s="526" t="s">
        <v>1678</v>
      </c>
      <c r="O747" s="527">
        <v>0.5</v>
      </c>
      <c r="P747" s="951"/>
      <c r="Q747" s="937"/>
      <c r="R747" s="537"/>
      <c r="T747" s="534"/>
      <c r="U747" s="537"/>
      <c r="V747" s="534"/>
      <c r="W747" s="538"/>
      <c r="X747" s="531">
        <f>ROUND(ROUND(F729*O747,0)*S745,0)</f>
        <v>368</v>
      </c>
      <c r="Y747" s="539"/>
      <c r="Z747" s="533"/>
    </row>
    <row r="748" spans="1:26" ht="16.7" customHeight="1" x14ac:dyDescent="0.15">
      <c r="A748" s="520">
        <v>22</v>
      </c>
      <c r="B748" s="520" t="s">
        <v>11538</v>
      </c>
      <c r="C748" s="540" t="s">
        <v>11539</v>
      </c>
      <c r="D748" s="542"/>
      <c r="E748" s="542"/>
      <c r="F748" s="534"/>
      <c r="G748" s="537"/>
      <c r="H748" s="541"/>
      <c r="I748" s="936" t="s">
        <v>10418</v>
      </c>
      <c r="J748" s="523" t="s">
        <v>1678</v>
      </c>
      <c r="K748" s="543">
        <v>0.96499999999999997</v>
      </c>
      <c r="L748" s="526"/>
      <c r="M748" s="526"/>
      <c r="N748" s="526"/>
      <c r="O748" s="527"/>
      <c r="P748" s="951"/>
      <c r="Q748" s="937"/>
      <c r="R748" s="537"/>
      <c r="T748" s="534"/>
      <c r="U748" s="537"/>
      <c r="V748" s="534"/>
      <c r="W748" s="538"/>
      <c r="X748" s="531">
        <f>ROUND(ROUND(F729*K748,0)*S745,0)</f>
        <v>711</v>
      </c>
      <c r="Y748" s="539"/>
      <c r="Z748" s="533"/>
    </row>
    <row r="749" spans="1:26" ht="16.7" customHeight="1" x14ac:dyDescent="0.15">
      <c r="A749" s="520">
        <v>22</v>
      </c>
      <c r="B749" s="520" t="s">
        <v>11540</v>
      </c>
      <c r="C749" s="540" t="s">
        <v>11541</v>
      </c>
      <c r="D749" s="542"/>
      <c r="E749" s="542"/>
      <c r="F749" s="534"/>
      <c r="G749" s="537"/>
      <c r="H749" s="541"/>
      <c r="I749" s="937"/>
      <c r="J749" s="533"/>
      <c r="K749" s="535"/>
      <c r="L749" s="939" t="s">
        <v>10414</v>
      </c>
      <c r="M749" s="526" t="s">
        <v>16</v>
      </c>
      <c r="N749" s="526" t="s">
        <v>1678</v>
      </c>
      <c r="O749" s="527">
        <v>0.7</v>
      </c>
      <c r="P749" s="951"/>
      <c r="Q749" s="937"/>
      <c r="R749" s="537"/>
      <c r="T749" s="534"/>
      <c r="U749" s="537"/>
      <c r="V749" s="534"/>
      <c r="W749" s="538"/>
      <c r="X749" s="531">
        <f>ROUND(ROUND(ROUND(F729*K748,0)*O749,0)*S745,0)</f>
        <v>498</v>
      </c>
      <c r="Y749" s="539"/>
      <c r="Z749" s="533"/>
    </row>
    <row r="750" spans="1:26" ht="16.7" customHeight="1" x14ac:dyDescent="0.15">
      <c r="A750" s="520">
        <v>22</v>
      </c>
      <c r="B750" s="520" t="s">
        <v>11542</v>
      </c>
      <c r="C750" s="540" t="s">
        <v>11543</v>
      </c>
      <c r="D750" s="542"/>
      <c r="E750" s="542"/>
      <c r="F750" s="534"/>
      <c r="G750" s="537"/>
      <c r="H750" s="541"/>
      <c r="I750" s="938"/>
      <c r="J750" s="545"/>
      <c r="K750" s="546"/>
      <c r="L750" s="940"/>
      <c r="M750" s="526" t="s">
        <v>3833</v>
      </c>
      <c r="N750" s="526" t="s">
        <v>1678</v>
      </c>
      <c r="O750" s="527">
        <v>0.5</v>
      </c>
      <c r="P750" s="952"/>
      <c r="Q750" s="938"/>
      <c r="R750" s="544"/>
      <c r="S750" s="548"/>
      <c r="T750" s="534"/>
      <c r="U750" s="537"/>
      <c r="V750" s="550"/>
      <c r="W750" s="553"/>
      <c r="X750" s="531">
        <f>ROUND(ROUND(ROUND(F729*K748,0)*O750,0)*S745,0)</f>
        <v>356</v>
      </c>
      <c r="Y750" s="539"/>
      <c r="Z750" s="533"/>
    </row>
    <row r="751" spans="1:26" ht="16.7" customHeight="1" x14ac:dyDescent="0.15">
      <c r="A751" s="520">
        <v>22</v>
      </c>
      <c r="B751" s="520">
        <v>2661</v>
      </c>
      <c r="C751" s="540" t="s">
        <v>11544</v>
      </c>
      <c r="D751" s="542"/>
      <c r="E751" s="542"/>
      <c r="F751" s="534"/>
      <c r="G751" s="537"/>
      <c r="H751" s="541"/>
      <c r="I751" s="522"/>
      <c r="J751" s="523"/>
      <c r="K751" s="524"/>
      <c r="L751" s="525"/>
      <c r="M751" s="526"/>
      <c r="N751" s="526"/>
      <c r="O751" s="527"/>
      <c r="P751" s="528"/>
      <c r="Q751" s="525"/>
      <c r="R751" s="525"/>
      <c r="S751" s="529"/>
      <c r="T751" s="534"/>
      <c r="U751" s="537"/>
      <c r="V751" s="936" t="s">
        <v>10456</v>
      </c>
      <c r="W751" s="941"/>
      <c r="X751" s="531">
        <f>ROUND(F729-V754,0)</f>
        <v>1040</v>
      </c>
      <c r="Y751" s="539"/>
      <c r="Z751" s="533"/>
    </row>
    <row r="752" spans="1:26" ht="16.7" customHeight="1" x14ac:dyDescent="0.15">
      <c r="A752" s="520">
        <v>22</v>
      </c>
      <c r="B752" s="520">
        <v>2662</v>
      </c>
      <c r="C752" s="540" t="s">
        <v>11545</v>
      </c>
      <c r="D752" s="542"/>
      <c r="E752" s="542"/>
      <c r="F752" s="534"/>
      <c r="G752" s="537"/>
      <c r="H752" s="541"/>
      <c r="I752" s="534"/>
      <c r="J752" s="533"/>
      <c r="K752" s="535"/>
      <c r="L752" s="939" t="s">
        <v>10414</v>
      </c>
      <c r="M752" s="526" t="s">
        <v>16</v>
      </c>
      <c r="N752" s="526" t="s">
        <v>1678</v>
      </c>
      <c r="O752" s="527">
        <v>0.7</v>
      </c>
      <c r="P752" s="536"/>
      <c r="Q752" s="537"/>
      <c r="R752" s="537"/>
      <c r="T752" s="534"/>
      <c r="U752" s="537"/>
      <c r="V752" s="937"/>
      <c r="W752" s="942"/>
      <c r="X752" s="531">
        <f>ROUND(ROUND(F729*O752,0)-V754,0)</f>
        <v>724</v>
      </c>
      <c r="Y752" s="539"/>
      <c r="Z752" s="533"/>
    </row>
    <row r="753" spans="1:26" ht="16.7" customHeight="1" x14ac:dyDescent="0.15">
      <c r="A753" s="520">
        <v>22</v>
      </c>
      <c r="B753" s="520" t="s">
        <v>11546</v>
      </c>
      <c r="C753" s="540" t="s">
        <v>11547</v>
      </c>
      <c r="D753" s="542"/>
      <c r="E753" s="542"/>
      <c r="F753" s="534"/>
      <c r="G753" s="537"/>
      <c r="H753" s="541"/>
      <c r="I753" s="550"/>
      <c r="J753" s="551"/>
      <c r="K753" s="552"/>
      <c r="L753" s="940"/>
      <c r="M753" s="526" t="s">
        <v>3833</v>
      </c>
      <c r="N753" s="526" t="s">
        <v>1678</v>
      </c>
      <c r="O753" s="527">
        <v>0.5</v>
      </c>
      <c r="P753" s="536"/>
      <c r="Q753" s="537"/>
      <c r="R753" s="537"/>
      <c r="T753" s="534"/>
      <c r="U753" s="537"/>
      <c r="V753" s="937"/>
      <c r="W753" s="942"/>
      <c r="X753" s="531">
        <f>ROUND(ROUND(F729*O753,0)-V754,0)</f>
        <v>514</v>
      </c>
      <c r="Y753" s="539"/>
      <c r="Z753" s="533"/>
    </row>
    <row r="754" spans="1:26" ht="16.7" customHeight="1" x14ac:dyDescent="0.15">
      <c r="A754" s="520">
        <v>22</v>
      </c>
      <c r="B754" s="520">
        <v>2663</v>
      </c>
      <c r="C754" s="540" t="s">
        <v>11548</v>
      </c>
      <c r="D754" s="542"/>
      <c r="E754" s="542"/>
      <c r="F754" s="534"/>
      <c r="G754" s="537"/>
      <c r="H754" s="541"/>
      <c r="I754" s="936" t="s">
        <v>10418</v>
      </c>
      <c r="J754" s="523" t="s">
        <v>1678</v>
      </c>
      <c r="K754" s="543">
        <v>0.96499999999999997</v>
      </c>
      <c r="L754" s="544"/>
      <c r="M754" s="526"/>
      <c r="N754" s="526"/>
      <c r="O754" s="527"/>
      <c r="P754" s="536"/>
      <c r="Q754" s="537"/>
      <c r="R754" s="537"/>
      <c r="T754" s="534"/>
      <c r="U754" s="537"/>
      <c r="V754" s="554">
        <v>12</v>
      </c>
      <c r="W754" s="953" t="s">
        <v>10461</v>
      </c>
      <c r="X754" s="531">
        <f>ROUND(ROUND(F729*K754,0)-V754,0)</f>
        <v>1003</v>
      </c>
      <c r="Y754" s="539"/>
      <c r="Z754" s="533"/>
    </row>
    <row r="755" spans="1:26" ht="16.7" customHeight="1" x14ac:dyDescent="0.15">
      <c r="A755" s="520">
        <v>22</v>
      </c>
      <c r="B755" s="520">
        <v>2664</v>
      </c>
      <c r="C755" s="540" t="s">
        <v>11549</v>
      </c>
      <c r="D755" s="542"/>
      <c r="E755" s="542"/>
      <c r="F755" s="534"/>
      <c r="G755" s="537"/>
      <c r="H755" s="541"/>
      <c r="I755" s="937"/>
      <c r="J755" s="533"/>
      <c r="K755" s="535"/>
      <c r="L755" s="939" t="s">
        <v>10414</v>
      </c>
      <c r="M755" s="526" t="s">
        <v>16</v>
      </c>
      <c r="N755" s="526" t="s">
        <v>1678</v>
      </c>
      <c r="O755" s="527">
        <v>0.7</v>
      </c>
      <c r="P755" s="536"/>
      <c r="Q755" s="537"/>
      <c r="R755" s="537"/>
      <c r="T755" s="534"/>
      <c r="U755" s="537"/>
      <c r="V755" s="534"/>
      <c r="W755" s="953"/>
      <c r="X755" s="531">
        <f>ROUND(ROUND(ROUND(F729*K754,0)*O755,0)-V754,0)</f>
        <v>699</v>
      </c>
      <c r="Y755" s="539"/>
      <c r="Z755" s="533"/>
    </row>
    <row r="756" spans="1:26" ht="16.7" customHeight="1" x14ac:dyDescent="0.15">
      <c r="A756" s="520">
        <v>22</v>
      </c>
      <c r="B756" s="520" t="s">
        <v>11550</v>
      </c>
      <c r="C756" s="540" t="s">
        <v>11551</v>
      </c>
      <c r="D756" s="542"/>
      <c r="E756" s="542"/>
      <c r="F756" s="534"/>
      <c r="G756" s="537"/>
      <c r="H756" s="541"/>
      <c r="I756" s="938"/>
      <c r="J756" s="545"/>
      <c r="K756" s="546"/>
      <c r="L756" s="940"/>
      <c r="M756" s="526" t="s">
        <v>3833</v>
      </c>
      <c r="N756" s="526" t="s">
        <v>1678</v>
      </c>
      <c r="O756" s="527">
        <v>0.5</v>
      </c>
      <c r="P756" s="547"/>
      <c r="Q756" s="544"/>
      <c r="R756" s="544"/>
      <c r="S756" s="548"/>
      <c r="T756" s="534"/>
      <c r="U756" s="537"/>
      <c r="V756" s="534"/>
      <c r="W756" s="538"/>
      <c r="X756" s="531">
        <f>ROUND(ROUND(ROUND(F729*K754,0)*O756,0)-V754,0)</f>
        <v>496</v>
      </c>
      <c r="Y756" s="539"/>
      <c r="Z756" s="533"/>
    </row>
    <row r="757" spans="1:26" ht="16.7" customHeight="1" x14ac:dyDescent="0.15">
      <c r="A757" s="549">
        <v>22</v>
      </c>
      <c r="B757" s="549">
        <v>2665</v>
      </c>
      <c r="C757" s="540" t="s">
        <v>11552</v>
      </c>
      <c r="D757" s="542"/>
      <c r="E757" s="542"/>
      <c r="F757" s="534"/>
      <c r="G757" s="537"/>
      <c r="H757" s="541"/>
      <c r="I757" s="522"/>
      <c r="J757" s="523"/>
      <c r="K757" s="524"/>
      <c r="L757" s="526"/>
      <c r="M757" s="526"/>
      <c r="N757" s="526"/>
      <c r="O757" s="527"/>
      <c r="P757" s="933" t="s">
        <v>10423</v>
      </c>
      <c r="Q757" s="936" t="s">
        <v>10424</v>
      </c>
      <c r="R757" s="525" t="s">
        <v>1678</v>
      </c>
      <c r="S757" s="529">
        <v>0.5</v>
      </c>
      <c r="T757" s="534"/>
      <c r="U757" s="537"/>
      <c r="V757" s="534"/>
      <c r="W757" s="538"/>
      <c r="X757" s="531">
        <f>ROUND(ROUND(F729*S757,0)-V754,0)</f>
        <v>514</v>
      </c>
      <c r="Y757" s="539"/>
      <c r="Z757" s="533"/>
    </row>
    <row r="758" spans="1:26" ht="16.7" customHeight="1" x14ac:dyDescent="0.15">
      <c r="A758" s="549">
        <v>22</v>
      </c>
      <c r="B758" s="549">
        <v>2666</v>
      </c>
      <c r="C758" s="540" t="s">
        <v>11553</v>
      </c>
      <c r="D758" s="542"/>
      <c r="E758" s="542"/>
      <c r="F758" s="534"/>
      <c r="G758" s="537"/>
      <c r="H758" s="541"/>
      <c r="I758" s="534"/>
      <c r="J758" s="533"/>
      <c r="K758" s="535"/>
      <c r="L758" s="939" t="s">
        <v>10414</v>
      </c>
      <c r="M758" s="526" t="s">
        <v>16</v>
      </c>
      <c r="N758" s="526" t="s">
        <v>1678</v>
      </c>
      <c r="O758" s="527">
        <v>0.7</v>
      </c>
      <c r="P758" s="951"/>
      <c r="Q758" s="937"/>
      <c r="R758" s="537"/>
      <c r="T758" s="534"/>
      <c r="U758" s="537"/>
      <c r="V758" s="534"/>
      <c r="W758" s="538"/>
      <c r="X758" s="531">
        <f>ROUND(ROUND(ROUND(F729*O758,0)*S757,0)-V754,0)</f>
        <v>356</v>
      </c>
      <c r="Y758" s="539"/>
      <c r="Z758" s="533"/>
    </row>
    <row r="759" spans="1:26" ht="16.7" customHeight="1" x14ac:dyDescent="0.15">
      <c r="A759" s="520">
        <v>22</v>
      </c>
      <c r="B759" s="520" t="s">
        <v>11554</v>
      </c>
      <c r="C759" s="540" t="s">
        <v>11555</v>
      </c>
      <c r="D759" s="542"/>
      <c r="E759" s="542"/>
      <c r="F759" s="534"/>
      <c r="G759" s="537"/>
      <c r="H759" s="541"/>
      <c r="I759" s="550"/>
      <c r="J759" s="551"/>
      <c r="K759" s="552"/>
      <c r="L759" s="940"/>
      <c r="M759" s="526" t="s">
        <v>3833</v>
      </c>
      <c r="N759" s="526" t="s">
        <v>1678</v>
      </c>
      <c r="O759" s="527">
        <v>0.5</v>
      </c>
      <c r="P759" s="951"/>
      <c r="Q759" s="937"/>
      <c r="R759" s="537"/>
      <c r="T759" s="534"/>
      <c r="U759" s="537"/>
      <c r="V759" s="534"/>
      <c r="W759" s="538"/>
      <c r="X759" s="531">
        <f>ROUND(ROUND(ROUND(F729*O759,0)*S757,0)-V754,0)</f>
        <v>251</v>
      </c>
      <c r="Y759" s="539"/>
      <c r="Z759" s="533"/>
    </row>
    <row r="760" spans="1:26" ht="16.7" customHeight="1" x14ac:dyDescent="0.15">
      <c r="A760" s="549">
        <v>22</v>
      </c>
      <c r="B760" s="549">
        <v>2667</v>
      </c>
      <c r="C760" s="540" t="s">
        <v>11556</v>
      </c>
      <c r="D760" s="542"/>
      <c r="E760" s="542"/>
      <c r="F760" s="534"/>
      <c r="G760" s="537"/>
      <c r="H760" s="541"/>
      <c r="I760" s="936" t="s">
        <v>10418</v>
      </c>
      <c r="J760" s="523" t="s">
        <v>1678</v>
      </c>
      <c r="K760" s="543">
        <v>0.96499999999999997</v>
      </c>
      <c r="L760" s="526"/>
      <c r="M760" s="526"/>
      <c r="N760" s="526"/>
      <c r="O760" s="527"/>
      <c r="P760" s="951"/>
      <c r="Q760" s="937"/>
      <c r="R760" s="537"/>
      <c r="T760" s="534"/>
      <c r="U760" s="537"/>
      <c r="V760" s="534"/>
      <c r="W760" s="538"/>
      <c r="X760" s="531">
        <f>ROUND(ROUND(ROUND(F729*K760,0)*S757,0)-V754,0)</f>
        <v>496</v>
      </c>
      <c r="Y760" s="539"/>
      <c r="Z760" s="533"/>
    </row>
    <row r="761" spans="1:26" ht="16.7" customHeight="1" x14ac:dyDescent="0.15">
      <c r="A761" s="549">
        <v>22</v>
      </c>
      <c r="B761" s="549">
        <v>2668</v>
      </c>
      <c r="C761" s="540" t="s">
        <v>11557</v>
      </c>
      <c r="D761" s="542"/>
      <c r="E761" s="542"/>
      <c r="F761" s="534"/>
      <c r="G761" s="537"/>
      <c r="H761" s="541"/>
      <c r="I761" s="937"/>
      <c r="J761" s="533"/>
      <c r="K761" s="535"/>
      <c r="L761" s="939" t="s">
        <v>10414</v>
      </c>
      <c r="M761" s="526" t="s">
        <v>16</v>
      </c>
      <c r="N761" s="526" t="s">
        <v>1678</v>
      </c>
      <c r="O761" s="527">
        <v>0.7</v>
      </c>
      <c r="P761" s="951"/>
      <c r="Q761" s="937"/>
      <c r="R761" s="537"/>
      <c r="T761" s="534"/>
      <c r="U761" s="537"/>
      <c r="V761" s="534"/>
      <c r="W761" s="538"/>
      <c r="X761" s="531">
        <f>ROUND(ROUND(ROUND(ROUND(F729*K760,0)*O761,0)*S757,0)-V754,0)</f>
        <v>344</v>
      </c>
      <c r="Y761" s="539"/>
      <c r="Z761" s="533"/>
    </row>
    <row r="762" spans="1:26" ht="16.7" customHeight="1" x14ac:dyDescent="0.15">
      <c r="A762" s="520">
        <v>22</v>
      </c>
      <c r="B762" s="520" t="s">
        <v>11558</v>
      </c>
      <c r="C762" s="540" t="s">
        <v>11559</v>
      </c>
      <c r="D762" s="542"/>
      <c r="E762" s="542"/>
      <c r="F762" s="534"/>
      <c r="G762" s="537"/>
      <c r="H762" s="541"/>
      <c r="I762" s="938"/>
      <c r="J762" s="545"/>
      <c r="K762" s="546"/>
      <c r="L762" s="940"/>
      <c r="M762" s="526" t="s">
        <v>3833</v>
      </c>
      <c r="N762" s="526" t="s">
        <v>1678</v>
      </c>
      <c r="O762" s="527">
        <v>0.5</v>
      </c>
      <c r="P762" s="951"/>
      <c r="Q762" s="938"/>
      <c r="R762" s="544"/>
      <c r="S762" s="548"/>
      <c r="T762" s="534"/>
      <c r="U762" s="537"/>
      <c r="V762" s="534"/>
      <c r="W762" s="538"/>
      <c r="X762" s="531">
        <f>ROUND(ROUND(ROUND(ROUND(F729*K760,0)*O762,0)*S757,0)-V754,0)</f>
        <v>242</v>
      </c>
      <c r="Y762" s="539"/>
      <c r="Z762" s="533"/>
    </row>
    <row r="763" spans="1:26" ht="16.7" customHeight="1" x14ac:dyDescent="0.15">
      <c r="A763" s="549">
        <v>22</v>
      </c>
      <c r="B763" s="549">
        <v>3669</v>
      </c>
      <c r="C763" s="540" t="s">
        <v>11560</v>
      </c>
      <c r="D763" s="542"/>
      <c r="E763" s="542"/>
      <c r="F763" s="534"/>
      <c r="G763" s="537"/>
      <c r="H763" s="541"/>
      <c r="I763" s="522"/>
      <c r="J763" s="523"/>
      <c r="K763" s="524"/>
      <c r="L763" s="526"/>
      <c r="M763" s="526"/>
      <c r="N763" s="526"/>
      <c r="O763" s="527"/>
      <c r="P763" s="951"/>
      <c r="Q763" s="936" t="s">
        <v>10433</v>
      </c>
      <c r="R763" s="525" t="s">
        <v>1678</v>
      </c>
      <c r="S763" s="529">
        <v>0.7</v>
      </c>
      <c r="T763" s="534"/>
      <c r="U763" s="537"/>
      <c r="V763" s="534"/>
      <c r="W763" s="538"/>
      <c r="X763" s="531">
        <f>ROUND(ROUND(F729*S763,0)-V754,0)</f>
        <v>724</v>
      </c>
      <c r="Y763" s="539"/>
      <c r="Z763" s="533"/>
    </row>
    <row r="764" spans="1:26" ht="16.7" customHeight="1" x14ac:dyDescent="0.15">
      <c r="A764" s="549">
        <v>22</v>
      </c>
      <c r="B764" s="549">
        <v>3670</v>
      </c>
      <c r="C764" s="540" t="s">
        <v>11561</v>
      </c>
      <c r="D764" s="542"/>
      <c r="E764" s="542"/>
      <c r="F764" s="534"/>
      <c r="G764" s="537"/>
      <c r="H764" s="541"/>
      <c r="I764" s="534"/>
      <c r="J764" s="533"/>
      <c r="K764" s="535"/>
      <c r="L764" s="939" t="s">
        <v>10414</v>
      </c>
      <c r="M764" s="526" t="s">
        <v>16</v>
      </c>
      <c r="N764" s="526" t="s">
        <v>1678</v>
      </c>
      <c r="O764" s="527">
        <v>0.7</v>
      </c>
      <c r="P764" s="951"/>
      <c r="Q764" s="937"/>
      <c r="R764" s="537"/>
      <c r="T764" s="534"/>
      <c r="U764" s="537"/>
      <c r="V764" s="534"/>
      <c r="W764" s="538"/>
      <c r="X764" s="531">
        <f>ROUND(ROUND(ROUND(F729*O764,0)*S763,0)-V754,0)</f>
        <v>503</v>
      </c>
      <c r="Y764" s="539"/>
      <c r="Z764" s="533"/>
    </row>
    <row r="765" spans="1:26" ht="16.7" customHeight="1" x14ac:dyDescent="0.15">
      <c r="A765" s="520">
        <v>22</v>
      </c>
      <c r="B765" s="520" t="s">
        <v>11562</v>
      </c>
      <c r="C765" s="540" t="s">
        <v>11563</v>
      </c>
      <c r="D765" s="542"/>
      <c r="E765" s="542"/>
      <c r="F765" s="534"/>
      <c r="G765" s="537"/>
      <c r="H765" s="541"/>
      <c r="I765" s="550"/>
      <c r="J765" s="551"/>
      <c r="K765" s="552"/>
      <c r="L765" s="940"/>
      <c r="M765" s="526" t="s">
        <v>3833</v>
      </c>
      <c r="N765" s="526" t="s">
        <v>1678</v>
      </c>
      <c r="O765" s="527">
        <v>0.5</v>
      </c>
      <c r="P765" s="951"/>
      <c r="Q765" s="937"/>
      <c r="R765" s="537"/>
      <c r="T765" s="534"/>
      <c r="U765" s="537"/>
      <c r="V765" s="534"/>
      <c r="W765" s="538"/>
      <c r="X765" s="531">
        <f>ROUND(ROUND(ROUND(F729*O765,0)*S763,0)-V754,0)</f>
        <v>356</v>
      </c>
      <c r="Y765" s="539"/>
      <c r="Z765" s="533"/>
    </row>
    <row r="766" spans="1:26" ht="16.7" customHeight="1" x14ac:dyDescent="0.15">
      <c r="A766" s="549">
        <v>22</v>
      </c>
      <c r="B766" s="549">
        <v>3671</v>
      </c>
      <c r="C766" s="540" t="s">
        <v>11564</v>
      </c>
      <c r="D766" s="542"/>
      <c r="E766" s="542"/>
      <c r="F766" s="534"/>
      <c r="G766" s="537"/>
      <c r="H766" s="541"/>
      <c r="I766" s="936" t="s">
        <v>10418</v>
      </c>
      <c r="J766" s="523" t="s">
        <v>1678</v>
      </c>
      <c r="K766" s="543">
        <v>0.96499999999999997</v>
      </c>
      <c r="L766" s="526"/>
      <c r="M766" s="526"/>
      <c r="N766" s="526"/>
      <c r="O766" s="527"/>
      <c r="P766" s="951"/>
      <c r="Q766" s="937"/>
      <c r="R766" s="537"/>
      <c r="T766" s="534"/>
      <c r="U766" s="537"/>
      <c r="V766" s="534"/>
      <c r="W766" s="538"/>
      <c r="X766" s="531">
        <f>ROUND(ROUND(ROUND(F729*K766,0)*S763,0)-V754,0)</f>
        <v>699</v>
      </c>
      <c r="Y766" s="539"/>
      <c r="Z766" s="533"/>
    </row>
    <row r="767" spans="1:26" ht="16.7" customHeight="1" x14ac:dyDescent="0.15">
      <c r="A767" s="549">
        <v>22</v>
      </c>
      <c r="B767" s="549">
        <v>3672</v>
      </c>
      <c r="C767" s="540" t="s">
        <v>11565</v>
      </c>
      <c r="D767" s="542"/>
      <c r="E767" s="542"/>
      <c r="F767" s="534"/>
      <c r="G767" s="537"/>
      <c r="H767" s="541"/>
      <c r="I767" s="937"/>
      <c r="J767" s="533"/>
      <c r="K767" s="535"/>
      <c r="L767" s="939" t="s">
        <v>10414</v>
      </c>
      <c r="M767" s="526" t="s">
        <v>16</v>
      </c>
      <c r="N767" s="526" t="s">
        <v>1678</v>
      </c>
      <c r="O767" s="527">
        <v>0.7</v>
      </c>
      <c r="P767" s="951"/>
      <c r="Q767" s="937"/>
      <c r="R767" s="537"/>
      <c r="T767" s="534"/>
      <c r="U767" s="537"/>
      <c r="V767" s="534"/>
      <c r="W767" s="538"/>
      <c r="X767" s="531">
        <f>ROUND(ROUND(ROUND(ROUND(F729*K766,0)*O767,0)*S763,0)-V754,0)</f>
        <v>486</v>
      </c>
      <c r="Y767" s="539"/>
      <c r="Z767" s="533"/>
    </row>
    <row r="768" spans="1:26" ht="16.7" customHeight="1" x14ac:dyDescent="0.15">
      <c r="A768" s="520">
        <v>22</v>
      </c>
      <c r="B768" s="520" t="s">
        <v>11566</v>
      </c>
      <c r="C768" s="540" t="s">
        <v>11567</v>
      </c>
      <c r="D768" s="542"/>
      <c r="E768" s="542"/>
      <c r="F768" s="534"/>
      <c r="G768" s="537"/>
      <c r="H768" s="541"/>
      <c r="I768" s="938"/>
      <c r="J768" s="545"/>
      <c r="K768" s="546"/>
      <c r="L768" s="940"/>
      <c r="M768" s="526" t="s">
        <v>3833</v>
      </c>
      <c r="N768" s="526" t="s">
        <v>1678</v>
      </c>
      <c r="O768" s="527">
        <v>0.5</v>
      </c>
      <c r="P768" s="952"/>
      <c r="Q768" s="938"/>
      <c r="R768" s="544"/>
      <c r="S768" s="548"/>
      <c r="T768" s="534"/>
      <c r="U768" s="537"/>
      <c r="V768" s="534"/>
      <c r="W768" s="538"/>
      <c r="X768" s="531">
        <f>ROUND(ROUND(ROUND(ROUND(F729*K766,0)*O768,0)*S763,0)-V754,0)</f>
        <v>344</v>
      </c>
      <c r="Y768" s="539"/>
      <c r="Z768" s="533"/>
    </row>
    <row r="769" spans="1:26" ht="16.7" customHeight="1" x14ac:dyDescent="0.15">
      <c r="A769" s="520">
        <v>22</v>
      </c>
      <c r="B769" s="520" t="s">
        <v>11568</v>
      </c>
      <c r="C769" s="540" t="s">
        <v>11569</v>
      </c>
      <c r="D769" s="542"/>
      <c r="E769" s="542"/>
      <c r="F769" s="534"/>
      <c r="G769" s="537"/>
      <c r="H769" s="541"/>
      <c r="I769" s="522"/>
      <c r="J769" s="523"/>
      <c r="K769" s="524"/>
      <c r="L769" s="526"/>
      <c r="M769" s="526"/>
      <c r="N769" s="526"/>
      <c r="O769" s="527"/>
      <c r="P769" s="933" t="s">
        <v>10443</v>
      </c>
      <c r="Q769" s="936" t="s">
        <v>10444</v>
      </c>
      <c r="R769" s="525" t="s">
        <v>1678</v>
      </c>
      <c r="S769" s="529">
        <v>0.7</v>
      </c>
      <c r="T769" s="534"/>
      <c r="U769" s="537"/>
      <c r="V769" s="534"/>
      <c r="W769" s="538"/>
      <c r="X769" s="531">
        <f>ROUND(ROUND(F729*S769,0)-V754,0)</f>
        <v>724</v>
      </c>
      <c r="Y769" s="539"/>
      <c r="Z769" s="533"/>
    </row>
    <row r="770" spans="1:26" ht="16.7" customHeight="1" x14ac:dyDescent="0.15">
      <c r="A770" s="520">
        <v>22</v>
      </c>
      <c r="B770" s="520" t="s">
        <v>11570</v>
      </c>
      <c r="C770" s="540" t="s">
        <v>11571</v>
      </c>
      <c r="D770" s="542"/>
      <c r="E770" s="542"/>
      <c r="F770" s="534"/>
      <c r="G770" s="537"/>
      <c r="H770" s="541"/>
      <c r="I770" s="534"/>
      <c r="J770" s="533"/>
      <c r="K770" s="535"/>
      <c r="L770" s="939" t="s">
        <v>10414</v>
      </c>
      <c r="M770" s="526" t="s">
        <v>16</v>
      </c>
      <c r="N770" s="526" t="s">
        <v>1678</v>
      </c>
      <c r="O770" s="527">
        <v>0.7</v>
      </c>
      <c r="P770" s="951"/>
      <c r="Q770" s="937"/>
      <c r="R770" s="537"/>
      <c r="T770" s="534"/>
      <c r="U770" s="537"/>
      <c r="V770" s="534"/>
      <c r="W770" s="538"/>
      <c r="X770" s="531">
        <f>ROUND(ROUND(ROUND(F729*O770,0)*S769,0)-V754,0)</f>
        <v>503</v>
      </c>
      <c r="Y770" s="539"/>
      <c r="Z770" s="533"/>
    </row>
    <row r="771" spans="1:26" ht="16.7" customHeight="1" x14ac:dyDescent="0.15">
      <c r="A771" s="520">
        <v>22</v>
      </c>
      <c r="B771" s="520" t="s">
        <v>11572</v>
      </c>
      <c r="C771" s="540" t="s">
        <v>11573</v>
      </c>
      <c r="D771" s="542"/>
      <c r="E771" s="542"/>
      <c r="F771" s="534"/>
      <c r="G771" s="537"/>
      <c r="H771" s="541"/>
      <c r="I771" s="550"/>
      <c r="J771" s="551"/>
      <c r="K771" s="552"/>
      <c r="L771" s="940"/>
      <c r="M771" s="526" t="s">
        <v>3833</v>
      </c>
      <c r="N771" s="526" t="s">
        <v>1678</v>
      </c>
      <c r="O771" s="527">
        <v>0.5</v>
      </c>
      <c r="P771" s="951"/>
      <c r="Q771" s="937"/>
      <c r="R771" s="537"/>
      <c r="T771" s="534"/>
      <c r="U771" s="537"/>
      <c r="V771" s="534"/>
      <c r="W771" s="538"/>
      <c r="X771" s="531">
        <f>ROUND(ROUND(ROUND(F729*O771,0)*S769,0)-V754,0)</f>
        <v>356</v>
      </c>
      <c r="Y771" s="539"/>
      <c r="Z771" s="533"/>
    </row>
    <row r="772" spans="1:26" ht="16.7" customHeight="1" x14ac:dyDescent="0.15">
      <c r="A772" s="520">
        <v>22</v>
      </c>
      <c r="B772" s="520" t="s">
        <v>11574</v>
      </c>
      <c r="C772" s="540" t="s">
        <v>11575</v>
      </c>
      <c r="D772" s="542"/>
      <c r="E772" s="542"/>
      <c r="F772" s="534"/>
      <c r="G772" s="537"/>
      <c r="H772" s="541"/>
      <c r="I772" s="936" t="s">
        <v>10418</v>
      </c>
      <c r="J772" s="523" t="s">
        <v>1678</v>
      </c>
      <c r="K772" s="543">
        <v>0.96499999999999997</v>
      </c>
      <c r="L772" s="526"/>
      <c r="M772" s="526"/>
      <c r="N772" s="526"/>
      <c r="O772" s="527"/>
      <c r="P772" s="951"/>
      <c r="Q772" s="937"/>
      <c r="R772" s="537"/>
      <c r="T772" s="534"/>
      <c r="U772" s="537"/>
      <c r="V772" s="534"/>
      <c r="W772" s="538"/>
      <c r="X772" s="531">
        <f>ROUND(ROUND(ROUND(F729*K772,0)*S769,0)-V754,0)</f>
        <v>699</v>
      </c>
      <c r="Y772" s="539"/>
      <c r="Z772" s="533"/>
    </row>
    <row r="773" spans="1:26" ht="16.7" customHeight="1" x14ac:dyDescent="0.15">
      <c r="A773" s="520">
        <v>22</v>
      </c>
      <c r="B773" s="520" t="s">
        <v>11576</v>
      </c>
      <c r="C773" s="540" t="s">
        <v>11577</v>
      </c>
      <c r="D773" s="542"/>
      <c r="E773" s="542"/>
      <c r="F773" s="534"/>
      <c r="G773" s="537"/>
      <c r="H773" s="541"/>
      <c r="I773" s="937"/>
      <c r="J773" s="533"/>
      <c r="K773" s="535"/>
      <c r="L773" s="939" t="s">
        <v>10414</v>
      </c>
      <c r="M773" s="526" t="s">
        <v>16</v>
      </c>
      <c r="N773" s="526" t="s">
        <v>1678</v>
      </c>
      <c r="O773" s="527">
        <v>0.7</v>
      </c>
      <c r="P773" s="951"/>
      <c r="Q773" s="937"/>
      <c r="R773" s="537"/>
      <c r="T773" s="534"/>
      <c r="U773" s="537"/>
      <c r="V773" s="534"/>
      <c r="W773" s="538"/>
      <c r="X773" s="531">
        <f>ROUND(ROUND(ROUND(ROUND(F729*K772,0)*O773,0)*S769,0)-V754,0)</f>
        <v>486</v>
      </c>
      <c r="Y773" s="539"/>
      <c r="Z773" s="533"/>
    </row>
    <row r="774" spans="1:26" ht="16.7" customHeight="1" x14ac:dyDescent="0.15">
      <c r="A774" s="520">
        <v>22</v>
      </c>
      <c r="B774" s="520" t="s">
        <v>11578</v>
      </c>
      <c r="C774" s="540" t="s">
        <v>11579</v>
      </c>
      <c r="D774" s="542"/>
      <c r="E774" s="542"/>
      <c r="F774" s="534"/>
      <c r="G774" s="537"/>
      <c r="H774" s="541"/>
      <c r="I774" s="938"/>
      <c r="J774" s="545"/>
      <c r="K774" s="546"/>
      <c r="L774" s="940"/>
      <c r="M774" s="526" t="s">
        <v>3833</v>
      </c>
      <c r="N774" s="526" t="s">
        <v>1678</v>
      </c>
      <c r="O774" s="527">
        <v>0.5</v>
      </c>
      <c r="P774" s="952"/>
      <c r="Q774" s="938"/>
      <c r="R774" s="544"/>
      <c r="S774" s="548"/>
      <c r="T774" s="534"/>
      <c r="U774" s="537"/>
      <c r="V774" s="550"/>
      <c r="W774" s="553"/>
      <c r="X774" s="531">
        <f>ROUND(ROUND(ROUND(ROUND(F729*K772,0)*O774,0)*S769,0)-V754,0)</f>
        <v>344</v>
      </c>
      <c r="Y774" s="539"/>
      <c r="Z774" s="533"/>
    </row>
    <row r="775" spans="1:26" ht="16.7" customHeight="1" x14ac:dyDescent="0.15">
      <c r="A775" s="520">
        <v>22</v>
      </c>
      <c r="B775" s="520">
        <v>2271</v>
      </c>
      <c r="C775" s="521" t="s">
        <v>11580</v>
      </c>
      <c r="D775" s="542"/>
      <c r="E775" s="542"/>
      <c r="F775" s="936" t="s">
        <v>10494</v>
      </c>
      <c r="G775" s="947"/>
      <c r="H775" s="941"/>
      <c r="I775" s="522"/>
      <c r="J775" s="523"/>
      <c r="K775" s="524"/>
      <c r="L775" s="526"/>
      <c r="M775" s="526"/>
      <c r="N775" s="526"/>
      <c r="O775" s="527"/>
      <c r="P775" s="528"/>
      <c r="Q775" s="525"/>
      <c r="R775" s="525"/>
      <c r="S775" s="529"/>
      <c r="T775" s="534"/>
      <c r="U775" s="537"/>
      <c r="V775" s="522"/>
      <c r="W775" s="530"/>
      <c r="X775" s="531">
        <f>F777</f>
        <v>785</v>
      </c>
      <c r="Y775" s="539"/>
      <c r="Z775" s="533"/>
    </row>
    <row r="776" spans="1:26" ht="16.7" customHeight="1" x14ac:dyDescent="0.15">
      <c r="A776" s="520">
        <v>22</v>
      </c>
      <c r="B776" s="520">
        <v>2272</v>
      </c>
      <c r="C776" s="521" t="s">
        <v>11581</v>
      </c>
      <c r="D776" s="542"/>
      <c r="E776" s="542"/>
      <c r="F776" s="937"/>
      <c r="G776" s="948"/>
      <c r="H776" s="942"/>
      <c r="I776" s="534"/>
      <c r="J776" s="533"/>
      <c r="K776" s="535"/>
      <c r="L776" s="939" t="s">
        <v>10414</v>
      </c>
      <c r="M776" s="526" t="s">
        <v>16</v>
      </c>
      <c r="N776" s="526" t="s">
        <v>1678</v>
      </c>
      <c r="O776" s="527">
        <v>0.7</v>
      </c>
      <c r="P776" s="536"/>
      <c r="Q776" s="537"/>
      <c r="R776" s="537"/>
      <c r="T776" s="534"/>
      <c r="U776" s="537"/>
      <c r="V776" s="534"/>
      <c r="W776" s="538"/>
      <c r="X776" s="531">
        <f>ROUND(F777*O776,0)</f>
        <v>550</v>
      </c>
      <c r="Y776" s="539"/>
      <c r="Z776" s="533"/>
    </row>
    <row r="777" spans="1:26" ht="16.7" customHeight="1" x14ac:dyDescent="0.15">
      <c r="A777" s="520">
        <v>22</v>
      </c>
      <c r="B777" s="520" t="s">
        <v>11582</v>
      </c>
      <c r="C777" s="540" t="s">
        <v>11583</v>
      </c>
      <c r="D777" s="542"/>
      <c r="E777" s="542"/>
      <c r="F777" s="949">
        <v>785</v>
      </c>
      <c r="G777" s="950"/>
      <c r="H777" s="541" t="s">
        <v>9</v>
      </c>
      <c r="I777" s="550"/>
      <c r="J777" s="551"/>
      <c r="K777" s="552"/>
      <c r="L777" s="940"/>
      <c r="M777" s="526" t="s">
        <v>3833</v>
      </c>
      <c r="N777" s="526" t="s">
        <v>1678</v>
      </c>
      <c r="O777" s="527">
        <v>0.5</v>
      </c>
      <c r="P777" s="536"/>
      <c r="Q777" s="537"/>
      <c r="R777" s="537"/>
      <c r="T777" s="534"/>
      <c r="U777" s="537"/>
      <c r="V777" s="534"/>
      <c r="W777" s="538"/>
      <c r="X777" s="531">
        <f>ROUND(F777*O777,0)</f>
        <v>393</v>
      </c>
      <c r="Y777" s="539"/>
      <c r="Z777" s="533"/>
    </row>
    <row r="778" spans="1:26" ht="16.7" customHeight="1" x14ac:dyDescent="0.15">
      <c r="A778" s="520">
        <v>22</v>
      </c>
      <c r="B778" s="520">
        <v>2273</v>
      </c>
      <c r="C778" s="540" t="s">
        <v>11584</v>
      </c>
      <c r="D778" s="542"/>
      <c r="E778" s="542"/>
      <c r="F778" s="534"/>
      <c r="G778" s="537"/>
      <c r="H778" s="541"/>
      <c r="I778" s="936" t="s">
        <v>10418</v>
      </c>
      <c r="J778" s="523" t="s">
        <v>1678</v>
      </c>
      <c r="K778" s="543">
        <v>0.96499999999999997</v>
      </c>
      <c r="L778" s="525"/>
      <c r="M778" s="526"/>
      <c r="N778" s="526"/>
      <c r="O778" s="527"/>
      <c r="P778" s="536"/>
      <c r="Q778" s="537"/>
      <c r="R778" s="537"/>
      <c r="T778" s="534"/>
      <c r="U778" s="537"/>
      <c r="V778" s="534"/>
      <c r="W778" s="538"/>
      <c r="X778" s="531">
        <f>ROUND(F777*K778,0)</f>
        <v>758</v>
      </c>
      <c r="Y778" s="539"/>
      <c r="Z778" s="533"/>
    </row>
    <row r="779" spans="1:26" ht="16.7" customHeight="1" x14ac:dyDescent="0.15">
      <c r="A779" s="520">
        <v>22</v>
      </c>
      <c r="B779" s="520">
        <v>2274</v>
      </c>
      <c r="C779" s="540" t="s">
        <v>11585</v>
      </c>
      <c r="D779" s="542"/>
      <c r="E779" s="542"/>
      <c r="F779" s="534"/>
      <c r="G779" s="537"/>
      <c r="H779" s="541"/>
      <c r="I779" s="937"/>
      <c r="J779" s="533"/>
      <c r="K779" s="535"/>
      <c r="L779" s="939" t="s">
        <v>10414</v>
      </c>
      <c r="M779" s="526" t="s">
        <v>16</v>
      </c>
      <c r="N779" s="526" t="s">
        <v>1678</v>
      </c>
      <c r="O779" s="527">
        <v>0.7</v>
      </c>
      <c r="P779" s="536"/>
      <c r="Q779" s="537"/>
      <c r="R779" s="537"/>
      <c r="T779" s="534"/>
      <c r="U779" s="537"/>
      <c r="V779" s="534"/>
      <c r="W779" s="538"/>
      <c r="X779" s="531">
        <f>ROUND(ROUND(F777*K778,0)*O779,0)</f>
        <v>531</v>
      </c>
      <c r="Y779" s="539"/>
      <c r="Z779" s="533"/>
    </row>
    <row r="780" spans="1:26" ht="16.7" customHeight="1" x14ac:dyDescent="0.15">
      <c r="A780" s="520">
        <v>22</v>
      </c>
      <c r="B780" s="520" t="s">
        <v>11586</v>
      </c>
      <c r="C780" s="540" t="s">
        <v>11587</v>
      </c>
      <c r="D780" s="542"/>
      <c r="E780" s="542"/>
      <c r="F780" s="534"/>
      <c r="G780" s="537"/>
      <c r="H780" s="541"/>
      <c r="I780" s="938"/>
      <c r="J780" s="545"/>
      <c r="K780" s="546"/>
      <c r="L780" s="940"/>
      <c r="M780" s="526" t="s">
        <v>3833</v>
      </c>
      <c r="N780" s="526" t="s">
        <v>1678</v>
      </c>
      <c r="O780" s="527">
        <v>0.5</v>
      </c>
      <c r="P780" s="547"/>
      <c r="Q780" s="544"/>
      <c r="R780" s="544"/>
      <c r="S780" s="548"/>
      <c r="T780" s="534"/>
      <c r="U780" s="537"/>
      <c r="V780" s="534"/>
      <c r="W780" s="538"/>
      <c r="X780" s="531">
        <f>ROUND(ROUND(F777*K778,0)*O780,0)</f>
        <v>379</v>
      </c>
      <c r="Y780" s="539"/>
      <c r="Z780" s="533"/>
    </row>
    <row r="781" spans="1:26" ht="16.7" customHeight="1" x14ac:dyDescent="0.15">
      <c r="A781" s="549">
        <v>22</v>
      </c>
      <c r="B781" s="549">
        <v>2275</v>
      </c>
      <c r="C781" s="540" t="s">
        <v>11588</v>
      </c>
      <c r="D781" s="542"/>
      <c r="E781" s="542"/>
      <c r="F781" s="534"/>
      <c r="G781" s="537"/>
      <c r="H781" s="541"/>
      <c r="I781" s="522"/>
      <c r="J781" s="523"/>
      <c r="K781" s="524"/>
      <c r="L781" s="544"/>
      <c r="M781" s="526"/>
      <c r="N781" s="526"/>
      <c r="O781" s="527"/>
      <c r="P781" s="933" t="s">
        <v>10423</v>
      </c>
      <c r="Q781" s="936" t="s">
        <v>10424</v>
      </c>
      <c r="R781" s="525" t="s">
        <v>1678</v>
      </c>
      <c r="S781" s="529">
        <v>0.5</v>
      </c>
      <c r="T781" s="534"/>
      <c r="U781" s="537"/>
      <c r="V781" s="534"/>
      <c r="W781" s="538"/>
      <c r="X781" s="531">
        <f>ROUND(F777*S781,0)</f>
        <v>393</v>
      </c>
      <c r="Y781" s="539"/>
      <c r="Z781" s="533"/>
    </row>
    <row r="782" spans="1:26" ht="16.7" customHeight="1" x14ac:dyDescent="0.15">
      <c r="A782" s="549">
        <v>22</v>
      </c>
      <c r="B782" s="549">
        <v>2276</v>
      </c>
      <c r="C782" s="540" t="s">
        <v>11589</v>
      </c>
      <c r="D782" s="542"/>
      <c r="E782" s="542"/>
      <c r="F782" s="534"/>
      <c r="G782" s="537"/>
      <c r="H782" s="541"/>
      <c r="I782" s="534"/>
      <c r="J782" s="533"/>
      <c r="K782" s="535"/>
      <c r="L782" s="939" t="s">
        <v>10414</v>
      </c>
      <c r="M782" s="526" t="s">
        <v>16</v>
      </c>
      <c r="N782" s="526" t="s">
        <v>1678</v>
      </c>
      <c r="O782" s="527">
        <v>0.7</v>
      </c>
      <c r="P782" s="951"/>
      <c r="Q782" s="937"/>
      <c r="R782" s="537"/>
      <c r="T782" s="534"/>
      <c r="U782" s="537"/>
      <c r="V782" s="534"/>
      <c r="W782" s="538"/>
      <c r="X782" s="531">
        <f>ROUND(ROUND(F777*O782,0)*S781,0)</f>
        <v>275</v>
      </c>
      <c r="Y782" s="539"/>
      <c r="Z782" s="533"/>
    </row>
    <row r="783" spans="1:26" ht="16.7" customHeight="1" x14ac:dyDescent="0.15">
      <c r="A783" s="520">
        <v>22</v>
      </c>
      <c r="B783" s="520" t="s">
        <v>11590</v>
      </c>
      <c r="C783" s="540" t="s">
        <v>11591</v>
      </c>
      <c r="D783" s="542"/>
      <c r="E783" s="542"/>
      <c r="F783" s="534"/>
      <c r="G783" s="537"/>
      <c r="H783" s="541"/>
      <c r="I783" s="550"/>
      <c r="J783" s="551"/>
      <c r="K783" s="552"/>
      <c r="L783" s="940"/>
      <c r="M783" s="526" t="s">
        <v>3833</v>
      </c>
      <c r="N783" s="526" t="s">
        <v>1678</v>
      </c>
      <c r="O783" s="527">
        <v>0.5</v>
      </c>
      <c r="P783" s="951"/>
      <c r="Q783" s="937"/>
      <c r="R783" s="537"/>
      <c r="T783" s="534"/>
      <c r="U783" s="537"/>
      <c r="V783" s="534"/>
      <c r="W783" s="538"/>
      <c r="X783" s="531">
        <f>ROUND(ROUND(F777*O783,0)*S781,0)</f>
        <v>197</v>
      </c>
      <c r="Y783" s="539"/>
      <c r="Z783" s="533"/>
    </row>
    <row r="784" spans="1:26" ht="16.7" customHeight="1" x14ac:dyDescent="0.15">
      <c r="A784" s="549">
        <v>22</v>
      </c>
      <c r="B784" s="549">
        <v>2277</v>
      </c>
      <c r="C784" s="540" t="s">
        <v>11592</v>
      </c>
      <c r="D784" s="542"/>
      <c r="E784" s="542"/>
      <c r="F784" s="534"/>
      <c r="G784" s="537"/>
      <c r="H784" s="541"/>
      <c r="I784" s="936" t="s">
        <v>10418</v>
      </c>
      <c r="J784" s="523" t="s">
        <v>1678</v>
      </c>
      <c r="K784" s="543">
        <v>0.96499999999999997</v>
      </c>
      <c r="L784" s="526"/>
      <c r="M784" s="526"/>
      <c r="N784" s="526"/>
      <c r="O784" s="527"/>
      <c r="P784" s="951"/>
      <c r="Q784" s="937"/>
      <c r="R784" s="537"/>
      <c r="T784" s="534"/>
      <c r="U784" s="537"/>
      <c r="V784" s="534"/>
      <c r="W784" s="538"/>
      <c r="X784" s="531">
        <f>ROUND(ROUND(F777*K784,0)*S781,0)</f>
        <v>379</v>
      </c>
      <c r="Y784" s="539"/>
      <c r="Z784" s="533"/>
    </row>
    <row r="785" spans="1:26" ht="16.7" customHeight="1" x14ac:dyDescent="0.15">
      <c r="A785" s="549">
        <v>22</v>
      </c>
      <c r="B785" s="549">
        <v>2278</v>
      </c>
      <c r="C785" s="540" t="s">
        <v>11593</v>
      </c>
      <c r="D785" s="542"/>
      <c r="E785" s="542"/>
      <c r="F785" s="534"/>
      <c r="G785" s="537"/>
      <c r="H785" s="541"/>
      <c r="I785" s="937"/>
      <c r="J785" s="533"/>
      <c r="K785" s="535"/>
      <c r="L785" s="939" t="s">
        <v>10414</v>
      </c>
      <c r="M785" s="526" t="s">
        <v>16</v>
      </c>
      <c r="N785" s="526" t="s">
        <v>1678</v>
      </c>
      <c r="O785" s="527">
        <v>0.7</v>
      </c>
      <c r="P785" s="951"/>
      <c r="Q785" s="937"/>
      <c r="R785" s="537"/>
      <c r="T785" s="534"/>
      <c r="U785" s="537"/>
      <c r="V785" s="534"/>
      <c r="W785" s="538"/>
      <c r="X785" s="531">
        <f>ROUND(ROUND(ROUND(F777*K784,0)*O785,0)*S781,0)</f>
        <v>266</v>
      </c>
      <c r="Y785" s="539"/>
      <c r="Z785" s="533"/>
    </row>
    <row r="786" spans="1:26" ht="16.7" customHeight="1" x14ac:dyDescent="0.15">
      <c r="A786" s="520">
        <v>22</v>
      </c>
      <c r="B786" s="520" t="s">
        <v>11594</v>
      </c>
      <c r="C786" s="540" t="s">
        <v>11595</v>
      </c>
      <c r="D786" s="542"/>
      <c r="E786" s="542"/>
      <c r="F786" s="534"/>
      <c r="G786" s="537"/>
      <c r="H786" s="541"/>
      <c r="I786" s="938"/>
      <c r="J786" s="545"/>
      <c r="K786" s="546"/>
      <c r="L786" s="940"/>
      <c r="M786" s="526" t="s">
        <v>3833</v>
      </c>
      <c r="N786" s="526" t="s">
        <v>1678</v>
      </c>
      <c r="O786" s="527">
        <v>0.5</v>
      </c>
      <c r="P786" s="951"/>
      <c r="Q786" s="938"/>
      <c r="R786" s="544"/>
      <c r="S786" s="548"/>
      <c r="T786" s="534"/>
      <c r="U786" s="537"/>
      <c r="V786" s="534"/>
      <c r="W786" s="538"/>
      <c r="X786" s="531">
        <f>ROUND(ROUND(ROUND(F777*K784,0)*O786,0)*S781,0)</f>
        <v>190</v>
      </c>
      <c r="Y786" s="539"/>
      <c r="Z786" s="533"/>
    </row>
    <row r="787" spans="1:26" ht="16.7" customHeight="1" x14ac:dyDescent="0.15">
      <c r="A787" s="549">
        <v>22</v>
      </c>
      <c r="B787" s="549">
        <v>3279</v>
      </c>
      <c r="C787" s="540" t="s">
        <v>11596</v>
      </c>
      <c r="D787" s="542"/>
      <c r="E787" s="542"/>
      <c r="F787" s="534"/>
      <c r="G787" s="537"/>
      <c r="H787" s="541"/>
      <c r="I787" s="522"/>
      <c r="J787" s="523"/>
      <c r="K787" s="524"/>
      <c r="L787" s="526"/>
      <c r="M787" s="526"/>
      <c r="N787" s="526"/>
      <c r="O787" s="527"/>
      <c r="P787" s="951"/>
      <c r="Q787" s="936" t="s">
        <v>10433</v>
      </c>
      <c r="R787" s="525" t="s">
        <v>1678</v>
      </c>
      <c r="S787" s="529">
        <v>0.7</v>
      </c>
      <c r="T787" s="534"/>
      <c r="U787" s="537"/>
      <c r="V787" s="534"/>
      <c r="W787" s="538"/>
      <c r="X787" s="531">
        <f>ROUND(F777*S787,0)</f>
        <v>550</v>
      </c>
      <c r="Y787" s="539"/>
      <c r="Z787" s="533"/>
    </row>
    <row r="788" spans="1:26" ht="16.7" customHeight="1" x14ac:dyDescent="0.15">
      <c r="A788" s="549">
        <v>22</v>
      </c>
      <c r="B788" s="549">
        <v>3280</v>
      </c>
      <c r="C788" s="540" t="s">
        <v>11597</v>
      </c>
      <c r="D788" s="542"/>
      <c r="E788" s="542"/>
      <c r="F788" s="534"/>
      <c r="G788" s="537"/>
      <c r="H788" s="541"/>
      <c r="I788" s="534"/>
      <c r="J788" s="533"/>
      <c r="K788" s="535"/>
      <c r="L788" s="939" t="s">
        <v>10414</v>
      </c>
      <c r="M788" s="526" t="s">
        <v>16</v>
      </c>
      <c r="N788" s="526" t="s">
        <v>1678</v>
      </c>
      <c r="O788" s="527">
        <v>0.7</v>
      </c>
      <c r="P788" s="951"/>
      <c r="Q788" s="937"/>
      <c r="R788" s="537"/>
      <c r="T788" s="534"/>
      <c r="U788" s="537"/>
      <c r="V788" s="534"/>
      <c r="W788" s="538"/>
      <c r="X788" s="531">
        <f>ROUND(ROUND(F777*O788,0)*S787,0)</f>
        <v>385</v>
      </c>
      <c r="Y788" s="539"/>
      <c r="Z788" s="533"/>
    </row>
    <row r="789" spans="1:26" ht="16.7" customHeight="1" x14ac:dyDescent="0.15">
      <c r="A789" s="520">
        <v>22</v>
      </c>
      <c r="B789" s="520" t="s">
        <v>11598</v>
      </c>
      <c r="C789" s="540" t="s">
        <v>11599</v>
      </c>
      <c r="D789" s="542"/>
      <c r="E789" s="542"/>
      <c r="F789" s="534"/>
      <c r="G789" s="537"/>
      <c r="H789" s="541"/>
      <c r="I789" s="550"/>
      <c r="J789" s="551"/>
      <c r="K789" s="552"/>
      <c r="L789" s="940"/>
      <c r="M789" s="526" t="s">
        <v>3833</v>
      </c>
      <c r="N789" s="526" t="s">
        <v>1678</v>
      </c>
      <c r="O789" s="527">
        <v>0.5</v>
      </c>
      <c r="P789" s="951"/>
      <c r="Q789" s="937"/>
      <c r="R789" s="537"/>
      <c r="T789" s="534"/>
      <c r="U789" s="537"/>
      <c r="V789" s="534"/>
      <c r="W789" s="538"/>
      <c r="X789" s="531">
        <f>ROUND(ROUND(F777*O789,0)*S787,0)</f>
        <v>275</v>
      </c>
      <c r="Y789" s="539"/>
      <c r="Z789" s="533"/>
    </row>
    <row r="790" spans="1:26" ht="16.7" customHeight="1" x14ac:dyDescent="0.15">
      <c r="A790" s="549">
        <v>22</v>
      </c>
      <c r="B790" s="549">
        <v>3281</v>
      </c>
      <c r="C790" s="540" t="s">
        <v>11600</v>
      </c>
      <c r="D790" s="542"/>
      <c r="E790" s="542"/>
      <c r="F790" s="534"/>
      <c r="G790" s="537"/>
      <c r="H790" s="541"/>
      <c r="I790" s="936" t="s">
        <v>10418</v>
      </c>
      <c r="J790" s="523" t="s">
        <v>1678</v>
      </c>
      <c r="K790" s="543">
        <v>0.96499999999999997</v>
      </c>
      <c r="L790" s="526"/>
      <c r="M790" s="526"/>
      <c r="N790" s="526"/>
      <c r="O790" s="527"/>
      <c r="P790" s="951"/>
      <c r="Q790" s="937"/>
      <c r="R790" s="537"/>
      <c r="T790" s="534"/>
      <c r="U790" s="537"/>
      <c r="V790" s="534"/>
      <c r="W790" s="538"/>
      <c r="X790" s="531">
        <f>ROUND(ROUND(F777*K790,0)*S787,0)</f>
        <v>531</v>
      </c>
      <c r="Y790" s="539"/>
      <c r="Z790" s="533"/>
    </row>
    <row r="791" spans="1:26" ht="16.7" customHeight="1" x14ac:dyDescent="0.15">
      <c r="A791" s="549">
        <v>22</v>
      </c>
      <c r="B791" s="549">
        <v>3282</v>
      </c>
      <c r="C791" s="540" t="s">
        <v>11601</v>
      </c>
      <c r="D791" s="542"/>
      <c r="E791" s="542"/>
      <c r="F791" s="534"/>
      <c r="G791" s="537"/>
      <c r="H791" s="541"/>
      <c r="I791" s="937"/>
      <c r="J791" s="533"/>
      <c r="K791" s="535"/>
      <c r="L791" s="939" t="s">
        <v>10414</v>
      </c>
      <c r="M791" s="526" t="s">
        <v>16</v>
      </c>
      <c r="N791" s="526" t="s">
        <v>1678</v>
      </c>
      <c r="O791" s="527">
        <v>0.7</v>
      </c>
      <c r="P791" s="951"/>
      <c r="Q791" s="937"/>
      <c r="R791" s="537"/>
      <c r="T791" s="534"/>
      <c r="U791" s="537"/>
      <c r="V791" s="534"/>
      <c r="W791" s="538"/>
      <c r="X791" s="531">
        <f>ROUND(ROUND(ROUND(F777*K790,0)*O791,0)*S787,0)</f>
        <v>372</v>
      </c>
      <c r="Y791" s="539"/>
      <c r="Z791" s="533"/>
    </row>
    <row r="792" spans="1:26" ht="16.7" customHeight="1" x14ac:dyDescent="0.15">
      <c r="A792" s="520">
        <v>22</v>
      </c>
      <c r="B792" s="520" t="s">
        <v>11602</v>
      </c>
      <c r="C792" s="540" t="s">
        <v>11603</v>
      </c>
      <c r="D792" s="542"/>
      <c r="E792" s="542"/>
      <c r="F792" s="534"/>
      <c r="G792" s="537"/>
      <c r="H792" s="541"/>
      <c r="I792" s="938"/>
      <c r="J792" s="545"/>
      <c r="K792" s="546"/>
      <c r="L792" s="940"/>
      <c r="M792" s="526" t="s">
        <v>3833</v>
      </c>
      <c r="N792" s="526" t="s">
        <v>1678</v>
      </c>
      <c r="O792" s="527">
        <v>0.5</v>
      </c>
      <c r="P792" s="952"/>
      <c r="Q792" s="938"/>
      <c r="R792" s="544"/>
      <c r="S792" s="548"/>
      <c r="T792" s="534"/>
      <c r="U792" s="537"/>
      <c r="V792" s="534"/>
      <c r="W792" s="538"/>
      <c r="X792" s="531">
        <f>ROUND(ROUND(ROUND(F777*K790,0)*O792,0)*S787,0)</f>
        <v>265</v>
      </c>
      <c r="Y792" s="539"/>
      <c r="Z792" s="533"/>
    </row>
    <row r="793" spans="1:26" ht="16.7" customHeight="1" x14ac:dyDescent="0.15">
      <c r="A793" s="520">
        <v>22</v>
      </c>
      <c r="B793" s="520" t="s">
        <v>11604</v>
      </c>
      <c r="C793" s="540" t="s">
        <v>11605</v>
      </c>
      <c r="D793" s="542"/>
      <c r="E793" s="542"/>
      <c r="F793" s="534"/>
      <c r="G793" s="537"/>
      <c r="H793" s="541"/>
      <c r="I793" s="522"/>
      <c r="J793" s="523"/>
      <c r="K793" s="524"/>
      <c r="L793" s="526"/>
      <c r="M793" s="526"/>
      <c r="N793" s="526"/>
      <c r="O793" s="527"/>
      <c r="P793" s="933" t="s">
        <v>10443</v>
      </c>
      <c r="Q793" s="936" t="s">
        <v>10444</v>
      </c>
      <c r="R793" s="525" t="s">
        <v>1678</v>
      </c>
      <c r="S793" s="529">
        <v>0.7</v>
      </c>
      <c r="T793" s="534"/>
      <c r="U793" s="537"/>
      <c r="V793" s="534"/>
      <c r="W793" s="538"/>
      <c r="X793" s="531">
        <f>ROUND(F777*S793,0)</f>
        <v>550</v>
      </c>
      <c r="Y793" s="539"/>
      <c r="Z793" s="533"/>
    </row>
    <row r="794" spans="1:26" ht="16.7" customHeight="1" x14ac:dyDescent="0.15">
      <c r="A794" s="520">
        <v>22</v>
      </c>
      <c r="B794" s="520" t="s">
        <v>11606</v>
      </c>
      <c r="C794" s="540" t="s">
        <v>11607</v>
      </c>
      <c r="D794" s="542"/>
      <c r="E794" s="542"/>
      <c r="F794" s="534"/>
      <c r="G794" s="537"/>
      <c r="H794" s="541"/>
      <c r="I794" s="534"/>
      <c r="J794" s="533"/>
      <c r="K794" s="535"/>
      <c r="L794" s="939" t="s">
        <v>10414</v>
      </c>
      <c r="M794" s="526" t="s">
        <v>16</v>
      </c>
      <c r="N794" s="526" t="s">
        <v>1678</v>
      </c>
      <c r="O794" s="527">
        <v>0.7</v>
      </c>
      <c r="P794" s="951"/>
      <c r="Q794" s="937"/>
      <c r="R794" s="537"/>
      <c r="T794" s="534"/>
      <c r="U794" s="537"/>
      <c r="V794" s="534"/>
      <c r="W794" s="538"/>
      <c r="X794" s="531">
        <f>ROUND(ROUND(F777*O794,0)*S793,0)</f>
        <v>385</v>
      </c>
      <c r="Y794" s="539"/>
      <c r="Z794" s="533"/>
    </row>
    <row r="795" spans="1:26" ht="16.7" customHeight="1" x14ac:dyDescent="0.15">
      <c r="A795" s="520">
        <v>22</v>
      </c>
      <c r="B795" s="520" t="s">
        <v>11608</v>
      </c>
      <c r="C795" s="540" t="s">
        <v>11609</v>
      </c>
      <c r="D795" s="542"/>
      <c r="E795" s="542"/>
      <c r="F795" s="534"/>
      <c r="G795" s="537"/>
      <c r="H795" s="541"/>
      <c r="I795" s="550"/>
      <c r="J795" s="551"/>
      <c r="K795" s="552"/>
      <c r="L795" s="940"/>
      <c r="M795" s="526" t="s">
        <v>3833</v>
      </c>
      <c r="N795" s="526" t="s">
        <v>1678</v>
      </c>
      <c r="O795" s="527">
        <v>0.5</v>
      </c>
      <c r="P795" s="951"/>
      <c r="Q795" s="937"/>
      <c r="R795" s="537"/>
      <c r="T795" s="534"/>
      <c r="U795" s="537"/>
      <c r="V795" s="534"/>
      <c r="W795" s="538"/>
      <c r="X795" s="531">
        <f>ROUND(ROUND(F777*O795,0)*S793,0)</f>
        <v>275</v>
      </c>
      <c r="Y795" s="539"/>
      <c r="Z795" s="533"/>
    </row>
    <row r="796" spans="1:26" ht="16.7" customHeight="1" x14ac:dyDescent="0.15">
      <c r="A796" s="520">
        <v>22</v>
      </c>
      <c r="B796" s="520" t="s">
        <v>11610</v>
      </c>
      <c r="C796" s="540" t="s">
        <v>11611</v>
      </c>
      <c r="D796" s="542"/>
      <c r="E796" s="542"/>
      <c r="F796" s="534"/>
      <c r="G796" s="537"/>
      <c r="H796" s="541"/>
      <c r="I796" s="936" t="s">
        <v>10418</v>
      </c>
      <c r="J796" s="523" t="s">
        <v>1678</v>
      </c>
      <c r="K796" s="543">
        <v>0.96499999999999997</v>
      </c>
      <c r="L796" s="526"/>
      <c r="M796" s="526"/>
      <c r="N796" s="526"/>
      <c r="O796" s="527"/>
      <c r="P796" s="951"/>
      <c r="Q796" s="937"/>
      <c r="R796" s="537"/>
      <c r="T796" s="534"/>
      <c r="U796" s="537"/>
      <c r="V796" s="534"/>
      <c r="W796" s="538"/>
      <c r="X796" s="531">
        <f>ROUND(ROUND(F777*K796,0)*S793,0)</f>
        <v>531</v>
      </c>
      <c r="Y796" s="539"/>
      <c r="Z796" s="533"/>
    </row>
    <row r="797" spans="1:26" ht="16.7" customHeight="1" x14ac:dyDescent="0.15">
      <c r="A797" s="520">
        <v>22</v>
      </c>
      <c r="B797" s="520" t="s">
        <v>11612</v>
      </c>
      <c r="C797" s="540" t="s">
        <v>11613</v>
      </c>
      <c r="D797" s="542"/>
      <c r="E797" s="542"/>
      <c r="F797" s="534"/>
      <c r="G797" s="537"/>
      <c r="H797" s="541"/>
      <c r="I797" s="937"/>
      <c r="J797" s="533"/>
      <c r="K797" s="535"/>
      <c r="L797" s="939" t="s">
        <v>10414</v>
      </c>
      <c r="M797" s="526" t="s">
        <v>16</v>
      </c>
      <c r="N797" s="526" t="s">
        <v>1678</v>
      </c>
      <c r="O797" s="527">
        <v>0.7</v>
      </c>
      <c r="P797" s="951"/>
      <c r="Q797" s="937"/>
      <c r="R797" s="537"/>
      <c r="T797" s="534"/>
      <c r="U797" s="537"/>
      <c r="V797" s="534"/>
      <c r="W797" s="538"/>
      <c r="X797" s="531">
        <f>ROUND(ROUND(ROUND(F777*K796,0)*O797,0)*S793,0)</f>
        <v>372</v>
      </c>
      <c r="Y797" s="539"/>
      <c r="Z797" s="533"/>
    </row>
    <row r="798" spans="1:26" ht="16.7" customHeight="1" x14ac:dyDescent="0.15">
      <c r="A798" s="520">
        <v>22</v>
      </c>
      <c r="B798" s="520" t="s">
        <v>11614</v>
      </c>
      <c r="C798" s="540" t="s">
        <v>11615</v>
      </c>
      <c r="D798" s="542"/>
      <c r="E798" s="542"/>
      <c r="F798" s="534"/>
      <c r="G798" s="537"/>
      <c r="H798" s="541"/>
      <c r="I798" s="938"/>
      <c r="J798" s="545"/>
      <c r="K798" s="546"/>
      <c r="L798" s="940"/>
      <c r="M798" s="526" t="s">
        <v>3833</v>
      </c>
      <c r="N798" s="526" t="s">
        <v>1678</v>
      </c>
      <c r="O798" s="527">
        <v>0.5</v>
      </c>
      <c r="P798" s="952"/>
      <c r="Q798" s="938"/>
      <c r="R798" s="544"/>
      <c r="S798" s="548"/>
      <c r="T798" s="534"/>
      <c r="U798" s="537"/>
      <c r="V798" s="550"/>
      <c r="W798" s="553"/>
      <c r="X798" s="531">
        <f>ROUND(ROUND(ROUND(F777*K796,0)*O798,0)*S793,0)</f>
        <v>265</v>
      </c>
      <c r="Y798" s="539"/>
      <c r="Z798" s="533"/>
    </row>
    <row r="799" spans="1:26" ht="16.7" customHeight="1" x14ac:dyDescent="0.15">
      <c r="A799" s="520">
        <v>22</v>
      </c>
      <c r="B799" s="520">
        <v>2671</v>
      </c>
      <c r="C799" s="540" t="s">
        <v>11616</v>
      </c>
      <c r="D799" s="542"/>
      <c r="E799" s="542"/>
      <c r="F799" s="534"/>
      <c r="G799" s="537"/>
      <c r="H799" s="541"/>
      <c r="I799" s="522"/>
      <c r="J799" s="523"/>
      <c r="K799" s="524"/>
      <c r="L799" s="526"/>
      <c r="M799" s="526"/>
      <c r="N799" s="526"/>
      <c r="O799" s="527"/>
      <c r="P799" s="528"/>
      <c r="Q799" s="525"/>
      <c r="R799" s="525"/>
      <c r="S799" s="529"/>
      <c r="T799" s="534"/>
      <c r="U799" s="537"/>
      <c r="V799" s="936" t="s">
        <v>10456</v>
      </c>
      <c r="W799" s="941"/>
      <c r="X799" s="531">
        <f>ROUND(F777-V802,0)</f>
        <v>773</v>
      </c>
      <c r="Y799" s="539"/>
      <c r="Z799" s="533"/>
    </row>
    <row r="800" spans="1:26" ht="16.7" customHeight="1" x14ac:dyDescent="0.15">
      <c r="A800" s="520">
        <v>22</v>
      </c>
      <c r="B800" s="520">
        <v>2672</v>
      </c>
      <c r="C800" s="540" t="s">
        <v>11617</v>
      </c>
      <c r="D800" s="542"/>
      <c r="E800" s="542"/>
      <c r="F800" s="534"/>
      <c r="G800" s="537"/>
      <c r="H800" s="541"/>
      <c r="I800" s="534"/>
      <c r="J800" s="533"/>
      <c r="K800" s="535"/>
      <c r="L800" s="939" t="s">
        <v>10414</v>
      </c>
      <c r="M800" s="526" t="s">
        <v>16</v>
      </c>
      <c r="N800" s="526" t="s">
        <v>1678</v>
      </c>
      <c r="O800" s="527">
        <v>0.7</v>
      </c>
      <c r="P800" s="536"/>
      <c r="Q800" s="537"/>
      <c r="R800" s="537"/>
      <c r="T800" s="534"/>
      <c r="U800" s="537"/>
      <c r="V800" s="937"/>
      <c r="W800" s="942"/>
      <c r="X800" s="531">
        <f>ROUND(ROUND(F777*O800,0)-V802,0)</f>
        <v>538</v>
      </c>
      <c r="Y800" s="539"/>
      <c r="Z800" s="533"/>
    </row>
    <row r="801" spans="1:26" ht="16.7" customHeight="1" x14ac:dyDescent="0.15">
      <c r="A801" s="520">
        <v>22</v>
      </c>
      <c r="B801" s="520" t="s">
        <v>11618</v>
      </c>
      <c r="C801" s="540" t="s">
        <v>11619</v>
      </c>
      <c r="D801" s="542"/>
      <c r="E801" s="542"/>
      <c r="F801" s="534"/>
      <c r="G801" s="537"/>
      <c r="H801" s="541"/>
      <c r="I801" s="550"/>
      <c r="J801" s="551"/>
      <c r="K801" s="552"/>
      <c r="L801" s="940"/>
      <c r="M801" s="526" t="s">
        <v>3833</v>
      </c>
      <c r="N801" s="526" t="s">
        <v>1678</v>
      </c>
      <c r="O801" s="527">
        <v>0.5</v>
      </c>
      <c r="P801" s="536"/>
      <c r="Q801" s="537"/>
      <c r="R801" s="537"/>
      <c r="T801" s="534"/>
      <c r="U801" s="537"/>
      <c r="V801" s="937"/>
      <c r="W801" s="942"/>
      <c r="X801" s="531">
        <f>ROUND(ROUND(F777*O801,0)-V802,0)</f>
        <v>381</v>
      </c>
      <c r="Y801" s="539"/>
      <c r="Z801" s="533"/>
    </row>
    <row r="802" spans="1:26" ht="16.7" customHeight="1" x14ac:dyDescent="0.15">
      <c r="A802" s="520">
        <v>22</v>
      </c>
      <c r="B802" s="520">
        <v>2673</v>
      </c>
      <c r="C802" s="540" t="s">
        <v>11620</v>
      </c>
      <c r="D802" s="542"/>
      <c r="E802" s="542"/>
      <c r="F802" s="534"/>
      <c r="G802" s="537"/>
      <c r="H802" s="541"/>
      <c r="I802" s="936" t="s">
        <v>10418</v>
      </c>
      <c r="J802" s="523" t="s">
        <v>1678</v>
      </c>
      <c r="K802" s="543">
        <v>0.96499999999999997</v>
      </c>
      <c r="L802" s="525"/>
      <c r="M802" s="526"/>
      <c r="N802" s="526"/>
      <c r="O802" s="527"/>
      <c r="P802" s="536"/>
      <c r="Q802" s="537"/>
      <c r="R802" s="537"/>
      <c r="T802" s="534"/>
      <c r="U802" s="537"/>
      <c r="V802" s="554">
        <v>12</v>
      </c>
      <c r="W802" s="957" t="s">
        <v>10461</v>
      </c>
      <c r="X802" s="531">
        <f>ROUND(ROUND(F777*K802,0)-V802,0)</f>
        <v>746</v>
      </c>
      <c r="Y802" s="539"/>
      <c r="Z802" s="533"/>
    </row>
    <row r="803" spans="1:26" ht="16.7" customHeight="1" x14ac:dyDescent="0.15">
      <c r="A803" s="520">
        <v>22</v>
      </c>
      <c r="B803" s="520">
        <v>2674</v>
      </c>
      <c r="C803" s="540" t="s">
        <v>11621</v>
      </c>
      <c r="D803" s="542"/>
      <c r="E803" s="542"/>
      <c r="F803" s="534"/>
      <c r="G803" s="537"/>
      <c r="H803" s="541"/>
      <c r="I803" s="937"/>
      <c r="J803" s="533"/>
      <c r="K803" s="535"/>
      <c r="L803" s="939" t="s">
        <v>10414</v>
      </c>
      <c r="M803" s="526" t="s">
        <v>16</v>
      </c>
      <c r="N803" s="526" t="s">
        <v>1678</v>
      </c>
      <c r="O803" s="527">
        <v>0.7</v>
      </c>
      <c r="P803" s="536"/>
      <c r="Q803" s="537"/>
      <c r="R803" s="537"/>
      <c r="T803" s="534"/>
      <c r="U803" s="537"/>
      <c r="V803" s="534"/>
      <c r="W803" s="957"/>
      <c r="X803" s="531">
        <f>ROUND(ROUND(ROUND(F777*K802,0)*O803,0)-V802,0)</f>
        <v>519</v>
      </c>
      <c r="Y803" s="539"/>
      <c r="Z803" s="533"/>
    </row>
    <row r="804" spans="1:26" ht="16.7" customHeight="1" x14ac:dyDescent="0.15">
      <c r="A804" s="520">
        <v>22</v>
      </c>
      <c r="B804" s="520" t="s">
        <v>11622</v>
      </c>
      <c r="C804" s="540" t="s">
        <v>11623</v>
      </c>
      <c r="D804" s="542"/>
      <c r="E804" s="542"/>
      <c r="F804" s="534"/>
      <c r="G804" s="537"/>
      <c r="H804" s="541"/>
      <c r="I804" s="938"/>
      <c r="J804" s="545"/>
      <c r="K804" s="546"/>
      <c r="L804" s="940"/>
      <c r="M804" s="526" t="s">
        <v>3833</v>
      </c>
      <c r="N804" s="526" t="s">
        <v>1678</v>
      </c>
      <c r="O804" s="527">
        <v>0.5</v>
      </c>
      <c r="P804" s="547"/>
      <c r="Q804" s="544"/>
      <c r="R804" s="544"/>
      <c r="S804" s="548"/>
      <c r="T804" s="534"/>
      <c r="U804" s="537"/>
      <c r="V804" s="534"/>
      <c r="W804" s="538"/>
      <c r="X804" s="531">
        <f>ROUND(ROUND(ROUND(F777*K802,0)*O804,0)-V802,0)</f>
        <v>367</v>
      </c>
      <c r="Y804" s="539"/>
      <c r="Z804" s="533"/>
    </row>
    <row r="805" spans="1:26" ht="16.7" customHeight="1" x14ac:dyDescent="0.15">
      <c r="A805" s="549">
        <v>22</v>
      </c>
      <c r="B805" s="549">
        <v>2675</v>
      </c>
      <c r="C805" s="540" t="s">
        <v>11624</v>
      </c>
      <c r="D805" s="542"/>
      <c r="E805" s="542"/>
      <c r="F805" s="534"/>
      <c r="G805" s="537"/>
      <c r="H805" s="541"/>
      <c r="I805" s="522"/>
      <c r="J805" s="523"/>
      <c r="K805" s="524"/>
      <c r="L805" s="544"/>
      <c r="M805" s="526"/>
      <c r="N805" s="526"/>
      <c r="O805" s="527"/>
      <c r="P805" s="933" t="s">
        <v>10423</v>
      </c>
      <c r="Q805" s="936" t="s">
        <v>10424</v>
      </c>
      <c r="R805" s="525" t="s">
        <v>1678</v>
      </c>
      <c r="S805" s="529">
        <v>0.5</v>
      </c>
      <c r="T805" s="534"/>
      <c r="U805" s="537"/>
      <c r="V805" s="534"/>
      <c r="W805" s="538"/>
      <c r="X805" s="531">
        <f>ROUND(ROUND(F777*S805,0)-V802,0)</f>
        <v>381</v>
      </c>
      <c r="Y805" s="539"/>
      <c r="Z805" s="533"/>
    </row>
    <row r="806" spans="1:26" ht="16.7" customHeight="1" x14ac:dyDescent="0.15">
      <c r="A806" s="549">
        <v>22</v>
      </c>
      <c r="B806" s="549">
        <v>2676</v>
      </c>
      <c r="C806" s="540" t="s">
        <v>11625</v>
      </c>
      <c r="D806" s="542"/>
      <c r="E806" s="542"/>
      <c r="F806" s="534"/>
      <c r="G806" s="537"/>
      <c r="H806" s="541"/>
      <c r="I806" s="534"/>
      <c r="J806" s="533"/>
      <c r="K806" s="535"/>
      <c r="L806" s="939" t="s">
        <v>10414</v>
      </c>
      <c r="M806" s="526" t="s">
        <v>16</v>
      </c>
      <c r="N806" s="526" t="s">
        <v>1678</v>
      </c>
      <c r="O806" s="527">
        <v>0.7</v>
      </c>
      <c r="P806" s="951"/>
      <c r="Q806" s="937"/>
      <c r="R806" s="537"/>
      <c r="T806" s="534"/>
      <c r="U806" s="537"/>
      <c r="V806" s="534"/>
      <c r="W806" s="538"/>
      <c r="X806" s="531">
        <f>ROUND(ROUND(ROUND(F777*O806,0)*S805,0)-V802,0)</f>
        <v>263</v>
      </c>
      <c r="Y806" s="539"/>
      <c r="Z806" s="533"/>
    </row>
    <row r="807" spans="1:26" ht="16.7" customHeight="1" x14ac:dyDescent="0.15">
      <c r="A807" s="520">
        <v>22</v>
      </c>
      <c r="B807" s="520" t="s">
        <v>11626</v>
      </c>
      <c r="C807" s="540" t="s">
        <v>11627</v>
      </c>
      <c r="D807" s="542"/>
      <c r="E807" s="542"/>
      <c r="F807" s="534"/>
      <c r="G807" s="537"/>
      <c r="H807" s="541"/>
      <c r="I807" s="550"/>
      <c r="J807" s="551"/>
      <c r="K807" s="552"/>
      <c r="L807" s="940"/>
      <c r="M807" s="526" t="s">
        <v>3833</v>
      </c>
      <c r="N807" s="526" t="s">
        <v>1678</v>
      </c>
      <c r="O807" s="527">
        <v>0.5</v>
      </c>
      <c r="P807" s="951"/>
      <c r="Q807" s="937"/>
      <c r="R807" s="537"/>
      <c r="T807" s="534"/>
      <c r="U807" s="537"/>
      <c r="V807" s="534"/>
      <c r="W807" s="538"/>
      <c r="X807" s="531">
        <f>ROUND(ROUND(ROUND(F777*O807,0)*S805,0)-V802,0)</f>
        <v>185</v>
      </c>
      <c r="Y807" s="539"/>
      <c r="Z807" s="533"/>
    </row>
    <row r="808" spans="1:26" ht="16.7" customHeight="1" x14ac:dyDescent="0.15">
      <c r="A808" s="549">
        <v>22</v>
      </c>
      <c r="B808" s="549">
        <v>2677</v>
      </c>
      <c r="C808" s="540" t="s">
        <v>11628</v>
      </c>
      <c r="D808" s="542"/>
      <c r="E808" s="542"/>
      <c r="F808" s="534"/>
      <c r="G808" s="537"/>
      <c r="H808" s="541"/>
      <c r="I808" s="936" t="s">
        <v>10418</v>
      </c>
      <c r="J808" s="523" t="s">
        <v>1678</v>
      </c>
      <c r="K808" s="543">
        <v>0.96499999999999997</v>
      </c>
      <c r="L808" s="526"/>
      <c r="M808" s="526"/>
      <c r="N808" s="526"/>
      <c r="O808" s="527"/>
      <c r="P808" s="951"/>
      <c r="Q808" s="937"/>
      <c r="R808" s="537"/>
      <c r="T808" s="534"/>
      <c r="U808" s="537"/>
      <c r="V808" s="534"/>
      <c r="W808" s="538"/>
      <c r="X808" s="531">
        <f>ROUND(ROUND(ROUND(F777*K808,0)*S805,0)-V802,0)</f>
        <v>367</v>
      </c>
      <c r="Y808" s="539"/>
      <c r="Z808" s="533"/>
    </row>
    <row r="809" spans="1:26" ht="16.7" customHeight="1" x14ac:dyDescent="0.15">
      <c r="A809" s="549">
        <v>22</v>
      </c>
      <c r="B809" s="549">
        <v>2678</v>
      </c>
      <c r="C809" s="540" t="s">
        <v>11629</v>
      </c>
      <c r="D809" s="542"/>
      <c r="E809" s="542"/>
      <c r="F809" s="534"/>
      <c r="G809" s="537"/>
      <c r="H809" s="541"/>
      <c r="I809" s="937"/>
      <c r="J809" s="533"/>
      <c r="K809" s="535"/>
      <c r="L809" s="939" t="s">
        <v>10414</v>
      </c>
      <c r="M809" s="526" t="s">
        <v>16</v>
      </c>
      <c r="N809" s="526" t="s">
        <v>1678</v>
      </c>
      <c r="O809" s="527">
        <v>0.7</v>
      </c>
      <c r="P809" s="951"/>
      <c r="Q809" s="937"/>
      <c r="R809" s="537"/>
      <c r="T809" s="534"/>
      <c r="U809" s="537"/>
      <c r="V809" s="534"/>
      <c r="W809" s="538"/>
      <c r="X809" s="531">
        <f>ROUND(ROUND(ROUND(ROUND(F777*K808,0)*O809,0)*S805,0)-V802,0)</f>
        <v>254</v>
      </c>
      <c r="Y809" s="539"/>
      <c r="Z809" s="533"/>
    </row>
    <row r="810" spans="1:26" ht="16.7" customHeight="1" x14ac:dyDescent="0.15">
      <c r="A810" s="520">
        <v>22</v>
      </c>
      <c r="B810" s="520" t="s">
        <v>11630</v>
      </c>
      <c r="C810" s="540" t="s">
        <v>11631</v>
      </c>
      <c r="D810" s="542"/>
      <c r="E810" s="542"/>
      <c r="F810" s="534"/>
      <c r="G810" s="537"/>
      <c r="H810" s="541"/>
      <c r="I810" s="938"/>
      <c r="J810" s="545"/>
      <c r="K810" s="546"/>
      <c r="L810" s="940"/>
      <c r="M810" s="526" t="s">
        <v>3833</v>
      </c>
      <c r="N810" s="526" t="s">
        <v>1678</v>
      </c>
      <c r="O810" s="527">
        <v>0.5</v>
      </c>
      <c r="P810" s="951"/>
      <c r="Q810" s="938"/>
      <c r="R810" s="544"/>
      <c r="S810" s="548"/>
      <c r="T810" s="534"/>
      <c r="U810" s="537"/>
      <c r="V810" s="534"/>
      <c r="W810" s="538"/>
      <c r="X810" s="531">
        <f>ROUND(ROUND(ROUND(ROUND(F777*K808,0)*O810,0)*S805,0)-V802,0)</f>
        <v>178</v>
      </c>
      <c r="Y810" s="539"/>
      <c r="Z810" s="533"/>
    </row>
    <row r="811" spans="1:26" ht="16.7" customHeight="1" x14ac:dyDescent="0.15">
      <c r="A811" s="549">
        <v>22</v>
      </c>
      <c r="B811" s="549">
        <v>3679</v>
      </c>
      <c r="C811" s="540" t="s">
        <v>11632</v>
      </c>
      <c r="D811" s="542"/>
      <c r="E811" s="542"/>
      <c r="F811" s="534"/>
      <c r="G811" s="537"/>
      <c r="H811" s="541"/>
      <c r="I811" s="522"/>
      <c r="J811" s="523"/>
      <c r="K811" s="524"/>
      <c r="L811" s="526"/>
      <c r="M811" s="526"/>
      <c r="N811" s="526"/>
      <c r="O811" s="527"/>
      <c r="P811" s="951"/>
      <c r="Q811" s="936" t="s">
        <v>10433</v>
      </c>
      <c r="R811" s="525" t="s">
        <v>1678</v>
      </c>
      <c r="S811" s="529">
        <v>0.7</v>
      </c>
      <c r="T811" s="534"/>
      <c r="U811" s="537"/>
      <c r="V811" s="534"/>
      <c r="W811" s="538"/>
      <c r="X811" s="531">
        <f>ROUND(ROUND(F777*S811,0)-V802,0)</f>
        <v>538</v>
      </c>
      <c r="Y811" s="539"/>
      <c r="Z811" s="533"/>
    </row>
    <row r="812" spans="1:26" ht="16.7" customHeight="1" x14ac:dyDescent="0.15">
      <c r="A812" s="549">
        <v>22</v>
      </c>
      <c r="B812" s="549">
        <v>3680</v>
      </c>
      <c r="C812" s="540" t="s">
        <v>11633</v>
      </c>
      <c r="D812" s="542"/>
      <c r="E812" s="542"/>
      <c r="F812" s="534"/>
      <c r="G812" s="537"/>
      <c r="H812" s="541"/>
      <c r="I812" s="534"/>
      <c r="J812" s="533"/>
      <c r="K812" s="535"/>
      <c r="L812" s="939" t="s">
        <v>10414</v>
      </c>
      <c r="M812" s="526" t="s">
        <v>16</v>
      </c>
      <c r="N812" s="526" t="s">
        <v>1678</v>
      </c>
      <c r="O812" s="527">
        <v>0.7</v>
      </c>
      <c r="P812" s="951"/>
      <c r="Q812" s="937"/>
      <c r="R812" s="537"/>
      <c r="T812" s="534"/>
      <c r="U812" s="537"/>
      <c r="V812" s="534"/>
      <c r="W812" s="538"/>
      <c r="X812" s="531">
        <f>ROUND(ROUND(ROUND(F777*O812,0)*S811,0)-V802,0)</f>
        <v>373</v>
      </c>
      <c r="Y812" s="539"/>
      <c r="Z812" s="533"/>
    </row>
    <row r="813" spans="1:26" ht="16.7" customHeight="1" x14ac:dyDescent="0.15">
      <c r="A813" s="520">
        <v>22</v>
      </c>
      <c r="B813" s="520" t="s">
        <v>11634</v>
      </c>
      <c r="C813" s="540" t="s">
        <v>11635</v>
      </c>
      <c r="D813" s="542"/>
      <c r="E813" s="542"/>
      <c r="F813" s="534"/>
      <c r="G813" s="537"/>
      <c r="H813" s="541"/>
      <c r="I813" s="550"/>
      <c r="J813" s="551"/>
      <c r="K813" s="552"/>
      <c r="L813" s="940"/>
      <c r="M813" s="526" t="s">
        <v>3833</v>
      </c>
      <c r="N813" s="526" t="s">
        <v>1678</v>
      </c>
      <c r="O813" s="527">
        <v>0.5</v>
      </c>
      <c r="P813" s="951"/>
      <c r="Q813" s="937"/>
      <c r="R813" s="537"/>
      <c r="T813" s="534"/>
      <c r="U813" s="537"/>
      <c r="V813" s="534"/>
      <c r="W813" s="538"/>
      <c r="X813" s="531">
        <f>ROUND(ROUND(ROUND(F777*O813,0)*S811,0)-V802,0)</f>
        <v>263</v>
      </c>
      <c r="Y813" s="539"/>
      <c r="Z813" s="533"/>
    </row>
    <row r="814" spans="1:26" ht="16.7" customHeight="1" x14ac:dyDescent="0.15">
      <c r="A814" s="549">
        <v>22</v>
      </c>
      <c r="B814" s="549">
        <v>3681</v>
      </c>
      <c r="C814" s="540" t="s">
        <v>11636</v>
      </c>
      <c r="D814" s="542"/>
      <c r="E814" s="542"/>
      <c r="F814" s="534"/>
      <c r="G814" s="537"/>
      <c r="H814" s="541"/>
      <c r="I814" s="936" t="s">
        <v>10418</v>
      </c>
      <c r="J814" s="523" t="s">
        <v>1678</v>
      </c>
      <c r="K814" s="543">
        <v>0.96499999999999997</v>
      </c>
      <c r="L814" s="526"/>
      <c r="M814" s="526"/>
      <c r="N814" s="526"/>
      <c r="O814" s="527"/>
      <c r="P814" s="951"/>
      <c r="Q814" s="937"/>
      <c r="R814" s="537"/>
      <c r="T814" s="534"/>
      <c r="U814" s="537"/>
      <c r="V814" s="534"/>
      <c r="W814" s="538"/>
      <c r="X814" s="531">
        <f>ROUND(ROUND(ROUND(F777*K814,0)*S811,0)-V802,0)</f>
        <v>519</v>
      </c>
      <c r="Y814" s="539"/>
      <c r="Z814" s="533"/>
    </row>
    <row r="815" spans="1:26" ht="16.7" customHeight="1" x14ac:dyDescent="0.15">
      <c r="A815" s="549">
        <v>22</v>
      </c>
      <c r="B815" s="549">
        <v>3682</v>
      </c>
      <c r="C815" s="540" t="s">
        <v>11637</v>
      </c>
      <c r="D815" s="542"/>
      <c r="E815" s="542"/>
      <c r="F815" s="534"/>
      <c r="G815" s="537"/>
      <c r="H815" s="541"/>
      <c r="I815" s="937"/>
      <c r="J815" s="533"/>
      <c r="K815" s="535"/>
      <c r="L815" s="939" t="s">
        <v>10414</v>
      </c>
      <c r="M815" s="526" t="s">
        <v>16</v>
      </c>
      <c r="N815" s="526" t="s">
        <v>1678</v>
      </c>
      <c r="O815" s="527">
        <v>0.7</v>
      </c>
      <c r="P815" s="951"/>
      <c r="Q815" s="937"/>
      <c r="R815" s="537"/>
      <c r="T815" s="534"/>
      <c r="U815" s="537"/>
      <c r="V815" s="534"/>
      <c r="W815" s="538"/>
      <c r="X815" s="531">
        <f>ROUND(ROUND(ROUND(ROUND(F777*K814,0)*O815,0)*S811,0)-V802,0)</f>
        <v>360</v>
      </c>
      <c r="Y815" s="539"/>
      <c r="Z815" s="533"/>
    </row>
    <row r="816" spans="1:26" ht="16.7" customHeight="1" x14ac:dyDescent="0.15">
      <c r="A816" s="520">
        <v>22</v>
      </c>
      <c r="B816" s="520" t="s">
        <v>11638</v>
      </c>
      <c r="C816" s="540" t="s">
        <v>11639</v>
      </c>
      <c r="D816" s="542"/>
      <c r="E816" s="542"/>
      <c r="F816" s="534"/>
      <c r="G816" s="537"/>
      <c r="H816" s="541"/>
      <c r="I816" s="938"/>
      <c r="J816" s="545"/>
      <c r="K816" s="546"/>
      <c r="L816" s="940"/>
      <c r="M816" s="526" t="s">
        <v>3833</v>
      </c>
      <c r="N816" s="526" t="s">
        <v>1678</v>
      </c>
      <c r="O816" s="527">
        <v>0.5</v>
      </c>
      <c r="P816" s="952"/>
      <c r="Q816" s="938"/>
      <c r="R816" s="544"/>
      <c r="S816" s="548"/>
      <c r="T816" s="534"/>
      <c r="U816" s="537"/>
      <c r="V816" s="534"/>
      <c r="W816" s="538"/>
      <c r="X816" s="531">
        <f>ROUND(ROUND(ROUND(ROUND(F777*K814,0)*O816,0)*S811,0)-V802,0)</f>
        <v>253</v>
      </c>
      <c r="Y816" s="539"/>
      <c r="Z816" s="533"/>
    </row>
    <row r="817" spans="1:26" ht="16.7" customHeight="1" x14ac:dyDescent="0.15">
      <c r="A817" s="520">
        <v>22</v>
      </c>
      <c r="B817" s="520" t="s">
        <v>11640</v>
      </c>
      <c r="C817" s="540" t="s">
        <v>11641</v>
      </c>
      <c r="D817" s="542"/>
      <c r="E817" s="542"/>
      <c r="F817" s="534"/>
      <c r="G817" s="537"/>
      <c r="H817" s="541"/>
      <c r="I817" s="522"/>
      <c r="J817" s="523"/>
      <c r="K817" s="524"/>
      <c r="L817" s="526"/>
      <c r="M817" s="526"/>
      <c r="N817" s="526"/>
      <c r="O817" s="527"/>
      <c r="P817" s="933" t="s">
        <v>10443</v>
      </c>
      <c r="Q817" s="936" t="s">
        <v>10444</v>
      </c>
      <c r="R817" s="525" t="s">
        <v>1678</v>
      </c>
      <c r="S817" s="529">
        <v>0.7</v>
      </c>
      <c r="T817" s="534"/>
      <c r="U817" s="537"/>
      <c r="V817" s="534"/>
      <c r="W817" s="538"/>
      <c r="X817" s="531">
        <f>ROUND(ROUND(F777*S817,0)-V802,0)</f>
        <v>538</v>
      </c>
      <c r="Y817" s="539"/>
      <c r="Z817" s="533"/>
    </row>
    <row r="818" spans="1:26" ht="16.7" customHeight="1" x14ac:dyDescent="0.15">
      <c r="A818" s="520">
        <v>22</v>
      </c>
      <c r="B818" s="520" t="s">
        <v>11642</v>
      </c>
      <c r="C818" s="540" t="s">
        <v>11643</v>
      </c>
      <c r="D818" s="542"/>
      <c r="E818" s="542"/>
      <c r="F818" s="534"/>
      <c r="G818" s="537"/>
      <c r="H818" s="541"/>
      <c r="I818" s="534"/>
      <c r="J818" s="533"/>
      <c r="K818" s="535"/>
      <c r="L818" s="939" t="s">
        <v>10414</v>
      </c>
      <c r="M818" s="526" t="s">
        <v>16</v>
      </c>
      <c r="N818" s="526" t="s">
        <v>1678</v>
      </c>
      <c r="O818" s="527">
        <v>0.7</v>
      </c>
      <c r="P818" s="951"/>
      <c r="Q818" s="937"/>
      <c r="R818" s="537"/>
      <c r="T818" s="534"/>
      <c r="U818" s="537"/>
      <c r="V818" s="534"/>
      <c r="W818" s="538"/>
      <c r="X818" s="531">
        <f>ROUND(ROUND(ROUND(F777*O818,0)*S817,0)-V802,0)</f>
        <v>373</v>
      </c>
      <c r="Y818" s="539"/>
      <c r="Z818" s="533"/>
    </row>
    <row r="819" spans="1:26" ht="16.7" customHeight="1" x14ac:dyDescent="0.15">
      <c r="A819" s="520">
        <v>22</v>
      </c>
      <c r="B819" s="520" t="s">
        <v>11644</v>
      </c>
      <c r="C819" s="540" t="s">
        <v>11645</v>
      </c>
      <c r="D819" s="542"/>
      <c r="E819" s="542"/>
      <c r="F819" s="534"/>
      <c r="G819" s="537"/>
      <c r="H819" s="541"/>
      <c r="I819" s="550"/>
      <c r="J819" s="551"/>
      <c r="K819" s="552"/>
      <c r="L819" s="940"/>
      <c r="M819" s="526" t="s">
        <v>3833</v>
      </c>
      <c r="N819" s="526" t="s">
        <v>1678</v>
      </c>
      <c r="O819" s="527">
        <v>0.5</v>
      </c>
      <c r="P819" s="951"/>
      <c r="Q819" s="937"/>
      <c r="R819" s="537"/>
      <c r="T819" s="534"/>
      <c r="U819" s="537"/>
      <c r="V819" s="534"/>
      <c r="W819" s="538"/>
      <c r="X819" s="531">
        <f>ROUND(ROUND(ROUND(F777*O819,0)*S817,0)-V802,0)</f>
        <v>263</v>
      </c>
      <c r="Y819" s="539"/>
      <c r="Z819" s="533"/>
    </row>
    <row r="820" spans="1:26" ht="16.7" customHeight="1" x14ac:dyDescent="0.15">
      <c r="A820" s="520">
        <v>22</v>
      </c>
      <c r="B820" s="520" t="s">
        <v>11646</v>
      </c>
      <c r="C820" s="540" t="s">
        <v>11647</v>
      </c>
      <c r="D820" s="542"/>
      <c r="E820" s="542"/>
      <c r="F820" s="534"/>
      <c r="G820" s="537"/>
      <c r="H820" s="541"/>
      <c r="I820" s="936" t="s">
        <v>10418</v>
      </c>
      <c r="J820" s="523" t="s">
        <v>1678</v>
      </c>
      <c r="K820" s="543">
        <v>0.96499999999999997</v>
      </c>
      <c r="L820" s="526"/>
      <c r="M820" s="526"/>
      <c r="N820" s="526"/>
      <c r="O820" s="527"/>
      <c r="P820" s="951"/>
      <c r="Q820" s="937"/>
      <c r="R820" s="537"/>
      <c r="T820" s="534"/>
      <c r="U820" s="537"/>
      <c r="V820" s="534"/>
      <c r="W820" s="538"/>
      <c r="X820" s="531">
        <f>ROUND(ROUND(ROUND(F777*K820,0)*S817,0)-V802,0)</f>
        <v>519</v>
      </c>
      <c r="Y820" s="539"/>
      <c r="Z820" s="533"/>
    </row>
    <row r="821" spans="1:26" ht="16.7" customHeight="1" x14ac:dyDescent="0.15">
      <c r="A821" s="520">
        <v>22</v>
      </c>
      <c r="B821" s="520" t="s">
        <v>11648</v>
      </c>
      <c r="C821" s="540" t="s">
        <v>11649</v>
      </c>
      <c r="D821" s="542"/>
      <c r="E821" s="542"/>
      <c r="F821" s="534"/>
      <c r="G821" s="537"/>
      <c r="H821" s="541"/>
      <c r="I821" s="937"/>
      <c r="J821" s="533"/>
      <c r="K821" s="535"/>
      <c r="L821" s="939" t="s">
        <v>10414</v>
      </c>
      <c r="M821" s="526" t="s">
        <v>16</v>
      </c>
      <c r="N821" s="526" t="s">
        <v>1678</v>
      </c>
      <c r="O821" s="527">
        <v>0.7</v>
      </c>
      <c r="P821" s="951"/>
      <c r="Q821" s="937"/>
      <c r="R821" s="537"/>
      <c r="T821" s="534"/>
      <c r="U821" s="537"/>
      <c r="V821" s="534"/>
      <c r="W821" s="538"/>
      <c r="X821" s="531">
        <f>ROUND(ROUND(ROUND(ROUND(F777*K820,0)*O821,0)*S817,0)-V802,0)</f>
        <v>360</v>
      </c>
      <c r="Y821" s="539"/>
      <c r="Z821" s="533"/>
    </row>
    <row r="822" spans="1:26" ht="16.7" customHeight="1" x14ac:dyDescent="0.15">
      <c r="A822" s="520">
        <v>22</v>
      </c>
      <c r="B822" s="520" t="s">
        <v>11650</v>
      </c>
      <c r="C822" s="540" t="s">
        <v>11651</v>
      </c>
      <c r="D822" s="557"/>
      <c r="E822" s="557"/>
      <c r="F822" s="550"/>
      <c r="G822" s="544"/>
      <c r="H822" s="558"/>
      <c r="I822" s="938"/>
      <c r="J822" s="545"/>
      <c r="K822" s="546"/>
      <c r="L822" s="940"/>
      <c r="M822" s="526" t="s">
        <v>3833</v>
      </c>
      <c r="N822" s="526" t="s">
        <v>1678</v>
      </c>
      <c r="O822" s="527">
        <v>0.5</v>
      </c>
      <c r="P822" s="952"/>
      <c r="Q822" s="938"/>
      <c r="R822" s="544"/>
      <c r="S822" s="548"/>
      <c r="T822" s="550"/>
      <c r="U822" s="544"/>
      <c r="V822" s="550"/>
      <c r="W822" s="553"/>
      <c r="X822" s="531">
        <f>ROUND(ROUND(ROUND(ROUND(F777*K820,0)*O822,0)*S817,0)-V802,0)</f>
        <v>253</v>
      </c>
      <c r="Y822" s="559"/>
      <c r="Z822" s="533"/>
    </row>
    <row r="823" spans="1:26" ht="16.7" customHeight="1" x14ac:dyDescent="0.15">
      <c r="A823" s="520">
        <v>22</v>
      </c>
      <c r="B823" s="520">
        <v>2281</v>
      </c>
      <c r="C823" s="521" t="s">
        <v>11652</v>
      </c>
      <c r="D823" s="560"/>
      <c r="E823" s="560"/>
      <c r="F823" s="936" t="s">
        <v>10567</v>
      </c>
      <c r="G823" s="947"/>
      <c r="H823" s="941"/>
      <c r="I823" s="522"/>
      <c r="J823" s="523"/>
      <c r="K823" s="524"/>
      <c r="L823" s="526"/>
      <c r="M823" s="526"/>
      <c r="N823" s="526"/>
      <c r="O823" s="527"/>
      <c r="P823" s="528"/>
      <c r="Q823" s="525"/>
      <c r="R823" s="525"/>
      <c r="S823" s="529"/>
      <c r="T823" s="522"/>
      <c r="U823" s="525"/>
      <c r="V823" s="522"/>
      <c r="W823" s="530"/>
      <c r="X823" s="531">
        <f>F825</f>
        <v>543</v>
      </c>
      <c r="Y823" s="532"/>
      <c r="Z823" s="533"/>
    </row>
    <row r="824" spans="1:26" ht="16.7" customHeight="1" x14ac:dyDescent="0.15">
      <c r="A824" s="520">
        <v>22</v>
      </c>
      <c r="B824" s="520">
        <v>2282</v>
      </c>
      <c r="C824" s="521" t="s">
        <v>11653</v>
      </c>
      <c r="D824" s="542"/>
      <c r="E824" s="542"/>
      <c r="F824" s="937"/>
      <c r="G824" s="948"/>
      <c r="H824" s="942"/>
      <c r="I824" s="534"/>
      <c r="J824" s="533"/>
      <c r="K824" s="535"/>
      <c r="L824" s="939" t="s">
        <v>10414</v>
      </c>
      <c r="M824" s="526" t="s">
        <v>16</v>
      </c>
      <c r="N824" s="526" t="s">
        <v>1678</v>
      </c>
      <c r="O824" s="527">
        <v>0.7</v>
      </c>
      <c r="P824" s="536"/>
      <c r="Q824" s="537"/>
      <c r="R824" s="537"/>
      <c r="T824" s="534"/>
      <c r="U824" s="537"/>
      <c r="V824" s="534"/>
      <c r="W824" s="538"/>
      <c r="X824" s="531">
        <f>ROUND(F825*O824,0)</f>
        <v>380</v>
      </c>
      <c r="Y824" s="539"/>
      <c r="Z824" s="533"/>
    </row>
    <row r="825" spans="1:26" ht="16.7" customHeight="1" x14ac:dyDescent="0.15">
      <c r="A825" s="520">
        <v>22</v>
      </c>
      <c r="B825" s="520" t="s">
        <v>11654</v>
      </c>
      <c r="C825" s="540" t="s">
        <v>11655</v>
      </c>
      <c r="D825" s="542"/>
      <c r="E825" s="542"/>
      <c r="F825" s="949">
        <v>543</v>
      </c>
      <c r="G825" s="950"/>
      <c r="H825" s="541" t="s">
        <v>9</v>
      </c>
      <c r="I825" s="550"/>
      <c r="J825" s="551"/>
      <c r="K825" s="552"/>
      <c r="L825" s="940"/>
      <c r="M825" s="526" t="s">
        <v>3833</v>
      </c>
      <c r="N825" s="526" t="s">
        <v>1678</v>
      </c>
      <c r="O825" s="527">
        <v>0.5</v>
      </c>
      <c r="P825" s="536"/>
      <c r="Q825" s="537"/>
      <c r="R825" s="537"/>
      <c r="T825" s="534"/>
      <c r="U825" s="537"/>
      <c r="V825" s="534"/>
      <c r="W825" s="538"/>
      <c r="X825" s="531">
        <f>ROUND(F825*O825,0)</f>
        <v>272</v>
      </c>
      <c r="Y825" s="539"/>
      <c r="Z825" s="533"/>
    </row>
    <row r="826" spans="1:26" ht="16.7" customHeight="1" x14ac:dyDescent="0.15">
      <c r="A826" s="520">
        <v>22</v>
      </c>
      <c r="B826" s="520">
        <v>2283</v>
      </c>
      <c r="C826" s="540" t="s">
        <v>11656</v>
      </c>
      <c r="D826" s="542"/>
      <c r="E826" s="542"/>
      <c r="F826" s="534"/>
      <c r="G826" s="537"/>
      <c r="H826" s="541"/>
      <c r="I826" s="936" t="s">
        <v>10418</v>
      </c>
      <c r="J826" s="523" t="s">
        <v>1678</v>
      </c>
      <c r="K826" s="543">
        <v>0.96499999999999997</v>
      </c>
      <c r="L826" s="526"/>
      <c r="M826" s="526"/>
      <c r="N826" s="526"/>
      <c r="O826" s="527"/>
      <c r="P826" s="536"/>
      <c r="Q826" s="537"/>
      <c r="R826" s="537"/>
      <c r="T826" s="534"/>
      <c r="U826" s="537"/>
      <c r="V826" s="534"/>
      <c r="W826" s="538"/>
      <c r="X826" s="531">
        <f>ROUND(F825*K826,0)</f>
        <v>524</v>
      </c>
      <c r="Y826" s="539"/>
      <c r="Z826" s="533"/>
    </row>
    <row r="827" spans="1:26" ht="16.7" customHeight="1" x14ac:dyDescent="0.15">
      <c r="A827" s="520">
        <v>22</v>
      </c>
      <c r="B827" s="520">
        <v>2284</v>
      </c>
      <c r="C827" s="540" t="s">
        <v>11657</v>
      </c>
      <c r="D827" s="542"/>
      <c r="E827" s="542"/>
      <c r="F827" s="534"/>
      <c r="G827" s="537"/>
      <c r="H827" s="541"/>
      <c r="I827" s="937"/>
      <c r="J827" s="533"/>
      <c r="K827" s="535"/>
      <c r="L827" s="939" t="s">
        <v>10414</v>
      </c>
      <c r="M827" s="526" t="s">
        <v>16</v>
      </c>
      <c r="N827" s="526" t="s">
        <v>1678</v>
      </c>
      <c r="O827" s="527">
        <v>0.7</v>
      </c>
      <c r="P827" s="536"/>
      <c r="Q827" s="537"/>
      <c r="R827" s="537"/>
      <c r="T827" s="534"/>
      <c r="U827" s="537"/>
      <c r="V827" s="534"/>
      <c r="W827" s="538"/>
      <c r="X827" s="531">
        <f>ROUND(ROUND(F825*K826,0)*O827,0)</f>
        <v>367</v>
      </c>
      <c r="Y827" s="539"/>
      <c r="Z827" s="533"/>
    </row>
    <row r="828" spans="1:26" ht="16.7" customHeight="1" x14ac:dyDescent="0.15">
      <c r="A828" s="520">
        <v>22</v>
      </c>
      <c r="B828" s="520" t="s">
        <v>11658</v>
      </c>
      <c r="C828" s="540" t="s">
        <v>11659</v>
      </c>
      <c r="D828" s="542"/>
      <c r="E828" s="542"/>
      <c r="F828" s="534"/>
      <c r="G828" s="537"/>
      <c r="H828" s="541"/>
      <c r="I828" s="938"/>
      <c r="J828" s="545"/>
      <c r="K828" s="546"/>
      <c r="L828" s="940"/>
      <c r="M828" s="526" t="s">
        <v>3833</v>
      </c>
      <c r="N828" s="526" t="s">
        <v>1678</v>
      </c>
      <c r="O828" s="527">
        <v>0.5</v>
      </c>
      <c r="P828" s="547"/>
      <c r="Q828" s="544"/>
      <c r="R828" s="544"/>
      <c r="S828" s="548"/>
      <c r="T828" s="534"/>
      <c r="U828" s="537"/>
      <c r="V828" s="534"/>
      <c r="W828" s="538"/>
      <c r="X828" s="531">
        <f>ROUND(ROUND(F825*K826,0)*O828,0)</f>
        <v>262</v>
      </c>
      <c r="Y828" s="539"/>
      <c r="Z828" s="533"/>
    </row>
    <row r="829" spans="1:26" ht="16.7" customHeight="1" x14ac:dyDescent="0.15">
      <c r="A829" s="549">
        <v>22</v>
      </c>
      <c r="B829" s="549">
        <v>2285</v>
      </c>
      <c r="C829" s="540" t="s">
        <v>11660</v>
      </c>
      <c r="D829" s="542"/>
      <c r="E829" s="542"/>
      <c r="F829" s="534"/>
      <c r="G829" s="537"/>
      <c r="H829" s="541"/>
      <c r="I829" s="522"/>
      <c r="J829" s="523"/>
      <c r="K829" s="524"/>
      <c r="L829" s="525"/>
      <c r="M829" s="526"/>
      <c r="N829" s="526"/>
      <c r="O829" s="527"/>
      <c r="P829" s="933" t="s">
        <v>10423</v>
      </c>
      <c r="Q829" s="936" t="s">
        <v>10424</v>
      </c>
      <c r="R829" s="525" t="s">
        <v>1678</v>
      </c>
      <c r="S829" s="529">
        <v>0.5</v>
      </c>
      <c r="T829" s="534"/>
      <c r="U829" s="537"/>
      <c r="V829" s="534"/>
      <c r="W829" s="538"/>
      <c r="X829" s="531">
        <f>ROUND(F825*S829,0)</f>
        <v>272</v>
      </c>
      <c r="Y829" s="539"/>
      <c r="Z829" s="533"/>
    </row>
    <row r="830" spans="1:26" ht="16.7" customHeight="1" x14ac:dyDescent="0.15">
      <c r="A830" s="549">
        <v>22</v>
      </c>
      <c r="B830" s="549">
        <v>2286</v>
      </c>
      <c r="C830" s="540" t="s">
        <v>11661</v>
      </c>
      <c r="D830" s="542"/>
      <c r="E830" s="542"/>
      <c r="F830" s="534"/>
      <c r="G830" s="537"/>
      <c r="H830" s="541"/>
      <c r="I830" s="534"/>
      <c r="J830" s="533"/>
      <c r="K830" s="535"/>
      <c r="L830" s="939" t="s">
        <v>10414</v>
      </c>
      <c r="M830" s="526" t="s">
        <v>16</v>
      </c>
      <c r="N830" s="526" t="s">
        <v>1678</v>
      </c>
      <c r="O830" s="527">
        <v>0.7</v>
      </c>
      <c r="P830" s="951"/>
      <c r="Q830" s="937"/>
      <c r="R830" s="537"/>
      <c r="T830" s="534"/>
      <c r="U830" s="537"/>
      <c r="V830" s="534"/>
      <c r="W830" s="538"/>
      <c r="X830" s="531">
        <f>ROUND(ROUND(F825*O830,0)*S829,0)</f>
        <v>190</v>
      </c>
      <c r="Y830" s="539"/>
      <c r="Z830" s="533"/>
    </row>
    <row r="831" spans="1:26" ht="16.7" customHeight="1" x14ac:dyDescent="0.15">
      <c r="A831" s="520">
        <v>22</v>
      </c>
      <c r="B831" s="520" t="s">
        <v>11662</v>
      </c>
      <c r="C831" s="540" t="s">
        <v>11663</v>
      </c>
      <c r="D831" s="542"/>
      <c r="E831" s="542"/>
      <c r="F831" s="534"/>
      <c r="G831" s="537"/>
      <c r="H831" s="541"/>
      <c r="I831" s="550"/>
      <c r="J831" s="551"/>
      <c r="K831" s="552"/>
      <c r="L831" s="940"/>
      <c r="M831" s="526" t="s">
        <v>3833</v>
      </c>
      <c r="N831" s="526" t="s">
        <v>1678</v>
      </c>
      <c r="O831" s="527">
        <v>0.5</v>
      </c>
      <c r="P831" s="951"/>
      <c r="Q831" s="937"/>
      <c r="R831" s="537"/>
      <c r="T831" s="534"/>
      <c r="U831" s="537"/>
      <c r="V831" s="534"/>
      <c r="W831" s="538"/>
      <c r="X831" s="531">
        <f>ROUND(ROUND(F825*O831,0)*S829,0)</f>
        <v>136</v>
      </c>
      <c r="Y831" s="539"/>
      <c r="Z831" s="533"/>
    </row>
    <row r="832" spans="1:26" ht="16.7" customHeight="1" x14ac:dyDescent="0.15">
      <c r="A832" s="549">
        <v>22</v>
      </c>
      <c r="B832" s="549">
        <v>2287</v>
      </c>
      <c r="C832" s="540" t="s">
        <v>11664</v>
      </c>
      <c r="D832" s="542"/>
      <c r="E832" s="542"/>
      <c r="F832" s="534"/>
      <c r="G832" s="537"/>
      <c r="H832" s="541"/>
      <c r="I832" s="936" t="s">
        <v>10418</v>
      </c>
      <c r="J832" s="523" t="s">
        <v>1678</v>
      </c>
      <c r="K832" s="543">
        <v>0.96499999999999997</v>
      </c>
      <c r="L832" s="544"/>
      <c r="M832" s="526"/>
      <c r="N832" s="526"/>
      <c r="O832" s="527"/>
      <c r="P832" s="951"/>
      <c r="Q832" s="937"/>
      <c r="R832" s="537"/>
      <c r="T832" s="534"/>
      <c r="U832" s="537"/>
      <c r="V832" s="534"/>
      <c r="W832" s="538"/>
      <c r="X832" s="531">
        <f>ROUND(ROUND(F825*K832,0)*S829,0)</f>
        <v>262</v>
      </c>
      <c r="Y832" s="539"/>
      <c r="Z832" s="533"/>
    </row>
    <row r="833" spans="1:26" ht="16.7" customHeight="1" x14ac:dyDescent="0.15">
      <c r="A833" s="549">
        <v>22</v>
      </c>
      <c r="B833" s="549">
        <v>2288</v>
      </c>
      <c r="C833" s="540" t="s">
        <v>11665</v>
      </c>
      <c r="D833" s="542"/>
      <c r="E833" s="542"/>
      <c r="F833" s="534"/>
      <c r="G833" s="537"/>
      <c r="H833" s="541"/>
      <c r="I833" s="937"/>
      <c r="J833" s="533"/>
      <c r="K833" s="535"/>
      <c r="L833" s="939" t="s">
        <v>10414</v>
      </c>
      <c r="M833" s="526" t="s">
        <v>16</v>
      </c>
      <c r="N833" s="526" t="s">
        <v>1678</v>
      </c>
      <c r="O833" s="527">
        <v>0.7</v>
      </c>
      <c r="P833" s="951"/>
      <c r="Q833" s="937"/>
      <c r="R833" s="537"/>
      <c r="T833" s="534"/>
      <c r="U833" s="537"/>
      <c r="V833" s="534"/>
      <c r="W833" s="538"/>
      <c r="X833" s="531">
        <f>ROUND(ROUND(ROUND(F825*K832,0)*O833,0)*S829,0)</f>
        <v>184</v>
      </c>
      <c r="Y833" s="539"/>
      <c r="Z833" s="533"/>
    </row>
    <row r="834" spans="1:26" ht="16.7" customHeight="1" x14ac:dyDescent="0.15">
      <c r="A834" s="520">
        <v>22</v>
      </c>
      <c r="B834" s="520" t="s">
        <v>11666</v>
      </c>
      <c r="C834" s="540" t="s">
        <v>11667</v>
      </c>
      <c r="D834" s="542"/>
      <c r="E834" s="542"/>
      <c r="F834" s="534"/>
      <c r="G834" s="537"/>
      <c r="H834" s="541"/>
      <c r="I834" s="938"/>
      <c r="J834" s="545"/>
      <c r="K834" s="546"/>
      <c r="L834" s="940"/>
      <c r="M834" s="526" t="s">
        <v>3833</v>
      </c>
      <c r="N834" s="526" t="s">
        <v>1678</v>
      </c>
      <c r="O834" s="527">
        <v>0.5</v>
      </c>
      <c r="P834" s="951"/>
      <c r="Q834" s="938"/>
      <c r="R834" s="544"/>
      <c r="S834" s="548"/>
      <c r="T834" s="534"/>
      <c r="U834" s="537"/>
      <c r="V834" s="534"/>
      <c r="W834" s="538"/>
      <c r="X834" s="531">
        <f>ROUND(ROUND(ROUND(F825*K832,0)*O834,0)*S829,0)</f>
        <v>131</v>
      </c>
      <c r="Y834" s="539"/>
      <c r="Z834" s="533"/>
    </row>
    <row r="835" spans="1:26" ht="16.7" customHeight="1" x14ac:dyDescent="0.15">
      <c r="A835" s="549">
        <v>22</v>
      </c>
      <c r="B835" s="549">
        <v>3289</v>
      </c>
      <c r="C835" s="540" t="s">
        <v>11668</v>
      </c>
      <c r="D835" s="542"/>
      <c r="E835" s="542"/>
      <c r="F835" s="534"/>
      <c r="G835" s="537"/>
      <c r="H835" s="541"/>
      <c r="I835" s="522"/>
      <c r="J835" s="523"/>
      <c r="K835" s="524"/>
      <c r="L835" s="526"/>
      <c r="M835" s="526"/>
      <c r="N835" s="526"/>
      <c r="O835" s="527"/>
      <c r="P835" s="951"/>
      <c r="Q835" s="936" t="s">
        <v>10433</v>
      </c>
      <c r="R835" s="525" t="s">
        <v>1678</v>
      </c>
      <c r="S835" s="529">
        <v>0.7</v>
      </c>
      <c r="T835" s="534"/>
      <c r="U835" s="537"/>
      <c r="V835" s="534"/>
      <c r="W835" s="538"/>
      <c r="X835" s="531">
        <f>ROUND(F825*S835,0)</f>
        <v>380</v>
      </c>
      <c r="Y835" s="539"/>
      <c r="Z835" s="533"/>
    </row>
    <row r="836" spans="1:26" ht="16.7" customHeight="1" x14ac:dyDescent="0.15">
      <c r="A836" s="549">
        <v>22</v>
      </c>
      <c r="B836" s="549">
        <v>3290</v>
      </c>
      <c r="C836" s="540" t="s">
        <v>11669</v>
      </c>
      <c r="D836" s="542"/>
      <c r="E836" s="542"/>
      <c r="F836" s="534"/>
      <c r="G836" s="537"/>
      <c r="H836" s="541"/>
      <c r="I836" s="534"/>
      <c r="J836" s="533"/>
      <c r="K836" s="535"/>
      <c r="L836" s="939" t="s">
        <v>10414</v>
      </c>
      <c r="M836" s="526" t="s">
        <v>16</v>
      </c>
      <c r="N836" s="526" t="s">
        <v>1678</v>
      </c>
      <c r="O836" s="527">
        <v>0.7</v>
      </c>
      <c r="P836" s="951"/>
      <c r="Q836" s="937"/>
      <c r="R836" s="537"/>
      <c r="T836" s="534"/>
      <c r="U836" s="537"/>
      <c r="V836" s="534"/>
      <c r="W836" s="538"/>
      <c r="X836" s="531">
        <f>ROUND(ROUND(F825*O836,0)*S835,0)</f>
        <v>266</v>
      </c>
      <c r="Y836" s="539"/>
      <c r="Z836" s="533"/>
    </row>
    <row r="837" spans="1:26" ht="16.7" customHeight="1" x14ac:dyDescent="0.15">
      <c r="A837" s="520">
        <v>22</v>
      </c>
      <c r="B837" s="520" t="s">
        <v>11670</v>
      </c>
      <c r="C837" s="540" t="s">
        <v>11671</v>
      </c>
      <c r="D837" s="542"/>
      <c r="E837" s="542"/>
      <c r="F837" s="534"/>
      <c r="G837" s="537"/>
      <c r="H837" s="541"/>
      <c r="I837" s="550"/>
      <c r="J837" s="551"/>
      <c r="K837" s="552"/>
      <c r="L837" s="940"/>
      <c r="M837" s="526" t="s">
        <v>3833</v>
      </c>
      <c r="N837" s="526" t="s">
        <v>1678</v>
      </c>
      <c r="O837" s="527">
        <v>0.5</v>
      </c>
      <c r="P837" s="951"/>
      <c r="Q837" s="937"/>
      <c r="R837" s="537"/>
      <c r="T837" s="534"/>
      <c r="U837" s="537"/>
      <c r="V837" s="534"/>
      <c r="W837" s="538"/>
      <c r="X837" s="531">
        <f>ROUND(ROUND(F825*O837,0)*S835,0)</f>
        <v>190</v>
      </c>
      <c r="Y837" s="539"/>
      <c r="Z837" s="533"/>
    </row>
    <row r="838" spans="1:26" ht="16.7" customHeight="1" x14ac:dyDescent="0.15">
      <c r="A838" s="549">
        <v>22</v>
      </c>
      <c r="B838" s="549">
        <v>3291</v>
      </c>
      <c r="C838" s="540" t="s">
        <v>11672</v>
      </c>
      <c r="D838" s="542"/>
      <c r="E838" s="542"/>
      <c r="F838" s="534"/>
      <c r="G838" s="537"/>
      <c r="H838" s="541"/>
      <c r="I838" s="936" t="s">
        <v>10418</v>
      </c>
      <c r="J838" s="523" t="s">
        <v>1678</v>
      </c>
      <c r="K838" s="543">
        <v>0.96499999999999997</v>
      </c>
      <c r="L838" s="526"/>
      <c r="M838" s="526"/>
      <c r="N838" s="526"/>
      <c r="O838" s="527"/>
      <c r="P838" s="951"/>
      <c r="Q838" s="937"/>
      <c r="R838" s="537"/>
      <c r="T838" s="534"/>
      <c r="U838" s="537"/>
      <c r="V838" s="534"/>
      <c r="W838" s="538"/>
      <c r="X838" s="531">
        <f>ROUND(ROUND(F825*K838,0)*S835,0)</f>
        <v>367</v>
      </c>
      <c r="Y838" s="539"/>
      <c r="Z838" s="533"/>
    </row>
    <row r="839" spans="1:26" ht="16.7" customHeight="1" x14ac:dyDescent="0.15">
      <c r="A839" s="549">
        <v>22</v>
      </c>
      <c r="B839" s="549">
        <v>3292</v>
      </c>
      <c r="C839" s="540" t="s">
        <v>11673</v>
      </c>
      <c r="D839" s="542"/>
      <c r="E839" s="542"/>
      <c r="F839" s="534"/>
      <c r="G839" s="537"/>
      <c r="H839" s="541"/>
      <c r="I839" s="937"/>
      <c r="J839" s="533"/>
      <c r="K839" s="535"/>
      <c r="L839" s="939" t="s">
        <v>10414</v>
      </c>
      <c r="M839" s="526" t="s">
        <v>16</v>
      </c>
      <c r="N839" s="526" t="s">
        <v>1678</v>
      </c>
      <c r="O839" s="527">
        <v>0.7</v>
      </c>
      <c r="P839" s="951"/>
      <c r="Q839" s="937"/>
      <c r="R839" s="537"/>
      <c r="T839" s="534"/>
      <c r="U839" s="537"/>
      <c r="V839" s="534"/>
      <c r="W839" s="538"/>
      <c r="X839" s="531">
        <f>ROUND(ROUND(ROUND(F825*K838,0)*O839,0)*S835,0)</f>
        <v>257</v>
      </c>
      <c r="Y839" s="539"/>
      <c r="Z839" s="533"/>
    </row>
    <row r="840" spans="1:26" ht="16.7" customHeight="1" x14ac:dyDescent="0.15">
      <c r="A840" s="520">
        <v>22</v>
      </c>
      <c r="B840" s="520" t="s">
        <v>11674</v>
      </c>
      <c r="C840" s="540" t="s">
        <v>11675</v>
      </c>
      <c r="D840" s="542"/>
      <c r="E840" s="542"/>
      <c r="F840" s="534"/>
      <c r="G840" s="537"/>
      <c r="H840" s="541"/>
      <c r="I840" s="938"/>
      <c r="J840" s="545"/>
      <c r="K840" s="546"/>
      <c r="L840" s="940"/>
      <c r="M840" s="526" t="s">
        <v>3833</v>
      </c>
      <c r="N840" s="526" t="s">
        <v>1678</v>
      </c>
      <c r="O840" s="527">
        <v>0.5</v>
      </c>
      <c r="P840" s="952"/>
      <c r="Q840" s="938"/>
      <c r="R840" s="544"/>
      <c r="S840" s="548"/>
      <c r="T840" s="534"/>
      <c r="U840" s="537"/>
      <c r="V840" s="534"/>
      <c r="W840" s="538"/>
      <c r="X840" s="531">
        <f>ROUND(ROUND(ROUND(F825*K838,0)*O840,0)*S835,0)</f>
        <v>183</v>
      </c>
      <c r="Y840" s="539"/>
      <c r="Z840" s="533"/>
    </row>
    <row r="841" spans="1:26" ht="16.7" customHeight="1" x14ac:dyDescent="0.15">
      <c r="A841" s="520">
        <v>22</v>
      </c>
      <c r="B841" s="520" t="s">
        <v>11676</v>
      </c>
      <c r="C841" s="540" t="s">
        <v>11677</v>
      </c>
      <c r="D841" s="542"/>
      <c r="E841" s="542"/>
      <c r="F841" s="534"/>
      <c r="G841" s="537"/>
      <c r="H841" s="541"/>
      <c r="I841" s="522"/>
      <c r="J841" s="523"/>
      <c r="K841" s="524"/>
      <c r="L841" s="526"/>
      <c r="M841" s="526"/>
      <c r="N841" s="526"/>
      <c r="O841" s="527"/>
      <c r="P841" s="933" t="s">
        <v>10443</v>
      </c>
      <c r="Q841" s="936" t="s">
        <v>10444</v>
      </c>
      <c r="R841" s="525" t="s">
        <v>1678</v>
      </c>
      <c r="S841" s="529">
        <v>0.7</v>
      </c>
      <c r="T841" s="534"/>
      <c r="U841" s="537"/>
      <c r="V841" s="534"/>
      <c r="W841" s="538"/>
      <c r="X841" s="531">
        <f>ROUND(F825*S841,0)</f>
        <v>380</v>
      </c>
      <c r="Y841" s="539"/>
      <c r="Z841" s="533"/>
    </row>
    <row r="842" spans="1:26" ht="16.7" customHeight="1" x14ac:dyDescent="0.15">
      <c r="A842" s="520">
        <v>22</v>
      </c>
      <c r="B842" s="520" t="s">
        <v>11678</v>
      </c>
      <c r="C842" s="540" t="s">
        <v>11679</v>
      </c>
      <c r="D842" s="542"/>
      <c r="E842" s="542"/>
      <c r="F842" s="534"/>
      <c r="G842" s="537"/>
      <c r="H842" s="541"/>
      <c r="I842" s="534"/>
      <c r="J842" s="533"/>
      <c r="K842" s="535"/>
      <c r="L842" s="939" t="s">
        <v>10414</v>
      </c>
      <c r="M842" s="526" t="s">
        <v>16</v>
      </c>
      <c r="N842" s="526" t="s">
        <v>1678</v>
      </c>
      <c r="O842" s="527">
        <v>0.7</v>
      </c>
      <c r="P842" s="951"/>
      <c r="Q842" s="937"/>
      <c r="R842" s="537"/>
      <c r="T842" s="534"/>
      <c r="U842" s="537"/>
      <c r="V842" s="534"/>
      <c r="W842" s="538"/>
      <c r="X842" s="531">
        <f>ROUND(ROUND(F825*O842,0)*S841,0)</f>
        <v>266</v>
      </c>
      <c r="Y842" s="539"/>
      <c r="Z842" s="533"/>
    </row>
    <row r="843" spans="1:26" ht="16.7" customHeight="1" x14ac:dyDescent="0.15">
      <c r="A843" s="520">
        <v>22</v>
      </c>
      <c r="B843" s="520" t="s">
        <v>11680</v>
      </c>
      <c r="C843" s="540" t="s">
        <v>11681</v>
      </c>
      <c r="D843" s="542"/>
      <c r="E843" s="542"/>
      <c r="F843" s="534"/>
      <c r="G843" s="537"/>
      <c r="H843" s="541"/>
      <c r="I843" s="550"/>
      <c r="J843" s="551"/>
      <c r="K843" s="552"/>
      <c r="L843" s="940"/>
      <c r="M843" s="526" t="s">
        <v>3833</v>
      </c>
      <c r="N843" s="526" t="s">
        <v>1678</v>
      </c>
      <c r="O843" s="527">
        <v>0.5</v>
      </c>
      <c r="P843" s="951"/>
      <c r="Q843" s="937"/>
      <c r="R843" s="537"/>
      <c r="T843" s="534"/>
      <c r="U843" s="537"/>
      <c r="V843" s="534"/>
      <c r="W843" s="538"/>
      <c r="X843" s="531">
        <f>ROUND(ROUND(F825*O843,0)*S841,0)</f>
        <v>190</v>
      </c>
      <c r="Y843" s="539"/>
      <c r="Z843" s="533"/>
    </row>
    <row r="844" spans="1:26" ht="16.7" customHeight="1" x14ac:dyDescent="0.15">
      <c r="A844" s="520">
        <v>22</v>
      </c>
      <c r="B844" s="520" t="s">
        <v>11682</v>
      </c>
      <c r="C844" s="540" t="s">
        <v>11683</v>
      </c>
      <c r="D844" s="542"/>
      <c r="E844" s="542"/>
      <c r="F844" s="534"/>
      <c r="G844" s="537"/>
      <c r="H844" s="541"/>
      <c r="I844" s="936" t="s">
        <v>10418</v>
      </c>
      <c r="J844" s="523" t="s">
        <v>1678</v>
      </c>
      <c r="K844" s="543">
        <v>0.96499999999999997</v>
      </c>
      <c r="L844" s="526"/>
      <c r="M844" s="526"/>
      <c r="N844" s="526"/>
      <c r="O844" s="527"/>
      <c r="P844" s="951"/>
      <c r="Q844" s="937"/>
      <c r="R844" s="537"/>
      <c r="T844" s="534"/>
      <c r="U844" s="537"/>
      <c r="V844" s="534"/>
      <c r="W844" s="538"/>
      <c r="X844" s="531">
        <f>ROUND(ROUND(F825*K844,0)*S841,0)</f>
        <v>367</v>
      </c>
      <c r="Y844" s="539"/>
      <c r="Z844" s="533"/>
    </row>
    <row r="845" spans="1:26" ht="16.7" customHeight="1" x14ac:dyDescent="0.15">
      <c r="A845" s="520">
        <v>22</v>
      </c>
      <c r="B845" s="520" t="s">
        <v>11684</v>
      </c>
      <c r="C845" s="540" t="s">
        <v>11685</v>
      </c>
      <c r="D845" s="542"/>
      <c r="E845" s="542"/>
      <c r="F845" s="534"/>
      <c r="G845" s="537"/>
      <c r="H845" s="541"/>
      <c r="I845" s="937"/>
      <c r="J845" s="533"/>
      <c r="K845" s="535"/>
      <c r="L845" s="939" t="s">
        <v>10414</v>
      </c>
      <c r="M845" s="526" t="s">
        <v>16</v>
      </c>
      <c r="N845" s="526" t="s">
        <v>1678</v>
      </c>
      <c r="O845" s="527">
        <v>0.7</v>
      </c>
      <c r="P845" s="951"/>
      <c r="Q845" s="937"/>
      <c r="R845" s="537"/>
      <c r="T845" s="534"/>
      <c r="U845" s="537"/>
      <c r="V845" s="534"/>
      <c r="W845" s="538"/>
      <c r="X845" s="531">
        <f>ROUND(ROUND(ROUND(F825*K844,0)*O845,0)*S841,0)</f>
        <v>257</v>
      </c>
      <c r="Y845" s="539"/>
      <c r="Z845" s="533"/>
    </row>
    <row r="846" spans="1:26" ht="16.7" customHeight="1" x14ac:dyDescent="0.15">
      <c r="A846" s="520">
        <v>22</v>
      </c>
      <c r="B846" s="520" t="s">
        <v>11686</v>
      </c>
      <c r="C846" s="540" t="s">
        <v>11687</v>
      </c>
      <c r="D846" s="542"/>
      <c r="E846" s="542"/>
      <c r="F846" s="534"/>
      <c r="G846" s="537"/>
      <c r="H846" s="541"/>
      <c r="I846" s="938"/>
      <c r="J846" s="545"/>
      <c r="K846" s="546"/>
      <c r="L846" s="940"/>
      <c r="M846" s="526" t="s">
        <v>3833</v>
      </c>
      <c r="N846" s="526" t="s">
        <v>1678</v>
      </c>
      <c r="O846" s="527">
        <v>0.5</v>
      </c>
      <c r="P846" s="952"/>
      <c r="Q846" s="938"/>
      <c r="R846" s="544"/>
      <c r="S846" s="548"/>
      <c r="T846" s="534"/>
      <c r="U846" s="537"/>
      <c r="V846" s="550"/>
      <c r="W846" s="553"/>
      <c r="X846" s="531">
        <f>ROUND(ROUND(ROUND(F825*K844,0)*O846,0)*S841,0)</f>
        <v>183</v>
      </c>
      <c r="Y846" s="539"/>
      <c r="Z846" s="533"/>
    </row>
    <row r="847" spans="1:26" ht="16.7" customHeight="1" x14ac:dyDescent="0.15">
      <c r="A847" s="520">
        <v>22</v>
      </c>
      <c r="B847" s="520">
        <v>2681</v>
      </c>
      <c r="C847" s="540" t="s">
        <v>11688</v>
      </c>
      <c r="D847" s="542"/>
      <c r="E847" s="542"/>
      <c r="F847" s="534"/>
      <c r="G847" s="537"/>
      <c r="H847" s="541"/>
      <c r="I847" s="522"/>
      <c r="J847" s="523"/>
      <c r="K847" s="524"/>
      <c r="L847" s="526"/>
      <c r="M847" s="526"/>
      <c r="N847" s="526"/>
      <c r="O847" s="527"/>
      <c r="P847" s="528"/>
      <c r="Q847" s="525"/>
      <c r="R847" s="525"/>
      <c r="S847" s="529"/>
      <c r="T847" s="534"/>
      <c r="U847" s="537"/>
      <c r="V847" s="936" t="s">
        <v>10456</v>
      </c>
      <c r="W847" s="941"/>
      <c r="X847" s="531">
        <f>ROUND(F825-V850,0)</f>
        <v>531</v>
      </c>
      <c r="Y847" s="539"/>
      <c r="Z847" s="533"/>
    </row>
    <row r="848" spans="1:26" ht="16.7" customHeight="1" x14ac:dyDescent="0.15">
      <c r="A848" s="520">
        <v>22</v>
      </c>
      <c r="B848" s="520">
        <v>2682</v>
      </c>
      <c r="C848" s="540" t="s">
        <v>11689</v>
      </c>
      <c r="D848" s="542"/>
      <c r="E848" s="542"/>
      <c r="F848" s="534"/>
      <c r="G848" s="537"/>
      <c r="H848" s="541"/>
      <c r="I848" s="534"/>
      <c r="J848" s="533"/>
      <c r="K848" s="535"/>
      <c r="L848" s="939" t="s">
        <v>10414</v>
      </c>
      <c r="M848" s="526" t="s">
        <v>16</v>
      </c>
      <c r="N848" s="526" t="s">
        <v>1678</v>
      </c>
      <c r="O848" s="527">
        <v>0.7</v>
      </c>
      <c r="P848" s="536"/>
      <c r="Q848" s="537"/>
      <c r="R848" s="537"/>
      <c r="T848" s="534"/>
      <c r="U848" s="537"/>
      <c r="V848" s="937"/>
      <c r="W848" s="942"/>
      <c r="X848" s="531">
        <f>ROUND(ROUND(F825*O848,0)-V850,0)</f>
        <v>368</v>
      </c>
      <c r="Y848" s="539"/>
      <c r="Z848" s="533"/>
    </row>
    <row r="849" spans="1:26" ht="16.7" customHeight="1" x14ac:dyDescent="0.15">
      <c r="A849" s="520">
        <v>22</v>
      </c>
      <c r="B849" s="520" t="s">
        <v>11690</v>
      </c>
      <c r="C849" s="540" t="s">
        <v>11691</v>
      </c>
      <c r="D849" s="542"/>
      <c r="E849" s="542"/>
      <c r="F849" s="534"/>
      <c r="G849" s="537"/>
      <c r="H849" s="541"/>
      <c r="I849" s="550"/>
      <c r="J849" s="551"/>
      <c r="K849" s="552"/>
      <c r="L849" s="940"/>
      <c r="M849" s="526" t="s">
        <v>3833</v>
      </c>
      <c r="N849" s="526" t="s">
        <v>1678</v>
      </c>
      <c r="O849" s="527">
        <v>0.5</v>
      </c>
      <c r="P849" s="536"/>
      <c r="Q849" s="537"/>
      <c r="R849" s="537"/>
      <c r="T849" s="534"/>
      <c r="U849" s="537"/>
      <c r="V849" s="937"/>
      <c r="W849" s="942"/>
      <c r="X849" s="531">
        <f>ROUND(ROUND(F825*O849,0)-V850,0)</f>
        <v>260</v>
      </c>
      <c r="Y849" s="539"/>
      <c r="Z849" s="533"/>
    </row>
    <row r="850" spans="1:26" ht="16.7" customHeight="1" x14ac:dyDescent="0.15">
      <c r="A850" s="520">
        <v>22</v>
      </c>
      <c r="B850" s="520">
        <v>2683</v>
      </c>
      <c r="C850" s="540" t="s">
        <v>11692</v>
      </c>
      <c r="D850" s="542"/>
      <c r="E850" s="542"/>
      <c r="F850" s="534"/>
      <c r="G850" s="537"/>
      <c r="H850" s="541"/>
      <c r="I850" s="936" t="s">
        <v>10418</v>
      </c>
      <c r="J850" s="523" t="s">
        <v>1678</v>
      </c>
      <c r="K850" s="543">
        <v>0.96499999999999997</v>
      </c>
      <c r="L850" s="526"/>
      <c r="M850" s="526"/>
      <c r="N850" s="526"/>
      <c r="O850" s="527"/>
      <c r="P850" s="536"/>
      <c r="Q850" s="537"/>
      <c r="R850" s="537"/>
      <c r="T850" s="534"/>
      <c r="U850" s="537"/>
      <c r="V850" s="554">
        <v>12</v>
      </c>
      <c r="W850" s="957" t="s">
        <v>10461</v>
      </c>
      <c r="X850" s="531">
        <f>ROUND(ROUND(F825*K850,0)-V850,0)</f>
        <v>512</v>
      </c>
      <c r="Y850" s="539"/>
      <c r="Z850" s="533"/>
    </row>
    <row r="851" spans="1:26" ht="16.7" customHeight="1" x14ac:dyDescent="0.15">
      <c r="A851" s="520">
        <v>22</v>
      </c>
      <c r="B851" s="520">
        <v>2684</v>
      </c>
      <c r="C851" s="540" t="s">
        <v>11693</v>
      </c>
      <c r="D851" s="542"/>
      <c r="E851" s="542"/>
      <c r="F851" s="534"/>
      <c r="G851" s="537"/>
      <c r="H851" s="541"/>
      <c r="I851" s="937"/>
      <c r="J851" s="533"/>
      <c r="K851" s="535"/>
      <c r="L851" s="939" t="s">
        <v>10414</v>
      </c>
      <c r="M851" s="526" t="s">
        <v>16</v>
      </c>
      <c r="N851" s="526" t="s">
        <v>1678</v>
      </c>
      <c r="O851" s="527">
        <v>0.7</v>
      </c>
      <c r="P851" s="536"/>
      <c r="Q851" s="537"/>
      <c r="R851" s="537"/>
      <c r="T851" s="534"/>
      <c r="U851" s="537"/>
      <c r="V851" s="534"/>
      <c r="W851" s="957"/>
      <c r="X851" s="531">
        <f>ROUND(ROUND(ROUND(F825*K850,0)*O851,0)-V850,0)</f>
        <v>355</v>
      </c>
      <c r="Y851" s="539"/>
      <c r="Z851" s="533"/>
    </row>
    <row r="852" spans="1:26" ht="16.7" customHeight="1" x14ac:dyDescent="0.15">
      <c r="A852" s="520">
        <v>22</v>
      </c>
      <c r="B852" s="520" t="s">
        <v>11694</v>
      </c>
      <c r="C852" s="540" t="s">
        <v>11695</v>
      </c>
      <c r="D852" s="542"/>
      <c r="E852" s="542"/>
      <c r="F852" s="534"/>
      <c r="G852" s="537"/>
      <c r="H852" s="541"/>
      <c r="I852" s="938"/>
      <c r="J852" s="545"/>
      <c r="K852" s="546"/>
      <c r="L852" s="940"/>
      <c r="M852" s="526" t="s">
        <v>3833</v>
      </c>
      <c r="N852" s="526" t="s">
        <v>1678</v>
      </c>
      <c r="O852" s="527">
        <v>0.5</v>
      </c>
      <c r="P852" s="547"/>
      <c r="Q852" s="544"/>
      <c r="R852" s="544"/>
      <c r="S852" s="548"/>
      <c r="T852" s="534"/>
      <c r="U852" s="537"/>
      <c r="V852" s="534"/>
      <c r="W852" s="538"/>
      <c r="X852" s="531">
        <f>ROUND(ROUND(ROUND(F825*K850,0)*O852,0)-V850,0)</f>
        <v>250</v>
      </c>
      <c r="Y852" s="539"/>
      <c r="Z852" s="533"/>
    </row>
    <row r="853" spans="1:26" ht="16.7" customHeight="1" x14ac:dyDescent="0.15">
      <c r="A853" s="549">
        <v>22</v>
      </c>
      <c r="B853" s="549">
        <v>2685</v>
      </c>
      <c r="C853" s="540" t="s">
        <v>11696</v>
      </c>
      <c r="D853" s="542"/>
      <c r="E853" s="542"/>
      <c r="F853" s="534"/>
      <c r="G853" s="537"/>
      <c r="H853" s="541"/>
      <c r="I853" s="522"/>
      <c r="J853" s="523"/>
      <c r="K853" s="524"/>
      <c r="L853" s="525"/>
      <c r="M853" s="526"/>
      <c r="N853" s="526"/>
      <c r="O853" s="527"/>
      <c r="P853" s="933" t="s">
        <v>10423</v>
      </c>
      <c r="Q853" s="936" t="s">
        <v>10424</v>
      </c>
      <c r="R853" s="525" t="s">
        <v>1678</v>
      </c>
      <c r="S853" s="529">
        <v>0.5</v>
      </c>
      <c r="T853" s="534"/>
      <c r="U853" s="537"/>
      <c r="V853" s="534"/>
      <c r="W853" s="538"/>
      <c r="X853" s="531">
        <f>ROUND(ROUND(F825*S853,0)-V850,0)</f>
        <v>260</v>
      </c>
      <c r="Y853" s="539"/>
      <c r="Z853" s="533"/>
    </row>
    <row r="854" spans="1:26" ht="16.7" customHeight="1" x14ac:dyDescent="0.15">
      <c r="A854" s="549">
        <v>22</v>
      </c>
      <c r="B854" s="549">
        <v>2686</v>
      </c>
      <c r="C854" s="540" t="s">
        <v>11697</v>
      </c>
      <c r="D854" s="542"/>
      <c r="E854" s="542"/>
      <c r="F854" s="534"/>
      <c r="G854" s="537"/>
      <c r="H854" s="541"/>
      <c r="I854" s="534"/>
      <c r="J854" s="533"/>
      <c r="K854" s="535"/>
      <c r="L854" s="939" t="s">
        <v>10414</v>
      </c>
      <c r="M854" s="526" t="s">
        <v>16</v>
      </c>
      <c r="N854" s="526" t="s">
        <v>1678</v>
      </c>
      <c r="O854" s="527">
        <v>0.7</v>
      </c>
      <c r="P854" s="951"/>
      <c r="Q854" s="937"/>
      <c r="R854" s="537"/>
      <c r="T854" s="534"/>
      <c r="U854" s="537"/>
      <c r="V854" s="534"/>
      <c r="W854" s="538"/>
      <c r="X854" s="531">
        <f>ROUND(ROUND(ROUND(F825*O854,0)*S853,0)-V850,0)</f>
        <v>178</v>
      </c>
      <c r="Y854" s="539"/>
      <c r="Z854" s="533"/>
    </row>
    <row r="855" spans="1:26" ht="16.7" customHeight="1" x14ac:dyDescent="0.15">
      <c r="A855" s="520">
        <v>22</v>
      </c>
      <c r="B855" s="520" t="s">
        <v>11698</v>
      </c>
      <c r="C855" s="540" t="s">
        <v>11699</v>
      </c>
      <c r="D855" s="542"/>
      <c r="E855" s="542"/>
      <c r="F855" s="534"/>
      <c r="G855" s="537"/>
      <c r="H855" s="541"/>
      <c r="I855" s="550"/>
      <c r="J855" s="551"/>
      <c r="K855" s="552"/>
      <c r="L855" s="940"/>
      <c r="M855" s="526" t="s">
        <v>3833</v>
      </c>
      <c r="N855" s="526" t="s">
        <v>1678</v>
      </c>
      <c r="O855" s="527">
        <v>0.5</v>
      </c>
      <c r="P855" s="951"/>
      <c r="Q855" s="937"/>
      <c r="R855" s="537"/>
      <c r="T855" s="534"/>
      <c r="U855" s="537"/>
      <c r="V855" s="534"/>
      <c r="W855" s="538"/>
      <c r="X855" s="531">
        <f>ROUND(ROUND(ROUND(F825*O855,0)*S853,0)-V850,0)</f>
        <v>124</v>
      </c>
      <c r="Y855" s="539"/>
      <c r="Z855" s="533"/>
    </row>
    <row r="856" spans="1:26" ht="16.7" customHeight="1" x14ac:dyDescent="0.15">
      <c r="A856" s="549">
        <v>22</v>
      </c>
      <c r="B856" s="549">
        <v>2687</v>
      </c>
      <c r="C856" s="540" t="s">
        <v>11700</v>
      </c>
      <c r="D856" s="542"/>
      <c r="E856" s="542"/>
      <c r="F856" s="534"/>
      <c r="G856" s="537"/>
      <c r="H856" s="541"/>
      <c r="I856" s="936" t="s">
        <v>10418</v>
      </c>
      <c r="J856" s="523" t="s">
        <v>1678</v>
      </c>
      <c r="K856" s="543">
        <v>0.96499999999999997</v>
      </c>
      <c r="L856" s="544"/>
      <c r="M856" s="526"/>
      <c r="N856" s="526"/>
      <c r="O856" s="527"/>
      <c r="P856" s="951"/>
      <c r="Q856" s="937"/>
      <c r="R856" s="537"/>
      <c r="T856" s="534"/>
      <c r="U856" s="537"/>
      <c r="V856" s="534"/>
      <c r="W856" s="538"/>
      <c r="X856" s="531">
        <f>ROUND(ROUND(ROUND(F825*K856,0)*S853,0)-V850,0)</f>
        <v>250</v>
      </c>
      <c r="Y856" s="539"/>
      <c r="Z856" s="533"/>
    </row>
    <row r="857" spans="1:26" ht="16.7" customHeight="1" x14ac:dyDescent="0.15">
      <c r="A857" s="549">
        <v>22</v>
      </c>
      <c r="B857" s="549">
        <v>2688</v>
      </c>
      <c r="C857" s="540" t="s">
        <v>11701</v>
      </c>
      <c r="D857" s="542"/>
      <c r="E857" s="542"/>
      <c r="F857" s="534"/>
      <c r="G857" s="537"/>
      <c r="H857" s="541"/>
      <c r="I857" s="937"/>
      <c r="J857" s="533"/>
      <c r="K857" s="535"/>
      <c r="L857" s="939" t="s">
        <v>10414</v>
      </c>
      <c r="M857" s="526" t="s">
        <v>16</v>
      </c>
      <c r="N857" s="526" t="s">
        <v>1678</v>
      </c>
      <c r="O857" s="527">
        <v>0.7</v>
      </c>
      <c r="P857" s="951"/>
      <c r="Q857" s="937"/>
      <c r="R857" s="537"/>
      <c r="T857" s="534"/>
      <c r="U857" s="537"/>
      <c r="V857" s="534"/>
      <c r="W857" s="538"/>
      <c r="X857" s="531">
        <f>ROUND(ROUND(ROUND(ROUND(F825*K856,0)*O857,0)*S853,0)-V850,0)</f>
        <v>172</v>
      </c>
      <c r="Y857" s="539"/>
      <c r="Z857" s="533"/>
    </row>
    <row r="858" spans="1:26" ht="16.7" customHeight="1" x14ac:dyDescent="0.15">
      <c r="A858" s="520">
        <v>22</v>
      </c>
      <c r="B858" s="520" t="s">
        <v>11702</v>
      </c>
      <c r="C858" s="540" t="s">
        <v>11703</v>
      </c>
      <c r="D858" s="542"/>
      <c r="E858" s="542"/>
      <c r="F858" s="534"/>
      <c r="G858" s="537"/>
      <c r="H858" s="541"/>
      <c r="I858" s="938"/>
      <c r="J858" s="545"/>
      <c r="K858" s="546"/>
      <c r="L858" s="940"/>
      <c r="M858" s="526" t="s">
        <v>3833</v>
      </c>
      <c r="N858" s="526" t="s">
        <v>1678</v>
      </c>
      <c r="O858" s="527">
        <v>0.5</v>
      </c>
      <c r="P858" s="951"/>
      <c r="Q858" s="938"/>
      <c r="R858" s="544"/>
      <c r="S858" s="548"/>
      <c r="T858" s="534"/>
      <c r="U858" s="537"/>
      <c r="V858" s="534"/>
      <c r="W858" s="538"/>
      <c r="X858" s="531">
        <f>ROUND(ROUND(ROUND(ROUND(F825*K856,0)*O858,0)*S853,0)-V850,0)</f>
        <v>119</v>
      </c>
      <c r="Y858" s="539"/>
      <c r="Z858" s="533"/>
    </row>
    <row r="859" spans="1:26" ht="16.7" customHeight="1" x14ac:dyDescent="0.15">
      <c r="A859" s="549">
        <v>22</v>
      </c>
      <c r="B859" s="549">
        <v>3689</v>
      </c>
      <c r="C859" s="540" t="s">
        <v>11704</v>
      </c>
      <c r="D859" s="542"/>
      <c r="E859" s="542"/>
      <c r="F859" s="534"/>
      <c r="G859" s="537"/>
      <c r="H859" s="541"/>
      <c r="I859" s="522"/>
      <c r="J859" s="523"/>
      <c r="K859" s="524"/>
      <c r="L859" s="526"/>
      <c r="M859" s="526"/>
      <c r="N859" s="526"/>
      <c r="O859" s="527"/>
      <c r="P859" s="951"/>
      <c r="Q859" s="936" t="s">
        <v>10433</v>
      </c>
      <c r="R859" s="525" t="s">
        <v>1678</v>
      </c>
      <c r="S859" s="529">
        <v>0.7</v>
      </c>
      <c r="T859" s="534"/>
      <c r="U859" s="537"/>
      <c r="V859" s="534"/>
      <c r="W859" s="538"/>
      <c r="X859" s="531">
        <f>ROUND(ROUND(F825*S859,0)-V850,0)</f>
        <v>368</v>
      </c>
      <c r="Y859" s="539"/>
      <c r="Z859" s="533"/>
    </row>
    <row r="860" spans="1:26" ht="16.7" customHeight="1" x14ac:dyDescent="0.15">
      <c r="A860" s="549">
        <v>22</v>
      </c>
      <c r="B860" s="549">
        <v>3690</v>
      </c>
      <c r="C860" s="540" t="s">
        <v>11705</v>
      </c>
      <c r="D860" s="542"/>
      <c r="E860" s="542"/>
      <c r="F860" s="534"/>
      <c r="G860" s="537"/>
      <c r="H860" s="541"/>
      <c r="I860" s="534"/>
      <c r="J860" s="533"/>
      <c r="K860" s="535"/>
      <c r="L860" s="939" t="s">
        <v>10414</v>
      </c>
      <c r="M860" s="526" t="s">
        <v>16</v>
      </c>
      <c r="N860" s="526" t="s">
        <v>1678</v>
      </c>
      <c r="O860" s="527">
        <v>0.7</v>
      </c>
      <c r="P860" s="951"/>
      <c r="Q860" s="937"/>
      <c r="R860" s="537"/>
      <c r="T860" s="534"/>
      <c r="U860" s="537"/>
      <c r="V860" s="534"/>
      <c r="W860" s="538"/>
      <c r="X860" s="531">
        <f>ROUND(ROUND(ROUND(F825*O860,0)*S859,0)-V850,0)</f>
        <v>254</v>
      </c>
      <c r="Y860" s="539"/>
      <c r="Z860" s="533"/>
    </row>
    <row r="861" spans="1:26" ht="16.7" customHeight="1" x14ac:dyDescent="0.15">
      <c r="A861" s="520">
        <v>22</v>
      </c>
      <c r="B861" s="520" t="s">
        <v>11706</v>
      </c>
      <c r="C861" s="540" t="s">
        <v>11707</v>
      </c>
      <c r="D861" s="542"/>
      <c r="E861" s="542"/>
      <c r="F861" s="534"/>
      <c r="G861" s="537"/>
      <c r="H861" s="541"/>
      <c r="I861" s="550"/>
      <c r="J861" s="551"/>
      <c r="K861" s="552"/>
      <c r="L861" s="940"/>
      <c r="M861" s="526" t="s">
        <v>3833</v>
      </c>
      <c r="N861" s="526" t="s">
        <v>1678</v>
      </c>
      <c r="O861" s="527">
        <v>0.5</v>
      </c>
      <c r="P861" s="951"/>
      <c r="Q861" s="937"/>
      <c r="R861" s="537"/>
      <c r="T861" s="534"/>
      <c r="U861" s="537"/>
      <c r="V861" s="534"/>
      <c r="W861" s="538"/>
      <c r="X861" s="531">
        <f>ROUND(ROUND(ROUND(F825*O861,0)*S859,0)-V850,0)</f>
        <v>178</v>
      </c>
      <c r="Y861" s="539"/>
      <c r="Z861" s="533"/>
    </row>
    <row r="862" spans="1:26" ht="16.7" customHeight="1" x14ac:dyDescent="0.15">
      <c r="A862" s="549">
        <v>22</v>
      </c>
      <c r="B862" s="549">
        <v>3691</v>
      </c>
      <c r="C862" s="540" t="s">
        <v>11708</v>
      </c>
      <c r="D862" s="542"/>
      <c r="E862" s="542"/>
      <c r="F862" s="534"/>
      <c r="G862" s="537"/>
      <c r="H862" s="541"/>
      <c r="I862" s="936" t="s">
        <v>10418</v>
      </c>
      <c r="J862" s="523" t="s">
        <v>1678</v>
      </c>
      <c r="K862" s="543">
        <v>0.96499999999999997</v>
      </c>
      <c r="L862" s="526"/>
      <c r="M862" s="526"/>
      <c r="N862" s="526"/>
      <c r="O862" s="527"/>
      <c r="P862" s="951"/>
      <c r="Q862" s="937"/>
      <c r="R862" s="537"/>
      <c r="T862" s="534"/>
      <c r="U862" s="537"/>
      <c r="V862" s="534"/>
      <c r="W862" s="538"/>
      <c r="X862" s="531">
        <f>ROUND(ROUND(ROUND(F825*K862,0)*S859,0)-V850,0)</f>
        <v>355</v>
      </c>
      <c r="Y862" s="539"/>
      <c r="Z862" s="533"/>
    </row>
    <row r="863" spans="1:26" ht="16.7" customHeight="1" x14ac:dyDescent="0.15">
      <c r="A863" s="549">
        <v>22</v>
      </c>
      <c r="B863" s="549">
        <v>3692</v>
      </c>
      <c r="C863" s="540" t="s">
        <v>11709</v>
      </c>
      <c r="D863" s="542"/>
      <c r="E863" s="542"/>
      <c r="F863" s="534"/>
      <c r="G863" s="537"/>
      <c r="H863" s="541"/>
      <c r="I863" s="937"/>
      <c r="J863" s="533"/>
      <c r="K863" s="535"/>
      <c r="L863" s="939" t="s">
        <v>10414</v>
      </c>
      <c r="M863" s="526" t="s">
        <v>16</v>
      </c>
      <c r="N863" s="526" t="s">
        <v>1678</v>
      </c>
      <c r="O863" s="527">
        <v>0.7</v>
      </c>
      <c r="P863" s="951"/>
      <c r="Q863" s="937"/>
      <c r="R863" s="537"/>
      <c r="T863" s="534"/>
      <c r="U863" s="537"/>
      <c r="V863" s="534"/>
      <c r="W863" s="538"/>
      <c r="X863" s="531">
        <f>ROUND(ROUND(ROUND(ROUND(F825*K862,0)*O863,0)*S859,0)-V850,0)</f>
        <v>245</v>
      </c>
      <c r="Y863" s="539"/>
      <c r="Z863" s="533"/>
    </row>
    <row r="864" spans="1:26" ht="16.7" customHeight="1" x14ac:dyDescent="0.15">
      <c r="A864" s="520">
        <v>22</v>
      </c>
      <c r="B864" s="520" t="s">
        <v>11710</v>
      </c>
      <c r="C864" s="540" t="s">
        <v>11711</v>
      </c>
      <c r="D864" s="542"/>
      <c r="E864" s="542"/>
      <c r="F864" s="534"/>
      <c r="G864" s="537"/>
      <c r="H864" s="541"/>
      <c r="I864" s="938"/>
      <c r="J864" s="545"/>
      <c r="K864" s="546"/>
      <c r="L864" s="940"/>
      <c r="M864" s="526" t="s">
        <v>3833</v>
      </c>
      <c r="N864" s="526" t="s">
        <v>1678</v>
      </c>
      <c r="O864" s="527">
        <v>0.5</v>
      </c>
      <c r="P864" s="952"/>
      <c r="Q864" s="938"/>
      <c r="R864" s="544"/>
      <c r="S864" s="548"/>
      <c r="T864" s="534"/>
      <c r="U864" s="537"/>
      <c r="V864" s="534"/>
      <c r="W864" s="538"/>
      <c r="X864" s="531">
        <f>ROUND(ROUND(ROUND(ROUND(F825*K862,0)*O864,0)*S859,0)-V850,0)</f>
        <v>171</v>
      </c>
      <c r="Y864" s="539"/>
      <c r="Z864" s="533"/>
    </row>
    <row r="865" spans="1:26" ht="16.7" customHeight="1" x14ac:dyDescent="0.15">
      <c r="A865" s="520">
        <v>22</v>
      </c>
      <c r="B865" s="520" t="s">
        <v>11712</v>
      </c>
      <c r="C865" s="540" t="s">
        <v>11713</v>
      </c>
      <c r="D865" s="542"/>
      <c r="E865" s="542"/>
      <c r="F865" s="534"/>
      <c r="G865" s="537"/>
      <c r="H865" s="541"/>
      <c r="I865" s="522"/>
      <c r="J865" s="523"/>
      <c r="K865" s="524"/>
      <c r="L865" s="526"/>
      <c r="M865" s="526"/>
      <c r="N865" s="526"/>
      <c r="O865" s="527"/>
      <c r="P865" s="933" t="s">
        <v>10443</v>
      </c>
      <c r="Q865" s="936" t="s">
        <v>10444</v>
      </c>
      <c r="R865" s="525" t="s">
        <v>1678</v>
      </c>
      <c r="S865" s="529">
        <v>0.7</v>
      </c>
      <c r="T865" s="534"/>
      <c r="U865" s="537"/>
      <c r="V865" s="534"/>
      <c r="W865" s="538"/>
      <c r="X865" s="531">
        <f>ROUND(ROUND(F825*S865,0)-V850,0)</f>
        <v>368</v>
      </c>
      <c r="Y865" s="539"/>
      <c r="Z865" s="533"/>
    </row>
    <row r="866" spans="1:26" ht="16.7" customHeight="1" x14ac:dyDescent="0.15">
      <c r="A866" s="520">
        <v>22</v>
      </c>
      <c r="B866" s="520" t="s">
        <v>11714</v>
      </c>
      <c r="C866" s="540" t="s">
        <v>11715</v>
      </c>
      <c r="D866" s="542"/>
      <c r="E866" s="542"/>
      <c r="F866" s="534"/>
      <c r="G866" s="537"/>
      <c r="H866" s="541"/>
      <c r="I866" s="534"/>
      <c r="J866" s="533"/>
      <c r="K866" s="535"/>
      <c r="L866" s="939" t="s">
        <v>10414</v>
      </c>
      <c r="M866" s="526" t="s">
        <v>16</v>
      </c>
      <c r="N866" s="526" t="s">
        <v>1678</v>
      </c>
      <c r="O866" s="527">
        <v>0.7</v>
      </c>
      <c r="P866" s="951"/>
      <c r="Q866" s="937"/>
      <c r="R866" s="537"/>
      <c r="T866" s="534"/>
      <c r="U866" s="537"/>
      <c r="V866" s="534"/>
      <c r="W866" s="538"/>
      <c r="X866" s="531">
        <f>ROUND(ROUND(ROUND(F825*O866,0)*S865,0)-V850,0)</f>
        <v>254</v>
      </c>
      <c r="Y866" s="539"/>
      <c r="Z866" s="533"/>
    </row>
    <row r="867" spans="1:26" ht="16.7" customHeight="1" x14ac:dyDescent="0.15">
      <c r="A867" s="520">
        <v>22</v>
      </c>
      <c r="B867" s="520" t="s">
        <v>11716</v>
      </c>
      <c r="C867" s="540" t="s">
        <v>11717</v>
      </c>
      <c r="D867" s="542"/>
      <c r="E867" s="542"/>
      <c r="F867" s="534"/>
      <c r="G867" s="537"/>
      <c r="H867" s="541"/>
      <c r="I867" s="550"/>
      <c r="J867" s="551"/>
      <c r="K867" s="552"/>
      <c r="L867" s="940"/>
      <c r="M867" s="526" t="s">
        <v>3833</v>
      </c>
      <c r="N867" s="526" t="s">
        <v>1678</v>
      </c>
      <c r="O867" s="527">
        <v>0.5</v>
      </c>
      <c r="P867" s="951"/>
      <c r="Q867" s="937"/>
      <c r="R867" s="537"/>
      <c r="T867" s="534"/>
      <c r="U867" s="537"/>
      <c r="V867" s="534"/>
      <c r="W867" s="538"/>
      <c r="X867" s="531">
        <f>ROUND(ROUND(ROUND(F825*O867,0)*S865,0)-V850,0)</f>
        <v>178</v>
      </c>
      <c r="Y867" s="539"/>
      <c r="Z867" s="533"/>
    </row>
    <row r="868" spans="1:26" ht="16.7" customHeight="1" x14ac:dyDescent="0.15">
      <c r="A868" s="520">
        <v>22</v>
      </c>
      <c r="B868" s="520" t="s">
        <v>11718</v>
      </c>
      <c r="C868" s="540" t="s">
        <v>11719</v>
      </c>
      <c r="D868" s="542"/>
      <c r="E868" s="542"/>
      <c r="F868" s="534"/>
      <c r="G868" s="537"/>
      <c r="H868" s="541"/>
      <c r="I868" s="936" t="s">
        <v>10418</v>
      </c>
      <c r="J868" s="523" t="s">
        <v>1678</v>
      </c>
      <c r="K868" s="543">
        <v>0.96499999999999997</v>
      </c>
      <c r="L868" s="526"/>
      <c r="M868" s="526"/>
      <c r="N868" s="526"/>
      <c r="O868" s="527"/>
      <c r="P868" s="951"/>
      <c r="Q868" s="937"/>
      <c r="R868" s="537"/>
      <c r="T868" s="534"/>
      <c r="U868" s="537"/>
      <c r="V868" s="534"/>
      <c r="W868" s="538"/>
      <c r="X868" s="531">
        <f>ROUND(ROUND(ROUND(F825*K868,0)*S865,0)-V850,0)</f>
        <v>355</v>
      </c>
      <c r="Y868" s="539"/>
      <c r="Z868" s="533"/>
    </row>
    <row r="869" spans="1:26" ht="16.7" customHeight="1" x14ac:dyDescent="0.15">
      <c r="A869" s="520">
        <v>22</v>
      </c>
      <c r="B869" s="520" t="s">
        <v>11720</v>
      </c>
      <c r="C869" s="540" t="s">
        <v>11721</v>
      </c>
      <c r="D869" s="542"/>
      <c r="E869" s="542"/>
      <c r="F869" s="534"/>
      <c r="G869" s="537"/>
      <c r="H869" s="541"/>
      <c r="I869" s="937"/>
      <c r="J869" s="533"/>
      <c r="K869" s="535"/>
      <c r="L869" s="939" t="s">
        <v>10414</v>
      </c>
      <c r="M869" s="526" t="s">
        <v>16</v>
      </c>
      <c r="N869" s="526" t="s">
        <v>1678</v>
      </c>
      <c r="O869" s="527">
        <v>0.7</v>
      </c>
      <c r="P869" s="951"/>
      <c r="Q869" s="937"/>
      <c r="R869" s="537"/>
      <c r="T869" s="534"/>
      <c r="U869" s="537"/>
      <c r="V869" s="534"/>
      <c r="W869" s="538"/>
      <c r="X869" s="531">
        <f>ROUND(ROUND(ROUND(ROUND(F825*K868,0)*O869,0)*S865,0)-V850,0)</f>
        <v>245</v>
      </c>
      <c r="Y869" s="539"/>
      <c r="Z869" s="533"/>
    </row>
    <row r="870" spans="1:26" ht="16.7" customHeight="1" x14ac:dyDescent="0.15">
      <c r="A870" s="520">
        <v>22</v>
      </c>
      <c r="B870" s="520" t="s">
        <v>11722</v>
      </c>
      <c r="C870" s="540" t="s">
        <v>11723</v>
      </c>
      <c r="D870" s="542"/>
      <c r="E870" s="542"/>
      <c r="F870" s="534"/>
      <c r="G870" s="537"/>
      <c r="H870" s="541"/>
      <c r="I870" s="938"/>
      <c r="J870" s="545"/>
      <c r="K870" s="546"/>
      <c r="L870" s="940"/>
      <c r="M870" s="526" t="s">
        <v>3833</v>
      </c>
      <c r="N870" s="526" t="s">
        <v>1678</v>
      </c>
      <c r="O870" s="527">
        <v>0.5</v>
      </c>
      <c r="P870" s="952"/>
      <c r="Q870" s="938"/>
      <c r="R870" s="544"/>
      <c r="S870" s="548"/>
      <c r="T870" s="534"/>
      <c r="U870" s="537"/>
      <c r="V870" s="550"/>
      <c r="W870" s="553"/>
      <c r="X870" s="531">
        <f>ROUND(ROUND(ROUND(ROUND(F825*K868,0)*O870,0)*S865,0)-V850,0)</f>
        <v>171</v>
      </c>
      <c r="Y870" s="539"/>
      <c r="Z870" s="533"/>
    </row>
    <row r="871" spans="1:26" ht="16.7" customHeight="1" x14ac:dyDescent="0.15">
      <c r="A871" s="520">
        <v>22</v>
      </c>
      <c r="B871" s="520">
        <v>2291</v>
      </c>
      <c r="C871" s="521" t="s">
        <v>11724</v>
      </c>
      <c r="D871" s="542"/>
      <c r="E871" s="542"/>
      <c r="F871" s="936" t="s">
        <v>10640</v>
      </c>
      <c r="G871" s="947"/>
      <c r="H871" s="941"/>
      <c r="I871" s="522"/>
      <c r="J871" s="523"/>
      <c r="K871" s="524"/>
      <c r="L871" s="526"/>
      <c r="M871" s="526"/>
      <c r="N871" s="526"/>
      <c r="O871" s="527"/>
      <c r="P871" s="528"/>
      <c r="Q871" s="525"/>
      <c r="R871" s="525"/>
      <c r="S871" s="529"/>
      <c r="T871" s="534"/>
      <c r="U871" s="537"/>
      <c r="V871" s="522"/>
      <c r="W871" s="530"/>
      <c r="X871" s="531">
        <f>F873</f>
        <v>487</v>
      </c>
      <c r="Y871" s="539"/>
      <c r="Z871" s="533"/>
    </row>
    <row r="872" spans="1:26" ht="16.7" customHeight="1" x14ac:dyDescent="0.15">
      <c r="A872" s="520">
        <v>22</v>
      </c>
      <c r="B872" s="520">
        <v>2292</v>
      </c>
      <c r="C872" s="521" t="s">
        <v>11725</v>
      </c>
      <c r="D872" s="542"/>
      <c r="E872" s="542"/>
      <c r="F872" s="937"/>
      <c r="G872" s="948"/>
      <c r="H872" s="942"/>
      <c r="I872" s="534"/>
      <c r="J872" s="533"/>
      <c r="K872" s="535"/>
      <c r="L872" s="939" t="s">
        <v>10414</v>
      </c>
      <c r="M872" s="526" t="s">
        <v>16</v>
      </c>
      <c r="N872" s="526" t="s">
        <v>1678</v>
      </c>
      <c r="O872" s="527">
        <v>0.7</v>
      </c>
      <c r="P872" s="536"/>
      <c r="Q872" s="537"/>
      <c r="R872" s="537"/>
      <c r="T872" s="534"/>
      <c r="U872" s="537"/>
      <c r="V872" s="534"/>
      <c r="W872" s="538"/>
      <c r="X872" s="531">
        <f>ROUND(F873*O872,0)</f>
        <v>341</v>
      </c>
      <c r="Y872" s="539"/>
      <c r="Z872" s="533"/>
    </row>
    <row r="873" spans="1:26" ht="16.7" customHeight="1" x14ac:dyDescent="0.15">
      <c r="A873" s="520">
        <v>22</v>
      </c>
      <c r="B873" s="520" t="s">
        <v>11726</v>
      </c>
      <c r="C873" s="540" t="s">
        <v>11727</v>
      </c>
      <c r="D873" s="542"/>
      <c r="E873" s="542"/>
      <c r="F873" s="949">
        <v>487</v>
      </c>
      <c r="G873" s="950"/>
      <c r="H873" s="541" t="s">
        <v>9</v>
      </c>
      <c r="I873" s="550"/>
      <c r="J873" s="551"/>
      <c r="K873" s="552"/>
      <c r="L873" s="940"/>
      <c r="M873" s="526" t="s">
        <v>3833</v>
      </c>
      <c r="N873" s="526" t="s">
        <v>1678</v>
      </c>
      <c r="O873" s="527">
        <v>0.5</v>
      </c>
      <c r="P873" s="536"/>
      <c r="Q873" s="537"/>
      <c r="R873" s="537"/>
      <c r="T873" s="534"/>
      <c r="U873" s="537"/>
      <c r="V873" s="534"/>
      <c r="W873" s="538"/>
      <c r="X873" s="531">
        <f>ROUND(F873*O873,0)</f>
        <v>244</v>
      </c>
      <c r="Y873" s="539"/>
      <c r="Z873" s="533"/>
    </row>
    <row r="874" spans="1:26" ht="16.7" customHeight="1" x14ac:dyDescent="0.15">
      <c r="A874" s="520">
        <v>22</v>
      </c>
      <c r="B874" s="520">
        <v>2293</v>
      </c>
      <c r="C874" s="540" t="s">
        <v>11728</v>
      </c>
      <c r="D874" s="542"/>
      <c r="E874" s="542"/>
      <c r="F874" s="534"/>
      <c r="G874" s="537"/>
      <c r="H874" s="541"/>
      <c r="I874" s="936" t="s">
        <v>10418</v>
      </c>
      <c r="J874" s="523" t="s">
        <v>1678</v>
      </c>
      <c r="K874" s="543">
        <v>0.96499999999999997</v>
      </c>
      <c r="L874" s="526"/>
      <c r="M874" s="526"/>
      <c r="N874" s="526"/>
      <c r="O874" s="527"/>
      <c r="P874" s="536"/>
      <c r="Q874" s="537"/>
      <c r="R874" s="537"/>
      <c r="T874" s="534"/>
      <c r="U874" s="537"/>
      <c r="V874" s="534"/>
      <c r="W874" s="538"/>
      <c r="X874" s="531">
        <f>ROUND(F873*K874,0)</f>
        <v>470</v>
      </c>
      <c r="Y874" s="539"/>
      <c r="Z874" s="533"/>
    </row>
    <row r="875" spans="1:26" ht="16.7" customHeight="1" x14ac:dyDescent="0.15">
      <c r="A875" s="520">
        <v>22</v>
      </c>
      <c r="B875" s="520">
        <v>2294</v>
      </c>
      <c r="C875" s="540" t="s">
        <v>11729</v>
      </c>
      <c r="D875" s="542"/>
      <c r="E875" s="542"/>
      <c r="F875" s="534"/>
      <c r="G875" s="537"/>
      <c r="H875" s="541"/>
      <c r="I875" s="937"/>
      <c r="J875" s="533"/>
      <c r="K875" s="535"/>
      <c r="L875" s="939" t="s">
        <v>10414</v>
      </c>
      <c r="M875" s="526" t="s">
        <v>16</v>
      </c>
      <c r="N875" s="526" t="s">
        <v>1678</v>
      </c>
      <c r="O875" s="527">
        <v>0.7</v>
      </c>
      <c r="P875" s="536"/>
      <c r="Q875" s="537"/>
      <c r="R875" s="537"/>
      <c r="T875" s="534"/>
      <c r="U875" s="537"/>
      <c r="V875" s="534"/>
      <c r="W875" s="538"/>
      <c r="X875" s="531">
        <f>ROUND(ROUND(F873*K874,0)*O875,0)</f>
        <v>329</v>
      </c>
      <c r="Y875" s="539"/>
      <c r="Z875" s="533"/>
    </row>
    <row r="876" spans="1:26" ht="16.7" customHeight="1" x14ac:dyDescent="0.15">
      <c r="A876" s="520">
        <v>22</v>
      </c>
      <c r="B876" s="520" t="s">
        <v>11730</v>
      </c>
      <c r="C876" s="540" t="s">
        <v>11731</v>
      </c>
      <c r="D876" s="542"/>
      <c r="E876" s="542"/>
      <c r="F876" s="534"/>
      <c r="G876" s="537"/>
      <c r="H876" s="541"/>
      <c r="I876" s="938"/>
      <c r="J876" s="545"/>
      <c r="K876" s="546"/>
      <c r="L876" s="940"/>
      <c r="M876" s="526" t="s">
        <v>3833</v>
      </c>
      <c r="N876" s="526" t="s">
        <v>1678</v>
      </c>
      <c r="O876" s="527">
        <v>0.5</v>
      </c>
      <c r="P876" s="547"/>
      <c r="Q876" s="544"/>
      <c r="R876" s="544"/>
      <c r="S876" s="548"/>
      <c r="T876" s="534"/>
      <c r="U876" s="537"/>
      <c r="V876" s="534"/>
      <c r="W876" s="538"/>
      <c r="X876" s="531">
        <f>ROUND(ROUND(F873*K874,0)*O876,0)</f>
        <v>235</v>
      </c>
      <c r="Y876" s="539"/>
      <c r="Z876" s="533"/>
    </row>
    <row r="877" spans="1:26" ht="16.7" customHeight="1" x14ac:dyDescent="0.15">
      <c r="A877" s="549">
        <v>22</v>
      </c>
      <c r="B877" s="549">
        <v>2295</v>
      </c>
      <c r="C877" s="540" t="s">
        <v>11732</v>
      </c>
      <c r="D877" s="542"/>
      <c r="E877" s="542"/>
      <c r="F877" s="534"/>
      <c r="G877" s="537"/>
      <c r="H877" s="541"/>
      <c r="I877" s="522"/>
      <c r="J877" s="523"/>
      <c r="K877" s="524"/>
      <c r="L877" s="526"/>
      <c r="M877" s="526"/>
      <c r="N877" s="526"/>
      <c r="O877" s="527"/>
      <c r="P877" s="933" t="s">
        <v>10423</v>
      </c>
      <c r="Q877" s="936" t="s">
        <v>10424</v>
      </c>
      <c r="R877" s="525" t="s">
        <v>1678</v>
      </c>
      <c r="S877" s="529">
        <v>0.5</v>
      </c>
      <c r="T877" s="534"/>
      <c r="U877" s="537"/>
      <c r="V877" s="534"/>
      <c r="W877" s="538"/>
      <c r="X877" s="531">
        <f>ROUND(F873*S877,0)</f>
        <v>244</v>
      </c>
      <c r="Y877" s="539"/>
      <c r="Z877" s="533"/>
    </row>
    <row r="878" spans="1:26" ht="16.7" customHeight="1" x14ac:dyDescent="0.15">
      <c r="A878" s="549">
        <v>22</v>
      </c>
      <c r="B878" s="549">
        <v>2296</v>
      </c>
      <c r="C878" s="540" t="s">
        <v>11733</v>
      </c>
      <c r="D878" s="542"/>
      <c r="E878" s="542"/>
      <c r="F878" s="534"/>
      <c r="G878" s="537"/>
      <c r="H878" s="541"/>
      <c r="I878" s="534"/>
      <c r="J878" s="533"/>
      <c r="K878" s="535"/>
      <c r="L878" s="939" t="s">
        <v>10414</v>
      </c>
      <c r="M878" s="526" t="s">
        <v>16</v>
      </c>
      <c r="N878" s="526" t="s">
        <v>1678</v>
      </c>
      <c r="O878" s="527">
        <v>0.7</v>
      </c>
      <c r="P878" s="951"/>
      <c r="Q878" s="937"/>
      <c r="R878" s="537"/>
      <c r="T878" s="534"/>
      <c r="U878" s="537"/>
      <c r="V878" s="534"/>
      <c r="W878" s="538"/>
      <c r="X878" s="531">
        <f>ROUND(ROUND(F873*O878,0)*S877,0)</f>
        <v>171</v>
      </c>
      <c r="Y878" s="539"/>
      <c r="Z878" s="533"/>
    </row>
    <row r="879" spans="1:26" ht="16.7" customHeight="1" x14ac:dyDescent="0.15">
      <c r="A879" s="520">
        <v>22</v>
      </c>
      <c r="B879" s="520" t="s">
        <v>11734</v>
      </c>
      <c r="C879" s="540" t="s">
        <v>11735</v>
      </c>
      <c r="D879" s="542"/>
      <c r="E879" s="542"/>
      <c r="F879" s="534"/>
      <c r="G879" s="537"/>
      <c r="H879" s="541"/>
      <c r="I879" s="550"/>
      <c r="J879" s="551"/>
      <c r="K879" s="552"/>
      <c r="L879" s="940"/>
      <c r="M879" s="526" t="s">
        <v>3833</v>
      </c>
      <c r="N879" s="526" t="s">
        <v>1678</v>
      </c>
      <c r="O879" s="527">
        <v>0.5</v>
      </c>
      <c r="P879" s="951"/>
      <c r="Q879" s="937"/>
      <c r="R879" s="537"/>
      <c r="T879" s="534"/>
      <c r="U879" s="537"/>
      <c r="V879" s="534"/>
      <c r="W879" s="538"/>
      <c r="X879" s="531">
        <f>ROUND(ROUND(F873*O879,0)*S877,0)</f>
        <v>122</v>
      </c>
      <c r="Y879" s="539"/>
      <c r="Z879" s="533"/>
    </row>
    <row r="880" spans="1:26" ht="16.7" customHeight="1" x14ac:dyDescent="0.15">
      <c r="A880" s="549">
        <v>22</v>
      </c>
      <c r="B880" s="549">
        <v>2297</v>
      </c>
      <c r="C880" s="540" t="s">
        <v>11736</v>
      </c>
      <c r="D880" s="542"/>
      <c r="E880" s="542"/>
      <c r="F880" s="534"/>
      <c r="G880" s="537"/>
      <c r="H880" s="541"/>
      <c r="I880" s="936" t="s">
        <v>10418</v>
      </c>
      <c r="J880" s="523" t="s">
        <v>1678</v>
      </c>
      <c r="K880" s="543">
        <v>0.96499999999999997</v>
      </c>
      <c r="L880" s="525"/>
      <c r="M880" s="526"/>
      <c r="N880" s="526"/>
      <c r="O880" s="527"/>
      <c r="P880" s="951"/>
      <c r="Q880" s="937"/>
      <c r="R880" s="537"/>
      <c r="T880" s="534"/>
      <c r="U880" s="537"/>
      <c r="V880" s="534"/>
      <c r="W880" s="538"/>
      <c r="X880" s="531">
        <f>ROUND(ROUND(F873*K880,0)*S877,0)</f>
        <v>235</v>
      </c>
      <c r="Y880" s="539"/>
      <c r="Z880" s="533"/>
    </row>
    <row r="881" spans="1:26" ht="16.7" customHeight="1" x14ac:dyDescent="0.15">
      <c r="A881" s="549">
        <v>22</v>
      </c>
      <c r="B881" s="549">
        <v>2298</v>
      </c>
      <c r="C881" s="540" t="s">
        <v>11737</v>
      </c>
      <c r="D881" s="542"/>
      <c r="E881" s="542"/>
      <c r="F881" s="534"/>
      <c r="G881" s="537"/>
      <c r="H881" s="541"/>
      <c r="I881" s="937"/>
      <c r="J881" s="533"/>
      <c r="K881" s="535"/>
      <c r="L881" s="939" t="s">
        <v>10414</v>
      </c>
      <c r="M881" s="526" t="s">
        <v>16</v>
      </c>
      <c r="N881" s="526" t="s">
        <v>1678</v>
      </c>
      <c r="O881" s="527">
        <v>0.7</v>
      </c>
      <c r="P881" s="951"/>
      <c r="Q881" s="937"/>
      <c r="R881" s="537"/>
      <c r="T881" s="534"/>
      <c r="U881" s="537"/>
      <c r="V881" s="534"/>
      <c r="W881" s="538"/>
      <c r="X881" s="531">
        <f>ROUND(ROUND(ROUND(F873*K880,0)*O881,0)*S877,0)</f>
        <v>165</v>
      </c>
      <c r="Y881" s="539"/>
      <c r="Z881" s="533"/>
    </row>
    <row r="882" spans="1:26" ht="16.7" customHeight="1" x14ac:dyDescent="0.15">
      <c r="A882" s="520">
        <v>22</v>
      </c>
      <c r="B882" s="520" t="s">
        <v>11738</v>
      </c>
      <c r="C882" s="540" t="s">
        <v>11739</v>
      </c>
      <c r="D882" s="542"/>
      <c r="E882" s="542"/>
      <c r="F882" s="534"/>
      <c r="G882" s="537"/>
      <c r="H882" s="541"/>
      <c r="I882" s="938"/>
      <c r="J882" s="545"/>
      <c r="K882" s="546"/>
      <c r="L882" s="940"/>
      <c r="M882" s="526" t="s">
        <v>3833</v>
      </c>
      <c r="N882" s="526" t="s">
        <v>1678</v>
      </c>
      <c r="O882" s="527">
        <v>0.5</v>
      </c>
      <c r="P882" s="951"/>
      <c r="Q882" s="938"/>
      <c r="R882" s="544"/>
      <c r="S882" s="548"/>
      <c r="T882" s="534"/>
      <c r="U882" s="537"/>
      <c r="V882" s="534"/>
      <c r="W882" s="538"/>
      <c r="X882" s="531">
        <f>ROUND(ROUND(ROUND(F873*K880,0)*O882,0)*S877,0)</f>
        <v>118</v>
      </c>
      <c r="Y882" s="539"/>
      <c r="Z882" s="533"/>
    </row>
    <row r="883" spans="1:26" ht="16.7" customHeight="1" x14ac:dyDescent="0.15">
      <c r="A883" s="549">
        <v>22</v>
      </c>
      <c r="B883" s="549">
        <v>3299</v>
      </c>
      <c r="C883" s="540" t="s">
        <v>11740</v>
      </c>
      <c r="D883" s="542"/>
      <c r="E883" s="542"/>
      <c r="F883" s="534"/>
      <c r="G883" s="537"/>
      <c r="H883" s="541"/>
      <c r="I883" s="522"/>
      <c r="J883" s="523"/>
      <c r="K883" s="524"/>
      <c r="L883" s="544"/>
      <c r="M883" s="526"/>
      <c r="N883" s="526"/>
      <c r="O883" s="527"/>
      <c r="P883" s="951"/>
      <c r="Q883" s="936" t="s">
        <v>10433</v>
      </c>
      <c r="R883" s="525" t="s">
        <v>1678</v>
      </c>
      <c r="S883" s="529">
        <v>0.7</v>
      </c>
      <c r="T883" s="534"/>
      <c r="U883" s="537"/>
      <c r="V883" s="534"/>
      <c r="W883" s="538"/>
      <c r="X883" s="531">
        <f>ROUND(F873*S883,0)</f>
        <v>341</v>
      </c>
      <c r="Y883" s="539"/>
      <c r="Z883" s="533"/>
    </row>
    <row r="884" spans="1:26" ht="16.7" customHeight="1" x14ac:dyDescent="0.15">
      <c r="A884" s="549">
        <v>22</v>
      </c>
      <c r="B884" s="549">
        <v>3300</v>
      </c>
      <c r="C884" s="540" t="s">
        <v>11741</v>
      </c>
      <c r="D884" s="542"/>
      <c r="E884" s="542"/>
      <c r="F884" s="534"/>
      <c r="G884" s="537"/>
      <c r="H884" s="541"/>
      <c r="I884" s="534"/>
      <c r="J884" s="533"/>
      <c r="K884" s="535"/>
      <c r="L884" s="939" t="s">
        <v>10414</v>
      </c>
      <c r="M884" s="526" t="s">
        <v>16</v>
      </c>
      <c r="N884" s="526" t="s">
        <v>1678</v>
      </c>
      <c r="O884" s="527">
        <v>0.7</v>
      </c>
      <c r="P884" s="951"/>
      <c r="Q884" s="937"/>
      <c r="R884" s="537"/>
      <c r="T884" s="534"/>
      <c r="U884" s="537"/>
      <c r="V884" s="534"/>
      <c r="W884" s="538"/>
      <c r="X884" s="531">
        <f>ROUND(ROUND(F873*O884,0)*S883,0)</f>
        <v>239</v>
      </c>
      <c r="Y884" s="539"/>
      <c r="Z884" s="533"/>
    </row>
    <row r="885" spans="1:26" ht="16.7" customHeight="1" x14ac:dyDescent="0.15">
      <c r="A885" s="520">
        <v>22</v>
      </c>
      <c r="B885" s="520" t="s">
        <v>11742</v>
      </c>
      <c r="C885" s="540" t="s">
        <v>11743</v>
      </c>
      <c r="D885" s="542"/>
      <c r="E885" s="542"/>
      <c r="F885" s="534"/>
      <c r="G885" s="537"/>
      <c r="H885" s="541"/>
      <c r="I885" s="550"/>
      <c r="J885" s="551"/>
      <c r="K885" s="552"/>
      <c r="L885" s="940"/>
      <c r="M885" s="526" t="s">
        <v>3833</v>
      </c>
      <c r="N885" s="526" t="s">
        <v>1678</v>
      </c>
      <c r="O885" s="527">
        <v>0.5</v>
      </c>
      <c r="P885" s="951"/>
      <c r="Q885" s="937"/>
      <c r="R885" s="537"/>
      <c r="T885" s="534"/>
      <c r="U885" s="537"/>
      <c r="V885" s="534"/>
      <c r="W885" s="538"/>
      <c r="X885" s="531">
        <f>ROUND(ROUND(F873*O885,0)*S883,0)</f>
        <v>171</v>
      </c>
      <c r="Y885" s="539"/>
      <c r="Z885" s="533"/>
    </row>
    <row r="886" spans="1:26" ht="16.7" customHeight="1" x14ac:dyDescent="0.15">
      <c r="A886" s="549">
        <v>22</v>
      </c>
      <c r="B886" s="549">
        <v>3301</v>
      </c>
      <c r="C886" s="540" t="s">
        <v>11744</v>
      </c>
      <c r="D886" s="542"/>
      <c r="E886" s="542"/>
      <c r="F886" s="534"/>
      <c r="G886" s="537"/>
      <c r="H886" s="541"/>
      <c r="I886" s="936" t="s">
        <v>10418</v>
      </c>
      <c r="J886" s="523" t="s">
        <v>1678</v>
      </c>
      <c r="K886" s="543">
        <v>0.96499999999999997</v>
      </c>
      <c r="L886" s="526"/>
      <c r="M886" s="526"/>
      <c r="N886" s="526"/>
      <c r="O886" s="527"/>
      <c r="P886" s="951"/>
      <c r="Q886" s="937"/>
      <c r="R886" s="537"/>
      <c r="T886" s="534"/>
      <c r="U886" s="537"/>
      <c r="V886" s="534"/>
      <c r="W886" s="538"/>
      <c r="X886" s="531">
        <f>ROUND(ROUND(F873*K886,0)*S883,0)</f>
        <v>329</v>
      </c>
      <c r="Y886" s="539"/>
      <c r="Z886" s="533"/>
    </row>
    <row r="887" spans="1:26" ht="16.7" customHeight="1" x14ac:dyDescent="0.15">
      <c r="A887" s="549">
        <v>22</v>
      </c>
      <c r="B887" s="549">
        <v>3302</v>
      </c>
      <c r="C887" s="540" t="s">
        <v>11745</v>
      </c>
      <c r="D887" s="542"/>
      <c r="E887" s="542"/>
      <c r="F887" s="534"/>
      <c r="G887" s="537"/>
      <c r="H887" s="541"/>
      <c r="I887" s="937"/>
      <c r="J887" s="533"/>
      <c r="K887" s="535"/>
      <c r="L887" s="939" t="s">
        <v>10414</v>
      </c>
      <c r="M887" s="526" t="s">
        <v>16</v>
      </c>
      <c r="N887" s="526" t="s">
        <v>1678</v>
      </c>
      <c r="O887" s="527">
        <v>0.7</v>
      </c>
      <c r="P887" s="951"/>
      <c r="Q887" s="937"/>
      <c r="R887" s="537"/>
      <c r="T887" s="534"/>
      <c r="U887" s="537"/>
      <c r="V887" s="534"/>
      <c r="W887" s="538"/>
      <c r="X887" s="531">
        <f>ROUND(ROUND(ROUND(F873*K886,0)*O887,0)*S883,0)</f>
        <v>230</v>
      </c>
      <c r="Y887" s="539"/>
      <c r="Z887" s="533"/>
    </row>
    <row r="888" spans="1:26" ht="16.7" customHeight="1" x14ac:dyDescent="0.15">
      <c r="A888" s="520">
        <v>22</v>
      </c>
      <c r="B888" s="520" t="s">
        <v>11746</v>
      </c>
      <c r="C888" s="540" t="s">
        <v>11747</v>
      </c>
      <c r="D888" s="542"/>
      <c r="E888" s="542"/>
      <c r="F888" s="534"/>
      <c r="G888" s="537"/>
      <c r="H888" s="541"/>
      <c r="I888" s="938"/>
      <c r="J888" s="545"/>
      <c r="K888" s="546"/>
      <c r="L888" s="940"/>
      <c r="M888" s="526" t="s">
        <v>3833</v>
      </c>
      <c r="N888" s="526" t="s">
        <v>1678</v>
      </c>
      <c r="O888" s="527">
        <v>0.5</v>
      </c>
      <c r="P888" s="952"/>
      <c r="Q888" s="938"/>
      <c r="R888" s="544"/>
      <c r="S888" s="548"/>
      <c r="T888" s="534"/>
      <c r="U888" s="537"/>
      <c r="V888" s="534"/>
      <c r="W888" s="538"/>
      <c r="X888" s="531">
        <f>ROUND(ROUND(ROUND(F873*K886,0)*O888,0)*S883,0)</f>
        <v>165</v>
      </c>
      <c r="Y888" s="539"/>
      <c r="Z888" s="533"/>
    </row>
    <row r="889" spans="1:26" ht="16.7" customHeight="1" x14ac:dyDescent="0.15">
      <c r="A889" s="520">
        <v>22</v>
      </c>
      <c r="B889" s="520" t="s">
        <v>11748</v>
      </c>
      <c r="C889" s="540" t="s">
        <v>11749</v>
      </c>
      <c r="D889" s="542"/>
      <c r="E889" s="542"/>
      <c r="F889" s="534"/>
      <c r="G889" s="537"/>
      <c r="H889" s="541"/>
      <c r="I889" s="522"/>
      <c r="J889" s="523"/>
      <c r="K889" s="524"/>
      <c r="L889" s="526"/>
      <c r="M889" s="526"/>
      <c r="N889" s="526"/>
      <c r="O889" s="527"/>
      <c r="P889" s="933" t="s">
        <v>10443</v>
      </c>
      <c r="Q889" s="936" t="s">
        <v>10444</v>
      </c>
      <c r="R889" s="525" t="s">
        <v>1678</v>
      </c>
      <c r="S889" s="529">
        <v>0.7</v>
      </c>
      <c r="T889" s="534"/>
      <c r="U889" s="537"/>
      <c r="V889" s="534"/>
      <c r="W889" s="538"/>
      <c r="X889" s="531">
        <f>ROUND(F873*S889,0)</f>
        <v>341</v>
      </c>
      <c r="Y889" s="539"/>
      <c r="Z889" s="533"/>
    </row>
    <row r="890" spans="1:26" ht="16.7" customHeight="1" x14ac:dyDescent="0.15">
      <c r="A890" s="520">
        <v>22</v>
      </c>
      <c r="B890" s="520" t="s">
        <v>11750</v>
      </c>
      <c r="C890" s="540" t="s">
        <v>11751</v>
      </c>
      <c r="D890" s="542"/>
      <c r="E890" s="542"/>
      <c r="F890" s="534"/>
      <c r="G890" s="537"/>
      <c r="H890" s="541"/>
      <c r="I890" s="534"/>
      <c r="J890" s="533"/>
      <c r="K890" s="535"/>
      <c r="L890" s="939" t="s">
        <v>10414</v>
      </c>
      <c r="M890" s="526" t="s">
        <v>16</v>
      </c>
      <c r="N890" s="526" t="s">
        <v>1678</v>
      </c>
      <c r="O890" s="527">
        <v>0.7</v>
      </c>
      <c r="P890" s="951"/>
      <c r="Q890" s="937"/>
      <c r="R890" s="537"/>
      <c r="T890" s="534"/>
      <c r="U890" s="537"/>
      <c r="V890" s="534"/>
      <c r="W890" s="538"/>
      <c r="X890" s="531">
        <f>ROUND(ROUND(F873*O890,0)*S889,0)</f>
        <v>239</v>
      </c>
      <c r="Y890" s="539"/>
      <c r="Z890" s="533"/>
    </row>
    <row r="891" spans="1:26" ht="16.7" customHeight="1" x14ac:dyDescent="0.15">
      <c r="A891" s="520">
        <v>22</v>
      </c>
      <c r="B891" s="520" t="s">
        <v>11752</v>
      </c>
      <c r="C891" s="540" t="s">
        <v>11753</v>
      </c>
      <c r="D891" s="542"/>
      <c r="E891" s="542"/>
      <c r="F891" s="534"/>
      <c r="G891" s="537"/>
      <c r="H891" s="541"/>
      <c r="I891" s="550"/>
      <c r="J891" s="551"/>
      <c r="K891" s="552"/>
      <c r="L891" s="940"/>
      <c r="M891" s="526" t="s">
        <v>3833</v>
      </c>
      <c r="N891" s="526" t="s">
        <v>1678</v>
      </c>
      <c r="O891" s="527">
        <v>0.5</v>
      </c>
      <c r="P891" s="951"/>
      <c r="Q891" s="937"/>
      <c r="R891" s="537"/>
      <c r="T891" s="534"/>
      <c r="U891" s="537"/>
      <c r="V891" s="534"/>
      <c r="W891" s="538"/>
      <c r="X891" s="531">
        <f>ROUND(ROUND(F873*O891,0)*S889,0)</f>
        <v>171</v>
      </c>
      <c r="Y891" s="539"/>
      <c r="Z891" s="533"/>
    </row>
    <row r="892" spans="1:26" ht="16.7" customHeight="1" x14ac:dyDescent="0.15">
      <c r="A892" s="520">
        <v>22</v>
      </c>
      <c r="B892" s="520" t="s">
        <v>11754</v>
      </c>
      <c r="C892" s="540" t="s">
        <v>11755</v>
      </c>
      <c r="D892" s="542"/>
      <c r="E892" s="542"/>
      <c r="F892" s="534"/>
      <c r="G892" s="537"/>
      <c r="H892" s="541"/>
      <c r="I892" s="936" t="s">
        <v>10418</v>
      </c>
      <c r="J892" s="523" t="s">
        <v>1678</v>
      </c>
      <c r="K892" s="543">
        <v>0.96499999999999997</v>
      </c>
      <c r="L892" s="526"/>
      <c r="M892" s="526"/>
      <c r="N892" s="526"/>
      <c r="O892" s="527"/>
      <c r="P892" s="951"/>
      <c r="Q892" s="937"/>
      <c r="R892" s="537"/>
      <c r="T892" s="534"/>
      <c r="U892" s="537"/>
      <c r="V892" s="534"/>
      <c r="W892" s="538"/>
      <c r="X892" s="531">
        <f>ROUND(ROUND(F873*K892,0)*S889,0)</f>
        <v>329</v>
      </c>
      <c r="Y892" s="539"/>
      <c r="Z892" s="533"/>
    </row>
    <row r="893" spans="1:26" ht="16.7" customHeight="1" x14ac:dyDescent="0.15">
      <c r="A893" s="520">
        <v>22</v>
      </c>
      <c r="B893" s="520" t="s">
        <v>11756</v>
      </c>
      <c r="C893" s="540" t="s">
        <v>11757</v>
      </c>
      <c r="D893" s="542"/>
      <c r="E893" s="542"/>
      <c r="F893" s="534"/>
      <c r="G893" s="537"/>
      <c r="H893" s="541"/>
      <c r="I893" s="937"/>
      <c r="J893" s="533"/>
      <c r="K893" s="535"/>
      <c r="L893" s="939" t="s">
        <v>10414</v>
      </c>
      <c r="M893" s="526" t="s">
        <v>16</v>
      </c>
      <c r="N893" s="526" t="s">
        <v>1678</v>
      </c>
      <c r="O893" s="527">
        <v>0.7</v>
      </c>
      <c r="P893" s="951"/>
      <c r="Q893" s="937"/>
      <c r="R893" s="537"/>
      <c r="T893" s="534"/>
      <c r="U893" s="537"/>
      <c r="V893" s="534"/>
      <c r="W893" s="538"/>
      <c r="X893" s="531">
        <f>ROUND(ROUND(ROUND(F873*K892,0)*O893,0)*S889,0)</f>
        <v>230</v>
      </c>
      <c r="Y893" s="539"/>
      <c r="Z893" s="533"/>
    </row>
    <row r="894" spans="1:26" ht="16.7" customHeight="1" x14ac:dyDescent="0.15">
      <c r="A894" s="520">
        <v>22</v>
      </c>
      <c r="B894" s="520" t="s">
        <v>11758</v>
      </c>
      <c r="C894" s="540" t="s">
        <v>11759</v>
      </c>
      <c r="D894" s="542"/>
      <c r="E894" s="542"/>
      <c r="F894" s="534"/>
      <c r="G894" s="537"/>
      <c r="H894" s="541"/>
      <c r="I894" s="938"/>
      <c r="J894" s="545"/>
      <c r="K894" s="546"/>
      <c r="L894" s="940"/>
      <c r="M894" s="526" t="s">
        <v>3833</v>
      </c>
      <c r="N894" s="526" t="s">
        <v>1678</v>
      </c>
      <c r="O894" s="527">
        <v>0.5</v>
      </c>
      <c r="P894" s="952"/>
      <c r="Q894" s="938"/>
      <c r="R894" s="544"/>
      <c r="S894" s="548"/>
      <c r="T894" s="534"/>
      <c r="U894" s="537"/>
      <c r="V894" s="550"/>
      <c r="W894" s="553"/>
      <c r="X894" s="531">
        <f>ROUND(ROUND(ROUND(F873*K892,0)*O894,0)*S889,0)</f>
        <v>165</v>
      </c>
      <c r="Y894" s="539"/>
      <c r="Z894" s="533"/>
    </row>
    <row r="895" spans="1:26" ht="16.7" customHeight="1" x14ac:dyDescent="0.15">
      <c r="A895" s="520">
        <v>22</v>
      </c>
      <c r="B895" s="520">
        <v>2691</v>
      </c>
      <c r="C895" s="540" t="s">
        <v>11760</v>
      </c>
      <c r="D895" s="542"/>
      <c r="E895" s="542"/>
      <c r="F895" s="534"/>
      <c r="G895" s="537"/>
      <c r="H895" s="541"/>
      <c r="I895" s="522"/>
      <c r="J895" s="523"/>
      <c r="K895" s="524"/>
      <c r="L895" s="526"/>
      <c r="M895" s="526"/>
      <c r="N895" s="526"/>
      <c r="O895" s="527"/>
      <c r="P895" s="528"/>
      <c r="Q895" s="525"/>
      <c r="R895" s="525"/>
      <c r="S895" s="529"/>
      <c r="T895" s="534"/>
      <c r="U895" s="537"/>
      <c r="V895" s="936" t="s">
        <v>10456</v>
      </c>
      <c r="W895" s="941"/>
      <c r="X895" s="531">
        <f>ROUND(F873-V898,0)</f>
        <v>475</v>
      </c>
      <c r="Y895" s="539"/>
      <c r="Z895" s="533"/>
    </row>
    <row r="896" spans="1:26" ht="16.7" customHeight="1" x14ac:dyDescent="0.15">
      <c r="A896" s="520">
        <v>22</v>
      </c>
      <c r="B896" s="520">
        <v>2692</v>
      </c>
      <c r="C896" s="540" t="s">
        <v>11761</v>
      </c>
      <c r="D896" s="542"/>
      <c r="E896" s="542"/>
      <c r="F896" s="534"/>
      <c r="G896" s="537"/>
      <c r="H896" s="541"/>
      <c r="I896" s="534"/>
      <c r="J896" s="533"/>
      <c r="K896" s="535"/>
      <c r="L896" s="939" t="s">
        <v>10414</v>
      </c>
      <c r="M896" s="526" t="s">
        <v>16</v>
      </c>
      <c r="N896" s="526" t="s">
        <v>1678</v>
      </c>
      <c r="O896" s="527">
        <v>0.7</v>
      </c>
      <c r="P896" s="536"/>
      <c r="Q896" s="537"/>
      <c r="R896" s="537"/>
      <c r="T896" s="534"/>
      <c r="U896" s="537"/>
      <c r="V896" s="937"/>
      <c r="W896" s="942"/>
      <c r="X896" s="531">
        <f>ROUND(ROUND(F873*O896,0)-V898,0)</f>
        <v>329</v>
      </c>
      <c r="Y896" s="539"/>
      <c r="Z896" s="533"/>
    </row>
    <row r="897" spans="1:26" ht="16.7" customHeight="1" x14ac:dyDescent="0.15">
      <c r="A897" s="520">
        <v>22</v>
      </c>
      <c r="B897" s="520" t="s">
        <v>11762</v>
      </c>
      <c r="C897" s="540" t="s">
        <v>11763</v>
      </c>
      <c r="D897" s="542"/>
      <c r="E897" s="542"/>
      <c r="F897" s="534"/>
      <c r="G897" s="537"/>
      <c r="H897" s="541"/>
      <c r="I897" s="550"/>
      <c r="J897" s="551"/>
      <c r="K897" s="552"/>
      <c r="L897" s="940"/>
      <c r="M897" s="526" t="s">
        <v>3833</v>
      </c>
      <c r="N897" s="526" t="s">
        <v>1678</v>
      </c>
      <c r="O897" s="527">
        <v>0.5</v>
      </c>
      <c r="P897" s="536"/>
      <c r="Q897" s="537"/>
      <c r="R897" s="537"/>
      <c r="T897" s="534"/>
      <c r="U897" s="537"/>
      <c r="V897" s="937"/>
      <c r="W897" s="942"/>
      <c r="X897" s="531">
        <f>ROUND(ROUND(F873*O897,0)-V898,0)</f>
        <v>232</v>
      </c>
      <c r="Y897" s="539"/>
      <c r="Z897" s="533"/>
    </row>
    <row r="898" spans="1:26" ht="16.7" customHeight="1" x14ac:dyDescent="0.15">
      <c r="A898" s="520">
        <v>22</v>
      </c>
      <c r="B898" s="520">
        <v>2693</v>
      </c>
      <c r="C898" s="540" t="s">
        <v>11764</v>
      </c>
      <c r="D898" s="542"/>
      <c r="E898" s="542"/>
      <c r="F898" s="534"/>
      <c r="G898" s="537"/>
      <c r="H898" s="541"/>
      <c r="I898" s="936" t="s">
        <v>10418</v>
      </c>
      <c r="J898" s="523" t="s">
        <v>1678</v>
      </c>
      <c r="K898" s="543">
        <v>0.96499999999999997</v>
      </c>
      <c r="L898" s="526"/>
      <c r="M898" s="526"/>
      <c r="N898" s="526"/>
      <c r="O898" s="527"/>
      <c r="P898" s="536"/>
      <c r="Q898" s="537"/>
      <c r="R898" s="537"/>
      <c r="T898" s="534"/>
      <c r="U898" s="537"/>
      <c r="V898" s="554">
        <v>12</v>
      </c>
      <c r="W898" s="953" t="s">
        <v>10461</v>
      </c>
      <c r="X898" s="531">
        <f>ROUND(ROUND(F873*K898,0)-V898,0)</f>
        <v>458</v>
      </c>
      <c r="Y898" s="539"/>
      <c r="Z898" s="533"/>
    </row>
    <row r="899" spans="1:26" ht="16.7" customHeight="1" x14ac:dyDescent="0.15">
      <c r="A899" s="520">
        <v>22</v>
      </c>
      <c r="B899" s="520">
        <v>2694</v>
      </c>
      <c r="C899" s="540" t="s">
        <v>11765</v>
      </c>
      <c r="D899" s="542"/>
      <c r="E899" s="542"/>
      <c r="F899" s="534"/>
      <c r="G899" s="537"/>
      <c r="H899" s="541"/>
      <c r="I899" s="937"/>
      <c r="J899" s="533"/>
      <c r="K899" s="535"/>
      <c r="L899" s="939" t="s">
        <v>10414</v>
      </c>
      <c r="M899" s="526" t="s">
        <v>16</v>
      </c>
      <c r="N899" s="526" t="s">
        <v>1678</v>
      </c>
      <c r="O899" s="527">
        <v>0.7</v>
      </c>
      <c r="P899" s="536"/>
      <c r="Q899" s="537"/>
      <c r="R899" s="537"/>
      <c r="T899" s="534"/>
      <c r="U899" s="537"/>
      <c r="V899" s="534"/>
      <c r="W899" s="953"/>
      <c r="X899" s="531">
        <f>ROUND(ROUND(ROUND(F873*K898,0)*O899,0)-V898,0)</f>
        <v>317</v>
      </c>
      <c r="Y899" s="539"/>
      <c r="Z899" s="533"/>
    </row>
    <row r="900" spans="1:26" ht="16.7" customHeight="1" x14ac:dyDescent="0.15">
      <c r="A900" s="520">
        <v>22</v>
      </c>
      <c r="B900" s="520" t="s">
        <v>11766</v>
      </c>
      <c r="C900" s="540" t="s">
        <v>11767</v>
      </c>
      <c r="D900" s="542"/>
      <c r="E900" s="542"/>
      <c r="F900" s="534"/>
      <c r="G900" s="537"/>
      <c r="H900" s="541"/>
      <c r="I900" s="938"/>
      <c r="J900" s="545"/>
      <c r="K900" s="546"/>
      <c r="L900" s="940"/>
      <c r="M900" s="526" t="s">
        <v>3833</v>
      </c>
      <c r="N900" s="526" t="s">
        <v>1678</v>
      </c>
      <c r="O900" s="527">
        <v>0.5</v>
      </c>
      <c r="P900" s="547"/>
      <c r="Q900" s="544"/>
      <c r="R900" s="544"/>
      <c r="S900" s="548"/>
      <c r="T900" s="534"/>
      <c r="U900" s="537"/>
      <c r="V900" s="534"/>
      <c r="W900" s="538"/>
      <c r="X900" s="531">
        <f>ROUND(ROUND(ROUND(F873*K898,0)*O900,0)-V898,0)</f>
        <v>223</v>
      </c>
      <c r="Y900" s="539"/>
      <c r="Z900" s="533"/>
    </row>
    <row r="901" spans="1:26" ht="16.7" customHeight="1" x14ac:dyDescent="0.15">
      <c r="A901" s="549">
        <v>22</v>
      </c>
      <c r="B901" s="549">
        <v>2695</v>
      </c>
      <c r="C901" s="540" t="s">
        <v>11768</v>
      </c>
      <c r="D901" s="542"/>
      <c r="E901" s="542"/>
      <c r="F901" s="534"/>
      <c r="G901" s="537"/>
      <c r="H901" s="541"/>
      <c r="I901" s="522"/>
      <c r="J901" s="523"/>
      <c r="K901" s="524"/>
      <c r="L901" s="526"/>
      <c r="M901" s="526"/>
      <c r="N901" s="526"/>
      <c r="O901" s="527"/>
      <c r="P901" s="933" t="s">
        <v>10423</v>
      </c>
      <c r="Q901" s="936" t="s">
        <v>10424</v>
      </c>
      <c r="R901" s="525" t="s">
        <v>1678</v>
      </c>
      <c r="S901" s="529">
        <v>0.5</v>
      </c>
      <c r="T901" s="534"/>
      <c r="U901" s="537"/>
      <c r="V901" s="534"/>
      <c r="W901" s="538"/>
      <c r="X901" s="531">
        <f>ROUND(ROUND(F873*S901,0)-V898,0)</f>
        <v>232</v>
      </c>
      <c r="Y901" s="539"/>
      <c r="Z901" s="533"/>
    </row>
    <row r="902" spans="1:26" ht="16.7" customHeight="1" x14ac:dyDescent="0.15">
      <c r="A902" s="549">
        <v>22</v>
      </c>
      <c r="B902" s="549">
        <v>2696</v>
      </c>
      <c r="C902" s="540" t="s">
        <v>11769</v>
      </c>
      <c r="D902" s="542"/>
      <c r="E902" s="542"/>
      <c r="F902" s="534"/>
      <c r="G902" s="537"/>
      <c r="H902" s="541"/>
      <c r="I902" s="534"/>
      <c r="J902" s="533"/>
      <c r="K902" s="535"/>
      <c r="L902" s="939" t="s">
        <v>10414</v>
      </c>
      <c r="M902" s="526" t="s">
        <v>16</v>
      </c>
      <c r="N902" s="526" t="s">
        <v>1678</v>
      </c>
      <c r="O902" s="527">
        <v>0.7</v>
      </c>
      <c r="P902" s="951"/>
      <c r="Q902" s="937"/>
      <c r="R902" s="537"/>
      <c r="T902" s="534"/>
      <c r="U902" s="537"/>
      <c r="V902" s="534"/>
      <c r="W902" s="538"/>
      <c r="X902" s="531">
        <f>ROUND(ROUND(ROUND(F873*O902,0)*S901,0)-V898,0)</f>
        <v>159</v>
      </c>
      <c r="Y902" s="539"/>
      <c r="Z902" s="533"/>
    </row>
    <row r="903" spans="1:26" ht="16.7" customHeight="1" x14ac:dyDescent="0.15">
      <c r="A903" s="520">
        <v>22</v>
      </c>
      <c r="B903" s="520" t="s">
        <v>11770</v>
      </c>
      <c r="C903" s="540" t="s">
        <v>11771</v>
      </c>
      <c r="D903" s="542"/>
      <c r="E903" s="542"/>
      <c r="F903" s="534"/>
      <c r="G903" s="537"/>
      <c r="H903" s="541"/>
      <c r="I903" s="550"/>
      <c r="J903" s="551"/>
      <c r="K903" s="552"/>
      <c r="L903" s="940"/>
      <c r="M903" s="526" t="s">
        <v>3833</v>
      </c>
      <c r="N903" s="526" t="s">
        <v>1678</v>
      </c>
      <c r="O903" s="527">
        <v>0.5</v>
      </c>
      <c r="P903" s="951"/>
      <c r="Q903" s="937"/>
      <c r="R903" s="537"/>
      <c r="T903" s="534"/>
      <c r="U903" s="537"/>
      <c r="V903" s="534"/>
      <c r="W903" s="538"/>
      <c r="X903" s="531">
        <f>ROUND(ROUND(ROUND(F873*O903,0)*S901,0)-V898,0)</f>
        <v>110</v>
      </c>
      <c r="Y903" s="539"/>
      <c r="Z903" s="533"/>
    </row>
    <row r="904" spans="1:26" ht="16.7" customHeight="1" x14ac:dyDescent="0.15">
      <c r="A904" s="549">
        <v>22</v>
      </c>
      <c r="B904" s="549">
        <v>2697</v>
      </c>
      <c r="C904" s="540" t="s">
        <v>11772</v>
      </c>
      <c r="D904" s="542"/>
      <c r="E904" s="542"/>
      <c r="F904" s="534"/>
      <c r="G904" s="537"/>
      <c r="H904" s="541"/>
      <c r="I904" s="936" t="s">
        <v>10418</v>
      </c>
      <c r="J904" s="523" t="s">
        <v>1678</v>
      </c>
      <c r="K904" s="543">
        <v>0.96499999999999997</v>
      </c>
      <c r="L904" s="526"/>
      <c r="M904" s="526"/>
      <c r="N904" s="526"/>
      <c r="O904" s="527"/>
      <c r="P904" s="951"/>
      <c r="Q904" s="937"/>
      <c r="R904" s="537"/>
      <c r="T904" s="534"/>
      <c r="U904" s="537"/>
      <c r="V904" s="534"/>
      <c r="W904" s="538"/>
      <c r="X904" s="531">
        <f>ROUND(ROUND(ROUND(F873*K904,0)*S901,0)-V898,0)</f>
        <v>223</v>
      </c>
      <c r="Y904" s="539"/>
      <c r="Z904" s="533"/>
    </row>
    <row r="905" spans="1:26" ht="16.7" customHeight="1" x14ac:dyDescent="0.15">
      <c r="A905" s="549">
        <v>22</v>
      </c>
      <c r="B905" s="549">
        <v>2698</v>
      </c>
      <c r="C905" s="540" t="s">
        <v>11773</v>
      </c>
      <c r="D905" s="542"/>
      <c r="E905" s="542"/>
      <c r="F905" s="534"/>
      <c r="G905" s="537"/>
      <c r="H905" s="541"/>
      <c r="I905" s="937"/>
      <c r="J905" s="533"/>
      <c r="K905" s="535"/>
      <c r="L905" s="939" t="s">
        <v>10414</v>
      </c>
      <c r="M905" s="526" t="s">
        <v>16</v>
      </c>
      <c r="N905" s="526" t="s">
        <v>1678</v>
      </c>
      <c r="O905" s="527">
        <v>0.7</v>
      </c>
      <c r="P905" s="951"/>
      <c r="Q905" s="937"/>
      <c r="R905" s="537"/>
      <c r="T905" s="534"/>
      <c r="U905" s="537"/>
      <c r="V905" s="534"/>
      <c r="W905" s="538"/>
      <c r="X905" s="531">
        <f>ROUND(ROUND(ROUND(ROUND(F873*K904,0)*O905,0)*S901,0)-V898,0)</f>
        <v>153</v>
      </c>
      <c r="Y905" s="539"/>
      <c r="Z905" s="533"/>
    </row>
    <row r="906" spans="1:26" ht="16.7" customHeight="1" x14ac:dyDescent="0.15">
      <c r="A906" s="520">
        <v>22</v>
      </c>
      <c r="B906" s="520" t="s">
        <v>11774</v>
      </c>
      <c r="C906" s="540" t="s">
        <v>11775</v>
      </c>
      <c r="D906" s="542"/>
      <c r="E906" s="542"/>
      <c r="F906" s="534"/>
      <c r="G906" s="537"/>
      <c r="H906" s="541"/>
      <c r="I906" s="938"/>
      <c r="J906" s="545"/>
      <c r="K906" s="546"/>
      <c r="L906" s="940"/>
      <c r="M906" s="526" t="s">
        <v>3833</v>
      </c>
      <c r="N906" s="526" t="s">
        <v>1678</v>
      </c>
      <c r="O906" s="527">
        <v>0.5</v>
      </c>
      <c r="P906" s="951"/>
      <c r="Q906" s="938"/>
      <c r="R906" s="544"/>
      <c r="S906" s="548"/>
      <c r="T906" s="534"/>
      <c r="U906" s="537"/>
      <c r="V906" s="534"/>
      <c r="W906" s="538"/>
      <c r="X906" s="531">
        <f>ROUND(ROUND(ROUND(ROUND(F873*K904,0)*O906,0)*S901,0)-V898,0)</f>
        <v>106</v>
      </c>
      <c r="Y906" s="539"/>
      <c r="Z906" s="533"/>
    </row>
    <row r="907" spans="1:26" ht="16.7" customHeight="1" x14ac:dyDescent="0.15">
      <c r="A907" s="549">
        <v>22</v>
      </c>
      <c r="B907" s="549">
        <v>3699</v>
      </c>
      <c r="C907" s="540" t="s">
        <v>11776</v>
      </c>
      <c r="D907" s="542"/>
      <c r="E907" s="542"/>
      <c r="F907" s="534"/>
      <c r="G907" s="537"/>
      <c r="H907" s="541"/>
      <c r="I907" s="522"/>
      <c r="J907" s="523"/>
      <c r="K907" s="524"/>
      <c r="L907" s="525"/>
      <c r="M907" s="526"/>
      <c r="N907" s="526"/>
      <c r="O907" s="527"/>
      <c r="P907" s="951"/>
      <c r="Q907" s="936" t="s">
        <v>10433</v>
      </c>
      <c r="R907" s="525" t="s">
        <v>1678</v>
      </c>
      <c r="S907" s="529">
        <v>0.7</v>
      </c>
      <c r="T907" s="534"/>
      <c r="U907" s="537"/>
      <c r="V907" s="534"/>
      <c r="W907" s="538"/>
      <c r="X907" s="531">
        <f>ROUND(ROUND(F873*S907,0)-V898,0)</f>
        <v>329</v>
      </c>
      <c r="Y907" s="539"/>
      <c r="Z907" s="533"/>
    </row>
    <row r="908" spans="1:26" ht="16.7" customHeight="1" x14ac:dyDescent="0.15">
      <c r="A908" s="549">
        <v>22</v>
      </c>
      <c r="B908" s="549">
        <v>3700</v>
      </c>
      <c r="C908" s="540" t="s">
        <v>11777</v>
      </c>
      <c r="D908" s="542"/>
      <c r="E908" s="542"/>
      <c r="F908" s="534"/>
      <c r="G908" s="537"/>
      <c r="H908" s="541"/>
      <c r="I908" s="534"/>
      <c r="J908" s="533"/>
      <c r="K908" s="535"/>
      <c r="L908" s="939" t="s">
        <v>10414</v>
      </c>
      <c r="M908" s="526" t="s">
        <v>16</v>
      </c>
      <c r="N908" s="526" t="s">
        <v>1678</v>
      </c>
      <c r="O908" s="527">
        <v>0.7</v>
      </c>
      <c r="P908" s="951"/>
      <c r="Q908" s="937"/>
      <c r="R908" s="537"/>
      <c r="T908" s="534"/>
      <c r="U908" s="537"/>
      <c r="V908" s="534"/>
      <c r="W908" s="538"/>
      <c r="X908" s="531">
        <f>ROUND(ROUND(ROUND(F873*O908,0)*S907,0)-V898,0)</f>
        <v>227</v>
      </c>
      <c r="Y908" s="539"/>
      <c r="Z908" s="533"/>
    </row>
    <row r="909" spans="1:26" ht="16.7" customHeight="1" x14ac:dyDescent="0.15">
      <c r="A909" s="520">
        <v>22</v>
      </c>
      <c r="B909" s="520" t="s">
        <v>11778</v>
      </c>
      <c r="C909" s="540" t="s">
        <v>11779</v>
      </c>
      <c r="D909" s="542"/>
      <c r="E909" s="542"/>
      <c r="F909" s="534"/>
      <c r="G909" s="537"/>
      <c r="H909" s="541"/>
      <c r="I909" s="550"/>
      <c r="J909" s="551"/>
      <c r="K909" s="552"/>
      <c r="L909" s="940"/>
      <c r="M909" s="526" t="s">
        <v>3833</v>
      </c>
      <c r="N909" s="526" t="s">
        <v>1678</v>
      </c>
      <c r="O909" s="527">
        <v>0.5</v>
      </c>
      <c r="P909" s="951"/>
      <c r="Q909" s="937"/>
      <c r="R909" s="537"/>
      <c r="T909" s="534"/>
      <c r="U909" s="537"/>
      <c r="V909" s="534"/>
      <c r="W909" s="538"/>
      <c r="X909" s="531">
        <f>ROUND(ROUND(ROUND(F873*O909,0)*S907,0)-V898,0)</f>
        <v>159</v>
      </c>
      <c r="Y909" s="539"/>
      <c r="Z909" s="533"/>
    </row>
    <row r="910" spans="1:26" ht="16.7" customHeight="1" x14ac:dyDescent="0.15">
      <c r="A910" s="549">
        <v>22</v>
      </c>
      <c r="B910" s="549">
        <v>3701</v>
      </c>
      <c r="C910" s="540" t="s">
        <v>11780</v>
      </c>
      <c r="D910" s="542"/>
      <c r="E910" s="542"/>
      <c r="F910" s="534"/>
      <c r="G910" s="537"/>
      <c r="H910" s="541"/>
      <c r="I910" s="936" t="s">
        <v>10418</v>
      </c>
      <c r="J910" s="523" t="s">
        <v>1678</v>
      </c>
      <c r="K910" s="543">
        <v>0.96499999999999997</v>
      </c>
      <c r="L910" s="544"/>
      <c r="M910" s="526"/>
      <c r="N910" s="526"/>
      <c r="O910" s="527"/>
      <c r="P910" s="951"/>
      <c r="Q910" s="937"/>
      <c r="R910" s="537"/>
      <c r="T910" s="534"/>
      <c r="U910" s="537"/>
      <c r="V910" s="534"/>
      <c r="W910" s="538"/>
      <c r="X910" s="531">
        <f>ROUND(ROUND(ROUND(F873*K910,0)*S907,0)-V898,0)</f>
        <v>317</v>
      </c>
      <c r="Y910" s="539"/>
      <c r="Z910" s="533"/>
    </row>
    <row r="911" spans="1:26" ht="16.7" customHeight="1" x14ac:dyDescent="0.15">
      <c r="A911" s="549">
        <v>22</v>
      </c>
      <c r="B911" s="549">
        <v>3702</v>
      </c>
      <c r="C911" s="540" t="s">
        <v>11781</v>
      </c>
      <c r="D911" s="542"/>
      <c r="E911" s="542"/>
      <c r="F911" s="534"/>
      <c r="G911" s="537"/>
      <c r="H911" s="541"/>
      <c r="I911" s="937"/>
      <c r="J911" s="533"/>
      <c r="K911" s="535"/>
      <c r="L911" s="939" t="s">
        <v>10414</v>
      </c>
      <c r="M911" s="526" t="s">
        <v>16</v>
      </c>
      <c r="N911" s="526" t="s">
        <v>1678</v>
      </c>
      <c r="O911" s="527">
        <v>0.7</v>
      </c>
      <c r="P911" s="951"/>
      <c r="Q911" s="937"/>
      <c r="R911" s="537"/>
      <c r="T911" s="534"/>
      <c r="U911" s="537"/>
      <c r="V911" s="534"/>
      <c r="W911" s="538"/>
      <c r="X911" s="531">
        <f>ROUND(ROUND(ROUND(ROUND(F873*K910,0)*O911,0)*S907,0)-V898,0)</f>
        <v>218</v>
      </c>
      <c r="Y911" s="539"/>
      <c r="Z911" s="533"/>
    </row>
    <row r="912" spans="1:26" ht="16.7" customHeight="1" x14ac:dyDescent="0.15">
      <c r="A912" s="520">
        <v>22</v>
      </c>
      <c r="B912" s="520" t="s">
        <v>11782</v>
      </c>
      <c r="C912" s="540" t="s">
        <v>11783</v>
      </c>
      <c r="D912" s="542"/>
      <c r="E912" s="542"/>
      <c r="F912" s="534"/>
      <c r="G912" s="537"/>
      <c r="H912" s="541"/>
      <c r="I912" s="938"/>
      <c r="J912" s="545"/>
      <c r="K912" s="546"/>
      <c r="L912" s="940"/>
      <c r="M912" s="526" t="s">
        <v>3833</v>
      </c>
      <c r="N912" s="526" t="s">
        <v>1678</v>
      </c>
      <c r="O912" s="527">
        <v>0.5</v>
      </c>
      <c r="P912" s="952"/>
      <c r="Q912" s="938"/>
      <c r="R912" s="544"/>
      <c r="S912" s="548"/>
      <c r="T912" s="534"/>
      <c r="U912" s="537"/>
      <c r="V912" s="534"/>
      <c r="W912" s="538"/>
      <c r="X912" s="531">
        <f>ROUND(ROUND(ROUND(ROUND(F873*K910,0)*O912,0)*S907,0)-V898,0)</f>
        <v>153</v>
      </c>
      <c r="Y912" s="539"/>
      <c r="Z912" s="533"/>
    </row>
    <row r="913" spans="1:26" ht="16.7" customHeight="1" x14ac:dyDescent="0.15">
      <c r="A913" s="520">
        <v>22</v>
      </c>
      <c r="B913" s="520" t="s">
        <v>11784</v>
      </c>
      <c r="C913" s="540" t="s">
        <v>11785</v>
      </c>
      <c r="D913" s="542"/>
      <c r="E913" s="542"/>
      <c r="F913" s="534"/>
      <c r="G913" s="537"/>
      <c r="H913" s="541"/>
      <c r="I913" s="522"/>
      <c r="J913" s="523"/>
      <c r="K913" s="524"/>
      <c r="L913" s="526"/>
      <c r="M913" s="526"/>
      <c r="N913" s="526"/>
      <c r="O913" s="527"/>
      <c r="P913" s="933" t="s">
        <v>10443</v>
      </c>
      <c r="Q913" s="936" t="s">
        <v>10444</v>
      </c>
      <c r="R913" s="525" t="s">
        <v>1678</v>
      </c>
      <c r="S913" s="529">
        <v>0.7</v>
      </c>
      <c r="T913" s="534"/>
      <c r="U913" s="537"/>
      <c r="V913" s="534"/>
      <c r="W913" s="538"/>
      <c r="X913" s="531">
        <f>ROUND(ROUND(F873*S913,0)-V898,0)</f>
        <v>329</v>
      </c>
      <c r="Y913" s="539"/>
      <c r="Z913" s="533"/>
    </row>
    <row r="914" spans="1:26" ht="16.7" customHeight="1" x14ac:dyDescent="0.15">
      <c r="A914" s="520">
        <v>22</v>
      </c>
      <c r="B914" s="520" t="s">
        <v>11786</v>
      </c>
      <c r="C914" s="540" t="s">
        <v>11787</v>
      </c>
      <c r="D914" s="542"/>
      <c r="E914" s="542"/>
      <c r="F914" s="534"/>
      <c r="G914" s="537"/>
      <c r="H914" s="541"/>
      <c r="I914" s="534"/>
      <c r="J914" s="533"/>
      <c r="K914" s="535"/>
      <c r="L914" s="939" t="s">
        <v>10414</v>
      </c>
      <c r="M914" s="526" t="s">
        <v>16</v>
      </c>
      <c r="N914" s="526" t="s">
        <v>1678</v>
      </c>
      <c r="O914" s="527">
        <v>0.7</v>
      </c>
      <c r="P914" s="951"/>
      <c r="Q914" s="937"/>
      <c r="R914" s="537"/>
      <c r="T914" s="534"/>
      <c r="U914" s="537"/>
      <c r="V914" s="534"/>
      <c r="W914" s="538"/>
      <c r="X914" s="531">
        <f>ROUND(ROUND(ROUND(F873*O914,0)*S913,0)-V898,0)</f>
        <v>227</v>
      </c>
      <c r="Y914" s="539"/>
      <c r="Z914" s="533"/>
    </row>
    <row r="915" spans="1:26" ht="16.7" customHeight="1" x14ac:dyDescent="0.15">
      <c r="A915" s="520">
        <v>22</v>
      </c>
      <c r="B915" s="520" t="s">
        <v>11788</v>
      </c>
      <c r="C915" s="540" t="s">
        <v>11789</v>
      </c>
      <c r="D915" s="542"/>
      <c r="E915" s="542"/>
      <c r="F915" s="534"/>
      <c r="G915" s="537"/>
      <c r="H915" s="541"/>
      <c r="I915" s="550"/>
      <c r="J915" s="551"/>
      <c r="K915" s="552"/>
      <c r="L915" s="940"/>
      <c r="M915" s="526" t="s">
        <v>3833</v>
      </c>
      <c r="N915" s="526" t="s">
        <v>1678</v>
      </c>
      <c r="O915" s="527">
        <v>0.5</v>
      </c>
      <c r="P915" s="951"/>
      <c r="Q915" s="937"/>
      <c r="R915" s="537"/>
      <c r="T915" s="534"/>
      <c r="U915" s="537"/>
      <c r="V915" s="534"/>
      <c r="W915" s="538"/>
      <c r="X915" s="531">
        <f>ROUND(ROUND(ROUND(F873*O915,0)*S913,0)-V898,0)</f>
        <v>159</v>
      </c>
      <c r="Y915" s="539"/>
      <c r="Z915" s="533"/>
    </row>
    <row r="916" spans="1:26" ht="16.7" customHeight="1" x14ac:dyDescent="0.15">
      <c r="A916" s="520">
        <v>22</v>
      </c>
      <c r="B916" s="520" t="s">
        <v>11790</v>
      </c>
      <c r="C916" s="540" t="s">
        <v>11791</v>
      </c>
      <c r="D916" s="542"/>
      <c r="E916" s="542"/>
      <c r="F916" s="534"/>
      <c r="G916" s="537"/>
      <c r="H916" s="541"/>
      <c r="I916" s="936" t="s">
        <v>10418</v>
      </c>
      <c r="J916" s="523" t="s">
        <v>1678</v>
      </c>
      <c r="K916" s="543">
        <v>0.96499999999999997</v>
      </c>
      <c r="L916" s="526"/>
      <c r="M916" s="526"/>
      <c r="N916" s="526"/>
      <c r="O916" s="527"/>
      <c r="P916" s="951"/>
      <c r="Q916" s="937"/>
      <c r="R916" s="537"/>
      <c r="T916" s="534"/>
      <c r="U916" s="537"/>
      <c r="V916" s="534"/>
      <c r="W916" s="538"/>
      <c r="X916" s="531">
        <f>ROUND(ROUND(ROUND(F873*K916,0)*S913,0)-V898,0)</f>
        <v>317</v>
      </c>
      <c r="Y916" s="539"/>
      <c r="Z916" s="533"/>
    </row>
    <row r="917" spans="1:26" ht="16.7" customHeight="1" x14ac:dyDescent="0.15">
      <c r="A917" s="520">
        <v>22</v>
      </c>
      <c r="B917" s="520" t="s">
        <v>11792</v>
      </c>
      <c r="C917" s="540" t="s">
        <v>11793</v>
      </c>
      <c r="D917" s="542"/>
      <c r="E917" s="542"/>
      <c r="F917" s="534"/>
      <c r="G917" s="537"/>
      <c r="H917" s="541"/>
      <c r="I917" s="937"/>
      <c r="J917" s="533"/>
      <c r="K917" s="535"/>
      <c r="L917" s="939" t="s">
        <v>10414</v>
      </c>
      <c r="M917" s="526" t="s">
        <v>16</v>
      </c>
      <c r="N917" s="526" t="s">
        <v>1678</v>
      </c>
      <c r="O917" s="527">
        <v>0.7</v>
      </c>
      <c r="P917" s="951"/>
      <c r="Q917" s="937"/>
      <c r="R917" s="537"/>
      <c r="T917" s="534"/>
      <c r="U917" s="537"/>
      <c r="V917" s="534"/>
      <c r="W917" s="538"/>
      <c r="X917" s="531">
        <f>ROUND(ROUND(ROUND(ROUND(F873*K916,0)*O917,0)*S913,0)-V898,0)</f>
        <v>218</v>
      </c>
      <c r="Y917" s="539"/>
      <c r="Z917" s="533"/>
    </row>
    <row r="918" spans="1:26" ht="16.7" customHeight="1" x14ac:dyDescent="0.15">
      <c r="A918" s="520">
        <v>22</v>
      </c>
      <c r="B918" s="520" t="s">
        <v>11794</v>
      </c>
      <c r="C918" s="540" t="s">
        <v>11795</v>
      </c>
      <c r="D918" s="557"/>
      <c r="E918" s="557"/>
      <c r="F918" s="550"/>
      <c r="G918" s="544"/>
      <c r="H918" s="558"/>
      <c r="I918" s="938"/>
      <c r="J918" s="545"/>
      <c r="K918" s="546"/>
      <c r="L918" s="940"/>
      <c r="M918" s="526" t="s">
        <v>3833</v>
      </c>
      <c r="N918" s="526" t="s">
        <v>1678</v>
      </c>
      <c r="O918" s="527">
        <v>0.5</v>
      </c>
      <c r="P918" s="952"/>
      <c r="Q918" s="938"/>
      <c r="R918" s="544"/>
      <c r="S918" s="548"/>
      <c r="T918" s="550"/>
      <c r="U918" s="544"/>
      <c r="V918" s="550"/>
      <c r="W918" s="553"/>
      <c r="X918" s="531">
        <f>ROUND(ROUND(ROUND(ROUND(F873*K916,0)*O918,0)*S913,0)-V898,0)</f>
        <v>153</v>
      </c>
      <c r="Y918" s="559"/>
      <c r="Z918" s="533"/>
    </row>
    <row r="919" spans="1:26" ht="16.7" customHeight="1" x14ac:dyDescent="0.15">
      <c r="A919" s="520">
        <v>22</v>
      </c>
      <c r="B919" s="520">
        <v>2301</v>
      </c>
      <c r="C919" s="521" t="s">
        <v>11796</v>
      </c>
      <c r="D919" s="560"/>
      <c r="E919" s="560"/>
      <c r="F919" s="936" t="s">
        <v>10713</v>
      </c>
      <c r="G919" s="947"/>
      <c r="H919" s="941"/>
      <c r="I919" s="522"/>
      <c r="J919" s="523"/>
      <c r="K919" s="524"/>
      <c r="L919" s="526"/>
      <c r="M919" s="526"/>
      <c r="N919" s="526"/>
      <c r="O919" s="527"/>
      <c r="P919" s="528"/>
      <c r="Q919" s="525"/>
      <c r="R919" s="525"/>
      <c r="S919" s="529"/>
      <c r="T919" s="522"/>
      <c r="U919" s="525"/>
      <c r="V919" s="522"/>
      <c r="W919" s="530"/>
      <c r="X919" s="531">
        <f>F921</f>
        <v>439</v>
      </c>
      <c r="Y919" s="532"/>
      <c r="Z919" s="533"/>
    </row>
    <row r="920" spans="1:26" ht="16.7" customHeight="1" x14ac:dyDescent="0.15">
      <c r="A920" s="520">
        <v>22</v>
      </c>
      <c r="B920" s="520">
        <v>2302</v>
      </c>
      <c r="C920" s="521" t="s">
        <v>11797</v>
      </c>
      <c r="D920" s="542"/>
      <c r="E920" s="542"/>
      <c r="F920" s="937"/>
      <c r="G920" s="948"/>
      <c r="H920" s="942"/>
      <c r="I920" s="534"/>
      <c r="J920" s="533"/>
      <c r="K920" s="535"/>
      <c r="L920" s="939" t="s">
        <v>10414</v>
      </c>
      <c r="M920" s="526" t="s">
        <v>16</v>
      </c>
      <c r="N920" s="526" t="s">
        <v>1678</v>
      </c>
      <c r="O920" s="527">
        <v>0.7</v>
      </c>
      <c r="P920" s="536"/>
      <c r="Q920" s="537"/>
      <c r="R920" s="537"/>
      <c r="T920" s="534"/>
      <c r="U920" s="537"/>
      <c r="V920" s="534"/>
      <c r="W920" s="538"/>
      <c r="X920" s="531">
        <f>ROUND(F921*O920,0)</f>
        <v>307</v>
      </c>
      <c r="Y920" s="539"/>
      <c r="Z920" s="533"/>
    </row>
    <row r="921" spans="1:26" ht="16.7" customHeight="1" x14ac:dyDescent="0.15">
      <c r="A921" s="520">
        <v>22</v>
      </c>
      <c r="B921" s="520" t="s">
        <v>11798</v>
      </c>
      <c r="C921" s="540" t="s">
        <v>11799</v>
      </c>
      <c r="D921" s="542"/>
      <c r="E921" s="542"/>
      <c r="F921" s="949">
        <v>439</v>
      </c>
      <c r="G921" s="950"/>
      <c r="H921" s="541" t="s">
        <v>9</v>
      </c>
      <c r="I921" s="550"/>
      <c r="J921" s="551"/>
      <c r="K921" s="552"/>
      <c r="L921" s="940"/>
      <c r="M921" s="526" t="s">
        <v>3833</v>
      </c>
      <c r="N921" s="526" t="s">
        <v>1678</v>
      </c>
      <c r="O921" s="527">
        <v>0.5</v>
      </c>
      <c r="P921" s="536"/>
      <c r="Q921" s="537"/>
      <c r="R921" s="537"/>
      <c r="T921" s="534"/>
      <c r="U921" s="537"/>
      <c r="V921" s="534"/>
      <c r="W921" s="538"/>
      <c r="X921" s="531">
        <f>ROUND(F921*O921,0)</f>
        <v>220</v>
      </c>
      <c r="Y921" s="539"/>
      <c r="Z921" s="533"/>
    </row>
    <row r="922" spans="1:26" ht="16.7" customHeight="1" x14ac:dyDescent="0.15">
      <c r="A922" s="520">
        <v>22</v>
      </c>
      <c r="B922" s="520">
        <v>2303</v>
      </c>
      <c r="C922" s="540" t="s">
        <v>11800</v>
      </c>
      <c r="D922" s="542"/>
      <c r="E922" s="542"/>
      <c r="F922" s="534"/>
      <c r="G922" s="537"/>
      <c r="H922" s="541"/>
      <c r="I922" s="936" t="s">
        <v>10418</v>
      </c>
      <c r="J922" s="523" t="s">
        <v>1678</v>
      </c>
      <c r="K922" s="543">
        <v>0.96499999999999997</v>
      </c>
      <c r="L922" s="526"/>
      <c r="M922" s="526"/>
      <c r="N922" s="526"/>
      <c r="O922" s="527"/>
      <c r="P922" s="536"/>
      <c r="Q922" s="537"/>
      <c r="R922" s="537"/>
      <c r="T922" s="534"/>
      <c r="U922" s="537"/>
      <c r="V922" s="534"/>
      <c r="W922" s="538"/>
      <c r="X922" s="531">
        <f>ROUND(F921*K922,0)</f>
        <v>424</v>
      </c>
      <c r="Y922" s="539"/>
      <c r="Z922" s="533"/>
    </row>
    <row r="923" spans="1:26" ht="16.7" customHeight="1" x14ac:dyDescent="0.15">
      <c r="A923" s="520">
        <v>22</v>
      </c>
      <c r="B923" s="520">
        <v>2304</v>
      </c>
      <c r="C923" s="540" t="s">
        <v>11801</v>
      </c>
      <c r="D923" s="542"/>
      <c r="E923" s="542"/>
      <c r="F923" s="534"/>
      <c r="G923" s="537"/>
      <c r="H923" s="541"/>
      <c r="I923" s="937"/>
      <c r="J923" s="533"/>
      <c r="K923" s="535"/>
      <c r="L923" s="939" t="s">
        <v>10414</v>
      </c>
      <c r="M923" s="526" t="s">
        <v>16</v>
      </c>
      <c r="N923" s="526" t="s">
        <v>1678</v>
      </c>
      <c r="O923" s="527">
        <v>0.7</v>
      </c>
      <c r="P923" s="536"/>
      <c r="Q923" s="537"/>
      <c r="R923" s="537"/>
      <c r="T923" s="534"/>
      <c r="U923" s="537"/>
      <c r="V923" s="534"/>
      <c r="W923" s="538"/>
      <c r="X923" s="531">
        <f>ROUND(ROUND(F921*K922,0)*O923,0)</f>
        <v>297</v>
      </c>
      <c r="Y923" s="539"/>
      <c r="Z923" s="533"/>
    </row>
    <row r="924" spans="1:26" ht="16.7" customHeight="1" x14ac:dyDescent="0.15">
      <c r="A924" s="520">
        <v>22</v>
      </c>
      <c r="B924" s="520" t="s">
        <v>11802</v>
      </c>
      <c r="C924" s="540" t="s">
        <v>11803</v>
      </c>
      <c r="D924" s="542"/>
      <c r="E924" s="542"/>
      <c r="F924" s="534"/>
      <c r="G924" s="537"/>
      <c r="H924" s="541"/>
      <c r="I924" s="938"/>
      <c r="J924" s="545"/>
      <c r="K924" s="546"/>
      <c r="L924" s="940"/>
      <c r="M924" s="526" t="s">
        <v>3833</v>
      </c>
      <c r="N924" s="526" t="s">
        <v>1678</v>
      </c>
      <c r="O924" s="527">
        <v>0.5</v>
      </c>
      <c r="P924" s="547"/>
      <c r="Q924" s="544"/>
      <c r="R924" s="544"/>
      <c r="S924" s="548"/>
      <c r="T924" s="534"/>
      <c r="U924" s="537"/>
      <c r="V924" s="534"/>
      <c r="W924" s="538"/>
      <c r="X924" s="531">
        <f>ROUND(ROUND(F921*K922,0)*O924,0)</f>
        <v>212</v>
      </c>
      <c r="Y924" s="539"/>
      <c r="Z924" s="533"/>
    </row>
    <row r="925" spans="1:26" ht="16.7" customHeight="1" x14ac:dyDescent="0.15">
      <c r="A925" s="549">
        <v>22</v>
      </c>
      <c r="B925" s="549">
        <v>2305</v>
      </c>
      <c r="C925" s="540" t="s">
        <v>11804</v>
      </c>
      <c r="D925" s="542"/>
      <c r="E925" s="542"/>
      <c r="F925" s="534"/>
      <c r="G925" s="537"/>
      <c r="H925" s="541"/>
      <c r="I925" s="522"/>
      <c r="J925" s="523"/>
      <c r="K925" s="524"/>
      <c r="L925" s="526"/>
      <c r="M925" s="526"/>
      <c r="N925" s="526"/>
      <c r="O925" s="527"/>
      <c r="P925" s="933" t="s">
        <v>10423</v>
      </c>
      <c r="Q925" s="936" t="s">
        <v>10424</v>
      </c>
      <c r="R925" s="525" t="s">
        <v>1678</v>
      </c>
      <c r="S925" s="529">
        <v>0.5</v>
      </c>
      <c r="T925" s="534"/>
      <c r="U925" s="537"/>
      <c r="V925" s="534"/>
      <c r="W925" s="538"/>
      <c r="X925" s="531">
        <f>ROUND(F921*S925,0)</f>
        <v>220</v>
      </c>
      <c r="Y925" s="539"/>
      <c r="Z925" s="533"/>
    </row>
    <row r="926" spans="1:26" ht="16.7" customHeight="1" x14ac:dyDescent="0.15">
      <c r="A926" s="549">
        <v>22</v>
      </c>
      <c r="B926" s="549">
        <v>2306</v>
      </c>
      <c r="C926" s="540" t="s">
        <v>11805</v>
      </c>
      <c r="D926" s="542"/>
      <c r="E926" s="542"/>
      <c r="F926" s="534"/>
      <c r="G926" s="537"/>
      <c r="H926" s="541"/>
      <c r="I926" s="534"/>
      <c r="J926" s="533"/>
      <c r="K926" s="535"/>
      <c r="L926" s="939" t="s">
        <v>10414</v>
      </c>
      <c r="M926" s="526" t="s">
        <v>16</v>
      </c>
      <c r="N926" s="526" t="s">
        <v>1678</v>
      </c>
      <c r="O926" s="527">
        <v>0.7</v>
      </c>
      <c r="P926" s="951"/>
      <c r="Q926" s="937"/>
      <c r="R926" s="537"/>
      <c r="T926" s="534"/>
      <c r="U926" s="537"/>
      <c r="V926" s="534"/>
      <c r="W926" s="538"/>
      <c r="X926" s="531">
        <f>ROUND(ROUND(F921*O926,0)*S925,0)</f>
        <v>154</v>
      </c>
      <c r="Y926" s="539"/>
      <c r="Z926" s="533"/>
    </row>
    <row r="927" spans="1:26" ht="16.7" customHeight="1" x14ac:dyDescent="0.15">
      <c r="A927" s="520">
        <v>22</v>
      </c>
      <c r="B927" s="520" t="s">
        <v>11806</v>
      </c>
      <c r="C927" s="540" t="s">
        <v>11807</v>
      </c>
      <c r="D927" s="542"/>
      <c r="E927" s="542"/>
      <c r="F927" s="534"/>
      <c r="G927" s="537"/>
      <c r="H927" s="541"/>
      <c r="I927" s="550"/>
      <c r="J927" s="551"/>
      <c r="K927" s="552"/>
      <c r="L927" s="940"/>
      <c r="M927" s="526" t="s">
        <v>3833</v>
      </c>
      <c r="N927" s="526" t="s">
        <v>1678</v>
      </c>
      <c r="O927" s="527">
        <v>0.5</v>
      </c>
      <c r="P927" s="951"/>
      <c r="Q927" s="937"/>
      <c r="R927" s="537"/>
      <c r="T927" s="534"/>
      <c r="U927" s="537"/>
      <c r="V927" s="534"/>
      <c r="W927" s="538"/>
      <c r="X927" s="531">
        <f>ROUND(ROUND(F921*O927,0)*S925,0)</f>
        <v>110</v>
      </c>
      <c r="Y927" s="539"/>
      <c r="Z927" s="533"/>
    </row>
    <row r="928" spans="1:26" ht="16.7" customHeight="1" x14ac:dyDescent="0.15">
      <c r="A928" s="549">
        <v>22</v>
      </c>
      <c r="B928" s="549">
        <v>2307</v>
      </c>
      <c r="C928" s="540" t="s">
        <v>11808</v>
      </c>
      <c r="D928" s="542"/>
      <c r="E928" s="542"/>
      <c r="F928" s="534"/>
      <c r="G928" s="537"/>
      <c r="H928" s="541"/>
      <c r="I928" s="936" t="s">
        <v>10418</v>
      </c>
      <c r="J928" s="523" t="s">
        <v>1678</v>
      </c>
      <c r="K928" s="543">
        <v>0.96499999999999997</v>
      </c>
      <c r="L928" s="526"/>
      <c r="M928" s="526"/>
      <c r="N928" s="526"/>
      <c r="O928" s="527"/>
      <c r="P928" s="951"/>
      <c r="Q928" s="937"/>
      <c r="R928" s="537"/>
      <c r="T928" s="534"/>
      <c r="U928" s="537"/>
      <c r="V928" s="534"/>
      <c r="W928" s="538"/>
      <c r="X928" s="531">
        <f>ROUND(ROUND(F921*K928,0)*S925,0)</f>
        <v>212</v>
      </c>
      <c r="Y928" s="539"/>
      <c r="Z928" s="533"/>
    </row>
    <row r="929" spans="1:26" ht="16.7" customHeight="1" x14ac:dyDescent="0.15">
      <c r="A929" s="549">
        <v>22</v>
      </c>
      <c r="B929" s="549">
        <v>2308</v>
      </c>
      <c r="C929" s="540" t="s">
        <v>11809</v>
      </c>
      <c r="D929" s="542"/>
      <c r="E929" s="542"/>
      <c r="F929" s="534"/>
      <c r="G929" s="537"/>
      <c r="H929" s="541"/>
      <c r="I929" s="937"/>
      <c r="J929" s="533"/>
      <c r="K929" s="535"/>
      <c r="L929" s="939" t="s">
        <v>10414</v>
      </c>
      <c r="M929" s="526" t="s">
        <v>16</v>
      </c>
      <c r="N929" s="526" t="s">
        <v>1678</v>
      </c>
      <c r="O929" s="527">
        <v>0.7</v>
      </c>
      <c r="P929" s="951"/>
      <c r="Q929" s="937"/>
      <c r="R929" s="537"/>
      <c r="T929" s="534"/>
      <c r="U929" s="537"/>
      <c r="V929" s="534"/>
      <c r="W929" s="538"/>
      <c r="X929" s="531">
        <f>ROUND(ROUND(ROUND(F921*K928,0)*O929,0)*S925,0)</f>
        <v>149</v>
      </c>
      <c r="Y929" s="539"/>
      <c r="Z929" s="533"/>
    </row>
    <row r="930" spans="1:26" ht="16.7" customHeight="1" x14ac:dyDescent="0.15">
      <c r="A930" s="520">
        <v>22</v>
      </c>
      <c r="B930" s="520" t="s">
        <v>11810</v>
      </c>
      <c r="C930" s="540" t="s">
        <v>11811</v>
      </c>
      <c r="D930" s="542"/>
      <c r="E930" s="542"/>
      <c r="F930" s="534"/>
      <c r="G930" s="537"/>
      <c r="H930" s="541"/>
      <c r="I930" s="938"/>
      <c r="J930" s="545"/>
      <c r="K930" s="546"/>
      <c r="L930" s="940"/>
      <c r="M930" s="526" t="s">
        <v>3833</v>
      </c>
      <c r="N930" s="526" t="s">
        <v>1678</v>
      </c>
      <c r="O930" s="527">
        <v>0.5</v>
      </c>
      <c r="P930" s="951"/>
      <c r="Q930" s="938"/>
      <c r="R930" s="544"/>
      <c r="S930" s="548"/>
      <c r="T930" s="534"/>
      <c r="U930" s="537"/>
      <c r="V930" s="534"/>
      <c r="W930" s="538"/>
      <c r="X930" s="531">
        <f>ROUND(ROUND(ROUND(F921*K928,0)*O930,0)*S925,0)</f>
        <v>106</v>
      </c>
      <c r="Y930" s="539"/>
      <c r="Z930" s="533"/>
    </row>
    <row r="931" spans="1:26" ht="16.7" customHeight="1" x14ac:dyDescent="0.15">
      <c r="A931" s="549">
        <v>22</v>
      </c>
      <c r="B931" s="549">
        <v>3309</v>
      </c>
      <c r="C931" s="540" t="s">
        <v>11812</v>
      </c>
      <c r="D931" s="542"/>
      <c r="E931" s="542"/>
      <c r="F931" s="534"/>
      <c r="G931" s="537"/>
      <c r="H931" s="541"/>
      <c r="I931" s="522"/>
      <c r="J931" s="523"/>
      <c r="K931" s="524"/>
      <c r="L931" s="526"/>
      <c r="M931" s="526"/>
      <c r="N931" s="526"/>
      <c r="O931" s="527"/>
      <c r="P931" s="951"/>
      <c r="Q931" s="936" t="s">
        <v>10433</v>
      </c>
      <c r="R931" s="525" t="s">
        <v>1678</v>
      </c>
      <c r="S931" s="529">
        <v>0.7</v>
      </c>
      <c r="T931" s="534"/>
      <c r="U931" s="537"/>
      <c r="V931" s="534"/>
      <c r="W931" s="538"/>
      <c r="X931" s="531">
        <f>ROUND(F921*S931,0)</f>
        <v>307</v>
      </c>
      <c r="Y931" s="539"/>
      <c r="Z931" s="533"/>
    </row>
    <row r="932" spans="1:26" ht="16.7" customHeight="1" x14ac:dyDescent="0.15">
      <c r="A932" s="549">
        <v>22</v>
      </c>
      <c r="B932" s="549">
        <v>3310</v>
      </c>
      <c r="C932" s="540" t="s">
        <v>11813</v>
      </c>
      <c r="D932" s="542"/>
      <c r="E932" s="542"/>
      <c r="F932" s="534"/>
      <c r="G932" s="537"/>
      <c r="H932" s="541"/>
      <c r="I932" s="534"/>
      <c r="J932" s="533"/>
      <c r="K932" s="535"/>
      <c r="L932" s="939" t="s">
        <v>10414</v>
      </c>
      <c r="M932" s="526" t="s">
        <v>16</v>
      </c>
      <c r="N932" s="526" t="s">
        <v>1678</v>
      </c>
      <c r="O932" s="527">
        <v>0.7</v>
      </c>
      <c r="P932" s="951"/>
      <c r="Q932" s="937"/>
      <c r="R932" s="537"/>
      <c r="T932" s="534"/>
      <c r="U932" s="537"/>
      <c r="V932" s="534"/>
      <c r="W932" s="538"/>
      <c r="X932" s="531">
        <f>ROUND(ROUND(F921*O932,0)*S931,0)</f>
        <v>215</v>
      </c>
      <c r="Y932" s="539"/>
      <c r="Z932" s="533"/>
    </row>
    <row r="933" spans="1:26" ht="16.7" customHeight="1" x14ac:dyDescent="0.15">
      <c r="A933" s="520">
        <v>22</v>
      </c>
      <c r="B933" s="520" t="s">
        <v>11814</v>
      </c>
      <c r="C933" s="540" t="s">
        <v>11815</v>
      </c>
      <c r="D933" s="542"/>
      <c r="E933" s="542"/>
      <c r="F933" s="534"/>
      <c r="G933" s="537"/>
      <c r="H933" s="541"/>
      <c r="I933" s="550"/>
      <c r="J933" s="551"/>
      <c r="K933" s="552"/>
      <c r="L933" s="940"/>
      <c r="M933" s="526" t="s">
        <v>3833</v>
      </c>
      <c r="N933" s="526" t="s">
        <v>1678</v>
      </c>
      <c r="O933" s="527">
        <v>0.5</v>
      </c>
      <c r="P933" s="951"/>
      <c r="Q933" s="937"/>
      <c r="R933" s="537"/>
      <c r="T933" s="534"/>
      <c r="U933" s="537"/>
      <c r="V933" s="534"/>
      <c r="W933" s="538"/>
      <c r="X933" s="531">
        <f>ROUND(ROUND(F921*O933,0)*S931,0)</f>
        <v>154</v>
      </c>
      <c r="Y933" s="539"/>
      <c r="Z933" s="533"/>
    </row>
    <row r="934" spans="1:26" ht="16.7" customHeight="1" x14ac:dyDescent="0.15">
      <c r="A934" s="549">
        <v>22</v>
      </c>
      <c r="B934" s="549">
        <v>3311</v>
      </c>
      <c r="C934" s="540" t="s">
        <v>11816</v>
      </c>
      <c r="D934" s="542"/>
      <c r="E934" s="542"/>
      <c r="F934" s="534"/>
      <c r="G934" s="537"/>
      <c r="H934" s="541"/>
      <c r="I934" s="936" t="s">
        <v>10418</v>
      </c>
      <c r="J934" s="523" t="s">
        <v>1678</v>
      </c>
      <c r="K934" s="543">
        <v>0.96499999999999997</v>
      </c>
      <c r="L934" s="525"/>
      <c r="M934" s="526"/>
      <c r="N934" s="526"/>
      <c r="O934" s="527"/>
      <c r="P934" s="951"/>
      <c r="Q934" s="937"/>
      <c r="R934" s="537"/>
      <c r="T934" s="534"/>
      <c r="U934" s="537"/>
      <c r="V934" s="534"/>
      <c r="W934" s="538"/>
      <c r="X934" s="531">
        <f>ROUND(ROUND(F921*K934,0)*S931,0)</f>
        <v>297</v>
      </c>
      <c r="Y934" s="539"/>
      <c r="Z934" s="533"/>
    </row>
    <row r="935" spans="1:26" ht="16.7" customHeight="1" x14ac:dyDescent="0.15">
      <c r="A935" s="549">
        <v>22</v>
      </c>
      <c r="B935" s="549">
        <v>3312</v>
      </c>
      <c r="C935" s="540" t="s">
        <v>11817</v>
      </c>
      <c r="D935" s="542"/>
      <c r="E935" s="542"/>
      <c r="F935" s="534"/>
      <c r="G935" s="537"/>
      <c r="H935" s="541"/>
      <c r="I935" s="937"/>
      <c r="J935" s="533"/>
      <c r="K935" s="535"/>
      <c r="L935" s="939" t="s">
        <v>10414</v>
      </c>
      <c r="M935" s="526" t="s">
        <v>16</v>
      </c>
      <c r="N935" s="526" t="s">
        <v>1678</v>
      </c>
      <c r="O935" s="527">
        <v>0.7</v>
      </c>
      <c r="P935" s="951"/>
      <c r="Q935" s="937"/>
      <c r="R935" s="537"/>
      <c r="T935" s="534"/>
      <c r="U935" s="537"/>
      <c r="V935" s="534"/>
      <c r="W935" s="538"/>
      <c r="X935" s="531">
        <f>ROUND(ROUND(ROUND(F921*K934,0)*O935,0)*S931,0)</f>
        <v>208</v>
      </c>
      <c r="Y935" s="539"/>
      <c r="Z935" s="533"/>
    </row>
    <row r="936" spans="1:26" ht="16.7" customHeight="1" x14ac:dyDescent="0.15">
      <c r="A936" s="520">
        <v>22</v>
      </c>
      <c r="B936" s="520" t="s">
        <v>11818</v>
      </c>
      <c r="C936" s="540" t="s">
        <v>11819</v>
      </c>
      <c r="D936" s="542"/>
      <c r="E936" s="542"/>
      <c r="F936" s="534"/>
      <c r="G936" s="537"/>
      <c r="H936" s="541"/>
      <c r="I936" s="938"/>
      <c r="J936" s="545"/>
      <c r="K936" s="546"/>
      <c r="L936" s="940"/>
      <c r="M936" s="526" t="s">
        <v>3833</v>
      </c>
      <c r="N936" s="526" t="s">
        <v>1678</v>
      </c>
      <c r="O936" s="527">
        <v>0.5</v>
      </c>
      <c r="P936" s="952"/>
      <c r="Q936" s="938"/>
      <c r="R936" s="544"/>
      <c r="S936" s="548"/>
      <c r="T936" s="534"/>
      <c r="U936" s="537"/>
      <c r="V936" s="534"/>
      <c r="W936" s="538"/>
      <c r="X936" s="531">
        <f>ROUND(ROUND(ROUND(F921*K934,0)*O936,0)*S931,0)</f>
        <v>148</v>
      </c>
      <c r="Y936" s="539"/>
      <c r="Z936" s="533"/>
    </row>
    <row r="937" spans="1:26" ht="16.7" customHeight="1" x14ac:dyDescent="0.15">
      <c r="A937" s="520">
        <v>22</v>
      </c>
      <c r="B937" s="520" t="s">
        <v>11820</v>
      </c>
      <c r="C937" s="540" t="s">
        <v>11821</v>
      </c>
      <c r="D937" s="542"/>
      <c r="E937" s="542"/>
      <c r="F937" s="534"/>
      <c r="G937" s="537"/>
      <c r="H937" s="541"/>
      <c r="I937" s="522"/>
      <c r="J937" s="523"/>
      <c r="K937" s="524"/>
      <c r="L937" s="544"/>
      <c r="M937" s="526"/>
      <c r="N937" s="526"/>
      <c r="O937" s="527"/>
      <c r="P937" s="933" t="s">
        <v>10443</v>
      </c>
      <c r="Q937" s="936" t="s">
        <v>10444</v>
      </c>
      <c r="R937" s="525" t="s">
        <v>1678</v>
      </c>
      <c r="S937" s="529">
        <v>0.7</v>
      </c>
      <c r="T937" s="534"/>
      <c r="U937" s="537"/>
      <c r="V937" s="534"/>
      <c r="W937" s="538"/>
      <c r="X937" s="531">
        <f>ROUND(F921*S937,0)</f>
        <v>307</v>
      </c>
      <c r="Y937" s="539"/>
      <c r="Z937" s="533"/>
    </row>
    <row r="938" spans="1:26" ht="16.7" customHeight="1" x14ac:dyDescent="0.15">
      <c r="A938" s="520">
        <v>22</v>
      </c>
      <c r="B938" s="520" t="s">
        <v>11822</v>
      </c>
      <c r="C938" s="540" t="s">
        <v>11823</v>
      </c>
      <c r="D938" s="542"/>
      <c r="E938" s="542"/>
      <c r="F938" s="534"/>
      <c r="G938" s="537"/>
      <c r="H938" s="541"/>
      <c r="I938" s="534"/>
      <c r="J938" s="533"/>
      <c r="K938" s="535"/>
      <c r="L938" s="939" t="s">
        <v>10414</v>
      </c>
      <c r="M938" s="526" t="s">
        <v>16</v>
      </c>
      <c r="N938" s="526" t="s">
        <v>1678</v>
      </c>
      <c r="O938" s="527">
        <v>0.7</v>
      </c>
      <c r="P938" s="951"/>
      <c r="Q938" s="937"/>
      <c r="R938" s="537"/>
      <c r="T938" s="534"/>
      <c r="U938" s="537"/>
      <c r="V938" s="534"/>
      <c r="W938" s="538"/>
      <c r="X938" s="531">
        <f>ROUND(ROUND(F921*O938,0)*S937,0)</f>
        <v>215</v>
      </c>
      <c r="Y938" s="539"/>
      <c r="Z938" s="533"/>
    </row>
    <row r="939" spans="1:26" ht="16.7" customHeight="1" x14ac:dyDescent="0.15">
      <c r="A939" s="520">
        <v>22</v>
      </c>
      <c r="B939" s="520" t="s">
        <v>11824</v>
      </c>
      <c r="C939" s="540" t="s">
        <v>11825</v>
      </c>
      <c r="D939" s="542"/>
      <c r="E939" s="542"/>
      <c r="F939" s="534"/>
      <c r="G939" s="537"/>
      <c r="H939" s="541"/>
      <c r="I939" s="550"/>
      <c r="J939" s="551"/>
      <c r="K939" s="552"/>
      <c r="L939" s="940"/>
      <c r="M939" s="526" t="s">
        <v>3833</v>
      </c>
      <c r="N939" s="526" t="s">
        <v>1678</v>
      </c>
      <c r="O939" s="527">
        <v>0.5</v>
      </c>
      <c r="P939" s="951"/>
      <c r="Q939" s="937"/>
      <c r="R939" s="537"/>
      <c r="T939" s="534"/>
      <c r="U939" s="537"/>
      <c r="V939" s="534"/>
      <c r="W939" s="538"/>
      <c r="X939" s="531">
        <f>ROUND(ROUND(F921*O939,0)*S937,0)</f>
        <v>154</v>
      </c>
      <c r="Y939" s="539"/>
      <c r="Z939" s="533"/>
    </row>
    <row r="940" spans="1:26" ht="16.7" customHeight="1" x14ac:dyDescent="0.15">
      <c r="A940" s="520">
        <v>22</v>
      </c>
      <c r="B940" s="520" t="s">
        <v>11826</v>
      </c>
      <c r="C940" s="540" t="s">
        <v>11827</v>
      </c>
      <c r="D940" s="542"/>
      <c r="E940" s="542"/>
      <c r="F940" s="534"/>
      <c r="G940" s="537"/>
      <c r="H940" s="541"/>
      <c r="I940" s="936" t="s">
        <v>10418</v>
      </c>
      <c r="J940" s="523" t="s">
        <v>1678</v>
      </c>
      <c r="K940" s="543">
        <v>0.96499999999999997</v>
      </c>
      <c r="L940" s="526"/>
      <c r="M940" s="526"/>
      <c r="N940" s="526"/>
      <c r="O940" s="527"/>
      <c r="P940" s="951"/>
      <c r="Q940" s="937"/>
      <c r="R940" s="537"/>
      <c r="T940" s="534"/>
      <c r="U940" s="537"/>
      <c r="V940" s="534"/>
      <c r="W940" s="538"/>
      <c r="X940" s="531">
        <f>ROUND(ROUND(F921*K940,0)*S937,0)</f>
        <v>297</v>
      </c>
      <c r="Y940" s="539"/>
      <c r="Z940" s="533"/>
    </row>
    <row r="941" spans="1:26" ht="16.7" customHeight="1" x14ac:dyDescent="0.15">
      <c r="A941" s="520">
        <v>22</v>
      </c>
      <c r="B941" s="520" t="s">
        <v>11828</v>
      </c>
      <c r="C941" s="540" t="s">
        <v>11829</v>
      </c>
      <c r="D941" s="542"/>
      <c r="E941" s="542"/>
      <c r="F941" s="534"/>
      <c r="G941" s="537"/>
      <c r="H941" s="541"/>
      <c r="I941" s="937"/>
      <c r="J941" s="533"/>
      <c r="K941" s="535"/>
      <c r="L941" s="939" t="s">
        <v>10414</v>
      </c>
      <c r="M941" s="526" t="s">
        <v>16</v>
      </c>
      <c r="N941" s="526" t="s">
        <v>1678</v>
      </c>
      <c r="O941" s="527">
        <v>0.7</v>
      </c>
      <c r="P941" s="951"/>
      <c r="Q941" s="937"/>
      <c r="R941" s="537"/>
      <c r="T941" s="534"/>
      <c r="U941" s="537"/>
      <c r="V941" s="534"/>
      <c r="W941" s="538"/>
      <c r="X941" s="531">
        <f>ROUND(ROUND(ROUND(F921*K940,0)*O941,0)*S937,0)</f>
        <v>208</v>
      </c>
      <c r="Y941" s="539"/>
      <c r="Z941" s="533"/>
    </row>
    <row r="942" spans="1:26" ht="16.7" customHeight="1" x14ac:dyDescent="0.15">
      <c r="A942" s="520">
        <v>22</v>
      </c>
      <c r="B942" s="520" t="s">
        <v>11830</v>
      </c>
      <c r="C942" s="540" t="s">
        <v>11831</v>
      </c>
      <c r="D942" s="542"/>
      <c r="E942" s="542"/>
      <c r="F942" s="534"/>
      <c r="G942" s="537"/>
      <c r="H942" s="541"/>
      <c r="I942" s="938"/>
      <c r="J942" s="545"/>
      <c r="K942" s="546"/>
      <c r="L942" s="940"/>
      <c r="M942" s="526" t="s">
        <v>3833</v>
      </c>
      <c r="N942" s="526" t="s">
        <v>1678</v>
      </c>
      <c r="O942" s="527">
        <v>0.5</v>
      </c>
      <c r="P942" s="952"/>
      <c r="Q942" s="938"/>
      <c r="R942" s="544"/>
      <c r="S942" s="548"/>
      <c r="T942" s="534"/>
      <c r="U942" s="537"/>
      <c r="V942" s="550"/>
      <c r="W942" s="553"/>
      <c r="X942" s="531">
        <f>ROUND(ROUND(ROUND(F921*K940,0)*O942,0)*S937,0)</f>
        <v>148</v>
      </c>
      <c r="Y942" s="539"/>
      <c r="Z942" s="533"/>
    </row>
    <row r="943" spans="1:26" ht="16.7" customHeight="1" x14ac:dyDescent="0.15">
      <c r="A943" s="520">
        <v>22</v>
      </c>
      <c r="B943" s="520">
        <v>2701</v>
      </c>
      <c r="C943" s="540" t="s">
        <v>11832</v>
      </c>
      <c r="D943" s="542"/>
      <c r="E943" s="542"/>
      <c r="F943" s="534"/>
      <c r="G943" s="537"/>
      <c r="H943" s="541"/>
      <c r="I943" s="522"/>
      <c r="J943" s="523"/>
      <c r="K943" s="524"/>
      <c r="L943" s="526"/>
      <c r="M943" s="526"/>
      <c r="N943" s="526"/>
      <c r="O943" s="527"/>
      <c r="P943" s="528"/>
      <c r="Q943" s="525"/>
      <c r="R943" s="525"/>
      <c r="S943" s="529"/>
      <c r="T943" s="534"/>
      <c r="U943" s="537"/>
      <c r="V943" s="936" t="s">
        <v>10456</v>
      </c>
      <c r="W943" s="941"/>
      <c r="X943" s="531">
        <f>ROUND(F921-V946,0)</f>
        <v>427</v>
      </c>
      <c r="Y943" s="539"/>
      <c r="Z943" s="533"/>
    </row>
    <row r="944" spans="1:26" ht="16.7" customHeight="1" x14ac:dyDescent="0.15">
      <c r="A944" s="520">
        <v>22</v>
      </c>
      <c r="B944" s="520">
        <v>2702</v>
      </c>
      <c r="C944" s="540" t="s">
        <v>11833</v>
      </c>
      <c r="D944" s="542"/>
      <c r="E944" s="542"/>
      <c r="F944" s="534"/>
      <c r="G944" s="537"/>
      <c r="H944" s="541"/>
      <c r="I944" s="534"/>
      <c r="J944" s="533"/>
      <c r="K944" s="535"/>
      <c r="L944" s="939" t="s">
        <v>10414</v>
      </c>
      <c r="M944" s="526" t="s">
        <v>16</v>
      </c>
      <c r="N944" s="526" t="s">
        <v>1678</v>
      </c>
      <c r="O944" s="527">
        <v>0.7</v>
      </c>
      <c r="P944" s="536"/>
      <c r="Q944" s="537"/>
      <c r="R944" s="537"/>
      <c r="T944" s="534"/>
      <c r="U944" s="537"/>
      <c r="V944" s="937"/>
      <c r="W944" s="942"/>
      <c r="X944" s="531">
        <f>ROUND(ROUND(F921*O944,0)-V946,0)</f>
        <v>295</v>
      </c>
      <c r="Y944" s="539"/>
      <c r="Z944" s="533"/>
    </row>
    <row r="945" spans="1:26" ht="16.7" customHeight="1" x14ac:dyDescent="0.15">
      <c r="A945" s="520">
        <v>22</v>
      </c>
      <c r="B945" s="520" t="s">
        <v>11834</v>
      </c>
      <c r="C945" s="540" t="s">
        <v>11835</v>
      </c>
      <c r="D945" s="542"/>
      <c r="E945" s="542"/>
      <c r="F945" s="534"/>
      <c r="G945" s="537"/>
      <c r="H945" s="541"/>
      <c r="I945" s="550"/>
      <c r="J945" s="551"/>
      <c r="K945" s="552"/>
      <c r="L945" s="940"/>
      <c r="M945" s="526" t="s">
        <v>3833</v>
      </c>
      <c r="N945" s="526" t="s">
        <v>1678</v>
      </c>
      <c r="O945" s="527">
        <v>0.5</v>
      </c>
      <c r="P945" s="536"/>
      <c r="Q945" s="537"/>
      <c r="R945" s="537"/>
      <c r="T945" s="534"/>
      <c r="U945" s="537"/>
      <c r="V945" s="937"/>
      <c r="W945" s="942"/>
      <c r="X945" s="531">
        <f>ROUND(ROUND(F921*O945,0)-V946,0)</f>
        <v>208</v>
      </c>
      <c r="Y945" s="539"/>
      <c r="Z945" s="533"/>
    </row>
    <row r="946" spans="1:26" ht="16.7" customHeight="1" x14ac:dyDescent="0.15">
      <c r="A946" s="520">
        <v>22</v>
      </c>
      <c r="B946" s="520">
        <v>2703</v>
      </c>
      <c r="C946" s="540" t="s">
        <v>11836</v>
      </c>
      <c r="D946" s="542"/>
      <c r="E946" s="542"/>
      <c r="F946" s="534"/>
      <c r="G946" s="537"/>
      <c r="H946" s="541"/>
      <c r="I946" s="936" t="s">
        <v>10418</v>
      </c>
      <c r="J946" s="523" t="s">
        <v>1678</v>
      </c>
      <c r="K946" s="543">
        <v>0.96499999999999997</v>
      </c>
      <c r="L946" s="526"/>
      <c r="M946" s="526"/>
      <c r="N946" s="526"/>
      <c r="O946" s="527"/>
      <c r="P946" s="536"/>
      <c r="Q946" s="537"/>
      <c r="R946" s="537"/>
      <c r="T946" s="534"/>
      <c r="U946" s="537"/>
      <c r="V946" s="554">
        <v>12</v>
      </c>
      <c r="W946" s="953" t="s">
        <v>10461</v>
      </c>
      <c r="X946" s="531">
        <f>ROUND(ROUND(F921*K946,0)-V946,0)</f>
        <v>412</v>
      </c>
      <c r="Y946" s="539"/>
      <c r="Z946" s="533"/>
    </row>
    <row r="947" spans="1:26" ht="16.7" customHeight="1" x14ac:dyDescent="0.15">
      <c r="A947" s="520">
        <v>22</v>
      </c>
      <c r="B947" s="520">
        <v>2704</v>
      </c>
      <c r="C947" s="540" t="s">
        <v>11837</v>
      </c>
      <c r="D947" s="542"/>
      <c r="E947" s="542"/>
      <c r="F947" s="534"/>
      <c r="G947" s="537"/>
      <c r="H947" s="541"/>
      <c r="I947" s="937"/>
      <c r="J947" s="533"/>
      <c r="K947" s="535"/>
      <c r="L947" s="939" t="s">
        <v>10414</v>
      </c>
      <c r="M947" s="526" t="s">
        <v>16</v>
      </c>
      <c r="N947" s="526" t="s">
        <v>1678</v>
      </c>
      <c r="O947" s="527">
        <v>0.7</v>
      </c>
      <c r="P947" s="536"/>
      <c r="Q947" s="537"/>
      <c r="R947" s="537"/>
      <c r="T947" s="534"/>
      <c r="U947" s="537"/>
      <c r="V947" s="534"/>
      <c r="W947" s="953"/>
      <c r="X947" s="531">
        <f>ROUND(ROUND(ROUND(F921*K946,0)*O947,0)-V946,0)</f>
        <v>285</v>
      </c>
      <c r="Y947" s="539"/>
      <c r="Z947" s="533"/>
    </row>
    <row r="948" spans="1:26" ht="16.7" customHeight="1" x14ac:dyDescent="0.15">
      <c r="A948" s="520">
        <v>22</v>
      </c>
      <c r="B948" s="520" t="s">
        <v>11838</v>
      </c>
      <c r="C948" s="540" t="s">
        <v>11839</v>
      </c>
      <c r="D948" s="542"/>
      <c r="E948" s="542"/>
      <c r="F948" s="534"/>
      <c r="G948" s="537"/>
      <c r="H948" s="541"/>
      <c r="I948" s="938"/>
      <c r="J948" s="545"/>
      <c r="K948" s="546"/>
      <c r="L948" s="940"/>
      <c r="M948" s="526" t="s">
        <v>3833</v>
      </c>
      <c r="N948" s="526" t="s">
        <v>1678</v>
      </c>
      <c r="O948" s="527">
        <v>0.5</v>
      </c>
      <c r="P948" s="547"/>
      <c r="Q948" s="544"/>
      <c r="R948" s="544"/>
      <c r="S948" s="548"/>
      <c r="T948" s="534"/>
      <c r="U948" s="537"/>
      <c r="V948" s="534"/>
      <c r="W948" s="538"/>
      <c r="X948" s="531">
        <f>ROUND(ROUND(ROUND(F921*K946,0)*O948,0)-V946,0)</f>
        <v>200</v>
      </c>
      <c r="Y948" s="539"/>
      <c r="Z948" s="533"/>
    </row>
    <row r="949" spans="1:26" ht="16.7" customHeight="1" x14ac:dyDescent="0.15">
      <c r="A949" s="549">
        <v>22</v>
      </c>
      <c r="B949" s="549">
        <v>2705</v>
      </c>
      <c r="C949" s="540" t="s">
        <v>11840</v>
      </c>
      <c r="D949" s="542"/>
      <c r="E949" s="542"/>
      <c r="F949" s="534"/>
      <c r="G949" s="537"/>
      <c r="H949" s="541"/>
      <c r="I949" s="522"/>
      <c r="J949" s="523"/>
      <c r="K949" s="524"/>
      <c r="L949" s="526"/>
      <c r="M949" s="526"/>
      <c r="N949" s="526"/>
      <c r="O949" s="527"/>
      <c r="P949" s="933" t="s">
        <v>10423</v>
      </c>
      <c r="Q949" s="936" t="s">
        <v>10424</v>
      </c>
      <c r="R949" s="525" t="s">
        <v>1678</v>
      </c>
      <c r="S949" s="529">
        <v>0.5</v>
      </c>
      <c r="T949" s="534"/>
      <c r="U949" s="537"/>
      <c r="V949" s="534"/>
      <c r="W949" s="538"/>
      <c r="X949" s="531">
        <f>ROUND(ROUND(F921*S949,0)-V946,0)</f>
        <v>208</v>
      </c>
      <c r="Y949" s="539"/>
      <c r="Z949" s="533"/>
    </row>
    <row r="950" spans="1:26" ht="16.7" customHeight="1" x14ac:dyDescent="0.15">
      <c r="A950" s="549">
        <v>22</v>
      </c>
      <c r="B950" s="549">
        <v>2706</v>
      </c>
      <c r="C950" s="540" t="s">
        <v>11841</v>
      </c>
      <c r="D950" s="542"/>
      <c r="E950" s="542"/>
      <c r="F950" s="534"/>
      <c r="G950" s="537"/>
      <c r="H950" s="541"/>
      <c r="I950" s="534"/>
      <c r="J950" s="533"/>
      <c r="K950" s="535"/>
      <c r="L950" s="939" t="s">
        <v>10414</v>
      </c>
      <c r="M950" s="526" t="s">
        <v>16</v>
      </c>
      <c r="N950" s="526" t="s">
        <v>1678</v>
      </c>
      <c r="O950" s="527">
        <v>0.7</v>
      </c>
      <c r="P950" s="951"/>
      <c r="Q950" s="937"/>
      <c r="R950" s="537"/>
      <c r="T950" s="534"/>
      <c r="U950" s="537"/>
      <c r="V950" s="534"/>
      <c r="W950" s="538"/>
      <c r="X950" s="531">
        <f>ROUND(ROUND(ROUND(F921*O950,0)*S949,0)-V946,0)</f>
        <v>142</v>
      </c>
      <c r="Y950" s="539"/>
      <c r="Z950" s="533"/>
    </row>
    <row r="951" spans="1:26" ht="16.7" customHeight="1" x14ac:dyDescent="0.15">
      <c r="A951" s="520">
        <v>22</v>
      </c>
      <c r="B951" s="520" t="s">
        <v>11842</v>
      </c>
      <c r="C951" s="540" t="s">
        <v>11843</v>
      </c>
      <c r="D951" s="542"/>
      <c r="E951" s="542"/>
      <c r="F951" s="534"/>
      <c r="G951" s="537"/>
      <c r="H951" s="541"/>
      <c r="I951" s="550"/>
      <c r="J951" s="551"/>
      <c r="K951" s="552"/>
      <c r="L951" s="940"/>
      <c r="M951" s="526" t="s">
        <v>3833</v>
      </c>
      <c r="N951" s="526" t="s">
        <v>1678</v>
      </c>
      <c r="O951" s="527">
        <v>0.5</v>
      </c>
      <c r="P951" s="951"/>
      <c r="Q951" s="937"/>
      <c r="R951" s="537"/>
      <c r="T951" s="534"/>
      <c r="U951" s="537"/>
      <c r="V951" s="534"/>
      <c r="W951" s="538"/>
      <c r="X951" s="531">
        <f>ROUND(ROUND(ROUND(F921*O951,0)*S949,0)-V946,0)</f>
        <v>98</v>
      </c>
      <c r="Y951" s="539"/>
      <c r="Z951" s="533"/>
    </row>
    <row r="952" spans="1:26" ht="16.7" customHeight="1" x14ac:dyDescent="0.15">
      <c r="A952" s="549">
        <v>22</v>
      </c>
      <c r="B952" s="549">
        <v>2707</v>
      </c>
      <c r="C952" s="540" t="s">
        <v>11844</v>
      </c>
      <c r="D952" s="542"/>
      <c r="E952" s="542"/>
      <c r="F952" s="534"/>
      <c r="G952" s="537"/>
      <c r="H952" s="541"/>
      <c r="I952" s="936" t="s">
        <v>10418</v>
      </c>
      <c r="J952" s="523" t="s">
        <v>1678</v>
      </c>
      <c r="K952" s="543">
        <v>0.96499999999999997</v>
      </c>
      <c r="L952" s="526"/>
      <c r="M952" s="526"/>
      <c r="N952" s="526"/>
      <c r="O952" s="527"/>
      <c r="P952" s="951"/>
      <c r="Q952" s="937"/>
      <c r="R952" s="537"/>
      <c r="T952" s="534"/>
      <c r="U952" s="537"/>
      <c r="V952" s="534"/>
      <c r="W952" s="538"/>
      <c r="X952" s="531">
        <f>ROUND(ROUND(ROUND(F921*K952,0)*S949,0)-V946,0)</f>
        <v>200</v>
      </c>
      <c r="Y952" s="539"/>
      <c r="Z952" s="533"/>
    </row>
    <row r="953" spans="1:26" ht="16.7" customHeight="1" x14ac:dyDescent="0.15">
      <c r="A953" s="549">
        <v>22</v>
      </c>
      <c r="B953" s="549">
        <v>2708</v>
      </c>
      <c r="C953" s="540" t="s">
        <v>11845</v>
      </c>
      <c r="D953" s="542"/>
      <c r="E953" s="542"/>
      <c r="F953" s="534"/>
      <c r="G953" s="537"/>
      <c r="H953" s="541"/>
      <c r="I953" s="937"/>
      <c r="J953" s="533"/>
      <c r="K953" s="535"/>
      <c r="L953" s="939" t="s">
        <v>10414</v>
      </c>
      <c r="M953" s="526" t="s">
        <v>16</v>
      </c>
      <c r="N953" s="526" t="s">
        <v>1678</v>
      </c>
      <c r="O953" s="527">
        <v>0.7</v>
      </c>
      <c r="P953" s="951"/>
      <c r="Q953" s="937"/>
      <c r="R953" s="537"/>
      <c r="T953" s="534"/>
      <c r="U953" s="537"/>
      <c r="V953" s="534"/>
      <c r="W953" s="538"/>
      <c r="X953" s="531">
        <f>ROUND(ROUND(ROUND(ROUND(F921*K952,0)*O953,0)*S949,0)-V946,0)</f>
        <v>137</v>
      </c>
      <c r="Y953" s="539"/>
      <c r="Z953" s="533"/>
    </row>
    <row r="954" spans="1:26" ht="16.7" customHeight="1" x14ac:dyDescent="0.15">
      <c r="A954" s="520">
        <v>22</v>
      </c>
      <c r="B954" s="520" t="s">
        <v>11846</v>
      </c>
      <c r="C954" s="540" t="s">
        <v>11847</v>
      </c>
      <c r="D954" s="542"/>
      <c r="E954" s="542"/>
      <c r="F954" s="534"/>
      <c r="G954" s="537"/>
      <c r="H954" s="541"/>
      <c r="I954" s="938"/>
      <c r="J954" s="545"/>
      <c r="K954" s="546"/>
      <c r="L954" s="940"/>
      <c r="M954" s="526" t="s">
        <v>3833</v>
      </c>
      <c r="N954" s="526" t="s">
        <v>1678</v>
      </c>
      <c r="O954" s="527">
        <v>0.5</v>
      </c>
      <c r="P954" s="951"/>
      <c r="Q954" s="938"/>
      <c r="R954" s="544"/>
      <c r="S954" s="548"/>
      <c r="T954" s="534"/>
      <c r="U954" s="537"/>
      <c r="V954" s="534"/>
      <c r="W954" s="538"/>
      <c r="X954" s="531">
        <f>ROUND(ROUND(ROUND(ROUND(F921*K952,0)*O954,0)*S949,0)-V946,0)</f>
        <v>94</v>
      </c>
      <c r="Y954" s="539"/>
      <c r="Z954" s="533"/>
    </row>
    <row r="955" spans="1:26" ht="16.7" customHeight="1" x14ac:dyDescent="0.15">
      <c r="A955" s="549">
        <v>22</v>
      </c>
      <c r="B955" s="549">
        <v>3709</v>
      </c>
      <c r="C955" s="540" t="s">
        <v>11848</v>
      </c>
      <c r="D955" s="542"/>
      <c r="E955" s="542"/>
      <c r="F955" s="534"/>
      <c r="G955" s="537"/>
      <c r="H955" s="541"/>
      <c r="I955" s="522"/>
      <c r="J955" s="523"/>
      <c r="K955" s="524"/>
      <c r="L955" s="526"/>
      <c r="M955" s="526"/>
      <c r="N955" s="526"/>
      <c r="O955" s="527"/>
      <c r="P955" s="951"/>
      <c r="Q955" s="936" t="s">
        <v>10433</v>
      </c>
      <c r="R955" s="525" t="s">
        <v>1678</v>
      </c>
      <c r="S955" s="529">
        <v>0.7</v>
      </c>
      <c r="T955" s="534"/>
      <c r="U955" s="537"/>
      <c r="V955" s="534"/>
      <c r="W955" s="538"/>
      <c r="X955" s="531">
        <f>ROUND(ROUND(F921*S955,0)-V946,0)</f>
        <v>295</v>
      </c>
      <c r="Y955" s="539"/>
      <c r="Z955" s="533"/>
    </row>
    <row r="956" spans="1:26" ht="16.7" customHeight="1" x14ac:dyDescent="0.15">
      <c r="A956" s="549">
        <v>22</v>
      </c>
      <c r="B956" s="549">
        <v>3710</v>
      </c>
      <c r="C956" s="540" t="s">
        <v>11849</v>
      </c>
      <c r="D956" s="542"/>
      <c r="E956" s="542"/>
      <c r="F956" s="534"/>
      <c r="G956" s="537"/>
      <c r="H956" s="541"/>
      <c r="I956" s="534"/>
      <c r="J956" s="533"/>
      <c r="K956" s="535"/>
      <c r="L956" s="939" t="s">
        <v>10414</v>
      </c>
      <c r="M956" s="526" t="s">
        <v>16</v>
      </c>
      <c r="N956" s="526" t="s">
        <v>1678</v>
      </c>
      <c r="O956" s="527">
        <v>0.7</v>
      </c>
      <c r="P956" s="951"/>
      <c r="Q956" s="937"/>
      <c r="R956" s="537"/>
      <c r="T956" s="534"/>
      <c r="U956" s="537"/>
      <c r="V956" s="534"/>
      <c r="W956" s="538"/>
      <c r="X956" s="531">
        <f>ROUND(ROUND(ROUND(F921*O956,0)*S955,0)-V946,0)</f>
        <v>203</v>
      </c>
      <c r="Y956" s="539"/>
      <c r="Z956" s="533"/>
    </row>
    <row r="957" spans="1:26" ht="16.7" customHeight="1" x14ac:dyDescent="0.15">
      <c r="A957" s="520">
        <v>22</v>
      </c>
      <c r="B957" s="520" t="s">
        <v>11850</v>
      </c>
      <c r="C957" s="540" t="s">
        <v>11851</v>
      </c>
      <c r="D957" s="542"/>
      <c r="E957" s="542"/>
      <c r="F957" s="534"/>
      <c r="G957" s="537"/>
      <c r="H957" s="541"/>
      <c r="I957" s="550"/>
      <c r="J957" s="551"/>
      <c r="K957" s="552"/>
      <c r="L957" s="940"/>
      <c r="M957" s="526" t="s">
        <v>3833</v>
      </c>
      <c r="N957" s="526" t="s">
        <v>1678</v>
      </c>
      <c r="O957" s="527">
        <v>0.5</v>
      </c>
      <c r="P957" s="951"/>
      <c r="Q957" s="937"/>
      <c r="R957" s="537"/>
      <c r="T957" s="534"/>
      <c r="U957" s="537"/>
      <c r="V957" s="534"/>
      <c r="W957" s="538"/>
      <c r="X957" s="531">
        <f>ROUND(ROUND(ROUND(F921*O957,0)*S955,0)-V946,0)</f>
        <v>142</v>
      </c>
      <c r="Y957" s="539"/>
      <c r="Z957" s="533"/>
    </row>
    <row r="958" spans="1:26" ht="16.7" customHeight="1" x14ac:dyDescent="0.15">
      <c r="A958" s="549">
        <v>22</v>
      </c>
      <c r="B958" s="549">
        <v>3711</v>
      </c>
      <c r="C958" s="540" t="s">
        <v>11852</v>
      </c>
      <c r="D958" s="542"/>
      <c r="E958" s="542"/>
      <c r="F958" s="534"/>
      <c r="G958" s="537"/>
      <c r="H958" s="541"/>
      <c r="I958" s="936" t="s">
        <v>10418</v>
      </c>
      <c r="J958" s="523" t="s">
        <v>1678</v>
      </c>
      <c r="K958" s="543">
        <v>0.96499999999999997</v>
      </c>
      <c r="L958" s="525"/>
      <c r="M958" s="526"/>
      <c r="N958" s="526"/>
      <c r="O958" s="527"/>
      <c r="P958" s="951"/>
      <c r="Q958" s="937"/>
      <c r="R958" s="537"/>
      <c r="T958" s="534"/>
      <c r="U958" s="537"/>
      <c r="V958" s="534"/>
      <c r="W958" s="538"/>
      <c r="X958" s="531">
        <f>ROUND(ROUND(ROUND(F921*K958,0)*S955,0)-V946,0)</f>
        <v>285</v>
      </c>
      <c r="Y958" s="539"/>
      <c r="Z958" s="533"/>
    </row>
    <row r="959" spans="1:26" ht="16.7" customHeight="1" x14ac:dyDescent="0.15">
      <c r="A959" s="549">
        <v>22</v>
      </c>
      <c r="B959" s="549">
        <v>3712</v>
      </c>
      <c r="C959" s="540" t="s">
        <v>11853</v>
      </c>
      <c r="D959" s="542"/>
      <c r="E959" s="542"/>
      <c r="F959" s="534"/>
      <c r="G959" s="537"/>
      <c r="H959" s="541"/>
      <c r="I959" s="937"/>
      <c r="J959" s="533"/>
      <c r="K959" s="535"/>
      <c r="L959" s="939" t="s">
        <v>10414</v>
      </c>
      <c r="M959" s="526" t="s">
        <v>16</v>
      </c>
      <c r="N959" s="526" t="s">
        <v>1678</v>
      </c>
      <c r="O959" s="527">
        <v>0.7</v>
      </c>
      <c r="P959" s="951"/>
      <c r="Q959" s="937"/>
      <c r="R959" s="537"/>
      <c r="T959" s="534"/>
      <c r="U959" s="537"/>
      <c r="V959" s="534"/>
      <c r="W959" s="538"/>
      <c r="X959" s="531">
        <f>ROUND(ROUND(ROUND(ROUND(F921*K958,0)*O959,0)*S955,0)-V946,0)</f>
        <v>196</v>
      </c>
      <c r="Y959" s="539"/>
      <c r="Z959" s="533"/>
    </row>
    <row r="960" spans="1:26" ht="16.7" customHeight="1" x14ac:dyDescent="0.15">
      <c r="A960" s="520">
        <v>22</v>
      </c>
      <c r="B960" s="520" t="s">
        <v>11854</v>
      </c>
      <c r="C960" s="540" t="s">
        <v>11855</v>
      </c>
      <c r="D960" s="542"/>
      <c r="E960" s="542"/>
      <c r="F960" s="534"/>
      <c r="G960" s="537"/>
      <c r="H960" s="541"/>
      <c r="I960" s="938"/>
      <c r="J960" s="545"/>
      <c r="K960" s="546"/>
      <c r="L960" s="940"/>
      <c r="M960" s="526" t="s">
        <v>3833</v>
      </c>
      <c r="N960" s="526" t="s">
        <v>1678</v>
      </c>
      <c r="O960" s="527">
        <v>0.5</v>
      </c>
      <c r="P960" s="952"/>
      <c r="Q960" s="938"/>
      <c r="R960" s="544"/>
      <c r="S960" s="548"/>
      <c r="T960" s="534"/>
      <c r="U960" s="537"/>
      <c r="V960" s="534"/>
      <c r="W960" s="538"/>
      <c r="X960" s="531">
        <f>ROUND(ROUND(ROUND(ROUND(F921*K958,0)*O960,0)*S955,0)-V946,0)</f>
        <v>136</v>
      </c>
      <c r="Y960" s="539"/>
      <c r="Z960" s="533"/>
    </row>
    <row r="961" spans="1:26" ht="16.7" customHeight="1" x14ac:dyDescent="0.15">
      <c r="A961" s="520">
        <v>22</v>
      </c>
      <c r="B961" s="520" t="s">
        <v>11856</v>
      </c>
      <c r="C961" s="540" t="s">
        <v>11857</v>
      </c>
      <c r="D961" s="542"/>
      <c r="E961" s="542"/>
      <c r="F961" s="534"/>
      <c r="G961" s="537"/>
      <c r="H961" s="541"/>
      <c r="I961" s="522"/>
      <c r="J961" s="523"/>
      <c r="K961" s="524"/>
      <c r="L961" s="544"/>
      <c r="M961" s="526"/>
      <c r="N961" s="526"/>
      <c r="O961" s="527"/>
      <c r="P961" s="933" t="s">
        <v>10443</v>
      </c>
      <c r="Q961" s="936" t="s">
        <v>10444</v>
      </c>
      <c r="R961" s="525" t="s">
        <v>1678</v>
      </c>
      <c r="S961" s="529">
        <v>0.7</v>
      </c>
      <c r="T961" s="534"/>
      <c r="U961" s="537"/>
      <c r="V961" s="534"/>
      <c r="W961" s="538"/>
      <c r="X961" s="531">
        <f>ROUND(ROUND(F921*S961,0)-V946,0)</f>
        <v>295</v>
      </c>
      <c r="Y961" s="539"/>
      <c r="Z961" s="533"/>
    </row>
    <row r="962" spans="1:26" ht="16.7" customHeight="1" x14ac:dyDescent="0.15">
      <c r="A962" s="520">
        <v>22</v>
      </c>
      <c r="B962" s="520" t="s">
        <v>11858</v>
      </c>
      <c r="C962" s="540" t="s">
        <v>11859</v>
      </c>
      <c r="D962" s="542"/>
      <c r="E962" s="542"/>
      <c r="F962" s="534"/>
      <c r="G962" s="537"/>
      <c r="H962" s="541"/>
      <c r="I962" s="534"/>
      <c r="J962" s="533"/>
      <c r="K962" s="535"/>
      <c r="L962" s="939" t="s">
        <v>10414</v>
      </c>
      <c r="M962" s="526" t="s">
        <v>16</v>
      </c>
      <c r="N962" s="526" t="s">
        <v>1678</v>
      </c>
      <c r="O962" s="527">
        <v>0.7</v>
      </c>
      <c r="P962" s="951"/>
      <c r="Q962" s="937"/>
      <c r="R962" s="537"/>
      <c r="T962" s="534"/>
      <c r="U962" s="537"/>
      <c r="V962" s="534"/>
      <c r="W962" s="538"/>
      <c r="X962" s="531">
        <f>ROUND(ROUND(ROUND(F921*O962,0)*S961,0)-V946,0)</f>
        <v>203</v>
      </c>
      <c r="Y962" s="539"/>
      <c r="Z962" s="533"/>
    </row>
    <row r="963" spans="1:26" ht="16.7" customHeight="1" x14ac:dyDescent="0.15">
      <c r="A963" s="520">
        <v>22</v>
      </c>
      <c r="B963" s="520" t="s">
        <v>11860</v>
      </c>
      <c r="C963" s="540" t="s">
        <v>11861</v>
      </c>
      <c r="D963" s="542"/>
      <c r="E963" s="542"/>
      <c r="F963" s="534"/>
      <c r="G963" s="537"/>
      <c r="H963" s="541"/>
      <c r="I963" s="550"/>
      <c r="J963" s="551"/>
      <c r="K963" s="552"/>
      <c r="L963" s="940"/>
      <c r="M963" s="526" t="s">
        <v>3833</v>
      </c>
      <c r="N963" s="526" t="s">
        <v>1678</v>
      </c>
      <c r="O963" s="527">
        <v>0.5</v>
      </c>
      <c r="P963" s="951"/>
      <c r="Q963" s="937"/>
      <c r="R963" s="537"/>
      <c r="T963" s="534"/>
      <c r="U963" s="537"/>
      <c r="V963" s="534"/>
      <c r="W963" s="538"/>
      <c r="X963" s="531">
        <f>ROUND(ROUND(ROUND(F921*O963,0)*S961,0)-V946,0)</f>
        <v>142</v>
      </c>
      <c r="Y963" s="539"/>
      <c r="Z963" s="533"/>
    </row>
    <row r="964" spans="1:26" ht="16.7" customHeight="1" x14ac:dyDescent="0.15">
      <c r="A964" s="520">
        <v>22</v>
      </c>
      <c r="B964" s="520" t="s">
        <v>11862</v>
      </c>
      <c r="C964" s="540" t="s">
        <v>11863</v>
      </c>
      <c r="D964" s="542"/>
      <c r="E964" s="542"/>
      <c r="F964" s="534"/>
      <c r="G964" s="537"/>
      <c r="H964" s="541"/>
      <c r="I964" s="936" t="s">
        <v>10418</v>
      </c>
      <c r="J964" s="523" t="s">
        <v>1678</v>
      </c>
      <c r="K964" s="543">
        <v>0.96499999999999997</v>
      </c>
      <c r="L964" s="526"/>
      <c r="M964" s="526"/>
      <c r="N964" s="526"/>
      <c r="O964" s="527"/>
      <c r="P964" s="951"/>
      <c r="Q964" s="937"/>
      <c r="R964" s="537"/>
      <c r="T964" s="534"/>
      <c r="U964" s="537"/>
      <c r="V964" s="534"/>
      <c r="W964" s="538"/>
      <c r="X964" s="531">
        <f>ROUND(ROUND(ROUND(F921*K964,0)*S961,0)-V946,0)</f>
        <v>285</v>
      </c>
      <c r="Y964" s="539"/>
      <c r="Z964" s="533"/>
    </row>
    <row r="965" spans="1:26" ht="16.7" customHeight="1" x14ac:dyDescent="0.15">
      <c r="A965" s="520">
        <v>22</v>
      </c>
      <c r="B965" s="520" t="s">
        <v>11864</v>
      </c>
      <c r="C965" s="540" t="s">
        <v>11865</v>
      </c>
      <c r="D965" s="542"/>
      <c r="E965" s="542"/>
      <c r="F965" s="534"/>
      <c r="G965" s="537"/>
      <c r="H965" s="541"/>
      <c r="I965" s="937"/>
      <c r="J965" s="533"/>
      <c r="K965" s="535"/>
      <c r="L965" s="939" t="s">
        <v>10414</v>
      </c>
      <c r="M965" s="526" t="s">
        <v>16</v>
      </c>
      <c r="N965" s="526" t="s">
        <v>1678</v>
      </c>
      <c r="O965" s="527">
        <v>0.7</v>
      </c>
      <c r="P965" s="951"/>
      <c r="Q965" s="937"/>
      <c r="R965" s="537"/>
      <c r="T965" s="534"/>
      <c r="U965" s="537"/>
      <c r="V965" s="534"/>
      <c r="W965" s="538"/>
      <c r="X965" s="531">
        <f>ROUND(ROUND(ROUND(ROUND(F921*K964,0)*O965,0)*S961,0)-V946,0)</f>
        <v>196</v>
      </c>
      <c r="Y965" s="539"/>
      <c r="Z965" s="533"/>
    </row>
    <row r="966" spans="1:26" ht="16.7" customHeight="1" x14ac:dyDescent="0.15">
      <c r="A966" s="520">
        <v>22</v>
      </c>
      <c r="B966" s="520" t="s">
        <v>11866</v>
      </c>
      <c r="C966" s="540" t="s">
        <v>11867</v>
      </c>
      <c r="D966" s="557"/>
      <c r="E966" s="557"/>
      <c r="F966" s="550"/>
      <c r="G966" s="544"/>
      <c r="H966" s="558"/>
      <c r="I966" s="938"/>
      <c r="J966" s="545"/>
      <c r="K966" s="546"/>
      <c r="L966" s="940"/>
      <c r="M966" s="526" t="s">
        <v>3833</v>
      </c>
      <c r="N966" s="526" t="s">
        <v>1678</v>
      </c>
      <c r="O966" s="527">
        <v>0.5</v>
      </c>
      <c r="P966" s="952"/>
      <c r="Q966" s="938"/>
      <c r="R966" s="544"/>
      <c r="S966" s="548"/>
      <c r="T966" s="550"/>
      <c r="U966" s="544"/>
      <c r="V966" s="550"/>
      <c r="W966" s="553"/>
      <c r="X966" s="531">
        <f>ROUND(ROUND(ROUND(ROUND(F921*K964,0)*O966,0)*S961,0)-V946,0)</f>
        <v>136</v>
      </c>
      <c r="Y966" s="559"/>
      <c r="Z966" s="533"/>
    </row>
    <row r="967" spans="1:26" ht="16.7" customHeight="1" x14ac:dyDescent="0.15">
      <c r="A967" s="520">
        <v>22</v>
      </c>
      <c r="B967" s="520">
        <v>2311</v>
      </c>
      <c r="C967" s="521" t="s">
        <v>11868</v>
      </c>
      <c r="D967" s="560"/>
      <c r="E967" s="945" t="s">
        <v>11869</v>
      </c>
      <c r="F967" s="936" t="s">
        <v>10412</v>
      </c>
      <c r="G967" s="947"/>
      <c r="H967" s="941"/>
      <c r="I967" s="522"/>
      <c r="J967" s="523"/>
      <c r="K967" s="524"/>
      <c r="L967" s="526"/>
      <c r="M967" s="526"/>
      <c r="N967" s="526"/>
      <c r="O967" s="527"/>
      <c r="P967" s="528"/>
      <c r="Q967" s="525"/>
      <c r="R967" s="525"/>
      <c r="S967" s="529"/>
      <c r="T967" s="522"/>
      <c r="U967" s="525"/>
      <c r="V967" s="522"/>
      <c r="W967" s="530"/>
      <c r="X967" s="531">
        <f>F969</f>
        <v>1039</v>
      </c>
      <c r="Y967" s="532"/>
      <c r="Z967" s="533"/>
    </row>
    <row r="968" spans="1:26" ht="16.7" customHeight="1" x14ac:dyDescent="0.15">
      <c r="A968" s="520">
        <v>22</v>
      </c>
      <c r="B968" s="520">
        <v>2312</v>
      </c>
      <c r="C968" s="521" t="s">
        <v>11870</v>
      </c>
      <c r="D968" s="542"/>
      <c r="E968" s="946"/>
      <c r="F968" s="937"/>
      <c r="G968" s="948"/>
      <c r="H968" s="942"/>
      <c r="I968" s="534"/>
      <c r="J968" s="533"/>
      <c r="K968" s="535"/>
      <c r="L968" s="939" t="s">
        <v>10414</v>
      </c>
      <c r="M968" s="526" t="s">
        <v>16</v>
      </c>
      <c r="N968" s="526" t="s">
        <v>1678</v>
      </c>
      <c r="O968" s="527">
        <v>0.7</v>
      </c>
      <c r="P968" s="536"/>
      <c r="Q968" s="537"/>
      <c r="R968" s="537"/>
      <c r="T968" s="534"/>
      <c r="U968" s="537"/>
      <c r="V968" s="534"/>
      <c r="W968" s="538"/>
      <c r="X968" s="531">
        <f>ROUND(F969*O968,0)</f>
        <v>727</v>
      </c>
      <c r="Y968" s="539"/>
      <c r="Z968" s="533"/>
    </row>
    <row r="969" spans="1:26" ht="16.7" customHeight="1" x14ac:dyDescent="0.15">
      <c r="A969" s="520">
        <v>22</v>
      </c>
      <c r="B969" s="520" t="s">
        <v>11871</v>
      </c>
      <c r="C969" s="540" t="s">
        <v>11872</v>
      </c>
      <c r="D969" s="542"/>
      <c r="E969" s="946"/>
      <c r="F969" s="958">
        <v>1039</v>
      </c>
      <c r="G969" s="959"/>
      <c r="H969" s="541" t="s">
        <v>9</v>
      </c>
      <c r="I969" s="550"/>
      <c r="J969" s="551"/>
      <c r="K969" s="552"/>
      <c r="L969" s="940"/>
      <c r="M969" s="526" t="s">
        <v>3833</v>
      </c>
      <c r="N969" s="526" t="s">
        <v>1678</v>
      </c>
      <c r="O969" s="527">
        <v>0.5</v>
      </c>
      <c r="P969" s="536"/>
      <c r="Q969" s="537"/>
      <c r="R969" s="537"/>
      <c r="T969" s="534"/>
      <c r="U969" s="537"/>
      <c r="V969" s="534"/>
      <c r="W969" s="538"/>
      <c r="X969" s="531">
        <f>ROUND(F969*O969,0)</f>
        <v>520</v>
      </c>
      <c r="Y969" s="539"/>
      <c r="Z969" s="533"/>
    </row>
    <row r="970" spans="1:26" ht="16.7" customHeight="1" x14ac:dyDescent="0.15">
      <c r="A970" s="520">
        <v>22</v>
      </c>
      <c r="B970" s="520">
        <v>2313</v>
      </c>
      <c r="C970" s="540" t="s">
        <v>11873</v>
      </c>
      <c r="D970" s="542"/>
      <c r="E970" s="542"/>
      <c r="F970" s="534"/>
      <c r="G970" s="537"/>
      <c r="H970" s="541"/>
      <c r="I970" s="936" t="s">
        <v>10418</v>
      </c>
      <c r="J970" s="523" t="s">
        <v>1678</v>
      </c>
      <c r="K970" s="543">
        <v>0.96499999999999997</v>
      </c>
      <c r="L970" s="526"/>
      <c r="M970" s="526"/>
      <c r="N970" s="526"/>
      <c r="O970" s="527"/>
      <c r="P970" s="536"/>
      <c r="Q970" s="537"/>
      <c r="R970" s="537"/>
      <c r="T970" s="534"/>
      <c r="U970" s="537"/>
      <c r="V970" s="534"/>
      <c r="W970" s="538"/>
      <c r="X970" s="531">
        <f>ROUND(F969*K970,0)</f>
        <v>1003</v>
      </c>
      <c r="Y970" s="539"/>
      <c r="Z970" s="533"/>
    </row>
    <row r="971" spans="1:26" ht="16.7" customHeight="1" x14ac:dyDescent="0.15">
      <c r="A971" s="520">
        <v>22</v>
      </c>
      <c r="B971" s="520">
        <v>2314</v>
      </c>
      <c r="C971" s="540" t="s">
        <v>11874</v>
      </c>
      <c r="D971" s="542"/>
      <c r="E971" s="542"/>
      <c r="F971" s="534"/>
      <c r="G971" s="537"/>
      <c r="H971" s="541"/>
      <c r="I971" s="937"/>
      <c r="J971" s="533"/>
      <c r="K971" s="535"/>
      <c r="L971" s="939" t="s">
        <v>10414</v>
      </c>
      <c r="M971" s="526" t="s">
        <v>16</v>
      </c>
      <c r="N971" s="526" t="s">
        <v>1678</v>
      </c>
      <c r="O971" s="527">
        <v>0.7</v>
      </c>
      <c r="P971" s="536"/>
      <c r="Q971" s="537"/>
      <c r="R971" s="537"/>
      <c r="T971" s="534"/>
      <c r="U971" s="537"/>
      <c r="V971" s="534"/>
      <c r="W971" s="538"/>
      <c r="X971" s="531">
        <f>ROUND(ROUND(F969*K970,0)*O971,0)</f>
        <v>702</v>
      </c>
      <c r="Y971" s="539"/>
      <c r="Z971" s="533"/>
    </row>
    <row r="972" spans="1:26" ht="16.7" customHeight="1" x14ac:dyDescent="0.15">
      <c r="A972" s="520">
        <v>22</v>
      </c>
      <c r="B972" s="520" t="s">
        <v>11875</v>
      </c>
      <c r="C972" s="540" t="s">
        <v>11876</v>
      </c>
      <c r="D972" s="542"/>
      <c r="E972" s="542"/>
      <c r="F972" s="534"/>
      <c r="G972" s="537"/>
      <c r="H972" s="541"/>
      <c r="I972" s="938"/>
      <c r="J972" s="545"/>
      <c r="K972" s="546"/>
      <c r="L972" s="940"/>
      <c r="M972" s="526" t="s">
        <v>3833</v>
      </c>
      <c r="N972" s="526" t="s">
        <v>1678</v>
      </c>
      <c r="O972" s="527">
        <v>0.5</v>
      </c>
      <c r="P972" s="547"/>
      <c r="Q972" s="544"/>
      <c r="R972" s="544"/>
      <c r="S972" s="548"/>
      <c r="T972" s="534"/>
      <c r="U972" s="537"/>
      <c r="V972" s="534"/>
      <c r="W972" s="538"/>
      <c r="X972" s="531">
        <f>ROUND(ROUND(F969*K970,0)*O972,0)</f>
        <v>502</v>
      </c>
      <c r="Y972" s="539"/>
      <c r="Z972" s="533"/>
    </row>
    <row r="973" spans="1:26" ht="16.7" customHeight="1" x14ac:dyDescent="0.15">
      <c r="A973" s="549">
        <v>22</v>
      </c>
      <c r="B973" s="549">
        <v>2315</v>
      </c>
      <c r="C973" s="540" t="s">
        <v>11877</v>
      </c>
      <c r="D973" s="542"/>
      <c r="E973" s="542"/>
      <c r="F973" s="534"/>
      <c r="G973" s="537"/>
      <c r="H973" s="541"/>
      <c r="I973" s="522"/>
      <c r="J973" s="523"/>
      <c r="K973" s="524"/>
      <c r="L973" s="526"/>
      <c r="M973" s="526"/>
      <c r="N973" s="526"/>
      <c r="O973" s="527"/>
      <c r="P973" s="933" t="s">
        <v>10423</v>
      </c>
      <c r="Q973" s="936" t="s">
        <v>10424</v>
      </c>
      <c r="R973" s="525" t="s">
        <v>1678</v>
      </c>
      <c r="S973" s="529">
        <v>0.5</v>
      </c>
      <c r="T973" s="534"/>
      <c r="U973" s="537"/>
      <c r="V973" s="534"/>
      <c r="W973" s="538"/>
      <c r="X973" s="531">
        <f>ROUND(F969*S973,0)</f>
        <v>520</v>
      </c>
      <c r="Y973" s="539"/>
      <c r="Z973" s="533"/>
    </row>
    <row r="974" spans="1:26" ht="16.7" customHeight="1" x14ac:dyDescent="0.15">
      <c r="A974" s="549">
        <v>22</v>
      </c>
      <c r="B974" s="549">
        <v>2316</v>
      </c>
      <c r="C974" s="540" t="s">
        <v>11878</v>
      </c>
      <c r="D974" s="542"/>
      <c r="E974" s="542"/>
      <c r="F974" s="534"/>
      <c r="G974" s="537"/>
      <c r="H974" s="541"/>
      <c r="I974" s="534"/>
      <c r="J974" s="533"/>
      <c r="K974" s="535"/>
      <c r="L974" s="939" t="s">
        <v>10414</v>
      </c>
      <c r="M974" s="526" t="s">
        <v>16</v>
      </c>
      <c r="N974" s="526" t="s">
        <v>1678</v>
      </c>
      <c r="O974" s="527">
        <v>0.7</v>
      </c>
      <c r="P974" s="951"/>
      <c r="Q974" s="937"/>
      <c r="R974" s="537"/>
      <c r="T974" s="534"/>
      <c r="U974" s="537"/>
      <c r="V974" s="534"/>
      <c r="W974" s="538"/>
      <c r="X974" s="531">
        <f>ROUND(ROUND(F969*O974,0)*S973,0)</f>
        <v>364</v>
      </c>
      <c r="Y974" s="539"/>
      <c r="Z974" s="533"/>
    </row>
    <row r="975" spans="1:26" ht="16.7" customHeight="1" x14ac:dyDescent="0.15">
      <c r="A975" s="520">
        <v>22</v>
      </c>
      <c r="B975" s="520" t="s">
        <v>11879</v>
      </c>
      <c r="C975" s="540" t="s">
        <v>11880</v>
      </c>
      <c r="D975" s="542"/>
      <c r="E975" s="542"/>
      <c r="F975" s="534"/>
      <c r="G975" s="537"/>
      <c r="H975" s="541"/>
      <c r="I975" s="550"/>
      <c r="J975" s="551"/>
      <c r="K975" s="552"/>
      <c r="L975" s="940"/>
      <c r="M975" s="526" t="s">
        <v>3833</v>
      </c>
      <c r="N975" s="526" t="s">
        <v>1678</v>
      </c>
      <c r="O975" s="527">
        <v>0.5</v>
      </c>
      <c r="P975" s="951"/>
      <c r="Q975" s="937"/>
      <c r="R975" s="537"/>
      <c r="T975" s="534"/>
      <c r="U975" s="537"/>
      <c r="V975" s="534"/>
      <c r="W975" s="538"/>
      <c r="X975" s="531">
        <f>ROUND(ROUND(F969*O975,0)*S973,0)</f>
        <v>260</v>
      </c>
      <c r="Y975" s="539"/>
      <c r="Z975" s="533"/>
    </row>
    <row r="976" spans="1:26" ht="16.7" customHeight="1" x14ac:dyDescent="0.15">
      <c r="A976" s="549">
        <v>22</v>
      </c>
      <c r="B976" s="549">
        <v>2317</v>
      </c>
      <c r="C976" s="540" t="s">
        <v>11881</v>
      </c>
      <c r="D976" s="542"/>
      <c r="E976" s="542"/>
      <c r="F976" s="534"/>
      <c r="G976" s="537"/>
      <c r="H976" s="541"/>
      <c r="I976" s="936" t="s">
        <v>10418</v>
      </c>
      <c r="J976" s="523" t="s">
        <v>1678</v>
      </c>
      <c r="K976" s="543">
        <v>0.96499999999999997</v>
      </c>
      <c r="L976" s="526"/>
      <c r="M976" s="526"/>
      <c r="N976" s="526"/>
      <c r="O976" s="527"/>
      <c r="P976" s="951"/>
      <c r="Q976" s="937"/>
      <c r="R976" s="537"/>
      <c r="T976" s="534"/>
      <c r="U976" s="537"/>
      <c r="V976" s="534"/>
      <c r="W976" s="538"/>
      <c r="X976" s="531">
        <f>ROUND(ROUND(F969*K976,0)*S973,0)</f>
        <v>502</v>
      </c>
      <c r="Y976" s="539"/>
      <c r="Z976" s="533"/>
    </row>
    <row r="977" spans="1:26" ht="16.7" customHeight="1" x14ac:dyDescent="0.15">
      <c r="A977" s="549">
        <v>22</v>
      </c>
      <c r="B977" s="549">
        <v>2318</v>
      </c>
      <c r="C977" s="540" t="s">
        <v>11882</v>
      </c>
      <c r="D977" s="542"/>
      <c r="E977" s="542"/>
      <c r="F977" s="534"/>
      <c r="G977" s="537"/>
      <c r="H977" s="541"/>
      <c r="I977" s="937"/>
      <c r="J977" s="533"/>
      <c r="K977" s="535"/>
      <c r="L977" s="939" t="s">
        <v>10414</v>
      </c>
      <c r="M977" s="526" t="s">
        <v>16</v>
      </c>
      <c r="N977" s="526" t="s">
        <v>1678</v>
      </c>
      <c r="O977" s="527">
        <v>0.7</v>
      </c>
      <c r="P977" s="951"/>
      <c r="Q977" s="937"/>
      <c r="R977" s="537"/>
      <c r="T977" s="534"/>
      <c r="U977" s="537"/>
      <c r="V977" s="534"/>
      <c r="W977" s="538"/>
      <c r="X977" s="531">
        <f>ROUND(ROUND(ROUND(F969*K976,0)*O977,0)*S973,0)</f>
        <v>351</v>
      </c>
      <c r="Y977" s="539"/>
      <c r="Z977" s="533"/>
    </row>
    <row r="978" spans="1:26" ht="16.7" customHeight="1" x14ac:dyDescent="0.15">
      <c r="A978" s="520">
        <v>22</v>
      </c>
      <c r="B978" s="520" t="s">
        <v>11883</v>
      </c>
      <c r="C978" s="540" t="s">
        <v>11884</v>
      </c>
      <c r="D978" s="542"/>
      <c r="E978" s="542"/>
      <c r="F978" s="534"/>
      <c r="G978" s="537"/>
      <c r="H978" s="541"/>
      <c r="I978" s="938"/>
      <c r="J978" s="545"/>
      <c r="K978" s="546"/>
      <c r="L978" s="940"/>
      <c r="M978" s="526" t="s">
        <v>3833</v>
      </c>
      <c r="N978" s="526" t="s">
        <v>1678</v>
      </c>
      <c r="O978" s="527">
        <v>0.5</v>
      </c>
      <c r="P978" s="951"/>
      <c r="Q978" s="938"/>
      <c r="R978" s="544"/>
      <c r="S978" s="548"/>
      <c r="T978" s="534"/>
      <c r="U978" s="537"/>
      <c r="V978" s="534"/>
      <c r="W978" s="538"/>
      <c r="X978" s="531">
        <f>ROUND(ROUND(ROUND(F969*K976,0)*O978,0)*S973,0)</f>
        <v>251</v>
      </c>
      <c r="Y978" s="539"/>
      <c r="Z978" s="533"/>
    </row>
    <row r="979" spans="1:26" ht="16.7" customHeight="1" x14ac:dyDescent="0.15">
      <c r="A979" s="549">
        <v>22</v>
      </c>
      <c r="B979" s="549">
        <v>3319</v>
      </c>
      <c r="C979" s="540" t="s">
        <v>11885</v>
      </c>
      <c r="D979" s="542"/>
      <c r="E979" s="542"/>
      <c r="F979" s="534"/>
      <c r="G979" s="537"/>
      <c r="H979" s="541"/>
      <c r="I979" s="522"/>
      <c r="J979" s="523"/>
      <c r="K979" s="524"/>
      <c r="L979" s="526"/>
      <c r="M979" s="526"/>
      <c r="N979" s="526"/>
      <c r="O979" s="527"/>
      <c r="P979" s="951"/>
      <c r="Q979" s="936" t="s">
        <v>10433</v>
      </c>
      <c r="R979" s="525" t="s">
        <v>1678</v>
      </c>
      <c r="S979" s="529">
        <v>0.7</v>
      </c>
      <c r="T979" s="534"/>
      <c r="U979" s="537"/>
      <c r="V979" s="534"/>
      <c r="W979" s="538"/>
      <c r="X979" s="531">
        <f>ROUND(F969*S979,0)</f>
        <v>727</v>
      </c>
      <c r="Y979" s="539"/>
      <c r="Z979" s="533"/>
    </row>
    <row r="980" spans="1:26" ht="16.7" customHeight="1" x14ac:dyDescent="0.15">
      <c r="A980" s="549">
        <v>22</v>
      </c>
      <c r="B980" s="549">
        <v>3320</v>
      </c>
      <c r="C980" s="540" t="s">
        <v>11886</v>
      </c>
      <c r="D980" s="542"/>
      <c r="E980" s="542"/>
      <c r="F980" s="534"/>
      <c r="G980" s="537"/>
      <c r="H980" s="541"/>
      <c r="I980" s="534"/>
      <c r="J980" s="533"/>
      <c r="K980" s="535"/>
      <c r="L980" s="939" t="s">
        <v>10414</v>
      </c>
      <c r="M980" s="526" t="s">
        <v>16</v>
      </c>
      <c r="N980" s="526" t="s">
        <v>1678</v>
      </c>
      <c r="O980" s="527">
        <v>0.7</v>
      </c>
      <c r="P980" s="951"/>
      <c r="Q980" s="937"/>
      <c r="R980" s="537"/>
      <c r="T980" s="534"/>
      <c r="U980" s="537"/>
      <c r="V980" s="534"/>
      <c r="W980" s="538"/>
      <c r="X980" s="531">
        <f>ROUND(ROUND(F969*O980,0)*S979,0)</f>
        <v>509</v>
      </c>
      <c r="Y980" s="539"/>
      <c r="Z980" s="533"/>
    </row>
    <row r="981" spans="1:26" ht="16.7" customHeight="1" x14ac:dyDescent="0.15">
      <c r="A981" s="520">
        <v>22</v>
      </c>
      <c r="B981" s="520" t="s">
        <v>11887</v>
      </c>
      <c r="C981" s="540" t="s">
        <v>11888</v>
      </c>
      <c r="D981" s="542"/>
      <c r="E981" s="542"/>
      <c r="F981" s="534"/>
      <c r="G981" s="537"/>
      <c r="H981" s="541"/>
      <c r="I981" s="550"/>
      <c r="J981" s="551"/>
      <c r="K981" s="552"/>
      <c r="L981" s="940"/>
      <c r="M981" s="526" t="s">
        <v>3833</v>
      </c>
      <c r="N981" s="526" t="s">
        <v>1678</v>
      </c>
      <c r="O981" s="527">
        <v>0.5</v>
      </c>
      <c r="P981" s="951"/>
      <c r="Q981" s="937"/>
      <c r="R981" s="537"/>
      <c r="T981" s="534"/>
      <c r="U981" s="537"/>
      <c r="V981" s="534"/>
      <c r="W981" s="538"/>
      <c r="X981" s="531">
        <f>ROUND(ROUND(F969*O981,0)*S979,0)</f>
        <v>364</v>
      </c>
      <c r="Y981" s="539"/>
      <c r="Z981" s="533"/>
    </row>
    <row r="982" spans="1:26" ht="16.7" customHeight="1" x14ac:dyDescent="0.15">
      <c r="A982" s="549">
        <v>22</v>
      </c>
      <c r="B982" s="549">
        <v>3321</v>
      </c>
      <c r="C982" s="540" t="s">
        <v>11889</v>
      </c>
      <c r="D982" s="542"/>
      <c r="E982" s="542"/>
      <c r="F982" s="534"/>
      <c r="G982" s="537"/>
      <c r="H982" s="541"/>
      <c r="I982" s="936" t="s">
        <v>10418</v>
      </c>
      <c r="J982" s="523" t="s">
        <v>1678</v>
      </c>
      <c r="K982" s="543">
        <v>0.96499999999999997</v>
      </c>
      <c r="L982" s="526"/>
      <c r="M982" s="526"/>
      <c r="N982" s="526"/>
      <c r="O982" s="527"/>
      <c r="P982" s="951"/>
      <c r="Q982" s="937"/>
      <c r="R982" s="537"/>
      <c r="T982" s="534"/>
      <c r="U982" s="537"/>
      <c r="V982" s="534"/>
      <c r="W982" s="538"/>
      <c r="X982" s="531">
        <f>ROUND(ROUND(F969*K982,0)*S979,0)</f>
        <v>702</v>
      </c>
      <c r="Y982" s="539"/>
      <c r="Z982" s="533"/>
    </row>
    <row r="983" spans="1:26" ht="16.7" customHeight="1" x14ac:dyDescent="0.15">
      <c r="A983" s="549">
        <v>22</v>
      </c>
      <c r="B983" s="549">
        <v>3322</v>
      </c>
      <c r="C983" s="540" t="s">
        <v>11890</v>
      </c>
      <c r="D983" s="542"/>
      <c r="E983" s="542"/>
      <c r="F983" s="534"/>
      <c r="G983" s="537"/>
      <c r="H983" s="541"/>
      <c r="I983" s="937"/>
      <c r="J983" s="533"/>
      <c r="K983" s="535"/>
      <c r="L983" s="939" t="s">
        <v>10414</v>
      </c>
      <c r="M983" s="526" t="s">
        <v>16</v>
      </c>
      <c r="N983" s="526" t="s">
        <v>1678</v>
      </c>
      <c r="O983" s="527">
        <v>0.7</v>
      </c>
      <c r="P983" s="951"/>
      <c r="Q983" s="937"/>
      <c r="R983" s="537"/>
      <c r="T983" s="534"/>
      <c r="U983" s="537"/>
      <c r="V983" s="534"/>
      <c r="W983" s="538"/>
      <c r="X983" s="531">
        <f>ROUND(ROUND(ROUND(F969*K982,0)*O983,0)*S979,0)</f>
        <v>491</v>
      </c>
      <c r="Y983" s="539"/>
      <c r="Z983" s="533"/>
    </row>
    <row r="984" spans="1:26" ht="16.7" customHeight="1" x14ac:dyDescent="0.15">
      <c r="A984" s="520">
        <v>22</v>
      </c>
      <c r="B984" s="520" t="s">
        <v>11891</v>
      </c>
      <c r="C984" s="540" t="s">
        <v>11892</v>
      </c>
      <c r="D984" s="542"/>
      <c r="E984" s="542"/>
      <c r="F984" s="534"/>
      <c r="G984" s="537"/>
      <c r="H984" s="541"/>
      <c r="I984" s="938"/>
      <c r="J984" s="545"/>
      <c r="K984" s="546"/>
      <c r="L984" s="940"/>
      <c r="M984" s="526" t="s">
        <v>3833</v>
      </c>
      <c r="N984" s="526" t="s">
        <v>1678</v>
      </c>
      <c r="O984" s="527">
        <v>0.5</v>
      </c>
      <c r="P984" s="952"/>
      <c r="Q984" s="938"/>
      <c r="R984" s="544"/>
      <c r="S984" s="548"/>
      <c r="T984" s="534"/>
      <c r="U984" s="537"/>
      <c r="V984" s="534"/>
      <c r="W984" s="538"/>
      <c r="X984" s="531">
        <f>ROUND(ROUND(ROUND(F969*K982,0)*O984,0)*S979,0)</f>
        <v>351</v>
      </c>
      <c r="Y984" s="539"/>
      <c r="Z984" s="533"/>
    </row>
    <row r="985" spans="1:26" ht="16.7" customHeight="1" x14ac:dyDescent="0.15">
      <c r="A985" s="520">
        <v>22</v>
      </c>
      <c r="B985" s="520" t="s">
        <v>11893</v>
      </c>
      <c r="C985" s="540" t="s">
        <v>11894</v>
      </c>
      <c r="D985" s="542"/>
      <c r="E985" s="542"/>
      <c r="F985" s="534"/>
      <c r="G985" s="537"/>
      <c r="H985" s="541"/>
      <c r="I985" s="522"/>
      <c r="J985" s="523"/>
      <c r="K985" s="524"/>
      <c r="L985" s="525"/>
      <c r="M985" s="526"/>
      <c r="N985" s="526"/>
      <c r="O985" s="527"/>
      <c r="P985" s="933" t="s">
        <v>10443</v>
      </c>
      <c r="Q985" s="936" t="s">
        <v>10444</v>
      </c>
      <c r="R985" s="525" t="s">
        <v>1678</v>
      </c>
      <c r="S985" s="529">
        <v>0.7</v>
      </c>
      <c r="T985" s="534"/>
      <c r="U985" s="537"/>
      <c r="V985" s="534"/>
      <c r="W985" s="538"/>
      <c r="X985" s="531">
        <f>ROUND(F969*S985,0)</f>
        <v>727</v>
      </c>
      <c r="Y985" s="539"/>
      <c r="Z985" s="533"/>
    </row>
    <row r="986" spans="1:26" ht="16.7" customHeight="1" x14ac:dyDescent="0.15">
      <c r="A986" s="520">
        <v>22</v>
      </c>
      <c r="B986" s="520" t="s">
        <v>11895</v>
      </c>
      <c r="C986" s="540" t="s">
        <v>11896</v>
      </c>
      <c r="D986" s="542"/>
      <c r="E986" s="542"/>
      <c r="F986" s="534"/>
      <c r="G986" s="537"/>
      <c r="H986" s="541"/>
      <c r="I986" s="534"/>
      <c r="J986" s="533"/>
      <c r="K986" s="535"/>
      <c r="L986" s="939" t="s">
        <v>10414</v>
      </c>
      <c r="M986" s="526" t="s">
        <v>16</v>
      </c>
      <c r="N986" s="526" t="s">
        <v>1678</v>
      </c>
      <c r="O986" s="527">
        <v>0.7</v>
      </c>
      <c r="P986" s="951"/>
      <c r="Q986" s="937"/>
      <c r="R986" s="537"/>
      <c r="T986" s="534"/>
      <c r="U986" s="537"/>
      <c r="V986" s="534"/>
      <c r="W986" s="538"/>
      <c r="X986" s="531">
        <f>ROUND(ROUND(F969*O986,0)*S985,0)</f>
        <v>509</v>
      </c>
      <c r="Y986" s="539"/>
      <c r="Z986" s="533"/>
    </row>
    <row r="987" spans="1:26" ht="16.7" customHeight="1" x14ac:dyDescent="0.15">
      <c r="A987" s="520">
        <v>22</v>
      </c>
      <c r="B987" s="520" t="s">
        <v>11897</v>
      </c>
      <c r="C987" s="540" t="s">
        <v>11898</v>
      </c>
      <c r="D987" s="542"/>
      <c r="E987" s="542"/>
      <c r="F987" s="534"/>
      <c r="G987" s="537"/>
      <c r="H987" s="541"/>
      <c r="I987" s="550"/>
      <c r="J987" s="551"/>
      <c r="K987" s="552"/>
      <c r="L987" s="940"/>
      <c r="M987" s="526" t="s">
        <v>3833</v>
      </c>
      <c r="N987" s="526" t="s">
        <v>1678</v>
      </c>
      <c r="O987" s="527">
        <v>0.5</v>
      </c>
      <c r="P987" s="951"/>
      <c r="Q987" s="937"/>
      <c r="R987" s="537"/>
      <c r="T987" s="534"/>
      <c r="U987" s="537"/>
      <c r="V987" s="534"/>
      <c r="W987" s="538"/>
      <c r="X987" s="531">
        <f>ROUND(ROUND(F969*O987,0)*S985,0)</f>
        <v>364</v>
      </c>
      <c r="Y987" s="539"/>
      <c r="Z987" s="533"/>
    </row>
    <row r="988" spans="1:26" ht="16.7" customHeight="1" x14ac:dyDescent="0.15">
      <c r="A988" s="520">
        <v>22</v>
      </c>
      <c r="B988" s="520" t="s">
        <v>11899</v>
      </c>
      <c r="C988" s="540" t="s">
        <v>11900</v>
      </c>
      <c r="D988" s="542"/>
      <c r="E988" s="542"/>
      <c r="F988" s="534"/>
      <c r="G988" s="537"/>
      <c r="H988" s="541"/>
      <c r="I988" s="936" t="s">
        <v>10418</v>
      </c>
      <c r="J988" s="523" t="s">
        <v>1678</v>
      </c>
      <c r="K988" s="543">
        <v>0.96499999999999997</v>
      </c>
      <c r="L988" s="544"/>
      <c r="M988" s="526"/>
      <c r="N988" s="526"/>
      <c r="O988" s="527"/>
      <c r="P988" s="951"/>
      <c r="Q988" s="937"/>
      <c r="R988" s="537"/>
      <c r="T988" s="534"/>
      <c r="U988" s="537"/>
      <c r="V988" s="534"/>
      <c r="W988" s="538"/>
      <c r="X988" s="531">
        <f>ROUND(ROUND(F969*K988,0)*S985,0)</f>
        <v>702</v>
      </c>
      <c r="Y988" s="539"/>
      <c r="Z988" s="533"/>
    </row>
    <row r="989" spans="1:26" ht="16.7" customHeight="1" x14ac:dyDescent="0.15">
      <c r="A989" s="520">
        <v>22</v>
      </c>
      <c r="B989" s="520" t="s">
        <v>11901</v>
      </c>
      <c r="C989" s="540" t="s">
        <v>11902</v>
      </c>
      <c r="D989" s="542"/>
      <c r="E989" s="542"/>
      <c r="F989" s="534"/>
      <c r="G989" s="537"/>
      <c r="H989" s="541"/>
      <c r="I989" s="937"/>
      <c r="J989" s="533"/>
      <c r="K989" s="535"/>
      <c r="L989" s="939" t="s">
        <v>10414</v>
      </c>
      <c r="M989" s="526" t="s">
        <v>16</v>
      </c>
      <c r="N989" s="526" t="s">
        <v>1678</v>
      </c>
      <c r="O989" s="527">
        <v>0.7</v>
      </c>
      <c r="P989" s="951"/>
      <c r="Q989" s="937"/>
      <c r="R989" s="537"/>
      <c r="T989" s="534"/>
      <c r="U989" s="537"/>
      <c r="V989" s="534"/>
      <c r="W989" s="538"/>
      <c r="X989" s="531">
        <f>ROUND(ROUND(ROUND(F969*K988,0)*O989,0)*S985,0)</f>
        <v>491</v>
      </c>
      <c r="Y989" s="539"/>
      <c r="Z989" s="533"/>
    </row>
    <row r="990" spans="1:26" ht="16.7" customHeight="1" x14ac:dyDescent="0.15">
      <c r="A990" s="520">
        <v>22</v>
      </c>
      <c r="B990" s="520" t="s">
        <v>11903</v>
      </c>
      <c r="C990" s="540" t="s">
        <v>11904</v>
      </c>
      <c r="D990" s="542"/>
      <c r="E990" s="542"/>
      <c r="F990" s="534"/>
      <c r="G990" s="537"/>
      <c r="H990" s="541"/>
      <c r="I990" s="938"/>
      <c r="J990" s="545"/>
      <c r="K990" s="546"/>
      <c r="L990" s="940"/>
      <c r="M990" s="526" t="s">
        <v>3833</v>
      </c>
      <c r="N990" s="526" t="s">
        <v>1678</v>
      </c>
      <c r="O990" s="527">
        <v>0.5</v>
      </c>
      <c r="P990" s="952"/>
      <c r="Q990" s="938"/>
      <c r="R990" s="544"/>
      <c r="S990" s="548"/>
      <c r="T990" s="550"/>
      <c r="U990" s="544"/>
      <c r="V990" s="534"/>
      <c r="W990" s="538"/>
      <c r="X990" s="531">
        <f>ROUND(ROUND(ROUND(F969*K988,0)*O990,0)*S985,0)</f>
        <v>351</v>
      </c>
      <c r="Y990" s="539"/>
      <c r="Z990" s="533"/>
    </row>
    <row r="991" spans="1:26" ht="16.7" customHeight="1" x14ac:dyDescent="0.15">
      <c r="A991" s="520">
        <v>22</v>
      </c>
      <c r="B991" s="520">
        <v>2361</v>
      </c>
      <c r="C991" s="540" t="s">
        <v>11905</v>
      </c>
      <c r="D991" s="542"/>
      <c r="E991" s="542"/>
      <c r="F991" s="534"/>
      <c r="G991" s="537"/>
      <c r="H991" s="541"/>
      <c r="I991" s="522"/>
      <c r="J991" s="523"/>
      <c r="K991" s="524"/>
      <c r="L991" s="526"/>
      <c r="M991" s="526"/>
      <c r="N991" s="526"/>
      <c r="O991" s="527"/>
      <c r="P991" s="528"/>
      <c r="Q991" s="525"/>
      <c r="R991" s="525"/>
      <c r="S991" s="529"/>
      <c r="T991" s="936" t="s">
        <v>11906</v>
      </c>
      <c r="U991" s="947"/>
      <c r="V991" s="534"/>
      <c r="W991" s="538"/>
      <c r="X991" s="531">
        <f>ROUND(F969*U994,0)</f>
        <v>1030</v>
      </c>
      <c r="Y991" s="539"/>
      <c r="Z991" s="533"/>
    </row>
    <row r="992" spans="1:26" ht="16.7" customHeight="1" x14ac:dyDescent="0.15">
      <c r="A992" s="520">
        <v>22</v>
      </c>
      <c r="B992" s="520">
        <v>2362</v>
      </c>
      <c r="C992" s="540" t="s">
        <v>11907</v>
      </c>
      <c r="D992" s="542"/>
      <c r="E992" s="542"/>
      <c r="F992" s="534"/>
      <c r="G992" s="537"/>
      <c r="H992" s="541"/>
      <c r="I992" s="534"/>
      <c r="J992" s="533"/>
      <c r="K992" s="535"/>
      <c r="L992" s="939" t="s">
        <v>10414</v>
      </c>
      <c r="M992" s="526" t="s">
        <v>16</v>
      </c>
      <c r="N992" s="526" t="s">
        <v>1678</v>
      </c>
      <c r="O992" s="527">
        <v>0.7</v>
      </c>
      <c r="P992" s="536"/>
      <c r="Q992" s="537"/>
      <c r="R992" s="537"/>
      <c r="T992" s="937"/>
      <c r="U992" s="948"/>
      <c r="V992" s="534"/>
      <c r="W992" s="538"/>
      <c r="X992" s="531">
        <f>ROUND(ROUND(F969*O992,0)*U994,0)</f>
        <v>720</v>
      </c>
      <c r="Y992" s="539"/>
      <c r="Z992" s="533"/>
    </row>
    <row r="993" spans="1:26" ht="16.7" customHeight="1" x14ac:dyDescent="0.15">
      <c r="A993" s="520">
        <v>22</v>
      </c>
      <c r="B993" s="520" t="s">
        <v>11908</v>
      </c>
      <c r="C993" s="540" t="s">
        <v>11909</v>
      </c>
      <c r="D993" s="542"/>
      <c r="E993" s="542"/>
      <c r="F993" s="534"/>
      <c r="G993" s="537"/>
      <c r="H993" s="541"/>
      <c r="I993" s="550"/>
      <c r="J993" s="551"/>
      <c r="K993" s="552"/>
      <c r="L993" s="940"/>
      <c r="M993" s="526" t="s">
        <v>3833</v>
      </c>
      <c r="N993" s="526" t="s">
        <v>1678</v>
      </c>
      <c r="O993" s="527">
        <v>0.5</v>
      </c>
      <c r="P993" s="536"/>
      <c r="Q993" s="537"/>
      <c r="R993" s="537"/>
      <c r="T993" s="937"/>
      <c r="U993" s="948"/>
      <c r="V993" s="534"/>
      <c r="W993" s="538"/>
      <c r="X993" s="531">
        <f>ROUND(ROUND(F969*O993,0)*U994,0)</f>
        <v>515</v>
      </c>
      <c r="Y993" s="539"/>
      <c r="Z993" s="533"/>
    </row>
    <row r="994" spans="1:26" ht="16.7" customHeight="1" x14ac:dyDescent="0.15">
      <c r="A994" s="520">
        <v>22</v>
      </c>
      <c r="B994" s="520">
        <v>2363</v>
      </c>
      <c r="C994" s="540" t="s">
        <v>11910</v>
      </c>
      <c r="D994" s="542"/>
      <c r="E994" s="542"/>
      <c r="F994" s="534"/>
      <c r="G994" s="537"/>
      <c r="H994" s="541"/>
      <c r="I994" s="936" t="s">
        <v>10418</v>
      </c>
      <c r="J994" s="523" t="s">
        <v>1678</v>
      </c>
      <c r="K994" s="543">
        <v>0.96499999999999997</v>
      </c>
      <c r="L994" s="526"/>
      <c r="M994" s="526"/>
      <c r="N994" s="526"/>
      <c r="O994" s="527"/>
      <c r="P994" s="536"/>
      <c r="Q994" s="537"/>
      <c r="R994" s="537"/>
      <c r="T994" s="534" t="s">
        <v>1678</v>
      </c>
      <c r="U994" s="570">
        <v>0.99099999999999999</v>
      </c>
      <c r="V994" s="534"/>
      <c r="W994" s="538"/>
      <c r="X994" s="531">
        <f>ROUND(ROUND(F969*K994,0)*U994,0)</f>
        <v>994</v>
      </c>
      <c r="Y994" s="539"/>
      <c r="Z994" s="533"/>
    </row>
    <row r="995" spans="1:26" ht="16.7" customHeight="1" x14ac:dyDescent="0.15">
      <c r="A995" s="520">
        <v>22</v>
      </c>
      <c r="B995" s="520">
        <v>2364</v>
      </c>
      <c r="C995" s="540" t="s">
        <v>11911</v>
      </c>
      <c r="D995" s="542"/>
      <c r="E995" s="542"/>
      <c r="F995" s="534"/>
      <c r="G995" s="537"/>
      <c r="H995" s="541"/>
      <c r="I995" s="937"/>
      <c r="J995" s="533"/>
      <c r="K995" s="535"/>
      <c r="L995" s="939" t="s">
        <v>10414</v>
      </c>
      <c r="M995" s="526" t="s">
        <v>16</v>
      </c>
      <c r="N995" s="526" t="s">
        <v>1678</v>
      </c>
      <c r="O995" s="527">
        <v>0.7</v>
      </c>
      <c r="P995" s="536"/>
      <c r="Q995" s="537"/>
      <c r="R995" s="537"/>
      <c r="T995" s="534"/>
      <c r="U995" s="537"/>
      <c r="V995" s="534"/>
      <c r="W995" s="538"/>
      <c r="X995" s="531">
        <f>ROUND(ROUND(ROUND(F969*K994,0)*O995,0)*U994,0)</f>
        <v>696</v>
      </c>
      <c r="Y995" s="539"/>
      <c r="Z995" s="533"/>
    </row>
    <row r="996" spans="1:26" ht="16.7" customHeight="1" x14ac:dyDescent="0.15">
      <c r="A996" s="520">
        <v>22</v>
      </c>
      <c r="B996" s="520" t="s">
        <v>11912</v>
      </c>
      <c r="C996" s="540" t="s">
        <v>11913</v>
      </c>
      <c r="D996" s="542"/>
      <c r="E996" s="542"/>
      <c r="F996" s="534"/>
      <c r="G996" s="537"/>
      <c r="H996" s="541"/>
      <c r="I996" s="938"/>
      <c r="J996" s="545"/>
      <c r="K996" s="546"/>
      <c r="L996" s="940"/>
      <c r="M996" s="526" t="s">
        <v>3833</v>
      </c>
      <c r="N996" s="526" t="s">
        <v>1678</v>
      </c>
      <c r="O996" s="527">
        <v>0.5</v>
      </c>
      <c r="P996" s="547"/>
      <c r="Q996" s="544"/>
      <c r="R996" s="544"/>
      <c r="S996" s="548"/>
      <c r="T996" s="534"/>
      <c r="U996" s="537"/>
      <c r="V996" s="534"/>
      <c r="W996" s="538"/>
      <c r="X996" s="531">
        <f>ROUND(ROUND(ROUND(F969*K994,0)*O996,0)*U994,0)</f>
        <v>497</v>
      </c>
      <c r="Y996" s="539"/>
      <c r="Z996" s="533"/>
    </row>
    <row r="997" spans="1:26" ht="16.7" customHeight="1" x14ac:dyDescent="0.15">
      <c r="A997" s="549">
        <v>22</v>
      </c>
      <c r="B997" s="549">
        <v>2365</v>
      </c>
      <c r="C997" s="540" t="s">
        <v>11914</v>
      </c>
      <c r="D997" s="542"/>
      <c r="E997" s="542"/>
      <c r="F997" s="534"/>
      <c r="G997" s="537"/>
      <c r="H997" s="541"/>
      <c r="I997" s="522"/>
      <c r="J997" s="523"/>
      <c r="K997" s="524"/>
      <c r="L997" s="526"/>
      <c r="M997" s="526"/>
      <c r="N997" s="526"/>
      <c r="O997" s="527"/>
      <c r="P997" s="933" t="s">
        <v>10423</v>
      </c>
      <c r="Q997" s="936" t="s">
        <v>10424</v>
      </c>
      <c r="R997" s="525" t="s">
        <v>1678</v>
      </c>
      <c r="S997" s="529">
        <v>0.5</v>
      </c>
      <c r="T997" s="534"/>
      <c r="U997" s="537"/>
      <c r="V997" s="534"/>
      <c r="W997" s="538"/>
      <c r="X997" s="531">
        <f>ROUND(ROUND(F969*S997,0)*U994,0)</f>
        <v>515</v>
      </c>
      <c r="Y997" s="539"/>
      <c r="Z997" s="533"/>
    </row>
    <row r="998" spans="1:26" ht="16.7" customHeight="1" x14ac:dyDescent="0.15">
      <c r="A998" s="549">
        <v>22</v>
      </c>
      <c r="B998" s="549">
        <v>2366</v>
      </c>
      <c r="C998" s="540" t="s">
        <v>11915</v>
      </c>
      <c r="D998" s="542"/>
      <c r="E998" s="542"/>
      <c r="F998" s="534"/>
      <c r="G998" s="537"/>
      <c r="H998" s="541"/>
      <c r="I998" s="534"/>
      <c r="J998" s="533"/>
      <c r="K998" s="535"/>
      <c r="L998" s="939" t="s">
        <v>10414</v>
      </c>
      <c r="M998" s="526" t="s">
        <v>16</v>
      </c>
      <c r="N998" s="526" t="s">
        <v>1678</v>
      </c>
      <c r="O998" s="527">
        <v>0.7</v>
      </c>
      <c r="P998" s="951"/>
      <c r="Q998" s="937"/>
      <c r="R998" s="537"/>
      <c r="T998" s="534"/>
      <c r="U998" s="537"/>
      <c r="V998" s="534"/>
      <c r="W998" s="538"/>
      <c r="X998" s="531">
        <f>ROUND(ROUND(ROUND(F969*O998,0)*S997,0)*U994,0)</f>
        <v>361</v>
      </c>
      <c r="Y998" s="539"/>
      <c r="Z998" s="533"/>
    </row>
    <row r="999" spans="1:26" ht="16.7" customHeight="1" x14ac:dyDescent="0.15">
      <c r="A999" s="520">
        <v>22</v>
      </c>
      <c r="B999" s="520" t="s">
        <v>11916</v>
      </c>
      <c r="C999" s="540" t="s">
        <v>11917</v>
      </c>
      <c r="D999" s="542"/>
      <c r="E999" s="542"/>
      <c r="F999" s="534"/>
      <c r="G999" s="537"/>
      <c r="H999" s="541"/>
      <c r="I999" s="550"/>
      <c r="J999" s="551"/>
      <c r="K999" s="552"/>
      <c r="L999" s="940"/>
      <c r="M999" s="526" t="s">
        <v>3833</v>
      </c>
      <c r="N999" s="526" t="s">
        <v>1678</v>
      </c>
      <c r="O999" s="527">
        <v>0.5</v>
      </c>
      <c r="P999" s="951"/>
      <c r="Q999" s="937"/>
      <c r="R999" s="537"/>
      <c r="T999" s="534"/>
      <c r="U999" s="537"/>
      <c r="V999" s="534"/>
      <c r="W999" s="538"/>
      <c r="X999" s="531">
        <f>ROUND(ROUND(ROUND(F969*O999,0)*S997,0)*U994,0)</f>
        <v>258</v>
      </c>
      <c r="Y999" s="539"/>
      <c r="Z999" s="533"/>
    </row>
    <row r="1000" spans="1:26" ht="16.7" customHeight="1" x14ac:dyDescent="0.15">
      <c r="A1000" s="549">
        <v>22</v>
      </c>
      <c r="B1000" s="549">
        <v>2367</v>
      </c>
      <c r="C1000" s="540" t="s">
        <v>11918</v>
      </c>
      <c r="D1000" s="542"/>
      <c r="E1000" s="542"/>
      <c r="F1000" s="534"/>
      <c r="G1000" s="537"/>
      <c r="H1000" s="541"/>
      <c r="I1000" s="936" t="s">
        <v>10418</v>
      </c>
      <c r="J1000" s="523" t="s">
        <v>1678</v>
      </c>
      <c r="K1000" s="543">
        <v>0.96499999999999997</v>
      </c>
      <c r="L1000" s="526"/>
      <c r="M1000" s="526"/>
      <c r="N1000" s="526"/>
      <c r="O1000" s="527"/>
      <c r="P1000" s="951"/>
      <c r="Q1000" s="937"/>
      <c r="R1000" s="537"/>
      <c r="T1000" s="534"/>
      <c r="U1000" s="537"/>
      <c r="V1000" s="534"/>
      <c r="W1000" s="538"/>
      <c r="X1000" s="531">
        <f>ROUND(ROUND(ROUND(F969*K1000,0)*S997,0)*U994,0)</f>
        <v>497</v>
      </c>
      <c r="Y1000" s="539"/>
      <c r="Z1000" s="533"/>
    </row>
    <row r="1001" spans="1:26" ht="16.7" customHeight="1" x14ac:dyDescent="0.15">
      <c r="A1001" s="549">
        <v>22</v>
      </c>
      <c r="B1001" s="549">
        <v>2368</v>
      </c>
      <c r="C1001" s="540" t="s">
        <v>11919</v>
      </c>
      <c r="D1001" s="542"/>
      <c r="E1001" s="542"/>
      <c r="F1001" s="534"/>
      <c r="G1001" s="537"/>
      <c r="H1001" s="541"/>
      <c r="I1001" s="937"/>
      <c r="J1001" s="533"/>
      <c r="K1001" s="535"/>
      <c r="L1001" s="939" t="s">
        <v>10414</v>
      </c>
      <c r="M1001" s="526" t="s">
        <v>16</v>
      </c>
      <c r="N1001" s="526" t="s">
        <v>1678</v>
      </c>
      <c r="O1001" s="527">
        <v>0.7</v>
      </c>
      <c r="P1001" s="951"/>
      <c r="Q1001" s="937"/>
      <c r="R1001" s="537"/>
      <c r="T1001" s="534"/>
      <c r="U1001" s="537"/>
      <c r="V1001" s="534"/>
      <c r="W1001" s="538"/>
      <c r="X1001" s="531">
        <f>ROUND(ROUND(ROUND(ROUND(F969*K1000,0)*O1001,0)*S997,0)*U994,0)</f>
        <v>348</v>
      </c>
      <c r="Y1001" s="539"/>
      <c r="Z1001" s="533"/>
    </row>
    <row r="1002" spans="1:26" ht="16.7" customHeight="1" x14ac:dyDescent="0.15">
      <c r="A1002" s="520">
        <v>22</v>
      </c>
      <c r="B1002" s="520" t="s">
        <v>11920</v>
      </c>
      <c r="C1002" s="540" t="s">
        <v>11921</v>
      </c>
      <c r="D1002" s="542"/>
      <c r="E1002" s="542"/>
      <c r="F1002" s="534"/>
      <c r="G1002" s="537"/>
      <c r="H1002" s="541"/>
      <c r="I1002" s="938"/>
      <c r="J1002" s="545"/>
      <c r="K1002" s="546"/>
      <c r="L1002" s="940"/>
      <c r="M1002" s="526" t="s">
        <v>3833</v>
      </c>
      <c r="N1002" s="526" t="s">
        <v>1678</v>
      </c>
      <c r="O1002" s="527">
        <v>0.5</v>
      </c>
      <c r="P1002" s="951"/>
      <c r="Q1002" s="938"/>
      <c r="R1002" s="544"/>
      <c r="S1002" s="548"/>
      <c r="T1002" s="534"/>
      <c r="U1002" s="537"/>
      <c r="V1002" s="534"/>
      <c r="W1002" s="538"/>
      <c r="X1002" s="531">
        <f>ROUND(ROUND(ROUND(ROUND(F969*K1000,0)*O1002,0)*S997,0)*U994,0)</f>
        <v>249</v>
      </c>
      <c r="Y1002" s="539"/>
      <c r="Z1002" s="533"/>
    </row>
    <row r="1003" spans="1:26" ht="16.7" customHeight="1" x14ac:dyDescent="0.15">
      <c r="A1003" s="549">
        <v>22</v>
      </c>
      <c r="B1003" s="549">
        <v>3369</v>
      </c>
      <c r="C1003" s="540" t="s">
        <v>11922</v>
      </c>
      <c r="D1003" s="542"/>
      <c r="E1003" s="542"/>
      <c r="F1003" s="534"/>
      <c r="G1003" s="537"/>
      <c r="H1003" s="541"/>
      <c r="I1003" s="522"/>
      <c r="J1003" s="523"/>
      <c r="K1003" s="524"/>
      <c r="L1003" s="526"/>
      <c r="M1003" s="526"/>
      <c r="N1003" s="526"/>
      <c r="O1003" s="527"/>
      <c r="P1003" s="951"/>
      <c r="Q1003" s="936" t="s">
        <v>10433</v>
      </c>
      <c r="R1003" s="525" t="s">
        <v>1678</v>
      </c>
      <c r="S1003" s="529">
        <v>0.7</v>
      </c>
      <c r="T1003" s="534"/>
      <c r="U1003" s="537"/>
      <c r="V1003" s="534"/>
      <c r="W1003" s="538"/>
      <c r="X1003" s="531">
        <f>ROUND(ROUND(F969*S1003,0)*U994,0)</f>
        <v>720</v>
      </c>
      <c r="Y1003" s="539"/>
      <c r="Z1003" s="533"/>
    </row>
    <row r="1004" spans="1:26" ht="16.7" customHeight="1" x14ac:dyDescent="0.15">
      <c r="A1004" s="549">
        <v>22</v>
      </c>
      <c r="B1004" s="549">
        <v>3370</v>
      </c>
      <c r="C1004" s="540" t="s">
        <v>11923</v>
      </c>
      <c r="D1004" s="542"/>
      <c r="E1004" s="542"/>
      <c r="F1004" s="534"/>
      <c r="G1004" s="537"/>
      <c r="H1004" s="541"/>
      <c r="I1004" s="534"/>
      <c r="J1004" s="533"/>
      <c r="K1004" s="535"/>
      <c r="L1004" s="939" t="s">
        <v>10414</v>
      </c>
      <c r="M1004" s="526" t="s">
        <v>16</v>
      </c>
      <c r="N1004" s="526" t="s">
        <v>1678</v>
      </c>
      <c r="O1004" s="527">
        <v>0.7</v>
      </c>
      <c r="P1004" s="951"/>
      <c r="Q1004" s="937"/>
      <c r="R1004" s="537"/>
      <c r="T1004" s="534"/>
      <c r="U1004" s="537"/>
      <c r="V1004" s="534"/>
      <c r="W1004" s="538"/>
      <c r="X1004" s="531">
        <f>ROUND(ROUND(ROUND(F969*O1004,0)*S1003,0)*U994,0)</f>
        <v>504</v>
      </c>
      <c r="Y1004" s="539"/>
      <c r="Z1004" s="533"/>
    </row>
    <row r="1005" spans="1:26" ht="16.7" customHeight="1" x14ac:dyDescent="0.15">
      <c r="A1005" s="520">
        <v>22</v>
      </c>
      <c r="B1005" s="520" t="s">
        <v>11924</v>
      </c>
      <c r="C1005" s="540" t="s">
        <v>11925</v>
      </c>
      <c r="D1005" s="542"/>
      <c r="E1005" s="542"/>
      <c r="F1005" s="534"/>
      <c r="G1005" s="537"/>
      <c r="H1005" s="541"/>
      <c r="I1005" s="550"/>
      <c r="J1005" s="551"/>
      <c r="K1005" s="552"/>
      <c r="L1005" s="940"/>
      <c r="M1005" s="526" t="s">
        <v>3833</v>
      </c>
      <c r="N1005" s="526" t="s">
        <v>1678</v>
      </c>
      <c r="O1005" s="527">
        <v>0.5</v>
      </c>
      <c r="P1005" s="951"/>
      <c r="Q1005" s="937"/>
      <c r="R1005" s="537"/>
      <c r="T1005" s="534"/>
      <c r="U1005" s="537"/>
      <c r="V1005" s="534"/>
      <c r="W1005" s="538"/>
      <c r="X1005" s="531">
        <f>ROUND(ROUND(ROUND(F969*O1005,0)*S1003,0)*U994,0)</f>
        <v>361</v>
      </c>
      <c r="Y1005" s="539"/>
      <c r="Z1005" s="533"/>
    </row>
    <row r="1006" spans="1:26" ht="16.7" customHeight="1" x14ac:dyDescent="0.15">
      <c r="A1006" s="549">
        <v>22</v>
      </c>
      <c r="B1006" s="549">
        <v>3371</v>
      </c>
      <c r="C1006" s="540" t="s">
        <v>11926</v>
      </c>
      <c r="D1006" s="542"/>
      <c r="E1006" s="542"/>
      <c r="F1006" s="534"/>
      <c r="G1006" s="537"/>
      <c r="H1006" s="541"/>
      <c r="I1006" s="936" t="s">
        <v>10418</v>
      </c>
      <c r="J1006" s="523" t="s">
        <v>1678</v>
      </c>
      <c r="K1006" s="543">
        <v>0.96499999999999997</v>
      </c>
      <c r="L1006" s="526"/>
      <c r="M1006" s="526"/>
      <c r="N1006" s="526"/>
      <c r="O1006" s="527"/>
      <c r="P1006" s="951"/>
      <c r="Q1006" s="937"/>
      <c r="R1006" s="537"/>
      <c r="T1006" s="534"/>
      <c r="U1006" s="537"/>
      <c r="V1006" s="534"/>
      <c r="W1006" s="538"/>
      <c r="X1006" s="531">
        <f>ROUND(ROUND(ROUND(F969*K1006,0)*S1003,0)*U994,0)</f>
        <v>696</v>
      </c>
      <c r="Y1006" s="539"/>
      <c r="Z1006" s="533"/>
    </row>
    <row r="1007" spans="1:26" ht="16.7" customHeight="1" x14ac:dyDescent="0.15">
      <c r="A1007" s="549">
        <v>22</v>
      </c>
      <c r="B1007" s="549">
        <v>3372</v>
      </c>
      <c r="C1007" s="540" t="s">
        <v>11927</v>
      </c>
      <c r="D1007" s="542"/>
      <c r="E1007" s="542"/>
      <c r="F1007" s="534"/>
      <c r="G1007" s="537"/>
      <c r="H1007" s="541"/>
      <c r="I1007" s="937"/>
      <c r="J1007" s="533"/>
      <c r="K1007" s="535"/>
      <c r="L1007" s="939" t="s">
        <v>10414</v>
      </c>
      <c r="M1007" s="526" t="s">
        <v>16</v>
      </c>
      <c r="N1007" s="526" t="s">
        <v>1678</v>
      </c>
      <c r="O1007" s="527">
        <v>0.7</v>
      </c>
      <c r="P1007" s="951"/>
      <c r="Q1007" s="937"/>
      <c r="R1007" s="537"/>
      <c r="T1007" s="534"/>
      <c r="U1007" s="537"/>
      <c r="V1007" s="534"/>
      <c r="W1007" s="538"/>
      <c r="X1007" s="531">
        <f>ROUND(ROUND(ROUND(ROUND(F969*K1006,0)*O1007,0)*S1003,0)*U994,0)</f>
        <v>487</v>
      </c>
      <c r="Y1007" s="539"/>
      <c r="Z1007" s="533"/>
    </row>
    <row r="1008" spans="1:26" ht="16.7" customHeight="1" x14ac:dyDescent="0.15">
      <c r="A1008" s="520">
        <v>22</v>
      </c>
      <c r="B1008" s="520" t="s">
        <v>11928</v>
      </c>
      <c r="C1008" s="540" t="s">
        <v>11929</v>
      </c>
      <c r="D1008" s="542"/>
      <c r="E1008" s="542"/>
      <c r="F1008" s="534"/>
      <c r="G1008" s="537"/>
      <c r="H1008" s="541"/>
      <c r="I1008" s="938"/>
      <c r="J1008" s="545"/>
      <c r="K1008" s="546"/>
      <c r="L1008" s="940"/>
      <c r="M1008" s="526" t="s">
        <v>3833</v>
      </c>
      <c r="N1008" s="526" t="s">
        <v>1678</v>
      </c>
      <c r="O1008" s="527">
        <v>0.5</v>
      </c>
      <c r="P1008" s="952"/>
      <c r="Q1008" s="938"/>
      <c r="R1008" s="544"/>
      <c r="S1008" s="548"/>
      <c r="T1008" s="534"/>
      <c r="U1008" s="537"/>
      <c r="V1008" s="534"/>
      <c r="W1008" s="538"/>
      <c r="X1008" s="531">
        <f>ROUND(ROUND(ROUND(ROUND(F969*K1006,0)*O1008,0)*S1003,0)*U994,0)</f>
        <v>348</v>
      </c>
      <c r="Y1008" s="539"/>
      <c r="Z1008" s="533"/>
    </row>
    <row r="1009" spans="1:26" ht="16.7" customHeight="1" x14ac:dyDescent="0.15">
      <c r="A1009" s="520">
        <v>22</v>
      </c>
      <c r="B1009" s="520" t="s">
        <v>11930</v>
      </c>
      <c r="C1009" s="540" t="s">
        <v>11931</v>
      </c>
      <c r="D1009" s="542"/>
      <c r="E1009" s="542"/>
      <c r="F1009" s="534"/>
      <c r="G1009" s="537"/>
      <c r="H1009" s="541"/>
      <c r="I1009" s="522"/>
      <c r="J1009" s="523"/>
      <c r="K1009" s="524"/>
      <c r="L1009" s="525"/>
      <c r="M1009" s="526"/>
      <c r="N1009" s="526"/>
      <c r="O1009" s="527"/>
      <c r="P1009" s="933" t="s">
        <v>10443</v>
      </c>
      <c r="Q1009" s="936" t="s">
        <v>10444</v>
      </c>
      <c r="R1009" s="525" t="s">
        <v>1678</v>
      </c>
      <c r="S1009" s="529">
        <v>0.7</v>
      </c>
      <c r="T1009" s="534"/>
      <c r="U1009" s="537"/>
      <c r="V1009" s="534"/>
      <c r="W1009" s="538"/>
      <c r="X1009" s="531">
        <f>ROUND(ROUND(F969*S1009,0)*U994,0)</f>
        <v>720</v>
      </c>
      <c r="Y1009" s="539"/>
      <c r="Z1009" s="533"/>
    </row>
    <row r="1010" spans="1:26" ht="16.7" customHeight="1" x14ac:dyDescent="0.15">
      <c r="A1010" s="520">
        <v>22</v>
      </c>
      <c r="B1010" s="520" t="s">
        <v>11932</v>
      </c>
      <c r="C1010" s="540" t="s">
        <v>11933</v>
      </c>
      <c r="D1010" s="542"/>
      <c r="E1010" s="542"/>
      <c r="F1010" s="534"/>
      <c r="G1010" s="537"/>
      <c r="H1010" s="541"/>
      <c r="I1010" s="534"/>
      <c r="J1010" s="533"/>
      <c r="K1010" s="535"/>
      <c r="L1010" s="939" t="s">
        <v>10414</v>
      </c>
      <c r="M1010" s="526" t="s">
        <v>16</v>
      </c>
      <c r="N1010" s="526" t="s">
        <v>1678</v>
      </c>
      <c r="O1010" s="527">
        <v>0.7</v>
      </c>
      <c r="P1010" s="951"/>
      <c r="Q1010" s="937"/>
      <c r="R1010" s="537"/>
      <c r="T1010" s="534"/>
      <c r="U1010" s="537"/>
      <c r="V1010" s="534"/>
      <c r="W1010" s="538"/>
      <c r="X1010" s="531">
        <f>ROUND(ROUND(ROUND(F969*O1010,0)*S1009,0)*U994,0)</f>
        <v>504</v>
      </c>
      <c r="Y1010" s="539"/>
      <c r="Z1010" s="533"/>
    </row>
    <row r="1011" spans="1:26" ht="16.7" customHeight="1" x14ac:dyDescent="0.15">
      <c r="A1011" s="520">
        <v>22</v>
      </c>
      <c r="B1011" s="520" t="s">
        <v>11934</v>
      </c>
      <c r="C1011" s="540" t="s">
        <v>11935</v>
      </c>
      <c r="D1011" s="542"/>
      <c r="E1011" s="542"/>
      <c r="F1011" s="534"/>
      <c r="G1011" s="537"/>
      <c r="H1011" s="541"/>
      <c r="I1011" s="550"/>
      <c r="J1011" s="551"/>
      <c r="K1011" s="552"/>
      <c r="L1011" s="940"/>
      <c r="M1011" s="526" t="s">
        <v>3833</v>
      </c>
      <c r="N1011" s="526" t="s">
        <v>1678</v>
      </c>
      <c r="O1011" s="527">
        <v>0.5</v>
      </c>
      <c r="P1011" s="951"/>
      <c r="Q1011" s="937"/>
      <c r="R1011" s="537"/>
      <c r="T1011" s="534"/>
      <c r="U1011" s="537"/>
      <c r="V1011" s="534"/>
      <c r="W1011" s="538"/>
      <c r="X1011" s="531">
        <f>ROUND(ROUND(ROUND(F969*O1011,0)*S1009,0)*U994,0)</f>
        <v>361</v>
      </c>
      <c r="Y1011" s="539"/>
      <c r="Z1011" s="533"/>
    </row>
    <row r="1012" spans="1:26" ht="16.7" customHeight="1" x14ac:dyDescent="0.15">
      <c r="A1012" s="520">
        <v>22</v>
      </c>
      <c r="B1012" s="520" t="s">
        <v>11936</v>
      </c>
      <c r="C1012" s="540" t="s">
        <v>11937</v>
      </c>
      <c r="D1012" s="542"/>
      <c r="E1012" s="542"/>
      <c r="F1012" s="534"/>
      <c r="G1012" s="537"/>
      <c r="H1012" s="541"/>
      <c r="I1012" s="936" t="s">
        <v>10418</v>
      </c>
      <c r="J1012" s="523" t="s">
        <v>1678</v>
      </c>
      <c r="K1012" s="543">
        <v>0.96499999999999997</v>
      </c>
      <c r="L1012" s="544"/>
      <c r="M1012" s="526"/>
      <c r="N1012" s="526"/>
      <c r="O1012" s="527"/>
      <c r="P1012" s="951"/>
      <c r="Q1012" s="937"/>
      <c r="R1012" s="537"/>
      <c r="T1012" s="534"/>
      <c r="U1012" s="537"/>
      <c r="V1012" s="534"/>
      <c r="W1012" s="538"/>
      <c r="X1012" s="531">
        <f>ROUND(ROUND(ROUND(F969*K1012,0)*S1009,0)*U994,0)</f>
        <v>696</v>
      </c>
      <c r="Y1012" s="539"/>
      <c r="Z1012" s="533"/>
    </row>
    <row r="1013" spans="1:26" ht="16.7" customHeight="1" x14ac:dyDescent="0.15">
      <c r="A1013" s="520">
        <v>22</v>
      </c>
      <c r="B1013" s="520" t="s">
        <v>11938</v>
      </c>
      <c r="C1013" s="540" t="s">
        <v>11939</v>
      </c>
      <c r="D1013" s="542"/>
      <c r="E1013" s="542"/>
      <c r="F1013" s="534"/>
      <c r="G1013" s="537"/>
      <c r="H1013" s="541"/>
      <c r="I1013" s="937"/>
      <c r="J1013" s="533"/>
      <c r="K1013" s="535"/>
      <c r="L1013" s="939" t="s">
        <v>10414</v>
      </c>
      <c r="M1013" s="526" t="s">
        <v>16</v>
      </c>
      <c r="N1013" s="526" t="s">
        <v>1678</v>
      </c>
      <c r="O1013" s="527">
        <v>0.7</v>
      </c>
      <c r="P1013" s="951"/>
      <c r="Q1013" s="937"/>
      <c r="R1013" s="537"/>
      <c r="T1013" s="534"/>
      <c r="U1013" s="537"/>
      <c r="V1013" s="534"/>
      <c r="W1013" s="538"/>
      <c r="X1013" s="531">
        <f>ROUND(ROUND(ROUND(ROUND(F969*K1012,0)*O1013,0)*S1009,0)*U994,0)</f>
        <v>487</v>
      </c>
      <c r="Y1013" s="539"/>
      <c r="Z1013" s="533"/>
    </row>
    <row r="1014" spans="1:26" ht="16.7" customHeight="1" x14ac:dyDescent="0.15">
      <c r="A1014" s="520">
        <v>22</v>
      </c>
      <c r="B1014" s="520" t="s">
        <v>11940</v>
      </c>
      <c r="C1014" s="540" t="s">
        <v>11941</v>
      </c>
      <c r="D1014" s="542"/>
      <c r="E1014" s="542"/>
      <c r="F1014" s="534"/>
      <c r="G1014" s="537"/>
      <c r="H1014" s="541"/>
      <c r="I1014" s="938"/>
      <c r="J1014" s="545"/>
      <c r="K1014" s="546"/>
      <c r="L1014" s="940"/>
      <c r="M1014" s="526" t="s">
        <v>3833</v>
      </c>
      <c r="N1014" s="526" t="s">
        <v>1678</v>
      </c>
      <c r="O1014" s="527">
        <v>0.5</v>
      </c>
      <c r="P1014" s="952"/>
      <c r="Q1014" s="938"/>
      <c r="R1014" s="544"/>
      <c r="S1014" s="548"/>
      <c r="T1014" s="550"/>
      <c r="U1014" s="544"/>
      <c r="V1014" s="550"/>
      <c r="W1014" s="553"/>
      <c r="X1014" s="531">
        <f>ROUND(ROUND(ROUND(ROUND(F969*K1012,0)*O1014,0)*S1009,0)*U994,0)</f>
        <v>348</v>
      </c>
      <c r="Y1014" s="539"/>
      <c r="Z1014" s="533"/>
    </row>
    <row r="1015" spans="1:26" ht="16.7" customHeight="1" x14ac:dyDescent="0.15">
      <c r="A1015" s="520">
        <v>22</v>
      </c>
      <c r="B1015" s="520">
        <v>2711</v>
      </c>
      <c r="C1015" s="540" t="s">
        <v>11942</v>
      </c>
      <c r="D1015" s="542"/>
      <c r="E1015" s="542"/>
      <c r="F1015" s="534"/>
      <c r="G1015" s="537"/>
      <c r="H1015" s="541"/>
      <c r="I1015" s="522"/>
      <c r="J1015" s="523"/>
      <c r="K1015" s="524"/>
      <c r="L1015" s="526"/>
      <c r="M1015" s="526"/>
      <c r="N1015" s="526"/>
      <c r="O1015" s="527"/>
      <c r="P1015" s="528"/>
      <c r="Q1015" s="525"/>
      <c r="R1015" s="525"/>
      <c r="S1015" s="529"/>
      <c r="T1015" s="522"/>
      <c r="U1015" s="525"/>
      <c r="V1015" s="936" t="s">
        <v>10456</v>
      </c>
      <c r="W1015" s="941"/>
      <c r="X1015" s="531">
        <f>ROUND(F969-V1018,0)</f>
        <v>1027</v>
      </c>
      <c r="Y1015" s="539"/>
      <c r="Z1015" s="533"/>
    </row>
    <row r="1016" spans="1:26" ht="16.7" customHeight="1" x14ac:dyDescent="0.15">
      <c r="A1016" s="520">
        <v>22</v>
      </c>
      <c r="B1016" s="520">
        <v>2712</v>
      </c>
      <c r="C1016" s="540" t="s">
        <v>11943</v>
      </c>
      <c r="D1016" s="542"/>
      <c r="E1016" s="542"/>
      <c r="F1016" s="534"/>
      <c r="G1016" s="537"/>
      <c r="H1016" s="541"/>
      <c r="I1016" s="534"/>
      <c r="J1016" s="533"/>
      <c r="K1016" s="535"/>
      <c r="L1016" s="939" t="s">
        <v>10414</v>
      </c>
      <c r="M1016" s="526" t="s">
        <v>16</v>
      </c>
      <c r="N1016" s="526" t="s">
        <v>1678</v>
      </c>
      <c r="O1016" s="527">
        <v>0.7</v>
      </c>
      <c r="P1016" s="536"/>
      <c r="Q1016" s="537"/>
      <c r="R1016" s="537"/>
      <c r="T1016" s="534"/>
      <c r="U1016" s="537"/>
      <c r="V1016" s="937"/>
      <c r="W1016" s="942"/>
      <c r="X1016" s="531">
        <f>ROUND(ROUND(F969*O1016,0)-V1018,0)</f>
        <v>715</v>
      </c>
      <c r="Y1016" s="539"/>
      <c r="Z1016" s="533"/>
    </row>
    <row r="1017" spans="1:26" ht="16.7" customHeight="1" x14ac:dyDescent="0.15">
      <c r="A1017" s="520">
        <v>22</v>
      </c>
      <c r="B1017" s="520" t="s">
        <v>11944</v>
      </c>
      <c r="C1017" s="540" t="s">
        <v>11945</v>
      </c>
      <c r="D1017" s="542"/>
      <c r="E1017" s="542"/>
      <c r="F1017" s="534"/>
      <c r="G1017" s="537"/>
      <c r="H1017" s="541"/>
      <c r="I1017" s="550"/>
      <c r="J1017" s="551"/>
      <c r="K1017" s="552"/>
      <c r="L1017" s="940"/>
      <c r="M1017" s="526" t="s">
        <v>3833</v>
      </c>
      <c r="N1017" s="526" t="s">
        <v>1678</v>
      </c>
      <c r="O1017" s="527">
        <v>0.5</v>
      </c>
      <c r="P1017" s="536"/>
      <c r="Q1017" s="537"/>
      <c r="R1017" s="537"/>
      <c r="T1017" s="534"/>
      <c r="U1017" s="537"/>
      <c r="V1017" s="937"/>
      <c r="W1017" s="942"/>
      <c r="X1017" s="531">
        <f>ROUND(ROUND(F969*O1017,0)-V1018,0)</f>
        <v>508</v>
      </c>
      <c r="Y1017" s="539"/>
      <c r="Z1017" s="533"/>
    </row>
    <row r="1018" spans="1:26" ht="16.7" customHeight="1" x14ac:dyDescent="0.15">
      <c r="A1018" s="520">
        <v>22</v>
      </c>
      <c r="B1018" s="520">
        <v>2713</v>
      </c>
      <c r="C1018" s="540" t="s">
        <v>11946</v>
      </c>
      <c r="D1018" s="542"/>
      <c r="E1018" s="542"/>
      <c r="F1018" s="534"/>
      <c r="G1018" s="537"/>
      <c r="H1018" s="541"/>
      <c r="I1018" s="936" t="s">
        <v>10418</v>
      </c>
      <c r="J1018" s="523" t="s">
        <v>1678</v>
      </c>
      <c r="K1018" s="543">
        <v>0.96499999999999997</v>
      </c>
      <c r="L1018" s="526"/>
      <c r="M1018" s="526"/>
      <c r="N1018" s="526"/>
      <c r="O1018" s="527"/>
      <c r="P1018" s="536"/>
      <c r="Q1018" s="537"/>
      <c r="R1018" s="537"/>
      <c r="T1018" s="534"/>
      <c r="U1018" s="537"/>
      <c r="V1018" s="554">
        <v>12</v>
      </c>
      <c r="W1018" s="953" t="s">
        <v>10461</v>
      </c>
      <c r="X1018" s="531">
        <f>ROUND(ROUND(F969*K1018,0)-V1018,0)</f>
        <v>991</v>
      </c>
      <c r="Y1018" s="539"/>
      <c r="Z1018" s="533"/>
    </row>
    <row r="1019" spans="1:26" ht="16.7" customHeight="1" x14ac:dyDescent="0.15">
      <c r="A1019" s="520">
        <v>22</v>
      </c>
      <c r="B1019" s="520">
        <v>2714</v>
      </c>
      <c r="C1019" s="540" t="s">
        <v>11947</v>
      </c>
      <c r="D1019" s="542"/>
      <c r="E1019" s="542"/>
      <c r="F1019" s="534"/>
      <c r="G1019" s="537"/>
      <c r="H1019" s="541"/>
      <c r="I1019" s="937"/>
      <c r="J1019" s="533"/>
      <c r="K1019" s="535"/>
      <c r="L1019" s="939" t="s">
        <v>10414</v>
      </c>
      <c r="M1019" s="526" t="s">
        <v>16</v>
      </c>
      <c r="N1019" s="526" t="s">
        <v>1678</v>
      </c>
      <c r="O1019" s="527">
        <v>0.7</v>
      </c>
      <c r="P1019" s="536"/>
      <c r="Q1019" s="537"/>
      <c r="R1019" s="537"/>
      <c r="T1019" s="534"/>
      <c r="U1019" s="537"/>
      <c r="V1019" s="534"/>
      <c r="W1019" s="953"/>
      <c r="X1019" s="531">
        <f>ROUND(ROUND(ROUND(F969*K1018,0)*O1019,0)-V1018,0)</f>
        <v>690</v>
      </c>
      <c r="Y1019" s="539"/>
      <c r="Z1019" s="533"/>
    </row>
    <row r="1020" spans="1:26" ht="16.7" customHeight="1" x14ac:dyDescent="0.15">
      <c r="A1020" s="520">
        <v>22</v>
      </c>
      <c r="B1020" s="520" t="s">
        <v>11948</v>
      </c>
      <c r="C1020" s="540" t="s">
        <v>11949</v>
      </c>
      <c r="D1020" s="542"/>
      <c r="E1020" s="542"/>
      <c r="F1020" s="534"/>
      <c r="G1020" s="537"/>
      <c r="H1020" s="541"/>
      <c r="I1020" s="938"/>
      <c r="J1020" s="545"/>
      <c r="K1020" s="546"/>
      <c r="L1020" s="940"/>
      <c r="M1020" s="526" t="s">
        <v>3833</v>
      </c>
      <c r="N1020" s="526" t="s">
        <v>1678</v>
      </c>
      <c r="O1020" s="527">
        <v>0.5</v>
      </c>
      <c r="P1020" s="547"/>
      <c r="Q1020" s="544"/>
      <c r="R1020" s="544"/>
      <c r="S1020" s="548"/>
      <c r="T1020" s="534"/>
      <c r="U1020" s="537"/>
      <c r="V1020" s="534"/>
      <c r="W1020" s="538"/>
      <c r="X1020" s="531">
        <f>ROUND(ROUND(ROUND(F969*K1018,0)*O1020,0)-V1018,0)</f>
        <v>490</v>
      </c>
      <c r="Y1020" s="539"/>
      <c r="Z1020" s="533"/>
    </row>
    <row r="1021" spans="1:26" ht="16.7" customHeight="1" x14ac:dyDescent="0.15">
      <c r="A1021" s="549">
        <v>22</v>
      </c>
      <c r="B1021" s="549">
        <v>2715</v>
      </c>
      <c r="C1021" s="540" t="s">
        <v>11950</v>
      </c>
      <c r="D1021" s="542"/>
      <c r="E1021" s="542"/>
      <c r="F1021" s="534"/>
      <c r="G1021" s="537"/>
      <c r="H1021" s="541"/>
      <c r="I1021" s="522"/>
      <c r="J1021" s="523"/>
      <c r="K1021" s="524"/>
      <c r="L1021" s="526"/>
      <c r="M1021" s="526"/>
      <c r="N1021" s="526"/>
      <c r="O1021" s="527"/>
      <c r="P1021" s="933" t="s">
        <v>10423</v>
      </c>
      <c r="Q1021" s="936" t="s">
        <v>10424</v>
      </c>
      <c r="R1021" s="525" t="s">
        <v>1678</v>
      </c>
      <c r="S1021" s="529">
        <v>0.5</v>
      </c>
      <c r="T1021" s="534"/>
      <c r="U1021" s="537"/>
      <c r="V1021" s="534"/>
      <c r="W1021" s="538"/>
      <c r="X1021" s="531">
        <f>ROUND(ROUND(F969*S1021,0)-V1018,0)</f>
        <v>508</v>
      </c>
      <c r="Y1021" s="539"/>
      <c r="Z1021" s="533"/>
    </row>
    <row r="1022" spans="1:26" ht="16.7" customHeight="1" x14ac:dyDescent="0.15">
      <c r="A1022" s="549">
        <v>22</v>
      </c>
      <c r="B1022" s="549">
        <v>2716</v>
      </c>
      <c r="C1022" s="540" t="s">
        <v>11951</v>
      </c>
      <c r="D1022" s="542"/>
      <c r="E1022" s="542"/>
      <c r="F1022" s="534"/>
      <c r="G1022" s="537"/>
      <c r="H1022" s="541"/>
      <c r="I1022" s="534"/>
      <c r="J1022" s="533"/>
      <c r="K1022" s="535"/>
      <c r="L1022" s="939" t="s">
        <v>10414</v>
      </c>
      <c r="M1022" s="526" t="s">
        <v>16</v>
      </c>
      <c r="N1022" s="526" t="s">
        <v>1678</v>
      </c>
      <c r="O1022" s="527">
        <v>0.7</v>
      </c>
      <c r="P1022" s="951"/>
      <c r="Q1022" s="937"/>
      <c r="R1022" s="537"/>
      <c r="T1022" s="534"/>
      <c r="U1022" s="537"/>
      <c r="V1022" s="534"/>
      <c r="W1022" s="538"/>
      <c r="X1022" s="531">
        <f>ROUND(ROUND(ROUND(F969*O1022,0)*S1021,0)-V1018,0)</f>
        <v>352</v>
      </c>
      <c r="Y1022" s="539"/>
      <c r="Z1022" s="533"/>
    </row>
    <row r="1023" spans="1:26" ht="16.7" customHeight="1" x14ac:dyDescent="0.15">
      <c r="A1023" s="520">
        <v>22</v>
      </c>
      <c r="B1023" s="520" t="s">
        <v>11952</v>
      </c>
      <c r="C1023" s="540" t="s">
        <v>11953</v>
      </c>
      <c r="D1023" s="542"/>
      <c r="E1023" s="542"/>
      <c r="F1023" s="534"/>
      <c r="G1023" s="537"/>
      <c r="H1023" s="541"/>
      <c r="I1023" s="550"/>
      <c r="J1023" s="551"/>
      <c r="K1023" s="552"/>
      <c r="L1023" s="940"/>
      <c r="M1023" s="526" t="s">
        <v>3833</v>
      </c>
      <c r="N1023" s="526" t="s">
        <v>1678</v>
      </c>
      <c r="O1023" s="527">
        <v>0.5</v>
      </c>
      <c r="P1023" s="951"/>
      <c r="Q1023" s="937"/>
      <c r="R1023" s="537"/>
      <c r="T1023" s="534"/>
      <c r="U1023" s="537"/>
      <c r="V1023" s="534"/>
      <c r="W1023" s="538"/>
      <c r="X1023" s="531">
        <f>ROUND(ROUND(ROUND(F969*O1023,0)*S1021,0)-V1018,0)</f>
        <v>248</v>
      </c>
      <c r="Y1023" s="539"/>
      <c r="Z1023" s="533"/>
    </row>
    <row r="1024" spans="1:26" ht="16.7" customHeight="1" x14ac:dyDescent="0.15">
      <c r="A1024" s="549">
        <v>22</v>
      </c>
      <c r="B1024" s="549">
        <v>2717</v>
      </c>
      <c r="C1024" s="540" t="s">
        <v>11954</v>
      </c>
      <c r="D1024" s="542"/>
      <c r="E1024" s="542"/>
      <c r="F1024" s="534"/>
      <c r="G1024" s="537"/>
      <c r="H1024" s="541"/>
      <c r="I1024" s="936" t="s">
        <v>10418</v>
      </c>
      <c r="J1024" s="523" t="s">
        <v>1678</v>
      </c>
      <c r="K1024" s="543">
        <v>0.96499999999999997</v>
      </c>
      <c r="L1024" s="526"/>
      <c r="M1024" s="526"/>
      <c r="N1024" s="526"/>
      <c r="O1024" s="527"/>
      <c r="P1024" s="951"/>
      <c r="Q1024" s="937"/>
      <c r="R1024" s="537"/>
      <c r="T1024" s="534"/>
      <c r="U1024" s="537"/>
      <c r="V1024" s="534"/>
      <c r="W1024" s="538"/>
      <c r="X1024" s="531">
        <f>ROUND(ROUND(ROUND(F969*K1024,0)*S1021,0)-V1018,0)</f>
        <v>490</v>
      </c>
      <c r="Y1024" s="539"/>
      <c r="Z1024" s="533"/>
    </row>
    <row r="1025" spans="1:26" ht="16.7" customHeight="1" x14ac:dyDescent="0.15">
      <c r="A1025" s="549">
        <v>22</v>
      </c>
      <c r="B1025" s="549">
        <v>2718</v>
      </c>
      <c r="C1025" s="540" t="s">
        <v>11955</v>
      </c>
      <c r="D1025" s="542"/>
      <c r="E1025" s="542"/>
      <c r="F1025" s="534"/>
      <c r="G1025" s="537"/>
      <c r="H1025" s="541"/>
      <c r="I1025" s="937"/>
      <c r="J1025" s="533"/>
      <c r="K1025" s="535"/>
      <c r="L1025" s="939" t="s">
        <v>10414</v>
      </c>
      <c r="M1025" s="526" t="s">
        <v>16</v>
      </c>
      <c r="N1025" s="526" t="s">
        <v>1678</v>
      </c>
      <c r="O1025" s="527">
        <v>0.7</v>
      </c>
      <c r="P1025" s="951"/>
      <c r="Q1025" s="937"/>
      <c r="R1025" s="537"/>
      <c r="T1025" s="534"/>
      <c r="U1025" s="537"/>
      <c r="V1025" s="534"/>
      <c r="W1025" s="538"/>
      <c r="X1025" s="531">
        <f>ROUND(ROUND(ROUND(ROUND(F969*K1024,0)*O1025,0)*S1021,0)-V1018,0)</f>
        <v>339</v>
      </c>
      <c r="Y1025" s="539"/>
      <c r="Z1025" s="533"/>
    </row>
    <row r="1026" spans="1:26" ht="16.7" customHeight="1" x14ac:dyDescent="0.15">
      <c r="A1026" s="520">
        <v>22</v>
      </c>
      <c r="B1026" s="520" t="s">
        <v>11956</v>
      </c>
      <c r="C1026" s="540" t="s">
        <v>11957</v>
      </c>
      <c r="D1026" s="542"/>
      <c r="E1026" s="542"/>
      <c r="F1026" s="534"/>
      <c r="G1026" s="537"/>
      <c r="H1026" s="541"/>
      <c r="I1026" s="938"/>
      <c r="J1026" s="545"/>
      <c r="K1026" s="546"/>
      <c r="L1026" s="940"/>
      <c r="M1026" s="526" t="s">
        <v>3833</v>
      </c>
      <c r="N1026" s="526" t="s">
        <v>1678</v>
      </c>
      <c r="O1026" s="527">
        <v>0.5</v>
      </c>
      <c r="P1026" s="951"/>
      <c r="Q1026" s="938"/>
      <c r="R1026" s="544"/>
      <c r="S1026" s="548"/>
      <c r="T1026" s="534"/>
      <c r="U1026" s="537"/>
      <c r="V1026" s="534"/>
      <c r="W1026" s="538"/>
      <c r="X1026" s="531">
        <f>ROUND(ROUND(ROUND(ROUND(F969*K1024,0)*O1026,0)*S1021,0)-V1018,0)</f>
        <v>239</v>
      </c>
      <c r="Y1026" s="539"/>
      <c r="Z1026" s="533"/>
    </row>
    <row r="1027" spans="1:26" ht="16.7" customHeight="1" x14ac:dyDescent="0.15">
      <c r="A1027" s="549">
        <v>22</v>
      </c>
      <c r="B1027" s="549">
        <v>3719</v>
      </c>
      <c r="C1027" s="540" t="s">
        <v>11958</v>
      </c>
      <c r="D1027" s="542"/>
      <c r="E1027" s="542"/>
      <c r="F1027" s="534"/>
      <c r="G1027" s="537"/>
      <c r="H1027" s="541"/>
      <c r="I1027" s="522"/>
      <c r="J1027" s="523"/>
      <c r="K1027" s="524"/>
      <c r="L1027" s="526"/>
      <c r="M1027" s="526"/>
      <c r="N1027" s="526"/>
      <c r="O1027" s="527"/>
      <c r="P1027" s="951"/>
      <c r="Q1027" s="936" t="s">
        <v>10433</v>
      </c>
      <c r="R1027" s="525" t="s">
        <v>1678</v>
      </c>
      <c r="S1027" s="529">
        <v>0.7</v>
      </c>
      <c r="T1027" s="534"/>
      <c r="U1027" s="537"/>
      <c r="V1027" s="534"/>
      <c r="W1027" s="538"/>
      <c r="X1027" s="531">
        <f>ROUND(ROUND(F969*S1027,0)-V1018,0)</f>
        <v>715</v>
      </c>
      <c r="Y1027" s="539"/>
      <c r="Z1027" s="533"/>
    </row>
    <row r="1028" spans="1:26" ht="16.7" customHeight="1" x14ac:dyDescent="0.15">
      <c r="A1028" s="549">
        <v>22</v>
      </c>
      <c r="B1028" s="549">
        <v>3720</v>
      </c>
      <c r="C1028" s="540" t="s">
        <v>11959</v>
      </c>
      <c r="D1028" s="542"/>
      <c r="E1028" s="542"/>
      <c r="F1028" s="534"/>
      <c r="G1028" s="537"/>
      <c r="H1028" s="541"/>
      <c r="I1028" s="534"/>
      <c r="J1028" s="533"/>
      <c r="K1028" s="535"/>
      <c r="L1028" s="939" t="s">
        <v>10414</v>
      </c>
      <c r="M1028" s="526" t="s">
        <v>16</v>
      </c>
      <c r="N1028" s="526" t="s">
        <v>1678</v>
      </c>
      <c r="O1028" s="527">
        <v>0.7</v>
      </c>
      <c r="P1028" s="951"/>
      <c r="Q1028" s="937"/>
      <c r="R1028" s="537"/>
      <c r="T1028" s="534"/>
      <c r="U1028" s="537"/>
      <c r="V1028" s="534"/>
      <c r="W1028" s="538"/>
      <c r="X1028" s="531">
        <f>ROUND(ROUND(ROUND(F969*O1028,0)*S1027,0)-V1018,0)</f>
        <v>497</v>
      </c>
      <c r="Y1028" s="539"/>
      <c r="Z1028" s="533"/>
    </row>
    <row r="1029" spans="1:26" ht="16.7" customHeight="1" x14ac:dyDescent="0.15">
      <c r="A1029" s="520">
        <v>22</v>
      </c>
      <c r="B1029" s="520" t="s">
        <v>11960</v>
      </c>
      <c r="C1029" s="540" t="s">
        <v>11961</v>
      </c>
      <c r="D1029" s="542"/>
      <c r="E1029" s="542"/>
      <c r="F1029" s="534"/>
      <c r="G1029" s="537"/>
      <c r="H1029" s="541"/>
      <c r="I1029" s="550"/>
      <c r="J1029" s="551"/>
      <c r="K1029" s="552"/>
      <c r="L1029" s="940"/>
      <c r="M1029" s="526" t="s">
        <v>3833</v>
      </c>
      <c r="N1029" s="526" t="s">
        <v>1678</v>
      </c>
      <c r="O1029" s="527">
        <v>0.5</v>
      </c>
      <c r="P1029" s="951"/>
      <c r="Q1029" s="937"/>
      <c r="R1029" s="537"/>
      <c r="T1029" s="534"/>
      <c r="U1029" s="537"/>
      <c r="V1029" s="534"/>
      <c r="W1029" s="538"/>
      <c r="X1029" s="531">
        <f>ROUND(ROUND(ROUND(F969*O1029,0)*S1027,0)-V1018,0)</f>
        <v>352</v>
      </c>
      <c r="Y1029" s="539"/>
      <c r="Z1029" s="533"/>
    </row>
    <row r="1030" spans="1:26" ht="16.7" customHeight="1" x14ac:dyDescent="0.15">
      <c r="A1030" s="549">
        <v>22</v>
      </c>
      <c r="B1030" s="549">
        <v>3721</v>
      </c>
      <c r="C1030" s="540" t="s">
        <v>11962</v>
      </c>
      <c r="D1030" s="542"/>
      <c r="E1030" s="542"/>
      <c r="F1030" s="534"/>
      <c r="G1030" s="537"/>
      <c r="H1030" s="541"/>
      <c r="I1030" s="936" t="s">
        <v>10418</v>
      </c>
      <c r="J1030" s="523" t="s">
        <v>1678</v>
      </c>
      <c r="K1030" s="543">
        <v>0.96499999999999997</v>
      </c>
      <c r="L1030" s="526"/>
      <c r="M1030" s="526"/>
      <c r="N1030" s="526"/>
      <c r="O1030" s="527"/>
      <c r="P1030" s="951"/>
      <c r="Q1030" s="937"/>
      <c r="R1030" s="537"/>
      <c r="T1030" s="534"/>
      <c r="U1030" s="537"/>
      <c r="V1030" s="534"/>
      <c r="W1030" s="538"/>
      <c r="X1030" s="531">
        <f>ROUND(ROUND(ROUND(F969*K1030,0)*S1027,0)-V1018,0)</f>
        <v>690</v>
      </c>
      <c r="Y1030" s="539"/>
      <c r="Z1030" s="533"/>
    </row>
    <row r="1031" spans="1:26" ht="16.7" customHeight="1" x14ac:dyDescent="0.15">
      <c r="A1031" s="549">
        <v>22</v>
      </c>
      <c r="B1031" s="549">
        <v>3722</v>
      </c>
      <c r="C1031" s="540" t="s">
        <v>11963</v>
      </c>
      <c r="D1031" s="542"/>
      <c r="E1031" s="542"/>
      <c r="F1031" s="534"/>
      <c r="G1031" s="537"/>
      <c r="H1031" s="541"/>
      <c r="I1031" s="937"/>
      <c r="J1031" s="533"/>
      <c r="K1031" s="535"/>
      <c r="L1031" s="939" t="s">
        <v>10414</v>
      </c>
      <c r="M1031" s="526" t="s">
        <v>16</v>
      </c>
      <c r="N1031" s="526" t="s">
        <v>1678</v>
      </c>
      <c r="O1031" s="527">
        <v>0.7</v>
      </c>
      <c r="P1031" s="951"/>
      <c r="Q1031" s="937"/>
      <c r="R1031" s="537"/>
      <c r="T1031" s="534"/>
      <c r="U1031" s="537"/>
      <c r="V1031" s="534"/>
      <c r="W1031" s="538"/>
      <c r="X1031" s="531">
        <f>ROUND(ROUND(ROUND(ROUND(F969*K1030,0)*O1031,0)*S1027,0)-V1018,0)</f>
        <v>479</v>
      </c>
      <c r="Y1031" s="539"/>
      <c r="Z1031" s="533"/>
    </row>
    <row r="1032" spans="1:26" ht="16.7" customHeight="1" x14ac:dyDescent="0.15">
      <c r="A1032" s="520">
        <v>22</v>
      </c>
      <c r="B1032" s="520" t="s">
        <v>11964</v>
      </c>
      <c r="C1032" s="540" t="s">
        <v>11965</v>
      </c>
      <c r="D1032" s="542"/>
      <c r="E1032" s="542"/>
      <c r="F1032" s="534"/>
      <c r="G1032" s="537"/>
      <c r="H1032" s="541"/>
      <c r="I1032" s="938"/>
      <c r="J1032" s="545"/>
      <c r="K1032" s="546"/>
      <c r="L1032" s="940"/>
      <c r="M1032" s="526" t="s">
        <v>3833</v>
      </c>
      <c r="N1032" s="526" t="s">
        <v>1678</v>
      </c>
      <c r="O1032" s="527">
        <v>0.5</v>
      </c>
      <c r="P1032" s="952"/>
      <c r="Q1032" s="938"/>
      <c r="R1032" s="544"/>
      <c r="S1032" s="548"/>
      <c r="T1032" s="534"/>
      <c r="U1032" s="537"/>
      <c r="V1032" s="534"/>
      <c r="W1032" s="538"/>
      <c r="X1032" s="531">
        <f>ROUND(ROUND(ROUND(ROUND(F969*K1030,0)*O1032,0)*S1027,0)-V1018,0)</f>
        <v>339</v>
      </c>
      <c r="Y1032" s="539"/>
      <c r="Z1032" s="533"/>
    </row>
    <row r="1033" spans="1:26" ht="16.7" customHeight="1" x14ac:dyDescent="0.15">
      <c r="A1033" s="520">
        <v>22</v>
      </c>
      <c r="B1033" s="520" t="s">
        <v>11966</v>
      </c>
      <c r="C1033" s="540" t="s">
        <v>11967</v>
      </c>
      <c r="D1033" s="542"/>
      <c r="E1033" s="542"/>
      <c r="F1033" s="534"/>
      <c r="G1033" s="537"/>
      <c r="H1033" s="541"/>
      <c r="I1033" s="522"/>
      <c r="J1033" s="523"/>
      <c r="K1033" s="524"/>
      <c r="L1033" s="526"/>
      <c r="M1033" s="526"/>
      <c r="N1033" s="526"/>
      <c r="O1033" s="527"/>
      <c r="P1033" s="933" t="s">
        <v>10443</v>
      </c>
      <c r="Q1033" s="936" t="s">
        <v>10444</v>
      </c>
      <c r="R1033" s="525" t="s">
        <v>1678</v>
      </c>
      <c r="S1033" s="529">
        <v>0.7</v>
      </c>
      <c r="T1033" s="534"/>
      <c r="U1033" s="537"/>
      <c r="V1033" s="534"/>
      <c r="W1033" s="538"/>
      <c r="X1033" s="531">
        <f>ROUND(ROUND(F969*S1033,0)-V1018,0)</f>
        <v>715</v>
      </c>
      <c r="Y1033" s="539"/>
      <c r="Z1033" s="533"/>
    </row>
    <row r="1034" spans="1:26" ht="16.7" customHeight="1" x14ac:dyDescent="0.15">
      <c r="A1034" s="520">
        <v>22</v>
      </c>
      <c r="B1034" s="520" t="s">
        <v>11968</v>
      </c>
      <c r="C1034" s="540" t="s">
        <v>11969</v>
      </c>
      <c r="D1034" s="542"/>
      <c r="E1034" s="542"/>
      <c r="F1034" s="534"/>
      <c r="G1034" s="537"/>
      <c r="H1034" s="541"/>
      <c r="I1034" s="534"/>
      <c r="J1034" s="533"/>
      <c r="K1034" s="535"/>
      <c r="L1034" s="939" t="s">
        <v>10414</v>
      </c>
      <c r="M1034" s="526" t="s">
        <v>16</v>
      </c>
      <c r="N1034" s="526" t="s">
        <v>1678</v>
      </c>
      <c r="O1034" s="527">
        <v>0.7</v>
      </c>
      <c r="P1034" s="951"/>
      <c r="Q1034" s="937"/>
      <c r="R1034" s="537"/>
      <c r="T1034" s="534"/>
      <c r="U1034" s="537"/>
      <c r="V1034" s="534"/>
      <c r="W1034" s="538"/>
      <c r="X1034" s="531">
        <f>ROUND(ROUND(ROUND(F969*O1034,0)*S1033,0)-V1018,0)</f>
        <v>497</v>
      </c>
      <c r="Y1034" s="539"/>
      <c r="Z1034" s="533"/>
    </row>
    <row r="1035" spans="1:26" ht="16.7" customHeight="1" x14ac:dyDescent="0.15">
      <c r="A1035" s="520">
        <v>22</v>
      </c>
      <c r="B1035" s="520" t="s">
        <v>11970</v>
      </c>
      <c r="C1035" s="540" t="s">
        <v>11971</v>
      </c>
      <c r="D1035" s="542"/>
      <c r="E1035" s="542"/>
      <c r="F1035" s="534"/>
      <c r="G1035" s="537"/>
      <c r="H1035" s="541"/>
      <c r="I1035" s="550"/>
      <c r="J1035" s="551"/>
      <c r="K1035" s="552"/>
      <c r="L1035" s="940"/>
      <c r="M1035" s="526" t="s">
        <v>3833</v>
      </c>
      <c r="N1035" s="526" t="s">
        <v>1678</v>
      </c>
      <c r="O1035" s="527">
        <v>0.5</v>
      </c>
      <c r="P1035" s="951"/>
      <c r="Q1035" s="937"/>
      <c r="R1035" s="537"/>
      <c r="T1035" s="534"/>
      <c r="U1035" s="537"/>
      <c r="V1035" s="534"/>
      <c r="W1035" s="538"/>
      <c r="X1035" s="531">
        <f>ROUND(ROUND(ROUND(F969*O1035,0)*S1033,0)-V1018,0)</f>
        <v>352</v>
      </c>
      <c r="Y1035" s="539"/>
      <c r="Z1035" s="533"/>
    </row>
    <row r="1036" spans="1:26" ht="16.7" customHeight="1" x14ac:dyDescent="0.15">
      <c r="A1036" s="520">
        <v>22</v>
      </c>
      <c r="B1036" s="520" t="s">
        <v>11972</v>
      </c>
      <c r="C1036" s="540" t="s">
        <v>11973</v>
      </c>
      <c r="D1036" s="542"/>
      <c r="E1036" s="542"/>
      <c r="F1036" s="534"/>
      <c r="G1036" s="537"/>
      <c r="H1036" s="541"/>
      <c r="I1036" s="936" t="s">
        <v>10418</v>
      </c>
      <c r="J1036" s="523" t="s">
        <v>1678</v>
      </c>
      <c r="K1036" s="543">
        <v>0.96499999999999997</v>
      </c>
      <c r="L1036" s="525"/>
      <c r="M1036" s="526"/>
      <c r="N1036" s="526"/>
      <c r="O1036" s="527"/>
      <c r="P1036" s="951"/>
      <c r="Q1036" s="937"/>
      <c r="R1036" s="537"/>
      <c r="T1036" s="534"/>
      <c r="U1036" s="537"/>
      <c r="V1036" s="534"/>
      <c r="W1036" s="538"/>
      <c r="X1036" s="531">
        <f>ROUND(ROUND(ROUND(F969*K1036,0)*S1033,0)-V1018,0)</f>
        <v>690</v>
      </c>
      <c r="Y1036" s="539"/>
      <c r="Z1036" s="533"/>
    </row>
    <row r="1037" spans="1:26" ht="16.7" customHeight="1" x14ac:dyDescent="0.15">
      <c r="A1037" s="520">
        <v>22</v>
      </c>
      <c r="B1037" s="520" t="s">
        <v>11974</v>
      </c>
      <c r="C1037" s="540" t="s">
        <v>11975</v>
      </c>
      <c r="D1037" s="542"/>
      <c r="E1037" s="542"/>
      <c r="F1037" s="534"/>
      <c r="G1037" s="537"/>
      <c r="H1037" s="541"/>
      <c r="I1037" s="937"/>
      <c r="J1037" s="533"/>
      <c r="K1037" s="535"/>
      <c r="L1037" s="939" t="s">
        <v>10414</v>
      </c>
      <c r="M1037" s="526" t="s">
        <v>16</v>
      </c>
      <c r="N1037" s="526" t="s">
        <v>1678</v>
      </c>
      <c r="O1037" s="527">
        <v>0.7</v>
      </c>
      <c r="P1037" s="951"/>
      <c r="Q1037" s="937"/>
      <c r="R1037" s="537"/>
      <c r="T1037" s="534"/>
      <c r="U1037" s="537"/>
      <c r="V1037" s="534"/>
      <c r="W1037" s="538"/>
      <c r="X1037" s="531">
        <f>ROUND(ROUND(ROUND(ROUND(F969*K1036,0)*O1037,0)*S1033,0)-V1018,0)</f>
        <v>479</v>
      </c>
      <c r="Y1037" s="539"/>
      <c r="Z1037" s="533"/>
    </row>
    <row r="1038" spans="1:26" ht="16.7" customHeight="1" x14ac:dyDescent="0.15">
      <c r="A1038" s="520">
        <v>22</v>
      </c>
      <c r="B1038" s="520" t="s">
        <v>11976</v>
      </c>
      <c r="C1038" s="540" t="s">
        <v>11977</v>
      </c>
      <c r="D1038" s="542"/>
      <c r="E1038" s="542"/>
      <c r="F1038" s="534"/>
      <c r="G1038" s="537"/>
      <c r="H1038" s="541"/>
      <c r="I1038" s="938"/>
      <c r="J1038" s="545"/>
      <c r="K1038" s="546"/>
      <c r="L1038" s="940"/>
      <c r="M1038" s="526" t="s">
        <v>3833</v>
      </c>
      <c r="N1038" s="526" t="s">
        <v>1678</v>
      </c>
      <c r="O1038" s="527">
        <v>0.5</v>
      </c>
      <c r="P1038" s="952"/>
      <c r="Q1038" s="938"/>
      <c r="R1038" s="544"/>
      <c r="S1038" s="548"/>
      <c r="T1038" s="550"/>
      <c r="U1038" s="544"/>
      <c r="V1038" s="534"/>
      <c r="W1038" s="538"/>
      <c r="X1038" s="531">
        <f>ROUND(ROUND(ROUND(ROUND(F969*K1036,0)*O1038,0)*S1033,0)-V1018,0)</f>
        <v>339</v>
      </c>
      <c r="Y1038" s="539"/>
      <c r="Z1038" s="533"/>
    </row>
    <row r="1039" spans="1:26" ht="16.7" customHeight="1" x14ac:dyDescent="0.15">
      <c r="A1039" s="520">
        <v>22</v>
      </c>
      <c r="B1039" s="520">
        <v>2721</v>
      </c>
      <c r="C1039" s="540" t="s">
        <v>11978</v>
      </c>
      <c r="D1039" s="542"/>
      <c r="E1039" s="542"/>
      <c r="F1039" s="534"/>
      <c r="G1039" s="537"/>
      <c r="H1039" s="541"/>
      <c r="I1039" s="522"/>
      <c r="J1039" s="523"/>
      <c r="K1039" s="524"/>
      <c r="L1039" s="544"/>
      <c r="M1039" s="526"/>
      <c r="N1039" s="526"/>
      <c r="O1039" s="527"/>
      <c r="P1039" s="528"/>
      <c r="Q1039" s="525"/>
      <c r="R1039" s="525"/>
      <c r="S1039" s="529"/>
      <c r="T1039" s="936" t="s">
        <v>11906</v>
      </c>
      <c r="U1039" s="947"/>
      <c r="V1039" s="534"/>
      <c r="W1039" s="538"/>
      <c r="X1039" s="531">
        <f>ROUND(ROUND(F969*U1042,0)-V1018,0)</f>
        <v>1018</v>
      </c>
      <c r="Y1039" s="539"/>
      <c r="Z1039" s="533"/>
    </row>
    <row r="1040" spans="1:26" ht="16.7" customHeight="1" x14ac:dyDescent="0.15">
      <c r="A1040" s="520">
        <v>22</v>
      </c>
      <c r="B1040" s="520">
        <v>2722</v>
      </c>
      <c r="C1040" s="540" t="s">
        <v>11979</v>
      </c>
      <c r="D1040" s="542"/>
      <c r="E1040" s="542"/>
      <c r="F1040" s="534"/>
      <c r="G1040" s="537"/>
      <c r="H1040" s="541"/>
      <c r="I1040" s="534"/>
      <c r="J1040" s="533"/>
      <c r="K1040" s="535"/>
      <c r="L1040" s="939" t="s">
        <v>10414</v>
      </c>
      <c r="M1040" s="526" t="s">
        <v>16</v>
      </c>
      <c r="N1040" s="526" t="s">
        <v>1678</v>
      </c>
      <c r="O1040" s="527">
        <v>0.7</v>
      </c>
      <c r="P1040" s="536"/>
      <c r="Q1040" s="537"/>
      <c r="R1040" s="537"/>
      <c r="T1040" s="937"/>
      <c r="U1040" s="948"/>
      <c r="V1040" s="534"/>
      <c r="W1040" s="538"/>
      <c r="X1040" s="531">
        <f>ROUND(ROUND(ROUND(F969*O1040,0)*U1042,0)-V1018,0)</f>
        <v>708</v>
      </c>
      <c r="Y1040" s="539"/>
      <c r="Z1040" s="533"/>
    </row>
    <row r="1041" spans="1:26" ht="16.7" customHeight="1" x14ac:dyDescent="0.15">
      <c r="A1041" s="520">
        <v>22</v>
      </c>
      <c r="B1041" s="520" t="s">
        <v>11980</v>
      </c>
      <c r="C1041" s="540" t="s">
        <v>11981</v>
      </c>
      <c r="D1041" s="542"/>
      <c r="E1041" s="542"/>
      <c r="F1041" s="534"/>
      <c r="G1041" s="537"/>
      <c r="H1041" s="541"/>
      <c r="I1041" s="550"/>
      <c r="J1041" s="551"/>
      <c r="K1041" s="552"/>
      <c r="L1041" s="940"/>
      <c r="M1041" s="526" t="s">
        <v>3833</v>
      </c>
      <c r="N1041" s="526" t="s">
        <v>1678</v>
      </c>
      <c r="O1041" s="527">
        <v>0.5</v>
      </c>
      <c r="P1041" s="536"/>
      <c r="Q1041" s="537"/>
      <c r="R1041" s="537"/>
      <c r="T1041" s="937"/>
      <c r="U1041" s="948"/>
      <c r="V1041" s="534"/>
      <c r="W1041" s="538"/>
      <c r="X1041" s="531">
        <f>ROUND(ROUND(ROUND(F969*O1041,0)*U1042,0)-V1018,0)</f>
        <v>503</v>
      </c>
      <c r="Y1041" s="539"/>
      <c r="Z1041" s="533"/>
    </row>
    <row r="1042" spans="1:26" ht="16.7" customHeight="1" x14ac:dyDescent="0.15">
      <c r="A1042" s="520">
        <v>22</v>
      </c>
      <c r="B1042" s="520">
        <v>2723</v>
      </c>
      <c r="C1042" s="540" t="s">
        <v>11982</v>
      </c>
      <c r="D1042" s="542"/>
      <c r="E1042" s="542"/>
      <c r="F1042" s="534"/>
      <c r="G1042" s="537"/>
      <c r="H1042" s="541"/>
      <c r="I1042" s="936" t="s">
        <v>10418</v>
      </c>
      <c r="J1042" s="523" t="s">
        <v>1678</v>
      </c>
      <c r="K1042" s="543">
        <v>0.96499999999999997</v>
      </c>
      <c r="L1042" s="526"/>
      <c r="M1042" s="526"/>
      <c r="N1042" s="526"/>
      <c r="O1042" s="527"/>
      <c r="P1042" s="536"/>
      <c r="Q1042" s="537"/>
      <c r="R1042" s="537"/>
      <c r="T1042" s="534" t="s">
        <v>1678</v>
      </c>
      <c r="U1042" s="570">
        <v>0.99099999999999999</v>
      </c>
      <c r="V1042" s="534"/>
      <c r="W1042" s="538"/>
      <c r="X1042" s="531">
        <f>ROUND(ROUND(ROUND(F969*K1042,0)*U1042,0)-V1018,0)</f>
        <v>982</v>
      </c>
      <c r="Y1042" s="539"/>
      <c r="Z1042" s="533"/>
    </row>
    <row r="1043" spans="1:26" ht="16.7" customHeight="1" x14ac:dyDescent="0.15">
      <c r="A1043" s="520">
        <v>22</v>
      </c>
      <c r="B1043" s="520">
        <v>2724</v>
      </c>
      <c r="C1043" s="540" t="s">
        <v>11983</v>
      </c>
      <c r="D1043" s="542"/>
      <c r="E1043" s="542"/>
      <c r="F1043" s="534"/>
      <c r="G1043" s="537"/>
      <c r="H1043" s="541"/>
      <c r="I1043" s="937"/>
      <c r="J1043" s="533"/>
      <c r="K1043" s="535"/>
      <c r="L1043" s="939" t="s">
        <v>10414</v>
      </c>
      <c r="M1043" s="526" t="s">
        <v>16</v>
      </c>
      <c r="N1043" s="526" t="s">
        <v>1678</v>
      </c>
      <c r="O1043" s="527">
        <v>0.7</v>
      </c>
      <c r="P1043" s="536"/>
      <c r="Q1043" s="537"/>
      <c r="R1043" s="537"/>
      <c r="T1043" s="534"/>
      <c r="U1043" s="537"/>
      <c r="V1043" s="534"/>
      <c r="W1043" s="538"/>
      <c r="X1043" s="531">
        <f>ROUND(ROUND(ROUND(ROUND(F969*K1042,0)*O1043,0)*U1042,0)-V1018,0)</f>
        <v>684</v>
      </c>
      <c r="Y1043" s="539"/>
      <c r="Z1043" s="533"/>
    </row>
    <row r="1044" spans="1:26" ht="16.7" customHeight="1" x14ac:dyDescent="0.15">
      <c r="A1044" s="520">
        <v>22</v>
      </c>
      <c r="B1044" s="520" t="s">
        <v>11984</v>
      </c>
      <c r="C1044" s="540" t="s">
        <v>11985</v>
      </c>
      <c r="D1044" s="542"/>
      <c r="E1044" s="542"/>
      <c r="F1044" s="534"/>
      <c r="G1044" s="537"/>
      <c r="H1044" s="541"/>
      <c r="I1044" s="938"/>
      <c r="J1044" s="545"/>
      <c r="K1044" s="546"/>
      <c r="L1044" s="940"/>
      <c r="M1044" s="526" t="s">
        <v>3833</v>
      </c>
      <c r="N1044" s="526" t="s">
        <v>1678</v>
      </c>
      <c r="O1044" s="527">
        <v>0.5</v>
      </c>
      <c r="P1044" s="547"/>
      <c r="Q1044" s="544"/>
      <c r="R1044" s="544"/>
      <c r="S1044" s="548"/>
      <c r="T1044" s="534"/>
      <c r="U1044" s="537"/>
      <c r="V1044" s="534"/>
      <c r="W1044" s="538"/>
      <c r="X1044" s="531">
        <f>ROUND(ROUND(ROUND(ROUND(F969*K1042,0)*O1044,0)*U1042,0)-V1018,0)</f>
        <v>485</v>
      </c>
      <c r="Y1044" s="539"/>
      <c r="Z1044" s="533"/>
    </row>
    <row r="1045" spans="1:26" ht="16.7" customHeight="1" x14ac:dyDescent="0.15">
      <c r="A1045" s="549">
        <v>22</v>
      </c>
      <c r="B1045" s="549">
        <v>2725</v>
      </c>
      <c r="C1045" s="540" t="s">
        <v>11986</v>
      </c>
      <c r="D1045" s="542"/>
      <c r="E1045" s="542"/>
      <c r="F1045" s="534"/>
      <c r="G1045" s="537"/>
      <c r="H1045" s="541"/>
      <c r="I1045" s="522"/>
      <c r="J1045" s="523"/>
      <c r="K1045" s="524"/>
      <c r="L1045" s="526"/>
      <c r="M1045" s="526"/>
      <c r="N1045" s="526"/>
      <c r="O1045" s="527"/>
      <c r="P1045" s="933" t="s">
        <v>10423</v>
      </c>
      <c r="Q1045" s="936" t="s">
        <v>10424</v>
      </c>
      <c r="R1045" s="525" t="s">
        <v>1678</v>
      </c>
      <c r="S1045" s="529">
        <v>0.5</v>
      </c>
      <c r="T1045" s="534"/>
      <c r="U1045" s="537"/>
      <c r="V1045" s="534"/>
      <c r="W1045" s="538"/>
      <c r="X1045" s="531">
        <f>ROUND(ROUND(ROUND(F969*S1045,0)*U1042,0)-V1018,0)</f>
        <v>503</v>
      </c>
      <c r="Y1045" s="539"/>
      <c r="Z1045" s="533"/>
    </row>
    <row r="1046" spans="1:26" ht="16.7" customHeight="1" x14ac:dyDescent="0.15">
      <c r="A1046" s="549">
        <v>22</v>
      </c>
      <c r="B1046" s="549">
        <v>2726</v>
      </c>
      <c r="C1046" s="540" t="s">
        <v>11987</v>
      </c>
      <c r="D1046" s="542"/>
      <c r="E1046" s="542"/>
      <c r="F1046" s="534"/>
      <c r="G1046" s="537"/>
      <c r="H1046" s="541"/>
      <c r="I1046" s="534"/>
      <c r="J1046" s="533"/>
      <c r="K1046" s="535"/>
      <c r="L1046" s="939" t="s">
        <v>10414</v>
      </c>
      <c r="M1046" s="526" t="s">
        <v>16</v>
      </c>
      <c r="N1046" s="526" t="s">
        <v>1678</v>
      </c>
      <c r="O1046" s="527">
        <v>0.7</v>
      </c>
      <c r="P1046" s="951"/>
      <c r="Q1046" s="937"/>
      <c r="R1046" s="537"/>
      <c r="T1046" s="534"/>
      <c r="U1046" s="537"/>
      <c r="V1046" s="534"/>
      <c r="W1046" s="538"/>
      <c r="X1046" s="531">
        <f>ROUND(ROUND(ROUND(ROUND(F969*O1046,0)*S1045,0)*U1042,0)-V1018,0)</f>
        <v>349</v>
      </c>
      <c r="Y1046" s="539"/>
      <c r="Z1046" s="533"/>
    </row>
    <row r="1047" spans="1:26" ht="16.7" customHeight="1" x14ac:dyDescent="0.15">
      <c r="A1047" s="520">
        <v>22</v>
      </c>
      <c r="B1047" s="520" t="s">
        <v>11988</v>
      </c>
      <c r="C1047" s="540" t="s">
        <v>11989</v>
      </c>
      <c r="D1047" s="542"/>
      <c r="E1047" s="542"/>
      <c r="F1047" s="534"/>
      <c r="G1047" s="537"/>
      <c r="H1047" s="541"/>
      <c r="I1047" s="550"/>
      <c r="J1047" s="551"/>
      <c r="K1047" s="552"/>
      <c r="L1047" s="940"/>
      <c r="M1047" s="526" t="s">
        <v>3833</v>
      </c>
      <c r="N1047" s="526" t="s">
        <v>1678</v>
      </c>
      <c r="O1047" s="527">
        <v>0.5</v>
      </c>
      <c r="P1047" s="951"/>
      <c r="Q1047" s="937"/>
      <c r="R1047" s="537"/>
      <c r="T1047" s="534"/>
      <c r="U1047" s="537"/>
      <c r="V1047" s="534"/>
      <c r="W1047" s="538"/>
      <c r="X1047" s="531">
        <f>ROUND(ROUND(ROUND(ROUND(F969*O1047,0)*S1045,0)*U1042,0)-V1018,0)</f>
        <v>246</v>
      </c>
      <c r="Y1047" s="539"/>
      <c r="Z1047" s="533"/>
    </row>
    <row r="1048" spans="1:26" ht="16.7" customHeight="1" x14ac:dyDescent="0.15">
      <c r="A1048" s="549">
        <v>22</v>
      </c>
      <c r="B1048" s="549">
        <v>2727</v>
      </c>
      <c r="C1048" s="540" t="s">
        <v>11990</v>
      </c>
      <c r="D1048" s="542"/>
      <c r="E1048" s="542"/>
      <c r="F1048" s="534"/>
      <c r="G1048" s="537"/>
      <c r="H1048" s="541"/>
      <c r="I1048" s="936" t="s">
        <v>10418</v>
      </c>
      <c r="J1048" s="523" t="s">
        <v>1678</v>
      </c>
      <c r="K1048" s="543">
        <v>0.96499999999999997</v>
      </c>
      <c r="L1048" s="526"/>
      <c r="M1048" s="526"/>
      <c r="N1048" s="526"/>
      <c r="O1048" s="527"/>
      <c r="P1048" s="951"/>
      <c r="Q1048" s="937"/>
      <c r="R1048" s="537"/>
      <c r="T1048" s="534"/>
      <c r="U1048" s="537"/>
      <c r="V1048" s="534"/>
      <c r="W1048" s="538"/>
      <c r="X1048" s="531">
        <f>ROUND(ROUND(ROUND(ROUND(F969*K1048,0)*S1045,0)*U1042,0)-V1018,0)</f>
        <v>485</v>
      </c>
      <c r="Y1048" s="539"/>
      <c r="Z1048" s="533"/>
    </row>
    <row r="1049" spans="1:26" ht="16.7" customHeight="1" x14ac:dyDescent="0.15">
      <c r="A1049" s="549">
        <v>22</v>
      </c>
      <c r="B1049" s="549">
        <v>2728</v>
      </c>
      <c r="C1049" s="540" t="s">
        <v>11991</v>
      </c>
      <c r="D1049" s="542"/>
      <c r="E1049" s="542"/>
      <c r="F1049" s="534"/>
      <c r="G1049" s="537"/>
      <c r="H1049" s="541"/>
      <c r="I1049" s="937"/>
      <c r="J1049" s="533"/>
      <c r="K1049" s="535"/>
      <c r="L1049" s="939" t="s">
        <v>10414</v>
      </c>
      <c r="M1049" s="526" t="s">
        <v>16</v>
      </c>
      <c r="N1049" s="526" t="s">
        <v>1678</v>
      </c>
      <c r="O1049" s="527">
        <v>0.7</v>
      </c>
      <c r="P1049" s="951"/>
      <c r="Q1049" s="937"/>
      <c r="R1049" s="537"/>
      <c r="T1049" s="534"/>
      <c r="U1049" s="537"/>
      <c r="V1049" s="534"/>
      <c r="W1049" s="538"/>
      <c r="X1049" s="531">
        <f>ROUND(ROUND(ROUND(ROUND(ROUND(F969*K1048,0)*O1049,0)*S1045,0)*U1042,0)-V1018,0)</f>
        <v>336</v>
      </c>
      <c r="Y1049" s="539"/>
      <c r="Z1049" s="533"/>
    </row>
    <row r="1050" spans="1:26" ht="16.7" customHeight="1" x14ac:dyDescent="0.15">
      <c r="A1050" s="520">
        <v>22</v>
      </c>
      <c r="B1050" s="520" t="s">
        <v>11992</v>
      </c>
      <c r="C1050" s="540" t="s">
        <v>11993</v>
      </c>
      <c r="D1050" s="542"/>
      <c r="E1050" s="542"/>
      <c r="F1050" s="534"/>
      <c r="G1050" s="537"/>
      <c r="H1050" s="541"/>
      <c r="I1050" s="938"/>
      <c r="J1050" s="545"/>
      <c r="K1050" s="546"/>
      <c r="L1050" s="940"/>
      <c r="M1050" s="526" t="s">
        <v>3833</v>
      </c>
      <c r="N1050" s="526" t="s">
        <v>1678</v>
      </c>
      <c r="O1050" s="527">
        <v>0.5</v>
      </c>
      <c r="P1050" s="951"/>
      <c r="Q1050" s="938"/>
      <c r="R1050" s="544"/>
      <c r="S1050" s="548"/>
      <c r="T1050" s="534"/>
      <c r="U1050" s="537"/>
      <c r="V1050" s="534"/>
      <c r="W1050" s="538"/>
      <c r="X1050" s="531">
        <f>ROUND(ROUND(ROUND(ROUND(ROUND(F969*K1048,0)*O1050,0)*S1045,0)*U1042,0)-V1018,0)</f>
        <v>237</v>
      </c>
      <c r="Y1050" s="539"/>
      <c r="Z1050" s="533"/>
    </row>
    <row r="1051" spans="1:26" ht="16.7" customHeight="1" x14ac:dyDescent="0.15">
      <c r="A1051" s="549">
        <v>22</v>
      </c>
      <c r="B1051" s="549">
        <v>3729</v>
      </c>
      <c r="C1051" s="540" t="s">
        <v>11994</v>
      </c>
      <c r="D1051" s="542"/>
      <c r="E1051" s="542"/>
      <c r="F1051" s="534"/>
      <c r="G1051" s="537"/>
      <c r="H1051" s="541"/>
      <c r="I1051" s="522"/>
      <c r="J1051" s="523"/>
      <c r="K1051" s="524"/>
      <c r="L1051" s="526"/>
      <c r="M1051" s="526"/>
      <c r="N1051" s="526"/>
      <c r="O1051" s="527"/>
      <c r="P1051" s="951"/>
      <c r="Q1051" s="936" t="s">
        <v>10433</v>
      </c>
      <c r="R1051" s="525" t="s">
        <v>1678</v>
      </c>
      <c r="S1051" s="529">
        <v>0.7</v>
      </c>
      <c r="T1051" s="534"/>
      <c r="U1051" s="537"/>
      <c r="V1051" s="534"/>
      <c r="W1051" s="538"/>
      <c r="X1051" s="531">
        <f>ROUND(ROUND(ROUND(F969*S1051,0)*U1042,0)-V1018,0)</f>
        <v>708</v>
      </c>
      <c r="Y1051" s="539"/>
      <c r="Z1051" s="533"/>
    </row>
    <row r="1052" spans="1:26" ht="16.7" customHeight="1" x14ac:dyDescent="0.15">
      <c r="A1052" s="549">
        <v>22</v>
      </c>
      <c r="B1052" s="549">
        <v>3730</v>
      </c>
      <c r="C1052" s="540" t="s">
        <v>11995</v>
      </c>
      <c r="D1052" s="542"/>
      <c r="E1052" s="542"/>
      <c r="F1052" s="534"/>
      <c r="G1052" s="537"/>
      <c r="H1052" s="541"/>
      <c r="I1052" s="534"/>
      <c r="J1052" s="533"/>
      <c r="K1052" s="535"/>
      <c r="L1052" s="939" t="s">
        <v>10414</v>
      </c>
      <c r="M1052" s="526" t="s">
        <v>16</v>
      </c>
      <c r="N1052" s="526" t="s">
        <v>1678</v>
      </c>
      <c r="O1052" s="527">
        <v>0.7</v>
      </c>
      <c r="P1052" s="951"/>
      <c r="Q1052" s="937"/>
      <c r="R1052" s="537"/>
      <c r="T1052" s="534"/>
      <c r="U1052" s="537"/>
      <c r="V1052" s="534"/>
      <c r="W1052" s="538"/>
      <c r="X1052" s="531">
        <f>ROUND(ROUND(ROUND(ROUND(F969*O1052,0)*S1051,0)*U1042,0)-V1018,0)</f>
        <v>492</v>
      </c>
      <c r="Y1052" s="539"/>
      <c r="Z1052" s="533"/>
    </row>
    <row r="1053" spans="1:26" ht="16.7" customHeight="1" x14ac:dyDescent="0.15">
      <c r="A1053" s="520">
        <v>22</v>
      </c>
      <c r="B1053" s="520" t="s">
        <v>11996</v>
      </c>
      <c r="C1053" s="540" t="s">
        <v>11997</v>
      </c>
      <c r="D1053" s="542"/>
      <c r="E1053" s="542"/>
      <c r="F1053" s="534"/>
      <c r="G1053" s="537"/>
      <c r="H1053" s="541"/>
      <c r="I1053" s="550"/>
      <c r="J1053" s="551"/>
      <c r="K1053" s="552"/>
      <c r="L1053" s="940"/>
      <c r="M1053" s="526" t="s">
        <v>3833</v>
      </c>
      <c r="N1053" s="526" t="s">
        <v>1678</v>
      </c>
      <c r="O1053" s="527">
        <v>0.5</v>
      </c>
      <c r="P1053" s="951"/>
      <c r="Q1053" s="937"/>
      <c r="R1053" s="537"/>
      <c r="T1053" s="534"/>
      <c r="U1053" s="537"/>
      <c r="V1053" s="534"/>
      <c r="W1053" s="538"/>
      <c r="X1053" s="531">
        <f>ROUND(ROUND(ROUND(ROUND(F969*O1053,0)*S1051,0)*U1042,0)-V1018,0)</f>
        <v>349</v>
      </c>
      <c r="Y1053" s="539"/>
      <c r="Z1053" s="533"/>
    </row>
    <row r="1054" spans="1:26" ht="16.7" customHeight="1" x14ac:dyDescent="0.15">
      <c r="A1054" s="549">
        <v>22</v>
      </c>
      <c r="B1054" s="549">
        <v>3731</v>
      </c>
      <c r="C1054" s="540" t="s">
        <v>11998</v>
      </c>
      <c r="D1054" s="542"/>
      <c r="E1054" s="542"/>
      <c r="F1054" s="534"/>
      <c r="G1054" s="537"/>
      <c r="H1054" s="541"/>
      <c r="I1054" s="936" t="s">
        <v>10418</v>
      </c>
      <c r="J1054" s="523" t="s">
        <v>1678</v>
      </c>
      <c r="K1054" s="543">
        <v>0.96499999999999997</v>
      </c>
      <c r="L1054" s="526"/>
      <c r="M1054" s="526"/>
      <c r="N1054" s="526"/>
      <c r="O1054" s="527"/>
      <c r="P1054" s="951"/>
      <c r="Q1054" s="937"/>
      <c r="R1054" s="537"/>
      <c r="T1054" s="534"/>
      <c r="U1054" s="537"/>
      <c r="V1054" s="534"/>
      <c r="W1054" s="538"/>
      <c r="X1054" s="531">
        <f>ROUND(ROUND(ROUND(ROUND(F969*K1054,0)*S1051,0)*U1042,0)-V1018,0)</f>
        <v>684</v>
      </c>
      <c r="Y1054" s="539"/>
      <c r="Z1054" s="533"/>
    </row>
    <row r="1055" spans="1:26" ht="16.7" customHeight="1" x14ac:dyDescent="0.15">
      <c r="A1055" s="549">
        <v>22</v>
      </c>
      <c r="B1055" s="549">
        <v>3732</v>
      </c>
      <c r="C1055" s="540" t="s">
        <v>11999</v>
      </c>
      <c r="D1055" s="542"/>
      <c r="E1055" s="542"/>
      <c r="F1055" s="534"/>
      <c r="G1055" s="537"/>
      <c r="H1055" s="541"/>
      <c r="I1055" s="937"/>
      <c r="J1055" s="533"/>
      <c r="K1055" s="535"/>
      <c r="L1055" s="939" t="s">
        <v>10414</v>
      </c>
      <c r="M1055" s="526" t="s">
        <v>16</v>
      </c>
      <c r="N1055" s="526" t="s">
        <v>1678</v>
      </c>
      <c r="O1055" s="527">
        <v>0.7</v>
      </c>
      <c r="P1055" s="951"/>
      <c r="Q1055" s="937"/>
      <c r="R1055" s="537"/>
      <c r="T1055" s="534"/>
      <c r="U1055" s="537"/>
      <c r="V1055" s="534"/>
      <c r="W1055" s="538"/>
      <c r="X1055" s="531">
        <f>ROUND(ROUND(ROUND(ROUND(ROUND(F969*K1054,0)*O1055,0)*S1051,0)*U1042,0)-V1018,0)</f>
        <v>475</v>
      </c>
      <c r="Y1055" s="539"/>
      <c r="Z1055" s="533"/>
    </row>
    <row r="1056" spans="1:26" ht="16.7" customHeight="1" x14ac:dyDescent="0.15">
      <c r="A1056" s="520">
        <v>22</v>
      </c>
      <c r="B1056" s="520" t="s">
        <v>12000</v>
      </c>
      <c r="C1056" s="540" t="s">
        <v>12001</v>
      </c>
      <c r="D1056" s="542"/>
      <c r="E1056" s="542"/>
      <c r="F1056" s="534"/>
      <c r="G1056" s="537"/>
      <c r="H1056" s="541"/>
      <c r="I1056" s="938"/>
      <c r="J1056" s="545"/>
      <c r="K1056" s="546"/>
      <c r="L1056" s="940"/>
      <c r="M1056" s="526" t="s">
        <v>3833</v>
      </c>
      <c r="N1056" s="526" t="s">
        <v>1678</v>
      </c>
      <c r="O1056" s="527">
        <v>0.5</v>
      </c>
      <c r="P1056" s="952"/>
      <c r="Q1056" s="938"/>
      <c r="R1056" s="544"/>
      <c r="S1056" s="548"/>
      <c r="T1056" s="534"/>
      <c r="U1056" s="537"/>
      <c r="V1056" s="534"/>
      <c r="W1056" s="538"/>
      <c r="X1056" s="531">
        <f>ROUND(ROUND(ROUND(ROUND(ROUND(F969*K1054,0)*O1056,0)*S1051,0)*U1042,0)-V1018,0)</f>
        <v>336</v>
      </c>
      <c r="Y1056" s="539"/>
      <c r="Z1056" s="533"/>
    </row>
    <row r="1057" spans="1:26" ht="16.7" customHeight="1" x14ac:dyDescent="0.15">
      <c r="A1057" s="520">
        <v>22</v>
      </c>
      <c r="B1057" s="520" t="s">
        <v>12002</v>
      </c>
      <c r="C1057" s="540" t="s">
        <v>12003</v>
      </c>
      <c r="D1057" s="542"/>
      <c r="E1057" s="542"/>
      <c r="F1057" s="534"/>
      <c r="G1057" s="537"/>
      <c r="H1057" s="541"/>
      <c r="I1057" s="522"/>
      <c r="J1057" s="523"/>
      <c r="K1057" s="524"/>
      <c r="L1057" s="526"/>
      <c r="M1057" s="526"/>
      <c r="N1057" s="526"/>
      <c r="O1057" s="527"/>
      <c r="P1057" s="933" t="s">
        <v>10443</v>
      </c>
      <c r="Q1057" s="936" t="s">
        <v>10444</v>
      </c>
      <c r="R1057" s="525" t="s">
        <v>1678</v>
      </c>
      <c r="S1057" s="529">
        <v>0.7</v>
      </c>
      <c r="T1057" s="534"/>
      <c r="U1057" s="537"/>
      <c r="V1057" s="534"/>
      <c r="W1057" s="538"/>
      <c r="X1057" s="531">
        <f>ROUND(ROUND(ROUND(F969*S1057,0)*U1042,0)-V1018,0)</f>
        <v>708</v>
      </c>
      <c r="Y1057" s="539"/>
      <c r="Z1057" s="533"/>
    </row>
    <row r="1058" spans="1:26" ht="16.7" customHeight="1" x14ac:dyDescent="0.15">
      <c r="A1058" s="520">
        <v>22</v>
      </c>
      <c r="B1058" s="520" t="s">
        <v>12004</v>
      </c>
      <c r="C1058" s="540" t="s">
        <v>12005</v>
      </c>
      <c r="D1058" s="542"/>
      <c r="E1058" s="542"/>
      <c r="F1058" s="534"/>
      <c r="G1058" s="537"/>
      <c r="H1058" s="541"/>
      <c r="I1058" s="534"/>
      <c r="J1058" s="533"/>
      <c r="K1058" s="535"/>
      <c r="L1058" s="939" t="s">
        <v>10414</v>
      </c>
      <c r="M1058" s="526" t="s">
        <v>16</v>
      </c>
      <c r="N1058" s="526" t="s">
        <v>1678</v>
      </c>
      <c r="O1058" s="527">
        <v>0.7</v>
      </c>
      <c r="P1058" s="951"/>
      <c r="Q1058" s="937"/>
      <c r="R1058" s="537"/>
      <c r="T1058" s="534"/>
      <c r="U1058" s="537"/>
      <c r="V1058" s="534"/>
      <c r="W1058" s="538"/>
      <c r="X1058" s="531">
        <f>ROUND(ROUND(ROUND(ROUND(F969*O1058,0)*S1057,0)*U1042,0)-V1018,0)</f>
        <v>492</v>
      </c>
      <c r="Y1058" s="539"/>
      <c r="Z1058" s="533"/>
    </row>
    <row r="1059" spans="1:26" ht="16.7" customHeight="1" x14ac:dyDescent="0.15">
      <c r="A1059" s="520">
        <v>22</v>
      </c>
      <c r="B1059" s="520" t="s">
        <v>12006</v>
      </c>
      <c r="C1059" s="540" t="s">
        <v>12007</v>
      </c>
      <c r="D1059" s="542"/>
      <c r="E1059" s="542"/>
      <c r="F1059" s="534"/>
      <c r="G1059" s="537"/>
      <c r="H1059" s="541"/>
      <c r="I1059" s="550"/>
      <c r="J1059" s="551"/>
      <c r="K1059" s="552"/>
      <c r="L1059" s="940"/>
      <c r="M1059" s="526" t="s">
        <v>3833</v>
      </c>
      <c r="N1059" s="526" t="s">
        <v>1678</v>
      </c>
      <c r="O1059" s="527">
        <v>0.5</v>
      </c>
      <c r="P1059" s="951"/>
      <c r="Q1059" s="937"/>
      <c r="R1059" s="537"/>
      <c r="T1059" s="534"/>
      <c r="U1059" s="537"/>
      <c r="V1059" s="534"/>
      <c r="W1059" s="538"/>
      <c r="X1059" s="531">
        <f>ROUND(ROUND(ROUND(ROUND(F969*O1059,0)*S1057,0)*U1042,0)-V1018,0)</f>
        <v>349</v>
      </c>
      <c r="Y1059" s="539"/>
      <c r="Z1059" s="533"/>
    </row>
    <row r="1060" spans="1:26" ht="16.7" customHeight="1" x14ac:dyDescent="0.15">
      <c r="A1060" s="520">
        <v>22</v>
      </c>
      <c r="B1060" s="520" t="s">
        <v>12008</v>
      </c>
      <c r="C1060" s="540" t="s">
        <v>12009</v>
      </c>
      <c r="D1060" s="542"/>
      <c r="E1060" s="542"/>
      <c r="F1060" s="534"/>
      <c r="G1060" s="537"/>
      <c r="H1060" s="541"/>
      <c r="I1060" s="936" t="s">
        <v>10418</v>
      </c>
      <c r="J1060" s="523" t="s">
        <v>1678</v>
      </c>
      <c r="K1060" s="543">
        <v>0.96499999999999997</v>
      </c>
      <c r="L1060" s="525"/>
      <c r="M1060" s="526"/>
      <c r="N1060" s="526"/>
      <c r="O1060" s="527"/>
      <c r="P1060" s="951"/>
      <c r="Q1060" s="937"/>
      <c r="R1060" s="537"/>
      <c r="T1060" s="534"/>
      <c r="U1060" s="537"/>
      <c r="V1060" s="534"/>
      <c r="W1060" s="538"/>
      <c r="X1060" s="531">
        <f>ROUND(ROUND(ROUND(ROUND(F969*K1060,0)*S1057,0)*U1042,0)-V1018,0)</f>
        <v>684</v>
      </c>
      <c r="Y1060" s="539"/>
      <c r="Z1060" s="533"/>
    </row>
    <row r="1061" spans="1:26" ht="16.7" customHeight="1" x14ac:dyDescent="0.15">
      <c r="A1061" s="520">
        <v>22</v>
      </c>
      <c r="B1061" s="520" t="s">
        <v>12010</v>
      </c>
      <c r="C1061" s="540" t="s">
        <v>12011</v>
      </c>
      <c r="D1061" s="542"/>
      <c r="E1061" s="542"/>
      <c r="F1061" s="534"/>
      <c r="G1061" s="537"/>
      <c r="H1061" s="541"/>
      <c r="I1061" s="937"/>
      <c r="J1061" s="533"/>
      <c r="K1061" s="535"/>
      <c r="L1061" s="939" t="s">
        <v>10414</v>
      </c>
      <c r="M1061" s="526" t="s">
        <v>16</v>
      </c>
      <c r="N1061" s="526" t="s">
        <v>1678</v>
      </c>
      <c r="O1061" s="527">
        <v>0.7</v>
      </c>
      <c r="P1061" s="951"/>
      <c r="Q1061" s="937"/>
      <c r="R1061" s="537"/>
      <c r="T1061" s="534"/>
      <c r="U1061" s="537"/>
      <c r="V1061" s="534"/>
      <c r="W1061" s="538"/>
      <c r="X1061" s="531">
        <f>ROUND(ROUND(ROUND(ROUND(ROUND(F969*K1060,0)*O1061,0)*S1057,0)*U1042,0)-V1018,0)</f>
        <v>475</v>
      </c>
      <c r="Y1061" s="539"/>
      <c r="Z1061" s="533"/>
    </row>
    <row r="1062" spans="1:26" ht="16.7" customHeight="1" x14ac:dyDescent="0.15">
      <c r="A1062" s="520">
        <v>22</v>
      </c>
      <c r="B1062" s="520" t="s">
        <v>12012</v>
      </c>
      <c r="C1062" s="540" t="s">
        <v>12013</v>
      </c>
      <c r="D1062" s="557"/>
      <c r="E1062" s="557"/>
      <c r="F1062" s="550"/>
      <c r="G1062" s="544"/>
      <c r="H1062" s="558"/>
      <c r="I1062" s="938"/>
      <c r="J1062" s="545"/>
      <c r="K1062" s="546"/>
      <c r="L1062" s="940"/>
      <c r="M1062" s="526" t="s">
        <v>3833</v>
      </c>
      <c r="N1062" s="526" t="s">
        <v>1678</v>
      </c>
      <c r="O1062" s="527">
        <v>0.5</v>
      </c>
      <c r="P1062" s="952"/>
      <c r="Q1062" s="938"/>
      <c r="R1062" s="544"/>
      <c r="S1062" s="548"/>
      <c r="T1062" s="550"/>
      <c r="U1062" s="544"/>
      <c r="V1062" s="550"/>
      <c r="W1062" s="553"/>
      <c r="X1062" s="531">
        <f>ROUND(ROUND(ROUND(ROUND(ROUND(F969*K1060,0)*O1062,0)*S1057,0)*U1042,0)-V1018,0)</f>
        <v>336</v>
      </c>
      <c r="Y1062" s="559"/>
      <c r="Z1062" s="533"/>
    </row>
    <row r="1063" spans="1:26" ht="16.7" customHeight="1" x14ac:dyDescent="0.15">
      <c r="A1063" s="520">
        <v>22</v>
      </c>
      <c r="B1063" s="520">
        <v>2321</v>
      </c>
      <c r="C1063" s="521" t="s">
        <v>12014</v>
      </c>
      <c r="D1063" s="560"/>
      <c r="E1063" s="560"/>
      <c r="F1063" s="936" t="s">
        <v>10494</v>
      </c>
      <c r="G1063" s="947"/>
      <c r="H1063" s="941"/>
      <c r="I1063" s="522"/>
      <c r="J1063" s="523"/>
      <c r="K1063" s="524"/>
      <c r="L1063" s="525"/>
      <c r="M1063" s="526"/>
      <c r="N1063" s="526"/>
      <c r="O1063" s="527"/>
      <c r="P1063" s="528"/>
      <c r="Q1063" s="525"/>
      <c r="R1063" s="525"/>
      <c r="S1063" s="529"/>
      <c r="T1063" s="522"/>
      <c r="U1063" s="525"/>
      <c r="V1063" s="522"/>
      <c r="W1063" s="530"/>
      <c r="X1063" s="531">
        <f>F1065</f>
        <v>774</v>
      </c>
      <c r="Y1063" s="532"/>
      <c r="Z1063" s="533"/>
    </row>
    <row r="1064" spans="1:26" ht="16.7" customHeight="1" x14ac:dyDescent="0.15">
      <c r="A1064" s="520">
        <v>22</v>
      </c>
      <c r="B1064" s="520">
        <v>2322</v>
      </c>
      <c r="C1064" s="521" t="s">
        <v>12015</v>
      </c>
      <c r="D1064" s="542"/>
      <c r="E1064" s="542"/>
      <c r="F1064" s="937"/>
      <c r="G1064" s="948"/>
      <c r="H1064" s="942"/>
      <c r="I1064" s="534"/>
      <c r="J1064" s="533"/>
      <c r="K1064" s="535"/>
      <c r="L1064" s="939" t="s">
        <v>10414</v>
      </c>
      <c r="M1064" s="526" t="s">
        <v>16</v>
      </c>
      <c r="N1064" s="526" t="s">
        <v>1678</v>
      </c>
      <c r="O1064" s="527">
        <v>0.7</v>
      </c>
      <c r="P1064" s="536"/>
      <c r="Q1064" s="537"/>
      <c r="R1064" s="537"/>
      <c r="T1064" s="534"/>
      <c r="U1064" s="537"/>
      <c r="V1064" s="534"/>
      <c r="W1064" s="538"/>
      <c r="X1064" s="531">
        <f>ROUND(F1065*O1064,0)</f>
        <v>542</v>
      </c>
      <c r="Y1064" s="539"/>
      <c r="Z1064" s="533"/>
    </row>
    <row r="1065" spans="1:26" ht="16.7" customHeight="1" x14ac:dyDescent="0.15">
      <c r="A1065" s="520">
        <v>22</v>
      </c>
      <c r="B1065" s="520" t="s">
        <v>12016</v>
      </c>
      <c r="C1065" s="540" t="s">
        <v>12017</v>
      </c>
      <c r="D1065" s="542"/>
      <c r="E1065" s="542"/>
      <c r="F1065" s="949">
        <v>774</v>
      </c>
      <c r="G1065" s="950"/>
      <c r="H1065" s="541" t="s">
        <v>9</v>
      </c>
      <c r="I1065" s="550"/>
      <c r="J1065" s="551"/>
      <c r="K1065" s="552"/>
      <c r="L1065" s="940"/>
      <c r="M1065" s="526" t="s">
        <v>3833</v>
      </c>
      <c r="N1065" s="526" t="s">
        <v>1678</v>
      </c>
      <c r="O1065" s="527">
        <v>0.5</v>
      </c>
      <c r="P1065" s="536"/>
      <c r="Q1065" s="537"/>
      <c r="R1065" s="537"/>
      <c r="T1065" s="534"/>
      <c r="U1065" s="537"/>
      <c r="V1065" s="534"/>
      <c r="W1065" s="538"/>
      <c r="X1065" s="531">
        <f>ROUND(F1065*O1065,0)</f>
        <v>387</v>
      </c>
      <c r="Y1065" s="539"/>
      <c r="Z1065" s="533"/>
    </row>
    <row r="1066" spans="1:26" ht="16.7" customHeight="1" x14ac:dyDescent="0.15">
      <c r="A1066" s="520">
        <v>22</v>
      </c>
      <c r="B1066" s="520">
        <v>2323</v>
      </c>
      <c r="C1066" s="540" t="s">
        <v>12018</v>
      </c>
      <c r="D1066" s="542"/>
      <c r="E1066" s="542"/>
      <c r="F1066" s="534"/>
      <c r="G1066" s="537"/>
      <c r="H1066" s="541"/>
      <c r="I1066" s="936" t="s">
        <v>10418</v>
      </c>
      <c r="J1066" s="523" t="s">
        <v>1678</v>
      </c>
      <c r="K1066" s="543">
        <v>0.96499999999999997</v>
      </c>
      <c r="L1066" s="544"/>
      <c r="M1066" s="526"/>
      <c r="N1066" s="526"/>
      <c r="O1066" s="527"/>
      <c r="P1066" s="536"/>
      <c r="Q1066" s="537"/>
      <c r="R1066" s="537"/>
      <c r="T1066" s="534"/>
      <c r="U1066" s="537"/>
      <c r="V1066" s="534"/>
      <c r="W1066" s="538"/>
      <c r="X1066" s="531">
        <f>ROUND(F1065*K1066,0)</f>
        <v>747</v>
      </c>
      <c r="Y1066" s="539"/>
      <c r="Z1066" s="533"/>
    </row>
    <row r="1067" spans="1:26" ht="16.7" customHeight="1" x14ac:dyDescent="0.15">
      <c r="A1067" s="520">
        <v>22</v>
      </c>
      <c r="B1067" s="520">
        <v>2324</v>
      </c>
      <c r="C1067" s="540" t="s">
        <v>12019</v>
      </c>
      <c r="D1067" s="542"/>
      <c r="E1067" s="542"/>
      <c r="F1067" s="534"/>
      <c r="G1067" s="537"/>
      <c r="H1067" s="541"/>
      <c r="I1067" s="937"/>
      <c r="J1067" s="533"/>
      <c r="K1067" s="535"/>
      <c r="L1067" s="939" t="s">
        <v>10414</v>
      </c>
      <c r="M1067" s="526" t="s">
        <v>16</v>
      </c>
      <c r="N1067" s="526" t="s">
        <v>1678</v>
      </c>
      <c r="O1067" s="527">
        <v>0.7</v>
      </c>
      <c r="P1067" s="536"/>
      <c r="Q1067" s="537"/>
      <c r="R1067" s="537"/>
      <c r="T1067" s="534"/>
      <c r="U1067" s="537"/>
      <c r="V1067" s="534"/>
      <c r="W1067" s="538"/>
      <c r="X1067" s="531">
        <f>ROUND(ROUND(F1065*K1066,0)*O1067,0)</f>
        <v>523</v>
      </c>
      <c r="Y1067" s="539"/>
      <c r="Z1067" s="533"/>
    </row>
    <row r="1068" spans="1:26" ht="16.7" customHeight="1" x14ac:dyDescent="0.15">
      <c r="A1068" s="520">
        <v>22</v>
      </c>
      <c r="B1068" s="520" t="s">
        <v>12020</v>
      </c>
      <c r="C1068" s="540" t="s">
        <v>12021</v>
      </c>
      <c r="D1068" s="542"/>
      <c r="E1068" s="542"/>
      <c r="F1068" s="534"/>
      <c r="G1068" s="537"/>
      <c r="H1068" s="541"/>
      <c r="I1068" s="938"/>
      <c r="J1068" s="545"/>
      <c r="K1068" s="546"/>
      <c r="L1068" s="940"/>
      <c r="M1068" s="526" t="s">
        <v>3833</v>
      </c>
      <c r="N1068" s="526" t="s">
        <v>1678</v>
      </c>
      <c r="O1068" s="527">
        <v>0.5</v>
      </c>
      <c r="P1068" s="547"/>
      <c r="Q1068" s="544"/>
      <c r="R1068" s="544"/>
      <c r="S1068" s="548"/>
      <c r="T1068" s="534"/>
      <c r="U1068" s="537"/>
      <c r="V1068" s="534"/>
      <c r="W1068" s="538"/>
      <c r="X1068" s="531">
        <f>ROUND(ROUND(F1065*K1066,0)*O1068,0)</f>
        <v>374</v>
      </c>
      <c r="Y1068" s="539"/>
      <c r="Z1068" s="533"/>
    </row>
    <row r="1069" spans="1:26" ht="16.7" customHeight="1" x14ac:dyDescent="0.15">
      <c r="A1069" s="549">
        <v>22</v>
      </c>
      <c r="B1069" s="549">
        <v>2325</v>
      </c>
      <c r="C1069" s="540" t="s">
        <v>12022</v>
      </c>
      <c r="D1069" s="542"/>
      <c r="E1069" s="542"/>
      <c r="F1069" s="534"/>
      <c r="G1069" s="537"/>
      <c r="H1069" s="541"/>
      <c r="I1069" s="522"/>
      <c r="J1069" s="523"/>
      <c r="K1069" s="524"/>
      <c r="L1069" s="526"/>
      <c r="M1069" s="526"/>
      <c r="N1069" s="526"/>
      <c r="O1069" s="527"/>
      <c r="P1069" s="933" t="s">
        <v>10423</v>
      </c>
      <c r="Q1069" s="936" t="s">
        <v>10424</v>
      </c>
      <c r="R1069" s="525" t="s">
        <v>1678</v>
      </c>
      <c r="S1069" s="529">
        <v>0.5</v>
      </c>
      <c r="T1069" s="534"/>
      <c r="U1069" s="537"/>
      <c r="V1069" s="534"/>
      <c r="W1069" s="538"/>
      <c r="X1069" s="531">
        <f>ROUND(F1065*S1069,0)</f>
        <v>387</v>
      </c>
      <c r="Y1069" s="539"/>
      <c r="Z1069" s="533"/>
    </row>
    <row r="1070" spans="1:26" ht="16.7" customHeight="1" x14ac:dyDescent="0.15">
      <c r="A1070" s="549">
        <v>22</v>
      </c>
      <c r="B1070" s="549">
        <v>2326</v>
      </c>
      <c r="C1070" s="540" t="s">
        <v>12023</v>
      </c>
      <c r="D1070" s="542"/>
      <c r="E1070" s="542"/>
      <c r="F1070" s="534"/>
      <c r="G1070" s="537"/>
      <c r="H1070" s="541"/>
      <c r="I1070" s="534"/>
      <c r="J1070" s="533"/>
      <c r="K1070" s="535"/>
      <c r="L1070" s="939" t="s">
        <v>10414</v>
      </c>
      <c r="M1070" s="526" t="s">
        <v>16</v>
      </c>
      <c r="N1070" s="526" t="s">
        <v>1678</v>
      </c>
      <c r="O1070" s="527">
        <v>0.7</v>
      </c>
      <c r="P1070" s="951"/>
      <c r="Q1070" s="937"/>
      <c r="R1070" s="537"/>
      <c r="T1070" s="534"/>
      <c r="U1070" s="537"/>
      <c r="V1070" s="534"/>
      <c r="W1070" s="538"/>
      <c r="X1070" s="531">
        <f>ROUND(ROUND(F1065*O1070,0)*S1069,0)</f>
        <v>271</v>
      </c>
      <c r="Y1070" s="539"/>
      <c r="Z1070" s="533"/>
    </row>
    <row r="1071" spans="1:26" ht="16.7" customHeight="1" x14ac:dyDescent="0.15">
      <c r="A1071" s="520">
        <v>22</v>
      </c>
      <c r="B1071" s="520" t="s">
        <v>12024</v>
      </c>
      <c r="C1071" s="540" t="s">
        <v>12025</v>
      </c>
      <c r="D1071" s="542"/>
      <c r="E1071" s="542"/>
      <c r="F1071" s="534"/>
      <c r="G1071" s="537"/>
      <c r="H1071" s="541"/>
      <c r="I1071" s="550"/>
      <c r="J1071" s="551"/>
      <c r="K1071" s="552"/>
      <c r="L1071" s="940"/>
      <c r="M1071" s="526" t="s">
        <v>3833</v>
      </c>
      <c r="N1071" s="526" t="s">
        <v>1678</v>
      </c>
      <c r="O1071" s="527">
        <v>0.5</v>
      </c>
      <c r="P1071" s="951"/>
      <c r="Q1071" s="937"/>
      <c r="R1071" s="537"/>
      <c r="T1071" s="534"/>
      <c r="U1071" s="537"/>
      <c r="V1071" s="534"/>
      <c r="W1071" s="538"/>
      <c r="X1071" s="531">
        <f>ROUND(ROUND(F1065*O1071,0)*S1069,0)</f>
        <v>194</v>
      </c>
      <c r="Y1071" s="539"/>
      <c r="Z1071" s="533"/>
    </row>
    <row r="1072" spans="1:26" ht="16.7" customHeight="1" x14ac:dyDescent="0.15">
      <c r="A1072" s="549">
        <v>22</v>
      </c>
      <c r="B1072" s="549">
        <v>2327</v>
      </c>
      <c r="C1072" s="540" t="s">
        <v>12026</v>
      </c>
      <c r="D1072" s="542"/>
      <c r="E1072" s="542"/>
      <c r="F1072" s="534"/>
      <c r="G1072" s="537"/>
      <c r="H1072" s="541"/>
      <c r="I1072" s="936" t="s">
        <v>10418</v>
      </c>
      <c r="J1072" s="523" t="s">
        <v>1678</v>
      </c>
      <c r="K1072" s="543">
        <v>0.96499999999999997</v>
      </c>
      <c r="L1072" s="526"/>
      <c r="M1072" s="526"/>
      <c r="N1072" s="526"/>
      <c r="O1072" s="527"/>
      <c r="P1072" s="951"/>
      <c r="Q1072" s="937"/>
      <c r="R1072" s="537"/>
      <c r="T1072" s="534"/>
      <c r="U1072" s="537"/>
      <c r="V1072" s="534"/>
      <c r="W1072" s="538"/>
      <c r="X1072" s="531">
        <f>ROUND(ROUND(F1065*K1072,0)*S1069,0)</f>
        <v>374</v>
      </c>
      <c r="Y1072" s="539"/>
      <c r="Z1072" s="533"/>
    </row>
    <row r="1073" spans="1:26" ht="16.7" customHeight="1" x14ac:dyDescent="0.15">
      <c r="A1073" s="549">
        <v>22</v>
      </c>
      <c r="B1073" s="549">
        <v>2328</v>
      </c>
      <c r="C1073" s="540" t="s">
        <v>12027</v>
      </c>
      <c r="D1073" s="542"/>
      <c r="E1073" s="542"/>
      <c r="F1073" s="534"/>
      <c r="G1073" s="537"/>
      <c r="H1073" s="541"/>
      <c r="I1073" s="937"/>
      <c r="J1073" s="533"/>
      <c r="K1073" s="535"/>
      <c r="L1073" s="939" t="s">
        <v>10414</v>
      </c>
      <c r="M1073" s="526" t="s">
        <v>16</v>
      </c>
      <c r="N1073" s="526" t="s">
        <v>1678</v>
      </c>
      <c r="O1073" s="527">
        <v>0.7</v>
      </c>
      <c r="P1073" s="951"/>
      <c r="Q1073" s="937"/>
      <c r="R1073" s="537"/>
      <c r="T1073" s="534"/>
      <c r="U1073" s="537"/>
      <c r="V1073" s="534"/>
      <c r="W1073" s="538"/>
      <c r="X1073" s="531">
        <f>ROUND(ROUND(ROUND(F1065*K1072,0)*O1073,0)*S1069,0)</f>
        <v>262</v>
      </c>
      <c r="Y1073" s="539"/>
      <c r="Z1073" s="533"/>
    </row>
    <row r="1074" spans="1:26" ht="16.7" customHeight="1" x14ac:dyDescent="0.15">
      <c r="A1074" s="520">
        <v>22</v>
      </c>
      <c r="B1074" s="520" t="s">
        <v>12028</v>
      </c>
      <c r="C1074" s="540" t="s">
        <v>12029</v>
      </c>
      <c r="D1074" s="542"/>
      <c r="E1074" s="542"/>
      <c r="F1074" s="534"/>
      <c r="G1074" s="537"/>
      <c r="H1074" s="541"/>
      <c r="I1074" s="938"/>
      <c r="J1074" s="545"/>
      <c r="K1074" s="546"/>
      <c r="L1074" s="940"/>
      <c r="M1074" s="526" t="s">
        <v>3833</v>
      </c>
      <c r="N1074" s="526" t="s">
        <v>1678</v>
      </c>
      <c r="O1074" s="527">
        <v>0.5</v>
      </c>
      <c r="P1074" s="951"/>
      <c r="Q1074" s="938"/>
      <c r="R1074" s="544"/>
      <c r="S1074" s="548"/>
      <c r="T1074" s="534"/>
      <c r="U1074" s="537"/>
      <c r="V1074" s="534"/>
      <c r="W1074" s="538"/>
      <c r="X1074" s="531">
        <f>ROUND(ROUND(ROUND(F1065*K1072,0)*O1074,0)*S1069,0)</f>
        <v>187</v>
      </c>
      <c r="Y1074" s="539"/>
      <c r="Z1074" s="533"/>
    </row>
    <row r="1075" spans="1:26" ht="16.7" customHeight="1" x14ac:dyDescent="0.15">
      <c r="A1075" s="549">
        <v>22</v>
      </c>
      <c r="B1075" s="549">
        <v>3329</v>
      </c>
      <c r="C1075" s="540" t="s">
        <v>12030</v>
      </c>
      <c r="D1075" s="542"/>
      <c r="E1075" s="542"/>
      <c r="F1075" s="534"/>
      <c r="G1075" s="537"/>
      <c r="H1075" s="541"/>
      <c r="I1075" s="522"/>
      <c r="J1075" s="523"/>
      <c r="K1075" s="524"/>
      <c r="L1075" s="526"/>
      <c r="M1075" s="526"/>
      <c r="N1075" s="526"/>
      <c r="O1075" s="527"/>
      <c r="P1075" s="951"/>
      <c r="Q1075" s="936" t="s">
        <v>10433</v>
      </c>
      <c r="R1075" s="525" t="s">
        <v>1678</v>
      </c>
      <c r="S1075" s="529">
        <v>0.7</v>
      </c>
      <c r="T1075" s="534"/>
      <c r="U1075" s="537"/>
      <c r="V1075" s="534"/>
      <c r="W1075" s="538"/>
      <c r="X1075" s="531">
        <f>ROUND(F1065*S1075,0)</f>
        <v>542</v>
      </c>
      <c r="Y1075" s="539"/>
      <c r="Z1075" s="533"/>
    </row>
    <row r="1076" spans="1:26" ht="16.7" customHeight="1" x14ac:dyDescent="0.15">
      <c r="A1076" s="549">
        <v>22</v>
      </c>
      <c r="B1076" s="549">
        <v>3330</v>
      </c>
      <c r="C1076" s="540" t="s">
        <v>12031</v>
      </c>
      <c r="D1076" s="542"/>
      <c r="E1076" s="542"/>
      <c r="F1076" s="534"/>
      <c r="G1076" s="537"/>
      <c r="H1076" s="541"/>
      <c r="I1076" s="534"/>
      <c r="J1076" s="533"/>
      <c r="K1076" s="535"/>
      <c r="L1076" s="939" t="s">
        <v>10414</v>
      </c>
      <c r="M1076" s="526" t="s">
        <v>16</v>
      </c>
      <c r="N1076" s="526" t="s">
        <v>1678</v>
      </c>
      <c r="O1076" s="527">
        <v>0.7</v>
      </c>
      <c r="P1076" s="951"/>
      <c r="Q1076" s="937"/>
      <c r="R1076" s="537"/>
      <c r="T1076" s="534"/>
      <c r="U1076" s="537"/>
      <c r="V1076" s="534"/>
      <c r="W1076" s="538"/>
      <c r="X1076" s="531">
        <f>ROUND(ROUND(F1065*O1076,0)*S1075,0)</f>
        <v>379</v>
      </c>
      <c r="Y1076" s="539"/>
      <c r="Z1076" s="533"/>
    </row>
    <row r="1077" spans="1:26" ht="16.7" customHeight="1" x14ac:dyDescent="0.15">
      <c r="A1077" s="520">
        <v>22</v>
      </c>
      <c r="B1077" s="520" t="s">
        <v>12032</v>
      </c>
      <c r="C1077" s="540" t="s">
        <v>12033</v>
      </c>
      <c r="D1077" s="542"/>
      <c r="E1077" s="542"/>
      <c r="F1077" s="534"/>
      <c r="G1077" s="537"/>
      <c r="H1077" s="541"/>
      <c r="I1077" s="550"/>
      <c r="J1077" s="551"/>
      <c r="K1077" s="552"/>
      <c r="L1077" s="940"/>
      <c r="M1077" s="526" t="s">
        <v>3833</v>
      </c>
      <c r="N1077" s="526" t="s">
        <v>1678</v>
      </c>
      <c r="O1077" s="527">
        <v>0.5</v>
      </c>
      <c r="P1077" s="951"/>
      <c r="Q1077" s="937"/>
      <c r="R1077" s="537"/>
      <c r="T1077" s="534"/>
      <c r="U1077" s="537"/>
      <c r="V1077" s="534"/>
      <c r="W1077" s="538"/>
      <c r="X1077" s="531">
        <f>ROUND(ROUND(F1065*O1077,0)*S1075,0)</f>
        <v>271</v>
      </c>
      <c r="Y1077" s="539"/>
      <c r="Z1077" s="533"/>
    </row>
    <row r="1078" spans="1:26" ht="16.7" customHeight="1" x14ac:dyDescent="0.15">
      <c r="A1078" s="549">
        <v>22</v>
      </c>
      <c r="B1078" s="549">
        <v>3331</v>
      </c>
      <c r="C1078" s="540" t="s">
        <v>12034</v>
      </c>
      <c r="D1078" s="542"/>
      <c r="E1078" s="542"/>
      <c r="F1078" s="534"/>
      <c r="G1078" s="537"/>
      <c r="H1078" s="541"/>
      <c r="I1078" s="936" t="s">
        <v>10418</v>
      </c>
      <c r="J1078" s="523" t="s">
        <v>1678</v>
      </c>
      <c r="K1078" s="543">
        <v>0.96499999999999997</v>
      </c>
      <c r="L1078" s="526"/>
      <c r="M1078" s="526"/>
      <c r="N1078" s="526"/>
      <c r="O1078" s="527"/>
      <c r="P1078" s="951"/>
      <c r="Q1078" s="937"/>
      <c r="R1078" s="537"/>
      <c r="T1078" s="534"/>
      <c r="U1078" s="537"/>
      <c r="V1078" s="534"/>
      <c r="W1078" s="538"/>
      <c r="X1078" s="531">
        <f>ROUND(ROUND(F1065*K1078,0)*S1075,0)</f>
        <v>523</v>
      </c>
      <c r="Y1078" s="539"/>
      <c r="Z1078" s="533"/>
    </row>
    <row r="1079" spans="1:26" ht="16.7" customHeight="1" x14ac:dyDescent="0.15">
      <c r="A1079" s="549">
        <v>22</v>
      </c>
      <c r="B1079" s="549">
        <v>3332</v>
      </c>
      <c r="C1079" s="540" t="s">
        <v>12035</v>
      </c>
      <c r="D1079" s="542"/>
      <c r="E1079" s="542"/>
      <c r="F1079" s="534"/>
      <c r="G1079" s="537"/>
      <c r="H1079" s="541"/>
      <c r="I1079" s="937"/>
      <c r="J1079" s="533"/>
      <c r="K1079" s="535"/>
      <c r="L1079" s="939" t="s">
        <v>10414</v>
      </c>
      <c r="M1079" s="526" t="s">
        <v>16</v>
      </c>
      <c r="N1079" s="526" t="s">
        <v>1678</v>
      </c>
      <c r="O1079" s="527">
        <v>0.7</v>
      </c>
      <c r="P1079" s="951"/>
      <c r="Q1079" s="937"/>
      <c r="R1079" s="537"/>
      <c r="T1079" s="534"/>
      <c r="U1079" s="537"/>
      <c r="V1079" s="534"/>
      <c r="W1079" s="538"/>
      <c r="X1079" s="531">
        <f>ROUND(ROUND(ROUND(F1065*K1078,0)*O1079,0)*S1075,0)</f>
        <v>366</v>
      </c>
      <c r="Y1079" s="539"/>
      <c r="Z1079" s="533"/>
    </row>
    <row r="1080" spans="1:26" ht="16.7" customHeight="1" x14ac:dyDescent="0.15">
      <c r="A1080" s="520">
        <v>22</v>
      </c>
      <c r="B1080" s="520" t="s">
        <v>12036</v>
      </c>
      <c r="C1080" s="540" t="s">
        <v>12037</v>
      </c>
      <c r="D1080" s="542"/>
      <c r="E1080" s="542"/>
      <c r="F1080" s="534"/>
      <c r="G1080" s="537"/>
      <c r="H1080" s="541"/>
      <c r="I1080" s="938"/>
      <c r="J1080" s="545"/>
      <c r="K1080" s="546"/>
      <c r="L1080" s="940"/>
      <c r="M1080" s="526" t="s">
        <v>3833</v>
      </c>
      <c r="N1080" s="526" t="s">
        <v>1678</v>
      </c>
      <c r="O1080" s="527">
        <v>0.5</v>
      </c>
      <c r="P1080" s="952"/>
      <c r="Q1080" s="938"/>
      <c r="R1080" s="544"/>
      <c r="S1080" s="548"/>
      <c r="T1080" s="534"/>
      <c r="U1080" s="537"/>
      <c r="V1080" s="534"/>
      <c r="W1080" s="538"/>
      <c r="X1080" s="531">
        <f>ROUND(ROUND(ROUND(F1065*K1078,0)*O1080,0)*S1075,0)</f>
        <v>262</v>
      </c>
      <c r="Y1080" s="539"/>
      <c r="Z1080" s="533"/>
    </row>
    <row r="1081" spans="1:26" ht="16.7" customHeight="1" x14ac:dyDescent="0.15">
      <c r="A1081" s="520">
        <v>22</v>
      </c>
      <c r="B1081" s="520" t="s">
        <v>12038</v>
      </c>
      <c r="C1081" s="540" t="s">
        <v>12039</v>
      </c>
      <c r="D1081" s="542"/>
      <c r="E1081" s="542"/>
      <c r="F1081" s="534"/>
      <c r="G1081" s="537"/>
      <c r="H1081" s="541"/>
      <c r="I1081" s="522"/>
      <c r="J1081" s="523"/>
      <c r="K1081" s="524"/>
      <c r="L1081" s="571"/>
      <c r="M1081" s="526"/>
      <c r="N1081" s="526"/>
      <c r="O1081" s="527"/>
      <c r="P1081" s="933" t="s">
        <v>10443</v>
      </c>
      <c r="Q1081" s="936" t="s">
        <v>10444</v>
      </c>
      <c r="R1081" s="525" t="s">
        <v>1678</v>
      </c>
      <c r="S1081" s="529">
        <v>0.7</v>
      </c>
      <c r="T1081" s="534"/>
      <c r="U1081" s="537"/>
      <c r="V1081" s="534"/>
      <c r="W1081" s="538"/>
      <c r="X1081" s="531">
        <f>ROUND(F1065*S1081,0)</f>
        <v>542</v>
      </c>
      <c r="Y1081" s="539"/>
      <c r="Z1081" s="533"/>
    </row>
    <row r="1082" spans="1:26" ht="16.7" customHeight="1" x14ac:dyDescent="0.15">
      <c r="A1082" s="520">
        <v>22</v>
      </c>
      <c r="B1082" s="520" t="s">
        <v>12040</v>
      </c>
      <c r="C1082" s="540" t="s">
        <v>12041</v>
      </c>
      <c r="D1082" s="542"/>
      <c r="E1082" s="542"/>
      <c r="F1082" s="534"/>
      <c r="G1082" s="537"/>
      <c r="H1082" s="541"/>
      <c r="I1082" s="534"/>
      <c r="J1082" s="533"/>
      <c r="K1082" s="535"/>
      <c r="L1082" s="939" t="s">
        <v>10414</v>
      </c>
      <c r="M1082" s="526" t="s">
        <v>16</v>
      </c>
      <c r="N1082" s="526" t="s">
        <v>1678</v>
      </c>
      <c r="O1082" s="527">
        <v>0.7</v>
      </c>
      <c r="P1082" s="951"/>
      <c r="Q1082" s="937"/>
      <c r="R1082" s="537"/>
      <c r="T1082" s="534"/>
      <c r="U1082" s="537"/>
      <c r="V1082" s="534"/>
      <c r="W1082" s="538"/>
      <c r="X1082" s="531">
        <f>ROUND(ROUND(F1065*O1082,0)*S1081,0)</f>
        <v>379</v>
      </c>
      <c r="Y1082" s="539"/>
      <c r="Z1082" s="533"/>
    </row>
    <row r="1083" spans="1:26" ht="16.7" customHeight="1" x14ac:dyDescent="0.15">
      <c r="A1083" s="520">
        <v>22</v>
      </c>
      <c r="B1083" s="520" t="s">
        <v>12042</v>
      </c>
      <c r="C1083" s="540" t="s">
        <v>12043</v>
      </c>
      <c r="D1083" s="542"/>
      <c r="E1083" s="542"/>
      <c r="F1083" s="534"/>
      <c r="G1083" s="537"/>
      <c r="H1083" s="541"/>
      <c r="I1083" s="550"/>
      <c r="J1083" s="551"/>
      <c r="K1083" s="552"/>
      <c r="L1083" s="940"/>
      <c r="M1083" s="526" t="s">
        <v>3833</v>
      </c>
      <c r="N1083" s="526" t="s">
        <v>1678</v>
      </c>
      <c r="O1083" s="527">
        <v>0.5</v>
      </c>
      <c r="P1083" s="951"/>
      <c r="Q1083" s="937"/>
      <c r="R1083" s="537"/>
      <c r="T1083" s="534"/>
      <c r="U1083" s="537"/>
      <c r="V1083" s="534"/>
      <c r="W1083" s="538"/>
      <c r="X1083" s="531">
        <f>ROUND(ROUND(F1065*O1083,0)*S1081,0)</f>
        <v>271</v>
      </c>
      <c r="Y1083" s="539"/>
      <c r="Z1083" s="533"/>
    </row>
    <row r="1084" spans="1:26" ht="16.7" customHeight="1" x14ac:dyDescent="0.15">
      <c r="A1084" s="520">
        <v>22</v>
      </c>
      <c r="B1084" s="520" t="s">
        <v>12044</v>
      </c>
      <c r="C1084" s="540" t="s">
        <v>12045</v>
      </c>
      <c r="D1084" s="542"/>
      <c r="E1084" s="542"/>
      <c r="F1084" s="534"/>
      <c r="G1084" s="537"/>
      <c r="H1084" s="541"/>
      <c r="I1084" s="936" t="s">
        <v>10418</v>
      </c>
      <c r="J1084" s="523" t="s">
        <v>1678</v>
      </c>
      <c r="K1084" s="543">
        <v>0.96499999999999997</v>
      </c>
      <c r="L1084" s="526"/>
      <c r="M1084" s="526"/>
      <c r="N1084" s="526"/>
      <c r="O1084" s="527"/>
      <c r="P1084" s="951"/>
      <c r="Q1084" s="937"/>
      <c r="R1084" s="537"/>
      <c r="T1084" s="534"/>
      <c r="U1084" s="537"/>
      <c r="V1084" s="534"/>
      <c r="W1084" s="538"/>
      <c r="X1084" s="531">
        <f>ROUND(ROUND(F1065*K1084,0)*S1081,0)</f>
        <v>523</v>
      </c>
      <c r="Y1084" s="539"/>
      <c r="Z1084" s="533"/>
    </row>
    <row r="1085" spans="1:26" ht="16.7" customHeight="1" x14ac:dyDescent="0.15">
      <c r="A1085" s="520">
        <v>22</v>
      </c>
      <c r="B1085" s="520" t="s">
        <v>12046</v>
      </c>
      <c r="C1085" s="540" t="s">
        <v>12047</v>
      </c>
      <c r="D1085" s="542"/>
      <c r="E1085" s="542"/>
      <c r="F1085" s="534"/>
      <c r="G1085" s="537"/>
      <c r="H1085" s="541"/>
      <c r="I1085" s="937"/>
      <c r="J1085" s="533"/>
      <c r="K1085" s="535"/>
      <c r="L1085" s="939" t="s">
        <v>10414</v>
      </c>
      <c r="M1085" s="526" t="s">
        <v>16</v>
      </c>
      <c r="N1085" s="526" t="s">
        <v>1678</v>
      </c>
      <c r="O1085" s="527">
        <v>0.7</v>
      </c>
      <c r="P1085" s="951"/>
      <c r="Q1085" s="937"/>
      <c r="R1085" s="537"/>
      <c r="T1085" s="534"/>
      <c r="U1085" s="537"/>
      <c r="V1085" s="534"/>
      <c r="W1085" s="538"/>
      <c r="X1085" s="531">
        <f>ROUND(ROUND(ROUND(F1065*K1084,0)*O1085,0)*S1081,0)</f>
        <v>366</v>
      </c>
      <c r="Y1085" s="539"/>
      <c r="Z1085" s="533"/>
    </row>
    <row r="1086" spans="1:26" ht="16.7" customHeight="1" x14ac:dyDescent="0.15">
      <c r="A1086" s="520">
        <v>22</v>
      </c>
      <c r="B1086" s="520" t="s">
        <v>12048</v>
      </c>
      <c r="C1086" s="540" t="s">
        <v>12049</v>
      </c>
      <c r="D1086" s="542"/>
      <c r="E1086" s="542"/>
      <c r="F1086" s="534"/>
      <c r="G1086" s="537"/>
      <c r="H1086" s="541"/>
      <c r="I1086" s="938"/>
      <c r="J1086" s="545"/>
      <c r="K1086" s="546"/>
      <c r="L1086" s="940"/>
      <c r="M1086" s="526" t="s">
        <v>3833</v>
      </c>
      <c r="N1086" s="526" t="s">
        <v>1678</v>
      </c>
      <c r="O1086" s="527">
        <v>0.5</v>
      </c>
      <c r="P1086" s="952"/>
      <c r="Q1086" s="938"/>
      <c r="R1086" s="544"/>
      <c r="S1086" s="548"/>
      <c r="T1086" s="550"/>
      <c r="U1086" s="544"/>
      <c r="V1086" s="534"/>
      <c r="W1086" s="538"/>
      <c r="X1086" s="531">
        <f>ROUND(ROUND(ROUND(F1065*K1084,0)*O1086,0)*S1081,0)</f>
        <v>262</v>
      </c>
      <c r="Y1086" s="539"/>
      <c r="Z1086" s="533"/>
    </row>
    <row r="1087" spans="1:26" ht="16.7" customHeight="1" x14ac:dyDescent="0.15">
      <c r="A1087" s="520">
        <v>22</v>
      </c>
      <c r="B1087" s="520">
        <v>2371</v>
      </c>
      <c r="C1087" s="540" t="s">
        <v>12050</v>
      </c>
      <c r="D1087" s="542"/>
      <c r="E1087" s="542"/>
      <c r="F1087" s="534"/>
      <c r="G1087" s="537"/>
      <c r="H1087" s="541"/>
      <c r="I1087" s="522"/>
      <c r="J1087" s="523"/>
      <c r="K1087" s="524"/>
      <c r="L1087" s="526"/>
      <c r="M1087" s="526"/>
      <c r="N1087" s="526"/>
      <c r="O1087" s="527"/>
      <c r="P1087" s="528"/>
      <c r="Q1087" s="525"/>
      <c r="R1087" s="525"/>
      <c r="S1087" s="529"/>
      <c r="T1087" s="936" t="s">
        <v>11906</v>
      </c>
      <c r="U1087" s="947"/>
      <c r="V1087" s="534"/>
      <c r="W1087" s="538"/>
      <c r="X1087" s="531">
        <f>ROUND(F1065*U1090,0)</f>
        <v>767</v>
      </c>
      <c r="Y1087" s="539"/>
      <c r="Z1087" s="533"/>
    </row>
    <row r="1088" spans="1:26" ht="16.7" customHeight="1" x14ac:dyDescent="0.15">
      <c r="A1088" s="520">
        <v>22</v>
      </c>
      <c r="B1088" s="520">
        <v>2372</v>
      </c>
      <c r="C1088" s="540" t="s">
        <v>12051</v>
      </c>
      <c r="D1088" s="542"/>
      <c r="E1088" s="542"/>
      <c r="F1088" s="534"/>
      <c r="G1088" s="537"/>
      <c r="H1088" s="541"/>
      <c r="I1088" s="534"/>
      <c r="J1088" s="533"/>
      <c r="K1088" s="535"/>
      <c r="L1088" s="939" t="s">
        <v>10414</v>
      </c>
      <c r="M1088" s="526" t="s">
        <v>16</v>
      </c>
      <c r="N1088" s="526" t="s">
        <v>1678</v>
      </c>
      <c r="O1088" s="527">
        <v>0.7</v>
      </c>
      <c r="P1088" s="536"/>
      <c r="Q1088" s="537"/>
      <c r="R1088" s="537"/>
      <c r="T1088" s="937"/>
      <c r="U1088" s="948"/>
      <c r="V1088" s="534"/>
      <c r="W1088" s="538"/>
      <c r="X1088" s="531">
        <f>ROUND(ROUND(F1065*O1088,0)*U1090,0)</f>
        <v>537</v>
      </c>
      <c r="Y1088" s="539"/>
      <c r="Z1088" s="533"/>
    </row>
    <row r="1089" spans="1:26" ht="16.7" customHeight="1" x14ac:dyDescent="0.15">
      <c r="A1089" s="520">
        <v>22</v>
      </c>
      <c r="B1089" s="520" t="s">
        <v>12052</v>
      </c>
      <c r="C1089" s="540" t="s">
        <v>12053</v>
      </c>
      <c r="D1089" s="542"/>
      <c r="E1089" s="542"/>
      <c r="F1089" s="534"/>
      <c r="G1089" s="537"/>
      <c r="H1089" s="541"/>
      <c r="I1089" s="550"/>
      <c r="J1089" s="551"/>
      <c r="K1089" s="552"/>
      <c r="L1089" s="940"/>
      <c r="M1089" s="526" t="s">
        <v>3833</v>
      </c>
      <c r="N1089" s="526" t="s">
        <v>1678</v>
      </c>
      <c r="O1089" s="527">
        <v>0.5</v>
      </c>
      <c r="P1089" s="536"/>
      <c r="Q1089" s="537"/>
      <c r="R1089" s="537"/>
      <c r="T1089" s="937"/>
      <c r="U1089" s="948"/>
      <c r="V1089" s="534"/>
      <c r="W1089" s="538"/>
      <c r="X1089" s="531">
        <f>ROUND(ROUND(F1065*O1089,0)*U1090,0)</f>
        <v>384</v>
      </c>
      <c r="Y1089" s="539"/>
      <c r="Z1089" s="533"/>
    </row>
    <row r="1090" spans="1:26" ht="16.7" customHeight="1" x14ac:dyDescent="0.15">
      <c r="A1090" s="520">
        <v>22</v>
      </c>
      <c r="B1090" s="520">
        <v>2373</v>
      </c>
      <c r="C1090" s="540" t="s">
        <v>12054</v>
      </c>
      <c r="D1090" s="542"/>
      <c r="E1090" s="542"/>
      <c r="F1090" s="534"/>
      <c r="G1090" s="537"/>
      <c r="H1090" s="541"/>
      <c r="I1090" s="936" t="s">
        <v>10418</v>
      </c>
      <c r="J1090" s="523" t="s">
        <v>1678</v>
      </c>
      <c r="K1090" s="543">
        <v>0.96499999999999997</v>
      </c>
      <c r="L1090" s="525"/>
      <c r="M1090" s="526"/>
      <c r="N1090" s="526"/>
      <c r="O1090" s="527"/>
      <c r="P1090" s="536"/>
      <c r="Q1090" s="537"/>
      <c r="R1090" s="537"/>
      <c r="T1090" s="534" t="s">
        <v>1678</v>
      </c>
      <c r="U1090" s="570">
        <v>0.99099999999999999</v>
      </c>
      <c r="V1090" s="534"/>
      <c r="W1090" s="538"/>
      <c r="X1090" s="531">
        <f>ROUND(ROUND(F1065*K1090,0)*U1090,0)</f>
        <v>740</v>
      </c>
      <c r="Y1090" s="539"/>
      <c r="Z1090" s="533"/>
    </row>
    <row r="1091" spans="1:26" ht="16.7" customHeight="1" x14ac:dyDescent="0.15">
      <c r="A1091" s="520">
        <v>22</v>
      </c>
      <c r="B1091" s="520">
        <v>2374</v>
      </c>
      <c r="C1091" s="540" t="s">
        <v>12055</v>
      </c>
      <c r="D1091" s="542"/>
      <c r="E1091" s="542"/>
      <c r="F1091" s="534"/>
      <c r="G1091" s="537"/>
      <c r="H1091" s="541"/>
      <c r="I1091" s="937"/>
      <c r="J1091" s="533"/>
      <c r="K1091" s="535"/>
      <c r="L1091" s="939" t="s">
        <v>10414</v>
      </c>
      <c r="M1091" s="526" t="s">
        <v>16</v>
      </c>
      <c r="N1091" s="526" t="s">
        <v>1678</v>
      </c>
      <c r="O1091" s="527">
        <v>0.7</v>
      </c>
      <c r="P1091" s="536"/>
      <c r="Q1091" s="537"/>
      <c r="R1091" s="537"/>
      <c r="T1091" s="534"/>
      <c r="U1091" s="537"/>
      <c r="V1091" s="534"/>
      <c r="W1091" s="538"/>
      <c r="X1091" s="531">
        <f>ROUND(ROUND(ROUND(F1065*K1090,0)*O1091,0)*U1090,0)</f>
        <v>518</v>
      </c>
      <c r="Y1091" s="539"/>
      <c r="Z1091" s="533"/>
    </row>
    <row r="1092" spans="1:26" ht="16.7" customHeight="1" x14ac:dyDescent="0.15">
      <c r="A1092" s="520">
        <v>22</v>
      </c>
      <c r="B1092" s="520" t="s">
        <v>12056</v>
      </c>
      <c r="C1092" s="540" t="s">
        <v>12057</v>
      </c>
      <c r="D1092" s="542"/>
      <c r="E1092" s="542"/>
      <c r="F1092" s="534"/>
      <c r="G1092" s="537"/>
      <c r="H1092" s="541"/>
      <c r="I1092" s="938"/>
      <c r="J1092" s="545"/>
      <c r="K1092" s="546"/>
      <c r="L1092" s="940"/>
      <c r="M1092" s="526" t="s">
        <v>3833</v>
      </c>
      <c r="N1092" s="526" t="s">
        <v>1678</v>
      </c>
      <c r="O1092" s="527">
        <v>0.5</v>
      </c>
      <c r="P1092" s="547"/>
      <c r="Q1092" s="544"/>
      <c r="R1092" s="544"/>
      <c r="S1092" s="548"/>
      <c r="T1092" s="534"/>
      <c r="U1092" s="537"/>
      <c r="V1092" s="534"/>
      <c r="W1092" s="538"/>
      <c r="X1092" s="531">
        <f>ROUND(ROUND(ROUND(F1065*K1090,0)*O1092,0)*U1090,0)</f>
        <v>371</v>
      </c>
      <c r="Y1092" s="539"/>
      <c r="Z1092" s="533"/>
    </row>
    <row r="1093" spans="1:26" ht="16.7" customHeight="1" x14ac:dyDescent="0.15">
      <c r="A1093" s="549">
        <v>22</v>
      </c>
      <c r="B1093" s="549">
        <v>2375</v>
      </c>
      <c r="C1093" s="540" t="s">
        <v>12058</v>
      </c>
      <c r="D1093" s="542"/>
      <c r="E1093" s="542"/>
      <c r="F1093" s="534"/>
      <c r="G1093" s="537"/>
      <c r="H1093" s="541"/>
      <c r="I1093" s="522"/>
      <c r="J1093" s="523"/>
      <c r="K1093" s="524"/>
      <c r="L1093" s="544"/>
      <c r="M1093" s="526"/>
      <c r="N1093" s="526"/>
      <c r="O1093" s="527"/>
      <c r="P1093" s="933" t="s">
        <v>10423</v>
      </c>
      <c r="Q1093" s="936" t="s">
        <v>10424</v>
      </c>
      <c r="R1093" s="525" t="s">
        <v>1678</v>
      </c>
      <c r="S1093" s="529">
        <v>0.5</v>
      </c>
      <c r="T1093" s="534"/>
      <c r="U1093" s="537"/>
      <c r="V1093" s="534"/>
      <c r="W1093" s="538"/>
      <c r="X1093" s="531">
        <f>ROUND(ROUND(F1065*S1093,0)*U1090,0)</f>
        <v>384</v>
      </c>
      <c r="Y1093" s="539"/>
      <c r="Z1093" s="533"/>
    </row>
    <row r="1094" spans="1:26" ht="16.7" customHeight="1" x14ac:dyDescent="0.15">
      <c r="A1094" s="549">
        <v>22</v>
      </c>
      <c r="B1094" s="549">
        <v>2376</v>
      </c>
      <c r="C1094" s="540" t="s">
        <v>12059</v>
      </c>
      <c r="D1094" s="542"/>
      <c r="E1094" s="542"/>
      <c r="F1094" s="534"/>
      <c r="G1094" s="537"/>
      <c r="H1094" s="541"/>
      <c r="I1094" s="534"/>
      <c r="J1094" s="533"/>
      <c r="K1094" s="535"/>
      <c r="L1094" s="939" t="s">
        <v>10414</v>
      </c>
      <c r="M1094" s="526" t="s">
        <v>16</v>
      </c>
      <c r="N1094" s="526" t="s">
        <v>1678</v>
      </c>
      <c r="O1094" s="527">
        <v>0.7</v>
      </c>
      <c r="P1094" s="951"/>
      <c r="Q1094" s="937"/>
      <c r="R1094" s="537"/>
      <c r="T1094" s="534"/>
      <c r="U1094" s="537"/>
      <c r="V1094" s="534"/>
      <c r="W1094" s="538"/>
      <c r="X1094" s="531">
        <f>ROUND(ROUND(ROUND(F1065*O1094,0)*S1093,0)*U1090,0)</f>
        <v>269</v>
      </c>
      <c r="Y1094" s="539"/>
      <c r="Z1094" s="533"/>
    </row>
    <row r="1095" spans="1:26" ht="16.7" customHeight="1" x14ac:dyDescent="0.15">
      <c r="A1095" s="520">
        <v>22</v>
      </c>
      <c r="B1095" s="520" t="s">
        <v>12060</v>
      </c>
      <c r="C1095" s="540" t="s">
        <v>12061</v>
      </c>
      <c r="D1095" s="542"/>
      <c r="E1095" s="542"/>
      <c r="F1095" s="534"/>
      <c r="G1095" s="537"/>
      <c r="H1095" s="541"/>
      <c r="I1095" s="550"/>
      <c r="J1095" s="551"/>
      <c r="K1095" s="552"/>
      <c r="L1095" s="940"/>
      <c r="M1095" s="526" t="s">
        <v>3833</v>
      </c>
      <c r="N1095" s="526" t="s">
        <v>1678</v>
      </c>
      <c r="O1095" s="527">
        <v>0.5</v>
      </c>
      <c r="P1095" s="951"/>
      <c r="Q1095" s="937"/>
      <c r="R1095" s="537"/>
      <c r="T1095" s="534"/>
      <c r="U1095" s="537"/>
      <c r="V1095" s="534"/>
      <c r="W1095" s="538"/>
      <c r="X1095" s="531">
        <f>ROUND(ROUND(ROUND(F1065*O1095,0)*S1093,0)*U1090,0)</f>
        <v>192</v>
      </c>
      <c r="Y1095" s="539"/>
      <c r="Z1095" s="533"/>
    </row>
    <row r="1096" spans="1:26" ht="16.7" customHeight="1" x14ac:dyDescent="0.15">
      <c r="A1096" s="549">
        <v>22</v>
      </c>
      <c r="B1096" s="549">
        <v>2377</v>
      </c>
      <c r="C1096" s="540" t="s">
        <v>12062</v>
      </c>
      <c r="D1096" s="542"/>
      <c r="E1096" s="542"/>
      <c r="F1096" s="534"/>
      <c r="G1096" s="537"/>
      <c r="H1096" s="541"/>
      <c r="I1096" s="936" t="s">
        <v>10418</v>
      </c>
      <c r="J1096" s="523" t="s">
        <v>1678</v>
      </c>
      <c r="K1096" s="543">
        <v>0.96499999999999997</v>
      </c>
      <c r="L1096" s="526"/>
      <c r="M1096" s="526"/>
      <c r="N1096" s="526"/>
      <c r="O1096" s="527"/>
      <c r="P1096" s="951"/>
      <c r="Q1096" s="937"/>
      <c r="R1096" s="537"/>
      <c r="T1096" s="534"/>
      <c r="U1096" s="537"/>
      <c r="V1096" s="534"/>
      <c r="W1096" s="538"/>
      <c r="X1096" s="531">
        <f>ROUND(ROUND(ROUND(F1065*K1096,0)*S1093,0)*U1090,0)</f>
        <v>371</v>
      </c>
      <c r="Y1096" s="539"/>
      <c r="Z1096" s="533"/>
    </row>
    <row r="1097" spans="1:26" ht="16.7" customHeight="1" x14ac:dyDescent="0.15">
      <c r="A1097" s="549">
        <v>22</v>
      </c>
      <c r="B1097" s="549">
        <v>2378</v>
      </c>
      <c r="C1097" s="540" t="s">
        <v>12063</v>
      </c>
      <c r="D1097" s="542"/>
      <c r="E1097" s="542"/>
      <c r="F1097" s="534"/>
      <c r="G1097" s="537"/>
      <c r="H1097" s="541"/>
      <c r="I1097" s="937"/>
      <c r="J1097" s="533"/>
      <c r="K1097" s="535"/>
      <c r="L1097" s="939" t="s">
        <v>10414</v>
      </c>
      <c r="M1097" s="526" t="s">
        <v>16</v>
      </c>
      <c r="N1097" s="526" t="s">
        <v>1678</v>
      </c>
      <c r="O1097" s="527">
        <v>0.7</v>
      </c>
      <c r="P1097" s="951"/>
      <c r="Q1097" s="937"/>
      <c r="R1097" s="537"/>
      <c r="T1097" s="534"/>
      <c r="U1097" s="537"/>
      <c r="V1097" s="534"/>
      <c r="W1097" s="538"/>
      <c r="X1097" s="531">
        <f>ROUND(ROUND(ROUND(ROUND(F1065*K1096,0)*O1097,0)*S1093,0)*U1090,0)</f>
        <v>260</v>
      </c>
      <c r="Y1097" s="539"/>
      <c r="Z1097" s="533"/>
    </row>
    <row r="1098" spans="1:26" ht="16.7" customHeight="1" x14ac:dyDescent="0.15">
      <c r="A1098" s="520">
        <v>22</v>
      </c>
      <c r="B1098" s="520" t="s">
        <v>12064</v>
      </c>
      <c r="C1098" s="540" t="s">
        <v>12065</v>
      </c>
      <c r="D1098" s="542"/>
      <c r="E1098" s="542"/>
      <c r="F1098" s="534"/>
      <c r="G1098" s="537"/>
      <c r="H1098" s="541"/>
      <c r="I1098" s="938"/>
      <c r="J1098" s="545"/>
      <c r="K1098" s="546"/>
      <c r="L1098" s="940"/>
      <c r="M1098" s="526" t="s">
        <v>3833</v>
      </c>
      <c r="N1098" s="526" t="s">
        <v>1678</v>
      </c>
      <c r="O1098" s="527">
        <v>0.5</v>
      </c>
      <c r="P1098" s="951"/>
      <c r="Q1098" s="938"/>
      <c r="R1098" s="544"/>
      <c r="S1098" s="548"/>
      <c r="T1098" s="534"/>
      <c r="U1098" s="537"/>
      <c r="V1098" s="534"/>
      <c r="W1098" s="538"/>
      <c r="X1098" s="531">
        <f>ROUND(ROUND(ROUND(ROUND(F1065*K1096,0)*O1098,0)*S1093,0)*U1090,0)</f>
        <v>185</v>
      </c>
      <c r="Y1098" s="539"/>
      <c r="Z1098" s="533"/>
    </row>
    <row r="1099" spans="1:26" ht="16.7" customHeight="1" x14ac:dyDescent="0.15">
      <c r="A1099" s="549">
        <v>22</v>
      </c>
      <c r="B1099" s="549">
        <v>3379</v>
      </c>
      <c r="C1099" s="540" t="s">
        <v>12066</v>
      </c>
      <c r="D1099" s="542"/>
      <c r="E1099" s="542"/>
      <c r="F1099" s="534"/>
      <c r="G1099" s="537"/>
      <c r="H1099" s="541"/>
      <c r="I1099" s="522"/>
      <c r="J1099" s="523"/>
      <c r="K1099" s="524"/>
      <c r="L1099" s="526"/>
      <c r="M1099" s="526"/>
      <c r="N1099" s="526"/>
      <c r="O1099" s="527"/>
      <c r="P1099" s="951"/>
      <c r="Q1099" s="936" t="s">
        <v>10433</v>
      </c>
      <c r="R1099" s="525" t="s">
        <v>1678</v>
      </c>
      <c r="S1099" s="529">
        <v>0.7</v>
      </c>
      <c r="T1099" s="534"/>
      <c r="U1099" s="537"/>
      <c r="V1099" s="534"/>
      <c r="W1099" s="538"/>
      <c r="X1099" s="531">
        <f>ROUND(ROUND(F1065*S1099,0)*U1090,0)</f>
        <v>537</v>
      </c>
      <c r="Y1099" s="539"/>
      <c r="Z1099" s="533"/>
    </row>
    <row r="1100" spans="1:26" ht="16.7" customHeight="1" x14ac:dyDescent="0.15">
      <c r="A1100" s="549">
        <v>22</v>
      </c>
      <c r="B1100" s="549">
        <v>3380</v>
      </c>
      <c r="C1100" s="540" t="s">
        <v>12067</v>
      </c>
      <c r="D1100" s="542"/>
      <c r="E1100" s="542"/>
      <c r="F1100" s="534"/>
      <c r="G1100" s="537"/>
      <c r="H1100" s="541"/>
      <c r="I1100" s="534"/>
      <c r="J1100" s="533"/>
      <c r="K1100" s="535"/>
      <c r="L1100" s="939" t="s">
        <v>10414</v>
      </c>
      <c r="M1100" s="526" t="s">
        <v>16</v>
      </c>
      <c r="N1100" s="526" t="s">
        <v>1678</v>
      </c>
      <c r="O1100" s="527">
        <v>0.7</v>
      </c>
      <c r="P1100" s="951"/>
      <c r="Q1100" s="937"/>
      <c r="R1100" s="537"/>
      <c r="T1100" s="534"/>
      <c r="U1100" s="537"/>
      <c r="V1100" s="534"/>
      <c r="W1100" s="538"/>
      <c r="X1100" s="531">
        <f>ROUND(ROUND(ROUND(F1065*O1100,0)*S1099,0)*U1090,0)</f>
        <v>376</v>
      </c>
      <c r="Y1100" s="539"/>
      <c r="Z1100" s="533"/>
    </row>
    <row r="1101" spans="1:26" ht="16.7" customHeight="1" x14ac:dyDescent="0.15">
      <c r="A1101" s="520">
        <v>22</v>
      </c>
      <c r="B1101" s="520" t="s">
        <v>12068</v>
      </c>
      <c r="C1101" s="540" t="s">
        <v>12069</v>
      </c>
      <c r="D1101" s="542"/>
      <c r="E1101" s="542"/>
      <c r="F1101" s="534"/>
      <c r="G1101" s="537"/>
      <c r="H1101" s="541"/>
      <c r="I1101" s="550"/>
      <c r="J1101" s="551"/>
      <c r="K1101" s="552"/>
      <c r="L1101" s="940"/>
      <c r="M1101" s="526" t="s">
        <v>3833</v>
      </c>
      <c r="N1101" s="526" t="s">
        <v>1678</v>
      </c>
      <c r="O1101" s="527">
        <v>0.5</v>
      </c>
      <c r="P1101" s="951"/>
      <c r="Q1101" s="937"/>
      <c r="R1101" s="537"/>
      <c r="T1101" s="534"/>
      <c r="U1101" s="537"/>
      <c r="V1101" s="534"/>
      <c r="W1101" s="538"/>
      <c r="X1101" s="531">
        <f>ROUND(ROUND(ROUND(F1065*O1101,0)*S1099,0)*U1090,0)</f>
        <v>269</v>
      </c>
      <c r="Y1101" s="539"/>
      <c r="Z1101" s="533"/>
    </row>
    <row r="1102" spans="1:26" ht="16.7" customHeight="1" x14ac:dyDescent="0.15">
      <c r="A1102" s="549">
        <v>22</v>
      </c>
      <c r="B1102" s="549">
        <v>3381</v>
      </c>
      <c r="C1102" s="540" t="s">
        <v>12070</v>
      </c>
      <c r="D1102" s="542"/>
      <c r="E1102" s="542"/>
      <c r="F1102" s="534"/>
      <c r="G1102" s="537"/>
      <c r="H1102" s="541"/>
      <c r="I1102" s="936" t="s">
        <v>10418</v>
      </c>
      <c r="J1102" s="523" t="s">
        <v>1678</v>
      </c>
      <c r="K1102" s="543">
        <v>0.96499999999999997</v>
      </c>
      <c r="L1102" s="526"/>
      <c r="M1102" s="526"/>
      <c r="N1102" s="526"/>
      <c r="O1102" s="527"/>
      <c r="P1102" s="951"/>
      <c r="Q1102" s="937"/>
      <c r="R1102" s="537"/>
      <c r="T1102" s="534"/>
      <c r="U1102" s="537"/>
      <c r="V1102" s="534"/>
      <c r="W1102" s="538"/>
      <c r="X1102" s="531">
        <f>ROUND(ROUND(ROUND(F1065*K1102,0)*S1099,0)*U1090,0)</f>
        <v>518</v>
      </c>
      <c r="Y1102" s="539"/>
      <c r="Z1102" s="533"/>
    </row>
    <row r="1103" spans="1:26" ht="16.7" customHeight="1" x14ac:dyDescent="0.15">
      <c r="A1103" s="549">
        <v>22</v>
      </c>
      <c r="B1103" s="549">
        <v>3382</v>
      </c>
      <c r="C1103" s="540" t="s">
        <v>12071</v>
      </c>
      <c r="D1103" s="542"/>
      <c r="E1103" s="542"/>
      <c r="F1103" s="534"/>
      <c r="G1103" s="537"/>
      <c r="H1103" s="541"/>
      <c r="I1103" s="937"/>
      <c r="J1103" s="533"/>
      <c r="K1103" s="535"/>
      <c r="L1103" s="939" t="s">
        <v>10414</v>
      </c>
      <c r="M1103" s="526" t="s">
        <v>16</v>
      </c>
      <c r="N1103" s="526" t="s">
        <v>1678</v>
      </c>
      <c r="O1103" s="527">
        <v>0.7</v>
      </c>
      <c r="P1103" s="951"/>
      <c r="Q1103" s="937"/>
      <c r="R1103" s="537"/>
      <c r="T1103" s="534"/>
      <c r="U1103" s="537"/>
      <c r="V1103" s="534"/>
      <c r="W1103" s="538"/>
      <c r="X1103" s="531">
        <f>ROUND(ROUND(ROUND(ROUND(F1065*K1102,0)*O1103,0)*S1099,0)*U1090,0)</f>
        <v>363</v>
      </c>
      <c r="Y1103" s="539"/>
      <c r="Z1103" s="533"/>
    </row>
    <row r="1104" spans="1:26" ht="16.7" customHeight="1" x14ac:dyDescent="0.15">
      <c r="A1104" s="520">
        <v>22</v>
      </c>
      <c r="B1104" s="520" t="s">
        <v>12072</v>
      </c>
      <c r="C1104" s="540" t="s">
        <v>12073</v>
      </c>
      <c r="D1104" s="542"/>
      <c r="E1104" s="542"/>
      <c r="F1104" s="534"/>
      <c r="G1104" s="537"/>
      <c r="H1104" s="541"/>
      <c r="I1104" s="938"/>
      <c r="J1104" s="545"/>
      <c r="K1104" s="546"/>
      <c r="L1104" s="940"/>
      <c r="M1104" s="526" t="s">
        <v>3833</v>
      </c>
      <c r="N1104" s="526" t="s">
        <v>1678</v>
      </c>
      <c r="O1104" s="527">
        <v>0.5</v>
      </c>
      <c r="P1104" s="952"/>
      <c r="Q1104" s="938"/>
      <c r="R1104" s="544"/>
      <c r="S1104" s="548"/>
      <c r="T1104" s="534"/>
      <c r="U1104" s="537"/>
      <c r="V1104" s="534"/>
      <c r="W1104" s="538"/>
      <c r="X1104" s="531">
        <f>ROUND(ROUND(ROUND(ROUND(F1065*K1102,0)*O1104,0)*S1099,0)*U1090,0)</f>
        <v>260</v>
      </c>
      <c r="Y1104" s="539"/>
      <c r="Z1104" s="533"/>
    </row>
    <row r="1105" spans="1:26" ht="16.7" customHeight="1" x14ac:dyDescent="0.15">
      <c r="A1105" s="520">
        <v>22</v>
      </c>
      <c r="B1105" s="520" t="s">
        <v>12074</v>
      </c>
      <c r="C1105" s="540" t="s">
        <v>12075</v>
      </c>
      <c r="D1105" s="542"/>
      <c r="E1105" s="542"/>
      <c r="F1105" s="534"/>
      <c r="G1105" s="537"/>
      <c r="H1105" s="541"/>
      <c r="I1105" s="522"/>
      <c r="J1105" s="523"/>
      <c r="K1105" s="524"/>
      <c r="L1105" s="526"/>
      <c r="M1105" s="526"/>
      <c r="N1105" s="526"/>
      <c r="O1105" s="527"/>
      <c r="P1105" s="933" t="s">
        <v>10443</v>
      </c>
      <c r="Q1105" s="936" t="s">
        <v>10444</v>
      </c>
      <c r="R1105" s="525" t="s">
        <v>1678</v>
      </c>
      <c r="S1105" s="529">
        <v>0.7</v>
      </c>
      <c r="T1105" s="534"/>
      <c r="U1105" s="537"/>
      <c r="V1105" s="534"/>
      <c r="W1105" s="538"/>
      <c r="X1105" s="531">
        <f>ROUND(ROUND(F1065*S1105,0)*U1090,0)</f>
        <v>537</v>
      </c>
      <c r="Y1105" s="539"/>
      <c r="Z1105" s="533"/>
    </row>
    <row r="1106" spans="1:26" ht="16.7" customHeight="1" x14ac:dyDescent="0.15">
      <c r="A1106" s="520">
        <v>22</v>
      </c>
      <c r="B1106" s="520" t="s">
        <v>12076</v>
      </c>
      <c r="C1106" s="540" t="s">
        <v>12077</v>
      </c>
      <c r="D1106" s="542"/>
      <c r="E1106" s="542"/>
      <c r="F1106" s="534"/>
      <c r="G1106" s="537"/>
      <c r="H1106" s="541"/>
      <c r="I1106" s="534"/>
      <c r="J1106" s="533"/>
      <c r="K1106" s="535"/>
      <c r="L1106" s="939" t="s">
        <v>10414</v>
      </c>
      <c r="M1106" s="526" t="s">
        <v>16</v>
      </c>
      <c r="N1106" s="526" t="s">
        <v>1678</v>
      </c>
      <c r="O1106" s="527">
        <v>0.7</v>
      </c>
      <c r="P1106" s="951"/>
      <c r="Q1106" s="937"/>
      <c r="R1106" s="537"/>
      <c r="T1106" s="534"/>
      <c r="U1106" s="537"/>
      <c r="V1106" s="534"/>
      <c r="W1106" s="538"/>
      <c r="X1106" s="531">
        <f>ROUND(ROUND(ROUND(F1065*O1106,0)*S1105,0)*U1090,0)</f>
        <v>376</v>
      </c>
      <c r="Y1106" s="539"/>
      <c r="Z1106" s="533"/>
    </row>
    <row r="1107" spans="1:26" ht="16.7" customHeight="1" x14ac:dyDescent="0.15">
      <c r="A1107" s="520">
        <v>22</v>
      </c>
      <c r="B1107" s="520" t="s">
        <v>12078</v>
      </c>
      <c r="C1107" s="540" t="s">
        <v>12079</v>
      </c>
      <c r="D1107" s="542"/>
      <c r="E1107" s="542"/>
      <c r="F1107" s="534"/>
      <c r="G1107" s="537"/>
      <c r="H1107" s="541"/>
      <c r="I1107" s="550"/>
      <c r="J1107" s="551"/>
      <c r="K1107" s="552"/>
      <c r="L1107" s="940"/>
      <c r="M1107" s="526" t="s">
        <v>3833</v>
      </c>
      <c r="N1107" s="526" t="s">
        <v>1678</v>
      </c>
      <c r="O1107" s="527">
        <v>0.5</v>
      </c>
      <c r="P1107" s="951"/>
      <c r="Q1107" s="937"/>
      <c r="R1107" s="537"/>
      <c r="T1107" s="534"/>
      <c r="U1107" s="537"/>
      <c r="V1107" s="534"/>
      <c r="W1107" s="538"/>
      <c r="X1107" s="531">
        <f>ROUND(ROUND(ROUND(F1065*O1107,0)*S1105,0)*U1090,0)</f>
        <v>269</v>
      </c>
      <c r="Y1107" s="539"/>
      <c r="Z1107" s="533"/>
    </row>
    <row r="1108" spans="1:26" ht="16.7" customHeight="1" x14ac:dyDescent="0.15">
      <c r="A1108" s="520">
        <v>22</v>
      </c>
      <c r="B1108" s="520" t="s">
        <v>12080</v>
      </c>
      <c r="C1108" s="540" t="s">
        <v>12081</v>
      </c>
      <c r="D1108" s="542"/>
      <c r="E1108" s="542"/>
      <c r="F1108" s="534"/>
      <c r="G1108" s="537"/>
      <c r="H1108" s="541"/>
      <c r="I1108" s="936" t="s">
        <v>10418</v>
      </c>
      <c r="J1108" s="523" t="s">
        <v>1678</v>
      </c>
      <c r="K1108" s="543">
        <v>0.96499999999999997</v>
      </c>
      <c r="L1108" s="526"/>
      <c r="M1108" s="526"/>
      <c r="N1108" s="526"/>
      <c r="O1108" s="527"/>
      <c r="P1108" s="951"/>
      <c r="Q1108" s="937"/>
      <c r="R1108" s="537"/>
      <c r="T1108" s="534"/>
      <c r="U1108" s="537"/>
      <c r="V1108" s="534"/>
      <c r="W1108" s="538"/>
      <c r="X1108" s="531">
        <f>ROUND(ROUND(ROUND(F1065*K1108,0)*S1105,0)*U1090,0)</f>
        <v>518</v>
      </c>
      <c r="Y1108" s="539"/>
      <c r="Z1108" s="533"/>
    </row>
    <row r="1109" spans="1:26" ht="16.7" customHeight="1" x14ac:dyDescent="0.15">
      <c r="A1109" s="520">
        <v>22</v>
      </c>
      <c r="B1109" s="520" t="s">
        <v>12082</v>
      </c>
      <c r="C1109" s="540" t="s">
        <v>12083</v>
      </c>
      <c r="D1109" s="542"/>
      <c r="E1109" s="542"/>
      <c r="F1109" s="534"/>
      <c r="G1109" s="537"/>
      <c r="H1109" s="541"/>
      <c r="I1109" s="937"/>
      <c r="J1109" s="533"/>
      <c r="K1109" s="535"/>
      <c r="L1109" s="939" t="s">
        <v>10414</v>
      </c>
      <c r="M1109" s="526" t="s">
        <v>16</v>
      </c>
      <c r="N1109" s="526" t="s">
        <v>1678</v>
      </c>
      <c r="O1109" s="527">
        <v>0.7</v>
      </c>
      <c r="P1109" s="951"/>
      <c r="Q1109" s="937"/>
      <c r="R1109" s="537"/>
      <c r="T1109" s="534"/>
      <c r="U1109" s="537"/>
      <c r="V1109" s="534"/>
      <c r="W1109" s="538"/>
      <c r="X1109" s="531">
        <f>ROUND(ROUND(ROUND(ROUND(F1065*K1108,0)*O1109,0)*S1105,0)*U1090,0)</f>
        <v>363</v>
      </c>
      <c r="Y1109" s="539"/>
      <c r="Z1109" s="533"/>
    </row>
    <row r="1110" spans="1:26" ht="16.7" customHeight="1" x14ac:dyDescent="0.15">
      <c r="A1110" s="520">
        <v>22</v>
      </c>
      <c r="B1110" s="520" t="s">
        <v>12084</v>
      </c>
      <c r="C1110" s="540" t="s">
        <v>12085</v>
      </c>
      <c r="D1110" s="542"/>
      <c r="E1110" s="542"/>
      <c r="F1110" s="534"/>
      <c r="G1110" s="537"/>
      <c r="H1110" s="541"/>
      <c r="I1110" s="938"/>
      <c r="J1110" s="545"/>
      <c r="K1110" s="546"/>
      <c r="L1110" s="940"/>
      <c r="M1110" s="526" t="s">
        <v>3833</v>
      </c>
      <c r="N1110" s="526" t="s">
        <v>1678</v>
      </c>
      <c r="O1110" s="527">
        <v>0.5</v>
      </c>
      <c r="P1110" s="952"/>
      <c r="Q1110" s="938"/>
      <c r="R1110" s="544"/>
      <c r="S1110" s="548"/>
      <c r="T1110" s="550"/>
      <c r="U1110" s="544"/>
      <c r="V1110" s="550"/>
      <c r="W1110" s="553"/>
      <c r="X1110" s="531">
        <f>ROUND(ROUND(ROUND(ROUND(F1065*K1108,0)*O1110,0)*S1105,0)*U1090,0)</f>
        <v>260</v>
      </c>
      <c r="Y1110" s="539"/>
      <c r="Z1110" s="533"/>
    </row>
    <row r="1111" spans="1:26" ht="16.7" customHeight="1" x14ac:dyDescent="0.15">
      <c r="A1111" s="520">
        <v>22</v>
      </c>
      <c r="B1111" s="520">
        <v>2731</v>
      </c>
      <c r="C1111" s="540" t="s">
        <v>12086</v>
      </c>
      <c r="D1111" s="542"/>
      <c r="E1111" s="542"/>
      <c r="F1111" s="534"/>
      <c r="G1111" s="537"/>
      <c r="H1111" s="541"/>
      <c r="I1111" s="522"/>
      <c r="J1111" s="523"/>
      <c r="K1111" s="524"/>
      <c r="L1111" s="526"/>
      <c r="M1111" s="526"/>
      <c r="N1111" s="526"/>
      <c r="O1111" s="527"/>
      <c r="P1111" s="528"/>
      <c r="Q1111" s="525"/>
      <c r="R1111" s="525"/>
      <c r="S1111" s="529"/>
      <c r="T1111" s="522"/>
      <c r="U1111" s="525"/>
      <c r="V1111" s="936" t="s">
        <v>10456</v>
      </c>
      <c r="W1111" s="941"/>
      <c r="X1111" s="531">
        <f>ROUND(F1065-V1114,0)</f>
        <v>762</v>
      </c>
      <c r="Y1111" s="539"/>
      <c r="Z1111" s="533"/>
    </row>
    <row r="1112" spans="1:26" ht="16.7" customHeight="1" x14ac:dyDescent="0.15">
      <c r="A1112" s="520">
        <v>22</v>
      </c>
      <c r="B1112" s="520">
        <v>2732</v>
      </c>
      <c r="C1112" s="540" t="s">
        <v>12087</v>
      </c>
      <c r="D1112" s="542"/>
      <c r="E1112" s="542"/>
      <c r="F1112" s="534"/>
      <c r="G1112" s="537"/>
      <c r="H1112" s="541"/>
      <c r="I1112" s="534"/>
      <c r="J1112" s="533"/>
      <c r="K1112" s="535"/>
      <c r="L1112" s="939" t="s">
        <v>10414</v>
      </c>
      <c r="M1112" s="526" t="s">
        <v>16</v>
      </c>
      <c r="N1112" s="526" t="s">
        <v>1678</v>
      </c>
      <c r="O1112" s="527">
        <v>0.7</v>
      </c>
      <c r="P1112" s="536"/>
      <c r="Q1112" s="537"/>
      <c r="R1112" s="537"/>
      <c r="T1112" s="534"/>
      <c r="U1112" s="537"/>
      <c r="V1112" s="937"/>
      <c r="W1112" s="942"/>
      <c r="X1112" s="531">
        <f>ROUND(ROUND(F1065*O1112,0)-V1114,0)</f>
        <v>530</v>
      </c>
      <c r="Y1112" s="539"/>
      <c r="Z1112" s="533"/>
    </row>
    <row r="1113" spans="1:26" ht="16.7" customHeight="1" x14ac:dyDescent="0.15">
      <c r="A1113" s="520">
        <v>22</v>
      </c>
      <c r="B1113" s="520" t="s">
        <v>12088</v>
      </c>
      <c r="C1113" s="540" t="s">
        <v>12089</v>
      </c>
      <c r="D1113" s="542"/>
      <c r="E1113" s="542"/>
      <c r="F1113" s="534"/>
      <c r="G1113" s="537"/>
      <c r="H1113" s="541"/>
      <c r="I1113" s="550"/>
      <c r="J1113" s="551"/>
      <c r="K1113" s="552"/>
      <c r="L1113" s="940"/>
      <c r="M1113" s="526" t="s">
        <v>3833</v>
      </c>
      <c r="N1113" s="526" t="s">
        <v>1678</v>
      </c>
      <c r="O1113" s="527">
        <v>0.5</v>
      </c>
      <c r="P1113" s="536"/>
      <c r="Q1113" s="537"/>
      <c r="R1113" s="537"/>
      <c r="T1113" s="534"/>
      <c r="U1113" s="537"/>
      <c r="V1113" s="937"/>
      <c r="W1113" s="942"/>
      <c r="X1113" s="531">
        <f>ROUND(ROUND(F1065*O1113,0)-V1114,0)</f>
        <v>375</v>
      </c>
      <c r="Y1113" s="539"/>
      <c r="Z1113" s="533"/>
    </row>
    <row r="1114" spans="1:26" ht="16.7" customHeight="1" x14ac:dyDescent="0.15">
      <c r="A1114" s="520">
        <v>22</v>
      </c>
      <c r="B1114" s="520">
        <v>2733</v>
      </c>
      <c r="C1114" s="540" t="s">
        <v>12090</v>
      </c>
      <c r="D1114" s="542"/>
      <c r="E1114" s="542"/>
      <c r="F1114" s="534"/>
      <c r="G1114" s="537"/>
      <c r="H1114" s="541"/>
      <c r="I1114" s="936" t="s">
        <v>10418</v>
      </c>
      <c r="J1114" s="523" t="s">
        <v>1678</v>
      </c>
      <c r="K1114" s="543">
        <v>0.96499999999999997</v>
      </c>
      <c r="L1114" s="525"/>
      <c r="M1114" s="526"/>
      <c r="N1114" s="526"/>
      <c r="O1114" s="527"/>
      <c r="P1114" s="536"/>
      <c r="Q1114" s="537"/>
      <c r="R1114" s="537"/>
      <c r="T1114" s="534"/>
      <c r="U1114" s="537"/>
      <c r="V1114" s="554">
        <v>12</v>
      </c>
      <c r="W1114" s="953" t="s">
        <v>10461</v>
      </c>
      <c r="X1114" s="531">
        <f>ROUND(ROUND(F1065*K1114,0)-V1114,0)</f>
        <v>735</v>
      </c>
      <c r="Y1114" s="539"/>
      <c r="Z1114" s="533"/>
    </row>
    <row r="1115" spans="1:26" ht="16.7" customHeight="1" x14ac:dyDescent="0.15">
      <c r="A1115" s="520">
        <v>22</v>
      </c>
      <c r="B1115" s="520">
        <v>2734</v>
      </c>
      <c r="C1115" s="540" t="s">
        <v>12091</v>
      </c>
      <c r="D1115" s="542"/>
      <c r="E1115" s="542"/>
      <c r="F1115" s="534"/>
      <c r="G1115" s="537"/>
      <c r="H1115" s="541"/>
      <c r="I1115" s="937"/>
      <c r="J1115" s="533"/>
      <c r="K1115" s="535"/>
      <c r="L1115" s="939" t="s">
        <v>10414</v>
      </c>
      <c r="M1115" s="526" t="s">
        <v>16</v>
      </c>
      <c r="N1115" s="526" t="s">
        <v>1678</v>
      </c>
      <c r="O1115" s="527">
        <v>0.7</v>
      </c>
      <c r="P1115" s="536"/>
      <c r="Q1115" s="537"/>
      <c r="R1115" s="537"/>
      <c r="T1115" s="534"/>
      <c r="U1115" s="537"/>
      <c r="V1115" s="534"/>
      <c r="W1115" s="953"/>
      <c r="X1115" s="531">
        <f>ROUND(ROUND(ROUND(F1065*K1114,0)*O1115,0)-V1114,0)</f>
        <v>511</v>
      </c>
      <c r="Y1115" s="539"/>
      <c r="Z1115" s="533"/>
    </row>
    <row r="1116" spans="1:26" ht="16.7" customHeight="1" x14ac:dyDescent="0.15">
      <c r="A1116" s="520">
        <v>22</v>
      </c>
      <c r="B1116" s="520" t="s">
        <v>12092</v>
      </c>
      <c r="C1116" s="540" t="s">
        <v>12093</v>
      </c>
      <c r="D1116" s="542"/>
      <c r="E1116" s="542"/>
      <c r="F1116" s="534"/>
      <c r="G1116" s="537"/>
      <c r="H1116" s="541"/>
      <c r="I1116" s="938"/>
      <c r="J1116" s="545"/>
      <c r="K1116" s="546"/>
      <c r="L1116" s="940"/>
      <c r="M1116" s="526" t="s">
        <v>3833</v>
      </c>
      <c r="N1116" s="526" t="s">
        <v>1678</v>
      </c>
      <c r="O1116" s="527">
        <v>0.5</v>
      </c>
      <c r="P1116" s="547"/>
      <c r="Q1116" s="544"/>
      <c r="R1116" s="544"/>
      <c r="S1116" s="548"/>
      <c r="T1116" s="534"/>
      <c r="U1116" s="537"/>
      <c r="V1116" s="534"/>
      <c r="W1116" s="538"/>
      <c r="X1116" s="531">
        <f>ROUND(ROUND(ROUND(F1065*K1114,0)*O1116,0)-V1114,0)</f>
        <v>362</v>
      </c>
      <c r="Y1116" s="539"/>
      <c r="Z1116" s="533"/>
    </row>
    <row r="1117" spans="1:26" ht="16.7" customHeight="1" x14ac:dyDescent="0.15">
      <c r="A1117" s="549">
        <v>22</v>
      </c>
      <c r="B1117" s="549">
        <v>2735</v>
      </c>
      <c r="C1117" s="540" t="s">
        <v>12094</v>
      </c>
      <c r="D1117" s="542"/>
      <c r="E1117" s="542"/>
      <c r="F1117" s="534"/>
      <c r="G1117" s="537"/>
      <c r="H1117" s="541"/>
      <c r="I1117" s="522"/>
      <c r="J1117" s="523"/>
      <c r="K1117" s="524"/>
      <c r="L1117" s="544"/>
      <c r="M1117" s="526"/>
      <c r="N1117" s="526"/>
      <c r="O1117" s="527"/>
      <c r="P1117" s="933" t="s">
        <v>10423</v>
      </c>
      <c r="Q1117" s="936" t="s">
        <v>10424</v>
      </c>
      <c r="R1117" s="525" t="s">
        <v>1678</v>
      </c>
      <c r="S1117" s="529">
        <v>0.5</v>
      </c>
      <c r="T1117" s="534"/>
      <c r="U1117" s="537"/>
      <c r="V1117" s="534"/>
      <c r="W1117" s="538"/>
      <c r="X1117" s="531">
        <f>ROUND(ROUND(F1065*S1117,0)-V1114,0)</f>
        <v>375</v>
      </c>
      <c r="Y1117" s="539"/>
      <c r="Z1117" s="533"/>
    </row>
    <row r="1118" spans="1:26" ht="16.7" customHeight="1" x14ac:dyDescent="0.15">
      <c r="A1118" s="549">
        <v>22</v>
      </c>
      <c r="B1118" s="549">
        <v>2736</v>
      </c>
      <c r="C1118" s="540" t="s">
        <v>12095</v>
      </c>
      <c r="D1118" s="542"/>
      <c r="E1118" s="542"/>
      <c r="F1118" s="534"/>
      <c r="G1118" s="537"/>
      <c r="H1118" s="541"/>
      <c r="I1118" s="534"/>
      <c r="J1118" s="533"/>
      <c r="K1118" s="535"/>
      <c r="L1118" s="939" t="s">
        <v>10414</v>
      </c>
      <c r="M1118" s="526" t="s">
        <v>16</v>
      </c>
      <c r="N1118" s="526" t="s">
        <v>1678</v>
      </c>
      <c r="O1118" s="527">
        <v>0.7</v>
      </c>
      <c r="P1118" s="951"/>
      <c r="Q1118" s="937"/>
      <c r="R1118" s="537"/>
      <c r="T1118" s="534"/>
      <c r="U1118" s="537"/>
      <c r="V1118" s="534"/>
      <c r="W1118" s="538"/>
      <c r="X1118" s="531">
        <f>ROUND(ROUND(ROUND(F1065*O1118,0)*S1117,0)-V1114,0)</f>
        <v>259</v>
      </c>
      <c r="Y1118" s="539"/>
      <c r="Z1118" s="533"/>
    </row>
    <row r="1119" spans="1:26" ht="16.7" customHeight="1" x14ac:dyDescent="0.15">
      <c r="A1119" s="520">
        <v>22</v>
      </c>
      <c r="B1119" s="520" t="s">
        <v>12096</v>
      </c>
      <c r="C1119" s="540" t="s">
        <v>12097</v>
      </c>
      <c r="D1119" s="542"/>
      <c r="E1119" s="542"/>
      <c r="F1119" s="534"/>
      <c r="G1119" s="537"/>
      <c r="H1119" s="541"/>
      <c r="I1119" s="550"/>
      <c r="J1119" s="551"/>
      <c r="K1119" s="552"/>
      <c r="L1119" s="940"/>
      <c r="M1119" s="526" t="s">
        <v>3833</v>
      </c>
      <c r="N1119" s="526" t="s">
        <v>1678</v>
      </c>
      <c r="O1119" s="527">
        <v>0.5</v>
      </c>
      <c r="P1119" s="951"/>
      <c r="Q1119" s="937"/>
      <c r="R1119" s="537"/>
      <c r="T1119" s="534"/>
      <c r="U1119" s="537"/>
      <c r="V1119" s="534"/>
      <c r="W1119" s="538"/>
      <c r="X1119" s="531">
        <f>ROUND(ROUND(ROUND(F1065*O1119,0)*S1117,0)-V1114,0)</f>
        <v>182</v>
      </c>
      <c r="Y1119" s="539"/>
      <c r="Z1119" s="533"/>
    </row>
    <row r="1120" spans="1:26" ht="16.7" customHeight="1" x14ac:dyDescent="0.15">
      <c r="A1120" s="549">
        <v>22</v>
      </c>
      <c r="B1120" s="549">
        <v>2737</v>
      </c>
      <c r="C1120" s="540" t="s">
        <v>12098</v>
      </c>
      <c r="D1120" s="542"/>
      <c r="E1120" s="542"/>
      <c r="F1120" s="534"/>
      <c r="G1120" s="537"/>
      <c r="H1120" s="541"/>
      <c r="I1120" s="936" t="s">
        <v>10418</v>
      </c>
      <c r="J1120" s="523" t="s">
        <v>1678</v>
      </c>
      <c r="K1120" s="543">
        <v>0.96499999999999997</v>
      </c>
      <c r="L1120" s="526"/>
      <c r="M1120" s="526"/>
      <c r="N1120" s="526"/>
      <c r="O1120" s="527"/>
      <c r="P1120" s="951"/>
      <c r="Q1120" s="937"/>
      <c r="R1120" s="537"/>
      <c r="T1120" s="534"/>
      <c r="U1120" s="537"/>
      <c r="V1120" s="534"/>
      <c r="W1120" s="538"/>
      <c r="X1120" s="531">
        <f>ROUND(ROUND(ROUND(F1065*K1120,0)*S1117,0)-V1114,0)</f>
        <v>362</v>
      </c>
      <c r="Y1120" s="539"/>
      <c r="Z1120" s="533"/>
    </row>
    <row r="1121" spans="1:26" ht="16.7" customHeight="1" x14ac:dyDescent="0.15">
      <c r="A1121" s="549">
        <v>22</v>
      </c>
      <c r="B1121" s="549">
        <v>2738</v>
      </c>
      <c r="C1121" s="540" t="s">
        <v>12099</v>
      </c>
      <c r="D1121" s="542"/>
      <c r="E1121" s="542"/>
      <c r="F1121" s="534"/>
      <c r="G1121" s="537"/>
      <c r="H1121" s="541"/>
      <c r="I1121" s="937"/>
      <c r="J1121" s="533"/>
      <c r="K1121" s="535"/>
      <c r="L1121" s="939" t="s">
        <v>10414</v>
      </c>
      <c r="M1121" s="526" t="s">
        <v>16</v>
      </c>
      <c r="N1121" s="526" t="s">
        <v>1678</v>
      </c>
      <c r="O1121" s="527">
        <v>0.7</v>
      </c>
      <c r="P1121" s="951"/>
      <c r="Q1121" s="937"/>
      <c r="R1121" s="537"/>
      <c r="T1121" s="534"/>
      <c r="U1121" s="537"/>
      <c r="V1121" s="534"/>
      <c r="W1121" s="538"/>
      <c r="X1121" s="531">
        <f>ROUND(ROUND(ROUND(ROUND(F1065*K1120,0)*O1121,0)*S1117,0)-V1114,0)</f>
        <v>250</v>
      </c>
      <c r="Y1121" s="539"/>
      <c r="Z1121" s="533"/>
    </row>
    <row r="1122" spans="1:26" ht="16.7" customHeight="1" x14ac:dyDescent="0.15">
      <c r="A1122" s="520">
        <v>22</v>
      </c>
      <c r="B1122" s="520" t="s">
        <v>12100</v>
      </c>
      <c r="C1122" s="540" t="s">
        <v>12101</v>
      </c>
      <c r="D1122" s="542"/>
      <c r="E1122" s="542"/>
      <c r="F1122" s="534"/>
      <c r="G1122" s="537"/>
      <c r="H1122" s="541"/>
      <c r="I1122" s="938"/>
      <c r="J1122" s="545"/>
      <c r="K1122" s="546"/>
      <c r="L1122" s="940"/>
      <c r="M1122" s="526" t="s">
        <v>3833</v>
      </c>
      <c r="N1122" s="526" t="s">
        <v>1678</v>
      </c>
      <c r="O1122" s="527">
        <v>0.5</v>
      </c>
      <c r="P1122" s="951"/>
      <c r="Q1122" s="938"/>
      <c r="R1122" s="544"/>
      <c r="S1122" s="548"/>
      <c r="T1122" s="534"/>
      <c r="U1122" s="537"/>
      <c r="V1122" s="534"/>
      <c r="W1122" s="538"/>
      <c r="X1122" s="531">
        <f>ROUND(ROUND(ROUND(ROUND(F1065*K1120,0)*O1122,0)*S1117,0)-V1114,0)</f>
        <v>175</v>
      </c>
      <c r="Y1122" s="539"/>
      <c r="Z1122" s="533"/>
    </row>
    <row r="1123" spans="1:26" ht="16.7" customHeight="1" x14ac:dyDescent="0.15">
      <c r="A1123" s="549">
        <v>22</v>
      </c>
      <c r="B1123" s="549">
        <v>3739</v>
      </c>
      <c r="C1123" s="540" t="s">
        <v>12102</v>
      </c>
      <c r="D1123" s="542"/>
      <c r="E1123" s="542"/>
      <c r="F1123" s="534"/>
      <c r="G1123" s="537"/>
      <c r="H1123" s="541"/>
      <c r="I1123" s="522"/>
      <c r="J1123" s="523"/>
      <c r="K1123" s="524"/>
      <c r="L1123" s="526"/>
      <c r="M1123" s="526"/>
      <c r="N1123" s="526"/>
      <c r="O1123" s="527"/>
      <c r="P1123" s="951"/>
      <c r="Q1123" s="936" t="s">
        <v>10433</v>
      </c>
      <c r="R1123" s="525" t="s">
        <v>1678</v>
      </c>
      <c r="S1123" s="529">
        <v>0.7</v>
      </c>
      <c r="T1123" s="534"/>
      <c r="U1123" s="537"/>
      <c r="V1123" s="534"/>
      <c r="W1123" s="538"/>
      <c r="X1123" s="531">
        <f>ROUND(ROUND(F1065*S1123,0)-V1114,0)</f>
        <v>530</v>
      </c>
      <c r="Y1123" s="539"/>
      <c r="Z1123" s="533"/>
    </row>
    <row r="1124" spans="1:26" ht="16.7" customHeight="1" x14ac:dyDescent="0.15">
      <c r="A1124" s="549">
        <v>22</v>
      </c>
      <c r="B1124" s="549">
        <v>3740</v>
      </c>
      <c r="C1124" s="540" t="s">
        <v>12103</v>
      </c>
      <c r="D1124" s="542"/>
      <c r="E1124" s="542"/>
      <c r="F1124" s="534"/>
      <c r="G1124" s="537"/>
      <c r="H1124" s="541"/>
      <c r="I1124" s="534"/>
      <c r="J1124" s="533"/>
      <c r="K1124" s="535"/>
      <c r="L1124" s="939" t="s">
        <v>10414</v>
      </c>
      <c r="M1124" s="526" t="s">
        <v>16</v>
      </c>
      <c r="N1124" s="526" t="s">
        <v>1678</v>
      </c>
      <c r="O1124" s="527">
        <v>0.7</v>
      </c>
      <c r="P1124" s="951"/>
      <c r="Q1124" s="937"/>
      <c r="R1124" s="537"/>
      <c r="T1124" s="534"/>
      <c r="U1124" s="537"/>
      <c r="V1124" s="534"/>
      <c r="W1124" s="538"/>
      <c r="X1124" s="531">
        <f>ROUND(ROUND(ROUND(F1065*O1124,0)*S1123,0)-V1114,0)</f>
        <v>367</v>
      </c>
      <c r="Y1124" s="539"/>
      <c r="Z1124" s="533"/>
    </row>
    <row r="1125" spans="1:26" ht="16.7" customHeight="1" x14ac:dyDescent="0.15">
      <c r="A1125" s="520">
        <v>22</v>
      </c>
      <c r="B1125" s="520" t="s">
        <v>12104</v>
      </c>
      <c r="C1125" s="540" t="s">
        <v>12105</v>
      </c>
      <c r="D1125" s="542"/>
      <c r="E1125" s="542"/>
      <c r="F1125" s="534"/>
      <c r="G1125" s="537"/>
      <c r="H1125" s="541"/>
      <c r="I1125" s="550"/>
      <c r="J1125" s="551"/>
      <c r="K1125" s="552"/>
      <c r="L1125" s="940"/>
      <c r="M1125" s="526" t="s">
        <v>3833</v>
      </c>
      <c r="N1125" s="526" t="s">
        <v>1678</v>
      </c>
      <c r="O1125" s="527">
        <v>0.5</v>
      </c>
      <c r="P1125" s="951"/>
      <c r="Q1125" s="937"/>
      <c r="R1125" s="537"/>
      <c r="T1125" s="534"/>
      <c r="U1125" s="537"/>
      <c r="V1125" s="534"/>
      <c r="W1125" s="538"/>
      <c r="X1125" s="531">
        <f>ROUND(ROUND(ROUND(F1065*O1125,0)*S1123,0)-V1114,0)</f>
        <v>259</v>
      </c>
      <c r="Y1125" s="539"/>
      <c r="Z1125" s="533"/>
    </row>
    <row r="1126" spans="1:26" ht="16.7" customHeight="1" x14ac:dyDescent="0.15">
      <c r="A1126" s="549">
        <v>22</v>
      </c>
      <c r="B1126" s="549">
        <v>3741</v>
      </c>
      <c r="C1126" s="540" t="s">
        <v>12106</v>
      </c>
      <c r="D1126" s="542"/>
      <c r="E1126" s="542"/>
      <c r="F1126" s="534"/>
      <c r="G1126" s="537"/>
      <c r="H1126" s="541"/>
      <c r="I1126" s="936" t="s">
        <v>10418</v>
      </c>
      <c r="J1126" s="523" t="s">
        <v>1678</v>
      </c>
      <c r="K1126" s="543">
        <v>0.96499999999999997</v>
      </c>
      <c r="L1126" s="526"/>
      <c r="M1126" s="526"/>
      <c r="N1126" s="526"/>
      <c r="O1126" s="527"/>
      <c r="P1126" s="951"/>
      <c r="Q1126" s="937"/>
      <c r="R1126" s="537"/>
      <c r="T1126" s="534"/>
      <c r="U1126" s="537"/>
      <c r="V1126" s="534"/>
      <c r="W1126" s="538"/>
      <c r="X1126" s="531">
        <f>ROUND(ROUND(ROUND(F1065*K1126,0)*S1123,0)-V1114,0)</f>
        <v>511</v>
      </c>
      <c r="Y1126" s="539"/>
      <c r="Z1126" s="533"/>
    </row>
    <row r="1127" spans="1:26" ht="16.7" customHeight="1" x14ac:dyDescent="0.15">
      <c r="A1127" s="549">
        <v>22</v>
      </c>
      <c r="B1127" s="549">
        <v>3742</v>
      </c>
      <c r="C1127" s="540" t="s">
        <v>12107</v>
      </c>
      <c r="D1127" s="542"/>
      <c r="E1127" s="542"/>
      <c r="F1127" s="534"/>
      <c r="G1127" s="537"/>
      <c r="H1127" s="541"/>
      <c r="I1127" s="937"/>
      <c r="J1127" s="533"/>
      <c r="K1127" s="535"/>
      <c r="L1127" s="939" t="s">
        <v>10414</v>
      </c>
      <c r="M1127" s="526" t="s">
        <v>16</v>
      </c>
      <c r="N1127" s="526" t="s">
        <v>1678</v>
      </c>
      <c r="O1127" s="527">
        <v>0.7</v>
      </c>
      <c r="P1127" s="951"/>
      <c r="Q1127" s="937"/>
      <c r="R1127" s="537"/>
      <c r="T1127" s="534"/>
      <c r="U1127" s="537"/>
      <c r="V1127" s="534"/>
      <c r="W1127" s="538"/>
      <c r="X1127" s="531">
        <f>ROUND(ROUND(ROUND(ROUND(F1065*K1126,0)*O1127,0)*S1123,0)-V1114,0)</f>
        <v>354</v>
      </c>
      <c r="Y1127" s="539"/>
      <c r="Z1127" s="533"/>
    </row>
    <row r="1128" spans="1:26" ht="16.7" customHeight="1" x14ac:dyDescent="0.15">
      <c r="A1128" s="520">
        <v>22</v>
      </c>
      <c r="B1128" s="520" t="s">
        <v>12108</v>
      </c>
      <c r="C1128" s="540" t="s">
        <v>12109</v>
      </c>
      <c r="D1128" s="542"/>
      <c r="E1128" s="542"/>
      <c r="F1128" s="534"/>
      <c r="G1128" s="537"/>
      <c r="H1128" s="541"/>
      <c r="I1128" s="938"/>
      <c r="J1128" s="545"/>
      <c r="K1128" s="546"/>
      <c r="L1128" s="940"/>
      <c r="M1128" s="526" t="s">
        <v>3833</v>
      </c>
      <c r="N1128" s="526" t="s">
        <v>1678</v>
      </c>
      <c r="O1128" s="527">
        <v>0.5</v>
      </c>
      <c r="P1128" s="952"/>
      <c r="Q1128" s="938"/>
      <c r="R1128" s="544"/>
      <c r="S1128" s="548"/>
      <c r="T1128" s="534"/>
      <c r="U1128" s="537"/>
      <c r="V1128" s="534"/>
      <c r="W1128" s="538"/>
      <c r="X1128" s="531">
        <f>ROUND(ROUND(ROUND(ROUND(F1065*K1126,0)*O1128,0)*S1123,0)-V1114,0)</f>
        <v>250</v>
      </c>
      <c r="Y1128" s="539"/>
      <c r="Z1128" s="533"/>
    </row>
    <row r="1129" spans="1:26" ht="16.7" customHeight="1" x14ac:dyDescent="0.15">
      <c r="A1129" s="520">
        <v>22</v>
      </c>
      <c r="B1129" s="520" t="s">
        <v>12110</v>
      </c>
      <c r="C1129" s="540" t="s">
        <v>12111</v>
      </c>
      <c r="D1129" s="542"/>
      <c r="E1129" s="542"/>
      <c r="F1129" s="534"/>
      <c r="G1129" s="537"/>
      <c r="H1129" s="541"/>
      <c r="I1129" s="522"/>
      <c r="J1129" s="523"/>
      <c r="K1129" s="524"/>
      <c r="L1129" s="526"/>
      <c r="M1129" s="526"/>
      <c r="N1129" s="526"/>
      <c r="O1129" s="527"/>
      <c r="P1129" s="933" t="s">
        <v>10443</v>
      </c>
      <c r="Q1129" s="936" t="s">
        <v>10444</v>
      </c>
      <c r="R1129" s="525" t="s">
        <v>1678</v>
      </c>
      <c r="S1129" s="529">
        <v>0.7</v>
      </c>
      <c r="T1129" s="534"/>
      <c r="U1129" s="537"/>
      <c r="V1129" s="534"/>
      <c r="W1129" s="538"/>
      <c r="X1129" s="531">
        <f>ROUND(ROUND(F1065*S1129,0)-V1114,0)</f>
        <v>530</v>
      </c>
      <c r="Y1129" s="539"/>
      <c r="Z1129" s="533"/>
    </row>
    <row r="1130" spans="1:26" ht="16.7" customHeight="1" x14ac:dyDescent="0.15">
      <c r="A1130" s="520">
        <v>22</v>
      </c>
      <c r="B1130" s="520" t="s">
        <v>12112</v>
      </c>
      <c r="C1130" s="540" t="s">
        <v>12113</v>
      </c>
      <c r="D1130" s="542"/>
      <c r="E1130" s="542"/>
      <c r="F1130" s="534"/>
      <c r="G1130" s="537"/>
      <c r="H1130" s="541"/>
      <c r="I1130" s="534"/>
      <c r="J1130" s="533"/>
      <c r="K1130" s="535"/>
      <c r="L1130" s="939" t="s">
        <v>10414</v>
      </c>
      <c r="M1130" s="526" t="s">
        <v>16</v>
      </c>
      <c r="N1130" s="526" t="s">
        <v>1678</v>
      </c>
      <c r="O1130" s="527">
        <v>0.7</v>
      </c>
      <c r="P1130" s="951"/>
      <c r="Q1130" s="937"/>
      <c r="R1130" s="537"/>
      <c r="T1130" s="534"/>
      <c r="U1130" s="537"/>
      <c r="V1130" s="534"/>
      <c r="W1130" s="538"/>
      <c r="X1130" s="531">
        <f>ROUND(ROUND(ROUND(F1065*O1130,0)*S1129,0)-V1114,0)</f>
        <v>367</v>
      </c>
      <c r="Y1130" s="539"/>
      <c r="Z1130" s="533"/>
    </row>
    <row r="1131" spans="1:26" ht="16.7" customHeight="1" x14ac:dyDescent="0.15">
      <c r="A1131" s="520">
        <v>22</v>
      </c>
      <c r="B1131" s="520" t="s">
        <v>12114</v>
      </c>
      <c r="C1131" s="540" t="s">
        <v>12115</v>
      </c>
      <c r="D1131" s="542"/>
      <c r="E1131" s="542"/>
      <c r="F1131" s="534"/>
      <c r="G1131" s="537"/>
      <c r="H1131" s="541"/>
      <c r="I1131" s="550"/>
      <c r="J1131" s="551"/>
      <c r="K1131" s="552"/>
      <c r="L1131" s="940"/>
      <c r="M1131" s="526" t="s">
        <v>3833</v>
      </c>
      <c r="N1131" s="526" t="s">
        <v>1678</v>
      </c>
      <c r="O1131" s="527">
        <v>0.5</v>
      </c>
      <c r="P1131" s="951"/>
      <c r="Q1131" s="937"/>
      <c r="R1131" s="537"/>
      <c r="T1131" s="534"/>
      <c r="U1131" s="537"/>
      <c r="V1131" s="534"/>
      <c r="W1131" s="538"/>
      <c r="X1131" s="531">
        <f>ROUND(ROUND(ROUND(F1065*O1131,0)*S1129,0)-V1114,0)</f>
        <v>259</v>
      </c>
      <c r="Y1131" s="539"/>
      <c r="Z1131" s="533"/>
    </row>
    <row r="1132" spans="1:26" ht="16.7" customHeight="1" x14ac:dyDescent="0.15">
      <c r="A1132" s="520">
        <v>22</v>
      </c>
      <c r="B1132" s="520" t="s">
        <v>12116</v>
      </c>
      <c r="C1132" s="540" t="s">
        <v>12117</v>
      </c>
      <c r="D1132" s="542"/>
      <c r="E1132" s="542"/>
      <c r="F1132" s="534"/>
      <c r="G1132" s="537"/>
      <c r="H1132" s="541"/>
      <c r="I1132" s="936" t="s">
        <v>10418</v>
      </c>
      <c r="J1132" s="523" t="s">
        <v>1678</v>
      </c>
      <c r="K1132" s="543">
        <v>0.96499999999999997</v>
      </c>
      <c r="L1132" s="526"/>
      <c r="M1132" s="526"/>
      <c r="N1132" s="526"/>
      <c r="O1132" s="527"/>
      <c r="P1132" s="951"/>
      <c r="Q1132" s="937"/>
      <c r="R1132" s="537"/>
      <c r="T1132" s="534"/>
      <c r="U1132" s="537"/>
      <c r="V1132" s="534"/>
      <c r="W1132" s="538"/>
      <c r="X1132" s="531">
        <f>ROUND(ROUND(ROUND(F1065*K1132,0)*S1129,0)-V1114,0)</f>
        <v>511</v>
      </c>
      <c r="Y1132" s="539"/>
      <c r="Z1132" s="533"/>
    </row>
    <row r="1133" spans="1:26" ht="16.7" customHeight="1" x14ac:dyDescent="0.15">
      <c r="A1133" s="520">
        <v>22</v>
      </c>
      <c r="B1133" s="520" t="s">
        <v>12118</v>
      </c>
      <c r="C1133" s="540" t="s">
        <v>12119</v>
      </c>
      <c r="D1133" s="542"/>
      <c r="E1133" s="542"/>
      <c r="F1133" s="534"/>
      <c r="G1133" s="537"/>
      <c r="H1133" s="541"/>
      <c r="I1133" s="937"/>
      <c r="J1133" s="533"/>
      <c r="K1133" s="535"/>
      <c r="L1133" s="939" t="s">
        <v>10414</v>
      </c>
      <c r="M1133" s="526" t="s">
        <v>16</v>
      </c>
      <c r="N1133" s="526" t="s">
        <v>1678</v>
      </c>
      <c r="O1133" s="527">
        <v>0.7</v>
      </c>
      <c r="P1133" s="951"/>
      <c r="Q1133" s="937"/>
      <c r="R1133" s="537"/>
      <c r="T1133" s="534"/>
      <c r="U1133" s="537"/>
      <c r="V1133" s="534"/>
      <c r="W1133" s="538"/>
      <c r="X1133" s="531">
        <f>ROUND(ROUND(ROUND(ROUND(F1065*K1132,0)*O1133,0)*S1129,0)-V1114,0)</f>
        <v>354</v>
      </c>
      <c r="Y1133" s="539"/>
      <c r="Z1133" s="533"/>
    </row>
    <row r="1134" spans="1:26" ht="16.7" customHeight="1" x14ac:dyDescent="0.15">
      <c r="A1134" s="520">
        <v>22</v>
      </c>
      <c r="B1134" s="520" t="s">
        <v>12120</v>
      </c>
      <c r="C1134" s="540" t="s">
        <v>12121</v>
      </c>
      <c r="D1134" s="542"/>
      <c r="E1134" s="542"/>
      <c r="F1134" s="534"/>
      <c r="G1134" s="537"/>
      <c r="H1134" s="541"/>
      <c r="I1134" s="938"/>
      <c r="J1134" s="545"/>
      <c r="K1134" s="546"/>
      <c r="L1134" s="940"/>
      <c r="M1134" s="526" t="s">
        <v>3833</v>
      </c>
      <c r="N1134" s="526" t="s">
        <v>1678</v>
      </c>
      <c r="O1134" s="527">
        <v>0.5</v>
      </c>
      <c r="P1134" s="952"/>
      <c r="Q1134" s="938"/>
      <c r="R1134" s="544"/>
      <c r="S1134" s="548"/>
      <c r="T1134" s="550"/>
      <c r="U1134" s="544"/>
      <c r="V1134" s="534"/>
      <c r="W1134" s="538"/>
      <c r="X1134" s="531">
        <f>ROUND(ROUND(ROUND(ROUND(F1065*K1132,0)*O1134,0)*S1129,0)-V1114,0)</f>
        <v>250</v>
      </c>
      <c r="Y1134" s="539"/>
      <c r="Z1134" s="533"/>
    </row>
    <row r="1135" spans="1:26" ht="16.7" customHeight="1" x14ac:dyDescent="0.15">
      <c r="A1135" s="520">
        <v>22</v>
      </c>
      <c r="B1135" s="520">
        <v>2741</v>
      </c>
      <c r="C1135" s="540" t="s">
        <v>12122</v>
      </c>
      <c r="D1135" s="542"/>
      <c r="E1135" s="542"/>
      <c r="F1135" s="534"/>
      <c r="G1135" s="537"/>
      <c r="H1135" s="541"/>
      <c r="I1135" s="522"/>
      <c r="J1135" s="523"/>
      <c r="K1135" s="524"/>
      <c r="L1135" s="526"/>
      <c r="M1135" s="526"/>
      <c r="N1135" s="526"/>
      <c r="O1135" s="527"/>
      <c r="P1135" s="528"/>
      <c r="Q1135" s="525"/>
      <c r="R1135" s="525"/>
      <c r="S1135" s="529"/>
      <c r="T1135" s="936" t="s">
        <v>11906</v>
      </c>
      <c r="U1135" s="947"/>
      <c r="V1135" s="534"/>
      <c r="W1135" s="538"/>
      <c r="X1135" s="531">
        <f>ROUND(ROUND(F1065*U1138,0)-V1114,0)</f>
        <v>755</v>
      </c>
      <c r="Y1135" s="539"/>
      <c r="Z1135" s="533"/>
    </row>
    <row r="1136" spans="1:26" ht="16.7" customHeight="1" x14ac:dyDescent="0.15">
      <c r="A1136" s="520">
        <v>22</v>
      </c>
      <c r="B1136" s="520">
        <v>2742</v>
      </c>
      <c r="C1136" s="540" t="s">
        <v>12123</v>
      </c>
      <c r="D1136" s="542"/>
      <c r="E1136" s="542"/>
      <c r="F1136" s="534"/>
      <c r="G1136" s="537"/>
      <c r="H1136" s="541"/>
      <c r="I1136" s="534"/>
      <c r="J1136" s="533"/>
      <c r="K1136" s="535"/>
      <c r="L1136" s="939" t="s">
        <v>10414</v>
      </c>
      <c r="M1136" s="526" t="s">
        <v>16</v>
      </c>
      <c r="N1136" s="526" t="s">
        <v>1678</v>
      </c>
      <c r="O1136" s="527">
        <v>0.7</v>
      </c>
      <c r="P1136" s="536"/>
      <c r="Q1136" s="537"/>
      <c r="R1136" s="537"/>
      <c r="T1136" s="937"/>
      <c r="U1136" s="948"/>
      <c r="V1136" s="534"/>
      <c r="W1136" s="538"/>
      <c r="X1136" s="531">
        <f>ROUND(ROUND(ROUND(F1065*O1136,0)*U1138,0)-V1114,0)</f>
        <v>525</v>
      </c>
      <c r="Y1136" s="539"/>
      <c r="Z1136" s="533"/>
    </row>
    <row r="1137" spans="1:26" ht="16.7" customHeight="1" x14ac:dyDescent="0.15">
      <c r="A1137" s="520">
        <v>22</v>
      </c>
      <c r="B1137" s="520" t="s">
        <v>12124</v>
      </c>
      <c r="C1137" s="540" t="s">
        <v>12125</v>
      </c>
      <c r="D1137" s="542"/>
      <c r="E1137" s="542"/>
      <c r="F1137" s="534"/>
      <c r="G1137" s="537"/>
      <c r="H1137" s="541"/>
      <c r="I1137" s="550"/>
      <c r="J1137" s="551"/>
      <c r="K1137" s="552"/>
      <c r="L1137" s="940"/>
      <c r="M1137" s="526" t="s">
        <v>3833</v>
      </c>
      <c r="N1137" s="526" t="s">
        <v>1678</v>
      </c>
      <c r="O1137" s="527">
        <v>0.5</v>
      </c>
      <c r="P1137" s="536"/>
      <c r="Q1137" s="537"/>
      <c r="R1137" s="537"/>
      <c r="T1137" s="937"/>
      <c r="U1137" s="948"/>
      <c r="V1137" s="534"/>
      <c r="W1137" s="538"/>
      <c r="X1137" s="531">
        <f>ROUND(ROUND(ROUND(F1065*O1137,0)*U1138,0)-V1114,0)</f>
        <v>372</v>
      </c>
      <c r="Y1137" s="539"/>
      <c r="Z1137" s="533"/>
    </row>
    <row r="1138" spans="1:26" ht="16.7" customHeight="1" x14ac:dyDescent="0.15">
      <c r="A1138" s="520">
        <v>22</v>
      </c>
      <c r="B1138" s="520">
        <v>2743</v>
      </c>
      <c r="C1138" s="540" t="s">
        <v>12126</v>
      </c>
      <c r="D1138" s="542"/>
      <c r="E1138" s="542"/>
      <c r="F1138" s="534"/>
      <c r="G1138" s="537"/>
      <c r="H1138" s="541"/>
      <c r="I1138" s="936" t="s">
        <v>10418</v>
      </c>
      <c r="J1138" s="523" t="s">
        <v>1678</v>
      </c>
      <c r="K1138" s="543">
        <v>0.96499999999999997</v>
      </c>
      <c r="L1138" s="525"/>
      <c r="M1138" s="526"/>
      <c r="N1138" s="526"/>
      <c r="O1138" s="527"/>
      <c r="P1138" s="536"/>
      <c r="Q1138" s="537"/>
      <c r="R1138" s="537"/>
      <c r="T1138" s="534" t="s">
        <v>1678</v>
      </c>
      <c r="U1138" s="570">
        <v>0.99099999999999999</v>
      </c>
      <c r="V1138" s="534"/>
      <c r="W1138" s="538"/>
      <c r="X1138" s="531">
        <f>ROUND(ROUND(ROUND(F1065*K1138,0)*U1138,0)-V1114,0)</f>
        <v>728</v>
      </c>
      <c r="Y1138" s="539"/>
      <c r="Z1138" s="533"/>
    </row>
    <row r="1139" spans="1:26" ht="16.7" customHeight="1" x14ac:dyDescent="0.15">
      <c r="A1139" s="520">
        <v>22</v>
      </c>
      <c r="B1139" s="520">
        <v>2744</v>
      </c>
      <c r="C1139" s="540" t="s">
        <v>12127</v>
      </c>
      <c r="D1139" s="542"/>
      <c r="E1139" s="542"/>
      <c r="F1139" s="534"/>
      <c r="G1139" s="537"/>
      <c r="H1139" s="541"/>
      <c r="I1139" s="937"/>
      <c r="J1139" s="533"/>
      <c r="K1139" s="535"/>
      <c r="L1139" s="939" t="s">
        <v>10414</v>
      </c>
      <c r="M1139" s="526" t="s">
        <v>16</v>
      </c>
      <c r="N1139" s="526" t="s">
        <v>1678</v>
      </c>
      <c r="O1139" s="527">
        <v>0.7</v>
      </c>
      <c r="P1139" s="536"/>
      <c r="Q1139" s="537"/>
      <c r="R1139" s="537"/>
      <c r="T1139" s="534"/>
      <c r="U1139" s="537"/>
      <c r="V1139" s="534"/>
      <c r="W1139" s="538"/>
      <c r="X1139" s="531">
        <f>ROUND(ROUND(ROUND(ROUND(F1065*K1138,0)*O1139,0)*U1138,0)-V1114,0)</f>
        <v>506</v>
      </c>
      <c r="Y1139" s="539"/>
      <c r="Z1139" s="533"/>
    </row>
    <row r="1140" spans="1:26" ht="16.7" customHeight="1" x14ac:dyDescent="0.15">
      <c r="A1140" s="520">
        <v>22</v>
      </c>
      <c r="B1140" s="520" t="s">
        <v>12128</v>
      </c>
      <c r="C1140" s="540" t="s">
        <v>12129</v>
      </c>
      <c r="D1140" s="542"/>
      <c r="E1140" s="542"/>
      <c r="F1140" s="534"/>
      <c r="G1140" s="537"/>
      <c r="H1140" s="541"/>
      <c r="I1140" s="938"/>
      <c r="J1140" s="545"/>
      <c r="K1140" s="546"/>
      <c r="L1140" s="940"/>
      <c r="M1140" s="526" t="s">
        <v>3833</v>
      </c>
      <c r="N1140" s="526" t="s">
        <v>1678</v>
      </c>
      <c r="O1140" s="527">
        <v>0.5</v>
      </c>
      <c r="P1140" s="547"/>
      <c r="Q1140" s="544"/>
      <c r="R1140" s="544"/>
      <c r="S1140" s="548"/>
      <c r="T1140" s="534"/>
      <c r="U1140" s="537"/>
      <c r="V1140" s="534"/>
      <c r="W1140" s="538"/>
      <c r="X1140" s="531">
        <f>ROUND(ROUND(ROUND(ROUND(F1065*K1138,0)*O1140,0)*U1138,0)-V1114,0)</f>
        <v>359</v>
      </c>
      <c r="Y1140" s="539"/>
      <c r="Z1140" s="533"/>
    </row>
    <row r="1141" spans="1:26" ht="16.7" customHeight="1" x14ac:dyDescent="0.15">
      <c r="A1141" s="549">
        <v>22</v>
      </c>
      <c r="B1141" s="549">
        <v>2745</v>
      </c>
      <c r="C1141" s="540" t="s">
        <v>12130</v>
      </c>
      <c r="D1141" s="542"/>
      <c r="E1141" s="542"/>
      <c r="F1141" s="534"/>
      <c r="G1141" s="537"/>
      <c r="H1141" s="541"/>
      <c r="I1141" s="522"/>
      <c r="J1141" s="523"/>
      <c r="K1141" s="524"/>
      <c r="L1141" s="544"/>
      <c r="M1141" s="526"/>
      <c r="N1141" s="526"/>
      <c r="O1141" s="527"/>
      <c r="P1141" s="933" t="s">
        <v>10423</v>
      </c>
      <c r="Q1141" s="936" t="s">
        <v>10424</v>
      </c>
      <c r="R1141" s="525" t="s">
        <v>1678</v>
      </c>
      <c r="S1141" s="529">
        <v>0.5</v>
      </c>
      <c r="T1141" s="534"/>
      <c r="U1141" s="537"/>
      <c r="V1141" s="534"/>
      <c r="W1141" s="538"/>
      <c r="X1141" s="531">
        <f>ROUND(ROUND(ROUND(F1065*S1141,0)*U1138,0)-V1114,0)</f>
        <v>372</v>
      </c>
      <c r="Y1141" s="539"/>
      <c r="Z1141" s="533"/>
    </row>
    <row r="1142" spans="1:26" ht="16.7" customHeight="1" x14ac:dyDescent="0.15">
      <c r="A1142" s="549">
        <v>22</v>
      </c>
      <c r="B1142" s="549">
        <v>2746</v>
      </c>
      <c r="C1142" s="540" t="s">
        <v>12131</v>
      </c>
      <c r="D1142" s="542"/>
      <c r="E1142" s="542"/>
      <c r="F1142" s="534"/>
      <c r="G1142" s="537"/>
      <c r="H1142" s="541"/>
      <c r="I1142" s="534"/>
      <c r="J1142" s="533"/>
      <c r="K1142" s="535"/>
      <c r="L1142" s="939" t="s">
        <v>10414</v>
      </c>
      <c r="M1142" s="526" t="s">
        <v>16</v>
      </c>
      <c r="N1142" s="526" t="s">
        <v>1678</v>
      </c>
      <c r="O1142" s="527">
        <v>0.7</v>
      </c>
      <c r="P1142" s="951"/>
      <c r="Q1142" s="937"/>
      <c r="R1142" s="537"/>
      <c r="T1142" s="534"/>
      <c r="U1142" s="537"/>
      <c r="V1142" s="534"/>
      <c r="W1142" s="538"/>
      <c r="X1142" s="531">
        <f>ROUND(ROUND(ROUND(ROUND(F1065*O1142,0)*S1141,0)*U1138,0)-V1114,0)</f>
        <v>257</v>
      </c>
      <c r="Y1142" s="539"/>
      <c r="Z1142" s="533"/>
    </row>
    <row r="1143" spans="1:26" ht="16.7" customHeight="1" x14ac:dyDescent="0.15">
      <c r="A1143" s="520">
        <v>22</v>
      </c>
      <c r="B1143" s="520" t="s">
        <v>12132</v>
      </c>
      <c r="C1143" s="540" t="s">
        <v>12133</v>
      </c>
      <c r="D1143" s="542"/>
      <c r="E1143" s="542"/>
      <c r="F1143" s="534"/>
      <c r="G1143" s="537"/>
      <c r="H1143" s="541"/>
      <c r="I1143" s="550"/>
      <c r="J1143" s="551"/>
      <c r="K1143" s="552"/>
      <c r="L1143" s="940"/>
      <c r="M1143" s="526" t="s">
        <v>3833</v>
      </c>
      <c r="N1143" s="526" t="s">
        <v>1678</v>
      </c>
      <c r="O1143" s="527">
        <v>0.5</v>
      </c>
      <c r="P1143" s="951"/>
      <c r="Q1143" s="937"/>
      <c r="R1143" s="537"/>
      <c r="T1143" s="534"/>
      <c r="U1143" s="537"/>
      <c r="V1143" s="534"/>
      <c r="W1143" s="538"/>
      <c r="X1143" s="531">
        <f>ROUND(ROUND(ROUND(ROUND(F1065*O1143,0)*S1141,0)*U1138,0)-V1114,0)</f>
        <v>180</v>
      </c>
      <c r="Y1143" s="539"/>
      <c r="Z1143" s="533"/>
    </row>
    <row r="1144" spans="1:26" ht="16.7" customHeight="1" x14ac:dyDescent="0.15">
      <c r="A1144" s="549">
        <v>22</v>
      </c>
      <c r="B1144" s="549">
        <v>2747</v>
      </c>
      <c r="C1144" s="540" t="s">
        <v>12134</v>
      </c>
      <c r="D1144" s="542"/>
      <c r="E1144" s="542"/>
      <c r="F1144" s="534"/>
      <c r="G1144" s="537"/>
      <c r="H1144" s="541"/>
      <c r="I1144" s="936" t="s">
        <v>10418</v>
      </c>
      <c r="J1144" s="523" t="s">
        <v>1678</v>
      </c>
      <c r="K1144" s="543">
        <v>0.96499999999999997</v>
      </c>
      <c r="L1144" s="526"/>
      <c r="M1144" s="526"/>
      <c r="N1144" s="526"/>
      <c r="O1144" s="527"/>
      <c r="P1144" s="951"/>
      <c r="Q1144" s="937"/>
      <c r="R1144" s="537"/>
      <c r="T1144" s="534"/>
      <c r="U1144" s="537"/>
      <c r="V1144" s="534"/>
      <c r="W1144" s="538"/>
      <c r="X1144" s="531">
        <f>ROUND(ROUND(ROUND(ROUND(F1065*K1144,0)*S1141,0)*U1138,0)-V1114,0)</f>
        <v>359</v>
      </c>
      <c r="Y1144" s="539"/>
      <c r="Z1144" s="533"/>
    </row>
    <row r="1145" spans="1:26" ht="16.7" customHeight="1" x14ac:dyDescent="0.15">
      <c r="A1145" s="549">
        <v>22</v>
      </c>
      <c r="B1145" s="549">
        <v>2748</v>
      </c>
      <c r="C1145" s="540" t="s">
        <v>12135</v>
      </c>
      <c r="D1145" s="542"/>
      <c r="E1145" s="542"/>
      <c r="F1145" s="534"/>
      <c r="G1145" s="537"/>
      <c r="H1145" s="541"/>
      <c r="I1145" s="937"/>
      <c r="J1145" s="533"/>
      <c r="K1145" s="535"/>
      <c r="L1145" s="939" t="s">
        <v>10414</v>
      </c>
      <c r="M1145" s="526" t="s">
        <v>16</v>
      </c>
      <c r="N1145" s="526" t="s">
        <v>1678</v>
      </c>
      <c r="O1145" s="527">
        <v>0.7</v>
      </c>
      <c r="P1145" s="951"/>
      <c r="Q1145" s="937"/>
      <c r="R1145" s="537"/>
      <c r="T1145" s="534"/>
      <c r="U1145" s="537"/>
      <c r="V1145" s="534"/>
      <c r="W1145" s="538"/>
      <c r="X1145" s="531">
        <f>ROUND(ROUND(ROUND(ROUND(ROUND(F1065*K1144,0)*O1145,0)*S1141,0)*U1138,0)-V1114,0)</f>
        <v>248</v>
      </c>
      <c r="Y1145" s="539"/>
      <c r="Z1145" s="533"/>
    </row>
    <row r="1146" spans="1:26" ht="16.7" customHeight="1" x14ac:dyDescent="0.15">
      <c r="A1146" s="520">
        <v>22</v>
      </c>
      <c r="B1146" s="520" t="s">
        <v>12136</v>
      </c>
      <c r="C1146" s="540" t="s">
        <v>12137</v>
      </c>
      <c r="D1146" s="542"/>
      <c r="E1146" s="542"/>
      <c r="F1146" s="534"/>
      <c r="G1146" s="537"/>
      <c r="H1146" s="541"/>
      <c r="I1146" s="938"/>
      <c r="J1146" s="545"/>
      <c r="K1146" s="546"/>
      <c r="L1146" s="940"/>
      <c r="M1146" s="526" t="s">
        <v>3833</v>
      </c>
      <c r="N1146" s="526" t="s">
        <v>1678</v>
      </c>
      <c r="O1146" s="527">
        <v>0.5</v>
      </c>
      <c r="P1146" s="951"/>
      <c r="Q1146" s="938"/>
      <c r="R1146" s="544"/>
      <c r="S1146" s="548"/>
      <c r="T1146" s="534"/>
      <c r="U1146" s="537"/>
      <c r="V1146" s="534"/>
      <c r="W1146" s="538"/>
      <c r="X1146" s="531">
        <f>ROUND(ROUND(ROUND(ROUND(ROUND(F1065*K1144,0)*O1146,0)*S1141,0)*U1138,0)-V1114,0)</f>
        <v>173</v>
      </c>
      <c r="Y1146" s="539"/>
      <c r="Z1146" s="533"/>
    </row>
    <row r="1147" spans="1:26" ht="16.7" customHeight="1" x14ac:dyDescent="0.15">
      <c r="A1147" s="549">
        <v>22</v>
      </c>
      <c r="B1147" s="549">
        <v>3749</v>
      </c>
      <c r="C1147" s="540" t="s">
        <v>12138</v>
      </c>
      <c r="D1147" s="542"/>
      <c r="E1147" s="542"/>
      <c r="F1147" s="534"/>
      <c r="G1147" s="537"/>
      <c r="H1147" s="541"/>
      <c r="I1147" s="522"/>
      <c r="J1147" s="523"/>
      <c r="K1147" s="524"/>
      <c r="L1147" s="526"/>
      <c r="M1147" s="526"/>
      <c r="N1147" s="526"/>
      <c r="O1147" s="527"/>
      <c r="P1147" s="951"/>
      <c r="Q1147" s="936" t="s">
        <v>10433</v>
      </c>
      <c r="R1147" s="525" t="s">
        <v>1678</v>
      </c>
      <c r="S1147" s="529">
        <v>0.7</v>
      </c>
      <c r="T1147" s="534"/>
      <c r="U1147" s="537"/>
      <c r="V1147" s="534"/>
      <c r="W1147" s="538"/>
      <c r="X1147" s="531">
        <f>ROUND(ROUND(ROUND(F1065*S1147,0)*U1138,0)-V1114,0)</f>
        <v>525</v>
      </c>
      <c r="Y1147" s="539"/>
      <c r="Z1147" s="533"/>
    </row>
    <row r="1148" spans="1:26" ht="16.7" customHeight="1" x14ac:dyDescent="0.15">
      <c r="A1148" s="549">
        <v>22</v>
      </c>
      <c r="B1148" s="549">
        <v>3750</v>
      </c>
      <c r="C1148" s="540" t="s">
        <v>12139</v>
      </c>
      <c r="D1148" s="542"/>
      <c r="E1148" s="542"/>
      <c r="F1148" s="534"/>
      <c r="G1148" s="537"/>
      <c r="H1148" s="541"/>
      <c r="I1148" s="534"/>
      <c r="J1148" s="533"/>
      <c r="K1148" s="535"/>
      <c r="L1148" s="939" t="s">
        <v>10414</v>
      </c>
      <c r="M1148" s="526" t="s">
        <v>16</v>
      </c>
      <c r="N1148" s="526" t="s">
        <v>1678</v>
      </c>
      <c r="O1148" s="527">
        <v>0.7</v>
      </c>
      <c r="P1148" s="951"/>
      <c r="Q1148" s="937"/>
      <c r="R1148" s="537"/>
      <c r="T1148" s="534"/>
      <c r="U1148" s="537"/>
      <c r="V1148" s="534"/>
      <c r="W1148" s="538"/>
      <c r="X1148" s="531">
        <f>ROUND(ROUND(ROUND(ROUND(F1065*O1148,0)*S1147,0)*U1138,0)-V1114,0)</f>
        <v>364</v>
      </c>
      <c r="Y1148" s="539"/>
      <c r="Z1148" s="533"/>
    </row>
    <row r="1149" spans="1:26" ht="16.7" customHeight="1" x14ac:dyDescent="0.15">
      <c r="A1149" s="520">
        <v>22</v>
      </c>
      <c r="B1149" s="520" t="s">
        <v>12140</v>
      </c>
      <c r="C1149" s="540" t="s">
        <v>12141</v>
      </c>
      <c r="D1149" s="542"/>
      <c r="E1149" s="542"/>
      <c r="F1149" s="534"/>
      <c r="G1149" s="537"/>
      <c r="H1149" s="541"/>
      <c r="I1149" s="550"/>
      <c r="J1149" s="551"/>
      <c r="K1149" s="552"/>
      <c r="L1149" s="940"/>
      <c r="M1149" s="526" t="s">
        <v>3833</v>
      </c>
      <c r="N1149" s="526" t="s">
        <v>1678</v>
      </c>
      <c r="O1149" s="527">
        <v>0.5</v>
      </c>
      <c r="P1149" s="951"/>
      <c r="Q1149" s="937"/>
      <c r="R1149" s="537"/>
      <c r="T1149" s="534"/>
      <c r="U1149" s="537"/>
      <c r="V1149" s="534"/>
      <c r="W1149" s="538"/>
      <c r="X1149" s="531">
        <f>ROUND(ROUND(ROUND(ROUND(F1065*O1149,0)*S1147,0)*U1138,0)-V1114,0)</f>
        <v>257</v>
      </c>
      <c r="Y1149" s="539"/>
      <c r="Z1149" s="533"/>
    </row>
    <row r="1150" spans="1:26" ht="16.7" customHeight="1" x14ac:dyDescent="0.15">
      <c r="A1150" s="549">
        <v>22</v>
      </c>
      <c r="B1150" s="549">
        <v>3751</v>
      </c>
      <c r="C1150" s="540" t="s">
        <v>12142</v>
      </c>
      <c r="D1150" s="542"/>
      <c r="E1150" s="542"/>
      <c r="F1150" s="534"/>
      <c r="G1150" s="537"/>
      <c r="H1150" s="541"/>
      <c r="I1150" s="936" t="s">
        <v>10418</v>
      </c>
      <c r="J1150" s="523" t="s">
        <v>1678</v>
      </c>
      <c r="K1150" s="543">
        <v>0.96499999999999997</v>
      </c>
      <c r="L1150" s="526"/>
      <c r="M1150" s="526"/>
      <c r="N1150" s="526"/>
      <c r="O1150" s="527"/>
      <c r="P1150" s="951"/>
      <c r="Q1150" s="937"/>
      <c r="R1150" s="537"/>
      <c r="T1150" s="534"/>
      <c r="U1150" s="537"/>
      <c r="V1150" s="534"/>
      <c r="W1150" s="538"/>
      <c r="X1150" s="531">
        <f>ROUND(ROUND(ROUND(ROUND(F1065*K1150,0)*S1147,0)*U1138,0)-V1114,0)</f>
        <v>506</v>
      </c>
      <c r="Y1150" s="539"/>
      <c r="Z1150" s="533"/>
    </row>
    <row r="1151" spans="1:26" ht="16.7" customHeight="1" x14ac:dyDescent="0.15">
      <c r="A1151" s="549">
        <v>22</v>
      </c>
      <c r="B1151" s="549">
        <v>3752</v>
      </c>
      <c r="C1151" s="540" t="s">
        <v>12143</v>
      </c>
      <c r="D1151" s="542"/>
      <c r="E1151" s="542"/>
      <c r="F1151" s="534"/>
      <c r="G1151" s="537"/>
      <c r="H1151" s="541"/>
      <c r="I1151" s="937"/>
      <c r="J1151" s="533"/>
      <c r="K1151" s="535"/>
      <c r="L1151" s="939" t="s">
        <v>10414</v>
      </c>
      <c r="M1151" s="526" t="s">
        <v>16</v>
      </c>
      <c r="N1151" s="526" t="s">
        <v>1678</v>
      </c>
      <c r="O1151" s="527">
        <v>0.7</v>
      </c>
      <c r="P1151" s="951"/>
      <c r="Q1151" s="937"/>
      <c r="R1151" s="537"/>
      <c r="T1151" s="534"/>
      <c r="U1151" s="537"/>
      <c r="V1151" s="534"/>
      <c r="W1151" s="538"/>
      <c r="X1151" s="531">
        <f>ROUND(ROUND(ROUND(ROUND(ROUND(F1065*K1150,0)*O1151,0)*S1147,0)*U1138,0)-V1114,0)</f>
        <v>351</v>
      </c>
      <c r="Y1151" s="539"/>
      <c r="Z1151" s="533"/>
    </row>
    <row r="1152" spans="1:26" ht="16.7" customHeight="1" x14ac:dyDescent="0.15">
      <c r="A1152" s="520">
        <v>22</v>
      </c>
      <c r="B1152" s="520" t="s">
        <v>12144</v>
      </c>
      <c r="C1152" s="540" t="s">
        <v>12145</v>
      </c>
      <c r="D1152" s="542"/>
      <c r="E1152" s="542"/>
      <c r="F1152" s="534"/>
      <c r="G1152" s="537"/>
      <c r="H1152" s="541"/>
      <c r="I1152" s="938"/>
      <c r="J1152" s="545"/>
      <c r="K1152" s="546"/>
      <c r="L1152" s="940"/>
      <c r="M1152" s="526" t="s">
        <v>3833</v>
      </c>
      <c r="N1152" s="526" t="s">
        <v>1678</v>
      </c>
      <c r="O1152" s="527">
        <v>0.5</v>
      </c>
      <c r="P1152" s="952"/>
      <c r="Q1152" s="938"/>
      <c r="R1152" s="544"/>
      <c r="S1152" s="548"/>
      <c r="T1152" s="534"/>
      <c r="U1152" s="537"/>
      <c r="V1152" s="534"/>
      <c r="W1152" s="538"/>
      <c r="X1152" s="531">
        <f>ROUND(ROUND(ROUND(ROUND(ROUND(F1065*K1150,0)*O1152,0)*S1147,0)*U1138,0)-V1114,0)</f>
        <v>248</v>
      </c>
      <c r="Y1152" s="539"/>
      <c r="Z1152" s="533"/>
    </row>
    <row r="1153" spans="1:26" ht="16.7" customHeight="1" x14ac:dyDescent="0.15">
      <c r="A1153" s="520">
        <v>22</v>
      </c>
      <c r="B1153" s="520" t="s">
        <v>12146</v>
      </c>
      <c r="C1153" s="540" t="s">
        <v>12147</v>
      </c>
      <c r="D1153" s="542"/>
      <c r="E1153" s="542"/>
      <c r="F1153" s="534"/>
      <c r="G1153" s="537"/>
      <c r="H1153" s="541"/>
      <c r="I1153" s="522"/>
      <c r="J1153" s="523"/>
      <c r="K1153" s="524"/>
      <c r="L1153" s="526"/>
      <c r="M1153" s="526"/>
      <c r="N1153" s="526"/>
      <c r="O1153" s="527"/>
      <c r="P1153" s="933" t="s">
        <v>10443</v>
      </c>
      <c r="Q1153" s="936" t="s">
        <v>10444</v>
      </c>
      <c r="R1153" s="525" t="s">
        <v>1678</v>
      </c>
      <c r="S1153" s="529">
        <v>0.7</v>
      </c>
      <c r="T1153" s="534"/>
      <c r="U1153" s="537"/>
      <c r="V1153" s="534"/>
      <c r="W1153" s="538"/>
      <c r="X1153" s="531">
        <f>ROUND(ROUND(ROUND(F1065*S1153,0)*U1138,0)-V1114,0)</f>
        <v>525</v>
      </c>
      <c r="Y1153" s="539"/>
      <c r="Z1153" s="533"/>
    </row>
    <row r="1154" spans="1:26" ht="16.7" customHeight="1" x14ac:dyDescent="0.15">
      <c r="A1154" s="520">
        <v>22</v>
      </c>
      <c r="B1154" s="520" t="s">
        <v>12148</v>
      </c>
      <c r="C1154" s="540" t="s">
        <v>12149</v>
      </c>
      <c r="D1154" s="542"/>
      <c r="E1154" s="542"/>
      <c r="F1154" s="534"/>
      <c r="G1154" s="537"/>
      <c r="H1154" s="541"/>
      <c r="I1154" s="534"/>
      <c r="J1154" s="533"/>
      <c r="K1154" s="535"/>
      <c r="L1154" s="939" t="s">
        <v>10414</v>
      </c>
      <c r="M1154" s="526" t="s">
        <v>16</v>
      </c>
      <c r="N1154" s="526" t="s">
        <v>1678</v>
      </c>
      <c r="O1154" s="527">
        <v>0.7</v>
      </c>
      <c r="P1154" s="951"/>
      <c r="Q1154" s="937"/>
      <c r="R1154" s="537"/>
      <c r="T1154" s="534"/>
      <c r="U1154" s="537"/>
      <c r="V1154" s="534"/>
      <c r="W1154" s="538"/>
      <c r="X1154" s="531">
        <f>ROUND(ROUND(ROUND(ROUND(F1065*O1154,0)*S1153,0)*U1138,0)-V1114,0)</f>
        <v>364</v>
      </c>
      <c r="Y1154" s="539"/>
      <c r="Z1154" s="533"/>
    </row>
    <row r="1155" spans="1:26" ht="16.7" customHeight="1" x14ac:dyDescent="0.15">
      <c r="A1155" s="520">
        <v>22</v>
      </c>
      <c r="B1155" s="520" t="s">
        <v>12150</v>
      </c>
      <c r="C1155" s="540" t="s">
        <v>12151</v>
      </c>
      <c r="D1155" s="542"/>
      <c r="E1155" s="542"/>
      <c r="F1155" s="534"/>
      <c r="G1155" s="537"/>
      <c r="H1155" s="541"/>
      <c r="I1155" s="550"/>
      <c r="J1155" s="551"/>
      <c r="K1155" s="552"/>
      <c r="L1155" s="940"/>
      <c r="M1155" s="526" t="s">
        <v>3833</v>
      </c>
      <c r="N1155" s="526" t="s">
        <v>1678</v>
      </c>
      <c r="O1155" s="527">
        <v>0.5</v>
      </c>
      <c r="P1155" s="951"/>
      <c r="Q1155" s="937"/>
      <c r="R1155" s="537"/>
      <c r="T1155" s="534"/>
      <c r="U1155" s="537"/>
      <c r="V1155" s="534"/>
      <c r="W1155" s="538"/>
      <c r="X1155" s="531">
        <f>ROUND(ROUND(ROUND(ROUND(F1065*O1155,0)*S1153,0)*U1138,0)-V1114,0)</f>
        <v>257</v>
      </c>
      <c r="Y1155" s="539"/>
      <c r="Z1155" s="533"/>
    </row>
    <row r="1156" spans="1:26" ht="16.7" customHeight="1" x14ac:dyDescent="0.15">
      <c r="A1156" s="520">
        <v>22</v>
      </c>
      <c r="B1156" s="520" t="s">
        <v>12152</v>
      </c>
      <c r="C1156" s="540" t="s">
        <v>12153</v>
      </c>
      <c r="D1156" s="542"/>
      <c r="E1156" s="542"/>
      <c r="F1156" s="534"/>
      <c r="G1156" s="537"/>
      <c r="H1156" s="541"/>
      <c r="I1156" s="936" t="s">
        <v>10418</v>
      </c>
      <c r="J1156" s="523" t="s">
        <v>1678</v>
      </c>
      <c r="K1156" s="543">
        <v>0.96499999999999997</v>
      </c>
      <c r="L1156" s="526"/>
      <c r="M1156" s="526"/>
      <c r="N1156" s="526"/>
      <c r="O1156" s="527"/>
      <c r="P1156" s="951"/>
      <c r="Q1156" s="937"/>
      <c r="R1156" s="537"/>
      <c r="T1156" s="534"/>
      <c r="U1156" s="537"/>
      <c r="V1156" s="534"/>
      <c r="W1156" s="538"/>
      <c r="X1156" s="531">
        <f>ROUND(ROUND(ROUND(ROUND(F1065*K1156,0)*S1153,0)*U1138,0)-V1114,0)</f>
        <v>506</v>
      </c>
      <c r="Y1156" s="539"/>
      <c r="Z1156" s="533"/>
    </row>
    <row r="1157" spans="1:26" ht="16.7" customHeight="1" x14ac:dyDescent="0.15">
      <c r="A1157" s="520">
        <v>22</v>
      </c>
      <c r="B1157" s="520" t="s">
        <v>12154</v>
      </c>
      <c r="C1157" s="540" t="s">
        <v>12155</v>
      </c>
      <c r="D1157" s="542"/>
      <c r="E1157" s="542"/>
      <c r="F1157" s="534"/>
      <c r="G1157" s="537"/>
      <c r="H1157" s="541"/>
      <c r="I1157" s="937"/>
      <c r="J1157" s="533"/>
      <c r="K1157" s="535"/>
      <c r="L1157" s="939" t="s">
        <v>10414</v>
      </c>
      <c r="M1157" s="526" t="s">
        <v>16</v>
      </c>
      <c r="N1157" s="526" t="s">
        <v>1678</v>
      </c>
      <c r="O1157" s="527">
        <v>0.7</v>
      </c>
      <c r="P1157" s="951"/>
      <c r="Q1157" s="937"/>
      <c r="R1157" s="537"/>
      <c r="T1157" s="534"/>
      <c r="U1157" s="537"/>
      <c r="V1157" s="534"/>
      <c r="W1157" s="538"/>
      <c r="X1157" s="531">
        <f>ROUND(ROUND(ROUND(ROUND(ROUND(F1065*K1156,0)*O1157,0)*S1153,0)*U1138,0)-V1114,0)</f>
        <v>351</v>
      </c>
      <c r="Y1157" s="539"/>
      <c r="Z1157" s="533"/>
    </row>
    <row r="1158" spans="1:26" ht="16.7" customHeight="1" x14ac:dyDescent="0.15">
      <c r="A1158" s="520">
        <v>22</v>
      </c>
      <c r="B1158" s="520" t="s">
        <v>12156</v>
      </c>
      <c r="C1158" s="540" t="s">
        <v>12157</v>
      </c>
      <c r="D1158" s="557"/>
      <c r="E1158" s="557"/>
      <c r="F1158" s="550"/>
      <c r="G1158" s="544"/>
      <c r="H1158" s="558"/>
      <c r="I1158" s="938"/>
      <c r="J1158" s="545"/>
      <c r="K1158" s="546"/>
      <c r="L1158" s="940"/>
      <c r="M1158" s="526" t="s">
        <v>3833</v>
      </c>
      <c r="N1158" s="526" t="s">
        <v>1678</v>
      </c>
      <c r="O1158" s="527">
        <v>0.5</v>
      </c>
      <c r="P1158" s="952"/>
      <c r="Q1158" s="938"/>
      <c r="R1158" s="544"/>
      <c r="S1158" s="548"/>
      <c r="T1158" s="550"/>
      <c r="U1158" s="544"/>
      <c r="V1158" s="550"/>
      <c r="W1158" s="553"/>
      <c r="X1158" s="531">
        <f>ROUND(ROUND(ROUND(ROUND(ROUND(F1065*K1156,0)*O1158,0)*S1153,0)*U1138,0)-V1114,0)</f>
        <v>248</v>
      </c>
      <c r="Y1158" s="559"/>
      <c r="Z1158" s="533"/>
    </row>
    <row r="1159" spans="1:26" ht="16.7" customHeight="1" x14ac:dyDescent="0.15">
      <c r="A1159" s="520">
        <v>22</v>
      </c>
      <c r="B1159" s="520">
        <v>2331</v>
      </c>
      <c r="C1159" s="521" t="s">
        <v>12158</v>
      </c>
      <c r="D1159" s="560"/>
      <c r="E1159" s="560"/>
      <c r="F1159" s="936" t="s">
        <v>10567</v>
      </c>
      <c r="G1159" s="947"/>
      <c r="H1159" s="941"/>
      <c r="I1159" s="522"/>
      <c r="J1159" s="523"/>
      <c r="K1159" s="524"/>
      <c r="L1159" s="526"/>
      <c r="M1159" s="526"/>
      <c r="N1159" s="526"/>
      <c r="O1159" s="527"/>
      <c r="P1159" s="528"/>
      <c r="Q1159" s="525"/>
      <c r="R1159" s="525"/>
      <c r="S1159" s="529"/>
      <c r="T1159" s="522"/>
      <c r="U1159" s="525"/>
      <c r="V1159" s="522"/>
      <c r="W1159" s="530"/>
      <c r="X1159" s="531">
        <f>F1161</f>
        <v>541</v>
      </c>
      <c r="Y1159" s="532"/>
      <c r="Z1159" s="533"/>
    </row>
    <row r="1160" spans="1:26" ht="16.7" customHeight="1" x14ac:dyDescent="0.15">
      <c r="A1160" s="520">
        <v>22</v>
      </c>
      <c r="B1160" s="520">
        <v>2332</v>
      </c>
      <c r="C1160" s="521" t="s">
        <v>12159</v>
      </c>
      <c r="D1160" s="542"/>
      <c r="E1160" s="542"/>
      <c r="F1160" s="937"/>
      <c r="G1160" s="948"/>
      <c r="H1160" s="942"/>
      <c r="I1160" s="534"/>
      <c r="J1160" s="533"/>
      <c r="K1160" s="535"/>
      <c r="L1160" s="939" t="s">
        <v>10414</v>
      </c>
      <c r="M1160" s="526" t="s">
        <v>16</v>
      </c>
      <c r="N1160" s="526" t="s">
        <v>1678</v>
      </c>
      <c r="O1160" s="527">
        <v>0.7</v>
      </c>
      <c r="P1160" s="536"/>
      <c r="Q1160" s="537"/>
      <c r="R1160" s="537"/>
      <c r="T1160" s="534"/>
      <c r="U1160" s="537"/>
      <c r="V1160" s="534"/>
      <c r="W1160" s="538"/>
      <c r="X1160" s="531">
        <f>ROUND(F1161*O1160,0)</f>
        <v>379</v>
      </c>
      <c r="Y1160" s="539"/>
      <c r="Z1160" s="533"/>
    </row>
    <row r="1161" spans="1:26" ht="16.7" customHeight="1" x14ac:dyDescent="0.15">
      <c r="A1161" s="520">
        <v>22</v>
      </c>
      <c r="B1161" s="520" t="s">
        <v>12160</v>
      </c>
      <c r="C1161" s="540" t="s">
        <v>12161</v>
      </c>
      <c r="D1161" s="542"/>
      <c r="E1161" s="542"/>
      <c r="F1161" s="949">
        <v>541</v>
      </c>
      <c r="G1161" s="950"/>
      <c r="H1161" s="541" t="s">
        <v>9</v>
      </c>
      <c r="I1161" s="550"/>
      <c r="J1161" s="551"/>
      <c r="K1161" s="552"/>
      <c r="L1161" s="940"/>
      <c r="M1161" s="526" t="s">
        <v>3833</v>
      </c>
      <c r="N1161" s="526" t="s">
        <v>1678</v>
      </c>
      <c r="O1161" s="527">
        <v>0.5</v>
      </c>
      <c r="P1161" s="536"/>
      <c r="Q1161" s="537"/>
      <c r="R1161" s="537"/>
      <c r="T1161" s="534"/>
      <c r="U1161" s="537"/>
      <c r="V1161" s="534"/>
      <c r="W1161" s="538"/>
      <c r="X1161" s="531">
        <f>ROUND(F1161*O1161,0)</f>
        <v>271</v>
      </c>
      <c r="Y1161" s="539"/>
      <c r="Z1161" s="533"/>
    </row>
    <row r="1162" spans="1:26" ht="16.7" customHeight="1" x14ac:dyDescent="0.15">
      <c r="A1162" s="520">
        <v>22</v>
      </c>
      <c r="B1162" s="520">
        <v>2333</v>
      </c>
      <c r="C1162" s="540" t="s">
        <v>12162</v>
      </c>
      <c r="D1162" s="542"/>
      <c r="E1162" s="542"/>
      <c r="F1162" s="534"/>
      <c r="G1162" s="537"/>
      <c r="H1162" s="541"/>
      <c r="I1162" s="936" t="s">
        <v>10418</v>
      </c>
      <c r="J1162" s="523" t="s">
        <v>1678</v>
      </c>
      <c r="K1162" s="543">
        <v>0.96499999999999997</v>
      </c>
      <c r="L1162" s="526"/>
      <c r="M1162" s="526"/>
      <c r="N1162" s="526"/>
      <c r="O1162" s="527"/>
      <c r="P1162" s="536"/>
      <c r="Q1162" s="537"/>
      <c r="R1162" s="537"/>
      <c r="T1162" s="534"/>
      <c r="U1162" s="537"/>
      <c r="V1162" s="534"/>
      <c r="W1162" s="538"/>
      <c r="X1162" s="531">
        <f>ROUND(F1161*K1162,0)</f>
        <v>522</v>
      </c>
      <c r="Y1162" s="539"/>
      <c r="Z1162" s="533"/>
    </row>
    <row r="1163" spans="1:26" ht="16.7" customHeight="1" x14ac:dyDescent="0.15">
      <c r="A1163" s="520">
        <v>22</v>
      </c>
      <c r="B1163" s="520">
        <v>2334</v>
      </c>
      <c r="C1163" s="540" t="s">
        <v>12163</v>
      </c>
      <c r="D1163" s="542"/>
      <c r="E1163" s="542"/>
      <c r="F1163" s="534"/>
      <c r="G1163" s="537"/>
      <c r="H1163" s="541"/>
      <c r="I1163" s="937"/>
      <c r="J1163" s="533"/>
      <c r="K1163" s="535"/>
      <c r="L1163" s="939" t="s">
        <v>10414</v>
      </c>
      <c r="M1163" s="526" t="s">
        <v>16</v>
      </c>
      <c r="N1163" s="526" t="s">
        <v>1678</v>
      </c>
      <c r="O1163" s="527">
        <v>0.7</v>
      </c>
      <c r="P1163" s="536"/>
      <c r="Q1163" s="537"/>
      <c r="R1163" s="537"/>
      <c r="T1163" s="534"/>
      <c r="U1163" s="537"/>
      <c r="V1163" s="534"/>
      <c r="W1163" s="538"/>
      <c r="X1163" s="531">
        <f>ROUND(ROUND(F1161*K1162,0)*O1163,0)</f>
        <v>365</v>
      </c>
      <c r="Y1163" s="539"/>
      <c r="Z1163" s="533"/>
    </row>
    <row r="1164" spans="1:26" ht="16.7" customHeight="1" x14ac:dyDescent="0.15">
      <c r="A1164" s="520">
        <v>22</v>
      </c>
      <c r="B1164" s="520" t="s">
        <v>12164</v>
      </c>
      <c r="C1164" s="540" t="s">
        <v>12165</v>
      </c>
      <c r="D1164" s="542"/>
      <c r="E1164" s="542"/>
      <c r="F1164" s="534"/>
      <c r="G1164" s="537"/>
      <c r="H1164" s="541"/>
      <c r="I1164" s="938"/>
      <c r="J1164" s="545"/>
      <c r="K1164" s="546"/>
      <c r="L1164" s="940"/>
      <c r="M1164" s="526" t="s">
        <v>3833</v>
      </c>
      <c r="N1164" s="526" t="s">
        <v>1678</v>
      </c>
      <c r="O1164" s="527">
        <v>0.5</v>
      </c>
      <c r="P1164" s="547"/>
      <c r="Q1164" s="544"/>
      <c r="R1164" s="544"/>
      <c r="S1164" s="548"/>
      <c r="T1164" s="534"/>
      <c r="U1164" s="537"/>
      <c r="V1164" s="534"/>
      <c r="W1164" s="538"/>
      <c r="X1164" s="531">
        <f>ROUND(ROUND(F1161*K1162,0)*O1164,0)</f>
        <v>261</v>
      </c>
      <c r="Y1164" s="539"/>
      <c r="Z1164" s="533"/>
    </row>
    <row r="1165" spans="1:26" ht="16.7" customHeight="1" x14ac:dyDescent="0.15">
      <c r="A1165" s="549">
        <v>22</v>
      </c>
      <c r="B1165" s="549">
        <v>2335</v>
      </c>
      <c r="C1165" s="540" t="s">
        <v>12166</v>
      </c>
      <c r="D1165" s="542"/>
      <c r="E1165" s="542"/>
      <c r="F1165" s="534"/>
      <c r="G1165" s="537"/>
      <c r="H1165" s="541"/>
      <c r="I1165" s="522"/>
      <c r="J1165" s="523"/>
      <c r="K1165" s="524"/>
      <c r="L1165" s="526"/>
      <c r="M1165" s="526"/>
      <c r="N1165" s="526"/>
      <c r="O1165" s="527"/>
      <c r="P1165" s="933" t="s">
        <v>10423</v>
      </c>
      <c r="Q1165" s="936" t="s">
        <v>10424</v>
      </c>
      <c r="R1165" s="525" t="s">
        <v>1678</v>
      </c>
      <c r="S1165" s="529">
        <v>0.5</v>
      </c>
      <c r="T1165" s="534"/>
      <c r="U1165" s="537"/>
      <c r="V1165" s="534"/>
      <c r="W1165" s="538"/>
      <c r="X1165" s="531">
        <f>ROUND(F1161*S1165,0)</f>
        <v>271</v>
      </c>
      <c r="Y1165" s="539"/>
      <c r="Z1165" s="533"/>
    </row>
    <row r="1166" spans="1:26" ht="16.7" customHeight="1" x14ac:dyDescent="0.15">
      <c r="A1166" s="549">
        <v>22</v>
      </c>
      <c r="B1166" s="549">
        <v>2336</v>
      </c>
      <c r="C1166" s="540" t="s">
        <v>12167</v>
      </c>
      <c r="D1166" s="542"/>
      <c r="E1166" s="542"/>
      <c r="F1166" s="534"/>
      <c r="G1166" s="537"/>
      <c r="H1166" s="541"/>
      <c r="I1166" s="534"/>
      <c r="J1166" s="533"/>
      <c r="K1166" s="535"/>
      <c r="L1166" s="939" t="s">
        <v>10414</v>
      </c>
      <c r="M1166" s="526" t="s">
        <v>16</v>
      </c>
      <c r="N1166" s="526" t="s">
        <v>1678</v>
      </c>
      <c r="O1166" s="527">
        <v>0.7</v>
      </c>
      <c r="P1166" s="951"/>
      <c r="Q1166" s="937"/>
      <c r="R1166" s="537"/>
      <c r="T1166" s="534"/>
      <c r="U1166" s="537"/>
      <c r="V1166" s="534"/>
      <c r="W1166" s="538"/>
      <c r="X1166" s="531">
        <f>ROUND(ROUND(F1161*O1166,0)*S1165,0)</f>
        <v>190</v>
      </c>
      <c r="Y1166" s="539"/>
      <c r="Z1166" s="533"/>
    </row>
    <row r="1167" spans="1:26" ht="16.7" customHeight="1" x14ac:dyDescent="0.15">
      <c r="A1167" s="520">
        <v>22</v>
      </c>
      <c r="B1167" s="520" t="s">
        <v>12168</v>
      </c>
      <c r="C1167" s="540" t="s">
        <v>12169</v>
      </c>
      <c r="D1167" s="542"/>
      <c r="E1167" s="542"/>
      <c r="F1167" s="534"/>
      <c r="G1167" s="537"/>
      <c r="H1167" s="541"/>
      <c r="I1167" s="550"/>
      <c r="J1167" s="551"/>
      <c r="K1167" s="552"/>
      <c r="L1167" s="940"/>
      <c r="M1167" s="526" t="s">
        <v>3833</v>
      </c>
      <c r="N1167" s="526" t="s">
        <v>1678</v>
      </c>
      <c r="O1167" s="527">
        <v>0.5</v>
      </c>
      <c r="P1167" s="951"/>
      <c r="Q1167" s="937"/>
      <c r="R1167" s="537"/>
      <c r="T1167" s="534"/>
      <c r="U1167" s="537"/>
      <c r="V1167" s="534"/>
      <c r="W1167" s="538"/>
      <c r="X1167" s="531">
        <f>ROUND(ROUND(F1161*O1167,0)*S1165,0)</f>
        <v>136</v>
      </c>
      <c r="Y1167" s="539"/>
      <c r="Z1167" s="533"/>
    </row>
    <row r="1168" spans="1:26" ht="16.7" customHeight="1" x14ac:dyDescent="0.15">
      <c r="A1168" s="549">
        <v>22</v>
      </c>
      <c r="B1168" s="549">
        <v>2337</v>
      </c>
      <c r="C1168" s="540" t="s">
        <v>12170</v>
      </c>
      <c r="D1168" s="542"/>
      <c r="E1168" s="542"/>
      <c r="F1168" s="534"/>
      <c r="G1168" s="537"/>
      <c r="H1168" s="541"/>
      <c r="I1168" s="936" t="s">
        <v>10418</v>
      </c>
      <c r="J1168" s="523" t="s">
        <v>1678</v>
      </c>
      <c r="K1168" s="543">
        <v>0.96499999999999997</v>
      </c>
      <c r="L1168" s="525"/>
      <c r="M1168" s="526"/>
      <c r="N1168" s="526"/>
      <c r="O1168" s="527"/>
      <c r="P1168" s="951"/>
      <c r="Q1168" s="937"/>
      <c r="R1168" s="537"/>
      <c r="T1168" s="534"/>
      <c r="U1168" s="537"/>
      <c r="V1168" s="534"/>
      <c r="W1168" s="538"/>
      <c r="X1168" s="531">
        <f>ROUND(ROUND(F1161*K1168,0)*S1165,0)</f>
        <v>261</v>
      </c>
      <c r="Y1168" s="539"/>
      <c r="Z1168" s="533"/>
    </row>
    <row r="1169" spans="1:26" ht="16.7" customHeight="1" x14ac:dyDescent="0.15">
      <c r="A1169" s="549">
        <v>22</v>
      </c>
      <c r="B1169" s="549">
        <v>2338</v>
      </c>
      <c r="C1169" s="540" t="s">
        <v>12171</v>
      </c>
      <c r="D1169" s="542"/>
      <c r="E1169" s="542"/>
      <c r="F1169" s="534"/>
      <c r="G1169" s="537"/>
      <c r="H1169" s="541"/>
      <c r="I1169" s="937"/>
      <c r="J1169" s="533"/>
      <c r="K1169" s="535"/>
      <c r="L1169" s="939" t="s">
        <v>10414</v>
      </c>
      <c r="M1169" s="526" t="s">
        <v>16</v>
      </c>
      <c r="N1169" s="526" t="s">
        <v>1678</v>
      </c>
      <c r="O1169" s="527">
        <v>0.7</v>
      </c>
      <c r="P1169" s="951"/>
      <c r="Q1169" s="937"/>
      <c r="R1169" s="537"/>
      <c r="T1169" s="534"/>
      <c r="U1169" s="537"/>
      <c r="V1169" s="534"/>
      <c r="W1169" s="538"/>
      <c r="X1169" s="531">
        <f>ROUND(ROUND(ROUND(F1161*K1168,0)*O1169,0)*S1165,0)</f>
        <v>183</v>
      </c>
      <c r="Y1169" s="539"/>
      <c r="Z1169" s="533"/>
    </row>
    <row r="1170" spans="1:26" ht="16.7" customHeight="1" x14ac:dyDescent="0.15">
      <c r="A1170" s="520">
        <v>22</v>
      </c>
      <c r="B1170" s="520" t="s">
        <v>12172</v>
      </c>
      <c r="C1170" s="540" t="s">
        <v>12173</v>
      </c>
      <c r="D1170" s="542"/>
      <c r="E1170" s="542"/>
      <c r="F1170" s="534"/>
      <c r="G1170" s="537"/>
      <c r="H1170" s="541"/>
      <c r="I1170" s="938"/>
      <c r="J1170" s="545"/>
      <c r="K1170" s="546"/>
      <c r="L1170" s="940"/>
      <c r="M1170" s="526" t="s">
        <v>3833</v>
      </c>
      <c r="N1170" s="526" t="s">
        <v>1678</v>
      </c>
      <c r="O1170" s="527">
        <v>0.5</v>
      </c>
      <c r="P1170" s="951"/>
      <c r="Q1170" s="938"/>
      <c r="R1170" s="544"/>
      <c r="S1170" s="548"/>
      <c r="T1170" s="534"/>
      <c r="U1170" s="537"/>
      <c r="V1170" s="534"/>
      <c r="W1170" s="538"/>
      <c r="X1170" s="531">
        <f>ROUND(ROUND(ROUND(F1161*K1168,0)*O1170,0)*S1165,0)</f>
        <v>131</v>
      </c>
      <c r="Y1170" s="539"/>
      <c r="Z1170" s="533"/>
    </row>
    <row r="1171" spans="1:26" ht="16.7" customHeight="1" x14ac:dyDescent="0.15">
      <c r="A1171" s="549">
        <v>22</v>
      </c>
      <c r="B1171" s="549">
        <v>3339</v>
      </c>
      <c r="C1171" s="540" t="s">
        <v>12174</v>
      </c>
      <c r="D1171" s="542"/>
      <c r="E1171" s="542"/>
      <c r="F1171" s="534"/>
      <c r="G1171" s="537"/>
      <c r="H1171" s="541"/>
      <c r="I1171" s="522"/>
      <c r="J1171" s="523"/>
      <c r="K1171" s="524"/>
      <c r="L1171" s="544"/>
      <c r="M1171" s="526"/>
      <c r="N1171" s="526"/>
      <c r="O1171" s="527"/>
      <c r="P1171" s="951"/>
      <c r="Q1171" s="936" t="s">
        <v>10433</v>
      </c>
      <c r="R1171" s="525" t="s">
        <v>1678</v>
      </c>
      <c r="S1171" s="529">
        <v>0.7</v>
      </c>
      <c r="T1171" s="534"/>
      <c r="U1171" s="537"/>
      <c r="V1171" s="534"/>
      <c r="W1171" s="538"/>
      <c r="X1171" s="531">
        <f>ROUND(F1161*S1171,0)</f>
        <v>379</v>
      </c>
      <c r="Y1171" s="539"/>
      <c r="Z1171" s="533"/>
    </row>
    <row r="1172" spans="1:26" ht="16.7" customHeight="1" x14ac:dyDescent="0.15">
      <c r="A1172" s="549">
        <v>22</v>
      </c>
      <c r="B1172" s="549">
        <v>3340</v>
      </c>
      <c r="C1172" s="540" t="s">
        <v>12175</v>
      </c>
      <c r="D1172" s="542"/>
      <c r="E1172" s="542"/>
      <c r="F1172" s="534"/>
      <c r="G1172" s="537"/>
      <c r="H1172" s="541"/>
      <c r="I1172" s="534"/>
      <c r="J1172" s="533"/>
      <c r="K1172" s="535"/>
      <c r="L1172" s="939" t="s">
        <v>10414</v>
      </c>
      <c r="M1172" s="526" t="s">
        <v>16</v>
      </c>
      <c r="N1172" s="526" t="s">
        <v>1678</v>
      </c>
      <c r="O1172" s="527">
        <v>0.7</v>
      </c>
      <c r="P1172" s="951"/>
      <c r="Q1172" s="937"/>
      <c r="R1172" s="537"/>
      <c r="T1172" s="534"/>
      <c r="U1172" s="537"/>
      <c r="V1172" s="534"/>
      <c r="W1172" s="538"/>
      <c r="X1172" s="531">
        <f>ROUND(ROUND(F1161*O1172,0)*S1171,0)</f>
        <v>265</v>
      </c>
      <c r="Y1172" s="539"/>
      <c r="Z1172" s="533"/>
    </row>
    <row r="1173" spans="1:26" ht="16.7" customHeight="1" x14ac:dyDescent="0.15">
      <c r="A1173" s="520">
        <v>22</v>
      </c>
      <c r="B1173" s="520" t="s">
        <v>12176</v>
      </c>
      <c r="C1173" s="540" t="s">
        <v>12177</v>
      </c>
      <c r="D1173" s="542"/>
      <c r="E1173" s="542"/>
      <c r="F1173" s="534"/>
      <c r="G1173" s="537"/>
      <c r="H1173" s="541"/>
      <c r="I1173" s="550"/>
      <c r="J1173" s="551"/>
      <c r="K1173" s="552"/>
      <c r="L1173" s="940"/>
      <c r="M1173" s="526" t="s">
        <v>3833</v>
      </c>
      <c r="N1173" s="526" t="s">
        <v>1678</v>
      </c>
      <c r="O1173" s="527">
        <v>0.5</v>
      </c>
      <c r="P1173" s="951"/>
      <c r="Q1173" s="937"/>
      <c r="R1173" s="537"/>
      <c r="T1173" s="534"/>
      <c r="U1173" s="537"/>
      <c r="V1173" s="534"/>
      <c r="W1173" s="538"/>
      <c r="X1173" s="531">
        <f>ROUND(ROUND(F1161*O1173,0)*S1171,0)</f>
        <v>190</v>
      </c>
      <c r="Y1173" s="539"/>
      <c r="Z1173" s="533"/>
    </row>
    <row r="1174" spans="1:26" ht="16.7" customHeight="1" x14ac:dyDescent="0.15">
      <c r="A1174" s="549">
        <v>22</v>
      </c>
      <c r="B1174" s="549">
        <v>3341</v>
      </c>
      <c r="C1174" s="540" t="s">
        <v>12178</v>
      </c>
      <c r="D1174" s="542"/>
      <c r="E1174" s="542"/>
      <c r="F1174" s="534"/>
      <c r="G1174" s="537"/>
      <c r="H1174" s="541"/>
      <c r="I1174" s="936" t="s">
        <v>10418</v>
      </c>
      <c r="J1174" s="523" t="s">
        <v>1678</v>
      </c>
      <c r="K1174" s="543">
        <v>0.96499999999999997</v>
      </c>
      <c r="L1174" s="526"/>
      <c r="M1174" s="526"/>
      <c r="N1174" s="526"/>
      <c r="O1174" s="527"/>
      <c r="P1174" s="951"/>
      <c r="Q1174" s="937"/>
      <c r="R1174" s="537"/>
      <c r="T1174" s="534"/>
      <c r="U1174" s="537"/>
      <c r="V1174" s="534"/>
      <c r="W1174" s="538"/>
      <c r="X1174" s="531">
        <f>ROUND(ROUND(F1161*K1174,0)*S1171,0)</f>
        <v>365</v>
      </c>
      <c r="Y1174" s="539"/>
      <c r="Z1174" s="533"/>
    </row>
    <row r="1175" spans="1:26" ht="16.7" customHeight="1" x14ac:dyDescent="0.15">
      <c r="A1175" s="549">
        <v>22</v>
      </c>
      <c r="B1175" s="549">
        <v>3342</v>
      </c>
      <c r="C1175" s="540" t="s">
        <v>12179</v>
      </c>
      <c r="D1175" s="542"/>
      <c r="E1175" s="542"/>
      <c r="F1175" s="534"/>
      <c r="G1175" s="537"/>
      <c r="H1175" s="541"/>
      <c r="I1175" s="937"/>
      <c r="J1175" s="533"/>
      <c r="K1175" s="535"/>
      <c r="L1175" s="939" t="s">
        <v>10414</v>
      </c>
      <c r="M1175" s="526" t="s">
        <v>16</v>
      </c>
      <c r="N1175" s="526" t="s">
        <v>1678</v>
      </c>
      <c r="O1175" s="527">
        <v>0.7</v>
      </c>
      <c r="P1175" s="951"/>
      <c r="Q1175" s="937"/>
      <c r="R1175" s="537"/>
      <c r="T1175" s="534"/>
      <c r="U1175" s="537"/>
      <c r="V1175" s="534"/>
      <c r="W1175" s="538"/>
      <c r="X1175" s="531">
        <f>ROUND(ROUND(ROUND(F1161*K1174,0)*O1175,0)*S1171,0)</f>
        <v>256</v>
      </c>
      <c r="Y1175" s="539"/>
      <c r="Z1175" s="533"/>
    </row>
    <row r="1176" spans="1:26" ht="16.7" customHeight="1" x14ac:dyDescent="0.15">
      <c r="A1176" s="520">
        <v>22</v>
      </c>
      <c r="B1176" s="520" t="s">
        <v>12180</v>
      </c>
      <c r="C1176" s="540" t="s">
        <v>12181</v>
      </c>
      <c r="D1176" s="542"/>
      <c r="E1176" s="542"/>
      <c r="F1176" s="534"/>
      <c r="G1176" s="537"/>
      <c r="H1176" s="541"/>
      <c r="I1176" s="938"/>
      <c r="J1176" s="545"/>
      <c r="K1176" s="546"/>
      <c r="L1176" s="940"/>
      <c r="M1176" s="526" t="s">
        <v>3833</v>
      </c>
      <c r="N1176" s="526" t="s">
        <v>1678</v>
      </c>
      <c r="O1176" s="527">
        <v>0.5</v>
      </c>
      <c r="P1176" s="952"/>
      <c r="Q1176" s="938"/>
      <c r="R1176" s="544"/>
      <c r="S1176" s="548"/>
      <c r="T1176" s="534"/>
      <c r="U1176" s="537"/>
      <c r="V1176" s="534"/>
      <c r="W1176" s="538"/>
      <c r="X1176" s="531">
        <f>ROUND(ROUND(ROUND(F1161*K1174,0)*O1176,0)*S1171,0)</f>
        <v>183</v>
      </c>
      <c r="Y1176" s="539"/>
      <c r="Z1176" s="533"/>
    </row>
    <row r="1177" spans="1:26" ht="16.7" customHeight="1" x14ac:dyDescent="0.15">
      <c r="A1177" s="520">
        <v>22</v>
      </c>
      <c r="B1177" s="520" t="s">
        <v>12182</v>
      </c>
      <c r="C1177" s="540" t="s">
        <v>12183</v>
      </c>
      <c r="D1177" s="542"/>
      <c r="E1177" s="542"/>
      <c r="F1177" s="534"/>
      <c r="G1177" s="537"/>
      <c r="H1177" s="541"/>
      <c r="I1177" s="522"/>
      <c r="J1177" s="523"/>
      <c r="K1177" s="524"/>
      <c r="L1177" s="526"/>
      <c r="M1177" s="526"/>
      <c r="N1177" s="526"/>
      <c r="O1177" s="527"/>
      <c r="P1177" s="933" t="s">
        <v>10443</v>
      </c>
      <c r="Q1177" s="936" t="s">
        <v>10444</v>
      </c>
      <c r="R1177" s="525" t="s">
        <v>1678</v>
      </c>
      <c r="S1177" s="529">
        <v>0.7</v>
      </c>
      <c r="T1177" s="534"/>
      <c r="U1177" s="537"/>
      <c r="V1177" s="534"/>
      <c r="W1177" s="538"/>
      <c r="X1177" s="531">
        <f>ROUND(F1161*S1177,0)</f>
        <v>379</v>
      </c>
      <c r="Y1177" s="539"/>
      <c r="Z1177" s="533"/>
    </row>
    <row r="1178" spans="1:26" ht="16.7" customHeight="1" x14ac:dyDescent="0.15">
      <c r="A1178" s="520">
        <v>22</v>
      </c>
      <c r="B1178" s="520" t="s">
        <v>12184</v>
      </c>
      <c r="C1178" s="540" t="s">
        <v>12185</v>
      </c>
      <c r="D1178" s="542"/>
      <c r="E1178" s="542"/>
      <c r="F1178" s="534"/>
      <c r="G1178" s="537"/>
      <c r="H1178" s="541"/>
      <c r="I1178" s="534"/>
      <c r="J1178" s="533"/>
      <c r="K1178" s="535"/>
      <c r="L1178" s="939" t="s">
        <v>10414</v>
      </c>
      <c r="M1178" s="526" t="s">
        <v>16</v>
      </c>
      <c r="N1178" s="526" t="s">
        <v>1678</v>
      </c>
      <c r="O1178" s="527">
        <v>0.7</v>
      </c>
      <c r="P1178" s="951"/>
      <c r="Q1178" s="937"/>
      <c r="R1178" s="537"/>
      <c r="T1178" s="534"/>
      <c r="U1178" s="537"/>
      <c r="V1178" s="534"/>
      <c r="W1178" s="538"/>
      <c r="X1178" s="531">
        <f>ROUND(ROUND(F1161*O1178,0)*S1177,0)</f>
        <v>265</v>
      </c>
      <c r="Y1178" s="539"/>
      <c r="Z1178" s="533"/>
    </row>
    <row r="1179" spans="1:26" ht="16.7" customHeight="1" x14ac:dyDescent="0.15">
      <c r="A1179" s="520">
        <v>22</v>
      </c>
      <c r="B1179" s="520" t="s">
        <v>12186</v>
      </c>
      <c r="C1179" s="540" t="s">
        <v>12187</v>
      </c>
      <c r="D1179" s="542"/>
      <c r="E1179" s="542"/>
      <c r="F1179" s="534"/>
      <c r="G1179" s="537"/>
      <c r="H1179" s="541"/>
      <c r="I1179" s="550"/>
      <c r="J1179" s="551"/>
      <c r="K1179" s="552"/>
      <c r="L1179" s="940"/>
      <c r="M1179" s="526" t="s">
        <v>3833</v>
      </c>
      <c r="N1179" s="526" t="s">
        <v>1678</v>
      </c>
      <c r="O1179" s="527">
        <v>0.5</v>
      </c>
      <c r="P1179" s="951"/>
      <c r="Q1179" s="937"/>
      <c r="R1179" s="537"/>
      <c r="T1179" s="534"/>
      <c r="U1179" s="537"/>
      <c r="V1179" s="534"/>
      <c r="W1179" s="538"/>
      <c r="X1179" s="531">
        <f>ROUND(ROUND(F1161*O1179,0)*S1177,0)</f>
        <v>190</v>
      </c>
      <c r="Y1179" s="539"/>
      <c r="Z1179" s="533"/>
    </row>
    <row r="1180" spans="1:26" ht="16.7" customHeight="1" x14ac:dyDescent="0.15">
      <c r="A1180" s="520">
        <v>22</v>
      </c>
      <c r="B1180" s="520" t="s">
        <v>12188</v>
      </c>
      <c r="C1180" s="540" t="s">
        <v>12189</v>
      </c>
      <c r="D1180" s="542"/>
      <c r="E1180" s="542"/>
      <c r="F1180" s="534"/>
      <c r="G1180" s="537"/>
      <c r="H1180" s="541"/>
      <c r="I1180" s="936" t="s">
        <v>10418</v>
      </c>
      <c r="J1180" s="523" t="s">
        <v>1678</v>
      </c>
      <c r="K1180" s="543">
        <v>0.96499999999999997</v>
      </c>
      <c r="L1180" s="526"/>
      <c r="M1180" s="526"/>
      <c r="N1180" s="526"/>
      <c r="O1180" s="527"/>
      <c r="P1180" s="951"/>
      <c r="Q1180" s="937"/>
      <c r="R1180" s="537"/>
      <c r="T1180" s="534"/>
      <c r="U1180" s="537"/>
      <c r="V1180" s="534"/>
      <c r="W1180" s="538"/>
      <c r="X1180" s="531">
        <f>ROUND(ROUND(F1161*K1180,0)*S1177,0)</f>
        <v>365</v>
      </c>
      <c r="Y1180" s="539"/>
      <c r="Z1180" s="533"/>
    </row>
    <row r="1181" spans="1:26" ht="16.7" customHeight="1" x14ac:dyDescent="0.15">
      <c r="A1181" s="520">
        <v>22</v>
      </c>
      <c r="B1181" s="520" t="s">
        <v>12190</v>
      </c>
      <c r="C1181" s="540" t="s">
        <v>12191</v>
      </c>
      <c r="D1181" s="542"/>
      <c r="E1181" s="542"/>
      <c r="F1181" s="534"/>
      <c r="G1181" s="537"/>
      <c r="H1181" s="541"/>
      <c r="I1181" s="937"/>
      <c r="J1181" s="533"/>
      <c r="K1181" s="535"/>
      <c r="L1181" s="939" t="s">
        <v>10414</v>
      </c>
      <c r="M1181" s="526" t="s">
        <v>16</v>
      </c>
      <c r="N1181" s="526" t="s">
        <v>1678</v>
      </c>
      <c r="O1181" s="527">
        <v>0.7</v>
      </c>
      <c r="P1181" s="951"/>
      <c r="Q1181" s="937"/>
      <c r="R1181" s="537"/>
      <c r="T1181" s="534"/>
      <c r="U1181" s="537"/>
      <c r="V1181" s="534"/>
      <c r="W1181" s="538"/>
      <c r="X1181" s="531">
        <f>ROUND(ROUND(ROUND(F1161*K1180,0)*O1181,0)*S1177,0)</f>
        <v>256</v>
      </c>
      <c r="Y1181" s="539"/>
      <c r="Z1181" s="533"/>
    </row>
    <row r="1182" spans="1:26" ht="16.7" customHeight="1" x14ac:dyDescent="0.15">
      <c r="A1182" s="520">
        <v>22</v>
      </c>
      <c r="B1182" s="520" t="s">
        <v>12192</v>
      </c>
      <c r="C1182" s="540" t="s">
        <v>12193</v>
      </c>
      <c r="D1182" s="542"/>
      <c r="E1182" s="542"/>
      <c r="F1182" s="534"/>
      <c r="G1182" s="537"/>
      <c r="H1182" s="541"/>
      <c r="I1182" s="938"/>
      <c r="J1182" s="545"/>
      <c r="K1182" s="546"/>
      <c r="L1182" s="940"/>
      <c r="M1182" s="526" t="s">
        <v>3833</v>
      </c>
      <c r="N1182" s="526" t="s">
        <v>1678</v>
      </c>
      <c r="O1182" s="527">
        <v>0.5</v>
      </c>
      <c r="P1182" s="952"/>
      <c r="Q1182" s="938"/>
      <c r="R1182" s="544"/>
      <c r="S1182" s="548"/>
      <c r="T1182" s="550"/>
      <c r="U1182" s="544"/>
      <c r="V1182" s="534"/>
      <c r="W1182" s="538"/>
      <c r="X1182" s="531">
        <f>ROUND(ROUND(ROUND(F1161*K1180,0)*O1182,0)*S1177,0)</f>
        <v>183</v>
      </c>
      <c r="Y1182" s="539"/>
      <c r="Z1182" s="533"/>
    </row>
    <row r="1183" spans="1:26" ht="16.7" customHeight="1" x14ac:dyDescent="0.15">
      <c r="A1183" s="520">
        <v>22</v>
      </c>
      <c r="B1183" s="520">
        <v>2381</v>
      </c>
      <c r="C1183" s="540" t="s">
        <v>12194</v>
      </c>
      <c r="D1183" s="542"/>
      <c r="E1183" s="542"/>
      <c r="F1183" s="534"/>
      <c r="G1183" s="537"/>
      <c r="H1183" s="541"/>
      <c r="I1183" s="522"/>
      <c r="J1183" s="523"/>
      <c r="K1183" s="524"/>
      <c r="L1183" s="526"/>
      <c r="M1183" s="526"/>
      <c r="N1183" s="526"/>
      <c r="O1183" s="527"/>
      <c r="P1183" s="528"/>
      <c r="Q1183" s="525"/>
      <c r="R1183" s="525"/>
      <c r="S1183" s="529"/>
      <c r="T1183" s="936" t="s">
        <v>11906</v>
      </c>
      <c r="U1183" s="947"/>
      <c r="V1183" s="534"/>
      <c r="W1183" s="538"/>
      <c r="X1183" s="531">
        <f>ROUND(F1161*U1186,0)</f>
        <v>536</v>
      </c>
      <c r="Y1183" s="539"/>
      <c r="Z1183" s="533"/>
    </row>
    <row r="1184" spans="1:26" ht="16.7" customHeight="1" x14ac:dyDescent="0.15">
      <c r="A1184" s="520">
        <v>22</v>
      </c>
      <c r="B1184" s="520">
        <v>2382</v>
      </c>
      <c r="C1184" s="540" t="s">
        <v>12195</v>
      </c>
      <c r="D1184" s="542"/>
      <c r="E1184" s="542"/>
      <c r="F1184" s="534"/>
      <c r="G1184" s="537"/>
      <c r="H1184" s="541"/>
      <c r="I1184" s="534"/>
      <c r="J1184" s="533"/>
      <c r="K1184" s="535"/>
      <c r="L1184" s="939" t="s">
        <v>10414</v>
      </c>
      <c r="M1184" s="526" t="s">
        <v>16</v>
      </c>
      <c r="N1184" s="526" t="s">
        <v>1678</v>
      </c>
      <c r="O1184" s="527">
        <v>0.7</v>
      </c>
      <c r="P1184" s="536"/>
      <c r="Q1184" s="537"/>
      <c r="R1184" s="537"/>
      <c r="T1184" s="937"/>
      <c r="U1184" s="948"/>
      <c r="V1184" s="534"/>
      <c r="W1184" s="538"/>
      <c r="X1184" s="531">
        <f>ROUND(ROUND(F1161*O1184,0)*U1186,0)</f>
        <v>376</v>
      </c>
      <c r="Y1184" s="539"/>
      <c r="Z1184" s="533"/>
    </row>
    <row r="1185" spans="1:26" ht="16.7" customHeight="1" x14ac:dyDescent="0.15">
      <c r="A1185" s="520">
        <v>22</v>
      </c>
      <c r="B1185" s="520" t="s">
        <v>12196</v>
      </c>
      <c r="C1185" s="540" t="s">
        <v>12197</v>
      </c>
      <c r="D1185" s="542"/>
      <c r="E1185" s="542"/>
      <c r="F1185" s="534"/>
      <c r="G1185" s="537"/>
      <c r="H1185" s="541"/>
      <c r="I1185" s="550"/>
      <c r="J1185" s="551"/>
      <c r="K1185" s="552"/>
      <c r="L1185" s="940"/>
      <c r="M1185" s="526" t="s">
        <v>3833</v>
      </c>
      <c r="N1185" s="526" t="s">
        <v>1678</v>
      </c>
      <c r="O1185" s="527">
        <v>0.5</v>
      </c>
      <c r="P1185" s="536"/>
      <c r="Q1185" s="537"/>
      <c r="R1185" s="537"/>
      <c r="T1185" s="937"/>
      <c r="U1185" s="948"/>
      <c r="V1185" s="534"/>
      <c r="W1185" s="538"/>
      <c r="X1185" s="531">
        <f>ROUND(ROUND(F1161*O1185,0)*U1186,0)</f>
        <v>269</v>
      </c>
      <c r="Y1185" s="539"/>
      <c r="Z1185" s="533"/>
    </row>
    <row r="1186" spans="1:26" ht="16.7" customHeight="1" x14ac:dyDescent="0.15">
      <c r="A1186" s="520">
        <v>22</v>
      </c>
      <c r="B1186" s="520">
        <v>2383</v>
      </c>
      <c r="C1186" s="540" t="s">
        <v>12198</v>
      </c>
      <c r="D1186" s="542"/>
      <c r="E1186" s="542"/>
      <c r="F1186" s="534"/>
      <c r="G1186" s="537"/>
      <c r="H1186" s="541"/>
      <c r="I1186" s="936" t="s">
        <v>10418</v>
      </c>
      <c r="J1186" s="523" t="s">
        <v>1678</v>
      </c>
      <c r="K1186" s="543">
        <v>0.96499999999999997</v>
      </c>
      <c r="L1186" s="526"/>
      <c r="M1186" s="526"/>
      <c r="N1186" s="526"/>
      <c r="O1186" s="527"/>
      <c r="P1186" s="536"/>
      <c r="Q1186" s="537"/>
      <c r="R1186" s="537"/>
      <c r="T1186" s="534" t="s">
        <v>1678</v>
      </c>
      <c r="U1186" s="570">
        <v>0.99099999999999999</v>
      </c>
      <c r="V1186" s="534"/>
      <c r="W1186" s="538"/>
      <c r="X1186" s="531">
        <f>ROUND(ROUND(F1161*K1186,0)*U1186,0)</f>
        <v>517</v>
      </c>
      <c r="Y1186" s="539"/>
      <c r="Z1186" s="533"/>
    </row>
    <row r="1187" spans="1:26" ht="16.7" customHeight="1" x14ac:dyDescent="0.15">
      <c r="A1187" s="520">
        <v>22</v>
      </c>
      <c r="B1187" s="520">
        <v>2384</v>
      </c>
      <c r="C1187" s="540" t="s">
        <v>12199</v>
      </c>
      <c r="D1187" s="542"/>
      <c r="E1187" s="542"/>
      <c r="F1187" s="534"/>
      <c r="G1187" s="537"/>
      <c r="H1187" s="541"/>
      <c r="I1187" s="937"/>
      <c r="J1187" s="533"/>
      <c r="K1187" s="535"/>
      <c r="L1187" s="939" t="s">
        <v>10414</v>
      </c>
      <c r="M1187" s="526" t="s">
        <v>16</v>
      </c>
      <c r="N1187" s="526" t="s">
        <v>1678</v>
      </c>
      <c r="O1187" s="527">
        <v>0.7</v>
      </c>
      <c r="P1187" s="536"/>
      <c r="Q1187" s="537"/>
      <c r="R1187" s="537"/>
      <c r="T1187" s="534"/>
      <c r="U1187" s="537"/>
      <c r="V1187" s="534"/>
      <c r="W1187" s="538"/>
      <c r="X1187" s="531">
        <f>ROUND(ROUND(ROUND(F1161*K1186,0)*O1187,0)*U1186,0)</f>
        <v>362</v>
      </c>
      <c r="Y1187" s="539"/>
      <c r="Z1187" s="533"/>
    </row>
    <row r="1188" spans="1:26" ht="16.7" customHeight="1" x14ac:dyDescent="0.15">
      <c r="A1188" s="520">
        <v>22</v>
      </c>
      <c r="B1188" s="520" t="s">
        <v>12200</v>
      </c>
      <c r="C1188" s="540" t="s">
        <v>12201</v>
      </c>
      <c r="D1188" s="542"/>
      <c r="E1188" s="542"/>
      <c r="F1188" s="534"/>
      <c r="G1188" s="537"/>
      <c r="H1188" s="541"/>
      <c r="I1188" s="938"/>
      <c r="J1188" s="545"/>
      <c r="K1188" s="546"/>
      <c r="L1188" s="940"/>
      <c r="M1188" s="526" t="s">
        <v>3833</v>
      </c>
      <c r="N1188" s="526" t="s">
        <v>1678</v>
      </c>
      <c r="O1188" s="527">
        <v>0.5</v>
      </c>
      <c r="P1188" s="547"/>
      <c r="Q1188" s="544"/>
      <c r="R1188" s="544"/>
      <c r="S1188" s="548"/>
      <c r="T1188" s="534"/>
      <c r="U1188" s="537"/>
      <c r="V1188" s="534"/>
      <c r="W1188" s="538"/>
      <c r="X1188" s="531">
        <f>ROUND(ROUND(ROUND(F1161*K1186,0)*O1188,0)*U1186,0)</f>
        <v>259</v>
      </c>
      <c r="Y1188" s="539"/>
      <c r="Z1188" s="533"/>
    </row>
    <row r="1189" spans="1:26" ht="16.7" customHeight="1" x14ac:dyDescent="0.15">
      <c r="A1189" s="549">
        <v>22</v>
      </c>
      <c r="B1189" s="549">
        <v>2385</v>
      </c>
      <c r="C1189" s="540" t="s">
        <v>12202</v>
      </c>
      <c r="D1189" s="542"/>
      <c r="E1189" s="542"/>
      <c r="F1189" s="534"/>
      <c r="G1189" s="537"/>
      <c r="H1189" s="541"/>
      <c r="I1189" s="522"/>
      <c r="J1189" s="523"/>
      <c r="K1189" s="524"/>
      <c r="L1189" s="526"/>
      <c r="M1189" s="526"/>
      <c r="N1189" s="526"/>
      <c r="O1189" s="527"/>
      <c r="P1189" s="933" t="s">
        <v>10423</v>
      </c>
      <c r="Q1189" s="936" t="s">
        <v>10424</v>
      </c>
      <c r="R1189" s="525" t="s">
        <v>1678</v>
      </c>
      <c r="S1189" s="529">
        <v>0.5</v>
      </c>
      <c r="T1189" s="534"/>
      <c r="U1189" s="537"/>
      <c r="V1189" s="534"/>
      <c r="W1189" s="538"/>
      <c r="X1189" s="531">
        <f>ROUND(ROUND(F1161*S1189,0)*U1186,0)</f>
        <v>269</v>
      </c>
      <c r="Y1189" s="539"/>
      <c r="Z1189" s="533"/>
    </row>
    <row r="1190" spans="1:26" ht="16.7" customHeight="1" x14ac:dyDescent="0.15">
      <c r="A1190" s="549">
        <v>22</v>
      </c>
      <c r="B1190" s="549">
        <v>2386</v>
      </c>
      <c r="C1190" s="540" t="s">
        <v>12203</v>
      </c>
      <c r="D1190" s="542"/>
      <c r="E1190" s="542"/>
      <c r="F1190" s="534"/>
      <c r="G1190" s="537"/>
      <c r="H1190" s="541"/>
      <c r="I1190" s="534"/>
      <c r="J1190" s="533"/>
      <c r="K1190" s="535"/>
      <c r="L1190" s="939" t="s">
        <v>10414</v>
      </c>
      <c r="M1190" s="526" t="s">
        <v>16</v>
      </c>
      <c r="N1190" s="526" t="s">
        <v>1678</v>
      </c>
      <c r="O1190" s="527">
        <v>0.7</v>
      </c>
      <c r="P1190" s="951"/>
      <c r="Q1190" s="937"/>
      <c r="R1190" s="537"/>
      <c r="T1190" s="534"/>
      <c r="U1190" s="537"/>
      <c r="V1190" s="534"/>
      <c r="W1190" s="538"/>
      <c r="X1190" s="531">
        <f>ROUND(ROUND(ROUND(F1161*O1190,0)*S1189,0)*U1186,0)</f>
        <v>188</v>
      </c>
      <c r="Y1190" s="539"/>
      <c r="Z1190" s="533"/>
    </row>
    <row r="1191" spans="1:26" ht="16.7" customHeight="1" x14ac:dyDescent="0.15">
      <c r="A1191" s="520">
        <v>22</v>
      </c>
      <c r="B1191" s="520" t="s">
        <v>12204</v>
      </c>
      <c r="C1191" s="540" t="s">
        <v>12205</v>
      </c>
      <c r="D1191" s="542"/>
      <c r="E1191" s="542"/>
      <c r="F1191" s="534"/>
      <c r="G1191" s="537"/>
      <c r="H1191" s="541"/>
      <c r="I1191" s="550"/>
      <c r="J1191" s="551"/>
      <c r="K1191" s="552"/>
      <c r="L1191" s="940"/>
      <c r="M1191" s="526" t="s">
        <v>3833</v>
      </c>
      <c r="N1191" s="526" t="s">
        <v>1678</v>
      </c>
      <c r="O1191" s="527">
        <v>0.5</v>
      </c>
      <c r="P1191" s="951"/>
      <c r="Q1191" s="937"/>
      <c r="R1191" s="537"/>
      <c r="T1191" s="534"/>
      <c r="U1191" s="537"/>
      <c r="V1191" s="534"/>
      <c r="W1191" s="538"/>
      <c r="X1191" s="531">
        <f>ROUND(ROUND(ROUND(F1161*O1191,0)*S1189,0)*U1186,0)</f>
        <v>135</v>
      </c>
      <c r="Y1191" s="539"/>
      <c r="Z1191" s="533"/>
    </row>
    <row r="1192" spans="1:26" ht="16.7" customHeight="1" x14ac:dyDescent="0.15">
      <c r="A1192" s="549">
        <v>22</v>
      </c>
      <c r="B1192" s="549">
        <v>2387</v>
      </c>
      <c r="C1192" s="540" t="s">
        <v>12206</v>
      </c>
      <c r="D1192" s="542"/>
      <c r="E1192" s="542"/>
      <c r="F1192" s="534"/>
      <c r="G1192" s="537"/>
      <c r="H1192" s="541"/>
      <c r="I1192" s="936" t="s">
        <v>10418</v>
      </c>
      <c r="J1192" s="523" t="s">
        <v>1678</v>
      </c>
      <c r="K1192" s="543">
        <v>0.96499999999999997</v>
      </c>
      <c r="L1192" s="525"/>
      <c r="M1192" s="526"/>
      <c r="N1192" s="526"/>
      <c r="O1192" s="527"/>
      <c r="P1192" s="951"/>
      <c r="Q1192" s="937"/>
      <c r="R1192" s="537"/>
      <c r="T1192" s="534"/>
      <c r="U1192" s="537"/>
      <c r="V1192" s="534"/>
      <c r="W1192" s="538"/>
      <c r="X1192" s="531">
        <f>ROUND(ROUND(ROUND(F1161*K1192,0)*S1189,0)*U1186,0)</f>
        <v>259</v>
      </c>
      <c r="Y1192" s="539"/>
      <c r="Z1192" s="533"/>
    </row>
    <row r="1193" spans="1:26" ht="16.7" customHeight="1" x14ac:dyDescent="0.15">
      <c r="A1193" s="549">
        <v>22</v>
      </c>
      <c r="B1193" s="549">
        <v>2388</v>
      </c>
      <c r="C1193" s="540" t="s">
        <v>12207</v>
      </c>
      <c r="D1193" s="542"/>
      <c r="E1193" s="542"/>
      <c r="F1193" s="534"/>
      <c r="G1193" s="537"/>
      <c r="H1193" s="541"/>
      <c r="I1193" s="937"/>
      <c r="J1193" s="533"/>
      <c r="K1193" s="535"/>
      <c r="L1193" s="939" t="s">
        <v>10414</v>
      </c>
      <c r="M1193" s="526" t="s">
        <v>16</v>
      </c>
      <c r="N1193" s="526" t="s">
        <v>1678</v>
      </c>
      <c r="O1193" s="527">
        <v>0.7</v>
      </c>
      <c r="P1193" s="951"/>
      <c r="Q1193" s="937"/>
      <c r="R1193" s="537"/>
      <c r="T1193" s="534"/>
      <c r="U1193" s="537"/>
      <c r="V1193" s="534"/>
      <c r="W1193" s="538"/>
      <c r="X1193" s="531">
        <f>ROUND(ROUND(ROUND(ROUND(F1161*K1192,0)*O1193,0)*S1189,0)*U1186,0)</f>
        <v>181</v>
      </c>
      <c r="Y1193" s="539"/>
      <c r="Z1193" s="533"/>
    </row>
    <row r="1194" spans="1:26" ht="16.7" customHeight="1" x14ac:dyDescent="0.15">
      <c r="A1194" s="520">
        <v>22</v>
      </c>
      <c r="B1194" s="520" t="s">
        <v>12208</v>
      </c>
      <c r="C1194" s="540" t="s">
        <v>12209</v>
      </c>
      <c r="D1194" s="542"/>
      <c r="E1194" s="542"/>
      <c r="F1194" s="534"/>
      <c r="G1194" s="537"/>
      <c r="H1194" s="541"/>
      <c r="I1194" s="938"/>
      <c r="J1194" s="545"/>
      <c r="K1194" s="546"/>
      <c r="L1194" s="940"/>
      <c r="M1194" s="526" t="s">
        <v>3833</v>
      </c>
      <c r="N1194" s="526" t="s">
        <v>1678</v>
      </c>
      <c r="O1194" s="527">
        <v>0.5</v>
      </c>
      <c r="P1194" s="951"/>
      <c r="Q1194" s="938"/>
      <c r="R1194" s="544"/>
      <c r="S1194" s="548"/>
      <c r="T1194" s="534"/>
      <c r="U1194" s="537"/>
      <c r="V1194" s="534"/>
      <c r="W1194" s="538"/>
      <c r="X1194" s="531">
        <f>ROUND(ROUND(ROUND(ROUND(F1161*K1192,0)*O1194,0)*S1189,0)*U1186,0)</f>
        <v>130</v>
      </c>
      <c r="Y1194" s="539"/>
      <c r="Z1194" s="533"/>
    </row>
    <row r="1195" spans="1:26" ht="16.7" customHeight="1" x14ac:dyDescent="0.15">
      <c r="A1195" s="549">
        <v>22</v>
      </c>
      <c r="B1195" s="549">
        <v>3389</v>
      </c>
      <c r="C1195" s="540" t="s">
        <v>12210</v>
      </c>
      <c r="D1195" s="542"/>
      <c r="E1195" s="542"/>
      <c r="F1195" s="534"/>
      <c r="G1195" s="537"/>
      <c r="H1195" s="541"/>
      <c r="I1195" s="522"/>
      <c r="J1195" s="523"/>
      <c r="K1195" s="524"/>
      <c r="L1195" s="544"/>
      <c r="M1195" s="526"/>
      <c r="N1195" s="526"/>
      <c r="O1195" s="527"/>
      <c r="P1195" s="951"/>
      <c r="Q1195" s="936" t="s">
        <v>10433</v>
      </c>
      <c r="R1195" s="525" t="s">
        <v>1678</v>
      </c>
      <c r="S1195" s="529">
        <v>0.7</v>
      </c>
      <c r="T1195" s="534"/>
      <c r="U1195" s="537"/>
      <c r="V1195" s="534"/>
      <c r="W1195" s="538"/>
      <c r="X1195" s="531">
        <f>ROUND(ROUND(F1161*S1195,0)*U1186,0)</f>
        <v>376</v>
      </c>
      <c r="Y1195" s="539"/>
      <c r="Z1195" s="533"/>
    </row>
    <row r="1196" spans="1:26" ht="16.7" customHeight="1" x14ac:dyDescent="0.15">
      <c r="A1196" s="549">
        <v>22</v>
      </c>
      <c r="B1196" s="549">
        <v>3390</v>
      </c>
      <c r="C1196" s="540" t="s">
        <v>12211</v>
      </c>
      <c r="D1196" s="542"/>
      <c r="E1196" s="542"/>
      <c r="F1196" s="534"/>
      <c r="G1196" s="537"/>
      <c r="H1196" s="541"/>
      <c r="I1196" s="534"/>
      <c r="J1196" s="533"/>
      <c r="K1196" s="535"/>
      <c r="L1196" s="939" t="s">
        <v>10414</v>
      </c>
      <c r="M1196" s="526" t="s">
        <v>16</v>
      </c>
      <c r="N1196" s="526" t="s">
        <v>1678</v>
      </c>
      <c r="O1196" s="527">
        <v>0.7</v>
      </c>
      <c r="P1196" s="951"/>
      <c r="Q1196" s="937"/>
      <c r="R1196" s="537"/>
      <c r="T1196" s="534"/>
      <c r="U1196" s="537"/>
      <c r="V1196" s="534"/>
      <c r="W1196" s="538"/>
      <c r="X1196" s="531">
        <f>ROUND(ROUND(ROUND(F1161*O1196,0)*S1195,0)*U1186,0)</f>
        <v>263</v>
      </c>
      <c r="Y1196" s="539"/>
      <c r="Z1196" s="533"/>
    </row>
    <row r="1197" spans="1:26" ht="16.7" customHeight="1" x14ac:dyDescent="0.15">
      <c r="A1197" s="520">
        <v>22</v>
      </c>
      <c r="B1197" s="520" t="s">
        <v>12212</v>
      </c>
      <c r="C1197" s="540" t="s">
        <v>12213</v>
      </c>
      <c r="D1197" s="542"/>
      <c r="E1197" s="542"/>
      <c r="F1197" s="534"/>
      <c r="G1197" s="537"/>
      <c r="H1197" s="541"/>
      <c r="I1197" s="550"/>
      <c r="J1197" s="551"/>
      <c r="K1197" s="552"/>
      <c r="L1197" s="940"/>
      <c r="M1197" s="526" t="s">
        <v>3833</v>
      </c>
      <c r="N1197" s="526" t="s">
        <v>1678</v>
      </c>
      <c r="O1197" s="527">
        <v>0.5</v>
      </c>
      <c r="P1197" s="951"/>
      <c r="Q1197" s="937"/>
      <c r="R1197" s="537"/>
      <c r="T1197" s="534"/>
      <c r="U1197" s="537"/>
      <c r="V1197" s="534"/>
      <c r="W1197" s="538"/>
      <c r="X1197" s="531">
        <f>ROUND(ROUND(ROUND(F1161*O1197,0)*S1195,0)*U1186,0)</f>
        <v>188</v>
      </c>
      <c r="Y1197" s="539"/>
      <c r="Z1197" s="533"/>
    </row>
    <row r="1198" spans="1:26" ht="16.7" customHeight="1" x14ac:dyDescent="0.15">
      <c r="A1198" s="549">
        <v>22</v>
      </c>
      <c r="B1198" s="549">
        <v>3391</v>
      </c>
      <c r="C1198" s="540" t="s">
        <v>12214</v>
      </c>
      <c r="D1198" s="542"/>
      <c r="E1198" s="542"/>
      <c r="F1198" s="534"/>
      <c r="G1198" s="537"/>
      <c r="H1198" s="541"/>
      <c r="I1198" s="936" t="s">
        <v>10418</v>
      </c>
      <c r="J1198" s="523" t="s">
        <v>1678</v>
      </c>
      <c r="K1198" s="543">
        <v>0.96499999999999997</v>
      </c>
      <c r="L1198" s="526"/>
      <c r="M1198" s="526"/>
      <c r="N1198" s="526"/>
      <c r="O1198" s="527"/>
      <c r="P1198" s="951"/>
      <c r="Q1198" s="937"/>
      <c r="R1198" s="537"/>
      <c r="T1198" s="534"/>
      <c r="U1198" s="537"/>
      <c r="V1198" s="534"/>
      <c r="W1198" s="538"/>
      <c r="X1198" s="531">
        <f>ROUND(ROUND(ROUND(F1161*K1198,0)*S1195,0)*U1186,0)</f>
        <v>362</v>
      </c>
      <c r="Y1198" s="539"/>
      <c r="Z1198" s="533"/>
    </row>
    <row r="1199" spans="1:26" ht="16.7" customHeight="1" x14ac:dyDescent="0.15">
      <c r="A1199" s="549">
        <v>22</v>
      </c>
      <c r="B1199" s="549">
        <v>3392</v>
      </c>
      <c r="C1199" s="540" t="s">
        <v>12215</v>
      </c>
      <c r="D1199" s="542"/>
      <c r="E1199" s="542"/>
      <c r="F1199" s="534"/>
      <c r="G1199" s="537"/>
      <c r="H1199" s="541"/>
      <c r="I1199" s="937"/>
      <c r="J1199" s="533"/>
      <c r="K1199" s="535"/>
      <c r="L1199" s="939" t="s">
        <v>10414</v>
      </c>
      <c r="M1199" s="526" t="s">
        <v>16</v>
      </c>
      <c r="N1199" s="526" t="s">
        <v>1678</v>
      </c>
      <c r="O1199" s="527">
        <v>0.7</v>
      </c>
      <c r="P1199" s="951"/>
      <c r="Q1199" s="937"/>
      <c r="R1199" s="537"/>
      <c r="T1199" s="534"/>
      <c r="U1199" s="537"/>
      <c r="V1199" s="534"/>
      <c r="W1199" s="538"/>
      <c r="X1199" s="531">
        <f>ROUND(ROUND(ROUND(ROUND(F1161*K1198,0)*O1199,0)*S1195,0)*U1186,0)</f>
        <v>254</v>
      </c>
      <c r="Y1199" s="539"/>
      <c r="Z1199" s="533"/>
    </row>
    <row r="1200" spans="1:26" ht="16.7" customHeight="1" x14ac:dyDescent="0.15">
      <c r="A1200" s="520">
        <v>22</v>
      </c>
      <c r="B1200" s="520" t="s">
        <v>12216</v>
      </c>
      <c r="C1200" s="540" t="s">
        <v>12217</v>
      </c>
      <c r="D1200" s="542"/>
      <c r="E1200" s="542"/>
      <c r="F1200" s="534"/>
      <c r="G1200" s="537"/>
      <c r="H1200" s="541"/>
      <c r="I1200" s="938"/>
      <c r="J1200" s="545"/>
      <c r="K1200" s="546"/>
      <c r="L1200" s="940"/>
      <c r="M1200" s="526" t="s">
        <v>3833</v>
      </c>
      <c r="N1200" s="526" t="s">
        <v>1678</v>
      </c>
      <c r="O1200" s="527">
        <v>0.5</v>
      </c>
      <c r="P1200" s="952"/>
      <c r="Q1200" s="938"/>
      <c r="R1200" s="544"/>
      <c r="S1200" s="548"/>
      <c r="T1200" s="534"/>
      <c r="U1200" s="537"/>
      <c r="V1200" s="534"/>
      <c r="W1200" s="538"/>
      <c r="X1200" s="531">
        <f>ROUND(ROUND(ROUND(ROUND(F1161*K1198,0)*O1200,0)*S1195,0)*U1186,0)</f>
        <v>181</v>
      </c>
      <c r="Y1200" s="539"/>
      <c r="Z1200" s="533"/>
    </row>
    <row r="1201" spans="1:26" ht="16.7" customHeight="1" x14ac:dyDescent="0.15">
      <c r="A1201" s="520">
        <v>22</v>
      </c>
      <c r="B1201" s="520" t="s">
        <v>12218</v>
      </c>
      <c r="C1201" s="540" t="s">
        <v>12219</v>
      </c>
      <c r="D1201" s="542"/>
      <c r="E1201" s="542"/>
      <c r="F1201" s="534"/>
      <c r="G1201" s="537"/>
      <c r="H1201" s="541"/>
      <c r="I1201" s="522"/>
      <c r="J1201" s="523"/>
      <c r="K1201" s="524"/>
      <c r="L1201" s="526"/>
      <c r="M1201" s="526"/>
      <c r="N1201" s="526"/>
      <c r="O1201" s="527"/>
      <c r="P1201" s="933" t="s">
        <v>10443</v>
      </c>
      <c r="Q1201" s="936" t="s">
        <v>10444</v>
      </c>
      <c r="R1201" s="525" t="s">
        <v>1678</v>
      </c>
      <c r="S1201" s="529">
        <v>0.7</v>
      </c>
      <c r="T1201" s="534"/>
      <c r="U1201" s="537"/>
      <c r="V1201" s="534"/>
      <c r="W1201" s="538"/>
      <c r="X1201" s="531">
        <f>ROUND(ROUND(F1161*S1201,0)*U1186,0)</f>
        <v>376</v>
      </c>
      <c r="Y1201" s="539"/>
      <c r="Z1201" s="533"/>
    </row>
    <row r="1202" spans="1:26" ht="16.7" customHeight="1" x14ac:dyDescent="0.15">
      <c r="A1202" s="520">
        <v>22</v>
      </c>
      <c r="B1202" s="520" t="s">
        <v>12220</v>
      </c>
      <c r="C1202" s="540" t="s">
        <v>12221</v>
      </c>
      <c r="D1202" s="542"/>
      <c r="E1202" s="542"/>
      <c r="F1202" s="534"/>
      <c r="G1202" s="537"/>
      <c r="H1202" s="541"/>
      <c r="I1202" s="534"/>
      <c r="J1202" s="533"/>
      <c r="K1202" s="535"/>
      <c r="L1202" s="939" t="s">
        <v>10414</v>
      </c>
      <c r="M1202" s="526" t="s">
        <v>16</v>
      </c>
      <c r="N1202" s="526" t="s">
        <v>1678</v>
      </c>
      <c r="O1202" s="527">
        <v>0.7</v>
      </c>
      <c r="P1202" s="951"/>
      <c r="Q1202" s="937"/>
      <c r="R1202" s="537"/>
      <c r="T1202" s="534"/>
      <c r="U1202" s="537"/>
      <c r="V1202" s="534"/>
      <c r="W1202" s="538"/>
      <c r="X1202" s="531">
        <f>ROUND(ROUND(ROUND(F1161*O1202,0)*S1201,0)*U1186,0)</f>
        <v>263</v>
      </c>
      <c r="Y1202" s="539"/>
      <c r="Z1202" s="533"/>
    </row>
    <row r="1203" spans="1:26" ht="16.7" customHeight="1" x14ac:dyDescent="0.15">
      <c r="A1203" s="520">
        <v>22</v>
      </c>
      <c r="B1203" s="520" t="s">
        <v>12222</v>
      </c>
      <c r="C1203" s="540" t="s">
        <v>12223</v>
      </c>
      <c r="D1203" s="542"/>
      <c r="E1203" s="542"/>
      <c r="F1203" s="534"/>
      <c r="G1203" s="537"/>
      <c r="H1203" s="541"/>
      <c r="I1203" s="550"/>
      <c r="J1203" s="551"/>
      <c r="K1203" s="552"/>
      <c r="L1203" s="940"/>
      <c r="M1203" s="526" t="s">
        <v>3833</v>
      </c>
      <c r="N1203" s="526" t="s">
        <v>1678</v>
      </c>
      <c r="O1203" s="527">
        <v>0.5</v>
      </c>
      <c r="P1203" s="951"/>
      <c r="Q1203" s="937"/>
      <c r="R1203" s="537"/>
      <c r="T1203" s="534"/>
      <c r="U1203" s="537"/>
      <c r="V1203" s="534"/>
      <c r="W1203" s="538"/>
      <c r="X1203" s="531">
        <f>ROUND(ROUND(ROUND(F1161*O1203,0)*S1201,0)*U1186,0)</f>
        <v>188</v>
      </c>
      <c r="Y1203" s="539"/>
      <c r="Z1203" s="533"/>
    </row>
    <row r="1204" spans="1:26" ht="16.7" customHeight="1" x14ac:dyDescent="0.15">
      <c r="A1204" s="520">
        <v>22</v>
      </c>
      <c r="B1204" s="520" t="s">
        <v>12224</v>
      </c>
      <c r="C1204" s="540" t="s">
        <v>12225</v>
      </c>
      <c r="D1204" s="542"/>
      <c r="E1204" s="542"/>
      <c r="F1204" s="534"/>
      <c r="G1204" s="537"/>
      <c r="H1204" s="541"/>
      <c r="I1204" s="936" t="s">
        <v>10418</v>
      </c>
      <c r="J1204" s="523" t="s">
        <v>1678</v>
      </c>
      <c r="K1204" s="543">
        <v>0.96499999999999997</v>
      </c>
      <c r="L1204" s="526"/>
      <c r="M1204" s="526"/>
      <c r="N1204" s="526"/>
      <c r="O1204" s="527"/>
      <c r="P1204" s="951"/>
      <c r="Q1204" s="937"/>
      <c r="R1204" s="537"/>
      <c r="T1204" s="534"/>
      <c r="U1204" s="537"/>
      <c r="V1204" s="534"/>
      <c r="W1204" s="538"/>
      <c r="X1204" s="531">
        <f>ROUND(ROUND(ROUND(F1161*K1204,0)*S1201,0)*U1186,0)</f>
        <v>362</v>
      </c>
      <c r="Y1204" s="539"/>
      <c r="Z1204" s="533"/>
    </row>
    <row r="1205" spans="1:26" ht="16.7" customHeight="1" x14ac:dyDescent="0.15">
      <c r="A1205" s="520">
        <v>22</v>
      </c>
      <c r="B1205" s="520" t="s">
        <v>12226</v>
      </c>
      <c r="C1205" s="540" t="s">
        <v>12227</v>
      </c>
      <c r="D1205" s="542"/>
      <c r="E1205" s="542"/>
      <c r="F1205" s="534"/>
      <c r="G1205" s="537"/>
      <c r="H1205" s="541"/>
      <c r="I1205" s="937"/>
      <c r="J1205" s="533"/>
      <c r="K1205" s="535"/>
      <c r="L1205" s="939" t="s">
        <v>10414</v>
      </c>
      <c r="M1205" s="526" t="s">
        <v>16</v>
      </c>
      <c r="N1205" s="526" t="s">
        <v>1678</v>
      </c>
      <c r="O1205" s="527">
        <v>0.7</v>
      </c>
      <c r="P1205" s="951"/>
      <c r="Q1205" s="937"/>
      <c r="R1205" s="537"/>
      <c r="T1205" s="534"/>
      <c r="U1205" s="537"/>
      <c r="V1205" s="534"/>
      <c r="W1205" s="538"/>
      <c r="X1205" s="531">
        <f>ROUND(ROUND(ROUND(ROUND(F1161*K1204,0)*O1205,0)*S1201,0)*U1186,0)</f>
        <v>254</v>
      </c>
      <c r="Y1205" s="539"/>
      <c r="Z1205" s="533"/>
    </row>
    <row r="1206" spans="1:26" ht="16.7" customHeight="1" x14ac:dyDescent="0.15">
      <c r="A1206" s="520">
        <v>22</v>
      </c>
      <c r="B1206" s="520" t="s">
        <v>12228</v>
      </c>
      <c r="C1206" s="540" t="s">
        <v>12229</v>
      </c>
      <c r="D1206" s="542"/>
      <c r="E1206" s="542"/>
      <c r="F1206" s="534"/>
      <c r="G1206" s="537"/>
      <c r="H1206" s="541"/>
      <c r="I1206" s="938"/>
      <c r="J1206" s="545"/>
      <c r="K1206" s="546"/>
      <c r="L1206" s="940"/>
      <c r="M1206" s="526" t="s">
        <v>3833</v>
      </c>
      <c r="N1206" s="526" t="s">
        <v>1678</v>
      </c>
      <c r="O1206" s="527">
        <v>0.5</v>
      </c>
      <c r="P1206" s="952"/>
      <c r="Q1206" s="938"/>
      <c r="R1206" s="544"/>
      <c r="S1206" s="548"/>
      <c r="T1206" s="550"/>
      <c r="U1206" s="544"/>
      <c r="V1206" s="550"/>
      <c r="W1206" s="553"/>
      <c r="X1206" s="531">
        <f>ROUND(ROUND(ROUND(ROUND(F1161*K1204,0)*O1206,0)*S1201,0)*U1186,0)</f>
        <v>181</v>
      </c>
      <c r="Y1206" s="539"/>
      <c r="Z1206" s="533"/>
    </row>
    <row r="1207" spans="1:26" ht="16.7" customHeight="1" x14ac:dyDescent="0.15">
      <c r="A1207" s="520">
        <v>22</v>
      </c>
      <c r="B1207" s="520">
        <v>2751</v>
      </c>
      <c r="C1207" s="540" t="s">
        <v>12230</v>
      </c>
      <c r="D1207" s="542"/>
      <c r="E1207" s="542"/>
      <c r="F1207" s="534"/>
      <c r="G1207" s="537"/>
      <c r="H1207" s="541"/>
      <c r="I1207" s="522"/>
      <c r="J1207" s="523"/>
      <c r="K1207" s="524"/>
      <c r="L1207" s="526"/>
      <c r="M1207" s="526"/>
      <c r="N1207" s="526"/>
      <c r="O1207" s="527"/>
      <c r="P1207" s="528"/>
      <c r="Q1207" s="525"/>
      <c r="R1207" s="525"/>
      <c r="S1207" s="529"/>
      <c r="T1207" s="522"/>
      <c r="U1207" s="525"/>
      <c r="V1207" s="936" t="s">
        <v>10456</v>
      </c>
      <c r="W1207" s="941"/>
      <c r="X1207" s="531">
        <f>ROUND(F1161-V1210,0)</f>
        <v>529</v>
      </c>
      <c r="Y1207" s="539"/>
      <c r="Z1207" s="533"/>
    </row>
    <row r="1208" spans="1:26" ht="16.7" customHeight="1" x14ac:dyDescent="0.15">
      <c r="A1208" s="520">
        <v>22</v>
      </c>
      <c r="B1208" s="520">
        <v>2752</v>
      </c>
      <c r="C1208" s="540" t="s">
        <v>12231</v>
      </c>
      <c r="D1208" s="542"/>
      <c r="E1208" s="542"/>
      <c r="F1208" s="534"/>
      <c r="G1208" s="537"/>
      <c r="H1208" s="541"/>
      <c r="I1208" s="534"/>
      <c r="J1208" s="533"/>
      <c r="K1208" s="535"/>
      <c r="L1208" s="939" t="s">
        <v>10414</v>
      </c>
      <c r="M1208" s="526" t="s">
        <v>16</v>
      </c>
      <c r="N1208" s="526" t="s">
        <v>1678</v>
      </c>
      <c r="O1208" s="527">
        <v>0.7</v>
      </c>
      <c r="P1208" s="536"/>
      <c r="Q1208" s="537"/>
      <c r="R1208" s="537"/>
      <c r="T1208" s="534"/>
      <c r="U1208" s="537"/>
      <c r="V1208" s="937"/>
      <c r="W1208" s="942"/>
      <c r="X1208" s="531">
        <f>ROUND(ROUND(F1161*O1208,0)-V1210,0)</f>
        <v>367</v>
      </c>
      <c r="Y1208" s="539"/>
      <c r="Z1208" s="533"/>
    </row>
    <row r="1209" spans="1:26" ht="16.7" customHeight="1" x14ac:dyDescent="0.15">
      <c r="A1209" s="520">
        <v>22</v>
      </c>
      <c r="B1209" s="520" t="s">
        <v>12232</v>
      </c>
      <c r="C1209" s="540" t="s">
        <v>12233</v>
      </c>
      <c r="D1209" s="542"/>
      <c r="E1209" s="542"/>
      <c r="F1209" s="534"/>
      <c r="G1209" s="537"/>
      <c r="H1209" s="541"/>
      <c r="I1209" s="550"/>
      <c r="J1209" s="551"/>
      <c r="K1209" s="552"/>
      <c r="L1209" s="940"/>
      <c r="M1209" s="526" t="s">
        <v>3833</v>
      </c>
      <c r="N1209" s="526" t="s">
        <v>1678</v>
      </c>
      <c r="O1209" s="527">
        <v>0.5</v>
      </c>
      <c r="P1209" s="536"/>
      <c r="Q1209" s="537"/>
      <c r="R1209" s="537"/>
      <c r="T1209" s="534"/>
      <c r="U1209" s="537"/>
      <c r="V1209" s="937"/>
      <c r="W1209" s="942"/>
      <c r="X1209" s="531">
        <f>ROUND(ROUND(F1161*O1209,0)-V1210,0)</f>
        <v>259</v>
      </c>
      <c r="Y1209" s="539"/>
      <c r="Z1209" s="533"/>
    </row>
    <row r="1210" spans="1:26" ht="16.7" customHeight="1" x14ac:dyDescent="0.15">
      <c r="A1210" s="520">
        <v>22</v>
      </c>
      <c r="B1210" s="520">
        <v>2753</v>
      </c>
      <c r="C1210" s="540" t="s">
        <v>12234</v>
      </c>
      <c r="D1210" s="542"/>
      <c r="E1210" s="542"/>
      <c r="F1210" s="534"/>
      <c r="G1210" s="537"/>
      <c r="H1210" s="541"/>
      <c r="I1210" s="936" t="s">
        <v>10418</v>
      </c>
      <c r="J1210" s="523" t="s">
        <v>1678</v>
      </c>
      <c r="K1210" s="543">
        <v>0.96499999999999997</v>
      </c>
      <c r="L1210" s="526"/>
      <c r="M1210" s="526"/>
      <c r="N1210" s="526"/>
      <c r="O1210" s="527"/>
      <c r="P1210" s="536"/>
      <c r="Q1210" s="537"/>
      <c r="R1210" s="537"/>
      <c r="T1210" s="534"/>
      <c r="U1210" s="537"/>
      <c r="V1210" s="554">
        <v>12</v>
      </c>
      <c r="W1210" s="953" t="s">
        <v>10461</v>
      </c>
      <c r="X1210" s="531">
        <f>ROUND(ROUND(F1161*K1210,0)-V1210,0)</f>
        <v>510</v>
      </c>
      <c r="Y1210" s="539"/>
      <c r="Z1210" s="533"/>
    </row>
    <row r="1211" spans="1:26" ht="16.7" customHeight="1" x14ac:dyDescent="0.15">
      <c r="A1211" s="520">
        <v>22</v>
      </c>
      <c r="B1211" s="520">
        <v>2754</v>
      </c>
      <c r="C1211" s="540" t="s">
        <v>12235</v>
      </c>
      <c r="D1211" s="542"/>
      <c r="E1211" s="542"/>
      <c r="F1211" s="534"/>
      <c r="G1211" s="537"/>
      <c r="H1211" s="541"/>
      <c r="I1211" s="937"/>
      <c r="J1211" s="533"/>
      <c r="K1211" s="535"/>
      <c r="L1211" s="939" t="s">
        <v>10414</v>
      </c>
      <c r="M1211" s="526" t="s">
        <v>16</v>
      </c>
      <c r="N1211" s="526" t="s">
        <v>1678</v>
      </c>
      <c r="O1211" s="527">
        <v>0.7</v>
      </c>
      <c r="P1211" s="536"/>
      <c r="Q1211" s="537"/>
      <c r="R1211" s="537"/>
      <c r="T1211" s="534"/>
      <c r="U1211" s="537"/>
      <c r="V1211" s="534"/>
      <c r="W1211" s="953"/>
      <c r="X1211" s="531">
        <f>ROUND(ROUND(ROUND(F1161*K1210,0)*O1211,0)-V1210,0)</f>
        <v>353</v>
      </c>
      <c r="Y1211" s="539"/>
      <c r="Z1211" s="533"/>
    </row>
    <row r="1212" spans="1:26" ht="16.7" customHeight="1" x14ac:dyDescent="0.15">
      <c r="A1212" s="520">
        <v>22</v>
      </c>
      <c r="B1212" s="520" t="s">
        <v>12236</v>
      </c>
      <c r="C1212" s="540" t="s">
        <v>12237</v>
      </c>
      <c r="D1212" s="542"/>
      <c r="E1212" s="542"/>
      <c r="F1212" s="534"/>
      <c r="G1212" s="537"/>
      <c r="H1212" s="541"/>
      <c r="I1212" s="938"/>
      <c r="J1212" s="545"/>
      <c r="K1212" s="546"/>
      <c r="L1212" s="940"/>
      <c r="M1212" s="526" t="s">
        <v>3833</v>
      </c>
      <c r="N1212" s="526" t="s">
        <v>1678</v>
      </c>
      <c r="O1212" s="527">
        <v>0.5</v>
      </c>
      <c r="P1212" s="547"/>
      <c r="Q1212" s="544"/>
      <c r="R1212" s="544"/>
      <c r="S1212" s="548"/>
      <c r="T1212" s="534"/>
      <c r="U1212" s="537"/>
      <c r="V1212" s="534"/>
      <c r="W1212" s="538"/>
      <c r="X1212" s="531">
        <f>ROUND(ROUND(ROUND(F1161*K1210,0)*O1212,0)-V1210,0)</f>
        <v>249</v>
      </c>
      <c r="Y1212" s="539"/>
      <c r="Z1212" s="533"/>
    </row>
    <row r="1213" spans="1:26" ht="16.7" customHeight="1" x14ac:dyDescent="0.15">
      <c r="A1213" s="549">
        <v>22</v>
      </c>
      <c r="B1213" s="549">
        <v>2755</v>
      </c>
      <c r="C1213" s="540" t="s">
        <v>12238</v>
      </c>
      <c r="D1213" s="542"/>
      <c r="E1213" s="542"/>
      <c r="F1213" s="534"/>
      <c r="G1213" s="537"/>
      <c r="H1213" s="541"/>
      <c r="I1213" s="522"/>
      <c r="J1213" s="523"/>
      <c r="K1213" s="524"/>
      <c r="L1213" s="526"/>
      <c r="M1213" s="526"/>
      <c r="N1213" s="526"/>
      <c r="O1213" s="527"/>
      <c r="P1213" s="933" t="s">
        <v>10423</v>
      </c>
      <c r="Q1213" s="936" t="s">
        <v>10424</v>
      </c>
      <c r="R1213" s="525" t="s">
        <v>1678</v>
      </c>
      <c r="S1213" s="529">
        <v>0.5</v>
      </c>
      <c r="T1213" s="534"/>
      <c r="U1213" s="537"/>
      <c r="V1213" s="534"/>
      <c r="W1213" s="538"/>
      <c r="X1213" s="531">
        <f>ROUND(ROUND(F1161*S1213,0)-V1210,0)</f>
        <v>259</v>
      </c>
      <c r="Y1213" s="539"/>
      <c r="Z1213" s="533"/>
    </row>
    <row r="1214" spans="1:26" ht="16.7" customHeight="1" x14ac:dyDescent="0.15">
      <c r="A1214" s="549">
        <v>22</v>
      </c>
      <c r="B1214" s="549">
        <v>2756</v>
      </c>
      <c r="C1214" s="540" t="s">
        <v>12239</v>
      </c>
      <c r="D1214" s="542"/>
      <c r="E1214" s="542"/>
      <c r="F1214" s="534"/>
      <c r="G1214" s="537"/>
      <c r="H1214" s="541"/>
      <c r="I1214" s="534"/>
      <c r="J1214" s="533"/>
      <c r="K1214" s="535"/>
      <c r="L1214" s="939" t="s">
        <v>10414</v>
      </c>
      <c r="M1214" s="526" t="s">
        <v>16</v>
      </c>
      <c r="N1214" s="526" t="s">
        <v>1678</v>
      </c>
      <c r="O1214" s="527">
        <v>0.7</v>
      </c>
      <c r="P1214" s="951"/>
      <c r="Q1214" s="937"/>
      <c r="R1214" s="537"/>
      <c r="T1214" s="534"/>
      <c r="U1214" s="537"/>
      <c r="V1214" s="534"/>
      <c r="W1214" s="538"/>
      <c r="X1214" s="531">
        <f>ROUND(ROUND(ROUND(F1161*O1214,0)*S1213,0)-V1210,0)</f>
        <v>178</v>
      </c>
      <c r="Y1214" s="539"/>
      <c r="Z1214" s="533"/>
    </row>
    <row r="1215" spans="1:26" ht="16.7" customHeight="1" x14ac:dyDescent="0.15">
      <c r="A1215" s="520">
        <v>22</v>
      </c>
      <c r="B1215" s="520" t="s">
        <v>12240</v>
      </c>
      <c r="C1215" s="540" t="s">
        <v>12241</v>
      </c>
      <c r="D1215" s="542"/>
      <c r="E1215" s="542"/>
      <c r="F1215" s="534"/>
      <c r="G1215" s="537"/>
      <c r="H1215" s="541"/>
      <c r="I1215" s="550"/>
      <c r="J1215" s="551"/>
      <c r="K1215" s="552"/>
      <c r="L1215" s="940"/>
      <c r="M1215" s="526" t="s">
        <v>3833</v>
      </c>
      <c r="N1215" s="526" t="s">
        <v>1678</v>
      </c>
      <c r="O1215" s="527">
        <v>0.5</v>
      </c>
      <c r="P1215" s="951"/>
      <c r="Q1215" s="937"/>
      <c r="R1215" s="537"/>
      <c r="T1215" s="534"/>
      <c r="U1215" s="537"/>
      <c r="V1215" s="534"/>
      <c r="W1215" s="538"/>
      <c r="X1215" s="531">
        <f>ROUND(ROUND(ROUND(F1161*O1215,0)*S1213,0)-V1210,0)</f>
        <v>124</v>
      </c>
      <c r="Y1215" s="539"/>
      <c r="Z1215" s="533"/>
    </row>
    <row r="1216" spans="1:26" ht="16.7" customHeight="1" x14ac:dyDescent="0.15">
      <c r="A1216" s="549">
        <v>22</v>
      </c>
      <c r="B1216" s="549">
        <v>2757</v>
      </c>
      <c r="C1216" s="540" t="s">
        <v>12242</v>
      </c>
      <c r="D1216" s="542"/>
      <c r="E1216" s="542"/>
      <c r="F1216" s="534"/>
      <c r="G1216" s="537"/>
      <c r="H1216" s="541"/>
      <c r="I1216" s="936" t="s">
        <v>10418</v>
      </c>
      <c r="J1216" s="523" t="s">
        <v>1678</v>
      </c>
      <c r="K1216" s="543">
        <v>0.96499999999999997</v>
      </c>
      <c r="L1216" s="526"/>
      <c r="M1216" s="526"/>
      <c r="N1216" s="526"/>
      <c r="O1216" s="527"/>
      <c r="P1216" s="951"/>
      <c r="Q1216" s="937"/>
      <c r="R1216" s="537"/>
      <c r="T1216" s="534"/>
      <c r="U1216" s="537"/>
      <c r="V1216" s="534"/>
      <c r="W1216" s="538"/>
      <c r="X1216" s="531">
        <f>ROUND(ROUND(ROUND(F1161*K1216,0)*S1213,0)-V1210,0)</f>
        <v>249</v>
      </c>
      <c r="Y1216" s="539"/>
      <c r="Z1216" s="533"/>
    </row>
    <row r="1217" spans="1:26" ht="16.7" customHeight="1" x14ac:dyDescent="0.15">
      <c r="A1217" s="549">
        <v>22</v>
      </c>
      <c r="B1217" s="549">
        <v>2758</v>
      </c>
      <c r="C1217" s="540" t="s">
        <v>12243</v>
      </c>
      <c r="D1217" s="542"/>
      <c r="E1217" s="542"/>
      <c r="F1217" s="534"/>
      <c r="G1217" s="537"/>
      <c r="H1217" s="541"/>
      <c r="I1217" s="937"/>
      <c r="J1217" s="533"/>
      <c r="K1217" s="535"/>
      <c r="L1217" s="939" t="s">
        <v>10414</v>
      </c>
      <c r="M1217" s="526" t="s">
        <v>16</v>
      </c>
      <c r="N1217" s="526" t="s">
        <v>1678</v>
      </c>
      <c r="O1217" s="527">
        <v>0.7</v>
      </c>
      <c r="P1217" s="951"/>
      <c r="Q1217" s="937"/>
      <c r="R1217" s="537"/>
      <c r="T1217" s="534"/>
      <c r="U1217" s="537"/>
      <c r="V1217" s="534"/>
      <c r="W1217" s="538"/>
      <c r="X1217" s="531">
        <f>ROUND(ROUND(ROUND(ROUND(F1161*K1216,0)*O1217,0)*S1213,0)-V1210,0)</f>
        <v>171</v>
      </c>
      <c r="Y1217" s="539"/>
      <c r="Z1217" s="533"/>
    </row>
    <row r="1218" spans="1:26" ht="16.7" customHeight="1" x14ac:dyDescent="0.15">
      <c r="A1218" s="520">
        <v>22</v>
      </c>
      <c r="B1218" s="520" t="s">
        <v>12244</v>
      </c>
      <c r="C1218" s="540" t="s">
        <v>12245</v>
      </c>
      <c r="D1218" s="542"/>
      <c r="E1218" s="542"/>
      <c r="F1218" s="534"/>
      <c r="G1218" s="537"/>
      <c r="H1218" s="541"/>
      <c r="I1218" s="938"/>
      <c r="J1218" s="545"/>
      <c r="K1218" s="546"/>
      <c r="L1218" s="940"/>
      <c r="M1218" s="526" t="s">
        <v>3833</v>
      </c>
      <c r="N1218" s="526" t="s">
        <v>1678</v>
      </c>
      <c r="O1218" s="527">
        <v>0.5</v>
      </c>
      <c r="P1218" s="951"/>
      <c r="Q1218" s="938"/>
      <c r="R1218" s="544"/>
      <c r="S1218" s="548"/>
      <c r="T1218" s="534"/>
      <c r="U1218" s="537"/>
      <c r="V1218" s="534"/>
      <c r="W1218" s="538"/>
      <c r="X1218" s="531">
        <f>ROUND(ROUND(ROUND(ROUND(F1161*K1216,0)*O1218,0)*S1213,0)-V1210,0)</f>
        <v>119</v>
      </c>
      <c r="Y1218" s="539"/>
      <c r="Z1218" s="533"/>
    </row>
    <row r="1219" spans="1:26" ht="16.7" customHeight="1" x14ac:dyDescent="0.15">
      <c r="A1219" s="549">
        <v>22</v>
      </c>
      <c r="B1219" s="549">
        <v>3759</v>
      </c>
      <c r="C1219" s="540" t="s">
        <v>12246</v>
      </c>
      <c r="D1219" s="542"/>
      <c r="E1219" s="542"/>
      <c r="F1219" s="534"/>
      <c r="G1219" s="537"/>
      <c r="H1219" s="541"/>
      <c r="I1219" s="522"/>
      <c r="J1219" s="523"/>
      <c r="K1219" s="524"/>
      <c r="L1219" s="525"/>
      <c r="M1219" s="526"/>
      <c r="N1219" s="526"/>
      <c r="O1219" s="527"/>
      <c r="P1219" s="951"/>
      <c r="Q1219" s="936" t="s">
        <v>10433</v>
      </c>
      <c r="R1219" s="525" t="s">
        <v>1678</v>
      </c>
      <c r="S1219" s="529">
        <v>0.7</v>
      </c>
      <c r="T1219" s="534"/>
      <c r="U1219" s="537"/>
      <c r="V1219" s="534"/>
      <c r="W1219" s="538"/>
      <c r="X1219" s="531">
        <f>ROUND(ROUND(F1161*S1219,0)-V1210,0)</f>
        <v>367</v>
      </c>
      <c r="Y1219" s="539"/>
      <c r="Z1219" s="533"/>
    </row>
    <row r="1220" spans="1:26" ht="16.7" customHeight="1" x14ac:dyDescent="0.15">
      <c r="A1220" s="549">
        <v>22</v>
      </c>
      <c r="B1220" s="549">
        <v>3760</v>
      </c>
      <c r="C1220" s="540" t="s">
        <v>12247</v>
      </c>
      <c r="D1220" s="542"/>
      <c r="E1220" s="542"/>
      <c r="F1220" s="534"/>
      <c r="G1220" s="537"/>
      <c r="H1220" s="541"/>
      <c r="I1220" s="534"/>
      <c r="J1220" s="533"/>
      <c r="K1220" s="535"/>
      <c r="L1220" s="939" t="s">
        <v>10414</v>
      </c>
      <c r="M1220" s="526" t="s">
        <v>16</v>
      </c>
      <c r="N1220" s="526" t="s">
        <v>1678</v>
      </c>
      <c r="O1220" s="527">
        <v>0.7</v>
      </c>
      <c r="P1220" s="951"/>
      <c r="Q1220" s="937"/>
      <c r="R1220" s="537"/>
      <c r="T1220" s="534"/>
      <c r="U1220" s="537"/>
      <c r="V1220" s="534"/>
      <c r="W1220" s="538"/>
      <c r="X1220" s="531">
        <f>ROUND(ROUND(ROUND(F1161*O1220,0)*S1219,0)-V1210,0)</f>
        <v>253</v>
      </c>
      <c r="Y1220" s="539"/>
      <c r="Z1220" s="533"/>
    </row>
    <row r="1221" spans="1:26" ht="16.7" customHeight="1" x14ac:dyDescent="0.15">
      <c r="A1221" s="520">
        <v>22</v>
      </c>
      <c r="B1221" s="520" t="s">
        <v>12248</v>
      </c>
      <c r="C1221" s="540" t="s">
        <v>12249</v>
      </c>
      <c r="D1221" s="542"/>
      <c r="E1221" s="542"/>
      <c r="F1221" s="534"/>
      <c r="G1221" s="537"/>
      <c r="H1221" s="541"/>
      <c r="I1221" s="550"/>
      <c r="J1221" s="551"/>
      <c r="K1221" s="552"/>
      <c r="L1221" s="940"/>
      <c r="M1221" s="526" t="s">
        <v>3833</v>
      </c>
      <c r="N1221" s="526" t="s">
        <v>1678</v>
      </c>
      <c r="O1221" s="527">
        <v>0.5</v>
      </c>
      <c r="P1221" s="951"/>
      <c r="Q1221" s="937"/>
      <c r="R1221" s="537"/>
      <c r="T1221" s="534"/>
      <c r="U1221" s="537"/>
      <c r="V1221" s="534"/>
      <c r="W1221" s="538"/>
      <c r="X1221" s="531">
        <f>ROUND(ROUND(ROUND(F1161*O1221,0)*S1219,0)-V1210,0)</f>
        <v>178</v>
      </c>
      <c r="Y1221" s="539"/>
      <c r="Z1221" s="533"/>
    </row>
    <row r="1222" spans="1:26" ht="16.7" customHeight="1" x14ac:dyDescent="0.15">
      <c r="A1222" s="549">
        <v>22</v>
      </c>
      <c r="B1222" s="549">
        <v>3761</v>
      </c>
      <c r="C1222" s="540" t="s">
        <v>12250</v>
      </c>
      <c r="D1222" s="542"/>
      <c r="E1222" s="542"/>
      <c r="F1222" s="534"/>
      <c r="G1222" s="537"/>
      <c r="H1222" s="541"/>
      <c r="I1222" s="936" t="s">
        <v>10418</v>
      </c>
      <c r="J1222" s="523" t="s">
        <v>1678</v>
      </c>
      <c r="K1222" s="543">
        <v>0.96499999999999997</v>
      </c>
      <c r="L1222" s="544"/>
      <c r="M1222" s="526"/>
      <c r="N1222" s="526"/>
      <c r="O1222" s="527"/>
      <c r="P1222" s="951"/>
      <c r="Q1222" s="937"/>
      <c r="R1222" s="537"/>
      <c r="T1222" s="534"/>
      <c r="U1222" s="537"/>
      <c r="V1222" s="534"/>
      <c r="W1222" s="538"/>
      <c r="X1222" s="531">
        <f>ROUND(ROUND(ROUND(F1161*K1222,0)*S1219,0)-V1210,0)</f>
        <v>353</v>
      </c>
      <c r="Y1222" s="539"/>
      <c r="Z1222" s="533"/>
    </row>
    <row r="1223" spans="1:26" ht="16.7" customHeight="1" x14ac:dyDescent="0.15">
      <c r="A1223" s="549">
        <v>22</v>
      </c>
      <c r="B1223" s="549">
        <v>3762</v>
      </c>
      <c r="C1223" s="540" t="s">
        <v>12251</v>
      </c>
      <c r="D1223" s="542"/>
      <c r="E1223" s="542"/>
      <c r="F1223" s="534"/>
      <c r="G1223" s="537"/>
      <c r="H1223" s="541"/>
      <c r="I1223" s="937"/>
      <c r="J1223" s="533"/>
      <c r="K1223" s="535"/>
      <c r="L1223" s="939" t="s">
        <v>10414</v>
      </c>
      <c r="M1223" s="526" t="s">
        <v>16</v>
      </c>
      <c r="N1223" s="526" t="s">
        <v>1678</v>
      </c>
      <c r="O1223" s="527">
        <v>0.7</v>
      </c>
      <c r="P1223" s="951"/>
      <c r="Q1223" s="937"/>
      <c r="R1223" s="537"/>
      <c r="T1223" s="534"/>
      <c r="U1223" s="537"/>
      <c r="V1223" s="534"/>
      <c r="W1223" s="538"/>
      <c r="X1223" s="531">
        <f>ROUND(ROUND(ROUND(ROUND(F1161*K1222,0)*O1223,0)*S1219,0)-V1210,0)</f>
        <v>244</v>
      </c>
      <c r="Y1223" s="539"/>
      <c r="Z1223" s="533"/>
    </row>
    <row r="1224" spans="1:26" ht="16.7" customHeight="1" x14ac:dyDescent="0.15">
      <c r="A1224" s="520">
        <v>22</v>
      </c>
      <c r="B1224" s="520" t="s">
        <v>12252</v>
      </c>
      <c r="C1224" s="540" t="s">
        <v>12253</v>
      </c>
      <c r="D1224" s="542"/>
      <c r="E1224" s="542"/>
      <c r="F1224" s="534"/>
      <c r="G1224" s="537"/>
      <c r="H1224" s="541"/>
      <c r="I1224" s="938"/>
      <c r="J1224" s="545"/>
      <c r="K1224" s="546"/>
      <c r="L1224" s="940"/>
      <c r="M1224" s="526" t="s">
        <v>3833</v>
      </c>
      <c r="N1224" s="526" t="s">
        <v>1678</v>
      </c>
      <c r="O1224" s="527">
        <v>0.5</v>
      </c>
      <c r="P1224" s="952"/>
      <c r="Q1224" s="938"/>
      <c r="R1224" s="544"/>
      <c r="S1224" s="548"/>
      <c r="T1224" s="534"/>
      <c r="U1224" s="537"/>
      <c r="V1224" s="534"/>
      <c r="W1224" s="538"/>
      <c r="X1224" s="531">
        <f>ROUND(ROUND(ROUND(ROUND(F1161*K1222,0)*O1224,0)*S1219,0)-V1210,0)</f>
        <v>171</v>
      </c>
      <c r="Y1224" s="539"/>
      <c r="Z1224" s="533"/>
    </row>
    <row r="1225" spans="1:26" ht="16.7" customHeight="1" x14ac:dyDescent="0.15">
      <c r="A1225" s="520">
        <v>22</v>
      </c>
      <c r="B1225" s="520" t="s">
        <v>12254</v>
      </c>
      <c r="C1225" s="540" t="s">
        <v>12255</v>
      </c>
      <c r="D1225" s="542"/>
      <c r="E1225" s="542"/>
      <c r="F1225" s="534"/>
      <c r="G1225" s="537"/>
      <c r="H1225" s="541"/>
      <c r="I1225" s="522"/>
      <c r="J1225" s="523"/>
      <c r="K1225" s="524"/>
      <c r="L1225" s="526"/>
      <c r="M1225" s="526"/>
      <c r="N1225" s="526"/>
      <c r="O1225" s="527"/>
      <c r="P1225" s="933" t="s">
        <v>10443</v>
      </c>
      <c r="Q1225" s="936" t="s">
        <v>10444</v>
      </c>
      <c r="R1225" s="525" t="s">
        <v>1678</v>
      </c>
      <c r="S1225" s="529">
        <v>0.7</v>
      </c>
      <c r="T1225" s="534"/>
      <c r="U1225" s="537"/>
      <c r="V1225" s="534"/>
      <c r="W1225" s="538"/>
      <c r="X1225" s="531">
        <f>ROUND(ROUND(F1161*S1225,0)-V1210,0)</f>
        <v>367</v>
      </c>
      <c r="Y1225" s="539"/>
      <c r="Z1225" s="533"/>
    </row>
    <row r="1226" spans="1:26" ht="16.7" customHeight="1" x14ac:dyDescent="0.15">
      <c r="A1226" s="520">
        <v>22</v>
      </c>
      <c r="B1226" s="520" t="s">
        <v>12256</v>
      </c>
      <c r="C1226" s="540" t="s">
        <v>12257</v>
      </c>
      <c r="D1226" s="542"/>
      <c r="E1226" s="542"/>
      <c r="F1226" s="534"/>
      <c r="G1226" s="537"/>
      <c r="H1226" s="541"/>
      <c r="I1226" s="534"/>
      <c r="J1226" s="533"/>
      <c r="K1226" s="535"/>
      <c r="L1226" s="939" t="s">
        <v>10414</v>
      </c>
      <c r="M1226" s="526" t="s">
        <v>16</v>
      </c>
      <c r="N1226" s="526" t="s">
        <v>1678</v>
      </c>
      <c r="O1226" s="527">
        <v>0.7</v>
      </c>
      <c r="P1226" s="951"/>
      <c r="Q1226" s="937"/>
      <c r="R1226" s="537"/>
      <c r="T1226" s="534"/>
      <c r="U1226" s="537"/>
      <c r="V1226" s="534"/>
      <c r="W1226" s="538"/>
      <c r="X1226" s="531">
        <f>ROUND(ROUND(ROUND(F1161*O1226,0)*S1225,0)-V1210,0)</f>
        <v>253</v>
      </c>
      <c r="Y1226" s="539"/>
      <c r="Z1226" s="533"/>
    </row>
    <row r="1227" spans="1:26" ht="16.7" customHeight="1" x14ac:dyDescent="0.15">
      <c r="A1227" s="520">
        <v>22</v>
      </c>
      <c r="B1227" s="520" t="s">
        <v>12258</v>
      </c>
      <c r="C1227" s="540" t="s">
        <v>12259</v>
      </c>
      <c r="D1227" s="542"/>
      <c r="E1227" s="542"/>
      <c r="F1227" s="534"/>
      <c r="G1227" s="537"/>
      <c r="H1227" s="541"/>
      <c r="I1227" s="550"/>
      <c r="J1227" s="551"/>
      <c r="K1227" s="552"/>
      <c r="L1227" s="940"/>
      <c r="M1227" s="526" t="s">
        <v>3833</v>
      </c>
      <c r="N1227" s="526" t="s">
        <v>1678</v>
      </c>
      <c r="O1227" s="527">
        <v>0.5</v>
      </c>
      <c r="P1227" s="951"/>
      <c r="Q1227" s="937"/>
      <c r="R1227" s="537"/>
      <c r="T1227" s="534"/>
      <c r="U1227" s="537"/>
      <c r="V1227" s="534"/>
      <c r="W1227" s="538"/>
      <c r="X1227" s="531">
        <f>ROUND(ROUND(ROUND(F1161*O1227,0)*S1225,0)-V1210,0)</f>
        <v>178</v>
      </c>
      <c r="Y1227" s="539"/>
      <c r="Z1227" s="533"/>
    </row>
    <row r="1228" spans="1:26" ht="16.7" customHeight="1" x14ac:dyDescent="0.15">
      <c r="A1228" s="520">
        <v>22</v>
      </c>
      <c r="B1228" s="520" t="s">
        <v>12260</v>
      </c>
      <c r="C1228" s="540" t="s">
        <v>12261</v>
      </c>
      <c r="D1228" s="542"/>
      <c r="E1228" s="542"/>
      <c r="F1228" s="534"/>
      <c r="G1228" s="537"/>
      <c r="H1228" s="541"/>
      <c r="I1228" s="936" t="s">
        <v>10418</v>
      </c>
      <c r="J1228" s="523" t="s">
        <v>1678</v>
      </c>
      <c r="K1228" s="543">
        <v>0.96499999999999997</v>
      </c>
      <c r="L1228" s="526"/>
      <c r="M1228" s="526"/>
      <c r="N1228" s="526"/>
      <c r="O1228" s="527"/>
      <c r="P1228" s="951"/>
      <c r="Q1228" s="937"/>
      <c r="R1228" s="537"/>
      <c r="T1228" s="534"/>
      <c r="U1228" s="537"/>
      <c r="V1228" s="534"/>
      <c r="W1228" s="538"/>
      <c r="X1228" s="531">
        <f>ROUND(ROUND(ROUND(F1161*K1228,0)*S1225,0)-V1210,0)</f>
        <v>353</v>
      </c>
      <c r="Y1228" s="539"/>
      <c r="Z1228" s="533"/>
    </row>
    <row r="1229" spans="1:26" ht="16.7" customHeight="1" x14ac:dyDescent="0.15">
      <c r="A1229" s="520">
        <v>22</v>
      </c>
      <c r="B1229" s="520" t="s">
        <v>12262</v>
      </c>
      <c r="C1229" s="540" t="s">
        <v>12263</v>
      </c>
      <c r="D1229" s="542"/>
      <c r="E1229" s="542"/>
      <c r="F1229" s="534"/>
      <c r="G1229" s="537"/>
      <c r="H1229" s="541"/>
      <c r="I1229" s="937"/>
      <c r="J1229" s="533"/>
      <c r="K1229" s="535"/>
      <c r="L1229" s="939" t="s">
        <v>10414</v>
      </c>
      <c r="M1229" s="526" t="s">
        <v>16</v>
      </c>
      <c r="N1229" s="526" t="s">
        <v>1678</v>
      </c>
      <c r="O1229" s="527">
        <v>0.7</v>
      </c>
      <c r="P1229" s="951"/>
      <c r="Q1229" s="937"/>
      <c r="R1229" s="537"/>
      <c r="T1229" s="534"/>
      <c r="U1229" s="537"/>
      <c r="V1229" s="534"/>
      <c r="W1229" s="538"/>
      <c r="X1229" s="531">
        <f>ROUND(ROUND(ROUND(ROUND(F1161*K1228,0)*O1229,0)*S1225,0)-V1210,0)</f>
        <v>244</v>
      </c>
      <c r="Y1229" s="539"/>
      <c r="Z1229" s="533"/>
    </row>
    <row r="1230" spans="1:26" ht="16.7" customHeight="1" x14ac:dyDescent="0.15">
      <c r="A1230" s="520">
        <v>22</v>
      </c>
      <c r="B1230" s="520" t="s">
        <v>12264</v>
      </c>
      <c r="C1230" s="540" t="s">
        <v>12265</v>
      </c>
      <c r="D1230" s="542"/>
      <c r="E1230" s="542"/>
      <c r="F1230" s="534"/>
      <c r="G1230" s="537"/>
      <c r="H1230" s="541"/>
      <c r="I1230" s="938"/>
      <c r="J1230" s="545"/>
      <c r="K1230" s="546"/>
      <c r="L1230" s="940"/>
      <c r="M1230" s="526" t="s">
        <v>3833</v>
      </c>
      <c r="N1230" s="526" t="s">
        <v>1678</v>
      </c>
      <c r="O1230" s="527">
        <v>0.5</v>
      </c>
      <c r="P1230" s="952"/>
      <c r="Q1230" s="938"/>
      <c r="R1230" s="544"/>
      <c r="S1230" s="548"/>
      <c r="T1230" s="550"/>
      <c r="U1230" s="544"/>
      <c r="V1230" s="534"/>
      <c r="W1230" s="538"/>
      <c r="X1230" s="531">
        <f>ROUND(ROUND(ROUND(ROUND(F1161*K1228,0)*O1230,0)*S1225,0)-V1210,0)</f>
        <v>171</v>
      </c>
      <c r="Y1230" s="539"/>
      <c r="Z1230" s="533"/>
    </row>
    <row r="1231" spans="1:26" ht="16.7" customHeight="1" x14ac:dyDescent="0.15">
      <c r="A1231" s="520">
        <v>22</v>
      </c>
      <c r="B1231" s="520">
        <v>2761</v>
      </c>
      <c r="C1231" s="540" t="s">
        <v>12266</v>
      </c>
      <c r="D1231" s="542"/>
      <c r="E1231" s="542"/>
      <c r="F1231" s="534"/>
      <c r="G1231" s="537"/>
      <c r="H1231" s="541"/>
      <c r="I1231" s="522"/>
      <c r="J1231" s="523"/>
      <c r="K1231" s="524"/>
      <c r="L1231" s="526"/>
      <c r="M1231" s="526"/>
      <c r="N1231" s="526"/>
      <c r="O1231" s="527"/>
      <c r="P1231" s="528"/>
      <c r="Q1231" s="525"/>
      <c r="R1231" s="525"/>
      <c r="S1231" s="529"/>
      <c r="T1231" s="936" t="s">
        <v>11906</v>
      </c>
      <c r="U1231" s="947"/>
      <c r="V1231" s="534"/>
      <c r="W1231" s="538"/>
      <c r="X1231" s="531">
        <f>ROUND(ROUND(F1161*U1234,0)-V1210,0)</f>
        <v>524</v>
      </c>
      <c r="Y1231" s="539"/>
      <c r="Z1231" s="533"/>
    </row>
    <row r="1232" spans="1:26" ht="16.7" customHeight="1" x14ac:dyDescent="0.15">
      <c r="A1232" s="520">
        <v>22</v>
      </c>
      <c r="B1232" s="520">
        <v>2762</v>
      </c>
      <c r="C1232" s="540" t="s">
        <v>12267</v>
      </c>
      <c r="D1232" s="542"/>
      <c r="E1232" s="542"/>
      <c r="F1232" s="534"/>
      <c r="G1232" s="537"/>
      <c r="H1232" s="541"/>
      <c r="I1232" s="534"/>
      <c r="J1232" s="533"/>
      <c r="K1232" s="535"/>
      <c r="L1232" s="939" t="s">
        <v>10414</v>
      </c>
      <c r="M1232" s="526" t="s">
        <v>16</v>
      </c>
      <c r="N1232" s="526" t="s">
        <v>1678</v>
      </c>
      <c r="O1232" s="527">
        <v>0.7</v>
      </c>
      <c r="P1232" s="536"/>
      <c r="Q1232" s="537"/>
      <c r="R1232" s="537"/>
      <c r="T1232" s="937"/>
      <c r="U1232" s="948"/>
      <c r="V1232" s="534"/>
      <c r="W1232" s="538"/>
      <c r="X1232" s="531">
        <f>ROUND(ROUND(ROUND(F1161*O1232,0)*U1234,0)-V1210,0)</f>
        <v>364</v>
      </c>
      <c r="Y1232" s="539"/>
      <c r="Z1232" s="533"/>
    </row>
    <row r="1233" spans="1:26" ht="16.7" customHeight="1" x14ac:dyDescent="0.15">
      <c r="A1233" s="520">
        <v>22</v>
      </c>
      <c r="B1233" s="520" t="s">
        <v>12268</v>
      </c>
      <c r="C1233" s="540" t="s">
        <v>12269</v>
      </c>
      <c r="D1233" s="542"/>
      <c r="E1233" s="542"/>
      <c r="F1233" s="534"/>
      <c r="G1233" s="537"/>
      <c r="H1233" s="541"/>
      <c r="I1233" s="550"/>
      <c r="J1233" s="551"/>
      <c r="K1233" s="552"/>
      <c r="L1233" s="940"/>
      <c r="M1233" s="526" t="s">
        <v>3833</v>
      </c>
      <c r="N1233" s="526" t="s">
        <v>1678</v>
      </c>
      <c r="O1233" s="527">
        <v>0.5</v>
      </c>
      <c r="P1233" s="536"/>
      <c r="Q1233" s="537"/>
      <c r="R1233" s="537"/>
      <c r="T1233" s="937"/>
      <c r="U1233" s="948"/>
      <c r="V1233" s="534"/>
      <c r="W1233" s="538"/>
      <c r="X1233" s="531">
        <f>ROUND(ROUND(ROUND(F1161*O1233,0)*U1234,0)-V1210,0)</f>
        <v>257</v>
      </c>
      <c r="Y1233" s="539"/>
      <c r="Z1233" s="533"/>
    </row>
    <row r="1234" spans="1:26" ht="16.7" customHeight="1" x14ac:dyDescent="0.15">
      <c r="A1234" s="520">
        <v>22</v>
      </c>
      <c r="B1234" s="520">
        <v>2763</v>
      </c>
      <c r="C1234" s="540" t="s">
        <v>12270</v>
      </c>
      <c r="D1234" s="542"/>
      <c r="E1234" s="542"/>
      <c r="F1234" s="534"/>
      <c r="G1234" s="537"/>
      <c r="H1234" s="541"/>
      <c r="I1234" s="936" t="s">
        <v>10418</v>
      </c>
      <c r="J1234" s="523" t="s">
        <v>1678</v>
      </c>
      <c r="K1234" s="543">
        <v>0.96499999999999997</v>
      </c>
      <c r="L1234" s="526"/>
      <c r="M1234" s="526"/>
      <c r="N1234" s="526"/>
      <c r="O1234" s="527"/>
      <c r="P1234" s="536"/>
      <c r="Q1234" s="537"/>
      <c r="R1234" s="537"/>
      <c r="T1234" s="534" t="s">
        <v>1678</v>
      </c>
      <c r="U1234" s="570">
        <v>0.99099999999999999</v>
      </c>
      <c r="V1234" s="534"/>
      <c r="W1234" s="538"/>
      <c r="X1234" s="531">
        <f>ROUND(ROUND(ROUND(F1161*K1234,0)*U1234,0)-V1210,0)</f>
        <v>505</v>
      </c>
      <c r="Y1234" s="539"/>
      <c r="Z1234" s="533"/>
    </row>
    <row r="1235" spans="1:26" ht="16.7" customHeight="1" x14ac:dyDescent="0.15">
      <c r="A1235" s="520">
        <v>22</v>
      </c>
      <c r="B1235" s="520">
        <v>2764</v>
      </c>
      <c r="C1235" s="540" t="s">
        <v>12271</v>
      </c>
      <c r="D1235" s="542"/>
      <c r="E1235" s="542"/>
      <c r="F1235" s="534"/>
      <c r="G1235" s="537"/>
      <c r="H1235" s="541"/>
      <c r="I1235" s="937"/>
      <c r="J1235" s="533"/>
      <c r="K1235" s="535"/>
      <c r="L1235" s="939" t="s">
        <v>10414</v>
      </c>
      <c r="M1235" s="526" t="s">
        <v>16</v>
      </c>
      <c r="N1235" s="526" t="s">
        <v>1678</v>
      </c>
      <c r="O1235" s="527">
        <v>0.7</v>
      </c>
      <c r="P1235" s="536"/>
      <c r="Q1235" s="537"/>
      <c r="R1235" s="537"/>
      <c r="T1235" s="534"/>
      <c r="U1235" s="537"/>
      <c r="V1235" s="534"/>
      <c r="W1235" s="538"/>
      <c r="X1235" s="531">
        <f>ROUND(ROUND(ROUND(ROUND(F1161*K1234,0)*O1235,0)*U1234,0)-V1210,0)</f>
        <v>350</v>
      </c>
      <c r="Y1235" s="539"/>
      <c r="Z1235" s="533"/>
    </row>
    <row r="1236" spans="1:26" ht="16.7" customHeight="1" x14ac:dyDescent="0.15">
      <c r="A1236" s="520">
        <v>22</v>
      </c>
      <c r="B1236" s="520" t="s">
        <v>12272</v>
      </c>
      <c r="C1236" s="540" t="s">
        <v>12273</v>
      </c>
      <c r="D1236" s="542"/>
      <c r="E1236" s="542"/>
      <c r="F1236" s="534"/>
      <c r="G1236" s="537"/>
      <c r="H1236" s="541"/>
      <c r="I1236" s="938"/>
      <c r="J1236" s="545"/>
      <c r="K1236" s="546"/>
      <c r="L1236" s="940"/>
      <c r="M1236" s="526" t="s">
        <v>3833</v>
      </c>
      <c r="N1236" s="526" t="s">
        <v>1678</v>
      </c>
      <c r="O1236" s="527">
        <v>0.5</v>
      </c>
      <c r="P1236" s="547"/>
      <c r="Q1236" s="544"/>
      <c r="R1236" s="544"/>
      <c r="S1236" s="548"/>
      <c r="T1236" s="534"/>
      <c r="U1236" s="537"/>
      <c r="V1236" s="534"/>
      <c r="W1236" s="538"/>
      <c r="X1236" s="531">
        <f>ROUND(ROUND(ROUND(ROUND(F1161*K1234,0)*O1236,0)*U1234,0)-V1210,0)</f>
        <v>247</v>
      </c>
      <c r="Y1236" s="539"/>
      <c r="Z1236" s="533"/>
    </row>
    <row r="1237" spans="1:26" ht="16.7" customHeight="1" x14ac:dyDescent="0.15">
      <c r="A1237" s="549">
        <v>22</v>
      </c>
      <c r="B1237" s="549">
        <v>2765</v>
      </c>
      <c r="C1237" s="540" t="s">
        <v>12274</v>
      </c>
      <c r="D1237" s="542"/>
      <c r="E1237" s="542"/>
      <c r="F1237" s="534"/>
      <c r="G1237" s="537"/>
      <c r="H1237" s="541"/>
      <c r="I1237" s="522"/>
      <c r="J1237" s="523"/>
      <c r="K1237" s="524"/>
      <c r="L1237" s="526"/>
      <c r="M1237" s="526"/>
      <c r="N1237" s="526"/>
      <c r="O1237" s="527"/>
      <c r="P1237" s="933" t="s">
        <v>10423</v>
      </c>
      <c r="Q1237" s="936" t="s">
        <v>10424</v>
      </c>
      <c r="R1237" s="525" t="s">
        <v>1678</v>
      </c>
      <c r="S1237" s="529">
        <v>0.5</v>
      </c>
      <c r="T1237" s="534"/>
      <c r="U1237" s="537"/>
      <c r="V1237" s="534"/>
      <c r="W1237" s="538"/>
      <c r="X1237" s="531">
        <f>ROUND(ROUND(ROUND(F1161*S1237,0)*U1234,0)-V1210,0)</f>
        <v>257</v>
      </c>
      <c r="Y1237" s="539"/>
      <c r="Z1237" s="533"/>
    </row>
    <row r="1238" spans="1:26" ht="16.7" customHeight="1" x14ac:dyDescent="0.15">
      <c r="A1238" s="549">
        <v>22</v>
      </c>
      <c r="B1238" s="549">
        <v>2766</v>
      </c>
      <c r="C1238" s="540" t="s">
        <v>12275</v>
      </c>
      <c r="D1238" s="542"/>
      <c r="E1238" s="542"/>
      <c r="F1238" s="534"/>
      <c r="G1238" s="537"/>
      <c r="H1238" s="541"/>
      <c r="I1238" s="534"/>
      <c r="J1238" s="533"/>
      <c r="K1238" s="535"/>
      <c r="L1238" s="939" t="s">
        <v>10414</v>
      </c>
      <c r="M1238" s="526" t="s">
        <v>16</v>
      </c>
      <c r="N1238" s="526" t="s">
        <v>1678</v>
      </c>
      <c r="O1238" s="527">
        <v>0.7</v>
      </c>
      <c r="P1238" s="951"/>
      <c r="Q1238" s="937"/>
      <c r="R1238" s="537"/>
      <c r="T1238" s="534"/>
      <c r="U1238" s="537"/>
      <c r="V1238" s="534"/>
      <c r="W1238" s="538"/>
      <c r="X1238" s="531">
        <f>ROUND(ROUND(ROUND(ROUND(F1161*O1238,0)*S1237,0)*U1234,0)-V1210,0)</f>
        <v>176</v>
      </c>
      <c r="Y1238" s="539"/>
      <c r="Z1238" s="533"/>
    </row>
    <row r="1239" spans="1:26" ht="16.7" customHeight="1" x14ac:dyDescent="0.15">
      <c r="A1239" s="520">
        <v>22</v>
      </c>
      <c r="B1239" s="520" t="s">
        <v>12276</v>
      </c>
      <c r="C1239" s="540" t="s">
        <v>12277</v>
      </c>
      <c r="D1239" s="542"/>
      <c r="E1239" s="542"/>
      <c r="F1239" s="534"/>
      <c r="G1239" s="537"/>
      <c r="H1239" s="541"/>
      <c r="I1239" s="550"/>
      <c r="J1239" s="551"/>
      <c r="K1239" s="552"/>
      <c r="L1239" s="940"/>
      <c r="M1239" s="526" t="s">
        <v>3833</v>
      </c>
      <c r="N1239" s="526" t="s">
        <v>1678</v>
      </c>
      <c r="O1239" s="527">
        <v>0.5</v>
      </c>
      <c r="P1239" s="951"/>
      <c r="Q1239" s="937"/>
      <c r="R1239" s="537"/>
      <c r="T1239" s="534"/>
      <c r="U1239" s="537"/>
      <c r="V1239" s="534"/>
      <c r="W1239" s="538"/>
      <c r="X1239" s="531">
        <f>ROUND(ROUND(ROUND(ROUND(F1161*O1239,0)*S1237,0)*U1234,0)-V1210,0)</f>
        <v>123</v>
      </c>
      <c r="Y1239" s="539"/>
      <c r="Z1239" s="533"/>
    </row>
    <row r="1240" spans="1:26" ht="16.7" customHeight="1" x14ac:dyDescent="0.15">
      <c r="A1240" s="549">
        <v>22</v>
      </c>
      <c r="B1240" s="549">
        <v>2767</v>
      </c>
      <c r="C1240" s="540" t="s">
        <v>12278</v>
      </c>
      <c r="D1240" s="542"/>
      <c r="E1240" s="542"/>
      <c r="F1240" s="534"/>
      <c r="G1240" s="537"/>
      <c r="H1240" s="541"/>
      <c r="I1240" s="936" t="s">
        <v>10418</v>
      </c>
      <c r="J1240" s="523" t="s">
        <v>1678</v>
      </c>
      <c r="K1240" s="543">
        <v>0.96499999999999997</v>
      </c>
      <c r="L1240" s="526"/>
      <c r="M1240" s="526"/>
      <c r="N1240" s="526"/>
      <c r="O1240" s="527"/>
      <c r="P1240" s="951"/>
      <c r="Q1240" s="937"/>
      <c r="R1240" s="537"/>
      <c r="T1240" s="534"/>
      <c r="U1240" s="537"/>
      <c r="V1240" s="534"/>
      <c r="W1240" s="538"/>
      <c r="X1240" s="531">
        <f>ROUND(ROUND(ROUND(ROUND(F1161*K1240,0)*S1237,0)*U1234,0)-V1210,0)</f>
        <v>247</v>
      </c>
      <c r="Y1240" s="539"/>
      <c r="Z1240" s="533"/>
    </row>
    <row r="1241" spans="1:26" ht="16.7" customHeight="1" x14ac:dyDescent="0.15">
      <c r="A1241" s="549">
        <v>22</v>
      </c>
      <c r="B1241" s="549">
        <v>2768</v>
      </c>
      <c r="C1241" s="540" t="s">
        <v>12279</v>
      </c>
      <c r="D1241" s="542"/>
      <c r="E1241" s="542"/>
      <c r="F1241" s="534"/>
      <c r="G1241" s="537"/>
      <c r="H1241" s="541"/>
      <c r="I1241" s="937"/>
      <c r="J1241" s="533"/>
      <c r="K1241" s="535"/>
      <c r="L1241" s="939" t="s">
        <v>10414</v>
      </c>
      <c r="M1241" s="526" t="s">
        <v>16</v>
      </c>
      <c r="N1241" s="526" t="s">
        <v>1678</v>
      </c>
      <c r="O1241" s="527">
        <v>0.7</v>
      </c>
      <c r="P1241" s="951"/>
      <c r="Q1241" s="937"/>
      <c r="R1241" s="537"/>
      <c r="T1241" s="534"/>
      <c r="U1241" s="537"/>
      <c r="V1241" s="534"/>
      <c r="W1241" s="538"/>
      <c r="X1241" s="531">
        <f>ROUND(ROUND(ROUND(ROUND(ROUND(F1161*K1240,0)*O1241,0)*S1237,0)*U1234,0)-V1210,0)</f>
        <v>169</v>
      </c>
      <c r="Y1241" s="539"/>
      <c r="Z1241" s="533"/>
    </row>
    <row r="1242" spans="1:26" ht="16.7" customHeight="1" x14ac:dyDescent="0.15">
      <c r="A1242" s="520">
        <v>22</v>
      </c>
      <c r="B1242" s="520" t="s">
        <v>12280</v>
      </c>
      <c r="C1242" s="540" t="s">
        <v>12281</v>
      </c>
      <c r="D1242" s="542"/>
      <c r="E1242" s="542"/>
      <c r="F1242" s="534"/>
      <c r="G1242" s="537"/>
      <c r="H1242" s="541"/>
      <c r="I1242" s="938"/>
      <c r="J1242" s="545"/>
      <c r="K1242" s="546"/>
      <c r="L1242" s="940"/>
      <c r="M1242" s="526" t="s">
        <v>3833</v>
      </c>
      <c r="N1242" s="526" t="s">
        <v>1678</v>
      </c>
      <c r="O1242" s="527">
        <v>0.5</v>
      </c>
      <c r="P1242" s="951"/>
      <c r="Q1242" s="938"/>
      <c r="R1242" s="544"/>
      <c r="S1242" s="548"/>
      <c r="T1242" s="534"/>
      <c r="U1242" s="537"/>
      <c r="V1242" s="534"/>
      <c r="W1242" s="538"/>
      <c r="X1242" s="531">
        <f>ROUND(ROUND(ROUND(ROUND(ROUND(F1161*K1240,0)*O1242,0)*S1237,0)*U1234,0)-V1210,0)</f>
        <v>118</v>
      </c>
      <c r="Y1242" s="539"/>
      <c r="Z1242" s="533"/>
    </row>
    <row r="1243" spans="1:26" ht="16.7" customHeight="1" x14ac:dyDescent="0.15">
      <c r="A1243" s="549">
        <v>22</v>
      </c>
      <c r="B1243" s="549">
        <v>3769</v>
      </c>
      <c r="C1243" s="540" t="s">
        <v>12282</v>
      </c>
      <c r="D1243" s="542"/>
      <c r="E1243" s="542"/>
      <c r="F1243" s="534"/>
      <c r="G1243" s="537"/>
      <c r="H1243" s="541"/>
      <c r="I1243" s="522"/>
      <c r="J1243" s="523"/>
      <c r="K1243" s="524"/>
      <c r="L1243" s="525"/>
      <c r="M1243" s="526"/>
      <c r="N1243" s="526"/>
      <c r="O1243" s="527"/>
      <c r="P1243" s="951"/>
      <c r="Q1243" s="936" t="s">
        <v>10433</v>
      </c>
      <c r="R1243" s="525" t="s">
        <v>1678</v>
      </c>
      <c r="S1243" s="529">
        <v>0.7</v>
      </c>
      <c r="T1243" s="534"/>
      <c r="U1243" s="537"/>
      <c r="V1243" s="534"/>
      <c r="W1243" s="538"/>
      <c r="X1243" s="531">
        <f>ROUND(ROUND(ROUND(F1161*S1243,0)*U1234,0)-V1210,0)</f>
        <v>364</v>
      </c>
      <c r="Y1243" s="539"/>
      <c r="Z1243" s="533"/>
    </row>
    <row r="1244" spans="1:26" ht="16.7" customHeight="1" x14ac:dyDescent="0.15">
      <c r="A1244" s="549">
        <v>22</v>
      </c>
      <c r="B1244" s="549">
        <v>3770</v>
      </c>
      <c r="C1244" s="540" t="s">
        <v>12283</v>
      </c>
      <c r="D1244" s="542"/>
      <c r="E1244" s="542"/>
      <c r="F1244" s="534"/>
      <c r="G1244" s="537"/>
      <c r="H1244" s="541"/>
      <c r="I1244" s="534"/>
      <c r="J1244" s="533"/>
      <c r="K1244" s="535"/>
      <c r="L1244" s="939" t="s">
        <v>10414</v>
      </c>
      <c r="M1244" s="526" t="s">
        <v>16</v>
      </c>
      <c r="N1244" s="526" t="s">
        <v>1678</v>
      </c>
      <c r="O1244" s="527">
        <v>0.7</v>
      </c>
      <c r="P1244" s="951"/>
      <c r="Q1244" s="937"/>
      <c r="R1244" s="537"/>
      <c r="T1244" s="534"/>
      <c r="U1244" s="537"/>
      <c r="V1244" s="534"/>
      <c r="W1244" s="538"/>
      <c r="X1244" s="531">
        <f>ROUND(ROUND(ROUND(ROUND(F1161*O1244,0)*S1243,0)*U1234,0)-V1210,0)</f>
        <v>251</v>
      </c>
      <c r="Y1244" s="539"/>
      <c r="Z1244" s="533"/>
    </row>
    <row r="1245" spans="1:26" ht="16.7" customHeight="1" x14ac:dyDescent="0.15">
      <c r="A1245" s="520">
        <v>22</v>
      </c>
      <c r="B1245" s="520" t="s">
        <v>12284</v>
      </c>
      <c r="C1245" s="540" t="s">
        <v>12285</v>
      </c>
      <c r="D1245" s="542"/>
      <c r="E1245" s="542"/>
      <c r="F1245" s="534"/>
      <c r="G1245" s="537"/>
      <c r="H1245" s="541"/>
      <c r="I1245" s="550"/>
      <c r="J1245" s="551"/>
      <c r="K1245" s="552"/>
      <c r="L1245" s="940"/>
      <c r="M1245" s="526" t="s">
        <v>3833</v>
      </c>
      <c r="N1245" s="526" t="s">
        <v>1678</v>
      </c>
      <c r="O1245" s="527">
        <v>0.5</v>
      </c>
      <c r="P1245" s="951"/>
      <c r="Q1245" s="937"/>
      <c r="R1245" s="537"/>
      <c r="T1245" s="534"/>
      <c r="U1245" s="537"/>
      <c r="V1245" s="534"/>
      <c r="W1245" s="538"/>
      <c r="X1245" s="531">
        <f>ROUND(ROUND(ROUND(ROUND(F1161*O1245,0)*S1243,0)*U1234,0)-V1210,0)</f>
        <v>176</v>
      </c>
      <c r="Y1245" s="539"/>
      <c r="Z1245" s="533"/>
    </row>
    <row r="1246" spans="1:26" ht="16.7" customHeight="1" x14ac:dyDescent="0.15">
      <c r="A1246" s="549">
        <v>22</v>
      </c>
      <c r="B1246" s="549">
        <v>3771</v>
      </c>
      <c r="C1246" s="540" t="s">
        <v>12286</v>
      </c>
      <c r="D1246" s="542"/>
      <c r="E1246" s="542"/>
      <c r="F1246" s="534"/>
      <c r="G1246" s="537"/>
      <c r="H1246" s="541"/>
      <c r="I1246" s="936" t="s">
        <v>10418</v>
      </c>
      <c r="J1246" s="523" t="s">
        <v>1678</v>
      </c>
      <c r="K1246" s="543">
        <v>0.96499999999999997</v>
      </c>
      <c r="L1246" s="544"/>
      <c r="M1246" s="526"/>
      <c r="N1246" s="526"/>
      <c r="O1246" s="527"/>
      <c r="P1246" s="951"/>
      <c r="Q1246" s="937"/>
      <c r="R1246" s="537"/>
      <c r="T1246" s="534"/>
      <c r="U1246" s="537"/>
      <c r="V1246" s="534"/>
      <c r="W1246" s="538"/>
      <c r="X1246" s="531">
        <f>ROUND(ROUND(ROUND(ROUND(F1161*K1246,0)*S1243,0)*U1234,0)-V1210,0)</f>
        <v>350</v>
      </c>
      <c r="Y1246" s="539"/>
      <c r="Z1246" s="533"/>
    </row>
    <row r="1247" spans="1:26" ht="16.7" customHeight="1" x14ac:dyDescent="0.15">
      <c r="A1247" s="549">
        <v>22</v>
      </c>
      <c r="B1247" s="549">
        <v>3772</v>
      </c>
      <c r="C1247" s="540" t="s">
        <v>12287</v>
      </c>
      <c r="D1247" s="542"/>
      <c r="E1247" s="542"/>
      <c r="F1247" s="534"/>
      <c r="G1247" s="537"/>
      <c r="H1247" s="541"/>
      <c r="I1247" s="937"/>
      <c r="J1247" s="533"/>
      <c r="K1247" s="535"/>
      <c r="L1247" s="939" t="s">
        <v>10414</v>
      </c>
      <c r="M1247" s="526" t="s">
        <v>16</v>
      </c>
      <c r="N1247" s="526" t="s">
        <v>1678</v>
      </c>
      <c r="O1247" s="527">
        <v>0.7</v>
      </c>
      <c r="P1247" s="951"/>
      <c r="Q1247" s="937"/>
      <c r="R1247" s="537"/>
      <c r="T1247" s="534"/>
      <c r="U1247" s="537"/>
      <c r="V1247" s="534"/>
      <c r="W1247" s="538"/>
      <c r="X1247" s="531">
        <f>ROUND(ROUND(ROUND(ROUND(ROUND(F1161*K1246,0)*O1247,0)*S1243,0)*U1234,0)-V1210,0)</f>
        <v>242</v>
      </c>
      <c r="Y1247" s="539"/>
      <c r="Z1247" s="533"/>
    </row>
    <row r="1248" spans="1:26" ht="16.7" customHeight="1" x14ac:dyDescent="0.15">
      <c r="A1248" s="520">
        <v>22</v>
      </c>
      <c r="B1248" s="520" t="s">
        <v>12288</v>
      </c>
      <c r="C1248" s="540" t="s">
        <v>12289</v>
      </c>
      <c r="D1248" s="542"/>
      <c r="E1248" s="542"/>
      <c r="F1248" s="534"/>
      <c r="G1248" s="537"/>
      <c r="H1248" s="541"/>
      <c r="I1248" s="938"/>
      <c r="J1248" s="545"/>
      <c r="K1248" s="546"/>
      <c r="L1248" s="940"/>
      <c r="M1248" s="526" t="s">
        <v>3833</v>
      </c>
      <c r="N1248" s="526" t="s">
        <v>1678</v>
      </c>
      <c r="O1248" s="527">
        <v>0.5</v>
      </c>
      <c r="P1248" s="952"/>
      <c r="Q1248" s="938"/>
      <c r="R1248" s="544"/>
      <c r="S1248" s="548"/>
      <c r="T1248" s="534"/>
      <c r="U1248" s="537"/>
      <c r="V1248" s="534"/>
      <c r="W1248" s="538"/>
      <c r="X1248" s="531">
        <f>ROUND(ROUND(ROUND(ROUND(ROUND(F1161*K1246,0)*O1248,0)*S1243,0)*U1234,0)-V1210,0)</f>
        <v>169</v>
      </c>
      <c r="Y1248" s="539"/>
      <c r="Z1248" s="533"/>
    </row>
    <row r="1249" spans="1:26" ht="16.7" customHeight="1" x14ac:dyDescent="0.15">
      <c r="A1249" s="520">
        <v>22</v>
      </c>
      <c r="B1249" s="520" t="s">
        <v>12290</v>
      </c>
      <c r="C1249" s="540" t="s">
        <v>12291</v>
      </c>
      <c r="D1249" s="542"/>
      <c r="E1249" s="542"/>
      <c r="F1249" s="534"/>
      <c r="G1249" s="537"/>
      <c r="H1249" s="541"/>
      <c r="I1249" s="522"/>
      <c r="J1249" s="523"/>
      <c r="K1249" s="524"/>
      <c r="L1249" s="526"/>
      <c r="M1249" s="526"/>
      <c r="N1249" s="526"/>
      <c r="O1249" s="527"/>
      <c r="P1249" s="933" t="s">
        <v>10443</v>
      </c>
      <c r="Q1249" s="936" t="s">
        <v>10444</v>
      </c>
      <c r="R1249" s="525" t="s">
        <v>1678</v>
      </c>
      <c r="S1249" s="529">
        <v>0.7</v>
      </c>
      <c r="T1249" s="534"/>
      <c r="U1249" s="537"/>
      <c r="V1249" s="534"/>
      <c r="W1249" s="538"/>
      <c r="X1249" s="531">
        <f>ROUND(ROUND(ROUND(F1161*S1249,0)*U1234,0)-V1210,0)</f>
        <v>364</v>
      </c>
      <c r="Y1249" s="539"/>
      <c r="Z1249" s="533"/>
    </row>
    <row r="1250" spans="1:26" ht="16.7" customHeight="1" x14ac:dyDescent="0.15">
      <c r="A1250" s="520">
        <v>22</v>
      </c>
      <c r="B1250" s="520" t="s">
        <v>12292</v>
      </c>
      <c r="C1250" s="540" t="s">
        <v>12293</v>
      </c>
      <c r="D1250" s="542"/>
      <c r="E1250" s="542"/>
      <c r="F1250" s="534"/>
      <c r="G1250" s="537"/>
      <c r="H1250" s="541"/>
      <c r="I1250" s="534"/>
      <c r="J1250" s="533"/>
      <c r="K1250" s="535"/>
      <c r="L1250" s="939" t="s">
        <v>10414</v>
      </c>
      <c r="M1250" s="526" t="s">
        <v>16</v>
      </c>
      <c r="N1250" s="526" t="s">
        <v>1678</v>
      </c>
      <c r="O1250" s="527">
        <v>0.7</v>
      </c>
      <c r="P1250" s="951"/>
      <c r="Q1250" s="937"/>
      <c r="R1250" s="537"/>
      <c r="T1250" s="534"/>
      <c r="U1250" s="537"/>
      <c r="V1250" s="534"/>
      <c r="W1250" s="538"/>
      <c r="X1250" s="531">
        <f>ROUND(ROUND(ROUND(ROUND(F1161*O1250,0)*S1249,0)*U1234,0)-V1210,0)</f>
        <v>251</v>
      </c>
      <c r="Y1250" s="539"/>
      <c r="Z1250" s="533"/>
    </row>
    <row r="1251" spans="1:26" ht="16.7" customHeight="1" x14ac:dyDescent="0.15">
      <c r="A1251" s="520">
        <v>22</v>
      </c>
      <c r="B1251" s="520" t="s">
        <v>12294</v>
      </c>
      <c r="C1251" s="540" t="s">
        <v>12295</v>
      </c>
      <c r="D1251" s="542"/>
      <c r="E1251" s="542"/>
      <c r="F1251" s="534"/>
      <c r="G1251" s="537"/>
      <c r="H1251" s="541"/>
      <c r="I1251" s="550"/>
      <c r="J1251" s="551"/>
      <c r="K1251" s="552"/>
      <c r="L1251" s="940"/>
      <c r="M1251" s="526" t="s">
        <v>3833</v>
      </c>
      <c r="N1251" s="526" t="s">
        <v>1678</v>
      </c>
      <c r="O1251" s="527">
        <v>0.5</v>
      </c>
      <c r="P1251" s="951"/>
      <c r="Q1251" s="937"/>
      <c r="R1251" s="537"/>
      <c r="T1251" s="534"/>
      <c r="U1251" s="537"/>
      <c r="V1251" s="534"/>
      <c r="W1251" s="538"/>
      <c r="X1251" s="531">
        <f>ROUND(ROUND(ROUND(ROUND(F1161*O1251,0)*S1249,0)*U1234,0)-V1210,0)</f>
        <v>176</v>
      </c>
      <c r="Y1251" s="539"/>
      <c r="Z1251" s="533"/>
    </row>
    <row r="1252" spans="1:26" ht="16.7" customHeight="1" x14ac:dyDescent="0.15">
      <c r="A1252" s="520">
        <v>22</v>
      </c>
      <c r="B1252" s="520" t="s">
        <v>12296</v>
      </c>
      <c r="C1252" s="540" t="s">
        <v>12297</v>
      </c>
      <c r="D1252" s="542"/>
      <c r="E1252" s="542"/>
      <c r="F1252" s="534"/>
      <c r="G1252" s="537"/>
      <c r="H1252" s="541"/>
      <c r="I1252" s="936" t="s">
        <v>10418</v>
      </c>
      <c r="J1252" s="523" t="s">
        <v>1678</v>
      </c>
      <c r="K1252" s="543">
        <v>0.96499999999999997</v>
      </c>
      <c r="L1252" s="526"/>
      <c r="M1252" s="526"/>
      <c r="N1252" s="526"/>
      <c r="O1252" s="527"/>
      <c r="P1252" s="951"/>
      <c r="Q1252" s="937"/>
      <c r="R1252" s="537"/>
      <c r="T1252" s="534"/>
      <c r="U1252" s="537"/>
      <c r="V1252" s="534"/>
      <c r="W1252" s="538"/>
      <c r="X1252" s="531">
        <f>ROUND(ROUND(ROUND(ROUND(F1161*K1252,0)*S1249,0)*U1234,0)-V1210,0)</f>
        <v>350</v>
      </c>
      <c r="Y1252" s="539"/>
      <c r="Z1252" s="533"/>
    </row>
    <row r="1253" spans="1:26" ht="16.7" customHeight="1" x14ac:dyDescent="0.15">
      <c r="A1253" s="520">
        <v>22</v>
      </c>
      <c r="B1253" s="520" t="s">
        <v>12298</v>
      </c>
      <c r="C1253" s="540" t="s">
        <v>12299</v>
      </c>
      <c r="D1253" s="542"/>
      <c r="E1253" s="542"/>
      <c r="F1253" s="534"/>
      <c r="G1253" s="537"/>
      <c r="H1253" s="541"/>
      <c r="I1253" s="937"/>
      <c r="J1253" s="533"/>
      <c r="K1253" s="535"/>
      <c r="L1253" s="939" t="s">
        <v>10414</v>
      </c>
      <c r="M1253" s="526" t="s">
        <v>16</v>
      </c>
      <c r="N1253" s="526" t="s">
        <v>1678</v>
      </c>
      <c r="O1253" s="527">
        <v>0.7</v>
      </c>
      <c r="P1253" s="951"/>
      <c r="Q1253" s="937"/>
      <c r="R1253" s="537"/>
      <c r="T1253" s="534"/>
      <c r="U1253" s="537"/>
      <c r="V1253" s="534"/>
      <c r="W1253" s="538"/>
      <c r="X1253" s="531">
        <f>ROUND(ROUND(ROUND(ROUND(ROUND(F1161*K1252,0)*O1253,0)*S1249,0)*U1234,0)-V1210,0)</f>
        <v>242</v>
      </c>
      <c r="Y1253" s="539"/>
      <c r="Z1253" s="533"/>
    </row>
    <row r="1254" spans="1:26" ht="16.7" customHeight="1" x14ac:dyDescent="0.15">
      <c r="A1254" s="520">
        <v>22</v>
      </c>
      <c r="B1254" s="520" t="s">
        <v>12300</v>
      </c>
      <c r="C1254" s="540" t="s">
        <v>12301</v>
      </c>
      <c r="D1254" s="557"/>
      <c r="E1254" s="557"/>
      <c r="F1254" s="550"/>
      <c r="G1254" s="544"/>
      <c r="H1254" s="558"/>
      <c r="I1254" s="938"/>
      <c r="J1254" s="545"/>
      <c r="K1254" s="546"/>
      <c r="L1254" s="940"/>
      <c r="M1254" s="526" t="s">
        <v>3833</v>
      </c>
      <c r="N1254" s="526" t="s">
        <v>1678</v>
      </c>
      <c r="O1254" s="527">
        <v>0.5</v>
      </c>
      <c r="P1254" s="952"/>
      <c r="Q1254" s="938"/>
      <c r="R1254" s="544"/>
      <c r="S1254" s="548"/>
      <c r="T1254" s="550"/>
      <c r="U1254" s="544"/>
      <c r="V1254" s="550"/>
      <c r="W1254" s="553"/>
      <c r="X1254" s="531">
        <f>ROUND(ROUND(ROUND(ROUND(ROUND(F1161*K1252,0)*O1254,0)*S1249,0)*U1234,0)-V1210,0)</f>
        <v>169</v>
      </c>
      <c r="Y1254" s="559"/>
      <c r="Z1254" s="533"/>
    </row>
    <row r="1255" spans="1:26" ht="16.7" customHeight="1" x14ac:dyDescent="0.15">
      <c r="A1255" s="520">
        <v>22</v>
      </c>
      <c r="B1255" s="520">
        <v>2341</v>
      </c>
      <c r="C1255" s="521" t="s">
        <v>12302</v>
      </c>
      <c r="D1255" s="560"/>
      <c r="E1255" s="560"/>
      <c r="F1255" s="936" t="s">
        <v>10640</v>
      </c>
      <c r="G1255" s="947"/>
      <c r="H1255" s="941"/>
      <c r="I1255" s="522"/>
      <c r="J1255" s="523"/>
      <c r="K1255" s="524"/>
      <c r="L1255" s="526"/>
      <c r="M1255" s="526"/>
      <c r="N1255" s="526"/>
      <c r="O1255" s="527"/>
      <c r="P1255" s="528"/>
      <c r="Q1255" s="525"/>
      <c r="R1255" s="525"/>
      <c r="S1255" s="529"/>
      <c r="T1255" s="522"/>
      <c r="U1255" s="525"/>
      <c r="V1255" s="522"/>
      <c r="W1255" s="530"/>
      <c r="X1255" s="531">
        <f>F1257</f>
        <v>484</v>
      </c>
      <c r="Y1255" s="532"/>
      <c r="Z1255" s="533"/>
    </row>
    <row r="1256" spans="1:26" ht="16.7" customHeight="1" x14ac:dyDescent="0.15">
      <c r="A1256" s="520">
        <v>22</v>
      </c>
      <c r="B1256" s="520">
        <v>2342</v>
      </c>
      <c r="C1256" s="521" t="s">
        <v>12303</v>
      </c>
      <c r="D1256" s="542"/>
      <c r="E1256" s="542"/>
      <c r="F1256" s="937"/>
      <c r="G1256" s="948"/>
      <c r="H1256" s="942"/>
      <c r="I1256" s="534"/>
      <c r="J1256" s="533"/>
      <c r="K1256" s="535"/>
      <c r="L1256" s="939" t="s">
        <v>10414</v>
      </c>
      <c r="M1256" s="526" t="s">
        <v>16</v>
      </c>
      <c r="N1256" s="526" t="s">
        <v>1678</v>
      </c>
      <c r="O1256" s="527">
        <v>0.7</v>
      </c>
      <c r="P1256" s="536"/>
      <c r="Q1256" s="537"/>
      <c r="R1256" s="537"/>
      <c r="T1256" s="534"/>
      <c r="U1256" s="537"/>
      <c r="V1256" s="534"/>
      <c r="W1256" s="538"/>
      <c r="X1256" s="531">
        <f>ROUND(F1257*O1256,0)</f>
        <v>339</v>
      </c>
      <c r="Y1256" s="539"/>
      <c r="Z1256" s="533"/>
    </row>
    <row r="1257" spans="1:26" ht="16.7" customHeight="1" x14ac:dyDescent="0.15">
      <c r="A1257" s="520">
        <v>22</v>
      </c>
      <c r="B1257" s="520" t="s">
        <v>12304</v>
      </c>
      <c r="C1257" s="540" t="s">
        <v>12305</v>
      </c>
      <c r="D1257" s="542"/>
      <c r="E1257" s="542"/>
      <c r="F1257" s="949">
        <v>484</v>
      </c>
      <c r="G1257" s="950"/>
      <c r="H1257" s="541" t="s">
        <v>9</v>
      </c>
      <c r="I1257" s="550"/>
      <c r="J1257" s="551"/>
      <c r="K1257" s="552"/>
      <c r="L1257" s="940"/>
      <c r="M1257" s="526" t="s">
        <v>3833</v>
      </c>
      <c r="N1257" s="526" t="s">
        <v>1678</v>
      </c>
      <c r="O1257" s="527">
        <v>0.5</v>
      </c>
      <c r="P1257" s="536"/>
      <c r="Q1257" s="537"/>
      <c r="R1257" s="537"/>
      <c r="T1257" s="534"/>
      <c r="U1257" s="537"/>
      <c r="V1257" s="534"/>
      <c r="W1257" s="538"/>
      <c r="X1257" s="531">
        <f>ROUND(F1257*O1257,0)</f>
        <v>242</v>
      </c>
      <c r="Y1257" s="539"/>
      <c r="Z1257" s="533"/>
    </row>
    <row r="1258" spans="1:26" ht="16.7" customHeight="1" x14ac:dyDescent="0.15">
      <c r="A1258" s="520">
        <v>22</v>
      </c>
      <c r="B1258" s="520">
        <v>2343</v>
      </c>
      <c r="C1258" s="540" t="s">
        <v>12306</v>
      </c>
      <c r="D1258" s="542"/>
      <c r="E1258" s="542"/>
      <c r="F1258" s="534"/>
      <c r="G1258" s="537"/>
      <c r="H1258" s="541"/>
      <c r="I1258" s="936" t="s">
        <v>10418</v>
      </c>
      <c r="J1258" s="523" t="s">
        <v>1678</v>
      </c>
      <c r="K1258" s="543">
        <v>0.96499999999999997</v>
      </c>
      <c r="L1258" s="526"/>
      <c r="M1258" s="526"/>
      <c r="N1258" s="526"/>
      <c r="O1258" s="527"/>
      <c r="P1258" s="536"/>
      <c r="Q1258" s="537"/>
      <c r="R1258" s="537"/>
      <c r="T1258" s="534"/>
      <c r="U1258" s="537"/>
      <c r="V1258" s="534"/>
      <c r="W1258" s="538"/>
      <c r="X1258" s="531">
        <f>ROUND(F1257*K1258,0)</f>
        <v>467</v>
      </c>
      <c r="Y1258" s="539"/>
      <c r="Z1258" s="533"/>
    </row>
    <row r="1259" spans="1:26" ht="16.7" customHeight="1" x14ac:dyDescent="0.15">
      <c r="A1259" s="520">
        <v>22</v>
      </c>
      <c r="B1259" s="520">
        <v>2344</v>
      </c>
      <c r="C1259" s="540" t="s">
        <v>12307</v>
      </c>
      <c r="D1259" s="542"/>
      <c r="E1259" s="542"/>
      <c r="F1259" s="534"/>
      <c r="G1259" s="537"/>
      <c r="H1259" s="541"/>
      <c r="I1259" s="937"/>
      <c r="J1259" s="533"/>
      <c r="K1259" s="535"/>
      <c r="L1259" s="939" t="s">
        <v>10414</v>
      </c>
      <c r="M1259" s="526" t="s">
        <v>16</v>
      </c>
      <c r="N1259" s="526" t="s">
        <v>1678</v>
      </c>
      <c r="O1259" s="527">
        <v>0.7</v>
      </c>
      <c r="P1259" s="536"/>
      <c r="Q1259" s="537"/>
      <c r="R1259" s="537"/>
      <c r="T1259" s="534"/>
      <c r="U1259" s="537"/>
      <c r="V1259" s="534"/>
      <c r="W1259" s="538"/>
      <c r="X1259" s="531">
        <f>ROUND(ROUND(F1257*K1258,0)*O1259,0)</f>
        <v>327</v>
      </c>
      <c r="Y1259" s="539"/>
      <c r="Z1259" s="533"/>
    </row>
    <row r="1260" spans="1:26" ht="16.7" customHeight="1" x14ac:dyDescent="0.15">
      <c r="A1260" s="520">
        <v>22</v>
      </c>
      <c r="B1260" s="520" t="s">
        <v>12308</v>
      </c>
      <c r="C1260" s="540" t="s">
        <v>12309</v>
      </c>
      <c r="D1260" s="542"/>
      <c r="E1260" s="542"/>
      <c r="F1260" s="534"/>
      <c r="G1260" s="537"/>
      <c r="H1260" s="541"/>
      <c r="I1260" s="938"/>
      <c r="J1260" s="545"/>
      <c r="K1260" s="546"/>
      <c r="L1260" s="940"/>
      <c r="M1260" s="526" t="s">
        <v>3833</v>
      </c>
      <c r="N1260" s="526" t="s">
        <v>1678</v>
      </c>
      <c r="O1260" s="527">
        <v>0.5</v>
      </c>
      <c r="P1260" s="547"/>
      <c r="Q1260" s="544"/>
      <c r="R1260" s="544"/>
      <c r="S1260" s="548"/>
      <c r="T1260" s="534"/>
      <c r="U1260" s="537"/>
      <c r="V1260" s="534"/>
      <c r="W1260" s="538"/>
      <c r="X1260" s="531">
        <f>ROUND(ROUND(F1257*K1258,0)*O1260,0)</f>
        <v>234</v>
      </c>
      <c r="Y1260" s="539"/>
      <c r="Z1260" s="533"/>
    </row>
    <row r="1261" spans="1:26" ht="16.7" customHeight="1" x14ac:dyDescent="0.15">
      <c r="A1261" s="549">
        <v>22</v>
      </c>
      <c r="B1261" s="549">
        <v>2345</v>
      </c>
      <c r="C1261" s="540" t="s">
        <v>12310</v>
      </c>
      <c r="D1261" s="542"/>
      <c r="E1261" s="542"/>
      <c r="F1261" s="534"/>
      <c r="G1261" s="537"/>
      <c r="H1261" s="541"/>
      <c r="I1261" s="522"/>
      <c r="J1261" s="523"/>
      <c r="K1261" s="524"/>
      <c r="L1261" s="526"/>
      <c r="M1261" s="526"/>
      <c r="N1261" s="526"/>
      <c r="O1261" s="527"/>
      <c r="P1261" s="933" t="s">
        <v>10423</v>
      </c>
      <c r="Q1261" s="936" t="s">
        <v>10424</v>
      </c>
      <c r="R1261" s="525" t="s">
        <v>1678</v>
      </c>
      <c r="S1261" s="529">
        <v>0.5</v>
      </c>
      <c r="T1261" s="534"/>
      <c r="U1261" s="537"/>
      <c r="V1261" s="534"/>
      <c r="W1261" s="538"/>
      <c r="X1261" s="531">
        <f>ROUND(F1257*S1261,0)</f>
        <v>242</v>
      </c>
      <c r="Y1261" s="539"/>
      <c r="Z1261" s="533"/>
    </row>
    <row r="1262" spans="1:26" ht="16.7" customHeight="1" x14ac:dyDescent="0.15">
      <c r="A1262" s="549">
        <v>22</v>
      </c>
      <c r="B1262" s="549">
        <v>2346</v>
      </c>
      <c r="C1262" s="540" t="s">
        <v>12311</v>
      </c>
      <c r="D1262" s="542"/>
      <c r="E1262" s="542"/>
      <c r="F1262" s="534"/>
      <c r="G1262" s="537"/>
      <c r="H1262" s="541"/>
      <c r="I1262" s="534"/>
      <c r="J1262" s="533"/>
      <c r="K1262" s="535"/>
      <c r="L1262" s="939" t="s">
        <v>10414</v>
      </c>
      <c r="M1262" s="526" t="s">
        <v>16</v>
      </c>
      <c r="N1262" s="526" t="s">
        <v>1678</v>
      </c>
      <c r="O1262" s="527">
        <v>0.7</v>
      </c>
      <c r="P1262" s="951"/>
      <c r="Q1262" s="937"/>
      <c r="R1262" s="537"/>
      <c r="T1262" s="534"/>
      <c r="U1262" s="537"/>
      <c r="V1262" s="534"/>
      <c r="W1262" s="538"/>
      <c r="X1262" s="531">
        <f>ROUND(ROUND(F1257*O1262,0)*S1261,0)</f>
        <v>170</v>
      </c>
      <c r="Y1262" s="539"/>
      <c r="Z1262" s="533"/>
    </row>
    <row r="1263" spans="1:26" ht="16.7" customHeight="1" x14ac:dyDescent="0.15">
      <c r="A1263" s="520">
        <v>22</v>
      </c>
      <c r="B1263" s="520" t="s">
        <v>12312</v>
      </c>
      <c r="C1263" s="540" t="s">
        <v>12313</v>
      </c>
      <c r="D1263" s="542"/>
      <c r="E1263" s="542"/>
      <c r="F1263" s="534"/>
      <c r="G1263" s="537"/>
      <c r="H1263" s="541"/>
      <c r="I1263" s="550"/>
      <c r="J1263" s="551"/>
      <c r="K1263" s="552"/>
      <c r="L1263" s="940"/>
      <c r="M1263" s="526" t="s">
        <v>3833</v>
      </c>
      <c r="N1263" s="526" t="s">
        <v>1678</v>
      </c>
      <c r="O1263" s="527">
        <v>0.5</v>
      </c>
      <c r="P1263" s="951"/>
      <c r="Q1263" s="937"/>
      <c r="R1263" s="537"/>
      <c r="T1263" s="534"/>
      <c r="U1263" s="537"/>
      <c r="V1263" s="534"/>
      <c r="W1263" s="538"/>
      <c r="X1263" s="531">
        <f>ROUND(ROUND(F1257*O1263,0)*S1261,0)</f>
        <v>121</v>
      </c>
      <c r="Y1263" s="539"/>
      <c r="Z1263" s="533"/>
    </row>
    <row r="1264" spans="1:26" ht="16.7" customHeight="1" x14ac:dyDescent="0.15">
      <c r="A1264" s="549">
        <v>22</v>
      </c>
      <c r="B1264" s="549">
        <v>2347</v>
      </c>
      <c r="C1264" s="540" t="s">
        <v>12314</v>
      </c>
      <c r="D1264" s="542"/>
      <c r="E1264" s="542"/>
      <c r="F1264" s="534"/>
      <c r="G1264" s="537"/>
      <c r="H1264" s="541"/>
      <c r="I1264" s="936" t="s">
        <v>10418</v>
      </c>
      <c r="J1264" s="523" t="s">
        <v>1678</v>
      </c>
      <c r="K1264" s="543">
        <v>0.96499999999999997</v>
      </c>
      <c r="L1264" s="526"/>
      <c r="M1264" s="526"/>
      <c r="N1264" s="526"/>
      <c r="O1264" s="527"/>
      <c r="P1264" s="951"/>
      <c r="Q1264" s="937"/>
      <c r="R1264" s="537"/>
      <c r="T1264" s="534"/>
      <c r="U1264" s="537"/>
      <c r="V1264" s="534"/>
      <c r="W1264" s="538"/>
      <c r="X1264" s="531">
        <f>ROUND(ROUND(F1257*K1264,0)*S1261,0)</f>
        <v>234</v>
      </c>
      <c r="Y1264" s="539"/>
      <c r="Z1264" s="533"/>
    </row>
    <row r="1265" spans="1:26" ht="16.7" customHeight="1" x14ac:dyDescent="0.15">
      <c r="A1265" s="549">
        <v>22</v>
      </c>
      <c r="B1265" s="549">
        <v>2348</v>
      </c>
      <c r="C1265" s="540" t="s">
        <v>12315</v>
      </c>
      <c r="D1265" s="542"/>
      <c r="E1265" s="542"/>
      <c r="F1265" s="534"/>
      <c r="G1265" s="537"/>
      <c r="H1265" s="541"/>
      <c r="I1265" s="937"/>
      <c r="J1265" s="533"/>
      <c r="K1265" s="535"/>
      <c r="L1265" s="939" t="s">
        <v>10414</v>
      </c>
      <c r="M1265" s="526" t="s">
        <v>16</v>
      </c>
      <c r="N1265" s="526" t="s">
        <v>1678</v>
      </c>
      <c r="O1265" s="527">
        <v>0.7</v>
      </c>
      <c r="P1265" s="951"/>
      <c r="Q1265" s="937"/>
      <c r="R1265" s="537"/>
      <c r="T1265" s="534"/>
      <c r="U1265" s="537"/>
      <c r="V1265" s="534"/>
      <c r="W1265" s="538"/>
      <c r="X1265" s="531">
        <f>ROUND(ROUND(ROUND(F1257*K1264,0)*O1265,0)*S1261,0)</f>
        <v>164</v>
      </c>
      <c r="Y1265" s="539"/>
      <c r="Z1265" s="533"/>
    </row>
    <row r="1266" spans="1:26" ht="16.7" customHeight="1" x14ac:dyDescent="0.15">
      <c r="A1266" s="520">
        <v>22</v>
      </c>
      <c r="B1266" s="520" t="s">
        <v>12316</v>
      </c>
      <c r="C1266" s="540" t="s">
        <v>12317</v>
      </c>
      <c r="D1266" s="542"/>
      <c r="E1266" s="542"/>
      <c r="F1266" s="534"/>
      <c r="G1266" s="537"/>
      <c r="H1266" s="541"/>
      <c r="I1266" s="938"/>
      <c r="J1266" s="545"/>
      <c r="K1266" s="546"/>
      <c r="L1266" s="940"/>
      <c r="M1266" s="526" t="s">
        <v>3833</v>
      </c>
      <c r="N1266" s="526" t="s">
        <v>1678</v>
      </c>
      <c r="O1266" s="527">
        <v>0.5</v>
      </c>
      <c r="P1266" s="951"/>
      <c r="Q1266" s="938"/>
      <c r="R1266" s="544"/>
      <c r="S1266" s="548"/>
      <c r="T1266" s="534"/>
      <c r="U1266" s="537"/>
      <c r="V1266" s="534"/>
      <c r="W1266" s="538"/>
      <c r="X1266" s="531">
        <f>ROUND(ROUND(ROUND(F1257*K1264,0)*O1266,0)*S1261,0)</f>
        <v>117</v>
      </c>
      <c r="Y1266" s="539"/>
      <c r="Z1266" s="533"/>
    </row>
    <row r="1267" spans="1:26" ht="16.7" customHeight="1" x14ac:dyDescent="0.15">
      <c r="A1267" s="549">
        <v>22</v>
      </c>
      <c r="B1267" s="549">
        <v>3349</v>
      </c>
      <c r="C1267" s="540" t="s">
        <v>12318</v>
      </c>
      <c r="D1267" s="542"/>
      <c r="E1267" s="542"/>
      <c r="F1267" s="534"/>
      <c r="G1267" s="537"/>
      <c r="H1267" s="541"/>
      <c r="I1267" s="522"/>
      <c r="J1267" s="523"/>
      <c r="K1267" s="524"/>
      <c r="L1267" s="526"/>
      <c r="M1267" s="526"/>
      <c r="N1267" s="526"/>
      <c r="O1267" s="527"/>
      <c r="P1267" s="951"/>
      <c r="Q1267" s="936" t="s">
        <v>10433</v>
      </c>
      <c r="R1267" s="525" t="s">
        <v>1678</v>
      </c>
      <c r="S1267" s="529">
        <v>0.7</v>
      </c>
      <c r="T1267" s="534"/>
      <c r="U1267" s="537"/>
      <c r="V1267" s="534"/>
      <c r="W1267" s="538"/>
      <c r="X1267" s="531">
        <f>ROUND(F1257*S1267,0)</f>
        <v>339</v>
      </c>
      <c r="Y1267" s="539"/>
      <c r="Z1267" s="533"/>
    </row>
    <row r="1268" spans="1:26" ht="16.7" customHeight="1" x14ac:dyDescent="0.15">
      <c r="A1268" s="549">
        <v>22</v>
      </c>
      <c r="B1268" s="549">
        <v>3350</v>
      </c>
      <c r="C1268" s="540" t="s">
        <v>12319</v>
      </c>
      <c r="D1268" s="542"/>
      <c r="E1268" s="542"/>
      <c r="F1268" s="534"/>
      <c r="G1268" s="537"/>
      <c r="H1268" s="541"/>
      <c r="I1268" s="534"/>
      <c r="J1268" s="533"/>
      <c r="K1268" s="535"/>
      <c r="L1268" s="939" t="s">
        <v>10414</v>
      </c>
      <c r="M1268" s="526" t="s">
        <v>16</v>
      </c>
      <c r="N1268" s="526" t="s">
        <v>1678</v>
      </c>
      <c r="O1268" s="527">
        <v>0.7</v>
      </c>
      <c r="P1268" s="951"/>
      <c r="Q1268" s="937"/>
      <c r="R1268" s="537"/>
      <c r="T1268" s="534"/>
      <c r="U1268" s="537"/>
      <c r="V1268" s="534"/>
      <c r="W1268" s="538"/>
      <c r="X1268" s="531">
        <f>ROUND(ROUND(F1257*O1268,0)*S1267,0)</f>
        <v>237</v>
      </c>
      <c r="Y1268" s="539"/>
      <c r="Z1268" s="533"/>
    </row>
    <row r="1269" spans="1:26" ht="16.7" customHeight="1" x14ac:dyDescent="0.15">
      <c r="A1269" s="520">
        <v>22</v>
      </c>
      <c r="B1269" s="520" t="s">
        <v>12320</v>
      </c>
      <c r="C1269" s="540" t="s">
        <v>12321</v>
      </c>
      <c r="D1269" s="542"/>
      <c r="E1269" s="542"/>
      <c r="F1269" s="534"/>
      <c r="G1269" s="537"/>
      <c r="H1269" s="541"/>
      <c r="I1269" s="550"/>
      <c r="J1269" s="551"/>
      <c r="K1269" s="552"/>
      <c r="L1269" s="940"/>
      <c r="M1269" s="526" t="s">
        <v>3833</v>
      </c>
      <c r="N1269" s="526" t="s">
        <v>1678</v>
      </c>
      <c r="O1269" s="527">
        <v>0.5</v>
      </c>
      <c r="P1269" s="951"/>
      <c r="Q1269" s="937"/>
      <c r="R1269" s="537"/>
      <c r="T1269" s="534"/>
      <c r="U1269" s="537"/>
      <c r="V1269" s="534"/>
      <c r="W1269" s="538"/>
      <c r="X1269" s="531">
        <f>ROUND(ROUND(F1257*O1269,0)*S1267,0)</f>
        <v>169</v>
      </c>
      <c r="Y1269" s="539"/>
      <c r="Z1269" s="533"/>
    </row>
    <row r="1270" spans="1:26" ht="16.7" customHeight="1" x14ac:dyDescent="0.15">
      <c r="A1270" s="549">
        <v>22</v>
      </c>
      <c r="B1270" s="549">
        <v>3351</v>
      </c>
      <c r="C1270" s="540" t="s">
        <v>12322</v>
      </c>
      <c r="D1270" s="542"/>
      <c r="E1270" s="542"/>
      <c r="F1270" s="534"/>
      <c r="G1270" s="537"/>
      <c r="H1270" s="541"/>
      <c r="I1270" s="936" t="s">
        <v>10418</v>
      </c>
      <c r="J1270" s="523" t="s">
        <v>1678</v>
      </c>
      <c r="K1270" s="543">
        <v>0.96499999999999997</v>
      </c>
      <c r="L1270" s="526"/>
      <c r="M1270" s="526"/>
      <c r="N1270" s="526"/>
      <c r="O1270" s="527"/>
      <c r="P1270" s="951"/>
      <c r="Q1270" s="937"/>
      <c r="R1270" s="537"/>
      <c r="T1270" s="534"/>
      <c r="U1270" s="537"/>
      <c r="V1270" s="534"/>
      <c r="W1270" s="538"/>
      <c r="X1270" s="531">
        <f>ROUND(ROUND(F1257*K1270,0)*S1267,0)</f>
        <v>327</v>
      </c>
      <c r="Y1270" s="539"/>
      <c r="Z1270" s="533"/>
    </row>
    <row r="1271" spans="1:26" ht="16.7" customHeight="1" x14ac:dyDescent="0.15">
      <c r="A1271" s="549">
        <v>22</v>
      </c>
      <c r="B1271" s="549">
        <v>3352</v>
      </c>
      <c r="C1271" s="540" t="s">
        <v>12323</v>
      </c>
      <c r="D1271" s="542"/>
      <c r="E1271" s="542"/>
      <c r="F1271" s="534"/>
      <c r="G1271" s="537"/>
      <c r="H1271" s="541"/>
      <c r="I1271" s="937"/>
      <c r="J1271" s="533"/>
      <c r="K1271" s="535"/>
      <c r="L1271" s="939" t="s">
        <v>10414</v>
      </c>
      <c r="M1271" s="526" t="s">
        <v>16</v>
      </c>
      <c r="N1271" s="526" t="s">
        <v>1678</v>
      </c>
      <c r="O1271" s="527">
        <v>0.7</v>
      </c>
      <c r="P1271" s="951"/>
      <c r="Q1271" s="937"/>
      <c r="R1271" s="537"/>
      <c r="T1271" s="534"/>
      <c r="U1271" s="537"/>
      <c r="V1271" s="534"/>
      <c r="W1271" s="538"/>
      <c r="X1271" s="531">
        <f>ROUND(ROUND(ROUND(F1257*K1270,0)*O1271,0)*S1267,0)</f>
        <v>229</v>
      </c>
      <c r="Y1271" s="539"/>
      <c r="Z1271" s="533"/>
    </row>
    <row r="1272" spans="1:26" ht="16.7" customHeight="1" x14ac:dyDescent="0.15">
      <c r="A1272" s="520">
        <v>22</v>
      </c>
      <c r="B1272" s="520" t="s">
        <v>12324</v>
      </c>
      <c r="C1272" s="540" t="s">
        <v>12325</v>
      </c>
      <c r="D1272" s="542"/>
      <c r="E1272" s="542"/>
      <c r="F1272" s="534"/>
      <c r="G1272" s="537"/>
      <c r="H1272" s="541"/>
      <c r="I1272" s="938"/>
      <c r="J1272" s="545"/>
      <c r="K1272" s="546"/>
      <c r="L1272" s="940"/>
      <c r="M1272" s="526" t="s">
        <v>3833</v>
      </c>
      <c r="N1272" s="526" t="s">
        <v>1678</v>
      </c>
      <c r="O1272" s="527">
        <v>0.5</v>
      </c>
      <c r="P1272" s="952"/>
      <c r="Q1272" s="938"/>
      <c r="R1272" s="544"/>
      <c r="S1272" s="548"/>
      <c r="T1272" s="534"/>
      <c r="U1272" s="537"/>
      <c r="V1272" s="534"/>
      <c r="W1272" s="538"/>
      <c r="X1272" s="531">
        <f>ROUND(ROUND(ROUND(F1257*K1270,0)*O1272,0)*S1267,0)</f>
        <v>164</v>
      </c>
      <c r="Y1272" s="539"/>
      <c r="Z1272" s="533"/>
    </row>
    <row r="1273" spans="1:26" ht="16.7" customHeight="1" x14ac:dyDescent="0.15">
      <c r="A1273" s="520">
        <v>22</v>
      </c>
      <c r="B1273" s="520" t="s">
        <v>12326</v>
      </c>
      <c r="C1273" s="540" t="s">
        <v>12327</v>
      </c>
      <c r="D1273" s="542"/>
      <c r="E1273" s="542"/>
      <c r="F1273" s="534"/>
      <c r="G1273" s="537"/>
      <c r="H1273" s="541"/>
      <c r="I1273" s="522"/>
      <c r="J1273" s="523"/>
      <c r="K1273" s="524"/>
      <c r="L1273" s="525"/>
      <c r="M1273" s="526"/>
      <c r="N1273" s="526"/>
      <c r="O1273" s="527"/>
      <c r="P1273" s="933" t="s">
        <v>10443</v>
      </c>
      <c r="Q1273" s="936" t="s">
        <v>10444</v>
      </c>
      <c r="R1273" s="525" t="s">
        <v>1678</v>
      </c>
      <c r="S1273" s="529">
        <v>0.7</v>
      </c>
      <c r="T1273" s="534"/>
      <c r="U1273" s="537"/>
      <c r="V1273" s="534"/>
      <c r="W1273" s="538"/>
      <c r="X1273" s="531">
        <f>ROUND(F1257*S1273,0)</f>
        <v>339</v>
      </c>
      <c r="Y1273" s="539"/>
      <c r="Z1273" s="533"/>
    </row>
    <row r="1274" spans="1:26" ht="16.7" customHeight="1" x14ac:dyDescent="0.15">
      <c r="A1274" s="520">
        <v>22</v>
      </c>
      <c r="B1274" s="520" t="s">
        <v>12328</v>
      </c>
      <c r="C1274" s="540" t="s">
        <v>12329</v>
      </c>
      <c r="D1274" s="542"/>
      <c r="E1274" s="542"/>
      <c r="F1274" s="534"/>
      <c r="G1274" s="537"/>
      <c r="H1274" s="541"/>
      <c r="I1274" s="534"/>
      <c r="J1274" s="533"/>
      <c r="K1274" s="535"/>
      <c r="L1274" s="939" t="s">
        <v>10414</v>
      </c>
      <c r="M1274" s="526" t="s">
        <v>16</v>
      </c>
      <c r="N1274" s="526" t="s">
        <v>1678</v>
      </c>
      <c r="O1274" s="527">
        <v>0.7</v>
      </c>
      <c r="P1274" s="951"/>
      <c r="Q1274" s="937"/>
      <c r="R1274" s="537"/>
      <c r="T1274" s="534"/>
      <c r="U1274" s="537"/>
      <c r="V1274" s="534"/>
      <c r="W1274" s="538"/>
      <c r="X1274" s="531">
        <f>ROUND(ROUND(F1257*O1274,0)*S1273,0)</f>
        <v>237</v>
      </c>
      <c r="Y1274" s="539"/>
      <c r="Z1274" s="533"/>
    </row>
    <row r="1275" spans="1:26" ht="16.7" customHeight="1" x14ac:dyDescent="0.15">
      <c r="A1275" s="520">
        <v>22</v>
      </c>
      <c r="B1275" s="520" t="s">
        <v>12330</v>
      </c>
      <c r="C1275" s="540" t="s">
        <v>12331</v>
      </c>
      <c r="D1275" s="542"/>
      <c r="E1275" s="542"/>
      <c r="F1275" s="534"/>
      <c r="G1275" s="537"/>
      <c r="H1275" s="541"/>
      <c r="I1275" s="550"/>
      <c r="J1275" s="551"/>
      <c r="K1275" s="552"/>
      <c r="L1275" s="940"/>
      <c r="M1275" s="526" t="s">
        <v>3833</v>
      </c>
      <c r="N1275" s="526" t="s">
        <v>1678</v>
      </c>
      <c r="O1275" s="527">
        <v>0.5</v>
      </c>
      <c r="P1275" s="951"/>
      <c r="Q1275" s="937"/>
      <c r="R1275" s="537"/>
      <c r="T1275" s="534"/>
      <c r="U1275" s="537"/>
      <c r="V1275" s="534"/>
      <c r="W1275" s="538"/>
      <c r="X1275" s="531">
        <f>ROUND(ROUND(F1257*O1275,0)*S1273,0)</f>
        <v>169</v>
      </c>
      <c r="Y1275" s="539"/>
      <c r="Z1275" s="533"/>
    </row>
    <row r="1276" spans="1:26" ht="16.7" customHeight="1" x14ac:dyDescent="0.15">
      <c r="A1276" s="520">
        <v>22</v>
      </c>
      <c r="B1276" s="520" t="s">
        <v>12332</v>
      </c>
      <c r="C1276" s="540" t="s">
        <v>12333</v>
      </c>
      <c r="D1276" s="542"/>
      <c r="E1276" s="542"/>
      <c r="F1276" s="534"/>
      <c r="G1276" s="537"/>
      <c r="H1276" s="541"/>
      <c r="I1276" s="936" t="s">
        <v>10418</v>
      </c>
      <c r="J1276" s="523" t="s">
        <v>1678</v>
      </c>
      <c r="K1276" s="543">
        <v>0.96499999999999997</v>
      </c>
      <c r="L1276" s="544"/>
      <c r="M1276" s="526"/>
      <c r="N1276" s="526"/>
      <c r="O1276" s="527"/>
      <c r="P1276" s="951"/>
      <c r="Q1276" s="937"/>
      <c r="R1276" s="537"/>
      <c r="T1276" s="534"/>
      <c r="U1276" s="537"/>
      <c r="V1276" s="534"/>
      <c r="W1276" s="538"/>
      <c r="X1276" s="531">
        <f>ROUND(ROUND(F1257*K1276,0)*S1273,0)</f>
        <v>327</v>
      </c>
      <c r="Y1276" s="539"/>
      <c r="Z1276" s="533"/>
    </row>
    <row r="1277" spans="1:26" ht="16.7" customHeight="1" x14ac:dyDescent="0.15">
      <c r="A1277" s="520">
        <v>22</v>
      </c>
      <c r="B1277" s="520" t="s">
        <v>12334</v>
      </c>
      <c r="C1277" s="540" t="s">
        <v>12335</v>
      </c>
      <c r="D1277" s="542"/>
      <c r="E1277" s="542"/>
      <c r="F1277" s="534"/>
      <c r="G1277" s="537"/>
      <c r="H1277" s="541"/>
      <c r="I1277" s="937"/>
      <c r="J1277" s="533"/>
      <c r="K1277" s="535"/>
      <c r="L1277" s="939" t="s">
        <v>10414</v>
      </c>
      <c r="M1277" s="526" t="s">
        <v>16</v>
      </c>
      <c r="N1277" s="526" t="s">
        <v>1678</v>
      </c>
      <c r="O1277" s="527">
        <v>0.7</v>
      </c>
      <c r="P1277" s="951"/>
      <c r="Q1277" s="937"/>
      <c r="R1277" s="537"/>
      <c r="T1277" s="534"/>
      <c r="U1277" s="537"/>
      <c r="V1277" s="534"/>
      <c r="W1277" s="538"/>
      <c r="X1277" s="531">
        <f>ROUND(ROUND(ROUND(F1257*K1276,0)*O1277,0)*S1273,0)</f>
        <v>229</v>
      </c>
      <c r="Y1277" s="539"/>
      <c r="Z1277" s="533"/>
    </row>
    <row r="1278" spans="1:26" ht="16.7" customHeight="1" x14ac:dyDescent="0.15">
      <c r="A1278" s="520">
        <v>22</v>
      </c>
      <c r="B1278" s="520" t="s">
        <v>12336</v>
      </c>
      <c r="C1278" s="540" t="s">
        <v>12337</v>
      </c>
      <c r="D1278" s="542"/>
      <c r="E1278" s="542"/>
      <c r="F1278" s="534"/>
      <c r="G1278" s="537"/>
      <c r="H1278" s="541"/>
      <c r="I1278" s="938"/>
      <c r="J1278" s="545"/>
      <c r="K1278" s="546"/>
      <c r="L1278" s="940"/>
      <c r="M1278" s="526" t="s">
        <v>3833</v>
      </c>
      <c r="N1278" s="526" t="s">
        <v>1678</v>
      </c>
      <c r="O1278" s="527">
        <v>0.5</v>
      </c>
      <c r="P1278" s="952"/>
      <c r="Q1278" s="938"/>
      <c r="R1278" s="544"/>
      <c r="S1278" s="548"/>
      <c r="T1278" s="550"/>
      <c r="U1278" s="544"/>
      <c r="V1278" s="534"/>
      <c r="W1278" s="538"/>
      <c r="X1278" s="531">
        <f>ROUND(ROUND(ROUND(F1257*K1276,0)*O1278,0)*S1273,0)</f>
        <v>164</v>
      </c>
      <c r="Y1278" s="539"/>
      <c r="Z1278" s="533"/>
    </row>
    <row r="1279" spans="1:26" ht="16.7" customHeight="1" x14ac:dyDescent="0.15">
      <c r="A1279" s="520">
        <v>22</v>
      </c>
      <c r="B1279" s="520">
        <v>2391</v>
      </c>
      <c r="C1279" s="540" t="s">
        <v>12338</v>
      </c>
      <c r="D1279" s="542"/>
      <c r="E1279" s="542"/>
      <c r="F1279" s="534"/>
      <c r="G1279" s="537"/>
      <c r="H1279" s="541"/>
      <c r="I1279" s="522"/>
      <c r="J1279" s="523"/>
      <c r="K1279" s="524"/>
      <c r="L1279" s="526"/>
      <c r="M1279" s="526"/>
      <c r="N1279" s="526"/>
      <c r="O1279" s="527"/>
      <c r="P1279" s="528"/>
      <c r="Q1279" s="525"/>
      <c r="R1279" s="525"/>
      <c r="S1279" s="529"/>
      <c r="T1279" s="936" t="s">
        <v>11906</v>
      </c>
      <c r="U1279" s="947"/>
      <c r="V1279" s="534"/>
      <c r="W1279" s="538"/>
      <c r="X1279" s="531">
        <f>ROUND(F1257*U1282,0)</f>
        <v>480</v>
      </c>
      <c r="Y1279" s="539"/>
      <c r="Z1279" s="533"/>
    </row>
    <row r="1280" spans="1:26" ht="16.7" customHeight="1" x14ac:dyDescent="0.15">
      <c r="A1280" s="520">
        <v>22</v>
      </c>
      <c r="B1280" s="520">
        <v>2392</v>
      </c>
      <c r="C1280" s="540" t="s">
        <v>12339</v>
      </c>
      <c r="D1280" s="542"/>
      <c r="E1280" s="542"/>
      <c r="F1280" s="534"/>
      <c r="G1280" s="537"/>
      <c r="H1280" s="541"/>
      <c r="I1280" s="534"/>
      <c r="J1280" s="533"/>
      <c r="K1280" s="535"/>
      <c r="L1280" s="939" t="s">
        <v>10414</v>
      </c>
      <c r="M1280" s="526" t="s">
        <v>16</v>
      </c>
      <c r="N1280" s="526" t="s">
        <v>1678</v>
      </c>
      <c r="O1280" s="527">
        <v>0.7</v>
      </c>
      <c r="P1280" s="536"/>
      <c r="Q1280" s="537"/>
      <c r="R1280" s="537"/>
      <c r="T1280" s="937"/>
      <c r="U1280" s="948"/>
      <c r="V1280" s="534"/>
      <c r="W1280" s="538"/>
      <c r="X1280" s="531">
        <f>ROUND(ROUND(F1257*O1280,0)*U1282,0)</f>
        <v>336</v>
      </c>
      <c r="Y1280" s="539"/>
      <c r="Z1280" s="533"/>
    </row>
    <row r="1281" spans="1:26" ht="16.7" customHeight="1" x14ac:dyDescent="0.15">
      <c r="A1281" s="520">
        <v>22</v>
      </c>
      <c r="B1281" s="520" t="s">
        <v>12340</v>
      </c>
      <c r="C1281" s="540" t="s">
        <v>12341</v>
      </c>
      <c r="D1281" s="542"/>
      <c r="E1281" s="542"/>
      <c r="F1281" s="534"/>
      <c r="G1281" s="537"/>
      <c r="H1281" s="541"/>
      <c r="I1281" s="550"/>
      <c r="J1281" s="551"/>
      <c r="K1281" s="552"/>
      <c r="L1281" s="940"/>
      <c r="M1281" s="526" t="s">
        <v>3833</v>
      </c>
      <c r="N1281" s="526" t="s">
        <v>1678</v>
      </c>
      <c r="O1281" s="527">
        <v>0.5</v>
      </c>
      <c r="P1281" s="536"/>
      <c r="Q1281" s="537"/>
      <c r="R1281" s="537"/>
      <c r="T1281" s="937"/>
      <c r="U1281" s="948"/>
      <c r="V1281" s="534"/>
      <c r="W1281" s="538"/>
      <c r="X1281" s="531">
        <f>ROUND(ROUND(F1257*O1281,0)*U1282,0)</f>
        <v>240</v>
      </c>
      <c r="Y1281" s="539"/>
      <c r="Z1281" s="533"/>
    </row>
    <row r="1282" spans="1:26" ht="16.7" customHeight="1" x14ac:dyDescent="0.15">
      <c r="A1282" s="520">
        <v>22</v>
      </c>
      <c r="B1282" s="520">
        <v>2393</v>
      </c>
      <c r="C1282" s="540" t="s">
        <v>12342</v>
      </c>
      <c r="D1282" s="542"/>
      <c r="E1282" s="542"/>
      <c r="F1282" s="534"/>
      <c r="G1282" s="537"/>
      <c r="H1282" s="541"/>
      <c r="I1282" s="936" t="s">
        <v>10418</v>
      </c>
      <c r="J1282" s="523" t="s">
        <v>1678</v>
      </c>
      <c r="K1282" s="543">
        <v>0.96499999999999997</v>
      </c>
      <c r="L1282" s="526"/>
      <c r="M1282" s="526"/>
      <c r="N1282" s="526"/>
      <c r="O1282" s="527"/>
      <c r="P1282" s="536"/>
      <c r="Q1282" s="537"/>
      <c r="R1282" s="537"/>
      <c r="T1282" s="534" t="s">
        <v>1678</v>
      </c>
      <c r="U1282" s="570">
        <v>0.99099999999999999</v>
      </c>
      <c r="V1282" s="534"/>
      <c r="W1282" s="538"/>
      <c r="X1282" s="531">
        <f>ROUND(ROUND(F1257*K1282,0)*U1282,0)</f>
        <v>463</v>
      </c>
      <c r="Y1282" s="539"/>
      <c r="Z1282" s="533"/>
    </row>
    <row r="1283" spans="1:26" ht="16.7" customHeight="1" x14ac:dyDescent="0.15">
      <c r="A1283" s="520">
        <v>22</v>
      </c>
      <c r="B1283" s="520">
        <v>2394</v>
      </c>
      <c r="C1283" s="540" t="s">
        <v>12343</v>
      </c>
      <c r="D1283" s="542"/>
      <c r="E1283" s="542"/>
      <c r="F1283" s="534"/>
      <c r="G1283" s="537"/>
      <c r="H1283" s="541"/>
      <c r="I1283" s="937"/>
      <c r="J1283" s="533"/>
      <c r="K1283" s="535"/>
      <c r="L1283" s="939" t="s">
        <v>10414</v>
      </c>
      <c r="M1283" s="526" t="s">
        <v>16</v>
      </c>
      <c r="N1283" s="526" t="s">
        <v>1678</v>
      </c>
      <c r="O1283" s="527">
        <v>0.7</v>
      </c>
      <c r="P1283" s="536"/>
      <c r="Q1283" s="537"/>
      <c r="R1283" s="537"/>
      <c r="T1283" s="534"/>
      <c r="U1283" s="537"/>
      <c r="V1283" s="534"/>
      <c r="W1283" s="538"/>
      <c r="X1283" s="531">
        <f>ROUND(ROUND(ROUND(F1257*K1282,0)*O1283,0)*U1282,0)</f>
        <v>324</v>
      </c>
      <c r="Y1283" s="539"/>
      <c r="Z1283" s="533"/>
    </row>
    <row r="1284" spans="1:26" ht="16.7" customHeight="1" x14ac:dyDescent="0.15">
      <c r="A1284" s="520">
        <v>22</v>
      </c>
      <c r="B1284" s="520" t="s">
        <v>12344</v>
      </c>
      <c r="C1284" s="540" t="s">
        <v>12345</v>
      </c>
      <c r="D1284" s="542"/>
      <c r="E1284" s="542"/>
      <c r="F1284" s="534"/>
      <c r="G1284" s="537"/>
      <c r="H1284" s="541"/>
      <c r="I1284" s="938"/>
      <c r="J1284" s="545"/>
      <c r="K1284" s="546"/>
      <c r="L1284" s="940"/>
      <c r="M1284" s="526" t="s">
        <v>3833</v>
      </c>
      <c r="N1284" s="526" t="s">
        <v>1678</v>
      </c>
      <c r="O1284" s="527">
        <v>0.5</v>
      </c>
      <c r="P1284" s="547"/>
      <c r="Q1284" s="544"/>
      <c r="R1284" s="544"/>
      <c r="S1284" s="548"/>
      <c r="T1284" s="534"/>
      <c r="U1284" s="537"/>
      <c r="V1284" s="534"/>
      <c r="W1284" s="538"/>
      <c r="X1284" s="531">
        <f>ROUND(ROUND(ROUND(F1257*K1282,0)*O1284,0)*U1282,0)</f>
        <v>232</v>
      </c>
      <c r="Y1284" s="539"/>
      <c r="Z1284" s="533"/>
    </row>
    <row r="1285" spans="1:26" ht="16.7" customHeight="1" x14ac:dyDescent="0.15">
      <c r="A1285" s="549">
        <v>22</v>
      </c>
      <c r="B1285" s="549">
        <v>2395</v>
      </c>
      <c r="C1285" s="540" t="s">
        <v>12346</v>
      </c>
      <c r="D1285" s="542"/>
      <c r="E1285" s="542"/>
      <c r="F1285" s="534"/>
      <c r="G1285" s="537"/>
      <c r="H1285" s="541"/>
      <c r="I1285" s="522"/>
      <c r="J1285" s="523"/>
      <c r="K1285" s="524"/>
      <c r="L1285" s="526"/>
      <c r="M1285" s="526"/>
      <c r="N1285" s="526"/>
      <c r="O1285" s="527"/>
      <c r="P1285" s="933" t="s">
        <v>10423</v>
      </c>
      <c r="Q1285" s="936" t="s">
        <v>10424</v>
      </c>
      <c r="R1285" s="525" t="s">
        <v>1678</v>
      </c>
      <c r="S1285" s="529">
        <v>0.5</v>
      </c>
      <c r="T1285" s="534"/>
      <c r="U1285" s="537"/>
      <c r="V1285" s="534"/>
      <c r="W1285" s="538"/>
      <c r="X1285" s="531">
        <f>ROUND(ROUND(F1257*S1285,0)*U1282,0)</f>
        <v>240</v>
      </c>
      <c r="Y1285" s="539"/>
      <c r="Z1285" s="533"/>
    </row>
    <row r="1286" spans="1:26" ht="16.7" customHeight="1" x14ac:dyDescent="0.15">
      <c r="A1286" s="549">
        <v>22</v>
      </c>
      <c r="B1286" s="549">
        <v>2396</v>
      </c>
      <c r="C1286" s="540" t="s">
        <v>12347</v>
      </c>
      <c r="D1286" s="542"/>
      <c r="E1286" s="542"/>
      <c r="F1286" s="534"/>
      <c r="G1286" s="537"/>
      <c r="H1286" s="541"/>
      <c r="I1286" s="534"/>
      <c r="J1286" s="533"/>
      <c r="K1286" s="535"/>
      <c r="L1286" s="939" t="s">
        <v>10414</v>
      </c>
      <c r="M1286" s="526" t="s">
        <v>16</v>
      </c>
      <c r="N1286" s="526" t="s">
        <v>1678</v>
      </c>
      <c r="O1286" s="527">
        <v>0.7</v>
      </c>
      <c r="P1286" s="951"/>
      <c r="Q1286" s="937"/>
      <c r="R1286" s="537"/>
      <c r="T1286" s="534"/>
      <c r="U1286" s="537"/>
      <c r="V1286" s="534"/>
      <c r="W1286" s="538"/>
      <c r="X1286" s="531">
        <f>ROUND(ROUND(ROUND(F1257*O1286,0)*S1285,0)*U1282,0)</f>
        <v>168</v>
      </c>
      <c r="Y1286" s="539"/>
      <c r="Z1286" s="533"/>
    </row>
    <row r="1287" spans="1:26" ht="16.7" customHeight="1" x14ac:dyDescent="0.15">
      <c r="A1287" s="520">
        <v>22</v>
      </c>
      <c r="B1287" s="520" t="s">
        <v>12348</v>
      </c>
      <c r="C1287" s="540" t="s">
        <v>12349</v>
      </c>
      <c r="D1287" s="542"/>
      <c r="E1287" s="542"/>
      <c r="F1287" s="534"/>
      <c r="G1287" s="537"/>
      <c r="H1287" s="541"/>
      <c r="I1287" s="550"/>
      <c r="J1287" s="551"/>
      <c r="K1287" s="552"/>
      <c r="L1287" s="940"/>
      <c r="M1287" s="526" t="s">
        <v>3833</v>
      </c>
      <c r="N1287" s="526" t="s">
        <v>1678</v>
      </c>
      <c r="O1287" s="527">
        <v>0.5</v>
      </c>
      <c r="P1287" s="951"/>
      <c r="Q1287" s="937"/>
      <c r="R1287" s="537"/>
      <c r="T1287" s="534"/>
      <c r="U1287" s="537"/>
      <c r="V1287" s="534"/>
      <c r="W1287" s="538"/>
      <c r="X1287" s="531">
        <f>ROUND(ROUND(ROUND(F1257*O1287,0)*S1285,0)*U1282,0)</f>
        <v>120</v>
      </c>
      <c r="Y1287" s="539"/>
      <c r="Z1287" s="533"/>
    </row>
    <row r="1288" spans="1:26" ht="16.7" customHeight="1" x14ac:dyDescent="0.15">
      <c r="A1288" s="549">
        <v>22</v>
      </c>
      <c r="B1288" s="549">
        <v>2397</v>
      </c>
      <c r="C1288" s="540" t="s">
        <v>12350</v>
      </c>
      <c r="D1288" s="542"/>
      <c r="E1288" s="542"/>
      <c r="F1288" s="534"/>
      <c r="G1288" s="537"/>
      <c r="H1288" s="541"/>
      <c r="I1288" s="936" t="s">
        <v>10418</v>
      </c>
      <c r="J1288" s="523" t="s">
        <v>1678</v>
      </c>
      <c r="K1288" s="543">
        <v>0.96499999999999997</v>
      </c>
      <c r="L1288" s="526"/>
      <c r="M1288" s="526"/>
      <c r="N1288" s="526"/>
      <c r="O1288" s="527"/>
      <c r="P1288" s="951"/>
      <c r="Q1288" s="937"/>
      <c r="R1288" s="537"/>
      <c r="T1288" s="534"/>
      <c r="U1288" s="537"/>
      <c r="V1288" s="534"/>
      <c r="W1288" s="538"/>
      <c r="X1288" s="531">
        <f>ROUND(ROUND(ROUND(F1257*K1288,0)*S1285,0)*U1282,0)</f>
        <v>232</v>
      </c>
      <c r="Y1288" s="539"/>
      <c r="Z1288" s="533"/>
    </row>
    <row r="1289" spans="1:26" ht="16.7" customHeight="1" x14ac:dyDescent="0.15">
      <c r="A1289" s="549">
        <v>22</v>
      </c>
      <c r="B1289" s="549">
        <v>2398</v>
      </c>
      <c r="C1289" s="540" t="s">
        <v>12351</v>
      </c>
      <c r="D1289" s="542"/>
      <c r="E1289" s="542"/>
      <c r="F1289" s="534"/>
      <c r="G1289" s="537"/>
      <c r="H1289" s="541"/>
      <c r="I1289" s="937"/>
      <c r="J1289" s="533"/>
      <c r="K1289" s="535"/>
      <c r="L1289" s="939" t="s">
        <v>10414</v>
      </c>
      <c r="M1289" s="526" t="s">
        <v>16</v>
      </c>
      <c r="N1289" s="526" t="s">
        <v>1678</v>
      </c>
      <c r="O1289" s="527">
        <v>0.7</v>
      </c>
      <c r="P1289" s="951"/>
      <c r="Q1289" s="937"/>
      <c r="R1289" s="537"/>
      <c r="T1289" s="534"/>
      <c r="U1289" s="537"/>
      <c r="V1289" s="534"/>
      <c r="W1289" s="538"/>
      <c r="X1289" s="531">
        <f>ROUND(ROUND(ROUND(ROUND(F1257*K1288,0)*O1289,0)*S1285,0)*U1282,0)</f>
        <v>163</v>
      </c>
      <c r="Y1289" s="539"/>
      <c r="Z1289" s="533"/>
    </row>
    <row r="1290" spans="1:26" ht="16.7" customHeight="1" x14ac:dyDescent="0.15">
      <c r="A1290" s="520">
        <v>22</v>
      </c>
      <c r="B1290" s="520" t="s">
        <v>12352</v>
      </c>
      <c r="C1290" s="540" t="s">
        <v>12353</v>
      </c>
      <c r="D1290" s="542"/>
      <c r="E1290" s="542"/>
      <c r="F1290" s="534"/>
      <c r="G1290" s="537"/>
      <c r="H1290" s="541"/>
      <c r="I1290" s="938"/>
      <c r="J1290" s="545"/>
      <c r="K1290" s="546"/>
      <c r="L1290" s="940"/>
      <c r="M1290" s="526" t="s">
        <v>3833</v>
      </c>
      <c r="N1290" s="526" t="s">
        <v>1678</v>
      </c>
      <c r="O1290" s="527">
        <v>0.5</v>
      </c>
      <c r="P1290" s="951"/>
      <c r="Q1290" s="938"/>
      <c r="R1290" s="544"/>
      <c r="S1290" s="548"/>
      <c r="T1290" s="534"/>
      <c r="U1290" s="537"/>
      <c r="V1290" s="534"/>
      <c r="W1290" s="538"/>
      <c r="X1290" s="531">
        <f>ROUND(ROUND(ROUND(ROUND(F1257*K1288,0)*O1290,0)*S1285,0)*U1282,0)</f>
        <v>116</v>
      </c>
      <c r="Y1290" s="539"/>
      <c r="Z1290" s="533"/>
    </row>
    <row r="1291" spans="1:26" ht="16.7" customHeight="1" x14ac:dyDescent="0.15">
      <c r="A1291" s="549">
        <v>22</v>
      </c>
      <c r="B1291" s="549">
        <v>3399</v>
      </c>
      <c r="C1291" s="540" t="s">
        <v>12354</v>
      </c>
      <c r="D1291" s="542"/>
      <c r="E1291" s="542"/>
      <c r="F1291" s="534"/>
      <c r="G1291" s="537"/>
      <c r="H1291" s="541"/>
      <c r="I1291" s="522"/>
      <c r="J1291" s="523"/>
      <c r="K1291" s="524"/>
      <c r="L1291" s="526"/>
      <c r="M1291" s="526"/>
      <c r="N1291" s="526"/>
      <c r="O1291" s="527"/>
      <c r="P1291" s="951"/>
      <c r="Q1291" s="936" t="s">
        <v>10433</v>
      </c>
      <c r="R1291" s="525" t="s">
        <v>1678</v>
      </c>
      <c r="S1291" s="529">
        <v>0.7</v>
      </c>
      <c r="T1291" s="534"/>
      <c r="U1291" s="537"/>
      <c r="V1291" s="534"/>
      <c r="W1291" s="538"/>
      <c r="X1291" s="531">
        <f>ROUND(ROUND(F1257*S1291,0)*U1282,0)</f>
        <v>336</v>
      </c>
      <c r="Y1291" s="539"/>
      <c r="Z1291" s="533"/>
    </row>
    <row r="1292" spans="1:26" ht="16.7" customHeight="1" x14ac:dyDescent="0.15">
      <c r="A1292" s="549">
        <v>22</v>
      </c>
      <c r="B1292" s="549">
        <v>3400</v>
      </c>
      <c r="C1292" s="540" t="s">
        <v>12355</v>
      </c>
      <c r="D1292" s="542"/>
      <c r="E1292" s="542"/>
      <c r="F1292" s="534"/>
      <c r="G1292" s="537"/>
      <c r="H1292" s="541"/>
      <c r="I1292" s="534"/>
      <c r="J1292" s="533"/>
      <c r="K1292" s="535"/>
      <c r="L1292" s="939" t="s">
        <v>10414</v>
      </c>
      <c r="M1292" s="526" t="s">
        <v>16</v>
      </c>
      <c r="N1292" s="526" t="s">
        <v>1678</v>
      </c>
      <c r="O1292" s="527">
        <v>0.7</v>
      </c>
      <c r="P1292" s="951"/>
      <c r="Q1292" s="937"/>
      <c r="R1292" s="537"/>
      <c r="T1292" s="534"/>
      <c r="U1292" s="537"/>
      <c r="V1292" s="534"/>
      <c r="W1292" s="538"/>
      <c r="X1292" s="531">
        <f>ROUND(ROUND(ROUND(F1257*O1292,0)*S1291,0)*U1282,0)</f>
        <v>235</v>
      </c>
      <c r="Y1292" s="539"/>
      <c r="Z1292" s="533"/>
    </row>
    <row r="1293" spans="1:26" ht="16.7" customHeight="1" x14ac:dyDescent="0.15">
      <c r="A1293" s="520">
        <v>22</v>
      </c>
      <c r="B1293" s="520" t="s">
        <v>12356</v>
      </c>
      <c r="C1293" s="540" t="s">
        <v>12357</v>
      </c>
      <c r="D1293" s="542"/>
      <c r="E1293" s="542"/>
      <c r="F1293" s="534"/>
      <c r="G1293" s="537"/>
      <c r="H1293" s="541"/>
      <c r="I1293" s="550"/>
      <c r="J1293" s="551"/>
      <c r="K1293" s="552"/>
      <c r="L1293" s="940"/>
      <c r="M1293" s="526" t="s">
        <v>3833</v>
      </c>
      <c r="N1293" s="526" t="s">
        <v>1678</v>
      </c>
      <c r="O1293" s="527">
        <v>0.5</v>
      </c>
      <c r="P1293" s="951"/>
      <c r="Q1293" s="937"/>
      <c r="R1293" s="537"/>
      <c r="T1293" s="534"/>
      <c r="U1293" s="537"/>
      <c r="V1293" s="534"/>
      <c r="W1293" s="538"/>
      <c r="X1293" s="531">
        <f>ROUND(ROUND(ROUND(F1257*O1293,0)*S1291,0)*U1282,0)</f>
        <v>167</v>
      </c>
      <c r="Y1293" s="539"/>
      <c r="Z1293" s="533"/>
    </row>
    <row r="1294" spans="1:26" ht="16.7" customHeight="1" x14ac:dyDescent="0.15">
      <c r="A1294" s="549">
        <v>22</v>
      </c>
      <c r="B1294" s="549">
        <v>3401</v>
      </c>
      <c r="C1294" s="540" t="s">
        <v>12358</v>
      </c>
      <c r="D1294" s="542"/>
      <c r="E1294" s="542"/>
      <c r="F1294" s="534"/>
      <c r="G1294" s="537"/>
      <c r="H1294" s="541"/>
      <c r="I1294" s="936" t="s">
        <v>10418</v>
      </c>
      <c r="J1294" s="523" t="s">
        <v>1678</v>
      </c>
      <c r="K1294" s="543">
        <v>0.96499999999999997</v>
      </c>
      <c r="L1294" s="526"/>
      <c r="M1294" s="526"/>
      <c r="N1294" s="526"/>
      <c r="O1294" s="527"/>
      <c r="P1294" s="951"/>
      <c r="Q1294" s="937"/>
      <c r="R1294" s="537"/>
      <c r="T1294" s="534"/>
      <c r="U1294" s="537"/>
      <c r="V1294" s="534"/>
      <c r="W1294" s="538"/>
      <c r="X1294" s="531">
        <f>ROUND(ROUND(ROUND(F1257*K1294,0)*S1291,0)*U1282,0)</f>
        <v>324</v>
      </c>
      <c r="Y1294" s="539"/>
      <c r="Z1294" s="533"/>
    </row>
    <row r="1295" spans="1:26" ht="16.7" customHeight="1" x14ac:dyDescent="0.15">
      <c r="A1295" s="549">
        <v>22</v>
      </c>
      <c r="B1295" s="549">
        <v>3402</v>
      </c>
      <c r="C1295" s="540" t="s">
        <v>12359</v>
      </c>
      <c r="D1295" s="542"/>
      <c r="E1295" s="542"/>
      <c r="F1295" s="534"/>
      <c r="G1295" s="537"/>
      <c r="H1295" s="541"/>
      <c r="I1295" s="937"/>
      <c r="J1295" s="533"/>
      <c r="K1295" s="535"/>
      <c r="L1295" s="939" t="s">
        <v>10414</v>
      </c>
      <c r="M1295" s="526" t="s">
        <v>16</v>
      </c>
      <c r="N1295" s="526" t="s">
        <v>1678</v>
      </c>
      <c r="O1295" s="527">
        <v>0.7</v>
      </c>
      <c r="P1295" s="951"/>
      <c r="Q1295" s="937"/>
      <c r="R1295" s="537"/>
      <c r="T1295" s="534"/>
      <c r="U1295" s="537"/>
      <c r="V1295" s="534"/>
      <c r="W1295" s="538"/>
      <c r="X1295" s="531">
        <f>ROUND(ROUND(ROUND(ROUND(F1257*K1294,0)*O1295,0)*S1291,0)*U1282,0)</f>
        <v>227</v>
      </c>
      <c r="Y1295" s="539"/>
      <c r="Z1295" s="533"/>
    </row>
    <row r="1296" spans="1:26" ht="16.7" customHeight="1" x14ac:dyDescent="0.15">
      <c r="A1296" s="520">
        <v>22</v>
      </c>
      <c r="B1296" s="520" t="s">
        <v>12360</v>
      </c>
      <c r="C1296" s="540" t="s">
        <v>12361</v>
      </c>
      <c r="D1296" s="542"/>
      <c r="E1296" s="542"/>
      <c r="F1296" s="534"/>
      <c r="G1296" s="537"/>
      <c r="H1296" s="541"/>
      <c r="I1296" s="938"/>
      <c r="J1296" s="545"/>
      <c r="K1296" s="546"/>
      <c r="L1296" s="940"/>
      <c r="M1296" s="526" t="s">
        <v>3833</v>
      </c>
      <c r="N1296" s="526" t="s">
        <v>1678</v>
      </c>
      <c r="O1296" s="527">
        <v>0.5</v>
      </c>
      <c r="P1296" s="952"/>
      <c r="Q1296" s="938"/>
      <c r="R1296" s="544"/>
      <c r="S1296" s="548"/>
      <c r="T1296" s="534"/>
      <c r="U1296" s="537"/>
      <c r="V1296" s="534"/>
      <c r="W1296" s="538"/>
      <c r="X1296" s="531">
        <f>ROUND(ROUND(ROUND(ROUND(F1257*K1294,0)*O1296,0)*S1291,0)*U1282,0)</f>
        <v>163</v>
      </c>
      <c r="Y1296" s="539"/>
      <c r="Z1296" s="533"/>
    </row>
    <row r="1297" spans="1:26" ht="16.7" customHeight="1" x14ac:dyDescent="0.15">
      <c r="A1297" s="520">
        <v>22</v>
      </c>
      <c r="B1297" s="520" t="s">
        <v>12362</v>
      </c>
      <c r="C1297" s="540" t="s">
        <v>12363</v>
      </c>
      <c r="D1297" s="542"/>
      <c r="E1297" s="542"/>
      <c r="F1297" s="534"/>
      <c r="G1297" s="537"/>
      <c r="H1297" s="541"/>
      <c r="I1297" s="522"/>
      <c r="J1297" s="523"/>
      <c r="K1297" s="524"/>
      <c r="L1297" s="525"/>
      <c r="M1297" s="526"/>
      <c r="N1297" s="526"/>
      <c r="O1297" s="527"/>
      <c r="P1297" s="933" t="s">
        <v>10443</v>
      </c>
      <c r="Q1297" s="936" t="s">
        <v>10444</v>
      </c>
      <c r="R1297" s="525" t="s">
        <v>1678</v>
      </c>
      <c r="S1297" s="529">
        <v>0.7</v>
      </c>
      <c r="T1297" s="534"/>
      <c r="U1297" s="537"/>
      <c r="V1297" s="534"/>
      <c r="W1297" s="538"/>
      <c r="X1297" s="531">
        <f>ROUND(ROUND(F1257*S1297,0)*U1282,0)</f>
        <v>336</v>
      </c>
      <c r="Y1297" s="539"/>
      <c r="Z1297" s="533"/>
    </row>
    <row r="1298" spans="1:26" ht="16.7" customHeight="1" x14ac:dyDescent="0.15">
      <c r="A1298" s="520">
        <v>22</v>
      </c>
      <c r="B1298" s="520" t="s">
        <v>12364</v>
      </c>
      <c r="C1298" s="540" t="s">
        <v>12365</v>
      </c>
      <c r="D1298" s="542"/>
      <c r="E1298" s="542"/>
      <c r="F1298" s="534"/>
      <c r="G1298" s="537"/>
      <c r="H1298" s="541"/>
      <c r="I1298" s="534"/>
      <c r="J1298" s="533"/>
      <c r="K1298" s="535"/>
      <c r="L1298" s="939" t="s">
        <v>10414</v>
      </c>
      <c r="M1298" s="526" t="s">
        <v>16</v>
      </c>
      <c r="N1298" s="526" t="s">
        <v>1678</v>
      </c>
      <c r="O1298" s="527">
        <v>0.7</v>
      </c>
      <c r="P1298" s="951"/>
      <c r="Q1298" s="937"/>
      <c r="R1298" s="537"/>
      <c r="T1298" s="534"/>
      <c r="U1298" s="537"/>
      <c r="V1298" s="534"/>
      <c r="W1298" s="538"/>
      <c r="X1298" s="531">
        <f>ROUND(ROUND(ROUND(F1257*O1298,0)*S1297,0)*U1282,0)</f>
        <v>235</v>
      </c>
      <c r="Y1298" s="539"/>
      <c r="Z1298" s="533"/>
    </row>
    <row r="1299" spans="1:26" ht="16.7" customHeight="1" x14ac:dyDescent="0.15">
      <c r="A1299" s="520">
        <v>22</v>
      </c>
      <c r="B1299" s="520" t="s">
        <v>12366</v>
      </c>
      <c r="C1299" s="540" t="s">
        <v>12367</v>
      </c>
      <c r="D1299" s="542"/>
      <c r="E1299" s="542"/>
      <c r="F1299" s="534"/>
      <c r="G1299" s="537"/>
      <c r="H1299" s="541"/>
      <c r="I1299" s="550"/>
      <c r="J1299" s="551"/>
      <c r="K1299" s="552"/>
      <c r="L1299" s="940"/>
      <c r="M1299" s="526" t="s">
        <v>3833</v>
      </c>
      <c r="N1299" s="526" t="s">
        <v>1678</v>
      </c>
      <c r="O1299" s="527">
        <v>0.5</v>
      </c>
      <c r="P1299" s="951"/>
      <c r="Q1299" s="937"/>
      <c r="R1299" s="537"/>
      <c r="T1299" s="534"/>
      <c r="U1299" s="537"/>
      <c r="V1299" s="534"/>
      <c r="W1299" s="538"/>
      <c r="X1299" s="531">
        <f>ROUND(ROUND(ROUND(F1257*O1299,0)*S1297,0)*U1282,0)</f>
        <v>167</v>
      </c>
      <c r="Y1299" s="539"/>
      <c r="Z1299" s="533"/>
    </row>
    <row r="1300" spans="1:26" ht="16.7" customHeight="1" x14ac:dyDescent="0.15">
      <c r="A1300" s="520">
        <v>22</v>
      </c>
      <c r="B1300" s="520" t="s">
        <v>12368</v>
      </c>
      <c r="C1300" s="540" t="s">
        <v>12369</v>
      </c>
      <c r="D1300" s="542"/>
      <c r="E1300" s="542"/>
      <c r="F1300" s="534"/>
      <c r="G1300" s="537"/>
      <c r="H1300" s="541"/>
      <c r="I1300" s="936" t="s">
        <v>10418</v>
      </c>
      <c r="J1300" s="523" t="s">
        <v>1678</v>
      </c>
      <c r="K1300" s="543">
        <v>0.96499999999999997</v>
      </c>
      <c r="L1300" s="544"/>
      <c r="M1300" s="526"/>
      <c r="N1300" s="526"/>
      <c r="O1300" s="527"/>
      <c r="P1300" s="951"/>
      <c r="Q1300" s="937"/>
      <c r="R1300" s="537"/>
      <c r="T1300" s="534"/>
      <c r="U1300" s="537"/>
      <c r="V1300" s="534"/>
      <c r="W1300" s="538"/>
      <c r="X1300" s="531">
        <f>ROUND(ROUND(ROUND(F1257*K1300,0)*S1297,0)*U1282,0)</f>
        <v>324</v>
      </c>
      <c r="Y1300" s="539"/>
      <c r="Z1300" s="533"/>
    </row>
    <row r="1301" spans="1:26" ht="16.7" customHeight="1" x14ac:dyDescent="0.15">
      <c r="A1301" s="520">
        <v>22</v>
      </c>
      <c r="B1301" s="520" t="s">
        <v>12370</v>
      </c>
      <c r="C1301" s="540" t="s">
        <v>12371</v>
      </c>
      <c r="D1301" s="542"/>
      <c r="E1301" s="542"/>
      <c r="F1301" s="534"/>
      <c r="G1301" s="537"/>
      <c r="H1301" s="541"/>
      <c r="I1301" s="937"/>
      <c r="J1301" s="533"/>
      <c r="K1301" s="535"/>
      <c r="L1301" s="939" t="s">
        <v>10414</v>
      </c>
      <c r="M1301" s="526" t="s">
        <v>16</v>
      </c>
      <c r="N1301" s="526" t="s">
        <v>1678</v>
      </c>
      <c r="O1301" s="527">
        <v>0.7</v>
      </c>
      <c r="P1301" s="951"/>
      <c r="Q1301" s="937"/>
      <c r="R1301" s="537"/>
      <c r="T1301" s="534"/>
      <c r="U1301" s="537"/>
      <c r="V1301" s="534"/>
      <c r="W1301" s="538"/>
      <c r="X1301" s="531">
        <f>ROUND(ROUND(ROUND(ROUND(F1257*K1300,0)*O1301,0)*S1297,0)*U1282,0)</f>
        <v>227</v>
      </c>
      <c r="Y1301" s="539"/>
      <c r="Z1301" s="533"/>
    </row>
    <row r="1302" spans="1:26" ht="16.7" customHeight="1" x14ac:dyDescent="0.15">
      <c r="A1302" s="520">
        <v>22</v>
      </c>
      <c r="B1302" s="520" t="s">
        <v>12372</v>
      </c>
      <c r="C1302" s="540" t="s">
        <v>12373</v>
      </c>
      <c r="D1302" s="542"/>
      <c r="E1302" s="542"/>
      <c r="F1302" s="534"/>
      <c r="G1302" s="537"/>
      <c r="H1302" s="541"/>
      <c r="I1302" s="938"/>
      <c r="J1302" s="545"/>
      <c r="K1302" s="546"/>
      <c r="L1302" s="940"/>
      <c r="M1302" s="526" t="s">
        <v>3833</v>
      </c>
      <c r="N1302" s="526" t="s">
        <v>1678</v>
      </c>
      <c r="O1302" s="527">
        <v>0.5</v>
      </c>
      <c r="P1302" s="952"/>
      <c r="Q1302" s="938"/>
      <c r="R1302" s="544"/>
      <c r="S1302" s="548"/>
      <c r="T1302" s="550"/>
      <c r="U1302" s="544"/>
      <c r="V1302" s="550"/>
      <c r="W1302" s="553"/>
      <c r="X1302" s="531">
        <f>ROUND(ROUND(ROUND(ROUND(F1257*K1300,0)*O1302,0)*S1297,0)*U1282,0)</f>
        <v>163</v>
      </c>
      <c r="Y1302" s="539"/>
      <c r="Z1302" s="533"/>
    </row>
    <row r="1303" spans="1:26" ht="16.7" customHeight="1" x14ac:dyDescent="0.15">
      <c r="A1303" s="520">
        <v>22</v>
      </c>
      <c r="B1303" s="520">
        <v>2771</v>
      </c>
      <c r="C1303" s="540" t="s">
        <v>12374</v>
      </c>
      <c r="D1303" s="542"/>
      <c r="E1303" s="542"/>
      <c r="F1303" s="534"/>
      <c r="G1303" s="537"/>
      <c r="H1303" s="541"/>
      <c r="I1303" s="522"/>
      <c r="J1303" s="523"/>
      <c r="K1303" s="524"/>
      <c r="L1303" s="526"/>
      <c r="M1303" s="526"/>
      <c r="N1303" s="526"/>
      <c r="O1303" s="527"/>
      <c r="P1303" s="528"/>
      <c r="Q1303" s="525"/>
      <c r="R1303" s="525"/>
      <c r="S1303" s="529"/>
      <c r="T1303" s="522"/>
      <c r="U1303" s="525"/>
      <c r="V1303" s="936" t="s">
        <v>10456</v>
      </c>
      <c r="W1303" s="941"/>
      <c r="X1303" s="531">
        <f>ROUND(F1257-V1306,0)</f>
        <v>472</v>
      </c>
      <c r="Y1303" s="539"/>
      <c r="Z1303" s="533"/>
    </row>
    <row r="1304" spans="1:26" ht="16.7" customHeight="1" x14ac:dyDescent="0.15">
      <c r="A1304" s="520">
        <v>22</v>
      </c>
      <c r="B1304" s="520">
        <v>2772</v>
      </c>
      <c r="C1304" s="540" t="s">
        <v>12375</v>
      </c>
      <c r="D1304" s="542"/>
      <c r="E1304" s="542"/>
      <c r="F1304" s="534"/>
      <c r="G1304" s="537"/>
      <c r="H1304" s="541"/>
      <c r="I1304" s="534"/>
      <c r="J1304" s="533"/>
      <c r="K1304" s="535"/>
      <c r="L1304" s="939" t="s">
        <v>10414</v>
      </c>
      <c r="M1304" s="526" t="s">
        <v>16</v>
      </c>
      <c r="N1304" s="526" t="s">
        <v>1678</v>
      </c>
      <c r="O1304" s="527">
        <v>0.7</v>
      </c>
      <c r="P1304" s="536"/>
      <c r="Q1304" s="537"/>
      <c r="R1304" s="537"/>
      <c r="T1304" s="534"/>
      <c r="U1304" s="537"/>
      <c r="V1304" s="937"/>
      <c r="W1304" s="942"/>
      <c r="X1304" s="531">
        <f>ROUND(ROUND(F1257*O1304,0)-V1306,0)</f>
        <v>327</v>
      </c>
      <c r="Y1304" s="539"/>
      <c r="Z1304" s="533"/>
    </row>
    <row r="1305" spans="1:26" ht="16.7" customHeight="1" x14ac:dyDescent="0.15">
      <c r="A1305" s="520">
        <v>22</v>
      </c>
      <c r="B1305" s="520" t="s">
        <v>12376</v>
      </c>
      <c r="C1305" s="540" t="s">
        <v>12377</v>
      </c>
      <c r="D1305" s="542"/>
      <c r="E1305" s="542"/>
      <c r="F1305" s="534"/>
      <c r="G1305" s="537"/>
      <c r="H1305" s="541"/>
      <c r="I1305" s="550"/>
      <c r="J1305" s="551"/>
      <c r="K1305" s="552"/>
      <c r="L1305" s="940"/>
      <c r="M1305" s="526" t="s">
        <v>3833</v>
      </c>
      <c r="N1305" s="526" t="s">
        <v>1678</v>
      </c>
      <c r="O1305" s="527">
        <v>0.5</v>
      </c>
      <c r="P1305" s="536"/>
      <c r="Q1305" s="537"/>
      <c r="R1305" s="537"/>
      <c r="T1305" s="534"/>
      <c r="U1305" s="537"/>
      <c r="V1305" s="937"/>
      <c r="W1305" s="942"/>
      <c r="X1305" s="531">
        <f>ROUND(ROUND(F1257*O1305,0)-V1306,0)</f>
        <v>230</v>
      </c>
      <c r="Y1305" s="539"/>
      <c r="Z1305" s="533"/>
    </row>
    <row r="1306" spans="1:26" ht="16.7" customHeight="1" x14ac:dyDescent="0.15">
      <c r="A1306" s="520">
        <v>22</v>
      </c>
      <c r="B1306" s="520">
        <v>2773</v>
      </c>
      <c r="C1306" s="540" t="s">
        <v>12378</v>
      </c>
      <c r="D1306" s="542"/>
      <c r="E1306" s="542"/>
      <c r="F1306" s="534"/>
      <c r="G1306" s="537"/>
      <c r="H1306" s="541"/>
      <c r="I1306" s="936" t="s">
        <v>10418</v>
      </c>
      <c r="J1306" s="523" t="s">
        <v>1678</v>
      </c>
      <c r="K1306" s="543">
        <v>0.96499999999999997</v>
      </c>
      <c r="L1306" s="526"/>
      <c r="M1306" s="526"/>
      <c r="N1306" s="526"/>
      <c r="O1306" s="527"/>
      <c r="P1306" s="536"/>
      <c r="Q1306" s="537"/>
      <c r="R1306" s="537"/>
      <c r="T1306" s="534"/>
      <c r="U1306" s="537"/>
      <c r="V1306" s="554">
        <v>12</v>
      </c>
      <c r="W1306" s="953" t="s">
        <v>10461</v>
      </c>
      <c r="X1306" s="531">
        <f>ROUND(ROUND(F1257*K1306,0)-V1306,0)</f>
        <v>455</v>
      </c>
      <c r="Y1306" s="539"/>
      <c r="Z1306" s="533"/>
    </row>
    <row r="1307" spans="1:26" ht="16.7" customHeight="1" x14ac:dyDescent="0.15">
      <c r="A1307" s="520">
        <v>22</v>
      </c>
      <c r="B1307" s="520">
        <v>2774</v>
      </c>
      <c r="C1307" s="540" t="s">
        <v>12379</v>
      </c>
      <c r="D1307" s="542"/>
      <c r="E1307" s="542"/>
      <c r="F1307" s="534"/>
      <c r="G1307" s="537"/>
      <c r="H1307" s="541"/>
      <c r="I1307" s="937"/>
      <c r="J1307" s="533"/>
      <c r="K1307" s="535"/>
      <c r="L1307" s="939" t="s">
        <v>10414</v>
      </c>
      <c r="M1307" s="526" t="s">
        <v>16</v>
      </c>
      <c r="N1307" s="526" t="s">
        <v>1678</v>
      </c>
      <c r="O1307" s="527">
        <v>0.7</v>
      </c>
      <c r="P1307" s="536"/>
      <c r="Q1307" s="537"/>
      <c r="R1307" s="537"/>
      <c r="T1307" s="534"/>
      <c r="U1307" s="537"/>
      <c r="V1307" s="534"/>
      <c r="W1307" s="953"/>
      <c r="X1307" s="531">
        <f>ROUND(ROUND(ROUND(F1257*K1306,0)*O1307,0)-V1306,0)</f>
        <v>315</v>
      </c>
      <c r="Y1307" s="539"/>
      <c r="Z1307" s="533"/>
    </row>
    <row r="1308" spans="1:26" ht="16.7" customHeight="1" x14ac:dyDescent="0.15">
      <c r="A1308" s="520">
        <v>22</v>
      </c>
      <c r="B1308" s="520" t="s">
        <v>12380</v>
      </c>
      <c r="C1308" s="540" t="s">
        <v>12381</v>
      </c>
      <c r="D1308" s="542"/>
      <c r="E1308" s="542"/>
      <c r="F1308" s="534"/>
      <c r="G1308" s="537"/>
      <c r="H1308" s="541"/>
      <c r="I1308" s="938"/>
      <c r="J1308" s="545"/>
      <c r="K1308" s="546"/>
      <c r="L1308" s="940"/>
      <c r="M1308" s="526" t="s">
        <v>3833</v>
      </c>
      <c r="N1308" s="526" t="s">
        <v>1678</v>
      </c>
      <c r="O1308" s="527">
        <v>0.5</v>
      </c>
      <c r="P1308" s="547"/>
      <c r="Q1308" s="544"/>
      <c r="R1308" s="544"/>
      <c r="S1308" s="548"/>
      <c r="T1308" s="534"/>
      <c r="U1308" s="537"/>
      <c r="V1308" s="534"/>
      <c r="W1308" s="538"/>
      <c r="X1308" s="531">
        <f>ROUND(ROUND(ROUND(F1257*K1306,0)*O1308,0)-V1306,0)</f>
        <v>222</v>
      </c>
      <c r="Y1308" s="539"/>
      <c r="Z1308" s="533"/>
    </row>
    <row r="1309" spans="1:26" ht="16.7" customHeight="1" x14ac:dyDescent="0.15">
      <c r="A1309" s="549">
        <v>22</v>
      </c>
      <c r="B1309" s="549">
        <v>2775</v>
      </c>
      <c r="C1309" s="540" t="s">
        <v>12382</v>
      </c>
      <c r="D1309" s="542"/>
      <c r="E1309" s="542"/>
      <c r="F1309" s="534"/>
      <c r="G1309" s="537"/>
      <c r="H1309" s="541"/>
      <c r="I1309" s="522"/>
      <c r="J1309" s="523"/>
      <c r="K1309" s="524"/>
      <c r="L1309" s="526"/>
      <c r="M1309" s="526"/>
      <c r="N1309" s="526"/>
      <c r="O1309" s="527"/>
      <c r="P1309" s="933" t="s">
        <v>10423</v>
      </c>
      <c r="Q1309" s="936" t="s">
        <v>10424</v>
      </c>
      <c r="R1309" s="525" t="s">
        <v>1678</v>
      </c>
      <c r="S1309" s="529">
        <v>0.5</v>
      </c>
      <c r="T1309" s="534"/>
      <c r="U1309" s="537"/>
      <c r="V1309" s="534"/>
      <c r="W1309" s="538"/>
      <c r="X1309" s="531">
        <f>ROUND(ROUND(F1257*S1309,0)-V1306,0)</f>
        <v>230</v>
      </c>
      <c r="Y1309" s="539"/>
      <c r="Z1309" s="533"/>
    </row>
    <row r="1310" spans="1:26" ht="16.7" customHeight="1" x14ac:dyDescent="0.15">
      <c r="A1310" s="549">
        <v>22</v>
      </c>
      <c r="B1310" s="549">
        <v>2776</v>
      </c>
      <c r="C1310" s="540" t="s">
        <v>12383</v>
      </c>
      <c r="D1310" s="542"/>
      <c r="E1310" s="542"/>
      <c r="F1310" s="534"/>
      <c r="G1310" s="537"/>
      <c r="H1310" s="541"/>
      <c r="I1310" s="534"/>
      <c r="J1310" s="533"/>
      <c r="K1310" s="535"/>
      <c r="L1310" s="939" t="s">
        <v>10414</v>
      </c>
      <c r="M1310" s="526" t="s">
        <v>16</v>
      </c>
      <c r="N1310" s="526" t="s">
        <v>1678</v>
      </c>
      <c r="O1310" s="527">
        <v>0.7</v>
      </c>
      <c r="P1310" s="951"/>
      <c r="Q1310" s="937"/>
      <c r="R1310" s="537"/>
      <c r="T1310" s="534"/>
      <c r="U1310" s="537"/>
      <c r="V1310" s="534"/>
      <c r="W1310" s="538"/>
      <c r="X1310" s="531">
        <f>ROUND(ROUND(ROUND(F1257*O1310,0)*S1309,0)-V1306,0)</f>
        <v>158</v>
      </c>
      <c r="Y1310" s="539"/>
      <c r="Z1310" s="533"/>
    </row>
    <row r="1311" spans="1:26" ht="16.7" customHeight="1" x14ac:dyDescent="0.15">
      <c r="A1311" s="520">
        <v>22</v>
      </c>
      <c r="B1311" s="520" t="s">
        <v>12384</v>
      </c>
      <c r="C1311" s="540" t="s">
        <v>12385</v>
      </c>
      <c r="D1311" s="542"/>
      <c r="E1311" s="542"/>
      <c r="F1311" s="534"/>
      <c r="G1311" s="537"/>
      <c r="H1311" s="541"/>
      <c r="I1311" s="550"/>
      <c r="J1311" s="551"/>
      <c r="K1311" s="552"/>
      <c r="L1311" s="940"/>
      <c r="M1311" s="526" t="s">
        <v>3833</v>
      </c>
      <c r="N1311" s="526" t="s">
        <v>1678</v>
      </c>
      <c r="O1311" s="527">
        <v>0.5</v>
      </c>
      <c r="P1311" s="951"/>
      <c r="Q1311" s="937"/>
      <c r="R1311" s="537"/>
      <c r="T1311" s="534"/>
      <c r="U1311" s="537"/>
      <c r="V1311" s="534"/>
      <c r="W1311" s="538"/>
      <c r="X1311" s="531">
        <f>ROUND(ROUND(ROUND(F1257*O1311,0)*S1309,0)-V1306,0)</f>
        <v>109</v>
      </c>
      <c r="Y1311" s="539"/>
      <c r="Z1311" s="533"/>
    </row>
    <row r="1312" spans="1:26" ht="16.7" customHeight="1" x14ac:dyDescent="0.15">
      <c r="A1312" s="549">
        <v>22</v>
      </c>
      <c r="B1312" s="549">
        <v>2777</v>
      </c>
      <c r="C1312" s="540" t="s">
        <v>12386</v>
      </c>
      <c r="D1312" s="542"/>
      <c r="E1312" s="542"/>
      <c r="F1312" s="534"/>
      <c r="G1312" s="537"/>
      <c r="H1312" s="541"/>
      <c r="I1312" s="936" t="s">
        <v>10418</v>
      </c>
      <c r="J1312" s="523" t="s">
        <v>1678</v>
      </c>
      <c r="K1312" s="543">
        <v>0.96499999999999997</v>
      </c>
      <c r="L1312" s="526"/>
      <c r="M1312" s="526"/>
      <c r="N1312" s="526"/>
      <c r="O1312" s="527"/>
      <c r="P1312" s="951"/>
      <c r="Q1312" s="937"/>
      <c r="R1312" s="537"/>
      <c r="T1312" s="534"/>
      <c r="U1312" s="537"/>
      <c r="V1312" s="534"/>
      <c r="W1312" s="538"/>
      <c r="X1312" s="531">
        <f>ROUND(ROUND(ROUND(F1257*K1312,0)*S1309,0)-V1306,0)</f>
        <v>222</v>
      </c>
      <c r="Y1312" s="539"/>
      <c r="Z1312" s="533"/>
    </row>
    <row r="1313" spans="1:26" ht="16.7" customHeight="1" x14ac:dyDescent="0.15">
      <c r="A1313" s="549">
        <v>22</v>
      </c>
      <c r="B1313" s="549">
        <v>2778</v>
      </c>
      <c r="C1313" s="540" t="s">
        <v>12387</v>
      </c>
      <c r="D1313" s="542"/>
      <c r="E1313" s="542"/>
      <c r="F1313" s="534"/>
      <c r="G1313" s="537"/>
      <c r="H1313" s="541"/>
      <c r="I1313" s="937"/>
      <c r="J1313" s="533"/>
      <c r="K1313" s="535"/>
      <c r="L1313" s="939" t="s">
        <v>10414</v>
      </c>
      <c r="M1313" s="526" t="s">
        <v>16</v>
      </c>
      <c r="N1313" s="526" t="s">
        <v>1678</v>
      </c>
      <c r="O1313" s="527">
        <v>0.7</v>
      </c>
      <c r="P1313" s="951"/>
      <c r="Q1313" s="937"/>
      <c r="R1313" s="537"/>
      <c r="T1313" s="534"/>
      <c r="U1313" s="537"/>
      <c r="V1313" s="534"/>
      <c r="W1313" s="538"/>
      <c r="X1313" s="531">
        <f>ROUND(ROUND(ROUND(ROUND(F1257*K1312,0)*O1313,0)*S1309,0)-V1306,0)</f>
        <v>152</v>
      </c>
      <c r="Y1313" s="539"/>
      <c r="Z1313" s="533"/>
    </row>
    <row r="1314" spans="1:26" ht="16.7" customHeight="1" x14ac:dyDescent="0.15">
      <c r="A1314" s="520">
        <v>22</v>
      </c>
      <c r="B1314" s="520" t="s">
        <v>12388</v>
      </c>
      <c r="C1314" s="540" t="s">
        <v>12389</v>
      </c>
      <c r="D1314" s="542"/>
      <c r="E1314" s="542"/>
      <c r="F1314" s="534"/>
      <c r="G1314" s="537"/>
      <c r="H1314" s="541"/>
      <c r="I1314" s="938"/>
      <c r="J1314" s="545"/>
      <c r="K1314" s="546"/>
      <c r="L1314" s="940"/>
      <c r="M1314" s="526" t="s">
        <v>3833</v>
      </c>
      <c r="N1314" s="526" t="s">
        <v>1678</v>
      </c>
      <c r="O1314" s="527">
        <v>0.5</v>
      </c>
      <c r="P1314" s="951"/>
      <c r="Q1314" s="938"/>
      <c r="R1314" s="544"/>
      <c r="S1314" s="548"/>
      <c r="T1314" s="534"/>
      <c r="U1314" s="537"/>
      <c r="V1314" s="534"/>
      <c r="W1314" s="538"/>
      <c r="X1314" s="531">
        <f>ROUND(ROUND(ROUND(ROUND(F1257*K1312,0)*O1314,0)*S1309,0)-V1306,0)</f>
        <v>105</v>
      </c>
      <c r="Y1314" s="539"/>
      <c r="Z1314" s="533"/>
    </row>
    <row r="1315" spans="1:26" ht="16.7" customHeight="1" x14ac:dyDescent="0.15">
      <c r="A1315" s="549">
        <v>22</v>
      </c>
      <c r="B1315" s="549">
        <v>3779</v>
      </c>
      <c r="C1315" s="540" t="s">
        <v>12390</v>
      </c>
      <c r="D1315" s="542"/>
      <c r="E1315" s="542"/>
      <c r="F1315" s="534"/>
      <c r="G1315" s="537"/>
      <c r="H1315" s="541"/>
      <c r="I1315" s="522"/>
      <c r="J1315" s="523"/>
      <c r="K1315" s="524"/>
      <c r="L1315" s="526"/>
      <c r="M1315" s="526"/>
      <c r="N1315" s="526"/>
      <c r="O1315" s="527"/>
      <c r="P1315" s="951"/>
      <c r="Q1315" s="936" t="s">
        <v>10433</v>
      </c>
      <c r="R1315" s="525" t="s">
        <v>1678</v>
      </c>
      <c r="S1315" s="529">
        <v>0.7</v>
      </c>
      <c r="T1315" s="534"/>
      <c r="U1315" s="537"/>
      <c r="V1315" s="534"/>
      <c r="W1315" s="538"/>
      <c r="X1315" s="531">
        <f>ROUND(ROUND(F1257*S1315,0)-V1306,0)</f>
        <v>327</v>
      </c>
      <c r="Y1315" s="539"/>
      <c r="Z1315" s="533"/>
    </row>
    <row r="1316" spans="1:26" ht="16.7" customHeight="1" x14ac:dyDescent="0.15">
      <c r="A1316" s="549">
        <v>22</v>
      </c>
      <c r="B1316" s="549">
        <v>3780</v>
      </c>
      <c r="C1316" s="540" t="s">
        <v>12391</v>
      </c>
      <c r="D1316" s="542"/>
      <c r="E1316" s="542"/>
      <c r="F1316" s="534"/>
      <c r="G1316" s="537"/>
      <c r="H1316" s="541"/>
      <c r="I1316" s="534"/>
      <c r="J1316" s="533"/>
      <c r="K1316" s="535"/>
      <c r="L1316" s="939" t="s">
        <v>10414</v>
      </c>
      <c r="M1316" s="526" t="s">
        <v>16</v>
      </c>
      <c r="N1316" s="526" t="s">
        <v>1678</v>
      </c>
      <c r="O1316" s="527">
        <v>0.7</v>
      </c>
      <c r="P1316" s="951"/>
      <c r="Q1316" s="937"/>
      <c r="R1316" s="537"/>
      <c r="T1316" s="534"/>
      <c r="U1316" s="537"/>
      <c r="V1316" s="534"/>
      <c r="W1316" s="538"/>
      <c r="X1316" s="531">
        <f>ROUND(ROUND(ROUND(F1257*O1316,0)*S1315,0)-V1306,0)</f>
        <v>225</v>
      </c>
      <c r="Y1316" s="539"/>
      <c r="Z1316" s="533"/>
    </row>
    <row r="1317" spans="1:26" ht="16.7" customHeight="1" x14ac:dyDescent="0.15">
      <c r="A1317" s="520">
        <v>22</v>
      </c>
      <c r="B1317" s="520" t="s">
        <v>12392</v>
      </c>
      <c r="C1317" s="540" t="s">
        <v>12393</v>
      </c>
      <c r="D1317" s="542"/>
      <c r="E1317" s="542"/>
      <c r="F1317" s="534"/>
      <c r="G1317" s="537"/>
      <c r="H1317" s="541"/>
      <c r="I1317" s="550"/>
      <c r="J1317" s="551"/>
      <c r="K1317" s="552"/>
      <c r="L1317" s="940"/>
      <c r="M1317" s="526" t="s">
        <v>3833</v>
      </c>
      <c r="N1317" s="526" t="s">
        <v>1678</v>
      </c>
      <c r="O1317" s="527">
        <v>0.5</v>
      </c>
      <c r="P1317" s="951"/>
      <c r="Q1317" s="937"/>
      <c r="R1317" s="537"/>
      <c r="T1317" s="534"/>
      <c r="U1317" s="537"/>
      <c r="V1317" s="534"/>
      <c r="W1317" s="538"/>
      <c r="X1317" s="531">
        <f>ROUND(ROUND(ROUND(F1257*O1317,0)*S1315,0)-V1306,0)</f>
        <v>157</v>
      </c>
      <c r="Y1317" s="539"/>
      <c r="Z1317" s="533"/>
    </row>
    <row r="1318" spans="1:26" ht="16.7" customHeight="1" x14ac:dyDescent="0.15">
      <c r="A1318" s="549">
        <v>22</v>
      </c>
      <c r="B1318" s="549">
        <v>3781</v>
      </c>
      <c r="C1318" s="540" t="s">
        <v>12394</v>
      </c>
      <c r="D1318" s="542"/>
      <c r="E1318" s="542"/>
      <c r="F1318" s="534"/>
      <c r="G1318" s="537"/>
      <c r="H1318" s="541"/>
      <c r="I1318" s="936" t="s">
        <v>10418</v>
      </c>
      <c r="J1318" s="523" t="s">
        <v>1678</v>
      </c>
      <c r="K1318" s="543">
        <v>0.96499999999999997</v>
      </c>
      <c r="L1318" s="526"/>
      <c r="M1318" s="526"/>
      <c r="N1318" s="526"/>
      <c r="O1318" s="527"/>
      <c r="P1318" s="951"/>
      <c r="Q1318" s="937"/>
      <c r="R1318" s="537"/>
      <c r="T1318" s="534"/>
      <c r="U1318" s="537"/>
      <c r="V1318" s="534"/>
      <c r="W1318" s="538"/>
      <c r="X1318" s="531">
        <f>ROUND(ROUND(ROUND(F1257*K1318,0)*S1315,0)-V1306,0)</f>
        <v>315</v>
      </c>
      <c r="Y1318" s="539"/>
      <c r="Z1318" s="533"/>
    </row>
    <row r="1319" spans="1:26" ht="16.7" customHeight="1" x14ac:dyDescent="0.15">
      <c r="A1319" s="549">
        <v>22</v>
      </c>
      <c r="B1319" s="549">
        <v>3782</v>
      </c>
      <c r="C1319" s="540" t="s">
        <v>12395</v>
      </c>
      <c r="D1319" s="542"/>
      <c r="E1319" s="542"/>
      <c r="F1319" s="534"/>
      <c r="G1319" s="537"/>
      <c r="H1319" s="541"/>
      <c r="I1319" s="937"/>
      <c r="J1319" s="533"/>
      <c r="K1319" s="535"/>
      <c r="L1319" s="939" t="s">
        <v>10414</v>
      </c>
      <c r="M1319" s="526" t="s">
        <v>16</v>
      </c>
      <c r="N1319" s="526" t="s">
        <v>1678</v>
      </c>
      <c r="O1319" s="527">
        <v>0.7</v>
      </c>
      <c r="P1319" s="951"/>
      <c r="Q1319" s="937"/>
      <c r="R1319" s="537"/>
      <c r="T1319" s="534"/>
      <c r="U1319" s="537"/>
      <c r="V1319" s="534"/>
      <c r="W1319" s="538"/>
      <c r="X1319" s="531">
        <f>ROUND(ROUND(ROUND(ROUND(F1257*K1318,0)*O1319,0)*S1315,0)-V1306,0)</f>
        <v>217</v>
      </c>
      <c r="Y1319" s="539"/>
      <c r="Z1319" s="533"/>
    </row>
    <row r="1320" spans="1:26" ht="16.7" customHeight="1" x14ac:dyDescent="0.15">
      <c r="A1320" s="520">
        <v>22</v>
      </c>
      <c r="B1320" s="520" t="s">
        <v>12396</v>
      </c>
      <c r="C1320" s="540" t="s">
        <v>12397</v>
      </c>
      <c r="D1320" s="542"/>
      <c r="E1320" s="542"/>
      <c r="F1320" s="534"/>
      <c r="G1320" s="537"/>
      <c r="H1320" s="541"/>
      <c r="I1320" s="938"/>
      <c r="J1320" s="545"/>
      <c r="K1320" s="546"/>
      <c r="L1320" s="940"/>
      <c r="M1320" s="526" t="s">
        <v>3833</v>
      </c>
      <c r="N1320" s="526" t="s">
        <v>1678</v>
      </c>
      <c r="O1320" s="527">
        <v>0.5</v>
      </c>
      <c r="P1320" s="952"/>
      <c r="Q1320" s="938"/>
      <c r="R1320" s="544"/>
      <c r="S1320" s="548"/>
      <c r="T1320" s="534"/>
      <c r="U1320" s="537"/>
      <c r="V1320" s="534"/>
      <c r="W1320" s="538"/>
      <c r="X1320" s="531">
        <f>ROUND(ROUND(ROUND(ROUND(F1257*K1318,0)*O1320,0)*S1315,0)-V1306,0)</f>
        <v>152</v>
      </c>
      <c r="Y1320" s="539"/>
      <c r="Z1320" s="533"/>
    </row>
    <row r="1321" spans="1:26" ht="16.7" customHeight="1" x14ac:dyDescent="0.15">
      <c r="A1321" s="520">
        <v>22</v>
      </c>
      <c r="B1321" s="520" t="s">
        <v>12398</v>
      </c>
      <c r="C1321" s="540" t="s">
        <v>12399</v>
      </c>
      <c r="D1321" s="542"/>
      <c r="E1321" s="542"/>
      <c r="F1321" s="534"/>
      <c r="G1321" s="537"/>
      <c r="H1321" s="541"/>
      <c r="I1321" s="522"/>
      <c r="J1321" s="523"/>
      <c r="K1321" s="524"/>
      <c r="L1321" s="525"/>
      <c r="M1321" s="526"/>
      <c r="N1321" s="526"/>
      <c r="O1321" s="527"/>
      <c r="P1321" s="933" t="s">
        <v>10443</v>
      </c>
      <c r="Q1321" s="936" t="s">
        <v>10444</v>
      </c>
      <c r="R1321" s="525" t="s">
        <v>1678</v>
      </c>
      <c r="S1321" s="529">
        <v>0.7</v>
      </c>
      <c r="T1321" s="534"/>
      <c r="U1321" s="537"/>
      <c r="V1321" s="534"/>
      <c r="W1321" s="538"/>
      <c r="X1321" s="531">
        <f>ROUND(ROUND(F1257*S1321,0)-V1306,0)</f>
        <v>327</v>
      </c>
      <c r="Y1321" s="539"/>
      <c r="Z1321" s="533"/>
    </row>
    <row r="1322" spans="1:26" ht="16.7" customHeight="1" x14ac:dyDescent="0.15">
      <c r="A1322" s="520">
        <v>22</v>
      </c>
      <c r="B1322" s="520" t="s">
        <v>12400</v>
      </c>
      <c r="C1322" s="540" t="s">
        <v>12401</v>
      </c>
      <c r="D1322" s="542"/>
      <c r="E1322" s="542"/>
      <c r="F1322" s="534"/>
      <c r="G1322" s="537"/>
      <c r="H1322" s="541"/>
      <c r="I1322" s="534"/>
      <c r="J1322" s="533"/>
      <c r="K1322" s="535"/>
      <c r="L1322" s="939" t="s">
        <v>10414</v>
      </c>
      <c r="M1322" s="526" t="s">
        <v>16</v>
      </c>
      <c r="N1322" s="526" t="s">
        <v>1678</v>
      </c>
      <c r="O1322" s="527">
        <v>0.7</v>
      </c>
      <c r="P1322" s="951"/>
      <c r="Q1322" s="937"/>
      <c r="R1322" s="537"/>
      <c r="T1322" s="534"/>
      <c r="U1322" s="537"/>
      <c r="V1322" s="534"/>
      <c r="W1322" s="538"/>
      <c r="X1322" s="531">
        <f>ROUND(ROUND(ROUND(F1257*O1322,0)*S1321,0)-V1306,0)</f>
        <v>225</v>
      </c>
      <c r="Y1322" s="539"/>
      <c r="Z1322" s="533"/>
    </row>
    <row r="1323" spans="1:26" ht="16.7" customHeight="1" x14ac:dyDescent="0.15">
      <c r="A1323" s="520">
        <v>22</v>
      </c>
      <c r="B1323" s="520" t="s">
        <v>12402</v>
      </c>
      <c r="C1323" s="540" t="s">
        <v>12403</v>
      </c>
      <c r="D1323" s="542"/>
      <c r="E1323" s="542"/>
      <c r="F1323" s="534"/>
      <c r="G1323" s="537"/>
      <c r="H1323" s="541"/>
      <c r="I1323" s="550"/>
      <c r="J1323" s="551"/>
      <c r="K1323" s="552"/>
      <c r="L1323" s="940"/>
      <c r="M1323" s="526" t="s">
        <v>3833</v>
      </c>
      <c r="N1323" s="526" t="s">
        <v>1678</v>
      </c>
      <c r="O1323" s="527">
        <v>0.5</v>
      </c>
      <c r="P1323" s="951"/>
      <c r="Q1323" s="937"/>
      <c r="R1323" s="537"/>
      <c r="T1323" s="534"/>
      <c r="U1323" s="537"/>
      <c r="V1323" s="534"/>
      <c r="W1323" s="538"/>
      <c r="X1323" s="531">
        <f>ROUND(ROUND(ROUND(F1257*O1323,0)*S1321,0)-V1306,0)</f>
        <v>157</v>
      </c>
      <c r="Y1323" s="539"/>
      <c r="Z1323" s="533"/>
    </row>
    <row r="1324" spans="1:26" ht="16.7" customHeight="1" x14ac:dyDescent="0.15">
      <c r="A1324" s="520">
        <v>22</v>
      </c>
      <c r="B1324" s="520" t="s">
        <v>12404</v>
      </c>
      <c r="C1324" s="540" t="s">
        <v>12405</v>
      </c>
      <c r="D1324" s="542"/>
      <c r="E1324" s="542"/>
      <c r="F1324" s="534"/>
      <c r="G1324" s="537"/>
      <c r="H1324" s="541"/>
      <c r="I1324" s="936" t="s">
        <v>10418</v>
      </c>
      <c r="J1324" s="523" t="s">
        <v>1678</v>
      </c>
      <c r="K1324" s="543">
        <v>0.96499999999999997</v>
      </c>
      <c r="L1324" s="544"/>
      <c r="M1324" s="526"/>
      <c r="N1324" s="526"/>
      <c r="O1324" s="527"/>
      <c r="P1324" s="951"/>
      <c r="Q1324" s="937"/>
      <c r="R1324" s="537"/>
      <c r="T1324" s="534"/>
      <c r="U1324" s="537"/>
      <c r="V1324" s="534"/>
      <c r="W1324" s="538"/>
      <c r="X1324" s="531">
        <f>ROUND(ROUND(ROUND(F1257*K1324,0)*S1321,0)-V1306,0)</f>
        <v>315</v>
      </c>
      <c r="Y1324" s="539"/>
      <c r="Z1324" s="533"/>
    </row>
    <row r="1325" spans="1:26" ht="16.7" customHeight="1" x14ac:dyDescent="0.15">
      <c r="A1325" s="520">
        <v>22</v>
      </c>
      <c r="B1325" s="520" t="s">
        <v>12406</v>
      </c>
      <c r="C1325" s="540" t="s">
        <v>12407</v>
      </c>
      <c r="D1325" s="542"/>
      <c r="E1325" s="542"/>
      <c r="F1325" s="534"/>
      <c r="G1325" s="537"/>
      <c r="H1325" s="541"/>
      <c r="I1325" s="937"/>
      <c r="J1325" s="533"/>
      <c r="K1325" s="535"/>
      <c r="L1325" s="939" t="s">
        <v>10414</v>
      </c>
      <c r="M1325" s="526" t="s">
        <v>16</v>
      </c>
      <c r="N1325" s="526" t="s">
        <v>1678</v>
      </c>
      <c r="O1325" s="527">
        <v>0.7</v>
      </c>
      <c r="P1325" s="951"/>
      <c r="Q1325" s="937"/>
      <c r="R1325" s="537"/>
      <c r="T1325" s="534"/>
      <c r="U1325" s="537"/>
      <c r="V1325" s="534"/>
      <c r="W1325" s="538"/>
      <c r="X1325" s="531">
        <f>ROUND(ROUND(ROUND(ROUND(F1257*K1324,0)*O1325,0)*S1321,0)-V1306,0)</f>
        <v>217</v>
      </c>
      <c r="Y1325" s="539"/>
      <c r="Z1325" s="533"/>
    </row>
    <row r="1326" spans="1:26" ht="16.7" customHeight="1" x14ac:dyDescent="0.15">
      <c r="A1326" s="520">
        <v>22</v>
      </c>
      <c r="B1326" s="520" t="s">
        <v>12408</v>
      </c>
      <c r="C1326" s="540" t="s">
        <v>12409</v>
      </c>
      <c r="D1326" s="542"/>
      <c r="E1326" s="542"/>
      <c r="F1326" s="534"/>
      <c r="G1326" s="537"/>
      <c r="H1326" s="541"/>
      <c r="I1326" s="938"/>
      <c r="J1326" s="545"/>
      <c r="K1326" s="546"/>
      <c r="L1326" s="940"/>
      <c r="M1326" s="526" t="s">
        <v>3833</v>
      </c>
      <c r="N1326" s="526" t="s">
        <v>1678</v>
      </c>
      <c r="O1326" s="527">
        <v>0.5</v>
      </c>
      <c r="P1326" s="952"/>
      <c r="Q1326" s="938"/>
      <c r="R1326" s="544"/>
      <c r="S1326" s="548"/>
      <c r="T1326" s="550"/>
      <c r="U1326" s="544"/>
      <c r="V1326" s="534"/>
      <c r="W1326" s="538"/>
      <c r="X1326" s="531">
        <f>ROUND(ROUND(ROUND(ROUND(F1257*K1324,0)*O1326,0)*S1321,0)-V1306,0)</f>
        <v>152</v>
      </c>
      <c r="Y1326" s="539"/>
      <c r="Z1326" s="533"/>
    </row>
    <row r="1327" spans="1:26" ht="16.7" customHeight="1" x14ac:dyDescent="0.15">
      <c r="A1327" s="520">
        <v>22</v>
      </c>
      <c r="B1327" s="520">
        <v>2781</v>
      </c>
      <c r="C1327" s="540" t="s">
        <v>12410</v>
      </c>
      <c r="D1327" s="542"/>
      <c r="E1327" s="542"/>
      <c r="F1327" s="534"/>
      <c r="G1327" s="537"/>
      <c r="H1327" s="541"/>
      <c r="I1327" s="522"/>
      <c r="J1327" s="523"/>
      <c r="K1327" s="524"/>
      <c r="L1327" s="526"/>
      <c r="M1327" s="526"/>
      <c r="N1327" s="526"/>
      <c r="O1327" s="527"/>
      <c r="P1327" s="528"/>
      <c r="Q1327" s="525"/>
      <c r="R1327" s="525"/>
      <c r="S1327" s="529"/>
      <c r="T1327" s="936" t="s">
        <v>11906</v>
      </c>
      <c r="U1327" s="947"/>
      <c r="V1327" s="534"/>
      <c r="W1327" s="538"/>
      <c r="X1327" s="531">
        <f>ROUND(ROUND(F1257*U1330,0)-V1306,0)</f>
        <v>468</v>
      </c>
      <c r="Y1327" s="539"/>
      <c r="Z1327" s="533"/>
    </row>
    <row r="1328" spans="1:26" ht="16.7" customHeight="1" x14ac:dyDescent="0.15">
      <c r="A1328" s="520">
        <v>22</v>
      </c>
      <c r="B1328" s="520">
        <v>2782</v>
      </c>
      <c r="C1328" s="540" t="s">
        <v>12411</v>
      </c>
      <c r="D1328" s="542"/>
      <c r="E1328" s="542"/>
      <c r="F1328" s="534"/>
      <c r="G1328" s="537"/>
      <c r="H1328" s="541"/>
      <c r="I1328" s="534"/>
      <c r="J1328" s="533"/>
      <c r="K1328" s="535"/>
      <c r="L1328" s="939" t="s">
        <v>10414</v>
      </c>
      <c r="M1328" s="526" t="s">
        <v>16</v>
      </c>
      <c r="N1328" s="526" t="s">
        <v>1678</v>
      </c>
      <c r="O1328" s="527">
        <v>0.7</v>
      </c>
      <c r="P1328" s="536"/>
      <c r="Q1328" s="537"/>
      <c r="R1328" s="537"/>
      <c r="T1328" s="937"/>
      <c r="U1328" s="948"/>
      <c r="V1328" s="534"/>
      <c r="W1328" s="538"/>
      <c r="X1328" s="531">
        <f>ROUND(ROUND(ROUND(F1257*O1328,0)*U1330,0)-V1306,0)</f>
        <v>324</v>
      </c>
      <c r="Y1328" s="539"/>
      <c r="Z1328" s="533"/>
    </row>
    <row r="1329" spans="1:26" ht="16.7" customHeight="1" x14ac:dyDescent="0.15">
      <c r="A1329" s="520">
        <v>22</v>
      </c>
      <c r="B1329" s="520" t="s">
        <v>12412</v>
      </c>
      <c r="C1329" s="540" t="s">
        <v>12413</v>
      </c>
      <c r="D1329" s="542"/>
      <c r="E1329" s="542"/>
      <c r="F1329" s="534"/>
      <c r="G1329" s="537"/>
      <c r="H1329" s="541"/>
      <c r="I1329" s="550"/>
      <c r="J1329" s="551"/>
      <c r="K1329" s="552"/>
      <c r="L1329" s="940"/>
      <c r="M1329" s="526" t="s">
        <v>3833</v>
      </c>
      <c r="N1329" s="526" t="s">
        <v>1678</v>
      </c>
      <c r="O1329" s="527">
        <v>0.5</v>
      </c>
      <c r="P1329" s="536"/>
      <c r="Q1329" s="537"/>
      <c r="R1329" s="537"/>
      <c r="T1329" s="937"/>
      <c r="U1329" s="948"/>
      <c r="V1329" s="534"/>
      <c r="W1329" s="538"/>
      <c r="X1329" s="531">
        <f>ROUND(ROUND(ROUND(F1257*O1329,0)*U1330,0)-V1306,0)</f>
        <v>228</v>
      </c>
      <c r="Y1329" s="539"/>
      <c r="Z1329" s="533"/>
    </row>
    <row r="1330" spans="1:26" ht="16.7" customHeight="1" x14ac:dyDescent="0.15">
      <c r="A1330" s="520">
        <v>22</v>
      </c>
      <c r="B1330" s="520">
        <v>2783</v>
      </c>
      <c r="C1330" s="540" t="s">
        <v>12414</v>
      </c>
      <c r="D1330" s="542"/>
      <c r="E1330" s="542"/>
      <c r="F1330" s="534"/>
      <c r="G1330" s="537"/>
      <c r="H1330" s="541"/>
      <c r="I1330" s="936" t="s">
        <v>10418</v>
      </c>
      <c r="J1330" s="523" t="s">
        <v>1678</v>
      </c>
      <c r="K1330" s="543">
        <v>0.96499999999999997</v>
      </c>
      <c r="L1330" s="526"/>
      <c r="M1330" s="526"/>
      <c r="N1330" s="526"/>
      <c r="O1330" s="527"/>
      <c r="P1330" s="536"/>
      <c r="Q1330" s="537"/>
      <c r="R1330" s="537"/>
      <c r="T1330" s="534" t="s">
        <v>1678</v>
      </c>
      <c r="U1330" s="570">
        <v>0.99099999999999999</v>
      </c>
      <c r="V1330" s="534"/>
      <c r="W1330" s="538"/>
      <c r="X1330" s="531">
        <f>ROUND(ROUND(ROUND(F1257*K1330,0)*U1330,0)-V1306,0)</f>
        <v>451</v>
      </c>
      <c r="Y1330" s="539"/>
      <c r="Z1330" s="533"/>
    </row>
    <row r="1331" spans="1:26" ht="16.7" customHeight="1" x14ac:dyDescent="0.15">
      <c r="A1331" s="520">
        <v>22</v>
      </c>
      <c r="B1331" s="520">
        <v>2784</v>
      </c>
      <c r="C1331" s="540" t="s">
        <v>12415</v>
      </c>
      <c r="D1331" s="542"/>
      <c r="E1331" s="542"/>
      <c r="F1331" s="534"/>
      <c r="G1331" s="537"/>
      <c r="H1331" s="541"/>
      <c r="I1331" s="937"/>
      <c r="J1331" s="533"/>
      <c r="K1331" s="535"/>
      <c r="L1331" s="939" t="s">
        <v>10414</v>
      </c>
      <c r="M1331" s="526" t="s">
        <v>16</v>
      </c>
      <c r="N1331" s="526" t="s">
        <v>1678</v>
      </c>
      <c r="O1331" s="527">
        <v>0.7</v>
      </c>
      <c r="P1331" s="536"/>
      <c r="Q1331" s="537"/>
      <c r="R1331" s="537"/>
      <c r="T1331" s="534"/>
      <c r="U1331" s="537"/>
      <c r="V1331" s="534"/>
      <c r="W1331" s="538"/>
      <c r="X1331" s="531">
        <f>ROUND(ROUND(ROUND(ROUND(F1257*K1330,0)*O1331,0)*U1330,0)-V1306,0)</f>
        <v>312</v>
      </c>
      <c r="Y1331" s="539"/>
      <c r="Z1331" s="533"/>
    </row>
    <row r="1332" spans="1:26" ht="16.7" customHeight="1" x14ac:dyDescent="0.15">
      <c r="A1332" s="520">
        <v>22</v>
      </c>
      <c r="B1332" s="520" t="s">
        <v>12416</v>
      </c>
      <c r="C1332" s="540" t="s">
        <v>12417</v>
      </c>
      <c r="D1332" s="542"/>
      <c r="E1332" s="542"/>
      <c r="F1332" s="534"/>
      <c r="G1332" s="537"/>
      <c r="H1332" s="541"/>
      <c r="I1332" s="938"/>
      <c r="J1332" s="545"/>
      <c r="K1332" s="546"/>
      <c r="L1332" s="940"/>
      <c r="M1332" s="526" t="s">
        <v>3833</v>
      </c>
      <c r="N1332" s="526" t="s">
        <v>1678</v>
      </c>
      <c r="O1332" s="527">
        <v>0.5</v>
      </c>
      <c r="P1332" s="547"/>
      <c r="Q1332" s="544"/>
      <c r="R1332" s="544"/>
      <c r="S1332" s="548"/>
      <c r="T1332" s="534"/>
      <c r="U1332" s="537"/>
      <c r="V1332" s="534"/>
      <c r="W1332" s="538"/>
      <c r="X1332" s="531">
        <f>ROUND(ROUND(ROUND(ROUND(F1257*K1330,0)*O1332,0)*U1330,0)-V1306,0)</f>
        <v>220</v>
      </c>
      <c r="Y1332" s="539"/>
      <c r="Z1332" s="533"/>
    </row>
    <row r="1333" spans="1:26" ht="16.7" customHeight="1" x14ac:dyDescent="0.15">
      <c r="A1333" s="549">
        <v>22</v>
      </c>
      <c r="B1333" s="549">
        <v>2785</v>
      </c>
      <c r="C1333" s="540" t="s">
        <v>12418</v>
      </c>
      <c r="D1333" s="542"/>
      <c r="E1333" s="542"/>
      <c r="F1333" s="534"/>
      <c r="G1333" s="537"/>
      <c r="H1333" s="541"/>
      <c r="I1333" s="522"/>
      <c r="J1333" s="523"/>
      <c r="K1333" s="524"/>
      <c r="L1333" s="526"/>
      <c r="M1333" s="526"/>
      <c r="N1333" s="526"/>
      <c r="O1333" s="527"/>
      <c r="P1333" s="933" t="s">
        <v>10423</v>
      </c>
      <c r="Q1333" s="936" t="s">
        <v>10424</v>
      </c>
      <c r="R1333" s="525" t="s">
        <v>1678</v>
      </c>
      <c r="S1333" s="529">
        <v>0.5</v>
      </c>
      <c r="T1333" s="534"/>
      <c r="U1333" s="537"/>
      <c r="V1333" s="534"/>
      <c r="W1333" s="538"/>
      <c r="X1333" s="531">
        <f>ROUND(ROUND(ROUND(F1257*S1333,0)*U1330,0)-V1306,0)</f>
        <v>228</v>
      </c>
      <c r="Y1333" s="539"/>
      <c r="Z1333" s="533"/>
    </row>
    <row r="1334" spans="1:26" ht="16.7" customHeight="1" x14ac:dyDescent="0.15">
      <c r="A1334" s="549">
        <v>22</v>
      </c>
      <c r="B1334" s="549">
        <v>2786</v>
      </c>
      <c r="C1334" s="540" t="s">
        <v>12419</v>
      </c>
      <c r="D1334" s="542"/>
      <c r="E1334" s="542"/>
      <c r="F1334" s="534"/>
      <c r="G1334" s="537"/>
      <c r="H1334" s="541"/>
      <c r="I1334" s="534"/>
      <c r="J1334" s="533"/>
      <c r="K1334" s="535"/>
      <c r="L1334" s="939" t="s">
        <v>10414</v>
      </c>
      <c r="M1334" s="526" t="s">
        <v>16</v>
      </c>
      <c r="N1334" s="526" t="s">
        <v>1678</v>
      </c>
      <c r="O1334" s="527">
        <v>0.7</v>
      </c>
      <c r="P1334" s="951"/>
      <c r="Q1334" s="937"/>
      <c r="R1334" s="537"/>
      <c r="T1334" s="534"/>
      <c r="U1334" s="537"/>
      <c r="V1334" s="534"/>
      <c r="W1334" s="538"/>
      <c r="X1334" s="531">
        <f>ROUND(ROUND(ROUND(ROUND(F1257*O1334,0)*S1333,0)*U1330,0)-V1306,0)</f>
        <v>156</v>
      </c>
      <c r="Y1334" s="539"/>
      <c r="Z1334" s="533"/>
    </row>
    <row r="1335" spans="1:26" ht="16.7" customHeight="1" x14ac:dyDescent="0.15">
      <c r="A1335" s="520">
        <v>22</v>
      </c>
      <c r="B1335" s="520" t="s">
        <v>12420</v>
      </c>
      <c r="C1335" s="540" t="s">
        <v>12421</v>
      </c>
      <c r="D1335" s="542"/>
      <c r="E1335" s="542"/>
      <c r="F1335" s="534"/>
      <c r="G1335" s="537"/>
      <c r="H1335" s="541"/>
      <c r="I1335" s="550"/>
      <c r="J1335" s="551"/>
      <c r="K1335" s="552"/>
      <c r="L1335" s="940"/>
      <c r="M1335" s="526" t="s">
        <v>3833</v>
      </c>
      <c r="N1335" s="526" t="s">
        <v>1678</v>
      </c>
      <c r="O1335" s="527">
        <v>0.5</v>
      </c>
      <c r="P1335" s="951"/>
      <c r="Q1335" s="937"/>
      <c r="R1335" s="537"/>
      <c r="T1335" s="534"/>
      <c r="U1335" s="537"/>
      <c r="V1335" s="534"/>
      <c r="W1335" s="538"/>
      <c r="X1335" s="531">
        <f>ROUND(ROUND(ROUND(ROUND(F1257*O1335,0)*S1333,0)*U1330,0)-V1306,0)</f>
        <v>108</v>
      </c>
      <c r="Y1335" s="539"/>
      <c r="Z1335" s="533"/>
    </row>
    <row r="1336" spans="1:26" ht="16.7" customHeight="1" x14ac:dyDescent="0.15">
      <c r="A1336" s="549">
        <v>22</v>
      </c>
      <c r="B1336" s="549">
        <v>2787</v>
      </c>
      <c r="C1336" s="540" t="s">
        <v>12422</v>
      </c>
      <c r="D1336" s="542"/>
      <c r="E1336" s="542"/>
      <c r="F1336" s="534"/>
      <c r="G1336" s="537"/>
      <c r="H1336" s="541"/>
      <c r="I1336" s="936" t="s">
        <v>10418</v>
      </c>
      <c r="J1336" s="523" t="s">
        <v>1678</v>
      </c>
      <c r="K1336" s="543">
        <v>0.96499999999999997</v>
      </c>
      <c r="L1336" s="526"/>
      <c r="M1336" s="526"/>
      <c r="N1336" s="526"/>
      <c r="O1336" s="527"/>
      <c r="P1336" s="951"/>
      <c r="Q1336" s="937"/>
      <c r="R1336" s="537"/>
      <c r="T1336" s="534"/>
      <c r="U1336" s="537"/>
      <c r="V1336" s="534"/>
      <c r="W1336" s="538"/>
      <c r="X1336" s="531">
        <f>ROUND(ROUND(ROUND(ROUND(F1257*K1336,0)*S1333,0)*U1330,0)-V1306,0)</f>
        <v>220</v>
      </c>
      <c r="Y1336" s="539"/>
      <c r="Z1336" s="533"/>
    </row>
    <row r="1337" spans="1:26" ht="16.7" customHeight="1" x14ac:dyDescent="0.15">
      <c r="A1337" s="549">
        <v>22</v>
      </c>
      <c r="B1337" s="549">
        <v>2788</v>
      </c>
      <c r="C1337" s="540" t="s">
        <v>12423</v>
      </c>
      <c r="D1337" s="542"/>
      <c r="E1337" s="542"/>
      <c r="F1337" s="534"/>
      <c r="G1337" s="537"/>
      <c r="H1337" s="541"/>
      <c r="I1337" s="937"/>
      <c r="J1337" s="533"/>
      <c r="K1337" s="535"/>
      <c r="L1337" s="939" t="s">
        <v>10414</v>
      </c>
      <c r="M1337" s="526" t="s">
        <v>16</v>
      </c>
      <c r="N1337" s="526" t="s">
        <v>1678</v>
      </c>
      <c r="O1337" s="527">
        <v>0.7</v>
      </c>
      <c r="P1337" s="951"/>
      <c r="Q1337" s="937"/>
      <c r="R1337" s="537"/>
      <c r="T1337" s="534"/>
      <c r="U1337" s="537"/>
      <c r="V1337" s="534"/>
      <c r="W1337" s="538"/>
      <c r="X1337" s="531">
        <f>ROUND(ROUND(ROUND(ROUND(ROUND(F1257*K1336,0)*O1337,0)*S1333,0)*U1330,0)-V1306,0)</f>
        <v>151</v>
      </c>
      <c r="Y1337" s="539"/>
      <c r="Z1337" s="533"/>
    </row>
    <row r="1338" spans="1:26" ht="16.7" customHeight="1" x14ac:dyDescent="0.15">
      <c r="A1338" s="520">
        <v>22</v>
      </c>
      <c r="B1338" s="520" t="s">
        <v>12424</v>
      </c>
      <c r="C1338" s="540" t="s">
        <v>12425</v>
      </c>
      <c r="D1338" s="542"/>
      <c r="E1338" s="542"/>
      <c r="F1338" s="534"/>
      <c r="G1338" s="537"/>
      <c r="H1338" s="541"/>
      <c r="I1338" s="938"/>
      <c r="J1338" s="545"/>
      <c r="K1338" s="546"/>
      <c r="L1338" s="940"/>
      <c r="M1338" s="526" t="s">
        <v>3833</v>
      </c>
      <c r="N1338" s="526" t="s">
        <v>1678</v>
      </c>
      <c r="O1338" s="527">
        <v>0.5</v>
      </c>
      <c r="P1338" s="951"/>
      <c r="Q1338" s="938"/>
      <c r="R1338" s="544"/>
      <c r="S1338" s="548"/>
      <c r="T1338" s="534"/>
      <c r="U1338" s="537"/>
      <c r="V1338" s="534"/>
      <c r="W1338" s="538"/>
      <c r="X1338" s="531">
        <f>ROUND(ROUND(ROUND(ROUND(ROUND(F1257*K1336,0)*O1338,0)*S1333,0)*U1330,0)-V1306,0)</f>
        <v>104</v>
      </c>
      <c r="Y1338" s="539"/>
      <c r="Z1338" s="533"/>
    </row>
    <row r="1339" spans="1:26" ht="16.7" customHeight="1" x14ac:dyDescent="0.15">
      <c r="A1339" s="549">
        <v>22</v>
      </c>
      <c r="B1339" s="549">
        <v>3789</v>
      </c>
      <c r="C1339" s="540" t="s">
        <v>12426</v>
      </c>
      <c r="D1339" s="542"/>
      <c r="E1339" s="542"/>
      <c r="F1339" s="534"/>
      <c r="G1339" s="537"/>
      <c r="H1339" s="541"/>
      <c r="I1339" s="522"/>
      <c r="J1339" s="523"/>
      <c r="K1339" s="524"/>
      <c r="L1339" s="526"/>
      <c r="M1339" s="526"/>
      <c r="N1339" s="526"/>
      <c r="O1339" s="527"/>
      <c r="P1339" s="951"/>
      <c r="Q1339" s="936" t="s">
        <v>10433</v>
      </c>
      <c r="R1339" s="525" t="s">
        <v>1678</v>
      </c>
      <c r="S1339" s="529">
        <v>0.7</v>
      </c>
      <c r="T1339" s="534"/>
      <c r="U1339" s="537"/>
      <c r="V1339" s="534"/>
      <c r="W1339" s="538"/>
      <c r="X1339" s="531">
        <f>ROUND(ROUND(ROUND(F1257*S1339,0)*U1330,0)-V1306,0)</f>
        <v>324</v>
      </c>
      <c r="Y1339" s="539"/>
      <c r="Z1339" s="533"/>
    </row>
    <row r="1340" spans="1:26" ht="16.7" customHeight="1" x14ac:dyDescent="0.15">
      <c r="A1340" s="549">
        <v>22</v>
      </c>
      <c r="B1340" s="549">
        <v>3790</v>
      </c>
      <c r="C1340" s="540" t="s">
        <v>12427</v>
      </c>
      <c r="D1340" s="542"/>
      <c r="E1340" s="542"/>
      <c r="F1340" s="534"/>
      <c r="G1340" s="537"/>
      <c r="H1340" s="541"/>
      <c r="I1340" s="534"/>
      <c r="J1340" s="533"/>
      <c r="K1340" s="535"/>
      <c r="L1340" s="939" t="s">
        <v>10414</v>
      </c>
      <c r="M1340" s="526" t="s">
        <v>16</v>
      </c>
      <c r="N1340" s="526" t="s">
        <v>1678</v>
      </c>
      <c r="O1340" s="527">
        <v>0.7</v>
      </c>
      <c r="P1340" s="951"/>
      <c r="Q1340" s="937"/>
      <c r="R1340" s="537"/>
      <c r="T1340" s="534"/>
      <c r="U1340" s="537"/>
      <c r="V1340" s="534"/>
      <c r="W1340" s="538"/>
      <c r="X1340" s="531">
        <f>ROUND(ROUND(ROUND(ROUND(F1257*O1340,0)*S1339,0)*U1330,0)-V1306,0)</f>
        <v>223</v>
      </c>
      <c r="Y1340" s="539"/>
      <c r="Z1340" s="533"/>
    </row>
    <row r="1341" spans="1:26" ht="16.7" customHeight="1" x14ac:dyDescent="0.15">
      <c r="A1341" s="520">
        <v>22</v>
      </c>
      <c r="B1341" s="520" t="s">
        <v>12428</v>
      </c>
      <c r="C1341" s="540" t="s">
        <v>12429</v>
      </c>
      <c r="D1341" s="542"/>
      <c r="E1341" s="542"/>
      <c r="F1341" s="534"/>
      <c r="G1341" s="537"/>
      <c r="H1341" s="541"/>
      <c r="I1341" s="550"/>
      <c r="J1341" s="551"/>
      <c r="K1341" s="552"/>
      <c r="L1341" s="940"/>
      <c r="M1341" s="526" t="s">
        <v>3833</v>
      </c>
      <c r="N1341" s="526" t="s">
        <v>1678</v>
      </c>
      <c r="O1341" s="527">
        <v>0.5</v>
      </c>
      <c r="P1341" s="951"/>
      <c r="Q1341" s="937"/>
      <c r="R1341" s="537"/>
      <c r="T1341" s="534"/>
      <c r="U1341" s="537"/>
      <c r="V1341" s="534"/>
      <c r="W1341" s="538"/>
      <c r="X1341" s="531">
        <f>ROUND(ROUND(ROUND(ROUND(F1257*O1341,0)*S1339,0)*U1330,0)-V1306,0)</f>
        <v>155</v>
      </c>
      <c r="Y1341" s="539"/>
      <c r="Z1341" s="533"/>
    </row>
    <row r="1342" spans="1:26" ht="16.7" customHeight="1" x14ac:dyDescent="0.15">
      <c r="A1342" s="549">
        <v>22</v>
      </c>
      <c r="B1342" s="549">
        <v>3791</v>
      </c>
      <c r="C1342" s="540" t="s">
        <v>12430</v>
      </c>
      <c r="D1342" s="542"/>
      <c r="E1342" s="542"/>
      <c r="F1342" s="534"/>
      <c r="G1342" s="537"/>
      <c r="H1342" s="541"/>
      <c r="I1342" s="936" t="s">
        <v>10418</v>
      </c>
      <c r="J1342" s="523" t="s">
        <v>1678</v>
      </c>
      <c r="K1342" s="543">
        <v>0.96499999999999997</v>
      </c>
      <c r="L1342" s="526"/>
      <c r="M1342" s="526"/>
      <c r="N1342" s="526"/>
      <c r="O1342" s="527"/>
      <c r="P1342" s="951"/>
      <c r="Q1342" s="937"/>
      <c r="R1342" s="537"/>
      <c r="T1342" s="534"/>
      <c r="U1342" s="537"/>
      <c r="V1342" s="534"/>
      <c r="W1342" s="538"/>
      <c r="X1342" s="531">
        <f>ROUND(ROUND(ROUND(ROUND(F1257*K1342,0)*S1339,0)*U1330,0)-V1306,0)</f>
        <v>312</v>
      </c>
      <c r="Y1342" s="539"/>
      <c r="Z1342" s="533"/>
    </row>
    <row r="1343" spans="1:26" ht="16.7" customHeight="1" x14ac:dyDescent="0.15">
      <c r="A1343" s="549">
        <v>22</v>
      </c>
      <c r="B1343" s="549">
        <v>3792</v>
      </c>
      <c r="C1343" s="540" t="s">
        <v>12431</v>
      </c>
      <c r="D1343" s="542"/>
      <c r="E1343" s="542"/>
      <c r="F1343" s="534"/>
      <c r="G1343" s="537"/>
      <c r="H1343" s="541"/>
      <c r="I1343" s="937"/>
      <c r="J1343" s="533"/>
      <c r="K1343" s="535"/>
      <c r="L1343" s="939" t="s">
        <v>10414</v>
      </c>
      <c r="M1343" s="526" t="s">
        <v>16</v>
      </c>
      <c r="N1343" s="526" t="s">
        <v>1678</v>
      </c>
      <c r="O1343" s="527">
        <v>0.7</v>
      </c>
      <c r="P1343" s="951"/>
      <c r="Q1343" s="937"/>
      <c r="R1343" s="537"/>
      <c r="T1343" s="534"/>
      <c r="U1343" s="537"/>
      <c r="V1343" s="534"/>
      <c r="W1343" s="538"/>
      <c r="X1343" s="531">
        <f>ROUND(ROUND(ROUND(ROUND(ROUND(F1257*K1342,0)*O1343,0)*S1339,0)*U1330,0)-V1306,0)</f>
        <v>215</v>
      </c>
      <c r="Y1343" s="539"/>
      <c r="Z1343" s="533"/>
    </row>
    <row r="1344" spans="1:26" ht="16.7" customHeight="1" x14ac:dyDescent="0.15">
      <c r="A1344" s="520">
        <v>22</v>
      </c>
      <c r="B1344" s="520" t="s">
        <v>12432</v>
      </c>
      <c r="C1344" s="540" t="s">
        <v>12433</v>
      </c>
      <c r="D1344" s="542"/>
      <c r="E1344" s="542"/>
      <c r="F1344" s="534"/>
      <c r="G1344" s="537"/>
      <c r="H1344" s="541"/>
      <c r="I1344" s="938"/>
      <c r="J1344" s="545"/>
      <c r="K1344" s="546"/>
      <c r="L1344" s="940"/>
      <c r="M1344" s="526" t="s">
        <v>3833</v>
      </c>
      <c r="N1344" s="526" t="s">
        <v>1678</v>
      </c>
      <c r="O1344" s="527">
        <v>0.5</v>
      </c>
      <c r="P1344" s="952"/>
      <c r="Q1344" s="938"/>
      <c r="R1344" s="544"/>
      <c r="S1344" s="548"/>
      <c r="T1344" s="534"/>
      <c r="U1344" s="537"/>
      <c r="V1344" s="534"/>
      <c r="W1344" s="538"/>
      <c r="X1344" s="531">
        <f>ROUND(ROUND(ROUND(ROUND(ROUND(F1257*K1342,0)*O1344,0)*S1339,0)*U1330,0)-V1306,0)</f>
        <v>151</v>
      </c>
      <c r="Y1344" s="539"/>
      <c r="Z1344" s="533"/>
    </row>
    <row r="1345" spans="1:26" ht="16.7" customHeight="1" x14ac:dyDescent="0.15">
      <c r="A1345" s="520">
        <v>22</v>
      </c>
      <c r="B1345" s="520" t="s">
        <v>12434</v>
      </c>
      <c r="C1345" s="540" t="s">
        <v>12435</v>
      </c>
      <c r="D1345" s="542"/>
      <c r="E1345" s="542"/>
      <c r="F1345" s="534"/>
      <c r="G1345" s="537"/>
      <c r="H1345" s="541"/>
      <c r="I1345" s="522"/>
      <c r="J1345" s="523"/>
      <c r="K1345" s="524"/>
      <c r="L1345" s="526"/>
      <c r="M1345" s="526"/>
      <c r="N1345" s="526"/>
      <c r="O1345" s="527"/>
      <c r="P1345" s="933" t="s">
        <v>10443</v>
      </c>
      <c r="Q1345" s="936" t="s">
        <v>10444</v>
      </c>
      <c r="R1345" s="525" t="s">
        <v>1678</v>
      </c>
      <c r="S1345" s="529">
        <v>0.7</v>
      </c>
      <c r="T1345" s="534"/>
      <c r="U1345" s="537"/>
      <c r="V1345" s="534"/>
      <c r="W1345" s="538"/>
      <c r="X1345" s="531">
        <f>ROUND(ROUND(ROUND(F1257*S1345,0)*U1330,0)-V1306,0)</f>
        <v>324</v>
      </c>
      <c r="Y1345" s="539"/>
      <c r="Z1345" s="533"/>
    </row>
    <row r="1346" spans="1:26" ht="16.7" customHeight="1" x14ac:dyDescent="0.15">
      <c r="A1346" s="520">
        <v>22</v>
      </c>
      <c r="B1346" s="520" t="s">
        <v>12436</v>
      </c>
      <c r="C1346" s="540" t="s">
        <v>12437</v>
      </c>
      <c r="D1346" s="542"/>
      <c r="E1346" s="542"/>
      <c r="F1346" s="534"/>
      <c r="G1346" s="537"/>
      <c r="H1346" s="541"/>
      <c r="I1346" s="534"/>
      <c r="J1346" s="533"/>
      <c r="K1346" s="535"/>
      <c r="L1346" s="939" t="s">
        <v>10414</v>
      </c>
      <c r="M1346" s="526" t="s">
        <v>16</v>
      </c>
      <c r="N1346" s="526" t="s">
        <v>1678</v>
      </c>
      <c r="O1346" s="527">
        <v>0.7</v>
      </c>
      <c r="P1346" s="951"/>
      <c r="Q1346" s="937"/>
      <c r="R1346" s="537"/>
      <c r="T1346" s="534"/>
      <c r="U1346" s="537"/>
      <c r="V1346" s="534"/>
      <c r="W1346" s="538"/>
      <c r="X1346" s="531">
        <f>ROUND(ROUND(ROUND(ROUND(F1257*O1346,0)*S1345,0)*U1330,0)-V1306,0)</f>
        <v>223</v>
      </c>
      <c r="Y1346" s="539"/>
      <c r="Z1346" s="533"/>
    </row>
    <row r="1347" spans="1:26" ht="16.7" customHeight="1" x14ac:dyDescent="0.15">
      <c r="A1347" s="520">
        <v>22</v>
      </c>
      <c r="B1347" s="520" t="s">
        <v>12438</v>
      </c>
      <c r="C1347" s="540" t="s">
        <v>12439</v>
      </c>
      <c r="D1347" s="542"/>
      <c r="E1347" s="542"/>
      <c r="F1347" s="534"/>
      <c r="G1347" s="537"/>
      <c r="H1347" s="541"/>
      <c r="I1347" s="550"/>
      <c r="J1347" s="551"/>
      <c r="K1347" s="552"/>
      <c r="L1347" s="940"/>
      <c r="M1347" s="526" t="s">
        <v>3833</v>
      </c>
      <c r="N1347" s="526" t="s">
        <v>1678</v>
      </c>
      <c r="O1347" s="527">
        <v>0.5</v>
      </c>
      <c r="P1347" s="951"/>
      <c r="Q1347" s="937"/>
      <c r="R1347" s="537"/>
      <c r="T1347" s="534"/>
      <c r="U1347" s="537"/>
      <c r="V1347" s="534"/>
      <c r="W1347" s="538"/>
      <c r="X1347" s="531">
        <f>ROUND(ROUND(ROUND(ROUND(F1257*O1347,0)*S1345,0)*U1330,0)-V1306,0)</f>
        <v>155</v>
      </c>
      <c r="Y1347" s="539"/>
      <c r="Z1347" s="533"/>
    </row>
    <row r="1348" spans="1:26" ht="16.7" customHeight="1" x14ac:dyDescent="0.15">
      <c r="A1348" s="520">
        <v>22</v>
      </c>
      <c r="B1348" s="520" t="s">
        <v>12440</v>
      </c>
      <c r="C1348" s="540" t="s">
        <v>12441</v>
      </c>
      <c r="D1348" s="542"/>
      <c r="E1348" s="542"/>
      <c r="F1348" s="534"/>
      <c r="G1348" s="537"/>
      <c r="H1348" s="541"/>
      <c r="I1348" s="936" t="s">
        <v>10418</v>
      </c>
      <c r="J1348" s="523" t="s">
        <v>1678</v>
      </c>
      <c r="K1348" s="543">
        <v>0.96499999999999997</v>
      </c>
      <c r="L1348" s="525"/>
      <c r="M1348" s="526"/>
      <c r="N1348" s="526"/>
      <c r="O1348" s="527"/>
      <c r="P1348" s="951"/>
      <c r="Q1348" s="937"/>
      <c r="R1348" s="537"/>
      <c r="T1348" s="534"/>
      <c r="U1348" s="537"/>
      <c r="V1348" s="534"/>
      <c r="W1348" s="538"/>
      <c r="X1348" s="531">
        <f>ROUND(ROUND(ROUND(ROUND(F1257*K1348,0)*S1345,0)*U1330,0)-V1306,0)</f>
        <v>312</v>
      </c>
      <c r="Y1348" s="539"/>
      <c r="Z1348" s="533"/>
    </row>
    <row r="1349" spans="1:26" ht="16.7" customHeight="1" x14ac:dyDescent="0.15">
      <c r="A1349" s="520">
        <v>22</v>
      </c>
      <c r="B1349" s="520" t="s">
        <v>12442</v>
      </c>
      <c r="C1349" s="540" t="s">
        <v>12443</v>
      </c>
      <c r="D1349" s="542"/>
      <c r="E1349" s="542"/>
      <c r="F1349" s="534"/>
      <c r="G1349" s="537"/>
      <c r="H1349" s="541"/>
      <c r="I1349" s="937"/>
      <c r="J1349" s="533"/>
      <c r="K1349" s="535"/>
      <c r="L1349" s="939" t="s">
        <v>10414</v>
      </c>
      <c r="M1349" s="526" t="s">
        <v>16</v>
      </c>
      <c r="N1349" s="526" t="s">
        <v>1678</v>
      </c>
      <c r="O1349" s="527">
        <v>0.7</v>
      </c>
      <c r="P1349" s="951"/>
      <c r="Q1349" s="937"/>
      <c r="R1349" s="537"/>
      <c r="T1349" s="534"/>
      <c r="U1349" s="537"/>
      <c r="V1349" s="534"/>
      <c r="W1349" s="538"/>
      <c r="X1349" s="531">
        <f>ROUND(ROUND(ROUND(ROUND(ROUND(F1257*K1348,0)*O1349,0)*S1345,0)*U1330,0)-V1306,0)</f>
        <v>215</v>
      </c>
      <c r="Y1349" s="539"/>
      <c r="Z1349" s="533"/>
    </row>
    <row r="1350" spans="1:26" ht="16.7" customHeight="1" x14ac:dyDescent="0.15">
      <c r="A1350" s="520">
        <v>22</v>
      </c>
      <c r="B1350" s="520" t="s">
        <v>12444</v>
      </c>
      <c r="C1350" s="540" t="s">
        <v>12445</v>
      </c>
      <c r="D1350" s="557"/>
      <c r="E1350" s="557"/>
      <c r="F1350" s="550"/>
      <c r="G1350" s="544"/>
      <c r="H1350" s="558"/>
      <c r="I1350" s="938"/>
      <c r="J1350" s="545"/>
      <c r="K1350" s="546"/>
      <c r="L1350" s="940"/>
      <c r="M1350" s="526" t="s">
        <v>3833</v>
      </c>
      <c r="N1350" s="526" t="s">
        <v>1678</v>
      </c>
      <c r="O1350" s="527">
        <v>0.5</v>
      </c>
      <c r="P1350" s="952"/>
      <c r="Q1350" s="938"/>
      <c r="R1350" s="544"/>
      <c r="S1350" s="548"/>
      <c r="T1350" s="550"/>
      <c r="U1350" s="544"/>
      <c r="V1350" s="550"/>
      <c r="W1350" s="553"/>
      <c r="X1350" s="531">
        <f>ROUND(ROUND(ROUND(ROUND(ROUND(F1257*K1348,0)*O1350,0)*S1345,0)*U1330,0)-V1306,0)</f>
        <v>151</v>
      </c>
      <c r="Y1350" s="559"/>
      <c r="Z1350" s="533"/>
    </row>
    <row r="1351" spans="1:26" ht="16.7" customHeight="1" x14ac:dyDescent="0.15">
      <c r="A1351" s="520">
        <v>22</v>
      </c>
      <c r="B1351" s="520">
        <v>2351</v>
      </c>
      <c r="C1351" s="521" t="s">
        <v>12446</v>
      </c>
      <c r="D1351" s="560"/>
      <c r="E1351" s="560"/>
      <c r="F1351" s="936" t="s">
        <v>10713</v>
      </c>
      <c r="G1351" s="947"/>
      <c r="H1351" s="941"/>
      <c r="I1351" s="522"/>
      <c r="J1351" s="523"/>
      <c r="K1351" s="524"/>
      <c r="L1351" s="525"/>
      <c r="M1351" s="526"/>
      <c r="N1351" s="526"/>
      <c r="O1351" s="527"/>
      <c r="P1351" s="528"/>
      <c r="Q1351" s="525"/>
      <c r="R1351" s="525"/>
      <c r="S1351" s="529"/>
      <c r="T1351" s="522"/>
      <c r="U1351" s="525"/>
      <c r="V1351" s="522"/>
      <c r="W1351" s="530"/>
      <c r="X1351" s="531">
        <f>F1353</f>
        <v>434</v>
      </c>
      <c r="Y1351" s="532"/>
      <c r="Z1351" s="533"/>
    </row>
    <row r="1352" spans="1:26" ht="16.7" customHeight="1" x14ac:dyDescent="0.15">
      <c r="A1352" s="520">
        <v>22</v>
      </c>
      <c r="B1352" s="520">
        <v>2352</v>
      </c>
      <c r="C1352" s="521" t="s">
        <v>12447</v>
      </c>
      <c r="D1352" s="542"/>
      <c r="E1352" s="542"/>
      <c r="F1352" s="937"/>
      <c r="G1352" s="948"/>
      <c r="H1352" s="942"/>
      <c r="I1352" s="534"/>
      <c r="J1352" s="533"/>
      <c r="K1352" s="535"/>
      <c r="L1352" s="939" t="s">
        <v>10414</v>
      </c>
      <c r="M1352" s="526" t="s">
        <v>16</v>
      </c>
      <c r="N1352" s="526" t="s">
        <v>1678</v>
      </c>
      <c r="O1352" s="527">
        <v>0.7</v>
      </c>
      <c r="P1352" s="536"/>
      <c r="Q1352" s="537"/>
      <c r="R1352" s="537"/>
      <c r="T1352" s="534"/>
      <c r="U1352" s="537"/>
      <c r="V1352" s="534"/>
      <c r="W1352" s="538"/>
      <c r="X1352" s="531">
        <f>ROUND(F1353*O1352,0)</f>
        <v>304</v>
      </c>
      <c r="Y1352" s="539"/>
      <c r="Z1352" s="533"/>
    </row>
    <row r="1353" spans="1:26" ht="16.7" customHeight="1" x14ac:dyDescent="0.15">
      <c r="A1353" s="520">
        <v>22</v>
      </c>
      <c r="B1353" s="520" t="s">
        <v>12448</v>
      </c>
      <c r="C1353" s="540" t="s">
        <v>12449</v>
      </c>
      <c r="D1353" s="542"/>
      <c r="E1353" s="542"/>
      <c r="F1353" s="949">
        <v>434</v>
      </c>
      <c r="G1353" s="950"/>
      <c r="H1353" s="541" t="s">
        <v>9</v>
      </c>
      <c r="I1353" s="550"/>
      <c r="J1353" s="551"/>
      <c r="K1353" s="552"/>
      <c r="L1353" s="940"/>
      <c r="M1353" s="526" t="s">
        <v>3833</v>
      </c>
      <c r="N1353" s="526" t="s">
        <v>1678</v>
      </c>
      <c r="O1353" s="527">
        <v>0.5</v>
      </c>
      <c r="P1353" s="536"/>
      <c r="Q1353" s="537"/>
      <c r="R1353" s="537"/>
      <c r="T1353" s="534"/>
      <c r="U1353" s="537"/>
      <c r="V1353" s="534"/>
      <c r="W1353" s="538"/>
      <c r="X1353" s="531">
        <f>ROUND(F1353*O1353,0)</f>
        <v>217</v>
      </c>
      <c r="Y1353" s="539"/>
      <c r="Z1353" s="533"/>
    </row>
    <row r="1354" spans="1:26" ht="16.7" customHeight="1" x14ac:dyDescent="0.15">
      <c r="A1354" s="520">
        <v>22</v>
      </c>
      <c r="B1354" s="520">
        <v>2353</v>
      </c>
      <c r="C1354" s="540" t="s">
        <v>12450</v>
      </c>
      <c r="D1354" s="542"/>
      <c r="E1354" s="542"/>
      <c r="F1354" s="534"/>
      <c r="G1354" s="537"/>
      <c r="H1354" s="541"/>
      <c r="I1354" s="936" t="s">
        <v>10418</v>
      </c>
      <c r="J1354" s="523" t="s">
        <v>1678</v>
      </c>
      <c r="K1354" s="543">
        <v>0.96499999999999997</v>
      </c>
      <c r="L1354" s="544"/>
      <c r="M1354" s="526"/>
      <c r="N1354" s="526"/>
      <c r="O1354" s="527"/>
      <c r="P1354" s="536"/>
      <c r="Q1354" s="537"/>
      <c r="R1354" s="537"/>
      <c r="T1354" s="534"/>
      <c r="U1354" s="537"/>
      <c r="V1354" s="534"/>
      <c r="W1354" s="538"/>
      <c r="X1354" s="531">
        <f>ROUND(F1353*K1354,0)</f>
        <v>419</v>
      </c>
      <c r="Y1354" s="539"/>
      <c r="Z1354" s="533"/>
    </row>
    <row r="1355" spans="1:26" ht="16.7" customHeight="1" x14ac:dyDescent="0.15">
      <c r="A1355" s="520">
        <v>22</v>
      </c>
      <c r="B1355" s="520">
        <v>2354</v>
      </c>
      <c r="C1355" s="540" t="s">
        <v>12451</v>
      </c>
      <c r="D1355" s="542"/>
      <c r="E1355" s="542"/>
      <c r="F1355" s="534"/>
      <c r="G1355" s="537"/>
      <c r="H1355" s="541"/>
      <c r="I1355" s="937"/>
      <c r="J1355" s="533"/>
      <c r="K1355" s="535"/>
      <c r="L1355" s="939" t="s">
        <v>10414</v>
      </c>
      <c r="M1355" s="526" t="s">
        <v>16</v>
      </c>
      <c r="N1355" s="526" t="s">
        <v>1678</v>
      </c>
      <c r="O1355" s="527">
        <v>0.7</v>
      </c>
      <c r="P1355" s="536"/>
      <c r="Q1355" s="537"/>
      <c r="R1355" s="537"/>
      <c r="T1355" s="534"/>
      <c r="U1355" s="537"/>
      <c r="V1355" s="534"/>
      <c r="W1355" s="538"/>
      <c r="X1355" s="531">
        <f>ROUND(ROUND(F1353*K1354,0)*O1355,0)</f>
        <v>293</v>
      </c>
      <c r="Y1355" s="539"/>
      <c r="Z1355" s="533"/>
    </row>
    <row r="1356" spans="1:26" ht="16.7" customHeight="1" x14ac:dyDescent="0.15">
      <c r="A1356" s="520">
        <v>22</v>
      </c>
      <c r="B1356" s="520" t="s">
        <v>12452</v>
      </c>
      <c r="C1356" s="540" t="s">
        <v>12453</v>
      </c>
      <c r="D1356" s="542"/>
      <c r="E1356" s="542"/>
      <c r="F1356" s="534"/>
      <c r="G1356" s="537"/>
      <c r="H1356" s="541"/>
      <c r="I1356" s="938"/>
      <c r="J1356" s="545"/>
      <c r="K1356" s="546"/>
      <c r="L1356" s="940"/>
      <c r="M1356" s="526" t="s">
        <v>3833</v>
      </c>
      <c r="N1356" s="526" t="s">
        <v>1678</v>
      </c>
      <c r="O1356" s="527">
        <v>0.5</v>
      </c>
      <c r="P1356" s="547"/>
      <c r="Q1356" s="544"/>
      <c r="R1356" s="544"/>
      <c r="S1356" s="548"/>
      <c r="T1356" s="534"/>
      <c r="U1356" s="537"/>
      <c r="V1356" s="534"/>
      <c r="W1356" s="538"/>
      <c r="X1356" s="531">
        <f>ROUND(ROUND(F1353*K1354,0)*O1356,0)</f>
        <v>210</v>
      </c>
      <c r="Y1356" s="539"/>
      <c r="Z1356" s="533"/>
    </row>
    <row r="1357" spans="1:26" ht="16.7" customHeight="1" x14ac:dyDescent="0.15">
      <c r="A1357" s="549">
        <v>22</v>
      </c>
      <c r="B1357" s="549">
        <v>2355</v>
      </c>
      <c r="C1357" s="540" t="s">
        <v>12454</v>
      </c>
      <c r="D1357" s="542"/>
      <c r="E1357" s="542"/>
      <c r="F1357" s="534"/>
      <c r="G1357" s="537"/>
      <c r="H1357" s="541"/>
      <c r="I1357" s="522"/>
      <c r="J1357" s="523"/>
      <c r="K1357" s="524"/>
      <c r="L1357" s="526"/>
      <c r="M1357" s="526"/>
      <c r="N1357" s="526"/>
      <c r="O1357" s="527"/>
      <c r="P1357" s="933" t="s">
        <v>10423</v>
      </c>
      <c r="Q1357" s="936" t="s">
        <v>10424</v>
      </c>
      <c r="R1357" s="525" t="s">
        <v>1678</v>
      </c>
      <c r="S1357" s="529">
        <v>0.5</v>
      </c>
      <c r="T1357" s="534"/>
      <c r="U1357" s="537"/>
      <c r="V1357" s="534"/>
      <c r="W1357" s="538"/>
      <c r="X1357" s="531">
        <f>ROUND(F1353*S1357,0)</f>
        <v>217</v>
      </c>
      <c r="Y1357" s="539"/>
      <c r="Z1357" s="533"/>
    </row>
    <row r="1358" spans="1:26" ht="16.7" customHeight="1" x14ac:dyDescent="0.15">
      <c r="A1358" s="549">
        <v>22</v>
      </c>
      <c r="B1358" s="549">
        <v>2356</v>
      </c>
      <c r="C1358" s="540" t="s">
        <v>12455</v>
      </c>
      <c r="D1358" s="542"/>
      <c r="E1358" s="542"/>
      <c r="F1358" s="534"/>
      <c r="G1358" s="537"/>
      <c r="H1358" s="541"/>
      <c r="I1358" s="534"/>
      <c r="J1358" s="533"/>
      <c r="K1358" s="535"/>
      <c r="L1358" s="939" t="s">
        <v>10414</v>
      </c>
      <c r="M1358" s="526" t="s">
        <v>16</v>
      </c>
      <c r="N1358" s="526" t="s">
        <v>1678</v>
      </c>
      <c r="O1358" s="527">
        <v>0.7</v>
      </c>
      <c r="P1358" s="951"/>
      <c r="Q1358" s="937"/>
      <c r="R1358" s="537"/>
      <c r="T1358" s="534"/>
      <c r="U1358" s="537"/>
      <c r="V1358" s="534"/>
      <c r="W1358" s="538"/>
      <c r="X1358" s="531">
        <f>ROUND(ROUND(F1353*O1358,0)*S1357,0)</f>
        <v>152</v>
      </c>
      <c r="Y1358" s="539"/>
      <c r="Z1358" s="533"/>
    </row>
    <row r="1359" spans="1:26" ht="16.7" customHeight="1" x14ac:dyDescent="0.15">
      <c r="A1359" s="520">
        <v>22</v>
      </c>
      <c r="B1359" s="520" t="s">
        <v>12456</v>
      </c>
      <c r="C1359" s="540" t="s">
        <v>12457</v>
      </c>
      <c r="D1359" s="542"/>
      <c r="E1359" s="542"/>
      <c r="F1359" s="534"/>
      <c r="G1359" s="537"/>
      <c r="H1359" s="541"/>
      <c r="I1359" s="550"/>
      <c r="J1359" s="551"/>
      <c r="K1359" s="552"/>
      <c r="L1359" s="940"/>
      <c r="M1359" s="526" t="s">
        <v>3833</v>
      </c>
      <c r="N1359" s="526" t="s">
        <v>1678</v>
      </c>
      <c r="O1359" s="527">
        <v>0.5</v>
      </c>
      <c r="P1359" s="951"/>
      <c r="Q1359" s="937"/>
      <c r="R1359" s="537"/>
      <c r="T1359" s="534"/>
      <c r="U1359" s="537"/>
      <c r="V1359" s="534"/>
      <c r="W1359" s="538"/>
      <c r="X1359" s="531">
        <f>ROUND(ROUND(F1353*O1359,0)*S1357,0)</f>
        <v>109</v>
      </c>
      <c r="Y1359" s="539"/>
      <c r="Z1359" s="533"/>
    </row>
    <row r="1360" spans="1:26" ht="16.7" customHeight="1" x14ac:dyDescent="0.15">
      <c r="A1360" s="549">
        <v>22</v>
      </c>
      <c r="B1360" s="549">
        <v>2357</v>
      </c>
      <c r="C1360" s="540" t="s">
        <v>12458</v>
      </c>
      <c r="D1360" s="542"/>
      <c r="E1360" s="542"/>
      <c r="F1360" s="534"/>
      <c r="G1360" s="537"/>
      <c r="H1360" s="541"/>
      <c r="I1360" s="936" t="s">
        <v>10418</v>
      </c>
      <c r="J1360" s="523" t="s">
        <v>1678</v>
      </c>
      <c r="K1360" s="543">
        <v>0.96499999999999997</v>
      </c>
      <c r="L1360" s="526"/>
      <c r="M1360" s="526"/>
      <c r="N1360" s="526"/>
      <c r="O1360" s="527"/>
      <c r="P1360" s="951"/>
      <c r="Q1360" s="937"/>
      <c r="R1360" s="537"/>
      <c r="T1360" s="534"/>
      <c r="U1360" s="537"/>
      <c r="V1360" s="534"/>
      <c r="W1360" s="538"/>
      <c r="X1360" s="531">
        <f>ROUND(ROUND(F1353*K1360,0)*S1357,0)</f>
        <v>210</v>
      </c>
      <c r="Y1360" s="539"/>
      <c r="Z1360" s="533"/>
    </row>
    <row r="1361" spans="1:26" ht="16.7" customHeight="1" x14ac:dyDescent="0.15">
      <c r="A1361" s="549">
        <v>22</v>
      </c>
      <c r="B1361" s="549">
        <v>2358</v>
      </c>
      <c r="C1361" s="540" t="s">
        <v>12459</v>
      </c>
      <c r="D1361" s="542"/>
      <c r="E1361" s="542"/>
      <c r="F1361" s="534"/>
      <c r="G1361" s="537"/>
      <c r="H1361" s="541"/>
      <c r="I1361" s="937"/>
      <c r="J1361" s="533"/>
      <c r="K1361" s="535"/>
      <c r="L1361" s="939" t="s">
        <v>10414</v>
      </c>
      <c r="M1361" s="526" t="s">
        <v>16</v>
      </c>
      <c r="N1361" s="526" t="s">
        <v>1678</v>
      </c>
      <c r="O1361" s="527">
        <v>0.7</v>
      </c>
      <c r="P1361" s="951"/>
      <c r="Q1361" s="937"/>
      <c r="R1361" s="537"/>
      <c r="T1361" s="534"/>
      <c r="U1361" s="537"/>
      <c r="V1361" s="534"/>
      <c r="W1361" s="538"/>
      <c r="X1361" s="531">
        <f>ROUND(ROUND(ROUND(F1353*K1360,0)*O1361,0)*S1357,0)</f>
        <v>147</v>
      </c>
      <c r="Y1361" s="539"/>
      <c r="Z1361" s="533"/>
    </row>
    <row r="1362" spans="1:26" ht="16.7" customHeight="1" x14ac:dyDescent="0.15">
      <c r="A1362" s="520">
        <v>22</v>
      </c>
      <c r="B1362" s="520" t="s">
        <v>12460</v>
      </c>
      <c r="C1362" s="540" t="s">
        <v>12461</v>
      </c>
      <c r="D1362" s="542"/>
      <c r="E1362" s="542"/>
      <c r="F1362" s="534"/>
      <c r="G1362" s="537"/>
      <c r="H1362" s="541"/>
      <c r="I1362" s="938"/>
      <c r="J1362" s="545"/>
      <c r="K1362" s="546"/>
      <c r="L1362" s="940"/>
      <c r="M1362" s="526" t="s">
        <v>3833</v>
      </c>
      <c r="N1362" s="526" t="s">
        <v>1678</v>
      </c>
      <c r="O1362" s="527">
        <v>0.5</v>
      </c>
      <c r="P1362" s="951"/>
      <c r="Q1362" s="938"/>
      <c r="R1362" s="544"/>
      <c r="S1362" s="548"/>
      <c r="T1362" s="534"/>
      <c r="U1362" s="537"/>
      <c r="V1362" s="534"/>
      <c r="W1362" s="538"/>
      <c r="X1362" s="531">
        <f>ROUND(ROUND(ROUND(F1353*K1360,0)*O1362,0)*S1357,0)</f>
        <v>105</v>
      </c>
      <c r="Y1362" s="539"/>
      <c r="Z1362" s="533"/>
    </row>
    <row r="1363" spans="1:26" ht="16.7" customHeight="1" x14ac:dyDescent="0.15">
      <c r="A1363" s="549">
        <v>22</v>
      </c>
      <c r="B1363" s="549">
        <v>3359</v>
      </c>
      <c r="C1363" s="540" t="s">
        <v>12462</v>
      </c>
      <c r="D1363" s="542"/>
      <c r="E1363" s="542"/>
      <c r="F1363" s="534"/>
      <c r="G1363" s="537"/>
      <c r="H1363" s="541"/>
      <c r="I1363" s="522"/>
      <c r="J1363" s="523"/>
      <c r="K1363" s="524"/>
      <c r="L1363" s="526"/>
      <c r="M1363" s="526"/>
      <c r="N1363" s="526"/>
      <c r="O1363" s="527"/>
      <c r="P1363" s="951"/>
      <c r="Q1363" s="936" t="s">
        <v>10433</v>
      </c>
      <c r="R1363" s="525" t="s">
        <v>1678</v>
      </c>
      <c r="S1363" s="529">
        <v>0.7</v>
      </c>
      <c r="T1363" s="534"/>
      <c r="U1363" s="537"/>
      <c r="V1363" s="534"/>
      <c r="W1363" s="538"/>
      <c r="X1363" s="531">
        <f>ROUND(F1353*S1363,0)</f>
        <v>304</v>
      </c>
      <c r="Y1363" s="539"/>
      <c r="Z1363" s="533"/>
    </row>
    <row r="1364" spans="1:26" ht="16.7" customHeight="1" x14ac:dyDescent="0.15">
      <c r="A1364" s="549">
        <v>22</v>
      </c>
      <c r="B1364" s="549">
        <v>3360</v>
      </c>
      <c r="C1364" s="540" t="s">
        <v>12463</v>
      </c>
      <c r="D1364" s="542"/>
      <c r="E1364" s="542"/>
      <c r="F1364" s="534"/>
      <c r="G1364" s="537"/>
      <c r="H1364" s="541"/>
      <c r="I1364" s="534"/>
      <c r="J1364" s="533"/>
      <c r="K1364" s="535"/>
      <c r="L1364" s="939" t="s">
        <v>10414</v>
      </c>
      <c r="M1364" s="526" t="s">
        <v>16</v>
      </c>
      <c r="N1364" s="526" t="s">
        <v>1678</v>
      </c>
      <c r="O1364" s="527">
        <v>0.7</v>
      </c>
      <c r="P1364" s="951"/>
      <c r="Q1364" s="937"/>
      <c r="R1364" s="537"/>
      <c r="T1364" s="534"/>
      <c r="U1364" s="537"/>
      <c r="V1364" s="534"/>
      <c r="W1364" s="538"/>
      <c r="X1364" s="531">
        <f>ROUND(ROUND(F1353*O1364,0)*S1363,0)</f>
        <v>213</v>
      </c>
      <c r="Y1364" s="539"/>
      <c r="Z1364" s="533"/>
    </row>
    <row r="1365" spans="1:26" ht="16.7" customHeight="1" x14ac:dyDescent="0.15">
      <c r="A1365" s="520">
        <v>22</v>
      </c>
      <c r="B1365" s="520" t="s">
        <v>12464</v>
      </c>
      <c r="C1365" s="540" t="s">
        <v>12465</v>
      </c>
      <c r="D1365" s="542"/>
      <c r="E1365" s="542"/>
      <c r="F1365" s="534"/>
      <c r="G1365" s="537"/>
      <c r="H1365" s="541"/>
      <c r="I1365" s="550"/>
      <c r="J1365" s="551"/>
      <c r="K1365" s="552"/>
      <c r="L1365" s="940"/>
      <c r="M1365" s="526" t="s">
        <v>3833</v>
      </c>
      <c r="N1365" s="526" t="s">
        <v>1678</v>
      </c>
      <c r="O1365" s="527">
        <v>0.5</v>
      </c>
      <c r="P1365" s="951"/>
      <c r="Q1365" s="937"/>
      <c r="R1365" s="537"/>
      <c r="T1365" s="534"/>
      <c r="U1365" s="537"/>
      <c r="V1365" s="534"/>
      <c r="W1365" s="538"/>
      <c r="X1365" s="531">
        <f>ROUND(ROUND(F1353*O1365,0)*S1363,0)</f>
        <v>152</v>
      </c>
      <c r="Y1365" s="539"/>
      <c r="Z1365" s="533"/>
    </row>
    <row r="1366" spans="1:26" ht="16.7" customHeight="1" x14ac:dyDescent="0.15">
      <c r="A1366" s="549">
        <v>22</v>
      </c>
      <c r="B1366" s="549">
        <v>3361</v>
      </c>
      <c r="C1366" s="540" t="s">
        <v>12466</v>
      </c>
      <c r="D1366" s="542"/>
      <c r="E1366" s="542"/>
      <c r="F1366" s="534"/>
      <c r="G1366" s="537"/>
      <c r="H1366" s="541"/>
      <c r="I1366" s="936" t="s">
        <v>10418</v>
      </c>
      <c r="J1366" s="523" t="s">
        <v>1678</v>
      </c>
      <c r="K1366" s="543">
        <v>0.96499999999999997</v>
      </c>
      <c r="L1366" s="526"/>
      <c r="M1366" s="526"/>
      <c r="N1366" s="526"/>
      <c r="O1366" s="527"/>
      <c r="P1366" s="951"/>
      <c r="Q1366" s="937"/>
      <c r="R1366" s="537"/>
      <c r="T1366" s="534"/>
      <c r="U1366" s="537"/>
      <c r="V1366" s="534"/>
      <c r="W1366" s="538"/>
      <c r="X1366" s="531">
        <f>ROUND(ROUND(F1353*K1366,0)*S1363,0)</f>
        <v>293</v>
      </c>
      <c r="Y1366" s="539"/>
      <c r="Z1366" s="533"/>
    </row>
    <row r="1367" spans="1:26" ht="16.7" customHeight="1" x14ac:dyDescent="0.15">
      <c r="A1367" s="549">
        <v>22</v>
      </c>
      <c r="B1367" s="549">
        <v>3362</v>
      </c>
      <c r="C1367" s="540" t="s">
        <v>12467</v>
      </c>
      <c r="D1367" s="542"/>
      <c r="E1367" s="542"/>
      <c r="F1367" s="534"/>
      <c r="G1367" s="537"/>
      <c r="H1367" s="541"/>
      <c r="I1367" s="937"/>
      <c r="J1367" s="533"/>
      <c r="K1367" s="535"/>
      <c r="L1367" s="939" t="s">
        <v>10414</v>
      </c>
      <c r="M1367" s="526" t="s">
        <v>16</v>
      </c>
      <c r="N1367" s="526" t="s">
        <v>1678</v>
      </c>
      <c r="O1367" s="527">
        <v>0.7</v>
      </c>
      <c r="P1367" s="951"/>
      <c r="Q1367" s="937"/>
      <c r="R1367" s="537"/>
      <c r="T1367" s="534"/>
      <c r="U1367" s="537"/>
      <c r="V1367" s="534"/>
      <c r="W1367" s="538"/>
      <c r="X1367" s="531">
        <f>ROUND(ROUND(ROUND(F1353*K1366,0)*O1367,0)*S1363,0)</f>
        <v>205</v>
      </c>
      <c r="Y1367" s="539"/>
      <c r="Z1367" s="533"/>
    </row>
    <row r="1368" spans="1:26" ht="16.7" customHeight="1" x14ac:dyDescent="0.15">
      <c r="A1368" s="520">
        <v>22</v>
      </c>
      <c r="B1368" s="520" t="s">
        <v>12468</v>
      </c>
      <c r="C1368" s="540" t="s">
        <v>12469</v>
      </c>
      <c r="D1368" s="542"/>
      <c r="E1368" s="542"/>
      <c r="F1368" s="534"/>
      <c r="G1368" s="537"/>
      <c r="H1368" s="541"/>
      <c r="I1368" s="938"/>
      <c r="J1368" s="545"/>
      <c r="K1368" s="546"/>
      <c r="L1368" s="940"/>
      <c r="M1368" s="526" t="s">
        <v>3833</v>
      </c>
      <c r="N1368" s="526" t="s">
        <v>1678</v>
      </c>
      <c r="O1368" s="527">
        <v>0.5</v>
      </c>
      <c r="P1368" s="952"/>
      <c r="Q1368" s="938"/>
      <c r="R1368" s="544"/>
      <c r="S1368" s="548"/>
      <c r="T1368" s="534"/>
      <c r="U1368" s="537"/>
      <c r="V1368" s="534"/>
      <c r="W1368" s="538"/>
      <c r="X1368" s="531">
        <f>ROUND(ROUND(ROUND(F1353*K1366,0)*O1368,0)*S1363,0)</f>
        <v>147</v>
      </c>
      <c r="Y1368" s="539"/>
      <c r="Z1368" s="533"/>
    </row>
    <row r="1369" spans="1:26" ht="16.7" customHeight="1" x14ac:dyDescent="0.15">
      <c r="A1369" s="520">
        <v>22</v>
      </c>
      <c r="B1369" s="520" t="s">
        <v>12470</v>
      </c>
      <c r="C1369" s="540" t="s">
        <v>12471</v>
      </c>
      <c r="D1369" s="542"/>
      <c r="E1369" s="542"/>
      <c r="F1369" s="534"/>
      <c r="G1369" s="537"/>
      <c r="H1369" s="541"/>
      <c r="I1369" s="522"/>
      <c r="J1369" s="523"/>
      <c r="K1369" s="524"/>
      <c r="L1369" s="526"/>
      <c r="M1369" s="526"/>
      <c r="N1369" s="526"/>
      <c r="O1369" s="527"/>
      <c r="P1369" s="933" t="s">
        <v>10443</v>
      </c>
      <c r="Q1369" s="936" t="s">
        <v>10444</v>
      </c>
      <c r="R1369" s="525" t="s">
        <v>1678</v>
      </c>
      <c r="S1369" s="529">
        <v>0.7</v>
      </c>
      <c r="T1369" s="534"/>
      <c r="U1369" s="537"/>
      <c r="V1369" s="534"/>
      <c r="W1369" s="538"/>
      <c r="X1369" s="531">
        <f>ROUND(F1353*S1369,0)</f>
        <v>304</v>
      </c>
      <c r="Y1369" s="539"/>
      <c r="Z1369" s="533"/>
    </row>
    <row r="1370" spans="1:26" ht="16.7" customHeight="1" x14ac:dyDescent="0.15">
      <c r="A1370" s="520">
        <v>22</v>
      </c>
      <c r="B1370" s="520" t="s">
        <v>12472</v>
      </c>
      <c r="C1370" s="540" t="s">
        <v>12473</v>
      </c>
      <c r="D1370" s="542"/>
      <c r="E1370" s="542"/>
      <c r="F1370" s="534"/>
      <c r="G1370" s="537"/>
      <c r="H1370" s="541"/>
      <c r="I1370" s="534"/>
      <c r="J1370" s="533"/>
      <c r="K1370" s="535"/>
      <c r="L1370" s="939" t="s">
        <v>10414</v>
      </c>
      <c r="M1370" s="526" t="s">
        <v>16</v>
      </c>
      <c r="N1370" s="526" t="s">
        <v>1678</v>
      </c>
      <c r="O1370" s="527">
        <v>0.7</v>
      </c>
      <c r="P1370" s="951"/>
      <c r="Q1370" s="937"/>
      <c r="R1370" s="537"/>
      <c r="T1370" s="534"/>
      <c r="U1370" s="537"/>
      <c r="V1370" s="534"/>
      <c r="W1370" s="538"/>
      <c r="X1370" s="531">
        <f>ROUND(ROUND(F1353*O1370,0)*S1369,0)</f>
        <v>213</v>
      </c>
      <c r="Y1370" s="539"/>
      <c r="Z1370" s="533"/>
    </row>
    <row r="1371" spans="1:26" ht="16.7" customHeight="1" x14ac:dyDescent="0.15">
      <c r="A1371" s="520">
        <v>22</v>
      </c>
      <c r="B1371" s="520" t="s">
        <v>12474</v>
      </c>
      <c r="C1371" s="540" t="s">
        <v>12475</v>
      </c>
      <c r="D1371" s="542"/>
      <c r="E1371" s="542"/>
      <c r="F1371" s="534"/>
      <c r="G1371" s="537"/>
      <c r="H1371" s="541"/>
      <c r="I1371" s="550"/>
      <c r="J1371" s="551"/>
      <c r="K1371" s="552"/>
      <c r="L1371" s="940"/>
      <c r="M1371" s="526" t="s">
        <v>3833</v>
      </c>
      <c r="N1371" s="526" t="s">
        <v>1678</v>
      </c>
      <c r="O1371" s="527">
        <v>0.5</v>
      </c>
      <c r="P1371" s="951"/>
      <c r="Q1371" s="937"/>
      <c r="R1371" s="537"/>
      <c r="T1371" s="534"/>
      <c r="U1371" s="537"/>
      <c r="V1371" s="534"/>
      <c r="W1371" s="538"/>
      <c r="X1371" s="531">
        <f>ROUND(ROUND(F1353*O1371,0)*S1369,0)</f>
        <v>152</v>
      </c>
      <c r="Y1371" s="539"/>
      <c r="Z1371" s="533"/>
    </row>
    <row r="1372" spans="1:26" ht="16.7" customHeight="1" x14ac:dyDescent="0.15">
      <c r="A1372" s="520">
        <v>22</v>
      </c>
      <c r="B1372" s="520" t="s">
        <v>12476</v>
      </c>
      <c r="C1372" s="540" t="s">
        <v>12477</v>
      </c>
      <c r="D1372" s="542"/>
      <c r="E1372" s="542"/>
      <c r="F1372" s="534"/>
      <c r="G1372" s="537"/>
      <c r="H1372" s="541"/>
      <c r="I1372" s="936" t="s">
        <v>10418</v>
      </c>
      <c r="J1372" s="523" t="s">
        <v>1678</v>
      </c>
      <c r="K1372" s="543">
        <v>0.96499999999999997</v>
      </c>
      <c r="L1372" s="526"/>
      <c r="M1372" s="526"/>
      <c r="N1372" s="526"/>
      <c r="O1372" s="527"/>
      <c r="P1372" s="951"/>
      <c r="Q1372" s="937"/>
      <c r="R1372" s="537"/>
      <c r="T1372" s="534"/>
      <c r="U1372" s="537"/>
      <c r="V1372" s="534"/>
      <c r="W1372" s="538"/>
      <c r="X1372" s="531">
        <f>ROUND(ROUND(F1353*K1372,0)*S1369,0)</f>
        <v>293</v>
      </c>
      <c r="Y1372" s="539"/>
      <c r="Z1372" s="533"/>
    </row>
    <row r="1373" spans="1:26" ht="16.7" customHeight="1" x14ac:dyDescent="0.15">
      <c r="A1373" s="520">
        <v>22</v>
      </c>
      <c r="B1373" s="520" t="s">
        <v>12478</v>
      </c>
      <c r="C1373" s="540" t="s">
        <v>12479</v>
      </c>
      <c r="D1373" s="542"/>
      <c r="E1373" s="542"/>
      <c r="F1373" s="534"/>
      <c r="G1373" s="537"/>
      <c r="H1373" s="541"/>
      <c r="I1373" s="937"/>
      <c r="J1373" s="533"/>
      <c r="K1373" s="535"/>
      <c r="L1373" s="939" t="s">
        <v>10414</v>
      </c>
      <c r="M1373" s="526" t="s">
        <v>16</v>
      </c>
      <c r="N1373" s="526" t="s">
        <v>1678</v>
      </c>
      <c r="O1373" s="527">
        <v>0.7</v>
      </c>
      <c r="P1373" s="951"/>
      <c r="Q1373" s="937"/>
      <c r="R1373" s="537"/>
      <c r="T1373" s="534"/>
      <c r="U1373" s="537"/>
      <c r="V1373" s="534"/>
      <c r="W1373" s="538"/>
      <c r="X1373" s="531">
        <f>ROUND(ROUND(ROUND(F1353*K1372,0)*O1373,0)*S1369,0)</f>
        <v>205</v>
      </c>
      <c r="Y1373" s="539"/>
      <c r="Z1373" s="533"/>
    </row>
    <row r="1374" spans="1:26" ht="16.7" customHeight="1" x14ac:dyDescent="0.15">
      <c r="A1374" s="520">
        <v>22</v>
      </c>
      <c r="B1374" s="520" t="s">
        <v>12480</v>
      </c>
      <c r="C1374" s="540" t="s">
        <v>12481</v>
      </c>
      <c r="D1374" s="542"/>
      <c r="E1374" s="542"/>
      <c r="F1374" s="534"/>
      <c r="G1374" s="537"/>
      <c r="H1374" s="541"/>
      <c r="I1374" s="938"/>
      <c r="J1374" s="545"/>
      <c r="K1374" s="546"/>
      <c r="L1374" s="940"/>
      <c r="M1374" s="526" t="s">
        <v>3833</v>
      </c>
      <c r="N1374" s="526" t="s">
        <v>1678</v>
      </c>
      <c r="O1374" s="527">
        <v>0.5</v>
      </c>
      <c r="P1374" s="952"/>
      <c r="Q1374" s="938"/>
      <c r="R1374" s="544"/>
      <c r="S1374" s="548"/>
      <c r="T1374" s="550"/>
      <c r="U1374" s="544"/>
      <c r="V1374" s="534"/>
      <c r="W1374" s="538"/>
      <c r="X1374" s="531">
        <f>ROUND(ROUND(ROUND(F1353*K1372,0)*O1374,0)*S1369,0)</f>
        <v>147</v>
      </c>
      <c r="Y1374" s="539"/>
      <c r="Z1374" s="533"/>
    </row>
    <row r="1375" spans="1:26" ht="16.7" customHeight="1" x14ac:dyDescent="0.15">
      <c r="A1375" s="520">
        <v>22</v>
      </c>
      <c r="B1375" s="520">
        <v>2401</v>
      </c>
      <c r="C1375" s="540" t="s">
        <v>12482</v>
      </c>
      <c r="D1375" s="542"/>
      <c r="E1375" s="542"/>
      <c r="F1375" s="534"/>
      <c r="G1375" s="537"/>
      <c r="H1375" s="541"/>
      <c r="I1375" s="522"/>
      <c r="J1375" s="523"/>
      <c r="K1375" s="524"/>
      <c r="L1375" s="525"/>
      <c r="M1375" s="526"/>
      <c r="N1375" s="526"/>
      <c r="O1375" s="527"/>
      <c r="P1375" s="528"/>
      <c r="Q1375" s="525"/>
      <c r="R1375" s="525"/>
      <c r="S1375" s="529"/>
      <c r="T1375" s="936" t="s">
        <v>11906</v>
      </c>
      <c r="U1375" s="947"/>
      <c r="V1375" s="534"/>
      <c r="W1375" s="538"/>
      <c r="X1375" s="531">
        <f>ROUND(F1353*U1378,0)</f>
        <v>430</v>
      </c>
      <c r="Y1375" s="539"/>
      <c r="Z1375" s="533"/>
    </row>
    <row r="1376" spans="1:26" ht="16.7" customHeight="1" x14ac:dyDescent="0.15">
      <c r="A1376" s="520">
        <v>22</v>
      </c>
      <c r="B1376" s="520">
        <v>2402</v>
      </c>
      <c r="C1376" s="540" t="s">
        <v>12483</v>
      </c>
      <c r="D1376" s="542"/>
      <c r="E1376" s="542"/>
      <c r="F1376" s="534"/>
      <c r="G1376" s="537"/>
      <c r="H1376" s="541"/>
      <c r="I1376" s="534"/>
      <c r="J1376" s="533"/>
      <c r="K1376" s="535"/>
      <c r="L1376" s="939" t="s">
        <v>10414</v>
      </c>
      <c r="M1376" s="526" t="s">
        <v>16</v>
      </c>
      <c r="N1376" s="526" t="s">
        <v>1678</v>
      </c>
      <c r="O1376" s="527">
        <v>0.7</v>
      </c>
      <c r="P1376" s="536"/>
      <c r="Q1376" s="537"/>
      <c r="R1376" s="537"/>
      <c r="T1376" s="937"/>
      <c r="U1376" s="948"/>
      <c r="V1376" s="534"/>
      <c r="W1376" s="538"/>
      <c r="X1376" s="531">
        <f>ROUND(ROUND(F1353*O1376,0)*U1378,0)</f>
        <v>301</v>
      </c>
      <c r="Y1376" s="539"/>
      <c r="Z1376" s="533"/>
    </row>
    <row r="1377" spans="1:26" ht="16.7" customHeight="1" x14ac:dyDescent="0.15">
      <c r="A1377" s="520">
        <v>22</v>
      </c>
      <c r="B1377" s="520" t="s">
        <v>12484</v>
      </c>
      <c r="C1377" s="540" t="s">
        <v>12485</v>
      </c>
      <c r="D1377" s="542"/>
      <c r="E1377" s="542"/>
      <c r="F1377" s="534"/>
      <c r="G1377" s="537"/>
      <c r="H1377" s="541"/>
      <c r="I1377" s="550"/>
      <c r="J1377" s="551"/>
      <c r="K1377" s="552"/>
      <c r="L1377" s="940"/>
      <c r="M1377" s="526" t="s">
        <v>3833</v>
      </c>
      <c r="N1377" s="526" t="s">
        <v>1678</v>
      </c>
      <c r="O1377" s="527">
        <v>0.5</v>
      </c>
      <c r="P1377" s="536"/>
      <c r="Q1377" s="537"/>
      <c r="R1377" s="537"/>
      <c r="T1377" s="937"/>
      <c r="U1377" s="948"/>
      <c r="V1377" s="534"/>
      <c r="W1377" s="538"/>
      <c r="X1377" s="531">
        <f>ROUND(ROUND(F1353*O1377,0)*U1378,0)</f>
        <v>215</v>
      </c>
      <c r="Y1377" s="539"/>
      <c r="Z1377" s="533"/>
    </row>
    <row r="1378" spans="1:26" ht="16.7" customHeight="1" x14ac:dyDescent="0.15">
      <c r="A1378" s="520">
        <v>22</v>
      </c>
      <c r="B1378" s="520">
        <v>2403</v>
      </c>
      <c r="C1378" s="540" t="s">
        <v>12486</v>
      </c>
      <c r="D1378" s="542"/>
      <c r="E1378" s="542"/>
      <c r="F1378" s="534"/>
      <c r="G1378" s="537"/>
      <c r="H1378" s="541"/>
      <c r="I1378" s="936" t="s">
        <v>10418</v>
      </c>
      <c r="J1378" s="523" t="s">
        <v>1678</v>
      </c>
      <c r="K1378" s="543">
        <v>0.96499999999999997</v>
      </c>
      <c r="L1378" s="544"/>
      <c r="M1378" s="526"/>
      <c r="N1378" s="526"/>
      <c r="O1378" s="527"/>
      <c r="P1378" s="536"/>
      <c r="Q1378" s="537"/>
      <c r="R1378" s="537"/>
      <c r="T1378" s="534" t="s">
        <v>1678</v>
      </c>
      <c r="U1378" s="570">
        <v>0.99099999999999999</v>
      </c>
      <c r="V1378" s="534"/>
      <c r="W1378" s="538"/>
      <c r="X1378" s="531">
        <f>ROUND(ROUND(F1353*K1378,0)*U1378,0)</f>
        <v>415</v>
      </c>
      <c r="Y1378" s="539"/>
      <c r="Z1378" s="533"/>
    </row>
    <row r="1379" spans="1:26" ht="16.7" customHeight="1" x14ac:dyDescent="0.15">
      <c r="A1379" s="520">
        <v>22</v>
      </c>
      <c r="B1379" s="520">
        <v>2404</v>
      </c>
      <c r="C1379" s="540" t="s">
        <v>12487</v>
      </c>
      <c r="D1379" s="542"/>
      <c r="E1379" s="542"/>
      <c r="F1379" s="534"/>
      <c r="G1379" s="537"/>
      <c r="H1379" s="541"/>
      <c r="I1379" s="937"/>
      <c r="J1379" s="533"/>
      <c r="K1379" s="535"/>
      <c r="L1379" s="939" t="s">
        <v>10414</v>
      </c>
      <c r="M1379" s="526" t="s">
        <v>16</v>
      </c>
      <c r="N1379" s="526" t="s">
        <v>1678</v>
      </c>
      <c r="O1379" s="527">
        <v>0.7</v>
      </c>
      <c r="P1379" s="536"/>
      <c r="Q1379" s="537"/>
      <c r="R1379" s="537"/>
      <c r="T1379" s="534"/>
      <c r="U1379" s="537"/>
      <c r="V1379" s="534"/>
      <c r="W1379" s="538"/>
      <c r="X1379" s="531">
        <f>ROUND(ROUND(ROUND(F1353*K1378,0)*O1379,0)*U1378,0)</f>
        <v>290</v>
      </c>
      <c r="Y1379" s="539"/>
      <c r="Z1379" s="533"/>
    </row>
    <row r="1380" spans="1:26" ht="16.7" customHeight="1" x14ac:dyDescent="0.15">
      <c r="A1380" s="520">
        <v>22</v>
      </c>
      <c r="B1380" s="520" t="s">
        <v>12488</v>
      </c>
      <c r="C1380" s="540" t="s">
        <v>12489</v>
      </c>
      <c r="D1380" s="542"/>
      <c r="E1380" s="542"/>
      <c r="F1380" s="534"/>
      <c r="G1380" s="537"/>
      <c r="H1380" s="541"/>
      <c r="I1380" s="938"/>
      <c r="J1380" s="545"/>
      <c r="K1380" s="546"/>
      <c r="L1380" s="940"/>
      <c r="M1380" s="526" t="s">
        <v>3833</v>
      </c>
      <c r="N1380" s="526" t="s">
        <v>1678</v>
      </c>
      <c r="O1380" s="527">
        <v>0.5</v>
      </c>
      <c r="P1380" s="547"/>
      <c r="Q1380" s="544"/>
      <c r="R1380" s="544"/>
      <c r="S1380" s="548"/>
      <c r="T1380" s="534"/>
      <c r="U1380" s="537"/>
      <c r="V1380" s="534"/>
      <c r="W1380" s="538"/>
      <c r="X1380" s="531">
        <f>ROUND(ROUND(ROUND(F1353*K1378,0)*O1380,0)*U1378,0)</f>
        <v>208</v>
      </c>
      <c r="Y1380" s="539"/>
      <c r="Z1380" s="533"/>
    </row>
    <row r="1381" spans="1:26" ht="16.7" customHeight="1" x14ac:dyDescent="0.15">
      <c r="A1381" s="549">
        <v>22</v>
      </c>
      <c r="B1381" s="549">
        <v>2405</v>
      </c>
      <c r="C1381" s="540" t="s">
        <v>12490</v>
      </c>
      <c r="D1381" s="542"/>
      <c r="E1381" s="542"/>
      <c r="F1381" s="534"/>
      <c r="G1381" s="537"/>
      <c r="H1381" s="541"/>
      <c r="I1381" s="522"/>
      <c r="J1381" s="523"/>
      <c r="K1381" s="524"/>
      <c r="L1381" s="526"/>
      <c r="M1381" s="526"/>
      <c r="N1381" s="526"/>
      <c r="O1381" s="527"/>
      <c r="P1381" s="933" t="s">
        <v>10423</v>
      </c>
      <c r="Q1381" s="936" t="s">
        <v>10424</v>
      </c>
      <c r="R1381" s="525" t="s">
        <v>1678</v>
      </c>
      <c r="S1381" s="529">
        <v>0.5</v>
      </c>
      <c r="T1381" s="534"/>
      <c r="U1381" s="537"/>
      <c r="V1381" s="534"/>
      <c r="W1381" s="538"/>
      <c r="X1381" s="531">
        <f>ROUND(ROUND(F1353*S1381,0)*U1378,0)</f>
        <v>215</v>
      </c>
      <c r="Y1381" s="539"/>
      <c r="Z1381" s="533"/>
    </row>
    <row r="1382" spans="1:26" ht="16.7" customHeight="1" x14ac:dyDescent="0.15">
      <c r="A1382" s="549">
        <v>22</v>
      </c>
      <c r="B1382" s="549">
        <v>2406</v>
      </c>
      <c r="C1382" s="540" t="s">
        <v>12491</v>
      </c>
      <c r="D1382" s="542"/>
      <c r="E1382" s="542"/>
      <c r="F1382" s="534"/>
      <c r="G1382" s="537"/>
      <c r="H1382" s="541"/>
      <c r="I1382" s="534"/>
      <c r="J1382" s="533"/>
      <c r="K1382" s="535"/>
      <c r="L1382" s="939" t="s">
        <v>10414</v>
      </c>
      <c r="M1382" s="526" t="s">
        <v>16</v>
      </c>
      <c r="N1382" s="526" t="s">
        <v>1678</v>
      </c>
      <c r="O1382" s="527">
        <v>0.7</v>
      </c>
      <c r="P1382" s="951"/>
      <c r="Q1382" s="937"/>
      <c r="R1382" s="537"/>
      <c r="T1382" s="534"/>
      <c r="U1382" s="537"/>
      <c r="V1382" s="534"/>
      <c r="W1382" s="538"/>
      <c r="X1382" s="531">
        <f>ROUND(ROUND(ROUND(F1353*O1382,0)*S1381,0)*U1378,0)</f>
        <v>151</v>
      </c>
      <c r="Y1382" s="539"/>
      <c r="Z1382" s="533"/>
    </row>
    <row r="1383" spans="1:26" ht="16.7" customHeight="1" x14ac:dyDescent="0.15">
      <c r="A1383" s="520">
        <v>22</v>
      </c>
      <c r="B1383" s="520" t="s">
        <v>12492</v>
      </c>
      <c r="C1383" s="540" t="s">
        <v>12493</v>
      </c>
      <c r="D1383" s="542"/>
      <c r="E1383" s="542"/>
      <c r="F1383" s="534"/>
      <c r="G1383" s="537"/>
      <c r="H1383" s="541"/>
      <c r="I1383" s="550"/>
      <c r="J1383" s="551"/>
      <c r="K1383" s="552"/>
      <c r="L1383" s="940"/>
      <c r="M1383" s="526" t="s">
        <v>3833</v>
      </c>
      <c r="N1383" s="526" t="s">
        <v>1678</v>
      </c>
      <c r="O1383" s="527">
        <v>0.5</v>
      </c>
      <c r="P1383" s="951"/>
      <c r="Q1383" s="937"/>
      <c r="R1383" s="537"/>
      <c r="T1383" s="534"/>
      <c r="U1383" s="537"/>
      <c r="V1383" s="534"/>
      <c r="W1383" s="538"/>
      <c r="X1383" s="531">
        <f>ROUND(ROUND(ROUND(F1353*O1383,0)*S1381,0)*U1378,0)</f>
        <v>108</v>
      </c>
      <c r="Y1383" s="539"/>
      <c r="Z1383" s="533"/>
    </row>
    <row r="1384" spans="1:26" ht="16.7" customHeight="1" x14ac:dyDescent="0.15">
      <c r="A1384" s="549">
        <v>22</v>
      </c>
      <c r="B1384" s="549">
        <v>2407</v>
      </c>
      <c r="C1384" s="540" t="s">
        <v>12494</v>
      </c>
      <c r="D1384" s="542"/>
      <c r="E1384" s="542"/>
      <c r="F1384" s="534"/>
      <c r="G1384" s="537"/>
      <c r="H1384" s="541"/>
      <c r="I1384" s="936" t="s">
        <v>10418</v>
      </c>
      <c r="J1384" s="523" t="s">
        <v>1678</v>
      </c>
      <c r="K1384" s="543">
        <v>0.96499999999999997</v>
      </c>
      <c r="L1384" s="526"/>
      <c r="M1384" s="526"/>
      <c r="N1384" s="526"/>
      <c r="O1384" s="527"/>
      <c r="P1384" s="951"/>
      <c r="Q1384" s="937"/>
      <c r="R1384" s="537"/>
      <c r="T1384" s="534"/>
      <c r="U1384" s="537"/>
      <c r="V1384" s="534"/>
      <c r="W1384" s="538"/>
      <c r="X1384" s="531">
        <f>ROUND(ROUND(ROUND(F1353*K1384,0)*S1381,0)*U1378,0)</f>
        <v>208</v>
      </c>
      <c r="Y1384" s="539"/>
      <c r="Z1384" s="533"/>
    </row>
    <row r="1385" spans="1:26" ht="16.7" customHeight="1" x14ac:dyDescent="0.15">
      <c r="A1385" s="549">
        <v>22</v>
      </c>
      <c r="B1385" s="549">
        <v>2408</v>
      </c>
      <c r="C1385" s="540" t="s">
        <v>12495</v>
      </c>
      <c r="D1385" s="542"/>
      <c r="E1385" s="542"/>
      <c r="F1385" s="534"/>
      <c r="G1385" s="537"/>
      <c r="H1385" s="541"/>
      <c r="I1385" s="937"/>
      <c r="J1385" s="533"/>
      <c r="K1385" s="535"/>
      <c r="L1385" s="939" t="s">
        <v>10414</v>
      </c>
      <c r="M1385" s="526" t="s">
        <v>16</v>
      </c>
      <c r="N1385" s="526" t="s">
        <v>1678</v>
      </c>
      <c r="O1385" s="527">
        <v>0.7</v>
      </c>
      <c r="P1385" s="951"/>
      <c r="Q1385" s="937"/>
      <c r="R1385" s="537"/>
      <c r="T1385" s="534"/>
      <c r="U1385" s="537"/>
      <c r="V1385" s="534"/>
      <c r="W1385" s="538"/>
      <c r="X1385" s="531">
        <f>ROUND(ROUND(ROUND(ROUND(F1353*K1384,0)*O1385,0)*S1381,0)*U1378,0)</f>
        <v>146</v>
      </c>
      <c r="Y1385" s="539"/>
      <c r="Z1385" s="533"/>
    </row>
    <row r="1386" spans="1:26" ht="16.7" customHeight="1" x14ac:dyDescent="0.15">
      <c r="A1386" s="520">
        <v>22</v>
      </c>
      <c r="B1386" s="520" t="s">
        <v>12496</v>
      </c>
      <c r="C1386" s="540" t="s">
        <v>12497</v>
      </c>
      <c r="D1386" s="542"/>
      <c r="E1386" s="542"/>
      <c r="F1386" s="534"/>
      <c r="G1386" s="537"/>
      <c r="H1386" s="541"/>
      <c r="I1386" s="938"/>
      <c r="J1386" s="545"/>
      <c r="K1386" s="546"/>
      <c r="L1386" s="940"/>
      <c r="M1386" s="526" t="s">
        <v>3833</v>
      </c>
      <c r="N1386" s="526" t="s">
        <v>1678</v>
      </c>
      <c r="O1386" s="527">
        <v>0.5</v>
      </c>
      <c r="P1386" s="951"/>
      <c r="Q1386" s="938"/>
      <c r="R1386" s="544"/>
      <c r="S1386" s="548"/>
      <c r="T1386" s="534"/>
      <c r="U1386" s="537"/>
      <c r="V1386" s="534"/>
      <c r="W1386" s="538"/>
      <c r="X1386" s="531">
        <f>ROUND(ROUND(ROUND(ROUND(F1353*K1384,0)*O1386,0)*S1381,0)*U1378,0)</f>
        <v>104</v>
      </c>
      <c r="Y1386" s="539"/>
      <c r="Z1386" s="533"/>
    </row>
    <row r="1387" spans="1:26" ht="16.7" customHeight="1" x14ac:dyDescent="0.15">
      <c r="A1387" s="549">
        <v>22</v>
      </c>
      <c r="B1387" s="549">
        <v>3409</v>
      </c>
      <c r="C1387" s="540" t="s">
        <v>12498</v>
      </c>
      <c r="D1387" s="542"/>
      <c r="E1387" s="542"/>
      <c r="F1387" s="534"/>
      <c r="G1387" s="537"/>
      <c r="H1387" s="541"/>
      <c r="I1387" s="522"/>
      <c r="J1387" s="523"/>
      <c r="K1387" s="524"/>
      <c r="L1387" s="526"/>
      <c r="M1387" s="526"/>
      <c r="N1387" s="526"/>
      <c r="O1387" s="527"/>
      <c r="P1387" s="951"/>
      <c r="Q1387" s="936" t="s">
        <v>10433</v>
      </c>
      <c r="R1387" s="525" t="s">
        <v>1678</v>
      </c>
      <c r="S1387" s="529">
        <v>0.7</v>
      </c>
      <c r="T1387" s="534"/>
      <c r="U1387" s="537"/>
      <c r="V1387" s="534"/>
      <c r="W1387" s="538"/>
      <c r="X1387" s="531">
        <f>ROUND(ROUND(F1353*S1387,0)*U1378,0)</f>
        <v>301</v>
      </c>
      <c r="Y1387" s="539"/>
      <c r="Z1387" s="533"/>
    </row>
    <row r="1388" spans="1:26" ht="16.7" customHeight="1" x14ac:dyDescent="0.15">
      <c r="A1388" s="549">
        <v>22</v>
      </c>
      <c r="B1388" s="549">
        <v>3410</v>
      </c>
      <c r="C1388" s="540" t="s">
        <v>12499</v>
      </c>
      <c r="D1388" s="542"/>
      <c r="E1388" s="542"/>
      <c r="F1388" s="534"/>
      <c r="G1388" s="537"/>
      <c r="H1388" s="541"/>
      <c r="I1388" s="534"/>
      <c r="J1388" s="533"/>
      <c r="K1388" s="535"/>
      <c r="L1388" s="939" t="s">
        <v>10414</v>
      </c>
      <c r="M1388" s="526" t="s">
        <v>16</v>
      </c>
      <c r="N1388" s="526" t="s">
        <v>1678</v>
      </c>
      <c r="O1388" s="527">
        <v>0.7</v>
      </c>
      <c r="P1388" s="951"/>
      <c r="Q1388" s="937"/>
      <c r="R1388" s="537"/>
      <c r="T1388" s="534"/>
      <c r="U1388" s="537"/>
      <c r="V1388" s="534"/>
      <c r="W1388" s="538"/>
      <c r="X1388" s="531">
        <f>ROUND(ROUND(ROUND(F1353*O1388,0)*S1387,0)*U1378,0)</f>
        <v>211</v>
      </c>
      <c r="Y1388" s="539"/>
      <c r="Z1388" s="533"/>
    </row>
    <row r="1389" spans="1:26" ht="16.7" customHeight="1" x14ac:dyDescent="0.15">
      <c r="A1389" s="520">
        <v>22</v>
      </c>
      <c r="B1389" s="520" t="s">
        <v>12500</v>
      </c>
      <c r="C1389" s="540" t="s">
        <v>12501</v>
      </c>
      <c r="D1389" s="542"/>
      <c r="E1389" s="542"/>
      <c r="F1389" s="534"/>
      <c r="G1389" s="537"/>
      <c r="H1389" s="541"/>
      <c r="I1389" s="550"/>
      <c r="J1389" s="551"/>
      <c r="K1389" s="552"/>
      <c r="L1389" s="940"/>
      <c r="M1389" s="526" t="s">
        <v>3833</v>
      </c>
      <c r="N1389" s="526" t="s">
        <v>1678</v>
      </c>
      <c r="O1389" s="527">
        <v>0.5</v>
      </c>
      <c r="P1389" s="951"/>
      <c r="Q1389" s="937"/>
      <c r="R1389" s="537"/>
      <c r="T1389" s="534"/>
      <c r="U1389" s="537"/>
      <c r="V1389" s="534"/>
      <c r="W1389" s="538"/>
      <c r="X1389" s="531">
        <f>ROUND(ROUND(ROUND(F1353*O1389,0)*S1387,0)*U1378,0)</f>
        <v>151</v>
      </c>
      <c r="Y1389" s="539"/>
      <c r="Z1389" s="533"/>
    </row>
    <row r="1390" spans="1:26" ht="16.7" customHeight="1" x14ac:dyDescent="0.15">
      <c r="A1390" s="549">
        <v>22</v>
      </c>
      <c r="B1390" s="549">
        <v>3411</v>
      </c>
      <c r="C1390" s="540" t="s">
        <v>12502</v>
      </c>
      <c r="D1390" s="542"/>
      <c r="E1390" s="542"/>
      <c r="F1390" s="534"/>
      <c r="G1390" s="537"/>
      <c r="H1390" s="541"/>
      <c r="I1390" s="936" t="s">
        <v>10418</v>
      </c>
      <c r="J1390" s="523" t="s">
        <v>1678</v>
      </c>
      <c r="K1390" s="543">
        <v>0.96499999999999997</v>
      </c>
      <c r="L1390" s="526"/>
      <c r="M1390" s="526"/>
      <c r="N1390" s="526"/>
      <c r="O1390" s="527"/>
      <c r="P1390" s="951"/>
      <c r="Q1390" s="937"/>
      <c r="R1390" s="537"/>
      <c r="T1390" s="534"/>
      <c r="U1390" s="537"/>
      <c r="V1390" s="534"/>
      <c r="W1390" s="538"/>
      <c r="X1390" s="531">
        <f>ROUND(ROUND(ROUND(F1353*K1390,0)*S1387,0)*U1378,0)</f>
        <v>290</v>
      </c>
      <c r="Y1390" s="539"/>
      <c r="Z1390" s="533"/>
    </row>
    <row r="1391" spans="1:26" ht="16.7" customHeight="1" x14ac:dyDescent="0.15">
      <c r="A1391" s="549">
        <v>22</v>
      </c>
      <c r="B1391" s="549">
        <v>3412</v>
      </c>
      <c r="C1391" s="540" t="s">
        <v>12503</v>
      </c>
      <c r="D1391" s="542"/>
      <c r="E1391" s="542"/>
      <c r="F1391" s="534"/>
      <c r="G1391" s="537"/>
      <c r="H1391" s="541"/>
      <c r="I1391" s="937"/>
      <c r="J1391" s="533"/>
      <c r="K1391" s="535"/>
      <c r="L1391" s="939" t="s">
        <v>10414</v>
      </c>
      <c r="M1391" s="526" t="s">
        <v>16</v>
      </c>
      <c r="N1391" s="526" t="s">
        <v>1678</v>
      </c>
      <c r="O1391" s="527">
        <v>0.7</v>
      </c>
      <c r="P1391" s="951"/>
      <c r="Q1391" s="937"/>
      <c r="R1391" s="537"/>
      <c r="T1391" s="534"/>
      <c r="U1391" s="537"/>
      <c r="V1391" s="534"/>
      <c r="W1391" s="538"/>
      <c r="X1391" s="531">
        <f>ROUND(ROUND(ROUND(ROUND(F1353*K1390,0)*O1391,0)*S1387,0)*U1378,0)</f>
        <v>203</v>
      </c>
      <c r="Y1391" s="539"/>
      <c r="Z1391" s="533"/>
    </row>
    <row r="1392" spans="1:26" ht="16.7" customHeight="1" x14ac:dyDescent="0.15">
      <c r="A1392" s="520">
        <v>22</v>
      </c>
      <c r="B1392" s="520" t="s">
        <v>12504</v>
      </c>
      <c r="C1392" s="540" t="s">
        <v>12505</v>
      </c>
      <c r="D1392" s="542"/>
      <c r="E1392" s="542"/>
      <c r="F1392" s="534"/>
      <c r="G1392" s="537"/>
      <c r="H1392" s="541"/>
      <c r="I1392" s="938"/>
      <c r="J1392" s="545"/>
      <c r="K1392" s="546"/>
      <c r="L1392" s="940"/>
      <c r="M1392" s="526" t="s">
        <v>3833</v>
      </c>
      <c r="N1392" s="526" t="s">
        <v>1678</v>
      </c>
      <c r="O1392" s="527">
        <v>0.5</v>
      </c>
      <c r="P1392" s="952"/>
      <c r="Q1392" s="938"/>
      <c r="R1392" s="544"/>
      <c r="S1392" s="548"/>
      <c r="T1392" s="534"/>
      <c r="U1392" s="537"/>
      <c r="V1392" s="534"/>
      <c r="W1392" s="538"/>
      <c r="X1392" s="531">
        <f>ROUND(ROUND(ROUND(ROUND(F1353*K1390,0)*O1392,0)*S1387,0)*U1378,0)</f>
        <v>146</v>
      </c>
      <c r="Y1392" s="539"/>
      <c r="Z1392" s="533"/>
    </row>
    <row r="1393" spans="1:26" ht="16.7" customHeight="1" x14ac:dyDescent="0.15">
      <c r="A1393" s="520">
        <v>22</v>
      </c>
      <c r="B1393" s="520" t="s">
        <v>12506</v>
      </c>
      <c r="C1393" s="540" t="s">
        <v>12507</v>
      </c>
      <c r="D1393" s="542"/>
      <c r="E1393" s="542"/>
      <c r="F1393" s="534"/>
      <c r="G1393" s="537"/>
      <c r="H1393" s="541"/>
      <c r="I1393" s="522"/>
      <c r="J1393" s="523"/>
      <c r="K1393" s="524"/>
      <c r="L1393" s="526"/>
      <c r="M1393" s="526"/>
      <c r="N1393" s="526"/>
      <c r="O1393" s="527"/>
      <c r="P1393" s="933" t="s">
        <v>10443</v>
      </c>
      <c r="Q1393" s="936" t="s">
        <v>10444</v>
      </c>
      <c r="R1393" s="525" t="s">
        <v>1678</v>
      </c>
      <c r="S1393" s="529">
        <v>0.7</v>
      </c>
      <c r="T1393" s="534"/>
      <c r="U1393" s="537"/>
      <c r="V1393" s="534"/>
      <c r="W1393" s="538"/>
      <c r="X1393" s="531">
        <f>ROUND(ROUND(F1353*S1393,0)*U1378,0)</f>
        <v>301</v>
      </c>
      <c r="Y1393" s="539"/>
      <c r="Z1393" s="533"/>
    </row>
    <row r="1394" spans="1:26" ht="16.7" customHeight="1" x14ac:dyDescent="0.15">
      <c r="A1394" s="520">
        <v>22</v>
      </c>
      <c r="B1394" s="520" t="s">
        <v>12508</v>
      </c>
      <c r="C1394" s="540" t="s">
        <v>12509</v>
      </c>
      <c r="D1394" s="542"/>
      <c r="E1394" s="542"/>
      <c r="F1394" s="534"/>
      <c r="G1394" s="537"/>
      <c r="H1394" s="541"/>
      <c r="I1394" s="534"/>
      <c r="J1394" s="533"/>
      <c r="K1394" s="535"/>
      <c r="L1394" s="939" t="s">
        <v>10414</v>
      </c>
      <c r="M1394" s="526" t="s">
        <v>16</v>
      </c>
      <c r="N1394" s="526" t="s">
        <v>1678</v>
      </c>
      <c r="O1394" s="527">
        <v>0.7</v>
      </c>
      <c r="P1394" s="951"/>
      <c r="Q1394" s="937"/>
      <c r="R1394" s="537"/>
      <c r="T1394" s="534"/>
      <c r="U1394" s="537"/>
      <c r="V1394" s="534"/>
      <c r="W1394" s="538"/>
      <c r="X1394" s="531">
        <f>ROUND(ROUND(ROUND(F1353*O1394,0)*S1393,0)*U1378,0)</f>
        <v>211</v>
      </c>
      <c r="Y1394" s="539"/>
      <c r="Z1394" s="533"/>
    </row>
    <row r="1395" spans="1:26" ht="16.7" customHeight="1" x14ac:dyDescent="0.15">
      <c r="A1395" s="520">
        <v>22</v>
      </c>
      <c r="B1395" s="520" t="s">
        <v>12510</v>
      </c>
      <c r="C1395" s="540" t="s">
        <v>12511</v>
      </c>
      <c r="D1395" s="542"/>
      <c r="E1395" s="542"/>
      <c r="F1395" s="534"/>
      <c r="G1395" s="537"/>
      <c r="H1395" s="541"/>
      <c r="I1395" s="550"/>
      <c r="J1395" s="551"/>
      <c r="K1395" s="552"/>
      <c r="L1395" s="940"/>
      <c r="M1395" s="526" t="s">
        <v>3833</v>
      </c>
      <c r="N1395" s="526" t="s">
        <v>1678</v>
      </c>
      <c r="O1395" s="527">
        <v>0.5</v>
      </c>
      <c r="P1395" s="951"/>
      <c r="Q1395" s="937"/>
      <c r="R1395" s="537"/>
      <c r="T1395" s="534"/>
      <c r="U1395" s="537"/>
      <c r="V1395" s="534"/>
      <c r="W1395" s="538"/>
      <c r="X1395" s="531">
        <f>ROUND(ROUND(ROUND(F1353*O1395,0)*S1393,0)*U1378,0)</f>
        <v>151</v>
      </c>
      <c r="Y1395" s="539"/>
      <c r="Z1395" s="533"/>
    </row>
    <row r="1396" spans="1:26" ht="16.7" customHeight="1" x14ac:dyDescent="0.15">
      <c r="A1396" s="520">
        <v>22</v>
      </c>
      <c r="B1396" s="520" t="s">
        <v>12512</v>
      </c>
      <c r="C1396" s="540" t="s">
        <v>12513</v>
      </c>
      <c r="D1396" s="542"/>
      <c r="E1396" s="542"/>
      <c r="F1396" s="534"/>
      <c r="G1396" s="537"/>
      <c r="H1396" s="541"/>
      <c r="I1396" s="936" t="s">
        <v>10418</v>
      </c>
      <c r="J1396" s="523" t="s">
        <v>1678</v>
      </c>
      <c r="K1396" s="543">
        <v>0.96499999999999997</v>
      </c>
      <c r="L1396" s="526"/>
      <c r="M1396" s="526"/>
      <c r="N1396" s="526"/>
      <c r="O1396" s="527"/>
      <c r="P1396" s="951"/>
      <c r="Q1396" s="937"/>
      <c r="R1396" s="537"/>
      <c r="T1396" s="534"/>
      <c r="U1396" s="537"/>
      <c r="V1396" s="534"/>
      <c r="W1396" s="538"/>
      <c r="X1396" s="531">
        <f>ROUND(ROUND(ROUND(F1353*K1396,0)*S1393,0)*U1378,0)</f>
        <v>290</v>
      </c>
      <c r="Y1396" s="539"/>
      <c r="Z1396" s="533"/>
    </row>
    <row r="1397" spans="1:26" ht="16.7" customHeight="1" x14ac:dyDescent="0.15">
      <c r="A1397" s="520">
        <v>22</v>
      </c>
      <c r="B1397" s="520" t="s">
        <v>12514</v>
      </c>
      <c r="C1397" s="540" t="s">
        <v>12515</v>
      </c>
      <c r="D1397" s="542"/>
      <c r="E1397" s="542"/>
      <c r="F1397" s="534"/>
      <c r="G1397" s="537"/>
      <c r="H1397" s="541"/>
      <c r="I1397" s="937"/>
      <c r="J1397" s="533"/>
      <c r="K1397" s="535"/>
      <c r="L1397" s="939" t="s">
        <v>10414</v>
      </c>
      <c r="M1397" s="526" t="s">
        <v>16</v>
      </c>
      <c r="N1397" s="526" t="s">
        <v>1678</v>
      </c>
      <c r="O1397" s="527">
        <v>0.7</v>
      </c>
      <c r="P1397" s="951"/>
      <c r="Q1397" s="937"/>
      <c r="R1397" s="537"/>
      <c r="T1397" s="534"/>
      <c r="U1397" s="537"/>
      <c r="V1397" s="534"/>
      <c r="W1397" s="538"/>
      <c r="X1397" s="531">
        <f>ROUND(ROUND(ROUND(ROUND(F1353*K1396,0)*O1397,0)*S1393,0)*U1378,0)</f>
        <v>203</v>
      </c>
      <c r="Y1397" s="539"/>
      <c r="Z1397" s="533"/>
    </row>
    <row r="1398" spans="1:26" ht="16.7" customHeight="1" x14ac:dyDescent="0.15">
      <c r="A1398" s="520">
        <v>22</v>
      </c>
      <c r="B1398" s="520" t="s">
        <v>12516</v>
      </c>
      <c r="C1398" s="540" t="s">
        <v>12517</v>
      </c>
      <c r="D1398" s="542"/>
      <c r="E1398" s="542"/>
      <c r="F1398" s="534"/>
      <c r="G1398" s="537"/>
      <c r="H1398" s="541"/>
      <c r="I1398" s="938"/>
      <c r="J1398" s="545"/>
      <c r="K1398" s="546"/>
      <c r="L1398" s="940"/>
      <c r="M1398" s="526" t="s">
        <v>3833</v>
      </c>
      <c r="N1398" s="526" t="s">
        <v>1678</v>
      </c>
      <c r="O1398" s="527">
        <v>0.5</v>
      </c>
      <c r="P1398" s="952"/>
      <c r="Q1398" s="938"/>
      <c r="R1398" s="544"/>
      <c r="S1398" s="548"/>
      <c r="T1398" s="550"/>
      <c r="U1398" s="544"/>
      <c r="V1398" s="550"/>
      <c r="W1398" s="553"/>
      <c r="X1398" s="531">
        <f>ROUND(ROUND(ROUND(ROUND(F1353*K1396,0)*O1398,0)*S1393,0)*U1378,0)</f>
        <v>146</v>
      </c>
      <c r="Y1398" s="539"/>
      <c r="Z1398" s="533"/>
    </row>
    <row r="1399" spans="1:26" ht="16.7" customHeight="1" x14ac:dyDescent="0.15">
      <c r="A1399" s="520">
        <v>22</v>
      </c>
      <c r="B1399" s="520">
        <v>2791</v>
      </c>
      <c r="C1399" s="540" t="s">
        <v>12518</v>
      </c>
      <c r="D1399" s="542"/>
      <c r="E1399" s="542"/>
      <c r="F1399" s="534"/>
      <c r="G1399" s="537"/>
      <c r="H1399" s="541"/>
      <c r="I1399" s="522"/>
      <c r="J1399" s="523"/>
      <c r="K1399" s="524"/>
      <c r="L1399" s="526"/>
      <c r="M1399" s="526"/>
      <c r="N1399" s="526"/>
      <c r="O1399" s="527"/>
      <c r="P1399" s="528"/>
      <c r="Q1399" s="525"/>
      <c r="R1399" s="525"/>
      <c r="S1399" s="529"/>
      <c r="T1399" s="522"/>
      <c r="U1399" s="525"/>
      <c r="V1399" s="936" t="s">
        <v>10456</v>
      </c>
      <c r="W1399" s="941"/>
      <c r="X1399" s="531">
        <f>ROUND(F1353-V1402,0)</f>
        <v>422</v>
      </c>
      <c r="Y1399" s="539"/>
      <c r="Z1399" s="533"/>
    </row>
    <row r="1400" spans="1:26" ht="16.7" customHeight="1" x14ac:dyDescent="0.15">
      <c r="A1400" s="520">
        <v>22</v>
      </c>
      <c r="B1400" s="520">
        <v>2792</v>
      </c>
      <c r="C1400" s="540" t="s">
        <v>12519</v>
      </c>
      <c r="D1400" s="542"/>
      <c r="E1400" s="542"/>
      <c r="F1400" s="534"/>
      <c r="G1400" s="537"/>
      <c r="H1400" s="541"/>
      <c r="I1400" s="534"/>
      <c r="J1400" s="533"/>
      <c r="K1400" s="535"/>
      <c r="L1400" s="939" t="s">
        <v>10414</v>
      </c>
      <c r="M1400" s="526" t="s">
        <v>16</v>
      </c>
      <c r="N1400" s="526" t="s">
        <v>1678</v>
      </c>
      <c r="O1400" s="527">
        <v>0.7</v>
      </c>
      <c r="P1400" s="536"/>
      <c r="Q1400" s="537"/>
      <c r="R1400" s="537"/>
      <c r="T1400" s="534"/>
      <c r="U1400" s="537"/>
      <c r="V1400" s="937"/>
      <c r="W1400" s="942"/>
      <c r="X1400" s="531">
        <f>ROUND(ROUND(F1353*O1400,0)-V1402,0)</f>
        <v>292</v>
      </c>
      <c r="Y1400" s="539"/>
      <c r="Z1400" s="533"/>
    </row>
    <row r="1401" spans="1:26" ht="16.7" customHeight="1" x14ac:dyDescent="0.15">
      <c r="A1401" s="520">
        <v>22</v>
      </c>
      <c r="B1401" s="520" t="s">
        <v>12520</v>
      </c>
      <c r="C1401" s="540" t="s">
        <v>12521</v>
      </c>
      <c r="D1401" s="542"/>
      <c r="E1401" s="542"/>
      <c r="F1401" s="534"/>
      <c r="G1401" s="537"/>
      <c r="H1401" s="541"/>
      <c r="I1401" s="550"/>
      <c r="J1401" s="551"/>
      <c r="K1401" s="552"/>
      <c r="L1401" s="940"/>
      <c r="M1401" s="526" t="s">
        <v>3833</v>
      </c>
      <c r="N1401" s="526" t="s">
        <v>1678</v>
      </c>
      <c r="O1401" s="527">
        <v>0.5</v>
      </c>
      <c r="P1401" s="536"/>
      <c r="Q1401" s="537"/>
      <c r="R1401" s="537"/>
      <c r="T1401" s="534"/>
      <c r="U1401" s="537"/>
      <c r="V1401" s="937"/>
      <c r="W1401" s="942"/>
      <c r="X1401" s="531">
        <f>ROUND(ROUND(F1353*O1401,0)-V1402,0)</f>
        <v>205</v>
      </c>
      <c r="Y1401" s="539"/>
      <c r="Z1401" s="533"/>
    </row>
    <row r="1402" spans="1:26" ht="16.7" customHeight="1" x14ac:dyDescent="0.15">
      <c r="A1402" s="520">
        <v>22</v>
      </c>
      <c r="B1402" s="520">
        <v>2793</v>
      </c>
      <c r="C1402" s="540" t="s">
        <v>12522</v>
      </c>
      <c r="D1402" s="542"/>
      <c r="E1402" s="542"/>
      <c r="F1402" s="534"/>
      <c r="G1402" s="537"/>
      <c r="H1402" s="541"/>
      <c r="I1402" s="936" t="s">
        <v>10418</v>
      </c>
      <c r="J1402" s="523" t="s">
        <v>1678</v>
      </c>
      <c r="K1402" s="543">
        <v>0.96499999999999997</v>
      </c>
      <c r="L1402" s="525"/>
      <c r="M1402" s="526"/>
      <c r="N1402" s="526"/>
      <c r="O1402" s="527"/>
      <c r="P1402" s="536"/>
      <c r="Q1402" s="537"/>
      <c r="R1402" s="537"/>
      <c r="T1402" s="534"/>
      <c r="U1402" s="537"/>
      <c r="V1402" s="554">
        <v>12</v>
      </c>
      <c r="W1402" s="953" t="s">
        <v>10461</v>
      </c>
      <c r="X1402" s="531">
        <f>ROUND(ROUND(F1353*K1402,0)-V1402,0)</f>
        <v>407</v>
      </c>
      <c r="Y1402" s="539"/>
      <c r="Z1402" s="533"/>
    </row>
    <row r="1403" spans="1:26" ht="16.7" customHeight="1" x14ac:dyDescent="0.15">
      <c r="A1403" s="520">
        <v>22</v>
      </c>
      <c r="B1403" s="520">
        <v>2794</v>
      </c>
      <c r="C1403" s="540" t="s">
        <v>12523</v>
      </c>
      <c r="D1403" s="542"/>
      <c r="E1403" s="542"/>
      <c r="F1403" s="534"/>
      <c r="G1403" s="537"/>
      <c r="H1403" s="541"/>
      <c r="I1403" s="937"/>
      <c r="J1403" s="533"/>
      <c r="K1403" s="535"/>
      <c r="L1403" s="939" t="s">
        <v>10414</v>
      </c>
      <c r="M1403" s="526" t="s">
        <v>16</v>
      </c>
      <c r="N1403" s="526" t="s">
        <v>1678</v>
      </c>
      <c r="O1403" s="527">
        <v>0.7</v>
      </c>
      <c r="P1403" s="536"/>
      <c r="Q1403" s="537"/>
      <c r="R1403" s="537"/>
      <c r="T1403" s="534"/>
      <c r="U1403" s="537"/>
      <c r="V1403" s="534"/>
      <c r="W1403" s="953"/>
      <c r="X1403" s="531">
        <f>ROUND(ROUND(ROUND(F1353*K1402,0)*O1403,0)-V1402,0)</f>
        <v>281</v>
      </c>
      <c r="Y1403" s="539"/>
      <c r="Z1403" s="533"/>
    </row>
    <row r="1404" spans="1:26" ht="16.7" customHeight="1" x14ac:dyDescent="0.15">
      <c r="A1404" s="520">
        <v>22</v>
      </c>
      <c r="B1404" s="520" t="s">
        <v>12524</v>
      </c>
      <c r="C1404" s="540" t="s">
        <v>12525</v>
      </c>
      <c r="D1404" s="542"/>
      <c r="E1404" s="542"/>
      <c r="F1404" s="534"/>
      <c r="G1404" s="537"/>
      <c r="H1404" s="541"/>
      <c r="I1404" s="938"/>
      <c r="J1404" s="545"/>
      <c r="K1404" s="546"/>
      <c r="L1404" s="940"/>
      <c r="M1404" s="526" t="s">
        <v>3833</v>
      </c>
      <c r="N1404" s="526" t="s">
        <v>1678</v>
      </c>
      <c r="O1404" s="527">
        <v>0.5</v>
      </c>
      <c r="P1404" s="547"/>
      <c r="Q1404" s="544"/>
      <c r="R1404" s="544"/>
      <c r="S1404" s="548"/>
      <c r="T1404" s="534"/>
      <c r="U1404" s="537"/>
      <c r="V1404" s="534"/>
      <c r="W1404" s="538"/>
      <c r="X1404" s="531">
        <f>ROUND(ROUND(ROUND(F1353*K1402,0)*O1404,0)-V1402,0)</f>
        <v>198</v>
      </c>
      <c r="Y1404" s="539"/>
      <c r="Z1404" s="533"/>
    </row>
    <row r="1405" spans="1:26" ht="16.7" customHeight="1" x14ac:dyDescent="0.15">
      <c r="A1405" s="549">
        <v>22</v>
      </c>
      <c r="B1405" s="549">
        <v>2795</v>
      </c>
      <c r="C1405" s="540" t="s">
        <v>12526</v>
      </c>
      <c r="D1405" s="542"/>
      <c r="E1405" s="542"/>
      <c r="F1405" s="534"/>
      <c r="G1405" s="537"/>
      <c r="H1405" s="541"/>
      <c r="I1405" s="522"/>
      <c r="J1405" s="523"/>
      <c r="K1405" s="524"/>
      <c r="L1405" s="544"/>
      <c r="M1405" s="526"/>
      <c r="N1405" s="526"/>
      <c r="O1405" s="527"/>
      <c r="P1405" s="933" t="s">
        <v>10423</v>
      </c>
      <c r="Q1405" s="936" t="s">
        <v>10424</v>
      </c>
      <c r="R1405" s="525" t="s">
        <v>1678</v>
      </c>
      <c r="S1405" s="529">
        <v>0.5</v>
      </c>
      <c r="T1405" s="534"/>
      <c r="U1405" s="537"/>
      <c r="V1405" s="534"/>
      <c r="W1405" s="538"/>
      <c r="X1405" s="531">
        <f>ROUND(ROUND(F1353*S1405,0)-V1402,0)</f>
        <v>205</v>
      </c>
      <c r="Y1405" s="539"/>
      <c r="Z1405" s="533"/>
    </row>
    <row r="1406" spans="1:26" ht="16.7" customHeight="1" x14ac:dyDescent="0.15">
      <c r="A1406" s="549">
        <v>22</v>
      </c>
      <c r="B1406" s="549">
        <v>2796</v>
      </c>
      <c r="C1406" s="540" t="s">
        <v>12527</v>
      </c>
      <c r="D1406" s="542"/>
      <c r="E1406" s="542"/>
      <c r="F1406" s="534"/>
      <c r="G1406" s="537"/>
      <c r="H1406" s="541"/>
      <c r="I1406" s="534"/>
      <c r="J1406" s="533"/>
      <c r="K1406" s="535"/>
      <c r="L1406" s="939" t="s">
        <v>10414</v>
      </c>
      <c r="M1406" s="526" t="s">
        <v>16</v>
      </c>
      <c r="N1406" s="526" t="s">
        <v>1678</v>
      </c>
      <c r="O1406" s="527">
        <v>0.7</v>
      </c>
      <c r="P1406" s="951"/>
      <c r="Q1406" s="937"/>
      <c r="R1406" s="537"/>
      <c r="T1406" s="534"/>
      <c r="U1406" s="537"/>
      <c r="V1406" s="534"/>
      <c r="W1406" s="538"/>
      <c r="X1406" s="531">
        <f>ROUND(ROUND(ROUND(F1353*O1406,0)*S1405,0)-V1402,0)</f>
        <v>140</v>
      </c>
      <c r="Y1406" s="539"/>
      <c r="Z1406" s="533"/>
    </row>
    <row r="1407" spans="1:26" ht="16.7" customHeight="1" x14ac:dyDescent="0.15">
      <c r="A1407" s="520">
        <v>22</v>
      </c>
      <c r="B1407" s="520" t="s">
        <v>12528</v>
      </c>
      <c r="C1407" s="540" t="s">
        <v>12529</v>
      </c>
      <c r="D1407" s="542"/>
      <c r="E1407" s="542"/>
      <c r="F1407" s="534"/>
      <c r="G1407" s="537"/>
      <c r="H1407" s="541"/>
      <c r="I1407" s="550"/>
      <c r="J1407" s="551"/>
      <c r="K1407" s="552"/>
      <c r="L1407" s="940"/>
      <c r="M1407" s="526" t="s">
        <v>3833</v>
      </c>
      <c r="N1407" s="526" t="s">
        <v>1678</v>
      </c>
      <c r="O1407" s="527">
        <v>0.5</v>
      </c>
      <c r="P1407" s="951"/>
      <c r="Q1407" s="937"/>
      <c r="R1407" s="537"/>
      <c r="T1407" s="534"/>
      <c r="U1407" s="537"/>
      <c r="V1407" s="534"/>
      <c r="W1407" s="538"/>
      <c r="X1407" s="531">
        <f>ROUND(ROUND(ROUND(F1353*O1407,0)*S1405,0)-V1402,0)</f>
        <v>97</v>
      </c>
      <c r="Y1407" s="539"/>
      <c r="Z1407" s="533"/>
    </row>
    <row r="1408" spans="1:26" ht="16.7" customHeight="1" x14ac:dyDescent="0.15">
      <c r="A1408" s="549">
        <v>22</v>
      </c>
      <c r="B1408" s="549">
        <v>2797</v>
      </c>
      <c r="C1408" s="540" t="s">
        <v>12530</v>
      </c>
      <c r="D1408" s="542"/>
      <c r="E1408" s="542"/>
      <c r="F1408" s="534"/>
      <c r="G1408" s="537"/>
      <c r="H1408" s="541"/>
      <c r="I1408" s="936" t="s">
        <v>10418</v>
      </c>
      <c r="J1408" s="523" t="s">
        <v>1678</v>
      </c>
      <c r="K1408" s="543">
        <v>0.96499999999999997</v>
      </c>
      <c r="L1408" s="526"/>
      <c r="M1408" s="526"/>
      <c r="N1408" s="526"/>
      <c r="O1408" s="527"/>
      <c r="P1408" s="951"/>
      <c r="Q1408" s="937"/>
      <c r="R1408" s="537"/>
      <c r="T1408" s="534"/>
      <c r="U1408" s="537"/>
      <c r="V1408" s="534"/>
      <c r="W1408" s="538"/>
      <c r="X1408" s="531">
        <f>ROUND(ROUND(ROUND(F1353*K1408,0)*S1405,0)-V1402,0)</f>
        <v>198</v>
      </c>
      <c r="Y1408" s="539"/>
      <c r="Z1408" s="533"/>
    </row>
    <row r="1409" spans="1:26" ht="16.7" customHeight="1" x14ac:dyDescent="0.15">
      <c r="A1409" s="549">
        <v>22</v>
      </c>
      <c r="B1409" s="549">
        <v>2798</v>
      </c>
      <c r="C1409" s="540" t="s">
        <v>12531</v>
      </c>
      <c r="D1409" s="542"/>
      <c r="E1409" s="542"/>
      <c r="F1409" s="534"/>
      <c r="G1409" s="537"/>
      <c r="H1409" s="541"/>
      <c r="I1409" s="937"/>
      <c r="J1409" s="533"/>
      <c r="K1409" s="535"/>
      <c r="L1409" s="939" t="s">
        <v>10414</v>
      </c>
      <c r="M1409" s="526" t="s">
        <v>16</v>
      </c>
      <c r="N1409" s="526" t="s">
        <v>1678</v>
      </c>
      <c r="O1409" s="527">
        <v>0.7</v>
      </c>
      <c r="P1409" s="951"/>
      <c r="Q1409" s="937"/>
      <c r="R1409" s="537"/>
      <c r="T1409" s="534"/>
      <c r="U1409" s="537"/>
      <c r="V1409" s="534"/>
      <c r="W1409" s="538"/>
      <c r="X1409" s="531">
        <f>ROUND(ROUND(ROUND(ROUND(F1353*K1408,0)*O1409,0)*S1405,0)-V1402,0)</f>
        <v>135</v>
      </c>
      <c r="Y1409" s="539"/>
      <c r="Z1409" s="533"/>
    </row>
    <row r="1410" spans="1:26" ht="16.7" customHeight="1" x14ac:dyDescent="0.15">
      <c r="A1410" s="520">
        <v>22</v>
      </c>
      <c r="B1410" s="520" t="s">
        <v>12532</v>
      </c>
      <c r="C1410" s="540" t="s">
        <v>12533</v>
      </c>
      <c r="D1410" s="542"/>
      <c r="E1410" s="542"/>
      <c r="F1410" s="534"/>
      <c r="G1410" s="537"/>
      <c r="H1410" s="541"/>
      <c r="I1410" s="938"/>
      <c r="J1410" s="545"/>
      <c r="K1410" s="546"/>
      <c r="L1410" s="940"/>
      <c r="M1410" s="526" t="s">
        <v>3833</v>
      </c>
      <c r="N1410" s="526" t="s">
        <v>1678</v>
      </c>
      <c r="O1410" s="527">
        <v>0.5</v>
      </c>
      <c r="P1410" s="951"/>
      <c r="Q1410" s="938"/>
      <c r="R1410" s="544"/>
      <c r="S1410" s="548"/>
      <c r="T1410" s="534"/>
      <c r="U1410" s="537"/>
      <c r="V1410" s="534"/>
      <c r="W1410" s="538"/>
      <c r="X1410" s="531">
        <f>ROUND(ROUND(ROUND(ROUND(F1353*K1408,0)*O1410,0)*S1405,0)-V1402,0)</f>
        <v>93</v>
      </c>
      <c r="Y1410" s="539"/>
      <c r="Z1410" s="533"/>
    </row>
    <row r="1411" spans="1:26" ht="16.7" customHeight="1" x14ac:dyDescent="0.15">
      <c r="A1411" s="549">
        <v>22</v>
      </c>
      <c r="B1411" s="549">
        <v>3799</v>
      </c>
      <c r="C1411" s="540" t="s">
        <v>12534</v>
      </c>
      <c r="D1411" s="542"/>
      <c r="E1411" s="542"/>
      <c r="F1411" s="534"/>
      <c r="G1411" s="537"/>
      <c r="H1411" s="541"/>
      <c r="I1411" s="522"/>
      <c r="J1411" s="523"/>
      <c r="K1411" s="524"/>
      <c r="L1411" s="526"/>
      <c r="M1411" s="526"/>
      <c r="N1411" s="526"/>
      <c r="O1411" s="527"/>
      <c r="P1411" s="951"/>
      <c r="Q1411" s="936" t="s">
        <v>10433</v>
      </c>
      <c r="R1411" s="525" t="s">
        <v>1678</v>
      </c>
      <c r="S1411" s="529">
        <v>0.7</v>
      </c>
      <c r="T1411" s="534"/>
      <c r="U1411" s="537"/>
      <c r="V1411" s="534"/>
      <c r="W1411" s="538"/>
      <c r="X1411" s="531">
        <f>ROUND(ROUND(F1353*S1411,0)-V1402,0)</f>
        <v>292</v>
      </c>
      <c r="Y1411" s="539"/>
      <c r="Z1411" s="533"/>
    </row>
    <row r="1412" spans="1:26" ht="16.7" customHeight="1" x14ac:dyDescent="0.15">
      <c r="A1412" s="549">
        <v>22</v>
      </c>
      <c r="B1412" s="549">
        <v>3800</v>
      </c>
      <c r="C1412" s="540" t="s">
        <v>12535</v>
      </c>
      <c r="D1412" s="542"/>
      <c r="E1412" s="542"/>
      <c r="F1412" s="534"/>
      <c r="G1412" s="537"/>
      <c r="H1412" s="541"/>
      <c r="I1412" s="534"/>
      <c r="J1412" s="533"/>
      <c r="K1412" s="535"/>
      <c r="L1412" s="939" t="s">
        <v>10414</v>
      </c>
      <c r="M1412" s="526" t="s">
        <v>16</v>
      </c>
      <c r="N1412" s="526" t="s">
        <v>1678</v>
      </c>
      <c r="O1412" s="527">
        <v>0.7</v>
      </c>
      <c r="P1412" s="951"/>
      <c r="Q1412" s="937"/>
      <c r="R1412" s="537"/>
      <c r="T1412" s="534"/>
      <c r="U1412" s="537"/>
      <c r="V1412" s="534"/>
      <c r="W1412" s="538"/>
      <c r="X1412" s="531">
        <f>ROUND(ROUND(ROUND(F1353*O1412,0)*S1411,0)-V1402,0)</f>
        <v>201</v>
      </c>
      <c r="Y1412" s="539"/>
      <c r="Z1412" s="533"/>
    </row>
    <row r="1413" spans="1:26" ht="16.7" customHeight="1" x14ac:dyDescent="0.15">
      <c r="A1413" s="520">
        <v>22</v>
      </c>
      <c r="B1413" s="520" t="s">
        <v>12536</v>
      </c>
      <c r="C1413" s="540" t="s">
        <v>12537</v>
      </c>
      <c r="D1413" s="542"/>
      <c r="E1413" s="542"/>
      <c r="F1413" s="534"/>
      <c r="G1413" s="537"/>
      <c r="H1413" s="541"/>
      <c r="I1413" s="550"/>
      <c r="J1413" s="551"/>
      <c r="K1413" s="552"/>
      <c r="L1413" s="940"/>
      <c r="M1413" s="526" t="s">
        <v>3833</v>
      </c>
      <c r="N1413" s="526" t="s">
        <v>1678</v>
      </c>
      <c r="O1413" s="527">
        <v>0.5</v>
      </c>
      <c r="P1413" s="951"/>
      <c r="Q1413" s="937"/>
      <c r="R1413" s="537"/>
      <c r="T1413" s="534"/>
      <c r="U1413" s="537"/>
      <c r="V1413" s="534"/>
      <c r="W1413" s="538"/>
      <c r="X1413" s="531">
        <f>ROUND(ROUND(ROUND(F1353*O1413,0)*S1411,0)-V1402,0)</f>
        <v>140</v>
      </c>
      <c r="Y1413" s="539"/>
      <c r="Z1413" s="533"/>
    </row>
    <row r="1414" spans="1:26" ht="16.7" customHeight="1" x14ac:dyDescent="0.15">
      <c r="A1414" s="549">
        <v>22</v>
      </c>
      <c r="B1414" s="549">
        <v>3801</v>
      </c>
      <c r="C1414" s="540" t="s">
        <v>12538</v>
      </c>
      <c r="D1414" s="542"/>
      <c r="E1414" s="542"/>
      <c r="F1414" s="534"/>
      <c r="G1414" s="537"/>
      <c r="H1414" s="541"/>
      <c r="I1414" s="936" t="s">
        <v>10418</v>
      </c>
      <c r="J1414" s="523" t="s">
        <v>1678</v>
      </c>
      <c r="K1414" s="543">
        <v>0.96499999999999997</v>
      </c>
      <c r="L1414" s="526"/>
      <c r="M1414" s="526"/>
      <c r="N1414" s="526"/>
      <c r="O1414" s="527"/>
      <c r="P1414" s="951"/>
      <c r="Q1414" s="937"/>
      <c r="R1414" s="537"/>
      <c r="T1414" s="534"/>
      <c r="U1414" s="537"/>
      <c r="V1414" s="534"/>
      <c r="W1414" s="538"/>
      <c r="X1414" s="531">
        <f>ROUND(ROUND(ROUND(F1353*K1414,0)*S1411,0)-V1402,0)</f>
        <v>281</v>
      </c>
      <c r="Y1414" s="539"/>
      <c r="Z1414" s="533"/>
    </row>
    <row r="1415" spans="1:26" ht="16.7" customHeight="1" x14ac:dyDescent="0.15">
      <c r="A1415" s="549">
        <v>22</v>
      </c>
      <c r="B1415" s="549">
        <v>3802</v>
      </c>
      <c r="C1415" s="540" t="s">
        <v>12539</v>
      </c>
      <c r="D1415" s="542"/>
      <c r="E1415" s="542"/>
      <c r="F1415" s="534"/>
      <c r="G1415" s="537"/>
      <c r="H1415" s="541"/>
      <c r="I1415" s="937"/>
      <c r="J1415" s="533"/>
      <c r="K1415" s="535"/>
      <c r="L1415" s="939" t="s">
        <v>10414</v>
      </c>
      <c r="M1415" s="526" t="s">
        <v>16</v>
      </c>
      <c r="N1415" s="526" t="s">
        <v>1678</v>
      </c>
      <c r="O1415" s="527">
        <v>0.7</v>
      </c>
      <c r="P1415" s="951"/>
      <c r="Q1415" s="937"/>
      <c r="R1415" s="537"/>
      <c r="T1415" s="534"/>
      <c r="U1415" s="537"/>
      <c r="V1415" s="534"/>
      <c r="W1415" s="538"/>
      <c r="X1415" s="531">
        <f>ROUND(ROUND(ROUND(ROUND(F1353*K1414,0)*O1415,0)*S1411,0)-V1402,0)</f>
        <v>193</v>
      </c>
      <c r="Y1415" s="539"/>
      <c r="Z1415" s="533"/>
    </row>
    <row r="1416" spans="1:26" ht="16.7" customHeight="1" x14ac:dyDescent="0.15">
      <c r="A1416" s="520">
        <v>22</v>
      </c>
      <c r="B1416" s="520" t="s">
        <v>12540</v>
      </c>
      <c r="C1416" s="540" t="s">
        <v>12541</v>
      </c>
      <c r="D1416" s="542"/>
      <c r="E1416" s="542"/>
      <c r="F1416" s="534"/>
      <c r="G1416" s="537"/>
      <c r="H1416" s="541"/>
      <c r="I1416" s="938"/>
      <c r="J1416" s="545"/>
      <c r="K1416" s="546"/>
      <c r="L1416" s="940"/>
      <c r="M1416" s="526" t="s">
        <v>3833</v>
      </c>
      <c r="N1416" s="526" t="s">
        <v>1678</v>
      </c>
      <c r="O1416" s="527">
        <v>0.5</v>
      </c>
      <c r="P1416" s="952"/>
      <c r="Q1416" s="938"/>
      <c r="R1416" s="544"/>
      <c r="S1416" s="548"/>
      <c r="T1416" s="534"/>
      <c r="U1416" s="537"/>
      <c r="V1416" s="534"/>
      <c r="W1416" s="538"/>
      <c r="X1416" s="531">
        <f>ROUND(ROUND(ROUND(ROUND(F1353*K1414,0)*O1416,0)*S1411,0)-V1402,0)</f>
        <v>135</v>
      </c>
      <c r="Y1416" s="539"/>
      <c r="Z1416" s="533"/>
    </row>
    <row r="1417" spans="1:26" ht="16.7" customHeight="1" x14ac:dyDescent="0.15">
      <c r="A1417" s="520">
        <v>22</v>
      </c>
      <c r="B1417" s="520" t="s">
        <v>12542</v>
      </c>
      <c r="C1417" s="540" t="s">
        <v>12543</v>
      </c>
      <c r="D1417" s="542"/>
      <c r="E1417" s="542"/>
      <c r="F1417" s="534"/>
      <c r="G1417" s="537"/>
      <c r="H1417" s="541"/>
      <c r="I1417" s="522"/>
      <c r="J1417" s="523"/>
      <c r="K1417" s="524"/>
      <c r="L1417" s="526"/>
      <c r="M1417" s="526"/>
      <c r="N1417" s="526"/>
      <c r="O1417" s="527"/>
      <c r="P1417" s="933" t="s">
        <v>10443</v>
      </c>
      <c r="Q1417" s="936" t="s">
        <v>10444</v>
      </c>
      <c r="R1417" s="525" t="s">
        <v>1678</v>
      </c>
      <c r="S1417" s="529">
        <v>0.7</v>
      </c>
      <c r="T1417" s="534"/>
      <c r="U1417" s="537"/>
      <c r="V1417" s="534"/>
      <c r="W1417" s="538"/>
      <c r="X1417" s="531">
        <f>ROUND(ROUND(F1353*S1417,0)-V1402,0)</f>
        <v>292</v>
      </c>
      <c r="Y1417" s="539"/>
      <c r="Z1417" s="533"/>
    </row>
    <row r="1418" spans="1:26" ht="16.7" customHeight="1" x14ac:dyDescent="0.15">
      <c r="A1418" s="520">
        <v>22</v>
      </c>
      <c r="B1418" s="520" t="s">
        <v>12544</v>
      </c>
      <c r="C1418" s="540" t="s">
        <v>12545</v>
      </c>
      <c r="D1418" s="542"/>
      <c r="E1418" s="542"/>
      <c r="F1418" s="534"/>
      <c r="G1418" s="537"/>
      <c r="H1418" s="541"/>
      <c r="I1418" s="534"/>
      <c r="J1418" s="533"/>
      <c r="K1418" s="535"/>
      <c r="L1418" s="939" t="s">
        <v>10414</v>
      </c>
      <c r="M1418" s="526" t="s">
        <v>16</v>
      </c>
      <c r="N1418" s="526" t="s">
        <v>1678</v>
      </c>
      <c r="O1418" s="527">
        <v>0.7</v>
      </c>
      <c r="P1418" s="951"/>
      <c r="Q1418" s="937"/>
      <c r="R1418" s="537"/>
      <c r="T1418" s="534"/>
      <c r="U1418" s="537"/>
      <c r="V1418" s="534"/>
      <c r="W1418" s="538"/>
      <c r="X1418" s="531">
        <f>ROUND(ROUND(ROUND(F1353*O1418,0)*S1417,0)-V1402,0)</f>
        <v>201</v>
      </c>
      <c r="Y1418" s="539"/>
      <c r="Z1418" s="533"/>
    </row>
    <row r="1419" spans="1:26" ht="16.7" customHeight="1" x14ac:dyDescent="0.15">
      <c r="A1419" s="520">
        <v>22</v>
      </c>
      <c r="B1419" s="520" t="s">
        <v>12546</v>
      </c>
      <c r="C1419" s="540" t="s">
        <v>12547</v>
      </c>
      <c r="D1419" s="542"/>
      <c r="E1419" s="542"/>
      <c r="F1419" s="534"/>
      <c r="G1419" s="537"/>
      <c r="H1419" s="541"/>
      <c r="I1419" s="550"/>
      <c r="J1419" s="551"/>
      <c r="K1419" s="552"/>
      <c r="L1419" s="940"/>
      <c r="M1419" s="526" t="s">
        <v>3833</v>
      </c>
      <c r="N1419" s="526" t="s">
        <v>1678</v>
      </c>
      <c r="O1419" s="527">
        <v>0.5</v>
      </c>
      <c r="P1419" s="951"/>
      <c r="Q1419" s="937"/>
      <c r="R1419" s="537"/>
      <c r="T1419" s="534"/>
      <c r="U1419" s="537"/>
      <c r="V1419" s="534"/>
      <c r="W1419" s="538"/>
      <c r="X1419" s="531">
        <f>ROUND(ROUND(ROUND(F1353*O1419,0)*S1417,0)-V1402,0)</f>
        <v>140</v>
      </c>
      <c r="Y1419" s="539"/>
      <c r="Z1419" s="533"/>
    </row>
    <row r="1420" spans="1:26" ht="16.7" customHeight="1" x14ac:dyDescent="0.15">
      <c r="A1420" s="520">
        <v>22</v>
      </c>
      <c r="B1420" s="520" t="s">
        <v>12548</v>
      </c>
      <c r="C1420" s="540" t="s">
        <v>12549</v>
      </c>
      <c r="D1420" s="542"/>
      <c r="E1420" s="542"/>
      <c r="F1420" s="534"/>
      <c r="G1420" s="537"/>
      <c r="H1420" s="541"/>
      <c r="I1420" s="936" t="s">
        <v>10418</v>
      </c>
      <c r="J1420" s="523" t="s">
        <v>1678</v>
      </c>
      <c r="K1420" s="543">
        <v>0.96499999999999997</v>
      </c>
      <c r="L1420" s="526"/>
      <c r="M1420" s="526"/>
      <c r="N1420" s="526"/>
      <c r="O1420" s="527"/>
      <c r="P1420" s="951"/>
      <c r="Q1420" s="937"/>
      <c r="R1420" s="537"/>
      <c r="T1420" s="534"/>
      <c r="U1420" s="537"/>
      <c r="V1420" s="534"/>
      <c r="W1420" s="538"/>
      <c r="X1420" s="531">
        <f>ROUND(ROUND(ROUND(F1353*K1420,0)*S1417,0)-V1402,0)</f>
        <v>281</v>
      </c>
      <c r="Y1420" s="539"/>
      <c r="Z1420" s="533"/>
    </row>
    <row r="1421" spans="1:26" ht="16.7" customHeight="1" x14ac:dyDescent="0.15">
      <c r="A1421" s="520">
        <v>22</v>
      </c>
      <c r="B1421" s="520" t="s">
        <v>12550</v>
      </c>
      <c r="C1421" s="540" t="s">
        <v>12551</v>
      </c>
      <c r="D1421" s="542"/>
      <c r="E1421" s="542"/>
      <c r="F1421" s="534"/>
      <c r="G1421" s="537"/>
      <c r="H1421" s="541"/>
      <c r="I1421" s="937"/>
      <c r="J1421" s="533"/>
      <c r="K1421" s="535"/>
      <c r="L1421" s="939" t="s">
        <v>10414</v>
      </c>
      <c r="M1421" s="526" t="s">
        <v>16</v>
      </c>
      <c r="N1421" s="526" t="s">
        <v>1678</v>
      </c>
      <c r="O1421" s="527">
        <v>0.7</v>
      </c>
      <c r="P1421" s="951"/>
      <c r="Q1421" s="937"/>
      <c r="R1421" s="537"/>
      <c r="T1421" s="534"/>
      <c r="U1421" s="537"/>
      <c r="V1421" s="534"/>
      <c r="W1421" s="538"/>
      <c r="X1421" s="531">
        <f>ROUND(ROUND(ROUND(ROUND(F1353*K1420,0)*O1421,0)*S1417,0)-V1402,0)</f>
        <v>193</v>
      </c>
      <c r="Y1421" s="539"/>
      <c r="Z1421" s="533"/>
    </row>
    <row r="1422" spans="1:26" ht="16.7" customHeight="1" x14ac:dyDescent="0.15">
      <c r="A1422" s="520">
        <v>22</v>
      </c>
      <c r="B1422" s="520" t="s">
        <v>12552</v>
      </c>
      <c r="C1422" s="540" t="s">
        <v>12553</v>
      </c>
      <c r="D1422" s="542"/>
      <c r="E1422" s="542"/>
      <c r="F1422" s="534"/>
      <c r="G1422" s="537"/>
      <c r="H1422" s="541"/>
      <c r="I1422" s="938"/>
      <c r="J1422" s="545"/>
      <c r="K1422" s="546"/>
      <c r="L1422" s="940"/>
      <c r="M1422" s="526" t="s">
        <v>3833</v>
      </c>
      <c r="N1422" s="526" t="s">
        <v>1678</v>
      </c>
      <c r="O1422" s="527">
        <v>0.5</v>
      </c>
      <c r="P1422" s="952"/>
      <c r="Q1422" s="938"/>
      <c r="R1422" s="544"/>
      <c r="S1422" s="548"/>
      <c r="T1422" s="550"/>
      <c r="U1422" s="544"/>
      <c r="V1422" s="534"/>
      <c r="W1422" s="538"/>
      <c r="X1422" s="531">
        <f>ROUND(ROUND(ROUND(ROUND(F1353*K1420,0)*O1422,0)*S1417,0)-V1402,0)</f>
        <v>135</v>
      </c>
      <c r="Y1422" s="539"/>
      <c r="Z1422" s="533"/>
    </row>
    <row r="1423" spans="1:26" ht="16.7" customHeight="1" x14ac:dyDescent="0.15">
      <c r="A1423" s="520">
        <v>22</v>
      </c>
      <c r="B1423" s="520">
        <v>2801</v>
      </c>
      <c r="C1423" s="540" t="s">
        <v>12554</v>
      </c>
      <c r="D1423" s="542"/>
      <c r="E1423" s="542"/>
      <c r="F1423" s="534"/>
      <c r="G1423" s="537"/>
      <c r="H1423" s="541"/>
      <c r="I1423" s="522"/>
      <c r="J1423" s="523"/>
      <c r="K1423" s="524"/>
      <c r="L1423" s="526"/>
      <c r="M1423" s="526"/>
      <c r="N1423" s="526"/>
      <c r="O1423" s="527"/>
      <c r="P1423" s="528"/>
      <c r="Q1423" s="525"/>
      <c r="R1423" s="525"/>
      <c r="S1423" s="529"/>
      <c r="T1423" s="936" t="s">
        <v>11906</v>
      </c>
      <c r="U1423" s="947"/>
      <c r="V1423" s="534"/>
      <c r="W1423" s="538"/>
      <c r="X1423" s="531">
        <f>ROUND(ROUND(F1353*U1426,0)-V1402,0)</f>
        <v>418</v>
      </c>
      <c r="Y1423" s="539"/>
      <c r="Z1423" s="533"/>
    </row>
    <row r="1424" spans="1:26" ht="16.7" customHeight="1" x14ac:dyDescent="0.15">
      <c r="A1424" s="520">
        <v>22</v>
      </c>
      <c r="B1424" s="520">
        <v>2802</v>
      </c>
      <c r="C1424" s="540" t="s">
        <v>12555</v>
      </c>
      <c r="D1424" s="542"/>
      <c r="E1424" s="542"/>
      <c r="F1424" s="534"/>
      <c r="G1424" s="537"/>
      <c r="H1424" s="541"/>
      <c r="I1424" s="534"/>
      <c r="J1424" s="533"/>
      <c r="K1424" s="535"/>
      <c r="L1424" s="939" t="s">
        <v>10414</v>
      </c>
      <c r="M1424" s="526" t="s">
        <v>16</v>
      </c>
      <c r="N1424" s="526" t="s">
        <v>1678</v>
      </c>
      <c r="O1424" s="527">
        <v>0.7</v>
      </c>
      <c r="P1424" s="536"/>
      <c r="Q1424" s="537"/>
      <c r="R1424" s="537"/>
      <c r="T1424" s="937"/>
      <c r="U1424" s="948"/>
      <c r="V1424" s="534"/>
      <c r="W1424" s="538"/>
      <c r="X1424" s="531">
        <f>ROUND(ROUND(ROUND(F1353*O1424,0)*U1426,0)-V1402,0)</f>
        <v>289</v>
      </c>
      <c r="Y1424" s="539"/>
      <c r="Z1424" s="533"/>
    </row>
    <row r="1425" spans="1:26" ht="16.7" customHeight="1" x14ac:dyDescent="0.15">
      <c r="A1425" s="520">
        <v>22</v>
      </c>
      <c r="B1425" s="520" t="s">
        <v>12556</v>
      </c>
      <c r="C1425" s="540" t="s">
        <v>12557</v>
      </c>
      <c r="D1425" s="542"/>
      <c r="E1425" s="542"/>
      <c r="F1425" s="534"/>
      <c r="G1425" s="537"/>
      <c r="H1425" s="541"/>
      <c r="I1425" s="550"/>
      <c r="J1425" s="551"/>
      <c r="K1425" s="552"/>
      <c r="L1425" s="940"/>
      <c r="M1425" s="526" t="s">
        <v>3833</v>
      </c>
      <c r="N1425" s="526" t="s">
        <v>1678</v>
      </c>
      <c r="O1425" s="527">
        <v>0.5</v>
      </c>
      <c r="P1425" s="536"/>
      <c r="Q1425" s="537"/>
      <c r="R1425" s="537"/>
      <c r="T1425" s="937"/>
      <c r="U1425" s="948"/>
      <c r="V1425" s="534"/>
      <c r="W1425" s="538"/>
      <c r="X1425" s="531">
        <f>ROUND(ROUND(ROUND(F1353*O1425,0)*U1426,0)-V1402,0)</f>
        <v>203</v>
      </c>
      <c r="Y1425" s="539"/>
      <c r="Z1425" s="533"/>
    </row>
    <row r="1426" spans="1:26" ht="16.7" customHeight="1" x14ac:dyDescent="0.15">
      <c r="A1426" s="520">
        <v>22</v>
      </c>
      <c r="B1426" s="520">
        <v>2803</v>
      </c>
      <c r="C1426" s="540" t="s">
        <v>12558</v>
      </c>
      <c r="D1426" s="542"/>
      <c r="E1426" s="542"/>
      <c r="F1426" s="534"/>
      <c r="G1426" s="537"/>
      <c r="H1426" s="541"/>
      <c r="I1426" s="936" t="s">
        <v>10418</v>
      </c>
      <c r="J1426" s="523" t="s">
        <v>1678</v>
      </c>
      <c r="K1426" s="543">
        <v>0.96499999999999997</v>
      </c>
      <c r="L1426" s="525"/>
      <c r="M1426" s="526"/>
      <c r="N1426" s="526"/>
      <c r="O1426" s="527"/>
      <c r="P1426" s="536"/>
      <c r="Q1426" s="537"/>
      <c r="R1426" s="537"/>
      <c r="T1426" s="534" t="s">
        <v>1678</v>
      </c>
      <c r="U1426" s="570">
        <v>0.99099999999999999</v>
      </c>
      <c r="V1426" s="534"/>
      <c r="W1426" s="538"/>
      <c r="X1426" s="531">
        <f>ROUND(ROUND(ROUND(F1353*K1426,0)*U1426,0)-V1402,0)</f>
        <v>403</v>
      </c>
      <c r="Y1426" s="539"/>
      <c r="Z1426" s="533"/>
    </row>
    <row r="1427" spans="1:26" ht="16.7" customHeight="1" x14ac:dyDescent="0.15">
      <c r="A1427" s="520">
        <v>22</v>
      </c>
      <c r="B1427" s="520">
        <v>2804</v>
      </c>
      <c r="C1427" s="540" t="s">
        <v>12559</v>
      </c>
      <c r="D1427" s="542"/>
      <c r="E1427" s="542"/>
      <c r="F1427" s="534"/>
      <c r="G1427" s="537"/>
      <c r="H1427" s="541"/>
      <c r="I1427" s="937"/>
      <c r="J1427" s="533"/>
      <c r="K1427" s="535"/>
      <c r="L1427" s="939" t="s">
        <v>10414</v>
      </c>
      <c r="M1427" s="526" t="s">
        <v>16</v>
      </c>
      <c r="N1427" s="526" t="s">
        <v>1678</v>
      </c>
      <c r="O1427" s="527">
        <v>0.7</v>
      </c>
      <c r="P1427" s="536"/>
      <c r="Q1427" s="537"/>
      <c r="R1427" s="537"/>
      <c r="T1427" s="534"/>
      <c r="U1427" s="537"/>
      <c r="V1427" s="534"/>
      <c r="W1427" s="538"/>
      <c r="X1427" s="531">
        <f>ROUND(ROUND(ROUND(ROUND(F1353*K1426,0)*O1427,0)*U1426,0)-V1402,0)</f>
        <v>278</v>
      </c>
      <c r="Y1427" s="539"/>
      <c r="Z1427" s="533"/>
    </row>
    <row r="1428" spans="1:26" ht="16.7" customHeight="1" x14ac:dyDescent="0.15">
      <c r="A1428" s="520">
        <v>22</v>
      </c>
      <c r="B1428" s="520" t="s">
        <v>12560</v>
      </c>
      <c r="C1428" s="540" t="s">
        <v>12561</v>
      </c>
      <c r="D1428" s="542"/>
      <c r="E1428" s="542"/>
      <c r="F1428" s="534"/>
      <c r="G1428" s="537"/>
      <c r="H1428" s="541"/>
      <c r="I1428" s="938"/>
      <c r="J1428" s="545"/>
      <c r="K1428" s="546"/>
      <c r="L1428" s="940"/>
      <c r="M1428" s="526" t="s">
        <v>3833</v>
      </c>
      <c r="N1428" s="526" t="s">
        <v>1678</v>
      </c>
      <c r="O1428" s="527">
        <v>0.5</v>
      </c>
      <c r="P1428" s="547"/>
      <c r="Q1428" s="544"/>
      <c r="R1428" s="544"/>
      <c r="S1428" s="548"/>
      <c r="T1428" s="534"/>
      <c r="U1428" s="537"/>
      <c r="V1428" s="534"/>
      <c r="W1428" s="538"/>
      <c r="X1428" s="531">
        <f>ROUND(ROUND(ROUND(ROUND(F1353*K1426,0)*O1428,0)*U1426,0)-V1402,0)</f>
        <v>196</v>
      </c>
      <c r="Y1428" s="539"/>
      <c r="Z1428" s="533"/>
    </row>
    <row r="1429" spans="1:26" ht="16.7" customHeight="1" x14ac:dyDescent="0.15">
      <c r="A1429" s="549">
        <v>22</v>
      </c>
      <c r="B1429" s="549">
        <v>2805</v>
      </c>
      <c r="C1429" s="540" t="s">
        <v>12562</v>
      </c>
      <c r="D1429" s="542"/>
      <c r="E1429" s="542"/>
      <c r="F1429" s="534"/>
      <c r="G1429" s="537"/>
      <c r="H1429" s="541"/>
      <c r="I1429" s="522"/>
      <c r="J1429" s="523"/>
      <c r="K1429" s="524"/>
      <c r="L1429" s="544"/>
      <c r="M1429" s="526"/>
      <c r="N1429" s="526"/>
      <c r="O1429" s="527"/>
      <c r="P1429" s="933" t="s">
        <v>10423</v>
      </c>
      <c r="Q1429" s="936" t="s">
        <v>10424</v>
      </c>
      <c r="R1429" s="525" t="s">
        <v>1678</v>
      </c>
      <c r="S1429" s="529">
        <v>0.5</v>
      </c>
      <c r="T1429" s="534"/>
      <c r="U1429" s="537"/>
      <c r="V1429" s="534"/>
      <c r="W1429" s="538"/>
      <c r="X1429" s="531">
        <f>ROUND(ROUND(ROUND(F1353*S1429,0)*U1426,0)-V1402,0)</f>
        <v>203</v>
      </c>
      <c r="Y1429" s="539"/>
      <c r="Z1429" s="533"/>
    </row>
    <row r="1430" spans="1:26" ht="16.7" customHeight="1" x14ac:dyDescent="0.15">
      <c r="A1430" s="549">
        <v>22</v>
      </c>
      <c r="B1430" s="549">
        <v>2806</v>
      </c>
      <c r="C1430" s="540" t="s">
        <v>12563</v>
      </c>
      <c r="D1430" s="542"/>
      <c r="E1430" s="542"/>
      <c r="F1430" s="534"/>
      <c r="G1430" s="537"/>
      <c r="H1430" s="541"/>
      <c r="I1430" s="534"/>
      <c r="J1430" s="533"/>
      <c r="K1430" s="535"/>
      <c r="L1430" s="939" t="s">
        <v>10414</v>
      </c>
      <c r="M1430" s="526" t="s">
        <v>16</v>
      </c>
      <c r="N1430" s="526" t="s">
        <v>1678</v>
      </c>
      <c r="O1430" s="527">
        <v>0.7</v>
      </c>
      <c r="P1430" s="951"/>
      <c r="Q1430" s="937"/>
      <c r="R1430" s="537"/>
      <c r="T1430" s="534"/>
      <c r="U1430" s="537"/>
      <c r="V1430" s="534"/>
      <c r="W1430" s="538"/>
      <c r="X1430" s="531">
        <f>ROUND(ROUND(ROUND(ROUND(F1353*O1430,0)*S1429,0)*U1426,0)-V1402,0)</f>
        <v>139</v>
      </c>
      <c r="Y1430" s="539"/>
      <c r="Z1430" s="533"/>
    </row>
    <row r="1431" spans="1:26" ht="16.7" customHeight="1" x14ac:dyDescent="0.15">
      <c r="A1431" s="520">
        <v>22</v>
      </c>
      <c r="B1431" s="520" t="s">
        <v>12564</v>
      </c>
      <c r="C1431" s="540" t="s">
        <v>12565</v>
      </c>
      <c r="D1431" s="542"/>
      <c r="E1431" s="542"/>
      <c r="F1431" s="534"/>
      <c r="G1431" s="537"/>
      <c r="H1431" s="541"/>
      <c r="I1431" s="550"/>
      <c r="J1431" s="551"/>
      <c r="K1431" s="552"/>
      <c r="L1431" s="940"/>
      <c r="M1431" s="526" t="s">
        <v>3833</v>
      </c>
      <c r="N1431" s="526" t="s">
        <v>1678</v>
      </c>
      <c r="O1431" s="527">
        <v>0.5</v>
      </c>
      <c r="P1431" s="951"/>
      <c r="Q1431" s="937"/>
      <c r="R1431" s="537"/>
      <c r="T1431" s="534"/>
      <c r="U1431" s="537"/>
      <c r="V1431" s="534"/>
      <c r="W1431" s="538"/>
      <c r="X1431" s="531">
        <f>ROUND(ROUND(ROUND(ROUND(F1353*O1431,0)*S1429,0)*U1426,0)-V1402,0)</f>
        <v>96</v>
      </c>
      <c r="Y1431" s="539"/>
      <c r="Z1431" s="533"/>
    </row>
    <row r="1432" spans="1:26" ht="16.7" customHeight="1" x14ac:dyDescent="0.15">
      <c r="A1432" s="549">
        <v>22</v>
      </c>
      <c r="B1432" s="549">
        <v>2807</v>
      </c>
      <c r="C1432" s="540" t="s">
        <v>12566</v>
      </c>
      <c r="D1432" s="542"/>
      <c r="E1432" s="542"/>
      <c r="F1432" s="534"/>
      <c r="G1432" s="537"/>
      <c r="H1432" s="541"/>
      <c r="I1432" s="936" t="s">
        <v>10418</v>
      </c>
      <c r="J1432" s="523" t="s">
        <v>1678</v>
      </c>
      <c r="K1432" s="543">
        <v>0.96499999999999997</v>
      </c>
      <c r="L1432" s="526"/>
      <c r="M1432" s="526"/>
      <c r="N1432" s="526"/>
      <c r="O1432" s="527"/>
      <c r="P1432" s="951"/>
      <c r="Q1432" s="937"/>
      <c r="R1432" s="537"/>
      <c r="T1432" s="534"/>
      <c r="U1432" s="537"/>
      <c r="V1432" s="534"/>
      <c r="W1432" s="538"/>
      <c r="X1432" s="531">
        <f>ROUND(ROUND(ROUND(ROUND(F1353*K1432,0)*S1429,0)*U1426,0)-V1402,0)</f>
        <v>196</v>
      </c>
      <c r="Y1432" s="539"/>
      <c r="Z1432" s="533"/>
    </row>
    <row r="1433" spans="1:26" ht="16.7" customHeight="1" x14ac:dyDescent="0.15">
      <c r="A1433" s="549">
        <v>22</v>
      </c>
      <c r="B1433" s="549">
        <v>2808</v>
      </c>
      <c r="C1433" s="540" t="s">
        <v>12567</v>
      </c>
      <c r="D1433" s="542"/>
      <c r="E1433" s="542"/>
      <c r="F1433" s="534"/>
      <c r="G1433" s="537"/>
      <c r="H1433" s="541"/>
      <c r="I1433" s="937"/>
      <c r="J1433" s="533"/>
      <c r="K1433" s="535"/>
      <c r="L1433" s="939" t="s">
        <v>10414</v>
      </c>
      <c r="M1433" s="526" t="s">
        <v>16</v>
      </c>
      <c r="N1433" s="526" t="s">
        <v>1678</v>
      </c>
      <c r="O1433" s="527">
        <v>0.7</v>
      </c>
      <c r="P1433" s="951"/>
      <c r="Q1433" s="937"/>
      <c r="R1433" s="537"/>
      <c r="T1433" s="534"/>
      <c r="U1433" s="537"/>
      <c r="V1433" s="534"/>
      <c r="W1433" s="538"/>
      <c r="X1433" s="531">
        <f>ROUND(ROUND(ROUND(ROUND(ROUND(F1353*K1432,0)*O1433,0)*S1429,0)*U1426,0)-V1402,0)</f>
        <v>134</v>
      </c>
      <c r="Y1433" s="539"/>
      <c r="Z1433" s="533"/>
    </row>
    <row r="1434" spans="1:26" ht="16.7" customHeight="1" x14ac:dyDescent="0.15">
      <c r="A1434" s="520">
        <v>22</v>
      </c>
      <c r="B1434" s="520" t="s">
        <v>12568</v>
      </c>
      <c r="C1434" s="540" t="s">
        <v>12569</v>
      </c>
      <c r="D1434" s="542"/>
      <c r="E1434" s="542"/>
      <c r="F1434" s="534"/>
      <c r="G1434" s="537"/>
      <c r="H1434" s="541"/>
      <c r="I1434" s="938"/>
      <c r="J1434" s="545"/>
      <c r="K1434" s="546"/>
      <c r="L1434" s="940"/>
      <c r="M1434" s="526" t="s">
        <v>3833</v>
      </c>
      <c r="N1434" s="526" t="s">
        <v>1678</v>
      </c>
      <c r="O1434" s="527">
        <v>0.5</v>
      </c>
      <c r="P1434" s="951"/>
      <c r="Q1434" s="938"/>
      <c r="R1434" s="544"/>
      <c r="S1434" s="548"/>
      <c r="T1434" s="534"/>
      <c r="U1434" s="537"/>
      <c r="V1434" s="534"/>
      <c r="W1434" s="538"/>
      <c r="X1434" s="531">
        <f>ROUND(ROUND(ROUND(ROUND(ROUND(F1353*K1432,0)*O1434,0)*S1429,0)*U1426,0)-V1402,0)</f>
        <v>92</v>
      </c>
      <c r="Y1434" s="539"/>
      <c r="Z1434" s="533"/>
    </row>
    <row r="1435" spans="1:26" ht="16.7" customHeight="1" x14ac:dyDescent="0.15">
      <c r="A1435" s="549">
        <v>22</v>
      </c>
      <c r="B1435" s="549">
        <v>3809</v>
      </c>
      <c r="C1435" s="540" t="s">
        <v>12570</v>
      </c>
      <c r="D1435" s="542"/>
      <c r="E1435" s="542"/>
      <c r="F1435" s="534"/>
      <c r="G1435" s="537"/>
      <c r="H1435" s="541"/>
      <c r="I1435" s="522"/>
      <c r="J1435" s="523"/>
      <c r="K1435" s="524"/>
      <c r="L1435" s="526"/>
      <c r="M1435" s="526"/>
      <c r="N1435" s="526"/>
      <c r="O1435" s="527"/>
      <c r="P1435" s="951"/>
      <c r="Q1435" s="936" t="s">
        <v>10433</v>
      </c>
      <c r="R1435" s="525" t="s">
        <v>1678</v>
      </c>
      <c r="S1435" s="529">
        <v>0.7</v>
      </c>
      <c r="T1435" s="534"/>
      <c r="U1435" s="537"/>
      <c r="V1435" s="534"/>
      <c r="W1435" s="538"/>
      <c r="X1435" s="531">
        <f>ROUND(ROUND(ROUND(F1353*S1435,0)*U1426,0)-V1402,0)</f>
        <v>289</v>
      </c>
      <c r="Y1435" s="539"/>
      <c r="Z1435" s="533"/>
    </row>
    <row r="1436" spans="1:26" ht="16.7" customHeight="1" x14ac:dyDescent="0.15">
      <c r="A1436" s="549">
        <v>22</v>
      </c>
      <c r="B1436" s="549">
        <v>3810</v>
      </c>
      <c r="C1436" s="540" t="s">
        <v>12571</v>
      </c>
      <c r="D1436" s="542"/>
      <c r="E1436" s="542"/>
      <c r="F1436" s="534"/>
      <c r="G1436" s="537"/>
      <c r="H1436" s="541"/>
      <c r="I1436" s="534"/>
      <c r="J1436" s="533"/>
      <c r="K1436" s="535"/>
      <c r="L1436" s="939" t="s">
        <v>10414</v>
      </c>
      <c r="M1436" s="526" t="s">
        <v>16</v>
      </c>
      <c r="N1436" s="526" t="s">
        <v>1678</v>
      </c>
      <c r="O1436" s="527">
        <v>0.7</v>
      </c>
      <c r="P1436" s="951"/>
      <c r="Q1436" s="937"/>
      <c r="R1436" s="537"/>
      <c r="T1436" s="534"/>
      <c r="U1436" s="537"/>
      <c r="V1436" s="534"/>
      <c r="W1436" s="538"/>
      <c r="X1436" s="531">
        <f>ROUND(ROUND(ROUND(ROUND(F1353*O1436,0)*S1435,0)*U1426,0)-V1402,0)</f>
        <v>199</v>
      </c>
      <c r="Y1436" s="539"/>
      <c r="Z1436" s="533"/>
    </row>
    <row r="1437" spans="1:26" ht="16.7" customHeight="1" x14ac:dyDescent="0.15">
      <c r="A1437" s="520">
        <v>22</v>
      </c>
      <c r="B1437" s="520" t="s">
        <v>12572</v>
      </c>
      <c r="C1437" s="540" t="s">
        <v>12573</v>
      </c>
      <c r="D1437" s="542"/>
      <c r="E1437" s="542"/>
      <c r="F1437" s="534"/>
      <c r="G1437" s="537"/>
      <c r="H1437" s="541"/>
      <c r="I1437" s="550"/>
      <c r="J1437" s="551"/>
      <c r="K1437" s="552"/>
      <c r="L1437" s="940"/>
      <c r="M1437" s="526" t="s">
        <v>3833</v>
      </c>
      <c r="N1437" s="526" t="s">
        <v>1678</v>
      </c>
      <c r="O1437" s="527">
        <v>0.5</v>
      </c>
      <c r="P1437" s="951"/>
      <c r="Q1437" s="937"/>
      <c r="R1437" s="537"/>
      <c r="T1437" s="534"/>
      <c r="U1437" s="537"/>
      <c r="V1437" s="534"/>
      <c r="W1437" s="538"/>
      <c r="X1437" s="531">
        <f>ROUND(ROUND(ROUND(ROUND(F1353*O1437,0)*S1435,0)*U1426,0)-V1402,0)</f>
        <v>139</v>
      </c>
      <c r="Y1437" s="539"/>
      <c r="Z1437" s="533"/>
    </row>
    <row r="1438" spans="1:26" ht="16.7" customHeight="1" x14ac:dyDescent="0.15">
      <c r="A1438" s="549">
        <v>22</v>
      </c>
      <c r="B1438" s="549">
        <v>3811</v>
      </c>
      <c r="C1438" s="540" t="s">
        <v>12574</v>
      </c>
      <c r="D1438" s="542"/>
      <c r="E1438" s="542"/>
      <c r="F1438" s="534"/>
      <c r="G1438" s="537"/>
      <c r="H1438" s="541"/>
      <c r="I1438" s="936" t="s">
        <v>10418</v>
      </c>
      <c r="J1438" s="523" t="s">
        <v>1678</v>
      </c>
      <c r="K1438" s="543">
        <v>0.96499999999999997</v>
      </c>
      <c r="L1438" s="526"/>
      <c r="M1438" s="526"/>
      <c r="N1438" s="526"/>
      <c r="O1438" s="527"/>
      <c r="P1438" s="951"/>
      <c r="Q1438" s="937"/>
      <c r="R1438" s="537"/>
      <c r="T1438" s="534"/>
      <c r="U1438" s="537"/>
      <c r="V1438" s="534"/>
      <c r="W1438" s="538"/>
      <c r="X1438" s="531">
        <f>ROUND(ROUND(ROUND(ROUND(F1353*K1438,0)*S1435,0)*U1426,0)-V1402,0)</f>
        <v>278</v>
      </c>
      <c r="Y1438" s="539"/>
      <c r="Z1438" s="533"/>
    </row>
    <row r="1439" spans="1:26" ht="16.7" customHeight="1" x14ac:dyDescent="0.15">
      <c r="A1439" s="549">
        <v>22</v>
      </c>
      <c r="B1439" s="549">
        <v>3812</v>
      </c>
      <c r="C1439" s="540" t="s">
        <v>12575</v>
      </c>
      <c r="D1439" s="542"/>
      <c r="E1439" s="542"/>
      <c r="F1439" s="534"/>
      <c r="G1439" s="537"/>
      <c r="H1439" s="541"/>
      <c r="I1439" s="937"/>
      <c r="J1439" s="533"/>
      <c r="K1439" s="535"/>
      <c r="L1439" s="939" t="s">
        <v>10414</v>
      </c>
      <c r="M1439" s="526" t="s">
        <v>16</v>
      </c>
      <c r="N1439" s="526" t="s">
        <v>1678</v>
      </c>
      <c r="O1439" s="527">
        <v>0.7</v>
      </c>
      <c r="P1439" s="951"/>
      <c r="Q1439" s="937"/>
      <c r="R1439" s="537"/>
      <c r="T1439" s="534"/>
      <c r="U1439" s="537"/>
      <c r="V1439" s="534"/>
      <c r="W1439" s="538"/>
      <c r="X1439" s="531">
        <f>ROUND(ROUND(ROUND(ROUND(ROUND(F1353*K1438,0)*O1439,0)*S1435,0)*U1426,0)-V1402,0)</f>
        <v>191</v>
      </c>
      <c r="Y1439" s="539"/>
      <c r="Z1439" s="533"/>
    </row>
    <row r="1440" spans="1:26" ht="16.7" customHeight="1" x14ac:dyDescent="0.15">
      <c r="A1440" s="520">
        <v>22</v>
      </c>
      <c r="B1440" s="520" t="s">
        <v>12576</v>
      </c>
      <c r="C1440" s="540" t="s">
        <v>12577</v>
      </c>
      <c r="D1440" s="542"/>
      <c r="E1440" s="542"/>
      <c r="F1440" s="534"/>
      <c r="G1440" s="537"/>
      <c r="H1440" s="541"/>
      <c r="I1440" s="938"/>
      <c r="J1440" s="545"/>
      <c r="K1440" s="546"/>
      <c r="L1440" s="940"/>
      <c r="M1440" s="526" t="s">
        <v>3833</v>
      </c>
      <c r="N1440" s="526" t="s">
        <v>1678</v>
      </c>
      <c r="O1440" s="527">
        <v>0.5</v>
      </c>
      <c r="P1440" s="952"/>
      <c r="Q1440" s="938"/>
      <c r="R1440" s="544"/>
      <c r="S1440" s="548"/>
      <c r="T1440" s="534"/>
      <c r="U1440" s="537"/>
      <c r="V1440" s="534"/>
      <c r="W1440" s="538"/>
      <c r="X1440" s="531">
        <f>ROUND(ROUND(ROUND(ROUND(ROUND(F1353*K1438,0)*O1440,0)*S1435,0)*U1426,0)-V1402,0)</f>
        <v>134</v>
      </c>
      <c r="Y1440" s="539"/>
      <c r="Z1440" s="533"/>
    </row>
    <row r="1441" spans="1:26" ht="16.7" customHeight="1" x14ac:dyDescent="0.15">
      <c r="A1441" s="520">
        <v>22</v>
      </c>
      <c r="B1441" s="520" t="s">
        <v>12578</v>
      </c>
      <c r="C1441" s="540" t="s">
        <v>12579</v>
      </c>
      <c r="D1441" s="542"/>
      <c r="E1441" s="542"/>
      <c r="F1441" s="534"/>
      <c r="G1441" s="537"/>
      <c r="H1441" s="541"/>
      <c r="I1441" s="522"/>
      <c r="J1441" s="523"/>
      <c r="K1441" s="524"/>
      <c r="L1441" s="526"/>
      <c r="M1441" s="526"/>
      <c r="N1441" s="526"/>
      <c r="O1441" s="527"/>
      <c r="P1441" s="933" t="s">
        <v>10443</v>
      </c>
      <c r="Q1441" s="936" t="s">
        <v>10444</v>
      </c>
      <c r="R1441" s="525" t="s">
        <v>1678</v>
      </c>
      <c r="S1441" s="529">
        <v>0.7</v>
      </c>
      <c r="T1441" s="534"/>
      <c r="U1441" s="537"/>
      <c r="V1441" s="534"/>
      <c r="W1441" s="538"/>
      <c r="X1441" s="531">
        <f>ROUND(ROUND(ROUND(F1353*S1441,0)*U1426,0)-V1402,0)</f>
        <v>289</v>
      </c>
      <c r="Y1441" s="539"/>
      <c r="Z1441" s="533"/>
    </row>
    <row r="1442" spans="1:26" ht="16.7" customHeight="1" x14ac:dyDescent="0.15">
      <c r="A1442" s="520">
        <v>22</v>
      </c>
      <c r="B1442" s="520" t="s">
        <v>12580</v>
      </c>
      <c r="C1442" s="540" t="s">
        <v>12581</v>
      </c>
      <c r="D1442" s="542"/>
      <c r="E1442" s="542"/>
      <c r="F1442" s="534"/>
      <c r="G1442" s="537"/>
      <c r="H1442" s="541"/>
      <c r="I1442" s="534"/>
      <c r="J1442" s="533"/>
      <c r="K1442" s="535"/>
      <c r="L1442" s="939" t="s">
        <v>10414</v>
      </c>
      <c r="M1442" s="526" t="s">
        <v>16</v>
      </c>
      <c r="N1442" s="526" t="s">
        <v>1678</v>
      </c>
      <c r="O1442" s="527">
        <v>0.7</v>
      </c>
      <c r="P1442" s="951"/>
      <c r="Q1442" s="937"/>
      <c r="R1442" s="537"/>
      <c r="T1442" s="534"/>
      <c r="U1442" s="537"/>
      <c r="V1442" s="534"/>
      <c r="W1442" s="538"/>
      <c r="X1442" s="531">
        <f>ROUND(ROUND(ROUND(ROUND(F1353*O1442,0)*S1441,0)*U1426,0)-V1402,0)</f>
        <v>199</v>
      </c>
      <c r="Y1442" s="539"/>
      <c r="Z1442" s="533"/>
    </row>
    <row r="1443" spans="1:26" ht="16.7" customHeight="1" x14ac:dyDescent="0.15">
      <c r="A1443" s="520">
        <v>22</v>
      </c>
      <c r="B1443" s="520" t="s">
        <v>12582</v>
      </c>
      <c r="C1443" s="540" t="s">
        <v>12583</v>
      </c>
      <c r="D1443" s="542"/>
      <c r="E1443" s="542"/>
      <c r="F1443" s="534"/>
      <c r="G1443" s="537"/>
      <c r="H1443" s="541"/>
      <c r="I1443" s="550"/>
      <c r="J1443" s="551"/>
      <c r="K1443" s="552"/>
      <c r="L1443" s="940"/>
      <c r="M1443" s="526" t="s">
        <v>3833</v>
      </c>
      <c r="N1443" s="526" t="s">
        <v>1678</v>
      </c>
      <c r="O1443" s="527">
        <v>0.5</v>
      </c>
      <c r="P1443" s="951"/>
      <c r="Q1443" s="937"/>
      <c r="R1443" s="537"/>
      <c r="T1443" s="534"/>
      <c r="U1443" s="537"/>
      <c r="V1443" s="534"/>
      <c r="W1443" s="538"/>
      <c r="X1443" s="531">
        <f>ROUND(ROUND(ROUND(ROUND(F1353*O1443,0)*S1441,0)*U1426,0)-V1402,0)</f>
        <v>139</v>
      </c>
      <c r="Y1443" s="539"/>
      <c r="Z1443" s="533"/>
    </row>
    <row r="1444" spans="1:26" ht="16.7" customHeight="1" x14ac:dyDescent="0.15">
      <c r="A1444" s="520">
        <v>22</v>
      </c>
      <c r="B1444" s="520" t="s">
        <v>12584</v>
      </c>
      <c r="C1444" s="540" t="s">
        <v>12585</v>
      </c>
      <c r="D1444" s="542"/>
      <c r="E1444" s="542"/>
      <c r="F1444" s="534"/>
      <c r="G1444" s="537"/>
      <c r="H1444" s="541"/>
      <c r="I1444" s="936" t="s">
        <v>10418</v>
      </c>
      <c r="J1444" s="523" t="s">
        <v>1678</v>
      </c>
      <c r="K1444" s="543">
        <v>0.96499999999999997</v>
      </c>
      <c r="L1444" s="526"/>
      <c r="M1444" s="526"/>
      <c r="N1444" s="526"/>
      <c r="O1444" s="527"/>
      <c r="P1444" s="951"/>
      <c r="Q1444" s="937"/>
      <c r="R1444" s="537"/>
      <c r="T1444" s="534"/>
      <c r="U1444" s="537"/>
      <c r="V1444" s="534"/>
      <c r="W1444" s="538"/>
      <c r="X1444" s="531">
        <f>ROUND(ROUND(ROUND(ROUND(F1353*K1444,0)*S1441,0)*U1426,0)-V1402,0)</f>
        <v>278</v>
      </c>
      <c r="Y1444" s="539"/>
      <c r="Z1444" s="533"/>
    </row>
    <row r="1445" spans="1:26" ht="16.7" customHeight="1" x14ac:dyDescent="0.15">
      <c r="A1445" s="520">
        <v>22</v>
      </c>
      <c r="B1445" s="520" t="s">
        <v>12586</v>
      </c>
      <c r="C1445" s="540" t="s">
        <v>12587</v>
      </c>
      <c r="D1445" s="542"/>
      <c r="E1445" s="542"/>
      <c r="F1445" s="534"/>
      <c r="G1445" s="537"/>
      <c r="H1445" s="541"/>
      <c r="I1445" s="937"/>
      <c r="J1445" s="533"/>
      <c r="K1445" s="535"/>
      <c r="L1445" s="939" t="s">
        <v>10414</v>
      </c>
      <c r="M1445" s="526" t="s">
        <v>16</v>
      </c>
      <c r="N1445" s="526" t="s">
        <v>1678</v>
      </c>
      <c r="O1445" s="527">
        <v>0.7</v>
      </c>
      <c r="P1445" s="951"/>
      <c r="Q1445" s="937"/>
      <c r="R1445" s="537"/>
      <c r="T1445" s="534"/>
      <c r="U1445" s="537"/>
      <c r="V1445" s="534"/>
      <c r="W1445" s="538"/>
      <c r="X1445" s="531">
        <f>ROUND(ROUND(ROUND(ROUND(ROUND(F1353*K1444,0)*O1445,0)*S1441,0)*U1426,0)-V1402,0)</f>
        <v>191</v>
      </c>
      <c r="Y1445" s="539"/>
      <c r="Z1445" s="533"/>
    </row>
    <row r="1446" spans="1:26" ht="16.7" customHeight="1" x14ac:dyDescent="0.15">
      <c r="A1446" s="520">
        <v>22</v>
      </c>
      <c r="B1446" s="520" t="s">
        <v>12588</v>
      </c>
      <c r="C1446" s="540" t="s">
        <v>12589</v>
      </c>
      <c r="D1446" s="557"/>
      <c r="E1446" s="557"/>
      <c r="F1446" s="550"/>
      <c r="G1446" s="544"/>
      <c r="H1446" s="558"/>
      <c r="I1446" s="938"/>
      <c r="J1446" s="545"/>
      <c r="K1446" s="546"/>
      <c r="L1446" s="940"/>
      <c r="M1446" s="526" t="s">
        <v>3833</v>
      </c>
      <c r="N1446" s="526" t="s">
        <v>1678</v>
      </c>
      <c r="O1446" s="527">
        <v>0.5</v>
      </c>
      <c r="P1446" s="952"/>
      <c r="Q1446" s="938"/>
      <c r="R1446" s="544"/>
      <c r="S1446" s="548"/>
      <c r="T1446" s="550"/>
      <c r="U1446" s="544"/>
      <c r="V1446" s="550"/>
      <c r="W1446" s="553"/>
      <c r="X1446" s="531">
        <f>ROUND(ROUND(ROUND(ROUND(ROUND(F1353*K1444,0)*O1446,0)*S1441,0)*U1426,0)-V1402,0)</f>
        <v>134</v>
      </c>
      <c r="Y1446" s="559"/>
      <c r="Z1446" s="533"/>
    </row>
    <row r="1447" spans="1:26" ht="16.7" customHeight="1" x14ac:dyDescent="0.15">
      <c r="A1447" s="520">
        <v>22</v>
      </c>
      <c r="B1447" s="520" t="s">
        <v>12590</v>
      </c>
      <c r="C1447" s="540" t="s">
        <v>12591</v>
      </c>
      <c r="D1447" s="945" t="s">
        <v>12592</v>
      </c>
      <c r="E1447" s="945" t="s">
        <v>12593</v>
      </c>
      <c r="F1447" s="960">
        <v>693</v>
      </c>
      <c r="G1447" s="961"/>
      <c r="H1447" s="561" t="s">
        <v>9</v>
      </c>
      <c r="I1447" s="572"/>
      <c r="J1447" s="573"/>
      <c r="K1447" s="574"/>
      <c r="L1447" s="526"/>
      <c r="M1447" s="526"/>
      <c r="N1447" s="526"/>
      <c r="O1447" s="575"/>
      <c r="P1447" s="576"/>
      <c r="Q1447" s="525"/>
      <c r="R1447" s="525"/>
      <c r="S1447" s="529"/>
      <c r="T1447" s="522"/>
      <c r="U1447" s="525"/>
      <c r="V1447" s="522"/>
      <c r="W1447" s="530"/>
      <c r="X1447" s="531">
        <f>F1447</f>
        <v>693</v>
      </c>
      <c r="Y1447" s="532"/>
      <c r="Z1447" s="533"/>
    </row>
    <row r="1448" spans="1:26" ht="16.7" customHeight="1" x14ac:dyDescent="0.15">
      <c r="A1448" s="520">
        <v>22</v>
      </c>
      <c r="B1448" s="520" t="s">
        <v>12594</v>
      </c>
      <c r="C1448" s="540" t="s">
        <v>12595</v>
      </c>
      <c r="D1448" s="946"/>
      <c r="E1448" s="946"/>
      <c r="F1448" s="534"/>
      <c r="G1448" s="537"/>
      <c r="H1448" s="541"/>
      <c r="I1448" s="572" t="s">
        <v>12596</v>
      </c>
      <c r="J1448" s="573"/>
      <c r="K1448" s="574"/>
      <c r="L1448" s="526"/>
      <c r="M1448" s="526"/>
      <c r="N1448" s="526" t="s">
        <v>17</v>
      </c>
      <c r="O1448" s="575">
        <v>0.96499999999999997</v>
      </c>
      <c r="P1448" s="577"/>
      <c r="Q1448" s="544"/>
      <c r="R1448" s="544"/>
      <c r="S1448" s="548"/>
      <c r="T1448" s="534"/>
      <c r="U1448" s="537"/>
      <c r="V1448" s="534"/>
      <c r="W1448" s="538"/>
      <c r="X1448" s="531">
        <f>ROUND(F1447*O1448,0)</f>
        <v>669</v>
      </c>
      <c r="Y1448" s="539"/>
      <c r="Z1448" s="533"/>
    </row>
    <row r="1449" spans="1:26" ht="16.7" customHeight="1" x14ac:dyDescent="0.15">
      <c r="A1449" s="520">
        <v>22</v>
      </c>
      <c r="B1449" s="520" t="s">
        <v>12597</v>
      </c>
      <c r="C1449" s="540" t="s">
        <v>12598</v>
      </c>
      <c r="D1449" s="946"/>
      <c r="E1449" s="946"/>
      <c r="F1449" s="534"/>
      <c r="G1449" s="537"/>
      <c r="H1449" s="541"/>
      <c r="I1449" s="572"/>
      <c r="J1449" s="573"/>
      <c r="K1449" s="574"/>
      <c r="L1449" s="526"/>
      <c r="M1449" s="526"/>
      <c r="N1449" s="526"/>
      <c r="O1449" s="575"/>
      <c r="P1449" s="962" t="s">
        <v>12599</v>
      </c>
      <c r="Q1449" s="936" t="s">
        <v>10424</v>
      </c>
      <c r="R1449" s="525" t="s">
        <v>1678</v>
      </c>
      <c r="S1449" s="529">
        <v>0.5</v>
      </c>
      <c r="T1449" s="534"/>
      <c r="U1449" s="537"/>
      <c r="V1449" s="534"/>
      <c r="W1449" s="538"/>
      <c r="X1449" s="531">
        <f>ROUND(F1447*S1449,0)</f>
        <v>347</v>
      </c>
      <c r="Y1449" s="539"/>
      <c r="Z1449" s="533"/>
    </row>
    <row r="1450" spans="1:26" ht="16.7" customHeight="1" x14ac:dyDescent="0.15">
      <c r="A1450" s="520">
        <v>22</v>
      </c>
      <c r="B1450" s="520" t="s">
        <v>12600</v>
      </c>
      <c r="C1450" s="540" t="s">
        <v>12601</v>
      </c>
      <c r="D1450" s="946"/>
      <c r="E1450" s="946"/>
      <c r="F1450" s="534"/>
      <c r="G1450" s="537"/>
      <c r="H1450" s="541"/>
      <c r="I1450" s="572" t="s">
        <v>12596</v>
      </c>
      <c r="J1450" s="573"/>
      <c r="K1450" s="574"/>
      <c r="L1450" s="526"/>
      <c r="M1450" s="526"/>
      <c r="N1450" s="526" t="s">
        <v>17</v>
      </c>
      <c r="O1450" s="575">
        <v>0.96499999999999997</v>
      </c>
      <c r="P1450" s="963"/>
      <c r="Q1450" s="938"/>
      <c r="R1450" s="544"/>
      <c r="S1450" s="548"/>
      <c r="T1450" s="534"/>
      <c r="U1450" s="537"/>
      <c r="V1450" s="534"/>
      <c r="W1450" s="538"/>
      <c r="X1450" s="531">
        <f>ROUND(ROUND(F1447*O1450,0)*S1449,0)</f>
        <v>335</v>
      </c>
      <c r="Y1450" s="539"/>
      <c r="Z1450" s="533"/>
    </row>
    <row r="1451" spans="1:26" ht="16.7" customHeight="1" x14ac:dyDescent="0.15">
      <c r="A1451" s="520">
        <v>22</v>
      </c>
      <c r="B1451" s="520" t="s">
        <v>12602</v>
      </c>
      <c r="C1451" s="540" t="s">
        <v>12603</v>
      </c>
      <c r="D1451" s="946"/>
      <c r="E1451" s="946"/>
      <c r="F1451" s="534"/>
      <c r="G1451" s="537"/>
      <c r="H1451" s="541"/>
      <c r="I1451" s="572"/>
      <c r="J1451" s="573"/>
      <c r="K1451" s="574"/>
      <c r="L1451" s="526"/>
      <c r="M1451" s="526"/>
      <c r="N1451" s="526"/>
      <c r="O1451" s="575"/>
      <c r="P1451" s="963"/>
      <c r="Q1451" s="936" t="s">
        <v>10433</v>
      </c>
      <c r="R1451" s="525" t="s">
        <v>1678</v>
      </c>
      <c r="S1451" s="529">
        <v>0.7</v>
      </c>
      <c r="T1451" s="534"/>
      <c r="U1451" s="537"/>
      <c r="V1451" s="534"/>
      <c r="W1451" s="538"/>
      <c r="X1451" s="531">
        <f>ROUND(F1447*S1451,0)</f>
        <v>485</v>
      </c>
      <c r="Y1451" s="539"/>
      <c r="Z1451" s="533"/>
    </row>
    <row r="1452" spans="1:26" ht="16.7" customHeight="1" x14ac:dyDescent="0.15">
      <c r="A1452" s="520">
        <v>22</v>
      </c>
      <c r="B1452" s="520" t="s">
        <v>12604</v>
      </c>
      <c r="C1452" s="540" t="s">
        <v>12605</v>
      </c>
      <c r="D1452" s="946"/>
      <c r="E1452" s="946"/>
      <c r="F1452" s="534"/>
      <c r="G1452" s="537"/>
      <c r="H1452" s="541"/>
      <c r="I1452" s="572" t="s">
        <v>12596</v>
      </c>
      <c r="J1452" s="573"/>
      <c r="K1452" s="574"/>
      <c r="L1452" s="526"/>
      <c r="M1452" s="526"/>
      <c r="N1452" s="526" t="s">
        <v>17</v>
      </c>
      <c r="O1452" s="575">
        <v>0.96499999999999997</v>
      </c>
      <c r="P1452" s="964"/>
      <c r="Q1452" s="938"/>
      <c r="R1452" s="544"/>
      <c r="S1452" s="548"/>
      <c r="T1452" s="534"/>
      <c r="U1452" s="537"/>
      <c r="V1452" s="534"/>
      <c r="W1452" s="538"/>
      <c r="X1452" s="531">
        <f>ROUND(ROUND(F1447*O1452,0)*S1451,0)</f>
        <v>468</v>
      </c>
      <c r="Y1452" s="539"/>
      <c r="Z1452" s="533"/>
    </row>
    <row r="1453" spans="1:26" ht="16.7" customHeight="1" x14ac:dyDescent="0.15">
      <c r="A1453" s="520">
        <v>22</v>
      </c>
      <c r="B1453" s="520" t="s">
        <v>12606</v>
      </c>
      <c r="C1453" s="540" t="s">
        <v>12607</v>
      </c>
      <c r="D1453" s="946"/>
      <c r="E1453" s="542"/>
      <c r="F1453" s="534"/>
      <c r="G1453" s="537"/>
      <c r="H1453" s="541"/>
      <c r="I1453" s="572"/>
      <c r="J1453" s="573"/>
      <c r="K1453" s="574"/>
      <c r="L1453" s="526"/>
      <c r="M1453" s="526"/>
      <c r="N1453" s="526"/>
      <c r="O1453" s="575"/>
      <c r="P1453" s="965" t="s">
        <v>12608</v>
      </c>
      <c r="Q1453" s="966" t="s">
        <v>10444</v>
      </c>
      <c r="R1453" s="525" t="s">
        <v>1678</v>
      </c>
      <c r="S1453" s="529">
        <v>0.7</v>
      </c>
      <c r="T1453" s="534"/>
      <c r="U1453" s="537"/>
      <c r="V1453" s="534"/>
      <c r="W1453" s="538"/>
      <c r="X1453" s="531">
        <f>ROUND(F1447*S1453,0)</f>
        <v>485</v>
      </c>
      <c r="Y1453" s="539"/>
      <c r="Z1453" s="533"/>
    </row>
    <row r="1454" spans="1:26" ht="16.7" customHeight="1" x14ac:dyDescent="0.15">
      <c r="A1454" s="520">
        <v>22</v>
      </c>
      <c r="B1454" s="520" t="s">
        <v>12609</v>
      </c>
      <c r="C1454" s="540" t="s">
        <v>12610</v>
      </c>
      <c r="D1454" s="542"/>
      <c r="E1454" s="542"/>
      <c r="F1454" s="534"/>
      <c r="G1454" s="537"/>
      <c r="H1454" s="541"/>
      <c r="I1454" s="572" t="s">
        <v>12596</v>
      </c>
      <c r="J1454" s="573"/>
      <c r="K1454" s="574"/>
      <c r="L1454" s="526"/>
      <c r="M1454" s="526"/>
      <c r="N1454" s="526" t="s">
        <v>17</v>
      </c>
      <c r="O1454" s="575">
        <v>0.96499999999999997</v>
      </c>
      <c r="P1454" s="964"/>
      <c r="Q1454" s="967"/>
      <c r="R1454" s="544"/>
      <c r="S1454" s="548"/>
      <c r="T1454" s="550"/>
      <c r="U1454" s="544"/>
      <c r="V1454" s="534"/>
      <c r="W1454" s="538"/>
      <c r="X1454" s="531">
        <f>ROUND(ROUND(F1447*O1454,0)*S1453,0)</f>
        <v>468</v>
      </c>
      <c r="Y1454" s="539"/>
      <c r="Z1454" s="533"/>
    </row>
    <row r="1455" spans="1:26" ht="16.7" customHeight="1" x14ac:dyDescent="0.15">
      <c r="A1455" s="520">
        <v>22</v>
      </c>
      <c r="B1455" s="520" t="s">
        <v>12611</v>
      </c>
      <c r="C1455" s="540" t="s">
        <v>12612</v>
      </c>
      <c r="D1455" s="542"/>
      <c r="E1455" s="542"/>
      <c r="F1455" s="534"/>
      <c r="G1455" s="537"/>
      <c r="H1455" s="541"/>
      <c r="I1455" s="572"/>
      <c r="J1455" s="573"/>
      <c r="K1455" s="574"/>
      <c r="L1455" s="526"/>
      <c r="M1455" s="526"/>
      <c r="N1455" s="526"/>
      <c r="O1455" s="575"/>
      <c r="P1455" s="577"/>
      <c r="Q1455" s="525"/>
      <c r="R1455" s="525"/>
      <c r="S1455" s="529"/>
      <c r="T1455" s="936" t="s">
        <v>11906</v>
      </c>
      <c r="U1455" s="947"/>
      <c r="V1455" s="534"/>
      <c r="W1455" s="538"/>
      <c r="X1455" s="531">
        <f>ROUND(F1447*U1458,0)</f>
        <v>687</v>
      </c>
      <c r="Y1455" s="539"/>
      <c r="Z1455" s="533"/>
    </row>
    <row r="1456" spans="1:26" ht="16.7" customHeight="1" x14ac:dyDescent="0.15">
      <c r="A1456" s="520">
        <v>22</v>
      </c>
      <c r="B1456" s="520" t="s">
        <v>12613</v>
      </c>
      <c r="C1456" s="540" t="s">
        <v>12614</v>
      </c>
      <c r="D1456" s="542"/>
      <c r="E1456" s="542"/>
      <c r="F1456" s="534"/>
      <c r="G1456" s="537"/>
      <c r="H1456" s="541"/>
      <c r="I1456" s="572" t="s">
        <v>12596</v>
      </c>
      <c r="J1456" s="573"/>
      <c r="K1456" s="574"/>
      <c r="L1456" s="526"/>
      <c r="M1456" s="526"/>
      <c r="N1456" s="526" t="s">
        <v>17</v>
      </c>
      <c r="O1456" s="575">
        <v>0.96499999999999997</v>
      </c>
      <c r="P1456" s="577"/>
      <c r="Q1456" s="544"/>
      <c r="R1456" s="544"/>
      <c r="S1456" s="548"/>
      <c r="T1456" s="937"/>
      <c r="U1456" s="948"/>
      <c r="V1456" s="534"/>
      <c r="W1456" s="538"/>
      <c r="X1456" s="531">
        <f>ROUND(ROUND(F1447*O1456,0)*U1458,0)</f>
        <v>663</v>
      </c>
      <c r="Y1456" s="539"/>
      <c r="Z1456" s="533"/>
    </row>
    <row r="1457" spans="1:26" ht="16.7" customHeight="1" x14ac:dyDescent="0.15">
      <c r="A1457" s="520">
        <v>22</v>
      </c>
      <c r="B1457" s="520" t="s">
        <v>12615</v>
      </c>
      <c r="C1457" s="540" t="s">
        <v>12616</v>
      </c>
      <c r="D1457" s="542"/>
      <c r="E1457" s="542"/>
      <c r="F1457" s="534"/>
      <c r="G1457" s="537"/>
      <c r="H1457" s="541"/>
      <c r="I1457" s="572"/>
      <c r="J1457" s="573"/>
      <c r="K1457" s="574"/>
      <c r="L1457" s="526"/>
      <c r="M1457" s="526"/>
      <c r="N1457" s="526"/>
      <c r="O1457" s="575"/>
      <c r="P1457" s="962" t="s">
        <v>12599</v>
      </c>
      <c r="Q1457" s="936" t="s">
        <v>10424</v>
      </c>
      <c r="R1457" s="525" t="s">
        <v>1678</v>
      </c>
      <c r="S1457" s="529">
        <v>0.5</v>
      </c>
      <c r="T1457" s="937"/>
      <c r="U1457" s="948"/>
      <c r="V1457" s="534"/>
      <c r="W1457" s="538"/>
      <c r="X1457" s="531">
        <f>ROUND(ROUND(F1447*S1457,0)*U1458,0)</f>
        <v>344</v>
      </c>
      <c r="Y1457" s="539"/>
      <c r="Z1457" s="533"/>
    </row>
    <row r="1458" spans="1:26" ht="16.7" customHeight="1" x14ac:dyDescent="0.15">
      <c r="A1458" s="520">
        <v>22</v>
      </c>
      <c r="B1458" s="520" t="s">
        <v>12617</v>
      </c>
      <c r="C1458" s="540" t="s">
        <v>12618</v>
      </c>
      <c r="D1458" s="542"/>
      <c r="E1458" s="542"/>
      <c r="F1458" s="534"/>
      <c r="G1458" s="537"/>
      <c r="H1458" s="541"/>
      <c r="I1458" s="572" t="s">
        <v>12596</v>
      </c>
      <c r="J1458" s="573"/>
      <c r="K1458" s="574"/>
      <c r="L1458" s="526"/>
      <c r="M1458" s="526"/>
      <c r="N1458" s="526" t="s">
        <v>17</v>
      </c>
      <c r="O1458" s="575">
        <v>0.96499999999999997</v>
      </c>
      <c r="P1458" s="963"/>
      <c r="Q1458" s="938"/>
      <c r="R1458" s="544"/>
      <c r="S1458" s="548"/>
      <c r="T1458" s="534" t="s">
        <v>1678</v>
      </c>
      <c r="U1458" s="570">
        <v>0.99099999999999999</v>
      </c>
      <c r="V1458" s="534"/>
      <c r="W1458" s="538"/>
      <c r="X1458" s="531">
        <f>ROUND(ROUND(ROUND(F1447*O1458,0)*S1457,0)*U1458,0)</f>
        <v>332</v>
      </c>
      <c r="Y1458" s="539"/>
      <c r="Z1458" s="533"/>
    </row>
    <row r="1459" spans="1:26" ht="16.7" customHeight="1" x14ac:dyDescent="0.15">
      <c r="A1459" s="520">
        <v>22</v>
      </c>
      <c r="B1459" s="520" t="s">
        <v>12619</v>
      </c>
      <c r="C1459" s="540" t="s">
        <v>12620</v>
      </c>
      <c r="D1459" s="542"/>
      <c r="E1459" s="542"/>
      <c r="F1459" s="534"/>
      <c r="G1459" s="537"/>
      <c r="H1459" s="541"/>
      <c r="I1459" s="572"/>
      <c r="J1459" s="573"/>
      <c r="K1459" s="574"/>
      <c r="L1459" s="526"/>
      <c r="M1459" s="526"/>
      <c r="N1459" s="526"/>
      <c r="O1459" s="575"/>
      <c r="P1459" s="963"/>
      <c r="Q1459" s="936" t="s">
        <v>10433</v>
      </c>
      <c r="R1459" s="525" t="s">
        <v>1678</v>
      </c>
      <c r="S1459" s="529">
        <v>0.7</v>
      </c>
      <c r="T1459" s="534"/>
      <c r="U1459" s="537"/>
      <c r="V1459" s="534"/>
      <c r="W1459" s="538"/>
      <c r="X1459" s="531">
        <f>ROUND(ROUND(F1447*S1459,0)*U1458,0)</f>
        <v>481</v>
      </c>
      <c r="Y1459" s="539"/>
      <c r="Z1459" s="533"/>
    </row>
    <row r="1460" spans="1:26" ht="16.7" customHeight="1" x14ac:dyDescent="0.15">
      <c r="A1460" s="520">
        <v>22</v>
      </c>
      <c r="B1460" s="520" t="s">
        <v>12621</v>
      </c>
      <c r="C1460" s="540" t="s">
        <v>12622</v>
      </c>
      <c r="D1460" s="542"/>
      <c r="E1460" s="542"/>
      <c r="F1460" s="534"/>
      <c r="G1460" s="537"/>
      <c r="H1460" s="541"/>
      <c r="I1460" s="572" t="s">
        <v>12596</v>
      </c>
      <c r="J1460" s="573"/>
      <c r="K1460" s="574"/>
      <c r="L1460" s="526"/>
      <c r="M1460" s="526"/>
      <c r="N1460" s="526" t="s">
        <v>17</v>
      </c>
      <c r="O1460" s="575">
        <v>0.96499999999999997</v>
      </c>
      <c r="P1460" s="964"/>
      <c r="Q1460" s="938"/>
      <c r="R1460" s="544"/>
      <c r="S1460" s="548"/>
      <c r="T1460" s="534"/>
      <c r="U1460" s="537"/>
      <c r="V1460" s="534"/>
      <c r="W1460" s="538"/>
      <c r="X1460" s="531">
        <f>ROUND(ROUND(ROUND(F1447*O1460,0)*S1459,0)*U1458,0)</f>
        <v>464</v>
      </c>
      <c r="Y1460" s="539"/>
      <c r="Z1460" s="533"/>
    </row>
    <row r="1461" spans="1:26" ht="16.7" customHeight="1" x14ac:dyDescent="0.15">
      <c r="A1461" s="520">
        <v>22</v>
      </c>
      <c r="B1461" s="520" t="s">
        <v>12623</v>
      </c>
      <c r="C1461" s="540" t="s">
        <v>12624</v>
      </c>
      <c r="D1461" s="542"/>
      <c r="E1461" s="542"/>
      <c r="F1461" s="534"/>
      <c r="G1461" s="537"/>
      <c r="H1461" s="541"/>
      <c r="I1461" s="572"/>
      <c r="J1461" s="573"/>
      <c r="K1461" s="574"/>
      <c r="L1461" s="526"/>
      <c r="M1461" s="526"/>
      <c r="N1461" s="526"/>
      <c r="O1461" s="575"/>
      <c r="P1461" s="965" t="s">
        <v>12608</v>
      </c>
      <c r="Q1461" s="966" t="s">
        <v>10444</v>
      </c>
      <c r="R1461" s="525" t="s">
        <v>1678</v>
      </c>
      <c r="S1461" s="529">
        <v>0.7</v>
      </c>
      <c r="T1461" s="534"/>
      <c r="U1461" s="537"/>
      <c r="V1461" s="534"/>
      <c r="W1461" s="538"/>
      <c r="X1461" s="531">
        <f>ROUND(ROUND(F1447*S1461,0)*U1458,0)</f>
        <v>481</v>
      </c>
      <c r="Y1461" s="539"/>
      <c r="Z1461" s="533"/>
    </row>
    <row r="1462" spans="1:26" ht="16.7" customHeight="1" x14ac:dyDescent="0.15">
      <c r="A1462" s="520">
        <v>22</v>
      </c>
      <c r="B1462" s="520" t="s">
        <v>12625</v>
      </c>
      <c r="C1462" s="540" t="s">
        <v>12626</v>
      </c>
      <c r="D1462" s="542"/>
      <c r="E1462" s="542"/>
      <c r="F1462" s="534"/>
      <c r="G1462" s="537"/>
      <c r="H1462" s="541"/>
      <c r="I1462" s="572" t="s">
        <v>12596</v>
      </c>
      <c r="J1462" s="573"/>
      <c r="K1462" s="574"/>
      <c r="L1462" s="526"/>
      <c r="M1462" s="526"/>
      <c r="N1462" s="526" t="s">
        <v>17</v>
      </c>
      <c r="O1462" s="575">
        <v>0.96499999999999997</v>
      </c>
      <c r="P1462" s="964"/>
      <c r="Q1462" s="967"/>
      <c r="R1462" s="544"/>
      <c r="S1462" s="548"/>
      <c r="T1462" s="550"/>
      <c r="U1462" s="544"/>
      <c r="V1462" s="534"/>
      <c r="W1462" s="538"/>
      <c r="X1462" s="531">
        <f>ROUND(ROUND(ROUND(F1447*O1462,0)*S1461,0)*U1458,0)</f>
        <v>464</v>
      </c>
      <c r="Y1462" s="539"/>
      <c r="Z1462" s="533"/>
    </row>
    <row r="1463" spans="1:26" ht="16.7" customHeight="1" x14ac:dyDescent="0.15">
      <c r="A1463" s="520">
        <v>22</v>
      </c>
      <c r="B1463" s="520" t="s">
        <v>12627</v>
      </c>
      <c r="C1463" s="540" t="s">
        <v>12628</v>
      </c>
      <c r="D1463" s="542"/>
      <c r="E1463" s="945" t="s">
        <v>12629</v>
      </c>
      <c r="F1463" s="960">
        <v>854</v>
      </c>
      <c r="G1463" s="961"/>
      <c r="H1463" s="561" t="s">
        <v>9</v>
      </c>
      <c r="I1463" s="572"/>
      <c r="J1463" s="573"/>
      <c r="K1463" s="574"/>
      <c r="L1463" s="526"/>
      <c r="M1463" s="526"/>
      <c r="N1463" s="526"/>
      <c r="O1463" s="575"/>
      <c r="P1463" s="577"/>
      <c r="Q1463" s="525"/>
      <c r="R1463" s="525"/>
      <c r="S1463" s="529"/>
      <c r="T1463" s="522"/>
      <c r="U1463" s="525"/>
      <c r="V1463" s="534"/>
      <c r="W1463" s="538"/>
      <c r="X1463" s="531">
        <f>F1463</f>
        <v>854</v>
      </c>
      <c r="Y1463" s="539"/>
      <c r="Z1463" s="533"/>
    </row>
    <row r="1464" spans="1:26" ht="16.7" customHeight="1" x14ac:dyDescent="0.15">
      <c r="A1464" s="520">
        <v>22</v>
      </c>
      <c r="B1464" s="520" t="s">
        <v>12630</v>
      </c>
      <c r="C1464" s="540" t="s">
        <v>12631</v>
      </c>
      <c r="D1464" s="542"/>
      <c r="E1464" s="946"/>
      <c r="F1464" s="534"/>
      <c r="G1464" s="537"/>
      <c r="H1464" s="541"/>
      <c r="I1464" s="572" t="s">
        <v>12596</v>
      </c>
      <c r="J1464" s="573"/>
      <c r="K1464" s="574"/>
      <c r="L1464" s="526"/>
      <c r="M1464" s="526"/>
      <c r="N1464" s="526" t="s">
        <v>17</v>
      </c>
      <c r="O1464" s="575">
        <v>0.96499999999999997</v>
      </c>
      <c r="P1464" s="577"/>
      <c r="Q1464" s="544"/>
      <c r="R1464" s="544"/>
      <c r="S1464" s="548"/>
      <c r="T1464" s="534"/>
      <c r="U1464" s="537"/>
      <c r="V1464" s="534"/>
      <c r="W1464" s="538"/>
      <c r="X1464" s="531">
        <f>ROUND(F1463*O1464,0)</f>
        <v>824</v>
      </c>
      <c r="Y1464" s="539"/>
      <c r="Z1464" s="533"/>
    </row>
    <row r="1465" spans="1:26" ht="16.7" customHeight="1" x14ac:dyDescent="0.15">
      <c r="A1465" s="520">
        <v>22</v>
      </c>
      <c r="B1465" s="520" t="s">
        <v>12632</v>
      </c>
      <c r="C1465" s="540" t="s">
        <v>12633</v>
      </c>
      <c r="D1465" s="542"/>
      <c r="E1465" s="946"/>
      <c r="F1465" s="534"/>
      <c r="G1465" s="537"/>
      <c r="H1465" s="541"/>
      <c r="I1465" s="572"/>
      <c r="J1465" s="573"/>
      <c r="K1465" s="574"/>
      <c r="L1465" s="526"/>
      <c r="M1465" s="526"/>
      <c r="N1465" s="526"/>
      <c r="O1465" s="575"/>
      <c r="P1465" s="962" t="s">
        <v>12599</v>
      </c>
      <c r="Q1465" s="936" t="s">
        <v>10424</v>
      </c>
      <c r="R1465" s="525" t="s">
        <v>1678</v>
      </c>
      <c r="S1465" s="529">
        <v>0.5</v>
      </c>
      <c r="T1465" s="534"/>
      <c r="U1465" s="537"/>
      <c r="V1465" s="534"/>
      <c r="W1465" s="538"/>
      <c r="X1465" s="531">
        <f>ROUND(F1463*S1465,0)</f>
        <v>427</v>
      </c>
      <c r="Y1465" s="539"/>
      <c r="Z1465" s="533"/>
    </row>
    <row r="1466" spans="1:26" ht="16.7" customHeight="1" x14ac:dyDescent="0.15">
      <c r="A1466" s="520">
        <v>22</v>
      </c>
      <c r="B1466" s="520" t="s">
        <v>12634</v>
      </c>
      <c r="C1466" s="540" t="s">
        <v>12635</v>
      </c>
      <c r="D1466" s="542"/>
      <c r="E1466" s="946"/>
      <c r="F1466" s="534"/>
      <c r="G1466" s="537"/>
      <c r="H1466" s="541"/>
      <c r="I1466" s="572" t="s">
        <v>12596</v>
      </c>
      <c r="J1466" s="573"/>
      <c r="K1466" s="574"/>
      <c r="L1466" s="526"/>
      <c r="M1466" s="526"/>
      <c r="N1466" s="526" t="s">
        <v>17</v>
      </c>
      <c r="O1466" s="575">
        <v>0.96499999999999997</v>
      </c>
      <c r="P1466" s="963"/>
      <c r="Q1466" s="938"/>
      <c r="R1466" s="544"/>
      <c r="S1466" s="548"/>
      <c r="T1466" s="534"/>
      <c r="U1466" s="537"/>
      <c r="V1466" s="534"/>
      <c r="W1466" s="538"/>
      <c r="X1466" s="531">
        <f>ROUND(ROUND(F1463*O1466,0)*S1465,0)</f>
        <v>412</v>
      </c>
      <c r="Y1466" s="539"/>
      <c r="Z1466" s="533"/>
    </row>
    <row r="1467" spans="1:26" ht="16.7" customHeight="1" x14ac:dyDescent="0.15">
      <c r="A1467" s="520">
        <v>22</v>
      </c>
      <c r="B1467" s="520" t="s">
        <v>12636</v>
      </c>
      <c r="C1467" s="540" t="s">
        <v>12637</v>
      </c>
      <c r="D1467" s="542"/>
      <c r="E1467" s="946"/>
      <c r="F1467" s="534"/>
      <c r="G1467" s="537"/>
      <c r="H1467" s="541"/>
      <c r="I1467" s="572"/>
      <c r="J1467" s="573"/>
      <c r="K1467" s="574"/>
      <c r="L1467" s="526"/>
      <c r="M1467" s="526"/>
      <c r="N1467" s="526"/>
      <c r="O1467" s="575"/>
      <c r="P1467" s="963"/>
      <c r="Q1467" s="936" t="s">
        <v>10433</v>
      </c>
      <c r="R1467" s="525" t="s">
        <v>1678</v>
      </c>
      <c r="S1467" s="529">
        <v>0.7</v>
      </c>
      <c r="T1467" s="534"/>
      <c r="U1467" s="537"/>
      <c r="V1467" s="534"/>
      <c r="W1467" s="538"/>
      <c r="X1467" s="531">
        <f>ROUND(F1463*S1467,0)</f>
        <v>598</v>
      </c>
      <c r="Y1467" s="539"/>
      <c r="Z1467" s="533"/>
    </row>
    <row r="1468" spans="1:26" ht="16.7" customHeight="1" x14ac:dyDescent="0.15">
      <c r="A1468" s="520">
        <v>22</v>
      </c>
      <c r="B1468" s="520" t="s">
        <v>12638</v>
      </c>
      <c r="C1468" s="540" t="s">
        <v>12639</v>
      </c>
      <c r="D1468" s="542"/>
      <c r="E1468" s="946"/>
      <c r="F1468" s="534"/>
      <c r="G1468" s="537"/>
      <c r="H1468" s="541"/>
      <c r="I1468" s="572" t="s">
        <v>12596</v>
      </c>
      <c r="J1468" s="573"/>
      <c r="K1468" s="574"/>
      <c r="L1468" s="526"/>
      <c r="M1468" s="526"/>
      <c r="N1468" s="526" t="s">
        <v>17</v>
      </c>
      <c r="O1468" s="575">
        <v>0.96499999999999997</v>
      </c>
      <c r="P1468" s="964"/>
      <c r="Q1468" s="938"/>
      <c r="R1468" s="544"/>
      <c r="S1468" s="548"/>
      <c r="T1468" s="534"/>
      <c r="U1468" s="537"/>
      <c r="V1468" s="534"/>
      <c r="W1468" s="538"/>
      <c r="X1468" s="531">
        <f>ROUND(ROUND(F1463*O1468,0)*S1467,0)</f>
        <v>577</v>
      </c>
      <c r="Y1468" s="539"/>
      <c r="Z1468" s="533"/>
    </row>
    <row r="1469" spans="1:26" ht="16.7" customHeight="1" x14ac:dyDescent="0.15">
      <c r="A1469" s="520">
        <v>22</v>
      </c>
      <c r="B1469" s="520" t="s">
        <v>12640</v>
      </c>
      <c r="C1469" s="540" t="s">
        <v>12641</v>
      </c>
      <c r="D1469" s="542"/>
      <c r="E1469" s="542"/>
      <c r="F1469" s="534"/>
      <c r="G1469" s="537"/>
      <c r="H1469" s="541"/>
      <c r="I1469" s="572"/>
      <c r="J1469" s="573"/>
      <c r="K1469" s="574"/>
      <c r="L1469" s="526"/>
      <c r="M1469" s="526"/>
      <c r="N1469" s="526"/>
      <c r="O1469" s="575"/>
      <c r="P1469" s="965" t="s">
        <v>12608</v>
      </c>
      <c r="Q1469" s="966" t="s">
        <v>10444</v>
      </c>
      <c r="R1469" s="525" t="s">
        <v>1678</v>
      </c>
      <c r="S1469" s="529">
        <v>0.7</v>
      </c>
      <c r="T1469" s="534"/>
      <c r="U1469" s="537"/>
      <c r="V1469" s="534"/>
      <c r="W1469" s="538"/>
      <c r="X1469" s="531">
        <f>ROUND(F1463*S1469,0)</f>
        <v>598</v>
      </c>
      <c r="Y1469" s="539"/>
      <c r="Z1469" s="533"/>
    </row>
    <row r="1470" spans="1:26" ht="16.7" customHeight="1" x14ac:dyDescent="0.15">
      <c r="A1470" s="520">
        <v>22</v>
      </c>
      <c r="B1470" s="520" t="s">
        <v>12642</v>
      </c>
      <c r="C1470" s="540" t="s">
        <v>12643</v>
      </c>
      <c r="D1470" s="542"/>
      <c r="E1470" s="542"/>
      <c r="F1470" s="534"/>
      <c r="G1470" s="537"/>
      <c r="H1470" s="541"/>
      <c r="I1470" s="572" t="s">
        <v>12596</v>
      </c>
      <c r="J1470" s="573"/>
      <c r="K1470" s="574"/>
      <c r="L1470" s="526"/>
      <c r="M1470" s="526"/>
      <c r="N1470" s="526" t="s">
        <v>17</v>
      </c>
      <c r="O1470" s="575">
        <v>0.96499999999999997</v>
      </c>
      <c r="P1470" s="964"/>
      <c r="Q1470" s="967"/>
      <c r="R1470" s="544"/>
      <c r="S1470" s="548"/>
      <c r="T1470" s="550"/>
      <c r="U1470" s="544"/>
      <c r="V1470" s="534"/>
      <c r="W1470" s="538"/>
      <c r="X1470" s="531">
        <f>ROUND(ROUND(F1463*O1470,0)*S1469,0)</f>
        <v>577</v>
      </c>
      <c r="Y1470" s="539"/>
      <c r="Z1470" s="533"/>
    </row>
    <row r="1471" spans="1:26" ht="16.7" customHeight="1" x14ac:dyDescent="0.15">
      <c r="A1471" s="520">
        <v>22</v>
      </c>
      <c r="B1471" s="520" t="s">
        <v>12644</v>
      </c>
      <c r="C1471" s="540" t="s">
        <v>12645</v>
      </c>
      <c r="D1471" s="542"/>
      <c r="E1471" s="542"/>
      <c r="F1471" s="534"/>
      <c r="G1471" s="537"/>
      <c r="H1471" s="541"/>
      <c r="I1471" s="572"/>
      <c r="J1471" s="573"/>
      <c r="K1471" s="574"/>
      <c r="L1471" s="526"/>
      <c r="M1471" s="526"/>
      <c r="N1471" s="526"/>
      <c r="O1471" s="575"/>
      <c r="P1471" s="577"/>
      <c r="Q1471" s="525"/>
      <c r="R1471" s="525"/>
      <c r="S1471" s="529"/>
      <c r="T1471" s="936" t="s">
        <v>11906</v>
      </c>
      <c r="U1471" s="947"/>
      <c r="V1471" s="534"/>
      <c r="W1471" s="538"/>
      <c r="X1471" s="531">
        <f>ROUND(F1463*U1474,0)</f>
        <v>846</v>
      </c>
      <c r="Y1471" s="539"/>
      <c r="Z1471" s="533"/>
    </row>
    <row r="1472" spans="1:26" ht="16.7" customHeight="1" x14ac:dyDescent="0.15">
      <c r="A1472" s="520">
        <v>22</v>
      </c>
      <c r="B1472" s="520" t="s">
        <v>12646</v>
      </c>
      <c r="C1472" s="540" t="s">
        <v>12647</v>
      </c>
      <c r="D1472" s="542"/>
      <c r="E1472" s="542"/>
      <c r="F1472" s="534"/>
      <c r="G1472" s="537"/>
      <c r="H1472" s="541"/>
      <c r="I1472" s="572" t="s">
        <v>12596</v>
      </c>
      <c r="J1472" s="573"/>
      <c r="K1472" s="574"/>
      <c r="L1472" s="526"/>
      <c r="M1472" s="526"/>
      <c r="N1472" s="526" t="s">
        <v>17</v>
      </c>
      <c r="O1472" s="575">
        <v>0.96499999999999997</v>
      </c>
      <c r="P1472" s="577"/>
      <c r="Q1472" s="544"/>
      <c r="R1472" s="544"/>
      <c r="S1472" s="548"/>
      <c r="T1472" s="937"/>
      <c r="U1472" s="948"/>
      <c r="V1472" s="534"/>
      <c r="W1472" s="538"/>
      <c r="X1472" s="531">
        <f>ROUND(ROUND(F1463*O1472,0)*U1474,0)</f>
        <v>817</v>
      </c>
      <c r="Y1472" s="539"/>
      <c r="Z1472" s="533"/>
    </row>
    <row r="1473" spans="1:26" ht="16.7" customHeight="1" x14ac:dyDescent="0.15">
      <c r="A1473" s="520">
        <v>22</v>
      </c>
      <c r="B1473" s="520" t="s">
        <v>12648</v>
      </c>
      <c r="C1473" s="540" t="s">
        <v>12649</v>
      </c>
      <c r="D1473" s="542"/>
      <c r="E1473" s="542"/>
      <c r="F1473" s="534"/>
      <c r="G1473" s="537"/>
      <c r="H1473" s="541"/>
      <c r="I1473" s="572"/>
      <c r="J1473" s="573"/>
      <c r="K1473" s="574"/>
      <c r="L1473" s="526"/>
      <c r="M1473" s="526"/>
      <c r="N1473" s="526"/>
      <c r="O1473" s="575"/>
      <c r="P1473" s="962" t="s">
        <v>12599</v>
      </c>
      <c r="Q1473" s="936" t="s">
        <v>10424</v>
      </c>
      <c r="R1473" s="525" t="s">
        <v>1678</v>
      </c>
      <c r="S1473" s="529">
        <v>0.5</v>
      </c>
      <c r="T1473" s="937"/>
      <c r="U1473" s="948"/>
      <c r="V1473" s="534"/>
      <c r="W1473" s="538"/>
      <c r="X1473" s="531">
        <f>ROUND(ROUND(F1463*S1473,0)*U1474,0)</f>
        <v>423</v>
      </c>
      <c r="Y1473" s="539"/>
      <c r="Z1473" s="533"/>
    </row>
    <row r="1474" spans="1:26" ht="16.7" customHeight="1" x14ac:dyDescent="0.15">
      <c r="A1474" s="520">
        <v>22</v>
      </c>
      <c r="B1474" s="520" t="s">
        <v>12650</v>
      </c>
      <c r="C1474" s="540" t="s">
        <v>12651</v>
      </c>
      <c r="D1474" s="542"/>
      <c r="E1474" s="542"/>
      <c r="F1474" s="534"/>
      <c r="G1474" s="537"/>
      <c r="H1474" s="541"/>
      <c r="I1474" s="572" t="s">
        <v>12596</v>
      </c>
      <c r="J1474" s="573"/>
      <c r="K1474" s="574"/>
      <c r="L1474" s="526"/>
      <c r="M1474" s="526"/>
      <c r="N1474" s="526" t="s">
        <v>17</v>
      </c>
      <c r="O1474" s="575">
        <v>0.96499999999999997</v>
      </c>
      <c r="P1474" s="963"/>
      <c r="Q1474" s="938"/>
      <c r="R1474" s="544"/>
      <c r="S1474" s="548"/>
      <c r="T1474" s="534" t="s">
        <v>1678</v>
      </c>
      <c r="U1474" s="570">
        <v>0.99099999999999999</v>
      </c>
      <c r="V1474" s="534"/>
      <c r="W1474" s="538"/>
      <c r="X1474" s="531">
        <f>ROUND(ROUND(ROUND(F1463*O1474,0)*S1473,0)*U1474,0)</f>
        <v>408</v>
      </c>
      <c r="Y1474" s="539"/>
      <c r="Z1474" s="533"/>
    </row>
    <row r="1475" spans="1:26" ht="16.7" customHeight="1" x14ac:dyDescent="0.15">
      <c r="A1475" s="520">
        <v>22</v>
      </c>
      <c r="B1475" s="520" t="s">
        <v>12652</v>
      </c>
      <c r="C1475" s="540" t="s">
        <v>12653</v>
      </c>
      <c r="D1475" s="542"/>
      <c r="E1475" s="542"/>
      <c r="F1475" s="534"/>
      <c r="G1475" s="537"/>
      <c r="H1475" s="541"/>
      <c r="I1475" s="572"/>
      <c r="J1475" s="573"/>
      <c r="K1475" s="574"/>
      <c r="L1475" s="526"/>
      <c r="M1475" s="526"/>
      <c r="N1475" s="526"/>
      <c r="O1475" s="575"/>
      <c r="P1475" s="963"/>
      <c r="Q1475" s="936" t="s">
        <v>10433</v>
      </c>
      <c r="R1475" s="525" t="s">
        <v>1678</v>
      </c>
      <c r="S1475" s="529">
        <v>0.7</v>
      </c>
      <c r="T1475" s="534"/>
      <c r="U1475" s="537"/>
      <c r="V1475" s="534"/>
      <c r="W1475" s="538"/>
      <c r="X1475" s="531">
        <f>ROUND(ROUND(F1463*S1475,0)*U1474,0)</f>
        <v>593</v>
      </c>
      <c r="Y1475" s="539"/>
      <c r="Z1475" s="533"/>
    </row>
    <row r="1476" spans="1:26" ht="16.7" customHeight="1" x14ac:dyDescent="0.15">
      <c r="A1476" s="520">
        <v>22</v>
      </c>
      <c r="B1476" s="520" t="s">
        <v>12654</v>
      </c>
      <c r="C1476" s="540" t="s">
        <v>12655</v>
      </c>
      <c r="D1476" s="542"/>
      <c r="E1476" s="542"/>
      <c r="F1476" s="534"/>
      <c r="G1476" s="537"/>
      <c r="H1476" s="541"/>
      <c r="I1476" s="572" t="s">
        <v>12596</v>
      </c>
      <c r="J1476" s="573"/>
      <c r="K1476" s="574"/>
      <c r="L1476" s="526"/>
      <c r="M1476" s="526"/>
      <c r="N1476" s="526" t="s">
        <v>17</v>
      </c>
      <c r="O1476" s="575">
        <v>0.96499999999999997</v>
      </c>
      <c r="P1476" s="964"/>
      <c r="Q1476" s="938"/>
      <c r="R1476" s="544"/>
      <c r="S1476" s="548"/>
      <c r="T1476" s="534"/>
      <c r="U1476" s="537"/>
      <c r="V1476" s="534"/>
      <c r="W1476" s="538"/>
      <c r="X1476" s="531">
        <f>ROUND(ROUND(ROUND(F1463*O1476,0)*S1475,0)*U1474,0)</f>
        <v>572</v>
      </c>
      <c r="Y1476" s="539"/>
      <c r="Z1476" s="533"/>
    </row>
    <row r="1477" spans="1:26" ht="16.7" customHeight="1" x14ac:dyDescent="0.15">
      <c r="A1477" s="520">
        <v>22</v>
      </c>
      <c r="B1477" s="520" t="s">
        <v>12656</v>
      </c>
      <c r="C1477" s="540" t="s">
        <v>12657</v>
      </c>
      <c r="D1477" s="542"/>
      <c r="E1477" s="542"/>
      <c r="F1477" s="534"/>
      <c r="G1477" s="537"/>
      <c r="H1477" s="541"/>
      <c r="I1477" s="572"/>
      <c r="J1477" s="573"/>
      <c r="K1477" s="574"/>
      <c r="L1477" s="526"/>
      <c r="M1477" s="526"/>
      <c r="N1477" s="526"/>
      <c r="O1477" s="575"/>
      <c r="P1477" s="965" t="s">
        <v>12608</v>
      </c>
      <c r="Q1477" s="966" t="s">
        <v>10444</v>
      </c>
      <c r="R1477" s="525" t="s">
        <v>1678</v>
      </c>
      <c r="S1477" s="529">
        <v>0.7</v>
      </c>
      <c r="T1477" s="534"/>
      <c r="U1477" s="537"/>
      <c r="V1477" s="534"/>
      <c r="W1477" s="538"/>
      <c r="X1477" s="531">
        <f>ROUND(ROUND(F1463*S1477,0)*U1474,0)</f>
        <v>593</v>
      </c>
      <c r="Y1477" s="539"/>
      <c r="Z1477" s="533"/>
    </row>
    <row r="1478" spans="1:26" ht="16.7" customHeight="1" x14ac:dyDescent="0.15">
      <c r="A1478" s="520">
        <v>22</v>
      </c>
      <c r="B1478" s="520" t="s">
        <v>12658</v>
      </c>
      <c r="C1478" s="540" t="s">
        <v>12659</v>
      </c>
      <c r="D1478" s="557"/>
      <c r="E1478" s="557"/>
      <c r="F1478" s="550"/>
      <c r="G1478" s="544"/>
      <c r="H1478" s="558"/>
      <c r="I1478" s="572" t="s">
        <v>12596</v>
      </c>
      <c r="J1478" s="573"/>
      <c r="K1478" s="574"/>
      <c r="L1478" s="526"/>
      <c r="M1478" s="526"/>
      <c r="N1478" s="526" t="s">
        <v>17</v>
      </c>
      <c r="O1478" s="575">
        <v>0.96499999999999997</v>
      </c>
      <c r="P1478" s="964"/>
      <c r="Q1478" s="967"/>
      <c r="R1478" s="544"/>
      <c r="S1478" s="548"/>
      <c r="T1478" s="550"/>
      <c r="U1478" s="544"/>
      <c r="V1478" s="550"/>
      <c r="W1478" s="553"/>
      <c r="X1478" s="531">
        <f>ROUND(ROUND(ROUND(F1463*O1478,0)*S1477,0)*U1474,0)</f>
        <v>572</v>
      </c>
      <c r="Y1478" s="539"/>
      <c r="Z1478" s="533"/>
    </row>
    <row r="1479" spans="1:26" ht="16.7" customHeight="1" x14ac:dyDescent="0.15">
      <c r="A1479" s="567">
        <v>22</v>
      </c>
      <c r="B1479" s="567">
        <v>1551</v>
      </c>
      <c r="C1479" s="578" t="s">
        <v>12660</v>
      </c>
      <c r="D1479" s="946" t="s">
        <v>12661</v>
      </c>
      <c r="E1479" s="978" t="s">
        <v>12662</v>
      </c>
      <c r="F1479" s="949">
        <v>693</v>
      </c>
      <c r="G1479" s="950"/>
      <c r="H1479" s="541" t="s">
        <v>9</v>
      </c>
      <c r="I1479" s="550"/>
      <c r="J1479" s="551"/>
      <c r="K1479" s="579"/>
      <c r="L1479" s="544"/>
      <c r="M1479" s="544"/>
      <c r="N1479" s="544"/>
      <c r="O1479" s="548"/>
      <c r="P1479" s="580"/>
      <c r="Q1479" s="544"/>
      <c r="R1479" s="544"/>
      <c r="S1479" s="548"/>
      <c r="T1479" s="544"/>
      <c r="U1479" s="544"/>
      <c r="V1479" s="544"/>
      <c r="W1479" s="581"/>
      <c r="X1479" s="569">
        <f>F1479</f>
        <v>693</v>
      </c>
      <c r="Y1479" s="539"/>
      <c r="Z1479" s="533"/>
    </row>
    <row r="1480" spans="1:26" ht="16.7" customHeight="1" x14ac:dyDescent="0.15">
      <c r="A1480" s="549">
        <v>22</v>
      </c>
      <c r="B1480" s="549">
        <v>1553</v>
      </c>
      <c r="C1480" s="540" t="s">
        <v>12663</v>
      </c>
      <c r="D1480" s="946"/>
      <c r="E1480" s="978"/>
      <c r="F1480" s="534"/>
      <c r="G1480" s="537"/>
      <c r="H1480" s="541"/>
      <c r="I1480" s="980" t="s">
        <v>10423</v>
      </c>
      <c r="J1480" s="981"/>
      <c r="K1480" s="582" t="s">
        <v>12664</v>
      </c>
      <c r="L1480" s="526"/>
      <c r="M1480" s="526"/>
      <c r="N1480" s="526" t="s">
        <v>1678</v>
      </c>
      <c r="O1480" s="527">
        <v>0.5</v>
      </c>
      <c r="P1480" s="583"/>
      <c r="Q1480" s="526"/>
      <c r="R1480" s="526"/>
      <c r="S1480" s="582"/>
      <c r="T1480" s="526"/>
      <c r="U1480" s="526"/>
      <c r="V1480" s="526"/>
      <c r="W1480" s="584"/>
      <c r="X1480" s="531">
        <f>ROUND(F1479*O1480,0)</f>
        <v>347</v>
      </c>
      <c r="Y1480" s="539"/>
      <c r="Z1480" s="533"/>
    </row>
    <row r="1481" spans="1:26" ht="16.7" customHeight="1" x14ac:dyDescent="0.15">
      <c r="A1481" s="549">
        <v>22</v>
      </c>
      <c r="B1481" s="549">
        <v>1555</v>
      </c>
      <c r="C1481" s="540" t="s">
        <v>12665</v>
      </c>
      <c r="D1481" s="946"/>
      <c r="E1481" s="978"/>
      <c r="F1481" s="534"/>
      <c r="G1481" s="537"/>
      <c r="H1481" s="541"/>
      <c r="I1481" s="982"/>
      <c r="J1481" s="983"/>
      <c r="K1481" s="585" t="s">
        <v>12666</v>
      </c>
      <c r="L1481" s="525"/>
      <c r="M1481" s="525"/>
      <c r="N1481" s="525" t="s">
        <v>1678</v>
      </c>
      <c r="O1481" s="529">
        <v>0.7</v>
      </c>
      <c r="P1481" s="586"/>
      <c r="Q1481" s="526"/>
      <c r="R1481" s="526"/>
      <c r="S1481" s="582"/>
      <c r="T1481" s="526"/>
      <c r="U1481" s="526"/>
      <c r="V1481" s="526"/>
      <c r="W1481" s="584"/>
      <c r="X1481" s="531">
        <f>ROUND(F1479*O1481,0)</f>
        <v>485</v>
      </c>
      <c r="Y1481" s="539"/>
      <c r="Z1481" s="533"/>
    </row>
    <row r="1482" spans="1:26" ht="16.7" customHeight="1" x14ac:dyDescent="0.15">
      <c r="A1482" s="520">
        <v>22</v>
      </c>
      <c r="B1482" s="520" t="s">
        <v>12667</v>
      </c>
      <c r="C1482" s="540" t="s">
        <v>12668</v>
      </c>
      <c r="D1482" s="946"/>
      <c r="E1482" s="979"/>
      <c r="F1482" s="550"/>
      <c r="G1482" s="544"/>
      <c r="H1482" s="544"/>
      <c r="I1482" s="984" t="s">
        <v>10443</v>
      </c>
      <c r="J1482" s="985"/>
      <c r="K1482" s="587" t="s">
        <v>12669</v>
      </c>
      <c r="L1482" s="526"/>
      <c r="M1482" s="526"/>
      <c r="N1482" s="526" t="s">
        <v>1678</v>
      </c>
      <c r="O1482" s="527">
        <v>0.7</v>
      </c>
      <c r="P1482" s="583"/>
      <c r="Q1482" s="526"/>
      <c r="R1482" s="526"/>
      <c r="S1482" s="582"/>
      <c r="T1482" s="526"/>
      <c r="U1482" s="526"/>
      <c r="V1482" s="526"/>
      <c r="W1482" s="584"/>
      <c r="X1482" s="531">
        <f>ROUND(F1479*O1482,0)</f>
        <v>485</v>
      </c>
      <c r="Y1482" s="539"/>
      <c r="Z1482" s="533"/>
    </row>
    <row r="1483" spans="1:26" ht="16.7" customHeight="1" x14ac:dyDescent="0.15">
      <c r="A1483" s="520">
        <v>22</v>
      </c>
      <c r="B1483" s="520">
        <v>1552</v>
      </c>
      <c r="C1483" s="521" t="s">
        <v>12670</v>
      </c>
      <c r="D1483" s="946"/>
      <c r="E1483" s="986" t="s">
        <v>12671</v>
      </c>
      <c r="F1483" s="960">
        <v>854</v>
      </c>
      <c r="G1483" s="961"/>
      <c r="H1483" s="561" t="s">
        <v>9</v>
      </c>
      <c r="I1483" s="550"/>
      <c r="J1483" s="551"/>
      <c r="K1483" s="579"/>
      <c r="L1483" s="544"/>
      <c r="M1483" s="544"/>
      <c r="N1483" s="544"/>
      <c r="O1483" s="548"/>
      <c r="P1483" s="580"/>
      <c r="Q1483" s="526"/>
      <c r="R1483" s="526"/>
      <c r="S1483" s="582"/>
      <c r="T1483" s="526"/>
      <c r="U1483" s="526"/>
      <c r="V1483" s="526"/>
      <c r="W1483" s="584"/>
      <c r="X1483" s="531">
        <f>F1483</f>
        <v>854</v>
      </c>
      <c r="Y1483" s="539"/>
      <c r="Z1483" s="533"/>
    </row>
    <row r="1484" spans="1:26" ht="16.7" customHeight="1" x14ac:dyDescent="0.15">
      <c r="A1484" s="549">
        <v>22</v>
      </c>
      <c r="B1484" s="549">
        <v>1554</v>
      </c>
      <c r="C1484" s="540" t="s">
        <v>12672</v>
      </c>
      <c r="D1484" s="946"/>
      <c r="E1484" s="978"/>
      <c r="F1484" s="534"/>
      <c r="G1484" s="537"/>
      <c r="H1484" s="541"/>
      <c r="I1484" s="980" t="s">
        <v>10423</v>
      </c>
      <c r="J1484" s="981"/>
      <c r="K1484" s="582" t="s">
        <v>12664</v>
      </c>
      <c r="L1484" s="526"/>
      <c r="M1484" s="526"/>
      <c r="N1484" s="526" t="s">
        <v>1678</v>
      </c>
      <c r="O1484" s="527">
        <v>0.5</v>
      </c>
      <c r="P1484" s="583"/>
      <c r="Q1484" s="526"/>
      <c r="R1484" s="526"/>
      <c r="S1484" s="582"/>
      <c r="T1484" s="526"/>
      <c r="U1484" s="526"/>
      <c r="V1484" s="526"/>
      <c r="W1484" s="584"/>
      <c r="X1484" s="531">
        <f>ROUND(F1483*O1484,0)</f>
        <v>427</v>
      </c>
      <c r="Y1484" s="539"/>
      <c r="Z1484" s="533"/>
    </row>
    <row r="1485" spans="1:26" ht="16.7" customHeight="1" x14ac:dyDescent="0.15">
      <c r="A1485" s="549">
        <v>22</v>
      </c>
      <c r="B1485" s="549">
        <v>1556</v>
      </c>
      <c r="C1485" s="540" t="s">
        <v>12673</v>
      </c>
      <c r="D1485" s="946"/>
      <c r="E1485" s="978"/>
      <c r="F1485" s="534"/>
      <c r="G1485" s="537"/>
      <c r="H1485" s="541"/>
      <c r="I1485" s="982"/>
      <c r="J1485" s="983"/>
      <c r="K1485" s="585" t="s">
        <v>12666</v>
      </c>
      <c r="L1485" s="525"/>
      <c r="M1485" s="525"/>
      <c r="N1485" s="525" t="s">
        <v>1678</v>
      </c>
      <c r="O1485" s="529">
        <v>0.7</v>
      </c>
      <c r="P1485" s="586"/>
      <c r="Q1485" s="526"/>
      <c r="R1485" s="526"/>
      <c r="S1485" s="582"/>
      <c r="T1485" s="526"/>
      <c r="U1485" s="526"/>
      <c r="V1485" s="526"/>
      <c r="W1485" s="584"/>
      <c r="X1485" s="531">
        <f>ROUND(F1483*O1485,0)</f>
        <v>598</v>
      </c>
      <c r="Y1485" s="539"/>
      <c r="Z1485" s="533"/>
    </row>
    <row r="1486" spans="1:26" ht="16.7" customHeight="1" x14ac:dyDescent="0.15">
      <c r="A1486" s="520">
        <v>22</v>
      </c>
      <c r="B1486" s="520" t="s">
        <v>12674</v>
      </c>
      <c r="C1486" s="540" t="s">
        <v>12675</v>
      </c>
      <c r="D1486" s="977"/>
      <c r="E1486" s="979"/>
      <c r="F1486" s="534"/>
      <c r="G1486" s="537"/>
      <c r="H1486" s="537"/>
      <c r="I1486" s="984" t="s">
        <v>10443</v>
      </c>
      <c r="J1486" s="985"/>
      <c r="K1486" s="588" t="s">
        <v>12669</v>
      </c>
      <c r="L1486" s="526"/>
      <c r="M1486" s="526"/>
      <c r="N1486" s="525" t="s">
        <v>1678</v>
      </c>
      <c r="O1486" s="529">
        <v>0.7</v>
      </c>
      <c r="P1486" s="583"/>
      <c r="Q1486" s="525"/>
      <c r="R1486" s="525"/>
      <c r="S1486" s="585"/>
      <c r="T1486" s="525"/>
      <c r="U1486" s="525"/>
      <c r="V1486" s="525"/>
      <c r="W1486" s="589"/>
      <c r="X1486" s="531">
        <f>ROUND(F1483*O1486,0)</f>
        <v>598</v>
      </c>
      <c r="Y1486" s="539"/>
      <c r="Z1486" s="533"/>
    </row>
    <row r="1487" spans="1:26" ht="16.7" customHeight="1" x14ac:dyDescent="0.15">
      <c r="A1487" s="590">
        <v>22</v>
      </c>
      <c r="B1487" s="591" t="s">
        <v>3921</v>
      </c>
      <c r="C1487" s="592" t="s">
        <v>12676</v>
      </c>
      <c r="D1487" s="592" t="s">
        <v>5258</v>
      </c>
      <c r="E1487" s="593"/>
      <c r="F1487" s="593"/>
      <c r="G1487" s="593"/>
      <c r="H1487" s="593"/>
      <c r="I1487" s="593"/>
      <c r="J1487" s="594"/>
      <c r="K1487" s="595"/>
      <c r="L1487" s="593"/>
      <c r="M1487" s="593"/>
      <c r="N1487" s="593"/>
      <c r="O1487" s="596"/>
      <c r="P1487" s="597"/>
      <c r="Q1487" s="593"/>
      <c r="R1487" s="593"/>
      <c r="S1487" s="596"/>
      <c r="T1487" s="593"/>
      <c r="U1487" s="598"/>
      <c r="V1487" s="987" t="s">
        <v>754</v>
      </c>
      <c r="W1487" s="987"/>
      <c r="X1487" s="599"/>
      <c r="Y1487" s="600" t="s">
        <v>4669</v>
      </c>
      <c r="Z1487" s="533"/>
    </row>
    <row r="1488" spans="1:26" ht="16.7" customHeight="1" x14ac:dyDescent="0.15">
      <c r="A1488" s="601">
        <v>22</v>
      </c>
      <c r="B1488" s="602" t="s">
        <v>756</v>
      </c>
      <c r="C1488" s="572" t="s">
        <v>12677</v>
      </c>
      <c r="D1488" s="572" t="s">
        <v>758</v>
      </c>
      <c r="E1488" s="525"/>
      <c r="F1488" s="525"/>
      <c r="G1488" s="525"/>
      <c r="H1488" s="525"/>
      <c r="I1488" s="526"/>
      <c r="J1488" s="573"/>
      <c r="K1488" s="574"/>
      <c r="L1488" s="526"/>
      <c r="M1488" s="526"/>
      <c r="N1488" s="526"/>
      <c r="O1488" s="527"/>
      <c r="P1488" s="583"/>
      <c r="Q1488" s="526"/>
      <c r="R1488" s="526"/>
      <c r="S1488" s="527"/>
      <c r="T1488" s="526"/>
      <c r="U1488" s="603">
        <v>5</v>
      </c>
      <c r="V1488" s="988" t="s">
        <v>759</v>
      </c>
      <c r="W1488" s="988"/>
      <c r="X1488" s="604">
        <f>-U1488</f>
        <v>-5</v>
      </c>
      <c r="Y1488" s="605" t="s">
        <v>760</v>
      </c>
      <c r="Z1488" s="533"/>
    </row>
    <row r="1489" spans="1:26" ht="16.7" customHeight="1" x14ac:dyDescent="0.15">
      <c r="A1489" s="520">
        <v>22</v>
      </c>
      <c r="B1489" s="520">
        <v>7589</v>
      </c>
      <c r="C1489" s="606" t="s">
        <v>12678</v>
      </c>
      <c r="D1489" s="572" t="s">
        <v>3934</v>
      </c>
      <c r="E1489" s="525"/>
      <c r="F1489" s="525"/>
      <c r="G1489" s="525"/>
      <c r="H1489" s="525"/>
      <c r="I1489" s="526"/>
      <c r="J1489" s="573"/>
      <c r="K1489" s="574"/>
      <c r="L1489" s="526"/>
      <c r="M1489" s="526"/>
      <c r="N1489" s="526"/>
      <c r="O1489" s="527"/>
      <c r="P1489" s="583"/>
      <c r="Q1489" s="526"/>
      <c r="R1489" s="526"/>
      <c r="S1489" s="527"/>
      <c r="T1489" s="526"/>
      <c r="U1489" s="603">
        <v>58</v>
      </c>
      <c r="V1489" s="988" t="s">
        <v>775</v>
      </c>
      <c r="W1489" s="988"/>
      <c r="X1489" s="531">
        <f>U1489</f>
        <v>58</v>
      </c>
      <c r="Y1489" s="539"/>
      <c r="Z1489" s="533"/>
    </row>
    <row r="1490" spans="1:26" s="160" customFormat="1" ht="16.7" customHeight="1" x14ac:dyDescent="0.15">
      <c r="A1490" s="549">
        <v>22</v>
      </c>
      <c r="B1490" s="607">
        <v>7062</v>
      </c>
      <c r="C1490" s="540" t="s">
        <v>12679</v>
      </c>
      <c r="D1490" s="968" t="s">
        <v>12680</v>
      </c>
      <c r="E1490" s="968" t="s">
        <v>12681</v>
      </c>
      <c r="F1490" s="970"/>
      <c r="G1490" s="970"/>
      <c r="H1490" s="971"/>
      <c r="I1490" s="608" t="s">
        <v>12682</v>
      </c>
      <c r="J1490" s="609"/>
      <c r="K1490" s="610"/>
      <c r="L1490" s="611"/>
      <c r="M1490" s="612"/>
      <c r="N1490" s="544"/>
      <c r="O1490" s="544"/>
      <c r="P1490" s="551"/>
      <c r="Q1490" s="613"/>
      <c r="R1490" s="526"/>
      <c r="S1490" s="526"/>
      <c r="T1490" s="613"/>
      <c r="U1490" s="613"/>
      <c r="V1490" s="613"/>
      <c r="W1490" s="613"/>
      <c r="X1490" s="531">
        <f>I1491</f>
        <v>265</v>
      </c>
      <c r="Y1490" s="539"/>
      <c r="Z1490" s="614"/>
    </row>
    <row r="1491" spans="1:26" s="160" customFormat="1" ht="16.7" customHeight="1" x14ac:dyDescent="0.15">
      <c r="A1491" s="549">
        <v>22</v>
      </c>
      <c r="B1491" s="607">
        <v>7063</v>
      </c>
      <c r="C1491" s="540" t="s">
        <v>12683</v>
      </c>
      <c r="D1491" s="969"/>
      <c r="E1491" s="969"/>
      <c r="F1491" s="972"/>
      <c r="G1491" s="972"/>
      <c r="H1491" s="973"/>
      <c r="I1491" s="974">
        <v>265</v>
      </c>
      <c r="J1491" s="975"/>
      <c r="K1491" s="615" t="s">
        <v>21</v>
      </c>
      <c r="L1491" s="526" t="s">
        <v>10418</v>
      </c>
      <c r="M1491" s="526"/>
      <c r="N1491" s="526"/>
      <c r="O1491" s="526"/>
      <c r="P1491" s="573"/>
      <c r="Q1491" s="613"/>
      <c r="R1491" s="526"/>
      <c r="S1491" s="526"/>
      <c r="T1491" s="613"/>
      <c r="U1491" s="616" t="s">
        <v>17</v>
      </c>
      <c r="V1491" s="976">
        <v>0.96499999999999997</v>
      </c>
      <c r="W1491" s="976"/>
      <c r="X1491" s="531">
        <f>ROUND(I1491*V1491,0)</f>
        <v>256</v>
      </c>
      <c r="Y1491" s="539"/>
      <c r="Z1491" s="614"/>
    </row>
    <row r="1492" spans="1:26" s="160" customFormat="1" ht="16.7" customHeight="1" x14ac:dyDescent="0.15">
      <c r="A1492" s="549">
        <v>22</v>
      </c>
      <c r="B1492" s="607">
        <v>7050</v>
      </c>
      <c r="C1492" s="540" t="s">
        <v>12684</v>
      </c>
      <c r="D1492" s="969"/>
      <c r="E1492" s="617"/>
      <c r="F1492" s="618" t="s">
        <v>12685</v>
      </c>
      <c r="H1492" s="619"/>
      <c r="I1492" s="608" t="s">
        <v>12686</v>
      </c>
      <c r="J1492" s="609"/>
      <c r="K1492" s="610"/>
      <c r="L1492" s="526"/>
      <c r="M1492" s="526"/>
      <c r="N1492" s="526"/>
      <c r="O1492" s="526"/>
      <c r="P1492" s="573"/>
      <c r="Q1492" s="613"/>
      <c r="R1492" s="526"/>
      <c r="S1492" s="526"/>
      <c r="T1492" s="613"/>
      <c r="U1492" s="613"/>
      <c r="V1492" s="613"/>
      <c r="W1492" s="526"/>
      <c r="X1492" s="531">
        <f>I1493</f>
        <v>212</v>
      </c>
      <c r="Y1492" s="539"/>
      <c r="Z1492" s="614"/>
    </row>
    <row r="1493" spans="1:26" s="160" customFormat="1" ht="16.7" customHeight="1" x14ac:dyDescent="0.15">
      <c r="A1493" s="549">
        <v>22</v>
      </c>
      <c r="B1493" s="607">
        <v>7051</v>
      </c>
      <c r="C1493" s="540" t="s">
        <v>12687</v>
      </c>
      <c r="D1493" s="969"/>
      <c r="E1493" s="159"/>
      <c r="H1493" s="619"/>
      <c r="I1493" s="974">
        <v>212</v>
      </c>
      <c r="J1493" s="975"/>
      <c r="K1493" s="615" t="s">
        <v>21</v>
      </c>
      <c r="L1493" s="526" t="s">
        <v>10418</v>
      </c>
      <c r="M1493" s="526"/>
      <c r="N1493" s="526"/>
      <c r="O1493" s="526"/>
      <c r="P1493" s="573"/>
      <c r="Q1493" s="613"/>
      <c r="R1493" s="526"/>
      <c r="S1493" s="526"/>
      <c r="T1493" s="613"/>
      <c r="U1493" s="616" t="s">
        <v>17</v>
      </c>
      <c r="V1493" s="976">
        <v>0.96499999999999997</v>
      </c>
      <c r="W1493" s="976"/>
      <c r="X1493" s="531">
        <f>ROUND(I1493*V1493,0)</f>
        <v>205</v>
      </c>
      <c r="Y1493" s="539"/>
      <c r="Z1493" s="614"/>
    </row>
    <row r="1494" spans="1:26" s="160" customFormat="1" ht="16.7" customHeight="1" x14ac:dyDescent="0.15">
      <c r="A1494" s="549">
        <v>22</v>
      </c>
      <c r="B1494" s="607">
        <v>7052</v>
      </c>
      <c r="C1494" s="540" t="s">
        <v>12688</v>
      </c>
      <c r="D1494" s="620"/>
      <c r="E1494" s="617"/>
      <c r="H1494" s="619"/>
      <c r="I1494" s="608" t="s">
        <v>12689</v>
      </c>
      <c r="J1494" s="609"/>
      <c r="K1494" s="610"/>
      <c r="L1494" s="526"/>
      <c r="M1494" s="526"/>
      <c r="N1494" s="526"/>
      <c r="O1494" s="526"/>
      <c r="P1494" s="573"/>
      <c r="Q1494" s="613"/>
      <c r="R1494" s="526"/>
      <c r="S1494" s="526"/>
      <c r="T1494" s="613"/>
      <c r="U1494" s="613"/>
      <c r="V1494" s="613"/>
      <c r="W1494" s="526"/>
      <c r="X1494" s="531">
        <f>I1495</f>
        <v>197</v>
      </c>
      <c r="Y1494" s="539"/>
      <c r="Z1494" s="614"/>
    </row>
    <row r="1495" spans="1:26" s="160" customFormat="1" ht="16.7" customHeight="1" x14ac:dyDescent="0.15">
      <c r="A1495" s="549">
        <v>22</v>
      </c>
      <c r="B1495" s="607">
        <v>7053</v>
      </c>
      <c r="C1495" s="540" t="s">
        <v>12690</v>
      </c>
      <c r="D1495" s="620"/>
      <c r="E1495" s="617"/>
      <c r="H1495" s="619"/>
      <c r="I1495" s="974">
        <v>197</v>
      </c>
      <c r="J1495" s="975"/>
      <c r="K1495" s="615" t="s">
        <v>21</v>
      </c>
      <c r="L1495" s="526" t="s">
        <v>10418</v>
      </c>
      <c r="M1495" s="526"/>
      <c r="N1495" s="526"/>
      <c r="O1495" s="526"/>
      <c r="P1495" s="573"/>
      <c r="Q1495" s="613"/>
      <c r="R1495" s="526"/>
      <c r="S1495" s="526"/>
      <c r="T1495" s="613"/>
      <c r="U1495" s="616" t="s">
        <v>17</v>
      </c>
      <c r="V1495" s="976">
        <v>0.96499999999999997</v>
      </c>
      <c r="W1495" s="976"/>
      <c r="X1495" s="531">
        <f>ROUND(I1495*V1495,0)</f>
        <v>190</v>
      </c>
      <c r="Y1495" s="539"/>
      <c r="Z1495" s="614"/>
    </row>
    <row r="1496" spans="1:26" s="160" customFormat="1" ht="16.7" customHeight="1" x14ac:dyDescent="0.15">
      <c r="A1496" s="549">
        <v>22</v>
      </c>
      <c r="B1496" s="607">
        <v>7064</v>
      </c>
      <c r="C1496" s="540" t="s">
        <v>12691</v>
      </c>
      <c r="D1496" s="620"/>
      <c r="E1496" s="968" t="s">
        <v>12692</v>
      </c>
      <c r="F1496" s="970"/>
      <c r="G1496" s="970"/>
      <c r="H1496" s="971"/>
      <c r="I1496" s="608" t="s">
        <v>12682</v>
      </c>
      <c r="J1496" s="609"/>
      <c r="K1496" s="610"/>
      <c r="L1496" s="526"/>
      <c r="M1496" s="526"/>
      <c r="N1496" s="526"/>
      <c r="O1496" s="526"/>
      <c r="P1496" s="573"/>
      <c r="Q1496" s="613"/>
      <c r="R1496" s="526"/>
      <c r="S1496" s="526"/>
      <c r="T1496" s="613"/>
      <c r="U1496" s="621"/>
      <c r="V1496" s="622"/>
      <c r="W1496" s="526"/>
      <c r="X1496" s="531">
        <f>I1497</f>
        <v>181</v>
      </c>
      <c r="Y1496" s="539"/>
      <c r="Z1496" s="614"/>
    </row>
    <row r="1497" spans="1:26" s="160" customFormat="1" ht="16.7" customHeight="1" x14ac:dyDescent="0.15">
      <c r="A1497" s="549">
        <v>22</v>
      </c>
      <c r="B1497" s="607">
        <v>7065</v>
      </c>
      <c r="C1497" s="540" t="s">
        <v>12693</v>
      </c>
      <c r="D1497" s="620"/>
      <c r="E1497" s="969"/>
      <c r="F1497" s="972"/>
      <c r="G1497" s="972"/>
      <c r="H1497" s="973"/>
      <c r="I1497" s="974">
        <v>181</v>
      </c>
      <c r="J1497" s="975"/>
      <c r="K1497" s="615" t="s">
        <v>21</v>
      </c>
      <c r="L1497" s="526" t="s">
        <v>10418</v>
      </c>
      <c r="M1497" s="526"/>
      <c r="N1497" s="526"/>
      <c r="O1497" s="526"/>
      <c r="P1497" s="573"/>
      <c r="Q1497" s="613"/>
      <c r="R1497" s="526"/>
      <c r="S1497" s="526"/>
      <c r="T1497" s="613"/>
      <c r="U1497" s="616" t="s">
        <v>17</v>
      </c>
      <c r="V1497" s="976">
        <v>0.96499999999999997</v>
      </c>
      <c r="W1497" s="976"/>
      <c r="X1497" s="531">
        <f>ROUND(I1497*V1497,0)</f>
        <v>175</v>
      </c>
      <c r="Y1497" s="539"/>
      <c r="Z1497" s="614"/>
    </row>
    <row r="1498" spans="1:26" s="160" customFormat="1" ht="16.7" customHeight="1" x14ac:dyDescent="0.15">
      <c r="A1498" s="549">
        <v>22</v>
      </c>
      <c r="B1498" s="607">
        <v>7054</v>
      </c>
      <c r="C1498" s="540" t="s">
        <v>12694</v>
      </c>
      <c r="D1498" s="620"/>
      <c r="E1498" s="617"/>
      <c r="F1498" s="618" t="s">
        <v>12695</v>
      </c>
      <c r="H1498" s="619"/>
      <c r="I1498" s="608" t="s">
        <v>12696</v>
      </c>
      <c r="J1498" s="609"/>
      <c r="K1498" s="610"/>
      <c r="L1498" s="526"/>
      <c r="M1498" s="526"/>
      <c r="N1498" s="526"/>
      <c r="O1498" s="526"/>
      <c r="P1498" s="573"/>
      <c r="Q1498" s="613"/>
      <c r="R1498" s="526"/>
      <c r="S1498" s="526"/>
      <c r="T1498" s="613"/>
      <c r="U1498" s="621"/>
      <c r="V1498" s="623"/>
      <c r="W1498" s="613"/>
      <c r="X1498" s="531">
        <f>I1499</f>
        <v>136</v>
      </c>
      <c r="Y1498" s="539"/>
      <c r="Z1498" s="614"/>
    </row>
    <row r="1499" spans="1:26" s="160" customFormat="1" ht="16.7" customHeight="1" x14ac:dyDescent="0.15">
      <c r="A1499" s="549">
        <v>22</v>
      </c>
      <c r="B1499" s="607">
        <v>7055</v>
      </c>
      <c r="C1499" s="540" t="s">
        <v>12697</v>
      </c>
      <c r="D1499" s="620"/>
      <c r="E1499" s="159"/>
      <c r="H1499" s="619"/>
      <c r="I1499" s="974">
        <v>136</v>
      </c>
      <c r="J1499" s="975"/>
      <c r="K1499" s="615" t="s">
        <v>21</v>
      </c>
      <c r="L1499" s="526" t="s">
        <v>10418</v>
      </c>
      <c r="M1499" s="526"/>
      <c r="N1499" s="526"/>
      <c r="O1499" s="526"/>
      <c r="P1499" s="573"/>
      <c r="Q1499" s="613"/>
      <c r="R1499" s="526"/>
      <c r="S1499" s="526"/>
      <c r="T1499" s="613"/>
      <c r="U1499" s="616" t="s">
        <v>17</v>
      </c>
      <c r="V1499" s="976">
        <v>0.96499999999999997</v>
      </c>
      <c r="W1499" s="976"/>
      <c r="X1499" s="531">
        <f>ROUND(I1499*V1499,0)</f>
        <v>131</v>
      </c>
      <c r="Y1499" s="539"/>
      <c r="Z1499" s="614"/>
    </row>
    <row r="1500" spans="1:26" s="160" customFormat="1" ht="16.7" customHeight="1" x14ac:dyDescent="0.15">
      <c r="A1500" s="549">
        <v>22</v>
      </c>
      <c r="B1500" s="607">
        <v>7056</v>
      </c>
      <c r="C1500" s="540" t="s">
        <v>12698</v>
      </c>
      <c r="D1500" s="620"/>
      <c r="E1500" s="617"/>
      <c r="H1500" s="619"/>
      <c r="I1500" s="608" t="s">
        <v>12689</v>
      </c>
      <c r="J1500" s="609"/>
      <c r="K1500" s="610"/>
      <c r="L1500" s="526"/>
      <c r="M1500" s="526"/>
      <c r="N1500" s="526"/>
      <c r="O1500" s="526"/>
      <c r="P1500" s="573"/>
      <c r="Q1500" s="613"/>
      <c r="R1500" s="526"/>
      <c r="S1500" s="526"/>
      <c r="T1500" s="613"/>
      <c r="U1500" s="616"/>
      <c r="V1500" s="624"/>
      <c r="W1500" s="526"/>
      <c r="X1500" s="531">
        <f>I1501</f>
        <v>125</v>
      </c>
      <c r="Y1500" s="539"/>
      <c r="Z1500" s="614"/>
    </row>
    <row r="1501" spans="1:26" s="160" customFormat="1" ht="16.7" customHeight="1" x14ac:dyDescent="0.15">
      <c r="A1501" s="549">
        <v>22</v>
      </c>
      <c r="B1501" s="607">
        <v>7057</v>
      </c>
      <c r="C1501" s="540" t="s">
        <v>12699</v>
      </c>
      <c r="D1501" s="620"/>
      <c r="E1501" s="617"/>
      <c r="H1501" s="619"/>
      <c r="I1501" s="974">
        <v>125</v>
      </c>
      <c r="J1501" s="975"/>
      <c r="K1501" s="615" t="s">
        <v>21</v>
      </c>
      <c r="L1501" s="526" t="s">
        <v>10418</v>
      </c>
      <c r="M1501" s="526"/>
      <c r="N1501" s="526"/>
      <c r="O1501" s="526"/>
      <c r="P1501" s="573"/>
      <c r="Q1501" s="613"/>
      <c r="R1501" s="526"/>
      <c r="S1501" s="526"/>
      <c r="T1501" s="613"/>
      <c r="U1501" s="616" t="s">
        <v>17</v>
      </c>
      <c r="V1501" s="976">
        <v>0.96499999999999997</v>
      </c>
      <c r="W1501" s="976"/>
      <c r="X1501" s="531">
        <f>ROUND(I1501*V1501,0)</f>
        <v>121</v>
      </c>
      <c r="Y1501" s="539"/>
      <c r="Z1501" s="614"/>
    </row>
    <row r="1502" spans="1:26" s="160" customFormat="1" ht="16.7" customHeight="1" x14ac:dyDescent="0.15">
      <c r="A1502" s="549">
        <v>22</v>
      </c>
      <c r="B1502" s="607">
        <v>7066</v>
      </c>
      <c r="C1502" s="540" t="s">
        <v>12700</v>
      </c>
      <c r="D1502" s="620"/>
      <c r="E1502" s="968" t="s">
        <v>12701</v>
      </c>
      <c r="F1502" s="970"/>
      <c r="G1502" s="970"/>
      <c r="H1502" s="971"/>
      <c r="I1502" s="608" t="s">
        <v>12682</v>
      </c>
      <c r="J1502" s="609"/>
      <c r="K1502" s="610"/>
      <c r="L1502" s="526"/>
      <c r="M1502" s="526"/>
      <c r="N1502" s="526"/>
      <c r="O1502" s="526"/>
      <c r="P1502" s="573"/>
      <c r="Q1502" s="613"/>
      <c r="R1502" s="526"/>
      <c r="S1502" s="526"/>
      <c r="T1502" s="613"/>
      <c r="U1502" s="616"/>
      <c r="V1502" s="624"/>
      <c r="W1502" s="526"/>
      <c r="X1502" s="531">
        <f>I1503</f>
        <v>51</v>
      </c>
      <c r="Y1502" s="539"/>
      <c r="Z1502" s="614"/>
    </row>
    <row r="1503" spans="1:26" s="160" customFormat="1" ht="16.7" customHeight="1" x14ac:dyDescent="0.15">
      <c r="A1503" s="549">
        <v>22</v>
      </c>
      <c r="B1503" s="607">
        <v>7067</v>
      </c>
      <c r="C1503" s="540" t="s">
        <v>12702</v>
      </c>
      <c r="D1503" s="620"/>
      <c r="E1503" s="969"/>
      <c r="F1503" s="972"/>
      <c r="G1503" s="972"/>
      <c r="H1503" s="973"/>
      <c r="I1503" s="974">
        <v>51</v>
      </c>
      <c r="J1503" s="975"/>
      <c r="K1503" s="615" t="s">
        <v>21</v>
      </c>
      <c r="L1503" s="526" t="s">
        <v>10418</v>
      </c>
      <c r="M1503" s="526"/>
      <c r="N1503" s="526"/>
      <c r="O1503" s="526"/>
      <c r="P1503" s="573"/>
      <c r="Q1503" s="613"/>
      <c r="R1503" s="526"/>
      <c r="S1503" s="526"/>
      <c r="T1503" s="613"/>
      <c r="U1503" s="616" t="s">
        <v>17</v>
      </c>
      <c r="V1503" s="976">
        <v>0.96499999999999997</v>
      </c>
      <c r="W1503" s="976"/>
      <c r="X1503" s="531">
        <f>ROUND(I1503*V1503,0)</f>
        <v>49</v>
      </c>
      <c r="Y1503" s="539"/>
      <c r="Z1503" s="614"/>
    </row>
    <row r="1504" spans="1:26" s="160" customFormat="1" ht="16.7" customHeight="1" x14ac:dyDescent="0.15">
      <c r="A1504" s="549">
        <v>22</v>
      </c>
      <c r="B1504" s="607">
        <v>7058</v>
      </c>
      <c r="C1504" s="540" t="s">
        <v>12703</v>
      </c>
      <c r="D1504" s="620"/>
      <c r="E1504" s="617"/>
      <c r="H1504" s="619"/>
      <c r="I1504" s="608" t="s">
        <v>12696</v>
      </c>
      <c r="J1504" s="609"/>
      <c r="K1504" s="610"/>
      <c r="L1504" s="526"/>
      <c r="M1504" s="526"/>
      <c r="N1504" s="526"/>
      <c r="O1504" s="526"/>
      <c r="P1504" s="573"/>
      <c r="Q1504" s="613"/>
      <c r="R1504" s="526"/>
      <c r="S1504" s="526"/>
      <c r="T1504" s="613"/>
      <c r="U1504" s="616"/>
      <c r="V1504" s="624"/>
      <c r="W1504" s="526"/>
      <c r="X1504" s="531">
        <f>I1505</f>
        <v>38</v>
      </c>
      <c r="Y1504" s="539"/>
      <c r="Z1504" s="614"/>
    </row>
    <row r="1505" spans="1:26" s="160" customFormat="1" ht="16.7" customHeight="1" x14ac:dyDescent="0.15">
      <c r="A1505" s="549">
        <v>22</v>
      </c>
      <c r="B1505" s="607">
        <v>7059</v>
      </c>
      <c r="C1505" s="540" t="s">
        <v>12704</v>
      </c>
      <c r="D1505" s="620"/>
      <c r="E1505" s="617"/>
      <c r="F1505" s="498" t="s">
        <v>12705</v>
      </c>
      <c r="H1505" s="619"/>
      <c r="I1505" s="974">
        <v>38</v>
      </c>
      <c r="J1505" s="975"/>
      <c r="K1505" s="615" t="s">
        <v>21</v>
      </c>
      <c r="L1505" s="526" t="s">
        <v>10418</v>
      </c>
      <c r="M1505" s="526"/>
      <c r="N1505" s="526"/>
      <c r="O1505" s="526"/>
      <c r="P1505" s="573"/>
      <c r="Q1505" s="613"/>
      <c r="R1505" s="526"/>
      <c r="S1505" s="526"/>
      <c r="T1505" s="613"/>
      <c r="U1505" s="616" t="s">
        <v>17</v>
      </c>
      <c r="V1505" s="976">
        <v>0.96499999999999997</v>
      </c>
      <c r="W1505" s="976"/>
      <c r="X1505" s="531">
        <f>ROUND(I1505*V1505,0)</f>
        <v>37</v>
      </c>
      <c r="Y1505" s="539"/>
      <c r="Z1505" s="614"/>
    </row>
    <row r="1506" spans="1:26" s="160" customFormat="1" ht="16.7" customHeight="1" x14ac:dyDescent="0.15">
      <c r="A1506" s="549">
        <v>22</v>
      </c>
      <c r="B1506" s="607">
        <v>7060</v>
      </c>
      <c r="C1506" s="540" t="s">
        <v>12706</v>
      </c>
      <c r="D1506" s="620"/>
      <c r="E1506" s="617"/>
      <c r="H1506" s="619"/>
      <c r="I1506" s="618" t="s">
        <v>12689</v>
      </c>
      <c r="J1506" s="614"/>
      <c r="K1506" s="625"/>
      <c r="L1506" s="626"/>
      <c r="M1506" s="526"/>
      <c r="N1506" s="526"/>
      <c r="O1506" s="526"/>
      <c r="P1506" s="573"/>
      <c r="Q1506" s="613"/>
      <c r="R1506" s="526"/>
      <c r="S1506" s="526"/>
      <c r="T1506" s="613"/>
      <c r="U1506" s="621"/>
      <c r="V1506" s="627"/>
      <c r="W1506" s="628"/>
      <c r="X1506" s="531">
        <f>I1507</f>
        <v>33</v>
      </c>
      <c r="Y1506" s="539"/>
      <c r="Z1506" s="614"/>
    </row>
    <row r="1507" spans="1:26" s="160" customFormat="1" ht="16.7" customHeight="1" x14ac:dyDescent="0.15">
      <c r="A1507" s="549">
        <v>22</v>
      </c>
      <c r="B1507" s="607">
        <v>7061</v>
      </c>
      <c r="C1507" s="540" t="s">
        <v>12707</v>
      </c>
      <c r="D1507" s="620"/>
      <c r="E1507" s="617"/>
      <c r="H1507" s="619"/>
      <c r="I1507" s="989">
        <v>33</v>
      </c>
      <c r="J1507" s="990"/>
      <c r="K1507" s="625" t="s">
        <v>21</v>
      </c>
      <c r="L1507" s="526" t="s">
        <v>10418</v>
      </c>
      <c r="M1507" s="526"/>
      <c r="N1507" s="526"/>
      <c r="O1507" s="526"/>
      <c r="P1507" s="573"/>
      <c r="Q1507" s="613"/>
      <c r="R1507" s="526"/>
      <c r="S1507" s="526"/>
      <c r="T1507" s="613"/>
      <c r="U1507" s="628" t="s">
        <v>17</v>
      </c>
      <c r="V1507" s="991">
        <v>0.96499999999999997</v>
      </c>
      <c r="W1507" s="991"/>
      <c r="X1507" s="531">
        <f>ROUND(I1507*V1507,0)</f>
        <v>32</v>
      </c>
      <c r="Y1507" s="539"/>
      <c r="Z1507" s="614"/>
    </row>
    <row r="1508" spans="1:26" s="160" customFormat="1" ht="16.7" customHeight="1" x14ac:dyDescent="0.15">
      <c r="A1508" s="549">
        <v>22</v>
      </c>
      <c r="B1508" s="549">
        <v>6037</v>
      </c>
      <c r="C1508" s="606" t="s">
        <v>12708</v>
      </c>
      <c r="D1508" s="629" t="s">
        <v>12709</v>
      </c>
      <c r="E1508" s="608"/>
      <c r="F1508" s="525"/>
      <c r="G1508" s="525"/>
      <c r="H1508" s="525"/>
      <c r="I1508" s="630"/>
      <c r="J1508" s="523"/>
      <c r="K1508" s="631"/>
      <c r="L1508" s="626" t="s">
        <v>3940</v>
      </c>
      <c r="M1508" s="544"/>
      <c r="N1508" s="544"/>
      <c r="O1508" s="548"/>
      <c r="P1508" s="580"/>
      <c r="Q1508" s="526"/>
      <c r="R1508" s="526"/>
      <c r="S1508" s="527"/>
      <c r="T1508" s="526"/>
      <c r="U1508" s="632">
        <v>15</v>
      </c>
      <c r="V1508" s="988" t="s">
        <v>775</v>
      </c>
      <c r="W1508" s="988"/>
      <c r="X1508" s="566">
        <f>U1508</f>
        <v>15</v>
      </c>
      <c r="Y1508" s="539"/>
      <c r="Z1508" s="614"/>
    </row>
    <row r="1509" spans="1:26" s="160" customFormat="1" ht="16.7" customHeight="1" x14ac:dyDescent="0.15">
      <c r="A1509" s="549">
        <v>22</v>
      </c>
      <c r="B1509" s="549">
        <v>6035</v>
      </c>
      <c r="C1509" s="606" t="s">
        <v>12710</v>
      </c>
      <c r="D1509" s="633"/>
      <c r="E1509" s="618"/>
      <c r="F1509" s="537"/>
      <c r="G1509" s="537"/>
      <c r="H1509" s="537"/>
      <c r="J1509" s="533"/>
      <c r="K1509" s="619"/>
      <c r="L1509" s="626" t="s">
        <v>3943</v>
      </c>
      <c r="M1509" s="526"/>
      <c r="N1509" s="526"/>
      <c r="O1509" s="527"/>
      <c r="P1509" s="583"/>
      <c r="Q1509" s="526"/>
      <c r="R1509" s="526"/>
      <c r="S1509" s="527"/>
      <c r="T1509" s="526"/>
      <c r="U1509" s="632">
        <v>10</v>
      </c>
      <c r="V1509" s="988" t="s">
        <v>775</v>
      </c>
      <c r="W1509" s="988"/>
      <c r="X1509" s="566">
        <f t="shared" ref="X1509:X1539" si="0">U1509</f>
        <v>10</v>
      </c>
      <c r="Y1509" s="539"/>
      <c r="Z1509" s="614"/>
    </row>
    <row r="1510" spans="1:26" s="160" customFormat="1" ht="16.7" customHeight="1" x14ac:dyDescent="0.15">
      <c r="A1510" s="549">
        <v>22</v>
      </c>
      <c r="B1510" s="549">
        <v>6036</v>
      </c>
      <c r="C1510" s="606" t="s">
        <v>12711</v>
      </c>
      <c r="D1510" s="634"/>
      <c r="E1510" s="635"/>
      <c r="F1510" s="544"/>
      <c r="G1510" s="544"/>
      <c r="H1510" s="544"/>
      <c r="I1510" s="636"/>
      <c r="J1510" s="551"/>
      <c r="K1510" s="637"/>
      <c r="L1510" s="626" t="s">
        <v>3945</v>
      </c>
      <c r="M1510" s="526"/>
      <c r="N1510" s="526"/>
      <c r="O1510" s="527"/>
      <c r="P1510" s="583"/>
      <c r="Q1510" s="526"/>
      <c r="R1510" s="526"/>
      <c r="S1510" s="527"/>
      <c r="T1510" s="526"/>
      <c r="U1510" s="632">
        <v>6</v>
      </c>
      <c r="V1510" s="988" t="s">
        <v>775</v>
      </c>
      <c r="W1510" s="988"/>
      <c r="X1510" s="531">
        <f t="shared" si="0"/>
        <v>6</v>
      </c>
      <c r="Y1510" s="559"/>
      <c r="Z1510" s="614"/>
    </row>
    <row r="1511" spans="1:26" s="160" customFormat="1" ht="16.7" customHeight="1" x14ac:dyDescent="0.15">
      <c r="A1511" s="549">
        <v>22</v>
      </c>
      <c r="B1511" s="549">
        <v>6725</v>
      </c>
      <c r="C1511" s="606" t="s">
        <v>12712</v>
      </c>
      <c r="D1511" s="629" t="s">
        <v>12713</v>
      </c>
      <c r="E1511" s="638"/>
      <c r="F1511" s="638"/>
      <c r="G1511" s="638"/>
      <c r="H1511" s="638"/>
      <c r="I1511" s="630"/>
      <c r="J1511" s="523"/>
      <c r="K1511" s="631"/>
      <c r="L1511" s="608" t="s">
        <v>12714</v>
      </c>
      <c r="M1511" s="526"/>
      <c r="N1511" s="526"/>
      <c r="O1511" s="527"/>
      <c r="P1511" s="583"/>
      <c r="Q1511" s="526"/>
      <c r="R1511" s="526"/>
      <c r="S1511" s="527"/>
      <c r="T1511" s="526"/>
      <c r="U1511" s="632">
        <v>28</v>
      </c>
      <c r="V1511" s="988" t="s">
        <v>775</v>
      </c>
      <c r="W1511" s="988"/>
      <c r="X1511" s="566">
        <f t="shared" si="0"/>
        <v>28</v>
      </c>
      <c r="Y1511" s="532"/>
      <c r="Z1511" s="614"/>
    </row>
    <row r="1512" spans="1:26" s="160" customFormat="1" ht="16.7" customHeight="1" x14ac:dyDescent="0.15">
      <c r="A1512" s="549">
        <v>22</v>
      </c>
      <c r="B1512" s="549">
        <v>6726</v>
      </c>
      <c r="C1512" s="606" t="s">
        <v>12715</v>
      </c>
      <c r="D1512" s="633"/>
      <c r="E1512" s="639"/>
      <c r="F1512" s="639"/>
      <c r="G1512" s="639"/>
      <c r="H1512" s="639"/>
      <c r="J1512" s="533"/>
      <c r="K1512" s="619"/>
      <c r="L1512" s="608" t="s">
        <v>12716</v>
      </c>
      <c r="M1512" s="526"/>
      <c r="N1512" s="526"/>
      <c r="O1512" s="527"/>
      <c r="P1512" s="583"/>
      <c r="Q1512" s="526"/>
      <c r="R1512" s="526"/>
      <c r="S1512" s="527"/>
      <c r="T1512" s="526"/>
      <c r="U1512" s="632">
        <v>19</v>
      </c>
      <c r="V1512" s="988" t="s">
        <v>775</v>
      </c>
      <c r="W1512" s="988"/>
      <c r="X1512" s="566">
        <f t="shared" si="0"/>
        <v>19</v>
      </c>
      <c r="Y1512" s="539"/>
      <c r="Z1512" s="614"/>
    </row>
    <row r="1513" spans="1:26" s="160" customFormat="1" ht="16.7" customHeight="1" x14ac:dyDescent="0.15">
      <c r="A1513" s="549">
        <v>22</v>
      </c>
      <c r="B1513" s="549">
        <v>6727</v>
      </c>
      <c r="C1513" s="606" t="s">
        <v>12717</v>
      </c>
      <c r="D1513" s="620"/>
      <c r="E1513" s="640"/>
      <c r="F1513" s="537"/>
      <c r="G1513" s="537"/>
      <c r="H1513" s="537"/>
      <c r="J1513" s="533"/>
      <c r="K1513" s="619"/>
      <c r="L1513" s="641" t="s">
        <v>12718</v>
      </c>
      <c r="M1513" s="526"/>
      <c r="N1513" s="526"/>
      <c r="O1513" s="527"/>
      <c r="P1513" s="583"/>
      <c r="Q1513" s="526"/>
      <c r="R1513" s="526"/>
      <c r="S1513" s="527"/>
      <c r="T1513" s="526"/>
      <c r="U1513" s="632">
        <v>11</v>
      </c>
      <c r="V1513" s="988" t="s">
        <v>775</v>
      </c>
      <c r="W1513" s="988"/>
      <c r="X1513" s="566">
        <f t="shared" si="0"/>
        <v>11</v>
      </c>
      <c r="Y1513" s="539"/>
      <c r="Z1513" s="614"/>
    </row>
    <row r="1514" spans="1:26" s="160" customFormat="1" ht="16.7" customHeight="1" x14ac:dyDescent="0.15">
      <c r="A1514" s="549">
        <v>22</v>
      </c>
      <c r="B1514" s="549">
        <v>6728</v>
      </c>
      <c r="C1514" s="606" t="s">
        <v>12719</v>
      </c>
      <c r="D1514" s="620"/>
      <c r="E1514" s="640"/>
      <c r="F1514" s="537"/>
      <c r="G1514" s="537"/>
      <c r="H1514" s="537"/>
      <c r="J1514" s="533"/>
      <c r="K1514" s="619"/>
      <c r="L1514" s="640" t="s">
        <v>12720</v>
      </c>
      <c r="M1514" s="526"/>
      <c r="N1514" s="526"/>
      <c r="O1514" s="527"/>
      <c r="P1514" s="583"/>
      <c r="Q1514" s="526"/>
      <c r="R1514" s="526"/>
      <c r="S1514" s="527"/>
      <c r="T1514" s="526"/>
      <c r="U1514" s="632">
        <v>8</v>
      </c>
      <c r="V1514" s="988" t="s">
        <v>775</v>
      </c>
      <c r="W1514" s="988"/>
      <c r="X1514" s="566">
        <f t="shared" si="0"/>
        <v>8</v>
      </c>
      <c r="Y1514" s="539"/>
      <c r="Z1514" s="614"/>
    </row>
    <row r="1515" spans="1:26" s="160" customFormat="1" ht="16.7" customHeight="1" x14ac:dyDescent="0.15">
      <c r="A1515" s="549">
        <v>22</v>
      </c>
      <c r="B1515" s="549">
        <v>6729</v>
      </c>
      <c r="C1515" s="606" t="s">
        <v>12721</v>
      </c>
      <c r="D1515" s="642"/>
      <c r="E1515" s="643"/>
      <c r="F1515" s="544"/>
      <c r="G1515" s="544"/>
      <c r="H1515" s="544"/>
      <c r="I1515" s="636"/>
      <c r="J1515" s="551"/>
      <c r="K1515" s="637"/>
      <c r="L1515" s="641" t="s">
        <v>12722</v>
      </c>
      <c r="M1515" s="526"/>
      <c r="N1515" s="526"/>
      <c r="O1515" s="527"/>
      <c r="P1515" s="583"/>
      <c r="Q1515" s="526"/>
      <c r="R1515" s="526"/>
      <c r="S1515" s="527"/>
      <c r="T1515" s="526"/>
      <c r="U1515" s="632">
        <v>6</v>
      </c>
      <c r="V1515" s="988" t="s">
        <v>775</v>
      </c>
      <c r="W1515" s="988"/>
      <c r="X1515" s="566">
        <f t="shared" si="0"/>
        <v>6</v>
      </c>
      <c r="Y1515" s="644"/>
      <c r="Z1515" s="537"/>
    </row>
    <row r="1516" spans="1:26" s="160" customFormat="1" ht="16.7" customHeight="1" x14ac:dyDescent="0.15">
      <c r="A1516" s="549">
        <v>22</v>
      </c>
      <c r="B1516" s="520">
        <v>6000</v>
      </c>
      <c r="C1516" s="606" t="s">
        <v>12723</v>
      </c>
      <c r="D1516" s="629" t="s">
        <v>12724</v>
      </c>
      <c r="E1516" s="638"/>
      <c r="F1516" s="638"/>
      <c r="G1516" s="638"/>
      <c r="H1516" s="638"/>
      <c r="I1516" s="630"/>
      <c r="J1516" s="523"/>
      <c r="K1516" s="631"/>
      <c r="L1516" s="608" t="s">
        <v>12714</v>
      </c>
      <c r="M1516" s="526"/>
      <c r="N1516" s="526"/>
      <c r="O1516" s="527"/>
      <c r="P1516" s="583"/>
      <c r="Q1516" s="526"/>
      <c r="R1516" s="526"/>
      <c r="S1516" s="527"/>
      <c r="T1516" s="526"/>
      <c r="U1516" s="632">
        <v>56</v>
      </c>
      <c r="V1516" s="988" t="s">
        <v>775</v>
      </c>
      <c r="W1516" s="988"/>
      <c r="X1516" s="566">
        <f t="shared" si="0"/>
        <v>56</v>
      </c>
      <c r="Y1516" s="539"/>
      <c r="Z1516" s="614"/>
    </row>
    <row r="1517" spans="1:26" s="160" customFormat="1" ht="16.7" customHeight="1" x14ac:dyDescent="0.15">
      <c r="A1517" s="549">
        <v>22</v>
      </c>
      <c r="B1517" s="520">
        <v>6001</v>
      </c>
      <c r="C1517" s="606" t="s">
        <v>12725</v>
      </c>
      <c r="D1517" s="633"/>
      <c r="E1517" s="639"/>
      <c r="F1517" s="639"/>
      <c r="G1517" s="639"/>
      <c r="H1517" s="639"/>
      <c r="J1517" s="533"/>
      <c r="K1517" s="619"/>
      <c r="L1517" s="608" t="s">
        <v>12716</v>
      </c>
      <c r="M1517" s="526"/>
      <c r="N1517" s="526"/>
      <c r="O1517" s="527"/>
      <c r="P1517" s="583"/>
      <c r="Q1517" s="526"/>
      <c r="R1517" s="526"/>
      <c r="S1517" s="527"/>
      <c r="T1517" s="526"/>
      <c r="U1517" s="632">
        <v>38</v>
      </c>
      <c r="V1517" s="988" t="s">
        <v>775</v>
      </c>
      <c r="W1517" s="988"/>
      <c r="X1517" s="566">
        <f t="shared" si="0"/>
        <v>38</v>
      </c>
      <c r="Y1517" s="539"/>
      <c r="Z1517" s="614"/>
    </row>
    <row r="1518" spans="1:26" s="160" customFormat="1" ht="16.7" customHeight="1" x14ac:dyDescent="0.15">
      <c r="A1518" s="549">
        <v>22</v>
      </c>
      <c r="B1518" s="520">
        <v>6002</v>
      </c>
      <c r="C1518" s="606" t="s">
        <v>12726</v>
      </c>
      <c r="D1518" s="620"/>
      <c r="E1518" s="640"/>
      <c r="F1518" s="537"/>
      <c r="G1518" s="537"/>
      <c r="H1518" s="537"/>
      <c r="J1518" s="533"/>
      <c r="K1518" s="619"/>
      <c r="L1518" s="641" t="s">
        <v>12718</v>
      </c>
      <c r="M1518" s="526"/>
      <c r="N1518" s="526"/>
      <c r="O1518" s="527"/>
      <c r="P1518" s="583"/>
      <c r="Q1518" s="526"/>
      <c r="R1518" s="526"/>
      <c r="S1518" s="527"/>
      <c r="T1518" s="526"/>
      <c r="U1518" s="632">
        <v>22</v>
      </c>
      <c r="V1518" s="988" t="s">
        <v>775</v>
      </c>
      <c r="W1518" s="988"/>
      <c r="X1518" s="566">
        <f t="shared" si="0"/>
        <v>22</v>
      </c>
      <c r="Y1518" s="539"/>
      <c r="Z1518" s="614"/>
    </row>
    <row r="1519" spans="1:26" s="160" customFormat="1" ht="16.7" customHeight="1" x14ac:dyDescent="0.15">
      <c r="A1519" s="549">
        <v>22</v>
      </c>
      <c r="B1519" s="520">
        <v>6003</v>
      </c>
      <c r="C1519" s="606" t="s">
        <v>12727</v>
      </c>
      <c r="D1519" s="620"/>
      <c r="E1519" s="640"/>
      <c r="F1519" s="537"/>
      <c r="G1519" s="537"/>
      <c r="H1519" s="537"/>
      <c r="J1519" s="533"/>
      <c r="K1519" s="619"/>
      <c r="L1519" s="640" t="s">
        <v>12720</v>
      </c>
      <c r="M1519" s="526"/>
      <c r="N1519" s="526"/>
      <c r="O1519" s="527"/>
      <c r="P1519" s="583"/>
      <c r="Q1519" s="526"/>
      <c r="R1519" s="526"/>
      <c r="S1519" s="527"/>
      <c r="T1519" s="526"/>
      <c r="U1519" s="632">
        <v>16</v>
      </c>
      <c r="V1519" s="988" t="s">
        <v>775</v>
      </c>
      <c r="W1519" s="988"/>
      <c r="X1519" s="566">
        <f t="shared" si="0"/>
        <v>16</v>
      </c>
      <c r="Y1519" s="539"/>
      <c r="Z1519" s="614"/>
    </row>
    <row r="1520" spans="1:26" s="160" customFormat="1" ht="16.7" customHeight="1" x14ac:dyDescent="0.15">
      <c r="A1520" s="549">
        <v>22</v>
      </c>
      <c r="B1520" s="520">
        <v>6004</v>
      </c>
      <c r="C1520" s="606" t="s">
        <v>12728</v>
      </c>
      <c r="D1520" s="642"/>
      <c r="E1520" s="643"/>
      <c r="F1520" s="544"/>
      <c r="G1520" s="544"/>
      <c r="H1520" s="544"/>
      <c r="I1520" s="636"/>
      <c r="J1520" s="551"/>
      <c r="K1520" s="637"/>
      <c r="L1520" s="641" t="s">
        <v>12722</v>
      </c>
      <c r="M1520" s="526"/>
      <c r="N1520" s="526"/>
      <c r="O1520" s="527"/>
      <c r="P1520" s="583"/>
      <c r="Q1520" s="526"/>
      <c r="R1520" s="526"/>
      <c r="S1520" s="527"/>
      <c r="T1520" s="526"/>
      <c r="U1520" s="632">
        <v>12</v>
      </c>
      <c r="V1520" s="988" t="s">
        <v>775</v>
      </c>
      <c r="W1520" s="988"/>
      <c r="X1520" s="566">
        <f t="shared" si="0"/>
        <v>12</v>
      </c>
      <c r="Y1520" s="644"/>
      <c r="Z1520" s="537"/>
    </row>
    <row r="1521" spans="1:26" s="160" customFormat="1" ht="16.7" customHeight="1" x14ac:dyDescent="0.15">
      <c r="A1521" s="549">
        <v>22</v>
      </c>
      <c r="B1521" s="520">
        <v>6005</v>
      </c>
      <c r="C1521" s="606" t="s">
        <v>12729</v>
      </c>
      <c r="D1521" s="629" t="s">
        <v>12730</v>
      </c>
      <c r="E1521" s="638"/>
      <c r="F1521" s="638"/>
      <c r="G1521" s="638"/>
      <c r="H1521" s="638"/>
      <c r="I1521" s="630"/>
      <c r="J1521" s="523"/>
      <c r="K1521" s="631"/>
      <c r="L1521" s="608" t="s">
        <v>12714</v>
      </c>
      <c r="M1521" s="526"/>
      <c r="N1521" s="526"/>
      <c r="O1521" s="527"/>
      <c r="P1521" s="583"/>
      <c r="Q1521" s="526"/>
      <c r="R1521" s="526"/>
      <c r="S1521" s="527"/>
      <c r="T1521" s="526"/>
      <c r="U1521" s="632">
        <v>84</v>
      </c>
      <c r="V1521" s="988" t="s">
        <v>775</v>
      </c>
      <c r="W1521" s="988"/>
      <c r="X1521" s="566">
        <f t="shared" si="0"/>
        <v>84</v>
      </c>
      <c r="Y1521" s="539"/>
      <c r="Z1521" s="614"/>
    </row>
    <row r="1522" spans="1:26" s="160" customFormat="1" ht="16.7" customHeight="1" x14ac:dyDescent="0.15">
      <c r="A1522" s="549">
        <v>22</v>
      </c>
      <c r="B1522" s="520">
        <v>6006</v>
      </c>
      <c r="C1522" s="606" t="s">
        <v>12731</v>
      </c>
      <c r="D1522" s="633"/>
      <c r="E1522" s="639"/>
      <c r="F1522" s="639"/>
      <c r="G1522" s="639"/>
      <c r="H1522" s="639"/>
      <c r="J1522" s="533"/>
      <c r="K1522" s="619"/>
      <c r="L1522" s="608" t="s">
        <v>12716</v>
      </c>
      <c r="M1522" s="526"/>
      <c r="N1522" s="526"/>
      <c r="O1522" s="527"/>
      <c r="P1522" s="583"/>
      <c r="Q1522" s="526"/>
      <c r="R1522" s="526"/>
      <c r="S1522" s="527"/>
      <c r="T1522" s="526"/>
      <c r="U1522" s="632">
        <v>57</v>
      </c>
      <c r="V1522" s="988" t="s">
        <v>775</v>
      </c>
      <c r="W1522" s="988"/>
      <c r="X1522" s="566">
        <f t="shared" si="0"/>
        <v>57</v>
      </c>
      <c r="Y1522" s="539"/>
      <c r="Z1522" s="614"/>
    </row>
    <row r="1523" spans="1:26" s="160" customFormat="1" ht="16.7" customHeight="1" x14ac:dyDescent="0.15">
      <c r="A1523" s="549">
        <v>22</v>
      </c>
      <c r="B1523" s="520">
        <v>6007</v>
      </c>
      <c r="C1523" s="606" t="s">
        <v>12732</v>
      </c>
      <c r="D1523" s="620"/>
      <c r="E1523" s="640"/>
      <c r="F1523" s="537"/>
      <c r="G1523" s="537"/>
      <c r="H1523" s="537"/>
      <c r="J1523" s="533"/>
      <c r="K1523" s="619"/>
      <c r="L1523" s="641" t="s">
        <v>12718</v>
      </c>
      <c r="M1523" s="526"/>
      <c r="N1523" s="526"/>
      <c r="O1523" s="527"/>
      <c r="P1523" s="583"/>
      <c r="Q1523" s="526"/>
      <c r="R1523" s="526"/>
      <c r="S1523" s="527"/>
      <c r="T1523" s="526"/>
      <c r="U1523" s="632">
        <v>33</v>
      </c>
      <c r="V1523" s="988" t="s">
        <v>775</v>
      </c>
      <c r="W1523" s="988"/>
      <c r="X1523" s="566">
        <f t="shared" si="0"/>
        <v>33</v>
      </c>
      <c r="Y1523" s="539"/>
      <c r="Z1523" s="614"/>
    </row>
    <row r="1524" spans="1:26" s="160" customFormat="1" ht="16.7" customHeight="1" x14ac:dyDescent="0.15">
      <c r="A1524" s="549">
        <v>22</v>
      </c>
      <c r="B1524" s="520">
        <v>6008</v>
      </c>
      <c r="C1524" s="606" t="s">
        <v>12733</v>
      </c>
      <c r="D1524" s="620"/>
      <c r="E1524" s="640"/>
      <c r="F1524" s="537"/>
      <c r="G1524" s="537"/>
      <c r="H1524" s="537"/>
      <c r="J1524" s="533"/>
      <c r="K1524" s="619"/>
      <c r="L1524" s="640" t="s">
        <v>12720</v>
      </c>
      <c r="M1524" s="526"/>
      <c r="N1524" s="526"/>
      <c r="O1524" s="527"/>
      <c r="P1524" s="583"/>
      <c r="Q1524" s="526"/>
      <c r="R1524" s="526"/>
      <c r="S1524" s="527"/>
      <c r="T1524" s="526"/>
      <c r="U1524" s="632">
        <v>24</v>
      </c>
      <c r="V1524" s="988" t="s">
        <v>775</v>
      </c>
      <c r="W1524" s="988"/>
      <c r="X1524" s="566">
        <f t="shared" si="0"/>
        <v>24</v>
      </c>
      <c r="Y1524" s="539"/>
      <c r="Z1524" s="614"/>
    </row>
    <row r="1525" spans="1:26" s="160" customFormat="1" ht="16.7" customHeight="1" x14ac:dyDescent="0.15">
      <c r="A1525" s="549">
        <v>22</v>
      </c>
      <c r="B1525" s="520">
        <v>6009</v>
      </c>
      <c r="C1525" s="606" t="s">
        <v>12734</v>
      </c>
      <c r="D1525" s="642"/>
      <c r="E1525" s="643"/>
      <c r="F1525" s="544"/>
      <c r="G1525" s="544"/>
      <c r="H1525" s="544"/>
      <c r="I1525" s="636"/>
      <c r="J1525" s="551"/>
      <c r="K1525" s="637"/>
      <c r="L1525" s="641" t="s">
        <v>12722</v>
      </c>
      <c r="M1525" s="526"/>
      <c r="N1525" s="526"/>
      <c r="O1525" s="527"/>
      <c r="P1525" s="583"/>
      <c r="Q1525" s="526"/>
      <c r="R1525" s="526"/>
      <c r="S1525" s="527"/>
      <c r="T1525" s="526"/>
      <c r="U1525" s="632">
        <v>18</v>
      </c>
      <c r="V1525" s="988" t="s">
        <v>775</v>
      </c>
      <c r="W1525" s="988"/>
      <c r="X1525" s="566">
        <f t="shared" si="0"/>
        <v>18</v>
      </c>
      <c r="Y1525" s="644"/>
      <c r="Z1525" s="537"/>
    </row>
    <row r="1526" spans="1:26" s="160" customFormat="1" ht="16.7" customHeight="1" x14ac:dyDescent="0.15">
      <c r="A1526" s="549">
        <v>22</v>
      </c>
      <c r="B1526" s="607">
        <v>5060</v>
      </c>
      <c r="C1526" s="606" t="s">
        <v>12735</v>
      </c>
      <c r="D1526" s="645" t="s">
        <v>12736</v>
      </c>
      <c r="E1526" s="646"/>
      <c r="F1526" s="526"/>
      <c r="G1526" s="526"/>
      <c r="H1526" s="526"/>
      <c r="I1526" s="646"/>
      <c r="J1526" s="573"/>
      <c r="K1526" s="647"/>
      <c r="L1526" s="544"/>
      <c r="M1526" s="526"/>
      <c r="N1526" s="526"/>
      <c r="O1526" s="527"/>
      <c r="P1526" s="583"/>
      <c r="Q1526" s="526"/>
      <c r="R1526" s="526"/>
      <c r="S1526" s="527"/>
      <c r="T1526" s="526"/>
      <c r="U1526" s="632">
        <v>41</v>
      </c>
      <c r="V1526" s="988" t="s">
        <v>775</v>
      </c>
      <c r="W1526" s="988"/>
      <c r="X1526" s="566">
        <f t="shared" si="0"/>
        <v>41</v>
      </c>
      <c r="Y1526" s="539"/>
      <c r="Z1526" s="533"/>
    </row>
    <row r="1527" spans="1:26" s="160" customFormat="1" ht="16.7" customHeight="1" x14ac:dyDescent="0.15">
      <c r="A1527" s="549">
        <v>22</v>
      </c>
      <c r="B1527" s="607">
        <v>5050</v>
      </c>
      <c r="C1527" s="606" t="s">
        <v>12737</v>
      </c>
      <c r="D1527" s="645" t="s">
        <v>12738</v>
      </c>
      <c r="E1527" s="646"/>
      <c r="F1527" s="526"/>
      <c r="G1527" s="526"/>
      <c r="H1527" s="526"/>
      <c r="I1527" s="613"/>
      <c r="J1527" s="573"/>
      <c r="K1527" s="647"/>
      <c r="L1527" s="646" t="s">
        <v>12739</v>
      </c>
      <c r="M1527" s="526"/>
      <c r="N1527" s="526"/>
      <c r="O1527" s="527"/>
      <c r="P1527" s="583"/>
      <c r="Q1527" s="526"/>
      <c r="R1527" s="526"/>
      <c r="S1527" s="527"/>
      <c r="T1527" s="526"/>
      <c r="U1527" s="632">
        <v>30</v>
      </c>
      <c r="V1527" s="988" t="s">
        <v>775</v>
      </c>
      <c r="W1527" s="988"/>
      <c r="X1527" s="566">
        <f t="shared" si="0"/>
        <v>30</v>
      </c>
      <c r="Y1527" s="559"/>
      <c r="Z1527" s="533"/>
    </row>
    <row r="1528" spans="1:26" ht="16.7" customHeight="1" x14ac:dyDescent="0.15">
      <c r="A1528" s="520">
        <v>22</v>
      </c>
      <c r="B1528" s="520">
        <v>5600</v>
      </c>
      <c r="C1528" s="606" t="s">
        <v>12740</v>
      </c>
      <c r="D1528" s="522" t="s">
        <v>12741</v>
      </c>
      <c r="E1528" s="525"/>
      <c r="F1528" s="525"/>
      <c r="G1528" s="525"/>
      <c r="H1528" s="525"/>
      <c r="I1528" s="585"/>
      <c r="J1528" s="523"/>
      <c r="K1528" s="648"/>
      <c r="L1528" s="525" t="s">
        <v>12742</v>
      </c>
      <c r="M1528" s="526"/>
      <c r="N1528" s="526"/>
      <c r="O1528" s="527"/>
      <c r="P1528" s="583"/>
      <c r="Q1528" s="526"/>
      <c r="R1528" s="526"/>
      <c r="S1528" s="527"/>
      <c r="T1528" s="526"/>
      <c r="U1528" s="649">
        <v>187</v>
      </c>
      <c r="V1528" s="988" t="s">
        <v>775</v>
      </c>
      <c r="W1528" s="988"/>
      <c r="X1528" s="566">
        <f t="shared" si="0"/>
        <v>187</v>
      </c>
      <c r="Y1528" s="539" t="s">
        <v>818</v>
      </c>
      <c r="Z1528" s="533"/>
    </row>
    <row r="1529" spans="1:26" ht="16.7" customHeight="1" x14ac:dyDescent="0.15">
      <c r="A1529" s="520">
        <v>22</v>
      </c>
      <c r="B1529" s="520">
        <v>5601</v>
      </c>
      <c r="C1529" s="606" t="s">
        <v>12743</v>
      </c>
      <c r="D1529" s="550"/>
      <c r="E1529" s="544"/>
      <c r="F1529" s="544"/>
      <c r="G1529" s="544"/>
      <c r="H1529" s="544"/>
      <c r="I1529" s="650"/>
      <c r="J1529" s="551"/>
      <c r="K1529" s="651"/>
      <c r="L1529" s="526" t="s">
        <v>12744</v>
      </c>
      <c r="M1529" s="526"/>
      <c r="N1529" s="526"/>
      <c r="O1529" s="527"/>
      <c r="P1529" s="583"/>
      <c r="Q1529" s="526"/>
      <c r="R1529" s="526"/>
      <c r="S1529" s="527"/>
      <c r="T1529" s="526"/>
      <c r="U1529" s="649">
        <v>280</v>
      </c>
      <c r="V1529" s="988" t="s">
        <v>775</v>
      </c>
      <c r="W1529" s="988"/>
      <c r="X1529" s="566">
        <f t="shared" si="0"/>
        <v>280</v>
      </c>
      <c r="Y1529" s="539"/>
      <c r="Z1529" s="533"/>
    </row>
    <row r="1530" spans="1:26" ht="16.7" customHeight="1" x14ac:dyDescent="0.15">
      <c r="A1530" s="520">
        <v>22</v>
      </c>
      <c r="B1530" s="520">
        <v>6040</v>
      </c>
      <c r="C1530" s="606" t="s">
        <v>12745</v>
      </c>
      <c r="D1530" s="550" t="s">
        <v>12746</v>
      </c>
      <c r="E1530" s="544"/>
      <c r="F1530" s="544"/>
      <c r="G1530" s="544"/>
      <c r="H1530" s="544"/>
      <c r="I1530" s="650"/>
      <c r="J1530" s="551"/>
      <c r="K1530" s="651"/>
      <c r="L1530" s="525" t="s">
        <v>12747</v>
      </c>
      <c r="M1530" s="526"/>
      <c r="N1530" s="526"/>
      <c r="O1530" s="527"/>
      <c r="P1530" s="583"/>
      <c r="Q1530" s="526"/>
      <c r="R1530" s="526"/>
      <c r="S1530" s="527"/>
      <c r="T1530" s="526"/>
      <c r="U1530" s="649">
        <v>94</v>
      </c>
      <c r="V1530" s="988" t="s">
        <v>775</v>
      </c>
      <c r="W1530" s="988"/>
      <c r="X1530" s="566">
        <f t="shared" si="0"/>
        <v>94</v>
      </c>
      <c r="Y1530" s="539"/>
      <c r="Z1530" s="533"/>
    </row>
    <row r="1531" spans="1:26" ht="16.7" customHeight="1" x14ac:dyDescent="0.15">
      <c r="A1531" s="520">
        <v>22</v>
      </c>
      <c r="B1531" s="520">
        <v>5690</v>
      </c>
      <c r="C1531" s="606" t="s">
        <v>12748</v>
      </c>
      <c r="D1531" s="522" t="s">
        <v>12749</v>
      </c>
      <c r="E1531" s="525"/>
      <c r="F1531" s="525"/>
      <c r="G1531" s="525"/>
      <c r="H1531" s="525"/>
      <c r="I1531" s="585"/>
      <c r="J1531" s="523"/>
      <c r="K1531" s="648"/>
      <c r="L1531" s="525"/>
      <c r="M1531" s="526"/>
      <c r="N1531" s="526"/>
      <c r="O1531" s="527"/>
      <c r="P1531" s="583"/>
      <c r="Q1531" s="526"/>
      <c r="R1531" s="526"/>
      <c r="S1531" s="527"/>
      <c r="T1531" s="526"/>
      <c r="U1531" s="649">
        <v>50</v>
      </c>
      <c r="V1531" s="988" t="s">
        <v>775</v>
      </c>
      <c r="W1531" s="988"/>
      <c r="X1531" s="566">
        <f t="shared" si="0"/>
        <v>50</v>
      </c>
      <c r="Y1531" s="532" t="s">
        <v>3956</v>
      </c>
      <c r="Z1531" s="533"/>
    </row>
    <row r="1532" spans="1:26" ht="16.7" customHeight="1" x14ac:dyDescent="0.15">
      <c r="A1532" s="520">
        <v>22</v>
      </c>
      <c r="B1532" s="520">
        <v>5787</v>
      </c>
      <c r="C1532" s="606" t="s">
        <v>12750</v>
      </c>
      <c r="D1532" s="522" t="s">
        <v>12751</v>
      </c>
      <c r="E1532" s="525"/>
      <c r="F1532" s="525"/>
      <c r="G1532" s="525"/>
      <c r="H1532" s="525"/>
      <c r="I1532" s="585"/>
      <c r="J1532" s="523"/>
      <c r="K1532" s="648"/>
      <c r="L1532" s="525" t="s">
        <v>12752</v>
      </c>
      <c r="M1532" s="526"/>
      <c r="N1532" s="526"/>
      <c r="O1532" s="527"/>
      <c r="P1532" s="583"/>
      <c r="Q1532" s="526"/>
      <c r="R1532" s="526"/>
      <c r="S1532" s="527"/>
      <c r="T1532" s="526"/>
      <c r="U1532" s="649">
        <v>7</v>
      </c>
      <c r="V1532" s="988" t="s">
        <v>775</v>
      </c>
      <c r="W1532" s="988"/>
      <c r="X1532" s="566">
        <f t="shared" si="0"/>
        <v>7</v>
      </c>
      <c r="Y1532" s="539"/>
      <c r="Z1532" s="533"/>
    </row>
    <row r="1533" spans="1:26" ht="16.7" customHeight="1" x14ac:dyDescent="0.15">
      <c r="A1533" s="520">
        <v>22</v>
      </c>
      <c r="B1533" s="520">
        <v>5788</v>
      </c>
      <c r="C1533" s="606" t="s">
        <v>12753</v>
      </c>
      <c r="D1533" s="534"/>
      <c r="E1533" s="537"/>
      <c r="F1533" s="537"/>
      <c r="G1533" s="537"/>
      <c r="H1533" s="537"/>
      <c r="J1533" s="533"/>
      <c r="K1533" s="652"/>
      <c r="L1533" s="525" t="s">
        <v>12754</v>
      </c>
      <c r="M1533" s="526"/>
      <c r="N1533" s="526"/>
      <c r="O1533" s="527"/>
      <c r="P1533" s="583"/>
      <c r="Q1533" s="526"/>
      <c r="R1533" s="526"/>
      <c r="S1533" s="527"/>
      <c r="T1533" s="526"/>
      <c r="U1533" s="649">
        <v>180</v>
      </c>
      <c r="V1533" s="988" t="s">
        <v>775</v>
      </c>
      <c r="W1533" s="988"/>
      <c r="X1533" s="566">
        <f t="shared" si="0"/>
        <v>180</v>
      </c>
      <c r="Y1533" s="539"/>
      <c r="Z1533" s="533"/>
    </row>
    <row r="1534" spans="1:26" ht="16.7" customHeight="1" x14ac:dyDescent="0.15">
      <c r="A1534" s="520">
        <v>22</v>
      </c>
      <c r="B1534" s="520">
        <v>5786</v>
      </c>
      <c r="C1534" s="606" t="s">
        <v>12755</v>
      </c>
      <c r="D1534" s="550"/>
      <c r="E1534" s="544"/>
      <c r="F1534" s="544"/>
      <c r="G1534" s="544"/>
      <c r="H1534" s="544"/>
      <c r="I1534" s="650"/>
      <c r="J1534" s="551"/>
      <c r="K1534" s="651"/>
      <c r="L1534" s="653" t="s">
        <v>12756</v>
      </c>
      <c r="M1534" s="526"/>
      <c r="N1534" s="526"/>
      <c r="O1534" s="527"/>
      <c r="P1534" s="583"/>
      <c r="Q1534" s="526"/>
      <c r="R1534" s="526"/>
      <c r="S1534" s="527"/>
      <c r="T1534" s="526"/>
      <c r="U1534" s="649">
        <v>500</v>
      </c>
      <c r="V1534" s="988" t="s">
        <v>775</v>
      </c>
      <c r="W1534" s="988"/>
      <c r="X1534" s="566">
        <f t="shared" si="0"/>
        <v>500</v>
      </c>
      <c r="Y1534" s="539"/>
      <c r="Z1534" s="533"/>
    </row>
    <row r="1535" spans="1:26" ht="16.7" customHeight="1" x14ac:dyDescent="0.15">
      <c r="A1535" s="520">
        <v>22</v>
      </c>
      <c r="B1535" s="520">
        <v>6031</v>
      </c>
      <c r="C1535" s="606" t="s">
        <v>12757</v>
      </c>
      <c r="D1535" s="534" t="s">
        <v>12758</v>
      </c>
      <c r="E1535" s="537"/>
      <c r="F1535" s="537"/>
      <c r="G1535" s="537"/>
      <c r="H1535" s="537"/>
      <c r="K1535" s="652"/>
      <c r="L1535" s="623" t="s">
        <v>12759</v>
      </c>
      <c r="M1535" s="623"/>
      <c r="N1535" s="526"/>
      <c r="O1535" s="527"/>
      <c r="P1535" s="583"/>
      <c r="Q1535" s="526"/>
      <c r="R1535" s="526"/>
      <c r="S1535" s="527"/>
      <c r="T1535" s="526"/>
      <c r="U1535" s="649">
        <v>48</v>
      </c>
      <c r="V1535" s="988" t="s">
        <v>775</v>
      </c>
      <c r="W1535" s="988"/>
      <c r="X1535" s="566">
        <f t="shared" si="0"/>
        <v>48</v>
      </c>
      <c r="Y1535" s="539"/>
      <c r="Z1535" s="533"/>
    </row>
    <row r="1536" spans="1:26" ht="16.7" customHeight="1" x14ac:dyDescent="0.15">
      <c r="A1536" s="549">
        <v>22</v>
      </c>
      <c r="B1536" s="549">
        <v>6030</v>
      </c>
      <c r="C1536" s="606" t="s">
        <v>12760</v>
      </c>
      <c r="D1536" s="534"/>
      <c r="E1536" s="537"/>
      <c r="F1536" s="537"/>
      <c r="G1536" s="537"/>
      <c r="H1536" s="537"/>
      <c r="K1536" s="652"/>
      <c r="L1536" s="653" t="s">
        <v>12761</v>
      </c>
      <c r="M1536" s="623"/>
      <c r="N1536" s="525"/>
      <c r="O1536" s="529"/>
      <c r="P1536" s="586"/>
      <c r="Q1536" s="525"/>
      <c r="R1536" s="525"/>
      <c r="S1536" s="529"/>
      <c r="T1536" s="525"/>
      <c r="U1536" s="649">
        <v>20</v>
      </c>
      <c r="V1536" s="988" t="s">
        <v>775</v>
      </c>
      <c r="W1536" s="988"/>
      <c r="X1536" s="566">
        <f t="shared" si="0"/>
        <v>20</v>
      </c>
      <c r="Y1536" s="559"/>
      <c r="Z1536" s="533"/>
    </row>
    <row r="1537" spans="1:26" ht="16.7" customHeight="1" x14ac:dyDescent="0.15">
      <c r="A1537" s="520">
        <v>22</v>
      </c>
      <c r="B1537" s="520">
        <v>5010</v>
      </c>
      <c r="C1537" s="606" t="s">
        <v>12762</v>
      </c>
      <c r="D1537" s="522" t="s">
        <v>12763</v>
      </c>
      <c r="E1537" s="525"/>
      <c r="F1537" s="525"/>
      <c r="G1537" s="525"/>
      <c r="H1537" s="525"/>
      <c r="I1537" s="525"/>
      <c r="J1537" s="523"/>
      <c r="K1537" s="524"/>
      <c r="L1537" s="525"/>
      <c r="M1537" s="525"/>
      <c r="N1537" s="526"/>
      <c r="O1537" s="527"/>
      <c r="P1537" s="583"/>
      <c r="Q1537" s="526"/>
      <c r="R1537" s="526"/>
      <c r="S1537" s="527"/>
      <c r="T1537" s="526"/>
      <c r="U1537" s="649">
        <v>150</v>
      </c>
      <c r="V1537" s="988" t="s">
        <v>775</v>
      </c>
      <c r="W1537" s="988"/>
      <c r="X1537" s="566">
        <f>U1537</f>
        <v>150</v>
      </c>
      <c r="Y1537" s="532" t="s">
        <v>818</v>
      </c>
      <c r="Z1537" s="533"/>
    </row>
    <row r="1538" spans="1:26" ht="16.7" customHeight="1" x14ac:dyDescent="0.15">
      <c r="A1538" s="520">
        <v>22</v>
      </c>
      <c r="B1538" s="520">
        <v>5070</v>
      </c>
      <c r="C1538" s="606" t="s">
        <v>12764</v>
      </c>
      <c r="D1538" s="572" t="s">
        <v>12765</v>
      </c>
      <c r="E1538" s="526"/>
      <c r="F1538" s="526"/>
      <c r="G1538" s="526"/>
      <c r="H1538" s="526"/>
      <c r="I1538" s="526"/>
      <c r="J1538" s="573"/>
      <c r="K1538" s="654"/>
      <c r="L1538" s="526"/>
      <c r="M1538" s="526"/>
      <c r="N1538" s="544"/>
      <c r="O1538" s="548"/>
      <c r="P1538" s="580"/>
      <c r="Q1538" s="544"/>
      <c r="R1538" s="544"/>
      <c r="S1538" s="548"/>
      <c r="T1538" s="544"/>
      <c r="U1538" s="649">
        <v>30</v>
      </c>
      <c r="V1538" s="988" t="s">
        <v>775</v>
      </c>
      <c r="W1538" s="988"/>
      <c r="X1538" s="566">
        <f>U1538</f>
        <v>30</v>
      </c>
      <c r="Y1538" s="532" t="s">
        <v>3956</v>
      </c>
      <c r="Z1538" s="533"/>
    </row>
    <row r="1539" spans="1:26" ht="16.7" customHeight="1" x14ac:dyDescent="0.15">
      <c r="A1539" s="520">
        <v>22</v>
      </c>
      <c r="B1539" s="520">
        <v>6585</v>
      </c>
      <c r="C1539" s="606" t="s">
        <v>12766</v>
      </c>
      <c r="D1539" s="534" t="s">
        <v>12767</v>
      </c>
      <c r="F1539" s="499"/>
      <c r="H1539" s="652"/>
      <c r="I1539" s="537" t="s">
        <v>12742</v>
      </c>
      <c r="J1539" s="533"/>
      <c r="K1539" s="537"/>
      <c r="L1539" s="537"/>
      <c r="M1539" s="544"/>
      <c r="N1539" s="526"/>
      <c r="O1539" s="527"/>
      <c r="P1539" s="583"/>
      <c r="Q1539" s="526"/>
      <c r="R1539" s="526"/>
      <c r="S1539" s="527"/>
      <c r="T1539" s="526"/>
      <c r="U1539" s="649">
        <v>61</v>
      </c>
      <c r="V1539" s="988" t="s">
        <v>775</v>
      </c>
      <c r="W1539" s="988"/>
      <c r="X1539" s="566">
        <f t="shared" si="0"/>
        <v>61</v>
      </c>
      <c r="Y1539" s="539"/>
      <c r="Z1539" s="533"/>
    </row>
    <row r="1540" spans="1:26" ht="16.7" customHeight="1" x14ac:dyDescent="0.15">
      <c r="A1540" s="655">
        <v>22</v>
      </c>
      <c r="B1540" s="655">
        <v>6586</v>
      </c>
      <c r="C1540" s="656" t="s">
        <v>12768</v>
      </c>
      <c r="D1540" s="534"/>
      <c r="F1540" s="499"/>
      <c r="H1540" s="652"/>
      <c r="I1540" s="525" t="s">
        <v>12744</v>
      </c>
      <c r="J1540" s="523"/>
      <c r="K1540" s="525"/>
      <c r="L1540" s="525"/>
      <c r="M1540" s="525"/>
      <c r="N1540" s="525"/>
      <c r="O1540" s="529"/>
      <c r="P1540" s="586"/>
      <c r="Q1540" s="525"/>
      <c r="R1540" s="525"/>
      <c r="S1540" s="529"/>
      <c r="T1540" s="525"/>
      <c r="U1540" s="649">
        <v>92</v>
      </c>
      <c r="V1540" s="988" t="s">
        <v>775</v>
      </c>
      <c r="W1540" s="988"/>
      <c r="X1540" s="566">
        <f>U1540</f>
        <v>92</v>
      </c>
      <c r="Y1540" s="539"/>
      <c r="Z1540" s="533"/>
    </row>
    <row r="1541" spans="1:26" s="160" customFormat="1" ht="17.100000000000001" customHeight="1" x14ac:dyDescent="0.15">
      <c r="A1541" s="549">
        <v>22</v>
      </c>
      <c r="B1541" s="607">
        <v>6590</v>
      </c>
      <c r="C1541" s="606" t="s">
        <v>12769</v>
      </c>
      <c r="D1541" s="657" t="s">
        <v>3964</v>
      </c>
      <c r="E1541" s="630"/>
      <c r="F1541" s="630"/>
      <c r="G1541" s="630"/>
      <c r="H1541" s="630"/>
      <c r="I1541" s="992" t="s">
        <v>3965</v>
      </c>
      <c r="J1541" s="993"/>
      <c r="K1541" s="993"/>
      <c r="L1541" s="996">
        <v>21</v>
      </c>
      <c r="M1541" s="998" t="s">
        <v>775</v>
      </c>
      <c r="N1541" s="626"/>
      <c r="O1541" s="658"/>
      <c r="P1541" s="659"/>
      <c r="Q1541" s="626"/>
      <c r="R1541" s="626"/>
      <c r="S1541" s="582"/>
      <c r="T1541" s="526"/>
      <c r="U1541" s="626"/>
      <c r="V1541" s="525"/>
      <c r="W1541" s="525"/>
      <c r="X1541" s="531">
        <f>L1541</f>
        <v>21</v>
      </c>
      <c r="Y1541" s="532" t="s">
        <v>3966</v>
      </c>
      <c r="Z1541" s="614"/>
    </row>
    <row r="1542" spans="1:26" s="660" customFormat="1" ht="17.100000000000001" customHeight="1" x14ac:dyDescent="0.15">
      <c r="A1542" s="549">
        <v>22</v>
      </c>
      <c r="B1542" s="607">
        <v>6593</v>
      </c>
      <c r="C1542" s="606" t="s">
        <v>12770</v>
      </c>
      <c r="D1542" s="620"/>
      <c r="I1542" s="994"/>
      <c r="J1542" s="995"/>
      <c r="K1542" s="995"/>
      <c r="L1542" s="997"/>
      <c r="M1542" s="999"/>
      <c r="N1542" s="626" t="s">
        <v>5292</v>
      </c>
      <c r="O1542" s="661"/>
      <c r="P1542" s="659"/>
      <c r="Q1542" s="628"/>
      <c r="R1542" s="628"/>
      <c r="S1542" s="661"/>
      <c r="T1542" s="626"/>
      <c r="U1542" s="628" t="s">
        <v>17</v>
      </c>
      <c r="V1542" s="1000">
        <v>0.7</v>
      </c>
      <c r="W1542" s="1000"/>
      <c r="X1542" s="531">
        <f>ROUND(L1541*V1542,0)</f>
        <v>15</v>
      </c>
      <c r="Y1542" s="539"/>
      <c r="Z1542" s="614"/>
    </row>
    <row r="1543" spans="1:26" s="160" customFormat="1" ht="17.100000000000001" customHeight="1" x14ac:dyDescent="0.15">
      <c r="A1543" s="549">
        <v>22</v>
      </c>
      <c r="B1543" s="607">
        <v>6592</v>
      </c>
      <c r="C1543" s="606" t="s">
        <v>12771</v>
      </c>
      <c r="D1543" s="620"/>
      <c r="I1543" s="992" t="s">
        <v>3971</v>
      </c>
      <c r="J1543" s="993"/>
      <c r="K1543" s="993"/>
      <c r="L1543" s="996">
        <v>10</v>
      </c>
      <c r="M1543" s="998" t="s">
        <v>775</v>
      </c>
      <c r="N1543" s="626"/>
      <c r="O1543" s="658"/>
      <c r="P1543" s="659"/>
      <c r="Q1543" s="626"/>
      <c r="R1543" s="626"/>
      <c r="S1543" s="658"/>
      <c r="T1543" s="626"/>
      <c r="U1543" s="626"/>
      <c r="V1543" s="626"/>
      <c r="W1543" s="626"/>
      <c r="X1543" s="531">
        <f>L1543</f>
        <v>10</v>
      </c>
      <c r="Y1543" s="539"/>
      <c r="Z1543" s="614"/>
    </row>
    <row r="1544" spans="1:26" s="160" customFormat="1" ht="17.100000000000001" customHeight="1" x14ac:dyDescent="0.15">
      <c r="A1544" s="520">
        <v>22</v>
      </c>
      <c r="B1544" s="607">
        <v>6594</v>
      </c>
      <c r="C1544" s="606" t="s">
        <v>12772</v>
      </c>
      <c r="D1544" s="620"/>
      <c r="I1544" s="994"/>
      <c r="J1544" s="995"/>
      <c r="K1544" s="995"/>
      <c r="L1544" s="997"/>
      <c r="M1544" s="999"/>
      <c r="N1544" s="626" t="s">
        <v>5292</v>
      </c>
      <c r="O1544" s="661"/>
      <c r="P1544" s="659"/>
      <c r="Q1544" s="628"/>
      <c r="R1544" s="628"/>
      <c r="S1544" s="661"/>
      <c r="T1544" s="626"/>
      <c r="U1544" s="628" t="s">
        <v>17</v>
      </c>
      <c r="V1544" s="1000">
        <v>0.7</v>
      </c>
      <c r="W1544" s="1000"/>
      <c r="X1544" s="531">
        <f>ROUND(L1543*V1544,0)</f>
        <v>7</v>
      </c>
      <c r="Y1544" s="539"/>
      <c r="Z1544" s="614"/>
    </row>
    <row r="1545" spans="1:26" s="160" customFormat="1" ht="17.100000000000001" customHeight="1" x14ac:dyDescent="0.15">
      <c r="A1545" s="549">
        <v>22</v>
      </c>
      <c r="B1545" s="607">
        <v>6591</v>
      </c>
      <c r="C1545" s="606" t="s">
        <v>12773</v>
      </c>
      <c r="D1545" s="620"/>
      <c r="I1545" s="1010" t="s">
        <v>12774</v>
      </c>
      <c r="J1545" s="1011"/>
      <c r="K1545" s="1011"/>
      <c r="L1545" s="662">
        <v>28</v>
      </c>
      <c r="M1545" s="663" t="s">
        <v>775</v>
      </c>
      <c r="N1545" s="626"/>
      <c r="O1545" s="658"/>
      <c r="P1545" s="659"/>
      <c r="Q1545" s="626"/>
      <c r="R1545" s="626"/>
      <c r="S1545" s="658"/>
      <c r="T1545" s="626"/>
      <c r="U1545" s="626"/>
      <c r="V1545" s="626"/>
      <c r="W1545" s="626"/>
      <c r="X1545" s="531">
        <f>L1545</f>
        <v>28</v>
      </c>
      <c r="Y1545" s="559"/>
      <c r="Z1545" s="614"/>
    </row>
    <row r="1546" spans="1:26" s="160" customFormat="1" ht="16.7" customHeight="1" x14ac:dyDescent="0.15">
      <c r="A1546" s="549">
        <v>22</v>
      </c>
      <c r="B1546" s="549">
        <v>7590</v>
      </c>
      <c r="C1546" s="606" t="s">
        <v>12775</v>
      </c>
      <c r="D1546" s="968" t="s">
        <v>12776</v>
      </c>
      <c r="E1546" s="970"/>
      <c r="F1546" s="970"/>
      <c r="G1546" s="970"/>
      <c r="H1546" s="971"/>
      <c r="I1546" s="1015" t="s">
        <v>3975</v>
      </c>
      <c r="J1546" s="1016"/>
      <c r="K1546" s="1016"/>
      <c r="L1546" s="1016"/>
      <c r="M1546" s="1016"/>
      <c r="N1546" s="626"/>
      <c r="O1546" s="658"/>
      <c r="P1546" s="659"/>
      <c r="Q1546" s="626"/>
      <c r="R1546" s="626"/>
      <c r="S1546" s="664"/>
      <c r="T1546" s="526"/>
      <c r="U1546" s="649">
        <v>500</v>
      </c>
      <c r="V1546" s="988" t="s">
        <v>775</v>
      </c>
      <c r="W1546" s="988"/>
      <c r="X1546" s="665">
        <f>U1546</f>
        <v>500</v>
      </c>
      <c r="Y1546" s="539" t="s">
        <v>12777</v>
      </c>
      <c r="Z1546" s="614"/>
    </row>
    <row r="1547" spans="1:26" s="160" customFormat="1" ht="16.7" customHeight="1" x14ac:dyDescent="0.15">
      <c r="A1547" s="549">
        <v>22</v>
      </c>
      <c r="B1547" s="520">
        <v>7599</v>
      </c>
      <c r="C1547" s="606" t="s">
        <v>12778</v>
      </c>
      <c r="D1547" s="969"/>
      <c r="E1547" s="972"/>
      <c r="F1547" s="972"/>
      <c r="G1547" s="972"/>
      <c r="H1547" s="973"/>
      <c r="I1547" s="642" t="s">
        <v>3977</v>
      </c>
      <c r="J1547" s="573"/>
      <c r="K1547" s="623"/>
      <c r="L1547" s="623"/>
      <c r="M1547" s="623"/>
      <c r="N1547" s="626"/>
      <c r="O1547" s="658"/>
      <c r="P1547" s="659"/>
      <c r="Q1547" s="626"/>
      <c r="R1547" s="626"/>
      <c r="S1547" s="664"/>
      <c r="T1547" s="526"/>
      <c r="U1547" s="649">
        <v>250</v>
      </c>
      <c r="V1547" s="988" t="s">
        <v>775</v>
      </c>
      <c r="W1547" s="988"/>
      <c r="X1547" s="566">
        <f>U1547</f>
        <v>250</v>
      </c>
      <c r="Y1547" s="539"/>
      <c r="Z1547" s="614"/>
    </row>
    <row r="1548" spans="1:26" s="160" customFormat="1" ht="16.7" customHeight="1" x14ac:dyDescent="0.15">
      <c r="A1548" s="549">
        <v>22</v>
      </c>
      <c r="B1548" s="520">
        <v>7600</v>
      </c>
      <c r="C1548" s="606" t="s">
        <v>12779</v>
      </c>
      <c r="D1548" s="1012"/>
      <c r="E1548" s="1013"/>
      <c r="F1548" s="1013"/>
      <c r="G1548" s="1013"/>
      <c r="H1548" s="1014"/>
      <c r="I1548" s="1010" t="s">
        <v>12780</v>
      </c>
      <c r="J1548" s="1011"/>
      <c r="K1548" s="1011"/>
      <c r="L1548" s="1011"/>
      <c r="M1548" s="1011"/>
      <c r="N1548" s="608"/>
      <c r="O1548" s="664"/>
      <c r="P1548" s="666"/>
      <c r="Q1548" s="608"/>
      <c r="R1548" s="608"/>
      <c r="S1548" s="664"/>
      <c r="T1548" s="525"/>
      <c r="U1548" s="649">
        <v>50</v>
      </c>
      <c r="V1548" s="988" t="s">
        <v>775</v>
      </c>
      <c r="W1548" s="988"/>
      <c r="X1548" s="566">
        <f>U1548</f>
        <v>50</v>
      </c>
      <c r="Y1548" s="539"/>
      <c r="Z1548" s="614"/>
    </row>
    <row r="1549" spans="1:26" s="160" customFormat="1" ht="16.7" customHeight="1" x14ac:dyDescent="0.15">
      <c r="A1549" s="549">
        <v>22</v>
      </c>
      <c r="B1549" s="520">
        <v>5240</v>
      </c>
      <c r="C1549" s="606" t="s">
        <v>12781</v>
      </c>
      <c r="D1549" s="667" t="s">
        <v>3983</v>
      </c>
      <c r="E1549" s="630"/>
      <c r="F1549" s="630"/>
      <c r="G1549" s="630"/>
      <c r="H1549" s="631"/>
      <c r="I1549" s="668" t="s">
        <v>12782</v>
      </c>
      <c r="J1549" s="573"/>
      <c r="K1549" s="526"/>
      <c r="L1549" s="669"/>
      <c r="M1549" s="1001" t="s">
        <v>12783</v>
      </c>
      <c r="N1549" s="1002"/>
      <c r="O1549" s="1002"/>
      <c r="P1549" s="1002"/>
      <c r="Q1549" s="1002"/>
      <c r="R1549" s="1002"/>
      <c r="S1549" s="1002"/>
      <c r="T1549" s="1003"/>
      <c r="U1549" s="670">
        <v>42</v>
      </c>
      <c r="V1549" s="988" t="s">
        <v>775</v>
      </c>
      <c r="W1549" s="988"/>
      <c r="X1549" s="566"/>
      <c r="Y1549" s="539"/>
      <c r="Z1549" s="614"/>
    </row>
    <row r="1550" spans="1:26" s="160" customFormat="1" ht="16.7" customHeight="1" x14ac:dyDescent="0.15">
      <c r="A1550" s="549">
        <v>22</v>
      </c>
      <c r="B1550" s="520">
        <v>5241</v>
      </c>
      <c r="C1550" s="606" t="s">
        <v>12784</v>
      </c>
      <c r="D1550" s="617"/>
      <c r="H1550" s="619"/>
      <c r="I1550" s="635" t="s">
        <v>12785</v>
      </c>
      <c r="J1550" s="551"/>
      <c r="K1550" s="544"/>
      <c r="L1550" s="544"/>
      <c r="M1550" s="1004"/>
      <c r="N1550" s="1005"/>
      <c r="O1550" s="1005"/>
      <c r="P1550" s="1005"/>
      <c r="Q1550" s="1005"/>
      <c r="R1550" s="1005"/>
      <c r="S1550" s="1005"/>
      <c r="T1550" s="1006"/>
      <c r="U1550" s="670">
        <v>18</v>
      </c>
      <c r="V1550" s="988" t="s">
        <v>775</v>
      </c>
      <c r="W1550" s="988"/>
      <c r="X1550" s="566"/>
      <c r="Y1550" s="539"/>
      <c r="Z1550" s="614"/>
    </row>
    <row r="1551" spans="1:26" s="160" customFormat="1" ht="16.7" customHeight="1" x14ac:dyDescent="0.15">
      <c r="A1551" s="549">
        <v>22</v>
      </c>
      <c r="B1551" s="520">
        <v>5242</v>
      </c>
      <c r="C1551" s="606" t="s">
        <v>12786</v>
      </c>
      <c r="D1551" s="617"/>
      <c r="H1551" s="619"/>
      <c r="I1551" s="635" t="s">
        <v>12787</v>
      </c>
      <c r="J1551" s="551"/>
      <c r="K1551" s="544"/>
      <c r="L1551" s="544"/>
      <c r="M1551" s="1004"/>
      <c r="N1551" s="1005"/>
      <c r="O1551" s="1005"/>
      <c r="P1551" s="1005"/>
      <c r="Q1551" s="1005"/>
      <c r="R1551" s="1005"/>
      <c r="S1551" s="1005"/>
      <c r="T1551" s="1006"/>
      <c r="U1551" s="670">
        <v>10</v>
      </c>
      <c r="V1551" s="988" t="s">
        <v>775</v>
      </c>
      <c r="W1551" s="988"/>
      <c r="X1551" s="566"/>
      <c r="Y1551" s="539"/>
      <c r="Z1551" s="614"/>
    </row>
    <row r="1552" spans="1:26" s="160" customFormat="1" ht="16.7" customHeight="1" x14ac:dyDescent="0.15">
      <c r="A1552" s="549">
        <v>22</v>
      </c>
      <c r="B1552" s="520">
        <v>5243</v>
      </c>
      <c r="C1552" s="606" t="s">
        <v>12788</v>
      </c>
      <c r="D1552" s="617"/>
      <c r="H1552" s="619"/>
      <c r="I1552" s="635" t="s">
        <v>12789</v>
      </c>
      <c r="J1552" s="551"/>
      <c r="K1552" s="544"/>
      <c r="L1552" s="544"/>
      <c r="M1552" s="1004"/>
      <c r="N1552" s="1005"/>
      <c r="O1552" s="1005"/>
      <c r="P1552" s="1005"/>
      <c r="Q1552" s="1005"/>
      <c r="R1552" s="1005"/>
      <c r="S1552" s="1005"/>
      <c r="T1552" s="1006"/>
      <c r="U1552" s="670">
        <v>7</v>
      </c>
      <c r="V1552" s="988" t="s">
        <v>775</v>
      </c>
      <c r="W1552" s="988"/>
      <c r="X1552" s="566"/>
      <c r="Y1552" s="539"/>
      <c r="Z1552" s="614"/>
    </row>
    <row r="1553" spans="1:26" s="160" customFormat="1" ht="16.7" customHeight="1" x14ac:dyDescent="0.15">
      <c r="A1553" s="549">
        <v>22</v>
      </c>
      <c r="B1553" s="520">
        <v>5244</v>
      </c>
      <c r="C1553" s="606" t="s">
        <v>12790</v>
      </c>
      <c r="D1553" s="617"/>
      <c r="H1553" s="619"/>
      <c r="I1553" s="635" t="s">
        <v>12791</v>
      </c>
      <c r="J1553" s="551"/>
      <c r="K1553" s="544"/>
      <c r="L1553" s="544"/>
      <c r="M1553" s="1007"/>
      <c r="N1553" s="1008"/>
      <c r="O1553" s="1008"/>
      <c r="P1553" s="1008"/>
      <c r="Q1553" s="1008"/>
      <c r="R1553" s="1008"/>
      <c r="S1553" s="1008"/>
      <c r="T1553" s="1009"/>
      <c r="U1553" s="670">
        <v>6</v>
      </c>
      <c r="V1553" s="988" t="s">
        <v>775</v>
      </c>
      <c r="W1553" s="988"/>
      <c r="X1553" s="566"/>
      <c r="Y1553" s="539"/>
      <c r="Z1553" s="614"/>
    </row>
    <row r="1554" spans="1:26" s="160" customFormat="1" ht="16.7" customHeight="1" x14ac:dyDescent="0.15">
      <c r="A1554" s="549">
        <v>22</v>
      </c>
      <c r="B1554" s="607">
        <v>6715</v>
      </c>
      <c r="C1554" s="606" t="s">
        <v>12792</v>
      </c>
      <c r="D1554" s="968" t="s">
        <v>12793</v>
      </c>
      <c r="E1554" s="970"/>
      <c r="F1554" s="970"/>
      <c r="G1554" s="970"/>
      <c r="H1554" s="971"/>
      <c r="I1554" s="635"/>
      <c r="J1554" s="671"/>
      <c r="K1554" s="611"/>
      <c r="L1554" s="611"/>
      <c r="M1554" s="672"/>
      <c r="N1554" s="672"/>
      <c r="O1554" s="672"/>
      <c r="P1554" s="672"/>
      <c r="Q1554" s="672"/>
      <c r="R1554" s="672"/>
      <c r="S1554" s="672"/>
      <c r="T1554" s="672"/>
      <c r="U1554" s="673"/>
      <c r="V1554" s="988" t="s">
        <v>775</v>
      </c>
      <c r="W1554" s="988"/>
      <c r="X1554" s="566"/>
      <c r="Y1554" s="532" t="s">
        <v>755</v>
      </c>
      <c r="Z1554" s="614"/>
    </row>
    <row r="1555" spans="1:26" s="160" customFormat="1" ht="16.7" customHeight="1" x14ac:dyDescent="0.15">
      <c r="A1555" s="549">
        <v>22</v>
      </c>
      <c r="B1555" s="607">
        <v>6716</v>
      </c>
      <c r="C1555" s="606" t="s">
        <v>12794</v>
      </c>
      <c r="D1555" s="969"/>
      <c r="E1555" s="972"/>
      <c r="F1555" s="972"/>
      <c r="G1555" s="972"/>
      <c r="H1555" s="973"/>
      <c r="I1555" s="626" t="s">
        <v>3999</v>
      </c>
      <c r="J1555" s="674"/>
      <c r="K1555" s="628"/>
      <c r="L1555" s="628"/>
      <c r="M1555" s="626"/>
      <c r="N1555" s="626"/>
      <c r="O1555" s="658"/>
      <c r="P1555" s="659"/>
      <c r="Q1555" s="626"/>
      <c r="R1555" s="626"/>
      <c r="S1555" s="675"/>
      <c r="T1555" s="676"/>
      <c r="U1555" s="677"/>
      <c r="V1555" s="988" t="s">
        <v>775</v>
      </c>
      <c r="W1555" s="988"/>
      <c r="X1555" s="566"/>
      <c r="Y1555" s="539"/>
      <c r="Z1555" s="614"/>
    </row>
    <row r="1556" spans="1:26" s="160" customFormat="1" ht="16.7" customHeight="1" x14ac:dyDescent="0.15">
      <c r="A1556" s="549">
        <v>22</v>
      </c>
      <c r="B1556" s="607">
        <v>6710</v>
      </c>
      <c r="C1556" s="606" t="s">
        <v>12795</v>
      </c>
      <c r="D1556" s="678"/>
      <c r="H1556" s="619"/>
      <c r="I1556" s="626"/>
      <c r="J1556" s="674"/>
      <c r="K1556" s="628"/>
      <c r="L1556" s="628"/>
      <c r="M1556" s="672"/>
      <c r="N1556" s="672"/>
      <c r="O1556" s="672"/>
      <c r="P1556" s="672"/>
      <c r="Q1556" s="672"/>
      <c r="R1556" s="672"/>
      <c r="S1556" s="672"/>
      <c r="T1556" s="672"/>
      <c r="U1556" s="673"/>
      <c r="V1556" s="988" t="s">
        <v>775</v>
      </c>
      <c r="W1556" s="988"/>
      <c r="X1556" s="566"/>
      <c r="Y1556" s="539"/>
      <c r="Z1556" s="614"/>
    </row>
    <row r="1557" spans="1:26" s="160" customFormat="1" ht="16.7" customHeight="1" x14ac:dyDescent="0.15">
      <c r="A1557" s="549">
        <v>22</v>
      </c>
      <c r="B1557" s="607">
        <v>6711</v>
      </c>
      <c r="C1557" s="606" t="s">
        <v>12796</v>
      </c>
      <c r="D1557" s="678"/>
      <c r="H1557" s="619"/>
      <c r="I1557" s="626" t="s">
        <v>3999</v>
      </c>
      <c r="J1557" s="674"/>
      <c r="K1557" s="628"/>
      <c r="L1557" s="628"/>
      <c r="M1557" s="626"/>
      <c r="N1557" s="626"/>
      <c r="O1557" s="658"/>
      <c r="P1557" s="659"/>
      <c r="Q1557" s="626"/>
      <c r="R1557" s="626"/>
      <c r="S1557" s="675"/>
      <c r="T1557" s="676"/>
      <c r="U1557" s="677"/>
      <c r="V1557" s="988" t="s">
        <v>775</v>
      </c>
      <c r="W1557" s="988"/>
      <c r="X1557" s="566"/>
      <c r="Y1557" s="539"/>
      <c r="Z1557" s="614"/>
    </row>
    <row r="1558" spans="1:26" s="160" customFormat="1" ht="16.7" customHeight="1" x14ac:dyDescent="0.15">
      <c r="A1558" s="549">
        <v>22</v>
      </c>
      <c r="B1558" s="607">
        <v>6665</v>
      </c>
      <c r="C1558" s="606" t="s">
        <v>12797</v>
      </c>
      <c r="D1558" s="678"/>
      <c r="H1558" s="619"/>
      <c r="I1558" s="626"/>
      <c r="J1558" s="674"/>
      <c r="K1558" s="628"/>
      <c r="L1558" s="628"/>
      <c r="M1558" s="626"/>
      <c r="N1558" s="626"/>
      <c r="O1558" s="658"/>
      <c r="P1558" s="659"/>
      <c r="Q1558" s="626"/>
      <c r="R1558" s="626"/>
      <c r="S1558" s="658"/>
      <c r="T1558" s="626"/>
      <c r="U1558" s="673"/>
      <c r="V1558" s="988" t="s">
        <v>775</v>
      </c>
      <c r="W1558" s="988"/>
      <c r="X1558" s="566"/>
      <c r="Y1558" s="539"/>
      <c r="Z1558" s="614"/>
    </row>
    <row r="1559" spans="1:26" s="160" customFormat="1" ht="16.7" customHeight="1" x14ac:dyDescent="0.15">
      <c r="A1559" s="549">
        <v>22</v>
      </c>
      <c r="B1559" s="607">
        <v>6666</v>
      </c>
      <c r="C1559" s="606" t="s">
        <v>12798</v>
      </c>
      <c r="D1559" s="678"/>
      <c r="H1559" s="619"/>
      <c r="I1559" s="626" t="s">
        <v>3999</v>
      </c>
      <c r="J1559" s="674"/>
      <c r="K1559" s="628"/>
      <c r="L1559" s="628"/>
      <c r="M1559" s="626"/>
      <c r="N1559" s="626"/>
      <c r="O1559" s="658"/>
      <c r="P1559" s="659"/>
      <c r="Q1559" s="626"/>
      <c r="R1559" s="626"/>
      <c r="S1559" s="675"/>
      <c r="T1559" s="676"/>
      <c r="U1559" s="677"/>
      <c r="V1559" s="988" t="s">
        <v>775</v>
      </c>
      <c r="W1559" s="988"/>
      <c r="X1559" s="566"/>
      <c r="Y1559" s="539"/>
      <c r="Z1559" s="614"/>
    </row>
    <row r="1560" spans="1:26" s="160" customFormat="1" ht="16.7" customHeight="1" x14ac:dyDescent="0.15">
      <c r="A1560" s="679">
        <v>22</v>
      </c>
      <c r="B1560" s="680">
        <v>6670</v>
      </c>
      <c r="C1560" s="681" t="s">
        <v>12799</v>
      </c>
      <c r="D1560" s="678"/>
      <c r="H1560" s="619"/>
      <c r="I1560" s="682"/>
      <c r="J1560" s="683"/>
      <c r="K1560" s="684"/>
      <c r="L1560" s="684"/>
      <c r="M1560" s="682"/>
      <c r="N1560" s="682"/>
      <c r="O1560" s="685"/>
      <c r="P1560" s="686"/>
      <c r="Q1560" s="682"/>
      <c r="R1560" s="682"/>
      <c r="S1560" s="685"/>
      <c r="T1560" s="682"/>
      <c r="U1560" s="687"/>
      <c r="V1560" s="987" t="s">
        <v>775</v>
      </c>
      <c r="W1560" s="987"/>
      <c r="X1560" s="688"/>
      <c r="Y1560" s="539"/>
      <c r="Z1560" s="614"/>
    </row>
    <row r="1561" spans="1:26" s="160" customFormat="1" ht="16.7" customHeight="1" x14ac:dyDescent="0.15">
      <c r="A1561" s="679">
        <v>22</v>
      </c>
      <c r="B1561" s="680">
        <v>6671</v>
      </c>
      <c r="C1561" s="681" t="s">
        <v>12800</v>
      </c>
      <c r="D1561" s="678"/>
      <c r="H1561" s="619"/>
      <c r="I1561" s="682" t="s">
        <v>3999</v>
      </c>
      <c r="J1561" s="683"/>
      <c r="K1561" s="684"/>
      <c r="L1561" s="684"/>
      <c r="M1561" s="682"/>
      <c r="N1561" s="682"/>
      <c r="O1561" s="685"/>
      <c r="P1561" s="686"/>
      <c r="Q1561" s="682"/>
      <c r="R1561" s="682"/>
      <c r="S1561" s="689"/>
      <c r="T1561" s="690"/>
      <c r="U1561" s="691"/>
      <c r="V1561" s="987" t="s">
        <v>775</v>
      </c>
      <c r="W1561" s="987"/>
      <c r="X1561" s="688"/>
      <c r="Y1561" s="539"/>
      <c r="Z1561" s="614"/>
    </row>
    <row r="1562" spans="1:26" s="160" customFormat="1" ht="16.7" customHeight="1" x14ac:dyDescent="0.15">
      <c r="A1562" s="679">
        <v>22</v>
      </c>
      <c r="B1562" s="680">
        <v>6675</v>
      </c>
      <c r="C1562" s="681" t="s">
        <v>12801</v>
      </c>
      <c r="D1562" s="678"/>
      <c r="H1562" s="619"/>
      <c r="I1562" s="682"/>
      <c r="J1562" s="683"/>
      <c r="K1562" s="684"/>
      <c r="L1562" s="684"/>
      <c r="M1562" s="682"/>
      <c r="N1562" s="682"/>
      <c r="O1562" s="685"/>
      <c r="P1562" s="686"/>
      <c r="Q1562" s="682"/>
      <c r="R1562" s="682"/>
      <c r="S1562" s="685"/>
      <c r="T1562" s="682"/>
      <c r="U1562" s="687"/>
      <c r="V1562" s="987" t="s">
        <v>775</v>
      </c>
      <c r="W1562" s="987"/>
      <c r="X1562" s="688"/>
      <c r="Y1562" s="539"/>
      <c r="Z1562" s="614"/>
    </row>
    <row r="1563" spans="1:26" s="160" customFormat="1" ht="16.7" customHeight="1" x14ac:dyDescent="0.15">
      <c r="A1563" s="679">
        <v>22</v>
      </c>
      <c r="B1563" s="680">
        <v>6676</v>
      </c>
      <c r="C1563" s="681" t="s">
        <v>12802</v>
      </c>
      <c r="D1563" s="678"/>
      <c r="H1563" s="619"/>
      <c r="I1563" s="682" t="s">
        <v>3999</v>
      </c>
      <c r="J1563" s="683"/>
      <c r="K1563" s="684"/>
      <c r="L1563" s="684"/>
      <c r="M1563" s="682"/>
      <c r="N1563" s="682"/>
      <c r="O1563" s="685"/>
      <c r="P1563" s="686"/>
      <c r="Q1563" s="682"/>
      <c r="R1563" s="682"/>
      <c r="S1563" s="689"/>
      <c r="T1563" s="690"/>
      <c r="U1563" s="691"/>
      <c r="V1563" s="987" t="s">
        <v>775</v>
      </c>
      <c r="W1563" s="987"/>
      <c r="X1563" s="688"/>
      <c r="Y1563" s="539"/>
      <c r="Z1563" s="614"/>
    </row>
    <row r="1564" spans="1:26" s="160" customFormat="1" ht="16.7" customHeight="1" x14ac:dyDescent="0.15">
      <c r="A1564" s="679">
        <v>22</v>
      </c>
      <c r="B1564" s="679">
        <v>6685</v>
      </c>
      <c r="C1564" s="681" t="s">
        <v>12803</v>
      </c>
      <c r="D1564" s="1018" t="s">
        <v>854</v>
      </c>
      <c r="E1564" s="1019"/>
      <c r="F1564" s="1019"/>
      <c r="G1564" s="1019"/>
      <c r="H1564" s="1020"/>
      <c r="I1564" s="682"/>
      <c r="J1564" s="683"/>
      <c r="K1564" s="682"/>
      <c r="L1564" s="682"/>
      <c r="M1564" s="682"/>
      <c r="N1564" s="682"/>
      <c r="O1564" s="692"/>
      <c r="P1564" s="693"/>
      <c r="Q1564" s="593"/>
      <c r="R1564" s="682"/>
      <c r="S1564" s="685"/>
      <c r="T1564" s="682"/>
      <c r="U1564" s="682"/>
      <c r="V1564" s="987" t="s">
        <v>775</v>
      </c>
      <c r="W1564" s="987"/>
      <c r="X1564" s="688"/>
      <c r="Y1564" s="539"/>
      <c r="Z1564" s="694"/>
    </row>
    <row r="1565" spans="1:26" ht="16.7" customHeight="1" x14ac:dyDescent="0.15">
      <c r="A1565" s="549">
        <v>22</v>
      </c>
      <c r="B1565" s="549">
        <v>6772</v>
      </c>
      <c r="C1565" s="606" t="s">
        <v>12804</v>
      </c>
      <c r="D1565" s="968" t="s">
        <v>857</v>
      </c>
      <c r="E1565" s="970"/>
      <c r="F1565" s="970"/>
      <c r="G1565" s="970"/>
      <c r="H1565" s="971"/>
      <c r="I1565" s="608" t="s">
        <v>2974</v>
      </c>
      <c r="J1565" s="609"/>
      <c r="K1565" s="608"/>
      <c r="L1565" s="608"/>
      <c r="M1565" s="626"/>
      <c r="N1565" s="626"/>
      <c r="O1565" s="582"/>
      <c r="P1565" s="695"/>
      <c r="Q1565" s="526"/>
      <c r="R1565" s="626"/>
      <c r="S1565" s="658"/>
      <c r="T1565" s="626"/>
      <c r="U1565" s="626"/>
      <c r="V1565" s="988" t="s">
        <v>775</v>
      </c>
      <c r="W1565" s="988"/>
      <c r="X1565" s="566"/>
      <c r="Y1565" s="539"/>
    </row>
    <row r="1566" spans="1:26" ht="16.7" customHeight="1" x14ac:dyDescent="0.15">
      <c r="A1566" s="549">
        <v>22</v>
      </c>
      <c r="B1566" s="549">
        <v>6773</v>
      </c>
      <c r="C1566" s="606" t="s">
        <v>12805</v>
      </c>
      <c r="D1566" s="969"/>
      <c r="E1566" s="972"/>
      <c r="F1566" s="972"/>
      <c r="G1566" s="972"/>
      <c r="H1566" s="973"/>
      <c r="I1566" s="667" t="s">
        <v>2976</v>
      </c>
      <c r="J1566" s="609"/>
      <c r="K1566" s="608"/>
      <c r="L1566" s="608"/>
      <c r="M1566" s="626"/>
      <c r="N1566" s="626"/>
      <c r="O1566" s="582"/>
      <c r="P1566" s="695"/>
      <c r="Q1566" s="526"/>
      <c r="R1566" s="626"/>
      <c r="S1566" s="658"/>
      <c r="T1566" s="626"/>
      <c r="U1566" s="626"/>
      <c r="V1566" s="988" t="s">
        <v>775</v>
      </c>
      <c r="W1566" s="988"/>
      <c r="X1566" s="566"/>
      <c r="Y1566" s="539"/>
    </row>
    <row r="1567" spans="1:26" ht="16.7" customHeight="1" x14ac:dyDescent="0.15">
      <c r="A1567" s="549">
        <v>22</v>
      </c>
      <c r="B1567" s="549">
        <v>6774</v>
      </c>
      <c r="C1567" s="606" t="s">
        <v>12806</v>
      </c>
      <c r="D1567" s="696"/>
      <c r="E1567" s="697"/>
      <c r="F1567" s="697"/>
      <c r="G1567" s="697"/>
      <c r="H1567" s="698"/>
      <c r="I1567" s="668" t="s">
        <v>4012</v>
      </c>
      <c r="J1567" s="674"/>
      <c r="K1567" s="626"/>
      <c r="L1567" s="626"/>
      <c r="M1567" s="626"/>
      <c r="N1567" s="626"/>
      <c r="O1567" s="582"/>
      <c r="P1567" s="695"/>
      <c r="Q1567" s="526"/>
      <c r="R1567" s="626"/>
      <c r="S1567" s="658"/>
      <c r="T1567" s="626"/>
      <c r="U1567" s="626"/>
      <c r="V1567" s="988" t="s">
        <v>775</v>
      </c>
      <c r="W1567" s="988"/>
      <c r="X1567" s="531"/>
      <c r="Y1567" s="539"/>
    </row>
    <row r="1568" spans="1:26" ht="16.7" customHeight="1" x14ac:dyDescent="0.15">
      <c r="A1568" s="699">
        <v>22</v>
      </c>
      <c r="B1568" s="699">
        <v>6766</v>
      </c>
      <c r="C1568" s="700" t="s">
        <v>12807</v>
      </c>
      <c r="D1568" s="701" t="s">
        <v>2978</v>
      </c>
      <c r="E1568" s="702"/>
      <c r="F1568" s="702"/>
      <c r="G1568" s="702"/>
      <c r="H1568" s="702"/>
      <c r="I1568" s="702"/>
      <c r="J1568" s="703"/>
      <c r="K1568" s="704"/>
      <c r="L1568" s="702"/>
      <c r="M1568" s="702"/>
      <c r="N1568" s="702"/>
      <c r="O1568" s="705"/>
      <c r="P1568" s="706"/>
      <c r="Q1568" s="702"/>
      <c r="R1568" s="702"/>
      <c r="S1568" s="705"/>
      <c r="T1568" s="702"/>
      <c r="U1568" s="707"/>
      <c r="V1568" s="1017" t="s">
        <v>775</v>
      </c>
      <c r="W1568" s="1017"/>
      <c r="X1568" s="708"/>
      <c r="Y1568" s="559"/>
      <c r="Z1568" s="533"/>
    </row>
    <row r="1569" ht="16.5" customHeight="1" x14ac:dyDescent="0.15"/>
  </sheetData>
  <mergeCells count="1270">
    <mergeCell ref="D1565:H1566"/>
    <mergeCell ref="V1565:W1565"/>
    <mergeCell ref="V1566:W1566"/>
    <mergeCell ref="V1567:W1567"/>
    <mergeCell ref="V1568:W1568"/>
    <mergeCell ref="V1559:W1559"/>
    <mergeCell ref="V1560:W1560"/>
    <mergeCell ref="V1561:W1561"/>
    <mergeCell ref="V1562:W1562"/>
    <mergeCell ref="V1563:W1563"/>
    <mergeCell ref="D1564:H1564"/>
    <mergeCell ref="V1564:W1564"/>
    <mergeCell ref="D1554:H1555"/>
    <mergeCell ref="V1554:W1554"/>
    <mergeCell ref="V1555:W1555"/>
    <mergeCell ref="V1556:W1556"/>
    <mergeCell ref="V1557:W1557"/>
    <mergeCell ref="V1558:W1558"/>
    <mergeCell ref="V1548:W1548"/>
    <mergeCell ref="M1549:T1553"/>
    <mergeCell ref="V1549:W1549"/>
    <mergeCell ref="V1550:W1550"/>
    <mergeCell ref="V1551:W1551"/>
    <mergeCell ref="V1552:W1552"/>
    <mergeCell ref="V1553:W1553"/>
    <mergeCell ref="I1543:K1544"/>
    <mergeCell ref="L1543:L1544"/>
    <mergeCell ref="M1543:M1544"/>
    <mergeCell ref="V1544:W1544"/>
    <mergeCell ref="I1545:K1545"/>
    <mergeCell ref="D1546:H1548"/>
    <mergeCell ref="I1546:M1546"/>
    <mergeCell ref="V1546:W1546"/>
    <mergeCell ref="V1547:W1547"/>
    <mergeCell ref="I1548:M1548"/>
    <mergeCell ref="V1536:W1536"/>
    <mergeCell ref="V1537:W1537"/>
    <mergeCell ref="V1538:W1538"/>
    <mergeCell ref="V1539:W1539"/>
    <mergeCell ref="V1540:W1540"/>
    <mergeCell ref="I1541:K1542"/>
    <mergeCell ref="L1541:L1542"/>
    <mergeCell ref="M1541:M1542"/>
    <mergeCell ref="V1542:W1542"/>
    <mergeCell ref="V1530:W1530"/>
    <mergeCell ref="V1531:W1531"/>
    <mergeCell ref="V1532:W1532"/>
    <mergeCell ref="V1533:W1533"/>
    <mergeCell ref="V1534:W1534"/>
    <mergeCell ref="V1535:W1535"/>
    <mergeCell ref="V1524:W1524"/>
    <mergeCell ref="V1525:W1525"/>
    <mergeCell ref="V1526:W1526"/>
    <mergeCell ref="V1527:W1527"/>
    <mergeCell ref="V1528:W1528"/>
    <mergeCell ref="V1529:W1529"/>
    <mergeCell ref="V1518:W1518"/>
    <mergeCell ref="V1519:W1519"/>
    <mergeCell ref="V1520:W1520"/>
    <mergeCell ref="V1521:W1521"/>
    <mergeCell ref="V1522:W1522"/>
    <mergeCell ref="V1523:W1523"/>
    <mergeCell ref="V1512:W1512"/>
    <mergeCell ref="V1513:W1513"/>
    <mergeCell ref="V1514:W1514"/>
    <mergeCell ref="V1515:W1515"/>
    <mergeCell ref="V1516:W1516"/>
    <mergeCell ref="V1517:W1517"/>
    <mergeCell ref="I1507:J1507"/>
    <mergeCell ref="V1507:W1507"/>
    <mergeCell ref="V1508:W1508"/>
    <mergeCell ref="V1509:W1509"/>
    <mergeCell ref="V1510:W1510"/>
    <mergeCell ref="V1511:W1511"/>
    <mergeCell ref="I1501:J1501"/>
    <mergeCell ref="V1501:W1501"/>
    <mergeCell ref="E1502:H1503"/>
    <mergeCell ref="I1503:J1503"/>
    <mergeCell ref="V1503:W1503"/>
    <mergeCell ref="I1505:J1505"/>
    <mergeCell ref="V1505:W1505"/>
    <mergeCell ref="I1495:J1495"/>
    <mergeCell ref="V1495:W1495"/>
    <mergeCell ref="E1496:H1497"/>
    <mergeCell ref="I1497:J1497"/>
    <mergeCell ref="V1497:W1497"/>
    <mergeCell ref="I1499:J1499"/>
    <mergeCell ref="V1499:W1499"/>
    <mergeCell ref="V1487:W1487"/>
    <mergeCell ref="V1488:W1488"/>
    <mergeCell ref="V1489:W1489"/>
    <mergeCell ref="D1490:D1493"/>
    <mergeCell ref="E1490:H1491"/>
    <mergeCell ref="I1491:J1491"/>
    <mergeCell ref="V1491:W1491"/>
    <mergeCell ref="I1493:J1493"/>
    <mergeCell ref="V1493:W1493"/>
    <mergeCell ref="D1479:D1486"/>
    <mergeCell ref="E1479:E1482"/>
    <mergeCell ref="F1479:G1479"/>
    <mergeCell ref="I1480:J1481"/>
    <mergeCell ref="I1482:J1482"/>
    <mergeCell ref="E1483:E1486"/>
    <mergeCell ref="F1483:G1483"/>
    <mergeCell ref="I1484:J1485"/>
    <mergeCell ref="I1486:J1486"/>
    <mergeCell ref="T1471:U1473"/>
    <mergeCell ref="P1473:P1476"/>
    <mergeCell ref="Q1473:Q1474"/>
    <mergeCell ref="Q1475:Q1476"/>
    <mergeCell ref="P1477:P1478"/>
    <mergeCell ref="Q1477:Q1478"/>
    <mergeCell ref="E1463:E1468"/>
    <mergeCell ref="F1463:G1463"/>
    <mergeCell ref="P1465:P1468"/>
    <mergeCell ref="Q1465:Q1466"/>
    <mergeCell ref="Q1467:Q1468"/>
    <mergeCell ref="P1469:P1470"/>
    <mergeCell ref="Q1469:Q1470"/>
    <mergeCell ref="T1455:U1457"/>
    <mergeCell ref="P1457:P1460"/>
    <mergeCell ref="Q1457:Q1458"/>
    <mergeCell ref="Q1459:Q1460"/>
    <mergeCell ref="P1461:P1462"/>
    <mergeCell ref="Q1461:Q1462"/>
    <mergeCell ref="D1447:D1453"/>
    <mergeCell ref="E1447:E1452"/>
    <mergeCell ref="F1447:G1447"/>
    <mergeCell ref="P1449:P1452"/>
    <mergeCell ref="Q1449:Q1450"/>
    <mergeCell ref="Q1451:Q1452"/>
    <mergeCell ref="P1453:P1454"/>
    <mergeCell ref="Q1453:Q1454"/>
    <mergeCell ref="L1436:L1437"/>
    <mergeCell ref="I1438:I1440"/>
    <mergeCell ref="L1439:L1440"/>
    <mergeCell ref="P1441:P1446"/>
    <mergeCell ref="Q1441:Q1446"/>
    <mergeCell ref="L1442:L1443"/>
    <mergeCell ref="I1444:I1446"/>
    <mergeCell ref="L1445:L1446"/>
    <mergeCell ref="T1423:U1425"/>
    <mergeCell ref="L1424:L1425"/>
    <mergeCell ref="I1426:I1428"/>
    <mergeCell ref="L1427:L1428"/>
    <mergeCell ref="P1429:P1440"/>
    <mergeCell ref="Q1429:Q1434"/>
    <mergeCell ref="L1430:L1431"/>
    <mergeCell ref="I1432:I1434"/>
    <mergeCell ref="L1433:L1434"/>
    <mergeCell ref="Q1435:Q1440"/>
    <mergeCell ref="Q1411:Q1416"/>
    <mergeCell ref="L1412:L1413"/>
    <mergeCell ref="I1414:I1416"/>
    <mergeCell ref="L1415:L1416"/>
    <mergeCell ref="P1417:P1422"/>
    <mergeCell ref="Q1417:Q1422"/>
    <mergeCell ref="L1418:L1419"/>
    <mergeCell ref="I1420:I1422"/>
    <mergeCell ref="L1421:L1422"/>
    <mergeCell ref="V1399:W1401"/>
    <mergeCell ref="L1400:L1401"/>
    <mergeCell ref="I1402:I1404"/>
    <mergeCell ref="W1402:W1403"/>
    <mergeCell ref="L1403:L1404"/>
    <mergeCell ref="P1405:P1416"/>
    <mergeCell ref="Q1405:Q1410"/>
    <mergeCell ref="L1406:L1407"/>
    <mergeCell ref="I1408:I1410"/>
    <mergeCell ref="L1409:L1410"/>
    <mergeCell ref="L1391:L1392"/>
    <mergeCell ref="P1393:P1398"/>
    <mergeCell ref="Q1393:Q1398"/>
    <mergeCell ref="L1394:L1395"/>
    <mergeCell ref="I1396:I1398"/>
    <mergeCell ref="L1397:L1398"/>
    <mergeCell ref="I1378:I1380"/>
    <mergeCell ref="L1379:L1380"/>
    <mergeCell ref="P1381:P1392"/>
    <mergeCell ref="Q1381:Q1386"/>
    <mergeCell ref="L1382:L1383"/>
    <mergeCell ref="I1384:I1386"/>
    <mergeCell ref="L1385:L1386"/>
    <mergeCell ref="Q1387:Q1392"/>
    <mergeCell ref="L1388:L1389"/>
    <mergeCell ref="I1390:I1392"/>
    <mergeCell ref="P1369:P1374"/>
    <mergeCell ref="Q1369:Q1374"/>
    <mergeCell ref="L1370:L1371"/>
    <mergeCell ref="I1372:I1374"/>
    <mergeCell ref="L1373:L1374"/>
    <mergeCell ref="T1375:U1377"/>
    <mergeCell ref="L1376:L1377"/>
    <mergeCell ref="Q1357:Q1362"/>
    <mergeCell ref="L1358:L1359"/>
    <mergeCell ref="I1360:I1362"/>
    <mergeCell ref="L1361:L1362"/>
    <mergeCell ref="Q1363:Q1368"/>
    <mergeCell ref="L1364:L1365"/>
    <mergeCell ref="I1366:I1368"/>
    <mergeCell ref="L1367:L1368"/>
    <mergeCell ref="F1351:H1352"/>
    <mergeCell ref="L1352:L1353"/>
    <mergeCell ref="F1353:G1353"/>
    <mergeCell ref="I1354:I1356"/>
    <mergeCell ref="L1355:L1356"/>
    <mergeCell ref="P1357:P1368"/>
    <mergeCell ref="L1340:L1341"/>
    <mergeCell ref="I1342:I1344"/>
    <mergeCell ref="L1343:L1344"/>
    <mergeCell ref="P1345:P1350"/>
    <mergeCell ref="Q1345:Q1350"/>
    <mergeCell ref="L1346:L1347"/>
    <mergeCell ref="I1348:I1350"/>
    <mergeCell ref="L1349:L1350"/>
    <mergeCell ref="T1327:U1329"/>
    <mergeCell ref="L1328:L1329"/>
    <mergeCell ref="I1330:I1332"/>
    <mergeCell ref="L1331:L1332"/>
    <mergeCell ref="P1333:P1344"/>
    <mergeCell ref="Q1333:Q1338"/>
    <mergeCell ref="L1334:L1335"/>
    <mergeCell ref="I1336:I1338"/>
    <mergeCell ref="L1337:L1338"/>
    <mergeCell ref="Q1339:Q1344"/>
    <mergeCell ref="Q1315:Q1320"/>
    <mergeCell ref="L1316:L1317"/>
    <mergeCell ref="I1318:I1320"/>
    <mergeCell ref="L1319:L1320"/>
    <mergeCell ref="P1321:P1326"/>
    <mergeCell ref="Q1321:Q1326"/>
    <mergeCell ref="L1322:L1323"/>
    <mergeCell ref="I1324:I1326"/>
    <mergeCell ref="L1325:L1326"/>
    <mergeCell ref="V1303:W1305"/>
    <mergeCell ref="L1304:L1305"/>
    <mergeCell ref="I1306:I1308"/>
    <mergeCell ref="W1306:W1307"/>
    <mergeCell ref="L1307:L1308"/>
    <mergeCell ref="P1309:P1320"/>
    <mergeCell ref="Q1309:Q1314"/>
    <mergeCell ref="L1310:L1311"/>
    <mergeCell ref="I1312:I1314"/>
    <mergeCell ref="L1313:L1314"/>
    <mergeCell ref="L1295:L1296"/>
    <mergeCell ref="P1297:P1302"/>
    <mergeCell ref="Q1297:Q1302"/>
    <mergeCell ref="L1298:L1299"/>
    <mergeCell ref="I1300:I1302"/>
    <mergeCell ref="L1301:L1302"/>
    <mergeCell ref="I1282:I1284"/>
    <mergeCell ref="L1283:L1284"/>
    <mergeCell ref="P1285:P1296"/>
    <mergeCell ref="Q1285:Q1290"/>
    <mergeCell ref="L1286:L1287"/>
    <mergeCell ref="I1288:I1290"/>
    <mergeCell ref="L1289:L1290"/>
    <mergeCell ref="Q1291:Q1296"/>
    <mergeCell ref="L1292:L1293"/>
    <mergeCell ref="I1294:I1296"/>
    <mergeCell ref="P1273:P1278"/>
    <mergeCell ref="Q1273:Q1278"/>
    <mergeCell ref="L1274:L1275"/>
    <mergeCell ref="I1276:I1278"/>
    <mergeCell ref="L1277:L1278"/>
    <mergeCell ref="T1279:U1281"/>
    <mergeCell ref="L1280:L1281"/>
    <mergeCell ref="Q1261:Q1266"/>
    <mergeCell ref="L1262:L1263"/>
    <mergeCell ref="I1264:I1266"/>
    <mergeCell ref="L1265:L1266"/>
    <mergeCell ref="Q1267:Q1272"/>
    <mergeCell ref="L1268:L1269"/>
    <mergeCell ref="I1270:I1272"/>
    <mergeCell ref="L1271:L1272"/>
    <mergeCell ref="F1255:H1256"/>
    <mergeCell ref="L1256:L1257"/>
    <mergeCell ref="F1257:G1257"/>
    <mergeCell ref="I1258:I1260"/>
    <mergeCell ref="L1259:L1260"/>
    <mergeCell ref="P1261:P1272"/>
    <mergeCell ref="L1244:L1245"/>
    <mergeCell ref="I1246:I1248"/>
    <mergeCell ref="L1247:L1248"/>
    <mergeCell ref="P1249:P1254"/>
    <mergeCell ref="Q1249:Q1254"/>
    <mergeCell ref="L1250:L1251"/>
    <mergeCell ref="I1252:I1254"/>
    <mergeCell ref="L1253:L1254"/>
    <mergeCell ref="T1231:U1233"/>
    <mergeCell ref="L1232:L1233"/>
    <mergeCell ref="I1234:I1236"/>
    <mergeCell ref="L1235:L1236"/>
    <mergeCell ref="P1237:P1248"/>
    <mergeCell ref="Q1237:Q1242"/>
    <mergeCell ref="L1238:L1239"/>
    <mergeCell ref="I1240:I1242"/>
    <mergeCell ref="L1241:L1242"/>
    <mergeCell ref="Q1243:Q1248"/>
    <mergeCell ref="Q1219:Q1224"/>
    <mergeCell ref="L1220:L1221"/>
    <mergeCell ref="I1222:I1224"/>
    <mergeCell ref="L1223:L1224"/>
    <mergeCell ref="P1225:P1230"/>
    <mergeCell ref="Q1225:Q1230"/>
    <mergeCell ref="L1226:L1227"/>
    <mergeCell ref="I1228:I1230"/>
    <mergeCell ref="L1229:L1230"/>
    <mergeCell ref="V1207:W1209"/>
    <mergeCell ref="L1208:L1209"/>
    <mergeCell ref="I1210:I1212"/>
    <mergeCell ref="W1210:W1211"/>
    <mergeCell ref="L1211:L1212"/>
    <mergeCell ref="P1213:P1224"/>
    <mergeCell ref="Q1213:Q1218"/>
    <mergeCell ref="L1214:L1215"/>
    <mergeCell ref="I1216:I1218"/>
    <mergeCell ref="L1217:L1218"/>
    <mergeCell ref="L1199:L1200"/>
    <mergeCell ref="P1201:P1206"/>
    <mergeCell ref="Q1201:Q1206"/>
    <mergeCell ref="L1202:L1203"/>
    <mergeCell ref="I1204:I1206"/>
    <mergeCell ref="L1205:L1206"/>
    <mergeCell ref="I1186:I1188"/>
    <mergeCell ref="L1187:L1188"/>
    <mergeCell ref="P1189:P1200"/>
    <mergeCell ref="Q1189:Q1194"/>
    <mergeCell ref="L1190:L1191"/>
    <mergeCell ref="I1192:I1194"/>
    <mergeCell ref="L1193:L1194"/>
    <mergeCell ref="Q1195:Q1200"/>
    <mergeCell ref="L1196:L1197"/>
    <mergeCell ref="I1198:I1200"/>
    <mergeCell ref="P1177:P1182"/>
    <mergeCell ref="Q1177:Q1182"/>
    <mergeCell ref="L1178:L1179"/>
    <mergeCell ref="I1180:I1182"/>
    <mergeCell ref="L1181:L1182"/>
    <mergeCell ref="T1183:U1185"/>
    <mergeCell ref="L1184:L1185"/>
    <mergeCell ref="Q1165:Q1170"/>
    <mergeCell ref="L1166:L1167"/>
    <mergeCell ref="I1168:I1170"/>
    <mergeCell ref="L1169:L1170"/>
    <mergeCell ref="Q1171:Q1176"/>
    <mergeCell ref="L1172:L1173"/>
    <mergeCell ref="I1174:I1176"/>
    <mergeCell ref="L1175:L1176"/>
    <mergeCell ref="F1159:H1160"/>
    <mergeCell ref="L1160:L1161"/>
    <mergeCell ref="F1161:G1161"/>
    <mergeCell ref="I1162:I1164"/>
    <mergeCell ref="L1163:L1164"/>
    <mergeCell ref="P1165:P1176"/>
    <mergeCell ref="L1148:L1149"/>
    <mergeCell ref="I1150:I1152"/>
    <mergeCell ref="L1151:L1152"/>
    <mergeCell ref="P1153:P1158"/>
    <mergeCell ref="Q1153:Q1158"/>
    <mergeCell ref="L1154:L1155"/>
    <mergeCell ref="I1156:I1158"/>
    <mergeCell ref="L1157:L1158"/>
    <mergeCell ref="T1135:U1137"/>
    <mergeCell ref="L1136:L1137"/>
    <mergeCell ref="I1138:I1140"/>
    <mergeCell ref="L1139:L1140"/>
    <mergeCell ref="P1141:P1152"/>
    <mergeCell ref="Q1141:Q1146"/>
    <mergeCell ref="L1142:L1143"/>
    <mergeCell ref="I1144:I1146"/>
    <mergeCell ref="L1145:L1146"/>
    <mergeCell ref="Q1147:Q1152"/>
    <mergeCell ref="Q1123:Q1128"/>
    <mergeCell ref="L1124:L1125"/>
    <mergeCell ref="I1126:I1128"/>
    <mergeCell ref="L1127:L1128"/>
    <mergeCell ref="P1129:P1134"/>
    <mergeCell ref="Q1129:Q1134"/>
    <mergeCell ref="L1130:L1131"/>
    <mergeCell ref="I1132:I1134"/>
    <mergeCell ref="L1133:L1134"/>
    <mergeCell ref="V1111:W1113"/>
    <mergeCell ref="L1112:L1113"/>
    <mergeCell ref="I1114:I1116"/>
    <mergeCell ref="W1114:W1115"/>
    <mergeCell ref="L1115:L1116"/>
    <mergeCell ref="P1117:P1128"/>
    <mergeCell ref="Q1117:Q1122"/>
    <mergeCell ref="L1118:L1119"/>
    <mergeCell ref="I1120:I1122"/>
    <mergeCell ref="L1121:L1122"/>
    <mergeCell ref="L1103:L1104"/>
    <mergeCell ref="P1105:P1110"/>
    <mergeCell ref="Q1105:Q1110"/>
    <mergeCell ref="L1106:L1107"/>
    <mergeCell ref="I1108:I1110"/>
    <mergeCell ref="L1109:L1110"/>
    <mergeCell ref="I1090:I1092"/>
    <mergeCell ref="L1091:L1092"/>
    <mergeCell ref="P1093:P1104"/>
    <mergeCell ref="Q1093:Q1098"/>
    <mergeCell ref="L1094:L1095"/>
    <mergeCell ref="I1096:I1098"/>
    <mergeCell ref="L1097:L1098"/>
    <mergeCell ref="Q1099:Q1104"/>
    <mergeCell ref="L1100:L1101"/>
    <mergeCell ref="I1102:I1104"/>
    <mergeCell ref="P1081:P1086"/>
    <mergeCell ref="Q1081:Q1086"/>
    <mergeCell ref="L1082:L1083"/>
    <mergeCell ref="I1084:I1086"/>
    <mergeCell ref="L1085:L1086"/>
    <mergeCell ref="T1087:U1089"/>
    <mergeCell ref="L1088:L1089"/>
    <mergeCell ref="Q1069:Q1074"/>
    <mergeCell ref="L1070:L1071"/>
    <mergeCell ref="I1072:I1074"/>
    <mergeCell ref="L1073:L1074"/>
    <mergeCell ref="Q1075:Q1080"/>
    <mergeCell ref="L1076:L1077"/>
    <mergeCell ref="I1078:I1080"/>
    <mergeCell ref="L1079:L1080"/>
    <mergeCell ref="F1063:H1064"/>
    <mergeCell ref="L1064:L1065"/>
    <mergeCell ref="F1065:G1065"/>
    <mergeCell ref="I1066:I1068"/>
    <mergeCell ref="L1067:L1068"/>
    <mergeCell ref="P1069:P1080"/>
    <mergeCell ref="L1052:L1053"/>
    <mergeCell ref="I1054:I1056"/>
    <mergeCell ref="L1055:L1056"/>
    <mergeCell ref="P1057:P1062"/>
    <mergeCell ref="Q1057:Q1062"/>
    <mergeCell ref="L1058:L1059"/>
    <mergeCell ref="I1060:I1062"/>
    <mergeCell ref="L1061:L1062"/>
    <mergeCell ref="T1039:U1041"/>
    <mergeCell ref="L1040:L1041"/>
    <mergeCell ref="I1042:I1044"/>
    <mergeCell ref="L1043:L1044"/>
    <mergeCell ref="P1045:P1056"/>
    <mergeCell ref="Q1045:Q1050"/>
    <mergeCell ref="L1046:L1047"/>
    <mergeCell ref="I1048:I1050"/>
    <mergeCell ref="L1049:L1050"/>
    <mergeCell ref="Q1051:Q1056"/>
    <mergeCell ref="Q1027:Q1032"/>
    <mergeCell ref="L1028:L1029"/>
    <mergeCell ref="I1030:I1032"/>
    <mergeCell ref="L1031:L1032"/>
    <mergeCell ref="P1033:P1038"/>
    <mergeCell ref="Q1033:Q1038"/>
    <mergeCell ref="L1034:L1035"/>
    <mergeCell ref="I1036:I1038"/>
    <mergeCell ref="L1037:L1038"/>
    <mergeCell ref="V1015:W1017"/>
    <mergeCell ref="L1016:L1017"/>
    <mergeCell ref="I1018:I1020"/>
    <mergeCell ref="W1018:W1019"/>
    <mergeCell ref="L1019:L1020"/>
    <mergeCell ref="P1021:P1032"/>
    <mergeCell ref="Q1021:Q1026"/>
    <mergeCell ref="L1022:L1023"/>
    <mergeCell ref="I1024:I1026"/>
    <mergeCell ref="L1025:L1026"/>
    <mergeCell ref="L1007:L1008"/>
    <mergeCell ref="P1009:P1014"/>
    <mergeCell ref="Q1009:Q1014"/>
    <mergeCell ref="L1010:L1011"/>
    <mergeCell ref="I1012:I1014"/>
    <mergeCell ref="L1013:L1014"/>
    <mergeCell ref="I994:I996"/>
    <mergeCell ref="L995:L996"/>
    <mergeCell ref="P997:P1008"/>
    <mergeCell ref="Q997:Q1002"/>
    <mergeCell ref="L998:L999"/>
    <mergeCell ref="I1000:I1002"/>
    <mergeCell ref="L1001:L1002"/>
    <mergeCell ref="Q1003:Q1008"/>
    <mergeCell ref="L1004:L1005"/>
    <mergeCell ref="I1006:I1008"/>
    <mergeCell ref="P985:P990"/>
    <mergeCell ref="Q985:Q990"/>
    <mergeCell ref="L986:L987"/>
    <mergeCell ref="I988:I990"/>
    <mergeCell ref="L989:L990"/>
    <mergeCell ref="T991:U993"/>
    <mergeCell ref="L992:L993"/>
    <mergeCell ref="P973:P984"/>
    <mergeCell ref="Q973:Q978"/>
    <mergeCell ref="L974:L975"/>
    <mergeCell ref="I976:I978"/>
    <mergeCell ref="L977:L978"/>
    <mergeCell ref="Q979:Q984"/>
    <mergeCell ref="L980:L981"/>
    <mergeCell ref="I982:I984"/>
    <mergeCell ref="L983:L984"/>
    <mergeCell ref="E967:E969"/>
    <mergeCell ref="F967:H968"/>
    <mergeCell ref="L968:L969"/>
    <mergeCell ref="F969:G969"/>
    <mergeCell ref="I970:I972"/>
    <mergeCell ref="L971:L972"/>
    <mergeCell ref="I958:I960"/>
    <mergeCell ref="L959:L960"/>
    <mergeCell ref="P961:P966"/>
    <mergeCell ref="Q961:Q966"/>
    <mergeCell ref="L962:L963"/>
    <mergeCell ref="I964:I966"/>
    <mergeCell ref="L965:L966"/>
    <mergeCell ref="I946:I948"/>
    <mergeCell ref="W946:W947"/>
    <mergeCell ref="L947:L948"/>
    <mergeCell ref="P949:P960"/>
    <mergeCell ref="Q949:Q954"/>
    <mergeCell ref="L950:L951"/>
    <mergeCell ref="I952:I954"/>
    <mergeCell ref="L953:L954"/>
    <mergeCell ref="Q955:Q960"/>
    <mergeCell ref="L956:L957"/>
    <mergeCell ref="P937:P942"/>
    <mergeCell ref="Q937:Q942"/>
    <mergeCell ref="L938:L939"/>
    <mergeCell ref="I940:I942"/>
    <mergeCell ref="L941:L942"/>
    <mergeCell ref="V943:W945"/>
    <mergeCell ref="L944:L945"/>
    <mergeCell ref="Q925:Q930"/>
    <mergeCell ref="L926:L927"/>
    <mergeCell ref="I928:I930"/>
    <mergeCell ref="L929:L930"/>
    <mergeCell ref="Q931:Q936"/>
    <mergeCell ref="L932:L933"/>
    <mergeCell ref="I934:I936"/>
    <mergeCell ref="L935:L936"/>
    <mergeCell ref="F919:H920"/>
    <mergeCell ref="L920:L921"/>
    <mergeCell ref="F921:G921"/>
    <mergeCell ref="I922:I924"/>
    <mergeCell ref="L923:L924"/>
    <mergeCell ref="P925:P936"/>
    <mergeCell ref="I910:I912"/>
    <mergeCell ref="L911:L912"/>
    <mergeCell ref="P913:P918"/>
    <mergeCell ref="Q913:Q918"/>
    <mergeCell ref="L914:L915"/>
    <mergeCell ref="I916:I918"/>
    <mergeCell ref="L917:L918"/>
    <mergeCell ref="I898:I900"/>
    <mergeCell ref="W898:W899"/>
    <mergeCell ref="L899:L900"/>
    <mergeCell ref="P901:P912"/>
    <mergeCell ref="Q901:Q906"/>
    <mergeCell ref="L902:L903"/>
    <mergeCell ref="I904:I906"/>
    <mergeCell ref="L905:L906"/>
    <mergeCell ref="Q907:Q912"/>
    <mergeCell ref="L908:L909"/>
    <mergeCell ref="P889:P894"/>
    <mergeCell ref="Q889:Q894"/>
    <mergeCell ref="L890:L891"/>
    <mergeCell ref="I892:I894"/>
    <mergeCell ref="L893:L894"/>
    <mergeCell ref="V895:W897"/>
    <mergeCell ref="L896:L897"/>
    <mergeCell ref="Q877:Q882"/>
    <mergeCell ref="L878:L879"/>
    <mergeCell ref="I880:I882"/>
    <mergeCell ref="L881:L882"/>
    <mergeCell ref="Q883:Q888"/>
    <mergeCell ref="L884:L885"/>
    <mergeCell ref="I886:I888"/>
    <mergeCell ref="L887:L888"/>
    <mergeCell ref="F871:H872"/>
    <mergeCell ref="L872:L873"/>
    <mergeCell ref="F873:G873"/>
    <mergeCell ref="I874:I876"/>
    <mergeCell ref="L875:L876"/>
    <mergeCell ref="P877:P888"/>
    <mergeCell ref="I862:I864"/>
    <mergeCell ref="L863:L864"/>
    <mergeCell ref="P865:P870"/>
    <mergeCell ref="Q865:Q870"/>
    <mergeCell ref="L866:L867"/>
    <mergeCell ref="I868:I870"/>
    <mergeCell ref="L869:L870"/>
    <mergeCell ref="I850:I852"/>
    <mergeCell ref="W850:W851"/>
    <mergeCell ref="L851:L852"/>
    <mergeCell ref="P853:P864"/>
    <mergeCell ref="Q853:Q858"/>
    <mergeCell ref="L854:L855"/>
    <mergeCell ref="I856:I858"/>
    <mergeCell ref="L857:L858"/>
    <mergeCell ref="Q859:Q864"/>
    <mergeCell ref="L860:L861"/>
    <mergeCell ref="P841:P846"/>
    <mergeCell ref="Q841:Q846"/>
    <mergeCell ref="L842:L843"/>
    <mergeCell ref="I844:I846"/>
    <mergeCell ref="L845:L846"/>
    <mergeCell ref="V847:W849"/>
    <mergeCell ref="L848:L849"/>
    <mergeCell ref="Q829:Q834"/>
    <mergeCell ref="L830:L831"/>
    <mergeCell ref="I832:I834"/>
    <mergeCell ref="L833:L834"/>
    <mergeCell ref="Q835:Q840"/>
    <mergeCell ref="L836:L837"/>
    <mergeCell ref="I838:I840"/>
    <mergeCell ref="L839:L840"/>
    <mergeCell ref="F823:H824"/>
    <mergeCell ref="L824:L825"/>
    <mergeCell ref="F825:G825"/>
    <mergeCell ref="I826:I828"/>
    <mergeCell ref="L827:L828"/>
    <mergeCell ref="P829:P840"/>
    <mergeCell ref="I814:I816"/>
    <mergeCell ref="L815:L816"/>
    <mergeCell ref="P817:P822"/>
    <mergeCell ref="Q817:Q822"/>
    <mergeCell ref="L818:L819"/>
    <mergeCell ref="I820:I822"/>
    <mergeCell ref="L821:L822"/>
    <mergeCell ref="I802:I804"/>
    <mergeCell ref="W802:W803"/>
    <mergeCell ref="L803:L804"/>
    <mergeCell ref="P805:P816"/>
    <mergeCell ref="Q805:Q810"/>
    <mergeCell ref="L806:L807"/>
    <mergeCell ref="I808:I810"/>
    <mergeCell ref="L809:L810"/>
    <mergeCell ref="Q811:Q816"/>
    <mergeCell ref="L812:L813"/>
    <mergeCell ref="P793:P798"/>
    <mergeCell ref="Q793:Q798"/>
    <mergeCell ref="L794:L795"/>
    <mergeCell ref="I796:I798"/>
    <mergeCell ref="L797:L798"/>
    <mergeCell ref="V799:W801"/>
    <mergeCell ref="L800:L801"/>
    <mergeCell ref="Q781:Q786"/>
    <mergeCell ref="L782:L783"/>
    <mergeCell ref="I784:I786"/>
    <mergeCell ref="L785:L786"/>
    <mergeCell ref="Q787:Q792"/>
    <mergeCell ref="L788:L789"/>
    <mergeCell ref="I790:I792"/>
    <mergeCell ref="L791:L792"/>
    <mergeCell ref="F775:H776"/>
    <mergeCell ref="L776:L777"/>
    <mergeCell ref="F777:G777"/>
    <mergeCell ref="I778:I780"/>
    <mergeCell ref="L779:L780"/>
    <mergeCell ref="P781:P792"/>
    <mergeCell ref="I766:I768"/>
    <mergeCell ref="L767:L768"/>
    <mergeCell ref="P769:P774"/>
    <mergeCell ref="Q769:Q774"/>
    <mergeCell ref="L770:L771"/>
    <mergeCell ref="I772:I774"/>
    <mergeCell ref="L773:L774"/>
    <mergeCell ref="I754:I756"/>
    <mergeCell ref="W754:W755"/>
    <mergeCell ref="L755:L756"/>
    <mergeCell ref="P757:P768"/>
    <mergeCell ref="Q757:Q762"/>
    <mergeCell ref="L758:L759"/>
    <mergeCell ref="I760:I762"/>
    <mergeCell ref="L761:L762"/>
    <mergeCell ref="Q763:Q768"/>
    <mergeCell ref="L764:L765"/>
    <mergeCell ref="P745:P750"/>
    <mergeCell ref="Q745:Q750"/>
    <mergeCell ref="L746:L747"/>
    <mergeCell ref="I748:I750"/>
    <mergeCell ref="L749:L750"/>
    <mergeCell ref="V751:W753"/>
    <mergeCell ref="L752:L753"/>
    <mergeCell ref="P733:P744"/>
    <mergeCell ref="Q733:Q738"/>
    <mergeCell ref="L734:L735"/>
    <mergeCell ref="I736:I738"/>
    <mergeCell ref="L737:L738"/>
    <mergeCell ref="Q739:Q744"/>
    <mergeCell ref="L740:L741"/>
    <mergeCell ref="I742:I744"/>
    <mergeCell ref="L743:L744"/>
    <mergeCell ref="E727:E730"/>
    <mergeCell ref="F727:H728"/>
    <mergeCell ref="L728:L729"/>
    <mergeCell ref="F729:G729"/>
    <mergeCell ref="I730:I732"/>
    <mergeCell ref="L731:L732"/>
    <mergeCell ref="I718:I720"/>
    <mergeCell ref="L719:L720"/>
    <mergeCell ref="P721:P726"/>
    <mergeCell ref="Q721:Q726"/>
    <mergeCell ref="L722:L723"/>
    <mergeCell ref="I724:I726"/>
    <mergeCell ref="L725:L726"/>
    <mergeCell ref="I706:I708"/>
    <mergeCell ref="W706:W707"/>
    <mergeCell ref="L707:L708"/>
    <mergeCell ref="P709:P720"/>
    <mergeCell ref="Q709:Q714"/>
    <mergeCell ref="L710:L711"/>
    <mergeCell ref="I712:I714"/>
    <mergeCell ref="L713:L714"/>
    <mergeCell ref="Q715:Q720"/>
    <mergeCell ref="L716:L717"/>
    <mergeCell ref="P697:P702"/>
    <mergeCell ref="Q697:Q702"/>
    <mergeCell ref="L698:L699"/>
    <mergeCell ref="I700:I702"/>
    <mergeCell ref="L701:L702"/>
    <mergeCell ref="V703:W705"/>
    <mergeCell ref="L704:L705"/>
    <mergeCell ref="Q685:Q690"/>
    <mergeCell ref="L686:L687"/>
    <mergeCell ref="I688:I690"/>
    <mergeCell ref="L689:L690"/>
    <mergeCell ref="Q691:Q696"/>
    <mergeCell ref="L692:L693"/>
    <mergeCell ref="I694:I696"/>
    <mergeCell ref="L695:L696"/>
    <mergeCell ref="F679:H680"/>
    <mergeCell ref="L680:L681"/>
    <mergeCell ref="F681:G681"/>
    <mergeCell ref="I682:I684"/>
    <mergeCell ref="L683:L684"/>
    <mergeCell ref="P685:P696"/>
    <mergeCell ref="I670:I672"/>
    <mergeCell ref="L671:L672"/>
    <mergeCell ref="P673:P678"/>
    <mergeCell ref="Q673:Q678"/>
    <mergeCell ref="L674:L675"/>
    <mergeCell ref="I676:I678"/>
    <mergeCell ref="L677:L678"/>
    <mergeCell ref="I658:I660"/>
    <mergeCell ref="W658:W659"/>
    <mergeCell ref="L659:L660"/>
    <mergeCell ref="P661:P672"/>
    <mergeCell ref="Q661:Q666"/>
    <mergeCell ref="L662:L663"/>
    <mergeCell ref="I664:I666"/>
    <mergeCell ref="L665:L666"/>
    <mergeCell ref="Q667:Q672"/>
    <mergeCell ref="L668:L669"/>
    <mergeCell ref="P649:P654"/>
    <mergeCell ref="Q649:Q654"/>
    <mergeCell ref="L650:L651"/>
    <mergeCell ref="I652:I654"/>
    <mergeCell ref="L653:L654"/>
    <mergeCell ref="V655:W657"/>
    <mergeCell ref="L656:L657"/>
    <mergeCell ref="Q637:Q642"/>
    <mergeCell ref="L638:L639"/>
    <mergeCell ref="I640:I642"/>
    <mergeCell ref="L641:L642"/>
    <mergeCell ref="Q643:Q648"/>
    <mergeCell ref="L644:L645"/>
    <mergeCell ref="I646:I648"/>
    <mergeCell ref="L647:L648"/>
    <mergeCell ref="F631:H632"/>
    <mergeCell ref="L632:L633"/>
    <mergeCell ref="F633:G633"/>
    <mergeCell ref="I634:I636"/>
    <mergeCell ref="L635:L636"/>
    <mergeCell ref="P637:P648"/>
    <mergeCell ref="I622:I624"/>
    <mergeCell ref="L623:L624"/>
    <mergeCell ref="P625:P630"/>
    <mergeCell ref="Q625:Q630"/>
    <mergeCell ref="L626:L627"/>
    <mergeCell ref="I628:I630"/>
    <mergeCell ref="L629:L630"/>
    <mergeCell ref="I610:I612"/>
    <mergeCell ref="W610:W611"/>
    <mergeCell ref="L611:L612"/>
    <mergeCell ref="P613:P624"/>
    <mergeCell ref="Q613:Q618"/>
    <mergeCell ref="L614:L615"/>
    <mergeCell ref="I616:I618"/>
    <mergeCell ref="L617:L618"/>
    <mergeCell ref="Q619:Q624"/>
    <mergeCell ref="L620:L621"/>
    <mergeCell ref="P601:P606"/>
    <mergeCell ref="Q601:Q606"/>
    <mergeCell ref="L602:L603"/>
    <mergeCell ref="I604:I606"/>
    <mergeCell ref="L605:L606"/>
    <mergeCell ref="V607:W609"/>
    <mergeCell ref="L608:L609"/>
    <mergeCell ref="Q589:Q594"/>
    <mergeCell ref="L590:L591"/>
    <mergeCell ref="I592:I594"/>
    <mergeCell ref="L593:L594"/>
    <mergeCell ref="Q595:Q600"/>
    <mergeCell ref="L596:L597"/>
    <mergeCell ref="I598:I600"/>
    <mergeCell ref="L599:L600"/>
    <mergeCell ref="F583:H584"/>
    <mergeCell ref="L584:L585"/>
    <mergeCell ref="F585:G585"/>
    <mergeCell ref="I586:I588"/>
    <mergeCell ref="L587:L588"/>
    <mergeCell ref="P589:P600"/>
    <mergeCell ref="I574:I576"/>
    <mergeCell ref="L575:L576"/>
    <mergeCell ref="P577:P582"/>
    <mergeCell ref="Q577:Q582"/>
    <mergeCell ref="L578:L579"/>
    <mergeCell ref="I580:I582"/>
    <mergeCell ref="L581:L582"/>
    <mergeCell ref="I562:I564"/>
    <mergeCell ref="W562:W563"/>
    <mergeCell ref="L563:L564"/>
    <mergeCell ref="P565:P576"/>
    <mergeCell ref="Q565:Q570"/>
    <mergeCell ref="L566:L567"/>
    <mergeCell ref="I568:I570"/>
    <mergeCell ref="L569:L570"/>
    <mergeCell ref="Q571:Q576"/>
    <mergeCell ref="L572:L573"/>
    <mergeCell ref="P553:P558"/>
    <mergeCell ref="Q553:Q558"/>
    <mergeCell ref="L554:L555"/>
    <mergeCell ref="I556:I558"/>
    <mergeCell ref="L557:L558"/>
    <mergeCell ref="V559:W561"/>
    <mergeCell ref="L560:L561"/>
    <mergeCell ref="Q541:Q546"/>
    <mergeCell ref="L542:L543"/>
    <mergeCell ref="I544:I546"/>
    <mergeCell ref="L545:L546"/>
    <mergeCell ref="Q547:Q552"/>
    <mergeCell ref="L548:L549"/>
    <mergeCell ref="I550:I552"/>
    <mergeCell ref="L551:L552"/>
    <mergeCell ref="F535:H536"/>
    <mergeCell ref="L536:L537"/>
    <mergeCell ref="F537:G537"/>
    <mergeCell ref="I538:I540"/>
    <mergeCell ref="L539:L540"/>
    <mergeCell ref="P541:P552"/>
    <mergeCell ref="I526:I528"/>
    <mergeCell ref="L527:L528"/>
    <mergeCell ref="P529:P534"/>
    <mergeCell ref="Q529:Q534"/>
    <mergeCell ref="L530:L531"/>
    <mergeCell ref="I532:I534"/>
    <mergeCell ref="L533:L534"/>
    <mergeCell ref="I514:I516"/>
    <mergeCell ref="W514:W515"/>
    <mergeCell ref="L515:L516"/>
    <mergeCell ref="P517:P528"/>
    <mergeCell ref="Q517:Q522"/>
    <mergeCell ref="L518:L519"/>
    <mergeCell ref="I520:I522"/>
    <mergeCell ref="L521:L522"/>
    <mergeCell ref="Q523:Q528"/>
    <mergeCell ref="L524:L525"/>
    <mergeCell ref="P505:P510"/>
    <mergeCell ref="Q505:Q510"/>
    <mergeCell ref="L506:L507"/>
    <mergeCell ref="I508:I510"/>
    <mergeCell ref="L509:L510"/>
    <mergeCell ref="V511:W513"/>
    <mergeCell ref="L512:L513"/>
    <mergeCell ref="P493:P504"/>
    <mergeCell ref="Q493:Q498"/>
    <mergeCell ref="L494:L495"/>
    <mergeCell ref="I496:I498"/>
    <mergeCell ref="L497:L498"/>
    <mergeCell ref="Q499:Q504"/>
    <mergeCell ref="L500:L501"/>
    <mergeCell ref="I502:I504"/>
    <mergeCell ref="L503:L504"/>
    <mergeCell ref="E487:E490"/>
    <mergeCell ref="F487:H488"/>
    <mergeCell ref="L488:L489"/>
    <mergeCell ref="F489:G489"/>
    <mergeCell ref="I490:I492"/>
    <mergeCell ref="L491:L492"/>
    <mergeCell ref="I478:I480"/>
    <mergeCell ref="L479:L480"/>
    <mergeCell ref="P481:P486"/>
    <mergeCell ref="Q481:Q486"/>
    <mergeCell ref="L482:L483"/>
    <mergeCell ref="I484:I486"/>
    <mergeCell ref="L485:L486"/>
    <mergeCell ref="I466:I468"/>
    <mergeCell ref="W466:W467"/>
    <mergeCell ref="L467:L468"/>
    <mergeCell ref="P469:P480"/>
    <mergeCell ref="Q469:Q474"/>
    <mergeCell ref="L470:L471"/>
    <mergeCell ref="I472:I474"/>
    <mergeCell ref="L473:L474"/>
    <mergeCell ref="Q475:Q480"/>
    <mergeCell ref="L476:L477"/>
    <mergeCell ref="P457:P462"/>
    <mergeCell ref="Q457:Q462"/>
    <mergeCell ref="L458:L459"/>
    <mergeCell ref="I460:I462"/>
    <mergeCell ref="L461:L462"/>
    <mergeCell ref="V463:W465"/>
    <mergeCell ref="L464:L465"/>
    <mergeCell ref="Q445:Q450"/>
    <mergeCell ref="L446:L447"/>
    <mergeCell ref="I448:I450"/>
    <mergeCell ref="L449:L450"/>
    <mergeCell ref="Q451:Q456"/>
    <mergeCell ref="L452:L453"/>
    <mergeCell ref="I454:I456"/>
    <mergeCell ref="L455:L456"/>
    <mergeCell ref="F439:H440"/>
    <mergeCell ref="L440:L441"/>
    <mergeCell ref="F441:G441"/>
    <mergeCell ref="I442:I444"/>
    <mergeCell ref="L443:L444"/>
    <mergeCell ref="P445:P456"/>
    <mergeCell ref="I430:I432"/>
    <mergeCell ref="L431:L432"/>
    <mergeCell ref="P433:P438"/>
    <mergeCell ref="Q433:Q438"/>
    <mergeCell ref="L434:L435"/>
    <mergeCell ref="I436:I438"/>
    <mergeCell ref="L437:L438"/>
    <mergeCell ref="I418:I420"/>
    <mergeCell ref="W418:W419"/>
    <mergeCell ref="L419:L420"/>
    <mergeCell ref="P421:P432"/>
    <mergeCell ref="Q421:Q426"/>
    <mergeCell ref="L422:L423"/>
    <mergeCell ref="I424:I426"/>
    <mergeCell ref="L425:L426"/>
    <mergeCell ref="Q427:Q432"/>
    <mergeCell ref="L428:L429"/>
    <mergeCell ref="P409:P414"/>
    <mergeCell ref="Q409:Q414"/>
    <mergeCell ref="L410:L411"/>
    <mergeCell ref="I412:I414"/>
    <mergeCell ref="L413:L414"/>
    <mergeCell ref="V415:W417"/>
    <mergeCell ref="L416:L417"/>
    <mergeCell ref="Q397:Q402"/>
    <mergeCell ref="L398:L399"/>
    <mergeCell ref="I400:I402"/>
    <mergeCell ref="L401:L402"/>
    <mergeCell ref="Q403:Q408"/>
    <mergeCell ref="L404:L405"/>
    <mergeCell ref="I406:I408"/>
    <mergeCell ref="L407:L408"/>
    <mergeCell ref="F391:H392"/>
    <mergeCell ref="L392:L393"/>
    <mergeCell ref="F393:G393"/>
    <mergeCell ref="I394:I396"/>
    <mergeCell ref="L395:L396"/>
    <mergeCell ref="P397:P408"/>
    <mergeCell ref="I382:I384"/>
    <mergeCell ref="L383:L384"/>
    <mergeCell ref="P385:P390"/>
    <mergeCell ref="Q385:Q390"/>
    <mergeCell ref="L386:L387"/>
    <mergeCell ref="I388:I390"/>
    <mergeCell ref="L389:L390"/>
    <mergeCell ref="I370:I372"/>
    <mergeCell ref="W370:W371"/>
    <mergeCell ref="L371:L372"/>
    <mergeCell ref="P373:P384"/>
    <mergeCell ref="Q373:Q378"/>
    <mergeCell ref="L374:L375"/>
    <mergeCell ref="I376:I378"/>
    <mergeCell ref="L377:L378"/>
    <mergeCell ref="Q379:Q384"/>
    <mergeCell ref="L380:L381"/>
    <mergeCell ref="P361:P366"/>
    <mergeCell ref="Q361:Q366"/>
    <mergeCell ref="L362:L363"/>
    <mergeCell ref="I364:I366"/>
    <mergeCell ref="L365:L366"/>
    <mergeCell ref="V367:W369"/>
    <mergeCell ref="L368:L369"/>
    <mergeCell ref="Q349:Q354"/>
    <mergeCell ref="L350:L351"/>
    <mergeCell ref="I352:I354"/>
    <mergeCell ref="L353:L354"/>
    <mergeCell ref="Q355:Q360"/>
    <mergeCell ref="L356:L357"/>
    <mergeCell ref="I358:I360"/>
    <mergeCell ref="L359:L360"/>
    <mergeCell ref="F343:H344"/>
    <mergeCell ref="L344:L345"/>
    <mergeCell ref="F345:G345"/>
    <mergeCell ref="I346:I348"/>
    <mergeCell ref="L347:L348"/>
    <mergeCell ref="P349:P360"/>
    <mergeCell ref="I334:I336"/>
    <mergeCell ref="L335:L336"/>
    <mergeCell ref="P337:P342"/>
    <mergeCell ref="Q337:Q342"/>
    <mergeCell ref="L338:L339"/>
    <mergeCell ref="I340:I342"/>
    <mergeCell ref="L341:L342"/>
    <mergeCell ref="I322:I324"/>
    <mergeCell ref="W322:W323"/>
    <mergeCell ref="L323:L324"/>
    <mergeCell ref="P325:P336"/>
    <mergeCell ref="Q325:Q330"/>
    <mergeCell ref="L326:L327"/>
    <mergeCell ref="I328:I330"/>
    <mergeCell ref="L329:L330"/>
    <mergeCell ref="Q331:Q336"/>
    <mergeCell ref="L332:L333"/>
    <mergeCell ref="P313:P318"/>
    <mergeCell ref="Q313:Q318"/>
    <mergeCell ref="L314:L315"/>
    <mergeCell ref="I316:I318"/>
    <mergeCell ref="L317:L318"/>
    <mergeCell ref="V319:W321"/>
    <mergeCell ref="L320:L321"/>
    <mergeCell ref="Q301:Q306"/>
    <mergeCell ref="L302:L303"/>
    <mergeCell ref="I304:I306"/>
    <mergeCell ref="L305:L306"/>
    <mergeCell ref="Q307:Q312"/>
    <mergeCell ref="L308:L309"/>
    <mergeCell ref="I310:I312"/>
    <mergeCell ref="L311:L312"/>
    <mergeCell ref="F295:H296"/>
    <mergeCell ref="L296:L297"/>
    <mergeCell ref="F297:G297"/>
    <mergeCell ref="I298:I300"/>
    <mergeCell ref="L299:L300"/>
    <mergeCell ref="P301:P312"/>
    <mergeCell ref="I286:I288"/>
    <mergeCell ref="L287:L288"/>
    <mergeCell ref="P289:P294"/>
    <mergeCell ref="Q289:Q294"/>
    <mergeCell ref="L290:L291"/>
    <mergeCell ref="I292:I294"/>
    <mergeCell ref="L293:L294"/>
    <mergeCell ref="I274:I276"/>
    <mergeCell ref="W274:W275"/>
    <mergeCell ref="L275:L276"/>
    <mergeCell ref="P277:P288"/>
    <mergeCell ref="Q277:Q282"/>
    <mergeCell ref="L278:L279"/>
    <mergeCell ref="I280:I282"/>
    <mergeCell ref="L281:L282"/>
    <mergeCell ref="Q283:Q288"/>
    <mergeCell ref="L284:L285"/>
    <mergeCell ref="P265:P270"/>
    <mergeCell ref="Q265:Q270"/>
    <mergeCell ref="L266:L267"/>
    <mergeCell ref="I268:I270"/>
    <mergeCell ref="L269:L270"/>
    <mergeCell ref="V271:W273"/>
    <mergeCell ref="L272:L273"/>
    <mergeCell ref="P253:P264"/>
    <mergeCell ref="Q253:Q258"/>
    <mergeCell ref="L254:L255"/>
    <mergeCell ref="I256:I258"/>
    <mergeCell ref="L257:L258"/>
    <mergeCell ref="Q259:Q264"/>
    <mergeCell ref="L260:L261"/>
    <mergeCell ref="I262:I264"/>
    <mergeCell ref="L263:L264"/>
    <mergeCell ref="E247:E250"/>
    <mergeCell ref="F247:H248"/>
    <mergeCell ref="L248:L249"/>
    <mergeCell ref="F249:G249"/>
    <mergeCell ref="I250:I252"/>
    <mergeCell ref="L251:L252"/>
    <mergeCell ref="I238:I240"/>
    <mergeCell ref="L239:L240"/>
    <mergeCell ref="P241:P246"/>
    <mergeCell ref="Q241:Q246"/>
    <mergeCell ref="L242:L243"/>
    <mergeCell ref="I244:I246"/>
    <mergeCell ref="L245:L246"/>
    <mergeCell ref="I226:I228"/>
    <mergeCell ref="W226:W227"/>
    <mergeCell ref="L227:L228"/>
    <mergeCell ref="P229:P240"/>
    <mergeCell ref="Q229:Q234"/>
    <mergeCell ref="L230:L231"/>
    <mergeCell ref="I232:I234"/>
    <mergeCell ref="L233:L234"/>
    <mergeCell ref="Q235:Q240"/>
    <mergeCell ref="L236:L237"/>
    <mergeCell ref="P217:P222"/>
    <mergeCell ref="Q217:Q222"/>
    <mergeCell ref="L218:L219"/>
    <mergeCell ref="I220:I222"/>
    <mergeCell ref="L221:L222"/>
    <mergeCell ref="V223:W225"/>
    <mergeCell ref="L224:L225"/>
    <mergeCell ref="Q205:Q210"/>
    <mergeCell ref="L206:L207"/>
    <mergeCell ref="I208:I210"/>
    <mergeCell ref="L209:L210"/>
    <mergeCell ref="Q211:Q216"/>
    <mergeCell ref="L212:L213"/>
    <mergeCell ref="I214:I216"/>
    <mergeCell ref="L215:L216"/>
    <mergeCell ref="F199:H200"/>
    <mergeCell ref="L200:L201"/>
    <mergeCell ref="F201:G201"/>
    <mergeCell ref="I202:I204"/>
    <mergeCell ref="L203:L204"/>
    <mergeCell ref="P205:P216"/>
    <mergeCell ref="I190:I192"/>
    <mergeCell ref="L191:L192"/>
    <mergeCell ref="P193:P198"/>
    <mergeCell ref="Q193:Q198"/>
    <mergeCell ref="L194:L195"/>
    <mergeCell ref="I196:I198"/>
    <mergeCell ref="L197:L198"/>
    <mergeCell ref="I178:I180"/>
    <mergeCell ref="W178:W179"/>
    <mergeCell ref="L179:L180"/>
    <mergeCell ref="P181:P192"/>
    <mergeCell ref="Q181:Q186"/>
    <mergeCell ref="L182:L183"/>
    <mergeCell ref="I184:I186"/>
    <mergeCell ref="L185:L186"/>
    <mergeCell ref="Q187:Q192"/>
    <mergeCell ref="L188:L189"/>
    <mergeCell ref="P169:P174"/>
    <mergeCell ref="Q169:Q174"/>
    <mergeCell ref="L170:L171"/>
    <mergeCell ref="I172:I174"/>
    <mergeCell ref="L173:L174"/>
    <mergeCell ref="V175:W177"/>
    <mergeCell ref="L176:L177"/>
    <mergeCell ref="Q157:Q162"/>
    <mergeCell ref="L158:L159"/>
    <mergeCell ref="I160:I162"/>
    <mergeCell ref="L161:L162"/>
    <mergeCell ref="Q163:Q168"/>
    <mergeCell ref="L164:L165"/>
    <mergeCell ref="I166:I168"/>
    <mergeCell ref="L167:L168"/>
    <mergeCell ref="F151:H152"/>
    <mergeCell ref="L152:L153"/>
    <mergeCell ref="F153:G153"/>
    <mergeCell ref="I154:I156"/>
    <mergeCell ref="L155:L156"/>
    <mergeCell ref="P157:P168"/>
    <mergeCell ref="I142:I144"/>
    <mergeCell ref="L143:L144"/>
    <mergeCell ref="P145:P150"/>
    <mergeCell ref="Q145:Q150"/>
    <mergeCell ref="L146:L147"/>
    <mergeCell ref="I148:I150"/>
    <mergeCell ref="L149:L150"/>
    <mergeCell ref="I130:I132"/>
    <mergeCell ref="W130:W131"/>
    <mergeCell ref="L131:L132"/>
    <mergeCell ref="P133:P144"/>
    <mergeCell ref="Q133:Q138"/>
    <mergeCell ref="L134:L135"/>
    <mergeCell ref="I136:I138"/>
    <mergeCell ref="L137:L138"/>
    <mergeCell ref="Q139:Q144"/>
    <mergeCell ref="L140:L141"/>
    <mergeCell ref="P121:P126"/>
    <mergeCell ref="Q121:Q126"/>
    <mergeCell ref="L122:L123"/>
    <mergeCell ref="I124:I126"/>
    <mergeCell ref="L125:L126"/>
    <mergeCell ref="V127:W129"/>
    <mergeCell ref="L128:L129"/>
    <mergeCell ref="Q109:Q114"/>
    <mergeCell ref="L110:L111"/>
    <mergeCell ref="I112:I114"/>
    <mergeCell ref="L113:L114"/>
    <mergeCell ref="Q115:Q120"/>
    <mergeCell ref="L116:L117"/>
    <mergeCell ref="I118:I120"/>
    <mergeCell ref="L119:L120"/>
    <mergeCell ref="F103:H104"/>
    <mergeCell ref="L104:L105"/>
    <mergeCell ref="F105:G105"/>
    <mergeCell ref="I106:I108"/>
    <mergeCell ref="L107:L108"/>
    <mergeCell ref="P109:P120"/>
    <mergeCell ref="I94:I96"/>
    <mergeCell ref="L95:L96"/>
    <mergeCell ref="P97:P102"/>
    <mergeCell ref="Q97:Q102"/>
    <mergeCell ref="L98:L99"/>
    <mergeCell ref="I100:I102"/>
    <mergeCell ref="L101:L102"/>
    <mergeCell ref="I82:I84"/>
    <mergeCell ref="W82:W83"/>
    <mergeCell ref="L83:L84"/>
    <mergeCell ref="P85:P96"/>
    <mergeCell ref="Q85:Q90"/>
    <mergeCell ref="L86:L87"/>
    <mergeCell ref="I88:I90"/>
    <mergeCell ref="L89:L90"/>
    <mergeCell ref="Q91:Q96"/>
    <mergeCell ref="L92:L93"/>
    <mergeCell ref="P73:P78"/>
    <mergeCell ref="Q73:Q78"/>
    <mergeCell ref="L74:L75"/>
    <mergeCell ref="I76:I78"/>
    <mergeCell ref="L77:L78"/>
    <mergeCell ref="V79:W81"/>
    <mergeCell ref="L80:L81"/>
    <mergeCell ref="Q61:Q66"/>
    <mergeCell ref="L62:L63"/>
    <mergeCell ref="I64:I66"/>
    <mergeCell ref="L65:L66"/>
    <mergeCell ref="Q67:Q72"/>
    <mergeCell ref="L68:L69"/>
    <mergeCell ref="I70:I72"/>
    <mergeCell ref="L71:L72"/>
    <mergeCell ref="F55:H56"/>
    <mergeCell ref="L56:L57"/>
    <mergeCell ref="F57:G57"/>
    <mergeCell ref="I58:I60"/>
    <mergeCell ref="L59:L60"/>
    <mergeCell ref="P61:P72"/>
    <mergeCell ref="I46:I48"/>
    <mergeCell ref="L47:L48"/>
    <mergeCell ref="P49:P54"/>
    <mergeCell ref="Q49:Q54"/>
    <mergeCell ref="L50:L51"/>
    <mergeCell ref="I52:I54"/>
    <mergeCell ref="L53:L54"/>
    <mergeCell ref="I34:I36"/>
    <mergeCell ref="W34:W35"/>
    <mergeCell ref="L35:L36"/>
    <mergeCell ref="P37:P48"/>
    <mergeCell ref="Q37:Q42"/>
    <mergeCell ref="L38:L39"/>
    <mergeCell ref="I40:I42"/>
    <mergeCell ref="L41:L42"/>
    <mergeCell ref="Q43:Q48"/>
    <mergeCell ref="L44:L45"/>
    <mergeCell ref="P25:P30"/>
    <mergeCell ref="Q25:Q30"/>
    <mergeCell ref="L26:L27"/>
    <mergeCell ref="I28:I30"/>
    <mergeCell ref="L29:L30"/>
    <mergeCell ref="V31:W33"/>
    <mergeCell ref="L32:L33"/>
    <mergeCell ref="L14:L15"/>
    <mergeCell ref="I16:I18"/>
    <mergeCell ref="L17:L18"/>
    <mergeCell ref="Q19:Q24"/>
    <mergeCell ref="L20:L21"/>
    <mergeCell ref="I22:I24"/>
    <mergeCell ref="L23:L24"/>
    <mergeCell ref="D5:W5"/>
    <mergeCell ref="D7:D15"/>
    <mergeCell ref="E7:E9"/>
    <mergeCell ref="F7:H8"/>
    <mergeCell ref="L8:L9"/>
    <mergeCell ref="F9:G9"/>
    <mergeCell ref="I10:I12"/>
    <mergeCell ref="L11:L12"/>
    <mergeCell ref="P13:P24"/>
    <mergeCell ref="Q13:Q18"/>
  </mergeCells>
  <phoneticPr fontId="1"/>
  <printOptions horizontalCentered="1"/>
  <pageMargins left="0.47244094488188981" right="0.19685039370078741" top="0.39370078740157483" bottom="0.39370078740157483" header="0.15748031496062992" footer="0.19685039370078741"/>
  <pageSetup paperSize="9" scale="51" firstPageNumber="322" fitToHeight="0" orientation="portrait" useFirstPageNumber="1" horizontalDpi="300" verticalDpi="300" r:id="rId1"/>
  <headerFooter>
    <oddHeader>&amp;R&amp;"ＭＳ Ｐゴシック,標準"&amp;9生活介護</oddHeader>
    <oddFooter>&amp;C&amp;"ＭＳ Ｐゴシック,標準"&amp;14&amp;P</oddFooter>
  </headerFooter>
  <rowBreaks count="18" manualBreakCount="18">
    <brk id="54" max="24" man="1"/>
    <brk id="150" max="24" man="1"/>
    <brk id="246" max="24" man="1"/>
    <brk id="342" max="24" man="1"/>
    <brk id="438" max="24" man="1"/>
    <brk id="486" max="24" man="1"/>
    <brk id="582" max="24" man="1"/>
    <brk id="678" max="24" man="1"/>
    <brk id="726" max="24" man="1"/>
    <brk id="822" max="24" man="1"/>
    <brk id="918" max="24" man="1"/>
    <brk id="966" max="24" man="1"/>
    <brk id="1062" max="24" man="1"/>
    <brk id="1158" max="24" man="1"/>
    <brk id="1254" max="24" man="1"/>
    <brk id="1350" max="24" man="1"/>
    <brk id="1446" max="24" man="1"/>
    <brk id="1510" max="2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autoPageBreaks="0"/>
  </sheetPr>
  <dimension ref="A1:BC79"/>
  <sheetViews>
    <sheetView view="pageBreakPreview" zoomScaleNormal="100" zoomScaleSheetLayoutView="100" workbookViewId="0"/>
  </sheetViews>
  <sheetFormatPr defaultColWidth="9" defaultRowHeight="13.5" x14ac:dyDescent="0.15"/>
  <cols>
    <col min="1" max="1" width="4.625" style="2" customWidth="1"/>
    <col min="2" max="2" width="7.625" style="2" customWidth="1"/>
    <col min="3" max="3" width="35.625" style="4" customWidth="1"/>
    <col min="4" max="7" width="2.375" style="2" customWidth="1"/>
    <col min="8" max="18" width="2.375" style="4" customWidth="1"/>
    <col min="19" max="22" width="2.375" style="2" customWidth="1"/>
    <col min="23" max="44" width="2.375" style="5" customWidth="1"/>
    <col min="45" max="45" width="3" style="5" customWidth="1"/>
    <col min="46" max="51" width="2.375" style="5" customWidth="1"/>
    <col min="52" max="53" width="2.375" style="2" customWidth="1"/>
    <col min="54" max="54" width="7.125" style="2" customWidth="1"/>
    <col min="55" max="55" width="8.625" style="2" customWidth="1"/>
    <col min="56" max="56" width="2.875" style="2" customWidth="1"/>
    <col min="57" max="16384" width="9" style="2"/>
  </cols>
  <sheetData>
    <row r="1" spans="1:55" ht="17.100000000000001" customHeight="1" x14ac:dyDescent="0.15">
      <c r="A1" s="1"/>
    </row>
    <row r="2" spans="1:55" ht="17.100000000000001" customHeight="1" x14ac:dyDescent="0.15">
      <c r="A2" s="1"/>
    </row>
    <row r="3" spans="1:55" ht="17.100000000000001" customHeight="1" x14ac:dyDescent="0.15">
      <c r="A3" s="1"/>
    </row>
    <row r="4" spans="1:55" ht="17.100000000000001" customHeight="1" x14ac:dyDescent="0.15">
      <c r="A4" s="1"/>
      <c r="B4" s="180"/>
    </row>
    <row r="5" spans="1:55" ht="13.7" customHeight="1" x14ac:dyDescent="0.15">
      <c r="A5" s="6" t="s">
        <v>1</v>
      </c>
      <c r="B5" s="7"/>
      <c r="C5" s="79" t="s">
        <v>2</v>
      </c>
      <c r="D5" s="1099" t="s">
        <v>3</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1100"/>
      <c r="AV5" s="1100"/>
      <c r="AW5" s="1100"/>
      <c r="AX5" s="1100"/>
      <c r="AY5" s="1100"/>
      <c r="AZ5" s="1100"/>
      <c r="BA5" s="1104"/>
      <c r="BB5" s="9" t="s">
        <v>4</v>
      </c>
      <c r="BC5" s="9" t="s">
        <v>5</v>
      </c>
    </row>
    <row r="6" spans="1:55" ht="13.7" customHeight="1" x14ac:dyDescent="0.15">
      <c r="A6" s="10" t="s">
        <v>6</v>
      </c>
      <c r="B6" s="11" t="s">
        <v>7</v>
      </c>
      <c r="C6" s="80"/>
      <c r="D6" s="13"/>
      <c r="E6" s="14"/>
      <c r="F6" s="14"/>
      <c r="G6" s="14"/>
      <c r="H6" s="14"/>
      <c r="I6" s="14"/>
      <c r="J6" s="14"/>
      <c r="K6" s="14"/>
      <c r="L6" s="14"/>
      <c r="M6" s="14"/>
      <c r="N6" s="14"/>
      <c r="O6" s="14"/>
      <c r="P6" s="14"/>
      <c r="Q6" s="14"/>
      <c r="R6" s="14"/>
      <c r="S6" s="14"/>
      <c r="T6" s="14"/>
      <c r="U6" s="14"/>
      <c r="V6" s="14"/>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4"/>
      <c r="BA6" s="14"/>
      <c r="BB6" s="16" t="s">
        <v>8</v>
      </c>
      <c r="BC6" s="16" t="s">
        <v>9</v>
      </c>
    </row>
    <row r="7" spans="1:55" ht="14.25" customHeight="1" x14ac:dyDescent="0.15">
      <c r="A7" s="81">
        <v>22</v>
      </c>
      <c r="B7" s="124" t="s">
        <v>2129</v>
      </c>
      <c r="C7" s="82" t="s">
        <v>22192</v>
      </c>
      <c r="D7" s="226" t="s">
        <v>753</v>
      </c>
      <c r="E7" s="84"/>
      <c r="F7" s="84"/>
      <c r="G7" s="84"/>
      <c r="H7" s="84"/>
      <c r="I7" s="84"/>
      <c r="J7" s="84"/>
      <c r="K7" s="84"/>
      <c r="L7" s="84"/>
      <c r="M7" s="85"/>
      <c r="N7" s="85"/>
      <c r="O7" s="85"/>
      <c r="P7" s="85"/>
      <c r="Q7" s="85"/>
      <c r="R7" s="85"/>
      <c r="S7" s="85"/>
      <c r="T7" s="85"/>
      <c r="U7" s="85"/>
      <c r="V7" s="227"/>
      <c r="W7" s="227"/>
      <c r="X7" s="227"/>
      <c r="Y7" s="227"/>
      <c r="Z7" s="227"/>
      <c r="AA7" s="227"/>
      <c r="AB7" s="227"/>
      <c r="AC7" s="227"/>
      <c r="AD7" s="227"/>
      <c r="AE7" s="85"/>
      <c r="AF7" s="227"/>
      <c r="AG7" s="227"/>
      <c r="AH7" s="227"/>
      <c r="AI7" s="227"/>
      <c r="AJ7" s="227"/>
      <c r="AK7" s="227"/>
      <c r="AL7" s="227"/>
      <c r="AM7" s="227"/>
      <c r="AN7" s="227"/>
      <c r="AO7" s="227"/>
      <c r="AP7" s="227"/>
      <c r="AQ7" s="227"/>
      <c r="AR7" s="227"/>
      <c r="AS7" s="227"/>
      <c r="AT7" s="227"/>
      <c r="AU7" s="227"/>
      <c r="AV7" s="1105"/>
      <c r="AW7" s="1105"/>
      <c r="AX7" s="84" t="s">
        <v>754</v>
      </c>
      <c r="AY7" s="87"/>
      <c r="AZ7" s="88"/>
      <c r="BA7" s="228"/>
      <c r="BB7" s="91"/>
      <c r="BC7" s="92" t="s">
        <v>755</v>
      </c>
    </row>
    <row r="8" spans="1:55" ht="14.25" customHeight="1" x14ac:dyDescent="0.15">
      <c r="A8" s="32">
        <v>22</v>
      </c>
      <c r="B8" s="33" t="s">
        <v>2131</v>
      </c>
      <c r="C8" s="34" t="s">
        <v>22193</v>
      </c>
      <c r="D8" s="42" t="s">
        <v>758</v>
      </c>
      <c r="E8" s="100"/>
      <c r="F8" s="100"/>
      <c r="G8" s="100"/>
      <c r="H8" s="100"/>
      <c r="I8" s="100"/>
      <c r="J8" s="100"/>
      <c r="K8" s="100"/>
      <c r="L8" s="100"/>
      <c r="M8" s="43"/>
      <c r="N8" s="43"/>
      <c r="O8" s="43"/>
      <c r="P8" s="43"/>
      <c r="Q8" s="43"/>
      <c r="R8" s="43"/>
      <c r="S8" s="43"/>
      <c r="T8" s="43"/>
      <c r="U8" s="43"/>
      <c r="V8" s="107"/>
      <c r="W8" s="107"/>
      <c r="X8" s="107"/>
      <c r="Y8" s="107"/>
      <c r="Z8" s="107"/>
      <c r="AA8" s="107"/>
      <c r="AB8" s="107"/>
      <c r="AC8" s="107"/>
      <c r="AD8" s="107"/>
      <c r="AE8" s="43"/>
      <c r="AF8" s="107"/>
      <c r="AG8" s="107"/>
      <c r="AH8" s="107"/>
      <c r="AI8" s="107"/>
      <c r="AJ8" s="107"/>
      <c r="AK8" s="107"/>
      <c r="AL8" s="107"/>
      <c r="AM8" s="107"/>
      <c r="AN8" s="107"/>
      <c r="AO8" s="107"/>
      <c r="AP8" s="107"/>
      <c r="AQ8" s="107"/>
      <c r="AR8" s="107"/>
      <c r="AS8" s="107"/>
      <c r="AT8" s="107"/>
      <c r="AU8" s="107"/>
      <c r="AV8" s="1106">
        <v>5</v>
      </c>
      <c r="AW8" s="1106"/>
      <c r="AX8" s="100" t="s">
        <v>759</v>
      </c>
      <c r="AY8" s="44"/>
      <c r="AZ8" s="50"/>
      <c r="BA8" s="51"/>
      <c r="BB8" s="35">
        <f>-AV8</f>
        <v>-5</v>
      </c>
      <c r="BC8" s="31" t="s">
        <v>13</v>
      </c>
    </row>
    <row r="9" spans="1:55" ht="14.25" customHeight="1" x14ac:dyDescent="0.15">
      <c r="A9" s="17">
        <v>22</v>
      </c>
      <c r="B9" s="18">
        <v>6172</v>
      </c>
      <c r="C9" s="19" t="s">
        <v>22194</v>
      </c>
      <c r="D9" s="1088" t="s">
        <v>2134</v>
      </c>
      <c r="E9" s="1089"/>
      <c r="F9" s="1089"/>
      <c r="G9" s="1089"/>
      <c r="H9" s="1089"/>
      <c r="I9" s="1089"/>
      <c r="J9" s="1089"/>
      <c r="K9" s="1089"/>
      <c r="L9" s="1090"/>
      <c r="M9" s="20" t="s">
        <v>2135</v>
      </c>
      <c r="S9" s="4"/>
      <c r="T9" s="21"/>
      <c r="U9" s="24" t="s">
        <v>2136</v>
      </c>
      <c r="V9" s="71"/>
      <c r="W9" s="71"/>
      <c r="X9" s="71"/>
      <c r="Y9" s="71"/>
      <c r="Z9" s="71"/>
      <c r="AA9" s="71"/>
      <c r="AB9" s="71"/>
      <c r="AC9" s="71"/>
      <c r="AD9" s="71"/>
      <c r="AE9" s="24" t="s">
        <v>2137</v>
      </c>
      <c r="AF9" s="71"/>
      <c r="AG9" s="71"/>
      <c r="AH9" s="71"/>
      <c r="AI9" s="71"/>
      <c r="AJ9" s="71"/>
      <c r="AK9" s="71"/>
      <c r="AL9" s="71"/>
      <c r="AM9" s="71"/>
      <c r="AN9" s="71"/>
      <c r="AO9" s="71"/>
      <c r="AP9" s="71"/>
      <c r="AQ9" s="71"/>
      <c r="AR9" s="71"/>
      <c r="AS9" s="71"/>
      <c r="AT9" s="71"/>
      <c r="AU9" s="71"/>
      <c r="AV9" s="1107">
        <v>46</v>
      </c>
      <c r="AW9" s="1107"/>
      <c r="AX9" s="14" t="s">
        <v>775</v>
      </c>
      <c r="AY9" s="26"/>
      <c r="AZ9" s="27"/>
      <c r="BA9" s="28"/>
      <c r="BB9" s="30">
        <f t="shared" ref="BB9:BB72" si="0">AV9</f>
        <v>46</v>
      </c>
      <c r="BC9" s="31"/>
    </row>
    <row r="10" spans="1:55" ht="14.25" customHeight="1" x14ac:dyDescent="0.15">
      <c r="A10" s="32">
        <v>22</v>
      </c>
      <c r="B10" s="18">
        <v>6173</v>
      </c>
      <c r="C10" s="19" t="s">
        <v>22195</v>
      </c>
      <c r="D10" s="1088"/>
      <c r="E10" s="1089"/>
      <c r="F10" s="1089"/>
      <c r="G10" s="1089"/>
      <c r="H10" s="1089"/>
      <c r="I10" s="1089"/>
      <c r="J10" s="1089"/>
      <c r="K10" s="1089"/>
      <c r="L10" s="1090"/>
      <c r="M10" s="225"/>
      <c r="N10" s="193"/>
      <c r="O10" s="193"/>
      <c r="P10" s="193"/>
      <c r="Q10" s="193"/>
      <c r="R10" s="193"/>
      <c r="S10" s="193"/>
      <c r="T10" s="194"/>
      <c r="U10" s="47" t="s">
        <v>2139</v>
      </c>
      <c r="V10" s="48"/>
      <c r="W10" s="48"/>
      <c r="X10" s="48"/>
      <c r="Y10" s="48"/>
      <c r="Z10" s="48"/>
      <c r="AA10" s="48"/>
      <c r="AB10" s="48"/>
      <c r="AC10" s="48"/>
      <c r="AD10" s="41"/>
      <c r="AE10" s="42" t="s">
        <v>2140</v>
      </c>
      <c r="AF10" s="107"/>
      <c r="AG10" s="107"/>
      <c r="AH10" s="107"/>
      <c r="AI10" s="107"/>
      <c r="AJ10" s="107"/>
      <c r="AK10" s="107"/>
      <c r="AL10" s="71"/>
      <c r="AM10" s="15"/>
      <c r="AN10" s="15"/>
      <c r="AO10" s="106"/>
      <c r="AP10" s="106"/>
      <c r="AQ10" s="106"/>
      <c r="AR10" s="106"/>
      <c r="AS10" s="106"/>
      <c r="AT10" s="106"/>
      <c r="AU10" s="106"/>
      <c r="AV10" s="1107">
        <v>139</v>
      </c>
      <c r="AW10" s="1107"/>
      <c r="AX10" s="14" t="s">
        <v>775</v>
      </c>
      <c r="AY10" s="14"/>
      <c r="AZ10" s="25"/>
      <c r="BA10" s="38"/>
      <c r="BB10" s="35">
        <f t="shared" si="0"/>
        <v>139</v>
      </c>
      <c r="BC10" s="31"/>
    </row>
    <row r="11" spans="1:55" ht="14.25" customHeight="1" x14ac:dyDescent="0.15">
      <c r="A11" s="32">
        <v>22</v>
      </c>
      <c r="B11" s="18">
        <v>6174</v>
      </c>
      <c r="C11" s="19" t="s">
        <v>22196</v>
      </c>
      <c r="D11" s="73"/>
      <c r="E11" s="74"/>
      <c r="F11" s="74"/>
      <c r="H11" s="193"/>
      <c r="I11" s="193"/>
      <c r="J11" s="193"/>
      <c r="K11" s="193"/>
      <c r="L11" s="194"/>
      <c r="M11" s="225"/>
      <c r="N11" s="193"/>
      <c r="O11" s="193"/>
      <c r="P11" s="193"/>
      <c r="Q11" s="193"/>
      <c r="R11" s="193"/>
      <c r="S11" s="193"/>
      <c r="T11" s="194"/>
      <c r="U11" s="24"/>
      <c r="V11" s="135"/>
      <c r="W11" s="135"/>
      <c r="X11" s="135"/>
      <c r="Y11" s="135"/>
      <c r="Z11" s="135"/>
      <c r="AA11" s="135"/>
      <c r="AB11" s="135"/>
      <c r="AC11" s="135"/>
      <c r="AD11" s="38"/>
      <c r="AE11" s="42" t="s">
        <v>1684</v>
      </c>
      <c r="AF11" s="107"/>
      <c r="AG11" s="107"/>
      <c r="AH11" s="107"/>
      <c r="AI11" s="107"/>
      <c r="AJ11" s="107"/>
      <c r="AK11" s="107"/>
      <c r="AL11" s="107"/>
      <c r="AM11" s="15"/>
      <c r="AN11" s="15"/>
      <c r="AO11" s="106"/>
      <c r="AP11" s="106"/>
      <c r="AQ11" s="106"/>
      <c r="AR11" s="106"/>
      <c r="AS11" s="106"/>
      <c r="AT11" s="106"/>
      <c r="AU11" s="106"/>
      <c r="AV11" s="1107">
        <v>46</v>
      </c>
      <c r="AW11" s="1107"/>
      <c r="AX11" s="14" t="s">
        <v>775</v>
      </c>
      <c r="AY11" s="14"/>
      <c r="AZ11" s="25"/>
      <c r="BA11" s="38"/>
      <c r="BB11" s="35">
        <f t="shared" si="0"/>
        <v>46</v>
      </c>
      <c r="BC11" s="31"/>
    </row>
    <row r="12" spans="1:55" ht="14.25" customHeight="1" x14ac:dyDescent="0.15">
      <c r="A12" s="32">
        <v>22</v>
      </c>
      <c r="B12" s="18">
        <v>6175</v>
      </c>
      <c r="C12" s="19" t="s">
        <v>22197</v>
      </c>
      <c r="D12" s="73"/>
      <c r="E12" s="74"/>
      <c r="F12" s="74"/>
      <c r="H12" s="193"/>
      <c r="I12" s="193"/>
      <c r="J12" s="193"/>
      <c r="K12" s="193"/>
      <c r="L12" s="194"/>
      <c r="M12" s="225"/>
      <c r="N12" s="193"/>
      <c r="O12" s="193"/>
      <c r="P12" s="193"/>
      <c r="Q12" s="193"/>
      <c r="R12" s="193"/>
      <c r="S12" s="193"/>
      <c r="T12" s="194"/>
      <c r="U12" s="47" t="s">
        <v>2143</v>
      </c>
      <c r="V12" s="48"/>
      <c r="W12" s="48"/>
      <c r="X12" s="48"/>
      <c r="Y12" s="48"/>
      <c r="Z12" s="48"/>
      <c r="AA12" s="48"/>
      <c r="AB12" s="48"/>
      <c r="AC12" s="48"/>
      <c r="AD12" s="41"/>
      <c r="AE12" s="42" t="s">
        <v>2140</v>
      </c>
      <c r="AF12" s="107"/>
      <c r="AG12" s="107"/>
      <c r="AH12" s="107"/>
      <c r="AI12" s="107"/>
      <c r="AJ12" s="107"/>
      <c r="AK12" s="107"/>
      <c r="AL12" s="107"/>
      <c r="AM12" s="15"/>
      <c r="AN12" s="15"/>
      <c r="AO12" s="106"/>
      <c r="AP12" s="106"/>
      <c r="AQ12" s="106"/>
      <c r="AR12" s="106"/>
      <c r="AS12" s="106"/>
      <c r="AT12" s="106"/>
      <c r="AU12" s="106"/>
      <c r="AV12" s="1107">
        <v>69</v>
      </c>
      <c r="AW12" s="1107"/>
      <c r="AX12" s="14" t="s">
        <v>775</v>
      </c>
      <c r="AY12" s="14"/>
      <c r="AZ12" s="25"/>
      <c r="BA12" s="38"/>
      <c r="BB12" s="35">
        <f t="shared" si="0"/>
        <v>69</v>
      </c>
      <c r="BC12" s="31"/>
    </row>
    <row r="13" spans="1:55" ht="14.25" customHeight="1" x14ac:dyDescent="0.15">
      <c r="A13" s="32">
        <v>22</v>
      </c>
      <c r="B13" s="18">
        <v>6176</v>
      </c>
      <c r="C13" s="19" t="s">
        <v>22198</v>
      </c>
      <c r="D13" s="73"/>
      <c r="E13" s="74"/>
      <c r="F13" s="74"/>
      <c r="H13" s="193"/>
      <c r="I13" s="193"/>
      <c r="J13" s="193"/>
      <c r="K13" s="193"/>
      <c r="L13" s="194"/>
      <c r="M13" s="225"/>
      <c r="N13" s="193"/>
      <c r="O13" s="193"/>
      <c r="P13" s="193"/>
      <c r="Q13" s="193"/>
      <c r="R13" s="193"/>
      <c r="S13" s="193"/>
      <c r="T13" s="194"/>
      <c r="U13" s="24"/>
      <c r="V13" s="135"/>
      <c r="W13" s="135"/>
      <c r="X13" s="135"/>
      <c r="Y13" s="135"/>
      <c r="Z13" s="135"/>
      <c r="AA13" s="135"/>
      <c r="AB13" s="135"/>
      <c r="AC13" s="135"/>
      <c r="AD13" s="38"/>
      <c r="AE13" s="42" t="s">
        <v>1684</v>
      </c>
      <c r="AF13" s="107"/>
      <c r="AG13" s="107"/>
      <c r="AH13" s="107"/>
      <c r="AI13" s="107"/>
      <c r="AJ13" s="107"/>
      <c r="AK13" s="107"/>
      <c r="AL13" s="107"/>
      <c r="AM13" s="15"/>
      <c r="AN13" s="15"/>
      <c r="AO13" s="106"/>
      <c r="AP13" s="106"/>
      <c r="AQ13" s="106"/>
      <c r="AR13" s="106"/>
      <c r="AS13" s="106"/>
      <c r="AT13" s="106"/>
      <c r="AU13" s="106"/>
      <c r="AV13" s="1107">
        <v>46</v>
      </c>
      <c r="AW13" s="1107"/>
      <c r="AX13" s="14" t="s">
        <v>775</v>
      </c>
      <c r="AY13" s="14"/>
      <c r="AZ13" s="25"/>
      <c r="BA13" s="38"/>
      <c r="BB13" s="35">
        <f t="shared" si="0"/>
        <v>46</v>
      </c>
      <c r="BC13" s="31"/>
    </row>
    <row r="14" spans="1:55" ht="14.25" customHeight="1" x14ac:dyDescent="0.15">
      <c r="A14" s="32">
        <v>22</v>
      </c>
      <c r="B14" s="18">
        <v>6177</v>
      </c>
      <c r="C14" s="19" t="s">
        <v>22199</v>
      </c>
      <c r="D14" s="73"/>
      <c r="E14" s="74"/>
      <c r="F14" s="74"/>
      <c r="H14" s="193"/>
      <c r="I14" s="193"/>
      <c r="J14" s="193"/>
      <c r="K14" s="193"/>
      <c r="L14" s="194"/>
      <c r="M14" s="225"/>
      <c r="N14" s="193"/>
      <c r="O14" s="193"/>
      <c r="P14" s="193"/>
      <c r="Q14" s="193"/>
      <c r="R14" s="193"/>
      <c r="S14" s="193"/>
      <c r="T14" s="194"/>
      <c r="U14" s="47" t="s">
        <v>2146</v>
      </c>
      <c r="V14" s="48"/>
      <c r="W14" s="48"/>
      <c r="X14" s="48"/>
      <c r="Y14" s="48"/>
      <c r="Z14" s="48"/>
      <c r="AA14" s="48"/>
      <c r="AB14" s="48"/>
      <c r="AC14" s="48"/>
      <c r="AD14" s="40"/>
      <c r="AE14" s="43"/>
      <c r="AF14" s="107"/>
      <c r="AG14" s="107"/>
      <c r="AH14" s="107"/>
      <c r="AI14" s="107"/>
      <c r="AJ14" s="107"/>
      <c r="AK14" s="107"/>
      <c r="AL14" s="107"/>
      <c r="AM14" s="15"/>
      <c r="AN14" s="15"/>
      <c r="AO14" s="106"/>
      <c r="AP14" s="106"/>
      <c r="AQ14" s="106"/>
      <c r="AR14" s="106"/>
      <c r="AS14" s="106"/>
      <c r="AT14" s="106"/>
      <c r="AU14" s="106"/>
      <c r="AV14" s="1107">
        <v>46</v>
      </c>
      <c r="AW14" s="1107"/>
      <c r="AX14" s="14" t="s">
        <v>775</v>
      </c>
      <c r="AY14" s="14"/>
      <c r="AZ14" s="25"/>
      <c r="BA14" s="38"/>
      <c r="BB14" s="35">
        <f t="shared" si="0"/>
        <v>46</v>
      </c>
      <c r="BC14" s="31"/>
    </row>
    <row r="15" spans="1:55" ht="14.25" customHeight="1" x14ac:dyDescent="0.15">
      <c r="A15" s="32">
        <v>22</v>
      </c>
      <c r="B15" s="18">
        <v>6178</v>
      </c>
      <c r="C15" s="19" t="s">
        <v>22200</v>
      </c>
      <c r="D15" s="73"/>
      <c r="E15" s="74"/>
      <c r="F15" s="74"/>
      <c r="H15" s="193"/>
      <c r="I15" s="193"/>
      <c r="J15" s="193"/>
      <c r="K15" s="193"/>
      <c r="L15" s="194"/>
      <c r="M15" s="225"/>
      <c r="N15" s="193"/>
      <c r="O15" s="193"/>
      <c r="P15" s="193"/>
      <c r="Q15" s="193"/>
      <c r="R15" s="193"/>
      <c r="S15" s="193"/>
      <c r="T15" s="194"/>
      <c r="U15" s="47" t="s">
        <v>2148</v>
      </c>
      <c r="V15" s="48"/>
      <c r="W15" s="48"/>
      <c r="X15" s="48"/>
      <c r="Y15" s="48"/>
      <c r="Z15" s="48"/>
      <c r="AA15" s="48"/>
      <c r="AB15" s="48"/>
      <c r="AC15" s="48"/>
      <c r="AD15" s="40"/>
      <c r="AE15" s="43"/>
      <c r="AF15" s="107"/>
      <c r="AG15" s="107"/>
      <c r="AH15" s="107"/>
      <c r="AI15" s="107"/>
      <c r="AJ15" s="107"/>
      <c r="AK15" s="107"/>
      <c r="AL15" s="107"/>
      <c r="AM15" s="15"/>
      <c r="AN15" s="15"/>
      <c r="AO15" s="106"/>
      <c r="AP15" s="106"/>
      <c r="AQ15" s="106"/>
      <c r="AR15" s="106"/>
      <c r="AS15" s="106"/>
      <c r="AT15" s="106"/>
      <c r="AU15" s="106"/>
      <c r="AV15" s="1107">
        <v>37</v>
      </c>
      <c r="AW15" s="1107"/>
      <c r="AX15" s="14" t="s">
        <v>775</v>
      </c>
      <c r="AY15" s="14"/>
      <c r="AZ15" s="25"/>
      <c r="BA15" s="38"/>
      <c r="BB15" s="35">
        <f t="shared" si="0"/>
        <v>37</v>
      </c>
      <c r="BC15" s="31"/>
    </row>
    <row r="16" spans="1:55" ht="14.25" customHeight="1" x14ac:dyDescent="0.15">
      <c r="A16" s="32">
        <v>22</v>
      </c>
      <c r="B16" s="18">
        <v>6179</v>
      </c>
      <c r="C16" s="19" t="s">
        <v>22201</v>
      </c>
      <c r="M16" s="20"/>
      <c r="U16" s="42" t="s">
        <v>1313</v>
      </c>
      <c r="V16" s="106"/>
      <c r="W16" s="230"/>
      <c r="X16" s="230"/>
      <c r="Y16" s="230"/>
      <c r="Z16" s="230"/>
      <c r="AA16" s="230"/>
      <c r="AB16" s="230"/>
      <c r="AC16" s="230"/>
      <c r="AD16" s="230"/>
      <c r="AE16" s="230"/>
      <c r="AF16" s="230"/>
      <c r="AG16" s="230"/>
      <c r="AH16" s="230"/>
      <c r="AI16" s="230"/>
      <c r="AJ16" s="230"/>
      <c r="AK16" s="230"/>
      <c r="AL16" s="230"/>
      <c r="AM16" s="230"/>
      <c r="AN16" s="230"/>
      <c r="AO16" s="230"/>
      <c r="AP16" s="230"/>
      <c r="AQ16" s="230"/>
      <c r="AR16" s="230"/>
      <c r="AS16" s="230"/>
      <c r="AT16" s="230"/>
      <c r="AU16" s="230"/>
      <c r="AV16" s="1107">
        <v>27</v>
      </c>
      <c r="AW16" s="1107"/>
      <c r="AX16" s="100" t="s">
        <v>775</v>
      </c>
      <c r="AY16" s="100"/>
      <c r="AZ16" s="43"/>
      <c r="BA16" s="231"/>
      <c r="BB16" s="35">
        <f t="shared" si="0"/>
        <v>27</v>
      </c>
      <c r="BC16" s="232"/>
    </row>
    <row r="17" spans="1:55" ht="14.25" customHeight="1" x14ac:dyDescent="0.15">
      <c r="A17" s="32">
        <v>22</v>
      </c>
      <c r="B17" s="18">
        <v>6180</v>
      </c>
      <c r="C17" s="19" t="s">
        <v>22202</v>
      </c>
      <c r="M17" s="20"/>
      <c r="U17" s="42" t="s">
        <v>1322</v>
      </c>
      <c r="V17" s="106"/>
      <c r="W17" s="230"/>
      <c r="X17" s="230"/>
      <c r="Y17" s="230"/>
      <c r="Z17" s="230"/>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1107">
        <v>24</v>
      </c>
      <c r="AW17" s="1107"/>
      <c r="AX17" s="100" t="s">
        <v>775</v>
      </c>
      <c r="AY17" s="100"/>
      <c r="AZ17" s="43"/>
      <c r="BA17" s="231"/>
      <c r="BB17" s="35">
        <f t="shared" si="0"/>
        <v>24</v>
      </c>
      <c r="BC17" s="232"/>
    </row>
    <row r="18" spans="1:55" ht="14.25" customHeight="1" x14ac:dyDescent="0.15">
      <c r="A18" s="32">
        <v>22</v>
      </c>
      <c r="B18" s="18">
        <v>6181</v>
      </c>
      <c r="C18" s="19" t="s">
        <v>22203</v>
      </c>
      <c r="M18" s="20"/>
      <c r="U18" s="42" t="s">
        <v>1331</v>
      </c>
      <c r="V18" s="106"/>
      <c r="W18" s="230"/>
      <c r="X18" s="230"/>
      <c r="Y18" s="230"/>
      <c r="Z18" s="230"/>
      <c r="AA18" s="230"/>
      <c r="AB18" s="230"/>
      <c r="AC18" s="230"/>
      <c r="AD18" s="230"/>
      <c r="AE18" s="230"/>
      <c r="AF18" s="230"/>
      <c r="AG18" s="230"/>
      <c r="AH18" s="230"/>
      <c r="AI18" s="230"/>
      <c r="AJ18" s="230"/>
      <c r="AK18" s="230"/>
      <c r="AL18" s="230"/>
      <c r="AM18" s="230"/>
      <c r="AN18" s="230"/>
      <c r="AO18" s="230"/>
      <c r="AP18" s="230"/>
      <c r="AQ18" s="230"/>
      <c r="AR18" s="230"/>
      <c r="AS18" s="230"/>
      <c r="AT18" s="230"/>
      <c r="AU18" s="230"/>
      <c r="AV18" s="1107">
        <v>22</v>
      </c>
      <c r="AW18" s="1107"/>
      <c r="AX18" s="100" t="s">
        <v>775</v>
      </c>
      <c r="AY18" s="100"/>
      <c r="AZ18" s="43"/>
      <c r="BA18" s="231"/>
      <c r="BB18" s="35">
        <f t="shared" si="0"/>
        <v>22</v>
      </c>
      <c r="BC18" s="232"/>
    </row>
    <row r="19" spans="1:55" ht="14.25" customHeight="1" x14ac:dyDescent="0.15">
      <c r="A19" s="32">
        <v>22</v>
      </c>
      <c r="B19" s="18">
        <v>6182</v>
      </c>
      <c r="C19" s="19" t="s">
        <v>22204</v>
      </c>
      <c r="M19" s="20"/>
      <c r="U19" s="42" t="s">
        <v>1340</v>
      </c>
      <c r="V19" s="106"/>
      <c r="W19" s="230"/>
      <c r="X19" s="230"/>
      <c r="Y19" s="230"/>
      <c r="Z19" s="230"/>
      <c r="AA19" s="230"/>
      <c r="AB19" s="230"/>
      <c r="AC19" s="230"/>
      <c r="AD19" s="230"/>
      <c r="AE19" s="230"/>
      <c r="AF19" s="230"/>
      <c r="AG19" s="230"/>
      <c r="AH19" s="230"/>
      <c r="AI19" s="230"/>
      <c r="AJ19" s="230"/>
      <c r="AK19" s="230"/>
      <c r="AL19" s="230"/>
      <c r="AM19" s="230"/>
      <c r="AN19" s="230"/>
      <c r="AO19" s="230"/>
      <c r="AP19" s="230"/>
      <c r="AQ19" s="230"/>
      <c r="AR19" s="230"/>
      <c r="AS19" s="230"/>
      <c r="AT19" s="230"/>
      <c r="AU19" s="230"/>
      <c r="AV19" s="1107">
        <v>19</v>
      </c>
      <c r="AW19" s="1107"/>
      <c r="AX19" s="100" t="s">
        <v>775</v>
      </c>
      <c r="AY19" s="100"/>
      <c r="AZ19" s="43"/>
      <c r="BA19" s="231"/>
      <c r="BB19" s="35">
        <f t="shared" si="0"/>
        <v>19</v>
      </c>
      <c r="BC19" s="232"/>
    </row>
    <row r="20" spans="1:55" ht="14.25" customHeight="1" x14ac:dyDescent="0.15">
      <c r="A20" s="32">
        <v>22</v>
      </c>
      <c r="B20" s="18">
        <v>6183</v>
      </c>
      <c r="C20" s="19" t="s">
        <v>22205</v>
      </c>
      <c r="M20" s="20"/>
      <c r="U20" s="42" t="s">
        <v>1349</v>
      </c>
      <c r="V20" s="106"/>
      <c r="W20" s="230"/>
      <c r="X20" s="230"/>
      <c r="Y20" s="230"/>
      <c r="Z20" s="230"/>
      <c r="AA20" s="230"/>
      <c r="AB20" s="230"/>
      <c r="AC20" s="230"/>
      <c r="AD20" s="230"/>
      <c r="AE20" s="230"/>
      <c r="AF20" s="230"/>
      <c r="AG20" s="230"/>
      <c r="AH20" s="230"/>
      <c r="AI20" s="230"/>
      <c r="AJ20" s="230"/>
      <c r="AK20" s="230"/>
      <c r="AL20" s="230"/>
      <c r="AM20" s="230"/>
      <c r="AN20" s="230"/>
      <c r="AO20" s="230"/>
      <c r="AP20" s="230"/>
      <c r="AQ20" s="230"/>
      <c r="AR20" s="230"/>
      <c r="AS20" s="230"/>
      <c r="AT20" s="230"/>
      <c r="AU20" s="230"/>
      <c r="AV20" s="1107">
        <v>16</v>
      </c>
      <c r="AW20" s="1107"/>
      <c r="AX20" s="100" t="s">
        <v>775</v>
      </c>
      <c r="AY20" s="100"/>
      <c r="AZ20" s="43"/>
      <c r="BA20" s="231"/>
      <c r="BB20" s="35">
        <f t="shared" si="0"/>
        <v>16</v>
      </c>
      <c r="BC20" s="232"/>
    </row>
    <row r="21" spans="1:55" ht="14.25" customHeight="1" x14ac:dyDescent="0.15">
      <c r="A21" s="32">
        <v>22</v>
      </c>
      <c r="B21" s="18">
        <v>6184</v>
      </c>
      <c r="C21" s="19" t="s">
        <v>22206</v>
      </c>
      <c r="D21" s="4"/>
      <c r="M21" s="20"/>
      <c r="U21" s="42" t="s">
        <v>1358</v>
      </c>
      <c r="V21" s="106"/>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1107">
        <v>13</v>
      </c>
      <c r="AW21" s="1107"/>
      <c r="AX21" s="100" t="s">
        <v>775</v>
      </c>
      <c r="AY21" s="100"/>
      <c r="AZ21" s="43"/>
      <c r="BA21" s="231"/>
      <c r="BB21" s="35">
        <f t="shared" si="0"/>
        <v>13</v>
      </c>
      <c r="BC21" s="232"/>
    </row>
    <row r="22" spans="1:55" ht="14.25" customHeight="1" x14ac:dyDescent="0.15">
      <c r="A22" s="32">
        <v>22</v>
      </c>
      <c r="B22" s="18">
        <v>6185</v>
      </c>
      <c r="C22" s="19" t="s">
        <v>22207</v>
      </c>
      <c r="D22" s="4"/>
      <c r="M22" s="20"/>
      <c r="U22" s="42" t="s">
        <v>1367</v>
      </c>
      <c r="V22" s="106"/>
      <c r="W22" s="230"/>
      <c r="X22" s="230"/>
      <c r="Y22" s="230"/>
      <c r="Z22" s="230"/>
      <c r="AA22" s="230"/>
      <c r="AB22" s="230"/>
      <c r="AC22" s="230"/>
      <c r="AD22" s="230"/>
      <c r="AE22" s="230"/>
      <c r="AF22" s="230"/>
      <c r="AG22" s="230"/>
      <c r="AH22" s="230"/>
      <c r="AI22" s="230"/>
      <c r="AJ22" s="230"/>
      <c r="AK22" s="230"/>
      <c r="AL22" s="230"/>
      <c r="AM22" s="230"/>
      <c r="AN22" s="230"/>
      <c r="AO22" s="230"/>
      <c r="AP22" s="230"/>
      <c r="AQ22" s="230"/>
      <c r="AR22" s="230"/>
      <c r="AS22" s="230"/>
      <c r="AT22" s="230"/>
      <c r="AU22" s="230"/>
      <c r="AV22" s="1107">
        <v>12</v>
      </c>
      <c r="AW22" s="1107"/>
      <c r="AX22" s="100" t="s">
        <v>775</v>
      </c>
      <c r="AY22" s="100"/>
      <c r="AZ22" s="43"/>
      <c r="BA22" s="231"/>
      <c r="BB22" s="35">
        <f t="shared" si="0"/>
        <v>12</v>
      </c>
      <c r="BC22" s="232"/>
    </row>
    <row r="23" spans="1:55" ht="14.25" customHeight="1" x14ac:dyDescent="0.15">
      <c r="A23" s="32">
        <v>22</v>
      </c>
      <c r="B23" s="18">
        <v>6186</v>
      </c>
      <c r="C23" s="19" t="s">
        <v>22208</v>
      </c>
      <c r="D23" s="4"/>
      <c r="M23" s="20"/>
      <c r="U23" s="42" t="s">
        <v>1376</v>
      </c>
      <c r="V23" s="106"/>
      <c r="W23" s="230"/>
      <c r="X23" s="230"/>
      <c r="Y23" s="230"/>
      <c r="Z23" s="230"/>
      <c r="AA23" s="230"/>
      <c r="AB23" s="230"/>
      <c r="AC23" s="230"/>
      <c r="AD23" s="230"/>
      <c r="AE23" s="230"/>
      <c r="AF23" s="230"/>
      <c r="AG23" s="230"/>
      <c r="AH23" s="230"/>
      <c r="AI23" s="230"/>
      <c r="AJ23" s="230"/>
      <c r="AK23" s="230"/>
      <c r="AL23" s="230"/>
      <c r="AM23" s="230"/>
      <c r="AN23" s="230"/>
      <c r="AO23" s="230"/>
      <c r="AP23" s="230"/>
      <c r="AQ23" s="230"/>
      <c r="AR23" s="230"/>
      <c r="AS23" s="230"/>
      <c r="AT23" s="230"/>
      <c r="AU23" s="230"/>
      <c r="AV23" s="1107">
        <v>11</v>
      </c>
      <c r="AW23" s="1107"/>
      <c r="AX23" s="100" t="s">
        <v>775</v>
      </c>
      <c r="AY23" s="100"/>
      <c r="AZ23" s="43"/>
      <c r="BA23" s="231"/>
      <c r="BB23" s="35">
        <f t="shared" si="0"/>
        <v>11</v>
      </c>
      <c r="BC23" s="232"/>
    </row>
    <row r="24" spans="1:55" ht="14.25" customHeight="1" x14ac:dyDescent="0.15">
      <c r="A24" s="32">
        <v>22</v>
      </c>
      <c r="B24" s="18">
        <v>6187</v>
      </c>
      <c r="C24" s="19" t="s">
        <v>22209</v>
      </c>
      <c r="D24" s="4"/>
      <c r="M24" s="20"/>
      <c r="U24" s="42" t="s">
        <v>1385</v>
      </c>
      <c r="V24" s="106"/>
      <c r="W24" s="230"/>
      <c r="X24" s="230"/>
      <c r="Y24" s="230"/>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0"/>
      <c r="AV24" s="1107">
        <v>10</v>
      </c>
      <c r="AW24" s="1107"/>
      <c r="AX24" s="100" t="s">
        <v>775</v>
      </c>
      <c r="AY24" s="100"/>
      <c r="AZ24" s="43"/>
      <c r="BA24" s="231"/>
      <c r="BB24" s="35">
        <f t="shared" si="0"/>
        <v>10</v>
      </c>
      <c r="BC24" s="232"/>
    </row>
    <row r="25" spans="1:55" ht="14.25" customHeight="1" x14ac:dyDescent="0.15">
      <c r="A25" s="32">
        <v>22</v>
      </c>
      <c r="B25" s="18">
        <v>6188</v>
      </c>
      <c r="C25" s="19" t="s">
        <v>22210</v>
      </c>
      <c r="D25" s="4"/>
      <c r="M25" s="20"/>
      <c r="U25" s="42" t="s">
        <v>1394</v>
      </c>
      <c r="V25" s="106"/>
      <c r="W25" s="230"/>
      <c r="X25" s="230"/>
      <c r="Y25" s="230"/>
      <c r="Z25" s="230"/>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1107">
        <v>9</v>
      </c>
      <c r="AW25" s="1107"/>
      <c r="AX25" s="100" t="s">
        <v>775</v>
      </c>
      <c r="AY25" s="100"/>
      <c r="AZ25" s="43"/>
      <c r="BA25" s="231"/>
      <c r="BB25" s="35">
        <f t="shared" si="0"/>
        <v>9</v>
      </c>
      <c r="BC25" s="232"/>
    </row>
    <row r="26" spans="1:55" ht="14.25" customHeight="1" x14ac:dyDescent="0.15">
      <c r="A26" s="32">
        <v>22</v>
      </c>
      <c r="B26" s="18">
        <v>6189</v>
      </c>
      <c r="C26" s="19" t="s">
        <v>22211</v>
      </c>
      <c r="D26" s="4"/>
      <c r="M26" s="20"/>
      <c r="U26" s="42" t="s">
        <v>1403</v>
      </c>
      <c r="V26" s="106"/>
      <c r="W26" s="230"/>
      <c r="X26" s="230"/>
      <c r="Y26" s="230"/>
      <c r="Z26" s="230"/>
      <c r="AA26" s="230"/>
      <c r="AB26" s="230"/>
      <c r="AC26" s="230"/>
      <c r="AD26" s="230"/>
      <c r="AE26" s="230"/>
      <c r="AF26" s="230"/>
      <c r="AG26" s="230"/>
      <c r="AH26" s="230"/>
      <c r="AI26" s="230"/>
      <c r="AJ26" s="230"/>
      <c r="AK26" s="230"/>
      <c r="AL26" s="230"/>
      <c r="AM26" s="230"/>
      <c r="AN26" s="230"/>
      <c r="AO26" s="230"/>
      <c r="AP26" s="230"/>
      <c r="AQ26" s="230"/>
      <c r="AR26" s="230"/>
      <c r="AS26" s="230"/>
      <c r="AT26" s="230"/>
      <c r="AU26" s="230"/>
      <c r="AV26" s="1107">
        <v>8</v>
      </c>
      <c r="AW26" s="1107"/>
      <c r="AX26" s="100" t="s">
        <v>775</v>
      </c>
      <c r="AY26" s="100"/>
      <c r="AZ26" s="43"/>
      <c r="BA26" s="231"/>
      <c r="BB26" s="35">
        <f t="shared" si="0"/>
        <v>8</v>
      </c>
      <c r="BC26" s="232"/>
    </row>
    <row r="27" spans="1:55" ht="14.25" customHeight="1" x14ac:dyDescent="0.15">
      <c r="A27" s="32">
        <v>22</v>
      </c>
      <c r="B27" s="18">
        <v>6190</v>
      </c>
      <c r="C27" s="19" t="s">
        <v>22212</v>
      </c>
      <c r="D27" s="4"/>
      <c r="M27" s="20"/>
      <c r="U27" s="42" t="s">
        <v>1412</v>
      </c>
      <c r="V27" s="106"/>
      <c r="W27" s="230"/>
      <c r="X27" s="230"/>
      <c r="Y27" s="230"/>
      <c r="Z27" s="230"/>
      <c r="AA27" s="230"/>
      <c r="AB27" s="230"/>
      <c r="AC27" s="230"/>
      <c r="AD27" s="230"/>
      <c r="AE27" s="230"/>
      <c r="AF27" s="230"/>
      <c r="AG27" s="230"/>
      <c r="AH27" s="230"/>
      <c r="AI27" s="230"/>
      <c r="AJ27" s="230"/>
      <c r="AK27" s="230"/>
      <c r="AL27" s="230"/>
      <c r="AM27" s="230"/>
      <c r="AN27" s="230"/>
      <c r="AO27" s="230"/>
      <c r="AP27" s="230"/>
      <c r="AQ27" s="230"/>
      <c r="AR27" s="230"/>
      <c r="AS27" s="230"/>
      <c r="AT27" s="230"/>
      <c r="AU27" s="230"/>
      <c r="AV27" s="1107">
        <v>8</v>
      </c>
      <c r="AW27" s="1107"/>
      <c r="AX27" s="100" t="s">
        <v>775</v>
      </c>
      <c r="AY27" s="100"/>
      <c r="AZ27" s="43"/>
      <c r="BA27" s="231"/>
      <c r="BB27" s="35">
        <f t="shared" si="0"/>
        <v>8</v>
      </c>
      <c r="BC27" s="232"/>
    </row>
    <row r="28" spans="1:55" ht="14.25" customHeight="1" x14ac:dyDescent="0.15">
      <c r="A28" s="32">
        <v>22</v>
      </c>
      <c r="B28" s="18">
        <v>6191</v>
      </c>
      <c r="C28" s="19" t="s">
        <v>22213</v>
      </c>
      <c r="D28" s="4"/>
      <c r="M28" s="20"/>
      <c r="U28" s="42" t="s">
        <v>1421</v>
      </c>
      <c r="V28" s="106"/>
      <c r="W28" s="230"/>
      <c r="X28" s="230"/>
      <c r="Y28" s="230"/>
      <c r="Z28" s="230"/>
      <c r="AA28" s="230"/>
      <c r="AB28" s="230"/>
      <c r="AC28" s="230"/>
      <c r="AD28" s="230"/>
      <c r="AE28" s="230"/>
      <c r="AF28" s="230"/>
      <c r="AG28" s="230"/>
      <c r="AH28" s="230"/>
      <c r="AI28" s="230"/>
      <c r="AJ28" s="230"/>
      <c r="AK28" s="230"/>
      <c r="AL28" s="230"/>
      <c r="AM28" s="230"/>
      <c r="AN28" s="230"/>
      <c r="AO28" s="230"/>
      <c r="AP28" s="230"/>
      <c r="AQ28" s="230"/>
      <c r="AR28" s="230"/>
      <c r="AS28" s="230"/>
      <c r="AT28" s="230"/>
      <c r="AU28" s="230"/>
      <c r="AV28" s="1107">
        <v>8</v>
      </c>
      <c r="AW28" s="1107"/>
      <c r="AX28" s="100" t="s">
        <v>775</v>
      </c>
      <c r="AY28" s="100"/>
      <c r="AZ28" s="43"/>
      <c r="BA28" s="231"/>
      <c r="BB28" s="35">
        <f t="shared" si="0"/>
        <v>8</v>
      </c>
      <c r="BC28" s="232"/>
    </row>
    <row r="29" spans="1:55" ht="14.25" customHeight="1" x14ac:dyDescent="0.15">
      <c r="A29" s="32">
        <v>22</v>
      </c>
      <c r="B29" s="18">
        <v>6192</v>
      </c>
      <c r="C29" s="19" t="s">
        <v>22214</v>
      </c>
      <c r="D29" s="4"/>
      <c r="M29" s="20"/>
      <c r="U29" s="42" t="s">
        <v>1430</v>
      </c>
      <c r="V29" s="106"/>
      <c r="W29" s="230"/>
      <c r="X29" s="230"/>
      <c r="Y29" s="230"/>
      <c r="Z29" s="230"/>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1107">
        <v>8</v>
      </c>
      <c r="AW29" s="1107"/>
      <c r="AX29" s="100" t="s">
        <v>775</v>
      </c>
      <c r="AY29" s="100"/>
      <c r="AZ29" s="43"/>
      <c r="BA29" s="231"/>
      <c r="BB29" s="35">
        <f t="shared" si="0"/>
        <v>8</v>
      </c>
      <c r="BC29" s="232"/>
    </row>
    <row r="30" spans="1:55" ht="14.25" customHeight="1" x14ac:dyDescent="0.15">
      <c r="A30" s="32">
        <v>22</v>
      </c>
      <c r="B30" s="18">
        <v>6193</v>
      </c>
      <c r="C30" s="19" t="s">
        <v>22215</v>
      </c>
      <c r="D30" s="4"/>
      <c r="M30" s="20"/>
      <c r="U30" s="42" t="s">
        <v>1439</v>
      </c>
      <c r="V30" s="106"/>
      <c r="W30" s="230"/>
      <c r="X30" s="230"/>
      <c r="Y30" s="230"/>
      <c r="Z30" s="230"/>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1107">
        <v>8</v>
      </c>
      <c r="AW30" s="1107"/>
      <c r="AX30" s="100" t="s">
        <v>775</v>
      </c>
      <c r="AY30" s="100"/>
      <c r="AZ30" s="43"/>
      <c r="BA30" s="231"/>
      <c r="BB30" s="35">
        <f t="shared" si="0"/>
        <v>8</v>
      </c>
      <c r="BC30" s="232"/>
    </row>
    <row r="31" spans="1:55" ht="14.25" customHeight="1" x14ac:dyDescent="0.15">
      <c r="A31" s="32">
        <v>22</v>
      </c>
      <c r="B31" s="18">
        <v>6194</v>
      </c>
      <c r="C31" s="19" t="s">
        <v>22216</v>
      </c>
      <c r="D31" s="4"/>
      <c r="M31" s="20"/>
      <c r="U31" s="42" t="s">
        <v>1448</v>
      </c>
      <c r="V31" s="106"/>
      <c r="W31" s="230"/>
      <c r="X31" s="230"/>
      <c r="Y31" s="230"/>
      <c r="Z31" s="230"/>
      <c r="AA31" s="230"/>
      <c r="AB31" s="230"/>
      <c r="AC31" s="230"/>
      <c r="AD31" s="230"/>
      <c r="AE31" s="230"/>
      <c r="AF31" s="230"/>
      <c r="AG31" s="230"/>
      <c r="AH31" s="230"/>
      <c r="AI31" s="230"/>
      <c r="AJ31" s="230"/>
      <c r="AK31" s="230"/>
      <c r="AL31" s="230"/>
      <c r="AM31" s="230"/>
      <c r="AN31" s="230"/>
      <c r="AO31" s="230"/>
      <c r="AP31" s="230"/>
      <c r="AQ31" s="230"/>
      <c r="AR31" s="230"/>
      <c r="AS31" s="230"/>
      <c r="AT31" s="230"/>
      <c r="AU31" s="230"/>
      <c r="AV31" s="1107">
        <v>8</v>
      </c>
      <c r="AW31" s="1107"/>
      <c r="AX31" s="100" t="s">
        <v>775</v>
      </c>
      <c r="AY31" s="100"/>
      <c r="AZ31" s="43"/>
      <c r="BA31" s="231"/>
      <c r="BB31" s="35">
        <f t="shared" si="0"/>
        <v>8</v>
      </c>
      <c r="BC31" s="232"/>
    </row>
    <row r="32" spans="1:55" ht="14.25" customHeight="1" x14ac:dyDescent="0.15">
      <c r="A32" s="32">
        <v>22</v>
      </c>
      <c r="B32" s="18">
        <v>6195</v>
      </c>
      <c r="C32" s="19" t="s">
        <v>22217</v>
      </c>
      <c r="D32" s="4"/>
      <c r="M32" s="47" t="s">
        <v>2166</v>
      </c>
      <c r="N32" s="40"/>
      <c r="O32" s="40"/>
      <c r="P32" s="40"/>
      <c r="Q32" s="40"/>
      <c r="R32" s="40"/>
      <c r="S32" s="48"/>
      <c r="T32" s="49"/>
      <c r="U32" s="42" t="s">
        <v>1458</v>
      </c>
      <c r="V32" s="106"/>
      <c r="W32" s="230"/>
      <c r="X32" s="230"/>
      <c r="Y32" s="230"/>
      <c r="Z32" s="230"/>
      <c r="AA32" s="230"/>
      <c r="AB32" s="230"/>
      <c r="AC32" s="230"/>
      <c r="AD32" s="230"/>
      <c r="AE32" s="43"/>
      <c r="AF32" s="230"/>
      <c r="AG32" s="230"/>
      <c r="AH32" s="230"/>
      <c r="AI32" s="230"/>
      <c r="AJ32" s="230"/>
      <c r="AK32" s="230"/>
      <c r="AL32" s="230"/>
      <c r="AM32" s="230"/>
      <c r="AN32" s="230"/>
      <c r="AO32" s="230"/>
      <c r="AP32" s="230"/>
      <c r="AQ32" s="230"/>
      <c r="AR32" s="230"/>
      <c r="AS32" s="230"/>
      <c r="AT32" s="230"/>
      <c r="AU32" s="230"/>
      <c r="AV32" s="1107">
        <v>46</v>
      </c>
      <c r="AW32" s="1107"/>
      <c r="AX32" s="100" t="s">
        <v>775</v>
      </c>
      <c r="AY32" s="100"/>
      <c r="AZ32" s="43"/>
      <c r="BA32" s="231"/>
      <c r="BB32" s="35">
        <f t="shared" si="0"/>
        <v>46</v>
      </c>
      <c r="BC32" s="232"/>
    </row>
    <row r="33" spans="1:55" ht="14.25" customHeight="1" x14ac:dyDescent="0.15">
      <c r="A33" s="32">
        <v>22</v>
      </c>
      <c r="B33" s="18">
        <v>6196</v>
      </c>
      <c r="C33" s="19" t="s">
        <v>22218</v>
      </c>
      <c r="D33" s="4"/>
      <c r="M33" s="20"/>
      <c r="U33" s="24" t="s">
        <v>1467</v>
      </c>
      <c r="V33" s="135"/>
      <c r="W33" s="233"/>
      <c r="X33" s="233"/>
      <c r="Y33" s="233"/>
      <c r="Z33" s="233"/>
      <c r="AA33" s="233"/>
      <c r="AB33" s="233"/>
      <c r="AC33" s="233"/>
      <c r="AD33" s="233"/>
      <c r="AE33" s="43"/>
      <c r="AF33" s="230"/>
      <c r="AG33" s="230"/>
      <c r="AH33" s="230"/>
      <c r="AI33" s="230"/>
      <c r="AJ33" s="230"/>
      <c r="AK33" s="230"/>
      <c r="AL33" s="230"/>
      <c r="AM33" s="230"/>
      <c r="AN33" s="230"/>
      <c r="AO33" s="230"/>
      <c r="AP33" s="230"/>
      <c r="AQ33" s="230"/>
      <c r="AR33" s="230"/>
      <c r="AS33" s="230"/>
      <c r="AT33" s="230"/>
      <c r="AU33" s="230"/>
      <c r="AV33" s="1107">
        <v>37</v>
      </c>
      <c r="AW33" s="1107"/>
      <c r="AX33" s="100" t="s">
        <v>775</v>
      </c>
      <c r="AY33" s="100"/>
      <c r="AZ33" s="43"/>
      <c r="BA33" s="231"/>
      <c r="BB33" s="35">
        <f t="shared" si="0"/>
        <v>37</v>
      </c>
      <c r="BC33" s="232"/>
    </row>
    <row r="34" spans="1:55" ht="14.25" customHeight="1" x14ac:dyDescent="0.15">
      <c r="A34" s="32">
        <v>22</v>
      </c>
      <c r="B34" s="18">
        <v>6197</v>
      </c>
      <c r="C34" s="19" t="s">
        <v>22219</v>
      </c>
      <c r="D34" s="4"/>
      <c r="M34" s="20"/>
      <c r="U34" s="42" t="s">
        <v>1476</v>
      </c>
      <c r="V34" s="106"/>
      <c r="W34" s="230"/>
      <c r="X34" s="230"/>
      <c r="Y34" s="230"/>
      <c r="Z34" s="230"/>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1107">
        <v>27</v>
      </c>
      <c r="AW34" s="1107"/>
      <c r="AX34" s="100" t="s">
        <v>775</v>
      </c>
      <c r="AY34" s="100"/>
      <c r="AZ34" s="43"/>
      <c r="BA34" s="231"/>
      <c r="BB34" s="35">
        <f t="shared" si="0"/>
        <v>27</v>
      </c>
      <c r="BC34" s="232"/>
    </row>
    <row r="35" spans="1:55" ht="14.25" customHeight="1" x14ac:dyDescent="0.15">
      <c r="A35" s="32">
        <v>22</v>
      </c>
      <c r="B35" s="18">
        <v>6198</v>
      </c>
      <c r="C35" s="19" t="s">
        <v>22220</v>
      </c>
      <c r="D35" s="4"/>
      <c r="M35" s="20"/>
      <c r="U35" s="42" t="s">
        <v>1485</v>
      </c>
      <c r="V35" s="106"/>
      <c r="W35" s="230"/>
      <c r="X35" s="230"/>
      <c r="Y35" s="230"/>
      <c r="Z35" s="230"/>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1107">
        <v>24</v>
      </c>
      <c r="AW35" s="1107"/>
      <c r="AX35" s="100" t="s">
        <v>775</v>
      </c>
      <c r="AY35" s="100"/>
      <c r="AZ35" s="43"/>
      <c r="BA35" s="231"/>
      <c r="BB35" s="35">
        <f t="shared" si="0"/>
        <v>24</v>
      </c>
      <c r="BC35" s="232"/>
    </row>
    <row r="36" spans="1:55" ht="14.25" customHeight="1" x14ac:dyDescent="0.15">
      <c r="A36" s="32">
        <v>22</v>
      </c>
      <c r="B36" s="18">
        <v>6199</v>
      </c>
      <c r="C36" s="19" t="s">
        <v>22221</v>
      </c>
      <c r="D36" s="4"/>
      <c r="M36" s="20"/>
      <c r="U36" s="42" t="s">
        <v>1494</v>
      </c>
      <c r="V36" s="106"/>
      <c r="W36" s="230"/>
      <c r="X36" s="230"/>
      <c r="Y36" s="230"/>
      <c r="Z36" s="230"/>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1107">
        <v>22</v>
      </c>
      <c r="AW36" s="1107"/>
      <c r="AX36" s="100" t="s">
        <v>775</v>
      </c>
      <c r="AY36" s="100"/>
      <c r="AZ36" s="43"/>
      <c r="BA36" s="231"/>
      <c r="BB36" s="35">
        <f t="shared" si="0"/>
        <v>22</v>
      </c>
      <c r="BC36" s="232"/>
    </row>
    <row r="37" spans="1:55" ht="14.25" customHeight="1" x14ac:dyDescent="0.15">
      <c r="A37" s="32">
        <v>22</v>
      </c>
      <c r="B37" s="18">
        <v>6200</v>
      </c>
      <c r="C37" s="19" t="s">
        <v>22222</v>
      </c>
      <c r="D37" s="4"/>
      <c r="M37" s="20"/>
      <c r="U37" s="47" t="s">
        <v>1503</v>
      </c>
      <c r="V37" s="106"/>
      <c r="W37" s="230"/>
      <c r="X37" s="230"/>
      <c r="Y37" s="230"/>
      <c r="Z37" s="230"/>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1107">
        <v>19</v>
      </c>
      <c r="AW37" s="1107"/>
      <c r="AX37" s="100" t="s">
        <v>775</v>
      </c>
      <c r="AY37" s="100"/>
      <c r="AZ37" s="43"/>
      <c r="BA37" s="231"/>
      <c r="BB37" s="35">
        <f t="shared" si="0"/>
        <v>19</v>
      </c>
      <c r="BC37" s="232"/>
    </row>
    <row r="38" spans="1:55" ht="14.25" customHeight="1" x14ac:dyDescent="0.15">
      <c r="A38" s="32">
        <v>22</v>
      </c>
      <c r="B38" s="18">
        <v>6201</v>
      </c>
      <c r="C38" s="19" t="s">
        <v>22223</v>
      </c>
      <c r="M38" s="47" t="s">
        <v>2173</v>
      </c>
      <c r="N38" s="234"/>
      <c r="O38" s="234"/>
      <c r="P38" s="234"/>
      <c r="Q38" s="234"/>
      <c r="R38" s="234"/>
      <c r="S38" s="234"/>
      <c r="T38" s="235"/>
      <c r="U38" s="47" t="s">
        <v>2174</v>
      </c>
      <c r="V38" s="48"/>
      <c r="W38" s="48"/>
      <c r="X38" s="48"/>
      <c r="Y38" s="48"/>
      <c r="Z38" s="48"/>
      <c r="AA38" s="48"/>
      <c r="AB38" s="48"/>
      <c r="AC38" s="48"/>
      <c r="AD38" s="41"/>
      <c r="AE38" s="42" t="s">
        <v>2175</v>
      </c>
      <c r="AF38" s="107"/>
      <c r="AG38" s="107"/>
      <c r="AH38" s="107"/>
      <c r="AI38" s="107"/>
      <c r="AJ38" s="107"/>
      <c r="AK38" s="107"/>
      <c r="AL38" s="71"/>
      <c r="AM38" s="15"/>
      <c r="AN38" s="15"/>
      <c r="AO38" s="106"/>
      <c r="AP38" s="106"/>
      <c r="AQ38" s="106"/>
      <c r="AR38" s="106"/>
      <c r="AS38" s="106"/>
      <c r="AT38" s="106"/>
      <c r="AU38" s="106"/>
      <c r="AV38" s="1107">
        <v>278</v>
      </c>
      <c r="AW38" s="1107"/>
      <c r="AX38" s="14" t="s">
        <v>775</v>
      </c>
      <c r="AY38" s="14"/>
      <c r="AZ38" s="25"/>
      <c r="BA38" s="38"/>
      <c r="BB38" s="35">
        <f t="shared" si="0"/>
        <v>278</v>
      </c>
      <c r="BC38" s="31"/>
    </row>
    <row r="39" spans="1:55" ht="14.25" customHeight="1" x14ac:dyDescent="0.15">
      <c r="A39" s="32">
        <v>22</v>
      </c>
      <c r="B39" s="18">
        <v>6202</v>
      </c>
      <c r="C39" s="19" t="s">
        <v>22224</v>
      </c>
      <c r="D39" s="73"/>
      <c r="E39" s="74"/>
      <c r="F39" s="74"/>
      <c r="H39" s="193"/>
      <c r="I39" s="193"/>
      <c r="J39" s="193"/>
      <c r="K39" s="193"/>
      <c r="L39" s="194"/>
      <c r="M39" s="225"/>
      <c r="N39" s="193"/>
      <c r="O39" s="193"/>
      <c r="P39" s="193"/>
      <c r="Q39" s="193"/>
      <c r="R39" s="193"/>
      <c r="S39" s="193"/>
      <c r="T39" s="194"/>
      <c r="U39" s="24"/>
      <c r="V39" s="135"/>
      <c r="W39" s="135"/>
      <c r="X39" s="135"/>
      <c r="Y39" s="135"/>
      <c r="Z39" s="135"/>
      <c r="AA39" s="135"/>
      <c r="AB39" s="135"/>
      <c r="AC39" s="135"/>
      <c r="AD39" s="38"/>
      <c r="AE39" s="42" t="s">
        <v>1684</v>
      </c>
      <c r="AF39" s="107"/>
      <c r="AG39" s="107"/>
      <c r="AH39" s="107"/>
      <c r="AI39" s="107"/>
      <c r="AJ39" s="107"/>
      <c r="AK39" s="107"/>
      <c r="AL39" s="107"/>
      <c r="AM39" s="15"/>
      <c r="AN39" s="15"/>
      <c r="AO39" s="106"/>
      <c r="AP39" s="106"/>
      <c r="AQ39" s="106"/>
      <c r="AR39" s="106"/>
      <c r="AS39" s="106"/>
      <c r="AT39" s="106"/>
      <c r="AU39" s="106"/>
      <c r="AV39" s="1107">
        <v>46</v>
      </c>
      <c r="AW39" s="1107"/>
      <c r="AX39" s="14" t="s">
        <v>775</v>
      </c>
      <c r="AY39" s="14"/>
      <c r="AZ39" s="25"/>
      <c r="BA39" s="38"/>
      <c r="BB39" s="35">
        <f t="shared" si="0"/>
        <v>46</v>
      </c>
      <c r="BC39" s="31"/>
    </row>
    <row r="40" spans="1:55" ht="14.25" customHeight="1" x14ac:dyDescent="0.15">
      <c r="A40" s="32">
        <v>22</v>
      </c>
      <c r="B40" s="18">
        <v>6203</v>
      </c>
      <c r="C40" s="19" t="s">
        <v>22225</v>
      </c>
      <c r="M40" s="20"/>
      <c r="N40" s="193"/>
      <c r="O40" s="193"/>
      <c r="P40" s="193"/>
      <c r="Q40" s="193"/>
      <c r="R40" s="193"/>
      <c r="S40" s="193"/>
      <c r="T40" s="194"/>
      <c r="U40" s="47" t="s">
        <v>2178</v>
      </c>
      <c r="V40" s="48"/>
      <c r="W40" s="48"/>
      <c r="X40" s="48"/>
      <c r="Y40" s="48"/>
      <c r="Z40" s="48"/>
      <c r="AA40" s="48"/>
      <c r="AB40" s="48"/>
      <c r="AC40" s="48"/>
      <c r="AD40" s="41"/>
      <c r="AE40" s="42" t="s">
        <v>2175</v>
      </c>
      <c r="AF40" s="107"/>
      <c r="AG40" s="107"/>
      <c r="AH40" s="107"/>
      <c r="AI40" s="107"/>
      <c r="AJ40" s="107"/>
      <c r="AK40" s="107"/>
      <c r="AL40" s="71"/>
      <c r="AM40" s="15"/>
      <c r="AN40" s="15"/>
      <c r="AO40" s="106"/>
      <c r="AP40" s="106"/>
      <c r="AQ40" s="106"/>
      <c r="AR40" s="106"/>
      <c r="AS40" s="106"/>
      <c r="AT40" s="106"/>
      <c r="AU40" s="106"/>
      <c r="AV40" s="1107">
        <v>139</v>
      </c>
      <c r="AW40" s="1107"/>
      <c r="AX40" s="14" t="s">
        <v>775</v>
      </c>
      <c r="AY40" s="14"/>
      <c r="AZ40" s="25"/>
      <c r="BA40" s="38"/>
      <c r="BB40" s="35">
        <f t="shared" si="0"/>
        <v>139</v>
      </c>
      <c r="BC40" s="31"/>
    </row>
    <row r="41" spans="1:55" ht="14.25" customHeight="1" x14ac:dyDescent="0.15">
      <c r="A41" s="32">
        <v>22</v>
      </c>
      <c r="B41" s="18">
        <v>6204</v>
      </c>
      <c r="C41" s="19" t="s">
        <v>22226</v>
      </c>
      <c r="D41" s="73"/>
      <c r="E41" s="74"/>
      <c r="F41" s="74"/>
      <c r="H41" s="193"/>
      <c r="I41" s="193"/>
      <c r="J41" s="193"/>
      <c r="K41" s="193"/>
      <c r="L41" s="194"/>
      <c r="M41" s="225"/>
      <c r="N41" s="193"/>
      <c r="O41" s="193"/>
      <c r="P41" s="193"/>
      <c r="Q41" s="193"/>
      <c r="R41" s="193"/>
      <c r="S41" s="193"/>
      <c r="T41" s="194"/>
      <c r="U41" s="24"/>
      <c r="V41" s="135"/>
      <c r="W41" s="135"/>
      <c r="X41" s="135"/>
      <c r="Y41" s="135"/>
      <c r="Z41" s="135"/>
      <c r="AA41" s="135"/>
      <c r="AB41" s="135"/>
      <c r="AC41" s="135"/>
      <c r="AD41" s="38"/>
      <c r="AE41" s="42" t="s">
        <v>1684</v>
      </c>
      <c r="AF41" s="107"/>
      <c r="AG41" s="107"/>
      <c r="AH41" s="107"/>
      <c r="AI41" s="107"/>
      <c r="AJ41" s="107"/>
      <c r="AK41" s="107"/>
      <c r="AL41" s="107"/>
      <c r="AM41" s="15"/>
      <c r="AN41" s="15"/>
      <c r="AO41" s="106"/>
      <c r="AP41" s="106"/>
      <c r="AQ41" s="106"/>
      <c r="AR41" s="106"/>
      <c r="AS41" s="106"/>
      <c r="AT41" s="106"/>
      <c r="AU41" s="106"/>
      <c r="AV41" s="1107">
        <v>46</v>
      </c>
      <c r="AW41" s="1107"/>
      <c r="AX41" s="14" t="s">
        <v>775</v>
      </c>
      <c r="AY41" s="14"/>
      <c r="AZ41" s="25"/>
      <c r="BA41" s="38"/>
      <c r="BB41" s="35">
        <f t="shared" si="0"/>
        <v>46</v>
      </c>
      <c r="BC41" s="31"/>
    </row>
    <row r="42" spans="1:55" ht="14.25" customHeight="1" x14ac:dyDescent="0.15">
      <c r="A42" s="32">
        <v>22</v>
      </c>
      <c r="B42" s="18">
        <v>6205</v>
      </c>
      <c r="C42" s="19" t="s">
        <v>22227</v>
      </c>
      <c r="M42" s="20"/>
      <c r="N42" s="193"/>
      <c r="O42" s="193"/>
      <c r="P42" s="193"/>
      <c r="Q42" s="193"/>
      <c r="R42" s="193"/>
      <c r="S42" s="193"/>
      <c r="T42" s="194"/>
      <c r="U42" s="47" t="s">
        <v>1548</v>
      </c>
      <c r="V42" s="48"/>
      <c r="W42" s="48"/>
      <c r="X42" s="48"/>
      <c r="Y42" s="48"/>
      <c r="Z42" s="48"/>
      <c r="AA42" s="48"/>
      <c r="AB42" s="48"/>
      <c r="AC42" s="48"/>
      <c r="AD42" s="41"/>
      <c r="AE42" s="42" t="s">
        <v>2140</v>
      </c>
      <c r="AF42" s="107"/>
      <c r="AG42" s="107"/>
      <c r="AH42" s="107"/>
      <c r="AI42" s="107"/>
      <c r="AJ42" s="107"/>
      <c r="AK42" s="107"/>
      <c r="AL42" s="71"/>
      <c r="AM42" s="15"/>
      <c r="AN42" s="15"/>
      <c r="AO42" s="106"/>
      <c r="AP42" s="106"/>
      <c r="AQ42" s="106"/>
      <c r="AR42" s="106"/>
      <c r="AS42" s="106"/>
      <c r="AT42" s="106"/>
      <c r="AU42" s="106"/>
      <c r="AV42" s="1107">
        <v>139</v>
      </c>
      <c r="AW42" s="1107"/>
      <c r="AX42" s="14" t="s">
        <v>775</v>
      </c>
      <c r="AY42" s="14"/>
      <c r="AZ42" s="25"/>
      <c r="BA42" s="38"/>
      <c r="BB42" s="35">
        <f t="shared" si="0"/>
        <v>139</v>
      </c>
      <c r="BC42" s="31"/>
    </row>
    <row r="43" spans="1:55" ht="14.25" customHeight="1" x14ac:dyDescent="0.15">
      <c r="A43" s="32">
        <v>22</v>
      </c>
      <c r="B43" s="18">
        <v>6206</v>
      </c>
      <c r="C43" s="19" t="s">
        <v>22228</v>
      </c>
      <c r="D43" s="73"/>
      <c r="E43" s="74"/>
      <c r="F43" s="74"/>
      <c r="H43" s="193"/>
      <c r="I43" s="193"/>
      <c r="J43" s="193"/>
      <c r="K43" s="193"/>
      <c r="L43" s="194"/>
      <c r="M43" s="225"/>
      <c r="N43" s="193"/>
      <c r="O43" s="193"/>
      <c r="P43" s="193"/>
      <c r="Q43" s="193"/>
      <c r="R43" s="193"/>
      <c r="S43" s="193"/>
      <c r="T43" s="194"/>
      <c r="U43" s="24"/>
      <c r="V43" s="135"/>
      <c r="W43" s="135"/>
      <c r="X43" s="135"/>
      <c r="Y43" s="135"/>
      <c r="Z43" s="135"/>
      <c r="AA43" s="135"/>
      <c r="AB43" s="135"/>
      <c r="AC43" s="135"/>
      <c r="AD43" s="38"/>
      <c r="AE43" s="42" t="s">
        <v>1684</v>
      </c>
      <c r="AF43" s="107"/>
      <c r="AG43" s="107"/>
      <c r="AH43" s="107"/>
      <c r="AI43" s="107"/>
      <c r="AJ43" s="107"/>
      <c r="AK43" s="107"/>
      <c r="AL43" s="107"/>
      <c r="AM43" s="15"/>
      <c r="AN43" s="15"/>
      <c r="AO43" s="106"/>
      <c r="AP43" s="106"/>
      <c r="AQ43" s="106"/>
      <c r="AR43" s="106"/>
      <c r="AS43" s="106"/>
      <c r="AT43" s="106"/>
      <c r="AU43" s="106"/>
      <c r="AV43" s="1107">
        <v>46</v>
      </c>
      <c r="AW43" s="1107"/>
      <c r="AX43" s="14" t="s">
        <v>775</v>
      </c>
      <c r="AY43" s="14"/>
      <c r="AZ43" s="25"/>
      <c r="BA43" s="38"/>
      <c r="BB43" s="35">
        <f t="shared" si="0"/>
        <v>46</v>
      </c>
      <c r="BC43" s="31"/>
    </row>
    <row r="44" spans="1:55" ht="14.25" customHeight="1" x14ac:dyDescent="0.15">
      <c r="A44" s="32">
        <v>22</v>
      </c>
      <c r="B44" s="18">
        <v>6207</v>
      </c>
      <c r="C44" s="19" t="s">
        <v>22229</v>
      </c>
      <c r="M44" s="20"/>
      <c r="N44" s="193"/>
      <c r="O44" s="193"/>
      <c r="P44" s="193"/>
      <c r="Q44" s="193"/>
      <c r="R44" s="193"/>
      <c r="S44" s="193"/>
      <c r="T44" s="194"/>
      <c r="U44" s="47" t="s">
        <v>2183</v>
      </c>
      <c r="V44" s="48"/>
      <c r="W44" s="48"/>
      <c r="X44" s="48"/>
      <c r="Y44" s="48"/>
      <c r="Z44" s="48"/>
      <c r="AA44" s="48"/>
      <c r="AB44" s="48"/>
      <c r="AC44" s="48"/>
      <c r="AD44" s="41"/>
      <c r="AE44" s="42" t="s">
        <v>2140</v>
      </c>
      <c r="AF44" s="107"/>
      <c r="AG44" s="107"/>
      <c r="AH44" s="107"/>
      <c r="AI44" s="107"/>
      <c r="AJ44" s="107"/>
      <c r="AK44" s="107"/>
      <c r="AL44" s="71"/>
      <c r="AM44" s="15"/>
      <c r="AN44" s="15"/>
      <c r="AO44" s="106"/>
      <c r="AP44" s="106"/>
      <c r="AQ44" s="106"/>
      <c r="AR44" s="106"/>
      <c r="AS44" s="106"/>
      <c r="AT44" s="106"/>
      <c r="AU44" s="106"/>
      <c r="AV44" s="1107">
        <v>92</v>
      </c>
      <c r="AW44" s="1107"/>
      <c r="AX44" s="14" t="s">
        <v>775</v>
      </c>
      <c r="AY44" s="14"/>
      <c r="AZ44" s="25"/>
      <c r="BA44" s="38"/>
      <c r="BB44" s="35">
        <f t="shared" si="0"/>
        <v>92</v>
      </c>
      <c r="BC44" s="31"/>
    </row>
    <row r="45" spans="1:55" ht="14.25" customHeight="1" x14ac:dyDescent="0.15">
      <c r="A45" s="32">
        <v>22</v>
      </c>
      <c r="B45" s="18">
        <v>6208</v>
      </c>
      <c r="C45" s="19" t="s">
        <v>22230</v>
      </c>
      <c r="D45" s="73"/>
      <c r="E45" s="74"/>
      <c r="F45" s="74"/>
      <c r="H45" s="193"/>
      <c r="I45" s="193"/>
      <c r="J45" s="193"/>
      <c r="K45" s="193"/>
      <c r="L45" s="194"/>
      <c r="M45" s="225"/>
      <c r="N45" s="193"/>
      <c r="O45" s="193"/>
      <c r="P45" s="193"/>
      <c r="Q45" s="193"/>
      <c r="R45" s="193"/>
      <c r="S45" s="193"/>
      <c r="T45" s="194"/>
      <c r="U45" s="24"/>
      <c r="V45" s="135"/>
      <c r="W45" s="135"/>
      <c r="X45" s="135"/>
      <c r="Y45" s="135"/>
      <c r="Z45" s="135"/>
      <c r="AA45" s="135"/>
      <c r="AB45" s="135"/>
      <c r="AC45" s="135"/>
      <c r="AD45" s="38"/>
      <c r="AE45" s="42" t="s">
        <v>1684</v>
      </c>
      <c r="AF45" s="107"/>
      <c r="AG45" s="107"/>
      <c r="AH45" s="107"/>
      <c r="AI45" s="107"/>
      <c r="AJ45" s="107"/>
      <c r="AK45" s="107"/>
      <c r="AL45" s="107"/>
      <c r="AM45" s="15"/>
      <c r="AN45" s="15"/>
      <c r="AO45" s="106"/>
      <c r="AP45" s="106"/>
      <c r="AQ45" s="106"/>
      <c r="AR45" s="106"/>
      <c r="AS45" s="106"/>
      <c r="AT45" s="106"/>
      <c r="AU45" s="106"/>
      <c r="AV45" s="1107">
        <v>46</v>
      </c>
      <c r="AW45" s="1107"/>
      <c r="AX45" s="14" t="s">
        <v>775</v>
      </c>
      <c r="AY45" s="14"/>
      <c r="AZ45" s="25"/>
      <c r="BA45" s="38"/>
      <c r="BB45" s="35">
        <f t="shared" si="0"/>
        <v>46</v>
      </c>
      <c r="BC45" s="31"/>
    </row>
    <row r="46" spans="1:55" ht="14.25" customHeight="1" x14ac:dyDescent="0.15">
      <c r="A46" s="32">
        <v>22</v>
      </c>
      <c r="B46" s="18">
        <v>6209</v>
      </c>
      <c r="C46" s="19" t="s">
        <v>22231</v>
      </c>
      <c r="M46" s="20"/>
      <c r="N46" s="193"/>
      <c r="O46" s="193"/>
      <c r="P46" s="193"/>
      <c r="Q46" s="193"/>
      <c r="R46" s="193"/>
      <c r="S46" s="193"/>
      <c r="T46" s="194"/>
      <c r="U46" s="47" t="s">
        <v>2186</v>
      </c>
      <c r="V46" s="48"/>
      <c r="W46" s="48"/>
      <c r="X46" s="48"/>
      <c r="Y46" s="48"/>
      <c r="Z46" s="48"/>
      <c r="AA46" s="48"/>
      <c r="AB46" s="48"/>
      <c r="AC46" s="48"/>
      <c r="AD46" s="41"/>
      <c r="AE46" s="42" t="s">
        <v>2140</v>
      </c>
      <c r="AF46" s="107"/>
      <c r="AG46" s="107"/>
      <c r="AH46" s="107"/>
      <c r="AI46" s="107"/>
      <c r="AJ46" s="107"/>
      <c r="AK46" s="107"/>
      <c r="AL46" s="71"/>
      <c r="AM46" s="15"/>
      <c r="AN46" s="15"/>
      <c r="AO46" s="106"/>
      <c r="AP46" s="106"/>
      <c r="AQ46" s="106"/>
      <c r="AR46" s="106"/>
      <c r="AS46" s="106"/>
      <c r="AT46" s="106"/>
      <c r="AU46" s="106"/>
      <c r="AV46" s="1107">
        <v>69</v>
      </c>
      <c r="AW46" s="1107"/>
      <c r="AX46" s="14" t="s">
        <v>775</v>
      </c>
      <c r="AY46" s="14"/>
      <c r="AZ46" s="25"/>
      <c r="BA46" s="38"/>
      <c r="BB46" s="35">
        <f t="shared" si="0"/>
        <v>69</v>
      </c>
      <c r="BC46" s="31"/>
    </row>
    <row r="47" spans="1:55" ht="14.25" customHeight="1" x14ac:dyDescent="0.15">
      <c r="A47" s="32">
        <v>22</v>
      </c>
      <c r="B47" s="18">
        <v>6210</v>
      </c>
      <c r="C47" s="19" t="s">
        <v>22232</v>
      </c>
      <c r="D47" s="73"/>
      <c r="E47" s="74"/>
      <c r="F47" s="74"/>
      <c r="H47" s="193"/>
      <c r="I47" s="193"/>
      <c r="J47" s="193"/>
      <c r="K47" s="193"/>
      <c r="L47" s="194"/>
      <c r="M47" s="225"/>
      <c r="N47" s="193"/>
      <c r="O47" s="193"/>
      <c r="P47" s="193"/>
      <c r="Q47" s="193"/>
      <c r="R47" s="193"/>
      <c r="S47" s="193"/>
      <c r="T47" s="194"/>
      <c r="U47" s="24"/>
      <c r="V47" s="135"/>
      <c r="W47" s="135"/>
      <c r="X47" s="135"/>
      <c r="Y47" s="135"/>
      <c r="Z47" s="135"/>
      <c r="AA47" s="135"/>
      <c r="AB47" s="135"/>
      <c r="AC47" s="135"/>
      <c r="AD47" s="38"/>
      <c r="AE47" s="42" t="s">
        <v>1684</v>
      </c>
      <c r="AF47" s="107"/>
      <c r="AG47" s="107"/>
      <c r="AH47" s="107"/>
      <c r="AI47" s="107"/>
      <c r="AJ47" s="107"/>
      <c r="AK47" s="107"/>
      <c r="AL47" s="107"/>
      <c r="AM47" s="15"/>
      <c r="AN47" s="15"/>
      <c r="AO47" s="106"/>
      <c r="AP47" s="106"/>
      <c r="AQ47" s="106"/>
      <c r="AR47" s="106"/>
      <c r="AS47" s="106"/>
      <c r="AT47" s="106"/>
      <c r="AU47" s="106"/>
      <c r="AV47" s="1107">
        <v>46</v>
      </c>
      <c r="AW47" s="1107"/>
      <c r="AX47" s="14" t="s">
        <v>775</v>
      </c>
      <c r="AY47" s="14"/>
      <c r="AZ47" s="25"/>
      <c r="BA47" s="38"/>
      <c r="BB47" s="35">
        <f t="shared" si="0"/>
        <v>46</v>
      </c>
      <c r="BC47" s="31"/>
    </row>
    <row r="48" spans="1:55" ht="14.25" customHeight="1" x14ac:dyDescent="0.15">
      <c r="A48" s="32">
        <v>22</v>
      </c>
      <c r="B48" s="18">
        <v>6211</v>
      </c>
      <c r="C48" s="19" t="s">
        <v>22233</v>
      </c>
      <c r="M48" s="20"/>
      <c r="N48" s="193"/>
      <c r="O48" s="193"/>
      <c r="P48" s="193"/>
      <c r="Q48" s="193"/>
      <c r="R48" s="193"/>
      <c r="S48" s="193"/>
      <c r="T48" s="194"/>
      <c r="U48" s="47" t="s">
        <v>2189</v>
      </c>
      <c r="V48" s="48"/>
      <c r="W48" s="48"/>
      <c r="X48" s="48"/>
      <c r="Y48" s="48"/>
      <c r="Z48" s="48"/>
      <c r="AA48" s="48"/>
      <c r="AB48" s="48"/>
      <c r="AC48" s="48"/>
      <c r="AD48" s="41"/>
      <c r="AE48" s="42" t="s">
        <v>2140</v>
      </c>
      <c r="AF48" s="107"/>
      <c r="AG48" s="107"/>
      <c r="AH48" s="107"/>
      <c r="AI48" s="107"/>
      <c r="AJ48" s="107"/>
      <c r="AK48" s="107"/>
      <c r="AL48" s="71"/>
      <c r="AM48" s="15"/>
      <c r="AN48" s="15"/>
      <c r="AO48" s="106"/>
      <c r="AP48" s="106"/>
      <c r="AQ48" s="106"/>
      <c r="AR48" s="106"/>
      <c r="AS48" s="106"/>
      <c r="AT48" s="106"/>
      <c r="AU48" s="106"/>
      <c r="AV48" s="1107">
        <v>55</v>
      </c>
      <c r="AW48" s="1107"/>
      <c r="AX48" s="14" t="s">
        <v>775</v>
      </c>
      <c r="AY48" s="14"/>
      <c r="AZ48" s="25"/>
      <c r="BA48" s="38"/>
      <c r="BB48" s="35">
        <f t="shared" si="0"/>
        <v>55</v>
      </c>
      <c r="BC48" s="31"/>
    </row>
    <row r="49" spans="1:55" ht="14.25" customHeight="1" x14ac:dyDescent="0.15">
      <c r="A49" s="32">
        <v>22</v>
      </c>
      <c r="B49" s="18">
        <v>6212</v>
      </c>
      <c r="C49" s="19" t="s">
        <v>22234</v>
      </c>
      <c r="D49" s="73"/>
      <c r="E49" s="74"/>
      <c r="F49" s="74"/>
      <c r="H49" s="193"/>
      <c r="I49" s="193"/>
      <c r="J49" s="193"/>
      <c r="K49" s="193"/>
      <c r="L49" s="194"/>
      <c r="M49" s="225"/>
      <c r="N49" s="193"/>
      <c r="O49" s="193"/>
      <c r="P49" s="193"/>
      <c r="Q49" s="193"/>
      <c r="R49" s="193"/>
      <c r="S49" s="193"/>
      <c r="T49" s="194"/>
      <c r="U49" s="24"/>
      <c r="V49" s="135"/>
      <c r="W49" s="135"/>
      <c r="X49" s="135"/>
      <c r="Y49" s="135"/>
      <c r="Z49" s="135"/>
      <c r="AA49" s="135"/>
      <c r="AB49" s="135"/>
      <c r="AC49" s="135"/>
      <c r="AD49" s="38"/>
      <c r="AE49" s="42" t="s">
        <v>1684</v>
      </c>
      <c r="AF49" s="107"/>
      <c r="AG49" s="107"/>
      <c r="AH49" s="107"/>
      <c r="AI49" s="107"/>
      <c r="AJ49" s="107"/>
      <c r="AK49" s="107"/>
      <c r="AL49" s="107"/>
      <c r="AM49" s="15"/>
      <c r="AN49" s="15"/>
      <c r="AO49" s="106"/>
      <c r="AP49" s="106"/>
      <c r="AQ49" s="106"/>
      <c r="AR49" s="106"/>
      <c r="AS49" s="106"/>
      <c r="AT49" s="106"/>
      <c r="AU49" s="106"/>
      <c r="AV49" s="1107">
        <v>46</v>
      </c>
      <c r="AW49" s="1107"/>
      <c r="AX49" s="14" t="s">
        <v>775</v>
      </c>
      <c r="AY49" s="14"/>
      <c r="AZ49" s="25"/>
      <c r="BA49" s="38"/>
      <c r="BB49" s="35">
        <f t="shared" si="0"/>
        <v>46</v>
      </c>
      <c r="BC49" s="31"/>
    </row>
    <row r="50" spans="1:55" ht="14.25" customHeight="1" x14ac:dyDescent="0.15">
      <c r="A50" s="32">
        <v>22</v>
      </c>
      <c r="B50" s="18">
        <v>6213</v>
      </c>
      <c r="C50" s="19" t="s">
        <v>22235</v>
      </c>
      <c r="M50" s="20"/>
      <c r="N50" s="193"/>
      <c r="O50" s="193"/>
      <c r="P50" s="193"/>
      <c r="Q50" s="193"/>
      <c r="R50" s="193"/>
      <c r="S50" s="193"/>
      <c r="T50" s="194"/>
      <c r="U50" s="47" t="s">
        <v>2192</v>
      </c>
      <c r="V50" s="48"/>
      <c r="W50" s="48"/>
      <c r="X50" s="48"/>
      <c r="Y50" s="48"/>
      <c r="Z50" s="48"/>
      <c r="AA50" s="48"/>
      <c r="AB50" s="48"/>
      <c r="AC50" s="48"/>
      <c r="AD50" s="40"/>
      <c r="AE50" s="43"/>
      <c r="AF50" s="107"/>
      <c r="AG50" s="107"/>
      <c r="AH50" s="107"/>
      <c r="AI50" s="107"/>
      <c r="AJ50" s="107"/>
      <c r="AK50" s="107"/>
      <c r="AL50" s="71"/>
      <c r="AM50" s="15"/>
      <c r="AN50" s="15"/>
      <c r="AO50" s="106"/>
      <c r="AP50" s="106"/>
      <c r="AQ50" s="106"/>
      <c r="AR50" s="106"/>
      <c r="AS50" s="106"/>
      <c r="AT50" s="106"/>
      <c r="AU50" s="106"/>
      <c r="AV50" s="1107">
        <v>46</v>
      </c>
      <c r="AW50" s="1107"/>
      <c r="AX50" s="14" t="s">
        <v>775</v>
      </c>
      <c r="AY50" s="14"/>
      <c r="AZ50" s="25"/>
      <c r="BA50" s="38"/>
      <c r="BB50" s="35">
        <f t="shared" si="0"/>
        <v>46</v>
      </c>
      <c r="BC50" s="31"/>
    </row>
    <row r="51" spans="1:55" ht="14.25" customHeight="1" x14ac:dyDescent="0.15">
      <c r="A51" s="32">
        <v>22</v>
      </c>
      <c r="B51" s="18">
        <v>6214</v>
      </c>
      <c r="C51" s="19" t="s">
        <v>22236</v>
      </c>
      <c r="M51" s="20"/>
      <c r="N51" s="193"/>
      <c r="O51" s="193"/>
      <c r="P51" s="193"/>
      <c r="Q51" s="193"/>
      <c r="R51" s="193"/>
      <c r="S51" s="193"/>
      <c r="T51" s="194"/>
      <c r="U51" s="47" t="s">
        <v>2194</v>
      </c>
      <c r="V51" s="48"/>
      <c r="W51" s="48"/>
      <c r="X51" s="48"/>
      <c r="Y51" s="48"/>
      <c r="Z51" s="48"/>
      <c r="AA51" s="48"/>
      <c r="AB51" s="48"/>
      <c r="AC51" s="48"/>
      <c r="AD51" s="40"/>
      <c r="AE51" s="43"/>
      <c r="AF51" s="107"/>
      <c r="AG51" s="107"/>
      <c r="AH51" s="107"/>
      <c r="AI51" s="107"/>
      <c r="AJ51" s="107"/>
      <c r="AK51" s="107"/>
      <c r="AL51" s="71"/>
      <c r="AM51" s="15"/>
      <c r="AN51" s="15"/>
      <c r="AO51" s="106"/>
      <c r="AP51" s="106"/>
      <c r="AQ51" s="106"/>
      <c r="AR51" s="106"/>
      <c r="AS51" s="106"/>
      <c r="AT51" s="106"/>
      <c r="AU51" s="106"/>
      <c r="AV51" s="1107">
        <v>37</v>
      </c>
      <c r="AW51" s="1107"/>
      <c r="AX51" s="14" t="s">
        <v>775</v>
      </c>
      <c r="AY51" s="14"/>
      <c r="AZ51" s="25"/>
      <c r="BA51" s="38"/>
      <c r="BB51" s="35">
        <f t="shared" si="0"/>
        <v>37</v>
      </c>
      <c r="BC51" s="31"/>
    </row>
    <row r="52" spans="1:55" ht="14.25" customHeight="1" x14ac:dyDescent="0.15">
      <c r="A52" s="32">
        <v>22</v>
      </c>
      <c r="B52" s="18">
        <v>6215</v>
      </c>
      <c r="C52" s="19" t="s">
        <v>22237</v>
      </c>
      <c r="M52" s="20"/>
      <c r="N52" s="193"/>
      <c r="O52" s="193"/>
      <c r="P52" s="193"/>
      <c r="Q52" s="193"/>
      <c r="R52" s="193"/>
      <c r="S52" s="193"/>
      <c r="T52" s="194"/>
      <c r="U52" s="47" t="s">
        <v>2196</v>
      </c>
      <c r="V52" s="48"/>
      <c r="W52" s="48"/>
      <c r="X52" s="48"/>
      <c r="Y52" s="48"/>
      <c r="Z52" s="48"/>
      <c r="AA52" s="48"/>
      <c r="AB52" s="48"/>
      <c r="AC52" s="48"/>
      <c r="AD52" s="40"/>
      <c r="AE52" s="43"/>
      <c r="AF52" s="107"/>
      <c r="AG52" s="107"/>
      <c r="AH52" s="107"/>
      <c r="AI52" s="107"/>
      <c r="AJ52" s="107"/>
      <c r="AK52" s="107"/>
      <c r="AL52" s="71"/>
      <c r="AM52" s="15"/>
      <c r="AN52" s="15"/>
      <c r="AO52" s="106"/>
      <c r="AP52" s="106"/>
      <c r="AQ52" s="106"/>
      <c r="AR52" s="106"/>
      <c r="AS52" s="106"/>
      <c r="AT52" s="106"/>
      <c r="AU52" s="106"/>
      <c r="AV52" s="1107">
        <v>37</v>
      </c>
      <c r="AW52" s="1107"/>
      <c r="AX52" s="14" t="s">
        <v>775</v>
      </c>
      <c r="AY52" s="14"/>
      <c r="AZ52" s="25"/>
      <c r="BA52" s="38"/>
      <c r="BB52" s="35">
        <f t="shared" si="0"/>
        <v>37</v>
      </c>
      <c r="BC52" s="31"/>
    </row>
    <row r="53" spans="1:55" ht="14.25" customHeight="1" x14ac:dyDescent="0.15">
      <c r="A53" s="32">
        <v>22</v>
      </c>
      <c r="B53" s="18">
        <v>6216</v>
      </c>
      <c r="C53" s="19" t="s">
        <v>22238</v>
      </c>
      <c r="M53" s="20"/>
      <c r="N53" s="193"/>
      <c r="O53" s="193"/>
      <c r="P53" s="193"/>
      <c r="Q53" s="193"/>
      <c r="R53" s="193"/>
      <c r="S53" s="193"/>
      <c r="T53" s="194"/>
      <c r="U53" s="47" t="s">
        <v>2198</v>
      </c>
      <c r="V53" s="48"/>
      <c r="W53" s="48"/>
      <c r="X53" s="48"/>
      <c r="Y53" s="48"/>
      <c r="Z53" s="48"/>
      <c r="AA53" s="48"/>
      <c r="AB53" s="48"/>
      <c r="AC53" s="48"/>
      <c r="AD53" s="40"/>
      <c r="AE53" s="43"/>
      <c r="AF53" s="107"/>
      <c r="AG53" s="107"/>
      <c r="AH53" s="107"/>
      <c r="AI53" s="107"/>
      <c r="AJ53" s="107"/>
      <c r="AK53" s="107"/>
      <c r="AL53" s="71"/>
      <c r="AM53" s="15"/>
      <c r="AN53" s="15"/>
      <c r="AO53" s="106"/>
      <c r="AP53" s="106"/>
      <c r="AQ53" s="106"/>
      <c r="AR53" s="106"/>
      <c r="AS53" s="106"/>
      <c r="AT53" s="106"/>
      <c r="AU53" s="106"/>
      <c r="AV53" s="1107">
        <v>27</v>
      </c>
      <c r="AW53" s="1107"/>
      <c r="AX53" s="14" t="s">
        <v>775</v>
      </c>
      <c r="AY53" s="14"/>
      <c r="AZ53" s="25"/>
      <c r="BA53" s="38"/>
      <c r="BB53" s="35">
        <f t="shared" si="0"/>
        <v>27</v>
      </c>
      <c r="BC53" s="31"/>
    </row>
    <row r="54" spans="1:55" ht="14.25" customHeight="1" x14ac:dyDescent="0.15">
      <c r="A54" s="32">
        <v>22</v>
      </c>
      <c r="B54" s="18">
        <v>6217</v>
      </c>
      <c r="C54" s="19" t="s">
        <v>22239</v>
      </c>
      <c r="M54" s="20"/>
      <c r="N54" s="193"/>
      <c r="O54" s="193"/>
      <c r="P54" s="193"/>
      <c r="Q54" s="193"/>
      <c r="R54" s="193"/>
      <c r="S54" s="193"/>
      <c r="T54" s="194"/>
      <c r="U54" s="47" t="s">
        <v>2200</v>
      </c>
      <c r="V54" s="48"/>
      <c r="W54" s="48"/>
      <c r="X54" s="48"/>
      <c r="Y54" s="48"/>
      <c r="Z54" s="48"/>
      <c r="AA54" s="48"/>
      <c r="AB54" s="48"/>
      <c r="AC54" s="48"/>
      <c r="AD54" s="40"/>
      <c r="AE54" s="43"/>
      <c r="AF54" s="107"/>
      <c r="AG54" s="107"/>
      <c r="AH54" s="107"/>
      <c r="AI54" s="107"/>
      <c r="AJ54" s="107"/>
      <c r="AK54" s="107"/>
      <c r="AL54" s="71"/>
      <c r="AM54" s="15"/>
      <c r="AN54" s="15"/>
      <c r="AO54" s="106"/>
      <c r="AP54" s="106"/>
      <c r="AQ54" s="106"/>
      <c r="AR54" s="106"/>
      <c r="AS54" s="106"/>
      <c r="AT54" s="106"/>
      <c r="AU54" s="106"/>
      <c r="AV54" s="1107">
        <v>24</v>
      </c>
      <c r="AW54" s="1107"/>
      <c r="AX54" s="14" t="s">
        <v>775</v>
      </c>
      <c r="AY54" s="14"/>
      <c r="AZ54" s="25"/>
      <c r="BA54" s="38"/>
      <c r="BB54" s="35">
        <f t="shared" si="0"/>
        <v>24</v>
      </c>
      <c r="BC54" s="31"/>
    </row>
    <row r="55" spans="1:55" ht="14.25" customHeight="1" x14ac:dyDescent="0.15">
      <c r="A55" s="32">
        <v>22</v>
      </c>
      <c r="B55" s="18">
        <v>6218</v>
      </c>
      <c r="C55" s="19" t="s">
        <v>22240</v>
      </c>
      <c r="M55" s="20"/>
      <c r="N55" s="193"/>
      <c r="O55" s="193"/>
      <c r="P55" s="193"/>
      <c r="Q55" s="193"/>
      <c r="R55" s="193"/>
      <c r="S55" s="193"/>
      <c r="T55" s="194"/>
      <c r="U55" s="47" t="s">
        <v>2202</v>
      </c>
      <c r="V55" s="48"/>
      <c r="W55" s="48"/>
      <c r="X55" s="48"/>
      <c r="Y55" s="48"/>
      <c r="Z55" s="48"/>
      <c r="AA55" s="48"/>
      <c r="AB55" s="48"/>
      <c r="AC55" s="48"/>
      <c r="AD55" s="40"/>
      <c r="AE55" s="43"/>
      <c r="AF55" s="107"/>
      <c r="AG55" s="107"/>
      <c r="AH55" s="107"/>
      <c r="AI55" s="107"/>
      <c r="AJ55" s="107"/>
      <c r="AK55" s="107"/>
      <c r="AL55" s="71"/>
      <c r="AM55" s="15"/>
      <c r="AN55" s="15"/>
      <c r="AO55" s="106"/>
      <c r="AP55" s="106"/>
      <c r="AQ55" s="106"/>
      <c r="AR55" s="106"/>
      <c r="AS55" s="106"/>
      <c r="AT55" s="106"/>
      <c r="AU55" s="106"/>
      <c r="AV55" s="1107">
        <v>22</v>
      </c>
      <c r="AW55" s="1107"/>
      <c r="AX55" s="14" t="s">
        <v>775</v>
      </c>
      <c r="AY55" s="14"/>
      <c r="AZ55" s="25"/>
      <c r="BA55" s="38"/>
      <c r="BB55" s="35">
        <f t="shared" si="0"/>
        <v>22</v>
      </c>
      <c r="BC55" s="31"/>
    </row>
    <row r="56" spans="1:55" ht="14.25" customHeight="1" x14ac:dyDescent="0.15">
      <c r="A56" s="32">
        <v>22</v>
      </c>
      <c r="B56" s="18">
        <v>6219</v>
      </c>
      <c r="C56" s="19" t="s">
        <v>22241</v>
      </c>
      <c r="M56" s="20"/>
      <c r="N56" s="193"/>
      <c r="O56" s="193"/>
      <c r="P56" s="193"/>
      <c r="Q56" s="193"/>
      <c r="R56" s="193"/>
      <c r="S56" s="193"/>
      <c r="T56" s="194"/>
      <c r="U56" s="47" t="s">
        <v>2204</v>
      </c>
      <c r="V56" s="48"/>
      <c r="W56" s="48"/>
      <c r="X56" s="48"/>
      <c r="Y56" s="48"/>
      <c r="Z56" s="48"/>
      <c r="AA56" s="48"/>
      <c r="AB56" s="48"/>
      <c r="AC56" s="48"/>
      <c r="AD56" s="40"/>
      <c r="AE56" s="43"/>
      <c r="AF56" s="107"/>
      <c r="AG56" s="107"/>
      <c r="AH56" s="107"/>
      <c r="AI56" s="107"/>
      <c r="AJ56" s="107"/>
      <c r="AK56" s="107"/>
      <c r="AL56" s="71"/>
      <c r="AM56" s="15"/>
      <c r="AN56" s="15"/>
      <c r="AO56" s="106"/>
      <c r="AP56" s="106"/>
      <c r="AQ56" s="106"/>
      <c r="AR56" s="106"/>
      <c r="AS56" s="106"/>
      <c r="AT56" s="106"/>
      <c r="AU56" s="106"/>
      <c r="AV56" s="1107">
        <v>19</v>
      </c>
      <c r="AW56" s="1107"/>
      <c r="AX56" s="14" t="s">
        <v>775</v>
      </c>
      <c r="AY56" s="14"/>
      <c r="AZ56" s="25"/>
      <c r="BA56" s="38"/>
      <c r="BB56" s="35">
        <f t="shared" si="0"/>
        <v>19</v>
      </c>
      <c r="BC56" s="31"/>
    </row>
    <row r="57" spans="1:55" ht="14.25" customHeight="1" x14ac:dyDescent="0.15">
      <c r="A57" s="32">
        <v>22</v>
      </c>
      <c r="B57" s="18">
        <v>6220</v>
      </c>
      <c r="C57" s="19" t="s">
        <v>22242</v>
      </c>
      <c r="M57" s="20"/>
      <c r="N57" s="193"/>
      <c r="O57" s="193"/>
      <c r="P57" s="193"/>
      <c r="Q57" s="193"/>
      <c r="R57" s="193"/>
      <c r="S57" s="193"/>
      <c r="T57" s="194"/>
      <c r="U57" s="47" t="s">
        <v>2206</v>
      </c>
      <c r="V57" s="48"/>
      <c r="W57" s="48"/>
      <c r="X57" s="48"/>
      <c r="Y57" s="48"/>
      <c r="Z57" s="48"/>
      <c r="AA57" s="48"/>
      <c r="AB57" s="48"/>
      <c r="AC57" s="48"/>
      <c r="AD57" s="40"/>
      <c r="AE57" s="43"/>
      <c r="AF57" s="107"/>
      <c r="AG57" s="107"/>
      <c r="AH57" s="107"/>
      <c r="AI57" s="107"/>
      <c r="AJ57" s="107"/>
      <c r="AK57" s="107"/>
      <c r="AL57" s="71"/>
      <c r="AM57" s="15"/>
      <c r="AN57" s="15"/>
      <c r="AO57" s="106"/>
      <c r="AP57" s="106"/>
      <c r="AQ57" s="106"/>
      <c r="AR57" s="106"/>
      <c r="AS57" s="106"/>
      <c r="AT57" s="106"/>
      <c r="AU57" s="106"/>
      <c r="AV57" s="1107">
        <v>16</v>
      </c>
      <c r="AW57" s="1107"/>
      <c r="AX57" s="14" t="s">
        <v>775</v>
      </c>
      <c r="AY57" s="14"/>
      <c r="AZ57" s="25"/>
      <c r="BA57" s="38"/>
      <c r="BB57" s="35">
        <f t="shared" si="0"/>
        <v>16</v>
      </c>
      <c r="BC57" s="31"/>
    </row>
    <row r="58" spans="1:55" ht="14.25" customHeight="1" x14ac:dyDescent="0.15">
      <c r="A58" s="32">
        <v>22</v>
      </c>
      <c r="B58" s="18">
        <v>6221</v>
      </c>
      <c r="C58" s="19" t="s">
        <v>22243</v>
      </c>
      <c r="M58" s="20"/>
      <c r="N58" s="193"/>
      <c r="O58" s="193"/>
      <c r="P58" s="193"/>
      <c r="Q58" s="193"/>
      <c r="R58" s="193"/>
      <c r="S58" s="193"/>
      <c r="T58" s="194"/>
      <c r="U58" s="47" t="s">
        <v>2208</v>
      </c>
      <c r="V58" s="48"/>
      <c r="W58" s="48"/>
      <c r="X58" s="48"/>
      <c r="Y58" s="48"/>
      <c r="Z58" s="48"/>
      <c r="AA58" s="48"/>
      <c r="AB58" s="48"/>
      <c r="AC58" s="48"/>
      <c r="AD58" s="40"/>
      <c r="AE58" s="43"/>
      <c r="AF58" s="107"/>
      <c r="AG58" s="107"/>
      <c r="AH58" s="107"/>
      <c r="AI58" s="107"/>
      <c r="AJ58" s="107"/>
      <c r="AK58" s="107"/>
      <c r="AL58" s="71"/>
      <c r="AM58" s="15"/>
      <c r="AN58" s="15"/>
      <c r="AO58" s="106"/>
      <c r="AP58" s="106"/>
      <c r="AQ58" s="106"/>
      <c r="AR58" s="106"/>
      <c r="AS58" s="106"/>
      <c r="AT58" s="106"/>
      <c r="AU58" s="106"/>
      <c r="AV58" s="1107">
        <v>13</v>
      </c>
      <c r="AW58" s="1107"/>
      <c r="AX58" s="14" t="s">
        <v>775</v>
      </c>
      <c r="AY58" s="14"/>
      <c r="AZ58" s="25"/>
      <c r="BA58" s="38"/>
      <c r="BB58" s="35">
        <f t="shared" si="0"/>
        <v>13</v>
      </c>
      <c r="BC58" s="31"/>
    </row>
    <row r="59" spans="1:55" ht="14.25" customHeight="1" x14ac:dyDescent="0.15">
      <c r="A59" s="32">
        <v>22</v>
      </c>
      <c r="B59" s="18">
        <v>6222</v>
      </c>
      <c r="C59" s="19" t="s">
        <v>22244</v>
      </c>
      <c r="M59" s="47" t="s">
        <v>2210</v>
      </c>
      <c r="N59" s="234"/>
      <c r="O59" s="234"/>
      <c r="P59" s="234"/>
      <c r="Q59" s="234"/>
      <c r="R59" s="234"/>
      <c r="S59" s="234"/>
      <c r="T59" s="235"/>
      <c r="U59" s="47" t="s">
        <v>2174</v>
      </c>
      <c r="V59" s="48"/>
      <c r="W59" s="48"/>
      <c r="X59" s="48"/>
      <c r="Y59" s="48"/>
      <c r="Z59" s="48"/>
      <c r="AA59" s="48"/>
      <c r="AB59" s="48"/>
      <c r="AC59" s="48"/>
      <c r="AD59" s="41"/>
      <c r="AE59" s="42" t="s">
        <v>2175</v>
      </c>
      <c r="AF59" s="107"/>
      <c r="AG59" s="107"/>
      <c r="AH59" s="107"/>
      <c r="AI59" s="107"/>
      <c r="AJ59" s="107"/>
      <c r="AK59" s="107"/>
      <c r="AL59" s="71"/>
      <c r="AM59" s="15"/>
      <c r="AN59" s="15"/>
      <c r="AO59" s="106"/>
      <c r="AP59" s="106"/>
      <c r="AQ59" s="106"/>
      <c r="AR59" s="106"/>
      <c r="AS59" s="106"/>
      <c r="AT59" s="106"/>
      <c r="AU59" s="106"/>
      <c r="AV59" s="1107">
        <v>278</v>
      </c>
      <c r="AW59" s="1107"/>
      <c r="AX59" s="14" t="s">
        <v>775</v>
      </c>
      <c r="AY59" s="14"/>
      <c r="AZ59" s="25"/>
      <c r="BA59" s="38"/>
      <c r="BB59" s="35">
        <f t="shared" si="0"/>
        <v>278</v>
      </c>
      <c r="BC59" s="31"/>
    </row>
    <row r="60" spans="1:55" ht="14.25" customHeight="1" x14ac:dyDescent="0.15">
      <c r="A60" s="32">
        <v>22</v>
      </c>
      <c r="B60" s="18">
        <v>6223</v>
      </c>
      <c r="C60" s="19" t="s">
        <v>22245</v>
      </c>
      <c r="D60" s="73"/>
      <c r="E60" s="74"/>
      <c r="F60" s="74"/>
      <c r="H60" s="193"/>
      <c r="I60" s="193"/>
      <c r="J60" s="193"/>
      <c r="K60" s="193"/>
      <c r="L60" s="194"/>
      <c r="M60" s="225"/>
      <c r="N60" s="193"/>
      <c r="O60" s="193"/>
      <c r="P60" s="193"/>
      <c r="Q60" s="193"/>
      <c r="R60" s="193"/>
      <c r="S60" s="193"/>
      <c r="T60" s="194"/>
      <c r="U60" s="24"/>
      <c r="V60" s="135"/>
      <c r="W60" s="135"/>
      <c r="X60" s="135"/>
      <c r="Y60" s="135"/>
      <c r="Z60" s="135"/>
      <c r="AA60" s="135"/>
      <c r="AB60" s="135"/>
      <c r="AC60" s="135"/>
      <c r="AD60" s="38"/>
      <c r="AE60" s="42" t="s">
        <v>1684</v>
      </c>
      <c r="AF60" s="107"/>
      <c r="AG60" s="107"/>
      <c r="AH60" s="107"/>
      <c r="AI60" s="107"/>
      <c r="AJ60" s="107"/>
      <c r="AK60" s="107"/>
      <c r="AL60" s="107"/>
      <c r="AM60" s="15"/>
      <c r="AN60" s="15"/>
      <c r="AO60" s="106"/>
      <c r="AP60" s="106"/>
      <c r="AQ60" s="106"/>
      <c r="AR60" s="106"/>
      <c r="AS60" s="106"/>
      <c r="AT60" s="106"/>
      <c r="AU60" s="106"/>
      <c r="AV60" s="1107">
        <v>46</v>
      </c>
      <c r="AW60" s="1107"/>
      <c r="AX60" s="14" t="s">
        <v>775</v>
      </c>
      <c r="AY60" s="14"/>
      <c r="AZ60" s="25"/>
      <c r="BA60" s="38"/>
      <c r="BB60" s="35">
        <f t="shared" si="0"/>
        <v>46</v>
      </c>
      <c r="BC60" s="31"/>
    </row>
    <row r="61" spans="1:55" ht="14.25" customHeight="1" x14ac:dyDescent="0.15">
      <c r="A61" s="32">
        <v>22</v>
      </c>
      <c r="B61" s="18">
        <v>6224</v>
      </c>
      <c r="C61" s="19" t="s">
        <v>22246</v>
      </c>
      <c r="M61" s="20"/>
      <c r="N61" s="193"/>
      <c r="O61" s="193"/>
      <c r="P61" s="193"/>
      <c r="Q61" s="193"/>
      <c r="R61" s="193"/>
      <c r="S61" s="193"/>
      <c r="T61" s="194"/>
      <c r="U61" s="47" t="s">
        <v>2178</v>
      </c>
      <c r="V61" s="48"/>
      <c r="W61" s="48"/>
      <c r="X61" s="48"/>
      <c r="Y61" s="48"/>
      <c r="Z61" s="48"/>
      <c r="AA61" s="48"/>
      <c r="AB61" s="48"/>
      <c r="AC61" s="48"/>
      <c r="AD61" s="41"/>
      <c r="AE61" s="42" t="s">
        <v>2175</v>
      </c>
      <c r="AF61" s="107"/>
      <c r="AG61" s="107"/>
      <c r="AH61" s="107"/>
      <c r="AI61" s="107"/>
      <c r="AJ61" s="107"/>
      <c r="AK61" s="107"/>
      <c r="AL61" s="71"/>
      <c r="AM61" s="15"/>
      <c r="AN61" s="15"/>
      <c r="AO61" s="106"/>
      <c r="AP61" s="106"/>
      <c r="AQ61" s="106"/>
      <c r="AR61" s="106"/>
      <c r="AS61" s="106"/>
      <c r="AT61" s="106"/>
      <c r="AU61" s="106"/>
      <c r="AV61" s="1107">
        <v>139</v>
      </c>
      <c r="AW61" s="1107"/>
      <c r="AX61" s="14" t="s">
        <v>775</v>
      </c>
      <c r="AY61" s="14"/>
      <c r="AZ61" s="25"/>
      <c r="BA61" s="38"/>
      <c r="BB61" s="35">
        <f t="shared" si="0"/>
        <v>139</v>
      </c>
      <c r="BC61" s="31"/>
    </row>
    <row r="62" spans="1:55" ht="14.25" customHeight="1" x14ac:dyDescent="0.15">
      <c r="A62" s="32">
        <v>22</v>
      </c>
      <c r="B62" s="18">
        <v>6225</v>
      </c>
      <c r="C62" s="19" t="s">
        <v>22247</v>
      </c>
      <c r="D62" s="73"/>
      <c r="E62" s="74"/>
      <c r="F62" s="74"/>
      <c r="H62" s="193"/>
      <c r="I62" s="193"/>
      <c r="J62" s="193"/>
      <c r="K62" s="193"/>
      <c r="L62" s="194"/>
      <c r="M62" s="225"/>
      <c r="N62" s="193"/>
      <c r="O62" s="193"/>
      <c r="P62" s="193"/>
      <c r="Q62" s="193"/>
      <c r="R62" s="193"/>
      <c r="S62" s="193"/>
      <c r="T62" s="194"/>
      <c r="U62" s="24"/>
      <c r="V62" s="135"/>
      <c r="W62" s="135"/>
      <c r="X62" s="135"/>
      <c r="Y62" s="135"/>
      <c r="Z62" s="135"/>
      <c r="AA62" s="135"/>
      <c r="AB62" s="135"/>
      <c r="AC62" s="135"/>
      <c r="AD62" s="38"/>
      <c r="AE62" s="42" t="s">
        <v>1684</v>
      </c>
      <c r="AF62" s="107"/>
      <c r="AG62" s="107"/>
      <c r="AH62" s="107"/>
      <c r="AI62" s="107"/>
      <c r="AJ62" s="107"/>
      <c r="AK62" s="107"/>
      <c r="AL62" s="107"/>
      <c r="AM62" s="15"/>
      <c r="AN62" s="15"/>
      <c r="AO62" s="106"/>
      <c r="AP62" s="106"/>
      <c r="AQ62" s="106"/>
      <c r="AR62" s="106"/>
      <c r="AS62" s="106"/>
      <c r="AT62" s="106"/>
      <c r="AU62" s="106"/>
      <c r="AV62" s="1107">
        <v>46</v>
      </c>
      <c r="AW62" s="1107"/>
      <c r="AX62" s="14" t="s">
        <v>775</v>
      </c>
      <c r="AY62" s="14"/>
      <c r="AZ62" s="25"/>
      <c r="BA62" s="38"/>
      <c r="BB62" s="35">
        <f t="shared" si="0"/>
        <v>46</v>
      </c>
      <c r="BC62" s="31"/>
    </row>
    <row r="63" spans="1:55" ht="14.25" customHeight="1" x14ac:dyDescent="0.15">
      <c r="A63" s="32">
        <v>22</v>
      </c>
      <c r="B63" s="18">
        <v>6226</v>
      </c>
      <c r="C63" s="19" t="s">
        <v>22248</v>
      </c>
      <c r="M63" s="20"/>
      <c r="N63" s="193"/>
      <c r="O63" s="193"/>
      <c r="P63" s="193"/>
      <c r="Q63" s="193"/>
      <c r="R63" s="193"/>
      <c r="S63" s="193"/>
      <c r="T63" s="194"/>
      <c r="U63" s="47" t="s">
        <v>1548</v>
      </c>
      <c r="V63" s="48"/>
      <c r="W63" s="48"/>
      <c r="X63" s="48"/>
      <c r="Y63" s="48"/>
      <c r="Z63" s="48"/>
      <c r="AA63" s="48"/>
      <c r="AB63" s="48"/>
      <c r="AC63" s="48"/>
      <c r="AD63" s="41"/>
      <c r="AE63" s="42" t="s">
        <v>2140</v>
      </c>
      <c r="AF63" s="107"/>
      <c r="AG63" s="107"/>
      <c r="AH63" s="107"/>
      <c r="AI63" s="107"/>
      <c r="AJ63" s="107"/>
      <c r="AK63" s="107"/>
      <c r="AL63" s="71"/>
      <c r="AM63" s="15"/>
      <c r="AN63" s="15"/>
      <c r="AO63" s="106"/>
      <c r="AP63" s="106"/>
      <c r="AQ63" s="106"/>
      <c r="AR63" s="106"/>
      <c r="AS63" s="106"/>
      <c r="AT63" s="106"/>
      <c r="AU63" s="106"/>
      <c r="AV63" s="1107">
        <v>139</v>
      </c>
      <c r="AW63" s="1107"/>
      <c r="AX63" s="14" t="s">
        <v>775</v>
      </c>
      <c r="AY63" s="14"/>
      <c r="AZ63" s="25"/>
      <c r="BA63" s="38"/>
      <c r="BB63" s="35">
        <f t="shared" si="0"/>
        <v>139</v>
      </c>
      <c r="BC63" s="31"/>
    </row>
    <row r="64" spans="1:55" ht="14.25" customHeight="1" x14ac:dyDescent="0.15">
      <c r="A64" s="32">
        <v>22</v>
      </c>
      <c r="B64" s="18">
        <v>6227</v>
      </c>
      <c r="C64" s="19" t="s">
        <v>22249</v>
      </c>
      <c r="D64" s="73"/>
      <c r="E64" s="74"/>
      <c r="F64" s="74"/>
      <c r="H64" s="193"/>
      <c r="I64" s="193"/>
      <c r="J64" s="193"/>
      <c r="K64" s="193"/>
      <c r="L64" s="194"/>
      <c r="M64" s="225"/>
      <c r="N64" s="193"/>
      <c r="O64" s="193"/>
      <c r="P64" s="193"/>
      <c r="Q64" s="193"/>
      <c r="R64" s="193"/>
      <c r="S64" s="193"/>
      <c r="T64" s="194"/>
      <c r="U64" s="24"/>
      <c r="V64" s="135"/>
      <c r="W64" s="135"/>
      <c r="X64" s="135"/>
      <c r="Y64" s="135"/>
      <c r="Z64" s="135"/>
      <c r="AA64" s="135"/>
      <c r="AB64" s="135"/>
      <c r="AC64" s="135"/>
      <c r="AD64" s="38"/>
      <c r="AE64" s="42" t="s">
        <v>1684</v>
      </c>
      <c r="AF64" s="107"/>
      <c r="AG64" s="107"/>
      <c r="AH64" s="107"/>
      <c r="AI64" s="107"/>
      <c r="AJ64" s="107"/>
      <c r="AK64" s="107"/>
      <c r="AL64" s="107"/>
      <c r="AM64" s="15"/>
      <c r="AN64" s="15"/>
      <c r="AO64" s="106"/>
      <c r="AP64" s="106"/>
      <c r="AQ64" s="106"/>
      <c r="AR64" s="106"/>
      <c r="AS64" s="106"/>
      <c r="AT64" s="106"/>
      <c r="AU64" s="106"/>
      <c r="AV64" s="1107">
        <v>46</v>
      </c>
      <c r="AW64" s="1107"/>
      <c r="AX64" s="14" t="s">
        <v>775</v>
      </c>
      <c r="AY64" s="14"/>
      <c r="AZ64" s="25"/>
      <c r="BA64" s="38"/>
      <c r="BB64" s="35">
        <f t="shared" si="0"/>
        <v>46</v>
      </c>
      <c r="BC64" s="31"/>
    </row>
    <row r="65" spans="1:55" ht="14.25" customHeight="1" x14ac:dyDescent="0.15">
      <c r="A65" s="32">
        <v>22</v>
      </c>
      <c r="B65" s="18">
        <v>6228</v>
      </c>
      <c r="C65" s="19" t="s">
        <v>22250</v>
      </c>
      <c r="M65" s="20"/>
      <c r="N65" s="193"/>
      <c r="O65" s="193"/>
      <c r="P65" s="193"/>
      <c r="Q65" s="193"/>
      <c r="R65" s="193"/>
      <c r="S65" s="193"/>
      <c r="T65" s="194"/>
      <c r="U65" s="47" t="s">
        <v>2183</v>
      </c>
      <c r="V65" s="48"/>
      <c r="W65" s="48"/>
      <c r="X65" s="48"/>
      <c r="Y65" s="48"/>
      <c r="Z65" s="48"/>
      <c r="AA65" s="48"/>
      <c r="AB65" s="48"/>
      <c r="AC65" s="48"/>
      <c r="AD65" s="41"/>
      <c r="AE65" s="42" t="s">
        <v>2140</v>
      </c>
      <c r="AF65" s="107"/>
      <c r="AG65" s="107"/>
      <c r="AH65" s="107"/>
      <c r="AI65" s="107"/>
      <c r="AJ65" s="107"/>
      <c r="AK65" s="107"/>
      <c r="AL65" s="71"/>
      <c r="AM65" s="15"/>
      <c r="AN65" s="15"/>
      <c r="AO65" s="106"/>
      <c r="AP65" s="106"/>
      <c r="AQ65" s="106"/>
      <c r="AR65" s="106"/>
      <c r="AS65" s="106"/>
      <c r="AT65" s="106"/>
      <c r="AU65" s="106"/>
      <c r="AV65" s="1107">
        <v>92</v>
      </c>
      <c r="AW65" s="1107"/>
      <c r="AX65" s="14" t="s">
        <v>775</v>
      </c>
      <c r="AY65" s="14"/>
      <c r="AZ65" s="25"/>
      <c r="BA65" s="38"/>
      <c r="BB65" s="35">
        <f t="shared" si="0"/>
        <v>92</v>
      </c>
      <c r="BC65" s="31"/>
    </row>
    <row r="66" spans="1:55" ht="14.25" customHeight="1" x14ac:dyDescent="0.15">
      <c r="A66" s="32">
        <v>22</v>
      </c>
      <c r="B66" s="18">
        <v>6229</v>
      </c>
      <c r="C66" s="19" t="s">
        <v>22251</v>
      </c>
      <c r="D66" s="73"/>
      <c r="E66" s="74"/>
      <c r="F66" s="74"/>
      <c r="H66" s="193"/>
      <c r="I66" s="193"/>
      <c r="J66" s="193"/>
      <c r="K66" s="193"/>
      <c r="L66" s="194"/>
      <c r="M66" s="225"/>
      <c r="N66" s="193"/>
      <c r="O66" s="193"/>
      <c r="P66" s="193"/>
      <c r="Q66" s="193"/>
      <c r="R66" s="193"/>
      <c r="S66" s="193"/>
      <c r="T66" s="194"/>
      <c r="U66" s="24"/>
      <c r="V66" s="135"/>
      <c r="W66" s="135"/>
      <c r="X66" s="135"/>
      <c r="Y66" s="135"/>
      <c r="Z66" s="135"/>
      <c r="AA66" s="135"/>
      <c r="AB66" s="135"/>
      <c r="AC66" s="135"/>
      <c r="AD66" s="38"/>
      <c r="AE66" s="42" t="s">
        <v>1684</v>
      </c>
      <c r="AF66" s="107"/>
      <c r="AG66" s="107"/>
      <c r="AH66" s="107"/>
      <c r="AI66" s="107"/>
      <c r="AJ66" s="107"/>
      <c r="AK66" s="107"/>
      <c r="AL66" s="107"/>
      <c r="AM66" s="15"/>
      <c r="AN66" s="15"/>
      <c r="AO66" s="106"/>
      <c r="AP66" s="106"/>
      <c r="AQ66" s="106"/>
      <c r="AR66" s="106"/>
      <c r="AS66" s="106"/>
      <c r="AT66" s="106"/>
      <c r="AU66" s="106"/>
      <c r="AV66" s="1107">
        <v>46</v>
      </c>
      <c r="AW66" s="1107"/>
      <c r="AX66" s="14" t="s">
        <v>775</v>
      </c>
      <c r="AY66" s="14"/>
      <c r="AZ66" s="25"/>
      <c r="BA66" s="38"/>
      <c r="BB66" s="35">
        <f t="shared" si="0"/>
        <v>46</v>
      </c>
      <c r="BC66" s="31"/>
    </row>
    <row r="67" spans="1:55" ht="14.25" customHeight="1" x14ac:dyDescent="0.15">
      <c r="A67" s="32">
        <v>22</v>
      </c>
      <c r="B67" s="18">
        <v>6230</v>
      </c>
      <c r="C67" s="19" t="s">
        <v>22252</v>
      </c>
      <c r="M67" s="20"/>
      <c r="N67" s="193"/>
      <c r="O67" s="193"/>
      <c r="P67" s="193"/>
      <c r="Q67" s="193"/>
      <c r="R67" s="193"/>
      <c r="S67" s="193"/>
      <c r="T67" s="194"/>
      <c r="U67" s="47" t="s">
        <v>2186</v>
      </c>
      <c r="V67" s="48"/>
      <c r="W67" s="48"/>
      <c r="X67" s="48"/>
      <c r="Y67" s="48"/>
      <c r="Z67" s="48"/>
      <c r="AA67" s="48"/>
      <c r="AB67" s="48"/>
      <c r="AC67" s="48"/>
      <c r="AD67" s="41"/>
      <c r="AE67" s="42" t="s">
        <v>2140</v>
      </c>
      <c r="AF67" s="107"/>
      <c r="AG67" s="107"/>
      <c r="AH67" s="107"/>
      <c r="AI67" s="107"/>
      <c r="AJ67" s="107"/>
      <c r="AK67" s="107"/>
      <c r="AL67" s="71"/>
      <c r="AM67" s="15"/>
      <c r="AN67" s="15"/>
      <c r="AO67" s="106"/>
      <c r="AP67" s="106"/>
      <c r="AQ67" s="106"/>
      <c r="AR67" s="106"/>
      <c r="AS67" s="106"/>
      <c r="AT67" s="106"/>
      <c r="AU67" s="106"/>
      <c r="AV67" s="1107">
        <v>69</v>
      </c>
      <c r="AW67" s="1107"/>
      <c r="AX67" s="14" t="s">
        <v>775</v>
      </c>
      <c r="AY67" s="14"/>
      <c r="AZ67" s="25"/>
      <c r="BA67" s="38"/>
      <c r="BB67" s="35">
        <f t="shared" si="0"/>
        <v>69</v>
      </c>
      <c r="BC67" s="31"/>
    </row>
    <row r="68" spans="1:55" ht="14.25" customHeight="1" x14ac:dyDescent="0.15">
      <c r="A68" s="32">
        <v>22</v>
      </c>
      <c r="B68" s="18">
        <v>6231</v>
      </c>
      <c r="C68" s="19" t="s">
        <v>22253</v>
      </c>
      <c r="D68" s="73"/>
      <c r="E68" s="74"/>
      <c r="F68" s="74"/>
      <c r="H68" s="193"/>
      <c r="I68" s="193"/>
      <c r="J68" s="193"/>
      <c r="K68" s="193"/>
      <c r="L68" s="194"/>
      <c r="M68" s="225"/>
      <c r="N68" s="193"/>
      <c r="O68" s="193"/>
      <c r="P68" s="193"/>
      <c r="Q68" s="193"/>
      <c r="R68" s="193"/>
      <c r="S68" s="193"/>
      <c r="T68" s="194"/>
      <c r="U68" s="24"/>
      <c r="V68" s="135"/>
      <c r="W68" s="135"/>
      <c r="X68" s="135"/>
      <c r="Y68" s="135"/>
      <c r="Z68" s="135"/>
      <c r="AA68" s="135"/>
      <c r="AB68" s="135"/>
      <c r="AC68" s="135"/>
      <c r="AD68" s="38"/>
      <c r="AE68" s="42" t="s">
        <v>1684</v>
      </c>
      <c r="AF68" s="107"/>
      <c r="AG68" s="107"/>
      <c r="AH68" s="107"/>
      <c r="AI68" s="107"/>
      <c r="AJ68" s="107"/>
      <c r="AK68" s="107"/>
      <c r="AL68" s="107"/>
      <c r="AM68" s="15"/>
      <c r="AN68" s="15"/>
      <c r="AO68" s="106"/>
      <c r="AP68" s="106"/>
      <c r="AQ68" s="106"/>
      <c r="AR68" s="106"/>
      <c r="AS68" s="106"/>
      <c r="AT68" s="106"/>
      <c r="AU68" s="106"/>
      <c r="AV68" s="1107">
        <v>46</v>
      </c>
      <c r="AW68" s="1107"/>
      <c r="AX68" s="14" t="s">
        <v>775</v>
      </c>
      <c r="AY68" s="14"/>
      <c r="AZ68" s="25"/>
      <c r="BA68" s="38"/>
      <c r="BB68" s="35">
        <f t="shared" si="0"/>
        <v>46</v>
      </c>
      <c r="BC68" s="31"/>
    </row>
    <row r="69" spans="1:55" ht="14.25" customHeight="1" x14ac:dyDescent="0.15">
      <c r="A69" s="32">
        <v>22</v>
      </c>
      <c r="B69" s="18">
        <v>6232</v>
      </c>
      <c r="C69" s="19" t="s">
        <v>22254</v>
      </c>
      <c r="M69" s="20"/>
      <c r="N69" s="193"/>
      <c r="O69" s="193"/>
      <c r="P69" s="193"/>
      <c r="Q69" s="193"/>
      <c r="R69" s="193"/>
      <c r="S69" s="193"/>
      <c r="T69" s="194"/>
      <c r="U69" s="47" t="s">
        <v>2189</v>
      </c>
      <c r="V69" s="48"/>
      <c r="W69" s="48"/>
      <c r="X69" s="48"/>
      <c r="Y69" s="48"/>
      <c r="Z69" s="48"/>
      <c r="AA69" s="48"/>
      <c r="AB69" s="48"/>
      <c r="AC69" s="48"/>
      <c r="AD69" s="41"/>
      <c r="AE69" s="42" t="s">
        <v>2140</v>
      </c>
      <c r="AF69" s="107"/>
      <c r="AG69" s="107"/>
      <c r="AH69" s="107"/>
      <c r="AI69" s="107"/>
      <c r="AJ69" s="107"/>
      <c r="AK69" s="107"/>
      <c r="AL69" s="71"/>
      <c r="AM69" s="15"/>
      <c r="AN69" s="15"/>
      <c r="AO69" s="106"/>
      <c r="AP69" s="106"/>
      <c r="AQ69" s="106"/>
      <c r="AR69" s="106"/>
      <c r="AS69" s="106"/>
      <c r="AT69" s="106"/>
      <c r="AU69" s="106"/>
      <c r="AV69" s="1107">
        <v>55</v>
      </c>
      <c r="AW69" s="1107"/>
      <c r="AX69" s="14" t="s">
        <v>775</v>
      </c>
      <c r="AY69" s="14"/>
      <c r="AZ69" s="25"/>
      <c r="BA69" s="38"/>
      <c r="BB69" s="35">
        <f t="shared" si="0"/>
        <v>55</v>
      </c>
      <c r="BC69" s="31"/>
    </row>
    <row r="70" spans="1:55" ht="14.25" customHeight="1" x14ac:dyDescent="0.15">
      <c r="A70" s="32">
        <v>22</v>
      </c>
      <c r="B70" s="18">
        <v>6233</v>
      </c>
      <c r="C70" s="19" t="s">
        <v>22255</v>
      </c>
      <c r="D70" s="73"/>
      <c r="E70" s="74"/>
      <c r="F70" s="74"/>
      <c r="H70" s="193"/>
      <c r="I70" s="193"/>
      <c r="J70" s="193"/>
      <c r="K70" s="193"/>
      <c r="L70" s="194"/>
      <c r="M70" s="225"/>
      <c r="N70" s="193"/>
      <c r="O70" s="193"/>
      <c r="P70" s="193"/>
      <c r="Q70" s="193"/>
      <c r="R70" s="193"/>
      <c r="S70" s="193"/>
      <c r="T70" s="194"/>
      <c r="U70" s="24"/>
      <c r="V70" s="135"/>
      <c r="W70" s="135"/>
      <c r="X70" s="135"/>
      <c r="Y70" s="135"/>
      <c r="Z70" s="135"/>
      <c r="AA70" s="135"/>
      <c r="AB70" s="135"/>
      <c r="AC70" s="135"/>
      <c r="AD70" s="38"/>
      <c r="AE70" s="42" t="s">
        <v>1684</v>
      </c>
      <c r="AF70" s="107"/>
      <c r="AG70" s="107"/>
      <c r="AH70" s="107"/>
      <c r="AI70" s="107"/>
      <c r="AJ70" s="107"/>
      <c r="AK70" s="107"/>
      <c r="AL70" s="107"/>
      <c r="AM70" s="15"/>
      <c r="AN70" s="15"/>
      <c r="AO70" s="106"/>
      <c r="AP70" s="106"/>
      <c r="AQ70" s="106"/>
      <c r="AR70" s="106"/>
      <c r="AS70" s="106"/>
      <c r="AT70" s="106"/>
      <c r="AU70" s="106"/>
      <c r="AV70" s="1107">
        <v>46</v>
      </c>
      <c r="AW70" s="1107"/>
      <c r="AX70" s="14" t="s">
        <v>775</v>
      </c>
      <c r="AY70" s="14"/>
      <c r="AZ70" s="25"/>
      <c r="BA70" s="38"/>
      <c r="BB70" s="35">
        <f t="shared" si="0"/>
        <v>46</v>
      </c>
      <c r="BC70" s="31"/>
    </row>
    <row r="71" spans="1:55" ht="14.25" customHeight="1" x14ac:dyDescent="0.15">
      <c r="A71" s="32">
        <v>22</v>
      </c>
      <c r="B71" s="18">
        <v>6234</v>
      </c>
      <c r="C71" s="19" t="s">
        <v>22256</v>
      </c>
      <c r="M71" s="20"/>
      <c r="N71" s="193"/>
      <c r="O71" s="193"/>
      <c r="P71" s="193"/>
      <c r="Q71" s="193"/>
      <c r="R71" s="193"/>
      <c r="S71" s="193"/>
      <c r="T71" s="194"/>
      <c r="U71" s="47" t="s">
        <v>2192</v>
      </c>
      <c r="V71" s="48"/>
      <c r="W71" s="48"/>
      <c r="X71" s="48"/>
      <c r="Y71" s="48"/>
      <c r="Z71" s="48"/>
      <c r="AA71" s="48"/>
      <c r="AB71" s="48"/>
      <c r="AC71" s="48"/>
      <c r="AD71" s="40"/>
      <c r="AE71" s="43"/>
      <c r="AF71" s="107"/>
      <c r="AG71" s="107"/>
      <c r="AH71" s="107"/>
      <c r="AI71" s="107"/>
      <c r="AJ71" s="107"/>
      <c r="AK71" s="107"/>
      <c r="AL71" s="71"/>
      <c r="AM71" s="15"/>
      <c r="AN71" s="15"/>
      <c r="AO71" s="106"/>
      <c r="AP71" s="106"/>
      <c r="AQ71" s="106"/>
      <c r="AR71" s="106"/>
      <c r="AS71" s="106"/>
      <c r="AT71" s="106"/>
      <c r="AU71" s="106"/>
      <c r="AV71" s="1107">
        <v>46</v>
      </c>
      <c r="AW71" s="1107"/>
      <c r="AX71" s="14" t="s">
        <v>775</v>
      </c>
      <c r="AY71" s="14"/>
      <c r="AZ71" s="25"/>
      <c r="BA71" s="38"/>
      <c r="BB71" s="35">
        <f t="shared" si="0"/>
        <v>46</v>
      </c>
      <c r="BC71" s="31"/>
    </row>
    <row r="72" spans="1:55" ht="14.25" customHeight="1" x14ac:dyDescent="0.15">
      <c r="A72" s="32">
        <v>22</v>
      </c>
      <c r="B72" s="18">
        <v>6235</v>
      </c>
      <c r="C72" s="19" t="s">
        <v>22257</v>
      </c>
      <c r="M72" s="20"/>
      <c r="N72" s="193"/>
      <c r="O72" s="193"/>
      <c r="P72" s="193"/>
      <c r="Q72" s="193"/>
      <c r="R72" s="193"/>
      <c r="S72" s="193"/>
      <c r="T72" s="194"/>
      <c r="U72" s="47" t="s">
        <v>2194</v>
      </c>
      <c r="V72" s="48"/>
      <c r="W72" s="48"/>
      <c r="X72" s="48"/>
      <c r="Y72" s="48"/>
      <c r="Z72" s="48"/>
      <c r="AA72" s="48"/>
      <c r="AB72" s="48"/>
      <c r="AC72" s="48"/>
      <c r="AD72" s="40"/>
      <c r="AE72" s="43"/>
      <c r="AF72" s="107"/>
      <c r="AG72" s="107"/>
      <c r="AH72" s="107"/>
      <c r="AI72" s="107"/>
      <c r="AJ72" s="107"/>
      <c r="AK72" s="107"/>
      <c r="AL72" s="71"/>
      <c r="AM72" s="15"/>
      <c r="AN72" s="15"/>
      <c r="AO72" s="106"/>
      <c r="AP72" s="106"/>
      <c r="AQ72" s="106"/>
      <c r="AR72" s="106"/>
      <c r="AS72" s="106"/>
      <c r="AT72" s="106"/>
      <c r="AU72" s="106"/>
      <c r="AV72" s="1107">
        <v>37</v>
      </c>
      <c r="AW72" s="1107"/>
      <c r="AX72" s="14" t="s">
        <v>775</v>
      </c>
      <c r="AY72" s="14"/>
      <c r="AZ72" s="25"/>
      <c r="BA72" s="38"/>
      <c r="BB72" s="35">
        <f t="shared" si="0"/>
        <v>37</v>
      </c>
      <c r="BC72" s="31"/>
    </row>
    <row r="73" spans="1:55" ht="14.25" customHeight="1" x14ac:dyDescent="0.15">
      <c r="A73" s="32">
        <v>22</v>
      </c>
      <c r="B73" s="18">
        <v>6236</v>
      </c>
      <c r="C73" s="19" t="s">
        <v>22258</v>
      </c>
      <c r="M73" s="20"/>
      <c r="N73" s="193"/>
      <c r="O73" s="193"/>
      <c r="P73" s="193"/>
      <c r="Q73" s="193"/>
      <c r="R73" s="193"/>
      <c r="S73" s="193"/>
      <c r="T73" s="194"/>
      <c r="U73" s="47" t="s">
        <v>2196</v>
      </c>
      <c r="V73" s="48"/>
      <c r="W73" s="48"/>
      <c r="X73" s="48"/>
      <c r="Y73" s="48"/>
      <c r="Z73" s="48"/>
      <c r="AA73" s="48"/>
      <c r="AB73" s="48"/>
      <c r="AC73" s="48"/>
      <c r="AD73" s="40"/>
      <c r="AE73" s="43"/>
      <c r="AF73" s="107"/>
      <c r="AG73" s="107"/>
      <c r="AH73" s="107"/>
      <c r="AI73" s="107"/>
      <c r="AJ73" s="107"/>
      <c r="AK73" s="107"/>
      <c r="AL73" s="71"/>
      <c r="AM73" s="15"/>
      <c r="AN73" s="15"/>
      <c r="AO73" s="106"/>
      <c r="AP73" s="106"/>
      <c r="AQ73" s="106"/>
      <c r="AR73" s="106"/>
      <c r="AS73" s="106"/>
      <c r="AT73" s="106"/>
      <c r="AU73" s="106"/>
      <c r="AV73" s="1107">
        <v>37</v>
      </c>
      <c r="AW73" s="1107"/>
      <c r="AX73" s="14" t="s">
        <v>775</v>
      </c>
      <c r="AY73" s="14"/>
      <c r="AZ73" s="25"/>
      <c r="BA73" s="38"/>
      <c r="BB73" s="35">
        <f t="shared" ref="BB73:BB79" si="1">AV73</f>
        <v>37</v>
      </c>
      <c r="BC73" s="31"/>
    </row>
    <row r="74" spans="1:55" ht="14.25" customHeight="1" x14ac:dyDescent="0.15">
      <c r="A74" s="32">
        <v>22</v>
      </c>
      <c r="B74" s="18">
        <v>6237</v>
      </c>
      <c r="C74" s="19" t="s">
        <v>22259</v>
      </c>
      <c r="M74" s="20"/>
      <c r="N74" s="193"/>
      <c r="O74" s="193"/>
      <c r="P74" s="193"/>
      <c r="Q74" s="193"/>
      <c r="R74" s="193"/>
      <c r="S74" s="193"/>
      <c r="T74" s="194"/>
      <c r="U74" s="47" t="s">
        <v>2198</v>
      </c>
      <c r="V74" s="48"/>
      <c r="W74" s="48"/>
      <c r="X74" s="48"/>
      <c r="Y74" s="48"/>
      <c r="Z74" s="48"/>
      <c r="AA74" s="48"/>
      <c r="AB74" s="48"/>
      <c r="AC74" s="48"/>
      <c r="AD74" s="40"/>
      <c r="AE74" s="43"/>
      <c r="AF74" s="107"/>
      <c r="AG74" s="107"/>
      <c r="AH74" s="107"/>
      <c r="AI74" s="107"/>
      <c r="AJ74" s="107"/>
      <c r="AK74" s="107"/>
      <c r="AL74" s="71"/>
      <c r="AM74" s="15"/>
      <c r="AN74" s="15"/>
      <c r="AO74" s="106"/>
      <c r="AP74" s="106"/>
      <c r="AQ74" s="106"/>
      <c r="AR74" s="106"/>
      <c r="AS74" s="106"/>
      <c r="AT74" s="106"/>
      <c r="AU74" s="106"/>
      <c r="AV74" s="1107">
        <v>27</v>
      </c>
      <c r="AW74" s="1107"/>
      <c r="AX74" s="14" t="s">
        <v>775</v>
      </c>
      <c r="AY74" s="14"/>
      <c r="AZ74" s="25"/>
      <c r="BA74" s="38"/>
      <c r="BB74" s="35">
        <f t="shared" si="1"/>
        <v>27</v>
      </c>
      <c r="BC74" s="31"/>
    </row>
    <row r="75" spans="1:55" ht="14.25" customHeight="1" x14ac:dyDescent="0.15">
      <c r="A75" s="32">
        <v>22</v>
      </c>
      <c r="B75" s="18">
        <v>6238</v>
      </c>
      <c r="C75" s="19" t="s">
        <v>22260</v>
      </c>
      <c r="M75" s="20"/>
      <c r="N75" s="193"/>
      <c r="O75" s="193"/>
      <c r="P75" s="193"/>
      <c r="Q75" s="193"/>
      <c r="R75" s="193"/>
      <c r="S75" s="193"/>
      <c r="T75" s="194"/>
      <c r="U75" s="47" t="s">
        <v>2200</v>
      </c>
      <c r="V75" s="48"/>
      <c r="W75" s="48"/>
      <c r="X75" s="48"/>
      <c r="Y75" s="48"/>
      <c r="Z75" s="48"/>
      <c r="AA75" s="48"/>
      <c r="AB75" s="48"/>
      <c r="AC75" s="48"/>
      <c r="AD75" s="40"/>
      <c r="AE75" s="43"/>
      <c r="AF75" s="107"/>
      <c r="AG75" s="107"/>
      <c r="AH75" s="107"/>
      <c r="AI75" s="107"/>
      <c r="AJ75" s="107"/>
      <c r="AK75" s="107"/>
      <c r="AL75" s="71"/>
      <c r="AM75" s="15"/>
      <c r="AN75" s="15"/>
      <c r="AO75" s="106"/>
      <c r="AP75" s="106"/>
      <c r="AQ75" s="106"/>
      <c r="AR75" s="106"/>
      <c r="AS75" s="106"/>
      <c r="AT75" s="106"/>
      <c r="AU75" s="106"/>
      <c r="AV75" s="1107">
        <v>24</v>
      </c>
      <c r="AW75" s="1107"/>
      <c r="AX75" s="14" t="s">
        <v>775</v>
      </c>
      <c r="AY75" s="14"/>
      <c r="AZ75" s="25"/>
      <c r="BA75" s="38"/>
      <c r="BB75" s="35">
        <f t="shared" si="1"/>
        <v>24</v>
      </c>
      <c r="BC75" s="31"/>
    </row>
    <row r="76" spans="1:55" ht="14.25" customHeight="1" x14ac:dyDescent="0.15">
      <c r="A76" s="32">
        <v>22</v>
      </c>
      <c r="B76" s="18">
        <v>6239</v>
      </c>
      <c r="C76" s="19" t="s">
        <v>22261</v>
      </c>
      <c r="M76" s="20"/>
      <c r="N76" s="193"/>
      <c r="O76" s="193"/>
      <c r="P76" s="193"/>
      <c r="Q76" s="193"/>
      <c r="R76" s="193"/>
      <c r="S76" s="193"/>
      <c r="T76" s="194"/>
      <c r="U76" s="47" t="s">
        <v>2202</v>
      </c>
      <c r="V76" s="48"/>
      <c r="W76" s="48"/>
      <c r="X76" s="48"/>
      <c r="Y76" s="48"/>
      <c r="Z76" s="48"/>
      <c r="AA76" s="48"/>
      <c r="AB76" s="48"/>
      <c r="AC76" s="48"/>
      <c r="AD76" s="40"/>
      <c r="AE76" s="43"/>
      <c r="AF76" s="107"/>
      <c r="AG76" s="107"/>
      <c r="AH76" s="107"/>
      <c r="AI76" s="107"/>
      <c r="AJ76" s="107"/>
      <c r="AK76" s="107"/>
      <c r="AL76" s="71"/>
      <c r="AM76" s="15"/>
      <c r="AN76" s="15"/>
      <c r="AO76" s="106"/>
      <c r="AP76" s="106"/>
      <c r="AQ76" s="106"/>
      <c r="AR76" s="106"/>
      <c r="AS76" s="106"/>
      <c r="AT76" s="106"/>
      <c r="AU76" s="106"/>
      <c r="AV76" s="1107">
        <v>22</v>
      </c>
      <c r="AW76" s="1107"/>
      <c r="AX76" s="14" t="s">
        <v>775</v>
      </c>
      <c r="AY76" s="14"/>
      <c r="AZ76" s="25"/>
      <c r="BA76" s="38"/>
      <c r="BB76" s="35">
        <f t="shared" si="1"/>
        <v>22</v>
      </c>
      <c r="BC76" s="31"/>
    </row>
    <row r="77" spans="1:55" ht="14.25" customHeight="1" x14ac:dyDescent="0.15">
      <c r="A77" s="32">
        <v>22</v>
      </c>
      <c r="B77" s="18">
        <v>6240</v>
      </c>
      <c r="C77" s="19" t="s">
        <v>22262</v>
      </c>
      <c r="M77" s="20"/>
      <c r="N77" s="193"/>
      <c r="O77" s="193"/>
      <c r="P77" s="193"/>
      <c r="Q77" s="193"/>
      <c r="R77" s="193"/>
      <c r="S77" s="193"/>
      <c r="T77" s="194"/>
      <c r="U77" s="47" t="s">
        <v>2204</v>
      </c>
      <c r="V77" s="48"/>
      <c r="W77" s="48"/>
      <c r="X77" s="48"/>
      <c r="Y77" s="48"/>
      <c r="Z77" s="48"/>
      <c r="AA77" s="48"/>
      <c r="AB77" s="48"/>
      <c r="AC77" s="48"/>
      <c r="AD77" s="40"/>
      <c r="AE77" s="43"/>
      <c r="AF77" s="107"/>
      <c r="AG77" s="107"/>
      <c r="AH77" s="107"/>
      <c r="AI77" s="107"/>
      <c r="AJ77" s="107"/>
      <c r="AK77" s="107"/>
      <c r="AL77" s="71"/>
      <c r="AM77" s="15"/>
      <c r="AN77" s="15"/>
      <c r="AO77" s="106"/>
      <c r="AP77" s="106"/>
      <c r="AQ77" s="106"/>
      <c r="AR77" s="106"/>
      <c r="AS77" s="106"/>
      <c r="AT77" s="106"/>
      <c r="AU77" s="106"/>
      <c r="AV77" s="1107">
        <v>19</v>
      </c>
      <c r="AW77" s="1107"/>
      <c r="AX77" s="14" t="s">
        <v>775</v>
      </c>
      <c r="AY77" s="14"/>
      <c r="AZ77" s="25"/>
      <c r="BA77" s="38"/>
      <c r="BB77" s="35">
        <f t="shared" si="1"/>
        <v>19</v>
      </c>
      <c r="BC77" s="31"/>
    </row>
    <row r="78" spans="1:55" ht="14.25" customHeight="1" x14ac:dyDescent="0.15">
      <c r="A78" s="32">
        <v>22</v>
      </c>
      <c r="B78" s="18">
        <v>6241</v>
      </c>
      <c r="C78" s="19" t="s">
        <v>22263</v>
      </c>
      <c r="M78" s="20"/>
      <c r="N78" s="193"/>
      <c r="O78" s="193"/>
      <c r="P78" s="193"/>
      <c r="Q78" s="193"/>
      <c r="R78" s="193"/>
      <c r="S78" s="193"/>
      <c r="T78" s="194"/>
      <c r="U78" s="47" t="s">
        <v>2206</v>
      </c>
      <c r="V78" s="48"/>
      <c r="W78" s="48"/>
      <c r="X78" s="48"/>
      <c r="Y78" s="48"/>
      <c r="Z78" s="48"/>
      <c r="AA78" s="48"/>
      <c r="AB78" s="48"/>
      <c r="AC78" s="48"/>
      <c r="AD78" s="40"/>
      <c r="AE78" s="43"/>
      <c r="AF78" s="107"/>
      <c r="AG78" s="107"/>
      <c r="AH78" s="107"/>
      <c r="AI78" s="107"/>
      <c r="AJ78" s="107"/>
      <c r="AK78" s="107"/>
      <c r="AL78" s="71"/>
      <c r="AM78" s="15"/>
      <c r="AN78" s="15"/>
      <c r="AO78" s="106"/>
      <c r="AP78" s="106"/>
      <c r="AQ78" s="106"/>
      <c r="AR78" s="106"/>
      <c r="AS78" s="106"/>
      <c r="AT78" s="106"/>
      <c r="AU78" s="106"/>
      <c r="AV78" s="1107">
        <v>16</v>
      </c>
      <c r="AW78" s="1107"/>
      <c r="AX78" s="14" t="s">
        <v>775</v>
      </c>
      <c r="AY78" s="14"/>
      <c r="AZ78" s="25"/>
      <c r="BA78" s="38"/>
      <c r="BB78" s="35">
        <f t="shared" si="1"/>
        <v>16</v>
      </c>
      <c r="BC78" s="31"/>
    </row>
    <row r="79" spans="1:55" ht="14.25" customHeight="1" x14ac:dyDescent="0.15">
      <c r="A79" s="32">
        <v>22</v>
      </c>
      <c r="B79" s="18">
        <v>6242</v>
      </c>
      <c r="C79" s="19" t="s">
        <v>22264</v>
      </c>
      <c r="D79" s="135"/>
      <c r="E79" s="135"/>
      <c r="F79" s="135"/>
      <c r="G79" s="135"/>
      <c r="H79" s="25"/>
      <c r="I79" s="25"/>
      <c r="J79" s="25"/>
      <c r="K79" s="25"/>
      <c r="L79" s="25"/>
      <c r="M79" s="24"/>
      <c r="N79" s="236"/>
      <c r="O79" s="236"/>
      <c r="P79" s="236"/>
      <c r="Q79" s="236"/>
      <c r="R79" s="236"/>
      <c r="S79" s="236"/>
      <c r="T79" s="237"/>
      <c r="U79" s="42" t="s">
        <v>2208</v>
      </c>
      <c r="V79" s="106"/>
      <c r="W79" s="106"/>
      <c r="X79" s="106"/>
      <c r="Y79" s="106"/>
      <c r="Z79" s="106"/>
      <c r="AA79" s="106"/>
      <c r="AB79" s="106"/>
      <c r="AC79" s="106"/>
      <c r="AD79" s="43"/>
      <c r="AE79" s="43"/>
      <c r="AF79" s="107"/>
      <c r="AG79" s="107"/>
      <c r="AH79" s="107"/>
      <c r="AI79" s="107"/>
      <c r="AJ79" s="107"/>
      <c r="AK79" s="107"/>
      <c r="AL79" s="71"/>
      <c r="AM79" s="15"/>
      <c r="AN79" s="15"/>
      <c r="AO79" s="106"/>
      <c r="AP79" s="106"/>
      <c r="AQ79" s="106"/>
      <c r="AR79" s="106"/>
      <c r="AS79" s="106"/>
      <c r="AT79" s="106"/>
      <c r="AU79" s="106"/>
      <c r="AV79" s="1107">
        <v>13</v>
      </c>
      <c r="AW79" s="1107"/>
      <c r="AX79" s="14" t="s">
        <v>775</v>
      </c>
      <c r="AY79" s="14"/>
      <c r="AZ79" s="25"/>
      <c r="BA79" s="38"/>
      <c r="BB79" s="35">
        <f t="shared" si="1"/>
        <v>13</v>
      </c>
      <c r="BC79" s="61"/>
    </row>
  </sheetData>
  <mergeCells count="75">
    <mergeCell ref="AV77:AW77"/>
    <mergeCell ref="AV78:AW78"/>
    <mergeCell ref="AV79:AW79"/>
    <mergeCell ref="AV71:AW71"/>
    <mergeCell ref="AV72:AW72"/>
    <mergeCell ref="AV73:AW73"/>
    <mergeCell ref="AV74:AW74"/>
    <mergeCell ref="AV75:AW75"/>
    <mergeCell ref="AV76:AW76"/>
    <mergeCell ref="AV70:AW70"/>
    <mergeCell ref="AV59:AW59"/>
    <mergeCell ref="AV60:AW60"/>
    <mergeCell ref="AV61:AW61"/>
    <mergeCell ref="AV62:AW62"/>
    <mergeCell ref="AV63:AW63"/>
    <mergeCell ref="AV64:AW64"/>
    <mergeCell ref="AV65:AW65"/>
    <mergeCell ref="AV66:AW66"/>
    <mergeCell ref="AV67:AW67"/>
    <mergeCell ref="AV68:AW68"/>
    <mergeCell ref="AV69:AW69"/>
    <mergeCell ref="AV58:AW58"/>
    <mergeCell ref="AV47:AW47"/>
    <mergeCell ref="AV48:AW48"/>
    <mergeCell ref="AV49:AW49"/>
    <mergeCell ref="AV50:AW50"/>
    <mergeCell ref="AV51:AW51"/>
    <mergeCell ref="AV52:AW52"/>
    <mergeCell ref="AV53:AW53"/>
    <mergeCell ref="AV54:AW54"/>
    <mergeCell ref="AV55:AW55"/>
    <mergeCell ref="AV56:AW56"/>
    <mergeCell ref="AV57:AW57"/>
    <mergeCell ref="AV46:AW46"/>
    <mergeCell ref="AV35:AW35"/>
    <mergeCell ref="AV36:AW36"/>
    <mergeCell ref="AV37:AW37"/>
    <mergeCell ref="AV38:AW38"/>
    <mergeCell ref="AV39:AW39"/>
    <mergeCell ref="AV40:AW40"/>
    <mergeCell ref="AV41:AW41"/>
    <mergeCell ref="AV42:AW42"/>
    <mergeCell ref="AV43:AW43"/>
    <mergeCell ref="AV44:AW44"/>
    <mergeCell ref="AV45:AW45"/>
    <mergeCell ref="AV34:AW34"/>
    <mergeCell ref="AV23:AW23"/>
    <mergeCell ref="AV24:AW24"/>
    <mergeCell ref="AV25:AW25"/>
    <mergeCell ref="AV26:AW26"/>
    <mergeCell ref="AV27:AW27"/>
    <mergeCell ref="AV28:AW28"/>
    <mergeCell ref="AV29:AW29"/>
    <mergeCell ref="AV30:AW30"/>
    <mergeCell ref="AV31:AW31"/>
    <mergeCell ref="AV32:AW32"/>
    <mergeCell ref="AV33:AW33"/>
    <mergeCell ref="AV22:AW22"/>
    <mergeCell ref="AV11:AW11"/>
    <mergeCell ref="AV12:AW12"/>
    <mergeCell ref="AV13:AW13"/>
    <mergeCell ref="AV14:AW14"/>
    <mergeCell ref="AV15:AW15"/>
    <mergeCell ref="AV16:AW16"/>
    <mergeCell ref="AV17:AW17"/>
    <mergeCell ref="AV18:AW18"/>
    <mergeCell ref="AV19:AW19"/>
    <mergeCell ref="AV20:AW20"/>
    <mergeCell ref="AV21:AW21"/>
    <mergeCell ref="D5:BA5"/>
    <mergeCell ref="AV7:AW7"/>
    <mergeCell ref="AV8:AW8"/>
    <mergeCell ref="D9:L10"/>
    <mergeCell ref="AV9:AW9"/>
    <mergeCell ref="AV10:AW10"/>
  </mergeCells>
  <phoneticPr fontId="1"/>
  <printOptions horizontalCentered="1"/>
  <pageMargins left="0.78740157480314965" right="0.39370078740157483" top="0.59055118110236227" bottom="0.59055118110236227" header="0.39370078740157483" footer="0.31496062992125984"/>
  <pageSetup paperSize="9" scale="46" orientation="portrait" horizontalDpi="300" verticalDpi="300" r:id="rId1"/>
  <headerFooter>
    <oddHeader>&amp;R&amp;9経過的生活介護</oddHeader>
    <oddFooter>&amp;C&amp;14&amp;P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autoPageBreaks="0"/>
  </sheetPr>
  <dimension ref="A1:BF79"/>
  <sheetViews>
    <sheetView view="pageBreakPreview" zoomScaleNormal="100" zoomScaleSheetLayoutView="100" workbookViewId="0"/>
  </sheetViews>
  <sheetFormatPr defaultColWidth="9" defaultRowHeight="17.100000000000001" customHeight="1" x14ac:dyDescent="0.15"/>
  <cols>
    <col min="1" max="1" width="4.625" style="2" customWidth="1"/>
    <col min="2" max="2" width="7.625" style="2" customWidth="1"/>
    <col min="3" max="3" width="35.625" style="4" customWidth="1"/>
    <col min="4" max="7" width="2.375" style="2" customWidth="1"/>
    <col min="8" max="18" width="2.375" style="4" customWidth="1"/>
    <col min="19" max="22" width="2.375" style="2" customWidth="1"/>
    <col min="23" max="51" width="2.375" style="5" customWidth="1"/>
    <col min="52" max="53" width="2.375" style="2" customWidth="1"/>
    <col min="54" max="54" width="7.125" style="2" customWidth="1"/>
    <col min="55" max="55" width="8.625" style="2" customWidth="1"/>
    <col min="56" max="56" width="2.875" style="2" customWidth="1"/>
    <col min="57" max="16384" width="9" style="2"/>
  </cols>
  <sheetData>
    <row r="1" spans="1:55" ht="17.100000000000001" customHeight="1" x14ac:dyDescent="0.15">
      <c r="A1" s="1"/>
    </row>
    <row r="2" spans="1:55" ht="17.100000000000001" customHeight="1" x14ac:dyDescent="0.15">
      <c r="A2" s="1"/>
    </row>
    <row r="3" spans="1:55" ht="17.100000000000001" customHeight="1" x14ac:dyDescent="0.15">
      <c r="A3" s="1"/>
    </row>
    <row r="4" spans="1:55" ht="17.100000000000001" customHeight="1" x14ac:dyDescent="0.15">
      <c r="A4" s="1"/>
      <c r="B4" s="180"/>
    </row>
    <row r="5" spans="1:55" ht="13.7" customHeight="1" x14ac:dyDescent="0.15">
      <c r="A5" s="6" t="s">
        <v>1</v>
      </c>
      <c r="B5" s="7"/>
      <c r="C5" s="79" t="s">
        <v>2</v>
      </c>
      <c r="D5" s="1099" t="s">
        <v>3</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1100"/>
      <c r="AV5" s="1100"/>
      <c r="AW5" s="1100"/>
      <c r="AX5" s="1100"/>
      <c r="AY5" s="1100"/>
      <c r="AZ5" s="1100"/>
      <c r="BA5" s="1104"/>
      <c r="BB5" s="9" t="s">
        <v>4</v>
      </c>
      <c r="BC5" s="9" t="s">
        <v>5</v>
      </c>
    </row>
    <row r="6" spans="1:55" ht="13.7" customHeight="1" x14ac:dyDescent="0.15">
      <c r="A6" s="10" t="s">
        <v>6</v>
      </c>
      <c r="B6" s="11" t="s">
        <v>7</v>
      </c>
      <c r="C6" s="80"/>
      <c r="D6" s="13"/>
      <c r="E6" s="14"/>
      <c r="F6" s="14"/>
      <c r="G6" s="14"/>
      <c r="H6" s="14"/>
      <c r="I6" s="14"/>
      <c r="J6" s="14"/>
      <c r="K6" s="14"/>
      <c r="L6" s="14"/>
      <c r="M6" s="14"/>
      <c r="N6" s="14"/>
      <c r="O6" s="14"/>
      <c r="P6" s="14"/>
      <c r="Q6" s="14"/>
      <c r="R6" s="14"/>
      <c r="S6" s="14"/>
      <c r="T6" s="14"/>
      <c r="U6" s="14"/>
      <c r="V6" s="14"/>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4"/>
      <c r="BA6" s="14"/>
      <c r="BB6" s="16" t="s">
        <v>8</v>
      </c>
      <c r="BC6" s="16" t="s">
        <v>9</v>
      </c>
    </row>
    <row r="7" spans="1:55" ht="14.25" customHeight="1" x14ac:dyDescent="0.15">
      <c r="A7" s="17">
        <v>22</v>
      </c>
      <c r="B7" s="17">
        <v>6243</v>
      </c>
      <c r="C7" s="19" t="s">
        <v>22265</v>
      </c>
      <c r="D7" s="20" t="s">
        <v>2232</v>
      </c>
      <c r="E7" s="4"/>
      <c r="F7" s="4"/>
      <c r="G7" s="4"/>
      <c r="M7" s="1109" t="s">
        <v>2233</v>
      </c>
      <c r="N7" s="1110"/>
      <c r="O7" s="1110"/>
      <c r="P7" s="1110"/>
      <c r="Q7" s="1110"/>
      <c r="R7" s="1110"/>
      <c r="S7" s="1110"/>
      <c r="T7" s="1111"/>
      <c r="U7" s="24" t="s">
        <v>2234</v>
      </c>
      <c r="V7" s="25"/>
      <c r="W7" s="25"/>
      <c r="X7" s="25"/>
      <c r="Y7" s="25"/>
      <c r="Z7" s="25"/>
      <c r="AA7" s="25"/>
      <c r="AB7" s="25"/>
      <c r="AC7" s="25"/>
      <c r="AD7" s="25"/>
      <c r="AE7" s="25"/>
      <c r="AF7" s="71"/>
      <c r="AG7" s="71"/>
      <c r="AH7" s="71"/>
      <c r="AI7" s="71"/>
      <c r="AJ7" s="71"/>
      <c r="AK7" s="71"/>
      <c r="AL7" s="71"/>
      <c r="AM7" s="26"/>
      <c r="AN7" s="26"/>
      <c r="AO7" s="211"/>
      <c r="AP7" s="211"/>
      <c r="AQ7" s="211"/>
      <c r="AR7" s="211"/>
      <c r="AS7" s="211"/>
      <c r="AT7" s="211"/>
      <c r="AU7" s="211"/>
      <c r="AV7" s="1107">
        <v>155</v>
      </c>
      <c r="AW7" s="1107"/>
      <c r="AX7" s="25" t="s">
        <v>775</v>
      </c>
      <c r="AY7" s="25"/>
      <c r="AZ7" s="25"/>
      <c r="BA7" s="38"/>
      <c r="BB7" s="238">
        <f t="shared" ref="BB7:BB70" si="0">AV7</f>
        <v>155</v>
      </c>
      <c r="BC7" s="31" t="s">
        <v>13</v>
      </c>
    </row>
    <row r="8" spans="1:55" ht="14.25" customHeight="1" x14ac:dyDescent="0.15">
      <c r="A8" s="32">
        <v>22</v>
      </c>
      <c r="B8" s="32">
        <v>6244</v>
      </c>
      <c r="C8" s="34" t="s">
        <v>22266</v>
      </c>
      <c r="D8" s="73"/>
      <c r="E8" s="74"/>
      <c r="F8" s="74"/>
      <c r="G8" s="4"/>
      <c r="H8" s="193"/>
      <c r="I8" s="193"/>
      <c r="J8" s="193"/>
      <c r="K8" s="193"/>
      <c r="L8" s="193"/>
      <c r="M8" s="1109"/>
      <c r="N8" s="1110"/>
      <c r="O8" s="1110"/>
      <c r="P8" s="1110"/>
      <c r="Q8" s="1110"/>
      <c r="R8" s="1110"/>
      <c r="S8" s="1110"/>
      <c r="T8" s="1111"/>
      <c r="U8" s="42" t="s">
        <v>2236</v>
      </c>
      <c r="V8" s="43"/>
      <c r="W8" s="43"/>
      <c r="X8" s="43"/>
      <c r="Y8" s="43"/>
      <c r="Z8" s="43"/>
      <c r="AA8" s="43"/>
      <c r="AB8" s="43"/>
      <c r="AC8" s="43"/>
      <c r="AD8" s="43"/>
      <c r="AE8" s="43"/>
      <c r="AF8" s="107"/>
      <c r="AG8" s="107"/>
      <c r="AH8" s="107"/>
      <c r="AI8" s="107"/>
      <c r="AJ8" s="107"/>
      <c r="AK8" s="107"/>
      <c r="AL8" s="107"/>
      <c r="AM8" s="44"/>
      <c r="AN8" s="44"/>
      <c r="AO8" s="239"/>
      <c r="AP8" s="239"/>
      <c r="AQ8" s="239"/>
      <c r="AR8" s="239"/>
      <c r="AS8" s="239"/>
      <c r="AT8" s="239"/>
      <c r="AU8" s="239"/>
      <c r="AV8" s="1106">
        <v>186</v>
      </c>
      <c r="AW8" s="1106"/>
      <c r="AX8" s="43" t="s">
        <v>775</v>
      </c>
      <c r="AY8" s="43"/>
      <c r="AZ8" s="43"/>
      <c r="BA8" s="231"/>
      <c r="BB8" s="123">
        <f t="shared" si="0"/>
        <v>186</v>
      </c>
      <c r="BC8" s="31"/>
    </row>
    <row r="9" spans="1:55" ht="14.25" customHeight="1" x14ac:dyDescent="0.15">
      <c r="A9" s="32">
        <v>22</v>
      </c>
      <c r="B9" s="32">
        <v>6245</v>
      </c>
      <c r="C9" s="34" t="s">
        <v>22267</v>
      </c>
      <c r="D9" s="4"/>
      <c r="E9" s="4"/>
      <c r="F9" s="4"/>
      <c r="G9" s="4"/>
      <c r="M9" s="47" t="s">
        <v>2238</v>
      </c>
      <c r="N9" s="40"/>
      <c r="O9" s="40"/>
      <c r="P9" s="40"/>
      <c r="Q9" s="40"/>
      <c r="R9" s="40"/>
      <c r="S9" s="40"/>
      <c r="T9" s="41"/>
      <c r="U9" s="24" t="s">
        <v>2239</v>
      </c>
      <c r="V9" s="25"/>
      <c r="W9" s="26"/>
      <c r="X9" s="26"/>
      <c r="Y9" s="26"/>
      <c r="Z9" s="26"/>
      <c r="AA9" s="26"/>
      <c r="AB9" s="26"/>
      <c r="AC9" s="26"/>
      <c r="AD9" s="240"/>
      <c r="AE9" s="240"/>
      <c r="AF9" s="240"/>
      <c r="AG9" s="240"/>
      <c r="AH9" s="240"/>
      <c r="AI9" s="240"/>
      <c r="AJ9" s="240"/>
      <c r="AK9" s="240"/>
      <c r="AL9" s="240"/>
      <c r="AM9" s="240"/>
      <c r="AN9" s="240"/>
      <c r="AO9" s="240"/>
      <c r="AP9" s="240"/>
      <c r="AQ9" s="240"/>
      <c r="AR9" s="240"/>
      <c r="AS9" s="240"/>
      <c r="AT9" s="240"/>
      <c r="AU9" s="240"/>
      <c r="AV9" s="1107">
        <v>149</v>
      </c>
      <c r="AW9" s="1107"/>
      <c r="AX9" s="43" t="s">
        <v>775</v>
      </c>
      <c r="AY9" s="43"/>
      <c r="AZ9" s="43"/>
      <c r="BA9" s="231"/>
      <c r="BB9" s="123">
        <f t="shared" si="0"/>
        <v>149</v>
      </c>
      <c r="BC9" s="232"/>
    </row>
    <row r="10" spans="1:55" ht="14.25" customHeight="1" x14ac:dyDescent="0.15">
      <c r="A10" s="32">
        <v>22</v>
      </c>
      <c r="B10" s="32">
        <v>6246</v>
      </c>
      <c r="C10" s="34" t="s">
        <v>22268</v>
      </c>
      <c r="D10" s="4"/>
      <c r="E10" s="4"/>
      <c r="F10" s="4"/>
      <c r="G10" s="4"/>
      <c r="M10" s="20"/>
      <c r="S10" s="4"/>
      <c r="T10" s="21"/>
      <c r="U10" s="42" t="s">
        <v>2241</v>
      </c>
      <c r="V10" s="43"/>
      <c r="W10" s="44"/>
      <c r="X10" s="44"/>
      <c r="Y10" s="44"/>
      <c r="Z10" s="44"/>
      <c r="AA10" s="44"/>
      <c r="AB10" s="44"/>
      <c r="AC10" s="44"/>
      <c r="AD10" s="241"/>
      <c r="AE10" s="241"/>
      <c r="AF10" s="241"/>
      <c r="AG10" s="241"/>
      <c r="AH10" s="241"/>
      <c r="AI10" s="241"/>
      <c r="AJ10" s="241"/>
      <c r="AK10" s="241"/>
      <c r="AL10" s="241"/>
      <c r="AM10" s="241"/>
      <c r="AN10" s="241"/>
      <c r="AO10" s="241"/>
      <c r="AP10" s="241"/>
      <c r="AQ10" s="241"/>
      <c r="AR10" s="241"/>
      <c r="AS10" s="241"/>
      <c r="AT10" s="241"/>
      <c r="AU10" s="241"/>
      <c r="AV10" s="1106">
        <v>178</v>
      </c>
      <c r="AW10" s="1106"/>
      <c r="AX10" s="43" t="s">
        <v>775</v>
      </c>
      <c r="AY10" s="43"/>
      <c r="AZ10" s="43"/>
      <c r="BA10" s="231"/>
      <c r="BB10" s="123">
        <f t="shared" si="0"/>
        <v>178</v>
      </c>
      <c r="BC10" s="232"/>
    </row>
    <row r="11" spans="1:55" ht="14.25" customHeight="1" x14ac:dyDescent="0.15">
      <c r="A11" s="32">
        <v>22</v>
      </c>
      <c r="B11" s="32">
        <v>6247</v>
      </c>
      <c r="C11" s="34" t="s">
        <v>22269</v>
      </c>
      <c r="D11" s="4"/>
      <c r="E11" s="4"/>
      <c r="F11" s="4"/>
      <c r="G11" s="4"/>
      <c r="M11" s="47" t="s">
        <v>2243</v>
      </c>
      <c r="N11" s="40"/>
      <c r="O11" s="40"/>
      <c r="P11" s="40"/>
      <c r="Q11" s="40"/>
      <c r="R11" s="40"/>
      <c r="S11" s="40"/>
      <c r="T11" s="41"/>
      <c r="U11" s="42" t="s">
        <v>2244</v>
      </c>
      <c r="V11" s="43"/>
      <c r="W11" s="44"/>
      <c r="X11" s="44"/>
      <c r="Y11" s="44"/>
      <c r="Z11" s="44"/>
      <c r="AA11" s="44"/>
      <c r="AB11" s="44"/>
      <c r="AC11" s="44"/>
      <c r="AD11" s="241"/>
      <c r="AE11" s="241"/>
      <c r="AF11" s="241"/>
      <c r="AG11" s="241"/>
      <c r="AH11" s="241"/>
      <c r="AI11" s="241"/>
      <c r="AJ11" s="241"/>
      <c r="AK11" s="241"/>
      <c r="AL11" s="241"/>
      <c r="AM11" s="241"/>
      <c r="AN11" s="241"/>
      <c r="AO11" s="241"/>
      <c r="AP11" s="241"/>
      <c r="AQ11" s="241"/>
      <c r="AR11" s="241"/>
      <c r="AS11" s="241"/>
      <c r="AT11" s="241"/>
      <c r="AU11" s="241"/>
      <c r="AV11" s="1107">
        <v>134</v>
      </c>
      <c r="AW11" s="1107"/>
      <c r="AX11" s="43" t="s">
        <v>775</v>
      </c>
      <c r="AY11" s="43"/>
      <c r="AZ11" s="43"/>
      <c r="BA11" s="231"/>
      <c r="BB11" s="123">
        <f t="shared" si="0"/>
        <v>134</v>
      </c>
      <c r="BC11" s="232"/>
    </row>
    <row r="12" spans="1:55" ht="14.25" customHeight="1" x14ac:dyDescent="0.15">
      <c r="A12" s="32">
        <v>22</v>
      </c>
      <c r="B12" s="32">
        <v>6248</v>
      </c>
      <c r="C12" s="34" t="s">
        <v>22270</v>
      </c>
      <c r="D12" s="4"/>
      <c r="E12" s="4"/>
      <c r="F12" s="4"/>
      <c r="G12" s="4"/>
      <c r="M12" s="24"/>
      <c r="N12" s="25"/>
      <c r="O12" s="25"/>
      <c r="P12" s="25"/>
      <c r="Q12" s="25"/>
      <c r="R12" s="25"/>
      <c r="S12" s="25"/>
      <c r="T12" s="38"/>
      <c r="U12" s="42" t="s">
        <v>2246</v>
      </c>
      <c r="V12" s="43"/>
      <c r="W12" s="44"/>
      <c r="X12" s="44"/>
      <c r="Y12" s="44"/>
      <c r="Z12" s="44"/>
      <c r="AA12" s="44"/>
      <c r="AB12" s="44"/>
      <c r="AC12" s="44"/>
      <c r="AD12" s="241"/>
      <c r="AE12" s="241"/>
      <c r="AF12" s="241"/>
      <c r="AG12" s="241"/>
      <c r="AH12" s="241"/>
      <c r="AI12" s="241"/>
      <c r="AJ12" s="241"/>
      <c r="AK12" s="241"/>
      <c r="AL12" s="241"/>
      <c r="AM12" s="241"/>
      <c r="AN12" s="241"/>
      <c r="AO12" s="241"/>
      <c r="AP12" s="241"/>
      <c r="AQ12" s="241"/>
      <c r="AR12" s="241"/>
      <c r="AS12" s="241"/>
      <c r="AT12" s="241"/>
      <c r="AU12" s="241"/>
      <c r="AV12" s="1106">
        <v>161</v>
      </c>
      <c r="AW12" s="1106"/>
      <c r="AX12" s="43" t="s">
        <v>775</v>
      </c>
      <c r="AY12" s="43"/>
      <c r="AZ12" s="43"/>
      <c r="BA12" s="231"/>
      <c r="BB12" s="123">
        <f t="shared" si="0"/>
        <v>161</v>
      </c>
      <c r="BC12" s="232"/>
    </row>
    <row r="13" spans="1:55" ht="14.25" customHeight="1" x14ac:dyDescent="0.15">
      <c r="A13" s="32">
        <v>22</v>
      </c>
      <c r="B13" s="32">
        <v>6249</v>
      </c>
      <c r="C13" s="34" t="s">
        <v>22271</v>
      </c>
      <c r="D13" s="4"/>
      <c r="E13" s="4"/>
      <c r="F13" s="4"/>
      <c r="G13" s="4"/>
      <c r="L13" s="21"/>
      <c r="M13" s="42" t="s">
        <v>2248</v>
      </c>
      <c r="N13" s="43"/>
      <c r="O13" s="43"/>
      <c r="P13" s="43"/>
      <c r="Q13" s="43"/>
      <c r="R13" s="43"/>
      <c r="S13" s="43"/>
      <c r="T13" s="231"/>
      <c r="U13" s="42" t="s">
        <v>2249</v>
      </c>
      <c r="V13" s="25"/>
      <c r="W13" s="26"/>
      <c r="X13" s="26"/>
      <c r="Y13" s="26"/>
      <c r="Z13" s="26"/>
      <c r="AA13" s="26"/>
      <c r="AB13" s="26"/>
      <c r="AC13" s="26"/>
      <c r="AD13" s="240"/>
      <c r="AE13" s="240"/>
      <c r="AF13" s="240"/>
      <c r="AG13" s="240"/>
      <c r="AH13" s="240"/>
      <c r="AI13" s="240"/>
      <c r="AJ13" s="240"/>
      <c r="AK13" s="240"/>
      <c r="AL13" s="240"/>
      <c r="AM13" s="240"/>
      <c r="AN13" s="240"/>
      <c r="AO13" s="240"/>
      <c r="AP13" s="240"/>
      <c r="AQ13" s="240"/>
      <c r="AR13" s="240"/>
      <c r="AS13" s="240"/>
      <c r="AT13" s="240"/>
      <c r="AU13" s="240"/>
      <c r="AV13" s="1107">
        <v>186</v>
      </c>
      <c r="AW13" s="1107"/>
      <c r="AX13" s="43" t="s">
        <v>775</v>
      </c>
      <c r="AY13" s="43"/>
      <c r="AZ13" s="43"/>
      <c r="BA13" s="231"/>
      <c r="BB13" s="123">
        <f t="shared" si="0"/>
        <v>186</v>
      </c>
      <c r="BC13" s="232"/>
    </row>
    <row r="14" spans="1:55" ht="14.25" customHeight="1" x14ac:dyDescent="0.15">
      <c r="A14" s="32">
        <v>22</v>
      </c>
      <c r="B14" s="32">
        <v>6426</v>
      </c>
      <c r="C14" s="34" t="s">
        <v>22272</v>
      </c>
      <c r="D14" s="111"/>
      <c r="E14" s="112"/>
      <c r="F14" s="112"/>
      <c r="G14" s="25"/>
      <c r="H14" s="236"/>
      <c r="I14" s="236"/>
      <c r="J14" s="236"/>
      <c r="K14" s="236"/>
      <c r="L14" s="237"/>
      <c r="M14" s="94" t="s">
        <v>2251</v>
      </c>
      <c r="N14" s="242"/>
      <c r="O14" s="242"/>
      <c r="P14" s="242"/>
      <c r="Q14" s="242"/>
      <c r="R14" s="242"/>
      <c r="S14" s="242"/>
      <c r="T14" s="242"/>
      <c r="U14" s="43"/>
      <c r="V14" s="43"/>
      <c r="W14" s="43"/>
      <c r="X14" s="43"/>
      <c r="Y14" s="43"/>
      <c r="Z14" s="43"/>
      <c r="AA14" s="43"/>
      <c r="AB14" s="43"/>
      <c r="AC14" s="43"/>
      <c r="AD14" s="43"/>
      <c r="AE14" s="43"/>
      <c r="AF14" s="107"/>
      <c r="AG14" s="107"/>
      <c r="AH14" s="107"/>
      <c r="AI14" s="107"/>
      <c r="AJ14" s="107"/>
      <c r="AK14" s="107"/>
      <c r="AL14" s="107"/>
      <c r="AM14" s="44"/>
      <c r="AN14" s="44"/>
      <c r="AO14" s="239"/>
      <c r="AP14" s="239"/>
      <c r="AQ14" s="239"/>
      <c r="AR14" s="239"/>
      <c r="AS14" s="239"/>
      <c r="AT14" s="239"/>
      <c r="AU14" s="239"/>
      <c r="AV14" s="1106">
        <v>10</v>
      </c>
      <c r="AW14" s="1106"/>
      <c r="AX14" s="43" t="s">
        <v>775</v>
      </c>
      <c r="AY14" s="43"/>
      <c r="AZ14" s="43"/>
      <c r="BA14" s="231"/>
      <c r="BB14" s="123">
        <f t="shared" si="0"/>
        <v>10</v>
      </c>
      <c r="BC14" s="31"/>
    </row>
    <row r="15" spans="1:55" ht="14.25" customHeight="1" x14ac:dyDescent="0.15">
      <c r="A15" s="32">
        <v>22</v>
      </c>
      <c r="B15" s="32">
        <v>6250</v>
      </c>
      <c r="C15" s="34" t="s">
        <v>22273</v>
      </c>
      <c r="D15" s="43" t="s">
        <v>2253</v>
      </c>
      <c r="E15" s="43"/>
      <c r="F15" s="43"/>
      <c r="G15" s="43"/>
      <c r="H15" s="43"/>
      <c r="I15" s="43"/>
      <c r="J15" s="43"/>
      <c r="K15" s="43"/>
      <c r="L15" s="43"/>
      <c r="M15" s="43"/>
      <c r="N15" s="43"/>
      <c r="O15" s="43"/>
      <c r="P15" s="43"/>
      <c r="Q15" s="43"/>
      <c r="R15" s="43"/>
      <c r="S15" s="43"/>
      <c r="T15" s="43"/>
      <c r="U15" s="43"/>
      <c r="V15" s="43"/>
      <c r="W15" s="44"/>
      <c r="X15" s="44"/>
      <c r="Y15" s="44"/>
      <c r="Z15" s="44"/>
      <c r="AA15" s="44"/>
      <c r="AB15" s="44"/>
      <c r="AC15" s="44"/>
      <c r="AD15" s="241"/>
      <c r="AE15" s="241"/>
      <c r="AF15" s="241"/>
      <c r="AG15" s="241"/>
      <c r="AH15" s="241"/>
      <c r="AI15" s="241"/>
      <c r="AJ15" s="241"/>
      <c r="AK15" s="241"/>
      <c r="AL15" s="241"/>
      <c r="AM15" s="241"/>
      <c r="AN15" s="241"/>
      <c r="AO15" s="241"/>
      <c r="AP15" s="241"/>
      <c r="AQ15" s="241"/>
      <c r="AR15" s="241"/>
      <c r="AS15" s="241"/>
      <c r="AT15" s="241"/>
      <c r="AU15" s="241"/>
      <c r="AV15" s="1106">
        <v>104</v>
      </c>
      <c r="AW15" s="1106"/>
      <c r="AX15" s="43" t="s">
        <v>775</v>
      </c>
      <c r="AY15" s="43"/>
      <c r="AZ15" s="43"/>
      <c r="BA15" s="231"/>
      <c r="BB15" s="123">
        <f t="shared" si="0"/>
        <v>104</v>
      </c>
      <c r="BC15" s="232"/>
    </row>
    <row r="16" spans="1:55" ht="14.25" customHeight="1" x14ac:dyDescent="0.15">
      <c r="A16" s="32">
        <v>22</v>
      </c>
      <c r="B16" s="32">
        <v>6251</v>
      </c>
      <c r="C16" s="34" t="s">
        <v>22274</v>
      </c>
      <c r="D16" s="1085" t="s">
        <v>2255</v>
      </c>
      <c r="E16" s="1086"/>
      <c r="F16" s="1086"/>
      <c r="G16" s="1086"/>
      <c r="H16" s="1086"/>
      <c r="I16" s="1086"/>
      <c r="J16" s="1086"/>
      <c r="K16" s="1086"/>
      <c r="L16" s="1087"/>
      <c r="M16" s="42"/>
      <c r="N16" s="43"/>
      <c r="O16" s="43"/>
      <c r="P16" s="43"/>
      <c r="Q16" s="43"/>
      <c r="R16" s="43"/>
      <c r="S16" s="43"/>
      <c r="T16" s="43"/>
      <c r="U16" s="43"/>
      <c r="V16" s="43"/>
      <c r="W16" s="44"/>
      <c r="X16" s="44"/>
      <c r="Y16" s="44"/>
      <c r="Z16" s="44"/>
      <c r="AA16" s="44"/>
      <c r="AB16" s="44"/>
      <c r="AC16" s="44"/>
      <c r="AD16" s="241"/>
      <c r="AE16" s="241"/>
      <c r="AF16" s="241"/>
      <c r="AG16" s="241"/>
      <c r="AH16" s="241"/>
      <c r="AI16" s="241"/>
      <c r="AJ16" s="241"/>
      <c r="AK16" s="241"/>
      <c r="AL16" s="241"/>
      <c r="AM16" s="241"/>
      <c r="AN16" s="241"/>
      <c r="AO16" s="241"/>
      <c r="AP16" s="241"/>
      <c r="AQ16" s="241"/>
      <c r="AR16" s="241"/>
      <c r="AS16" s="241"/>
      <c r="AT16" s="241"/>
      <c r="AU16" s="241"/>
      <c r="AV16" s="1107">
        <v>734</v>
      </c>
      <c r="AW16" s="1107"/>
      <c r="AX16" s="43" t="s">
        <v>775</v>
      </c>
      <c r="AY16" s="43"/>
      <c r="AZ16" s="43"/>
      <c r="BA16" s="231"/>
      <c r="BB16" s="123">
        <f t="shared" si="0"/>
        <v>734</v>
      </c>
      <c r="BC16" s="232"/>
    </row>
    <row r="17" spans="1:55" ht="14.25" customHeight="1" x14ac:dyDescent="0.15">
      <c r="A17" s="32">
        <v>22</v>
      </c>
      <c r="B17" s="32">
        <v>6252</v>
      </c>
      <c r="C17" s="34" t="s">
        <v>22275</v>
      </c>
      <c r="D17" s="1088"/>
      <c r="E17" s="1089"/>
      <c r="F17" s="1089"/>
      <c r="G17" s="1089"/>
      <c r="H17" s="1089"/>
      <c r="I17" s="1089"/>
      <c r="J17" s="1089"/>
      <c r="K17" s="1089"/>
      <c r="L17" s="1090"/>
      <c r="M17" s="42" t="s">
        <v>2257</v>
      </c>
      <c r="N17" s="43"/>
      <c r="O17" s="43"/>
      <c r="P17" s="43"/>
      <c r="Q17" s="43"/>
      <c r="R17" s="43"/>
      <c r="S17" s="43"/>
      <c r="T17" s="43"/>
      <c r="U17" s="43"/>
      <c r="V17" s="43"/>
      <c r="W17" s="44"/>
      <c r="X17" s="44"/>
      <c r="Y17" s="44"/>
      <c r="Z17" s="44"/>
      <c r="AA17" s="44"/>
      <c r="AB17" s="44"/>
      <c r="AC17" s="65"/>
      <c r="AD17" s="243"/>
      <c r="AE17" s="243"/>
      <c r="AF17" s="243"/>
      <c r="AG17" s="243"/>
      <c r="AH17" s="243"/>
      <c r="AI17" s="243"/>
      <c r="AJ17" s="243"/>
      <c r="AK17" s="243"/>
      <c r="AL17" s="243"/>
      <c r="AM17" s="243"/>
      <c r="AN17" s="243"/>
      <c r="AO17" s="243"/>
      <c r="AP17" s="243"/>
      <c r="AQ17" s="243"/>
      <c r="AR17" s="243"/>
      <c r="AS17" s="243"/>
      <c r="AT17" s="243"/>
      <c r="AU17" s="243"/>
      <c r="AV17" s="1108">
        <v>658</v>
      </c>
      <c r="AW17" s="1108"/>
      <c r="AX17" s="40" t="s">
        <v>775</v>
      </c>
      <c r="AY17" s="40"/>
      <c r="AZ17" s="40"/>
      <c r="BA17" s="41"/>
      <c r="BB17" s="123">
        <f t="shared" si="0"/>
        <v>658</v>
      </c>
      <c r="BC17" s="232"/>
    </row>
    <row r="18" spans="1:55" ht="14.25" customHeight="1" x14ac:dyDescent="0.15">
      <c r="A18" s="32">
        <v>22</v>
      </c>
      <c r="B18" s="32">
        <v>6254</v>
      </c>
      <c r="C18" s="34" t="s">
        <v>22276</v>
      </c>
      <c r="D18" s="1085" t="s">
        <v>2259</v>
      </c>
      <c r="E18" s="1086"/>
      <c r="F18" s="1086"/>
      <c r="G18" s="1086"/>
      <c r="H18" s="1086"/>
      <c r="I18" s="1086"/>
      <c r="J18" s="1086"/>
      <c r="K18" s="1086"/>
      <c r="L18" s="1087"/>
      <c r="M18" s="40" t="s">
        <v>2135</v>
      </c>
      <c r="N18" s="40"/>
      <c r="O18" s="40"/>
      <c r="P18" s="40"/>
      <c r="Q18" s="40"/>
      <c r="R18" s="40"/>
      <c r="S18" s="40"/>
      <c r="T18" s="41"/>
      <c r="U18" s="42" t="s">
        <v>2136</v>
      </c>
      <c r="V18" s="107"/>
      <c r="W18" s="107"/>
      <c r="X18" s="107"/>
      <c r="Y18" s="107"/>
      <c r="Z18" s="107"/>
      <c r="AA18" s="107"/>
      <c r="AB18" s="107"/>
      <c r="AC18" s="107"/>
      <c r="AD18" s="107"/>
      <c r="AE18" s="230"/>
      <c r="AF18" s="230"/>
      <c r="AG18" s="230"/>
      <c r="AH18" s="230"/>
      <c r="AI18" s="230"/>
      <c r="AJ18" s="107"/>
      <c r="AK18" s="107"/>
      <c r="AL18" s="107"/>
      <c r="AM18" s="107"/>
      <c r="AN18" s="107"/>
      <c r="AO18" s="107"/>
      <c r="AP18" s="107"/>
      <c r="AQ18" s="107"/>
      <c r="AR18" s="107"/>
      <c r="AS18" s="107"/>
      <c r="AT18" s="107"/>
      <c r="AU18" s="107"/>
      <c r="AV18" s="1106">
        <v>96</v>
      </c>
      <c r="AW18" s="1106"/>
      <c r="AX18" s="43" t="s">
        <v>775</v>
      </c>
      <c r="AY18" s="44"/>
      <c r="AZ18" s="244"/>
      <c r="BA18" s="245"/>
      <c r="BB18" s="246">
        <f t="shared" si="0"/>
        <v>96</v>
      </c>
      <c r="BC18" s="31"/>
    </row>
    <row r="19" spans="1:55" ht="14.25" customHeight="1" x14ac:dyDescent="0.15">
      <c r="A19" s="32">
        <v>22</v>
      </c>
      <c r="B19" s="32">
        <v>6255</v>
      </c>
      <c r="C19" s="34" t="s">
        <v>22277</v>
      </c>
      <c r="D19" s="1088"/>
      <c r="E19" s="1089"/>
      <c r="F19" s="1089"/>
      <c r="G19" s="1089"/>
      <c r="H19" s="1089"/>
      <c r="I19" s="1089"/>
      <c r="J19" s="1089"/>
      <c r="K19" s="1089"/>
      <c r="L19" s="1090"/>
      <c r="M19" s="193"/>
      <c r="N19" s="193"/>
      <c r="O19" s="193"/>
      <c r="P19" s="193"/>
      <c r="Q19" s="193"/>
      <c r="R19" s="193"/>
      <c r="S19" s="193"/>
      <c r="T19" s="194"/>
      <c r="U19" s="47" t="s">
        <v>2139</v>
      </c>
      <c r="V19" s="184"/>
      <c r="W19" s="184"/>
      <c r="X19" s="184"/>
      <c r="Y19" s="184"/>
      <c r="Z19" s="184"/>
      <c r="AA19" s="184"/>
      <c r="AB19" s="184"/>
      <c r="AC19" s="239"/>
      <c r="AD19" s="43"/>
      <c r="AE19" s="230"/>
      <c r="AF19" s="230"/>
      <c r="AG19" s="230"/>
      <c r="AH19" s="230"/>
      <c r="AI19" s="230"/>
      <c r="AJ19" s="107"/>
      <c r="AK19" s="107"/>
      <c r="AL19" s="107"/>
      <c r="AM19" s="44"/>
      <c r="AN19" s="44"/>
      <c r="AO19" s="239"/>
      <c r="AP19" s="239"/>
      <c r="AQ19" s="239"/>
      <c r="AR19" s="239"/>
      <c r="AS19" s="239"/>
      <c r="AT19" s="239"/>
      <c r="AU19" s="239"/>
      <c r="AV19" s="1106">
        <v>96</v>
      </c>
      <c r="AW19" s="1106"/>
      <c r="AX19" s="43" t="s">
        <v>775</v>
      </c>
      <c r="AY19" s="43"/>
      <c r="AZ19" s="43"/>
      <c r="BA19" s="231"/>
      <c r="BB19" s="246">
        <f t="shared" si="0"/>
        <v>96</v>
      </c>
      <c r="BC19" s="31"/>
    </row>
    <row r="20" spans="1:55" ht="14.25" customHeight="1" x14ac:dyDescent="0.15">
      <c r="A20" s="32">
        <v>22</v>
      </c>
      <c r="B20" s="32">
        <v>6256</v>
      </c>
      <c r="C20" s="34" t="s">
        <v>22278</v>
      </c>
      <c r="D20" s="200"/>
      <c r="E20" s="201"/>
      <c r="F20" s="201"/>
      <c r="G20" s="201"/>
      <c r="H20" s="201"/>
      <c r="I20" s="29"/>
      <c r="J20" s="29"/>
      <c r="K20" s="29"/>
      <c r="L20" s="37"/>
      <c r="M20" s="193"/>
      <c r="N20" s="193"/>
      <c r="O20" s="193"/>
      <c r="P20" s="193"/>
      <c r="Q20" s="193"/>
      <c r="R20" s="193"/>
      <c r="S20" s="193"/>
      <c r="T20" s="194"/>
      <c r="U20" s="47" t="s">
        <v>2143</v>
      </c>
      <c r="V20" s="184"/>
      <c r="W20" s="184"/>
      <c r="X20" s="184"/>
      <c r="Y20" s="184"/>
      <c r="Z20" s="184"/>
      <c r="AA20" s="184"/>
      <c r="AB20" s="184"/>
      <c r="AC20" s="239"/>
      <c r="AD20" s="43"/>
      <c r="AE20" s="230"/>
      <c r="AF20" s="230"/>
      <c r="AG20" s="230"/>
      <c r="AH20" s="230"/>
      <c r="AI20" s="230"/>
      <c r="AJ20" s="107"/>
      <c r="AK20" s="107"/>
      <c r="AL20" s="107"/>
      <c r="AM20" s="44"/>
      <c r="AN20" s="44"/>
      <c r="AO20" s="239"/>
      <c r="AP20" s="239"/>
      <c r="AQ20" s="239"/>
      <c r="AR20" s="239"/>
      <c r="AS20" s="239"/>
      <c r="AT20" s="239"/>
      <c r="AU20" s="239"/>
      <c r="AV20" s="1106">
        <v>48</v>
      </c>
      <c r="AW20" s="1106"/>
      <c r="AX20" s="43" t="s">
        <v>775</v>
      </c>
      <c r="AY20" s="43"/>
      <c r="AZ20" s="43"/>
      <c r="BA20" s="231"/>
      <c r="BB20" s="246">
        <f t="shared" si="0"/>
        <v>48</v>
      </c>
      <c r="BC20" s="31"/>
    </row>
    <row r="21" spans="1:55" ht="14.25" customHeight="1" x14ac:dyDescent="0.15">
      <c r="A21" s="32">
        <v>22</v>
      </c>
      <c r="B21" s="32">
        <v>6257</v>
      </c>
      <c r="C21" s="34" t="s">
        <v>22279</v>
      </c>
      <c r="D21" s="200"/>
      <c r="E21" s="201"/>
      <c r="F21" s="201"/>
      <c r="G21" s="201"/>
      <c r="H21" s="201"/>
      <c r="I21" s="29"/>
      <c r="J21" s="29"/>
      <c r="K21" s="29"/>
      <c r="L21" s="37"/>
      <c r="M21" s="193"/>
      <c r="N21" s="193"/>
      <c r="O21" s="193"/>
      <c r="P21" s="193"/>
      <c r="Q21" s="193"/>
      <c r="R21" s="193"/>
      <c r="S21" s="193"/>
      <c r="T21" s="194"/>
      <c r="U21" s="47" t="s">
        <v>2146</v>
      </c>
      <c r="V21" s="184"/>
      <c r="W21" s="184"/>
      <c r="X21" s="184"/>
      <c r="Y21" s="184"/>
      <c r="Z21" s="184"/>
      <c r="AA21" s="184"/>
      <c r="AB21" s="184"/>
      <c r="AC21" s="239"/>
      <c r="AD21" s="43"/>
      <c r="AE21" s="230"/>
      <c r="AF21" s="230"/>
      <c r="AG21" s="230"/>
      <c r="AH21" s="230"/>
      <c r="AI21" s="230"/>
      <c r="AJ21" s="107"/>
      <c r="AK21" s="107"/>
      <c r="AL21" s="107"/>
      <c r="AM21" s="44"/>
      <c r="AN21" s="44"/>
      <c r="AO21" s="239"/>
      <c r="AP21" s="239"/>
      <c r="AQ21" s="239"/>
      <c r="AR21" s="239"/>
      <c r="AS21" s="239"/>
      <c r="AT21" s="239"/>
      <c r="AU21" s="239"/>
      <c r="AV21" s="1106">
        <v>32</v>
      </c>
      <c r="AW21" s="1106"/>
      <c r="AX21" s="43" t="s">
        <v>775</v>
      </c>
      <c r="AY21" s="43"/>
      <c r="AZ21" s="43"/>
      <c r="BA21" s="231"/>
      <c r="BB21" s="246">
        <f t="shared" si="0"/>
        <v>32</v>
      </c>
      <c r="BC21" s="31"/>
    </row>
    <row r="22" spans="1:55" ht="14.25" customHeight="1" x14ac:dyDescent="0.15">
      <c r="A22" s="32">
        <v>22</v>
      </c>
      <c r="B22" s="32">
        <v>6258</v>
      </c>
      <c r="C22" s="34" t="s">
        <v>22280</v>
      </c>
      <c r="D22" s="200"/>
      <c r="E22" s="201"/>
      <c r="F22" s="201"/>
      <c r="G22" s="201"/>
      <c r="H22" s="201"/>
      <c r="I22" s="29"/>
      <c r="J22" s="29"/>
      <c r="K22" s="29"/>
      <c r="L22" s="37"/>
      <c r="M22" s="193"/>
      <c r="N22" s="193"/>
      <c r="O22" s="193"/>
      <c r="P22" s="193"/>
      <c r="Q22" s="193"/>
      <c r="R22" s="193"/>
      <c r="S22" s="193"/>
      <c r="T22" s="194"/>
      <c r="U22" s="47" t="s">
        <v>2148</v>
      </c>
      <c r="V22" s="184"/>
      <c r="W22" s="184"/>
      <c r="X22" s="184"/>
      <c r="Y22" s="184"/>
      <c r="Z22" s="184"/>
      <c r="AA22" s="184"/>
      <c r="AB22" s="184"/>
      <c r="AC22" s="239"/>
      <c r="AD22" s="43"/>
      <c r="AE22" s="230"/>
      <c r="AF22" s="230"/>
      <c r="AG22" s="230"/>
      <c r="AH22" s="230"/>
      <c r="AI22" s="230"/>
      <c r="AJ22" s="107"/>
      <c r="AK22" s="107"/>
      <c r="AL22" s="107"/>
      <c r="AM22" s="44"/>
      <c r="AN22" s="44"/>
      <c r="AO22" s="239"/>
      <c r="AP22" s="239"/>
      <c r="AQ22" s="239"/>
      <c r="AR22" s="239"/>
      <c r="AS22" s="239"/>
      <c r="AT22" s="239"/>
      <c r="AU22" s="239"/>
      <c r="AV22" s="1106">
        <v>24</v>
      </c>
      <c r="AW22" s="1106"/>
      <c r="AX22" s="43" t="s">
        <v>775</v>
      </c>
      <c r="AY22" s="43"/>
      <c r="AZ22" s="43"/>
      <c r="BA22" s="231"/>
      <c r="BB22" s="246">
        <f t="shared" si="0"/>
        <v>24</v>
      </c>
      <c r="BC22" s="31"/>
    </row>
    <row r="23" spans="1:55" ht="14.25" customHeight="1" x14ac:dyDescent="0.15">
      <c r="A23" s="32">
        <v>22</v>
      </c>
      <c r="B23" s="32">
        <v>6259</v>
      </c>
      <c r="C23" s="34" t="s">
        <v>22281</v>
      </c>
      <c r="D23" s="186"/>
      <c r="E23" s="187"/>
      <c r="F23" s="187"/>
      <c r="G23" s="187"/>
      <c r="L23" s="21"/>
      <c r="S23" s="187"/>
      <c r="T23" s="187"/>
      <c r="U23" s="42" t="s">
        <v>1313</v>
      </c>
      <c r="V23" s="239"/>
      <c r="W23" s="241"/>
      <c r="X23" s="241"/>
      <c r="Y23" s="241"/>
      <c r="Z23" s="241"/>
      <c r="AA23" s="241"/>
      <c r="AB23" s="241"/>
      <c r="AC23" s="241"/>
      <c r="AD23" s="241"/>
      <c r="AE23" s="230"/>
      <c r="AF23" s="230"/>
      <c r="AG23" s="230"/>
      <c r="AH23" s="230"/>
      <c r="AI23" s="230"/>
      <c r="AJ23" s="241"/>
      <c r="AK23" s="241"/>
      <c r="AL23" s="241"/>
      <c r="AM23" s="241"/>
      <c r="AN23" s="241"/>
      <c r="AO23" s="241"/>
      <c r="AP23" s="241"/>
      <c r="AQ23" s="241"/>
      <c r="AR23" s="241"/>
      <c r="AS23" s="241"/>
      <c r="AT23" s="241"/>
      <c r="AU23" s="241"/>
      <c r="AV23" s="1106">
        <v>19</v>
      </c>
      <c r="AW23" s="1106"/>
      <c r="AX23" s="43" t="s">
        <v>775</v>
      </c>
      <c r="AY23" s="43"/>
      <c r="AZ23" s="43"/>
      <c r="BA23" s="231"/>
      <c r="BB23" s="246">
        <f t="shared" si="0"/>
        <v>19</v>
      </c>
      <c r="BC23" s="232"/>
    </row>
    <row r="24" spans="1:55" ht="14.25" customHeight="1" x14ac:dyDescent="0.15">
      <c r="A24" s="32">
        <v>22</v>
      </c>
      <c r="B24" s="32">
        <v>6260</v>
      </c>
      <c r="C24" s="34" t="s">
        <v>22282</v>
      </c>
      <c r="D24" s="186"/>
      <c r="E24" s="187"/>
      <c r="F24" s="187"/>
      <c r="G24" s="187"/>
      <c r="L24" s="21"/>
      <c r="S24" s="187"/>
      <c r="T24" s="187"/>
      <c r="U24" s="42" t="s">
        <v>1322</v>
      </c>
      <c r="V24" s="239"/>
      <c r="W24" s="241"/>
      <c r="X24" s="241"/>
      <c r="Y24" s="241"/>
      <c r="Z24" s="241"/>
      <c r="AA24" s="241"/>
      <c r="AB24" s="241"/>
      <c r="AC24" s="241"/>
      <c r="AD24" s="241"/>
      <c r="AE24" s="230"/>
      <c r="AF24" s="230"/>
      <c r="AG24" s="230"/>
      <c r="AH24" s="230"/>
      <c r="AI24" s="230"/>
      <c r="AJ24" s="241"/>
      <c r="AK24" s="241"/>
      <c r="AL24" s="241"/>
      <c r="AM24" s="241"/>
      <c r="AN24" s="241"/>
      <c r="AO24" s="241"/>
      <c r="AP24" s="241"/>
      <c r="AQ24" s="241"/>
      <c r="AR24" s="241"/>
      <c r="AS24" s="241"/>
      <c r="AT24" s="241"/>
      <c r="AU24" s="241"/>
      <c r="AV24" s="1106">
        <v>16</v>
      </c>
      <c r="AW24" s="1106"/>
      <c r="AX24" s="43" t="s">
        <v>775</v>
      </c>
      <c r="AY24" s="43"/>
      <c r="AZ24" s="43"/>
      <c r="BA24" s="231"/>
      <c r="BB24" s="246">
        <f t="shared" si="0"/>
        <v>16</v>
      </c>
      <c r="BC24" s="232"/>
    </row>
    <row r="25" spans="1:55" ht="14.25" customHeight="1" x14ac:dyDescent="0.15">
      <c r="A25" s="32">
        <v>22</v>
      </c>
      <c r="B25" s="32">
        <v>6261</v>
      </c>
      <c r="C25" s="34" t="s">
        <v>22283</v>
      </c>
      <c r="D25" s="186"/>
      <c r="E25" s="187"/>
      <c r="F25" s="187"/>
      <c r="G25" s="187"/>
      <c r="L25" s="21"/>
      <c r="S25" s="187"/>
      <c r="T25" s="187"/>
      <c r="U25" s="42" t="s">
        <v>1331</v>
      </c>
      <c r="V25" s="239"/>
      <c r="W25" s="241"/>
      <c r="X25" s="241"/>
      <c r="Y25" s="241"/>
      <c r="Z25" s="241"/>
      <c r="AA25" s="241"/>
      <c r="AB25" s="241"/>
      <c r="AC25" s="241"/>
      <c r="AD25" s="241"/>
      <c r="AE25" s="230"/>
      <c r="AF25" s="230"/>
      <c r="AG25" s="230"/>
      <c r="AH25" s="230"/>
      <c r="AI25" s="230"/>
      <c r="AJ25" s="241"/>
      <c r="AK25" s="241"/>
      <c r="AL25" s="241"/>
      <c r="AM25" s="241"/>
      <c r="AN25" s="241"/>
      <c r="AO25" s="241"/>
      <c r="AP25" s="241"/>
      <c r="AQ25" s="241"/>
      <c r="AR25" s="241"/>
      <c r="AS25" s="241"/>
      <c r="AT25" s="241"/>
      <c r="AU25" s="241"/>
      <c r="AV25" s="1106">
        <v>14</v>
      </c>
      <c r="AW25" s="1106"/>
      <c r="AX25" s="43" t="s">
        <v>775</v>
      </c>
      <c r="AY25" s="43"/>
      <c r="AZ25" s="43"/>
      <c r="BA25" s="231"/>
      <c r="BB25" s="246">
        <f t="shared" si="0"/>
        <v>14</v>
      </c>
      <c r="BC25" s="232"/>
    </row>
    <row r="26" spans="1:55" ht="14.25" customHeight="1" x14ac:dyDescent="0.15">
      <c r="A26" s="32">
        <v>22</v>
      </c>
      <c r="B26" s="32">
        <v>6262</v>
      </c>
      <c r="C26" s="34" t="s">
        <v>22284</v>
      </c>
      <c r="D26" s="186"/>
      <c r="E26" s="187"/>
      <c r="F26" s="187"/>
      <c r="G26" s="187"/>
      <c r="L26" s="21"/>
      <c r="S26" s="187"/>
      <c r="T26" s="187"/>
      <c r="U26" s="42" t="s">
        <v>1340</v>
      </c>
      <c r="V26" s="239"/>
      <c r="W26" s="241"/>
      <c r="X26" s="241"/>
      <c r="Y26" s="241"/>
      <c r="Z26" s="241"/>
      <c r="AA26" s="241"/>
      <c r="AB26" s="241"/>
      <c r="AC26" s="241"/>
      <c r="AD26" s="241"/>
      <c r="AE26" s="230"/>
      <c r="AF26" s="230"/>
      <c r="AG26" s="230"/>
      <c r="AH26" s="230"/>
      <c r="AI26" s="230"/>
      <c r="AJ26" s="241"/>
      <c r="AK26" s="241"/>
      <c r="AL26" s="241"/>
      <c r="AM26" s="241"/>
      <c r="AN26" s="241"/>
      <c r="AO26" s="241"/>
      <c r="AP26" s="241"/>
      <c r="AQ26" s="241"/>
      <c r="AR26" s="241"/>
      <c r="AS26" s="241"/>
      <c r="AT26" s="241"/>
      <c r="AU26" s="241"/>
      <c r="AV26" s="1106">
        <v>12</v>
      </c>
      <c r="AW26" s="1106"/>
      <c r="AX26" s="43" t="s">
        <v>775</v>
      </c>
      <c r="AY26" s="43"/>
      <c r="AZ26" s="43"/>
      <c r="BA26" s="231"/>
      <c r="BB26" s="246">
        <f t="shared" si="0"/>
        <v>12</v>
      </c>
      <c r="BC26" s="232"/>
    </row>
    <row r="27" spans="1:55" ht="14.25" customHeight="1" x14ac:dyDescent="0.15">
      <c r="A27" s="32">
        <v>22</v>
      </c>
      <c r="B27" s="32">
        <v>6263</v>
      </c>
      <c r="C27" s="34" t="s">
        <v>22285</v>
      </c>
      <c r="D27" s="186"/>
      <c r="E27" s="187"/>
      <c r="F27" s="187"/>
      <c r="G27" s="187"/>
      <c r="L27" s="21"/>
      <c r="S27" s="187"/>
      <c r="T27" s="187"/>
      <c r="U27" s="42" t="s">
        <v>1349</v>
      </c>
      <c r="V27" s="239"/>
      <c r="W27" s="241"/>
      <c r="X27" s="241"/>
      <c r="Y27" s="241"/>
      <c r="Z27" s="241"/>
      <c r="AA27" s="241"/>
      <c r="AB27" s="241"/>
      <c r="AC27" s="241"/>
      <c r="AD27" s="241"/>
      <c r="AE27" s="230"/>
      <c r="AF27" s="230"/>
      <c r="AG27" s="230"/>
      <c r="AH27" s="230"/>
      <c r="AI27" s="230"/>
      <c r="AJ27" s="241"/>
      <c r="AK27" s="241"/>
      <c r="AL27" s="241"/>
      <c r="AM27" s="241"/>
      <c r="AN27" s="241"/>
      <c r="AO27" s="241"/>
      <c r="AP27" s="241"/>
      <c r="AQ27" s="241"/>
      <c r="AR27" s="241"/>
      <c r="AS27" s="241"/>
      <c r="AT27" s="241"/>
      <c r="AU27" s="241"/>
      <c r="AV27" s="1106">
        <v>10</v>
      </c>
      <c r="AW27" s="1106"/>
      <c r="AX27" s="43" t="s">
        <v>775</v>
      </c>
      <c r="AY27" s="43"/>
      <c r="AZ27" s="43"/>
      <c r="BA27" s="231"/>
      <c r="BB27" s="246">
        <f t="shared" si="0"/>
        <v>10</v>
      </c>
      <c r="BC27" s="232"/>
    </row>
    <row r="28" spans="1:55" ht="14.25" customHeight="1" x14ac:dyDescent="0.15">
      <c r="A28" s="32">
        <v>22</v>
      </c>
      <c r="B28" s="32">
        <v>6264</v>
      </c>
      <c r="C28" s="34" t="s">
        <v>22286</v>
      </c>
      <c r="D28" s="20"/>
      <c r="E28" s="187"/>
      <c r="F28" s="187"/>
      <c r="G28" s="187"/>
      <c r="L28" s="21"/>
      <c r="S28" s="187"/>
      <c r="T28" s="187"/>
      <c r="U28" s="42" t="s">
        <v>1358</v>
      </c>
      <c r="V28" s="239"/>
      <c r="W28" s="241"/>
      <c r="X28" s="241"/>
      <c r="Y28" s="241"/>
      <c r="Z28" s="241"/>
      <c r="AA28" s="241"/>
      <c r="AB28" s="241"/>
      <c r="AC28" s="241"/>
      <c r="AD28" s="241"/>
      <c r="AE28" s="230"/>
      <c r="AF28" s="230"/>
      <c r="AG28" s="230"/>
      <c r="AH28" s="230"/>
      <c r="AI28" s="230"/>
      <c r="AJ28" s="241"/>
      <c r="AK28" s="241"/>
      <c r="AL28" s="241"/>
      <c r="AM28" s="241"/>
      <c r="AN28" s="241"/>
      <c r="AO28" s="241"/>
      <c r="AP28" s="241"/>
      <c r="AQ28" s="241"/>
      <c r="AR28" s="241"/>
      <c r="AS28" s="241"/>
      <c r="AT28" s="241"/>
      <c r="AU28" s="241"/>
      <c r="AV28" s="1106">
        <v>9</v>
      </c>
      <c r="AW28" s="1106"/>
      <c r="AX28" s="43" t="s">
        <v>775</v>
      </c>
      <c r="AY28" s="43"/>
      <c r="AZ28" s="43"/>
      <c r="BA28" s="231"/>
      <c r="BB28" s="246">
        <f t="shared" si="0"/>
        <v>9</v>
      </c>
      <c r="BC28" s="232"/>
    </row>
    <row r="29" spans="1:55" ht="14.25" customHeight="1" x14ac:dyDescent="0.15">
      <c r="A29" s="32">
        <v>22</v>
      </c>
      <c r="B29" s="32">
        <v>6265</v>
      </c>
      <c r="C29" s="34" t="s">
        <v>22287</v>
      </c>
      <c r="D29" s="20"/>
      <c r="E29" s="187"/>
      <c r="F29" s="187"/>
      <c r="G29" s="187"/>
      <c r="L29" s="21"/>
      <c r="S29" s="187"/>
      <c r="T29" s="187"/>
      <c r="U29" s="42" t="s">
        <v>1367</v>
      </c>
      <c r="V29" s="239"/>
      <c r="W29" s="241"/>
      <c r="X29" s="241"/>
      <c r="Y29" s="241"/>
      <c r="Z29" s="241"/>
      <c r="AA29" s="241"/>
      <c r="AB29" s="241"/>
      <c r="AC29" s="241"/>
      <c r="AD29" s="241"/>
      <c r="AE29" s="230"/>
      <c r="AF29" s="230"/>
      <c r="AG29" s="230"/>
      <c r="AH29" s="230"/>
      <c r="AI29" s="230"/>
      <c r="AJ29" s="241"/>
      <c r="AK29" s="241"/>
      <c r="AL29" s="241"/>
      <c r="AM29" s="241"/>
      <c r="AN29" s="241"/>
      <c r="AO29" s="241"/>
      <c r="AP29" s="241"/>
      <c r="AQ29" s="241"/>
      <c r="AR29" s="241"/>
      <c r="AS29" s="241"/>
      <c r="AT29" s="241"/>
      <c r="AU29" s="241"/>
      <c r="AV29" s="1106">
        <v>8</v>
      </c>
      <c r="AW29" s="1106"/>
      <c r="AX29" s="43" t="s">
        <v>775</v>
      </c>
      <c r="AY29" s="43"/>
      <c r="AZ29" s="43"/>
      <c r="BA29" s="231"/>
      <c r="BB29" s="246">
        <f t="shared" si="0"/>
        <v>8</v>
      </c>
      <c r="BC29" s="232"/>
    </row>
    <row r="30" spans="1:55" ht="14.25" customHeight="1" x14ac:dyDescent="0.15">
      <c r="A30" s="32">
        <v>22</v>
      </c>
      <c r="B30" s="32">
        <v>6266</v>
      </c>
      <c r="C30" s="34" t="s">
        <v>22288</v>
      </c>
      <c r="D30" s="20"/>
      <c r="E30" s="187"/>
      <c r="F30" s="187"/>
      <c r="G30" s="187"/>
      <c r="L30" s="21"/>
      <c r="S30" s="187"/>
      <c r="T30" s="187"/>
      <c r="U30" s="42" t="s">
        <v>1376</v>
      </c>
      <c r="V30" s="239"/>
      <c r="W30" s="241"/>
      <c r="X30" s="241"/>
      <c r="Y30" s="241"/>
      <c r="Z30" s="241"/>
      <c r="AA30" s="241"/>
      <c r="AB30" s="241"/>
      <c r="AC30" s="241"/>
      <c r="AD30" s="241"/>
      <c r="AE30" s="230"/>
      <c r="AF30" s="230"/>
      <c r="AG30" s="230"/>
      <c r="AH30" s="230"/>
      <c r="AI30" s="230"/>
      <c r="AJ30" s="241"/>
      <c r="AK30" s="241"/>
      <c r="AL30" s="241"/>
      <c r="AM30" s="241"/>
      <c r="AN30" s="241"/>
      <c r="AO30" s="241"/>
      <c r="AP30" s="241"/>
      <c r="AQ30" s="241"/>
      <c r="AR30" s="241"/>
      <c r="AS30" s="241"/>
      <c r="AT30" s="241"/>
      <c r="AU30" s="241"/>
      <c r="AV30" s="1106">
        <v>8</v>
      </c>
      <c r="AW30" s="1106"/>
      <c r="AX30" s="43" t="s">
        <v>775</v>
      </c>
      <c r="AY30" s="43"/>
      <c r="AZ30" s="43"/>
      <c r="BA30" s="231"/>
      <c r="BB30" s="246">
        <f t="shared" si="0"/>
        <v>8</v>
      </c>
      <c r="BC30" s="232"/>
    </row>
    <row r="31" spans="1:55" ht="14.25" customHeight="1" x14ac:dyDescent="0.15">
      <c r="A31" s="32">
        <v>22</v>
      </c>
      <c r="B31" s="32">
        <v>6267</v>
      </c>
      <c r="C31" s="34" t="s">
        <v>22289</v>
      </c>
      <c r="D31" s="20"/>
      <c r="E31" s="187"/>
      <c r="F31" s="187"/>
      <c r="G31" s="187"/>
      <c r="L31" s="21"/>
      <c r="S31" s="187"/>
      <c r="T31" s="187"/>
      <c r="U31" s="42" t="s">
        <v>1385</v>
      </c>
      <c r="V31" s="239"/>
      <c r="W31" s="241"/>
      <c r="X31" s="241"/>
      <c r="Y31" s="241"/>
      <c r="Z31" s="241"/>
      <c r="AA31" s="241"/>
      <c r="AB31" s="241"/>
      <c r="AC31" s="241"/>
      <c r="AD31" s="241"/>
      <c r="AE31" s="230"/>
      <c r="AF31" s="230"/>
      <c r="AG31" s="230"/>
      <c r="AH31" s="230"/>
      <c r="AI31" s="230"/>
      <c r="AJ31" s="241"/>
      <c r="AK31" s="241"/>
      <c r="AL31" s="241"/>
      <c r="AM31" s="241"/>
      <c r="AN31" s="241"/>
      <c r="AO31" s="241"/>
      <c r="AP31" s="241"/>
      <c r="AQ31" s="241"/>
      <c r="AR31" s="241"/>
      <c r="AS31" s="241"/>
      <c r="AT31" s="241"/>
      <c r="AU31" s="241"/>
      <c r="AV31" s="1106">
        <v>8</v>
      </c>
      <c r="AW31" s="1106"/>
      <c r="AX31" s="43" t="s">
        <v>775</v>
      </c>
      <c r="AY31" s="43"/>
      <c r="AZ31" s="43"/>
      <c r="BA31" s="231"/>
      <c r="BB31" s="246">
        <f t="shared" si="0"/>
        <v>8</v>
      </c>
      <c r="BC31" s="232"/>
    </row>
    <row r="32" spans="1:55" ht="14.25" customHeight="1" x14ac:dyDescent="0.15">
      <c r="A32" s="32">
        <v>22</v>
      </c>
      <c r="B32" s="32">
        <v>6268</v>
      </c>
      <c r="C32" s="34" t="s">
        <v>22290</v>
      </c>
      <c r="D32" s="20"/>
      <c r="E32" s="187"/>
      <c r="F32" s="187"/>
      <c r="G32" s="187"/>
      <c r="L32" s="21"/>
      <c r="S32" s="187"/>
      <c r="T32" s="187"/>
      <c r="U32" s="42" t="s">
        <v>1394</v>
      </c>
      <c r="V32" s="239"/>
      <c r="W32" s="241"/>
      <c r="X32" s="241"/>
      <c r="Y32" s="241"/>
      <c r="Z32" s="241"/>
      <c r="AA32" s="241"/>
      <c r="AB32" s="241"/>
      <c r="AC32" s="241"/>
      <c r="AD32" s="241"/>
      <c r="AE32" s="230"/>
      <c r="AF32" s="230"/>
      <c r="AG32" s="230"/>
      <c r="AH32" s="230"/>
      <c r="AI32" s="230"/>
      <c r="AJ32" s="241"/>
      <c r="AK32" s="241"/>
      <c r="AL32" s="241"/>
      <c r="AM32" s="241"/>
      <c r="AN32" s="241"/>
      <c r="AO32" s="241"/>
      <c r="AP32" s="241"/>
      <c r="AQ32" s="241"/>
      <c r="AR32" s="241"/>
      <c r="AS32" s="241"/>
      <c r="AT32" s="241"/>
      <c r="AU32" s="241"/>
      <c r="AV32" s="1106">
        <v>7</v>
      </c>
      <c r="AW32" s="1106"/>
      <c r="AX32" s="43" t="s">
        <v>775</v>
      </c>
      <c r="AY32" s="43"/>
      <c r="AZ32" s="43"/>
      <c r="BA32" s="231"/>
      <c r="BB32" s="246">
        <f t="shared" si="0"/>
        <v>7</v>
      </c>
      <c r="BC32" s="232"/>
    </row>
    <row r="33" spans="1:55" ht="14.25" customHeight="1" x14ac:dyDescent="0.15">
      <c r="A33" s="32">
        <v>22</v>
      </c>
      <c r="B33" s="32">
        <v>6269</v>
      </c>
      <c r="C33" s="34" t="s">
        <v>22291</v>
      </c>
      <c r="D33" s="20"/>
      <c r="E33" s="187"/>
      <c r="F33" s="187"/>
      <c r="G33" s="187"/>
      <c r="L33" s="21"/>
      <c r="S33" s="187"/>
      <c r="T33" s="187"/>
      <c r="U33" s="42" t="s">
        <v>1403</v>
      </c>
      <c r="V33" s="239"/>
      <c r="W33" s="241"/>
      <c r="X33" s="241"/>
      <c r="Y33" s="241"/>
      <c r="Z33" s="241"/>
      <c r="AA33" s="241"/>
      <c r="AB33" s="241"/>
      <c r="AC33" s="241"/>
      <c r="AD33" s="241"/>
      <c r="AE33" s="230"/>
      <c r="AF33" s="230"/>
      <c r="AG33" s="230"/>
      <c r="AH33" s="230"/>
      <c r="AI33" s="230"/>
      <c r="AJ33" s="241"/>
      <c r="AK33" s="241"/>
      <c r="AL33" s="241"/>
      <c r="AM33" s="241"/>
      <c r="AN33" s="241"/>
      <c r="AO33" s="241"/>
      <c r="AP33" s="241"/>
      <c r="AQ33" s="241"/>
      <c r="AR33" s="241"/>
      <c r="AS33" s="241"/>
      <c r="AT33" s="241"/>
      <c r="AU33" s="241"/>
      <c r="AV33" s="1106">
        <v>7</v>
      </c>
      <c r="AW33" s="1106"/>
      <c r="AX33" s="43" t="s">
        <v>775</v>
      </c>
      <c r="AY33" s="43"/>
      <c r="AZ33" s="43"/>
      <c r="BA33" s="231"/>
      <c r="BB33" s="246">
        <f t="shared" si="0"/>
        <v>7</v>
      </c>
      <c r="BC33" s="232"/>
    </row>
    <row r="34" spans="1:55" ht="14.25" customHeight="1" x14ac:dyDescent="0.15">
      <c r="A34" s="32">
        <v>22</v>
      </c>
      <c r="B34" s="32">
        <v>6270</v>
      </c>
      <c r="C34" s="34" t="s">
        <v>22292</v>
      </c>
      <c r="D34" s="20"/>
      <c r="E34" s="187"/>
      <c r="F34" s="187"/>
      <c r="G34" s="187"/>
      <c r="L34" s="21"/>
      <c r="S34" s="187"/>
      <c r="T34" s="187"/>
      <c r="U34" s="42" t="s">
        <v>1412</v>
      </c>
      <c r="V34" s="239"/>
      <c r="W34" s="241"/>
      <c r="X34" s="241"/>
      <c r="Y34" s="241"/>
      <c r="Z34" s="241"/>
      <c r="AA34" s="241"/>
      <c r="AB34" s="241"/>
      <c r="AC34" s="241"/>
      <c r="AD34" s="241"/>
      <c r="AE34" s="230"/>
      <c r="AF34" s="230"/>
      <c r="AG34" s="230"/>
      <c r="AH34" s="230"/>
      <c r="AI34" s="230"/>
      <c r="AJ34" s="241"/>
      <c r="AK34" s="241"/>
      <c r="AL34" s="241"/>
      <c r="AM34" s="241"/>
      <c r="AN34" s="241"/>
      <c r="AO34" s="241"/>
      <c r="AP34" s="241"/>
      <c r="AQ34" s="241"/>
      <c r="AR34" s="241"/>
      <c r="AS34" s="241"/>
      <c r="AT34" s="241"/>
      <c r="AU34" s="241"/>
      <c r="AV34" s="1106">
        <v>6</v>
      </c>
      <c r="AW34" s="1106"/>
      <c r="AX34" s="43" t="s">
        <v>775</v>
      </c>
      <c r="AY34" s="43"/>
      <c r="AZ34" s="43"/>
      <c r="BA34" s="231"/>
      <c r="BB34" s="246">
        <f t="shared" si="0"/>
        <v>6</v>
      </c>
      <c r="BC34" s="232"/>
    </row>
    <row r="35" spans="1:55" ht="14.25" customHeight="1" x14ac:dyDescent="0.15">
      <c r="A35" s="32">
        <v>22</v>
      </c>
      <c r="B35" s="32">
        <v>6271</v>
      </c>
      <c r="C35" s="34" t="s">
        <v>22293</v>
      </c>
      <c r="D35" s="20"/>
      <c r="E35" s="187"/>
      <c r="F35" s="187"/>
      <c r="G35" s="187"/>
      <c r="L35" s="21"/>
      <c r="S35" s="187"/>
      <c r="T35" s="187"/>
      <c r="U35" s="42" t="s">
        <v>1421</v>
      </c>
      <c r="V35" s="239"/>
      <c r="W35" s="241"/>
      <c r="X35" s="241"/>
      <c r="Y35" s="241"/>
      <c r="Z35" s="241"/>
      <c r="AA35" s="241"/>
      <c r="AB35" s="241"/>
      <c r="AC35" s="241"/>
      <c r="AD35" s="241"/>
      <c r="AE35" s="230"/>
      <c r="AF35" s="230"/>
      <c r="AG35" s="230"/>
      <c r="AH35" s="230"/>
      <c r="AI35" s="230"/>
      <c r="AJ35" s="241"/>
      <c r="AK35" s="241"/>
      <c r="AL35" s="241"/>
      <c r="AM35" s="241"/>
      <c r="AN35" s="241"/>
      <c r="AO35" s="241"/>
      <c r="AP35" s="241"/>
      <c r="AQ35" s="241"/>
      <c r="AR35" s="241"/>
      <c r="AS35" s="241"/>
      <c r="AT35" s="241"/>
      <c r="AU35" s="241"/>
      <c r="AV35" s="1106">
        <v>6</v>
      </c>
      <c r="AW35" s="1106"/>
      <c r="AX35" s="43" t="s">
        <v>775</v>
      </c>
      <c r="AY35" s="43"/>
      <c r="AZ35" s="43"/>
      <c r="BA35" s="231"/>
      <c r="BB35" s="246">
        <f t="shared" si="0"/>
        <v>6</v>
      </c>
      <c r="BC35" s="232"/>
    </row>
    <row r="36" spans="1:55" ht="14.25" customHeight="1" x14ac:dyDescent="0.15">
      <c r="A36" s="32">
        <v>22</v>
      </c>
      <c r="B36" s="32">
        <v>6272</v>
      </c>
      <c r="C36" s="34" t="s">
        <v>22294</v>
      </c>
      <c r="D36" s="20"/>
      <c r="E36" s="187"/>
      <c r="F36" s="187"/>
      <c r="G36" s="187"/>
      <c r="L36" s="21"/>
      <c r="S36" s="187"/>
      <c r="T36" s="187"/>
      <c r="U36" s="42" t="s">
        <v>1430</v>
      </c>
      <c r="V36" s="239"/>
      <c r="W36" s="241"/>
      <c r="X36" s="241"/>
      <c r="Y36" s="241"/>
      <c r="Z36" s="241"/>
      <c r="AA36" s="241"/>
      <c r="AB36" s="241"/>
      <c r="AC36" s="241"/>
      <c r="AD36" s="241"/>
      <c r="AE36" s="230"/>
      <c r="AF36" s="230"/>
      <c r="AG36" s="230"/>
      <c r="AH36" s="230"/>
      <c r="AI36" s="230"/>
      <c r="AJ36" s="241"/>
      <c r="AK36" s="241"/>
      <c r="AL36" s="241"/>
      <c r="AM36" s="241"/>
      <c r="AN36" s="241"/>
      <c r="AO36" s="241"/>
      <c r="AP36" s="241"/>
      <c r="AQ36" s="241"/>
      <c r="AR36" s="241"/>
      <c r="AS36" s="241"/>
      <c r="AT36" s="241"/>
      <c r="AU36" s="241"/>
      <c r="AV36" s="1106">
        <v>6</v>
      </c>
      <c r="AW36" s="1106"/>
      <c r="AX36" s="43" t="s">
        <v>775</v>
      </c>
      <c r="AY36" s="43"/>
      <c r="AZ36" s="43"/>
      <c r="BA36" s="231"/>
      <c r="BB36" s="246">
        <f t="shared" si="0"/>
        <v>6</v>
      </c>
      <c r="BC36" s="232"/>
    </row>
    <row r="37" spans="1:55" ht="14.25" customHeight="1" x14ac:dyDescent="0.15">
      <c r="A37" s="32">
        <v>22</v>
      </c>
      <c r="B37" s="32">
        <v>6273</v>
      </c>
      <c r="C37" s="34" t="s">
        <v>22295</v>
      </c>
      <c r="D37" s="20"/>
      <c r="E37" s="187"/>
      <c r="F37" s="187"/>
      <c r="G37" s="187"/>
      <c r="L37" s="21"/>
      <c r="S37" s="187"/>
      <c r="T37" s="187"/>
      <c r="U37" s="42" t="s">
        <v>1439</v>
      </c>
      <c r="V37" s="239"/>
      <c r="W37" s="241"/>
      <c r="X37" s="241"/>
      <c r="Y37" s="241"/>
      <c r="Z37" s="241"/>
      <c r="AA37" s="241"/>
      <c r="AB37" s="241"/>
      <c r="AC37" s="241"/>
      <c r="AD37" s="241"/>
      <c r="AE37" s="230"/>
      <c r="AF37" s="230"/>
      <c r="AG37" s="230"/>
      <c r="AH37" s="230"/>
      <c r="AI37" s="230"/>
      <c r="AJ37" s="241"/>
      <c r="AK37" s="241"/>
      <c r="AL37" s="241"/>
      <c r="AM37" s="241"/>
      <c r="AN37" s="241"/>
      <c r="AO37" s="241"/>
      <c r="AP37" s="241"/>
      <c r="AQ37" s="241"/>
      <c r="AR37" s="241"/>
      <c r="AS37" s="241"/>
      <c r="AT37" s="241"/>
      <c r="AU37" s="241"/>
      <c r="AV37" s="1106">
        <v>5</v>
      </c>
      <c r="AW37" s="1106"/>
      <c r="AX37" s="43" t="s">
        <v>775</v>
      </c>
      <c r="AY37" s="43"/>
      <c r="AZ37" s="43"/>
      <c r="BA37" s="231"/>
      <c r="BB37" s="246">
        <f t="shared" si="0"/>
        <v>5</v>
      </c>
      <c r="BC37" s="232"/>
    </row>
    <row r="38" spans="1:55" ht="14.25" customHeight="1" x14ac:dyDescent="0.15">
      <c r="A38" s="32">
        <v>22</v>
      </c>
      <c r="B38" s="32">
        <v>6274</v>
      </c>
      <c r="C38" s="34" t="s">
        <v>22296</v>
      </c>
      <c r="D38" s="20"/>
      <c r="E38" s="187"/>
      <c r="F38" s="187"/>
      <c r="G38" s="187"/>
      <c r="L38" s="21"/>
      <c r="S38" s="187"/>
      <c r="T38" s="187"/>
      <c r="U38" s="42" t="s">
        <v>1448</v>
      </c>
      <c r="V38" s="239"/>
      <c r="W38" s="241"/>
      <c r="X38" s="241"/>
      <c r="Y38" s="241"/>
      <c r="Z38" s="241"/>
      <c r="AA38" s="241"/>
      <c r="AB38" s="241"/>
      <c r="AC38" s="241"/>
      <c r="AD38" s="241"/>
      <c r="AE38" s="230"/>
      <c r="AF38" s="230"/>
      <c r="AG38" s="230"/>
      <c r="AH38" s="230"/>
      <c r="AI38" s="230"/>
      <c r="AJ38" s="241"/>
      <c r="AK38" s="241"/>
      <c r="AL38" s="241"/>
      <c r="AM38" s="241"/>
      <c r="AN38" s="241"/>
      <c r="AO38" s="241"/>
      <c r="AP38" s="241"/>
      <c r="AQ38" s="241"/>
      <c r="AR38" s="241"/>
      <c r="AS38" s="241"/>
      <c r="AT38" s="241"/>
      <c r="AU38" s="241"/>
      <c r="AV38" s="1106">
        <v>5</v>
      </c>
      <c r="AW38" s="1106"/>
      <c r="AX38" s="43" t="s">
        <v>775</v>
      </c>
      <c r="AY38" s="43"/>
      <c r="AZ38" s="43"/>
      <c r="BA38" s="231"/>
      <c r="BB38" s="246">
        <f t="shared" si="0"/>
        <v>5</v>
      </c>
      <c r="BC38" s="232"/>
    </row>
    <row r="39" spans="1:55" ht="14.25" customHeight="1" x14ac:dyDescent="0.15">
      <c r="A39" s="32">
        <v>22</v>
      </c>
      <c r="B39" s="32">
        <v>6275</v>
      </c>
      <c r="C39" s="34" t="s">
        <v>22297</v>
      </c>
      <c r="D39" s="20"/>
      <c r="E39" s="187"/>
      <c r="F39" s="187"/>
      <c r="G39" s="187"/>
      <c r="L39" s="21"/>
      <c r="M39" s="40" t="s">
        <v>2166</v>
      </c>
      <c r="N39" s="40"/>
      <c r="O39" s="40"/>
      <c r="P39" s="40"/>
      <c r="Q39" s="40"/>
      <c r="R39" s="40"/>
      <c r="S39" s="184"/>
      <c r="T39" s="247"/>
      <c r="U39" s="47" t="s">
        <v>1458</v>
      </c>
      <c r="V39" s="184"/>
      <c r="W39" s="243"/>
      <c r="X39" s="243"/>
      <c r="Y39" s="243"/>
      <c r="Z39" s="243"/>
      <c r="AA39" s="243"/>
      <c r="AB39" s="243"/>
      <c r="AC39" s="241"/>
      <c r="AD39" s="241"/>
      <c r="AE39" s="230"/>
      <c r="AF39" s="230"/>
      <c r="AG39" s="230"/>
      <c r="AH39" s="230"/>
      <c r="AI39" s="230"/>
      <c r="AJ39" s="241"/>
      <c r="AK39" s="241"/>
      <c r="AL39" s="241"/>
      <c r="AM39" s="241"/>
      <c r="AN39" s="241"/>
      <c r="AO39" s="241"/>
      <c r="AP39" s="241"/>
      <c r="AQ39" s="241"/>
      <c r="AR39" s="241"/>
      <c r="AS39" s="241"/>
      <c r="AT39" s="241"/>
      <c r="AU39" s="241"/>
      <c r="AV39" s="1106">
        <v>24</v>
      </c>
      <c r="AW39" s="1106"/>
      <c r="AX39" s="43" t="s">
        <v>775</v>
      </c>
      <c r="AY39" s="43"/>
      <c r="AZ39" s="43"/>
      <c r="BA39" s="231"/>
      <c r="BB39" s="246">
        <f t="shared" si="0"/>
        <v>24</v>
      </c>
      <c r="BC39" s="232"/>
    </row>
    <row r="40" spans="1:55" ht="14.25" customHeight="1" x14ac:dyDescent="0.15">
      <c r="A40" s="32">
        <v>22</v>
      </c>
      <c r="B40" s="32">
        <v>6276</v>
      </c>
      <c r="C40" s="34" t="s">
        <v>22298</v>
      </c>
      <c r="D40" s="20"/>
      <c r="E40" s="187"/>
      <c r="F40" s="187"/>
      <c r="G40" s="187"/>
      <c r="L40" s="21"/>
      <c r="S40" s="187"/>
      <c r="T40" s="187"/>
      <c r="U40" s="42" t="s">
        <v>1467</v>
      </c>
      <c r="V40" s="184"/>
      <c r="W40" s="243"/>
      <c r="X40" s="243"/>
      <c r="Y40" s="243"/>
      <c r="Z40" s="243"/>
      <c r="AA40" s="243"/>
      <c r="AB40" s="243"/>
      <c r="AC40" s="241"/>
      <c r="AD40" s="241"/>
      <c r="AE40" s="230"/>
      <c r="AF40" s="230"/>
      <c r="AG40" s="230"/>
      <c r="AH40" s="230"/>
      <c r="AI40" s="230"/>
      <c r="AJ40" s="241"/>
      <c r="AK40" s="241"/>
      <c r="AL40" s="241"/>
      <c r="AM40" s="241"/>
      <c r="AN40" s="241"/>
      <c r="AO40" s="241"/>
      <c r="AP40" s="241"/>
      <c r="AQ40" s="241"/>
      <c r="AR40" s="241"/>
      <c r="AS40" s="241"/>
      <c r="AT40" s="241"/>
      <c r="AU40" s="241"/>
      <c r="AV40" s="1106">
        <v>24</v>
      </c>
      <c r="AW40" s="1106"/>
      <c r="AX40" s="43" t="s">
        <v>775</v>
      </c>
      <c r="AY40" s="43"/>
      <c r="AZ40" s="43"/>
      <c r="BA40" s="231"/>
      <c r="BB40" s="246">
        <f t="shared" si="0"/>
        <v>24</v>
      </c>
      <c r="BC40" s="232"/>
    </row>
    <row r="41" spans="1:55" ht="14.25" customHeight="1" x14ac:dyDescent="0.15">
      <c r="A41" s="32">
        <v>22</v>
      </c>
      <c r="B41" s="32">
        <v>6277</v>
      </c>
      <c r="C41" s="34" t="s">
        <v>22299</v>
      </c>
      <c r="D41" s="20"/>
      <c r="E41" s="187"/>
      <c r="F41" s="187"/>
      <c r="G41" s="187"/>
      <c r="L41" s="21"/>
      <c r="S41" s="187"/>
      <c r="T41" s="187"/>
      <c r="U41" s="42" t="s">
        <v>1476</v>
      </c>
      <c r="V41" s="239"/>
      <c r="W41" s="241"/>
      <c r="X41" s="241"/>
      <c r="Y41" s="241"/>
      <c r="Z41" s="241"/>
      <c r="AA41" s="241"/>
      <c r="AB41" s="241"/>
      <c r="AC41" s="241"/>
      <c r="AD41" s="241"/>
      <c r="AE41" s="230"/>
      <c r="AF41" s="230"/>
      <c r="AG41" s="230"/>
      <c r="AH41" s="230"/>
      <c r="AI41" s="230"/>
      <c r="AJ41" s="241"/>
      <c r="AK41" s="241"/>
      <c r="AL41" s="241"/>
      <c r="AM41" s="241"/>
      <c r="AN41" s="241"/>
      <c r="AO41" s="241"/>
      <c r="AP41" s="241"/>
      <c r="AQ41" s="241"/>
      <c r="AR41" s="241"/>
      <c r="AS41" s="241"/>
      <c r="AT41" s="241"/>
      <c r="AU41" s="241"/>
      <c r="AV41" s="1106">
        <v>19</v>
      </c>
      <c r="AW41" s="1106"/>
      <c r="AX41" s="43" t="s">
        <v>775</v>
      </c>
      <c r="AY41" s="43"/>
      <c r="AZ41" s="43"/>
      <c r="BA41" s="231"/>
      <c r="BB41" s="246">
        <f t="shared" si="0"/>
        <v>19</v>
      </c>
      <c r="BC41" s="232"/>
    </row>
    <row r="42" spans="1:55" ht="14.25" customHeight="1" x14ac:dyDescent="0.15">
      <c r="A42" s="32">
        <v>22</v>
      </c>
      <c r="B42" s="32">
        <v>6278</v>
      </c>
      <c r="C42" s="34" t="s">
        <v>22300</v>
      </c>
      <c r="D42" s="20"/>
      <c r="E42" s="187"/>
      <c r="F42" s="187"/>
      <c r="G42" s="187"/>
      <c r="L42" s="21"/>
      <c r="S42" s="187"/>
      <c r="T42" s="187"/>
      <c r="U42" s="42" t="s">
        <v>1485</v>
      </c>
      <c r="V42" s="239"/>
      <c r="W42" s="241"/>
      <c r="X42" s="241"/>
      <c r="Y42" s="241"/>
      <c r="Z42" s="241"/>
      <c r="AA42" s="241"/>
      <c r="AB42" s="241"/>
      <c r="AC42" s="241"/>
      <c r="AD42" s="241"/>
      <c r="AE42" s="230"/>
      <c r="AF42" s="230"/>
      <c r="AG42" s="230"/>
      <c r="AH42" s="230"/>
      <c r="AI42" s="230"/>
      <c r="AJ42" s="241"/>
      <c r="AK42" s="241"/>
      <c r="AL42" s="241"/>
      <c r="AM42" s="241"/>
      <c r="AN42" s="241"/>
      <c r="AO42" s="241"/>
      <c r="AP42" s="241"/>
      <c r="AQ42" s="241"/>
      <c r="AR42" s="241"/>
      <c r="AS42" s="241"/>
      <c r="AT42" s="241"/>
      <c r="AU42" s="241"/>
      <c r="AV42" s="1106">
        <v>16</v>
      </c>
      <c r="AW42" s="1106"/>
      <c r="AX42" s="43" t="s">
        <v>775</v>
      </c>
      <c r="AY42" s="43"/>
      <c r="AZ42" s="43"/>
      <c r="BA42" s="231"/>
      <c r="BB42" s="246">
        <f t="shared" si="0"/>
        <v>16</v>
      </c>
      <c r="BC42" s="232"/>
    </row>
    <row r="43" spans="1:55" ht="14.25" customHeight="1" x14ac:dyDescent="0.15">
      <c r="A43" s="32">
        <v>22</v>
      </c>
      <c r="B43" s="32">
        <v>6279</v>
      </c>
      <c r="C43" s="34" t="s">
        <v>22301</v>
      </c>
      <c r="D43" s="20"/>
      <c r="E43" s="187"/>
      <c r="F43" s="187"/>
      <c r="G43" s="187"/>
      <c r="L43" s="21"/>
      <c r="S43" s="187"/>
      <c r="T43" s="187"/>
      <c r="U43" s="42" t="s">
        <v>1494</v>
      </c>
      <c r="V43" s="239"/>
      <c r="W43" s="241"/>
      <c r="X43" s="241"/>
      <c r="Y43" s="241"/>
      <c r="Z43" s="241"/>
      <c r="AA43" s="241"/>
      <c r="AB43" s="241"/>
      <c r="AC43" s="241"/>
      <c r="AD43" s="241"/>
      <c r="AE43" s="230"/>
      <c r="AF43" s="230"/>
      <c r="AG43" s="230"/>
      <c r="AH43" s="230"/>
      <c r="AI43" s="230"/>
      <c r="AJ43" s="241"/>
      <c r="AK43" s="241"/>
      <c r="AL43" s="241"/>
      <c r="AM43" s="241"/>
      <c r="AN43" s="241"/>
      <c r="AO43" s="241"/>
      <c r="AP43" s="241"/>
      <c r="AQ43" s="241"/>
      <c r="AR43" s="241"/>
      <c r="AS43" s="241"/>
      <c r="AT43" s="241"/>
      <c r="AU43" s="241"/>
      <c r="AV43" s="1106">
        <v>14</v>
      </c>
      <c r="AW43" s="1106"/>
      <c r="AX43" s="43" t="s">
        <v>775</v>
      </c>
      <c r="AY43" s="43"/>
      <c r="AZ43" s="43"/>
      <c r="BA43" s="231"/>
      <c r="BB43" s="246">
        <f t="shared" si="0"/>
        <v>14</v>
      </c>
      <c r="BC43" s="232"/>
    </row>
    <row r="44" spans="1:55" ht="14.25" customHeight="1" x14ac:dyDescent="0.15">
      <c r="A44" s="32">
        <v>22</v>
      </c>
      <c r="B44" s="32">
        <v>6280</v>
      </c>
      <c r="C44" s="34" t="s">
        <v>22302</v>
      </c>
      <c r="D44" s="20"/>
      <c r="E44" s="187"/>
      <c r="F44" s="187"/>
      <c r="G44" s="187"/>
      <c r="L44" s="21"/>
      <c r="S44" s="187"/>
      <c r="T44" s="187"/>
      <c r="U44" s="47" t="s">
        <v>1503</v>
      </c>
      <c r="V44" s="239"/>
      <c r="W44" s="241"/>
      <c r="X44" s="241"/>
      <c r="Y44" s="241"/>
      <c r="Z44" s="241"/>
      <c r="AA44" s="241"/>
      <c r="AB44" s="241"/>
      <c r="AC44" s="241"/>
      <c r="AD44" s="241"/>
      <c r="AE44" s="230"/>
      <c r="AF44" s="230"/>
      <c r="AG44" s="230"/>
      <c r="AH44" s="230"/>
      <c r="AI44" s="230"/>
      <c r="AJ44" s="241"/>
      <c r="AK44" s="241"/>
      <c r="AL44" s="241"/>
      <c r="AM44" s="241"/>
      <c r="AN44" s="241"/>
      <c r="AO44" s="241"/>
      <c r="AP44" s="241"/>
      <c r="AQ44" s="241"/>
      <c r="AR44" s="241"/>
      <c r="AS44" s="241"/>
      <c r="AT44" s="241"/>
      <c r="AU44" s="241"/>
      <c r="AV44" s="1106">
        <v>12</v>
      </c>
      <c r="AW44" s="1106"/>
      <c r="AX44" s="43" t="s">
        <v>775</v>
      </c>
      <c r="AY44" s="43"/>
      <c r="AZ44" s="43"/>
      <c r="BA44" s="231"/>
      <c r="BB44" s="246">
        <f t="shared" si="0"/>
        <v>12</v>
      </c>
      <c r="BC44" s="232"/>
    </row>
    <row r="45" spans="1:55" ht="14.25" customHeight="1" x14ac:dyDescent="0.15">
      <c r="A45" s="32">
        <v>22</v>
      </c>
      <c r="B45" s="32">
        <v>6281</v>
      </c>
      <c r="C45" s="34" t="s">
        <v>22303</v>
      </c>
      <c r="D45" s="186"/>
      <c r="E45" s="187"/>
      <c r="F45" s="187"/>
      <c r="G45" s="187"/>
      <c r="L45" s="21"/>
      <c r="M45" s="40" t="s">
        <v>2173</v>
      </c>
      <c r="N45" s="234"/>
      <c r="O45" s="234"/>
      <c r="P45" s="234"/>
      <c r="Q45" s="234"/>
      <c r="R45" s="234"/>
      <c r="S45" s="234"/>
      <c r="T45" s="235"/>
      <c r="U45" s="47" t="s">
        <v>2174</v>
      </c>
      <c r="V45" s="184"/>
      <c r="W45" s="184"/>
      <c r="X45" s="184"/>
      <c r="Y45" s="184"/>
      <c r="Z45" s="184"/>
      <c r="AA45" s="184"/>
      <c r="AB45" s="184"/>
      <c r="AC45" s="239"/>
      <c r="AD45" s="43"/>
      <c r="AE45" s="230"/>
      <c r="AF45" s="230"/>
      <c r="AG45" s="230"/>
      <c r="AH45" s="230"/>
      <c r="AI45" s="230"/>
      <c r="AJ45" s="107"/>
      <c r="AK45" s="107"/>
      <c r="AL45" s="107"/>
      <c r="AM45" s="44"/>
      <c r="AN45" s="44"/>
      <c r="AO45" s="239"/>
      <c r="AP45" s="239"/>
      <c r="AQ45" s="239"/>
      <c r="AR45" s="239"/>
      <c r="AS45" s="239"/>
      <c r="AT45" s="239"/>
      <c r="AU45" s="239"/>
      <c r="AV45" s="1106">
        <v>96</v>
      </c>
      <c r="AW45" s="1106"/>
      <c r="AX45" s="43" t="s">
        <v>775</v>
      </c>
      <c r="AY45" s="43"/>
      <c r="AZ45" s="43"/>
      <c r="BA45" s="231"/>
      <c r="BB45" s="246">
        <f t="shared" si="0"/>
        <v>96</v>
      </c>
      <c r="BC45" s="31"/>
    </row>
    <row r="46" spans="1:55" ht="14.25" customHeight="1" x14ac:dyDescent="0.15">
      <c r="A46" s="32">
        <v>22</v>
      </c>
      <c r="B46" s="32">
        <v>6282</v>
      </c>
      <c r="C46" s="34" t="s">
        <v>22304</v>
      </c>
      <c r="D46" s="186"/>
      <c r="E46" s="187"/>
      <c r="F46" s="187"/>
      <c r="G46" s="187"/>
      <c r="L46" s="21"/>
      <c r="N46" s="193"/>
      <c r="O46" s="193"/>
      <c r="P46" s="193"/>
      <c r="Q46" s="193"/>
      <c r="R46" s="193"/>
      <c r="S46" s="193"/>
      <c r="T46" s="194"/>
      <c r="U46" s="47" t="s">
        <v>2178</v>
      </c>
      <c r="V46" s="184"/>
      <c r="W46" s="184"/>
      <c r="X46" s="184"/>
      <c r="Y46" s="184"/>
      <c r="Z46" s="184"/>
      <c r="AA46" s="184"/>
      <c r="AB46" s="184"/>
      <c r="AC46" s="239"/>
      <c r="AD46" s="43"/>
      <c r="AE46" s="230"/>
      <c r="AF46" s="230"/>
      <c r="AG46" s="230"/>
      <c r="AH46" s="230"/>
      <c r="AI46" s="230"/>
      <c r="AJ46" s="107"/>
      <c r="AK46" s="107"/>
      <c r="AL46" s="107"/>
      <c r="AM46" s="44"/>
      <c r="AN46" s="44"/>
      <c r="AO46" s="239"/>
      <c r="AP46" s="239"/>
      <c r="AQ46" s="239"/>
      <c r="AR46" s="239"/>
      <c r="AS46" s="239"/>
      <c r="AT46" s="239"/>
      <c r="AU46" s="239"/>
      <c r="AV46" s="1106">
        <v>96</v>
      </c>
      <c r="AW46" s="1106"/>
      <c r="AX46" s="43" t="s">
        <v>775</v>
      </c>
      <c r="AY46" s="43"/>
      <c r="AZ46" s="43"/>
      <c r="BA46" s="231"/>
      <c r="BB46" s="246">
        <f t="shared" si="0"/>
        <v>96</v>
      </c>
      <c r="BC46" s="31"/>
    </row>
    <row r="47" spans="1:55" ht="14.25" customHeight="1" x14ac:dyDescent="0.15">
      <c r="A47" s="32">
        <v>22</v>
      </c>
      <c r="B47" s="32">
        <v>6283</v>
      </c>
      <c r="C47" s="34" t="s">
        <v>22305</v>
      </c>
      <c r="D47" s="186"/>
      <c r="E47" s="187"/>
      <c r="F47" s="187"/>
      <c r="G47" s="187"/>
      <c r="L47" s="21"/>
      <c r="N47" s="193"/>
      <c r="O47" s="193"/>
      <c r="P47" s="193"/>
      <c r="Q47" s="193"/>
      <c r="R47" s="193"/>
      <c r="S47" s="193"/>
      <c r="T47" s="194"/>
      <c r="U47" s="47" t="s">
        <v>1548</v>
      </c>
      <c r="V47" s="184"/>
      <c r="W47" s="184"/>
      <c r="X47" s="184"/>
      <c r="Y47" s="184"/>
      <c r="Z47" s="184"/>
      <c r="AA47" s="184"/>
      <c r="AB47" s="184"/>
      <c r="AC47" s="239"/>
      <c r="AD47" s="43"/>
      <c r="AE47" s="230"/>
      <c r="AF47" s="230"/>
      <c r="AG47" s="230"/>
      <c r="AH47" s="230"/>
      <c r="AI47" s="230"/>
      <c r="AJ47" s="107"/>
      <c r="AK47" s="107"/>
      <c r="AL47" s="107"/>
      <c r="AM47" s="44"/>
      <c r="AN47" s="44"/>
      <c r="AO47" s="239"/>
      <c r="AP47" s="239"/>
      <c r="AQ47" s="239"/>
      <c r="AR47" s="239"/>
      <c r="AS47" s="239"/>
      <c r="AT47" s="239"/>
      <c r="AU47" s="239"/>
      <c r="AV47" s="1106">
        <v>96</v>
      </c>
      <c r="AW47" s="1106"/>
      <c r="AX47" s="43" t="s">
        <v>775</v>
      </c>
      <c r="AY47" s="43"/>
      <c r="AZ47" s="43"/>
      <c r="BA47" s="231"/>
      <c r="BB47" s="246">
        <f t="shared" si="0"/>
        <v>96</v>
      </c>
      <c r="BC47" s="31"/>
    </row>
    <row r="48" spans="1:55" ht="14.25" customHeight="1" x14ac:dyDescent="0.15">
      <c r="A48" s="32">
        <v>22</v>
      </c>
      <c r="B48" s="32">
        <v>6284</v>
      </c>
      <c r="C48" s="34" t="s">
        <v>22306</v>
      </c>
      <c r="D48" s="186"/>
      <c r="E48" s="187"/>
      <c r="F48" s="187"/>
      <c r="G48" s="187"/>
      <c r="L48" s="21"/>
      <c r="N48" s="193"/>
      <c r="O48" s="193"/>
      <c r="P48" s="193"/>
      <c r="Q48" s="193"/>
      <c r="R48" s="193"/>
      <c r="S48" s="193"/>
      <c r="T48" s="194"/>
      <c r="U48" s="47" t="s">
        <v>2183</v>
      </c>
      <c r="V48" s="184"/>
      <c r="W48" s="184"/>
      <c r="X48" s="184"/>
      <c r="Y48" s="184"/>
      <c r="Z48" s="184"/>
      <c r="AA48" s="184"/>
      <c r="AB48" s="184"/>
      <c r="AC48" s="239"/>
      <c r="AD48" s="43"/>
      <c r="AE48" s="230"/>
      <c r="AF48" s="230"/>
      <c r="AG48" s="230"/>
      <c r="AH48" s="230"/>
      <c r="AI48" s="230"/>
      <c r="AJ48" s="107"/>
      <c r="AK48" s="107"/>
      <c r="AL48" s="107"/>
      <c r="AM48" s="44"/>
      <c r="AN48" s="44"/>
      <c r="AO48" s="239"/>
      <c r="AP48" s="239"/>
      <c r="AQ48" s="239"/>
      <c r="AR48" s="239"/>
      <c r="AS48" s="239"/>
      <c r="AT48" s="239"/>
      <c r="AU48" s="239"/>
      <c r="AV48" s="1106">
        <v>48</v>
      </c>
      <c r="AW48" s="1106"/>
      <c r="AX48" s="43" t="s">
        <v>775</v>
      </c>
      <c r="AY48" s="43"/>
      <c r="AZ48" s="43"/>
      <c r="BA48" s="231"/>
      <c r="BB48" s="246">
        <f t="shared" si="0"/>
        <v>48</v>
      </c>
      <c r="BC48" s="31"/>
    </row>
    <row r="49" spans="1:55" ht="14.25" customHeight="1" x14ac:dyDescent="0.15">
      <c r="A49" s="32">
        <v>22</v>
      </c>
      <c r="B49" s="32">
        <v>6285</v>
      </c>
      <c r="C49" s="34" t="s">
        <v>22307</v>
      </c>
      <c r="D49" s="186"/>
      <c r="E49" s="187"/>
      <c r="F49" s="187"/>
      <c r="G49" s="187"/>
      <c r="L49" s="21"/>
      <c r="N49" s="193"/>
      <c r="O49" s="193"/>
      <c r="P49" s="193"/>
      <c r="Q49" s="193"/>
      <c r="R49" s="193"/>
      <c r="S49" s="193"/>
      <c r="T49" s="194"/>
      <c r="U49" s="47" t="s">
        <v>2186</v>
      </c>
      <c r="V49" s="184"/>
      <c r="W49" s="184"/>
      <c r="X49" s="184"/>
      <c r="Y49" s="184"/>
      <c r="Z49" s="184"/>
      <c r="AA49" s="184"/>
      <c r="AB49" s="184"/>
      <c r="AC49" s="239"/>
      <c r="AD49" s="43"/>
      <c r="AE49" s="230"/>
      <c r="AF49" s="230"/>
      <c r="AG49" s="230"/>
      <c r="AH49" s="230"/>
      <c r="AI49" s="230"/>
      <c r="AJ49" s="107"/>
      <c r="AK49" s="107"/>
      <c r="AL49" s="107"/>
      <c r="AM49" s="44"/>
      <c r="AN49" s="44"/>
      <c r="AO49" s="239"/>
      <c r="AP49" s="239"/>
      <c r="AQ49" s="239"/>
      <c r="AR49" s="239"/>
      <c r="AS49" s="239"/>
      <c r="AT49" s="239"/>
      <c r="AU49" s="239"/>
      <c r="AV49" s="1106">
        <v>48</v>
      </c>
      <c r="AW49" s="1106"/>
      <c r="AX49" s="43" t="s">
        <v>775</v>
      </c>
      <c r="AY49" s="43"/>
      <c r="AZ49" s="43"/>
      <c r="BA49" s="231"/>
      <c r="BB49" s="246">
        <f t="shared" si="0"/>
        <v>48</v>
      </c>
      <c r="BC49" s="31"/>
    </row>
    <row r="50" spans="1:55" ht="14.25" customHeight="1" x14ac:dyDescent="0.15">
      <c r="A50" s="32">
        <v>22</v>
      </c>
      <c r="B50" s="32">
        <v>6286</v>
      </c>
      <c r="C50" s="34" t="s">
        <v>22308</v>
      </c>
      <c r="D50" s="186"/>
      <c r="E50" s="187"/>
      <c r="F50" s="187"/>
      <c r="G50" s="187"/>
      <c r="L50" s="21"/>
      <c r="N50" s="193"/>
      <c r="O50" s="193"/>
      <c r="P50" s="193"/>
      <c r="Q50" s="193"/>
      <c r="R50" s="193"/>
      <c r="S50" s="193"/>
      <c r="T50" s="194"/>
      <c r="U50" s="47" t="s">
        <v>2189</v>
      </c>
      <c r="V50" s="184"/>
      <c r="W50" s="184"/>
      <c r="X50" s="184"/>
      <c r="Y50" s="184"/>
      <c r="Z50" s="184"/>
      <c r="AA50" s="184"/>
      <c r="AB50" s="184"/>
      <c r="AC50" s="239"/>
      <c r="AD50" s="43"/>
      <c r="AE50" s="230"/>
      <c r="AF50" s="230"/>
      <c r="AG50" s="230"/>
      <c r="AH50" s="230"/>
      <c r="AI50" s="230"/>
      <c r="AJ50" s="107"/>
      <c r="AK50" s="107"/>
      <c r="AL50" s="107"/>
      <c r="AM50" s="44"/>
      <c r="AN50" s="44"/>
      <c r="AO50" s="239"/>
      <c r="AP50" s="239"/>
      <c r="AQ50" s="239"/>
      <c r="AR50" s="239"/>
      <c r="AS50" s="239"/>
      <c r="AT50" s="239"/>
      <c r="AU50" s="239"/>
      <c r="AV50" s="1106">
        <v>32</v>
      </c>
      <c r="AW50" s="1106"/>
      <c r="AX50" s="43" t="s">
        <v>775</v>
      </c>
      <c r="AY50" s="43"/>
      <c r="AZ50" s="43"/>
      <c r="BA50" s="231"/>
      <c r="BB50" s="246">
        <f t="shared" si="0"/>
        <v>32</v>
      </c>
      <c r="BC50" s="31"/>
    </row>
    <row r="51" spans="1:55" ht="14.25" customHeight="1" x14ac:dyDescent="0.15">
      <c r="A51" s="32">
        <v>22</v>
      </c>
      <c r="B51" s="32">
        <v>6287</v>
      </c>
      <c r="C51" s="34" t="s">
        <v>22309</v>
      </c>
      <c r="D51" s="186"/>
      <c r="E51" s="187"/>
      <c r="F51" s="187"/>
      <c r="G51" s="187"/>
      <c r="L51" s="21"/>
      <c r="N51" s="193"/>
      <c r="O51" s="193"/>
      <c r="P51" s="193"/>
      <c r="Q51" s="193"/>
      <c r="R51" s="193"/>
      <c r="S51" s="193"/>
      <c r="T51" s="194"/>
      <c r="U51" s="47" t="s">
        <v>2192</v>
      </c>
      <c r="V51" s="184"/>
      <c r="W51" s="184"/>
      <c r="X51" s="184"/>
      <c r="Y51" s="184"/>
      <c r="Z51" s="184"/>
      <c r="AA51" s="184"/>
      <c r="AB51" s="184"/>
      <c r="AC51" s="239"/>
      <c r="AD51" s="43"/>
      <c r="AE51" s="230"/>
      <c r="AF51" s="230"/>
      <c r="AG51" s="230"/>
      <c r="AH51" s="230"/>
      <c r="AI51" s="230"/>
      <c r="AJ51" s="107"/>
      <c r="AK51" s="107"/>
      <c r="AL51" s="107"/>
      <c r="AM51" s="44"/>
      <c r="AN51" s="44"/>
      <c r="AO51" s="239"/>
      <c r="AP51" s="239"/>
      <c r="AQ51" s="239"/>
      <c r="AR51" s="239"/>
      <c r="AS51" s="239"/>
      <c r="AT51" s="239"/>
      <c r="AU51" s="239"/>
      <c r="AV51" s="1106">
        <v>32</v>
      </c>
      <c r="AW51" s="1106"/>
      <c r="AX51" s="43" t="s">
        <v>775</v>
      </c>
      <c r="AY51" s="43"/>
      <c r="AZ51" s="43"/>
      <c r="BA51" s="231"/>
      <c r="BB51" s="246">
        <f t="shared" si="0"/>
        <v>32</v>
      </c>
      <c r="BC51" s="31"/>
    </row>
    <row r="52" spans="1:55" ht="14.25" customHeight="1" x14ac:dyDescent="0.15">
      <c r="A52" s="32">
        <v>22</v>
      </c>
      <c r="B52" s="32">
        <v>6288</v>
      </c>
      <c r="C52" s="34" t="s">
        <v>22310</v>
      </c>
      <c r="D52" s="186"/>
      <c r="E52" s="187"/>
      <c r="F52" s="187"/>
      <c r="G52" s="187"/>
      <c r="L52" s="21"/>
      <c r="N52" s="193"/>
      <c r="O52" s="193"/>
      <c r="P52" s="193"/>
      <c r="Q52" s="193"/>
      <c r="R52" s="193"/>
      <c r="S52" s="193"/>
      <c r="T52" s="194"/>
      <c r="U52" s="47" t="s">
        <v>2194</v>
      </c>
      <c r="V52" s="184"/>
      <c r="W52" s="184"/>
      <c r="X52" s="184"/>
      <c r="Y52" s="184"/>
      <c r="Z52" s="184"/>
      <c r="AA52" s="184"/>
      <c r="AB52" s="184"/>
      <c r="AC52" s="239"/>
      <c r="AD52" s="43"/>
      <c r="AE52" s="230"/>
      <c r="AF52" s="230"/>
      <c r="AG52" s="230"/>
      <c r="AH52" s="230"/>
      <c r="AI52" s="230"/>
      <c r="AJ52" s="107"/>
      <c r="AK52" s="107"/>
      <c r="AL52" s="107"/>
      <c r="AM52" s="44"/>
      <c r="AN52" s="44"/>
      <c r="AO52" s="239"/>
      <c r="AP52" s="239"/>
      <c r="AQ52" s="239"/>
      <c r="AR52" s="239"/>
      <c r="AS52" s="239"/>
      <c r="AT52" s="239"/>
      <c r="AU52" s="239"/>
      <c r="AV52" s="1106">
        <v>24</v>
      </c>
      <c r="AW52" s="1106"/>
      <c r="AX52" s="43" t="s">
        <v>775</v>
      </c>
      <c r="AY52" s="43"/>
      <c r="AZ52" s="43"/>
      <c r="BA52" s="231"/>
      <c r="BB52" s="246">
        <f t="shared" si="0"/>
        <v>24</v>
      </c>
      <c r="BC52" s="31"/>
    </row>
    <row r="53" spans="1:55" ht="14.25" customHeight="1" x14ac:dyDescent="0.15">
      <c r="A53" s="32">
        <v>22</v>
      </c>
      <c r="B53" s="32">
        <v>6289</v>
      </c>
      <c r="C53" s="34" t="s">
        <v>22311</v>
      </c>
      <c r="D53" s="186"/>
      <c r="E53" s="187"/>
      <c r="F53" s="187"/>
      <c r="G53" s="187"/>
      <c r="L53" s="21"/>
      <c r="N53" s="193"/>
      <c r="O53" s="193"/>
      <c r="P53" s="193"/>
      <c r="Q53" s="193"/>
      <c r="R53" s="193"/>
      <c r="S53" s="193"/>
      <c r="T53" s="194"/>
      <c r="U53" s="47" t="s">
        <v>2196</v>
      </c>
      <c r="V53" s="184"/>
      <c r="W53" s="184"/>
      <c r="X53" s="184"/>
      <c r="Y53" s="184"/>
      <c r="Z53" s="184"/>
      <c r="AA53" s="184"/>
      <c r="AB53" s="184"/>
      <c r="AC53" s="239"/>
      <c r="AD53" s="43"/>
      <c r="AE53" s="230"/>
      <c r="AF53" s="230"/>
      <c r="AG53" s="230"/>
      <c r="AH53" s="230"/>
      <c r="AI53" s="230"/>
      <c r="AJ53" s="107"/>
      <c r="AK53" s="107"/>
      <c r="AL53" s="107"/>
      <c r="AM53" s="44"/>
      <c r="AN53" s="44"/>
      <c r="AO53" s="239"/>
      <c r="AP53" s="239"/>
      <c r="AQ53" s="239"/>
      <c r="AR53" s="239"/>
      <c r="AS53" s="239"/>
      <c r="AT53" s="239"/>
      <c r="AU53" s="239"/>
      <c r="AV53" s="1106">
        <v>24</v>
      </c>
      <c r="AW53" s="1106"/>
      <c r="AX53" s="43" t="s">
        <v>775</v>
      </c>
      <c r="AY53" s="43"/>
      <c r="AZ53" s="43"/>
      <c r="BA53" s="231"/>
      <c r="BB53" s="246">
        <f t="shared" si="0"/>
        <v>24</v>
      </c>
      <c r="BC53" s="31"/>
    </row>
    <row r="54" spans="1:55" ht="14.25" customHeight="1" x14ac:dyDescent="0.15">
      <c r="A54" s="32">
        <v>22</v>
      </c>
      <c r="B54" s="32">
        <v>6290</v>
      </c>
      <c r="C54" s="34" t="s">
        <v>22312</v>
      </c>
      <c r="D54" s="186"/>
      <c r="E54" s="187"/>
      <c r="F54" s="187"/>
      <c r="G54" s="187"/>
      <c r="L54" s="21"/>
      <c r="N54" s="193"/>
      <c r="O54" s="193"/>
      <c r="P54" s="193"/>
      <c r="Q54" s="193"/>
      <c r="R54" s="193"/>
      <c r="S54" s="193"/>
      <c r="T54" s="194"/>
      <c r="U54" s="47" t="s">
        <v>2198</v>
      </c>
      <c r="V54" s="184"/>
      <c r="W54" s="184"/>
      <c r="X54" s="184"/>
      <c r="Y54" s="184"/>
      <c r="Z54" s="184"/>
      <c r="AA54" s="184"/>
      <c r="AB54" s="184"/>
      <c r="AC54" s="239"/>
      <c r="AD54" s="43"/>
      <c r="AE54" s="230"/>
      <c r="AF54" s="230"/>
      <c r="AG54" s="230"/>
      <c r="AH54" s="230"/>
      <c r="AI54" s="230"/>
      <c r="AJ54" s="107"/>
      <c r="AK54" s="107"/>
      <c r="AL54" s="107"/>
      <c r="AM54" s="44"/>
      <c r="AN54" s="44"/>
      <c r="AO54" s="239"/>
      <c r="AP54" s="239"/>
      <c r="AQ54" s="239"/>
      <c r="AR54" s="239"/>
      <c r="AS54" s="239"/>
      <c r="AT54" s="239"/>
      <c r="AU54" s="239"/>
      <c r="AV54" s="1106">
        <v>19</v>
      </c>
      <c r="AW54" s="1106"/>
      <c r="AX54" s="43" t="s">
        <v>775</v>
      </c>
      <c r="AY54" s="43"/>
      <c r="AZ54" s="43"/>
      <c r="BA54" s="231"/>
      <c r="BB54" s="246">
        <f t="shared" si="0"/>
        <v>19</v>
      </c>
      <c r="BC54" s="31"/>
    </row>
    <row r="55" spans="1:55" ht="14.25" customHeight="1" x14ac:dyDescent="0.15">
      <c r="A55" s="32">
        <v>22</v>
      </c>
      <c r="B55" s="32">
        <v>6291</v>
      </c>
      <c r="C55" s="34" t="s">
        <v>22313</v>
      </c>
      <c r="D55" s="186"/>
      <c r="E55" s="187"/>
      <c r="F55" s="187"/>
      <c r="G55" s="187"/>
      <c r="L55" s="21"/>
      <c r="N55" s="193"/>
      <c r="O55" s="193"/>
      <c r="P55" s="193"/>
      <c r="Q55" s="193"/>
      <c r="R55" s="193"/>
      <c r="S55" s="193"/>
      <c r="T55" s="194"/>
      <c r="U55" s="47" t="s">
        <v>2200</v>
      </c>
      <c r="V55" s="184"/>
      <c r="W55" s="184"/>
      <c r="X55" s="184"/>
      <c r="Y55" s="184"/>
      <c r="Z55" s="184"/>
      <c r="AA55" s="184"/>
      <c r="AB55" s="184"/>
      <c r="AC55" s="239"/>
      <c r="AD55" s="43"/>
      <c r="AE55" s="230"/>
      <c r="AF55" s="230"/>
      <c r="AG55" s="230"/>
      <c r="AH55" s="230"/>
      <c r="AI55" s="230"/>
      <c r="AJ55" s="107"/>
      <c r="AK55" s="107"/>
      <c r="AL55" s="107"/>
      <c r="AM55" s="44"/>
      <c r="AN55" s="44"/>
      <c r="AO55" s="239"/>
      <c r="AP55" s="239"/>
      <c r="AQ55" s="239"/>
      <c r="AR55" s="239"/>
      <c r="AS55" s="239"/>
      <c r="AT55" s="239"/>
      <c r="AU55" s="239"/>
      <c r="AV55" s="1106">
        <v>16</v>
      </c>
      <c r="AW55" s="1106"/>
      <c r="AX55" s="43" t="s">
        <v>775</v>
      </c>
      <c r="AY55" s="43"/>
      <c r="AZ55" s="43"/>
      <c r="BA55" s="231"/>
      <c r="BB55" s="246">
        <f t="shared" si="0"/>
        <v>16</v>
      </c>
      <c r="BC55" s="31"/>
    </row>
    <row r="56" spans="1:55" ht="14.25" customHeight="1" x14ac:dyDescent="0.15">
      <c r="A56" s="32">
        <v>22</v>
      </c>
      <c r="B56" s="32">
        <v>6292</v>
      </c>
      <c r="C56" s="34" t="s">
        <v>22314</v>
      </c>
      <c r="D56" s="186"/>
      <c r="E56" s="187"/>
      <c r="F56" s="187"/>
      <c r="G56" s="187"/>
      <c r="L56" s="21"/>
      <c r="N56" s="193"/>
      <c r="O56" s="193"/>
      <c r="P56" s="193"/>
      <c r="Q56" s="193"/>
      <c r="R56" s="193"/>
      <c r="S56" s="193"/>
      <c r="T56" s="194"/>
      <c r="U56" s="47" t="s">
        <v>2202</v>
      </c>
      <c r="V56" s="184"/>
      <c r="W56" s="184"/>
      <c r="X56" s="184"/>
      <c r="Y56" s="184"/>
      <c r="Z56" s="184"/>
      <c r="AA56" s="184"/>
      <c r="AB56" s="184"/>
      <c r="AC56" s="239"/>
      <c r="AD56" s="43"/>
      <c r="AE56" s="230"/>
      <c r="AF56" s="230"/>
      <c r="AG56" s="230"/>
      <c r="AH56" s="230"/>
      <c r="AI56" s="230"/>
      <c r="AJ56" s="107"/>
      <c r="AK56" s="107"/>
      <c r="AL56" s="107"/>
      <c r="AM56" s="44"/>
      <c r="AN56" s="44"/>
      <c r="AO56" s="239"/>
      <c r="AP56" s="239"/>
      <c r="AQ56" s="239"/>
      <c r="AR56" s="239"/>
      <c r="AS56" s="239"/>
      <c r="AT56" s="239"/>
      <c r="AU56" s="239"/>
      <c r="AV56" s="1106">
        <v>14</v>
      </c>
      <c r="AW56" s="1106"/>
      <c r="AX56" s="43" t="s">
        <v>775</v>
      </c>
      <c r="AY56" s="43"/>
      <c r="AZ56" s="43"/>
      <c r="BA56" s="231"/>
      <c r="BB56" s="246">
        <f t="shared" si="0"/>
        <v>14</v>
      </c>
      <c r="BC56" s="31"/>
    </row>
    <row r="57" spans="1:55" ht="14.25" customHeight="1" x14ac:dyDescent="0.15">
      <c r="A57" s="32">
        <v>22</v>
      </c>
      <c r="B57" s="32">
        <v>6293</v>
      </c>
      <c r="C57" s="34" t="s">
        <v>22315</v>
      </c>
      <c r="D57" s="186"/>
      <c r="E57" s="187"/>
      <c r="F57" s="187"/>
      <c r="G57" s="187"/>
      <c r="L57" s="21"/>
      <c r="N57" s="193"/>
      <c r="O57" s="193"/>
      <c r="P57" s="193"/>
      <c r="Q57" s="193"/>
      <c r="R57" s="193"/>
      <c r="S57" s="193"/>
      <c r="T57" s="194"/>
      <c r="U57" s="47" t="s">
        <v>2204</v>
      </c>
      <c r="V57" s="184"/>
      <c r="W57" s="184"/>
      <c r="X57" s="184"/>
      <c r="Y57" s="184"/>
      <c r="Z57" s="184"/>
      <c r="AA57" s="184"/>
      <c r="AB57" s="184"/>
      <c r="AC57" s="239"/>
      <c r="AD57" s="43"/>
      <c r="AE57" s="230"/>
      <c r="AF57" s="230"/>
      <c r="AG57" s="230"/>
      <c r="AH57" s="230"/>
      <c r="AI57" s="230"/>
      <c r="AJ57" s="107"/>
      <c r="AK57" s="107"/>
      <c r="AL57" s="107"/>
      <c r="AM57" s="44"/>
      <c r="AN57" s="44"/>
      <c r="AO57" s="239"/>
      <c r="AP57" s="239"/>
      <c r="AQ57" s="239"/>
      <c r="AR57" s="239"/>
      <c r="AS57" s="239"/>
      <c r="AT57" s="239"/>
      <c r="AU57" s="239"/>
      <c r="AV57" s="1106">
        <v>12</v>
      </c>
      <c r="AW57" s="1106"/>
      <c r="AX57" s="43" t="s">
        <v>775</v>
      </c>
      <c r="AY57" s="43"/>
      <c r="AZ57" s="43"/>
      <c r="BA57" s="231"/>
      <c r="BB57" s="246">
        <f t="shared" si="0"/>
        <v>12</v>
      </c>
      <c r="BC57" s="31"/>
    </row>
    <row r="58" spans="1:55" ht="14.25" customHeight="1" x14ac:dyDescent="0.15">
      <c r="A58" s="32">
        <v>22</v>
      </c>
      <c r="B58" s="32">
        <v>6294</v>
      </c>
      <c r="C58" s="34" t="s">
        <v>22316</v>
      </c>
      <c r="D58" s="186"/>
      <c r="E58" s="187"/>
      <c r="F58" s="187"/>
      <c r="G58" s="187"/>
      <c r="L58" s="21"/>
      <c r="N58" s="193"/>
      <c r="O58" s="193"/>
      <c r="P58" s="193"/>
      <c r="Q58" s="193"/>
      <c r="R58" s="193"/>
      <c r="S58" s="193"/>
      <c r="T58" s="194"/>
      <c r="U58" s="47" t="s">
        <v>2206</v>
      </c>
      <c r="V58" s="184"/>
      <c r="W58" s="184"/>
      <c r="X58" s="184"/>
      <c r="Y58" s="184"/>
      <c r="Z58" s="184"/>
      <c r="AA58" s="184"/>
      <c r="AB58" s="184"/>
      <c r="AC58" s="239"/>
      <c r="AD58" s="43"/>
      <c r="AE58" s="230"/>
      <c r="AF58" s="230"/>
      <c r="AG58" s="230"/>
      <c r="AH58" s="230"/>
      <c r="AI58" s="230"/>
      <c r="AJ58" s="107"/>
      <c r="AK58" s="107"/>
      <c r="AL58" s="107"/>
      <c r="AM58" s="44"/>
      <c r="AN58" s="44"/>
      <c r="AO58" s="239"/>
      <c r="AP58" s="239"/>
      <c r="AQ58" s="239"/>
      <c r="AR58" s="239"/>
      <c r="AS58" s="239"/>
      <c r="AT58" s="239"/>
      <c r="AU58" s="239"/>
      <c r="AV58" s="1106">
        <v>10</v>
      </c>
      <c r="AW58" s="1106"/>
      <c r="AX58" s="43" t="s">
        <v>775</v>
      </c>
      <c r="AY58" s="43"/>
      <c r="AZ58" s="43"/>
      <c r="BA58" s="231"/>
      <c r="BB58" s="246">
        <f t="shared" si="0"/>
        <v>10</v>
      </c>
      <c r="BC58" s="31"/>
    </row>
    <row r="59" spans="1:55" ht="14.25" customHeight="1" x14ac:dyDescent="0.15">
      <c r="A59" s="32">
        <v>22</v>
      </c>
      <c r="B59" s="32">
        <v>6295</v>
      </c>
      <c r="C59" s="34" t="s">
        <v>22317</v>
      </c>
      <c r="D59" s="186"/>
      <c r="E59" s="187"/>
      <c r="F59" s="187"/>
      <c r="G59" s="187"/>
      <c r="L59" s="21"/>
      <c r="N59" s="193"/>
      <c r="O59" s="193"/>
      <c r="P59" s="193"/>
      <c r="Q59" s="193"/>
      <c r="R59" s="193"/>
      <c r="S59" s="193"/>
      <c r="T59" s="194"/>
      <c r="U59" s="47" t="s">
        <v>2208</v>
      </c>
      <c r="V59" s="184"/>
      <c r="W59" s="184"/>
      <c r="X59" s="184"/>
      <c r="Y59" s="184"/>
      <c r="Z59" s="184"/>
      <c r="AA59" s="184"/>
      <c r="AB59" s="184"/>
      <c r="AC59" s="239"/>
      <c r="AD59" s="43"/>
      <c r="AE59" s="230"/>
      <c r="AF59" s="230"/>
      <c r="AG59" s="230"/>
      <c r="AH59" s="230"/>
      <c r="AI59" s="230"/>
      <c r="AJ59" s="107"/>
      <c r="AK59" s="107"/>
      <c r="AL59" s="107"/>
      <c r="AM59" s="44"/>
      <c r="AN59" s="44"/>
      <c r="AO59" s="239"/>
      <c r="AP59" s="239"/>
      <c r="AQ59" s="239"/>
      <c r="AR59" s="239"/>
      <c r="AS59" s="239"/>
      <c r="AT59" s="239"/>
      <c r="AU59" s="239"/>
      <c r="AV59" s="1106">
        <v>9</v>
      </c>
      <c r="AW59" s="1106"/>
      <c r="AX59" s="43" t="s">
        <v>775</v>
      </c>
      <c r="AY59" s="43"/>
      <c r="AZ59" s="43"/>
      <c r="BA59" s="231"/>
      <c r="BB59" s="246">
        <f t="shared" si="0"/>
        <v>9</v>
      </c>
      <c r="BC59" s="31"/>
    </row>
    <row r="60" spans="1:55" ht="14.25" customHeight="1" x14ac:dyDescent="0.15">
      <c r="A60" s="32">
        <v>22</v>
      </c>
      <c r="B60" s="32">
        <v>6296</v>
      </c>
      <c r="C60" s="34" t="s">
        <v>22318</v>
      </c>
      <c r="D60" s="186"/>
      <c r="E60" s="187"/>
      <c r="F60" s="187"/>
      <c r="G60" s="187"/>
      <c r="L60" s="21"/>
      <c r="M60" s="40" t="s">
        <v>2210</v>
      </c>
      <c r="N60" s="234"/>
      <c r="O60" s="234"/>
      <c r="P60" s="234"/>
      <c r="Q60" s="234"/>
      <c r="R60" s="234"/>
      <c r="S60" s="234"/>
      <c r="T60" s="235"/>
      <c r="U60" s="47" t="s">
        <v>2174</v>
      </c>
      <c r="V60" s="184"/>
      <c r="W60" s="184"/>
      <c r="X60" s="184"/>
      <c r="Y60" s="184"/>
      <c r="Z60" s="184"/>
      <c r="AA60" s="184"/>
      <c r="AB60" s="184"/>
      <c r="AC60" s="239"/>
      <c r="AD60" s="43"/>
      <c r="AE60" s="230"/>
      <c r="AF60" s="230"/>
      <c r="AG60" s="230"/>
      <c r="AH60" s="230"/>
      <c r="AI60" s="230"/>
      <c r="AJ60" s="107"/>
      <c r="AK60" s="107"/>
      <c r="AL60" s="107"/>
      <c r="AM60" s="44"/>
      <c r="AN60" s="44"/>
      <c r="AO60" s="239"/>
      <c r="AP60" s="239"/>
      <c r="AQ60" s="239"/>
      <c r="AR60" s="239"/>
      <c r="AS60" s="239"/>
      <c r="AT60" s="239"/>
      <c r="AU60" s="239"/>
      <c r="AV60" s="1106">
        <v>96</v>
      </c>
      <c r="AW60" s="1106"/>
      <c r="AX60" s="43" t="s">
        <v>775</v>
      </c>
      <c r="AY60" s="43"/>
      <c r="AZ60" s="43"/>
      <c r="BA60" s="231"/>
      <c r="BB60" s="246">
        <f t="shared" si="0"/>
        <v>96</v>
      </c>
      <c r="BC60" s="31"/>
    </row>
    <row r="61" spans="1:55" ht="14.25" customHeight="1" x14ac:dyDescent="0.15">
      <c r="A61" s="32">
        <v>22</v>
      </c>
      <c r="B61" s="32">
        <v>6297</v>
      </c>
      <c r="C61" s="34" t="s">
        <v>22319</v>
      </c>
      <c r="D61" s="186"/>
      <c r="E61" s="187"/>
      <c r="F61" s="187"/>
      <c r="G61" s="187"/>
      <c r="L61" s="21"/>
      <c r="N61" s="193"/>
      <c r="O61" s="193"/>
      <c r="P61" s="193"/>
      <c r="Q61" s="193"/>
      <c r="R61" s="193"/>
      <c r="S61" s="193"/>
      <c r="T61" s="194"/>
      <c r="U61" s="47" t="s">
        <v>2178</v>
      </c>
      <c r="V61" s="184"/>
      <c r="W61" s="184"/>
      <c r="X61" s="184"/>
      <c r="Y61" s="184"/>
      <c r="Z61" s="184"/>
      <c r="AA61" s="184"/>
      <c r="AB61" s="184"/>
      <c r="AC61" s="239"/>
      <c r="AD61" s="43"/>
      <c r="AE61" s="230"/>
      <c r="AF61" s="230"/>
      <c r="AG61" s="230"/>
      <c r="AH61" s="230"/>
      <c r="AI61" s="230"/>
      <c r="AJ61" s="107"/>
      <c r="AK61" s="107"/>
      <c r="AL61" s="107"/>
      <c r="AM61" s="44"/>
      <c r="AN61" s="44"/>
      <c r="AO61" s="239"/>
      <c r="AP61" s="239"/>
      <c r="AQ61" s="239"/>
      <c r="AR61" s="239"/>
      <c r="AS61" s="239"/>
      <c r="AT61" s="239"/>
      <c r="AU61" s="239"/>
      <c r="AV61" s="1106">
        <v>96</v>
      </c>
      <c r="AW61" s="1106"/>
      <c r="AX61" s="43" t="s">
        <v>775</v>
      </c>
      <c r="AY61" s="43"/>
      <c r="AZ61" s="43"/>
      <c r="BA61" s="231"/>
      <c r="BB61" s="246">
        <f t="shared" si="0"/>
        <v>96</v>
      </c>
      <c r="BC61" s="31"/>
    </row>
    <row r="62" spans="1:55" ht="14.25" customHeight="1" x14ac:dyDescent="0.15">
      <c r="A62" s="32">
        <v>22</v>
      </c>
      <c r="B62" s="32">
        <v>6298</v>
      </c>
      <c r="C62" s="34" t="s">
        <v>22320</v>
      </c>
      <c r="D62" s="186"/>
      <c r="E62" s="187"/>
      <c r="F62" s="187"/>
      <c r="G62" s="187"/>
      <c r="L62" s="21"/>
      <c r="N62" s="193"/>
      <c r="O62" s="193"/>
      <c r="P62" s="193"/>
      <c r="Q62" s="193"/>
      <c r="R62" s="193"/>
      <c r="S62" s="193"/>
      <c r="T62" s="194"/>
      <c r="U62" s="47" t="s">
        <v>1548</v>
      </c>
      <c r="V62" s="184"/>
      <c r="W62" s="184"/>
      <c r="X62" s="184"/>
      <c r="Y62" s="184"/>
      <c r="Z62" s="184"/>
      <c r="AA62" s="184"/>
      <c r="AB62" s="184"/>
      <c r="AC62" s="239"/>
      <c r="AD62" s="43"/>
      <c r="AE62" s="230"/>
      <c r="AF62" s="230"/>
      <c r="AG62" s="230"/>
      <c r="AH62" s="230"/>
      <c r="AI62" s="230"/>
      <c r="AJ62" s="107"/>
      <c r="AK62" s="107"/>
      <c r="AL62" s="107"/>
      <c r="AM62" s="44"/>
      <c r="AN62" s="44"/>
      <c r="AO62" s="239"/>
      <c r="AP62" s="239"/>
      <c r="AQ62" s="239"/>
      <c r="AR62" s="239"/>
      <c r="AS62" s="239"/>
      <c r="AT62" s="239"/>
      <c r="AU62" s="239"/>
      <c r="AV62" s="1106">
        <v>96</v>
      </c>
      <c r="AW62" s="1106"/>
      <c r="AX62" s="43" t="s">
        <v>775</v>
      </c>
      <c r="AY62" s="43"/>
      <c r="AZ62" s="43"/>
      <c r="BA62" s="231"/>
      <c r="BB62" s="246">
        <f t="shared" si="0"/>
        <v>96</v>
      </c>
      <c r="BC62" s="31"/>
    </row>
    <row r="63" spans="1:55" ht="14.25" customHeight="1" x14ac:dyDescent="0.15">
      <c r="A63" s="32">
        <v>22</v>
      </c>
      <c r="B63" s="32">
        <v>6299</v>
      </c>
      <c r="C63" s="34" t="s">
        <v>22321</v>
      </c>
      <c r="D63" s="186"/>
      <c r="E63" s="187"/>
      <c r="F63" s="187"/>
      <c r="G63" s="187"/>
      <c r="L63" s="21"/>
      <c r="N63" s="193"/>
      <c r="O63" s="193"/>
      <c r="P63" s="193"/>
      <c r="Q63" s="193"/>
      <c r="R63" s="193"/>
      <c r="S63" s="193"/>
      <c r="T63" s="194"/>
      <c r="U63" s="47" t="s">
        <v>2183</v>
      </c>
      <c r="V63" s="184"/>
      <c r="W63" s="184"/>
      <c r="X63" s="184"/>
      <c r="Y63" s="184"/>
      <c r="Z63" s="184"/>
      <c r="AA63" s="184"/>
      <c r="AB63" s="184"/>
      <c r="AC63" s="239"/>
      <c r="AD63" s="43"/>
      <c r="AE63" s="230"/>
      <c r="AF63" s="230"/>
      <c r="AG63" s="230"/>
      <c r="AH63" s="230"/>
      <c r="AI63" s="230"/>
      <c r="AJ63" s="107"/>
      <c r="AK63" s="107"/>
      <c r="AL63" s="107"/>
      <c r="AM63" s="44"/>
      <c r="AN63" s="44"/>
      <c r="AO63" s="239"/>
      <c r="AP63" s="239"/>
      <c r="AQ63" s="239"/>
      <c r="AR63" s="239"/>
      <c r="AS63" s="239"/>
      <c r="AT63" s="239"/>
      <c r="AU63" s="239"/>
      <c r="AV63" s="1106">
        <v>48</v>
      </c>
      <c r="AW63" s="1106"/>
      <c r="AX63" s="43" t="s">
        <v>775</v>
      </c>
      <c r="AY63" s="43"/>
      <c r="AZ63" s="43"/>
      <c r="BA63" s="231"/>
      <c r="BB63" s="246">
        <f t="shared" si="0"/>
        <v>48</v>
      </c>
      <c r="BC63" s="31"/>
    </row>
    <row r="64" spans="1:55" ht="14.25" customHeight="1" x14ac:dyDescent="0.15">
      <c r="A64" s="32">
        <v>22</v>
      </c>
      <c r="B64" s="32">
        <v>6300</v>
      </c>
      <c r="C64" s="34" t="s">
        <v>22322</v>
      </c>
      <c r="D64" s="186"/>
      <c r="E64" s="187"/>
      <c r="F64" s="187"/>
      <c r="G64" s="187"/>
      <c r="L64" s="21"/>
      <c r="N64" s="193"/>
      <c r="O64" s="193"/>
      <c r="P64" s="193"/>
      <c r="Q64" s="193"/>
      <c r="R64" s="193"/>
      <c r="S64" s="193"/>
      <c r="T64" s="194"/>
      <c r="U64" s="47" t="s">
        <v>2186</v>
      </c>
      <c r="V64" s="184"/>
      <c r="W64" s="184"/>
      <c r="X64" s="184"/>
      <c r="Y64" s="184"/>
      <c r="Z64" s="184"/>
      <c r="AA64" s="184"/>
      <c r="AB64" s="184"/>
      <c r="AC64" s="239"/>
      <c r="AD64" s="43"/>
      <c r="AE64" s="230"/>
      <c r="AF64" s="230"/>
      <c r="AG64" s="230"/>
      <c r="AH64" s="230"/>
      <c r="AI64" s="230"/>
      <c r="AJ64" s="107"/>
      <c r="AK64" s="107"/>
      <c r="AL64" s="107"/>
      <c r="AM64" s="44"/>
      <c r="AN64" s="44"/>
      <c r="AO64" s="239"/>
      <c r="AP64" s="239"/>
      <c r="AQ64" s="239"/>
      <c r="AR64" s="239"/>
      <c r="AS64" s="239"/>
      <c r="AT64" s="239"/>
      <c r="AU64" s="239"/>
      <c r="AV64" s="1106">
        <v>48</v>
      </c>
      <c r="AW64" s="1106"/>
      <c r="AX64" s="43" t="s">
        <v>775</v>
      </c>
      <c r="AY64" s="43"/>
      <c r="AZ64" s="43"/>
      <c r="BA64" s="231"/>
      <c r="BB64" s="246">
        <f t="shared" si="0"/>
        <v>48</v>
      </c>
      <c r="BC64" s="31"/>
    </row>
    <row r="65" spans="1:58" ht="14.25" customHeight="1" x14ac:dyDescent="0.15">
      <c r="A65" s="32">
        <v>22</v>
      </c>
      <c r="B65" s="32">
        <v>6301</v>
      </c>
      <c r="C65" s="34" t="s">
        <v>22323</v>
      </c>
      <c r="D65" s="186"/>
      <c r="E65" s="187"/>
      <c r="F65" s="187"/>
      <c r="G65" s="187"/>
      <c r="L65" s="21"/>
      <c r="N65" s="193"/>
      <c r="O65" s="193"/>
      <c r="P65" s="193"/>
      <c r="Q65" s="193"/>
      <c r="R65" s="193"/>
      <c r="S65" s="193"/>
      <c r="T65" s="194"/>
      <c r="U65" s="47" t="s">
        <v>2189</v>
      </c>
      <c r="V65" s="184"/>
      <c r="W65" s="184"/>
      <c r="X65" s="184"/>
      <c r="Y65" s="184"/>
      <c r="Z65" s="184"/>
      <c r="AA65" s="184"/>
      <c r="AB65" s="184"/>
      <c r="AC65" s="239"/>
      <c r="AD65" s="43"/>
      <c r="AE65" s="230"/>
      <c r="AF65" s="230"/>
      <c r="AG65" s="230"/>
      <c r="AH65" s="230"/>
      <c r="AI65" s="230"/>
      <c r="AJ65" s="107"/>
      <c r="AK65" s="107"/>
      <c r="AL65" s="107"/>
      <c r="AM65" s="44"/>
      <c r="AN65" s="44"/>
      <c r="AO65" s="239"/>
      <c r="AP65" s="239"/>
      <c r="AQ65" s="239"/>
      <c r="AR65" s="239"/>
      <c r="AS65" s="239"/>
      <c r="AT65" s="239"/>
      <c r="AU65" s="239"/>
      <c r="AV65" s="1106">
        <v>32</v>
      </c>
      <c r="AW65" s="1106"/>
      <c r="AX65" s="43" t="s">
        <v>775</v>
      </c>
      <c r="AY65" s="43"/>
      <c r="AZ65" s="43"/>
      <c r="BA65" s="231"/>
      <c r="BB65" s="246">
        <f t="shared" si="0"/>
        <v>32</v>
      </c>
      <c r="BC65" s="31"/>
    </row>
    <row r="66" spans="1:58" ht="14.25" customHeight="1" x14ac:dyDescent="0.15">
      <c r="A66" s="32">
        <v>22</v>
      </c>
      <c r="B66" s="32">
        <v>6302</v>
      </c>
      <c r="C66" s="34" t="s">
        <v>22324</v>
      </c>
      <c r="D66" s="186"/>
      <c r="E66" s="187"/>
      <c r="F66" s="187"/>
      <c r="G66" s="187"/>
      <c r="L66" s="21"/>
      <c r="N66" s="193"/>
      <c r="O66" s="193"/>
      <c r="P66" s="193"/>
      <c r="Q66" s="193"/>
      <c r="R66" s="193"/>
      <c r="S66" s="193"/>
      <c r="T66" s="194"/>
      <c r="U66" s="47" t="s">
        <v>2192</v>
      </c>
      <c r="V66" s="184"/>
      <c r="W66" s="184"/>
      <c r="X66" s="184"/>
      <c r="Y66" s="184"/>
      <c r="Z66" s="184"/>
      <c r="AA66" s="184"/>
      <c r="AB66" s="184"/>
      <c r="AC66" s="239"/>
      <c r="AD66" s="43"/>
      <c r="AE66" s="230"/>
      <c r="AF66" s="230"/>
      <c r="AG66" s="230"/>
      <c r="AH66" s="230"/>
      <c r="AI66" s="230"/>
      <c r="AJ66" s="107"/>
      <c r="AK66" s="107"/>
      <c r="AL66" s="107"/>
      <c r="AM66" s="44"/>
      <c r="AN66" s="44"/>
      <c r="AO66" s="239"/>
      <c r="AP66" s="239"/>
      <c r="AQ66" s="239"/>
      <c r="AR66" s="239"/>
      <c r="AS66" s="239"/>
      <c r="AT66" s="239"/>
      <c r="AU66" s="239"/>
      <c r="AV66" s="1106">
        <v>32</v>
      </c>
      <c r="AW66" s="1106"/>
      <c r="AX66" s="43" t="s">
        <v>775</v>
      </c>
      <c r="AY66" s="43"/>
      <c r="AZ66" s="43"/>
      <c r="BA66" s="231"/>
      <c r="BB66" s="246">
        <f t="shared" si="0"/>
        <v>32</v>
      </c>
      <c r="BC66" s="31"/>
    </row>
    <row r="67" spans="1:58" ht="14.25" customHeight="1" x14ac:dyDescent="0.15">
      <c r="A67" s="32">
        <v>22</v>
      </c>
      <c r="B67" s="32">
        <v>6303</v>
      </c>
      <c r="C67" s="34" t="s">
        <v>22325</v>
      </c>
      <c r="D67" s="186"/>
      <c r="E67" s="187"/>
      <c r="F67" s="187"/>
      <c r="G67" s="187"/>
      <c r="L67" s="21"/>
      <c r="N67" s="193"/>
      <c r="O67" s="193"/>
      <c r="P67" s="193"/>
      <c r="Q67" s="193"/>
      <c r="R67" s="193"/>
      <c r="S67" s="193"/>
      <c r="T67" s="194"/>
      <c r="U67" s="47" t="s">
        <v>2194</v>
      </c>
      <c r="V67" s="184"/>
      <c r="W67" s="184"/>
      <c r="X67" s="184"/>
      <c r="Y67" s="184"/>
      <c r="Z67" s="184"/>
      <c r="AA67" s="184"/>
      <c r="AB67" s="184"/>
      <c r="AC67" s="239"/>
      <c r="AD67" s="43"/>
      <c r="AE67" s="230"/>
      <c r="AF67" s="230"/>
      <c r="AG67" s="230"/>
      <c r="AH67" s="230"/>
      <c r="AI67" s="230"/>
      <c r="AJ67" s="107"/>
      <c r="AK67" s="107"/>
      <c r="AL67" s="107"/>
      <c r="AM67" s="44"/>
      <c r="AN67" s="44"/>
      <c r="AO67" s="239"/>
      <c r="AP67" s="239"/>
      <c r="AQ67" s="239"/>
      <c r="AR67" s="239"/>
      <c r="AS67" s="239"/>
      <c r="AT67" s="239"/>
      <c r="AU67" s="239"/>
      <c r="AV67" s="1106">
        <v>24</v>
      </c>
      <c r="AW67" s="1106"/>
      <c r="AX67" s="43" t="s">
        <v>775</v>
      </c>
      <c r="AY67" s="43"/>
      <c r="AZ67" s="43"/>
      <c r="BA67" s="231"/>
      <c r="BB67" s="246">
        <f t="shared" si="0"/>
        <v>24</v>
      </c>
      <c r="BC67" s="31"/>
    </row>
    <row r="68" spans="1:58" ht="14.25" customHeight="1" x14ac:dyDescent="0.15">
      <c r="A68" s="32">
        <v>22</v>
      </c>
      <c r="B68" s="32">
        <v>6304</v>
      </c>
      <c r="C68" s="34" t="s">
        <v>22326</v>
      </c>
      <c r="D68" s="186"/>
      <c r="E68" s="187"/>
      <c r="F68" s="187"/>
      <c r="G68" s="187"/>
      <c r="L68" s="21"/>
      <c r="N68" s="193"/>
      <c r="O68" s="193"/>
      <c r="P68" s="193"/>
      <c r="Q68" s="193"/>
      <c r="R68" s="193"/>
      <c r="S68" s="193"/>
      <c r="T68" s="194"/>
      <c r="U68" s="47" t="s">
        <v>2196</v>
      </c>
      <c r="V68" s="184"/>
      <c r="W68" s="184"/>
      <c r="X68" s="184"/>
      <c r="Y68" s="184"/>
      <c r="Z68" s="184"/>
      <c r="AA68" s="184"/>
      <c r="AB68" s="184"/>
      <c r="AC68" s="239"/>
      <c r="AD68" s="43"/>
      <c r="AE68" s="230"/>
      <c r="AF68" s="230"/>
      <c r="AG68" s="230"/>
      <c r="AH68" s="230"/>
      <c r="AI68" s="230"/>
      <c r="AJ68" s="107"/>
      <c r="AK68" s="107"/>
      <c r="AL68" s="107"/>
      <c r="AM68" s="44"/>
      <c r="AN68" s="44"/>
      <c r="AO68" s="239"/>
      <c r="AP68" s="239"/>
      <c r="AQ68" s="239"/>
      <c r="AR68" s="239"/>
      <c r="AS68" s="239"/>
      <c r="AT68" s="239"/>
      <c r="AU68" s="239"/>
      <c r="AV68" s="1106">
        <v>24</v>
      </c>
      <c r="AW68" s="1106"/>
      <c r="AX68" s="43" t="s">
        <v>775</v>
      </c>
      <c r="AY68" s="43"/>
      <c r="AZ68" s="43"/>
      <c r="BA68" s="231"/>
      <c r="BB68" s="246">
        <f t="shared" si="0"/>
        <v>24</v>
      </c>
      <c r="BC68" s="31"/>
    </row>
    <row r="69" spans="1:58" ht="14.25" customHeight="1" x14ac:dyDescent="0.15">
      <c r="A69" s="32">
        <v>22</v>
      </c>
      <c r="B69" s="32">
        <v>6305</v>
      </c>
      <c r="C69" s="34" t="s">
        <v>22327</v>
      </c>
      <c r="D69" s="186"/>
      <c r="E69" s="187"/>
      <c r="F69" s="187"/>
      <c r="G69" s="187"/>
      <c r="L69" s="21"/>
      <c r="N69" s="193"/>
      <c r="O69" s="193"/>
      <c r="P69" s="193"/>
      <c r="Q69" s="193"/>
      <c r="R69" s="193"/>
      <c r="S69" s="193"/>
      <c r="T69" s="194"/>
      <c r="U69" s="47" t="s">
        <v>2198</v>
      </c>
      <c r="V69" s="184"/>
      <c r="W69" s="184"/>
      <c r="X69" s="184"/>
      <c r="Y69" s="184"/>
      <c r="Z69" s="184"/>
      <c r="AA69" s="184"/>
      <c r="AB69" s="184"/>
      <c r="AC69" s="239"/>
      <c r="AD69" s="43"/>
      <c r="AE69" s="230"/>
      <c r="AF69" s="230"/>
      <c r="AG69" s="230"/>
      <c r="AH69" s="230"/>
      <c r="AI69" s="230"/>
      <c r="AJ69" s="107"/>
      <c r="AK69" s="107"/>
      <c r="AL69" s="107"/>
      <c r="AM69" s="44"/>
      <c r="AN69" s="44"/>
      <c r="AO69" s="239"/>
      <c r="AP69" s="239"/>
      <c r="AQ69" s="239"/>
      <c r="AR69" s="239"/>
      <c r="AS69" s="239"/>
      <c r="AT69" s="239"/>
      <c r="AU69" s="239"/>
      <c r="AV69" s="1106">
        <v>19</v>
      </c>
      <c r="AW69" s="1106"/>
      <c r="AX69" s="43" t="s">
        <v>775</v>
      </c>
      <c r="AY69" s="43"/>
      <c r="AZ69" s="43"/>
      <c r="BA69" s="231"/>
      <c r="BB69" s="246">
        <f t="shared" si="0"/>
        <v>19</v>
      </c>
      <c r="BC69" s="31"/>
    </row>
    <row r="70" spans="1:58" ht="14.25" customHeight="1" x14ac:dyDescent="0.15">
      <c r="A70" s="32">
        <v>22</v>
      </c>
      <c r="B70" s="32">
        <v>6306</v>
      </c>
      <c r="C70" s="34" t="s">
        <v>22328</v>
      </c>
      <c r="D70" s="186"/>
      <c r="E70" s="187"/>
      <c r="F70" s="187"/>
      <c r="G70" s="187"/>
      <c r="L70" s="21"/>
      <c r="N70" s="193"/>
      <c r="O70" s="193"/>
      <c r="P70" s="193"/>
      <c r="Q70" s="193"/>
      <c r="R70" s="193"/>
      <c r="S70" s="193"/>
      <c r="T70" s="194"/>
      <c r="U70" s="47" t="s">
        <v>2200</v>
      </c>
      <c r="V70" s="184"/>
      <c r="W70" s="184"/>
      <c r="X70" s="184"/>
      <c r="Y70" s="184"/>
      <c r="Z70" s="184"/>
      <c r="AA70" s="184"/>
      <c r="AB70" s="184"/>
      <c r="AC70" s="239"/>
      <c r="AD70" s="43"/>
      <c r="AE70" s="230"/>
      <c r="AF70" s="230"/>
      <c r="AG70" s="230"/>
      <c r="AH70" s="230"/>
      <c r="AI70" s="230"/>
      <c r="AJ70" s="107"/>
      <c r="AK70" s="107"/>
      <c r="AL70" s="107"/>
      <c r="AM70" s="44"/>
      <c r="AN70" s="44"/>
      <c r="AO70" s="239"/>
      <c r="AP70" s="239"/>
      <c r="AQ70" s="239"/>
      <c r="AR70" s="239"/>
      <c r="AS70" s="239"/>
      <c r="AT70" s="239"/>
      <c r="AU70" s="239"/>
      <c r="AV70" s="1106">
        <v>16</v>
      </c>
      <c r="AW70" s="1106"/>
      <c r="AX70" s="43" t="s">
        <v>775</v>
      </c>
      <c r="AY70" s="43"/>
      <c r="AZ70" s="43"/>
      <c r="BA70" s="231"/>
      <c r="BB70" s="246">
        <f t="shared" si="0"/>
        <v>16</v>
      </c>
      <c r="BC70" s="31"/>
    </row>
    <row r="71" spans="1:58" ht="14.25" customHeight="1" x14ac:dyDescent="0.15">
      <c r="A71" s="32">
        <v>22</v>
      </c>
      <c r="B71" s="32">
        <v>6307</v>
      </c>
      <c r="C71" s="34" t="s">
        <v>22329</v>
      </c>
      <c r="D71" s="186"/>
      <c r="E71" s="187"/>
      <c r="F71" s="187"/>
      <c r="G71" s="187"/>
      <c r="L71" s="21"/>
      <c r="N71" s="193"/>
      <c r="O71" s="193"/>
      <c r="P71" s="193"/>
      <c r="Q71" s="193"/>
      <c r="R71" s="193"/>
      <c r="S71" s="193"/>
      <c r="T71" s="194"/>
      <c r="U71" s="47" t="s">
        <v>2202</v>
      </c>
      <c r="V71" s="184"/>
      <c r="W71" s="184"/>
      <c r="X71" s="184"/>
      <c r="Y71" s="184"/>
      <c r="Z71" s="184"/>
      <c r="AA71" s="184"/>
      <c r="AB71" s="184"/>
      <c r="AC71" s="239"/>
      <c r="AD71" s="43"/>
      <c r="AE71" s="230"/>
      <c r="AF71" s="230"/>
      <c r="AG71" s="230"/>
      <c r="AH71" s="230"/>
      <c r="AI71" s="230"/>
      <c r="AJ71" s="107"/>
      <c r="AK71" s="107"/>
      <c r="AL71" s="107"/>
      <c r="AM71" s="44"/>
      <c r="AN71" s="44"/>
      <c r="AO71" s="239"/>
      <c r="AP71" s="239"/>
      <c r="AQ71" s="239"/>
      <c r="AR71" s="239"/>
      <c r="AS71" s="239"/>
      <c r="AT71" s="239"/>
      <c r="AU71" s="239"/>
      <c r="AV71" s="1106">
        <v>14</v>
      </c>
      <c r="AW71" s="1106"/>
      <c r="AX71" s="43" t="s">
        <v>775</v>
      </c>
      <c r="AY71" s="43"/>
      <c r="AZ71" s="43"/>
      <c r="BA71" s="231"/>
      <c r="BB71" s="246">
        <f t="shared" ref="BB71:BB79" si="1">AV71</f>
        <v>14</v>
      </c>
      <c r="BC71" s="31"/>
    </row>
    <row r="72" spans="1:58" ht="14.25" customHeight="1" x14ac:dyDescent="0.15">
      <c r="A72" s="32">
        <v>22</v>
      </c>
      <c r="B72" s="32">
        <v>6308</v>
      </c>
      <c r="C72" s="34" t="s">
        <v>22330</v>
      </c>
      <c r="D72" s="186"/>
      <c r="E72" s="187"/>
      <c r="F72" s="187"/>
      <c r="G72" s="187"/>
      <c r="L72" s="21"/>
      <c r="N72" s="193"/>
      <c r="O72" s="193"/>
      <c r="P72" s="193"/>
      <c r="Q72" s="193"/>
      <c r="R72" s="193"/>
      <c r="S72" s="193"/>
      <c r="T72" s="194"/>
      <c r="U72" s="47" t="s">
        <v>2204</v>
      </c>
      <c r="V72" s="184"/>
      <c r="W72" s="184"/>
      <c r="X72" s="184"/>
      <c r="Y72" s="184"/>
      <c r="Z72" s="184"/>
      <c r="AA72" s="184"/>
      <c r="AB72" s="184"/>
      <c r="AC72" s="239"/>
      <c r="AD72" s="43"/>
      <c r="AE72" s="230"/>
      <c r="AF72" s="230"/>
      <c r="AG72" s="230"/>
      <c r="AH72" s="230"/>
      <c r="AI72" s="230"/>
      <c r="AJ72" s="107"/>
      <c r="AK72" s="107"/>
      <c r="AL72" s="107"/>
      <c r="AM72" s="44"/>
      <c r="AN72" s="44"/>
      <c r="AO72" s="239"/>
      <c r="AP72" s="239"/>
      <c r="AQ72" s="239"/>
      <c r="AR72" s="239"/>
      <c r="AS72" s="239"/>
      <c r="AT72" s="239"/>
      <c r="AU72" s="239"/>
      <c r="AV72" s="1106">
        <v>12</v>
      </c>
      <c r="AW72" s="1106"/>
      <c r="AX72" s="43" t="s">
        <v>775</v>
      </c>
      <c r="AY72" s="43"/>
      <c r="AZ72" s="43"/>
      <c r="BA72" s="231"/>
      <c r="BB72" s="246">
        <f t="shared" si="1"/>
        <v>12</v>
      </c>
      <c r="BC72" s="31"/>
    </row>
    <row r="73" spans="1:58" ht="14.25" customHeight="1" x14ac:dyDescent="0.15">
      <c r="A73" s="32">
        <v>22</v>
      </c>
      <c r="B73" s="32">
        <v>6309</v>
      </c>
      <c r="C73" s="34" t="s">
        <v>22331</v>
      </c>
      <c r="D73" s="186"/>
      <c r="E73" s="187"/>
      <c r="F73" s="187"/>
      <c r="G73" s="187"/>
      <c r="L73" s="21"/>
      <c r="N73" s="193"/>
      <c r="O73" s="193"/>
      <c r="P73" s="193"/>
      <c r="Q73" s="193"/>
      <c r="R73" s="193"/>
      <c r="S73" s="193"/>
      <c r="T73" s="194"/>
      <c r="U73" s="47" t="s">
        <v>2206</v>
      </c>
      <c r="V73" s="184"/>
      <c r="W73" s="184"/>
      <c r="X73" s="184"/>
      <c r="Y73" s="184"/>
      <c r="Z73" s="184"/>
      <c r="AA73" s="184"/>
      <c r="AB73" s="184"/>
      <c r="AC73" s="239"/>
      <c r="AD73" s="43"/>
      <c r="AE73" s="230"/>
      <c r="AF73" s="230"/>
      <c r="AG73" s="230"/>
      <c r="AH73" s="230"/>
      <c r="AI73" s="230"/>
      <c r="AJ73" s="107"/>
      <c r="AK73" s="107"/>
      <c r="AL73" s="107"/>
      <c r="AM73" s="44"/>
      <c r="AN73" s="44"/>
      <c r="AO73" s="239"/>
      <c r="AP73" s="239"/>
      <c r="AQ73" s="239"/>
      <c r="AR73" s="239"/>
      <c r="AS73" s="239"/>
      <c r="AT73" s="239"/>
      <c r="AU73" s="239"/>
      <c r="AV73" s="1106">
        <v>10</v>
      </c>
      <c r="AW73" s="1106"/>
      <c r="AX73" s="43" t="s">
        <v>775</v>
      </c>
      <c r="AY73" s="43"/>
      <c r="AZ73" s="43"/>
      <c r="BA73" s="231"/>
      <c r="BB73" s="246">
        <f t="shared" si="1"/>
        <v>10</v>
      </c>
      <c r="BC73" s="31"/>
    </row>
    <row r="74" spans="1:58" ht="14.25" customHeight="1" x14ac:dyDescent="0.15">
      <c r="A74" s="32">
        <v>22</v>
      </c>
      <c r="B74" s="32">
        <v>6310</v>
      </c>
      <c r="C74" s="34" t="s">
        <v>22332</v>
      </c>
      <c r="D74" s="186"/>
      <c r="E74" s="187"/>
      <c r="F74" s="187"/>
      <c r="G74" s="187"/>
      <c r="L74" s="21"/>
      <c r="M74" s="25"/>
      <c r="N74" s="236"/>
      <c r="O74" s="236"/>
      <c r="P74" s="236"/>
      <c r="Q74" s="236"/>
      <c r="R74" s="236"/>
      <c r="S74" s="236"/>
      <c r="T74" s="237"/>
      <c r="U74" s="42" t="s">
        <v>2208</v>
      </c>
      <c r="V74" s="239"/>
      <c r="W74" s="239"/>
      <c r="X74" s="239"/>
      <c r="Y74" s="239"/>
      <c r="Z74" s="239"/>
      <c r="AA74" s="239"/>
      <c r="AB74" s="239"/>
      <c r="AC74" s="239"/>
      <c r="AD74" s="43"/>
      <c r="AE74" s="230"/>
      <c r="AF74" s="230"/>
      <c r="AG74" s="230"/>
      <c r="AH74" s="230"/>
      <c r="AI74" s="230"/>
      <c r="AJ74" s="107"/>
      <c r="AK74" s="107"/>
      <c r="AL74" s="107"/>
      <c r="AM74" s="44"/>
      <c r="AN74" s="44"/>
      <c r="AO74" s="239"/>
      <c r="AP74" s="239"/>
      <c r="AQ74" s="239"/>
      <c r="AR74" s="239"/>
      <c r="AS74" s="239"/>
      <c r="AT74" s="239"/>
      <c r="AU74" s="239"/>
      <c r="AV74" s="1106">
        <v>9</v>
      </c>
      <c r="AW74" s="1106"/>
      <c r="AX74" s="43" t="s">
        <v>775</v>
      </c>
      <c r="AY74" s="43"/>
      <c r="AZ74" s="43"/>
      <c r="BA74" s="231"/>
      <c r="BB74" s="246">
        <f t="shared" si="1"/>
        <v>9</v>
      </c>
      <c r="BC74" s="31"/>
    </row>
    <row r="75" spans="1:58" ht="14.25" customHeight="1" x14ac:dyDescent="0.15">
      <c r="A75" s="32">
        <v>22</v>
      </c>
      <c r="B75" s="32">
        <v>6311</v>
      </c>
      <c r="C75" s="34" t="s">
        <v>22333</v>
      </c>
      <c r="D75" s="186"/>
      <c r="E75" s="187"/>
      <c r="F75" s="187"/>
      <c r="G75" s="187"/>
      <c r="L75" s="21"/>
      <c r="M75" s="4" t="s">
        <v>2317</v>
      </c>
      <c r="S75" s="187"/>
      <c r="T75" s="187"/>
      <c r="U75" s="42" t="s">
        <v>2318</v>
      </c>
      <c r="V75" s="239"/>
      <c r="W75" s="241"/>
      <c r="X75" s="241"/>
      <c r="Y75" s="241"/>
      <c r="Z75" s="241"/>
      <c r="AA75" s="241"/>
      <c r="AB75" s="241"/>
      <c r="AC75" s="241"/>
      <c r="AD75" s="241"/>
      <c r="AE75" s="230"/>
      <c r="AF75" s="230"/>
      <c r="AG75" s="230"/>
      <c r="AH75" s="230"/>
      <c r="AI75" s="230"/>
      <c r="AJ75" s="241"/>
      <c r="AK75" s="241"/>
      <c r="AL75" s="241"/>
      <c r="AM75" s="241"/>
      <c r="AN75" s="241"/>
      <c r="AO75" s="241"/>
      <c r="AP75" s="241"/>
      <c r="AQ75" s="241"/>
      <c r="AR75" s="241"/>
      <c r="AS75" s="241"/>
      <c r="AT75" s="241"/>
      <c r="AU75" s="241"/>
      <c r="AV75" s="1106">
        <v>19</v>
      </c>
      <c r="AW75" s="1106"/>
      <c r="AX75" s="43" t="s">
        <v>775</v>
      </c>
      <c r="AY75" s="43"/>
      <c r="AZ75" s="43"/>
      <c r="BA75" s="231"/>
      <c r="BB75" s="246">
        <f t="shared" si="1"/>
        <v>19</v>
      </c>
      <c r="BC75" s="31"/>
    </row>
    <row r="76" spans="1:58" ht="14.25" customHeight="1" x14ac:dyDescent="0.15">
      <c r="A76" s="32">
        <v>22</v>
      </c>
      <c r="B76" s="32">
        <v>6312</v>
      </c>
      <c r="C76" s="34" t="s">
        <v>22334</v>
      </c>
      <c r="D76" s="186"/>
      <c r="E76" s="187"/>
      <c r="F76" s="187"/>
      <c r="G76" s="187"/>
      <c r="L76" s="21"/>
      <c r="S76" s="187"/>
      <c r="T76" s="187"/>
      <c r="U76" s="42" t="s">
        <v>2103</v>
      </c>
      <c r="V76" s="239"/>
      <c r="W76" s="241"/>
      <c r="X76" s="241"/>
      <c r="Y76" s="241"/>
      <c r="Z76" s="241"/>
      <c r="AA76" s="241"/>
      <c r="AB76" s="241"/>
      <c r="AC76" s="241"/>
      <c r="AD76" s="241"/>
      <c r="AE76" s="230"/>
      <c r="AF76" s="230"/>
      <c r="AG76" s="230"/>
      <c r="AH76" s="230"/>
      <c r="AI76" s="230"/>
      <c r="AJ76" s="241"/>
      <c r="AK76" s="241"/>
      <c r="AL76" s="241"/>
      <c r="AM76" s="241"/>
      <c r="AN76" s="241"/>
      <c r="AO76" s="241"/>
      <c r="AP76" s="241"/>
      <c r="AQ76" s="241"/>
      <c r="AR76" s="241"/>
      <c r="AS76" s="241"/>
      <c r="AT76" s="241"/>
      <c r="AU76" s="241"/>
      <c r="AV76" s="1106">
        <v>16</v>
      </c>
      <c r="AW76" s="1106"/>
      <c r="AX76" s="43" t="s">
        <v>775</v>
      </c>
      <c r="AY76" s="43"/>
      <c r="AZ76" s="43"/>
      <c r="BA76" s="231"/>
      <c r="BB76" s="246">
        <f t="shared" si="1"/>
        <v>16</v>
      </c>
      <c r="BC76" s="31"/>
    </row>
    <row r="77" spans="1:58" ht="14.25" customHeight="1" x14ac:dyDescent="0.15">
      <c r="A77" s="32">
        <v>22</v>
      </c>
      <c r="B77" s="32">
        <v>6313</v>
      </c>
      <c r="C77" s="34" t="s">
        <v>22335</v>
      </c>
      <c r="D77" s="186"/>
      <c r="E77" s="187"/>
      <c r="F77" s="187"/>
      <c r="G77" s="187"/>
      <c r="L77" s="21"/>
      <c r="S77" s="187"/>
      <c r="T77" s="187"/>
      <c r="U77" s="42" t="s">
        <v>2112</v>
      </c>
      <c r="V77" s="239"/>
      <c r="W77" s="241"/>
      <c r="X77" s="241"/>
      <c r="Y77" s="241"/>
      <c r="Z77" s="241"/>
      <c r="AA77" s="241"/>
      <c r="AB77" s="241"/>
      <c r="AC77" s="241"/>
      <c r="AD77" s="241"/>
      <c r="AE77" s="230"/>
      <c r="AF77" s="230"/>
      <c r="AG77" s="230"/>
      <c r="AH77" s="230"/>
      <c r="AI77" s="230"/>
      <c r="AJ77" s="241"/>
      <c r="AK77" s="241"/>
      <c r="AL77" s="241"/>
      <c r="AM77" s="241"/>
      <c r="AN77" s="241"/>
      <c r="AO77" s="241"/>
      <c r="AP77" s="241"/>
      <c r="AQ77" s="241"/>
      <c r="AR77" s="241"/>
      <c r="AS77" s="241"/>
      <c r="AT77" s="241"/>
      <c r="AU77" s="241"/>
      <c r="AV77" s="1106">
        <v>14</v>
      </c>
      <c r="AW77" s="1106"/>
      <c r="AX77" s="43" t="s">
        <v>775</v>
      </c>
      <c r="AY77" s="43"/>
      <c r="AZ77" s="43"/>
      <c r="BA77" s="231"/>
      <c r="BB77" s="246">
        <f t="shared" si="1"/>
        <v>14</v>
      </c>
      <c r="BC77" s="31"/>
    </row>
    <row r="78" spans="1:58" ht="14.25" customHeight="1" x14ac:dyDescent="0.15">
      <c r="A78" s="32">
        <v>22</v>
      </c>
      <c r="B78" s="32">
        <v>6314</v>
      </c>
      <c r="C78" s="34" t="s">
        <v>22336</v>
      </c>
      <c r="D78" s="186"/>
      <c r="E78" s="187"/>
      <c r="F78" s="187"/>
      <c r="G78" s="187"/>
      <c r="L78" s="21"/>
      <c r="M78" s="25"/>
      <c r="N78" s="25"/>
      <c r="O78" s="25"/>
      <c r="P78" s="25"/>
      <c r="Q78" s="25"/>
      <c r="R78" s="25"/>
      <c r="S78" s="211"/>
      <c r="T78" s="215"/>
      <c r="U78" s="42" t="s">
        <v>2322</v>
      </c>
      <c r="V78" s="239"/>
      <c r="W78" s="241"/>
      <c r="X78" s="241"/>
      <c r="Y78" s="241"/>
      <c r="Z78" s="241"/>
      <c r="AA78" s="241"/>
      <c r="AB78" s="241"/>
      <c r="AC78" s="241"/>
      <c r="AD78" s="241"/>
      <c r="AE78" s="230"/>
      <c r="AF78" s="230"/>
      <c r="AG78" s="230"/>
      <c r="AH78" s="230"/>
      <c r="AI78" s="230"/>
      <c r="AJ78" s="241"/>
      <c r="AK78" s="241"/>
      <c r="AL78" s="241"/>
      <c r="AM78" s="241"/>
      <c r="AN78" s="241"/>
      <c r="AO78" s="241"/>
      <c r="AP78" s="241"/>
      <c r="AQ78" s="241"/>
      <c r="AR78" s="241"/>
      <c r="AS78" s="241"/>
      <c r="AT78" s="241"/>
      <c r="AU78" s="241"/>
      <c r="AV78" s="1106">
        <v>12</v>
      </c>
      <c r="AW78" s="1106"/>
      <c r="AX78" s="43" t="s">
        <v>775</v>
      </c>
      <c r="AY78" s="43"/>
      <c r="AZ78" s="43"/>
      <c r="BA78" s="231"/>
      <c r="BB78" s="246">
        <f t="shared" si="1"/>
        <v>12</v>
      </c>
      <c r="BC78" s="31"/>
    </row>
    <row r="79" spans="1:58" ht="14.25" customHeight="1" x14ac:dyDescent="0.15">
      <c r="A79" s="32">
        <v>22</v>
      </c>
      <c r="B79" s="32" t="s">
        <v>2323</v>
      </c>
      <c r="C79" s="34" t="s">
        <v>22337</v>
      </c>
      <c r="D79" s="248"/>
      <c r="E79" s="249"/>
      <c r="F79" s="249"/>
      <c r="G79" s="249"/>
      <c r="H79" s="249"/>
      <c r="I79" s="249"/>
      <c r="J79" s="249"/>
      <c r="K79" s="249"/>
      <c r="L79" s="250"/>
      <c r="M79" s="94" t="s">
        <v>2325</v>
      </c>
      <c r="N79" s="242"/>
      <c r="O79" s="242"/>
      <c r="P79" s="242"/>
      <c r="Q79" s="242"/>
      <c r="R79" s="242"/>
      <c r="S79" s="242"/>
      <c r="T79" s="242"/>
      <c r="U79" s="43"/>
      <c r="V79" s="43"/>
      <c r="W79" s="43"/>
      <c r="X79" s="43"/>
      <c r="Y79" s="43"/>
      <c r="Z79" s="43"/>
      <c r="AA79" s="43"/>
      <c r="AB79" s="43"/>
      <c r="AC79" s="43"/>
      <c r="AD79" s="43"/>
      <c r="AE79" s="43"/>
      <c r="AF79" s="107"/>
      <c r="AG79" s="107"/>
      <c r="AH79" s="107"/>
      <c r="AI79" s="107"/>
      <c r="AJ79" s="107"/>
      <c r="AK79" s="107"/>
      <c r="AL79" s="107"/>
      <c r="AM79" s="44"/>
      <c r="AN79" s="44"/>
      <c r="AO79" s="239"/>
      <c r="AP79" s="239"/>
      <c r="AQ79" s="239"/>
      <c r="AR79" s="239"/>
      <c r="AS79" s="239"/>
      <c r="AT79" s="239"/>
      <c r="AU79" s="239"/>
      <c r="AV79" s="1106">
        <v>9</v>
      </c>
      <c r="AW79" s="1106"/>
      <c r="AX79" s="43" t="s">
        <v>775</v>
      </c>
      <c r="AY79" s="43"/>
      <c r="AZ79" s="43"/>
      <c r="BA79" s="231"/>
      <c r="BB79" s="123">
        <f t="shared" si="1"/>
        <v>9</v>
      </c>
      <c r="BC79" s="19"/>
      <c r="BF79" s="104"/>
    </row>
  </sheetData>
  <mergeCells count="77">
    <mergeCell ref="AV77:AW77"/>
    <mergeCell ref="AV78:AW78"/>
    <mergeCell ref="AV79:AW79"/>
    <mergeCell ref="AV71:AW71"/>
    <mergeCell ref="AV72:AW72"/>
    <mergeCell ref="AV73:AW73"/>
    <mergeCell ref="AV74:AW74"/>
    <mergeCell ref="AV75:AW75"/>
    <mergeCell ref="AV76:AW76"/>
    <mergeCell ref="AV70:AW70"/>
    <mergeCell ref="AV59:AW59"/>
    <mergeCell ref="AV60:AW60"/>
    <mergeCell ref="AV61:AW61"/>
    <mergeCell ref="AV62:AW62"/>
    <mergeCell ref="AV63:AW63"/>
    <mergeCell ref="AV64:AW64"/>
    <mergeCell ref="AV65:AW65"/>
    <mergeCell ref="AV66:AW66"/>
    <mergeCell ref="AV67:AW67"/>
    <mergeCell ref="AV68:AW68"/>
    <mergeCell ref="AV69:AW69"/>
    <mergeCell ref="AV58:AW58"/>
    <mergeCell ref="AV47:AW47"/>
    <mergeCell ref="AV48:AW48"/>
    <mergeCell ref="AV49:AW49"/>
    <mergeCell ref="AV50:AW50"/>
    <mergeCell ref="AV51:AW51"/>
    <mergeCell ref="AV52:AW52"/>
    <mergeCell ref="AV53:AW53"/>
    <mergeCell ref="AV54:AW54"/>
    <mergeCell ref="AV55:AW55"/>
    <mergeCell ref="AV56:AW56"/>
    <mergeCell ref="AV57:AW57"/>
    <mergeCell ref="AV46:AW46"/>
    <mergeCell ref="AV35:AW35"/>
    <mergeCell ref="AV36:AW36"/>
    <mergeCell ref="AV37:AW37"/>
    <mergeCell ref="AV38:AW38"/>
    <mergeCell ref="AV39:AW39"/>
    <mergeCell ref="AV40:AW40"/>
    <mergeCell ref="AV41:AW41"/>
    <mergeCell ref="AV42:AW42"/>
    <mergeCell ref="AV43:AW43"/>
    <mergeCell ref="AV44:AW44"/>
    <mergeCell ref="AV45:AW45"/>
    <mergeCell ref="AV34:AW34"/>
    <mergeCell ref="AV23:AW23"/>
    <mergeCell ref="AV24:AW24"/>
    <mergeCell ref="AV25:AW25"/>
    <mergeCell ref="AV26:AW26"/>
    <mergeCell ref="AV27:AW27"/>
    <mergeCell ref="AV28:AW28"/>
    <mergeCell ref="AV29:AW29"/>
    <mergeCell ref="AV30:AW30"/>
    <mergeCell ref="AV31:AW31"/>
    <mergeCell ref="AV32:AW32"/>
    <mergeCell ref="AV33:AW33"/>
    <mergeCell ref="D18:L19"/>
    <mergeCell ref="AV18:AW18"/>
    <mergeCell ref="AV19:AW19"/>
    <mergeCell ref="AV20:AW20"/>
    <mergeCell ref="AV21:AW21"/>
    <mergeCell ref="AV22:AW22"/>
    <mergeCell ref="AV11:AW11"/>
    <mergeCell ref="AV12:AW12"/>
    <mergeCell ref="AV13:AW13"/>
    <mergeCell ref="AV14:AW14"/>
    <mergeCell ref="AV15:AW15"/>
    <mergeCell ref="D16:L17"/>
    <mergeCell ref="AV16:AW16"/>
    <mergeCell ref="AV17:AW17"/>
    <mergeCell ref="D5:BA5"/>
    <mergeCell ref="M7:T8"/>
    <mergeCell ref="AV7:AW7"/>
    <mergeCell ref="AV8:AW8"/>
    <mergeCell ref="AV9:AW9"/>
    <mergeCell ref="AV10:AW10"/>
  </mergeCells>
  <phoneticPr fontId="1"/>
  <printOptions horizontalCentered="1"/>
  <pageMargins left="0.78740157480314965" right="0.39370078740157483" top="0.59055118110236227" bottom="0.59055118110236227" header="0.39370078740157483" footer="0.31496062992125984"/>
  <pageSetup paperSize="9" scale="46" orientation="portrait" horizontalDpi="300" verticalDpi="300" r:id="rId1"/>
  <headerFooter>
    <oddHeader>&amp;R&amp;9経過的生活介護</oddHeader>
    <oddFooter>&amp;C&amp;14&amp;P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BC317"/>
  <sheetViews>
    <sheetView view="pageBreakPreview" zoomScaleNormal="100" zoomScaleSheetLayoutView="100" workbookViewId="0"/>
  </sheetViews>
  <sheetFormatPr defaultColWidth="9" defaultRowHeight="13.5" x14ac:dyDescent="0.15"/>
  <cols>
    <col min="1" max="1" width="4.625" style="2" customWidth="1"/>
    <col min="2" max="2" width="7.625" style="2" customWidth="1"/>
    <col min="3" max="3" width="35.625" style="4" customWidth="1"/>
    <col min="4" max="7" width="2.375" style="2" customWidth="1"/>
    <col min="8" max="18" width="2.375" style="4" customWidth="1"/>
    <col min="19" max="22" width="2.375" style="2" customWidth="1"/>
    <col min="23" max="48" width="2.375" style="5" customWidth="1"/>
    <col min="49" max="49" width="2.875" style="5" customWidth="1"/>
    <col min="50" max="51" width="2.375" style="5" customWidth="1"/>
    <col min="52" max="52" width="2.375" style="2" customWidth="1"/>
    <col min="53" max="53" width="3.125" style="2" customWidth="1"/>
    <col min="54" max="54" width="7.125" style="2" customWidth="1"/>
    <col min="55" max="55" width="8.625" style="2" customWidth="1"/>
    <col min="56" max="56" width="2.875" style="2" customWidth="1"/>
    <col min="57" max="16384" width="9" style="2"/>
  </cols>
  <sheetData>
    <row r="1" spans="1:55" ht="17.100000000000001" customHeight="1" x14ac:dyDescent="0.15">
      <c r="A1" s="1"/>
    </row>
    <row r="2" spans="1:55" ht="17.100000000000001" customHeight="1" x14ac:dyDescent="0.15">
      <c r="A2" s="1"/>
    </row>
    <row r="3" spans="1:55" ht="17.100000000000001" customHeight="1" x14ac:dyDescent="0.15">
      <c r="A3" s="1"/>
    </row>
    <row r="4" spans="1:55" ht="17.100000000000001" customHeight="1" x14ac:dyDescent="0.15">
      <c r="A4" s="1"/>
      <c r="B4" s="180"/>
    </row>
    <row r="5" spans="1:55" x14ac:dyDescent="0.15">
      <c r="A5" s="6" t="s">
        <v>1</v>
      </c>
      <c r="B5" s="7"/>
      <c r="C5" s="79" t="s">
        <v>2</v>
      </c>
      <c r="D5" s="1099" t="s">
        <v>3</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1100"/>
      <c r="AV5" s="1100"/>
      <c r="AW5" s="1100"/>
      <c r="AX5" s="1100"/>
      <c r="AY5" s="1100"/>
      <c r="AZ5" s="1100"/>
      <c r="BA5" s="1104"/>
      <c r="BB5" s="9" t="s">
        <v>4</v>
      </c>
      <c r="BC5" s="9" t="s">
        <v>5</v>
      </c>
    </row>
    <row r="6" spans="1:55" x14ac:dyDescent="0.15">
      <c r="A6" s="10" t="s">
        <v>6</v>
      </c>
      <c r="B6" s="11" t="s">
        <v>7</v>
      </c>
      <c r="C6" s="80"/>
      <c r="D6" s="13"/>
      <c r="E6" s="14"/>
      <c r="F6" s="14"/>
      <c r="G6" s="14"/>
      <c r="H6" s="14"/>
      <c r="I6" s="14"/>
      <c r="J6" s="14"/>
      <c r="K6" s="14"/>
      <c r="L6" s="14"/>
      <c r="M6" s="14"/>
      <c r="N6" s="14"/>
      <c r="O6" s="14"/>
      <c r="P6" s="14"/>
      <c r="Q6" s="14"/>
      <c r="R6" s="14"/>
      <c r="S6" s="14"/>
      <c r="T6" s="14"/>
      <c r="U6" s="14"/>
      <c r="V6" s="14"/>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4"/>
      <c r="BA6" s="14"/>
      <c r="BB6" s="16" t="s">
        <v>8</v>
      </c>
      <c r="BC6" s="16" t="s">
        <v>9</v>
      </c>
    </row>
    <row r="7" spans="1:55" ht="14.25" customHeight="1" x14ac:dyDescent="0.15">
      <c r="A7" s="17">
        <v>22</v>
      </c>
      <c r="B7" s="17">
        <v>6315</v>
      </c>
      <c r="C7" s="19" t="s">
        <v>22338</v>
      </c>
      <c r="D7" s="20" t="s">
        <v>2327</v>
      </c>
      <c r="E7" s="201"/>
      <c r="F7" s="201"/>
      <c r="G7" s="201"/>
      <c r="H7" s="201"/>
      <c r="I7" s="201"/>
      <c r="J7" s="201"/>
      <c r="K7" s="201"/>
      <c r="L7" s="202"/>
      <c r="M7" s="20" t="s">
        <v>2135</v>
      </c>
      <c r="S7" s="4"/>
      <c r="T7" s="21"/>
      <c r="U7" s="24" t="s">
        <v>2136</v>
      </c>
      <c r="V7" s="71"/>
      <c r="W7" s="71"/>
      <c r="X7" s="71"/>
      <c r="Y7" s="71"/>
      <c r="Z7" s="71"/>
      <c r="AA7" s="71"/>
      <c r="AB7" s="71"/>
      <c r="AC7" s="71"/>
      <c r="AD7" s="71"/>
      <c r="AE7" s="25"/>
      <c r="AF7" s="71"/>
      <c r="AG7" s="71"/>
      <c r="AH7" s="71"/>
      <c r="AI7" s="71"/>
      <c r="AJ7" s="71"/>
      <c r="AK7" s="71"/>
      <c r="AL7" s="71"/>
      <c r="AM7" s="71"/>
      <c r="AN7" s="71"/>
      <c r="AO7" s="71"/>
      <c r="AP7" s="71"/>
      <c r="AQ7" s="71"/>
      <c r="AR7" s="71"/>
      <c r="AS7" s="71"/>
      <c r="AT7" s="71"/>
      <c r="AU7" s="71"/>
      <c r="AV7" s="1107">
        <v>133</v>
      </c>
      <c r="AW7" s="1107"/>
      <c r="AX7" s="25" t="s">
        <v>775</v>
      </c>
      <c r="AY7" s="26"/>
      <c r="AZ7" s="251"/>
      <c r="BA7" s="252"/>
      <c r="BB7" s="30">
        <f t="shared" ref="BB7:BB70" si="0">AV7</f>
        <v>133</v>
      </c>
      <c r="BC7" s="31" t="s">
        <v>13</v>
      </c>
    </row>
    <row r="8" spans="1:55" ht="14.25" customHeight="1" x14ac:dyDescent="0.15">
      <c r="A8" s="32">
        <v>22</v>
      </c>
      <c r="B8" s="32">
        <v>6316</v>
      </c>
      <c r="C8" s="34" t="s">
        <v>22339</v>
      </c>
      <c r="D8" s="200"/>
      <c r="E8" s="201"/>
      <c r="F8" s="201"/>
      <c r="G8" s="201"/>
      <c r="H8" s="201"/>
      <c r="I8" s="201"/>
      <c r="J8" s="201"/>
      <c r="K8" s="201"/>
      <c r="L8" s="202"/>
      <c r="M8" s="225"/>
      <c r="N8" s="193"/>
      <c r="O8" s="193"/>
      <c r="P8" s="193"/>
      <c r="Q8" s="193"/>
      <c r="R8" s="193"/>
      <c r="S8" s="193"/>
      <c r="T8" s="194"/>
      <c r="U8" s="47" t="s">
        <v>2139</v>
      </c>
      <c r="V8" s="184"/>
      <c r="W8" s="184"/>
      <c r="X8" s="184"/>
      <c r="Y8" s="184"/>
      <c r="Z8" s="184"/>
      <c r="AA8" s="184"/>
      <c r="AB8" s="184"/>
      <c r="AC8" s="184"/>
      <c r="AD8" s="40"/>
      <c r="AE8" s="43"/>
      <c r="AF8" s="107"/>
      <c r="AG8" s="107"/>
      <c r="AH8" s="107"/>
      <c r="AI8" s="107"/>
      <c r="AJ8" s="107"/>
      <c r="AK8" s="107"/>
      <c r="AL8" s="71"/>
      <c r="AM8" s="26"/>
      <c r="AN8" s="26"/>
      <c r="AO8" s="239"/>
      <c r="AP8" s="239"/>
      <c r="AQ8" s="239"/>
      <c r="AR8" s="239"/>
      <c r="AS8" s="239"/>
      <c r="AT8" s="239"/>
      <c r="AU8" s="239"/>
      <c r="AV8" s="1106">
        <v>133</v>
      </c>
      <c r="AW8" s="1106"/>
      <c r="AX8" s="25" t="s">
        <v>775</v>
      </c>
      <c r="AY8" s="25"/>
      <c r="AZ8" s="25"/>
      <c r="BA8" s="38"/>
      <c r="BB8" s="35">
        <f t="shared" si="0"/>
        <v>133</v>
      </c>
      <c r="BC8" s="31"/>
    </row>
    <row r="9" spans="1:55" ht="14.25" customHeight="1" x14ac:dyDescent="0.15">
      <c r="A9" s="32">
        <v>22</v>
      </c>
      <c r="B9" s="32">
        <v>6317</v>
      </c>
      <c r="C9" s="34" t="s">
        <v>22340</v>
      </c>
      <c r="D9" s="73"/>
      <c r="E9" s="74"/>
      <c r="F9" s="74"/>
      <c r="G9" s="187"/>
      <c r="H9" s="193"/>
      <c r="I9" s="193"/>
      <c r="J9" s="193"/>
      <c r="K9" s="193"/>
      <c r="L9" s="194"/>
      <c r="M9" s="225"/>
      <c r="N9" s="193"/>
      <c r="O9" s="193"/>
      <c r="P9" s="193"/>
      <c r="Q9" s="193"/>
      <c r="R9" s="193"/>
      <c r="S9" s="193"/>
      <c r="T9" s="194"/>
      <c r="U9" s="47" t="s">
        <v>2143</v>
      </c>
      <c r="V9" s="184"/>
      <c r="W9" s="184"/>
      <c r="X9" s="184"/>
      <c r="Y9" s="184"/>
      <c r="Z9" s="184"/>
      <c r="AA9" s="184"/>
      <c r="AB9" s="184"/>
      <c r="AC9" s="184"/>
      <c r="AD9" s="40"/>
      <c r="AE9" s="43"/>
      <c r="AF9" s="107"/>
      <c r="AG9" s="107"/>
      <c r="AH9" s="107"/>
      <c r="AI9" s="107"/>
      <c r="AJ9" s="107"/>
      <c r="AK9" s="107"/>
      <c r="AL9" s="107"/>
      <c r="AM9" s="26"/>
      <c r="AN9" s="26"/>
      <c r="AO9" s="239"/>
      <c r="AP9" s="239"/>
      <c r="AQ9" s="239"/>
      <c r="AR9" s="239"/>
      <c r="AS9" s="239"/>
      <c r="AT9" s="239"/>
      <c r="AU9" s="239"/>
      <c r="AV9" s="1107">
        <v>66</v>
      </c>
      <c r="AW9" s="1107"/>
      <c r="AX9" s="25" t="s">
        <v>775</v>
      </c>
      <c r="AY9" s="25"/>
      <c r="AZ9" s="25"/>
      <c r="BA9" s="38"/>
      <c r="BB9" s="35">
        <f t="shared" si="0"/>
        <v>66</v>
      </c>
      <c r="BC9" s="31"/>
    </row>
    <row r="10" spans="1:55" ht="14.25" customHeight="1" x14ac:dyDescent="0.15">
      <c r="A10" s="32">
        <v>22</v>
      </c>
      <c r="B10" s="32">
        <v>6318</v>
      </c>
      <c r="C10" s="34" t="s">
        <v>22341</v>
      </c>
      <c r="D10" s="73"/>
      <c r="E10" s="74"/>
      <c r="F10" s="74"/>
      <c r="G10" s="187"/>
      <c r="H10" s="193"/>
      <c r="I10" s="193"/>
      <c r="J10" s="193"/>
      <c r="K10" s="193"/>
      <c r="L10" s="194"/>
      <c r="M10" s="225"/>
      <c r="N10" s="193"/>
      <c r="O10" s="193"/>
      <c r="P10" s="193"/>
      <c r="Q10" s="193"/>
      <c r="R10" s="193"/>
      <c r="S10" s="193"/>
      <c r="T10" s="194"/>
      <c r="U10" s="47" t="s">
        <v>2146</v>
      </c>
      <c r="V10" s="184"/>
      <c r="W10" s="184"/>
      <c r="X10" s="184"/>
      <c r="Y10" s="184"/>
      <c r="Z10" s="184"/>
      <c r="AA10" s="184"/>
      <c r="AB10" s="184"/>
      <c r="AC10" s="184"/>
      <c r="AD10" s="40"/>
      <c r="AE10" s="43"/>
      <c r="AF10" s="107"/>
      <c r="AG10" s="107"/>
      <c r="AH10" s="107"/>
      <c r="AI10" s="107"/>
      <c r="AJ10" s="107"/>
      <c r="AK10" s="107"/>
      <c r="AL10" s="107"/>
      <c r="AM10" s="26"/>
      <c r="AN10" s="26"/>
      <c r="AO10" s="239"/>
      <c r="AP10" s="239"/>
      <c r="AQ10" s="239"/>
      <c r="AR10" s="239"/>
      <c r="AS10" s="239"/>
      <c r="AT10" s="239"/>
      <c r="AU10" s="239"/>
      <c r="AV10" s="1106">
        <v>44</v>
      </c>
      <c r="AW10" s="1106"/>
      <c r="AX10" s="25" t="s">
        <v>775</v>
      </c>
      <c r="AY10" s="25"/>
      <c r="AZ10" s="25"/>
      <c r="BA10" s="38"/>
      <c r="BB10" s="35">
        <f t="shared" si="0"/>
        <v>44</v>
      </c>
      <c r="BC10" s="31"/>
    </row>
    <row r="11" spans="1:55" ht="14.25" customHeight="1" x14ac:dyDescent="0.15">
      <c r="A11" s="32">
        <v>22</v>
      </c>
      <c r="B11" s="32">
        <v>6319</v>
      </c>
      <c r="C11" s="34" t="s">
        <v>22342</v>
      </c>
      <c r="D11" s="73"/>
      <c r="E11" s="74"/>
      <c r="F11" s="74"/>
      <c r="G11" s="187"/>
      <c r="H11" s="193"/>
      <c r="I11" s="193"/>
      <c r="J11" s="193"/>
      <c r="K11" s="193"/>
      <c r="L11" s="194"/>
      <c r="M11" s="225"/>
      <c r="N11" s="193"/>
      <c r="O11" s="193"/>
      <c r="P11" s="193"/>
      <c r="Q11" s="193"/>
      <c r="R11" s="193"/>
      <c r="S11" s="193"/>
      <c r="T11" s="194"/>
      <c r="U11" s="47" t="s">
        <v>2148</v>
      </c>
      <c r="V11" s="184"/>
      <c r="W11" s="184"/>
      <c r="X11" s="184"/>
      <c r="Y11" s="184"/>
      <c r="Z11" s="184"/>
      <c r="AA11" s="184"/>
      <c r="AB11" s="184"/>
      <c r="AC11" s="184"/>
      <c r="AD11" s="40"/>
      <c r="AE11" s="43"/>
      <c r="AF11" s="107"/>
      <c r="AG11" s="107"/>
      <c r="AH11" s="107"/>
      <c r="AI11" s="107"/>
      <c r="AJ11" s="107"/>
      <c r="AK11" s="107"/>
      <c r="AL11" s="107"/>
      <c r="AM11" s="26"/>
      <c r="AN11" s="26"/>
      <c r="AO11" s="239"/>
      <c r="AP11" s="239"/>
      <c r="AQ11" s="239"/>
      <c r="AR11" s="239"/>
      <c r="AS11" s="239"/>
      <c r="AT11" s="239"/>
      <c r="AU11" s="239"/>
      <c r="AV11" s="1107">
        <v>36</v>
      </c>
      <c r="AW11" s="1107"/>
      <c r="AX11" s="25" t="s">
        <v>775</v>
      </c>
      <c r="AY11" s="25"/>
      <c r="AZ11" s="25"/>
      <c r="BA11" s="38"/>
      <c r="BB11" s="35">
        <f t="shared" si="0"/>
        <v>36</v>
      </c>
      <c r="BC11" s="31"/>
    </row>
    <row r="12" spans="1:55" ht="14.25" customHeight="1" x14ac:dyDescent="0.15">
      <c r="A12" s="32">
        <v>22</v>
      </c>
      <c r="B12" s="32">
        <v>6320</v>
      </c>
      <c r="C12" s="34" t="s">
        <v>22343</v>
      </c>
      <c r="D12" s="187"/>
      <c r="E12" s="187"/>
      <c r="F12" s="187"/>
      <c r="G12" s="187"/>
      <c r="M12" s="20"/>
      <c r="S12" s="187"/>
      <c r="T12" s="187"/>
      <c r="U12" s="42" t="s">
        <v>1313</v>
      </c>
      <c r="V12" s="239"/>
      <c r="W12" s="241"/>
      <c r="X12" s="241"/>
      <c r="Y12" s="241"/>
      <c r="Z12" s="241"/>
      <c r="AA12" s="241"/>
      <c r="AB12" s="241"/>
      <c r="AC12" s="241"/>
      <c r="AD12" s="241"/>
      <c r="AE12" s="241"/>
      <c r="AF12" s="241"/>
      <c r="AG12" s="241"/>
      <c r="AH12" s="241"/>
      <c r="AI12" s="241"/>
      <c r="AJ12" s="241"/>
      <c r="AK12" s="241"/>
      <c r="AL12" s="241"/>
      <c r="AM12" s="241"/>
      <c r="AN12" s="241"/>
      <c r="AO12" s="241"/>
      <c r="AP12" s="241"/>
      <c r="AQ12" s="241"/>
      <c r="AR12" s="241"/>
      <c r="AS12" s="241"/>
      <c r="AT12" s="241"/>
      <c r="AU12" s="241"/>
      <c r="AV12" s="1106">
        <v>26</v>
      </c>
      <c r="AW12" s="1106"/>
      <c r="AX12" s="43" t="s">
        <v>775</v>
      </c>
      <c r="AY12" s="43"/>
      <c r="AZ12" s="43"/>
      <c r="BA12" s="231"/>
      <c r="BB12" s="35">
        <f t="shared" si="0"/>
        <v>26</v>
      </c>
      <c r="BC12" s="232"/>
    </row>
    <row r="13" spans="1:55" ht="14.25" customHeight="1" x14ac:dyDescent="0.15">
      <c r="A13" s="32">
        <v>22</v>
      </c>
      <c r="B13" s="32">
        <v>6321</v>
      </c>
      <c r="C13" s="34" t="s">
        <v>22344</v>
      </c>
      <c r="D13" s="187"/>
      <c r="E13" s="187"/>
      <c r="F13" s="187"/>
      <c r="G13" s="187"/>
      <c r="M13" s="20"/>
      <c r="S13" s="187"/>
      <c r="T13" s="187"/>
      <c r="U13" s="42" t="s">
        <v>1322</v>
      </c>
      <c r="V13" s="239"/>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1107">
        <v>24</v>
      </c>
      <c r="AW13" s="1107"/>
      <c r="AX13" s="43" t="s">
        <v>775</v>
      </c>
      <c r="AY13" s="43"/>
      <c r="AZ13" s="43"/>
      <c r="BA13" s="231"/>
      <c r="BB13" s="35">
        <f t="shared" si="0"/>
        <v>24</v>
      </c>
      <c r="BC13" s="232"/>
    </row>
    <row r="14" spans="1:55" ht="14.25" customHeight="1" x14ac:dyDescent="0.15">
      <c r="A14" s="32">
        <v>22</v>
      </c>
      <c r="B14" s="32">
        <v>6322</v>
      </c>
      <c r="C14" s="34" t="s">
        <v>22345</v>
      </c>
      <c r="D14" s="187"/>
      <c r="E14" s="187"/>
      <c r="F14" s="187"/>
      <c r="G14" s="187"/>
      <c r="M14" s="20"/>
      <c r="S14" s="187"/>
      <c r="T14" s="187"/>
      <c r="U14" s="42" t="s">
        <v>1331</v>
      </c>
      <c r="V14" s="239"/>
      <c r="W14" s="241"/>
      <c r="X14" s="241"/>
      <c r="Y14" s="241"/>
      <c r="Z14" s="241"/>
      <c r="AA14" s="241"/>
      <c r="AB14" s="241"/>
      <c r="AC14" s="241"/>
      <c r="AD14" s="241"/>
      <c r="AE14" s="241"/>
      <c r="AF14" s="241"/>
      <c r="AG14" s="241"/>
      <c r="AH14" s="241"/>
      <c r="AI14" s="241"/>
      <c r="AJ14" s="241"/>
      <c r="AK14" s="241"/>
      <c r="AL14" s="241"/>
      <c r="AM14" s="241"/>
      <c r="AN14" s="241"/>
      <c r="AO14" s="241"/>
      <c r="AP14" s="241"/>
      <c r="AQ14" s="241"/>
      <c r="AR14" s="241"/>
      <c r="AS14" s="241"/>
      <c r="AT14" s="241"/>
      <c r="AU14" s="241"/>
      <c r="AV14" s="1106">
        <v>22</v>
      </c>
      <c r="AW14" s="1106"/>
      <c r="AX14" s="43" t="s">
        <v>775</v>
      </c>
      <c r="AY14" s="43"/>
      <c r="AZ14" s="43"/>
      <c r="BA14" s="231"/>
      <c r="BB14" s="35">
        <f t="shared" si="0"/>
        <v>22</v>
      </c>
      <c r="BC14" s="232"/>
    </row>
    <row r="15" spans="1:55" ht="14.25" customHeight="1" x14ac:dyDescent="0.15">
      <c r="A15" s="32">
        <v>22</v>
      </c>
      <c r="B15" s="32">
        <v>6323</v>
      </c>
      <c r="C15" s="34" t="s">
        <v>22346</v>
      </c>
      <c r="D15" s="187"/>
      <c r="E15" s="187"/>
      <c r="F15" s="187"/>
      <c r="G15" s="187"/>
      <c r="M15" s="20"/>
      <c r="S15" s="187"/>
      <c r="T15" s="187"/>
      <c r="U15" s="42" t="s">
        <v>1340</v>
      </c>
      <c r="V15" s="239"/>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1107">
        <v>19</v>
      </c>
      <c r="AW15" s="1107"/>
      <c r="AX15" s="43" t="s">
        <v>775</v>
      </c>
      <c r="AY15" s="43"/>
      <c r="AZ15" s="43"/>
      <c r="BA15" s="231"/>
      <c r="BB15" s="35">
        <f t="shared" si="0"/>
        <v>19</v>
      </c>
      <c r="BC15" s="232"/>
    </row>
    <row r="16" spans="1:55" ht="14.25" customHeight="1" x14ac:dyDescent="0.15">
      <c r="A16" s="32">
        <v>22</v>
      </c>
      <c r="B16" s="32">
        <v>6324</v>
      </c>
      <c r="C16" s="34" t="s">
        <v>22347</v>
      </c>
      <c r="D16" s="187"/>
      <c r="E16" s="187"/>
      <c r="F16" s="187"/>
      <c r="G16" s="187"/>
      <c r="M16" s="20"/>
      <c r="S16" s="187"/>
      <c r="T16" s="187"/>
      <c r="U16" s="42" t="s">
        <v>1349</v>
      </c>
      <c r="V16" s="239"/>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1107">
        <v>16</v>
      </c>
      <c r="AW16" s="1107"/>
      <c r="AX16" s="43" t="s">
        <v>775</v>
      </c>
      <c r="AY16" s="43"/>
      <c r="AZ16" s="43"/>
      <c r="BA16" s="231"/>
      <c r="BB16" s="35">
        <f t="shared" si="0"/>
        <v>16</v>
      </c>
      <c r="BC16" s="232"/>
    </row>
    <row r="17" spans="1:55" ht="14.25" customHeight="1" x14ac:dyDescent="0.15">
      <c r="A17" s="32">
        <v>22</v>
      </c>
      <c r="B17" s="32">
        <v>6325</v>
      </c>
      <c r="C17" s="34" t="s">
        <v>22348</v>
      </c>
      <c r="D17" s="4"/>
      <c r="E17" s="187"/>
      <c r="F17" s="187"/>
      <c r="G17" s="187"/>
      <c r="M17" s="20"/>
      <c r="S17" s="187"/>
      <c r="T17" s="187"/>
      <c r="U17" s="42" t="s">
        <v>1358</v>
      </c>
      <c r="V17" s="239"/>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c r="AS17" s="241"/>
      <c r="AT17" s="241"/>
      <c r="AU17" s="241"/>
      <c r="AV17" s="1106">
        <v>13</v>
      </c>
      <c r="AW17" s="1106"/>
      <c r="AX17" s="43" t="s">
        <v>775</v>
      </c>
      <c r="AY17" s="43"/>
      <c r="AZ17" s="43"/>
      <c r="BA17" s="231"/>
      <c r="BB17" s="35">
        <f t="shared" si="0"/>
        <v>13</v>
      </c>
      <c r="BC17" s="232"/>
    </row>
    <row r="18" spans="1:55" ht="14.25" customHeight="1" x14ac:dyDescent="0.15">
      <c r="A18" s="32">
        <v>22</v>
      </c>
      <c r="B18" s="32">
        <v>6326</v>
      </c>
      <c r="C18" s="34" t="s">
        <v>22349</v>
      </c>
      <c r="D18" s="4"/>
      <c r="E18" s="187"/>
      <c r="F18" s="187"/>
      <c r="G18" s="187"/>
      <c r="M18" s="20"/>
      <c r="S18" s="187"/>
      <c r="T18" s="187"/>
      <c r="U18" s="42" t="s">
        <v>1367</v>
      </c>
      <c r="V18" s="239"/>
      <c r="W18" s="241"/>
      <c r="X18" s="241"/>
      <c r="Y18" s="241"/>
      <c r="Z18" s="241"/>
      <c r="AA18" s="241"/>
      <c r="AB18" s="241"/>
      <c r="AC18" s="241"/>
      <c r="AD18" s="241"/>
      <c r="AE18" s="241"/>
      <c r="AF18" s="241"/>
      <c r="AG18" s="241"/>
      <c r="AH18" s="241"/>
      <c r="AI18" s="241"/>
      <c r="AJ18" s="241"/>
      <c r="AK18" s="241"/>
      <c r="AL18" s="241"/>
      <c r="AM18" s="241"/>
      <c r="AN18" s="241"/>
      <c r="AO18" s="241"/>
      <c r="AP18" s="241"/>
      <c r="AQ18" s="241"/>
      <c r="AR18" s="241"/>
      <c r="AS18" s="241"/>
      <c r="AT18" s="241"/>
      <c r="AU18" s="241"/>
      <c r="AV18" s="1107">
        <v>12</v>
      </c>
      <c r="AW18" s="1107"/>
      <c r="AX18" s="43" t="s">
        <v>775</v>
      </c>
      <c r="AY18" s="43"/>
      <c r="AZ18" s="43"/>
      <c r="BA18" s="231"/>
      <c r="BB18" s="35">
        <f t="shared" si="0"/>
        <v>12</v>
      </c>
      <c r="BC18" s="232"/>
    </row>
    <row r="19" spans="1:55" ht="14.25" customHeight="1" x14ac:dyDescent="0.15">
      <c r="A19" s="32">
        <v>22</v>
      </c>
      <c r="B19" s="32">
        <v>6327</v>
      </c>
      <c r="C19" s="34" t="s">
        <v>22350</v>
      </c>
      <c r="D19" s="4"/>
      <c r="E19" s="187"/>
      <c r="F19" s="187"/>
      <c r="G19" s="187"/>
      <c r="M19" s="20"/>
      <c r="S19" s="187"/>
      <c r="T19" s="187"/>
      <c r="U19" s="42" t="s">
        <v>1376</v>
      </c>
      <c r="V19" s="239"/>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1106">
        <v>11</v>
      </c>
      <c r="AW19" s="1106"/>
      <c r="AX19" s="43" t="s">
        <v>775</v>
      </c>
      <c r="AY19" s="43"/>
      <c r="AZ19" s="43"/>
      <c r="BA19" s="231"/>
      <c r="BB19" s="35">
        <f t="shared" si="0"/>
        <v>11</v>
      </c>
      <c r="BC19" s="232"/>
    </row>
    <row r="20" spans="1:55" ht="14.25" customHeight="1" x14ac:dyDescent="0.15">
      <c r="A20" s="32">
        <v>22</v>
      </c>
      <c r="B20" s="32">
        <v>6328</v>
      </c>
      <c r="C20" s="34" t="s">
        <v>22351</v>
      </c>
      <c r="D20" s="4"/>
      <c r="E20" s="187"/>
      <c r="F20" s="187"/>
      <c r="G20" s="187"/>
      <c r="M20" s="20"/>
      <c r="S20" s="187"/>
      <c r="T20" s="187"/>
      <c r="U20" s="42" t="s">
        <v>1385</v>
      </c>
      <c r="V20" s="239"/>
      <c r="W20" s="241"/>
      <c r="X20" s="241"/>
      <c r="Y20" s="241"/>
      <c r="Z20" s="241"/>
      <c r="AA20" s="241"/>
      <c r="AB20" s="241"/>
      <c r="AC20" s="241"/>
      <c r="AD20" s="241"/>
      <c r="AE20" s="241"/>
      <c r="AF20" s="241"/>
      <c r="AG20" s="241"/>
      <c r="AH20" s="241"/>
      <c r="AI20" s="241"/>
      <c r="AJ20" s="241"/>
      <c r="AK20" s="241"/>
      <c r="AL20" s="241"/>
      <c r="AM20" s="241"/>
      <c r="AN20" s="241"/>
      <c r="AO20" s="241"/>
      <c r="AP20" s="241"/>
      <c r="AQ20" s="241"/>
      <c r="AR20" s="241"/>
      <c r="AS20" s="241"/>
      <c r="AT20" s="241"/>
      <c r="AU20" s="241"/>
      <c r="AV20" s="1107">
        <v>10</v>
      </c>
      <c r="AW20" s="1107"/>
      <c r="AX20" s="43" t="s">
        <v>775</v>
      </c>
      <c r="AY20" s="43"/>
      <c r="AZ20" s="43"/>
      <c r="BA20" s="231"/>
      <c r="BB20" s="35">
        <f t="shared" si="0"/>
        <v>10</v>
      </c>
      <c r="BC20" s="232"/>
    </row>
    <row r="21" spans="1:55" ht="14.25" customHeight="1" x14ac:dyDescent="0.15">
      <c r="A21" s="32">
        <v>22</v>
      </c>
      <c r="B21" s="32">
        <v>6329</v>
      </c>
      <c r="C21" s="34" t="s">
        <v>22352</v>
      </c>
      <c r="D21" s="4"/>
      <c r="E21" s="187"/>
      <c r="F21" s="187"/>
      <c r="G21" s="187"/>
      <c r="M21" s="20"/>
      <c r="S21" s="187"/>
      <c r="T21" s="187"/>
      <c r="U21" s="42" t="s">
        <v>1394</v>
      </c>
      <c r="V21" s="239"/>
      <c r="W21" s="241"/>
      <c r="X21" s="241"/>
      <c r="Y21" s="241"/>
      <c r="Z21" s="241"/>
      <c r="AA21" s="241"/>
      <c r="AB21" s="241"/>
      <c r="AC21" s="241"/>
      <c r="AD21" s="241"/>
      <c r="AE21" s="241"/>
      <c r="AF21" s="241"/>
      <c r="AG21" s="241"/>
      <c r="AH21" s="241"/>
      <c r="AI21" s="241"/>
      <c r="AJ21" s="241"/>
      <c r="AK21" s="241"/>
      <c r="AL21" s="241"/>
      <c r="AM21" s="241"/>
      <c r="AN21" s="241"/>
      <c r="AO21" s="241"/>
      <c r="AP21" s="241"/>
      <c r="AQ21" s="241"/>
      <c r="AR21" s="241"/>
      <c r="AS21" s="241"/>
      <c r="AT21" s="241"/>
      <c r="AU21" s="241"/>
      <c r="AV21" s="1106">
        <v>9</v>
      </c>
      <c r="AW21" s="1106"/>
      <c r="AX21" s="43" t="s">
        <v>775</v>
      </c>
      <c r="AY21" s="43"/>
      <c r="AZ21" s="43"/>
      <c r="BA21" s="231"/>
      <c r="BB21" s="35">
        <f t="shared" si="0"/>
        <v>9</v>
      </c>
      <c r="BC21" s="232"/>
    </row>
    <row r="22" spans="1:55" ht="14.25" customHeight="1" x14ac:dyDescent="0.15">
      <c r="A22" s="32">
        <v>22</v>
      </c>
      <c r="B22" s="32">
        <v>6330</v>
      </c>
      <c r="C22" s="34" t="s">
        <v>22353</v>
      </c>
      <c r="D22" s="4"/>
      <c r="E22" s="187"/>
      <c r="F22" s="187"/>
      <c r="G22" s="187"/>
      <c r="M22" s="20"/>
      <c r="S22" s="187"/>
      <c r="T22" s="187"/>
      <c r="U22" s="42" t="s">
        <v>1403</v>
      </c>
      <c r="V22" s="239"/>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1107">
        <v>8</v>
      </c>
      <c r="AW22" s="1107"/>
      <c r="AX22" s="43" t="s">
        <v>775</v>
      </c>
      <c r="AY22" s="43"/>
      <c r="AZ22" s="43"/>
      <c r="BA22" s="231"/>
      <c r="BB22" s="35">
        <f t="shared" si="0"/>
        <v>8</v>
      </c>
      <c r="BC22" s="232"/>
    </row>
    <row r="23" spans="1:55" ht="14.25" customHeight="1" x14ac:dyDescent="0.15">
      <c r="A23" s="32">
        <v>22</v>
      </c>
      <c r="B23" s="32">
        <v>6331</v>
      </c>
      <c r="C23" s="34" t="s">
        <v>22354</v>
      </c>
      <c r="D23" s="4"/>
      <c r="E23" s="187"/>
      <c r="F23" s="187"/>
      <c r="G23" s="187"/>
      <c r="M23" s="20"/>
      <c r="S23" s="187"/>
      <c r="T23" s="187"/>
      <c r="U23" s="42" t="s">
        <v>1412</v>
      </c>
      <c r="V23" s="239"/>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1"/>
      <c r="AT23" s="241"/>
      <c r="AU23" s="241"/>
      <c r="AV23" s="1106">
        <v>8</v>
      </c>
      <c r="AW23" s="1106"/>
      <c r="AX23" s="43" t="s">
        <v>775</v>
      </c>
      <c r="AY23" s="43"/>
      <c r="AZ23" s="43"/>
      <c r="BA23" s="231"/>
      <c r="BB23" s="35">
        <f t="shared" si="0"/>
        <v>8</v>
      </c>
      <c r="BC23" s="232"/>
    </row>
    <row r="24" spans="1:55" ht="14.25" customHeight="1" x14ac:dyDescent="0.15">
      <c r="A24" s="32">
        <v>22</v>
      </c>
      <c r="B24" s="32">
        <v>6332</v>
      </c>
      <c r="C24" s="34" t="s">
        <v>22355</v>
      </c>
      <c r="D24" s="4"/>
      <c r="E24" s="187"/>
      <c r="F24" s="187"/>
      <c r="G24" s="187"/>
      <c r="M24" s="20"/>
      <c r="S24" s="187"/>
      <c r="T24" s="187"/>
      <c r="U24" s="42" t="s">
        <v>1421</v>
      </c>
      <c r="V24" s="239"/>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1107">
        <v>8</v>
      </c>
      <c r="AW24" s="1107"/>
      <c r="AX24" s="43" t="s">
        <v>775</v>
      </c>
      <c r="AY24" s="43"/>
      <c r="AZ24" s="43"/>
      <c r="BA24" s="231"/>
      <c r="BB24" s="35">
        <f t="shared" si="0"/>
        <v>8</v>
      </c>
      <c r="BC24" s="232"/>
    </row>
    <row r="25" spans="1:55" ht="14.25" customHeight="1" x14ac:dyDescent="0.15">
      <c r="A25" s="32">
        <v>22</v>
      </c>
      <c r="B25" s="32">
        <v>6333</v>
      </c>
      <c r="C25" s="34" t="s">
        <v>22356</v>
      </c>
      <c r="D25" s="4"/>
      <c r="E25" s="187"/>
      <c r="F25" s="187"/>
      <c r="G25" s="187"/>
      <c r="M25" s="20"/>
      <c r="S25" s="187"/>
      <c r="T25" s="187"/>
      <c r="U25" s="42" t="s">
        <v>1430</v>
      </c>
      <c r="V25" s="239"/>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1107">
        <v>7</v>
      </c>
      <c r="AW25" s="1107"/>
      <c r="AX25" s="43" t="s">
        <v>775</v>
      </c>
      <c r="AY25" s="43"/>
      <c r="AZ25" s="43"/>
      <c r="BA25" s="231"/>
      <c r="BB25" s="35">
        <f t="shared" si="0"/>
        <v>7</v>
      </c>
      <c r="BC25" s="232"/>
    </row>
    <row r="26" spans="1:55" ht="14.25" customHeight="1" x14ac:dyDescent="0.15">
      <c r="A26" s="32">
        <v>22</v>
      </c>
      <c r="B26" s="32">
        <v>6334</v>
      </c>
      <c r="C26" s="34" t="s">
        <v>22357</v>
      </c>
      <c r="D26" s="4"/>
      <c r="E26" s="187"/>
      <c r="F26" s="187"/>
      <c r="G26" s="187"/>
      <c r="M26" s="20"/>
      <c r="S26" s="187"/>
      <c r="T26" s="187"/>
      <c r="U26" s="42" t="s">
        <v>1439</v>
      </c>
      <c r="V26" s="239"/>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1106">
        <v>7</v>
      </c>
      <c r="AW26" s="1106"/>
      <c r="AX26" s="43" t="s">
        <v>775</v>
      </c>
      <c r="AY26" s="43"/>
      <c r="AZ26" s="43"/>
      <c r="BA26" s="231"/>
      <c r="BB26" s="35">
        <f t="shared" si="0"/>
        <v>7</v>
      </c>
      <c r="BC26" s="232"/>
    </row>
    <row r="27" spans="1:55" ht="14.25" customHeight="1" x14ac:dyDescent="0.15">
      <c r="A27" s="32">
        <v>22</v>
      </c>
      <c r="B27" s="32">
        <v>6335</v>
      </c>
      <c r="C27" s="34" t="s">
        <v>22358</v>
      </c>
      <c r="D27" s="4"/>
      <c r="E27" s="187"/>
      <c r="F27" s="187"/>
      <c r="G27" s="187"/>
      <c r="M27" s="20"/>
      <c r="S27" s="187"/>
      <c r="T27" s="187"/>
      <c r="U27" s="42" t="s">
        <v>1448</v>
      </c>
      <c r="V27" s="239"/>
      <c r="W27" s="241"/>
      <c r="X27" s="241"/>
      <c r="Y27" s="241"/>
      <c r="Z27" s="241"/>
      <c r="AA27" s="241"/>
      <c r="AB27" s="241"/>
      <c r="AC27" s="241"/>
      <c r="AD27" s="241"/>
      <c r="AE27" s="241"/>
      <c r="AF27" s="241"/>
      <c r="AG27" s="241"/>
      <c r="AH27" s="241"/>
      <c r="AI27" s="241"/>
      <c r="AJ27" s="241"/>
      <c r="AK27" s="241"/>
      <c r="AL27" s="241"/>
      <c r="AM27" s="241"/>
      <c r="AN27" s="241"/>
      <c r="AO27" s="241"/>
      <c r="AP27" s="241"/>
      <c r="AQ27" s="241"/>
      <c r="AR27" s="241"/>
      <c r="AS27" s="241"/>
      <c r="AT27" s="241"/>
      <c r="AU27" s="241"/>
      <c r="AV27" s="1107">
        <v>6</v>
      </c>
      <c r="AW27" s="1107"/>
      <c r="AX27" s="43" t="s">
        <v>775</v>
      </c>
      <c r="AY27" s="43"/>
      <c r="AZ27" s="43"/>
      <c r="BA27" s="231"/>
      <c r="BB27" s="35">
        <f t="shared" si="0"/>
        <v>6</v>
      </c>
      <c r="BC27" s="232"/>
    </row>
    <row r="28" spans="1:55" ht="14.25" customHeight="1" x14ac:dyDescent="0.15">
      <c r="A28" s="32">
        <v>22</v>
      </c>
      <c r="B28" s="32">
        <v>6336</v>
      </c>
      <c r="C28" s="34" t="s">
        <v>22359</v>
      </c>
      <c r="D28" s="187"/>
      <c r="E28" s="187"/>
      <c r="F28" s="187"/>
      <c r="G28" s="187"/>
      <c r="M28" s="47" t="s">
        <v>2173</v>
      </c>
      <c r="N28" s="234"/>
      <c r="O28" s="234"/>
      <c r="P28" s="234"/>
      <c r="Q28" s="234"/>
      <c r="R28" s="234"/>
      <c r="S28" s="234"/>
      <c r="T28" s="235"/>
      <c r="U28" s="47" t="s">
        <v>2174</v>
      </c>
      <c r="V28" s="184"/>
      <c r="W28" s="184"/>
      <c r="X28" s="184"/>
      <c r="Y28" s="184"/>
      <c r="Z28" s="184"/>
      <c r="AA28" s="184"/>
      <c r="AB28" s="184"/>
      <c r="AC28" s="184"/>
      <c r="AD28" s="40"/>
      <c r="AE28" s="43"/>
      <c r="AF28" s="107"/>
      <c r="AG28" s="107"/>
      <c r="AH28" s="107"/>
      <c r="AI28" s="107"/>
      <c r="AJ28" s="107"/>
      <c r="AK28" s="107"/>
      <c r="AL28" s="71"/>
      <c r="AM28" s="26"/>
      <c r="AN28" s="26"/>
      <c r="AO28" s="239"/>
      <c r="AP28" s="239"/>
      <c r="AQ28" s="239"/>
      <c r="AR28" s="239"/>
      <c r="AS28" s="239"/>
      <c r="AT28" s="239"/>
      <c r="AU28" s="239"/>
      <c r="AV28" s="1106">
        <v>133</v>
      </c>
      <c r="AW28" s="1106"/>
      <c r="AX28" s="25" t="s">
        <v>775</v>
      </c>
      <c r="AY28" s="25"/>
      <c r="AZ28" s="25"/>
      <c r="BA28" s="38"/>
      <c r="BB28" s="35">
        <f t="shared" si="0"/>
        <v>133</v>
      </c>
      <c r="BC28" s="31"/>
    </row>
    <row r="29" spans="1:55" ht="14.25" customHeight="1" x14ac:dyDescent="0.15">
      <c r="A29" s="32">
        <v>22</v>
      </c>
      <c r="B29" s="32">
        <v>6337</v>
      </c>
      <c r="C29" s="34" t="s">
        <v>22360</v>
      </c>
      <c r="D29" s="187"/>
      <c r="E29" s="187"/>
      <c r="F29" s="187"/>
      <c r="G29" s="187"/>
      <c r="M29" s="20"/>
      <c r="N29" s="193"/>
      <c r="O29" s="193"/>
      <c r="P29" s="193"/>
      <c r="Q29" s="193"/>
      <c r="R29" s="193"/>
      <c r="S29" s="193"/>
      <c r="T29" s="194"/>
      <c r="U29" s="47" t="s">
        <v>2178</v>
      </c>
      <c r="V29" s="184"/>
      <c r="W29" s="184"/>
      <c r="X29" s="184"/>
      <c r="Y29" s="184"/>
      <c r="Z29" s="184"/>
      <c r="AA29" s="184"/>
      <c r="AB29" s="184"/>
      <c r="AC29" s="184"/>
      <c r="AD29" s="40"/>
      <c r="AE29" s="43"/>
      <c r="AF29" s="107"/>
      <c r="AG29" s="107"/>
      <c r="AH29" s="107"/>
      <c r="AI29" s="107"/>
      <c r="AJ29" s="107"/>
      <c r="AK29" s="107"/>
      <c r="AL29" s="71"/>
      <c r="AM29" s="26"/>
      <c r="AN29" s="26"/>
      <c r="AO29" s="239"/>
      <c r="AP29" s="239"/>
      <c r="AQ29" s="239"/>
      <c r="AR29" s="239"/>
      <c r="AS29" s="239"/>
      <c r="AT29" s="239"/>
      <c r="AU29" s="239"/>
      <c r="AV29" s="1107">
        <v>133</v>
      </c>
      <c r="AW29" s="1107"/>
      <c r="AX29" s="25" t="s">
        <v>775</v>
      </c>
      <c r="AY29" s="25"/>
      <c r="AZ29" s="25"/>
      <c r="BA29" s="38"/>
      <c r="BB29" s="35">
        <f t="shared" si="0"/>
        <v>133</v>
      </c>
      <c r="BC29" s="31"/>
    </row>
    <row r="30" spans="1:55" ht="14.25" customHeight="1" x14ac:dyDescent="0.15">
      <c r="A30" s="32">
        <v>22</v>
      </c>
      <c r="B30" s="32">
        <v>6338</v>
      </c>
      <c r="C30" s="34" t="s">
        <v>22361</v>
      </c>
      <c r="D30" s="187"/>
      <c r="E30" s="187"/>
      <c r="F30" s="187"/>
      <c r="G30" s="187"/>
      <c r="M30" s="20"/>
      <c r="N30" s="193"/>
      <c r="O30" s="193"/>
      <c r="P30" s="193"/>
      <c r="Q30" s="193"/>
      <c r="R30" s="193"/>
      <c r="S30" s="193"/>
      <c r="T30" s="194"/>
      <c r="U30" s="47" t="s">
        <v>1548</v>
      </c>
      <c r="V30" s="184"/>
      <c r="W30" s="184"/>
      <c r="X30" s="184"/>
      <c r="Y30" s="184"/>
      <c r="Z30" s="184"/>
      <c r="AA30" s="184"/>
      <c r="AB30" s="184"/>
      <c r="AC30" s="184"/>
      <c r="AD30" s="40"/>
      <c r="AE30" s="43"/>
      <c r="AF30" s="107"/>
      <c r="AG30" s="107"/>
      <c r="AH30" s="107"/>
      <c r="AI30" s="107"/>
      <c r="AJ30" s="107"/>
      <c r="AK30" s="107"/>
      <c r="AL30" s="71"/>
      <c r="AM30" s="26"/>
      <c r="AN30" s="26"/>
      <c r="AO30" s="239"/>
      <c r="AP30" s="239"/>
      <c r="AQ30" s="239"/>
      <c r="AR30" s="239"/>
      <c r="AS30" s="239"/>
      <c r="AT30" s="239"/>
      <c r="AU30" s="239"/>
      <c r="AV30" s="1106">
        <v>133</v>
      </c>
      <c r="AW30" s="1106"/>
      <c r="AX30" s="25" t="s">
        <v>775</v>
      </c>
      <c r="AY30" s="25"/>
      <c r="AZ30" s="25"/>
      <c r="BA30" s="38"/>
      <c r="BB30" s="35">
        <f t="shared" si="0"/>
        <v>133</v>
      </c>
      <c r="BC30" s="31"/>
    </row>
    <row r="31" spans="1:55" ht="14.25" customHeight="1" x14ac:dyDescent="0.15">
      <c r="A31" s="32">
        <v>22</v>
      </c>
      <c r="B31" s="32">
        <v>6339</v>
      </c>
      <c r="C31" s="34" t="s">
        <v>22362</v>
      </c>
      <c r="D31" s="187"/>
      <c r="E31" s="187"/>
      <c r="F31" s="187"/>
      <c r="G31" s="187"/>
      <c r="M31" s="20"/>
      <c r="N31" s="193"/>
      <c r="O31" s="193"/>
      <c r="P31" s="193"/>
      <c r="Q31" s="193"/>
      <c r="R31" s="193"/>
      <c r="S31" s="193"/>
      <c r="T31" s="194"/>
      <c r="U31" s="47" t="s">
        <v>2183</v>
      </c>
      <c r="V31" s="184"/>
      <c r="W31" s="184"/>
      <c r="X31" s="184"/>
      <c r="Y31" s="184"/>
      <c r="Z31" s="184"/>
      <c r="AA31" s="184"/>
      <c r="AB31" s="184"/>
      <c r="AC31" s="184"/>
      <c r="AD31" s="40"/>
      <c r="AE31" s="43"/>
      <c r="AF31" s="107"/>
      <c r="AG31" s="107"/>
      <c r="AH31" s="107"/>
      <c r="AI31" s="107"/>
      <c r="AJ31" s="107"/>
      <c r="AK31" s="107"/>
      <c r="AL31" s="71"/>
      <c r="AM31" s="26"/>
      <c r="AN31" s="26"/>
      <c r="AO31" s="239"/>
      <c r="AP31" s="239"/>
      <c r="AQ31" s="239"/>
      <c r="AR31" s="239"/>
      <c r="AS31" s="239"/>
      <c r="AT31" s="239"/>
      <c r="AU31" s="239"/>
      <c r="AV31" s="1107">
        <v>66</v>
      </c>
      <c r="AW31" s="1107"/>
      <c r="AX31" s="25" t="s">
        <v>775</v>
      </c>
      <c r="AY31" s="25"/>
      <c r="AZ31" s="25"/>
      <c r="BA31" s="38"/>
      <c r="BB31" s="35">
        <f t="shared" si="0"/>
        <v>66</v>
      </c>
      <c r="BC31" s="31"/>
    </row>
    <row r="32" spans="1:55" ht="14.25" customHeight="1" x14ac:dyDescent="0.15">
      <c r="A32" s="32">
        <v>22</v>
      </c>
      <c r="B32" s="32">
        <v>6340</v>
      </c>
      <c r="C32" s="34" t="s">
        <v>22363</v>
      </c>
      <c r="D32" s="187"/>
      <c r="E32" s="187"/>
      <c r="F32" s="187"/>
      <c r="G32" s="187"/>
      <c r="M32" s="20"/>
      <c r="N32" s="193"/>
      <c r="O32" s="193"/>
      <c r="P32" s="193"/>
      <c r="Q32" s="193"/>
      <c r="R32" s="193"/>
      <c r="S32" s="193"/>
      <c r="T32" s="194"/>
      <c r="U32" s="47" t="s">
        <v>2186</v>
      </c>
      <c r="V32" s="184"/>
      <c r="W32" s="184"/>
      <c r="X32" s="184"/>
      <c r="Y32" s="184"/>
      <c r="Z32" s="184"/>
      <c r="AA32" s="184"/>
      <c r="AB32" s="184"/>
      <c r="AC32" s="184"/>
      <c r="AD32" s="40"/>
      <c r="AE32" s="43"/>
      <c r="AF32" s="107"/>
      <c r="AG32" s="107"/>
      <c r="AH32" s="107"/>
      <c r="AI32" s="107"/>
      <c r="AJ32" s="107"/>
      <c r="AK32" s="107"/>
      <c r="AL32" s="71"/>
      <c r="AM32" s="26"/>
      <c r="AN32" s="26"/>
      <c r="AO32" s="239"/>
      <c r="AP32" s="239"/>
      <c r="AQ32" s="239"/>
      <c r="AR32" s="239"/>
      <c r="AS32" s="239"/>
      <c r="AT32" s="239"/>
      <c r="AU32" s="239"/>
      <c r="AV32" s="1106">
        <v>66</v>
      </c>
      <c r="AW32" s="1106"/>
      <c r="AX32" s="25" t="s">
        <v>775</v>
      </c>
      <c r="AY32" s="25"/>
      <c r="AZ32" s="25"/>
      <c r="BA32" s="38"/>
      <c r="BB32" s="35">
        <f t="shared" si="0"/>
        <v>66</v>
      </c>
      <c r="BC32" s="31"/>
    </row>
    <row r="33" spans="1:55" ht="14.25" customHeight="1" x14ac:dyDescent="0.15">
      <c r="A33" s="32">
        <v>22</v>
      </c>
      <c r="B33" s="32">
        <v>6341</v>
      </c>
      <c r="C33" s="34" t="s">
        <v>22364</v>
      </c>
      <c r="D33" s="187"/>
      <c r="E33" s="187"/>
      <c r="F33" s="187"/>
      <c r="G33" s="187"/>
      <c r="M33" s="20"/>
      <c r="N33" s="193"/>
      <c r="O33" s="193"/>
      <c r="P33" s="193"/>
      <c r="Q33" s="193"/>
      <c r="R33" s="193"/>
      <c r="S33" s="193"/>
      <c r="T33" s="194"/>
      <c r="U33" s="47" t="s">
        <v>2189</v>
      </c>
      <c r="V33" s="184"/>
      <c r="W33" s="184"/>
      <c r="X33" s="184"/>
      <c r="Y33" s="184"/>
      <c r="Z33" s="184"/>
      <c r="AA33" s="184"/>
      <c r="AB33" s="184"/>
      <c r="AC33" s="184"/>
      <c r="AD33" s="40"/>
      <c r="AE33" s="43"/>
      <c r="AF33" s="107"/>
      <c r="AG33" s="107"/>
      <c r="AH33" s="107"/>
      <c r="AI33" s="107"/>
      <c r="AJ33" s="107"/>
      <c r="AK33" s="107"/>
      <c r="AL33" s="71"/>
      <c r="AM33" s="26"/>
      <c r="AN33" s="26"/>
      <c r="AO33" s="239"/>
      <c r="AP33" s="239"/>
      <c r="AQ33" s="239"/>
      <c r="AR33" s="239"/>
      <c r="AS33" s="239"/>
      <c r="AT33" s="239"/>
      <c r="AU33" s="239"/>
      <c r="AV33" s="1107">
        <v>44</v>
      </c>
      <c r="AW33" s="1107"/>
      <c r="AX33" s="25" t="s">
        <v>775</v>
      </c>
      <c r="AY33" s="25"/>
      <c r="AZ33" s="25"/>
      <c r="BA33" s="38"/>
      <c r="BB33" s="35">
        <f t="shared" si="0"/>
        <v>44</v>
      </c>
      <c r="BC33" s="31"/>
    </row>
    <row r="34" spans="1:55" ht="14.25" customHeight="1" x14ac:dyDescent="0.15">
      <c r="A34" s="32">
        <v>22</v>
      </c>
      <c r="B34" s="32">
        <v>6342</v>
      </c>
      <c r="C34" s="34" t="s">
        <v>22365</v>
      </c>
      <c r="D34" s="187"/>
      <c r="E34" s="187"/>
      <c r="F34" s="187"/>
      <c r="G34" s="187"/>
      <c r="M34" s="20"/>
      <c r="N34" s="193"/>
      <c r="O34" s="193"/>
      <c r="P34" s="193"/>
      <c r="Q34" s="193"/>
      <c r="R34" s="193"/>
      <c r="S34" s="193"/>
      <c r="T34" s="194"/>
      <c r="U34" s="47" t="s">
        <v>2192</v>
      </c>
      <c r="V34" s="184"/>
      <c r="W34" s="184"/>
      <c r="X34" s="184"/>
      <c r="Y34" s="184"/>
      <c r="Z34" s="184"/>
      <c r="AA34" s="184"/>
      <c r="AB34" s="184"/>
      <c r="AC34" s="184"/>
      <c r="AD34" s="40"/>
      <c r="AE34" s="43"/>
      <c r="AF34" s="107"/>
      <c r="AG34" s="107"/>
      <c r="AH34" s="107"/>
      <c r="AI34" s="107"/>
      <c r="AJ34" s="107"/>
      <c r="AK34" s="107"/>
      <c r="AL34" s="71"/>
      <c r="AM34" s="26"/>
      <c r="AN34" s="26"/>
      <c r="AO34" s="239"/>
      <c r="AP34" s="239"/>
      <c r="AQ34" s="239"/>
      <c r="AR34" s="239"/>
      <c r="AS34" s="239"/>
      <c r="AT34" s="239"/>
      <c r="AU34" s="239"/>
      <c r="AV34" s="1107">
        <v>44</v>
      </c>
      <c r="AW34" s="1107"/>
      <c r="AX34" s="25" t="s">
        <v>775</v>
      </c>
      <c r="AY34" s="25"/>
      <c r="AZ34" s="25"/>
      <c r="BA34" s="38"/>
      <c r="BB34" s="35">
        <f t="shared" si="0"/>
        <v>44</v>
      </c>
      <c r="BC34" s="31"/>
    </row>
    <row r="35" spans="1:55" ht="14.25" customHeight="1" x14ac:dyDescent="0.15">
      <c r="A35" s="32">
        <v>22</v>
      </c>
      <c r="B35" s="32">
        <v>6343</v>
      </c>
      <c r="C35" s="34" t="s">
        <v>22366</v>
      </c>
      <c r="D35" s="187"/>
      <c r="E35" s="187"/>
      <c r="F35" s="187"/>
      <c r="G35" s="187"/>
      <c r="M35" s="20"/>
      <c r="N35" s="193"/>
      <c r="O35" s="193"/>
      <c r="P35" s="193"/>
      <c r="Q35" s="193"/>
      <c r="R35" s="193"/>
      <c r="S35" s="193"/>
      <c r="T35" s="194"/>
      <c r="U35" s="47" t="s">
        <v>2194</v>
      </c>
      <c r="V35" s="184"/>
      <c r="W35" s="184"/>
      <c r="X35" s="184"/>
      <c r="Y35" s="184"/>
      <c r="Z35" s="184"/>
      <c r="AA35" s="184"/>
      <c r="AB35" s="184"/>
      <c r="AC35" s="184"/>
      <c r="AD35" s="40"/>
      <c r="AE35" s="43"/>
      <c r="AF35" s="107"/>
      <c r="AG35" s="107"/>
      <c r="AH35" s="107"/>
      <c r="AI35" s="107"/>
      <c r="AJ35" s="107"/>
      <c r="AK35" s="107"/>
      <c r="AL35" s="71"/>
      <c r="AM35" s="26"/>
      <c r="AN35" s="26"/>
      <c r="AO35" s="239"/>
      <c r="AP35" s="239"/>
      <c r="AQ35" s="239"/>
      <c r="AR35" s="239"/>
      <c r="AS35" s="239"/>
      <c r="AT35" s="239"/>
      <c r="AU35" s="239"/>
      <c r="AV35" s="1106">
        <v>36</v>
      </c>
      <c r="AW35" s="1106"/>
      <c r="AX35" s="25" t="s">
        <v>775</v>
      </c>
      <c r="AY35" s="25"/>
      <c r="AZ35" s="25"/>
      <c r="BA35" s="38"/>
      <c r="BB35" s="35">
        <f t="shared" si="0"/>
        <v>36</v>
      </c>
      <c r="BC35" s="31"/>
    </row>
    <row r="36" spans="1:55" ht="14.25" customHeight="1" x14ac:dyDescent="0.15">
      <c r="A36" s="32">
        <v>22</v>
      </c>
      <c r="B36" s="32">
        <v>6344</v>
      </c>
      <c r="C36" s="34" t="s">
        <v>22367</v>
      </c>
      <c r="D36" s="187"/>
      <c r="E36" s="187"/>
      <c r="F36" s="187"/>
      <c r="G36" s="187"/>
      <c r="M36" s="20"/>
      <c r="N36" s="193"/>
      <c r="O36" s="193"/>
      <c r="P36" s="193"/>
      <c r="Q36" s="193"/>
      <c r="R36" s="193"/>
      <c r="S36" s="193"/>
      <c r="T36" s="194"/>
      <c r="U36" s="47" t="s">
        <v>2196</v>
      </c>
      <c r="V36" s="184"/>
      <c r="W36" s="184"/>
      <c r="X36" s="184"/>
      <c r="Y36" s="184"/>
      <c r="Z36" s="184"/>
      <c r="AA36" s="184"/>
      <c r="AB36" s="184"/>
      <c r="AC36" s="184"/>
      <c r="AD36" s="40"/>
      <c r="AE36" s="43"/>
      <c r="AF36" s="107"/>
      <c r="AG36" s="107"/>
      <c r="AH36" s="107"/>
      <c r="AI36" s="107"/>
      <c r="AJ36" s="107"/>
      <c r="AK36" s="107"/>
      <c r="AL36" s="71"/>
      <c r="AM36" s="26"/>
      <c r="AN36" s="26"/>
      <c r="AO36" s="239"/>
      <c r="AP36" s="239"/>
      <c r="AQ36" s="239"/>
      <c r="AR36" s="239"/>
      <c r="AS36" s="239"/>
      <c r="AT36" s="239"/>
      <c r="AU36" s="239"/>
      <c r="AV36" s="1107">
        <v>36</v>
      </c>
      <c r="AW36" s="1107"/>
      <c r="AX36" s="25" t="s">
        <v>775</v>
      </c>
      <c r="AY36" s="25"/>
      <c r="AZ36" s="25"/>
      <c r="BA36" s="38"/>
      <c r="BB36" s="35">
        <f t="shared" si="0"/>
        <v>36</v>
      </c>
      <c r="BC36" s="31"/>
    </row>
    <row r="37" spans="1:55" ht="14.25" customHeight="1" x14ac:dyDescent="0.15">
      <c r="A37" s="32">
        <v>22</v>
      </c>
      <c r="B37" s="32">
        <v>6345</v>
      </c>
      <c r="C37" s="34" t="s">
        <v>22368</v>
      </c>
      <c r="D37" s="187"/>
      <c r="E37" s="187"/>
      <c r="F37" s="187"/>
      <c r="G37" s="187"/>
      <c r="M37" s="20"/>
      <c r="N37" s="193"/>
      <c r="O37" s="193"/>
      <c r="P37" s="193"/>
      <c r="Q37" s="193"/>
      <c r="R37" s="193"/>
      <c r="S37" s="193"/>
      <c r="T37" s="194"/>
      <c r="U37" s="47" t="s">
        <v>2198</v>
      </c>
      <c r="V37" s="184"/>
      <c r="W37" s="184"/>
      <c r="X37" s="184"/>
      <c r="Y37" s="184"/>
      <c r="Z37" s="184"/>
      <c r="AA37" s="184"/>
      <c r="AB37" s="184"/>
      <c r="AC37" s="184"/>
      <c r="AD37" s="40"/>
      <c r="AE37" s="43"/>
      <c r="AF37" s="107"/>
      <c r="AG37" s="107"/>
      <c r="AH37" s="107"/>
      <c r="AI37" s="107"/>
      <c r="AJ37" s="107"/>
      <c r="AK37" s="107"/>
      <c r="AL37" s="71"/>
      <c r="AM37" s="26"/>
      <c r="AN37" s="26"/>
      <c r="AO37" s="239"/>
      <c r="AP37" s="239"/>
      <c r="AQ37" s="239"/>
      <c r="AR37" s="239"/>
      <c r="AS37" s="239"/>
      <c r="AT37" s="239"/>
      <c r="AU37" s="239"/>
      <c r="AV37" s="1106">
        <v>26</v>
      </c>
      <c r="AW37" s="1106"/>
      <c r="AX37" s="25" t="s">
        <v>775</v>
      </c>
      <c r="AY37" s="25"/>
      <c r="AZ37" s="25"/>
      <c r="BA37" s="38"/>
      <c r="BB37" s="35">
        <f t="shared" si="0"/>
        <v>26</v>
      </c>
      <c r="BC37" s="31"/>
    </row>
    <row r="38" spans="1:55" ht="14.25" customHeight="1" x14ac:dyDescent="0.15">
      <c r="A38" s="32">
        <v>22</v>
      </c>
      <c r="B38" s="32">
        <v>6346</v>
      </c>
      <c r="C38" s="34" t="s">
        <v>22369</v>
      </c>
      <c r="D38" s="187"/>
      <c r="E38" s="187"/>
      <c r="F38" s="187"/>
      <c r="G38" s="187"/>
      <c r="M38" s="20"/>
      <c r="N38" s="193"/>
      <c r="O38" s="193"/>
      <c r="P38" s="193"/>
      <c r="Q38" s="193"/>
      <c r="R38" s="193"/>
      <c r="S38" s="193"/>
      <c r="T38" s="194"/>
      <c r="U38" s="47" t="s">
        <v>2200</v>
      </c>
      <c r="V38" s="184"/>
      <c r="W38" s="184"/>
      <c r="X38" s="184"/>
      <c r="Y38" s="184"/>
      <c r="Z38" s="184"/>
      <c r="AA38" s="184"/>
      <c r="AB38" s="184"/>
      <c r="AC38" s="184"/>
      <c r="AD38" s="40"/>
      <c r="AE38" s="43"/>
      <c r="AF38" s="107"/>
      <c r="AG38" s="107"/>
      <c r="AH38" s="107"/>
      <c r="AI38" s="107"/>
      <c r="AJ38" s="107"/>
      <c r="AK38" s="107"/>
      <c r="AL38" s="71"/>
      <c r="AM38" s="26"/>
      <c r="AN38" s="26"/>
      <c r="AO38" s="239"/>
      <c r="AP38" s="239"/>
      <c r="AQ38" s="239"/>
      <c r="AR38" s="239"/>
      <c r="AS38" s="239"/>
      <c r="AT38" s="239"/>
      <c r="AU38" s="239"/>
      <c r="AV38" s="1107">
        <v>24</v>
      </c>
      <c r="AW38" s="1107"/>
      <c r="AX38" s="25" t="s">
        <v>775</v>
      </c>
      <c r="AY38" s="25"/>
      <c r="AZ38" s="25"/>
      <c r="BA38" s="38"/>
      <c r="BB38" s="35">
        <f t="shared" si="0"/>
        <v>24</v>
      </c>
      <c r="BC38" s="31"/>
    </row>
    <row r="39" spans="1:55" ht="14.25" customHeight="1" x14ac:dyDescent="0.15">
      <c r="A39" s="32">
        <v>22</v>
      </c>
      <c r="B39" s="32">
        <v>6347</v>
      </c>
      <c r="C39" s="34" t="s">
        <v>22370</v>
      </c>
      <c r="D39" s="187"/>
      <c r="E39" s="187"/>
      <c r="F39" s="187"/>
      <c r="G39" s="187"/>
      <c r="M39" s="20"/>
      <c r="N39" s="193"/>
      <c r="O39" s="193"/>
      <c r="P39" s="193"/>
      <c r="Q39" s="193"/>
      <c r="R39" s="193"/>
      <c r="S39" s="193"/>
      <c r="T39" s="194"/>
      <c r="U39" s="47" t="s">
        <v>2202</v>
      </c>
      <c r="V39" s="184"/>
      <c r="W39" s="184"/>
      <c r="X39" s="184"/>
      <c r="Y39" s="184"/>
      <c r="Z39" s="184"/>
      <c r="AA39" s="184"/>
      <c r="AB39" s="184"/>
      <c r="AC39" s="184"/>
      <c r="AD39" s="40"/>
      <c r="AE39" s="43"/>
      <c r="AF39" s="107"/>
      <c r="AG39" s="107"/>
      <c r="AH39" s="107"/>
      <c r="AI39" s="107"/>
      <c r="AJ39" s="107"/>
      <c r="AK39" s="107"/>
      <c r="AL39" s="71"/>
      <c r="AM39" s="26"/>
      <c r="AN39" s="26"/>
      <c r="AO39" s="239"/>
      <c r="AP39" s="239"/>
      <c r="AQ39" s="239"/>
      <c r="AR39" s="239"/>
      <c r="AS39" s="239"/>
      <c r="AT39" s="239"/>
      <c r="AU39" s="239"/>
      <c r="AV39" s="1106">
        <v>22</v>
      </c>
      <c r="AW39" s="1106"/>
      <c r="AX39" s="25" t="s">
        <v>775</v>
      </c>
      <c r="AY39" s="25"/>
      <c r="AZ39" s="25"/>
      <c r="BA39" s="38"/>
      <c r="BB39" s="35">
        <f t="shared" si="0"/>
        <v>22</v>
      </c>
      <c r="BC39" s="31"/>
    </row>
    <row r="40" spans="1:55" ht="14.25" customHeight="1" x14ac:dyDescent="0.15">
      <c r="A40" s="32">
        <v>22</v>
      </c>
      <c r="B40" s="32">
        <v>6348</v>
      </c>
      <c r="C40" s="34" t="s">
        <v>22371</v>
      </c>
      <c r="D40" s="187"/>
      <c r="E40" s="187"/>
      <c r="F40" s="187"/>
      <c r="G40" s="187"/>
      <c r="M40" s="20"/>
      <c r="N40" s="193"/>
      <c r="O40" s="193"/>
      <c r="P40" s="193"/>
      <c r="Q40" s="193"/>
      <c r="R40" s="193"/>
      <c r="S40" s="193"/>
      <c r="T40" s="194"/>
      <c r="U40" s="47" t="s">
        <v>2204</v>
      </c>
      <c r="V40" s="184"/>
      <c r="W40" s="184"/>
      <c r="X40" s="184"/>
      <c r="Y40" s="184"/>
      <c r="Z40" s="184"/>
      <c r="AA40" s="184"/>
      <c r="AB40" s="184"/>
      <c r="AC40" s="184"/>
      <c r="AD40" s="40"/>
      <c r="AE40" s="43"/>
      <c r="AF40" s="107"/>
      <c r="AG40" s="107"/>
      <c r="AH40" s="107"/>
      <c r="AI40" s="107"/>
      <c r="AJ40" s="107"/>
      <c r="AK40" s="107"/>
      <c r="AL40" s="71"/>
      <c r="AM40" s="26"/>
      <c r="AN40" s="26"/>
      <c r="AO40" s="239"/>
      <c r="AP40" s="239"/>
      <c r="AQ40" s="239"/>
      <c r="AR40" s="239"/>
      <c r="AS40" s="239"/>
      <c r="AT40" s="239"/>
      <c r="AU40" s="239"/>
      <c r="AV40" s="1107">
        <v>19</v>
      </c>
      <c r="AW40" s="1107"/>
      <c r="AX40" s="25" t="s">
        <v>775</v>
      </c>
      <c r="AY40" s="25"/>
      <c r="AZ40" s="25"/>
      <c r="BA40" s="38"/>
      <c r="BB40" s="35">
        <f t="shared" si="0"/>
        <v>19</v>
      </c>
      <c r="BC40" s="31"/>
    </row>
    <row r="41" spans="1:55" ht="14.25" customHeight="1" x14ac:dyDescent="0.15">
      <c r="A41" s="32">
        <v>22</v>
      </c>
      <c r="B41" s="32">
        <v>6349</v>
      </c>
      <c r="C41" s="34" t="s">
        <v>22372</v>
      </c>
      <c r="D41" s="187"/>
      <c r="E41" s="187"/>
      <c r="F41" s="187"/>
      <c r="G41" s="187"/>
      <c r="M41" s="20"/>
      <c r="N41" s="193"/>
      <c r="O41" s="193"/>
      <c r="P41" s="193"/>
      <c r="Q41" s="193"/>
      <c r="R41" s="193"/>
      <c r="S41" s="193"/>
      <c r="T41" s="194"/>
      <c r="U41" s="47" t="s">
        <v>2206</v>
      </c>
      <c r="V41" s="184"/>
      <c r="W41" s="184"/>
      <c r="X41" s="184"/>
      <c r="Y41" s="184"/>
      <c r="Z41" s="184"/>
      <c r="AA41" s="184"/>
      <c r="AB41" s="184"/>
      <c r="AC41" s="184"/>
      <c r="AD41" s="40"/>
      <c r="AE41" s="43"/>
      <c r="AF41" s="107"/>
      <c r="AG41" s="107"/>
      <c r="AH41" s="107"/>
      <c r="AI41" s="107"/>
      <c r="AJ41" s="107"/>
      <c r="AK41" s="107"/>
      <c r="AL41" s="71"/>
      <c r="AM41" s="26"/>
      <c r="AN41" s="26"/>
      <c r="AO41" s="239"/>
      <c r="AP41" s="239"/>
      <c r="AQ41" s="239"/>
      <c r="AR41" s="239"/>
      <c r="AS41" s="239"/>
      <c r="AT41" s="239"/>
      <c r="AU41" s="239"/>
      <c r="AV41" s="1106">
        <v>16</v>
      </c>
      <c r="AW41" s="1106"/>
      <c r="AX41" s="25" t="s">
        <v>775</v>
      </c>
      <c r="AY41" s="25"/>
      <c r="AZ41" s="25"/>
      <c r="BA41" s="38"/>
      <c r="BB41" s="35">
        <f t="shared" si="0"/>
        <v>16</v>
      </c>
      <c r="BC41" s="31"/>
    </row>
    <row r="42" spans="1:55" ht="14.25" customHeight="1" x14ac:dyDescent="0.15">
      <c r="A42" s="32">
        <v>22</v>
      </c>
      <c r="B42" s="32">
        <v>6350</v>
      </c>
      <c r="C42" s="34" t="s">
        <v>22373</v>
      </c>
      <c r="D42" s="187"/>
      <c r="E42" s="187"/>
      <c r="F42" s="187"/>
      <c r="G42" s="187"/>
      <c r="M42" s="20"/>
      <c r="N42" s="193"/>
      <c r="O42" s="193"/>
      <c r="P42" s="193"/>
      <c r="Q42" s="193"/>
      <c r="R42" s="193"/>
      <c r="S42" s="193"/>
      <c r="T42" s="194"/>
      <c r="U42" s="47" t="s">
        <v>2208</v>
      </c>
      <c r="V42" s="184"/>
      <c r="W42" s="184"/>
      <c r="X42" s="184"/>
      <c r="Y42" s="184"/>
      <c r="Z42" s="184"/>
      <c r="AA42" s="184"/>
      <c r="AB42" s="184"/>
      <c r="AC42" s="184"/>
      <c r="AD42" s="40"/>
      <c r="AE42" s="43"/>
      <c r="AF42" s="107"/>
      <c r="AG42" s="107"/>
      <c r="AH42" s="107"/>
      <c r="AI42" s="107"/>
      <c r="AJ42" s="107"/>
      <c r="AK42" s="107"/>
      <c r="AL42" s="71"/>
      <c r="AM42" s="26"/>
      <c r="AN42" s="26"/>
      <c r="AO42" s="239"/>
      <c r="AP42" s="239"/>
      <c r="AQ42" s="239"/>
      <c r="AR42" s="239"/>
      <c r="AS42" s="239"/>
      <c r="AT42" s="239"/>
      <c r="AU42" s="239"/>
      <c r="AV42" s="1107">
        <v>13</v>
      </c>
      <c r="AW42" s="1107"/>
      <c r="AX42" s="25" t="s">
        <v>775</v>
      </c>
      <c r="AY42" s="25"/>
      <c r="AZ42" s="25"/>
      <c r="BA42" s="38"/>
      <c r="BB42" s="35">
        <f t="shared" si="0"/>
        <v>13</v>
      </c>
      <c r="BC42" s="31"/>
    </row>
    <row r="43" spans="1:55" ht="14.25" customHeight="1" x14ac:dyDescent="0.15">
      <c r="A43" s="32">
        <v>22</v>
      </c>
      <c r="B43" s="32">
        <v>6351</v>
      </c>
      <c r="C43" s="34" t="s">
        <v>22374</v>
      </c>
      <c r="D43" s="187"/>
      <c r="E43" s="187"/>
      <c r="F43" s="187"/>
      <c r="G43" s="187"/>
      <c r="M43" s="47" t="s">
        <v>2210</v>
      </c>
      <c r="N43" s="234"/>
      <c r="O43" s="234"/>
      <c r="P43" s="234"/>
      <c r="Q43" s="234"/>
      <c r="R43" s="234"/>
      <c r="S43" s="234"/>
      <c r="T43" s="235"/>
      <c r="U43" s="47" t="s">
        <v>2174</v>
      </c>
      <c r="V43" s="184"/>
      <c r="W43" s="184"/>
      <c r="X43" s="184"/>
      <c r="Y43" s="184"/>
      <c r="Z43" s="184"/>
      <c r="AA43" s="184"/>
      <c r="AB43" s="184"/>
      <c r="AC43" s="184"/>
      <c r="AD43" s="40"/>
      <c r="AE43" s="43"/>
      <c r="AF43" s="107"/>
      <c r="AG43" s="107"/>
      <c r="AH43" s="107"/>
      <c r="AI43" s="107"/>
      <c r="AJ43" s="107"/>
      <c r="AK43" s="107"/>
      <c r="AL43" s="71"/>
      <c r="AM43" s="26"/>
      <c r="AN43" s="26"/>
      <c r="AO43" s="239"/>
      <c r="AP43" s="239"/>
      <c r="AQ43" s="239"/>
      <c r="AR43" s="239"/>
      <c r="AS43" s="239"/>
      <c r="AT43" s="239"/>
      <c r="AU43" s="239"/>
      <c r="AV43" s="1107">
        <v>133</v>
      </c>
      <c r="AW43" s="1107"/>
      <c r="AX43" s="25" t="s">
        <v>775</v>
      </c>
      <c r="AY43" s="25"/>
      <c r="AZ43" s="25"/>
      <c r="BA43" s="38"/>
      <c r="BB43" s="35">
        <f t="shared" si="0"/>
        <v>133</v>
      </c>
      <c r="BC43" s="31"/>
    </row>
    <row r="44" spans="1:55" ht="14.25" customHeight="1" x14ac:dyDescent="0.15">
      <c r="A44" s="32">
        <v>22</v>
      </c>
      <c r="B44" s="32">
        <v>6352</v>
      </c>
      <c r="C44" s="34" t="s">
        <v>22375</v>
      </c>
      <c r="D44" s="187"/>
      <c r="E44" s="187"/>
      <c r="F44" s="187"/>
      <c r="G44" s="187"/>
      <c r="M44" s="20"/>
      <c r="N44" s="193"/>
      <c r="O44" s="193"/>
      <c r="P44" s="193"/>
      <c r="Q44" s="193"/>
      <c r="R44" s="193"/>
      <c r="S44" s="193"/>
      <c r="T44" s="194"/>
      <c r="U44" s="47" t="s">
        <v>2178</v>
      </c>
      <c r="V44" s="184"/>
      <c r="W44" s="184"/>
      <c r="X44" s="184"/>
      <c r="Y44" s="184"/>
      <c r="Z44" s="184"/>
      <c r="AA44" s="184"/>
      <c r="AB44" s="184"/>
      <c r="AC44" s="184"/>
      <c r="AD44" s="40"/>
      <c r="AE44" s="43"/>
      <c r="AF44" s="107"/>
      <c r="AG44" s="107"/>
      <c r="AH44" s="107"/>
      <c r="AI44" s="107"/>
      <c r="AJ44" s="107"/>
      <c r="AK44" s="107"/>
      <c r="AL44" s="71"/>
      <c r="AM44" s="26"/>
      <c r="AN44" s="26"/>
      <c r="AO44" s="239"/>
      <c r="AP44" s="239"/>
      <c r="AQ44" s="239"/>
      <c r="AR44" s="239"/>
      <c r="AS44" s="239"/>
      <c r="AT44" s="239"/>
      <c r="AU44" s="239"/>
      <c r="AV44" s="1106">
        <v>133</v>
      </c>
      <c r="AW44" s="1106"/>
      <c r="AX44" s="25" t="s">
        <v>775</v>
      </c>
      <c r="AY44" s="25"/>
      <c r="AZ44" s="25"/>
      <c r="BA44" s="38"/>
      <c r="BB44" s="35">
        <f t="shared" si="0"/>
        <v>133</v>
      </c>
      <c r="BC44" s="31"/>
    </row>
    <row r="45" spans="1:55" ht="14.25" customHeight="1" x14ac:dyDescent="0.15">
      <c r="A45" s="32">
        <v>22</v>
      </c>
      <c r="B45" s="32">
        <v>6353</v>
      </c>
      <c r="C45" s="34" t="s">
        <v>22376</v>
      </c>
      <c r="D45" s="187"/>
      <c r="E45" s="187"/>
      <c r="F45" s="187"/>
      <c r="G45" s="187"/>
      <c r="M45" s="20"/>
      <c r="N45" s="193"/>
      <c r="O45" s="193"/>
      <c r="P45" s="193"/>
      <c r="Q45" s="193"/>
      <c r="R45" s="193"/>
      <c r="S45" s="193"/>
      <c r="T45" s="194"/>
      <c r="U45" s="47" t="s">
        <v>1548</v>
      </c>
      <c r="V45" s="184"/>
      <c r="W45" s="184"/>
      <c r="X45" s="184"/>
      <c r="Y45" s="184"/>
      <c r="Z45" s="184"/>
      <c r="AA45" s="184"/>
      <c r="AB45" s="184"/>
      <c r="AC45" s="184"/>
      <c r="AD45" s="40"/>
      <c r="AE45" s="43"/>
      <c r="AF45" s="107"/>
      <c r="AG45" s="107"/>
      <c r="AH45" s="107"/>
      <c r="AI45" s="107"/>
      <c r="AJ45" s="107"/>
      <c r="AK45" s="107"/>
      <c r="AL45" s="71"/>
      <c r="AM45" s="26"/>
      <c r="AN45" s="26"/>
      <c r="AO45" s="239"/>
      <c r="AP45" s="239"/>
      <c r="AQ45" s="239"/>
      <c r="AR45" s="239"/>
      <c r="AS45" s="239"/>
      <c r="AT45" s="239"/>
      <c r="AU45" s="239"/>
      <c r="AV45" s="1107">
        <v>133</v>
      </c>
      <c r="AW45" s="1107"/>
      <c r="AX45" s="25" t="s">
        <v>775</v>
      </c>
      <c r="AY45" s="25"/>
      <c r="AZ45" s="25"/>
      <c r="BA45" s="38"/>
      <c r="BB45" s="35">
        <f t="shared" si="0"/>
        <v>133</v>
      </c>
      <c r="BC45" s="31"/>
    </row>
    <row r="46" spans="1:55" ht="14.25" customHeight="1" x14ac:dyDescent="0.15">
      <c r="A46" s="32">
        <v>22</v>
      </c>
      <c r="B46" s="32">
        <v>6354</v>
      </c>
      <c r="C46" s="34" t="s">
        <v>22377</v>
      </c>
      <c r="D46" s="187"/>
      <c r="E46" s="187"/>
      <c r="F46" s="187"/>
      <c r="G46" s="187"/>
      <c r="M46" s="20"/>
      <c r="N46" s="193"/>
      <c r="O46" s="193"/>
      <c r="P46" s="193"/>
      <c r="Q46" s="193"/>
      <c r="R46" s="193"/>
      <c r="S46" s="193"/>
      <c r="T46" s="194"/>
      <c r="U46" s="47" t="s">
        <v>2183</v>
      </c>
      <c r="V46" s="184"/>
      <c r="W46" s="184"/>
      <c r="X46" s="184"/>
      <c r="Y46" s="184"/>
      <c r="Z46" s="184"/>
      <c r="AA46" s="184"/>
      <c r="AB46" s="184"/>
      <c r="AC46" s="184"/>
      <c r="AD46" s="40"/>
      <c r="AE46" s="43"/>
      <c r="AF46" s="107"/>
      <c r="AG46" s="107"/>
      <c r="AH46" s="107"/>
      <c r="AI46" s="107"/>
      <c r="AJ46" s="107"/>
      <c r="AK46" s="107"/>
      <c r="AL46" s="71"/>
      <c r="AM46" s="26"/>
      <c r="AN46" s="26"/>
      <c r="AO46" s="239"/>
      <c r="AP46" s="239"/>
      <c r="AQ46" s="239"/>
      <c r="AR46" s="239"/>
      <c r="AS46" s="239"/>
      <c r="AT46" s="239"/>
      <c r="AU46" s="239"/>
      <c r="AV46" s="1106">
        <v>66</v>
      </c>
      <c r="AW46" s="1106"/>
      <c r="AX46" s="25" t="s">
        <v>775</v>
      </c>
      <c r="AY46" s="25"/>
      <c r="AZ46" s="25"/>
      <c r="BA46" s="38"/>
      <c r="BB46" s="35">
        <f t="shared" si="0"/>
        <v>66</v>
      </c>
      <c r="BC46" s="31"/>
    </row>
    <row r="47" spans="1:55" ht="14.25" customHeight="1" x14ac:dyDescent="0.15">
      <c r="A47" s="32">
        <v>22</v>
      </c>
      <c r="B47" s="32">
        <v>6355</v>
      </c>
      <c r="C47" s="34" t="s">
        <v>22378</v>
      </c>
      <c r="D47" s="187"/>
      <c r="E47" s="187"/>
      <c r="F47" s="187"/>
      <c r="G47" s="187"/>
      <c r="M47" s="20"/>
      <c r="N47" s="193"/>
      <c r="O47" s="193"/>
      <c r="P47" s="193"/>
      <c r="Q47" s="193"/>
      <c r="R47" s="193"/>
      <c r="S47" s="193"/>
      <c r="T47" s="194"/>
      <c r="U47" s="47" t="s">
        <v>2186</v>
      </c>
      <c r="V47" s="184"/>
      <c r="W47" s="184"/>
      <c r="X47" s="184"/>
      <c r="Y47" s="184"/>
      <c r="Z47" s="184"/>
      <c r="AA47" s="184"/>
      <c r="AB47" s="184"/>
      <c r="AC47" s="184"/>
      <c r="AD47" s="40"/>
      <c r="AE47" s="43"/>
      <c r="AF47" s="107"/>
      <c r="AG47" s="107"/>
      <c r="AH47" s="107"/>
      <c r="AI47" s="107"/>
      <c r="AJ47" s="107"/>
      <c r="AK47" s="107"/>
      <c r="AL47" s="71"/>
      <c r="AM47" s="26"/>
      <c r="AN47" s="26"/>
      <c r="AO47" s="239"/>
      <c r="AP47" s="239"/>
      <c r="AQ47" s="239"/>
      <c r="AR47" s="239"/>
      <c r="AS47" s="239"/>
      <c r="AT47" s="239"/>
      <c r="AU47" s="239"/>
      <c r="AV47" s="1107">
        <v>66</v>
      </c>
      <c r="AW47" s="1107"/>
      <c r="AX47" s="25" t="s">
        <v>775</v>
      </c>
      <c r="AY47" s="25"/>
      <c r="AZ47" s="25"/>
      <c r="BA47" s="38"/>
      <c r="BB47" s="35">
        <f t="shared" si="0"/>
        <v>66</v>
      </c>
      <c r="BC47" s="31"/>
    </row>
    <row r="48" spans="1:55" ht="14.25" customHeight="1" x14ac:dyDescent="0.15">
      <c r="A48" s="32">
        <v>22</v>
      </c>
      <c r="B48" s="32">
        <v>6356</v>
      </c>
      <c r="C48" s="34" t="s">
        <v>22379</v>
      </c>
      <c r="D48" s="187"/>
      <c r="E48" s="187"/>
      <c r="F48" s="187"/>
      <c r="G48" s="187"/>
      <c r="M48" s="20"/>
      <c r="N48" s="193"/>
      <c r="O48" s="193"/>
      <c r="P48" s="193"/>
      <c r="Q48" s="193"/>
      <c r="R48" s="193"/>
      <c r="S48" s="193"/>
      <c r="T48" s="194"/>
      <c r="U48" s="47" t="s">
        <v>2189</v>
      </c>
      <c r="V48" s="184"/>
      <c r="W48" s="184"/>
      <c r="X48" s="184"/>
      <c r="Y48" s="184"/>
      <c r="Z48" s="184"/>
      <c r="AA48" s="184"/>
      <c r="AB48" s="184"/>
      <c r="AC48" s="184"/>
      <c r="AD48" s="40"/>
      <c r="AE48" s="43"/>
      <c r="AF48" s="107"/>
      <c r="AG48" s="107"/>
      <c r="AH48" s="107"/>
      <c r="AI48" s="107"/>
      <c r="AJ48" s="107"/>
      <c r="AK48" s="107"/>
      <c r="AL48" s="71"/>
      <c r="AM48" s="26"/>
      <c r="AN48" s="26"/>
      <c r="AO48" s="239"/>
      <c r="AP48" s="239"/>
      <c r="AQ48" s="239"/>
      <c r="AR48" s="239"/>
      <c r="AS48" s="239"/>
      <c r="AT48" s="239"/>
      <c r="AU48" s="239"/>
      <c r="AV48" s="1106">
        <v>44</v>
      </c>
      <c r="AW48" s="1106"/>
      <c r="AX48" s="25" t="s">
        <v>775</v>
      </c>
      <c r="AY48" s="25"/>
      <c r="AZ48" s="25"/>
      <c r="BA48" s="38"/>
      <c r="BB48" s="35">
        <f t="shared" si="0"/>
        <v>44</v>
      </c>
      <c r="BC48" s="31"/>
    </row>
    <row r="49" spans="1:55" ht="14.25" customHeight="1" x14ac:dyDescent="0.15">
      <c r="A49" s="32">
        <v>22</v>
      </c>
      <c r="B49" s="32">
        <v>6357</v>
      </c>
      <c r="C49" s="34" t="s">
        <v>22380</v>
      </c>
      <c r="D49" s="187"/>
      <c r="E49" s="187"/>
      <c r="F49" s="187"/>
      <c r="G49" s="187"/>
      <c r="M49" s="20"/>
      <c r="N49" s="193"/>
      <c r="O49" s="193"/>
      <c r="P49" s="193"/>
      <c r="Q49" s="193"/>
      <c r="R49" s="193"/>
      <c r="S49" s="193"/>
      <c r="T49" s="194"/>
      <c r="U49" s="47" t="s">
        <v>2192</v>
      </c>
      <c r="V49" s="184"/>
      <c r="W49" s="184"/>
      <c r="X49" s="184"/>
      <c r="Y49" s="184"/>
      <c r="Z49" s="184"/>
      <c r="AA49" s="184"/>
      <c r="AB49" s="184"/>
      <c r="AC49" s="184"/>
      <c r="AD49" s="40"/>
      <c r="AE49" s="43"/>
      <c r="AF49" s="107"/>
      <c r="AG49" s="107"/>
      <c r="AH49" s="107"/>
      <c r="AI49" s="107"/>
      <c r="AJ49" s="107"/>
      <c r="AK49" s="107"/>
      <c r="AL49" s="71"/>
      <c r="AM49" s="26"/>
      <c r="AN49" s="26"/>
      <c r="AO49" s="239"/>
      <c r="AP49" s="239"/>
      <c r="AQ49" s="239"/>
      <c r="AR49" s="239"/>
      <c r="AS49" s="239"/>
      <c r="AT49" s="239"/>
      <c r="AU49" s="239"/>
      <c r="AV49" s="1107">
        <v>44</v>
      </c>
      <c r="AW49" s="1107"/>
      <c r="AX49" s="25" t="s">
        <v>775</v>
      </c>
      <c r="AY49" s="25"/>
      <c r="AZ49" s="25"/>
      <c r="BA49" s="38"/>
      <c r="BB49" s="35">
        <f t="shared" si="0"/>
        <v>44</v>
      </c>
      <c r="BC49" s="31"/>
    </row>
    <row r="50" spans="1:55" ht="14.25" customHeight="1" x14ac:dyDescent="0.15">
      <c r="A50" s="32">
        <v>22</v>
      </c>
      <c r="B50" s="32">
        <v>6358</v>
      </c>
      <c r="C50" s="34" t="s">
        <v>22381</v>
      </c>
      <c r="D50" s="187"/>
      <c r="E50" s="187"/>
      <c r="F50" s="187"/>
      <c r="G50" s="187"/>
      <c r="M50" s="20"/>
      <c r="N50" s="193"/>
      <c r="O50" s="193"/>
      <c r="P50" s="193"/>
      <c r="Q50" s="193"/>
      <c r="R50" s="193"/>
      <c r="S50" s="193"/>
      <c r="T50" s="194"/>
      <c r="U50" s="47" t="s">
        <v>2194</v>
      </c>
      <c r="V50" s="184"/>
      <c r="W50" s="184"/>
      <c r="X50" s="184"/>
      <c r="Y50" s="184"/>
      <c r="Z50" s="184"/>
      <c r="AA50" s="184"/>
      <c r="AB50" s="184"/>
      <c r="AC50" s="184"/>
      <c r="AD50" s="40"/>
      <c r="AE50" s="43"/>
      <c r="AF50" s="107"/>
      <c r="AG50" s="107"/>
      <c r="AH50" s="107"/>
      <c r="AI50" s="107"/>
      <c r="AJ50" s="107"/>
      <c r="AK50" s="107"/>
      <c r="AL50" s="71"/>
      <c r="AM50" s="26"/>
      <c r="AN50" s="26"/>
      <c r="AO50" s="239"/>
      <c r="AP50" s="239"/>
      <c r="AQ50" s="239"/>
      <c r="AR50" s="239"/>
      <c r="AS50" s="239"/>
      <c r="AT50" s="239"/>
      <c r="AU50" s="239"/>
      <c r="AV50" s="1106">
        <v>36</v>
      </c>
      <c r="AW50" s="1106"/>
      <c r="AX50" s="25" t="s">
        <v>775</v>
      </c>
      <c r="AY50" s="25"/>
      <c r="AZ50" s="25"/>
      <c r="BA50" s="38"/>
      <c r="BB50" s="35">
        <f t="shared" si="0"/>
        <v>36</v>
      </c>
      <c r="BC50" s="31"/>
    </row>
    <row r="51" spans="1:55" ht="14.25" customHeight="1" x14ac:dyDescent="0.15">
      <c r="A51" s="32">
        <v>22</v>
      </c>
      <c r="B51" s="32">
        <v>6359</v>
      </c>
      <c r="C51" s="34" t="s">
        <v>22382</v>
      </c>
      <c r="D51" s="187"/>
      <c r="E51" s="187"/>
      <c r="F51" s="187"/>
      <c r="G51" s="187"/>
      <c r="M51" s="20"/>
      <c r="N51" s="193"/>
      <c r="O51" s="193"/>
      <c r="P51" s="193"/>
      <c r="Q51" s="193"/>
      <c r="R51" s="193"/>
      <c r="S51" s="193"/>
      <c r="T51" s="194"/>
      <c r="U51" s="47" t="s">
        <v>2196</v>
      </c>
      <c r="V51" s="184"/>
      <c r="W51" s="184"/>
      <c r="X51" s="184"/>
      <c r="Y51" s="184"/>
      <c r="Z51" s="184"/>
      <c r="AA51" s="184"/>
      <c r="AB51" s="184"/>
      <c r="AC51" s="184"/>
      <c r="AD51" s="40"/>
      <c r="AE51" s="43"/>
      <c r="AF51" s="107"/>
      <c r="AG51" s="107"/>
      <c r="AH51" s="107"/>
      <c r="AI51" s="107"/>
      <c r="AJ51" s="107"/>
      <c r="AK51" s="107"/>
      <c r="AL51" s="71"/>
      <c r="AM51" s="26"/>
      <c r="AN51" s="26"/>
      <c r="AO51" s="239"/>
      <c r="AP51" s="239"/>
      <c r="AQ51" s="239"/>
      <c r="AR51" s="239"/>
      <c r="AS51" s="239"/>
      <c r="AT51" s="239"/>
      <c r="AU51" s="239"/>
      <c r="AV51" s="1107">
        <v>36</v>
      </c>
      <c r="AW51" s="1107"/>
      <c r="AX51" s="25" t="s">
        <v>775</v>
      </c>
      <c r="AY51" s="25"/>
      <c r="AZ51" s="25"/>
      <c r="BA51" s="38"/>
      <c r="BB51" s="35">
        <f t="shared" si="0"/>
        <v>36</v>
      </c>
      <c r="BC51" s="31"/>
    </row>
    <row r="52" spans="1:55" ht="14.25" customHeight="1" x14ac:dyDescent="0.15">
      <c r="A52" s="32">
        <v>22</v>
      </c>
      <c r="B52" s="32">
        <v>6360</v>
      </c>
      <c r="C52" s="34" t="s">
        <v>22383</v>
      </c>
      <c r="D52" s="187"/>
      <c r="E52" s="187"/>
      <c r="F52" s="187"/>
      <c r="G52" s="187"/>
      <c r="M52" s="20"/>
      <c r="N52" s="193"/>
      <c r="O52" s="193"/>
      <c r="P52" s="193"/>
      <c r="Q52" s="193"/>
      <c r="R52" s="193"/>
      <c r="S52" s="193"/>
      <c r="T52" s="194"/>
      <c r="U52" s="47" t="s">
        <v>2198</v>
      </c>
      <c r="V52" s="184"/>
      <c r="W52" s="184"/>
      <c r="X52" s="184"/>
      <c r="Y52" s="184"/>
      <c r="Z52" s="184"/>
      <c r="AA52" s="184"/>
      <c r="AB52" s="184"/>
      <c r="AC52" s="184"/>
      <c r="AD52" s="40"/>
      <c r="AE52" s="43"/>
      <c r="AF52" s="107"/>
      <c r="AG52" s="107"/>
      <c r="AH52" s="107"/>
      <c r="AI52" s="107"/>
      <c r="AJ52" s="107"/>
      <c r="AK52" s="107"/>
      <c r="AL52" s="71"/>
      <c r="AM52" s="26"/>
      <c r="AN52" s="26"/>
      <c r="AO52" s="239"/>
      <c r="AP52" s="239"/>
      <c r="AQ52" s="239"/>
      <c r="AR52" s="239"/>
      <c r="AS52" s="239"/>
      <c r="AT52" s="239"/>
      <c r="AU52" s="239"/>
      <c r="AV52" s="1107">
        <v>26</v>
      </c>
      <c r="AW52" s="1107"/>
      <c r="AX52" s="25" t="s">
        <v>775</v>
      </c>
      <c r="AY52" s="25"/>
      <c r="AZ52" s="25"/>
      <c r="BA52" s="38"/>
      <c r="BB52" s="35">
        <f t="shared" si="0"/>
        <v>26</v>
      </c>
      <c r="BC52" s="31"/>
    </row>
    <row r="53" spans="1:55" ht="14.25" customHeight="1" x14ac:dyDescent="0.15">
      <c r="A53" s="32">
        <v>22</v>
      </c>
      <c r="B53" s="32">
        <v>6361</v>
      </c>
      <c r="C53" s="34" t="s">
        <v>22384</v>
      </c>
      <c r="D53" s="187"/>
      <c r="E53" s="187"/>
      <c r="F53" s="187"/>
      <c r="G53" s="187"/>
      <c r="M53" s="20"/>
      <c r="N53" s="193"/>
      <c r="O53" s="193"/>
      <c r="P53" s="193"/>
      <c r="Q53" s="193"/>
      <c r="R53" s="193"/>
      <c r="S53" s="193"/>
      <c r="T53" s="194"/>
      <c r="U53" s="47" t="s">
        <v>2200</v>
      </c>
      <c r="V53" s="184"/>
      <c r="W53" s="184"/>
      <c r="X53" s="184"/>
      <c r="Y53" s="184"/>
      <c r="Z53" s="184"/>
      <c r="AA53" s="184"/>
      <c r="AB53" s="184"/>
      <c r="AC53" s="184"/>
      <c r="AD53" s="40"/>
      <c r="AE53" s="43"/>
      <c r="AF53" s="107"/>
      <c r="AG53" s="107"/>
      <c r="AH53" s="107"/>
      <c r="AI53" s="107"/>
      <c r="AJ53" s="107"/>
      <c r="AK53" s="107"/>
      <c r="AL53" s="71"/>
      <c r="AM53" s="26"/>
      <c r="AN53" s="26"/>
      <c r="AO53" s="239"/>
      <c r="AP53" s="239"/>
      <c r="AQ53" s="239"/>
      <c r="AR53" s="239"/>
      <c r="AS53" s="239"/>
      <c r="AT53" s="239"/>
      <c r="AU53" s="239"/>
      <c r="AV53" s="1106">
        <v>24</v>
      </c>
      <c r="AW53" s="1106"/>
      <c r="AX53" s="25" t="s">
        <v>775</v>
      </c>
      <c r="AY53" s="25"/>
      <c r="AZ53" s="25"/>
      <c r="BA53" s="38"/>
      <c r="BB53" s="35">
        <f t="shared" si="0"/>
        <v>24</v>
      </c>
      <c r="BC53" s="31"/>
    </row>
    <row r="54" spans="1:55" ht="14.25" customHeight="1" x14ac:dyDescent="0.15">
      <c r="A54" s="32">
        <v>22</v>
      </c>
      <c r="B54" s="32">
        <v>6362</v>
      </c>
      <c r="C54" s="34" t="s">
        <v>22385</v>
      </c>
      <c r="D54" s="187"/>
      <c r="E54" s="187"/>
      <c r="F54" s="187"/>
      <c r="G54" s="187"/>
      <c r="M54" s="20"/>
      <c r="N54" s="193"/>
      <c r="O54" s="193"/>
      <c r="P54" s="193"/>
      <c r="Q54" s="193"/>
      <c r="R54" s="193"/>
      <c r="S54" s="193"/>
      <c r="T54" s="194"/>
      <c r="U54" s="47" t="s">
        <v>2202</v>
      </c>
      <c r="V54" s="184"/>
      <c r="W54" s="184"/>
      <c r="X54" s="184"/>
      <c r="Y54" s="184"/>
      <c r="Z54" s="184"/>
      <c r="AA54" s="184"/>
      <c r="AB54" s="184"/>
      <c r="AC54" s="184"/>
      <c r="AD54" s="40"/>
      <c r="AE54" s="43"/>
      <c r="AF54" s="107"/>
      <c r="AG54" s="107"/>
      <c r="AH54" s="107"/>
      <c r="AI54" s="107"/>
      <c r="AJ54" s="107"/>
      <c r="AK54" s="107"/>
      <c r="AL54" s="71"/>
      <c r="AM54" s="26"/>
      <c r="AN54" s="26"/>
      <c r="AO54" s="239"/>
      <c r="AP54" s="239"/>
      <c r="AQ54" s="239"/>
      <c r="AR54" s="239"/>
      <c r="AS54" s="239"/>
      <c r="AT54" s="239"/>
      <c r="AU54" s="239"/>
      <c r="AV54" s="1107">
        <v>22</v>
      </c>
      <c r="AW54" s="1107"/>
      <c r="AX54" s="25" t="s">
        <v>775</v>
      </c>
      <c r="AY54" s="25"/>
      <c r="AZ54" s="25"/>
      <c r="BA54" s="38"/>
      <c r="BB54" s="35">
        <f t="shared" si="0"/>
        <v>22</v>
      </c>
      <c r="BC54" s="31"/>
    </row>
    <row r="55" spans="1:55" ht="14.25" customHeight="1" x14ac:dyDescent="0.15">
      <c r="A55" s="32">
        <v>22</v>
      </c>
      <c r="B55" s="32">
        <v>6363</v>
      </c>
      <c r="C55" s="34" t="s">
        <v>22386</v>
      </c>
      <c r="D55" s="187"/>
      <c r="E55" s="187"/>
      <c r="F55" s="187"/>
      <c r="G55" s="187"/>
      <c r="M55" s="20"/>
      <c r="N55" s="193"/>
      <c r="O55" s="193"/>
      <c r="P55" s="193"/>
      <c r="Q55" s="193"/>
      <c r="R55" s="193"/>
      <c r="S55" s="193"/>
      <c r="T55" s="194"/>
      <c r="U55" s="47" t="s">
        <v>2204</v>
      </c>
      <c r="V55" s="184"/>
      <c r="W55" s="184"/>
      <c r="X55" s="184"/>
      <c r="Y55" s="184"/>
      <c r="Z55" s="184"/>
      <c r="AA55" s="184"/>
      <c r="AB55" s="184"/>
      <c r="AC55" s="184"/>
      <c r="AD55" s="40"/>
      <c r="AE55" s="43"/>
      <c r="AF55" s="107"/>
      <c r="AG55" s="107"/>
      <c r="AH55" s="107"/>
      <c r="AI55" s="107"/>
      <c r="AJ55" s="107"/>
      <c r="AK55" s="107"/>
      <c r="AL55" s="71"/>
      <c r="AM55" s="26"/>
      <c r="AN55" s="26"/>
      <c r="AO55" s="239"/>
      <c r="AP55" s="239"/>
      <c r="AQ55" s="239"/>
      <c r="AR55" s="239"/>
      <c r="AS55" s="239"/>
      <c r="AT55" s="239"/>
      <c r="AU55" s="239"/>
      <c r="AV55" s="1106">
        <v>19</v>
      </c>
      <c r="AW55" s="1106"/>
      <c r="AX55" s="25" t="s">
        <v>775</v>
      </c>
      <c r="AY55" s="25"/>
      <c r="AZ55" s="25"/>
      <c r="BA55" s="38"/>
      <c r="BB55" s="35">
        <f t="shared" si="0"/>
        <v>19</v>
      </c>
      <c r="BC55" s="31"/>
    </row>
    <row r="56" spans="1:55" ht="14.25" customHeight="1" x14ac:dyDescent="0.15">
      <c r="A56" s="32">
        <v>22</v>
      </c>
      <c r="B56" s="32">
        <v>6364</v>
      </c>
      <c r="C56" s="34" t="s">
        <v>22387</v>
      </c>
      <c r="D56" s="187"/>
      <c r="E56" s="187"/>
      <c r="F56" s="187"/>
      <c r="G56" s="187"/>
      <c r="M56" s="20"/>
      <c r="N56" s="193"/>
      <c r="O56" s="193"/>
      <c r="P56" s="193"/>
      <c r="Q56" s="193"/>
      <c r="R56" s="193"/>
      <c r="S56" s="193"/>
      <c r="T56" s="194"/>
      <c r="U56" s="47" t="s">
        <v>2206</v>
      </c>
      <c r="V56" s="184"/>
      <c r="W56" s="184"/>
      <c r="X56" s="184"/>
      <c r="Y56" s="184"/>
      <c r="Z56" s="184"/>
      <c r="AA56" s="184"/>
      <c r="AB56" s="184"/>
      <c r="AC56" s="184"/>
      <c r="AD56" s="40"/>
      <c r="AE56" s="43"/>
      <c r="AF56" s="107"/>
      <c r="AG56" s="107"/>
      <c r="AH56" s="107"/>
      <c r="AI56" s="107"/>
      <c r="AJ56" s="107"/>
      <c r="AK56" s="107"/>
      <c r="AL56" s="71"/>
      <c r="AM56" s="26"/>
      <c r="AN56" s="26"/>
      <c r="AO56" s="239"/>
      <c r="AP56" s="239"/>
      <c r="AQ56" s="239"/>
      <c r="AR56" s="239"/>
      <c r="AS56" s="239"/>
      <c r="AT56" s="239"/>
      <c r="AU56" s="239"/>
      <c r="AV56" s="1107">
        <v>16</v>
      </c>
      <c r="AW56" s="1107"/>
      <c r="AX56" s="25" t="s">
        <v>775</v>
      </c>
      <c r="AY56" s="25"/>
      <c r="AZ56" s="25"/>
      <c r="BA56" s="38"/>
      <c r="BB56" s="35">
        <f t="shared" si="0"/>
        <v>16</v>
      </c>
      <c r="BC56" s="31"/>
    </row>
    <row r="57" spans="1:55" ht="14.25" customHeight="1" x14ac:dyDescent="0.15">
      <c r="A57" s="32">
        <v>22</v>
      </c>
      <c r="B57" s="32">
        <v>6365</v>
      </c>
      <c r="C57" s="34" t="s">
        <v>22388</v>
      </c>
      <c r="D57" s="187"/>
      <c r="E57" s="187"/>
      <c r="F57" s="187"/>
      <c r="G57" s="187"/>
      <c r="L57" s="21"/>
      <c r="M57" s="25"/>
      <c r="N57" s="236"/>
      <c r="O57" s="236"/>
      <c r="P57" s="236"/>
      <c r="Q57" s="236"/>
      <c r="R57" s="236"/>
      <c r="S57" s="236"/>
      <c r="T57" s="237"/>
      <c r="U57" s="42" t="s">
        <v>2208</v>
      </c>
      <c r="V57" s="239"/>
      <c r="W57" s="239"/>
      <c r="X57" s="239"/>
      <c r="Y57" s="239"/>
      <c r="Z57" s="239"/>
      <c r="AA57" s="239"/>
      <c r="AB57" s="239"/>
      <c r="AC57" s="239"/>
      <c r="AD57" s="43"/>
      <c r="AE57" s="43"/>
      <c r="AF57" s="107"/>
      <c r="AG57" s="107"/>
      <c r="AH57" s="107"/>
      <c r="AI57" s="107"/>
      <c r="AJ57" s="107"/>
      <c r="AK57" s="107"/>
      <c r="AL57" s="107"/>
      <c r="AM57" s="44"/>
      <c r="AN57" s="44"/>
      <c r="AO57" s="239"/>
      <c r="AP57" s="239"/>
      <c r="AQ57" s="239"/>
      <c r="AR57" s="239"/>
      <c r="AS57" s="239"/>
      <c r="AT57" s="239"/>
      <c r="AU57" s="239"/>
      <c r="AV57" s="1107">
        <v>13</v>
      </c>
      <c r="AW57" s="1107"/>
      <c r="AX57" s="43" t="s">
        <v>775</v>
      </c>
      <c r="AY57" s="43"/>
      <c r="AZ57" s="43"/>
      <c r="BA57" s="231"/>
      <c r="BB57" s="35">
        <f t="shared" si="0"/>
        <v>13</v>
      </c>
      <c r="BC57" s="31"/>
    </row>
    <row r="58" spans="1:55" ht="14.25" customHeight="1" x14ac:dyDescent="0.15">
      <c r="A58" s="32">
        <v>22</v>
      </c>
      <c r="B58" s="32" t="s">
        <v>2378</v>
      </c>
      <c r="C58" s="34" t="s">
        <v>22389</v>
      </c>
      <c r="D58" s="47" t="s">
        <v>2380</v>
      </c>
      <c r="E58" s="197"/>
      <c r="F58" s="197"/>
      <c r="G58" s="197"/>
      <c r="H58" s="197"/>
      <c r="I58" s="197"/>
      <c r="J58" s="197"/>
      <c r="K58" s="197"/>
      <c r="L58" s="198"/>
      <c r="M58" s="20" t="s">
        <v>2135</v>
      </c>
      <c r="S58" s="4"/>
      <c r="T58" s="21"/>
      <c r="U58" s="24" t="s">
        <v>2136</v>
      </c>
      <c r="V58" s="71"/>
      <c r="W58" s="71"/>
      <c r="X58" s="71"/>
      <c r="Y58" s="71"/>
      <c r="Z58" s="71"/>
      <c r="AA58" s="71"/>
      <c r="AB58" s="71"/>
      <c r="AC58" s="71"/>
      <c r="AD58" s="71"/>
      <c r="AE58" s="25"/>
      <c r="AF58" s="71"/>
      <c r="AG58" s="71"/>
      <c r="AH58" s="71"/>
      <c r="AI58" s="71"/>
      <c r="AJ58" s="71"/>
      <c r="AK58" s="71"/>
      <c r="AL58" s="71"/>
      <c r="AM58" s="71"/>
      <c r="AN58" s="71"/>
      <c r="AO58" s="71"/>
      <c r="AP58" s="71"/>
      <c r="AQ58" s="71"/>
      <c r="AR58" s="71"/>
      <c r="AS58" s="71"/>
      <c r="AT58" s="71"/>
      <c r="AU58" s="71"/>
      <c r="AV58" s="1107">
        <v>136</v>
      </c>
      <c r="AW58" s="1107"/>
      <c r="AX58" s="25" t="s">
        <v>775</v>
      </c>
      <c r="AY58" s="26"/>
      <c r="AZ58" s="251"/>
      <c r="BA58" s="252"/>
      <c r="BB58" s="35">
        <f t="shared" si="0"/>
        <v>136</v>
      </c>
      <c r="BC58" s="31"/>
    </row>
    <row r="59" spans="1:55" ht="14.25" customHeight="1" x14ac:dyDescent="0.15">
      <c r="A59" s="32">
        <v>22</v>
      </c>
      <c r="B59" s="32" t="s">
        <v>2381</v>
      </c>
      <c r="C59" s="34" t="s">
        <v>22390</v>
      </c>
      <c r="D59" s="200"/>
      <c r="E59" s="201"/>
      <c r="F59" s="201"/>
      <c r="G59" s="201"/>
      <c r="H59" s="201"/>
      <c r="I59" s="201"/>
      <c r="J59" s="201"/>
      <c r="K59" s="201"/>
      <c r="L59" s="202"/>
      <c r="M59" s="225"/>
      <c r="N59" s="193"/>
      <c r="O59" s="193"/>
      <c r="P59" s="193"/>
      <c r="Q59" s="193"/>
      <c r="R59" s="193"/>
      <c r="S59" s="193"/>
      <c r="T59" s="194"/>
      <c r="U59" s="47" t="s">
        <v>2139</v>
      </c>
      <c r="V59" s="184"/>
      <c r="W59" s="184"/>
      <c r="X59" s="184"/>
      <c r="Y59" s="184"/>
      <c r="Z59" s="184"/>
      <c r="AA59" s="184"/>
      <c r="AB59" s="184"/>
      <c r="AC59" s="184"/>
      <c r="AD59" s="40"/>
      <c r="AE59" s="43"/>
      <c r="AF59" s="107"/>
      <c r="AG59" s="107"/>
      <c r="AH59" s="107"/>
      <c r="AI59" s="107"/>
      <c r="AJ59" s="107"/>
      <c r="AK59" s="107"/>
      <c r="AL59" s="71"/>
      <c r="AM59" s="26"/>
      <c r="AN59" s="26"/>
      <c r="AO59" s="239"/>
      <c r="AP59" s="239"/>
      <c r="AQ59" s="239"/>
      <c r="AR59" s="239"/>
      <c r="AS59" s="239"/>
      <c r="AT59" s="239"/>
      <c r="AU59" s="239"/>
      <c r="AV59" s="1106">
        <v>136</v>
      </c>
      <c r="AW59" s="1106"/>
      <c r="AX59" s="25" t="s">
        <v>775</v>
      </c>
      <c r="AY59" s="25"/>
      <c r="AZ59" s="25"/>
      <c r="BA59" s="38"/>
      <c r="BB59" s="35">
        <f t="shared" si="0"/>
        <v>136</v>
      </c>
      <c r="BC59" s="31"/>
    </row>
    <row r="60" spans="1:55" ht="14.25" customHeight="1" x14ac:dyDescent="0.15">
      <c r="A60" s="32">
        <v>22</v>
      </c>
      <c r="B60" s="32" t="s">
        <v>2383</v>
      </c>
      <c r="C60" s="34" t="s">
        <v>22391</v>
      </c>
      <c r="D60" s="73"/>
      <c r="E60" s="74"/>
      <c r="F60" s="74"/>
      <c r="G60" s="187"/>
      <c r="H60" s="193"/>
      <c r="I60" s="193"/>
      <c r="J60" s="193"/>
      <c r="K60" s="193"/>
      <c r="L60" s="194"/>
      <c r="M60" s="225"/>
      <c r="N60" s="193"/>
      <c r="O60" s="193"/>
      <c r="P60" s="193"/>
      <c r="Q60" s="193"/>
      <c r="R60" s="193"/>
      <c r="S60" s="193"/>
      <c r="T60" s="194"/>
      <c r="U60" s="47" t="s">
        <v>2143</v>
      </c>
      <c r="V60" s="184"/>
      <c r="W60" s="184"/>
      <c r="X60" s="184"/>
      <c r="Y60" s="184"/>
      <c r="Z60" s="184"/>
      <c r="AA60" s="184"/>
      <c r="AB60" s="184"/>
      <c r="AC60" s="184"/>
      <c r="AD60" s="40"/>
      <c r="AE60" s="43"/>
      <c r="AF60" s="107"/>
      <c r="AG60" s="107"/>
      <c r="AH60" s="107"/>
      <c r="AI60" s="107"/>
      <c r="AJ60" s="107"/>
      <c r="AK60" s="107"/>
      <c r="AL60" s="107"/>
      <c r="AM60" s="26"/>
      <c r="AN60" s="26"/>
      <c r="AO60" s="239"/>
      <c r="AP60" s="239"/>
      <c r="AQ60" s="239"/>
      <c r="AR60" s="239"/>
      <c r="AS60" s="239"/>
      <c r="AT60" s="239"/>
      <c r="AU60" s="239"/>
      <c r="AV60" s="1107">
        <v>90</v>
      </c>
      <c r="AW60" s="1107"/>
      <c r="AX60" s="25" t="s">
        <v>775</v>
      </c>
      <c r="AY60" s="25"/>
      <c r="AZ60" s="25"/>
      <c r="BA60" s="38"/>
      <c r="BB60" s="35">
        <f t="shared" si="0"/>
        <v>90</v>
      </c>
      <c r="BC60" s="31"/>
    </row>
    <row r="61" spans="1:55" ht="14.25" customHeight="1" x14ac:dyDescent="0.15">
      <c r="A61" s="32">
        <v>22</v>
      </c>
      <c r="B61" s="32" t="s">
        <v>2385</v>
      </c>
      <c r="C61" s="34" t="s">
        <v>22392</v>
      </c>
      <c r="D61" s="73"/>
      <c r="E61" s="74"/>
      <c r="F61" s="74"/>
      <c r="G61" s="187"/>
      <c r="H61" s="193"/>
      <c r="I61" s="193"/>
      <c r="J61" s="193"/>
      <c r="K61" s="193"/>
      <c r="L61" s="194"/>
      <c r="M61" s="225"/>
      <c r="N61" s="193"/>
      <c r="O61" s="193"/>
      <c r="P61" s="193"/>
      <c r="Q61" s="193"/>
      <c r="R61" s="193"/>
      <c r="S61" s="193"/>
      <c r="T61" s="194"/>
      <c r="U61" s="47" t="s">
        <v>2146</v>
      </c>
      <c r="V61" s="184"/>
      <c r="W61" s="184"/>
      <c r="X61" s="184"/>
      <c r="Y61" s="184"/>
      <c r="Z61" s="184"/>
      <c r="AA61" s="184"/>
      <c r="AB61" s="184"/>
      <c r="AC61" s="184"/>
      <c r="AD61" s="40"/>
      <c r="AE61" s="43"/>
      <c r="AF61" s="107"/>
      <c r="AG61" s="107"/>
      <c r="AH61" s="107"/>
      <c r="AI61" s="107"/>
      <c r="AJ61" s="107"/>
      <c r="AK61" s="107"/>
      <c r="AL61" s="107"/>
      <c r="AM61" s="26"/>
      <c r="AN61" s="26"/>
      <c r="AO61" s="239"/>
      <c r="AP61" s="239"/>
      <c r="AQ61" s="239"/>
      <c r="AR61" s="239"/>
      <c r="AS61" s="239"/>
      <c r="AT61" s="239"/>
      <c r="AU61" s="239"/>
      <c r="AV61" s="1106">
        <v>55</v>
      </c>
      <c r="AW61" s="1106"/>
      <c r="AX61" s="25" t="s">
        <v>775</v>
      </c>
      <c r="AY61" s="25"/>
      <c r="AZ61" s="25"/>
      <c r="BA61" s="38"/>
      <c r="BB61" s="35">
        <f t="shared" si="0"/>
        <v>55</v>
      </c>
      <c r="BC61" s="31"/>
    </row>
    <row r="62" spans="1:55" ht="14.25" customHeight="1" x14ac:dyDescent="0.15">
      <c r="A62" s="32">
        <v>22</v>
      </c>
      <c r="B62" s="32" t="s">
        <v>2387</v>
      </c>
      <c r="C62" s="34" t="s">
        <v>22393</v>
      </c>
      <c r="D62" s="73"/>
      <c r="E62" s="74"/>
      <c r="F62" s="74"/>
      <c r="G62" s="187"/>
      <c r="H62" s="193"/>
      <c r="I62" s="193"/>
      <c r="J62" s="193"/>
      <c r="K62" s="193"/>
      <c r="L62" s="194"/>
      <c r="M62" s="225"/>
      <c r="N62" s="193"/>
      <c r="O62" s="193"/>
      <c r="P62" s="193"/>
      <c r="Q62" s="193"/>
      <c r="R62" s="193"/>
      <c r="S62" s="193"/>
      <c r="T62" s="194"/>
      <c r="U62" s="47" t="s">
        <v>2148</v>
      </c>
      <c r="V62" s="184"/>
      <c r="W62" s="184"/>
      <c r="X62" s="184"/>
      <c r="Y62" s="184"/>
      <c r="Z62" s="184"/>
      <c r="AA62" s="184"/>
      <c r="AB62" s="184"/>
      <c r="AC62" s="184"/>
      <c r="AD62" s="40"/>
      <c r="AE62" s="43"/>
      <c r="AF62" s="107"/>
      <c r="AG62" s="107"/>
      <c r="AH62" s="107"/>
      <c r="AI62" s="107"/>
      <c r="AJ62" s="107"/>
      <c r="AK62" s="107"/>
      <c r="AL62" s="107"/>
      <c r="AM62" s="26"/>
      <c r="AN62" s="26"/>
      <c r="AO62" s="239"/>
      <c r="AP62" s="239"/>
      <c r="AQ62" s="239"/>
      <c r="AR62" s="239"/>
      <c r="AS62" s="239"/>
      <c r="AT62" s="239"/>
      <c r="AU62" s="239"/>
      <c r="AV62" s="1107">
        <v>39</v>
      </c>
      <c r="AW62" s="1107"/>
      <c r="AX62" s="25" t="s">
        <v>775</v>
      </c>
      <c r="AY62" s="25"/>
      <c r="AZ62" s="25"/>
      <c r="BA62" s="38"/>
      <c r="BB62" s="35">
        <f t="shared" si="0"/>
        <v>39</v>
      </c>
      <c r="BC62" s="31"/>
    </row>
    <row r="63" spans="1:55" ht="14.25" customHeight="1" x14ac:dyDescent="0.15">
      <c r="A63" s="32">
        <v>22</v>
      </c>
      <c r="B63" s="32" t="s">
        <v>2389</v>
      </c>
      <c r="C63" s="34" t="s">
        <v>22394</v>
      </c>
      <c r="D63" s="187"/>
      <c r="E63" s="187"/>
      <c r="F63" s="187"/>
      <c r="G63" s="187"/>
      <c r="M63" s="20"/>
      <c r="S63" s="187"/>
      <c r="T63" s="187"/>
      <c r="U63" s="42" t="s">
        <v>1313</v>
      </c>
      <c r="V63" s="239"/>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1106">
        <v>30</v>
      </c>
      <c r="AW63" s="1106"/>
      <c r="AX63" s="43" t="s">
        <v>775</v>
      </c>
      <c r="AY63" s="43"/>
      <c r="AZ63" s="43"/>
      <c r="BA63" s="231"/>
      <c r="BB63" s="35">
        <f t="shared" si="0"/>
        <v>30</v>
      </c>
      <c r="BC63" s="232"/>
    </row>
    <row r="64" spans="1:55" ht="14.25" customHeight="1" x14ac:dyDescent="0.15">
      <c r="A64" s="32">
        <v>22</v>
      </c>
      <c r="B64" s="32" t="s">
        <v>2391</v>
      </c>
      <c r="C64" s="34" t="s">
        <v>22395</v>
      </c>
      <c r="D64" s="187"/>
      <c r="E64" s="187"/>
      <c r="F64" s="187"/>
      <c r="G64" s="187"/>
      <c r="M64" s="20"/>
      <c r="S64" s="187"/>
      <c r="T64" s="187"/>
      <c r="U64" s="42" t="s">
        <v>1322</v>
      </c>
      <c r="V64" s="239"/>
      <c r="W64" s="241"/>
      <c r="X64" s="241"/>
      <c r="Y64" s="241"/>
      <c r="Z64" s="241"/>
      <c r="AA64" s="241"/>
      <c r="AB64" s="241"/>
      <c r="AC64" s="241"/>
      <c r="AD64" s="241"/>
      <c r="AE64" s="241"/>
      <c r="AF64" s="241"/>
      <c r="AG64" s="241"/>
      <c r="AH64" s="241"/>
      <c r="AI64" s="241"/>
      <c r="AJ64" s="241"/>
      <c r="AK64" s="241"/>
      <c r="AL64" s="241"/>
      <c r="AM64" s="241"/>
      <c r="AN64" s="241"/>
      <c r="AO64" s="241"/>
      <c r="AP64" s="241"/>
      <c r="AQ64" s="241"/>
      <c r="AR64" s="241"/>
      <c r="AS64" s="241"/>
      <c r="AT64" s="241"/>
      <c r="AU64" s="241"/>
      <c r="AV64" s="1107">
        <v>24</v>
      </c>
      <c r="AW64" s="1107"/>
      <c r="AX64" s="43" t="s">
        <v>775</v>
      </c>
      <c r="AY64" s="43"/>
      <c r="AZ64" s="43"/>
      <c r="BA64" s="231"/>
      <c r="BB64" s="35">
        <f t="shared" si="0"/>
        <v>24</v>
      </c>
      <c r="BC64" s="232"/>
    </row>
    <row r="65" spans="1:55" ht="14.25" customHeight="1" x14ac:dyDescent="0.15">
      <c r="A65" s="32">
        <v>22</v>
      </c>
      <c r="B65" s="32" t="s">
        <v>2393</v>
      </c>
      <c r="C65" s="34" t="s">
        <v>22396</v>
      </c>
      <c r="D65" s="187"/>
      <c r="E65" s="187"/>
      <c r="F65" s="187"/>
      <c r="G65" s="187"/>
      <c r="M65" s="20"/>
      <c r="S65" s="187"/>
      <c r="T65" s="187"/>
      <c r="U65" s="42" t="s">
        <v>1331</v>
      </c>
      <c r="V65" s="239"/>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1106">
        <v>21</v>
      </c>
      <c r="AW65" s="1106"/>
      <c r="AX65" s="43" t="s">
        <v>775</v>
      </c>
      <c r="AY65" s="43"/>
      <c r="AZ65" s="43"/>
      <c r="BA65" s="231"/>
      <c r="BB65" s="35">
        <f t="shared" si="0"/>
        <v>21</v>
      </c>
      <c r="BC65" s="232"/>
    </row>
    <row r="66" spans="1:55" ht="14.25" customHeight="1" x14ac:dyDescent="0.15">
      <c r="A66" s="32">
        <v>22</v>
      </c>
      <c r="B66" s="32" t="s">
        <v>2395</v>
      </c>
      <c r="C66" s="34" t="s">
        <v>22397</v>
      </c>
      <c r="D66" s="187"/>
      <c r="E66" s="187"/>
      <c r="F66" s="187"/>
      <c r="G66" s="187"/>
      <c r="M66" s="20"/>
      <c r="S66" s="187"/>
      <c r="T66" s="187"/>
      <c r="U66" s="42" t="s">
        <v>1340</v>
      </c>
      <c r="V66" s="239"/>
      <c r="W66" s="241"/>
      <c r="X66" s="241"/>
      <c r="Y66" s="241"/>
      <c r="Z66" s="241"/>
      <c r="AA66" s="241"/>
      <c r="AB66" s="241"/>
      <c r="AC66" s="241"/>
      <c r="AD66" s="241"/>
      <c r="AE66" s="241"/>
      <c r="AF66" s="241"/>
      <c r="AG66" s="241"/>
      <c r="AH66" s="241"/>
      <c r="AI66" s="241"/>
      <c r="AJ66" s="241"/>
      <c r="AK66" s="241"/>
      <c r="AL66" s="241"/>
      <c r="AM66" s="241"/>
      <c r="AN66" s="241"/>
      <c r="AO66" s="241"/>
      <c r="AP66" s="241"/>
      <c r="AQ66" s="241"/>
      <c r="AR66" s="241"/>
      <c r="AS66" s="241"/>
      <c r="AT66" s="241"/>
      <c r="AU66" s="241"/>
      <c r="AV66" s="1107">
        <v>18</v>
      </c>
      <c r="AW66" s="1107"/>
      <c r="AX66" s="43" t="s">
        <v>775</v>
      </c>
      <c r="AY66" s="43"/>
      <c r="AZ66" s="43"/>
      <c r="BA66" s="231"/>
      <c r="BB66" s="35">
        <f t="shared" si="0"/>
        <v>18</v>
      </c>
      <c r="BC66" s="232"/>
    </row>
    <row r="67" spans="1:55" ht="14.25" customHeight="1" x14ac:dyDescent="0.15">
      <c r="A67" s="32">
        <v>22</v>
      </c>
      <c r="B67" s="32" t="s">
        <v>2397</v>
      </c>
      <c r="C67" s="34" t="s">
        <v>22398</v>
      </c>
      <c r="D67" s="187"/>
      <c r="E67" s="187"/>
      <c r="F67" s="187"/>
      <c r="G67" s="187"/>
      <c r="M67" s="20"/>
      <c r="S67" s="187"/>
      <c r="T67" s="187"/>
      <c r="U67" s="42" t="s">
        <v>1349</v>
      </c>
      <c r="V67" s="239"/>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1107">
        <v>16</v>
      </c>
      <c r="AW67" s="1107"/>
      <c r="AX67" s="43" t="s">
        <v>775</v>
      </c>
      <c r="AY67" s="43"/>
      <c r="AZ67" s="43"/>
      <c r="BA67" s="231"/>
      <c r="BB67" s="35">
        <f t="shared" si="0"/>
        <v>16</v>
      </c>
      <c r="BC67" s="232"/>
    </row>
    <row r="68" spans="1:55" ht="14.25" customHeight="1" x14ac:dyDescent="0.15">
      <c r="A68" s="32">
        <v>22</v>
      </c>
      <c r="B68" s="32" t="s">
        <v>2399</v>
      </c>
      <c r="C68" s="34" t="s">
        <v>22399</v>
      </c>
      <c r="D68" s="4"/>
      <c r="E68" s="187"/>
      <c r="F68" s="187"/>
      <c r="G68" s="187"/>
      <c r="M68" s="20"/>
      <c r="S68" s="187"/>
      <c r="T68" s="187"/>
      <c r="U68" s="42" t="s">
        <v>1358</v>
      </c>
      <c r="V68" s="239"/>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1106">
        <v>14</v>
      </c>
      <c r="AW68" s="1106"/>
      <c r="AX68" s="43" t="s">
        <v>775</v>
      </c>
      <c r="AY68" s="43"/>
      <c r="AZ68" s="43"/>
      <c r="BA68" s="231"/>
      <c r="BB68" s="35">
        <f t="shared" si="0"/>
        <v>14</v>
      </c>
      <c r="BC68" s="232"/>
    </row>
    <row r="69" spans="1:55" ht="14.25" customHeight="1" x14ac:dyDescent="0.15">
      <c r="A69" s="32">
        <v>22</v>
      </c>
      <c r="B69" s="32" t="s">
        <v>2401</v>
      </c>
      <c r="C69" s="34" t="s">
        <v>22400</v>
      </c>
      <c r="D69" s="4"/>
      <c r="E69" s="187"/>
      <c r="F69" s="187"/>
      <c r="G69" s="187"/>
      <c r="M69" s="20"/>
      <c r="S69" s="187"/>
      <c r="T69" s="187"/>
      <c r="U69" s="42" t="s">
        <v>1367</v>
      </c>
      <c r="V69" s="239"/>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1107">
        <v>13</v>
      </c>
      <c r="AW69" s="1107"/>
      <c r="AX69" s="43" t="s">
        <v>775</v>
      </c>
      <c r="AY69" s="43"/>
      <c r="AZ69" s="43"/>
      <c r="BA69" s="231"/>
      <c r="BB69" s="35">
        <f t="shared" si="0"/>
        <v>13</v>
      </c>
      <c r="BC69" s="232"/>
    </row>
    <row r="70" spans="1:55" ht="14.25" customHeight="1" x14ac:dyDescent="0.15">
      <c r="A70" s="32">
        <v>22</v>
      </c>
      <c r="B70" s="32" t="s">
        <v>2403</v>
      </c>
      <c r="C70" s="34" t="s">
        <v>22401</v>
      </c>
      <c r="D70" s="4"/>
      <c r="E70" s="187"/>
      <c r="F70" s="187"/>
      <c r="G70" s="187"/>
      <c r="M70" s="20"/>
      <c r="S70" s="187"/>
      <c r="T70" s="187"/>
      <c r="U70" s="42" t="s">
        <v>1376</v>
      </c>
      <c r="V70" s="239"/>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1106">
        <v>12</v>
      </c>
      <c r="AW70" s="1106"/>
      <c r="AX70" s="43" t="s">
        <v>775</v>
      </c>
      <c r="AY70" s="43"/>
      <c r="AZ70" s="43"/>
      <c r="BA70" s="231"/>
      <c r="BB70" s="35">
        <f t="shared" si="0"/>
        <v>12</v>
      </c>
      <c r="BC70" s="232"/>
    </row>
    <row r="71" spans="1:55" ht="14.25" customHeight="1" x14ac:dyDescent="0.15">
      <c r="A71" s="32">
        <v>22</v>
      </c>
      <c r="B71" s="32" t="s">
        <v>2405</v>
      </c>
      <c r="C71" s="34" t="s">
        <v>22402</v>
      </c>
      <c r="D71" s="4"/>
      <c r="E71" s="187"/>
      <c r="F71" s="187"/>
      <c r="G71" s="187"/>
      <c r="M71" s="20"/>
      <c r="S71" s="187"/>
      <c r="T71" s="187"/>
      <c r="U71" s="42" t="s">
        <v>1385</v>
      </c>
      <c r="V71" s="239"/>
      <c r="W71" s="241"/>
      <c r="X71" s="241"/>
      <c r="Y71" s="241"/>
      <c r="Z71" s="241"/>
      <c r="AA71" s="241"/>
      <c r="AB71" s="241"/>
      <c r="AC71" s="241"/>
      <c r="AD71" s="241"/>
      <c r="AE71" s="241"/>
      <c r="AF71" s="241"/>
      <c r="AG71" s="241"/>
      <c r="AH71" s="241"/>
      <c r="AI71" s="241"/>
      <c r="AJ71" s="241"/>
      <c r="AK71" s="241"/>
      <c r="AL71" s="241"/>
      <c r="AM71" s="241"/>
      <c r="AN71" s="241"/>
      <c r="AO71" s="241"/>
      <c r="AP71" s="241"/>
      <c r="AQ71" s="241"/>
      <c r="AR71" s="241"/>
      <c r="AS71" s="241"/>
      <c r="AT71" s="241"/>
      <c r="AU71" s="241"/>
      <c r="AV71" s="1107">
        <v>11</v>
      </c>
      <c r="AW71" s="1107"/>
      <c r="AX71" s="43" t="s">
        <v>775</v>
      </c>
      <c r="AY71" s="43"/>
      <c r="AZ71" s="43"/>
      <c r="BA71" s="231"/>
      <c r="BB71" s="35">
        <f t="shared" ref="BB71:BB134" si="1">AV71</f>
        <v>11</v>
      </c>
      <c r="BC71" s="232"/>
    </row>
    <row r="72" spans="1:55" ht="14.25" customHeight="1" x14ac:dyDescent="0.15">
      <c r="A72" s="32">
        <v>22</v>
      </c>
      <c r="B72" s="32" t="s">
        <v>2407</v>
      </c>
      <c r="C72" s="34" t="s">
        <v>22403</v>
      </c>
      <c r="D72" s="4"/>
      <c r="E72" s="187"/>
      <c r="F72" s="187"/>
      <c r="G72" s="187"/>
      <c r="M72" s="20"/>
      <c r="S72" s="187"/>
      <c r="T72" s="187"/>
      <c r="U72" s="42" t="s">
        <v>1394</v>
      </c>
      <c r="V72" s="239"/>
      <c r="W72" s="241"/>
      <c r="X72" s="241"/>
      <c r="Y72" s="241"/>
      <c r="Z72" s="241"/>
      <c r="AA72" s="241"/>
      <c r="AB72" s="241"/>
      <c r="AC72" s="241"/>
      <c r="AD72" s="241"/>
      <c r="AE72" s="241"/>
      <c r="AF72" s="241"/>
      <c r="AG72" s="241"/>
      <c r="AH72" s="241"/>
      <c r="AI72" s="241"/>
      <c r="AJ72" s="241"/>
      <c r="AK72" s="241"/>
      <c r="AL72" s="241"/>
      <c r="AM72" s="241"/>
      <c r="AN72" s="241"/>
      <c r="AO72" s="241"/>
      <c r="AP72" s="241"/>
      <c r="AQ72" s="241"/>
      <c r="AR72" s="241"/>
      <c r="AS72" s="241"/>
      <c r="AT72" s="241"/>
      <c r="AU72" s="241"/>
      <c r="AV72" s="1106">
        <v>10</v>
      </c>
      <c r="AW72" s="1106"/>
      <c r="AX72" s="43" t="s">
        <v>775</v>
      </c>
      <c r="AY72" s="43"/>
      <c r="AZ72" s="43"/>
      <c r="BA72" s="231"/>
      <c r="BB72" s="35">
        <f t="shared" si="1"/>
        <v>10</v>
      </c>
      <c r="BC72" s="232"/>
    </row>
    <row r="73" spans="1:55" ht="14.25" customHeight="1" x14ac:dyDescent="0.15">
      <c r="A73" s="32">
        <v>22</v>
      </c>
      <c r="B73" s="32" t="s">
        <v>2409</v>
      </c>
      <c r="C73" s="34" t="s">
        <v>22404</v>
      </c>
      <c r="D73" s="4"/>
      <c r="E73" s="187"/>
      <c r="F73" s="187"/>
      <c r="G73" s="187"/>
      <c r="M73" s="20"/>
      <c r="S73" s="187"/>
      <c r="T73" s="187"/>
      <c r="U73" s="42" t="s">
        <v>1403</v>
      </c>
      <c r="V73" s="239"/>
      <c r="W73" s="241"/>
      <c r="X73" s="241"/>
      <c r="Y73" s="241"/>
      <c r="Z73" s="241"/>
      <c r="AA73" s="241"/>
      <c r="AB73" s="241"/>
      <c r="AC73" s="241"/>
      <c r="AD73" s="241"/>
      <c r="AE73" s="241"/>
      <c r="AF73" s="241"/>
      <c r="AG73" s="241"/>
      <c r="AH73" s="241"/>
      <c r="AI73" s="241"/>
      <c r="AJ73" s="241"/>
      <c r="AK73" s="241"/>
      <c r="AL73" s="241"/>
      <c r="AM73" s="241"/>
      <c r="AN73" s="241"/>
      <c r="AO73" s="241"/>
      <c r="AP73" s="241"/>
      <c r="AQ73" s="241"/>
      <c r="AR73" s="241"/>
      <c r="AS73" s="241"/>
      <c r="AT73" s="241"/>
      <c r="AU73" s="241"/>
      <c r="AV73" s="1107">
        <v>9</v>
      </c>
      <c r="AW73" s="1107"/>
      <c r="AX73" s="43" t="s">
        <v>775</v>
      </c>
      <c r="AY73" s="43"/>
      <c r="AZ73" s="43"/>
      <c r="BA73" s="231"/>
      <c r="BB73" s="35">
        <f t="shared" si="1"/>
        <v>9</v>
      </c>
      <c r="BC73" s="232"/>
    </row>
    <row r="74" spans="1:55" ht="14.25" customHeight="1" x14ac:dyDescent="0.15">
      <c r="A74" s="32">
        <v>22</v>
      </c>
      <c r="B74" s="32" t="s">
        <v>2411</v>
      </c>
      <c r="C74" s="34" t="s">
        <v>22405</v>
      </c>
      <c r="D74" s="4"/>
      <c r="E74" s="187"/>
      <c r="F74" s="187"/>
      <c r="G74" s="187"/>
      <c r="M74" s="20"/>
      <c r="S74" s="187"/>
      <c r="T74" s="187"/>
      <c r="U74" s="42" t="s">
        <v>1412</v>
      </c>
      <c r="V74" s="239"/>
      <c r="W74" s="241"/>
      <c r="X74" s="241"/>
      <c r="Y74" s="241"/>
      <c r="Z74" s="241"/>
      <c r="AA74" s="241"/>
      <c r="AB74" s="241"/>
      <c r="AC74" s="241"/>
      <c r="AD74" s="241"/>
      <c r="AE74" s="241"/>
      <c r="AF74" s="241"/>
      <c r="AG74" s="241"/>
      <c r="AH74" s="241"/>
      <c r="AI74" s="241"/>
      <c r="AJ74" s="241"/>
      <c r="AK74" s="241"/>
      <c r="AL74" s="241"/>
      <c r="AM74" s="241"/>
      <c r="AN74" s="241"/>
      <c r="AO74" s="241"/>
      <c r="AP74" s="241"/>
      <c r="AQ74" s="241"/>
      <c r="AR74" s="241"/>
      <c r="AS74" s="241"/>
      <c r="AT74" s="241"/>
      <c r="AU74" s="241"/>
      <c r="AV74" s="1106">
        <v>9</v>
      </c>
      <c r="AW74" s="1106"/>
      <c r="AX74" s="43" t="s">
        <v>775</v>
      </c>
      <c r="AY74" s="43"/>
      <c r="AZ74" s="43"/>
      <c r="BA74" s="231"/>
      <c r="BB74" s="35">
        <f t="shared" si="1"/>
        <v>9</v>
      </c>
      <c r="BC74" s="232"/>
    </row>
    <row r="75" spans="1:55" ht="14.25" customHeight="1" x14ac:dyDescent="0.15">
      <c r="A75" s="32">
        <v>22</v>
      </c>
      <c r="B75" s="32" t="s">
        <v>2413</v>
      </c>
      <c r="C75" s="34" t="s">
        <v>22406</v>
      </c>
      <c r="D75" s="4"/>
      <c r="E75" s="187"/>
      <c r="F75" s="187"/>
      <c r="G75" s="187"/>
      <c r="M75" s="20"/>
      <c r="S75" s="187"/>
      <c r="T75" s="187"/>
      <c r="U75" s="42" t="s">
        <v>1421</v>
      </c>
      <c r="V75" s="239"/>
      <c r="W75" s="241"/>
      <c r="X75" s="241"/>
      <c r="Y75" s="241"/>
      <c r="Z75" s="241"/>
      <c r="AA75" s="241"/>
      <c r="AB75" s="241"/>
      <c r="AC75" s="241"/>
      <c r="AD75" s="241"/>
      <c r="AE75" s="241"/>
      <c r="AF75" s="241"/>
      <c r="AG75" s="241"/>
      <c r="AH75" s="241"/>
      <c r="AI75" s="241"/>
      <c r="AJ75" s="241"/>
      <c r="AK75" s="241"/>
      <c r="AL75" s="241"/>
      <c r="AM75" s="241"/>
      <c r="AN75" s="241"/>
      <c r="AO75" s="241"/>
      <c r="AP75" s="241"/>
      <c r="AQ75" s="241"/>
      <c r="AR75" s="241"/>
      <c r="AS75" s="241"/>
      <c r="AT75" s="241"/>
      <c r="AU75" s="241"/>
      <c r="AV75" s="1107">
        <v>8</v>
      </c>
      <c r="AW75" s="1107"/>
      <c r="AX75" s="43" t="s">
        <v>775</v>
      </c>
      <c r="AY75" s="43"/>
      <c r="AZ75" s="43"/>
      <c r="BA75" s="231"/>
      <c r="BB75" s="35">
        <f t="shared" si="1"/>
        <v>8</v>
      </c>
      <c r="BC75" s="232"/>
    </row>
    <row r="76" spans="1:55" ht="14.25" customHeight="1" x14ac:dyDescent="0.15">
      <c r="A76" s="32">
        <v>22</v>
      </c>
      <c r="B76" s="32" t="s">
        <v>2415</v>
      </c>
      <c r="C76" s="34" t="s">
        <v>22407</v>
      </c>
      <c r="D76" s="4"/>
      <c r="E76" s="187"/>
      <c r="F76" s="187"/>
      <c r="G76" s="187"/>
      <c r="M76" s="20"/>
      <c r="S76" s="187"/>
      <c r="T76" s="187"/>
      <c r="U76" s="42" t="s">
        <v>1430</v>
      </c>
      <c r="V76" s="239"/>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1107">
        <v>8</v>
      </c>
      <c r="AW76" s="1107"/>
      <c r="AX76" s="43" t="s">
        <v>775</v>
      </c>
      <c r="AY76" s="43"/>
      <c r="AZ76" s="43"/>
      <c r="BA76" s="231"/>
      <c r="BB76" s="35">
        <f t="shared" si="1"/>
        <v>8</v>
      </c>
      <c r="BC76" s="232"/>
    </row>
    <row r="77" spans="1:55" ht="14.25" customHeight="1" x14ac:dyDescent="0.15">
      <c r="A77" s="32">
        <v>22</v>
      </c>
      <c r="B77" s="32" t="s">
        <v>2417</v>
      </c>
      <c r="C77" s="34" t="s">
        <v>22408</v>
      </c>
      <c r="D77" s="4"/>
      <c r="E77" s="187"/>
      <c r="F77" s="187"/>
      <c r="G77" s="187"/>
      <c r="M77" s="20"/>
      <c r="S77" s="187"/>
      <c r="T77" s="187"/>
      <c r="U77" s="42" t="s">
        <v>1439</v>
      </c>
      <c r="V77" s="239"/>
      <c r="W77" s="241"/>
      <c r="X77" s="241"/>
      <c r="Y77" s="241"/>
      <c r="Z77" s="241"/>
      <c r="AA77" s="241"/>
      <c r="AB77" s="241"/>
      <c r="AC77" s="241"/>
      <c r="AD77" s="241"/>
      <c r="AE77" s="241"/>
      <c r="AF77" s="241"/>
      <c r="AG77" s="241"/>
      <c r="AH77" s="241"/>
      <c r="AI77" s="241"/>
      <c r="AJ77" s="241"/>
      <c r="AK77" s="241"/>
      <c r="AL77" s="241"/>
      <c r="AM77" s="241"/>
      <c r="AN77" s="241"/>
      <c r="AO77" s="241"/>
      <c r="AP77" s="241"/>
      <c r="AQ77" s="241"/>
      <c r="AR77" s="241"/>
      <c r="AS77" s="241"/>
      <c r="AT77" s="241"/>
      <c r="AU77" s="241"/>
      <c r="AV77" s="1106">
        <v>8</v>
      </c>
      <c r="AW77" s="1106"/>
      <c r="AX77" s="43" t="s">
        <v>775</v>
      </c>
      <c r="AY77" s="43"/>
      <c r="AZ77" s="43"/>
      <c r="BA77" s="231"/>
      <c r="BB77" s="35">
        <f t="shared" si="1"/>
        <v>8</v>
      </c>
      <c r="BC77" s="232"/>
    </row>
    <row r="78" spans="1:55" ht="14.25" customHeight="1" x14ac:dyDescent="0.15">
      <c r="A78" s="32">
        <v>22</v>
      </c>
      <c r="B78" s="32" t="s">
        <v>2419</v>
      </c>
      <c r="C78" s="34" t="s">
        <v>22409</v>
      </c>
      <c r="D78" s="4"/>
      <c r="E78" s="187"/>
      <c r="F78" s="187"/>
      <c r="G78" s="187"/>
      <c r="M78" s="20"/>
      <c r="S78" s="187"/>
      <c r="T78" s="187"/>
      <c r="U78" s="47" t="s">
        <v>1448</v>
      </c>
      <c r="V78" s="184"/>
      <c r="W78" s="243"/>
      <c r="X78" s="243"/>
      <c r="Y78" s="243"/>
      <c r="Z78" s="243"/>
      <c r="AA78" s="243"/>
      <c r="AB78" s="243"/>
      <c r="AC78" s="243"/>
      <c r="AD78" s="243"/>
      <c r="AE78" s="243"/>
      <c r="AF78" s="243"/>
      <c r="AG78" s="243"/>
      <c r="AH78" s="243"/>
      <c r="AI78" s="243"/>
      <c r="AJ78" s="243"/>
      <c r="AK78" s="243"/>
      <c r="AL78" s="243"/>
      <c r="AM78" s="243"/>
      <c r="AN78" s="243"/>
      <c r="AO78" s="243"/>
      <c r="AP78" s="243"/>
      <c r="AQ78" s="243"/>
      <c r="AR78" s="243"/>
      <c r="AS78" s="243"/>
      <c r="AT78" s="243"/>
      <c r="AU78" s="243"/>
      <c r="AV78" s="1108">
        <v>7</v>
      </c>
      <c r="AW78" s="1108"/>
      <c r="AX78" s="40" t="s">
        <v>775</v>
      </c>
      <c r="AY78" s="40"/>
      <c r="AZ78" s="40"/>
      <c r="BA78" s="41"/>
      <c r="BB78" s="35">
        <f t="shared" si="1"/>
        <v>7</v>
      </c>
      <c r="BC78" s="232"/>
    </row>
    <row r="79" spans="1:55" ht="14.25" customHeight="1" x14ac:dyDescent="0.15">
      <c r="A79" s="32">
        <v>22</v>
      </c>
      <c r="B79" s="32" t="s">
        <v>2421</v>
      </c>
      <c r="C79" s="34" t="s">
        <v>22410</v>
      </c>
      <c r="D79" s="20"/>
      <c r="E79" s="187"/>
      <c r="F79" s="187"/>
      <c r="G79" s="187"/>
      <c r="L79" s="21"/>
      <c r="M79" s="40" t="s">
        <v>2166</v>
      </c>
      <c r="N79" s="40"/>
      <c r="O79" s="40"/>
      <c r="P79" s="40"/>
      <c r="Q79" s="40"/>
      <c r="R79" s="40"/>
      <c r="S79" s="184"/>
      <c r="T79" s="184"/>
      <c r="U79" s="47" t="s">
        <v>1458</v>
      </c>
      <c r="V79" s="184"/>
      <c r="W79" s="243"/>
      <c r="X79" s="243"/>
      <c r="Y79" s="243"/>
      <c r="Z79" s="243"/>
      <c r="AA79" s="243"/>
      <c r="AB79" s="243"/>
      <c r="AC79" s="243"/>
      <c r="AD79" s="243"/>
      <c r="AE79" s="184"/>
      <c r="AF79" s="184"/>
      <c r="AG79" s="184"/>
      <c r="AH79" s="184"/>
      <c r="AI79" s="184"/>
      <c r="AJ79" s="243"/>
      <c r="AK79" s="243"/>
      <c r="AL79" s="243"/>
      <c r="AM79" s="243"/>
      <c r="AN79" s="243"/>
      <c r="AO79" s="243"/>
      <c r="AP79" s="243"/>
      <c r="AQ79" s="243"/>
      <c r="AR79" s="243"/>
      <c r="AS79" s="243"/>
      <c r="AT79" s="243"/>
      <c r="AU79" s="243"/>
      <c r="AV79" s="1112">
        <v>34</v>
      </c>
      <c r="AW79" s="1112"/>
      <c r="AX79" s="40" t="s">
        <v>775</v>
      </c>
      <c r="AY79" s="40"/>
      <c r="AZ79" s="40"/>
      <c r="BA79" s="41"/>
      <c r="BB79" s="35">
        <f t="shared" si="1"/>
        <v>34</v>
      </c>
      <c r="BC79" s="232"/>
    </row>
    <row r="80" spans="1:55" ht="14.25" customHeight="1" x14ac:dyDescent="0.15">
      <c r="A80" s="32">
        <v>22</v>
      </c>
      <c r="B80" s="32" t="s">
        <v>2423</v>
      </c>
      <c r="C80" s="34" t="s">
        <v>22411</v>
      </c>
      <c r="D80" s="20"/>
      <c r="E80" s="187"/>
      <c r="F80" s="187"/>
      <c r="G80" s="187"/>
      <c r="L80" s="21"/>
      <c r="S80" s="187"/>
      <c r="T80" s="187"/>
      <c r="U80" s="47" t="s">
        <v>1467</v>
      </c>
      <c r="V80" s="184"/>
      <c r="W80" s="243"/>
      <c r="X80" s="243"/>
      <c r="Y80" s="243"/>
      <c r="Z80" s="243"/>
      <c r="AA80" s="243"/>
      <c r="AB80" s="243"/>
      <c r="AC80" s="243"/>
      <c r="AD80" s="243"/>
      <c r="AE80" s="184"/>
      <c r="AF80" s="184"/>
      <c r="AG80" s="184"/>
      <c r="AH80" s="184"/>
      <c r="AI80" s="184"/>
      <c r="AJ80" s="243"/>
      <c r="AK80" s="243"/>
      <c r="AL80" s="243"/>
      <c r="AM80" s="243"/>
      <c r="AN80" s="243"/>
      <c r="AO80" s="243"/>
      <c r="AP80" s="243"/>
      <c r="AQ80" s="243"/>
      <c r="AR80" s="243"/>
      <c r="AS80" s="243"/>
      <c r="AT80" s="243"/>
      <c r="AU80" s="243"/>
      <c r="AV80" s="1112">
        <v>34</v>
      </c>
      <c r="AW80" s="1112"/>
      <c r="AX80" s="40" t="s">
        <v>775</v>
      </c>
      <c r="AY80" s="40"/>
      <c r="AZ80" s="40"/>
      <c r="BA80" s="41"/>
      <c r="BB80" s="35">
        <f t="shared" si="1"/>
        <v>34</v>
      </c>
      <c r="BC80" s="232"/>
    </row>
    <row r="81" spans="1:55" ht="14.25" customHeight="1" x14ac:dyDescent="0.15">
      <c r="A81" s="32">
        <v>22</v>
      </c>
      <c r="B81" s="32" t="s">
        <v>2425</v>
      </c>
      <c r="C81" s="34" t="s">
        <v>22412</v>
      </c>
      <c r="D81" s="20"/>
      <c r="E81" s="187"/>
      <c r="F81" s="187"/>
      <c r="G81" s="187"/>
      <c r="L81" s="21"/>
      <c r="S81" s="187"/>
      <c r="T81" s="187"/>
      <c r="U81" s="47" t="s">
        <v>1476</v>
      </c>
      <c r="V81" s="184"/>
      <c r="W81" s="243"/>
      <c r="X81" s="243"/>
      <c r="Y81" s="243"/>
      <c r="Z81" s="243"/>
      <c r="AA81" s="243"/>
      <c r="AB81" s="243"/>
      <c r="AC81" s="243"/>
      <c r="AD81" s="243"/>
      <c r="AE81" s="184"/>
      <c r="AF81" s="184"/>
      <c r="AG81" s="184"/>
      <c r="AH81" s="184"/>
      <c r="AI81" s="184"/>
      <c r="AJ81" s="243"/>
      <c r="AK81" s="243"/>
      <c r="AL81" s="243"/>
      <c r="AM81" s="243"/>
      <c r="AN81" s="243"/>
      <c r="AO81" s="243"/>
      <c r="AP81" s="243"/>
      <c r="AQ81" s="243"/>
      <c r="AR81" s="243"/>
      <c r="AS81" s="243"/>
      <c r="AT81" s="243"/>
      <c r="AU81" s="243"/>
      <c r="AV81" s="1112">
        <v>30</v>
      </c>
      <c r="AW81" s="1112"/>
      <c r="AX81" s="40" t="s">
        <v>775</v>
      </c>
      <c r="AY81" s="40"/>
      <c r="AZ81" s="40"/>
      <c r="BA81" s="41"/>
      <c r="BB81" s="35">
        <f t="shared" si="1"/>
        <v>30</v>
      </c>
      <c r="BC81" s="232"/>
    </row>
    <row r="82" spans="1:55" ht="14.25" customHeight="1" x14ac:dyDescent="0.15">
      <c r="A82" s="32">
        <v>22</v>
      </c>
      <c r="B82" s="32" t="s">
        <v>2427</v>
      </c>
      <c r="C82" s="34" t="s">
        <v>22413</v>
      </c>
      <c r="D82" s="20"/>
      <c r="E82" s="187"/>
      <c r="F82" s="187"/>
      <c r="G82" s="187"/>
      <c r="L82" s="21"/>
      <c r="S82" s="187"/>
      <c r="T82" s="187"/>
      <c r="U82" s="47" t="s">
        <v>1485</v>
      </c>
      <c r="V82" s="184"/>
      <c r="W82" s="243"/>
      <c r="X82" s="243"/>
      <c r="Y82" s="243"/>
      <c r="Z82" s="243"/>
      <c r="AA82" s="243"/>
      <c r="AB82" s="243"/>
      <c r="AC82" s="243"/>
      <c r="AD82" s="243"/>
      <c r="AE82" s="184"/>
      <c r="AF82" s="184"/>
      <c r="AG82" s="184"/>
      <c r="AH82" s="184"/>
      <c r="AI82" s="184"/>
      <c r="AJ82" s="243"/>
      <c r="AK82" s="243"/>
      <c r="AL82" s="243"/>
      <c r="AM82" s="243"/>
      <c r="AN82" s="243"/>
      <c r="AO82" s="243"/>
      <c r="AP82" s="243"/>
      <c r="AQ82" s="243"/>
      <c r="AR82" s="243"/>
      <c r="AS82" s="243"/>
      <c r="AT82" s="243"/>
      <c r="AU82" s="243"/>
      <c r="AV82" s="1112">
        <v>24</v>
      </c>
      <c r="AW82" s="1112"/>
      <c r="AX82" s="40" t="s">
        <v>775</v>
      </c>
      <c r="AY82" s="40"/>
      <c r="AZ82" s="40"/>
      <c r="BA82" s="41"/>
      <c r="BB82" s="35">
        <f t="shared" si="1"/>
        <v>24</v>
      </c>
      <c r="BC82" s="232"/>
    </row>
    <row r="83" spans="1:55" ht="14.25" customHeight="1" x14ac:dyDescent="0.15">
      <c r="A83" s="32">
        <v>22</v>
      </c>
      <c r="B83" s="32" t="s">
        <v>2429</v>
      </c>
      <c r="C83" s="34" t="s">
        <v>22414</v>
      </c>
      <c r="D83" s="20"/>
      <c r="E83" s="187"/>
      <c r="F83" s="187"/>
      <c r="G83" s="187"/>
      <c r="L83" s="21"/>
      <c r="S83" s="187"/>
      <c r="T83" s="187"/>
      <c r="U83" s="47" t="s">
        <v>1494</v>
      </c>
      <c r="V83" s="184"/>
      <c r="W83" s="243"/>
      <c r="X83" s="243"/>
      <c r="Y83" s="243"/>
      <c r="Z83" s="243"/>
      <c r="AA83" s="243"/>
      <c r="AB83" s="243"/>
      <c r="AC83" s="243"/>
      <c r="AD83" s="243"/>
      <c r="AE83" s="184"/>
      <c r="AF83" s="184"/>
      <c r="AG83" s="184"/>
      <c r="AH83" s="184"/>
      <c r="AI83" s="184"/>
      <c r="AJ83" s="243"/>
      <c r="AK83" s="243"/>
      <c r="AL83" s="243"/>
      <c r="AM83" s="243"/>
      <c r="AN83" s="243"/>
      <c r="AO83" s="243"/>
      <c r="AP83" s="243"/>
      <c r="AQ83" s="243"/>
      <c r="AR83" s="243"/>
      <c r="AS83" s="243"/>
      <c r="AT83" s="243"/>
      <c r="AU83" s="243"/>
      <c r="AV83" s="1112">
        <v>21</v>
      </c>
      <c r="AW83" s="1112"/>
      <c r="AX83" s="40" t="s">
        <v>775</v>
      </c>
      <c r="AY83" s="40"/>
      <c r="AZ83" s="40"/>
      <c r="BA83" s="41"/>
      <c r="BB83" s="35">
        <f t="shared" si="1"/>
        <v>21</v>
      </c>
      <c r="BC83" s="232"/>
    </row>
    <row r="84" spans="1:55" ht="14.25" customHeight="1" x14ac:dyDescent="0.15">
      <c r="A84" s="32">
        <v>22</v>
      </c>
      <c r="B84" s="32" t="s">
        <v>2431</v>
      </c>
      <c r="C84" s="34" t="s">
        <v>22415</v>
      </c>
      <c r="D84" s="20"/>
      <c r="E84" s="187"/>
      <c r="F84" s="187"/>
      <c r="G84" s="187"/>
      <c r="L84" s="21"/>
      <c r="S84" s="187"/>
      <c r="T84" s="187"/>
      <c r="U84" s="42" t="s">
        <v>1503</v>
      </c>
      <c r="V84" s="239"/>
      <c r="W84" s="241"/>
      <c r="X84" s="241"/>
      <c r="Y84" s="241"/>
      <c r="Z84" s="241"/>
      <c r="AA84" s="241"/>
      <c r="AB84" s="241"/>
      <c r="AC84" s="241"/>
      <c r="AD84" s="241"/>
      <c r="AE84" s="239"/>
      <c r="AF84" s="239"/>
      <c r="AG84" s="239"/>
      <c r="AH84" s="239"/>
      <c r="AI84" s="239"/>
      <c r="AJ84" s="241"/>
      <c r="AK84" s="241"/>
      <c r="AL84" s="241"/>
      <c r="AM84" s="241"/>
      <c r="AN84" s="241"/>
      <c r="AO84" s="241"/>
      <c r="AP84" s="241"/>
      <c r="AQ84" s="241"/>
      <c r="AR84" s="241"/>
      <c r="AS84" s="241"/>
      <c r="AT84" s="241"/>
      <c r="AU84" s="241"/>
      <c r="AV84" s="1106">
        <v>18</v>
      </c>
      <c r="AW84" s="1106"/>
      <c r="AX84" s="43" t="s">
        <v>775</v>
      </c>
      <c r="AY84" s="43"/>
      <c r="AZ84" s="43"/>
      <c r="BA84" s="231"/>
      <c r="BB84" s="35">
        <f t="shared" si="1"/>
        <v>18</v>
      </c>
      <c r="BC84" s="232"/>
    </row>
    <row r="85" spans="1:55" ht="14.25" customHeight="1" x14ac:dyDescent="0.15">
      <c r="A85" s="32">
        <v>22</v>
      </c>
      <c r="B85" s="32" t="s">
        <v>2433</v>
      </c>
      <c r="C85" s="34" t="s">
        <v>22416</v>
      </c>
      <c r="D85" s="187"/>
      <c r="E85" s="187"/>
      <c r="F85" s="187"/>
      <c r="G85" s="187"/>
      <c r="M85" s="47" t="s">
        <v>2173</v>
      </c>
      <c r="N85" s="234"/>
      <c r="O85" s="234"/>
      <c r="P85" s="234"/>
      <c r="Q85" s="234"/>
      <c r="R85" s="234"/>
      <c r="S85" s="234"/>
      <c r="T85" s="235"/>
      <c r="U85" s="20" t="s">
        <v>2174</v>
      </c>
      <c r="V85" s="187"/>
      <c r="W85" s="187"/>
      <c r="X85" s="187"/>
      <c r="Y85" s="187"/>
      <c r="Z85" s="187"/>
      <c r="AA85" s="187"/>
      <c r="AB85" s="187"/>
      <c r="AC85" s="187"/>
      <c r="AD85" s="4"/>
      <c r="AE85" s="25"/>
      <c r="AF85" s="71"/>
      <c r="AG85" s="71"/>
      <c r="AH85" s="71"/>
      <c r="AI85" s="71"/>
      <c r="AJ85" s="71"/>
      <c r="AK85" s="71"/>
      <c r="AL85" s="71"/>
      <c r="AM85" s="26"/>
      <c r="AN85" s="26"/>
      <c r="AO85" s="211"/>
      <c r="AP85" s="211"/>
      <c r="AQ85" s="211"/>
      <c r="AR85" s="211"/>
      <c r="AS85" s="211"/>
      <c r="AT85" s="211"/>
      <c r="AU85" s="211"/>
      <c r="AV85" s="1107">
        <v>136</v>
      </c>
      <c r="AW85" s="1107"/>
      <c r="AX85" s="25" t="s">
        <v>775</v>
      </c>
      <c r="AY85" s="25"/>
      <c r="AZ85" s="25"/>
      <c r="BA85" s="38"/>
      <c r="BB85" s="35">
        <f t="shared" si="1"/>
        <v>136</v>
      </c>
      <c r="BC85" s="31"/>
    </row>
    <row r="86" spans="1:55" ht="14.25" customHeight="1" x14ac:dyDescent="0.15">
      <c r="A86" s="32">
        <v>22</v>
      </c>
      <c r="B86" s="32" t="s">
        <v>2435</v>
      </c>
      <c r="C86" s="34" t="s">
        <v>22417</v>
      </c>
      <c r="D86" s="187"/>
      <c r="E86" s="187"/>
      <c r="F86" s="187"/>
      <c r="G86" s="187"/>
      <c r="M86" s="20"/>
      <c r="N86" s="193"/>
      <c r="O86" s="193"/>
      <c r="P86" s="193"/>
      <c r="Q86" s="193"/>
      <c r="R86" s="193"/>
      <c r="S86" s="193"/>
      <c r="T86" s="194"/>
      <c r="U86" s="47" t="s">
        <v>2178</v>
      </c>
      <c r="V86" s="184"/>
      <c r="W86" s="184"/>
      <c r="X86" s="184"/>
      <c r="Y86" s="184"/>
      <c r="Z86" s="184"/>
      <c r="AA86" s="184"/>
      <c r="AB86" s="184"/>
      <c r="AC86" s="184"/>
      <c r="AD86" s="40"/>
      <c r="AE86" s="43"/>
      <c r="AF86" s="107"/>
      <c r="AG86" s="107"/>
      <c r="AH86" s="107"/>
      <c r="AI86" s="107"/>
      <c r="AJ86" s="107"/>
      <c r="AK86" s="107"/>
      <c r="AL86" s="71"/>
      <c r="AM86" s="26"/>
      <c r="AN86" s="26"/>
      <c r="AO86" s="239"/>
      <c r="AP86" s="239"/>
      <c r="AQ86" s="239"/>
      <c r="AR86" s="239"/>
      <c r="AS86" s="239"/>
      <c r="AT86" s="239"/>
      <c r="AU86" s="239"/>
      <c r="AV86" s="1107">
        <v>136</v>
      </c>
      <c r="AW86" s="1107"/>
      <c r="AX86" s="25" t="s">
        <v>775</v>
      </c>
      <c r="AY86" s="25"/>
      <c r="AZ86" s="25"/>
      <c r="BA86" s="38"/>
      <c r="BB86" s="35">
        <f t="shared" si="1"/>
        <v>136</v>
      </c>
      <c r="BC86" s="31"/>
    </row>
    <row r="87" spans="1:55" ht="14.25" customHeight="1" x14ac:dyDescent="0.15">
      <c r="A87" s="32">
        <v>22</v>
      </c>
      <c r="B87" s="32" t="s">
        <v>2437</v>
      </c>
      <c r="C87" s="34" t="s">
        <v>22418</v>
      </c>
      <c r="D87" s="187"/>
      <c r="E87" s="187"/>
      <c r="F87" s="187"/>
      <c r="G87" s="187"/>
      <c r="M87" s="20"/>
      <c r="N87" s="193"/>
      <c r="O87" s="193"/>
      <c r="P87" s="193"/>
      <c r="Q87" s="193"/>
      <c r="R87" s="193"/>
      <c r="S87" s="193"/>
      <c r="T87" s="194"/>
      <c r="U87" s="47" t="s">
        <v>1548</v>
      </c>
      <c r="V87" s="184"/>
      <c r="W87" s="184"/>
      <c r="X87" s="184"/>
      <c r="Y87" s="184"/>
      <c r="Z87" s="184"/>
      <c r="AA87" s="184"/>
      <c r="AB87" s="184"/>
      <c r="AC87" s="184"/>
      <c r="AD87" s="40"/>
      <c r="AE87" s="43"/>
      <c r="AF87" s="107"/>
      <c r="AG87" s="107"/>
      <c r="AH87" s="107"/>
      <c r="AI87" s="107"/>
      <c r="AJ87" s="107"/>
      <c r="AK87" s="107"/>
      <c r="AL87" s="71"/>
      <c r="AM87" s="26"/>
      <c r="AN87" s="26"/>
      <c r="AO87" s="239"/>
      <c r="AP87" s="239"/>
      <c r="AQ87" s="239"/>
      <c r="AR87" s="239"/>
      <c r="AS87" s="239"/>
      <c r="AT87" s="239"/>
      <c r="AU87" s="239"/>
      <c r="AV87" s="1106">
        <v>136</v>
      </c>
      <c r="AW87" s="1106"/>
      <c r="AX87" s="25" t="s">
        <v>775</v>
      </c>
      <c r="AY87" s="25"/>
      <c r="AZ87" s="25"/>
      <c r="BA87" s="38"/>
      <c r="BB87" s="35">
        <f t="shared" si="1"/>
        <v>136</v>
      </c>
      <c r="BC87" s="31"/>
    </row>
    <row r="88" spans="1:55" ht="14.25" customHeight="1" x14ac:dyDescent="0.15">
      <c r="A88" s="32">
        <v>22</v>
      </c>
      <c r="B88" s="32" t="s">
        <v>2439</v>
      </c>
      <c r="C88" s="34" t="s">
        <v>22419</v>
      </c>
      <c r="D88" s="187"/>
      <c r="E88" s="187"/>
      <c r="F88" s="187"/>
      <c r="G88" s="187"/>
      <c r="M88" s="20"/>
      <c r="N88" s="193"/>
      <c r="O88" s="193"/>
      <c r="P88" s="193"/>
      <c r="Q88" s="193"/>
      <c r="R88" s="193"/>
      <c r="S88" s="193"/>
      <c r="T88" s="194"/>
      <c r="U88" s="47" t="s">
        <v>2183</v>
      </c>
      <c r="V88" s="184"/>
      <c r="W88" s="184"/>
      <c r="X88" s="184"/>
      <c r="Y88" s="184"/>
      <c r="Z88" s="184"/>
      <c r="AA88" s="184"/>
      <c r="AB88" s="184"/>
      <c r="AC88" s="184"/>
      <c r="AD88" s="40"/>
      <c r="AE88" s="43"/>
      <c r="AF88" s="107"/>
      <c r="AG88" s="107"/>
      <c r="AH88" s="107"/>
      <c r="AI88" s="107"/>
      <c r="AJ88" s="107"/>
      <c r="AK88" s="107"/>
      <c r="AL88" s="71"/>
      <c r="AM88" s="26"/>
      <c r="AN88" s="26"/>
      <c r="AO88" s="239"/>
      <c r="AP88" s="239"/>
      <c r="AQ88" s="239"/>
      <c r="AR88" s="239"/>
      <c r="AS88" s="239"/>
      <c r="AT88" s="239"/>
      <c r="AU88" s="239"/>
      <c r="AV88" s="1107">
        <v>90</v>
      </c>
      <c r="AW88" s="1107"/>
      <c r="AX88" s="25" t="s">
        <v>775</v>
      </c>
      <c r="AY88" s="25"/>
      <c r="AZ88" s="25"/>
      <c r="BA88" s="38"/>
      <c r="BB88" s="35">
        <f t="shared" si="1"/>
        <v>90</v>
      </c>
      <c r="BC88" s="31"/>
    </row>
    <row r="89" spans="1:55" ht="14.25" customHeight="1" x14ac:dyDescent="0.15">
      <c r="A89" s="32">
        <v>22</v>
      </c>
      <c r="B89" s="32" t="s">
        <v>2441</v>
      </c>
      <c r="C89" s="34" t="s">
        <v>22420</v>
      </c>
      <c r="D89" s="187"/>
      <c r="E89" s="187"/>
      <c r="F89" s="187"/>
      <c r="G89" s="187"/>
      <c r="M89" s="20"/>
      <c r="N89" s="193"/>
      <c r="O89" s="193"/>
      <c r="P89" s="193"/>
      <c r="Q89" s="193"/>
      <c r="R89" s="193"/>
      <c r="S89" s="193"/>
      <c r="T89" s="194"/>
      <c r="U89" s="47" t="s">
        <v>2186</v>
      </c>
      <c r="V89" s="184"/>
      <c r="W89" s="184"/>
      <c r="X89" s="184"/>
      <c r="Y89" s="184"/>
      <c r="Z89" s="184"/>
      <c r="AA89" s="184"/>
      <c r="AB89" s="184"/>
      <c r="AC89" s="184"/>
      <c r="AD89" s="40"/>
      <c r="AE89" s="43"/>
      <c r="AF89" s="107"/>
      <c r="AG89" s="107"/>
      <c r="AH89" s="107"/>
      <c r="AI89" s="107"/>
      <c r="AJ89" s="107"/>
      <c r="AK89" s="107"/>
      <c r="AL89" s="71"/>
      <c r="AM89" s="26"/>
      <c r="AN89" s="26"/>
      <c r="AO89" s="239"/>
      <c r="AP89" s="239"/>
      <c r="AQ89" s="239"/>
      <c r="AR89" s="239"/>
      <c r="AS89" s="239"/>
      <c r="AT89" s="239"/>
      <c r="AU89" s="239"/>
      <c r="AV89" s="1106">
        <v>90</v>
      </c>
      <c r="AW89" s="1106"/>
      <c r="AX89" s="25" t="s">
        <v>775</v>
      </c>
      <c r="AY89" s="25"/>
      <c r="AZ89" s="25"/>
      <c r="BA89" s="38"/>
      <c r="BB89" s="35">
        <f t="shared" si="1"/>
        <v>90</v>
      </c>
      <c r="BC89" s="31"/>
    </row>
    <row r="90" spans="1:55" ht="14.25" customHeight="1" x14ac:dyDescent="0.15">
      <c r="A90" s="32">
        <v>22</v>
      </c>
      <c r="B90" s="32" t="s">
        <v>2443</v>
      </c>
      <c r="C90" s="34" t="s">
        <v>22421</v>
      </c>
      <c r="D90" s="187"/>
      <c r="E90" s="187"/>
      <c r="F90" s="187"/>
      <c r="G90" s="187"/>
      <c r="M90" s="20"/>
      <c r="N90" s="193"/>
      <c r="O90" s="193"/>
      <c r="P90" s="193"/>
      <c r="Q90" s="193"/>
      <c r="R90" s="193"/>
      <c r="S90" s="193"/>
      <c r="T90" s="194"/>
      <c r="U90" s="47" t="s">
        <v>2189</v>
      </c>
      <c r="V90" s="184"/>
      <c r="W90" s="184"/>
      <c r="X90" s="184"/>
      <c r="Y90" s="184"/>
      <c r="Z90" s="184"/>
      <c r="AA90" s="184"/>
      <c r="AB90" s="184"/>
      <c r="AC90" s="184"/>
      <c r="AD90" s="40"/>
      <c r="AE90" s="43"/>
      <c r="AF90" s="107"/>
      <c r="AG90" s="107"/>
      <c r="AH90" s="107"/>
      <c r="AI90" s="107"/>
      <c r="AJ90" s="107"/>
      <c r="AK90" s="107"/>
      <c r="AL90" s="71"/>
      <c r="AM90" s="26"/>
      <c r="AN90" s="26"/>
      <c r="AO90" s="239"/>
      <c r="AP90" s="239"/>
      <c r="AQ90" s="239"/>
      <c r="AR90" s="239"/>
      <c r="AS90" s="239"/>
      <c r="AT90" s="239"/>
      <c r="AU90" s="239"/>
      <c r="AV90" s="1107">
        <v>55</v>
      </c>
      <c r="AW90" s="1107"/>
      <c r="AX90" s="25" t="s">
        <v>775</v>
      </c>
      <c r="AY90" s="25"/>
      <c r="AZ90" s="25"/>
      <c r="BA90" s="38"/>
      <c r="BB90" s="35">
        <f t="shared" si="1"/>
        <v>55</v>
      </c>
      <c r="BC90" s="31"/>
    </row>
    <row r="91" spans="1:55" ht="14.25" customHeight="1" x14ac:dyDescent="0.15">
      <c r="A91" s="32">
        <v>22</v>
      </c>
      <c r="B91" s="32" t="s">
        <v>2445</v>
      </c>
      <c r="C91" s="34" t="s">
        <v>22422</v>
      </c>
      <c r="D91" s="187"/>
      <c r="E91" s="187"/>
      <c r="F91" s="187"/>
      <c r="G91" s="187"/>
      <c r="M91" s="20"/>
      <c r="N91" s="193"/>
      <c r="O91" s="193"/>
      <c r="P91" s="193"/>
      <c r="Q91" s="193"/>
      <c r="R91" s="193"/>
      <c r="S91" s="193"/>
      <c r="T91" s="194"/>
      <c r="U91" s="47" t="s">
        <v>2192</v>
      </c>
      <c r="V91" s="184"/>
      <c r="W91" s="184"/>
      <c r="X91" s="184"/>
      <c r="Y91" s="184"/>
      <c r="Z91" s="184"/>
      <c r="AA91" s="184"/>
      <c r="AB91" s="184"/>
      <c r="AC91" s="184"/>
      <c r="AD91" s="40"/>
      <c r="AE91" s="43"/>
      <c r="AF91" s="107"/>
      <c r="AG91" s="107"/>
      <c r="AH91" s="107"/>
      <c r="AI91" s="107"/>
      <c r="AJ91" s="107"/>
      <c r="AK91" s="107"/>
      <c r="AL91" s="71"/>
      <c r="AM91" s="26"/>
      <c r="AN91" s="26"/>
      <c r="AO91" s="239"/>
      <c r="AP91" s="239"/>
      <c r="AQ91" s="239"/>
      <c r="AR91" s="239"/>
      <c r="AS91" s="239"/>
      <c r="AT91" s="239"/>
      <c r="AU91" s="239"/>
      <c r="AV91" s="1107">
        <v>55</v>
      </c>
      <c r="AW91" s="1107"/>
      <c r="AX91" s="25" t="s">
        <v>775</v>
      </c>
      <c r="AY91" s="25"/>
      <c r="AZ91" s="25"/>
      <c r="BA91" s="38"/>
      <c r="BB91" s="35">
        <f t="shared" si="1"/>
        <v>55</v>
      </c>
      <c r="BC91" s="31"/>
    </row>
    <row r="92" spans="1:55" ht="14.25" customHeight="1" x14ac:dyDescent="0.15">
      <c r="A92" s="32">
        <v>22</v>
      </c>
      <c r="B92" s="32" t="s">
        <v>2447</v>
      </c>
      <c r="C92" s="34" t="s">
        <v>22423</v>
      </c>
      <c r="D92" s="187"/>
      <c r="E92" s="187"/>
      <c r="F92" s="187"/>
      <c r="G92" s="187"/>
      <c r="M92" s="20"/>
      <c r="N92" s="193"/>
      <c r="O92" s="193"/>
      <c r="P92" s="193"/>
      <c r="Q92" s="193"/>
      <c r="R92" s="193"/>
      <c r="S92" s="193"/>
      <c r="T92" s="194"/>
      <c r="U92" s="47" t="s">
        <v>2194</v>
      </c>
      <c r="V92" s="184"/>
      <c r="W92" s="184"/>
      <c r="X92" s="184"/>
      <c r="Y92" s="184"/>
      <c r="Z92" s="184"/>
      <c r="AA92" s="184"/>
      <c r="AB92" s="184"/>
      <c r="AC92" s="184"/>
      <c r="AD92" s="40"/>
      <c r="AE92" s="43"/>
      <c r="AF92" s="107"/>
      <c r="AG92" s="107"/>
      <c r="AH92" s="107"/>
      <c r="AI92" s="107"/>
      <c r="AJ92" s="107"/>
      <c r="AK92" s="107"/>
      <c r="AL92" s="71"/>
      <c r="AM92" s="26"/>
      <c r="AN92" s="26"/>
      <c r="AO92" s="239"/>
      <c r="AP92" s="239"/>
      <c r="AQ92" s="239"/>
      <c r="AR92" s="239"/>
      <c r="AS92" s="239"/>
      <c r="AT92" s="239"/>
      <c r="AU92" s="239"/>
      <c r="AV92" s="1106">
        <v>39</v>
      </c>
      <c r="AW92" s="1106"/>
      <c r="AX92" s="25" t="s">
        <v>775</v>
      </c>
      <c r="AY92" s="25"/>
      <c r="AZ92" s="25"/>
      <c r="BA92" s="38"/>
      <c r="BB92" s="35">
        <f t="shared" si="1"/>
        <v>39</v>
      </c>
      <c r="BC92" s="31"/>
    </row>
    <row r="93" spans="1:55" ht="14.25" customHeight="1" x14ac:dyDescent="0.15">
      <c r="A93" s="32">
        <v>22</v>
      </c>
      <c r="B93" s="32" t="s">
        <v>2449</v>
      </c>
      <c r="C93" s="34" t="s">
        <v>22424</v>
      </c>
      <c r="D93" s="187"/>
      <c r="E93" s="187"/>
      <c r="F93" s="187"/>
      <c r="G93" s="187"/>
      <c r="M93" s="20"/>
      <c r="N93" s="193"/>
      <c r="O93" s="193"/>
      <c r="P93" s="193"/>
      <c r="Q93" s="193"/>
      <c r="R93" s="193"/>
      <c r="S93" s="193"/>
      <c r="T93" s="194"/>
      <c r="U93" s="47" t="s">
        <v>2196</v>
      </c>
      <c r="V93" s="184"/>
      <c r="W93" s="184"/>
      <c r="X93" s="184"/>
      <c r="Y93" s="184"/>
      <c r="Z93" s="184"/>
      <c r="AA93" s="184"/>
      <c r="AB93" s="184"/>
      <c r="AC93" s="184"/>
      <c r="AD93" s="40"/>
      <c r="AE93" s="43"/>
      <c r="AF93" s="107"/>
      <c r="AG93" s="107"/>
      <c r="AH93" s="107"/>
      <c r="AI93" s="107"/>
      <c r="AJ93" s="107"/>
      <c r="AK93" s="107"/>
      <c r="AL93" s="71"/>
      <c r="AM93" s="26"/>
      <c r="AN93" s="26"/>
      <c r="AO93" s="239"/>
      <c r="AP93" s="239"/>
      <c r="AQ93" s="239"/>
      <c r="AR93" s="239"/>
      <c r="AS93" s="239"/>
      <c r="AT93" s="239"/>
      <c r="AU93" s="239"/>
      <c r="AV93" s="1107">
        <v>39</v>
      </c>
      <c r="AW93" s="1107"/>
      <c r="AX93" s="25" t="s">
        <v>775</v>
      </c>
      <c r="AY93" s="25"/>
      <c r="AZ93" s="25"/>
      <c r="BA93" s="38"/>
      <c r="BB93" s="35">
        <f t="shared" si="1"/>
        <v>39</v>
      </c>
      <c r="BC93" s="31"/>
    </row>
    <row r="94" spans="1:55" ht="14.25" customHeight="1" x14ac:dyDescent="0.15">
      <c r="A94" s="32">
        <v>22</v>
      </c>
      <c r="B94" s="32" t="s">
        <v>2451</v>
      </c>
      <c r="C94" s="34" t="s">
        <v>22425</v>
      </c>
      <c r="D94" s="187"/>
      <c r="E94" s="187"/>
      <c r="F94" s="187"/>
      <c r="G94" s="187"/>
      <c r="M94" s="20"/>
      <c r="N94" s="193"/>
      <c r="O94" s="193"/>
      <c r="P94" s="193"/>
      <c r="Q94" s="193"/>
      <c r="R94" s="193"/>
      <c r="S94" s="193"/>
      <c r="T94" s="194"/>
      <c r="U94" s="47" t="s">
        <v>2198</v>
      </c>
      <c r="V94" s="184"/>
      <c r="W94" s="184"/>
      <c r="X94" s="184"/>
      <c r="Y94" s="184"/>
      <c r="Z94" s="184"/>
      <c r="AA94" s="184"/>
      <c r="AB94" s="184"/>
      <c r="AC94" s="184"/>
      <c r="AD94" s="40"/>
      <c r="AE94" s="43"/>
      <c r="AF94" s="107"/>
      <c r="AG94" s="107"/>
      <c r="AH94" s="107"/>
      <c r="AI94" s="107"/>
      <c r="AJ94" s="107"/>
      <c r="AK94" s="107"/>
      <c r="AL94" s="71"/>
      <c r="AM94" s="26"/>
      <c r="AN94" s="26"/>
      <c r="AO94" s="239"/>
      <c r="AP94" s="239"/>
      <c r="AQ94" s="239"/>
      <c r="AR94" s="239"/>
      <c r="AS94" s="239"/>
      <c r="AT94" s="239"/>
      <c r="AU94" s="239"/>
      <c r="AV94" s="1106">
        <v>30</v>
      </c>
      <c r="AW94" s="1106"/>
      <c r="AX94" s="25" t="s">
        <v>775</v>
      </c>
      <c r="AY94" s="25"/>
      <c r="AZ94" s="25"/>
      <c r="BA94" s="38"/>
      <c r="BB94" s="35">
        <f t="shared" si="1"/>
        <v>30</v>
      </c>
      <c r="BC94" s="31"/>
    </row>
    <row r="95" spans="1:55" ht="14.25" customHeight="1" x14ac:dyDescent="0.15">
      <c r="A95" s="32">
        <v>22</v>
      </c>
      <c r="B95" s="32" t="s">
        <v>2453</v>
      </c>
      <c r="C95" s="34" t="s">
        <v>22426</v>
      </c>
      <c r="D95" s="187"/>
      <c r="E95" s="187"/>
      <c r="F95" s="187"/>
      <c r="G95" s="187"/>
      <c r="M95" s="20"/>
      <c r="N95" s="193"/>
      <c r="O95" s="193"/>
      <c r="P95" s="193"/>
      <c r="Q95" s="193"/>
      <c r="R95" s="193"/>
      <c r="S95" s="193"/>
      <c r="T95" s="194"/>
      <c r="U95" s="47" t="s">
        <v>2200</v>
      </c>
      <c r="V95" s="184"/>
      <c r="W95" s="184"/>
      <c r="X95" s="184"/>
      <c r="Y95" s="184"/>
      <c r="Z95" s="184"/>
      <c r="AA95" s="184"/>
      <c r="AB95" s="184"/>
      <c r="AC95" s="184"/>
      <c r="AD95" s="40"/>
      <c r="AE95" s="43"/>
      <c r="AF95" s="107"/>
      <c r="AG95" s="107"/>
      <c r="AH95" s="107"/>
      <c r="AI95" s="107"/>
      <c r="AJ95" s="107"/>
      <c r="AK95" s="107"/>
      <c r="AL95" s="71"/>
      <c r="AM95" s="26"/>
      <c r="AN95" s="26"/>
      <c r="AO95" s="239"/>
      <c r="AP95" s="239"/>
      <c r="AQ95" s="239"/>
      <c r="AR95" s="239"/>
      <c r="AS95" s="239"/>
      <c r="AT95" s="239"/>
      <c r="AU95" s="239"/>
      <c r="AV95" s="1107">
        <v>24</v>
      </c>
      <c r="AW95" s="1107"/>
      <c r="AX95" s="25" t="s">
        <v>775</v>
      </c>
      <c r="AY95" s="25"/>
      <c r="AZ95" s="25"/>
      <c r="BA95" s="38"/>
      <c r="BB95" s="35">
        <f t="shared" si="1"/>
        <v>24</v>
      </c>
      <c r="BC95" s="31"/>
    </row>
    <row r="96" spans="1:55" ht="14.25" customHeight="1" x14ac:dyDescent="0.15">
      <c r="A96" s="32">
        <v>22</v>
      </c>
      <c r="B96" s="32" t="s">
        <v>2455</v>
      </c>
      <c r="C96" s="34" t="s">
        <v>22427</v>
      </c>
      <c r="D96" s="187"/>
      <c r="E96" s="187"/>
      <c r="F96" s="187"/>
      <c r="G96" s="187"/>
      <c r="M96" s="20"/>
      <c r="N96" s="193"/>
      <c r="O96" s="193"/>
      <c r="P96" s="193"/>
      <c r="Q96" s="193"/>
      <c r="R96" s="193"/>
      <c r="S96" s="193"/>
      <c r="T96" s="194"/>
      <c r="U96" s="47" t="s">
        <v>2202</v>
      </c>
      <c r="V96" s="184"/>
      <c r="W96" s="184"/>
      <c r="X96" s="184"/>
      <c r="Y96" s="184"/>
      <c r="Z96" s="184"/>
      <c r="AA96" s="184"/>
      <c r="AB96" s="184"/>
      <c r="AC96" s="184"/>
      <c r="AD96" s="40"/>
      <c r="AE96" s="43"/>
      <c r="AF96" s="107"/>
      <c r="AG96" s="107"/>
      <c r="AH96" s="107"/>
      <c r="AI96" s="107"/>
      <c r="AJ96" s="107"/>
      <c r="AK96" s="107"/>
      <c r="AL96" s="71"/>
      <c r="AM96" s="26"/>
      <c r="AN96" s="26"/>
      <c r="AO96" s="239"/>
      <c r="AP96" s="239"/>
      <c r="AQ96" s="239"/>
      <c r="AR96" s="239"/>
      <c r="AS96" s="239"/>
      <c r="AT96" s="239"/>
      <c r="AU96" s="239"/>
      <c r="AV96" s="1106">
        <v>21</v>
      </c>
      <c r="AW96" s="1106"/>
      <c r="AX96" s="25" t="s">
        <v>775</v>
      </c>
      <c r="AY96" s="25"/>
      <c r="AZ96" s="25"/>
      <c r="BA96" s="38"/>
      <c r="BB96" s="35">
        <f t="shared" si="1"/>
        <v>21</v>
      </c>
      <c r="BC96" s="31"/>
    </row>
    <row r="97" spans="1:55" ht="14.25" customHeight="1" x14ac:dyDescent="0.15">
      <c r="A97" s="32">
        <v>22</v>
      </c>
      <c r="B97" s="32" t="s">
        <v>2457</v>
      </c>
      <c r="C97" s="34" t="s">
        <v>22428</v>
      </c>
      <c r="D97" s="187"/>
      <c r="E97" s="187"/>
      <c r="F97" s="187"/>
      <c r="G97" s="187"/>
      <c r="M97" s="20"/>
      <c r="N97" s="193"/>
      <c r="O97" s="193"/>
      <c r="P97" s="193"/>
      <c r="Q97" s="193"/>
      <c r="R97" s="193"/>
      <c r="S97" s="193"/>
      <c r="T97" s="194"/>
      <c r="U97" s="47" t="s">
        <v>2204</v>
      </c>
      <c r="V97" s="184"/>
      <c r="W97" s="184"/>
      <c r="X97" s="184"/>
      <c r="Y97" s="184"/>
      <c r="Z97" s="184"/>
      <c r="AA97" s="184"/>
      <c r="AB97" s="184"/>
      <c r="AC97" s="184"/>
      <c r="AD97" s="40"/>
      <c r="AE97" s="43"/>
      <c r="AF97" s="107"/>
      <c r="AG97" s="107"/>
      <c r="AH97" s="107"/>
      <c r="AI97" s="107"/>
      <c r="AJ97" s="107"/>
      <c r="AK97" s="107"/>
      <c r="AL97" s="71"/>
      <c r="AM97" s="26"/>
      <c r="AN97" s="26"/>
      <c r="AO97" s="239"/>
      <c r="AP97" s="239"/>
      <c r="AQ97" s="239"/>
      <c r="AR97" s="239"/>
      <c r="AS97" s="239"/>
      <c r="AT97" s="239"/>
      <c r="AU97" s="239"/>
      <c r="AV97" s="1107">
        <v>18</v>
      </c>
      <c r="AW97" s="1107"/>
      <c r="AX97" s="25" t="s">
        <v>775</v>
      </c>
      <c r="AY97" s="25"/>
      <c r="AZ97" s="25"/>
      <c r="BA97" s="38"/>
      <c r="BB97" s="35">
        <f t="shared" si="1"/>
        <v>18</v>
      </c>
      <c r="BC97" s="31"/>
    </row>
    <row r="98" spans="1:55" ht="14.25" customHeight="1" x14ac:dyDescent="0.15">
      <c r="A98" s="32">
        <v>22</v>
      </c>
      <c r="B98" s="32" t="s">
        <v>2459</v>
      </c>
      <c r="C98" s="34" t="s">
        <v>22429</v>
      </c>
      <c r="D98" s="187"/>
      <c r="E98" s="187"/>
      <c r="F98" s="187"/>
      <c r="G98" s="187"/>
      <c r="M98" s="20"/>
      <c r="N98" s="193"/>
      <c r="O98" s="193"/>
      <c r="P98" s="193"/>
      <c r="Q98" s="193"/>
      <c r="R98" s="193"/>
      <c r="S98" s="193"/>
      <c r="T98" s="194"/>
      <c r="U98" s="47" t="s">
        <v>2206</v>
      </c>
      <c r="V98" s="184"/>
      <c r="W98" s="184"/>
      <c r="X98" s="184"/>
      <c r="Y98" s="184"/>
      <c r="Z98" s="184"/>
      <c r="AA98" s="184"/>
      <c r="AB98" s="184"/>
      <c r="AC98" s="184"/>
      <c r="AD98" s="40"/>
      <c r="AE98" s="43"/>
      <c r="AF98" s="107"/>
      <c r="AG98" s="107"/>
      <c r="AH98" s="107"/>
      <c r="AI98" s="107"/>
      <c r="AJ98" s="107"/>
      <c r="AK98" s="107"/>
      <c r="AL98" s="71"/>
      <c r="AM98" s="26"/>
      <c r="AN98" s="26"/>
      <c r="AO98" s="239"/>
      <c r="AP98" s="239"/>
      <c r="AQ98" s="239"/>
      <c r="AR98" s="239"/>
      <c r="AS98" s="239"/>
      <c r="AT98" s="239"/>
      <c r="AU98" s="239"/>
      <c r="AV98" s="1106">
        <v>16</v>
      </c>
      <c r="AW98" s="1106"/>
      <c r="AX98" s="25" t="s">
        <v>775</v>
      </c>
      <c r="AY98" s="25"/>
      <c r="AZ98" s="25"/>
      <c r="BA98" s="38"/>
      <c r="BB98" s="35">
        <f t="shared" si="1"/>
        <v>16</v>
      </c>
      <c r="BC98" s="31"/>
    </row>
    <row r="99" spans="1:55" ht="14.25" customHeight="1" x14ac:dyDescent="0.15">
      <c r="A99" s="32">
        <v>22</v>
      </c>
      <c r="B99" s="32" t="s">
        <v>2461</v>
      </c>
      <c r="C99" s="34" t="s">
        <v>22430</v>
      </c>
      <c r="D99" s="187"/>
      <c r="E99" s="187"/>
      <c r="F99" s="187"/>
      <c r="G99" s="187"/>
      <c r="M99" s="20"/>
      <c r="N99" s="193"/>
      <c r="O99" s="193"/>
      <c r="P99" s="193"/>
      <c r="Q99" s="193"/>
      <c r="R99" s="193"/>
      <c r="S99" s="193"/>
      <c r="T99" s="194"/>
      <c r="U99" s="47" t="s">
        <v>2208</v>
      </c>
      <c r="V99" s="184"/>
      <c r="W99" s="184"/>
      <c r="X99" s="184"/>
      <c r="Y99" s="184"/>
      <c r="Z99" s="184"/>
      <c r="AA99" s="184"/>
      <c r="AB99" s="184"/>
      <c r="AC99" s="184"/>
      <c r="AD99" s="40"/>
      <c r="AE99" s="43"/>
      <c r="AF99" s="107"/>
      <c r="AG99" s="107"/>
      <c r="AH99" s="107"/>
      <c r="AI99" s="107"/>
      <c r="AJ99" s="107"/>
      <c r="AK99" s="107"/>
      <c r="AL99" s="71"/>
      <c r="AM99" s="26"/>
      <c r="AN99" s="26"/>
      <c r="AO99" s="239"/>
      <c r="AP99" s="239"/>
      <c r="AQ99" s="239"/>
      <c r="AR99" s="239"/>
      <c r="AS99" s="239"/>
      <c r="AT99" s="239"/>
      <c r="AU99" s="239"/>
      <c r="AV99" s="1107">
        <v>14</v>
      </c>
      <c r="AW99" s="1107"/>
      <c r="AX99" s="25" t="s">
        <v>775</v>
      </c>
      <c r="AY99" s="25"/>
      <c r="AZ99" s="25"/>
      <c r="BA99" s="38"/>
      <c r="BB99" s="35">
        <f t="shared" si="1"/>
        <v>14</v>
      </c>
      <c r="BC99" s="31"/>
    </row>
    <row r="100" spans="1:55" ht="14.25" customHeight="1" x14ac:dyDescent="0.15">
      <c r="A100" s="32">
        <v>22</v>
      </c>
      <c r="B100" s="32" t="s">
        <v>2463</v>
      </c>
      <c r="C100" s="34" t="s">
        <v>22431</v>
      </c>
      <c r="D100" s="187"/>
      <c r="E100" s="187"/>
      <c r="F100" s="187"/>
      <c r="G100" s="187"/>
      <c r="M100" s="47" t="s">
        <v>2210</v>
      </c>
      <c r="N100" s="234"/>
      <c r="O100" s="234"/>
      <c r="P100" s="234"/>
      <c r="Q100" s="234"/>
      <c r="R100" s="234"/>
      <c r="S100" s="234"/>
      <c r="T100" s="235"/>
      <c r="U100" s="47" t="s">
        <v>2174</v>
      </c>
      <c r="V100" s="184"/>
      <c r="W100" s="184"/>
      <c r="X100" s="184"/>
      <c r="Y100" s="184"/>
      <c r="Z100" s="184"/>
      <c r="AA100" s="184"/>
      <c r="AB100" s="184"/>
      <c r="AC100" s="184"/>
      <c r="AD100" s="40"/>
      <c r="AE100" s="43"/>
      <c r="AF100" s="107"/>
      <c r="AG100" s="107"/>
      <c r="AH100" s="107"/>
      <c r="AI100" s="107"/>
      <c r="AJ100" s="107"/>
      <c r="AK100" s="107"/>
      <c r="AL100" s="71"/>
      <c r="AM100" s="26"/>
      <c r="AN100" s="26"/>
      <c r="AO100" s="239"/>
      <c r="AP100" s="239"/>
      <c r="AQ100" s="239"/>
      <c r="AR100" s="239"/>
      <c r="AS100" s="239"/>
      <c r="AT100" s="239"/>
      <c r="AU100" s="239"/>
      <c r="AV100" s="1107">
        <v>136</v>
      </c>
      <c r="AW100" s="1107"/>
      <c r="AX100" s="25" t="s">
        <v>775</v>
      </c>
      <c r="AY100" s="25"/>
      <c r="AZ100" s="25"/>
      <c r="BA100" s="38"/>
      <c r="BB100" s="35">
        <f t="shared" si="1"/>
        <v>136</v>
      </c>
      <c r="BC100" s="31"/>
    </row>
    <row r="101" spans="1:55" ht="14.25" customHeight="1" x14ac:dyDescent="0.15">
      <c r="A101" s="32">
        <v>22</v>
      </c>
      <c r="B101" s="32" t="s">
        <v>2465</v>
      </c>
      <c r="C101" s="34" t="s">
        <v>22432</v>
      </c>
      <c r="D101" s="187"/>
      <c r="E101" s="187"/>
      <c r="F101" s="187"/>
      <c r="G101" s="187"/>
      <c r="M101" s="20"/>
      <c r="N101" s="193"/>
      <c r="O101" s="193"/>
      <c r="P101" s="193"/>
      <c r="Q101" s="193"/>
      <c r="R101" s="193"/>
      <c r="S101" s="193"/>
      <c r="T101" s="194"/>
      <c r="U101" s="47" t="s">
        <v>2178</v>
      </c>
      <c r="V101" s="184"/>
      <c r="W101" s="184"/>
      <c r="X101" s="184"/>
      <c r="Y101" s="184"/>
      <c r="Z101" s="184"/>
      <c r="AA101" s="184"/>
      <c r="AB101" s="184"/>
      <c r="AC101" s="184"/>
      <c r="AD101" s="40"/>
      <c r="AE101" s="43"/>
      <c r="AF101" s="107"/>
      <c r="AG101" s="107"/>
      <c r="AH101" s="107"/>
      <c r="AI101" s="107"/>
      <c r="AJ101" s="107"/>
      <c r="AK101" s="107"/>
      <c r="AL101" s="71"/>
      <c r="AM101" s="26"/>
      <c r="AN101" s="26"/>
      <c r="AO101" s="239"/>
      <c r="AP101" s="239"/>
      <c r="AQ101" s="239"/>
      <c r="AR101" s="239"/>
      <c r="AS101" s="239"/>
      <c r="AT101" s="239"/>
      <c r="AU101" s="239"/>
      <c r="AV101" s="1106">
        <v>136</v>
      </c>
      <c r="AW101" s="1106"/>
      <c r="AX101" s="25" t="s">
        <v>775</v>
      </c>
      <c r="AY101" s="25"/>
      <c r="AZ101" s="25"/>
      <c r="BA101" s="38"/>
      <c r="BB101" s="35">
        <f t="shared" si="1"/>
        <v>136</v>
      </c>
      <c r="BC101" s="31"/>
    </row>
    <row r="102" spans="1:55" ht="14.25" customHeight="1" x14ac:dyDescent="0.15">
      <c r="A102" s="32">
        <v>22</v>
      </c>
      <c r="B102" s="32" t="s">
        <v>2467</v>
      </c>
      <c r="C102" s="34" t="s">
        <v>22433</v>
      </c>
      <c r="D102" s="187"/>
      <c r="E102" s="187"/>
      <c r="F102" s="187"/>
      <c r="G102" s="187"/>
      <c r="M102" s="20"/>
      <c r="N102" s="193"/>
      <c r="O102" s="193"/>
      <c r="P102" s="193"/>
      <c r="Q102" s="193"/>
      <c r="R102" s="193"/>
      <c r="S102" s="193"/>
      <c r="T102" s="194"/>
      <c r="U102" s="47" t="s">
        <v>1548</v>
      </c>
      <c r="V102" s="184"/>
      <c r="W102" s="184"/>
      <c r="X102" s="184"/>
      <c r="Y102" s="184"/>
      <c r="Z102" s="184"/>
      <c r="AA102" s="184"/>
      <c r="AB102" s="184"/>
      <c r="AC102" s="184"/>
      <c r="AD102" s="40"/>
      <c r="AE102" s="43"/>
      <c r="AF102" s="107"/>
      <c r="AG102" s="107"/>
      <c r="AH102" s="107"/>
      <c r="AI102" s="107"/>
      <c r="AJ102" s="107"/>
      <c r="AK102" s="107"/>
      <c r="AL102" s="71"/>
      <c r="AM102" s="26"/>
      <c r="AN102" s="26"/>
      <c r="AO102" s="239"/>
      <c r="AP102" s="239"/>
      <c r="AQ102" s="239"/>
      <c r="AR102" s="239"/>
      <c r="AS102" s="239"/>
      <c r="AT102" s="239"/>
      <c r="AU102" s="239"/>
      <c r="AV102" s="1107">
        <v>136</v>
      </c>
      <c r="AW102" s="1107"/>
      <c r="AX102" s="25" t="s">
        <v>775</v>
      </c>
      <c r="AY102" s="25"/>
      <c r="AZ102" s="25"/>
      <c r="BA102" s="38"/>
      <c r="BB102" s="35">
        <f t="shared" si="1"/>
        <v>136</v>
      </c>
      <c r="BC102" s="31"/>
    </row>
    <row r="103" spans="1:55" ht="14.25" customHeight="1" x14ac:dyDescent="0.15">
      <c r="A103" s="32">
        <v>22</v>
      </c>
      <c r="B103" s="32" t="s">
        <v>2469</v>
      </c>
      <c r="C103" s="34" t="s">
        <v>22434</v>
      </c>
      <c r="D103" s="187"/>
      <c r="E103" s="187"/>
      <c r="F103" s="187"/>
      <c r="G103" s="187"/>
      <c r="M103" s="20"/>
      <c r="N103" s="193"/>
      <c r="O103" s="193"/>
      <c r="P103" s="193"/>
      <c r="Q103" s="193"/>
      <c r="R103" s="193"/>
      <c r="S103" s="193"/>
      <c r="T103" s="194"/>
      <c r="U103" s="47" t="s">
        <v>2183</v>
      </c>
      <c r="V103" s="184"/>
      <c r="W103" s="184"/>
      <c r="X103" s="184"/>
      <c r="Y103" s="184"/>
      <c r="Z103" s="184"/>
      <c r="AA103" s="184"/>
      <c r="AB103" s="184"/>
      <c r="AC103" s="184"/>
      <c r="AD103" s="40"/>
      <c r="AE103" s="43"/>
      <c r="AF103" s="107"/>
      <c r="AG103" s="107"/>
      <c r="AH103" s="107"/>
      <c r="AI103" s="107"/>
      <c r="AJ103" s="107"/>
      <c r="AK103" s="107"/>
      <c r="AL103" s="71"/>
      <c r="AM103" s="26"/>
      <c r="AN103" s="26"/>
      <c r="AO103" s="239"/>
      <c r="AP103" s="239"/>
      <c r="AQ103" s="239"/>
      <c r="AR103" s="239"/>
      <c r="AS103" s="239"/>
      <c r="AT103" s="239"/>
      <c r="AU103" s="239"/>
      <c r="AV103" s="1106">
        <v>90</v>
      </c>
      <c r="AW103" s="1106"/>
      <c r="AX103" s="25" t="s">
        <v>775</v>
      </c>
      <c r="AY103" s="25"/>
      <c r="AZ103" s="25"/>
      <c r="BA103" s="38"/>
      <c r="BB103" s="35">
        <f t="shared" si="1"/>
        <v>90</v>
      </c>
      <c r="BC103" s="31"/>
    </row>
    <row r="104" spans="1:55" ht="14.25" customHeight="1" x14ac:dyDescent="0.15">
      <c r="A104" s="32">
        <v>22</v>
      </c>
      <c r="B104" s="32" t="s">
        <v>2471</v>
      </c>
      <c r="C104" s="34" t="s">
        <v>22435</v>
      </c>
      <c r="D104" s="187"/>
      <c r="E104" s="187"/>
      <c r="F104" s="187"/>
      <c r="G104" s="187"/>
      <c r="M104" s="20"/>
      <c r="N104" s="193"/>
      <c r="O104" s="193"/>
      <c r="P104" s="193"/>
      <c r="Q104" s="193"/>
      <c r="R104" s="193"/>
      <c r="S104" s="193"/>
      <c r="T104" s="194"/>
      <c r="U104" s="47" t="s">
        <v>2186</v>
      </c>
      <c r="V104" s="184"/>
      <c r="W104" s="184"/>
      <c r="X104" s="184"/>
      <c r="Y104" s="184"/>
      <c r="Z104" s="184"/>
      <c r="AA104" s="184"/>
      <c r="AB104" s="184"/>
      <c r="AC104" s="184"/>
      <c r="AD104" s="40"/>
      <c r="AE104" s="43"/>
      <c r="AF104" s="107"/>
      <c r="AG104" s="107"/>
      <c r="AH104" s="107"/>
      <c r="AI104" s="107"/>
      <c r="AJ104" s="107"/>
      <c r="AK104" s="107"/>
      <c r="AL104" s="71"/>
      <c r="AM104" s="26"/>
      <c r="AN104" s="26"/>
      <c r="AO104" s="239"/>
      <c r="AP104" s="239"/>
      <c r="AQ104" s="239"/>
      <c r="AR104" s="239"/>
      <c r="AS104" s="239"/>
      <c r="AT104" s="239"/>
      <c r="AU104" s="239"/>
      <c r="AV104" s="1107">
        <v>90</v>
      </c>
      <c r="AW104" s="1107"/>
      <c r="AX104" s="25" t="s">
        <v>775</v>
      </c>
      <c r="AY104" s="25"/>
      <c r="AZ104" s="25"/>
      <c r="BA104" s="38"/>
      <c r="BB104" s="35">
        <f t="shared" si="1"/>
        <v>90</v>
      </c>
      <c r="BC104" s="31"/>
    </row>
    <row r="105" spans="1:55" ht="14.25" customHeight="1" x14ac:dyDescent="0.15">
      <c r="A105" s="32">
        <v>22</v>
      </c>
      <c r="B105" s="32" t="s">
        <v>2473</v>
      </c>
      <c r="C105" s="34" t="s">
        <v>22436</v>
      </c>
      <c r="D105" s="187"/>
      <c r="E105" s="187"/>
      <c r="F105" s="187"/>
      <c r="G105" s="187"/>
      <c r="M105" s="20"/>
      <c r="N105" s="193"/>
      <c r="O105" s="193"/>
      <c r="P105" s="193"/>
      <c r="Q105" s="193"/>
      <c r="R105" s="193"/>
      <c r="S105" s="193"/>
      <c r="T105" s="194"/>
      <c r="U105" s="47" t="s">
        <v>2189</v>
      </c>
      <c r="V105" s="184"/>
      <c r="W105" s="184"/>
      <c r="X105" s="184"/>
      <c r="Y105" s="184"/>
      <c r="Z105" s="184"/>
      <c r="AA105" s="184"/>
      <c r="AB105" s="184"/>
      <c r="AC105" s="184"/>
      <c r="AD105" s="40"/>
      <c r="AE105" s="43"/>
      <c r="AF105" s="107"/>
      <c r="AG105" s="107"/>
      <c r="AH105" s="107"/>
      <c r="AI105" s="107"/>
      <c r="AJ105" s="107"/>
      <c r="AK105" s="107"/>
      <c r="AL105" s="71"/>
      <c r="AM105" s="26"/>
      <c r="AN105" s="26"/>
      <c r="AO105" s="239"/>
      <c r="AP105" s="239"/>
      <c r="AQ105" s="239"/>
      <c r="AR105" s="239"/>
      <c r="AS105" s="239"/>
      <c r="AT105" s="239"/>
      <c r="AU105" s="239"/>
      <c r="AV105" s="1106">
        <v>55</v>
      </c>
      <c r="AW105" s="1106"/>
      <c r="AX105" s="25" t="s">
        <v>775</v>
      </c>
      <c r="AY105" s="25"/>
      <c r="AZ105" s="25"/>
      <c r="BA105" s="38"/>
      <c r="BB105" s="35">
        <f t="shared" si="1"/>
        <v>55</v>
      </c>
      <c r="BC105" s="31"/>
    </row>
    <row r="106" spans="1:55" ht="14.25" customHeight="1" x14ac:dyDescent="0.15">
      <c r="A106" s="32">
        <v>22</v>
      </c>
      <c r="B106" s="32" t="s">
        <v>2475</v>
      </c>
      <c r="C106" s="34" t="s">
        <v>22437</v>
      </c>
      <c r="D106" s="187"/>
      <c r="E106" s="187"/>
      <c r="F106" s="187"/>
      <c r="G106" s="187"/>
      <c r="M106" s="20"/>
      <c r="N106" s="193"/>
      <c r="O106" s="193"/>
      <c r="P106" s="193"/>
      <c r="Q106" s="193"/>
      <c r="R106" s="193"/>
      <c r="S106" s="193"/>
      <c r="T106" s="194"/>
      <c r="U106" s="47" t="s">
        <v>2192</v>
      </c>
      <c r="V106" s="184"/>
      <c r="W106" s="184"/>
      <c r="X106" s="184"/>
      <c r="Y106" s="184"/>
      <c r="Z106" s="184"/>
      <c r="AA106" s="184"/>
      <c r="AB106" s="184"/>
      <c r="AC106" s="184"/>
      <c r="AD106" s="40"/>
      <c r="AE106" s="43"/>
      <c r="AF106" s="107"/>
      <c r="AG106" s="107"/>
      <c r="AH106" s="107"/>
      <c r="AI106" s="107"/>
      <c r="AJ106" s="107"/>
      <c r="AK106" s="107"/>
      <c r="AL106" s="71"/>
      <c r="AM106" s="26"/>
      <c r="AN106" s="26"/>
      <c r="AO106" s="239"/>
      <c r="AP106" s="239"/>
      <c r="AQ106" s="239"/>
      <c r="AR106" s="239"/>
      <c r="AS106" s="239"/>
      <c r="AT106" s="239"/>
      <c r="AU106" s="239"/>
      <c r="AV106" s="1107">
        <v>55</v>
      </c>
      <c r="AW106" s="1107"/>
      <c r="AX106" s="25" t="s">
        <v>775</v>
      </c>
      <c r="AY106" s="25"/>
      <c r="AZ106" s="25"/>
      <c r="BA106" s="38"/>
      <c r="BB106" s="35">
        <f t="shared" si="1"/>
        <v>55</v>
      </c>
      <c r="BC106" s="31"/>
    </row>
    <row r="107" spans="1:55" ht="14.25" customHeight="1" x14ac:dyDescent="0.15">
      <c r="A107" s="32">
        <v>22</v>
      </c>
      <c r="B107" s="32" t="s">
        <v>2477</v>
      </c>
      <c r="C107" s="34" t="s">
        <v>22438</v>
      </c>
      <c r="D107" s="187"/>
      <c r="E107" s="187"/>
      <c r="F107" s="187"/>
      <c r="G107" s="187"/>
      <c r="M107" s="20"/>
      <c r="N107" s="193"/>
      <c r="O107" s="193"/>
      <c r="P107" s="193"/>
      <c r="Q107" s="193"/>
      <c r="R107" s="193"/>
      <c r="S107" s="193"/>
      <c r="T107" s="194"/>
      <c r="U107" s="47" t="s">
        <v>2194</v>
      </c>
      <c r="V107" s="184"/>
      <c r="W107" s="184"/>
      <c r="X107" s="184"/>
      <c r="Y107" s="184"/>
      <c r="Z107" s="184"/>
      <c r="AA107" s="184"/>
      <c r="AB107" s="184"/>
      <c r="AC107" s="184"/>
      <c r="AD107" s="40"/>
      <c r="AE107" s="43"/>
      <c r="AF107" s="107"/>
      <c r="AG107" s="107"/>
      <c r="AH107" s="107"/>
      <c r="AI107" s="107"/>
      <c r="AJ107" s="107"/>
      <c r="AK107" s="107"/>
      <c r="AL107" s="71"/>
      <c r="AM107" s="26"/>
      <c r="AN107" s="26"/>
      <c r="AO107" s="239"/>
      <c r="AP107" s="239"/>
      <c r="AQ107" s="239"/>
      <c r="AR107" s="239"/>
      <c r="AS107" s="239"/>
      <c r="AT107" s="239"/>
      <c r="AU107" s="239"/>
      <c r="AV107" s="1106">
        <v>39</v>
      </c>
      <c r="AW107" s="1106"/>
      <c r="AX107" s="25" t="s">
        <v>775</v>
      </c>
      <c r="AY107" s="25"/>
      <c r="AZ107" s="25"/>
      <c r="BA107" s="38"/>
      <c r="BB107" s="35">
        <f t="shared" si="1"/>
        <v>39</v>
      </c>
      <c r="BC107" s="31"/>
    </row>
    <row r="108" spans="1:55" ht="14.25" customHeight="1" x14ac:dyDescent="0.15">
      <c r="A108" s="32">
        <v>22</v>
      </c>
      <c r="B108" s="32" t="s">
        <v>2479</v>
      </c>
      <c r="C108" s="34" t="s">
        <v>22439</v>
      </c>
      <c r="D108" s="187"/>
      <c r="E108" s="187"/>
      <c r="F108" s="187"/>
      <c r="G108" s="187"/>
      <c r="M108" s="20"/>
      <c r="N108" s="193"/>
      <c r="O108" s="193"/>
      <c r="P108" s="193"/>
      <c r="Q108" s="193"/>
      <c r="R108" s="193"/>
      <c r="S108" s="193"/>
      <c r="T108" s="194"/>
      <c r="U108" s="47" t="s">
        <v>2196</v>
      </c>
      <c r="V108" s="184"/>
      <c r="W108" s="184"/>
      <c r="X108" s="184"/>
      <c r="Y108" s="184"/>
      <c r="Z108" s="184"/>
      <c r="AA108" s="184"/>
      <c r="AB108" s="184"/>
      <c r="AC108" s="184"/>
      <c r="AD108" s="40"/>
      <c r="AE108" s="43"/>
      <c r="AF108" s="107"/>
      <c r="AG108" s="107"/>
      <c r="AH108" s="107"/>
      <c r="AI108" s="107"/>
      <c r="AJ108" s="107"/>
      <c r="AK108" s="107"/>
      <c r="AL108" s="71"/>
      <c r="AM108" s="26"/>
      <c r="AN108" s="26"/>
      <c r="AO108" s="239"/>
      <c r="AP108" s="239"/>
      <c r="AQ108" s="239"/>
      <c r="AR108" s="239"/>
      <c r="AS108" s="239"/>
      <c r="AT108" s="239"/>
      <c r="AU108" s="239"/>
      <c r="AV108" s="1107">
        <v>39</v>
      </c>
      <c r="AW108" s="1107"/>
      <c r="AX108" s="25" t="s">
        <v>775</v>
      </c>
      <c r="AY108" s="25"/>
      <c r="AZ108" s="25"/>
      <c r="BA108" s="38"/>
      <c r="BB108" s="35">
        <f t="shared" si="1"/>
        <v>39</v>
      </c>
      <c r="BC108" s="31"/>
    </row>
    <row r="109" spans="1:55" ht="14.25" customHeight="1" x14ac:dyDescent="0.15">
      <c r="A109" s="32">
        <v>22</v>
      </c>
      <c r="B109" s="32" t="s">
        <v>2481</v>
      </c>
      <c r="C109" s="34" t="s">
        <v>22440</v>
      </c>
      <c r="D109" s="187"/>
      <c r="E109" s="187"/>
      <c r="F109" s="187"/>
      <c r="G109" s="187"/>
      <c r="M109" s="20"/>
      <c r="N109" s="193"/>
      <c r="O109" s="193"/>
      <c r="P109" s="193"/>
      <c r="Q109" s="193"/>
      <c r="R109" s="193"/>
      <c r="S109" s="193"/>
      <c r="T109" s="194"/>
      <c r="U109" s="47" t="s">
        <v>2198</v>
      </c>
      <c r="V109" s="184"/>
      <c r="W109" s="184"/>
      <c r="X109" s="184"/>
      <c r="Y109" s="184"/>
      <c r="Z109" s="184"/>
      <c r="AA109" s="184"/>
      <c r="AB109" s="184"/>
      <c r="AC109" s="184"/>
      <c r="AD109" s="40"/>
      <c r="AE109" s="43"/>
      <c r="AF109" s="107"/>
      <c r="AG109" s="107"/>
      <c r="AH109" s="107"/>
      <c r="AI109" s="107"/>
      <c r="AJ109" s="107"/>
      <c r="AK109" s="107"/>
      <c r="AL109" s="71"/>
      <c r="AM109" s="26"/>
      <c r="AN109" s="26"/>
      <c r="AO109" s="239"/>
      <c r="AP109" s="239"/>
      <c r="AQ109" s="239"/>
      <c r="AR109" s="239"/>
      <c r="AS109" s="239"/>
      <c r="AT109" s="239"/>
      <c r="AU109" s="239"/>
      <c r="AV109" s="1107">
        <v>30</v>
      </c>
      <c r="AW109" s="1107"/>
      <c r="AX109" s="25" t="s">
        <v>775</v>
      </c>
      <c r="AY109" s="25"/>
      <c r="AZ109" s="25"/>
      <c r="BA109" s="38"/>
      <c r="BB109" s="35">
        <f t="shared" si="1"/>
        <v>30</v>
      </c>
      <c r="BC109" s="31"/>
    </row>
    <row r="110" spans="1:55" ht="14.25" customHeight="1" x14ac:dyDescent="0.15">
      <c r="A110" s="32">
        <v>22</v>
      </c>
      <c r="B110" s="32" t="s">
        <v>2483</v>
      </c>
      <c r="C110" s="34" t="s">
        <v>22441</v>
      </c>
      <c r="D110" s="187"/>
      <c r="E110" s="187"/>
      <c r="F110" s="187"/>
      <c r="G110" s="187"/>
      <c r="M110" s="20"/>
      <c r="N110" s="193"/>
      <c r="O110" s="193"/>
      <c r="P110" s="193"/>
      <c r="Q110" s="193"/>
      <c r="R110" s="193"/>
      <c r="S110" s="193"/>
      <c r="T110" s="194"/>
      <c r="U110" s="47" t="s">
        <v>2200</v>
      </c>
      <c r="V110" s="184"/>
      <c r="W110" s="184"/>
      <c r="X110" s="184"/>
      <c r="Y110" s="184"/>
      <c r="Z110" s="184"/>
      <c r="AA110" s="184"/>
      <c r="AB110" s="184"/>
      <c r="AC110" s="184"/>
      <c r="AD110" s="40"/>
      <c r="AE110" s="43"/>
      <c r="AF110" s="107"/>
      <c r="AG110" s="107"/>
      <c r="AH110" s="107"/>
      <c r="AI110" s="107"/>
      <c r="AJ110" s="107"/>
      <c r="AK110" s="107"/>
      <c r="AL110" s="71"/>
      <c r="AM110" s="26"/>
      <c r="AN110" s="26"/>
      <c r="AO110" s="239"/>
      <c r="AP110" s="239"/>
      <c r="AQ110" s="239"/>
      <c r="AR110" s="239"/>
      <c r="AS110" s="239"/>
      <c r="AT110" s="239"/>
      <c r="AU110" s="239"/>
      <c r="AV110" s="1106">
        <v>24</v>
      </c>
      <c r="AW110" s="1106"/>
      <c r="AX110" s="25" t="s">
        <v>775</v>
      </c>
      <c r="AY110" s="25"/>
      <c r="AZ110" s="25"/>
      <c r="BA110" s="38"/>
      <c r="BB110" s="35">
        <f t="shared" si="1"/>
        <v>24</v>
      </c>
      <c r="BC110" s="31"/>
    </row>
    <row r="111" spans="1:55" ht="14.25" customHeight="1" x14ac:dyDescent="0.15">
      <c r="A111" s="32">
        <v>22</v>
      </c>
      <c r="B111" s="32" t="s">
        <v>2485</v>
      </c>
      <c r="C111" s="34" t="s">
        <v>22442</v>
      </c>
      <c r="D111" s="187"/>
      <c r="E111" s="187"/>
      <c r="F111" s="187"/>
      <c r="G111" s="187"/>
      <c r="M111" s="20"/>
      <c r="N111" s="193"/>
      <c r="O111" s="193"/>
      <c r="P111" s="193"/>
      <c r="Q111" s="193"/>
      <c r="R111" s="193"/>
      <c r="S111" s="193"/>
      <c r="T111" s="194"/>
      <c r="U111" s="47" t="s">
        <v>2202</v>
      </c>
      <c r="V111" s="184"/>
      <c r="W111" s="184"/>
      <c r="X111" s="184"/>
      <c r="Y111" s="184"/>
      <c r="Z111" s="184"/>
      <c r="AA111" s="184"/>
      <c r="AB111" s="184"/>
      <c r="AC111" s="184"/>
      <c r="AD111" s="40"/>
      <c r="AE111" s="43"/>
      <c r="AF111" s="107"/>
      <c r="AG111" s="107"/>
      <c r="AH111" s="107"/>
      <c r="AI111" s="107"/>
      <c r="AJ111" s="107"/>
      <c r="AK111" s="107"/>
      <c r="AL111" s="71"/>
      <c r="AM111" s="26"/>
      <c r="AN111" s="26"/>
      <c r="AO111" s="239"/>
      <c r="AP111" s="239"/>
      <c r="AQ111" s="239"/>
      <c r="AR111" s="239"/>
      <c r="AS111" s="239"/>
      <c r="AT111" s="239"/>
      <c r="AU111" s="239"/>
      <c r="AV111" s="1107">
        <v>21</v>
      </c>
      <c r="AW111" s="1107"/>
      <c r="AX111" s="25" t="s">
        <v>775</v>
      </c>
      <c r="AY111" s="25"/>
      <c r="AZ111" s="25"/>
      <c r="BA111" s="38"/>
      <c r="BB111" s="35">
        <f t="shared" si="1"/>
        <v>21</v>
      </c>
      <c r="BC111" s="31"/>
    </row>
    <row r="112" spans="1:55" ht="14.25" customHeight="1" x14ac:dyDescent="0.15">
      <c r="A112" s="32">
        <v>22</v>
      </c>
      <c r="B112" s="32" t="s">
        <v>2487</v>
      </c>
      <c r="C112" s="34" t="s">
        <v>22443</v>
      </c>
      <c r="D112" s="187"/>
      <c r="E112" s="187"/>
      <c r="F112" s="187"/>
      <c r="G112" s="187"/>
      <c r="M112" s="20"/>
      <c r="N112" s="193"/>
      <c r="O112" s="193"/>
      <c r="P112" s="193"/>
      <c r="Q112" s="193"/>
      <c r="R112" s="193"/>
      <c r="S112" s="193"/>
      <c r="T112" s="194"/>
      <c r="U112" s="47" t="s">
        <v>2204</v>
      </c>
      <c r="V112" s="184"/>
      <c r="W112" s="184"/>
      <c r="X112" s="184"/>
      <c r="Y112" s="184"/>
      <c r="Z112" s="184"/>
      <c r="AA112" s="184"/>
      <c r="AB112" s="184"/>
      <c r="AC112" s="184"/>
      <c r="AD112" s="40"/>
      <c r="AE112" s="43"/>
      <c r="AF112" s="107"/>
      <c r="AG112" s="107"/>
      <c r="AH112" s="107"/>
      <c r="AI112" s="107"/>
      <c r="AJ112" s="107"/>
      <c r="AK112" s="107"/>
      <c r="AL112" s="71"/>
      <c r="AM112" s="26"/>
      <c r="AN112" s="26"/>
      <c r="AO112" s="239"/>
      <c r="AP112" s="239"/>
      <c r="AQ112" s="239"/>
      <c r="AR112" s="239"/>
      <c r="AS112" s="239"/>
      <c r="AT112" s="239"/>
      <c r="AU112" s="239"/>
      <c r="AV112" s="1106">
        <v>18</v>
      </c>
      <c r="AW112" s="1106"/>
      <c r="AX112" s="25" t="s">
        <v>775</v>
      </c>
      <c r="AY112" s="25"/>
      <c r="AZ112" s="25"/>
      <c r="BA112" s="38"/>
      <c r="BB112" s="35">
        <f t="shared" si="1"/>
        <v>18</v>
      </c>
      <c r="BC112" s="31"/>
    </row>
    <row r="113" spans="1:55" ht="14.25" customHeight="1" x14ac:dyDescent="0.15">
      <c r="A113" s="32">
        <v>22</v>
      </c>
      <c r="B113" s="32" t="s">
        <v>2489</v>
      </c>
      <c r="C113" s="34" t="s">
        <v>22444</v>
      </c>
      <c r="D113" s="187"/>
      <c r="E113" s="187"/>
      <c r="F113" s="187"/>
      <c r="G113" s="187"/>
      <c r="M113" s="20"/>
      <c r="N113" s="193"/>
      <c r="O113" s="193"/>
      <c r="P113" s="193"/>
      <c r="Q113" s="193"/>
      <c r="R113" s="193"/>
      <c r="S113" s="193"/>
      <c r="T113" s="194"/>
      <c r="U113" s="47" t="s">
        <v>2206</v>
      </c>
      <c r="V113" s="184"/>
      <c r="W113" s="184"/>
      <c r="X113" s="184"/>
      <c r="Y113" s="184"/>
      <c r="Z113" s="184"/>
      <c r="AA113" s="184"/>
      <c r="AB113" s="184"/>
      <c r="AC113" s="184"/>
      <c r="AD113" s="40"/>
      <c r="AE113" s="43"/>
      <c r="AF113" s="107"/>
      <c r="AG113" s="107"/>
      <c r="AH113" s="107"/>
      <c r="AI113" s="107"/>
      <c r="AJ113" s="107"/>
      <c r="AK113" s="107"/>
      <c r="AL113" s="71"/>
      <c r="AM113" s="26"/>
      <c r="AN113" s="26"/>
      <c r="AO113" s="239"/>
      <c r="AP113" s="239"/>
      <c r="AQ113" s="239"/>
      <c r="AR113" s="239"/>
      <c r="AS113" s="239"/>
      <c r="AT113" s="239"/>
      <c r="AU113" s="239"/>
      <c r="AV113" s="1107">
        <v>16</v>
      </c>
      <c r="AW113" s="1107"/>
      <c r="AX113" s="25" t="s">
        <v>775</v>
      </c>
      <c r="AY113" s="25"/>
      <c r="AZ113" s="25"/>
      <c r="BA113" s="38"/>
      <c r="BB113" s="35">
        <f t="shared" si="1"/>
        <v>16</v>
      </c>
      <c r="BC113" s="31"/>
    </row>
    <row r="114" spans="1:55" ht="14.25" customHeight="1" x14ac:dyDescent="0.15">
      <c r="A114" s="32">
        <v>22</v>
      </c>
      <c r="B114" s="32" t="s">
        <v>2491</v>
      </c>
      <c r="C114" s="34" t="s">
        <v>22445</v>
      </c>
      <c r="D114" s="187"/>
      <c r="E114" s="187"/>
      <c r="F114" s="187"/>
      <c r="G114" s="187"/>
      <c r="L114" s="21"/>
      <c r="M114" s="25"/>
      <c r="N114" s="236"/>
      <c r="O114" s="236"/>
      <c r="P114" s="236"/>
      <c r="Q114" s="236"/>
      <c r="R114" s="236"/>
      <c r="S114" s="236"/>
      <c r="T114" s="237"/>
      <c r="U114" s="47" t="s">
        <v>2208</v>
      </c>
      <c r="V114" s="184"/>
      <c r="W114" s="184"/>
      <c r="X114" s="184"/>
      <c r="Y114" s="184"/>
      <c r="Z114" s="184"/>
      <c r="AA114" s="184"/>
      <c r="AB114" s="184"/>
      <c r="AC114" s="184"/>
      <c r="AD114" s="40"/>
      <c r="AE114" s="40"/>
      <c r="AF114" s="67"/>
      <c r="AG114" s="67"/>
      <c r="AH114" s="67"/>
      <c r="AI114" s="67"/>
      <c r="AJ114" s="67"/>
      <c r="AK114" s="67"/>
      <c r="AL114" s="67"/>
      <c r="AM114" s="65"/>
      <c r="AN114" s="65"/>
      <c r="AO114" s="184"/>
      <c r="AP114" s="184"/>
      <c r="AQ114" s="184"/>
      <c r="AR114" s="184"/>
      <c r="AS114" s="184"/>
      <c r="AT114" s="184"/>
      <c r="AU114" s="184"/>
      <c r="AV114" s="1108">
        <v>14</v>
      </c>
      <c r="AW114" s="1108"/>
      <c r="AX114" s="40" t="s">
        <v>775</v>
      </c>
      <c r="AY114" s="40"/>
      <c r="AZ114" s="40"/>
      <c r="BA114" s="41"/>
      <c r="BB114" s="35">
        <f t="shared" si="1"/>
        <v>14</v>
      </c>
      <c r="BC114" s="31"/>
    </row>
    <row r="115" spans="1:55" ht="14.25" customHeight="1" x14ac:dyDescent="0.15">
      <c r="A115" s="32">
        <v>22</v>
      </c>
      <c r="B115" s="32" t="s">
        <v>2493</v>
      </c>
      <c r="C115" s="34" t="s">
        <v>22446</v>
      </c>
      <c r="D115" s="186"/>
      <c r="E115" s="187"/>
      <c r="F115" s="187"/>
      <c r="G115" s="187"/>
      <c r="L115" s="21"/>
      <c r="M115" s="4" t="s">
        <v>2317</v>
      </c>
      <c r="S115" s="187"/>
      <c r="T115" s="187"/>
      <c r="U115" s="47" t="s">
        <v>2318</v>
      </c>
      <c r="V115" s="184"/>
      <c r="W115" s="243"/>
      <c r="X115" s="243"/>
      <c r="Y115" s="243"/>
      <c r="Z115" s="243"/>
      <c r="AA115" s="243"/>
      <c r="AB115" s="243"/>
      <c r="AC115" s="243"/>
      <c r="AD115" s="243"/>
      <c r="AE115" s="184"/>
      <c r="AF115" s="184"/>
      <c r="AG115" s="184"/>
      <c r="AH115" s="184"/>
      <c r="AI115" s="184"/>
      <c r="AJ115" s="243"/>
      <c r="AK115" s="243"/>
      <c r="AL115" s="243"/>
      <c r="AM115" s="243"/>
      <c r="AN115" s="243"/>
      <c r="AO115" s="243"/>
      <c r="AP115" s="243"/>
      <c r="AQ115" s="243"/>
      <c r="AR115" s="243"/>
      <c r="AS115" s="243"/>
      <c r="AT115" s="243"/>
      <c r="AU115" s="243"/>
      <c r="AV115" s="1112">
        <v>27</v>
      </c>
      <c r="AW115" s="1112"/>
      <c r="AX115" s="40" t="s">
        <v>775</v>
      </c>
      <c r="AY115" s="40"/>
      <c r="AZ115" s="40"/>
      <c r="BA115" s="41"/>
      <c r="BB115" s="35">
        <f t="shared" si="1"/>
        <v>27</v>
      </c>
      <c r="BC115" s="31"/>
    </row>
    <row r="116" spans="1:55" ht="14.25" customHeight="1" x14ac:dyDescent="0.15">
      <c r="A116" s="32">
        <v>22</v>
      </c>
      <c r="B116" s="32" t="s">
        <v>2495</v>
      </c>
      <c r="C116" s="34" t="s">
        <v>22447</v>
      </c>
      <c r="D116" s="186"/>
      <c r="E116" s="187"/>
      <c r="F116" s="187"/>
      <c r="G116" s="187"/>
      <c r="L116" s="21"/>
      <c r="S116" s="187"/>
      <c r="T116" s="187"/>
      <c r="U116" s="47" t="s">
        <v>2103</v>
      </c>
      <c r="V116" s="184"/>
      <c r="W116" s="243"/>
      <c r="X116" s="243"/>
      <c r="Y116" s="243"/>
      <c r="Z116" s="243"/>
      <c r="AA116" s="243"/>
      <c r="AB116" s="243"/>
      <c r="AC116" s="243"/>
      <c r="AD116" s="243"/>
      <c r="AE116" s="184"/>
      <c r="AF116" s="184"/>
      <c r="AG116" s="184"/>
      <c r="AH116" s="184"/>
      <c r="AI116" s="184"/>
      <c r="AJ116" s="243"/>
      <c r="AK116" s="243"/>
      <c r="AL116" s="243"/>
      <c r="AM116" s="243"/>
      <c r="AN116" s="243"/>
      <c r="AO116" s="243"/>
      <c r="AP116" s="243"/>
      <c r="AQ116" s="243"/>
      <c r="AR116" s="243"/>
      <c r="AS116" s="243"/>
      <c r="AT116" s="243"/>
      <c r="AU116" s="243"/>
      <c r="AV116" s="1112">
        <v>24</v>
      </c>
      <c r="AW116" s="1112"/>
      <c r="AX116" s="40" t="s">
        <v>775</v>
      </c>
      <c r="AY116" s="40"/>
      <c r="AZ116" s="40"/>
      <c r="BA116" s="41"/>
      <c r="BB116" s="35">
        <f t="shared" si="1"/>
        <v>24</v>
      </c>
      <c r="BC116" s="31"/>
    </row>
    <row r="117" spans="1:55" ht="14.25" customHeight="1" x14ac:dyDescent="0.15">
      <c r="A117" s="32">
        <v>22</v>
      </c>
      <c r="B117" s="32" t="s">
        <v>2497</v>
      </c>
      <c r="C117" s="34" t="s">
        <v>22448</v>
      </c>
      <c r="D117" s="186"/>
      <c r="E117" s="187"/>
      <c r="F117" s="187"/>
      <c r="G117" s="187"/>
      <c r="L117" s="21"/>
      <c r="S117" s="187"/>
      <c r="T117" s="187"/>
      <c r="U117" s="47" t="s">
        <v>2112</v>
      </c>
      <c r="V117" s="184"/>
      <c r="W117" s="243"/>
      <c r="X117" s="243"/>
      <c r="Y117" s="243"/>
      <c r="Z117" s="243"/>
      <c r="AA117" s="243"/>
      <c r="AB117" s="243"/>
      <c r="AC117" s="243"/>
      <c r="AD117" s="243"/>
      <c r="AE117" s="184"/>
      <c r="AF117" s="184"/>
      <c r="AG117" s="184"/>
      <c r="AH117" s="184"/>
      <c r="AI117" s="184"/>
      <c r="AJ117" s="243"/>
      <c r="AK117" s="243"/>
      <c r="AL117" s="243"/>
      <c r="AM117" s="243"/>
      <c r="AN117" s="243"/>
      <c r="AO117" s="243"/>
      <c r="AP117" s="243"/>
      <c r="AQ117" s="243"/>
      <c r="AR117" s="243"/>
      <c r="AS117" s="243"/>
      <c r="AT117" s="243"/>
      <c r="AU117" s="243"/>
      <c r="AV117" s="1112">
        <v>21</v>
      </c>
      <c r="AW117" s="1112"/>
      <c r="AX117" s="40" t="s">
        <v>775</v>
      </c>
      <c r="AY117" s="40"/>
      <c r="AZ117" s="40"/>
      <c r="BA117" s="41"/>
      <c r="BB117" s="35">
        <f t="shared" si="1"/>
        <v>21</v>
      </c>
      <c r="BC117" s="31"/>
    </row>
    <row r="118" spans="1:55" ht="14.25" customHeight="1" x14ac:dyDescent="0.15">
      <c r="A118" s="32">
        <v>22</v>
      </c>
      <c r="B118" s="32" t="s">
        <v>2499</v>
      </c>
      <c r="C118" s="34" t="s">
        <v>22449</v>
      </c>
      <c r="D118" s="214"/>
      <c r="E118" s="211"/>
      <c r="F118" s="211"/>
      <c r="G118" s="211"/>
      <c r="H118" s="25"/>
      <c r="I118" s="25"/>
      <c r="J118" s="25"/>
      <c r="K118" s="25"/>
      <c r="L118" s="38"/>
      <c r="M118" s="24"/>
      <c r="N118" s="25"/>
      <c r="O118" s="25"/>
      <c r="P118" s="25"/>
      <c r="Q118" s="25"/>
      <c r="R118" s="25"/>
      <c r="S118" s="211"/>
      <c r="T118" s="211"/>
      <c r="U118" s="42" t="s">
        <v>2322</v>
      </c>
      <c r="V118" s="239"/>
      <c r="W118" s="241"/>
      <c r="X118" s="241"/>
      <c r="Y118" s="241"/>
      <c r="Z118" s="241"/>
      <c r="AA118" s="241"/>
      <c r="AB118" s="241"/>
      <c r="AC118" s="241"/>
      <c r="AD118" s="241"/>
      <c r="AE118" s="239"/>
      <c r="AF118" s="239"/>
      <c r="AG118" s="239"/>
      <c r="AH118" s="239"/>
      <c r="AI118" s="239"/>
      <c r="AJ118" s="241"/>
      <c r="AK118" s="241"/>
      <c r="AL118" s="241"/>
      <c r="AM118" s="241"/>
      <c r="AN118" s="241"/>
      <c r="AO118" s="241"/>
      <c r="AP118" s="241"/>
      <c r="AQ118" s="241"/>
      <c r="AR118" s="241"/>
      <c r="AS118" s="241"/>
      <c r="AT118" s="241"/>
      <c r="AU118" s="241"/>
      <c r="AV118" s="1106">
        <v>18</v>
      </c>
      <c r="AW118" s="1106"/>
      <c r="AX118" s="43" t="s">
        <v>775</v>
      </c>
      <c r="AY118" s="43"/>
      <c r="AZ118" s="43"/>
      <c r="BA118" s="231"/>
      <c r="BB118" s="35">
        <f t="shared" si="1"/>
        <v>18</v>
      </c>
      <c r="BC118" s="61"/>
    </row>
    <row r="119" spans="1:55" ht="14.25" customHeight="1" x14ac:dyDescent="0.15">
      <c r="A119" s="32">
        <v>22</v>
      </c>
      <c r="B119" s="32" t="s">
        <v>2501</v>
      </c>
      <c r="C119" s="34" t="s">
        <v>22450</v>
      </c>
      <c r="D119" s="47" t="s">
        <v>2503</v>
      </c>
      <c r="E119" s="197"/>
      <c r="F119" s="197"/>
      <c r="G119" s="197"/>
      <c r="H119" s="197"/>
      <c r="I119" s="197"/>
      <c r="J119" s="197"/>
      <c r="K119" s="197"/>
      <c r="L119" s="197"/>
      <c r="M119" s="47" t="s">
        <v>2135</v>
      </c>
      <c r="N119" s="40"/>
      <c r="O119" s="40"/>
      <c r="P119" s="40"/>
      <c r="Q119" s="40"/>
      <c r="R119" s="40"/>
      <c r="S119" s="40"/>
      <c r="T119" s="41"/>
      <c r="U119" s="40" t="s">
        <v>2136</v>
      </c>
      <c r="V119" s="67"/>
      <c r="W119" s="67"/>
      <c r="X119" s="67"/>
      <c r="Y119" s="67"/>
      <c r="Z119" s="67"/>
      <c r="AA119" s="67"/>
      <c r="AB119" s="67"/>
      <c r="AC119" s="67"/>
      <c r="AD119" s="67"/>
      <c r="AE119" s="40"/>
      <c r="AF119" s="67"/>
      <c r="AG119" s="67"/>
      <c r="AH119" s="67"/>
      <c r="AI119" s="68"/>
      <c r="AJ119" s="107" t="s">
        <v>2504</v>
      </c>
      <c r="AK119" s="107"/>
      <c r="AL119" s="107"/>
      <c r="AM119" s="107"/>
      <c r="AN119" s="107"/>
      <c r="AO119" s="107"/>
      <c r="AP119" s="107"/>
      <c r="AQ119" s="107"/>
      <c r="AR119" s="107"/>
      <c r="AS119" s="107"/>
      <c r="AT119" s="107"/>
      <c r="AU119" s="107"/>
      <c r="AV119" s="1106">
        <v>142</v>
      </c>
      <c r="AW119" s="1106"/>
      <c r="AX119" s="43" t="s">
        <v>775</v>
      </c>
      <c r="AY119" s="44"/>
      <c r="AZ119" s="244"/>
      <c r="BA119" s="245"/>
      <c r="BB119" s="35">
        <f t="shared" si="1"/>
        <v>142</v>
      </c>
      <c r="BC119" s="66"/>
    </row>
    <row r="120" spans="1:55" ht="14.25" customHeight="1" x14ac:dyDescent="0.15">
      <c r="A120" s="32">
        <v>22</v>
      </c>
      <c r="B120" s="32" t="s">
        <v>2505</v>
      </c>
      <c r="C120" s="34" t="s">
        <v>22451</v>
      </c>
      <c r="D120" s="20"/>
      <c r="E120" s="201"/>
      <c r="F120" s="201"/>
      <c r="G120" s="201"/>
      <c r="H120" s="201"/>
      <c r="I120" s="201"/>
      <c r="J120" s="201"/>
      <c r="K120" s="201"/>
      <c r="L120" s="201"/>
      <c r="M120" s="20"/>
      <c r="S120" s="4"/>
      <c r="T120" s="21"/>
      <c r="U120" s="4"/>
      <c r="V120" s="53"/>
      <c r="W120" s="53"/>
      <c r="X120" s="53"/>
      <c r="Y120" s="53"/>
      <c r="Z120" s="53"/>
      <c r="AA120" s="53"/>
      <c r="AB120" s="53"/>
      <c r="AC120" s="53"/>
      <c r="AD120" s="53"/>
      <c r="AE120" s="4"/>
      <c r="AF120" s="53"/>
      <c r="AG120" s="53"/>
      <c r="AH120" s="53"/>
      <c r="AI120" s="59"/>
      <c r="AJ120" s="71" t="s">
        <v>2507</v>
      </c>
      <c r="AK120" s="71"/>
      <c r="AL120" s="71"/>
      <c r="AM120" s="71"/>
      <c r="AN120" s="71"/>
      <c r="AO120" s="71"/>
      <c r="AP120" s="71"/>
      <c r="AQ120" s="71"/>
      <c r="AR120" s="71"/>
      <c r="AS120" s="71"/>
      <c r="AT120" s="71"/>
      <c r="AU120" s="71"/>
      <c r="AV120" s="1107">
        <v>105</v>
      </c>
      <c r="AW120" s="1107"/>
      <c r="AX120" s="25" t="s">
        <v>775</v>
      </c>
      <c r="AY120" s="26"/>
      <c r="AZ120" s="251"/>
      <c r="BA120" s="252"/>
      <c r="BB120" s="35">
        <f t="shared" si="1"/>
        <v>105</v>
      </c>
      <c r="BC120" s="31"/>
    </row>
    <row r="121" spans="1:55" ht="14.25" customHeight="1" x14ac:dyDescent="0.15">
      <c r="A121" s="32">
        <v>22</v>
      </c>
      <c r="B121" s="32" t="s">
        <v>2508</v>
      </c>
      <c r="C121" s="34" t="s">
        <v>22452</v>
      </c>
      <c r="D121" s="200"/>
      <c r="E121" s="201"/>
      <c r="F121" s="201"/>
      <c r="G121" s="201"/>
      <c r="H121" s="201"/>
      <c r="I121" s="201"/>
      <c r="J121" s="201"/>
      <c r="K121" s="201"/>
      <c r="L121" s="201"/>
      <c r="M121" s="225"/>
      <c r="N121" s="193"/>
      <c r="O121" s="193"/>
      <c r="P121" s="193"/>
      <c r="Q121" s="193"/>
      <c r="R121" s="193"/>
      <c r="S121" s="193"/>
      <c r="T121" s="194"/>
      <c r="U121" s="40" t="s">
        <v>2139</v>
      </c>
      <c r="V121" s="184"/>
      <c r="W121" s="184"/>
      <c r="X121" s="184"/>
      <c r="Y121" s="184"/>
      <c r="Z121" s="184"/>
      <c r="AA121" s="184"/>
      <c r="AB121" s="184"/>
      <c r="AC121" s="184"/>
      <c r="AD121" s="40"/>
      <c r="AE121" s="40"/>
      <c r="AF121" s="67"/>
      <c r="AG121" s="67"/>
      <c r="AH121" s="67"/>
      <c r="AI121" s="68"/>
      <c r="AJ121" s="71" t="s">
        <v>2504</v>
      </c>
      <c r="AK121" s="71"/>
      <c r="AL121" s="71"/>
      <c r="AM121" s="71"/>
      <c r="AN121" s="71"/>
      <c r="AO121" s="71"/>
      <c r="AP121" s="71"/>
      <c r="AQ121" s="71"/>
      <c r="AR121" s="71"/>
      <c r="AS121" s="71"/>
      <c r="AT121" s="71"/>
      <c r="AU121" s="71"/>
      <c r="AV121" s="1107">
        <v>142</v>
      </c>
      <c r="AW121" s="1107"/>
      <c r="AX121" s="25" t="s">
        <v>775</v>
      </c>
      <c r="AY121" s="26"/>
      <c r="AZ121" s="251"/>
      <c r="BA121" s="252"/>
      <c r="BB121" s="35">
        <f t="shared" si="1"/>
        <v>142</v>
      </c>
      <c r="BC121" s="31"/>
    </row>
    <row r="122" spans="1:55" ht="14.25" customHeight="1" x14ac:dyDescent="0.15">
      <c r="A122" s="32">
        <v>22</v>
      </c>
      <c r="B122" s="32" t="s">
        <v>2510</v>
      </c>
      <c r="C122" s="34" t="s">
        <v>22453</v>
      </c>
      <c r="D122" s="200"/>
      <c r="E122" s="201"/>
      <c r="F122" s="201"/>
      <c r="G122" s="201"/>
      <c r="H122" s="201"/>
      <c r="I122" s="201"/>
      <c r="J122" s="201"/>
      <c r="K122" s="201"/>
      <c r="L122" s="201"/>
      <c r="M122" s="225"/>
      <c r="N122" s="193"/>
      <c r="O122" s="193"/>
      <c r="P122" s="193"/>
      <c r="Q122" s="193"/>
      <c r="R122" s="193"/>
      <c r="S122" s="193"/>
      <c r="T122" s="194"/>
      <c r="U122" s="4"/>
      <c r="V122" s="187"/>
      <c r="W122" s="187"/>
      <c r="X122" s="187"/>
      <c r="Y122" s="187"/>
      <c r="Z122" s="187"/>
      <c r="AA122" s="187"/>
      <c r="AB122" s="187"/>
      <c r="AC122" s="187"/>
      <c r="AD122" s="4"/>
      <c r="AE122" s="4"/>
      <c r="AF122" s="53"/>
      <c r="AG122" s="53"/>
      <c r="AH122" s="53"/>
      <c r="AI122" s="59"/>
      <c r="AJ122" s="71" t="s">
        <v>2507</v>
      </c>
      <c r="AK122" s="71"/>
      <c r="AL122" s="71"/>
      <c r="AM122" s="71"/>
      <c r="AN122" s="71"/>
      <c r="AO122" s="71"/>
      <c r="AP122" s="71"/>
      <c r="AQ122" s="71"/>
      <c r="AR122" s="71"/>
      <c r="AS122" s="71"/>
      <c r="AT122" s="71"/>
      <c r="AU122" s="71"/>
      <c r="AV122" s="1107">
        <v>105</v>
      </c>
      <c r="AW122" s="1107"/>
      <c r="AX122" s="25" t="s">
        <v>775</v>
      </c>
      <c r="AY122" s="26"/>
      <c r="AZ122" s="251"/>
      <c r="BA122" s="252"/>
      <c r="BB122" s="35">
        <f t="shared" si="1"/>
        <v>105</v>
      </c>
      <c r="BC122" s="31"/>
    </row>
    <row r="123" spans="1:55" ht="14.25" customHeight="1" x14ac:dyDescent="0.15">
      <c r="A123" s="32">
        <v>22</v>
      </c>
      <c r="B123" s="32" t="s">
        <v>2512</v>
      </c>
      <c r="C123" s="34" t="s">
        <v>22454</v>
      </c>
      <c r="D123" s="73"/>
      <c r="E123" s="74"/>
      <c r="F123" s="74"/>
      <c r="G123" s="187"/>
      <c r="H123" s="193"/>
      <c r="I123" s="193"/>
      <c r="J123" s="193"/>
      <c r="K123" s="193"/>
      <c r="L123" s="193"/>
      <c r="M123" s="225"/>
      <c r="N123" s="193"/>
      <c r="O123" s="193"/>
      <c r="P123" s="193"/>
      <c r="Q123" s="193"/>
      <c r="R123" s="193"/>
      <c r="S123" s="193"/>
      <c r="T123" s="194"/>
      <c r="U123" s="40" t="s">
        <v>2143</v>
      </c>
      <c r="V123" s="184"/>
      <c r="W123" s="184"/>
      <c r="X123" s="184"/>
      <c r="Y123" s="184"/>
      <c r="Z123" s="184"/>
      <c r="AA123" s="184"/>
      <c r="AB123" s="184"/>
      <c r="AC123" s="184"/>
      <c r="AD123" s="40"/>
      <c r="AE123" s="40"/>
      <c r="AF123" s="67"/>
      <c r="AG123" s="67"/>
      <c r="AH123" s="67"/>
      <c r="AI123" s="68"/>
      <c r="AJ123" s="71" t="s">
        <v>2504</v>
      </c>
      <c r="AK123" s="71"/>
      <c r="AL123" s="71"/>
      <c r="AM123" s="71"/>
      <c r="AN123" s="71"/>
      <c r="AO123" s="71"/>
      <c r="AP123" s="71"/>
      <c r="AQ123" s="71"/>
      <c r="AR123" s="71"/>
      <c r="AS123" s="71"/>
      <c r="AT123" s="71"/>
      <c r="AU123" s="71"/>
      <c r="AV123" s="1107">
        <v>95</v>
      </c>
      <c r="AW123" s="1107"/>
      <c r="AX123" s="25" t="s">
        <v>775</v>
      </c>
      <c r="AY123" s="26"/>
      <c r="AZ123" s="251"/>
      <c r="BA123" s="252"/>
      <c r="BB123" s="35">
        <f t="shared" si="1"/>
        <v>95</v>
      </c>
      <c r="BC123" s="31"/>
    </row>
    <row r="124" spans="1:55" ht="14.25" customHeight="1" x14ac:dyDescent="0.15">
      <c r="A124" s="32">
        <v>22</v>
      </c>
      <c r="B124" s="32" t="s">
        <v>2514</v>
      </c>
      <c r="C124" s="34" t="s">
        <v>22455</v>
      </c>
      <c r="D124" s="73"/>
      <c r="E124" s="74"/>
      <c r="F124" s="74"/>
      <c r="G124" s="187"/>
      <c r="H124" s="193"/>
      <c r="I124" s="193"/>
      <c r="J124" s="193"/>
      <c r="K124" s="193"/>
      <c r="L124" s="193"/>
      <c r="M124" s="225"/>
      <c r="N124" s="193"/>
      <c r="O124" s="193"/>
      <c r="P124" s="193"/>
      <c r="Q124" s="193"/>
      <c r="R124" s="193"/>
      <c r="S124" s="193"/>
      <c r="T124" s="194"/>
      <c r="U124" s="4"/>
      <c r="V124" s="187"/>
      <c r="W124" s="187"/>
      <c r="X124" s="187"/>
      <c r="Y124" s="187"/>
      <c r="Z124" s="187"/>
      <c r="AA124" s="187"/>
      <c r="AB124" s="187"/>
      <c r="AC124" s="187"/>
      <c r="AD124" s="4"/>
      <c r="AE124" s="4"/>
      <c r="AF124" s="53"/>
      <c r="AG124" s="53"/>
      <c r="AH124" s="53"/>
      <c r="AI124" s="59"/>
      <c r="AJ124" s="71" t="s">
        <v>2507</v>
      </c>
      <c r="AK124" s="71"/>
      <c r="AL124" s="71"/>
      <c r="AM124" s="71"/>
      <c r="AN124" s="71"/>
      <c r="AO124" s="71"/>
      <c r="AP124" s="71"/>
      <c r="AQ124" s="71"/>
      <c r="AR124" s="71"/>
      <c r="AS124" s="71"/>
      <c r="AT124" s="71"/>
      <c r="AU124" s="71"/>
      <c r="AV124" s="1107">
        <v>71</v>
      </c>
      <c r="AW124" s="1107"/>
      <c r="AX124" s="25" t="s">
        <v>775</v>
      </c>
      <c r="AY124" s="26"/>
      <c r="AZ124" s="251"/>
      <c r="BA124" s="252"/>
      <c r="BB124" s="35">
        <f t="shared" si="1"/>
        <v>71</v>
      </c>
      <c r="BC124" s="31"/>
    </row>
    <row r="125" spans="1:55" ht="14.25" customHeight="1" x14ac:dyDescent="0.15">
      <c r="A125" s="32">
        <v>22</v>
      </c>
      <c r="B125" s="32" t="s">
        <v>2516</v>
      </c>
      <c r="C125" s="34" t="s">
        <v>22456</v>
      </c>
      <c r="D125" s="73"/>
      <c r="E125" s="74"/>
      <c r="F125" s="74"/>
      <c r="G125" s="187"/>
      <c r="H125" s="193"/>
      <c r="I125" s="193"/>
      <c r="J125" s="193"/>
      <c r="K125" s="193"/>
      <c r="L125" s="193"/>
      <c r="M125" s="225"/>
      <c r="N125" s="193"/>
      <c r="O125" s="193"/>
      <c r="P125" s="193"/>
      <c r="Q125" s="193"/>
      <c r="R125" s="193"/>
      <c r="S125" s="193"/>
      <c r="T125" s="194"/>
      <c r="U125" s="40" t="s">
        <v>2146</v>
      </c>
      <c r="V125" s="184"/>
      <c r="W125" s="184"/>
      <c r="X125" s="184"/>
      <c r="Y125" s="184"/>
      <c r="Z125" s="184"/>
      <c r="AA125" s="184"/>
      <c r="AB125" s="184"/>
      <c r="AC125" s="184"/>
      <c r="AD125" s="40"/>
      <c r="AE125" s="40"/>
      <c r="AF125" s="67"/>
      <c r="AG125" s="67"/>
      <c r="AH125" s="67"/>
      <c r="AI125" s="68"/>
      <c r="AJ125" s="71" t="s">
        <v>2504</v>
      </c>
      <c r="AK125" s="71"/>
      <c r="AL125" s="71"/>
      <c r="AM125" s="71"/>
      <c r="AN125" s="71"/>
      <c r="AO125" s="71"/>
      <c r="AP125" s="71"/>
      <c r="AQ125" s="71"/>
      <c r="AR125" s="71"/>
      <c r="AS125" s="71"/>
      <c r="AT125" s="71"/>
      <c r="AU125" s="71"/>
      <c r="AV125" s="1107">
        <v>57</v>
      </c>
      <c r="AW125" s="1107"/>
      <c r="AX125" s="25" t="s">
        <v>775</v>
      </c>
      <c r="AY125" s="26"/>
      <c r="AZ125" s="251"/>
      <c r="BA125" s="252"/>
      <c r="BB125" s="35">
        <f t="shared" si="1"/>
        <v>57</v>
      </c>
      <c r="BC125" s="31"/>
    </row>
    <row r="126" spans="1:55" ht="14.25" customHeight="1" x14ac:dyDescent="0.15">
      <c r="A126" s="32">
        <v>22</v>
      </c>
      <c r="B126" s="32" t="s">
        <v>2518</v>
      </c>
      <c r="C126" s="34" t="s">
        <v>22457</v>
      </c>
      <c r="D126" s="73"/>
      <c r="E126" s="74"/>
      <c r="F126" s="74"/>
      <c r="G126" s="187"/>
      <c r="H126" s="193"/>
      <c r="I126" s="193"/>
      <c r="J126" s="193"/>
      <c r="K126" s="193"/>
      <c r="L126" s="193"/>
      <c r="M126" s="225"/>
      <c r="N126" s="193"/>
      <c r="O126" s="193"/>
      <c r="P126" s="193"/>
      <c r="Q126" s="193"/>
      <c r="R126" s="193"/>
      <c r="S126" s="193"/>
      <c r="T126" s="194"/>
      <c r="U126" s="4"/>
      <c r="V126" s="187"/>
      <c r="W126" s="187"/>
      <c r="X126" s="187"/>
      <c r="Y126" s="187"/>
      <c r="Z126" s="187"/>
      <c r="AA126" s="187"/>
      <c r="AB126" s="187"/>
      <c r="AC126" s="187"/>
      <c r="AD126" s="4"/>
      <c r="AE126" s="4"/>
      <c r="AF126" s="53"/>
      <c r="AG126" s="53"/>
      <c r="AH126" s="53"/>
      <c r="AI126" s="59"/>
      <c r="AJ126" s="71" t="s">
        <v>2507</v>
      </c>
      <c r="AK126" s="71"/>
      <c r="AL126" s="71"/>
      <c r="AM126" s="71"/>
      <c r="AN126" s="71"/>
      <c r="AO126" s="71"/>
      <c r="AP126" s="71"/>
      <c r="AQ126" s="71"/>
      <c r="AR126" s="71"/>
      <c r="AS126" s="71"/>
      <c r="AT126" s="71"/>
      <c r="AU126" s="71"/>
      <c r="AV126" s="1107">
        <v>42</v>
      </c>
      <c r="AW126" s="1107"/>
      <c r="AX126" s="25" t="s">
        <v>775</v>
      </c>
      <c r="AY126" s="26"/>
      <c r="AZ126" s="251"/>
      <c r="BA126" s="252"/>
      <c r="BB126" s="35">
        <f t="shared" si="1"/>
        <v>42</v>
      </c>
      <c r="BC126" s="31"/>
    </row>
    <row r="127" spans="1:55" ht="14.25" customHeight="1" x14ac:dyDescent="0.15">
      <c r="A127" s="32">
        <v>22</v>
      </c>
      <c r="B127" s="32" t="s">
        <v>2520</v>
      </c>
      <c r="C127" s="34" t="s">
        <v>22458</v>
      </c>
      <c r="D127" s="73"/>
      <c r="E127" s="74"/>
      <c r="F127" s="74"/>
      <c r="G127" s="187"/>
      <c r="H127" s="193"/>
      <c r="I127" s="193"/>
      <c r="J127" s="193"/>
      <c r="K127" s="193"/>
      <c r="L127" s="193"/>
      <c r="M127" s="225"/>
      <c r="N127" s="193"/>
      <c r="O127" s="193"/>
      <c r="P127" s="193"/>
      <c r="Q127" s="193"/>
      <c r="R127" s="193"/>
      <c r="S127" s="193"/>
      <c r="T127" s="194"/>
      <c r="U127" s="40" t="s">
        <v>2148</v>
      </c>
      <c r="V127" s="184"/>
      <c r="W127" s="184"/>
      <c r="X127" s="184"/>
      <c r="Y127" s="184"/>
      <c r="Z127" s="184"/>
      <c r="AA127" s="184"/>
      <c r="AB127" s="184"/>
      <c r="AC127" s="184"/>
      <c r="AD127" s="40"/>
      <c r="AE127" s="40"/>
      <c r="AF127" s="67"/>
      <c r="AG127" s="67"/>
      <c r="AH127" s="67"/>
      <c r="AI127" s="68"/>
      <c r="AJ127" s="71" t="s">
        <v>2504</v>
      </c>
      <c r="AK127" s="71"/>
      <c r="AL127" s="71"/>
      <c r="AM127" s="71"/>
      <c r="AN127" s="71"/>
      <c r="AO127" s="71"/>
      <c r="AP127" s="71"/>
      <c r="AQ127" s="71"/>
      <c r="AR127" s="71"/>
      <c r="AS127" s="71"/>
      <c r="AT127" s="71"/>
      <c r="AU127" s="71"/>
      <c r="AV127" s="1107">
        <v>40</v>
      </c>
      <c r="AW127" s="1107"/>
      <c r="AX127" s="25" t="s">
        <v>775</v>
      </c>
      <c r="AY127" s="26"/>
      <c r="AZ127" s="251"/>
      <c r="BA127" s="252"/>
      <c r="BB127" s="35">
        <f t="shared" si="1"/>
        <v>40</v>
      </c>
      <c r="BC127" s="31"/>
    </row>
    <row r="128" spans="1:55" ht="14.25" customHeight="1" x14ac:dyDescent="0.15">
      <c r="A128" s="32">
        <v>22</v>
      </c>
      <c r="B128" s="32" t="s">
        <v>2522</v>
      </c>
      <c r="C128" s="34" t="s">
        <v>22459</v>
      </c>
      <c r="D128" s="74"/>
      <c r="E128" s="74"/>
      <c r="F128" s="74"/>
      <c r="G128" s="187"/>
      <c r="H128" s="193"/>
      <c r="I128" s="193"/>
      <c r="J128" s="193"/>
      <c r="K128" s="193"/>
      <c r="L128" s="193"/>
      <c r="M128" s="225"/>
      <c r="N128" s="193"/>
      <c r="O128" s="193"/>
      <c r="P128" s="193"/>
      <c r="Q128" s="193"/>
      <c r="R128" s="193"/>
      <c r="S128" s="193"/>
      <c r="T128" s="194"/>
      <c r="U128" s="4"/>
      <c r="V128" s="187"/>
      <c r="W128" s="187"/>
      <c r="X128" s="187"/>
      <c r="Y128" s="187"/>
      <c r="Z128" s="187"/>
      <c r="AA128" s="187"/>
      <c r="AB128" s="187"/>
      <c r="AC128" s="187"/>
      <c r="AD128" s="4"/>
      <c r="AE128" s="4"/>
      <c r="AF128" s="53"/>
      <c r="AG128" s="53"/>
      <c r="AH128" s="53"/>
      <c r="AI128" s="59"/>
      <c r="AJ128" s="71" t="s">
        <v>2507</v>
      </c>
      <c r="AK128" s="71"/>
      <c r="AL128" s="71"/>
      <c r="AM128" s="71"/>
      <c r="AN128" s="71"/>
      <c r="AO128" s="71"/>
      <c r="AP128" s="71"/>
      <c r="AQ128" s="71"/>
      <c r="AR128" s="71"/>
      <c r="AS128" s="71"/>
      <c r="AT128" s="71"/>
      <c r="AU128" s="71"/>
      <c r="AV128" s="1107">
        <v>30</v>
      </c>
      <c r="AW128" s="1107"/>
      <c r="AX128" s="25" t="s">
        <v>775</v>
      </c>
      <c r="AY128" s="26"/>
      <c r="AZ128" s="251"/>
      <c r="BA128" s="252"/>
      <c r="BB128" s="35">
        <f t="shared" si="1"/>
        <v>30</v>
      </c>
      <c r="BC128" s="31"/>
    </row>
    <row r="129" spans="1:55" ht="14.25" customHeight="1" x14ac:dyDescent="0.15">
      <c r="A129" s="32">
        <v>22</v>
      </c>
      <c r="B129" s="32" t="s">
        <v>2524</v>
      </c>
      <c r="C129" s="34" t="s">
        <v>22460</v>
      </c>
      <c r="D129" s="187"/>
      <c r="E129" s="187"/>
      <c r="F129" s="187"/>
      <c r="G129" s="187"/>
      <c r="M129" s="20"/>
      <c r="S129" s="187"/>
      <c r="T129" s="208"/>
      <c r="U129" s="40" t="s">
        <v>1313</v>
      </c>
      <c r="V129" s="184"/>
      <c r="W129" s="243"/>
      <c r="X129" s="243"/>
      <c r="Y129" s="243"/>
      <c r="Z129" s="243"/>
      <c r="AA129" s="243"/>
      <c r="AB129" s="243"/>
      <c r="AC129" s="243"/>
      <c r="AD129" s="243"/>
      <c r="AE129" s="243"/>
      <c r="AF129" s="243"/>
      <c r="AG129" s="243"/>
      <c r="AH129" s="243"/>
      <c r="AI129" s="253"/>
      <c r="AJ129" s="71" t="s">
        <v>2504</v>
      </c>
      <c r="AK129" s="71"/>
      <c r="AL129" s="71"/>
      <c r="AM129" s="71"/>
      <c r="AN129" s="71"/>
      <c r="AO129" s="71"/>
      <c r="AP129" s="71"/>
      <c r="AQ129" s="71"/>
      <c r="AR129" s="71"/>
      <c r="AS129" s="71"/>
      <c r="AT129" s="71"/>
      <c r="AU129" s="71"/>
      <c r="AV129" s="1107">
        <v>32</v>
      </c>
      <c r="AW129" s="1107"/>
      <c r="AX129" s="25" t="s">
        <v>775</v>
      </c>
      <c r="AY129" s="26"/>
      <c r="AZ129" s="251"/>
      <c r="BA129" s="252"/>
      <c r="BB129" s="35">
        <f t="shared" si="1"/>
        <v>32</v>
      </c>
      <c r="BC129" s="232"/>
    </row>
    <row r="130" spans="1:55" ht="14.25" customHeight="1" x14ac:dyDescent="0.15">
      <c r="A130" s="32">
        <v>22</v>
      </c>
      <c r="B130" s="32" t="s">
        <v>2526</v>
      </c>
      <c r="C130" s="34" t="s">
        <v>22461</v>
      </c>
      <c r="D130" s="187"/>
      <c r="E130" s="187"/>
      <c r="F130" s="187"/>
      <c r="G130" s="187"/>
      <c r="M130" s="20"/>
      <c r="S130" s="187"/>
      <c r="T130" s="208"/>
      <c r="U130" s="4"/>
      <c r="V130" s="187"/>
      <c r="W130" s="209"/>
      <c r="X130" s="209"/>
      <c r="Y130" s="209"/>
      <c r="Z130" s="209"/>
      <c r="AA130" s="209"/>
      <c r="AB130" s="209"/>
      <c r="AC130" s="209"/>
      <c r="AD130" s="209"/>
      <c r="AE130" s="209"/>
      <c r="AF130" s="209"/>
      <c r="AG130" s="209"/>
      <c r="AH130" s="209"/>
      <c r="AI130" s="254"/>
      <c r="AJ130" s="71" t="s">
        <v>2507</v>
      </c>
      <c r="AK130" s="71"/>
      <c r="AL130" s="71"/>
      <c r="AM130" s="71"/>
      <c r="AN130" s="71"/>
      <c r="AO130" s="71"/>
      <c r="AP130" s="71"/>
      <c r="AQ130" s="71"/>
      <c r="AR130" s="71"/>
      <c r="AS130" s="71"/>
      <c r="AT130" s="71"/>
      <c r="AU130" s="71"/>
      <c r="AV130" s="1107">
        <v>24</v>
      </c>
      <c r="AW130" s="1107"/>
      <c r="AX130" s="25" t="s">
        <v>775</v>
      </c>
      <c r="AY130" s="26"/>
      <c r="AZ130" s="251"/>
      <c r="BA130" s="252"/>
      <c r="BB130" s="35">
        <f t="shared" si="1"/>
        <v>24</v>
      </c>
      <c r="BC130" s="232"/>
    </row>
    <row r="131" spans="1:55" ht="14.25" customHeight="1" x14ac:dyDescent="0.15">
      <c r="A131" s="32">
        <v>22</v>
      </c>
      <c r="B131" s="32" t="s">
        <v>2528</v>
      </c>
      <c r="C131" s="34" t="s">
        <v>22462</v>
      </c>
      <c r="D131" s="187"/>
      <c r="E131" s="187"/>
      <c r="F131" s="187"/>
      <c r="G131" s="187"/>
      <c r="M131" s="20"/>
      <c r="S131" s="187"/>
      <c r="T131" s="208"/>
      <c r="U131" s="40" t="s">
        <v>1322</v>
      </c>
      <c r="V131" s="184"/>
      <c r="W131" s="243"/>
      <c r="X131" s="243"/>
      <c r="Y131" s="243"/>
      <c r="Z131" s="243"/>
      <c r="AA131" s="243"/>
      <c r="AB131" s="243"/>
      <c r="AC131" s="243"/>
      <c r="AD131" s="243"/>
      <c r="AE131" s="243"/>
      <c r="AF131" s="243"/>
      <c r="AG131" s="243"/>
      <c r="AH131" s="243"/>
      <c r="AI131" s="253"/>
      <c r="AJ131" s="71" t="s">
        <v>2504</v>
      </c>
      <c r="AK131" s="71"/>
      <c r="AL131" s="71"/>
      <c r="AM131" s="71"/>
      <c r="AN131" s="71"/>
      <c r="AO131" s="71"/>
      <c r="AP131" s="71"/>
      <c r="AQ131" s="71"/>
      <c r="AR131" s="71"/>
      <c r="AS131" s="71"/>
      <c r="AT131" s="71"/>
      <c r="AU131" s="71"/>
      <c r="AV131" s="1107">
        <v>26</v>
      </c>
      <c r="AW131" s="1107"/>
      <c r="AX131" s="25" t="s">
        <v>775</v>
      </c>
      <c r="AY131" s="26"/>
      <c r="AZ131" s="251"/>
      <c r="BA131" s="252"/>
      <c r="BB131" s="35">
        <f t="shared" si="1"/>
        <v>26</v>
      </c>
      <c r="BC131" s="232"/>
    </row>
    <row r="132" spans="1:55" ht="14.25" customHeight="1" x14ac:dyDescent="0.15">
      <c r="A132" s="32">
        <v>22</v>
      </c>
      <c r="B132" s="32" t="s">
        <v>2530</v>
      </c>
      <c r="C132" s="34" t="s">
        <v>22463</v>
      </c>
      <c r="D132" s="187"/>
      <c r="E132" s="187"/>
      <c r="F132" s="187"/>
      <c r="G132" s="187"/>
      <c r="M132" s="20"/>
      <c r="S132" s="187"/>
      <c r="T132" s="208"/>
      <c r="U132" s="4"/>
      <c r="V132" s="187"/>
      <c r="W132" s="209"/>
      <c r="X132" s="209"/>
      <c r="Y132" s="209"/>
      <c r="Z132" s="209"/>
      <c r="AA132" s="209"/>
      <c r="AB132" s="209"/>
      <c r="AC132" s="209"/>
      <c r="AD132" s="209"/>
      <c r="AE132" s="209"/>
      <c r="AF132" s="209"/>
      <c r="AG132" s="209"/>
      <c r="AH132" s="209"/>
      <c r="AI132" s="254"/>
      <c r="AJ132" s="71" t="s">
        <v>2507</v>
      </c>
      <c r="AK132" s="71"/>
      <c r="AL132" s="71"/>
      <c r="AM132" s="71"/>
      <c r="AN132" s="71"/>
      <c r="AO132" s="71"/>
      <c r="AP132" s="71"/>
      <c r="AQ132" s="71"/>
      <c r="AR132" s="71"/>
      <c r="AS132" s="71"/>
      <c r="AT132" s="71"/>
      <c r="AU132" s="71"/>
      <c r="AV132" s="1107">
        <v>19</v>
      </c>
      <c r="AW132" s="1107"/>
      <c r="AX132" s="25" t="s">
        <v>775</v>
      </c>
      <c r="AY132" s="26"/>
      <c r="AZ132" s="251"/>
      <c r="BA132" s="252"/>
      <c r="BB132" s="35">
        <f t="shared" si="1"/>
        <v>19</v>
      </c>
      <c r="BC132" s="232"/>
    </row>
    <row r="133" spans="1:55" ht="14.25" customHeight="1" x14ac:dyDescent="0.15">
      <c r="A133" s="32">
        <v>22</v>
      </c>
      <c r="B133" s="32" t="s">
        <v>2532</v>
      </c>
      <c r="C133" s="34" t="s">
        <v>22464</v>
      </c>
      <c r="D133" s="187"/>
      <c r="E133" s="187"/>
      <c r="F133" s="187"/>
      <c r="G133" s="187"/>
      <c r="M133" s="20"/>
      <c r="S133" s="187"/>
      <c r="T133" s="208"/>
      <c r="U133" s="40" t="s">
        <v>1331</v>
      </c>
      <c r="V133" s="184"/>
      <c r="W133" s="243"/>
      <c r="X133" s="243"/>
      <c r="Y133" s="243"/>
      <c r="Z133" s="243"/>
      <c r="AA133" s="243"/>
      <c r="AB133" s="243"/>
      <c r="AC133" s="243"/>
      <c r="AD133" s="243"/>
      <c r="AE133" s="243"/>
      <c r="AF133" s="243"/>
      <c r="AG133" s="243"/>
      <c r="AH133" s="243"/>
      <c r="AI133" s="253"/>
      <c r="AJ133" s="71" t="s">
        <v>2504</v>
      </c>
      <c r="AK133" s="71"/>
      <c r="AL133" s="71"/>
      <c r="AM133" s="71"/>
      <c r="AN133" s="71"/>
      <c r="AO133" s="71"/>
      <c r="AP133" s="71"/>
      <c r="AQ133" s="71"/>
      <c r="AR133" s="71"/>
      <c r="AS133" s="71"/>
      <c r="AT133" s="71"/>
      <c r="AU133" s="71"/>
      <c r="AV133" s="1107">
        <v>22</v>
      </c>
      <c r="AW133" s="1107"/>
      <c r="AX133" s="25" t="s">
        <v>775</v>
      </c>
      <c r="AY133" s="26"/>
      <c r="AZ133" s="251"/>
      <c r="BA133" s="252"/>
      <c r="BB133" s="35">
        <f t="shared" si="1"/>
        <v>22</v>
      </c>
      <c r="BC133" s="232"/>
    </row>
    <row r="134" spans="1:55" ht="14.25" customHeight="1" x14ac:dyDescent="0.15">
      <c r="A134" s="32">
        <v>22</v>
      </c>
      <c r="B134" s="32" t="s">
        <v>2534</v>
      </c>
      <c r="C134" s="34" t="s">
        <v>22465</v>
      </c>
      <c r="D134" s="187"/>
      <c r="E134" s="187"/>
      <c r="F134" s="187"/>
      <c r="G134" s="187"/>
      <c r="M134" s="20"/>
      <c r="S134" s="187"/>
      <c r="T134" s="208"/>
      <c r="U134" s="4"/>
      <c r="V134" s="187"/>
      <c r="W134" s="209"/>
      <c r="X134" s="209"/>
      <c r="Y134" s="209"/>
      <c r="Z134" s="209"/>
      <c r="AA134" s="209"/>
      <c r="AB134" s="209"/>
      <c r="AC134" s="209"/>
      <c r="AD134" s="209"/>
      <c r="AE134" s="209"/>
      <c r="AF134" s="209"/>
      <c r="AG134" s="209"/>
      <c r="AH134" s="209"/>
      <c r="AI134" s="254"/>
      <c r="AJ134" s="71" t="s">
        <v>2507</v>
      </c>
      <c r="AK134" s="71"/>
      <c r="AL134" s="71"/>
      <c r="AM134" s="71"/>
      <c r="AN134" s="71"/>
      <c r="AO134" s="71"/>
      <c r="AP134" s="71"/>
      <c r="AQ134" s="71"/>
      <c r="AR134" s="71"/>
      <c r="AS134" s="71"/>
      <c r="AT134" s="71"/>
      <c r="AU134" s="71"/>
      <c r="AV134" s="1107">
        <v>16</v>
      </c>
      <c r="AW134" s="1107"/>
      <c r="AX134" s="25" t="s">
        <v>775</v>
      </c>
      <c r="AY134" s="26"/>
      <c r="AZ134" s="251"/>
      <c r="BA134" s="252"/>
      <c r="BB134" s="35">
        <f t="shared" si="1"/>
        <v>16</v>
      </c>
      <c r="BC134" s="232"/>
    </row>
    <row r="135" spans="1:55" ht="14.25" customHeight="1" x14ac:dyDescent="0.15">
      <c r="A135" s="32">
        <v>22</v>
      </c>
      <c r="B135" s="32" t="s">
        <v>2536</v>
      </c>
      <c r="C135" s="34" t="s">
        <v>22466</v>
      </c>
      <c r="D135" s="187"/>
      <c r="E135" s="187"/>
      <c r="F135" s="187"/>
      <c r="G135" s="187"/>
      <c r="M135" s="20"/>
      <c r="S135" s="187"/>
      <c r="T135" s="208"/>
      <c r="U135" s="40" t="s">
        <v>1340</v>
      </c>
      <c r="V135" s="184"/>
      <c r="W135" s="243"/>
      <c r="X135" s="243"/>
      <c r="Y135" s="243"/>
      <c r="Z135" s="243"/>
      <c r="AA135" s="243"/>
      <c r="AB135" s="243"/>
      <c r="AC135" s="243"/>
      <c r="AD135" s="243"/>
      <c r="AE135" s="243"/>
      <c r="AF135" s="243"/>
      <c r="AG135" s="243"/>
      <c r="AH135" s="243"/>
      <c r="AI135" s="253"/>
      <c r="AJ135" s="71" t="s">
        <v>2504</v>
      </c>
      <c r="AK135" s="71"/>
      <c r="AL135" s="71"/>
      <c r="AM135" s="71"/>
      <c r="AN135" s="71"/>
      <c r="AO135" s="71"/>
      <c r="AP135" s="71"/>
      <c r="AQ135" s="71"/>
      <c r="AR135" s="71"/>
      <c r="AS135" s="71"/>
      <c r="AT135" s="71"/>
      <c r="AU135" s="71"/>
      <c r="AV135" s="1107">
        <v>19</v>
      </c>
      <c r="AW135" s="1107"/>
      <c r="AX135" s="25" t="s">
        <v>775</v>
      </c>
      <c r="AY135" s="26"/>
      <c r="AZ135" s="251"/>
      <c r="BA135" s="252"/>
      <c r="BB135" s="35">
        <f t="shared" ref="BB135:BB198" si="2">AV135</f>
        <v>19</v>
      </c>
      <c r="BC135" s="232"/>
    </row>
    <row r="136" spans="1:55" ht="14.25" customHeight="1" x14ac:dyDescent="0.15">
      <c r="A136" s="32">
        <v>22</v>
      </c>
      <c r="B136" s="32" t="s">
        <v>2538</v>
      </c>
      <c r="C136" s="34" t="s">
        <v>22467</v>
      </c>
      <c r="D136" s="187"/>
      <c r="E136" s="187"/>
      <c r="F136" s="187"/>
      <c r="G136" s="187"/>
      <c r="M136" s="20"/>
      <c r="S136" s="187"/>
      <c r="T136" s="208"/>
      <c r="U136" s="4"/>
      <c r="V136" s="187"/>
      <c r="W136" s="209"/>
      <c r="X136" s="209"/>
      <c r="Y136" s="209"/>
      <c r="Z136" s="209"/>
      <c r="AA136" s="209"/>
      <c r="AB136" s="209"/>
      <c r="AC136" s="209"/>
      <c r="AD136" s="209"/>
      <c r="AE136" s="209"/>
      <c r="AF136" s="209"/>
      <c r="AG136" s="209"/>
      <c r="AH136" s="209"/>
      <c r="AI136" s="254"/>
      <c r="AJ136" s="71" t="s">
        <v>2507</v>
      </c>
      <c r="AK136" s="71"/>
      <c r="AL136" s="71"/>
      <c r="AM136" s="71"/>
      <c r="AN136" s="71"/>
      <c r="AO136" s="71"/>
      <c r="AP136" s="71"/>
      <c r="AQ136" s="71"/>
      <c r="AR136" s="71"/>
      <c r="AS136" s="71"/>
      <c r="AT136" s="71"/>
      <c r="AU136" s="71"/>
      <c r="AV136" s="1107">
        <v>14</v>
      </c>
      <c r="AW136" s="1107"/>
      <c r="AX136" s="25" t="s">
        <v>775</v>
      </c>
      <c r="AY136" s="26"/>
      <c r="AZ136" s="251"/>
      <c r="BA136" s="252"/>
      <c r="BB136" s="35">
        <f t="shared" si="2"/>
        <v>14</v>
      </c>
      <c r="BC136" s="232"/>
    </row>
    <row r="137" spans="1:55" ht="14.25" customHeight="1" x14ac:dyDescent="0.15">
      <c r="A137" s="32">
        <v>22</v>
      </c>
      <c r="B137" s="32" t="s">
        <v>2540</v>
      </c>
      <c r="C137" s="34" t="s">
        <v>22468</v>
      </c>
      <c r="D137" s="187"/>
      <c r="E137" s="187"/>
      <c r="F137" s="187"/>
      <c r="G137" s="187"/>
      <c r="M137" s="20"/>
      <c r="S137" s="187"/>
      <c r="T137" s="208"/>
      <c r="U137" s="40" t="s">
        <v>1349</v>
      </c>
      <c r="V137" s="184"/>
      <c r="W137" s="243"/>
      <c r="X137" s="243"/>
      <c r="Y137" s="243"/>
      <c r="Z137" s="243"/>
      <c r="AA137" s="243"/>
      <c r="AB137" s="243"/>
      <c r="AC137" s="243"/>
      <c r="AD137" s="243"/>
      <c r="AE137" s="243"/>
      <c r="AF137" s="243"/>
      <c r="AG137" s="243"/>
      <c r="AH137" s="243"/>
      <c r="AI137" s="253"/>
      <c r="AJ137" s="71" t="s">
        <v>2504</v>
      </c>
      <c r="AK137" s="71"/>
      <c r="AL137" s="71"/>
      <c r="AM137" s="71"/>
      <c r="AN137" s="71"/>
      <c r="AO137" s="71"/>
      <c r="AP137" s="71"/>
      <c r="AQ137" s="71"/>
      <c r="AR137" s="71"/>
      <c r="AS137" s="71"/>
      <c r="AT137" s="71"/>
      <c r="AU137" s="71"/>
      <c r="AV137" s="1107">
        <v>17</v>
      </c>
      <c r="AW137" s="1107"/>
      <c r="AX137" s="25" t="s">
        <v>775</v>
      </c>
      <c r="AY137" s="26"/>
      <c r="AZ137" s="251"/>
      <c r="BA137" s="252"/>
      <c r="BB137" s="35">
        <f t="shared" si="2"/>
        <v>17</v>
      </c>
      <c r="BC137" s="232"/>
    </row>
    <row r="138" spans="1:55" ht="14.25" customHeight="1" x14ac:dyDescent="0.15">
      <c r="A138" s="32">
        <v>22</v>
      </c>
      <c r="B138" s="32" t="s">
        <v>2542</v>
      </c>
      <c r="C138" s="34" t="s">
        <v>22469</v>
      </c>
      <c r="D138" s="187"/>
      <c r="E138" s="187"/>
      <c r="F138" s="187"/>
      <c r="G138" s="187"/>
      <c r="M138" s="20"/>
      <c r="S138" s="187"/>
      <c r="T138" s="208"/>
      <c r="U138" s="4"/>
      <c r="V138" s="187"/>
      <c r="W138" s="209"/>
      <c r="X138" s="209"/>
      <c r="Y138" s="209"/>
      <c r="Z138" s="209"/>
      <c r="AA138" s="209"/>
      <c r="AB138" s="209"/>
      <c r="AC138" s="209"/>
      <c r="AD138" s="209"/>
      <c r="AE138" s="209"/>
      <c r="AF138" s="209"/>
      <c r="AG138" s="209"/>
      <c r="AH138" s="209"/>
      <c r="AI138" s="254"/>
      <c r="AJ138" s="71" t="s">
        <v>2507</v>
      </c>
      <c r="AK138" s="71"/>
      <c r="AL138" s="71"/>
      <c r="AM138" s="71"/>
      <c r="AN138" s="71"/>
      <c r="AO138" s="71"/>
      <c r="AP138" s="71"/>
      <c r="AQ138" s="71"/>
      <c r="AR138" s="71"/>
      <c r="AS138" s="71"/>
      <c r="AT138" s="71"/>
      <c r="AU138" s="71"/>
      <c r="AV138" s="1107">
        <v>12</v>
      </c>
      <c r="AW138" s="1107"/>
      <c r="AX138" s="25" t="s">
        <v>775</v>
      </c>
      <c r="AY138" s="26"/>
      <c r="AZ138" s="251"/>
      <c r="BA138" s="252"/>
      <c r="BB138" s="35">
        <f t="shared" si="2"/>
        <v>12</v>
      </c>
      <c r="BC138" s="232"/>
    </row>
    <row r="139" spans="1:55" ht="14.25" customHeight="1" x14ac:dyDescent="0.15">
      <c r="A139" s="32">
        <v>22</v>
      </c>
      <c r="B139" s="32" t="s">
        <v>2544</v>
      </c>
      <c r="C139" s="34" t="s">
        <v>22470</v>
      </c>
      <c r="D139" s="4"/>
      <c r="E139" s="187"/>
      <c r="F139" s="187"/>
      <c r="G139" s="187"/>
      <c r="M139" s="20"/>
      <c r="S139" s="187"/>
      <c r="T139" s="208"/>
      <c r="U139" s="40" t="s">
        <v>1358</v>
      </c>
      <c r="V139" s="184"/>
      <c r="W139" s="243"/>
      <c r="X139" s="243"/>
      <c r="Y139" s="243"/>
      <c r="Z139" s="243"/>
      <c r="AA139" s="243"/>
      <c r="AB139" s="243"/>
      <c r="AC139" s="243"/>
      <c r="AD139" s="243"/>
      <c r="AE139" s="243"/>
      <c r="AF139" s="243"/>
      <c r="AG139" s="243"/>
      <c r="AH139" s="243"/>
      <c r="AI139" s="253"/>
      <c r="AJ139" s="71" t="s">
        <v>2504</v>
      </c>
      <c r="AK139" s="71"/>
      <c r="AL139" s="71"/>
      <c r="AM139" s="71"/>
      <c r="AN139" s="71"/>
      <c r="AO139" s="71"/>
      <c r="AP139" s="71"/>
      <c r="AQ139" s="71"/>
      <c r="AR139" s="71"/>
      <c r="AS139" s="71"/>
      <c r="AT139" s="71"/>
      <c r="AU139" s="71"/>
      <c r="AV139" s="1107">
        <v>15</v>
      </c>
      <c r="AW139" s="1107"/>
      <c r="AX139" s="25" t="s">
        <v>775</v>
      </c>
      <c r="AY139" s="26"/>
      <c r="AZ139" s="251"/>
      <c r="BA139" s="252"/>
      <c r="BB139" s="35">
        <f t="shared" si="2"/>
        <v>15</v>
      </c>
      <c r="BC139" s="232"/>
    </row>
    <row r="140" spans="1:55" ht="14.25" customHeight="1" x14ac:dyDescent="0.15">
      <c r="A140" s="32">
        <v>22</v>
      </c>
      <c r="B140" s="32" t="s">
        <v>2546</v>
      </c>
      <c r="C140" s="34" t="s">
        <v>22471</v>
      </c>
      <c r="D140" s="4"/>
      <c r="E140" s="187"/>
      <c r="F140" s="187"/>
      <c r="G140" s="187"/>
      <c r="M140" s="20"/>
      <c r="S140" s="187"/>
      <c r="T140" s="208"/>
      <c r="U140" s="4"/>
      <c r="V140" s="187"/>
      <c r="W140" s="209"/>
      <c r="X140" s="209"/>
      <c r="Y140" s="209"/>
      <c r="Z140" s="209"/>
      <c r="AA140" s="209"/>
      <c r="AB140" s="209"/>
      <c r="AC140" s="209"/>
      <c r="AD140" s="209"/>
      <c r="AE140" s="209"/>
      <c r="AF140" s="209"/>
      <c r="AG140" s="209"/>
      <c r="AH140" s="209"/>
      <c r="AI140" s="254"/>
      <c r="AJ140" s="71" t="s">
        <v>2507</v>
      </c>
      <c r="AK140" s="71"/>
      <c r="AL140" s="71"/>
      <c r="AM140" s="71"/>
      <c r="AN140" s="71"/>
      <c r="AO140" s="71"/>
      <c r="AP140" s="71"/>
      <c r="AQ140" s="71"/>
      <c r="AR140" s="71"/>
      <c r="AS140" s="71"/>
      <c r="AT140" s="71"/>
      <c r="AU140" s="71"/>
      <c r="AV140" s="1107">
        <v>11</v>
      </c>
      <c r="AW140" s="1107"/>
      <c r="AX140" s="25" t="s">
        <v>775</v>
      </c>
      <c r="AY140" s="26"/>
      <c r="AZ140" s="251"/>
      <c r="BA140" s="252"/>
      <c r="BB140" s="35">
        <f t="shared" si="2"/>
        <v>11</v>
      </c>
      <c r="BC140" s="232"/>
    </row>
    <row r="141" spans="1:55" ht="14.25" customHeight="1" x14ac:dyDescent="0.15">
      <c r="A141" s="32">
        <v>22</v>
      </c>
      <c r="B141" s="32" t="s">
        <v>2548</v>
      </c>
      <c r="C141" s="34" t="s">
        <v>22472</v>
      </c>
      <c r="D141" s="4"/>
      <c r="E141" s="187"/>
      <c r="F141" s="187"/>
      <c r="G141" s="187"/>
      <c r="M141" s="20"/>
      <c r="S141" s="187"/>
      <c r="T141" s="208"/>
      <c r="U141" s="40" t="s">
        <v>1367</v>
      </c>
      <c r="V141" s="184"/>
      <c r="W141" s="243"/>
      <c r="X141" s="243"/>
      <c r="Y141" s="243"/>
      <c r="Z141" s="243"/>
      <c r="AA141" s="243"/>
      <c r="AB141" s="243"/>
      <c r="AC141" s="243"/>
      <c r="AD141" s="243"/>
      <c r="AE141" s="243"/>
      <c r="AF141" s="243"/>
      <c r="AG141" s="243"/>
      <c r="AH141" s="243"/>
      <c r="AI141" s="253"/>
      <c r="AJ141" s="71" t="s">
        <v>2504</v>
      </c>
      <c r="AK141" s="71"/>
      <c r="AL141" s="71"/>
      <c r="AM141" s="71"/>
      <c r="AN141" s="71"/>
      <c r="AO141" s="71"/>
      <c r="AP141" s="71"/>
      <c r="AQ141" s="71"/>
      <c r="AR141" s="71"/>
      <c r="AS141" s="71"/>
      <c r="AT141" s="71"/>
      <c r="AU141" s="71"/>
      <c r="AV141" s="1107">
        <v>13</v>
      </c>
      <c r="AW141" s="1107"/>
      <c r="AX141" s="25" t="s">
        <v>775</v>
      </c>
      <c r="AY141" s="26"/>
      <c r="AZ141" s="251"/>
      <c r="BA141" s="252"/>
      <c r="BB141" s="35">
        <f t="shared" si="2"/>
        <v>13</v>
      </c>
      <c r="BC141" s="232"/>
    </row>
    <row r="142" spans="1:55" ht="14.25" customHeight="1" x14ac:dyDescent="0.15">
      <c r="A142" s="32">
        <v>22</v>
      </c>
      <c r="B142" s="32" t="s">
        <v>2550</v>
      </c>
      <c r="C142" s="34" t="s">
        <v>22473</v>
      </c>
      <c r="D142" s="4"/>
      <c r="E142" s="187"/>
      <c r="F142" s="187"/>
      <c r="G142" s="187"/>
      <c r="M142" s="20"/>
      <c r="S142" s="187"/>
      <c r="T142" s="208"/>
      <c r="U142" s="4"/>
      <c r="V142" s="187"/>
      <c r="W142" s="209"/>
      <c r="X142" s="209"/>
      <c r="Y142" s="209"/>
      <c r="Z142" s="209"/>
      <c r="AA142" s="209"/>
      <c r="AB142" s="209"/>
      <c r="AC142" s="209"/>
      <c r="AD142" s="209"/>
      <c r="AE142" s="209"/>
      <c r="AF142" s="209"/>
      <c r="AG142" s="209"/>
      <c r="AH142" s="209"/>
      <c r="AI142" s="254"/>
      <c r="AJ142" s="71" t="s">
        <v>2507</v>
      </c>
      <c r="AK142" s="71"/>
      <c r="AL142" s="71"/>
      <c r="AM142" s="71"/>
      <c r="AN142" s="71"/>
      <c r="AO142" s="71"/>
      <c r="AP142" s="71"/>
      <c r="AQ142" s="71"/>
      <c r="AR142" s="71"/>
      <c r="AS142" s="71"/>
      <c r="AT142" s="71"/>
      <c r="AU142" s="71"/>
      <c r="AV142" s="1107">
        <v>9</v>
      </c>
      <c r="AW142" s="1107"/>
      <c r="AX142" s="25" t="s">
        <v>775</v>
      </c>
      <c r="AY142" s="26"/>
      <c r="AZ142" s="251"/>
      <c r="BA142" s="252"/>
      <c r="BB142" s="35">
        <f t="shared" si="2"/>
        <v>9</v>
      </c>
      <c r="BC142" s="232"/>
    </row>
    <row r="143" spans="1:55" ht="14.25" customHeight="1" x14ac:dyDescent="0.15">
      <c r="A143" s="32">
        <v>22</v>
      </c>
      <c r="B143" s="32" t="s">
        <v>2552</v>
      </c>
      <c r="C143" s="34" t="s">
        <v>22474</v>
      </c>
      <c r="D143" s="4"/>
      <c r="E143" s="187"/>
      <c r="F143" s="187"/>
      <c r="G143" s="187"/>
      <c r="M143" s="20"/>
      <c r="S143" s="187"/>
      <c r="T143" s="208"/>
      <c r="U143" s="40" t="s">
        <v>1376</v>
      </c>
      <c r="V143" s="184"/>
      <c r="W143" s="243"/>
      <c r="X143" s="243"/>
      <c r="Y143" s="243"/>
      <c r="Z143" s="243"/>
      <c r="AA143" s="243"/>
      <c r="AB143" s="243"/>
      <c r="AC143" s="243"/>
      <c r="AD143" s="243"/>
      <c r="AE143" s="243"/>
      <c r="AF143" s="243"/>
      <c r="AG143" s="243"/>
      <c r="AH143" s="243"/>
      <c r="AI143" s="253"/>
      <c r="AJ143" s="71" t="s">
        <v>2504</v>
      </c>
      <c r="AK143" s="71"/>
      <c r="AL143" s="71"/>
      <c r="AM143" s="71"/>
      <c r="AN143" s="71"/>
      <c r="AO143" s="71"/>
      <c r="AP143" s="71"/>
      <c r="AQ143" s="71"/>
      <c r="AR143" s="71"/>
      <c r="AS143" s="71"/>
      <c r="AT143" s="71"/>
      <c r="AU143" s="71"/>
      <c r="AV143" s="1107">
        <v>13</v>
      </c>
      <c r="AW143" s="1107"/>
      <c r="AX143" s="25" t="s">
        <v>775</v>
      </c>
      <c r="AY143" s="26"/>
      <c r="AZ143" s="251"/>
      <c r="BA143" s="252"/>
      <c r="BB143" s="35">
        <f t="shared" si="2"/>
        <v>13</v>
      </c>
      <c r="BC143" s="232"/>
    </row>
    <row r="144" spans="1:55" ht="14.25" customHeight="1" x14ac:dyDescent="0.15">
      <c r="A144" s="32">
        <v>22</v>
      </c>
      <c r="B144" s="32" t="s">
        <v>2554</v>
      </c>
      <c r="C144" s="34" t="s">
        <v>22475</v>
      </c>
      <c r="D144" s="4"/>
      <c r="E144" s="187"/>
      <c r="F144" s="187"/>
      <c r="G144" s="187"/>
      <c r="M144" s="20"/>
      <c r="S144" s="187"/>
      <c r="T144" s="208"/>
      <c r="U144" s="4"/>
      <c r="V144" s="187"/>
      <c r="W144" s="209"/>
      <c r="X144" s="209"/>
      <c r="Y144" s="209"/>
      <c r="Z144" s="209"/>
      <c r="AA144" s="209"/>
      <c r="AB144" s="209"/>
      <c r="AC144" s="209"/>
      <c r="AD144" s="209"/>
      <c r="AE144" s="209"/>
      <c r="AF144" s="209"/>
      <c r="AG144" s="209"/>
      <c r="AH144" s="209"/>
      <c r="AI144" s="254"/>
      <c r="AJ144" s="71" t="s">
        <v>2507</v>
      </c>
      <c r="AK144" s="71"/>
      <c r="AL144" s="71"/>
      <c r="AM144" s="71"/>
      <c r="AN144" s="71"/>
      <c r="AO144" s="71"/>
      <c r="AP144" s="71"/>
      <c r="AQ144" s="71"/>
      <c r="AR144" s="71"/>
      <c r="AS144" s="71"/>
      <c r="AT144" s="71"/>
      <c r="AU144" s="71"/>
      <c r="AV144" s="1107">
        <v>9</v>
      </c>
      <c r="AW144" s="1107"/>
      <c r="AX144" s="25" t="s">
        <v>775</v>
      </c>
      <c r="AY144" s="26"/>
      <c r="AZ144" s="251"/>
      <c r="BA144" s="252"/>
      <c r="BB144" s="35">
        <f t="shared" si="2"/>
        <v>9</v>
      </c>
      <c r="BC144" s="232"/>
    </row>
    <row r="145" spans="1:55" ht="14.25" customHeight="1" x14ac:dyDescent="0.15">
      <c r="A145" s="32">
        <v>22</v>
      </c>
      <c r="B145" s="32" t="s">
        <v>2556</v>
      </c>
      <c r="C145" s="34" t="s">
        <v>22476</v>
      </c>
      <c r="D145" s="4"/>
      <c r="E145" s="187"/>
      <c r="F145" s="187"/>
      <c r="G145" s="187"/>
      <c r="M145" s="20"/>
      <c r="S145" s="187"/>
      <c r="T145" s="208"/>
      <c r="U145" s="40" t="s">
        <v>1385</v>
      </c>
      <c r="V145" s="184"/>
      <c r="W145" s="243"/>
      <c r="X145" s="243"/>
      <c r="Y145" s="243"/>
      <c r="Z145" s="243"/>
      <c r="AA145" s="243"/>
      <c r="AB145" s="243"/>
      <c r="AC145" s="243"/>
      <c r="AD145" s="243"/>
      <c r="AE145" s="243"/>
      <c r="AF145" s="243"/>
      <c r="AG145" s="243"/>
      <c r="AH145" s="243"/>
      <c r="AI145" s="253"/>
      <c r="AJ145" s="71" t="s">
        <v>2504</v>
      </c>
      <c r="AK145" s="71"/>
      <c r="AL145" s="71"/>
      <c r="AM145" s="71"/>
      <c r="AN145" s="71"/>
      <c r="AO145" s="71"/>
      <c r="AP145" s="71"/>
      <c r="AQ145" s="71"/>
      <c r="AR145" s="71"/>
      <c r="AS145" s="71"/>
      <c r="AT145" s="71"/>
      <c r="AU145" s="71"/>
      <c r="AV145" s="1107">
        <v>11</v>
      </c>
      <c r="AW145" s="1107"/>
      <c r="AX145" s="25" t="s">
        <v>775</v>
      </c>
      <c r="AY145" s="26"/>
      <c r="AZ145" s="251"/>
      <c r="BA145" s="252"/>
      <c r="BB145" s="35">
        <f t="shared" si="2"/>
        <v>11</v>
      </c>
      <c r="BC145" s="232"/>
    </row>
    <row r="146" spans="1:55" ht="14.25" customHeight="1" x14ac:dyDescent="0.15">
      <c r="A146" s="32">
        <v>22</v>
      </c>
      <c r="B146" s="32" t="s">
        <v>2558</v>
      </c>
      <c r="C146" s="34" t="s">
        <v>22477</v>
      </c>
      <c r="D146" s="4"/>
      <c r="E146" s="187"/>
      <c r="F146" s="187"/>
      <c r="G146" s="187"/>
      <c r="M146" s="20"/>
      <c r="S146" s="187"/>
      <c r="T146" s="208"/>
      <c r="U146" s="4"/>
      <c r="V146" s="187"/>
      <c r="W146" s="209"/>
      <c r="X146" s="209"/>
      <c r="Y146" s="209"/>
      <c r="Z146" s="209"/>
      <c r="AA146" s="209"/>
      <c r="AB146" s="209"/>
      <c r="AC146" s="209"/>
      <c r="AD146" s="209"/>
      <c r="AE146" s="209"/>
      <c r="AF146" s="209"/>
      <c r="AG146" s="209"/>
      <c r="AH146" s="209"/>
      <c r="AI146" s="254"/>
      <c r="AJ146" s="71" t="s">
        <v>2507</v>
      </c>
      <c r="AK146" s="71"/>
      <c r="AL146" s="71"/>
      <c r="AM146" s="71"/>
      <c r="AN146" s="71"/>
      <c r="AO146" s="71"/>
      <c r="AP146" s="71"/>
      <c r="AQ146" s="71"/>
      <c r="AR146" s="71"/>
      <c r="AS146" s="71"/>
      <c r="AT146" s="71"/>
      <c r="AU146" s="71"/>
      <c r="AV146" s="1107">
        <v>8</v>
      </c>
      <c r="AW146" s="1107"/>
      <c r="AX146" s="25" t="s">
        <v>775</v>
      </c>
      <c r="AY146" s="26"/>
      <c r="AZ146" s="251"/>
      <c r="BA146" s="252"/>
      <c r="BB146" s="35">
        <f t="shared" si="2"/>
        <v>8</v>
      </c>
      <c r="BC146" s="232"/>
    </row>
    <row r="147" spans="1:55" ht="14.25" customHeight="1" x14ac:dyDescent="0.15">
      <c r="A147" s="32">
        <v>22</v>
      </c>
      <c r="B147" s="32" t="s">
        <v>2560</v>
      </c>
      <c r="C147" s="34" t="s">
        <v>22478</v>
      </c>
      <c r="D147" s="4"/>
      <c r="E147" s="187"/>
      <c r="F147" s="187"/>
      <c r="G147" s="187"/>
      <c r="M147" s="20"/>
      <c r="S147" s="187"/>
      <c r="T147" s="208"/>
      <c r="U147" s="40" t="s">
        <v>1394</v>
      </c>
      <c r="V147" s="184"/>
      <c r="W147" s="243"/>
      <c r="X147" s="243"/>
      <c r="Y147" s="243"/>
      <c r="Z147" s="243"/>
      <c r="AA147" s="243"/>
      <c r="AB147" s="243"/>
      <c r="AC147" s="243"/>
      <c r="AD147" s="243"/>
      <c r="AE147" s="243"/>
      <c r="AF147" s="243"/>
      <c r="AG147" s="243"/>
      <c r="AH147" s="243"/>
      <c r="AI147" s="253"/>
      <c r="AJ147" s="71" t="s">
        <v>2504</v>
      </c>
      <c r="AK147" s="71"/>
      <c r="AL147" s="71"/>
      <c r="AM147" s="71"/>
      <c r="AN147" s="71"/>
      <c r="AO147" s="71"/>
      <c r="AP147" s="71"/>
      <c r="AQ147" s="71"/>
      <c r="AR147" s="71"/>
      <c r="AS147" s="71"/>
      <c r="AT147" s="71"/>
      <c r="AU147" s="71"/>
      <c r="AV147" s="1107">
        <v>10</v>
      </c>
      <c r="AW147" s="1107"/>
      <c r="AX147" s="25" t="s">
        <v>775</v>
      </c>
      <c r="AY147" s="26"/>
      <c r="AZ147" s="251"/>
      <c r="BA147" s="252"/>
      <c r="BB147" s="35">
        <f t="shared" si="2"/>
        <v>10</v>
      </c>
      <c r="BC147" s="232"/>
    </row>
    <row r="148" spans="1:55" ht="14.25" customHeight="1" x14ac:dyDescent="0.15">
      <c r="A148" s="32">
        <v>22</v>
      </c>
      <c r="B148" s="32" t="s">
        <v>2562</v>
      </c>
      <c r="C148" s="34" t="s">
        <v>22479</v>
      </c>
      <c r="D148" s="4"/>
      <c r="E148" s="187"/>
      <c r="F148" s="187"/>
      <c r="G148" s="187"/>
      <c r="M148" s="20"/>
      <c r="S148" s="187"/>
      <c r="T148" s="208"/>
      <c r="U148" s="4"/>
      <c r="V148" s="187"/>
      <c r="W148" s="209"/>
      <c r="X148" s="209"/>
      <c r="Y148" s="209"/>
      <c r="Z148" s="209"/>
      <c r="AA148" s="209"/>
      <c r="AB148" s="209"/>
      <c r="AC148" s="209"/>
      <c r="AD148" s="209"/>
      <c r="AE148" s="209"/>
      <c r="AF148" s="209"/>
      <c r="AG148" s="209"/>
      <c r="AH148" s="209"/>
      <c r="AI148" s="254"/>
      <c r="AJ148" s="71" t="s">
        <v>2507</v>
      </c>
      <c r="AK148" s="71"/>
      <c r="AL148" s="71"/>
      <c r="AM148" s="71"/>
      <c r="AN148" s="71"/>
      <c r="AO148" s="71"/>
      <c r="AP148" s="71"/>
      <c r="AQ148" s="71"/>
      <c r="AR148" s="71"/>
      <c r="AS148" s="71"/>
      <c r="AT148" s="71"/>
      <c r="AU148" s="71"/>
      <c r="AV148" s="1107">
        <v>8</v>
      </c>
      <c r="AW148" s="1107"/>
      <c r="AX148" s="25" t="s">
        <v>775</v>
      </c>
      <c r="AY148" s="26"/>
      <c r="AZ148" s="251"/>
      <c r="BA148" s="252"/>
      <c r="BB148" s="35">
        <f t="shared" si="2"/>
        <v>8</v>
      </c>
      <c r="BC148" s="232"/>
    </row>
    <row r="149" spans="1:55" ht="14.25" customHeight="1" x14ac:dyDescent="0.15">
      <c r="A149" s="32">
        <v>22</v>
      </c>
      <c r="B149" s="32" t="s">
        <v>2564</v>
      </c>
      <c r="C149" s="34" t="s">
        <v>22480</v>
      </c>
      <c r="D149" s="4"/>
      <c r="E149" s="187"/>
      <c r="F149" s="187"/>
      <c r="G149" s="187"/>
      <c r="M149" s="20"/>
      <c r="S149" s="187"/>
      <c r="T149" s="208"/>
      <c r="U149" s="40" t="s">
        <v>1403</v>
      </c>
      <c r="V149" s="184"/>
      <c r="W149" s="243"/>
      <c r="X149" s="243"/>
      <c r="Y149" s="243"/>
      <c r="Z149" s="243"/>
      <c r="AA149" s="243"/>
      <c r="AB149" s="243"/>
      <c r="AC149" s="243"/>
      <c r="AD149" s="243"/>
      <c r="AE149" s="243"/>
      <c r="AF149" s="243"/>
      <c r="AG149" s="243"/>
      <c r="AH149" s="243"/>
      <c r="AI149" s="253"/>
      <c r="AJ149" s="71" t="s">
        <v>2504</v>
      </c>
      <c r="AK149" s="71"/>
      <c r="AL149" s="71"/>
      <c r="AM149" s="71"/>
      <c r="AN149" s="71"/>
      <c r="AO149" s="71"/>
      <c r="AP149" s="71"/>
      <c r="AQ149" s="71"/>
      <c r="AR149" s="71"/>
      <c r="AS149" s="71"/>
      <c r="AT149" s="71"/>
      <c r="AU149" s="71"/>
      <c r="AV149" s="1107">
        <v>10</v>
      </c>
      <c r="AW149" s="1107"/>
      <c r="AX149" s="25" t="s">
        <v>775</v>
      </c>
      <c r="AY149" s="26"/>
      <c r="AZ149" s="251"/>
      <c r="BA149" s="252"/>
      <c r="BB149" s="35">
        <f t="shared" si="2"/>
        <v>10</v>
      </c>
      <c r="BC149" s="232"/>
    </row>
    <row r="150" spans="1:55" ht="14.25" customHeight="1" x14ac:dyDescent="0.15">
      <c r="A150" s="32">
        <v>22</v>
      </c>
      <c r="B150" s="32" t="s">
        <v>2566</v>
      </c>
      <c r="C150" s="34" t="s">
        <v>22481</v>
      </c>
      <c r="D150" s="4"/>
      <c r="E150" s="187"/>
      <c r="F150" s="187"/>
      <c r="G150" s="187"/>
      <c r="M150" s="20"/>
      <c r="S150" s="187"/>
      <c r="T150" s="208"/>
      <c r="U150" s="4"/>
      <c r="V150" s="187"/>
      <c r="W150" s="209"/>
      <c r="X150" s="209"/>
      <c r="Y150" s="209"/>
      <c r="Z150" s="209"/>
      <c r="AA150" s="209"/>
      <c r="AB150" s="209"/>
      <c r="AC150" s="209"/>
      <c r="AD150" s="209"/>
      <c r="AE150" s="209"/>
      <c r="AF150" s="209"/>
      <c r="AG150" s="209"/>
      <c r="AH150" s="209"/>
      <c r="AI150" s="254"/>
      <c r="AJ150" s="71" t="s">
        <v>2507</v>
      </c>
      <c r="AK150" s="71"/>
      <c r="AL150" s="71"/>
      <c r="AM150" s="71"/>
      <c r="AN150" s="71"/>
      <c r="AO150" s="71"/>
      <c r="AP150" s="71"/>
      <c r="AQ150" s="71"/>
      <c r="AR150" s="71"/>
      <c r="AS150" s="71"/>
      <c r="AT150" s="71"/>
      <c r="AU150" s="71"/>
      <c r="AV150" s="1107">
        <v>8</v>
      </c>
      <c r="AW150" s="1107"/>
      <c r="AX150" s="25" t="s">
        <v>775</v>
      </c>
      <c r="AY150" s="26"/>
      <c r="AZ150" s="251"/>
      <c r="BA150" s="252"/>
      <c r="BB150" s="35">
        <f t="shared" si="2"/>
        <v>8</v>
      </c>
      <c r="BC150" s="232"/>
    </row>
    <row r="151" spans="1:55" ht="14.25" customHeight="1" x14ac:dyDescent="0.15">
      <c r="A151" s="32">
        <v>22</v>
      </c>
      <c r="B151" s="32" t="s">
        <v>2568</v>
      </c>
      <c r="C151" s="34" t="s">
        <v>22482</v>
      </c>
      <c r="D151" s="4"/>
      <c r="E151" s="187"/>
      <c r="F151" s="187"/>
      <c r="G151" s="187"/>
      <c r="M151" s="20"/>
      <c r="S151" s="187"/>
      <c r="T151" s="208"/>
      <c r="U151" s="40" t="s">
        <v>1412</v>
      </c>
      <c r="V151" s="184"/>
      <c r="W151" s="243"/>
      <c r="X151" s="243"/>
      <c r="Y151" s="243"/>
      <c r="Z151" s="243"/>
      <c r="AA151" s="243"/>
      <c r="AB151" s="243"/>
      <c r="AC151" s="243"/>
      <c r="AD151" s="243"/>
      <c r="AE151" s="243"/>
      <c r="AF151" s="243"/>
      <c r="AG151" s="243"/>
      <c r="AH151" s="243"/>
      <c r="AI151" s="253"/>
      <c r="AJ151" s="71" t="s">
        <v>2504</v>
      </c>
      <c r="AK151" s="71"/>
      <c r="AL151" s="71"/>
      <c r="AM151" s="71"/>
      <c r="AN151" s="71"/>
      <c r="AO151" s="71"/>
      <c r="AP151" s="71"/>
      <c r="AQ151" s="71"/>
      <c r="AR151" s="71"/>
      <c r="AS151" s="71"/>
      <c r="AT151" s="71"/>
      <c r="AU151" s="71"/>
      <c r="AV151" s="1107">
        <v>8</v>
      </c>
      <c r="AW151" s="1107"/>
      <c r="AX151" s="25" t="s">
        <v>775</v>
      </c>
      <c r="AY151" s="26"/>
      <c r="AZ151" s="251"/>
      <c r="BA151" s="252"/>
      <c r="BB151" s="35">
        <f t="shared" si="2"/>
        <v>8</v>
      </c>
      <c r="BC151" s="232"/>
    </row>
    <row r="152" spans="1:55" ht="14.25" customHeight="1" x14ac:dyDescent="0.15">
      <c r="A152" s="32">
        <v>22</v>
      </c>
      <c r="B152" s="32" t="s">
        <v>2570</v>
      </c>
      <c r="C152" s="34" t="s">
        <v>22483</v>
      </c>
      <c r="D152" s="4"/>
      <c r="E152" s="187"/>
      <c r="F152" s="187"/>
      <c r="G152" s="187"/>
      <c r="M152" s="20"/>
      <c r="S152" s="187"/>
      <c r="T152" s="208"/>
      <c r="U152" s="4"/>
      <c r="V152" s="187"/>
      <c r="W152" s="209"/>
      <c r="X152" s="209"/>
      <c r="Y152" s="209"/>
      <c r="Z152" s="209"/>
      <c r="AA152" s="209"/>
      <c r="AB152" s="209"/>
      <c r="AC152" s="209"/>
      <c r="AD152" s="209"/>
      <c r="AE152" s="209"/>
      <c r="AF152" s="209"/>
      <c r="AG152" s="209"/>
      <c r="AH152" s="209"/>
      <c r="AI152" s="254"/>
      <c r="AJ152" s="71" t="s">
        <v>2507</v>
      </c>
      <c r="AK152" s="71"/>
      <c r="AL152" s="71"/>
      <c r="AM152" s="71"/>
      <c r="AN152" s="71"/>
      <c r="AO152" s="71"/>
      <c r="AP152" s="71"/>
      <c r="AQ152" s="71"/>
      <c r="AR152" s="71"/>
      <c r="AS152" s="71"/>
      <c r="AT152" s="71"/>
      <c r="AU152" s="71"/>
      <c r="AV152" s="1107">
        <v>7</v>
      </c>
      <c r="AW152" s="1107"/>
      <c r="AX152" s="25" t="s">
        <v>775</v>
      </c>
      <c r="AY152" s="26"/>
      <c r="AZ152" s="251"/>
      <c r="BA152" s="252"/>
      <c r="BB152" s="35">
        <f t="shared" si="2"/>
        <v>7</v>
      </c>
      <c r="BC152" s="232"/>
    </row>
    <row r="153" spans="1:55" ht="14.25" customHeight="1" x14ac:dyDescent="0.15">
      <c r="A153" s="32">
        <v>22</v>
      </c>
      <c r="B153" s="32" t="s">
        <v>2572</v>
      </c>
      <c r="C153" s="34" t="s">
        <v>22484</v>
      </c>
      <c r="D153" s="4"/>
      <c r="E153" s="187"/>
      <c r="F153" s="187"/>
      <c r="G153" s="187"/>
      <c r="M153" s="20"/>
      <c r="S153" s="187"/>
      <c r="T153" s="208"/>
      <c r="U153" s="40" t="s">
        <v>1421</v>
      </c>
      <c r="V153" s="184"/>
      <c r="W153" s="243"/>
      <c r="X153" s="243"/>
      <c r="Y153" s="243"/>
      <c r="Z153" s="243"/>
      <c r="AA153" s="243"/>
      <c r="AB153" s="243"/>
      <c r="AC153" s="243"/>
      <c r="AD153" s="243"/>
      <c r="AE153" s="243"/>
      <c r="AF153" s="243"/>
      <c r="AG153" s="243"/>
      <c r="AH153" s="243"/>
      <c r="AI153" s="253"/>
      <c r="AJ153" s="71" t="s">
        <v>2504</v>
      </c>
      <c r="AK153" s="71"/>
      <c r="AL153" s="71"/>
      <c r="AM153" s="71"/>
      <c r="AN153" s="71"/>
      <c r="AO153" s="71"/>
      <c r="AP153" s="71"/>
      <c r="AQ153" s="71"/>
      <c r="AR153" s="71"/>
      <c r="AS153" s="71"/>
      <c r="AT153" s="71"/>
      <c r="AU153" s="71"/>
      <c r="AV153" s="1107">
        <v>8</v>
      </c>
      <c r="AW153" s="1107"/>
      <c r="AX153" s="25" t="s">
        <v>775</v>
      </c>
      <c r="AY153" s="26"/>
      <c r="AZ153" s="251"/>
      <c r="BA153" s="252"/>
      <c r="BB153" s="35">
        <f t="shared" si="2"/>
        <v>8</v>
      </c>
      <c r="BC153" s="232"/>
    </row>
    <row r="154" spans="1:55" ht="14.25" customHeight="1" x14ac:dyDescent="0.15">
      <c r="A154" s="32">
        <v>22</v>
      </c>
      <c r="B154" s="32" t="s">
        <v>2574</v>
      </c>
      <c r="C154" s="34" t="s">
        <v>22485</v>
      </c>
      <c r="D154" s="4"/>
      <c r="E154" s="187"/>
      <c r="F154" s="187"/>
      <c r="G154" s="187"/>
      <c r="M154" s="20"/>
      <c r="S154" s="187"/>
      <c r="T154" s="208"/>
      <c r="U154" s="4"/>
      <c r="V154" s="187"/>
      <c r="W154" s="209"/>
      <c r="X154" s="209"/>
      <c r="Y154" s="209"/>
      <c r="Z154" s="209"/>
      <c r="AA154" s="209"/>
      <c r="AB154" s="209"/>
      <c r="AC154" s="209"/>
      <c r="AD154" s="209"/>
      <c r="AE154" s="209"/>
      <c r="AF154" s="209"/>
      <c r="AG154" s="209"/>
      <c r="AH154" s="209"/>
      <c r="AI154" s="254"/>
      <c r="AJ154" s="71" t="s">
        <v>2507</v>
      </c>
      <c r="AK154" s="71"/>
      <c r="AL154" s="71"/>
      <c r="AM154" s="71"/>
      <c r="AN154" s="71"/>
      <c r="AO154" s="71"/>
      <c r="AP154" s="71"/>
      <c r="AQ154" s="71"/>
      <c r="AR154" s="71"/>
      <c r="AS154" s="71"/>
      <c r="AT154" s="71"/>
      <c r="AU154" s="71"/>
      <c r="AV154" s="1107">
        <v>7</v>
      </c>
      <c r="AW154" s="1107"/>
      <c r="AX154" s="25" t="s">
        <v>775</v>
      </c>
      <c r="AY154" s="26"/>
      <c r="AZ154" s="251"/>
      <c r="BA154" s="252"/>
      <c r="BB154" s="35">
        <f t="shared" si="2"/>
        <v>7</v>
      </c>
      <c r="BC154" s="232"/>
    </row>
    <row r="155" spans="1:55" ht="14.25" customHeight="1" x14ac:dyDescent="0.15">
      <c r="A155" s="32">
        <v>22</v>
      </c>
      <c r="B155" s="32" t="s">
        <v>2576</v>
      </c>
      <c r="C155" s="34" t="s">
        <v>22486</v>
      </c>
      <c r="D155" s="4"/>
      <c r="E155" s="187"/>
      <c r="F155" s="187"/>
      <c r="G155" s="187"/>
      <c r="M155" s="20"/>
      <c r="S155" s="187"/>
      <c r="T155" s="208"/>
      <c r="U155" s="40" t="s">
        <v>1430</v>
      </c>
      <c r="V155" s="184"/>
      <c r="W155" s="243"/>
      <c r="X155" s="243"/>
      <c r="Y155" s="243"/>
      <c r="Z155" s="243"/>
      <c r="AA155" s="243"/>
      <c r="AB155" s="243"/>
      <c r="AC155" s="243"/>
      <c r="AD155" s="243"/>
      <c r="AE155" s="243"/>
      <c r="AF155" s="243"/>
      <c r="AG155" s="243"/>
      <c r="AH155" s="243"/>
      <c r="AI155" s="253"/>
      <c r="AJ155" s="71" t="s">
        <v>2504</v>
      </c>
      <c r="AK155" s="71"/>
      <c r="AL155" s="71"/>
      <c r="AM155" s="71"/>
      <c r="AN155" s="71"/>
      <c r="AO155" s="71"/>
      <c r="AP155" s="71"/>
      <c r="AQ155" s="71"/>
      <c r="AR155" s="71"/>
      <c r="AS155" s="71"/>
      <c r="AT155" s="71"/>
      <c r="AU155" s="71"/>
      <c r="AV155" s="1107">
        <v>8</v>
      </c>
      <c r="AW155" s="1107"/>
      <c r="AX155" s="25" t="s">
        <v>775</v>
      </c>
      <c r="AY155" s="26"/>
      <c r="AZ155" s="251"/>
      <c r="BA155" s="252"/>
      <c r="BB155" s="35">
        <f t="shared" si="2"/>
        <v>8</v>
      </c>
      <c r="BC155" s="232"/>
    </row>
    <row r="156" spans="1:55" ht="14.25" customHeight="1" x14ac:dyDescent="0.15">
      <c r="A156" s="32">
        <v>22</v>
      </c>
      <c r="B156" s="32" t="s">
        <v>2578</v>
      </c>
      <c r="C156" s="34" t="s">
        <v>22487</v>
      </c>
      <c r="D156" s="4"/>
      <c r="E156" s="187"/>
      <c r="F156" s="187"/>
      <c r="G156" s="187"/>
      <c r="M156" s="20"/>
      <c r="S156" s="187"/>
      <c r="T156" s="208"/>
      <c r="U156" s="4"/>
      <c r="V156" s="187"/>
      <c r="W156" s="209"/>
      <c r="X156" s="209"/>
      <c r="Y156" s="209"/>
      <c r="Z156" s="209"/>
      <c r="AA156" s="209"/>
      <c r="AB156" s="209"/>
      <c r="AC156" s="209"/>
      <c r="AD156" s="209"/>
      <c r="AE156" s="209"/>
      <c r="AF156" s="209"/>
      <c r="AG156" s="209"/>
      <c r="AH156" s="209"/>
      <c r="AI156" s="254"/>
      <c r="AJ156" s="71" t="s">
        <v>2507</v>
      </c>
      <c r="AK156" s="71"/>
      <c r="AL156" s="71"/>
      <c r="AM156" s="71"/>
      <c r="AN156" s="71"/>
      <c r="AO156" s="71"/>
      <c r="AP156" s="71"/>
      <c r="AQ156" s="71"/>
      <c r="AR156" s="71"/>
      <c r="AS156" s="71"/>
      <c r="AT156" s="71"/>
      <c r="AU156" s="71"/>
      <c r="AV156" s="1107">
        <v>7</v>
      </c>
      <c r="AW156" s="1107"/>
      <c r="AX156" s="25" t="s">
        <v>775</v>
      </c>
      <c r="AY156" s="26"/>
      <c r="AZ156" s="251"/>
      <c r="BA156" s="252"/>
      <c r="BB156" s="35">
        <f t="shared" si="2"/>
        <v>7</v>
      </c>
      <c r="BC156" s="232"/>
    </row>
    <row r="157" spans="1:55" ht="14.25" customHeight="1" x14ac:dyDescent="0.15">
      <c r="A157" s="32">
        <v>22</v>
      </c>
      <c r="B157" s="32" t="s">
        <v>2580</v>
      </c>
      <c r="C157" s="34" t="s">
        <v>22488</v>
      </c>
      <c r="D157" s="4"/>
      <c r="E157" s="187"/>
      <c r="F157" s="187"/>
      <c r="G157" s="187"/>
      <c r="M157" s="20"/>
      <c r="S157" s="187"/>
      <c r="T157" s="208"/>
      <c r="U157" s="40" t="s">
        <v>1439</v>
      </c>
      <c r="V157" s="184"/>
      <c r="W157" s="243"/>
      <c r="X157" s="243"/>
      <c r="Y157" s="243"/>
      <c r="Z157" s="243"/>
      <c r="AA157" s="243"/>
      <c r="AB157" s="243"/>
      <c r="AC157" s="243"/>
      <c r="AD157" s="243"/>
      <c r="AE157" s="243"/>
      <c r="AF157" s="243"/>
      <c r="AG157" s="243"/>
      <c r="AH157" s="243"/>
      <c r="AI157" s="253"/>
      <c r="AJ157" s="71" t="s">
        <v>2504</v>
      </c>
      <c r="AK157" s="71"/>
      <c r="AL157" s="71"/>
      <c r="AM157" s="71"/>
      <c r="AN157" s="71"/>
      <c r="AO157" s="71"/>
      <c r="AP157" s="71"/>
      <c r="AQ157" s="71"/>
      <c r="AR157" s="71"/>
      <c r="AS157" s="71"/>
      <c r="AT157" s="71"/>
      <c r="AU157" s="71"/>
      <c r="AV157" s="1107">
        <v>8</v>
      </c>
      <c r="AW157" s="1107"/>
      <c r="AX157" s="25" t="s">
        <v>775</v>
      </c>
      <c r="AY157" s="26"/>
      <c r="AZ157" s="251"/>
      <c r="BA157" s="252"/>
      <c r="BB157" s="35">
        <f t="shared" si="2"/>
        <v>8</v>
      </c>
      <c r="BC157" s="232"/>
    </row>
    <row r="158" spans="1:55" ht="14.25" customHeight="1" x14ac:dyDescent="0.15">
      <c r="A158" s="32">
        <v>22</v>
      </c>
      <c r="B158" s="32" t="s">
        <v>2582</v>
      </c>
      <c r="C158" s="34" t="s">
        <v>22489</v>
      </c>
      <c r="D158" s="4"/>
      <c r="E158" s="187"/>
      <c r="F158" s="187"/>
      <c r="G158" s="187"/>
      <c r="M158" s="20"/>
      <c r="S158" s="187"/>
      <c r="T158" s="208"/>
      <c r="U158" s="4"/>
      <c r="V158" s="187"/>
      <c r="W158" s="209"/>
      <c r="X158" s="209"/>
      <c r="Y158" s="209"/>
      <c r="Z158" s="209"/>
      <c r="AA158" s="209"/>
      <c r="AB158" s="209"/>
      <c r="AC158" s="209"/>
      <c r="AD158" s="209"/>
      <c r="AE158" s="209"/>
      <c r="AF158" s="209"/>
      <c r="AG158" s="209"/>
      <c r="AH158" s="209"/>
      <c r="AI158" s="254"/>
      <c r="AJ158" s="71" t="s">
        <v>2507</v>
      </c>
      <c r="AK158" s="71"/>
      <c r="AL158" s="71"/>
      <c r="AM158" s="71"/>
      <c r="AN158" s="71"/>
      <c r="AO158" s="71"/>
      <c r="AP158" s="71"/>
      <c r="AQ158" s="71"/>
      <c r="AR158" s="71"/>
      <c r="AS158" s="71"/>
      <c r="AT158" s="71"/>
      <c r="AU158" s="71"/>
      <c r="AV158" s="1107">
        <v>6</v>
      </c>
      <c r="AW158" s="1107"/>
      <c r="AX158" s="25" t="s">
        <v>775</v>
      </c>
      <c r="AY158" s="26"/>
      <c r="AZ158" s="251"/>
      <c r="BA158" s="252"/>
      <c r="BB158" s="35">
        <f t="shared" si="2"/>
        <v>6</v>
      </c>
      <c r="BC158" s="232"/>
    </row>
    <row r="159" spans="1:55" ht="14.25" customHeight="1" x14ac:dyDescent="0.15">
      <c r="A159" s="32">
        <v>22</v>
      </c>
      <c r="B159" s="32" t="s">
        <v>2584</v>
      </c>
      <c r="C159" s="34" t="s">
        <v>22490</v>
      </c>
      <c r="D159" s="4"/>
      <c r="E159" s="187"/>
      <c r="F159" s="187"/>
      <c r="G159" s="187"/>
      <c r="M159" s="20"/>
      <c r="S159" s="187"/>
      <c r="T159" s="208"/>
      <c r="U159" s="40" t="s">
        <v>1448</v>
      </c>
      <c r="V159" s="184"/>
      <c r="W159" s="243"/>
      <c r="X159" s="243"/>
      <c r="Y159" s="243"/>
      <c r="Z159" s="243"/>
      <c r="AA159" s="243"/>
      <c r="AB159" s="243"/>
      <c r="AC159" s="243"/>
      <c r="AD159" s="243"/>
      <c r="AE159" s="243"/>
      <c r="AF159" s="243"/>
      <c r="AG159" s="243"/>
      <c r="AH159" s="243"/>
      <c r="AI159" s="253"/>
      <c r="AJ159" s="71" t="s">
        <v>2504</v>
      </c>
      <c r="AK159" s="71"/>
      <c r="AL159" s="71"/>
      <c r="AM159" s="71"/>
      <c r="AN159" s="71"/>
      <c r="AO159" s="71"/>
      <c r="AP159" s="71"/>
      <c r="AQ159" s="71"/>
      <c r="AR159" s="71"/>
      <c r="AS159" s="71"/>
      <c r="AT159" s="71"/>
      <c r="AU159" s="71"/>
      <c r="AV159" s="1107">
        <v>8</v>
      </c>
      <c r="AW159" s="1107"/>
      <c r="AX159" s="25" t="s">
        <v>775</v>
      </c>
      <c r="AY159" s="26"/>
      <c r="AZ159" s="251"/>
      <c r="BA159" s="252"/>
      <c r="BB159" s="35">
        <f t="shared" si="2"/>
        <v>8</v>
      </c>
      <c r="BC159" s="232"/>
    </row>
    <row r="160" spans="1:55" ht="14.25" customHeight="1" x14ac:dyDescent="0.15">
      <c r="A160" s="32">
        <v>22</v>
      </c>
      <c r="B160" s="32" t="s">
        <v>2586</v>
      </c>
      <c r="C160" s="34" t="s">
        <v>22491</v>
      </c>
      <c r="D160" s="4"/>
      <c r="E160" s="187"/>
      <c r="F160" s="187"/>
      <c r="G160" s="187"/>
      <c r="M160" s="20"/>
      <c r="S160" s="187"/>
      <c r="T160" s="208"/>
      <c r="U160" s="4"/>
      <c r="V160" s="187"/>
      <c r="W160" s="209"/>
      <c r="X160" s="209"/>
      <c r="Y160" s="209"/>
      <c r="Z160" s="209"/>
      <c r="AA160" s="209"/>
      <c r="AB160" s="209"/>
      <c r="AC160" s="209"/>
      <c r="AD160" s="209"/>
      <c r="AE160" s="209"/>
      <c r="AF160" s="209"/>
      <c r="AG160" s="209"/>
      <c r="AH160" s="209"/>
      <c r="AI160" s="254"/>
      <c r="AJ160" s="71" t="s">
        <v>2507</v>
      </c>
      <c r="AK160" s="71"/>
      <c r="AL160" s="71"/>
      <c r="AM160" s="71"/>
      <c r="AN160" s="71"/>
      <c r="AO160" s="71"/>
      <c r="AP160" s="71"/>
      <c r="AQ160" s="71"/>
      <c r="AR160" s="71"/>
      <c r="AS160" s="71"/>
      <c r="AT160" s="71"/>
      <c r="AU160" s="71"/>
      <c r="AV160" s="1107">
        <v>6</v>
      </c>
      <c r="AW160" s="1107"/>
      <c r="AX160" s="25" t="s">
        <v>775</v>
      </c>
      <c r="AY160" s="26"/>
      <c r="AZ160" s="251"/>
      <c r="BA160" s="252"/>
      <c r="BB160" s="35">
        <f t="shared" si="2"/>
        <v>6</v>
      </c>
      <c r="BC160" s="232"/>
    </row>
    <row r="161" spans="1:55" ht="14.25" customHeight="1" x14ac:dyDescent="0.15">
      <c r="A161" s="32">
        <v>22</v>
      </c>
      <c r="B161" s="32" t="s">
        <v>2588</v>
      </c>
      <c r="C161" s="34" t="s">
        <v>22492</v>
      </c>
      <c r="D161" s="20"/>
      <c r="E161" s="187"/>
      <c r="F161" s="187"/>
      <c r="G161" s="187"/>
      <c r="M161" s="47" t="s">
        <v>2166</v>
      </c>
      <c r="N161" s="40"/>
      <c r="O161" s="40"/>
      <c r="P161" s="40"/>
      <c r="Q161" s="40"/>
      <c r="R161" s="40"/>
      <c r="S161" s="184"/>
      <c r="T161" s="184"/>
      <c r="U161" s="47" t="s">
        <v>1458</v>
      </c>
      <c r="V161" s="184"/>
      <c r="W161" s="243"/>
      <c r="X161" s="243"/>
      <c r="Y161" s="243"/>
      <c r="Z161" s="243"/>
      <c r="AA161" s="243"/>
      <c r="AB161" s="243"/>
      <c r="AC161" s="243"/>
      <c r="AD161" s="243"/>
      <c r="AE161" s="184"/>
      <c r="AF161" s="184"/>
      <c r="AG161" s="184"/>
      <c r="AH161" s="184"/>
      <c r="AI161" s="247"/>
      <c r="AJ161" s="71" t="s">
        <v>2504</v>
      </c>
      <c r="AK161" s="71"/>
      <c r="AL161" s="71"/>
      <c r="AM161" s="71"/>
      <c r="AN161" s="71"/>
      <c r="AO161" s="71"/>
      <c r="AP161" s="71"/>
      <c r="AQ161" s="71"/>
      <c r="AR161" s="71"/>
      <c r="AS161" s="71"/>
      <c r="AT161" s="71"/>
      <c r="AU161" s="71"/>
      <c r="AV161" s="1107">
        <v>36</v>
      </c>
      <c r="AW161" s="1107"/>
      <c r="AX161" s="25" t="s">
        <v>775</v>
      </c>
      <c r="AY161" s="26"/>
      <c r="AZ161" s="251"/>
      <c r="BA161" s="252"/>
      <c r="BB161" s="35">
        <f t="shared" si="2"/>
        <v>36</v>
      </c>
      <c r="BC161" s="232"/>
    </row>
    <row r="162" spans="1:55" ht="14.25" customHeight="1" x14ac:dyDescent="0.15">
      <c r="A162" s="32">
        <v>22</v>
      </c>
      <c r="B162" s="32" t="s">
        <v>2590</v>
      </c>
      <c r="C162" s="34" t="s">
        <v>22493</v>
      </c>
      <c r="D162" s="20"/>
      <c r="E162" s="187"/>
      <c r="F162" s="187"/>
      <c r="G162" s="187"/>
      <c r="M162" s="20"/>
      <c r="S162" s="187"/>
      <c r="T162" s="187"/>
      <c r="U162" s="20"/>
      <c r="V162" s="187"/>
      <c r="W162" s="209"/>
      <c r="X162" s="209"/>
      <c r="Y162" s="209"/>
      <c r="Z162" s="209"/>
      <c r="AA162" s="209"/>
      <c r="AB162" s="209"/>
      <c r="AC162" s="209"/>
      <c r="AD162" s="209"/>
      <c r="AE162" s="187"/>
      <c r="AF162" s="187"/>
      <c r="AG162" s="187"/>
      <c r="AH162" s="187"/>
      <c r="AI162" s="208"/>
      <c r="AJ162" s="71" t="s">
        <v>2507</v>
      </c>
      <c r="AK162" s="71"/>
      <c r="AL162" s="71"/>
      <c r="AM162" s="71"/>
      <c r="AN162" s="71"/>
      <c r="AO162" s="71"/>
      <c r="AP162" s="71"/>
      <c r="AQ162" s="71"/>
      <c r="AR162" s="71"/>
      <c r="AS162" s="71"/>
      <c r="AT162" s="71"/>
      <c r="AU162" s="71"/>
      <c r="AV162" s="1107">
        <v>26</v>
      </c>
      <c r="AW162" s="1107"/>
      <c r="AX162" s="25" t="s">
        <v>775</v>
      </c>
      <c r="AY162" s="26"/>
      <c r="AZ162" s="251"/>
      <c r="BA162" s="252"/>
      <c r="BB162" s="35">
        <f t="shared" si="2"/>
        <v>26</v>
      </c>
      <c r="BC162" s="232"/>
    </row>
    <row r="163" spans="1:55" ht="14.25" customHeight="1" x14ac:dyDescent="0.15">
      <c r="A163" s="32">
        <v>22</v>
      </c>
      <c r="B163" s="32" t="s">
        <v>2592</v>
      </c>
      <c r="C163" s="34" t="s">
        <v>22494</v>
      </c>
      <c r="D163" s="20"/>
      <c r="E163" s="187"/>
      <c r="F163" s="187"/>
      <c r="G163" s="187"/>
      <c r="M163" s="20"/>
      <c r="S163" s="187"/>
      <c r="T163" s="187"/>
      <c r="U163" s="47" t="s">
        <v>1467</v>
      </c>
      <c r="V163" s="184"/>
      <c r="W163" s="243"/>
      <c r="X163" s="243"/>
      <c r="Y163" s="243"/>
      <c r="Z163" s="243"/>
      <c r="AA163" s="243"/>
      <c r="AB163" s="243"/>
      <c r="AC163" s="243"/>
      <c r="AD163" s="243"/>
      <c r="AE163" s="184"/>
      <c r="AF163" s="184"/>
      <c r="AG163" s="184"/>
      <c r="AH163" s="184"/>
      <c r="AI163" s="247"/>
      <c r="AJ163" s="71" t="s">
        <v>2504</v>
      </c>
      <c r="AK163" s="71"/>
      <c r="AL163" s="71"/>
      <c r="AM163" s="71"/>
      <c r="AN163" s="71"/>
      <c r="AO163" s="71"/>
      <c r="AP163" s="71"/>
      <c r="AQ163" s="71"/>
      <c r="AR163" s="71"/>
      <c r="AS163" s="71"/>
      <c r="AT163" s="71"/>
      <c r="AU163" s="71"/>
      <c r="AV163" s="1107">
        <v>36</v>
      </c>
      <c r="AW163" s="1107"/>
      <c r="AX163" s="25" t="s">
        <v>775</v>
      </c>
      <c r="AY163" s="26"/>
      <c r="AZ163" s="251"/>
      <c r="BA163" s="252"/>
      <c r="BB163" s="35">
        <f t="shared" si="2"/>
        <v>36</v>
      </c>
      <c r="BC163" s="232"/>
    </row>
    <row r="164" spans="1:55" ht="14.25" customHeight="1" x14ac:dyDescent="0.15">
      <c r="A164" s="32">
        <v>22</v>
      </c>
      <c r="B164" s="32" t="s">
        <v>2594</v>
      </c>
      <c r="C164" s="34" t="s">
        <v>22495</v>
      </c>
      <c r="D164" s="20"/>
      <c r="E164" s="187"/>
      <c r="F164" s="187"/>
      <c r="G164" s="187"/>
      <c r="M164" s="20"/>
      <c r="S164" s="187"/>
      <c r="T164" s="187"/>
      <c r="U164" s="20"/>
      <c r="V164" s="187"/>
      <c r="W164" s="209"/>
      <c r="X164" s="209"/>
      <c r="Y164" s="209"/>
      <c r="Z164" s="209"/>
      <c r="AA164" s="209"/>
      <c r="AB164" s="209"/>
      <c r="AC164" s="209"/>
      <c r="AD164" s="209"/>
      <c r="AE164" s="187"/>
      <c r="AF164" s="187"/>
      <c r="AG164" s="187"/>
      <c r="AH164" s="187"/>
      <c r="AI164" s="208"/>
      <c r="AJ164" s="71" t="s">
        <v>2507</v>
      </c>
      <c r="AK164" s="71"/>
      <c r="AL164" s="71"/>
      <c r="AM164" s="71"/>
      <c r="AN164" s="71"/>
      <c r="AO164" s="71"/>
      <c r="AP164" s="71"/>
      <c r="AQ164" s="71"/>
      <c r="AR164" s="71"/>
      <c r="AS164" s="71"/>
      <c r="AT164" s="71"/>
      <c r="AU164" s="71"/>
      <c r="AV164" s="1107">
        <v>26</v>
      </c>
      <c r="AW164" s="1107"/>
      <c r="AX164" s="25" t="s">
        <v>775</v>
      </c>
      <c r="AY164" s="26"/>
      <c r="AZ164" s="251"/>
      <c r="BA164" s="252"/>
      <c r="BB164" s="35">
        <f t="shared" si="2"/>
        <v>26</v>
      </c>
      <c r="BC164" s="232"/>
    </row>
    <row r="165" spans="1:55" ht="14.25" customHeight="1" x14ac:dyDescent="0.15">
      <c r="A165" s="32">
        <v>22</v>
      </c>
      <c r="B165" s="32" t="s">
        <v>2596</v>
      </c>
      <c r="C165" s="34" t="s">
        <v>22496</v>
      </c>
      <c r="D165" s="20"/>
      <c r="E165" s="187"/>
      <c r="F165" s="187"/>
      <c r="G165" s="187"/>
      <c r="M165" s="20"/>
      <c r="S165" s="187"/>
      <c r="T165" s="187"/>
      <c r="U165" s="47" t="s">
        <v>1476</v>
      </c>
      <c r="V165" s="184"/>
      <c r="W165" s="243"/>
      <c r="X165" s="243"/>
      <c r="Y165" s="243"/>
      <c r="Z165" s="243"/>
      <c r="AA165" s="243"/>
      <c r="AB165" s="243"/>
      <c r="AC165" s="243"/>
      <c r="AD165" s="243"/>
      <c r="AE165" s="184"/>
      <c r="AF165" s="184"/>
      <c r="AG165" s="184"/>
      <c r="AH165" s="184"/>
      <c r="AI165" s="247"/>
      <c r="AJ165" s="71" t="s">
        <v>2504</v>
      </c>
      <c r="AK165" s="71"/>
      <c r="AL165" s="71"/>
      <c r="AM165" s="71"/>
      <c r="AN165" s="71"/>
      <c r="AO165" s="71"/>
      <c r="AP165" s="71"/>
      <c r="AQ165" s="71"/>
      <c r="AR165" s="71"/>
      <c r="AS165" s="71"/>
      <c r="AT165" s="71"/>
      <c r="AU165" s="71"/>
      <c r="AV165" s="1107">
        <v>32</v>
      </c>
      <c r="AW165" s="1107"/>
      <c r="AX165" s="25" t="s">
        <v>775</v>
      </c>
      <c r="AY165" s="26"/>
      <c r="AZ165" s="251"/>
      <c r="BA165" s="252"/>
      <c r="BB165" s="35">
        <f t="shared" si="2"/>
        <v>32</v>
      </c>
      <c r="BC165" s="232"/>
    </row>
    <row r="166" spans="1:55" ht="14.25" customHeight="1" x14ac:dyDescent="0.15">
      <c r="A166" s="32">
        <v>22</v>
      </c>
      <c r="B166" s="32" t="s">
        <v>2598</v>
      </c>
      <c r="C166" s="34" t="s">
        <v>22497</v>
      </c>
      <c r="D166" s="20"/>
      <c r="E166" s="187"/>
      <c r="F166" s="187"/>
      <c r="G166" s="187"/>
      <c r="M166" s="20"/>
      <c r="S166" s="187"/>
      <c r="T166" s="187"/>
      <c r="U166" s="20"/>
      <c r="V166" s="187"/>
      <c r="W166" s="209"/>
      <c r="X166" s="209"/>
      <c r="Y166" s="209"/>
      <c r="Z166" s="209"/>
      <c r="AA166" s="209"/>
      <c r="AB166" s="209"/>
      <c r="AC166" s="209"/>
      <c r="AD166" s="209"/>
      <c r="AE166" s="187"/>
      <c r="AF166" s="187"/>
      <c r="AG166" s="187"/>
      <c r="AH166" s="187"/>
      <c r="AI166" s="208"/>
      <c r="AJ166" s="71" t="s">
        <v>2507</v>
      </c>
      <c r="AK166" s="71"/>
      <c r="AL166" s="71"/>
      <c r="AM166" s="71"/>
      <c r="AN166" s="71"/>
      <c r="AO166" s="71"/>
      <c r="AP166" s="71"/>
      <c r="AQ166" s="71"/>
      <c r="AR166" s="71"/>
      <c r="AS166" s="71"/>
      <c r="AT166" s="71"/>
      <c r="AU166" s="71"/>
      <c r="AV166" s="1107">
        <v>24</v>
      </c>
      <c r="AW166" s="1107"/>
      <c r="AX166" s="25" t="s">
        <v>775</v>
      </c>
      <c r="AY166" s="26"/>
      <c r="AZ166" s="251"/>
      <c r="BA166" s="252"/>
      <c r="BB166" s="35">
        <f t="shared" si="2"/>
        <v>24</v>
      </c>
      <c r="BC166" s="232"/>
    </row>
    <row r="167" spans="1:55" ht="14.25" customHeight="1" x14ac:dyDescent="0.15">
      <c r="A167" s="32">
        <v>22</v>
      </c>
      <c r="B167" s="32" t="s">
        <v>2600</v>
      </c>
      <c r="C167" s="34" t="s">
        <v>22498</v>
      </c>
      <c r="D167" s="20"/>
      <c r="E167" s="187"/>
      <c r="F167" s="187"/>
      <c r="G167" s="187"/>
      <c r="M167" s="20"/>
      <c r="S167" s="187"/>
      <c r="T167" s="187"/>
      <c r="U167" s="47" t="s">
        <v>1485</v>
      </c>
      <c r="V167" s="184"/>
      <c r="W167" s="243"/>
      <c r="X167" s="243"/>
      <c r="Y167" s="243"/>
      <c r="Z167" s="243"/>
      <c r="AA167" s="243"/>
      <c r="AB167" s="243"/>
      <c r="AC167" s="243"/>
      <c r="AD167" s="243"/>
      <c r="AE167" s="184"/>
      <c r="AF167" s="184"/>
      <c r="AG167" s="184"/>
      <c r="AH167" s="184"/>
      <c r="AI167" s="247"/>
      <c r="AJ167" s="71" t="s">
        <v>2504</v>
      </c>
      <c r="AK167" s="71"/>
      <c r="AL167" s="71"/>
      <c r="AM167" s="71"/>
      <c r="AN167" s="71"/>
      <c r="AO167" s="71"/>
      <c r="AP167" s="71"/>
      <c r="AQ167" s="71"/>
      <c r="AR167" s="71"/>
      <c r="AS167" s="71"/>
      <c r="AT167" s="71"/>
      <c r="AU167" s="71"/>
      <c r="AV167" s="1107">
        <v>26</v>
      </c>
      <c r="AW167" s="1107"/>
      <c r="AX167" s="25" t="s">
        <v>775</v>
      </c>
      <c r="AY167" s="26"/>
      <c r="AZ167" s="251"/>
      <c r="BA167" s="252"/>
      <c r="BB167" s="35">
        <f t="shared" si="2"/>
        <v>26</v>
      </c>
      <c r="BC167" s="232"/>
    </row>
    <row r="168" spans="1:55" ht="14.25" customHeight="1" x14ac:dyDescent="0.15">
      <c r="A168" s="32">
        <v>22</v>
      </c>
      <c r="B168" s="32" t="s">
        <v>2602</v>
      </c>
      <c r="C168" s="34" t="s">
        <v>22499</v>
      </c>
      <c r="D168" s="20"/>
      <c r="E168" s="187"/>
      <c r="F168" s="187"/>
      <c r="G168" s="187"/>
      <c r="M168" s="20"/>
      <c r="S168" s="187"/>
      <c r="T168" s="187"/>
      <c r="U168" s="20"/>
      <c r="V168" s="187"/>
      <c r="W168" s="209"/>
      <c r="X168" s="209"/>
      <c r="Y168" s="209"/>
      <c r="Z168" s="209"/>
      <c r="AA168" s="209"/>
      <c r="AB168" s="209"/>
      <c r="AC168" s="209"/>
      <c r="AD168" s="209"/>
      <c r="AE168" s="187"/>
      <c r="AF168" s="187"/>
      <c r="AG168" s="187"/>
      <c r="AH168" s="187"/>
      <c r="AI168" s="208"/>
      <c r="AJ168" s="71" t="s">
        <v>2507</v>
      </c>
      <c r="AK168" s="71"/>
      <c r="AL168" s="71"/>
      <c r="AM168" s="71"/>
      <c r="AN168" s="71"/>
      <c r="AO168" s="71"/>
      <c r="AP168" s="71"/>
      <c r="AQ168" s="71"/>
      <c r="AR168" s="71"/>
      <c r="AS168" s="71"/>
      <c r="AT168" s="71"/>
      <c r="AU168" s="71"/>
      <c r="AV168" s="1107">
        <v>19</v>
      </c>
      <c r="AW168" s="1107"/>
      <c r="AX168" s="25" t="s">
        <v>775</v>
      </c>
      <c r="AY168" s="26"/>
      <c r="AZ168" s="251"/>
      <c r="BA168" s="252"/>
      <c r="BB168" s="35">
        <f t="shared" si="2"/>
        <v>19</v>
      </c>
      <c r="BC168" s="232"/>
    </row>
    <row r="169" spans="1:55" ht="14.25" customHeight="1" x14ac:dyDescent="0.15">
      <c r="A169" s="32">
        <v>22</v>
      </c>
      <c r="B169" s="32" t="s">
        <v>2604</v>
      </c>
      <c r="C169" s="34" t="s">
        <v>22500</v>
      </c>
      <c r="D169" s="20"/>
      <c r="E169" s="187"/>
      <c r="F169" s="187"/>
      <c r="G169" s="187"/>
      <c r="M169" s="20"/>
      <c r="S169" s="187"/>
      <c r="T169" s="187"/>
      <c r="U169" s="47" t="s">
        <v>1494</v>
      </c>
      <c r="V169" s="184"/>
      <c r="W169" s="243"/>
      <c r="X169" s="243"/>
      <c r="Y169" s="243"/>
      <c r="Z169" s="243"/>
      <c r="AA169" s="243"/>
      <c r="AB169" s="243"/>
      <c r="AC169" s="243"/>
      <c r="AD169" s="243"/>
      <c r="AE169" s="184"/>
      <c r="AF169" s="184"/>
      <c r="AG169" s="184"/>
      <c r="AH169" s="184"/>
      <c r="AI169" s="247"/>
      <c r="AJ169" s="71" t="s">
        <v>2504</v>
      </c>
      <c r="AK169" s="71"/>
      <c r="AL169" s="71"/>
      <c r="AM169" s="71"/>
      <c r="AN169" s="71"/>
      <c r="AO169" s="71"/>
      <c r="AP169" s="71"/>
      <c r="AQ169" s="71"/>
      <c r="AR169" s="71"/>
      <c r="AS169" s="71"/>
      <c r="AT169" s="71"/>
      <c r="AU169" s="71"/>
      <c r="AV169" s="1107">
        <v>22</v>
      </c>
      <c r="AW169" s="1107"/>
      <c r="AX169" s="25" t="s">
        <v>775</v>
      </c>
      <c r="AY169" s="26"/>
      <c r="AZ169" s="251"/>
      <c r="BA169" s="252"/>
      <c r="BB169" s="35">
        <f t="shared" si="2"/>
        <v>22</v>
      </c>
      <c r="BC169" s="232"/>
    </row>
    <row r="170" spans="1:55" ht="14.25" customHeight="1" x14ac:dyDescent="0.15">
      <c r="A170" s="32">
        <v>22</v>
      </c>
      <c r="B170" s="32" t="s">
        <v>2606</v>
      </c>
      <c r="C170" s="34" t="s">
        <v>22501</v>
      </c>
      <c r="D170" s="20"/>
      <c r="E170" s="187"/>
      <c r="F170" s="187"/>
      <c r="G170" s="187"/>
      <c r="M170" s="20"/>
      <c r="S170" s="187"/>
      <c r="T170" s="187"/>
      <c r="U170" s="20"/>
      <c r="V170" s="187"/>
      <c r="W170" s="209"/>
      <c r="X170" s="209"/>
      <c r="Y170" s="209"/>
      <c r="Z170" s="209"/>
      <c r="AA170" s="209"/>
      <c r="AB170" s="209"/>
      <c r="AC170" s="209"/>
      <c r="AD170" s="209"/>
      <c r="AE170" s="187"/>
      <c r="AF170" s="187"/>
      <c r="AG170" s="187"/>
      <c r="AH170" s="187"/>
      <c r="AI170" s="208"/>
      <c r="AJ170" s="71" t="s">
        <v>2507</v>
      </c>
      <c r="AK170" s="71"/>
      <c r="AL170" s="71"/>
      <c r="AM170" s="71"/>
      <c r="AN170" s="71"/>
      <c r="AO170" s="71"/>
      <c r="AP170" s="71"/>
      <c r="AQ170" s="71"/>
      <c r="AR170" s="71"/>
      <c r="AS170" s="71"/>
      <c r="AT170" s="71"/>
      <c r="AU170" s="71"/>
      <c r="AV170" s="1107">
        <v>16</v>
      </c>
      <c r="AW170" s="1107"/>
      <c r="AX170" s="25" t="s">
        <v>775</v>
      </c>
      <c r="AY170" s="26"/>
      <c r="AZ170" s="251"/>
      <c r="BA170" s="252"/>
      <c r="BB170" s="35">
        <f t="shared" si="2"/>
        <v>16</v>
      </c>
      <c r="BC170" s="232"/>
    </row>
    <row r="171" spans="1:55" ht="14.25" customHeight="1" x14ac:dyDescent="0.15">
      <c r="A171" s="32">
        <v>22</v>
      </c>
      <c r="B171" s="32" t="s">
        <v>2608</v>
      </c>
      <c r="C171" s="34" t="s">
        <v>22502</v>
      </c>
      <c r="D171" s="20"/>
      <c r="E171" s="187"/>
      <c r="F171" s="187"/>
      <c r="G171" s="187"/>
      <c r="M171" s="20"/>
      <c r="S171" s="187"/>
      <c r="T171" s="187"/>
      <c r="U171" s="47" t="s">
        <v>1503</v>
      </c>
      <c r="V171" s="184"/>
      <c r="W171" s="243"/>
      <c r="X171" s="243"/>
      <c r="Y171" s="243"/>
      <c r="Z171" s="243"/>
      <c r="AA171" s="243"/>
      <c r="AB171" s="243"/>
      <c r="AC171" s="243"/>
      <c r="AD171" s="243"/>
      <c r="AE171" s="184"/>
      <c r="AF171" s="184"/>
      <c r="AG171" s="184"/>
      <c r="AH171" s="184"/>
      <c r="AI171" s="247"/>
      <c r="AJ171" s="71" t="s">
        <v>2504</v>
      </c>
      <c r="AK171" s="71"/>
      <c r="AL171" s="71"/>
      <c r="AM171" s="71"/>
      <c r="AN171" s="71"/>
      <c r="AO171" s="71"/>
      <c r="AP171" s="71"/>
      <c r="AQ171" s="71"/>
      <c r="AR171" s="71"/>
      <c r="AS171" s="71"/>
      <c r="AT171" s="71"/>
      <c r="AU171" s="71"/>
      <c r="AV171" s="1107">
        <v>19</v>
      </c>
      <c r="AW171" s="1107"/>
      <c r="AX171" s="25" t="s">
        <v>775</v>
      </c>
      <c r="AY171" s="26"/>
      <c r="AZ171" s="251"/>
      <c r="BA171" s="252"/>
      <c r="BB171" s="35">
        <f t="shared" si="2"/>
        <v>19</v>
      </c>
      <c r="BC171" s="232"/>
    </row>
    <row r="172" spans="1:55" ht="14.25" customHeight="1" x14ac:dyDescent="0.15">
      <c r="A172" s="32">
        <v>22</v>
      </c>
      <c r="B172" s="32" t="s">
        <v>2610</v>
      </c>
      <c r="C172" s="34" t="s">
        <v>22503</v>
      </c>
      <c r="D172" s="4"/>
      <c r="E172" s="187"/>
      <c r="F172" s="187"/>
      <c r="G172" s="187"/>
      <c r="M172" s="24"/>
      <c r="N172" s="25"/>
      <c r="O172" s="25"/>
      <c r="P172" s="25"/>
      <c r="Q172" s="25"/>
      <c r="R172" s="25"/>
      <c r="S172" s="211"/>
      <c r="T172" s="211"/>
      <c r="U172" s="20"/>
      <c r="V172" s="187"/>
      <c r="W172" s="209"/>
      <c r="X172" s="209"/>
      <c r="Y172" s="209"/>
      <c r="Z172" s="209"/>
      <c r="AA172" s="209"/>
      <c r="AB172" s="209"/>
      <c r="AC172" s="209"/>
      <c r="AD172" s="209"/>
      <c r="AE172" s="187"/>
      <c r="AF172" s="187"/>
      <c r="AG172" s="187"/>
      <c r="AH172" s="187"/>
      <c r="AI172" s="208"/>
      <c r="AJ172" s="71" t="s">
        <v>2507</v>
      </c>
      <c r="AK172" s="71"/>
      <c r="AL172" s="71"/>
      <c r="AM172" s="71"/>
      <c r="AN172" s="71"/>
      <c r="AO172" s="71"/>
      <c r="AP172" s="71"/>
      <c r="AQ172" s="71"/>
      <c r="AR172" s="71"/>
      <c r="AS172" s="71"/>
      <c r="AT172" s="71"/>
      <c r="AU172" s="71"/>
      <c r="AV172" s="1107">
        <v>14</v>
      </c>
      <c r="AW172" s="1107"/>
      <c r="AX172" s="25" t="s">
        <v>775</v>
      </c>
      <c r="AY172" s="26"/>
      <c r="AZ172" s="251"/>
      <c r="BA172" s="252"/>
      <c r="BB172" s="35">
        <f t="shared" si="2"/>
        <v>14</v>
      </c>
      <c r="BC172" s="232"/>
    </row>
    <row r="173" spans="1:55" ht="14.25" customHeight="1" x14ac:dyDescent="0.15">
      <c r="A173" s="32">
        <v>22</v>
      </c>
      <c r="B173" s="32" t="s">
        <v>2612</v>
      </c>
      <c r="C173" s="34" t="s">
        <v>22504</v>
      </c>
      <c r="D173" s="187"/>
      <c r="E173" s="187"/>
      <c r="F173" s="187"/>
      <c r="G173" s="187"/>
      <c r="M173" s="20" t="s">
        <v>2173</v>
      </c>
      <c r="N173" s="193"/>
      <c r="O173" s="193"/>
      <c r="P173" s="193"/>
      <c r="Q173" s="193"/>
      <c r="R173" s="193"/>
      <c r="S173" s="193"/>
      <c r="T173" s="193"/>
      <c r="U173" s="47" t="s">
        <v>2174</v>
      </c>
      <c r="V173" s="184"/>
      <c r="W173" s="184"/>
      <c r="X173" s="184"/>
      <c r="Y173" s="184"/>
      <c r="Z173" s="184"/>
      <c r="AA173" s="184"/>
      <c r="AB173" s="184"/>
      <c r="AC173" s="184"/>
      <c r="AD173" s="40"/>
      <c r="AE173" s="40"/>
      <c r="AF173" s="67"/>
      <c r="AG173" s="67"/>
      <c r="AH173" s="67"/>
      <c r="AI173" s="68"/>
      <c r="AJ173" s="71" t="s">
        <v>2504</v>
      </c>
      <c r="AK173" s="71"/>
      <c r="AL173" s="71"/>
      <c r="AM173" s="71"/>
      <c r="AN173" s="71"/>
      <c r="AO173" s="71"/>
      <c r="AP173" s="71"/>
      <c r="AQ173" s="71"/>
      <c r="AR173" s="71"/>
      <c r="AS173" s="71"/>
      <c r="AT173" s="71"/>
      <c r="AU173" s="71"/>
      <c r="AV173" s="1107">
        <v>142</v>
      </c>
      <c r="AW173" s="1107"/>
      <c r="AX173" s="25" t="s">
        <v>775</v>
      </c>
      <c r="AY173" s="26"/>
      <c r="AZ173" s="251"/>
      <c r="BA173" s="252"/>
      <c r="BB173" s="35">
        <f t="shared" si="2"/>
        <v>142</v>
      </c>
      <c r="BC173" s="31"/>
    </row>
    <row r="174" spans="1:55" ht="14.25" customHeight="1" x14ac:dyDescent="0.15">
      <c r="A174" s="32">
        <v>22</v>
      </c>
      <c r="B174" s="32" t="s">
        <v>2614</v>
      </c>
      <c r="C174" s="34" t="s">
        <v>22505</v>
      </c>
      <c r="D174" s="187"/>
      <c r="E174" s="187"/>
      <c r="F174" s="187"/>
      <c r="G174" s="187"/>
      <c r="M174" s="20"/>
      <c r="N174" s="193"/>
      <c r="O174" s="193"/>
      <c r="P174" s="193"/>
      <c r="Q174" s="193"/>
      <c r="R174" s="193"/>
      <c r="S174" s="193"/>
      <c r="T174" s="193"/>
      <c r="U174" s="20"/>
      <c r="V174" s="187"/>
      <c r="W174" s="187"/>
      <c r="X174" s="187"/>
      <c r="Y174" s="187"/>
      <c r="Z174" s="187"/>
      <c r="AA174" s="187"/>
      <c r="AB174" s="187"/>
      <c r="AC174" s="187"/>
      <c r="AD174" s="4"/>
      <c r="AE174" s="4"/>
      <c r="AF174" s="53"/>
      <c r="AG174" s="53"/>
      <c r="AH174" s="53"/>
      <c r="AI174" s="59"/>
      <c r="AJ174" s="71" t="s">
        <v>2507</v>
      </c>
      <c r="AK174" s="71"/>
      <c r="AL174" s="71"/>
      <c r="AM174" s="71"/>
      <c r="AN174" s="71"/>
      <c r="AO174" s="71"/>
      <c r="AP174" s="71"/>
      <c r="AQ174" s="71"/>
      <c r="AR174" s="71"/>
      <c r="AS174" s="71"/>
      <c r="AT174" s="71"/>
      <c r="AU174" s="71"/>
      <c r="AV174" s="1107">
        <v>105</v>
      </c>
      <c r="AW174" s="1107"/>
      <c r="AX174" s="25" t="s">
        <v>775</v>
      </c>
      <c r="AY174" s="26"/>
      <c r="AZ174" s="251"/>
      <c r="BA174" s="252"/>
      <c r="BB174" s="35">
        <f t="shared" si="2"/>
        <v>105</v>
      </c>
      <c r="BC174" s="31"/>
    </row>
    <row r="175" spans="1:55" ht="14.25" customHeight="1" x14ac:dyDescent="0.15">
      <c r="A175" s="32">
        <v>22</v>
      </c>
      <c r="B175" s="32" t="s">
        <v>2616</v>
      </c>
      <c r="C175" s="34" t="s">
        <v>22506</v>
      </c>
      <c r="D175" s="187"/>
      <c r="E175" s="187"/>
      <c r="F175" s="187"/>
      <c r="G175" s="187"/>
      <c r="M175" s="20"/>
      <c r="N175" s="193"/>
      <c r="O175" s="193"/>
      <c r="P175" s="193"/>
      <c r="Q175" s="193"/>
      <c r="R175" s="193"/>
      <c r="S175" s="193"/>
      <c r="T175" s="193"/>
      <c r="U175" s="47" t="s">
        <v>2178</v>
      </c>
      <c r="V175" s="184"/>
      <c r="W175" s="184"/>
      <c r="X175" s="184"/>
      <c r="Y175" s="184"/>
      <c r="Z175" s="184"/>
      <c r="AA175" s="184"/>
      <c r="AB175" s="184"/>
      <c r="AC175" s="184"/>
      <c r="AD175" s="40"/>
      <c r="AE175" s="40"/>
      <c r="AF175" s="67"/>
      <c r="AG175" s="67"/>
      <c r="AH175" s="67"/>
      <c r="AI175" s="68"/>
      <c r="AJ175" s="71" t="s">
        <v>2504</v>
      </c>
      <c r="AK175" s="71"/>
      <c r="AL175" s="71"/>
      <c r="AM175" s="71"/>
      <c r="AN175" s="71"/>
      <c r="AO175" s="71"/>
      <c r="AP175" s="71"/>
      <c r="AQ175" s="71"/>
      <c r="AR175" s="71"/>
      <c r="AS175" s="71"/>
      <c r="AT175" s="71"/>
      <c r="AU175" s="71"/>
      <c r="AV175" s="1107">
        <v>142</v>
      </c>
      <c r="AW175" s="1107"/>
      <c r="AX175" s="25" t="s">
        <v>775</v>
      </c>
      <c r="AY175" s="26"/>
      <c r="AZ175" s="251"/>
      <c r="BA175" s="252"/>
      <c r="BB175" s="35">
        <f t="shared" si="2"/>
        <v>142</v>
      </c>
      <c r="BC175" s="31"/>
    </row>
    <row r="176" spans="1:55" ht="14.25" customHeight="1" x14ac:dyDescent="0.15">
      <c r="A176" s="32">
        <v>22</v>
      </c>
      <c r="B176" s="32" t="s">
        <v>2618</v>
      </c>
      <c r="C176" s="34" t="s">
        <v>22507</v>
      </c>
      <c r="D176" s="187"/>
      <c r="E176" s="187"/>
      <c r="F176" s="187"/>
      <c r="G176" s="187"/>
      <c r="M176" s="20"/>
      <c r="N176" s="193"/>
      <c r="O176" s="193"/>
      <c r="P176" s="193"/>
      <c r="Q176" s="193"/>
      <c r="R176" s="193"/>
      <c r="S176" s="193"/>
      <c r="T176" s="193"/>
      <c r="U176" s="20"/>
      <c r="V176" s="187"/>
      <c r="W176" s="187"/>
      <c r="X176" s="187"/>
      <c r="Y176" s="187"/>
      <c r="Z176" s="187"/>
      <c r="AA176" s="187"/>
      <c r="AB176" s="187"/>
      <c r="AC176" s="187"/>
      <c r="AD176" s="4"/>
      <c r="AE176" s="4"/>
      <c r="AF176" s="53"/>
      <c r="AG176" s="53"/>
      <c r="AH176" s="53"/>
      <c r="AI176" s="59"/>
      <c r="AJ176" s="71" t="s">
        <v>2507</v>
      </c>
      <c r="AK176" s="71"/>
      <c r="AL176" s="71"/>
      <c r="AM176" s="71"/>
      <c r="AN176" s="71"/>
      <c r="AO176" s="71"/>
      <c r="AP176" s="71"/>
      <c r="AQ176" s="71"/>
      <c r="AR176" s="71"/>
      <c r="AS176" s="71"/>
      <c r="AT176" s="71"/>
      <c r="AU176" s="71"/>
      <c r="AV176" s="1107">
        <v>105</v>
      </c>
      <c r="AW176" s="1107"/>
      <c r="AX176" s="25" t="s">
        <v>775</v>
      </c>
      <c r="AY176" s="26"/>
      <c r="AZ176" s="251"/>
      <c r="BA176" s="252"/>
      <c r="BB176" s="35">
        <f t="shared" si="2"/>
        <v>105</v>
      </c>
      <c r="BC176" s="31"/>
    </row>
    <row r="177" spans="1:55" ht="14.25" customHeight="1" x14ac:dyDescent="0.15">
      <c r="A177" s="32">
        <v>22</v>
      </c>
      <c r="B177" s="32" t="s">
        <v>2620</v>
      </c>
      <c r="C177" s="34" t="s">
        <v>22508</v>
      </c>
      <c r="D177" s="187"/>
      <c r="E177" s="187"/>
      <c r="F177" s="187"/>
      <c r="G177" s="187"/>
      <c r="M177" s="20"/>
      <c r="N177" s="193"/>
      <c r="O177" s="193"/>
      <c r="P177" s="193"/>
      <c r="Q177" s="193"/>
      <c r="R177" s="193"/>
      <c r="S177" s="193"/>
      <c r="T177" s="193"/>
      <c r="U177" s="47" t="s">
        <v>1548</v>
      </c>
      <c r="V177" s="184"/>
      <c r="W177" s="184"/>
      <c r="X177" s="184"/>
      <c r="Y177" s="184"/>
      <c r="Z177" s="184"/>
      <c r="AA177" s="184"/>
      <c r="AB177" s="184"/>
      <c r="AC177" s="184"/>
      <c r="AD177" s="40"/>
      <c r="AE177" s="40"/>
      <c r="AF177" s="67"/>
      <c r="AG177" s="67"/>
      <c r="AH177" s="67"/>
      <c r="AI177" s="68"/>
      <c r="AJ177" s="71" t="s">
        <v>2504</v>
      </c>
      <c r="AK177" s="71"/>
      <c r="AL177" s="71"/>
      <c r="AM177" s="71"/>
      <c r="AN177" s="71"/>
      <c r="AO177" s="71"/>
      <c r="AP177" s="71"/>
      <c r="AQ177" s="71"/>
      <c r="AR177" s="71"/>
      <c r="AS177" s="71"/>
      <c r="AT177" s="71"/>
      <c r="AU177" s="71"/>
      <c r="AV177" s="1107">
        <v>142</v>
      </c>
      <c r="AW177" s="1107"/>
      <c r="AX177" s="25" t="s">
        <v>775</v>
      </c>
      <c r="AY177" s="26"/>
      <c r="AZ177" s="251"/>
      <c r="BA177" s="252"/>
      <c r="BB177" s="35">
        <f t="shared" si="2"/>
        <v>142</v>
      </c>
      <c r="BC177" s="31"/>
    </row>
    <row r="178" spans="1:55" ht="14.25" customHeight="1" x14ac:dyDescent="0.15">
      <c r="A178" s="32">
        <v>22</v>
      </c>
      <c r="B178" s="32" t="s">
        <v>2622</v>
      </c>
      <c r="C178" s="34" t="s">
        <v>22509</v>
      </c>
      <c r="D178" s="187"/>
      <c r="E178" s="187"/>
      <c r="F178" s="187"/>
      <c r="G178" s="187"/>
      <c r="M178" s="20"/>
      <c r="N178" s="193"/>
      <c r="O178" s="193"/>
      <c r="P178" s="193"/>
      <c r="Q178" s="193"/>
      <c r="R178" s="193"/>
      <c r="S178" s="193"/>
      <c r="T178" s="193"/>
      <c r="U178" s="20"/>
      <c r="V178" s="187"/>
      <c r="W178" s="187"/>
      <c r="X178" s="187"/>
      <c r="Y178" s="187"/>
      <c r="Z178" s="187"/>
      <c r="AA178" s="187"/>
      <c r="AB178" s="187"/>
      <c r="AC178" s="187"/>
      <c r="AD178" s="4"/>
      <c r="AE178" s="4"/>
      <c r="AF178" s="53"/>
      <c r="AG178" s="53"/>
      <c r="AH178" s="53"/>
      <c r="AI178" s="59"/>
      <c r="AJ178" s="71" t="s">
        <v>2507</v>
      </c>
      <c r="AK178" s="71"/>
      <c r="AL178" s="71"/>
      <c r="AM178" s="71"/>
      <c r="AN178" s="71"/>
      <c r="AO178" s="71"/>
      <c r="AP178" s="71"/>
      <c r="AQ178" s="71"/>
      <c r="AR178" s="71"/>
      <c r="AS178" s="71"/>
      <c r="AT178" s="71"/>
      <c r="AU178" s="71"/>
      <c r="AV178" s="1107">
        <v>105</v>
      </c>
      <c r="AW178" s="1107"/>
      <c r="AX178" s="25" t="s">
        <v>775</v>
      </c>
      <c r="AY178" s="26"/>
      <c r="AZ178" s="251"/>
      <c r="BA178" s="252"/>
      <c r="BB178" s="35">
        <f t="shared" si="2"/>
        <v>105</v>
      </c>
      <c r="BC178" s="31"/>
    </row>
    <row r="179" spans="1:55" ht="14.25" customHeight="1" x14ac:dyDescent="0.15">
      <c r="A179" s="32">
        <v>22</v>
      </c>
      <c r="B179" s="32" t="s">
        <v>2624</v>
      </c>
      <c r="C179" s="34" t="s">
        <v>22510</v>
      </c>
      <c r="D179" s="187"/>
      <c r="E179" s="187"/>
      <c r="F179" s="187"/>
      <c r="G179" s="187"/>
      <c r="M179" s="20"/>
      <c r="N179" s="193"/>
      <c r="O179" s="193"/>
      <c r="P179" s="193"/>
      <c r="Q179" s="193"/>
      <c r="R179" s="193"/>
      <c r="S179" s="193"/>
      <c r="T179" s="193"/>
      <c r="U179" s="47" t="s">
        <v>2183</v>
      </c>
      <c r="V179" s="184"/>
      <c r="W179" s="184"/>
      <c r="X179" s="184"/>
      <c r="Y179" s="184"/>
      <c r="Z179" s="184"/>
      <c r="AA179" s="184"/>
      <c r="AB179" s="184"/>
      <c r="AC179" s="184"/>
      <c r="AD179" s="40"/>
      <c r="AE179" s="40"/>
      <c r="AF179" s="67"/>
      <c r="AG179" s="67"/>
      <c r="AH179" s="67"/>
      <c r="AI179" s="68"/>
      <c r="AJ179" s="71" t="s">
        <v>2504</v>
      </c>
      <c r="AK179" s="71"/>
      <c r="AL179" s="71"/>
      <c r="AM179" s="71"/>
      <c r="AN179" s="71"/>
      <c r="AO179" s="71"/>
      <c r="AP179" s="71"/>
      <c r="AQ179" s="71"/>
      <c r="AR179" s="71"/>
      <c r="AS179" s="71"/>
      <c r="AT179" s="71"/>
      <c r="AU179" s="71"/>
      <c r="AV179" s="1107">
        <v>95</v>
      </c>
      <c r="AW179" s="1107"/>
      <c r="AX179" s="25" t="s">
        <v>775</v>
      </c>
      <c r="AY179" s="26"/>
      <c r="AZ179" s="251"/>
      <c r="BA179" s="252"/>
      <c r="BB179" s="35">
        <f t="shared" si="2"/>
        <v>95</v>
      </c>
      <c r="BC179" s="31"/>
    </row>
    <row r="180" spans="1:55" ht="14.25" customHeight="1" x14ac:dyDescent="0.15">
      <c r="A180" s="32">
        <v>22</v>
      </c>
      <c r="B180" s="32" t="s">
        <v>2626</v>
      </c>
      <c r="C180" s="34" t="s">
        <v>22511</v>
      </c>
      <c r="D180" s="187"/>
      <c r="E180" s="187"/>
      <c r="F180" s="187"/>
      <c r="G180" s="187"/>
      <c r="M180" s="20"/>
      <c r="N180" s="193"/>
      <c r="O180" s="193"/>
      <c r="P180" s="193"/>
      <c r="Q180" s="193"/>
      <c r="R180" s="193"/>
      <c r="S180" s="193"/>
      <c r="T180" s="193"/>
      <c r="U180" s="20"/>
      <c r="V180" s="187"/>
      <c r="W180" s="187"/>
      <c r="X180" s="187"/>
      <c r="Y180" s="187"/>
      <c r="Z180" s="187"/>
      <c r="AA180" s="187"/>
      <c r="AB180" s="187"/>
      <c r="AC180" s="187"/>
      <c r="AD180" s="4"/>
      <c r="AE180" s="4"/>
      <c r="AF180" s="53"/>
      <c r="AG180" s="53"/>
      <c r="AH180" s="53"/>
      <c r="AI180" s="59"/>
      <c r="AJ180" s="71" t="s">
        <v>2507</v>
      </c>
      <c r="AK180" s="71"/>
      <c r="AL180" s="71"/>
      <c r="AM180" s="71"/>
      <c r="AN180" s="71"/>
      <c r="AO180" s="71"/>
      <c r="AP180" s="71"/>
      <c r="AQ180" s="71"/>
      <c r="AR180" s="71"/>
      <c r="AS180" s="71"/>
      <c r="AT180" s="71"/>
      <c r="AU180" s="71"/>
      <c r="AV180" s="1107">
        <v>71</v>
      </c>
      <c r="AW180" s="1107"/>
      <c r="AX180" s="25" t="s">
        <v>775</v>
      </c>
      <c r="AY180" s="26"/>
      <c r="AZ180" s="251"/>
      <c r="BA180" s="252"/>
      <c r="BB180" s="35">
        <f t="shared" si="2"/>
        <v>71</v>
      </c>
      <c r="BC180" s="31"/>
    </row>
    <row r="181" spans="1:55" ht="14.25" customHeight="1" x14ac:dyDescent="0.15">
      <c r="A181" s="32">
        <v>22</v>
      </c>
      <c r="B181" s="32" t="s">
        <v>2628</v>
      </c>
      <c r="C181" s="34" t="s">
        <v>22512</v>
      </c>
      <c r="D181" s="187"/>
      <c r="E181" s="187"/>
      <c r="F181" s="187"/>
      <c r="G181" s="187"/>
      <c r="M181" s="20"/>
      <c r="N181" s="193"/>
      <c r="O181" s="193"/>
      <c r="P181" s="193"/>
      <c r="Q181" s="193"/>
      <c r="R181" s="193"/>
      <c r="S181" s="193"/>
      <c r="T181" s="193"/>
      <c r="U181" s="47" t="s">
        <v>2186</v>
      </c>
      <c r="V181" s="184"/>
      <c r="W181" s="184"/>
      <c r="X181" s="184"/>
      <c r="Y181" s="184"/>
      <c r="Z181" s="184"/>
      <c r="AA181" s="184"/>
      <c r="AB181" s="184"/>
      <c r="AC181" s="184"/>
      <c r="AD181" s="40"/>
      <c r="AE181" s="40"/>
      <c r="AF181" s="67"/>
      <c r="AG181" s="67"/>
      <c r="AH181" s="67"/>
      <c r="AI181" s="68"/>
      <c r="AJ181" s="71" t="s">
        <v>2504</v>
      </c>
      <c r="AK181" s="71"/>
      <c r="AL181" s="71"/>
      <c r="AM181" s="71"/>
      <c r="AN181" s="71"/>
      <c r="AO181" s="71"/>
      <c r="AP181" s="71"/>
      <c r="AQ181" s="71"/>
      <c r="AR181" s="71"/>
      <c r="AS181" s="71"/>
      <c r="AT181" s="71"/>
      <c r="AU181" s="71"/>
      <c r="AV181" s="1107">
        <v>95</v>
      </c>
      <c r="AW181" s="1107"/>
      <c r="AX181" s="25" t="s">
        <v>775</v>
      </c>
      <c r="AY181" s="26"/>
      <c r="AZ181" s="251"/>
      <c r="BA181" s="252"/>
      <c r="BB181" s="35">
        <f t="shared" si="2"/>
        <v>95</v>
      </c>
      <c r="BC181" s="31"/>
    </row>
    <row r="182" spans="1:55" ht="14.25" customHeight="1" x14ac:dyDescent="0.15">
      <c r="A182" s="32">
        <v>22</v>
      </c>
      <c r="B182" s="32" t="s">
        <v>2630</v>
      </c>
      <c r="C182" s="34" t="s">
        <v>22513</v>
      </c>
      <c r="D182" s="187"/>
      <c r="E182" s="187"/>
      <c r="F182" s="187"/>
      <c r="G182" s="187"/>
      <c r="M182" s="20"/>
      <c r="N182" s="193"/>
      <c r="O182" s="193"/>
      <c r="P182" s="193"/>
      <c r="Q182" s="193"/>
      <c r="R182" s="193"/>
      <c r="S182" s="193"/>
      <c r="T182" s="193"/>
      <c r="U182" s="20"/>
      <c r="V182" s="187"/>
      <c r="W182" s="187"/>
      <c r="X182" s="187"/>
      <c r="Y182" s="187"/>
      <c r="Z182" s="187"/>
      <c r="AA182" s="187"/>
      <c r="AB182" s="187"/>
      <c r="AC182" s="187"/>
      <c r="AD182" s="4"/>
      <c r="AE182" s="4"/>
      <c r="AF182" s="53"/>
      <c r="AG182" s="53"/>
      <c r="AH182" s="53"/>
      <c r="AI182" s="59"/>
      <c r="AJ182" s="71" t="s">
        <v>2507</v>
      </c>
      <c r="AK182" s="71"/>
      <c r="AL182" s="71"/>
      <c r="AM182" s="71"/>
      <c r="AN182" s="71"/>
      <c r="AO182" s="71"/>
      <c r="AP182" s="71"/>
      <c r="AQ182" s="71"/>
      <c r="AR182" s="71"/>
      <c r="AS182" s="71"/>
      <c r="AT182" s="71"/>
      <c r="AU182" s="71"/>
      <c r="AV182" s="1107">
        <v>71</v>
      </c>
      <c r="AW182" s="1107"/>
      <c r="AX182" s="25" t="s">
        <v>775</v>
      </c>
      <c r="AY182" s="26"/>
      <c r="AZ182" s="251"/>
      <c r="BA182" s="252"/>
      <c r="BB182" s="35">
        <f t="shared" si="2"/>
        <v>71</v>
      </c>
      <c r="BC182" s="31"/>
    </row>
    <row r="183" spans="1:55" ht="14.25" customHeight="1" x14ac:dyDescent="0.15">
      <c r="A183" s="32">
        <v>22</v>
      </c>
      <c r="B183" s="32" t="s">
        <v>2632</v>
      </c>
      <c r="C183" s="34" t="s">
        <v>22514</v>
      </c>
      <c r="D183" s="187"/>
      <c r="E183" s="187"/>
      <c r="F183" s="187"/>
      <c r="G183" s="187"/>
      <c r="M183" s="20"/>
      <c r="N183" s="193"/>
      <c r="O183" s="193"/>
      <c r="P183" s="193"/>
      <c r="Q183" s="193"/>
      <c r="R183" s="193"/>
      <c r="S183" s="193"/>
      <c r="T183" s="193"/>
      <c r="U183" s="47" t="s">
        <v>2189</v>
      </c>
      <c r="V183" s="184"/>
      <c r="W183" s="184"/>
      <c r="X183" s="184"/>
      <c r="Y183" s="184"/>
      <c r="Z183" s="184"/>
      <c r="AA183" s="184"/>
      <c r="AB183" s="184"/>
      <c r="AC183" s="184"/>
      <c r="AD183" s="40"/>
      <c r="AE183" s="40"/>
      <c r="AF183" s="67"/>
      <c r="AG183" s="67"/>
      <c r="AH183" s="67"/>
      <c r="AI183" s="68"/>
      <c r="AJ183" s="71" t="s">
        <v>2504</v>
      </c>
      <c r="AK183" s="71"/>
      <c r="AL183" s="71"/>
      <c r="AM183" s="71"/>
      <c r="AN183" s="71"/>
      <c r="AO183" s="71"/>
      <c r="AP183" s="71"/>
      <c r="AQ183" s="71"/>
      <c r="AR183" s="71"/>
      <c r="AS183" s="71"/>
      <c r="AT183" s="71"/>
      <c r="AU183" s="71"/>
      <c r="AV183" s="1107">
        <v>57</v>
      </c>
      <c r="AW183" s="1107"/>
      <c r="AX183" s="25" t="s">
        <v>775</v>
      </c>
      <c r="AY183" s="26"/>
      <c r="AZ183" s="251"/>
      <c r="BA183" s="252"/>
      <c r="BB183" s="35">
        <f t="shared" si="2"/>
        <v>57</v>
      </c>
      <c r="BC183" s="31"/>
    </row>
    <row r="184" spans="1:55" ht="14.25" customHeight="1" x14ac:dyDescent="0.15">
      <c r="A184" s="32">
        <v>22</v>
      </c>
      <c r="B184" s="32" t="s">
        <v>2634</v>
      </c>
      <c r="C184" s="34" t="s">
        <v>22515</v>
      </c>
      <c r="D184" s="187"/>
      <c r="E184" s="187"/>
      <c r="F184" s="187"/>
      <c r="G184" s="187"/>
      <c r="M184" s="20"/>
      <c r="N184" s="193"/>
      <c r="O184" s="193"/>
      <c r="P184" s="193"/>
      <c r="Q184" s="193"/>
      <c r="R184" s="193"/>
      <c r="S184" s="193"/>
      <c r="T184" s="193"/>
      <c r="U184" s="20"/>
      <c r="V184" s="187"/>
      <c r="W184" s="187"/>
      <c r="X184" s="187"/>
      <c r="Y184" s="187"/>
      <c r="Z184" s="187"/>
      <c r="AA184" s="187"/>
      <c r="AB184" s="187"/>
      <c r="AC184" s="187"/>
      <c r="AD184" s="4"/>
      <c r="AE184" s="4"/>
      <c r="AF184" s="53"/>
      <c r="AG184" s="53"/>
      <c r="AH184" s="53"/>
      <c r="AI184" s="59"/>
      <c r="AJ184" s="71" t="s">
        <v>2507</v>
      </c>
      <c r="AK184" s="71"/>
      <c r="AL184" s="71"/>
      <c r="AM184" s="71"/>
      <c r="AN184" s="71"/>
      <c r="AO184" s="71"/>
      <c r="AP184" s="71"/>
      <c r="AQ184" s="71"/>
      <c r="AR184" s="71"/>
      <c r="AS184" s="71"/>
      <c r="AT184" s="71"/>
      <c r="AU184" s="71"/>
      <c r="AV184" s="1107">
        <v>42</v>
      </c>
      <c r="AW184" s="1107"/>
      <c r="AX184" s="25" t="s">
        <v>775</v>
      </c>
      <c r="AY184" s="26"/>
      <c r="AZ184" s="251"/>
      <c r="BA184" s="252"/>
      <c r="BB184" s="35">
        <f t="shared" si="2"/>
        <v>42</v>
      </c>
      <c r="BC184" s="31"/>
    </row>
    <row r="185" spans="1:55" ht="14.25" customHeight="1" x14ac:dyDescent="0.15">
      <c r="A185" s="32">
        <v>22</v>
      </c>
      <c r="B185" s="32" t="s">
        <v>2636</v>
      </c>
      <c r="C185" s="34" t="s">
        <v>22516</v>
      </c>
      <c r="D185" s="187"/>
      <c r="E185" s="187"/>
      <c r="F185" s="187"/>
      <c r="G185" s="187"/>
      <c r="M185" s="20"/>
      <c r="N185" s="193"/>
      <c r="O185" s="193"/>
      <c r="P185" s="193"/>
      <c r="Q185" s="193"/>
      <c r="R185" s="193"/>
      <c r="S185" s="193"/>
      <c r="T185" s="193"/>
      <c r="U185" s="47" t="s">
        <v>2192</v>
      </c>
      <c r="V185" s="184"/>
      <c r="W185" s="184"/>
      <c r="X185" s="184"/>
      <c r="Y185" s="184"/>
      <c r="Z185" s="184"/>
      <c r="AA185" s="184"/>
      <c r="AB185" s="184"/>
      <c r="AC185" s="184"/>
      <c r="AD185" s="40"/>
      <c r="AE185" s="40"/>
      <c r="AF185" s="67"/>
      <c r="AG185" s="67"/>
      <c r="AH185" s="67"/>
      <c r="AI185" s="68"/>
      <c r="AJ185" s="71" t="s">
        <v>2504</v>
      </c>
      <c r="AK185" s="71"/>
      <c r="AL185" s="71"/>
      <c r="AM185" s="71"/>
      <c r="AN185" s="71"/>
      <c r="AO185" s="71"/>
      <c r="AP185" s="71"/>
      <c r="AQ185" s="71"/>
      <c r="AR185" s="71"/>
      <c r="AS185" s="71"/>
      <c r="AT185" s="71"/>
      <c r="AU185" s="71"/>
      <c r="AV185" s="1107">
        <v>57</v>
      </c>
      <c r="AW185" s="1107"/>
      <c r="AX185" s="25" t="s">
        <v>775</v>
      </c>
      <c r="AY185" s="26"/>
      <c r="AZ185" s="251"/>
      <c r="BA185" s="252"/>
      <c r="BB185" s="35">
        <f t="shared" si="2"/>
        <v>57</v>
      </c>
      <c r="BC185" s="31"/>
    </row>
    <row r="186" spans="1:55" ht="14.25" customHeight="1" x14ac:dyDescent="0.15">
      <c r="A186" s="32">
        <v>22</v>
      </c>
      <c r="B186" s="32" t="s">
        <v>2638</v>
      </c>
      <c r="C186" s="34" t="s">
        <v>22517</v>
      </c>
      <c r="D186" s="187"/>
      <c r="E186" s="187"/>
      <c r="F186" s="187"/>
      <c r="G186" s="187"/>
      <c r="M186" s="20"/>
      <c r="N186" s="193"/>
      <c r="O186" s="193"/>
      <c r="P186" s="193"/>
      <c r="Q186" s="193"/>
      <c r="R186" s="193"/>
      <c r="S186" s="193"/>
      <c r="T186" s="193"/>
      <c r="U186" s="20"/>
      <c r="V186" s="187"/>
      <c r="W186" s="187"/>
      <c r="X186" s="187"/>
      <c r="Y186" s="187"/>
      <c r="Z186" s="187"/>
      <c r="AA186" s="187"/>
      <c r="AB186" s="187"/>
      <c r="AC186" s="187"/>
      <c r="AD186" s="4"/>
      <c r="AE186" s="4"/>
      <c r="AF186" s="53"/>
      <c r="AG186" s="53"/>
      <c r="AH186" s="53"/>
      <c r="AI186" s="59"/>
      <c r="AJ186" s="71" t="s">
        <v>2507</v>
      </c>
      <c r="AK186" s="71"/>
      <c r="AL186" s="71"/>
      <c r="AM186" s="71"/>
      <c r="AN186" s="71"/>
      <c r="AO186" s="71"/>
      <c r="AP186" s="71"/>
      <c r="AQ186" s="71"/>
      <c r="AR186" s="71"/>
      <c r="AS186" s="71"/>
      <c r="AT186" s="71"/>
      <c r="AU186" s="71"/>
      <c r="AV186" s="1107">
        <v>42</v>
      </c>
      <c r="AW186" s="1107"/>
      <c r="AX186" s="25" t="s">
        <v>775</v>
      </c>
      <c r="AY186" s="26"/>
      <c r="AZ186" s="251"/>
      <c r="BA186" s="252"/>
      <c r="BB186" s="35">
        <f t="shared" si="2"/>
        <v>42</v>
      </c>
      <c r="BC186" s="31"/>
    </row>
    <row r="187" spans="1:55" ht="14.25" customHeight="1" x14ac:dyDescent="0.15">
      <c r="A187" s="32">
        <v>22</v>
      </c>
      <c r="B187" s="32" t="s">
        <v>2640</v>
      </c>
      <c r="C187" s="34" t="s">
        <v>22518</v>
      </c>
      <c r="D187" s="187"/>
      <c r="E187" s="187"/>
      <c r="F187" s="187"/>
      <c r="G187" s="187"/>
      <c r="M187" s="20"/>
      <c r="N187" s="193"/>
      <c r="O187" s="193"/>
      <c r="P187" s="193"/>
      <c r="Q187" s="193"/>
      <c r="R187" s="193"/>
      <c r="S187" s="193"/>
      <c r="T187" s="193"/>
      <c r="U187" s="47" t="s">
        <v>2194</v>
      </c>
      <c r="V187" s="184"/>
      <c r="W187" s="184"/>
      <c r="X187" s="184"/>
      <c r="Y187" s="184"/>
      <c r="Z187" s="184"/>
      <c r="AA187" s="184"/>
      <c r="AB187" s="184"/>
      <c r="AC187" s="184"/>
      <c r="AD187" s="40"/>
      <c r="AE187" s="40"/>
      <c r="AF187" s="67"/>
      <c r="AG187" s="67"/>
      <c r="AH187" s="67"/>
      <c r="AI187" s="68"/>
      <c r="AJ187" s="71" t="s">
        <v>2504</v>
      </c>
      <c r="AK187" s="71"/>
      <c r="AL187" s="71"/>
      <c r="AM187" s="71"/>
      <c r="AN187" s="71"/>
      <c r="AO187" s="71"/>
      <c r="AP187" s="71"/>
      <c r="AQ187" s="71"/>
      <c r="AR187" s="71"/>
      <c r="AS187" s="71"/>
      <c r="AT187" s="71"/>
      <c r="AU187" s="71"/>
      <c r="AV187" s="1107">
        <v>40</v>
      </c>
      <c r="AW187" s="1107"/>
      <c r="AX187" s="25" t="s">
        <v>775</v>
      </c>
      <c r="AY187" s="26"/>
      <c r="AZ187" s="251"/>
      <c r="BA187" s="252"/>
      <c r="BB187" s="35">
        <f t="shared" si="2"/>
        <v>40</v>
      </c>
      <c r="BC187" s="31"/>
    </row>
    <row r="188" spans="1:55" ht="14.25" customHeight="1" x14ac:dyDescent="0.15">
      <c r="A188" s="32">
        <v>22</v>
      </c>
      <c r="B188" s="32" t="s">
        <v>2642</v>
      </c>
      <c r="C188" s="34" t="s">
        <v>22519</v>
      </c>
      <c r="D188" s="187"/>
      <c r="E188" s="187"/>
      <c r="F188" s="187"/>
      <c r="G188" s="187"/>
      <c r="M188" s="20"/>
      <c r="N188" s="193"/>
      <c r="O188" s="193"/>
      <c r="P188" s="193"/>
      <c r="Q188" s="193"/>
      <c r="R188" s="193"/>
      <c r="S188" s="193"/>
      <c r="T188" s="193"/>
      <c r="U188" s="20"/>
      <c r="V188" s="187"/>
      <c r="W188" s="187"/>
      <c r="X188" s="187"/>
      <c r="Y188" s="187"/>
      <c r="Z188" s="187"/>
      <c r="AA188" s="187"/>
      <c r="AB188" s="187"/>
      <c r="AC188" s="187"/>
      <c r="AD188" s="4"/>
      <c r="AE188" s="4"/>
      <c r="AF188" s="53"/>
      <c r="AG188" s="53"/>
      <c r="AH188" s="53"/>
      <c r="AI188" s="59"/>
      <c r="AJ188" s="71" t="s">
        <v>2507</v>
      </c>
      <c r="AK188" s="71"/>
      <c r="AL188" s="71"/>
      <c r="AM188" s="71"/>
      <c r="AN188" s="71"/>
      <c r="AO188" s="71"/>
      <c r="AP188" s="71"/>
      <c r="AQ188" s="71"/>
      <c r="AR188" s="71"/>
      <c r="AS188" s="71"/>
      <c r="AT188" s="71"/>
      <c r="AU188" s="71"/>
      <c r="AV188" s="1107">
        <v>30</v>
      </c>
      <c r="AW188" s="1107"/>
      <c r="AX188" s="25" t="s">
        <v>775</v>
      </c>
      <c r="AY188" s="26"/>
      <c r="AZ188" s="251"/>
      <c r="BA188" s="252"/>
      <c r="BB188" s="35">
        <f t="shared" si="2"/>
        <v>30</v>
      </c>
      <c r="BC188" s="31"/>
    </row>
    <row r="189" spans="1:55" ht="14.25" customHeight="1" x14ac:dyDescent="0.15">
      <c r="A189" s="32">
        <v>22</v>
      </c>
      <c r="B189" s="32" t="s">
        <v>2644</v>
      </c>
      <c r="C189" s="34" t="s">
        <v>22520</v>
      </c>
      <c r="D189" s="187"/>
      <c r="E189" s="187"/>
      <c r="F189" s="187"/>
      <c r="G189" s="187"/>
      <c r="M189" s="20"/>
      <c r="N189" s="193"/>
      <c r="O189" s="193"/>
      <c r="P189" s="193"/>
      <c r="Q189" s="193"/>
      <c r="R189" s="193"/>
      <c r="S189" s="193"/>
      <c r="T189" s="193"/>
      <c r="U189" s="47" t="s">
        <v>2196</v>
      </c>
      <c r="V189" s="184"/>
      <c r="W189" s="184"/>
      <c r="X189" s="184"/>
      <c r="Y189" s="184"/>
      <c r="Z189" s="184"/>
      <c r="AA189" s="184"/>
      <c r="AB189" s="184"/>
      <c r="AC189" s="184"/>
      <c r="AD189" s="40"/>
      <c r="AE189" s="40"/>
      <c r="AF189" s="67"/>
      <c r="AG189" s="67"/>
      <c r="AH189" s="67"/>
      <c r="AI189" s="68"/>
      <c r="AJ189" s="71" t="s">
        <v>2504</v>
      </c>
      <c r="AK189" s="71"/>
      <c r="AL189" s="71"/>
      <c r="AM189" s="71"/>
      <c r="AN189" s="71"/>
      <c r="AO189" s="71"/>
      <c r="AP189" s="71"/>
      <c r="AQ189" s="71"/>
      <c r="AR189" s="71"/>
      <c r="AS189" s="71"/>
      <c r="AT189" s="71"/>
      <c r="AU189" s="71"/>
      <c r="AV189" s="1107">
        <v>40</v>
      </c>
      <c r="AW189" s="1107"/>
      <c r="AX189" s="25" t="s">
        <v>775</v>
      </c>
      <c r="AY189" s="26"/>
      <c r="AZ189" s="251"/>
      <c r="BA189" s="252"/>
      <c r="BB189" s="35">
        <f t="shared" si="2"/>
        <v>40</v>
      </c>
      <c r="BC189" s="31"/>
    </row>
    <row r="190" spans="1:55" ht="14.25" customHeight="1" x14ac:dyDescent="0.15">
      <c r="A190" s="32">
        <v>22</v>
      </c>
      <c r="B190" s="32" t="s">
        <v>2646</v>
      </c>
      <c r="C190" s="34" t="s">
        <v>22521</v>
      </c>
      <c r="D190" s="187"/>
      <c r="E190" s="187"/>
      <c r="F190" s="187"/>
      <c r="G190" s="187"/>
      <c r="M190" s="20"/>
      <c r="N190" s="193"/>
      <c r="O190" s="193"/>
      <c r="P190" s="193"/>
      <c r="Q190" s="193"/>
      <c r="R190" s="193"/>
      <c r="S190" s="193"/>
      <c r="T190" s="193"/>
      <c r="U190" s="20"/>
      <c r="V190" s="187"/>
      <c r="W190" s="187"/>
      <c r="X190" s="187"/>
      <c r="Y190" s="187"/>
      <c r="Z190" s="187"/>
      <c r="AA190" s="187"/>
      <c r="AB190" s="187"/>
      <c r="AC190" s="187"/>
      <c r="AD190" s="4"/>
      <c r="AE190" s="4"/>
      <c r="AF190" s="53"/>
      <c r="AG190" s="53"/>
      <c r="AH190" s="53"/>
      <c r="AI190" s="59"/>
      <c r="AJ190" s="71" t="s">
        <v>2507</v>
      </c>
      <c r="AK190" s="71"/>
      <c r="AL190" s="71"/>
      <c r="AM190" s="71"/>
      <c r="AN190" s="71"/>
      <c r="AO190" s="71"/>
      <c r="AP190" s="71"/>
      <c r="AQ190" s="71"/>
      <c r="AR190" s="71"/>
      <c r="AS190" s="71"/>
      <c r="AT190" s="71"/>
      <c r="AU190" s="71"/>
      <c r="AV190" s="1107">
        <v>30</v>
      </c>
      <c r="AW190" s="1107"/>
      <c r="AX190" s="25" t="s">
        <v>775</v>
      </c>
      <c r="AY190" s="26"/>
      <c r="AZ190" s="251"/>
      <c r="BA190" s="252"/>
      <c r="BB190" s="35">
        <f t="shared" si="2"/>
        <v>30</v>
      </c>
      <c r="BC190" s="31"/>
    </row>
    <row r="191" spans="1:55" ht="14.25" customHeight="1" x14ac:dyDescent="0.15">
      <c r="A191" s="32">
        <v>22</v>
      </c>
      <c r="B191" s="32" t="s">
        <v>2648</v>
      </c>
      <c r="C191" s="34" t="s">
        <v>22522</v>
      </c>
      <c r="D191" s="187"/>
      <c r="E191" s="187"/>
      <c r="F191" s="187"/>
      <c r="G191" s="187"/>
      <c r="M191" s="20"/>
      <c r="N191" s="193"/>
      <c r="O191" s="193"/>
      <c r="P191" s="193"/>
      <c r="Q191" s="193"/>
      <c r="R191" s="193"/>
      <c r="S191" s="193"/>
      <c r="T191" s="193"/>
      <c r="U191" s="47" t="s">
        <v>2198</v>
      </c>
      <c r="V191" s="184"/>
      <c r="W191" s="184"/>
      <c r="X191" s="184"/>
      <c r="Y191" s="184"/>
      <c r="Z191" s="184"/>
      <c r="AA191" s="184"/>
      <c r="AB191" s="184"/>
      <c r="AC191" s="184"/>
      <c r="AD191" s="40"/>
      <c r="AE191" s="40"/>
      <c r="AF191" s="67"/>
      <c r="AG191" s="67"/>
      <c r="AH191" s="67"/>
      <c r="AI191" s="68"/>
      <c r="AJ191" s="71" t="s">
        <v>2504</v>
      </c>
      <c r="AK191" s="71"/>
      <c r="AL191" s="71"/>
      <c r="AM191" s="71"/>
      <c r="AN191" s="71"/>
      <c r="AO191" s="71"/>
      <c r="AP191" s="71"/>
      <c r="AQ191" s="71"/>
      <c r="AR191" s="71"/>
      <c r="AS191" s="71"/>
      <c r="AT191" s="71"/>
      <c r="AU191" s="71"/>
      <c r="AV191" s="1107">
        <v>32</v>
      </c>
      <c r="AW191" s="1107"/>
      <c r="AX191" s="25" t="s">
        <v>775</v>
      </c>
      <c r="AY191" s="26"/>
      <c r="AZ191" s="251"/>
      <c r="BA191" s="252"/>
      <c r="BB191" s="35">
        <f t="shared" si="2"/>
        <v>32</v>
      </c>
      <c r="BC191" s="31"/>
    </row>
    <row r="192" spans="1:55" ht="14.25" customHeight="1" x14ac:dyDescent="0.15">
      <c r="A192" s="32">
        <v>22</v>
      </c>
      <c r="B192" s="32" t="s">
        <v>2650</v>
      </c>
      <c r="C192" s="34" t="s">
        <v>22523</v>
      </c>
      <c r="D192" s="187"/>
      <c r="E192" s="187"/>
      <c r="F192" s="187"/>
      <c r="G192" s="187"/>
      <c r="M192" s="20"/>
      <c r="N192" s="193"/>
      <c r="O192" s="193"/>
      <c r="P192" s="193"/>
      <c r="Q192" s="193"/>
      <c r="R192" s="193"/>
      <c r="S192" s="193"/>
      <c r="T192" s="193"/>
      <c r="U192" s="20"/>
      <c r="V192" s="187"/>
      <c r="W192" s="187"/>
      <c r="X192" s="187"/>
      <c r="Y192" s="187"/>
      <c r="Z192" s="187"/>
      <c r="AA192" s="187"/>
      <c r="AB192" s="187"/>
      <c r="AC192" s="187"/>
      <c r="AD192" s="4"/>
      <c r="AE192" s="4"/>
      <c r="AF192" s="53"/>
      <c r="AG192" s="53"/>
      <c r="AH192" s="53"/>
      <c r="AI192" s="59"/>
      <c r="AJ192" s="71" t="s">
        <v>2507</v>
      </c>
      <c r="AK192" s="71"/>
      <c r="AL192" s="71"/>
      <c r="AM192" s="71"/>
      <c r="AN192" s="71"/>
      <c r="AO192" s="71"/>
      <c r="AP192" s="71"/>
      <c r="AQ192" s="71"/>
      <c r="AR192" s="71"/>
      <c r="AS192" s="71"/>
      <c r="AT192" s="71"/>
      <c r="AU192" s="71"/>
      <c r="AV192" s="1107">
        <v>24</v>
      </c>
      <c r="AW192" s="1107"/>
      <c r="AX192" s="25" t="s">
        <v>775</v>
      </c>
      <c r="AY192" s="26"/>
      <c r="AZ192" s="251"/>
      <c r="BA192" s="252"/>
      <c r="BB192" s="35">
        <f t="shared" si="2"/>
        <v>24</v>
      </c>
      <c r="BC192" s="31"/>
    </row>
    <row r="193" spans="1:55" ht="14.25" customHeight="1" x14ac:dyDescent="0.15">
      <c r="A193" s="32">
        <v>22</v>
      </c>
      <c r="B193" s="32" t="s">
        <v>2652</v>
      </c>
      <c r="C193" s="34" t="s">
        <v>22524</v>
      </c>
      <c r="D193" s="187"/>
      <c r="E193" s="187"/>
      <c r="F193" s="187"/>
      <c r="G193" s="187"/>
      <c r="M193" s="20"/>
      <c r="N193" s="193"/>
      <c r="O193" s="193"/>
      <c r="P193" s="193"/>
      <c r="Q193" s="193"/>
      <c r="R193" s="193"/>
      <c r="S193" s="193"/>
      <c r="T193" s="193"/>
      <c r="U193" s="47" t="s">
        <v>2200</v>
      </c>
      <c r="V193" s="184"/>
      <c r="W193" s="184"/>
      <c r="X193" s="184"/>
      <c r="Y193" s="184"/>
      <c r="Z193" s="184"/>
      <c r="AA193" s="184"/>
      <c r="AB193" s="184"/>
      <c r="AC193" s="184"/>
      <c r="AD193" s="40"/>
      <c r="AE193" s="40"/>
      <c r="AF193" s="67"/>
      <c r="AG193" s="67"/>
      <c r="AH193" s="67"/>
      <c r="AI193" s="68"/>
      <c r="AJ193" s="71" t="s">
        <v>2504</v>
      </c>
      <c r="AK193" s="71"/>
      <c r="AL193" s="71"/>
      <c r="AM193" s="71"/>
      <c r="AN193" s="71"/>
      <c r="AO193" s="71"/>
      <c r="AP193" s="71"/>
      <c r="AQ193" s="71"/>
      <c r="AR193" s="71"/>
      <c r="AS193" s="71"/>
      <c r="AT193" s="71"/>
      <c r="AU193" s="71"/>
      <c r="AV193" s="1107">
        <v>26</v>
      </c>
      <c r="AW193" s="1107"/>
      <c r="AX193" s="25" t="s">
        <v>775</v>
      </c>
      <c r="AY193" s="26"/>
      <c r="AZ193" s="251"/>
      <c r="BA193" s="252"/>
      <c r="BB193" s="35">
        <f t="shared" si="2"/>
        <v>26</v>
      </c>
      <c r="BC193" s="31"/>
    </row>
    <row r="194" spans="1:55" ht="14.25" customHeight="1" x14ac:dyDescent="0.15">
      <c r="A194" s="32">
        <v>22</v>
      </c>
      <c r="B194" s="32" t="s">
        <v>2654</v>
      </c>
      <c r="C194" s="34" t="s">
        <v>22525</v>
      </c>
      <c r="D194" s="187"/>
      <c r="E194" s="187"/>
      <c r="F194" s="187"/>
      <c r="G194" s="187"/>
      <c r="M194" s="20"/>
      <c r="N194" s="193"/>
      <c r="O194" s="193"/>
      <c r="P194" s="193"/>
      <c r="Q194" s="193"/>
      <c r="R194" s="193"/>
      <c r="S194" s="193"/>
      <c r="T194" s="193"/>
      <c r="U194" s="20"/>
      <c r="V194" s="187"/>
      <c r="W194" s="187"/>
      <c r="X194" s="187"/>
      <c r="Y194" s="187"/>
      <c r="Z194" s="187"/>
      <c r="AA194" s="187"/>
      <c r="AB194" s="187"/>
      <c r="AC194" s="187"/>
      <c r="AD194" s="4"/>
      <c r="AE194" s="4"/>
      <c r="AF194" s="53"/>
      <c r="AG194" s="53"/>
      <c r="AH194" s="53"/>
      <c r="AI194" s="59"/>
      <c r="AJ194" s="71" t="s">
        <v>2507</v>
      </c>
      <c r="AK194" s="71"/>
      <c r="AL194" s="71"/>
      <c r="AM194" s="71"/>
      <c r="AN194" s="71"/>
      <c r="AO194" s="71"/>
      <c r="AP194" s="71"/>
      <c r="AQ194" s="71"/>
      <c r="AR194" s="71"/>
      <c r="AS194" s="71"/>
      <c r="AT194" s="71"/>
      <c r="AU194" s="71"/>
      <c r="AV194" s="1107">
        <v>19</v>
      </c>
      <c r="AW194" s="1107"/>
      <c r="AX194" s="25" t="s">
        <v>775</v>
      </c>
      <c r="AY194" s="26"/>
      <c r="AZ194" s="251"/>
      <c r="BA194" s="252"/>
      <c r="BB194" s="35">
        <f t="shared" si="2"/>
        <v>19</v>
      </c>
      <c r="BC194" s="31"/>
    </row>
    <row r="195" spans="1:55" ht="14.25" customHeight="1" x14ac:dyDescent="0.15">
      <c r="A195" s="32">
        <v>22</v>
      </c>
      <c r="B195" s="32" t="s">
        <v>2656</v>
      </c>
      <c r="C195" s="34" t="s">
        <v>22526</v>
      </c>
      <c r="D195" s="187"/>
      <c r="E195" s="187"/>
      <c r="F195" s="187"/>
      <c r="G195" s="187"/>
      <c r="M195" s="20"/>
      <c r="N195" s="193"/>
      <c r="O195" s="193"/>
      <c r="P195" s="193"/>
      <c r="Q195" s="193"/>
      <c r="R195" s="193"/>
      <c r="S195" s="193"/>
      <c r="T195" s="193"/>
      <c r="U195" s="47" t="s">
        <v>2202</v>
      </c>
      <c r="V195" s="184"/>
      <c r="W195" s="184"/>
      <c r="X195" s="184"/>
      <c r="Y195" s="184"/>
      <c r="Z195" s="184"/>
      <c r="AA195" s="184"/>
      <c r="AB195" s="184"/>
      <c r="AC195" s="184"/>
      <c r="AD195" s="40"/>
      <c r="AE195" s="40"/>
      <c r="AF195" s="67"/>
      <c r="AG195" s="67"/>
      <c r="AH195" s="67"/>
      <c r="AI195" s="68"/>
      <c r="AJ195" s="71" t="s">
        <v>2504</v>
      </c>
      <c r="AK195" s="71"/>
      <c r="AL195" s="71"/>
      <c r="AM195" s="71"/>
      <c r="AN195" s="71"/>
      <c r="AO195" s="71"/>
      <c r="AP195" s="71"/>
      <c r="AQ195" s="71"/>
      <c r="AR195" s="71"/>
      <c r="AS195" s="71"/>
      <c r="AT195" s="71"/>
      <c r="AU195" s="71"/>
      <c r="AV195" s="1107">
        <v>22</v>
      </c>
      <c r="AW195" s="1107"/>
      <c r="AX195" s="25" t="s">
        <v>775</v>
      </c>
      <c r="AY195" s="26"/>
      <c r="AZ195" s="251"/>
      <c r="BA195" s="252"/>
      <c r="BB195" s="35">
        <f t="shared" si="2"/>
        <v>22</v>
      </c>
      <c r="BC195" s="31"/>
    </row>
    <row r="196" spans="1:55" ht="14.25" customHeight="1" x14ac:dyDescent="0.15">
      <c r="A196" s="32">
        <v>22</v>
      </c>
      <c r="B196" s="32" t="s">
        <v>2658</v>
      </c>
      <c r="C196" s="34" t="s">
        <v>22527</v>
      </c>
      <c r="D196" s="187"/>
      <c r="E196" s="187"/>
      <c r="F196" s="187"/>
      <c r="G196" s="187"/>
      <c r="M196" s="20"/>
      <c r="N196" s="193"/>
      <c r="O196" s="193"/>
      <c r="P196" s="193"/>
      <c r="Q196" s="193"/>
      <c r="R196" s="193"/>
      <c r="S196" s="193"/>
      <c r="T196" s="193"/>
      <c r="U196" s="20"/>
      <c r="V196" s="187"/>
      <c r="W196" s="187"/>
      <c r="X196" s="187"/>
      <c r="Y196" s="187"/>
      <c r="Z196" s="187"/>
      <c r="AA196" s="187"/>
      <c r="AB196" s="187"/>
      <c r="AC196" s="187"/>
      <c r="AD196" s="4"/>
      <c r="AE196" s="4"/>
      <c r="AF196" s="53"/>
      <c r="AG196" s="53"/>
      <c r="AH196" s="53"/>
      <c r="AI196" s="59"/>
      <c r="AJ196" s="71" t="s">
        <v>2507</v>
      </c>
      <c r="AK196" s="71"/>
      <c r="AL196" s="71"/>
      <c r="AM196" s="71"/>
      <c r="AN196" s="71"/>
      <c r="AO196" s="71"/>
      <c r="AP196" s="71"/>
      <c r="AQ196" s="71"/>
      <c r="AR196" s="71"/>
      <c r="AS196" s="71"/>
      <c r="AT196" s="71"/>
      <c r="AU196" s="71"/>
      <c r="AV196" s="1107">
        <v>16</v>
      </c>
      <c r="AW196" s="1107"/>
      <c r="AX196" s="25" t="s">
        <v>775</v>
      </c>
      <c r="AY196" s="26"/>
      <c r="AZ196" s="251"/>
      <c r="BA196" s="252"/>
      <c r="BB196" s="35">
        <f t="shared" si="2"/>
        <v>16</v>
      </c>
      <c r="BC196" s="31"/>
    </row>
    <row r="197" spans="1:55" ht="14.25" customHeight="1" x14ac:dyDescent="0.15">
      <c r="A197" s="32">
        <v>22</v>
      </c>
      <c r="B197" s="32" t="s">
        <v>2660</v>
      </c>
      <c r="C197" s="34" t="s">
        <v>22528</v>
      </c>
      <c r="D197" s="187"/>
      <c r="E197" s="187"/>
      <c r="F197" s="187"/>
      <c r="G197" s="187"/>
      <c r="M197" s="20"/>
      <c r="N197" s="193"/>
      <c r="O197" s="193"/>
      <c r="P197" s="193"/>
      <c r="Q197" s="193"/>
      <c r="R197" s="193"/>
      <c r="S197" s="193"/>
      <c r="T197" s="193"/>
      <c r="U197" s="47" t="s">
        <v>2204</v>
      </c>
      <c r="V197" s="184"/>
      <c r="W197" s="184"/>
      <c r="X197" s="184"/>
      <c r="Y197" s="184"/>
      <c r="Z197" s="184"/>
      <c r="AA197" s="184"/>
      <c r="AB197" s="184"/>
      <c r="AC197" s="184"/>
      <c r="AD197" s="40"/>
      <c r="AE197" s="40"/>
      <c r="AF197" s="67"/>
      <c r="AG197" s="67"/>
      <c r="AH197" s="67"/>
      <c r="AI197" s="68"/>
      <c r="AJ197" s="71" t="s">
        <v>2504</v>
      </c>
      <c r="AK197" s="71"/>
      <c r="AL197" s="71"/>
      <c r="AM197" s="71"/>
      <c r="AN197" s="71"/>
      <c r="AO197" s="71"/>
      <c r="AP197" s="71"/>
      <c r="AQ197" s="71"/>
      <c r="AR197" s="71"/>
      <c r="AS197" s="71"/>
      <c r="AT197" s="71"/>
      <c r="AU197" s="71"/>
      <c r="AV197" s="1107">
        <v>19</v>
      </c>
      <c r="AW197" s="1107"/>
      <c r="AX197" s="25" t="s">
        <v>775</v>
      </c>
      <c r="AY197" s="26"/>
      <c r="AZ197" s="251"/>
      <c r="BA197" s="252"/>
      <c r="BB197" s="35">
        <f t="shared" si="2"/>
        <v>19</v>
      </c>
      <c r="BC197" s="31"/>
    </row>
    <row r="198" spans="1:55" ht="14.25" customHeight="1" x14ac:dyDescent="0.15">
      <c r="A198" s="32">
        <v>22</v>
      </c>
      <c r="B198" s="32" t="s">
        <v>2662</v>
      </c>
      <c r="C198" s="34" t="s">
        <v>22529</v>
      </c>
      <c r="D198" s="187"/>
      <c r="E198" s="187"/>
      <c r="F198" s="187"/>
      <c r="G198" s="187"/>
      <c r="M198" s="20"/>
      <c r="N198" s="193"/>
      <c r="O198" s="193"/>
      <c r="P198" s="193"/>
      <c r="Q198" s="193"/>
      <c r="R198" s="193"/>
      <c r="S198" s="193"/>
      <c r="T198" s="193"/>
      <c r="U198" s="20"/>
      <c r="V198" s="187"/>
      <c r="W198" s="187"/>
      <c r="X198" s="187"/>
      <c r="Y198" s="187"/>
      <c r="Z198" s="187"/>
      <c r="AA198" s="187"/>
      <c r="AB198" s="187"/>
      <c r="AC198" s="187"/>
      <c r="AD198" s="4"/>
      <c r="AE198" s="4"/>
      <c r="AF198" s="53"/>
      <c r="AG198" s="53"/>
      <c r="AH198" s="53"/>
      <c r="AI198" s="59"/>
      <c r="AJ198" s="71" t="s">
        <v>2507</v>
      </c>
      <c r="AK198" s="71"/>
      <c r="AL198" s="71"/>
      <c r="AM198" s="71"/>
      <c r="AN198" s="71"/>
      <c r="AO198" s="71"/>
      <c r="AP198" s="71"/>
      <c r="AQ198" s="71"/>
      <c r="AR198" s="71"/>
      <c r="AS198" s="71"/>
      <c r="AT198" s="71"/>
      <c r="AU198" s="71"/>
      <c r="AV198" s="1107">
        <v>14</v>
      </c>
      <c r="AW198" s="1107"/>
      <c r="AX198" s="25" t="s">
        <v>775</v>
      </c>
      <c r="AY198" s="26"/>
      <c r="AZ198" s="251"/>
      <c r="BA198" s="252"/>
      <c r="BB198" s="35">
        <f t="shared" si="2"/>
        <v>14</v>
      </c>
      <c r="BC198" s="31"/>
    </row>
    <row r="199" spans="1:55" ht="14.25" customHeight="1" x14ac:dyDescent="0.15">
      <c r="A199" s="32">
        <v>22</v>
      </c>
      <c r="B199" s="32" t="s">
        <v>2664</v>
      </c>
      <c r="C199" s="34" t="s">
        <v>22530</v>
      </c>
      <c r="D199" s="187"/>
      <c r="E199" s="187"/>
      <c r="F199" s="187"/>
      <c r="G199" s="187"/>
      <c r="M199" s="20"/>
      <c r="N199" s="193"/>
      <c r="O199" s="193"/>
      <c r="P199" s="193"/>
      <c r="Q199" s="193"/>
      <c r="R199" s="193"/>
      <c r="S199" s="193"/>
      <c r="T199" s="193"/>
      <c r="U199" s="47" t="s">
        <v>2206</v>
      </c>
      <c r="V199" s="184"/>
      <c r="W199" s="184"/>
      <c r="X199" s="184"/>
      <c r="Y199" s="184"/>
      <c r="Z199" s="184"/>
      <c r="AA199" s="184"/>
      <c r="AB199" s="184"/>
      <c r="AC199" s="184"/>
      <c r="AD199" s="40"/>
      <c r="AE199" s="40"/>
      <c r="AF199" s="67"/>
      <c r="AG199" s="67"/>
      <c r="AH199" s="67"/>
      <c r="AI199" s="68"/>
      <c r="AJ199" s="71" t="s">
        <v>2504</v>
      </c>
      <c r="AK199" s="71"/>
      <c r="AL199" s="71"/>
      <c r="AM199" s="71"/>
      <c r="AN199" s="71"/>
      <c r="AO199" s="71"/>
      <c r="AP199" s="71"/>
      <c r="AQ199" s="71"/>
      <c r="AR199" s="71"/>
      <c r="AS199" s="71"/>
      <c r="AT199" s="71"/>
      <c r="AU199" s="71"/>
      <c r="AV199" s="1107">
        <v>17</v>
      </c>
      <c r="AW199" s="1107"/>
      <c r="AX199" s="25" t="s">
        <v>775</v>
      </c>
      <c r="AY199" s="26"/>
      <c r="AZ199" s="251"/>
      <c r="BA199" s="252"/>
      <c r="BB199" s="35">
        <f t="shared" ref="BB199:BB240" si="3">AV199</f>
        <v>17</v>
      </c>
      <c r="BC199" s="31"/>
    </row>
    <row r="200" spans="1:55" ht="14.25" customHeight="1" x14ac:dyDescent="0.15">
      <c r="A200" s="32">
        <v>22</v>
      </c>
      <c r="B200" s="32" t="s">
        <v>2666</v>
      </c>
      <c r="C200" s="34" t="s">
        <v>22531</v>
      </c>
      <c r="D200" s="187"/>
      <c r="E200" s="187"/>
      <c r="F200" s="187"/>
      <c r="G200" s="187"/>
      <c r="M200" s="20"/>
      <c r="N200" s="193"/>
      <c r="O200" s="193"/>
      <c r="P200" s="193"/>
      <c r="Q200" s="193"/>
      <c r="R200" s="193"/>
      <c r="S200" s="193"/>
      <c r="T200" s="193"/>
      <c r="U200" s="20"/>
      <c r="V200" s="187"/>
      <c r="W200" s="187"/>
      <c r="X200" s="187"/>
      <c r="Y200" s="187"/>
      <c r="Z200" s="187"/>
      <c r="AA200" s="187"/>
      <c r="AB200" s="187"/>
      <c r="AC200" s="187"/>
      <c r="AD200" s="4"/>
      <c r="AE200" s="4"/>
      <c r="AF200" s="53"/>
      <c r="AG200" s="53"/>
      <c r="AH200" s="53"/>
      <c r="AI200" s="59"/>
      <c r="AJ200" s="71" t="s">
        <v>2507</v>
      </c>
      <c r="AK200" s="71"/>
      <c r="AL200" s="71"/>
      <c r="AM200" s="71"/>
      <c r="AN200" s="71"/>
      <c r="AO200" s="71"/>
      <c r="AP200" s="71"/>
      <c r="AQ200" s="71"/>
      <c r="AR200" s="71"/>
      <c r="AS200" s="71"/>
      <c r="AT200" s="71"/>
      <c r="AU200" s="71"/>
      <c r="AV200" s="1107">
        <v>12</v>
      </c>
      <c r="AW200" s="1107"/>
      <c r="AX200" s="25" t="s">
        <v>775</v>
      </c>
      <c r="AY200" s="26"/>
      <c r="AZ200" s="251"/>
      <c r="BA200" s="252"/>
      <c r="BB200" s="35">
        <f t="shared" si="3"/>
        <v>12</v>
      </c>
      <c r="BC200" s="31"/>
    </row>
    <row r="201" spans="1:55" ht="14.25" customHeight="1" x14ac:dyDescent="0.15">
      <c r="A201" s="32">
        <v>22</v>
      </c>
      <c r="B201" s="32" t="s">
        <v>2668</v>
      </c>
      <c r="C201" s="34" t="s">
        <v>22532</v>
      </c>
      <c r="D201" s="187"/>
      <c r="E201" s="187"/>
      <c r="F201" s="187"/>
      <c r="G201" s="187"/>
      <c r="M201" s="20"/>
      <c r="N201" s="193"/>
      <c r="O201" s="193"/>
      <c r="P201" s="193"/>
      <c r="Q201" s="193"/>
      <c r="R201" s="193"/>
      <c r="S201" s="193"/>
      <c r="T201" s="193"/>
      <c r="U201" s="47" t="s">
        <v>2208</v>
      </c>
      <c r="V201" s="184"/>
      <c r="W201" s="184"/>
      <c r="X201" s="184"/>
      <c r="Y201" s="184"/>
      <c r="Z201" s="184"/>
      <c r="AA201" s="184"/>
      <c r="AB201" s="184"/>
      <c r="AC201" s="184"/>
      <c r="AD201" s="40"/>
      <c r="AE201" s="40"/>
      <c r="AF201" s="67"/>
      <c r="AG201" s="67"/>
      <c r="AH201" s="67"/>
      <c r="AI201" s="68"/>
      <c r="AJ201" s="71" t="s">
        <v>2504</v>
      </c>
      <c r="AK201" s="71"/>
      <c r="AL201" s="71"/>
      <c r="AM201" s="71"/>
      <c r="AN201" s="71"/>
      <c r="AO201" s="71"/>
      <c r="AP201" s="71"/>
      <c r="AQ201" s="71"/>
      <c r="AR201" s="71"/>
      <c r="AS201" s="71"/>
      <c r="AT201" s="71"/>
      <c r="AU201" s="71"/>
      <c r="AV201" s="1107">
        <v>15</v>
      </c>
      <c r="AW201" s="1107"/>
      <c r="AX201" s="25" t="s">
        <v>775</v>
      </c>
      <c r="AY201" s="26"/>
      <c r="AZ201" s="251"/>
      <c r="BA201" s="252"/>
      <c r="BB201" s="35">
        <f t="shared" si="3"/>
        <v>15</v>
      </c>
      <c r="BC201" s="31"/>
    </row>
    <row r="202" spans="1:55" ht="14.25" customHeight="1" x14ac:dyDescent="0.15">
      <c r="A202" s="32">
        <v>22</v>
      </c>
      <c r="B202" s="32" t="s">
        <v>2670</v>
      </c>
      <c r="C202" s="34" t="s">
        <v>22533</v>
      </c>
      <c r="D202" s="187"/>
      <c r="E202" s="187"/>
      <c r="F202" s="187"/>
      <c r="G202" s="187"/>
      <c r="M202" s="20"/>
      <c r="N202" s="193"/>
      <c r="O202" s="193"/>
      <c r="P202" s="193"/>
      <c r="Q202" s="193"/>
      <c r="R202" s="193"/>
      <c r="S202" s="193"/>
      <c r="T202" s="193"/>
      <c r="U202" s="20"/>
      <c r="V202" s="187"/>
      <c r="W202" s="187"/>
      <c r="X202" s="187"/>
      <c r="Y202" s="187"/>
      <c r="Z202" s="187"/>
      <c r="AA202" s="187"/>
      <c r="AB202" s="187"/>
      <c r="AC202" s="187"/>
      <c r="AD202" s="4"/>
      <c r="AE202" s="4"/>
      <c r="AF202" s="53"/>
      <c r="AG202" s="53"/>
      <c r="AH202" s="53"/>
      <c r="AI202" s="59"/>
      <c r="AJ202" s="71" t="s">
        <v>2507</v>
      </c>
      <c r="AK202" s="71"/>
      <c r="AL202" s="71"/>
      <c r="AM202" s="71"/>
      <c r="AN202" s="71"/>
      <c r="AO202" s="71"/>
      <c r="AP202" s="71"/>
      <c r="AQ202" s="71"/>
      <c r="AR202" s="71"/>
      <c r="AS202" s="71"/>
      <c r="AT202" s="71"/>
      <c r="AU202" s="71"/>
      <c r="AV202" s="1107">
        <v>11</v>
      </c>
      <c r="AW202" s="1107"/>
      <c r="AX202" s="25" t="s">
        <v>775</v>
      </c>
      <c r="AY202" s="26"/>
      <c r="AZ202" s="251"/>
      <c r="BA202" s="252"/>
      <c r="BB202" s="35">
        <f t="shared" si="3"/>
        <v>11</v>
      </c>
      <c r="BC202" s="31"/>
    </row>
    <row r="203" spans="1:55" ht="14.25" customHeight="1" x14ac:dyDescent="0.15">
      <c r="A203" s="32">
        <v>22</v>
      </c>
      <c r="B203" s="32" t="s">
        <v>2672</v>
      </c>
      <c r="C203" s="34" t="s">
        <v>22534</v>
      </c>
      <c r="D203" s="187"/>
      <c r="E203" s="187"/>
      <c r="F203" s="187"/>
      <c r="G203" s="187"/>
      <c r="M203" s="47" t="s">
        <v>2210</v>
      </c>
      <c r="N203" s="234"/>
      <c r="O203" s="234"/>
      <c r="P203" s="234"/>
      <c r="Q203" s="234"/>
      <c r="R203" s="234"/>
      <c r="S203" s="234"/>
      <c r="T203" s="234"/>
      <c r="U203" s="47" t="s">
        <v>2174</v>
      </c>
      <c r="V203" s="184"/>
      <c r="W203" s="184"/>
      <c r="X203" s="184"/>
      <c r="Y203" s="184"/>
      <c r="Z203" s="184"/>
      <c r="AA203" s="184"/>
      <c r="AB203" s="184"/>
      <c r="AC203" s="184"/>
      <c r="AD203" s="40"/>
      <c r="AE203" s="40"/>
      <c r="AF203" s="67"/>
      <c r="AG203" s="67"/>
      <c r="AH203" s="67"/>
      <c r="AI203" s="68"/>
      <c r="AJ203" s="71" t="s">
        <v>2504</v>
      </c>
      <c r="AK203" s="71"/>
      <c r="AL203" s="71"/>
      <c r="AM203" s="71"/>
      <c r="AN203" s="71"/>
      <c r="AO203" s="71"/>
      <c r="AP203" s="71"/>
      <c r="AQ203" s="71"/>
      <c r="AR203" s="71"/>
      <c r="AS203" s="71"/>
      <c r="AT203" s="71"/>
      <c r="AU203" s="71"/>
      <c r="AV203" s="1107">
        <v>142</v>
      </c>
      <c r="AW203" s="1107"/>
      <c r="AX203" s="25" t="s">
        <v>775</v>
      </c>
      <c r="AY203" s="26"/>
      <c r="AZ203" s="251"/>
      <c r="BA203" s="252"/>
      <c r="BB203" s="35">
        <f t="shared" si="3"/>
        <v>142</v>
      </c>
      <c r="BC203" s="31"/>
    </row>
    <row r="204" spans="1:55" ht="14.25" customHeight="1" x14ac:dyDescent="0.15">
      <c r="A204" s="32">
        <v>22</v>
      </c>
      <c r="B204" s="32" t="s">
        <v>2674</v>
      </c>
      <c r="C204" s="34" t="s">
        <v>22535</v>
      </c>
      <c r="D204" s="187"/>
      <c r="E204" s="187"/>
      <c r="F204" s="187"/>
      <c r="G204" s="187"/>
      <c r="M204" s="20"/>
      <c r="N204" s="193"/>
      <c r="O204" s="193"/>
      <c r="P204" s="193"/>
      <c r="Q204" s="193"/>
      <c r="R204" s="193"/>
      <c r="S204" s="193"/>
      <c r="T204" s="193"/>
      <c r="U204" s="20"/>
      <c r="V204" s="187"/>
      <c r="W204" s="187"/>
      <c r="X204" s="187"/>
      <c r="Y204" s="187"/>
      <c r="Z204" s="187"/>
      <c r="AA204" s="187"/>
      <c r="AB204" s="187"/>
      <c r="AC204" s="187"/>
      <c r="AD204" s="4"/>
      <c r="AE204" s="4"/>
      <c r="AF204" s="53"/>
      <c r="AG204" s="53"/>
      <c r="AH204" s="53"/>
      <c r="AI204" s="59"/>
      <c r="AJ204" s="71" t="s">
        <v>2507</v>
      </c>
      <c r="AK204" s="71"/>
      <c r="AL204" s="71"/>
      <c r="AM204" s="71"/>
      <c r="AN204" s="71"/>
      <c r="AO204" s="71"/>
      <c r="AP204" s="71"/>
      <c r="AQ204" s="71"/>
      <c r="AR204" s="71"/>
      <c r="AS204" s="71"/>
      <c r="AT204" s="71"/>
      <c r="AU204" s="71"/>
      <c r="AV204" s="1107">
        <v>105</v>
      </c>
      <c r="AW204" s="1107"/>
      <c r="AX204" s="25" t="s">
        <v>775</v>
      </c>
      <c r="AY204" s="26"/>
      <c r="AZ204" s="251"/>
      <c r="BA204" s="252"/>
      <c r="BB204" s="35">
        <f t="shared" si="3"/>
        <v>105</v>
      </c>
      <c r="BC204" s="31"/>
    </row>
    <row r="205" spans="1:55" ht="14.25" customHeight="1" x14ac:dyDescent="0.15">
      <c r="A205" s="32">
        <v>22</v>
      </c>
      <c r="B205" s="32" t="s">
        <v>2676</v>
      </c>
      <c r="C205" s="34" t="s">
        <v>22536</v>
      </c>
      <c r="D205" s="187"/>
      <c r="E205" s="187"/>
      <c r="F205" s="187"/>
      <c r="G205" s="187"/>
      <c r="M205" s="20"/>
      <c r="N205" s="193"/>
      <c r="O205" s="193"/>
      <c r="P205" s="193"/>
      <c r="Q205" s="193"/>
      <c r="R205" s="193"/>
      <c r="S205" s="193"/>
      <c r="T205" s="193"/>
      <c r="U205" s="47" t="s">
        <v>2178</v>
      </c>
      <c r="V205" s="184"/>
      <c r="W205" s="184"/>
      <c r="X205" s="184"/>
      <c r="Y205" s="184"/>
      <c r="Z205" s="184"/>
      <c r="AA205" s="184"/>
      <c r="AB205" s="184"/>
      <c r="AC205" s="184"/>
      <c r="AD205" s="40"/>
      <c r="AE205" s="40"/>
      <c r="AF205" s="67"/>
      <c r="AG205" s="67"/>
      <c r="AH205" s="67"/>
      <c r="AI205" s="68"/>
      <c r="AJ205" s="71" t="s">
        <v>2504</v>
      </c>
      <c r="AK205" s="71"/>
      <c r="AL205" s="71"/>
      <c r="AM205" s="71"/>
      <c r="AN205" s="71"/>
      <c r="AO205" s="71"/>
      <c r="AP205" s="71"/>
      <c r="AQ205" s="71"/>
      <c r="AR205" s="71"/>
      <c r="AS205" s="71"/>
      <c r="AT205" s="71"/>
      <c r="AU205" s="71"/>
      <c r="AV205" s="1107">
        <v>142</v>
      </c>
      <c r="AW205" s="1107"/>
      <c r="AX205" s="25" t="s">
        <v>775</v>
      </c>
      <c r="AY205" s="26"/>
      <c r="AZ205" s="251"/>
      <c r="BA205" s="252"/>
      <c r="BB205" s="35">
        <f t="shared" si="3"/>
        <v>142</v>
      </c>
      <c r="BC205" s="31"/>
    </row>
    <row r="206" spans="1:55" ht="14.25" customHeight="1" x14ac:dyDescent="0.15">
      <c r="A206" s="32">
        <v>22</v>
      </c>
      <c r="B206" s="32" t="s">
        <v>2678</v>
      </c>
      <c r="C206" s="34" t="s">
        <v>22537</v>
      </c>
      <c r="D206" s="187"/>
      <c r="E206" s="187"/>
      <c r="F206" s="187"/>
      <c r="G206" s="187"/>
      <c r="M206" s="20"/>
      <c r="N206" s="193"/>
      <c r="O206" s="193"/>
      <c r="P206" s="193"/>
      <c r="Q206" s="193"/>
      <c r="R206" s="193"/>
      <c r="S206" s="193"/>
      <c r="T206" s="193"/>
      <c r="U206" s="20"/>
      <c r="V206" s="187"/>
      <c r="W206" s="187"/>
      <c r="X206" s="187"/>
      <c r="Y206" s="187"/>
      <c r="Z206" s="187"/>
      <c r="AA206" s="187"/>
      <c r="AB206" s="187"/>
      <c r="AC206" s="187"/>
      <c r="AD206" s="4"/>
      <c r="AE206" s="4"/>
      <c r="AF206" s="53"/>
      <c r="AG206" s="53"/>
      <c r="AH206" s="53"/>
      <c r="AI206" s="59"/>
      <c r="AJ206" s="71" t="s">
        <v>2507</v>
      </c>
      <c r="AK206" s="71"/>
      <c r="AL206" s="71"/>
      <c r="AM206" s="71"/>
      <c r="AN206" s="71"/>
      <c r="AO206" s="71"/>
      <c r="AP206" s="71"/>
      <c r="AQ206" s="71"/>
      <c r="AR206" s="71"/>
      <c r="AS206" s="71"/>
      <c r="AT206" s="71"/>
      <c r="AU206" s="71"/>
      <c r="AV206" s="1107">
        <v>105</v>
      </c>
      <c r="AW206" s="1107"/>
      <c r="AX206" s="25" t="s">
        <v>775</v>
      </c>
      <c r="AY206" s="26"/>
      <c r="AZ206" s="251"/>
      <c r="BA206" s="252"/>
      <c r="BB206" s="35">
        <f t="shared" si="3"/>
        <v>105</v>
      </c>
      <c r="BC206" s="31"/>
    </row>
    <row r="207" spans="1:55" ht="14.25" customHeight="1" x14ac:dyDescent="0.15">
      <c r="A207" s="32">
        <v>22</v>
      </c>
      <c r="B207" s="32" t="s">
        <v>2680</v>
      </c>
      <c r="C207" s="34" t="s">
        <v>22538</v>
      </c>
      <c r="D207" s="187"/>
      <c r="E207" s="187"/>
      <c r="F207" s="187"/>
      <c r="G207" s="187"/>
      <c r="M207" s="20"/>
      <c r="N207" s="193"/>
      <c r="O207" s="193"/>
      <c r="P207" s="193"/>
      <c r="Q207" s="193"/>
      <c r="R207" s="193"/>
      <c r="S207" s="193"/>
      <c r="T207" s="193"/>
      <c r="U207" s="47" t="s">
        <v>1548</v>
      </c>
      <c r="V207" s="184"/>
      <c r="W207" s="184"/>
      <c r="X207" s="184"/>
      <c r="Y207" s="184"/>
      <c r="Z207" s="184"/>
      <c r="AA207" s="184"/>
      <c r="AB207" s="184"/>
      <c r="AC207" s="184"/>
      <c r="AD207" s="40"/>
      <c r="AE207" s="40"/>
      <c r="AF207" s="67"/>
      <c r="AG207" s="67"/>
      <c r="AH207" s="67"/>
      <c r="AI207" s="68"/>
      <c r="AJ207" s="71" t="s">
        <v>2504</v>
      </c>
      <c r="AK207" s="71"/>
      <c r="AL207" s="71"/>
      <c r="AM207" s="71"/>
      <c r="AN207" s="71"/>
      <c r="AO207" s="71"/>
      <c r="AP207" s="71"/>
      <c r="AQ207" s="71"/>
      <c r="AR207" s="71"/>
      <c r="AS207" s="71"/>
      <c r="AT207" s="71"/>
      <c r="AU207" s="71"/>
      <c r="AV207" s="1107">
        <v>142</v>
      </c>
      <c r="AW207" s="1107"/>
      <c r="AX207" s="25" t="s">
        <v>775</v>
      </c>
      <c r="AY207" s="26"/>
      <c r="AZ207" s="251"/>
      <c r="BA207" s="252"/>
      <c r="BB207" s="35">
        <f t="shared" si="3"/>
        <v>142</v>
      </c>
      <c r="BC207" s="31"/>
    </row>
    <row r="208" spans="1:55" ht="14.25" customHeight="1" x14ac:dyDescent="0.15">
      <c r="A208" s="32">
        <v>22</v>
      </c>
      <c r="B208" s="32" t="s">
        <v>2682</v>
      </c>
      <c r="C208" s="34" t="s">
        <v>22539</v>
      </c>
      <c r="D208" s="187"/>
      <c r="E208" s="187"/>
      <c r="F208" s="187"/>
      <c r="G208" s="187"/>
      <c r="M208" s="20"/>
      <c r="N208" s="193"/>
      <c r="O208" s="193"/>
      <c r="P208" s="193"/>
      <c r="Q208" s="193"/>
      <c r="R208" s="193"/>
      <c r="S208" s="193"/>
      <c r="T208" s="193"/>
      <c r="U208" s="20"/>
      <c r="V208" s="187"/>
      <c r="W208" s="187"/>
      <c r="X208" s="187"/>
      <c r="Y208" s="187"/>
      <c r="Z208" s="187"/>
      <c r="AA208" s="187"/>
      <c r="AB208" s="187"/>
      <c r="AC208" s="187"/>
      <c r="AD208" s="4"/>
      <c r="AE208" s="4"/>
      <c r="AF208" s="53"/>
      <c r="AG208" s="53"/>
      <c r="AH208" s="53"/>
      <c r="AI208" s="59"/>
      <c r="AJ208" s="71" t="s">
        <v>2507</v>
      </c>
      <c r="AK208" s="71"/>
      <c r="AL208" s="71"/>
      <c r="AM208" s="71"/>
      <c r="AN208" s="71"/>
      <c r="AO208" s="71"/>
      <c r="AP208" s="71"/>
      <c r="AQ208" s="71"/>
      <c r="AR208" s="71"/>
      <c r="AS208" s="71"/>
      <c r="AT208" s="71"/>
      <c r="AU208" s="71"/>
      <c r="AV208" s="1107">
        <v>105</v>
      </c>
      <c r="AW208" s="1107"/>
      <c r="AX208" s="25" t="s">
        <v>775</v>
      </c>
      <c r="AY208" s="26"/>
      <c r="AZ208" s="251"/>
      <c r="BA208" s="252"/>
      <c r="BB208" s="35">
        <f t="shared" si="3"/>
        <v>105</v>
      </c>
      <c r="BC208" s="31"/>
    </row>
    <row r="209" spans="1:55" ht="14.25" customHeight="1" x14ac:dyDescent="0.15">
      <c r="A209" s="32">
        <v>22</v>
      </c>
      <c r="B209" s="32" t="s">
        <v>2684</v>
      </c>
      <c r="C209" s="34" t="s">
        <v>22540</v>
      </c>
      <c r="D209" s="187"/>
      <c r="E209" s="187"/>
      <c r="F209" s="187"/>
      <c r="G209" s="187"/>
      <c r="M209" s="20"/>
      <c r="N209" s="193"/>
      <c r="O209" s="193"/>
      <c r="P209" s="193"/>
      <c r="Q209" s="193"/>
      <c r="R209" s="193"/>
      <c r="S209" s="193"/>
      <c r="T209" s="193"/>
      <c r="U209" s="47" t="s">
        <v>2183</v>
      </c>
      <c r="V209" s="184"/>
      <c r="W209" s="184"/>
      <c r="X209" s="184"/>
      <c r="Y209" s="184"/>
      <c r="Z209" s="184"/>
      <c r="AA209" s="184"/>
      <c r="AB209" s="184"/>
      <c r="AC209" s="184"/>
      <c r="AD209" s="40"/>
      <c r="AE209" s="40"/>
      <c r="AF209" s="67"/>
      <c r="AG209" s="67"/>
      <c r="AH209" s="67"/>
      <c r="AI209" s="68"/>
      <c r="AJ209" s="71" t="s">
        <v>2504</v>
      </c>
      <c r="AK209" s="71"/>
      <c r="AL209" s="71"/>
      <c r="AM209" s="71"/>
      <c r="AN209" s="71"/>
      <c r="AO209" s="71"/>
      <c r="AP209" s="71"/>
      <c r="AQ209" s="71"/>
      <c r="AR209" s="71"/>
      <c r="AS209" s="71"/>
      <c r="AT209" s="71"/>
      <c r="AU209" s="71"/>
      <c r="AV209" s="1107">
        <v>95</v>
      </c>
      <c r="AW209" s="1107"/>
      <c r="AX209" s="25" t="s">
        <v>775</v>
      </c>
      <c r="AY209" s="26"/>
      <c r="AZ209" s="251"/>
      <c r="BA209" s="252"/>
      <c r="BB209" s="35">
        <f t="shared" si="3"/>
        <v>95</v>
      </c>
      <c r="BC209" s="31"/>
    </row>
    <row r="210" spans="1:55" ht="14.25" customHeight="1" x14ac:dyDescent="0.15">
      <c r="A210" s="32">
        <v>22</v>
      </c>
      <c r="B210" s="32" t="s">
        <v>2686</v>
      </c>
      <c r="C210" s="34" t="s">
        <v>22541</v>
      </c>
      <c r="D210" s="187"/>
      <c r="E210" s="187"/>
      <c r="F210" s="187"/>
      <c r="G210" s="187"/>
      <c r="M210" s="20"/>
      <c r="N210" s="193"/>
      <c r="O210" s="193"/>
      <c r="P210" s="193"/>
      <c r="Q210" s="193"/>
      <c r="R210" s="193"/>
      <c r="S210" s="193"/>
      <c r="T210" s="193"/>
      <c r="U210" s="20"/>
      <c r="V210" s="187"/>
      <c r="W210" s="187"/>
      <c r="X210" s="187"/>
      <c r="Y210" s="187"/>
      <c r="Z210" s="187"/>
      <c r="AA210" s="187"/>
      <c r="AB210" s="187"/>
      <c r="AC210" s="187"/>
      <c r="AD210" s="4"/>
      <c r="AE210" s="4"/>
      <c r="AF210" s="53"/>
      <c r="AG210" s="53"/>
      <c r="AH210" s="53"/>
      <c r="AI210" s="59"/>
      <c r="AJ210" s="71" t="s">
        <v>2507</v>
      </c>
      <c r="AK210" s="71"/>
      <c r="AL210" s="71"/>
      <c r="AM210" s="71"/>
      <c r="AN210" s="71"/>
      <c r="AO210" s="71"/>
      <c r="AP210" s="71"/>
      <c r="AQ210" s="71"/>
      <c r="AR210" s="71"/>
      <c r="AS210" s="71"/>
      <c r="AT210" s="71"/>
      <c r="AU210" s="71"/>
      <c r="AV210" s="1107">
        <v>71</v>
      </c>
      <c r="AW210" s="1107"/>
      <c r="AX210" s="25" t="s">
        <v>775</v>
      </c>
      <c r="AY210" s="26"/>
      <c r="AZ210" s="251"/>
      <c r="BA210" s="252"/>
      <c r="BB210" s="35">
        <f t="shared" si="3"/>
        <v>71</v>
      </c>
      <c r="BC210" s="31"/>
    </row>
    <row r="211" spans="1:55" ht="14.25" customHeight="1" x14ac:dyDescent="0.15">
      <c r="A211" s="32">
        <v>22</v>
      </c>
      <c r="B211" s="32" t="s">
        <v>2688</v>
      </c>
      <c r="C211" s="34" t="s">
        <v>22542</v>
      </c>
      <c r="D211" s="187"/>
      <c r="E211" s="187"/>
      <c r="F211" s="187"/>
      <c r="G211" s="187"/>
      <c r="M211" s="20"/>
      <c r="N211" s="193"/>
      <c r="O211" s="193"/>
      <c r="P211" s="193"/>
      <c r="Q211" s="193"/>
      <c r="R211" s="193"/>
      <c r="S211" s="193"/>
      <c r="T211" s="193"/>
      <c r="U211" s="47" t="s">
        <v>2186</v>
      </c>
      <c r="V211" s="184"/>
      <c r="W211" s="184"/>
      <c r="X211" s="184"/>
      <c r="Y211" s="184"/>
      <c r="Z211" s="184"/>
      <c r="AA211" s="184"/>
      <c r="AB211" s="184"/>
      <c r="AC211" s="184"/>
      <c r="AD211" s="40"/>
      <c r="AE211" s="40"/>
      <c r="AF211" s="67"/>
      <c r="AG211" s="67"/>
      <c r="AH211" s="67"/>
      <c r="AI211" s="68"/>
      <c r="AJ211" s="71" t="s">
        <v>2504</v>
      </c>
      <c r="AK211" s="71"/>
      <c r="AL211" s="71"/>
      <c r="AM211" s="71"/>
      <c r="AN211" s="71"/>
      <c r="AO211" s="71"/>
      <c r="AP211" s="71"/>
      <c r="AQ211" s="71"/>
      <c r="AR211" s="71"/>
      <c r="AS211" s="71"/>
      <c r="AT211" s="71"/>
      <c r="AU211" s="71"/>
      <c r="AV211" s="1107">
        <v>95</v>
      </c>
      <c r="AW211" s="1107"/>
      <c r="AX211" s="25" t="s">
        <v>775</v>
      </c>
      <c r="AY211" s="26"/>
      <c r="AZ211" s="251"/>
      <c r="BA211" s="252"/>
      <c r="BB211" s="35">
        <f t="shared" si="3"/>
        <v>95</v>
      </c>
      <c r="BC211" s="31"/>
    </row>
    <row r="212" spans="1:55" ht="14.25" customHeight="1" x14ac:dyDescent="0.15">
      <c r="A212" s="32">
        <v>22</v>
      </c>
      <c r="B212" s="32" t="s">
        <v>2690</v>
      </c>
      <c r="C212" s="34" t="s">
        <v>22543</v>
      </c>
      <c r="D212" s="187"/>
      <c r="E212" s="187"/>
      <c r="F212" s="187"/>
      <c r="G212" s="187"/>
      <c r="M212" s="20"/>
      <c r="N212" s="193"/>
      <c r="O212" s="193"/>
      <c r="P212" s="193"/>
      <c r="Q212" s="193"/>
      <c r="R212" s="193"/>
      <c r="S212" s="193"/>
      <c r="T212" s="193"/>
      <c r="U212" s="20"/>
      <c r="V212" s="187"/>
      <c r="W212" s="187"/>
      <c r="X212" s="187"/>
      <c r="Y212" s="187"/>
      <c r="Z212" s="187"/>
      <c r="AA212" s="187"/>
      <c r="AB212" s="187"/>
      <c r="AC212" s="187"/>
      <c r="AD212" s="4"/>
      <c r="AE212" s="4"/>
      <c r="AF212" s="53"/>
      <c r="AG212" s="53"/>
      <c r="AH212" s="53"/>
      <c r="AI212" s="59"/>
      <c r="AJ212" s="71" t="s">
        <v>2507</v>
      </c>
      <c r="AK212" s="71"/>
      <c r="AL212" s="71"/>
      <c r="AM212" s="71"/>
      <c r="AN212" s="71"/>
      <c r="AO212" s="71"/>
      <c r="AP212" s="71"/>
      <c r="AQ212" s="71"/>
      <c r="AR212" s="71"/>
      <c r="AS212" s="71"/>
      <c r="AT212" s="71"/>
      <c r="AU212" s="71"/>
      <c r="AV212" s="1107">
        <v>71</v>
      </c>
      <c r="AW212" s="1107"/>
      <c r="AX212" s="25" t="s">
        <v>775</v>
      </c>
      <c r="AY212" s="26"/>
      <c r="AZ212" s="251"/>
      <c r="BA212" s="252"/>
      <c r="BB212" s="35">
        <f t="shared" si="3"/>
        <v>71</v>
      </c>
      <c r="BC212" s="31"/>
    </row>
    <row r="213" spans="1:55" ht="14.25" customHeight="1" x14ac:dyDescent="0.15">
      <c r="A213" s="32">
        <v>22</v>
      </c>
      <c r="B213" s="32" t="s">
        <v>2692</v>
      </c>
      <c r="C213" s="34" t="s">
        <v>22544</v>
      </c>
      <c r="D213" s="187"/>
      <c r="E213" s="187"/>
      <c r="F213" s="187"/>
      <c r="G213" s="187"/>
      <c r="M213" s="20"/>
      <c r="N213" s="193"/>
      <c r="O213" s="193"/>
      <c r="P213" s="193"/>
      <c r="Q213" s="193"/>
      <c r="R213" s="193"/>
      <c r="S213" s="193"/>
      <c r="T213" s="193"/>
      <c r="U213" s="47" t="s">
        <v>2189</v>
      </c>
      <c r="V213" s="184"/>
      <c r="W213" s="184"/>
      <c r="X213" s="184"/>
      <c r="Y213" s="184"/>
      <c r="Z213" s="184"/>
      <c r="AA213" s="184"/>
      <c r="AB213" s="184"/>
      <c r="AC213" s="184"/>
      <c r="AD213" s="40"/>
      <c r="AE213" s="40"/>
      <c r="AF213" s="67"/>
      <c r="AG213" s="67"/>
      <c r="AH213" s="67"/>
      <c r="AI213" s="68"/>
      <c r="AJ213" s="71" t="s">
        <v>2504</v>
      </c>
      <c r="AK213" s="71"/>
      <c r="AL213" s="71"/>
      <c r="AM213" s="71"/>
      <c r="AN213" s="71"/>
      <c r="AO213" s="71"/>
      <c r="AP213" s="71"/>
      <c r="AQ213" s="71"/>
      <c r="AR213" s="71"/>
      <c r="AS213" s="71"/>
      <c r="AT213" s="71"/>
      <c r="AU213" s="71"/>
      <c r="AV213" s="1107">
        <v>57</v>
      </c>
      <c r="AW213" s="1107"/>
      <c r="AX213" s="25" t="s">
        <v>775</v>
      </c>
      <c r="AY213" s="26"/>
      <c r="AZ213" s="251"/>
      <c r="BA213" s="252"/>
      <c r="BB213" s="35">
        <f t="shared" si="3"/>
        <v>57</v>
      </c>
      <c r="BC213" s="31"/>
    </row>
    <row r="214" spans="1:55" ht="14.25" customHeight="1" x14ac:dyDescent="0.15">
      <c r="A214" s="32">
        <v>22</v>
      </c>
      <c r="B214" s="32" t="s">
        <v>2694</v>
      </c>
      <c r="C214" s="34" t="s">
        <v>22545</v>
      </c>
      <c r="D214" s="187"/>
      <c r="E214" s="187"/>
      <c r="F214" s="187"/>
      <c r="G214" s="187"/>
      <c r="M214" s="20"/>
      <c r="N214" s="193"/>
      <c r="O214" s="193"/>
      <c r="P214" s="193"/>
      <c r="Q214" s="193"/>
      <c r="R214" s="193"/>
      <c r="S214" s="193"/>
      <c r="T214" s="193"/>
      <c r="U214" s="20"/>
      <c r="V214" s="187"/>
      <c r="W214" s="187"/>
      <c r="X214" s="187"/>
      <c r="Y214" s="187"/>
      <c r="Z214" s="187"/>
      <c r="AA214" s="187"/>
      <c r="AB214" s="187"/>
      <c r="AC214" s="187"/>
      <c r="AD214" s="4"/>
      <c r="AE214" s="4"/>
      <c r="AF214" s="53"/>
      <c r="AG214" s="53"/>
      <c r="AH214" s="53"/>
      <c r="AI214" s="59"/>
      <c r="AJ214" s="71" t="s">
        <v>2507</v>
      </c>
      <c r="AK214" s="71"/>
      <c r="AL214" s="71"/>
      <c r="AM214" s="71"/>
      <c r="AN214" s="71"/>
      <c r="AO214" s="71"/>
      <c r="AP214" s="71"/>
      <c r="AQ214" s="71"/>
      <c r="AR214" s="71"/>
      <c r="AS214" s="71"/>
      <c r="AT214" s="71"/>
      <c r="AU214" s="71"/>
      <c r="AV214" s="1107">
        <v>42</v>
      </c>
      <c r="AW214" s="1107"/>
      <c r="AX214" s="25" t="s">
        <v>775</v>
      </c>
      <c r="AY214" s="26"/>
      <c r="AZ214" s="251"/>
      <c r="BA214" s="252"/>
      <c r="BB214" s="35">
        <f t="shared" si="3"/>
        <v>42</v>
      </c>
      <c r="BC214" s="31"/>
    </row>
    <row r="215" spans="1:55" ht="14.25" customHeight="1" x14ac:dyDescent="0.15">
      <c r="A215" s="32">
        <v>22</v>
      </c>
      <c r="B215" s="32" t="s">
        <v>2696</v>
      </c>
      <c r="C215" s="34" t="s">
        <v>22546</v>
      </c>
      <c r="D215" s="187"/>
      <c r="E215" s="187"/>
      <c r="F215" s="187"/>
      <c r="G215" s="187"/>
      <c r="M215" s="20"/>
      <c r="N215" s="193"/>
      <c r="O215" s="193"/>
      <c r="P215" s="193"/>
      <c r="Q215" s="193"/>
      <c r="R215" s="193"/>
      <c r="S215" s="193"/>
      <c r="T215" s="193"/>
      <c r="U215" s="47" t="s">
        <v>2192</v>
      </c>
      <c r="V215" s="184"/>
      <c r="W215" s="184"/>
      <c r="X215" s="184"/>
      <c r="Y215" s="184"/>
      <c r="Z215" s="184"/>
      <c r="AA215" s="184"/>
      <c r="AB215" s="184"/>
      <c r="AC215" s="184"/>
      <c r="AD215" s="40"/>
      <c r="AE215" s="40"/>
      <c r="AF215" s="67"/>
      <c r="AG215" s="67"/>
      <c r="AH215" s="67"/>
      <c r="AI215" s="68"/>
      <c r="AJ215" s="71" t="s">
        <v>2504</v>
      </c>
      <c r="AK215" s="71"/>
      <c r="AL215" s="71"/>
      <c r="AM215" s="71"/>
      <c r="AN215" s="71"/>
      <c r="AO215" s="71"/>
      <c r="AP215" s="71"/>
      <c r="AQ215" s="71"/>
      <c r="AR215" s="71"/>
      <c r="AS215" s="71"/>
      <c r="AT215" s="71"/>
      <c r="AU215" s="71"/>
      <c r="AV215" s="1107">
        <v>57</v>
      </c>
      <c r="AW215" s="1107"/>
      <c r="AX215" s="25" t="s">
        <v>775</v>
      </c>
      <c r="AY215" s="26"/>
      <c r="AZ215" s="251"/>
      <c r="BA215" s="252"/>
      <c r="BB215" s="35">
        <f t="shared" si="3"/>
        <v>57</v>
      </c>
      <c r="BC215" s="31"/>
    </row>
    <row r="216" spans="1:55" ht="14.25" customHeight="1" x14ac:dyDescent="0.15">
      <c r="A216" s="32">
        <v>22</v>
      </c>
      <c r="B216" s="32" t="s">
        <v>2698</v>
      </c>
      <c r="C216" s="34" t="s">
        <v>22547</v>
      </c>
      <c r="D216" s="187"/>
      <c r="E216" s="187"/>
      <c r="F216" s="187"/>
      <c r="G216" s="187"/>
      <c r="M216" s="20"/>
      <c r="N216" s="193"/>
      <c r="O216" s="193"/>
      <c r="P216" s="193"/>
      <c r="Q216" s="193"/>
      <c r="R216" s="193"/>
      <c r="S216" s="193"/>
      <c r="T216" s="193"/>
      <c r="U216" s="20"/>
      <c r="V216" s="187"/>
      <c r="W216" s="187"/>
      <c r="X216" s="187"/>
      <c r="Y216" s="187"/>
      <c r="Z216" s="187"/>
      <c r="AA216" s="187"/>
      <c r="AB216" s="187"/>
      <c r="AC216" s="187"/>
      <c r="AD216" s="4"/>
      <c r="AE216" s="4"/>
      <c r="AF216" s="53"/>
      <c r="AG216" s="53"/>
      <c r="AH216" s="53"/>
      <c r="AI216" s="59"/>
      <c r="AJ216" s="71" t="s">
        <v>2507</v>
      </c>
      <c r="AK216" s="71"/>
      <c r="AL216" s="71"/>
      <c r="AM216" s="71"/>
      <c r="AN216" s="71"/>
      <c r="AO216" s="71"/>
      <c r="AP216" s="71"/>
      <c r="AQ216" s="71"/>
      <c r="AR216" s="71"/>
      <c r="AS216" s="71"/>
      <c r="AT216" s="71"/>
      <c r="AU216" s="71"/>
      <c r="AV216" s="1107">
        <v>42</v>
      </c>
      <c r="AW216" s="1107"/>
      <c r="AX216" s="25" t="s">
        <v>775</v>
      </c>
      <c r="AY216" s="26"/>
      <c r="AZ216" s="251"/>
      <c r="BA216" s="252"/>
      <c r="BB216" s="35">
        <f t="shared" si="3"/>
        <v>42</v>
      </c>
      <c r="BC216" s="31"/>
    </row>
    <row r="217" spans="1:55" ht="14.25" customHeight="1" x14ac:dyDescent="0.15">
      <c r="A217" s="32">
        <v>22</v>
      </c>
      <c r="B217" s="32" t="s">
        <v>2700</v>
      </c>
      <c r="C217" s="34" t="s">
        <v>22548</v>
      </c>
      <c r="D217" s="187"/>
      <c r="E217" s="187"/>
      <c r="F217" s="187"/>
      <c r="G217" s="187"/>
      <c r="M217" s="20"/>
      <c r="N217" s="193"/>
      <c r="O217" s="193"/>
      <c r="P217" s="193"/>
      <c r="Q217" s="193"/>
      <c r="R217" s="193"/>
      <c r="S217" s="193"/>
      <c r="T217" s="193"/>
      <c r="U217" s="47" t="s">
        <v>2194</v>
      </c>
      <c r="V217" s="184"/>
      <c r="W217" s="184"/>
      <c r="X217" s="184"/>
      <c r="Y217" s="184"/>
      <c r="Z217" s="184"/>
      <c r="AA217" s="184"/>
      <c r="AB217" s="184"/>
      <c r="AC217" s="184"/>
      <c r="AD217" s="40"/>
      <c r="AE217" s="40"/>
      <c r="AF217" s="67"/>
      <c r="AG217" s="67"/>
      <c r="AH217" s="67"/>
      <c r="AI217" s="68"/>
      <c r="AJ217" s="71" t="s">
        <v>2504</v>
      </c>
      <c r="AK217" s="71"/>
      <c r="AL217" s="71"/>
      <c r="AM217" s="71"/>
      <c r="AN217" s="71"/>
      <c r="AO217" s="71"/>
      <c r="AP217" s="71"/>
      <c r="AQ217" s="71"/>
      <c r="AR217" s="71"/>
      <c r="AS217" s="71"/>
      <c r="AT217" s="71"/>
      <c r="AU217" s="71"/>
      <c r="AV217" s="1107">
        <v>40</v>
      </c>
      <c r="AW217" s="1107"/>
      <c r="AX217" s="25" t="s">
        <v>775</v>
      </c>
      <c r="AY217" s="26"/>
      <c r="AZ217" s="251"/>
      <c r="BA217" s="252"/>
      <c r="BB217" s="35">
        <f t="shared" si="3"/>
        <v>40</v>
      </c>
      <c r="BC217" s="31"/>
    </row>
    <row r="218" spans="1:55" ht="14.25" customHeight="1" x14ac:dyDescent="0.15">
      <c r="A218" s="32">
        <v>22</v>
      </c>
      <c r="B218" s="32" t="s">
        <v>2702</v>
      </c>
      <c r="C218" s="34" t="s">
        <v>22549</v>
      </c>
      <c r="D218" s="187"/>
      <c r="E218" s="187"/>
      <c r="F218" s="187"/>
      <c r="G218" s="187"/>
      <c r="M218" s="20"/>
      <c r="N218" s="193"/>
      <c r="O218" s="193"/>
      <c r="P218" s="193"/>
      <c r="Q218" s="193"/>
      <c r="R218" s="193"/>
      <c r="S218" s="193"/>
      <c r="T218" s="193"/>
      <c r="U218" s="20"/>
      <c r="V218" s="187"/>
      <c r="W218" s="187"/>
      <c r="X218" s="187"/>
      <c r="Y218" s="187"/>
      <c r="Z218" s="187"/>
      <c r="AA218" s="187"/>
      <c r="AB218" s="187"/>
      <c r="AC218" s="187"/>
      <c r="AD218" s="4"/>
      <c r="AE218" s="4"/>
      <c r="AF218" s="53"/>
      <c r="AG218" s="53"/>
      <c r="AH218" s="53"/>
      <c r="AI218" s="59"/>
      <c r="AJ218" s="71" t="s">
        <v>2507</v>
      </c>
      <c r="AK218" s="71"/>
      <c r="AL218" s="71"/>
      <c r="AM218" s="71"/>
      <c r="AN218" s="71"/>
      <c r="AO218" s="71"/>
      <c r="AP218" s="71"/>
      <c r="AQ218" s="71"/>
      <c r="AR218" s="71"/>
      <c r="AS218" s="71"/>
      <c r="AT218" s="71"/>
      <c r="AU218" s="71"/>
      <c r="AV218" s="1107">
        <v>30</v>
      </c>
      <c r="AW218" s="1107"/>
      <c r="AX218" s="25" t="s">
        <v>775</v>
      </c>
      <c r="AY218" s="26"/>
      <c r="AZ218" s="251"/>
      <c r="BA218" s="252"/>
      <c r="BB218" s="35">
        <f t="shared" si="3"/>
        <v>30</v>
      </c>
      <c r="BC218" s="31"/>
    </row>
    <row r="219" spans="1:55" ht="14.25" customHeight="1" x14ac:dyDescent="0.15">
      <c r="A219" s="32">
        <v>22</v>
      </c>
      <c r="B219" s="32" t="s">
        <v>2704</v>
      </c>
      <c r="C219" s="34" t="s">
        <v>22550</v>
      </c>
      <c r="D219" s="187"/>
      <c r="E219" s="187"/>
      <c r="F219" s="187"/>
      <c r="G219" s="187"/>
      <c r="M219" s="20"/>
      <c r="N219" s="193"/>
      <c r="O219" s="193"/>
      <c r="P219" s="193"/>
      <c r="Q219" s="193"/>
      <c r="R219" s="193"/>
      <c r="S219" s="193"/>
      <c r="T219" s="193"/>
      <c r="U219" s="47" t="s">
        <v>2196</v>
      </c>
      <c r="V219" s="184"/>
      <c r="W219" s="184"/>
      <c r="X219" s="184"/>
      <c r="Y219" s="184"/>
      <c r="Z219" s="184"/>
      <c r="AA219" s="184"/>
      <c r="AB219" s="184"/>
      <c r="AC219" s="184"/>
      <c r="AD219" s="40"/>
      <c r="AE219" s="40"/>
      <c r="AF219" s="67"/>
      <c r="AG219" s="67"/>
      <c r="AH219" s="67"/>
      <c r="AI219" s="68"/>
      <c r="AJ219" s="71" t="s">
        <v>2504</v>
      </c>
      <c r="AK219" s="71"/>
      <c r="AL219" s="71"/>
      <c r="AM219" s="71"/>
      <c r="AN219" s="71"/>
      <c r="AO219" s="71"/>
      <c r="AP219" s="71"/>
      <c r="AQ219" s="71"/>
      <c r="AR219" s="71"/>
      <c r="AS219" s="71"/>
      <c r="AT219" s="71"/>
      <c r="AU219" s="71"/>
      <c r="AV219" s="1107">
        <v>40</v>
      </c>
      <c r="AW219" s="1107"/>
      <c r="AX219" s="25" t="s">
        <v>775</v>
      </c>
      <c r="AY219" s="26"/>
      <c r="AZ219" s="251"/>
      <c r="BA219" s="252"/>
      <c r="BB219" s="35">
        <f t="shared" si="3"/>
        <v>40</v>
      </c>
      <c r="BC219" s="31"/>
    </row>
    <row r="220" spans="1:55" ht="14.25" customHeight="1" x14ac:dyDescent="0.15">
      <c r="A220" s="32">
        <v>22</v>
      </c>
      <c r="B220" s="32" t="s">
        <v>2706</v>
      </c>
      <c r="C220" s="34" t="s">
        <v>22551</v>
      </c>
      <c r="D220" s="187"/>
      <c r="E220" s="187"/>
      <c r="F220" s="187"/>
      <c r="G220" s="187"/>
      <c r="M220" s="20"/>
      <c r="N220" s="193"/>
      <c r="O220" s="193"/>
      <c r="P220" s="193"/>
      <c r="Q220" s="193"/>
      <c r="R220" s="193"/>
      <c r="S220" s="193"/>
      <c r="T220" s="193"/>
      <c r="U220" s="20"/>
      <c r="V220" s="187"/>
      <c r="W220" s="187"/>
      <c r="X220" s="187"/>
      <c r="Y220" s="187"/>
      <c r="Z220" s="187"/>
      <c r="AA220" s="187"/>
      <c r="AB220" s="187"/>
      <c r="AC220" s="187"/>
      <c r="AD220" s="4"/>
      <c r="AE220" s="4"/>
      <c r="AF220" s="53"/>
      <c r="AG220" s="53"/>
      <c r="AH220" s="53"/>
      <c r="AI220" s="59"/>
      <c r="AJ220" s="71" t="s">
        <v>2507</v>
      </c>
      <c r="AK220" s="71"/>
      <c r="AL220" s="71"/>
      <c r="AM220" s="71"/>
      <c r="AN220" s="71"/>
      <c r="AO220" s="71"/>
      <c r="AP220" s="71"/>
      <c r="AQ220" s="71"/>
      <c r="AR220" s="71"/>
      <c r="AS220" s="71"/>
      <c r="AT220" s="71"/>
      <c r="AU220" s="71"/>
      <c r="AV220" s="1107">
        <v>30</v>
      </c>
      <c r="AW220" s="1107"/>
      <c r="AX220" s="25" t="s">
        <v>775</v>
      </c>
      <c r="AY220" s="26"/>
      <c r="AZ220" s="251"/>
      <c r="BA220" s="252"/>
      <c r="BB220" s="35">
        <f t="shared" si="3"/>
        <v>30</v>
      </c>
      <c r="BC220" s="31"/>
    </row>
    <row r="221" spans="1:55" ht="14.25" customHeight="1" x14ac:dyDescent="0.15">
      <c r="A221" s="32">
        <v>22</v>
      </c>
      <c r="B221" s="32" t="s">
        <v>2708</v>
      </c>
      <c r="C221" s="34" t="s">
        <v>22552</v>
      </c>
      <c r="D221" s="187"/>
      <c r="E221" s="187"/>
      <c r="F221" s="187"/>
      <c r="G221" s="187"/>
      <c r="M221" s="20"/>
      <c r="N221" s="193"/>
      <c r="O221" s="193"/>
      <c r="P221" s="193"/>
      <c r="Q221" s="193"/>
      <c r="R221" s="193"/>
      <c r="S221" s="193"/>
      <c r="T221" s="193"/>
      <c r="U221" s="47" t="s">
        <v>2198</v>
      </c>
      <c r="V221" s="184"/>
      <c r="W221" s="184"/>
      <c r="X221" s="184"/>
      <c r="Y221" s="184"/>
      <c r="Z221" s="184"/>
      <c r="AA221" s="184"/>
      <c r="AB221" s="184"/>
      <c r="AC221" s="184"/>
      <c r="AD221" s="40"/>
      <c r="AE221" s="40"/>
      <c r="AF221" s="67"/>
      <c r="AG221" s="67"/>
      <c r="AH221" s="67"/>
      <c r="AI221" s="68"/>
      <c r="AJ221" s="71" t="s">
        <v>2504</v>
      </c>
      <c r="AK221" s="71"/>
      <c r="AL221" s="71"/>
      <c r="AM221" s="71"/>
      <c r="AN221" s="71"/>
      <c r="AO221" s="71"/>
      <c r="AP221" s="71"/>
      <c r="AQ221" s="71"/>
      <c r="AR221" s="71"/>
      <c r="AS221" s="71"/>
      <c r="AT221" s="71"/>
      <c r="AU221" s="71"/>
      <c r="AV221" s="1107">
        <v>32</v>
      </c>
      <c r="AW221" s="1107"/>
      <c r="AX221" s="25" t="s">
        <v>775</v>
      </c>
      <c r="AY221" s="26"/>
      <c r="AZ221" s="251"/>
      <c r="BA221" s="252"/>
      <c r="BB221" s="35">
        <f t="shared" si="3"/>
        <v>32</v>
      </c>
      <c r="BC221" s="31"/>
    </row>
    <row r="222" spans="1:55" ht="14.25" customHeight="1" x14ac:dyDescent="0.15">
      <c r="A222" s="32">
        <v>22</v>
      </c>
      <c r="B222" s="32" t="s">
        <v>2710</v>
      </c>
      <c r="C222" s="34" t="s">
        <v>22553</v>
      </c>
      <c r="D222" s="187"/>
      <c r="E222" s="187"/>
      <c r="F222" s="187"/>
      <c r="G222" s="187"/>
      <c r="M222" s="20"/>
      <c r="N222" s="193"/>
      <c r="O222" s="193"/>
      <c r="P222" s="193"/>
      <c r="Q222" s="193"/>
      <c r="R222" s="193"/>
      <c r="S222" s="193"/>
      <c r="T222" s="193"/>
      <c r="U222" s="20"/>
      <c r="V222" s="187"/>
      <c r="W222" s="187"/>
      <c r="X222" s="187"/>
      <c r="Y222" s="187"/>
      <c r="Z222" s="187"/>
      <c r="AA222" s="187"/>
      <c r="AB222" s="187"/>
      <c r="AC222" s="187"/>
      <c r="AD222" s="4"/>
      <c r="AE222" s="4"/>
      <c r="AF222" s="53"/>
      <c r="AG222" s="53"/>
      <c r="AH222" s="53"/>
      <c r="AI222" s="59"/>
      <c r="AJ222" s="71" t="s">
        <v>2507</v>
      </c>
      <c r="AK222" s="71"/>
      <c r="AL222" s="71"/>
      <c r="AM222" s="71"/>
      <c r="AN222" s="71"/>
      <c r="AO222" s="71"/>
      <c r="AP222" s="71"/>
      <c r="AQ222" s="71"/>
      <c r="AR222" s="71"/>
      <c r="AS222" s="71"/>
      <c r="AT222" s="71"/>
      <c r="AU222" s="71"/>
      <c r="AV222" s="1107">
        <v>24</v>
      </c>
      <c r="AW222" s="1107"/>
      <c r="AX222" s="25" t="s">
        <v>775</v>
      </c>
      <c r="AY222" s="26"/>
      <c r="AZ222" s="251"/>
      <c r="BA222" s="252"/>
      <c r="BB222" s="35">
        <f t="shared" si="3"/>
        <v>24</v>
      </c>
      <c r="BC222" s="31"/>
    </row>
    <row r="223" spans="1:55" ht="14.25" customHeight="1" x14ac:dyDescent="0.15">
      <c r="A223" s="32">
        <v>22</v>
      </c>
      <c r="B223" s="32" t="s">
        <v>2712</v>
      </c>
      <c r="C223" s="34" t="s">
        <v>22554</v>
      </c>
      <c r="D223" s="187"/>
      <c r="E223" s="187"/>
      <c r="F223" s="187"/>
      <c r="G223" s="187"/>
      <c r="M223" s="20"/>
      <c r="N223" s="193"/>
      <c r="O223" s="193"/>
      <c r="P223" s="193"/>
      <c r="Q223" s="193"/>
      <c r="R223" s="193"/>
      <c r="S223" s="193"/>
      <c r="T223" s="193"/>
      <c r="U223" s="47" t="s">
        <v>2200</v>
      </c>
      <c r="V223" s="184"/>
      <c r="W223" s="184"/>
      <c r="X223" s="184"/>
      <c r="Y223" s="184"/>
      <c r="Z223" s="184"/>
      <c r="AA223" s="184"/>
      <c r="AB223" s="184"/>
      <c r="AC223" s="184"/>
      <c r="AD223" s="40"/>
      <c r="AE223" s="40"/>
      <c r="AF223" s="67"/>
      <c r="AG223" s="67"/>
      <c r="AH223" s="67"/>
      <c r="AI223" s="68"/>
      <c r="AJ223" s="71" t="s">
        <v>2504</v>
      </c>
      <c r="AK223" s="71"/>
      <c r="AL223" s="71"/>
      <c r="AM223" s="71"/>
      <c r="AN223" s="71"/>
      <c r="AO223" s="71"/>
      <c r="AP223" s="71"/>
      <c r="AQ223" s="71"/>
      <c r="AR223" s="71"/>
      <c r="AS223" s="71"/>
      <c r="AT223" s="71"/>
      <c r="AU223" s="71"/>
      <c r="AV223" s="1107">
        <v>26</v>
      </c>
      <c r="AW223" s="1107"/>
      <c r="AX223" s="25" t="s">
        <v>775</v>
      </c>
      <c r="AY223" s="26"/>
      <c r="AZ223" s="251"/>
      <c r="BA223" s="252"/>
      <c r="BB223" s="35">
        <f t="shared" si="3"/>
        <v>26</v>
      </c>
      <c r="BC223" s="31"/>
    </row>
    <row r="224" spans="1:55" ht="14.25" customHeight="1" x14ac:dyDescent="0.15">
      <c r="A224" s="32">
        <v>22</v>
      </c>
      <c r="B224" s="32" t="s">
        <v>2714</v>
      </c>
      <c r="C224" s="34" t="s">
        <v>22555</v>
      </c>
      <c r="D224" s="187"/>
      <c r="E224" s="187"/>
      <c r="F224" s="187"/>
      <c r="G224" s="187"/>
      <c r="M224" s="20"/>
      <c r="N224" s="193"/>
      <c r="O224" s="193"/>
      <c r="P224" s="193"/>
      <c r="Q224" s="193"/>
      <c r="R224" s="193"/>
      <c r="S224" s="193"/>
      <c r="T224" s="193"/>
      <c r="U224" s="20"/>
      <c r="V224" s="187"/>
      <c r="W224" s="187"/>
      <c r="X224" s="187"/>
      <c r="Y224" s="187"/>
      <c r="Z224" s="187"/>
      <c r="AA224" s="187"/>
      <c r="AB224" s="187"/>
      <c r="AC224" s="187"/>
      <c r="AD224" s="4"/>
      <c r="AE224" s="4"/>
      <c r="AF224" s="53"/>
      <c r="AG224" s="53"/>
      <c r="AH224" s="53"/>
      <c r="AI224" s="59"/>
      <c r="AJ224" s="71" t="s">
        <v>2507</v>
      </c>
      <c r="AK224" s="71"/>
      <c r="AL224" s="71"/>
      <c r="AM224" s="71"/>
      <c r="AN224" s="71"/>
      <c r="AO224" s="71"/>
      <c r="AP224" s="71"/>
      <c r="AQ224" s="71"/>
      <c r="AR224" s="71"/>
      <c r="AS224" s="71"/>
      <c r="AT224" s="71"/>
      <c r="AU224" s="71"/>
      <c r="AV224" s="1107">
        <v>19</v>
      </c>
      <c r="AW224" s="1107"/>
      <c r="AX224" s="25" t="s">
        <v>775</v>
      </c>
      <c r="AY224" s="26"/>
      <c r="AZ224" s="251"/>
      <c r="BA224" s="252"/>
      <c r="BB224" s="35">
        <f t="shared" si="3"/>
        <v>19</v>
      </c>
      <c r="BC224" s="31"/>
    </row>
    <row r="225" spans="1:55" ht="14.25" customHeight="1" x14ac:dyDescent="0.15">
      <c r="A225" s="32">
        <v>22</v>
      </c>
      <c r="B225" s="32" t="s">
        <v>2716</v>
      </c>
      <c r="C225" s="34" t="s">
        <v>22556</v>
      </c>
      <c r="D225" s="187"/>
      <c r="E225" s="187"/>
      <c r="F225" s="187"/>
      <c r="G225" s="187"/>
      <c r="M225" s="20"/>
      <c r="N225" s="193"/>
      <c r="O225" s="193"/>
      <c r="P225" s="193"/>
      <c r="Q225" s="193"/>
      <c r="R225" s="193"/>
      <c r="S225" s="193"/>
      <c r="T225" s="193"/>
      <c r="U225" s="47" t="s">
        <v>2202</v>
      </c>
      <c r="V225" s="184"/>
      <c r="W225" s="184"/>
      <c r="X225" s="184"/>
      <c r="Y225" s="184"/>
      <c r="Z225" s="184"/>
      <c r="AA225" s="184"/>
      <c r="AB225" s="184"/>
      <c r="AC225" s="184"/>
      <c r="AD225" s="40"/>
      <c r="AE225" s="40"/>
      <c r="AF225" s="67"/>
      <c r="AG225" s="67"/>
      <c r="AH225" s="67"/>
      <c r="AI225" s="68"/>
      <c r="AJ225" s="71" t="s">
        <v>2504</v>
      </c>
      <c r="AK225" s="71"/>
      <c r="AL225" s="71"/>
      <c r="AM225" s="71"/>
      <c r="AN225" s="71"/>
      <c r="AO225" s="71"/>
      <c r="AP225" s="71"/>
      <c r="AQ225" s="71"/>
      <c r="AR225" s="71"/>
      <c r="AS225" s="71"/>
      <c r="AT225" s="71"/>
      <c r="AU225" s="71"/>
      <c r="AV225" s="1107">
        <v>22</v>
      </c>
      <c r="AW225" s="1107"/>
      <c r="AX225" s="25" t="s">
        <v>775</v>
      </c>
      <c r="AY225" s="26"/>
      <c r="AZ225" s="251"/>
      <c r="BA225" s="252"/>
      <c r="BB225" s="35">
        <f t="shared" si="3"/>
        <v>22</v>
      </c>
      <c r="BC225" s="31"/>
    </row>
    <row r="226" spans="1:55" ht="14.25" customHeight="1" x14ac:dyDescent="0.15">
      <c r="A226" s="32">
        <v>22</v>
      </c>
      <c r="B226" s="32" t="s">
        <v>2718</v>
      </c>
      <c r="C226" s="34" t="s">
        <v>22557</v>
      </c>
      <c r="D226" s="187"/>
      <c r="E226" s="187"/>
      <c r="F226" s="187"/>
      <c r="G226" s="187"/>
      <c r="M226" s="20"/>
      <c r="N226" s="193"/>
      <c r="O226" s="193"/>
      <c r="P226" s="193"/>
      <c r="Q226" s="193"/>
      <c r="R226" s="193"/>
      <c r="S226" s="193"/>
      <c r="T226" s="193"/>
      <c r="U226" s="20"/>
      <c r="V226" s="187"/>
      <c r="W226" s="187"/>
      <c r="X226" s="187"/>
      <c r="Y226" s="187"/>
      <c r="Z226" s="187"/>
      <c r="AA226" s="187"/>
      <c r="AB226" s="187"/>
      <c r="AC226" s="187"/>
      <c r="AD226" s="4"/>
      <c r="AE226" s="4"/>
      <c r="AF226" s="53"/>
      <c r="AG226" s="53"/>
      <c r="AH226" s="53"/>
      <c r="AI226" s="59"/>
      <c r="AJ226" s="71" t="s">
        <v>2507</v>
      </c>
      <c r="AK226" s="71"/>
      <c r="AL226" s="71"/>
      <c r="AM226" s="71"/>
      <c r="AN226" s="71"/>
      <c r="AO226" s="71"/>
      <c r="AP226" s="71"/>
      <c r="AQ226" s="71"/>
      <c r="AR226" s="71"/>
      <c r="AS226" s="71"/>
      <c r="AT226" s="71"/>
      <c r="AU226" s="71"/>
      <c r="AV226" s="1107">
        <v>16</v>
      </c>
      <c r="AW226" s="1107"/>
      <c r="AX226" s="25" t="s">
        <v>775</v>
      </c>
      <c r="AY226" s="26"/>
      <c r="AZ226" s="251"/>
      <c r="BA226" s="252"/>
      <c r="BB226" s="35">
        <f t="shared" si="3"/>
        <v>16</v>
      </c>
      <c r="BC226" s="31"/>
    </row>
    <row r="227" spans="1:55" ht="14.25" customHeight="1" x14ac:dyDescent="0.15">
      <c r="A227" s="32">
        <v>22</v>
      </c>
      <c r="B227" s="32" t="s">
        <v>2720</v>
      </c>
      <c r="C227" s="34" t="s">
        <v>22558</v>
      </c>
      <c r="D227" s="187"/>
      <c r="E227" s="187"/>
      <c r="F227" s="187"/>
      <c r="G227" s="187"/>
      <c r="M227" s="20"/>
      <c r="N227" s="193"/>
      <c r="O227" s="193"/>
      <c r="P227" s="193"/>
      <c r="Q227" s="193"/>
      <c r="R227" s="193"/>
      <c r="S227" s="193"/>
      <c r="T227" s="193"/>
      <c r="U227" s="47" t="s">
        <v>2204</v>
      </c>
      <c r="V227" s="184"/>
      <c r="W227" s="184"/>
      <c r="X227" s="184"/>
      <c r="Y227" s="184"/>
      <c r="Z227" s="184"/>
      <c r="AA227" s="184"/>
      <c r="AB227" s="184"/>
      <c r="AC227" s="184"/>
      <c r="AD227" s="40"/>
      <c r="AE227" s="40"/>
      <c r="AF227" s="67"/>
      <c r="AG227" s="67"/>
      <c r="AH227" s="67"/>
      <c r="AI227" s="68"/>
      <c r="AJ227" s="71" t="s">
        <v>2504</v>
      </c>
      <c r="AK227" s="71"/>
      <c r="AL227" s="71"/>
      <c r="AM227" s="71"/>
      <c r="AN227" s="71"/>
      <c r="AO227" s="71"/>
      <c r="AP227" s="71"/>
      <c r="AQ227" s="71"/>
      <c r="AR227" s="71"/>
      <c r="AS227" s="71"/>
      <c r="AT227" s="71"/>
      <c r="AU227" s="71"/>
      <c r="AV227" s="1107">
        <v>19</v>
      </c>
      <c r="AW227" s="1107"/>
      <c r="AX227" s="25" t="s">
        <v>775</v>
      </c>
      <c r="AY227" s="26"/>
      <c r="AZ227" s="251"/>
      <c r="BA227" s="252"/>
      <c r="BB227" s="35">
        <f t="shared" si="3"/>
        <v>19</v>
      </c>
      <c r="BC227" s="31"/>
    </row>
    <row r="228" spans="1:55" ht="14.25" customHeight="1" x14ac:dyDescent="0.15">
      <c r="A228" s="32">
        <v>22</v>
      </c>
      <c r="B228" s="32" t="s">
        <v>2722</v>
      </c>
      <c r="C228" s="34" t="s">
        <v>22559</v>
      </c>
      <c r="D228" s="187"/>
      <c r="E228" s="187"/>
      <c r="F228" s="187"/>
      <c r="G228" s="187"/>
      <c r="M228" s="20"/>
      <c r="N228" s="193"/>
      <c r="O228" s="193"/>
      <c r="P228" s="193"/>
      <c r="Q228" s="193"/>
      <c r="R228" s="193"/>
      <c r="S228" s="193"/>
      <c r="T228" s="193"/>
      <c r="U228" s="20"/>
      <c r="V228" s="187"/>
      <c r="W228" s="187"/>
      <c r="X228" s="187"/>
      <c r="Y228" s="187"/>
      <c r="Z228" s="187"/>
      <c r="AA228" s="187"/>
      <c r="AB228" s="187"/>
      <c r="AC228" s="187"/>
      <c r="AD228" s="4"/>
      <c r="AE228" s="4"/>
      <c r="AF228" s="53"/>
      <c r="AG228" s="53"/>
      <c r="AH228" s="53"/>
      <c r="AI228" s="59"/>
      <c r="AJ228" s="71" t="s">
        <v>2507</v>
      </c>
      <c r="AK228" s="71"/>
      <c r="AL228" s="71"/>
      <c r="AM228" s="71"/>
      <c r="AN228" s="71"/>
      <c r="AO228" s="71"/>
      <c r="AP228" s="71"/>
      <c r="AQ228" s="71"/>
      <c r="AR228" s="71"/>
      <c r="AS228" s="71"/>
      <c r="AT228" s="71"/>
      <c r="AU228" s="71"/>
      <c r="AV228" s="1107">
        <v>14</v>
      </c>
      <c r="AW228" s="1107"/>
      <c r="AX228" s="25" t="s">
        <v>775</v>
      </c>
      <c r="AY228" s="26"/>
      <c r="AZ228" s="251"/>
      <c r="BA228" s="252"/>
      <c r="BB228" s="35">
        <f t="shared" si="3"/>
        <v>14</v>
      </c>
      <c r="BC228" s="31"/>
    </row>
    <row r="229" spans="1:55" ht="14.25" customHeight="1" x14ac:dyDescent="0.15">
      <c r="A229" s="32">
        <v>22</v>
      </c>
      <c r="B229" s="32" t="s">
        <v>2724</v>
      </c>
      <c r="C229" s="34" t="s">
        <v>22560</v>
      </c>
      <c r="D229" s="187"/>
      <c r="E229" s="187"/>
      <c r="F229" s="187"/>
      <c r="G229" s="187"/>
      <c r="M229" s="20"/>
      <c r="N229" s="193"/>
      <c r="O229" s="193"/>
      <c r="P229" s="193"/>
      <c r="Q229" s="193"/>
      <c r="R229" s="193"/>
      <c r="S229" s="193"/>
      <c r="T229" s="193"/>
      <c r="U229" s="47" t="s">
        <v>2206</v>
      </c>
      <c r="V229" s="184"/>
      <c r="W229" s="184"/>
      <c r="X229" s="184"/>
      <c r="Y229" s="184"/>
      <c r="Z229" s="184"/>
      <c r="AA229" s="184"/>
      <c r="AB229" s="184"/>
      <c r="AC229" s="184"/>
      <c r="AD229" s="40"/>
      <c r="AE229" s="40"/>
      <c r="AF229" s="67"/>
      <c r="AG229" s="67"/>
      <c r="AH229" s="67"/>
      <c r="AI229" s="68"/>
      <c r="AJ229" s="71" t="s">
        <v>2504</v>
      </c>
      <c r="AK229" s="71"/>
      <c r="AL229" s="71"/>
      <c r="AM229" s="71"/>
      <c r="AN229" s="71"/>
      <c r="AO229" s="71"/>
      <c r="AP229" s="71"/>
      <c r="AQ229" s="71"/>
      <c r="AR229" s="71"/>
      <c r="AS229" s="71"/>
      <c r="AT229" s="71"/>
      <c r="AU229" s="71"/>
      <c r="AV229" s="1107">
        <v>17</v>
      </c>
      <c r="AW229" s="1107"/>
      <c r="AX229" s="25" t="s">
        <v>775</v>
      </c>
      <c r="AY229" s="26"/>
      <c r="AZ229" s="251"/>
      <c r="BA229" s="252"/>
      <c r="BB229" s="35">
        <f t="shared" si="3"/>
        <v>17</v>
      </c>
      <c r="BC229" s="31"/>
    </row>
    <row r="230" spans="1:55" ht="14.25" customHeight="1" x14ac:dyDescent="0.15">
      <c r="A230" s="32">
        <v>22</v>
      </c>
      <c r="B230" s="32" t="s">
        <v>2726</v>
      </c>
      <c r="C230" s="34" t="s">
        <v>22561</v>
      </c>
      <c r="D230" s="187"/>
      <c r="E230" s="187"/>
      <c r="F230" s="187"/>
      <c r="G230" s="187"/>
      <c r="M230" s="20"/>
      <c r="N230" s="193"/>
      <c r="O230" s="193"/>
      <c r="P230" s="193"/>
      <c r="Q230" s="193"/>
      <c r="R230" s="193"/>
      <c r="S230" s="193"/>
      <c r="T230" s="193"/>
      <c r="U230" s="20"/>
      <c r="V230" s="187"/>
      <c r="W230" s="187"/>
      <c r="X230" s="187"/>
      <c r="Y230" s="187"/>
      <c r="Z230" s="187"/>
      <c r="AA230" s="187"/>
      <c r="AB230" s="187"/>
      <c r="AC230" s="187"/>
      <c r="AD230" s="4"/>
      <c r="AE230" s="4"/>
      <c r="AF230" s="53"/>
      <c r="AG230" s="53"/>
      <c r="AH230" s="53"/>
      <c r="AI230" s="59"/>
      <c r="AJ230" s="71" t="s">
        <v>2507</v>
      </c>
      <c r="AK230" s="71"/>
      <c r="AL230" s="71"/>
      <c r="AM230" s="71"/>
      <c r="AN230" s="71"/>
      <c r="AO230" s="71"/>
      <c r="AP230" s="71"/>
      <c r="AQ230" s="71"/>
      <c r="AR230" s="71"/>
      <c r="AS230" s="71"/>
      <c r="AT230" s="71"/>
      <c r="AU230" s="71"/>
      <c r="AV230" s="1107">
        <v>12</v>
      </c>
      <c r="AW230" s="1107"/>
      <c r="AX230" s="25" t="s">
        <v>775</v>
      </c>
      <c r="AY230" s="26"/>
      <c r="AZ230" s="251"/>
      <c r="BA230" s="252"/>
      <c r="BB230" s="35">
        <f t="shared" si="3"/>
        <v>12</v>
      </c>
      <c r="BC230" s="31"/>
    </row>
    <row r="231" spans="1:55" ht="14.25" customHeight="1" x14ac:dyDescent="0.15">
      <c r="A231" s="32">
        <v>22</v>
      </c>
      <c r="B231" s="32" t="s">
        <v>2728</v>
      </c>
      <c r="C231" s="34" t="s">
        <v>22562</v>
      </c>
      <c r="D231" s="187"/>
      <c r="E231" s="187"/>
      <c r="F231" s="187"/>
      <c r="G231" s="187"/>
      <c r="M231" s="20"/>
      <c r="N231" s="193"/>
      <c r="O231" s="193"/>
      <c r="P231" s="193"/>
      <c r="Q231" s="193"/>
      <c r="R231" s="193"/>
      <c r="S231" s="193"/>
      <c r="T231" s="193"/>
      <c r="U231" s="47" t="s">
        <v>2208</v>
      </c>
      <c r="V231" s="184"/>
      <c r="W231" s="184"/>
      <c r="X231" s="184"/>
      <c r="Y231" s="184"/>
      <c r="Z231" s="184"/>
      <c r="AA231" s="184"/>
      <c r="AB231" s="184"/>
      <c r="AC231" s="184"/>
      <c r="AD231" s="40"/>
      <c r="AE231" s="40"/>
      <c r="AF231" s="67"/>
      <c r="AG231" s="67"/>
      <c r="AH231" s="67"/>
      <c r="AI231" s="68"/>
      <c r="AJ231" s="71" t="s">
        <v>2504</v>
      </c>
      <c r="AK231" s="71"/>
      <c r="AL231" s="71"/>
      <c r="AM231" s="71"/>
      <c r="AN231" s="71"/>
      <c r="AO231" s="71"/>
      <c r="AP231" s="71"/>
      <c r="AQ231" s="71"/>
      <c r="AR231" s="71"/>
      <c r="AS231" s="71"/>
      <c r="AT231" s="71"/>
      <c r="AU231" s="71"/>
      <c r="AV231" s="1107">
        <v>15</v>
      </c>
      <c r="AW231" s="1107"/>
      <c r="AX231" s="25" t="s">
        <v>775</v>
      </c>
      <c r="AY231" s="26"/>
      <c r="AZ231" s="251"/>
      <c r="BA231" s="252"/>
      <c r="BB231" s="35">
        <f t="shared" si="3"/>
        <v>15</v>
      </c>
      <c r="BC231" s="31"/>
    </row>
    <row r="232" spans="1:55" ht="14.25" customHeight="1" x14ac:dyDescent="0.15">
      <c r="A232" s="32">
        <v>22</v>
      </c>
      <c r="B232" s="32" t="s">
        <v>2730</v>
      </c>
      <c r="C232" s="34" t="s">
        <v>22563</v>
      </c>
      <c r="D232" s="186"/>
      <c r="E232" s="187"/>
      <c r="F232" s="187"/>
      <c r="G232" s="187"/>
      <c r="L232" s="21"/>
      <c r="M232" s="24"/>
      <c r="N232" s="236"/>
      <c r="O232" s="236"/>
      <c r="P232" s="236"/>
      <c r="Q232" s="236"/>
      <c r="R232" s="236"/>
      <c r="S232" s="236"/>
      <c r="T232" s="236"/>
      <c r="U232" s="24"/>
      <c r="V232" s="211"/>
      <c r="W232" s="211"/>
      <c r="X232" s="211"/>
      <c r="Y232" s="211"/>
      <c r="Z232" s="211"/>
      <c r="AA232" s="211"/>
      <c r="AB232" s="211"/>
      <c r="AC232" s="211"/>
      <c r="AD232" s="25"/>
      <c r="AE232" s="25"/>
      <c r="AF232" s="71"/>
      <c r="AG232" s="71"/>
      <c r="AH232" s="71"/>
      <c r="AI232" s="207"/>
      <c r="AJ232" s="71" t="s">
        <v>2507</v>
      </c>
      <c r="AK232" s="71"/>
      <c r="AL232" s="71"/>
      <c r="AM232" s="71"/>
      <c r="AN232" s="71"/>
      <c r="AO232" s="71"/>
      <c r="AP232" s="71"/>
      <c r="AQ232" s="71"/>
      <c r="AR232" s="71"/>
      <c r="AS232" s="71"/>
      <c r="AT232" s="71"/>
      <c r="AU232" s="71"/>
      <c r="AV232" s="1107">
        <v>11</v>
      </c>
      <c r="AW232" s="1107"/>
      <c r="AX232" s="25" t="s">
        <v>775</v>
      </c>
      <c r="AY232" s="26"/>
      <c r="AZ232" s="251"/>
      <c r="BA232" s="252"/>
      <c r="BB232" s="35">
        <f t="shared" si="3"/>
        <v>11</v>
      </c>
      <c r="BC232" s="31"/>
    </row>
    <row r="233" spans="1:55" ht="14.25" customHeight="1" x14ac:dyDescent="0.15">
      <c r="A233" s="32">
        <v>22</v>
      </c>
      <c r="B233" s="32" t="s">
        <v>2732</v>
      </c>
      <c r="C233" s="34" t="s">
        <v>22564</v>
      </c>
      <c r="D233" s="186"/>
      <c r="E233" s="187"/>
      <c r="F233" s="187"/>
      <c r="G233" s="187"/>
      <c r="L233" s="21"/>
      <c r="M233" s="47" t="s">
        <v>2317</v>
      </c>
      <c r="N233" s="40"/>
      <c r="O233" s="40"/>
      <c r="P233" s="40"/>
      <c r="Q233" s="40"/>
      <c r="R233" s="40"/>
      <c r="S233" s="184"/>
      <c r="T233" s="184"/>
      <c r="U233" s="47" t="s">
        <v>2318</v>
      </c>
      <c r="V233" s="184"/>
      <c r="W233" s="243"/>
      <c r="X233" s="243"/>
      <c r="Y233" s="243"/>
      <c r="Z233" s="243"/>
      <c r="AA233" s="243"/>
      <c r="AB233" s="243"/>
      <c r="AC233" s="243"/>
      <c r="AD233" s="243"/>
      <c r="AE233" s="184"/>
      <c r="AF233" s="184"/>
      <c r="AG233" s="184"/>
      <c r="AH233" s="184"/>
      <c r="AI233" s="247"/>
      <c r="AJ233" s="107" t="s">
        <v>2504</v>
      </c>
      <c r="AK233" s="107"/>
      <c r="AL233" s="107"/>
      <c r="AM233" s="107"/>
      <c r="AN233" s="107"/>
      <c r="AO233" s="107"/>
      <c r="AP233" s="107"/>
      <c r="AQ233" s="107"/>
      <c r="AR233" s="107"/>
      <c r="AS233" s="107"/>
      <c r="AT233" s="107"/>
      <c r="AU233" s="107"/>
      <c r="AV233" s="1106">
        <v>28</v>
      </c>
      <c r="AW233" s="1106"/>
      <c r="AX233" s="43" t="s">
        <v>775</v>
      </c>
      <c r="AY233" s="44"/>
      <c r="AZ233" s="244"/>
      <c r="BA233" s="245"/>
      <c r="BB233" s="35">
        <f t="shared" si="3"/>
        <v>28</v>
      </c>
      <c r="BC233" s="31"/>
    </row>
    <row r="234" spans="1:55" ht="14.25" customHeight="1" x14ac:dyDescent="0.15">
      <c r="A234" s="32">
        <v>22</v>
      </c>
      <c r="B234" s="32" t="s">
        <v>2734</v>
      </c>
      <c r="C234" s="34" t="s">
        <v>22565</v>
      </c>
      <c r="D234" s="186"/>
      <c r="E234" s="187"/>
      <c r="F234" s="187"/>
      <c r="G234" s="187"/>
      <c r="L234" s="21"/>
      <c r="M234" s="20"/>
      <c r="S234" s="187"/>
      <c r="T234" s="187"/>
      <c r="U234" s="20"/>
      <c r="V234" s="187"/>
      <c r="W234" s="209"/>
      <c r="X234" s="209"/>
      <c r="Y234" s="209"/>
      <c r="Z234" s="209"/>
      <c r="AA234" s="209"/>
      <c r="AB234" s="209"/>
      <c r="AC234" s="209"/>
      <c r="AD234" s="209"/>
      <c r="AE234" s="187"/>
      <c r="AF234" s="187"/>
      <c r="AG234" s="187"/>
      <c r="AH234" s="187"/>
      <c r="AI234" s="208"/>
      <c r="AJ234" s="71" t="s">
        <v>2507</v>
      </c>
      <c r="AK234" s="71"/>
      <c r="AL234" s="71"/>
      <c r="AM234" s="71"/>
      <c r="AN234" s="71"/>
      <c r="AO234" s="71"/>
      <c r="AP234" s="71"/>
      <c r="AQ234" s="71"/>
      <c r="AR234" s="71"/>
      <c r="AS234" s="71"/>
      <c r="AT234" s="71"/>
      <c r="AU234" s="71"/>
      <c r="AV234" s="1107">
        <v>21</v>
      </c>
      <c r="AW234" s="1107"/>
      <c r="AX234" s="25" t="s">
        <v>775</v>
      </c>
      <c r="AY234" s="26"/>
      <c r="AZ234" s="251"/>
      <c r="BA234" s="252"/>
      <c r="BB234" s="35">
        <f t="shared" si="3"/>
        <v>21</v>
      </c>
      <c r="BC234" s="31"/>
    </row>
    <row r="235" spans="1:55" ht="14.25" customHeight="1" x14ac:dyDescent="0.15">
      <c r="A235" s="32">
        <v>22</v>
      </c>
      <c r="B235" s="32" t="s">
        <v>2736</v>
      </c>
      <c r="C235" s="34" t="s">
        <v>22566</v>
      </c>
      <c r="D235" s="186"/>
      <c r="E235" s="187"/>
      <c r="F235" s="187"/>
      <c r="G235" s="187"/>
      <c r="M235" s="20"/>
      <c r="S235" s="187"/>
      <c r="T235" s="187"/>
      <c r="U235" s="47" t="s">
        <v>2103</v>
      </c>
      <c r="V235" s="184"/>
      <c r="W235" s="243"/>
      <c r="X235" s="243"/>
      <c r="Y235" s="243"/>
      <c r="Z235" s="243"/>
      <c r="AA235" s="243"/>
      <c r="AB235" s="243"/>
      <c r="AC235" s="243"/>
      <c r="AD235" s="243"/>
      <c r="AE235" s="184"/>
      <c r="AF235" s="184"/>
      <c r="AG235" s="184"/>
      <c r="AH235" s="184"/>
      <c r="AI235" s="247"/>
      <c r="AJ235" s="71" t="s">
        <v>2504</v>
      </c>
      <c r="AK235" s="71"/>
      <c r="AL235" s="71"/>
      <c r="AM235" s="71"/>
      <c r="AN235" s="71"/>
      <c r="AO235" s="71"/>
      <c r="AP235" s="71"/>
      <c r="AQ235" s="71"/>
      <c r="AR235" s="71"/>
      <c r="AS235" s="71"/>
      <c r="AT235" s="71"/>
      <c r="AU235" s="71"/>
      <c r="AV235" s="1107">
        <v>26</v>
      </c>
      <c r="AW235" s="1107"/>
      <c r="AX235" s="25" t="s">
        <v>775</v>
      </c>
      <c r="AY235" s="26"/>
      <c r="AZ235" s="251"/>
      <c r="BA235" s="252"/>
      <c r="BB235" s="35">
        <f t="shared" si="3"/>
        <v>26</v>
      </c>
      <c r="BC235" s="31"/>
    </row>
    <row r="236" spans="1:55" ht="14.25" customHeight="1" x14ac:dyDescent="0.15">
      <c r="A236" s="32">
        <v>22</v>
      </c>
      <c r="B236" s="32" t="s">
        <v>2738</v>
      </c>
      <c r="C236" s="34" t="s">
        <v>22567</v>
      </c>
      <c r="D236" s="186"/>
      <c r="E236" s="187"/>
      <c r="F236" s="187"/>
      <c r="G236" s="187"/>
      <c r="M236" s="20"/>
      <c r="S236" s="187"/>
      <c r="T236" s="187"/>
      <c r="U236" s="20"/>
      <c r="V236" s="187"/>
      <c r="W236" s="209"/>
      <c r="X236" s="209"/>
      <c r="Y236" s="209"/>
      <c r="Z236" s="209"/>
      <c r="AA236" s="209"/>
      <c r="AB236" s="209"/>
      <c r="AC236" s="209"/>
      <c r="AD236" s="209"/>
      <c r="AE236" s="187"/>
      <c r="AF236" s="187"/>
      <c r="AG236" s="187"/>
      <c r="AH236" s="187"/>
      <c r="AI236" s="208"/>
      <c r="AJ236" s="71" t="s">
        <v>2507</v>
      </c>
      <c r="AK236" s="71"/>
      <c r="AL236" s="71"/>
      <c r="AM236" s="71"/>
      <c r="AN236" s="71"/>
      <c r="AO236" s="71"/>
      <c r="AP236" s="71"/>
      <c r="AQ236" s="71"/>
      <c r="AR236" s="71"/>
      <c r="AS236" s="71"/>
      <c r="AT236" s="71"/>
      <c r="AU236" s="71"/>
      <c r="AV236" s="1107">
        <v>19</v>
      </c>
      <c r="AW236" s="1107"/>
      <c r="AX236" s="25" t="s">
        <v>775</v>
      </c>
      <c r="AY236" s="26"/>
      <c r="AZ236" s="251"/>
      <c r="BA236" s="252"/>
      <c r="BB236" s="35">
        <f t="shared" si="3"/>
        <v>19</v>
      </c>
      <c r="BC236" s="31"/>
    </row>
    <row r="237" spans="1:55" ht="14.25" customHeight="1" x14ac:dyDescent="0.15">
      <c r="A237" s="32">
        <v>22</v>
      </c>
      <c r="B237" s="32" t="s">
        <v>2740</v>
      </c>
      <c r="C237" s="34" t="s">
        <v>22568</v>
      </c>
      <c r="D237" s="186"/>
      <c r="E237" s="187"/>
      <c r="F237" s="187"/>
      <c r="G237" s="187"/>
      <c r="M237" s="20"/>
      <c r="S237" s="187"/>
      <c r="T237" s="187"/>
      <c r="U237" s="47" t="s">
        <v>2112</v>
      </c>
      <c r="V237" s="184"/>
      <c r="W237" s="243"/>
      <c r="X237" s="243"/>
      <c r="Y237" s="243"/>
      <c r="Z237" s="243"/>
      <c r="AA237" s="243"/>
      <c r="AB237" s="243"/>
      <c r="AC237" s="243"/>
      <c r="AD237" s="243"/>
      <c r="AE237" s="184"/>
      <c r="AF237" s="184"/>
      <c r="AG237" s="184"/>
      <c r="AH237" s="184"/>
      <c r="AI237" s="247"/>
      <c r="AJ237" s="71" t="s">
        <v>2504</v>
      </c>
      <c r="AK237" s="71"/>
      <c r="AL237" s="71"/>
      <c r="AM237" s="71"/>
      <c r="AN237" s="71"/>
      <c r="AO237" s="71"/>
      <c r="AP237" s="71"/>
      <c r="AQ237" s="71"/>
      <c r="AR237" s="71"/>
      <c r="AS237" s="71"/>
      <c r="AT237" s="71"/>
      <c r="AU237" s="71"/>
      <c r="AV237" s="1107">
        <v>22</v>
      </c>
      <c r="AW237" s="1107"/>
      <c r="AX237" s="25" t="s">
        <v>775</v>
      </c>
      <c r="AY237" s="26"/>
      <c r="AZ237" s="251"/>
      <c r="BA237" s="252"/>
      <c r="BB237" s="35">
        <f t="shared" si="3"/>
        <v>22</v>
      </c>
      <c r="BC237" s="31"/>
    </row>
    <row r="238" spans="1:55" ht="14.25" customHeight="1" x14ac:dyDescent="0.15">
      <c r="A238" s="32">
        <v>22</v>
      </c>
      <c r="B238" s="32" t="s">
        <v>2742</v>
      </c>
      <c r="C238" s="34" t="s">
        <v>22569</v>
      </c>
      <c r="D238" s="186"/>
      <c r="E238" s="187"/>
      <c r="F238" s="187"/>
      <c r="G238" s="187"/>
      <c r="M238" s="20"/>
      <c r="S238" s="187"/>
      <c r="T238" s="187"/>
      <c r="U238" s="20"/>
      <c r="V238" s="187"/>
      <c r="W238" s="209"/>
      <c r="X238" s="209"/>
      <c r="Y238" s="209"/>
      <c r="Z238" s="209"/>
      <c r="AA238" s="209"/>
      <c r="AB238" s="209"/>
      <c r="AC238" s="209"/>
      <c r="AD238" s="209"/>
      <c r="AE238" s="187"/>
      <c r="AF238" s="187"/>
      <c r="AG238" s="187"/>
      <c r="AH238" s="187"/>
      <c r="AI238" s="208"/>
      <c r="AJ238" s="71" t="s">
        <v>2507</v>
      </c>
      <c r="AK238" s="71"/>
      <c r="AL238" s="71"/>
      <c r="AM238" s="71"/>
      <c r="AN238" s="71"/>
      <c r="AO238" s="71"/>
      <c r="AP238" s="71"/>
      <c r="AQ238" s="71"/>
      <c r="AR238" s="71"/>
      <c r="AS238" s="71"/>
      <c r="AT238" s="71"/>
      <c r="AU238" s="71"/>
      <c r="AV238" s="1107">
        <v>16</v>
      </c>
      <c r="AW238" s="1107"/>
      <c r="AX238" s="25" t="s">
        <v>775</v>
      </c>
      <c r="AY238" s="26"/>
      <c r="AZ238" s="251"/>
      <c r="BA238" s="252"/>
      <c r="BB238" s="35">
        <f t="shared" si="3"/>
        <v>16</v>
      </c>
      <c r="BC238" s="31"/>
    </row>
    <row r="239" spans="1:55" ht="14.25" customHeight="1" x14ac:dyDescent="0.15">
      <c r="A239" s="32">
        <v>22</v>
      </c>
      <c r="B239" s="32" t="s">
        <v>2744</v>
      </c>
      <c r="C239" s="34" t="s">
        <v>22570</v>
      </c>
      <c r="D239" s="186"/>
      <c r="E239" s="187"/>
      <c r="F239" s="187"/>
      <c r="G239" s="187"/>
      <c r="M239" s="20"/>
      <c r="S239" s="187"/>
      <c r="T239" s="187"/>
      <c r="U239" s="47" t="s">
        <v>2322</v>
      </c>
      <c r="V239" s="184"/>
      <c r="W239" s="243"/>
      <c r="X239" s="243"/>
      <c r="Y239" s="243"/>
      <c r="Z239" s="243"/>
      <c r="AA239" s="243"/>
      <c r="AB239" s="243"/>
      <c r="AC239" s="243"/>
      <c r="AD239" s="243"/>
      <c r="AE239" s="184"/>
      <c r="AF239" s="184"/>
      <c r="AG239" s="184"/>
      <c r="AH239" s="184"/>
      <c r="AI239" s="247"/>
      <c r="AJ239" s="71" t="s">
        <v>2504</v>
      </c>
      <c r="AK239" s="71"/>
      <c r="AL239" s="71"/>
      <c r="AM239" s="71"/>
      <c r="AN239" s="71"/>
      <c r="AO239" s="71"/>
      <c r="AP239" s="71"/>
      <c r="AQ239" s="71"/>
      <c r="AR239" s="71"/>
      <c r="AS239" s="71"/>
      <c r="AT239" s="71"/>
      <c r="AU239" s="71"/>
      <c r="AV239" s="1107">
        <v>19</v>
      </c>
      <c r="AW239" s="1107"/>
      <c r="AX239" s="25" t="s">
        <v>775</v>
      </c>
      <c r="AY239" s="26"/>
      <c r="AZ239" s="251"/>
      <c r="BA239" s="252"/>
      <c r="BB239" s="35">
        <f t="shared" si="3"/>
        <v>19</v>
      </c>
      <c r="BC239" s="31"/>
    </row>
    <row r="240" spans="1:55" ht="14.25" customHeight="1" x14ac:dyDescent="0.15">
      <c r="A240" s="32">
        <v>22</v>
      </c>
      <c r="B240" s="32" t="s">
        <v>2746</v>
      </c>
      <c r="C240" s="34" t="s">
        <v>22571</v>
      </c>
      <c r="D240" s="214"/>
      <c r="E240" s="211"/>
      <c r="F240" s="211"/>
      <c r="G240" s="211"/>
      <c r="H240" s="25"/>
      <c r="I240" s="25"/>
      <c r="J240" s="25"/>
      <c r="K240" s="25"/>
      <c r="L240" s="25"/>
      <c r="M240" s="24"/>
      <c r="N240" s="25"/>
      <c r="O240" s="25"/>
      <c r="P240" s="25"/>
      <c r="Q240" s="25"/>
      <c r="R240" s="25"/>
      <c r="S240" s="211"/>
      <c r="T240" s="211"/>
      <c r="U240" s="24"/>
      <c r="V240" s="211"/>
      <c r="W240" s="240"/>
      <c r="X240" s="240"/>
      <c r="Y240" s="240"/>
      <c r="Z240" s="240"/>
      <c r="AA240" s="240"/>
      <c r="AB240" s="240"/>
      <c r="AC240" s="240"/>
      <c r="AD240" s="240"/>
      <c r="AE240" s="211"/>
      <c r="AF240" s="211"/>
      <c r="AG240" s="211"/>
      <c r="AH240" s="211"/>
      <c r="AI240" s="215"/>
      <c r="AJ240" s="71" t="s">
        <v>2507</v>
      </c>
      <c r="AK240" s="71"/>
      <c r="AL240" s="71"/>
      <c r="AM240" s="71"/>
      <c r="AN240" s="71"/>
      <c r="AO240" s="71"/>
      <c r="AP240" s="71"/>
      <c r="AQ240" s="71"/>
      <c r="AR240" s="71"/>
      <c r="AS240" s="71"/>
      <c r="AT240" s="71"/>
      <c r="AU240" s="71"/>
      <c r="AV240" s="1107">
        <v>14</v>
      </c>
      <c r="AW240" s="1107"/>
      <c r="AX240" s="25" t="s">
        <v>775</v>
      </c>
      <c r="AY240" s="26"/>
      <c r="AZ240" s="251"/>
      <c r="BA240" s="252"/>
      <c r="BB240" s="35">
        <f t="shared" si="3"/>
        <v>14</v>
      </c>
      <c r="BC240" s="61"/>
    </row>
    <row r="241" spans="1:55" ht="14.25" customHeight="1" x14ac:dyDescent="0.15">
      <c r="A241" s="32">
        <v>22</v>
      </c>
      <c r="B241" s="32">
        <v>6595</v>
      </c>
      <c r="C241" s="34" t="s">
        <v>22572</v>
      </c>
      <c r="D241" s="255" t="s">
        <v>2749</v>
      </c>
      <c r="E241" s="184"/>
      <c r="F241" s="184"/>
      <c r="G241" s="184"/>
      <c r="H241" s="40"/>
      <c r="I241" s="40"/>
      <c r="J241" s="40"/>
      <c r="K241" s="40"/>
      <c r="L241" s="40"/>
      <c r="M241" s="47" t="s">
        <v>22573</v>
      </c>
      <c r="N241" s="40"/>
      <c r="O241" s="40"/>
      <c r="P241" s="40"/>
      <c r="Q241" s="40"/>
      <c r="R241" s="40"/>
      <c r="S241" s="184"/>
      <c r="T241" s="247"/>
      <c r="U241" s="42" t="s">
        <v>2751</v>
      </c>
      <c r="V241" s="43"/>
      <c r="W241" s="43"/>
      <c r="X241" s="43"/>
      <c r="Y241" s="43"/>
      <c r="Z241" s="43"/>
      <c r="AA241" s="100"/>
      <c r="AB241" s="100"/>
      <c r="AC241" s="43"/>
      <c r="AD241" s="239"/>
      <c r="AE241" s="239"/>
      <c r="AF241" s="239"/>
      <c r="AG241" s="44"/>
      <c r="AH241" s="44"/>
      <c r="AI241" s="239"/>
      <c r="AJ241" s="239"/>
      <c r="AK241" s="239"/>
      <c r="AL241" s="239"/>
      <c r="AM241" s="239"/>
      <c r="AN241" s="44"/>
      <c r="AO241" s="44"/>
      <c r="AP241" s="44"/>
      <c r="AQ241" s="44"/>
      <c r="AR241" s="44"/>
      <c r="AS241" s="44"/>
      <c r="AT241" s="44"/>
      <c r="AU241" s="44"/>
      <c r="AV241" s="1106">
        <v>149</v>
      </c>
      <c r="AW241" s="1106"/>
      <c r="AX241" s="43" t="s">
        <v>775</v>
      </c>
      <c r="AY241" s="44"/>
      <c r="AZ241" s="244"/>
      <c r="BA241" s="245"/>
      <c r="BB241" s="35">
        <f>AV241</f>
        <v>149</v>
      </c>
      <c r="BC241" s="66"/>
    </row>
    <row r="242" spans="1:55" ht="14.25" customHeight="1" x14ac:dyDescent="0.15">
      <c r="A242" s="32">
        <v>22</v>
      </c>
      <c r="B242" s="17">
        <v>6596</v>
      </c>
      <c r="C242" s="19" t="s">
        <v>22574</v>
      </c>
      <c r="D242" s="186"/>
      <c r="E242" s="187"/>
      <c r="F242" s="187"/>
      <c r="G242" s="187"/>
      <c r="M242" s="20"/>
      <c r="S242" s="187"/>
      <c r="T242" s="208"/>
      <c r="U242" s="42" t="s">
        <v>2753</v>
      </c>
      <c r="V242" s="43"/>
      <c r="W242" s="43"/>
      <c r="X242" s="43"/>
      <c r="Y242" s="43"/>
      <c r="Z242" s="43"/>
      <c r="AA242" s="100"/>
      <c r="AB242" s="100"/>
      <c r="AC242" s="43"/>
      <c r="AD242" s="239"/>
      <c r="AE242" s="239"/>
      <c r="AF242" s="239"/>
      <c r="AG242" s="44"/>
      <c r="AH242" s="44"/>
      <c r="AI242" s="239"/>
      <c r="AJ242" s="239"/>
      <c r="AK242" s="239"/>
      <c r="AL242" s="239"/>
      <c r="AM242" s="239"/>
      <c r="AN242" s="44"/>
      <c r="AO242" s="44"/>
      <c r="AP242" s="44"/>
      <c r="AQ242" s="44"/>
      <c r="AR242" s="44"/>
      <c r="AS242" s="44"/>
      <c r="AT242" s="44"/>
      <c r="AU242" s="44"/>
      <c r="AV242" s="1107">
        <v>149</v>
      </c>
      <c r="AW242" s="1107"/>
      <c r="AX242" s="25" t="s">
        <v>775</v>
      </c>
      <c r="AY242" s="26"/>
      <c r="AZ242" s="251"/>
      <c r="BA242" s="252"/>
      <c r="BB242" s="30">
        <f t="shared" ref="BB242:BB301" si="4">AV242</f>
        <v>149</v>
      </c>
      <c r="BC242" s="31"/>
    </row>
    <row r="243" spans="1:55" ht="14.25" customHeight="1" x14ac:dyDescent="0.15">
      <c r="A243" s="32">
        <v>22</v>
      </c>
      <c r="B243" s="17">
        <v>6597</v>
      </c>
      <c r="C243" s="19" t="s">
        <v>22575</v>
      </c>
      <c r="D243" s="186"/>
      <c r="E243" s="187"/>
      <c r="F243" s="187"/>
      <c r="G243" s="187"/>
      <c r="M243" s="20"/>
      <c r="S243" s="187"/>
      <c r="T243" s="208"/>
      <c r="U243" s="42" t="s">
        <v>2755</v>
      </c>
      <c r="V243" s="43"/>
      <c r="W243" s="43"/>
      <c r="X243" s="43"/>
      <c r="Y243" s="43"/>
      <c r="Z243" s="43"/>
      <c r="AA243" s="100"/>
      <c r="AB243" s="100"/>
      <c r="AC243" s="43"/>
      <c r="AD243" s="239"/>
      <c r="AE243" s="239"/>
      <c r="AF243" s="239"/>
      <c r="AG243" s="44"/>
      <c r="AH243" s="44"/>
      <c r="AI243" s="239"/>
      <c r="AJ243" s="239"/>
      <c r="AK243" s="239"/>
      <c r="AL243" s="239"/>
      <c r="AM243" s="239"/>
      <c r="AN243" s="44"/>
      <c r="AO243" s="44"/>
      <c r="AP243" s="44"/>
      <c r="AQ243" s="44"/>
      <c r="AR243" s="44"/>
      <c r="AS243" s="44"/>
      <c r="AT243" s="44"/>
      <c r="AU243" s="44"/>
      <c r="AV243" s="1107">
        <v>74</v>
      </c>
      <c r="AW243" s="1107"/>
      <c r="AX243" s="25" t="s">
        <v>775</v>
      </c>
      <c r="AY243" s="26"/>
      <c r="AZ243" s="251"/>
      <c r="BA243" s="252"/>
      <c r="BB243" s="30">
        <f t="shared" si="4"/>
        <v>74</v>
      </c>
      <c r="BC243" s="31"/>
    </row>
    <row r="244" spans="1:55" ht="14.25" customHeight="1" x14ac:dyDescent="0.15">
      <c r="A244" s="32">
        <v>22</v>
      </c>
      <c r="B244" s="17">
        <v>6598</v>
      </c>
      <c r="C244" s="19" t="s">
        <v>22576</v>
      </c>
      <c r="D244" s="186"/>
      <c r="E244" s="187"/>
      <c r="F244" s="187"/>
      <c r="G244" s="187"/>
      <c r="M244" s="20"/>
      <c r="S244" s="187"/>
      <c r="T244" s="208"/>
      <c r="U244" s="42" t="s">
        <v>2757</v>
      </c>
      <c r="V244" s="43"/>
      <c r="W244" s="43"/>
      <c r="X244" s="43"/>
      <c r="Y244" s="43"/>
      <c r="Z244" s="43"/>
      <c r="AA244" s="100"/>
      <c r="AB244" s="100"/>
      <c r="AC244" s="43"/>
      <c r="AD244" s="239"/>
      <c r="AE244" s="239"/>
      <c r="AF244" s="239"/>
      <c r="AG244" s="44"/>
      <c r="AH244" s="44"/>
      <c r="AI244" s="239"/>
      <c r="AJ244" s="239"/>
      <c r="AK244" s="239"/>
      <c r="AL244" s="239"/>
      <c r="AM244" s="239"/>
      <c r="AN244" s="44"/>
      <c r="AO244" s="44"/>
      <c r="AP244" s="44"/>
      <c r="AQ244" s="44"/>
      <c r="AR244" s="44"/>
      <c r="AS244" s="44"/>
      <c r="AT244" s="44"/>
      <c r="AU244" s="44"/>
      <c r="AV244" s="1107">
        <v>50</v>
      </c>
      <c r="AW244" s="1107"/>
      <c r="AX244" s="25" t="s">
        <v>775</v>
      </c>
      <c r="AY244" s="26"/>
      <c r="AZ244" s="251"/>
      <c r="BA244" s="252"/>
      <c r="BB244" s="30">
        <f t="shared" si="4"/>
        <v>50</v>
      </c>
      <c r="BC244" s="31"/>
    </row>
    <row r="245" spans="1:55" ht="14.25" customHeight="1" x14ac:dyDescent="0.15">
      <c r="A245" s="32">
        <v>22</v>
      </c>
      <c r="B245" s="17">
        <v>6599</v>
      </c>
      <c r="C245" s="19" t="s">
        <v>22577</v>
      </c>
      <c r="D245" s="186"/>
      <c r="E245" s="187"/>
      <c r="F245" s="187"/>
      <c r="G245" s="187"/>
      <c r="M245" s="20"/>
      <c r="S245" s="187"/>
      <c r="T245" s="208"/>
      <c r="U245" s="42" t="s">
        <v>2759</v>
      </c>
      <c r="V245" s="43"/>
      <c r="W245" s="43"/>
      <c r="X245" s="43"/>
      <c r="Y245" s="43"/>
      <c r="Z245" s="43"/>
      <c r="AA245" s="100"/>
      <c r="AB245" s="100"/>
      <c r="AC245" s="43"/>
      <c r="AD245" s="239"/>
      <c r="AE245" s="239"/>
      <c r="AF245" s="239"/>
      <c r="AG245" s="44"/>
      <c r="AH245" s="44"/>
      <c r="AI245" s="239"/>
      <c r="AJ245" s="239"/>
      <c r="AK245" s="239"/>
      <c r="AL245" s="239"/>
      <c r="AM245" s="239"/>
      <c r="AN245" s="44"/>
      <c r="AO245" s="44"/>
      <c r="AP245" s="44"/>
      <c r="AQ245" s="44"/>
      <c r="AR245" s="44"/>
      <c r="AS245" s="44"/>
      <c r="AT245" s="44"/>
      <c r="AU245" s="44"/>
      <c r="AV245" s="1107">
        <v>38</v>
      </c>
      <c r="AW245" s="1107"/>
      <c r="AX245" s="25" t="s">
        <v>775</v>
      </c>
      <c r="AY245" s="26"/>
      <c r="AZ245" s="251"/>
      <c r="BA245" s="252"/>
      <c r="BB245" s="30">
        <f t="shared" si="4"/>
        <v>38</v>
      </c>
      <c r="BC245" s="31"/>
    </row>
    <row r="246" spans="1:55" ht="14.25" customHeight="1" x14ac:dyDescent="0.15">
      <c r="A246" s="32">
        <v>22</v>
      </c>
      <c r="B246" s="17">
        <v>6600</v>
      </c>
      <c r="C246" s="19" t="s">
        <v>22578</v>
      </c>
      <c r="D246" s="186"/>
      <c r="E246" s="187"/>
      <c r="F246" s="187"/>
      <c r="G246" s="187"/>
      <c r="M246" s="20"/>
      <c r="S246" s="187"/>
      <c r="T246" s="208"/>
      <c r="U246" s="42" t="s">
        <v>2761</v>
      </c>
      <c r="V246" s="43"/>
      <c r="W246" s="43"/>
      <c r="X246" s="43"/>
      <c r="Y246" s="43"/>
      <c r="Z246" s="43"/>
      <c r="AA246" s="100"/>
      <c r="AB246" s="100"/>
      <c r="AC246" s="43"/>
      <c r="AD246" s="239"/>
      <c r="AE246" s="239"/>
      <c r="AF246" s="239"/>
      <c r="AG246" s="44"/>
      <c r="AH246" s="44"/>
      <c r="AI246" s="239"/>
      <c r="AJ246" s="239"/>
      <c r="AK246" s="239"/>
      <c r="AL246" s="239"/>
      <c r="AM246" s="239"/>
      <c r="AN246" s="44"/>
      <c r="AO246" s="44"/>
      <c r="AP246" s="44"/>
      <c r="AQ246" s="44"/>
      <c r="AR246" s="44"/>
      <c r="AS246" s="44"/>
      <c r="AT246" s="44"/>
      <c r="AU246" s="44"/>
      <c r="AV246" s="1107">
        <v>30</v>
      </c>
      <c r="AW246" s="1107"/>
      <c r="AX246" s="25" t="s">
        <v>775</v>
      </c>
      <c r="AY246" s="26"/>
      <c r="AZ246" s="251"/>
      <c r="BA246" s="252"/>
      <c r="BB246" s="30">
        <f t="shared" si="4"/>
        <v>30</v>
      </c>
      <c r="BC246" s="31"/>
    </row>
    <row r="247" spans="1:55" ht="14.25" customHeight="1" x14ac:dyDescent="0.15">
      <c r="A247" s="32">
        <v>22</v>
      </c>
      <c r="B247" s="17">
        <v>6601</v>
      </c>
      <c r="C247" s="19" t="s">
        <v>22579</v>
      </c>
      <c r="D247" s="186"/>
      <c r="E247" s="187"/>
      <c r="F247" s="187"/>
      <c r="G247" s="187"/>
      <c r="M247" s="20"/>
      <c r="S247" s="187"/>
      <c r="T247" s="208"/>
      <c r="U247" s="42" t="s">
        <v>2763</v>
      </c>
      <c r="V247" s="43"/>
      <c r="W247" s="43"/>
      <c r="X247" s="43"/>
      <c r="Y247" s="43"/>
      <c r="Z247" s="43"/>
      <c r="AA247" s="100"/>
      <c r="AB247" s="100"/>
      <c r="AC247" s="43"/>
      <c r="AD247" s="239"/>
      <c r="AE247" s="239"/>
      <c r="AF247" s="239"/>
      <c r="AG247" s="44"/>
      <c r="AH247" s="44"/>
      <c r="AI247" s="239"/>
      <c r="AJ247" s="239"/>
      <c r="AK247" s="239"/>
      <c r="AL247" s="239"/>
      <c r="AM247" s="239"/>
      <c r="AN247" s="44"/>
      <c r="AO247" s="44"/>
      <c r="AP247" s="44"/>
      <c r="AQ247" s="44"/>
      <c r="AR247" s="44"/>
      <c r="AS247" s="44"/>
      <c r="AT247" s="44"/>
      <c r="AU247" s="44"/>
      <c r="AV247" s="1107">
        <v>24</v>
      </c>
      <c r="AW247" s="1107"/>
      <c r="AX247" s="25" t="s">
        <v>775</v>
      </c>
      <c r="AY247" s="26"/>
      <c r="AZ247" s="251"/>
      <c r="BA247" s="252"/>
      <c r="BB247" s="30">
        <f t="shared" si="4"/>
        <v>24</v>
      </c>
      <c r="BC247" s="31"/>
    </row>
    <row r="248" spans="1:55" ht="14.25" customHeight="1" x14ac:dyDescent="0.15">
      <c r="A248" s="32">
        <v>22</v>
      </c>
      <c r="B248" s="17">
        <v>6602</v>
      </c>
      <c r="C248" s="19" t="s">
        <v>22580</v>
      </c>
      <c r="D248" s="186"/>
      <c r="E248" s="187"/>
      <c r="F248" s="187"/>
      <c r="G248" s="187"/>
      <c r="M248" s="20"/>
      <c r="S248" s="187"/>
      <c r="T248" s="208"/>
      <c r="U248" s="42" t="s">
        <v>2765</v>
      </c>
      <c r="V248" s="43"/>
      <c r="W248" s="43"/>
      <c r="X248" s="43"/>
      <c r="Y248" s="43"/>
      <c r="Z248" s="43"/>
      <c r="AA248" s="100"/>
      <c r="AB248" s="100"/>
      <c r="AC248" s="43"/>
      <c r="AD248" s="239"/>
      <c r="AE248" s="239"/>
      <c r="AF248" s="239"/>
      <c r="AG248" s="44"/>
      <c r="AH248" s="44"/>
      <c r="AI248" s="239"/>
      <c r="AJ248" s="239"/>
      <c r="AK248" s="239"/>
      <c r="AL248" s="239"/>
      <c r="AM248" s="239"/>
      <c r="AN248" s="44"/>
      <c r="AO248" s="44"/>
      <c r="AP248" s="44"/>
      <c r="AQ248" s="44"/>
      <c r="AR248" s="44"/>
      <c r="AS248" s="44"/>
      <c r="AT248" s="44"/>
      <c r="AU248" s="44"/>
      <c r="AV248" s="1107">
        <v>22</v>
      </c>
      <c r="AW248" s="1107"/>
      <c r="AX248" s="25" t="s">
        <v>775</v>
      </c>
      <c r="AY248" s="26"/>
      <c r="AZ248" s="251"/>
      <c r="BA248" s="252"/>
      <c r="BB248" s="30">
        <f t="shared" si="4"/>
        <v>22</v>
      </c>
      <c r="BC248" s="31"/>
    </row>
    <row r="249" spans="1:55" ht="14.25" customHeight="1" x14ac:dyDescent="0.15">
      <c r="A249" s="32">
        <v>22</v>
      </c>
      <c r="B249" s="17">
        <v>6603</v>
      </c>
      <c r="C249" s="19" t="s">
        <v>22581</v>
      </c>
      <c r="D249" s="186"/>
      <c r="E249" s="187"/>
      <c r="F249" s="187"/>
      <c r="G249" s="187"/>
      <c r="M249" s="20"/>
      <c r="S249" s="187"/>
      <c r="T249" s="208"/>
      <c r="U249" s="42" t="s">
        <v>2767</v>
      </c>
      <c r="V249" s="43"/>
      <c r="W249" s="43"/>
      <c r="X249" s="43"/>
      <c r="Y249" s="43"/>
      <c r="Z249" s="43"/>
      <c r="AA249" s="100"/>
      <c r="AB249" s="100"/>
      <c r="AC249" s="43"/>
      <c r="AD249" s="239"/>
      <c r="AE249" s="239"/>
      <c r="AF249" s="239"/>
      <c r="AG249" s="44"/>
      <c r="AH249" s="44"/>
      <c r="AI249" s="239"/>
      <c r="AJ249" s="239"/>
      <c r="AK249" s="239"/>
      <c r="AL249" s="239"/>
      <c r="AM249" s="239"/>
      <c r="AN249" s="44"/>
      <c r="AO249" s="44"/>
      <c r="AP249" s="44"/>
      <c r="AQ249" s="44"/>
      <c r="AR249" s="44"/>
      <c r="AS249" s="44"/>
      <c r="AT249" s="44"/>
      <c r="AU249" s="44"/>
      <c r="AV249" s="1107">
        <v>19</v>
      </c>
      <c r="AW249" s="1107"/>
      <c r="AX249" s="25" t="s">
        <v>775</v>
      </c>
      <c r="AY249" s="26"/>
      <c r="AZ249" s="251"/>
      <c r="BA249" s="252"/>
      <c r="BB249" s="30">
        <f t="shared" si="4"/>
        <v>19</v>
      </c>
      <c r="BC249" s="31"/>
    </row>
    <row r="250" spans="1:55" ht="14.25" customHeight="1" x14ac:dyDescent="0.15">
      <c r="A250" s="32">
        <v>22</v>
      </c>
      <c r="B250" s="17">
        <v>6604</v>
      </c>
      <c r="C250" s="19" t="s">
        <v>22582</v>
      </c>
      <c r="D250" s="186"/>
      <c r="E250" s="187"/>
      <c r="F250" s="187"/>
      <c r="G250" s="187"/>
      <c r="M250" s="20"/>
      <c r="S250" s="187"/>
      <c r="T250" s="208"/>
      <c r="U250" s="42" t="s">
        <v>2769</v>
      </c>
      <c r="V250" s="43"/>
      <c r="W250" s="43"/>
      <c r="X250" s="43"/>
      <c r="Y250" s="43"/>
      <c r="Z250" s="43"/>
      <c r="AA250" s="100"/>
      <c r="AB250" s="100"/>
      <c r="AC250" s="43"/>
      <c r="AD250" s="239"/>
      <c r="AE250" s="239"/>
      <c r="AF250" s="239"/>
      <c r="AG250" s="44"/>
      <c r="AH250" s="44"/>
      <c r="AI250" s="239"/>
      <c r="AJ250" s="239"/>
      <c r="AK250" s="239"/>
      <c r="AL250" s="239"/>
      <c r="AM250" s="239"/>
      <c r="AN250" s="44"/>
      <c r="AO250" s="44"/>
      <c r="AP250" s="44"/>
      <c r="AQ250" s="44"/>
      <c r="AR250" s="44"/>
      <c r="AS250" s="44"/>
      <c r="AT250" s="44"/>
      <c r="AU250" s="44"/>
      <c r="AV250" s="1107">
        <v>17</v>
      </c>
      <c r="AW250" s="1107"/>
      <c r="AX250" s="25" t="s">
        <v>775</v>
      </c>
      <c r="AY250" s="26"/>
      <c r="AZ250" s="251"/>
      <c r="BA250" s="252"/>
      <c r="BB250" s="30">
        <f t="shared" si="4"/>
        <v>17</v>
      </c>
      <c r="BC250" s="31"/>
    </row>
    <row r="251" spans="1:55" ht="14.25" customHeight="1" x14ac:dyDescent="0.15">
      <c r="A251" s="32">
        <v>22</v>
      </c>
      <c r="B251" s="17">
        <v>6605</v>
      </c>
      <c r="C251" s="19" t="s">
        <v>22583</v>
      </c>
      <c r="D251" s="186"/>
      <c r="E251" s="187"/>
      <c r="F251" s="187"/>
      <c r="G251" s="187"/>
      <c r="M251" s="20"/>
      <c r="S251" s="187"/>
      <c r="T251" s="208"/>
      <c r="U251" s="42" t="s">
        <v>2771</v>
      </c>
      <c r="V251" s="43"/>
      <c r="W251" s="43"/>
      <c r="X251" s="43"/>
      <c r="Y251" s="43"/>
      <c r="Z251" s="43"/>
      <c r="AA251" s="100"/>
      <c r="AB251" s="100"/>
      <c r="AC251" s="43"/>
      <c r="AD251" s="239"/>
      <c r="AE251" s="239"/>
      <c r="AF251" s="239"/>
      <c r="AG251" s="44"/>
      <c r="AH251" s="44"/>
      <c r="AI251" s="239"/>
      <c r="AJ251" s="239"/>
      <c r="AK251" s="239"/>
      <c r="AL251" s="239"/>
      <c r="AM251" s="239"/>
      <c r="AN251" s="44"/>
      <c r="AO251" s="44"/>
      <c r="AP251" s="44"/>
      <c r="AQ251" s="44"/>
      <c r="AR251" s="44"/>
      <c r="AS251" s="44"/>
      <c r="AT251" s="44"/>
      <c r="AU251" s="44"/>
      <c r="AV251" s="1107">
        <v>15</v>
      </c>
      <c r="AW251" s="1107"/>
      <c r="AX251" s="25" t="s">
        <v>775</v>
      </c>
      <c r="AY251" s="26"/>
      <c r="AZ251" s="251"/>
      <c r="BA251" s="252"/>
      <c r="BB251" s="30">
        <f t="shared" si="4"/>
        <v>15</v>
      </c>
      <c r="BC251" s="31"/>
    </row>
    <row r="252" spans="1:55" ht="14.25" customHeight="1" x14ac:dyDescent="0.15">
      <c r="A252" s="32">
        <v>22</v>
      </c>
      <c r="B252" s="17">
        <v>6606</v>
      </c>
      <c r="C252" s="19" t="s">
        <v>22584</v>
      </c>
      <c r="D252" s="186"/>
      <c r="E252" s="187"/>
      <c r="F252" s="187"/>
      <c r="G252" s="187"/>
      <c r="M252" s="20"/>
      <c r="S252" s="187"/>
      <c r="T252" s="208"/>
      <c r="U252" s="42" t="s">
        <v>2773</v>
      </c>
      <c r="V252" s="43"/>
      <c r="W252" s="43"/>
      <c r="X252" s="43"/>
      <c r="Y252" s="43"/>
      <c r="Z252" s="43"/>
      <c r="AA252" s="100"/>
      <c r="AB252" s="100"/>
      <c r="AC252" s="43"/>
      <c r="AD252" s="239"/>
      <c r="AE252" s="239"/>
      <c r="AF252" s="239"/>
      <c r="AG252" s="44"/>
      <c r="AH252" s="44"/>
      <c r="AI252" s="239"/>
      <c r="AJ252" s="239"/>
      <c r="AK252" s="239"/>
      <c r="AL252" s="239"/>
      <c r="AM252" s="239"/>
      <c r="AN252" s="44"/>
      <c r="AO252" s="44"/>
      <c r="AP252" s="44"/>
      <c r="AQ252" s="44"/>
      <c r="AR252" s="44"/>
      <c r="AS252" s="44"/>
      <c r="AT252" s="44"/>
      <c r="AU252" s="44"/>
      <c r="AV252" s="1107">
        <v>13</v>
      </c>
      <c r="AW252" s="1107"/>
      <c r="AX252" s="25" t="s">
        <v>775</v>
      </c>
      <c r="AY252" s="26"/>
      <c r="AZ252" s="251"/>
      <c r="BA252" s="252"/>
      <c r="BB252" s="30">
        <f t="shared" si="4"/>
        <v>13</v>
      </c>
      <c r="BC252" s="31"/>
    </row>
    <row r="253" spans="1:55" ht="14.25" customHeight="1" x14ac:dyDescent="0.15">
      <c r="A253" s="32">
        <v>22</v>
      </c>
      <c r="B253" s="17">
        <v>6607</v>
      </c>
      <c r="C253" s="19" t="s">
        <v>22585</v>
      </c>
      <c r="D253" s="186"/>
      <c r="E253" s="187"/>
      <c r="F253" s="187"/>
      <c r="G253" s="187"/>
      <c r="M253" s="20"/>
      <c r="S253" s="187"/>
      <c r="T253" s="208"/>
      <c r="U253" s="42" t="s">
        <v>2775</v>
      </c>
      <c r="V253" s="43"/>
      <c r="W253" s="43"/>
      <c r="X253" s="43"/>
      <c r="Y253" s="43"/>
      <c r="Z253" s="43"/>
      <c r="AA253" s="100"/>
      <c r="AB253" s="100"/>
      <c r="AC253" s="43"/>
      <c r="AD253" s="239"/>
      <c r="AE253" s="239"/>
      <c r="AF253" s="239"/>
      <c r="AG253" s="44"/>
      <c r="AH253" s="44"/>
      <c r="AI253" s="239"/>
      <c r="AJ253" s="239"/>
      <c r="AK253" s="239"/>
      <c r="AL253" s="239"/>
      <c r="AM253" s="239"/>
      <c r="AN253" s="44"/>
      <c r="AO253" s="44"/>
      <c r="AP253" s="44"/>
      <c r="AQ253" s="44"/>
      <c r="AR253" s="44"/>
      <c r="AS253" s="44"/>
      <c r="AT253" s="44"/>
      <c r="AU253" s="44"/>
      <c r="AV253" s="1107">
        <v>12</v>
      </c>
      <c r="AW253" s="1107"/>
      <c r="AX253" s="25" t="s">
        <v>775</v>
      </c>
      <c r="AY253" s="26"/>
      <c r="AZ253" s="251"/>
      <c r="BA253" s="252"/>
      <c r="BB253" s="30">
        <f t="shared" si="4"/>
        <v>12</v>
      </c>
      <c r="BC253" s="31"/>
    </row>
    <row r="254" spans="1:55" ht="14.25" customHeight="1" x14ac:dyDescent="0.15">
      <c r="A254" s="32">
        <v>22</v>
      </c>
      <c r="B254" s="17">
        <v>6608</v>
      </c>
      <c r="C254" s="19" t="s">
        <v>22586</v>
      </c>
      <c r="D254" s="186"/>
      <c r="E254" s="187"/>
      <c r="F254" s="187"/>
      <c r="G254" s="187"/>
      <c r="M254" s="20"/>
      <c r="S254" s="187"/>
      <c r="T254" s="208"/>
      <c r="U254" s="42" t="s">
        <v>2777</v>
      </c>
      <c r="V254" s="43"/>
      <c r="W254" s="43"/>
      <c r="X254" s="43"/>
      <c r="Y254" s="43"/>
      <c r="Z254" s="43"/>
      <c r="AA254" s="100"/>
      <c r="AB254" s="100"/>
      <c r="AC254" s="43"/>
      <c r="AD254" s="239"/>
      <c r="AE254" s="239"/>
      <c r="AF254" s="239"/>
      <c r="AG254" s="44"/>
      <c r="AH254" s="44"/>
      <c r="AI254" s="239"/>
      <c r="AJ254" s="239"/>
      <c r="AK254" s="239"/>
      <c r="AL254" s="239"/>
      <c r="AM254" s="239"/>
      <c r="AN254" s="44"/>
      <c r="AO254" s="44"/>
      <c r="AP254" s="44"/>
      <c r="AQ254" s="44"/>
      <c r="AR254" s="44"/>
      <c r="AS254" s="44"/>
      <c r="AT254" s="44"/>
      <c r="AU254" s="44"/>
      <c r="AV254" s="1107">
        <v>11</v>
      </c>
      <c r="AW254" s="1107"/>
      <c r="AX254" s="25" t="s">
        <v>775</v>
      </c>
      <c r="AY254" s="26"/>
      <c r="AZ254" s="251"/>
      <c r="BA254" s="252"/>
      <c r="BB254" s="30">
        <f t="shared" si="4"/>
        <v>11</v>
      </c>
      <c r="BC254" s="31"/>
    </row>
    <row r="255" spans="1:55" ht="14.25" customHeight="1" x14ac:dyDescent="0.15">
      <c r="A255" s="32">
        <v>22</v>
      </c>
      <c r="B255" s="17">
        <v>6609</v>
      </c>
      <c r="C255" s="19" t="s">
        <v>22587</v>
      </c>
      <c r="D255" s="186"/>
      <c r="E255" s="187"/>
      <c r="F255" s="187"/>
      <c r="G255" s="187"/>
      <c r="M255" s="20"/>
      <c r="S255" s="187"/>
      <c r="T255" s="208"/>
      <c r="U255" s="42" t="s">
        <v>2779</v>
      </c>
      <c r="V255" s="43"/>
      <c r="W255" s="43"/>
      <c r="X255" s="43"/>
      <c r="Y255" s="43"/>
      <c r="Z255" s="43"/>
      <c r="AA255" s="100"/>
      <c r="AB255" s="100"/>
      <c r="AC255" s="43"/>
      <c r="AD255" s="239"/>
      <c r="AE255" s="239"/>
      <c r="AF255" s="239"/>
      <c r="AG255" s="44"/>
      <c r="AH255" s="44"/>
      <c r="AI255" s="239"/>
      <c r="AJ255" s="239"/>
      <c r="AK255" s="239"/>
      <c r="AL255" s="239"/>
      <c r="AM255" s="239"/>
      <c r="AN255" s="44"/>
      <c r="AO255" s="44"/>
      <c r="AP255" s="44"/>
      <c r="AQ255" s="44"/>
      <c r="AR255" s="44"/>
      <c r="AS255" s="44"/>
      <c r="AT255" s="44"/>
      <c r="AU255" s="44"/>
      <c r="AV255" s="1107">
        <v>10</v>
      </c>
      <c r="AW255" s="1107"/>
      <c r="AX255" s="25" t="s">
        <v>775</v>
      </c>
      <c r="AY255" s="26"/>
      <c r="AZ255" s="251"/>
      <c r="BA255" s="252"/>
      <c r="BB255" s="30">
        <f t="shared" si="4"/>
        <v>10</v>
      </c>
      <c r="BC255" s="31"/>
    </row>
    <row r="256" spans="1:55" ht="14.25" customHeight="1" x14ac:dyDescent="0.15">
      <c r="A256" s="32">
        <v>22</v>
      </c>
      <c r="B256" s="17">
        <v>6610</v>
      </c>
      <c r="C256" s="19" t="s">
        <v>22588</v>
      </c>
      <c r="D256" s="186"/>
      <c r="E256" s="187"/>
      <c r="F256" s="187"/>
      <c r="G256" s="187"/>
      <c r="M256" s="20"/>
      <c r="S256" s="187"/>
      <c r="T256" s="208"/>
      <c r="U256" s="42" t="s">
        <v>2781</v>
      </c>
      <c r="V256" s="43"/>
      <c r="W256" s="43"/>
      <c r="X256" s="43"/>
      <c r="Y256" s="43"/>
      <c r="Z256" s="43"/>
      <c r="AA256" s="100"/>
      <c r="AB256" s="100"/>
      <c r="AC256" s="43"/>
      <c r="AD256" s="239"/>
      <c r="AE256" s="239"/>
      <c r="AF256" s="239"/>
      <c r="AG256" s="44"/>
      <c r="AH256" s="44"/>
      <c r="AI256" s="239"/>
      <c r="AJ256" s="239"/>
      <c r="AK256" s="239"/>
      <c r="AL256" s="239"/>
      <c r="AM256" s="239"/>
      <c r="AN256" s="44"/>
      <c r="AO256" s="44"/>
      <c r="AP256" s="44"/>
      <c r="AQ256" s="44"/>
      <c r="AR256" s="44"/>
      <c r="AS256" s="44"/>
      <c r="AT256" s="44"/>
      <c r="AU256" s="44"/>
      <c r="AV256" s="1107">
        <v>10</v>
      </c>
      <c r="AW256" s="1107"/>
      <c r="AX256" s="25" t="s">
        <v>775</v>
      </c>
      <c r="AY256" s="26"/>
      <c r="AZ256" s="251"/>
      <c r="BA256" s="252"/>
      <c r="BB256" s="30">
        <f t="shared" si="4"/>
        <v>10</v>
      </c>
      <c r="BC256" s="31"/>
    </row>
    <row r="257" spans="1:55" ht="14.25" customHeight="1" x14ac:dyDescent="0.15">
      <c r="A257" s="32">
        <v>22</v>
      </c>
      <c r="B257" s="17">
        <v>6611</v>
      </c>
      <c r="C257" s="19" t="s">
        <v>22589</v>
      </c>
      <c r="D257" s="186"/>
      <c r="E257" s="187"/>
      <c r="F257" s="187"/>
      <c r="G257" s="187"/>
      <c r="M257" s="20"/>
      <c r="S257" s="187"/>
      <c r="T257" s="208"/>
      <c r="U257" s="42" t="s">
        <v>2783</v>
      </c>
      <c r="V257" s="43"/>
      <c r="W257" s="43"/>
      <c r="X257" s="43"/>
      <c r="Y257" s="43"/>
      <c r="Z257" s="43"/>
      <c r="AA257" s="100"/>
      <c r="AB257" s="100"/>
      <c r="AC257" s="43"/>
      <c r="AD257" s="239"/>
      <c r="AE257" s="239"/>
      <c r="AF257" s="239"/>
      <c r="AG257" s="44"/>
      <c r="AH257" s="44"/>
      <c r="AI257" s="239"/>
      <c r="AJ257" s="239"/>
      <c r="AK257" s="239"/>
      <c r="AL257" s="239"/>
      <c r="AM257" s="239"/>
      <c r="AN257" s="44"/>
      <c r="AO257" s="44"/>
      <c r="AP257" s="44"/>
      <c r="AQ257" s="44"/>
      <c r="AR257" s="44"/>
      <c r="AS257" s="44"/>
      <c r="AT257" s="44"/>
      <c r="AU257" s="44"/>
      <c r="AV257" s="1107">
        <v>9</v>
      </c>
      <c r="AW257" s="1107"/>
      <c r="AX257" s="25" t="s">
        <v>775</v>
      </c>
      <c r="AY257" s="26"/>
      <c r="AZ257" s="251"/>
      <c r="BA257" s="252"/>
      <c r="BB257" s="30">
        <f t="shared" si="4"/>
        <v>9</v>
      </c>
      <c r="BC257" s="31"/>
    </row>
    <row r="258" spans="1:55" ht="14.25" customHeight="1" x14ac:dyDescent="0.15">
      <c r="A258" s="32">
        <v>22</v>
      </c>
      <c r="B258" s="17">
        <v>6612</v>
      </c>
      <c r="C258" s="19" t="s">
        <v>22590</v>
      </c>
      <c r="D258" s="186"/>
      <c r="E258" s="187"/>
      <c r="F258" s="187"/>
      <c r="G258" s="187"/>
      <c r="M258" s="20"/>
      <c r="S258" s="187"/>
      <c r="T258" s="208"/>
      <c r="U258" s="42" t="s">
        <v>2785</v>
      </c>
      <c r="V258" s="43"/>
      <c r="W258" s="43"/>
      <c r="X258" s="43"/>
      <c r="Y258" s="43"/>
      <c r="Z258" s="43"/>
      <c r="AA258" s="100"/>
      <c r="AB258" s="100"/>
      <c r="AC258" s="43"/>
      <c r="AD258" s="239"/>
      <c r="AE258" s="239"/>
      <c r="AF258" s="239"/>
      <c r="AG258" s="44"/>
      <c r="AH258" s="44"/>
      <c r="AI258" s="239"/>
      <c r="AJ258" s="239"/>
      <c r="AK258" s="239"/>
      <c r="AL258" s="239"/>
      <c r="AM258" s="239"/>
      <c r="AN258" s="44"/>
      <c r="AO258" s="44"/>
      <c r="AP258" s="44"/>
      <c r="AQ258" s="44"/>
      <c r="AR258" s="44"/>
      <c r="AS258" s="44"/>
      <c r="AT258" s="44"/>
      <c r="AU258" s="44"/>
      <c r="AV258" s="1107">
        <v>8</v>
      </c>
      <c r="AW258" s="1107"/>
      <c r="AX258" s="25" t="s">
        <v>775</v>
      </c>
      <c r="AY258" s="26"/>
      <c r="AZ258" s="251"/>
      <c r="BA258" s="252"/>
      <c r="BB258" s="30">
        <f t="shared" si="4"/>
        <v>8</v>
      </c>
      <c r="BC258" s="31"/>
    </row>
    <row r="259" spans="1:55" ht="14.25" customHeight="1" x14ac:dyDescent="0.15">
      <c r="A259" s="32">
        <v>22</v>
      </c>
      <c r="B259" s="17">
        <v>6613</v>
      </c>
      <c r="C259" s="19" t="s">
        <v>22591</v>
      </c>
      <c r="D259" s="186"/>
      <c r="E259" s="187"/>
      <c r="F259" s="187"/>
      <c r="G259" s="187"/>
      <c r="M259" s="20"/>
      <c r="S259" s="187"/>
      <c r="T259" s="208"/>
      <c r="U259" s="42" t="s">
        <v>2787</v>
      </c>
      <c r="V259" s="43"/>
      <c r="W259" s="43"/>
      <c r="X259" s="43"/>
      <c r="Y259" s="43"/>
      <c r="Z259" s="43"/>
      <c r="AA259" s="100"/>
      <c r="AB259" s="100"/>
      <c r="AC259" s="43"/>
      <c r="AD259" s="239"/>
      <c r="AE259" s="239"/>
      <c r="AF259" s="239"/>
      <c r="AG259" s="44"/>
      <c r="AH259" s="44"/>
      <c r="AI259" s="239"/>
      <c r="AJ259" s="239"/>
      <c r="AK259" s="239"/>
      <c r="AL259" s="239"/>
      <c r="AM259" s="239"/>
      <c r="AN259" s="44"/>
      <c r="AO259" s="44"/>
      <c r="AP259" s="44"/>
      <c r="AQ259" s="44"/>
      <c r="AR259" s="44"/>
      <c r="AS259" s="44"/>
      <c r="AT259" s="44"/>
      <c r="AU259" s="44"/>
      <c r="AV259" s="1107">
        <v>8</v>
      </c>
      <c r="AW259" s="1107"/>
      <c r="AX259" s="25" t="s">
        <v>775</v>
      </c>
      <c r="AY259" s="26"/>
      <c r="AZ259" s="251"/>
      <c r="BA259" s="252"/>
      <c r="BB259" s="30">
        <f t="shared" si="4"/>
        <v>8</v>
      </c>
      <c r="BC259" s="31"/>
    </row>
    <row r="260" spans="1:55" ht="14.25" customHeight="1" x14ac:dyDescent="0.15">
      <c r="A260" s="32">
        <v>22</v>
      </c>
      <c r="B260" s="17">
        <v>6614</v>
      </c>
      <c r="C260" s="19" t="s">
        <v>22592</v>
      </c>
      <c r="D260" s="186"/>
      <c r="E260" s="187"/>
      <c r="F260" s="187"/>
      <c r="G260" s="187"/>
      <c r="M260" s="20"/>
      <c r="S260" s="187"/>
      <c r="T260" s="208"/>
      <c r="U260" s="42" t="s">
        <v>2789</v>
      </c>
      <c r="V260" s="43"/>
      <c r="W260" s="43"/>
      <c r="X260" s="43"/>
      <c r="Y260" s="43"/>
      <c r="Z260" s="43"/>
      <c r="AA260" s="100"/>
      <c r="AB260" s="100"/>
      <c r="AC260" s="43"/>
      <c r="AD260" s="239"/>
      <c r="AE260" s="239"/>
      <c r="AF260" s="239"/>
      <c r="AG260" s="44"/>
      <c r="AH260" s="44"/>
      <c r="AI260" s="239"/>
      <c r="AJ260" s="239"/>
      <c r="AK260" s="239"/>
      <c r="AL260" s="239"/>
      <c r="AM260" s="239"/>
      <c r="AN260" s="44"/>
      <c r="AO260" s="44"/>
      <c r="AP260" s="44"/>
      <c r="AQ260" s="44"/>
      <c r="AR260" s="44"/>
      <c r="AS260" s="44"/>
      <c r="AT260" s="44"/>
      <c r="AU260" s="44"/>
      <c r="AV260" s="1107">
        <v>8</v>
      </c>
      <c r="AW260" s="1107"/>
      <c r="AX260" s="25" t="s">
        <v>775</v>
      </c>
      <c r="AY260" s="26"/>
      <c r="AZ260" s="251"/>
      <c r="BA260" s="252"/>
      <c r="BB260" s="30">
        <f t="shared" si="4"/>
        <v>8</v>
      </c>
      <c r="BC260" s="31"/>
    </row>
    <row r="261" spans="1:55" ht="14.25" customHeight="1" x14ac:dyDescent="0.15">
      <c r="A261" s="32">
        <v>22</v>
      </c>
      <c r="B261" s="17">
        <v>6615</v>
      </c>
      <c r="C261" s="19" t="s">
        <v>22593</v>
      </c>
      <c r="D261" s="186"/>
      <c r="E261" s="187"/>
      <c r="F261" s="187"/>
      <c r="G261" s="187"/>
      <c r="M261" s="24"/>
      <c r="N261" s="25"/>
      <c r="O261" s="25"/>
      <c r="P261" s="25"/>
      <c r="Q261" s="25"/>
      <c r="R261" s="25"/>
      <c r="S261" s="211"/>
      <c r="T261" s="215"/>
      <c r="U261" s="42" t="s">
        <v>2791</v>
      </c>
      <c r="V261" s="43"/>
      <c r="W261" s="43"/>
      <c r="X261" s="43"/>
      <c r="Y261" s="43"/>
      <c r="Z261" s="43"/>
      <c r="AA261" s="100"/>
      <c r="AB261" s="100"/>
      <c r="AC261" s="43"/>
      <c r="AD261" s="239"/>
      <c r="AE261" s="239"/>
      <c r="AF261" s="239"/>
      <c r="AG261" s="44"/>
      <c r="AH261" s="44"/>
      <c r="AI261" s="239"/>
      <c r="AJ261" s="239"/>
      <c r="AK261" s="239"/>
      <c r="AL261" s="239"/>
      <c r="AM261" s="239"/>
      <c r="AN261" s="44"/>
      <c r="AO261" s="44"/>
      <c r="AP261" s="44"/>
      <c r="AQ261" s="44"/>
      <c r="AR261" s="44"/>
      <c r="AS261" s="44"/>
      <c r="AT261" s="44"/>
      <c r="AU261" s="44"/>
      <c r="AV261" s="1107">
        <v>8</v>
      </c>
      <c r="AW261" s="1107"/>
      <c r="AX261" s="25" t="s">
        <v>775</v>
      </c>
      <c r="AY261" s="26"/>
      <c r="AZ261" s="251"/>
      <c r="BA261" s="252"/>
      <c r="BB261" s="30">
        <f t="shared" si="4"/>
        <v>8</v>
      </c>
      <c r="BC261" s="31"/>
    </row>
    <row r="262" spans="1:55" ht="14.25" customHeight="1" x14ac:dyDescent="0.15">
      <c r="A262" s="32">
        <v>22</v>
      </c>
      <c r="B262" s="17">
        <v>6616</v>
      </c>
      <c r="C262" s="19" t="s">
        <v>22594</v>
      </c>
      <c r="D262" s="186"/>
      <c r="E262" s="187"/>
      <c r="F262" s="187"/>
      <c r="G262" s="187"/>
      <c r="M262" s="20" t="s">
        <v>22595</v>
      </c>
      <c r="S262" s="187"/>
      <c r="T262" s="208"/>
      <c r="U262" s="42" t="s">
        <v>2794</v>
      </c>
      <c r="V262" s="43"/>
      <c r="W262" s="43"/>
      <c r="X262" s="43"/>
      <c r="Y262" s="43"/>
      <c r="Z262" s="43"/>
      <c r="AA262" s="100"/>
      <c r="AB262" s="100"/>
      <c r="AC262" s="43"/>
      <c r="AD262" s="239"/>
      <c r="AE262" s="239"/>
      <c r="AF262" s="239"/>
      <c r="AG262" s="44"/>
      <c r="AH262" s="44"/>
      <c r="AI262" s="239"/>
      <c r="AJ262" s="239"/>
      <c r="AK262" s="239"/>
      <c r="AL262" s="239"/>
      <c r="AM262" s="239"/>
      <c r="AN262" s="44"/>
      <c r="AO262" s="44"/>
      <c r="AP262" s="44"/>
      <c r="AQ262" s="44"/>
      <c r="AR262" s="44"/>
      <c r="AS262" s="44"/>
      <c r="AT262" s="44"/>
      <c r="AU262" s="44"/>
      <c r="AV262" s="1107">
        <v>50</v>
      </c>
      <c r="AW262" s="1107"/>
      <c r="AX262" s="25" t="s">
        <v>775</v>
      </c>
      <c r="AY262" s="26"/>
      <c r="AZ262" s="251"/>
      <c r="BA262" s="252"/>
      <c r="BB262" s="30">
        <f t="shared" si="4"/>
        <v>50</v>
      </c>
      <c r="BC262" s="31"/>
    </row>
    <row r="263" spans="1:55" ht="14.25" customHeight="1" x14ac:dyDescent="0.15">
      <c r="A263" s="32">
        <v>22</v>
      </c>
      <c r="B263" s="17">
        <v>6617</v>
      </c>
      <c r="C263" s="19" t="s">
        <v>22596</v>
      </c>
      <c r="D263" s="186"/>
      <c r="E263" s="187"/>
      <c r="F263" s="187"/>
      <c r="G263" s="187"/>
      <c r="M263" s="20"/>
      <c r="S263" s="187"/>
      <c r="T263" s="208"/>
      <c r="U263" s="42" t="s">
        <v>2796</v>
      </c>
      <c r="V263" s="43"/>
      <c r="W263" s="43"/>
      <c r="X263" s="43"/>
      <c r="Y263" s="43"/>
      <c r="Z263" s="43"/>
      <c r="AA263" s="100"/>
      <c r="AB263" s="100"/>
      <c r="AC263" s="43"/>
      <c r="AD263" s="239"/>
      <c r="AE263" s="239"/>
      <c r="AF263" s="239"/>
      <c r="AG263" s="44"/>
      <c r="AH263" s="44"/>
      <c r="AI263" s="239"/>
      <c r="AJ263" s="239"/>
      <c r="AK263" s="239"/>
      <c r="AL263" s="239"/>
      <c r="AM263" s="239"/>
      <c r="AN263" s="44"/>
      <c r="AO263" s="44"/>
      <c r="AP263" s="44"/>
      <c r="AQ263" s="44"/>
      <c r="AR263" s="44"/>
      <c r="AS263" s="44"/>
      <c r="AT263" s="44"/>
      <c r="AU263" s="44"/>
      <c r="AV263" s="1107">
        <v>38</v>
      </c>
      <c r="AW263" s="1107"/>
      <c r="AX263" s="25" t="s">
        <v>775</v>
      </c>
      <c r="AY263" s="26"/>
      <c r="AZ263" s="251"/>
      <c r="BA263" s="252"/>
      <c r="BB263" s="30">
        <f t="shared" si="4"/>
        <v>38</v>
      </c>
      <c r="BC263" s="31"/>
    </row>
    <row r="264" spans="1:55" ht="14.25" customHeight="1" x14ac:dyDescent="0.15">
      <c r="A264" s="32">
        <v>22</v>
      </c>
      <c r="B264" s="17">
        <v>6618</v>
      </c>
      <c r="C264" s="19" t="s">
        <v>22597</v>
      </c>
      <c r="D264" s="186"/>
      <c r="E264" s="187"/>
      <c r="F264" s="187"/>
      <c r="G264" s="187"/>
      <c r="M264" s="20"/>
      <c r="S264" s="187"/>
      <c r="T264" s="208"/>
      <c r="U264" s="42" t="s">
        <v>2798</v>
      </c>
      <c r="V264" s="43"/>
      <c r="W264" s="43"/>
      <c r="X264" s="43"/>
      <c r="Y264" s="43"/>
      <c r="Z264" s="43"/>
      <c r="AA264" s="100"/>
      <c r="AB264" s="100"/>
      <c r="AC264" s="43"/>
      <c r="AD264" s="239"/>
      <c r="AE264" s="239"/>
      <c r="AF264" s="239"/>
      <c r="AG264" s="44"/>
      <c r="AH264" s="44"/>
      <c r="AI264" s="239"/>
      <c r="AJ264" s="239"/>
      <c r="AK264" s="239"/>
      <c r="AL264" s="239"/>
      <c r="AM264" s="239"/>
      <c r="AN264" s="44"/>
      <c r="AO264" s="44"/>
      <c r="AP264" s="44"/>
      <c r="AQ264" s="44"/>
      <c r="AR264" s="44"/>
      <c r="AS264" s="44"/>
      <c r="AT264" s="44"/>
      <c r="AU264" s="44"/>
      <c r="AV264" s="1107">
        <v>30</v>
      </c>
      <c r="AW264" s="1107"/>
      <c r="AX264" s="25" t="s">
        <v>775</v>
      </c>
      <c r="AY264" s="26"/>
      <c r="AZ264" s="251"/>
      <c r="BA264" s="252"/>
      <c r="BB264" s="30">
        <f t="shared" si="4"/>
        <v>30</v>
      </c>
      <c r="BC264" s="31"/>
    </row>
    <row r="265" spans="1:55" ht="14.25" customHeight="1" x14ac:dyDescent="0.15">
      <c r="A265" s="32">
        <v>22</v>
      </c>
      <c r="B265" s="17">
        <v>6619</v>
      </c>
      <c r="C265" s="19" t="s">
        <v>22598</v>
      </c>
      <c r="D265" s="186"/>
      <c r="E265" s="187"/>
      <c r="F265" s="187"/>
      <c r="G265" s="187"/>
      <c r="M265" s="20"/>
      <c r="S265" s="187"/>
      <c r="T265" s="208"/>
      <c r="U265" s="42" t="s">
        <v>2800</v>
      </c>
      <c r="V265" s="43"/>
      <c r="W265" s="43"/>
      <c r="X265" s="43"/>
      <c r="Y265" s="43"/>
      <c r="Z265" s="43"/>
      <c r="AA265" s="100"/>
      <c r="AB265" s="100"/>
      <c r="AC265" s="43"/>
      <c r="AD265" s="239"/>
      <c r="AE265" s="239"/>
      <c r="AF265" s="239"/>
      <c r="AG265" s="44"/>
      <c r="AH265" s="44"/>
      <c r="AI265" s="239"/>
      <c r="AJ265" s="239"/>
      <c r="AK265" s="239"/>
      <c r="AL265" s="239"/>
      <c r="AM265" s="239"/>
      <c r="AN265" s="44"/>
      <c r="AO265" s="44"/>
      <c r="AP265" s="44"/>
      <c r="AQ265" s="44"/>
      <c r="AR265" s="44"/>
      <c r="AS265" s="44"/>
      <c r="AT265" s="44"/>
      <c r="AU265" s="44"/>
      <c r="AV265" s="1107">
        <v>24</v>
      </c>
      <c r="AW265" s="1107"/>
      <c r="AX265" s="25" t="s">
        <v>775</v>
      </c>
      <c r="AY265" s="26"/>
      <c r="AZ265" s="251"/>
      <c r="BA265" s="252"/>
      <c r="BB265" s="30">
        <f t="shared" si="4"/>
        <v>24</v>
      </c>
      <c r="BC265" s="31"/>
    </row>
    <row r="266" spans="1:55" ht="14.25" customHeight="1" x14ac:dyDescent="0.15">
      <c r="A266" s="32">
        <v>22</v>
      </c>
      <c r="B266" s="17">
        <v>6620</v>
      </c>
      <c r="C266" s="19" t="s">
        <v>22599</v>
      </c>
      <c r="D266" s="186"/>
      <c r="E266" s="187"/>
      <c r="F266" s="187"/>
      <c r="G266" s="187"/>
      <c r="M266" s="20"/>
      <c r="S266" s="187"/>
      <c r="T266" s="208"/>
      <c r="U266" s="42" t="s">
        <v>2802</v>
      </c>
      <c r="V266" s="43"/>
      <c r="W266" s="43"/>
      <c r="X266" s="43"/>
      <c r="Y266" s="43"/>
      <c r="Z266" s="43"/>
      <c r="AA266" s="100"/>
      <c r="AB266" s="100"/>
      <c r="AC266" s="43"/>
      <c r="AD266" s="239"/>
      <c r="AE266" s="239"/>
      <c r="AF266" s="239"/>
      <c r="AG266" s="44"/>
      <c r="AH266" s="44"/>
      <c r="AI266" s="239"/>
      <c r="AJ266" s="239"/>
      <c r="AK266" s="239"/>
      <c r="AL266" s="239"/>
      <c r="AM266" s="239"/>
      <c r="AN266" s="44"/>
      <c r="AO266" s="44"/>
      <c r="AP266" s="44"/>
      <c r="AQ266" s="44"/>
      <c r="AR266" s="44"/>
      <c r="AS266" s="44"/>
      <c r="AT266" s="44"/>
      <c r="AU266" s="44"/>
      <c r="AV266" s="1107">
        <v>22</v>
      </c>
      <c r="AW266" s="1107"/>
      <c r="AX266" s="25" t="s">
        <v>775</v>
      </c>
      <c r="AY266" s="26"/>
      <c r="AZ266" s="251"/>
      <c r="BA266" s="252"/>
      <c r="BB266" s="30">
        <f t="shared" si="4"/>
        <v>22</v>
      </c>
      <c r="BC266" s="31"/>
    </row>
    <row r="267" spans="1:55" ht="14.25" customHeight="1" x14ac:dyDescent="0.15">
      <c r="A267" s="32">
        <v>22</v>
      </c>
      <c r="B267" s="17">
        <v>6621</v>
      </c>
      <c r="C267" s="19" t="s">
        <v>22600</v>
      </c>
      <c r="D267" s="186"/>
      <c r="E267" s="187"/>
      <c r="F267" s="187"/>
      <c r="G267" s="187"/>
      <c r="M267" s="24"/>
      <c r="N267" s="25"/>
      <c r="O267" s="25"/>
      <c r="P267" s="25"/>
      <c r="Q267" s="25"/>
      <c r="R267" s="25"/>
      <c r="S267" s="211"/>
      <c r="T267" s="215"/>
      <c r="U267" s="42" t="s">
        <v>2804</v>
      </c>
      <c r="V267" s="43"/>
      <c r="W267" s="43"/>
      <c r="X267" s="43"/>
      <c r="Y267" s="43"/>
      <c r="Z267" s="43"/>
      <c r="AA267" s="100"/>
      <c r="AB267" s="100"/>
      <c r="AC267" s="43"/>
      <c r="AD267" s="239"/>
      <c r="AE267" s="239"/>
      <c r="AF267" s="239"/>
      <c r="AG267" s="44"/>
      <c r="AH267" s="44"/>
      <c r="AI267" s="239"/>
      <c r="AJ267" s="239"/>
      <c r="AK267" s="239"/>
      <c r="AL267" s="239"/>
      <c r="AM267" s="239"/>
      <c r="AN267" s="44"/>
      <c r="AO267" s="44"/>
      <c r="AP267" s="44"/>
      <c r="AQ267" s="44"/>
      <c r="AR267" s="44"/>
      <c r="AS267" s="44"/>
      <c r="AT267" s="44"/>
      <c r="AU267" s="44"/>
      <c r="AV267" s="1107">
        <v>19</v>
      </c>
      <c r="AW267" s="1107"/>
      <c r="AX267" s="25" t="s">
        <v>775</v>
      </c>
      <c r="AY267" s="26"/>
      <c r="AZ267" s="251"/>
      <c r="BA267" s="252"/>
      <c r="BB267" s="30">
        <f t="shared" si="4"/>
        <v>19</v>
      </c>
      <c r="BC267" s="31"/>
    </row>
    <row r="268" spans="1:55" ht="14.25" customHeight="1" x14ac:dyDescent="0.15">
      <c r="A268" s="32">
        <v>22</v>
      </c>
      <c r="B268" s="17">
        <v>6622</v>
      </c>
      <c r="C268" s="19" t="s">
        <v>22601</v>
      </c>
      <c r="D268" s="186"/>
      <c r="E268" s="187"/>
      <c r="F268" s="187"/>
      <c r="G268" s="187"/>
      <c r="M268" s="20" t="s">
        <v>22602</v>
      </c>
      <c r="S268" s="187"/>
      <c r="T268" s="208"/>
      <c r="U268" s="42" t="s">
        <v>2807</v>
      </c>
      <c r="V268" s="43"/>
      <c r="W268" s="43"/>
      <c r="X268" s="43"/>
      <c r="Y268" s="43"/>
      <c r="Z268" s="43"/>
      <c r="AA268" s="100"/>
      <c r="AB268" s="100"/>
      <c r="AC268" s="43"/>
      <c r="AD268" s="239"/>
      <c r="AE268" s="239"/>
      <c r="AF268" s="239"/>
      <c r="AG268" s="44"/>
      <c r="AH268" s="44"/>
      <c r="AI268" s="239"/>
      <c r="AJ268" s="239"/>
      <c r="AK268" s="239"/>
      <c r="AL268" s="239"/>
      <c r="AM268" s="239"/>
      <c r="AN268" s="44"/>
      <c r="AO268" s="44"/>
      <c r="AP268" s="44"/>
      <c r="AQ268" s="44"/>
      <c r="AR268" s="44"/>
      <c r="AS268" s="44"/>
      <c r="AT268" s="44"/>
      <c r="AU268" s="44"/>
      <c r="AV268" s="1107">
        <v>149</v>
      </c>
      <c r="AW268" s="1107"/>
      <c r="AX268" s="25" t="s">
        <v>775</v>
      </c>
      <c r="AY268" s="26"/>
      <c r="AZ268" s="251"/>
      <c r="BA268" s="252"/>
      <c r="BB268" s="30">
        <f t="shared" si="4"/>
        <v>149</v>
      </c>
      <c r="BC268" s="31"/>
    </row>
    <row r="269" spans="1:55" ht="14.25" customHeight="1" x14ac:dyDescent="0.15">
      <c r="A269" s="32">
        <v>22</v>
      </c>
      <c r="B269" s="17">
        <v>6623</v>
      </c>
      <c r="C269" s="19" t="s">
        <v>22603</v>
      </c>
      <c r="D269" s="186"/>
      <c r="E269" s="187"/>
      <c r="F269" s="187"/>
      <c r="G269" s="187"/>
      <c r="M269" s="20"/>
      <c r="S269" s="187"/>
      <c r="T269" s="208"/>
      <c r="U269" s="42" t="s">
        <v>2809</v>
      </c>
      <c r="V269" s="43"/>
      <c r="W269" s="43"/>
      <c r="X269" s="43"/>
      <c r="Y269" s="43"/>
      <c r="Z269" s="43"/>
      <c r="AA269" s="100"/>
      <c r="AB269" s="100"/>
      <c r="AC269" s="43"/>
      <c r="AD269" s="239"/>
      <c r="AE269" s="239"/>
      <c r="AF269" s="239"/>
      <c r="AG269" s="44"/>
      <c r="AH269" s="44"/>
      <c r="AI269" s="239"/>
      <c r="AJ269" s="239"/>
      <c r="AK269" s="239"/>
      <c r="AL269" s="239"/>
      <c r="AM269" s="239"/>
      <c r="AN269" s="44"/>
      <c r="AO269" s="44"/>
      <c r="AP269" s="44"/>
      <c r="AQ269" s="44"/>
      <c r="AR269" s="44"/>
      <c r="AS269" s="44"/>
      <c r="AT269" s="44"/>
      <c r="AU269" s="44"/>
      <c r="AV269" s="1107">
        <v>149</v>
      </c>
      <c r="AW269" s="1107"/>
      <c r="AX269" s="25" t="s">
        <v>775</v>
      </c>
      <c r="AY269" s="26"/>
      <c r="AZ269" s="251"/>
      <c r="BA269" s="252"/>
      <c r="BB269" s="30">
        <f t="shared" si="4"/>
        <v>149</v>
      </c>
      <c r="BC269" s="31"/>
    </row>
    <row r="270" spans="1:55" ht="14.25" customHeight="1" x14ac:dyDescent="0.15">
      <c r="A270" s="32">
        <v>22</v>
      </c>
      <c r="B270" s="17">
        <v>6624</v>
      </c>
      <c r="C270" s="19" t="s">
        <v>22604</v>
      </c>
      <c r="D270" s="186"/>
      <c r="E270" s="187"/>
      <c r="F270" s="187"/>
      <c r="G270" s="187"/>
      <c r="M270" s="20"/>
      <c r="S270" s="187"/>
      <c r="T270" s="208"/>
      <c r="U270" s="42" t="s">
        <v>2811</v>
      </c>
      <c r="V270" s="43"/>
      <c r="W270" s="43"/>
      <c r="X270" s="43"/>
      <c r="Y270" s="43"/>
      <c r="Z270" s="43"/>
      <c r="AA270" s="100"/>
      <c r="AB270" s="100"/>
      <c r="AC270" s="43"/>
      <c r="AD270" s="239"/>
      <c r="AE270" s="239"/>
      <c r="AF270" s="239"/>
      <c r="AG270" s="44"/>
      <c r="AH270" s="44"/>
      <c r="AI270" s="239"/>
      <c r="AJ270" s="239"/>
      <c r="AK270" s="239"/>
      <c r="AL270" s="239"/>
      <c r="AM270" s="239"/>
      <c r="AN270" s="44"/>
      <c r="AO270" s="44"/>
      <c r="AP270" s="44"/>
      <c r="AQ270" s="44"/>
      <c r="AR270" s="44"/>
      <c r="AS270" s="44"/>
      <c r="AT270" s="44"/>
      <c r="AU270" s="44"/>
      <c r="AV270" s="1107">
        <v>149</v>
      </c>
      <c r="AW270" s="1107"/>
      <c r="AX270" s="25" t="s">
        <v>775</v>
      </c>
      <c r="AY270" s="26"/>
      <c r="AZ270" s="251"/>
      <c r="BA270" s="252"/>
      <c r="BB270" s="30">
        <f t="shared" si="4"/>
        <v>149</v>
      </c>
      <c r="BC270" s="31"/>
    </row>
    <row r="271" spans="1:55" ht="14.25" customHeight="1" x14ac:dyDescent="0.15">
      <c r="A271" s="32">
        <v>22</v>
      </c>
      <c r="B271" s="17">
        <v>6625</v>
      </c>
      <c r="C271" s="19" t="s">
        <v>22605</v>
      </c>
      <c r="D271" s="186"/>
      <c r="E271" s="187"/>
      <c r="F271" s="187"/>
      <c r="G271" s="187"/>
      <c r="M271" s="20"/>
      <c r="S271" s="187"/>
      <c r="T271" s="208"/>
      <c r="U271" s="42" t="s">
        <v>2813</v>
      </c>
      <c r="V271" s="43"/>
      <c r="W271" s="43"/>
      <c r="X271" s="43"/>
      <c r="Y271" s="43"/>
      <c r="Z271" s="43"/>
      <c r="AA271" s="100"/>
      <c r="AB271" s="100"/>
      <c r="AC271" s="43"/>
      <c r="AD271" s="239"/>
      <c r="AE271" s="239"/>
      <c r="AF271" s="239"/>
      <c r="AG271" s="44"/>
      <c r="AH271" s="44"/>
      <c r="AI271" s="239"/>
      <c r="AJ271" s="239"/>
      <c r="AK271" s="239"/>
      <c r="AL271" s="239"/>
      <c r="AM271" s="239"/>
      <c r="AN271" s="44"/>
      <c r="AO271" s="44"/>
      <c r="AP271" s="44"/>
      <c r="AQ271" s="44"/>
      <c r="AR271" s="44"/>
      <c r="AS271" s="44"/>
      <c r="AT271" s="44"/>
      <c r="AU271" s="44"/>
      <c r="AV271" s="1107">
        <v>100</v>
      </c>
      <c r="AW271" s="1107"/>
      <c r="AX271" s="25" t="s">
        <v>775</v>
      </c>
      <c r="AY271" s="26"/>
      <c r="AZ271" s="251"/>
      <c r="BA271" s="252"/>
      <c r="BB271" s="30">
        <f t="shared" si="4"/>
        <v>100</v>
      </c>
      <c r="BC271" s="31"/>
    </row>
    <row r="272" spans="1:55" ht="14.25" customHeight="1" x14ac:dyDescent="0.15">
      <c r="A272" s="32">
        <v>22</v>
      </c>
      <c r="B272" s="17">
        <v>6626</v>
      </c>
      <c r="C272" s="19" t="s">
        <v>22606</v>
      </c>
      <c r="D272" s="186"/>
      <c r="E272" s="187"/>
      <c r="F272" s="187"/>
      <c r="G272" s="187"/>
      <c r="M272" s="20"/>
      <c r="S272" s="187"/>
      <c r="T272" s="208"/>
      <c r="U272" s="42" t="s">
        <v>2815</v>
      </c>
      <c r="V272" s="43"/>
      <c r="W272" s="43"/>
      <c r="X272" s="43"/>
      <c r="Y272" s="43"/>
      <c r="Z272" s="43"/>
      <c r="AA272" s="100"/>
      <c r="AB272" s="100"/>
      <c r="AC272" s="43"/>
      <c r="AD272" s="239"/>
      <c r="AE272" s="239"/>
      <c r="AF272" s="239"/>
      <c r="AG272" s="44"/>
      <c r="AH272" s="44"/>
      <c r="AI272" s="239"/>
      <c r="AJ272" s="239"/>
      <c r="AK272" s="239"/>
      <c r="AL272" s="239"/>
      <c r="AM272" s="239"/>
      <c r="AN272" s="44"/>
      <c r="AO272" s="44"/>
      <c r="AP272" s="44"/>
      <c r="AQ272" s="44"/>
      <c r="AR272" s="44"/>
      <c r="AS272" s="44"/>
      <c r="AT272" s="44"/>
      <c r="AU272" s="44"/>
      <c r="AV272" s="1107">
        <v>74</v>
      </c>
      <c r="AW272" s="1107"/>
      <c r="AX272" s="25" t="s">
        <v>775</v>
      </c>
      <c r="AY272" s="26"/>
      <c r="AZ272" s="251"/>
      <c r="BA272" s="252"/>
      <c r="BB272" s="30">
        <f t="shared" si="4"/>
        <v>74</v>
      </c>
      <c r="BC272" s="31"/>
    </row>
    <row r="273" spans="1:55" ht="14.25" customHeight="1" x14ac:dyDescent="0.15">
      <c r="A273" s="32">
        <v>22</v>
      </c>
      <c r="B273" s="17">
        <v>6627</v>
      </c>
      <c r="C273" s="19" t="s">
        <v>22607</v>
      </c>
      <c r="D273" s="186"/>
      <c r="E273" s="187"/>
      <c r="F273" s="187"/>
      <c r="G273" s="187"/>
      <c r="M273" s="20"/>
      <c r="S273" s="187"/>
      <c r="T273" s="208"/>
      <c r="U273" s="42" t="s">
        <v>2817</v>
      </c>
      <c r="V273" s="43"/>
      <c r="W273" s="43"/>
      <c r="X273" s="43"/>
      <c r="Y273" s="43"/>
      <c r="Z273" s="43"/>
      <c r="AA273" s="100"/>
      <c r="AB273" s="100"/>
      <c r="AC273" s="43"/>
      <c r="AD273" s="239"/>
      <c r="AE273" s="239"/>
      <c r="AF273" s="239"/>
      <c r="AG273" s="44"/>
      <c r="AH273" s="44"/>
      <c r="AI273" s="239"/>
      <c r="AJ273" s="239"/>
      <c r="AK273" s="239"/>
      <c r="AL273" s="239"/>
      <c r="AM273" s="239"/>
      <c r="AN273" s="44"/>
      <c r="AO273" s="44"/>
      <c r="AP273" s="44"/>
      <c r="AQ273" s="44"/>
      <c r="AR273" s="44"/>
      <c r="AS273" s="44"/>
      <c r="AT273" s="44"/>
      <c r="AU273" s="44"/>
      <c r="AV273" s="1107">
        <v>59</v>
      </c>
      <c r="AW273" s="1107"/>
      <c r="AX273" s="25" t="s">
        <v>775</v>
      </c>
      <c r="AY273" s="26"/>
      <c r="AZ273" s="251"/>
      <c r="BA273" s="252"/>
      <c r="BB273" s="30">
        <f t="shared" si="4"/>
        <v>59</v>
      </c>
      <c r="BC273" s="31"/>
    </row>
    <row r="274" spans="1:55" ht="14.25" customHeight="1" x14ac:dyDescent="0.15">
      <c r="A274" s="32">
        <v>22</v>
      </c>
      <c r="B274" s="17">
        <v>6628</v>
      </c>
      <c r="C274" s="19" t="s">
        <v>22608</v>
      </c>
      <c r="D274" s="186"/>
      <c r="E274" s="187"/>
      <c r="F274" s="187"/>
      <c r="G274" s="187"/>
      <c r="M274" s="20"/>
      <c r="S274" s="187"/>
      <c r="T274" s="208"/>
      <c r="U274" s="42" t="s">
        <v>2819</v>
      </c>
      <c r="V274" s="43"/>
      <c r="W274" s="43"/>
      <c r="X274" s="43"/>
      <c r="Y274" s="43"/>
      <c r="Z274" s="43"/>
      <c r="AA274" s="100"/>
      <c r="AB274" s="100"/>
      <c r="AC274" s="43"/>
      <c r="AD274" s="239"/>
      <c r="AE274" s="239"/>
      <c r="AF274" s="239"/>
      <c r="AG274" s="44"/>
      <c r="AH274" s="44"/>
      <c r="AI274" s="239"/>
      <c r="AJ274" s="239"/>
      <c r="AK274" s="239"/>
      <c r="AL274" s="239"/>
      <c r="AM274" s="239"/>
      <c r="AN274" s="44"/>
      <c r="AO274" s="44"/>
      <c r="AP274" s="44"/>
      <c r="AQ274" s="44"/>
      <c r="AR274" s="44"/>
      <c r="AS274" s="44"/>
      <c r="AT274" s="44"/>
      <c r="AU274" s="44"/>
      <c r="AV274" s="1107">
        <v>50</v>
      </c>
      <c r="AW274" s="1107"/>
      <c r="AX274" s="25" t="s">
        <v>775</v>
      </c>
      <c r="AY274" s="26"/>
      <c r="AZ274" s="251"/>
      <c r="BA274" s="252"/>
      <c r="BB274" s="30">
        <f t="shared" si="4"/>
        <v>50</v>
      </c>
      <c r="BC274" s="31"/>
    </row>
    <row r="275" spans="1:55" ht="14.25" customHeight="1" x14ac:dyDescent="0.15">
      <c r="A275" s="32">
        <v>22</v>
      </c>
      <c r="B275" s="17">
        <v>6629</v>
      </c>
      <c r="C275" s="19" t="s">
        <v>22609</v>
      </c>
      <c r="D275" s="186"/>
      <c r="E275" s="187"/>
      <c r="F275" s="187"/>
      <c r="G275" s="187"/>
      <c r="M275" s="20"/>
      <c r="S275" s="187"/>
      <c r="T275" s="208"/>
      <c r="U275" s="42" t="s">
        <v>2821</v>
      </c>
      <c r="V275" s="43"/>
      <c r="W275" s="43"/>
      <c r="X275" s="43"/>
      <c r="Y275" s="43"/>
      <c r="Z275" s="43"/>
      <c r="AA275" s="100"/>
      <c r="AB275" s="100"/>
      <c r="AC275" s="43"/>
      <c r="AD275" s="239"/>
      <c r="AE275" s="239"/>
      <c r="AF275" s="239"/>
      <c r="AG275" s="44"/>
      <c r="AH275" s="44"/>
      <c r="AI275" s="239"/>
      <c r="AJ275" s="239"/>
      <c r="AK275" s="239"/>
      <c r="AL275" s="239"/>
      <c r="AM275" s="239"/>
      <c r="AN275" s="44"/>
      <c r="AO275" s="44"/>
      <c r="AP275" s="44"/>
      <c r="AQ275" s="44"/>
      <c r="AR275" s="44"/>
      <c r="AS275" s="44"/>
      <c r="AT275" s="44"/>
      <c r="AU275" s="44"/>
      <c r="AV275" s="1107">
        <v>42</v>
      </c>
      <c r="AW275" s="1107"/>
      <c r="AX275" s="25" t="s">
        <v>775</v>
      </c>
      <c r="AY275" s="26"/>
      <c r="AZ275" s="251"/>
      <c r="BA275" s="252"/>
      <c r="BB275" s="30">
        <f t="shared" si="4"/>
        <v>42</v>
      </c>
      <c r="BC275" s="31"/>
    </row>
    <row r="276" spans="1:55" ht="14.25" customHeight="1" x14ac:dyDescent="0.15">
      <c r="A276" s="32">
        <v>22</v>
      </c>
      <c r="B276" s="17">
        <v>6630</v>
      </c>
      <c r="C276" s="19" t="s">
        <v>22610</v>
      </c>
      <c r="D276" s="186"/>
      <c r="E276" s="187"/>
      <c r="F276" s="187"/>
      <c r="G276" s="187"/>
      <c r="M276" s="20"/>
      <c r="S276" s="187"/>
      <c r="T276" s="208"/>
      <c r="U276" s="42" t="s">
        <v>2823</v>
      </c>
      <c r="V276" s="43"/>
      <c r="W276" s="43"/>
      <c r="X276" s="43"/>
      <c r="Y276" s="43"/>
      <c r="Z276" s="43"/>
      <c r="AA276" s="100"/>
      <c r="AB276" s="100"/>
      <c r="AC276" s="43"/>
      <c r="AD276" s="239"/>
      <c r="AE276" s="239"/>
      <c r="AF276" s="239"/>
      <c r="AG276" s="44"/>
      <c r="AH276" s="44"/>
      <c r="AI276" s="239"/>
      <c r="AJ276" s="239"/>
      <c r="AK276" s="239"/>
      <c r="AL276" s="239"/>
      <c r="AM276" s="239"/>
      <c r="AN276" s="44"/>
      <c r="AO276" s="44"/>
      <c r="AP276" s="44"/>
      <c r="AQ276" s="44"/>
      <c r="AR276" s="44"/>
      <c r="AS276" s="44"/>
      <c r="AT276" s="44"/>
      <c r="AU276" s="44"/>
      <c r="AV276" s="1107">
        <v>38</v>
      </c>
      <c r="AW276" s="1107"/>
      <c r="AX276" s="25" t="s">
        <v>775</v>
      </c>
      <c r="AY276" s="26"/>
      <c r="AZ276" s="251"/>
      <c r="BA276" s="252"/>
      <c r="BB276" s="30">
        <f t="shared" si="4"/>
        <v>38</v>
      </c>
      <c r="BC276" s="31"/>
    </row>
    <row r="277" spans="1:55" ht="14.25" customHeight="1" x14ac:dyDescent="0.15">
      <c r="A277" s="32">
        <v>22</v>
      </c>
      <c r="B277" s="17">
        <v>6631</v>
      </c>
      <c r="C277" s="19" t="s">
        <v>22611</v>
      </c>
      <c r="D277" s="186"/>
      <c r="E277" s="187"/>
      <c r="F277" s="187"/>
      <c r="G277" s="187"/>
      <c r="M277" s="20"/>
      <c r="S277" s="187"/>
      <c r="T277" s="208"/>
      <c r="U277" s="42" t="s">
        <v>2825</v>
      </c>
      <c r="V277" s="43"/>
      <c r="W277" s="43"/>
      <c r="X277" s="43"/>
      <c r="Y277" s="43"/>
      <c r="Z277" s="43"/>
      <c r="AA277" s="100"/>
      <c r="AB277" s="100"/>
      <c r="AC277" s="43"/>
      <c r="AD277" s="239"/>
      <c r="AE277" s="239"/>
      <c r="AF277" s="239"/>
      <c r="AG277" s="44"/>
      <c r="AH277" s="44"/>
      <c r="AI277" s="239"/>
      <c r="AJ277" s="239"/>
      <c r="AK277" s="239"/>
      <c r="AL277" s="239"/>
      <c r="AM277" s="239"/>
      <c r="AN277" s="44"/>
      <c r="AO277" s="44"/>
      <c r="AP277" s="44"/>
      <c r="AQ277" s="44"/>
      <c r="AR277" s="44"/>
      <c r="AS277" s="44"/>
      <c r="AT277" s="44"/>
      <c r="AU277" s="44"/>
      <c r="AV277" s="1107">
        <v>30</v>
      </c>
      <c r="AW277" s="1107"/>
      <c r="AX277" s="25" t="s">
        <v>775</v>
      </c>
      <c r="AY277" s="26"/>
      <c r="AZ277" s="251"/>
      <c r="BA277" s="252"/>
      <c r="BB277" s="30">
        <f t="shared" si="4"/>
        <v>30</v>
      </c>
      <c r="BC277" s="31"/>
    </row>
    <row r="278" spans="1:55" ht="14.25" customHeight="1" x14ac:dyDescent="0.15">
      <c r="A278" s="32">
        <v>22</v>
      </c>
      <c r="B278" s="17">
        <v>6632</v>
      </c>
      <c r="C278" s="19" t="s">
        <v>22612</v>
      </c>
      <c r="D278" s="186"/>
      <c r="E278" s="187"/>
      <c r="F278" s="187"/>
      <c r="G278" s="187"/>
      <c r="M278" s="20"/>
      <c r="S278" s="187"/>
      <c r="T278" s="208"/>
      <c r="U278" s="42" t="s">
        <v>2827</v>
      </c>
      <c r="V278" s="43"/>
      <c r="W278" s="43"/>
      <c r="X278" s="43"/>
      <c r="Y278" s="43"/>
      <c r="Z278" s="43"/>
      <c r="AA278" s="100"/>
      <c r="AB278" s="100"/>
      <c r="AC278" s="43"/>
      <c r="AD278" s="239"/>
      <c r="AE278" s="239"/>
      <c r="AF278" s="239"/>
      <c r="AG278" s="44"/>
      <c r="AH278" s="44"/>
      <c r="AI278" s="239"/>
      <c r="AJ278" s="239"/>
      <c r="AK278" s="239"/>
      <c r="AL278" s="239"/>
      <c r="AM278" s="239"/>
      <c r="AN278" s="44"/>
      <c r="AO278" s="44"/>
      <c r="AP278" s="44"/>
      <c r="AQ278" s="44"/>
      <c r="AR278" s="44"/>
      <c r="AS278" s="44"/>
      <c r="AT278" s="44"/>
      <c r="AU278" s="44"/>
      <c r="AV278" s="1107">
        <v>24</v>
      </c>
      <c r="AW278" s="1107"/>
      <c r="AX278" s="25" t="s">
        <v>775</v>
      </c>
      <c r="AY278" s="26"/>
      <c r="AZ278" s="251"/>
      <c r="BA278" s="252"/>
      <c r="BB278" s="30">
        <f t="shared" si="4"/>
        <v>24</v>
      </c>
      <c r="BC278" s="31"/>
    </row>
    <row r="279" spans="1:55" ht="14.25" customHeight="1" x14ac:dyDescent="0.15">
      <c r="A279" s="32">
        <v>22</v>
      </c>
      <c r="B279" s="17">
        <v>6633</v>
      </c>
      <c r="C279" s="19" t="s">
        <v>22613</v>
      </c>
      <c r="D279" s="186"/>
      <c r="E279" s="187"/>
      <c r="F279" s="187"/>
      <c r="G279" s="187"/>
      <c r="M279" s="20"/>
      <c r="S279" s="187"/>
      <c r="T279" s="208"/>
      <c r="U279" s="42" t="s">
        <v>2829</v>
      </c>
      <c r="V279" s="43"/>
      <c r="W279" s="43"/>
      <c r="X279" s="43"/>
      <c r="Y279" s="43"/>
      <c r="Z279" s="43"/>
      <c r="AA279" s="100"/>
      <c r="AB279" s="100"/>
      <c r="AC279" s="43"/>
      <c r="AD279" s="239"/>
      <c r="AE279" s="239"/>
      <c r="AF279" s="239"/>
      <c r="AG279" s="44"/>
      <c r="AH279" s="44"/>
      <c r="AI279" s="239"/>
      <c r="AJ279" s="239"/>
      <c r="AK279" s="239"/>
      <c r="AL279" s="239"/>
      <c r="AM279" s="239"/>
      <c r="AN279" s="44"/>
      <c r="AO279" s="44"/>
      <c r="AP279" s="44"/>
      <c r="AQ279" s="44"/>
      <c r="AR279" s="44"/>
      <c r="AS279" s="44"/>
      <c r="AT279" s="44"/>
      <c r="AU279" s="44"/>
      <c r="AV279" s="1107">
        <v>22</v>
      </c>
      <c r="AW279" s="1107"/>
      <c r="AX279" s="25" t="s">
        <v>775</v>
      </c>
      <c r="AY279" s="26"/>
      <c r="AZ279" s="251"/>
      <c r="BA279" s="252"/>
      <c r="BB279" s="30">
        <f t="shared" si="4"/>
        <v>22</v>
      </c>
      <c r="BC279" s="31"/>
    </row>
    <row r="280" spans="1:55" ht="14.25" customHeight="1" x14ac:dyDescent="0.15">
      <c r="A280" s="32">
        <v>22</v>
      </c>
      <c r="B280" s="17">
        <v>6634</v>
      </c>
      <c r="C280" s="19" t="s">
        <v>22614</v>
      </c>
      <c r="D280" s="186"/>
      <c r="E280" s="187"/>
      <c r="F280" s="187"/>
      <c r="G280" s="187"/>
      <c r="M280" s="20"/>
      <c r="S280" s="187"/>
      <c r="T280" s="208"/>
      <c r="U280" s="42" t="s">
        <v>2831</v>
      </c>
      <c r="V280" s="43"/>
      <c r="W280" s="43"/>
      <c r="X280" s="43"/>
      <c r="Y280" s="43"/>
      <c r="Z280" s="43"/>
      <c r="AA280" s="100"/>
      <c r="AB280" s="100"/>
      <c r="AC280" s="43"/>
      <c r="AD280" s="239"/>
      <c r="AE280" s="239"/>
      <c r="AF280" s="239"/>
      <c r="AG280" s="44"/>
      <c r="AH280" s="44"/>
      <c r="AI280" s="239"/>
      <c r="AJ280" s="239"/>
      <c r="AK280" s="239"/>
      <c r="AL280" s="239"/>
      <c r="AM280" s="239"/>
      <c r="AN280" s="44"/>
      <c r="AO280" s="44"/>
      <c r="AP280" s="44"/>
      <c r="AQ280" s="44"/>
      <c r="AR280" s="44"/>
      <c r="AS280" s="44"/>
      <c r="AT280" s="44"/>
      <c r="AU280" s="44"/>
      <c r="AV280" s="1107">
        <v>19</v>
      </c>
      <c r="AW280" s="1107"/>
      <c r="AX280" s="25" t="s">
        <v>775</v>
      </c>
      <c r="AY280" s="26"/>
      <c r="AZ280" s="251"/>
      <c r="BA280" s="252"/>
      <c r="BB280" s="30">
        <f t="shared" si="4"/>
        <v>19</v>
      </c>
      <c r="BC280" s="31"/>
    </row>
    <row r="281" spans="1:55" ht="14.25" customHeight="1" x14ac:dyDescent="0.15">
      <c r="A281" s="32">
        <v>22</v>
      </c>
      <c r="B281" s="17">
        <v>6635</v>
      </c>
      <c r="C281" s="19" t="s">
        <v>22615</v>
      </c>
      <c r="D281" s="186"/>
      <c r="E281" s="187"/>
      <c r="F281" s="187"/>
      <c r="G281" s="187"/>
      <c r="M281" s="20"/>
      <c r="S281" s="187"/>
      <c r="T281" s="208"/>
      <c r="U281" s="42" t="s">
        <v>2833</v>
      </c>
      <c r="V281" s="43"/>
      <c r="W281" s="43"/>
      <c r="X281" s="43"/>
      <c r="Y281" s="43"/>
      <c r="Z281" s="43"/>
      <c r="AA281" s="100"/>
      <c r="AB281" s="100"/>
      <c r="AC281" s="43"/>
      <c r="AD281" s="239"/>
      <c r="AE281" s="239"/>
      <c r="AF281" s="239"/>
      <c r="AG281" s="44"/>
      <c r="AH281" s="44"/>
      <c r="AI281" s="239"/>
      <c r="AJ281" s="239"/>
      <c r="AK281" s="239"/>
      <c r="AL281" s="239"/>
      <c r="AM281" s="239"/>
      <c r="AN281" s="44"/>
      <c r="AO281" s="44"/>
      <c r="AP281" s="44"/>
      <c r="AQ281" s="44"/>
      <c r="AR281" s="44"/>
      <c r="AS281" s="44"/>
      <c r="AT281" s="44"/>
      <c r="AU281" s="44"/>
      <c r="AV281" s="1107">
        <v>17</v>
      </c>
      <c r="AW281" s="1107"/>
      <c r="AX281" s="25" t="s">
        <v>775</v>
      </c>
      <c r="AY281" s="26"/>
      <c r="AZ281" s="251"/>
      <c r="BA281" s="252"/>
      <c r="BB281" s="30">
        <f t="shared" si="4"/>
        <v>17</v>
      </c>
      <c r="BC281" s="31"/>
    </row>
    <row r="282" spans="1:55" ht="14.25" customHeight="1" x14ac:dyDescent="0.15">
      <c r="A282" s="32">
        <v>22</v>
      </c>
      <c r="B282" s="17">
        <v>6636</v>
      </c>
      <c r="C282" s="19" t="s">
        <v>22616</v>
      </c>
      <c r="D282" s="186"/>
      <c r="E282" s="187"/>
      <c r="F282" s="187"/>
      <c r="G282" s="187"/>
      <c r="M282" s="24"/>
      <c r="N282" s="25"/>
      <c r="O282" s="25"/>
      <c r="P282" s="25"/>
      <c r="Q282" s="25"/>
      <c r="R282" s="25"/>
      <c r="S282" s="211"/>
      <c r="T282" s="215"/>
      <c r="U282" s="42" t="s">
        <v>2835</v>
      </c>
      <c r="V282" s="43"/>
      <c r="W282" s="43"/>
      <c r="X282" s="43"/>
      <c r="Y282" s="43"/>
      <c r="Z282" s="43"/>
      <c r="AA282" s="100"/>
      <c r="AB282" s="100"/>
      <c r="AC282" s="43"/>
      <c r="AD282" s="239"/>
      <c r="AE282" s="239"/>
      <c r="AF282" s="239"/>
      <c r="AG282" s="44"/>
      <c r="AH282" s="44"/>
      <c r="AI282" s="239"/>
      <c r="AJ282" s="239"/>
      <c r="AK282" s="239"/>
      <c r="AL282" s="239"/>
      <c r="AM282" s="239"/>
      <c r="AN282" s="44"/>
      <c r="AO282" s="44"/>
      <c r="AP282" s="44"/>
      <c r="AQ282" s="44"/>
      <c r="AR282" s="44"/>
      <c r="AS282" s="44"/>
      <c r="AT282" s="44"/>
      <c r="AU282" s="44"/>
      <c r="AV282" s="1107">
        <v>15</v>
      </c>
      <c r="AW282" s="1107"/>
      <c r="AX282" s="25" t="s">
        <v>775</v>
      </c>
      <c r="AY282" s="26"/>
      <c r="AZ282" s="251"/>
      <c r="BA282" s="252"/>
      <c r="BB282" s="30">
        <f t="shared" si="4"/>
        <v>15</v>
      </c>
      <c r="BC282" s="31"/>
    </row>
    <row r="283" spans="1:55" ht="14.25" customHeight="1" x14ac:dyDescent="0.15">
      <c r="A283" s="32">
        <v>22</v>
      </c>
      <c r="B283" s="17">
        <v>6637</v>
      </c>
      <c r="C283" s="19" t="s">
        <v>22617</v>
      </c>
      <c r="D283" s="186"/>
      <c r="E283" s="187"/>
      <c r="F283" s="187"/>
      <c r="G283" s="187"/>
      <c r="M283" s="20" t="s">
        <v>22618</v>
      </c>
      <c r="S283" s="187"/>
      <c r="T283" s="208"/>
      <c r="U283" s="42" t="s">
        <v>2807</v>
      </c>
      <c r="V283" s="43"/>
      <c r="W283" s="43"/>
      <c r="X283" s="43"/>
      <c r="Y283" s="43"/>
      <c r="Z283" s="43"/>
      <c r="AA283" s="100"/>
      <c r="AB283" s="100"/>
      <c r="AC283" s="43"/>
      <c r="AD283" s="239"/>
      <c r="AE283" s="239"/>
      <c r="AF283" s="239"/>
      <c r="AG283" s="44"/>
      <c r="AH283" s="44"/>
      <c r="AI283" s="239"/>
      <c r="AJ283" s="239"/>
      <c r="AK283" s="239"/>
      <c r="AL283" s="239"/>
      <c r="AM283" s="239"/>
      <c r="AN283" s="44"/>
      <c r="AO283" s="44"/>
      <c r="AP283" s="44"/>
      <c r="AQ283" s="44"/>
      <c r="AR283" s="44"/>
      <c r="AS283" s="44"/>
      <c r="AT283" s="44"/>
      <c r="AU283" s="44"/>
      <c r="AV283" s="1107">
        <v>149</v>
      </c>
      <c r="AW283" s="1107"/>
      <c r="AX283" s="25" t="s">
        <v>775</v>
      </c>
      <c r="AY283" s="26"/>
      <c r="AZ283" s="251"/>
      <c r="BA283" s="252"/>
      <c r="BB283" s="30">
        <f t="shared" si="4"/>
        <v>149</v>
      </c>
      <c r="BC283" s="31"/>
    </row>
    <row r="284" spans="1:55" ht="14.25" customHeight="1" x14ac:dyDescent="0.15">
      <c r="A284" s="32">
        <v>22</v>
      </c>
      <c r="B284" s="17">
        <v>6638</v>
      </c>
      <c r="C284" s="19" t="s">
        <v>22619</v>
      </c>
      <c r="D284" s="186"/>
      <c r="E284" s="187"/>
      <c r="F284" s="187"/>
      <c r="G284" s="187"/>
      <c r="M284" s="20"/>
      <c r="S284" s="187"/>
      <c r="T284" s="208"/>
      <c r="U284" s="42" t="s">
        <v>2809</v>
      </c>
      <c r="V284" s="43"/>
      <c r="W284" s="43"/>
      <c r="X284" s="43"/>
      <c r="Y284" s="43"/>
      <c r="Z284" s="43"/>
      <c r="AA284" s="100"/>
      <c r="AB284" s="100"/>
      <c r="AC284" s="43"/>
      <c r="AD284" s="239"/>
      <c r="AE284" s="239"/>
      <c r="AF284" s="239"/>
      <c r="AG284" s="44"/>
      <c r="AH284" s="44"/>
      <c r="AI284" s="239"/>
      <c r="AJ284" s="239"/>
      <c r="AK284" s="239"/>
      <c r="AL284" s="239"/>
      <c r="AM284" s="239"/>
      <c r="AN284" s="44"/>
      <c r="AO284" s="44"/>
      <c r="AP284" s="44"/>
      <c r="AQ284" s="44"/>
      <c r="AR284" s="44"/>
      <c r="AS284" s="44"/>
      <c r="AT284" s="44"/>
      <c r="AU284" s="44"/>
      <c r="AV284" s="1107">
        <v>149</v>
      </c>
      <c r="AW284" s="1107"/>
      <c r="AX284" s="25" t="s">
        <v>775</v>
      </c>
      <c r="AY284" s="26"/>
      <c r="AZ284" s="251"/>
      <c r="BA284" s="252"/>
      <c r="BB284" s="30">
        <f t="shared" si="4"/>
        <v>149</v>
      </c>
      <c r="BC284" s="31"/>
    </row>
    <row r="285" spans="1:55" ht="14.25" customHeight="1" x14ac:dyDescent="0.15">
      <c r="A285" s="32">
        <v>22</v>
      </c>
      <c r="B285" s="17">
        <v>6639</v>
      </c>
      <c r="C285" s="19" t="s">
        <v>22620</v>
      </c>
      <c r="D285" s="186"/>
      <c r="E285" s="187"/>
      <c r="F285" s="187"/>
      <c r="G285" s="187"/>
      <c r="M285" s="20"/>
      <c r="S285" s="187"/>
      <c r="T285" s="208"/>
      <c r="U285" s="42" t="s">
        <v>2811</v>
      </c>
      <c r="V285" s="43"/>
      <c r="W285" s="43"/>
      <c r="X285" s="43"/>
      <c r="Y285" s="43"/>
      <c r="Z285" s="43"/>
      <c r="AA285" s="100"/>
      <c r="AB285" s="100"/>
      <c r="AC285" s="43"/>
      <c r="AD285" s="239"/>
      <c r="AE285" s="239"/>
      <c r="AF285" s="239"/>
      <c r="AG285" s="44"/>
      <c r="AH285" s="44"/>
      <c r="AI285" s="239"/>
      <c r="AJ285" s="239"/>
      <c r="AK285" s="239"/>
      <c r="AL285" s="239"/>
      <c r="AM285" s="239"/>
      <c r="AN285" s="44"/>
      <c r="AO285" s="44"/>
      <c r="AP285" s="44"/>
      <c r="AQ285" s="44"/>
      <c r="AR285" s="44"/>
      <c r="AS285" s="44"/>
      <c r="AT285" s="44"/>
      <c r="AU285" s="44"/>
      <c r="AV285" s="1107">
        <v>149</v>
      </c>
      <c r="AW285" s="1107"/>
      <c r="AX285" s="25" t="s">
        <v>775</v>
      </c>
      <c r="AY285" s="26"/>
      <c r="AZ285" s="251"/>
      <c r="BA285" s="252"/>
      <c r="BB285" s="30">
        <f t="shared" si="4"/>
        <v>149</v>
      </c>
      <c r="BC285" s="31"/>
    </row>
    <row r="286" spans="1:55" ht="14.25" customHeight="1" x14ac:dyDescent="0.15">
      <c r="A286" s="32">
        <v>22</v>
      </c>
      <c r="B286" s="17">
        <v>6640</v>
      </c>
      <c r="C286" s="19" t="s">
        <v>22621</v>
      </c>
      <c r="D286" s="186"/>
      <c r="E286" s="187"/>
      <c r="F286" s="187"/>
      <c r="G286" s="187"/>
      <c r="M286" s="20"/>
      <c r="S286" s="187"/>
      <c r="T286" s="208"/>
      <c r="U286" s="42" t="s">
        <v>2813</v>
      </c>
      <c r="V286" s="43"/>
      <c r="W286" s="43"/>
      <c r="X286" s="43"/>
      <c r="Y286" s="43"/>
      <c r="Z286" s="43"/>
      <c r="AA286" s="100"/>
      <c r="AB286" s="100"/>
      <c r="AC286" s="43"/>
      <c r="AD286" s="239"/>
      <c r="AE286" s="239"/>
      <c r="AF286" s="239"/>
      <c r="AG286" s="44"/>
      <c r="AH286" s="44"/>
      <c r="AI286" s="239"/>
      <c r="AJ286" s="239"/>
      <c r="AK286" s="239"/>
      <c r="AL286" s="239"/>
      <c r="AM286" s="239"/>
      <c r="AN286" s="44"/>
      <c r="AO286" s="44"/>
      <c r="AP286" s="44"/>
      <c r="AQ286" s="44"/>
      <c r="AR286" s="44"/>
      <c r="AS286" s="44"/>
      <c r="AT286" s="44"/>
      <c r="AU286" s="44"/>
      <c r="AV286" s="1107">
        <v>100</v>
      </c>
      <c r="AW286" s="1107"/>
      <c r="AX286" s="25" t="s">
        <v>775</v>
      </c>
      <c r="AY286" s="26"/>
      <c r="AZ286" s="251"/>
      <c r="BA286" s="252"/>
      <c r="BB286" s="30">
        <f t="shared" si="4"/>
        <v>100</v>
      </c>
      <c r="BC286" s="31"/>
    </row>
    <row r="287" spans="1:55" ht="14.25" customHeight="1" x14ac:dyDescent="0.15">
      <c r="A287" s="32">
        <v>22</v>
      </c>
      <c r="B287" s="17">
        <v>6641</v>
      </c>
      <c r="C287" s="19" t="s">
        <v>22622</v>
      </c>
      <c r="D287" s="186"/>
      <c r="E287" s="187"/>
      <c r="F287" s="187"/>
      <c r="G287" s="187"/>
      <c r="M287" s="20"/>
      <c r="S287" s="187"/>
      <c r="T287" s="208"/>
      <c r="U287" s="42" t="s">
        <v>2815</v>
      </c>
      <c r="V287" s="43"/>
      <c r="W287" s="43"/>
      <c r="X287" s="43"/>
      <c r="Y287" s="43"/>
      <c r="Z287" s="43"/>
      <c r="AA287" s="100"/>
      <c r="AB287" s="100"/>
      <c r="AC287" s="43"/>
      <c r="AD287" s="239"/>
      <c r="AE287" s="239"/>
      <c r="AF287" s="239"/>
      <c r="AG287" s="44"/>
      <c r="AH287" s="44"/>
      <c r="AI287" s="239"/>
      <c r="AJ287" s="239"/>
      <c r="AK287" s="239"/>
      <c r="AL287" s="239"/>
      <c r="AM287" s="239"/>
      <c r="AN287" s="44"/>
      <c r="AO287" s="44"/>
      <c r="AP287" s="44"/>
      <c r="AQ287" s="44"/>
      <c r="AR287" s="44"/>
      <c r="AS287" s="44"/>
      <c r="AT287" s="44"/>
      <c r="AU287" s="44"/>
      <c r="AV287" s="1107">
        <v>74</v>
      </c>
      <c r="AW287" s="1107"/>
      <c r="AX287" s="25" t="s">
        <v>775</v>
      </c>
      <c r="AY287" s="26"/>
      <c r="AZ287" s="251"/>
      <c r="BA287" s="252"/>
      <c r="BB287" s="30">
        <f t="shared" si="4"/>
        <v>74</v>
      </c>
      <c r="BC287" s="31"/>
    </row>
    <row r="288" spans="1:55" ht="14.25" customHeight="1" x14ac:dyDescent="0.15">
      <c r="A288" s="32">
        <v>22</v>
      </c>
      <c r="B288" s="17">
        <v>6642</v>
      </c>
      <c r="C288" s="19" t="s">
        <v>22623</v>
      </c>
      <c r="D288" s="186"/>
      <c r="E288" s="187"/>
      <c r="F288" s="187"/>
      <c r="G288" s="187"/>
      <c r="M288" s="20"/>
      <c r="S288" s="187"/>
      <c r="T288" s="208"/>
      <c r="U288" s="42" t="s">
        <v>2817</v>
      </c>
      <c r="V288" s="43"/>
      <c r="W288" s="43"/>
      <c r="X288" s="43"/>
      <c r="Y288" s="43"/>
      <c r="Z288" s="43"/>
      <c r="AA288" s="100"/>
      <c r="AB288" s="100"/>
      <c r="AC288" s="43"/>
      <c r="AD288" s="239"/>
      <c r="AE288" s="239"/>
      <c r="AF288" s="239"/>
      <c r="AG288" s="44"/>
      <c r="AH288" s="44"/>
      <c r="AI288" s="239"/>
      <c r="AJ288" s="239"/>
      <c r="AK288" s="239"/>
      <c r="AL288" s="239"/>
      <c r="AM288" s="239"/>
      <c r="AN288" s="44"/>
      <c r="AO288" s="44"/>
      <c r="AP288" s="44"/>
      <c r="AQ288" s="44"/>
      <c r="AR288" s="44"/>
      <c r="AS288" s="44"/>
      <c r="AT288" s="44"/>
      <c r="AU288" s="44"/>
      <c r="AV288" s="1107">
        <v>59</v>
      </c>
      <c r="AW288" s="1107"/>
      <c r="AX288" s="25" t="s">
        <v>775</v>
      </c>
      <c r="AY288" s="26"/>
      <c r="AZ288" s="251"/>
      <c r="BA288" s="252"/>
      <c r="BB288" s="30">
        <f t="shared" si="4"/>
        <v>59</v>
      </c>
      <c r="BC288" s="31"/>
    </row>
    <row r="289" spans="1:55" ht="14.25" customHeight="1" x14ac:dyDescent="0.15">
      <c r="A289" s="32">
        <v>22</v>
      </c>
      <c r="B289" s="17">
        <v>6643</v>
      </c>
      <c r="C289" s="19" t="s">
        <v>22624</v>
      </c>
      <c r="D289" s="186"/>
      <c r="E289" s="187"/>
      <c r="F289" s="187"/>
      <c r="G289" s="187"/>
      <c r="M289" s="20"/>
      <c r="S289" s="187"/>
      <c r="T289" s="208"/>
      <c r="U289" s="42" t="s">
        <v>2819</v>
      </c>
      <c r="V289" s="43"/>
      <c r="W289" s="43"/>
      <c r="X289" s="43"/>
      <c r="Y289" s="43"/>
      <c r="Z289" s="43"/>
      <c r="AA289" s="100"/>
      <c r="AB289" s="100"/>
      <c r="AC289" s="43"/>
      <c r="AD289" s="239"/>
      <c r="AE289" s="239"/>
      <c r="AF289" s="239"/>
      <c r="AG289" s="44"/>
      <c r="AH289" s="44"/>
      <c r="AI289" s="239"/>
      <c r="AJ289" s="239"/>
      <c r="AK289" s="239"/>
      <c r="AL289" s="239"/>
      <c r="AM289" s="239"/>
      <c r="AN289" s="44"/>
      <c r="AO289" s="44"/>
      <c r="AP289" s="44"/>
      <c r="AQ289" s="44"/>
      <c r="AR289" s="44"/>
      <c r="AS289" s="44"/>
      <c r="AT289" s="44"/>
      <c r="AU289" s="44"/>
      <c r="AV289" s="1107">
        <v>50</v>
      </c>
      <c r="AW289" s="1107"/>
      <c r="AX289" s="25" t="s">
        <v>775</v>
      </c>
      <c r="AY289" s="26"/>
      <c r="AZ289" s="251"/>
      <c r="BA289" s="252"/>
      <c r="BB289" s="30">
        <f t="shared" si="4"/>
        <v>50</v>
      </c>
      <c r="BC289" s="31"/>
    </row>
    <row r="290" spans="1:55" ht="14.25" customHeight="1" x14ac:dyDescent="0.15">
      <c r="A290" s="32">
        <v>22</v>
      </c>
      <c r="B290" s="17">
        <v>6644</v>
      </c>
      <c r="C290" s="19" t="s">
        <v>22625</v>
      </c>
      <c r="D290" s="186"/>
      <c r="E290" s="187"/>
      <c r="F290" s="187"/>
      <c r="G290" s="187"/>
      <c r="M290" s="20"/>
      <c r="S290" s="187"/>
      <c r="T290" s="208"/>
      <c r="U290" s="42" t="s">
        <v>2821</v>
      </c>
      <c r="V290" s="43"/>
      <c r="W290" s="43"/>
      <c r="X290" s="43"/>
      <c r="Y290" s="43"/>
      <c r="Z290" s="43"/>
      <c r="AA290" s="100"/>
      <c r="AB290" s="100"/>
      <c r="AC290" s="43"/>
      <c r="AD290" s="239"/>
      <c r="AE290" s="239"/>
      <c r="AF290" s="239"/>
      <c r="AG290" s="44"/>
      <c r="AH290" s="44"/>
      <c r="AI290" s="239"/>
      <c r="AJ290" s="239"/>
      <c r="AK290" s="239"/>
      <c r="AL290" s="239"/>
      <c r="AM290" s="239"/>
      <c r="AN290" s="44"/>
      <c r="AO290" s="44"/>
      <c r="AP290" s="44"/>
      <c r="AQ290" s="44"/>
      <c r="AR290" s="44"/>
      <c r="AS290" s="44"/>
      <c r="AT290" s="44"/>
      <c r="AU290" s="44"/>
      <c r="AV290" s="1107">
        <v>42</v>
      </c>
      <c r="AW290" s="1107"/>
      <c r="AX290" s="25" t="s">
        <v>775</v>
      </c>
      <c r="AY290" s="26"/>
      <c r="AZ290" s="251"/>
      <c r="BA290" s="252"/>
      <c r="BB290" s="30">
        <f t="shared" si="4"/>
        <v>42</v>
      </c>
      <c r="BC290" s="31"/>
    </row>
    <row r="291" spans="1:55" ht="14.25" customHeight="1" x14ac:dyDescent="0.15">
      <c r="A291" s="32">
        <v>22</v>
      </c>
      <c r="B291" s="17">
        <v>6645</v>
      </c>
      <c r="C291" s="19" t="s">
        <v>22626</v>
      </c>
      <c r="D291" s="186"/>
      <c r="E291" s="187"/>
      <c r="F291" s="187"/>
      <c r="G291" s="187"/>
      <c r="M291" s="20"/>
      <c r="S291" s="187"/>
      <c r="T291" s="208"/>
      <c r="U291" s="42" t="s">
        <v>2823</v>
      </c>
      <c r="V291" s="43"/>
      <c r="W291" s="43"/>
      <c r="X291" s="43"/>
      <c r="Y291" s="43"/>
      <c r="Z291" s="43"/>
      <c r="AA291" s="100"/>
      <c r="AB291" s="100"/>
      <c r="AC291" s="43"/>
      <c r="AD291" s="239"/>
      <c r="AE291" s="239"/>
      <c r="AF291" s="239"/>
      <c r="AG291" s="44"/>
      <c r="AH291" s="44"/>
      <c r="AI291" s="239"/>
      <c r="AJ291" s="239"/>
      <c r="AK291" s="239"/>
      <c r="AL291" s="239"/>
      <c r="AM291" s="239"/>
      <c r="AN291" s="44"/>
      <c r="AO291" s="44"/>
      <c r="AP291" s="44"/>
      <c r="AQ291" s="44"/>
      <c r="AR291" s="44"/>
      <c r="AS291" s="44"/>
      <c r="AT291" s="44"/>
      <c r="AU291" s="44"/>
      <c r="AV291" s="1107">
        <v>38</v>
      </c>
      <c r="AW291" s="1107"/>
      <c r="AX291" s="25" t="s">
        <v>775</v>
      </c>
      <c r="AY291" s="26"/>
      <c r="AZ291" s="251"/>
      <c r="BA291" s="252"/>
      <c r="BB291" s="30">
        <f t="shared" si="4"/>
        <v>38</v>
      </c>
      <c r="BC291" s="31"/>
    </row>
    <row r="292" spans="1:55" ht="14.25" customHeight="1" x14ac:dyDescent="0.15">
      <c r="A292" s="32">
        <v>22</v>
      </c>
      <c r="B292" s="17">
        <v>6646</v>
      </c>
      <c r="C292" s="19" t="s">
        <v>22627</v>
      </c>
      <c r="D292" s="186"/>
      <c r="E292" s="187"/>
      <c r="F292" s="187"/>
      <c r="G292" s="187"/>
      <c r="M292" s="20"/>
      <c r="S292" s="187"/>
      <c r="T292" s="208"/>
      <c r="U292" s="42" t="s">
        <v>2825</v>
      </c>
      <c r="V292" s="43"/>
      <c r="W292" s="43"/>
      <c r="X292" s="43"/>
      <c r="Y292" s="43"/>
      <c r="Z292" s="43"/>
      <c r="AA292" s="100"/>
      <c r="AB292" s="100"/>
      <c r="AC292" s="43"/>
      <c r="AD292" s="239"/>
      <c r="AE292" s="239"/>
      <c r="AF292" s="239"/>
      <c r="AG292" s="44"/>
      <c r="AH292" s="44"/>
      <c r="AI292" s="239"/>
      <c r="AJ292" s="239"/>
      <c r="AK292" s="239"/>
      <c r="AL292" s="239"/>
      <c r="AM292" s="239"/>
      <c r="AN292" s="44"/>
      <c r="AO292" s="44"/>
      <c r="AP292" s="44"/>
      <c r="AQ292" s="44"/>
      <c r="AR292" s="44"/>
      <c r="AS292" s="44"/>
      <c r="AT292" s="44"/>
      <c r="AU292" s="44"/>
      <c r="AV292" s="1107">
        <v>30</v>
      </c>
      <c r="AW292" s="1107"/>
      <c r="AX292" s="25" t="s">
        <v>775</v>
      </c>
      <c r="AY292" s="26"/>
      <c r="AZ292" s="251"/>
      <c r="BA292" s="252"/>
      <c r="BB292" s="30">
        <f t="shared" si="4"/>
        <v>30</v>
      </c>
      <c r="BC292" s="31"/>
    </row>
    <row r="293" spans="1:55" ht="14.25" customHeight="1" x14ac:dyDescent="0.15">
      <c r="A293" s="32">
        <v>22</v>
      </c>
      <c r="B293" s="17">
        <v>6647</v>
      </c>
      <c r="C293" s="19" t="s">
        <v>22628</v>
      </c>
      <c r="D293" s="186"/>
      <c r="E293" s="187"/>
      <c r="F293" s="187"/>
      <c r="G293" s="187"/>
      <c r="M293" s="20"/>
      <c r="S293" s="187"/>
      <c r="T293" s="208"/>
      <c r="U293" s="42" t="s">
        <v>2827</v>
      </c>
      <c r="V293" s="43"/>
      <c r="W293" s="43"/>
      <c r="X293" s="43"/>
      <c r="Y293" s="43"/>
      <c r="Z293" s="43"/>
      <c r="AA293" s="100"/>
      <c r="AB293" s="100"/>
      <c r="AC293" s="43"/>
      <c r="AD293" s="239"/>
      <c r="AE293" s="239"/>
      <c r="AF293" s="239"/>
      <c r="AG293" s="44"/>
      <c r="AH293" s="44"/>
      <c r="AI293" s="239"/>
      <c r="AJ293" s="239"/>
      <c r="AK293" s="239"/>
      <c r="AL293" s="239"/>
      <c r="AM293" s="239"/>
      <c r="AN293" s="44"/>
      <c r="AO293" s="44"/>
      <c r="AP293" s="44"/>
      <c r="AQ293" s="44"/>
      <c r="AR293" s="44"/>
      <c r="AS293" s="44"/>
      <c r="AT293" s="44"/>
      <c r="AU293" s="44"/>
      <c r="AV293" s="1107">
        <v>24</v>
      </c>
      <c r="AW293" s="1107"/>
      <c r="AX293" s="25" t="s">
        <v>775</v>
      </c>
      <c r="AY293" s="26"/>
      <c r="AZ293" s="251"/>
      <c r="BA293" s="252"/>
      <c r="BB293" s="30">
        <f t="shared" si="4"/>
        <v>24</v>
      </c>
      <c r="BC293" s="31"/>
    </row>
    <row r="294" spans="1:55" ht="14.25" customHeight="1" x14ac:dyDescent="0.15">
      <c r="A294" s="32">
        <v>22</v>
      </c>
      <c r="B294" s="17">
        <v>6648</v>
      </c>
      <c r="C294" s="19" t="s">
        <v>22629</v>
      </c>
      <c r="D294" s="186"/>
      <c r="E294" s="187"/>
      <c r="F294" s="187"/>
      <c r="G294" s="187"/>
      <c r="M294" s="20"/>
      <c r="S294" s="187"/>
      <c r="T294" s="208"/>
      <c r="U294" s="42" t="s">
        <v>2829</v>
      </c>
      <c r="V294" s="43"/>
      <c r="W294" s="43"/>
      <c r="X294" s="43"/>
      <c r="Y294" s="43"/>
      <c r="Z294" s="43"/>
      <c r="AA294" s="100"/>
      <c r="AB294" s="100"/>
      <c r="AC294" s="43"/>
      <c r="AD294" s="239"/>
      <c r="AE294" s="239"/>
      <c r="AF294" s="239"/>
      <c r="AG294" s="44"/>
      <c r="AH294" s="44"/>
      <c r="AI294" s="239"/>
      <c r="AJ294" s="239"/>
      <c r="AK294" s="239"/>
      <c r="AL294" s="239"/>
      <c r="AM294" s="239"/>
      <c r="AN294" s="44"/>
      <c r="AO294" s="44"/>
      <c r="AP294" s="44"/>
      <c r="AQ294" s="44"/>
      <c r="AR294" s="44"/>
      <c r="AS294" s="44"/>
      <c r="AT294" s="44"/>
      <c r="AU294" s="44"/>
      <c r="AV294" s="1107">
        <v>22</v>
      </c>
      <c r="AW294" s="1107"/>
      <c r="AX294" s="25" t="s">
        <v>775</v>
      </c>
      <c r="AY294" s="26"/>
      <c r="AZ294" s="251"/>
      <c r="BA294" s="252"/>
      <c r="BB294" s="30">
        <f t="shared" si="4"/>
        <v>22</v>
      </c>
      <c r="BC294" s="31"/>
    </row>
    <row r="295" spans="1:55" ht="14.25" customHeight="1" x14ac:dyDescent="0.15">
      <c r="A295" s="32">
        <v>22</v>
      </c>
      <c r="B295" s="17">
        <v>6649</v>
      </c>
      <c r="C295" s="19" t="s">
        <v>22630</v>
      </c>
      <c r="D295" s="186"/>
      <c r="E295" s="187"/>
      <c r="F295" s="187"/>
      <c r="G295" s="187"/>
      <c r="M295" s="20"/>
      <c r="S295" s="187"/>
      <c r="T295" s="208"/>
      <c r="U295" s="42" t="s">
        <v>2831</v>
      </c>
      <c r="V295" s="43"/>
      <c r="W295" s="43"/>
      <c r="X295" s="43"/>
      <c r="Y295" s="43"/>
      <c r="Z295" s="43"/>
      <c r="AA295" s="100"/>
      <c r="AB295" s="100"/>
      <c r="AC295" s="43"/>
      <c r="AD295" s="239"/>
      <c r="AE295" s="239"/>
      <c r="AF295" s="239"/>
      <c r="AG295" s="44"/>
      <c r="AH295" s="44"/>
      <c r="AI295" s="239"/>
      <c r="AJ295" s="239"/>
      <c r="AK295" s="239"/>
      <c r="AL295" s="239"/>
      <c r="AM295" s="239"/>
      <c r="AN295" s="44"/>
      <c r="AO295" s="44"/>
      <c r="AP295" s="44"/>
      <c r="AQ295" s="44"/>
      <c r="AR295" s="44"/>
      <c r="AS295" s="44"/>
      <c r="AT295" s="44"/>
      <c r="AU295" s="44"/>
      <c r="AV295" s="1107">
        <v>19</v>
      </c>
      <c r="AW295" s="1107"/>
      <c r="AX295" s="25" t="s">
        <v>775</v>
      </c>
      <c r="AY295" s="26"/>
      <c r="AZ295" s="251"/>
      <c r="BA295" s="252"/>
      <c r="BB295" s="30">
        <f t="shared" si="4"/>
        <v>19</v>
      </c>
      <c r="BC295" s="31"/>
    </row>
    <row r="296" spans="1:55" ht="14.25" customHeight="1" x14ac:dyDescent="0.15">
      <c r="A296" s="32">
        <v>22</v>
      </c>
      <c r="B296" s="17">
        <v>6650</v>
      </c>
      <c r="C296" s="19" t="s">
        <v>22631</v>
      </c>
      <c r="D296" s="186"/>
      <c r="E296" s="187"/>
      <c r="F296" s="187"/>
      <c r="G296" s="187"/>
      <c r="M296" s="20"/>
      <c r="S296" s="187"/>
      <c r="T296" s="208"/>
      <c r="U296" s="42" t="s">
        <v>2833</v>
      </c>
      <c r="V296" s="43"/>
      <c r="W296" s="43"/>
      <c r="X296" s="43"/>
      <c r="Y296" s="43"/>
      <c r="Z296" s="43"/>
      <c r="AA296" s="100"/>
      <c r="AB296" s="100"/>
      <c r="AC296" s="43"/>
      <c r="AD296" s="239"/>
      <c r="AE296" s="239"/>
      <c r="AF296" s="239"/>
      <c r="AG296" s="44"/>
      <c r="AH296" s="44"/>
      <c r="AI296" s="239"/>
      <c r="AJ296" s="239"/>
      <c r="AK296" s="239"/>
      <c r="AL296" s="239"/>
      <c r="AM296" s="239"/>
      <c r="AN296" s="44"/>
      <c r="AO296" s="44"/>
      <c r="AP296" s="44"/>
      <c r="AQ296" s="44"/>
      <c r="AR296" s="44"/>
      <c r="AS296" s="44"/>
      <c r="AT296" s="44"/>
      <c r="AU296" s="44"/>
      <c r="AV296" s="1107">
        <v>17</v>
      </c>
      <c r="AW296" s="1107"/>
      <c r="AX296" s="25" t="s">
        <v>775</v>
      </c>
      <c r="AY296" s="26"/>
      <c r="AZ296" s="251"/>
      <c r="BA296" s="252"/>
      <c r="BB296" s="30">
        <f t="shared" si="4"/>
        <v>17</v>
      </c>
      <c r="BC296" s="31"/>
    </row>
    <row r="297" spans="1:55" ht="14.25" customHeight="1" x14ac:dyDescent="0.15">
      <c r="A297" s="32">
        <v>22</v>
      </c>
      <c r="B297" s="17">
        <v>6651</v>
      </c>
      <c r="C297" s="19" t="s">
        <v>22632</v>
      </c>
      <c r="D297" s="186"/>
      <c r="E297" s="187"/>
      <c r="F297" s="187"/>
      <c r="G297" s="187"/>
      <c r="M297" s="24"/>
      <c r="N297" s="25"/>
      <c r="O297" s="25"/>
      <c r="P297" s="25"/>
      <c r="Q297" s="25"/>
      <c r="R297" s="25"/>
      <c r="S297" s="211"/>
      <c r="T297" s="215"/>
      <c r="U297" s="42" t="s">
        <v>2835</v>
      </c>
      <c r="V297" s="43"/>
      <c r="W297" s="43"/>
      <c r="X297" s="43"/>
      <c r="Y297" s="43"/>
      <c r="Z297" s="43"/>
      <c r="AA297" s="100"/>
      <c r="AB297" s="100"/>
      <c r="AC297" s="43"/>
      <c r="AD297" s="239"/>
      <c r="AE297" s="239"/>
      <c r="AF297" s="239"/>
      <c r="AG297" s="44"/>
      <c r="AH297" s="44"/>
      <c r="AI297" s="239"/>
      <c r="AJ297" s="239"/>
      <c r="AK297" s="239"/>
      <c r="AL297" s="239"/>
      <c r="AM297" s="239"/>
      <c r="AN297" s="44"/>
      <c r="AO297" s="44"/>
      <c r="AP297" s="44"/>
      <c r="AQ297" s="44"/>
      <c r="AR297" s="44"/>
      <c r="AS297" s="44"/>
      <c r="AT297" s="44"/>
      <c r="AU297" s="44"/>
      <c r="AV297" s="1107">
        <v>15</v>
      </c>
      <c r="AW297" s="1107"/>
      <c r="AX297" s="25" t="s">
        <v>775</v>
      </c>
      <c r="AY297" s="26"/>
      <c r="AZ297" s="251"/>
      <c r="BA297" s="252"/>
      <c r="BB297" s="30">
        <f t="shared" si="4"/>
        <v>15</v>
      </c>
      <c r="BC297" s="31"/>
    </row>
    <row r="298" spans="1:55" ht="14.25" customHeight="1" x14ac:dyDescent="0.15">
      <c r="A298" s="32">
        <v>22</v>
      </c>
      <c r="B298" s="17">
        <v>6652</v>
      </c>
      <c r="C298" s="19" t="s">
        <v>22633</v>
      </c>
      <c r="D298" s="186"/>
      <c r="E298" s="187"/>
      <c r="F298" s="187"/>
      <c r="G298" s="187"/>
      <c r="M298" s="20" t="s">
        <v>22634</v>
      </c>
      <c r="S298" s="187"/>
      <c r="T298" s="208"/>
      <c r="U298" s="42" t="s">
        <v>2854</v>
      </c>
      <c r="V298" s="43"/>
      <c r="W298" s="43"/>
      <c r="X298" s="43"/>
      <c r="Y298" s="43"/>
      <c r="Z298" s="43"/>
      <c r="AA298" s="100"/>
      <c r="AB298" s="100"/>
      <c r="AC298" s="43"/>
      <c r="AD298" s="239"/>
      <c r="AE298" s="239"/>
      <c r="AF298" s="239"/>
      <c r="AG298" s="44"/>
      <c r="AH298" s="44"/>
      <c r="AI298" s="239"/>
      <c r="AJ298" s="239"/>
      <c r="AK298" s="239"/>
      <c r="AL298" s="239"/>
      <c r="AM298" s="239"/>
      <c r="AN298" s="44"/>
      <c r="AO298" s="44"/>
      <c r="AP298" s="44"/>
      <c r="AQ298" s="44"/>
      <c r="AR298" s="44"/>
      <c r="AS298" s="44"/>
      <c r="AT298" s="44"/>
      <c r="AU298" s="44"/>
      <c r="AV298" s="1107">
        <v>30</v>
      </c>
      <c r="AW298" s="1107"/>
      <c r="AX298" s="25" t="s">
        <v>775</v>
      </c>
      <c r="AY298" s="26"/>
      <c r="AZ298" s="251"/>
      <c r="BA298" s="252"/>
      <c r="BB298" s="30">
        <f t="shared" si="4"/>
        <v>30</v>
      </c>
      <c r="BC298" s="31"/>
    </row>
    <row r="299" spans="1:55" ht="14.25" customHeight="1" x14ac:dyDescent="0.15">
      <c r="A299" s="32">
        <v>22</v>
      </c>
      <c r="B299" s="17">
        <v>6653</v>
      </c>
      <c r="C299" s="19" t="s">
        <v>22635</v>
      </c>
      <c r="D299" s="186"/>
      <c r="E299" s="187"/>
      <c r="F299" s="187"/>
      <c r="G299" s="187"/>
      <c r="M299" s="20"/>
      <c r="S299" s="187"/>
      <c r="T299" s="208"/>
      <c r="U299" s="42" t="s">
        <v>2856</v>
      </c>
      <c r="V299" s="43"/>
      <c r="W299" s="43"/>
      <c r="X299" s="43"/>
      <c r="Y299" s="43"/>
      <c r="Z299" s="43"/>
      <c r="AA299" s="100"/>
      <c r="AB299" s="100"/>
      <c r="AC299" s="43"/>
      <c r="AD299" s="239"/>
      <c r="AE299" s="239"/>
      <c r="AF299" s="239"/>
      <c r="AG299" s="44"/>
      <c r="AH299" s="44"/>
      <c r="AI299" s="239"/>
      <c r="AJ299" s="239"/>
      <c r="AK299" s="239"/>
      <c r="AL299" s="239"/>
      <c r="AM299" s="239"/>
      <c r="AN299" s="44"/>
      <c r="AO299" s="44"/>
      <c r="AP299" s="44"/>
      <c r="AQ299" s="44"/>
      <c r="AR299" s="44"/>
      <c r="AS299" s="44"/>
      <c r="AT299" s="44"/>
      <c r="AU299" s="44"/>
      <c r="AV299" s="1107">
        <v>24</v>
      </c>
      <c r="AW299" s="1107"/>
      <c r="AX299" s="25" t="s">
        <v>775</v>
      </c>
      <c r="AY299" s="26"/>
      <c r="AZ299" s="251"/>
      <c r="BA299" s="252"/>
      <c r="BB299" s="30">
        <f t="shared" si="4"/>
        <v>24</v>
      </c>
      <c r="BC299" s="31"/>
    </row>
    <row r="300" spans="1:55" ht="14.25" customHeight="1" x14ac:dyDescent="0.15">
      <c r="A300" s="32">
        <v>22</v>
      </c>
      <c r="B300" s="17">
        <v>6654</v>
      </c>
      <c r="C300" s="19" t="s">
        <v>22636</v>
      </c>
      <c r="D300" s="186"/>
      <c r="E300" s="187"/>
      <c r="F300" s="187"/>
      <c r="G300" s="187"/>
      <c r="M300" s="20"/>
      <c r="S300" s="187"/>
      <c r="T300" s="208"/>
      <c r="U300" s="42" t="s">
        <v>2858</v>
      </c>
      <c r="V300" s="43"/>
      <c r="W300" s="43"/>
      <c r="X300" s="43"/>
      <c r="Y300" s="43"/>
      <c r="Z300" s="43"/>
      <c r="AA300" s="100"/>
      <c r="AB300" s="100"/>
      <c r="AC300" s="43"/>
      <c r="AD300" s="239"/>
      <c r="AE300" s="239"/>
      <c r="AF300" s="239"/>
      <c r="AG300" s="44"/>
      <c r="AH300" s="44"/>
      <c r="AI300" s="239"/>
      <c r="AJ300" s="239"/>
      <c r="AK300" s="239"/>
      <c r="AL300" s="239"/>
      <c r="AM300" s="239"/>
      <c r="AN300" s="44"/>
      <c r="AO300" s="44"/>
      <c r="AP300" s="44"/>
      <c r="AQ300" s="44"/>
      <c r="AR300" s="44"/>
      <c r="AS300" s="44"/>
      <c r="AT300" s="44"/>
      <c r="AU300" s="44"/>
      <c r="AV300" s="1107">
        <v>22</v>
      </c>
      <c r="AW300" s="1107"/>
      <c r="AX300" s="25" t="s">
        <v>775</v>
      </c>
      <c r="AY300" s="26"/>
      <c r="AZ300" s="251"/>
      <c r="BA300" s="252"/>
      <c r="BB300" s="30">
        <f t="shared" si="4"/>
        <v>22</v>
      </c>
      <c r="BC300" s="31"/>
    </row>
    <row r="301" spans="1:55" ht="14.25" customHeight="1" x14ac:dyDescent="0.15">
      <c r="A301" s="32">
        <v>22</v>
      </c>
      <c r="B301" s="32">
        <v>6655</v>
      </c>
      <c r="C301" s="34" t="s">
        <v>22637</v>
      </c>
      <c r="D301" s="214"/>
      <c r="E301" s="211"/>
      <c r="F301" s="211"/>
      <c r="G301" s="211"/>
      <c r="H301" s="25"/>
      <c r="I301" s="25"/>
      <c r="J301" s="25"/>
      <c r="K301" s="25"/>
      <c r="L301" s="25"/>
      <c r="M301" s="24"/>
      <c r="N301" s="25"/>
      <c r="O301" s="25"/>
      <c r="P301" s="25"/>
      <c r="Q301" s="25"/>
      <c r="R301" s="25"/>
      <c r="S301" s="211"/>
      <c r="T301" s="215"/>
      <c r="U301" s="42" t="s">
        <v>2860</v>
      </c>
      <c r="V301" s="43"/>
      <c r="W301" s="43"/>
      <c r="X301" s="43"/>
      <c r="Y301" s="43"/>
      <c r="Z301" s="43"/>
      <c r="AA301" s="100"/>
      <c r="AB301" s="100"/>
      <c r="AC301" s="43"/>
      <c r="AD301" s="239"/>
      <c r="AE301" s="239"/>
      <c r="AF301" s="239"/>
      <c r="AG301" s="44"/>
      <c r="AH301" s="44"/>
      <c r="AI301" s="239"/>
      <c r="AJ301" s="239"/>
      <c r="AK301" s="239"/>
      <c r="AL301" s="239"/>
      <c r="AM301" s="239"/>
      <c r="AN301" s="44"/>
      <c r="AO301" s="44"/>
      <c r="AP301" s="44"/>
      <c r="AQ301" s="44"/>
      <c r="AR301" s="44"/>
      <c r="AS301" s="44"/>
      <c r="AT301" s="44"/>
      <c r="AU301" s="44"/>
      <c r="AV301" s="1107">
        <v>19</v>
      </c>
      <c r="AW301" s="1107"/>
      <c r="AX301" s="25" t="s">
        <v>775</v>
      </c>
      <c r="AY301" s="26"/>
      <c r="AZ301" s="251"/>
      <c r="BA301" s="252"/>
      <c r="BB301" s="30">
        <f t="shared" si="4"/>
        <v>19</v>
      </c>
      <c r="BC301" s="31"/>
    </row>
    <row r="302" spans="1:55" ht="14.25" customHeight="1" x14ac:dyDescent="0.15">
      <c r="A302" s="17">
        <v>22</v>
      </c>
      <c r="B302" s="17">
        <v>6366</v>
      </c>
      <c r="C302" s="19" t="s">
        <v>22638</v>
      </c>
      <c r="D302" s="1088" t="s">
        <v>2862</v>
      </c>
      <c r="E302" s="1089"/>
      <c r="F302" s="1089"/>
      <c r="G302" s="1089"/>
      <c r="H302" s="1089"/>
      <c r="I302" s="1089"/>
      <c r="J302" s="1089"/>
      <c r="K302" s="1089"/>
      <c r="L302" s="1090"/>
      <c r="M302" s="1088" t="s">
        <v>2863</v>
      </c>
      <c r="N302" s="1089"/>
      <c r="O302" s="1089"/>
      <c r="P302" s="1089"/>
      <c r="Q302" s="1089"/>
      <c r="R302" s="1089"/>
      <c r="S302" s="1089"/>
      <c r="T302" s="1090"/>
      <c r="U302" s="4" t="s">
        <v>2864</v>
      </c>
      <c r="V302" s="4"/>
      <c r="W302" s="4"/>
      <c r="X302" s="4"/>
      <c r="Y302" s="4"/>
      <c r="Z302" s="4"/>
      <c r="AA302" s="58"/>
      <c r="AB302" s="58"/>
      <c r="AC302" s="4"/>
      <c r="AD302" s="187"/>
      <c r="AE302" s="214"/>
      <c r="AF302" s="211"/>
      <c r="AG302" s="26"/>
      <c r="AH302" s="26"/>
      <c r="AI302" s="211"/>
      <c r="AJ302" s="211"/>
      <c r="AK302" s="211"/>
      <c r="AL302" s="211"/>
      <c r="AM302" s="211"/>
      <c r="AN302" s="26"/>
      <c r="AO302" s="26"/>
      <c r="AP302" s="26"/>
      <c r="AQ302" s="26"/>
      <c r="AR302" s="26"/>
      <c r="AS302" s="26"/>
      <c r="AT302" s="26"/>
      <c r="AU302" s="26"/>
      <c r="AV302" s="211"/>
      <c r="AW302" s="211"/>
      <c r="AX302" s="211"/>
      <c r="AY302" s="25"/>
      <c r="AZ302" s="14"/>
      <c r="BA302" s="80"/>
      <c r="BB302" s="30">
        <f>AA303</f>
        <v>301</v>
      </c>
      <c r="BC302" s="31"/>
    </row>
    <row r="303" spans="1:55" ht="14.25" customHeight="1" x14ac:dyDescent="0.15">
      <c r="A303" s="32">
        <v>22</v>
      </c>
      <c r="B303" s="32">
        <v>6367</v>
      </c>
      <c r="C303" s="34" t="s">
        <v>22639</v>
      </c>
      <c r="D303" s="1088"/>
      <c r="E303" s="1089"/>
      <c r="F303" s="1089"/>
      <c r="G303" s="1089"/>
      <c r="H303" s="1089"/>
      <c r="I303" s="1089"/>
      <c r="J303" s="1089"/>
      <c r="K303" s="1089"/>
      <c r="L303" s="1090"/>
      <c r="M303" s="1088"/>
      <c r="N303" s="1089"/>
      <c r="O303" s="1089"/>
      <c r="P303" s="1089"/>
      <c r="Q303" s="1089"/>
      <c r="R303" s="1089"/>
      <c r="S303" s="1089"/>
      <c r="T303" s="1090"/>
      <c r="U303" s="25"/>
      <c r="V303" s="25"/>
      <c r="W303" s="25"/>
      <c r="X303" s="25"/>
      <c r="Y303" s="25"/>
      <c r="Z303" s="240"/>
      <c r="AA303" s="1113">
        <v>301</v>
      </c>
      <c r="AB303" s="1113"/>
      <c r="AC303" s="25" t="s">
        <v>21</v>
      </c>
      <c r="AD303" s="26"/>
      <c r="AE303" s="72" t="s">
        <v>2866</v>
      </c>
      <c r="AF303" s="241"/>
      <c r="AG303" s="241"/>
      <c r="AH303" s="241"/>
      <c r="AI303" s="239"/>
      <c r="AJ303" s="239"/>
      <c r="AK303" s="239"/>
      <c r="AL303" s="239"/>
      <c r="AM303" s="239"/>
      <c r="AN303" s="44"/>
      <c r="AO303" s="44"/>
      <c r="AP303" s="44"/>
      <c r="AQ303" s="44"/>
      <c r="AR303" s="44"/>
      <c r="AS303" s="44"/>
      <c r="AT303" s="44"/>
      <c r="AU303" s="44"/>
      <c r="AV303" s="239"/>
      <c r="AW303" s="239"/>
      <c r="AX303" s="239"/>
      <c r="AY303" s="44" t="s">
        <v>17</v>
      </c>
      <c r="AZ303" s="1114">
        <v>0.96499999999999997</v>
      </c>
      <c r="BA303" s="1115"/>
      <c r="BB303" s="35">
        <f>ROUND(AA303*AZ303,0)</f>
        <v>290</v>
      </c>
      <c r="BC303" s="31"/>
    </row>
    <row r="304" spans="1:55" ht="14.25" customHeight="1" x14ac:dyDescent="0.15">
      <c r="A304" s="32">
        <v>22</v>
      </c>
      <c r="B304" s="32">
        <v>6368</v>
      </c>
      <c r="C304" s="34" t="s">
        <v>22640</v>
      </c>
      <c r="D304" s="1088"/>
      <c r="E304" s="1089"/>
      <c r="F304" s="1089"/>
      <c r="G304" s="1089"/>
      <c r="H304" s="1089"/>
      <c r="I304" s="1089"/>
      <c r="J304" s="1089"/>
      <c r="K304" s="1089"/>
      <c r="L304" s="1090"/>
      <c r="M304" s="73"/>
      <c r="N304" s="74"/>
      <c r="O304" s="74"/>
      <c r="P304" s="74"/>
      <c r="Q304" s="74"/>
      <c r="R304" s="74"/>
      <c r="S304" s="187"/>
      <c r="T304" s="21"/>
      <c r="U304" s="40" t="s">
        <v>2868</v>
      </c>
      <c r="V304" s="40"/>
      <c r="W304" s="40"/>
      <c r="X304" s="40"/>
      <c r="Y304" s="40"/>
      <c r="Z304" s="187"/>
      <c r="AA304" s="204"/>
      <c r="AB304" s="204"/>
      <c r="AC304" s="65"/>
      <c r="AD304" s="209"/>
      <c r="AE304" s="222"/>
      <c r="AF304" s="241"/>
      <c r="AG304" s="241"/>
      <c r="AH304" s="241"/>
      <c r="AI304" s="239"/>
      <c r="AJ304" s="239"/>
      <c r="AK304" s="211"/>
      <c r="AL304" s="239"/>
      <c r="AM304" s="239"/>
      <c r="AN304" s="44"/>
      <c r="AO304" s="44"/>
      <c r="AP304" s="44"/>
      <c r="AQ304" s="44"/>
      <c r="AR304" s="44"/>
      <c r="AS304" s="44"/>
      <c r="AT304" s="44"/>
      <c r="AU304" s="44"/>
      <c r="AV304" s="239"/>
      <c r="AW304" s="239"/>
      <c r="AX304" s="239"/>
      <c r="AY304" s="25"/>
      <c r="AZ304" s="14"/>
      <c r="BA304" s="80"/>
      <c r="BB304" s="35">
        <f>AA305</f>
        <v>271</v>
      </c>
      <c r="BC304" s="31"/>
    </row>
    <row r="305" spans="1:55" ht="14.25" customHeight="1" x14ac:dyDescent="0.15">
      <c r="A305" s="32">
        <v>22</v>
      </c>
      <c r="B305" s="32">
        <v>6369</v>
      </c>
      <c r="C305" s="34" t="s">
        <v>22641</v>
      </c>
      <c r="D305" s="1088"/>
      <c r="E305" s="1089"/>
      <c r="F305" s="1089"/>
      <c r="G305" s="1089"/>
      <c r="H305" s="1089"/>
      <c r="I305" s="1089"/>
      <c r="J305" s="1089"/>
      <c r="K305" s="1089"/>
      <c r="L305" s="1090"/>
      <c r="M305" s="73"/>
      <c r="N305" s="74"/>
      <c r="O305" s="74"/>
      <c r="P305" s="74"/>
      <c r="Q305" s="74"/>
      <c r="R305" s="74"/>
      <c r="S305" s="187"/>
      <c r="T305" s="21"/>
      <c r="U305" s="25"/>
      <c r="V305" s="25"/>
      <c r="W305" s="25"/>
      <c r="X305" s="25"/>
      <c r="Y305" s="25"/>
      <c r="Z305" s="25"/>
      <c r="AA305" s="1113">
        <v>271</v>
      </c>
      <c r="AB305" s="1113"/>
      <c r="AC305" s="25" t="s">
        <v>21</v>
      </c>
      <c r="AD305" s="26"/>
      <c r="AE305" s="72" t="s">
        <v>2866</v>
      </c>
      <c r="AF305" s="209"/>
      <c r="AG305" s="209"/>
      <c r="AH305" s="209"/>
      <c r="AI305" s="187"/>
      <c r="AJ305" s="187"/>
      <c r="AK305" s="239"/>
      <c r="AL305" s="239"/>
      <c r="AM305" s="239"/>
      <c r="AN305" s="44"/>
      <c r="AO305" s="44"/>
      <c r="AP305" s="44"/>
      <c r="AQ305" s="44"/>
      <c r="AR305" s="44"/>
      <c r="AS305" s="44"/>
      <c r="AT305" s="44"/>
      <c r="AU305" s="44"/>
      <c r="AV305" s="239"/>
      <c r="AW305" s="239"/>
      <c r="AX305" s="239"/>
      <c r="AY305" s="44" t="s">
        <v>17</v>
      </c>
      <c r="AZ305" s="1114">
        <v>0.96499999999999997</v>
      </c>
      <c r="BA305" s="1115"/>
      <c r="BB305" s="35">
        <f>ROUND(AA305*AZ305,0)</f>
        <v>262</v>
      </c>
      <c r="BC305" s="31"/>
    </row>
    <row r="306" spans="1:55" ht="14.25" customHeight="1" x14ac:dyDescent="0.15">
      <c r="A306" s="32">
        <v>22</v>
      </c>
      <c r="B306" s="32">
        <v>6370</v>
      </c>
      <c r="C306" s="34" t="s">
        <v>22642</v>
      </c>
      <c r="D306" s="1088"/>
      <c r="E306" s="1089"/>
      <c r="F306" s="1089"/>
      <c r="G306" s="1089"/>
      <c r="H306" s="1089"/>
      <c r="I306" s="1089"/>
      <c r="J306" s="1089"/>
      <c r="K306" s="1089"/>
      <c r="L306" s="1090"/>
      <c r="M306" s="73"/>
      <c r="N306" s="74"/>
      <c r="O306" s="74"/>
      <c r="P306" s="74"/>
      <c r="Q306" s="74"/>
      <c r="R306" s="74"/>
      <c r="S306" s="187"/>
      <c r="T306" s="21"/>
      <c r="U306" s="40" t="s">
        <v>2871</v>
      </c>
      <c r="V306" s="40"/>
      <c r="W306" s="40"/>
      <c r="X306" s="40"/>
      <c r="Y306" s="40"/>
      <c r="Z306" s="187"/>
      <c r="AA306" s="204"/>
      <c r="AB306" s="204"/>
      <c r="AC306" s="65"/>
      <c r="AD306" s="209"/>
      <c r="AE306" s="222"/>
      <c r="AF306" s="241"/>
      <c r="AG306" s="241"/>
      <c r="AH306" s="241"/>
      <c r="AI306" s="239"/>
      <c r="AJ306" s="239"/>
      <c r="AK306" s="239"/>
      <c r="AL306" s="239"/>
      <c r="AM306" s="239"/>
      <c r="AN306" s="44"/>
      <c r="AO306" s="44"/>
      <c r="AP306" s="44"/>
      <c r="AQ306" s="44"/>
      <c r="AR306" s="44"/>
      <c r="AS306" s="44"/>
      <c r="AT306" s="44"/>
      <c r="AU306" s="44"/>
      <c r="AV306" s="239"/>
      <c r="AW306" s="239"/>
      <c r="AX306" s="239"/>
      <c r="AY306" s="25"/>
      <c r="AZ306" s="14"/>
      <c r="BA306" s="80"/>
      <c r="BB306" s="35">
        <f>AA307</f>
        <v>237</v>
      </c>
      <c r="BC306" s="31"/>
    </row>
    <row r="307" spans="1:55" ht="14.25" customHeight="1" x14ac:dyDescent="0.15">
      <c r="A307" s="32">
        <v>22</v>
      </c>
      <c r="B307" s="32">
        <v>6371</v>
      </c>
      <c r="C307" s="34" t="s">
        <v>22643</v>
      </c>
      <c r="D307" s="186"/>
      <c r="E307" s="187"/>
      <c r="F307" s="187"/>
      <c r="G307" s="74"/>
      <c r="H307" s="74"/>
      <c r="I307" s="74"/>
      <c r="J307" s="74"/>
      <c r="K307" s="74"/>
      <c r="L307" s="75"/>
      <c r="M307" s="111"/>
      <c r="N307" s="112"/>
      <c r="O307" s="112"/>
      <c r="P307" s="112"/>
      <c r="Q307" s="112"/>
      <c r="R307" s="112"/>
      <c r="S307" s="211"/>
      <c r="T307" s="38"/>
      <c r="U307" s="25"/>
      <c r="V307" s="25"/>
      <c r="W307" s="25"/>
      <c r="X307" s="25"/>
      <c r="Y307" s="25"/>
      <c r="Z307" s="25"/>
      <c r="AA307" s="1113">
        <v>237</v>
      </c>
      <c r="AB307" s="1113"/>
      <c r="AC307" s="25" t="s">
        <v>21</v>
      </c>
      <c r="AD307" s="26"/>
      <c r="AE307" s="72" t="s">
        <v>2866</v>
      </c>
      <c r="AF307" s="209"/>
      <c r="AG307" s="209"/>
      <c r="AH307" s="209"/>
      <c r="AI307" s="187"/>
      <c r="AJ307" s="187"/>
      <c r="AK307" s="184"/>
      <c r="AL307" s="239"/>
      <c r="AM307" s="239"/>
      <c r="AN307" s="44"/>
      <c r="AO307" s="44"/>
      <c r="AP307" s="44"/>
      <c r="AQ307" s="44"/>
      <c r="AR307" s="44"/>
      <c r="AS307" s="44"/>
      <c r="AT307" s="44"/>
      <c r="AU307" s="44"/>
      <c r="AV307" s="239"/>
      <c r="AW307" s="239"/>
      <c r="AX307" s="239"/>
      <c r="AY307" s="44" t="s">
        <v>17</v>
      </c>
      <c r="AZ307" s="1114">
        <v>0.96499999999999997</v>
      </c>
      <c r="BA307" s="1115"/>
      <c r="BB307" s="35">
        <f>ROUND(AA307*AZ307,0)</f>
        <v>229</v>
      </c>
      <c r="BC307" s="31"/>
    </row>
    <row r="308" spans="1:55" ht="14.25" customHeight="1" x14ac:dyDescent="0.15">
      <c r="A308" s="32">
        <v>22</v>
      </c>
      <c r="B308" s="32">
        <v>6372</v>
      </c>
      <c r="C308" s="34" t="s">
        <v>22644</v>
      </c>
      <c r="D308" s="186"/>
      <c r="E308" s="187"/>
      <c r="F308" s="187"/>
      <c r="G308" s="74"/>
      <c r="H308" s="74"/>
      <c r="I308" s="74"/>
      <c r="K308" s="256"/>
      <c r="L308" s="257"/>
      <c r="M308" s="1085" t="s">
        <v>2874</v>
      </c>
      <c r="N308" s="1086"/>
      <c r="O308" s="1086"/>
      <c r="P308" s="1086"/>
      <c r="Q308" s="1086"/>
      <c r="R308" s="1086"/>
      <c r="S308" s="1086"/>
      <c r="T308" s="1087"/>
      <c r="U308" s="40" t="s">
        <v>2864</v>
      </c>
      <c r="V308" s="40"/>
      <c r="W308" s="40"/>
      <c r="X308" s="40"/>
      <c r="Y308" s="40"/>
      <c r="Z308" s="187"/>
      <c r="AA308" s="204"/>
      <c r="AB308" s="204"/>
      <c r="AC308" s="65"/>
      <c r="AD308" s="209"/>
      <c r="AE308" s="222"/>
      <c r="AF308" s="241"/>
      <c r="AG308" s="241"/>
      <c r="AH308" s="241"/>
      <c r="AI308" s="239"/>
      <c r="AJ308" s="239"/>
      <c r="AK308" s="239"/>
      <c r="AL308" s="239"/>
      <c r="AM308" s="239"/>
      <c r="AN308" s="44"/>
      <c r="AO308" s="44"/>
      <c r="AP308" s="44"/>
      <c r="AQ308" s="44"/>
      <c r="AR308" s="44"/>
      <c r="AS308" s="44"/>
      <c r="AT308" s="44"/>
      <c r="AU308" s="44"/>
      <c r="AV308" s="239"/>
      <c r="AW308" s="239"/>
      <c r="AX308" s="239"/>
      <c r="AY308" s="25"/>
      <c r="AZ308" s="14"/>
      <c r="BA308" s="80"/>
      <c r="BB308" s="35">
        <f>AA309</f>
        <v>180</v>
      </c>
      <c r="BC308" s="31"/>
    </row>
    <row r="309" spans="1:55" ht="14.25" customHeight="1" x14ac:dyDescent="0.15">
      <c r="A309" s="32">
        <v>22</v>
      </c>
      <c r="B309" s="32">
        <v>6373</v>
      </c>
      <c r="C309" s="34" t="s">
        <v>22645</v>
      </c>
      <c r="D309" s="186"/>
      <c r="E309" s="187"/>
      <c r="F309" s="187"/>
      <c r="G309" s="74"/>
      <c r="H309" s="74"/>
      <c r="I309" s="74"/>
      <c r="J309" s="74"/>
      <c r="K309" s="256"/>
      <c r="L309" s="257"/>
      <c r="M309" s="1088"/>
      <c r="N309" s="1089"/>
      <c r="O309" s="1089"/>
      <c r="P309" s="1089"/>
      <c r="Q309" s="1089"/>
      <c r="R309" s="1089"/>
      <c r="S309" s="1089"/>
      <c r="T309" s="1090"/>
      <c r="U309" s="25"/>
      <c r="V309" s="25"/>
      <c r="W309" s="25"/>
      <c r="X309" s="25"/>
      <c r="Y309" s="25"/>
      <c r="Z309" s="25"/>
      <c r="AA309" s="1113">
        <v>180</v>
      </c>
      <c r="AB309" s="1113"/>
      <c r="AC309" s="25" t="s">
        <v>21</v>
      </c>
      <c r="AD309" s="26"/>
      <c r="AE309" s="72" t="s">
        <v>2866</v>
      </c>
      <c r="AF309" s="209"/>
      <c r="AG309" s="209"/>
      <c r="AH309" s="209"/>
      <c r="AI309" s="187"/>
      <c r="AJ309" s="187"/>
      <c r="AK309" s="187"/>
      <c r="AL309" s="239"/>
      <c r="AM309" s="239"/>
      <c r="AN309" s="44"/>
      <c r="AO309" s="44"/>
      <c r="AP309" s="44"/>
      <c r="AQ309" s="44"/>
      <c r="AR309" s="44"/>
      <c r="AS309" s="44"/>
      <c r="AT309" s="44"/>
      <c r="AU309" s="44"/>
      <c r="AV309" s="239"/>
      <c r="AW309" s="239"/>
      <c r="AX309" s="239"/>
      <c r="AY309" s="44" t="s">
        <v>17</v>
      </c>
      <c r="AZ309" s="1114">
        <v>0.96499999999999997</v>
      </c>
      <c r="BA309" s="1115"/>
      <c r="BB309" s="35">
        <f>ROUND(AA309*AZ309,0)</f>
        <v>174</v>
      </c>
      <c r="BC309" s="31"/>
    </row>
    <row r="310" spans="1:55" ht="14.25" customHeight="1" x14ac:dyDescent="0.15">
      <c r="A310" s="32">
        <v>22</v>
      </c>
      <c r="B310" s="32">
        <v>6374</v>
      </c>
      <c r="C310" s="34" t="s">
        <v>22646</v>
      </c>
      <c r="D310" s="186"/>
      <c r="E310" s="187"/>
      <c r="F310" s="187"/>
      <c r="G310" s="74"/>
      <c r="H310" s="74"/>
      <c r="I310" s="74"/>
      <c r="J310" s="74"/>
      <c r="K310" s="256"/>
      <c r="L310" s="257"/>
      <c r="M310" s="258"/>
      <c r="N310" s="256"/>
      <c r="O310" s="256"/>
      <c r="P310" s="256"/>
      <c r="Q310" s="256"/>
      <c r="R310" s="256"/>
      <c r="S310" s="187"/>
      <c r="T310" s="21"/>
      <c r="U310" s="40" t="s">
        <v>2868</v>
      </c>
      <c r="V310" s="40"/>
      <c r="W310" s="40"/>
      <c r="X310" s="40"/>
      <c r="Y310" s="40"/>
      <c r="Z310" s="187"/>
      <c r="AA310" s="204"/>
      <c r="AB310" s="204"/>
      <c r="AC310" s="65"/>
      <c r="AD310" s="209"/>
      <c r="AE310" s="222"/>
      <c r="AF310" s="241"/>
      <c r="AG310" s="241"/>
      <c r="AH310" s="241"/>
      <c r="AI310" s="239"/>
      <c r="AJ310" s="239"/>
      <c r="AK310" s="239"/>
      <c r="AL310" s="239"/>
      <c r="AM310" s="239"/>
      <c r="AN310" s="44"/>
      <c r="AO310" s="44"/>
      <c r="AP310" s="44"/>
      <c r="AQ310" s="44"/>
      <c r="AR310" s="44"/>
      <c r="AS310" s="44"/>
      <c r="AT310" s="44"/>
      <c r="AU310" s="44"/>
      <c r="AV310" s="239"/>
      <c r="AW310" s="239"/>
      <c r="AX310" s="239"/>
      <c r="AY310" s="25"/>
      <c r="AZ310" s="14"/>
      <c r="BA310" s="80"/>
      <c r="BB310" s="35">
        <f>AA311</f>
        <v>162</v>
      </c>
      <c r="BC310" s="31"/>
    </row>
    <row r="311" spans="1:55" ht="14.25" customHeight="1" x14ac:dyDescent="0.15">
      <c r="A311" s="32">
        <v>22</v>
      </c>
      <c r="B311" s="32">
        <v>6375</v>
      </c>
      <c r="C311" s="34" t="s">
        <v>22647</v>
      </c>
      <c r="D311" s="186"/>
      <c r="E311" s="187"/>
      <c r="F311" s="187"/>
      <c r="G311" s="74"/>
      <c r="H311" s="74"/>
      <c r="I311" s="74"/>
      <c r="J311" s="256"/>
      <c r="K311" s="256"/>
      <c r="L311" s="257"/>
      <c r="M311" s="258"/>
      <c r="N311" s="256"/>
      <c r="O311" s="256"/>
      <c r="P311" s="256"/>
      <c r="Q311" s="256"/>
      <c r="R311" s="256"/>
      <c r="S311" s="187"/>
      <c r="T311" s="21"/>
      <c r="U311" s="25"/>
      <c r="V311" s="25"/>
      <c r="W311" s="25"/>
      <c r="X311" s="25"/>
      <c r="Y311" s="25"/>
      <c r="Z311" s="25"/>
      <c r="AA311" s="1113">
        <v>162</v>
      </c>
      <c r="AB311" s="1113"/>
      <c r="AC311" s="25" t="s">
        <v>21</v>
      </c>
      <c r="AD311" s="26"/>
      <c r="AE311" s="72" t="s">
        <v>2866</v>
      </c>
      <c r="AF311" s="209"/>
      <c r="AG311" s="209"/>
      <c r="AH311" s="209"/>
      <c r="AI311" s="187"/>
      <c r="AJ311" s="187"/>
      <c r="AK311" s="187"/>
      <c r="AL311" s="239"/>
      <c r="AM311" s="239"/>
      <c r="AN311" s="44"/>
      <c r="AO311" s="44"/>
      <c r="AP311" s="44"/>
      <c r="AQ311" s="44"/>
      <c r="AR311" s="44"/>
      <c r="AS311" s="44"/>
      <c r="AT311" s="44"/>
      <c r="AU311" s="44"/>
      <c r="AV311" s="239"/>
      <c r="AW311" s="239"/>
      <c r="AX311" s="239"/>
      <c r="AY311" s="44" t="s">
        <v>17</v>
      </c>
      <c r="AZ311" s="1114">
        <v>0.96499999999999997</v>
      </c>
      <c r="BA311" s="1115"/>
      <c r="BB311" s="35">
        <f>ROUND(AA311*AZ311,0)</f>
        <v>156</v>
      </c>
      <c r="BC311" s="31"/>
    </row>
    <row r="312" spans="1:55" ht="14.25" customHeight="1" x14ac:dyDescent="0.15">
      <c r="A312" s="32">
        <v>22</v>
      </c>
      <c r="B312" s="32">
        <v>6376</v>
      </c>
      <c r="C312" s="34" t="s">
        <v>22648</v>
      </c>
      <c r="D312" s="186"/>
      <c r="E312" s="187"/>
      <c r="F312" s="187"/>
      <c r="G312" s="74"/>
      <c r="H312" s="74"/>
      <c r="I312" s="74"/>
      <c r="J312" s="256"/>
      <c r="K312" s="256"/>
      <c r="L312" s="257"/>
      <c r="M312" s="258"/>
      <c r="N312" s="256"/>
      <c r="O312" s="256"/>
      <c r="P312" s="256"/>
      <c r="Q312" s="256"/>
      <c r="R312" s="256"/>
      <c r="S312" s="187"/>
      <c r="T312" s="21"/>
      <c r="U312" s="40" t="s">
        <v>2871</v>
      </c>
      <c r="V312" s="40"/>
      <c r="W312" s="40"/>
      <c r="X312" s="40"/>
      <c r="Y312" s="40"/>
      <c r="Z312" s="187"/>
      <c r="AA312" s="204"/>
      <c r="AB312" s="204"/>
      <c r="AC312" s="65"/>
      <c r="AD312" s="209"/>
      <c r="AE312" s="222"/>
      <c r="AF312" s="241"/>
      <c r="AG312" s="241"/>
      <c r="AH312" s="241"/>
      <c r="AI312" s="239"/>
      <c r="AJ312" s="239"/>
      <c r="AK312" s="239"/>
      <c r="AL312" s="239"/>
      <c r="AM312" s="239"/>
      <c r="AN312" s="44"/>
      <c r="AO312" s="44"/>
      <c r="AP312" s="44"/>
      <c r="AQ312" s="44"/>
      <c r="AR312" s="44"/>
      <c r="AS312" s="44"/>
      <c r="AT312" s="44"/>
      <c r="AU312" s="44"/>
      <c r="AV312" s="239"/>
      <c r="AW312" s="239"/>
      <c r="AX312" s="239"/>
      <c r="AY312" s="25"/>
      <c r="AZ312" s="14"/>
      <c r="BA312" s="80"/>
      <c r="BB312" s="35">
        <f>AA313</f>
        <v>141</v>
      </c>
      <c r="BC312" s="31"/>
    </row>
    <row r="313" spans="1:55" ht="14.25" customHeight="1" x14ac:dyDescent="0.15">
      <c r="A313" s="32">
        <v>22</v>
      </c>
      <c r="B313" s="32">
        <v>6377</v>
      </c>
      <c r="C313" s="34" t="s">
        <v>22649</v>
      </c>
      <c r="D313" s="214"/>
      <c r="E313" s="211"/>
      <c r="F313" s="211"/>
      <c r="G313" s="112"/>
      <c r="H313" s="112"/>
      <c r="I313" s="112"/>
      <c r="J313" s="259"/>
      <c r="K313" s="259"/>
      <c r="L313" s="260"/>
      <c r="M313" s="261"/>
      <c r="N313" s="259"/>
      <c r="O313" s="259"/>
      <c r="P313" s="259"/>
      <c r="Q313" s="259"/>
      <c r="R313" s="259"/>
      <c r="S313" s="211"/>
      <c r="T313" s="38"/>
      <c r="U313" s="25"/>
      <c r="V313" s="25"/>
      <c r="W313" s="25"/>
      <c r="X313" s="25"/>
      <c r="Y313" s="25"/>
      <c r="Z313" s="25"/>
      <c r="AA313" s="1113">
        <v>141</v>
      </c>
      <c r="AB313" s="1113"/>
      <c r="AC313" s="25" t="s">
        <v>21</v>
      </c>
      <c r="AD313" s="26"/>
      <c r="AE313" s="223" t="s">
        <v>2866</v>
      </c>
      <c r="AF313" s="241"/>
      <c r="AG313" s="241"/>
      <c r="AH313" s="241"/>
      <c r="AI313" s="239"/>
      <c r="AJ313" s="239"/>
      <c r="AK313" s="211"/>
      <c r="AL313" s="239"/>
      <c r="AM313" s="239"/>
      <c r="AN313" s="44"/>
      <c r="AO313" s="44"/>
      <c r="AP313" s="44"/>
      <c r="AQ313" s="44"/>
      <c r="AR313" s="44"/>
      <c r="AS313" s="44"/>
      <c r="AT313" s="44"/>
      <c r="AU313" s="44"/>
      <c r="AV313" s="239"/>
      <c r="AW313" s="239"/>
      <c r="AX313" s="239"/>
      <c r="AY313" s="44" t="s">
        <v>17</v>
      </c>
      <c r="AZ313" s="1114">
        <v>0.96499999999999997</v>
      </c>
      <c r="BA313" s="1115"/>
      <c r="BB313" s="35">
        <f>ROUND(AA313*AZ313,0)</f>
        <v>136</v>
      </c>
      <c r="BC313" s="31"/>
    </row>
    <row r="314" spans="1:55" ht="14.25" customHeight="1" x14ac:dyDescent="0.15">
      <c r="A314" s="32">
        <v>22</v>
      </c>
      <c r="B314" s="32">
        <v>6378</v>
      </c>
      <c r="C314" s="34" t="s">
        <v>22650</v>
      </c>
      <c r="D314" s="62" t="s">
        <v>2881</v>
      </c>
      <c r="E314" s="63"/>
      <c r="F314" s="63"/>
      <c r="G314" s="262"/>
      <c r="H314" s="262"/>
      <c r="I314" s="262"/>
      <c r="J314" s="262"/>
      <c r="K314" s="187"/>
      <c r="L314" s="263"/>
      <c r="M314" s="223" t="s">
        <v>2882</v>
      </c>
      <c r="N314" s="239"/>
      <c r="O314" s="239"/>
      <c r="P314" s="43"/>
      <c r="Q314" s="43"/>
      <c r="R314" s="43"/>
      <c r="S314" s="43"/>
      <c r="T314" s="264"/>
      <c r="U314" s="264"/>
      <c r="V314" s="264"/>
      <c r="W314" s="265"/>
      <c r="X314" s="265"/>
      <c r="Y314" s="265"/>
      <c r="Z314" s="266"/>
      <c r="AA314" s="65"/>
      <c r="AB314" s="267"/>
      <c r="AC314" s="267"/>
      <c r="AD314" s="25"/>
      <c r="AE314" s="25"/>
      <c r="AF314" s="25"/>
      <c r="AG314" s="25"/>
      <c r="AH314" s="25"/>
      <c r="AI314" s="25"/>
      <c r="AJ314" s="25"/>
      <c r="AK314" s="25"/>
      <c r="AL314" s="25"/>
      <c r="AM314" s="25"/>
      <c r="AN314" s="25"/>
      <c r="AO314" s="25"/>
      <c r="AP314" s="25"/>
      <c r="AQ314" s="25"/>
      <c r="AR314" s="25"/>
      <c r="AS314" s="25"/>
      <c r="AT314" s="25"/>
      <c r="AU314" s="25"/>
      <c r="AV314" s="1106">
        <v>317</v>
      </c>
      <c r="AW314" s="1106"/>
      <c r="AX314" s="43" t="s">
        <v>775</v>
      </c>
      <c r="AY314" s="43"/>
      <c r="AZ314" s="119"/>
      <c r="BA314" s="268"/>
      <c r="BB314" s="35">
        <f>AV314</f>
        <v>317</v>
      </c>
      <c r="BC314" s="232"/>
    </row>
    <row r="315" spans="1:55" ht="14.25" customHeight="1" x14ac:dyDescent="0.15">
      <c r="A315" s="32">
        <v>22</v>
      </c>
      <c r="B315" s="32">
        <v>6379</v>
      </c>
      <c r="C315" s="34" t="s">
        <v>22651</v>
      </c>
      <c r="D315" s="56"/>
      <c r="E315" s="57"/>
      <c r="F315" s="57"/>
      <c r="G315" s="269"/>
      <c r="H315" s="269"/>
      <c r="I315" s="269"/>
      <c r="J315" s="269"/>
      <c r="K315" s="269"/>
      <c r="L315" s="270"/>
      <c r="M315" s="223" t="s">
        <v>2884</v>
      </c>
      <c r="N315" s="239"/>
      <c r="O315" s="239"/>
      <c r="P315" s="43"/>
      <c r="Q315" s="43"/>
      <c r="R315" s="43"/>
      <c r="S315" s="43"/>
      <c r="T315" s="264"/>
      <c r="U315" s="264"/>
      <c r="V315" s="264"/>
      <c r="W315" s="264"/>
      <c r="X315" s="264"/>
      <c r="Y315" s="264"/>
      <c r="Z315" s="264"/>
      <c r="AA315" s="264"/>
      <c r="AB315" s="264"/>
      <c r="AC315" s="264"/>
      <c r="AD315" s="25"/>
      <c r="AE315" s="25"/>
      <c r="AF315" s="25"/>
      <c r="AG315" s="25"/>
      <c r="AH315" s="25"/>
      <c r="AI315" s="25"/>
      <c r="AJ315" s="25"/>
      <c r="AK315" s="25"/>
      <c r="AL315" s="25"/>
      <c r="AM315" s="25"/>
      <c r="AN315" s="25"/>
      <c r="AO315" s="25"/>
      <c r="AP315" s="25"/>
      <c r="AQ315" s="25"/>
      <c r="AR315" s="25"/>
      <c r="AS315" s="25"/>
      <c r="AT315" s="25"/>
      <c r="AU315" s="25"/>
      <c r="AV315" s="1106">
        <v>421</v>
      </c>
      <c r="AW315" s="1106"/>
      <c r="AX315" s="43" t="s">
        <v>775</v>
      </c>
      <c r="AY315" s="43"/>
      <c r="AZ315" s="119"/>
      <c r="BA315" s="268"/>
      <c r="BB315" s="35">
        <f>AV315</f>
        <v>421</v>
      </c>
      <c r="BC315" s="232"/>
    </row>
    <row r="316" spans="1:55" ht="14.25" customHeight="1" x14ac:dyDescent="0.15">
      <c r="A316" s="32">
        <v>22</v>
      </c>
      <c r="B316" s="32">
        <v>6380</v>
      </c>
      <c r="C316" s="34" t="s">
        <v>22652</v>
      </c>
      <c r="D316" s="72" t="s">
        <v>2886</v>
      </c>
      <c r="E316" s="114"/>
      <c r="F316" s="114"/>
      <c r="G316" s="40"/>
      <c r="H316" s="40"/>
      <c r="I316" s="40"/>
      <c r="J316" s="40"/>
      <c r="K316" s="40"/>
      <c r="L316" s="41"/>
      <c r="M316" s="43" t="s">
        <v>2887</v>
      </c>
      <c r="N316" s="43"/>
      <c r="O316" s="43"/>
      <c r="P316" s="43"/>
      <c r="Q316" s="43"/>
      <c r="R316" s="43"/>
      <c r="S316" s="43"/>
      <c r="T316" s="43"/>
      <c r="U316" s="43"/>
      <c r="V316" s="43"/>
      <c r="W316" s="43"/>
      <c r="X316" s="43"/>
      <c r="Y316" s="43"/>
      <c r="Z316" s="43"/>
      <c r="AA316" s="44"/>
      <c r="AB316" s="44"/>
      <c r="AC316" s="44"/>
      <c r="AD316" s="44"/>
      <c r="AE316" s="44"/>
      <c r="AF316" s="44"/>
      <c r="AG316" s="44"/>
      <c r="AH316" s="44"/>
      <c r="AI316" s="44"/>
      <c r="AJ316" s="44"/>
      <c r="AK316" s="44"/>
      <c r="AL316" s="44"/>
      <c r="AM316" s="44"/>
      <c r="AN316" s="44"/>
      <c r="AO316" s="44"/>
      <c r="AP316" s="44"/>
      <c r="AQ316" s="44"/>
      <c r="AR316" s="44"/>
      <c r="AS316" s="44"/>
      <c r="AT316" s="44"/>
      <c r="AU316" s="44"/>
      <c r="AV316" s="1106">
        <v>527</v>
      </c>
      <c r="AW316" s="1106"/>
      <c r="AX316" s="25" t="s">
        <v>775</v>
      </c>
      <c r="AY316" s="25"/>
      <c r="AZ316" s="25"/>
      <c r="BA316" s="38"/>
      <c r="BB316" s="35">
        <f>AV316</f>
        <v>527</v>
      </c>
      <c r="BC316" s="66" t="s">
        <v>818</v>
      </c>
    </row>
    <row r="317" spans="1:55" ht="14.25" customHeight="1" x14ac:dyDescent="0.15">
      <c r="A317" s="32">
        <v>22</v>
      </c>
      <c r="B317" s="32">
        <v>6381</v>
      </c>
      <c r="C317" s="34" t="s">
        <v>22653</v>
      </c>
      <c r="D317" s="94"/>
      <c r="E317" s="116"/>
      <c r="F317" s="71" t="s">
        <v>2889</v>
      </c>
      <c r="G317" s="25"/>
      <c r="H317" s="25"/>
      <c r="I317" s="25"/>
      <c r="J317" s="25"/>
      <c r="K317" s="25"/>
      <c r="L317" s="38"/>
      <c r="M317" s="43" t="s">
        <v>2890</v>
      </c>
      <c r="N317" s="43"/>
      <c r="O317" s="38"/>
      <c r="P317" s="38"/>
      <c r="Q317" s="38"/>
      <c r="R317" s="43"/>
      <c r="S317" s="43"/>
      <c r="T317" s="43"/>
      <c r="U317" s="43"/>
      <c r="V317" s="43"/>
      <c r="W317" s="43"/>
      <c r="X317" s="43"/>
      <c r="Y317" s="43"/>
      <c r="Z317" s="43"/>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1106">
        <v>1055</v>
      </c>
      <c r="AW317" s="1106"/>
      <c r="AX317" s="43" t="s">
        <v>775</v>
      </c>
      <c r="AY317" s="25"/>
      <c r="AZ317" s="25"/>
      <c r="BA317" s="38"/>
      <c r="BB317" s="35">
        <f>AV317</f>
        <v>1055</v>
      </c>
      <c r="BC317" s="61"/>
    </row>
  </sheetData>
  <mergeCells count="315">
    <mergeCell ref="AA313:AB313"/>
    <mergeCell ref="AZ313:BA313"/>
    <mergeCell ref="AV314:AW314"/>
    <mergeCell ref="AV315:AW315"/>
    <mergeCell ref="AV316:AW316"/>
    <mergeCell ref="AV317:AW317"/>
    <mergeCell ref="AA307:AB307"/>
    <mergeCell ref="AZ307:BA307"/>
    <mergeCell ref="M308:T309"/>
    <mergeCell ref="AA309:AB309"/>
    <mergeCell ref="AZ309:BA309"/>
    <mergeCell ref="AA311:AB311"/>
    <mergeCell ref="AZ311:BA311"/>
    <mergeCell ref="AV300:AW300"/>
    <mergeCell ref="AV301:AW301"/>
    <mergeCell ref="D302:L306"/>
    <mergeCell ref="M302:T303"/>
    <mergeCell ref="AA303:AB303"/>
    <mergeCell ref="AZ303:BA303"/>
    <mergeCell ref="AA305:AB305"/>
    <mergeCell ref="AZ305:BA305"/>
    <mergeCell ref="AV294:AW294"/>
    <mergeCell ref="AV295:AW295"/>
    <mergeCell ref="AV296:AW296"/>
    <mergeCell ref="AV297:AW297"/>
    <mergeCell ref="AV298:AW298"/>
    <mergeCell ref="AV299:AW299"/>
    <mergeCell ref="AV288:AW288"/>
    <mergeCell ref="AV289:AW289"/>
    <mergeCell ref="AV290:AW290"/>
    <mergeCell ref="AV291:AW291"/>
    <mergeCell ref="AV292:AW292"/>
    <mergeCell ref="AV293:AW293"/>
    <mergeCell ref="AV282:AW282"/>
    <mergeCell ref="AV283:AW283"/>
    <mergeCell ref="AV284:AW284"/>
    <mergeCell ref="AV285:AW285"/>
    <mergeCell ref="AV286:AW286"/>
    <mergeCell ref="AV287:AW287"/>
    <mergeCell ref="AV276:AW276"/>
    <mergeCell ref="AV277:AW277"/>
    <mergeCell ref="AV278:AW278"/>
    <mergeCell ref="AV279:AW279"/>
    <mergeCell ref="AV280:AW280"/>
    <mergeCell ref="AV281:AW281"/>
    <mergeCell ref="AV270:AW270"/>
    <mergeCell ref="AV271:AW271"/>
    <mergeCell ref="AV272:AW272"/>
    <mergeCell ref="AV273:AW273"/>
    <mergeCell ref="AV274:AW274"/>
    <mergeCell ref="AV275:AW275"/>
    <mergeCell ref="AV264:AW264"/>
    <mergeCell ref="AV265:AW265"/>
    <mergeCell ref="AV266:AW266"/>
    <mergeCell ref="AV267:AW267"/>
    <mergeCell ref="AV268:AW268"/>
    <mergeCell ref="AV269:AW269"/>
    <mergeCell ref="AV258:AW258"/>
    <mergeCell ref="AV259:AW259"/>
    <mergeCell ref="AV260:AW260"/>
    <mergeCell ref="AV261:AW261"/>
    <mergeCell ref="AV262:AW262"/>
    <mergeCell ref="AV263:AW263"/>
    <mergeCell ref="AV252:AW252"/>
    <mergeCell ref="AV253:AW253"/>
    <mergeCell ref="AV254:AW254"/>
    <mergeCell ref="AV255:AW255"/>
    <mergeCell ref="AV256:AW256"/>
    <mergeCell ref="AV257:AW257"/>
    <mergeCell ref="AV246:AW246"/>
    <mergeCell ref="AV247:AW247"/>
    <mergeCell ref="AV248:AW248"/>
    <mergeCell ref="AV249:AW249"/>
    <mergeCell ref="AV250:AW250"/>
    <mergeCell ref="AV251:AW251"/>
    <mergeCell ref="AV240:AW240"/>
    <mergeCell ref="AV241:AW241"/>
    <mergeCell ref="AV242:AW242"/>
    <mergeCell ref="AV243:AW243"/>
    <mergeCell ref="AV244:AW244"/>
    <mergeCell ref="AV245:AW245"/>
    <mergeCell ref="AV234:AW234"/>
    <mergeCell ref="AV235:AW235"/>
    <mergeCell ref="AV236:AW236"/>
    <mergeCell ref="AV237:AW237"/>
    <mergeCell ref="AV238:AW238"/>
    <mergeCell ref="AV239:AW239"/>
    <mergeCell ref="AV228:AW228"/>
    <mergeCell ref="AV229:AW229"/>
    <mergeCell ref="AV230:AW230"/>
    <mergeCell ref="AV231:AW231"/>
    <mergeCell ref="AV232:AW232"/>
    <mergeCell ref="AV233:AW233"/>
    <mergeCell ref="AV222:AW222"/>
    <mergeCell ref="AV223:AW223"/>
    <mergeCell ref="AV224:AW224"/>
    <mergeCell ref="AV225:AW225"/>
    <mergeCell ref="AV226:AW226"/>
    <mergeCell ref="AV227:AW227"/>
    <mergeCell ref="AV216:AW216"/>
    <mergeCell ref="AV217:AW217"/>
    <mergeCell ref="AV218:AW218"/>
    <mergeCell ref="AV219:AW219"/>
    <mergeCell ref="AV220:AW220"/>
    <mergeCell ref="AV221:AW221"/>
    <mergeCell ref="AV210:AW210"/>
    <mergeCell ref="AV211:AW211"/>
    <mergeCell ref="AV212:AW212"/>
    <mergeCell ref="AV213:AW213"/>
    <mergeCell ref="AV214:AW214"/>
    <mergeCell ref="AV215:AW215"/>
    <mergeCell ref="AV204:AW204"/>
    <mergeCell ref="AV205:AW205"/>
    <mergeCell ref="AV206:AW206"/>
    <mergeCell ref="AV207:AW207"/>
    <mergeCell ref="AV208:AW208"/>
    <mergeCell ref="AV209:AW209"/>
    <mergeCell ref="AV198:AW198"/>
    <mergeCell ref="AV199:AW199"/>
    <mergeCell ref="AV200:AW200"/>
    <mergeCell ref="AV201:AW201"/>
    <mergeCell ref="AV202:AW202"/>
    <mergeCell ref="AV203:AW203"/>
    <mergeCell ref="AV192:AW192"/>
    <mergeCell ref="AV193:AW193"/>
    <mergeCell ref="AV194:AW194"/>
    <mergeCell ref="AV195:AW195"/>
    <mergeCell ref="AV196:AW196"/>
    <mergeCell ref="AV197:AW197"/>
    <mergeCell ref="AV186:AW186"/>
    <mergeCell ref="AV187:AW187"/>
    <mergeCell ref="AV188:AW188"/>
    <mergeCell ref="AV189:AW189"/>
    <mergeCell ref="AV190:AW190"/>
    <mergeCell ref="AV191:AW191"/>
    <mergeCell ref="AV180:AW180"/>
    <mergeCell ref="AV181:AW181"/>
    <mergeCell ref="AV182:AW182"/>
    <mergeCell ref="AV183:AW183"/>
    <mergeCell ref="AV184:AW184"/>
    <mergeCell ref="AV185:AW185"/>
    <mergeCell ref="AV174:AW174"/>
    <mergeCell ref="AV175:AW175"/>
    <mergeCell ref="AV176:AW176"/>
    <mergeCell ref="AV177:AW177"/>
    <mergeCell ref="AV178:AW178"/>
    <mergeCell ref="AV179:AW179"/>
    <mergeCell ref="AV168:AW168"/>
    <mergeCell ref="AV169:AW169"/>
    <mergeCell ref="AV170:AW170"/>
    <mergeCell ref="AV171:AW171"/>
    <mergeCell ref="AV172:AW172"/>
    <mergeCell ref="AV173:AW173"/>
    <mergeCell ref="AV162:AW162"/>
    <mergeCell ref="AV163:AW163"/>
    <mergeCell ref="AV164:AW164"/>
    <mergeCell ref="AV165:AW165"/>
    <mergeCell ref="AV166:AW166"/>
    <mergeCell ref="AV167:AW167"/>
    <mergeCell ref="AV156:AW156"/>
    <mergeCell ref="AV157:AW157"/>
    <mergeCell ref="AV158:AW158"/>
    <mergeCell ref="AV159:AW159"/>
    <mergeCell ref="AV160:AW160"/>
    <mergeCell ref="AV161:AW161"/>
    <mergeCell ref="AV150:AW150"/>
    <mergeCell ref="AV151:AW151"/>
    <mergeCell ref="AV152:AW152"/>
    <mergeCell ref="AV153:AW153"/>
    <mergeCell ref="AV154:AW154"/>
    <mergeCell ref="AV155:AW155"/>
    <mergeCell ref="AV144:AW144"/>
    <mergeCell ref="AV145:AW145"/>
    <mergeCell ref="AV146:AW146"/>
    <mergeCell ref="AV147:AW147"/>
    <mergeCell ref="AV148:AW148"/>
    <mergeCell ref="AV149:AW149"/>
    <mergeCell ref="AV138:AW138"/>
    <mergeCell ref="AV139:AW139"/>
    <mergeCell ref="AV140:AW140"/>
    <mergeCell ref="AV141:AW141"/>
    <mergeCell ref="AV142:AW142"/>
    <mergeCell ref="AV143:AW143"/>
    <mergeCell ref="AV132:AW132"/>
    <mergeCell ref="AV133:AW133"/>
    <mergeCell ref="AV134:AW134"/>
    <mergeCell ref="AV135:AW135"/>
    <mergeCell ref="AV136:AW136"/>
    <mergeCell ref="AV137:AW137"/>
    <mergeCell ref="AV126:AW126"/>
    <mergeCell ref="AV127:AW127"/>
    <mergeCell ref="AV128:AW128"/>
    <mergeCell ref="AV129:AW129"/>
    <mergeCell ref="AV130:AW130"/>
    <mergeCell ref="AV131:AW131"/>
    <mergeCell ref="AV120:AW120"/>
    <mergeCell ref="AV121:AW121"/>
    <mergeCell ref="AV122:AW122"/>
    <mergeCell ref="AV123:AW123"/>
    <mergeCell ref="AV124:AW124"/>
    <mergeCell ref="AV125:AW125"/>
    <mergeCell ref="AV114:AW114"/>
    <mergeCell ref="AV115:AW115"/>
    <mergeCell ref="AV116:AW116"/>
    <mergeCell ref="AV117:AW117"/>
    <mergeCell ref="AV118:AW118"/>
    <mergeCell ref="AV119:AW119"/>
    <mergeCell ref="AV108:AW108"/>
    <mergeCell ref="AV109:AW109"/>
    <mergeCell ref="AV110:AW110"/>
    <mergeCell ref="AV111:AW111"/>
    <mergeCell ref="AV112:AW112"/>
    <mergeCell ref="AV113:AW113"/>
    <mergeCell ref="AV102:AW102"/>
    <mergeCell ref="AV103:AW103"/>
    <mergeCell ref="AV104:AW104"/>
    <mergeCell ref="AV105:AW105"/>
    <mergeCell ref="AV106:AW106"/>
    <mergeCell ref="AV107:AW107"/>
    <mergeCell ref="AV96:AW96"/>
    <mergeCell ref="AV97:AW97"/>
    <mergeCell ref="AV98:AW98"/>
    <mergeCell ref="AV99:AW99"/>
    <mergeCell ref="AV100:AW100"/>
    <mergeCell ref="AV101:AW101"/>
    <mergeCell ref="AV90:AW90"/>
    <mergeCell ref="AV91:AW91"/>
    <mergeCell ref="AV92:AW92"/>
    <mergeCell ref="AV93:AW93"/>
    <mergeCell ref="AV94:AW94"/>
    <mergeCell ref="AV95:AW95"/>
    <mergeCell ref="AV84:AW84"/>
    <mergeCell ref="AV85:AW85"/>
    <mergeCell ref="AV86:AW86"/>
    <mergeCell ref="AV87:AW87"/>
    <mergeCell ref="AV88:AW88"/>
    <mergeCell ref="AV89:AW89"/>
    <mergeCell ref="AV78:AW78"/>
    <mergeCell ref="AV79:AW79"/>
    <mergeCell ref="AV80:AW80"/>
    <mergeCell ref="AV81:AW81"/>
    <mergeCell ref="AV82:AW82"/>
    <mergeCell ref="AV83:AW83"/>
    <mergeCell ref="AV72:AW72"/>
    <mergeCell ref="AV73:AW73"/>
    <mergeCell ref="AV74:AW74"/>
    <mergeCell ref="AV75:AW75"/>
    <mergeCell ref="AV76:AW76"/>
    <mergeCell ref="AV77:AW77"/>
    <mergeCell ref="AV66:AW66"/>
    <mergeCell ref="AV67:AW67"/>
    <mergeCell ref="AV68:AW68"/>
    <mergeCell ref="AV69:AW69"/>
    <mergeCell ref="AV70:AW70"/>
    <mergeCell ref="AV71:AW71"/>
    <mergeCell ref="AV60:AW60"/>
    <mergeCell ref="AV61:AW61"/>
    <mergeCell ref="AV62:AW62"/>
    <mergeCell ref="AV63:AW63"/>
    <mergeCell ref="AV64:AW64"/>
    <mergeCell ref="AV65:AW65"/>
    <mergeCell ref="AV54:AW54"/>
    <mergeCell ref="AV55:AW55"/>
    <mergeCell ref="AV56:AW56"/>
    <mergeCell ref="AV57:AW57"/>
    <mergeCell ref="AV58:AW58"/>
    <mergeCell ref="AV59:AW59"/>
    <mergeCell ref="AV48:AW48"/>
    <mergeCell ref="AV49:AW49"/>
    <mergeCell ref="AV50:AW50"/>
    <mergeCell ref="AV51:AW51"/>
    <mergeCell ref="AV52:AW52"/>
    <mergeCell ref="AV53:AW53"/>
    <mergeCell ref="AV42:AW42"/>
    <mergeCell ref="AV43:AW43"/>
    <mergeCell ref="AV44:AW44"/>
    <mergeCell ref="AV45:AW45"/>
    <mergeCell ref="AV46:AW46"/>
    <mergeCell ref="AV47:AW47"/>
    <mergeCell ref="AV36:AW36"/>
    <mergeCell ref="AV37:AW37"/>
    <mergeCell ref="AV38:AW38"/>
    <mergeCell ref="AV39:AW39"/>
    <mergeCell ref="AV40:AW40"/>
    <mergeCell ref="AV41:AW41"/>
    <mergeCell ref="AV30:AW30"/>
    <mergeCell ref="AV31:AW31"/>
    <mergeCell ref="AV32:AW32"/>
    <mergeCell ref="AV33:AW33"/>
    <mergeCell ref="AV34:AW34"/>
    <mergeCell ref="AV35:AW35"/>
    <mergeCell ref="AV24:AW24"/>
    <mergeCell ref="AV25:AW25"/>
    <mergeCell ref="AV26:AW26"/>
    <mergeCell ref="AV27:AW27"/>
    <mergeCell ref="AV28:AW28"/>
    <mergeCell ref="AV29:AW29"/>
    <mergeCell ref="AV18:AW18"/>
    <mergeCell ref="AV19:AW19"/>
    <mergeCell ref="AV20:AW20"/>
    <mergeCell ref="AV21:AW21"/>
    <mergeCell ref="AV22:AW22"/>
    <mergeCell ref="AV23:AW23"/>
    <mergeCell ref="AV12:AW12"/>
    <mergeCell ref="AV13:AW13"/>
    <mergeCell ref="AV14:AW14"/>
    <mergeCell ref="AV15:AW15"/>
    <mergeCell ref="AV16:AW16"/>
    <mergeCell ref="AV17:AW17"/>
    <mergeCell ref="D5:BA5"/>
    <mergeCell ref="AV7:AW7"/>
    <mergeCell ref="AV8:AW8"/>
    <mergeCell ref="AV9:AW9"/>
    <mergeCell ref="AV10:AW10"/>
    <mergeCell ref="AV11:AW11"/>
  </mergeCells>
  <phoneticPr fontId="1"/>
  <printOptions horizontalCentered="1"/>
  <pageMargins left="0.78740157480314965" right="0.39370078740157483" top="0.59055118110236227" bottom="0.59055118110236227" header="0.39370078740157483" footer="0.31496062992125984"/>
  <pageSetup paperSize="9" scale="44" orientation="portrait" horizontalDpi="300" verticalDpi="300" r:id="rId1"/>
  <headerFooter>
    <oddHeader>&amp;R&amp;9経過的生活介護</oddHeader>
    <oddFooter>&amp;C&amp;14&amp;P</oddFooter>
  </headerFooter>
  <rowBreaks count="2" manualBreakCount="2">
    <brk id="118" max="54" man="1"/>
    <brk id="240" max="5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autoPageBreaks="0"/>
  </sheetPr>
  <dimension ref="A1:BC56"/>
  <sheetViews>
    <sheetView view="pageBreakPreview" zoomScaleNormal="100" zoomScaleSheetLayoutView="100" workbookViewId="0"/>
  </sheetViews>
  <sheetFormatPr defaultColWidth="9" defaultRowHeight="16.7" customHeight="1" x14ac:dyDescent="0.15"/>
  <cols>
    <col min="1" max="1" width="4.625" style="2" customWidth="1"/>
    <col min="2" max="2" width="7.625" style="2" customWidth="1"/>
    <col min="3" max="3" width="35.625" style="4" customWidth="1"/>
    <col min="4" max="7" width="2.375" style="2" customWidth="1"/>
    <col min="8" max="18" width="2.375" style="4" customWidth="1"/>
    <col min="19" max="22" width="2.375" style="2" customWidth="1"/>
    <col min="23" max="51" width="2.375" style="5" customWidth="1"/>
    <col min="52" max="53" width="2.375" style="2" customWidth="1"/>
    <col min="54" max="54" width="7.125" style="2" customWidth="1"/>
    <col min="55" max="55" width="8.625" style="2" customWidth="1"/>
    <col min="56" max="56" width="2.875" style="2" customWidth="1"/>
    <col min="57" max="16384" width="9" style="2"/>
  </cols>
  <sheetData>
    <row r="1" spans="1:55" ht="17.100000000000001" customHeight="1" x14ac:dyDescent="0.15">
      <c r="A1" s="1"/>
    </row>
    <row r="2" spans="1:55" ht="17.100000000000001" customHeight="1" x14ac:dyDescent="0.15">
      <c r="A2" s="1"/>
    </row>
    <row r="3" spans="1:55" ht="17.100000000000001" customHeight="1" x14ac:dyDescent="0.15">
      <c r="A3" s="1"/>
    </row>
    <row r="4" spans="1:55" ht="17.100000000000001" customHeight="1" x14ac:dyDescent="0.15">
      <c r="A4" s="1"/>
      <c r="B4" s="180"/>
    </row>
    <row r="5" spans="1:55" ht="16.7" customHeight="1" x14ac:dyDescent="0.15">
      <c r="A5" s="6" t="s">
        <v>1</v>
      </c>
      <c r="B5" s="7"/>
      <c r="C5" s="79" t="s">
        <v>2</v>
      </c>
      <c r="D5" s="1099" t="s">
        <v>3</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1100"/>
      <c r="AV5" s="1100"/>
      <c r="AW5" s="1100"/>
      <c r="AX5" s="1100"/>
      <c r="AY5" s="1100"/>
      <c r="AZ5" s="1100"/>
      <c r="BA5" s="1104"/>
      <c r="BB5" s="9" t="s">
        <v>4</v>
      </c>
      <c r="BC5" s="9" t="s">
        <v>5</v>
      </c>
    </row>
    <row r="6" spans="1:55" ht="16.7" customHeight="1" x14ac:dyDescent="0.15">
      <c r="A6" s="10" t="s">
        <v>6</v>
      </c>
      <c r="B6" s="11" t="s">
        <v>7</v>
      </c>
      <c r="C6" s="80"/>
      <c r="D6" s="13"/>
      <c r="E6" s="14"/>
      <c r="F6" s="14"/>
      <c r="G6" s="14"/>
      <c r="H6" s="14"/>
      <c r="I6" s="14"/>
      <c r="J6" s="14"/>
      <c r="K6" s="14"/>
      <c r="L6" s="14"/>
      <c r="M6" s="14"/>
      <c r="N6" s="14"/>
      <c r="O6" s="14"/>
      <c r="P6" s="14"/>
      <c r="Q6" s="14"/>
      <c r="R6" s="14"/>
      <c r="S6" s="14"/>
      <c r="T6" s="14"/>
      <c r="U6" s="14"/>
      <c r="V6" s="14"/>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4"/>
      <c r="BA6" s="14"/>
      <c r="BB6" s="16" t="s">
        <v>8</v>
      </c>
      <c r="BC6" s="16" t="s">
        <v>9</v>
      </c>
    </row>
    <row r="7" spans="1:55" ht="16.7" customHeight="1" x14ac:dyDescent="0.15">
      <c r="A7" s="17">
        <v>22</v>
      </c>
      <c r="B7" s="17">
        <v>6430</v>
      </c>
      <c r="C7" s="19" t="s">
        <v>22654</v>
      </c>
      <c r="D7" s="20" t="s">
        <v>2892</v>
      </c>
      <c r="E7" s="187"/>
      <c r="F7" s="187"/>
      <c r="G7" s="187"/>
      <c r="L7" s="21"/>
      <c r="M7" s="24" t="s">
        <v>2893</v>
      </c>
      <c r="N7" s="25"/>
      <c r="O7" s="25"/>
      <c r="P7" s="25"/>
      <c r="Q7" s="25"/>
      <c r="R7" s="25"/>
      <c r="S7" s="211"/>
      <c r="T7" s="211"/>
      <c r="U7" s="211"/>
      <c r="V7" s="211"/>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1107">
        <v>9</v>
      </c>
      <c r="AW7" s="1107"/>
      <c r="AX7" s="25" t="s">
        <v>775</v>
      </c>
      <c r="AY7" s="25"/>
      <c r="AZ7" s="25"/>
      <c r="BA7" s="215"/>
      <c r="BB7" s="30">
        <f t="shared" ref="BB7:BB46" si="0">AV7</f>
        <v>9</v>
      </c>
      <c r="BC7" s="31" t="s">
        <v>13</v>
      </c>
    </row>
    <row r="8" spans="1:55" ht="16.7" customHeight="1" x14ac:dyDescent="0.15">
      <c r="A8" s="32">
        <v>22</v>
      </c>
      <c r="B8" s="32">
        <v>6382</v>
      </c>
      <c r="C8" s="34" t="s">
        <v>22655</v>
      </c>
      <c r="D8" s="20"/>
      <c r="E8" s="187"/>
      <c r="F8" s="187"/>
      <c r="G8" s="187"/>
      <c r="L8" s="21"/>
      <c r="M8" s="42" t="s">
        <v>2895</v>
      </c>
      <c r="N8" s="43"/>
      <c r="O8" s="43"/>
      <c r="P8" s="43"/>
      <c r="Q8" s="43"/>
      <c r="R8" s="43"/>
      <c r="S8" s="239"/>
      <c r="T8" s="239"/>
      <c r="U8" s="239"/>
      <c r="V8" s="239"/>
      <c r="W8" s="241"/>
      <c r="X8" s="241"/>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1106">
        <v>7</v>
      </c>
      <c r="AW8" s="1106"/>
      <c r="AX8" s="43" t="s">
        <v>775</v>
      </c>
      <c r="AY8" s="25"/>
      <c r="AZ8" s="25"/>
      <c r="BA8" s="271"/>
      <c r="BB8" s="35">
        <f t="shared" si="0"/>
        <v>7</v>
      </c>
      <c r="BC8" s="31"/>
    </row>
    <row r="9" spans="1:55" ht="16.7" customHeight="1" x14ac:dyDescent="0.15">
      <c r="A9" s="32">
        <v>22</v>
      </c>
      <c r="B9" s="32">
        <v>6383</v>
      </c>
      <c r="C9" s="34" t="s">
        <v>22656</v>
      </c>
      <c r="D9" s="186"/>
      <c r="E9" s="187"/>
      <c r="F9" s="187"/>
      <c r="G9" s="187"/>
      <c r="L9" s="21"/>
      <c r="M9" s="42" t="s">
        <v>2897</v>
      </c>
      <c r="N9" s="43"/>
      <c r="O9" s="43"/>
      <c r="P9" s="43"/>
      <c r="Q9" s="43"/>
      <c r="R9" s="43"/>
      <c r="S9" s="239"/>
      <c r="T9" s="239"/>
      <c r="U9" s="239"/>
      <c r="V9" s="239"/>
      <c r="W9" s="241"/>
      <c r="X9" s="241"/>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1106">
        <v>4</v>
      </c>
      <c r="AW9" s="1106"/>
      <c r="AX9" s="43" t="s">
        <v>775</v>
      </c>
      <c r="AY9" s="25"/>
      <c r="AZ9" s="25"/>
      <c r="BA9" s="271"/>
      <c r="BB9" s="35">
        <f t="shared" si="0"/>
        <v>4</v>
      </c>
      <c r="BC9" s="31"/>
    </row>
    <row r="10" spans="1:55" ht="16.7" customHeight="1" x14ac:dyDescent="0.15">
      <c r="A10" s="32">
        <v>22</v>
      </c>
      <c r="B10" s="32">
        <v>6384</v>
      </c>
      <c r="C10" s="34" t="s">
        <v>22657</v>
      </c>
      <c r="D10" s="223" t="s">
        <v>2899</v>
      </c>
      <c r="E10" s="272"/>
      <c r="F10" s="272"/>
      <c r="G10" s="43"/>
      <c r="H10" s="43"/>
      <c r="I10" s="43"/>
      <c r="J10" s="43"/>
      <c r="K10" s="43"/>
      <c r="L10" s="43"/>
      <c r="M10" s="43"/>
      <c r="N10" s="43"/>
      <c r="O10" s="43"/>
      <c r="P10" s="43"/>
      <c r="Q10" s="43"/>
      <c r="R10" s="43"/>
      <c r="S10" s="43"/>
      <c r="T10" s="43"/>
      <c r="U10" s="43"/>
      <c r="V10" s="43"/>
      <c r="W10" s="43"/>
      <c r="X10" s="43"/>
      <c r="Y10" s="43"/>
      <c r="Z10" s="43"/>
      <c r="AA10" s="44"/>
      <c r="AB10" s="44"/>
      <c r="AC10" s="44"/>
      <c r="AD10" s="44"/>
      <c r="AE10" s="44"/>
      <c r="AF10" s="44"/>
      <c r="AG10" s="44"/>
      <c r="AH10" s="44"/>
      <c r="AI10" s="44"/>
      <c r="AJ10" s="44"/>
      <c r="AK10" s="44"/>
      <c r="AL10" s="44"/>
      <c r="AM10" s="44"/>
      <c r="AN10" s="44"/>
      <c r="AO10" s="44"/>
      <c r="AP10" s="44"/>
      <c r="AQ10" s="44"/>
      <c r="AR10" s="44"/>
      <c r="AS10" s="1116"/>
      <c r="AT10" s="1116"/>
      <c r="AU10" s="43"/>
      <c r="AV10" s="1106">
        <v>470</v>
      </c>
      <c r="AW10" s="1106"/>
      <c r="AX10" s="43" t="s">
        <v>775</v>
      </c>
      <c r="AY10" s="25"/>
      <c r="AZ10" s="25"/>
      <c r="BA10" s="38"/>
      <c r="BB10" s="35">
        <f t="shared" si="0"/>
        <v>470</v>
      </c>
      <c r="BC10" s="273" t="s">
        <v>818</v>
      </c>
    </row>
    <row r="11" spans="1:55" ht="16.7" customHeight="1" x14ac:dyDescent="0.15">
      <c r="A11" s="32">
        <v>22</v>
      </c>
      <c r="B11" s="32">
        <v>6385</v>
      </c>
      <c r="C11" s="34" t="s">
        <v>22658</v>
      </c>
      <c r="D11" s="1088" t="s">
        <v>2901</v>
      </c>
      <c r="E11" s="1089"/>
      <c r="F11" s="1089"/>
      <c r="G11" s="1089"/>
      <c r="H11" s="1089"/>
      <c r="I11" s="1089"/>
      <c r="J11" s="1089"/>
      <c r="K11" s="1089"/>
      <c r="L11" s="1090"/>
      <c r="M11" s="1088" t="s">
        <v>2902</v>
      </c>
      <c r="N11" s="1089"/>
      <c r="O11" s="1089"/>
      <c r="P11" s="1089"/>
      <c r="Q11" s="1089"/>
      <c r="R11" s="1089"/>
      <c r="S11" s="1089"/>
      <c r="T11" s="1090"/>
      <c r="U11" s="25" t="s">
        <v>2903</v>
      </c>
      <c r="V11" s="25"/>
      <c r="W11" s="25"/>
      <c r="X11" s="25"/>
      <c r="Y11" s="25"/>
      <c r="Z11" s="25"/>
      <c r="AA11" s="26"/>
      <c r="AB11" s="26"/>
      <c r="AC11" s="25"/>
      <c r="AD11" s="26"/>
      <c r="AE11" s="71"/>
      <c r="AF11" s="211"/>
      <c r="AG11" s="211"/>
      <c r="AH11" s="211"/>
      <c r="AI11" s="211"/>
      <c r="AJ11" s="211"/>
      <c r="AK11" s="26"/>
      <c r="AL11" s="26"/>
      <c r="AM11" s="26"/>
      <c r="AN11" s="26"/>
      <c r="AO11" s="26"/>
      <c r="AP11" s="26"/>
      <c r="AQ11" s="26"/>
      <c r="AR11" s="26"/>
      <c r="AS11" s="25"/>
      <c r="AT11" s="25"/>
      <c r="AU11" s="25"/>
      <c r="AV11" s="1106">
        <v>25</v>
      </c>
      <c r="AW11" s="1106"/>
      <c r="AX11" s="25" t="s">
        <v>775</v>
      </c>
      <c r="AY11" s="25"/>
      <c r="AZ11" s="25"/>
      <c r="BA11" s="38"/>
      <c r="BB11" s="35">
        <f t="shared" si="0"/>
        <v>25</v>
      </c>
      <c r="BC11" s="31" t="s">
        <v>13</v>
      </c>
    </row>
    <row r="12" spans="1:55" ht="16.7" customHeight="1" x14ac:dyDescent="0.15">
      <c r="A12" s="32">
        <v>22</v>
      </c>
      <c r="B12" s="32">
        <v>6386</v>
      </c>
      <c r="C12" s="34" t="s">
        <v>22659</v>
      </c>
      <c r="D12" s="73"/>
      <c r="E12" s="74"/>
      <c r="F12" s="74"/>
      <c r="G12" s="274"/>
      <c r="H12" s="274"/>
      <c r="I12" s="274"/>
      <c r="J12" s="274"/>
      <c r="K12" s="274"/>
      <c r="L12" s="275"/>
      <c r="M12" s="73"/>
      <c r="N12" s="74"/>
      <c r="O12" s="74"/>
      <c r="P12" s="74"/>
      <c r="Q12" s="74"/>
      <c r="R12" s="74"/>
      <c r="S12" s="74"/>
      <c r="T12" s="75"/>
      <c r="U12" s="43" t="s">
        <v>2905</v>
      </c>
      <c r="V12" s="25"/>
      <c r="W12" s="25"/>
      <c r="X12" s="25"/>
      <c r="Y12" s="25"/>
      <c r="Z12" s="25"/>
      <c r="AA12" s="26"/>
      <c r="AB12" s="26"/>
      <c r="AC12" s="25"/>
      <c r="AD12" s="26"/>
      <c r="AE12" s="107"/>
      <c r="AF12" s="239"/>
      <c r="AG12" s="239"/>
      <c r="AH12" s="239"/>
      <c r="AI12" s="239"/>
      <c r="AJ12" s="239"/>
      <c r="AK12" s="44"/>
      <c r="AL12" s="44"/>
      <c r="AM12" s="44"/>
      <c r="AN12" s="44"/>
      <c r="AO12" s="44"/>
      <c r="AP12" s="44"/>
      <c r="AQ12" s="44"/>
      <c r="AR12" s="44"/>
      <c r="AS12" s="43"/>
      <c r="AT12" s="43"/>
      <c r="AU12" s="43"/>
      <c r="AV12" s="1106">
        <v>21</v>
      </c>
      <c r="AW12" s="1106"/>
      <c r="AX12" s="43" t="s">
        <v>775</v>
      </c>
      <c r="AY12" s="25"/>
      <c r="AZ12" s="25"/>
      <c r="BA12" s="38"/>
      <c r="BB12" s="35">
        <f t="shared" si="0"/>
        <v>21</v>
      </c>
      <c r="BC12" s="31"/>
    </row>
    <row r="13" spans="1:55" ht="16.7" customHeight="1" x14ac:dyDescent="0.15">
      <c r="A13" s="32">
        <v>22</v>
      </c>
      <c r="B13" s="32">
        <v>6387</v>
      </c>
      <c r="C13" s="34" t="s">
        <v>22660</v>
      </c>
      <c r="D13" s="73"/>
      <c r="E13" s="74"/>
      <c r="F13" s="74"/>
      <c r="G13" s="274"/>
      <c r="H13" s="274"/>
      <c r="I13" s="274"/>
      <c r="J13" s="274"/>
      <c r="K13" s="274"/>
      <c r="L13" s="275"/>
      <c r="M13" s="276"/>
      <c r="N13" s="274"/>
      <c r="O13" s="274"/>
      <c r="P13" s="187"/>
      <c r="S13" s="4"/>
      <c r="T13" s="21"/>
      <c r="U13" s="43" t="s">
        <v>2907</v>
      </c>
      <c r="V13" s="25"/>
      <c r="W13" s="25"/>
      <c r="X13" s="25"/>
      <c r="Y13" s="25"/>
      <c r="Z13" s="25"/>
      <c r="AA13" s="26"/>
      <c r="AB13" s="26"/>
      <c r="AC13" s="25"/>
      <c r="AD13" s="26"/>
      <c r="AE13" s="107"/>
      <c r="AF13" s="239"/>
      <c r="AG13" s="239"/>
      <c r="AH13" s="239"/>
      <c r="AI13" s="239"/>
      <c r="AJ13" s="239"/>
      <c r="AK13" s="44"/>
      <c r="AL13" s="44"/>
      <c r="AM13" s="44"/>
      <c r="AN13" s="44"/>
      <c r="AO13" s="44"/>
      <c r="AP13" s="44"/>
      <c r="AQ13" s="44"/>
      <c r="AR13" s="44"/>
      <c r="AS13" s="43"/>
      <c r="AT13" s="43"/>
      <c r="AU13" s="43"/>
      <c r="AV13" s="1106">
        <v>17</v>
      </c>
      <c r="AW13" s="1106"/>
      <c r="AX13" s="43" t="s">
        <v>775</v>
      </c>
      <c r="AY13" s="25"/>
      <c r="AZ13" s="25"/>
      <c r="BA13" s="38"/>
      <c r="BB13" s="35">
        <f t="shared" si="0"/>
        <v>17</v>
      </c>
      <c r="BC13" s="31"/>
    </row>
    <row r="14" spans="1:55" ht="16.7" customHeight="1" x14ac:dyDescent="0.15">
      <c r="A14" s="32">
        <v>22</v>
      </c>
      <c r="B14" s="32">
        <v>6388</v>
      </c>
      <c r="C14" s="34" t="s">
        <v>22661</v>
      </c>
      <c r="D14" s="73"/>
      <c r="E14" s="74"/>
      <c r="F14" s="74"/>
      <c r="G14" s="274"/>
      <c r="H14" s="274"/>
      <c r="I14" s="274"/>
      <c r="J14" s="274"/>
      <c r="K14" s="274"/>
      <c r="L14" s="275"/>
      <c r="M14" s="276"/>
      <c r="N14" s="274"/>
      <c r="O14" s="274"/>
      <c r="P14" s="187"/>
      <c r="S14" s="4"/>
      <c r="T14" s="21"/>
      <c r="U14" s="43" t="s">
        <v>2909</v>
      </c>
      <c r="V14" s="43"/>
      <c r="W14" s="43"/>
      <c r="X14" s="43"/>
      <c r="Y14" s="43"/>
      <c r="Z14" s="43"/>
      <c r="AA14" s="44"/>
      <c r="AB14" s="44"/>
      <c r="AC14" s="44"/>
      <c r="AD14" s="44"/>
      <c r="AE14" s="44"/>
      <c r="AF14" s="44"/>
      <c r="AG14" s="44"/>
      <c r="AH14" s="44"/>
      <c r="AI14" s="44"/>
      <c r="AJ14" s="44"/>
      <c r="AK14" s="44"/>
      <c r="AL14" s="44"/>
      <c r="AM14" s="44"/>
      <c r="AN14" s="44"/>
      <c r="AO14" s="44"/>
      <c r="AP14" s="44"/>
      <c r="AQ14" s="44"/>
      <c r="AR14" s="44"/>
      <c r="AS14" s="43"/>
      <c r="AT14" s="43"/>
      <c r="AU14" s="43"/>
      <c r="AV14" s="1106">
        <v>14</v>
      </c>
      <c r="AW14" s="1106"/>
      <c r="AX14" s="43" t="s">
        <v>775</v>
      </c>
      <c r="AY14" s="25"/>
      <c r="AZ14" s="25"/>
      <c r="BA14" s="38"/>
      <c r="BB14" s="35">
        <f t="shared" si="0"/>
        <v>14</v>
      </c>
      <c r="BC14" s="31"/>
    </row>
    <row r="15" spans="1:55" ht="16.7" customHeight="1" x14ac:dyDescent="0.15">
      <c r="A15" s="32">
        <v>22</v>
      </c>
      <c r="B15" s="32">
        <v>6389</v>
      </c>
      <c r="C15" s="34" t="s">
        <v>22662</v>
      </c>
      <c r="D15" s="73"/>
      <c r="E15" s="74"/>
      <c r="F15" s="74"/>
      <c r="G15" s="274"/>
      <c r="H15" s="274"/>
      <c r="I15" s="274"/>
      <c r="J15" s="274"/>
      <c r="K15" s="274"/>
      <c r="L15" s="275"/>
      <c r="M15" s="276"/>
      <c r="N15" s="274"/>
      <c r="O15" s="274"/>
      <c r="P15" s="187"/>
      <c r="S15" s="4"/>
      <c r="T15" s="21"/>
      <c r="U15" s="43" t="s">
        <v>2911</v>
      </c>
      <c r="V15" s="43"/>
      <c r="W15" s="43"/>
      <c r="X15" s="43"/>
      <c r="Y15" s="43"/>
      <c r="Z15" s="43"/>
      <c r="AA15" s="44"/>
      <c r="AB15" s="44"/>
      <c r="AC15" s="44"/>
      <c r="AD15" s="44"/>
      <c r="AE15" s="44"/>
      <c r="AF15" s="44"/>
      <c r="AG15" s="44"/>
      <c r="AH15" s="44"/>
      <c r="AI15" s="44"/>
      <c r="AJ15" s="44"/>
      <c r="AK15" s="44"/>
      <c r="AL15" s="44"/>
      <c r="AM15" s="44"/>
      <c r="AN15" s="44"/>
      <c r="AO15" s="44"/>
      <c r="AP15" s="44"/>
      <c r="AQ15" s="44"/>
      <c r="AR15" s="44"/>
      <c r="AS15" s="43"/>
      <c r="AT15" s="43"/>
      <c r="AU15" s="43"/>
      <c r="AV15" s="1106">
        <v>12</v>
      </c>
      <c r="AW15" s="1106"/>
      <c r="AX15" s="43" t="s">
        <v>775</v>
      </c>
      <c r="AY15" s="25"/>
      <c r="AZ15" s="25"/>
      <c r="BA15" s="38"/>
      <c r="BB15" s="35">
        <f t="shared" si="0"/>
        <v>12</v>
      </c>
      <c r="BC15" s="31"/>
    </row>
    <row r="16" spans="1:55" ht="16.7" customHeight="1" x14ac:dyDescent="0.15">
      <c r="A16" s="32">
        <v>22</v>
      </c>
      <c r="B16" s="32">
        <v>6390</v>
      </c>
      <c r="C16" s="34" t="s">
        <v>22663</v>
      </c>
      <c r="D16" s="73"/>
      <c r="E16" s="74"/>
      <c r="F16" s="74"/>
      <c r="G16" s="274"/>
      <c r="H16" s="274"/>
      <c r="I16" s="274"/>
      <c r="J16" s="274"/>
      <c r="K16" s="274"/>
      <c r="L16" s="275"/>
      <c r="M16" s="276"/>
      <c r="N16" s="274"/>
      <c r="O16" s="274"/>
      <c r="P16" s="187"/>
      <c r="S16" s="4"/>
      <c r="T16" s="21"/>
      <c r="U16" s="43" t="s">
        <v>2913</v>
      </c>
      <c r="V16" s="43"/>
      <c r="W16" s="43"/>
      <c r="X16" s="43"/>
      <c r="Y16" s="43"/>
      <c r="Z16" s="43"/>
      <c r="AA16" s="44"/>
      <c r="AB16" s="44"/>
      <c r="AC16" s="44"/>
      <c r="AD16" s="44"/>
      <c r="AE16" s="44"/>
      <c r="AF16" s="44"/>
      <c r="AG16" s="44"/>
      <c r="AH16" s="44"/>
      <c r="AI16" s="44"/>
      <c r="AJ16" s="44"/>
      <c r="AK16" s="44"/>
      <c r="AL16" s="44"/>
      <c r="AM16" s="44"/>
      <c r="AN16" s="44"/>
      <c r="AO16" s="44"/>
      <c r="AP16" s="44"/>
      <c r="AQ16" s="44"/>
      <c r="AR16" s="44"/>
      <c r="AS16" s="43"/>
      <c r="AT16" s="43"/>
      <c r="AU16" s="43"/>
      <c r="AV16" s="1106">
        <v>11</v>
      </c>
      <c r="AW16" s="1106"/>
      <c r="AX16" s="43" t="s">
        <v>775</v>
      </c>
      <c r="AY16" s="25"/>
      <c r="AZ16" s="25"/>
      <c r="BA16" s="38"/>
      <c r="BB16" s="35">
        <f t="shared" si="0"/>
        <v>11</v>
      </c>
      <c r="BC16" s="31"/>
    </row>
    <row r="17" spans="1:55" ht="16.7" customHeight="1" x14ac:dyDescent="0.15">
      <c r="A17" s="32">
        <v>22</v>
      </c>
      <c r="B17" s="32">
        <v>6391</v>
      </c>
      <c r="C17" s="34" t="s">
        <v>22664</v>
      </c>
      <c r="D17" s="73"/>
      <c r="E17" s="74"/>
      <c r="F17" s="74"/>
      <c r="G17" s="274"/>
      <c r="H17" s="274"/>
      <c r="I17" s="274"/>
      <c r="J17" s="274"/>
      <c r="K17" s="274"/>
      <c r="L17" s="275"/>
      <c r="M17" s="276"/>
      <c r="N17" s="274"/>
      <c r="O17" s="274"/>
      <c r="P17" s="187"/>
      <c r="S17" s="4"/>
      <c r="T17" s="21"/>
      <c r="U17" s="43" t="s">
        <v>2915</v>
      </c>
      <c r="V17" s="43"/>
      <c r="W17" s="43"/>
      <c r="X17" s="43"/>
      <c r="Y17" s="43"/>
      <c r="Z17" s="43"/>
      <c r="AA17" s="44"/>
      <c r="AB17" s="44"/>
      <c r="AC17" s="44"/>
      <c r="AD17" s="44"/>
      <c r="AE17" s="44"/>
      <c r="AF17" s="44"/>
      <c r="AG17" s="44"/>
      <c r="AH17" s="44"/>
      <c r="AI17" s="44"/>
      <c r="AJ17" s="44"/>
      <c r="AK17" s="44"/>
      <c r="AL17" s="44"/>
      <c r="AM17" s="44"/>
      <c r="AN17" s="44"/>
      <c r="AO17" s="44"/>
      <c r="AP17" s="44"/>
      <c r="AQ17" s="44"/>
      <c r="AR17" s="44"/>
      <c r="AS17" s="43"/>
      <c r="AT17" s="43"/>
      <c r="AU17" s="43"/>
      <c r="AV17" s="1106">
        <v>10</v>
      </c>
      <c r="AW17" s="1106"/>
      <c r="AX17" s="43" t="s">
        <v>775</v>
      </c>
      <c r="AY17" s="25"/>
      <c r="AZ17" s="25"/>
      <c r="BA17" s="38"/>
      <c r="BB17" s="35">
        <f t="shared" si="0"/>
        <v>10</v>
      </c>
      <c r="BC17" s="31"/>
    </row>
    <row r="18" spans="1:55" ht="16.7" customHeight="1" x14ac:dyDescent="0.15">
      <c r="A18" s="32">
        <v>22</v>
      </c>
      <c r="B18" s="32">
        <v>6392</v>
      </c>
      <c r="C18" s="34" t="s">
        <v>22665</v>
      </c>
      <c r="D18" s="73"/>
      <c r="E18" s="74"/>
      <c r="F18" s="74"/>
      <c r="G18" s="274"/>
      <c r="H18" s="274"/>
      <c r="I18" s="274"/>
      <c r="J18" s="274"/>
      <c r="K18" s="274"/>
      <c r="L18" s="275"/>
      <c r="M18" s="276"/>
      <c r="N18" s="274"/>
      <c r="O18" s="274"/>
      <c r="P18" s="187"/>
      <c r="S18" s="4"/>
      <c r="T18" s="21"/>
      <c r="U18" s="43" t="s">
        <v>2917</v>
      </c>
      <c r="V18" s="43"/>
      <c r="W18" s="43"/>
      <c r="X18" s="43"/>
      <c r="Y18" s="43"/>
      <c r="Z18" s="43"/>
      <c r="AA18" s="44"/>
      <c r="AB18" s="44"/>
      <c r="AC18" s="44"/>
      <c r="AD18" s="44"/>
      <c r="AE18" s="44"/>
      <c r="AF18" s="44"/>
      <c r="AG18" s="44"/>
      <c r="AH18" s="44"/>
      <c r="AI18" s="44"/>
      <c r="AJ18" s="44"/>
      <c r="AK18" s="44"/>
      <c r="AL18" s="44"/>
      <c r="AM18" s="44"/>
      <c r="AN18" s="44"/>
      <c r="AO18" s="44"/>
      <c r="AP18" s="44"/>
      <c r="AQ18" s="44"/>
      <c r="AR18" s="44"/>
      <c r="AS18" s="43"/>
      <c r="AT18" s="43"/>
      <c r="AU18" s="43"/>
      <c r="AV18" s="1106">
        <v>9</v>
      </c>
      <c r="AW18" s="1106"/>
      <c r="AX18" s="43" t="s">
        <v>775</v>
      </c>
      <c r="AY18" s="25"/>
      <c r="AZ18" s="25"/>
      <c r="BA18" s="38"/>
      <c r="BB18" s="35">
        <f t="shared" si="0"/>
        <v>9</v>
      </c>
      <c r="BC18" s="31"/>
    </row>
    <row r="19" spans="1:55" ht="16.7" customHeight="1" x14ac:dyDescent="0.15">
      <c r="A19" s="32">
        <v>22</v>
      </c>
      <c r="B19" s="32">
        <v>6393</v>
      </c>
      <c r="C19" s="34" t="s">
        <v>22666</v>
      </c>
      <c r="D19" s="73"/>
      <c r="E19" s="74"/>
      <c r="F19" s="74"/>
      <c r="G19" s="274"/>
      <c r="H19" s="274"/>
      <c r="I19" s="274"/>
      <c r="J19" s="274"/>
      <c r="K19" s="274"/>
      <c r="L19" s="275"/>
      <c r="M19" s="276"/>
      <c r="N19" s="274"/>
      <c r="O19" s="274"/>
      <c r="P19" s="187"/>
      <c r="S19" s="4"/>
      <c r="T19" s="21"/>
      <c r="U19" s="43" t="s">
        <v>2919</v>
      </c>
      <c r="V19" s="43"/>
      <c r="W19" s="43"/>
      <c r="X19" s="43"/>
      <c r="Y19" s="43"/>
      <c r="Z19" s="43"/>
      <c r="AA19" s="44"/>
      <c r="AB19" s="44"/>
      <c r="AC19" s="44"/>
      <c r="AD19" s="44"/>
      <c r="AE19" s="44"/>
      <c r="AF19" s="44"/>
      <c r="AG19" s="44"/>
      <c r="AH19" s="44"/>
      <c r="AI19" s="44"/>
      <c r="AJ19" s="44"/>
      <c r="AK19" s="44"/>
      <c r="AL19" s="44"/>
      <c r="AM19" s="44"/>
      <c r="AN19" s="44"/>
      <c r="AO19" s="44"/>
      <c r="AP19" s="44"/>
      <c r="AQ19" s="44"/>
      <c r="AR19" s="44"/>
      <c r="AS19" s="43"/>
      <c r="AT19" s="43"/>
      <c r="AU19" s="43"/>
      <c r="AV19" s="1106">
        <v>8</v>
      </c>
      <c r="AW19" s="1106"/>
      <c r="AX19" s="43" t="s">
        <v>775</v>
      </c>
      <c r="AY19" s="25"/>
      <c r="AZ19" s="25"/>
      <c r="BA19" s="38"/>
      <c r="BB19" s="35">
        <f t="shared" si="0"/>
        <v>8</v>
      </c>
      <c r="BC19" s="31"/>
    </row>
    <row r="20" spans="1:55" ht="16.7" customHeight="1" x14ac:dyDescent="0.15">
      <c r="A20" s="32">
        <v>22</v>
      </c>
      <c r="B20" s="32">
        <v>6394</v>
      </c>
      <c r="C20" s="34" t="s">
        <v>22667</v>
      </c>
      <c r="D20" s="73"/>
      <c r="E20" s="74"/>
      <c r="F20" s="74"/>
      <c r="G20" s="274"/>
      <c r="H20" s="274"/>
      <c r="I20" s="274"/>
      <c r="J20" s="274"/>
      <c r="K20" s="274"/>
      <c r="L20" s="275"/>
      <c r="M20" s="276"/>
      <c r="N20" s="274"/>
      <c r="O20" s="274"/>
      <c r="P20" s="187"/>
      <c r="S20" s="4"/>
      <c r="T20" s="21"/>
      <c r="U20" s="43" t="s">
        <v>2921</v>
      </c>
      <c r="V20" s="43"/>
      <c r="W20" s="43"/>
      <c r="X20" s="43"/>
      <c r="Y20" s="43"/>
      <c r="Z20" s="43"/>
      <c r="AA20" s="44"/>
      <c r="AB20" s="44"/>
      <c r="AC20" s="44"/>
      <c r="AD20" s="44"/>
      <c r="AE20" s="44"/>
      <c r="AF20" s="44"/>
      <c r="AG20" s="44"/>
      <c r="AH20" s="44"/>
      <c r="AI20" s="44"/>
      <c r="AJ20" s="44"/>
      <c r="AK20" s="44"/>
      <c r="AL20" s="44"/>
      <c r="AM20" s="44"/>
      <c r="AN20" s="44"/>
      <c r="AO20" s="44"/>
      <c r="AP20" s="44"/>
      <c r="AQ20" s="44"/>
      <c r="AR20" s="44"/>
      <c r="AS20" s="43"/>
      <c r="AT20" s="43"/>
      <c r="AU20" s="43"/>
      <c r="AV20" s="1106">
        <v>8</v>
      </c>
      <c r="AW20" s="1106"/>
      <c r="AX20" s="43" t="s">
        <v>775</v>
      </c>
      <c r="AY20" s="25"/>
      <c r="AZ20" s="25"/>
      <c r="BA20" s="38"/>
      <c r="BB20" s="35">
        <f t="shared" si="0"/>
        <v>8</v>
      </c>
      <c r="BC20" s="31"/>
    </row>
    <row r="21" spans="1:55" ht="16.7" customHeight="1" x14ac:dyDescent="0.15">
      <c r="A21" s="32">
        <v>22</v>
      </c>
      <c r="B21" s="32">
        <v>6395</v>
      </c>
      <c r="C21" s="34" t="s">
        <v>22668</v>
      </c>
      <c r="D21" s="73"/>
      <c r="E21" s="74"/>
      <c r="F21" s="74"/>
      <c r="G21" s="274"/>
      <c r="H21" s="274"/>
      <c r="I21" s="274"/>
      <c r="J21" s="274"/>
      <c r="K21" s="274"/>
      <c r="L21" s="275"/>
      <c r="M21" s="276"/>
      <c r="N21" s="274"/>
      <c r="O21" s="274"/>
      <c r="P21" s="187"/>
      <c r="S21" s="4"/>
      <c r="T21" s="21"/>
      <c r="U21" s="43" t="s">
        <v>2923</v>
      </c>
      <c r="V21" s="43"/>
      <c r="W21" s="43"/>
      <c r="X21" s="43"/>
      <c r="Y21" s="43"/>
      <c r="Z21" s="43"/>
      <c r="AA21" s="44"/>
      <c r="AB21" s="44"/>
      <c r="AC21" s="44"/>
      <c r="AD21" s="44"/>
      <c r="AE21" s="44"/>
      <c r="AF21" s="44"/>
      <c r="AG21" s="44"/>
      <c r="AH21" s="44"/>
      <c r="AI21" s="44"/>
      <c r="AJ21" s="44"/>
      <c r="AK21" s="44"/>
      <c r="AL21" s="44"/>
      <c r="AM21" s="44"/>
      <c r="AN21" s="44"/>
      <c r="AO21" s="44"/>
      <c r="AP21" s="44"/>
      <c r="AQ21" s="44"/>
      <c r="AR21" s="44"/>
      <c r="AS21" s="43"/>
      <c r="AT21" s="43"/>
      <c r="AU21" s="43"/>
      <c r="AV21" s="1106">
        <v>7</v>
      </c>
      <c r="AW21" s="1106"/>
      <c r="AX21" s="43" t="s">
        <v>775</v>
      </c>
      <c r="AY21" s="25"/>
      <c r="AZ21" s="25"/>
      <c r="BA21" s="38"/>
      <c r="BB21" s="35">
        <f t="shared" si="0"/>
        <v>7</v>
      </c>
      <c r="BC21" s="31"/>
    </row>
    <row r="22" spans="1:55" ht="16.7" customHeight="1" x14ac:dyDescent="0.15">
      <c r="A22" s="32">
        <v>22</v>
      </c>
      <c r="B22" s="32">
        <v>6396</v>
      </c>
      <c r="C22" s="34" t="s">
        <v>22669</v>
      </c>
      <c r="D22" s="73"/>
      <c r="E22" s="74"/>
      <c r="F22" s="74"/>
      <c r="G22" s="274"/>
      <c r="H22" s="274"/>
      <c r="I22" s="274"/>
      <c r="J22" s="274"/>
      <c r="K22" s="274"/>
      <c r="L22" s="275"/>
      <c r="M22" s="276"/>
      <c r="N22" s="274"/>
      <c r="O22" s="274"/>
      <c r="P22" s="187"/>
      <c r="S22" s="4"/>
      <c r="T22" s="21"/>
      <c r="U22" s="43" t="s">
        <v>2925</v>
      </c>
      <c r="V22" s="43"/>
      <c r="W22" s="43"/>
      <c r="X22" s="43"/>
      <c r="Y22" s="43"/>
      <c r="Z22" s="43"/>
      <c r="AA22" s="44"/>
      <c r="AB22" s="44"/>
      <c r="AC22" s="44"/>
      <c r="AD22" s="44"/>
      <c r="AE22" s="44"/>
      <c r="AF22" s="44"/>
      <c r="AG22" s="44"/>
      <c r="AH22" s="44"/>
      <c r="AI22" s="44"/>
      <c r="AJ22" s="44"/>
      <c r="AK22" s="44"/>
      <c r="AL22" s="44"/>
      <c r="AM22" s="44"/>
      <c r="AN22" s="44"/>
      <c r="AO22" s="44"/>
      <c r="AP22" s="44"/>
      <c r="AQ22" s="44"/>
      <c r="AR22" s="44"/>
      <c r="AS22" s="43"/>
      <c r="AT22" s="43"/>
      <c r="AU22" s="43"/>
      <c r="AV22" s="1106">
        <v>7</v>
      </c>
      <c r="AW22" s="1106"/>
      <c r="AX22" s="43" t="s">
        <v>775</v>
      </c>
      <c r="AY22" s="25"/>
      <c r="AZ22" s="25"/>
      <c r="BA22" s="38"/>
      <c r="BB22" s="35">
        <f t="shared" si="0"/>
        <v>7</v>
      </c>
      <c r="BC22" s="31"/>
    </row>
    <row r="23" spans="1:55" ht="16.7" customHeight="1" x14ac:dyDescent="0.15">
      <c r="A23" s="32">
        <v>22</v>
      </c>
      <c r="B23" s="32">
        <v>6397</v>
      </c>
      <c r="C23" s="34" t="s">
        <v>22670</v>
      </c>
      <c r="D23" s="73"/>
      <c r="E23" s="74"/>
      <c r="F23" s="74"/>
      <c r="G23" s="274"/>
      <c r="H23" s="274"/>
      <c r="I23" s="274"/>
      <c r="J23" s="274"/>
      <c r="K23" s="274"/>
      <c r="L23" s="275"/>
      <c r="M23" s="276"/>
      <c r="N23" s="274"/>
      <c r="O23" s="274"/>
      <c r="P23" s="187"/>
      <c r="S23" s="4"/>
      <c r="T23" s="21"/>
      <c r="U23" s="43" t="s">
        <v>2927</v>
      </c>
      <c r="V23" s="43"/>
      <c r="W23" s="43"/>
      <c r="X23" s="43"/>
      <c r="Y23" s="43"/>
      <c r="Z23" s="43"/>
      <c r="AA23" s="44"/>
      <c r="AB23" s="44"/>
      <c r="AC23" s="44"/>
      <c r="AD23" s="44"/>
      <c r="AE23" s="44"/>
      <c r="AF23" s="44"/>
      <c r="AG23" s="44"/>
      <c r="AH23" s="44"/>
      <c r="AI23" s="44"/>
      <c r="AJ23" s="44"/>
      <c r="AK23" s="44"/>
      <c r="AL23" s="44"/>
      <c r="AM23" s="44"/>
      <c r="AN23" s="44"/>
      <c r="AO23" s="44"/>
      <c r="AP23" s="44"/>
      <c r="AQ23" s="44"/>
      <c r="AR23" s="44"/>
      <c r="AS23" s="43"/>
      <c r="AT23" s="43"/>
      <c r="AU23" s="43"/>
      <c r="AV23" s="1106">
        <v>6</v>
      </c>
      <c r="AW23" s="1106"/>
      <c r="AX23" s="43" t="s">
        <v>775</v>
      </c>
      <c r="AY23" s="25"/>
      <c r="AZ23" s="25"/>
      <c r="BA23" s="38"/>
      <c r="BB23" s="35">
        <f t="shared" si="0"/>
        <v>6</v>
      </c>
      <c r="BC23" s="31"/>
    </row>
    <row r="24" spans="1:55" ht="16.7" customHeight="1" x14ac:dyDescent="0.15">
      <c r="A24" s="32">
        <v>22</v>
      </c>
      <c r="B24" s="32">
        <v>6398</v>
      </c>
      <c r="C24" s="34" t="s">
        <v>22671</v>
      </c>
      <c r="D24" s="73"/>
      <c r="E24" s="74"/>
      <c r="F24" s="74"/>
      <c r="G24" s="274"/>
      <c r="H24" s="274"/>
      <c r="I24" s="274"/>
      <c r="J24" s="274"/>
      <c r="K24" s="274"/>
      <c r="L24" s="275"/>
      <c r="M24" s="276"/>
      <c r="N24" s="274"/>
      <c r="O24" s="274"/>
      <c r="P24" s="187"/>
      <c r="S24" s="4"/>
      <c r="T24" s="21"/>
      <c r="U24" s="43" t="s">
        <v>2929</v>
      </c>
      <c r="V24" s="43"/>
      <c r="W24" s="43"/>
      <c r="X24" s="43"/>
      <c r="Y24" s="43"/>
      <c r="Z24" s="43"/>
      <c r="AA24" s="44"/>
      <c r="AB24" s="44"/>
      <c r="AC24" s="44"/>
      <c r="AD24" s="44"/>
      <c r="AE24" s="44"/>
      <c r="AF24" s="44"/>
      <c r="AG24" s="44"/>
      <c r="AH24" s="44"/>
      <c r="AI24" s="44"/>
      <c r="AJ24" s="44"/>
      <c r="AK24" s="44"/>
      <c r="AL24" s="44"/>
      <c r="AM24" s="44"/>
      <c r="AN24" s="44"/>
      <c r="AO24" s="44"/>
      <c r="AP24" s="44"/>
      <c r="AQ24" s="44"/>
      <c r="AR24" s="44"/>
      <c r="AS24" s="43"/>
      <c r="AT24" s="43"/>
      <c r="AU24" s="43"/>
      <c r="AV24" s="1106">
        <v>6</v>
      </c>
      <c r="AW24" s="1106"/>
      <c r="AX24" s="43" t="s">
        <v>775</v>
      </c>
      <c r="AY24" s="25"/>
      <c r="AZ24" s="25"/>
      <c r="BA24" s="38"/>
      <c r="BB24" s="35">
        <f t="shared" si="0"/>
        <v>6</v>
      </c>
      <c r="BC24" s="31"/>
    </row>
    <row r="25" spans="1:55" ht="16.7" customHeight="1" x14ac:dyDescent="0.15">
      <c r="A25" s="32">
        <v>22</v>
      </c>
      <c r="B25" s="32">
        <v>6399</v>
      </c>
      <c r="C25" s="34" t="s">
        <v>22672</v>
      </c>
      <c r="D25" s="73"/>
      <c r="E25" s="74"/>
      <c r="F25" s="74"/>
      <c r="G25" s="274"/>
      <c r="H25" s="274"/>
      <c r="I25" s="274"/>
      <c r="J25" s="274"/>
      <c r="K25" s="274"/>
      <c r="L25" s="275"/>
      <c r="M25" s="276"/>
      <c r="N25" s="274"/>
      <c r="O25" s="274"/>
      <c r="P25" s="187"/>
      <c r="S25" s="4"/>
      <c r="T25" s="21"/>
      <c r="U25" s="43" t="s">
        <v>2931</v>
      </c>
      <c r="V25" s="43"/>
      <c r="W25" s="43"/>
      <c r="X25" s="43"/>
      <c r="Y25" s="43"/>
      <c r="Z25" s="43"/>
      <c r="AA25" s="44"/>
      <c r="AB25" s="44"/>
      <c r="AC25" s="44"/>
      <c r="AD25" s="44"/>
      <c r="AE25" s="44"/>
      <c r="AF25" s="44"/>
      <c r="AG25" s="44"/>
      <c r="AH25" s="44"/>
      <c r="AI25" s="44"/>
      <c r="AJ25" s="44"/>
      <c r="AK25" s="44"/>
      <c r="AL25" s="44"/>
      <c r="AM25" s="44"/>
      <c r="AN25" s="44"/>
      <c r="AO25" s="44"/>
      <c r="AP25" s="44"/>
      <c r="AQ25" s="44"/>
      <c r="AR25" s="44"/>
      <c r="AS25" s="43"/>
      <c r="AT25" s="43"/>
      <c r="AU25" s="43"/>
      <c r="AV25" s="1106">
        <v>6</v>
      </c>
      <c r="AW25" s="1106"/>
      <c r="AX25" s="43" t="s">
        <v>775</v>
      </c>
      <c r="AY25" s="25"/>
      <c r="AZ25" s="25"/>
      <c r="BA25" s="38"/>
      <c r="BB25" s="35">
        <f t="shared" si="0"/>
        <v>6</v>
      </c>
      <c r="BC25" s="31"/>
    </row>
    <row r="26" spans="1:55" ht="16.7" customHeight="1" x14ac:dyDescent="0.15">
      <c r="A26" s="32">
        <v>22</v>
      </c>
      <c r="B26" s="32">
        <v>6400</v>
      </c>
      <c r="C26" s="34" t="s">
        <v>22673</v>
      </c>
      <c r="D26" s="73"/>
      <c r="E26" s="74"/>
      <c r="F26" s="74"/>
      <c r="G26" s="274"/>
      <c r="H26" s="274"/>
      <c r="I26" s="274"/>
      <c r="J26" s="274"/>
      <c r="K26" s="274"/>
      <c r="L26" s="275"/>
      <c r="M26" s="276"/>
      <c r="N26" s="274"/>
      <c r="O26" s="274"/>
      <c r="P26" s="187"/>
      <c r="S26" s="4"/>
      <c r="T26" s="21"/>
      <c r="U26" s="43" t="s">
        <v>2933</v>
      </c>
      <c r="V26" s="43"/>
      <c r="W26" s="43"/>
      <c r="X26" s="43"/>
      <c r="Y26" s="43"/>
      <c r="Z26" s="43"/>
      <c r="AA26" s="44"/>
      <c r="AB26" s="44"/>
      <c r="AC26" s="44"/>
      <c r="AD26" s="44"/>
      <c r="AE26" s="44"/>
      <c r="AF26" s="44"/>
      <c r="AG26" s="44"/>
      <c r="AH26" s="44"/>
      <c r="AI26" s="44"/>
      <c r="AJ26" s="44"/>
      <c r="AK26" s="44"/>
      <c r="AL26" s="44"/>
      <c r="AM26" s="44"/>
      <c r="AN26" s="44"/>
      <c r="AO26" s="44"/>
      <c r="AP26" s="44"/>
      <c r="AQ26" s="44"/>
      <c r="AR26" s="44"/>
      <c r="AS26" s="43"/>
      <c r="AT26" s="43"/>
      <c r="AU26" s="43"/>
      <c r="AV26" s="1106">
        <v>5</v>
      </c>
      <c r="AW26" s="1106"/>
      <c r="AX26" s="43" t="s">
        <v>775</v>
      </c>
      <c r="AY26" s="25"/>
      <c r="AZ26" s="25"/>
      <c r="BA26" s="38"/>
      <c r="BB26" s="35">
        <f t="shared" si="0"/>
        <v>5</v>
      </c>
      <c r="BC26" s="31"/>
    </row>
    <row r="27" spans="1:55" ht="16.7" customHeight="1" x14ac:dyDescent="0.15">
      <c r="A27" s="32">
        <v>22</v>
      </c>
      <c r="B27" s="32">
        <v>6401</v>
      </c>
      <c r="C27" s="34" t="s">
        <v>22674</v>
      </c>
      <c r="D27" s="73"/>
      <c r="E27" s="74"/>
      <c r="F27" s="74"/>
      <c r="G27" s="274"/>
      <c r="H27" s="274"/>
      <c r="I27" s="274"/>
      <c r="J27" s="274"/>
      <c r="K27" s="274"/>
      <c r="L27" s="275"/>
      <c r="M27" s="277"/>
      <c r="N27" s="278"/>
      <c r="O27" s="278"/>
      <c r="P27" s="211"/>
      <c r="Q27" s="25"/>
      <c r="R27" s="25"/>
      <c r="S27" s="25"/>
      <c r="T27" s="38"/>
      <c r="U27" s="43" t="s">
        <v>2935</v>
      </c>
      <c r="V27" s="43"/>
      <c r="W27" s="43"/>
      <c r="X27" s="43"/>
      <c r="Y27" s="43"/>
      <c r="Z27" s="43"/>
      <c r="AA27" s="44"/>
      <c r="AB27" s="44"/>
      <c r="AC27" s="44"/>
      <c r="AD27" s="44"/>
      <c r="AE27" s="44"/>
      <c r="AF27" s="44"/>
      <c r="AG27" s="44"/>
      <c r="AH27" s="44"/>
      <c r="AI27" s="44"/>
      <c r="AJ27" s="44"/>
      <c r="AK27" s="44"/>
      <c r="AL27" s="44"/>
      <c r="AM27" s="44"/>
      <c r="AN27" s="44"/>
      <c r="AO27" s="44"/>
      <c r="AP27" s="44"/>
      <c r="AQ27" s="44"/>
      <c r="AR27" s="44"/>
      <c r="AS27" s="43"/>
      <c r="AT27" s="43"/>
      <c r="AU27" s="43"/>
      <c r="AV27" s="1106">
        <v>5</v>
      </c>
      <c r="AW27" s="1106"/>
      <c r="AX27" s="43" t="s">
        <v>775</v>
      </c>
      <c r="AY27" s="25"/>
      <c r="AZ27" s="25"/>
      <c r="BA27" s="38"/>
      <c r="BB27" s="35">
        <f t="shared" si="0"/>
        <v>5</v>
      </c>
      <c r="BC27" s="31"/>
    </row>
    <row r="28" spans="1:55" ht="16.7" customHeight="1" x14ac:dyDescent="0.15">
      <c r="A28" s="32">
        <v>22</v>
      </c>
      <c r="B28" s="32">
        <v>6402</v>
      </c>
      <c r="C28" s="34" t="s">
        <v>22675</v>
      </c>
      <c r="D28" s="73"/>
      <c r="E28" s="74"/>
      <c r="F28" s="74"/>
      <c r="G28" s="187"/>
      <c r="H28" s="74"/>
      <c r="I28" s="74"/>
      <c r="J28" s="74"/>
      <c r="K28" s="74"/>
      <c r="L28" s="75"/>
      <c r="M28" s="1085" t="s">
        <v>2937</v>
      </c>
      <c r="N28" s="1117"/>
      <c r="O28" s="1117"/>
      <c r="P28" s="1117"/>
      <c r="Q28" s="1117"/>
      <c r="R28" s="1117"/>
      <c r="S28" s="1117"/>
      <c r="T28" s="1118"/>
      <c r="U28" s="25" t="s">
        <v>2903</v>
      </c>
      <c r="V28" s="25"/>
      <c r="W28" s="25"/>
      <c r="X28" s="25"/>
      <c r="Y28" s="25"/>
      <c r="Z28" s="25"/>
      <c r="AA28" s="26"/>
      <c r="AB28" s="26"/>
      <c r="AC28" s="25"/>
      <c r="AD28" s="26"/>
      <c r="AE28" s="107"/>
      <c r="AF28" s="239"/>
      <c r="AG28" s="239"/>
      <c r="AH28" s="239"/>
      <c r="AI28" s="239"/>
      <c r="AJ28" s="239"/>
      <c r="AK28" s="44"/>
      <c r="AL28" s="44"/>
      <c r="AM28" s="44"/>
      <c r="AN28" s="44"/>
      <c r="AO28" s="44"/>
      <c r="AP28" s="44"/>
      <c r="AQ28" s="44"/>
      <c r="AR28" s="44"/>
      <c r="AS28" s="43"/>
      <c r="AT28" s="43"/>
      <c r="AU28" s="43"/>
      <c r="AV28" s="1106">
        <v>14</v>
      </c>
      <c r="AW28" s="1106"/>
      <c r="AX28" s="43" t="s">
        <v>775</v>
      </c>
      <c r="AY28" s="25"/>
      <c r="AZ28" s="25"/>
      <c r="BA28" s="38"/>
      <c r="BB28" s="35">
        <f t="shared" si="0"/>
        <v>14</v>
      </c>
      <c r="BC28" s="31"/>
    </row>
    <row r="29" spans="1:55" ht="16.7" customHeight="1" x14ac:dyDescent="0.15">
      <c r="A29" s="32">
        <v>22</v>
      </c>
      <c r="B29" s="32">
        <v>6403</v>
      </c>
      <c r="C29" s="34" t="s">
        <v>22676</v>
      </c>
      <c r="D29" s="73"/>
      <c r="E29" s="74"/>
      <c r="F29" s="74"/>
      <c r="G29" s="74"/>
      <c r="H29" s="74"/>
      <c r="I29" s="74"/>
      <c r="J29" s="74"/>
      <c r="K29" s="74"/>
      <c r="L29" s="75"/>
      <c r="M29" s="73"/>
      <c r="N29" s="74"/>
      <c r="O29" s="74"/>
      <c r="P29" s="187"/>
      <c r="S29" s="4"/>
      <c r="T29" s="21"/>
      <c r="U29" s="43" t="s">
        <v>2905</v>
      </c>
      <c r="V29" s="25"/>
      <c r="W29" s="25"/>
      <c r="X29" s="25"/>
      <c r="Y29" s="25"/>
      <c r="Z29" s="25"/>
      <c r="AA29" s="26"/>
      <c r="AB29" s="26"/>
      <c r="AC29" s="25"/>
      <c r="AD29" s="26"/>
      <c r="AE29" s="107"/>
      <c r="AF29" s="239"/>
      <c r="AG29" s="239"/>
      <c r="AH29" s="239"/>
      <c r="AI29" s="239"/>
      <c r="AJ29" s="239"/>
      <c r="AK29" s="44"/>
      <c r="AL29" s="44"/>
      <c r="AM29" s="44"/>
      <c r="AN29" s="44"/>
      <c r="AO29" s="44"/>
      <c r="AP29" s="44"/>
      <c r="AQ29" s="44"/>
      <c r="AR29" s="44"/>
      <c r="AS29" s="43"/>
      <c r="AT29" s="43"/>
      <c r="AU29" s="43"/>
      <c r="AV29" s="1106">
        <v>11</v>
      </c>
      <c r="AW29" s="1106"/>
      <c r="AX29" s="43" t="s">
        <v>775</v>
      </c>
      <c r="AY29" s="25"/>
      <c r="AZ29" s="25"/>
      <c r="BA29" s="38"/>
      <c r="BB29" s="35">
        <f t="shared" si="0"/>
        <v>11</v>
      </c>
      <c r="BC29" s="31"/>
    </row>
    <row r="30" spans="1:55" ht="16.7" customHeight="1" x14ac:dyDescent="0.15">
      <c r="A30" s="32">
        <v>22</v>
      </c>
      <c r="B30" s="32">
        <v>6404</v>
      </c>
      <c r="C30" s="34" t="s">
        <v>22677</v>
      </c>
      <c r="D30" s="73"/>
      <c r="E30" s="74"/>
      <c r="F30" s="74"/>
      <c r="G30" s="74"/>
      <c r="H30" s="74"/>
      <c r="I30" s="74"/>
      <c r="J30" s="74"/>
      <c r="K30" s="74"/>
      <c r="L30" s="75"/>
      <c r="M30" s="73"/>
      <c r="N30" s="74"/>
      <c r="O30" s="74"/>
      <c r="P30" s="187"/>
      <c r="S30" s="4"/>
      <c r="T30" s="21"/>
      <c r="U30" s="43" t="s">
        <v>2907</v>
      </c>
      <c r="V30" s="25"/>
      <c r="W30" s="25"/>
      <c r="X30" s="25"/>
      <c r="Y30" s="25"/>
      <c r="Z30" s="25"/>
      <c r="AA30" s="26"/>
      <c r="AB30" s="26"/>
      <c r="AC30" s="25"/>
      <c r="AD30" s="26"/>
      <c r="AE30" s="107"/>
      <c r="AF30" s="239"/>
      <c r="AG30" s="239"/>
      <c r="AH30" s="239"/>
      <c r="AI30" s="239"/>
      <c r="AJ30" s="239"/>
      <c r="AK30" s="44"/>
      <c r="AL30" s="44"/>
      <c r="AM30" s="44"/>
      <c r="AN30" s="44"/>
      <c r="AO30" s="44"/>
      <c r="AP30" s="44"/>
      <c r="AQ30" s="44"/>
      <c r="AR30" s="44"/>
      <c r="AS30" s="43"/>
      <c r="AT30" s="43"/>
      <c r="AU30" s="43"/>
      <c r="AV30" s="1106">
        <v>9</v>
      </c>
      <c r="AW30" s="1106"/>
      <c r="AX30" s="43" t="s">
        <v>775</v>
      </c>
      <c r="AY30" s="25"/>
      <c r="AZ30" s="25"/>
      <c r="BA30" s="38"/>
      <c r="BB30" s="35">
        <f t="shared" si="0"/>
        <v>9</v>
      </c>
      <c r="BC30" s="31"/>
    </row>
    <row r="31" spans="1:55" ht="16.7" customHeight="1" x14ac:dyDescent="0.15">
      <c r="A31" s="32">
        <v>22</v>
      </c>
      <c r="B31" s="32">
        <v>6405</v>
      </c>
      <c r="C31" s="34" t="s">
        <v>22678</v>
      </c>
      <c r="D31" s="73"/>
      <c r="E31" s="74"/>
      <c r="F31" s="74"/>
      <c r="G31" s="74"/>
      <c r="H31" s="74"/>
      <c r="I31" s="74"/>
      <c r="J31" s="74"/>
      <c r="K31" s="74"/>
      <c r="L31" s="75"/>
      <c r="M31" s="73"/>
      <c r="N31" s="74"/>
      <c r="O31" s="74"/>
      <c r="P31" s="187"/>
      <c r="S31" s="4"/>
      <c r="T31" s="21"/>
      <c r="U31" s="43" t="s">
        <v>2909</v>
      </c>
      <c r="V31" s="43"/>
      <c r="W31" s="43"/>
      <c r="X31" s="43"/>
      <c r="Y31" s="43"/>
      <c r="Z31" s="43"/>
      <c r="AA31" s="44"/>
      <c r="AB31" s="44"/>
      <c r="AC31" s="44"/>
      <c r="AD31" s="44"/>
      <c r="AE31" s="44"/>
      <c r="AF31" s="44"/>
      <c r="AG31" s="44"/>
      <c r="AH31" s="44"/>
      <c r="AI31" s="44"/>
      <c r="AJ31" s="44"/>
      <c r="AK31" s="44"/>
      <c r="AL31" s="44"/>
      <c r="AM31" s="44"/>
      <c r="AN31" s="44"/>
      <c r="AO31" s="44"/>
      <c r="AP31" s="44"/>
      <c r="AQ31" s="44"/>
      <c r="AR31" s="44"/>
      <c r="AS31" s="43"/>
      <c r="AT31" s="43"/>
      <c r="AU31" s="43"/>
      <c r="AV31" s="1106">
        <v>8</v>
      </c>
      <c r="AW31" s="1106"/>
      <c r="AX31" s="43" t="s">
        <v>775</v>
      </c>
      <c r="AY31" s="25"/>
      <c r="AZ31" s="25"/>
      <c r="BA31" s="38"/>
      <c r="BB31" s="35">
        <f t="shared" si="0"/>
        <v>8</v>
      </c>
      <c r="BC31" s="31"/>
    </row>
    <row r="32" spans="1:55" ht="16.7" customHeight="1" x14ac:dyDescent="0.15">
      <c r="A32" s="32">
        <v>22</v>
      </c>
      <c r="B32" s="32">
        <v>6406</v>
      </c>
      <c r="C32" s="34" t="s">
        <v>22679</v>
      </c>
      <c r="D32" s="73"/>
      <c r="E32" s="74"/>
      <c r="F32" s="74"/>
      <c r="G32" s="74"/>
      <c r="H32" s="74"/>
      <c r="I32" s="74"/>
      <c r="J32" s="74"/>
      <c r="K32" s="74"/>
      <c r="L32" s="75"/>
      <c r="M32" s="73"/>
      <c r="N32" s="74"/>
      <c r="O32" s="74"/>
      <c r="P32" s="187"/>
      <c r="S32" s="4"/>
      <c r="T32" s="21"/>
      <c r="U32" s="43" t="s">
        <v>2911</v>
      </c>
      <c r="V32" s="43"/>
      <c r="W32" s="43"/>
      <c r="X32" s="43"/>
      <c r="Y32" s="43"/>
      <c r="Z32" s="43"/>
      <c r="AA32" s="44"/>
      <c r="AB32" s="44"/>
      <c r="AC32" s="44"/>
      <c r="AD32" s="44"/>
      <c r="AE32" s="44"/>
      <c r="AF32" s="44"/>
      <c r="AG32" s="44"/>
      <c r="AH32" s="44"/>
      <c r="AI32" s="44"/>
      <c r="AJ32" s="44"/>
      <c r="AK32" s="44"/>
      <c r="AL32" s="44"/>
      <c r="AM32" s="44"/>
      <c r="AN32" s="44"/>
      <c r="AO32" s="44"/>
      <c r="AP32" s="44"/>
      <c r="AQ32" s="44"/>
      <c r="AR32" s="44"/>
      <c r="AS32" s="43"/>
      <c r="AT32" s="43"/>
      <c r="AU32" s="43"/>
      <c r="AV32" s="1106">
        <v>7</v>
      </c>
      <c r="AW32" s="1106"/>
      <c r="AX32" s="43" t="s">
        <v>775</v>
      </c>
      <c r="AY32" s="25"/>
      <c r="AZ32" s="25"/>
      <c r="BA32" s="38"/>
      <c r="BB32" s="35">
        <f t="shared" si="0"/>
        <v>7</v>
      </c>
      <c r="BC32" s="31"/>
    </row>
    <row r="33" spans="1:55" ht="16.7" customHeight="1" x14ac:dyDescent="0.15">
      <c r="A33" s="32">
        <v>22</v>
      </c>
      <c r="B33" s="32">
        <v>6407</v>
      </c>
      <c r="C33" s="34" t="s">
        <v>22680</v>
      </c>
      <c r="D33" s="73"/>
      <c r="E33" s="74"/>
      <c r="F33" s="74"/>
      <c r="G33" s="74"/>
      <c r="H33" s="74"/>
      <c r="I33" s="74"/>
      <c r="J33" s="74"/>
      <c r="K33" s="74"/>
      <c r="L33" s="75"/>
      <c r="M33" s="73"/>
      <c r="N33" s="74"/>
      <c r="O33" s="74"/>
      <c r="P33" s="187"/>
      <c r="S33" s="4"/>
      <c r="T33" s="21"/>
      <c r="U33" s="43" t="s">
        <v>2913</v>
      </c>
      <c r="V33" s="43"/>
      <c r="W33" s="43"/>
      <c r="X33" s="43"/>
      <c r="Y33" s="43"/>
      <c r="Z33" s="43"/>
      <c r="AA33" s="44"/>
      <c r="AB33" s="44"/>
      <c r="AC33" s="44"/>
      <c r="AD33" s="44"/>
      <c r="AE33" s="44"/>
      <c r="AF33" s="44"/>
      <c r="AG33" s="44"/>
      <c r="AH33" s="44"/>
      <c r="AI33" s="44"/>
      <c r="AJ33" s="44"/>
      <c r="AK33" s="44"/>
      <c r="AL33" s="44"/>
      <c r="AM33" s="44"/>
      <c r="AN33" s="44"/>
      <c r="AO33" s="44"/>
      <c r="AP33" s="44"/>
      <c r="AQ33" s="44"/>
      <c r="AR33" s="44"/>
      <c r="AS33" s="43"/>
      <c r="AT33" s="43"/>
      <c r="AU33" s="43"/>
      <c r="AV33" s="1106">
        <v>6</v>
      </c>
      <c r="AW33" s="1106"/>
      <c r="AX33" s="43" t="s">
        <v>775</v>
      </c>
      <c r="AY33" s="25"/>
      <c r="AZ33" s="25"/>
      <c r="BA33" s="38"/>
      <c r="BB33" s="35">
        <f t="shared" si="0"/>
        <v>6</v>
      </c>
      <c r="BC33" s="31"/>
    </row>
    <row r="34" spans="1:55" ht="16.7" customHeight="1" x14ac:dyDescent="0.15">
      <c r="A34" s="32">
        <v>22</v>
      </c>
      <c r="B34" s="32">
        <v>6408</v>
      </c>
      <c r="C34" s="34" t="s">
        <v>22681</v>
      </c>
      <c r="D34" s="73"/>
      <c r="E34" s="74"/>
      <c r="F34" s="74"/>
      <c r="G34" s="74"/>
      <c r="H34" s="74"/>
      <c r="I34" s="74"/>
      <c r="J34" s="74"/>
      <c r="K34" s="74"/>
      <c r="L34" s="75"/>
      <c r="M34" s="73"/>
      <c r="N34" s="74"/>
      <c r="O34" s="74"/>
      <c r="P34" s="187"/>
      <c r="S34" s="4"/>
      <c r="T34" s="21"/>
      <c r="U34" s="43" t="s">
        <v>2915</v>
      </c>
      <c r="V34" s="43"/>
      <c r="W34" s="43"/>
      <c r="X34" s="43"/>
      <c r="Y34" s="43"/>
      <c r="Z34" s="43"/>
      <c r="AA34" s="44"/>
      <c r="AB34" s="44"/>
      <c r="AC34" s="44"/>
      <c r="AD34" s="44"/>
      <c r="AE34" s="44"/>
      <c r="AF34" s="44"/>
      <c r="AG34" s="44"/>
      <c r="AH34" s="44"/>
      <c r="AI34" s="44"/>
      <c r="AJ34" s="44"/>
      <c r="AK34" s="44"/>
      <c r="AL34" s="44"/>
      <c r="AM34" s="44"/>
      <c r="AN34" s="44"/>
      <c r="AO34" s="44"/>
      <c r="AP34" s="44"/>
      <c r="AQ34" s="44"/>
      <c r="AR34" s="44"/>
      <c r="AS34" s="43"/>
      <c r="AT34" s="43"/>
      <c r="AU34" s="43"/>
      <c r="AV34" s="1106">
        <v>6</v>
      </c>
      <c r="AW34" s="1106"/>
      <c r="AX34" s="43" t="s">
        <v>775</v>
      </c>
      <c r="AY34" s="25"/>
      <c r="AZ34" s="25"/>
      <c r="BA34" s="38"/>
      <c r="BB34" s="35">
        <f t="shared" si="0"/>
        <v>6</v>
      </c>
      <c r="BC34" s="31"/>
    </row>
    <row r="35" spans="1:55" ht="16.7" customHeight="1" x14ac:dyDescent="0.15">
      <c r="A35" s="32">
        <v>22</v>
      </c>
      <c r="B35" s="32">
        <v>6409</v>
      </c>
      <c r="C35" s="34" t="s">
        <v>22682</v>
      </c>
      <c r="D35" s="73"/>
      <c r="E35" s="74"/>
      <c r="F35" s="74"/>
      <c r="G35" s="74"/>
      <c r="H35" s="74"/>
      <c r="I35" s="74"/>
      <c r="J35" s="74"/>
      <c r="K35" s="74"/>
      <c r="L35" s="75"/>
      <c r="M35" s="73"/>
      <c r="N35" s="74"/>
      <c r="O35" s="74"/>
      <c r="P35" s="187"/>
      <c r="S35" s="4"/>
      <c r="T35" s="21"/>
      <c r="U35" s="43" t="s">
        <v>2917</v>
      </c>
      <c r="V35" s="43"/>
      <c r="W35" s="43"/>
      <c r="X35" s="43"/>
      <c r="Y35" s="43"/>
      <c r="Z35" s="43"/>
      <c r="AA35" s="44"/>
      <c r="AB35" s="44"/>
      <c r="AC35" s="44"/>
      <c r="AD35" s="44"/>
      <c r="AE35" s="44"/>
      <c r="AF35" s="44"/>
      <c r="AG35" s="44"/>
      <c r="AH35" s="44"/>
      <c r="AI35" s="44"/>
      <c r="AJ35" s="44"/>
      <c r="AK35" s="44"/>
      <c r="AL35" s="44"/>
      <c r="AM35" s="44"/>
      <c r="AN35" s="44"/>
      <c r="AO35" s="44"/>
      <c r="AP35" s="44"/>
      <c r="AQ35" s="44"/>
      <c r="AR35" s="44"/>
      <c r="AS35" s="43"/>
      <c r="AT35" s="43"/>
      <c r="AU35" s="43"/>
      <c r="AV35" s="1106">
        <v>5</v>
      </c>
      <c r="AW35" s="1106"/>
      <c r="AX35" s="43" t="s">
        <v>775</v>
      </c>
      <c r="AY35" s="25"/>
      <c r="AZ35" s="25"/>
      <c r="BA35" s="38"/>
      <c r="BB35" s="35">
        <f t="shared" si="0"/>
        <v>5</v>
      </c>
      <c r="BC35" s="31"/>
    </row>
    <row r="36" spans="1:55" ht="16.7" customHeight="1" x14ac:dyDescent="0.15">
      <c r="A36" s="32">
        <v>22</v>
      </c>
      <c r="B36" s="32">
        <v>6410</v>
      </c>
      <c r="C36" s="34" t="s">
        <v>22683</v>
      </c>
      <c r="D36" s="73"/>
      <c r="E36" s="74"/>
      <c r="F36" s="74"/>
      <c r="G36" s="74"/>
      <c r="H36" s="74"/>
      <c r="I36" s="74"/>
      <c r="J36" s="74"/>
      <c r="K36" s="74"/>
      <c r="L36" s="75"/>
      <c r="M36" s="73"/>
      <c r="N36" s="74"/>
      <c r="O36" s="74"/>
      <c r="P36" s="187"/>
      <c r="S36" s="4"/>
      <c r="T36" s="21"/>
      <c r="U36" s="43" t="s">
        <v>2919</v>
      </c>
      <c r="V36" s="43"/>
      <c r="W36" s="43"/>
      <c r="X36" s="43"/>
      <c r="Y36" s="43"/>
      <c r="Z36" s="43"/>
      <c r="AA36" s="44"/>
      <c r="AB36" s="44"/>
      <c r="AC36" s="44"/>
      <c r="AD36" s="44"/>
      <c r="AE36" s="44"/>
      <c r="AF36" s="44"/>
      <c r="AG36" s="44"/>
      <c r="AH36" s="44"/>
      <c r="AI36" s="44"/>
      <c r="AJ36" s="44"/>
      <c r="AK36" s="44"/>
      <c r="AL36" s="44"/>
      <c r="AM36" s="44"/>
      <c r="AN36" s="44"/>
      <c r="AO36" s="44"/>
      <c r="AP36" s="44"/>
      <c r="AQ36" s="44"/>
      <c r="AR36" s="44"/>
      <c r="AS36" s="43"/>
      <c r="AT36" s="43"/>
      <c r="AU36" s="43"/>
      <c r="AV36" s="1106">
        <v>5</v>
      </c>
      <c r="AW36" s="1106"/>
      <c r="AX36" s="43" t="s">
        <v>775</v>
      </c>
      <c r="AY36" s="25"/>
      <c r="AZ36" s="25"/>
      <c r="BA36" s="38"/>
      <c r="BB36" s="35">
        <f t="shared" si="0"/>
        <v>5</v>
      </c>
      <c r="BC36" s="31"/>
    </row>
    <row r="37" spans="1:55" ht="16.7" customHeight="1" x14ac:dyDescent="0.15">
      <c r="A37" s="32">
        <v>22</v>
      </c>
      <c r="B37" s="32">
        <v>6411</v>
      </c>
      <c r="C37" s="34" t="s">
        <v>22684</v>
      </c>
      <c r="D37" s="73"/>
      <c r="E37" s="74"/>
      <c r="F37" s="74"/>
      <c r="G37" s="74"/>
      <c r="H37" s="74"/>
      <c r="I37" s="74"/>
      <c r="J37" s="74"/>
      <c r="K37" s="74"/>
      <c r="L37" s="75"/>
      <c r="M37" s="73"/>
      <c r="N37" s="74"/>
      <c r="O37" s="74"/>
      <c r="P37" s="187"/>
      <c r="S37" s="4"/>
      <c r="T37" s="21"/>
      <c r="U37" s="43" t="s">
        <v>2921</v>
      </c>
      <c r="V37" s="43"/>
      <c r="W37" s="43"/>
      <c r="X37" s="43"/>
      <c r="Y37" s="43"/>
      <c r="Z37" s="43"/>
      <c r="AA37" s="44"/>
      <c r="AB37" s="44"/>
      <c r="AC37" s="44"/>
      <c r="AD37" s="44"/>
      <c r="AE37" s="44"/>
      <c r="AF37" s="44"/>
      <c r="AG37" s="44"/>
      <c r="AH37" s="44"/>
      <c r="AI37" s="44"/>
      <c r="AJ37" s="44"/>
      <c r="AK37" s="44"/>
      <c r="AL37" s="44"/>
      <c r="AM37" s="44"/>
      <c r="AN37" s="44"/>
      <c r="AO37" s="44"/>
      <c r="AP37" s="44"/>
      <c r="AQ37" s="44"/>
      <c r="AR37" s="44"/>
      <c r="AS37" s="43"/>
      <c r="AT37" s="43"/>
      <c r="AU37" s="43"/>
      <c r="AV37" s="1106">
        <v>4</v>
      </c>
      <c r="AW37" s="1106"/>
      <c r="AX37" s="43" t="s">
        <v>775</v>
      </c>
      <c r="AY37" s="25"/>
      <c r="AZ37" s="25"/>
      <c r="BA37" s="38"/>
      <c r="BB37" s="35">
        <f t="shared" si="0"/>
        <v>4</v>
      </c>
      <c r="BC37" s="31"/>
    </row>
    <row r="38" spans="1:55" ht="16.7" customHeight="1" x14ac:dyDescent="0.15">
      <c r="A38" s="32">
        <v>22</v>
      </c>
      <c r="B38" s="32">
        <v>6412</v>
      </c>
      <c r="C38" s="34" t="s">
        <v>22685</v>
      </c>
      <c r="D38" s="73"/>
      <c r="E38" s="74"/>
      <c r="F38" s="74"/>
      <c r="G38" s="74"/>
      <c r="H38" s="74"/>
      <c r="I38" s="74"/>
      <c r="J38" s="74"/>
      <c r="K38" s="74"/>
      <c r="L38" s="75"/>
      <c r="M38" s="73"/>
      <c r="N38" s="74"/>
      <c r="O38" s="74"/>
      <c r="P38" s="187"/>
      <c r="S38" s="4"/>
      <c r="T38" s="21"/>
      <c r="U38" s="43" t="s">
        <v>2923</v>
      </c>
      <c r="V38" s="43"/>
      <c r="W38" s="43"/>
      <c r="X38" s="43"/>
      <c r="Y38" s="43"/>
      <c r="Z38" s="43"/>
      <c r="AA38" s="44"/>
      <c r="AB38" s="44"/>
      <c r="AC38" s="44"/>
      <c r="AD38" s="44"/>
      <c r="AE38" s="44"/>
      <c r="AF38" s="44"/>
      <c r="AG38" s="44"/>
      <c r="AH38" s="44"/>
      <c r="AI38" s="44"/>
      <c r="AJ38" s="44"/>
      <c r="AK38" s="44"/>
      <c r="AL38" s="44"/>
      <c r="AM38" s="44"/>
      <c r="AN38" s="44"/>
      <c r="AO38" s="44"/>
      <c r="AP38" s="44"/>
      <c r="AQ38" s="44"/>
      <c r="AR38" s="44"/>
      <c r="AS38" s="43"/>
      <c r="AT38" s="43"/>
      <c r="AU38" s="43"/>
      <c r="AV38" s="1106">
        <v>4</v>
      </c>
      <c r="AW38" s="1106"/>
      <c r="AX38" s="43" t="s">
        <v>775</v>
      </c>
      <c r="AY38" s="25"/>
      <c r="AZ38" s="25"/>
      <c r="BA38" s="38"/>
      <c r="BB38" s="35">
        <f t="shared" si="0"/>
        <v>4</v>
      </c>
      <c r="BC38" s="31"/>
    </row>
    <row r="39" spans="1:55" ht="16.7" customHeight="1" x14ac:dyDescent="0.15">
      <c r="A39" s="32">
        <v>22</v>
      </c>
      <c r="B39" s="32">
        <v>6413</v>
      </c>
      <c r="C39" s="34" t="s">
        <v>22686</v>
      </c>
      <c r="D39" s="73"/>
      <c r="E39" s="74"/>
      <c r="F39" s="74"/>
      <c r="G39" s="74"/>
      <c r="H39" s="74"/>
      <c r="I39" s="74"/>
      <c r="J39" s="74"/>
      <c r="K39" s="74"/>
      <c r="L39" s="75"/>
      <c r="M39" s="73"/>
      <c r="N39" s="74"/>
      <c r="O39" s="74"/>
      <c r="P39" s="187"/>
      <c r="S39" s="4"/>
      <c r="T39" s="21"/>
      <c r="U39" s="43" t="s">
        <v>2925</v>
      </c>
      <c r="V39" s="43"/>
      <c r="W39" s="43"/>
      <c r="X39" s="43"/>
      <c r="Y39" s="43"/>
      <c r="Z39" s="43"/>
      <c r="AA39" s="44"/>
      <c r="AB39" s="44"/>
      <c r="AC39" s="44"/>
      <c r="AD39" s="44"/>
      <c r="AE39" s="44"/>
      <c r="AF39" s="44"/>
      <c r="AG39" s="44"/>
      <c r="AH39" s="44"/>
      <c r="AI39" s="44"/>
      <c r="AJ39" s="44"/>
      <c r="AK39" s="44"/>
      <c r="AL39" s="44"/>
      <c r="AM39" s="44"/>
      <c r="AN39" s="44"/>
      <c r="AO39" s="44"/>
      <c r="AP39" s="44"/>
      <c r="AQ39" s="44"/>
      <c r="AR39" s="44"/>
      <c r="AS39" s="43"/>
      <c r="AT39" s="43"/>
      <c r="AU39" s="43"/>
      <c r="AV39" s="1106">
        <v>4</v>
      </c>
      <c r="AW39" s="1106"/>
      <c r="AX39" s="43" t="s">
        <v>775</v>
      </c>
      <c r="AY39" s="25"/>
      <c r="AZ39" s="25"/>
      <c r="BA39" s="38"/>
      <c r="BB39" s="35">
        <f t="shared" si="0"/>
        <v>4</v>
      </c>
      <c r="BC39" s="31"/>
    </row>
    <row r="40" spans="1:55" ht="16.7" customHeight="1" x14ac:dyDescent="0.15">
      <c r="A40" s="32">
        <v>22</v>
      </c>
      <c r="B40" s="32">
        <v>6414</v>
      </c>
      <c r="C40" s="34" t="s">
        <v>22687</v>
      </c>
      <c r="D40" s="73"/>
      <c r="E40" s="74"/>
      <c r="F40" s="74"/>
      <c r="G40" s="74"/>
      <c r="H40" s="74"/>
      <c r="I40" s="74"/>
      <c r="J40" s="74"/>
      <c r="K40" s="74"/>
      <c r="L40" s="75"/>
      <c r="M40" s="73"/>
      <c r="N40" s="74"/>
      <c r="O40" s="74"/>
      <c r="P40" s="187"/>
      <c r="S40" s="4"/>
      <c r="T40" s="21"/>
      <c r="U40" s="43" t="s">
        <v>2927</v>
      </c>
      <c r="V40" s="43"/>
      <c r="W40" s="43"/>
      <c r="X40" s="43"/>
      <c r="Y40" s="43"/>
      <c r="Z40" s="43"/>
      <c r="AA40" s="44"/>
      <c r="AB40" s="44"/>
      <c r="AC40" s="44"/>
      <c r="AD40" s="44"/>
      <c r="AE40" s="44"/>
      <c r="AF40" s="44"/>
      <c r="AG40" s="44"/>
      <c r="AH40" s="44"/>
      <c r="AI40" s="44"/>
      <c r="AJ40" s="44"/>
      <c r="AK40" s="44"/>
      <c r="AL40" s="44"/>
      <c r="AM40" s="44"/>
      <c r="AN40" s="44"/>
      <c r="AO40" s="44"/>
      <c r="AP40" s="44"/>
      <c r="AQ40" s="44"/>
      <c r="AR40" s="44"/>
      <c r="AS40" s="43"/>
      <c r="AT40" s="43"/>
      <c r="AU40" s="43"/>
      <c r="AV40" s="1106">
        <v>3</v>
      </c>
      <c r="AW40" s="1106"/>
      <c r="AX40" s="43" t="s">
        <v>775</v>
      </c>
      <c r="AY40" s="25"/>
      <c r="AZ40" s="25"/>
      <c r="BA40" s="38"/>
      <c r="BB40" s="35">
        <f t="shared" si="0"/>
        <v>3</v>
      </c>
      <c r="BC40" s="31"/>
    </row>
    <row r="41" spans="1:55" ht="16.7" customHeight="1" x14ac:dyDescent="0.15">
      <c r="A41" s="32">
        <v>22</v>
      </c>
      <c r="B41" s="32">
        <v>6415</v>
      </c>
      <c r="C41" s="34" t="s">
        <v>22688</v>
      </c>
      <c r="D41" s="73"/>
      <c r="E41" s="74"/>
      <c r="F41" s="74"/>
      <c r="G41" s="74"/>
      <c r="H41" s="74"/>
      <c r="I41" s="74"/>
      <c r="J41" s="74"/>
      <c r="K41" s="74"/>
      <c r="L41" s="75"/>
      <c r="M41" s="73"/>
      <c r="N41" s="74"/>
      <c r="O41" s="74"/>
      <c r="P41" s="187"/>
      <c r="S41" s="4"/>
      <c r="T41" s="21"/>
      <c r="U41" s="43" t="s">
        <v>2929</v>
      </c>
      <c r="V41" s="43"/>
      <c r="W41" s="43"/>
      <c r="X41" s="43"/>
      <c r="Y41" s="43"/>
      <c r="Z41" s="43"/>
      <c r="AA41" s="44"/>
      <c r="AB41" s="44"/>
      <c r="AC41" s="44"/>
      <c r="AD41" s="44"/>
      <c r="AE41" s="44"/>
      <c r="AF41" s="44"/>
      <c r="AG41" s="44"/>
      <c r="AH41" s="44"/>
      <c r="AI41" s="44"/>
      <c r="AJ41" s="44"/>
      <c r="AK41" s="44"/>
      <c r="AL41" s="44"/>
      <c r="AM41" s="44"/>
      <c r="AN41" s="44"/>
      <c r="AO41" s="44"/>
      <c r="AP41" s="44"/>
      <c r="AQ41" s="44"/>
      <c r="AR41" s="44"/>
      <c r="AS41" s="43"/>
      <c r="AT41" s="43"/>
      <c r="AU41" s="43"/>
      <c r="AV41" s="1106">
        <v>3</v>
      </c>
      <c r="AW41" s="1106"/>
      <c r="AX41" s="43" t="s">
        <v>775</v>
      </c>
      <c r="AY41" s="25"/>
      <c r="AZ41" s="25"/>
      <c r="BA41" s="38"/>
      <c r="BB41" s="35">
        <f t="shared" si="0"/>
        <v>3</v>
      </c>
      <c r="BC41" s="31"/>
    </row>
    <row r="42" spans="1:55" ht="16.7" customHeight="1" x14ac:dyDescent="0.15">
      <c r="A42" s="32">
        <v>22</v>
      </c>
      <c r="B42" s="32">
        <v>6416</v>
      </c>
      <c r="C42" s="34" t="s">
        <v>22689</v>
      </c>
      <c r="D42" s="73"/>
      <c r="E42" s="74"/>
      <c r="F42" s="74"/>
      <c r="G42" s="74"/>
      <c r="H42" s="74"/>
      <c r="I42" s="74"/>
      <c r="J42" s="74"/>
      <c r="K42" s="74"/>
      <c r="L42" s="75"/>
      <c r="M42" s="73"/>
      <c r="N42" s="74"/>
      <c r="O42" s="74"/>
      <c r="P42" s="187"/>
      <c r="S42" s="4"/>
      <c r="T42" s="21"/>
      <c r="U42" s="43" t="s">
        <v>2931</v>
      </c>
      <c r="V42" s="43"/>
      <c r="W42" s="43"/>
      <c r="X42" s="43"/>
      <c r="Y42" s="43"/>
      <c r="Z42" s="43"/>
      <c r="AA42" s="44"/>
      <c r="AB42" s="44"/>
      <c r="AC42" s="44"/>
      <c r="AD42" s="44"/>
      <c r="AE42" s="44"/>
      <c r="AF42" s="44"/>
      <c r="AG42" s="44"/>
      <c r="AH42" s="44"/>
      <c r="AI42" s="44"/>
      <c r="AJ42" s="44"/>
      <c r="AK42" s="44"/>
      <c r="AL42" s="44"/>
      <c r="AM42" s="44"/>
      <c r="AN42" s="44"/>
      <c r="AO42" s="44"/>
      <c r="AP42" s="44"/>
      <c r="AQ42" s="44"/>
      <c r="AR42" s="44"/>
      <c r="AS42" s="43"/>
      <c r="AT42" s="43"/>
      <c r="AU42" s="43"/>
      <c r="AV42" s="1106">
        <v>3</v>
      </c>
      <c r="AW42" s="1106"/>
      <c r="AX42" s="43" t="s">
        <v>775</v>
      </c>
      <c r="AY42" s="25"/>
      <c r="AZ42" s="25"/>
      <c r="BA42" s="38"/>
      <c r="BB42" s="35">
        <f t="shared" si="0"/>
        <v>3</v>
      </c>
      <c r="BC42" s="31"/>
    </row>
    <row r="43" spans="1:55" ht="16.7" customHeight="1" x14ac:dyDescent="0.15">
      <c r="A43" s="32">
        <v>22</v>
      </c>
      <c r="B43" s="32">
        <v>6417</v>
      </c>
      <c r="C43" s="34" t="s">
        <v>22690</v>
      </c>
      <c r="D43" s="73"/>
      <c r="E43" s="74"/>
      <c r="F43" s="74"/>
      <c r="G43" s="74"/>
      <c r="H43" s="74"/>
      <c r="I43" s="74"/>
      <c r="J43" s="74"/>
      <c r="K43" s="74"/>
      <c r="L43" s="75"/>
      <c r="M43" s="73"/>
      <c r="N43" s="74"/>
      <c r="O43" s="74"/>
      <c r="P43" s="187"/>
      <c r="S43" s="4"/>
      <c r="T43" s="21"/>
      <c r="U43" s="43" t="s">
        <v>2933</v>
      </c>
      <c r="V43" s="43"/>
      <c r="W43" s="43"/>
      <c r="X43" s="43"/>
      <c r="Y43" s="43"/>
      <c r="Z43" s="43"/>
      <c r="AA43" s="44"/>
      <c r="AB43" s="44"/>
      <c r="AC43" s="44"/>
      <c r="AD43" s="44"/>
      <c r="AE43" s="44"/>
      <c r="AF43" s="44"/>
      <c r="AG43" s="44"/>
      <c r="AH43" s="44"/>
      <c r="AI43" s="44"/>
      <c r="AJ43" s="44"/>
      <c r="AK43" s="44"/>
      <c r="AL43" s="44"/>
      <c r="AM43" s="44"/>
      <c r="AN43" s="44"/>
      <c r="AO43" s="44"/>
      <c r="AP43" s="44"/>
      <c r="AQ43" s="44"/>
      <c r="AR43" s="44"/>
      <c r="AS43" s="43"/>
      <c r="AT43" s="43"/>
      <c r="AU43" s="43"/>
      <c r="AV43" s="1106">
        <v>3</v>
      </c>
      <c r="AW43" s="1106"/>
      <c r="AX43" s="43" t="s">
        <v>775</v>
      </c>
      <c r="AY43" s="25"/>
      <c r="AZ43" s="25"/>
      <c r="BA43" s="38"/>
      <c r="BB43" s="35">
        <f t="shared" si="0"/>
        <v>3</v>
      </c>
      <c r="BC43" s="31"/>
    </row>
    <row r="44" spans="1:55" ht="16.7" customHeight="1" x14ac:dyDescent="0.15">
      <c r="A44" s="32">
        <v>22</v>
      </c>
      <c r="B44" s="32">
        <v>6418</v>
      </c>
      <c r="C44" s="34" t="s">
        <v>22691</v>
      </c>
      <c r="D44" s="111"/>
      <c r="E44" s="112"/>
      <c r="F44" s="112"/>
      <c r="G44" s="112"/>
      <c r="H44" s="112"/>
      <c r="I44" s="112"/>
      <c r="J44" s="112"/>
      <c r="K44" s="112"/>
      <c r="L44" s="113"/>
      <c r="M44" s="111"/>
      <c r="N44" s="112"/>
      <c r="O44" s="112"/>
      <c r="P44" s="211"/>
      <c r="Q44" s="25"/>
      <c r="R44" s="25"/>
      <c r="S44" s="25"/>
      <c r="T44" s="38"/>
      <c r="U44" s="43" t="s">
        <v>2935</v>
      </c>
      <c r="V44" s="43"/>
      <c r="W44" s="43"/>
      <c r="X44" s="43"/>
      <c r="Y44" s="43"/>
      <c r="Z44" s="43"/>
      <c r="AA44" s="44"/>
      <c r="AB44" s="44"/>
      <c r="AC44" s="44"/>
      <c r="AD44" s="44"/>
      <c r="AE44" s="44"/>
      <c r="AF44" s="44"/>
      <c r="AG44" s="44"/>
      <c r="AH44" s="44"/>
      <c r="AI44" s="44"/>
      <c r="AJ44" s="44"/>
      <c r="AK44" s="44"/>
      <c r="AL44" s="44"/>
      <c r="AM44" s="44"/>
      <c r="AN44" s="44"/>
      <c r="AO44" s="44"/>
      <c r="AP44" s="44"/>
      <c r="AQ44" s="44"/>
      <c r="AR44" s="44"/>
      <c r="AS44" s="43"/>
      <c r="AT44" s="43"/>
      <c r="AU44" s="43"/>
      <c r="AV44" s="1106">
        <v>3</v>
      </c>
      <c r="AW44" s="1106"/>
      <c r="AX44" s="43" t="s">
        <v>775</v>
      </c>
      <c r="AY44" s="25"/>
      <c r="AZ44" s="25"/>
      <c r="BA44" s="38"/>
      <c r="BB44" s="35">
        <f t="shared" si="0"/>
        <v>3</v>
      </c>
      <c r="BC44" s="31"/>
    </row>
    <row r="45" spans="1:55" ht="16.7" customHeight="1" x14ac:dyDescent="0.15">
      <c r="A45" s="32">
        <v>22</v>
      </c>
      <c r="B45" s="32">
        <v>6419</v>
      </c>
      <c r="C45" s="34" t="s">
        <v>22692</v>
      </c>
      <c r="D45" s="223" t="s">
        <v>827</v>
      </c>
      <c r="E45" s="272"/>
      <c r="F45" s="272"/>
      <c r="G45" s="43"/>
      <c r="H45" s="43"/>
      <c r="I45" s="43"/>
      <c r="J45" s="43"/>
      <c r="K45" s="43"/>
      <c r="L45" s="43"/>
      <c r="M45" s="43"/>
      <c r="N45" s="43"/>
      <c r="O45" s="43"/>
      <c r="P45" s="43"/>
      <c r="Q45" s="43"/>
      <c r="R45" s="43"/>
      <c r="S45" s="43"/>
      <c r="T45" s="43"/>
      <c r="U45" s="43"/>
      <c r="V45" s="43"/>
      <c r="W45" s="43"/>
      <c r="X45" s="43"/>
      <c r="Y45" s="43"/>
      <c r="Z45" s="43"/>
      <c r="AA45" s="44"/>
      <c r="AB45" s="44"/>
      <c r="AC45" s="44"/>
      <c r="AD45" s="44"/>
      <c r="AE45" s="44"/>
      <c r="AF45" s="44"/>
      <c r="AG45" s="44"/>
      <c r="AH45" s="44"/>
      <c r="AI45" s="44"/>
      <c r="AJ45" s="44"/>
      <c r="AK45" s="44"/>
      <c r="AL45" s="44"/>
      <c r="AM45" s="44"/>
      <c r="AN45" s="44"/>
      <c r="AO45" s="44"/>
      <c r="AP45" s="44"/>
      <c r="AQ45" s="44"/>
      <c r="AR45" s="44"/>
      <c r="AS45" s="1116"/>
      <c r="AT45" s="1116"/>
      <c r="AU45" s="43"/>
      <c r="AV45" s="1106">
        <v>11</v>
      </c>
      <c r="AW45" s="1106"/>
      <c r="AX45" s="43" t="s">
        <v>775</v>
      </c>
      <c r="AY45" s="25"/>
      <c r="AZ45" s="25"/>
      <c r="BA45" s="38"/>
      <c r="BB45" s="35">
        <f t="shared" si="0"/>
        <v>11</v>
      </c>
      <c r="BC45" s="31"/>
    </row>
    <row r="46" spans="1:55" ht="16.7" customHeight="1" x14ac:dyDescent="0.15">
      <c r="A46" s="32">
        <v>22</v>
      </c>
      <c r="B46" s="32">
        <v>6420</v>
      </c>
      <c r="C46" s="34" t="s">
        <v>22693</v>
      </c>
      <c r="D46" s="72" t="s">
        <v>2956</v>
      </c>
      <c r="E46" s="114"/>
      <c r="F46" s="114"/>
      <c r="G46" s="40"/>
      <c r="H46" s="40"/>
      <c r="I46" s="40"/>
      <c r="J46" s="40"/>
      <c r="K46" s="40"/>
      <c r="L46" s="41"/>
      <c r="M46" s="43"/>
      <c r="N46" s="43"/>
      <c r="O46" s="43"/>
      <c r="P46" s="43"/>
      <c r="Q46" s="43"/>
      <c r="R46" s="43"/>
      <c r="S46" s="43"/>
      <c r="T46" s="43"/>
      <c r="U46" s="43"/>
      <c r="V46" s="43"/>
      <c r="W46" s="43"/>
      <c r="X46" s="43"/>
      <c r="Y46" s="43"/>
      <c r="Z46" s="43"/>
      <c r="AA46" s="44"/>
      <c r="AB46" s="44"/>
      <c r="AC46" s="44"/>
      <c r="AD46" s="44"/>
      <c r="AE46" s="44"/>
      <c r="AF46" s="44"/>
      <c r="AG46" s="44"/>
      <c r="AH46" s="44"/>
      <c r="AI46" s="44"/>
      <c r="AJ46" s="44"/>
      <c r="AK46" s="44"/>
      <c r="AL46" s="44"/>
      <c r="AM46" s="44"/>
      <c r="AN46" s="44"/>
      <c r="AO46" s="44"/>
      <c r="AP46" s="44"/>
      <c r="AQ46" s="44"/>
      <c r="AR46" s="44"/>
      <c r="AS46" s="1116"/>
      <c r="AT46" s="1116"/>
      <c r="AU46" s="43"/>
      <c r="AV46" s="1106">
        <v>226</v>
      </c>
      <c r="AW46" s="1106"/>
      <c r="AX46" s="43" t="s">
        <v>775</v>
      </c>
      <c r="AY46" s="25"/>
      <c r="AZ46" s="25"/>
      <c r="BA46" s="38"/>
      <c r="BB46" s="35">
        <f t="shared" si="0"/>
        <v>226</v>
      </c>
      <c r="BC46" s="31"/>
    </row>
    <row r="47" spans="1:55" ht="16.7" customHeight="1" x14ac:dyDescent="0.15">
      <c r="A47" s="32">
        <v>22</v>
      </c>
      <c r="B47" s="32">
        <v>6427</v>
      </c>
      <c r="C47" s="34" t="s">
        <v>22694</v>
      </c>
      <c r="D47" s="94"/>
      <c r="E47" s="116"/>
      <c r="F47" s="116"/>
      <c r="G47" s="25"/>
      <c r="H47" s="25"/>
      <c r="I47" s="25"/>
      <c r="J47" s="25"/>
      <c r="K47" s="25"/>
      <c r="L47" s="38"/>
      <c r="M47" s="43" t="s">
        <v>22695</v>
      </c>
      <c r="N47" s="43"/>
      <c r="O47" s="43"/>
      <c r="P47" s="43"/>
      <c r="Q47" s="43"/>
      <c r="R47" s="43"/>
      <c r="S47" s="43"/>
      <c r="T47" s="43"/>
      <c r="U47" s="43"/>
      <c r="V47" s="43"/>
      <c r="W47" s="43"/>
      <c r="X47" s="43"/>
      <c r="Y47" s="43"/>
      <c r="Z47" s="43"/>
      <c r="AA47" s="44"/>
      <c r="AB47" s="44"/>
      <c r="AC47" s="44"/>
      <c r="AD47" s="44"/>
      <c r="AE47" s="44"/>
      <c r="AF47" s="44"/>
      <c r="AG47" s="44"/>
      <c r="AH47" s="44"/>
      <c r="AI47" s="44"/>
      <c r="AJ47" s="44"/>
      <c r="AK47" s="44"/>
      <c r="AL47" s="44"/>
      <c r="AM47" s="44"/>
      <c r="AN47" s="44"/>
      <c r="AO47" s="44"/>
      <c r="AP47" s="44"/>
      <c r="AQ47" s="44"/>
      <c r="AR47" s="44"/>
      <c r="AS47" s="1116"/>
      <c r="AT47" s="1116"/>
      <c r="AU47" s="43"/>
      <c r="AV47" s="1106">
        <v>290</v>
      </c>
      <c r="AW47" s="1106"/>
      <c r="AX47" s="43" t="s">
        <v>775</v>
      </c>
      <c r="AY47" s="25"/>
      <c r="AZ47" s="25"/>
      <c r="BA47" s="38"/>
      <c r="BB47" s="35">
        <f>AV46+AV47</f>
        <v>516</v>
      </c>
      <c r="BC47" s="31"/>
    </row>
    <row r="48" spans="1:55" ht="16.7" customHeight="1" x14ac:dyDescent="0.15">
      <c r="A48" s="32">
        <v>22</v>
      </c>
      <c r="B48" s="32">
        <v>6432</v>
      </c>
      <c r="C48" s="34" t="s">
        <v>22696</v>
      </c>
      <c r="D48" s="196" t="s">
        <v>2960</v>
      </c>
      <c r="E48" s="279"/>
      <c r="F48" s="279"/>
      <c r="G48" s="279"/>
      <c r="H48" s="279"/>
      <c r="I48" s="279"/>
      <c r="J48" s="279"/>
      <c r="K48" s="279"/>
      <c r="L48" s="280"/>
      <c r="M48" s="281" t="s">
        <v>2961</v>
      </c>
      <c r="N48" s="278"/>
      <c r="O48" s="278"/>
      <c r="P48" s="278"/>
      <c r="Q48" s="278"/>
      <c r="R48" s="278"/>
      <c r="S48" s="278"/>
      <c r="T48" s="282"/>
      <c r="U48" s="283"/>
      <c r="V48" s="25"/>
      <c r="W48" s="43"/>
      <c r="X48" s="43"/>
      <c r="Y48" s="43"/>
      <c r="Z48" s="43"/>
      <c r="AA48" s="44"/>
      <c r="AB48" s="44"/>
      <c r="AC48" s="44"/>
      <c r="AD48" s="44"/>
      <c r="AE48" s="44"/>
      <c r="AF48" s="44"/>
      <c r="AG48" s="44"/>
      <c r="AH48" s="44"/>
      <c r="AI48" s="44"/>
      <c r="AJ48" s="44"/>
      <c r="AK48" s="44"/>
      <c r="AL48" s="44"/>
      <c r="AM48" s="44"/>
      <c r="AN48" s="44"/>
      <c r="AO48" s="44"/>
      <c r="AP48" s="44"/>
      <c r="AQ48" s="44"/>
      <c r="AR48" s="44"/>
      <c r="AS48" s="1116"/>
      <c r="AT48" s="1116"/>
      <c r="AU48" s="43"/>
      <c r="AV48" s="1119"/>
      <c r="AW48" s="1119"/>
      <c r="AX48" s="43" t="s">
        <v>775</v>
      </c>
      <c r="AY48" s="25"/>
      <c r="AZ48" s="25"/>
      <c r="BA48" s="38"/>
      <c r="BB48" s="35"/>
      <c r="BC48" s="66" t="s">
        <v>755</v>
      </c>
    </row>
    <row r="49" spans="1:55" ht="16.7" customHeight="1" x14ac:dyDescent="0.15">
      <c r="A49" s="32">
        <v>22</v>
      </c>
      <c r="B49" s="32">
        <v>6431</v>
      </c>
      <c r="C49" s="34" t="s">
        <v>22697</v>
      </c>
      <c r="D49" s="200"/>
      <c r="E49" s="274"/>
      <c r="F49" s="274"/>
      <c r="G49" s="274"/>
      <c r="H49" s="274"/>
      <c r="I49" s="274"/>
      <c r="J49" s="274"/>
      <c r="K49" s="274"/>
      <c r="L49" s="274"/>
      <c r="M49" s="281" t="s">
        <v>2963</v>
      </c>
      <c r="N49" s="284"/>
      <c r="O49" s="284"/>
      <c r="P49" s="284"/>
      <c r="Q49" s="284"/>
      <c r="R49" s="284"/>
      <c r="S49" s="284"/>
      <c r="T49" s="285"/>
      <c r="U49" s="239"/>
      <c r="V49" s="43"/>
      <c r="W49" s="43"/>
      <c r="X49" s="43"/>
      <c r="Y49" s="43"/>
      <c r="Z49" s="43"/>
      <c r="AA49" s="44"/>
      <c r="AB49" s="44"/>
      <c r="AC49" s="44"/>
      <c r="AD49" s="44"/>
      <c r="AE49" s="44"/>
      <c r="AF49" s="44"/>
      <c r="AG49" s="44"/>
      <c r="AH49" s="44"/>
      <c r="AI49" s="44"/>
      <c r="AJ49" s="44"/>
      <c r="AK49" s="44"/>
      <c r="AL49" s="44"/>
      <c r="AM49" s="44"/>
      <c r="AN49" s="44"/>
      <c r="AO49" s="44"/>
      <c r="AP49" s="44"/>
      <c r="AQ49" s="44"/>
      <c r="AR49" s="44"/>
      <c r="AS49" s="43"/>
      <c r="AT49" s="43"/>
      <c r="AU49" s="43"/>
      <c r="AV49" s="1119"/>
      <c r="AW49" s="1119"/>
      <c r="AX49" s="43" t="s">
        <v>775</v>
      </c>
      <c r="AY49" s="25"/>
      <c r="AZ49" s="25"/>
      <c r="BA49" s="38"/>
      <c r="BB49" s="35"/>
      <c r="BC49" s="31"/>
    </row>
    <row r="50" spans="1:55" ht="16.7" customHeight="1" x14ac:dyDescent="0.15">
      <c r="A50" s="32">
        <v>22</v>
      </c>
      <c r="B50" s="32">
        <v>6421</v>
      </c>
      <c r="C50" s="34" t="s">
        <v>22698</v>
      </c>
      <c r="D50" s="276"/>
      <c r="E50" s="274"/>
      <c r="F50" s="274"/>
      <c r="G50" s="274"/>
      <c r="H50" s="274"/>
      <c r="I50" s="274"/>
      <c r="J50" s="274"/>
      <c r="K50" s="274"/>
      <c r="L50" s="274"/>
      <c r="M50" s="56" t="s">
        <v>2965</v>
      </c>
      <c r="N50" s="284"/>
      <c r="O50" s="284"/>
      <c r="P50" s="284"/>
      <c r="Q50" s="284"/>
      <c r="R50" s="284"/>
      <c r="S50" s="284"/>
      <c r="T50" s="285"/>
      <c r="U50" s="239"/>
      <c r="V50" s="43"/>
      <c r="W50" s="43"/>
      <c r="X50" s="43"/>
      <c r="Y50" s="43"/>
      <c r="Z50" s="43"/>
      <c r="AA50" s="44"/>
      <c r="AB50" s="44"/>
      <c r="AC50" s="44"/>
      <c r="AD50" s="44"/>
      <c r="AE50" s="44"/>
      <c r="AF50" s="44"/>
      <c r="AG50" s="44"/>
      <c r="AH50" s="44"/>
      <c r="AI50" s="44"/>
      <c r="AJ50" s="44"/>
      <c r="AK50" s="44"/>
      <c r="AL50" s="44"/>
      <c r="AM50" s="44"/>
      <c r="AN50" s="44"/>
      <c r="AO50" s="44"/>
      <c r="AP50" s="44"/>
      <c r="AQ50" s="44"/>
      <c r="AR50" s="44"/>
      <c r="AS50" s="43"/>
      <c r="AT50" s="43"/>
      <c r="AU50" s="43"/>
      <c r="AV50" s="1119"/>
      <c r="AW50" s="1119"/>
      <c r="AX50" s="43" t="s">
        <v>775</v>
      </c>
      <c r="AY50" s="25"/>
      <c r="AZ50" s="25"/>
      <c r="BA50" s="38"/>
      <c r="BB50" s="35"/>
      <c r="BC50" s="31"/>
    </row>
    <row r="51" spans="1:55" ht="16.7" customHeight="1" x14ac:dyDescent="0.15">
      <c r="A51" s="81">
        <v>22</v>
      </c>
      <c r="B51" s="81">
        <v>6422</v>
      </c>
      <c r="C51" s="82" t="s">
        <v>22699</v>
      </c>
      <c r="D51" s="276"/>
      <c r="E51" s="274"/>
      <c r="F51" s="274"/>
      <c r="G51" s="274"/>
      <c r="H51" s="274"/>
      <c r="I51" s="274"/>
      <c r="J51" s="274"/>
      <c r="K51" s="274"/>
      <c r="L51" s="274"/>
      <c r="M51" s="286" t="s">
        <v>2967</v>
      </c>
      <c r="N51" s="287"/>
      <c r="O51" s="287"/>
      <c r="P51" s="287"/>
      <c r="Q51" s="287"/>
      <c r="R51" s="287"/>
      <c r="S51" s="287"/>
      <c r="T51" s="288"/>
      <c r="U51" s="289"/>
      <c r="V51" s="132"/>
      <c r="W51" s="85"/>
      <c r="X51" s="85"/>
      <c r="Y51" s="85"/>
      <c r="Z51" s="85"/>
      <c r="AA51" s="87"/>
      <c r="AB51" s="87"/>
      <c r="AC51" s="87"/>
      <c r="AD51" s="87"/>
      <c r="AE51" s="87"/>
      <c r="AF51" s="87"/>
      <c r="AG51" s="87"/>
      <c r="AH51" s="87"/>
      <c r="AI51" s="87"/>
      <c r="AJ51" s="87"/>
      <c r="AK51" s="87"/>
      <c r="AL51" s="87"/>
      <c r="AM51" s="87"/>
      <c r="AN51" s="87"/>
      <c r="AO51" s="87"/>
      <c r="AP51" s="87"/>
      <c r="AQ51" s="87"/>
      <c r="AR51" s="87"/>
      <c r="AS51" s="1120"/>
      <c r="AT51" s="1120"/>
      <c r="AU51" s="85"/>
      <c r="AV51" s="1121"/>
      <c r="AW51" s="1121"/>
      <c r="AX51" s="85" t="s">
        <v>775</v>
      </c>
      <c r="AY51" s="132"/>
      <c r="AZ51" s="132"/>
      <c r="BA51" s="290"/>
      <c r="BB51" s="91"/>
      <c r="BC51" s="31"/>
    </row>
    <row r="52" spans="1:55" ht="16.7" customHeight="1" x14ac:dyDescent="0.15">
      <c r="A52" s="81">
        <v>22</v>
      </c>
      <c r="B52" s="81">
        <v>6423</v>
      </c>
      <c r="C52" s="82" t="s">
        <v>22700</v>
      </c>
      <c r="D52" s="276"/>
      <c r="E52" s="274"/>
      <c r="F52" s="274"/>
      <c r="G52" s="274"/>
      <c r="H52" s="274"/>
      <c r="I52" s="274"/>
      <c r="J52" s="274"/>
      <c r="K52" s="274"/>
      <c r="L52" s="274"/>
      <c r="M52" s="286" t="s">
        <v>2969</v>
      </c>
      <c r="N52" s="287"/>
      <c r="O52" s="287"/>
      <c r="P52" s="287"/>
      <c r="Q52" s="287"/>
      <c r="R52" s="287"/>
      <c r="S52" s="287"/>
      <c r="T52" s="288"/>
      <c r="U52" s="289"/>
      <c r="V52" s="132"/>
      <c r="W52" s="85"/>
      <c r="X52" s="85"/>
      <c r="Y52" s="85"/>
      <c r="Z52" s="85"/>
      <c r="AA52" s="87"/>
      <c r="AB52" s="87"/>
      <c r="AC52" s="87"/>
      <c r="AD52" s="87"/>
      <c r="AE52" s="87"/>
      <c r="AF52" s="87"/>
      <c r="AG52" s="87"/>
      <c r="AH52" s="87"/>
      <c r="AI52" s="87"/>
      <c r="AJ52" s="87"/>
      <c r="AK52" s="87"/>
      <c r="AL52" s="87"/>
      <c r="AM52" s="87"/>
      <c r="AN52" s="87"/>
      <c r="AO52" s="87"/>
      <c r="AP52" s="87"/>
      <c r="AQ52" s="87"/>
      <c r="AR52" s="87"/>
      <c r="AS52" s="1120"/>
      <c r="AT52" s="1120"/>
      <c r="AU52" s="85"/>
      <c r="AV52" s="1121"/>
      <c r="AW52" s="1121"/>
      <c r="AX52" s="85" t="s">
        <v>775</v>
      </c>
      <c r="AY52" s="132"/>
      <c r="AZ52" s="132"/>
      <c r="BA52" s="290"/>
      <c r="BB52" s="91"/>
      <c r="BC52" s="31"/>
    </row>
    <row r="53" spans="1:55" ht="16.7" customHeight="1" x14ac:dyDescent="0.15">
      <c r="A53" s="81">
        <v>22</v>
      </c>
      <c r="B53" s="81">
        <v>6424</v>
      </c>
      <c r="C53" s="82" t="s">
        <v>22701</v>
      </c>
      <c r="D53" s="83" t="s">
        <v>2971</v>
      </c>
      <c r="E53" s="291"/>
      <c r="F53" s="291"/>
      <c r="G53" s="85"/>
      <c r="H53" s="85"/>
      <c r="I53" s="85"/>
      <c r="J53" s="85"/>
      <c r="K53" s="85"/>
      <c r="L53" s="85"/>
      <c r="M53" s="85"/>
      <c r="N53" s="85"/>
      <c r="O53" s="85"/>
      <c r="P53" s="85"/>
      <c r="Q53" s="85"/>
      <c r="R53" s="85"/>
      <c r="S53" s="85"/>
      <c r="T53" s="85"/>
      <c r="U53" s="85"/>
      <c r="V53" s="85"/>
      <c r="W53" s="85"/>
      <c r="X53" s="85"/>
      <c r="Y53" s="85"/>
      <c r="Z53" s="85"/>
      <c r="AA53" s="87"/>
      <c r="AB53" s="87"/>
      <c r="AC53" s="87"/>
      <c r="AD53" s="87"/>
      <c r="AE53" s="87"/>
      <c r="AF53" s="87"/>
      <c r="AG53" s="87"/>
      <c r="AH53" s="87"/>
      <c r="AI53" s="87"/>
      <c r="AJ53" s="87"/>
      <c r="AK53" s="87"/>
      <c r="AL53" s="87"/>
      <c r="AM53" s="87"/>
      <c r="AN53" s="87"/>
      <c r="AO53" s="87"/>
      <c r="AP53" s="87"/>
      <c r="AQ53" s="87"/>
      <c r="AR53" s="87"/>
      <c r="AS53" s="1120"/>
      <c r="AT53" s="1120"/>
      <c r="AU53" s="85"/>
      <c r="AV53" s="1121"/>
      <c r="AW53" s="1121"/>
      <c r="AX53" s="85" t="s">
        <v>775</v>
      </c>
      <c r="AY53" s="132"/>
      <c r="AZ53" s="132"/>
      <c r="BA53" s="290"/>
      <c r="BB53" s="91"/>
      <c r="BC53" s="31"/>
    </row>
    <row r="54" spans="1:55" ht="16.7" customHeight="1" x14ac:dyDescent="0.15">
      <c r="A54" s="32">
        <v>22</v>
      </c>
      <c r="B54" s="32">
        <v>6792</v>
      </c>
      <c r="C54" s="34" t="s">
        <v>22702</v>
      </c>
      <c r="D54" s="1085" t="s">
        <v>4418</v>
      </c>
      <c r="E54" s="1086"/>
      <c r="F54" s="1086"/>
      <c r="G54" s="1086"/>
      <c r="H54" s="1086"/>
      <c r="I54" s="1086"/>
      <c r="J54" s="1086"/>
      <c r="K54" s="1086"/>
      <c r="L54" s="1086"/>
      <c r="M54" s="42" t="s">
        <v>2974</v>
      </c>
      <c r="N54" s="43"/>
      <c r="O54" s="43"/>
      <c r="P54" s="43"/>
      <c r="Q54" s="43"/>
      <c r="R54" s="43"/>
      <c r="S54" s="43"/>
      <c r="T54" s="43"/>
      <c r="U54" s="43"/>
      <c r="V54" s="43"/>
      <c r="W54" s="43"/>
      <c r="X54" s="43"/>
      <c r="Y54" s="43"/>
      <c r="Z54" s="43"/>
      <c r="AA54" s="44"/>
      <c r="AB54" s="44"/>
      <c r="AC54" s="44"/>
      <c r="AD54" s="44"/>
      <c r="AE54" s="44"/>
      <c r="AF54" s="44"/>
      <c r="AG54" s="44"/>
      <c r="AH54" s="44"/>
      <c r="AI54" s="44"/>
      <c r="AJ54" s="44"/>
      <c r="AK54" s="44"/>
      <c r="AL54" s="44"/>
      <c r="AM54" s="44"/>
      <c r="AN54" s="44"/>
      <c r="AO54" s="44"/>
      <c r="AP54" s="44"/>
      <c r="AQ54" s="44"/>
      <c r="AR54" s="44"/>
      <c r="AS54" s="1116"/>
      <c r="AT54" s="1116"/>
      <c r="AU54" s="43"/>
      <c r="AV54" s="1119"/>
      <c r="AW54" s="1119"/>
      <c r="AX54" s="43" t="s">
        <v>775</v>
      </c>
      <c r="AY54" s="25"/>
      <c r="AZ54" s="25"/>
      <c r="BA54" s="38"/>
      <c r="BB54" s="35"/>
      <c r="BC54" s="31"/>
    </row>
    <row r="55" spans="1:55" ht="16.7" customHeight="1" x14ac:dyDescent="0.15">
      <c r="A55" s="32">
        <v>22</v>
      </c>
      <c r="B55" s="32">
        <v>6793</v>
      </c>
      <c r="C55" s="34" t="s">
        <v>22703</v>
      </c>
      <c r="D55" s="1122"/>
      <c r="E55" s="1123"/>
      <c r="F55" s="1123"/>
      <c r="G55" s="1123"/>
      <c r="H55" s="1123"/>
      <c r="I55" s="1123"/>
      <c r="J55" s="1123"/>
      <c r="K55" s="1123"/>
      <c r="L55" s="1123"/>
      <c r="M55" s="42" t="s">
        <v>2976</v>
      </c>
      <c r="N55" s="43"/>
      <c r="O55" s="43"/>
      <c r="P55" s="43"/>
      <c r="Q55" s="43"/>
      <c r="R55" s="43"/>
      <c r="S55" s="43"/>
      <c r="T55" s="43"/>
      <c r="U55" s="43"/>
      <c r="V55" s="43"/>
      <c r="W55" s="43"/>
      <c r="X55" s="43"/>
      <c r="Y55" s="43"/>
      <c r="Z55" s="43"/>
      <c r="AA55" s="44"/>
      <c r="AB55" s="44"/>
      <c r="AC55" s="44"/>
      <c r="AD55" s="44"/>
      <c r="AE55" s="44"/>
      <c r="AF55" s="44"/>
      <c r="AG55" s="44"/>
      <c r="AH55" s="44"/>
      <c r="AI55" s="44"/>
      <c r="AJ55" s="44"/>
      <c r="AK55" s="44"/>
      <c r="AL55" s="44"/>
      <c r="AM55" s="44"/>
      <c r="AN55" s="44"/>
      <c r="AO55" s="44"/>
      <c r="AP55" s="44"/>
      <c r="AQ55" s="44"/>
      <c r="AR55" s="44"/>
      <c r="AS55" s="1116"/>
      <c r="AT55" s="1116"/>
      <c r="AU55" s="43"/>
      <c r="AV55" s="1119"/>
      <c r="AW55" s="1119"/>
      <c r="AX55" s="43" t="s">
        <v>775</v>
      </c>
      <c r="AY55" s="25"/>
      <c r="AZ55" s="25"/>
      <c r="BA55" s="38"/>
      <c r="BB55" s="35"/>
      <c r="BC55" s="31"/>
    </row>
    <row r="56" spans="1:55" ht="16.7" customHeight="1" x14ac:dyDescent="0.15">
      <c r="A56" s="137">
        <v>22</v>
      </c>
      <c r="B56" s="137">
        <v>6767</v>
      </c>
      <c r="C56" s="138" t="s">
        <v>22704</v>
      </c>
      <c r="D56" s="292" t="s">
        <v>2978</v>
      </c>
      <c r="E56" s="293"/>
      <c r="F56" s="293"/>
      <c r="G56" s="142"/>
      <c r="H56" s="142"/>
      <c r="I56" s="142"/>
      <c r="J56" s="142"/>
      <c r="K56" s="142"/>
      <c r="L56" s="142"/>
      <c r="M56" s="142"/>
      <c r="N56" s="142"/>
      <c r="O56" s="142"/>
      <c r="P56" s="142"/>
      <c r="Q56" s="142"/>
      <c r="R56" s="142"/>
      <c r="S56" s="142"/>
      <c r="T56" s="142"/>
      <c r="U56" s="142"/>
      <c r="V56" s="142"/>
      <c r="W56" s="142"/>
      <c r="X56" s="142"/>
      <c r="Y56" s="142"/>
      <c r="Z56" s="142"/>
      <c r="AA56" s="294"/>
      <c r="AB56" s="294"/>
      <c r="AC56" s="294"/>
      <c r="AD56" s="294"/>
      <c r="AE56" s="294"/>
      <c r="AF56" s="294"/>
      <c r="AG56" s="294"/>
      <c r="AH56" s="294"/>
      <c r="AI56" s="294"/>
      <c r="AJ56" s="294"/>
      <c r="AK56" s="294"/>
      <c r="AL56" s="294"/>
      <c r="AM56" s="294"/>
      <c r="AN56" s="294"/>
      <c r="AO56" s="294"/>
      <c r="AP56" s="294"/>
      <c r="AQ56" s="294"/>
      <c r="AR56" s="294"/>
      <c r="AS56" s="1124"/>
      <c r="AT56" s="1124"/>
      <c r="AU56" s="142"/>
      <c r="AV56" s="1125"/>
      <c r="AW56" s="1125"/>
      <c r="AX56" s="142" t="s">
        <v>775</v>
      </c>
      <c r="AY56" s="141"/>
      <c r="AZ56" s="141"/>
      <c r="BA56" s="295"/>
      <c r="BB56" s="148"/>
      <c r="BC56" s="61"/>
    </row>
  </sheetData>
  <mergeCells count="66">
    <mergeCell ref="AS56:AT56"/>
    <mergeCell ref="AV56:AW56"/>
    <mergeCell ref="AS52:AT52"/>
    <mergeCell ref="AV52:AW52"/>
    <mergeCell ref="AS53:AT53"/>
    <mergeCell ref="AV53:AW53"/>
    <mergeCell ref="D54:L55"/>
    <mergeCell ref="AS54:AT54"/>
    <mergeCell ref="AV54:AW54"/>
    <mergeCell ref="AS55:AT55"/>
    <mergeCell ref="AV55:AW55"/>
    <mergeCell ref="AS48:AT48"/>
    <mergeCell ref="AV48:AW48"/>
    <mergeCell ref="AV49:AW49"/>
    <mergeCell ref="AV50:AW50"/>
    <mergeCell ref="AS51:AT51"/>
    <mergeCell ref="AV51:AW51"/>
    <mergeCell ref="AS47:AT47"/>
    <mergeCell ref="AV47:AW47"/>
    <mergeCell ref="AV38:AW38"/>
    <mergeCell ref="AV39:AW39"/>
    <mergeCell ref="AV40:AW40"/>
    <mergeCell ref="AV41:AW41"/>
    <mergeCell ref="AV42:AW42"/>
    <mergeCell ref="AV43:AW43"/>
    <mergeCell ref="AV44:AW44"/>
    <mergeCell ref="AS45:AT45"/>
    <mergeCell ref="AV45:AW45"/>
    <mergeCell ref="AS46:AT46"/>
    <mergeCell ref="AV46:AW46"/>
    <mergeCell ref="AV37:AW37"/>
    <mergeCell ref="AV27:AW27"/>
    <mergeCell ref="M28:T28"/>
    <mergeCell ref="AV28:AW28"/>
    <mergeCell ref="AV29:AW29"/>
    <mergeCell ref="AV30:AW30"/>
    <mergeCell ref="AV31:AW31"/>
    <mergeCell ref="AV32:AW32"/>
    <mergeCell ref="AV33:AW33"/>
    <mergeCell ref="AV34:AW34"/>
    <mergeCell ref="AV35:AW35"/>
    <mergeCell ref="AV36:AW36"/>
    <mergeCell ref="AV26:AW26"/>
    <mergeCell ref="AV15:AW15"/>
    <mergeCell ref="AV16:AW16"/>
    <mergeCell ref="AV17:AW17"/>
    <mergeCell ref="AV18:AW18"/>
    <mergeCell ref="AV19:AW19"/>
    <mergeCell ref="AV20:AW20"/>
    <mergeCell ref="AV21:AW21"/>
    <mergeCell ref="AV22:AW22"/>
    <mergeCell ref="AV23:AW23"/>
    <mergeCell ref="AV24:AW24"/>
    <mergeCell ref="AV25:AW25"/>
    <mergeCell ref="AV14:AW14"/>
    <mergeCell ref="D5:BA5"/>
    <mergeCell ref="AV7:AW7"/>
    <mergeCell ref="AV8:AW8"/>
    <mergeCell ref="AV9:AW9"/>
    <mergeCell ref="AS10:AT10"/>
    <mergeCell ref="AV10:AW10"/>
    <mergeCell ref="D11:L11"/>
    <mergeCell ref="M11:T11"/>
    <mergeCell ref="AV11:AW11"/>
    <mergeCell ref="AV12:AW12"/>
    <mergeCell ref="AV13:AW13"/>
  </mergeCells>
  <phoneticPr fontId="1"/>
  <printOptions horizontalCentered="1"/>
  <pageMargins left="0.78740157480314965" right="0.39370078740157483" top="0.59055118110236227" bottom="0.59055118110236227" header="0.39370078740157483" footer="0.31496062992125984"/>
  <pageSetup paperSize="9" scale="46" orientation="portrait" horizontalDpi="300" verticalDpi="300" r:id="rId1"/>
  <headerFooter>
    <oddHeader>&amp;R&amp;9経過的生活介護</oddHeader>
    <oddFooter>&amp;C&amp;14&amp;P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autoPageBreaks="0"/>
  </sheetPr>
  <dimension ref="A1:AV156"/>
  <sheetViews>
    <sheetView view="pageBreakPreview" zoomScaleNormal="85" zoomScaleSheetLayoutView="100" workbookViewId="0"/>
  </sheetViews>
  <sheetFormatPr defaultColWidth="9" defaultRowHeight="13.5" x14ac:dyDescent="0.15"/>
  <cols>
    <col min="1" max="1" width="4.625" style="2" customWidth="1"/>
    <col min="2" max="2" width="7.625" style="2" customWidth="1"/>
    <col min="3" max="3" width="35.625" style="4" customWidth="1"/>
    <col min="4" max="7" width="2.375" style="2" customWidth="1"/>
    <col min="8" max="12" width="2.375" style="4" customWidth="1"/>
    <col min="13" max="13" width="5.875" style="4" customWidth="1"/>
    <col min="14" max="16" width="2.375" style="4" customWidth="1"/>
    <col min="17" max="19" width="2.375" style="2" customWidth="1"/>
    <col min="20" max="22" width="2.375" style="5" customWidth="1"/>
    <col min="23" max="23" width="5.375" style="5" bestFit="1" customWidth="1"/>
    <col min="24" max="43" width="2.375" style="5" customWidth="1"/>
    <col min="44" max="44" width="7.125" style="5" customWidth="1"/>
    <col min="45" max="45" width="2.375" style="5" customWidth="1"/>
    <col min="46" max="46" width="4.125" style="2" customWidth="1"/>
    <col min="47" max="47" width="7.125" style="2" customWidth="1"/>
    <col min="48" max="48" width="8.625" style="2" customWidth="1"/>
    <col min="49" max="49" width="4.375" style="2" bestFit="1" customWidth="1"/>
    <col min="50" max="16384" width="9" style="2"/>
  </cols>
  <sheetData>
    <row r="1" spans="1:48" ht="17.100000000000001" customHeight="1" x14ac:dyDescent="0.15">
      <c r="A1" s="1"/>
    </row>
    <row r="2" spans="1:48" ht="17.100000000000001" customHeight="1" x14ac:dyDescent="0.15">
      <c r="A2" s="1"/>
    </row>
    <row r="3" spans="1:48" ht="17.100000000000001" customHeight="1" x14ac:dyDescent="0.15">
      <c r="A3" s="1"/>
    </row>
    <row r="4" spans="1:48" ht="17.100000000000001" customHeight="1" x14ac:dyDescent="0.15">
      <c r="A4" s="1"/>
      <c r="B4" s="180" t="s">
        <v>860</v>
      </c>
    </row>
    <row r="5" spans="1:48" x14ac:dyDescent="0.15">
      <c r="A5" s="6" t="s">
        <v>1</v>
      </c>
      <c r="B5" s="7"/>
      <c r="C5" s="79" t="s">
        <v>2</v>
      </c>
      <c r="D5" s="1099" t="s">
        <v>22705</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9" t="s">
        <v>4</v>
      </c>
      <c r="AV5" s="9" t="s">
        <v>5</v>
      </c>
    </row>
    <row r="6" spans="1:48" x14ac:dyDescent="0.15">
      <c r="A6" s="10" t="s">
        <v>6</v>
      </c>
      <c r="B6" s="11" t="s">
        <v>7</v>
      </c>
      <c r="C6" s="80"/>
      <c r="D6" s="13"/>
      <c r="E6" s="14"/>
      <c r="F6" s="14"/>
      <c r="G6" s="14"/>
      <c r="H6" s="14"/>
      <c r="I6" s="14"/>
      <c r="J6" s="14"/>
      <c r="K6" s="14"/>
      <c r="L6" s="14"/>
      <c r="M6" s="14"/>
      <c r="N6" s="14"/>
      <c r="O6" s="14"/>
      <c r="P6" s="14"/>
      <c r="Q6" s="14"/>
      <c r="R6" s="14"/>
      <c r="S6" s="14"/>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4"/>
      <c r="AU6" s="16" t="s">
        <v>8</v>
      </c>
      <c r="AV6" s="16" t="s">
        <v>9</v>
      </c>
    </row>
    <row r="7" spans="1:48" ht="14.25" customHeight="1" x14ac:dyDescent="0.15">
      <c r="A7" s="17">
        <v>22</v>
      </c>
      <c r="B7" s="17">
        <v>7111</v>
      </c>
      <c r="C7" s="19" t="s">
        <v>22706</v>
      </c>
      <c r="D7" s="1088" t="s">
        <v>1225</v>
      </c>
      <c r="E7" s="1089"/>
      <c r="F7" s="1090"/>
      <c r="G7" s="1088" t="s">
        <v>1226</v>
      </c>
      <c r="H7" s="1089"/>
      <c r="I7" s="1089"/>
      <c r="J7" s="1090"/>
      <c r="K7" s="20" t="s">
        <v>1227</v>
      </c>
      <c r="M7" s="58"/>
      <c r="Q7" s="21"/>
      <c r="R7" s="4"/>
      <c r="S7" s="23"/>
      <c r="T7" s="23"/>
      <c r="U7" s="23"/>
      <c r="V7" s="23"/>
      <c r="W7" s="39"/>
      <c r="X7" s="23"/>
      <c r="Y7" s="23"/>
      <c r="Z7" s="1126" t="s">
        <v>2981</v>
      </c>
      <c r="AA7" s="1069"/>
      <c r="AB7" s="1069"/>
      <c r="AC7" s="1070"/>
      <c r="AD7" s="23"/>
      <c r="AE7" s="23"/>
      <c r="AF7" s="23"/>
      <c r="AG7" s="23"/>
      <c r="AH7" s="23"/>
      <c r="AI7" s="23"/>
      <c r="AJ7" s="23"/>
      <c r="AK7" s="23"/>
      <c r="AL7" s="23"/>
      <c r="AM7" s="23"/>
      <c r="AN7" s="23"/>
      <c r="AO7" s="23"/>
      <c r="AP7" s="23"/>
      <c r="AQ7" s="23"/>
      <c r="AR7" s="23"/>
      <c r="AS7" s="187"/>
      <c r="AT7" s="204"/>
      <c r="AU7" s="30">
        <f>ROUND(M9*$AB$12,0)</f>
        <v>620</v>
      </c>
      <c r="AV7" s="31" t="s">
        <v>13</v>
      </c>
    </row>
    <row r="8" spans="1:48" ht="14.25" customHeight="1" x14ac:dyDescent="0.15">
      <c r="A8" s="32">
        <v>22</v>
      </c>
      <c r="B8" s="32">
        <v>7112</v>
      </c>
      <c r="C8" s="34" t="s">
        <v>22707</v>
      </c>
      <c r="D8" s="1088"/>
      <c r="E8" s="1089"/>
      <c r="F8" s="1090"/>
      <c r="G8" s="1088"/>
      <c r="H8" s="1089"/>
      <c r="I8" s="1089"/>
      <c r="J8" s="1090"/>
      <c r="K8" s="186"/>
      <c r="L8" s="187"/>
      <c r="M8" s="58"/>
      <c r="Q8" s="21"/>
      <c r="R8" s="187"/>
      <c r="S8" s="53"/>
      <c r="T8" s="53"/>
      <c r="U8" s="53"/>
      <c r="V8" s="53"/>
      <c r="W8" s="188"/>
      <c r="X8" s="53"/>
      <c r="Y8" s="53"/>
      <c r="Z8" s="1068"/>
      <c r="AA8" s="1069"/>
      <c r="AB8" s="1069"/>
      <c r="AC8" s="1070"/>
      <c r="AD8" s="1091" t="s">
        <v>1229</v>
      </c>
      <c r="AE8" s="1092"/>
      <c r="AF8" s="1092"/>
      <c r="AG8" s="1092"/>
      <c r="AH8" s="1092"/>
      <c r="AI8" s="1093"/>
      <c r="AJ8" s="223" t="s">
        <v>1230</v>
      </c>
      <c r="AK8" s="107"/>
      <c r="AL8" s="107"/>
      <c r="AM8" s="107"/>
      <c r="AN8" s="107"/>
      <c r="AO8" s="107"/>
      <c r="AP8" s="107"/>
      <c r="AQ8" s="107"/>
      <c r="AR8" s="107"/>
      <c r="AS8" s="44" t="s">
        <v>17</v>
      </c>
      <c r="AT8" s="296">
        <v>0.7</v>
      </c>
      <c r="AU8" s="35">
        <f>ROUND(ROUND(M9*$AB$12,0)*AT8,0)</f>
        <v>434</v>
      </c>
      <c r="AV8" s="31"/>
    </row>
    <row r="9" spans="1:48" ht="14.25" customHeight="1" x14ac:dyDescent="0.15">
      <c r="A9" s="32">
        <v>22</v>
      </c>
      <c r="B9" s="32" t="s">
        <v>2983</v>
      </c>
      <c r="C9" s="34" t="s">
        <v>22708</v>
      </c>
      <c r="D9" s="1088"/>
      <c r="E9" s="1089"/>
      <c r="F9" s="1090"/>
      <c r="G9" s="1088"/>
      <c r="H9" s="1089"/>
      <c r="I9" s="1089"/>
      <c r="J9" s="1090"/>
      <c r="K9" s="186"/>
      <c r="L9" s="187"/>
      <c r="M9" s="189">
        <f>'7経過的生活介護(基本１） '!M9</f>
        <v>885</v>
      </c>
      <c r="N9" s="4" t="s">
        <v>21</v>
      </c>
      <c r="Q9" s="21"/>
      <c r="R9" s="187"/>
      <c r="S9" s="53"/>
      <c r="T9" s="53"/>
      <c r="U9" s="53"/>
      <c r="V9" s="53"/>
      <c r="W9" s="188"/>
      <c r="X9" s="53"/>
      <c r="Y9" s="53"/>
      <c r="Z9" s="1068"/>
      <c r="AA9" s="1069"/>
      <c r="AB9" s="1069"/>
      <c r="AC9" s="1070"/>
      <c r="AD9" s="1094"/>
      <c r="AE9" s="1095"/>
      <c r="AF9" s="1095"/>
      <c r="AG9" s="1095"/>
      <c r="AH9" s="1095"/>
      <c r="AI9" s="1096"/>
      <c r="AJ9" s="223" t="s">
        <v>1233</v>
      </c>
      <c r="AK9" s="107"/>
      <c r="AL9" s="107"/>
      <c r="AM9" s="107"/>
      <c r="AN9" s="107"/>
      <c r="AO9" s="107"/>
      <c r="AP9" s="107"/>
      <c r="AQ9" s="107"/>
      <c r="AR9" s="107"/>
      <c r="AS9" s="44" t="s">
        <v>17</v>
      </c>
      <c r="AT9" s="296">
        <v>0.5</v>
      </c>
      <c r="AU9" s="35">
        <f>ROUND(ROUND(M9*$AB$12,0)*AT9,0)</f>
        <v>310</v>
      </c>
      <c r="AV9" s="31"/>
    </row>
    <row r="10" spans="1:48" ht="14.25" customHeight="1" x14ac:dyDescent="0.15">
      <c r="A10" s="32">
        <v>22</v>
      </c>
      <c r="B10" s="32">
        <v>7113</v>
      </c>
      <c r="C10" s="34" t="s">
        <v>22709</v>
      </c>
      <c r="D10" s="73"/>
      <c r="E10" s="74"/>
      <c r="F10" s="75"/>
      <c r="G10" s="73"/>
      <c r="H10" s="74"/>
      <c r="I10" s="74"/>
      <c r="J10" s="75"/>
      <c r="K10" s="186"/>
      <c r="L10" s="187"/>
      <c r="M10" s="58"/>
      <c r="Q10" s="21"/>
      <c r="R10" s="67" t="s">
        <v>1235</v>
      </c>
      <c r="S10" s="67"/>
      <c r="T10" s="67"/>
      <c r="U10" s="67"/>
      <c r="V10" s="67"/>
      <c r="W10" s="192"/>
      <c r="X10" s="67"/>
      <c r="Y10" s="67"/>
      <c r="Z10" s="1068"/>
      <c r="AA10" s="1069"/>
      <c r="AB10" s="1069"/>
      <c r="AC10" s="1070"/>
      <c r="AD10" s="67"/>
      <c r="AE10" s="67"/>
      <c r="AF10" s="67"/>
      <c r="AG10" s="67"/>
      <c r="AH10" s="67"/>
      <c r="AI10" s="67"/>
      <c r="AJ10" s="67"/>
      <c r="AK10" s="67"/>
      <c r="AL10" s="67"/>
      <c r="AM10" s="67"/>
      <c r="AN10" s="67"/>
      <c r="AO10" s="67"/>
      <c r="AP10" s="67"/>
      <c r="AQ10" s="67"/>
      <c r="AR10" s="67"/>
      <c r="AS10" s="65"/>
      <c r="AT10" s="156"/>
      <c r="AU10" s="35">
        <f>ROUND(ROUND(M9*W12,0)*$AB$12,0)</f>
        <v>598</v>
      </c>
      <c r="AV10" s="31"/>
    </row>
    <row r="11" spans="1:48" ht="14.25" customHeight="1" x14ac:dyDescent="0.15">
      <c r="A11" s="32">
        <v>22</v>
      </c>
      <c r="B11" s="32">
        <v>7114</v>
      </c>
      <c r="C11" s="34" t="s">
        <v>22710</v>
      </c>
      <c r="D11" s="73"/>
      <c r="E11" s="74"/>
      <c r="F11" s="75"/>
      <c r="G11" s="193"/>
      <c r="H11" s="193"/>
      <c r="I11" s="193"/>
      <c r="J11" s="193"/>
      <c r="K11" s="186"/>
      <c r="L11" s="187"/>
      <c r="M11" s="58"/>
      <c r="Q11" s="21"/>
      <c r="R11" s="53" t="s">
        <v>1237</v>
      </c>
      <c r="S11" s="53"/>
      <c r="T11" s="53"/>
      <c r="U11" s="53"/>
      <c r="V11" s="53"/>
      <c r="W11" s="188"/>
      <c r="X11" s="53"/>
      <c r="Y11" s="53"/>
      <c r="Z11" s="200"/>
      <c r="AA11" s="201"/>
      <c r="AB11" s="201"/>
      <c r="AC11" s="202"/>
      <c r="AD11" s="1091" t="s">
        <v>1229</v>
      </c>
      <c r="AE11" s="1092"/>
      <c r="AF11" s="1092"/>
      <c r="AG11" s="1092"/>
      <c r="AH11" s="1092"/>
      <c r="AI11" s="1093"/>
      <c r="AJ11" s="223" t="s">
        <v>1230</v>
      </c>
      <c r="AK11" s="107"/>
      <c r="AL11" s="107"/>
      <c r="AM11" s="107"/>
      <c r="AN11" s="107"/>
      <c r="AO11" s="107"/>
      <c r="AP11" s="107"/>
      <c r="AQ11" s="107"/>
      <c r="AR11" s="107"/>
      <c r="AS11" s="44" t="s">
        <v>17</v>
      </c>
      <c r="AT11" s="296">
        <v>0.7</v>
      </c>
      <c r="AU11" s="35">
        <f>ROUND(ROUND(ROUND(M9*W12,0)*$AB$12,0)*AT11,0)</f>
        <v>419</v>
      </c>
      <c r="AV11" s="31"/>
    </row>
    <row r="12" spans="1:48" ht="14.25" customHeight="1" x14ac:dyDescent="0.15">
      <c r="A12" s="32">
        <v>22</v>
      </c>
      <c r="B12" s="32" t="s">
        <v>2987</v>
      </c>
      <c r="C12" s="34" t="s">
        <v>22711</v>
      </c>
      <c r="D12" s="73"/>
      <c r="E12" s="74"/>
      <c r="F12" s="75"/>
      <c r="G12" s="193"/>
      <c r="H12" s="193"/>
      <c r="I12" s="193"/>
      <c r="J12" s="193"/>
      <c r="K12" s="186"/>
      <c r="L12" s="187"/>
      <c r="M12" s="58"/>
      <c r="Q12" s="21"/>
      <c r="R12" s="71"/>
      <c r="S12" s="71"/>
      <c r="T12" s="71"/>
      <c r="U12" s="71"/>
      <c r="V12" s="26" t="s">
        <v>17</v>
      </c>
      <c r="W12" s="195">
        <v>0.96499999999999997</v>
      </c>
      <c r="X12" s="297"/>
      <c r="Y12" s="71"/>
      <c r="Z12" s="200"/>
      <c r="AA12" s="23" t="s">
        <v>17</v>
      </c>
      <c r="AB12" s="1127">
        <v>0.7</v>
      </c>
      <c r="AC12" s="1128"/>
      <c r="AD12" s="1094"/>
      <c r="AE12" s="1095"/>
      <c r="AF12" s="1095"/>
      <c r="AG12" s="1095"/>
      <c r="AH12" s="1095"/>
      <c r="AI12" s="1096"/>
      <c r="AJ12" s="223" t="s">
        <v>1233</v>
      </c>
      <c r="AK12" s="107"/>
      <c r="AL12" s="107"/>
      <c r="AM12" s="107"/>
      <c r="AN12" s="107"/>
      <c r="AO12" s="107"/>
      <c r="AP12" s="107"/>
      <c r="AQ12" s="107"/>
      <c r="AR12" s="107"/>
      <c r="AS12" s="44" t="s">
        <v>17</v>
      </c>
      <c r="AT12" s="296">
        <v>0.5</v>
      </c>
      <c r="AU12" s="35">
        <f>ROUND(ROUND(ROUND(M9*W12,0)*$AB$12,0)*AT12,0)</f>
        <v>299</v>
      </c>
      <c r="AV12" s="31"/>
    </row>
    <row r="13" spans="1:48" ht="14.25" customHeight="1" x14ac:dyDescent="0.15">
      <c r="A13" s="32">
        <v>22</v>
      </c>
      <c r="B13" s="32">
        <v>7121</v>
      </c>
      <c r="C13" s="34" t="s">
        <v>22712</v>
      </c>
      <c r="D13" s="73"/>
      <c r="E13" s="74"/>
      <c r="F13" s="75"/>
      <c r="G13" s="4" t="s">
        <v>1241</v>
      </c>
      <c r="K13" s="47" t="s">
        <v>1242</v>
      </c>
      <c r="L13" s="40"/>
      <c r="M13" s="103"/>
      <c r="N13" s="40"/>
      <c r="O13" s="40"/>
      <c r="P13" s="40"/>
      <c r="Q13" s="41"/>
      <c r="R13" s="40"/>
      <c r="S13" s="65"/>
      <c r="T13" s="65"/>
      <c r="U13" s="65"/>
      <c r="V13" s="65"/>
      <c r="W13" s="102"/>
      <c r="X13" s="65"/>
      <c r="Y13" s="65"/>
      <c r="Z13" s="200"/>
      <c r="AA13" s="201"/>
      <c r="AB13" s="201"/>
      <c r="AC13" s="202"/>
      <c r="AD13" s="65"/>
      <c r="AE13" s="65"/>
      <c r="AF13" s="65"/>
      <c r="AG13" s="65"/>
      <c r="AH13" s="65"/>
      <c r="AI13" s="65"/>
      <c r="AJ13" s="65"/>
      <c r="AK13" s="65"/>
      <c r="AL13" s="65"/>
      <c r="AM13" s="65"/>
      <c r="AN13" s="65"/>
      <c r="AO13" s="65"/>
      <c r="AP13" s="65"/>
      <c r="AQ13" s="65"/>
      <c r="AR13" s="65"/>
      <c r="AS13" s="184"/>
      <c r="AT13" s="185"/>
      <c r="AU13" s="35">
        <f>ROUND(M15*$AB$12,0)</f>
        <v>542</v>
      </c>
      <c r="AV13" s="31"/>
    </row>
    <row r="14" spans="1:48" ht="14.25" customHeight="1" x14ac:dyDescent="0.15">
      <c r="A14" s="32">
        <v>22</v>
      </c>
      <c r="B14" s="32">
        <v>7122</v>
      </c>
      <c r="C14" s="34" t="s">
        <v>22713</v>
      </c>
      <c r="D14" s="73"/>
      <c r="E14" s="74"/>
      <c r="F14" s="75"/>
      <c r="G14" s="4"/>
      <c r="K14" s="20" t="s">
        <v>2991</v>
      </c>
      <c r="M14" s="58"/>
      <c r="Q14" s="21"/>
      <c r="R14" s="187"/>
      <c r="S14" s="53"/>
      <c r="T14" s="53"/>
      <c r="U14" s="53"/>
      <c r="V14" s="53"/>
      <c r="W14" s="188"/>
      <c r="X14" s="53"/>
      <c r="Y14" s="53"/>
      <c r="Z14" s="73"/>
      <c r="AA14" s="187"/>
      <c r="AB14" s="187"/>
      <c r="AC14" s="208"/>
      <c r="AD14" s="1091" t="s">
        <v>1229</v>
      </c>
      <c r="AE14" s="1092"/>
      <c r="AF14" s="1092"/>
      <c r="AG14" s="1092"/>
      <c r="AH14" s="1092"/>
      <c r="AI14" s="1093"/>
      <c r="AJ14" s="223" t="s">
        <v>1230</v>
      </c>
      <c r="AK14" s="107"/>
      <c r="AL14" s="107"/>
      <c r="AM14" s="107"/>
      <c r="AN14" s="107"/>
      <c r="AO14" s="107"/>
      <c r="AP14" s="107"/>
      <c r="AQ14" s="107"/>
      <c r="AR14" s="107"/>
      <c r="AS14" s="44" t="s">
        <v>17</v>
      </c>
      <c r="AT14" s="296">
        <v>0.7</v>
      </c>
      <c r="AU14" s="35">
        <f>ROUND(ROUND(M15*$AB$12,0)*AT14,0)</f>
        <v>379</v>
      </c>
      <c r="AV14" s="31"/>
    </row>
    <row r="15" spans="1:48" ht="14.25" customHeight="1" x14ac:dyDescent="0.15">
      <c r="A15" s="32">
        <v>22</v>
      </c>
      <c r="B15" s="32" t="s">
        <v>2992</v>
      </c>
      <c r="C15" s="34" t="s">
        <v>22714</v>
      </c>
      <c r="D15" s="73"/>
      <c r="E15" s="74"/>
      <c r="F15" s="75"/>
      <c r="G15" s="4"/>
      <c r="K15" s="20"/>
      <c r="M15" s="189">
        <f>'7経過的生活介護(基本１） '!M15</f>
        <v>774</v>
      </c>
      <c r="N15" s="4" t="s">
        <v>21</v>
      </c>
      <c r="Q15" s="21"/>
      <c r="R15" s="187"/>
      <c r="S15" s="53"/>
      <c r="T15" s="53"/>
      <c r="U15" s="53"/>
      <c r="V15" s="53"/>
      <c r="W15" s="188"/>
      <c r="X15" s="53"/>
      <c r="Y15" s="53"/>
      <c r="Z15" s="73"/>
      <c r="AA15" s="23"/>
      <c r="AB15" s="298"/>
      <c r="AC15" s="299"/>
      <c r="AD15" s="1094"/>
      <c r="AE15" s="1095"/>
      <c r="AF15" s="1095"/>
      <c r="AG15" s="1095"/>
      <c r="AH15" s="1095"/>
      <c r="AI15" s="1096"/>
      <c r="AJ15" s="223" t="s">
        <v>1233</v>
      </c>
      <c r="AK15" s="107"/>
      <c r="AL15" s="107"/>
      <c r="AM15" s="107"/>
      <c r="AN15" s="107"/>
      <c r="AO15" s="107"/>
      <c r="AP15" s="107"/>
      <c r="AQ15" s="107"/>
      <c r="AR15" s="107"/>
      <c r="AS15" s="44" t="s">
        <v>17</v>
      </c>
      <c r="AT15" s="296">
        <v>0.5</v>
      </c>
      <c r="AU15" s="35">
        <f>ROUND(ROUND(M15*$AB$12,0)*AT15,0)</f>
        <v>271</v>
      </c>
      <c r="AV15" s="31"/>
    </row>
    <row r="16" spans="1:48" ht="14.25" x14ac:dyDescent="0.15">
      <c r="A16" s="32">
        <v>22</v>
      </c>
      <c r="B16" s="32">
        <v>7123</v>
      </c>
      <c r="C16" s="34" t="s">
        <v>22715</v>
      </c>
      <c r="D16" s="73"/>
      <c r="E16" s="74"/>
      <c r="F16" s="75"/>
      <c r="G16" s="4"/>
      <c r="K16" s="20"/>
      <c r="M16" s="58"/>
      <c r="Q16" s="21"/>
      <c r="R16" s="67" t="s">
        <v>1235</v>
      </c>
      <c r="S16" s="67"/>
      <c r="T16" s="67"/>
      <c r="U16" s="67"/>
      <c r="V16" s="67"/>
      <c r="W16" s="192"/>
      <c r="X16" s="67"/>
      <c r="Y16" s="67"/>
      <c r="Z16" s="54"/>
      <c r="AA16" s="53"/>
      <c r="AB16" s="53"/>
      <c r="AC16" s="59"/>
      <c r="AD16" s="67"/>
      <c r="AE16" s="67"/>
      <c r="AF16" s="67"/>
      <c r="AG16" s="67"/>
      <c r="AH16" s="67"/>
      <c r="AI16" s="67"/>
      <c r="AJ16" s="67"/>
      <c r="AK16" s="67"/>
      <c r="AL16" s="67"/>
      <c r="AM16" s="67"/>
      <c r="AN16" s="67"/>
      <c r="AO16" s="67"/>
      <c r="AP16" s="67"/>
      <c r="AQ16" s="67"/>
      <c r="AR16" s="67"/>
      <c r="AS16" s="65"/>
      <c r="AT16" s="156"/>
      <c r="AU16" s="35">
        <f>ROUND(ROUND(M15*W18,0)*$AB$12,0)</f>
        <v>523</v>
      </c>
      <c r="AV16" s="31"/>
    </row>
    <row r="17" spans="1:48" ht="14.25" customHeight="1" x14ac:dyDescent="0.15">
      <c r="A17" s="32">
        <v>22</v>
      </c>
      <c r="B17" s="32">
        <v>7124</v>
      </c>
      <c r="C17" s="34" t="s">
        <v>22716</v>
      </c>
      <c r="D17" s="73"/>
      <c r="E17" s="74"/>
      <c r="F17" s="75"/>
      <c r="G17" s="4"/>
      <c r="K17" s="186"/>
      <c r="L17" s="187"/>
      <c r="M17" s="204"/>
      <c r="N17" s="187"/>
      <c r="O17" s="187"/>
      <c r="Q17" s="21"/>
      <c r="R17" s="53" t="s">
        <v>1237</v>
      </c>
      <c r="S17" s="53"/>
      <c r="T17" s="53"/>
      <c r="U17" s="53"/>
      <c r="V17" s="53"/>
      <c r="W17" s="188"/>
      <c r="X17" s="53"/>
      <c r="Y17" s="53"/>
      <c r="Z17" s="54"/>
      <c r="AA17" s="53"/>
      <c r="AB17" s="53"/>
      <c r="AC17" s="59"/>
      <c r="AD17" s="1091" t="s">
        <v>1229</v>
      </c>
      <c r="AE17" s="1092"/>
      <c r="AF17" s="1092"/>
      <c r="AG17" s="1092"/>
      <c r="AH17" s="1092"/>
      <c r="AI17" s="1093"/>
      <c r="AJ17" s="223" t="s">
        <v>1230</v>
      </c>
      <c r="AK17" s="107"/>
      <c r="AL17" s="107"/>
      <c r="AM17" s="107"/>
      <c r="AN17" s="107"/>
      <c r="AO17" s="107"/>
      <c r="AP17" s="107"/>
      <c r="AQ17" s="107"/>
      <c r="AR17" s="107"/>
      <c r="AS17" s="44" t="s">
        <v>17</v>
      </c>
      <c r="AT17" s="296">
        <v>0.7</v>
      </c>
      <c r="AU17" s="35">
        <f>ROUND(ROUND(ROUND(M15*W18,0)*$AB$12,0)*AT17,0)</f>
        <v>366</v>
      </c>
      <c r="AV17" s="31"/>
    </row>
    <row r="18" spans="1:48" ht="14.25" x14ac:dyDescent="0.15">
      <c r="A18" s="32">
        <v>22</v>
      </c>
      <c r="B18" s="32" t="s">
        <v>2996</v>
      </c>
      <c r="C18" s="34" t="s">
        <v>22717</v>
      </c>
      <c r="D18" s="73"/>
      <c r="E18" s="74"/>
      <c r="F18" s="75"/>
      <c r="G18" s="4"/>
      <c r="K18" s="186"/>
      <c r="L18" s="187"/>
      <c r="M18" s="204"/>
      <c r="N18" s="187"/>
      <c r="O18" s="187"/>
      <c r="Q18" s="21"/>
      <c r="R18" s="71"/>
      <c r="S18" s="71"/>
      <c r="T18" s="71"/>
      <c r="U18" s="71"/>
      <c r="V18" s="26" t="s">
        <v>17</v>
      </c>
      <c r="W18" s="195">
        <v>0.96499999999999997</v>
      </c>
      <c r="X18" s="297"/>
      <c r="Y18" s="71"/>
      <c r="Z18" s="54"/>
      <c r="AA18" s="53"/>
      <c r="AB18" s="53"/>
      <c r="AC18" s="59"/>
      <c r="AD18" s="1094"/>
      <c r="AE18" s="1095"/>
      <c r="AF18" s="1095"/>
      <c r="AG18" s="1095"/>
      <c r="AH18" s="1095"/>
      <c r="AI18" s="1096"/>
      <c r="AJ18" s="223" t="s">
        <v>1233</v>
      </c>
      <c r="AK18" s="107"/>
      <c r="AL18" s="107"/>
      <c r="AM18" s="107"/>
      <c r="AN18" s="107"/>
      <c r="AO18" s="107"/>
      <c r="AP18" s="107"/>
      <c r="AQ18" s="107"/>
      <c r="AR18" s="107"/>
      <c r="AS18" s="44" t="s">
        <v>17</v>
      </c>
      <c r="AT18" s="296">
        <v>0.5</v>
      </c>
      <c r="AU18" s="35">
        <f>ROUND(ROUND(ROUND(M15*W18,0)*$AB$12,0)*AT18,0)</f>
        <v>262</v>
      </c>
      <c r="AV18" s="31"/>
    </row>
    <row r="19" spans="1:48" ht="14.25" customHeight="1" x14ac:dyDescent="0.15">
      <c r="A19" s="32">
        <v>22</v>
      </c>
      <c r="B19" s="32">
        <v>7125</v>
      </c>
      <c r="C19" s="34" t="s">
        <v>22718</v>
      </c>
      <c r="D19" s="73"/>
      <c r="E19" s="74"/>
      <c r="F19" s="75"/>
      <c r="G19" s="4"/>
      <c r="J19" s="187"/>
      <c r="K19" s="47" t="s">
        <v>1252</v>
      </c>
      <c r="L19" s="40"/>
      <c r="M19" s="103"/>
      <c r="N19" s="40"/>
      <c r="O19" s="40"/>
      <c r="P19" s="40"/>
      <c r="Q19" s="41"/>
      <c r="R19" s="40"/>
      <c r="S19" s="65"/>
      <c r="T19" s="65"/>
      <c r="U19" s="65"/>
      <c r="V19" s="65"/>
      <c r="W19" s="102"/>
      <c r="X19" s="65"/>
      <c r="Y19" s="65"/>
      <c r="Z19" s="168"/>
      <c r="AA19" s="23"/>
      <c r="AB19" s="23"/>
      <c r="AC19" s="300"/>
      <c r="AD19" s="65"/>
      <c r="AE19" s="65"/>
      <c r="AF19" s="65"/>
      <c r="AG19" s="65"/>
      <c r="AH19" s="65"/>
      <c r="AI19" s="65"/>
      <c r="AJ19" s="65"/>
      <c r="AK19" s="65"/>
      <c r="AL19" s="65"/>
      <c r="AM19" s="65"/>
      <c r="AN19" s="65"/>
      <c r="AO19" s="65"/>
      <c r="AP19" s="65"/>
      <c r="AQ19" s="65"/>
      <c r="AR19" s="65"/>
      <c r="AS19" s="184"/>
      <c r="AT19" s="185"/>
      <c r="AU19" s="35">
        <f>ROUND(M21*$AB$12,0)</f>
        <v>1117</v>
      </c>
      <c r="AV19" s="31"/>
    </row>
    <row r="20" spans="1:48" ht="14.25" customHeight="1" x14ac:dyDescent="0.15">
      <c r="A20" s="32">
        <v>22</v>
      </c>
      <c r="B20" s="32">
        <v>7126</v>
      </c>
      <c r="C20" s="34" t="s">
        <v>22719</v>
      </c>
      <c r="D20" s="73"/>
      <c r="E20" s="74"/>
      <c r="F20" s="75"/>
      <c r="G20" s="4"/>
      <c r="J20" s="187"/>
      <c r="K20" s="20"/>
      <c r="M20" s="58"/>
      <c r="Q20" s="21"/>
      <c r="R20" s="187"/>
      <c r="S20" s="53"/>
      <c r="T20" s="53"/>
      <c r="U20" s="53"/>
      <c r="V20" s="53"/>
      <c r="W20" s="188"/>
      <c r="X20" s="53"/>
      <c r="Y20" s="53"/>
      <c r="Z20" s="54"/>
      <c r="AA20" s="53"/>
      <c r="AB20" s="53"/>
      <c r="AC20" s="59"/>
      <c r="AD20" s="1091" t="s">
        <v>1229</v>
      </c>
      <c r="AE20" s="1092"/>
      <c r="AF20" s="1092"/>
      <c r="AG20" s="1092"/>
      <c r="AH20" s="1092"/>
      <c r="AI20" s="1093"/>
      <c r="AJ20" s="223" t="s">
        <v>1230</v>
      </c>
      <c r="AK20" s="107"/>
      <c r="AL20" s="107"/>
      <c r="AM20" s="107"/>
      <c r="AN20" s="107"/>
      <c r="AO20" s="107"/>
      <c r="AP20" s="107"/>
      <c r="AQ20" s="107"/>
      <c r="AR20" s="107"/>
      <c r="AS20" s="44" t="s">
        <v>17</v>
      </c>
      <c r="AT20" s="296">
        <v>0.7</v>
      </c>
      <c r="AU20" s="35">
        <f>ROUND(ROUND(M21*$AB$12,0)*AT20,0)</f>
        <v>782</v>
      </c>
      <c r="AV20" s="31"/>
    </row>
    <row r="21" spans="1:48" ht="14.25" x14ac:dyDescent="0.15">
      <c r="A21" s="32">
        <v>22</v>
      </c>
      <c r="B21" s="32" t="s">
        <v>3000</v>
      </c>
      <c r="C21" s="34" t="s">
        <v>22720</v>
      </c>
      <c r="D21" s="73"/>
      <c r="E21" s="74"/>
      <c r="F21" s="75"/>
      <c r="G21" s="4"/>
      <c r="J21" s="187"/>
      <c r="K21" s="186"/>
      <c r="L21" s="187"/>
      <c r="M21" s="189">
        <f>'7経過的生活介護(基本１） '!M21</f>
        <v>1595</v>
      </c>
      <c r="N21" s="4" t="s">
        <v>21</v>
      </c>
      <c r="P21" s="187"/>
      <c r="Q21" s="21"/>
      <c r="R21" s="187"/>
      <c r="S21" s="53"/>
      <c r="T21" s="53"/>
      <c r="U21" s="53"/>
      <c r="V21" s="53"/>
      <c r="W21" s="188"/>
      <c r="X21" s="53"/>
      <c r="Y21" s="53"/>
      <c r="Z21" s="54"/>
      <c r="AA21" s="53"/>
      <c r="AB21" s="53"/>
      <c r="AC21" s="59"/>
      <c r="AD21" s="1094"/>
      <c r="AE21" s="1095"/>
      <c r="AF21" s="1095"/>
      <c r="AG21" s="1095"/>
      <c r="AH21" s="1095"/>
      <c r="AI21" s="1096"/>
      <c r="AJ21" s="223" t="s">
        <v>1233</v>
      </c>
      <c r="AK21" s="107"/>
      <c r="AL21" s="107"/>
      <c r="AM21" s="107"/>
      <c r="AN21" s="107"/>
      <c r="AO21" s="107"/>
      <c r="AP21" s="107"/>
      <c r="AQ21" s="107"/>
      <c r="AR21" s="107"/>
      <c r="AS21" s="44" t="s">
        <v>17</v>
      </c>
      <c r="AT21" s="296">
        <v>0.5</v>
      </c>
      <c r="AU21" s="35">
        <f>ROUND(ROUND(M21*$AB$12,0)*AT21,0)</f>
        <v>559</v>
      </c>
      <c r="AV21" s="31"/>
    </row>
    <row r="22" spans="1:48" ht="14.25" x14ac:dyDescent="0.15">
      <c r="A22" s="32">
        <v>22</v>
      </c>
      <c r="B22" s="32">
        <v>7127</v>
      </c>
      <c r="C22" s="34" t="s">
        <v>22721</v>
      </c>
      <c r="D22" s="73"/>
      <c r="E22" s="74"/>
      <c r="F22" s="75"/>
      <c r="G22" s="4"/>
      <c r="J22" s="187"/>
      <c r="K22" s="186"/>
      <c r="L22" s="187"/>
      <c r="M22" s="204"/>
      <c r="N22" s="187"/>
      <c r="O22" s="187"/>
      <c r="P22" s="187"/>
      <c r="Q22" s="21"/>
      <c r="R22" s="67" t="s">
        <v>1235</v>
      </c>
      <c r="S22" s="67"/>
      <c r="T22" s="67"/>
      <c r="U22" s="67"/>
      <c r="V22" s="67"/>
      <c r="W22" s="192"/>
      <c r="X22" s="67"/>
      <c r="Y22" s="67"/>
      <c r="Z22" s="54"/>
      <c r="AA22" s="53"/>
      <c r="AB22" s="53"/>
      <c r="AC22" s="59"/>
      <c r="AD22" s="67"/>
      <c r="AE22" s="67"/>
      <c r="AF22" s="67"/>
      <c r="AG22" s="67"/>
      <c r="AH22" s="67"/>
      <c r="AI22" s="67"/>
      <c r="AJ22" s="67"/>
      <c r="AK22" s="67"/>
      <c r="AL22" s="67"/>
      <c r="AM22" s="67"/>
      <c r="AN22" s="67"/>
      <c r="AO22" s="67"/>
      <c r="AP22" s="67"/>
      <c r="AQ22" s="67"/>
      <c r="AR22" s="67"/>
      <c r="AS22" s="65"/>
      <c r="AT22" s="156"/>
      <c r="AU22" s="35">
        <f>ROUND(ROUND(M21*W24,0)*$AB$12,0)</f>
        <v>1077</v>
      </c>
      <c r="AV22" s="31"/>
    </row>
    <row r="23" spans="1:48" ht="14.25" customHeight="1" x14ac:dyDescent="0.15">
      <c r="A23" s="32">
        <v>22</v>
      </c>
      <c r="B23" s="32">
        <v>7128</v>
      </c>
      <c r="C23" s="34" t="s">
        <v>22722</v>
      </c>
      <c r="D23" s="73"/>
      <c r="E23" s="74"/>
      <c r="F23" s="75"/>
      <c r="G23" s="4"/>
      <c r="J23" s="187"/>
      <c r="K23" s="186"/>
      <c r="L23" s="187"/>
      <c r="M23" s="204"/>
      <c r="N23" s="187"/>
      <c r="O23" s="187"/>
      <c r="P23" s="187"/>
      <c r="Q23" s="21"/>
      <c r="R23" s="53" t="s">
        <v>1237</v>
      </c>
      <c r="S23" s="53"/>
      <c r="T23" s="53"/>
      <c r="U23" s="53"/>
      <c r="V23" s="53"/>
      <c r="W23" s="188"/>
      <c r="X23" s="53"/>
      <c r="Y23" s="53"/>
      <c r="Z23" s="54"/>
      <c r="AA23" s="53"/>
      <c r="AB23" s="53"/>
      <c r="AC23" s="59"/>
      <c r="AD23" s="1091" t="s">
        <v>1229</v>
      </c>
      <c r="AE23" s="1092"/>
      <c r="AF23" s="1092"/>
      <c r="AG23" s="1092"/>
      <c r="AH23" s="1092"/>
      <c r="AI23" s="1093"/>
      <c r="AJ23" s="223" t="s">
        <v>1230</v>
      </c>
      <c r="AK23" s="107"/>
      <c r="AL23" s="107"/>
      <c r="AM23" s="107"/>
      <c r="AN23" s="107"/>
      <c r="AO23" s="107"/>
      <c r="AP23" s="107"/>
      <c r="AQ23" s="107"/>
      <c r="AR23" s="107"/>
      <c r="AS23" s="44" t="s">
        <v>17</v>
      </c>
      <c r="AT23" s="296">
        <v>0.7</v>
      </c>
      <c r="AU23" s="35">
        <f>ROUND(ROUND(ROUND(M21*W24,0)*$AB$12,0)*AT23,0)</f>
        <v>754</v>
      </c>
      <c r="AV23" s="31"/>
    </row>
    <row r="24" spans="1:48" ht="14.25" x14ac:dyDescent="0.15">
      <c r="A24" s="32">
        <v>22</v>
      </c>
      <c r="B24" s="32" t="s">
        <v>3004</v>
      </c>
      <c r="C24" s="34" t="s">
        <v>22723</v>
      </c>
      <c r="D24" s="73"/>
      <c r="E24" s="74"/>
      <c r="F24" s="75"/>
      <c r="G24" s="4"/>
      <c r="J24" s="187"/>
      <c r="K24" s="186"/>
      <c r="L24" s="187"/>
      <c r="M24" s="204"/>
      <c r="N24" s="187"/>
      <c r="O24" s="187"/>
      <c r="P24" s="187"/>
      <c r="Q24" s="21"/>
      <c r="R24" s="71"/>
      <c r="S24" s="71"/>
      <c r="T24" s="71"/>
      <c r="U24" s="71"/>
      <c r="V24" s="26" t="s">
        <v>17</v>
      </c>
      <c r="W24" s="195">
        <v>0.96499999999999997</v>
      </c>
      <c r="X24" s="297"/>
      <c r="Y24" s="71"/>
      <c r="Z24" s="54"/>
      <c r="AA24" s="53"/>
      <c r="AB24" s="53"/>
      <c r="AC24" s="59"/>
      <c r="AD24" s="1094"/>
      <c r="AE24" s="1095"/>
      <c r="AF24" s="1095"/>
      <c r="AG24" s="1095"/>
      <c r="AH24" s="1095"/>
      <c r="AI24" s="1096"/>
      <c r="AJ24" s="223" t="s">
        <v>1233</v>
      </c>
      <c r="AK24" s="107"/>
      <c r="AL24" s="107"/>
      <c r="AM24" s="107"/>
      <c r="AN24" s="107"/>
      <c r="AO24" s="107"/>
      <c r="AP24" s="107"/>
      <c r="AQ24" s="107"/>
      <c r="AR24" s="107"/>
      <c r="AS24" s="44" t="s">
        <v>17</v>
      </c>
      <c r="AT24" s="296">
        <v>0.5</v>
      </c>
      <c r="AU24" s="35">
        <f>ROUND(ROUND(ROUND(M21*W24,0)*$AB$12,0)*AT24,0)</f>
        <v>539</v>
      </c>
      <c r="AV24" s="31"/>
    </row>
    <row r="25" spans="1:48" ht="14.25" x14ac:dyDescent="0.15">
      <c r="A25" s="32">
        <v>22</v>
      </c>
      <c r="B25" s="32">
        <v>7129</v>
      </c>
      <c r="C25" s="34" t="s">
        <v>22724</v>
      </c>
      <c r="D25" s="73"/>
      <c r="E25" s="74"/>
      <c r="F25" s="75"/>
      <c r="G25" s="4"/>
      <c r="J25" s="187"/>
      <c r="K25" s="196" t="s">
        <v>1261</v>
      </c>
      <c r="L25" s="197"/>
      <c r="M25" s="301"/>
      <c r="N25" s="197"/>
      <c r="O25" s="197"/>
      <c r="P25" s="197"/>
      <c r="Q25" s="198"/>
      <c r="R25" s="40"/>
      <c r="S25" s="65"/>
      <c r="T25" s="65"/>
      <c r="U25" s="65"/>
      <c r="V25" s="65"/>
      <c r="W25" s="102"/>
      <c r="X25" s="65"/>
      <c r="Y25" s="65"/>
      <c r="Z25" s="168"/>
      <c r="AA25" s="23"/>
      <c r="AB25" s="23"/>
      <c r="AC25" s="300"/>
      <c r="AD25" s="65"/>
      <c r="AE25" s="65"/>
      <c r="AF25" s="65"/>
      <c r="AG25" s="65"/>
      <c r="AH25" s="65"/>
      <c r="AI25" s="65"/>
      <c r="AJ25" s="65"/>
      <c r="AK25" s="65"/>
      <c r="AL25" s="65"/>
      <c r="AM25" s="65"/>
      <c r="AN25" s="65"/>
      <c r="AO25" s="65"/>
      <c r="AP25" s="65"/>
      <c r="AQ25" s="65"/>
      <c r="AR25" s="65"/>
      <c r="AS25" s="184"/>
      <c r="AT25" s="185"/>
      <c r="AU25" s="35">
        <f>ROUND(M27*$AB$12,0)</f>
        <v>620</v>
      </c>
      <c r="AV25" s="31"/>
    </row>
    <row r="26" spans="1:48" ht="14.25" customHeight="1" x14ac:dyDescent="0.15">
      <c r="A26" s="32">
        <v>22</v>
      </c>
      <c r="B26" s="32">
        <v>7130</v>
      </c>
      <c r="C26" s="34" t="s">
        <v>22725</v>
      </c>
      <c r="D26" s="73"/>
      <c r="E26" s="74"/>
      <c r="F26" s="75"/>
      <c r="G26" s="4"/>
      <c r="J26" s="187"/>
      <c r="K26" s="200"/>
      <c r="L26" s="201"/>
      <c r="M26" s="302"/>
      <c r="N26" s="201"/>
      <c r="O26" s="201"/>
      <c r="P26" s="201"/>
      <c r="Q26" s="202"/>
      <c r="R26" s="187"/>
      <c r="S26" s="53"/>
      <c r="T26" s="53"/>
      <c r="U26" s="53"/>
      <c r="V26" s="53"/>
      <c r="W26" s="188"/>
      <c r="X26" s="53"/>
      <c r="Y26" s="53"/>
      <c r="Z26" s="54"/>
      <c r="AA26" s="53"/>
      <c r="AB26" s="53"/>
      <c r="AC26" s="59"/>
      <c r="AD26" s="1091" t="s">
        <v>1229</v>
      </c>
      <c r="AE26" s="1092"/>
      <c r="AF26" s="1092"/>
      <c r="AG26" s="1092"/>
      <c r="AH26" s="1092"/>
      <c r="AI26" s="1093"/>
      <c r="AJ26" s="223" t="s">
        <v>1230</v>
      </c>
      <c r="AK26" s="107"/>
      <c r="AL26" s="107"/>
      <c r="AM26" s="107"/>
      <c r="AN26" s="107"/>
      <c r="AO26" s="107"/>
      <c r="AP26" s="107"/>
      <c r="AQ26" s="107"/>
      <c r="AR26" s="107"/>
      <c r="AS26" s="44" t="s">
        <v>17</v>
      </c>
      <c r="AT26" s="296">
        <v>0.7</v>
      </c>
      <c r="AU26" s="35">
        <f>ROUND(ROUND(M27*$AB$12,0)*AT26,0)</f>
        <v>434</v>
      </c>
      <c r="AV26" s="31"/>
    </row>
    <row r="27" spans="1:48" ht="14.25" x14ac:dyDescent="0.15">
      <c r="A27" s="32">
        <v>22</v>
      </c>
      <c r="B27" s="32" t="s">
        <v>3008</v>
      </c>
      <c r="C27" s="34" t="s">
        <v>22726</v>
      </c>
      <c r="D27" s="73"/>
      <c r="E27" s="74"/>
      <c r="F27" s="75"/>
      <c r="G27" s="4"/>
      <c r="J27" s="187"/>
      <c r="K27" s="186"/>
      <c r="L27" s="187"/>
      <c r="M27" s="189">
        <f>'7経過的生活介護(基本１） '!M27</f>
        <v>885</v>
      </c>
      <c r="N27" s="4" t="s">
        <v>21</v>
      </c>
      <c r="P27" s="187"/>
      <c r="Q27" s="21"/>
      <c r="R27" s="187"/>
      <c r="S27" s="53"/>
      <c r="T27" s="53"/>
      <c r="U27" s="53"/>
      <c r="V27" s="53"/>
      <c r="W27" s="188"/>
      <c r="X27" s="53"/>
      <c r="Y27" s="53"/>
      <c r="Z27" s="54"/>
      <c r="AA27" s="53"/>
      <c r="AB27" s="53"/>
      <c r="AC27" s="59"/>
      <c r="AD27" s="1094"/>
      <c r="AE27" s="1095"/>
      <c r="AF27" s="1095"/>
      <c r="AG27" s="1095"/>
      <c r="AH27" s="1095"/>
      <c r="AI27" s="1096"/>
      <c r="AJ27" s="223" t="s">
        <v>1233</v>
      </c>
      <c r="AK27" s="107"/>
      <c r="AL27" s="107"/>
      <c r="AM27" s="107"/>
      <c r="AN27" s="107"/>
      <c r="AO27" s="107"/>
      <c r="AP27" s="107"/>
      <c r="AQ27" s="107"/>
      <c r="AR27" s="107"/>
      <c r="AS27" s="44" t="s">
        <v>17</v>
      </c>
      <c r="AT27" s="296">
        <v>0.5</v>
      </c>
      <c r="AU27" s="35">
        <f>ROUND(ROUND(M27*$AB$12,0)*AT27,0)</f>
        <v>310</v>
      </c>
      <c r="AV27" s="31"/>
    </row>
    <row r="28" spans="1:48" ht="14.25" x14ac:dyDescent="0.15">
      <c r="A28" s="32">
        <v>22</v>
      </c>
      <c r="B28" s="32">
        <v>7131</v>
      </c>
      <c r="C28" s="34" t="s">
        <v>22727</v>
      </c>
      <c r="D28" s="73"/>
      <c r="E28" s="74"/>
      <c r="F28" s="75"/>
      <c r="G28" s="4"/>
      <c r="J28" s="187"/>
      <c r="K28" s="186"/>
      <c r="L28" s="187"/>
      <c r="M28" s="204"/>
      <c r="N28" s="187"/>
      <c r="O28" s="187"/>
      <c r="P28" s="187"/>
      <c r="Q28" s="21"/>
      <c r="R28" s="67" t="s">
        <v>1235</v>
      </c>
      <c r="S28" s="67"/>
      <c r="T28" s="67"/>
      <c r="U28" s="67"/>
      <c r="V28" s="67"/>
      <c r="W28" s="192"/>
      <c r="X28" s="67"/>
      <c r="Y28" s="67"/>
      <c r="Z28" s="54"/>
      <c r="AA28" s="53"/>
      <c r="AB28" s="53"/>
      <c r="AC28" s="59"/>
      <c r="AD28" s="67"/>
      <c r="AE28" s="67"/>
      <c r="AF28" s="67"/>
      <c r="AG28" s="67"/>
      <c r="AH28" s="67"/>
      <c r="AI28" s="67"/>
      <c r="AJ28" s="67"/>
      <c r="AK28" s="67"/>
      <c r="AL28" s="67"/>
      <c r="AM28" s="67"/>
      <c r="AN28" s="67"/>
      <c r="AO28" s="67"/>
      <c r="AP28" s="67"/>
      <c r="AQ28" s="67"/>
      <c r="AR28" s="67"/>
      <c r="AS28" s="65"/>
      <c r="AT28" s="156"/>
      <c r="AU28" s="35">
        <f>ROUND(ROUND(M27*W30,0)*$AB$12,0)</f>
        <v>598</v>
      </c>
      <c r="AV28" s="31"/>
    </row>
    <row r="29" spans="1:48" ht="14.25" customHeight="1" x14ac:dyDescent="0.15">
      <c r="A29" s="32">
        <v>22</v>
      </c>
      <c r="B29" s="32">
        <v>7132</v>
      </c>
      <c r="C29" s="34" t="s">
        <v>22728</v>
      </c>
      <c r="D29" s="73"/>
      <c r="E29" s="74"/>
      <c r="F29" s="75"/>
      <c r="G29" s="4"/>
      <c r="J29" s="187"/>
      <c r="K29" s="186"/>
      <c r="L29" s="187"/>
      <c r="M29" s="204"/>
      <c r="N29" s="187"/>
      <c r="O29" s="187"/>
      <c r="P29" s="187"/>
      <c r="Q29" s="21"/>
      <c r="R29" s="53" t="s">
        <v>1237</v>
      </c>
      <c r="S29" s="53"/>
      <c r="T29" s="53"/>
      <c r="U29" s="53"/>
      <c r="V29" s="53"/>
      <c r="W29" s="188"/>
      <c r="X29" s="53"/>
      <c r="Y29" s="53"/>
      <c r="Z29" s="54"/>
      <c r="AA29" s="53"/>
      <c r="AB29" s="53"/>
      <c r="AC29" s="59"/>
      <c r="AD29" s="1091" t="s">
        <v>1229</v>
      </c>
      <c r="AE29" s="1092"/>
      <c r="AF29" s="1092"/>
      <c r="AG29" s="1092"/>
      <c r="AH29" s="1092"/>
      <c r="AI29" s="1093"/>
      <c r="AJ29" s="223" t="s">
        <v>1230</v>
      </c>
      <c r="AK29" s="107"/>
      <c r="AL29" s="107"/>
      <c r="AM29" s="107"/>
      <c r="AN29" s="107"/>
      <c r="AO29" s="107"/>
      <c r="AP29" s="107"/>
      <c r="AQ29" s="107"/>
      <c r="AR29" s="107"/>
      <c r="AS29" s="44" t="s">
        <v>17</v>
      </c>
      <c r="AT29" s="296">
        <v>0.7</v>
      </c>
      <c r="AU29" s="35">
        <f>ROUND(ROUND(ROUND(M27*W30,0)*$AB$12,0)*AT29,0)</f>
        <v>419</v>
      </c>
      <c r="AV29" s="31"/>
    </row>
    <row r="30" spans="1:48" ht="14.25" x14ac:dyDescent="0.15">
      <c r="A30" s="32">
        <v>22</v>
      </c>
      <c r="B30" s="32" t="s">
        <v>3012</v>
      </c>
      <c r="C30" s="34" t="s">
        <v>22729</v>
      </c>
      <c r="D30" s="73"/>
      <c r="E30" s="74"/>
      <c r="F30" s="75"/>
      <c r="G30" s="4"/>
      <c r="J30" s="187"/>
      <c r="K30" s="186"/>
      <c r="L30" s="187"/>
      <c r="M30" s="204"/>
      <c r="N30" s="187"/>
      <c r="O30" s="187"/>
      <c r="P30" s="187"/>
      <c r="Q30" s="21"/>
      <c r="R30" s="71"/>
      <c r="S30" s="71"/>
      <c r="T30" s="71"/>
      <c r="U30" s="71"/>
      <c r="V30" s="26" t="s">
        <v>17</v>
      </c>
      <c r="W30" s="195">
        <v>0.96499999999999997</v>
      </c>
      <c r="X30" s="297"/>
      <c r="Y30" s="71"/>
      <c r="Z30" s="54"/>
      <c r="AA30" s="53"/>
      <c r="AB30" s="53"/>
      <c r="AC30" s="59"/>
      <c r="AD30" s="1094"/>
      <c r="AE30" s="1095"/>
      <c r="AF30" s="1095"/>
      <c r="AG30" s="1095"/>
      <c r="AH30" s="1095"/>
      <c r="AI30" s="1096"/>
      <c r="AJ30" s="223" t="s">
        <v>1233</v>
      </c>
      <c r="AK30" s="107"/>
      <c r="AL30" s="107"/>
      <c r="AM30" s="107"/>
      <c r="AN30" s="107"/>
      <c r="AO30" s="107"/>
      <c r="AP30" s="107"/>
      <c r="AQ30" s="107"/>
      <c r="AR30" s="107"/>
      <c r="AS30" s="44" t="s">
        <v>17</v>
      </c>
      <c r="AT30" s="296">
        <v>0.5</v>
      </c>
      <c r="AU30" s="35">
        <f>ROUND(ROUND(ROUND(M27*W30,0)*$AB$12,0)*AT30,0)</f>
        <v>299</v>
      </c>
      <c r="AV30" s="31"/>
    </row>
    <row r="31" spans="1:48" ht="14.25" customHeight="1" x14ac:dyDescent="0.15">
      <c r="A31" s="32">
        <v>22</v>
      </c>
      <c r="B31" s="32">
        <v>7141</v>
      </c>
      <c r="C31" s="34" t="s">
        <v>22730</v>
      </c>
      <c r="D31" s="73"/>
      <c r="E31" s="74"/>
      <c r="F31" s="74"/>
      <c r="G31" s="1085" t="s">
        <v>1270</v>
      </c>
      <c r="H31" s="1086"/>
      <c r="I31" s="1086"/>
      <c r="J31" s="1087"/>
      <c r="K31" s="47" t="s">
        <v>1242</v>
      </c>
      <c r="L31" s="40"/>
      <c r="M31" s="103"/>
      <c r="N31" s="40"/>
      <c r="O31" s="40"/>
      <c r="P31" s="40"/>
      <c r="Q31" s="41"/>
      <c r="R31" s="40"/>
      <c r="S31" s="65"/>
      <c r="T31" s="65"/>
      <c r="U31" s="65"/>
      <c r="V31" s="65"/>
      <c r="W31" s="102"/>
      <c r="X31" s="65"/>
      <c r="Y31" s="65"/>
      <c r="Z31" s="168"/>
      <c r="AA31" s="23"/>
      <c r="AB31" s="23"/>
      <c r="AC31" s="300"/>
      <c r="AD31" s="65"/>
      <c r="AE31" s="65"/>
      <c r="AF31" s="65"/>
      <c r="AG31" s="65"/>
      <c r="AH31" s="65"/>
      <c r="AI31" s="65"/>
      <c r="AJ31" s="65"/>
      <c r="AK31" s="65"/>
      <c r="AL31" s="65"/>
      <c r="AM31" s="65"/>
      <c r="AN31" s="65"/>
      <c r="AO31" s="65"/>
      <c r="AP31" s="65"/>
      <c r="AQ31" s="65"/>
      <c r="AR31" s="65"/>
      <c r="AS31" s="184"/>
      <c r="AT31" s="185"/>
      <c r="AU31" s="35">
        <f>ROUND(M33*$AB$12,0)</f>
        <v>431</v>
      </c>
      <c r="AV31" s="31"/>
    </row>
    <row r="32" spans="1:48" ht="14.25" customHeight="1" x14ac:dyDescent="0.15">
      <c r="A32" s="32">
        <v>22</v>
      </c>
      <c r="B32" s="32">
        <v>7142</v>
      </c>
      <c r="C32" s="34" t="s">
        <v>22731</v>
      </c>
      <c r="D32" s="73"/>
      <c r="E32" s="74"/>
      <c r="F32" s="74"/>
      <c r="G32" s="1088"/>
      <c r="H32" s="1089"/>
      <c r="I32" s="1089"/>
      <c r="J32" s="1090"/>
      <c r="K32" s="20" t="s">
        <v>2991</v>
      </c>
      <c r="M32" s="58"/>
      <c r="Q32" s="21"/>
      <c r="R32" s="187"/>
      <c r="S32" s="53"/>
      <c r="T32" s="53"/>
      <c r="U32" s="53"/>
      <c r="V32" s="53"/>
      <c r="W32" s="188"/>
      <c r="X32" s="53"/>
      <c r="Y32" s="53"/>
      <c r="Z32" s="54"/>
      <c r="AA32" s="53"/>
      <c r="AB32" s="53"/>
      <c r="AC32" s="59"/>
      <c r="AD32" s="1091" t="s">
        <v>1229</v>
      </c>
      <c r="AE32" s="1092"/>
      <c r="AF32" s="1092"/>
      <c r="AG32" s="1092"/>
      <c r="AH32" s="1092"/>
      <c r="AI32" s="1093"/>
      <c r="AJ32" s="223" t="s">
        <v>1230</v>
      </c>
      <c r="AK32" s="107"/>
      <c r="AL32" s="107"/>
      <c r="AM32" s="107"/>
      <c r="AN32" s="107"/>
      <c r="AO32" s="107"/>
      <c r="AP32" s="107"/>
      <c r="AQ32" s="107"/>
      <c r="AR32" s="107"/>
      <c r="AS32" s="44" t="s">
        <v>17</v>
      </c>
      <c r="AT32" s="296">
        <v>0.7</v>
      </c>
      <c r="AU32" s="35">
        <f>ROUND(ROUND(M33*$AB$12,0)*AT32,0)</f>
        <v>302</v>
      </c>
      <c r="AV32" s="31"/>
    </row>
    <row r="33" spans="1:48" ht="14.25" x14ac:dyDescent="0.15">
      <c r="A33" s="32">
        <v>22</v>
      </c>
      <c r="B33" s="32" t="s">
        <v>3016</v>
      </c>
      <c r="C33" s="34" t="s">
        <v>22732</v>
      </c>
      <c r="D33" s="73"/>
      <c r="E33" s="74"/>
      <c r="F33" s="74"/>
      <c r="G33" s="1088"/>
      <c r="H33" s="1089"/>
      <c r="I33" s="1089"/>
      <c r="J33" s="1090"/>
      <c r="K33" s="20"/>
      <c r="M33" s="189">
        <f>'7経過的生活介護(基本１） '!M33</f>
        <v>615</v>
      </c>
      <c r="N33" s="4" t="s">
        <v>21</v>
      </c>
      <c r="Q33" s="21"/>
      <c r="R33" s="187"/>
      <c r="S33" s="53"/>
      <c r="T33" s="53"/>
      <c r="U33" s="53"/>
      <c r="V33" s="53"/>
      <c r="W33" s="188"/>
      <c r="X33" s="53"/>
      <c r="Y33" s="53"/>
      <c r="Z33" s="54"/>
      <c r="AA33" s="53"/>
      <c r="AB33" s="53"/>
      <c r="AC33" s="59"/>
      <c r="AD33" s="1094"/>
      <c r="AE33" s="1095"/>
      <c r="AF33" s="1095"/>
      <c r="AG33" s="1095"/>
      <c r="AH33" s="1095"/>
      <c r="AI33" s="1096"/>
      <c r="AJ33" s="223" t="s">
        <v>1233</v>
      </c>
      <c r="AK33" s="107"/>
      <c r="AL33" s="107"/>
      <c r="AM33" s="107"/>
      <c r="AN33" s="107"/>
      <c r="AO33" s="107"/>
      <c r="AP33" s="107"/>
      <c r="AQ33" s="107"/>
      <c r="AR33" s="107"/>
      <c r="AS33" s="44" t="s">
        <v>17</v>
      </c>
      <c r="AT33" s="296">
        <v>0.5</v>
      </c>
      <c r="AU33" s="35">
        <f>ROUND(ROUND(M33*$AB$12,0)*AT33,0)</f>
        <v>216</v>
      </c>
      <c r="AV33" s="31"/>
    </row>
    <row r="34" spans="1:48" ht="14.25" x14ac:dyDescent="0.15">
      <c r="A34" s="32">
        <v>22</v>
      </c>
      <c r="B34" s="32">
        <v>7143</v>
      </c>
      <c r="C34" s="34" t="s">
        <v>22733</v>
      </c>
      <c r="D34" s="73"/>
      <c r="E34" s="74"/>
      <c r="F34" s="74"/>
      <c r="G34" s="73"/>
      <c r="H34" s="74"/>
      <c r="I34" s="74"/>
      <c r="J34" s="75"/>
      <c r="K34" s="20"/>
      <c r="M34" s="58"/>
      <c r="Q34" s="21"/>
      <c r="R34" s="67" t="s">
        <v>1235</v>
      </c>
      <c r="S34" s="67"/>
      <c r="T34" s="67"/>
      <c r="U34" s="67"/>
      <c r="V34" s="67"/>
      <c r="W34" s="192"/>
      <c r="X34" s="67"/>
      <c r="Y34" s="67"/>
      <c r="Z34" s="54"/>
      <c r="AA34" s="53"/>
      <c r="AB34" s="53"/>
      <c r="AC34" s="59"/>
      <c r="AD34" s="67"/>
      <c r="AE34" s="67"/>
      <c r="AF34" s="67"/>
      <c r="AG34" s="67"/>
      <c r="AH34" s="67"/>
      <c r="AI34" s="67"/>
      <c r="AJ34" s="67"/>
      <c r="AK34" s="67"/>
      <c r="AL34" s="67"/>
      <c r="AM34" s="67"/>
      <c r="AN34" s="67"/>
      <c r="AO34" s="67"/>
      <c r="AP34" s="67"/>
      <c r="AQ34" s="67"/>
      <c r="AR34" s="67"/>
      <c r="AS34" s="65"/>
      <c r="AT34" s="156"/>
      <c r="AU34" s="35">
        <f>ROUND(ROUND(M33*W36,0)*$AB$12,0)</f>
        <v>415</v>
      </c>
      <c r="AV34" s="31"/>
    </row>
    <row r="35" spans="1:48" ht="14.25" customHeight="1" x14ac:dyDescent="0.15">
      <c r="A35" s="32">
        <v>22</v>
      </c>
      <c r="B35" s="32">
        <v>7144</v>
      </c>
      <c r="C35" s="34" t="s">
        <v>22734</v>
      </c>
      <c r="D35" s="73"/>
      <c r="E35" s="74"/>
      <c r="F35" s="74"/>
      <c r="G35" s="20"/>
      <c r="K35" s="186"/>
      <c r="L35" s="187"/>
      <c r="M35" s="204"/>
      <c r="N35" s="187"/>
      <c r="O35" s="187"/>
      <c r="Q35" s="21"/>
      <c r="R35" s="53" t="s">
        <v>1237</v>
      </c>
      <c r="S35" s="53"/>
      <c r="T35" s="53"/>
      <c r="U35" s="53"/>
      <c r="V35" s="53"/>
      <c r="W35" s="188"/>
      <c r="X35" s="53"/>
      <c r="Y35" s="53"/>
      <c r="Z35" s="54"/>
      <c r="AA35" s="53"/>
      <c r="AB35" s="53"/>
      <c r="AC35" s="59"/>
      <c r="AD35" s="1091" t="s">
        <v>1229</v>
      </c>
      <c r="AE35" s="1092"/>
      <c r="AF35" s="1092"/>
      <c r="AG35" s="1092"/>
      <c r="AH35" s="1092"/>
      <c r="AI35" s="1093"/>
      <c r="AJ35" s="223" t="s">
        <v>1230</v>
      </c>
      <c r="AK35" s="107"/>
      <c r="AL35" s="107"/>
      <c r="AM35" s="107"/>
      <c r="AN35" s="107"/>
      <c r="AO35" s="107"/>
      <c r="AP35" s="107"/>
      <c r="AQ35" s="107"/>
      <c r="AR35" s="107"/>
      <c r="AS35" s="44" t="s">
        <v>17</v>
      </c>
      <c r="AT35" s="296">
        <v>0.7</v>
      </c>
      <c r="AU35" s="35">
        <f>ROUND(ROUND(ROUND(M33*W36,0)*$AB$12,0)*AT35,0)</f>
        <v>291</v>
      </c>
      <c r="AV35" s="31"/>
    </row>
    <row r="36" spans="1:48" ht="14.25" x14ac:dyDescent="0.15">
      <c r="A36" s="32">
        <v>22</v>
      </c>
      <c r="B36" s="32" t="s">
        <v>3020</v>
      </c>
      <c r="C36" s="34" t="s">
        <v>22735</v>
      </c>
      <c r="D36" s="73"/>
      <c r="E36" s="74"/>
      <c r="F36" s="74"/>
      <c r="G36" s="20"/>
      <c r="K36" s="186"/>
      <c r="L36" s="187"/>
      <c r="M36" s="204"/>
      <c r="N36" s="187"/>
      <c r="O36" s="187"/>
      <c r="Q36" s="21"/>
      <c r="R36" s="71"/>
      <c r="S36" s="71"/>
      <c r="T36" s="71"/>
      <c r="U36" s="71"/>
      <c r="V36" s="26" t="s">
        <v>17</v>
      </c>
      <c r="W36" s="195">
        <v>0.96499999999999997</v>
      </c>
      <c r="X36" s="297"/>
      <c r="Y36" s="71"/>
      <c r="Z36" s="54"/>
      <c r="AA36" s="53"/>
      <c r="AB36" s="53"/>
      <c r="AC36" s="59"/>
      <c r="AD36" s="1094"/>
      <c r="AE36" s="1095"/>
      <c r="AF36" s="1095"/>
      <c r="AG36" s="1095"/>
      <c r="AH36" s="1095"/>
      <c r="AI36" s="1096"/>
      <c r="AJ36" s="223" t="s">
        <v>1233</v>
      </c>
      <c r="AK36" s="107"/>
      <c r="AL36" s="107"/>
      <c r="AM36" s="107"/>
      <c r="AN36" s="107"/>
      <c r="AO36" s="107"/>
      <c r="AP36" s="107"/>
      <c r="AQ36" s="107"/>
      <c r="AR36" s="107"/>
      <c r="AS36" s="44" t="s">
        <v>17</v>
      </c>
      <c r="AT36" s="296">
        <v>0.5</v>
      </c>
      <c r="AU36" s="35">
        <f>ROUND(ROUND(ROUND(M33*W36,0)*$AB$12,0)*AT36,0)</f>
        <v>208</v>
      </c>
      <c r="AV36" s="31"/>
    </row>
    <row r="37" spans="1:48" ht="14.25" customHeight="1" x14ac:dyDescent="0.15">
      <c r="A37" s="32">
        <v>22</v>
      </c>
      <c r="B37" s="32">
        <v>7145</v>
      </c>
      <c r="C37" s="34" t="s">
        <v>22736</v>
      </c>
      <c r="D37" s="73"/>
      <c r="E37" s="74"/>
      <c r="F37" s="74"/>
      <c r="G37" s="20"/>
      <c r="J37" s="187"/>
      <c r="K37" s="47" t="s">
        <v>1252</v>
      </c>
      <c r="L37" s="40"/>
      <c r="M37" s="103"/>
      <c r="N37" s="40"/>
      <c r="O37" s="40"/>
      <c r="P37" s="40"/>
      <c r="Q37" s="41"/>
      <c r="R37" s="40"/>
      <c r="S37" s="65"/>
      <c r="T37" s="65"/>
      <c r="U37" s="65"/>
      <c r="V37" s="65"/>
      <c r="W37" s="102"/>
      <c r="X37" s="65"/>
      <c r="Y37" s="65"/>
      <c r="Z37" s="168"/>
      <c r="AA37" s="23"/>
      <c r="AB37" s="23"/>
      <c r="AC37" s="300"/>
      <c r="AD37" s="65"/>
      <c r="AE37" s="65"/>
      <c r="AF37" s="65"/>
      <c r="AG37" s="65"/>
      <c r="AH37" s="65"/>
      <c r="AI37" s="65"/>
      <c r="AJ37" s="65"/>
      <c r="AK37" s="65"/>
      <c r="AL37" s="65"/>
      <c r="AM37" s="65"/>
      <c r="AN37" s="65"/>
      <c r="AO37" s="65"/>
      <c r="AP37" s="65"/>
      <c r="AQ37" s="65"/>
      <c r="AR37" s="65"/>
      <c r="AS37" s="184"/>
      <c r="AT37" s="185"/>
      <c r="AU37" s="35">
        <f>ROUND(M39*$AB$12,0)</f>
        <v>718</v>
      </c>
      <c r="AV37" s="31"/>
    </row>
    <row r="38" spans="1:48" ht="14.25" customHeight="1" x14ac:dyDescent="0.15">
      <c r="A38" s="32">
        <v>22</v>
      </c>
      <c r="B38" s="32">
        <v>7146</v>
      </c>
      <c r="C38" s="34" t="s">
        <v>22737</v>
      </c>
      <c r="D38" s="73"/>
      <c r="E38" s="74"/>
      <c r="F38" s="74"/>
      <c r="G38" s="20"/>
      <c r="J38" s="187"/>
      <c r="K38" s="20"/>
      <c r="M38" s="58"/>
      <c r="Q38" s="21"/>
      <c r="R38" s="187"/>
      <c r="S38" s="53"/>
      <c r="T38" s="53"/>
      <c r="U38" s="53"/>
      <c r="V38" s="53"/>
      <c r="W38" s="188"/>
      <c r="X38" s="53"/>
      <c r="Y38" s="53"/>
      <c r="Z38" s="54"/>
      <c r="AA38" s="53"/>
      <c r="AB38" s="53"/>
      <c r="AC38" s="59"/>
      <c r="AD38" s="1091" t="s">
        <v>1229</v>
      </c>
      <c r="AE38" s="1092"/>
      <c r="AF38" s="1092"/>
      <c r="AG38" s="1092"/>
      <c r="AH38" s="1092"/>
      <c r="AI38" s="1093"/>
      <c r="AJ38" s="223" t="s">
        <v>1230</v>
      </c>
      <c r="AK38" s="107"/>
      <c r="AL38" s="107"/>
      <c r="AM38" s="107"/>
      <c r="AN38" s="107"/>
      <c r="AO38" s="107"/>
      <c r="AP38" s="107"/>
      <c r="AQ38" s="107"/>
      <c r="AR38" s="107"/>
      <c r="AS38" s="44" t="s">
        <v>17</v>
      </c>
      <c r="AT38" s="296">
        <v>0.7</v>
      </c>
      <c r="AU38" s="35">
        <f>ROUND(ROUND(M39*$AB$12,0)*AT38,0)</f>
        <v>503</v>
      </c>
      <c r="AV38" s="31"/>
    </row>
    <row r="39" spans="1:48" ht="14.25" x14ac:dyDescent="0.15">
      <c r="A39" s="32">
        <v>22</v>
      </c>
      <c r="B39" s="32" t="s">
        <v>3024</v>
      </c>
      <c r="C39" s="34" t="s">
        <v>22738</v>
      </c>
      <c r="D39" s="73"/>
      <c r="E39" s="74"/>
      <c r="F39" s="74"/>
      <c r="G39" s="20"/>
      <c r="J39" s="187"/>
      <c r="K39" s="186"/>
      <c r="L39" s="187"/>
      <c r="M39" s="189">
        <f>'7経過的生活介護(基本１） '!M39</f>
        <v>1025</v>
      </c>
      <c r="N39" s="4" t="s">
        <v>21</v>
      </c>
      <c r="P39" s="187"/>
      <c r="Q39" s="21"/>
      <c r="R39" s="187"/>
      <c r="S39" s="53"/>
      <c r="T39" s="53"/>
      <c r="U39" s="53"/>
      <c r="V39" s="53"/>
      <c r="W39" s="188"/>
      <c r="X39" s="53"/>
      <c r="Y39" s="53"/>
      <c r="Z39" s="54"/>
      <c r="AA39" s="53"/>
      <c r="AB39" s="53"/>
      <c r="AC39" s="59"/>
      <c r="AD39" s="1094"/>
      <c r="AE39" s="1095"/>
      <c r="AF39" s="1095"/>
      <c r="AG39" s="1095"/>
      <c r="AH39" s="1095"/>
      <c r="AI39" s="1096"/>
      <c r="AJ39" s="223" t="s">
        <v>1233</v>
      </c>
      <c r="AK39" s="107"/>
      <c r="AL39" s="107"/>
      <c r="AM39" s="107"/>
      <c r="AN39" s="107"/>
      <c r="AO39" s="107"/>
      <c r="AP39" s="107"/>
      <c r="AQ39" s="107"/>
      <c r="AR39" s="107"/>
      <c r="AS39" s="44" t="s">
        <v>17</v>
      </c>
      <c r="AT39" s="296">
        <v>0.5</v>
      </c>
      <c r="AU39" s="35">
        <f>ROUND(ROUND(M39*$AB$12,0)*AT39,0)</f>
        <v>359</v>
      </c>
      <c r="AV39" s="31"/>
    </row>
    <row r="40" spans="1:48" ht="14.25" x14ac:dyDescent="0.15">
      <c r="A40" s="32">
        <v>22</v>
      </c>
      <c r="B40" s="32">
        <v>7147</v>
      </c>
      <c r="C40" s="34" t="s">
        <v>22739</v>
      </c>
      <c r="D40" s="73"/>
      <c r="E40" s="74"/>
      <c r="F40" s="74"/>
      <c r="G40" s="20"/>
      <c r="J40" s="187"/>
      <c r="K40" s="186"/>
      <c r="L40" s="187"/>
      <c r="M40" s="204"/>
      <c r="N40" s="187"/>
      <c r="O40" s="187"/>
      <c r="P40" s="187"/>
      <c r="Q40" s="21"/>
      <c r="R40" s="67" t="s">
        <v>1235</v>
      </c>
      <c r="S40" s="67"/>
      <c r="T40" s="67"/>
      <c r="U40" s="67"/>
      <c r="V40" s="67"/>
      <c r="W40" s="192"/>
      <c r="X40" s="67"/>
      <c r="Y40" s="67"/>
      <c r="Z40" s="54"/>
      <c r="AA40" s="53"/>
      <c r="AB40" s="53"/>
      <c r="AC40" s="59"/>
      <c r="AD40" s="67"/>
      <c r="AE40" s="67"/>
      <c r="AF40" s="67"/>
      <c r="AG40" s="67"/>
      <c r="AH40" s="67"/>
      <c r="AI40" s="67"/>
      <c r="AJ40" s="67"/>
      <c r="AK40" s="67"/>
      <c r="AL40" s="67"/>
      <c r="AM40" s="67"/>
      <c r="AN40" s="67"/>
      <c r="AO40" s="67"/>
      <c r="AP40" s="67"/>
      <c r="AQ40" s="67"/>
      <c r="AR40" s="67"/>
      <c r="AS40" s="65"/>
      <c r="AT40" s="156"/>
      <c r="AU40" s="35">
        <f>ROUND(ROUND(M39*W42,0)*$AB$12,0)</f>
        <v>692</v>
      </c>
      <c r="AV40" s="31"/>
    </row>
    <row r="41" spans="1:48" ht="14.25" customHeight="1" x14ac:dyDescent="0.15">
      <c r="A41" s="32">
        <v>22</v>
      </c>
      <c r="B41" s="32">
        <v>7148</v>
      </c>
      <c r="C41" s="34" t="s">
        <v>22740</v>
      </c>
      <c r="D41" s="73"/>
      <c r="E41" s="74"/>
      <c r="F41" s="74"/>
      <c r="G41" s="20"/>
      <c r="J41" s="187"/>
      <c r="K41" s="186"/>
      <c r="L41" s="187"/>
      <c r="M41" s="204"/>
      <c r="N41" s="187"/>
      <c r="O41" s="187"/>
      <c r="P41" s="187"/>
      <c r="Q41" s="21"/>
      <c r="R41" s="53" t="s">
        <v>1237</v>
      </c>
      <c r="S41" s="53"/>
      <c r="T41" s="53"/>
      <c r="U41" s="53"/>
      <c r="V41" s="53"/>
      <c r="W41" s="188"/>
      <c r="X41" s="53"/>
      <c r="Y41" s="53"/>
      <c r="Z41" s="54"/>
      <c r="AA41" s="53"/>
      <c r="AB41" s="53"/>
      <c r="AC41" s="59"/>
      <c r="AD41" s="1091" t="s">
        <v>1229</v>
      </c>
      <c r="AE41" s="1092"/>
      <c r="AF41" s="1092"/>
      <c r="AG41" s="1092"/>
      <c r="AH41" s="1092"/>
      <c r="AI41" s="1093"/>
      <c r="AJ41" s="223" t="s">
        <v>1230</v>
      </c>
      <c r="AK41" s="107"/>
      <c r="AL41" s="107"/>
      <c r="AM41" s="107"/>
      <c r="AN41" s="107"/>
      <c r="AO41" s="107"/>
      <c r="AP41" s="107"/>
      <c r="AQ41" s="107"/>
      <c r="AR41" s="107"/>
      <c r="AS41" s="44" t="s">
        <v>17</v>
      </c>
      <c r="AT41" s="296">
        <v>0.7</v>
      </c>
      <c r="AU41" s="35">
        <f>ROUND(ROUND(ROUND(M39*W42,0)*$AB$12,0)*AT41,0)</f>
        <v>484</v>
      </c>
      <c r="AV41" s="31"/>
    </row>
    <row r="42" spans="1:48" ht="14.25" x14ac:dyDescent="0.15">
      <c r="A42" s="32">
        <v>22</v>
      </c>
      <c r="B42" s="32" t="s">
        <v>3028</v>
      </c>
      <c r="C42" s="34" t="s">
        <v>22741</v>
      </c>
      <c r="D42" s="73"/>
      <c r="E42" s="74"/>
      <c r="F42" s="74"/>
      <c r="G42" s="20"/>
      <c r="J42" s="187"/>
      <c r="K42" s="186"/>
      <c r="L42" s="187"/>
      <c r="M42" s="204"/>
      <c r="N42" s="187"/>
      <c r="O42" s="187"/>
      <c r="P42" s="187"/>
      <c r="Q42" s="21"/>
      <c r="R42" s="71"/>
      <c r="S42" s="71"/>
      <c r="T42" s="71"/>
      <c r="U42" s="71"/>
      <c r="V42" s="26" t="s">
        <v>17</v>
      </c>
      <c r="W42" s="195">
        <v>0.96499999999999997</v>
      </c>
      <c r="X42" s="297"/>
      <c r="Y42" s="71"/>
      <c r="Z42" s="54"/>
      <c r="AA42" s="53"/>
      <c r="AB42" s="53"/>
      <c r="AC42" s="59"/>
      <c r="AD42" s="1094"/>
      <c r="AE42" s="1095"/>
      <c r="AF42" s="1095"/>
      <c r="AG42" s="1095"/>
      <c r="AH42" s="1095"/>
      <c r="AI42" s="1096"/>
      <c r="AJ42" s="223" t="s">
        <v>1233</v>
      </c>
      <c r="AK42" s="107"/>
      <c r="AL42" s="107"/>
      <c r="AM42" s="107"/>
      <c r="AN42" s="107"/>
      <c r="AO42" s="107"/>
      <c r="AP42" s="107"/>
      <c r="AQ42" s="107"/>
      <c r="AR42" s="107"/>
      <c r="AS42" s="44" t="s">
        <v>17</v>
      </c>
      <c r="AT42" s="296">
        <v>0.5</v>
      </c>
      <c r="AU42" s="35">
        <f>ROUND(ROUND(ROUND(M39*W42,0)*$AB$12,0)*AT42,0)</f>
        <v>346</v>
      </c>
      <c r="AV42" s="31"/>
    </row>
    <row r="43" spans="1:48" ht="14.25" x14ac:dyDescent="0.15">
      <c r="A43" s="32">
        <v>22</v>
      </c>
      <c r="B43" s="32">
        <v>7149</v>
      </c>
      <c r="C43" s="34" t="s">
        <v>22742</v>
      </c>
      <c r="D43" s="73"/>
      <c r="E43" s="74"/>
      <c r="F43" s="74"/>
      <c r="G43" s="20"/>
      <c r="J43" s="187"/>
      <c r="K43" s="47" t="s">
        <v>1261</v>
      </c>
      <c r="L43" s="40"/>
      <c r="M43" s="103"/>
      <c r="N43" s="40"/>
      <c r="O43" s="40"/>
      <c r="P43" s="40"/>
      <c r="Q43" s="41"/>
      <c r="R43" s="40"/>
      <c r="S43" s="65"/>
      <c r="T43" s="65"/>
      <c r="U43" s="65"/>
      <c r="V43" s="65"/>
      <c r="W43" s="102"/>
      <c r="X43" s="65"/>
      <c r="Y43" s="65"/>
      <c r="Z43" s="168"/>
      <c r="AA43" s="23"/>
      <c r="AB43" s="23"/>
      <c r="AC43" s="300"/>
      <c r="AD43" s="65"/>
      <c r="AE43" s="65"/>
      <c r="AF43" s="65"/>
      <c r="AG43" s="65"/>
      <c r="AH43" s="65"/>
      <c r="AI43" s="65"/>
      <c r="AJ43" s="65"/>
      <c r="AK43" s="65"/>
      <c r="AL43" s="65"/>
      <c r="AM43" s="65"/>
      <c r="AN43" s="65"/>
      <c r="AO43" s="65"/>
      <c r="AP43" s="65"/>
      <c r="AQ43" s="65"/>
      <c r="AR43" s="65"/>
      <c r="AS43" s="184"/>
      <c r="AT43" s="185"/>
      <c r="AU43" s="35">
        <f>ROUND(M45*$AB$12,0)</f>
        <v>568</v>
      </c>
      <c r="AV43" s="31"/>
    </row>
    <row r="44" spans="1:48" ht="14.25" customHeight="1" x14ac:dyDescent="0.15">
      <c r="A44" s="32">
        <v>22</v>
      </c>
      <c r="B44" s="32">
        <v>7150</v>
      </c>
      <c r="C44" s="34" t="s">
        <v>22743</v>
      </c>
      <c r="D44" s="73"/>
      <c r="E44" s="74"/>
      <c r="F44" s="74"/>
      <c r="G44" s="20"/>
      <c r="J44" s="187"/>
      <c r="K44" s="20"/>
      <c r="M44" s="58"/>
      <c r="Q44" s="21"/>
      <c r="R44" s="187"/>
      <c r="S44" s="53"/>
      <c r="T44" s="53"/>
      <c r="U44" s="53"/>
      <c r="V44" s="53"/>
      <c r="W44" s="188"/>
      <c r="X44" s="53"/>
      <c r="Y44" s="53"/>
      <c r="Z44" s="54"/>
      <c r="AA44" s="53"/>
      <c r="AB44" s="53"/>
      <c r="AC44" s="59"/>
      <c r="AD44" s="1091" t="s">
        <v>1229</v>
      </c>
      <c r="AE44" s="1092"/>
      <c r="AF44" s="1092"/>
      <c r="AG44" s="1092"/>
      <c r="AH44" s="1092"/>
      <c r="AI44" s="1093"/>
      <c r="AJ44" s="223" t="s">
        <v>1230</v>
      </c>
      <c r="AK44" s="107"/>
      <c r="AL44" s="107"/>
      <c r="AM44" s="107"/>
      <c r="AN44" s="107"/>
      <c r="AO44" s="107"/>
      <c r="AP44" s="107"/>
      <c r="AQ44" s="107"/>
      <c r="AR44" s="107"/>
      <c r="AS44" s="44" t="s">
        <v>17</v>
      </c>
      <c r="AT44" s="296">
        <v>0.7</v>
      </c>
      <c r="AU44" s="35">
        <f>ROUND(ROUND(M45*$AB$12,0)*AT44,0)</f>
        <v>398</v>
      </c>
      <c r="AV44" s="31"/>
    </row>
    <row r="45" spans="1:48" ht="14.25" x14ac:dyDescent="0.15">
      <c r="A45" s="32">
        <v>22</v>
      </c>
      <c r="B45" s="32" t="s">
        <v>3032</v>
      </c>
      <c r="C45" s="34" t="s">
        <v>22744</v>
      </c>
      <c r="D45" s="73"/>
      <c r="E45" s="74"/>
      <c r="F45" s="74"/>
      <c r="G45" s="20"/>
      <c r="J45" s="187"/>
      <c r="K45" s="186"/>
      <c r="L45" s="187"/>
      <c r="M45" s="189">
        <f>'7経過的生活介護(基本１） '!M45</f>
        <v>811</v>
      </c>
      <c r="N45" s="4" t="s">
        <v>21</v>
      </c>
      <c r="P45" s="187"/>
      <c r="Q45" s="21"/>
      <c r="R45" s="187"/>
      <c r="S45" s="53"/>
      <c r="T45" s="53"/>
      <c r="U45" s="53"/>
      <c r="V45" s="53"/>
      <c r="W45" s="188"/>
      <c r="X45" s="53"/>
      <c r="Y45" s="53"/>
      <c r="Z45" s="54"/>
      <c r="AA45" s="53"/>
      <c r="AB45" s="53"/>
      <c r="AC45" s="59"/>
      <c r="AD45" s="1094"/>
      <c r="AE45" s="1095"/>
      <c r="AF45" s="1095"/>
      <c r="AG45" s="1095"/>
      <c r="AH45" s="1095"/>
      <c r="AI45" s="1096"/>
      <c r="AJ45" s="223" t="s">
        <v>1233</v>
      </c>
      <c r="AK45" s="107"/>
      <c r="AL45" s="107"/>
      <c r="AM45" s="107"/>
      <c r="AN45" s="107"/>
      <c r="AO45" s="107"/>
      <c r="AP45" s="107"/>
      <c r="AQ45" s="107"/>
      <c r="AR45" s="107"/>
      <c r="AS45" s="44" t="s">
        <v>17</v>
      </c>
      <c r="AT45" s="296">
        <v>0.5</v>
      </c>
      <c r="AU45" s="35">
        <f>ROUND(ROUND(M45*$AB$12,0)*AT45,0)</f>
        <v>284</v>
      </c>
      <c r="AV45" s="31"/>
    </row>
    <row r="46" spans="1:48" ht="14.25" x14ac:dyDescent="0.15">
      <c r="A46" s="32">
        <v>22</v>
      </c>
      <c r="B46" s="32">
        <v>7151</v>
      </c>
      <c r="C46" s="34" t="s">
        <v>22745</v>
      </c>
      <c r="D46" s="73"/>
      <c r="E46" s="74"/>
      <c r="F46" s="74"/>
      <c r="G46" s="20"/>
      <c r="J46" s="187"/>
      <c r="K46" s="186"/>
      <c r="L46" s="187"/>
      <c r="M46" s="204"/>
      <c r="N46" s="187"/>
      <c r="O46" s="187"/>
      <c r="P46" s="187"/>
      <c r="Q46" s="21"/>
      <c r="R46" s="67" t="s">
        <v>1235</v>
      </c>
      <c r="S46" s="67"/>
      <c r="T46" s="67"/>
      <c r="U46" s="67"/>
      <c r="V46" s="67"/>
      <c r="W46" s="192"/>
      <c r="X46" s="67"/>
      <c r="Y46" s="67"/>
      <c r="Z46" s="54"/>
      <c r="AA46" s="53"/>
      <c r="AB46" s="53"/>
      <c r="AC46" s="59"/>
      <c r="AD46" s="67"/>
      <c r="AE46" s="67"/>
      <c r="AF46" s="67"/>
      <c r="AG46" s="67"/>
      <c r="AH46" s="67"/>
      <c r="AI46" s="67"/>
      <c r="AJ46" s="67"/>
      <c r="AK46" s="67"/>
      <c r="AL46" s="67"/>
      <c r="AM46" s="67"/>
      <c r="AN46" s="67"/>
      <c r="AO46" s="67"/>
      <c r="AP46" s="67"/>
      <c r="AQ46" s="67"/>
      <c r="AR46" s="67"/>
      <c r="AS46" s="65"/>
      <c r="AT46" s="156"/>
      <c r="AU46" s="35">
        <f>ROUND(ROUND(M45*W48,0)*$AB$12,0)</f>
        <v>548</v>
      </c>
      <c r="AV46" s="31"/>
    </row>
    <row r="47" spans="1:48" ht="14.25" customHeight="1" x14ac:dyDescent="0.15">
      <c r="A47" s="32">
        <v>22</v>
      </c>
      <c r="B47" s="32">
        <v>7152</v>
      </c>
      <c r="C47" s="34" t="s">
        <v>22746</v>
      </c>
      <c r="D47" s="73"/>
      <c r="E47" s="74"/>
      <c r="F47" s="74"/>
      <c r="G47" s="20"/>
      <c r="J47" s="187"/>
      <c r="K47" s="186"/>
      <c r="L47" s="187"/>
      <c r="M47" s="204"/>
      <c r="N47" s="187"/>
      <c r="O47" s="187"/>
      <c r="P47" s="187"/>
      <c r="Q47" s="21"/>
      <c r="R47" s="53" t="s">
        <v>1237</v>
      </c>
      <c r="S47" s="53"/>
      <c r="T47" s="53"/>
      <c r="U47" s="53"/>
      <c r="V47" s="53"/>
      <c r="W47" s="188"/>
      <c r="X47" s="53"/>
      <c r="Y47" s="53"/>
      <c r="Z47" s="54"/>
      <c r="AA47" s="53"/>
      <c r="AB47" s="53"/>
      <c r="AC47" s="59"/>
      <c r="AD47" s="1091" t="s">
        <v>1229</v>
      </c>
      <c r="AE47" s="1092"/>
      <c r="AF47" s="1092"/>
      <c r="AG47" s="1092"/>
      <c r="AH47" s="1092"/>
      <c r="AI47" s="1093"/>
      <c r="AJ47" s="223" t="s">
        <v>1230</v>
      </c>
      <c r="AK47" s="107"/>
      <c r="AL47" s="107"/>
      <c r="AM47" s="107"/>
      <c r="AN47" s="107"/>
      <c r="AO47" s="107"/>
      <c r="AP47" s="107"/>
      <c r="AQ47" s="107"/>
      <c r="AR47" s="107"/>
      <c r="AS47" s="44" t="s">
        <v>17</v>
      </c>
      <c r="AT47" s="296">
        <v>0.7</v>
      </c>
      <c r="AU47" s="35">
        <f>ROUND(ROUND(ROUND(M45*W48,0)*$AB$12,0)*AT47,0)</f>
        <v>384</v>
      </c>
      <c r="AV47" s="31"/>
    </row>
    <row r="48" spans="1:48" ht="14.25" x14ac:dyDescent="0.15">
      <c r="A48" s="32">
        <v>22</v>
      </c>
      <c r="B48" s="32" t="s">
        <v>3036</v>
      </c>
      <c r="C48" s="34" t="s">
        <v>22747</v>
      </c>
      <c r="D48" s="73"/>
      <c r="E48" s="74"/>
      <c r="F48" s="74"/>
      <c r="G48" s="20"/>
      <c r="J48" s="187"/>
      <c r="K48" s="186"/>
      <c r="L48" s="187"/>
      <c r="M48" s="204"/>
      <c r="N48" s="187"/>
      <c r="O48" s="187"/>
      <c r="P48" s="187"/>
      <c r="Q48" s="21"/>
      <c r="R48" s="71"/>
      <c r="S48" s="71"/>
      <c r="T48" s="71"/>
      <c r="U48" s="71"/>
      <c r="V48" s="26" t="s">
        <v>17</v>
      </c>
      <c r="W48" s="195">
        <v>0.96499999999999997</v>
      </c>
      <c r="X48" s="297"/>
      <c r="Y48" s="71"/>
      <c r="Z48" s="54"/>
      <c r="AA48" s="53"/>
      <c r="AB48" s="53"/>
      <c r="AC48" s="59"/>
      <c r="AD48" s="1094"/>
      <c r="AE48" s="1095"/>
      <c r="AF48" s="1095"/>
      <c r="AG48" s="1095"/>
      <c r="AH48" s="1095"/>
      <c r="AI48" s="1096"/>
      <c r="AJ48" s="223" t="s">
        <v>1233</v>
      </c>
      <c r="AK48" s="107"/>
      <c r="AL48" s="107"/>
      <c r="AM48" s="107"/>
      <c r="AN48" s="107"/>
      <c r="AO48" s="107"/>
      <c r="AP48" s="107"/>
      <c r="AQ48" s="107"/>
      <c r="AR48" s="107"/>
      <c r="AS48" s="44" t="s">
        <v>17</v>
      </c>
      <c r="AT48" s="296">
        <v>0.5</v>
      </c>
      <c r="AU48" s="35">
        <f>ROUND(ROUND(ROUND(M45*W48,0)*$AB$12,0)*AT48,0)</f>
        <v>274</v>
      </c>
      <c r="AV48" s="31"/>
    </row>
    <row r="49" spans="1:48" ht="14.25" x14ac:dyDescent="0.15">
      <c r="A49" s="32">
        <v>22</v>
      </c>
      <c r="B49" s="32">
        <v>7161</v>
      </c>
      <c r="C49" s="34" t="s">
        <v>22748</v>
      </c>
      <c r="D49" s="73"/>
      <c r="E49" s="74"/>
      <c r="F49" s="74"/>
      <c r="G49" s="47" t="s">
        <v>1295</v>
      </c>
      <c r="H49" s="40"/>
      <c r="I49" s="40"/>
      <c r="J49" s="184"/>
      <c r="K49" s="40"/>
      <c r="L49" s="184"/>
      <c r="M49" s="185"/>
      <c r="N49" s="184"/>
      <c r="O49" s="184"/>
      <c r="P49" s="184"/>
      <c r="Q49" s="41"/>
      <c r="R49" s="40"/>
      <c r="S49" s="65"/>
      <c r="T49" s="65"/>
      <c r="U49" s="65"/>
      <c r="V49" s="65"/>
      <c r="W49" s="102"/>
      <c r="X49" s="65"/>
      <c r="Y49" s="65"/>
      <c r="Z49" s="168"/>
      <c r="AA49" s="23"/>
      <c r="AB49" s="23"/>
      <c r="AC49" s="300"/>
      <c r="AD49" s="65"/>
      <c r="AE49" s="65"/>
      <c r="AF49" s="65"/>
      <c r="AG49" s="65"/>
      <c r="AH49" s="65"/>
      <c r="AI49" s="65"/>
      <c r="AJ49" s="65"/>
      <c r="AK49" s="65"/>
      <c r="AL49" s="65"/>
      <c r="AM49" s="65"/>
      <c r="AN49" s="65"/>
      <c r="AO49" s="65"/>
      <c r="AP49" s="65"/>
      <c r="AQ49" s="65"/>
      <c r="AR49" s="65"/>
      <c r="AS49" s="184"/>
      <c r="AT49" s="185"/>
      <c r="AU49" s="35">
        <f>ROUND(M51*$AB$12,0)</f>
        <v>542</v>
      </c>
      <c r="AV49" s="31"/>
    </row>
    <row r="50" spans="1:48" ht="14.25" customHeight="1" x14ac:dyDescent="0.15">
      <c r="A50" s="32">
        <v>22</v>
      </c>
      <c r="B50" s="32">
        <v>7162</v>
      </c>
      <c r="C50" s="34" t="s">
        <v>22749</v>
      </c>
      <c r="D50" s="73"/>
      <c r="E50" s="74"/>
      <c r="F50" s="74"/>
      <c r="G50" s="20"/>
      <c r="J50" s="187"/>
      <c r="L50" s="187"/>
      <c r="M50" s="204"/>
      <c r="N50" s="187"/>
      <c r="O50" s="187"/>
      <c r="P50" s="187"/>
      <c r="Q50" s="21"/>
      <c r="R50" s="187"/>
      <c r="S50" s="53"/>
      <c r="T50" s="53"/>
      <c r="U50" s="53"/>
      <c r="V50" s="53"/>
      <c r="W50" s="188"/>
      <c r="X50" s="53"/>
      <c r="Y50" s="53"/>
      <c r="Z50" s="54"/>
      <c r="AA50" s="53"/>
      <c r="AB50" s="53"/>
      <c r="AC50" s="59"/>
      <c r="AD50" s="1091" t="s">
        <v>1229</v>
      </c>
      <c r="AE50" s="1092"/>
      <c r="AF50" s="1092"/>
      <c r="AG50" s="1092"/>
      <c r="AH50" s="1092"/>
      <c r="AI50" s="1093"/>
      <c r="AJ50" s="223" t="s">
        <v>1230</v>
      </c>
      <c r="AK50" s="107"/>
      <c r="AL50" s="107"/>
      <c r="AM50" s="107"/>
      <c r="AN50" s="107"/>
      <c r="AO50" s="107"/>
      <c r="AP50" s="107"/>
      <c r="AQ50" s="107"/>
      <c r="AR50" s="107"/>
      <c r="AS50" s="44" t="s">
        <v>17</v>
      </c>
      <c r="AT50" s="296">
        <v>0.7</v>
      </c>
      <c r="AU50" s="35">
        <f>ROUND(ROUND(M51*$AB$12,0)*AT50,0)</f>
        <v>379</v>
      </c>
      <c r="AV50" s="31"/>
    </row>
    <row r="51" spans="1:48" ht="14.25" x14ac:dyDescent="0.15">
      <c r="A51" s="32">
        <v>22</v>
      </c>
      <c r="B51" s="32" t="s">
        <v>3040</v>
      </c>
      <c r="C51" s="34" t="s">
        <v>22750</v>
      </c>
      <c r="D51" s="73"/>
      <c r="E51" s="74"/>
      <c r="F51" s="74"/>
      <c r="G51" s="20"/>
      <c r="J51" s="187"/>
      <c r="L51" s="187"/>
      <c r="M51" s="189">
        <f>'7経過的生活介護(基本１） '!M51</f>
        <v>774</v>
      </c>
      <c r="N51" s="4" t="s">
        <v>21</v>
      </c>
      <c r="P51" s="187"/>
      <c r="Q51" s="21"/>
      <c r="R51" s="187"/>
      <c r="S51" s="53"/>
      <c r="T51" s="53"/>
      <c r="U51" s="53"/>
      <c r="V51" s="53"/>
      <c r="W51" s="188"/>
      <c r="X51" s="53"/>
      <c r="Y51" s="53"/>
      <c r="Z51" s="54"/>
      <c r="AA51" s="53"/>
      <c r="AB51" s="53"/>
      <c r="AC51" s="59"/>
      <c r="AD51" s="1094"/>
      <c r="AE51" s="1095"/>
      <c r="AF51" s="1095"/>
      <c r="AG51" s="1095"/>
      <c r="AH51" s="1095"/>
      <c r="AI51" s="1096"/>
      <c r="AJ51" s="223" t="s">
        <v>1233</v>
      </c>
      <c r="AK51" s="107"/>
      <c r="AL51" s="107"/>
      <c r="AM51" s="107"/>
      <c r="AN51" s="107"/>
      <c r="AO51" s="107"/>
      <c r="AP51" s="107"/>
      <c r="AQ51" s="107"/>
      <c r="AR51" s="107"/>
      <c r="AS51" s="44" t="s">
        <v>17</v>
      </c>
      <c r="AT51" s="296">
        <v>0.5</v>
      </c>
      <c r="AU51" s="35">
        <f>ROUND(ROUND(M51*$AB$12,0)*AT51,0)</f>
        <v>271</v>
      </c>
      <c r="AV51" s="31"/>
    </row>
    <row r="52" spans="1:48" ht="14.25" x14ac:dyDescent="0.15">
      <c r="A52" s="32">
        <v>22</v>
      </c>
      <c r="B52" s="32">
        <v>7163</v>
      </c>
      <c r="C52" s="34" t="s">
        <v>22751</v>
      </c>
      <c r="D52" s="73"/>
      <c r="E52" s="74"/>
      <c r="F52" s="74"/>
      <c r="G52" s="20"/>
      <c r="J52" s="187"/>
      <c r="L52" s="187"/>
      <c r="M52" s="204"/>
      <c r="N52" s="187"/>
      <c r="O52" s="187"/>
      <c r="P52" s="187"/>
      <c r="Q52" s="21"/>
      <c r="R52" s="67" t="s">
        <v>1235</v>
      </c>
      <c r="S52" s="67"/>
      <c r="T52" s="67"/>
      <c r="U52" s="67"/>
      <c r="V52" s="67"/>
      <c r="W52" s="192"/>
      <c r="X52" s="67"/>
      <c r="Y52" s="67"/>
      <c r="Z52" s="54"/>
      <c r="AA52" s="53"/>
      <c r="AB52" s="53"/>
      <c r="AC52" s="59"/>
      <c r="AD52" s="67"/>
      <c r="AE52" s="67"/>
      <c r="AF52" s="67"/>
      <c r="AG52" s="67"/>
      <c r="AH52" s="67"/>
      <c r="AI52" s="67"/>
      <c r="AJ52" s="67"/>
      <c r="AK52" s="67"/>
      <c r="AL52" s="67"/>
      <c r="AM52" s="67"/>
      <c r="AN52" s="67"/>
      <c r="AO52" s="67"/>
      <c r="AP52" s="67"/>
      <c r="AQ52" s="67"/>
      <c r="AR52" s="67"/>
      <c r="AS52" s="65"/>
      <c r="AT52" s="156"/>
      <c r="AU52" s="35">
        <f>ROUND(ROUND(M51*W54,0)*$AB$12,0)</f>
        <v>523</v>
      </c>
      <c r="AV52" s="31"/>
    </row>
    <row r="53" spans="1:48" ht="14.25" customHeight="1" x14ac:dyDescent="0.15">
      <c r="A53" s="32">
        <v>22</v>
      </c>
      <c r="B53" s="32">
        <v>7164</v>
      </c>
      <c r="C53" s="34" t="s">
        <v>22752</v>
      </c>
      <c r="D53" s="73"/>
      <c r="E53" s="74"/>
      <c r="F53" s="74"/>
      <c r="G53" s="20"/>
      <c r="J53" s="187"/>
      <c r="L53" s="187"/>
      <c r="M53" s="204"/>
      <c r="N53" s="187"/>
      <c r="O53" s="187"/>
      <c r="P53" s="187"/>
      <c r="Q53" s="21"/>
      <c r="R53" s="53" t="s">
        <v>1237</v>
      </c>
      <c r="S53" s="53"/>
      <c r="T53" s="53"/>
      <c r="U53" s="53"/>
      <c r="V53" s="53"/>
      <c r="W53" s="188"/>
      <c r="X53" s="53"/>
      <c r="Y53" s="53"/>
      <c r="Z53" s="54"/>
      <c r="AA53" s="53"/>
      <c r="AB53" s="53"/>
      <c r="AC53" s="59"/>
      <c r="AD53" s="1091" t="s">
        <v>1229</v>
      </c>
      <c r="AE53" s="1092"/>
      <c r="AF53" s="1092"/>
      <c r="AG53" s="1092"/>
      <c r="AH53" s="1092"/>
      <c r="AI53" s="1093"/>
      <c r="AJ53" s="223" t="s">
        <v>1230</v>
      </c>
      <c r="AK53" s="107"/>
      <c r="AL53" s="107"/>
      <c r="AM53" s="107"/>
      <c r="AN53" s="107"/>
      <c r="AO53" s="107"/>
      <c r="AP53" s="107"/>
      <c r="AQ53" s="107"/>
      <c r="AR53" s="107"/>
      <c r="AS53" s="44" t="s">
        <v>17</v>
      </c>
      <c r="AT53" s="296">
        <v>0.7</v>
      </c>
      <c r="AU53" s="35">
        <f>ROUND(ROUND(ROUND(M51*W54,0)*$AB$12,0)*AT53,0)</f>
        <v>366</v>
      </c>
      <c r="AV53" s="31"/>
    </row>
    <row r="54" spans="1:48" ht="14.25" x14ac:dyDescent="0.15">
      <c r="A54" s="32">
        <v>22</v>
      </c>
      <c r="B54" s="32" t="s">
        <v>3044</v>
      </c>
      <c r="C54" s="34" t="s">
        <v>22753</v>
      </c>
      <c r="D54" s="73"/>
      <c r="E54" s="74"/>
      <c r="F54" s="74"/>
      <c r="G54" s="20"/>
      <c r="J54" s="187"/>
      <c r="L54" s="187"/>
      <c r="M54" s="204"/>
      <c r="N54" s="187"/>
      <c r="O54" s="187"/>
      <c r="P54" s="187"/>
      <c r="Q54" s="21"/>
      <c r="R54" s="71"/>
      <c r="S54" s="71"/>
      <c r="T54" s="71"/>
      <c r="U54" s="71"/>
      <c r="V54" s="26" t="s">
        <v>17</v>
      </c>
      <c r="W54" s="195">
        <v>0.96499999999999997</v>
      </c>
      <c r="X54" s="297"/>
      <c r="Y54" s="71"/>
      <c r="Z54" s="54"/>
      <c r="AA54" s="53"/>
      <c r="AB54" s="53"/>
      <c r="AC54" s="59"/>
      <c r="AD54" s="1094"/>
      <c r="AE54" s="1095"/>
      <c r="AF54" s="1095"/>
      <c r="AG54" s="1095"/>
      <c r="AH54" s="1095"/>
      <c r="AI54" s="1096"/>
      <c r="AJ54" s="223" t="s">
        <v>1233</v>
      </c>
      <c r="AK54" s="107"/>
      <c r="AL54" s="107"/>
      <c r="AM54" s="107"/>
      <c r="AN54" s="107"/>
      <c r="AO54" s="107"/>
      <c r="AP54" s="107"/>
      <c r="AQ54" s="107"/>
      <c r="AR54" s="107"/>
      <c r="AS54" s="44" t="s">
        <v>17</v>
      </c>
      <c r="AT54" s="296">
        <v>0.5</v>
      </c>
      <c r="AU54" s="35">
        <f>ROUND(ROUND(ROUND(M51*W54,0)*$AB$12,0)*AT54,0)</f>
        <v>262</v>
      </c>
      <c r="AV54" s="31"/>
    </row>
    <row r="55" spans="1:48" ht="14.25" x14ac:dyDescent="0.15">
      <c r="A55" s="32">
        <v>22</v>
      </c>
      <c r="B55" s="32">
        <v>7171</v>
      </c>
      <c r="C55" s="34" t="s">
        <v>22754</v>
      </c>
      <c r="D55" s="73"/>
      <c r="E55" s="74"/>
      <c r="F55" s="74"/>
      <c r="G55" s="47" t="s">
        <v>1304</v>
      </c>
      <c r="H55" s="40"/>
      <c r="I55" s="40"/>
      <c r="J55" s="184"/>
      <c r="K55" s="40"/>
      <c r="L55" s="184"/>
      <c r="M55" s="185"/>
      <c r="N55" s="184"/>
      <c r="O55" s="184"/>
      <c r="P55" s="184"/>
      <c r="Q55" s="41"/>
      <c r="R55" s="40"/>
      <c r="S55" s="65"/>
      <c r="T55" s="65"/>
      <c r="U55" s="65"/>
      <c r="V55" s="65"/>
      <c r="W55" s="102"/>
      <c r="X55" s="65"/>
      <c r="Y55" s="65"/>
      <c r="Z55" s="168"/>
      <c r="AA55" s="23"/>
      <c r="AB55" s="23"/>
      <c r="AC55" s="300"/>
      <c r="AD55" s="65"/>
      <c r="AE55" s="65"/>
      <c r="AF55" s="65"/>
      <c r="AG55" s="65"/>
      <c r="AH55" s="65"/>
      <c r="AI55" s="65"/>
      <c r="AJ55" s="65"/>
      <c r="AK55" s="65"/>
      <c r="AL55" s="65"/>
      <c r="AM55" s="65"/>
      <c r="AN55" s="65"/>
      <c r="AO55" s="65"/>
      <c r="AP55" s="65"/>
      <c r="AQ55" s="65"/>
      <c r="AR55" s="65"/>
      <c r="AS55" s="184"/>
      <c r="AT55" s="185"/>
      <c r="AU55" s="35">
        <f>ROUND(M57*$AB$12,0)</f>
        <v>453</v>
      </c>
      <c r="AV55" s="31"/>
    </row>
    <row r="56" spans="1:48" ht="14.25" customHeight="1" x14ac:dyDescent="0.15">
      <c r="A56" s="32">
        <v>22</v>
      </c>
      <c r="B56" s="32">
        <v>7172</v>
      </c>
      <c r="C56" s="34" t="s">
        <v>22755</v>
      </c>
      <c r="D56" s="73"/>
      <c r="E56" s="74"/>
      <c r="F56" s="74"/>
      <c r="G56" s="20"/>
      <c r="J56" s="187"/>
      <c r="L56" s="187"/>
      <c r="M56" s="204"/>
      <c r="N56" s="187"/>
      <c r="O56" s="187"/>
      <c r="P56" s="187"/>
      <c r="Q56" s="21"/>
      <c r="R56" s="187"/>
      <c r="S56" s="53"/>
      <c r="T56" s="53"/>
      <c r="U56" s="53"/>
      <c r="V56" s="53"/>
      <c r="W56" s="188"/>
      <c r="X56" s="53"/>
      <c r="Y56" s="53"/>
      <c r="Z56" s="54"/>
      <c r="AA56" s="53"/>
      <c r="AB56" s="53"/>
      <c r="AC56" s="59"/>
      <c r="AD56" s="1091" t="s">
        <v>1229</v>
      </c>
      <c r="AE56" s="1092"/>
      <c r="AF56" s="1092"/>
      <c r="AG56" s="1092"/>
      <c r="AH56" s="1092"/>
      <c r="AI56" s="1093"/>
      <c r="AJ56" s="223" t="s">
        <v>1230</v>
      </c>
      <c r="AK56" s="107"/>
      <c r="AL56" s="107"/>
      <c r="AM56" s="107"/>
      <c r="AN56" s="107"/>
      <c r="AO56" s="107"/>
      <c r="AP56" s="107"/>
      <c r="AQ56" s="107"/>
      <c r="AR56" s="107"/>
      <c r="AS56" s="44" t="s">
        <v>17</v>
      </c>
      <c r="AT56" s="296">
        <v>0.7</v>
      </c>
      <c r="AU56" s="35">
        <f>ROUND(ROUND(M57*$AB$12,0)*AT56,0)</f>
        <v>317</v>
      </c>
      <c r="AV56" s="31"/>
    </row>
    <row r="57" spans="1:48" ht="14.25" x14ac:dyDescent="0.15">
      <c r="A57" s="32">
        <v>22</v>
      </c>
      <c r="B57" s="32" t="s">
        <v>3048</v>
      </c>
      <c r="C57" s="34" t="s">
        <v>22756</v>
      </c>
      <c r="D57" s="73"/>
      <c r="E57" s="74"/>
      <c r="F57" s="74"/>
      <c r="G57" s="20"/>
      <c r="J57" s="187"/>
      <c r="L57" s="187"/>
      <c r="M57" s="189">
        <f>'7経過的生活介護(基本１） '!M57</f>
        <v>647</v>
      </c>
      <c r="N57" s="4" t="s">
        <v>21</v>
      </c>
      <c r="P57" s="187"/>
      <c r="Q57" s="21"/>
      <c r="R57" s="187"/>
      <c r="S57" s="53"/>
      <c r="T57" s="53"/>
      <c r="U57" s="53"/>
      <c r="V57" s="53"/>
      <c r="W57" s="188"/>
      <c r="X57" s="53"/>
      <c r="Y57" s="53"/>
      <c r="Z57" s="54"/>
      <c r="AA57" s="53"/>
      <c r="AB57" s="53"/>
      <c r="AC57" s="59"/>
      <c r="AD57" s="1094"/>
      <c r="AE57" s="1095"/>
      <c r="AF57" s="1095"/>
      <c r="AG57" s="1095"/>
      <c r="AH57" s="1095"/>
      <c r="AI57" s="1096"/>
      <c r="AJ57" s="223" t="s">
        <v>1233</v>
      </c>
      <c r="AK57" s="107"/>
      <c r="AL57" s="107"/>
      <c r="AM57" s="107"/>
      <c r="AN57" s="107"/>
      <c r="AO57" s="107"/>
      <c r="AP57" s="107"/>
      <c r="AQ57" s="107"/>
      <c r="AR57" s="107"/>
      <c r="AS57" s="44" t="s">
        <v>17</v>
      </c>
      <c r="AT57" s="296">
        <v>0.5</v>
      </c>
      <c r="AU57" s="35">
        <f>ROUND(ROUND(M57*$AB$12,0)*AT57,0)</f>
        <v>227</v>
      </c>
      <c r="AV57" s="31"/>
    </row>
    <row r="58" spans="1:48" ht="14.25" x14ac:dyDescent="0.15">
      <c r="A58" s="32">
        <v>22</v>
      </c>
      <c r="B58" s="32">
        <v>7173</v>
      </c>
      <c r="C58" s="34" t="s">
        <v>22757</v>
      </c>
      <c r="D58" s="73"/>
      <c r="E58" s="74"/>
      <c r="F58" s="74"/>
      <c r="G58" s="20"/>
      <c r="J58" s="187"/>
      <c r="L58" s="187"/>
      <c r="M58" s="204"/>
      <c r="N58" s="187"/>
      <c r="O58" s="187"/>
      <c r="P58" s="187"/>
      <c r="Q58" s="21"/>
      <c r="R58" s="67" t="s">
        <v>1235</v>
      </c>
      <c r="S58" s="67"/>
      <c r="T58" s="67"/>
      <c r="U58" s="67"/>
      <c r="V58" s="67"/>
      <c r="W58" s="192"/>
      <c r="X58" s="67"/>
      <c r="Y58" s="67"/>
      <c r="Z58" s="54"/>
      <c r="AA58" s="53"/>
      <c r="AB58" s="53"/>
      <c r="AC58" s="59"/>
      <c r="AD58" s="67"/>
      <c r="AE58" s="67"/>
      <c r="AF58" s="67"/>
      <c r="AG58" s="67"/>
      <c r="AH58" s="67"/>
      <c r="AI58" s="67"/>
      <c r="AJ58" s="67"/>
      <c r="AK58" s="67"/>
      <c r="AL58" s="67"/>
      <c r="AM58" s="67"/>
      <c r="AN58" s="67"/>
      <c r="AO58" s="67"/>
      <c r="AP58" s="67"/>
      <c r="AQ58" s="67"/>
      <c r="AR58" s="67"/>
      <c r="AS58" s="65"/>
      <c r="AT58" s="156"/>
      <c r="AU58" s="35">
        <f>ROUND(ROUND(M57*W60,0)*$AB$12,0)</f>
        <v>437</v>
      </c>
      <c r="AV58" s="31"/>
    </row>
    <row r="59" spans="1:48" ht="14.25" customHeight="1" x14ac:dyDescent="0.15">
      <c r="A59" s="32">
        <v>22</v>
      </c>
      <c r="B59" s="32">
        <v>7174</v>
      </c>
      <c r="C59" s="34" t="s">
        <v>22758</v>
      </c>
      <c r="D59" s="73"/>
      <c r="E59" s="74"/>
      <c r="F59" s="74"/>
      <c r="G59" s="20"/>
      <c r="J59" s="187"/>
      <c r="L59" s="187"/>
      <c r="M59" s="204"/>
      <c r="N59" s="187"/>
      <c r="O59" s="187"/>
      <c r="P59" s="187"/>
      <c r="Q59" s="21"/>
      <c r="R59" s="53" t="s">
        <v>1237</v>
      </c>
      <c r="S59" s="53"/>
      <c r="T59" s="53"/>
      <c r="U59" s="53"/>
      <c r="V59" s="53"/>
      <c r="W59" s="188"/>
      <c r="X59" s="53"/>
      <c r="Y59" s="53"/>
      <c r="Z59" s="54"/>
      <c r="AA59" s="53"/>
      <c r="AB59" s="53"/>
      <c r="AC59" s="59"/>
      <c r="AD59" s="1091" t="s">
        <v>1229</v>
      </c>
      <c r="AE59" s="1092"/>
      <c r="AF59" s="1092"/>
      <c r="AG59" s="1092"/>
      <c r="AH59" s="1092"/>
      <c r="AI59" s="1093"/>
      <c r="AJ59" s="223" t="s">
        <v>1230</v>
      </c>
      <c r="AK59" s="107"/>
      <c r="AL59" s="107"/>
      <c r="AM59" s="107"/>
      <c r="AN59" s="107"/>
      <c r="AO59" s="107"/>
      <c r="AP59" s="107"/>
      <c r="AQ59" s="107"/>
      <c r="AR59" s="107"/>
      <c r="AS59" s="44" t="s">
        <v>17</v>
      </c>
      <c r="AT59" s="296">
        <v>0.7</v>
      </c>
      <c r="AU59" s="35">
        <f>ROUND(ROUND(ROUND(M57*W60,0)*$AB$12,0)*AT59,0)</f>
        <v>306</v>
      </c>
      <c r="AV59" s="31"/>
    </row>
    <row r="60" spans="1:48" ht="14.25" x14ac:dyDescent="0.15">
      <c r="A60" s="32">
        <v>22</v>
      </c>
      <c r="B60" s="32" t="s">
        <v>3052</v>
      </c>
      <c r="C60" s="34" t="s">
        <v>22759</v>
      </c>
      <c r="D60" s="73"/>
      <c r="E60" s="74"/>
      <c r="F60" s="74"/>
      <c r="G60" s="20"/>
      <c r="J60" s="187"/>
      <c r="L60" s="187"/>
      <c r="M60" s="204"/>
      <c r="N60" s="187"/>
      <c r="O60" s="187"/>
      <c r="P60" s="187"/>
      <c r="Q60" s="21"/>
      <c r="R60" s="71"/>
      <c r="S60" s="71"/>
      <c r="T60" s="71"/>
      <c r="U60" s="71"/>
      <c r="V60" s="26" t="s">
        <v>17</v>
      </c>
      <c r="W60" s="195">
        <v>0.96499999999999997</v>
      </c>
      <c r="X60" s="297"/>
      <c r="Y60" s="71"/>
      <c r="Z60" s="54"/>
      <c r="AA60" s="53"/>
      <c r="AB60" s="53"/>
      <c r="AC60" s="59"/>
      <c r="AD60" s="1094"/>
      <c r="AE60" s="1095"/>
      <c r="AF60" s="1095"/>
      <c r="AG60" s="1095"/>
      <c r="AH60" s="1095"/>
      <c r="AI60" s="1096"/>
      <c r="AJ60" s="223" t="s">
        <v>1233</v>
      </c>
      <c r="AK60" s="107"/>
      <c r="AL60" s="107"/>
      <c r="AM60" s="107"/>
      <c r="AN60" s="107"/>
      <c r="AO60" s="107"/>
      <c r="AP60" s="107"/>
      <c r="AQ60" s="107"/>
      <c r="AR60" s="107"/>
      <c r="AS60" s="44" t="s">
        <v>17</v>
      </c>
      <c r="AT60" s="296">
        <v>0.5</v>
      </c>
      <c r="AU60" s="35">
        <f>ROUND(ROUND(ROUND(M57*W60,0)*$AB$12,0)*AT60,0)</f>
        <v>219</v>
      </c>
      <c r="AV60" s="31"/>
    </row>
    <row r="61" spans="1:48" ht="14.25" x14ac:dyDescent="0.15">
      <c r="A61" s="32">
        <v>22</v>
      </c>
      <c r="B61" s="32">
        <v>7181</v>
      </c>
      <c r="C61" s="34" t="s">
        <v>22760</v>
      </c>
      <c r="D61" s="73"/>
      <c r="E61" s="74"/>
      <c r="F61" s="74"/>
      <c r="G61" s="47" t="s">
        <v>1313</v>
      </c>
      <c r="H61" s="40"/>
      <c r="I61" s="40"/>
      <c r="J61" s="184"/>
      <c r="K61" s="40"/>
      <c r="L61" s="184"/>
      <c r="M61" s="185"/>
      <c r="N61" s="184"/>
      <c r="O61" s="184"/>
      <c r="P61" s="184"/>
      <c r="Q61" s="41"/>
      <c r="R61" s="40"/>
      <c r="S61" s="65"/>
      <c r="T61" s="65"/>
      <c r="U61" s="65"/>
      <c r="V61" s="65"/>
      <c r="W61" s="102"/>
      <c r="X61" s="65"/>
      <c r="Y61" s="65"/>
      <c r="Z61" s="168"/>
      <c r="AA61" s="23"/>
      <c r="AB61" s="23"/>
      <c r="AC61" s="300"/>
      <c r="AD61" s="65"/>
      <c r="AE61" s="65"/>
      <c r="AF61" s="65"/>
      <c r="AG61" s="65"/>
      <c r="AH61" s="65"/>
      <c r="AI61" s="65"/>
      <c r="AJ61" s="65"/>
      <c r="AK61" s="65"/>
      <c r="AL61" s="65"/>
      <c r="AM61" s="65"/>
      <c r="AN61" s="65"/>
      <c r="AO61" s="65"/>
      <c r="AP61" s="65"/>
      <c r="AQ61" s="65"/>
      <c r="AR61" s="65"/>
      <c r="AS61" s="184"/>
      <c r="AT61" s="185"/>
      <c r="AU61" s="35">
        <f>ROUND(M63*$AB$12,0)</f>
        <v>404</v>
      </c>
      <c r="AV61" s="31"/>
    </row>
    <row r="62" spans="1:48" ht="14.25" customHeight="1" x14ac:dyDescent="0.15">
      <c r="A62" s="32">
        <v>22</v>
      </c>
      <c r="B62" s="32">
        <v>7182</v>
      </c>
      <c r="C62" s="34" t="s">
        <v>22761</v>
      </c>
      <c r="D62" s="73"/>
      <c r="E62" s="74"/>
      <c r="F62" s="74"/>
      <c r="G62" s="20"/>
      <c r="J62" s="187"/>
      <c r="L62" s="187"/>
      <c r="M62" s="204"/>
      <c r="N62" s="187"/>
      <c r="O62" s="187"/>
      <c r="P62" s="187"/>
      <c r="Q62" s="21"/>
      <c r="R62" s="187"/>
      <c r="S62" s="53"/>
      <c r="T62" s="53"/>
      <c r="U62" s="53"/>
      <c r="V62" s="53"/>
      <c r="W62" s="188"/>
      <c r="X62" s="53"/>
      <c r="Y62" s="53"/>
      <c r="Z62" s="54"/>
      <c r="AA62" s="53"/>
      <c r="AB62" s="53"/>
      <c r="AC62" s="59"/>
      <c r="AD62" s="1091" t="s">
        <v>1229</v>
      </c>
      <c r="AE62" s="1092"/>
      <c r="AF62" s="1092"/>
      <c r="AG62" s="1092"/>
      <c r="AH62" s="1092"/>
      <c r="AI62" s="1093"/>
      <c r="AJ62" s="223" t="s">
        <v>1230</v>
      </c>
      <c r="AK62" s="107"/>
      <c r="AL62" s="107"/>
      <c r="AM62" s="107"/>
      <c r="AN62" s="107"/>
      <c r="AO62" s="107"/>
      <c r="AP62" s="107"/>
      <c r="AQ62" s="107"/>
      <c r="AR62" s="107"/>
      <c r="AS62" s="44" t="s">
        <v>17</v>
      </c>
      <c r="AT62" s="296">
        <v>0.7</v>
      </c>
      <c r="AU62" s="35">
        <f>ROUND(ROUND(M63*$AB$12,0)*AT62,0)</f>
        <v>283</v>
      </c>
      <c r="AV62" s="31"/>
    </row>
    <row r="63" spans="1:48" ht="14.25" x14ac:dyDescent="0.15">
      <c r="A63" s="32">
        <v>22</v>
      </c>
      <c r="B63" s="32" t="s">
        <v>3056</v>
      </c>
      <c r="C63" s="34" t="s">
        <v>22762</v>
      </c>
      <c r="D63" s="73"/>
      <c r="E63" s="74"/>
      <c r="F63" s="74"/>
      <c r="G63" s="20"/>
      <c r="J63" s="187"/>
      <c r="L63" s="187"/>
      <c r="M63" s="189">
        <f>'7経過的生活介護(基本１） '!M63</f>
        <v>577</v>
      </c>
      <c r="N63" s="4" t="s">
        <v>21</v>
      </c>
      <c r="P63" s="187"/>
      <c r="Q63" s="21"/>
      <c r="R63" s="187"/>
      <c r="S63" s="53"/>
      <c r="T63" s="53"/>
      <c r="U63" s="53"/>
      <c r="V63" s="53"/>
      <c r="W63" s="188"/>
      <c r="X63" s="53"/>
      <c r="Y63" s="53"/>
      <c r="Z63" s="54"/>
      <c r="AA63" s="53"/>
      <c r="AB63" s="53"/>
      <c r="AC63" s="59"/>
      <c r="AD63" s="1094"/>
      <c r="AE63" s="1095"/>
      <c r="AF63" s="1095"/>
      <c r="AG63" s="1095"/>
      <c r="AH63" s="1095"/>
      <c r="AI63" s="1096"/>
      <c r="AJ63" s="223" t="s">
        <v>1233</v>
      </c>
      <c r="AK63" s="107"/>
      <c r="AL63" s="107"/>
      <c r="AM63" s="107"/>
      <c r="AN63" s="107"/>
      <c r="AO63" s="107"/>
      <c r="AP63" s="107"/>
      <c r="AQ63" s="107"/>
      <c r="AR63" s="107"/>
      <c r="AS63" s="44" t="s">
        <v>17</v>
      </c>
      <c r="AT63" s="296">
        <v>0.5</v>
      </c>
      <c r="AU63" s="35">
        <f>ROUND(ROUND(M63*$AB$12,0)*AT63,0)</f>
        <v>202</v>
      </c>
      <c r="AV63" s="31"/>
    </row>
    <row r="64" spans="1:48" ht="14.25" x14ac:dyDescent="0.15">
      <c r="A64" s="32">
        <v>22</v>
      </c>
      <c r="B64" s="32">
        <v>7183</v>
      </c>
      <c r="C64" s="34" t="s">
        <v>22763</v>
      </c>
      <c r="D64" s="73"/>
      <c r="E64" s="74"/>
      <c r="F64" s="74"/>
      <c r="G64" s="20"/>
      <c r="J64" s="187"/>
      <c r="L64" s="187"/>
      <c r="M64" s="204"/>
      <c r="N64" s="187"/>
      <c r="O64" s="187"/>
      <c r="P64" s="187"/>
      <c r="Q64" s="21"/>
      <c r="R64" s="67" t="s">
        <v>1235</v>
      </c>
      <c r="S64" s="67"/>
      <c r="T64" s="67"/>
      <c r="U64" s="67"/>
      <c r="V64" s="67"/>
      <c r="W64" s="192"/>
      <c r="X64" s="67"/>
      <c r="Y64" s="67"/>
      <c r="Z64" s="54"/>
      <c r="AA64" s="53"/>
      <c r="AB64" s="53"/>
      <c r="AC64" s="59"/>
      <c r="AD64" s="67"/>
      <c r="AE64" s="67"/>
      <c r="AF64" s="67"/>
      <c r="AG64" s="67"/>
      <c r="AH64" s="67"/>
      <c r="AI64" s="67"/>
      <c r="AJ64" s="67"/>
      <c r="AK64" s="67"/>
      <c r="AL64" s="67"/>
      <c r="AM64" s="67"/>
      <c r="AN64" s="67"/>
      <c r="AO64" s="67"/>
      <c r="AP64" s="67"/>
      <c r="AQ64" s="67"/>
      <c r="AR64" s="67"/>
      <c r="AS64" s="65"/>
      <c r="AT64" s="156"/>
      <c r="AU64" s="35">
        <f>ROUND(ROUND(M63*W66,0)*$AB$12,0)</f>
        <v>390</v>
      </c>
      <c r="AV64" s="31"/>
    </row>
    <row r="65" spans="1:48" ht="14.25" customHeight="1" x14ac:dyDescent="0.15">
      <c r="A65" s="32">
        <v>22</v>
      </c>
      <c r="B65" s="32">
        <v>7184</v>
      </c>
      <c r="C65" s="34" t="s">
        <v>22764</v>
      </c>
      <c r="D65" s="73"/>
      <c r="E65" s="74"/>
      <c r="F65" s="74"/>
      <c r="G65" s="20"/>
      <c r="J65" s="187"/>
      <c r="L65" s="187"/>
      <c r="M65" s="204"/>
      <c r="N65" s="187"/>
      <c r="O65" s="187"/>
      <c r="P65" s="187"/>
      <c r="Q65" s="21"/>
      <c r="R65" s="53" t="s">
        <v>1237</v>
      </c>
      <c r="S65" s="53"/>
      <c r="T65" s="53"/>
      <c r="U65" s="53"/>
      <c r="V65" s="53"/>
      <c r="W65" s="188"/>
      <c r="X65" s="53"/>
      <c r="Y65" s="53"/>
      <c r="Z65" s="54"/>
      <c r="AA65" s="53"/>
      <c r="AB65" s="53"/>
      <c r="AC65" s="59"/>
      <c r="AD65" s="1091" t="s">
        <v>1229</v>
      </c>
      <c r="AE65" s="1092"/>
      <c r="AF65" s="1092"/>
      <c r="AG65" s="1092"/>
      <c r="AH65" s="1092"/>
      <c r="AI65" s="1093"/>
      <c r="AJ65" s="223" t="s">
        <v>1230</v>
      </c>
      <c r="AK65" s="107"/>
      <c r="AL65" s="107"/>
      <c r="AM65" s="107"/>
      <c r="AN65" s="107"/>
      <c r="AO65" s="107"/>
      <c r="AP65" s="107"/>
      <c r="AQ65" s="107"/>
      <c r="AR65" s="107"/>
      <c r="AS65" s="44" t="s">
        <v>17</v>
      </c>
      <c r="AT65" s="296">
        <v>0.7</v>
      </c>
      <c r="AU65" s="35">
        <f>ROUND(ROUND(ROUND(M63*W66,0)*$AB$12,0)*AT65,0)</f>
        <v>273</v>
      </c>
      <c r="AV65" s="31"/>
    </row>
    <row r="66" spans="1:48" ht="14.25" x14ac:dyDescent="0.15">
      <c r="A66" s="32">
        <v>22</v>
      </c>
      <c r="B66" s="32" t="s">
        <v>3060</v>
      </c>
      <c r="C66" s="34" t="s">
        <v>22765</v>
      </c>
      <c r="D66" s="73"/>
      <c r="E66" s="74"/>
      <c r="F66" s="74"/>
      <c r="G66" s="20"/>
      <c r="J66" s="187"/>
      <c r="L66" s="187"/>
      <c r="M66" s="204"/>
      <c r="N66" s="187"/>
      <c r="O66" s="187"/>
      <c r="P66" s="187"/>
      <c r="Q66" s="21"/>
      <c r="R66" s="71"/>
      <c r="S66" s="71"/>
      <c r="T66" s="71"/>
      <c r="U66" s="71"/>
      <c r="V66" s="26" t="s">
        <v>17</v>
      </c>
      <c r="W66" s="195">
        <v>0.96499999999999997</v>
      </c>
      <c r="X66" s="297"/>
      <c r="Y66" s="71"/>
      <c r="Z66" s="54"/>
      <c r="AA66" s="53"/>
      <c r="AB66" s="53"/>
      <c r="AC66" s="59"/>
      <c r="AD66" s="1094"/>
      <c r="AE66" s="1095"/>
      <c r="AF66" s="1095"/>
      <c r="AG66" s="1095"/>
      <c r="AH66" s="1095"/>
      <c r="AI66" s="1096"/>
      <c r="AJ66" s="223" t="s">
        <v>1233</v>
      </c>
      <c r="AK66" s="107"/>
      <c r="AL66" s="107"/>
      <c r="AM66" s="107"/>
      <c r="AN66" s="107"/>
      <c r="AO66" s="107"/>
      <c r="AP66" s="107"/>
      <c r="AQ66" s="107"/>
      <c r="AR66" s="107"/>
      <c r="AS66" s="44" t="s">
        <v>17</v>
      </c>
      <c r="AT66" s="296">
        <v>0.5</v>
      </c>
      <c r="AU66" s="35">
        <f>ROUND(ROUND(ROUND(M63*W66,0)*$AB$12,0)*AT66,0)</f>
        <v>195</v>
      </c>
      <c r="AV66" s="31"/>
    </row>
    <row r="67" spans="1:48" ht="14.25" x14ac:dyDescent="0.15">
      <c r="A67" s="32">
        <v>22</v>
      </c>
      <c r="B67" s="32">
        <v>7191</v>
      </c>
      <c r="C67" s="34" t="s">
        <v>22766</v>
      </c>
      <c r="D67" s="73"/>
      <c r="E67" s="74"/>
      <c r="F67" s="74"/>
      <c r="G67" s="47" t="s">
        <v>1322</v>
      </c>
      <c r="H67" s="40"/>
      <c r="I67" s="40"/>
      <c r="J67" s="184"/>
      <c r="K67" s="40"/>
      <c r="L67" s="184"/>
      <c r="M67" s="185"/>
      <c r="N67" s="184"/>
      <c r="O67" s="184"/>
      <c r="P67" s="184"/>
      <c r="Q67" s="41"/>
      <c r="R67" s="40"/>
      <c r="S67" s="65"/>
      <c r="T67" s="65"/>
      <c r="U67" s="65"/>
      <c r="V67" s="65"/>
      <c r="W67" s="102"/>
      <c r="X67" s="65"/>
      <c r="Y67" s="65"/>
      <c r="Z67" s="168"/>
      <c r="AA67" s="23"/>
      <c r="AB67" s="23"/>
      <c r="AC67" s="300"/>
      <c r="AD67" s="65"/>
      <c r="AE67" s="65"/>
      <c r="AF67" s="65"/>
      <c r="AG67" s="65"/>
      <c r="AH67" s="65"/>
      <c r="AI67" s="65"/>
      <c r="AJ67" s="65"/>
      <c r="AK67" s="65"/>
      <c r="AL67" s="65"/>
      <c r="AM67" s="65"/>
      <c r="AN67" s="65"/>
      <c r="AO67" s="65"/>
      <c r="AP67" s="65"/>
      <c r="AQ67" s="65"/>
      <c r="AR67" s="65"/>
      <c r="AS67" s="184"/>
      <c r="AT67" s="185"/>
      <c r="AU67" s="35">
        <f>ROUND(M69*$AB$12,0)</f>
        <v>389</v>
      </c>
      <c r="AV67" s="31"/>
    </row>
    <row r="68" spans="1:48" ht="14.25" customHeight="1" x14ac:dyDescent="0.15">
      <c r="A68" s="32">
        <v>22</v>
      </c>
      <c r="B68" s="32">
        <v>7192</v>
      </c>
      <c r="C68" s="34" t="s">
        <v>22767</v>
      </c>
      <c r="D68" s="73"/>
      <c r="E68" s="74"/>
      <c r="F68" s="74"/>
      <c r="G68" s="20"/>
      <c r="J68" s="187"/>
      <c r="L68" s="187"/>
      <c r="M68" s="204"/>
      <c r="N68" s="187"/>
      <c r="O68" s="187"/>
      <c r="P68" s="187"/>
      <c r="Q68" s="21"/>
      <c r="R68" s="187"/>
      <c r="S68" s="53"/>
      <c r="T68" s="53"/>
      <c r="U68" s="53"/>
      <c r="V68" s="53"/>
      <c r="W68" s="188"/>
      <c r="X68" s="53"/>
      <c r="Y68" s="53"/>
      <c r="Z68" s="54"/>
      <c r="AA68" s="53"/>
      <c r="AB68" s="53"/>
      <c r="AC68" s="59"/>
      <c r="AD68" s="1091" t="s">
        <v>1229</v>
      </c>
      <c r="AE68" s="1092"/>
      <c r="AF68" s="1092"/>
      <c r="AG68" s="1092"/>
      <c r="AH68" s="1092"/>
      <c r="AI68" s="1093"/>
      <c r="AJ68" s="223" t="s">
        <v>1230</v>
      </c>
      <c r="AK68" s="107"/>
      <c r="AL68" s="107"/>
      <c r="AM68" s="107"/>
      <c r="AN68" s="107"/>
      <c r="AO68" s="107"/>
      <c r="AP68" s="107"/>
      <c r="AQ68" s="107"/>
      <c r="AR68" s="107"/>
      <c r="AS68" s="44" t="s">
        <v>17</v>
      </c>
      <c r="AT68" s="296">
        <v>0.7</v>
      </c>
      <c r="AU68" s="35">
        <f>ROUND(ROUND(M69*$AB$12,0)*AT68,0)</f>
        <v>272</v>
      </c>
      <c r="AV68" s="31"/>
    </row>
    <row r="69" spans="1:48" ht="14.25" x14ac:dyDescent="0.15">
      <c r="A69" s="32">
        <v>22</v>
      </c>
      <c r="B69" s="32" t="s">
        <v>3064</v>
      </c>
      <c r="C69" s="34" t="s">
        <v>22768</v>
      </c>
      <c r="D69" s="73"/>
      <c r="E69" s="74"/>
      <c r="F69" s="74"/>
      <c r="G69" s="20"/>
      <c r="J69" s="187"/>
      <c r="L69" s="187"/>
      <c r="M69" s="189">
        <f>'7経過的生活介護(基本１） '!M69</f>
        <v>555</v>
      </c>
      <c r="N69" s="4" t="s">
        <v>21</v>
      </c>
      <c r="P69" s="187"/>
      <c r="Q69" s="21"/>
      <c r="R69" s="187"/>
      <c r="S69" s="53"/>
      <c r="T69" s="53"/>
      <c r="U69" s="53"/>
      <c r="V69" s="53"/>
      <c r="W69" s="188"/>
      <c r="X69" s="53"/>
      <c r="Y69" s="53"/>
      <c r="Z69" s="54"/>
      <c r="AA69" s="53"/>
      <c r="AB69" s="53"/>
      <c r="AC69" s="59"/>
      <c r="AD69" s="1094"/>
      <c r="AE69" s="1095"/>
      <c r="AF69" s="1095"/>
      <c r="AG69" s="1095"/>
      <c r="AH69" s="1095"/>
      <c r="AI69" s="1096"/>
      <c r="AJ69" s="223" t="s">
        <v>1233</v>
      </c>
      <c r="AK69" s="107"/>
      <c r="AL69" s="107"/>
      <c r="AM69" s="107"/>
      <c r="AN69" s="107"/>
      <c r="AO69" s="107"/>
      <c r="AP69" s="107"/>
      <c r="AQ69" s="107"/>
      <c r="AR69" s="107"/>
      <c r="AS69" s="44" t="s">
        <v>17</v>
      </c>
      <c r="AT69" s="296">
        <v>0.5</v>
      </c>
      <c r="AU69" s="35">
        <f>ROUND(ROUND(M69*$AB$12,0)*AT69,0)</f>
        <v>195</v>
      </c>
      <c r="AV69" s="31"/>
    </row>
    <row r="70" spans="1:48" ht="14.25" x14ac:dyDescent="0.15">
      <c r="A70" s="32">
        <v>22</v>
      </c>
      <c r="B70" s="32">
        <v>7193</v>
      </c>
      <c r="C70" s="34" t="s">
        <v>22769</v>
      </c>
      <c r="D70" s="73"/>
      <c r="E70" s="74"/>
      <c r="F70" s="74"/>
      <c r="G70" s="20"/>
      <c r="J70" s="187"/>
      <c r="L70" s="187"/>
      <c r="M70" s="204"/>
      <c r="N70" s="187"/>
      <c r="O70" s="187"/>
      <c r="P70" s="187"/>
      <c r="Q70" s="21"/>
      <c r="R70" s="67" t="s">
        <v>1235</v>
      </c>
      <c r="S70" s="67"/>
      <c r="T70" s="67"/>
      <c r="U70" s="67"/>
      <c r="V70" s="67"/>
      <c r="W70" s="192"/>
      <c r="X70" s="67"/>
      <c r="Y70" s="67"/>
      <c r="Z70" s="54"/>
      <c r="AA70" s="53"/>
      <c r="AB70" s="53"/>
      <c r="AC70" s="59"/>
      <c r="AD70" s="67"/>
      <c r="AE70" s="67"/>
      <c r="AF70" s="67"/>
      <c r="AG70" s="67"/>
      <c r="AH70" s="67"/>
      <c r="AI70" s="67"/>
      <c r="AJ70" s="67"/>
      <c r="AK70" s="67"/>
      <c r="AL70" s="67"/>
      <c r="AM70" s="67"/>
      <c r="AN70" s="67"/>
      <c r="AO70" s="67"/>
      <c r="AP70" s="67"/>
      <c r="AQ70" s="67"/>
      <c r="AR70" s="67"/>
      <c r="AS70" s="65"/>
      <c r="AT70" s="156"/>
      <c r="AU70" s="35">
        <f>ROUND(ROUND(M69*W72,0)*$AB$12,0)</f>
        <v>375</v>
      </c>
      <c r="AV70" s="31"/>
    </row>
    <row r="71" spans="1:48" ht="14.25" customHeight="1" x14ac:dyDescent="0.15">
      <c r="A71" s="32">
        <v>22</v>
      </c>
      <c r="B71" s="32">
        <v>7194</v>
      </c>
      <c r="C71" s="34" t="s">
        <v>22770</v>
      </c>
      <c r="D71" s="73"/>
      <c r="E71" s="74"/>
      <c r="F71" s="74"/>
      <c r="G71" s="20"/>
      <c r="J71" s="187"/>
      <c r="L71" s="187"/>
      <c r="M71" s="204"/>
      <c r="N71" s="187"/>
      <c r="O71" s="187"/>
      <c r="P71" s="187"/>
      <c r="Q71" s="21"/>
      <c r="R71" s="53" t="s">
        <v>1237</v>
      </c>
      <c r="S71" s="53"/>
      <c r="T71" s="53"/>
      <c r="U71" s="53"/>
      <c r="V71" s="53"/>
      <c r="W71" s="188"/>
      <c r="X71" s="53"/>
      <c r="Y71" s="53"/>
      <c r="Z71" s="54"/>
      <c r="AA71" s="53"/>
      <c r="AB71" s="53"/>
      <c r="AC71" s="59"/>
      <c r="AD71" s="1091" t="s">
        <v>1229</v>
      </c>
      <c r="AE71" s="1092"/>
      <c r="AF71" s="1092"/>
      <c r="AG71" s="1092"/>
      <c r="AH71" s="1092"/>
      <c r="AI71" s="1093"/>
      <c r="AJ71" s="223" t="s">
        <v>1230</v>
      </c>
      <c r="AK71" s="107"/>
      <c r="AL71" s="107"/>
      <c r="AM71" s="107"/>
      <c r="AN71" s="107"/>
      <c r="AO71" s="107"/>
      <c r="AP71" s="107"/>
      <c r="AQ71" s="107"/>
      <c r="AR71" s="107"/>
      <c r="AS71" s="44" t="s">
        <v>17</v>
      </c>
      <c r="AT71" s="296">
        <v>0.7</v>
      </c>
      <c r="AU71" s="35">
        <f>ROUND(ROUND(ROUND(M69*W72,0)*$AB$12,0)*AT71,0)</f>
        <v>263</v>
      </c>
      <c r="AV71" s="31"/>
    </row>
    <row r="72" spans="1:48" ht="14.25" x14ac:dyDescent="0.15">
      <c r="A72" s="32">
        <v>22</v>
      </c>
      <c r="B72" s="32" t="s">
        <v>3068</v>
      </c>
      <c r="C72" s="34" t="s">
        <v>22771</v>
      </c>
      <c r="D72" s="73"/>
      <c r="E72" s="74"/>
      <c r="F72" s="74"/>
      <c r="G72" s="20"/>
      <c r="J72" s="187"/>
      <c r="L72" s="187"/>
      <c r="M72" s="204"/>
      <c r="N72" s="187"/>
      <c r="O72" s="187"/>
      <c r="P72" s="187"/>
      <c r="Q72" s="21"/>
      <c r="R72" s="71"/>
      <c r="S72" s="71"/>
      <c r="T72" s="71"/>
      <c r="U72" s="71"/>
      <c r="V72" s="26" t="s">
        <v>17</v>
      </c>
      <c r="W72" s="195">
        <v>0.96499999999999997</v>
      </c>
      <c r="X72" s="297"/>
      <c r="Y72" s="71"/>
      <c r="Z72" s="54"/>
      <c r="AA72" s="53"/>
      <c r="AB72" s="53"/>
      <c r="AC72" s="59"/>
      <c r="AD72" s="1094"/>
      <c r="AE72" s="1095"/>
      <c r="AF72" s="1095"/>
      <c r="AG72" s="1095"/>
      <c r="AH72" s="1095"/>
      <c r="AI72" s="1096"/>
      <c r="AJ72" s="223" t="s">
        <v>1233</v>
      </c>
      <c r="AK72" s="107"/>
      <c r="AL72" s="107"/>
      <c r="AM72" s="107"/>
      <c r="AN72" s="107"/>
      <c r="AO72" s="107"/>
      <c r="AP72" s="107"/>
      <c r="AQ72" s="107"/>
      <c r="AR72" s="107"/>
      <c r="AS72" s="44" t="s">
        <v>17</v>
      </c>
      <c r="AT72" s="296">
        <v>0.5</v>
      </c>
      <c r="AU72" s="35">
        <f>ROUND(ROUND(ROUND(M69*W72,0)*$AB$12,0)*AT72,0)</f>
        <v>188</v>
      </c>
      <c r="AV72" s="31"/>
    </row>
    <row r="73" spans="1:48" ht="14.25" x14ac:dyDescent="0.15">
      <c r="A73" s="32">
        <v>22</v>
      </c>
      <c r="B73" s="32">
        <v>7201</v>
      </c>
      <c r="C73" s="34" t="s">
        <v>22772</v>
      </c>
      <c r="D73" s="73"/>
      <c r="E73" s="74"/>
      <c r="F73" s="74"/>
      <c r="G73" s="47" t="s">
        <v>1331</v>
      </c>
      <c r="H73" s="40"/>
      <c r="I73" s="40"/>
      <c r="J73" s="184"/>
      <c r="K73" s="40"/>
      <c r="L73" s="184"/>
      <c r="M73" s="185"/>
      <c r="N73" s="184"/>
      <c r="O73" s="184"/>
      <c r="P73" s="184"/>
      <c r="Q73" s="41"/>
      <c r="R73" s="40"/>
      <c r="S73" s="65"/>
      <c r="T73" s="65"/>
      <c r="U73" s="65"/>
      <c r="V73" s="65"/>
      <c r="W73" s="102"/>
      <c r="X73" s="65"/>
      <c r="Y73" s="65"/>
      <c r="Z73" s="168"/>
      <c r="AA73" s="23"/>
      <c r="AB73" s="23"/>
      <c r="AC73" s="300"/>
      <c r="AD73" s="65"/>
      <c r="AE73" s="65"/>
      <c r="AF73" s="65"/>
      <c r="AG73" s="65"/>
      <c r="AH73" s="65"/>
      <c r="AI73" s="65"/>
      <c r="AJ73" s="65"/>
      <c r="AK73" s="65"/>
      <c r="AL73" s="65"/>
      <c r="AM73" s="65"/>
      <c r="AN73" s="65"/>
      <c r="AO73" s="65"/>
      <c r="AP73" s="65"/>
      <c r="AQ73" s="65"/>
      <c r="AR73" s="65"/>
      <c r="AS73" s="184"/>
      <c r="AT73" s="185"/>
      <c r="AU73" s="35">
        <f>ROUND(M75*$AB$12,0)</f>
        <v>374</v>
      </c>
      <c r="AV73" s="31"/>
    </row>
    <row r="74" spans="1:48" ht="14.25" customHeight="1" x14ac:dyDescent="0.15">
      <c r="A74" s="32">
        <v>22</v>
      </c>
      <c r="B74" s="32">
        <v>7202</v>
      </c>
      <c r="C74" s="34" t="s">
        <v>22773</v>
      </c>
      <c r="D74" s="73"/>
      <c r="E74" s="74"/>
      <c r="F74" s="74"/>
      <c r="G74" s="20"/>
      <c r="J74" s="187"/>
      <c r="L74" s="187"/>
      <c r="M74" s="204"/>
      <c r="N74" s="187"/>
      <c r="O74" s="187"/>
      <c r="P74" s="187"/>
      <c r="Q74" s="21"/>
      <c r="R74" s="187"/>
      <c r="S74" s="53"/>
      <c r="T74" s="53"/>
      <c r="U74" s="53"/>
      <c r="V74" s="53"/>
      <c r="W74" s="188"/>
      <c r="X74" s="53"/>
      <c r="Y74" s="53"/>
      <c r="Z74" s="54"/>
      <c r="AA74" s="53"/>
      <c r="AB74" s="53"/>
      <c r="AC74" s="59"/>
      <c r="AD74" s="1091" t="s">
        <v>1229</v>
      </c>
      <c r="AE74" s="1092"/>
      <c r="AF74" s="1092"/>
      <c r="AG74" s="1092"/>
      <c r="AH74" s="1092"/>
      <c r="AI74" s="1093"/>
      <c r="AJ74" s="223" t="s">
        <v>1230</v>
      </c>
      <c r="AK74" s="107"/>
      <c r="AL74" s="107"/>
      <c r="AM74" s="107"/>
      <c r="AN74" s="107"/>
      <c r="AO74" s="107"/>
      <c r="AP74" s="107"/>
      <c r="AQ74" s="107"/>
      <c r="AR74" s="107"/>
      <c r="AS74" s="44" t="s">
        <v>17</v>
      </c>
      <c r="AT74" s="296">
        <v>0.7</v>
      </c>
      <c r="AU74" s="35">
        <f>ROUND(ROUND(M75*$AB$12,0)*AT74,0)</f>
        <v>262</v>
      </c>
      <c r="AV74" s="31"/>
    </row>
    <row r="75" spans="1:48" ht="14.25" x14ac:dyDescent="0.15">
      <c r="A75" s="32">
        <v>22</v>
      </c>
      <c r="B75" s="32" t="s">
        <v>3072</v>
      </c>
      <c r="C75" s="34" t="s">
        <v>22774</v>
      </c>
      <c r="D75" s="73"/>
      <c r="E75" s="74"/>
      <c r="F75" s="74"/>
      <c r="G75" s="20"/>
      <c r="J75" s="187"/>
      <c r="L75" s="187"/>
      <c r="M75" s="189">
        <f>'7経過的生活介護(基本１） '!M75</f>
        <v>534</v>
      </c>
      <c r="N75" s="4" t="s">
        <v>21</v>
      </c>
      <c r="P75" s="187"/>
      <c r="Q75" s="21"/>
      <c r="R75" s="187"/>
      <c r="S75" s="53"/>
      <c r="T75" s="53"/>
      <c r="U75" s="53"/>
      <c r="V75" s="53"/>
      <c r="W75" s="188"/>
      <c r="X75" s="53"/>
      <c r="Y75" s="53"/>
      <c r="Z75" s="54"/>
      <c r="AA75" s="53"/>
      <c r="AB75" s="53"/>
      <c r="AC75" s="59"/>
      <c r="AD75" s="1094"/>
      <c r="AE75" s="1095"/>
      <c r="AF75" s="1095"/>
      <c r="AG75" s="1095"/>
      <c r="AH75" s="1095"/>
      <c r="AI75" s="1096"/>
      <c r="AJ75" s="223" t="s">
        <v>1233</v>
      </c>
      <c r="AK75" s="107"/>
      <c r="AL75" s="107"/>
      <c r="AM75" s="107"/>
      <c r="AN75" s="107"/>
      <c r="AO75" s="107"/>
      <c r="AP75" s="107"/>
      <c r="AQ75" s="107"/>
      <c r="AR75" s="107"/>
      <c r="AS75" s="44" t="s">
        <v>17</v>
      </c>
      <c r="AT75" s="296">
        <v>0.5</v>
      </c>
      <c r="AU75" s="35">
        <f>ROUND(ROUND(M75*$AB$12,0)*AT75,0)</f>
        <v>187</v>
      </c>
      <c r="AV75" s="31"/>
    </row>
    <row r="76" spans="1:48" ht="14.25" x14ac:dyDescent="0.15">
      <c r="A76" s="32">
        <v>22</v>
      </c>
      <c r="B76" s="32">
        <v>7203</v>
      </c>
      <c r="C76" s="34" t="s">
        <v>22775</v>
      </c>
      <c r="D76" s="73"/>
      <c r="E76" s="74"/>
      <c r="F76" s="74"/>
      <c r="G76" s="20"/>
      <c r="J76" s="187"/>
      <c r="L76" s="187"/>
      <c r="M76" s="204"/>
      <c r="N76" s="187"/>
      <c r="O76" s="187"/>
      <c r="P76" s="187"/>
      <c r="Q76" s="21"/>
      <c r="R76" s="67" t="s">
        <v>1235</v>
      </c>
      <c r="S76" s="67"/>
      <c r="T76" s="67"/>
      <c r="U76" s="67"/>
      <c r="V76" s="67"/>
      <c r="W76" s="192"/>
      <c r="X76" s="67"/>
      <c r="Y76" s="67"/>
      <c r="Z76" s="54"/>
      <c r="AA76" s="53"/>
      <c r="AB76" s="53"/>
      <c r="AC76" s="59"/>
      <c r="AD76" s="67"/>
      <c r="AE76" s="67"/>
      <c r="AF76" s="67"/>
      <c r="AG76" s="67"/>
      <c r="AH76" s="67"/>
      <c r="AI76" s="67"/>
      <c r="AJ76" s="67"/>
      <c r="AK76" s="67"/>
      <c r="AL76" s="67"/>
      <c r="AM76" s="67"/>
      <c r="AN76" s="67"/>
      <c r="AO76" s="67"/>
      <c r="AP76" s="67"/>
      <c r="AQ76" s="67"/>
      <c r="AR76" s="67"/>
      <c r="AS76" s="65"/>
      <c r="AT76" s="156"/>
      <c r="AU76" s="35">
        <f>ROUND(ROUND(M75*W78,0)*$AB$12,0)</f>
        <v>361</v>
      </c>
      <c r="AV76" s="31"/>
    </row>
    <row r="77" spans="1:48" ht="14.25" customHeight="1" x14ac:dyDescent="0.15">
      <c r="A77" s="32">
        <v>22</v>
      </c>
      <c r="B77" s="32">
        <v>7204</v>
      </c>
      <c r="C77" s="34" t="s">
        <v>22776</v>
      </c>
      <c r="D77" s="73"/>
      <c r="E77" s="74"/>
      <c r="F77" s="74"/>
      <c r="G77" s="20"/>
      <c r="J77" s="187"/>
      <c r="L77" s="187"/>
      <c r="M77" s="204"/>
      <c r="N77" s="187"/>
      <c r="O77" s="187"/>
      <c r="P77" s="187"/>
      <c r="Q77" s="21"/>
      <c r="R77" s="53" t="s">
        <v>1237</v>
      </c>
      <c r="S77" s="53"/>
      <c r="T77" s="53"/>
      <c r="U77" s="53"/>
      <c r="V77" s="53"/>
      <c r="W77" s="188"/>
      <c r="X77" s="53"/>
      <c r="Y77" s="53"/>
      <c r="Z77" s="54"/>
      <c r="AA77" s="53"/>
      <c r="AB77" s="53"/>
      <c r="AC77" s="59"/>
      <c r="AD77" s="1091" t="s">
        <v>1229</v>
      </c>
      <c r="AE77" s="1092"/>
      <c r="AF77" s="1092"/>
      <c r="AG77" s="1092"/>
      <c r="AH77" s="1092"/>
      <c r="AI77" s="1093"/>
      <c r="AJ77" s="223" t="s">
        <v>1230</v>
      </c>
      <c r="AK77" s="107"/>
      <c r="AL77" s="107"/>
      <c r="AM77" s="107"/>
      <c r="AN77" s="107"/>
      <c r="AO77" s="107"/>
      <c r="AP77" s="107"/>
      <c r="AQ77" s="107"/>
      <c r="AR77" s="107"/>
      <c r="AS77" s="44" t="s">
        <v>17</v>
      </c>
      <c r="AT77" s="296">
        <v>0.7</v>
      </c>
      <c r="AU77" s="35">
        <f>ROUND(ROUND(ROUND(M75*W78,0)*$AB$12,0)*AT77,0)</f>
        <v>253</v>
      </c>
      <c r="AV77" s="31"/>
    </row>
    <row r="78" spans="1:48" ht="14.25" x14ac:dyDescent="0.15">
      <c r="A78" s="32">
        <v>22</v>
      </c>
      <c r="B78" s="32" t="s">
        <v>3076</v>
      </c>
      <c r="C78" s="34" t="s">
        <v>22777</v>
      </c>
      <c r="D78" s="111"/>
      <c r="E78" s="112"/>
      <c r="F78" s="112"/>
      <c r="G78" s="24"/>
      <c r="H78" s="25"/>
      <c r="I78" s="25"/>
      <c r="J78" s="211"/>
      <c r="K78" s="25"/>
      <c r="L78" s="211"/>
      <c r="M78" s="212"/>
      <c r="N78" s="211"/>
      <c r="O78" s="211"/>
      <c r="P78" s="211"/>
      <c r="Q78" s="38"/>
      <c r="R78" s="71"/>
      <c r="S78" s="71"/>
      <c r="T78" s="71"/>
      <c r="U78" s="71"/>
      <c r="V78" s="26" t="s">
        <v>17</v>
      </c>
      <c r="W78" s="195">
        <v>0.96499999999999997</v>
      </c>
      <c r="X78" s="297"/>
      <c r="Y78" s="71"/>
      <c r="Z78" s="94"/>
      <c r="AA78" s="71"/>
      <c r="AB78" s="71"/>
      <c r="AC78" s="207"/>
      <c r="AD78" s="1094"/>
      <c r="AE78" s="1095"/>
      <c r="AF78" s="1095"/>
      <c r="AG78" s="1095"/>
      <c r="AH78" s="1095"/>
      <c r="AI78" s="1096"/>
      <c r="AJ78" s="223" t="s">
        <v>1233</v>
      </c>
      <c r="AK78" s="107"/>
      <c r="AL78" s="107"/>
      <c r="AM78" s="107"/>
      <c r="AN78" s="107"/>
      <c r="AO78" s="107"/>
      <c r="AP78" s="107"/>
      <c r="AQ78" s="107"/>
      <c r="AR78" s="107"/>
      <c r="AS78" s="44" t="s">
        <v>17</v>
      </c>
      <c r="AT78" s="296">
        <v>0.5</v>
      </c>
      <c r="AU78" s="35">
        <f>ROUND(ROUND(ROUND(M75*W78,0)*$AB$12,0)*AT78,0)</f>
        <v>181</v>
      </c>
      <c r="AV78" s="61"/>
    </row>
    <row r="79" spans="1:48" ht="14.25" x14ac:dyDescent="0.15">
      <c r="A79" s="32">
        <v>22</v>
      </c>
      <c r="B79" s="32">
        <v>7211</v>
      </c>
      <c r="C79" s="34" t="s">
        <v>22778</v>
      </c>
      <c r="D79" s="76"/>
      <c r="E79" s="77"/>
      <c r="F79" s="77"/>
      <c r="G79" s="47" t="s">
        <v>1340</v>
      </c>
      <c r="H79" s="40"/>
      <c r="I79" s="40"/>
      <c r="J79" s="184"/>
      <c r="K79" s="40"/>
      <c r="L79" s="184"/>
      <c r="M79" s="185"/>
      <c r="N79" s="184"/>
      <c r="O79" s="184"/>
      <c r="P79" s="184"/>
      <c r="Q79" s="41"/>
      <c r="R79" s="40"/>
      <c r="S79" s="65"/>
      <c r="T79" s="65"/>
      <c r="U79" s="65"/>
      <c r="V79" s="65"/>
      <c r="W79" s="102"/>
      <c r="X79" s="65"/>
      <c r="Y79" s="65"/>
      <c r="Z79" s="183"/>
      <c r="AA79" s="65"/>
      <c r="AB79" s="65"/>
      <c r="AC79" s="182"/>
      <c r="AD79" s="65"/>
      <c r="AE79" s="65"/>
      <c r="AF79" s="65"/>
      <c r="AG79" s="65"/>
      <c r="AH79" s="65"/>
      <c r="AI79" s="65"/>
      <c r="AJ79" s="65"/>
      <c r="AK79" s="65"/>
      <c r="AL79" s="65"/>
      <c r="AM79" s="65"/>
      <c r="AN79" s="65"/>
      <c r="AO79" s="65"/>
      <c r="AP79" s="65"/>
      <c r="AQ79" s="65"/>
      <c r="AR79" s="65"/>
      <c r="AS79" s="184"/>
      <c r="AT79" s="185"/>
      <c r="AU79" s="35">
        <f>ROUND(M81*$AB$12,0)</f>
        <v>358</v>
      </c>
      <c r="AV79" s="66"/>
    </row>
    <row r="80" spans="1:48" ht="14.25" customHeight="1" x14ac:dyDescent="0.15">
      <c r="A80" s="32">
        <v>22</v>
      </c>
      <c r="B80" s="32">
        <v>7212</v>
      </c>
      <c r="C80" s="34" t="s">
        <v>22779</v>
      </c>
      <c r="D80" s="73"/>
      <c r="E80" s="74"/>
      <c r="F80" s="74"/>
      <c r="G80" s="20"/>
      <c r="J80" s="187"/>
      <c r="L80" s="187"/>
      <c r="M80" s="204"/>
      <c r="N80" s="187"/>
      <c r="O80" s="187"/>
      <c r="P80" s="187"/>
      <c r="Q80" s="21"/>
      <c r="R80" s="187"/>
      <c r="S80" s="53"/>
      <c r="T80" s="53"/>
      <c r="U80" s="53"/>
      <c r="V80" s="53"/>
      <c r="W80" s="188"/>
      <c r="X80" s="53"/>
      <c r="Y80" s="53"/>
      <c r="Z80" s="54"/>
      <c r="AA80" s="53"/>
      <c r="AB80" s="53"/>
      <c r="AC80" s="59"/>
      <c r="AD80" s="1091" t="s">
        <v>1229</v>
      </c>
      <c r="AE80" s="1092"/>
      <c r="AF80" s="1092"/>
      <c r="AG80" s="1092"/>
      <c r="AH80" s="1092"/>
      <c r="AI80" s="1093"/>
      <c r="AJ80" s="223" t="s">
        <v>1230</v>
      </c>
      <c r="AK80" s="107"/>
      <c r="AL80" s="107"/>
      <c r="AM80" s="107"/>
      <c r="AN80" s="107"/>
      <c r="AO80" s="107"/>
      <c r="AP80" s="107"/>
      <c r="AQ80" s="107"/>
      <c r="AR80" s="107"/>
      <c r="AS80" s="44" t="s">
        <v>17</v>
      </c>
      <c r="AT80" s="296">
        <v>0.7</v>
      </c>
      <c r="AU80" s="35">
        <f>ROUND(ROUND(M81*$AB$12,0)*AT80,0)</f>
        <v>251</v>
      </c>
      <c r="AV80" s="31"/>
    </row>
    <row r="81" spans="1:48" ht="14.25" x14ac:dyDescent="0.15">
      <c r="A81" s="32">
        <v>22</v>
      </c>
      <c r="B81" s="32" t="s">
        <v>3080</v>
      </c>
      <c r="C81" s="34" t="s">
        <v>22780</v>
      </c>
      <c r="D81" s="73"/>
      <c r="E81" s="74"/>
      <c r="F81" s="74"/>
      <c r="G81" s="20"/>
      <c r="J81" s="187"/>
      <c r="L81" s="187"/>
      <c r="M81" s="189">
        <f>'7経過的生活介護(基本１） '!M81</f>
        <v>512</v>
      </c>
      <c r="N81" s="4" t="s">
        <v>21</v>
      </c>
      <c r="P81" s="187"/>
      <c r="Q81" s="21"/>
      <c r="R81" s="187"/>
      <c r="S81" s="53"/>
      <c r="T81" s="53"/>
      <c r="U81" s="53"/>
      <c r="V81" s="53"/>
      <c r="W81" s="188"/>
      <c r="X81" s="53"/>
      <c r="Y81" s="53"/>
      <c r="Z81" s="54"/>
      <c r="AA81" s="53"/>
      <c r="AB81" s="53"/>
      <c r="AC81" s="59"/>
      <c r="AD81" s="1094"/>
      <c r="AE81" s="1095"/>
      <c r="AF81" s="1095"/>
      <c r="AG81" s="1095"/>
      <c r="AH81" s="1095"/>
      <c r="AI81" s="1096"/>
      <c r="AJ81" s="223" t="s">
        <v>1233</v>
      </c>
      <c r="AK81" s="107"/>
      <c r="AL81" s="107"/>
      <c r="AM81" s="107"/>
      <c r="AN81" s="107"/>
      <c r="AO81" s="107"/>
      <c r="AP81" s="107"/>
      <c r="AQ81" s="107"/>
      <c r="AR81" s="107"/>
      <c r="AS81" s="44" t="s">
        <v>17</v>
      </c>
      <c r="AT81" s="296">
        <v>0.5</v>
      </c>
      <c r="AU81" s="35">
        <f>ROUND(ROUND(M81*$AB$12,0)*AT81,0)</f>
        <v>179</v>
      </c>
      <c r="AV81" s="31"/>
    </row>
    <row r="82" spans="1:48" ht="14.25" x14ac:dyDescent="0.15">
      <c r="A82" s="32">
        <v>22</v>
      </c>
      <c r="B82" s="32">
        <v>7213</v>
      </c>
      <c r="C82" s="34" t="s">
        <v>22781</v>
      </c>
      <c r="D82" s="73"/>
      <c r="E82" s="74"/>
      <c r="F82" s="74"/>
      <c r="G82" s="20"/>
      <c r="J82" s="187"/>
      <c r="L82" s="187"/>
      <c r="M82" s="204"/>
      <c r="N82" s="187"/>
      <c r="O82" s="187"/>
      <c r="P82" s="187"/>
      <c r="Q82" s="21"/>
      <c r="R82" s="67" t="s">
        <v>1235</v>
      </c>
      <c r="S82" s="67"/>
      <c r="T82" s="67"/>
      <c r="U82" s="67"/>
      <c r="V82" s="67"/>
      <c r="W82" s="192"/>
      <c r="X82" s="67"/>
      <c r="Y82" s="67"/>
      <c r="Z82" s="54"/>
      <c r="AA82" s="53"/>
      <c r="AB82" s="53"/>
      <c r="AC82" s="59"/>
      <c r="AD82" s="67"/>
      <c r="AE82" s="67"/>
      <c r="AF82" s="67"/>
      <c r="AG82" s="67"/>
      <c r="AH82" s="67"/>
      <c r="AI82" s="67"/>
      <c r="AJ82" s="67"/>
      <c r="AK82" s="67"/>
      <c r="AL82" s="67"/>
      <c r="AM82" s="67"/>
      <c r="AN82" s="67"/>
      <c r="AO82" s="67"/>
      <c r="AP82" s="67"/>
      <c r="AQ82" s="67"/>
      <c r="AR82" s="67"/>
      <c r="AS82" s="65"/>
      <c r="AT82" s="156"/>
      <c r="AU82" s="35">
        <f>ROUND(ROUND(M81*W84,0)*$AB$12,0)</f>
        <v>346</v>
      </c>
      <c r="AV82" s="31"/>
    </row>
    <row r="83" spans="1:48" ht="14.25" customHeight="1" x14ac:dyDescent="0.15">
      <c r="A83" s="32">
        <v>22</v>
      </c>
      <c r="B83" s="32">
        <v>7214</v>
      </c>
      <c r="C83" s="34" t="s">
        <v>22782</v>
      </c>
      <c r="D83" s="73"/>
      <c r="E83" s="74"/>
      <c r="F83" s="74"/>
      <c r="G83" s="20"/>
      <c r="J83" s="187"/>
      <c r="L83" s="187"/>
      <c r="M83" s="204"/>
      <c r="N83" s="187"/>
      <c r="O83" s="187"/>
      <c r="P83" s="187"/>
      <c r="Q83" s="21"/>
      <c r="R83" s="53" t="s">
        <v>1237</v>
      </c>
      <c r="S83" s="53"/>
      <c r="T83" s="53"/>
      <c r="U83" s="53"/>
      <c r="V83" s="53"/>
      <c r="W83" s="188"/>
      <c r="X83" s="53"/>
      <c r="Y83" s="53"/>
      <c r="Z83" s="54"/>
      <c r="AA83" s="53"/>
      <c r="AB83" s="53"/>
      <c r="AC83" s="59"/>
      <c r="AD83" s="1091" t="s">
        <v>1229</v>
      </c>
      <c r="AE83" s="1092"/>
      <c r="AF83" s="1092"/>
      <c r="AG83" s="1092"/>
      <c r="AH83" s="1092"/>
      <c r="AI83" s="1093"/>
      <c r="AJ83" s="223" t="s">
        <v>1230</v>
      </c>
      <c r="AK83" s="107"/>
      <c r="AL83" s="107"/>
      <c r="AM83" s="107"/>
      <c r="AN83" s="107"/>
      <c r="AO83" s="107"/>
      <c r="AP83" s="107"/>
      <c r="AQ83" s="107"/>
      <c r="AR83" s="107"/>
      <c r="AS83" s="44" t="s">
        <v>17</v>
      </c>
      <c r="AT83" s="296">
        <v>0.7</v>
      </c>
      <c r="AU83" s="35">
        <f>ROUND(ROUND(ROUND(M81*W84,0)*$AB$12,0)*AT83,0)</f>
        <v>242</v>
      </c>
      <c r="AV83" s="31"/>
    </row>
    <row r="84" spans="1:48" ht="14.25" x14ac:dyDescent="0.15">
      <c r="A84" s="32">
        <v>22</v>
      </c>
      <c r="B84" s="32" t="s">
        <v>3084</v>
      </c>
      <c r="C84" s="34" t="s">
        <v>22783</v>
      </c>
      <c r="D84" s="73"/>
      <c r="E84" s="74"/>
      <c r="F84" s="74"/>
      <c r="G84" s="20"/>
      <c r="J84" s="187"/>
      <c r="L84" s="187"/>
      <c r="M84" s="204"/>
      <c r="N84" s="187"/>
      <c r="O84" s="187"/>
      <c r="P84" s="187"/>
      <c r="Q84" s="21"/>
      <c r="R84" s="71"/>
      <c r="S84" s="71"/>
      <c r="T84" s="71"/>
      <c r="U84" s="71"/>
      <c r="V84" s="26" t="s">
        <v>17</v>
      </c>
      <c r="W84" s="195">
        <v>0.96499999999999997</v>
      </c>
      <c r="X84" s="297"/>
      <c r="Y84" s="71"/>
      <c r="Z84" s="54"/>
      <c r="AA84" s="53"/>
      <c r="AB84" s="53"/>
      <c r="AC84" s="59"/>
      <c r="AD84" s="1094"/>
      <c r="AE84" s="1095"/>
      <c r="AF84" s="1095"/>
      <c r="AG84" s="1095"/>
      <c r="AH84" s="1095"/>
      <c r="AI84" s="1096"/>
      <c r="AJ84" s="223" t="s">
        <v>1233</v>
      </c>
      <c r="AK84" s="107"/>
      <c r="AL84" s="107"/>
      <c r="AM84" s="107"/>
      <c r="AN84" s="107"/>
      <c r="AO84" s="107"/>
      <c r="AP84" s="107"/>
      <c r="AQ84" s="107"/>
      <c r="AR84" s="107"/>
      <c r="AS84" s="44" t="s">
        <v>17</v>
      </c>
      <c r="AT84" s="296">
        <v>0.5</v>
      </c>
      <c r="AU84" s="35">
        <f>ROUND(ROUND(ROUND(M81*W84,0)*$AB$12,0)*AT84,0)</f>
        <v>173</v>
      </c>
      <c r="AV84" s="31"/>
    </row>
    <row r="85" spans="1:48" ht="14.25" x14ac:dyDescent="0.15">
      <c r="A85" s="32">
        <v>22</v>
      </c>
      <c r="B85" s="32">
        <v>7221</v>
      </c>
      <c r="C85" s="34" t="s">
        <v>22784</v>
      </c>
      <c r="D85" s="73"/>
      <c r="E85" s="74"/>
      <c r="F85" s="74"/>
      <c r="G85" s="47" t="s">
        <v>1349</v>
      </c>
      <c r="H85" s="40"/>
      <c r="I85" s="40"/>
      <c r="J85" s="184"/>
      <c r="K85" s="40"/>
      <c r="L85" s="184"/>
      <c r="M85" s="185"/>
      <c r="N85" s="184"/>
      <c r="O85" s="184"/>
      <c r="P85" s="184"/>
      <c r="Q85" s="41"/>
      <c r="R85" s="40"/>
      <c r="S85" s="65"/>
      <c r="T85" s="65"/>
      <c r="U85" s="65"/>
      <c r="V85" s="65"/>
      <c r="W85" s="102"/>
      <c r="X85" s="65"/>
      <c r="Y85" s="65"/>
      <c r="Z85" s="168"/>
      <c r="AA85" s="23"/>
      <c r="AB85" s="23"/>
      <c r="AC85" s="300"/>
      <c r="AD85" s="65"/>
      <c r="AE85" s="65"/>
      <c r="AF85" s="65"/>
      <c r="AG85" s="65"/>
      <c r="AH85" s="65"/>
      <c r="AI85" s="65"/>
      <c r="AJ85" s="65"/>
      <c r="AK85" s="65"/>
      <c r="AL85" s="65"/>
      <c r="AM85" s="65"/>
      <c r="AN85" s="65"/>
      <c r="AO85" s="65"/>
      <c r="AP85" s="65"/>
      <c r="AQ85" s="65"/>
      <c r="AR85" s="65"/>
      <c r="AS85" s="184"/>
      <c r="AT85" s="185"/>
      <c r="AU85" s="35">
        <f>ROUND(M87*$AB$12,0)</f>
        <v>347</v>
      </c>
      <c r="AV85" s="31"/>
    </row>
    <row r="86" spans="1:48" ht="14.25" customHeight="1" x14ac:dyDescent="0.15">
      <c r="A86" s="32">
        <v>22</v>
      </c>
      <c r="B86" s="32">
        <v>7222</v>
      </c>
      <c r="C86" s="34" t="s">
        <v>22785</v>
      </c>
      <c r="D86" s="73"/>
      <c r="E86" s="74"/>
      <c r="F86" s="74"/>
      <c r="G86" s="20"/>
      <c r="J86" s="187"/>
      <c r="L86" s="187"/>
      <c r="M86" s="204"/>
      <c r="N86" s="187"/>
      <c r="O86" s="187"/>
      <c r="P86" s="187"/>
      <c r="Q86" s="21"/>
      <c r="R86" s="187"/>
      <c r="S86" s="53"/>
      <c r="T86" s="53"/>
      <c r="U86" s="53"/>
      <c r="V86" s="53"/>
      <c r="W86" s="188"/>
      <c r="X86" s="53"/>
      <c r="Y86" s="53"/>
      <c r="Z86" s="54"/>
      <c r="AA86" s="53"/>
      <c r="AB86" s="53"/>
      <c r="AC86" s="59"/>
      <c r="AD86" s="1091" t="s">
        <v>1229</v>
      </c>
      <c r="AE86" s="1092"/>
      <c r="AF86" s="1092"/>
      <c r="AG86" s="1092"/>
      <c r="AH86" s="1092"/>
      <c r="AI86" s="1093"/>
      <c r="AJ86" s="223" t="s">
        <v>1230</v>
      </c>
      <c r="AK86" s="107"/>
      <c r="AL86" s="107"/>
      <c r="AM86" s="107"/>
      <c r="AN86" s="107"/>
      <c r="AO86" s="107"/>
      <c r="AP86" s="107"/>
      <c r="AQ86" s="107"/>
      <c r="AR86" s="107"/>
      <c r="AS86" s="44" t="s">
        <v>17</v>
      </c>
      <c r="AT86" s="296">
        <v>0.7</v>
      </c>
      <c r="AU86" s="35">
        <f>ROUND(ROUND(M87*$AB$12,0)*AT86,0)</f>
        <v>243</v>
      </c>
      <c r="AV86" s="31"/>
    </row>
    <row r="87" spans="1:48" ht="14.25" x14ac:dyDescent="0.15">
      <c r="A87" s="32">
        <v>22</v>
      </c>
      <c r="B87" s="32" t="s">
        <v>3088</v>
      </c>
      <c r="C87" s="34" t="s">
        <v>22786</v>
      </c>
      <c r="D87" s="73"/>
      <c r="E87" s="74"/>
      <c r="F87" s="74"/>
      <c r="G87" s="20"/>
      <c r="J87" s="187"/>
      <c r="L87" s="187"/>
      <c r="M87" s="189">
        <f>'7経過的生活介護(基本１） '!M87</f>
        <v>495</v>
      </c>
      <c r="N87" s="4" t="s">
        <v>21</v>
      </c>
      <c r="P87" s="187"/>
      <c r="Q87" s="21"/>
      <c r="R87" s="187"/>
      <c r="S87" s="53"/>
      <c r="T87" s="53"/>
      <c r="U87" s="53"/>
      <c r="V87" s="53"/>
      <c r="W87" s="188"/>
      <c r="X87" s="53"/>
      <c r="Y87" s="53"/>
      <c r="Z87" s="54"/>
      <c r="AA87" s="53"/>
      <c r="AB87" s="53"/>
      <c r="AC87" s="59"/>
      <c r="AD87" s="1094"/>
      <c r="AE87" s="1095"/>
      <c r="AF87" s="1095"/>
      <c r="AG87" s="1095"/>
      <c r="AH87" s="1095"/>
      <c r="AI87" s="1096"/>
      <c r="AJ87" s="223" t="s">
        <v>1233</v>
      </c>
      <c r="AK87" s="107"/>
      <c r="AL87" s="107"/>
      <c r="AM87" s="107"/>
      <c r="AN87" s="107"/>
      <c r="AO87" s="107"/>
      <c r="AP87" s="107"/>
      <c r="AQ87" s="107"/>
      <c r="AR87" s="107"/>
      <c r="AS87" s="44" t="s">
        <v>17</v>
      </c>
      <c r="AT87" s="296">
        <v>0.5</v>
      </c>
      <c r="AU87" s="35">
        <f>ROUND(ROUND(M87*$AB$12,0)*AT87,0)</f>
        <v>174</v>
      </c>
      <c r="AV87" s="31"/>
    </row>
    <row r="88" spans="1:48" ht="14.25" x14ac:dyDescent="0.15">
      <c r="A88" s="32">
        <v>22</v>
      </c>
      <c r="B88" s="32">
        <v>7223</v>
      </c>
      <c r="C88" s="34" t="s">
        <v>22787</v>
      </c>
      <c r="D88" s="73"/>
      <c r="E88" s="74"/>
      <c r="F88" s="74"/>
      <c r="G88" s="20"/>
      <c r="J88" s="187"/>
      <c r="L88" s="187"/>
      <c r="M88" s="204"/>
      <c r="N88" s="187"/>
      <c r="O88" s="187"/>
      <c r="P88" s="187"/>
      <c r="Q88" s="21"/>
      <c r="R88" s="67" t="s">
        <v>1235</v>
      </c>
      <c r="S88" s="67"/>
      <c r="T88" s="67"/>
      <c r="U88" s="67"/>
      <c r="V88" s="67"/>
      <c r="W88" s="192"/>
      <c r="X88" s="67"/>
      <c r="Y88" s="67"/>
      <c r="Z88" s="54"/>
      <c r="AA88" s="53"/>
      <c r="AB88" s="53"/>
      <c r="AC88" s="59"/>
      <c r="AD88" s="67"/>
      <c r="AE88" s="67"/>
      <c r="AF88" s="67"/>
      <c r="AG88" s="67"/>
      <c r="AH88" s="67"/>
      <c r="AI88" s="67"/>
      <c r="AJ88" s="67"/>
      <c r="AK88" s="67"/>
      <c r="AL88" s="67"/>
      <c r="AM88" s="67"/>
      <c r="AN88" s="67"/>
      <c r="AO88" s="67"/>
      <c r="AP88" s="67"/>
      <c r="AQ88" s="67"/>
      <c r="AR88" s="67"/>
      <c r="AS88" s="65"/>
      <c r="AT88" s="156"/>
      <c r="AU88" s="35">
        <f>ROUND(ROUND(M87*W90,0)*$AB$12,0)</f>
        <v>335</v>
      </c>
      <c r="AV88" s="31"/>
    </row>
    <row r="89" spans="1:48" ht="14.25" customHeight="1" x14ac:dyDescent="0.15">
      <c r="A89" s="32">
        <v>22</v>
      </c>
      <c r="B89" s="32">
        <v>7224</v>
      </c>
      <c r="C89" s="34" t="s">
        <v>22788</v>
      </c>
      <c r="D89" s="73"/>
      <c r="E89" s="74"/>
      <c r="F89" s="74"/>
      <c r="G89" s="20"/>
      <c r="J89" s="187"/>
      <c r="L89" s="187"/>
      <c r="M89" s="204"/>
      <c r="N89" s="187"/>
      <c r="O89" s="187"/>
      <c r="P89" s="187"/>
      <c r="Q89" s="21"/>
      <c r="R89" s="53" t="s">
        <v>1237</v>
      </c>
      <c r="S89" s="53"/>
      <c r="T89" s="53"/>
      <c r="U89" s="53"/>
      <c r="V89" s="53"/>
      <c r="W89" s="188"/>
      <c r="X89" s="53"/>
      <c r="Y89" s="53"/>
      <c r="Z89" s="54"/>
      <c r="AA89" s="53"/>
      <c r="AB89" s="53"/>
      <c r="AC89" s="59"/>
      <c r="AD89" s="1091" t="s">
        <v>1229</v>
      </c>
      <c r="AE89" s="1092"/>
      <c r="AF89" s="1092"/>
      <c r="AG89" s="1092"/>
      <c r="AH89" s="1092"/>
      <c r="AI89" s="1093"/>
      <c r="AJ89" s="223" t="s">
        <v>1230</v>
      </c>
      <c r="AK89" s="107"/>
      <c r="AL89" s="107"/>
      <c r="AM89" s="107"/>
      <c r="AN89" s="107"/>
      <c r="AO89" s="107"/>
      <c r="AP89" s="107"/>
      <c r="AQ89" s="107"/>
      <c r="AR89" s="107"/>
      <c r="AS89" s="44" t="s">
        <v>17</v>
      </c>
      <c r="AT89" s="296">
        <v>0.7</v>
      </c>
      <c r="AU89" s="35">
        <f>ROUND(ROUND(ROUND(M87*W90,0)*$AB$12,0)*AT89,0)</f>
        <v>235</v>
      </c>
      <c r="AV89" s="31"/>
    </row>
    <row r="90" spans="1:48" ht="14.25" x14ac:dyDescent="0.15">
      <c r="A90" s="32">
        <v>22</v>
      </c>
      <c r="B90" s="32" t="s">
        <v>3092</v>
      </c>
      <c r="C90" s="34" t="s">
        <v>22789</v>
      </c>
      <c r="D90" s="73"/>
      <c r="E90" s="74"/>
      <c r="F90" s="74"/>
      <c r="G90" s="20"/>
      <c r="J90" s="187"/>
      <c r="L90" s="187"/>
      <c r="M90" s="204"/>
      <c r="N90" s="187"/>
      <c r="O90" s="187"/>
      <c r="P90" s="187"/>
      <c r="Q90" s="21"/>
      <c r="R90" s="71"/>
      <c r="S90" s="71"/>
      <c r="T90" s="71"/>
      <c r="U90" s="71"/>
      <c r="V90" s="26" t="s">
        <v>17</v>
      </c>
      <c r="W90" s="195">
        <v>0.96499999999999997</v>
      </c>
      <c r="X90" s="297"/>
      <c r="Y90" s="71"/>
      <c r="Z90" s="54"/>
      <c r="AA90" s="53"/>
      <c r="AB90" s="53"/>
      <c r="AC90" s="59"/>
      <c r="AD90" s="1094"/>
      <c r="AE90" s="1095"/>
      <c r="AF90" s="1095"/>
      <c r="AG90" s="1095"/>
      <c r="AH90" s="1095"/>
      <c r="AI90" s="1096"/>
      <c r="AJ90" s="223" t="s">
        <v>1233</v>
      </c>
      <c r="AK90" s="107"/>
      <c r="AL90" s="107"/>
      <c r="AM90" s="107"/>
      <c r="AN90" s="107"/>
      <c r="AO90" s="107"/>
      <c r="AP90" s="107"/>
      <c r="AQ90" s="107"/>
      <c r="AR90" s="107"/>
      <c r="AS90" s="44" t="s">
        <v>17</v>
      </c>
      <c r="AT90" s="296">
        <v>0.5</v>
      </c>
      <c r="AU90" s="35">
        <f>ROUND(ROUND(ROUND(M87*W90,0)*$AB$12,0)*AT90,0)</f>
        <v>168</v>
      </c>
      <c r="AV90" s="31"/>
    </row>
    <row r="91" spans="1:48" ht="14.25" x14ac:dyDescent="0.15">
      <c r="A91" s="32">
        <v>22</v>
      </c>
      <c r="B91" s="32">
        <v>7231</v>
      </c>
      <c r="C91" s="34" t="s">
        <v>22790</v>
      </c>
      <c r="D91" s="73"/>
      <c r="E91" s="74"/>
      <c r="F91" s="74"/>
      <c r="G91" s="47" t="s">
        <v>1358</v>
      </c>
      <c r="H91" s="40"/>
      <c r="I91" s="40"/>
      <c r="J91" s="184"/>
      <c r="K91" s="40"/>
      <c r="L91" s="184"/>
      <c r="M91" s="185"/>
      <c r="N91" s="184"/>
      <c r="O91" s="184"/>
      <c r="P91" s="184"/>
      <c r="Q91" s="41"/>
      <c r="R91" s="40"/>
      <c r="S91" s="65"/>
      <c r="T91" s="65"/>
      <c r="U91" s="65"/>
      <c r="V91" s="65"/>
      <c r="W91" s="102"/>
      <c r="X91" s="65"/>
      <c r="Y91" s="65"/>
      <c r="Z91" s="168"/>
      <c r="AA91" s="23"/>
      <c r="AB91" s="23"/>
      <c r="AC91" s="300"/>
      <c r="AD91" s="65"/>
      <c r="AE91" s="65"/>
      <c r="AF91" s="65"/>
      <c r="AG91" s="65"/>
      <c r="AH91" s="65"/>
      <c r="AI91" s="65"/>
      <c r="AJ91" s="65"/>
      <c r="AK91" s="65"/>
      <c r="AL91" s="65"/>
      <c r="AM91" s="65"/>
      <c r="AN91" s="65"/>
      <c r="AO91" s="65"/>
      <c r="AP91" s="65"/>
      <c r="AQ91" s="65"/>
      <c r="AR91" s="65"/>
      <c r="AS91" s="184"/>
      <c r="AT91" s="185"/>
      <c r="AU91" s="35">
        <f>ROUND(M93*$AB$12,0)</f>
        <v>332</v>
      </c>
      <c r="AV91" s="31"/>
    </row>
    <row r="92" spans="1:48" ht="14.25" customHeight="1" x14ac:dyDescent="0.15">
      <c r="A92" s="32">
        <v>22</v>
      </c>
      <c r="B92" s="32">
        <v>7232</v>
      </c>
      <c r="C92" s="34" t="s">
        <v>22791</v>
      </c>
      <c r="D92" s="73"/>
      <c r="E92" s="74"/>
      <c r="F92" s="74"/>
      <c r="G92" s="20"/>
      <c r="J92" s="187"/>
      <c r="L92" s="187"/>
      <c r="M92" s="204"/>
      <c r="N92" s="187"/>
      <c r="O92" s="187"/>
      <c r="P92" s="187"/>
      <c r="Q92" s="21"/>
      <c r="R92" s="187"/>
      <c r="S92" s="53"/>
      <c r="T92" s="53"/>
      <c r="U92" s="53"/>
      <c r="V92" s="53"/>
      <c r="W92" s="188"/>
      <c r="X92" s="53"/>
      <c r="Y92" s="53"/>
      <c r="Z92" s="54"/>
      <c r="AA92" s="53"/>
      <c r="AB92" s="53"/>
      <c r="AC92" s="59"/>
      <c r="AD92" s="1091" t="s">
        <v>1229</v>
      </c>
      <c r="AE92" s="1092"/>
      <c r="AF92" s="1092"/>
      <c r="AG92" s="1092"/>
      <c r="AH92" s="1092"/>
      <c r="AI92" s="1093"/>
      <c r="AJ92" s="223" t="s">
        <v>1230</v>
      </c>
      <c r="AK92" s="107"/>
      <c r="AL92" s="107"/>
      <c r="AM92" s="107"/>
      <c r="AN92" s="107"/>
      <c r="AO92" s="107"/>
      <c r="AP92" s="107"/>
      <c r="AQ92" s="107"/>
      <c r="AR92" s="107"/>
      <c r="AS92" s="44" t="s">
        <v>17</v>
      </c>
      <c r="AT92" s="296">
        <v>0.7</v>
      </c>
      <c r="AU92" s="35">
        <f>ROUND(ROUND(M93*$AB$12,0)*AT92,0)</f>
        <v>232</v>
      </c>
      <c r="AV92" s="31"/>
    </row>
    <row r="93" spans="1:48" ht="14.25" x14ac:dyDescent="0.15">
      <c r="A93" s="32">
        <v>22</v>
      </c>
      <c r="B93" s="32" t="s">
        <v>3096</v>
      </c>
      <c r="C93" s="34" t="s">
        <v>22792</v>
      </c>
      <c r="D93" s="73"/>
      <c r="E93" s="74"/>
      <c r="F93" s="74"/>
      <c r="G93" s="20"/>
      <c r="J93" s="187"/>
      <c r="L93" s="187"/>
      <c r="M93" s="189">
        <f>'7経過的生活介護(基本１） '!M93</f>
        <v>474</v>
      </c>
      <c r="N93" s="4" t="s">
        <v>21</v>
      </c>
      <c r="P93" s="187"/>
      <c r="Q93" s="21"/>
      <c r="R93" s="187"/>
      <c r="S93" s="53"/>
      <c r="T93" s="53"/>
      <c r="U93" s="53"/>
      <c r="V93" s="53"/>
      <c r="W93" s="188"/>
      <c r="X93" s="53"/>
      <c r="Y93" s="53"/>
      <c r="Z93" s="54"/>
      <c r="AA93" s="53"/>
      <c r="AB93" s="53"/>
      <c r="AC93" s="59"/>
      <c r="AD93" s="1094"/>
      <c r="AE93" s="1095"/>
      <c r="AF93" s="1095"/>
      <c r="AG93" s="1095"/>
      <c r="AH93" s="1095"/>
      <c r="AI93" s="1096"/>
      <c r="AJ93" s="223" t="s">
        <v>1233</v>
      </c>
      <c r="AK93" s="107"/>
      <c r="AL93" s="107"/>
      <c r="AM93" s="107"/>
      <c r="AN93" s="107"/>
      <c r="AO93" s="107"/>
      <c r="AP93" s="107"/>
      <c r="AQ93" s="107"/>
      <c r="AR93" s="107"/>
      <c r="AS93" s="44" t="s">
        <v>17</v>
      </c>
      <c r="AT93" s="296">
        <v>0.5</v>
      </c>
      <c r="AU93" s="35">
        <f>ROUND(ROUND(M93*$AB$12,0)*AT93,0)</f>
        <v>166</v>
      </c>
      <c r="AV93" s="31"/>
    </row>
    <row r="94" spans="1:48" ht="14.25" x14ac:dyDescent="0.15">
      <c r="A94" s="32">
        <v>22</v>
      </c>
      <c r="B94" s="32">
        <v>7233</v>
      </c>
      <c r="C94" s="34" t="s">
        <v>22793</v>
      </c>
      <c r="D94" s="73"/>
      <c r="E94" s="74"/>
      <c r="F94" s="74"/>
      <c r="G94" s="20"/>
      <c r="J94" s="187"/>
      <c r="L94" s="187"/>
      <c r="M94" s="204"/>
      <c r="N94" s="187"/>
      <c r="O94" s="187"/>
      <c r="P94" s="187"/>
      <c r="Q94" s="21"/>
      <c r="R94" s="67" t="s">
        <v>1235</v>
      </c>
      <c r="S94" s="67"/>
      <c r="T94" s="67"/>
      <c r="U94" s="67"/>
      <c r="V94" s="67"/>
      <c r="W94" s="192"/>
      <c r="X94" s="67"/>
      <c r="Y94" s="67"/>
      <c r="Z94" s="54"/>
      <c r="AA94" s="53"/>
      <c r="AB94" s="53"/>
      <c r="AC94" s="59"/>
      <c r="AD94" s="67"/>
      <c r="AE94" s="67"/>
      <c r="AF94" s="67"/>
      <c r="AG94" s="67"/>
      <c r="AH94" s="67"/>
      <c r="AI94" s="67"/>
      <c r="AJ94" s="67"/>
      <c r="AK94" s="67"/>
      <c r="AL94" s="67"/>
      <c r="AM94" s="67"/>
      <c r="AN94" s="67"/>
      <c r="AO94" s="67"/>
      <c r="AP94" s="67"/>
      <c r="AQ94" s="67"/>
      <c r="AR94" s="67"/>
      <c r="AS94" s="65"/>
      <c r="AT94" s="156"/>
      <c r="AU94" s="35">
        <f>ROUND(ROUND(M93*W96,0)*$AB$12,0)</f>
        <v>320</v>
      </c>
      <c r="AV94" s="31"/>
    </row>
    <row r="95" spans="1:48" ht="14.25" customHeight="1" x14ac:dyDescent="0.15">
      <c r="A95" s="32">
        <v>22</v>
      </c>
      <c r="B95" s="32">
        <v>7234</v>
      </c>
      <c r="C95" s="34" t="s">
        <v>22794</v>
      </c>
      <c r="D95" s="73"/>
      <c r="E95" s="74"/>
      <c r="F95" s="74"/>
      <c r="G95" s="20"/>
      <c r="J95" s="187"/>
      <c r="L95" s="187"/>
      <c r="M95" s="204"/>
      <c r="N95" s="187"/>
      <c r="O95" s="187"/>
      <c r="P95" s="187"/>
      <c r="Q95" s="21"/>
      <c r="R95" s="53" t="s">
        <v>1237</v>
      </c>
      <c r="S95" s="53"/>
      <c r="T95" s="53"/>
      <c r="U95" s="53"/>
      <c r="V95" s="53"/>
      <c r="W95" s="188"/>
      <c r="X95" s="53"/>
      <c r="Y95" s="53"/>
      <c r="Z95" s="54"/>
      <c r="AA95" s="53"/>
      <c r="AB95" s="53"/>
      <c r="AC95" s="59"/>
      <c r="AD95" s="1091" t="s">
        <v>1229</v>
      </c>
      <c r="AE95" s="1092"/>
      <c r="AF95" s="1092"/>
      <c r="AG95" s="1092"/>
      <c r="AH95" s="1092"/>
      <c r="AI95" s="1093"/>
      <c r="AJ95" s="223" t="s">
        <v>1230</v>
      </c>
      <c r="AK95" s="107"/>
      <c r="AL95" s="107"/>
      <c r="AM95" s="107"/>
      <c r="AN95" s="107"/>
      <c r="AO95" s="107"/>
      <c r="AP95" s="107"/>
      <c r="AQ95" s="107"/>
      <c r="AR95" s="107"/>
      <c r="AS95" s="44" t="s">
        <v>17</v>
      </c>
      <c r="AT95" s="296">
        <v>0.7</v>
      </c>
      <c r="AU95" s="35">
        <f>ROUND(ROUND(ROUND(M93*W96,0)*$AB$12,0)*AT95,0)</f>
        <v>224</v>
      </c>
      <c r="AV95" s="31"/>
    </row>
    <row r="96" spans="1:48" ht="14.25" x14ac:dyDescent="0.15">
      <c r="A96" s="32">
        <v>22</v>
      </c>
      <c r="B96" s="32" t="s">
        <v>3100</v>
      </c>
      <c r="C96" s="34" t="s">
        <v>22795</v>
      </c>
      <c r="D96" s="73"/>
      <c r="E96" s="74"/>
      <c r="F96" s="74"/>
      <c r="G96" s="20"/>
      <c r="J96" s="187"/>
      <c r="L96" s="187"/>
      <c r="M96" s="204"/>
      <c r="N96" s="187"/>
      <c r="O96" s="187"/>
      <c r="P96" s="187"/>
      <c r="Q96" s="21"/>
      <c r="R96" s="71"/>
      <c r="S96" s="71"/>
      <c r="T96" s="71"/>
      <c r="U96" s="71"/>
      <c r="V96" s="26" t="s">
        <v>17</v>
      </c>
      <c r="W96" s="195">
        <v>0.96499999999999997</v>
      </c>
      <c r="X96" s="297"/>
      <c r="Y96" s="71"/>
      <c r="Z96" s="54"/>
      <c r="AA96" s="53"/>
      <c r="AB96" s="53"/>
      <c r="AC96" s="59"/>
      <c r="AD96" s="1094"/>
      <c r="AE96" s="1095"/>
      <c r="AF96" s="1095"/>
      <c r="AG96" s="1095"/>
      <c r="AH96" s="1095"/>
      <c r="AI96" s="1096"/>
      <c r="AJ96" s="223" t="s">
        <v>1233</v>
      </c>
      <c r="AK96" s="107"/>
      <c r="AL96" s="107"/>
      <c r="AM96" s="107"/>
      <c r="AN96" s="107"/>
      <c r="AO96" s="107"/>
      <c r="AP96" s="107"/>
      <c r="AQ96" s="107"/>
      <c r="AR96" s="107"/>
      <c r="AS96" s="44" t="s">
        <v>17</v>
      </c>
      <c r="AT96" s="296">
        <v>0.5</v>
      </c>
      <c r="AU96" s="35">
        <f>ROUND(ROUND(ROUND(M93*W96,0)*$AB$12,0)*AT96,0)</f>
        <v>160</v>
      </c>
      <c r="AV96" s="31"/>
    </row>
    <row r="97" spans="1:48" ht="14.25" x14ac:dyDescent="0.15">
      <c r="A97" s="32">
        <v>22</v>
      </c>
      <c r="B97" s="32">
        <v>7241</v>
      </c>
      <c r="C97" s="34" t="s">
        <v>22796</v>
      </c>
      <c r="D97" s="73"/>
      <c r="E97" s="74"/>
      <c r="F97" s="74"/>
      <c r="G97" s="47" t="s">
        <v>1367</v>
      </c>
      <c r="H97" s="40"/>
      <c r="I97" s="40"/>
      <c r="J97" s="184"/>
      <c r="K97" s="40"/>
      <c r="L97" s="184"/>
      <c r="M97" s="185"/>
      <c r="N97" s="184"/>
      <c r="O97" s="184"/>
      <c r="P97" s="184"/>
      <c r="Q97" s="41"/>
      <c r="R97" s="40"/>
      <c r="S97" s="65"/>
      <c r="T97" s="65"/>
      <c r="U97" s="65"/>
      <c r="V97" s="65"/>
      <c r="W97" s="102"/>
      <c r="X97" s="65"/>
      <c r="Y97" s="65"/>
      <c r="Z97" s="168"/>
      <c r="AA97" s="23"/>
      <c r="AB97" s="23"/>
      <c r="AC97" s="300"/>
      <c r="AD97" s="65"/>
      <c r="AE97" s="65"/>
      <c r="AF97" s="65"/>
      <c r="AG97" s="65"/>
      <c r="AH97" s="65"/>
      <c r="AI97" s="65"/>
      <c r="AJ97" s="65"/>
      <c r="AK97" s="65"/>
      <c r="AL97" s="65"/>
      <c r="AM97" s="65"/>
      <c r="AN97" s="65"/>
      <c r="AO97" s="65"/>
      <c r="AP97" s="65"/>
      <c r="AQ97" s="65"/>
      <c r="AR97" s="65"/>
      <c r="AS97" s="184"/>
      <c r="AT97" s="185"/>
      <c r="AU97" s="35">
        <f>ROUND(M99*$AB$12,0)</f>
        <v>330</v>
      </c>
      <c r="AV97" s="31"/>
    </row>
    <row r="98" spans="1:48" ht="14.25" customHeight="1" x14ac:dyDescent="0.15">
      <c r="A98" s="32">
        <v>22</v>
      </c>
      <c r="B98" s="32">
        <v>7242</v>
      </c>
      <c r="C98" s="34" t="s">
        <v>22797</v>
      </c>
      <c r="D98" s="73"/>
      <c r="E98" s="74"/>
      <c r="F98" s="74"/>
      <c r="G98" s="20"/>
      <c r="J98" s="187"/>
      <c r="L98" s="187"/>
      <c r="M98" s="204"/>
      <c r="N98" s="187"/>
      <c r="O98" s="187"/>
      <c r="P98" s="187"/>
      <c r="Q98" s="21"/>
      <c r="R98" s="187"/>
      <c r="S98" s="53"/>
      <c r="T98" s="53"/>
      <c r="U98" s="53"/>
      <c r="V98" s="53"/>
      <c r="W98" s="188"/>
      <c r="X98" s="53"/>
      <c r="Y98" s="53"/>
      <c r="Z98" s="54"/>
      <c r="AA98" s="53"/>
      <c r="AB98" s="53"/>
      <c r="AC98" s="59"/>
      <c r="AD98" s="1091" t="s">
        <v>1229</v>
      </c>
      <c r="AE98" s="1092"/>
      <c r="AF98" s="1092"/>
      <c r="AG98" s="1092"/>
      <c r="AH98" s="1092"/>
      <c r="AI98" s="1093"/>
      <c r="AJ98" s="223" t="s">
        <v>1230</v>
      </c>
      <c r="AK98" s="107"/>
      <c r="AL98" s="107"/>
      <c r="AM98" s="107"/>
      <c r="AN98" s="107"/>
      <c r="AO98" s="107"/>
      <c r="AP98" s="107"/>
      <c r="AQ98" s="107"/>
      <c r="AR98" s="107"/>
      <c r="AS98" s="44" t="s">
        <v>17</v>
      </c>
      <c r="AT98" s="296">
        <v>0.7</v>
      </c>
      <c r="AU98" s="35">
        <f>ROUND(ROUND(M99*$AB$12,0)*AT98,0)</f>
        <v>231</v>
      </c>
      <c r="AV98" s="31"/>
    </row>
    <row r="99" spans="1:48" ht="14.25" x14ac:dyDescent="0.15">
      <c r="A99" s="32">
        <v>22</v>
      </c>
      <c r="B99" s="32" t="s">
        <v>3104</v>
      </c>
      <c r="C99" s="34" t="s">
        <v>22798</v>
      </c>
      <c r="D99" s="73"/>
      <c r="E99" s="74"/>
      <c r="F99" s="74"/>
      <c r="G99" s="20"/>
      <c r="J99" s="187"/>
      <c r="L99" s="187"/>
      <c r="M99" s="189">
        <f>'7経過的生活介護(基本１） '!M99</f>
        <v>471</v>
      </c>
      <c r="N99" s="4" t="s">
        <v>21</v>
      </c>
      <c r="P99" s="187"/>
      <c r="Q99" s="21"/>
      <c r="R99" s="187"/>
      <c r="S99" s="53"/>
      <c r="T99" s="53"/>
      <c r="U99" s="53"/>
      <c r="V99" s="53"/>
      <c r="W99" s="188"/>
      <c r="X99" s="53"/>
      <c r="Y99" s="53"/>
      <c r="Z99" s="54"/>
      <c r="AA99" s="53"/>
      <c r="AB99" s="53"/>
      <c r="AC99" s="59"/>
      <c r="AD99" s="1094"/>
      <c r="AE99" s="1095"/>
      <c r="AF99" s="1095"/>
      <c r="AG99" s="1095"/>
      <c r="AH99" s="1095"/>
      <c r="AI99" s="1096"/>
      <c r="AJ99" s="223" t="s">
        <v>1233</v>
      </c>
      <c r="AK99" s="107"/>
      <c r="AL99" s="107"/>
      <c r="AM99" s="107"/>
      <c r="AN99" s="107"/>
      <c r="AO99" s="107"/>
      <c r="AP99" s="107"/>
      <c r="AQ99" s="107"/>
      <c r="AR99" s="107"/>
      <c r="AS99" s="44" t="s">
        <v>17</v>
      </c>
      <c r="AT99" s="296">
        <v>0.5</v>
      </c>
      <c r="AU99" s="35">
        <f>ROUND(ROUND(M99*$AB$12,0)*AT99,0)</f>
        <v>165</v>
      </c>
      <c r="AV99" s="31"/>
    </row>
    <row r="100" spans="1:48" ht="14.25" x14ac:dyDescent="0.15">
      <c r="A100" s="32">
        <v>22</v>
      </c>
      <c r="B100" s="32">
        <v>7243</v>
      </c>
      <c r="C100" s="34" t="s">
        <v>22799</v>
      </c>
      <c r="D100" s="73"/>
      <c r="E100" s="74"/>
      <c r="F100" s="74"/>
      <c r="G100" s="20"/>
      <c r="J100" s="187"/>
      <c r="L100" s="187"/>
      <c r="M100" s="204"/>
      <c r="N100" s="187"/>
      <c r="O100" s="187"/>
      <c r="P100" s="187"/>
      <c r="Q100" s="21"/>
      <c r="R100" s="67" t="s">
        <v>1235</v>
      </c>
      <c r="S100" s="67"/>
      <c r="T100" s="67"/>
      <c r="U100" s="67"/>
      <c r="V100" s="67"/>
      <c r="W100" s="192"/>
      <c r="X100" s="67"/>
      <c r="Y100" s="67"/>
      <c r="Z100" s="54"/>
      <c r="AA100" s="53"/>
      <c r="AB100" s="53"/>
      <c r="AC100" s="59"/>
      <c r="AD100" s="67"/>
      <c r="AE100" s="67"/>
      <c r="AF100" s="67"/>
      <c r="AG100" s="67"/>
      <c r="AH100" s="67"/>
      <c r="AI100" s="67"/>
      <c r="AJ100" s="67"/>
      <c r="AK100" s="67"/>
      <c r="AL100" s="67"/>
      <c r="AM100" s="67"/>
      <c r="AN100" s="67"/>
      <c r="AO100" s="67"/>
      <c r="AP100" s="67"/>
      <c r="AQ100" s="67"/>
      <c r="AR100" s="67"/>
      <c r="AS100" s="65"/>
      <c r="AT100" s="156"/>
      <c r="AU100" s="35">
        <f>ROUND(ROUND(M99*W102,0)*$AB$12,0)</f>
        <v>319</v>
      </c>
      <c r="AV100" s="31"/>
    </row>
    <row r="101" spans="1:48" ht="14.25" customHeight="1" x14ac:dyDescent="0.15">
      <c r="A101" s="32">
        <v>22</v>
      </c>
      <c r="B101" s="32">
        <v>7244</v>
      </c>
      <c r="C101" s="34" t="s">
        <v>22800</v>
      </c>
      <c r="D101" s="73"/>
      <c r="E101" s="74"/>
      <c r="F101" s="74"/>
      <c r="G101" s="20"/>
      <c r="J101" s="187"/>
      <c r="L101" s="187"/>
      <c r="M101" s="204"/>
      <c r="N101" s="187"/>
      <c r="O101" s="187"/>
      <c r="P101" s="187"/>
      <c r="Q101" s="21"/>
      <c r="R101" s="53" t="s">
        <v>1237</v>
      </c>
      <c r="S101" s="53"/>
      <c r="T101" s="53"/>
      <c r="U101" s="53"/>
      <c r="V101" s="53"/>
      <c r="W101" s="188"/>
      <c r="X101" s="53"/>
      <c r="Y101" s="53"/>
      <c r="Z101" s="54"/>
      <c r="AA101" s="53"/>
      <c r="AB101" s="53"/>
      <c r="AC101" s="59"/>
      <c r="AD101" s="1091" t="s">
        <v>1229</v>
      </c>
      <c r="AE101" s="1092"/>
      <c r="AF101" s="1092"/>
      <c r="AG101" s="1092"/>
      <c r="AH101" s="1092"/>
      <c r="AI101" s="1093"/>
      <c r="AJ101" s="223" t="s">
        <v>1230</v>
      </c>
      <c r="AK101" s="107"/>
      <c r="AL101" s="107"/>
      <c r="AM101" s="107"/>
      <c r="AN101" s="107"/>
      <c r="AO101" s="107"/>
      <c r="AP101" s="107"/>
      <c r="AQ101" s="107"/>
      <c r="AR101" s="107"/>
      <c r="AS101" s="44" t="s">
        <v>17</v>
      </c>
      <c r="AT101" s="296">
        <v>0.7</v>
      </c>
      <c r="AU101" s="35">
        <f>ROUND(ROUND(ROUND(M99*W102,0)*$AB$12,0)*AT101,0)</f>
        <v>223</v>
      </c>
      <c r="AV101" s="31"/>
    </row>
    <row r="102" spans="1:48" ht="14.25" x14ac:dyDescent="0.15">
      <c r="A102" s="32">
        <v>22</v>
      </c>
      <c r="B102" s="32" t="s">
        <v>3108</v>
      </c>
      <c r="C102" s="34" t="s">
        <v>22801</v>
      </c>
      <c r="D102" s="73"/>
      <c r="E102" s="74"/>
      <c r="F102" s="74"/>
      <c r="G102" s="20"/>
      <c r="J102" s="187"/>
      <c r="L102" s="187"/>
      <c r="M102" s="204"/>
      <c r="N102" s="187"/>
      <c r="O102" s="187"/>
      <c r="P102" s="187"/>
      <c r="Q102" s="21"/>
      <c r="R102" s="71"/>
      <c r="S102" s="71"/>
      <c r="T102" s="71"/>
      <c r="U102" s="71"/>
      <c r="V102" s="26" t="s">
        <v>17</v>
      </c>
      <c r="W102" s="195">
        <v>0.96499999999999997</v>
      </c>
      <c r="X102" s="297"/>
      <c r="Y102" s="71"/>
      <c r="Z102" s="54"/>
      <c r="AA102" s="53"/>
      <c r="AB102" s="53"/>
      <c r="AC102" s="59"/>
      <c r="AD102" s="1094"/>
      <c r="AE102" s="1095"/>
      <c r="AF102" s="1095"/>
      <c r="AG102" s="1095"/>
      <c r="AH102" s="1095"/>
      <c r="AI102" s="1096"/>
      <c r="AJ102" s="223" t="s">
        <v>1233</v>
      </c>
      <c r="AK102" s="107"/>
      <c r="AL102" s="107"/>
      <c r="AM102" s="107"/>
      <c r="AN102" s="107"/>
      <c r="AO102" s="107"/>
      <c r="AP102" s="107"/>
      <c r="AQ102" s="107"/>
      <c r="AR102" s="107"/>
      <c r="AS102" s="44" t="s">
        <v>17</v>
      </c>
      <c r="AT102" s="296">
        <v>0.5</v>
      </c>
      <c r="AU102" s="35">
        <f>ROUND(ROUND(ROUND(M99*W102,0)*$AB$12,0)*AT102,0)</f>
        <v>160</v>
      </c>
      <c r="AV102" s="31"/>
    </row>
    <row r="103" spans="1:48" ht="14.25" x14ac:dyDescent="0.15">
      <c r="A103" s="32">
        <v>22</v>
      </c>
      <c r="B103" s="32">
        <v>7251</v>
      </c>
      <c r="C103" s="34" t="s">
        <v>22802</v>
      </c>
      <c r="D103" s="73"/>
      <c r="E103" s="74"/>
      <c r="F103" s="74"/>
      <c r="G103" s="47" t="s">
        <v>1376</v>
      </c>
      <c r="H103" s="40"/>
      <c r="I103" s="40"/>
      <c r="J103" s="184"/>
      <c r="K103" s="40"/>
      <c r="L103" s="184"/>
      <c r="M103" s="185"/>
      <c r="N103" s="184"/>
      <c r="O103" s="184"/>
      <c r="P103" s="184"/>
      <c r="Q103" s="41"/>
      <c r="R103" s="40"/>
      <c r="S103" s="65"/>
      <c r="T103" s="65"/>
      <c r="U103" s="65"/>
      <c r="V103" s="65"/>
      <c r="W103" s="102"/>
      <c r="X103" s="65"/>
      <c r="Y103" s="65"/>
      <c r="Z103" s="168"/>
      <c r="AA103" s="23"/>
      <c r="AB103" s="23"/>
      <c r="AC103" s="300"/>
      <c r="AD103" s="65"/>
      <c r="AE103" s="65"/>
      <c r="AF103" s="65"/>
      <c r="AG103" s="65"/>
      <c r="AH103" s="65"/>
      <c r="AI103" s="65"/>
      <c r="AJ103" s="65"/>
      <c r="AK103" s="65"/>
      <c r="AL103" s="65"/>
      <c r="AM103" s="65"/>
      <c r="AN103" s="65"/>
      <c r="AO103" s="65"/>
      <c r="AP103" s="65"/>
      <c r="AQ103" s="65"/>
      <c r="AR103" s="65"/>
      <c r="AS103" s="184"/>
      <c r="AT103" s="185"/>
      <c r="AU103" s="35">
        <f>ROUND(M105*$AB$12,0)</f>
        <v>328</v>
      </c>
      <c r="AV103" s="31"/>
    </row>
    <row r="104" spans="1:48" ht="14.25" customHeight="1" x14ac:dyDescent="0.15">
      <c r="A104" s="32">
        <v>22</v>
      </c>
      <c r="B104" s="32">
        <v>7252</v>
      </c>
      <c r="C104" s="34" t="s">
        <v>22803</v>
      </c>
      <c r="D104" s="73"/>
      <c r="E104" s="74"/>
      <c r="F104" s="74"/>
      <c r="G104" s="20"/>
      <c r="J104" s="187"/>
      <c r="L104" s="187"/>
      <c r="M104" s="204"/>
      <c r="N104" s="187"/>
      <c r="O104" s="187"/>
      <c r="P104" s="187"/>
      <c r="Q104" s="21"/>
      <c r="R104" s="187"/>
      <c r="S104" s="53"/>
      <c r="T104" s="53"/>
      <c r="U104" s="53"/>
      <c r="V104" s="53"/>
      <c r="W104" s="188"/>
      <c r="X104" s="53"/>
      <c r="Y104" s="53"/>
      <c r="Z104" s="54"/>
      <c r="AA104" s="53"/>
      <c r="AB104" s="53"/>
      <c r="AC104" s="59"/>
      <c r="AD104" s="1091" t="s">
        <v>1229</v>
      </c>
      <c r="AE104" s="1092"/>
      <c r="AF104" s="1092"/>
      <c r="AG104" s="1092"/>
      <c r="AH104" s="1092"/>
      <c r="AI104" s="1093"/>
      <c r="AJ104" s="223" t="s">
        <v>1230</v>
      </c>
      <c r="AK104" s="107"/>
      <c r="AL104" s="107"/>
      <c r="AM104" s="107"/>
      <c r="AN104" s="107"/>
      <c r="AO104" s="107"/>
      <c r="AP104" s="107"/>
      <c r="AQ104" s="107"/>
      <c r="AR104" s="107"/>
      <c r="AS104" s="44" t="s">
        <v>17</v>
      </c>
      <c r="AT104" s="296">
        <v>0.7</v>
      </c>
      <c r="AU104" s="35">
        <f>ROUND(ROUND(M105*$AB$12,0)*AT104,0)</f>
        <v>230</v>
      </c>
      <c r="AV104" s="31"/>
    </row>
    <row r="105" spans="1:48" ht="14.25" x14ac:dyDescent="0.15">
      <c r="A105" s="32">
        <v>22</v>
      </c>
      <c r="B105" s="32" t="s">
        <v>3112</v>
      </c>
      <c r="C105" s="34" t="s">
        <v>22804</v>
      </c>
      <c r="D105" s="73"/>
      <c r="E105" s="74"/>
      <c r="F105" s="74"/>
      <c r="G105" s="20"/>
      <c r="J105" s="187"/>
      <c r="L105" s="187"/>
      <c r="M105" s="189">
        <f>'7経過的生活介護(基本１） '!M105</f>
        <v>469</v>
      </c>
      <c r="N105" s="4" t="s">
        <v>21</v>
      </c>
      <c r="P105" s="187"/>
      <c r="Q105" s="21"/>
      <c r="R105" s="187"/>
      <c r="S105" s="53"/>
      <c r="T105" s="53"/>
      <c r="U105" s="53"/>
      <c r="V105" s="53"/>
      <c r="W105" s="188"/>
      <c r="X105" s="53"/>
      <c r="Y105" s="53"/>
      <c r="Z105" s="54"/>
      <c r="AA105" s="53"/>
      <c r="AB105" s="53"/>
      <c r="AC105" s="59"/>
      <c r="AD105" s="1094"/>
      <c r="AE105" s="1095"/>
      <c r="AF105" s="1095"/>
      <c r="AG105" s="1095"/>
      <c r="AH105" s="1095"/>
      <c r="AI105" s="1096"/>
      <c r="AJ105" s="223" t="s">
        <v>1233</v>
      </c>
      <c r="AK105" s="107"/>
      <c r="AL105" s="107"/>
      <c r="AM105" s="107"/>
      <c r="AN105" s="107"/>
      <c r="AO105" s="107"/>
      <c r="AP105" s="107"/>
      <c r="AQ105" s="107"/>
      <c r="AR105" s="107"/>
      <c r="AS105" s="44" t="s">
        <v>17</v>
      </c>
      <c r="AT105" s="296">
        <v>0.5</v>
      </c>
      <c r="AU105" s="35">
        <f>ROUND(ROUND(M105*$AB$12,0)*AT105,0)</f>
        <v>164</v>
      </c>
      <c r="AV105" s="31"/>
    </row>
    <row r="106" spans="1:48" ht="14.25" x14ac:dyDescent="0.15">
      <c r="A106" s="32">
        <v>22</v>
      </c>
      <c r="B106" s="32">
        <v>7253</v>
      </c>
      <c r="C106" s="34" t="s">
        <v>22805</v>
      </c>
      <c r="D106" s="73"/>
      <c r="E106" s="74"/>
      <c r="F106" s="74"/>
      <c r="G106" s="20"/>
      <c r="J106" s="187"/>
      <c r="L106" s="187"/>
      <c r="M106" s="204"/>
      <c r="N106" s="187"/>
      <c r="O106" s="187"/>
      <c r="P106" s="187"/>
      <c r="Q106" s="21"/>
      <c r="R106" s="67" t="s">
        <v>1235</v>
      </c>
      <c r="S106" s="67"/>
      <c r="T106" s="67"/>
      <c r="U106" s="67"/>
      <c r="V106" s="67"/>
      <c r="W106" s="192"/>
      <c r="X106" s="67"/>
      <c r="Y106" s="67"/>
      <c r="Z106" s="54"/>
      <c r="AA106" s="53"/>
      <c r="AB106" s="53"/>
      <c r="AC106" s="59"/>
      <c r="AD106" s="67"/>
      <c r="AE106" s="67"/>
      <c r="AF106" s="67"/>
      <c r="AG106" s="67"/>
      <c r="AH106" s="67"/>
      <c r="AI106" s="67"/>
      <c r="AJ106" s="67"/>
      <c r="AK106" s="67"/>
      <c r="AL106" s="67"/>
      <c r="AM106" s="67"/>
      <c r="AN106" s="67"/>
      <c r="AO106" s="67"/>
      <c r="AP106" s="67"/>
      <c r="AQ106" s="67"/>
      <c r="AR106" s="67"/>
      <c r="AS106" s="65"/>
      <c r="AT106" s="156"/>
      <c r="AU106" s="35">
        <f>ROUND(ROUND(M105*W108,0)*$AB$12,0)</f>
        <v>317</v>
      </c>
      <c r="AV106" s="31"/>
    </row>
    <row r="107" spans="1:48" ht="14.25" customHeight="1" x14ac:dyDescent="0.15">
      <c r="A107" s="32">
        <v>22</v>
      </c>
      <c r="B107" s="32">
        <v>7254</v>
      </c>
      <c r="C107" s="34" t="s">
        <v>22806</v>
      </c>
      <c r="D107" s="73"/>
      <c r="E107" s="74"/>
      <c r="F107" s="74"/>
      <c r="G107" s="20"/>
      <c r="J107" s="187"/>
      <c r="L107" s="187"/>
      <c r="M107" s="204"/>
      <c r="N107" s="187"/>
      <c r="O107" s="187"/>
      <c r="P107" s="187"/>
      <c r="Q107" s="21"/>
      <c r="R107" s="53" t="s">
        <v>1237</v>
      </c>
      <c r="S107" s="53"/>
      <c r="T107" s="53"/>
      <c r="U107" s="53"/>
      <c r="V107" s="53"/>
      <c r="W107" s="188"/>
      <c r="X107" s="53"/>
      <c r="Y107" s="53"/>
      <c r="Z107" s="54"/>
      <c r="AA107" s="53"/>
      <c r="AB107" s="53"/>
      <c r="AC107" s="59"/>
      <c r="AD107" s="1091" t="s">
        <v>1229</v>
      </c>
      <c r="AE107" s="1092"/>
      <c r="AF107" s="1092"/>
      <c r="AG107" s="1092"/>
      <c r="AH107" s="1092"/>
      <c r="AI107" s="1093"/>
      <c r="AJ107" s="223" t="s">
        <v>1230</v>
      </c>
      <c r="AK107" s="107"/>
      <c r="AL107" s="107"/>
      <c r="AM107" s="107"/>
      <c r="AN107" s="107"/>
      <c r="AO107" s="107"/>
      <c r="AP107" s="107"/>
      <c r="AQ107" s="107"/>
      <c r="AR107" s="107"/>
      <c r="AS107" s="44" t="s">
        <v>17</v>
      </c>
      <c r="AT107" s="296">
        <v>0.7</v>
      </c>
      <c r="AU107" s="35">
        <f>ROUND(ROUND(ROUND(M105*W108,0)*$AB$12,0)*AT107,0)</f>
        <v>222</v>
      </c>
      <c r="AV107" s="31"/>
    </row>
    <row r="108" spans="1:48" ht="14.25" x14ac:dyDescent="0.15">
      <c r="A108" s="32">
        <v>22</v>
      </c>
      <c r="B108" s="32" t="s">
        <v>3116</v>
      </c>
      <c r="C108" s="34" t="s">
        <v>22807</v>
      </c>
      <c r="D108" s="73"/>
      <c r="E108" s="74"/>
      <c r="F108" s="74"/>
      <c r="G108" s="20"/>
      <c r="J108" s="187"/>
      <c r="L108" s="187"/>
      <c r="M108" s="204"/>
      <c r="N108" s="187"/>
      <c r="O108" s="187"/>
      <c r="P108" s="187"/>
      <c r="Q108" s="21"/>
      <c r="R108" s="71"/>
      <c r="S108" s="71"/>
      <c r="T108" s="71"/>
      <c r="U108" s="71"/>
      <c r="V108" s="26" t="s">
        <v>17</v>
      </c>
      <c r="W108" s="195">
        <v>0.96499999999999997</v>
      </c>
      <c r="X108" s="297"/>
      <c r="Y108" s="71"/>
      <c r="Z108" s="54"/>
      <c r="AA108" s="53"/>
      <c r="AB108" s="53"/>
      <c r="AC108" s="59"/>
      <c r="AD108" s="1094"/>
      <c r="AE108" s="1095"/>
      <c r="AF108" s="1095"/>
      <c r="AG108" s="1095"/>
      <c r="AH108" s="1095"/>
      <c r="AI108" s="1096"/>
      <c r="AJ108" s="223" t="s">
        <v>1233</v>
      </c>
      <c r="AK108" s="107"/>
      <c r="AL108" s="107"/>
      <c r="AM108" s="107"/>
      <c r="AN108" s="107"/>
      <c r="AO108" s="107"/>
      <c r="AP108" s="107"/>
      <c r="AQ108" s="107"/>
      <c r="AR108" s="107"/>
      <c r="AS108" s="44" t="s">
        <v>17</v>
      </c>
      <c r="AT108" s="296">
        <v>0.5</v>
      </c>
      <c r="AU108" s="35">
        <f>ROUND(ROUND(ROUND(M105*W108,0)*$AB$12,0)*AT108,0)</f>
        <v>159</v>
      </c>
      <c r="AV108" s="31"/>
    </row>
    <row r="109" spans="1:48" ht="14.25" x14ac:dyDescent="0.15">
      <c r="A109" s="32">
        <v>22</v>
      </c>
      <c r="B109" s="32">
        <v>7261</v>
      </c>
      <c r="C109" s="34" t="s">
        <v>22808</v>
      </c>
      <c r="D109" s="73"/>
      <c r="E109" s="74"/>
      <c r="F109" s="74"/>
      <c r="G109" s="47" t="s">
        <v>1385</v>
      </c>
      <c r="H109" s="40"/>
      <c r="I109" s="40"/>
      <c r="J109" s="184"/>
      <c r="K109" s="40"/>
      <c r="L109" s="184"/>
      <c r="M109" s="185"/>
      <c r="N109" s="184"/>
      <c r="O109" s="184"/>
      <c r="P109" s="184"/>
      <c r="Q109" s="41"/>
      <c r="R109" s="40"/>
      <c r="S109" s="65"/>
      <c r="T109" s="65"/>
      <c r="U109" s="65"/>
      <c r="V109" s="65"/>
      <c r="W109" s="102"/>
      <c r="X109" s="65"/>
      <c r="Y109" s="65"/>
      <c r="Z109" s="168"/>
      <c r="AA109" s="23"/>
      <c r="AB109" s="23"/>
      <c r="AC109" s="300"/>
      <c r="AD109" s="65"/>
      <c r="AE109" s="65"/>
      <c r="AF109" s="65"/>
      <c r="AG109" s="65"/>
      <c r="AH109" s="65"/>
      <c r="AI109" s="65"/>
      <c r="AJ109" s="65"/>
      <c r="AK109" s="65"/>
      <c r="AL109" s="65"/>
      <c r="AM109" s="65"/>
      <c r="AN109" s="65"/>
      <c r="AO109" s="65"/>
      <c r="AP109" s="65"/>
      <c r="AQ109" s="65"/>
      <c r="AR109" s="65"/>
      <c r="AS109" s="184"/>
      <c r="AT109" s="185"/>
      <c r="AU109" s="35">
        <f>ROUND(M111*$AB$12,0)</f>
        <v>326</v>
      </c>
      <c r="AV109" s="31"/>
    </row>
    <row r="110" spans="1:48" ht="14.25" customHeight="1" x14ac:dyDescent="0.15">
      <c r="A110" s="32">
        <v>22</v>
      </c>
      <c r="B110" s="32">
        <v>7262</v>
      </c>
      <c r="C110" s="34" t="s">
        <v>22809</v>
      </c>
      <c r="D110" s="73"/>
      <c r="E110" s="74"/>
      <c r="F110" s="74"/>
      <c r="G110" s="20"/>
      <c r="J110" s="187"/>
      <c r="L110" s="187"/>
      <c r="M110" s="204"/>
      <c r="N110" s="187"/>
      <c r="O110" s="187"/>
      <c r="P110" s="187"/>
      <c r="Q110" s="21"/>
      <c r="R110" s="187"/>
      <c r="S110" s="53"/>
      <c r="T110" s="53"/>
      <c r="U110" s="53"/>
      <c r="V110" s="53"/>
      <c r="W110" s="188"/>
      <c r="X110" s="53"/>
      <c r="Y110" s="53"/>
      <c r="Z110" s="54"/>
      <c r="AA110" s="53"/>
      <c r="AB110" s="53"/>
      <c r="AC110" s="59"/>
      <c r="AD110" s="1091" t="s">
        <v>1229</v>
      </c>
      <c r="AE110" s="1092"/>
      <c r="AF110" s="1092"/>
      <c r="AG110" s="1092"/>
      <c r="AH110" s="1092"/>
      <c r="AI110" s="1093"/>
      <c r="AJ110" s="223" t="s">
        <v>1230</v>
      </c>
      <c r="AK110" s="107"/>
      <c r="AL110" s="107"/>
      <c r="AM110" s="107"/>
      <c r="AN110" s="107"/>
      <c r="AO110" s="107"/>
      <c r="AP110" s="107"/>
      <c r="AQ110" s="107"/>
      <c r="AR110" s="107"/>
      <c r="AS110" s="44" t="s">
        <v>17</v>
      </c>
      <c r="AT110" s="296">
        <v>0.7</v>
      </c>
      <c r="AU110" s="35">
        <f>ROUND(ROUND(M111*$AB$12,0)*AT110,0)</f>
        <v>228</v>
      </c>
      <c r="AV110" s="31"/>
    </row>
    <row r="111" spans="1:48" ht="14.25" x14ac:dyDescent="0.15">
      <c r="A111" s="32">
        <v>22</v>
      </c>
      <c r="B111" s="32" t="s">
        <v>3120</v>
      </c>
      <c r="C111" s="34" t="s">
        <v>22810</v>
      </c>
      <c r="D111" s="73"/>
      <c r="E111" s="74"/>
      <c r="F111" s="74"/>
      <c r="G111" s="20"/>
      <c r="J111" s="187"/>
      <c r="L111" s="187"/>
      <c r="M111" s="189">
        <f>'7経過的生活介護(基本１） '!M111</f>
        <v>466</v>
      </c>
      <c r="N111" s="4" t="s">
        <v>21</v>
      </c>
      <c r="P111" s="187"/>
      <c r="Q111" s="21"/>
      <c r="R111" s="187"/>
      <c r="S111" s="53"/>
      <c r="T111" s="53"/>
      <c r="U111" s="53"/>
      <c r="V111" s="53"/>
      <c r="W111" s="188"/>
      <c r="X111" s="53"/>
      <c r="Y111" s="53"/>
      <c r="Z111" s="54"/>
      <c r="AA111" s="53"/>
      <c r="AB111" s="53"/>
      <c r="AC111" s="59"/>
      <c r="AD111" s="1094"/>
      <c r="AE111" s="1095"/>
      <c r="AF111" s="1095"/>
      <c r="AG111" s="1095"/>
      <c r="AH111" s="1095"/>
      <c r="AI111" s="1096"/>
      <c r="AJ111" s="223" t="s">
        <v>1233</v>
      </c>
      <c r="AK111" s="107"/>
      <c r="AL111" s="107"/>
      <c r="AM111" s="107"/>
      <c r="AN111" s="107"/>
      <c r="AO111" s="107"/>
      <c r="AP111" s="107"/>
      <c r="AQ111" s="107"/>
      <c r="AR111" s="107"/>
      <c r="AS111" s="44" t="s">
        <v>17</v>
      </c>
      <c r="AT111" s="296">
        <v>0.5</v>
      </c>
      <c r="AU111" s="35">
        <f>ROUND(ROUND(M111*$AB$12,0)*AT111,0)</f>
        <v>163</v>
      </c>
      <c r="AV111" s="31"/>
    </row>
    <row r="112" spans="1:48" ht="14.25" x14ac:dyDescent="0.15">
      <c r="A112" s="32">
        <v>22</v>
      </c>
      <c r="B112" s="32">
        <v>7263</v>
      </c>
      <c r="C112" s="34" t="s">
        <v>22811</v>
      </c>
      <c r="D112" s="73"/>
      <c r="E112" s="74"/>
      <c r="F112" s="74"/>
      <c r="G112" s="20"/>
      <c r="J112" s="187"/>
      <c r="L112" s="187"/>
      <c r="M112" s="204"/>
      <c r="N112" s="187"/>
      <c r="O112" s="187"/>
      <c r="P112" s="187"/>
      <c r="Q112" s="21"/>
      <c r="R112" s="67" t="s">
        <v>1235</v>
      </c>
      <c r="S112" s="67"/>
      <c r="T112" s="67"/>
      <c r="U112" s="67"/>
      <c r="V112" s="67"/>
      <c r="W112" s="192"/>
      <c r="X112" s="67"/>
      <c r="Y112" s="67"/>
      <c r="Z112" s="54"/>
      <c r="AA112" s="53"/>
      <c r="AB112" s="53"/>
      <c r="AC112" s="59"/>
      <c r="AD112" s="67"/>
      <c r="AE112" s="67"/>
      <c r="AF112" s="67"/>
      <c r="AG112" s="67"/>
      <c r="AH112" s="67"/>
      <c r="AI112" s="67"/>
      <c r="AJ112" s="67"/>
      <c r="AK112" s="67"/>
      <c r="AL112" s="67"/>
      <c r="AM112" s="67"/>
      <c r="AN112" s="67"/>
      <c r="AO112" s="67"/>
      <c r="AP112" s="67"/>
      <c r="AQ112" s="67"/>
      <c r="AR112" s="67"/>
      <c r="AS112" s="65"/>
      <c r="AT112" s="156"/>
      <c r="AU112" s="35">
        <f>ROUND(ROUND(M111*W114,0)*$AB$12,0)</f>
        <v>315</v>
      </c>
      <c r="AV112" s="31"/>
    </row>
    <row r="113" spans="1:48" ht="14.25" customHeight="1" x14ac:dyDescent="0.15">
      <c r="A113" s="32">
        <v>22</v>
      </c>
      <c r="B113" s="32">
        <v>7264</v>
      </c>
      <c r="C113" s="34" t="s">
        <v>22812</v>
      </c>
      <c r="D113" s="73"/>
      <c r="E113" s="74"/>
      <c r="F113" s="74"/>
      <c r="G113" s="20"/>
      <c r="J113" s="187"/>
      <c r="L113" s="187"/>
      <c r="M113" s="204"/>
      <c r="N113" s="187"/>
      <c r="O113" s="187"/>
      <c r="P113" s="187"/>
      <c r="Q113" s="21"/>
      <c r="R113" s="53" t="s">
        <v>1237</v>
      </c>
      <c r="S113" s="53"/>
      <c r="T113" s="53"/>
      <c r="U113" s="53"/>
      <c r="V113" s="53"/>
      <c r="W113" s="188"/>
      <c r="X113" s="53"/>
      <c r="Y113" s="53"/>
      <c r="Z113" s="54"/>
      <c r="AA113" s="53"/>
      <c r="AB113" s="53"/>
      <c r="AC113" s="59"/>
      <c r="AD113" s="1091" t="s">
        <v>1229</v>
      </c>
      <c r="AE113" s="1092"/>
      <c r="AF113" s="1092"/>
      <c r="AG113" s="1092"/>
      <c r="AH113" s="1092"/>
      <c r="AI113" s="1093"/>
      <c r="AJ113" s="223" t="s">
        <v>1230</v>
      </c>
      <c r="AK113" s="107"/>
      <c r="AL113" s="107"/>
      <c r="AM113" s="107"/>
      <c r="AN113" s="107"/>
      <c r="AO113" s="107"/>
      <c r="AP113" s="107"/>
      <c r="AQ113" s="107"/>
      <c r="AR113" s="107"/>
      <c r="AS113" s="44" t="s">
        <v>17</v>
      </c>
      <c r="AT113" s="296">
        <v>0.7</v>
      </c>
      <c r="AU113" s="35">
        <f>ROUND(ROUND(ROUND(M111*W114,0)*$AB$12,0)*AT113,0)</f>
        <v>221</v>
      </c>
      <c r="AV113" s="31"/>
    </row>
    <row r="114" spans="1:48" ht="14.25" x14ac:dyDescent="0.15">
      <c r="A114" s="32">
        <v>22</v>
      </c>
      <c r="B114" s="32" t="s">
        <v>3124</v>
      </c>
      <c r="C114" s="34" t="s">
        <v>22813</v>
      </c>
      <c r="D114" s="73"/>
      <c r="E114" s="74"/>
      <c r="F114" s="74"/>
      <c r="G114" s="20"/>
      <c r="J114" s="187"/>
      <c r="L114" s="187"/>
      <c r="M114" s="204"/>
      <c r="N114" s="187"/>
      <c r="O114" s="187"/>
      <c r="P114" s="187"/>
      <c r="Q114" s="21"/>
      <c r="R114" s="71"/>
      <c r="S114" s="71"/>
      <c r="T114" s="71"/>
      <c r="U114" s="71"/>
      <c r="V114" s="26" t="s">
        <v>17</v>
      </c>
      <c r="W114" s="195">
        <v>0.96499999999999997</v>
      </c>
      <c r="X114" s="297"/>
      <c r="Y114" s="71"/>
      <c r="Z114" s="54"/>
      <c r="AA114" s="53"/>
      <c r="AB114" s="53"/>
      <c r="AC114" s="59"/>
      <c r="AD114" s="1094"/>
      <c r="AE114" s="1095"/>
      <c r="AF114" s="1095"/>
      <c r="AG114" s="1095"/>
      <c r="AH114" s="1095"/>
      <c r="AI114" s="1096"/>
      <c r="AJ114" s="223" t="s">
        <v>1233</v>
      </c>
      <c r="AK114" s="107"/>
      <c r="AL114" s="107"/>
      <c r="AM114" s="107"/>
      <c r="AN114" s="107"/>
      <c r="AO114" s="107"/>
      <c r="AP114" s="107"/>
      <c r="AQ114" s="107"/>
      <c r="AR114" s="107"/>
      <c r="AS114" s="44" t="s">
        <v>17</v>
      </c>
      <c r="AT114" s="296">
        <v>0.5</v>
      </c>
      <c r="AU114" s="35">
        <f>ROUND(ROUND(ROUND(M111*W114,0)*$AB$12,0)*AT114,0)</f>
        <v>158</v>
      </c>
      <c r="AV114" s="31"/>
    </row>
    <row r="115" spans="1:48" ht="14.25" x14ac:dyDescent="0.15">
      <c r="A115" s="32">
        <v>22</v>
      </c>
      <c r="B115" s="32">
        <v>7271</v>
      </c>
      <c r="C115" s="34" t="s">
        <v>22814</v>
      </c>
      <c r="D115" s="73"/>
      <c r="E115" s="74"/>
      <c r="F115" s="74"/>
      <c r="G115" s="47" t="s">
        <v>1394</v>
      </c>
      <c r="H115" s="40"/>
      <c r="I115" s="40"/>
      <c r="J115" s="184"/>
      <c r="K115" s="40"/>
      <c r="L115" s="184"/>
      <c r="M115" s="185"/>
      <c r="N115" s="184"/>
      <c r="O115" s="184"/>
      <c r="P115" s="184"/>
      <c r="Q115" s="41"/>
      <c r="R115" s="40"/>
      <c r="S115" s="65"/>
      <c r="T115" s="65"/>
      <c r="U115" s="65"/>
      <c r="V115" s="65"/>
      <c r="W115" s="102"/>
      <c r="X115" s="65"/>
      <c r="Y115" s="65"/>
      <c r="Z115" s="168"/>
      <c r="AA115" s="23"/>
      <c r="AB115" s="23"/>
      <c r="AC115" s="300"/>
      <c r="AD115" s="65"/>
      <c r="AE115" s="65"/>
      <c r="AF115" s="65"/>
      <c r="AG115" s="65"/>
      <c r="AH115" s="65"/>
      <c r="AI115" s="65"/>
      <c r="AJ115" s="65"/>
      <c r="AK115" s="65"/>
      <c r="AL115" s="65"/>
      <c r="AM115" s="65"/>
      <c r="AN115" s="65"/>
      <c r="AO115" s="65"/>
      <c r="AP115" s="65"/>
      <c r="AQ115" s="65"/>
      <c r="AR115" s="65"/>
      <c r="AS115" s="184"/>
      <c r="AT115" s="185"/>
      <c r="AU115" s="35">
        <f>ROUND(M117*$AB$12,0)</f>
        <v>324</v>
      </c>
      <c r="AV115" s="31"/>
    </row>
    <row r="116" spans="1:48" ht="14.25" customHeight="1" x14ac:dyDescent="0.15">
      <c r="A116" s="32">
        <v>22</v>
      </c>
      <c r="B116" s="32">
        <v>7272</v>
      </c>
      <c r="C116" s="34" t="s">
        <v>22815</v>
      </c>
      <c r="D116" s="73"/>
      <c r="E116" s="74"/>
      <c r="F116" s="74"/>
      <c r="G116" s="20"/>
      <c r="J116" s="187"/>
      <c r="L116" s="187"/>
      <c r="M116" s="204"/>
      <c r="N116" s="187"/>
      <c r="O116" s="187"/>
      <c r="P116" s="187"/>
      <c r="Q116" s="21"/>
      <c r="R116" s="187"/>
      <c r="S116" s="53"/>
      <c r="T116" s="53"/>
      <c r="U116" s="53"/>
      <c r="V116" s="53"/>
      <c r="W116" s="188"/>
      <c r="X116" s="53"/>
      <c r="Y116" s="53"/>
      <c r="Z116" s="54"/>
      <c r="AA116" s="53"/>
      <c r="AB116" s="53"/>
      <c r="AC116" s="59"/>
      <c r="AD116" s="1091" t="s">
        <v>1229</v>
      </c>
      <c r="AE116" s="1092"/>
      <c r="AF116" s="1092"/>
      <c r="AG116" s="1092"/>
      <c r="AH116" s="1092"/>
      <c r="AI116" s="1093"/>
      <c r="AJ116" s="223" t="s">
        <v>1230</v>
      </c>
      <c r="AK116" s="107"/>
      <c r="AL116" s="107"/>
      <c r="AM116" s="107"/>
      <c r="AN116" s="107"/>
      <c r="AO116" s="107"/>
      <c r="AP116" s="107"/>
      <c r="AQ116" s="107"/>
      <c r="AR116" s="107"/>
      <c r="AS116" s="44" t="s">
        <v>17</v>
      </c>
      <c r="AT116" s="296">
        <v>0.7</v>
      </c>
      <c r="AU116" s="35">
        <f>ROUND(ROUND(M117*$AB$12,0)*AT116,0)</f>
        <v>227</v>
      </c>
      <c r="AV116" s="31"/>
    </row>
    <row r="117" spans="1:48" ht="14.25" x14ac:dyDescent="0.15">
      <c r="A117" s="32">
        <v>22</v>
      </c>
      <c r="B117" s="32" t="s">
        <v>3128</v>
      </c>
      <c r="C117" s="34" t="s">
        <v>22816</v>
      </c>
      <c r="D117" s="73"/>
      <c r="E117" s="74"/>
      <c r="F117" s="74"/>
      <c r="G117" s="20"/>
      <c r="J117" s="187"/>
      <c r="L117" s="187"/>
      <c r="M117" s="189">
        <f>'7経過的生活介護(基本１） '!M117</f>
        <v>463</v>
      </c>
      <c r="N117" s="4" t="s">
        <v>21</v>
      </c>
      <c r="P117" s="187"/>
      <c r="Q117" s="21"/>
      <c r="R117" s="187"/>
      <c r="S117" s="53"/>
      <c r="T117" s="53"/>
      <c r="U117" s="53"/>
      <c r="V117" s="53"/>
      <c r="W117" s="188"/>
      <c r="X117" s="53"/>
      <c r="Y117" s="53"/>
      <c r="Z117" s="54"/>
      <c r="AA117" s="53"/>
      <c r="AB117" s="53"/>
      <c r="AC117" s="59"/>
      <c r="AD117" s="1094"/>
      <c r="AE117" s="1095"/>
      <c r="AF117" s="1095"/>
      <c r="AG117" s="1095"/>
      <c r="AH117" s="1095"/>
      <c r="AI117" s="1096"/>
      <c r="AJ117" s="223" t="s">
        <v>1233</v>
      </c>
      <c r="AK117" s="107"/>
      <c r="AL117" s="107"/>
      <c r="AM117" s="107"/>
      <c r="AN117" s="107"/>
      <c r="AO117" s="107"/>
      <c r="AP117" s="107"/>
      <c r="AQ117" s="107"/>
      <c r="AR117" s="107"/>
      <c r="AS117" s="44" t="s">
        <v>17</v>
      </c>
      <c r="AT117" s="296">
        <v>0.5</v>
      </c>
      <c r="AU117" s="35">
        <f>ROUND(ROUND(M117*$AB$12,0)*AT117,0)</f>
        <v>162</v>
      </c>
      <c r="AV117" s="31"/>
    </row>
    <row r="118" spans="1:48" ht="14.25" x14ac:dyDescent="0.15">
      <c r="A118" s="32">
        <v>22</v>
      </c>
      <c r="B118" s="32">
        <v>7273</v>
      </c>
      <c r="C118" s="34" t="s">
        <v>22817</v>
      </c>
      <c r="D118" s="73"/>
      <c r="E118" s="74"/>
      <c r="F118" s="74"/>
      <c r="G118" s="20"/>
      <c r="J118" s="187"/>
      <c r="L118" s="187"/>
      <c r="M118" s="204"/>
      <c r="N118" s="187"/>
      <c r="O118" s="187"/>
      <c r="P118" s="187"/>
      <c r="Q118" s="21"/>
      <c r="R118" s="67" t="s">
        <v>1235</v>
      </c>
      <c r="S118" s="67"/>
      <c r="T118" s="67"/>
      <c r="U118" s="67"/>
      <c r="V118" s="67"/>
      <c r="W118" s="192"/>
      <c r="X118" s="67"/>
      <c r="Y118" s="67"/>
      <c r="Z118" s="54"/>
      <c r="AA118" s="53"/>
      <c r="AB118" s="53"/>
      <c r="AC118" s="59"/>
      <c r="AD118" s="67"/>
      <c r="AE118" s="67"/>
      <c r="AF118" s="67"/>
      <c r="AG118" s="67"/>
      <c r="AH118" s="67"/>
      <c r="AI118" s="67"/>
      <c r="AJ118" s="67"/>
      <c r="AK118" s="67"/>
      <c r="AL118" s="67"/>
      <c r="AM118" s="67"/>
      <c r="AN118" s="67"/>
      <c r="AO118" s="67"/>
      <c r="AP118" s="67"/>
      <c r="AQ118" s="67"/>
      <c r="AR118" s="67"/>
      <c r="AS118" s="65"/>
      <c r="AT118" s="156"/>
      <c r="AU118" s="35">
        <f>ROUND(ROUND(M117*W120,0)*$AB$12,0)</f>
        <v>313</v>
      </c>
      <c r="AV118" s="31"/>
    </row>
    <row r="119" spans="1:48" ht="14.25" customHeight="1" x14ac:dyDescent="0.15">
      <c r="A119" s="32">
        <v>22</v>
      </c>
      <c r="B119" s="32">
        <v>7274</v>
      </c>
      <c r="C119" s="34" t="s">
        <v>22818</v>
      </c>
      <c r="D119" s="73"/>
      <c r="E119" s="74"/>
      <c r="F119" s="74"/>
      <c r="G119" s="20"/>
      <c r="J119" s="187"/>
      <c r="L119" s="187"/>
      <c r="M119" s="204"/>
      <c r="N119" s="187"/>
      <c r="O119" s="187"/>
      <c r="P119" s="187"/>
      <c r="Q119" s="21"/>
      <c r="R119" s="53" t="s">
        <v>1237</v>
      </c>
      <c r="S119" s="53"/>
      <c r="T119" s="53"/>
      <c r="U119" s="53"/>
      <c r="V119" s="53"/>
      <c r="W119" s="188"/>
      <c r="X119" s="53"/>
      <c r="Y119" s="53"/>
      <c r="Z119" s="54"/>
      <c r="AA119" s="53"/>
      <c r="AB119" s="53"/>
      <c r="AC119" s="59"/>
      <c r="AD119" s="1091" t="s">
        <v>1229</v>
      </c>
      <c r="AE119" s="1092"/>
      <c r="AF119" s="1092"/>
      <c r="AG119" s="1092"/>
      <c r="AH119" s="1092"/>
      <c r="AI119" s="1093"/>
      <c r="AJ119" s="223" t="s">
        <v>1230</v>
      </c>
      <c r="AK119" s="107"/>
      <c r="AL119" s="107"/>
      <c r="AM119" s="107"/>
      <c r="AN119" s="107"/>
      <c r="AO119" s="107"/>
      <c r="AP119" s="107"/>
      <c r="AQ119" s="107"/>
      <c r="AR119" s="107"/>
      <c r="AS119" s="44" t="s">
        <v>17</v>
      </c>
      <c r="AT119" s="296">
        <v>0.7</v>
      </c>
      <c r="AU119" s="35">
        <f>ROUND(ROUND(ROUND(M117*W120,0)*$AB$12,0)*AT119,0)</f>
        <v>219</v>
      </c>
      <c r="AV119" s="31"/>
    </row>
    <row r="120" spans="1:48" ht="14.25" x14ac:dyDescent="0.15">
      <c r="A120" s="32">
        <v>22</v>
      </c>
      <c r="B120" s="32" t="s">
        <v>3132</v>
      </c>
      <c r="C120" s="34" t="s">
        <v>22819</v>
      </c>
      <c r="D120" s="73"/>
      <c r="E120" s="74"/>
      <c r="F120" s="74"/>
      <c r="G120" s="20"/>
      <c r="J120" s="187"/>
      <c r="L120" s="187"/>
      <c r="M120" s="204"/>
      <c r="N120" s="187"/>
      <c r="O120" s="187"/>
      <c r="P120" s="187"/>
      <c r="Q120" s="21"/>
      <c r="R120" s="71"/>
      <c r="S120" s="71"/>
      <c r="T120" s="71"/>
      <c r="U120" s="71"/>
      <c r="V120" s="26" t="s">
        <v>17</v>
      </c>
      <c r="W120" s="195">
        <v>0.96499999999999997</v>
      </c>
      <c r="X120" s="297"/>
      <c r="Y120" s="71"/>
      <c r="Z120" s="54"/>
      <c r="AA120" s="53"/>
      <c r="AB120" s="53"/>
      <c r="AC120" s="59"/>
      <c r="AD120" s="1094"/>
      <c r="AE120" s="1095"/>
      <c r="AF120" s="1095"/>
      <c r="AG120" s="1095"/>
      <c r="AH120" s="1095"/>
      <c r="AI120" s="1096"/>
      <c r="AJ120" s="223" t="s">
        <v>1233</v>
      </c>
      <c r="AK120" s="107"/>
      <c r="AL120" s="107"/>
      <c r="AM120" s="107"/>
      <c r="AN120" s="107"/>
      <c r="AO120" s="107"/>
      <c r="AP120" s="107"/>
      <c r="AQ120" s="107"/>
      <c r="AR120" s="107"/>
      <c r="AS120" s="44" t="s">
        <v>17</v>
      </c>
      <c r="AT120" s="296">
        <v>0.5</v>
      </c>
      <c r="AU120" s="35">
        <f>ROUND(ROUND(ROUND(M117*W120,0)*$AB$12,0)*AT120,0)</f>
        <v>157</v>
      </c>
      <c r="AV120" s="31"/>
    </row>
    <row r="121" spans="1:48" ht="14.25" x14ac:dyDescent="0.15">
      <c r="A121" s="32">
        <v>22</v>
      </c>
      <c r="B121" s="32">
        <v>7281</v>
      </c>
      <c r="C121" s="34" t="s">
        <v>22820</v>
      </c>
      <c r="D121" s="73"/>
      <c r="E121" s="74"/>
      <c r="F121" s="74"/>
      <c r="G121" s="47" t="s">
        <v>1403</v>
      </c>
      <c r="H121" s="40"/>
      <c r="I121" s="40"/>
      <c r="J121" s="184"/>
      <c r="K121" s="40"/>
      <c r="L121" s="184"/>
      <c r="M121" s="185"/>
      <c r="N121" s="184"/>
      <c r="O121" s="184"/>
      <c r="P121" s="184"/>
      <c r="Q121" s="41"/>
      <c r="R121" s="40"/>
      <c r="S121" s="65"/>
      <c r="T121" s="65"/>
      <c r="U121" s="65"/>
      <c r="V121" s="65"/>
      <c r="W121" s="102"/>
      <c r="X121" s="65"/>
      <c r="Y121" s="65"/>
      <c r="Z121" s="168"/>
      <c r="AA121" s="23"/>
      <c r="AB121" s="23"/>
      <c r="AC121" s="300"/>
      <c r="AD121" s="65"/>
      <c r="AE121" s="65"/>
      <c r="AF121" s="65"/>
      <c r="AG121" s="65"/>
      <c r="AH121" s="65"/>
      <c r="AI121" s="65"/>
      <c r="AJ121" s="65"/>
      <c r="AK121" s="65"/>
      <c r="AL121" s="65"/>
      <c r="AM121" s="65"/>
      <c r="AN121" s="65"/>
      <c r="AO121" s="65"/>
      <c r="AP121" s="65"/>
      <c r="AQ121" s="65"/>
      <c r="AR121" s="65"/>
      <c r="AS121" s="184"/>
      <c r="AT121" s="185"/>
      <c r="AU121" s="35">
        <f>ROUND(M123*$AB$12,0)</f>
        <v>323</v>
      </c>
      <c r="AV121" s="31"/>
    </row>
    <row r="122" spans="1:48" ht="14.25" customHeight="1" x14ac:dyDescent="0.15">
      <c r="A122" s="32">
        <v>22</v>
      </c>
      <c r="B122" s="32">
        <v>7282</v>
      </c>
      <c r="C122" s="34" t="s">
        <v>22821</v>
      </c>
      <c r="D122" s="73"/>
      <c r="E122" s="74"/>
      <c r="F122" s="74"/>
      <c r="G122" s="20"/>
      <c r="J122" s="187"/>
      <c r="L122" s="187"/>
      <c r="M122" s="204"/>
      <c r="N122" s="187"/>
      <c r="O122" s="187"/>
      <c r="P122" s="187"/>
      <c r="Q122" s="21"/>
      <c r="R122" s="187"/>
      <c r="S122" s="53"/>
      <c r="T122" s="53"/>
      <c r="U122" s="53"/>
      <c r="V122" s="53"/>
      <c r="W122" s="188"/>
      <c r="X122" s="53"/>
      <c r="Y122" s="53"/>
      <c r="Z122" s="54"/>
      <c r="AA122" s="53"/>
      <c r="AB122" s="53"/>
      <c r="AC122" s="59"/>
      <c r="AD122" s="1091" t="s">
        <v>1229</v>
      </c>
      <c r="AE122" s="1092"/>
      <c r="AF122" s="1092"/>
      <c r="AG122" s="1092"/>
      <c r="AH122" s="1092"/>
      <c r="AI122" s="1093"/>
      <c r="AJ122" s="223" t="s">
        <v>1230</v>
      </c>
      <c r="AK122" s="107"/>
      <c r="AL122" s="107"/>
      <c r="AM122" s="107"/>
      <c r="AN122" s="107"/>
      <c r="AO122" s="107"/>
      <c r="AP122" s="107"/>
      <c r="AQ122" s="107"/>
      <c r="AR122" s="107"/>
      <c r="AS122" s="44" t="s">
        <v>17</v>
      </c>
      <c r="AT122" s="296">
        <v>0.7</v>
      </c>
      <c r="AU122" s="35">
        <f>ROUND(ROUND(M123*$AB$12,0)*AT122,0)</f>
        <v>226</v>
      </c>
      <c r="AV122" s="31"/>
    </row>
    <row r="123" spans="1:48" ht="14.25" x14ac:dyDescent="0.15">
      <c r="A123" s="32">
        <v>22</v>
      </c>
      <c r="B123" s="32" t="s">
        <v>3136</v>
      </c>
      <c r="C123" s="34" t="s">
        <v>22822</v>
      </c>
      <c r="D123" s="73"/>
      <c r="E123" s="74"/>
      <c r="F123" s="74"/>
      <c r="G123" s="20"/>
      <c r="J123" s="187"/>
      <c r="L123" s="187"/>
      <c r="M123" s="189">
        <f>'7経過的生活介護(基本１） '!M123</f>
        <v>461</v>
      </c>
      <c r="N123" s="4" t="s">
        <v>21</v>
      </c>
      <c r="P123" s="187"/>
      <c r="Q123" s="21"/>
      <c r="R123" s="187"/>
      <c r="S123" s="53"/>
      <c r="T123" s="53"/>
      <c r="U123" s="53"/>
      <c r="V123" s="53"/>
      <c r="W123" s="188"/>
      <c r="X123" s="53"/>
      <c r="Y123" s="53"/>
      <c r="Z123" s="54"/>
      <c r="AA123" s="53"/>
      <c r="AB123" s="53"/>
      <c r="AC123" s="59"/>
      <c r="AD123" s="1094"/>
      <c r="AE123" s="1095"/>
      <c r="AF123" s="1095"/>
      <c r="AG123" s="1095"/>
      <c r="AH123" s="1095"/>
      <c r="AI123" s="1096"/>
      <c r="AJ123" s="223" t="s">
        <v>1233</v>
      </c>
      <c r="AK123" s="107"/>
      <c r="AL123" s="107"/>
      <c r="AM123" s="107"/>
      <c r="AN123" s="107"/>
      <c r="AO123" s="107"/>
      <c r="AP123" s="107"/>
      <c r="AQ123" s="107"/>
      <c r="AR123" s="107"/>
      <c r="AS123" s="44" t="s">
        <v>17</v>
      </c>
      <c r="AT123" s="296">
        <v>0.5</v>
      </c>
      <c r="AU123" s="35">
        <f>ROUND(ROUND(M123*$AB$12,0)*AT123,0)</f>
        <v>162</v>
      </c>
      <c r="AV123" s="31"/>
    </row>
    <row r="124" spans="1:48" ht="14.25" x14ac:dyDescent="0.15">
      <c r="A124" s="32">
        <v>22</v>
      </c>
      <c r="B124" s="32">
        <v>7283</v>
      </c>
      <c r="C124" s="34" t="s">
        <v>22823</v>
      </c>
      <c r="D124" s="73"/>
      <c r="E124" s="74"/>
      <c r="F124" s="74"/>
      <c r="G124" s="20"/>
      <c r="J124" s="187"/>
      <c r="L124" s="187"/>
      <c r="M124" s="204"/>
      <c r="N124" s="187"/>
      <c r="O124" s="187"/>
      <c r="P124" s="187"/>
      <c r="Q124" s="21"/>
      <c r="R124" s="67" t="s">
        <v>1235</v>
      </c>
      <c r="S124" s="67"/>
      <c r="T124" s="67"/>
      <c r="U124" s="67"/>
      <c r="V124" s="67"/>
      <c r="W124" s="192"/>
      <c r="X124" s="67"/>
      <c r="Y124" s="67"/>
      <c r="Z124" s="54"/>
      <c r="AA124" s="53"/>
      <c r="AB124" s="53"/>
      <c r="AC124" s="59"/>
      <c r="AD124" s="67"/>
      <c r="AE124" s="67"/>
      <c r="AF124" s="67"/>
      <c r="AG124" s="67"/>
      <c r="AH124" s="67"/>
      <c r="AI124" s="67"/>
      <c r="AJ124" s="67"/>
      <c r="AK124" s="67"/>
      <c r="AL124" s="67"/>
      <c r="AM124" s="67"/>
      <c r="AN124" s="67"/>
      <c r="AO124" s="67"/>
      <c r="AP124" s="67"/>
      <c r="AQ124" s="67"/>
      <c r="AR124" s="67"/>
      <c r="AS124" s="65"/>
      <c r="AT124" s="156"/>
      <c r="AU124" s="35">
        <f>ROUND(ROUND(M123*W126,0)*$AB$12,0)</f>
        <v>312</v>
      </c>
      <c r="AV124" s="31"/>
    </row>
    <row r="125" spans="1:48" ht="14.25" customHeight="1" x14ac:dyDescent="0.15">
      <c r="A125" s="32">
        <v>22</v>
      </c>
      <c r="B125" s="32">
        <v>7284</v>
      </c>
      <c r="C125" s="34" t="s">
        <v>22824</v>
      </c>
      <c r="D125" s="73"/>
      <c r="E125" s="74"/>
      <c r="F125" s="74"/>
      <c r="G125" s="20"/>
      <c r="J125" s="187"/>
      <c r="L125" s="187"/>
      <c r="M125" s="204"/>
      <c r="N125" s="187"/>
      <c r="O125" s="187"/>
      <c r="P125" s="187"/>
      <c r="Q125" s="21"/>
      <c r="R125" s="53" t="s">
        <v>1237</v>
      </c>
      <c r="S125" s="53"/>
      <c r="T125" s="53"/>
      <c r="U125" s="53"/>
      <c r="V125" s="53"/>
      <c r="W125" s="188"/>
      <c r="X125" s="53"/>
      <c r="Y125" s="53"/>
      <c r="Z125" s="54"/>
      <c r="AA125" s="53"/>
      <c r="AB125" s="53"/>
      <c r="AC125" s="59"/>
      <c r="AD125" s="1091" t="s">
        <v>1229</v>
      </c>
      <c r="AE125" s="1092"/>
      <c r="AF125" s="1092"/>
      <c r="AG125" s="1092"/>
      <c r="AH125" s="1092"/>
      <c r="AI125" s="1093"/>
      <c r="AJ125" s="223" t="s">
        <v>1230</v>
      </c>
      <c r="AK125" s="107"/>
      <c r="AL125" s="107"/>
      <c r="AM125" s="107"/>
      <c r="AN125" s="107"/>
      <c r="AO125" s="107"/>
      <c r="AP125" s="107"/>
      <c r="AQ125" s="107"/>
      <c r="AR125" s="107"/>
      <c r="AS125" s="44" t="s">
        <v>17</v>
      </c>
      <c r="AT125" s="296">
        <v>0.7</v>
      </c>
      <c r="AU125" s="35">
        <f>ROUND(ROUND(ROUND(M123*W126,0)*$AB$12,0)*AT125,0)</f>
        <v>218</v>
      </c>
      <c r="AV125" s="31"/>
    </row>
    <row r="126" spans="1:48" ht="14.25" x14ac:dyDescent="0.15">
      <c r="A126" s="32">
        <v>22</v>
      </c>
      <c r="B126" s="32" t="s">
        <v>3140</v>
      </c>
      <c r="C126" s="34" t="s">
        <v>22825</v>
      </c>
      <c r="D126" s="73"/>
      <c r="E126" s="74"/>
      <c r="F126" s="74"/>
      <c r="G126" s="20"/>
      <c r="J126" s="187"/>
      <c r="L126" s="187"/>
      <c r="M126" s="204"/>
      <c r="N126" s="187"/>
      <c r="O126" s="187"/>
      <c r="P126" s="187"/>
      <c r="Q126" s="21"/>
      <c r="R126" s="71"/>
      <c r="S126" s="71"/>
      <c r="T126" s="71"/>
      <c r="U126" s="71"/>
      <c r="V126" s="26" t="s">
        <v>17</v>
      </c>
      <c r="W126" s="195">
        <v>0.96499999999999997</v>
      </c>
      <c r="X126" s="297"/>
      <c r="Y126" s="71"/>
      <c r="Z126" s="54"/>
      <c r="AA126" s="53"/>
      <c r="AB126" s="53"/>
      <c r="AC126" s="59"/>
      <c r="AD126" s="1094"/>
      <c r="AE126" s="1095"/>
      <c r="AF126" s="1095"/>
      <c r="AG126" s="1095"/>
      <c r="AH126" s="1095"/>
      <c r="AI126" s="1096"/>
      <c r="AJ126" s="223" t="s">
        <v>1233</v>
      </c>
      <c r="AK126" s="107"/>
      <c r="AL126" s="107"/>
      <c r="AM126" s="107"/>
      <c r="AN126" s="107"/>
      <c r="AO126" s="107"/>
      <c r="AP126" s="107"/>
      <c r="AQ126" s="107"/>
      <c r="AR126" s="107"/>
      <c r="AS126" s="44" t="s">
        <v>17</v>
      </c>
      <c r="AT126" s="296">
        <v>0.5</v>
      </c>
      <c r="AU126" s="35">
        <f>ROUND(ROUND(ROUND(M123*W126,0)*$AB$12,0)*AT126,0)</f>
        <v>156</v>
      </c>
      <c r="AV126" s="31"/>
    </row>
    <row r="127" spans="1:48" ht="14.25" x14ac:dyDescent="0.15">
      <c r="A127" s="32">
        <v>22</v>
      </c>
      <c r="B127" s="32">
        <v>7291</v>
      </c>
      <c r="C127" s="34" t="s">
        <v>22826</v>
      </c>
      <c r="D127" s="73"/>
      <c r="E127" s="74"/>
      <c r="F127" s="74"/>
      <c r="G127" s="47" t="s">
        <v>1412</v>
      </c>
      <c r="H127" s="40"/>
      <c r="I127" s="40"/>
      <c r="J127" s="184"/>
      <c r="K127" s="40"/>
      <c r="L127" s="184"/>
      <c r="M127" s="185"/>
      <c r="N127" s="184"/>
      <c r="O127" s="184"/>
      <c r="P127" s="184"/>
      <c r="Q127" s="41"/>
      <c r="R127" s="40"/>
      <c r="S127" s="65"/>
      <c r="T127" s="65"/>
      <c r="U127" s="65"/>
      <c r="V127" s="65"/>
      <c r="W127" s="102"/>
      <c r="X127" s="65"/>
      <c r="Y127" s="182"/>
      <c r="Z127" s="168"/>
      <c r="AA127" s="23"/>
      <c r="AB127" s="23"/>
      <c r="AC127" s="300"/>
      <c r="AD127" s="222"/>
      <c r="AE127" s="44"/>
      <c r="AF127" s="44"/>
      <c r="AG127" s="44"/>
      <c r="AH127" s="44"/>
      <c r="AI127" s="44"/>
      <c r="AJ127" s="65"/>
      <c r="AK127" s="65"/>
      <c r="AL127" s="65"/>
      <c r="AM127" s="65"/>
      <c r="AN127" s="65"/>
      <c r="AO127" s="65"/>
      <c r="AP127" s="65"/>
      <c r="AQ127" s="65"/>
      <c r="AR127" s="65"/>
      <c r="AS127" s="184"/>
      <c r="AT127" s="185"/>
      <c r="AU127" s="35">
        <f>ROUND(M129*$AB$12,0)</f>
        <v>319</v>
      </c>
      <c r="AV127" s="31"/>
    </row>
    <row r="128" spans="1:48" ht="14.25" customHeight="1" x14ac:dyDescent="0.15">
      <c r="A128" s="32">
        <v>22</v>
      </c>
      <c r="B128" s="32">
        <v>7292</v>
      </c>
      <c r="C128" s="34" t="s">
        <v>22827</v>
      </c>
      <c r="D128" s="73"/>
      <c r="E128" s="74"/>
      <c r="F128" s="74"/>
      <c r="G128" s="20"/>
      <c r="J128" s="187"/>
      <c r="L128" s="187"/>
      <c r="M128" s="204"/>
      <c r="N128" s="187"/>
      <c r="O128" s="187"/>
      <c r="P128" s="187"/>
      <c r="Q128" s="21"/>
      <c r="R128" s="187"/>
      <c r="S128" s="53"/>
      <c r="T128" s="53"/>
      <c r="U128" s="53"/>
      <c r="V128" s="53"/>
      <c r="W128" s="188"/>
      <c r="X128" s="53"/>
      <c r="Y128" s="53"/>
      <c r="Z128" s="54"/>
      <c r="AA128" s="53"/>
      <c r="AB128" s="53"/>
      <c r="AC128" s="59"/>
      <c r="AD128" s="1091" t="s">
        <v>1229</v>
      </c>
      <c r="AE128" s="1092"/>
      <c r="AF128" s="1092"/>
      <c r="AG128" s="1092"/>
      <c r="AH128" s="1092"/>
      <c r="AI128" s="1093"/>
      <c r="AJ128" s="223" t="s">
        <v>1230</v>
      </c>
      <c r="AK128" s="107"/>
      <c r="AL128" s="107"/>
      <c r="AM128" s="107"/>
      <c r="AN128" s="107"/>
      <c r="AO128" s="107"/>
      <c r="AP128" s="107"/>
      <c r="AQ128" s="107"/>
      <c r="AR128" s="107"/>
      <c r="AS128" s="44" t="s">
        <v>17</v>
      </c>
      <c r="AT128" s="296">
        <v>0.7</v>
      </c>
      <c r="AU128" s="35">
        <f>ROUND(ROUND(M129*$AB$12,0)*AT128,0)</f>
        <v>223</v>
      </c>
      <c r="AV128" s="31"/>
    </row>
    <row r="129" spans="1:48" ht="14.25" x14ac:dyDescent="0.15">
      <c r="A129" s="32">
        <v>22</v>
      </c>
      <c r="B129" s="32" t="s">
        <v>3144</v>
      </c>
      <c r="C129" s="34" t="s">
        <v>22828</v>
      </c>
      <c r="D129" s="73"/>
      <c r="E129" s="74"/>
      <c r="F129" s="74"/>
      <c r="G129" s="20"/>
      <c r="J129" s="187"/>
      <c r="L129" s="187"/>
      <c r="M129" s="189">
        <f>'7経過的生活介護(基本１） '!M129</f>
        <v>456</v>
      </c>
      <c r="N129" s="4" t="s">
        <v>21</v>
      </c>
      <c r="P129" s="187"/>
      <c r="Q129" s="21"/>
      <c r="R129" s="187"/>
      <c r="S129" s="53"/>
      <c r="T129" s="53"/>
      <c r="U129" s="53"/>
      <c r="V129" s="53"/>
      <c r="W129" s="188"/>
      <c r="X129" s="53"/>
      <c r="Y129" s="53"/>
      <c r="Z129" s="54"/>
      <c r="AA129" s="53"/>
      <c r="AB129" s="53"/>
      <c r="AC129" s="59"/>
      <c r="AD129" s="1094"/>
      <c r="AE129" s="1095"/>
      <c r="AF129" s="1095"/>
      <c r="AG129" s="1095"/>
      <c r="AH129" s="1095"/>
      <c r="AI129" s="1096"/>
      <c r="AJ129" s="223" t="s">
        <v>1233</v>
      </c>
      <c r="AK129" s="107"/>
      <c r="AL129" s="107"/>
      <c r="AM129" s="107"/>
      <c r="AN129" s="107"/>
      <c r="AO129" s="107"/>
      <c r="AP129" s="107"/>
      <c r="AQ129" s="107"/>
      <c r="AR129" s="107"/>
      <c r="AS129" s="44" t="s">
        <v>17</v>
      </c>
      <c r="AT129" s="296">
        <v>0.5</v>
      </c>
      <c r="AU129" s="35">
        <f>ROUND(ROUND(M129*$AB$12,0)*AT129,0)</f>
        <v>160</v>
      </c>
      <c r="AV129" s="31"/>
    </row>
    <row r="130" spans="1:48" ht="14.25" x14ac:dyDescent="0.15">
      <c r="A130" s="32">
        <v>22</v>
      </c>
      <c r="B130" s="32">
        <v>7293</v>
      </c>
      <c r="C130" s="34" t="s">
        <v>22829</v>
      </c>
      <c r="D130" s="73"/>
      <c r="E130" s="74"/>
      <c r="F130" s="74"/>
      <c r="G130" s="20"/>
      <c r="J130" s="187"/>
      <c r="L130" s="187"/>
      <c r="M130" s="204"/>
      <c r="N130" s="187"/>
      <c r="O130" s="187"/>
      <c r="P130" s="187"/>
      <c r="Q130" s="21"/>
      <c r="R130" s="67" t="s">
        <v>1235</v>
      </c>
      <c r="S130" s="67"/>
      <c r="T130" s="67"/>
      <c r="U130" s="67"/>
      <c r="V130" s="67"/>
      <c r="W130" s="192"/>
      <c r="X130" s="67"/>
      <c r="Y130" s="67"/>
      <c r="Z130" s="54"/>
      <c r="AA130" s="53"/>
      <c r="AB130" s="53"/>
      <c r="AC130" s="59"/>
      <c r="AD130" s="67"/>
      <c r="AE130" s="67"/>
      <c r="AF130" s="67"/>
      <c r="AG130" s="67"/>
      <c r="AH130" s="67"/>
      <c r="AI130" s="67"/>
      <c r="AJ130" s="67"/>
      <c r="AK130" s="67"/>
      <c r="AL130" s="67"/>
      <c r="AM130" s="67"/>
      <c r="AN130" s="67"/>
      <c r="AO130" s="67"/>
      <c r="AP130" s="67"/>
      <c r="AQ130" s="67"/>
      <c r="AR130" s="67"/>
      <c r="AS130" s="65"/>
      <c r="AT130" s="156"/>
      <c r="AU130" s="35">
        <f>ROUND(ROUND(M129*W132,0)*$AB$12,0)</f>
        <v>308</v>
      </c>
      <c r="AV130" s="31"/>
    </row>
    <row r="131" spans="1:48" ht="14.25" customHeight="1" x14ac:dyDescent="0.15">
      <c r="A131" s="32">
        <v>22</v>
      </c>
      <c r="B131" s="32">
        <v>7294</v>
      </c>
      <c r="C131" s="34" t="s">
        <v>22830</v>
      </c>
      <c r="D131" s="73"/>
      <c r="E131" s="74"/>
      <c r="F131" s="74"/>
      <c r="G131" s="20"/>
      <c r="J131" s="187"/>
      <c r="L131" s="187"/>
      <c r="M131" s="204"/>
      <c r="N131" s="187"/>
      <c r="O131" s="187"/>
      <c r="P131" s="187"/>
      <c r="Q131" s="21"/>
      <c r="R131" s="53" t="s">
        <v>1237</v>
      </c>
      <c r="S131" s="53"/>
      <c r="T131" s="53"/>
      <c r="U131" s="53"/>
      <c r="V131" s="53"/>
      <c r="W131" s="188"/>
      <c r="X131" s="53"/>
      <c r="Y131" s="53"/>
      <c r="Z131" s="54"/>
      <c r="AA131" s="53"/>
      <c r="AB131" s="53"/>
      <c r="AC131" s="59"/>
      <c r="AD131" s="1091" t="s">
        <v>1229</v>
      </c>
      <c r="AE131" s="1092"/>
      <c r="AF131" s="1092"/>
      <c r="AG131" s="1092"/>
      <c r="AH131" s="1092"/>
      <c r="AI131" s="1093"/>
      <c r="AJ131" s="223" t="s">
        <v>1230</v>
      </c>
      <c r="AK131" s="107"/>
      <c r="AL131" s="107"/>
      <c r="AM131" s="107"/>
      <c r="AN131" s="107"/>
      <c r="AO131" s="107"/>
      <c r="AP131" s="107"/>
      <c r="AQ131" s="107"/>
      <c r="AR131" s="107"/>
      <c r="AS131" s="44" t="s">
        <v>17</v>
      </c>
      <c r="AT131" s="296">
        <v>0.7</v>
      </c>
      <c r="AU131" s="35">
        <f>ROUND(ROUND(ROUND(M129*W132,0)*$AB$12,0)*AT131,0)</f>
        <v>216</v>
      </c>
      <c r="AV131" s="31"/>
    </row>
    <row r="132" spans="1:48" ht="14.25" x14ac:dyDescent="0.15">
      <c r="A132" s="32">
        <v>22</v>
      </c>
      <c r="B132" s="32" t="s">
        <v>3148</v>
      </c>
      <c r="C132" s="34" t="s">
        <v>22831</v>
      </c>
      <c r="D132" s="73"/>
      <c r="E132" s="74"/>
      <c r="F132" s="74"/>
      <c r="G132" s="20"/>
      <c r="J132" s="187"/>
      <c r="L132" s="187"/>
      <c r="M132" s="204"/>
      <c r="N132" s="187"/>
      <c r="O132" s="187"/>
      <c r="P132" s="187"/>
      <c r="Q132" s="21"/>
      <c r="R132" s="71"/>
      <c r="S132" s="71"/>
      <c r="T132" s="71"/>
      <c r="U132" s="71"/>
      <c r="V132" s="26" t="s">
        <v>17</v>
      </c>
      <c r="W132" s="195">
        <v>0.96499999999999997</v>
      </c>
      <c r="X132" s="297"/>
      <c r="Y132" s="71"/>
      <c r="Z132" s="54"/>
      <c r="AA132" s="53"/>
      <c r="AB132" s="53"/>
      <c r="AC132" s="59"/>
      <c r="AD132" s="1094"/>
      <c r="AE132" s="1095"/>
      <c r="AF132" s="1095"/>
      <c r="AG132" s="1095"/>
      <c r="AH132" s="1095"/>
      <c r="AI132" s="1096"/>
      <c r="AJ132" s="223" t="s">
        <v>1233</v>
      </c>
      <c r="AK132" s="107"/>
      <c r="AL132" s="107"/>
      <c r="AM132" s="107"/>
      <c r="AN132" s="107"/>
      <c r="AO132" s="107"/>
      <c r="AP132" s="107"/>
      <c r="AQ132" s="107"/>
      <c r="AR132" s="107"/>
      <c r="AS132" s="44" t="s">
        <v>17</v>
      </c>
      <c r="AT132" s="296">
        <v>0.5</v>
      </c>
      <c r="AU132" s="35">
        <f>ROUND(ROUND(ROUND(M129*W132,0)*$AB$12,0)*AT132,0)</f>
        <v>154</v>
      </c>
      <c r="AV132" s="31"/>
    </row>
    <row r="133" spans="1:48" ht="14.25" x14ac:dyDescent="0.15">
      <c r="A133" s="32">
        <v>22</v>
      </c>
      <c r="B133" s="32">
        <v>7301</v>
      </c>
      <c r="C133" s="34" t="s">
        <v>22832</v>
      </c>
      <c r="D133" s="73"/>
      <c r="E133" s="74"/>
      <c r="F133" s="74"/>
      <c r="G133" s="47" t="s">
        <v>1421</v>
      </c>
      <c r="H133" s="40"/>
      <c r="I133" s="40"/>
      <c r="J133" s="184"/>
      <c r="K133" s="40"/>
      <c r="L133" s="184"/>
      <c r="M133" s="185"/>
      <c r="N133" s="184"/>
      <c r="O133" s="184"/>
      <c r="P133" s="184"/>
      <c r="Q133" s="41"/>
      <c r="R133" s="40"/>
      <c r="S133" s="65"/>
      <c r="T133" s="65"/>
      <c r="U133" s="65"/>
      <c r="V133" s="65"/>
      <c r="W133" s="102"/>
      <c r="X133" s="65"/>
      <c r="Y133" s="65"/>
      <c r="Z133" s="168"/>
      <c r="AA133" s="23"/>
      <c r="AB133" s="23"/>
      <c r="AC133" s="300"/>
      <c r="AD133" s="65"/>
      <c r="AE133" s="65"/>
      <c r="AF133" s="65"/>
      <c r="AG133" s="65"/>
      <c r="AH133" s="65"/>
      <c r="AI133" s="65"/>
      <c r="AJ133" s="65"/>
      <c r="AK133" s="65"/>
      <c r="AL133" s="65"/>
      <c r="AM133" s="65"/>
      <c r="AN133" s="65"/>
      <c r="AO133" s="65"/>
      <c r="AP133" s="65"/>
      <c r="AQ133" s="65"/>
      <c r="AR133" s="65"/>
      <c r="AS133" s="184"/>
      <c r="AT133" s="185"/>
      <c r="AU133" s="35">
        <f>ROUND(M135*$AB$12,0)</f>
        <v>316</v>
      </c>
      <c r="AV133" s="31"/>
    </row>
    <row r="134" spans="1:48" ht="14.25" customHeight="1" x14ac:dyDescent="0.15">
      <c r="A134" s="32">
        <v>22</v>
      </c>
      <c r="B134" s="32">
        <v>7302</v>
      </c>
      <c r="C134" s="34" t="s">
        <v>22833</v>
      </c>
      <c r="D134" s="73"/>
      <c r="E134" s="74"/>
      <c r="F134" s="74"/>
      <c r="G134" s="20"/>
      <c r="J134" s="187"/>
      <c r="L134" s="187"/>
      <c r="M134" s="204"/>
      <c r="N134" s="187"/>
      <c r="O134" s="187"/>
      <c r="P134" s="187"/>
      <c r="Q134" s="21"/>
      <c r="R134" s="187"/>
      <c r="S134" s="53"/>
      <c r="T134" s="53"/>
      <c r="U134" s="53"/>
      <c r="V134" s="53"/>
      <c r="W134" s="188"/>
      <c r="X134" s="53"/>
      <c r="Y134" s="53"/>
      <c r="Z134" s="54"/>
      <c r="AA134" s="53"/>
      <c r="AB134" s="53"/>
      <c r="AC134" s="59"/>
      <c r="AD134" s="1091" t="s">
        <v>1229</v>
      </c>
      <c r="AE134" s="1092"/>
      <c r="AF134" s="1092"/>
      <c r="AG134" s="1092"/>
      <c r="AH134" s="1092"/>
      <c r="AI134" s="1093"/>
      <c r="AJ134" s="223" t="s">
        <v>1230</v>
      </c>
      <c r="AK134" s="107"/>
      <c r="AL134" s="107"/>
      <c r="AM134" s="107"/>
      <c r="AN134" s="107"/>
      <c r="AO134" s="107"/>
      <c r="AP134" s="107"/>
      <c r="AQ134" s="107"/>
      <c r="AR134" s="107"/>
      <c r="AS134" s="44" t="s">
        <v>17</v>
      </c>
      <c r="AT134" s="296">
        <v>0.7</v>
      </c>
      <c r="AU134" s="35">
        <f>ROUND(ROUND(M135*$AB$12,0)*AT134,0)</f>
        <v>221</v>
      </c>
      <c r="AV134" s="31"/>
    </row>
    <row r="135" spans="1:48" ht="14.25" x14ac:dyDescent="0.15">
      <c r="A135" s="32">
        <v>22</v>
      </c>
      <c r="B135" s="32" t="s">
        <v>3152</v>
      </c>
      <c r="C135" s="34" t="s">
        <v>22834</v>
      </c>
      <c r="D135" s="73"/>
      <c r="E135" s="74"/>
      <c r="F135" s="74"/>
      <c r="G135" s="20"/>
      <c r="J135" s="187"/>
      <c r="L135" s="187"/>
      <c r="M135" s="189">
        <f>'7経過的生活介護(基本１） '!M135</f>
        <v>452</v>
      </c>
      <c r="N135" s="4" t="s">
        <v>21</v>
      </c>
      <c r="P135" s="187"/>
      <c r="Q135" s="21"/>
      <c r="R135" s="187"/>
      <c r="S135" s="53"/>
      <c r="T135" s="53"/>
      <c r="U135" s="53"/>
      <c r="V135" s="53"/>
      <c r="W135" s="188"/>
      <c r="X135" s="53"/>
      <c r="Y135" s="53"/>
      <c r="Z135" s="54"/>
      <c r="AA135" s="53"/>
      <c r="AB135" s="53"/>
      <c r="AC135" s="59"/>
      <c r="AD135" s="1094"/>
      <c r="AE135" s="1095"/>
      <c r="AF135" s="1095"/>
      <c r="AG135" s="1095"/>
      <c r="AH135" s="1095"/>
      <c r="AI135" s="1096"/>
      <c r="AJ135" s="223" t="s">
        <v>1233</v>
      </c>
      <c r="AK135" s="107"/>
      <c r="AL135" s="107"/>
      <c r="AM135" s="107"/>
      <c r="AN135" s="107"/>
      <c r="AO135" s="107"/>
      <c r="AP135" s="107"/>
      <c r="AQ135" s="107"/>
      <c r="AR135" s="107"/>
      <c r="AS135" s="44" t="s">
        <v>17</v>
      </c>
      <c r="AT135" s="296">
        <v>0.5</v>
      </c>
      <c r="AU135" s="35">
        <f>ROUND(ROUND(M135*$AB$12,0)*AT135,0)</f>
        <v>158</v>
      </c>
      <c r="AV135" s="31"/>
    </row>
    <row r="136" spans="1:48" ht="14.25" x14ac:dyDescent="0.15">
      <c r="A136" s="32">
        <v>22</v>
      </c>
      <c r="B136" s="32">
        <v>7303</v>
      </c>
      <c r="C136" s="34" t="s">
        <v>22835</v>
      </c>
      <c r="D136" s="73"/>
      <c r="E136" s="74"/>
      <c r="F136" s="74"/>
      <c r="G136" s="20"/>
      <c r="J136" s="187"/>
      <c r="L136" s="187"/>
      <c r="M136" s="204"/>
      <c r="N136" s="187"/>
      <c r="O136" s="187"/>
      <c r="P136" s="187"/>
      <c r="Q136" s="21"/>
      <c r="R136" s="67" t="s">
        <v>1235</v>
      </c>
      <c r="S136" s="67"/>
      <c r="T136" s="67"/>
      <c r="U136" s="67"/>
      <c r="V136" s="67"/>
      <c r="W136" s="192"/>
      <c r="X136" s="67"/>
      <c r="Y136" s="67"/>
      <c r="Z136" s="54"/>
      <c r="AA136" s="53"/>
      <c r="AB136" s="53"/>
      <c r="AC136" s="59"/>
      <c r="AD136" s="67"/>
      <c r="AE136" s="67"/>
      <c r="AF136" s="67"/>
      <c r="AG136" s="67"/>
      <c r="AH136" s="67"/>
      <c r="AI136" s="67"/>
      <c r="AJ136" s="67"/>
      <c r="AK136" s="67"/>
      <c r="AL136" s="67"/>
      <c r="AM136" s="67"/>
      <c r="AN136" s="67"/>
      <c r="AO136" s="67"/>
      <c r="AP136" s="67"/>
      <c r="AQ136" s="67"/>
      <c r="AR136" s="67"/>
      <c r="AS136" s="65"/>
      <c r="AT136" s="156"/>
      <c r="AU136" s="35">
        <f>ROUND(ROUND(M135*W138,0)*$AB$12,0)</f>
        <v>305</v>
      </c>
      <c r="AV136" s="31"/>
    </row>
    <row r="137" spans="1:48" ht="14.25" customHeight="1" x14ac:dyDescent="0.15">
      <c r="A137" s="32">
        <v>22</v>
      </c>
      <c r="B137" s="32">
        <v>7304</v>
      </c>
      <c r="C137" s="34" t="s">
        <v>22836</v>
      </c>
      <c r="D137" s="73"/>
      <c r="E137" s="74"/>
      <c r="F137" s="74"/>
      <c r="G137" s="20"/>
      <c r="J137" s="187"/>
      <c r="L137" s="187"/>
      <c r="M137" s="204"/>
      <c r="N137" s="187"/>
      <c r="O137" s="187"/>
      <c r="P137" s="187"/>
      <c r="Q137" s="21"/>
      <c r="R137" s="53" t="s">
        <v>1237</v>
      </c>
      <c r="S137" s="53"/>
      <c r="T137" s="53"/>
      <c r="U137" s="53"/>
      <c r="V137" s="53"/>
      <c r="W137" s="188"/>
      <c r="X137" s="53"/>
      <c r="Y137" s="53"/>
      <c r="Z137" s="54"/>
      <c r="AA137" s="53"/>
      <c r="AB137" s="53"/>
      <c r="AC137" s="59"/>
      <c r="AD137" s="1091" t="s">
        <v>1229</v>
      </c>
      <c r="AE137" s="1092"/>
      <c r="AF137" s="1092"/>
      <c r="AG137" s="1092"/>
      <c r="AH137" s="1092"/>
      <c r="AI137" s="1093"/>
      <c r="AJ137" s="223" t="s">
        <v>1230</v>
      </c>
      <c r="AK137" s="107"/>
      <c r="AL137" s="107"/>
      <c r="AM137" s="107"/>
      <c r="AN137" s="107"/>
      <c r="AO137" s="107"/>
      <c r="AP137" s="107"/>
      <c r="AQ137" s="107"/>
      <c r="AR137" s="107"/>
      <c r="AS137" s="44" t="s">
        <v>17</v>
      </c>
      <c r="AT137" s="296">
        <v>0.7</v>
      </c>
      <c r="AU137" s="35">
        <f>ROUND(ROUND(ROUND(M135*W138,0)*$AB$12,0)*AT137,0)</f>
        <v>214</v>
      </c>
      <c r="AV137" s="31"/>
    </row>
    <row r="138" spans="1:48" ht="14.25" x14ac:dyDescent="0.15">
      <c r="A138" s="32">
        <v>22</v>
      </c>
      <c r="B138" s="32" t="s">
        <v>3156</v>
      </c>
      <c r="C138" s="34" t="s">
        <v>22837</v>
      </c>
      <c r="D138" s="73"/>
      <c r="E138" s="74"/>
      <c r="F138" s="74"/>
      <c r="G138" s="20"/>
      <c r="J138" s="187"/>
      <c r="L138" s="187"/>
      <c r="M138" s="204"/>
      <c r="N138" s="187"/>
      <c r="O138" s="187"/>
      <c r="P138" s="187"/>
      <c r="Q138" s="21"/>
      <c r="R138" s="71"/>
      <c r="S138" s="71"/>
      <c r="T138" s="71"/>
      <c r="U138" s="71"/>
      <c r="V138" s="26" t="s">
        <v>17</v>
      </c>
      <c r="W138" s="195">
        <v>0.96499999999999997</v>
      </c>
      <c r="X138" s="297"/>
      <c r="Y138" s="71"/>
      <c r="Z138" s="54"/>
      <c r="AA138" s="53"/>
      <c r="AB138" s="53"/>
      <c r="AC138" s="59"/>
      <c r="AD138" s="1094"/>
      <c r="AE138" s="1095"/>
      <c r="AF138" s="1095"/>
      <c r="AG138" s="1095"/>
      <c r="AH138" s="1095"/>
      <c r="AI138" s="1096"/>
      <c r="AJ138" s="223" t="s">
        <v>1233</v>
      </c>
      <c r="AK138" s="107"/>
      <c r="AL138" s="107"/>
      <c r="AM138" s="107"/>
      <c r="AN138" s="107"/>
      <c r="AO138" s="107"/>
      <c r="AP138" s="107"/>
      <c r="AQ138" s="107"/>
      <c r="AR138" s="107"/>
      <c r="AS138" s="44" t="s">
        <v>17</v>
      </c>
      <c r="AT138" s="296">
        <v>0.5</v>
      </c>
      <c r="AU138" s="35">
        <f>ROUND(ROUND(ROUND(M135*W138,0)*$AB$12,0)*AT138,0)</f>
        <v>153</v>
      </c>
      <c r="AV138" s="31"/>
    </row>
    <row r="139" spans="1:48" ht="14.25" x14ac:dyDescent="0.15">
      <c r="A139" s="32">
        <v>22</v>
      </c>
      <c r="B139" s="32">
        <v>7311</v>
      </c>
      <c r="C139" s="34" t="s">
        <v>22838</v>
      </c>
      <c r="D139" s="73"/>
      <c r="E139" s="74"/>
      <c r="F139" s="74"/>
      <c r="G139" s="47" t="s">
        <v>1430</v>
      </c>
      <c r="H139" s="40"/>
      <c r="I139" s="40"/>
      <c r="J139" s="184"/>
      <c r="K139" s="40"/>
      <c r="L139" s="184"/>
      <c r="M139" s="185"/>
      <c r="N139" s="184"/>
      <c r="O139" s="184"/>
      <c r="P139" s="184"/>
      <c r="Q139" s="41"/>
      <c r="R139" s="40"/>
      <c r="S139" s="65"/>
      <c r="T139" s="65"/>
      <c r="U139" s="65"/>
      <c r="V139" s="65"/>
      <c r="W139" s="102"/>
      <c r="X139" s="65"/>
      <c r="Y139" s="65"/>
      <c r="Z139" s="168"/>
      <c r="AA139" s="23"/>
      <c r="AB139" s="23"/>
      <c r="AC139" s="300"/>
      <c r="AD139" s="65"/>
      <c r="AE139" s="65"/>
      <c r="AF139" s="65"/>
      <c r="AG139" s="65"/>
      <c r="AH139" s="65"/>
      <c r="AI139" s="65"/>
      <c r="AJ139" s="65"/>
      <c r="AK139" s="65"/>
      <c r="AL139" s="65"/>
      <c r="AM139" s="65"/>
      <c r="AN139" s="65"/>
      <c r="AO139" s="65"/>
      <c r="AP139" s="65"/>
      <c r="AQ139" s="65"/>
      <c r="AR139" s="65"/>
      <c r="AS139" s="184"/>
      <c r="AT139" s="185"/>
      <c r="AU139" s="35">
        <f>ROUND(M141*$AB$12,0)</f>
        <v>314</v>
      </c>
      <c r="AV139" s="31"/>
    </row>
    <row r="140" spans="1:48" ht="14.25" customHeight="1" x14ac:dyDescent="0.15">
      <c r="A140" s="32">
        <v>22</v>
      </c>
      <c r="B140" s="32">
        <v>7312</v>
      </c>
      <c r="C140" s="34" t="s">
        <v>22839</v>
      </c>
      <c r="D140" s="73"/>
      <c r="E140" s="74"/>
      <c r="F140" s="74"/>
      <c r="G140" s="20"/>
      <c r="J140" s="187"/>
      <c r="L140" s="187"/>
      <c r="M140" s="204"/>
      <c r="N140" s="187"/>
      <c r="O140" s="187"/>
      <c r="P140" s="187"/>
      <c r="Q140" s="21"/>
      <c r="R140" s="187"/>
      <c r="S140" s="53"/>
      <c r="T140" s="53"/>
      <c r="U140" s="53"/>
      <c r="V140" s="53"/>
      <c r="W140" s="188"/>
      <c r="X140" s="53"/>
      <c r="Y140" s="53"/>
      <c r="Z140" s="54"/>
      <c r="AA140" s="53"/>
      <c r="AB140" s="53"/>
      <c r="AC140" s="59"/>
      <c r="AD140" s="1091" t="s">
        <v>1229</v>
      </c>
      <c r="AE140" s="1092"/>
      <c r="AF140" s="1092"/>
      <c r="AG140" s="1092"/>
      <c r="AH140" s="1092"/>
      <c r="AI140" s="1093"/>
      <c r="AJ140" s="223" t="s">
        <v>1230</v>
      </c>
      <c r="AK140" s="107"/>
      <c r="AL140" s="107"/>
      <c r="AM140" s="107"/>
      <c r="AN140" s="107"/>
      <c r="AO140" s="107"/>
      <c r="AP140" s="107"/>
      <c r="AQ140" s="107"/>
      <c r="AR140" s="107"/>
      <c r="AS140" s="44" t="s">
        <v>17</v>
      </c>
      <c r="AT140" s="296">
        <v>0.7</v>
      </c>
      <c r="AU140" s="35">
        <f>ROUND(ROUND(M141*$AB$12,0)*AT140,0)</f>
        <v>220</v>
      </c>
      <c r="AV140" s="31"/>
    </row>
    <row r="141" spans="1:48" ht="14.25" x14ac:dyDescent="0.15">
      <c r="A141" s="32">
        <v>22</v>
      </c>
      <c r="B141" s="32" t="s">
        <v>3160</v>
      </c>
      <c r="C141" s="34" t="s">
        <v>22840</v>
      </c>
      <c r="D141" s="73"/>
      <c r="E141" s="74"/>
      <c r="F141" s="74"/>
      <c r="G141" s="20"/>
      <c r="J141" s="187"/>
      <c r="L141" s="187"/>
      <c r="M141" s="189">
        <f>'7経過的生活介護(基本１） '!M141</f>
        <v>448</v>
      </c>
      <c r="N141" s="4" t="s">
        <v>21</v>
      </c>
      <c r="P141" s="187"/>
      <c r="Q141" s="21"/>
      <c r="R141" s="187"/>
      <c r="S141" s="53"/>
      <c r="T141" s="53"/>
      <c r="U141" s="53"/>
      <c r="V141" s="53"/>
      <c r="W141" s="188"/>
      <c r="X141" s="53"/>
      <c r="Y141" s="53"/>
      <c r="Z141" s="54"/>
      <c r="AA141" s="53"/>
      <c r="AB141" s="53"/>
      <c r="AC141" s="59"/>
      <c r="AD141" s="1094"/>
      <c r="AE141" s="1095"/>
      <c r="AF141" s="1095"/>
      <c r="AG141" s="1095"/>
      <c r="AH141" s="1095"/>
      <c r="AI141" s="1096"/>
      <c r="AJ141" s="223" t="s">
        <v>1233</v>
      </c>
      <c r="AK141" s="107"/>
      <c r="AL141" s="107"/>
      <c r="AM141" s="107"/>
      <c r="AN141" s="107"/>
      <c r="AO141" s="107"/>
      <c r="AP141" s="107"/>
      <c r="AQ141" s="107"/>
      <c r="AR141" s="107"/>
      <c r="AS141" s="44" t="s">
        <v>17</v>
      </c>
      <c r="AT141" s="296">
        <v>0.5</v>
      </c>
      <c r="AU141" s="35">
        <f>ROUND(ROUND(M141*$AB$12,0)*AT141,0)</f>
        <v>157</v>
      </c>
      <c r="AV141" s="31"/>
    </row>
    <row r="142" spans="1:48" ht="14.25" x14ac:dyDescent="0.15">
      <c r="A142" s="32">
        <v>22</v>
      </c>
      <c r="B142" s="32">
        <v>7313</v>
      </c>
      <c r="C142" s="34" t="s">
        <v>22841</v>
      </c>
      <c r="D142" s="73"/>
      <c r="E142" s="74"/>
      <c r="F142" s="74"/>
      <c r="G142" s="20"/>
      <c r="J142" s="187"/>
      <c r="L142" s="187"/>
      <c r="M142" s="204"/>
      <c r="N142" s="187"/>
      <c r="O142" s="187"/>
      <c r="P142" s="187"/>
      <c r="Q142" s="21"/>
      <c r="R142" s="67" t="s">
        <v>1235</v>
      </c>
      <c r="S142" s="67"/>
      <c r="T142" s="67"/>
      <c r="U142" s="67"/>
      <c r="V142" s="67"/>
      <c r="W142" s="192"/>
      <c r="X142" s="67"/>
      <c r="Y142" s="67"/>
      <c r="Z142" s="54"/>
      <c r="AA142" s="53"/>
      <c r="AB142" s="53"/>
      <c r="AC142" s="59"/>
      <c r="AD142" s="67"/>
      <c r="AE142" s="67"/>
      <c r="AF142" s="67"/>
      <c r="AG142" s="67"/>
      <c r="AH142" s="67"/>
      <c r="AI142" s="67"/>
      <c r="AJ142" s="67"/>
      <c r="AK142" s="67"/>
      <c r="AL142" s="67"/>
      <c r="AM142" s="67"/>
      <c r="AN142" s="67"/>
      <c r="AO142" s="67"/>
      <c r="AP142" s="67"/>
      <c r="AQ142" s="67"/>
      <c r="AR142" s="67"/>
      <c r="AS142" s="65"/>
      <c r="AT142" s="156"/>
      <c r="AU142" s="35">
        <f>ROUND(ROUND(M141*W144,0)*$AB$12,0)</f>
        <v>302</v>
      </c>
      <c r="AV142" s="31"/>
    </row>
    <row r="143" spans="1:48" ht="14.25" customHeight="1" x14ac:dyDescent="0.15">
      <c r="A143" s="32">
        <v>22</v>
      </c>
      <c r="B143" s="32">
        <v>7314</v>
      </c>
      <c r="C143" s="34" t="s">
        <v>22842</v>
      </c>
      <c r="D143" s="73"/>
      <c r="E143" s="74"/>
      <c r="F143" s="74"/>
      <c r="G143" s="20"/>
      <c r="J143" s="187"/>
      <c r="L143" s="187"/>
      <c r="M143" s="204"/>
      <c r="N143" s="187"/>
      <c r="O143" s="187"/>
      <c r="P143" s="187"/>
      <c r="Q143" s="21"/>
      <c r="R143" s="53" t="s">
        <v>1237</v>
      </c>
      <c r="S143" s="53"/>
      <c r="T143" s="53"/>
      <c r="U143" s="53"/>
      <c r="V143" s="53"/>
      <c r="W143" s="188"/>
      <c r="X143" s="53"/>
      <c r="Y143" s="53"/>
      <c r="Z143" s="54"/>
      <c r="AA143" s="53"/>
      <c r="AB143" s="53"/>
      <c r="AC143" s="59"/>
      <c r="AD143" s="1091" t="s">
        <v>1229</v>
      </c>
      <c r="AE143" s="1092"/>
      <c r="AF143" s="1092"/>
      <c r="AG143" s="1092"/>
      <c r="AH143" s="1092"/>
      <c r="AI143" s="1093"/>
      <c r="AJ143" s="223" t="s">
        <v>1230</v>
      </c>
      <c r="AK143" s="107"/>
      <c r="AL143" s="107"/>
      <c r="AM143" s="107"/>
      <c r="AN143" s="107"/>
      <c r="AO143" s="107"/>
      <c r="AP143" s="107"/>
      <c r="AQ143" s="107"/>
      <c r="AR143" s="107"/>
      <c r="AS143" s="44" t="s">
        <v>17</v>
      </c>
      <c r="AT143" s="296">
        <v>0.7</v>
      </c>
      <c r="AU143" s="35">
        <f>ROUND(ROUND(ROUND(M141*W144,0)*$AB$12,0)*AT143,0)</f>
        <v>211</v>
      </c>
      <c r="AV143" s="31"/>
    </row>
    <row r="144" spans="1:48" ht="14.25" x14ac:dyDescent="0.15">
      <c r="A144" s="32">
        <v>22</v>
      </c>
      <c r="B144" s="32" t="s">
        <v>3164</v>
      </c>
      <c r="C144" s="34" t="s">
        <v>22843</v>
      </c>
      <c r="D144" s="73"/>
      <c r="E144" s="74"/>
      <c r="F144" s="74"/>
      <c r="G144" s="20"/>
      <c r="J144" s="187"/>
      <c r="L144" s="187"/>
      <c r="M144" s="204"/>
      <c r="N144" s="187"/>
      <c r="O144" s="187"/>
      <c r="P144" s="187"/>
      <c r="Q144" s="21"/>
      <c r="R144" s="71"/>
      <c r="S144" s="71"/>
      <c r="T144" s="71"/>
      <c r="U144" s="71"/>
      <c r="V144" s="26" t="s">
        <v>17</v>
      </c>
      <c r="W144" s="195">
        <v>0.96499999999999997</v>
      </c>
      <c r="X144" s="297"/>
      <c r="Y144" s="71"/>
      <c r="Z144" s="54"/>
      <c r="AA144" s="53"/>
      <c r="AB144" s="53"/>
      <c r="AC144" s="59"/>
      <c r="AD144" s="1094"/>
      <c r="AE144" s="1095"/>
      <c r="AF144" s="1095"/>
      <c r="AG144" s="1095"/>
      <c r="AH144" s="1095"/>
      <c r="AI144" s="1096"/>
      <c r="AJ144" s="223" t="s">
        <v>1233</v>
      </c>
      <c r="AK144" s="107"/>
      <c r="AL144" s="107"/>
      <c r="AM144" s="107"/>
      <c r="AN144" s="107"/>
      <c r="AO144" s="107"/>
      <c r="AP144" s="107"/>
      <c r="AQ144" s="107"/>
      <c r="AR144" s="107"/>
      <c r="AS144" s="44" t="s">
        <v>17</v>
      </c>
      <c r="AT144" s="296">
        <v>0.5</v>
      </c>
      <c r="AU144" s="35">
        <f>ROUND(ROUND(ROUND(M141*W144,0)*$AB$12,0)*AT144,0)</f>
        <v>151</v>
      </c>
      <c r="AV144" s="31"/>
    </row>
    <row r="145" spans="1:48" ht="14.25" x14ac:dyDescent="0.15">
      <c r="A145" s="32">
        <v>22</v>
      </c>
      <c r="B145" s="32">
        <v>7321</v>
      </c>
      <c r="C145" s="34" t="s">
        <v>22844</v>
      </c>
      <c r="D145" s="73"/>
      <c r="E145" s="74"/>
      <c r="F145" s="74"/>
      <c r="G145" s="47" t="s">
        <v>1439</v>
      </c>
      <c r="H145" s="40"/>
      <c r="I145" s="40"/>
      <c r="J145" s="184"/>
      <c r="K145" s="40"/>
      <c r="L145" s="184"/>
      <c r="M145" s="185"/>
      <c r="N145" s="184"/>
      <c r="O145" s="184"/>
      <c r="P145" s="184"/>
      <c r="Q145" s="41"/>
      <c r="R145" s="40"/>
      <c r="S145" s="65"/>
      <c r="T145" s="65"/>
      <c r="U145" s="65"/>
      <c r="V145" s="65"/>
      <c r="W145" s="102"/>
      <c r="X145" s="65"/>
      <c r="Y145" s="65"/>
      <c r="Z145" s="168"/>
      <c r="AA145" s="23"/>
      <c r="AB145" s="23"/>
      <c r="AC145" s="300"/>
      <c r="AD145" s="65"/>
      <c r="AE145" s="65"/>
      <c r="AF145" s="65"/>
      <c r="AG145" s="65"/>
      <c r="AH145" s="65"/>
      <c r="AI145" s="65"/>
      <c r="AJ145" s="65"/>
      <c r="AK145" s="65"/>
      <c r="AL145" s="65"/>
      <c r="AM145" s="65"/>
      <c r="AN145" s="65"/>
      <c r="AO145" s="65"/>
      <c r="AP145" s="65"/>
      <c r="AQ145" s="65"/>
      <c r="AR145" s="65"/>
      <c r="AS145" s="184"/>
      <c r="AT145" s="185"/>
      <c r="AU145" s="35">
        <f>ROUND(M147*$AB$12,0)</f>
        <v>312</v>
      </c>
      <c r="AV145" s="31"/>
    </row>
    <row r="146" spans="1:48" ht="14.25" customHeight="1" x14ac:dyDescent="0.15">
      <c r="A146" s="32">
        <v>22</v>
      </c>
      <c r="B146" s="32">
        <v>7322</v>
      </c>
      <c r="C146" s="34" t="s">
        <v>22845</v>
      </c>
      <c r="D146" s="73"/>
      <c r="E146" s="74"/>
      <c r="F146" s="74"/>
      <c r="G146" s="20"/>
      <c r="J146" s="187"/>
      <c r="L146" s="187"/>
      <c r="M146" s="204"/>
      <c r="N146" s="187"/>
      <c r="O146" s="187"/>
      <c r="P146" s="187"/>
      <c r="Q146" s="21"/>
      <c r="R146" s="187"/>
      <c r="S146" s="53"/>
      <c r="T146" s="53"/>
      <c r="U146" s="53"/>
      <c r="V146" s="53"/>
      <c r="W146" s="188"/>
      <c r="X146" s="53"/>
      <c r="Y146" s="53"/>
      <c r="Z146" s="54"/>
      <c r="AA146" s="53"/>
      <c r="AB146" s="53"/>
      <c r="AC146" s="59"/>
      <c r="AD146" s="1091" t="s">
        <v>1229</v>
      </c>
      <c r="AE146" s="1092"/>
      <c r="AF146" s="1092"/>
      <c r="AG146" s="1092"/>
      <c r="AH146" s="1092"/>
      <c r="AI146" s="1093"/>
      <c r="AJ146" s="223" t="s">
        <v>1230</v>
      </c>
      <c r="AK146" s="107"/>
      <c r="AL146" s="107"/>
      <c r="AM146" s="107"/>
      <c r="AN146" s="107"/>
      <c r="AO146" s="107"/>
      <c r="AP146" s="107"/>
      <c r="AQ146" s="107"/>
      <c r="AR146" s="107"/>
      <c r="AS146" s="44" t="s">
        <v>17</v>
      </c>
      <c r="AT146" s="296">
        <v>0.7</v>
      </c>
      <c r="AU146" s="35">
        <f>ROUND(ROUND(M147*$AB$12,0)*AT146,0)</f>
        <v>218</v>
      </c>
      <c r="AV146" s="31"/>
    </row>
    <row r="147" spans="1:48" ht="14.25" x14ac:dyDescent="0.15">
      <c r="A147" s="32">
        <v>22</v>
      </c>
      <c r="B147" s="32" t="s">
        <v>3168</v>
      </c>
      <c r="C147" s="34" t="s">
        <v>22846</v>
      </c>
      <c r="D147" s="73"/>
      <c r="E147" s="74"/>
      <c r="F147" s="74"/>
      <c r="G147" s="20"/>
      <c r="J147" s="187"/>
      <c r="L147" s="187"/>
      <c r="M147" s="189">
        <f>'7経過的生活介護(基本１） '!M147</f>
        <v>445</v>
      </c>
      <c r="N147" s="4" t="s">
        <v>21</v>
      </c>
      <c r="P147" s="187"/>
      <c r="Q147" s="21"/>
      <c r="R147" s="187"/>
      <c r="S147" s="53"/>
      <c r="T147" s="53"/>
      <c r="U147" s="53"/>
      <c r="V147" s="53"/>
      <c r="W147" s="188"/>
      <c r="X147" s="53"/>
      <c r="Y147" s="53"/>
      <c r="Z147" s="54"/>
      <c r="AA147" s="53"/>
      <c r="AB147" s="53"/>
      <c r="AC147" s="59"/>
      <c r="AD147" s="1094"/>
      <c r="AE147" s="1095"/>
      <c r="AF147" s="1095"/>
      <c r="AG147" s="1095"/>
      <c r="AH147" s="1095"/>
      <c r="AI147" s="1096"/>
      <c r="AJ147" s="223" t="s">
        <v>1233</v>
      </c>
      <c r="AK147" s="107"/>
      <c r="AL147" s="107"/>
      <c r="AM147" s="107"/>
      <c r="AN147" s="107"/>
      <c r="AO147" s="107"/>
      <c r="AP147" s="107"/>
      <c r="AQ147" s="107"/>
      <c r="AR147" s="107"/>
      <c r="AS147" s="44" t="s">
        <v>17</v>
      </c>
      <c r="AT147" s="296">
        <v>0.5</v>
      </c>
      <c r="AU147" s="35">
        <f>ROUND(ROUND(M147*$AB$12,0)*AT147,0)</f>
        <v>156</v>
      </c>
      <c r="AV147" s="31"/>
    </row>
    <row r="148" spans="1:48" ht="14.25" x14ac:dyDescent="0.15">
      <c r="A148" s="32">
        <v>22</v>
      </c>
      <c r="B148" s="32">
        <v>7323</v>
      </c>
      <c r="C148" s="34" t="s">
        <v>22847</v>
      </c>
      <c r="D148" s="73"/>
      <c r="E148" s="74"/>
      <c r="F148" s="74"/>
      <c r="G148" s="20"/>
      <c r="J148" s="187"/>
      <c r="L148" s="187"/>
      <c r="M148" s="204"/>
      <c r="N148" s="187"/>
      <c r="O148" s="187"/>
      <c r="P148" s="187"/>
      <c r="Q148" s="21"/>
      <c r="R148" s="67" t="s">
        <v>1235</v>
      </c>
      <c r="S148" s="67"/>
      <c r="T148" s="67"/>
      <c r="U148" s="67"/>
      <c r="V148" s="67"/>
      <c r="W148" s="192"/>
      <c r="X148" s="67"/>
      <c r="Y148" s="67"/>
      <c r="Z148" s="54"/>
      <c r="AA148" s="53"/>
      <c r="AB148" s="53"/>
      <c r="AC148" s="59"/>
      <c r="AD148" s="67"/>
      <c r="AE148" s="67"/>
      <c r="AF148" s="67"/>
      <c r="AG148" s="67"/>
      <c r="AH148" s="67"/>
      <c r="AI148" s="67"/>
      <c r="AJ148" s="67"/>
      <c r="AK148" s="67"/>
      <c r="AL148" s="67"/>
      <c r="AM148" s="67"/>
      <c r="AN148" s="67"/>
      <c r="AO148" s="67"/>
      <c r="AP148" s="67"/>
      <c r="AQ148" s="67"/>
      <c r="AR148" s="67"/>
      <c r="AS148" s="65"/>
      <c r="AT148" s="156"/>
      <c r="AU148" s="35">
        <f>ROUND(ROUND(M147*W150,0)*$AB$12,0)</f>
        <v>300</v>
      </c>
      <c r="AV148" s="31"/>
    </row>
    <row r="149" spans="1:48" ht="14.25" customHeight="1" x14ac:dyDescent="0.15">
      <c r="A149" s="32">
        <v>22</v>
      </c>
      <c r="B149" s="32">
        <v>7324</v>
      </c>
      <c r="C149" s="34" t="s">
        <v>22848</v>
      </c>
      <c r="D149" s="73"/>
      <c r="E149" s="74"/>
      <c r="F149" s="74"/>
      <c r="G149" s="20"/>
      <c r="J149" s="187"/>
      <c r="L149" s="187"/>
      <c r="M149" s="204"/>
      <c r="N149" s="187"/>
      <c r="O149" s="187"/>
      <c r="P149" s="187"/>
      <c r="Q149" s="21"/>
      <c r="R149" s="53" t="s">
        <v>1237</v>
      </c>
      <c r="S149" s="53"/>
      <c r="T149" s="53"/>
      <c r="U149" s="53"/>
      <c r="V149" s="53"/>
      <c r="W149" s="188"/>
      <c r="X149" s="53"/>
      <c r="Y149" s="53"/>
      <c r="Z149" s="54"/>
      <c r="AA149" s="53"/>
      <c r="AB149" s="53"/>
      <c r="AC149" s="59"/>
      <c r="AD149" s="1091" t="s">
        <v>1229</v>
      </c>
      <c r="AE149" s="1092"/>
      <c r="AF149" s="1092"/>
      <c r="AG149" s="1092"/>
      <c r="AH149" s="1092"/>
      <c r="AI149" s="1093"/>
      <c r="AJ149" s="223" t="s">
        <v>1230</v>
      </c>
      <c r="AK149" s="107"/>
      <c r="AL149" s="107"/>
      <c r="AM149" s="107"/>
      <c r="AN149" s="107"/>
      <c r="AO149" s="107"/>
      <c r="AP149" s="107"/>
      <c r="AQ149" s="107"/>
      <c r="AR149" s="107"/>
      <c r="AS149" s="44" t="s">
        <v>17</v>
      </c>
      <c r="AT149" s="296">
        <v>0.7</v>
      </c>
      <c r="AU149" s="35">
        <f>ROUND(ROUND(ROUND(M147*W150,0)*$AB$12,0)*AT149,0)</f>
        <v>210</v>
      </c>
      <c r="AV149" s="31"/>
    </row>
    <row r="150" spans="1:48" ht="14.25" x14ac:dyDescent="0.15">
      <c r="A150" s="32">
        <v>22</v>
      </c>
      <c r="B150" s="32" t="s">
        <v>3172</v>
      </c>
      <c r="C150" s="34" t="s">
        <v>22849</v>
      </c>
      <c r="D150" s="73"/>
      <c r="E150" s="74"/>
      <c r="F150" s="74"/>
      <c r="G150" s="20"/>
      <c r="J150" s="187"/>
      <c r="L150" s="187"/>
      <c r="M150" s="204"/>
      <c r="N150" s="187"/>
      <c r="O150" s="187"/>
      <c r="P150" s="187"/>
      <c r="Q150" s="21"/>
      <c r="R150" s="71"/>
      <c r="S150" s="71"/>
      <c r="T150" s="71"/>
      <c r="U150" s="71"/>
      <c r="V150" s="26" t="s">
        <v>17</v>
      </c>
      <c r="W150" s="195">
        <v>0.96499999999999997</v>
      </c>
      <c r="X150" s="297"/>
      <c r="Y150" s="71"/>
      <c r="Z150" s="54"/>
      <c r="AA150" s="53"/>
      <c r="AB150" s="53"/>
      <c r="AC150" s="59"/>
      <c r="AD150" s="1094"/>
      <c r="AE150" s="1095"/>
      <c r="AF150" s="1095"/>
      <c r="AG150" s="1095"/>
      <c r="AH150" s="1095"/>
      <c r="AI150" s="1096"/>
      <c r="AJ150" s="223" t="s">
        <v>1233</v>
      </c>
      <c r="AK150" s="107"/>
      <c r="AL150" s="107"/>
      <c r="AM150" s="107"/>
      <c r="AN150" s="107"/>
      <c r="AO150" s="107"/>
      <c r="AP150" s="107"/>
      <c r="AQ150" s="107"/>
      <c r="AR150" s="107"/>
      <c r="AS150" s="44" t="s">
        <v>17</v>
      </c>
      <c r="AT150" s="296">
        <v>0.5</v>
      </c>
      <c r="AU150" s="35">
        <f>ROUND(ROUND(ROUND(M147*W150,0)*$AB$12,0)*AT150,0)</f>
        <v>150</v>
      </c>
      <c r="AV150" s="31"/>
    </row>
    <row r="151" spans="1:48" ht="14.25" x14ac:dyDescent="0.15">
      <c r="A151" s="32">
        <v>22</v>
      </c>
      <c r="B151" s="32">
        <v>7331</v>
      </c>
      <c r="C151" s="34" t="s">
        <v>22850</v>
      </c>
      <c r="D151" s="73"/>
      <c r="E151" s="74"/>
      <c r="F151" s="74"/>
      <c r="G151" s="47" t="s">
        <v>1448</v>
      </c>
      <c r="H151" s="40"/>
      <c r="I151" s="40"/>
      <c r="J151" s="184"/>
      <c r="K151" s="40"/>
      <c r="L151" s="184"/>
      <c r="M151" s="185"/>
      <c r="N151" s="184"/>
      <c r="O151" s="184"/>
      <c r="P151" s="184"/>
      <c r="Q151" s="41"/>
      <c r="R151" s="40"/>
      <c r="S151" s="65"/>
      <c r="T151" s="65"/>
      <c r="U151" s="65"/>
      <c r="V151" s="65"/>
      <c r="W151" s="102"/>
      <c r="X151" s="65"/>
      <c r="Y151" s="65"/>
      <c r="Z151" s="168"/>
      <c r="AA151" s="23"/>
      <c r="AB151" s="23"/>
      <c r="AC151" s="300"/>
      <c r="AD151" s="65"/>
      <c r="AE151" s="65"/>
      <c r="AF151" s="65"/>
      <c r="AG151" s="65"/>
      <c r="AH151" s="65"/>
      <c r="AI151" s="65"/>
      <c r="AJ151" s="65"/>
      <c r="AK151" s="65"/>
      <c r="AL151" s="65"/>
      <c r="AM151" s="65"/>
      <c r="AN151" s="65"/>
      <c r="AO151" s="65"/>
      <c r="AP151" s="65"/>
      <c r="AQ151" s="65"/>
      <c r="AR151" s="65"/>
      <c r="AS151" s="184"/>
      <c r="AT151" s="185"/>
      <c r="AU151" s="35">
        <f>ROUND(M153*$AB$12,0)</f>
        <v>309</v>
      </c>
      <c r="AV151" s="31"/>
    </row>
    <row r="152" spans="1:48" ht="14.25" customHeight="1" x14ac:dyDescent="0.15">
      <c r="A152" s="32">
        <v>22</v>
      </c>
      <c r="B152" s="32">
        <v>7332</v>
      </c>
      <c r="C152" s="34" t="s">
        <v>22851</v>
      </c>
      <c r="D152" s="73"/>
      <c r="E152" s="74"/>
      <c r="F152" s="74"/>
      <c r="G152" s="20"/>
      <c r="J152" s="187"/>
      <c r="L152" s="187"/>
      <c r="M152" s="204"/>
      <c r="N152" s="187"/>
      <c r="O152" s="187"/>
      <c r="P152" s="187"/>
      <c r="Q152" s="21"/>
      <c r="R152" s="187"/>
      <c r="S152" s="53"/>
      <c r="T152" s="53"/>
      <c r="U152" s="53"/>
      <c r="V152" s="53"/>
      <c r="W152" s="188"/>
      <c r="X152" s="53"/>
      <c r="Y152" s="53"/>
      <c r="Z152" s="54"/>
      <c r="AA152" s="53"/>
      <c r="AB152" s="53"/>
      <c r="AC152" s="59"/>
      <c r="AD152" s="1091" t="s">
        <v>1229</v>
      </c>
      <c r="AE152" s="1092"/>
      <c r="AF152" s="1092"/>
      <c r="AG152" s="1092"/>
      <c r="AH152" s="1092"/>
      <c r="AI152" s="1093"/>
      <c r="AJ152" s="223" t="s">
        <v>1230</v>
      </c>
      <c r="AK152" s="107"/>
      <c r="AL152" s="107"/>
      <c r="AM152" s="107"/>
      <c r="AN152" s="107"/>
      <c r="AO152" s="107"/>
      <c r="AP152" s="107"/>
      <c r="AQ152" s="107"/>
      <c r="AR152" s="107"/>
      <c r="AS152" s="44" t="s">
        <v>17</v>
      </c>
      <c r="AT152" s="296">
        <v>0.7</v>
      </c>
      <c r="AU152" s="35">
        <f>ROUND(ROUND(M153*$AB$12,0)*AT152,0)</f>
        <v>216</v>
      </c>
      <c r="AV152" s="31"/>
    </row>
    <row r="153" spans="1:48" ht="14.25" x14ac:dyDescent="0.15">
      <c r="A153" s="32">
        <v>22</v>
      </c>
      <c r="B153" s="32" t="s">
        <v>3176</v>
      </c>
      <c r="C153" s="34" t="s">
        <v>22852</v>
      </c>
      <c r="D153" s="73"/>
      <c r="E153" s="74"/>
      <c r="F153" s="74"/>
      <c r="G153" s="20"/>
      <c r="J153" s="187"/>
      <c r="L153" s="187"/>
      <c r="M153" s="189">
        <f>'7経過的生活介護(基本１） '!M153</f>
        <v>442</v>
      </c>
      <c r="N153" s="4" t="s">
        <v>21</v>
      </c>
      <c r="P153" s="187"/>
      <c r="Q153" s="21"/>
      <c r="R153" s="187"/>
      <c r="S153" s="53"/>
      <c r="T153" s="53"/>
      <c r="U153" s="53"/>
      <c r="V153" s="53"/>
      <c r="W153" s="188"/>
      <c r="X153" s="53"/>
      <c r="Y153" s="53"/>
      <c r="Z153" s="54"/>
      <c r="AA153" s="53"/>
      <c r="AB153" s="53"/>
      <c r="AC153" s="59"/>
      <c r="AD153" s="1094"/>
      <c r="AE153" s="1095"/>
      <c r="AF153" s="1095"/>
      <c r="AG153" s="1095"/>
      <c r="AH153" s="1095"/>
      <c r="AI153" s="1096"/>
      <c r="AJ153" s="223" t="s">
        <v>1233</v>
      </c>
      <c r="AK153" s="107"/>
      <c r="AL153" s="107"/>
      <c r="AM153" s="107"/>
      <c r="AN153" s="107"/>
      <c r="AO153" s="107"/>
      <c r="AP153" s="107"/>
      <c r="AQ153" s="107"/>
      <c r="AR153" s="107"/>
      <c r="AS153" s="44" t="s">
        <v>17</v>
      </c>
      <c r="AT153" s="296">
        <v>0.5</v>
      </c>
      <c r="AU153" s="35">
        <f>ROUND(ROUND(M153*$AB$12,0)*AT153,0)</f>
        <v>155</v>
      </c>
      <c r="AV153" s="31"/>
    </row>
    <row r="154" spans="1:48" ht="14.25" x14ac:dyDescent="0.15">
      <c r="A154" s="32">
        <v>22</v>
      </c>
      <c r="B154" s="32">
        <v>7333</v>
      </c>
      <c r="C154" s="34" t="s">
        <v>22853</v>
      </c>
      <c r="D154" s="73"/>
      <c r="E154" s="74"/>
      <c r="F154" s="74"/>
      <c r="G154" s="20"/>
      <c r="J154" s="187"/>
      <c r="L154" s="187"/>
      <c r="M154" s="204"/>
      <c r="N154" s="187"/>
      <c r="O154" s="187"/>
      <c r="P154" s="187"/>
      <c r="Q154" s="21"/>
      <c r="R154" s="67" t="s">
        <v>1235</v>
      </c>
      <c r="S154" s="67"/>
      <c r="T154" s="67"/>
      <c r="U154" s="67"/>
      <c r="V154" s="67"/>
      <c r="W154" s="192"/>
      <c r="X154" s="67"/>
      <c r="Y154" s="67"/>
      <c r="Z154" s="54"/>
      <c r="AA154" s="53"/>
      <c r="AB154" s="53"/>
      <c r="AC154" s="59"/>
      <c r="AD154" s="67"/>
      <c r="AE154" s="67"/>
      <c r="AF154" s="67"/>
      <c r="AG154" s="67"/>
      <c r="AH154" s="67"/>
      <c r="AI154" s="67"/>
      <c r="AJ154" s="67"/>
      <c r="AK154" s="67"/>
      <c r="AL154" s="67"/>
      <c r="AM154" s="67"/>
      <c r="AN154" s="67"/>
      <c r="AO154" s="67"/>
      <c r="AP154" s="67"/>
      <c r="AQ154" s="67"/>
      <c r="AR154" s="67"/>
      <c r="AS154" s="65"/>
      <c r="AT154" s="156"/>
      <c r="AU154" s="35">
        <f>ROUND(ROUND(M153*W156,0)*$AB$12,0)</f>
        <v>299</v>
      </c>
      <c r="AV154" s="31"/>
    </row>
    <row r="155" spans="1:48" ht="14.25" customHeight="1" x14ac:dyDescent="0.15">
      <c r="A155" s="32">
        <v>22</v>
      </c>
      <c r="B155" s="32">
        <v>7334</v>
      </c>
      <c r="C155" s="34" t="s">
        <v>22854</v>
      </c>
      <c r="D155" s="73"/>
      <c r="E155" s="74"/>
      <c r="F155" s="74"/>
      <c r="G155" s="20"/>
      <c r="J155" s="187"/>
      <c r="L155" s="187"/>
      <c r="M155" s="204"/>
      <c r="N155" s="187"/>
      <c r="O155" s="187"/>
      <c r="P155" s="187"/>
      <c r="Q155" s="21"/>
      <c r="R155" s="53" t="s">
        <v>1237</v>
      </c>
      <c r="S155" s="53"/>
      <c r="T155" s="53"/>
      <c r="U155" s="53"/>
      <c r="V155" s="53"/>
      <c r="W155" s="188"/>
      <c r="X155" s="53"/>
      <c r="Y155" s="53"/>
      <c r="Z155" s="54"/>
      <c r="AA155" s="53"/>
      <c r="AB155" s="53"/>
      <c r="AC155" s="59"/>
      <c r="AD155" s="1091" t="s">
        <v>1229</v>
      </c>
      <c r="AE155" s="1092"/>
      <c r="AF155" s="1092"/>
      <c r="AG155" s="1092"/>
      <c r="AH155" s="1092"/>
      <c r="AI155" s="1093"/>
      <c r="AJ155" s="223" t="s">
        <v>1230</v>
      </c>
      <c r="AK155" s="107"/>
      <c r="AL155" s="107"/>
      <c r="AM155" s="107"/>
      <c r="AN155" s="107"/>
      <c r="AO155" s="107"/>
      <c r="AP155" s="107"/>
      <c r="AQ155" s="107"/>
      <c r="AR155" s="107"/>
      <c r="AS155" s="44" t="s">
        <v>17</v>
      </c>
      <c r="AT155" s="296">
        <v>0.7</v>
      </c>
      <c r="AU155" s="35">
        <f>ROUND(ROUND(ROUND(M153*W156,0)*$AB$12,0)*AT155,0)</f>
        <v>209</v>
      </c>
      <c r="AV155" s="31"/>
    </row>
    <row r="156" spans="1:48" ht="14.25" x14ac:dyDescent="0.15">
      <c r="A156" s="32">
        <v>22</v>
      </c>
      <c r="B156" s="32" t="s">
        <v>3180</v>
      </c>
      <c r="C156" s="34" t="s">
        <v>22855</v>
      </c>
      <c r="D156" s="214"/>
      <c r="E156" s="211"/>
      <c r="F156" s="211"/>
      <c r="G156" s="214"/>
      <c r="H156" s="25"/>
      <c r="I156" s="25"/>
      <c r="J156" s="25"/>
      <c r="K156" s="25"/>
      <c r="L156" s="25"/>
      <c r="M156" s="14"/>
      <c r="N156" s="25"/>
      <c r="O156" s="25"/>
      <c r="P156" s="25"/>
      <c r="Q156" s="215"/>
      <c r="R156" s="71"/>
      <c r="S156" s="71"/>
      <c r="T156" s="71"/>
      <c r="U156" s="71"/>
      <c r="V156" s="26" t="s">
        <v>17</v>
      </c>
      <c r="W156" s="195">
        <v>0.96499999999999997</v>
      </c>
      <c r="X156" s="297"/>
      <c r="Y156" s="71"/>
      <c r="Z156" s="303"/>
      <c r="AA156" s="240"/>
      <c r="AB156" s="240"/>
      <c r="AC156" s="304"/>
      <c r="AD156" s="1094"/>
      <c r="AE156" s="1095"/>
      <c r="AF156" s="1095"/>
      <c r="AG156" s="1095"/>
      <c r="AH156" s="1095"/>
      <c r="AI156" s="1096"/>
      <c r="AJ156" s="223" t="s">
        <v>1233</v>
      </c>
      <c r="AK156" s="107"/>
      <c r="AL156" s="107"/>
      <c r="AM156" s="107"/>
      <c r="AN156" s="107"/>
      <c r="AO156" s="107"/>
      <c r="AP156" s="107"/>
      <c r="AQ156" s="107"/>
      <c r="AR156" s="107"/>
      <c r="AS156" s="44" t="s">
        <v>17</v>
      </c>
      <c r="AT156" s="296">
        <v>0.5</v>
      </c>
      <c r="AU156" s="35">
        <f>ROUND(ROUND(ROUND(M153*W156,0)*$AB$12,0)*AT156,0)</f>
        <v>150</v>
      </c>
      <c r="AV156" s="19"/>
    </row>
  </sheetData>
  <mergeCells count="56">
    <mergeCell ref="AD155:AI156"/>
    <mergeCell ref="AD137:AI138"/>
    <mergeCell ref="AD140:AI141"/>
    <mergeCell ref="AD143:AI144"/>
    <mergeCell ref="AD146:AI147"/>
    <mergeCell ref="AD149:AI150"/>
    <mergeCell ref="AD152:AI153"/>
    <mergeCell ref="AD134:AI135"/>
    <mergeCell ref="AD101:AI102"/>
    <mergeCell ref="AD104:AI105"/>
    <mergeCell ref="AD107:AI108"/>
    <mergeCell ref="AD110:AI111"/>
    <mergeCell ref="AD113:AI114"/>
    <mergeCell ref="AD116:AI117"/>
    <mergeCell ref="AD119:AI120"/>
    <mergeCell ref="AD122:AI123"/>
    <mergeCell ref="AD125:AI126"/>
    <mergeCell ref="AD128:AI129"/>
    <mergeCell ref="AD131:AI132"/>
    <mergeCell ref="AD98:AI99"/>
    <mergeCell ref="AD65:AI66"/>
    <mergeCell ref="AD68:AI69"/>
    <mergeCell ref="AD71:AI72"/>
    <mergeCell ref="AD74:AI75"/>
    <mergeCell ref="AD77:AI78"/>
    <mergeCell ref="AD80:AI81"/>
    <mergeCell ref="AD83:AI84"/>
    <mergeCell ref="AD86:AI87"/>
    <mergeCell ref="AD89:AI90"/>
    <mergeCell ref="AD92:AI93"/>
    <mergeCell ref="AD95:AI96"/>
    <mergeCell ref="AD62:AI63"/>
    <mergeCell ref="G31:J33"/>
    <mergeCell ref="AD32:AI33"/>
    <mergeCell ref="AD35:AI36"/>
    <mergeCell ref="AD38:AI39"/>
    <mergeCell ref="AD41:AI42"/>
    <mergeCell ref="AD44:AI45"/>
    <mergeCell ref="AD47:AI48"/>
    <mergeCell ref="AD50:AI51"/>
    <mergeCell ref="AD53:AI54"/>
    <mergeCell ref="AD56:AI57"/>
    <mergeCell ref="AD59:AI60"/>
    <mergeCell ref="AD29:AI30"/>
    <mergeCell ref="D5:AT5"/>
    <mergeCell ref="D7:F9"/>
    <mergeCell ref="G7:J9"/>
    <mergeCell ref="Z7:AC10"/>
    <mergeCell ref="AD8:AI9"/>
    <mergeCell ref="AD11:AI12"/>
    <mergeCell ref="AB12:AC12"/>
    <mergeCell ref="AD14:AI15"/>
    <mergeCell ref="AD17:AI18"/>
    <mergeCell ref="AD20:AI21"/>
    <mergeCell ref="AD23:AI24"/>
    <mergeCell ref="AD26:AI27"/>
  </mergeCells>
  <phoneticPr fontId="1"/>
  <printOptions horizontalCentered="1"/>
  <pageMargins left="0.78740157480314965" right="0.39370078740157483" top="0.59055118110236227" bottom="0.59055118110236227" header="0.39370078740157483" footer="0.31496062992125984"/>
  <pageSetup paperSize="9" scale="44" orientation="portrait" horizontalDpi="300" verticalDpi="300" r:id="rId1"/>
  <headerFooter>
    <oddHeader>&amp;R&amp;9経過的生活介護</oddHeader>
    <oddFooter>&amp;C&amp;14&amp;P</oddFooter>
  </headerFooter>
  <rowBreaks count="1" manualBreakCount="1">
    <brk id="78" max="5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sheetPr>
  <dimension ref="A1:AV156"/>
  <sheetViews>
    <sheetView view="pageBreakPreview" zoomScaleNormal="85" zoomScaleSheetLayoutView="100" workbookViewId="0"/>
  </sheetViews>
  <sheetFormatPr defaultColWidth="9" defaultRowHeight="13.5" x14ac:dyDescent="0.15"/>
  <cols>
    <col min="1" max="1" width="4.625" style="2" customWidth="1"/>
    <col min="2" max="2" width="7.625" style="2" customWidth="1"/>
    <col min="3" max="3" width="35.625" style="4" customWidth="1"/>
    <col min="4" max="7" width="2.375" style="2" customWidth="1"/>
    <col min="8" max="12" width="2.375" style="4" customWidth="1"/>
    <col min="13" max="13" width="5.875" style="4" customWidth="1"/>
    <col min="14" max="16" width="2.375" style="4" customWidth="1"/>
    <col min="17" max="19" width="2.375" style="2" customWidth="1"/>
    <col min="20" max="22" width="2.375" style="5" customWidth="1"/>
    <col min="23" max="23" width="5.375" style="5" bestFit="1" customWidth="1"/>
    <col min="24" max="43" width="2.375" style="5" customWidth="1"/>
    <col min="44" max="44" width="7.125" style="5" customWidth="1"/>
    <col min="45" max="45" width="2.375" style="5" customWidth="1"/>
    <col min="46" max="46" width="4.125" style="2" customWidth="1"/>
    <col min="47" max="47" width="7.125" style="2" customWidth="1"/>
    <col min="48" max="48" width="8.625" style="2" customWidth="1"/>
    <col min="49" max="49" width="4.375" style="2" bestFit="1" customWidth="1"/>
    <col min="50" max="16384" width="9" style="2"/>
  </cols>
  <sheetData>
    <row r="1" spans="1:48" ht="17.100000000000001" customHeight="1" x14ac:dyDescent="0.15">
      <c r="A1" s="1"/>
    </row>
    <row r="2" spans="1:48" ht="17.100000000000001" customHeight="1" x14ac:dyDescent="0.15">
      <c r="A2" s="1"/>
    </row>
    <row r="3" spans="1:48" ht="17.100000000000001" customHeight="1" x14ac:dyDescent="0.15">
      <c r="A3" s="1"/>
    </row>
    <row r="4" spans="1:48" ht="17.100000000000001" customHeight="1" x14ac:dyDescent="0.15">
      <c r="A4" s="1"/>
      <c r="B4" s="180"/>
    </row>
    <row r="5" spans="1:48" x14ac:dyDescent="0.15">
      <c r="A5" s="6" t="s">
        <v>1</v>
      </c>
      <c r="B5" s="7"/>
      <c r="C5" s="305" t="s">
        <v>2</v>
      </c>
      <c r="D5" s="1099" t="s">
        <v>22705</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9" t="s">
        <v>4</v>
      </c>
      <c r="AV5" s="9" t="s">
        <v>5</v>
      </c>
    </row>
    <row r="6" spans="1:48" x14ac:dyDescent="0.15">
      <c r="A6" s="10" t="s">
        <v>6</v>
      </c>
      <c r="B6" s="11" t="s">
        <v>7</v>
      </c>
      <c r="C6" s="14"/>
      <c r="D6" s="13"/>
      <c r="E6" s="14"/>
      <c r="F6" s="14"/>
      <c r="G6" s="14"/>
      <c r="H6" s="14"/>
      <c r="I6" s="14"/>
      <c r="J6" s="14"/>
      <c r="K6" s="14"/>
      <c r="L6" s="14"/>
      <c r="M6" s="14"/>
      <c r="N6" s="14"/>
      <c r="O6" s="14"/>
      <c r="P6" s="14"/>
      <c r="Q6" s="14"/>
      <c r="R6" s="14"/>
      <c r="S6" s="14"/>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4"/>
      <c r="AU6" s="16" t="s">
        <v>8</v>
      </c>
      <c r="AV6" s="16" t="s">
        <v>9</v>
      </c>
    </row>
    <row r="7" spans="1:48" ht="14.25" customHeight="1" x14ac:dyDescent="0.15">
      <c r="A7" s="17">
        <v>22</v>
      </c>
      <c r="B7" s="17">
        <v>7341</v>
      </c>
      <c r="C7" s="19" t="s">
        <v>22856</v>
      </c>
      <c r="D7" s="1088" t="s">
        <v>1457</v>
      </c>
      <c r="E7" s="1089"/>
      <c r="F7" s="1090"/>
      <c r="G7" s="4" t="s">
        <v>1458</v>
      </c>
      <c r="J7" s="187"/>
      <c r="L7" s="187"/>
      <c r="M7" s="204"/>
      <c r="N7" s="187"/>
      <c r="O7" s="187"/>
      <c r="P7" s="187"/>
      <c r="Q7" s="4"/>
      <c r="R7" s="20"/>
      <c r="S7" s="23"/>
      <c r="T7" s="23"/>
      <c r="U7" s="23"/>
      <c r="V7" s="23"/>
      <c r="W7" s="39"/>
      <c r="X7" s="23"/>
      <c r="Y7" s="23"/>
      <c r="Z7" s="1126" t="s">
        <v>2981</v>
      </c>
      <c r="AA7" s="1069"/>
      <c r="AB7" s="1069"/>
      <c r="AC7" s="1070"/>
      <c r="AD7" s="168"/>
      <c r="AE7" s="23"/>
      <c r="AF7" s="23"/>
      <c r="AG7" s="23"/>
      <c r="AH7" s="23"/>
      <c r="AI7" s="23"/>
      <c r="AJ7" s="23"/>
      <c r="AK7" s="23"/>
      <c r="AL7" s="23"/>
      <c r="AM7" s="23"/>
      <c r="AN7" s="23"/>
      <c r="AO7" s="23"/>
      <c r="AP7" s="23"/>
      <c r="AQ7" s="23"/>
      <c r="AR7" s="23"/>
      <c r="AS7" s="187"/>
      <c r="AT7" s="785"/>
      <c r="AU7" s="30">
        <f>ROUND(M9*$AB$12,0)</f>
        <v>547</v>
      </c>
      <c r="AV7" s="31" t="s">
        <v>13</v>
      </c>
    </row>
    <row r="8" spans="1:48" ht="14.25" customHeight="1" x14ac:dyDescent="0.15">
      <c r="A8" s="32">
        <v>22</v>
      </c>
      <c r="B8" s="32">
        <v>7342</v>
      </c>
      <c r="C8" s="34" t="s">
        <v>22857</v>
      </c>
      <c r="D8" s="1088"/>
      <c r="E8" s="1089"/>
      <c r="F8" s="1090"/>
      <c r="G8" s="4"/>
      <c r="J8" s="187"/>
      <c r="L8" s="187"/>
      <c r="M8" s="204"/>
      <c r="N8" s="187"/>
      <c r="O8" s="187"/>
      <c r="P8" s="187"/>
      <c r="Q8" s="4"/>
      <c r="R8" s="186"/>
      <c r="S8" s="53"/>
      <c r="T8" s="53"/>
      <c r="U8" s="53"/>
      <c r="V8" s="53"/>
      <c r="W8" s="188"/>
      <c r="X8" s="53"/>
      <c r="Y8" s="53"/>
      <c r="Z8" s="1068"/>
      <c r="AA8" s="1069"/>
      <c r="AB8" s="1069"/>
      <c r="AC8" s="1070"/>
      <c r="AD8" s="1091" t="s">
        <v>1229</v>
      </c>
      <c r="AE8" s="1092"/>
      <c r="AF8" s="1092"/>
      <c r="AG8" s="1092"/>
      <c r="AH8" s="1092"/>
      <c r="AI8" s="1093"/>
      <c r="AJ8" s="67" t="s">
        <v>1230</v>
      </c>
      <c r="AK8" s="67"/>
      <c r="AL8" s="67"/>
      <c r="AM8" s="67"/>
      <c r="AN8" s="67"/>
      <c r="AO8" s="67"/>
      <c r="AP8" s="67"/>
      <c r="AQ8" s="67"/>
      <c r="AR8" s="67"/>
      <c r="AS8" s="65" t="s">
        <v>17</v>
      </c>
      <c r="AT8" s="296">
        <v>0.7</v>
      </c>
      <c r="AU8" s="35">
        <f>ROUND(ROUND(M9*$AB$12,0)*AT8,0)</f>
        <v>383</v>
      </c>
      <c r="AV8" s="31"/>
    </row>
    <row r="9" spans="1:48" ht="14.25" x14ac:dyDescent="0.15">
      <c r="A9" s="32">
        <v>22</v>
      </c>
      <c r="B9" s="32" t="s">
        <v>3184</v>
      </c>
      <c r="C9" s="34" t="s">
        <v>22858</v>
      </c>
      <c r="D9" s="1088"/>
      <c r="E9" s="1089"/>
      <c r="F9" s="1090"/>
      <c r="G9" s="4"/>
      <c r="J9" s="187"/>
      <c r="L9" s="187"/>
      <c r="M9" s="189">
        <f>'7経過的生活介護(基本２)'!L9</f>
        <v>781</v>
      </c>
      <c r="N9" s="4" t="s">
        <v>21</v>
      </c>
      <c r="O9" s="187"/>
      <c r="P9" s="187"/>
      <c r="Q9" s="4"/>
      <c r="R9" s="186"/>
      <c r="S9" s="53"/>
      <c r="T9" s="53"/>
      <c r="U9" s="53"/>
      <c r="V9" s="53"/>
      <c r="W9" s="188"/>
      <c r="X9" s="53"/>
      <c r="Y9" s="53"/>
      <c r="Z9" s="1068"/>
      <c r="AA9" s="1069"/>
      <c r="AB9" s="1069"/>
      <c r="AC9" s="1070"/>
      <c r="AD9" s="1094"/>
      <c r="AE9" s="1095"/>
      <c r="AF9" s="1095"/>
      <c r="AG9" s="1095"/>
      <c r="AH9" s="1095"/>
      <c r="AI9" s="1096"/>
      <c r="AJ9" s="223" t="s">
        <v>1233</v>
      </c>
      <c r="AK9" s="107"/>
      <c r="AL9" s="107"/>
      <c r="AM9" s="107"/>
      <c r="AN9" s="107"/>
      <c r="AO9" s="107"/>
      <c r="AP9" s="107"/>
      <c r="AQ9" s="107"/>
      <c r="AR9" s="107"/>
      <c r="AS9" s="44" t="s">
        <v>1678</v>
      </c>
      <c r="AT9" s="296">
        <v>0.5</v>
      </c>
      <c r="AU9" s="35">
        <f>ROUND(ROUND(M9*$AB$12,0)*AT9,0)</f>
        <v>274</v>
      </c>
      <c r="AV9" s="31"/>
    </row>
    <row r="10" spans="1:48" ht="14.25" customHeight="1" x14ac:dyDescent="0.15">
      <c r="A10" s="32">
        <v>22</v>
      </c>
      <c r="B10" s="32">
        <v>7343</v>
      </c>
      <c r="C10" s="34" t="s">
        <v>22859</v>
      </c>
      <c r="D10" s="73"/>
      <c r="E10" s="74"/>
      <c r="F10" s="75"/>
      <c r="G10" s="4"/>
      <c r="J10" s="187"/>
      <c r="L10" s="187"/>
      <c r="M10" s="58"/>
      <c r="P10" s="187"/>
      <c r="Q10" s="4"/>
      <c r="R10" s="72" t="s">
        <v>1235</v>
      </c>
      <c r="S10" s="67"/>
      <c r="T10" s="67"/>
      <c r="U10" s="67"/>
      <c r="V10" s="67"/>
      <c r="W10" s="192"/>
      <c r="X10" s="67"/>
      <c r="Y10" s="67"/>
      <c r="Z10" s="1068"/>
      <c r="AA10" s="1069"/>
      <c r="AB10" s="1069"/>
      <c r="AC10" s="1070"/>
      <c r="AD10" s="72"/>
      <c r="AE10" s="67"/>
      <c r="AF10" s="67"/>
      <c r="AG10" s="67"/>
      <c r="AH10" s="67"/>
      <c r="AI10" s="67"/>
      <c r="AJ10" s="67"/>
      <c r="AK10" s="67"/>
      <c r="AL10" s="67"/>
      <c r="AM10" s="67"/>
      <c r="AN10" s="67"/>
      <c r="AO10" s="67"/>
      <c r="AP10" s="67"/>
      <c r="AQ10" s="67"/>
      <c r="AR10" s="67"/>
      <c r="AS10" s="65"/>
      <c r="AT10" s="157"/>
      <c r="AU10" s="35">
        <f>ROUND(ROUND(M9*W12,0)*$AB$12,0)</f>
        <v>528</v>
      </c>
      <c r="AV10" s="31"/>
    </row>
    <row r="11" spans="1:48" ht="14.25" customHeight="1" x14ac:dyDescent="0.15">
      <c r="A11" s="32">
        <v>22</v>
      </c>
      <c r="B11" s="32">
        <v>7344</v>
      </c>
      <c r="C11" s="34" t="s">
        <v>22860</v>
      </c>
      <c r="D11" s="73"/>
      <c r="E11" s="74"/>
      <c r="F11" s="75"/>
      <c r="G11" s="4"/>
      <c r="J11" s="187"/>
      <c r="L11" s="187"/>
      <c r="M11" s="204"/>
      <c r="N11" s="187"/>
      <c r="O11" s="187"/>
      <c r="P11" s="187"/>
      <c r="Q11" s="4"/>
      <c r="R11" s="54" t="s">
        <v>1237</v>
      </c>
      <c r="S11" s="53"/>
      <c r="T11" s="53"/>
      <c r="U11" s="53"/>
      <c r="V11" s="53"/>
      <c r="W11" s="188"/>
      <c r="X11" s="53"/>
      <c r="Y11" s="53"/>
      <c r="Z11" s="73"/>
      <c r="AA11" s="74"/>
      <c r="AB11" s="74"/>
      <c r="AC11" s="75"/>
      <c r="AD11" s="1091" t="s">
        <v>1229</v>
      </c>
      <c r="AE11" s="1092"/>
      <c r="AF11" s="1092"/>
      <c r="AG11" s="1092"/>
      <c r="AH11" s="1092"/>
      <c r="AI11" s="1093"/>
      <c r="AJ11" s="72" t="s">
        <v>1230</v>
      </c>
      <c r="AK11" s="67"/>
      <c r="AL11" s="67"/>
      <c r="AM11" s="67"/>
      <c r="AN11" s="67"/>
      <c r="AO11" s="67"/>
      <c r="AP11" s="67"/>
      <c r="AQ11" s="67"/>
      <c r="AR11" s="67"/>
      <c r="AS11" s="65" t="s">
        <v>17</v>
      </c>
      <c r="AT11" s="296">
        <v>0.7</v>
      </c>
      <c r="AU11" s="35">
        <f>ROUND(ROUND(ROUND(M9*W12,0)*$AB$12,0)*AT11,0)</f>
        <v>370</v>
      </c>
      <c r="AV11" s="31"/>
    </row>
    <row r="12" spans="1:48" ht="14.25" x14ac:dyDescent="0.15">
      <c r="A12" s="32">
        <v>22</v>
      </c>
      <c r="B12" s="32" t="s">
        <v>3188</v>
      </c>
      <c r="C12" s="34" t="s">
        <v>22861</v>
      </c>
      <c r="D12" s="73"/>
      <c r="E12" s="74"/>
      <c r="F12" s="75"/>
      <c r="G12" s="4"/>
      <c r="J12" s="187"/>
      <c r="L12" s="187"/>
      <c r="M12" s="204"/>
      <c r="N12" s="187"/>
      <c r="O12" s="187"/>
      <c r="P12" s="187"/>
      <c r="Q12" s="4"/>
      <c r="R12" s="94"/>
      <c r="S12" s="71"/>
      <c r="T12" s="71"/>
      <c r="U12" s="71"/>
      <c r="V12" s="26" t="s">
        <v>17</v>
      </c>
      <c r="W12" s="195">
        <v>0.96499999999999997</v>
      </c>
      <c r="X12" s="297"/>
      <c r="Y12" s="71"/>
      <c r="Z12" s="73"/>
      <c r="AA12" s="23" t="s">
        <v>17</v>
      </c>
      <c r="AB12" s="1127">
        <v>0.7</v>
      </c>
      <c r="AC12" s="1128"/>
      <c r="AD12" s="1094"/>
      <c r="AE12" s="1095"/>
      <c r="AF12" s="1095"/>
      <c r="AG12" s="1095"/>
      <c r="AH12" s="1095"/>
      <c r="AI12" s="1096"/>
      <c r="AJ12" s="223" t="s">
        <v>1233</v>
      </c>
      <c r="AK12" s="107"/>
      <c r="AL12" s="107"/>
      <c r="AM12" s="107"/>
      <c r="AN12" s="107"/>
      <c r="AO12" s="107"/>
      <c r="AP12" s="107"/>
      <c r="AQ12" s="107"/>
      <c r="AR12" s="107"/>
      <c r="AS12" s="44" t="s">
        <v>1678</v>
      </c>
      <c r="AT12" s="296">
        <v>0.5</v>
      </c>
      <c r="AU12" s="35">
        <f>ROUND(ROUND(ROUND(M9*W12,0)*$AB$12,0)*AT12,0)</f>
        <v>264</v>
      </c>
      <c r="AV12" s="31"/>
    </row>
    <row r="13" spans="1:48" ht="14.25" x14ac:dyDescent="0.15">
      <c r="A13" s="32">
        <v>22</v>
      </c>
      <c r="B13" s="32">
        <v>7351</v>
      </c>
      <c r="C13" s="34" t="s">
        <v>22862</v>
      </c>
      <c r="D13" s="73"/>
      <c r="E13" s="74"/>
      <c r="F13" s="74"/>
      <c r="G13" s="47" t="s">
        <v>1467</v>
      </c>
      <c r="H13" s="40"/>
      <c r="I13" s="40"/>
      <c r="J13" s="184"/>
      <c r="K13" s="40"/>
      <c r="L13" s="184"/>
      <c r="M13" s="185"/>
      <c r="N13" s="184"/>
      <c r="O13" s="184"/>
      <c r="P13" s="184"/>
      <c r="Q13" s="41"/>
      <c r="R13" s="40"/>
      <c r="S13" s="65"/>
      <c r="T13" s="65"/>
      <c r="U13" s="65"/>
      <c r="V13" s="65"/>
      <c r="W13" s="102"/>
      <c r="X13" s="65"/>
      <c r="Y13" s="65"/>
      <c r="Z13" s="73"/>
      <c r="AA13" s="74"/>
      <c r="AB13" s="74"/>
      <c r="AC13" s="75"/>
      <c r="AD13" s="183"/>
      <c r="AE13" s="65"/>
      <c r="AF13" s="65"/>
      <c r="AG13" s="65"/>
      <c r="AH13" s="65"/>
      <c r="AI13" s="65"/>
      <c r="AJ13" s="65"/>
      <c r="AK13" s="65"/>
      <c r="AL13" s="65"/>
      <c r="AM13" s="65"/>
      <c r="AN13" s="65"/>
      <c r="AO13" s="65"/>
      <c r="AP13" s="65"/>
      <c r="AQ13" s="65"/>
      <c r="AR13" s="65"/>
      <c r="AS13" s="184"/>
      <c r="AT13" s="307"/>
      <c r="AU13" s="35">
        <f>ROUND(M15*$AB$12,0)</f>
        <v>500</v>
      </c>
      <c r="AV13" s="31"/>
    </row>
    <row r="14" spans="1:48" ht="14.25" customHeight="1" x14ac:dyDescent="0.15">
      <c r="A14" s="32">
        <v>22</v>
      </c>
      <c r="B14" s="32">
        <v>7352</v>
      </c>
      <c r="C14" s="34" t="s">
        <v>22863</v>
      </c>
      <c r="D14" s="73"/>
      <c r="E14" s="74"/>
      <c r="F14" s="74"/>
      <c r="G14" s="20"/>
      <c r="J14" s="187"/>
      <c r="L14" s="187"/>
      <c r="M14" s="204"/>
      <c r="N14" s="187"/>
      <c r="O14" s="187"/>
      <c r="P14" s="187"/>
      <c r="Q14" s="21"/>
      <c r="R14" s="4"/>
      <c r="S14" s="53"/>
      <c r="T14" s="53"/>
      <c r="U14" s="53"/>
      <c r="V14" s="53"/>
      <c r="W14" s="188"/>
      <c r="X14" s="53"/>
      <c r="Y14" s="53"/>
      <c r="Z14" s="73"/>
      <c r="AA14" s="187"/>
      <c r="AB14" s="187"/>
      <c r="AC14" s="208"/>
      <c r="AD14" s="1091" t="s">
        <v>1229</v>
      </c>
      <c r="AE14" s="1092"/>
      <c r="AF14" s="1092"/>
      <c r="AG14" s="1092"/>
      <c r="AH14" s="1092"/>
      <c r="AI14" s="1093"/>
      <c r="AJ14" s="67" t="s">
        <v>1230</v>
      </c>
      <c r="AK14" s="67"/>
      <c r="AL14" s="67"/>
      <c r="AM14" s="67"/>
      <c r="AN14" s="67"/>
      <c r="AO14" s="67"/>
      <c r="AP14" s="67"/>
      <c r="AQ14" s="67"/>
      <c r="AR14" s="67"/>
      <c r="AS14" s="65" t="s">
        <v>17</v>
      </c>
      <c r="AT14" s="296">
        <v>0.7</v>
      </c>
      <c r="AU14" s="35">
        <f>ROUND(ROUND(M15*$AB$12,0)*AT14,0)</f>
        <v>350</v>
      </c>
      <c r="AV14" s="31"/>
    </row>
    <row r="15" spans="1:48" ht="14.25" x14ac:dyDescent="0.15">
      <c r="A15" s="32">
        <v>22</v>
      </c>
      <c r="B15" s="32" t="s">
        <v>3192</v>
      </c>
      <c r="C15" s="34" t="s">
        <v>22864</v>
      </c>
      <c r="D15" s="73"/>
      <c r="E15" s="74"/>
      <c r="F15" s="74"/>
      <c r="G15" s="20"/>
      <c r="J15" s="187"/>
      <c r="L15" s="187"/>
      <c r="M15" s="189">
        <f>'7経過的生活介護(基本２)'!L15</f>
        <v>714</v>
      </c>
      <c r="N15" s="4" t="s">
        <v>21</v>
      </c>
      <c r="O15" s="187"/>
      <c r="P15" s="187"/>
      <c r="Q15" s="21"/>
      <c r="R15" s="4"/>
      <c r="S15" s="53"/>
      <c r="T15" s="53"/>
      <c r="U15" s="53"/>
      <c r="V15" s="53"/>
      <c r="W15" s="188"/>
      <c r="X15" s="53"/>
      <c r="Y15" s="53"/>
      <c r="Z15" s="73"/>
      <c r="AA15" s="23"/>
      <c r="AB15" s="298"/>
      <c r="AC15" s="299"/>
      <c r="AD15" s="1094"/>
      <c r="AE15" s="1095"/>
      <c r="AF15" s="1095"/>
      <c r="AG15" s="1095"/>
      <c r="AH15" s="1095"/>
      <c r="AI15" s="1096"/>
      <c r="AJ15" s="223" t="s">
        <v>1233</v>
      </c>
      <c r="AK15" s="107"/>
      <c r="AL15" s="107"/>
      <c r="AM15" s="107"/>
      <c r="AN15" s="107"/>
      <c r="AO15" s="107"/>
      <c r="AP15" s="107"/>
      <c r="AQ15" s="107"/>
      <c r="AR15" s="107"/>
      <c r="AS15" s="44" t="s">
        <v>1678</v>
      </c>
      <c r="AT15" s="296">
        <v>0.5</v>
      </c>
      <c r="AU15" s="35">
        <f>ROUND(ROUND(M15*$AB$12,0)*AT15,0)</f>
        <v>250</v>
      </c>
      <c r="AV15" s="31"/>
    </row>
    <row r="16" spans="1:48" ht="14.25" x14ac:dyDescent="0.15">
      <c r="A16" s="32">
        <v>22</v>
      </c>
      <c r="B16" s="32">
        <v>7353</v>
      </c>
      <c r="C16" s="34" t="s">
        <v>22865</v>
      </c>
      <c r="D16" s="73"/>
      <c r="E16" s="74"/>
      <c r="F16" s="74"/>
      <c r="G16" s="20"/>
      <c r="J16" s="187"/>
      <c r="L16" s="187"/>
      <c r="M16" s="58"/>
      <c r="P16" s="187"/>
      <c r="Q16" s="21"/>
      <c r="R16" s="67" t="s">
        <v>1235</v>
      </c>
      <c r="S16" s="67"/>
      <c r="T16" s="67"/>
      <c r="U16" s="67"/>
      <c r="V16" s="67"/>
      <c r="W16" s="192"/>
      <c r="X16" s="67"/>
      <c r="Y16" s="67"/>
      <c r="Z16" s="54"/>
      <c r="AA16" s="53"/>
      <c r="AB16" s="53"/>
      <c r="AC16" s="59"/>
      <c r="AD16" s="72"/>
      <c r="AE16" s="67"/>
      <c r="AF16" s="67"/>
      <c r="AG16" s="67"/>
      <c r="AH16" s="67"/>
      <c r="AI16" s="67"/>
      <c r="AJ16" s="67"/>
      <c r="AK16" s="67"/>
      <c r="AL16" s="67"/>
      <c r="AM16" s="67"/>
      <c r="AN16" s="67"/>
      <c r="AO16" s="67"/>
      <c r="AP16" s="67"/>
      <c r="AQ16" s="67"/>
      <c r="AR16" s="67"/>
      <c r="AS16" s="65"/>
      <c r="AT16" s="157"/>
      <c r="AU16" s="35">
        <f>ROUND(ROUND(M15*W18,0)*$AB$12,0)</f>
        <v>482</v>
      </c>
      <c r="AV16" s="31"/>
    </row>
    <row r="17" spans="1:48" ht="14.25" customHeight="1" x14ac:dyDescent="0.15">
      <c r="A17" s="32">
        <v>22</v>
      </c>
      <c r="B17" s="32">
        <v>7354</v>
      </c>
      <c r="C17" s="34" t="s">
        <v>22866</v>
      </c>
      <c r="D17" s="73"/>
      <c r="E17" s="74"/>
      <c r="F17" s="74"/>
      <c r="G17" s="20"/>
      <c r="J17" s="187"/>
      <c r="L17" s="187"/>
      <c r="M17" s="204"/>
      <c r="N17" s="187"/>
      <c r="O17" s="187"/>
      <c r="P17" s="187"/>
      <c r="Q17" s="21"/>
      <c r="R17" s="53" t="s">
        <v>1237</v>
      </c>
      <c r="S17" s="53"/>
      <c r="T17" s="53"/>
      <c r="U17" s="53"/>
      <c r="V17" s="53"/>
      <c r="W17" s="188"/>
      <c r="X17" s="53"/>
      <c r="Y17" s="53"/>
      <c r="Z17" s="54"/>
      <c r="AA17" s="53"/>
      <c r="AB17" s="53"/>
      <c r="AC17" s="59"/>
      <c r="AD17" s="1091" t="s">
        <v>1229</v>
      </c>
      <c r="AE17" s="1092"/>
      <c r="AF17" s="1092"/>
      <c r="AG17" s="1092"/>
      <c r="AH17" s="1092"/>
      <c r="AI17" s="1093"/>
      <c r="AJ17" s="72" t="s">
        <v>1230</v>
      </c>
      <c r="AK17" s="67"/>
      <c r="AL17" s="67"/>
      <c r="AM17" s="67"/>
      <c r="AN17" s="67"/>
      <c r="AO17" s="67"/>
      <c r="AP17" s="67"/>
      <c r="AQ17" s="67"/>
      <c r="AR17" s="67"/>
      <c r="AS17" s="65" t="s">
        <v>17</v>
      </c>
      <c r="AT17" s="296">
        <v>0.7</v>
      </c>
      <c r="AU17" s="35">
        <f>ROUND(ROUND(ROUND(M15*W18,0)*$AB$12,0)*AT17,0)</f>
        <v>337</v>
      </c>
      <c r="AV17" s="31"/>
    </row>
    <row r="18" spans="1:48" ht="14.25" x14ac:dyDescent="0.15">
      <c r="A18" s="32">
        <v>22</v>
      </c>
      <c r="B18" s="32" t="s">
        <v>3196</v>
      </c>
      <c r="C18" s="34" t="s">
        <v>22867</v>
      </c>
      <c r="D18" s="73"/>
      <c r="E18" s="74"/>
      <c r="F18" s="74"/>
      <c r="G18" s="20"/>
      <c r="J18" s="187"/>
      <c r="L18" s="187"/>
      <c r="M18" s="204"/>
      <c r="N18" s="187"/>
      <c r="O18" s="187"/>
      <c r="P18" s="187"/>
      <c r="Q18" s="21"/>
      <c r="R18" s="71"/>
      <c r="S18" s="71"/>
      <c r="T18" s="71"/>
      <c r="U18" s="71"/>
      <c r="V18" s="26" t="s">
        <v>17</v>
      </c>
      <c r="W18" s="195">
        <v>0.96499999999999997</v>
      </c>
      <c r="X18" s="297"/>
      <c r="Y18" s="71"/>
      <c r="Z18" s="54"/>
      <c r="AA18" s="53"/>
      <c r="AB18" s="53"/>
      <c r="AC18" s="59"/>
      <c r="AD18" s="1094"/>
      <c r="AE18" s="1095"/>
      <c r="AF18" s="1095"/>
      <c r="AG18" s="1095"/>
      <c r="AH18" s="1095"/>
      <c r="AI18" s="1096"/>
      <c r="AJ18" s="223" t="s">
        <v>1233</v>
      </c>
      <c r="AK18" s="107"/>
      <c r="AL18" s="107"/>
      <c r="AM18" s="107"/>
      <c r="AN18" s="107"/>
      <c r="AO18" s="107"/>
      <c r="AP18" s="107"/>
      <c r="AQ18" s="107"/>
      <c r="AR18" s="107"/>
      <c r="AS18" s="44" t="s">
        <v>1678</v>
      </c>
      <c r="AT18" s="296">
        <v>0.5</v>
      </c>
      <c r="AU18" s="35">
        <f>ROUND(ROUND(ROUND(M15*W18,0)*$AB$12,0)*AT18,0)</f>
        <v>241</v>
      </c>
      <c r="AV18" s="31"/>
    </row>
    <row r="19" spans="1:48" ht="14.25" x14ac:dyDescent="0.15">
      <c r="A19" s="32">
        <v>22</v>
      </c>
      <c r="B19" s="32">
        <v>7361</v>
      </c>
      <c r="C19" s="34" t="s">
        <v>22868</v>
      </c>
      <c r="D19" s="73"/>
      <c r="E19" s="74"/>
      <c r="F19" s="74"/>
      <c r="G19" s="47" t="s">
        <v>1476</v>
      </c>
      <c r="H19" s="40"/>
      <c r="I19" s="40"/>
      <c r="J19" s="184"/>
      <c r="K19" s="40"/>
      <c r="L19" s="184"/>
      <c r="M19" s="185"/>
      <c r="N19" s="184"/>
      <c r="O19" s="184"/>
      <c r="P19" s="184"/>
      <c r="Q19" s="41"/>
      <c r="R19" s="4"/>
      <c r="S19" s="23"/>
      <c r="T19" s="23"/>
      <c r="U19" s="23"/>
      <c r="V19" s="23"/>
      <c r="W19" s="39"/>
      <c r="X19" s="23"/>
      <c r="Y19" s="23"/>
      <c r="Z19" s="54"/>
      <c r="AA19" s="53"/>
      <c r="AB19" s="53"/>
      <c r="AC19" s="59"/>
      <c r="AD19" s="183"/>
      <c r="AE19" s="65"/>
      <c r="AF19" s="65"/>
      <c r="AG19" s="65"/>
      <c r="AH19" s="65"/>
      <c r="AI19" s="65"/>
      <c r="AJ19" s="65"/>
      <c r="AK19" s="65"/>
      <c r="AL19" s="65"/>
      <c r="AM19" s="65"/>
      <c r="AN19" s="65"/>
      <c r="AO19" s="65"/>
      <c r="AP19" s="65"/>
      <c r="AQ19" s="65"/>
      <c r="AR19" s="65"/>
      <c r="AS19" s="184"/>
      <c r="AT19" s="307"/>
      <c r="AU19" s="35">
        <f>ROUND(M21*$AB$12,0)</f>
        <v>475</v>
      </c>
      <c r="AV19" s="31"/>
    </row>
    <row r="20" spans="1:48" ht="14.25" customHeight="1" x14ac:dyDescent="0.15">
      <c r="A20" s="32">
        <v>22</v>
      </c>
      <c r="B20" s="32">
        <v>7362</v>
      </c>
      <c r="C20" s="34" t="s">
        <v>22869</v>
      </c>
      <c r="D20" s="73"/>
      <c r="E20" s="74"/>
      <c r="F20" s="74"/>
      <c r="G20" s="20"/>
      <c r="J20" s="187"/>
      <c r="L20" s="187"/>
      <c r="M20" s="204"/>
      <c r="N20" s="187"/>
      <c r="O20" s="187"/>
      <c r="P20" s="187"/>
      <c r="Q20" s="21"/>
      <c r="R20" s="187"/>
      <c r="S20" s="53"/>
      <c r="T20" s="53"/>
      <c r="U20" s="53"/>
      <c r="V20" s="53"/>
      <c r="W20" s="188"/>
      <c r="X20" s="53"/>
      <c r="Y20" s="53"/>
      <c r="Z20" s="54"/>
      <c r="AA20" s="53"/>
      <c r="AB20" s="53"/>
      <c r="AC20" s="59"/>
      <c r="AD20" s="1091" t="s">
        <v>1229</v>
      </c>
      <c r="AE20" s="1092"/>
      <c r="AF20" s="1092"/>
      <c r="AG20" s="1092"/>
      <c r="AH20" s="1092"/>
      <c r="AI20" s="1093"/>
      <c r="AJ20" s="67" t="s">
        <v>1230</v>
      </c>
      <c r="AK20" s="67"/>
      <c r="AL20" s="67"/>
      <c r="AM20" s="67"/>
      <c r="AN20" s="67"/>
      <c r="AO20" s="67"/>
      <c r="AP20" s="67"/>
      <c r="AQ20" s="67"/>
      <c r="AR20" s="67"/>
      <c r="AS20" s="65" t="s">
        <v>17</v>
      </c>
      <c r="AT20" s="296">
        <v>0.7</v>
      </c>
      <c r="AU20" s="35">
        <f>ROUND(ROUND(M21*$AB$12,0)*AT20,0)</f>
        <v>333</v>
      </c>
      <c r="AV20" s="31"/>
    </row>
    <row r="21" spans="1:48" ht="14.25" x14ac:dyDescent="0.15">
      <c r="A21" s="32">
        <v>22</v>
      </c>
      <c r="B21" s="32" t="s">
        <v>3200</v>
      </c>
      <c r="C21" s="34" t="s">
        <v>22870</v>
      </c>
      <c r="D21" s="73"/>
      <c r="E21" s="74"/>
      <c r="F21" s="74"/>
      <c r="G21" s="20"/>
      <c r="J21" s="187"/>
      <c r="L21" s="187"/>
      <c r="M21" s="189">
        <f>'7経過的生活介護(基本２)'!L21</f>
        <v>678</v>
      </c>
      <c r="N21" s="4" t="s">
        <v>21</v>
      </c>
      <c r="O21" s="187"/>
      <c r="P21" s="187"/>
      <c r="Q21" s="21"/>
      <c r="R21" s="187"/>
      <c r="S21" s="53"/>
      <c r="T21" s="53"/>
      <c r="U21" s="53"/>
      <c r="V21" s="53"/>
      <c r="W21" s="188"/>
      <c r="X21" s="53"/>
      <c r="Y21" s="53"/>
      <c r="Z21" s="54"/>
      <c r="AA21" s="53"/>
      <c r="AB21" s="53"/>
      <c r="AC21" s="59"/>
      <c r="AD21" s="1094"/>
      <c r="AE21" s="1095"/>
      <c r="AF21" s="1095"/>
      <c r="AG21" s="1095"/>
      <c r="AH21" s="1095"/>
      <c r="AI21" s="1096"/>
      <c r="AJ21" s="223" t="s">
        <v>1233</v>
      </c>
      <c r="AK21" s="107"/>
      <c r="AL21" s="107"/>
      <c r="AM21" s="107"/>
      <c r="AN21" s="107"/>
      <c r="AO21" s="107"/>
      <c r="AP21" s="107"/>
      <c r="AQ21" s="107"/>
      <c r="AR21" s="107"/>
      <c r="AS21" s="44" t="s">
        <v>1678</v>
      </c>
      <c r="AT21" s="296">
        <v>0.5</v>
      </c>
      <c r="AU21" s="35">
        <f>ROUND(ROUND(M21*$AB$12,0)*AT21,0)</f>
        <v>238</v>
      </c>
      <c r="AV21" s="31"/>
    </row>
    <row r="22" spans="1:48" ht="14.25" x14ac:dyDescent="0.15">
      <c r="A22" s="32">
        <v>22</v>
      </c>
      <c r="B22" s="32">
        <v>7363</v>
      </c>
      <c r="C22" s="34" t="s">
        <v>22871</v>
      </c>
      <c r="D22" s="73"/>
      <c r="E22" s="74"/>
      <c r="F22" s="74"/>
      <c r="G22" s="20"/>
      <c r="J22" s="187"/>
      <c r="L22" s="187"/>
      <c r="M22" s="58"/>
      <c r="P22" s="187"/>
      <c r="Q22" s="21"/>
      <c r="R22" s="67" t="s">
        <v>1235</v>
      </c>
      <c r="S22" s="67"/>
      <c r="T22" s="67"/>
      <c r="U22" s="67"/>
      <c r="V22" s="67"/>
      <c r="W22" s="192"/>
      <c r="X22" s="67"/>
      <c r="Y22" s="67"/>
      <c r="Z22" s="54"/>
      <c r="AA22" s="53"/>
      <c r="AB22" s="53"/>
      <c r="AC22" s="59"/>
      <c r="AD22" s="72"/>
      <c r="AE22" s="67"/>
      <c r="AF22" s="67"/>
      <c r="AG22" s="67"/>
      <c r="AH22" s="67"/>
      <c r="AI22" s="67"/>
      <c r="AJ22" s="67"/>
      <c r="AK22" s="67"/>
      <c r="AL22" s="67"/>
      <c r="AM22" s="67"/>
      <c r="AN22" s="67"/>
      <c r="AO22" s="67"/>
      <c r="AP22" s="67"/>
      <c r="AQ22" s="67"/>
      <c r="AR22" s="67"/>
      <c r="AS22" s="65"/>
      <c r="AT22" s="157"/>
      <c r="AU22" s="35">
        <f>ROUND(ROUND(M21*W24,0)*$AB$12,0)</f>
        <v>458</v>
      </c>
      <c r="AV22" s="31"/>
    </row>
    <row r="23" spans="1:48" ht="14.25" customHeight="1" x14ac:dyDescent="0.15">
      <c r="A23" s="32">
        <v>22</v>
      </c>
      <c r="B23" s="32">
        <v>7364</v>
      </c>
      <c r="C23" s="34" t="s">
        <v>22872</v>
      </c>
      <c r="D23" s="73"/>
      <c r="E23" s="74"/>
      <c r="F23" s="74"/>
      <c r="G23" s="20"/>
      <c r="J23" s="187"/>
      <c r="L23" s="187"/>
      <c r="M23" s="204"/>
      <c r="N23" s="187"/>
      <c r="O23" s="187"/>
      <c r="P23" s="187"/>
      <c r="Q23" s="21"/>
      <c r="R23" s="53" t="s">
        <v>1237</v>
      </c>
      <c r="S23" s="53"/>
      <c r="T23" s="53"/>
      <c r="U23" s="53"/>
      <c r="V23" s="53"/>
      <c r="W23" s="188"/>
      <c r="X23" s="53"/>
      <c r="Y23" s="53"/>
      <c r="Z23" s="54"/>
      <c r="AA23" s="53"/>
      <c r="AB23" s="53"/>
      <c r="AC23" s="59"/>
      <c r="AD23" s="1091" t="s">
        <v>1229</v>
      </c>
      <c r="AE23" s="1092"/>
      <c r="AF23" s="1092"/>
      <c r="AG23" s="1092"/>
      <c r="AH23" s="1092"/>
      <c r="AI23" s="1093"/>
      <c r="AJ23" s="72" t="s">
        <v>1230</v>
      </c>
      <c r="AK23" s="67"/>
      <c r="AL23" s="67"/>
      <c r="AM23" s="67"/>
      <c r="AN23" s="67"/>
      <c r="AO23" s="67"/>
      <c r="AP23" s="67"/>
      <c r="AQ23" s="67"/>
      <c r="AR23" s="67"/>
      <c r="AS23" s="65" t="s">
        <v>17</v>
      </c>
      <c r="AT23" s="296">
        <v>0.7</v>
      </c>
      <c r="AU23" s="35">
        <f>ROUND(ROUND(ROUND(M21*W24,0)*$AB$12,0)*AT23,0)</f>
        <v>321</v>
      </c>
      <c r="AV23" s="31"/>
    </row>
    <row r="24" spans="1:48" ht="14.25" x14ac:dyDescent="0.15">
      <c r="A24" s="32">
        <v>22</v>
      </c>
      <c r="B24" s="32" t="s">
        <v>3204</v>
      </c>
      <c r="C24" s="34" t="s">
        <v>22873</v>
      </c>
      <c r="D24" s="73"/>
      <c r="E24" s="74"/>
      <c r="F24" s="74"/>
      <c r="G24" s="20"/>
      <c r="J24" s="187"/>
      <c r="L24" s="187"/>
      <c r="M24" s="204"/>
      <c r="N24" s="187"/>
      <c r="O24" s="187"/>
      <c r="P24" s="187"/>
      <c r="Q24" s="21"/>
      <c r="R24" s="71"/>
      <c r="S24" s="71"/>
      <c r="T24" s="71"/>
      <c r="U24" s="71"/>
      <c r="V24" s="26" t="s">
        <v>17</v>
      </c>
      <c r="W24" s="195">
        <v>0.96499999999999997</v>
      </c>
      <c r="X24" s="297"/>
      <c r="Y24" s="71"/>
      <c r="Z24" s="54"/>
      <c r="AA24" s="53"/>
      <c r="AB24" s="53"/>
      <c r="AC24" s="59"/>
      <c r="AD24" s="1094"/>
      <c r="AE24" s="1095"/>
      <c r="AF24" s="1095"/>
      <c r="AG24" s="1095"/>
      <c r="AH24" s="1095"/>
      <c r="AI24" s="1096"/>
      <c r="AJ24" s="223" t="s">
        <v>1233</v>
      </c>
      <c r="AK24" s="107"/>
      <c r="AL24" s="107"/>
      <c r="AM24" s="107"/>
      <c r="AN24" s="107"/>
      <c r="AO24" s="107"/>
      <c r="AP24" s="107"/>
      <c r="AQ24" s="107"/>
      <c r="AR24" s="107"/>
      <c r="AS24" s="44" t="s">
        <v>1678</v>
      </c>
      <c r="AT24" s="296">
        <v>0.5</v>
      </c>
      <c r="AU24" s="35">
        <f>ROUND(ROUND(ROUND(M21*W24,0)*$AB$12,0)*AT24,0)</f>
        <v>229</v>
      </c>
      <c r="AV24" s="31"/>
    </row>
    <row r="25" spans="1:48" ht="14.25" x14ac:dyDescent="0.15">
      <c r="A25" s="32">
        <v>22</v>
      </c>
      <c r="B25" s="32">
        <v>7371</v>
      </c>
      <c r="C25" s="34" t="s">
        <v>22874</v>
      </c>
      <c r="D25" s="73"/>
      <c r="E25" s="74"/>
      <c r="F25" s="74"/>
      <c r="G25" s="47" t="s">
        <v>1485</v>
      </c>
      <c r="H25" s="40"/>
      <c r="I25" s="40"/>
      <c r="J25" s="184"/>
      <c r="K25" s="40"/>
      <c r="L25" s="184"/>
      <c r="M25" s="185"/>
      <c r="N25" s="184"/>
      <c r="O25" s="184"/>
      <c r="P25" s="184"/>
      <c r="Q25" s="41"/>
      <c r="R25" s="4"/>
      <c r="S25" s="23"/>
      <c r="T25" s="23"/>
      <c r="U25" s="23"/>
      <c r="V25" s="23"/>
      <c r="W25" s="39"/>
      <c r="X25" s="23"/>
      <c r="Y25" s="23"/>
      <c r="Z25" s="168"/>
      <c r="AA25" s="23"/>
      <c r="AB25" s="23"/>
      <c r="AC25" s="300"/>
      <c r="AD25" s="183"/>
      <c r="AE25" s="65"/>
      <c r="AF25" s="65"/>
      <c r="AG25" s="65"/>
      <c r="AH25" s="65"/>
      <c r="AI25" s="65"/>
      <c r="AJ25" s="65"/>
      <c r="AK25" s="65"/>
      <c r="AL25" s="65"/>
      <c r="AM25" s="65"/>
      <c r="AN25" s="65"/>
      <c r="AO25" s="65"/>
      <c r="AP25" s="65"/>
      <c r="AQ25" s="65"/>
      <c r="AR25" s="65"/>
      <c r="AS25" s="184"/>
      <c r="AT25" s="307"/>
      <c r="AU25" s="35">
        <f>ROUND(M27*$AB$12,0)</f>
        <v>454</v>
      </c>
      <c r="AV25" s="31"/>
    </row>
    <row r="26" spans="1:48" ht="14.25" customHeight="1" x14ac:dyDescent="0.15">
      <c r="A26" s="32">
        <v>22</v>
      </c>
      <c r="B26" s="32">
        <v>7372</v>
      </c>
      <c r="C26" s="34" t="s">
        <v>22875</v>
      </c>
      <c r="D26" s="73"/>
      <c r="E26" s="74"/>
      <c r="F26" s="74"/>
      <c r="G26" s="20"/>
      <c r="J26" s="187"/>
      <c r="L26" s="187"/>
      <c r="M26" s="58"/>
      <c r="P26" s="187"/>
      <c r="Q26" s="21"/>
      <c r="R26" s="187"/>
      <c r="S26" s="53"/>
      <c r="T26" s="53"/>
      <c r="U26" s="53"/>
      <c r="V26" s="53"/>
      <c r="W26" s="188"/>
      <c r="X26" s="53"/>
      <c r="Y26" s="53"/>
      <c r="Z26" s="54"/>
      <c r="AA26" s="53"/>
      <c r="AB26" s="53"/>
      <c r="AC26" s="59"/>
      <c r="AD26" s="1091" t="s">
        <v>1229</v>
      </c>
      <c r="AE26" s="1092"/>
      <c r="AF26" s="1092"/>
      <c r="AG26" s="1092"/>
      <c r="AH26" s="1092"/>
      <c r="AI26" s="1093"/>
      <c r="AJ26" s="67" t="s">
        <v>1230</v>
      </c>
      <c r="AK26" s="67"/>
      <c r="AL26" s="67"/>
      <c r="AM26" s="67"/>
      <c r="AN26" s="67"/>
      <c r="AO26" s="67"/>
      <c r="AP26" s="67"/>
      <c r="AQ26" s="67"/>
      <c r="AR26" s="67"/>
      <c r="AS26" s="65" t="s">
        <v>17</v>
      </c>
      <c r="AT26" s="296">
        <v>0.7</v>
      </c>
      <c r="AU26" s="35">
        <f>ROUND(ROUND(M27*$AB$12,0)*AT26,0)</f>
        <v>318</v>
      </c>
      <c r="AV26" s="31"/>
    </row>
    <row r="27" spans="1:48" ht="14.25" x14ac:dyDescent="0.15">
      <c r="A27" s="32">
        <v>22</v>
      </c>
      <c r="B27" s="32" t="s">
        <v>3208</v>
      </c>
      <c r="C27" s="34" t="s">
        <v>22876</v>
      </c>
      <c r="D27" s="73"/>
      <c r="E27" s="74"/>
      <c r="F27" s="74"/>
      <c r="G27" s="20"/>
      <c r="J27" s="187"/>
      <c r="L27" s="187"/>
      <c r="M27" s="189">
        <f>'7経過的生活介護(基本２)'!L27</f>
        <v>648</v>
      </c>
      <c r="N27" s="4" t="s">
        <v>21</v>
      </c>
      <c r="P27" s="187"/>
      <c r="Q27" s="21"/>
      <c r="R27" s="187"/>
      <c r="S27" s="53"/>
      <c r="T27" s="53"/>
      <c r="U27" s="53"/>
      <c r="V27" s="53"/>
      <c r="W27" s="188"/>
      <c r="X27" s="53"/>
      <c r="Y27" s="53"/>
      <c r="Z27" s="54"/>
      <c r="AA27" s="53"/>
      <c r="AB27" s="53"/>
      <c r="AC27" s="59"/>
      <c r="AD27" s="1094"/>
      <c r="AE27" s="1095"/>
      <c r="AF27" s="1095"/>
      <c r="AG27" s="1095"/>
      <c r="AH27" s="1095"/>
      <c r="AI27" s="1096"/>
      <c r="AJ27" s="223" t="s">
        <v>1233</v>
      </c>
      <c r="AK27" s="107"/>
      <c r="AL27" s="107"/>
      <c r="AM27" s="107"/>
      <c r="AN27" s="107"/>
      <c r="AO27" s="107"/>
      <c r="AP27" s="107"/>
      <c r="AQ27" s="107"/>
      <c r="AR27" s="107"/>
      <c r="AS27" s="44" t="s">
        <v>1678</v>
      </c>
      <c r="AT27" s="296">
        <v>0.5</v>
      </c>
      <c r="AU27" s="35">
        <f>ROUND(ROUND(M27*$AB$12,0)*AT27,0)</f>
        <v>227</v>
      </c>
      <c r="AV27" s="31"/>
    </row>
    <row r="28" spans="1:48" ht="14.25" x14ac:dyDescent="0.15">
      <c r="A28" s="32">
        <v>22</v>
      </c>
      <c r="B28" s="32">
        <v>7373</v>
      </c>
      <c r="C28" s="34" t="s">
        <v>22877</v>
      </c>
      <c r="D28" s="73"/>
      <c r="E28" s="74"/>
      <c r="F28" s="74"/>
      <c r="G28" s="20"/>
      <c r="J28" s="187"/>
      <c r="L28" s="187"/>
      <c r="M28" s="58"/>
      <c r="P28" s="187"/>
      <c r="Q28" s="21"/>
      <c r="R28" s="67" t="s">
        <v>1235</v>
      </c>
      <c r="S28" s="67"/>
      <c r="T28" s="67"/>
      <c r="U28" s="67"/>
      <c r="V28" s="67"/>
      <c r="W28" s="192"/>
      <c r="X28" s="67"/>
      <c r="Y28" s="67"/>
      <c r="Z28" s="54"/>
      <c r="AA28" s="53"/>
      <c r="AB28" s="53"/>
      <c r="AC28" s="59"/>
      <c r="AD28" s="72"/>
      <c r="AE28" s="67"/>
      <c r="AF28" s="67"/>
      <c r="AG28" s="67"/>
      <c r="AH28" s="67"/>
      <c r="AI28" s="67"/>
      <c r="AJ28" s="67"/>
      <c r="AK28" s="67"/>
      <c r="AL28" s="67"/>
      <c r="AM28" s="67"/>
      <c r="AN28" s="67"/>
      <c r="AO28" s="67"/>
      <c r="AP28" s="67"/>
      <c r="AQ28" s="67"/>
      <c r="AR28" s="67"/>
      <c r="AS28" s="65"/>
      <c r="AT28" s="157"/>
      <c r="AU28" s="35">
        <f>ROUND(ROUND(M27*W30,0)*$AB$12,0)</f>
        <v>438</v>
      </c>
      <c r="AV28" s="31"/>
    </row>
    <row r="29" spans="1:48" ht="14.25" customHeight="1" x14ac:dyDescent="0.15">
      <c r="A29" s="32">
        <v>22</v>
      </c>
      <c r="B29" s="32">
        <v>7374</v>
      </c>
      <c r="C29" s="34" t="s">
        <v>22878</v>
      </c>
      <c r="D29" s="73"/>
      <c r="E29" s="74"/>
      <c r="F29" s="74"/>
      <c r="G29" s="20"/>
      <c r="J29" s="187"/>
      <c r="L29" s="187"/>
      <c r="M29" s="204"/>
      <c r="N29" s="187"/>
      <c r="O29" s="187"/>
      <c r="P29" s="187"/>
      <c r="Q29" s="21"/>
      <c r="R29" s="53" t="s">
        <v>1237</v>
      </c>
      <c r="S29" s="53"/>
      <c r="T29" s="53"/>
      <c r="U29" s="53"/>
      <c r="V29" s="53"/>
      <c r="W29" s="188"/>
      <c r="X29" s="53"/>
      <c r="Y29" s="53"/>
      <c r="Z29" s="54"/>
      <c r="AA29" s="53"/>
      <c r="AB29" s="53"/>
      <c r="AC29" s="59"/>
      <c r="AD29" s="1091" t="s">
        <v>1229</v>
      </c>
      <c r="AE29" s="1092"/>
      <c r="AF29" s="1092"/>
      <c r="AG29" s="1092"/>
      <c r="AH29" s="1092"/>
      <c r="AI29" s="1093"/>
      <c r="AJ29" s="72" t="s">
        <v>1230</v>
      </c>
      <c r="AK29" s="67"/>
      <c r="AL29" s="67"/>
      <c r="AM29" s="67"/>
      <c r="AN29" s="67"/>
      <c r="AO29" s="67"/>
      <c r="AP29" s="67"/>
      <c r="AQ29" s="67"/>
      <c r="AR29" s="67"/>
      <c r="AS29" s="65" t="s">
        <v>17</v>
      </c>
      <c r="AT29" s="296">
        <v>0.7</v>
      </c>
      <c r="AU29" s="35">
        <f>ROUND(ROUND(ROUND(M27*W30,0)*$AB$12,0)*AT29,0)</f>
        <v>307</v>
      </c>
      <c r="AV29" s="31"/>
    </row>
    <row r="30" spans="1:48" ht="14.25" x14ac:dyDescent="0.15">
      <c r="A30" s="32">
        <v>22</v>
      </c>
      <c r="B30" s="32" t="s">
        <v>3212</v>
      </c>
      <c r="C30" s="34" t="s">
        <v>22879</v>
      </c>
      <c r="D30" s="73"/>
      <c r="E30" s="74"/>
      <c r="F30" s="74"/>
      <c r="G30" s="20"/>
      <c r="J30" s="187"/>
      <c r="L30" s="187"/>
      <c r="M30" s="204"/>
      <c r="N30" s="187"/>
      <c r="O30" s="187"/>
      <c r="P30" s="187"/>
      <c r="Q30" s="21"/>
      <c r="R30" s="71"/>
      <c r="S30" s="71"/>
      <c r="T30" s="71"/>
      <c r="U30" s="71"/>
      <c r="V30" s="26" t="s">
        <v>17</v>
      </c>
      <c r="W30" s="195">
        <v>0.96499999999999997</v>
      </c>
      <c r="X30" s="297"/>
      <c r="Y30" s="71"/>
      <c r="Z30" s="54"/>
      <c r="AA30" s="53"/>
      <c r="AB30" s="53"/>
      <c r="AC30" s="59"/>
      <c r="AD30" s="1094"/>
      <c r="AE30" s="1095"/>
      <c r="AF30" s="1095"/>
      <c r="AG30" s="1095"/>
      <c r="AH30" s="1095"/>
      <c r="AI30" s="1096"/>
      <c r="AJ30" s="223" t="s">
        <v>1233</v>
      </c>
      <c r="AK30" s="107"/>
      <c r="AL30" s="107"/>
      <c r="AM30" s="107"/>
      <c r="AN30" s="107"/>
      <c r="AO30" s="107"/>
      <c r="AP30" s="107"/>
      <c r="AQ30" s="107"/>
      <c r="AR30" s="107"/>
      <c r="AS30" s="44" t="s">
        <v>1678</v>
      </c>
      <c r="AT30" s="296">
        <v>0.5</v>
      </c>
      <c r="AU30" s="35">
        <f>ROUND(ROUND(ROUND(M27*W30,0)*$AB$12,0)*AT30,0)</f>
        <v>219</v>
      </c>
      <c r="AV30" s="31"/>
    </row>
    <row r="31" spans="1:48" ht="14.25" x14ac:dyDescent="0.15">
      <c r="A31" s="32">
        <v>22</v>
      </c>
      <c r="B31" s="32">
        <v>7381</v>
      </c>
      <c r="C31" s="34" t="s">
        <v>22880</v>
      </c>
      <c r="D31" s="73"/>
      <c r="E31" s="74"/>
      <c r="F31" s="74"/>
      <c r="G31" s="47" t="s">
        <v>1494</v>
      </c>
      <c r="H31" s="40"/>
      <c r="I31" s="40"/>
      <c r="J31" s="184"/>
      <c r="K31" s="40"/>
      <c r="L31" s="184"/>
      <c r="M31" s="185"/>
      <c r="N31" s="184"/>
      <c r="O31" s="184"/>
      <c r="P31" s="184"/>
      <c r="Q31" s="41"/>
      <c r="R31" s="4"/>
      <c r="S31" s="23"/>
      <c r="T31" s="23"/>
      <c r="U31" s="23"/>
      <c r="V31" s="23"/>
      <c r="W31" s="39"/>
      <c r="X31" s="23"/>
      <c r="Y31" s="23"/>
      <c r="Z31" s="168"/>
      <c r="AA31" s="23"/>
      <c r="AB31" s="23"/>
      <c r="AC31" s="300"/>
      <c r="AD31" s="183"/>
      <c r="AE31" s="65"/>
      <c r="AF31" s="65"/>
      <c r="AG31" s="65"/>
      <c r="AH31" s="65"/>
      <c r="AI31" s="65"/>
      <c r="AJ31" s="65"/>
      <c r="AK31" s="65"/>
      <c r="AL31" s="65"/>
      <c r="AM31" s="65"/>
      <c r="AN31" s="65"/>
      <c r="AO31" s="65"/>
      <c r="AP31" s="65"/>
      <c r="AQ31" s="65"/>
      <c r="AR31" s="65"/>
      <c r="AS31" s="184"/>
      <c r="AT31" s="307"/>
      <c r="AU31" s="35">
        <f>ROUND(M33*$AB$12,0)</f>
        <v>433</v>
      </c>
      <c r="AV31" s="31"/>
    </row>
    <row r="32" spans="1:48" ht="14.25" customHeight="1" x14ac:dyDescent="0.15">
      <c r="A32" s="32">
        <v>22</v>
      </c>
      <c r="B32" s="32">
        <v>7382</v>
      </c>
      <c r="C32" s="34" t="s">
        <v>22881</v>
      </c>
      <c r="D32" s="73"/>
      <c r="E32" s="74"/>
      <c r="F32" s="74"/>
      <c r="G32" s="20"/>
      <c r="J32" s="187"/>
      <c r="L32" s="187"/>
      <c r="M32" s="204"/>
      <c r="N32" s="187"/>
      <c r="O32" s="187"/>
      <c r="P32" s="187"/>
      <c r="Q32" s="21"/>
      <c r="R32" s="187"/>
      <c r="S32" s="53"/>
      <c r="T32" s="53"/>
      <c r="U32" s="53"/>
      <c r="V32" s="53"/>
      <c r="W32" s="188"/>
      <c r="X32" s="53"/>
      <c r="Y32" s="53"/>
      <c r="Z32" s="54"/>
      <c r="AA32" s="53"/>
      <c r="AB32" s="53"/>
      <c r="AC32" s="59"/>
      <c r="AD32" s="1091" t="s">
        <v>1229</v>
      </c>
      <c r="AE32" s="1092"/>
      <c r="AF32" s="1092"/>
      <c r="AG32" s="1092"/>
      <c r="AH32" s="1092"/>
      <c r="AI32" s="1093"/>
      <c r="AJ32" s="67" t="s">
        <v>1230</v>
      </c>
      <c r="AK32" s="67"/>
      <c r="AL32" s="67"/>
      <c r="AM32" s="67"/>
      <c r="AN32" s="67"/>
      <c r="AO32" s="67"/>
      <c r="AP32" s="67"/>
      <c r="AQ32" s="67"/>
      <c r="AR32" s="67"/>
      <c r="AS32" s="65" t="s">
        <v>17</v>
      </c>
      <c r="AT32" s="296">
        <v>0.7</v>
      </c>
      <c r="AU32" s="35">
        <f>ROUND(ROUND(M33*$AB$12,0)*AT32,0)</f>
        <v>303</v>
      </c>
      <c r="AV32" s="31"/>
    </row>
    <row r="33" spans="1:48" ht="14.25" x14ac:dyDescent="0.15">
      <c r="A33" s="32">
        <v>22</v>
      </c>
      <c r="B33" s="32" t="s">
        <v>3216</v>
      </c>
      <c r="C33" s="34" t="s">
        <v>22882</v>
      </c>
      <c r="D33" s="73"/>
      <c r="E33" s="74"/>
      <c r="F33" s="74"/>
      <c r="G33" s="20"/>
      <c r="J33" s="187"/>
      <c r="L33" s="187"/>
      <c r="M33" s="189">
        <f>'7経過的生活介護(基本２)'!L33</f>
        <v>618</v>
      </c>
      <c r="N33" s="4" t="s">
        <v>21</v>
      </c>
      <c r="O33" s="187"/>
      <c r="P33" s="187"/>
      <c r="Q33" s="21"/>
      <c r="R33" s="187"/>
      <c r="S33" s="53"/>
      <c r="T33" s="53"/>
      <c r="U33" s="53"/>
      <c r="V33" s="53"/>
      <c r="W33" s="188"/>
      <c r="X33" s="53"/>
      <c r="Y33" s="53"/>
      <c r="Z33" s="54"/>
      <c r="AA33" s="53"/>
      <c r="AB33" s="53"/>
      <c r="AC33" s="59"/>
      <c r="AD33" s="1094"/>
      <c r="AE33" s="1095"/>
      <c r="AF33" s="1095"/>
      <c r="AG33" s="1095"/>
      <c r="AH33" s="1095"/>
      <c r="AI33" s="1096"/>
      <c r="AJ33" s="223" t="s">
        <v>1233</v>
      </c>
      <c r="AK33" s="107"/>
      <c r="AL33" s="107"/>
      <c r="AM33" s="107"/>
      <c r="AN33" s="107"/>
      <c r="AO33" s="107"/>
      <c r="AP33" s="107"/>
      <c r="AQ33" s="107"/>
      <c r="AR33" s="107"/>
      <c r="AS33" s="44" t="s">
        <v>1678</v>
      </c>
      <c r="AT33" s="296">
        <v>0.5</v>
      </c>
      <c r="AU33" s="35">
        <f>ROUND(ROUND(M33*$AB$12,0)*AT33,0)</f>
        <v>217</v>
      </c>
      <c r="AV33" s="31"/>
    </row>
    <row r="34" spans="1:48" ht="14.25" x14ac:dyDescent="0.15">
      <c r="A34" s="32">
        <v>22</v>
      </c>
      <c r="B34" s="32">
        <v>7383</v>
      </c>
      <c r="C34" s="34" t="s">
        <v>22883</v>
      </c>
      <c r="D34" s="73"/>
      <c r="E34" s="74"/>
      <c r="F34" s="74"/>
      <c r="G34" s="20"/>
      <c r="J34" s="187"/>
      <c r="L34" s="187"/>
      <c r="M34" s="58"/>
      <c r="P34" s="187"/>
      <c r="Q34" s="21"/>
      <c r="R34" s="67" t="s">
        <v>1235</v>
      </c>
      <c r="S34" s="67"/>
      <c r="T34" s="67"/>
      <c r="U34" s="67"/>
      <c r="V34" s="67"/>
      <c r="W34" s="192"/>
      <c r="X34" s="67"/>
      <c r="Y34" s="67"/>
      <c r="Z34" s="54"/>
      <c r="AA34" s="53"/>
      <c r="AB34" s="53"/>
      <c r="AC34" s="59"/>
      <c r="AD34" s="72"/>
      <c r="AE34" s="67"/>
      <c r="AF34" s="67"/>
      <c r="AG34" s="67"/>
      <c r="AH34" s="67"/>
      <c r="AI34" s="67"/>
      <c r="AJ34" s="67"/>
      <c r="AK34" s="67"/>
      <c r="AL34" s="67"/>
      <c r="AM34" s="67"/>
      <c r="AN34" s="67"/>
      <c r="AO34" s="67"/>
      <c r="AP34" s="67"/>
      <c r="AQ34" s="67"/>
      <c r="AR34" s="67"/>
      <c r="AS34" s="65"/>
      <c r="AT34" s="157"/>
      <c r="AU34" s="35">
        <f>ROUND(ROUND(M33*W36,0)*$AB$12,0)</f>
        <v>417</v>
      </c>
      <c r="AV34" s="31"/>
    </row>
    <row r="35" spans="1:48" ht="14.25" customHeight="1" x14ac:dyDescent="0.15">
      <c r="A35" s="32">
        <v>22</v>
      </c>
      <c r="B35" s="32">
        <v>7384</v>
      </c>
      <c r="C35" s="34" t="s">
        <v>22884</v>
      </c>
      <c r="D35" s="73"/>
      <c r="E35" s="74"/>
      <c r="F35" s="74"/>
      <c r="G35" s="20"/>
      <c r="J35" s="187"/>
      <c r="L35" s="187"/>
      <c r="M35" s="204"/>
      <c r="N35" s="187"/>
      <c r="O35" s="187"/>
      <c r="P35" s="187"/>
      <c r="Q35" s="21"/>
      <c r="R35" s="53" t="s">
        <v>1237</v>
      </c>
      <c r="S35" s="53"/>
      <c r="T35" s="53"/>
      <c r="U35" s="53"/>
      <c r="V35" s="53"/>
      <c r="W35" s="188"/>
      <c r="X35" s="53"/>
      <c r="Y35" s="53"/>
      <c r="Z35" s="54"/>
      <c r="AA35" s="53"/>
      <c r="AB35" s="53"/>
      <c r="AC35" s="59"/>
      <c r="AD35" s="1091" t="s">
        <v>1229</v>
      </c>
      <c r="AE35" s="1092"/>
      <c r="AF35" s="1092"/>
      <c r="AG35" s="1092"/>
      <c r="AH35" s="1092"/>
      <c r="AI35" s="1093"/>
      <c r="AJ35" s="72" t="s">
        <v>1230</v>
      </c>
      <c r="AK35" s="67"/>
      <c r="AL35" s="67"/>
      <c r="AM35" s="67"/>
      <c r="AN35" s="67"/>
      <c r="AO35" s="67"/>
      <c r="AP35" s="67"/>
      <c r="AQ35" s="67"/>
      <c r="AR35" s="67"/>
      <c r="AS35" s="65" t="s">
        <v>17</v>
      </c>
      <c r="AT35" s="296">
        <v>0.7</v>
      </c>
      <c r="AU35" s="35">
        <f>ROUND(ROUND(ROUND(M33*W36,0)*$AB$12,0)*AT35,0)</f>
        <v>292</v>
      </c>
      <c r="AV35" s="31"/>
    </row>
    <row r="36" spans="1:48" ht="14.25" x14ac:dyDescent="0.15">
      <c r="A36" s="32">
        <v>22</v>
      </c>
      <c r="B36" s="32" t="s">
        <v>3220</v>
      </c>
      <c r="C36" s="34" t="s">
        <v>22885</v>
      </c>
      <c r="D36" s="73"/>
      <c r="E36" s="74"/>
      <c r="F36" s="74"/>
      <c r="G36" s="20"/>
      <c r="J36" s="187"/>
      <c r="L36" s="187"/>
      <c r="M36" s="204"/>
      <c r="N36" s="187"/>
      <c r="O36" s="187"/>
      <c r="P36" s="187"/>
      <c r="Q36" s="21"/>
      <c r="R36" s="71"/>
      <c r="S36" s="71"/>
      <c r="T36" s="71"/>
      <c r="U36" s="71"/>
      <c r="V36" s="26" t="s">
        <v>17</v>
      </c>
      <c r="W36" s="195">
        <v>0.96499999999999997</v>
      </c>
      <c r="X36" s="297"/>
      <c r="Y36" s="71"/>
      <c r="Z36" s="54"/>
      <c r="AA36" s="53"/>
      <c r="AB36" s="53"/>
      <c r="AC36" s="59"/>
      <c r="AD36" s="1094"/>
      <c r="AE36" s="1095"/>
      <c r="AF36" s="1095"/>
      <c r="AG36" s="1095"/>
      <c r="AH36" s="1095"/>
      <c r="AI36" s="1096"/>
      <c r="AJ36" s="223" t="s">
        <v>1233</v>
      </c>
      <c r="AK36" s="107"/>
      <c r="AL36" s="107"/>
      <c r="AM36" s="107"/>
      <c r="AN36" s="107"/>
      <c r="AO36" s="107"/>
      <c r="AP36" s="107"/>
      <c r="AQ36" s="107"/>
      <c r="AR36" s="107"/>
      <c r="AS36" s="44" t="s">
        <v>1678</v>
      </c>
      <c r="AT36" s="296">
        <v>0.5</v>
      </c>
      <c r="AU36" s="35">
        <f>ROUND(ROUND(ROUND(M33*W36,0)*$AB$12,0)*AT36,0)</f>
        <v>209</v>
      </c>
      <c r="AV36" s="31"/>
    </row>
    <row r="37" spans="1:48" ht="14.25" x14ac:dyDescent="0.15">
      <c r="A37" s="32">
        <v>22</v>
      </c>
      <c r="B37" s="32">
        <v>7391</v>
      </c>
      <c r="C37" s="34" t="s">
        <v>22886</v>
      </c>
      <c r="D37" s="73"/>
      <c r="E37" s="74"/>
      <c r="F37" s="74"/>
      <c r="G37" s="47" t="s">
        <v>1503</v>
      </c>
      <c r="H37" s="40"/>
      <c r="I37" s="40"/>
      <c r="J37" s="184"/>
      <c r="K37" s="40"/>
      <c r="L37" s="184"/>
      <c r="M37" s="185"/>
      <c r="N37" s="184"/>
      <c r="O37" s="184"/>
      <c r="P37" s="184"/>
      <c r="Q37" s="41"/>
      <c r="R37" s="4"/>
      <c r="S37" s="23"/>
      <c r="T37" s="23"/>
      <c r="U37" s="23"/>
      <c r="V37" s="23"/>
      <c r="W37" s="39"/>
      <c r="X37" s="23"/>
      <c r="Y37" s="23"/>
      <c r="Z37" s="168"/>
      <c r="AA37" s="23"/>
      <c r="AB37" s="23"/>
      <c r="AC37" s="300"/>
      <c r="AD37" s="183"/>
      <c r="AE37" s="65"/>
      <c r="AF37" s="65"/>
      <c r="AG37" s="65"/>
      <c r="AH37" s="65"/>
      <c r="AI37" s="65"/>
      <c r="AJ37" s="65"/>
      <c r="AK37" s="65"/>
      <c r="AL37" s="65"/>
      <c r="AM37" s="65"/>
      <c r="AN37" s="65"/>
      <c r="AO37" s="65"/>
      <c r="AP37" s="65"/>
      <c r="AQ37" s="65"/>
      <c r="AR37" s="65"/>
      <c r="AS37" s="184"/>
      <c r="AT37" s="307"/>
      <c r="AU37" s="35">
        <f>ROUND(M39*$AB$12,0)</f>
        <v>412</v>
      </c>
      <c r="AV37" s="31"/>
    </row>
    <row r="38" spans="1:48" ht="14.25" customHeight="1" x14ac:dyDescent="0.15">
      <c r="A38" s="32">
        <v>22</v>
      </c>
      <c r="B38" s="32">
        <v>7392</v>
      </c>
      <c r="C38" s="34" t="s">
        <v>22887</v>
      </c>
      <c r="D38" s="73"/>
      <c r="E38" s="74"/>
      <c r="F38" s="74"/>
      <c r="G38" s="20"/>
      <c r="J38" s="187"/>
      <c r="L38" s="187"/>
      <c r="M38" s="204"/>
      <c r="N38" s="187"/>
      <c r="O38" s="187"/>
      <c r="P38" s="187"/>
      <c r="Q38" s="21"/>
      <c r="R38" s="187"/>
      <c r="S38" s="53"/>
      <c r="T38" s="53"/>
      <c r="U38" s="53"/>
      <c r="V38" s="53"/>
      <c r="W38" s="188"/>
      <c r="X38" s="53"/>
      <c r="Y38" s="53"/>
      <c r="Z38" s="54"/>
      <c r="AA38" s="53"/>
      <c r="AB38" s="53"/>
      <c r="AC38" s="59"/>
      <c r="AD38" s="1091" t="s">
        <v>1229</v>
      </c>
      <c r="AE38" s="1092"/>
      <c r="AF38" s="1092"/>
      <c r="AG38" s="1092"/>
      <c r="AH38" s="1092"/>
      <c r="AI38" s="1093"/>
      <c r="AJ38" s="67" t="s">
        <v>1230</v>
      </c>
      <c r="AK38" s="67"/>
      <c r="AL38" s="67"/>
      <c r="AM38" s="67"/>
      <c r="AN38" s="67"/>
      <c r="AO38" s="67"/>
      <c r="AP38" s="67"/>
      <c r="AQ38" s="67"/>
      <c r="AR38" s="67"/>
      <c r="AS38" s="65" t="s">
        <v>17</v>
      </c>
      <c r="AT38" s="296">
        <v>0.7</v>
      </c>
      <c r="AU38" s="35">
        <f>ROUND(ROUND(M39*$AB$12,0)*AT38,0)</f>
        <v>288</v>
      </c>
      <c r="AV38" s="31"/>
    </row>
    <row r="39" spans="1:48" ht="14.25" x14ac:dyDescent="0.15">
      <c r="A39" s="32">
        <v>22</v>
      </c>
      <c r="B39" s="32" t="s">
        <v>3224</v>
      </c>
      <c r="C39" s="34" t="s">
        <v>22888</v>
      </c>
      <c r="D39" s="73"/>
      <c r="E39" s="74"/>
      <c r="F39" s="74"/>
      <c r="G39" s="20"/>
      <c r="J39" s="187"/>
      <c r="L39" s="187"/>
      <c r="M39" s="189">
        <f>'7経過的生活介護(基本２)'!L39</f>
        <v>589</v>
      </c>
      <c r="N39" s="4" t="s">
        <v>21</v>
      </c>
      <c r="O39" s="187"/>
      <c r="P39" s="187"/>
      <c r="Q39" s="21"/>
      <c r="R39" s="187"/>
      <c r="S39" s="53"/>
      <c r="T39" s="53"/>
      <c r="U39" s="53"/>
      <c r="V39" s="53"/>
      <c r="W39" s="188"/>
      <c r="X39" s="53"/>
      <c r="Y39" s="53"/>
      <c r="Z39" s="54"/>
      <c r="AA39" s="53"/>
      <c r="AB39" s="53"/>
      <c r="AC39" s="59"/>
      <c r="AD39" s="1094"/>
      <c r="AE39" s="1095"/>
      <c r="AF39" s="1095"/>
      <c r="AG39" s="1095"/>
      <c r="AH39" s="1095"/>
      <c r="AI39" s="1096"/>
      <c r="AJ39" s="223" t="s">
        <v>1233</v>
      </c>
      <c r="AK39" s="107"/>
      <c r="AL39" s="107"/>
      <c r="AM39" s="107"/>
      <c r="AN39" s="107"/>
      <c r="AO39" s="107"/>
      <c r="AP39" s="107"/>
      <c r="AQ39" s="107"/>
      <c r="AR39" s="107"/>
      <c r="AS39" s="44" t="s">
        <v>1678</v>
      </c>
      <c r="AT39" s="296">
        <v>0.5</v>
      </c>
      <c r="AU39" s="35">
        <f>ROUND(ROUND(M39*$AB$12,0)*AT39,0)</f>
        <v>206</v>
      </c>
      <c r="AV39" s="31"/>
    </row>
    <row r="40" spans="1:48" ht="14.25" x14ac:dyDescent="0.15">
      <c r="A40" s="32">
        <v>22</v>
      </c>
      <c r="B40" s="32">
        <v>7393</v>
      </c>
      <c r="C40" s="34" t="s">
        <v>22889</v>
      </c>
      <c r="D40" s="73"/>
      <c r="E40" s="74"/>
      <c r="F40" s="74"/>
      <c r="G40" s="20"/>
      <c r="J40" s="187"/>
      <c r="L40" s="187"/>
      <c r="M40" s="58"/>
      <c r="P40" s="187"/>
      <c r="Q40" s="21"/>
      <c r="R40" s="67" t="s">
        <v>1235</v>
      </c>
      <c r="S40" s="67"/>
      <c r="T40" s="67"/>
      <c r="U40" s="67"/>
      <c r="V40" s="67"/>
      <c r="W40" s="192"/>
      <c r="X40" s="67"/>
      <c r="Y40" s="67"/>
      <c r="Z40" s="54"/>
      <c r="AA40" s="53"/>
      <c r="AB40" s="53"/>
      <c r="AC40" s="59"/>
      <c r="AD40" s="72"/>
      <c r="AE40" s="67"/>
      <c r="AF40" s="67"/>
      <c r="AG40" s="67"/>
      <c r="AH40" s="67"/>
      <c r="AI40" s="67"/>
      <c r="AJ40" s="67"/>
      <c r="AK40" s="67"/>
      <c r="AL40" s="67"/>
      <c r="AM40" s="67"/>
      <c r="AN40" s="67"/>
      <c r="AO40" s="67"/>
      <c r="AP40" s="67"/>
      <c r="AQ40" s="67"/>
      <c r="AR40" s="67"/>
      <c r="AS40" s="65"/>
      <c r="AT40" s="157"/>
      <c r="AU40" s="35">
        <f>ROUND(ROUND(M39*W42,0)*$AB$12,0)</f>
        <v>398</v>
      </c>
      <c r="AV40" s="31"/>
    </row>
    <row r="41" spans="1:48" ht="14.25" customHeight="1" x14ac:dyDescent="0.15">
      <c r="A41" s="32">
        <v>22</v>
      </c>
      <c r="B41" s="32">
        <v>7394</v>
      </c>
      <c r="C41" s="34" t="s">
        <v>22890</v>
      </c>
      <c r="D41" s="73"/>
      <c r="E41" s="74"/>
      <c r="F41" s="74"/>
      <c r="G41" s="20"/>
      <c r="J41" s="187"/>
      <c r="L41" s="187"/>
      <c r="M41" s="204"/>
      <c r="N41" s="187"/>
      <c r="O41" s="187"/>
      <c r="P41" s="187"/>
      <c r="Q41" s="21"/>
      <c r="R41" s="53" t="s">
        <v>1237</v>
      </c>
      <c r="S41" s="53"/>
      <c r="T41" s="53"/>
      <c r="U41" s="53"/>
      <c r="V41" s="53"/>
      <c r="W41" s="188"/>
      <c r="X41" s="53"/>
      <c r="Y41" s="53"/>
      <c r="Z41" s="54"/>
      <c r="AA41" s="53"/>
      <c r="AB41" s="53"/>
      <c r="AC41" s="59"/>
      <c r="AD41" s="1091" t="s">
        <v>1229</v>
      </c>
      <c r="AE41" s="1092"/>
      <c r="AF41" s="1092"/>
      <c r="AG41" s="1092"/>
      <c r="AH41" s="1092"/>
      <c r="AI41" s="1093"/>
      <c r="AJ41" s="72" t="s">
        <v>1230</v>
      </c>
      <c r="AK41" s="67"/>
      <c r="AL41" s="67"/>
      <c r="AM41" s="67"/>
      <c r="AN41" s="67"/>
      <c r="AO41" s="67"/>
      <c r="AP41" s="67"/>
      <c r="AQ41" s="67"/>
      <c r="AR41" s="67"/>
      <c r="AS41" s="65" t="s">
        <v>17</v>
      </c>
      <c r="AT41" s="296">
        <v>0.7</v>
      </c>
      <c r="AU41" s="35">
        <f>ROUND(ROUND(ROUND(M39*W42,0)*$AB$12,0)*AT41,0)</f>
        <v>279</v>
      </c>
      <c r="AV41" s="31"/>
    </row>
    <row r="42" spans="1:48" ht="14.25" x14ac:dyDescent="0.15">
      <c r="A42" s="32">
        <v>22</v>
      </c>
      <c r="B42" s="32" t="s">
        <v>3228</v>
      </c>
      <c r="C42" s="34" t="s">
        <v>22891</v>
      </c>
      <c r="D42" s="111"/>
      <c r="E42" s="112"/>
      <c r="F42" s="112"/>
      <c r="G42" s="24"/>
      <c r="H42" s="25"/>
      <c r="I42" s="25"/>
      <c r="J42" s="211"/>
      <c r="K42" s="25"/>
      <c r="L42" s="211"/>
      <c r="M42" s="212"/>
      <c r="N42" s="211"/>
      <c r="O42" s="211"/>
      <c r="P42" s="211"/>
      <c r="Q42" s="38"/>
      <c r="R42" s="71"/>
      <c r="S42" s="71"/>
      <c r="T42" s="71"/>
      <c r="U42" s="71"/>
      <c r="V42" s="26" t="s">
        <v>17</v>
      </c>
      <c r="W42" s="195">
        <v>0.96499999999999997</v>
      </c>
      <c r="X42" s="297"/>
      <c r="Y42" s="71"/>
      <c r="Z42" s="94"/>
      <c r="AA42" s="71"/>
      <c r="AB42" s="71"/>
      <c r="AC42" s="207"/>
      <c r="AD42" s="1094"/>
      <c r="AE42" s="1095"/>
      <c r="AF42" s="1095"/>
      <c r="AG42" s="1095"/>
      <c r="AH42" s="1095"/>
      <c r="AI42" s="1096"/>
      <c r="AJ42" s="223" t="s">
        <v>1233</v>
      </c>
      <c r="AK42" s="107"/>
      <c r="AL42" s="107"/>
      <c r="AM42" s="107"/>
      <c r="AN42" s="107"/>
      <c r="AO42" s="107"/>
      <c r="AP42" s="107"/>
      <c r="AQ42" s="107"/>
      <c r="AR42" s="107"/>
      <c r="AS42" s="44" t="s">
        <v>1678</v>
      </c>
      <c r="AT42" s="296">
        <v>0.5</v>
      </c>
      <c r="AU42" s="35">
        <f>ROUND(ROUND(ROUND(M39*W42,0)*$AB$12,0)*AT42,0)</f>
        <v>199</v>
      </c>
      <c r="AV42" s="61"/>
    </row>
    <row r="43" spans="1:48" ht="14.25" customHeight="1" x14ac:dyDescent="0.15">
      <c r="A43" s="32">
        <v>22</v>
      </c>
      <c r="B43" s="32">
        <v>7401</v>
      </c>
      <c r="C43" s="34" t="s">
        <v>22892</v>
      </c>
      <c r="D43" s="1085" t="s">
        <v>1512</v>
      </c>
      <c r="E43" s="1086"/>
      <c r="F43" s="1087"/>
      <c r="G43" s="47" t="s">
        <v>1513</v>
      </c>
      <c r="H43" s="40"/>
      <c r="I43" s="40"/>
      <c r="J43" s="41"/>
      <c r="K43" s="196" t="s">
        <v>1242</v>
      </c>
      <c r="L43" s="197"/>
      <c r="M43" s="301"/>
      <c r="N43" s="197"/>
      <c r="O43" s="197"/>
      <c r="P43" s="197"/>
      <c r="Q43" s="198"/>
      <c r="R43" s="40"/>
      <c r="S43" s="65"/>
      <c r="T43" s="65"/>
      <c r="U43" s="65"/>
      <c r="V43" s="65"/>
      <c r="W43" s="102"/>
      <c r="X43" s="65"/>
      <c r="Y43" s="65"/>
      <c r="Z43" s="183"/>
      <c r="AA43" s="65"/>
      <c r="AB43" s="65"/>
      <c r="AC43" s="182"/>
      <c r="AD43" s="183"/>
      <c r="AE43" s="65"/>
      <c r="AF43" s="65"/>
      <c r="AG43" s="65"/>
      <c r="AH43" s="65"/>
      <c r="AI43" s="65"/>
      <c r="AJ43" s="65"/>
      <c r="AK43" s="65"/>
      <c r="AL43" s="65"/>
      <c r="AM43" s="65"/>
      <c r="AN43" s="65"/>
      <c r="AO43" s="65"/>
      <c r="AP43" s="65"/>
      <c r="AQ43" s="65"/>
      <c r="AR43" s="65"/>
      <c r="AS43" s="184"/>
      <c r="AT43" s="307"/>
      <c r="AU43" s="35">
        <f>ROUND(M45*$AB$12,0)</f>
        <v>806</v>
      </c>
      <c r="AV43" s="66"/>
    </row>
    <row r="44" spans="1:48" ht="14.25" customHeight="1" x14ac:dyDescent="0.15">
      <c r="A44" s="32">
        <v>22</v>
      </c>
      <c r="B44" s="32">
        <v>7402</v>
      </c>
      <c r="C44" s="34" t="s">
        <v>22893</v>
      </c>
      <c r="D44" s="1088"/>
      <c r="E44" s="1089"/>
      <c r="F44" s="1090"/>
      <c r="G44" s="4"/>
      <c r="K44" s="200" t="s">
        <v>2991</v>
      </c>
      <c r="L44" s="201"/>
      <c r="M44" s="302"/>
      <c r="N44" s="201"/>
      <c r="O44" s="201"/>
      <c r="P44" s="201"/>
      <c r="Q44" s="202"/>
      <c r="R44" s="187"/>
      <c r="S44" s="53"/>
      <c r="T44" s="53"/>
      <c r="U44" s="53"/>
      <c r="V44" s="53"/>
      <c r="W44" s="188"/>
      <c r="X44" s="53"/>
      <c r="Y44" s="53"/>
      <c r="Z44" s="54"/>
      <c r="AA44" s="53"/>
      <c r="AB44" s="53"/>
      <c r="AC44" s="59"/>
      <c r="AD44" s="1091" t="s">
        <v>1229</v>
      </c>
      <c r="AE44" s="1092"/>
      <c r="AF44" s="1092"/>
      <c r="AG44" s="1092"/>
      <c r="AH44" s="1092"/>
      <c r="AI44" s="1093"/>
      <c r="AJ44" s="67" t="s">
        <v>1230</v>
      </c>
      <c r="AK44" s="67"/>
      <c r="AL44" s="67"/>
      <c r="AM44" s="67"/>
      <c r="AN44" s="67"/>
      <c r="AO44" s="67"/>
      <c r="AP44" s="67"/>
      <c r="AQ44" s="67"/>
      <c r="AR44" s="67"/>
      <c r="AS44" s="65" t="s">
        <v>17</v>
      </c>
      <c r="AT44" s="296">
        <v>0.7</v>
      </c>
      <c r="AU44" s="35">
        <f>ROUND(ROUND(M45*$AB$12,0)*AT44,0)</f>
        <v>564</v>
      </c>
      <c r="AV44" s="31"/>
    </row>
    <row r="45" spans="1:48" ht="14.25" x14ac:dyDescent="0.15">
      <c r="A45" s="32">
        <v>22</v>
      </c>
      <c r="B45" s="32" t="s">
        <v>3232</v>
      </c>
      <c r="C45" s="34" t="s">
        <v>22894</v>
      </c>
      <c r="D45" s="1088"/>
      <c r="E45" s="1089"/>
      <c r="F45" s="1090"/>
      <c r="G45" s="4"/>
      <c r="K45" s="73"/>
      <c r="L45" s="74"/>
      <c r="M45" s="189">
        <f>'7経過的生活介護(基本２)'!L45</f>
        <v>1152</v>
      </c>
      <c r="N45" s="4" t="s">
        <v>21</v>
      </c>
      <c r="O45" s="74"/>
      <c r="P45" s="74"/>
      <c r="Q45" s="75"/>
      <c r="R45" s="187"/>
      <c r="S45" s="53"/>
      <c r="T45" s="53"/>
      <c r="U45" s="53"/>
      <c r="V45" s="53"/>
      <c r="W45" s="188"/>
      <c r="X45" s="53"/>
      <c r="Y45" s="53"/>
      <c r="Z45" s="54"/>
      <c r="AA45" s="53"/>
      <c r="AB45" s="53"/>
      <c r="AC45" s="59"/>
      <c r="AD45" s="1094"/>
      <c r="AE45" s="1095"/>
      <c r="AF45" s="1095"/>
      <c r="AG45" s="1095"/>
      <c r="AH45" s="1095"/>
      <c r="AI45" s="1096"/>
      <c r="AJ45" s="223" t="s">
        <v>1233</v>
      </c>
      <c r="AK45" s="107"/>
      <c r="AL45" s="107"/>
      <c r="AM45" s="107"/>
      <c r="AN45" s="107"/>
      <c r="AO45" s="107"/>
      <c r="AP45" s="107"/>
      <c r="AQ45" s="107"/>
      <c r="AR45" s="107"/>
      <c r="AS45" s="44" t="s">
        <v>1678</v>
      </c>
      <c r="AT45" s="296">
        <v>0.5</v>
      </c>
      <c r="AU45" s="35">
        <f>ROUND(ROUND(M45*$AB$12,0)*AT45,0)</f>
        <v>403</v>
      </c>
      <c r="AV45" s="31"/>
    </row>
    <row r="46" spans="1:48" ht="14.25" x14ac:dyDescent="0.15">
      <c r="A46" s="32">
        <v>22</v>
      </c>
      <c r="B46" s="32">
        <v>7403</v>
      </c>
      <c r="C46" s="34" t="s">
        <v>22895</v>
      </c>
      <c r="D46" s="73"/>
      <c r="E46" s="74"/>
      <c r="F46" s="75"/>
      <c r="G46" s="4"/>
      <c r="K46" s="20"/>
      <c r="M46" s="58"/>
      <c r="Q46" s="21"/>
      <c r="R46" s="67" t="s">
        <v>1235</v>
      </c>
      <c r="S46" s="67"/>
      <c r="T46" s="67"/>
      <c r="U46" s="67"/>
      <c r="V46" s="67"/>
      <c r="W46" s="192"/>
      <c r="X46" s="67"/>
      <c r="Y46" s="67"/>
      <c r="Z46" s="54"/>
      <c r="AA46" s="53"/>
      <c r="AB46" s="53"/>
      <c r="AC46" s="59"/>
      <c r="AD46" s="72"/>
      <c r="AE46" s="67"/>
      <c r="AF46" s="67"/>
      <c r="AG46" s="67"/>
      <c r="AH46" s="67"/>
      <c r="AI46" s="67"/>
      <c r="AJ46" s="67"/>
      <c r="AK46" s="67"/>
      <c r="AL46" s="67"/>
      <c r="AM46" s="67"/>
      <c r="AN46" s="67"/>
      <c r="AO46" s="67"/>
      <c r="AP46" s="67"/>
      <c r="AQ46" s="67"/>
      <c r="AR46" s="67"/>
      <c r="AS46" s="65"/>
      <c r="AT46" s="157"/>
      <c r="AU46" s="35">
        <f>ROUND(ROUND(M45*W48,0)*$AB$12,0)</f>
        <v>778</v>
      </c>
      <c r="AV46" s="31"/>
    </row>
    <row r="47" spans="1:48" ht="14.25" customHeight="1" x14ac:dyDescent="0.15">
      <c r="A47" s="32">
        <v>22</v>
      </c>
      <c r="B47" s="32">
        <v>7404</v>
      </c>
      <c r="C47" s="34" t="s">
        <v>22896</v>
      </c>
      <c r="D47" s="73"/>
      <c r="E47" s="74"/>
      <c r="F47" s="75"/>
      <c r="G47" s="4"/>
      <c r="K47" s="186"/>
      <c r="L47" s="187"/>
      <c r="M47" s="204"/>
      <c r="N47" s="187"/>
      <c r="O47" s="187"/>
      <c r="Q47" s="21"/>
      <c r="R47" s="53" t="s">
        <v>1237</v>
      </c>
      <c r="S47" s="53"/>
      <c r="T47" s="53"/>
      <c r="U47" s="53"/>
      <c r="V47" s="53"/>
      <c r="W47" s="188"/>
      <c r="X47" s="53"/>
      <c r="Y47" s="53"/>
      <c r="Z47" s="54"/>
      <c r="AA47" s="53"/>
      <c r="AB47" s="53"/>
      <c r="AC47" s="59"/>
      <c r="AD47" s="1091" t="s">
        <v>1229</v>
      </c>
      <c r="AE47" s="1092"/>
      <c r="AF47" s="1092"/>
      <c r="AG47" s="1092"/>
      <c r="AH47" s="1092"/>
      <c r="AI47" s="1093"/>
      <c r="AJ47" s="72" t="s">
        <v>1230</v>
      </c>
      <c r="AK47" s="67"/>
      <c r="AL47" s="67"/>
      <c r="AM47" s="67"/>
      <c r="AN47" s="67"/>
      <c r="AO47" s="67"/>
      <c r="AP47" s="67"/>
      <c r="AQ47" s="67"/>
      <c r="AR47" s="67"/>
      <c r="AS47" s="65" t="s">
        <v>17</v>
      </c>
      <c r="AT47" s="296">
        <v>0.7</v>
      </c>
      <c r="AU47" s="35">
        <f>ROUND(ROUND(ROUND(M45*W48,0)*$AB$12,0)*AT47,0)</f>
        <v>545</v>
      </c>
      <c r="AV47" s="31"/>
    </row>
    <row r="48" spans="1:48" ht="14.25" x14ac:dyDescent="0.15">
      <c r="A48" s="32">
        <v>22</v>
      </c>
      <c r="B48" s="32" t="s">
        <v>3236</v>
      </c>
      <c r="C48" s="34" t="s">
        <v>22897</v>
      </c>
      <c r="D48" s="73"/>
      <c r="E48" s="74"/>
      <c r="F48" s="75"/>
      <c r="G48" s="4"/>
      <c r="K48" s="186"/>
      <c r="L48" s="187"/>
      <c r="M48" s="204"/>
      <c r="N48" s="187"/>
      <c r="O48" s="187"/>
      <c r="Q48" s="21"/>
      <c r="R48" s="71"/>
      <c r="S48" s="71"/>
      <c r="T48" s="71"/>
      <c r="U48" s="71"/>
      <c r="V48" s="26" t="s">
        <v>17</v>
      </c>
      <c r="W48" s="195">
        <v>0.96499999999999997</v>
      </c>
      <c r="X48" s="297"/>
      <c r="Y48" s="71"/>
      <c r="Z48" s="54"/>
      <c r="AA48" s="53"/>
      <c r="AB48" s="53"/>
      <c r="AC48" s="59"/>
      <c r="AD48" s="1094"/>
      <c r="AE48" s="1095"/>
      <c r="AF48" s="1095"/>
      <c r="AG48" s="1095"/>
      <c r="AH48" s="1095"/>
      <c r="AI48" s="1096"/>
      <c r="AJ48" s="223" t="s">
        <v>1233</v>
      </c>
      <c r="AK48" s="107"/>
      <c r="AL48" s="107"/>
      <c r="AM48" s="107"/>
      <c r="AN48" s="107"/>
      <c r="AO48" s="107"/>
      <c r="AP48" s="107"/>
      <c r="AQ48" s="107"/>
      <c r="AR48" s="107"/>
      <c r="AS48" s="44" t="s">
        <v>1678</v>
      </c>
      <c r="AT48" s="296">
        <v>0.5</v>
      </c>
      <c r="AU48" s="35">
        <f>ROUND(ROUND(ROUND(M45*W48,0)*$AB$12,0)*AT48,0)</f>
        <v>389</v>
      </c>
      <c r="AV48" s="31"/>
    </row>
    <row r="49" spans="1:48" ht="14.25" customHeight="1" x14ac:dyDescent="0.15">
      <c r="A49" s="32">
        <v>22</v>
      </c>
      <c r="B49" s="32">
        <v>7405</v>
      </c>
      <c r="C49" s="34" t="s">
        <v>22898</v>
      </c>
      <c r="D49" s="73"/>
      <c r="E49" s="74"/>
      <c r="F49" s="75"/>
      <c r="G49" s="4"/>
      <c r="J49" s="187"/>
      <c r="K49" s="196" t="s">
        <v>1522</v>
      </c>
      <c r="L49" s="197"/>
      <c r="M49" s="301"/>
      <c r="N49" s="197"/>
      <c r="O49" s="197"/>
      <c r="P49" s="197"/>
      <c r="Q49" s="198"/>
      <c r="R49" s="4"/>
      <c r="S49" s="23"/>
      <c r="T49" s="23"/>
      <c r="U49" s="23"/>
      <c r="V49" s="23"/>
      <c r="W49" s="39"/>
      <c r="X49" s="23"/>
      <c r="Y49" s="23"/>
      <c r="Z49" s="168"/>
      <c r="AA49" s="23"/>
      <c r="AB49" s="23"/>
      <c r="AC49" s="300"/>
      <c r="AD49" s="183"/>
      <c r="AE49" s="65"/>
      <c r="AF49" s="65"/>
      <c r="AG49" s="65"/>
      <c r="AH49" s="65"/>
      <c r="AI49" s="65"/>
      <c r="AJ49" s="65"/>
      <c r="AK49" s="65"/>
      <c r="AL49" s="65"/>
      <c r="AM49" s="65"/>
      <c r="AN49" s="65"/>
      <c r="AO49" s="65"/>
      <c r="AP49" s="65"/>
      <c r="AQ49" s="65"/>
      <c r="AR49" s="65"/>
      <c r="AS49" s="184"/>
      <c r="AT49" s="307"/>
      <c r="AU49" s="35">
        <f>ROUND(M51*$AB$12,0)</f>
        <v>639</v>
      </c>
      <c r="AV49" s="31"/>
    </row>
    <row r="50" spans="1:48" ht="14.25" customHeight="1" x14ac:dyDescent="0.15">
      <c r="A50" s="32">
        <v>22</v>
      </c>
      <c r="B50" s="32">
        <v>7406</v>
      </c>
      <c r="C50" s="34" t="s">
        <v>22899</v>
      </c>
      <c r="D50" s="73"/>
      <c r="E50" s="74"/>
      <c r="F50" s="75"/>
      <c r="G50" s="4"/>
      <c r="J50" s="187"/>
      <c r="K50" s="200"/>
      <c r="L50" s="201"/>
      <c r="M50" s="302"/>
      <c r="N50" s="201"/>
      <c r="O50" s="201"/>
      <c r="P50" s="201"/>
      <c r="Q50" s="202"/>
      <c r="R50" s="187"/>
      <c r="S50" s="53"/>
      <c r="T50" s="53"/>
      <c r="U50" s="53"/>
      <c r="V50" s="53"/>
      <c r="W50" s="188"/>
      <c r="X50" s="53"/>
      <c r="Y50" s="53"/>
      <c r="Z50" s="54"/>
      <c r="AA50" s="53"/>
      <c r="AB50" s="53"/>
      <c r="AC50" s="59"/>
      <c r="AD50" s="1091" t="s">
        <v>1229</v>
      </c>
      <c r="AE50" s="1092"/>
      <c r="AF50" s="1092"/>
      <c r="AG50" s="1092"/>
      <c r="AH50" s="1092"/>
      <c r="AI50" s="1093"/>
      <c r="AJ50" s="67" t="s">
        <v>1230</v>
      </c>
      <c r="AK50" s="67"/>
      <c r="AL50" s="67"/>
      <c r="AM50" s="67"/>
      <c r="AN50" s="67"/>
      <c r="AO50" s="67"/>
      <c r="AP50" s="67"/>
      <c r="AQ50" s="67"/>
      <c r="AR50" s="67"/>
      <c r="AS50" s="65" t="s">
        <v>17</v>
      </c>
      <c r="AT50" s="296">
        <v>0.7</v>
      </c>
      <c r="AU50" s="35">
        <f>ROUND(ROUND(M51*$AB$12,0)*AT50,0)</f>
        <v>447</v>
      </c>
      <c r="AV50" s="31"/>
    </row>
    <row r="51" spans="1:48" ht="14.25" x14ac:dyDescent="0.15">
      <c r="A51" s="32">
        <v>22</v>
      </c>
      <c r="B51" s="32" t="s">
        <v>3240</v>
      </c>
      <c r="C51" s="34" t="s">
        <v>22900</v>
      </c>
      <c r="D51" s="73"/>
      <c r="E51" s="74"/>
      <c r="F51" s="75"/>
      <c r="G51" s="4"/>
      <c r="J51" s="187"/>
      <c r="K51" s="186"/>
      <c r="L51" s="187"/>
      <c r="M51" s="189">
        <f>'7経過的生活介護(基本２)'!L51</f>
        <v>913</v>
      </c>
      <c r="N51" s="4" t="s">
        <v>21</v>
      </c>
      <c r="O51" s="187"/>
      <c r="P51" s="187"/>
      <c r="Q51" s="21"/>
      <c r="R51" s="187"/>
      <c r="S51" s="53"/>
      <c r="T51" s="53"/>
      <c r="U51" s="53"/>
      <c r="V51" s="53"/>
      <c r="W51" s="188"/>
      <c r="X51" s="53"/>
      <c r="Y51" s="53"/>
      <c r="Z51" s="54"/>
      <c r="AA51" s="53"/>
      <c r="AB51" s="53"/>
      <c r="AC51" s="59"/>
      <c r="AD51" s="1094"/>
      <c r="AE51" s="1095"/>
      <c r="AF51" s="1095"/>
      <c r="AG51" s="1095"/>
      <c r="AH51" s="1095"/>
      <c r="AI51" s="1096"/>
      <c r="AJ51" s="223" t="s">
        <v>1233</v>
      </c>
      <c r="AK51" s="107"/>
      <c r="AL51" s="107"/>
      <c r="AM51" s="107"/>
      <c r="AN51" s="107"/>
      <c r="AO51" s="107"/>
      <c r="AP51" s="107"/>
      <c r="AQ51" s="107"/>
      <c r="AR51" s="107"/>
      <c r="AS51" s="44" t="s">
        <v>1678</v>
      </c>
      <c r="AT51" s="296">
        <v>0.5</v>
      </c>
      <c r="AU51" s="35">
        <f>ROUND(ROUND(M51*$AB$12,0)*AT51,0)</f>
        <v>320</v>
      </c>
      <c r="AV51" s="31"/>
    </row>
    <row r="52" spans="1:48" ht="14.25" x14ac:dyDescent="0.15">
      <c r="A52" s="32">
        <v>22</v>
      </c>
      <c r="B52" s="32">
        <v>7407</v>
      </c>
      <c r="C52" s="34" t="s">
        <v>22901</v>
      </c>
      <c r="D52" s="73"/>
      <c r="E52" s="74"/>
      <c r="F52" s="75"/>
      <c r="G52" s="4"/>
      <c r="J52" s="187"/>
      <c r="K52" s="186"/>
      <c r="L52" s="187"/>
      <c r="M52" s="58"/>
      <c r="P52" s="187"/>
      <c r="Q52" s="21"/>
      <c r="R52" s="67" t="s">
        <v>1235</v>
      </c>
      <c r="S52" s="67"/>
      <c r="T52" s="67"/>
      <c r="U52" s="67"/>
      <c r="V52" s="67"/>
      <c r="W52" s="192"/>
      <c r="X52" s="67"/>
      <c r="Y52" s="67"/>
      <c r="Z52" s="54"/>
      <c r="AA52" s="53"/>
      <c r="AB52" s="53"/>
      <c r="AC52" s="59"/>
      <c r="AD52" s="72"/>
      <c r="AE52" s="67"/>
      <c r="AF52" s="67"/>
      <c r="AG52" s="67"/>
      <c r="AH52" s="67"/>
      <c r="AI52" s="67"/>
      <c r="AJ52" s="67"/>
      <c r="AK52" s="67"/>
      <c r="AL52" s="67"/>
      <c r="AM52" s="67"/>
      <c r="AN52" s="67"/>
      <c r="AO52" s="67"/>
      <c r="AP52" s="67"/>
      <c r="AQ52" s="67"/>
      <c r="AR52" s="67"/>
      <c r="AS52" s="65"/>
      <c r="AT52" s="157"/>
      <c r="AU52" s="35">
        <f>ROUND(ROUND(M51*W54,0)*$AB$12,0)</f>
        <v>617</v>
      </c>
      <c r="AV52" s="31"/>
    </row>
    <row r="53" spans="1:48" ht="14.25" customHeight="1" x14ac:dyDescent="0.15">
      <c r="A53" s="32">
        <v>22</v>
      </c>
      <c r="B53" s="32">
        <v>7408</v>
      </c>
      <c r="C53" s="34" t="s">
        <v>22902</v>
      </c>
      <c r="D53" s="73"/>
      <c r="E53" s="74"/>
      <c r="F53" s="75"/>
      <c r="G53" s="4"/>
      <c r="J53" s="187"/>
      <c r="K53" s="186"/>
      <c r="L53" s="187"/>
      <c r="M53" s="204"/>
      <c r="N53" s="187"/>
      <c r="O53" s="187"/>
      <c r="P53" s="187"/>
      <c r="Q53" s="21"/>
      <c r="R53" s="53" t="s">
        <v>1237</v>
      </c>
      <c r="S53" s="53"/>
      <c r="T53" s="53"/>
      <c r="U53" s="53"/>
      <c r="V53" s="53"/>
      <c r="W53" s="188"/>
      <c r="X53" s="53"/>
      <c r="Y53" s="53"/>
      <c r="Z53" s="54"/>
      <c r="AA53" s="53"/>
      <c r="AB53" s="53"/>
      <c r="AC53" s="59"/>
      <c r="AD53" s="1091" t="s">
        <v>1229</v>
      </c>
      <c r="AE53" s="1092"/>
      <c r="AF53" s="1092"/>
      <c r="AG53" s="1092"/>
      <c r="AH53" s="1092"/>
      <c r="AI53" s="1093"/>
      <c r="AJ53" s="72" t="s">
        <v>1230</v>
      </c>
      <c r="AK53" s="67"/>
      <c r="AL53" s="67"/>
      <c r="AM53" s="67"/>
      <c r="AN53" s="67"/>
      <c r="AO53" s="67"/>
      <c r="AP53" s="67"/>
      <c r="AQ53" s="67"/>
      <c r="AR53" s="67"/>
      <c r="AS53" s="65" t="s">
        <v>17</v>
      </c>
      <c r="AT53" s="296">
        <v>0.7</v>
      </c>
      <c r="AU53" s="35">
        <f>ROUND(ROUND(ROUND(M51*W54,0)*$AB$12,0)*AT53,0)</f>
        <v>432</v>
      </c>
      <c r="AV53" s="31"/>
    </row>
    <row r="54" spans="1:48" ht="14.25" x14ac:dyDescent="0.15">
      <c r="A54" s="32">
        <v>22</v>
      </c>
      <c r="B54" s="32" t="s">
        <v>3244</v>
      </c>
      <c r="C54" s="34" t="s">
        <v>22903</v>
      </c>
      <c r="D54" s="73"/>
      <c r="E54" s="74"/>
      <c r="F54" s="75"/>
      <c r="G54" s="4"/>
      <c r="J54" s="187"/>
      <c r="K54" s="186"/>
      <c r="L54" s="187"/>
      <c r="M54" s="204"/>
      <c r="N54" s="187"/>
      <c r="O54" s="187"/>
      <c r="P54" s="187"/>
      <c r="Q54" s="21"/>
      <c r="R54" s="71"/>
      <c r="S54" s="71"/>
      <c r="T54" s="71"/>
      <c r="U54" s="71"/>
      <c r="V54" s="26" t="s">
        <v>17</v>
      </c>
      <c r="W54" s="195">
        <v>0.96499999999999997</v>
      </c>
      <c r="X54" s="297"/>
      <c r="Y54" s="71"/>
      <c r="Z54" s="54"/>
      <c r="AA54" s="53"/>
      <c r="AB54" s="53"/>
      <c r="AC54" s="59"/>
      <c r="AD54" s="1094"/>
      <c r="AE54" s="1095"/>
      <c r="AF54" s="1095"/>
      <c r="AG54" s="1095"/>
      <c r="AH54" s="1095"/>
      <c r="AI54" s="1096"/>
      <c r="AJ54" s="223" t="s">
        <v>1233</v>
      </c>
      <c r="AK54" s="107"/>
      <c r="AL54" s="107"/>
      <c r="AM54" s="107"/>
      <c r="AN54" s="107"/>
      <c r="AO54" s="107"/>
      <c r="AP54" s="107"/>
      <c r="AQ54" s="107"/>
      <c r="AR54" s="107"/>
      <c r="AS54" s="44" t="s">
        <v>1678</v>
      </c>
      <c r="AT54" s="296">
        <v>0.5</v>
      </c>
      <c r="AU54" s="35">
        <f>ROUND(ROUND(ROUND(M51*W54,0)*$AB$12,0)*AT54,0)</f>
        <v>309</v>
      </c>
      <c r="AV54" s="31"/>
    </row>
    <row r="55" spans="1:48" ht="14.25" customHeight="1" x14ac:dyDescent="0.15">
      <c r="A55" s="32">
        <v>22</v>
      </c>
      <c r="B55" s="32">
        <v>7411</v>
      </c>
      <c r="C55" s="34" t="s">
        <v>22904</v>
      </c>
      <c r="D55" s="73"/>
      <c r="E55" s="74"/>
      <c r="F55" s="75"/>
      <c r="G55" s="1085" t="s">
        <v>1531</v>
      </c>
      <c r="H55" s="1086"/>
      <c r="I55" s="1086"/>
      <c r="J55" s="1087"/>
      <c r="K55" s="196" t="s">
        <v>1242</v>
      </c>
      <c r="L55" s="197"/>
      <c r="M55" s="301"/>
      <c r="N55" s="197"/>
      <c r="O55" s="197"/>
      <c r="P55" s="197"/>
      <c r="Q55" s="198"/>
      <c r="R55" s="4"/>
      <c r="S55" s="23"/>
      <c r="T55" s="23"/>
      <c r="U55" s="23"/>
      <c r="V55" s="23"/>
      <c r="W55" s="39"/>
      <c r="X55" s="23"/>
      <c r="Y55" s="23"/>
      <c r="Z55" s="168"/>
      <c r="AA55" s="23"/>
      <c r="AB55" s="23"/>
      <c r="AC55" s="300"/>
      <c r="AD55" s="183"/>
      <c r="AE55" s="65"/>
      <c r="AF55" s="65"/>
      <c r="AG55" s="65"/>
      <c r="AH55" s="65"/>
      <c r="AI55" s="65"/>
      <c r="AJ55" s="65"/>
      <c r="AK55" s="65"/>
      <c r="AL55" s="65"/>
      <c r="AM55" s="65"/>
      <c r="AN55" s="65"/>
      <c r="AO55" s="65"/>
      <c r="AP55" s="65"/>
      <c r="AQ55" s="65"/>
      <c r="AR55" s="65"/>
      <c r="AS55" s="184"/>
      <c r="AT55" s="307"/>
      <c r="AU55" s="35">
        <f>ROUND(M57*$AB$12,0)</f>
        <v>587</v>
      </c>
      <c r="AV55" s="31"/>
    </row>
    <row r="56" spans="1:48" ht="14.25" customHeight="1" x14ac:dyDescent="0.15">
      <c r="A56" s="32">
        <v>22</v>
      </c>
      <c r="B56" s="32">
        <v>7412</v>
      </c>
      <c r="C56" s="34" t="s">
        <v>22905</v>
      </c>
      <c r="D56" s="73"/>
      <c r="E56" s="74"/>
      <c r="F56" s="75"/>
      <c r="G56" s="1088"/>
      <c r="H56" s="1089"/>
      <c r="I56" s="1089"/>
      <c r="J56" s="1090"/>
      <c r="K56" s="200" t="s">
        <v>3248</v>
      </c>
      <c r="L56" s="201"/>
      <c r="M56" s="302"/>
      <c r="N56" s="201"/>
      <c r="O56" s="201"/>
      <c r="P56" s="201"/>
      <c r="Q56" s="202"/>
      <c r="R56" s="187"/>
      <c r="S56" s="53"/>
      <c r="T56" s="53"/>
      <c r="U56" s="53"/>
      <c r="V56" s="53"/>
      <c r="W56" s="188"/>
      <c r="X56" s="53"/>
      <c r="Y56" s="53"/>
      <c r="Z56" s="54"/>
      <c r="AA56" s="53"/>
      <c r="AB56" s="53"/>
      <c r="AC56" s="59"/>
      <c r="AD56" s="1091" t="s">
        <v>1229</v>
      </c>
      <c r="AE56" s="1092"/>
      <c r="AF56" s="1092"/>
      <c r="AG56" s="1092"/>
      <c r="AH56" s="1092"/>
      <c r="AI56" s="1093"/>
      <c r="AJ56" s="67" t="s">
        <v>1230</v>
      </c>
      <c r="AK56" s="67"/>
      <c r="AL56" s="67"/>
      <c r="AM56" s="67"/>
      <c r="AN56" s="67"/>
      <c r="AO56" s="67"/>
      <c r="AP56" s="67"/>
      <c r="AQ56" s="67"/>
      <c r="AR56" s="67"/>
      <c r="AS56" s="65" t="s">
        <v>17</v>
      </c>
      <c r="AT56" s="296">
        <v>0.7</v>
      </c>
      <c r="AU56" s="35">
        <f>ROUND(ROUND(M57*$AB$12,0)*AT56,0)</f>
        <v>411</v>
      </c>
      <c r="AV56" s="31"/>
    </row>
    <row r="57" spans="1:48" ht="14.25" x14ac:dyDescent="0.15">
      <c r="A57" s="32">
        <v>22</v>
      </c>
      <c r="B57" s="32" t="s">
        <v>3249</v>
      </c>
      <c r="C57" s="34" t="s">
        <v>22906</v>
      </c>
      <c r="D57" s="73"/>
      <c r="E57" s="74"/>
      <c r="F57" s="75"/>
      <c r="G57" s="1088"/>
      <c r="H57" s="1089"/>
      <c r="I57" s="1089"/>
      <c r="J57" s="1090"/>
      <c r="M57" s="189">
        <f>'7経過的生活介護(基本２)'!L57</f>
        <v>838</v>
      </c>
      <c r="N57" s="4" t="s">
        <v>21</v>
      </c>
      <c r="Q57" s="21"/>
      <c r="R57" s="187"/>
      <c r="S57" s="53"/>
      <c r="T57" s="53"/>
      <c r="U57" s="53"/>
      <c r="V57" s="53"/>
      <c r="W57" s="188"/>
      <c r="X57" s="53"/>
      <c r="Y57" s="53"/>
      <c r="Z57" s="54"/>
      <c r="AA57" s="53"/>
      <c r="AB57" s="53"/>
      <c r="AC57" s="59"/>
      <c r="AD57" s="1094"/>
      <c r="AE57" s="1095"/>
      <c r="AF57" s="1095"/>
      <c r="AG57" s="1095"/>
      <c r="AH57" s="1095"/>
      <c r="AI57" s="1096"/>
      <c r="AJ57" s="223" t="s">
        <v>1233</v>
      </c>
      <c r="AK57" s="107"/>
      <c r="AL57" s="107"/>
      <c r="AM57" s="107"/>
      <c r="AN57" s="107"/>
      <c r="AO57" s="107"/>
      <c r="AP57" s="107"/>
      <c r="AQ57" s="107"/>
      <c r="AR57" s="107"/>
      <c r="AS57" s="44" t="s">
        <v>1678</v>
      </c>
      <c r="AT57" s="296">
        <v>0.5</v>
      </c>
      <c r="AU57" s="35">
        <f>ROUND(ROUND(M57*$AB$12,0)*AT57,0)</f>
        <v>294</v>
      </c>
      <c r="AV57" s="31"/>
    </row>
    <row r="58" spans="1:48" ht="14.25" x14ac:dyDescent="0.15">
      <c r="A58" s="32">
        <v>22</v>
      </c>
      <c r="B58" s="32">
        <v>7413</v>
      </c>
      <c r="C58" s="34" t="s">
        <v>22907</v>
      </c>
      <c r="D58" s="73"/>
      <c r="E58" s="74"/>
      <c r="F58" s="75"/>
      <c r="G58" s="73"/>
      <c r="H58" s="74"/>
      <c r="I58" s="74"/>
      <c r="J58" s="75"/>
      <c r="M58" s="58"/>
      <c r="Q58" s="21"/>
      <c r="R58" s="67" t="s">
        <v>1235</v>
      </c>
      <c r="S58" s="67"/>
      <c r="T58" s="67"/>
      <c r="U58" s="67"/>
      <c r="V58" s="67"/>
      <c r="W58" s="192"/>
      <c r="X58" s="67"/>
      <c r="Y58" s="67"/>
      <c r="Z58" s="54"/>
      <c r="AA58" s="53"/>
      <c r="AB58" s="53"/>
      <c r="AC58" s="59"/>
      <c r="AD58" s="72"/>
      <c r="AE58" s="67"/>
      <c r="AF58" s="67"/>
      <c r="AG58" s="67"/>
      <c r="AH58" s="67"/>
      <c r="AI58" s="67"/>
      <c r="AJ58" s="67"/>
      <c r="AK58" s="67"/>
      <c r="AL58" s="67"/>
      <c r="AM58" s="67"/>
      <c r="AN58" s="67"/>
      <c r="AO58" s="67"/>
      <c r="AP58" s="67"/>
      <c r="AQ58" s="67"/>
      <c r="AR58" s="67"/>
      <c r="AS58" s="65"/>
      <c r="AT58" s="157"/>
      <c r="AU58" s="35">
        <f>ROUND(ROUND(M57*W60,0)*$AB$12,0)</f>
        <v>566</v>
      </c>
      <c r="AV58" s="31"/>
    </row>
    <row r="59" spans="1:48" ht="14.25" customHeight="1" x14ac:dyDescent="0.15">
      <c r="A59" s="32">
        <v>22</v>
      </c>
      <c r="B59" s="32">
        <v>7414</v>
      </c>
      <c r="C59" s="34" t="s">
        <v>22908</v>
      </c>
      <c r="D59" s="73"/>
      <c r="E59" s="74"/>
      <c r="F59" s="75"/>
      <c r="G59" s="4"/>
      <c r="J59" s="21"/>
      <c r="K59" s="187"/>
      <c r="L59" s="187"/>
      <c r="M59" s="204"/>
      <c r="N59" s="187"/>
      <c r="O59" s="187"/>
      <c r="Q59" s="21"/>
      <c r="R59" s="53" t="s">
        <v>1237</v>
      </c>
      <c r="S59" s="53"/>
      <c r="T59" s="53"/>
      <c r="U59" s="53"/>
      <c r="V59" s="53"/>
      <c r="W59" s="188"/>
      <c r="X59" s="53"/>
      <c r="Y59" s="53"/>
      <c r="Z59" s="54"/>
      <c r="AA59" s="53"/>
      <c r="AB59" s="53"/>
      <c r="AC59" s="59"/>
      <c r="AD59" s="1091" t="s">
        <v>1229</v>
      </c>
      <c r="AE59" s="1092"/>
      <c r="AF59" s="1092"/>
      <c r="AG59" s="1092"/>
      <c r="AH59" s="1092"/>
      <c r="AI59" s="1093"/>
      <c r="AJ59" s="72" t="s">
        <v>1230</v>
      </c>
      <c r="AK59" s="67"/>
      <c r="AL59" s="67"/>
      <c r="AM59" s="67"/>
      <c r="AN59" s="67"/>
      <c r="AO59" s="67"/>
      <c r="AP59" s="67"/>
      <c r="AQ59" s="67"/>
      <c r="AR59" s="67"/>
      <c r="AS59" s="65" t="s">
        <v>17</v>
      </c>
      <c r="AT59" s="296">
        <v>0.7</v>
      </c>
      <c r="AU59" s="35">
        <f>ROUND(ROUND(ROUND(M57*W60,0)*$AB$12,0)*AT59,0)</f>
        <v>396</v>
      </c>
      <c r="AV59" s="31"/>
    </row>
    <row r="60" spans="1:48" ht="14.25" x14ac:dyDescent="0.15">
      <c r="A60" s="32">
        <v>22</v>
      </c>
      <c r="B60" s="32" t="s">
        <v>3253</v>
      </c>
      <c r="C60" s="34" t="s">
        <v>22909</v>
      </c>
      <c r="D60" s="73"/>
      <c r="E60" s="74"/>
      <c r="F60" s="75"/>
      <c r="G60" s="4"/>
      <c r="J60" s="21"/>
      <c r="K60" s="187"/>
      <c r="L60" s="187"/>
      <c r="M60" s="204"/>
      <c r="N60" s="187"/>
      <c r="O60" s="187"/>
      <c r="Q60" s="21"/>
      <c r="R60" s="71"/>
      <c r="S60" s="71"/>
      <c r="T60" s="71"/>
      <c r="U60" s="71"/>
      <c r="V60" s="26" t="s">
        <v>17</v>
      </c>
      <c r="W60" s="195">
        <v>0.96499999999999997</v>
      </c>
      <c r="X60" s="297"/>
      <c r="Y60" s="71"/>
      <c r="Z60" s="54"/>
      <c r="AA60" s="53"/>
      <c r="AB60" s="53"/>
      <c r="AC60" s="59"/>
      <c r="AD60" s="1094"/>
      <c r="AE60" s="1095"/>
      <c r="AF60" s="1095"/>
      <c r="AG60" s="1095"/>
      <c r="AH60" s="1095"/>
      <c r="AI60" s="1096"/>
      <c r="AJ60" s="223" t="s">
        <v>1233</v>
      </c>
      <c r="AK60" s="107"/>
      <c r="AL60" s="107"/>
      <c r="AM60" s="107"/>
      <c r="AN60" s="107"/>
      <c r="AO60" s="107"/>
      <c r="AP60" s="107"/>
      <c r="AQ60" s="107"/>
      <c r="AR60" s="107"/>
      <c r="AS60" s="44" t="s">
        <v>1678</v>
      </c>
      <c r="AT60" s="296">
        <v>0.5</v>
      </c>
      <c r="AU60" s="35">
        <f>ROUND(ROUND(ROUND(M57*W60,0)*$AB$12,0)*AT60,0)</f>
        <v>283</v>
      </c>
      <c r="AV60" s="31"/>
    </row>
    <row r="61" spans="1:48" ht="14.25" customHeight="1" x14ac:dyDescent="0.15">
      <c r="A61" s="32">
        <v>22</v>
      </c>
      <c r="B61" s="32">
        <v>7415</v>
      </c>
      <c r="C61" s="34" t="s">
        <v>22910</v>
      </c>
      <c r="D61" s="73"/>
      <c r="E61" s="74"/>
      <c r="F61" s="75"/>
      <c r="G61" s="4"/>
      <c r="J61" s="187"/>
      <c r="K61" s="196" t="s">
        <v>1522</v>
      </c>
      <c r="L61" s="197"/>
      <c r="M61" s="301"/>
      <c r="N61" s="197"/>
      <c r="O61" s="197"/>
      <c r="P61" s="197"/>
      <c r="Q61" s="198"/>
      <c r="R61" s="4"/>
      <c r="S61" s="23"/>
      <c r="T61" s="23"/>
      <c r="U61" s="23"/>
      <c r="V61" s="23"/>
      <c r="W61" s="39"/>
      <c r="X61" s="23"/>
      <c r="Y61" s="23"/>
      <c r="Z61" s="168"/>
      <c r="AA61" s="23"/>
      <c r="AB61" s="23"/>
      <c r="AC61" s="300"/>
      <c r="AD61" s="183"/>
      <c r="AE61" s="65"/>
      <c r="AF61" s="65"/>
      <c r="AG61" s="65"/>
      <c r="AH61" s="65"/>
      <c r="AI61" s="65"/>
      <c r="AJ61" s="65"/>
      <c r="AK61" s="65"/>
      <c r="AL61" s="65"/>
      <c r="AM61" s="65"/>
      <c r="AN61" s="65"/>
      <c r="AO61" s="65"/>
      <c r="AP61" s="65"/>
      <c r="AQ61" s="65"/>
      <c r="AR61" s="65"/>
      <c r="AS61" s="184"/>
      <c r="AT61" s="307"/>
      <c r="AU61" s="35">
        <f>ROUND(M63*$AB$12,0)</f>
        <v>639</v>
      </c>
      <c r="AV61" s="31"/>
    </row>
    <row r="62" spans="1:48" ht="14.25" customHeight="1" x14ac:dyDescent="0.15">
      <c r="A62" s="32">
        <v>22</v>
      </c>
      <c r="B62" s="32">
        <v>7416</v>
      </c>
      <c r="C62" s="34" t="s">
        <v>22911</v>
      </c>
      <c r="D62" s="73"/>
      <c r="E62" s="74"/>
      <c r="F62" s="75"/>
      <c r="G62" s="4"/>
      <c r="J62" s="187"/>
      <c r="K62" s="200"/>
      <c r="L62" s="201"/>
      <c r="M62" s="302"/>
      <c r="N62" s="201"/>
      <c r="O62" s="201"/>
      <c r="P62" s="201"/>
      <c r="Q62" s="202"/>
      <c r="R62" s="187"/>
      <c r="S62" s="53"/>
      <c r="T62" s="53"/>
      <c r="U62" s="53"/>
      <c r="V62" s="53"/>
      <c r="W62" s="188"/>
      <c r="X62" s="53"/>
      <c r="Y62" s="53"/>
      <c r="Z62" s="54"/>
      <c r="AA62" s="53"/>
      <c r="AB62" s="53"/>
      <c r="AC62" s="59"/>
      <c r="AD62" s="1091" t="s">
        <v>1229</v>
      </c>
      <c r="AE62" s="1092"/>
      <c r="AF62" s="1092"/>
      <c r="AG62" s="1092"/>
      <c r="AH62" s="1092"/>
      <c r="AI62" s="1093"/>
      <c r="AJ62" s="67" t="s">
        <v>1230</v>
      </c>
      <c r="AK62" s="67"/>
      <c r="AL62" s="67"/>
      <c r="AM62" s="67"/>
      <c r="AN62" s="67"/>
      <c r="AO62" s="67"/>
      <c r="AP62" s="67"/>
      <c r="AQ62" s="67"/>
      <c r="AR62" s="67"/>
      <c r="AS62" s="65" t="s">
        <v>17</v>
      </c>
      <c r="AT62" s="296">
        <v>0.7</v>
      </c>
      <c r="AU62" s="35">
        <f>ROUND(ROUND(M63*$AB$12,0)*AT62,0)</f>
        <v>447</v>
      </c>
      <c r="AV62" s="31"/>
    </row>
    <row r="63" spans="1:48" ht="14.25" x14ac:dyDescent="0.15">
      <c r="A63" s="32">
        <v>22</v>
      </c>
      <c r="B63" s="32" t="s">
        <v>3257</v>
      </c>
      <c r="C63" s="34" t="s">
        <v>22912</v>
      </c>
      <c r="D63" s="73"/>
      <c r="E63" s="74"/>
      <c r="F63" s="75"/>
      <c r="G63" s="4"/>
      <c r="J63" s="187"/>
      <c r="K63" s="186"/>
      <c r="L63" s="187"/>
      <c r="M63" s="189">
        <f>'7経過的生活介護(基本２)'!L63</f>
        <v>913</v>
      </c>
      <c r="N63" s="4" t="s">
        <v>21</v>
      </c>
      <c r="O63" s="187"/>
      <c r="P63" s="187"/>
      <c r="Q63" s="21"/>
      <c r="R63" s="187"/>
      <c r="S63" s="53"/>
      <c r="T63" s="53"/>
      <c r="U63" s="53"/>
      <c r="V63" s="53"/>
      <c r="W63" s="188"/>
      <c r="X63" s="53"/>
      <c r="Y63" s="53"/>
      <c r="Z63" s="54"/>
      <c r="AA63" s="53"/>
      <c r="AB63" s="53"/>
      <c r="AC63" s="59"/>
      <c r="AD63" s="1094"/>
      <c r="AE63" s="1095"/>
      <c r="AF63" s="1095"/>
      <c r="AG63" s="1095"/>
      <c r="AH63" s="1095"/>
      <c r="AI63" s="1096"/>
      <c r="AJ63" s="223" t="s">
        <v>1233</v>
      </c>
      <c r="AK63" s="107"/>
      <c r="AL63" s="107"/>
      <c r="AM63" s="107"/>
      <c r="AN63" s="107"/>
      <c r="AO63" s="107"/>
      <c r="AP63" s="107"/>
      <c r="AQ63" s="107"/>
      <c r="AR63" s="107"/>
      <c r="AS63" s="44" t="s">
        <v>1678</v>
      </c>
      <c r="AT63" s="296">
        <v>0.5</v>
      </c>
      <c r="AU63" s="35">
        <f>ROUND(ROUND(M63*$AB$12,0)*AT63,0)</f>
        <v>320</v>
      </c>
      <c r="AV63" s="31"/>
    </row>
    <row r="64" spans="1:48" ht="14.25" x14ac:dyDescent="0.15">
      <c r="A64" s="32">
        <v>22</v>
      </c>
      <c r="B64" s="32">
        <v>7417</v>
      </c>
      <c r="C64" s="34" t="s">
        <v>22913</v>
      </c>
      <c r="D64" s="73"/>
      <c r="E64" s="74"/>
      <c r="F64" s="75"/>
      <c r="G64" s="4"/>
      <c r="J64" s="187"/>
      <c r="K64" s="186"/>
      <c r="L64" s="187"/>
      <c r="M64" s="58"/>
      <c r="P64" s="187"/>
      <c r="Q64" s="21"/>
      <c r="R64" s="67" t="s">
        <v>1235</v>
      </c>
      <c r="S64" s="67"/>
      <c r="T64" s="67"/>
      <c r="U64" s="67"/>
      <c r="V64" s="67"/>
      <c r="W64" s="192"/>
      <c r="X64" s="67"/>
      <c r="Y64" s="67"/>
      <c r="Z64" s="54"/>
      <c r="AA64" s="53"/>
      <c r="AB64" s="53"/>
      <c r="AC64" s="59"/>
      <c r="AD64" s="72"/>
      <c r="AE64" s="67"/>
      <c r="AF64" s="67"/>
      <c r="AG64" s="67"/>
      <c r="AH64" s="67"/>
      <c r="AI64" s="67"/>
      <c r="AJ64" s="67"/>
      <c r="AK64" s="67"/>
      <c r="AL64" s="67"/>
      <c r="AM64" s="67"/>
      <c r="AN64" s="67"/>
      <c r="AO64" s="67"/>
      <c r="AP64" s="67"/>
      <c r="AQ64" s="67"/>
      <c r="AR64" s="67"/>
      <c r="AS64" s="65"/>
      <c r="AT64" s="157"/>
      <c r="AU64" s="35">
        <f>ROUND(ROUND(M63*W66,0)*$AB$12,0)</f>
        <v>617</v>
      </c>
      <c r="AV64" s="31"/>
    </row>
    <row r="65" spans="1:48" ht="14.25" customHeight="1" x14ac:dyDescent="0.15">
      <c r="A65" s="32">
        <v>22</v>
      </c>
      <c r="B65" s="32">
        <v>7418</v>
      </c>
      <c r="C65" s="34" t="s">
        <v>22914</v>
      </c>
      <c r="D65" s="73"/>
      <c r="E65" s="74"/>
      <c r="F65" s="75"/>
      <c r="G65" s="4"/>
      <c r="J65" s="187"/>
      <c r="K65" s="186"/>
      <c r="L65" s="187"/>
      <c r="M65" s="204"/>
      <c r="N65" s="187"/>
      <c r="O65" s="187"/>
      <c r="P65" s="187"/>
      <c r="Q65" s="21"/>
      <c r="R65" s="53" t="s">
        <v>1237</v>
      </c>
      <c r="S65" s="53"/>
      <c r="T65" s="53"/>
      <c r="U65" s="53"/>
      <c r="V65" s="53"/>
      <c r="W65" s="188"/>
      <c r="X65" s="53"/>
      <c r="Y65" s="53"/>
      <c r="Z65" s="54"/>
      <c r="AA65" s="53"/>
      <c r="AB65" s="53"/>
      <c r="AC65" s="59"/>
      <c r="AD65" s="1091" t="s">
        <v>1229</v>
      </c>
      <c r="AE65" s="1092"/>
      <c r="AF65" s="1092"/>
      <c r="AG65" s="1092"/>
      <c r="AH65" s="1092"/>
      <c r="AI65" s="1093"/>
      <c r="AJ65" s="72" t="s">
        <v>1230</v>
      </c>
      <c r="AK65" s="67"/>
      <c r="AL65" s="67"/>
      <c r="AM65" s="67"/>
      <c r="AN65" s="67"/>
      <c r="AO65" s="67"/>
      <c r="AP65" s="67"/>
      <c r="AQ65" s="67"/>
      <c r="AR65" s="67"/>
      <c r="AS65" s="65" t="s">
        <v>17</v>
      </c>
      <c r="AT65" s="296">
        <v>0.7</v>
      </c>
      <c r="AU65" s="35">
        <f>ROUND(ROUND(ROUND(M63*W66,0)*$AB$12,0)*AT65,0)</f>
        <v>432</v>
      </c>
      <c r="AV65" s="31"/>
    </row>
    <row r="66" spans="1:48" ht="14.25" x14ac:dyDescent="0.15">
      <c r="A66" s="32">
        <v>22</v>
      </c>
      <c r="B66" s="32" t="s">
        <v>3261</v>
      </c>
      <c r="C66" s="34" t="s">
        <v>22915</v>
      </c>
      <c r="D66" s="73"/>
      <c r="E66" s="74"/>
      <c r="F66" s="75"/>
      <c r="G66" s="4"/>
      <c r="J66" s="187"/>
      <c r="K66" s="186"/>
      <c r="L66" s="187"/>
      <c r="M66" s="204"/>
      <c r="N66" s="187"/>
      <c r="O66" s="187"/>
      <c r="P66" s="187"/>
      <c r="Q66" s="21"/>
      <c r="R66" s="71"/>
      <c r="S66" s="71"/>
      <c r="T66" s="71"/>
      <c r="U66" s="71"/>
      <c r="V66" s="26" t="s">
        <v>17</v>
      </c>
      <c r="W66" s="195">
        <v>0.96499999999999997</v>
      </c>
      <c r="X66" s="297"/>
      <c r="Y66" s="71"/>
      <c r="Z66" s="54"/>
      <c r="AA66" s="53"/>
      <c r="AB66" s="53"/>
      <c r="AC66" s="59"/>
      <c r="AD66" s="1094"/>
      <c r="AE66" s="1095"/>
      <c r="AF66" s="1095"/>
      <c r="AG66" s="1095"/>
      <c r="AH66" s="1095"/>
      <c r="AI66" s="1096"/>
      <c r="AJ66" s="223" t="s">
        <v>1233</v>
      </c>
      <c r="AK66" s="107"/>
      <c r="AL66" s="107"/>
      <c r="AM66" s="107"/>
      <c r="AN66" s="107"/>
      <c r="AO66" s="107"/>
      <c r="AP66" s="107"/>
      <c r="AQ66" s="107"/>
      <c r="AR66" s="107"/>
      <c r="AS66" s="44" t="s">
        <v>1678</v>
      </c>
      <c r="AT66" s="296">
        <v>0.5</v>
      </c>
      <c r="AU66" s="35">
        <f>ROUND(ROUND(ROUND(M63*W66,0)*$AB$12,0)*AT66,0)</f>
        <v>309</v>
      </c>
      <c r="AV66" s="31"/>
    </row>
    <row r="67" spans="1:48" ht="14.25" customHeight="1" x14ac:dyDescent="0.15">
      <c r="A67" s="32">
        <v>22</v>
      </c>
      <c r="B67" s="32">
        <v>7421</v>
      </c>
      <c r="C67" s="34" t="s">
        <v>22916</v>
      </c>
      <c r="D67" s="73"/>
      <c r="E67" s="74"/>
      <c r="F67" s="74"/>
      <c r="G67" s="47" t="s">
        <v>1548</v>
      </c>
      <c r="H67" s="40"/>
      <c r="I67" s="40"/>
      <c r="J67" s="40"/>
      <c r="K67" s="196" t="s">
        <v>1242</v>
      </c>
      <c r="L67" s="197"/>
      <c r="M67" s="301"/>
      <c r="N67" s="197"/>
      <c r="O67" s="197"/>
      <c r="P67" s="197"/>
      <c r="Q67" s="198"/>
      <c r="R67" s="4"/>
      <c r="S67" s="23"/>
      <c r="T67" s="23"/>
      <c r="U67" s="23"/>
      <c r="V67" s="23"/>
      <c r="W67" s="39"/>
      <c r="X67" s="23"/>
      <c r="Y67" s="23"/>
      <c r="Z67" s="168"/>
      <c r="AA67" s="23"/>
      <c r="AB67" s="23"/>
      <c r="AC67" s="300"/>
      <c r="AD67" s="183"/>
      <c r="AE67" s="65"/>
      <c r="AF67" s="65"/>
      <c r="AG67" s="65"/>
      <c r="AH67" s="65"/>
      <c r="AI67" s="65"/>
      <c r="AJ67" s="65"/>
      <c r="AK67" s="65"/>
      <c r="AL67" s="65"/>
      <c r="AM67" s="65"/>
      <c r="AN67" s="65"/>
      <c r="AO67" s="65"/>
      <c r="AP67" s="65"/>
      <c r="AQ67" s="65"/>
      <c r="AR67" s="65"/>
      <c r="AS67" s="184"/>
      <c r="AT67" s="307"/>
      <c r="AU67" s="35">
        <f>ROUND(M69*$AB$12,0)</f>
        <v>587</v>
      </c>
      <c r="AV67" s="31"/>
    </row>
    <row r="68" spans="1:48" ht="14.25" customHeight="1" x14ac:dyDescent="0.15">
      <c r="A68" s="32">
        <v>22</v>
      </c>
      <c r="B68" s="32">
        <v>7422</v>
      </c>
      <c r="C68" s="34" t="s">
        <v>22917</v>
      </c>
      <c r="D68" s="73"/>
      <c r="E68" s="74"/>
      <c r="F68" s="74"/>
      <c r="G68" s="20"/>
      <c r="K68" s="200" t="s">
        <v>3248</v>
      </c>
      <c r="L68" s="201"/>
      <c r="M68" s="302"/>
      <c r="N68" s="201"/>
      <c r="O68" s="201"/>
      <c r="P68" s="201"/>
      <c r="Q68" s="202"/>
      <c r="R68" s="187"/>
      <c r="S68" s="53"/>
      <c r="T68" s="53"/>
      <c r="U68" s="53"/>
      <c r="V68" s="53"/>
      <c r="W68" s="188"/>
      <c r="X68" s="53"/>
      <c r="Y68" s="53"/>
      <c r="Z68" s="54"/>
      <c r="AA68" s="53"/>
      <c r="AB68" s="53"/>
      <c r="AC68" s="59"/>
      <c r="AD68" s="1091" t="s">
        <v>1229</v>
      </c>
      <c r="AE68" s="1092"/>
      <c r="AF68" s="1092"/>
      <c r="AG68" s="1092"/>
      <c r="AH68" s="1092"/>
      <c r="AI68" s="1093"/>
      <c r="AJ68" s="67" t="s">
        <v>1230</v>
      </c>
      <c r="AK68" s="67"/>
      <c r="AL68" s="67"/>
      <c r="AM68" s="67"/>
      <c r="AN68" s="67"/>
      <c r="AO68" s="67"/>
      <c r="AP68" s="67"/>
      <c r="AQ68" s="67"/>
      <c r="AR68" s="67"/>
      <c r="AS68" s="65" t="s">
        <v>17</v>
      </c>
      <c r="AT68" s="296">
        <v>0.7</v>
      </c>
      <c r="AU68" s="35">
        <f>ROUND(ROUND(M69*$AB$12,0)*AT68,0)</f>
        <v>411</v>
      </c>
      <c r="AV68" s="31"/>
    </row>
    <row r="69" spans="1:48" ht="14.25" x14ac:dyDescent="0.15">
      <c r="A69" s="32">
        <v>22</v>
      </c>
      <c r="B69" s="32" t="s">
        <v>3265</v>
      </c>
      <c r="C69" s="34" t="s">
        <v>22918</v>
      </c>
      <c r="D69" s="73"/>
      <c r="E69" s="74"/>
      <c r="F69" s="74"/>
      <c r="G69" s="20"/>
      <c r="K69" s="20"/>
      <c r="M69" s="189">
        <f>'7経過的生活介護(基本２)'!L69</f>
        <v>838</v>
      </c>
      <c r="N69" s="4" t="s">
        <v>21</v>
      </c>
      <c r="Q69" s="21"/>
      <c r="R69" s="187"/>
      <c r="S69" s="53"/>
      <c r="T69" s="53"/>
      <c r="U69" s="53"/>
      <c r="V69" s="53"/>
      <c r="W69" s="188"/>
      <c r="X69" s="53"/>
      <c r="Y69" s="53"/>
      <c r="Z69" s="54"/>
      <c r="AA69" s="53"/>
      <c r="AB69" s="53"/>
      <c r="AC69" s="59"/>
      <c r="AD69" s="1094"/>
      <c r="AE69" s="1095"/>
      <c r="AF69" s="1095"/>
      <c r="AG69" s="1095"/>
      <c r="AH69" s="1095"/>
      <c r="AI69" s="1096"/>
      <c r="AJ69" s="223" t="s">
        <v>1233</v>
      </c>
      <c r="AK69" s="107"/>
      <c r="AL69" s="107"/>
      <c r="AM69" s="107"/>
      <c r="AN69" s="107"/>
      <c r="AO69" s="107"/>
      <c r="AP69" s="107"/>
      <c r="AQ69" s="107"/>
      <c r="AR69" s="107"/>
      <c r="AS69" s="44" t="s">
        <v>1678</v>
      </c>
      <c r="AT69" s="296">
        <v>0.5</v>
      </c>
      <c r="AU69" s="35">
        <f>ROUND(ROUND(M69*$AB$12,0)*AT69,0)</f>
        <v>294</v>
      </c>
      <c r="AV69" s="31"/>
    </row>
    <row r="70" spans="1:48" ht="14.25" x14ac:dyDescent="0.15">
      <c r="A70" s="32">
        <v>22</v>
      </c>
      <c r="B70" s="32">
        <v>7423</v>
      </c>
      <c r="C70" s="34" t="s">
        <v>22919</v>
      </c>
      <c r="D70" s="73"/>
      <c r="E70" s="74"/>
      <c r="F70" s="74"/>
      <c r="G70" s="20"/>
      <c r="K70" s="20"/>
      <c r="M70" s="58"/>
      <c r="Q70" s="21"/>
      <c r="R70" s="67" t="s">
        <v>1235</v>
      </c>
      <c r="S70" s="67"/>
      <c r="T70" s="67"/>
      <c r="U70" s="67"/>
      <c r="V70" s="67"/>
      <c r="W70" s="192"/>
      <c r="X70" s="67"/>
      <c r="Y70" s="67"/>
      <c r="Z70" s="54"/>
      <c r="AA70" s="53"/>
      <c r="AB70" s="53"/>
      <c r="AC70" s="59"/>
      <c r="AD70" s="72"/>
      <c r="AE70" s="67"/>
      <c r="AF70" s="67"/>
      <c r="AG70" s="67"/>
      <c r="AH70" s="67"/>
      <c r="AI70" s="67"/>
      <c r="AJ70" s="67"/>
      <c r="AK70" s="67"/>
      <c r="AL70" s="67"/>
      <c r="AM70" s="67"/>
      <c r="AN70" s="67"/>
      <c r="AO70" s="67"/>
      <c r="AP70" s="67"/>
      <c r="AQ70" s="67"/>
      <c r="AR70" s="67"/>
      <c r="AS70" s="65"/>
      <c r="AT70" s="157"/>
      <c r="AU70" s="35">
        <f>ROUND(ROUND(M69*W72,0)*$AB$12,0)</f>
        <v>566</v>
      </c>
      <c r="AV70" s="31"/>
    </row>
    <row r="71" spans="1:48" ht="14.25" customHeight="1" x14ac:dyDescent="0.15">
      <c r="A71" s="32">
        <v>22</v>
      </c>
      <c r="B71" s="32">
        <v>7424</v>
      </c>
      <c r="C71" s="34" t="s">
        <v>22920</v>
      </c>
      <c r="D71" s="73"/>
      <c r="E71" s="74"/>
      <c r="F71" s="74"/>
      <c r="G71" s="20"/>
      <c r="K71" s="186"/>
      <c r="L71" s="187"/>
      <c r="M71" s="204"/>
      <c r="N71" s="187"/>
      <c r="O71" s="187"/>
      <c r="Q71" s="21"/>
      <c r="R71" s="53" t="s">
        <v>1237</v>
      </c>
      <c r="S71" s="53"/>
      <c r="T71" s="53"/>
      <c r="U71" s="53"/>
      <c r="V71" s="53"/>
      <c r="W71" s="188"/>
      <c r="X71" s="53"/>
      <c r="Y71" s="53"/>
      <c r="Z71" s="54"/>
      <c r="AA71" s="53"/>
      <c r="AB71" s="53"/>
      <c r="AC71" s="59"/>
      <c r="AD71" s="1091" t="s">
        <v>1229</v>
      </c>
      <c r="AE71" s="1092"/>
      <c r="AF71" s="1092"/>
      <c r="AG71" s="1092"/>
      <c r="AH71" s="1092"/>
      <c r="AI71" s="1093"/>
      <c r="AJ71" s="72" t="s">
        <v>1230</v>
      </c>
      <c r="AK71" s="67"/>
      <c r="AL71" s="67"/>
      <c r="AM71" s="67"/>
      <c r="AN71" s="67"/>
      <c r="AO71" s="67"/>
      <c r="AP71" s="67"/>
      <c r="AQ71" s="67"/>
      <c r="AR71" s="67"/>
      <c r="AS71" s="65" t="s">
        <v>17</v>
      </c>
      <c r="AT71" s="296">
        <v>0.7</v>
      </c>
      <c r="AU71" s="35">
        <f>ROUND(ROUND(ROUND(M69*W72,0)*$AB$12,0)*AT71,0)</f>
        <v>396</v>
      </c>
      <c r="AV71" s="31"/>
    </row>
    <row r="72" spans="1:48" ht="14.25" x14ac:dyDescent="0.15">
      <c r="A72" s="32">
        <v>22</v>
      </c>
      <c r="B72" s="32" t="s">
        <v>3269</v>
      </c>
      <c r="C72" s="34" t="s">
        <v>22921</v>
      </c>
      <c r="D72" s="73"/>
      <c r="E72" s="74"/>
      <c r="F72" s="74"/>
      <c r="G72" s="20"/>
      <c r="K72" s="186"/>
      <c r="L72" s="187"/>
      <c r="M72" s="204"/>
      <c r="N72" s="187"/>
      <c r="O72" s="187"/>
      <c r="Q72" s="21"/>
      <c r="R72" s="71"/>
      <c r="S72" s="71"/>
      <c r="T72" s="71"/>
      <c r="U72" s="71"/>
      <c r="V72" s="26" t="s">
        <v>17</v>
      </c>
      <c r="W72" s="195">
        <v>0.96499999999999997</v>
      </c>
      <c r="X72" s="297"/>
      <c r="Y72" s="71"/>
      <c r="Z72" s="54"/>
      <c r="AA72" s="53"/>
      <c r="AB72" s="53"/>
      <c r="AC72" s="59"/>
      <c r="AD72" s="1094"/>
      <c r="AE72" s="1095"/>
      <c r="AF72" s="1095"/>
      <c r="AG72" s="1095"/>
      <c r="AH72" s="1095"/>
      <c r="AI72" s="1096"/>
      <c r="AJ72" s="223" t="s">
        <v>1233</v>
      </c>
      <c r="AK72" s="107"/>
      <c r="AL72" s="107"/>
      <c r="AM72" s="107"/>
      <c r="AN72" s="107"/>
      <c r="AO72" s="107"/>
      <c r="AP72" s="107"/>
      <c r="AQ72" s="107"/>
      <c r="AR72" s="107"/>
      <c r="AS72" s="44" t="s">
        <v>1678</v>
      </c>
      <c r="AT72" s="296">
        <v>0.5</v>
      </c>
      <c r="AU72" s="35">
        <f>ROUND(ROUND(ROUND(M69*W72,0)*$AB$12,0)*AT72,0)</f>
        <v>283</v>
      </c>
      <c r="AV72" s="31"/>
    </row>
    <row r="73" spans="1:48" ht="14.25" customHeight="1" x14ac:dyDescent="0.15">
      <c r="A73" s="32">
        <v>22</v>
      </c>
      <c r="B73" s="32">
        <v>7425</v>
      </c>
      <c r="C73" s="34" t="s">
        <v>22922</v>
      </c>
      <c r="D73" s="73"/>
      <c r="E73" s="74"/>
      <c r="F73" s="74"/>
      <c r="G73" s="20"/>
      <c r="J73" s="187"/>
      <c r="K73" s="196" t="s">
        <v>1252</v>
      </c>
      <c r="L73" s="197"/>
      <c r="M73" s="301"/>
      <c r="N73" s="197"/>
      <c r="O73" s="197"/>
      <c r="P73" s="197"/>
      <c r="Q73" s="198"/>
      <c r="R73" s="4"/>
      <c r="S73" s="23"/>
      <c r="T73" s="23"/>
      <c r="U73" s="23"/>
      <c r="V73" s="23"/>
      <c r="W73" s="39"/>
      <c r="X73" s="23"/>
      <c r="Y73" s="23"/>
      <c r="Z73" s="168"/>
      <c r="AA73" s="23"/>
      <c r="AB73" s="23"/>
      <c r="AC73" s="300"/>
      <c r="AD73" s="183"/>
      <c r="AE73" s="65"/>
      <c r="AF73" s="65"/>
      <c r="AG73" s="65"/>
      <c r="AH73" s="65"/>
      <c r="AI73" s="65"/>
      <c r="AJ73" s="65"/>
      <c r="AK73" s="65"/>
      <c r="AL73" s="65"/>
      <c r="AM73" s="65"/>
      <c r="AN73" s="65"/>
      <c r="AO73" s="65"/>
      <c r="AP73" s="65"/>
      <c r="AQ73" s="65"/>
      <c r="AR73" s="65"/>
      <c r="AS73" s="184"/>
      <c r="AT73" s="307"/>
      <c r="AU73" s="35">
        <f>ROUND(M75*$AB$12,0)</f>
        <v>1231</v>
      </c>
      <c r="AV73" s="31"/>
    </row>
    <row r="74" spans="1:48" ht="14.25" customHeight="1" x14ac:dyDescent="0.15">
      <c r="A74" s="32">
        <v>22</v>
      </c>
      <c r="B74" s="32">
        <v>7426</v>
      </c>
      <c r="C74" s="34" t="s">
        <v>22923</v>
      </c>
      <c r="D74" s="73"/>
      <c r="E74" s="74"/>
      <c r="F74" s="74"/>
      <c r="G74" s="20"/>
      <c r="J74" s="187"/>
      <c r="K74" s="200"/>
      <c r="L74" s="201"/>
      <c r="M74" s="302"/>
      <c r="N74" s="201"/>
      <c r="O74" s="201"/>
      <c r="P74" s="201"/>
      <c r="Q74" s="202"/>
      <c r="R74" s="187"/>
      <c r="S74" s="53"/>
      <c r="T74" s="53"/>
      <c r="U74" s="53"/>
      <c r="V74" s="53"/>
      <c r="W74" s="188"/>
      <c r="X74" s="53"/>
      <c r="Y74" s="53"/>
      <c r="Z74" s="54"/>
      <c r="AA74" s="53"/>
      <c r="AB74" s="53"/>
      <c r="AC74" s="59"/>
      <c r="AD74" s="1091" t="s">
        <v>1229</v>
      </c>
      <c r="AE74" s="1092"/>
      <c r="AF74" s="1092"/>
      <c r="AG74" s="1092"/>
      <c r="AH74" s="1092"/>
      <c r="AI74" s="1093"/>
      <c r="AJ74" s="67" t="s">
        <v>1230</v>
      </c>
      <c r="AK74" s="67"/>
      <c r="AL74" s="67"/>
      <c r="AM74" s="67"/>
      <c r="AN74" s="67"/>
      <c r="AO74" s="67"/>
      <c r="AP74" s="67"/>
      <c r="AQ74" s="67"/>
      <c r="AR74" s="67"/>
      <c r="AS74" s="65" t="s">
        <v>17</v>
      </c>
      <c r="AT74" s="296">
        <v>0.7</v>
      </c>
      <c r="AU74" s="35">
        <f>ROUND(ROUND(M75*$AB$12,0)*AT74,0)</f>
        <v>862</v>
      </c>
      <c r="AV74" s="31"/>
    </row>
    <row r="75" spans="1:48" ht="14.25" x14ac:dyDescent="0.15">
      <c r="A75" s="32">
        <v>22</v>
      </c>
      <c r="B75" s="32" t="s">
        <v>3273</v>
      </c>
      <c r="C75" s="34" t="s">
        <v>22924</v>
      </c>
      <c r="D75" s="73"/>
      <c r="E75" s="74"/>
      <c r="F75" s="74"/>
      <c r="G75" s="20"/>
      <c r="J75" s="187"/>
      <c r="K75" s="186"/>
      <c r="L75" s="187"/>
      <c r="M75" s="189">
        <f>'7経過的生活介護(基本２)'!L75</f>
        <v>1758</v>
      </c>
      <c r="N75" s="4" t="s">
        <v>21</v>
      </c>
      <c r="O75" s="187"/>
      <c r="P75" s="187"/>
      <c r="Q75" s="21"/>
      <c r="R75" s="187"/>
      <c r="S75" s="53"/>
      <c r="T75" s="53"/>
      <c r="U75" s="53"/>
      <c r="V75" s="53"/>
      <c r="W75" s="188"/>
      <c r="X75" s="53"/>
      <c r="Y75" s="53"/>
      <c r="Z75" s="54"/>
      <c r="AA75" s="53"/>
      <c r="AB75" s="53"/>
      <c r="AC75" s="59"/>
      <c r="AD75" s="1094"/>
      <c r="AE75" s="1095"/>
      <c r="AF75" s="1095"/>
      <c r="AG75" s="1095"/>
      <c r="AH75" s="1095"/>
      <c r="AI75" s="1096"/>
      <c r="AJ75" s="223" t="s">
        <v>1233</v>
      </c>
      <c r="AK75" s="107"/>
      <c r="AL75" s="107"/>
      <c r="AM75" s="107"/>
      <c r="AN75" s="107"/>
      <c r="AO75" s="107"/>
      <c r="AP75" s="107"/>
      <c r="AQ75" s="107"/>
      <c r="AR75" s="107"/>
      <c r="AS75" s="44" t="s">
        <v>1678</v>
      </c>
      <c r="AT75" s="296">
        <v>0.5</v>
      </c>
      <c r="AU75" s="35">
        <f>ROUND(ROUND(M75*$AB$12,0)*AT75,0)</f>
        <v>616</v>
      </c>
      <c r="AV75" s="31"/>
    </row>
    <row r="76" spans="1:48" ht="14.25" x14ac:dyDescent="0.15">
      <c r="A76" s="32">
        <v>22</v>
      </c>
      <c r="B76" s="32">
        <v>7427</v>
      </c>
      <c r="C76" s="34" t="s">
        <v>22925</v>
      </c>
      <c r="D76" s="73"/>
      <c r="E76" s="74"/>
      <c r="F76" s="74"/>
      <c r="G76" s="20"/>
      <c r="J76" s="187"/>
      <c r="K76" s="186"/>
      <c r="L76" s="187"/>
      <c r="M76" s="58"/>
      <c r="P76" s="187"/>
      <c r="Q76" s="21"/>
      <c r="R76" s="67" t="s">
        <v>1235</v>
      </c>
      <c r="S76" s="67"/>
      <c r="T76" s="67"/>
      <c r="U76" s="67"/>
      <c r="V76" s="67"/>
      <c r="W76" s="192"/>
      <c r="X76" s="67"/>
      <c r="Y76" s="67"/>
      <c r="Z76" s="54"/>
      <c r="AA76" s="53"/>
      <c r="AB76" s="53"/>
      <c r="AC76" s="59"/>
      <c r="AD76" s="72"/>
      <c r="AE76" s="67"/>
      <c r="AF76" s="67"/>
      <c r="AG76" s="67"/>
      <c r="AH76" s="67"/>
      <c r="AI76" s="67"/>
      <c r="AJ76" s="67"/>
      <c r="AK76" s="67"/>
      <c r="AL76" s="67"/>
      <c r="AM76" s="67"/>
      <c r="AN76" s="67"/>
      <c r="AO76" s="67"/>
      <c r="AP76" s="67"/>
      <c r="AQ76" s="67"/>
      <c r="AR76" s="67"/>
      <c r="AS76" s="65"/>
      <c r="AT76" s="157"/>
      <c r="AU76" s="35">
        <f>ROUND(ROUND(M75*W78,0)*$AB$12,0)</f>
        <v>1187</v>
      </c>
      <c r="AV76" s="31"/>
    </row>
    <row r="77" spans="1:48" ht="14.25" customHeight="1" x14ac:dyDescent="0.15">
      <c r="A77" s="32">
        <v>22</v>
      </c>
      <c r="B77" s="32">
        <v>7428</v>
      </c>
      <c r="C77" s="34" t="s">
        <v>22926</v>
      </c>
      <c r="D77" s="73"/>
      <c r="E77" s="74"/>
      <c r="F77" s="74"/>
      <c r="G77" s="20"/>
      <c r="J77" s="187"/>
      <c r="K77" s="186"/>
      <c r="L77" s="187"/>
      <c r="M77" s="204"/>
      <c r="N77" s="187"/>
      <c r="O77" s="187"/>
      <c r="P77" s="187"/>
      <c r="Q77" s="21"/>
      <c r="R77" s="53" t="s">
        <v>1237</v>
      </c>
      <c r="S77" s="53"/>
      <c r="T77" s="53"/>
      <c r="U77" s="53"/>
      <c r="V77" s="53"/>
      <c r="W77" s="188"/>
      <c r="X77" s="53"/>
      <c r="Y77" s="53"/>
      <c r="Z77" s="54"/>
      <c r="AA77" s="53"/>
      <c r="AB77" s="53"/>
      <c r="AC77" s="59"/>
      <c r="AD77" s="1091" t="s">
        <v>1229</v>
      </c>
      <c r="AE77" s="1092"/>
      <c r="AF77" s="1092"/>
      <c r="AG77" s="1092"/>
      <c r="AH77" s="1092"/>
      <c r="AI77" s="1093"/>
      <c r="AJ77" s="72" t="s">
        <v>1230</v>
      </c>
      <c r="AK77" s="67"/>
      <c r="AL77" s="67"/>
      <c r="AM77" s="67"/>
      <c r="AN77" s="67"/>
      <c r="AO77" s="67"/>
      <c r="AP77" s="67"/>
      <c r="AQ77" s="67"/>
      <c r="AR77" s="67"/>
      <c r="AS77" s="65" t="s">
        <v>17</v>
      </c>
      <c r="AT77" s="296">
        <v>0.7</v>
      </c>
      <c r="AU77" s="35">
        <f>ROUND(ROUND(ROUND(M75*W78,0)*$AB$12,0)*AT77,0)</f>
        <v>831</v>
      </c>
      <c r="AV77" s="31"/>
    </row>
    <row r="78" spans="1:48" ht="14.25" x14ac:dyDescent="0.15">
      <c r="A78" s="32">
        <v>22</v>
      </c>
      <c r="B78" s="32" t="s">
        <v>3277</v>
      </c>
      <c r="C78" s="34" t="s">
        <v>22927</v>
      </c>
      <c r="D78" s="73"/>
      <c r="E78" s="74"/>
      <c r="F78" s="74"/>
      <c r="G78" s="20"/>
      <c r="J78" s="187"/>
      <c r="K78" s="186"/>
      <c r="L78" s="187"/>
      <c r="M78" s="204"/>
      <c r="N78" s="187"/>
      <c r="O78" s="187"/>
      <c r="P78" s="187"/>
      <c r="Q78" s="21"/>
      <c r="R78" s="71"/>
      <c r="S78" s="71"/>
      <c r="T78" s="71"/>
      <c r="U78" s="71"/>
      <c r="V78" s="26" t="s">
        <v>17</v>
      </c>
      <c r="W78" s="195">
        <v>0.96499999999999997</v>
      </c>
      <c r="X78" s="297"/>
      <c r="Y78" s="71"/>
      <c r="Z78" s="54"/>
      <c r="AA78" s="53"/>
      <c r="AB78" s="53"/>
      <c r="AC78" s="59"/>
      <c r="AD78" s="1094"/>
      <c r="AE78" s="1095"/>
      <c r="AF78" s="1095"/>
      <c r="AG78" s="1095"/>
      <c r="AH78" s="1095"/>
      <c r="AI78" s="1096"/>
      <c r="AJ78" s="223" t="s">
        <v>1233</v>
      </c>
      <c r="AK78" s="107"/>
      <c r="AL78" s="107"/>
      <c r="AM78" s="107"/>
      <c r="AN78" s="107"/>
      <c r="AO78" s="107"/>
      <c r="AP78" s="107"/>
      <c r="AQ78" s="107"/>
      <c r="AR78" s="107"/>
      <c r="AS78" s="44" t="s">
        <v>1678</v>
      </c>
      <c r="AT78" s="296">
        <v>0.5</v>
      </c>
      <c r="AU78" s="35">
        <f>ROUND(ROUND(ROUND(M75*W78,0)*$AB$12,0)*AT78,0)</f>
        <v>594</v>
      </c>
      <c r="AV78" s="31"/>
    </row>
    <row r="79" spans="1:48" ht="14.25" x14ac:dyDescent="0.15">
      <c r="A79" s="32">
        <v>22</v>
      </c>
      <c r="B79" s="32">
        <v>7429</v>
      </c>
      <c r="C79" s="34" t="s">
        <v>22928</v>
      </c>
      <c r="D79" s="73"/>
      <c r="E79" s="74"/>
      <c r="F79" s="74"/>
      <c r="G79" s="20"/>
      <c r="J79" s="187"/>
      <c r="K79" s="47" t="s">
        <v>1261</v>
      </c>
      <c r="L79" s="184"/>
      <c r="M79" s="185"/>
      <c r="N79" s="184"/>
      <c r="O79" s="184"/>
      <c r="P79" s="184"/>
      <c r="Q79" s="41"/>
      <c r="R79" s="4"/>
      <c r="S79" s="23"/>
      <c r="T79" s="23"/>
      <c r="U79" s="23"/>
      <c r="V79" s="23"/>
      <c r="W79" s="39"/>
      <c r="X79" s="23"/>
      <c r="Y79" s="23"/>
      <c r="Z79" s="168"/>
      <c r="AA79" s="23"/>
      <c r="AB79" s="23"/>
      <c r="AC79" s="300"/>
      <c r="AD79" s="183"/>
      <c r="AE79" s="65"/>
      <c r="AF79" s="65"/>
      <c r="AG79" s="65"/>
      <c r="AH79" s="65"/>
      <c r="AI79" s="65"/>
      <c r="AJ79" s="65"/>
      <c r="AK79" s="65"/>
      <c r="AL79" s="65"/>
      <c r="AM79" s="65"/>
      <c r="AN79" s="65"/>
      <c r="AO79" s="65"/>
      <c r="AP79" s="65"/>
      <c r="AQ79" s="65"/>
      <c r="AR79" s="65"/>
      <c r="AS79" s="184"/>
      <c r="AT79" s="307"/>
      <c r="AU79" s="35">
        <f>ROUND(M81*$AB$12,0)</f>
        <v>639</v>
      </c>
      <c r="AV79" s="31"/>
    </row>
    <row r="80" spans="1:48" ht="14.25" customHeight="1" x14ac:dyDescent="0.15">
      <c r="A80" s="32">
        <v>22</v>
      </c>
      <c r="B80" s="32">
        <v>7430</v>
      </c>
      <c r="C80" s="34" t="s">
        <v>22929</v>
      </c>
      <c r="D80" s="73"/>
      <c r="E80" s="74"/>
      <c r="F80" s="74"/>
      <c r="G80" s="20"/>
      <c r="J80" s="187"/>
      <c r="K80" s="186"/>
      <c r="L80" s="187"/>
      <c r="M80" s="204"/>
      <c r="N80" s="187"/>
      <c r="O80" s="187"/>
      <c r="P80" s="187"/>
      <c r="Q80" s="21"/>
      <c r="R80" s="187"/>
      <c r="S80" s="53"/>
      <c r="T80" s="53"/>
      <c r="U80" s="53"/>
      <c r="V80" s="53"/>
      <c r="W80" s="188"/>
      <c r="X80" s="53"/>
      <c r="Y80" s="53"/>
      <c r="Z80" s="54"/>
      <c r="AA80" s="53"/>
      <c r="AB80" s="53"/>
      <c r="AC80" s="59"/>
      <c r="AD80" s="1091" t="s">
        <v>1229</v>
      </c>
      <c r="AE80" s="1092"/>
      <c r="AF80" s="1092"/>
      <c r="AG80" s="1092"/>
      <c r="AH80" s="1092"/>
      <c r="AI80" s="1093"/>
      <c r="AJ80" s="67" t="s">
        <v>1230</v>
      </c>
      <c r="AK80" s="67"/>
      <c r="AL80" s="67"/>
      <c r="AM80" s="67"/>
      <c r="AN80" s="67"/>
      <c r="AO80" s="67"/>
      <c r="AP80" s="67"/>
      <c r="AQ80" s="67"/>
      <c r="AR80" s="67"/>
      <c r="AS80" s="65" t="s">
        <v>17</v>
      </c>
      <c r="AT80" s="296">
        <v>0.7</v>
      </c>
      <c r="AU80" s="35">
        <f>ROUND(ROUND(M81*$AB$12,0)*AT80,0)</f>
        <v>447</v>
      </c>
      <c r="AV80" s="31"/>
    </row>
    <row r="81" spans="1:48" ht="14.25" x14ac:dyDescent="0.15">
      <c r="A81" s="32">
        <v>22</v>
      </c>
      <c r="B81" s="32" t="s">
        <v>3281</v>
      </c>
      <c r="C81" s="34" t="s">
        <v>22930</v>
      </c>
      <c r="D81" s="73"/>
      <c r="E81" s="74"/>
      <c r="F81" s="74"/>
      <c r="G81" s="20"/>
      <c r="J81" s="187"/>
      <c r="K81" s="186"/>
      <c r="L81" s="187"/>
      <c r="M81" s="189">
        <f>'7経過的生活介護(基本２)'!L81</f>
        <v>913</v>
      </c>
      <c r="N81" s="4" t="s">
        <v>21</v>
      </c>
      <c r="O81" s="187"/>
      <c r="P81" s="187"/>
      <c r="Q81" s="21"/>
      <c r="R81" s="187"/>
      <c r="S81" s="53"/>
      <c r="T81" s="53"/>
      <c r="U81" s="53"/>
      <c r="V81" s="53"/>
      <c r="W81" s="188"/>
      <c r="X81" s="53"/>
      <c r="Y81" s="53"/>
      <c r="Z81" s="54"/>
      <c r="AA81" s="53"/>
      <c r="AB81" s="53"/>
      <c r="AC81" s="59"/>
      <c r="AD81" s="1094"/>
      <c r="AE81" s="1095"/>
      <c r="AF81" s="1095"/>
      <c r="AG81" s="1095"/>
      <c r="AH81" s="1095"/>
      <c r="AI81" s="1096"/>
      <c r="AJ81" s="223" t="s">
        <v>1233</v>
      </c>
      <c r="AK81" s="107"/>
      <c r="AL81" s="107"/>
      <c r="AM81" s="107"/>
      <c r="AN81" s="107"/>
      <c r="AO81" s="107"/>
      <c r="AP81" s="107"/>
      <c r="AQ81" s="107"/>
      <c r="AR81" s="107"/>
      <c r="AS81" s="44" t="s">
        <v>1678</v>
      </c>
      <c r="AT81" s="296">
        <v>0.5</v>
      </c>
      <c r="AU81" s="35">
        <f>ROUND(ROUND(M81*$AB$12,0)*AT81,0)</f>
        <v>320</v>
      </c>
      <c r="AV81" s="31"/>
    </row>
    <row r="82" spans="1:48" ht="14.25" x14ac:dyDescent="0.15">
      <c r="A82" s="32">
        <v>22</v>
      </c>
      <c r="B82" s="32">
        <v>7431</v>
      </c>
      <c r="C82" s="34" t="s">
        <v>22931</v>
      </c>
      <c r="D82" s="73"/>
      <c r="E82" s="74"/>
      <c r="F82" s="74"/>
      <c r="G82" s="20"/>
      <c r="J82" s="187"/>
      <c r="K82" s="186"/>
      <c r="L82" s="187"/>
      <c r="M82" s="58"/>
      <c r="P82" s="187"/>
      <c r="Q82" s="21"/>
      <c r="R82" s="67" t="s">
        <v>1235</v>
      </c>
      <c r="S82" s="67"/>
      <c r="T82" s="67"/>
      <c r="U82" s="67"/>
      <c r="V82" s="67"/>
      <c r="W82" s="192"/>
      <c r="X82" s="67"/>
      <c r="Y82" s="67"/>
      <c r="Z82" s="54"/>
      <c r="AA82" s="53"/>
      <c r="AB82" s="53"/>
      <c r="AC82" s="59"/>
      <c r="AD82" s="72"/>
      <c r="AE82" s="67"/>
      <c r="AF82" s="67"/>
      <c r="AG82" s="67"/>
      <c r="AH82" s="67"/>
      <c r="AI82" s="67"/>
      <c r="AJ82" s="67"/>
      <c r="AK82" s="67"/>
      <c r="AL82" s="67"/>
      <c r="AM82" s="67"/>
      <c r="AN82" s="67"/>
      <c r="AO82" s="67"/>
      <c r="AP82" s="67"/>
      <c r="AQ82" s="67"/>
      <c r="AR82" s="67"/>
      <c r="AS82" s="65"/>
      <c r="AT82" s="157"/>
      <c r="AU82" s="35">
        <f>ROUND(ROUND(M81*W84,0)*$AB$12,0)</f>
        <v>617</v>
      </c>
      <c r="AV82" s="31"/>
    </row>
    <row r="83" spans="1:48" ht="14.25" customHeight="1" x14ac:dyDescent="0.15">
      <c r="A83" s="32">
        <v>22</v>
      </c>
      <c r="B83" s="32">
        <v>7432</v>
      </c>
      <c r="C83" s="34" t="s">
        <v>22932</v>
      </c>
      <c r="D83" s="73"/>
      <c r="E83" s="74"/>
      <c r="F83" s="74"/>
      <c r="G83" s="20"/>
      <c r="J83" s="187"/>
      <c r="K83" s="186"/>
      <c r="L83" s="187"/>
      <c r="M83" s="204"/>
      <c r="N83" s="187"/>
      <c r="O83" s="187"/>
      <c r="P83" s="187"/>
      <c r="Q83" s="21"/>
      <c r="R83" s="53" t="s">
        <v>1237</v>
      </c>
      <c r="S83" s="53"/>
      <c r="T83" s="53"/>
      <c r="U83" s="53"/>
      <c r="V83" s="53"/>
      <c r="W83" s="188"/>
      <c r="X83" s="53"/>
      <c r="Y83" s="53"/>
      <c r="Z83" s="54"/>
      <c r="AA83" s="53"/>
      <c r="AB83" s="53"/>
      <c r="AC83" s="59"/>
      <c r="AD83" s="1091" t="s">
        <v>1229</v>
      </c>
      <c r="AE83" s="1092"/>
      <c r="AF83" s="1092"/>
      <c r="AG83" s="1092"/>
      <c r="AH83" s="1092"/>
      <c r="AI83" s="1093"/>
      <c r="AJ83" s="72" t="s">
        <v>1230</v>
      </c>
      <c r="AK83" s="67"/>
      <c r="AL83" s="67"/>
      <c r="AM83" s="67"/>
      <c r="AN83" s="67"/>
      <c r="AO83" s="67"/>
      <c r="AP83" s="67"/>
      <c r="AQ83" s="67"/>
      <c r="AR83" s="67"/>
      <c r="AS83" s="65" t="s">
        <v>17</v>
      </c>
      <c r="AT83" s="296">
        <v>0.7</v>
      </c>
      <c r="AU83" s="35">
        <f>ROUND(ROUND(ROUND(M81*W84,0)*$AB$12,0)*AT83,0)</f>
        <v>432</v>
      </c>
      <c r="AV83" s="31"/>
    </row>
    <row r="84" spans="1:48" ht="14.25" x14ac:dyDescent="0.15">
      <c r="A84" s="32">
        <v>22</v>
      </c>
      <c r="B84" s="32" t="s">
        <v>3285</v>
      </c>
      <c r="C84" s="34" t="s">
        <v>22933</v>
      </c>
      <c r="D84" s="73"/>
      <c r="E84" s="74"/>
      <c r="F84" s="74"/>
      <c r="G84" s="20"/>
      <c r="J84" s="187"/>
      <c r="K84" s="186"/>
      <c r="L84" s="187"/>
      <c r="M84" s="204"/>
      <c r="N84" s="187"/>
      <c r="O84" s="187"/>
      <c r="P84" s="187"/>
      <c r="Q84" s="21"/>
      <c r="R84" s="71"/>
      <c r="S84" s="71"/>
      <c r="T84" s="71"/>
      <c r="U84" s="71"/>
      <c r="V84" s="26" t="s">
        <v>17</v>
      </c>
      <c r="W84" s="195">
        <v>0.96499999999999997</v>
      </c>
      <c r="X84" s="297"/>
      <c r="Y84" s="71"/>
      <c r="Z84" s="54"/>
      <c r="AA84" s="53"/>
      <c r="AB84" s="53"/>
      <c r="AC84" s="59"/>
      <c r="AD84" s="1094"/>
      <c r="AE84" s="1095"/>
      <c r="AF84" s="1095"/>
      <c r="AG84" s="1095"/>
      <c r="AH84" s="1095"/>
      <c r="AI84" s="1096"/>
      <c r="AJ84" s="223" t="s">
        <v>1233</v>
      </c>
      <c r="AK84" s="107"/>
      <c r="AL84" s="107"/>
      <c r="AM84" s="107"/>
      <c r="AN84" s="107"/>
      <c r="AO84" s="107"/>
      <c r="AP84" s="107"/>
      <c r="AQ84" s="107"/>
      <c r="AR84" s="107"/>
      <c r="AS84" s="44" t="s">
        <v>1678</v>
      </c>
      <c r="AT84" s="296">
        <v>0.5</v>
      </c>
      <c r="AU84" s="35">
        <f>ROUND(ROUND(ROUND(M81*W84,0)*$AB$12,0)*AT84,0)</f>
        <v>309</v>
      </c>
      <c r="AV84" s="31"/>
    </row>
    <row r="85" spans="1:48" ht="14.25" customHeight="1" x14ac:dyDescent="0.15">
      <c r="A85" s="32">
        <v>22</v>
      </c>
      <c r="B85" s="32">
        <v>7441</v>
      </c>
      <c r="C85" s="34" t="s">
        <v>22934</v>
      </c>
      <c r="D85" s="73"/>
      <c r="E85" s="74"/>
      <c r="F85" s="74"/>
      <c r="G85" s="1085" t="s">
        <v>1573</v>
      </c>
      <c r="H85" s="1086"/>
      <c r="I85" s="1086"/>
      <c r="J85" s="1087"/>
      <c r="K85" s="196" t="s">
        <v>1242</v>
      </c>
      <c r="L85" s="197"/>
      <c r="M85" s="301"/>
      <c r="N85" s="197"/>
      <c r="O85" s="197"/>
      <c r="P85" s="197"/>
      <c r="Q85" s="198"/>
      <c r="R85" s="4"/>
      <c r="S85" s="23"/>
      <c r="T85" s="23"/>
      <c r="U85" s="23"/>
      <c r="V85" s="23"/>
      <c r="W85" s="39"/>
      <c r="X85" s="23"/>
      <c r="Y85" s="23"/>
      <c r="Z85" s="168"/>
      <c r="AA85" s="23"/>
      <c r="AB85" s="23"/>
      <c r="AC85" s="300"/>
      <c r="AD85" s="183"/>
      <c r="AE85" s="65"/>
      <c r="AF85" s="65"/>
      <c r="AG85" s="65"/>
      <c r="AH85" s="65"/>
      <c r="AI85" s="65"/>
      <c r="AJ85" s="65"/>
      <c r="AK85" s="65"/>
      <c r="AL85" s="65"/>
      <c r="AM85" s="65"/>
      <c r="AN85" s="65"/>
      <c r="AO85" s="65"/>
      <c r="AP85" s="65"/>
      <c r="AQ85" s="65"/>
      <c r="AR85" s="65"/>
      <c r="AS85" s="184"/>
      <c r="AT85" s="307"/>
      <c r="AU85" s="35">
        <f>ROUND(M87*$AB$12,0)</f>
        <v>449</v>
      </c>
      <c r="AV85" s="31"/>
    </row>
    <row r="86" spans="1:48" ht="14.25" customHeight="1" x14ac:dyDescent="0.15">
      <c r="A86" s="32">
        <v>22</v>
      </c>
      <c r="B86" s="32">
        <v>7442</v>
      </c>
      <c r="C86" s="34" t="s">
        <v>22935</v>
      </c>
      <c r="D86" s="73"/>
      <c r="E86" s="74"/>
      <c r="F86" s="74"/>
      <c r="G86" s="1088"/>
      <c r="H86" s="1089"/>
      <c r="I86" s="1089"/>
      <c r="J86" s="1090"/>
      <c r="K86" s="200" t="s">
        <v>2991</v>
      </c>
      <c r="L86" s="201"/>
      <c r="M86" s="302"/>
      <c r="N86" s="201"/>
      <c r="O86" s="201"/>
      <c r="P86" s="201"/>
      <c r="Q86" s="202"/>
      <c r="R86" s="187"/>
      <c r="S86" s="53"/>
      <c r="T86" s="53"/>
      <c r="U86" s="53"/>
      <c r="V86" s="53"/>
      <c r="W86" s="188"/>
      <c r="X86" s="53"/>
      <c r="Y86" s="53"/>
      <c r="Z86" s="54"/>
      <c r="AA86" s="53"/>
      <c r="AB86" s="53"/>
      <c r="AC86" s="59"/>
      <c r="AD86" s="1091" t="s">
        <v>1229</v>
      </c>
      <c r="AE86" s="1092"/>
      <c r="AF86" s="1092"/>
      <c r="AG86" s="1092"/>
      <c r="AH86" s="1092"/>
      <c r="AI86" s="1093"/>
      <c r="AJ86" s="67" t="s">
        <v>1230</v>
      </c>
      <c r="AK86" s="67"/>
      <c r="AL86" s="67"/>
      <c r="AM86" s="67"/>
      <c r="AN86" s="67"/>
      <c r="AO86" s="67"/>
      <c r="AP86" s="67"/>
      <c r="AQ86" s="67"/>
      <c r="AR86" s="67"/>
      <c r="AS86" s="65" t="s">
        <v>17</v>
      </c>
      <c r="AT86" s="296">
        <v>0.7</v>
      </c>
      <c r="AU86" s="35">
        <f>ROUND(ROUND(M87*$AB$12,0)*AT86,0)</f>
        <v>314</v>
      </c>
      <c r="AV86" s="31"/>
    </row>
    <row r="87" spans="1:48" ht="14.25" x14ac:dyDescent="0.15">
      <c r="A87" s="32">
        <v>22</v>
      </c>
      <c r="B87" s="32" t="s">
        <v>3289</v>
      </c>
      <c r="C87" s="34" t="s">
        <v>22936</v>
      </c>
      <c r="D87" s="73"/>
      <c r="E87" s="74"/>
      <c r="F87" s="74"/>
      <c r="G87" s="1088"/>
      <c r="H87" s="1089"/>
      <c r="I87" s="1089"/>
      <c r="J87" s="1090"/>
      <c r="K87" s="20"/>
      <c r="M87" s="189">
        <f>'7経過的生活介護(基本２)'!L87</f>
        <v>641</v>
      </c>
      <c r="N87" s="4" t="s">
        <v>21</v>
      </c>
      <c r="Q87" s="21"/>
      <c r="R87" s="187"/>
      <c r="S87" s="53"/>
      <c r="T87" s="53"/>
      <c r="U87" s="53"/>
      <c r="V87" s="53"/>
      <c r="W87" s="188"/>
      <c r="X87" s="53"/>
      <c r="Y87" s="53"/>
      <c r="Z87" s="54"/>
      <c r="AA87" s="53"/>
      <c r="AB87" s="53"/>
      <c r="AC87" s="59"/>
      <c r="AD87" s="1094"/>
      <c r="AE87" s="1095"/>
      <c r="AF87" s="1095"/>
      <c r="AG87" s="1095"/>
      <c r="AH87" s="1095"/>
      <c r="AI87" s="1096"/>
      <c r="AJ87" s="223" t="s">
        <v>1233</v>
      </c>
      <c r="AK87" s="107"/>
      <c r="AL87" s="107"/>
      <c r="AM87" s="107"/>
      <c r="AN87" s="107"/>
      <c r="AO87" s="107"/>
      <c r="AP87" s="107"/>
      <c r="AQ87" s="107"/>
      <c r="AR87" s="107"/>
      <c r="AS87" s="44" t="s">
        <v>1678</v>
      </c>
      <c r="AT87" s="296">
        <v>0.5</v>
      </c>
      <c r="AU87" s="35">
        <f>ROUND(ROUND(M87*$AB$12,0)*AT87,0)</f>
        <v>225</v>
      </c>
      <c r="AV87" s="31"/>
    </row>
    <row r="88" spans="1:48" ht="14.25" x14ac:dyDescent="0.15">
      <c r="A88" s="32">
        <v>22</v>
      </c>
      <c r="B88" s="32">
        <v>7443</v>
      </c>
      <c r="C88" s="34" t="s">
        <v>22937</v>
      </c>
      <c r="D88" s="73"/>
      <c r="E88" s="74"/>
      <c r="F88" s="74"/>
      <c r="G88" s="73"/>
      <c r="H88" s="74"/>
      <c r="I88" s="74"/>
      <c r="J88" s="75"/>
      <c r="K88" s="20"/>
      <c r="M88" s="58"/>
      <c r="Q88" s="21"/>
      <c r="R88" s="67" t="s">
        <v>1235</v>
      </c>
      <c r="S88" s="67"/>
      <c r="T88" s="67"/>
      <c r="U88" s="67"/>
      <c r="V88" s="67"/>
      <c r="W88" s="192"/>
      <c r="X88" s="67"/>
      <c r="Y88" s="67"/>
      <c r="Z88" s="54"/>
      <c r="AA88" s="53"/>
      <c r="AB88" s="53"/>
      <c r="AC88" s="59"/>
      <c r="AD88" s="72"/>
      <c r="AE88" s="67"/>
      <c r="AF88" s="67"/>
      <c r="AG88" s="67"/>
      <c r="AH88" s="67"/>
      <c r="AI88" s="67"/>
      <c r="AJ88" s="67"/>
      <c r="AK88" s="67"/>
      <c r="AL88" s="67"/>
      <c r="AM88" s="67"/>
      <c r="AN88" s="67"/>
      <c r="AO88" s="67"/>
      <c r="AP88" s="67"/>
      <c r="AQ88" s="67"/>
      <c r="AR88" s="67"/>
      <c r="AS88" s="65"/>
      <c r="AT88" s="157"/>
      <c r="AU88" s="35">
        <f>ROUND(ROUND(M87*W90,0)*$AB$12,0)</f>
        <v>433</v>
      </c>
      <c r="AV88" s="31"/>
    </row>
    <row r="89" spans="1:48" ht="14.25" customHeight="1" x14ac:dyDescent="0.15">
      <c r="A89" s="32">
        <v>22</v>
      </c>
      <c r="B89" s="32">
        <v>7444</v>
      </c>
      <c r="C89" s="34" t="s">
        <v>22938</v>
      </c>
      <c r="D89" s="73"/>
      <c r="E89" s="74"/>
      <c r="F89" s="74"/>
      <c r="G89" s="20"/>
      <c r="K89" s="186"/>
      <c r="L89" s="187"/>
      <c r="M89" s="204"/>
      <c r="N89" s="187"/>
      <c r="O89" s="187"/>
      <c r="Q89" s="21"/>
      <c r="R89" s="53" t="s">
        <v>1237</v>
      </c>
      <c r="S89" s="53"/>
      <c r="T89" s="53"/>
      <c r="U89" s="53"/>
      <c r="V89" s="53"/>
      <c r="W89" s="188"/>
      <c r="X89" s="53"/>
      <c r="Y89" s="53"/>
      <c r="Z89" s="54"/>
      <c r="AA89" s="53"/>
      <c r="AB89" s="53"/>
      <c r="AC89" s="59"/>
      <c r="AD89" s="1091" t="s">
        <v>1229</v>
      </c>
      <c r="AE89" s="1092"/>
      <c r="AF89" s="1092"/>
      <c r="AG89" s="1092"/>
      <c r="AH89" s="1092"/>
      <c r="AI89" s="1093"/>
      <c r="AJ89" s="72" t="s">
        <v>1230</v>
      </c>
      <c r="AK89" s="67"/>
      <c r="AL89" s="67"/>
      <c r="AM89" s="67"/>
      <c r="AN89" s="67"/>
      <c r="AO89" s="67"/>
      <c r="AP89" s="67"/>
      <c r="AQ89" s="67"/>
      <c r="AR89" s="67"/>
      <c r="AS89" s="65" t="s">
        <v>17</v>
      </c>
      <c r="AT89" s="296">
        <v>0.7</v>
      </c>
      <c r="AU89" s="35">
        <f>ROUND(ROUND(ROUND(M87*W90,0)*$AB$12,0)*AT89,0)</f>
        <v>303</v>
      </c>
      <c r="AV89" s="31"/>
    </row>
    <row r="90" spans="1:48" ht="14.25" x14ac:dyDescent="0.15">
      <c r="A90" s="32">
        <v>22</v>
      </c>
      <c r="B90" s="32" t="s">
        <v>3293</v>
      </c>
      <c r="C90" s="34" t="s">
        <v>22939</v>
      </c>
      <c r="D90" s="73"/>
      <c r="E90" s="74"/>
      <c r="F90" s="74"/>
      <c r="G90" s="20"/>
      <c r="K90" s="186"/>
      <c r="L90" s="187"/>
      <c r="M90" s="204"/>
      <c r="N90" s="187"/>
      <c r="O90" s="187"/>
      <c r="Q90" s="21"/>
      <c r="R90" s="71"/>
      <c r="S90" s="71"/>
      <c r="T90" s="71"/>
      <c r="U90" s="71"/>
      <c r="V90" s="26" t="s">
        <v>17</v>
      </c>
      <c r="W90" s="195">
        <v>0.96499999999999997</v>
      </c>
      <c r="X90" s="297"/>
      <c r="Y90" s="71"/>
      <c r="Z90" s="54"/>
      <c r="AA90" s="53"/>
      <c r="AB90" s="53"/>
      <c r="AC90" s="59"/>
      <c r="AD90" s="1094"/>
      <c r="AE90" s="1095"/>
      <c r="AF90" s="1095"/>
      <c r="AG90" s="1095"/>
      <c r="AH90" s="1095"/>
      <c r="AI90" s="1096"/>
      <c r="AJ90" s="223" t="s">
        <v>1233</v>
      </c>
      <c r="AK90" s="107"/>
      <c r="AL90" s="107"/>
      <c r="AM90" s="107"/>
      <c r="AN90" s="107"/>
      <c r="AO90" s="107"/>
      <c r="AP90" s="107"/>
      <c r="AQ90" s="107"/>
      <c r="AR90" s="107"/>
      <c r="AS90" s="44" t="s">
        <v>1678</v>
      </c>
      <c r="AT90" s="296">
        <v>0.5</v>
      </c>
      <c r="AU90" s="35">
        <f>ROUND(ROUND(ROUND(M87*W90,0)*$AB$12,0)*AT90,0)</f>
        <v>217</v>
      </c>
      <c r="AV90" s="31"/>
    </row>
    <row r="91" spans="1:48" ht="14.25" customHeight="1" x14ac:dyDescent="0.15">
      <c r="A91" s="32">
        <v>22</v>
      </c>
      <c r="B91" s="32">
        <v>7445</v>
      </c>
      <c r="C91" s="34" t="s">
        <v>22940</v>
      </c>
      <c r="D91" s="73"/>
      <c r="E91" s="74"/>
      <c r="F91" s="74"/>
      <c r="G91" s="20"/>
      <c r="J91" s="187"/>
      <c r="K91" s="196" t="s">
        <v>1252</v>
      </c>
      <c r="L91" s="197"/>
      <c r="M91" s="301"/>
      <c r="N91" s="197"/>
      <c r="O91" s="197"/>
      <c r="P91" s="197"/>
      <c r="Q91" s="198"/>
      <c r="R91" s="4"/>
      <c r="S91" s="23"/>
      <c r="T91" s="23"/>
      <c r="U91" s="23"/>
      <c r="V91" s="23"/>
      <c r="W91" s="39"/>
      <c r="X91" s="23"/>
      <c r="Y91" s="23"/>
      <c r="Z91" s="168"/>
      <c r="AA91" s="23"/>
      <c r="AB91" s="23"/>
      <c r="AC91" s="300"/>
      <c r="AD91" s="183"/>
      <c r="AE91" s="65"/>
      <c r="AF91" s="65"/>
      <c r="AG91" s="65"/>
      <c r="AH91" s="65"/>
      <c r="AI91" s="65"/>
      <c r="AJ91" s="65"/>
      <c r="AK91" s="65"/>
      <c r="AL91" s="65"/>
      <c r="AM91" s="65"/>
      <c r="AN91" s="65"/>
      <c r="AO91" s="65"/>
      <c r="AP91" s="65"/>
      <c r="AQ91" s="65"/>
      <c r="AR91" s="65"/>
      <c r="AS91" s="184"/>
      <c r="AT91" s="307"/>
      <c r="AU91" s="35">
        <f>ROUND(M93*$AB$12,0)</f>
        <v>880</v>
      </c>
      <c r="AV91" s="31"/>
    </row>
    <row r="92" spans="1:48" ht="14.25" customHeight="1" x14ac:dyDescent="0.15">
      <c r="A92" s="32">
        <v>22</v>
      </c>
      <c r="B92" s="32">
        <v>7446</v>
      </c>
      <c r="C92" s="34" t="s">
        <v>22941</v>
      </c>
      <c r="D92" s="73"/>
      <c r="E92" s="74"/>
      <c r="F92" s="74"/>
      <c r="G92" s="20"/>
      <c r="J92" s="187"/>
      <c r="K92" s="200"/>
      <c r="L92" s="201"/>
      <c r="M92" s="302"/>
      <c r="N92" s="201"/>
      <c r="O92" s="201"/>
      <c r="P92" s="201"/>
      <c r="Q92" s="202"/>
      <c r="R92" s="187"/>
      <c r="S92" s="53"/>
      <c r="T92" s="53"/>
      <c r="U92" s="53"/>
      <c r="V92" s="53"/>
      <c r="W92" s="188"/>
      <c r="X92" s="53"/>
      <c r="Y92" s="53"/>
      <c r="Z92" s="54"/>
      <c r="AA92" s="53"/>
      <c r="AB92" s="53"/>
      <c r="AC92" s="59"/>
      <c r="AD92" s="1091" t="s">
        <v>1229</v>
      </c>
      <c r="AE92" s="1092"/>
      <c r="AF92" s="1092"/>
      <c r="AG92" s="1092"/>
      <c r="AH92" s="1092"/>
      <c r="AI92" s="1093"/>
      <c r="AJ92" s="67" t="s">
        <v>1230</v>
      </c>
      <c r="AK92" s="67"/>
      <c r="AL92" s="67"/>
      <c r="AM92" s="67"/>
      <c r="AN92" s="67"/>
      <c r="AO92" s="67"/>
      <c r="AP92" s="67"/>
      <c r="AQ92" s="67"/>
      <c r="AR92" s="67"/>
      <c r="AS92" s="65" t="s">
        <v>17</v>
      </c>
      <c r="AT92" s="296">
        <v>0.7</v>
      </c>
      <c r="AU92" s="35">
        <f>ROUND(ROUND(M93*$AB$12,0)*AT92,0)</f>
        <v>616</v>
      </c>
      <c r="AV92" s="31"/>
    </row>
    <row r="93" spans="1:48" ht="14.25" x14ac:dyDescent="0.15">
      <c r="A93" s="32">
        <v>22</v>
      </c>
      <c r="B93" s="32" t="s">
        <v>3297</v>
      </c>
      <c r="C93" s="34" t="s">
        <v>22942</v>
      </c>
      <c r="D93" s="73"/>
      <c r="E93" s="74"/>
      <c r="F93" s="74"/>
      <c r="G93" s="20"/>
      <c r="J93" s="187"/>
      <c r="K93" s="186"/>
      <c r="L93" s="187"/>
      <c r="M93" s="189">
        <f>'7経過的生活介護(基本２)'!L93</f>
        <v>1257</v>
      </c>
      <c r="N93" s="4" t="s">
        <v>21</v>
      </c>
      <c r="O93" s="187"/>
      <c r="P93" s="187"/>
      <c r="Q93" s="21"/>
      <c r="R93" s="187"/>
      <c r="S93" s="53"/>
      <c r="T93" s="53"/>
      <c r="U93" s="53"/>
      <c r="V93" s="53"/>
      <c r="W93" s="188"/>
      <c r="X93" s="53"/>
      <c r="Y93" s="53"/>
      <c r="Z93" s="54"/>
      <c r="AA93" s="53"/>
      <c r="AB93" s="53"/>
      <c r="AC93" s="59"/>
      <c r="AD93" s="1094"/>
      <c r="AE93" s="1095"/>
      <c r="AF93" s="1095"/>
      <c r="AG93" s="1095"/>
      <c r="AH93" s="1095"/>
      <c r="AI93" s="1096"/>
      <c r="AJ93" s="223" t="s">
        <v>1233</v>
      </c>
      <c r="AK93" s="107"/>
      <c r="AL93" s="107"/>
      <c r="AM93" s="107"/>
      <c r="AN93" s="107"/>
      <c r="AO93" s="107"/>
      <c r="AP93" s="107"/>
      <c r="AQ93" s="107"/>
      <c r="AR93" s="107"/>
      <c r="AS93" s="44" t="s">
        <v>1678</v>
      </c>
      <c r="AT93" s="296">
        <v>0.5</v>
      </c>
      <c r="AU93" s="35">
        <f>ROUND(ROUND(M93*$AB$12,0)*AT93,0)</f>
        <v>440</v>
      </c>
      <c r="AV93" s="31"/>
    </row>
    <row r="94" spans="1:48" ht="14.25" x14ac:dyDescent="0.15">
      <c r="A94" s="32">
        <v>22</v>
      </c>
      <c r="B94" s="32">
        <v>7447</v>
      </c>
      <c r="C94" s="34" t="s">
        <v>22943</v>
      </c>
      <c r="D94" s="73"/>
      <c r="E94" s="74"/>
      <c r="F94" s="74"/>
      <c r="G94" s="20"/>
      <c r="J94" s="187"/>
      <c r="K94" s="186"/>
      <c r="L94" s="187"/>
      <c r="M94" s="58"/>
      <c r="P94" s="187"/>
      <c r="Q94" s="21"/>
      <c r="R94" s="67" t="s">
        <v>1235</v>
      </c>
      <c r="S94" s="67"/>
      <c r="T94" s="67"/>
      <c r="U94" s="67"/>
      <c r="V94" s="67"/>
      <c r="W94" s="192"/>
      <c r="X94" s="67"/>
      <c r="Y94" s="67"/>
      <c r="Z94" s="54"/>
      <c r="AA94" s="53"/>
      <c r="AB94" s="53"/>
      <c r="AC94" s="59"/>
      <c r="AD94" s="72"/>
      <c r="AE94" s="67"/>
      <c r="AF94" s="67"/>
      <c r="AG94" s="67"/>
      <c r="AH94" s="67"/>
      <c r="AI94" s="67"/>
      <c r="AJ94" s="67"/>
      <c r="AK94" s="67"/>
      <c r="AL94" s="67"/>
      <c r="AM94" s="67"/>
      <c r="AN94" s="67"/>
      <c r="AO94" s="67"/>
      <c r="AP94" s="67"/>
      <c r="AQ94" s="67"/>
      <c r="AR94" s="67"/>
      <c r="AS94" s="65"/>
      <c r="AT94" s="157"/>
      <c r="AU94" s="35">
        <f>ROUND(ROUND(M93*W96,0)*$AB$12,0)</f>
        <v>849</v>
      </c>
      <c r="AV94" s="31"/>
    </row>
    <row r="95" spans="1:48" ht="14.25" customHeight="1" x14ac:dyDescent="0.15">
      <c r="A95" s="32">
        <v>22</v>
      </c>
      <c r="B95" s="32">
        <v>7448</v>
      </c>
      <c r="C95" s="34" t="s">
        <v>22944</v>
      </c>
      <c r="D95" s="73"/>
      <c r="E95" s="74"/>
      <c r="F95" s="74"/>
      <c r="G95" s="20"/>
      <c r="J95" s="187"/>
      <c r="K95" s="186"/>
      <c r="L95" s="187"/>
      <c r="M95" s="204"/>
      <c r="N95" s="187"/>
      <c r="O95" s="187"/>
      <c r="P95" s="187"/>
      <c r="Q95" s="21"/>
      <c r="R95" s="53" t="s">
        <v>1237</v>
      </c>
      <c r="S95" s="53"/>
      <c r="T95" s="53"/>
      <c r="U95" s="53"/>
      <c r="V95" s="53"/>
      <c r="W95" s="188"/>
      <c r="X95" s="53"/>
      <c r="Y95" s="53"/>
      <c r="Z95" s="54"/>
      <c r="AA95" s="53"/>
      <c r="AB95" s="53"/>
      <c r="AC95" s="59"/>
      <c r="AD95" s="1091" t="s">
        <v>1229</v>
      </c>
      <c r="AE95" s="1092"/>
      <c r="AF95" s="1092"/>
      <c r="AG95" s="1092"/>
      <c r="AH95" s="1092"/>
      <c r="AI95" s="1093"/>
      <c r="AJ95" s="72" t="s">
        <v>1230</v>
      </c>
      <c r="AK95" s="67"/>
      <c r="AL95" s="67"/>
      <c r="AM95" s="67"/>
      <c r="AN95" s="67"/>
      <c r="AO95" s="67"/>
      <c r="AP95" s="67"/>
      <c r="AQ95" s="67"/>
      <c r="AR95" s="67"/>
      <c r="AS95" s="65" t="s">
        <v>17</v>
      </c>
      <c r="AT95" s="296">
        <v>0.7</v>
      </c>
      <c r="AU95" s="35">
        <f>ROUND(ROUND(ROUND(M93*W96,0)*$AB$12,0)*AT95,0)</f>
        <v>594</v>
      </c>
      <c r="AV95" s="31"/>
    </row>
    <row r="96" spans="1:48" ht="14.25" x14ac:dyDescent="0.15">
      <c r="A96" s="32">
        <v>22</v>
      </c>
      <c r="B96" s="32" t="s">
        <v>3301</v>
      </c>
      <c r="C96" s="34" t="s">
        <v>22945</v>
      </c>
      <c r="D96" s="73"/>
      <c r="E96" s="74"/>
      <c r="F96" s="74"/>
      <c r="G96" s="20"/>
      <c r="J96" s="187"/>
      <c r="K96" s="186"/>
      <c r="L96" s="187"/>
      <c r="M96" s="204"/>
      <c r="N96" s="187"/>
      <c r="O96" s="187"/>
      <c r="P96" s="187"/>
      <c r="Q96" s="21"/>
      <c r="R96" s="71"/>
      <c r="S96" s="71"/>
      <c r="T96" s="71"/>
      <c r="U96" s="71"/>
      <c r="V96" s="26" t="s">
        <v>17</v>
      </c>
      <c r="W96" s="195">
        <v>0.96499999999999997</v>
      </c>
      <c r="X96" s="297"/>
      <c r="Y96" s="71"/>
      <c r="Z96" s="54"/>
      <c r="AA96" s="53"/>
      <c r="AB96" s="53"/>
      <c r="AC96" s="59"/>
      <c r="AD96" s="1094"/>
      <c r="AE96" s="1095"/>
      <c r="AF96" s="1095"/>
      <c r="AG96" s="1095"/>
      <c r="AH96" s="1095"/>
      <c r="AI96" s="1096"/>
      <c r="AJ96" s="223" t="s">
        <v>1233</v>
      </c>
      <c r="AK96" s="107"/>
      <c r="AL96" s="107"/>
      <c r="AM96" s="107"/>
      <c r="AN96" s="107"/>
      <c r="AO96" s="107"/>
      <c r="AP96" s="107"/>
      <c r="AQ96" s="107"/>
      <c r="AR96" s="107"/>
      <c r="AS96" s="44" t="s">
        <v>1678</v>
      </c>
      <c r="AT96" s="296">
        <v>0.5</v>
      </c>
      <c r="AU96" s="35">
        <f>ROUND(ROUND(ROUND(M93*W96,0)*$AB$12,0)*AT96,0)</f>
        <v>425</v>
      </c>
      <c r="AV96" s="31"/>
    </row>
    <row r="97" spans="1:48" ht="14.25" x14ac:dyDescent="0.15">
      <c r="A97" s="32">
        <v>22</v>
      </c>
      <c r="B97" s="32">
        <v>7449</v>
      </c>
      <c r="C97" s="34" t="s">
        <v>22946</v>
      </c>
      <c r="D97" s="73"/>
      <c r="E97" s="74"/>
      <c r="F97" s="74"/>
      <c r="G97" s="20"/>
      <c r="J97" s="187"/>
      <c r="K97" s="196" t="s">
        <v>1261</v>
      </c>
      <c r="L97" s="197"/>
      <c r="M97" s="301"/>
      <c r="N97" s="197"/>
      <c r="O97" s="197"/>
      <c r="P97" s="197"/>
      <c r="Q97" s="198"/>
      <c r="R97" s="4"/>
      <c r="S97" s="23"/>
      <c r="T97" s="23"/>
      <c r="U97" s="23"/>
      <c r="V97" s="23"/>
      <c r="W97" s="39"/>
      <c r="X97" s="23"/>
      <c r="Y97" s="23"/>
      <c r="Z97" s="168"/>
      <c r="AA97" s="23"/>
      <c r="AB97" s="23"/>
      <c r="AC97" s="300"/>
      <c r="AD97" s="183"/>
      <c r="AE97" s="65"/>
      <c r="AF97" s="65"/>
      <c r="AG97" s="65"/>
      <c r="AH97" s="65"/>
      <c r="AI97" s="65"/>
      <c r="AJ97" s="65"/>
      <c r="AK97" s="65"/>
      <c r="AL97" s="65"/>
      <c r="AM97" s="65"/>
      <c r="AN97" s="65"/>
      <c r="AO97" s="65"/>
      <c r="AP97" s="65"/>
      <c r="AQ97" s="65"/>
      <c r="AR97" s="65"/>
      <c r="AS97" s="184"/>
      <c r="AT97" s="307"/>
      <c r="AU97" s="35">
        <f>ROUND(M99*$AB$12,0)</f>
        <v>582</v>
      </c>
      <c r="AV97" s="31"/>
    </row>
    <row r="98" spans="1:48" ht="14.25" customHeight="1" x14ac:dyDescent="0.15">
      <c r="A98" s="32">
        <v>22</v>
      </c>
      <c r="B98" s="32">
        <v>7450</v>
      </c>
      <c r="C98" s="34" t="s">
        <v>22947</v>
      </c>
      <c r="D98" s="73"/>
      <c r="E98" s="74"/>
      <c r="F98" s="74"/>
      <c r="G98" s="20"/>
      <c r="J98" s="187"/>
      <c r="K98" s="200"/>
      <c r="L98" s="201"/>
      <c r="M98" s="302"/>
      <c r="N98" s="201"/>
      <c r="O98" s="201"/>
      <c r="P98" s="201"/>
      <c r="Q98" s="202"/>
      <c r="R98" s="187"/>
      <c r="S98" s="53"/>
      <c r="T98" s="53"/>
      <c r="U98" s="53"/>
      <c r="V98" s="53"/>
      <c r="W98" s="188"/>
      <c r="X98" s="53"/>
      <c r="Y98" s="53"/>
      <c r="Z98" s="54"/>
      <c r="AA98" s="53"/>
      <c r="AB98" s="53"/>
      <c r="AC98" s="59"/>
      <c r="AD98" s="1091" t="s">
        <v>1229</v>
      </c>
      <c r="AE98" s="1092"/>
      <c r="AF98" s="1092"/>
      <c r="AG98" s="1092"/>
      <c r="AH98" s="1092"/>
      <c r="AI98" s="1093"/>
      <c r="AJ98" s="67" t="s">
        <v>1230</v>
      </c>
      <c r="AK98" s="67"/>
      <c r="AL98" s="67"/>
      <c r="AM98" s="67"/>
      <c r="AN98" s="67"/>
      <c r="AO98" s="67"/>
      <c r="AP98" s="67"/>
      <c r="AQ98" s="67"/>
      <c r="AR98" s="67"/>
      <c r="AS98" s="65" t="s">
        <v>17</v>
      </c>
      <c r="AT98" s="296">
        <v>0.7</v>
      </c>
      <c r="AU98" s="35">
        <f>ROUND(ROUND(M99*$AB$12,0)*AT98,0)</f>
        <v>407</v>
      </c>
      <c r="AV98" s="31"/>
    </row>
    <row r="99" spans="1:48" ht="14.25" x14ac:dyDescent="0.15">
      <c r="A99" s="32">
        <v>22</v>
      </c>
      <c r="B99" s="32" t="s">
        <v>3305</v>
      </c>
      <c r="C99" s="34" t="s">
        <v>22948</v>
      </c>
      <c r="D99" s="73"/>
      <c r="E99" s="74"/>
      <c r="F99" s="74"/>
      <c r="G99" s="20"/>
      <c r="J99" s="187"/>
      <c r="K99" s="186"/>
      <c r="L99" s="187"/>
      <c r="M99" s="189">
        <f>'7経過的生活介護(基本２)'!L99</f>
        <v>832</v>
      </c>
      <c r="N99" s="4" t="s">
        <v>21</v>
      </c>
      <c r="O99" s="187"/>
      <c r="P99" s="187"/>
      <c r="Q99" s="21"/>
      <c r="R99" s="187"/>
      <c r="S99" s="53"/>
      <c r="T99" s="53"/>
      <c r="U99" s="53"/>
      <c r="V99" s="53"/>
      <c r="W99" s="188"/>
      <c r="X99" s="53"/>
      <c r="Y99" s="53"/>
      <c r="Z99" s="54"/>
      <c r="AA99" s="53"/>
      <c r="AB99" s="53"/>
      <c r="AC99" s="59"/>
      <c r="AD99" s="1094"/>
      <c r="AE99" s="1095"/>
      <c r="AF99" s="1095"/>
      <c r="AG99" s="1095"/>
      <c r="AH99" s="1095"/>
      <c r="AI99" s="1096"/>
      <c r="AJ99" s="223" t="s">
        <v>1233</v>
      </c>
      <c r="AK99" s="107"/>
      <c r="AL99" s="107"/>
      <c r="AM99" s="107"/>
      <c r="AN99" s="107"/>
      <c r="AO99" s="107"/>
      <c r="AP99" s="107"/>
      <c r="AQ99" s="107"/>
      <c r="AR99" s="107"/>
      <c r="AS99" s="44" t="s">
        <v>1678</v>
      </c>
      <c r="AT99" s="296">
        <v>0.5</v>
      </c>
      <c r="AU99" s="35">
        <f>ROUND(ROUND(M99*$AB$12,0)*AT99,0)</f>
        <v>291</v>
      </c>
      <c r="AV99" s="31"/>
    </row>
    <row r="100" spans="1:48" ht="14.25" x14ac:dyDescent="0.15">
      <c r="A100" s="32">
        <v>22</v>
      </c>
      <c r="B100" s="32">
        <v>7451</v>
      </c>
      <c r="C100" s="34" t="s">
        <v>22949</v>
      </c>
      <c r="D100" s="73"/>
      <c r="E100" s="74"/>
      <c r="F100" s="74"/>
      <c r="G100" s="20"/>
      <c r="J100" s="187"/>
      <c r="K100" s="186"/>
      <c r="L100" s="187"/>
      <c r="M100" s="58"/>
      <c r="P100" s="187"/>
      <c r="Q100" s="21"/>
      <c r="R100" s="67" t="s">
        <v>1235</v>
      </c>
      <c r="S100" s="67"/>
      <c r="T100" s="67"/>
      <c r="U100" s="67"/>
      <c r="V100" s="67"/>
      <c r="W100" s="192"/>
      <c r="X100" s="67"/>
      <c r="Y100" s="67"/>
      <c r="Z100" s="54"/>
      <c r="AA100" s="53"/>
      <c r="AB100" s="53"/>
      <c r="AC100" s="59"/>
      <c r="AD100" s="72"/>
      <c r="AE100" s="67"/>
      <c r="AF100" s="67"/>
      <c r="AG100" s="67"/>
      <c r="AH100" s="67"/>
      <c r="AI100" s="67"/>
      <c r="AJ100" s="67"/>
      <c r="AK100" s="67"/>
      <c r="AL100" s="67"/>
      <c r="AM100" s="67"/>
      <c r="AN100" s="67"/>
      <c r="AO100" s="67"/>
      <c r="AP100" s="67"/>
      <c r="AQ100" s="67"/>
      <c r="AR100" s="67"/>
      <c r="AS100" s="65"/>
      <c r="AT100" s="157"/>
      <c r="AU100" s="35">
        <f>ROUND(ROUND(M99*W102,0)*$AB$12,0)</f>
        <v>562</v>
      </c>
      <c r="AV100" s="31"/>
    </row>
    <row r="101" spans="1:48" ht="14.25" customHeight="1" x14ac:dyDescent="0.15">
      <c r="A101" s="32">
        <v>22</v>
      </c>
      <c r="B101" s="32">
        <v>7452</v>
      </c>
      <c r="C101" s="34" t="s">
        <v>22950</v>
      </c>
      <c r="D101" s="73"/>
      <c r="E101" s="74"/>
      <c r="F101" s="74"/>
      <c r="G101" s="20"/>
      <c r="J101" s="187"/>
      <c r="K101" s="186"/>
      <c r="L101" s="187"/>
      <c r="M101" s="204"/>
      <c r="N101" s="187"/>
      <c r="O101" s="187"/>
      <c r="P101" s="187"/>
      <c r="Q101" s="21"/>
      <c r="R101" s="53" t="s">
        <v>1237</v>
      </c>
      <c r="S101" s="53"/>
      <c r="T101" s="53"/>
      <c r="U101" s="53"/>
      <c r="V101" s="53"/>
      <c r="W101" s="188"/>
      <c r="X101" s="53"/>
      <c r="Y101" s="53"/>
      <c r="Z101" s="54"/>
      <c r="AA101" s="53"/>
      <c r="AB101" s="53"/>
      <c r="AC101" s="59"/>
      <c r="AD101" s="1091" t="s">
        <v>1229</v>
      </c>
      <c r="AE101" s="1092"/>
      <c r="AF101" s="1092"/>
      <c r="AG101" s="1092"/>
      <c r="AH101" s="1092"/>
      <c r="AI101" s="1093"/>
      <c r="AJ101" s="72" t="s">
        <v>1230</v>
      </c>
      <c r="AK101" s="67"/>
      <c r="AL101" s="67"/>
      <c r="AM101" s="67"/>
      <c r="AN101" s="67"/>
      <c r="AO101" s="67"/>
      <c r="AP101" s="67"/>
      <c r="AQ101" s="67"/>
      <c r="AR101" s="67"/>
      <c r="AS101" s="65" t="s">
        <v>17</v>
      </c>
      <c r="AT101" s="296">
        <v>0.7</v>
      </c>
      <c r="AU101" s="35">
        <f>ROUND(ROUND(ROUND(M99*W102,0)*$AB$12,0)*AT101,0)</f>
        <v>393</v>
      </c>
      <c r="AV101" s="31"/>
    </row>
    <row r="102" spans="1:48" ht="14.25" x14ac:dyDescent="0.15">
      <c r="A102" s="32">
        <v>22</v>
      </c>
      <c r="B102" s="32" t="s">
        <v>3309</v>
      </c>
      <c r="C102" s="34" t="s">
        <v>22951</v>
      </c>
      <c r="D102" s="73"/>
      <c r="E102" s="74"/>
      <c r="F102" s="74"/>
      <c r="G102" s="20"/>
      <c r="J102" s="187"/>
      <c r="K102" s="186"/>
      <c r="L102" s="187"/>
      <c r="M102" s="204"/>
      <c r="N102" s="187"/>
      <c r="O102" s="187"/>
      <c r="P102" s="187"/>
      <c r="Q102" s="21"/>
      <c r="R102" s="71"/>
      <c r="S102" s="71"/>
      <c r="T102" s="71"/>
      <c r="U102" s="71"/>
      <c r="V102" s="26" t="s">
        <v>17</v>
      </c>
      <c r="W102" s="195">
        <v>0.96499999999999997</v>
      </c>
      <c r="X102" s="297"/>
      <c r="Y102" s="71"/>
      <c r="Z102" s="54"/>
      <c r="AA102" s="53"/>
      <c r="AB102" s="53"/>
      <c r="AC102" s="59"/>
      <c r="AD102" s="1094"/>
      <c r="AE102" s="1095"/>
      <c r="AF102" s="1095"/>
      <c r="AG102" s="1095"/>
      <c r="AH102" s="1095"/>
      <c r="AI102" s="1096"/>
      <c r="AJ102" s="223" t="s">
        <v>1233</v>
      </c>
      <c r="AK102" s="107"/>
      <c r="AL102" s="107"/>
      <c r="AM102" s="107"/>
      <c r="AN102" s="107"/>
      <c r="AO102" s="107"/>
      <c r="AP102" s="107"/>
      <c r="AQ102" s="107"/>
      <c r="AR102" s="107"/>
      <c r="AS102" s="44" t="s">
        <v>1678</v>
      </c>
      <c r="AT102" s="296">
        <v>0.5</v>
      </c>
      <c r="AU102" s="35">
        <f>ROUND(ROUND(ROUND(M99*W102,0)*$AB$12,0)*AT102,0)</f>
        <v>281</v>
      </c>
      <c r="AV102" s="31"/>
    </row>
    <row r="103" spans="1:48" ht="14.25" customHeight="1" x14ac:dyDescent="0.15">
      <c r="A103" s="32">
        <v>22</v>
      </c>
      <c r="B103" s="32">
        <v>7461</v>
      </c>
      <c r="C103" s="34" t="s">
        <v>22952</v>
      </c>
      <c r="D103" s="73"/>
      <c r="E103" s="74"/>
      <c r="F103" s="74"/>
      <c r="G103" s="1085" t="s">
        <v>1598</v>
      </c>
      <c r="H103" s="1086"/>
      <c r="I103" s="1086"/>
      <c r="J103" s="1087"/>
      <c r="K103" s="196" t="s">
        <v>1242</v>
      </c>
      <c r="L103" s="197"/>
      <c r="M103" s="301"/>
      <c r="N103" s="197"/>
      <c r="O103" s="197"/>
      <c r="P103" s="197"/>
      <c r="Q103" s="198"/>
      <c r="R103" s="4"/>
      <c r="S103" s="23"/>
      <c r="T103" s="23"/>
      <c r="U103" s="23"/>
      <c r="V103" s="23"/>
      <c r="W103" s="39"/>
      <c r="X103" s="23"/>
      <c r="Y103" s="23"/>
      <c r="Z103" s="168"/>
      <c r="AA103" s="23"/>
      <c r="AB103" s="23"/>
      <c r="AC103" s="300"/>
      <c r="AD103" s="183"/>
      <c r="AE103" s="65"/>
      <c r="AF103" s="65"/>
      <c r="AG103" s="65"/>
      <c r="AH103" s="65"/>
      <c r="AI103" s="65"/>
      <c r="AJ103" s="65"/>
      <c r="AK103" s="65"/>
      <c r="AL103" s="65"/>
      <c r="AM103" s="65"/>
      <c r="AN103" s="65"/>
      <c r="AO103" s="65"/>
      <c r="AP103" s="65"/>
      <c r="AQ103" s="65"/>
      <c r="AR103" s="65"/>
      <c r="AS103" s="184"/>
      <c r="AT103" s="307"/>
      <c r="AU103" s="35">
        <f>ROUND(M105*$AB$12,0)</f>
        <v>417</v>
      </c>
      <c r="AV103" s="31"/>
    </row>
    <row r="104" spans="1:48" ht="14.25" customHeight="1" x14ac:dyDescent="0.15">
      <c r="A104" s="32">
        <v>22</v>
      </c>
      <c r="B104" s="32">
        <v>7462</v>
      </c>
      <c r="C104" s="34" t="s">
        <v>22953</v>
      </c>
      <c r="D104" s="73"/>
      <c r="E104" s="74"/>
      <c r="F104" s="74"/>
      <c r="G104" s="1088"/>
      <c r="H104" s="1089"/>
      <c r="I104" s="1089"/>
      <c r="J104" s="1090"/>
      <c r="K104" s="200" t="s">
        <v>3248</v>
      </c>
      <c r="L104" s="201"/>
      <c r="M104" s="302"/>
      <c r="N104" s="201"/>
      <c r="O104" s="201"/>
      <c r="P104" s="201"/>
      <c r="Q104" s="202"/>
      <c r="R104" s="187"/>
      <c r="S104" s="53"/>
      <c r="T104" s="53"/>
      <c r="U104" s="53"/>
      <c r="V104" s="53"/>
      <c r="W104" s="188"/>
      <c r="X104" s="53"/>
      <c r="Y104" s="53"/>
      <c r="Z104" s="54"/>
      <c r="AA104" s="53"/>
      <c r="AB104" s="53"/>
      <c r="AC104" s="59"/>
      <c r="AD104" s="1091" t="s">
        <v>1229</v>
      </c>
      <c r="AE104" s="1092"/>
      <c r="AF104" s="1092"/>
      <c r="AG104" s="1092"/>
      <c r="AH104" s="1092"/>
      <c r="AI104" s="1093"/>
      <c r="AJ104" s="67" t="s">
        <v>1230</v>
      </c>
      <c r="AK104" s="67"/>
      <c r="AL104" s="67"/>
      <c r="AM104" s="67"/>
      <c r="AN104" s="67"/>
      <c r="AO104" s="67"/>
      <c r="AP104" s="67"/>
      <c r="AQ104" s="67"/>
      <c r="AR104" s="67"/>
      <c r="AS104" s="65" t="s">
        <v>17</v>
      </c>
      <c r="AT104" s="296">
        <v>0.7</v>
      </c>
      <c r="AU104" s="35">
        <f>ROUND(ROUND(M105*$AB$12,0)*AT104,0)</f>
        <v>292</v>
      </c>
      <c r="AV104" s="31"/>
    </row>
    <row r="105" spans="1:48" ht="14.25" x14ac:dyDescent="0.15">
      <c r="A105" s="32">
        <v>22</v>
      </c>
      <c r="B105" s="32" t="s">
        <v>3313</v>
      </c>
      <c r="C105" s="34" t="s">
        <v>22954</v>
      </c>
      <c r="D105" s="73"/>
      <c r="E105" s="74"/>
      <c r="F105" s="74"/>
      <c r="G105" s="1088"/>
      <c r="H105" s="1089"/>
      <c r="I105" s="1089"/>
      <c r="J105" s="1090"/>
      <c r="M105" s="189">
        <f>'7経過的生活介護(基本２)'!L105</f>
        <v>595</v>
      </c>
      <c r="N105" s="4" t="s">
        <v>21</v>
      </c>
      <c r="Q105" s="21"/>
      <c r="R105" s="187"/>
      <c r="S105" s="53"/>
      <c r="T105" s="53"/>
      <c r="U105" s="53"/>
      <c r="V105" s="53"/>
      <c r="W105" s="188"/>
      <c r="X105" s="53"/>
      <c r="Y105" s="53"/>
      <c r="Z105" s="54"/>
      <c r="AA105" s="53"/>
      <c r="AB105" s="53"/>
      <c r="AC105" s="59"/>
      <c r="AD105" s="1094"/>
      <c r="AE105" s="1095"/>
      <c r="AF105" s="1095"/>
      <c r="AG105" s="1095"/>
      <c r="AH105" s="1095"/>
      <c r="AI105" s="1096"/>
      <c r="AJ105" s="223" t="s">
        <v>1233</v>
      </c>
      <c r="AK105" s="107"/>
      <c r="AL105" s="107"/>
      <c r="AM105" s="107"/>
      <c r="AN105" s="107"/>
      <c r="AO105" s="107"/>
      <c r="AP105" s="107"/>
      <c r="AQ105" s="107"/>
      <c r="AR105" s="107"/>
      <c r="AS105" s="44" t="s">
        <v>1678</v>
      </c>
      <c r="AT105" s="296">
        <v>0.5</v>
      </c>
      <c r="AU105" s="35">
        <f>ROUND(ROUND(M105*$AB$12,0)*AT105,0)</f>
        <v>209</v>
      </c>
      <c r="AV105" s="31"/>
    </row>
    <row r="106" spans="1:48" ht="14.25" x14ac:dyDescent="0.15">
      <c r="A106" s="32">
        <v>22</v>
      </c>
      <c r="B106" s="32">
        <v>7463</v>
      </c>
      <c r="C106" s="34" t="s">
        <v>22955</v>
      </c>
      <c r="D106" s="73"/>
      <c r="E106" s="74"/>
      <c r="F106" s="74"/>
      <c r="G106" s="73"/>
      <c r="H106" s="74"/>
      <c r="I106" s="74"/>
      <c r="J106" s="75"/>
      <c r="M106" s="58"/>
      <c r="Q106" s="21"/>
      <c r="R106" s="67" t="s">
        <v>1235</v>
      </c>
      <c r="S106" s="67"/>
      <c r="T106" s="67"/>
      <c r="U106" s="67"/>
      <c r="V106" s="67"/>
      <c r="W106" s="192"/>
      <c r="X106" s="67"/>
      <c r="Y106" s="67"/>
      <c r="Z106" s="54"/>
      <c r="AA106" s="53"/>
      <c r="AB106" s="53"/>
      <c r="AC106" s="59"/>
      <c r="AD106" s="72"/>
      <c r="AE106" s="67"/>
      <c r="AF106" s="67"/>
      <c r="AG106" s="67"/>
      <c r="AH106" s="67"/>
      <c r="AI106" s="67"/>
      <c r="AJ106" s="67"/>
      <c r="AK106" s="67"/>
      <c r="AL106" s="67"/>
      <c r="AM106" s="67"/>
      <c r="AN106" s="67"/>
      <c r="AO106" s="67"/>
      <c r="AP106" s="67"/>
      <c r="AQ106" s="67"/>
      <c r="AR106" s="67"/>
      <c r="AS106" s="65"/>
      <c r="AT106" s="157"/>
      <c r="AU106" s="35">
        <f>ROUND(ROUND(M105*W108,0)*$AB$12,0)</f>
        <v>402</v>
      </c>
      <c r="AV106" s="31"/>
    </row>
    <row r="107" spans="1:48" ht="14.25" customHeight="1" x14ac:dyDescent="0.15">
      <c r="A107" s="32">
        <v>22</v>
      </c>
      <c r="B107" s="32">
        <v>7464</v>
      </c>
      <c r="C107" s="34" t="s">
        <v>22956</v>
      </c>
      <c r="D107" s="73"/>
      <c r="E107" s="74"/>
      <c r="F107" s="74"/>
      <c r="G107" s="20"/>
      <c r="J107" s="21"/>
      <c r="K107" s="187"/>
      <c r="L107" s="187"/>
      <c r="M107" s="204"/>
      <c r="N107" s="187"/>
      <c r="O107" s="187"/>
      <c r="Q107" s="21"/>
      <c r="R107" s="53" t="s">
        <v>1237</v>
      </c>
      <c r="S107" s="53"/>
      <c r="T107" s="53"/>
      <c r="U107" s="53"/>
      <c r="V107" s="53"/>
      <c r="W107" s="188"/>
      <c r="X107" s="53"/>
      <c r="Y107" s="53"/>
      <c r="Z107" s="54"/>
      <c r="AA107" s="53"/>
      <c r="AB107" s="53"/>
      <c r="AC107" s="59"/>
      <c r="AD107" s="1091" t="s">
        <v>1229</v>
      </c>
      <c r="AE107" s="1092"/>
      <c r="AF107" s="1092"/>
      <c r="AG107" s="1092"/>
      <c r="AH107" s="1092"/>
      <c r="AI107" s="1093"/>
      <c r="AJ107" s="72" t="s">
        <v>1230</v>
      </c>
      <c r="AK107" s="67"/>
      <c r="AL107" s="67"/>
      <c r="AM107" s="67"/>
      <c r="AN107" s="67"/>
      <c r="AO107" s="67"/>
      <c r="AP107" s="67"/>
      <c r="AQ107" s="67"/>
      <c r="AR107" s="67"/>
      <c r="AS107" s="65" t="s">
        <v>17</v>
      </c>
      <c r="AT107" s="296">
        <v>0.7</v>
      </c>
      <c r="AU107" s="35">
        <f>ROUND(ROUND(ROUND(M105*W108,0)*$AB$12,0)*AT107,0)</f>
        <v>281</v>
      </c>
      <c r="AV107" s="31"/>
    </row>
    <row r="108" spans="1:48" ht="14.25" x14ac:dyDescent="0.15">
      <c r="A108" s="32">
        <v>22</v>
      </c>
      <c r="B108" s="32" t="s">
        <v>3317</v>
      </c>
      <c r="C108" s="34" t="s">
        <v>22957</v>
      </c>
      <c r="D108" s="73"/>
      <c r="E108" s="74"/>
      <c r="F108" s="74"/>
      <c r="G108" s="20"/>
      <c r="J108" s="21"/>
      <c r="K108" s="187"/>
      <c r="L108" s="187"/>
      <c r="M108" s="204"/>
      <c r="N108" s="187"/>
      <c r="O108" s="187"/>
      <c r="Q108" s="21"/>
      <c r="R108" s="71"/>
      <c r="S108" s="71"/>
      <c r="T108" s="71"/>
      <c r="U108" s="71"/>
      <c r="V108" s="26" t="s">
        <v>17</v>
      </c>
      <c r="W108" s="195">
        <v>0.96499999999999997</v>
      </c>
      <c r="X108" s="297"/>
      <c r="Y108" s="71"/>
      <c r="Z108" s="54"/>
      <c r="AA108" s="53"/>
      <c r="AB108" s="53"/>
      <c r="AC108" s="59"/>
      <c r="AD108" s="1094"/>
      <c r="AE108" s="1095"/>
      <c r="AF108" s="1095"/>
      <c r="AG108" s="1095"/>
      <c r="AH108" s="1095"/>
      <c r="AI108" s="1096"/>
      <c r="AJ108" s="223" t="s">
        <v>1233</v>
      </c>
      <c r="AK108" s="107"/>
      <c r="AL108" s="107"/>
      <c r="AM108" s="107"/>
      <c r="AN108" s="107"/>
      <c r="AO108" s="107"/>
      <c r="AP108" s="107"/>
      <c r="AQ108" s="107"/>
      <c r="AR108" s="107"/>
      <c r="AS108" s="44" t="s">
        <v>1678</v>
      </c>
      <c r="AT108" s="296">
        <v>0.5</v>
      </c>
      <c r="AU108" s="35">
        <f>ROUND(ROUND(ROUND(M105*W108,0)*$AB$12,0)*AT108,0)</f>
        <v>201</v>
      </c>
      <c r="AV108" s="31"/>
    </row>
    <row r="109" spans="1:48" ht="14.25" customHeight="1" x14ac:dyDescent="0.15">
      <c r="A109" s="32">
        <v>22</v>
      </c>
      <c r="B109" s="32">
        <v>7465</v>
      </c>
      <c r="C109" s="34" t="s">
        <v>22958</v>
      </c>
      <c r="D109" s="73"/>
      <c r="E109" s="74"/>
      <c r="F109" s="74"/>
      <c r="G109" s="20"/>
      <c r="J109" s="208"/>
      <c r="K109" s="196" t="s">
        <v>1252</v>
      </c>
      <c r="L109" s="197"/>
      <c r="M109" s="301"/>
      <c r="N109" s="197"/>
      <c r="O109" s="197"/>
      <c r="P109" s="197"/>
      <c r="Q109" s="198"/>
      <c r="R109" s="4"/>
      <c r="S109" s="23"/>
      <c r="T109" s="23"/>
      <c r="U109" s="23"/>
      <c r="V109" s="23"/>
      <c r="W109" s="39"/>
      <c r="X109" s="23"/>
      <c r="Y109" s="23"/>
      <c r="Z109" s="168"/>
      <c r="AA109" s="23"/>
      <c r="AB109" s="23"/>
      <c r="AC109" s="300"/>
      <c r="AD109" s="183"/>
      <c r="AE109" s="65"/>
      <c r="AF109" s="65"/>
      <c r="AG109" s="65"/>
      <c r="AH109" s="65"/>
      <c r="AI109" s="65"/>
      <c r="AJ109" s="65"/>
      <c r="AK109" s="65"/>
      <c r="AL109" s="65"/>
      <c r="AM109" s="65"/>
      <c r="AN109" s="65"/>
      <c r="AO109" s="65"/>
      <c r="AP109" s="65"/>
      <c r="AQ109" s="65"/>
      <c r="AR109" s="65"/>
      <c r="AS109" s="184"/>
      <c r="AT109" s="307"/>
      <c r="AU109" s="35">
        <f>ROUND(M111*$AB$12,0)</f>
        <v>739</v>
      </c>
      <c r="AV109" s="31"/>
    </row>
    <row r="110" spans="1:48" ht="14.25" customHeight="1" x14ac:dyDescent="0.15">
      <c r="A110" s="32">
        <v>22</v>
      </c>
      <c r="B110" s="32">
        <v>7466</v>
      </c>
      <c r="C110" s="34" t="s">
        <v>22959</v>
      </c>
      <c r="D110" s="73"/>
      <c r="E110" s="74"/>
      <c r="F110" s="74"/>
      <c r="G110" s="20"/>
      <c r="J110" s="208"/>
      <c r="K110" s="200"/>
      <c r="L110" s="201"/>
      <c r="M110" s="302"/>
      <c r="N110" s="201"/>
      <c r="O110" s="201"/>
      <c r="P110" s="201"/>
      <c r="Q110" s="202"/>
      <c r="R110" s="187"/>
      <c r="S110" s="53"/>
      <c r="T110" s="53"/>
      <c r="U110" s="53"/>
      <c r="V110" s="53"/>
      <c r="W110" s="188"/>
      <c r="X110" s="53"/>
      <c r="Y110" s="53"/>
      <c r="Z110" s="54"/>
      <c r="AA110" s="53"/>
      <c r="AB110" s="53"/>
      <c r="AC110" s="59"/>
      <c r="AD110" s="1091" t="s">
        <v>1229</v>
      </c>
      <c r="AE110" s="1092"/>
      <c r="AF110" s="1092"/>
      <c r="AG110" s="1092"/>
      <c r="AH110" s="1092"/>
      <c r="AI110" s="1093"/>
      <c r="AJ110" s="67" t="s">
        <v>1230</v>
      </c>
      <c r="AK110" s="67"/>
      <c r="AL110" s="67"/>
      <c r="AM110" s="67"/>
      <c r="AN110" s="67"/>
      <c r="AO110" s="67"/>
      <c r="AP110" s="67"/>
      <c r="AQ110" s="67"/>
      <c r="AR110" s="67"/>
      <c r="AS110" s="65" t="s">
        <v>17</v>
      </c>
      <c r="AT110" s="296">
        <v>0.7</v>
      </c>
      <c r="AU110" s="35">
        <f>ROUND(ROUND(M111*$AB$12,0)*AT110,0)</f>
        <v>517</v>
      </c>
      <c r="AV110" s="31"/>
    </row>
    <row r="111" spans="1:48" ht="14.25" x14ac:dyDescent="0.15">
      <c r="A111" s="32">
        <v>22</v>
      </c>
      <c r="B111" s="32" t="s">
        <v>3321</v>
      </c>
      <c r="C111" s="34" t="s">
        <v>22960</v>
      </c>
      <c r="D111" s="73"/>
      <c r="E111" s="74"/>
      <c r="F111" s="74"/>
      <c r="G111" s="20"/>
      <c r="J111" s="208"/>
      <c r="K111" s="187"/>
      <c r="L111" s="187"/>
      <c r="M111" s="189">
        <f>'7経過的生活介護(基本２)'!L111</f>
        <v>1055</v>
      </c>
      <c r="N111" s="4" t="s">
        <v>21</v>
      </c>
      <c r="O111" s="187"/>
      <c r="P111" s="187"/>
      <c r="Q111" s="21"/>
      <c r="R111" s="187"/>
      <c r="S111" s="53"/>
      <c r="T111" s="53"/>
      <c r="U111" s="53"/>
      <c r="V111" s="53"/>
      <c r="W111" s="188"/>
      <c r="X111" s="53"/>
      <c r="Y111" s="53"/>
      <c r="Z111" s="54"/>
      <c r="AA111" s="53"/>
      <c r="AB111" s="53"/>
      <c r="AC111" s="59"/>
      <c r="AD111" s="1094"/>
      <c r="AE111" s="1095"/>
      <c r="AF111" s="1095"/>
      <c r="AG111" s="1095"/>
      <c r="AH111" s="1095"/>
      <c r="AI111" s="1096"/>
      <c r="AJ111" s="223" t="s">
        <v>1233</v>
      </c>
      <c r="AK111" s="107"/>
      <c r="AL111" s="107"/>
      <c r="AM111" s="107"/>
      <c r="AN111" s="107"/>
      <c r="AO111" s="107"/>
      <c r="AP111" s="107"/>
      <c r="AQ111" s="107"/>
      <c r="AR111" s="107"/>
      <c r="AS111" s="44" t="s">
        <v>1678</v>
      </c>
      <c r="AT111" s="296">
        <v>0.5</v>
      </c>
      <c r="AU111" s="35">
        <f>ROUND(ROUND(M111*$AB$12,0)*AT111,0)</f>
        <v>370</v>
      </c>
      <c r="AV111" s="31"/>
    </row>
    <row r="112" spans="1:48" ht="14.25" x14ac:dyDescent="0.15">
      <c r="A112" s="32">
        <v>22</v>
      </c>
      <c r="B112" s="32">
        <v>7467</v>
      </c>
      <c r="C112" s="34" t="s">
        <v>22961</v>
      </c>
      <c r="D112" s="73"/>
      <c r="E112" s="74"/>
      <c r="F112" s="74"/>
      <c r="G112" s="20"/>
      <c r="J112" s="208"/>
      <c r="K112" s="187"/>
      <c r="L112" s="187"/>
      <c r="M112" s="58"/>
      <c r="P112" s="187"/>
      <c r="Q112" s="21"/>
      <c r="R112" s="67" t="s">
        <v>1235</v>
      </c>
      <c r="S112" s="67"/>
      <c r="T112" s="67"/>
      <c r="U112" s="67"/>
      <c r="V112" s="67"/>
      <c r="W112" s="192"/>
      <c r="X112" s="67"/>
      <c r="Y112" s="67"/>
      <c r="Z112" s="54"/>
      <c r="AA112" s="53"/>
      <c r="AB112" s="53"/>
      <c r="AC112" s="59"/>
      <c r="AD112" s="72"/>
      <c r="AE112" s="67"/>
      <c r="AF112" s="67"/>
      <c r="AG112" s="67"/>
      <c r="AH112" s="67"/>
      <c r="AI112" s="67"/>
      <c r="AJ112" s="67"/>
      <c r="AK112" s="67"/>
      <c r="AL112" s="67"/>
      <c r="AM112" s="67"/>
      <c r="AN112" s="67"/>
      <c r="AO112" s="67"/>
      <c r="AP112" s="67"/>
      <c r="AQ112" s="67"/>
      <c r="AR112" s="67"/>
      <c r="AS112" s="65"/>
      <c r="AT112" s="157"/>
      <c r="AU112" s="35">
        <f>ROUND(ROUND(M111*W114,0)*$AB$12,0)</f>
        <v>713</v>
      </c>
      <c r="AV112" s="31"/>
    </row>
    <row r="113" spans="1:48" ht="14.25" customHeight="1" x14ac:dyDescent="0.15">
      <c r="A113" s="32">
        <v>22</v>
      </c>
      <c r="B113" s="32">
        <v>7468</v>
      </c>
      <c r="C113" s="34" t="s">
        <v>22962</v>
      </c>
      <c r="D113" s="73"/>
      <c r="E113" s="74"/>
      <c r="F113" s="74"/>
      <c r="G113" s="20"/>
      <c r="J113" s="208"/>
      <c r="K113" s="187"/>
      <c r="L113" s="187"/>
      <c r="M113" s="204"/>
      <c r="N113" s="187"/>
      <c r="O113" s="187"/>
      <c r="P113" s="187"/>
      <c r="Q113" s="21"/>
      <c r="R113" s="53" t="s">
        <v>1237</v>
      </c>
      <c r="S113" s="53"/>
      <c r="T113" s="53"/>
      <c r="U113" s="53"/>
      <c r="V113" s="53"/>
      <c r="W113" s="188"/>
      <c r="X113" s="53"/>
      <c r="Y113" s="53"/>
      <c r="Z113" s="54"/>
      <c r="AA113" s="53"/>
      <c r="AB113" s="53"/>
      <c r="AC113" s="59"/>
      <c r="AD113" s="1091" t="s">
        <v>1229</v>
      </c>
      <c r="AE113" s="1092"/>
      <c r="AF113" s="1092"/>
      <c r="AG113" s="1092"/>
      <c r="AH113" s="1092"/>
      <c r="AI113" s="1093"/>
      <c r="AJ113" s="72" t="s">
        <v>1230</v>
      </c>
      <c r="AK113" s="67"/>
      <c r="AL113" s="67"/>
      <c r="AM113" s="67"/>
      <c r="AN113" s="67"/>
      <c r="AO113" s="67"/>
      <c r="AP113" s="67"/>
      <c r="AQ113" s="67"/>
      <c r="AR113" s="67"/>
      <c r="AS113" s="65" t="s">
        <v>17</v>
      </c>
      <c r="AT113" s="296">
        <v>0.7</v>
      </c>
      <c r="AU113" s="35">
        <f>ROUND(ROUND(ROUND(M111*W114,0)*$AB$12,0)*AT113,0)</f>
        <v>499</v>
      </c>
      <c r="AV113" s="31"/>
    </row>
    <row r="114" spans="1:48" ht="14.25" x14ac:dyDescent="0.15">
      <c r="A114" s="32">
        <v>22</v>
      </c>
      <c r="B114" s="32" t="s">
        <v>3325</v>
      </c>
      <c r="C114" s="34" t="s">
        <v>22963</v>
      </c>
      <c r="D114" s="73"/>
      <c r="E114" s="74"/>
      <c r="F114" s="74"/>
      <c r="G114" s="20"/>
      <c r="J114" s="208"/>
      <c r="K114" s="187"/>
      <c r="L114" s="187"/>
      <c r="M114" s="204"/>
      <c r="N114" s="187"/>
      <c r="O114" s="187"/>
      <c r="P114" s="187"/>
      <c r="Q114" s="21"/>
      <c r="R114" s="71"/>
      <c r="S114" s="71"/>
      <c r="T114" s="71"/>
      <c r="U114" s="71"/>
      <c r="V114" s="26" t="s">
        <v>17</v>
      </c>
      <c r="W114" s="195">
        <v>0.96499999999999997</v>
      </c>
      <c r="X114" s="297"/>
      <c r="Y114" s="71"/>
      <c r="Z114" s="54"/>
      <c r="AA114" s="53"/>
      <c r="AB114" s="53"/>
      <c r="AC114" s="59"/>
      <c r="AD114" s="1094"/>
      <c r="AE114" s="1095"/>
      <c r="AF114" s="1095"/>
      <c r="AG114" s="1095"/>
      <c r="AH114" s="1095"/>
      <c r="AI114" s="1096"/>
      <c r="AJ114" s="223" t="s">
        <v>1233</v>
      </c>
      <c r="AK114" s="107"/>
      <c r="AL114" s="107"/>
      <c r="AM114" s="107"/>
      <c r="AN114" s="107"/>
      <c r="AO114" s="107"/>
      <c r="AP114" s="107"/>
      <c r="AQ114" s="107"/>
      <c r="AR114" s="107"/>
      <c r="AS114" s="44" t="s">
        <v>1678</v>
      </c>
      <c r="AT114" s="296">
        <v>0.5</v>
      </c>
      <c r="AU114" s="35">
        <f>ROUND(ROUND(ROUND(M111*W114,0)*$AB$12,0)*AT114,0)</f>
        <v>357</v>
      </c>
      <c r="AV114" s="31"/>
    </row>
    <row r="115" spans="1:48" ht="14.25" customHeight="1" x14ac:dyDescent="0.15">
      <c r="A115" s="32">
        <v>22</v>
      </c>
      <c r="B115" s="32">
        <v>7469</v>
      </c>
      <c r="C115" s="34" t="s">
        <v>22964</v>
      </c>
      <c r="D115" s="73"/>
      <c r="E115" s="74"/>
      <c r="F115" s="74"/>
      <c r="G115" s="20"/>
      <c r="J115" s="187"/>
      <c r="K115" s="196" t="s">
        <v>1261</v>
      </c>
      <c r="L115" s="197"/>
      <c r="M115" s="301"/>
      <c r="N115" s="197"/>
      <c r="O115" s="197"/>
      <c r="P115" s="197"/>
      <c r="Q115" s="198"/>
      <c r="R115" s="4"/>
      <c r="S115" s="23"/>
      <c r="T115" s="23"/>
      <c r="U115" s="23"/>
      <c r="V115" s="23"/>
      <c r="W115" s="39"/>
      <c r="X115" s="23"/>
      <c r="Y115" s="23"/>
      <c r="Z115" s="168"/>
      <c r="AA115" s="23"/>
      <c r="AB115" s="23"/>
      <c r="AC115" s="300"/>
      <c r="AD115" s="183"/>
      <c r="AE115" s="65"/>
      <c r="AF115" s="65"/>
      <c r="AG115" s="65"/>
      <c r="AH115" s="65"/>
      <c r="AI115" s="65"/>
      <c r="AJ115" s="65"/>
      <c r="AK115" s="65"/>
      <c r="AL115" s="65"/>
      <c r="AM115" s="65"/>
      <c r="AN115" s="65"/>
      <c r="AO115" s="65"/>
      <c r="AP115" s="65"/>
      <c r="AQ115" s="65"/>
      <c r="AR115" s="65"/>
      <c r="AS115" s="184"/>
      <c r="AT115" s="307"/>
      <c r="AU115" s="35">
        <f>ROUND(M117*$AB$12,0)</f>
        <v>582</v>
      </c>
      <c r="AV115" s="31"/>
    </row>
    <row r="116" spans="1:48" ht="14.25" customHeight="1" x14ac:dyDescent="0.15">
      <c r="A116" s="32">
        <v>22</v>
      </c>
      <c r="B116" s="32">
        <v>7470</v>
      </c>
      <c r="C116" s="34" t="s">
        <v>22965</v>
      </c>
      <c r="D116" s="73"/>
      <c r="E116" s="74"/>
      <c r="F116" s="74"/>
      <c r="G116" s="20"/>
      <c r="J116" s="187"/>
      <c r="K116" s="200"/>
      <c r="L116" s="201"/>
      <c r="M116" s="302"/>
      <c r="N116" s="201"/>
      <c r="O116" s="201"/>
      <c r="P116" s="201"/>
      <c r="Q116" s="202"/>
      <c r="R116" s="187"/>
      <c r="S116" s="53"/>
      <c r="T116" s="53"/>
      <c r="U116" s="53"/>
      <c r="V116" s="53"/>
      <c r="W116" s="188"/>
      <c r="X116" s="53"/>
      <c r="Y116" s="53"/>
      <c r="Z116" s="54"/>
      <c r="AA116" s="53"/>
      <c r="AB116" s="53"/>
      <c r="AC116" s="59"/>
      <c r="AD116" s="1091" t="s">
        <v>1229</v>
      </c>
      <c r="AE116" s="1092"/>
      <c r="AF116" s="1092"/>
      <c r="AG116" s="1092"/>
      <c r="AH116" s="1092"/>
      <c r="AI116" s="1093"/>
      <c r="AJ116" s="67" t="s">
        <v>1230</v>
      </c>
      <c r="AK116" s="67"/>
      <c r="AL116" s="67"/>
      <c r="AM116" s="67"/>
      <c r="AN116" s="67"/>
      <c r="AO116" s="67"/>
      <c r="AP116" s="67"/>
      <c r="AQ116" s="67"/>
      <c r="AR116" s="67"/>
      <c r="AS116" s="65" t="s">
        <v>17</v>
      </c>
      <c r="AT116" s="296">
        <v>0.7</v>
      </c>
      <c r="AU116" s="35">
        <f>ROUND(ROUND(M117*$AB$12,0)*AT116,0)</f>
        <v>407</v>
      </c>
      <c r="AV116" s="31"/>
    </row>
    <row r="117" spans="1:48" ht="14.25" x14ac:dyDescent="0.15">
      <c r="A117" s="32">
        <v>22</v>
      </c>
      <c r="B117" s="32" t="s">
        <v>3329</v>
      </c>
      <c r="C117" s="34" t="s">
        <v>22966</v>
      </c>
      <c r="D117" s="73"/>
      <c r="E117" s="74"/>
      <c r="F117" s="74"/>
      <c r="G117" s="20"/>
      <c r="J117" s="187"/>
      <c r="K117" s="186"/>
      <c r="L117" s="187"/>
      <c r="M117" s="189">
        <f>'7経過的生活介護(基本２)'!L117</f>
        <v>832</v>
      </c>
      <c r="N117" s="4" t="s">
        <v>21</v>
      </c>
      <c r="O117" s="187"/>
      <c r="P117" s="187"/>
      <c r="Q117" s="21"/>
      <c r="R117" s="187"/>
      <c r="S117" s="53"/>
      <c r="T117" s="53"/>
      <c r="U117" s="53"/>
      <c r="V117" s="53"/>
      <c r="W117" s="188"/>
      <c r="X117" s="53"/>
      <c r="Y117" s="53"/>
      <c r="Z117" s="54"/>
      <c r="AA117" s="53"/>
      <c r="AB117" s="53"/>
      <c r="AC117" s="59"/>
      <c r="AD117" s="1094"/>
      <c r="AE117" s="1095"/>
      <c r="AF117" s="1095"/>
      <c r="AG117" s="1095"/>
      <c r="AH117" s="1095"/>
      <c r="AI117" s="1096"/>
      <c r="AJ117" s="223" t="s">
        <v>1233</v>
      </c>
      <c r="AK117" s="107"/>
      <c r="AL117" s="107"/>
      <c r="AM117" s="107"/>
      <c r="AN117" s="107"/>
      <c r="AO117" s="107"/>
      <c r="AP117" s="107"/>
      <c r="AQ117" s="107"/>
      <c r="AR117" s="107"/>
      <c r="AS117" s="44" t="s">
        <v>1678</v>
      </c>
      <c r="AT117" s="296">
        <v>0.5</v>
      </c>
      <c r="AU117" s="35">
        <f>ROUND(ROUND(M117*$AB$12,0)*AT117,0)</f>
        <v>291</v>
      </c>
      <c r="AV117" s="31"/>
    </row>
    <row r="118" spans="1:48" ht="14.25" x14ac:dyDescent="0.15">
      <c r="A118" s="32">
        <v>22</v>
      </c>
      <c r="B118" s="32">
        <v>7471</v>
      </c>
      <c r="C118" s="34" t="s">
        <v>22967</v>
      </c>
      <c r="D118" s="73"/>
      <c r="E118" s="74"/>
      <c r="F118" s="74"/>
      <c r="G118" s="20"/>
      <c r="J118" s="187"/>
      <c r="K118" s="186"/>
      <c r="L118" s="187"/>
      <c r="M118" s="58"/>
      <c r="P118" s="187"/>
      <c r="Q118" s="21"/>
      <c r="R118" s="67" t="s">
        <v>1235</v>
      </c>
      <c r="S118" s="67"/>
      <c r="T118" s="67"/>
      <c r="U118" s="67"/>
      <c r="V118" s="67"/>
      <c r="W118" s="192"/>
      <c r="X118" s="67"/>
      <c r="Y118" s="67"/>
      <c r="Z118" s="54"/>
      <c r="AA118" s="53"/>
      <c r="AB118" s="53"/>
      <c r="AC118" s="59"/>
      <c r="AD118" s="72"/>
      <c r="AE118" s="67"/>
      <c r="AF118" s="67"/>
      <c r="AG118" s="67"/>
      <c r="AH118" s="67"/>
      <c r="AI118" s="67"/>
      <c r="AJ118" s="67"/>
      <c r="AK118" s="67"/>
      <c r="AL118" s="67"/>
      <c r="AM118" s="67"/>
      <c r="AN118" s="67"/>
      <c r="AO118" s="67"/>
      <c r="AP118" s="67"/>
      <c r="AQ118" s="67"/>
      <c r="AR118" s="67"/>
      <c r="AS118" s="65"/>
      <c r="AT118" s="157"/>
      <c r="AU118" s="35">
        <f>ROUND(ROUND(M117*W120,0)*$AB$12,0)</f>
        <v>562</v>
      </c>
      <c r="AV118" s="31"/>
    </row>
    <row r="119" spans="1:48" ht="14.25" customHeight="1" x14ac:dyDescent="0.15">
      <c r="A119" s="32">
        <v>22</v>
      </c>
      <c r="B119" s="32">
        <v>7472</v>
      </c>
      <c r="C119" s="34" t="s">
        <v>22968</v>
      </c>
      <c r="D119" s="73"/>
      <c r="E119" s="74"/>
      <c r="F119" s="74"/>
      <c r="G119" s="20"/>
      <c r="J119" s="187"/>
      <c r="K119" s="186"/>
      <c r="L119" s="187"/>
      <c r="M119" s="204"/>
      <c r="N119" s="187"/>
      <c r="O119" s="187"/>
      <c r="P119" s="187"/>
      <c r="Q119" s="21"/>
      <c r="R119" s="53" t="s">
        <v>1237</v>
      </c>
      <c r="S119" s="53"/>
      <c r="T119" s="53"/>
      <c r="U119" s="53"/>
      <c r="V119" s="53"/>
      <c r="W119" s="188"/>
      <c r="X119" s="53"/>
      <c r="Y119" s="53"/>
      <c r="Z119" s="54"/>
      <c r="AA119" s="53"/>
      <c r="AB119" s="53"/>
      <c r="AC119" s="59"/>
      <c r="AD119" s="1091" t="s">
        <v>1229</v>
      </c>
      <c r="AE119" s="1092"/>
      <c r="AF119" s="1092"/>
      <c r="AG119" s="1092"/>
      <c r="AH119" s="1092"/>
      <c r="AI119" s="1093"/>
      <c r="AJ119" s="72" t="s">
        <v>1230</v>
      </c>
      <c r="AK119" s="67"/>
      <c r="AL119" s="67"/>
      <c r="AM119" s="67"/>
      <c r="AN119" s="67"/>
      <c r="AO119" s="67"/>
      <c r="AP119" s="67"/>
      <c r="AQ119" s="67"/>
      <c r="AR119" s="67"/>
      <c r="AS119" s="65" t="s">
        <v>17</v>
      </c>
      <c r="AT119" s="296">
        <v>0.7</v>
      </c>
      <c r="AU119" s="35">
        <f>ROUND(ROUND(ROUND(M117*W120,0)*$AB$12,0)*AT119,0)</f>
        <v>393</v>
      </c>
      <c r="AV119" s="31"/>
    </row>
    <row r="120" spans="1:48" ht="14.25" x14ac:dyDescent="0.15">
      <c r="A120" s="32">
        <v>22</v>
      </c>
      <c r="B120" s="32" t="s">
        <v>3333</v>
      </c>
      <c r="C120" s="34" t="s">
        <v>22969</v>
      </c>
      <c r="D120" s="73"/>
      <c r="E120" s="74"/>
      <c r="F120" s="74"/>
      <c r="G120" s="20"/>
      <c r="J120" s="187"/>
      <c r="K120" s="186"/>
      <c r="L120" s="187"/>
      <c r="M120" s="204"/>
      <c r="N120" s="187"/>
      <c r="O120" s="187"/>
      <c r="P120" s="187"/>
      <c r="Q120" s="21"/>
      <c r="R120" s="71"/>
      <c r="S120" s="71"/>
      <c r="T120" s="71"/>
      <c r="U120" s="71"/>
      <c r="V120" s="26" t="s">
        <v>17</v>
      </c>
      <c r="W120" s="195">
        <v>0.96499999999999997</v>
      </c>
      <c r="X120" s="297"/>
      <c r="Y120" s="71"/>
      <c r="Z120" s="54"/>
      <c r="AA120" s="53"/>
      <c r="AB120" s="53"/>
      <c r="AC120" s="59"/>
      <c r="AD120" s="1094"/>
      <c r="AE120" s="1095"/>
      <c r="AF120" s="1095"/>
      <c r="AG120" s="1095"/>
      <c r="AH120" s="1095"/>
      <c r="AI120" s="1096"/>
      <c r="AJ120" s="223" t="s">
        <v>1233</v>
      </c>
      <c r="AK120" s="107"/>
      <c r="AL120" s="107"/>
      <c r="AM120" s="107"/>
      <c r="AN120" s="107"/>
      <c r="AO120" s="107"/>
      <c r="AP120" s="107"/>
      <c r="AQ120" s="107"/>
      <c r="AR120" s="107"/>
      <c r="AS120" s="44" t="s">
        <v>1678</v>
      </c>
      <c r="AT120" s="296">
        <v>0.5</v>
      </c>
      <c r="AU120" s="35">
        <f>ROUND(ROUND(ROUND(M117*W120,0)*$AB$12,0)*AT120,0)</f>
        <v>281</v>
      </c>
      <c r="AV120" s="31"/>
    </row>
    <row r="121" spans="1:48" ht="14.25" customHeight="1" x14ac:dyDescent="0.15">
      <c r="A121" s="32">
        <v>22</v>
      </c>
      <c r="B121" s="32">
        <v>7481</v>
      </c>
      <c r="C121" s="34" t="s">
        <v>22970</v>
      </c>
      <c r="D121" s="73"/>
      <c r="E121" s="74"/>
      <c r="F121" s="75"/>
      <c r="G121" s="1085" t="s">
        <v>1623</v>
      </c>
      <c r="H121" s="1086"/>
      <c r="I121" s="1086"/>
      <c r="J121" s="1087"/>
      <c r="K121" s="196" t="s">
        <v>1242</v>
      </c>
      <c r="L121" s="197"/>
      <c r="M121" s="301"/>
      <c r="N121" s="197"/>
      <c r="O121" s="197"/>
      <c r="P121" s="197"/>
      <c r="Q121" s="198"/>
      <c r="R121" s="4"/>
      <c r="S121" s="23"/>
      <c r="T121" s="23"/>
      <c r="U121" s="23"/>
      <c r="V121" s="23"/>
      <c r="W121" s="39"/>
      <c r="X121" s="23"/>
      <c r="Y121" s="23"/>
      <c r="Z121" s="168"/>
      <c r="AA121" s="23"/>
      <c r="AB121" s="23"/>
      <c r="AC121" s="300"/>
      <c r="AD121" s="183"/>
      <c r="AE121" s="65"/>
      <c r="AF121" s="65"/>
      <c r="AG121" s="65"/>
      <c r="AH121" s="65"/>
      <c r="AI121" s="65"/>
      <c r="AJ121" s="65"/>
      <c r="AK121" s="65"/>
      <c r="AL121" s="65"/>
      <c r="AM121" s="65"/>
      <c r="AN121" s="65"/>
      <c r="AO121" s="65"/>
      <c r="AP121" s="65"/>
      <c r="AQ121" s="65"/>
      <c r="AR121" s="65"/>
      <c r="AS121" s="184"/>
      <c r="AT121" s="307"/>
      <c r="AU121" s="35">
        <f>ROUND(M123*$AB$12,0)</f>
        <v>373</v>
      </c>
      <c r="AV121" s="31"/>
    </row>
    <row r="122" spans="1:48" ht="14.25" customHeight="1" x14ac:dyDescent="0.15">
      <c r="A122" s="32">
        <v>22</v>
      </c>
      <c r="B122" s="32">
        <v>7482</v>
      </c>
      <c r="C122" s="34" t="s">
        <v>22971</v>
      </c>
      <c r="D122" s="73"/>
      <c r="E122" s="74"/>
      <c r="F122" s="75"/>
      <c r="G122" s="1088"/>
      <c r="H122" s="1089"/>
      <c r="I122" s="1089"/>
      <c r="J122" s="1090"/>
      <c r="K122" s="200" t="s">
        <v>2991</v>
      </c>
      <c r="L122" s="201"/>
      <c r="M122" s="302"/>
      <c r="N122" s="201"/>
      <c r="O122" s="201"/>
      <c r="P122" s="201"/>
      <c r="Q122" s="202"/>
      <c r="R122" s="187"/>
      <c r="S122" s="53"/>
      <c r="T122" s="53"/>
      <c r="U122" s="53"/>
      <c r="V122" s="53"/>
      <c r="W122" s="188"/>
      <c r="X122" s="53"/>
      <c r="Y122" s="53"/>
      <c r="Z122" s="54"/>
      <c r="AA122" s="53"/>
      <c r="AB122" s="53"/>
      <c r="AC122" s="59"/>
      <c r="AD122" s="1091" t="s">
        <v>1229</v>
      </c>
      <c r="AE122" s="1092"/>
      <c r="AF122" s="1092"/>
      <c r="AG122" s="1092"/>
      <c r="AH122" s="1092"/>
      <c r="AI122" s="1093"/>
      <c r="AJ122" s="67" t="s">
        <v>1230</v>
      </c>
      <c r="AK122" s="67"/>
      <c r="AL122" s="67"/>
      <c r="AM122" s="67"/>
      <c r="AN122" s="67"/>
      <c r="AO122" s="67"/>
      <c r="AP122" s="67"/>
      <c r="AQ122" s="67"/>
      <c r="AR122" s="67"/>
      <c r="AS122" s="65" t="s">
        <v>17</v>
      </c>
      <c r="AT122" s="296">
        <v>0.7</v>
      </c>
      <c r="AU122" s="35">
        <f>ROUND(ROUND(M123*$AB$12,0)*AT122,0)</f>
        <v>261</v>
      </c>
      <c r="AV122" s="31"/>
    </row>
    <row r="123" spans="1:48" ht="14.25" x14ac:dyDescent="0.15">
      <c r="A123" s="32">
        <v>22</v>
      </c>
      <c r="B123" s="32" t="s">
        <v>3337</v>
      </c>
      <c r="C123" s="34" t="s">
        <v>22972</v>
      </c>
      <c r="D123" s="73"/>
      <c r="E123" s="74"/>
      <c r="F123" s="75"/>
      <c r="G123" s="1088"/>
      <c r="H123" s="1089"/>
      <c r="I123" s="1089"/>
      <c r="J123" s="1090"/>
      <c r="K123" s="20"/>
      <c r="M123" s="189">
        <f>'7経過的生活介護(基本２)'!L123</f>
        <v>533</v>
      </c>
      <c r="N123" s="4" t="s">
        <v>21</v>
      </c>
      <c r="Q123" s="21"/>
      <c r="R123" s="187"/>
      <c r="S123" s="53"/>
      <c r="T123" s="53"/>
      <c r="U123" s="53"/>
      <c r="V123" s="53"/>
      <c r="W123" s="188"/>
      <c r="X123" s="53"/>
      <c r="Y123" s="53"/>
      <c r="Z123" s="54"/>
      <c r="AA123" s="53"/>
      <c r="AB123" s="53"/>
      <c r="AC123" s="59"/>
      <c r="AD123" s="1094"/>
      <c r="AE123" s="1095"/>
      <c r="AF123" s="1095"/>
      <c r="AG123" s="1095"/>
      <c r="AH123" s="1095"/>
      <c r="AI123" s="1096"/>
      <c r="AJ123" s="223" t="s">
        <v>1233</v>
      </c>
      <c r="AK123" s="107"/>
      <c r="AL123" s="107"/>
      <c r="AM123" s="107"/>
      <c r="AN123" s="107"/>
      <c r="AO123" s="107"/>
      <c r="AP123" s="107"/>
      <c r="AQ123" s="107"/>
      <c r="AR123" s="107"/>
      <c r="AS123" s="44" t="s">
        <v>1678</v>
      </c>
      <c r="AT123" s="296">
        <v>0.5</v>
      </c>
      <c r="AU123" s="35">
        <f>ROUND(ROUND(M123*$AB$12,0)*AT123,0)</f>
        <v>187</v>
      </c>
      <c r="AV123" s="31"/>
    </row>
    <row r="124" spans="1:48" ht="14.25" x14ac:dyDescent="0.15">
      <c r="A124" s="32">
        <v>22</v>
      </c>
      <c r="B124" s="32">
        <v>7483</v>
      </c>
      <c r="C124" s="34" t="s">
        <v>22973</v>
      </c>
      <c r="D124" s="73"/>
      <c r="E124" s="74"/>
      <c r="F124" s="75"/>
      <c r="G124" s="73"/>
      <c r="H124" s="74"/>
      <c r="I124" s="74"/>
      <c r="J124" s="75"/>
      <c r="K124" s="20"/>
      <c r="M124" s="58"/>
      <c r="Q124" s="21"/>
      <c r="R124" s="67" t="s">
        <v>1235</v>
      </c>
      <c r="S124" s="67"/>
      <c r="T124" s="67"/>
      <c r="U124" s="67"/>
      <c r="V124" s="67"/>
      <c r="W124" s="192"/>
      <c r="X124" s="67"/>
      <c r="Y124" s="67"/>
      <c r="Z124" s="54"/>
      <c r="AA124" s="53"/>
      <c r="AB124" s="53"/>
      <c r="AC124" s="59"/>
      <c r="AD124" s="72"/>
      <c r="AE124" s="67"/>
      <c r="AF124" s="67"/>
      <c r="AG124" s="67"/>
      <c r="AH124" s="67"/>
      <c r="AI124" s="67"/>
      <c r="AJ124" s="67"/>
      <c r="AK124" s="67"/>
      <c r="AL124" s="67"/>
      <c r="AM124" s="67"/>
      <c r="AN124" s="67"/>
      <c r="AO124" s="67"/>
      <c r="AP124" s="67"/>
      <c r="AQ124" s="67"/>
      <c r="AR124" s="67"/>
      <c r="AS124" s="65"/>
      <c r="AT124" s="157"/>
      <c r="AU124" s="35">
        <f>ROUND(ROUND(M123*W126,0)*$AB$12,0)</f>
        <v>360</v>
      </c>
      <c r="AV124" s="31"/>
    </row>
    <row r="125" spans="1:48" ht="14.25" customHeight="1" x14ac:dyDescent="0.15">
      <c r="A125" s="32">
        <v>22</v>
      </c>
      <c r="B125" s="32">
        <v>7484</v>
      </c>
      <c r="C125" s="34" t="s">
        <v>22974</v>
      </c>
      <c r="D125" s="73"/>
      <c r="E125" s="74"/>
      <c r="F125" s="75"/>
      <c r="G125" s="4"/>
      <c r="K125" s="186"/>
      <c r="L125" s="187"/>
      <c r="M125" s="204"/>
      <c r="N125" s="187"/>
      <c r="O125" s="187"/>
      <c r="Q125" s="21"/>
      <c r="R125" s="53" t="s">
        <v>1237</v>
      </c>
      <c r="S125" s="53"/>
      <c r="T125" s="53"/>
      <c r="U125" s="53"/>
      <c r="V125" s="53"/>
      <c r="W125" s="188"/>
      <c r="X125" s="53"/>
      <c r="Y125" s="53"/>
      <c r="Z125" s="54"/>
      <c r="AA125" s="53"/>
      <c r="AB125" s="53"/>
      <c r="AC125" s="59"/>
      <c r="AD125" s="1091" t="s">
        <v>1229</v>
      </c>
      <c r="AE125" s="1092"/>
      <c r="AF125" s="1092"/>
      <c r="AG125" s="1092"/>
      <c r="AH125" s="1092"/>
      <c r="AI125" s="1093"/>
      <c r="AJ125" s="72" t="s">
        <v>1230</v>
      </c>
      <c r="AK125" s="67"/>
      <c r="AL125" s="67"/>
      <c r="AM125" s="67"/>
      <c r="AN125" s="67"/>
      <c r="AO125" s="67"/>
      <c r="AP125" s="67"/>
      <c r="AQ125" s="67"/>
      <c r="AR125" s="67"/>
      <c r="AS125" s="65" t="s">
        <v>17</v>
      </c>
      <c r="AT125" s="296">
        <v>0.7</v>
      </c>
      <c r="AU125" s="35">
        <f>ROUND(ROUND(ROUND(M123*W126,0)*$AB$12,0)*AT125,0)</f>
        <v>252</v>
      </c>
      <c r="AV125" s="31"/>
    </row>
    <row r="126" spans="1:48" ht="14.25" x14ac:dyDescent="0.15">
      <c r="A126" s="32">
        <v>22</v>
      </c>
      <c r="B126" s="32" t="s">
        <v>3341</v>
      </c>
      <c r="C126" s="34" t="s">
        <v>22975</v>
      </c>
      <c r="D126" s="73"/>
      <c r="E126" s="74"/>
      <c r="F126" s="75"/>
      <c r="G126" s="4"/>
      <c r="K126" s="186"/>
      <c r="L126" s="187"/>
      <c r="M126" s="204"/>
      <c r="N126" s="187"/>
      <c r="O126" s="187"/>
      <c r="Q126" s="21"/>
      <c r="R126" s="71"/>
      <c r="S126" s="71"/>
      <c r="T126" s="71"/>
      <c r="U126" s="71"/>
      <c r="V126" s="26" t="s">
        <v>17</v>
      </c>
      <c r="W126" s="195">
        <v>0.96499999999999997</v>
      </c>
      <c r="X126" s="297"/>
      <c r="Y126" s="71"/>
      <c r="Z126" s="54"/>
      <c r="AA126" s="53"/>
      <c r="AB126" s="53"/>
      <c r="AC126" s="59"/>
      <c r="AD126" s="1094"/>
      <c r="AE126" s="1095"/>
      <c r="AF126" s="1095"/>
      <c r="AG126" s="1095"/>
      <c r="AH126" s="1095"/>
      <c r="AI126" s="1096"/>
      <c r="AJ126" s="223" t="s">
        <v>1233</v>
      </c>
      <c r="AK126" s="107"/>
      <c r="AL126" s="107"/>
      <c r="AM126" s="107"/>
      <c r="AN126" s="107"/>
      <c r="AO126" s="107"/>
      <c r="AP126" s="107"/>
      <c r="AQ126" s="107"/>
      <c r="AR126" s="107"/>
      <c r="AS126" s="44" t="s">
        <v>1678</v>
      </c>
      <c r="AT126" s="296">
        <v>0.5</v>
      </c>
      <c r="AU126" s="35">
        <f>ROUND(ROUND(ROUND(M123*W126,0)*$AB$12,0)*AT126,0)</f>
        <v>180</v>
      </c>
      <c r="AV126" s="31"/>
    </row>
    <row r="127" spans="1:48" ht="14.25" customHeight="1" x14ac:dyDescent="0.15">
      <c r="A127" s="32">
        <v>22</v>
      </c>
      <c r="B127" s="32">
        <v>7485</v>
      </c>
      <c r="C127" s="34" t="s">
        <v>22976</v>
      </c>
      <c r="D127" s="73"/>
      <c r="E127" s="74"/>
      <c r="F127" s="75"/>
      <c r="G127" s="4"/>
      <c r="J127" s="187"/>
      <c r="K127" s="196" t="s">
        <v>1252</v>
      </c>
      <c r="L127" s="197"/>
      <c r="M127" s="301"/>
      <c r="N127" s="197"/>
      <c r="O127" s="197"/>
      <c r="P127" s="197"/>
      <c r="Q127" s="198"/>
      <c r="R127" s="4"/>
      <c r="S127" s="23"/>
      <c r="T127" s="23"/>
      <c r="U127" s="23"/>
      <c r="V127" s="23"/>
      <c r="W127" s="39"/>
      <c r="X127" s="23"/>
      <c r="Y127" s="23"/>
      <c r="Z127" s="168"/>
      <c r="AA127" s="23"/>
      <c r="AB127" s="23"/>
      <c r="AC127" s="300"/>
      <c r="AD127" s="183"/>
      <c r="AE127" s="65"/>
      <c r="AF127" s="65"/>
      <c r="AG127" s="65"/>
      <c r="AH127" s="65"/>
      <c r="AI127" s="65"/>
      <c r="AJ127" s="65"/>
      <c r="AK127" s="65"/>
      <c r="AL127" s="65"/>
      <c r="AM127" s="65"/>
      <c r="AN127" s="65"/>
      <c r="AO127" s="65"/>
      <c r="AP127" s="65"/>
      <c r="AQ127" s="65"/>
      <c r="AR127" s="65"/>
      <c r="AS127" s="184"/>
      <c r="AT127" s="307"/>
      <c r="AU127" s="35">
        <f>ROUND(M129*$AB$12,0)</f>
        <v>662</v>
      </c>
      <c r="AV127" s="31"/>
    </row>
    <row r="128" spans="1:48" ht="14.25" customHeight="1" x14ac:dyDescent="0.15">
      <c r="A128" s="32">
        <v>22</v>
      </c>
      <c r="B128" s="32">
        <v>7486</v>
      </c>
      <c r="C128" s="34" t="s">
        <v>22977</v>
      </c>
      <c r="D128" s="73"/>
      <c r="E128" s="74"/>
      <c r="F128" s="75"/>
      <c r="G128" s="4"/>
      <c r="J128" s="187"/>
      <c r="K128" s="200"/>
      <c r="L128" s="201"/>
      <c r="M128" s="302"/>
      <c r="N128" s="201"/>
      <c r="O128" s="201"/>
      <c r="P128" s="201"/>
      <c r="Q128" s="202"/>
      <c r="R128" s="187"/>
      <c r="S128" s="53"/>
      <c r="T128" s="53"/>
      <c r="U128" s="53"/>
      <c r="V128" s="53"/>
      <c r="W128" s="188"/>
      <c r="X128" s="53"/>
      <c r="Y128" s="53"/>
      <c r="Z128" s="54"/>
      <c r="AA128" s="53"/>
      <c r="AB128" s="53"/>
      <c r="AC128" s="59"/>
      <c r="AD128" s="1091" t="s">
        <v>1229</v>
      </c>
      <c r="AE128" s="1092"/>
      <c r="AF128" s="1092"/>
      <c r="AG128" s="1092"/>
      <c r="AH128" s="1092"/>
      <c r="AI128" s="1093"/>
      <c r="AJ128" s="67" t="s">
        <v>1230</v>
      </c>
      <c r="AK128" s="67"/>
      <c r="AL128" s="67"/>
      <c r="AM128" s="67"/>
      <c r="AN128" s="67"/>
      <c r="AO128" s="67"/>
      <c r="AP128" s="67"/>
      <c r="AQ128" s="67"/>
      <c r="AR128" s="67"/>
      <c r="AS128" s="65" t="s">
        <v>17</v>
      </c>
      <c r="AT128" s="296">
        <v>0.7</v>
      </c>
      <c r="AU128" s="35">
        <f>ROUND(ROUND(M129*$AB$12,0)*AT128,0)</f>
        <v>463</v>
      </c>
      <c r="AV128" s="31"/>
    </row>
    <row r="129" spans="1:48" ht="14.25" x14ac:dyDescent="0.15">
      <c r="A129" s="32">
        <v>22</v>
      </c>
      <c r="B129" s="32" t="s">
        <v>3345</v>
      </c>
      <c r="C129" s="34" t="s">
        <v>22978</v>
      </c>
      <c r="D129" s="73"/>
      <c r="E129" s="74"/>
      <c r="F129" s="75"/>
      <c r="G129" s="4"/>
      <c r="J129" s="187"/>
      <c r="K129" s="186"/>
      <c r="L129" s="187"/>
      <c r="M129" s="189">
        <f>'7経過的生活介護(基本２)'!L129</f>
        <v>945</v>
      </c>
      <c r="N129" s="4" t="s">
        <v>21</v>
      </c>
      <c r="O129" s="187"/>
      <c r="P129" s="187"/>
      <c r="Q129" s="21"/>
      <c r="R129" s="187"/>
      <c r="S129" s="53"/>
      <c r="T129" s="53"/>
      <c r="U129" s="53"/>
      <c r="V129" s="53"/>
      <c r="W129" s="188"/>
      <c r="X129" s="53"/>
      <c r="Y129" s="53"/>
      <c r="Z129" s="54"/>
      <c r="AA129" s="53"/>
      <c r="AB129" s="53"/>
      <c r="AC129" s="59"/>
      <c r="AD129" s="1094"/>
      <c r="AE129" s="1095"/>
      <c r="AF129" s="1095"/>
      <c r="AG129" s="1095"/>
      <c r="AH129" s="1095"/>
      <c r="AI129" s="1096"/>
      <c r="AJ129" s="223" t="s">
        <v>1233</v>
      </c>
      <c r="AK129" s="107"/>
      <c r="AL129" s="107"/>
      <c r="AM129" s="107"/>
      <c r="AN129" s="107"/>
      <c r="AO129" s="107"/>
      <c r="AP129" s="107"/>
      <c r="AQ129" s="107"/>
      <c r="AR129" s="107"/>
      <c r="AS129" s="44" t="s">
        <v>1678</v>
      </c>
      <c r="AT129" s="296">
        <v>0.5</v>
      </c>
      <c r="AU129" s="35">
        <f>ROUND(ROUND(M129*$AB$12,0)*AT129,0)</f>
        <v>331</v>
      </c>
      <c r="AV129" s="31"/>
    </row>
    <row r="130" spans="1:48" ht="14.25" x14ac:dyDescent="0.15">
      <c r="A130" s="32">
        <v>22</v>
      </c>
      <c r="B130" s="32">
        <v>7487</v>
      </c>
      <c r="C130" s="34" t="s">
        <v>22979</v>
      </c>
      <c r="D130" s="73"/>
      <c r="E130" s="74"/>
      <c r="F130" s="75"/>
      <c r="G130" s="4"/>
      <c r="J130" s="187"/>
      <c r="K130" s="186"/>
      <c r="L130" s="187"/>
      <c r="M130" s="58"/>
      <c r="P130" s="187"/>
      <c r="Q130" s="21"/>
      <c r="R130" s="67" t="s">
        <v>1235</v>
      </c>
      <c r="S130" s="67"/>
      <c r="T130" s="67"/>
      <c r="U130" s="67"/>
      <c r="V130" s="67"/>
      <c r="W130" s="192"/>
      <c r="X130" s="67"/>
      <c r="Y130" s="67"/>
      <c r="Z130" s="54"/>
      <c r="AA130" s="53"/>
      <c r="AB130" s="53"/>
      <c r="AC130" s="59"/>
      <c r="AD130" s="72"/>
      <c r="AE130" s="67"/>
      <c r="AF130" s="67"/>
      <c r="AG130" s="67"/>
      <c r="AH130" s="67"/>
      <c r="AI130" s="67"/>
      <c r="AJ130" s="67"/>
      <c r="AK130" s="67"/>
      <c r="AL130" s="67"/>
      <c r="AM130" s="67"/>
      <c r="AN130" s="67"/>
      <c r="AO130" s="67"/>
      <c r="AP130" s="67"/>
      <c r="AQ130" s="67"/>
      <c r="AR130" s="67"/>
      <c r="AS130" s="65"/>
      <c r="AT130" s="157"/>
      <c r="AU130" s="35">
        <f>ROUND(ROUND(M129*W132,0)*$AB$12,0)</f>
        <v>638</v>
      </c>
      <c r="AV130" s="31"/>
    </row>
    <row r="131" spans="1:48" ht="14.25" customHeight="1" x14ac:dyDescent="0.15">
      <c r="A131" s="32">
        <v>22</v>
      </c>
      <c r="B131" s="32">
        <v>7488</v>
      </c>
      <c r="C131" s="34" t="s">
        <v>22980</v>
      </c>
      <c r="D131" s="73"/>
      <c r="E131" s="74"/>
      <c r="F131" s="75"/>
      <c r="G131" s="4"/>
      <c r="J131" s="187"/>
      <c r="K131" s="186"/>
      <c r="L131" s="187"/>
      <c r="M131" s="204"/>
      <c r="N131" s="187"/>
      <c r="O131" s="187"/>
      <c r="P131" s="187"/>
      <c r="Q131" s="21"/>
      <c r="R131" s="53" t="s">
        <v>1237</v>
      </c>
      <c r="S131" s="53"/>
      <c r="T131" s="53"/>
      <c r="U131" s="53"/>
      <c r="V131" s="53"/>
      <c r="W131" s="188"/>
      <c r="X131" s="53"/>
      <c r="Y131" s="53"/>
      <c r="Z131" s="54"/>
      <c r="AA131" s="53"/>
      <c r="AB131" s="53"/>
      <c r="AC131" s="59"/>
      <c r="AD131" s="1091" t="s">
        <v>1229</v>
      </c>
      <c r="AE131" s="1092"/>
      <c r="AF131" s="1092"/>
      <c r="AG131" s="1092"/>
      <c r="AH131" s="1092"/>
      <c r="AI131" s="1093"/>
      <c r="AJ131" s="72" t="s">
        <v>1230</v>
      </c>
      <c r="AK131" s="67"/>
      <c r="AL131" s="67"/>
      <c r="AM131" s="67"/>
      <c r="AN131" s="67"/>
      <c r="AO131" s="67"/>
      <c r="AP131" s="67"/>
      <c r="AQ131" s="67"/>
      <c r="AR131" s="67"/>
      <c r="AS131" s="65" t="s">
        <v>17</v>
      </c>
      <c r="AT131" s="296">
        <v>0.7</v>
      </c>
      <c r="AU131" s="35">
        <f>ROUND(ROUND(ROUND(M129*W132,0)*$AB$12,0)*AT131,0)</f>
        <v>447</v>
      </c>
      <c r="AV131" s="31"/>
    </row>
    <row r="132" spans="1:48" ht="14.25" x14ac:dyDescent="0.15">
      <c r="A132" s="32">
        <v>22</v>
      </c>
      <c r="B132" s="32" t="s">
        <v>3349</v>
      </c>
      <c r="C132" s="34" t="s">
        <v>22981</v>
      </c>
      <c r="D132" s="73"/>
      <c r="E132" s="74"/>
      <c r="F132" s="75"/>
      <c r="G132" s="4"/>
      <c r="J132" s="187"/>
      <c r="K132" s="186"/>
      <c r="L132" s="187"/>
      <c r="M132" s="204"/>
      <c r="N132" s="187"/>
      <c r="O132" s="187"/>
      <c r="P132" s="187"/>
      <c r="Q132" s="21"/>
      <c r="R132" s="71"/>
      <c r="S132" s="71"/>
      <c r="T132" s="71"/>
      <c r="U132" s="71"/>
      <c r="V132" s="26" t="s">
        <v>17</v>
      </c>
      <c r="W132" s="195">
        <v>0.96499999999999997</v>
      </c>
      <c r="X132" s="297"/>
      <c r="Y132" s="71"/>
      <c r="Z132" s="54"/>
      <c r="AA132" s="53"/>
      <c r="AB132" s="53"/>
      <c r="AC132" s="59"/>
      <c r="AD132" s="1094"/>
      <c r="AE132" s="1095"/>
      <c r="AF132" s="1095"/>
      <c r="AG132" s="1095"/>
      <c r="AH132" s="1095"/>
      <c r="AI132" s="1096"/>
      <c r="AJ132" s="223" t="s">
        <v>1233</v>
      </c>
      <c r="AK132" s="107"/>
      <c r="AL132" s="107"/>
      <c r="AM132" s="107"/>
      <c r="AN132" s="107"/>
      <c r="AO132" s="107"/>
      <c r="AP132" s="107"/>
      <c r="AQ132" s="107"/>
      <c r="AR132" s="107"/>
      <c r="AS132" s="44" t="s">
        <v>1678</v>
      </c>
      <c r="AT132" s="296">
        <v>0.5</v>
      </c>
      <c r="AU132" s="35">
        <f>ROUND(ROUND(ROUND(M129*W132,0)*$AB$12,0)*AT132,0)</f>
        <v>319</v>
      </c>
      <c r="AV132" s="31"/>
    </row>
    <row r="133" spans="1:48" ht="14.25" customHeight="1" x14ac:dyDescent="0.15">
      <c r="A133" s="32">
        <v>22</v>
      </c>
      <c r="B133" s="32">
        <v>7489</v>
      </c>
      <c r="C133" s="34" t="s">
        <v>22982</v>
      </c>
      <c r="D133" s="73"/>
      <c r="E133" s="74"/>
      <c r="F133" s="75"/>
      <c r="G133" s="4"/>
      <c r="J133" s="187"/>
      <c r="K133" s="196" t="s">
        <v>1261</v>
      </c>
      <c r="L133" s="197"/>
      <c r="M133" s="301"/>
      <c r="N133" s="197"/>
      <c r="O133" s="197"/>
      <c r="P133" s="197"/>
      <c r="Q133" s="198"/>
      <c r="R133" s="4"/>
      <c r="S133" s="23"/>
      <c r="T133" s="23"/>
      <c r="U133" s="23"/>
      <c r="V133" s="23"/>
      <c r="W133" s="39"/>
      <c r="X133" s="23"/>
      <c r="Y133" s="23"/>
      <c r="Z133" s="168"/>
      <c r="AA133" s="23"/>
      <c r="AB133" s="23"/>
      <c r="AC133" s="300"/>
      <c r="AD133" s="183"/>
      <c r="AE133" s="65"/>
      <c r="AF133" s="65"/>
      <c r="AG133" s="65"/>
      <c r="AH133" s="65"/>
      <c r="AI133" s="65"/>
      <c r="AJ133" s="65"/>
      <c r="AK133" s="65"/>
      <c r="AL133" s="65"/>
      <c r="AM133" s="65"/>
      <c r="AN133" s="65"/>
      <c r="AO133" s="65"/>
      <c r="AP133" s="65"/>
      <c r="AQ133" s="65"/>
      <c r="AR133" s="65"/>
      <c r="AS133" s="184"/>
      <c r="AT133" s="307"/>
      <c r="AU133" s="35">
        <f>ROUND(M135*$AB$12,0)</f>
        <v>564</v>
      </c>
      <c r="AV133" s="31"/>
    </row>
    <row r="134" spans="1:48" ht="14.25" customHeight="1" x14ac:dyDescent="0.15">
      <c r="A134" s="32">
        <v>22</v>
      </c>
      <c r="B134" s="32">
        <v>7490</v>
      </c>
      <c r="C134" s="34" t="s">
        <v>22983</v>
      </c>
      <c r="D134" s="73"/>
      <c r="E134" s="74"/>
      <c r="F134" s="75"/>
      <c r="G134" s="4"/>
      <c r="J134" s="187"/>
      <c r="K134" s="200"/>
      <c r="L134" s="201"/>
      <c r="M134" s="302"/>
      <c r="N134" s="201"/>
      <c r="O134" s="201"/>
      <c r="P134" s="201"/>
      <c r="Q134" s="202"/>
      <c r="R134" s="187"/>
      <c r="S134" s="53"/>
      <c r="T134" s="53"/>
      <c r="U134" s="53"/>
      <c r="V134" s="53"/>
      <c r="W134" s="188"/>
      <c r="X134" s="53"/>
      <c r="Y134" s="53"/>
      <c r="Z134" s="54"/>
      <c r="AA134" s="53"/>
      <c r="AB134" s="53"/>
      <c r="AC134" s="59"/>
      <c r="AD134" s="1091" t="s">
        <v>1229</v>
      </c>
      <c r="AE134" s="1092"/>
      <c r="AF134" s="1092"/>
      <c r="AG134" s="1092"/>
      <c r="AH134" s="1092"/>
      <c r="AI134" s="1093"/>
      <c r="AJ134" s="67" t="s">
        <v>1230</v>
      </c>
      <c r="AK134" s="67"/>
      <c r="AL134" s="67"/>
      <c r="AM134" s="67"/>
      <c r="AN134" s="67"/>
      <c r="AO134" s="67"/>
      <c r="AP134" s="67"/>
      <c r="AQ134" s="67"/>
      <c r="AR134" s="67"/>
      <c r="AS134" s="65" t="s">
        <v>17</v>
      </c>
      <c r="AT134" s="296">
        <v>0.7</v>
      </c>
      <c r="AU134" s="35">
        <f>ROUND(ROUND(M135*$AB$12,0)*AT134,0)</f>
        <v>395</v>
      </c>
      <c r="AV134" s="31"/>
    </row>
    <row r="135" spans="1:48" ht="14.25" x14ac:dyDescent="0.15">
      <c r="A135" s="32">
        <v>22</v>
      </c>
      <c r="B135" s="32" t="s">
        <v>3353</v>
      </c>
      <c r="C135" s="34" t="s">
        <v>22984</v>
      </c>
      <c r="D135" s="73"/>
      <c r="E135" s="74"/>
      <c r="F135" s="75"/>
      <c r="G135" s="4"/>
      <c r="J135" s="187"/>
      <c r="K135" s="186"/>
      <c r="L135" s="187"/>
      <c r="M135" s="189">
        <f>'7経過的生活介護(基本２)'!L135</f>
        <v>805</v>
      </c>
      <c r="N135" s="4" t="s">
        <v>21</v>
      </c>
      <c r="O135" s="187"/>
      <c r="P135" s="187"/>
      <c r="Q135" s="21"/>
      <c r="R135" s="187"/>
      <c r="S135" s="53"/>
      <c r="T135" s="53"/>
      <c r="U135" s="53"/>
      <c r="V135" s="53"/>
      <c r="W135" s="188"/>
      <c r="X135" s="53"/>
      <c r="Y135" s="53"/>
      <c r="Z135" s="54"/>
      <c r="AA135" s="53"/>
      <c r="AB135" s="53"/>
      <c r="AC135" s="59"/>
      <c r="AD135" s="1094"/>
      <c r="AE135" s="1095"/>
      <c r="AF135" s="1095"/>
      <c r="AG135" s="1095"/>
      <c r="AH135" s="1095"/>
      <c r="AI135" s="1096"/>
      <c r="AJ135" s="223" t="s">
        <v>1233</v>
      </c>
      <c r="AK135" s="107"/>
      <c r="AL135" s="107"/>
      <c r="AM135" s="107"/>
      <c r="AN135" s="107"/>
      <c r="AO135" s="107"/>
      <c r="AP135" s="107"/>
      <c r="AQ135" s="107"/>
      <c r="AR135" s="107"/>
      <c r="AS135" s="44" t="s">
        <v>1678</v>
      </c>
      <c r="AT135" s="296">
        <v>0.5</v>
      </c>
      <c r="AU135" s="35">
        <f>ROUND(ROUND(M135*$AB$12,0)*AT135,0)</f>
        <v>282</v>
      </c>
      <c r="AV135" s="31"/>
    </row>
    <row r="136" spans="1:48" ht="14.25" x14ac:dyDescent="0.15">
      <c r="A136" s="32">
        <v>22</v>
      </c>
      <c r="B136" s="32">
        <v>7491</v>
      </c>
      <c r="C136" s="34" t="s">
        <v>22985</v>
      </c>
      <c r="D136" s="73"/>
      <c r="E136" s="74"/>
      <c r="F136" s="75"/>
      <c r="G136" s="4"/>
      <c r="J136" s="187"/>
      <c r="K136" s="186"/>
      <c r="L136" s="187"/>
      <c r="M136" s="58"/>
      <c r="P136" s="187"/>
      <c r="Q136" s="21"/>
      <c r="R136" s="67" t="s">
        <v>1235</v>
      </c>
      <c r="S136" s="67"/>
      <c r="T136" s="67"/>
      <c r="U136" s="67"/>
      <c r="V136" s="67"/>
      <c r="W136" s="192"/>
      <c r="X136" s="67"/>
      <c r="Y136" s="67"/>
      <c r="Z136" s="54"/>
      <c r="AA136" s="53"/>
      <c r="AB136" s="53"/>
      <c r="AC136" s="59"/>
      <c r="AD136" s="72"/>
      <c r="AE136" s="67"/>
      <c r="AF136" s="67"/>
      <c r="AG136" s="67"/>
      <c r="AH136" s="67"/>
      <c r="AI136" s="67"/>
      <c r="AJ136" s="67"/>
      <c r="AK136" s="67"/>
      <c r="AL136" s="67"/>
      <c r="AM136" s="67"/>
      <c r="AN136" s="67"/>
      <c r="AO136" s="67"/>
      <c r="AP136" s="67"/>
      <c r="AQ136" s="67"/>
      <c r="AR136" s="67"/>
      <c r="AS136" s="65"/>
      <c r="AT136" s="157"/>
      <c r="AU136" s="35">
        <f>ROUND(ROUND(M135*W138,0)*$AB$12,0)</f>
        <v>544</v>
      </c>
      <c r="AV136" s="31"/>
    </row>
    <row r="137" spans="1:48" ht="14.25" customHeight="1" x14ac:dyDescent="0.15">
      <c r="A137" s="32">
        <v>22</v>
      </c>
      <c r="B137" s="32">
        <v>7492</v>
      </c>
      <c r="C137" s="34" t="s">
        <v>22986</v>
      </c>
      <c r="D137" s="73"/>
      <c r="E137" s="74"/>
      <c r="F137" s="75"/>
      <c r="G137" s="4"/>
      <c r="J137" s="187"/>
      <c r="K137" s="186"/>
      <c r="L137" s="187"/>
      <c r="M137" s="204"/>
      <c r="N137" s="187"/>
      <c r="O137" s="187"/>
      <c r="P137" s="187"/>
      <c r="Q137" s="21"/>
      <c r="R137" s="53" t="s">
        <v>1237</v>
      </c>
      <c r="S137" s="53"/>
      <c r="T137" s="53"/>
      <c r="U137" s="53"/>
      <c r="V137" s="53"/>
      <c r="W137" s="188"/>
      <c r="X137" s="53"/>
      <c r="Y137" s="53"/>
      <c r="Z137" s="54"/>
      <c r="AA137" s="53"/>
      <c r="AB137" s="53"/>
      <c r="AC137" s="59"/>
      <c r="AD137" s="1091" t="s">
        <v>1229</v>
      </c>
      <c r="AE137" s="1092"/>
      <c r="AF137" s="1092"/>
      <c r="AG137" s="1092"/>
      <c r="AH137" s="1092"/>
      <c r="AI137" s="1093"/>
      <c r="AJ137" s="72" t="s">
        <v>1230</v>
      </c>
      <c r="AK137" s="67"/>
      <c r="AL137" s="67"/>
      <c r="AM137" s="67"/>
      <c r="AN137" s="67"/>
      <c r="AO137" s="67"/>
      <c r="AP137" s="67"/>
      <c r="AQ137" s="67"/>
      <c r="AR137" s="67"/>
      <c r="AS137" s="65" t="s">
        <v>17</v>
      </c>
      <c r="AT137" s="296">
        <v>0.7</v>
      </c>
      <c r="AU137" s="35">
        <f>ROUND(ROUND(ROUND(M135*W138,0)*$AB$12,0)*AT137,0)</f>
        <v>381</v>
      </c>
      <c r="AV137" s="31"/>
    </row>
    <row r="138" spans="1:48" ht="14.25" x14ac:dyDescent="0.15">
      <c r="A138" s="32">
        <v>22</v>
      </c>
      <c r="B138" s="32" t="s">
        <v>3357</v>
      </c>
      <c r="C138" s="34" t="s">
        <v>22987</v>
      </c>
      <c r="D138" s="73"/>
      <c r="E138" s="74"/>
      <c r="F138" s="75"/>
      <c r="G138" s="4"/>
      <c r="J138" s="187"/>
      <c r="K138" s="186"/>
      <c r="L138" s="187"/>
      <c r="M138" s="204"/>
      <c r="N138" s="187"/>
      <c r="O138" s="187"/>
      <c r="P138" s="187"/>
      <c r="Q138" s="21"/>
      <c r="R138" s="71"/>
      <c r="S138" s="71"/>
      <c r="T138" s="71"/>
      <c r="U138" s="71"/>
      <c r="V138" s="26" t="s">
        <v>17</v>
      </c>
      <c r="W138" s="195">
        <v>0.96499999999999997</v>
      </c>
      <c r="X138" s="297"/>
      <c r="Y138" s="71"/>
      <c r="Z138" s="54"/>
      <c r="AA138" s="53"/>
      <c r="AB138" s="53"/>
      <c r="AC138" s="59"/>
      <c r="AD138" s="1094"/>
      <c r="AE138" s="1095"/>
      <c r="AF138" s="1095"/>
      <c r="AG138" s="1095"/>
      <c r="AH138" s="1095"/>
      <c r="AI138" s="1096"/>
      <c r="AJ138" s="223" t="s">
        <v>1233</v>
      </c>
      <c r="AK138" s="107"/>
      <c r="AL138" s="107"/>
      <c r="AM138" s="107"/>
      <c r="AN138" s="107"/>
      <c r="AO138" s="107"/>
      <c r="AP138" s="107"/>
      <c r="AQ138" s="107"/>
      <c r="AR138" s="107"/>
      <c r="AS138" s="44" t="s">
        <v>1678</v>
      </c>
      <c r="AT138" s="296">
        <v>0.5</v>
      </c>
      <c r="AU138" s="35">
        <f>ROUND(ROUND(ROUND(M135*W138,0)*$AB$12,0)*AT138,0)</f>
        <v>272</v>
      </c>
      <c r="AV138" s="31"/>
    </row>
    <row r="139" spans="1:48" ht="14.25" customHeight="1" x14ac:dyDescent="0.15">
      <c r="A139" s="32">
        <v>22</v>
      </c>
      <c r="B139" s="32">
        <v>7501</v>
      </c>
      <c r="C139" s="34" t="s">
        <v>22988</v>
      </c>
      <c r="D139" s="73"/>
      <c r="E139" s="74"/>
      <c r="F139" s="74"/>
      <c r="G139" s="1085" t="s">
        <v>1648</v>
      </c>
      <c r="H139" s="1086"/>
      <c r="I139" s="1086"/>
      <c r="J139" s="1087"/>
      <c r="K139" s="47" t="s">
        <v>1242</v>
      </c>
      <c r="L139" s="40"/>
      <c r="M139" s="103"/>
      <c r="N139" s="40"/>
      <c r="O139" s="40"/>
      <c r="P139" s="40"/>
      <c r="Q139" s="41"/>
      <c r="R139" s="4"/>
      <c r="S139" s="23"/>
      <c r="T139" s="23"/>
      <c r="U139" s="23"/>
      <c r="V139" s="23"/>
      <c r="W139" s="39"/>
      <c r="X139" s="23"/>
      <c r="Y139" s="23"/>
      <c r="Z139" s="168"/>
      <c r="AA139" s="23"/>
      <c r="AB139" s="23"/>
      <c r="AC139" s="300"/>
      <c r="AD139" s="183"/>
      <c r="AE139" s="65"/>
      <c r="AF139" s="65"/>
      <c r="AG139" s="65"/>
      <c r="AH139" s="65"/>
      <c r="AI139" s="65"/>
      <c r="AJ139" s="65"/>
      <c r="AK139" s="65"/>
      <c r="AL139" s="65"/>
      <c r="AM139" s="65"/>
      <c r="AN139" s="65"/>
      <c r="AO139" s="65"/>
      <c r="AP139" s="65"/>
      <c r="AQ139" s="65"/>
      <c r="AR139" s="65"/>
      <c r="AS139" s="184"/>
      <c r="AT139" s="307"/>
      <c r="AU139" s="35">
        <f>ROUND(M141*$AB$12,0)</f>
        <v>351</v>
      </c>
      <c r="AV139" s="31"/>
    </row>
    <row r="140" spans="1:48" ht="14.25" customHeight="1" x14ac:dyDescent="0.15">
      <c r="A140" s="32">
        <v>22</v>
      </c>
      <c r="B140" s="32">
        <v>7502</v>
      </c>
      <c r="C140" s="34" t="s">
        <v>22989</v>
      </c>
      <c r="D140" s="73"/>
      <c r="E140" s="74"/>
      <c r="F140" s="74"/>
      <c r="G140" s="1088"/>
      <c r="H140" s="1089"/>
      <c r="I140" s="1089"/>
      <c r="J140" s="1090"/>
      <c r="K140" s="20" t="s">
        <v>3248</v>
      </c>
      <c r="M140" s="58"/>
      <c r="Q140" s="21"/>
      <c r="R140" s="187"/>
      <c r="S140" s="53"/>
      <c r="T140" s="53"/>
      <c r="U140" s="53"/>
      <c r="V140" s="53"/>
      <c r="W140" s="188"/>
      <c r="X140" s="53"/>
      <c r="Y140" s="53"/>
      <c r="Z140" s="54"/>
      <c r="AA140" s="53"/>
      <c r="AB140" s="53"/>
      <c r="AC140" s="59"/>
      <c r="AD140" s="1091" t="s">
        <v>1229</v>
      </c>
      <c r="AE140" s="1092"/>
      <c r="AF140" s="1092"/>
      <c r="AG140" s="1092"/>
      <c r="AH140" s="1092"/>
      <c r="AI140" s="1093"/>
      <c r="AJ140" s="67" t="s">
        <v>1230</v>
      </c>
      <c r="AK140" s="67"/>
      <c r="AL140" s="67"/>
      <c r="AM140" s="67"/>
      <c r="AN140" s="67"/>
      <c r="AO140" s="67"/>
      <c r="AP140" s="67"/>
      <c r="AQ140" s="67"/>
      <c r="AR140" s="67"/>
      <c r="AS140" s="65" t="s">
        <v>17</v>
      </c>
      <c r="AT140" s="296">
        <v>0.7</v>
      </c>
      <c r="AU140" s="35">
        <f>ROUND(ROUND(M141*$AB$12,0)*AT140,0)</f>
        <v>246</v>
      </c>
      <c r="AV140" s="31"/>
    </row>
    <row r="141" spans="1:48" ht="14.25" x14ac:dyDescent="0.15">
      <c r="A141" s="32">
        <v>22</v>
      </c>
      <c r="B141" s="32" t="s">
        <v>3361</v>
      </c>
      <c r="C141" s="34" t="s">
        <v>22990</v>
      </c>
      <c r="D141" s="73"/>
      <c r="E141" s="74"/>
      <c r="F141" s="74"/>
      <c r="G141" s="1088"/>
      <c r="H141" s="1089"/>
      <c r="I141" s="1089"/>
      <c r="J141" s="1090"/>
      <c r="M141" s="189">
        <f>'7経過的生活介護(基本２)'!L141</f>
        <v>501</v>
      </c>
      <c r="N141" s="4" t="s">
        <v>21</v>
      </c>
      <c r="Q141" s="21"/>
      <c r="R141" s="187"/>
      <c r="S141" s="53"/>
      <c r="T141" s="53"/>
      <c r="U141" s="53"/>
      <c r="V141" s="53"/>
      <c r="W141" s="188"/>
      <c r="X141" s="53"/>
      <c r="Y141" s="53"/>
      <c r="Z141" s="54"/>
      <c r="AA141" s="53"/>
      <c r="AB141" s="53"/>
      <c r="AC141" s="59"/>
      <c r="AD141" s="1094"/>
      <c r="AE141" s="1095"/>
      <c r="AF141" s="1095"/>
      <c r="AG141" s="1095"/>
      <c r="AH141" s="1095"/>
      <c r="AI141" s="1096"/>
      <c r="AJ141" s="223" t="s">
        <v>1233</v>
      </c>
      <c r="AK141" s="107"/>
      <c r="AL141" s="107"/>
      <c r="AM141" s="107"/>
      <c r="AN141" s="107"/>
      <c r="AO141" s="107"/>
      <c r="AP141" s="107"/>
      <c r="AQ141" s="107"/>
      <c r="AR141" s="107"/>
      <c r="AS141" s="44" t="s">
        <v>1678</v>
      </c>
      <c r="AT141" s="296">
        <v>0.5</v>
      </c>
      <c r="AU141" s="35">
        <f>ROUND(ROUND(M141*$AB$12,0)*AT141,0)</f>
        <v>176</v>
      </c>
      <c r="AV141" s="31"/>
    </row>
    <row r="142" spans="1:48" ht="14.25" x14ac:dyDescent="0.15">
      <c r="A142" s="32">
        <v>22</v>
      </c>
      <c r="B142" s="32">
        <v>7503</v>
      </c>
      <c r="C142" s="34" t="s">
        <v>22991</v>
      </c>
      <c r="D142" s="73"/>
      <c r="E142" s="74"/>
      <c r="F142" s="74"/>
      <c r="G142" s="73"/>
      <c r="H142" s="74"/>
      <c r="I142" s="74"/>
      <c r="J142" s="75"/>
      <c r="M142" s="58"/>
      <c r="Q142" s="21"/>
      <c r="R142" s="67" t="s">
        <v>1235</v>
      </c>
      <c r="S142" s="67"/>
      <c r="T142" s="67"/>
      <c r="U142" s="67"/>
      <c r="V142" s="67"/>
      <c r="W142" s="192"/>
      <c r="X142" s="67"/>
      <c r="Y142" s="67"/>
      <c r="Z142" s="54"/>
      <c r="AA142" s="53"/>
      <c r="AB142" s="53"/>
      <c r="AC142" s="59"/>
      <c r="AD142" s="72"/>
      <c r="AE142" s="67"/>
      <c r="AF142" s="67"/>
      <c r="AG142" s="67"/>
      <c r="AH142" s="67"/>
      <c r="AI142" s="67"/>
      <c r="AJ142" s="67"/>
      <c r="AK142" s="67"/>
      <c r="AL142" s="67"/>
      <c r="AM142" s="67"/>
      <c r="AN142" s="67"/>
      <c r="AO142" s="67"/>
      <c r="AP142" s="67"/>
      <c r="AQ142" s="67"/>
      <c r="AR142" s="67"/>
      <c r="AS142" s="65"/>
      <c r="AT142" s="157"/>
      <c r="AU142" s="35">
        <f>ROUND(ROUND(M141*W144,0)*$AB$12,0)</f>
        <v>338</v>
      </c>
      <c r="AV142" s="31"/>
    </row>
    <row r="143" spans="1:48" ht="14.25" customHeight="1" x14ac:dyDescent="0.15">
      <c r="A143" s="32">
        <v>22</v>
      </c>
      <c r="B143" s="32">
        <v>7504</v>
      </c>
      <c r="C143" s="34" t="s">
        <v>22992</v>
      </c>
      <c r="D143" s="73"/>
      <c r="E143" s="74"/>
      <c r="F143" s="74"/>
      <c r="G143" s="20"/>
      <c r="J143" s="21"/>
      <c r="K143" s="187"/>
      <c r="L143" s="187"/>
      <c r="M143" s="204"/>
      <c r="N143" s="187"/>
      <c r="O143" s="187"/>
      <c r="Q143" s="21"/>
      <c r="R143" s="53" t="s">
        <v>1237</v>
      </c>
      <c r="S143" s="53"/>
      <c r="T143" s="53"/>
      <c r="U143" s="53"/>
      <c r="V143" s="53"/>
      <c r="W143" s="188"/>
      <c r="X143" s="53"/>
      <c r="Y143" s="53"/>
      <c r="Z143" s="54"/>
      <c r="AA143" s="53"/>
      <c r="AB143" s="53"/>
      <c r="AC143" s="59"/>
      <c r="AD143" s="1091" t="s">
        <v>1229</v>
      </c>
      <c r="AE143" s="1092"/>
      <c r="AF143" s="1092"/>
      <c r="AG143" s="1092"/>
      <c r="AH143" s="1092"/>
      <c r="AI143" s="1093"/>
      <c r="AJ143" s="72" t="s">
        <v>1230</v>
      </c>
      <c r="AK143" s="67"/>
      <c r="AL143" s="67"/>
      <c r="AM143" s="67"/>
      <c r="AN143" s="67"/>
      <c r="AO143" s="67"/>
      <c r="AP143" s="67"/>
      <c r="AQ143" s="67"/>
      <c r="AR143" s="67"/>
      <c r="AS143" s="65" t="s">
        <v>17</v>
      </c>
      <c r="AT143" s="296">
        <v>0.7</v>
      </c>
      <c r="AU143" s="35">
        <f>ROUND(ROUND(ROUND(M141*W144,0)*$AB$12,0)*AT143,0)</f>
        <v>237</v>
      </c>
      <c r="AV143" s="31"/>
    </row>
    <row r="144" spans="1:48" ht="14.25" x14ac:dyDescent="0.15">
      <c r="A144" s="32">
        <v>22</v>
      </c>
      <c r="B144" s="32" t="s">
        <v>3365</v>
      </c>
      <c r="C144" s="34" t="s">
        <v>22993</v>
      </c>
      <c r="D144" s="73"/>
      <c r="E144" s="74"/>
      <c r="F144" s="74"/>
      <c r="G144" s="20"/>
      <c r="J144" s="21"/>
      <c r="K144" s="187"/>
      <c r="L144" s="187"/>
      <c r="M144" s="204"/>
      <c r="N144" s="187"/>
      <c r="O144" s="187"/>
      <c r="Q144" s="21"/>
      <c r="R144" s="71"/>
      <c r="S144" s="71"/>
      <c r="T144" s="71"/>
      <c r="U144" s="71"/>
      <c r="V144" s="26" t="s">
        <v>17</v>
      </c>
      <c r="W144" s="195">
        <v>0.96499999999999997</v>
      </c>
      <c r="X144" s="297"/>
      <c r="Y144" s="71"/>
      <c r="Z144" s="54"/>
      <c r="AA144" s="53"/>
      <c r="AB144" s="53"/>
      <c r="AC144" s="59"/>
      <c r="AD144" s="1094"/>
      <c r="AE144" s="1095"/>
      <c r="AF144" s="1095"/>
      <c r="AG144" s="1095"/>
      <c r="AH144" s="1095"/>
      <c r="AI144" s="1096"/>
      <c r="AJ144" s="223" t="s">
        <v>1233</v>
      </c>
      <c r="AK144" s="107"/>
      <c r="AL144" s="107"/>
      <c r="AM144" s="107"/>
      <c r="AN144" s="107"/>
      <c r="AO144" s="107"/>
      <c r="AP144" s="107"/>
      <c r="AQ144" s="107"/>
      <c r="AR144" s="107"/>
      <c r="AS144" s="44" t="s">
        <v>1678</v>
      </c>
      <c r="AT144" s="296">
        <v>0.5</v>
      </c>
      <c r="AU144" s="35">
        <f>ROUND(ROUND(ROUND(M141*W144,0)*$AB$12,0)*AT144,0)</f>
        <v>169</v>
      </c>
      <c r="AV144" s="31"/>
    </row>
    <row r="145" spans="1:48" ht="14.25" customHeight="1" x14ac:dyDescent="0.15">
      <c r="A145" s="32">
        <v>22</v>
      </c>
      <c r="B145" s="32">
        <v>7505</v>
      </c>
      <c r="C145" s="34" t="s">
        <v>22994</v>
      </c>
      <c r="D145" s="73"/>
      <c r="E145" s="74"/>
      <c r="F145" s="74"/>
      <c r="G145" s="20"/>
      <c r="J145" s="187"/>
      <c r="K145" s="196" t="s">
        <v>1252</v>
      </c>
      <c r="L145" s="197"/>
      <c r="M145" s="301"/>
      <c r="N145" s="197"/>
      <c r="O145" s="197"/>
      <c r="P145" s="197"/>
      <c r="Q145" s="198"/>
      <c r="R145" s="4"/>
      <c r="S145" s="23"/>
      <c r="T145" s="23"/>
      <c r="U145" s="23"/>
      <c r="V145" s="23"/>
      <c r="W145" s="39"/>
      <c r="X145" s="23"/>
      <c r="Y145" s="23"/>
      <c r="Z145" s="168"/>
      <c r="AA145" s="23"/>
      <c r="AB145" s="23"/>
      <c r="AC145" s="300"/>
      <c r="AD145" s="183"/>
      <c r="AE145" s="65"/>
      <c r="AF145" s="65"/>
      <c r="AG145" s="65"/>
      <c r="AH145" s="65"/>
      <c r="AI145" s="65"/>
      <c r="AJ145" s="65"/>
      <c r="AK145" s="65"/>
      <c r="AL145" s="65"/>
      <c r="AM145" s="65"/>
      <c r="AN145" s="65"/>
      <c r="AO145" s="65"/>
      <c r="AP145" s="65"/>
      <c r="AQ145" s="65"/>
      <c r="AR145" s="65"/>
      <c r="AS145" s="184"/>
      <c r="AT145" s="307"/>
      <c r="AU145" s="35">
        <f>ROUND(M147*$AB$12,0)</f>
        <v>564</v>
      </c>
      <c r="AV145" s="31"/>
    </row>
    <row r="146" spans="1:48" ht="14.25" customHeight="1" x14ac:dyDescent="0.15">
      <c r="A146" s="32">
        <v>22</v>
      </c>
      <c r="B146" s="32">
        <v>7506</v>
      </c>
      <c r="C146" s="34" t="s">
        <v>22995</v>
      </c>
      <c r="D146" s="73"/>
      <c r="E146" s="74"/>
      <c r="F146" s="74"/>
      <c r="G146" s="20"/>
      <c r="J146" s="187"/>
      <c r="K146" s="200"/>
      <c r="L146" s="201"/>
      <c r="M146" s="302"/>
      <c r="N146" s="201"/>
      <c r="O146" s="201"/>
      <c r="P146" s="201"/>
      <c r="Q146" s="202"/>
      <c r="R146" s="187"/>
      <c r="S146" s="53"/>
      <c r="T146" s="53"/>
      <c r="U146" s="53"/>
      <c r="V146" s="53"/>
      <c r="W146" s="188"/>
      <c r="X146" s="53"/>
      <c r="Y146" s="53"/>
      <c r="Z146" s="54"/>
      <c r="AA146" s="53"/>
      <c r="AB146" s="53"/>
      <c r="AC146" s="59"/>
      <c r="AD146" s="1091" t="s">
        <v>1229</v>
      </c>
      <c r="AE146" s="1092"/>
      <c r="AF146" s="1092"/>
      <c r="AG146" s="1092"/>
      <c r="AH146" s="1092"/>
      <c r="AI146" s="1093"/>
      <c r="AJ146" s="67" t="s">
        <v>1230</v>
      </c>
      <c r="AK146" s="67"/>
      <c r="AL146" s="67"/>
      <c r="AM146" s="67"/>
      <c r="AN146" s="67"/>
      <c r="AO146" s="67"/>
      <c r="AP146" s="67"/>
      <c r="AQ146" s="67"/>
      <c r="AR146" s="67"/>
      <c r="AS146" s="65" t="s">
        <v>17</v>
      </c>
      <c r="AT146" s="296">
        <v>0.7</v>
      </c>
      <c r="AU146" s="35">
        <f>ROUND(ROUND(M147*$AB$12,0)*AT146,0)</f>
        <v>395</v>
      </c>
      <c r="AV146" s="31"/>
    </row>
    <row r="147" spans="1:48" ht="14.25" x14ac:dyDescent="0.15">
      <c r="A147" s="32">
        <v>22</v>
      </c>
      <c r="B147" s="32" t="s">
        <v>3369</v>
      </c>
      <c r="C147" s="34" t="s">
        <v>22996</v>
      </c>
      <c r="D147" s="73"/>
      <c r="E147" s="74"/>
      <c r="F147" s="74"/>
      <c r="G147" s="20"/>
      <c r="J147" s="187"/>
      <c r="K147" s="186"/>
      <c r="L147" s="187"/>
      <c r="M147" s="189">
        <f>'7経過的生活介護(基本２)'!L147</f>
        <v>805</v>
      </c>
      <c r="N147" s="4" t="s">
        <v>21</v>
      </c>
      <c r="O147" s="187"/>
      <c r="P147" s="187"/>
      <c r="Q147" s="21"/>
      <c r="R147" s="187"/>
      <c r="S147" s="53"/>
      <c r="T147" s="53"/>
      <c r="U147" s="53"/>
      <c r="V147" s="53"/>
      <c r="W147" s="188"/>
      <c r="X147" s="53"/>
      <c r="Y147" s="53"/>
      <c r="Z147" s="54"/>
      <c r="AA147" s="53"/>
      <c r="AB147" s="53"/>
      <c r="AC147" s="59"/>
      <c r="AD147" s="1094"/>
      <c r="AE147" s="1095"/>
      <c r="AF147" s="1095"/>
      <c r="AG147" s="1095"/>
      <c r="AH147" s="1095"/>
      <c r="AI147" s="1096"/>
      <c r="AJ147" s="223" t="s">
        <v>1233</v>
      </c>
      <c r="AK147" s="107"/>
      <c r="AL147" s="107"/>
      <c r="AM147" s="107"/>
      <c r="AN147" s="107"/>
      <c r="AO147" s="107"/>
      <c r="AP147" s="107"/>
      <c r="AQ147" s="107"/>
      <c r="AR147" s="107"/>
      <c r="AS147" s="44" t="s">
        <v>1678</v>
      </c>
      <c r="AT147" s="296">
        <v>0.5</v>
      </c>
      <c r="AU147" s="35">
        <f>ROUND(ROUND(M147*$AB$12,0)*AT147,0)</f>
        <v>282</v>
      </c>
      <c r="AV147" s="31"/>
    </row>
    <row r="148" spans="1:48" ht="14.25" x14ac:dyDescent="0.15">
      <c r="A148" s="32">
        <v>22</v>
      </c>
      <c r="B148" s="32">
        <v>7507</v>
      </c>
      <c r="C148" s="34" t="s">
        <v>22997</v>
      </c>
      <c r="D148" s="73"/>
      <c r="E148" s="74"/>
      <c r="F148" s="74"/>
      <c r="G148" s="20"/>
      <c r="J148" s="187"/>
      <c r="K148" s="186"/>
      <c r="L148" s="187"/>
      <c r="M148" s="58"/>
      <c r="P148" s="187"/>
      <c r="Q148" s="21"/>
      <c r="R148" s="67" t="s">
        <v>1235</v>
      </c>
      <c r="S148" s="67"/>
      <c r="T148" s="67"/>
      <c r="U148" s="67"/>
      <c r="V148" s="67"/>
      <c r="W148" s="192"/>
      <c r="X148" s="67"/>
      <c r="Y148" s="67"/>
      <c r="Z148" s="54"/>
      <c r="AA148" s="53"/>
      <c r="AB148" s="53"/>
      <c r="AC148" s="59"/>
      <c r="AD148" s="72"/>
      <c r="AE148" s="67"/>
      <c r="AF148" s="67"/>
      <c r="AG148" s="67"/>
      <c r="AH148" s="67"/>
      <c r="AI148" s="67"/>
      <c r="AJ148" s="67"/>
      <c r="AK148" s="67"/>
      <c r="AL148" s="67"/>
      <c r="AM148" s="67"/>
      <c r="AN148" s="67"/>
      <c r="AO148" s="67"/>
      <c r="AP148" s="67"/>
      <c r="AQ148" s="67"/>
      <c r="AR148" s="67"/>
      <c r="AS148" s="65"/>
      <c r="AT148" s="157"/>
      <c r="AU148" s="35">
        <f>ROUND(ROUND(M147*W150,0)*$AB$12,0)</f>
        <v>544</v>
      </c>
      <c r="AV148" s="31"/>
    </row>
    <row r="149" spans="1:48" ht="14.25" customHeight="1" x14ac:dyDescent="0.15">
      <c r="A149" s="32">
        <v>22</v>
      </c>
      <c r="B149" s="32">
        <v>7508</v>
      </c>
      <c r="C149" s="34" t="s">
        <v>22998</v>
      </c>
      <c r="D149" s="73"/>
      <c r="E149" s="74"/>
      <c r="F149" s="74"/>
      <c r="G149" s="20"/>
      <c r="J149" s="187"/>
      <c r="K149" s="186"/>
      <c r="L149" s="187"/>
      <c r="M149" s="204"/>
      <c r="N149" s="187"/>
      <c r="O149" s="187"/>
      <c r="P149" s="187"/>
      <c r="Q149" s="21"/>
      <c r="R149" s="53" t="s">
        <v>1237</v>
      </c>
      <c r="S149" s="53"/>
      <c r="T149" s="53"/>
      <c r="U149" s="53"/>
      <c r="V149" s="53"/>
      <c r="W149" s="188"/>
      <c r="X149" s="53"/>
      <c r="Y149" s="53"/>
      <c r="Z149" s="54"/>
      <c r="AA149" s="53"/>
      <c r="AB149" s="53"/>
      <c r="AC149" s="59"/>
      <c r="AD149" s="1091" t="s">
        <v>1229</v>
      </c>
      <c r="AE149" s="1092"/>
      <c r="AF149" s="1092"/>
      <c r="AG149" s="1092"/>
      <c r="AH149" s="1092"/>
      <c r="AI149" s="1093"/>
      <c r="AJ149" s="72" t="s">
        <v>1230</v>
      </c>
      <c r="AK149" s="67"/>
      <c r="AL149" s="67"/>
      <c r="AM149" s="67"/>
      <c r="AN149" s="67"/>
      <c r="AO149" s="67"/>
      <c r="AP149" s="67"/>
      <c r="AQ149" s="67"/>
      <c r="AR149" s="67"/>
      <c r="AS149" s="65" t="s">
        <v>17</v>
      </c>
      <c r="AT149" s="296">
        <v>0.7</v>
      </c>
      <c r="AU149" s="35">
        <f>ROUND(ROUND(ROUND(M147*W150,0)*$AB$12,0)*AT149,0)</f>
        <v>381</v>
      </c>
      <c r="AV149" s="31"/>
    </row>
    <row r="150" spans="1:48" ht="14.25" x14ac:dyDescent="0.15">
      <c r="A150" s="32">
        <v>22</v>
      </c>
      <c r="B150" s="32" t="s">
        <v>3373</v>
      </c>
      <c r="C150" s="34" t="s">
        <v>22999</v>
      </c>
      <c r="D150" s="73"/>
      <c r="E150" s="74"/>
      <c r="F150" s="74"/>
      <c r="G150" s="20"/>
      <c r="J150" s="187"/>
      <c r="K150" s="186"/>
      <c r="L150" s="187"/>
      <c r="M150" s="204"/>
      <c r="N150" s="187"/>
      <c r="O150" s="187"/>
      <c r="P150" s="187"/>
      <c r="Q150" s="21"/>
      <c r="R150" s="71"/>
      <c r="S150" s="71"/>
      <c r="T150" s="71"/>
      <c r="U150" s="71"/>
      <c r="V150" s="26" t="s">
        <v>17</v>
      </c>
      <c r="W150" s="195">
        <v>0.96499999999999997</v>
      </c>
      <c r="X150" s="297"/>
      <c r="Y150" s="71"/>
      <c r="Z150" s="54"/>
      <c r="AA150" s="53"/>
      <c r="AB150" s="53"/>
      <c r="AC150" s="59"/>
      <c r="AD150" s="1094"/>
      <c r="AE150" s="1095"/>
      <c r="AF150" s="1095"/>
      <c r="AG150" s="1095"/>
      <c r="AH150" s="1095"/>
      <c r="AI150" s="1096"/>
      <c r="AJ150" s="223" t="s">
        <v>1233</v>
      </c>
      <c r="AK150" s="107"/>
      <c r="AL150" s="107"/>
      <c r="AM150" s="107"/>
      <c r="AN150" s="107"/>
      <c r="AO150" s="107"/>
      <c r="AP150" s="107"/>
      <c r="AQ150" s="107"/>
      <c r="AR150" s="107"/>
      <c r="AS150" s="44" t="s">
        <v>1678</v>
      </c>
      <c r="AT150" s="296">
        <v>0.5</v>
      </c>
      <c r="AU150" s="35">
        <f>ROUND(ROUND(ROUND(M147*W150,0)*$AB$12,0)*AT150,0)</f>
        <v>272</v>
      </c>
      <c r="AV150" s="31"/>
    </row>
    <row r="151" spans="1:48" ht="14.25" customHeight="1" x14ac:dyDescent="0.15">
      <c r="A151" s="32">
        <v>22</v>
      </c>
      <c r="B151" s="32">
        <v>7509</v>
      </c>
      <c r="C151" s="34" t="s">
        <v>23000</v>
      </c>
      <c r="D151" s="73"/>
      <c r="E151" s="74"/>
      <c r="F151" s="74"/>
      <c r="G151" s="20"/>
      <c r="J151" s="187"/>
      <c r="K151" s="196" t="s">
        <v>1261</v>
      </c>
      <c r="L151" s="197"/>
      <c r="M151" s="301"/>
      <c r="N151" s="197"/>
      <c r="O151" s="197"/>
      <c r="P151" s="197"/>
      <c r="Q151" s="198"/>
      <c r="R151" s="4"/>
      <c r="S151" s="23"/>
      <c r="T151" s="23"/>
      <c r="U151" s="23"/>
      <c r="V151" s="23"/>
      <c r="W151" s="39"/>
      <c r="X151" s="23"/>
      <c r="Y151" s="23"/>
      <c r="Z151" s="168"/>
      <c r="AA151" s="23"/>
      <c r="AB151" s="23"/>
      <c r="AC151" s="300"/>
      <c r="AD151" s="183"/>
      <c r="AE151" s="65"/>
      <c r="AF151" s="65"/>
      <c r="AG151" s="65"/>
      <c r="AH151" s="65"/>
      <c r="AI151" s="65"/>
      <c r="AJ151" s="65"/>
      <c r="AK151" s="65"/>
      <c r="AL151" s="65"/>
      <c r="AM151" s="65"/>
      <c r="AN151" s="65"/>
      <c r="AO151" s="65"/>
      <c r="AP151" s="65"/>
      <c r="AQ151" s="65"/>
      <c r="AR151" s="65"/>
      <c r="AS151" s="184"/>
      <c r="AT151" s="307"/>
      <c r="AU151" s="35">
        <f>ROUND(M153*$AB$12,0)</f>
        <v>564</v>
      </c>
      <c r="AV151" s="31"/>
    </row>
    <row r="152" spans="1:48" ht="14.25" customHeight="1" x14ac:dyDescent="0.15">
      <c r="A152" s="32">
        <v>22</v>
      </c>
      <c r="B152" s="32">
        <v>7510</v>
      </c>
      <c r="C152" s="34" t="s">
        <v>23001</v>
      </c>
      <c r="D152" s="73"/>
      <c r="E152" s="74"/>
      <c r="F152" s="74"/>
      <c r="G152" s="20"/>
      <c r="J152" s="187"/>
      <c r="K152" s="200"/>
      <c r="L152" s="201"/>
      <c r="M152" s="302"/>
      <c r="N152" s="201"/>
      <c r="O152" s="201"/>
      <c r="P152" s="201"/>
      <c r="Q152" s="202"/>
      <c r="R152" s="187"/>
      <c r="S152" s="53"/>
      <c r="T152" s="53"/>
      <c r="U152" s="53"/>
      <c r="V152" s="53"/>
      <c r="W152" s="188"/>
      <c r="X152" s="53"/>
      <c r="Y152" s="53"/>
      <c r="Z152" s="54"/>
      <c r="AA152" s="53"/>
      <c r="AB152" s="53"/>
      <c r="AC152" s="59"/>
      <c r="AD152" s="1091" t="s">
        <v>1229</v>
      </c>
      <c r="AE152" s="1092"/>
      <c r="AF152" s="1092"/>
      <c r="AG152" s="1092"/>
      <c r="AH152" s="1092"/>
      <c r="AI152" s="1093"/>
      <c r="AJ152" s="67" t="s">
        <v>1230</v>
      </c>
      <c r="AK152" s="67"/>
      <c r="AL152" s="67"/>
      <c r="AM152" s="67"/>
      <c r="AN152" s="67"/>
      <c r="AO152" s="67"/>
      <c r="AP152" s="67"/>
      <c r="AQ152" s="67"/>
      <c r="AR152" s="67"/>
      <c r="AS152" s="65" t="s">
        <v>17</v>
      </c>
      <c r="AT152" s="296">
        <v>0.7</v>
      </c>
      <c r="AU152" s="35">
        <f>ROUND(ROUND(M153*$AB$12,0)*AT152,0)</f>
        <v>395</v>
      </c>
      <c r="AV152" s="31"/>
    </row>
    <row r="153" spans="1:48" ht="14.25" x14ac:dyDescent="0.15">
      <c r="A153" s="32">
        <v>22</v>
      </c>
      <c r="B153" s="32" t="s">
        <v>3377</v>
      </c>
      <c r="C153" s="34" t="s">
        <v>23002</v>
      </c>
      <c r="D153" s="73"/>
      <c r="E153" s="74"/>
      <c r="F153" s="74"/>
      <c r="G153" s="20"/>
      <c r="J153" s="187"/>
      <c r="K153" s="186"/>
      <c r="L153" s="187"/>
      <c r="M153" s="189">
        <f>'7経過的生活介護(基本２)'!L153</f>
        <v>805</v>
      </c>
      <c r="N153" s="4" t="s">
        <v>21</v>
      </c>
      <c r="O153" s="187"/>
      <c r="P153" s="187"/>
      <c r="Q153" s="21"/>
      <c r="R153" s="187"/>
      <c r="S153" s="53"/>
      <c r="T153" s="53"/>
      <c r="U153" s="53"/>
      <c r="V153" s="53"/>
      <c r="W153" s="188"/>
      <c r="X153" s="53"/>
      <c r="Y153" s="53"/>
      <c r="Z153" s="54"/>
      <c r="AA153" s="53"/>
      <c r="AB153" s="53"/>
      <c r="AC153" s="59"/>
      <c r="AD153" s="1094"/>
      <c r="AE153" s="1095"/>
      <c r="AF153" s="1095"/>
      <c r="AG153" s="1095"/>
      <c r="AH153" s="1095"/>
      <c r="AI153" s="1096"/>
      <c r="AJ153" s="223" t="s">
        <v>1233</v>
      </c>
      <c r="AK153" s="107"/>
      <c r="AL153" s="107"/>
      <c r="AM153" s="107"/>
      <c r="AN153" s="107"/>
      <c r="AO153" s="107"/>
      <c r="AP153" s="107"/>
      <c r="AQ153" s="107"/>
      <c r="AR153" s="107"/>
      <c r="AS153" s="44" t="s">
        <v>1678</v>
      </c>
      <c r="AT153" s="296">
        <v>0.5</v>
      </c>
      <c r="AU153" s="35">
        <f>ROUND(ROUND(M153*$AB$12,0)*AT153,0)</f>
        <v>282</v>
      </c>
      <c r="AV153" s="31"/>
    </row>
    <row r="154" spans="1:48" ht="14.25" x14ac:dyDescent="0.15">
      <c r="A154" s="32">
        <v>22</v>
      </c>
      <c r="B154" s="32">
        <v>7511</v>
      </c>
      <c r="C154" s="34" t="s">
        <v>23003</v>
      </c>
      <c r="D154" s="73"/>
      <c r="E154" s="74"/>
      <c r="F154" s="74"/>
      <c r="G154" s="20"/>
      <c r="J154" s="187"/>
      <c r="K154" s="186"/>
      <c r="L154" s="187"/>
      <c r="M154" s="58"/>
      <c r="P154" s="187"/>
      <c r="Q154" s="21"/>
      <c r="R154" s="67" t="s">
        <v>1235</v>
      </c>
      <c r="S154" s="67"/>
      <c r="T154" s="67"/>
      <c r="U154" s="67"/>
      <c r="V154" s="67"/>
      <c r="W154" s="192"/>
      <c r="X154" s="67"/>
      <c r="Y154" s="67"/>
      <c r="Z154" s="54"/>
      <c r="AA154" s="53"/>
      <c r="AB154" s="53"/>
      <c r="AC154" s="59"/>
      <c r="AD154" s="72"/>
      <c r="AE154" s="67"/>
      <c r="AF154" s="67"/>
      <c r="AG154" s="67"/>
      <c r="AH154" s="67"/>
      <c r="AI154" s="67"/>
      <c r="AJ154" s="67"/>
      <c r="AK154" s="67"/>
      <c r="AL154" s="67"/>
      <c r="AM154" s="67"/>
      <c r="AN154" s="67"/>
      <c r="AO154" s="67"/>
      <c r="AP154" s="67"/>
      <c r="AQ154" s="67"/>
      <c r="AR154" s="67"/>
      <c r="AS154" s="65"/>
      <c r="AT154" s="157"/>
      <c r="AU154" s="35">
        <f>ROUND(ROUND(M153*W156,0)*$AB$12,0)</f>
        <v>544</v>
      </c>
      <c r="AV154" s="31"/>
    </row>
    <row r="155" spans="1:48" ht="14.25" customHeight="1" x14ac:dyDescent="0.15">
      <c r="A155" s="32">
        <v>22</v>
      </c>
      <c r="B155" s="32">
        <v>7512</v>
      </c>
      <c r="C155" s="34" t="s">
        <v>23004</v>
      </c>
      <c r="D155" s="73"/>
      <c r="E155" s="74"/>
      <c r="F155" s="74"/>
      <c r="G155" s="20"/>
      <c r="J155" s="187"/>
      <c r="K155" s="186"/>
      <c r="L155" s="187"/>
      <c r="M155" s="204"/>
      <c r="N155" s="187"/>
      <c r="O155" s="187"/>
      <c r="P155" s="187"/>
      <c r="Q155" s="21"/>
      <c r="R155" s="53" t="s">
        <v>1237</v>
      </c>
      <c r="S155" s="53"/>
      <c r="T155" s="53"/>
      <c r="U155" s="53"/>
      <c r="V155" s="53"/>
      <c r="W155" s="188"/>
      <c r="X155" s="53"/>
      <c r="Y155" s="53"/>
      <c r="Z155" s="54"/>
      <c r="AA155" s="53"/>
      <c r="AB155" s="53"/>
      <c r="AC155" s="59"/>
      <c r="AD155" s="1091" t="s">
        <v>1229</v>
      </c>
      <c r="AE155" s="1092"/>
      <c r="AF155" s="1092"/>
      <c r="AG155" s="1092"/>
      <c r="AH155" s="1092"/>
      <c r="AI155" s="1093"/>
      <c r="AJ155" s="72" t="s">
        <v>1230</v>
      </c>
      <c r="AK155" s="67"/>
      <c r="AL155" s="67"/>
      <c r="AM155" s="67"/>
      <c r="AN155" s="67"/>
      <c r="AO155" s="67"/>
      <c r="AP155" s="67"/>
      <c r="AQ155" s="67"/>
      <c r="AR155" s="67"/>
      <c r="AS155" s="65" t="s">
        <v>17</v>
      </c>
      <c r="AT155" s="296">
        <v>0.7</v>
      </c>
      <c r="AU155" s="35">
        <f>ROUND(ROUND(ROUND(M153*W156,0)*$AB$12,0)*AT155,0)</f>
        <v>381</v>
      </c>
      <c r="AV155" s="31"/>
    </row>
    <row r="156" spans="1:48" ht="14.25" x14ac:dyDescent="0.15">
      <c r="A156" s="32">
        <v>22</v>
      </c>
      <c r="B156" s="32" t="s">
        <v>3381</v>
      </c>
      <c r="C156" s="34" t="s">
        <v>23005</v>
      </c>
      <c r="D156" s="214"/>
      <c r="E156" s="211"/>
      <c r="F156" s="211"/>
      <c r="G156" s="214"/>
      <c r="H156" s="25"/>
      <c r="I156" s="25"/>
      <c r="J156" s="25"/>
      <c r="K156" s="24"/>
      <c r="L156" s="25"/>
      <c r="M156" s="14"/>
      <c r="N156" s="25"/>
      <c r="O156" s="25"/>
      <c r="P156" s="25"/>
      <c r="Q156" s="215"/>
      <c r="R156" s="71"/>
      <c r="S156" s="71"/>
      <c r="T156" s="71"/>
      <c r="U156" s="71"/>
      <c r="V156" s="26" t="s">
        <v>17</v>
      </c>
      <c r="W156" s="195">
        <v>0.96499999999999997</v>
      </c>
      <c r="X156" s="297"/>
      <c r="Y156" s="71"/>
      <c r="Z156" s="94"/>
      <c r="AA156" s="71"/>
      <c r="AB156" s="71"/>
      <c r="AC156" s="207"/>
      <c r="AD156" s="1094"/>
      <c r="AE156" s="1095"/>
      <c r="AF156" s="1095"/>
      <c r="AG156" s="1095"/>
      <c r="AH156" s="1095"/>
      <c r="AI156" s="1096"/>
      <c r="AJ156" s="223" t="s">
        <v>1233</v>
      </c>
      <c r="AK156" s="107"/>
      <c r="AL156" s="107"/>
      <c r="AM156" s="107"/>
      <c r="AN156" s="107"/>
      <c r="AO156" s="107"/>
      <c r="AP156" s="107"/>
      <c r="AQ156" s="107"/>
      <c r="AR156" s="107"/>
      <c r="AS156" s="44" t="s">
        <v>1678</v>
      </c>
      <c r="AT156" s="296">
        <v>0.5</v>
      </c>
      <c r="AU156" s="35">
        <f>ROUND(ROUND(ROUND(M153*W156,0)*$AB$12,0)*AT156,0)</f>
        <v>272</v>
      </c>
      <c r="AV156" s="19"/>
    </row>
  </sheetData>
  <mergeCells count="60">
    <mergeCell ref="AD143:AI144"/>
    <mergeCell ref="AD146:AI147"/>
    <mergeCell ref="AD149:AI150"/>
    <mergeCell ref="AD152:AI153"/>
    <mergeCell ref="AD155:AI156"/>
    <mergeCell ref="G139:J141"/>
    <mergeCell ref="AD140:AI141"/>
    <mergeCell ref="AD110:AI111"/>
    <mergeCell ref="AD113:AI114"/>
    <mergeCell ref="AD116:AI117"/>
    <mergeCell ref="AD119:AI120"/>
    <mergeCell ref="G121:J123"/>
    <mergeCell ref="AD122:AI123"/>
    <mergeCell ref="AD125:AI126"/>
    <mergeCell ref="AD128:AI129"/>
    <mergeCell ref="AD131:AI132"/>
    <mergeCell ref="AD134:AI135"/>
    <mergeCell ref="AD137:AI138"/>
    <mergeCell ref="AD107:AI108"/>
    <mergeCell ref="AD80:AI81"/>
    <mergeCell ref="AD83:AI84"/>
    <mergeCell ref="G85:J87"/>
    <mergeCell ref="AD86:AI87"/>
    <mergeCell ref="AD89:AI90"/>
    <mergeCell ref="AD92:AI93"/>
    <mergeCell ref="AD95:AI96"/>
    <mergeCell ref="AD98:AI99"/>
    <mergeCell ref="AD101:AI102"/>
    <mergeCell ref="G103:J105"/>
    <mergeCell ref="AD104:AI105"/>
    <mergeCell ref="AD77:AI78"/>
    <mergeCell ref="AD47:AI48"/>
    <mergeCell ref="AD50:AI51"/>
    <mergeCell ref="AD53:AI54"/>
    <mergeCell ref="G55:J57"/>
    <mergeCell ref="AD56:AI57"/>
    <mergeCell ref="AD59:AI60"/>
    <mergeCell ref="AD62:AI63"/>
    <mergeCell ref="AD65:AI66"/>
    <mergeCell ref="AD68:AI69"/>
    <mergeCell ref="AD71:AI72"/>
    <mergeCell ref="AD74:AI75"/>
    <mergeCell ref="AD32:AI33"/>
    <mergeCell ref="AD35:AI36"/>
    <mergeCell ref="AD38:AI39"/>
    <mergeCell ref="AD41:AI42"/>
    <mergeCell ref="D43:F45"/>
    <mergeCell ref="AD44:AI45"/>
    <mergeCell ref="AD29:AI30"/>
    <mergeCell ref="D5:AT5"/>
    <mergeCell ref="D7:F9"/>
    <mergeCell ref="Z7:AC10"/>
    <mergeCell ref="AD8:AI9"/>
    <mergeCell ref="AD11:AI12"/>
    <mergeCell ref="AB12:AC12"/>
    <mergeCell ref="AD14:AI15"/>
    <mergeCell ref="AD17:AI18"/>
    <mergeCell ref="AD20:AI21"/>
    <mergeCell ref="AD23:AI24"/>
    <mergeCell ref="AD26:AI27"/>
  </mergeCells>
  <phoneticPr fontId="1"/>
  <printOptions horizontalCentered="1"/>
  <pageMargins left="0.78740157480314965" right="0.39370078740157483" top="0.59055118110236227" bottom="0.59055118110236227" header="0.39370078740157483" footer="0.31496062992125984"/>
  <pageSetup paperSize="9" scale="46" orientation="portrait" horizontalDpi="300" verticalDpi="300" r:id="rId1"/>
  <headerFooter>
    <oddHeader>&amp;R&amp;9経過的生活介護</oddHeader>
    <oddFooter>&amp;C&amp;14&amp;P</oddFooter>
  </headerFooter>
  <rowBreaks count="1" manualBreakCount="1">
    <brk id="42" max="4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AV102"/>
  <sheetViews>
    <sheetView view="pageBreakPreview" zoomScaleNormal="85" zoomScaleSheetLayoutView="100" workbookViewId="0"/>
  </sheetViews>
  <sheetFormatPr defaultColWidth="9" defaultRowHeight="13.5" x14ac:dyDescent="0.15"/>
  <cols>
    <col min="1" max="1" width="4.625" style="2" customWidth="1"/>
    <col min="2" max="2" width="7.625" style="2" customWidth="1"/>
    <col min="3" max="3" width="35.625" style="4" customWidth="1"/>
    <col min="4" max="7" width="2.375" style="2" customWidth="1"/>
    <col min="8" max="12" width="2.375" style="4" customWidth="1"/>
    <col min="13" max="13" width="5.875" style="4" customWidth="1"/>
    <col min="14" max="16" width="2.375" style="4" customWidth="1"/>
    <col min="17" max="19" width="2.375" style="2" customWidth="1"/>
    <col min="20" max="22" width="2.375" style="5" customWidth="1"/>
    <col min="23" max="23" width="5.375" style="5" bestFit="1" customWidth="1"/>
    <col min="24" max="43" width="2.375" style="5" customWidth="1"/>
    <col min="44" max="44" width="7.125" style="5" customWidth="1"/>
    <col min="45" max="45" width="2.375" style="5" customWidth="1"/>
    <col min="46" max="46" width="4.125" style="2" customWidth="1"/>
    <col min="47" max="47" width="7.125" style="2" customWidth="1"/>
    <col min="48" max="48" width="8.625" style="2" customWidth="1"/>
    <col min="49" max="49" width="4.375" style="2" bestFit="1" customWidth="1"/>
    <col min="50" max="16384" width="9" style="2"/>
  </cols>
  <sheetData>
    <row r="1" spans="1:48" ht="17.100000000000001" customHeight="1" x14ac:dyDescent="0.15">
      <c r="A1" s="1"/>
    </row>
    <row r="2" spans="1:48" ht="17.100000000000001" customHeight="1" x14ac:dyDescent="0.15">
      <c r="A2" s="1"/>
    </row>
    <row r="3" spans="1:48" ht="17.100000000000001" customHeight="1" x14ac:dyDescent="0.15">
      <c r="A3" s="1"/>
    </row>
    <row r="4" spans="1:48" ht="17.100000000000001" customHeight="1" x14ac:dyDescent="0.15">
      <c r="A4" s="1"/>
      <c r="B4" s="180"/>
    </row>
    <row r="5" spans="1:48" x14ac:dyDescent="0.15">
      <c r="A5" s="6" t="s">
        <v>1</v>
      </c>
      <c r="B5" s="7"/>
      <c r="C5" s="79" t="s">
        <v>2</v>
      </c>
      <c r="D5" s="1099" t="s">
        <v>2979</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9" t="s">
        <v>4</v>
      </c>
      <c r="AV5" s="9" t="s">
        <v>5</v>
      </c>
    </row>
    <row r="6" spans="1:48" x14ac:dyDescent="0.15">
      <c r="A6" s="10" t="s">
        <v>6</v>
      </c>
      <c r="B6" s="11" t="s">
        <v>7</v>
      </c>
      <c r="C6" s="80"/>
      <c r="D6" s="13"/>
      <c r="E6" s="14"/>
      <c r="F6" s="14"/>
      <c r="G6" s="14"/>
      <c r="H6" s="14"/>
      <c r="I6" s="14"/>
      <c r="J6" s="14"/>
      <c r="K6" s="14"/>
      <c r="L6" s="14"/>
      <c r="M6" s="14"/>
      <c r="N6" s="14"/>
      <c r="O6" s="14"/>
      <c r="P6" s="14"/>
      <c r="Q6" s="14"/>
      <c r="R6" s="14"/>
      <c r="S6" s="14"/>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4"/>
      <c r="AU6" s="16" t="s">
        <v>8</v>
      </c>
      <c r="AV6" s="16" t="s">
        <v>9</v>
      </c>
    </row>
    <row r="7" spans="1:48" ht="14.25" customHeight="1" x14ac:dyDescent="0.15">
      <c r="A7" s="17">
        <v>22</v>
      </c>
      <c r="B7" s="17">
        <v>7521</v>
      </c>
      <c r="C7" s="19" t="s">
        <v>23006</v>
      </c>
      <c r="D7" s="1088" t="s">
        <v>1512</v>
      </c>
      <c r="E7" s="1089"/>
      <c r="F7" s="1090"/>
      <c r="G7" s="1088" t="s">
        <v>1673</v>
      </c>
      <c r="H7" s="1089"/>
      <c r="I7" s="1089"/>
      <c r="J7" s="1090"/>
      <c r="K7" s="200" t="s">
        <v>1674</v>
      </c>
      <c r="L7" s="201"/>
      <c r="M7" s="302"/>
      <c r="N7" s="201"/>
      <c r="O7" s="201"/>
      <c r="P7" s="201"/>
      <c r="Q7" s="202"/>
      <c r="R7" s="4"/>
      <c r="S7" s="23"/>
      <c r="T7" s="23"/>
      <c r="U7" s="23"/>
      <c r="V7" s="23"/>
      <c r="W7" s="39"/>
      <c r="X7" s="23"/>
      <c r="Y7" s="23"/>
      <c r="Z7" s="1126" t="s">
        <v>2981</v>
      </c>
      <c r="AA7" s="1069"/>
      <c r="AB7" s="1069"/>
      <c r="AC7" s="1070"/>
      <c r="AD7" s="23"/>
      <c r="AE7" s="23"/>
      <c r="AF7" s="23"/>
      <c r="AG7" s="23"/>
      <c r="AH7" s="23"/>
      <c r="AI7" s="23"/>
      <c r="AJ7" s="23"/>
      <c r="AK7" s="23"/>
      <c r="AL7" s="23"/>
      <c r="AM7" s="23"/>
      <c r="AN7" s="23"/>
      <c r="AO7" s="23"/>
      <c r="AP7" s="23"/>
      <c r="AQ7" s="23"/>
      <c r="AR7" s="23"/>
      <c r="AS7" s="187"/>
      <c r="AT7" s="204"/>
      <c r="AU7" s="30">
        <f>ROUND(M9*$AB$12,0)</f>
        <v>496</v>
      </c>
      <c r="AV7" s="31" t="s">
        <v>13</v>
      </c>
    </row>
    <row r="8" spans="1:48" ht="14.25" customHeight="1" x14ac:dyDescent="0.15">
      <c r="A8" s="32">
        <v>22</v>
      </c>
      <c r="B8" s="32">
        <v>7522</v>
      </c>
      <c r="C8" s="34" t="s">
        <v>23007</v>
      </c>
      <c r="D8" s="1088"/>
      <c r="E8" s="1089"/>
      <c r="F8" s="1090"/>
      <c r="G8" s="1088"/>
      <c r="H8" s="1089"/>
      <c r="I8" s="1089"/>
      <c r="J8" s="1090"/>
      <c r="K8" s="200"/>
      <c r="L8" s="201"/>
      <c r="M8" s="302"/>
      <c r="N8" s="201"/>
      <c r="O8" s="201"/>
      <c r="P8" s="201"/>
      <c r="Q8" s="202"/>
      <c r="R8" s="4"/>
      <c r="S8" s="53"/>
      <c r="T8" s="53"/>
      <c r="U8" s="53"/>
      <c r="V8" s="53"/>
      <c r="W8" s="188"/>
      <c r="X8" s="53"/>
      <c r="Y8" s="53"/>
      <c r="Z8" s="1068"/>
      <c r="AA8" s="1069"/>
      <c r="AB8" s="1069"/>
      <c r="AC8" s="1070"/>
      <c r="AD8" s="1091" t="s">
        <v>1229</v>
      </c>
      <c r="AE8" s="1092"/>
      <c r="AF8" s="1092"/>
      <c r="AG8" s="1092"/>
      <c r="AH8" s="1092"/>
      <c r="AI8" s="1093"/>
      <c r="AJ8" s="72" t="s">
        <v>1230</v>
      </c>
      <c r="AK8" s="67"/>
      <c r="AL8" s="67"/>
      <c r="AM8" s="67"/>
      <c r="AN8" s="67"/>
      <c r="AO8" s="67"/>
      <c r="AP8" s="67"/>
      <c r="AQ8" s="67"/>
      <c r="AR8" s="67"/>
      <c r="AS8" s="65" t="s">
        <v>17</v>
      </c>
      <c r="AT8" s="220">
        <v>0.7</v>
      </c>
      <c r="AU8" s="35">
        <f>ROUND(ROUND(M9*$AB$12,0)*AT8,0)</f>
        <v>347</v>
      </c>
      <c r="AV8" s="31"/>
    </row>
    <row r="9" spans="1:48" ht="14.25" x14ac:dyDescent="0.15">
      <c r="A9" s="32">
        <v>22</v>
      </c>
      <c r="B9" s="32" t="s">
        <v>3385</v>
      </c>
      <c r="C9" s="34" t="s">
        <v>23008</v>
      </c>
      <c r="D9" s="1088"/>
      <c r="E9" s="1089"/>
      <c r="F9" s="1090"/>
      <c r="G9" s="1088"/>
      <c r="H9" s="1089"/>
      <c r="I9" s="1089"/>
      <c r="J9" s="1090"/>
      <c r="K9" s="187"/>
      <c r="L9" s="187"/>
      <c r="M9" s="189">
        <f>'7経過的生活介護(基本３)'!L9</f>
        <v>709</v>
      </c>
      <c r="N9" s="4" t="s">
        <v>21</v>
      </c>
      <c r="P9" s="187"/>
      <c r="Q9" s="21"/>
      <c r="R9" s="25"/>
      <c r="S9" s="71"/>
      <c r="T9" s="71"/>
      <c r="U9" s="71"/>
      <c r="V9" s="71"/>
      <c r="W9" s="224"/>
      <c r="X9" s="71"/>
      <c r="Y9" s="71"/>
      <c r="Z9" s="1068"/>
      <c r="AA9" s="1069"/>
      <c r="AB9" s="1069"/>
      <c r="AC9" s="1070"/>
      <c r="AD9" s="1094"/>
      <c r="AE9" s="1095"/>
      <c r="AF9" s="1095"/>
      <c r="AG9" s="1095"/>
      <c r="AH9" s="1095"/>
      <c r="AI9" s="1096"/>
      <c r="AJ9" s="223" t="s">
        <v>1233</v>
      </c>
      <c r="AK9" s="107"/>
      <c r="AL9" s="107"/>
      <c r="AM9" s="107"/>
      <c r="AN9" s="107"/>
      <c r="AO9" s="107"/>
      <c r="AP9" s="107"/>
      <c r="AQ9" s="107"/>
      <c r="AR9" s="107"/>
      <c r="AS9" s="44" t="s">
        <v>1678</v>
      </c>
      <c r="AT9" s="220">
        <v>0.5</v>
      </c>
      <c r="AU9" s="35">
        <f>ROUND(ROUND(M9*$AB$12,0)*AT9,0)</f>
        <v>248</v>
      </c>
      <c r="AV9" s="31"/>
    </row>
    <row r="10" spans="1:48" ht="14.25" customHeight="1" x14ac:dyDescent="0.15">
      <c r="A10" s="32">
        <v>22</v>
      </c>
      <c r="B10" s="32">
        <v>7523</v>
      </c>
      <c r="C10" s="34" t="s">
        <v>23009</v>
      </c>
      <c r="D10" s="73"/>
      <c r="E10" s="74"/>
      <c r="F10" s="75"/>
      <c r="G10" s="73"/>
      <c r="H10" s="74"/>
      <c r="I10" s="74"/>
      <c r="J10" s="75"/>
      <c r="M10" s="204"/>
      <c r="N10" s="187"/>
      <c r="O10" s="187"/>
      <c r="Q10" s="21"/>
      <c r="R10" s="53" t="s">
        <v>1235</v>
      </c>
      <c r="S10" s="53"/>
      <c r="T10" s="53"/>
      <c r="U10" s="53"/>
      <c r="V10" s="53"/>
      <c r="W10" s="188"/>
      <c r="X10" s="53"/>
      <c r="Y10" s="53"/>
      <c r="Z10" s="1068"/>
      <c r="AA10" s="1069"/>
      <c r="AB10" s="1069"/>
      <c r="AC10" s="1070"/>
      <c r="AD10" s="65"/>
      <c r="AE10" s="65"/>
      <c r="AF10" s="65"/>
      <c r="AG10" s="65"/>
      <c r="AH10" s="65"/>
      <c r="AI10" s="65"/>
      <c r="AJ10" s="65"/>
      <c r="AK10" s="65"/>
      <c r="AL10" s="65"/>
      <c r="AM10" s="65"/>
      <c r="AN10" s="65"/>
      <c r="AO10" s="65"/>
      <c r="AP10" s="65"/>
      <c r="AQ10" s="65"/>
      <c r="AR10" s="65"/>
      <c r="AS10" s="184"/>
      <c r="AT10" s="185"/>
      <c r="AU10" s="35">
        <f>ROUND(ROUND(M9*W12,0)*$AB$12,0)</f>
        <v>479</v>
      </c>
      <c r="AV10" s="31"/>
    </row>
    <row r="11" spans="1:48" ht="14.25" customHeight="1" x14ac:dyDescent="0.15">
      <c r="A11" s="32">
        <v>22</v>
      </c>
      <c r="B11" s="32">
        <v>7524</v>
      </c>
      <c r="C11" s="34" t="s">
        <v>23010</v>
      </c>
      <c r="D11" s="73"/>
      <c r="E11" s="74"/>
      <c r="F11" s="74"/>
      <c r="G11" s="20"/>
      <c r="J11" s="21"/>
      <c r="K11" s="187"/>
      <c r="L11" s="187"/>
      <c r="M11" s="204"/>
      <c r="N11" s="187"/>
      <c r="O11" s="187"/>
      <c r="Q11" s="21"/>
      <c r="R11" s="53" t="s">
        <v>1237</v>
      </c>
      <c r="S11" s="53"/>
      <c r="T11" s="53"/>
      <c r="U11" s="53"/>
      <c r="V11" s="53"/>
      <c r="W11" s="188"/>
      <c r="X11" s="187"/>
      <c r="Y11" s="53"/>
      <c r="Z11" s="200"/>
      <c r="AA11" s="201"/>
      <c r="AB11" s="201"/>
      <c r="AC11" s="202"/>
      <c r="AD11" s="1091" t="s">
        <v>1229</v>
      </c>
      <c r="AE11" s="1092"/>
      <c r="AF11" s="1092"/>
      <c r="AG11" s="1092"/>
      <c r="AH11" s="1092"/>
      <c r="AI11" s="1093"/>
      <c r="AJ11" s="72" t="s">
        <v>1230</v>
      </c>
      <c r="AK11" s="67"/>
      <c r="AL11" s="67"/>
      <c r="AM11" s="67"/>
      <c r="AN11" s="67"/>
      <c r="AO11" s="67"/>
      <c r="AP11" s="67"/>
      <c r="AQ11" s="67"/>
      <c r="AR11" s="67"/>
      <c r="AS11" s="65" t="s">
        <v>17</v>
      </c>
      <c r="AT11" s="220">
        <v>0.7</v>
      </c>
      <c r="AU11" s="35">
        <f>ROUND(ROUND(ROUND(M9*W12,0)*$AB$12,0)*AT11,0)</f>
        <v>335</v>
      </c>
      <c r="AV11" s="31"/>
    </row>
    <row r="12" spans="1:48" ht="14.25" x14ac:dyDescent="0.15">
      <c r="A12" s="32">
        <v>22</v>
      </c>
      <c r="B12" s="32" t="s">
        <v>3389</v>
      </c>
      <c r="C12" s="34" t="s">
        <v>23011</v>
      </c>
      <c r="D12" s="73"/>
      <c r="E12" s="74"/>
      <c r="F12" s="74"/>
      <c r="G12" s="20"/>
      <c r="J12" s="21"/>
      <c r="K12" s="187"/>
      <c r="L12" s="187"/>
      <c r="M12" s="204"/>
      <c r="N12" s="187"/>
      <c r="O12" s="187"/>
      <c r="Q12" s="21"/>
      <c r="R12" s="53"/>
      <c r="S12" s="187"/>
      <c r="T12" s="187"/>
      <c r="U12" s="187"/>
      <c r="V12" s="23" t="s">
        <v>17</v>
      </c>
      <c r="W12" s="195">
        <v>0.96499999999999997</v>
      </c>
      <c r="X12" s="308"/>
      <c r="Y12" s="53"/>
      <c r="Z12" s="73"/>
      <c r="AA12" s="23" t="s">
        <v>17</v>
      </c>
      <c r="AB12" s="1127">
        <v>0.7</v>
      </c>
      <c r="AC12" s="1128"/>
      <c r="AD12" s="1094"/>
      <c r="AE12" s="1095"/>
      <c r="AF12" s="1095"/>
      <c r="AG12" s="1095"/>
      <c r="AH12" s="1095"/>
      <c r="AI12" s="1096"/>
      <c r="AJ12" s="223" t="s">
        <v>1233</v>
      </c>
      <c r="AK12" s="107"/>
      <c r="AL12" s="107"/>
      <c r="AM12" s="107"/>
      <c r="AN12" s="107"/>
      <c r="AO12" s="107"/>
      <c r="AP12" s="107"/>
      <c r="AQ12" s="107"/>
      <c r="AR12" s="107"/>
      <c r="AS12" s="44" t="s">
        <v>1678</v>
      </c>
      <c r="AT12" s="220">
        <v>0.5</v>
      </c>
      <c r="AU12" s="35">
        <f>ROUND(ROUND(ROUND(M9*W12,0)*$AB$12,0)*AT12,0)</f>
        <v>240</v>
      </c>
      <c r="AV12" s="31"/>
    </row>
    <row r="13" spans="1:48" ht="14.25" customHeight="1" x14ac:dyDescent="0.15">
      <c r="A13" s="32">
        <v>22</v>
      </c>
      <c r="B13" s="32">
        <v>7525</v>
      </c>
      <c r="C13" s="34" t="s">
        <v>23012</v>
      </c>
      <c r="D13" s="73"/>
      <c r="E13" s="74"/>
      <c r="F13" s="74"/>
      <c r="G13" s="20"/>
      <c r="J13" s="187"/>
      <c r="K13" s="196" t="s">
        <v>1684</v>
      </c>
      <c r="L13" s="197"/>
      <c r="M13" s="301"/>
      <c r="N13" s="197"/>
      <c r="O13" s="197"/>
      <c r="P13" s="197"/>
      <c r="Q13" s="198"/>
      <c r="R13" s="40"/>
      <c r="S13" s="65"/>
      <c r="T13" s="65"/>
      <c r="U13" s="65"/>
      <c r="V13" s="65"/>
      <c r="W13" s="102"/>
      <c r="X13" s="65"/>
      <c r="Y13" s="65"/>
      <c r="Z13" s="73"/>
      <c r="AA13" s="74"/>
      <c r="AB13" s="74"/>
      <c r="AC13" s="75"/>
      <c r="AD13" s="65"/>
      <c r="AE13" s="65"/>
      <c r="AF13" s="65"/>
      <c r="AG13" s="65"/>
      <c r="AH13" s="65"/>
      <c r="AI13" s="65"/>
      <c r="AJ13" s="65"/>
      <c r="AK13" s="65"/>
      <c r="AL13" s="65"/>
      <c r="AM13" s="65"/>
      <c r="AN13" s="65"/>
      <c r="AO13" s="65"/>
      <c r="AP13" s="65"/>
      <c r="AQ13" s="65"/>
      <c r="AR13" s="65"/>
      <c r="AS13" s="184"/>
      <c r="AT13" s="185"/>
      <c r="AU13" s="35">
        <f>ROUND(M15*$AB$12,0)</f>
        <v>496</v>
      </c>
      <c r="AV13" s="31"/>
    </row>
    <row r="14" spans="1:48" ht="14.25" customHeight="1" x14ac:dyDescent="0.15">
      <c r="A14" s="32">
        <v>22</v>
      </c>
      <c r="B14" s="32">
        <v>7526</v>
      </c>
      <c r="C14" s="34" t="s">
        <v>23013</v>
      </c>
      <c r="D14" s="73"/>
      <c r="E14" s="74"/>
      <c r="F14" s="74"/>
      <c r="G14" s="20"/>
      <c r="J14" s="187"/>
      <c r="K14" s="200"/>
      <c r="L14" s="201"/>
      <c r="M14" s="302"/>
      <c r="N14" s="201"/>
      <c r="O14" s="201"/>
      <c r="P14" s="201"/>
      <c r="Q14" s="202"/>
      <c r="R14" s="4"/>
      <c r="S14" s="53"/>
      <c r="T14" s="53"/>
      <c r="U14" s="53"/>
      <c r="V14" s="53"/>
      <c r="W14" s="188"/>
      <c r="X14" s="53"/>
      <c r="Y14" s="53"/>
      <c r="Z14" s="73"/>
      <c r="AA14" s="187"/>
      <c r="AB14" s="187"/>
      <c r="AC14" s="208"/>
      <c r="AD14" s="1091" t="s">
        <v>1229</v>
      </c>
      <c r="AE14" s="1092"/>
      <c r="AF14" s="1092"/>
      <c r="AG14" s="1092"/>
      <c r="AH14" s="1092"/>
      <c r="AI14" s="1093"/>
      <c r="AJ14" s="72" t="s">
        <v>1230</v>
      </c>
      <c r="AK14" s="67"/>
      <c r="AL14" s="67"/>
      <c r="AM14" s="67"/>
      <c r="AN14" s="67"/>
      <c r="AO14" s="67"/>
      <c r="AP14" s="67"/>
      <c r="AQ14" s="67"/>
      <c r="AR14" s="67"/>
      <c r="AS14" s="65" t="s">
        <v>17</v>
      </c>
      <c r="AT14" s="220">
        <v>0.7</v>
      </c>
      <c r="AU14" s="35">
        <f>ROUND(ROUND(M15*$AB$12,0)*AT14,0)</f>
        <v>347</v>
      </c>
      <c r="AV14" s="31"/>
    </row>
    <row r="15" spans="1:48" ht="14.25" x14ac:dyDescent="0.15">
      <c r="A15" s="32">
        <v>22</v>
      </c>
      <c r="B15" s="32" t="s">
        <v>3393</v>
      </c>
      <c r="C15" s="34" t="s">
        <v>23014</v>
      </c>
      <c r="D15" s="73"/>
      <c r="E15" s="74"/>
      <c r="F15" s="74"/>
      <c r="G15" s="20"/>
      <c r="J15" s="187"/>
      <c r="K15" s="186"/>
      <c r="L15" s="187"/>
      <c r="M15" s="189">
        <f>'7経過的生活介護(基本３)'!L15</f>
        <v>709</v>
      </c>
      <c r="N15" s="4" t="s">
        <v>21</v>
      </c>
      <c r="P15" s="187"/>
      <c r="Q15" s="21"/>
      <c r="R15" s="25"/>
      <c r="S15" s="71"/>
      <c r="T15" s="71"/>
      <c r="U15" s="71"/>
      <c r="V15" s="71"/>
      <c r="W15" s="224"/>
      <c r="X15" s="71"/>
      <c r="Y15" s="71"/>
      <c r="Z15" s="73"/>
      <c r="AA15" s="23"/>
      <c r="AB15" s="298"/>
      <c r="AC15" s="299"/>
      <c r="AD15" s="1094"/>
      <c r="AE15" s="1095"/>
      <c r="AF15" s="1095"/>
      <c r="AG15" s="1095"/>
      <c r="AH15" s="1095"/>
      <c r="AI15" s="1096"/>
      <c r="AJ15" s="223" t="s">
        <v>1233</v>
      </c>
      <c r="AK15" s="107"/>
      <c r="AL15" s="107"/>
      <c r="AM15" s="107"/>
      <c r="AN15" s="107"/>
      <c r="AO15" s="107"/>
      <c r="AP15" s="107"/>
      <c r="AQ15" s="107"/>
      <c r="AR15" s="107"/>
      <c r="AS15" s="44" t="s">
        <v>1678</v>
      </c>
      <c r="AT15" s="220">
        <v>0.5</v>
      </c>
      <c r="AU15" s="35">
        <f>ROUND(ROUND(M15*$AB$12,0)*AT15,0)</f>
        <v>248</v>
      </c>
      <c r="AV15" s="31"/>
    </row>
    <row r="16" spans="1:48" ht="14.25" x14ac:dyDescent="0.15">
      <c r="A16" s="32">
        <v>22</v>
      </c>
      <c r="B16" s="32">
        <v>7527</v>
      </c>
      <c r="C16" s="34" t="s">
        <v>23015</v>
      </c>
      <c r="D16" s="73"/>
      <c r="E16" s="74"/>
      <c r="F16" s="74"/>
      <c r="G16" s="20"/>
      <c r="J16" s="187"/>
      <c r="K16" s="186"/>
      <c r="L16" s="187"/>
      <c r="M16" s="204"/>
      <c r="N16" s="187"/>
      <c r="O16" s="187"/>
      <c r="P16" s="187"/>
      <c r="Q16" s="21"/>
      <c r="R16" s="53" t="s">
        <v>1235</v>
      </c>
      <c r="S16" s="53"/>
      <c r="T16" s="53"/>
      <c r="U16" s="53"/>
      <c r="V16" s="53"/>
      <c r="W16" s="188"/>
      <c r="X16" s="53"/>
      <c r="Y16" s="53"/>
      <c r="Z16" s="54"/>
      <c r="AA16" s="53"/>
      <c r="AB16" s="53"/>
      <c r="AC16" s="59"/>
      <c r="AD16" s="65"/>
      <c r="AE16" s="65"/>
      <c r="AF16" s="65"/>
      <c r="AG16" s="65"/>
      <c r="AH16" s="65"/>
      <c r="AI16" s="65"/>
      <c r="AJ16" s="65"/>
      <c r="AK16" s="65"/>
      <c r="AL16" s="65"/>
      <c r="AM16" s="65"/>
      <c r="AN16" s="65"/>
      <c r="AO16" s="65"/>
      <c r="AP16" s="65"/>
      <c r="AQ16" s="65"/>
      <c r="AR16" s="65"/>
      <c r="AS16" s="184"/>
      <c r="AT16" s="185"/>
      <c r="AU16" s="35">
        <f>ROUND(ROUND(M15*W18,0)*$AB$12,0)</f>
        <v>479</v>
      </c>
      <c r="AV16" s="31"/>
    </row>
    <row r="17" spans="1:48" ht="14.25" customHeight="1" x14ac:dyDescent="0.15">
      <c r="A17" s="32">
        <v>22</v>
      </c>
      <c r="B17" s="32">
        <v>7528</v>
      </c>
      <c r="C17" s="34" t="s">
        <v>23016</v>
      </c>
      <c r="D17" s="73"/>
      <c r="E17" s="74"/>
      <c r="F17" s="74"/>
      <c r="G17" s="20"/>
      <c r="J17" s="187"/>
      <c r="K17" s="186"/>
      <c r="L17" s="187"/>
      <c r="M17" s="204"/>
      <c r="N17" s="187"/>
      <c r="O17" s="187"/>
      <c r="P17" s="187"/>
      <c r="Q17" s="21"/>
      <c r="R17" s="53" t="s">
        <v>1237</v>
      </c>
      <c r="S17" s="53"/>
      <c r="T17" s="53"/>
      <c r="U17" s="53"/>
      <c r="V17" s="53"/>
      <c r="W17" s="188"/>
      <c r="X17" s="187"/>
      <c r="Y17" s="53"/>
      <c r="Z17" s="54"/>
      <c r="AA17" s="53"/>
      <c r="AB17" s="53"/>
      <c r="AC17" s="59"/>
      <c r="AD17" s="1091" t="s">
        <v>1229</v>
      </c>
      <c r="AE17" s="1092"/>
      <c r="AF17" s="1092"/>
      <c r="AG17" s="1092"/>
      <c r="AH17" s="1092"/>
      <c r="AI17" s="1093"/>
      <c r="AJ17" s="72" t="s">
        <v>1230</v>
      </c>
      <c r="AK17" s="67"/>
      <c r="AL17" s="67"/>
      <c r="AM17" s="67"/>
      <c r="AN17" s="67"/>
      <c r="AO17" s="67"/>
      <c r="AP17" s="67"/>
      <c r="AQ17" s="67"/>
      <c r="AR17" s="67"/>
      <c r="AS17" s="65" t="s">
        <v>17</v>
      </c>
      <c r="AT17" s="220">
        <v>0.7</v>
      </c>
      <c r="AU17" s="35">
        <f>ROUND(ROUND(ROUND(M15*W18,0)*$AB$12,0)*AT17,0)</f>
        <v>335</v>
      </c>
      <c r="AV17" s="31"/>
    </row>
    <row r="18" spans="1:48" ht="14.25" x14ac:dyDescent="0.15">
      <c r="A18" s="32">
        <v>22</v>
      </c>
      <c r="B18" s="32" t="s">
        <v>3397</v>
      </c>
      <c r="C18" s="34" t="s">
        <v>23017</v>
      </c>
      <c r="D18" s="73"/>
      <c r="E18" s="74"/>
      <c r="F18" s="74"/>
      <c r="G18" s="20"/>
      <c r="J18" s="187"/>
      <c r="K18" s="186"/>
      <c r="L18" s="187"/>
      <c r="M18" s="204"/>
      <c r="N18" s="187"/>
      <c r="O18" s="187"/>
      <c r="P18" s="187"/>
      <c r="Q18" s="21"/>
      <c r="R18" s="53"/>
      <c r="S18" s="187"/>
      <c r="T18" s="187"/>
      <c r="U18" s="187"/>
      <c r="V18" s="23" t="s">
        <v>17</v>
      </c>
      <c r="W18" s="195">
        <v>0.96499999999999997</v>
      </c>
      <c r="X18" s="308"/>
      <c r="Y18" s="53"/>
      <c r="Z18" s="54"/>
      <c r="AA18" s="53"/>
      <c r="AB18" s="53"/>
      <c r="AC18" s="59"/>
      <c r="AD18" s="1094"/>
      <c r="AE18" s="1095"/>
      <c r="AF18" s="1095"/>
      <c r="AG18" s="1095"/>
      <c r="AH18" s="1095"/>
      <c r="AI18" s="1096"/>
      <c r="AJ18" s="223" t="s">
        <v>1233</v>
      </c>
      <c r="AK18" s="107"/>
      <c r="AL18" s="107"/>
      <c r="AM18" s="107"/>
      <c r="AN18" s="107"/>
      <c r="AO18" s="107"/>
      <c r="AP18" s="107"/>
      <c r="AQ18" s="107"/>
      <c r="AR18" s="107"/>
      <c r="AS18" s="44" t="s">
        <v>1678</v>
      </c>
      <c r="AT18" s="220">
        <v>0.5</v>
      </c>
      <c r="AU18" s="35">
        <f>ROUND(ROUND(ROUND(M15*W18,0)*$AB$12,0)*AT18,0)</f>
        <v>240</v>
      </c>
      <c r="AV18" s="31"/>
    </row>
    <row r="19" spans="1:48" ht="14.25" customHeight="1" x14ac:dyDescent="0.15">
      <c r="A19" s="32">
        <v>22</v>
      </c>
      <c r="B19" s="32">
        <v>7531</v>
      </c>
      <c r="C19" s="34" t="s">
        <v>23018</v>
      </c>
      <c r="D19" s="73"/>
      <c r="E19" s="74"/>
      <c r="F19" s="74"/>
      <c r="G19" s="1085" t="s">
        <v>1693</v>
      </c>
      <c r="H19" s="1086"/>
      <c r="I19" s="1086"/>
      <c r="J19" s="1087"/>
      <c r="K19" s="196" t="s">
        <v>1674</v>
      </c>
      <c r="L19" s="197"/>
      <c r="M19" s="301"/>
      <c r="N19" s="197"/>
      <c r="O19" s="197"/>
      <c r="P19" s="197"/>
      <c r="Q19" s="198"/>
      <c r="R19" s="40"/>
      <c r="S19" s="65"/>
      <c r="T19" s="65"/>
      <c r="U19" s="65"/>
      <c r="V19" s="65"/>
      <c r="W19" s="102"/>
      <c r="X19" s="65"/>
      <c r="Y19" s="65"/>
      <c r="Z19" s="168"/>
      <c r="AA19" s="23"/>
      <c r="AB19" s="23"/>
      <c r="AC19" s="300"/>
      <c r="AD19" s="65"/>
      <c r="AE19" s="65"/>
      <c r="AF19" s="65"/>
      <c r="AG19" s="65"/>
      <c r="AH19" s="65"/>
      <c r="AI19" s="65"/>
      <c r="AJ19" s="65"/>
      <c r="AK19" s="65"/>
      <c r="AL19" s="65"/>
      <c r="AM19" s="65"/>
      <c r="AN19" s="65"/>
      <c r="AO19" s="65"/>
      <c r="AP19" s="65"/>
      <c r="AQ19" s="65"/>
      <c r="AR19" s="65"/>
      <c r="AS19" s="184"/>
      <c r="AT19" s="185"/>
      <c r="AU19" s="35">
        <f>ROUND(M21*$AB$12,0)</f>
        <v>461</v>
      </c>
      <c r="AV19" s="31"/>
    </row>
    <row r="20" spans="1:48" ht="14.25" customHeight="1" x14ac:dyDescent="0.15">
      <c r="A20" s="32">
        <v>22</v>
      </c>
      <c r="B20" s="32">
        <v>7532</v>
      </c>
      <c r="C20" s="34" t="s">
        <v>23019</v>
      </c>
      <c r="D20" s="73"/>
      <c r="E20" s="74"/>
      <c r="F20" s="74"/>
      <c r="G20" s="1088"/>
      <c r="H20" s="1089"/>
      <c r="I20" s="1089"/>
      <c r="J20" s="1090"/>
      <c r="K20" s="200"/>
      <c r="L20" s="201"/>
      <c r="M20" s="302"/>
      <c r="N20" s="201"/>
      <c r="O20" s="201"/>
      <c r="P20" s="201"/>
      <c r="Q20" s="202"/>
      <c r="R20" s="4"/>
      <c r="S20" s="53"/>
      <c r="T20" s="53"/>
      <c r="U20" s="53"/>
      <c r="V20" s="53"/>
      <c r="W20" s="188"/>
      <c r="X20" s="53"/>
      <c r="Y20" s="53"/>
      <c r="Z20" s="54"/>
      <c r="AA20" s="53"/>
      <c r="AB20" s="53"/>
      <c r="AC20" s="59"/>
      <c r="AD20" s="1091" t="s">
        <v>1229</v>
      </c>
      <c r="AE20" s="1092"/>
      <c r="AF20" s="1092"/>
      <c r="AG20" s="1092"/>
      <c r="AH20" s="1092"/>
      <c r="AI20" s="1093"/>
      <c r="AJ20" s="72" t="s">
        <v>1230</v>
      </c>
      <c r="AK20" s="67"/>
      <c r="AL20" s="67"/>
      <c r="AM20" s="67"/>
      <c r="AN20" s="67"/>
      <c r="AO20" s="67"/>
      <c r="AP20" s="67"/>
      <c r="AQ20" s="67"/>
      <c r="AR20" s="67"/>
      <c r="AS20" s="65" t="s">
        <v>17</v>
      </c>
      <c r="AT20" s="220">
        <v>0.7</v>
      </c>
      <c r="AU20" s="35">
        <f>ROUND(ROUND(M21*$AB$12,0)*AT20,0)</f>
        <v>323</v>
      </c>
      <c r="AV20" s="31"/>
    </row>
    <row r="21" spans="1:48" ht="14.25" x14ac:dyDescent="0.15">
      <c r="A21" s="32">
        <v>22</v>
      </c>
      <c r="B21" s="32" t="s">
        <v>3401</v>
      </c>
      <c r="C21" s="34" t="s">
        <v>23020</v>
      </c>
      <c r="D21" s="73"/>
      <c r="E21" s="74"/>
      <c r="F21" s="74"/>
      <c r="G21" s="1088"/>
      <c r="H21" s="1089"/>
      <c r="I21" s="1089"/>
      <c r="J21" s="1090"/>
      <c r="K21" s="187"/>
      <c r="L21" s="187"/>
      <c r="M21" s="189">
        <f>'7経過的生活介護(基本３)'!L21</f>
        <v>659</v>
      </c>
      <c r="N21" s="4" t="s">
        <v>21</v>
      </c>
      <c r="P21" s="187"/>
      <c r="Q21" s="21"/>
      <c r="R21" s="25"/>
      <c r="S21" s="71"/>
      <c r="T21" s="71"/>
      <c r="U21" s="71"/>
      <c r="V21" s="71"/>
      <c r="W21" s="224"/>
      <c r="X21" s="71"/>
      <c r="Y21" s="71"/>
      <c r="Z21" s="54"/>
      <c r="AA21" s="53"/>
      <c r="AB21" s="53"/>
      <c r="AC21" s="59"/>
      <c r="AD21" s="1094"/>
      <c r="AE21" s="1095"/>
      <c r="AF21" s="1095"/>
      <c r="AG21" s="1095"/>
      <c r="AH21" s="1095"/>
      <c r="AI21" s="1096"/>
      <c r="AJ21" s="223" t="s">
        <v>1233</v>
      </c>
      <c r="AK21" s="107"/>
      <c r="AL21" s="107"/>
      <c r="AM21" s="107"/>
      <c r="AN21" s="107"/>
      <c r="AO21" s="107"/>
      <c r="AP21" s="107"/>
      <c r="AQ21" s="107"/>
      <c r="AR21" s="107"/>
      <c r="AS21" s="44" t="s">
        <v>1678</v>
      </c>
      <c r="AT21" s="220">
        <v>0.5</v>
      </c>
      <c r="AU21" s="35">
        <f>ROUND(ROUND(M21*$AB$12,0)*AT21,0)</f>
        <v>231</v>
      </c>
      <c r="AV21" s="31"/>
    </row>
    <row r="22" spans="1:48" ht="14.25" x14ac:dyDescent="0.15">
      <c r="A22" s="32">
        <v>22</v>
      </c>
      <c r="B22" s="32">
        <v>7533</v>
      </c>
      <c r="C22" s="34" t="s">
        <v>23021</v>
      </c>
      <c r="D22" s="73"/>
      <c r="E22" s="74"/>
      <c r="F22" s="74"/>
      <c r="G22" s="73"/>
      <c r="H22" s="74"/>
      <c r="I22" s="74"/>
      <c r="J22" s="75"/>
      <c r="M22" s="58"/>
      <c r="Q22" s="21"/>
      <c r="R22" s="53" t="s">
        <v>1235</v>
      </c>
      <c r="S22" s="53"/>
      <c r="T22" s="53"/>
      <c r="U22" s="53"/>
      <c r="V22" s="53"/>
      <c r="W22" s="188"/>
      <c r="X22" s="53"/>
      <c r="Y22" s="53"/>
      <c r="Z22" s="54"/>
      <c r="AA22" s="53"/>
      <c r="AB22" s="53"/>
      <c r="AC22" s="59"/>
      <c r="AD22" s="65"/>
      <c r="AE22" s="65"/>
      <c r="AF22" s="65"/>
      <c r="AG22" s="65"/>
      <c r="AH22" s="65"/>
      <c r="AI22" s="65"/>
      <c r="AJ22" s="65"/>
      <c r="AK22" s="65"/>
      <c r="AL22" s="65"/>
      <c r="AM22" s="65"/>
      <c r="AN22" s="65"/>
      <c r="AO22" s="65"/>
      <c r="AP22" s="65"/>
      <c r="AQ22" s="65"/>
      <c r="AR22" s="65"/>
      <c r="AS22" s="184"/>
      <c r="AT22" s="185"/>
      <c r="AU22" s="35">
        <f>ROUND(ROUND(M21*W24,0)*$AB$12,0)</f>
        <v>445</v>
      </c>
      <c r="AV22" s="31"/>
    </row>
    <row r="23" spans="1:48" ht="14.25" customHeight="1" x14ac:dyDescent="0.15">
      <c r="A23" s="32">
        <v>22</v>
      </c>
      <c r="B23" s="32">
        <v>7534</v>
      </c>
      <c r="C23" s="34" t="s">
        <v>23022</v>
      </c>
      <c r="D23" s="73"/>
      <c r="E23" s="74"/>
      <c r="F23" s="74"/>
      <c r="G23" s="20"/>
      <c r="J23" s="21"/>
      <c r="K23" s="187"/>
      <c r="L23" s="187"/>
      <c r="M23" s="204"/>
      <c r="N23" s="187"/>
      <c r="O23" s="187"/>
      <c r="Q23" s="21"/>
      <c r="R23" s="53" t="s">
        <v>1237</v>
      </c>
      <c r="S23" s="53"/>
      <c r="T23" s="53"/>
      <c r="U23" s="53"/>
      <c r="V23" s="53"/>
      <c r="W23" s="188"/>
      <c r="X23" s="187"/>
      <c r="Y23" s="53"/>
      <c r="Z23" s="54"/>
      <c r="AA23" s="53"/>
      <c r="AB23" s="53"/>
      <c r="AC23" s="59"/>
      <c r="AD23" s="1091" t="s">
        <v>1229</v>
      </c>
      <c r="AE23" s="1092"/>
      <c r="AF23" s="1092"/>
      <c r="AG23" s="1092"/>
      <c r="AH23" s="1092"/>
      <c r="AI23" s="1093"/>
      <c r="AJ23" s="72" t="s">
        <v>1230</v>
      </c>
      <c r="AK23" s="67"/>
      <c r="AL23" s="67"/>
      <c r="AM23" s="67"/>
      <c r="AN23" s="67"/>
      <c r="AO23" s="67"/>
      <c r="AP23" s="67"/>
      <c r="AQ23" s="67"/>
      <c r="AR23" s="67"/>
      <c r="AS23" s="65" t="s">
        <v>17</v>
      </c>
      <c r="AT23" s="220">
        <v>0.7</v>
      </c>
      <c r="AU23" s="35">
        <f>ROUND(ROUND(ROUND(M21*W24,0)*$AB$12,0)*AT23,0)</f>
        <v>312</v>
      </c>
      <c r="AV23" s="31"/>
    </row>
    <row r="24" spans="1:48" ht="14.25" x14ac:dyDescent="0.15">
      <c r="A24" s="32">
        <v>22</v>
      </c>
      <c r="B24" s="32" t="s">
        <v>3405</v>
      </c>
      <c r="C24" s="34" t="s">
        <v>23023</v>
      </c>
      <c r="D24" s="73"/>
      <c r="E24" s="74"/>
      <c r="F24" s="74"/>
      <c r="G24" s="20"/>
      <c r="J24" s="21"/>
      <c r="K24" s="187"/>
      <c r="L24" s="187"/>
      <c r="M24" s="204"/>
      <c r="N24" s="187"/>
      <c r="O24" s="187"/>
      <c r="Q24" s="21"/>
      <c r="R24" s="53"/>
      <c r="S24" s="187"/>
      <c r="T24" s="187"/>
      <c r="U24" s="187"/>
      <c r="V24" s="23" t="s">
        <v>17</v>
      </c>
      <c r="W24" s="195">
        <v>0.96499999999999997</v>
      </c>
      <c r="X24" s="308"/>
      <c r="Y24" s="53"/>
      <c r="Z24" s="54"/>
      <c r="AA24" s="53"/>
      <c r="AB24" s="53"/>
      <c r="AC24" s="59"/>
      <c r="AD24" s="1094"/>
      <c r="AE24" s="1095"/>
      <c r="AF24" s="1095"/>
      <c r="AG24" s="1095"/>
      <c r="AH24" s="1095"/>
      <c r="AI24" s="1096"/>
      <c r="AJ24" s="223" t="s">
        <v>1233</v>
      </c>
      <c r="AK24" s="107"/>
      <c r="AL24" s="107"/>
      <c r="AM24" s="107"/>
      <c r="AN24" s="107"/>
      <c r="AO24" s="107"/>
      <c r="AP24" s="107"/>
      <c r="AQ24" s="107"/>
      <c r="AR24" s="107"/>
      <c r="AS24" s="44" t="s">
        <v>1678</v>
      </c>
      <c r="AT24" s="220">
        <v>0.5</v>
      </c>
      <c r="AU24" s="35">
        <f>ROUND(ROUND(ROUND(M21*W24,0)*$AB$12,0)*AT24,0)</f>
        <v>223</v>
      </c>
      <c r="AV24" s="31"/>
    </row>
    <row r="25" spans="1:48" ht="14.25" x14ac:dyDescent="0.15">
      <c r="A25" s="32">
        <v>22</v>
      </c>
      <c r="B25" s="32">
        <v>7535</v>
      </c>
      <c r="C25" s="34" t="s">
        <v>23024</v>
      </c>
      <c r="D25" s="73"/>
      <c r="E25" s="74"/>
      <c r="F25" s="74"/>
      <c r="G25" s="20"/>
      <c r="J25" s="187"/>
      <c r="K25" s="196" t="s">
        <v>1684</v>
      </c>
      <c r="L25" s="197"/>
      <c r="M25" s="301"/>
      <c r="N25" s="197"/>
      <c r="O25" s="197"/>
      <c r="P25" s="197"/>
      <c r="Q25" s="198"/>
      <c r="R25" s="40"/>
      <c r="S25" s="65"/>
      <c r="T25" s="65"/>
      <c r="U25" s="65"/>
      <c r="V25" s="65"/>
      <c r="W25" s="102"/>
      <c r="X25" s="65"/>
      <c r="Y25" s="65"/>
      <c r="Z25" s="168"/>
      <c r="AA25" s="23"/>
      <c r="AB25" s="23"/>
      <c r="AC25" s="300"/>
      <c r="AD25" s="65"/>
      <c r="AE25" s="65"/>
      <c r="AF25" s="65"/>
      <c r="AG25" s="65"/>
      <c r="AH25" s="65"/>
      <c r="AI25" s="65"/>
      <c r="AJ25" s="65"/>
      <c r="AK25" s="65"/>
      <c r="AL25" s="65"/>
      <c r="AM25" s="65"/>
      <c r="AN25" s="65"/>
      <c r="AO25" s="65"/>
      <c r="AP25" s="65"/>
      <c r="AQ25" s="65"/>
      <c r="AR25" s="65"/>
      <c r="AS25" s="184"/>
      <c r="AT25" s="185"/>
      <c r="AU25" s="35">
        <f>ROUND(M27*$AB$12,0)</f>
        <v>461</v>
      </c>
      <c r="AV25" s="31"/>
    </row>
    <row r="26" spans="1:48" ht="14.25" customHeight="1" x14ac:dyDescent="0.15">
      <c r="A26" s="32">
        <v>22</v>
      </c>
      <c r="B26" s="32">
        <v>7536</v>
      </c>
      <c r="C26" s="34" t="s">
        <v>23025</v>
      </c>
      <c r="D26" s="73"/>
      <c r="E26" s="74"/>
      <c r="F26" s="74"/>
      <c r="G26" s="20"/>
      <c r="J26" s="187"/>
      <c r="K26" s="200"/>
      <c r="L26" s="201"/>
      <c r="M26" s="302"/>
      <c r="N26" s="201"/>
      <c r="O26" s="201"/>
      <c r="P26" s="201"/>
      <c r="Q26" s="202"/>
      <c r="R26" s="4"/>
      <c r="S26" s="53"/>
      <c r="T26" s="53"/>
      <c r="U26" s="53"/>
      <c r="V26" s="53"/>
      <c r="W26" s="188"/>
      <c r="X26" s="53"/>
      <c r="Y26" s="53"/>
      <c r="Z26" s="54"/>
      <c r="AA26" s="53"/>
      <c r="AB26" s="53"/>
      <c r="AC26" s="59"/>
      <c r="AD26" s="1091" t="s">
        <v>1229</v>
      </c>
      <c r="AE26" s="1092"/>
      <c r="AF26" s="1092"/>
      <c r="AG26" s="1092"/>
      <c r="AH26" s="1092"/>
      <c r="AI26" s="1093"/>
      <c r="AJ26" s="72" t="s">
        <v>1230</v>
      </c>
      <c r="AK26" s="67"/>
      <c r="AL26" s="67"/>
      <c r="AM26" s="67"/>
      <c r="AN26" s="67"/>
      <c r="AO26" s="67"/>
      <c r="AP26" s="67"/>
      <c r="AQ26" s="67"/>
      <c r="AR26" s="67"/>
      <c r="AS26" s="65" t="s">
        <v>17</v>
      </c>
      <c r="AT26" s="220">
        <v>0.7</v>
      </c>
      <c r="AU26" s="35">
        <f>ROUND(ROUND(M27*$AB$12,0)*AT26,0)</f>
        <v>323</v>
      </c>
      <c r="AV26" s="31"/>
    </row>
    <row r="27" spans="1:48" ht="14.25" x14ac:dyDescent="0.15">
      <c r="A27" s="32">
        <v>22</v>
      </c>
      <c r="B27" s="32" t="s">
        <v>3409</v>
      </c>
      <c r="C27" s="34" t="s">
        <v>23026</v>
      </c>
      <c r="D27" s="73"/>
      <c r="E27" s="74"/>
      <c r="F27" s="74"/>
      <c r="G27" s="20"/>
      <c r="J27" s="187"/>
      <c r="K27" s="186"/>
      <c r="L27" s="187"/>
      <c r="M27" s="189">
        <f>'7経過的生活介護(基本３)'!L27</f>
        <v>659</v>
      </c>
      <c r="N27" s="4" t="s">
        <v>21</v>
      </c>
      <c r="P27" s="187"/>
      <c r="Q27" s="21"/>
      <c r="R27" s="25"/>
      <c r="S27" s="71"/>
      <c r="T27" s="71"/>
      <c r="U27" s="71"/>
      <c r="V27" s="71"/>
      <c r="W27" s="224"/>
      <c r="X27" s="71"/>
      <c r="Y27" s="71"/>
      <c r="Z27" s="54"/>
      <c r="AA27" s="53"/>
      <c r="AB27" s="53"/>
      <c r="AC27" s="59"/>
      <c r="AD27" s="1094"/>
      <c r="AE27" s="1095"/>
      <c r="AF27" s="1095"/>
      <c r="AG27" s="1095"/>
      <c r="AH27" s="1095"/>
      <c r="AI27" s="1096"/>
      <c r="AJ27" s="223" t="s">
        <v>1233</v>
      </c>
      <c r="AK27" s="107"/>
      <c r="AL27" s="107"/>
      <c r="AM27" s="107"/>
      <c r="AN27" s="107"/>
      <c r="AO27" s="107"/>
      <c r="AP27" s="107"/>
      <c r="AQ27" s="107"/>
      <c r="AR27" s="107"/>
      <c r="AS27" s="44" t="s">
        <v>1678</v>
      </c>
      <c r="AT27" s="220">
        <v>0.5</v>
      </c>
      <c r="AU27" s="35">
        <f>ROUND(ROUND(M27*$AB$12,0)*AT27,0)</f>
        <v>231</v>
      </c>
      <c r="AV27" s="31"/>
    </row>
    <row r="28" spans="1:48" ht="14.25" x14ac:dyDescent="0.15">
      <c r="A28" s="32">
        <v>22</v>
      </c>
      <c r="B28" s="32">
        <v>7537</v>
      </c>
      <c r="C28" s="34" t="s">
        <v>23027</v>
      </c>
      <c r="D28" s="73"/>
      <c r="E28" s="74"/>
      <c r="F28" s="74"/>
      <c r="G28" s="20"/>
      <c r="J28" s="187"/>
      <c r="K28" s="186"/>
      <c r="L28" s="187"/>
      <c r="M28" s="204"/>
      <c r="N28" s="187"/>
      <c r="O28" s="187"/>
      <c r="P28" s="187"/>
      <c r="Q28" s="21"/>
      <c r="R28" s="53" t="s">
        <v>1235</v>
      </c>
      <c r="S28" s="53"/>
      <c r="T28" s="53"/>
      <c r="U28" s="53"/>
      <c r="V28" s="53"/>
      <c r="W28" s="188"/>
      <c r="X28" s="53"/>
      <c r="Y28" s="53"/>
      <c r="Z28" s="54"/>
      <c r="AA28" s="53"/>
      <c r="AB28" s="53"/>
      <c r="AC28" s="59"/>
      <c r="AD28" s="65"/>
      <c r="AE28" s="65"/>
      <c r="AF28" s="65"/>
      <c r="AG28" s="65"/>
      <c r="AH28" s="65"/>
      <c r="AI28" s="65"/>
      <c r="AJ28" s="65"/>
      <c r="AK28" s="65"/>
      <c r="AL28" s="65"/>
      <c r="AM28" s="65"/>
      <c r="AN28" s="65"/>
      <c r="AO28" s="65"/>
      <c r="AP28" s="65"/>
      <c r="AQ28" s="65"/>
      <c r="AR28" s="65"/>
      <c r="AS28" s="184"/>
      <c r="AT28" s="185"/>
      <c r="AU28" s="35">
        <f>ROUND(ROUND(M27*W30,0)*$AB$12,0)</f>
        <v>445</v>
      </c>
      <c r="AV28" s="31"/>
    </row>
    <row r="29" spans="1:48" ht="14.25" customHeight="1" x14ac:dyDescent="0.15">
      <c r="A29" s="32">
        <v>22</v>
      </c>
      <c r="B29" s="32">
        <v>7538</v>
      </c>
      <c r="C29" s="34" t="s">
        <v>23028</v>
      </c>
      <c r="D29" s="73"/>
      <c r="E29" s="74"/>
      <c r="F29" s="74"/>
      <c r="G29" s="20"/>
      <c r="J29" s="187"/>
      <c r="K29" s="186"/>
      <c r="L29" s="187"/>
      <c r="M29" s="204"/>
      <c r="N29" s="187"/>
      <c r="O29" s="187"/>
      <c r="P29" s="187"/>
      <c r="Q29" s="21"/>
      <c r="R29" s="53" t="s">
        <v>1237</v>
      </c>
      <c r="S29" s="53"/>
      <c r="T29" s="53"/>
      <c r="U29" s="53"/>
      <c r="V29" s="53"/>
      <c r="W29" s="188"/>
      <c r="X29" s="187"/>
      <c r="Y29" s="53"/>
      <c r="Z29" s="54"/>
      <c r="AA29" s="53"/>
      <c r="AB29" s="53"/>
      <c r="AC29" s="59"/>
      <c r="AD29" s="1091" t="s">
        <v>1229</v>
      </c>
      <c r="AE29" s="1092"/>
      <c r="AF29" s="1092"/>
      <c r="AG29" s="1092"/>
      <c r="AH29" s="1092"/>
      <c r="AI29" s="1093"/>
      <c r="AJ29" s="72" t="s">
        <v>1230</v>
      </c>
      <c r="AK29" s="67"/>
      <c r="AL29" s="67"/>
      <c r="AM29" s="67"/>
      <c r="AN29" s="67"/>
      <c r="AO29" s="67"/>
      <c r="AP29" s="67"/>
      <c r="AQ29" s="67"/>
      <c r="AR29" s="67"/>
      <c r="AS29" s="65" t="s">
        <v>17</v>
      </c>
      <c r="AT29" s="220">
        <v>0.7</v>
      </c>
      <c r="AU29" s="35">
        <f>ROUND(ROUND(ROUND(M27*W30,0)*$AB$12,0)*AT29,0)</f>
        <v>312</v>
      </c>
      <c r="AV29" s="31"/>
    </row>
    <row r="30" spans="1:48" ht="14.25" x14ac:dyDescent="0.15">
      <c r="A30" s="32">
        <v>22</v>
      </c>
      <c r="B30" s="32" t="s">
        <v>3413</v>
      </c>
      <c r="C30" s="34" t="s">
        <v>23029</v>
      </c>
      <c r="D30" s="73"/>
      <c r="E30" s="74"/>
      <c r="F30" s="74"/>
      <c r="G30" s="20"/>
      <c r="J30" s="187"/>
      <c r="K30" s="186"/>
      <c r="L30" s="187"/>
      <c r="M30" s="204"/>
      <c r="N30" s="187"/>
      <c r="O30" s="187"/>
      <c r="P30" s="187"/>
      <c r="Q30" s="21"/>
      <c r="R30" s="53"/>
      <c r="S30" s="187"/>
      <c r="T30" s="187"/>
      <c r="U30" s="187"/>
      <c r="V30" s="23" t="s">
        <v>17</v>
      </c>
      <c r="W30" s="195">
        <v>0.96499999999999997</v>
      </c>
      <c r="X30" s="308"/>
      <c r="Y30" s="53"/>
      <c r="Z30" s="54"/>
      <c r="AA30" s="53"/>
      <c r="AB30" s="53"/>
      <c r="AC30" s="59"/>
      <c r="AD30" s="1094"/>
      <c r="AE30" s="1095"/>
      <c r="AF30" s="1095"/>
      <c r="AG30" s="1095"/>
      <c r="AH30" s="1095"/>
      <c r="AI30" s="1096"/>
      <c r="AJ30" s="223" t="s">
        <v>1233</v>
      </c>
      <c r="AK30" s="107"/>
      <c r="AL30" s="107"/>
      <c r="AM30" s="107"/>
      <c r="AN30" s="107"/>
      <c r="AO30" s="107"/>
      <c r="AP30" s="107"/>
      <c r="AQ30" s="107"/>
      <c r="AR30" s="107"/>
      <c r="AS30" s="44" t="s">
        <v>1678</v>
      </c>
      <c r="AT30" s="220">
        <v>0.5</v>
      </c>
      <c r="AU30" s="35">
        <f>ROUND(ROUND(ROUND(M27*W30,0)*$AB$12,0)*AT30,0)</f>
        <v>223</v>
      </c>
      <c r="AV30" s="31"/>
    </row>
    <row r="31" spans="1:48" ht="14.25" customHeight="1" x14ac:dyDescent="0.15">
      <c r="A31" s="32">
        <v>22</v>
      </c>
      <c r="B31" s="32">
        <v>7541</v>
      </c>
      <c r="C31" s="34" t="s">
        <v>23030</v>
      </c>
      <c r="D31" s="73"/>
      <c r="E31" s="74"/>
      <c r="F31" s="75"/>
      <c r="G31" s="1085" t="s">
        <v>1710</v>
      </c>
      <c r="H31" s="1086"/>
      <c r="I31" s="1086"/>
      <c r="J31" s="1087"/>
      <c r="K31" s="196" t="s">
        <v>1674</v>
      </c>
      <c r="L31" s="197"/>
      <c r="M31" s="301"/>
      <c r="N31" s="197"/>
      <c r="O31" s="197"/>
      <c r="P31" s="197"/>
      <c r="Q31" s="198"/>
      <c r="R31" s="40"/>
      <c r="S31" s="65"/>
      <c r="T31" s="65"/>
      <c r="U31" s="65"/>
      <c r="V31" s="65"/>
      <c r="W31" s="102"/>
      <c r="X31" s="65"/>
      <c r="Y31" s="65"/>
      <c r="Z31" s="168"/>
      <c r="AA31" s="23"/>
      <c r="AB31" s="23"/>
      <c r="AC31" s="300"/>
      <c r="AD31" s="65"/>
      <c r="AE31" s="65"/>
      <c r="AF31" s="65"/>
      <c r="AG31" s="65"/>
      <c r="AH31" s="65"/>
      <c r="AI31" s="65"/>
      <c r="AJ31" s="65"/>
      <c r="AK31" s="65"/>
      <c r="AL31" s="65"/>
      <c r="AM31" s="65"/>
      <c r="AN31" s="65"/>
      <c r="AO31" s="65"/>
      <c r="AP31" s="65"/>
      <c r="AQ31" s="65"/>
      <c r="AR31" s="65"/>
      <c r="AS31" s="184"/>
      <c r="AT31" s="185"/>
      <c r="AU31" s="35">
        <f>ROUND(M33*$AB$12,0)</f>
        <v>405</v>
      </c>
      <c r="AV31" s="31"/>
    </row>
    <row r="32" spans="1:48" ht="14.25" customHeight="1" x14ac:dyDescent="0.15">
      <c r="A32" s="32">
        <v>22</v>
      </c>
      <c r="B32" s="32">
        <v>7542</v>
      </c>
      <c r="C32" s="34" t="s">
        <v>23031</v>
      </c>
      <c r="D32" s="73"/>
      <c r="E32" s="74"/>
      <c r="F32" s="75"/>
      <c r="G32" s="1088"/>
      <c r="H32" s="1089"/>
      <c r="I32" s="1089"/>
      <c r="J32" s="1090"/>
      <c r="K32" s="200"/>
      <c r="L32" s="201"/>
      <c r="M32" s="302"/>
      <c r="N32" s="201"/>
      <c r="O32" s="201"/>
      <c r="P32" s="201"/>
      <c r="Q32" s="202"/>
      <c r="R32" s="4"/>
      <c r="S32" s="53"/>
      <c r="T32" s="53"/>
      <c r="U32" s="53"/>
      <c r="V32" s="53"/>
      <c r="W32" s="188"/>
      <c r="X32" s="53"/>
      <c r="Y32" s="53"/>
      <c r="Z32" s="54"/>
      <c r="AA32" s="53"/>
      <c r="AB32" s="53"/>
      <c r="AC32" s="59"/>
      <c r="AD32" s="1091" t="s">
        <v>1229</v>
      </c>
      <c r="AE32" s="1092"/>
      <c r="AF32" s="1092"/>
      <c r="AG32" s="1092"/>
      <c r="AH32" s="1092"/>
      <c r="AI32" s="1093"/>
      <c r="AJ32" s="72" t="s">
        <v>1230</v>
      </c>
      <c r="AK32" s="67"/>
      <c r="AL32" s="67"/>
      <c r="AM32" s="67"/>
      <c r="AN32" s="67"/>
      <c r="AO32" s="67"/>
      <c r="AP32" s="67"/>
      <c r="AQ32" s="67"/>
      <c r="AR32" s="67"/>
      <c r="AS32" s="65" t="s">
        <v>17</v>
      </c>
      <c r="AT32" s="220">
        <v>0.7</v>
      </c>
      <c r="AU32" s="35">
        <f>ROUND(ROUND(M33*$AB$12,0)*AT32,0)</f>
        <v>284</v>
      </c>
      <c r="AV32" s="31"/>
    </row>
    <row r="33" spans="1:48" ht="14.25" x14ac:dyDescent="0.15">
      <c r="A33" s="32">
        <v>22</v>
      </c>
      <c r="B33" s="32" t="s">
        <v>3417</v>
      </c>
      <c r="C33" s="34" t="s">
        <v>23032</v>
      </c>
      <c r="D33" s="73"/>
      <c r="E33" s="74"/>
      <c r="F33" s="75"/>
      <c r="G33" s="1088"/>
      <c r="H33" s="1089"/>
      <c r="I33" s="1089"/>
      <c r="J33" s="1090"/>
      <c r="K33" s="186"/>
      <c r="L33" s="187"/>
      <c r="M33" s="189">
        <f>'7経過的生活介護(基本３)'!L33</f>
        <v>578</v>
      </c>
      <c r="N33" s="4" t="s">
        <v>21</v>
      </c>
      <c r="P33" s="187"/>
      <c r="Q33" s="21"/>
      <c r="R33" s="25"/>
      <c r="S33" s="71"/>
      <c r="T33" s="71"/>
      <c r="U33" s="71"/>
      <c r="V33" s="71"/>
      <c r="W33" s="224"/>
      <c r="X33" s="71"/>
      <c r="Y33" s="71"/>
      <c r="Z33" s="54"/>
      <c r="AA33" s="53"/>
      <c r="AB33" s="53"/>
      <c r="AC33" s="59"/>
      <c r="AD33" s="1094"/>
      <c r="AE33" s="1095"/>
      <c r="AF33" s="1095"/>
      <c r="AG33" s="1095"/>
      <c r="AH33" s="1095"/>
      <c r="AI33" s="1096"/>
      <c r="AJ33" s="223" t="s">
        <v>1233</v>
      </c>
      <c r="AK33" s="107"/>
      <c r="AL33" s="107"/>
      <c r="AM33" s="107"/>
      <c r="AN33" s="107"/>
      <c r="AO33" s="107"/>
      <c r="AP33" s="107"/>
      <c r="AQ33" s="107"/>
      <c r="AR33" s="107"/>
      <c r="AS33" s="44" t="s">
        <v>1678</v>
      </c>
      <c r="AT33" s="220">
        <v>0.5</v>
      </c>
      <c r="AU33" s="35">
        <f>ROUND(ROUND(M33*$AB$12,0)*AT33,0)</f>
        <v>203</v>
      </c>
      <c r="AV33" s="31"/>
    </row>
    <row r="34" spans="1:48" ht="14.25" x14ac:dyDescent="0.15">
      <c r="A34" s="32">
        <v>22</v>
      </c>
      <c r="B34" s="32">
        <v>7543</v>
      </c>
      <c r="C34" s="34" t="s">
        <v>23033</v>
      </c>
      <c r="D34" s="73"/>
      <c r="E34" s="74"/>
      <c r="F34" s="75"/>
      <c r="G34" s="73"/>
      <c r="H34" s="74"/>
      <c r="I34" s="74"/>
      <c r="J34" s="75"/>
      <c r="K34" s="20"/>
      <c r="M34" s="58"/>
      <c r="Q34" s="21"/>
      <c r="R34" s="53" t="s">
        <v>1235</v>
      </c>
      <c r="S34" s="53"/>
      <c r="T34" s="53"/>
      <c r="U34" s="53"/>
      <c r="V34" s="53"/>
      <c r="W34" s="188"/>
      <c r="X34" s="53"/>
      <c r="Y34" s="53"/>
      <c r="Z34" s="54"/>
      <c r="AA34" s="53"/>
      <c r="AB34" s="53"/>
      <c r="AC34" s="59"/>
      <c r="AD34" s="65"/>
      <c r="AE34" s="65"/>
      <c r="AF34" s="65"/>
      <c r="AG34" s="65"/>
      <c r="AH34" s="65"/>
      <c r="AI34" s="65"/>
      <c r="AJ34" s="65"/>
      <c r="AK34" s="65"/>
      <c r="AL34" s="65"/>
      <c r="AM34" s="65"/>
      <c r="AN34" s="65"/>
      <c r="AO34" s="65"/>
      <c r="AP34" s="65"/>
      <c r="AQ34" s="65"/>
      <c r="AR34" s="65"/>
      <c r="AS34" s="184"/>
      <c r="AT34" s="185"/>
      <c r="AU34" s="35">
        <f>ROUND(ROUND(M33*W36,0)*$AB$12,0)</f>
        <v>391</v>
      </c>
      <c r="AV34" s="31"/>
    </row>
    <row r="35" spans="1:48" ht="14.25" customHeight="1" x14ac:dyDescent="0.15">
      <c r="A35" s="32">
        <v>22</v>
      </c>
      <c r="B35" s="32">
        <v>7544</v>
      </c>
      <c r="C35" s="34" t="s">
        <v>23034</v>
      </c>
      <c r="D35" s="73"/>
      <c r="E35" s="74"/>
      <c r="F35" s="75"/>
      <c r="G35" s="4"/>
      <c r="K35" s="186"/>
      <c r="L35" s="187"/>
      <c r="M35" s="204"/>
      <c r="N35" s="187"/>
      <c r="O35" s="187"/>
      <c r="Q35" s="21"/>
      <c r="R35" s="53" t="s">
        <v>1237</v>
      </c>
      <c r="S35" s="53"/>
      <c r="T35" s="53"/>
      <c r="U35" s="53"/>
      <c r="V35" s="53"/>
      <c r="W35" s="188"/>
      <c r="X35" s="187"/>
      <c r="Y35" s="53"/>
      <c r="Z35" s="54"/>
      <c r="AA35" s="53"/>
      <c r="AB35" s="53"/>
      <c r="AC35" s="59"/>
      <c r="AD35" s="1091" t="s">
        <v>1229</v>
      </c>
      <c r="AE35" s="1092"/>
      <c r="AF35" s="1092"/>
      <c r="AG35" s="1092"/>
      <c r="AH35" s="1092"/>
      <c r="AI35" s="1093"/>
      <c r="AJ35" s="72" t="s">
        <v>1230</v>
      </c>
      <c r="AK35" s="67"/>
      <c r="AL35" s="67"/>
      <c r="AM35" s="67"/>
      <c r="AN35" s="67"/>
      <c r="AO35" s="67"/>
      <c r="AP35" s="67"/>
      <c r="AQ35" s="67"/>
      <c r="AR35" s="67"/>
      <c r="AS35" s="65" t="s">
        <v>17</v>
      </c>
      <c r="AT35" s="220">
        <v>0.7</v>
      </c>
      <c r="AU35" s="35">
        <f>ROUND(ROUND(ROUND(M33*W36,0)*$AB$12,0)*AT35,0)</f>
        <v>274</v>
      </c>
      <c r="AV35" s="31"/>
    </row>
    <row r="36" spans="1:48" ht="14.25" x14ac:dyDescent="0.15">
      <c r="A36" s="32">
        <v>22</v>
      </c>
      <c r="B36" s="32" t="s">
        <v>3421</v>
      </c>
      <c r="C36" s="34" t="s">
        <v>23035</v>
      </c>
      <c r="D36" s="73"/>
      <c r="E36" s="74"/>
      <c r="F36" s="75"/>
      <c r="G36" s="4"/>
      <c r="K36" s="186"/>
      <c r="L36" s="187"/>
      <c r="M36" s="204"/>
      <c r="N36" s="187"/>
      <c r="O36" s="187"/>
      <c r="Q36" s="21"/>
      <c r="R36" s="53"/>
      <c r="S36" s="187"/>
      <c r="T36" s="187"/>
      <c r="U36" s="187"/>
      <c r="V36" s="23" t="s">
        <v>17</v>
      </c>
      <c r="W36" s="195">
        <v>0.96499999999999997</v>
      </c>
      <c r="X36" s="308"/>
      <c r="Y36" s="53"/>
      <c r="Z36" s="54"/>
      <c r="AA36" s="53"/>
      <c r="AB36" s="53"/>
      <c r="AC36" s="59"/>
      <c r="AD36" s="1094"/>
      <c r="AE36" s="1095"/>
      <c r="AF36" s="1095"/>
      <c r="AG36" s="1095"/>
      <c r="AH36" s="1095"/>
      <c r="AI36" s="1096"/>
      <c r="AJ36" s="223" t="s">
        <v>1233</v>
      </c>
      <c r="AK36" s="107"/>
      <c r="AL36" s="107"/>
      <c r="AM36" s="107"/>
      <c r="AN36" s="107"/>
      <c r="AO36" s="107"/>
      <c r="AP36" s="107"/>
      <c r="AQ36" s="107"/>
      <c r="AR36" s="107"/>
      <c r="AS36" s="44" t="s">
        <v>1678</v>
      </c>
      <c r="AT36" s="220">
        <v>0.5</v>
      </c>
      <c r="AU36" s="35">
        <f>ROUND(ROUND(ROUND(M33*W36,0)*$AB$12,0)*AT36,0)</f>
        <v>196</v>
      </c>
      <c r="AV36" s="31"/>
    </row>
    <row r="37" spans="1:48" ht="14.25" customHeight="1" x14ac:dyDescent="0.15">
      <c r="A37" s="32">
        <v>22</v>
      </c>
      <c r="B37" s="32">
        <v>7545</v>
      </c>
      <c r="C37" s="34" t="s">
        <v>23036</v>
      </c>
      <c r="D37" s="73"/>
      <c r="E37" s="74"/>
      <c r="F37" s="75"/>
      <c r="G37" s="4"/>
      <c r="J37" s="187"/>
      <c r="K37" s="196" t="s">
        <v>1684</v>
      </c>
      <c r="L37" s="197"/>
      <c r="M37" s="301"/>
      <c r="N37" s="197"/>
      <c r="O37" s="197"/>
      <c r="P37" s="197"/>
      <c r="Q37" s="198"/>
      <c r="R37" s="40"/>
      <c r="S37" s="65"/>
      <c r="T37" s="65"/>
      <c r="U37" s="65"/>
      <c r="V37" s="65"/>
      <c r="W37" s="102"/>
      <c r="X37" s="65"/>
      <c r="Y37" s="65"/>
      <c r="Z37" s="168"/>
      <c r="AA37" s="23"/>
      <c r="AB37" s="23"/>
      <c r="AC37" s="300"/>
      <c r="AD37" s="65"/>
      <c r="AE37" s="65"/>
      <c r="AF37" s="65"/>
      <c r="AG37" s="65"/>
      <c r="AH37" s="65"/>
      <c r="AI37" s="65"/>
      <c r="AJ37" s="65"/>
      <c r="AK37" s="65"/>
      <c r="AL37" s="65"/>
      <c r="AM37" s="65"/>
      <c r="AN37" s="65"/>
      <c r="AO37" s="65"/>
      <c r="AP37" s="65"/>
      <c r="AQ37" s="65"/>
      <c r="AR37" s="65"/>
      <c r="AS37" s="184"/>
      <c r="AT37" s="185"/>
      <c r="AU37" s="35">
        <f>ROUND(M39*$AB$12,0)</f>
        <v>405</v>
      </c>
      <c r="AV37" s="31"/>
    </row>
    <row r="38" spans="1:48" ht="14.25" customHeight="1" x14ac:dyDescent="0.15">
      <c r="A38" s="32">
        <v>22</v>
      </c>
      <c r="B38" s="32">
        <v>7546</v>
      </c>
      <c r="C38" s="34" t="s">
        <v>23037</v>
      </c>
      <c r="D38" s="73"/>
      <c r="E38" s="74"/>
      <c r="F38" s="75"/>
      <c r="G38" s="4"/>
      <c r="J38" s="187"/>
      <c r="K38" s="200"/>
      <c r="L38" s="201"/>
      <c r="M38" s="302"/>
      <c r="N38" s="201"/>
      <c r="O38" s="201"/>
      <c r="P38" s="201"/>
      <c r="Q38" s="202"/>
      <c r="R38" s="4"/>
      <c r="S38" s="53"/>
      <c r="T38" s="53"/>
      <c r="U38" s="53"/>
      <c r="V38" s="53"/>
      <c r="W38" s="188"/>
      <c r="X38" s="53"/>
      <c r="Y38" s="53"/>
      <c r="Z38" s="54"/>
      <c r="AA38" s="53"/>
      <c r="AB38" s="53"/>
      <c r="AC38" s="59"/>
      <c r="AD38" s="1091" t="s">
        <v>1229</v>
      </c>
      <c r="AE38" s="1092"/>
      <c r="AF38" s="1092"/>
      <c r="AG38" s="1092"/>
      <c r="AH38" s="1092"/>
      <c r="AI38" s="1093"/>
      <c r="AJ38" s="72" t="s">
        <v>1230</v>
      </c>
      <c r="AK38" s="67"/>
      <c r="AL38" s="67"/>
      <c r="AM38" s="67"/>
      <c r="AN38" s="67"/>
      <c r="AO38" s="67"/>
      <c r="AP38" s="67"/>
      <c r="AQ38" s="67"/>
      <c r="AR38" s="67"/>
      <c r="AS38" s="65" t="s">
        <v>17</v>
      </c>
      <c r="AT38" s="220">
        <v>0.7</v>
      </c>
      <c r="AU38" s="35">
        <f>ROUND(ROUND(M39*$AB$12,0)*AT38,0)</f>
        <v>284</v>
      </c>
      <c r="AV38" s="31"/>
    </row>
    <row r="39" spans="1:48" ht="14.25" x14ac:dyDescent="0.15">
      <c r="A39" s="32">
        <v>22</v>
      </c>
      <c r="B39" s="32" t="s">
        <v>3425</v>
      </c>
      <c r="C39" s="34" t="s">
        <v>23038</v>
      </c>
      <c r="D39" s="73"/>
      <c r="E39" s="74"/>
      <c r="F39" s="75"/>
      <c r="G39" s="4"/>
      <c r="J39" s="187"/>
      <c r="K39" s="186"/>
      <c r="L39" s="187"/>
      <c r="M39" s="189">
        <f>'7経過的生活介護(基本３)'!L39</f>
        <v>578</v>
      </c>
      <c r="N39" s="4" t="s">
        <v>21</v>
      </c>
      <c r="P39" s="187"/>
      <c r="Q39" s="21"/>
      <c r="R39" s="25"/>
      <c r="S39" s="71"/>
      <c r="T39" s="71"/>
      <c r="U39" s="71"/>
      <c r="V39" s="71"/>
      <c r="W39" s="224"/>
      <c r="X39" s="71"/>
      <c r="Y39" s="71"/>
      <c r="Z39" s="54"/>
      <c r="AA39" s="53"/>
      <c r="AB39" s="53"/>
      <c r="AC39" s="59"/>
      <c r="AD39" s="1094"/>
      <c r="AE39" s="1095"/>
      <c r="AF39" s="1095"/>
      <c r="AG39" s="1095"/>
      <c r="AH39" s="1095"/>
      <c r="AI39" s="1096"/>
      <c r="AJ39" s="223" t="s">
        <v>1233</v>
      </c>
      <c r="AK39" s="107"/>
      <c r="AL39" s="107"/>
      <c r="AM39" s="107"/>
      <c r="AN39" s="107"/>
      <c r="AO39" s="107"/>
      <c r="AP39" s="107"/>
      <c r="AQ39" s="107"/>
      <c r="AR39" s="107"/>
      <c r="AS39" s="44" t="s">
        <v>1678</v>
      </c>
      <c r="AT39" s="220">
        <v>0.5</v>
      </c>
      <c r="AU39" s="35">
        <f>ROUND(ROUND(M39*$AB$12,0)*AT39,0)</f>
        <v>203</v>
      </c>
      <c r="AV39" s="31"/>
    </row>
    <row r="40" spans="1:48" ht="14.25" x14ac:dyDescent="0.15">
      <c r="A40" s="32">
        <v>22</v>
      </c>
      <c r="B40" s="32">
        <v>7547</v>
      </c>
      <c r="C40" s="34" t="s">
        <v>23039</v>
      </c>
      <c r="D40" s="73"/>
      <c r="E40" s="74"/>
      <c r="F40" s="75"/>
      <c r="G40" s="4"/>
      <c r="J40" s="187"/>
      <c r="K40" s="186"/>
      <c r="L40" s="187"/>
      <c r="M40" s="204"/>
      <c r="N40" s="187"/>
      <c r="O40" s="187"/>
      <c r="P40" s="187"/>
      <c r="Q40" s="21"/>
      <c r="R40" s="53" t="s">
        <v>1235</v>
      </c>
      <c r="S40" s="53"/>
      <c r="T40" s="53"/>
      <c r="U40" s="53"/>
      <c r="V40" s="53"/>
      <c r="W40" s="188"/>
      <c r="X40" s="53"/>
      <c r="Y40" s="53"/>
      <c r="Z40" s="54"/>
      <c r="AA40" s="53"/>
      <c r="AB40" s="53"/>
      <c r="AC40" s="59"/>
      <c r="AD40" s="65"/>
      <c r="AE40" s="65"/>
      <c r="AF40" s="65"/>
      <c r="AG40" s="65"/>
      <c r="AH40" s="65"/>
      <c r="AI40" s="65"/>
      <c r="AJ40" s="65"/>
      <c r="AK40" s="65"/>
      <c r="AL40" s="65"/>
      <c r="AM40" s="65"/>
      <c r="AN40" s="65"/>
      <c r="AO40" s="65"/>
      <c r="AP40" s="65"/>
      <c r="AQ40" s="65"/>
      <c r="AR40" s="65"/>
      <c r="AS40" s="184"/>
      <c r="AT40" s="185"/>
      <c r="AU40" s="35">
        <f>ROUND(ROUND(M39*W42,0)*$AB$12,0)</f>
        <v>391</v>
      </c>
      <c r="AV40" s="31"/>
    </row>
    <row r="41" spans="1:48" ht="14.25" customHeight="1" x14ac:dyDescent="0.15">
      <c r="A41" s="32">
        <v>22</v>
      </c>
      <c r="B41" s="32">
        <v>7548</v>
      </c>
      <c r="C41" s="34" t="s">
        <v>23040</v>
      </c>
      <c r="D41" s="73"/>
      <c r="E41" s="74"/>
      <c r="F41" s="75"/>
      <c r="G41" s="4"/>
      <c r="J41" s="187"/>
      <c r="K41" s="186"/>
      <c r="L41" s="187"/>
      <c r="M41" s="204"/>
      <c r="N41" s="187"/>
      <c r="O41" s="187"/>
      <c r="P41" s="187"/>
      <c r="Q41" s="21"/>
      <c r="R41" s="53" t="s">
        <v>1237</v>
      </c>
      <c r="S41" s="53"/>
      <c r="T41" s="53"/>
      <c r="U41" s="53"/>
      <c r="V41" s="53"/>
      <c r="W41" s="188"/>
      <c r="X41" s="187"/>
      <c r="Y41" s="53"/>
      <c r="Z41" s="54"/>
      <c r="AA41" s="53"/>
      <c r="AB41" s="53"/>
      <c r="AC41" s="59"/>
      <c r="AD41" s="1091" t="s">
        <v>1229</v>
      </c>
      <c r="AE41" s="1092"/>
      <c r="AF41" s="1092"/>
      <c r="AG41" s="1092"/>
      <c r="AH41" s="1092"/>
      <c r="AI41" s="1093"/>
      <c r="AJ41" s="72" t="s">
        <v>1230</v>
      </c>
      <c r="AK41" s="67"/>
      <c r="AL41" s="67"/>
      <c r="AM41" s="67"/>
      <c r="AN41" s="67"/>
      <c r="AO41" s="67"/>
      <c r="AP41" s="67"/>
      <c r="AQ41" s="67"/>
      <c r="AR41" s="67"/>
      <c r="AS41" s="65" t="s">
        <v>17</v>
      </c>
      <c r="AT41" s="220">
        <v>0.7</v>
      </c>
      <c r="AU41" s="35">
        <f>ROUND(ROUND(ROUND(M39*W42,0)*$AB$12,0)*AT41,0)</f>
        <v>274</v>
      </c>
      <c r="AV41" s="31"/>
    </row>
    <row r="42" spans="1:48" ht="14.25" x14ac:dyDescent="0.15">
      <c r="A42" s="32">
        <v>22</v>
      </c>
      <c r="B42" s="32" t="s">
        <v>3429</v>
      </c>
      <c r="C42" s="34" t="s">
        <v>23041</v>
      </c>
      <c r="D42" s="73"/>
      <c r="E42" s="74"/>
      <c r="F42" s="75"/>
      <c r="G42" s="4"/>
      <c r="J42" s="187"/>
      <c r="K42" s="186"/>
      <c r="L42" s="187"/>
      <c r="M42" s="204"/>
      <c r="N42" s="187"/>
      <c r="O42" s="187"/>
      <c r="P42" s="187"/>
      <c r="Q42" s="21"/>
      <c r="R42" s="53"/>
      <c r="S42" s="187"/>
      <c r="T42" s="187"/>
      <c r="U42" s="187"/>
      <c r="V42" s="23" t="s">
        <v>17</v>
      </c>
      <c r="W42" s="195">
        <v>0.96499999999999997</v>
      </c>
      <c r="X42" s="308"/>
      <c r="Y42" s="53"/>
      <c r="Z42" s="54"/>
      <c r="AA42" s="53"/>
      <c r="AB42" s="53"/>
      <c r="AC42" s="59"/>
      <c r="AD42" s="1094"/>
      <c r="AE42" s="1095"/>
      <c r="AF42" s="1095"/>
      <c r="AG42" s="1095"/>
      <c r="AH42" s="1095"/>
      <c r="AI42" s="1096"/>
      <c r="AJ42" s="223" t="s">
        <v>1233</v>
      </c>
      <c r="AK42" s="107"/>
      <c r="AL42" s="107"/>
      <c r="AM42" s="107"/>
      <c r="AN42" s="107"/>
      <c r="AO42" s="107"/>
      <c r="AP42" s="107"/>
      <c r="AQ42" s="107"/>
      <c r="AR42" s="107"/>
      <c r="AS42" s="44" t="s">
        <v>1678</v>
      </c>
      <c r="AT42" s="220">
        <v>0.5</v>
      </c>
      <c r="AU42" s="35">
        <f>ROUND(ROUND(ROUND(M39*W42,0)*$AB$12,0)*AT42,0)</f>
        <v>196</v>
      </c>
      <c r="AV42" s="31"/>
    </row>
    <row r="43" spans="1:48" ht="14.25" customHeight="1" x14ac:dyDescent="0.15">
      <c r="A43" s="32">
        <v>22</v>
      </c>
      <c r="B43" s="32">
        <v>7551</v>
      </c>
      <c r="C43" s="34" t="s">
        <v>23042</v>
      </c>
      <c r="D43" s="73"/>
      <c r="E43" s="74"/>
      <c r="F43" s="74"/>
      <c r="G43" s="1085" t="s">
        <v>1727</v>
      </c>
      <c r="H43" s="1086"/>
      <c r="I43" s="1086"/>
      <c r="J43" s="1087"/>
      <c r="K43" s="196" t="s">
        <v>1674</v>
      </c>
      <c r="L43" s="197"/>
      <c r="M43" s="301"/>
      <c r="N43" s="197"/>
      <c r="O43" s="197"/>
      <c r="P43" s="197"/>
      <c r="Q43" s="198"/>
      <c r="R43" s="40"/>
      <c r="S43" s="65"/>
      <c r="T43" s="65"/>
      <c r="U43" s="65"/>
      <c r="V43" s="65"/>
      <c r="W43" s="102"/>
      <c r="X43" s="65"/>
      <c r="Y43" s="65"/>
      <c r="Z43" s="168"/>
      <c r="AA43" s="23"/>
      <c r="AB43" s="23"/>
      <c r="AC43" s="300"/>
      <c r="AD43" s="65"/>
      <c r="AE43" s="65"/>
      <c r="AF43" s="65"/>
      <c r="AG43" s="65"/>
      <c r="AH43" s="65"/>
      <c r="AI43" s="65"/>
      <c r="AJ43" s="65"/>
      <c r="AK43" s="65"/>
      <c r="AL43" s="65"/>
      <c r="AM43" s="65"/>
      <c r="AN43" s="65"/>
      <c r="AO43" s="65"/>
      <c r="AP43" s="65"/>
      <c r="AQ43" s="65"/>
      <c r="AR43" s="65"/>
      <c r="AS43" s="184"/>
      <c r="AT43" s="185"/>
      <c r="AU43" s="35">
        <f>ROUND(M45*$AB$12,0)</f>
        <v>390</v>
      </c>
      <c r="AV43" s="31"/>
    </row>
    <row r="44" spans="1:48" ht="14.25" customHeight="1" x14ac:dyDescent="0.15">
      <c r="A44" s="32">
        <v>22</v>
      </c>
      <c r="B44" s="32">
        <v>7552</v>
      </c>
      <c r="C44" s="34" t="s">
        <v>23043</v>
      </c>
      <c r="D44" s="73"/>
      <c r="E44" s="74"/>
      <c r="F44" s="74"/>
      <c r="G44" s="1088"/>
      <c r="H44" s="1089"/>
      <c r="I44" s="1089"/>
      <c r="J44" s="1090"/>
      <c r="K44" s="200"/>
      <c r="L44" s="201"/>
      <c r="M44" s="302"/>
      <c r="N44" s="201"/>
      <c r="O44" s="201"/>
      <c r="P44" s="201"/>
      <c r="Q44" s="202"/>
      <c r="R44" s="4"/>
      <c r="S44" s="53"/>
      <c r="T44" s="53"/>
      <c r="U44" s="53"/>
      <c r="V44" s="53"/>
      <c r="W44" s="188"/>
      <c r="X44" s="53"/>
      <c r="Y44" s="53"/>
      <c r="Z44" s="54"/>
      <c r="AA44" s="53"/>
      <c r="AB44" s="53"/>
      <c r="AC44" s="59"/>
      <c r="AD44" s="1091" t="s">
        <v>1229</v>
      </c>
      <c r="AE44" s="1092"/>
      <c r="AF44" s="1092"/>
      <c r="AG44" s="1092"/>
      <c r="AH44" s="1092"/>
      <c r="AI44" s="1093"/>
      <c r="AJ44" s="72" t="s">
        <v>1230</v>
      </c>
      <c r="AK44" s="67"/>
      <c r="AL44" s="67"/>
      <c r="AM44" s="67"/>
      <c r="AN44" s="67"/>
      <c r="AO44" s="67"/>
      <c r="AP44" s="67"/>
      <c r="AQ44" s="67"/>
      <c r="AR44" s="67"/>
      <c r="AS44" s="65" t="s">
        <v>17</v>
      </c>
      <c r="AT44" s="220">
        <v>0.7</v>
      </c>
      <c r="AU44" s="35">
        <f>ROUND(ROUND(M45*$AB$12,0)*AT44,0)</f>
        <v>273</v>
      </c>
      <c r="AV44" s="31"/>
    </row>
    <row r="45" spans="1:48" ht="14.25" x14ac:dyDescent="0.15">
      <c r="A45" s="32">
        <v>22</v>
      </c>
      <c r="B45" s="32" t="s">
        <v>3433</v>
      </c>
      <c r="C45" s="34" t="s">
        <v>23044</v>
      </c>
      <c r="D45" s="73"/>
      <c r="E45" s="74"/>
      <c r="F45" s="74"/>
      <c r="G45" s="1088"/>
      <c r="H45" s="1089"/>
      <c r="I45" s="1089"/>
      <c r="J45" s="1090"/>
      <c r="K45" s="187"/>
      <c r="L45" s="187"/>
      <c r="M45" s="189">
        <f>'7経過的生活介護(基本３)'!L45</f>
        <v>557</v>
      </c>
      <c r="N45" s="4" t="s">
        <v>21</v>
      </c>
      <c r="P45" s="187"/>
      <c r="Q45" s="21"/>
      <c r="R45" s="25"/>
      <c r="S45" s="71"/>
      <c r="T45" s="71"/>
      <c r="U45" s="71"/>
      <c r="V45" s="71"/>
      <c r="W45" s="224"/>
      <c r="X45" s="71"/>
      <c r="Y45" s="71"/>
      <c r="Z45" s="54"/>
      <c r="AA45" s="53"/>
      <c r="AB45" s="53"/>
      <c r="AC45" s="59"/>
      <c r="AD45" s="1094"/>
      <c r="AE45" s="1095"/>
      <c r="AF45" s="1095"/>
      <c r="AG45" s="1095"/>
      <c r="AH45" s="1095"/>
      <c r="AI45" s="1096"/>
      <c r="AJ45" s="223" t="s">
        <v>1233</v>
      </c>
      <c r="AK45" s="107"/>
      <c r="AL45" s="107"/>
      <c r="AM45" s="107"/>
      <c r="AN45" s="107"/>
      <c r="AO45" s="107"/>
      <c r="AP45" s="107"/>
      <c r="AQ45" s="107"/>
      <c r="AR45" s="107"/>
      <c r="AS45" s="44" t="s">
        <v>1678</v>
      </c>
      <c r="AT45" s="220">
        <v>0.5</v>
      </c>
      <c r="AU45" s="35">
        <f>ROUND(ROUND(M45*$AB$12,0)*AT45,0)</f>
        <v>195</v>
      </c>
      <c r="AV45" s="31"/>
    </row>
    <row r="46" spans="1:48" ht="14.25" x14ac:dyDescent="0.15">
      <c r="A46" s="32">
        <v>22</v>
      </c>
      <c r="B46" s="32">
        <v>7553</v>
      </c>
      <c r="C46" s="34" t="s">
        <v>23045</v>
      </c>
      <c r="D46" s="73"/>
      <c r="E46" s="74"/>
      <c r="F46" s="74"/>
      <c r="G46" s="73"/>
      <c r="H46" s="74"/>
      <c r="I46" s="74"/>
      <c r="J46" s="75"/>
      <c r="M46" s="58"/>
      <c r="Q46" s="21"/>
      <c r="R46" s="53" t="s">
        <v>1235</v>
      </c>
      <c r="S46" s="53"/>
      <c r="T46" s="53"/>
      <c r="U46" s="53"/>
      <c r="V46" s="53"/>
      <c r="W46" s="188"/>
      <c r="X46" s="53"/>
      <c r="Y46" s="53"/>
      <c r="Z46" s="54"/>
      <c r="AA46" s="53"/>
      <c r="AB46" s="53"/>
      <c r="AC46" s="59"/>
      <c r="AD46" s="65"/>
      <c r="AE46" s="65"/>
      <c r="AF46" s="65"/>
      <c r="AG46" s="65"/>
      <c r="AH46" s="65"/>
      <c r="AI46" s="65"/>
      <c r="AJ46" s="65"/>
      <c r="AK46" s="65"/>
      <c r="AL46" s="65"/>
      <c r="AM46" s="65"/>
      <c r="AN46" s="65"/>
      <c r="AO46" s="65"/>
      <c r="AP46" s="65"/>
      <c r="AQ46" s="65"/>
      <c r="AR46" s="65"/>
      <c r="AS46" s="184"/>
      <c r="AT46" s="185"/>
      <c r="AU46" s="35">
        <f>ROUND(ROUND(M45*W48,0)*$AB$12,0)</f>
        <v>377</v>
      </c>
      <c r="AV46" s="31"/>
    </row>
    <row r="47" spans="1:48" ht="14.25" customHeight="1" x14ac:dyDescent="0.15">
      <c r="A47" s="32">
        <v>22</v>
      </c>
      <c r="B47" s="32">
        <v>7554</v>
      </c>
      <c r="C47" s="34" t="s">
        <v>23046</v>
      </c>
      <c r="D47" s="73"/>
      <c r="E47" s="74"/>
      <c r="F47" s="74"/>
      <c r="G47" s="20"/>
      <c r="J47" s="21"/>
      <c r="K47" s="187"/>
      <c r="L47" s="187"/>
      <c r="M47" s="204"/>
      <c r="N47" s="187"/>
      <c r="O47" s="187"/>
      <c r="Q47" s="21"/>
      <c r="R47" s="53" t="s">
        <v>1237</v>
      </c>
      <c r="S47" s="53"/>
      <c r="T47" s="53"/>
      <c r="U47" s="53"/>
      <c r="V47" s="53"/>
      <c r="W47" s="188"/>
      <c r="X47" s="187"/>
      <c r="Y47" s="53"/>
      <c r="Z47" s="54"/>
      <c r="AA47" s="53"/>
      <c r="AB47" s="53"/>
      <c r="AC47" s="59"/>
      <c r="AD47" s="1091" t="s">
        <v>1229</v>
      </c>
      <c r="AE47" s="1092"/>
      <c r="AF47" s="1092"/>
      <c r="AG47" s="1092"/>
      <c r="AH47" s="1092"/>
      <c r="AI47" s="1093"/>
      <c r="AJ47" s="72" t="s">
        <v>1230</v>
      </c>
      <c r="AK47" s="67"/>
      <c r="AL47" s="67"/>
      <c r="AM47" s="67"/>
      <c r="AN47" s="67"/>
      <c r="AO47" s="67"/>
      <c r="AP47" s="67"/>
      <c r="AQ47" s="67"/>
      <c r="AR47" s="67"/>
      <c r="AS47" s="65" t="s">
        <v>17</v>
      </c>
      <c r="AT47" s="220">
        <v>0.7</v>
      </c>
      <c r="AU47" s="35">
        <f>ROUND(ROUND(ROUND(M45*W48,0)*$AB$12,0)*AT47,0)</f>
        <v>264</v>
      </c>
      <c r="AV47" s="31"/>
    </row>
    <row r="48" spans="1:48" ht="14.25" x14ac:dyDescent="0.15">
      <c r="A48" s="32">
        <v>22</v>
      </c>
      <c r="B48" s="32" t="s">
        <v>3437</v>
      </c>
      <c r="C48" s="34" t="s">
        <v>23047</v>
      </c>
      <c r="D48" s="73"/>
      <c r="E48" s="74"/>
      <c r="F48" s="74"/>
      <c r="G48" s="20"/>
      <c r="J48" s="21"/>
      <c r="K48" s="187"/>
      <c r="L48" s="187"/>
      <c r="M48" s="204"/>
      <c r="N48" s="187"/>
      <c r="O48" s="187"/>
      <c r="Q48" s="21"/>
      <c r="R48" s="53"/>
      <c r="S48" s="187"/>
      <c r="T48" s="187"/>
      <c r="U48" s="187"/>
      <c r="V48" s="23" t="s">
        <v>17</v>
      </c>
      <c r="W48" s="195">
        <v>0.96499999999999997</v>
      </c>
      <c r="X48" s="308"/>
      <c r="Y48" s="53"/>
      <c r="Z48" s="54"/>
      <c r="AA48" s="53"/>
      <c r="AB48" s="53"/>
      <c r="AC48" s="59"/>
      <c r="AD48" s="1094"/>
      <c r="AE48" s="1095"/>
      <c r="AF48" s="1095"/>
      <c r="AG48" s="1095"/>
      <c r="AH48" s="1095"/>
      <c r="AI48" s="1096"/>
      <c r="AJ48" s="223" t="s">
        <v>1233</v>
      </c>
      <c r="AK48" s="107"/>
      <c r="AL48" s="107"/>
      <c r="AM48" s="107"/>
      <c r="AN48" s="107"/>
      <c r="AO48" s="107"/>
      <c r="AP48" s="107"/>
      <c r="AQ48" s="107"/>
      <c r="AR48" s="107"/>
      <c r="AS48" s="44" t="s">
        <v>1678</v>
      </c>
      <c r="AT48" s="220">
        <v>0.5</v>
      </c>
      <c r="AU48" s="35">
        <f>ROUND(ROUND(ROUND(M45*W48,0)*$AB$12,0)*AT48,0)</f>
        <v>189</v>
      </c>
      <c r="AV48" s="31"/>
    </row>
    <row r="49" spans="1:48" ht="14.25" customHeight="1" x14ac:dyDescent="0.15">
      <c r="A49" s="32">
        <v>22</v>
      </c>
      <c r="B49" s="32">
        <v>7555</v>
      </c>
      <c r="C49" s="34" t="s">
        <v>23048</v>
      </c>
      <c r="D49" s="73"/>
      <c r="E49" s="74"/>
      <c r="F49" s="74"/>
      <c r="G49" s="20"/>
      <c r="J49" s="187"/>
      <c r="K49" s="196" t="s">
        <v>1684</v>
      </c>
      <c r="L49" s="197"/>
      <c r="M49" s="301"/>
      <c r="N49" s="197"/>
      <c r="O49" s="197"/>
      <c r="P49" s="197"/>
      <c r="Q49" s="198"/>
      <c r="R49" s="40"/>
      <c r="S49" s="65"/>
      <c r="T49" s="65"/>
      <c r="U49" s="65"/>
      <c r="V49" s="65"/>
      <c r="W49" s="102"/>
      <c r="X49" s="65"/>
      <c r="Y49" s="65"/>
      <c r="Z49" s="168"/>
      <c r="AA49" s="23"/>
      <c r="AB49" s="23"/>
      <c r="AC49" s="300"/>
      <c r="AD49" s="65"/>
      <c r="AE49" s="65"/>
      <c r="AF49" s="65"/>
      <c r="AG49" s="65"/>
      <c r="AH49" s="65"/>
      <c r="AI49" s="65"/>
      <c r="AJ49" s="65"/>
      <c r="AK49" s="65"/>
      <c r="AL49" s="65"/>
      <c r="AM49" s="65"/>
      <c r="AN49" s="65"/>
      <c r="AO49" s="65"/>
      <c r="AP49" s="65"/>
      <c r="AQ49" s="65"/>
      <c r="AR49" s="65"/>
      <c r="AS49" s="184"/>
      <c r="AT49" s="185"/>
      <c r="AU49" s="35">
        <f>ROUND(M51*$AB$12,0)</f>
        <v>390</v>
      </c>
      <c r="AV49" s="31"/>
    </row>
    <row r="50" spans="1:48" ht="14.25" customHeight="1" x14ac:dyDescent="0.15">
      <c r="A50" s="32">
        <v>22</v>
      </c>
      <c r="B50" s="32">
        <v>7556</v>
      </c>
      <c r="C50" s="34" t="s">
        <v>23049</v>
      </c>
      <c r="D50" s="73"/>
      <c r="E50" s="74"/>
      <c r="F50" s="74"/>
      <c r="G50" s="20"/>
      <c r="J50" s="187"/>
      <c r="K50" s="200"/>
      <c r="L50" s="201"/>
      <c r="M50" s="302"/>
      <c r="N50" s="201"/>
      <c r="O50" s="201"/>
      <c r="P50" s="201"/>
      <c r="Q50" s="202"/>
      <c r="R50" s="4"/>
      <c r="S50" s="53"/>
      <c r="T50" s="53"/>
      <c r="U50" s="53"/>
      <c r="V50" s="53"/>
      <c r="W50" s="188"/>
      <c r="X50" s="53"/>
      <c r="Y50" s="53"/>
      <c r="Z50" s="54"/>
      <c r="AA50" s="53"/>
      <c r="AB50" s="53"/>
      <c r="AC50" s="59"/>
      <c r="AD50" s="1091" t="s">
        <v>1229</v>
      </c>
      <c r="AE50" s="1092"/>
      <c r="AF50" s="1092"/>
      <c r="AG50" s="1092"/>
      <c r="AH50" s="1092"/>
      <c r="AI50" s="1093"/>
      <c r="AJ50" s="72" t="s">
        <v>1230</v>
      </c>
      <c r="AK50" s="67"/>
      <c r="AL50" s="67"/>
      <c r="AM50" s="67"/>
      <c r="AN50" s="67"/>
      <c r="AO50" s="67"/>
      <c r="AP50" s="67"/>
      <c r="AQ50" s="67"/>
      <c r="AR50" s="67"/>
      <c r="AS50" s="65" t="s">
        <v>17</v>
      </c>
      <c r="AT50" s="220">
        <v>0.7</v>
      </c>
      <c r="AU50" s="35">
        <f>ROUND(ROUND(M51*$AB$12,0)*AT50,0)</f>
        <v>273</v>
      </c>
      <c r="AV50" s="31"/>
    </row>
    <row r="51" spans="1:48" ht="14.25" x14ac:dyDescent="0.15">
      <c r="A51" s="32">
        <v>22</v>
      </c>
      <c r="B51" s="32" t="s">
        <v>3441</v>
      </c>
      <c r="C51" s="34" t="s">
        <v>23050</v>
      </c>
      <c r="D51" s="73"/>
      <c r="E51" s="74"/>
      <c r="F51" s="74"/>
      <c r="G51" s="20"/>
      <c r="J51" s="187"/>
      <c r="K51" s="186"/>
      <c r="L51" s="187"/>
      <c r="M51" s="189">
        <f>'7経過的生活介護(基本３)'!L51</f>
        <v>557</v>
      </c>
      <c r="N51" s="4" t="s">
        <v>21</v>
      </c>
      <c r="P51" s="187"/>
      <c r="Q51" s="21"/>
      <c r="R51" s="25"/>
      <c r="S51" s="71"/>
      <c r="T51" s="71"/>
      <c r="U51" s="71"/>
      <c r="V51" s="71"/>
      <c r="W51" s="224"/>
      <c r="X51" s="71"/>
      <c r="Y51" s="71"/>
      <c r="Z51" s="54"/>
      <c r="AA51" s="53"/>
      <c r="AB51" s="53"/>
      <c r="AC51" s="59"/>
      <c r="AD51" s="1094"/>
      <c r="AE51" s="1095"/>
      <c r="AF51" s="1095"/>
      <c r="AG51" s="1095"/>
      <c r="AH51" s="1095"/>
      <c r="AI51" s="1096"/>
      <c r="AJ51" s="223" t="s">
        <v>1233</v>
      </c>
      <c r="AK51" s="107"/>
      <c r="AL51" s="107"/>
      <c r="AM51" s="107"/>
      <c r="AN51" s="107"/>
      <c r="AO51" s="107"/>
      <c r="AP51" s="107"/>
      <c r="AQ51" s="107"/>
      <c r="AR51" s="107"/>
      <c r="AS51" s="44" t="s">
        <v>1678</v>
      </c>
      <c r="AT51" s="220">
        <v>0.5</v>
      </c>
      <c r="AU51" s="35">
        <f>ROUND(ROUND(M51*$AB$12,0)*AT51,0)</f>
        <v>195</v>
      </c>
      <c r="AV51" s="31"/>
    </row>
    <row r="52" spans="1:48" ht="14.25" x14ac:dyDescent="0.15">
      <c r="A52" s="32">
        <v>22</v>
      </c>
      <c r="B52" s="32">
        <v>7557</v>
      </c>
      <c r="C52" s="34" t="s">
        <v>23051</v>
      </c>
      <c r="D52" s="73"/>
      <c r="E52" s="74"/>
      <c r="F52" s="74"/>
      <c r="G52" s="20"/>
      <c r="J52" s="187"/>
      <c r="K52" s="186"/>
      <c r="L52" s="187"/>
      <c r="M52" s="204"/>
      <c r="N52" s="187"/>
      <c r="O52" s="187"/>
      <c r="P52" s="187"/>
      <c r="Q52" s="21"/>
      <c r="R52" s="53" t="s">
        <v>1235</v>
      </c>
      <c r="S52" s="53"/>
      <c r="T52" s="53"/>
      <c r="U52" s="53"/>
      <c r="V52" s="53"/>
      <c r="W52" s="188"/>
      <c r="X52" s="53"/>
      <c r="Y52" s="53"/>
      <c r="Z52" s="54"/>
      <c r="AA52" s="53"/>
      <c r="AB52" s="53"/>
      <c r="AC52" s="59"/>
      <c r="AD52" s="65"/>
      <c r="AE52" s="65"/>
      <c r="AF52" s="65"/>
      <c r="AG52" s="65"/>
      <c r="AH52" s="65"/>
      <c r="AI52" s="65"/>
      <c r="AJ52" s="65"/>
      <c r="AK52" s="65"/>
      <c r="AL52" s="65"/>
      <c r="AM52" s="65"/>
      <c r="AN52" s="65"/>
      <c r="AO52" s="65"/>
      <c r="AP52" s="65"/>
      <c r="AQ52" s="65"/>
      <c r="AR52" s="65"/>
      <c r="AS52" s="184"/>
      <c r="AT52" s="185"/>
      <c r="AU52" s="35">
        <f>ROUND(ROUND(M51*W54,0)*$AB$12,0)</f>
        <v>377</v>
      </c>
      <c r="AV52" s="31"/>
    </row>
    <row r="53" spans="1:48" ht="14.25" customHeight="1" x14ac:dyDescent="0.15">
      <c r="A53" s="32">
        <v>22</v>
      </c>
      <c r="B53" s="32">
        <v>7558</v>
      </c>
      <c r="C53" s="34" t="s">
        <v>23052</v>
      </c>
      <c r="D53" s="73"/>
      <c r="E53" s="74"/>
      <c r="F53" s="74"/>
      <c r="G53" s="20"/>
      <c r="J53" s="187"/>
      <c r="K53" s="186"/>
      <c r="L53" s="187"/>
      <c r="M53" s="204"/>
      <c r="N53" s="187"/>
      <c r="O53" s="187"/>
      <c r="P53" s="187"/>
      <c r="Q53" s="21"/>
      <c r="R53" s="53" t="s">
        <v>1237</v>
      </c>
      <c r="S53" s="53"/>
      <c r="T53" s="53"/>
      <c r="U53" s="53"/>
      <c r="V53" s="53"/>
      <c r="W53" s="188"/>
      <c r="X53" s="187"/>
      <c r="Y53" s="53"/>
      <c r="Z53" s="54"/>
      <c r="AA53" s="53"/>
      <c r="AB53" s="53"/>
      <c r="AC53" s="59"/>
      <c r="AD53" s="1091" t="s">
        <v>1229</v>
      </c>
      <c r="AE53" s="1092"/>
      <c r="AF53" s="1092"/>
      <c r="AG53" s="1092"/>
      <c r="AH53" s="1092"/>
      <c r="AI53" s="1093"/>
      <c r="AJ53" s="72" t="s">
        <v>1230</v>
      </c>
      <c r="AK53" s="67"/>
      <c r="AL53" s="67"/>
      <c r="AM53" s="67"/>
      <c r="AN53" s="67"/>
      <c r="AO53" s="67"/>
      <c r="AP53" s="67"/>
      <c r="AQ53" s="67"/>
      <c r="AR53" s="67"/>
      <c r="AS53" s="65" t="s">
        <v>17</v>
      </c>
      <c r="AT53" s="220">
        <v>0.7</v>
      </c>
      <c r="AU53" s="35">
        <f>ROUND(ROUND(ROUND(M51*W54,0)*$AB$12,0)*AT53,0)</f>
        <v>264</v>
      </c>
      <c r="AV53" s="31"/>
    </row>
    <row r="54" spans="1:48" ht="14.25" x14ac:dyDescent="0.15">
      <c r="A54" s="32">
        <v>22</v>
      </c>
      <c r="B54" s="32" t="s">
        <v>3445</v>
      </c>
      <c r="C54" s="34" t="s">
        <v>23053</v>
      </c>
      <c r="D54" s="73"/>
      <c r="E54" s="74"/>
      <c r="F54" s="74"/>
      <c r="G54" s="20"/>
      <c r="J54" s="187"/>
      <c r="K54" s="186"/>
      <c r="L54" s="187"/>
      <c r="M54" s="204"/>
      <c r="N54" s="187"/>
      <c r="O54" s="187"/>
      <c r="P54" s="187"/>
      <c r="Q54" s="21"/>
      <c r="R54" s="53"/>
      <c r="S54" s="187"/>
      <c r="T54" s="187"/>
      <c r="U54" s="187"/>
      <c r="V54" s="23" t="s">
        <v>17</v>
      </c>
      <c r="W54" s="195">
        <v>0.96499999999999997</v>
      </c>
      <c r="X54" s="308"/>
      <c r="Y54" s="53"/>
      <c r="Z54" s="54"/>
      <c r="AA54" s="53"/>
      <c r="AB54" s="53"/>
      <c r="AC54" s="59"/>
      <c r="AD54" s="1094"/>
      <c r="AE54" s="1095"/>
      <c r="AF54" s="1095"/>
      <c r="AG54" s="1095"/>
      <c r="AH54" s="1095"/>
      <c r="AI54" s="1096"/>
      <c r="AJ54" s="223" t="s">
        <v>1233</v>
      </c>
      <c r="AK54" s="107"/>
      <c r="AL54" s="107"/>
      <c r="AM54" s="107"/>
      <c r="AN54" s="107"/>
      <c r="AO54" s="107"/>
      <c r="AP54" s="107"/>
      <c r="AQ54" s="107"/>
      <c r="AR54" s="107"/>
      <c r="AS54" s="44" t="s">
        <v>1678</v>
      </c>
      <c r="AT54" s="220">
        <v>0.5</v>
      </c>
      <c r="AU54" s="35">
        <f>ROUND(ROUND(ROUND(M51*W54,0)*$AB$12,0)*AT54,0)</f>
        <v>189</v>
      </c>
      <c r="AV54" s="31"/>
    </row>
    <row r="55" spans="1:48" ht="14.25" customHeight="1" x14ac:dyDescent="0.15">
      <c r="A55" s="32">
        <v>22</v>
      </c>
      <c r="B55" s="32">
        <v>7561</v>
      </c>
      <c r="C55" s="34" t="s">
        <v>23054</v>
      </c>
      <c r="D55" s="73"/>
      <c r="E55" s="74"/>
      <c r="F55" s="74"/>
      <c r="G55" s="1085" t="s">
        <v>1744</v>
      </c>
      <c r="H55" s="1086"/>
      <c r="I55" s="1086"/>
      <c r="J55" s="1087"/>
      <c r="K55" s="196" t="s">
        <v>1674</v>
      </c>
      <c r="L55" s="197"/>
      <c r="M55" s="301"/>
      <c r="N55" s="197"/>
      <c r="O55" s="197"/>
      <c r="P55" s="197"/>
      <c r="Q55" s="198"/>
      <c r="R55" s="40"/>
      <c r="S55" s="65"/>
      <c r="T55" s="65"/>
      <c r="U55" s="65"/>
      <c r="V55" s="65"/>
      <c r="W55" s="102"/>
      <c r="X55" s="65"/>
      <c r="Y55" s="65"/>
      <c r="Z55" s="168"/>
      <c r="AA55" s="23"/>
      <c r="AB55" s="23"/>
      <c r="AC55" s="300"/>
      <c r="AD55" s="65"/>
      <c r="AE55" s="65"/>
      <c r="AF55" s="65"/>
      <c r="AG55" s="65"/>
      <c r="AH55" s="65"/>
      <c r="AI55" s="65"/>
      <c r="AJ55" s="65"/>
      <c r="AK55" s="65"/>
      <c r="AL55" s="65"/>
      <c r="AM55" s="65"/>
      <c r="AN55" s="65"/>
      <c r="AO55" s="65"/>
      <c r="AP55" s="65"/>
      <c r="AQ55" s="65"/>
      <c r="AR55" s="65"/>
      <c r="AS55" s="184"/>
      <c r="AT55" s="185"/>
      <c r="AU55" s="35">
        <f>ROUND(M57*$AB$12,0)</f>
        <v>377</v>
      </c>
      <c r="AV55" s="31"/>
    </row>
    <row r="56" spans="1:48" ht="14.25" customHeight="1" x14ac:dyDescent="0.15">
      <c r="A56" s="32">
        <v>22</v>
      </c>
      <c r="B56" s="32">
        <v>7562</v>
      </c>
      <c r="C56" s="34" t="s">
        <v>23055</v>
      </c>
      <c r="D56" s="73"/>
      <c r="E56" s="74"/>
      <c r="F56" s="74"/>
      <c r="G56" s="1088"/>
      <c r="H56" s="1089"/>
      <c r="I56" s="1089"/>
      <c r="J56" s="1090"/>
      <c r="K56" s="200"/>
      <c r="L56" s="201"/>
      <c r="M56" s="302"/>
      <c r="N56" s="201"/>
      <c r="O56" s="201"/>
      <c r="P56" s="201"/>
      <c r="Q56" s="202"/>
      <c r="R56" s="4"/>
      <c r="S56" s="53"/>
      <c r="T56" s="53"/>
      <c r="U56" s="53"/>
      <c r="V56" s="53"/>
      <c r="W56" s="188"/>
      <c r="X56" s="53"/>
      <c r="Y56" s="53"/>
      <c r="Z56" s="54"/>
      <c r="AA56" s="53"/>
      <c r="AB56" s="53"/>
      <c r="AC56" s="59"/>
      <c r="AD56" s="1091" t="s">
        <v>1229</v>
      </c>
      <c r="AE56" s="1092"/>
      <c r="AF56" s="1092"/>
      <c r="AG56" s="1092"/>
      <c r="AH56" s="1092"/>
      <c r="AI56" s="1093"/>
      <c r="AJ56" s="72" t="s">
        <v>1230</v>
      </c>
      <c r="AK56" s="67"/>
      <c r="AL56" s="67"/>
      <c r="AM56" s="67"/>
      <c r="AN56" s="67"/>
      <c r="AO56" s="67"/>
      <c r="AP56" s="67"/>
      <c r="AQ56" s="67"/>
      <c r="AR56" s="67"/>
      <c r="AS56" s="65" t="s">
        <v>17</v>
      </c>
      <c r="AT56" s="220">
        <v>0.7</v>
      </c>
      <c r="AU56" s="35">
        <f>ROUND(ROUND(M57*$AB$12,0)*AT56,0)</f>
        <v>264</v>
      </c>
      <c r="AV56" s="31"/>
    </row>
    <row r="57" spans="1:48" ht="14.25" x14ac:dyDescent="0.15">
      <c r="A57" s="32">
        <v>22</v>
      </c>
      <c r="B57" s="32" t="s">
        <v>3449</v>
      </c>
      <c r="C57" s="34" t="s">
        <v>23056</v>
      </c>
      <c r="D57" s="73"/>
      <c r="E57" s="74"/>
      <c r="F57" s="74"/>
      <c r="G57" s="1088"/>
      <c r="H57" s="1089"/>
      <c r="I57" s="1089"/>
      <c r="J57" s="1090"/>
      <c r="K57" s="186"/>
      <c r="L57" s="187"/>
      <c r="M57" s="189">
        <f>'7経過的生活介護(基本３)'!L57</f>
        <v>538</v>
      </c>
      <c r="N57" s="4" t="s">
        <v>21</v>
      </c>
      <c r="P57" s="187"/>
      <c r="Q57" s="21"/>
      <c r="R57" s="25"/>
      <c r="S57" s="71"/>
      <c r="T57" s="71"/>
      <c r="U57" s="71"/>
      <c r="V57" s="71"/>
      <c r="W57" s="224"/>
      <c r="X57" s="71"/>
      <c r="Y57" s="71"/>
      <c r="Z57" s="54"/>
      <c r="AA57" s="53"/>
      <c r="AB57" s="53"/>
      <c r="AC57" s="59"/>
      <c r="AD57" s="1094"/>
      <c r="AE57" s="1095"/>
      <c r="AF57" s="1095"/>
      <c r="AG57" s="1095"/>
      <c r="AH57" s="1095"/>
      <c r="AI57" s="1096"/>
      <c r="AJ57" s="223" t="s">
        <v>1233</v>
      </c>
      <c r="AK57" s="107"/>
      <c r="AL57" s="107"/>
      <c r="AM57" s="107"/>
      <c r="AN57" s="107"/>
      <c r="AO57" s="107"/>
      <c r="AP57" s="107"/>
      <c r="AQ57" s="107"/>
      <c r="AR57" s="107"/>
      <c r="AS57" s="44" t="s">
        <v>1678</v>
      </c>
      <c r="AT57" s="220">
        <v>0.5</v>
      </c>
      <c r="AU57" s="35">
        <f>ROUND(ROUND(M57*$AB$12,0)*AT57,0)</f>
        <v>189</v>
      </c>
      <c r="AV57" s="31"/>
    </row>
    <row r="58" spans="1:48" ht="14.25" x14ac:dyDescent="0.15">
      <c r="A58" s="32">
        <v>22</v>
      </c>
      <c r="B58" s="32">
        <v>7563</v>
      </c>
      <c r="C58" s="34" t="s">
        <v>23057</v>
      </c>
      <c r="D58" s="73"/>
      <c r="E58" s="74"/>
      <c r="F58" s="74"/>
      <c r="G58" s="73"/>
      <c r="H58" s="74"/>
      <c r="I58" s="74"/>
      <c r="J58" s="75"/>
      <c r="K58" s="20"/>
      <c r="M58" s="58"/>
      <c r="Q58" s="21"/>
      <c r="R58" s="53" t="s">
        <v>1235</v>
      </c>
      <c r="S58" s="53"/>
      <c r="T58" s="53"/>
      <c r="U58" s="53"/>
      <c r="V58" s="53"/>
      <c r="W58" s="188"/>
      <c r="X58" s="53"/>
      <c r="Y58" s="53"/>
      <c r="Z58" s="54"/>
      <c r="AA58" s="53"/>
      <c r="AB58" s="53"/>
      <c r="AC58" s="59"/>
      <c r="AD58" s="65"/>
      <c r="AE58" s="65"/>
      <c r="AF58" s="65"/>
      <c r="AG58" s="65"/>
      <c r="AH58" s="65"/>
      <c r="AI58" s="65"/>
      <c r="AJ58" s="65"/>
      <c r="AK58" s="65"/>
      <c r="AL58" s="65"/>
      <c r="AM58" s="65"/>
      <c r="AN58" s="65"/>
      <c r="AO58" s="65"/>
      <c r="AP58" s="65"/>
      <c r="AQ58" s="65"/>
      <c r="AR58" s="65"/>
      <c r="AS58" s="184"/>
      <c r="AT58" s="185"/>
      <c r="AU58" s="35">
        <f>ROUND(ROUND(M57*W60,0)*$AB$12,0)</f>
        <v>363</v>
      </c>
      <c r="AV58" s="31"/>
    </row>
    <row r="59" spans="1:48" ht="14.25" customHeight="1" x14ac:dyDescent="0.15">
      <c r="A59" s="32">
        <v>22</v>
      </c>
      <c r="B59" s="32">
        <v>7564</v>
      </c>
      <c r="C59" s="34" t="s">
        <v>23058</v>
      </c>
      <c r="D59" s="73"/>
      <c r="E59" s="74"/>
      <c r="F59" s="74"/>
      <c r="G59" s="20"/>
      <c r="K59" s="186"/>
      <c r="L59" s="187"/>
      <c r="M59" s="204"/>
      <c r="N59" s="187"/>
      <c r="O59" s="187"/>
      <c r="Q59" s="21"/>
      <c r="R59" s="53" t="s">
        <v>1237</v>
      </c>
      <c r="S59" s="53"/>
      <c r="T59" s="53"/>
      <c r="U59" s="53"/>
      <c r="V59" s="53"/>
      <c r="W59" s="188"/>
      <c r="X59" s="187"/>
      <c r="Y59" s="53"/>
      <c r="Z59" s="54"/>
      <c r="AA59" s="53"/>
      <c r="AB59" s="53"/>
      <c r="AC59" s="59"/>
      <c r="AD59" s="1091" t="s">
        <v>1229</v>
      </c>
      <c r="AE59" s="1092"/>
      <c r="AF59" s="1092"/>
      <c r="AG59" s="1092"/>
      <c r="AH59" s="1092"/>
      <c r="AI59" s="1093"/>
      <c r="AJ59" s="72" t="s">
        <v>1230</v>
      </c>
      <c r="AK59" s="67"/>
      <c r="AL59" s="67"/>
      <c r="AM59" s="67"/>
      <c r="AN59" s="67"/>
      <c r="AO59" s="67"/>
      <c r="AP59" s="67"/>
      <c r="AQ59" s="67"/>
      <c r="AR59" s="67"/>
      <c r="AS59" s="65" t="s">
        <v>17</v>
      </c>
      <c r="AT59" s="220">
        <v>0.7</v>
      </c>
      <c r="AU59" s="35">
        <f>ROUND(ROUND(ROUND(M57*W60,0)*$AB$12,0)*AT59,0)</f>
        <v>254</v>
      </c>
      <c r="AV59" s="31"/>
    </row>
    <row r="60" spans="1:48" ht="14.25" x14ac:dyDescent="0.15">
      <c r="A60" s="32">
        <v>22</v>
      </c>
      <c r="B60" s="32" t="s">
        <v>3453</v>
      </c>
      <c r="C60" s="34" t="s">
        <v>23059</v>
      </c>
      <c r="D60" s="73"/>
      <c r="E60" s="74"/>
      <c r="F60" s="74"/>
      <c r="G60" s="20"/>
      <c r="K60" s="186"/>
      <c r="L60" s="187"/>
      <c r="M60" s="204"/>
      <c r="N60" s="187"/>
      <c r="O60" s="187"/>
      <c r="Q60" s="21"/>
      <c r="R60" s="53"/>
      <c r="S60" s="187"/>
      <c r="T60" s="187"/>
      <c r="U60" s="187"/>
      <c r="V60" s="23" t="s">
        <v>17</v>
      </c>
      <c r="W60" s="195">
        <v>0.96499999999999997</v>
      </c>
      <c r="X60" s="308"/>
      <c r="Y60" s="53"/>
      <c r="Z60" s="54"/>
      <c r="AA60" s="53"/>
      <c r="AB60" s="53"/>
      <c r="AC60" s="59"/>
      <c r="AD60" s="1094"/>
      <c r="AE60" s="1095"/>
      <c r="AF60" s="1095"/>
      <c r="AG60" s="1095"/>
      <c r="AH60" s="1095"/>
      <c r="AI60" s="1096"/>
      <c r="AJ60" s="223" t="s">
        <v>1233</v>
      </c>
      <c r="AK60" s="107"/>
      <c r="AL60" s="107"/>
      <c r="AM60" s="107"/>
      <c r="AN60" s="107"/>
      <c r="AO60" s="107"/>
      <c r="AP60" s="107"/>
      <c r="AQ60" s="107"/>
      <c r="AR60" s="107"/>
      <c r="AS60" s="44" t="s">
        <v>1678</v>
      </c>
      <c r="AT60" s="220">
        <v>0.5</v>
      </c>
      <c r="AU60" s="35">
        <f>ROUND(ROUND(ROUND(M57*W60,0)*$AB$12,0)*AT60,0)</f>
        <v>182</v>
      </c>
      <c r="AV60" s="31"/>
    </row>
    <row r="61" spans="1:48" ht="14.25" customHeight="1" x14ac:dyDescent="0.15">
      <c r="A61" s="32">
        <v>22</v>
      </c>
      <c r="B61" s="32">
        <v>7565</v>
      </c>
      <c r="C61" s="34" t="s">
        <v>23060</v>
      </c>
      <c r="D61" s="73"/>
      <c r="E61" s="74"/>
      <c r="F61" s="74"/>
      <c r="G61" s="20"/>
      <c r="J61" s="187"/>
      <c r="K61" s="196" t="s">
        <v>1684</v>
      </c>
      <c r="L61" s="197"/>
      <c r="M61" s="301"/>
      <c r="N61" s="197"/>
      <c r="O61" s="197"/>
      <c r="P61" s="197"/>
      <c r="Q61" s="198"/>
      <c r="R61" s="40"/>
      <c r="S61" s="65"/>
      <c r="T61" s="65"/>
      <c r="U61" s="65"/>
      <c r="V61" s="65"/>
      <c r="W61" s="102"/>
      <c r="X61" s="65"/>
      <c r="Y61" s="65"/>
      <c r="Z61" s="168"/>
      <c r="AA61" s="23"/>
      <c r="AB61" s="23"/>
      <c r="AC61" s="300"/>
      <c r="AD61" s="65"/>
      <c r="AE61" s="65"/>
      <c r="AF61" s="65"/>
      <c r="AG61" s="65"/>
      <c r="AH61" s="65"/>
      <c r="AI61" s="65"/>
      <c r="AJ61" s="65"/>
      <c r="AK61" s="65"/>
      <c r="AL61" s="65"/>
      <c r="AM61" s="65"/>
      <c r="AN61" s="65"/>
      <c r="AO61" s="65"/>
      <c r="AP61" s="65"/>
      <c r="AQ61" s="65"/>
      <c r="AR61" s="65"/>
      <c r="AS61" s="184"/>
      <c r="AT61" s="185"/>
      <c r="AU61" s="35">
        <f>ROUND(M63*$AB$12,0)</f>
        <v>377</v>
      </c>
      <c r="AV61" s="31"/>
    </row>
    <row r="62" spans="1:48" ht="14.25" customHeight="1" x14ac:dyDescent="0.15">
      <c r="A62" s="32">
        <v>22</v>
      </c>
      <c r="B62" s="32">
        <v>7566</v>
      </c>
      <c r="C62" s="34" t="s">
        <v>23061</v>
      </c>
      <c r="D62" s="73"/>
      <c r="E62" s="74"/>
      <c r="F62" s="74"/>
      <c r="G62" s="20"/>
      <c r="J62" s="187"/>
      <c r="K62" s="200"/>
      <c r="L62" s="201"/>
      <c r="M62" s="302"/>
      <c r="N62" s="201"/>
      <c r="O62" s="201"/>
      <c r="P62" s="201"/>
      <c r="Q62" s="202"/>
      <c r="R62" s="4"/>
      <c r="S62" s="53"/>
      <c r="T62" s="53"/>
      <c r="U62" s="53"/>
      <c r="V62" s="53"/>
      <c r="W62" s="188"/>
      <c r="X62" s="53"/>
      <c r="Y62" s="53"/>
      <c r="Z62" s="54"/>
      <c r="AA62" s="53"/>
      <c r="AB62" s="53"/>
      <c r="AC62" s="59"/>
      <c r="AD62" s="1091" t="s">
        <v>1229</v>
      </c>
      <c r="AE62" s="1092"/>
      <c r="AF62" s="1092"/>
      <c r="AG62" s="1092"/>
      <c r="AH62" s="1092"/>
      <c r="AI62" s="1093"/>
      <c r="AJ62" s="72" t="s">
        <v>1230</v>
      </c>
      <c r="AK62" s="67"/>
      <c r="AL62" s="67"/>
      <c r="AM62" s="67"/>
      <c r="AN62" s="67"/>
      <c r="AO62" s="67"/>
      <c r="AP62" s="67"/>
      <c r="AQ62" s="67"/>
      <c r="AR62" s="67"/>
      <c r="AS62" s="65" t="s">
        <v>17</v>
      </c>
      <c r="AT62" s="220">
        <v>0.7</v>
      </c>
      <c r="AU62" s="35">
        <f>ROUND(ROUND(M63*$AB$12,0)*AT62,0)</f>
        <v>264</v>
      </c>
      <c r="AV62" s="31"/>
    </row>
    <row r="63" spans="1:48" ht="14.25" x14ac:dyDescent="0.15">
      <c r="A63" s="32">
        <v>22</v>
      </c>
      <c r="B63" s="32" t="s">
        <v>3457</v>
      </c>
      <c r="C63" s="34" t="s">
        <v>23062</v>
      </c>
      <c r="D63" s="73"/>
      <c r="E63" s="74"/>
      <c r="F63" s="74"/>
      <c r="G63" s="20"/>
      <c r="J63" s="187"/>
      <c r="K63" s="186"/>
      <c r="L63" s="187"/>
      <c r="M63" s="189">
        <f>'7経過的生活介護(基本３)'!L63</f>
        <v>538</v>
      </c>
      <c r="N63" s="4" t="s">
        <v>21</v>
      </c>
      <c r="P63" s="187"/>
      <c r="Q63" s="21"/>
      <c r="R63" s="25"/>
      <c r="S63" s="71"/>
      <c r="T63" s="71"/>
      <c r="U63" s="71"/>
      <c r="V63" s="71"/>
      <c r="W63" s="224"/>
      <c r="X63" s="71"/>
      <c r="Y63" s="71"/>
      <c r="Z63" s="54"/>
      <c r="AA63" s="53"/>
      <c r="AB63" s="53"/>
      <c r="AC63" s="59"/>
      <c r="AD63" s="1094"/>
      <c r="AE63" s="1095"/>
      <c r="AF63" s="1095"/>
      <c r="AG63" s="1095"/>
      <c r="AH63" s="1095"/>
      <c r="AI63" s="1096"/>
      <c r="AJ63" s="223" t="s">
        <v>1233</v>
      </c>
      <c r="AK63" s="107"/>
      <c r="AL63" s="107"/>
      <c r="AM63" s="107"/>
      <c r="AN63" s="107"/>
      <c r="AO63" s="107"/>
      <c r="AP63" s="107"/>
      <c r="AQ63" s="107"/>
      <c r="AR63" s="107"/>
      <c r="AS63" s="44" t="s">
        <v>1678</v>
      </c>
      <c r="AT63" s="220">
        <v>0.5</v>
      </c>
      <c r="AU63" s="35">
        <f>ROUND(ROUND(M63*$AB$12,0)*AT63,0)</f>
        <v>189</v>
      </c>
      <c r="AV63" s="31"/>
    </row>
    <row r="64" spans="1:48" ht="14.25" x14ac:dyDescent="0.15">
      <c r="A64" s="32">
        <v>22</v>
      </c>
      <c r="B64" s="32">
        <v>7567</v>
      </c>
      <c r="C64" s="34" t="s">
        <v>23063</v>
      </c>
      <c r="D64" s="73"/>
      <c r="E64" s="74"/>
      <c r="F64" s="74"/>
      <c r="G64" s="20"/>
      <c r="J64" s="187"/>
      <c r="K64" s="186"/>
      <c r="L64" s="187"/>
      <c r="M64" s="204"/>
      <c r="N64" s="187"/>
      <c r="O64" s="187"/>
      <c r="P64" s="187"/>
      <c r="Q64" s="21"/>
      <c r="R64" s="53" t="s">
        <v>1235</v>
      </c>
      <c r="S64" s="53"/>
      <c r="T64" s="53"/>
      <c r="U64" s="53"/>
      <c r="V64" s="53"/>
      <c r="W64" s="188"/>
      <c r="X64" s="53"/>
      <c r="Y64" s="53"/>
      <c r="Z64" s="54"/>
      <c r="AA64" s="53"/>
      <c r="AB64" s="53"/>
      <c r="AC64" s="59"/>
      <c r="AD64" s="65"/>
      <c r="AE64" s="65"/>
      <c r="AF64" s="65"/>
      <c r="AG64" s="65"/>
      <c r="AH64" s="65"/>
      <c r="AI64" s="65"/>
      <c r="AJ64" s="65"/>
      <c r="AK64" s="65"/>
      <c r="AL64" s="65"/>
      <c r="AM64" s="65"/>
      <c r="AN64" s="65"/>
      <c r="AO64" s="65"/>
      <c r="AP64" s="65"/>
      <c r="AQ64" s="65"/>
      <c r="AR64" s="65"/>
      <c r="AS64" s="184"/>
      <c r="AT64" s="185"/>
      <c r="AU64" s="35">
        <f>ROUND(ROUND(M63*W66,0)*$AB$12,0)</f>
        <v>363</v>
      </c>
      <c r="AV64" s="31"/>
    </row>
    <row r="65" spans="1:48" ht="14.25" customHeight="1" x14ac:dyDescent="0.15">
      <c r="A65" s="32">
        <v>22</v>
      </c>
      <c r="B65" s="32">
        <v>7568</v>
      </c>
      <c r="C65" s="34" t="s">
        <v>23064</v>
      </c>
      <c r="D65" s="73"/>
      <c r="E65" s="74"/>
      <c r="F65" s="74"/>
      <c r="G65" s="20"/>
      <c r="J65" s="187"/>
      <c r="K65" s="186"/>
      <c r="L65" s="187"/>
      <c r="M65" s="204"/>
      <c r="N65" s="187"/>
      <c r="O65" s="187"/>
      <c r="P65" s="187"/>
      <c r="Q65" s="21"/>
      <c r="R65" s="53" t="s">
        <v>1237</v>
      </c>
      <c r="S65" s="53"/>
      <c r="T65" s="53"/>
      <c r="U65" s="53"/>
      <c r="V65" s="53"/>
      <c r="W65" s="188"/>
      <c r="X65" s="187"/>
      <c r="Y65" s="53"/>
      <c r="Z65" s="54"/>
      <c r="AA65" s="53"/>
      <c r="AB65" s="53"/>
      <c r="AC65" s="59"/>
      <c r="AD65" s="1091" t="s">
        <v>1229</v>
      </c>
      <c r="AE65" s="1092"/>
      <c r="AF65" s="1092"/>
      <c r="AG65" s="1092"/>
      <c r="AH65" s="1092"/>
      <c r="AI65" s="1093"/>
      <c r="AJ65" s="72" t="s">
        <v>1230</v>
      </c>
      <c r="AK65" s="67"/>
      <c r="AL65" s="67"/>
      <c r="AM65" s="67"/>
      <c r="AN65" s="67"/>
      <c r="AO65" s="67"/>
      <c r="AP65" s="67"/>
      <c r="AQ65" s="67"/>
      <c r="AR65" s="67"/>
      <c r="AS65" s="65" t="s">
        <v>17</v>
      </c>
      <c r="AT65" s="220">
        <v>0.7</v>
      </c>
      <c r="AU65" s="35">
        <f>ROUND(ROUND(ROUND(M63*W66,0)*$AB$12,0)*AT65,0)</f>
        <v>254</v>
      </c>
      <c r="AV65" s="31"/>
    </row>
    <row r="66" spans="1:48" ht="14.25" x14ac:dyDescent="0.15">
      <c r="A66" s="32">
        <v>22</v>
      </c>
      <c r="B66" s="32" t="s">
        <v>3461</v>
      </c>
      <c r="C66" s="34" t="s">
        <v>23065</v>
      </c>
      <c r="D66" s="73"/>
      <c r="E66" s="74"/>
      <c r="F66" s="74"/>
      <c r="G66" s="20"/>
      <c r="J66" s="187"/>
      <c r="K66" s="186"/>
      <c r="L66" s="187"/>
      <c r="M66" s="204"/>
      <c r="N66" s="187"/>
      <c r="O66" s="187"/>
      <c r="P66" s="187"/>
      <c r="Q66" s="21"/>
      <c r="R66" s="53"/>
      <c r="S66" s="187"/>
      <c r="T66" s="187"/>
      <c r="U66" s="187"/>
      <c r="V66" s="23" t="s">
        <v>17</v>
      </c>
      <c r="W66" s="195">
        <v>0.96499999999999997</v>
      </c>
      <c r="X66" s="308"/>
      <c r="Y66" s="53"/>
      <c r="Z66" s="54"/>
      <c r="AA66" s="53"/>
      <c r="AB66" s="53"/>
      <c r="AC66" s="59"/>
      <c r="AD66" s="1094"/>
      <c r="AE66" s="1095"/>
      <c r="AF66" s="1095"/>
      <c r="AG66" s="1095"/>
      <c r="AH66" s="1095"/>
      <c r="AI66" s="1096"/>
      <c r="AJ66" s="223" t="s">
        <v>1233</v>
      </c>
      <c r="AK66" s="107"/>
      <c r="AL66" s="107"/>
      <c r="AM66" s="107"/>
      <c r="AN66" s="107"/>
      <c r="AO66" s="107"/>
      <c r="AP66" s="107"/>
      <c r="AQ66" s="107"/>
      <c r="AR66" s="107"/>
      <c r="AS66" s="44" t="s">
        <v>1678</v>
      </c>
      <c r="AT66" s="220">
        <v>0.5</v>
      </c>
      <c r="AU66" s="35">
        <f>ROUND(ROUND(ROUND(M63*W66,0)*$AB$12,0)*AT66,0)</f>
        <v>182</v>
      </c>
      <c r="AV66" s="31"/>
    </row>
    <row r="67" spans="1:48" ht="14.25" customHeight="1" x14ac:dyDescent="0.15">
      <c r="A67" s="32">
        <v>22</v>
      </c>
      <c r="B67" s="32">
        <v>7571</v>
      </c>
      <c r="C67" s="34" t="s">
        <v>23066</v>
      </c>
      <c r="D67" s="73"/>
      <c r="E67" s="74"/>
      <c r="F67" s="74"/>
      <c r="G67" s="1101" t="s">
        <v>1761</v>
      </c>
      <c r="H67" s="1102"/>
      <c r="I67" s="1102"/>
      <c r="J67" s="1103"/>
      <c r="K67" s="196" t="s">
        <v>1674</v>
      </c>
      <c r="L67" s="197"/>
      <c r="M67" s="301"/>
      <c r="N67" s="197"/>
      <c r="O67" s="197"/>
      <c r="P67" s="197"/>
      <c r="Q67" s="198"/>
      <c r="R67" s="40"/>
      <c r="S67" s="65"/>
      <c r="T67" s="65"/>
      <c r="U67" s="65"/>
      <c r="V67" s="65"/>
      <c r="W67" s="102"/>
      <c r="X67" s="65"/>
      <c r="Y67" s="182"/>
      <c r="Z67" s="168"/>
      <c r="AA67" s="23"/>
      <c r="AB67" s="23"/>
      <c r="AC67" s="300"/>
      <c r="AD67" s="222"/>
      <c r="AE67" s="44"/>
      <c r="AF67" s="44"/>
      <c r="AG67" s="44"/>
      <c r="AH67" s="44"/>
      <c r="AI67" s="44"/>
      <c r="AJ67" s="65"/>
      <c r="AK67" s="65"/>
      <c r="AL67" s="65"/>
      <c r="AM67" s="65"/>
      <c r="AN67" s="65"/>
      <c r="AO67" s="65"/>
      <c r="AP67" s="65"/>
      <c r="AQ67" s="65"/>
      <c r="AR67" s="65"/>
      <c r="AS67" s="184"/>
      <c r="AT67" s="185"/>
      <c r="AU67" s="35">
        <f>ROUND(M69*$AB$12,0)</f>
        <v>362</v>
      </c>
      <c r="AV67" s="31"/>
    </row>
    <row r="68" spans="1:48" ht="14.25" customHeight="1" x14ac:dyDescent="0.15">
      <c r="A68" s="32">
        <v>22</v>
      </c>
      <c r="B68" s="32">
        <v>7572</v>
      </c>
      <c r="C68" s="34" t="s">
        <v>23067</v>
      </c>
      <c r="D68" s="73"/>
      <c r="E68" s="74"/>
      <c r="F68" s="74"/>
      <c r="G68" s="1101"/>
      <c r="H68" s="1102"/>
      <c r="I68" s="1102"/>
      <c r="J68" s="1103"/>
      <c r="K68" s="200"/>
      <c r="L68" s="201"/>
      <c r="M68" s="302"/>
      <c r="N68" s="201"/>
      <c r="O68" s="201"/>
      <c r="P68" s="201"/>
      <c r="Q68" s="202"/>
      <c r="R68" s="4"/>
      <c r="S68" s="53"/>
      <c r="T68" s="53"/>
      <c r="U68" s="53"/>
      <c r="V68" s="53"/>
      <c r="W68" s="188"/>
      <c r="X68" s="53"/>
      <c r="Y68" s="53"/>
      <c r="Z68" s="54"/>
      <c r="AA68" s="53"/>
      <c r="AB68" s="53"/>
      <c r="AC68" s="59"/>
      <c r="AD68" s="1091" t="s">
        <v>1229</v>
      </c>
      <c r="AE68" s="1092"/>
      <c r="AF68" s="1092"/>
      <c r="AG68" s="1092"/>
      <c r="AH68" s="1092"/>
      <c r="AI68" s="1093"/>
      <c r="AJ68" s="72" t="s">
        <v>1230</v>
      </c>
      <c r="AK68" s="67"/>
      <c r="AL68" s="67"/>
      <c r="AM68" s="67"/>
      <c r="AN68" s="67"/>
      <c r="AO68" s="67"/>
      <c r="AP68" s="67"/>
      <c r="AQ68" s="67"/>
      <c r="AR68" s="67"/>
      <c r="AS68" s="65" t="s">
        <v>17</v>
      </c>
      <c r="AT68" s="220">
        <v>0.7</v>
      </c>
      <c r="AU68" s="35">
        <f>ROUND(ROUND(M69*$AB$12,0)*AT68,0)</f>
        <v>253</v>
      </c>
      <c r="AV68" s="31"/>
    </row>
    <row r="69" spans="1:48" ht="14.25" x14ac:dyDescent="0.15">
      <c r="A69" s="32">
        <v>22</v>
      </c>
      <c r="B69" s="32" t="s">
        <v>3465</v>
      </c>
      <c r="C69" s="34" t="s">
        <v>23068</v>
      </c>
      <c r="D69" s="73"/>
      <c r="E69" s="74"/>
      <c r="F69" s="74"/>
      <c r="G69" s="1085"/>
      <c r="H69" s="1086"/>
      <c r="I69" s="1086"/>
      <c r="J69" s="1087"/>
      <c r="K69" s="186"/>
      <c r="L69" s="187"/>
      <c r="M69" s="189">
        <f>'7経過的生活介護(基本３)'!L69</f>
        <v>517</v>
      </c>
      <c r="N69" s="4" t="s">
        <v>21</v>
      </c>
      <c r="P69" s="187"/>
      <c r="Q69" s="21"/>
      <c r="R69" s="25"/>
      <c r="S69" s="71"/>
      <c r="T69" s="71"/>
      <c r="U69" s="71"/>
      <c r="V69" s="71"/>
      <c r="W69" s="224"/>
      <c r="X69" s="71"/>
      <c r="Y69" s="71"/>
      <c r="Z69" s="54"/>
      <c r="AA69" s="53"/>
      <c r="AB69" s="53"/>
      <c r="AC69" s="59"/>
      <c r="AD69" s="1094"/>
      <c r="AE69" s="1095"/>
      <c r="AF69" s="1095"/>
      <c r="AG69" s="1095"/>
      <c r="AH69" s="1095"/>
      <c r="AI69" s="1096"/>
      <c r="AJ69" s="223" t="s">
        <v>1233</v>
      </c>
      <c r="AK69" s="107"/>
      <c r="AL69" s="107"/>
      <c r="AM69" s="107"/>
      <c r="AN69" s="107"/>
      <c r="AO69" s="107"/>
      <c r="AP69" s="107"/>
      <c r="AQ69" s="107"/>
      <c r="AR69" s="107"/>
      <c r="AS69" s="44" t="s">
        <v>1678</v>
      </c>
      <c r="AT69" s="220">
        <v>0.5</v>
      </c>
      <c r="AU69" s="35">
        <f>ROUND(ROUND(M69*$AB$12,0)*AT69,0)</f>
        <v>181</v>
      </c>
      <c r="AV69" s="31"/>
    </row>
    <row r="70" spans="1:48" ht="14.25" x14ac:dyDescent="0.15">
      <c r="A70" s="32">
        <v>22</v>
      </c>
      <c r="B70" s="32">
        <v>7573</v>
      </c>
      <c r="C70" s="34" t="s">
        <v>23069</v>
      </c>
      <c r="D70" s="73"/>
      <c r="E70" s="74"/>
      <c r="F70" s="74"/>
      <c r="G70" s="73"/>
      <c r="H70" s="74"/>
      <c r="I70" s="74"/>
      <c r="J70" s="75"/>
      <c r="K70" s="20"/>
      <c r="M70" s="58"/>
      <c r="Q70" s="21"/>
      <c r="R70" s="53" t="s">
        <v>1235</v>
      </c>
      <c r="S70" s="53"/>
      <c r="T70" s="53"/>
      <c r="U70" s="53"/>
      <c r="V70" s="53"/>
      <c r="W70" s="188"/>
      <c r="X70" s="53"/>
      <c r="Y70" s="53"/>
      <c r="Z70" s="54"/>
      <c r="AA70" s="53"/>
      <c r="AB70" s="53"/>
      <c r="AC70" s="59"/>
      <c r="AD70" s="65"/>
      <c r="AE70" s="65"/>
      <c r="AF70" s="65"/>
      <c r="AG70" s="65"/>
      <c r="AH70" s="65"/>
      <c r="AI70" s="65"/>
      <c r="AJ70" s="65"/>
      <c r="AK70" s="65"/>
      <c r="AL70" s="65"/>
      <c r="AM70" s="65"/>
      <c r="AN70" s="65"/>
      <c r="AO70" s="65"/>
      <c r="AP70" s="65"/>
      <c r="AQ70" s="65"/>
      <c r="AR70" s="65"/>
      <c r="AS70" s="184"/>
      <c r="AT70" s="185"/>
      <c r="AU70" s="35">
        <f>ROUND(ROUND(M69*W72,0)*$AB$12,0)</f>
        <v>349</v>
      </c>
      <c r="AV70" s="31"/>
    </row>
    <row r="71" spans="1:48" ht="14.25" customHeight="1" x14ac:dyDescent="0.15">
      <c r="A71" s="32">
        <v>22</v>
      </c>
      <c r="B71" s="32">
        <v>7574</v>
      </c>
      <c r="C71" s="34" t="s">
        <v>23070</v>
      </c>
      <c r="D71" s="73"/>
      <c r="E71" s="74"/>
      <c r="F71" s="74"/>
      <c r="G71" s="20"/>
      <c r="K71" s="186"/>
      <c r="L71" s="187"/>
      <c r="M71" s="204"/>
      <c r="N71" s="187"/>
      <c r="O71" s="187"/>
      <c r="Q71" s="21"/>
      <c r="R71" s="53" t="s">
        <v>1237</v>
      </c>
      <c r="S71" s="53"/>
      <c r="T71" s="53"/>
      <c r="U71" s="53"/>
      <c r="V71" s="53"/>
      <c r="W71" s="188"/>
      <c r="X71" s="187"/>
      <c r="Y71" s="53"/>
      <c r="Z71" s="54"/>
      <c r="AA71" s="53"/>
      <c r="AB71" s="53"/>
      <c r="AC71" s="59"/>
      <c r="AD71" s="1091" t="s">
        <v>1229</v>
      </c>
      <c r="AE71" s="1092"/>
      <c r="AF71" s="1092"/>
      <c r="AG71" s="1092"/>
      <c r="AH71" s="1092"/>
      <c r="AI71" s="1093"/>
      <c r="AJ71" s="72" t="s">
        <v>1230</v>
      </c>
      <c r="AK71" s="67"/>
      <c r="AL71" s="67"/>
      <c r="AM71" s="67"/>
      <c r="AN71" s="67"/>
      <c r="AO71" s="67"/>
      <c r="AP71" s="67"/>
      <c r="AQ71" s="67"/>
      <c r="AR71" s="67"/>
      <c r="AS71" s="65" t="s">
        <v>17</v>
      </c>
      <c r="AT71" s="220">
        <v>0.7</v>
      </c>
      <c r="AU71" s="35">
        <f>ROUND(ROUND(ROUND(M69*W72,0)*$AB$12,0)*AT71,0)</f>
        <v>244</v>
      </c>
      <c r="AV71" s="31"/>
    </row>
    <row r="72" spans="1:48" ht="14.25" x14ac:dyDescent="0.15">
      <c r="A72" s="32">
        <v>22</v>
      </c>
      <c r="B72" s="32" t="s">
        <v>3469</v>
      </c>
      <c r="C72" s="34" t="s">
        <v>23071</v>
      </c>
      <c r="D72" s="73"/>
      <c r="E72" s="74"/>
      <c r="F72" s="74"/>
      <c r="G72" s="20"/>
      <c r="K72" s="186"/>
      <c r="L72" s="187"/>
      <c r="M72" s="204"/>
      <c r="N72" s="187"/>
      <c r="O72" s="187"/>
      <c r="Q72" s="21"/>
      <c r="R72" s="53"/>
      <c r="S72" s="187"/>
      <c r="T72" s="187"/>
      <c r="U72" s="187"/>
      <c r="V72" s="23" t="s">
        <v>17</v>
      </c>
      <c r="W72" s="195">
        <v>0.96499999999999997</v>
      </c>
      <c r="X72" s="308"/>
      <c r="Y72" s="53"/>
      <c r="Z72" s="54"/>
      <c r="AA72" s="53"/>
      <c r="AB72" s="53"/>
      <c r="AC72" s="59"/>
      <c r="AD72" s="1094"/>
      <c r="AE72" s="1095"/>
      <c r="AF72" s="1095"/>
      <c r="AG72" s="1095"/>
      <c r="AH72" s="1095"/>
      <c r="AI72" s="1096"/>
      <c r="AJ72" s="223" t="s">
        <v>1233</v>
      </c>
      <c r="AK72" s="107"/>
      <c r="AL72" s="107"/>
      <c r="AM72" s="107"/>
      <c r="AN72" s="107"/>
      <c r="AO72" s="107"/>
      <c r="AP72" s="107"/>
      <c r="AQ72" s="107"/>
      <c r="AR72" s="107"/>
      <c r="AS72" s="44" t="s">
        <v>1678</v>
      </c>
      <c r="AT72" s="220">
        <v>0.5</v>
      </c>
      <c r="AU72" s="35">
        <f>ROUND(ROUND(ROUND(M69*W72,0)*$AB$12,0)*AT72,0)</f>
        <v>175</v>
      </c>
      <c r="AV72" s="31"/>
    </row>
    <row r="73" spans="1:48" ht="14.25" customHeight="1" x14ac:dyDescent="0.15">
      <c r="A73" s="32">
        <v>22</v>
      </c>
      <c r="B73" s="32">
        <v>7575</v>
      </c>
      <c r="C73" s="34" t="s">
        <v>23072</v>
      </c>
      <c r="D73" s="73"/>
      <c r="E73" s="74"/>
      <c r="F73" s="74"/>
      <c r="G73" s="20"/>
      <c r="J73" s="187"/>
      <c r="K73" s="196" t="s">
        <v>1684</v>
      </c>
      <c r="L73" s="197"/>
      <c r="M73" s="301"/>
      <c r="N73" s="197"/>
      <c r="O73" s="197"/>
      <c r="P73" s="197"/>
      <c r="Q73" s="198"/>
      <c r="R73" s="40"/>
      <c r="S73" s="65"/>
      <c r="T73" s="65"/>
      <c r="U73" s="65"/>
      <c r="V73" s="65"/>
      <c r="W73" s="102"/>
      <c r="X73" s="65"/>
      <c r="Y73" s="65"/>
      <c r="Z73" s="168"/>
      <c r="AA73" s="23"/>
      <c r="AB73" s="23"/>
      <c r="AC73" s="300"/>
      <c r="AD73" s="65"/>
      <c r="AE73" s="65"/>
      <c r="AF73" s="65"/>
      <c r="AG73" s="65"/>
      <c r="AH73" s="65"/>
      <c r="AI73" s="65"/>
      <c r="AJ73" s="65"/>
      <c r="AK73" s="65"/>
      <c r="AL73" s="65"/>
      <c r="AM73" s="65"/>
      <c r="AN73" s="65"/>
      <c r="AO73" s="65"/>
      <c r="AP73" s="65"/>
      <c r="AQ73" s="65"/>
      <c r="AR73" s="65"/>
      <c r="AS73" s="184"/>
      <c r="AT73" s="185"/>
      <c r="AU73" s="35">
        <f>ROUND(M75*$AB$12,0)</f>
        <v>362</v>
      </c>
      <c r="AV73" s="31"/>
    </row>
    <row r="74" spans="1:48" ht="14.25" customHeight="1" x14ac:dyDescent="0.15">
      <c r="A74" s="32">
        <v>22</v>
      </c>
      <c r="B74" s="32">
        <v>7576</v>
      </c>
      <c r="C74" s="34" t="s">
        <v>23073</v>
      </c>
      <c r="D74" s="73"/>
      <c r="E74" s="74"/>
      <c r="F74" s="74"/>
      <c r="G74" s="20"/>
      <c r="J74" s="187"/>
      <c r="K74" s="200"/>
      <c r="L74" s="201"/>
      <c r="M74" s="302"/>
      <c r="N74" s="201"/>
      <c r="O74" s="201"/>
      <c r="P74" s="201"/>
      <c r="Q74" s="202"/>
      <c r="R74" s="4"/>
      <c r="S74" s="53"/>
      <c r="T74" s="53"/>
      <c r="U74" s="53"/>
      <c r="V74" s="53"/>
      <c r="W74" s="188"/>
      <c r="X74" s="53"/>
      <c r="Y74" s="53"/>
      <c r="Z74" s="54"/>
      <c r="AA74" s="53"/>
      <c r="AB74" s="53"/>
      <c r="AC74" s="59"/>
      <c r="AD74" s="1091" t="s">
        <v>1229</v>
      </c>
      <c r="AE74" s="1092"/>
      <c r="AF74" s="1092"/>
      <c r="AG74" s="1092"/>
      <c r="AH74" s="1092"/>
      <c r="AI74" s="1093"/>
      <c r="AJ74" s="72" t="s">
        <v>1230</v>
      </c>
      <c r="AK74" s="67"/>
      <c r="AL74" s="67"/>
      <c r="AM74" s="67"/>
      <c r="AN74" s="67"/>
      <c r="AO74" s="67"/>
      <c r="AP74" s="67"/>
      <c r="AQ74" s="67"/>
      <c r="AR74" s="67"/>
      <c r="AS74" s="65" t="s">
        <v>17</v>
      </c>
      <c r="AT74" s="220">
        <v>0.7</v>
      </c>
      <c r="AU74" s="35">
        <f>ROUND(ROUND(M75*$AB$12,0)*AT74,0)</f>
        <v>253</v>
      </c>
      <c r="AV74" s="31"/>
    </row>
    <row r="75" spans="1:48" ht="14.25" x14ac:dyDescent="0.15">
      <c r="A75" s="32">
        <v>22</v>
      </c>
      <c r="B75" s="32" t="s">
        <v>3473</v>
      </c>
      <c r="C75" s="34" t="s">
        <v>23074</v>
      </c>
      <c r="D75" s="73"/>
      <c r="E75" s="74"/>
      <c r="F75" s="74"/>
      <c r="G75" s="20"/>
      <c r="J75" s="187"/>
      <c r="K75" s="186"/>
      <c r="L75" s="187"/>
      <c r="M75" s="189">
        <f>'7経過的生活介護(基本３)'!L75</f>
        <v>517</v>
      </c>
      <c r="N75" s="4" t="s">
        <v>21</v>
      </c>
      <c r="P75" s="187"/>
      <c r="Q75" s="21"/>
      <c r="R75" s="25"/>
      <c r="S75" s="71"/>
      <c r="T75" s="71"/>
      <c r="U75" s="71"/>
      <c r="V75" s="71"/>
      <c r="W75" s="224"/>
      <c r="X75" s="71"/>
      <c r="Y75" s="71"/>
      <c r="Z75" s="54"/>
      <c r="AA75" s="53"/>
      <c r="AB75" s="53"/>
      <c r="AC75" s="59"/>
      <c r="AD75" s="1094"/>
      <c r="AE75" s="1095"/>
      <c r="AF75" s="1095"/>
      <c r="AG75" s="1095"/>
      <c r="AH75" s="1095"/>
      <c r="AI75" s="1096"/>
      <c r="AJ75" s="223" t="s">
        <v>1233</v>
      </c>
      <c r="AK75" s="107"/>
      <c r="AL75" s="107"/>
      <c r="AM75" s="107"/>
      <c r="AN75" s="107"/>
      <c r="AO75" s="107"/>
      <c r="AP75" s="107"/>
      <c r="AQ75" s="107"/>
      <c r="AR75" s="107"/>
      <c r="AS75" s="44" t="s">
        <v>1678</v>
      </c>
      <c r="AT75" s="220">
        <v>0.5</v>
      </c>
      <c r="AU75" s="35">
        <f>ROUND(ROUND(M75*$AB$12,0)*AT75,0)</f>
        <v>181</v>
      </c>
      <c r="AV75" s="31"/>
    </row>
    <row r="76" spans="1:48" ht="14.25" x14ac:dyDescent="0.15">
      <c r="A76" s="32">
        <v>22</v>
      </c>
      <c r="B76" s="32">
        <v>7577</v>
      </c>
      <c r="C76" s="34" t="s">
        <v>23075</v>
      </c>
      <c r="D76" s="73"/>
      <c r="E76" s="74"/>
      <c r="F76" s="74"/>
      <c r="G76" s="20"/>
      <c r="J76" s="187"/>
      <c r="K76" s="186"/>
      <c r="L76" s="187"/>
      <c r="M76" s="204"/>
      <c r="N76" s="187"/>
      <c r="O76" s="187"/>
      <c r="P76" s="187"/>
      <c r="Q76" s="21"/>
      <c r="R76" s="53" t="s">
        <v>1235</v>
      </c>
      <c r="S76" s="53"/>
      <c r="T76" s="53"/>
      <c r="U76" s="53"/>
      <c r="V76" s="53"/>
      <c r="W76" s="188"/>
      <c r="X76" s="53"/>
      <c r="Y76" s="53"/>
      <c r="Z76" s="54"/>
      <c r="AA76" s="53"/>
      <c r="AB76" s="53"/>
      <c r="AC76" s="59"/>
      <c r="AD76" s="65"/>
      <c r="AE76" s="65"/>
      <c r="AF76" s="65"/>
      <c r="AG76" s="65"/>
      <c r="AH76" s="65"/>
      <c r="AI76" s="65"/>
      <c r="AJ76" s="65"/>
      <c r="AK76" s="65"/>
      <c r="AL76" s="65"/>
      <c r="AM76" s="65"/>
      <c r="AN76" s="65"/>
      <c r="AO76" s="65"/>
      <c r="AP76" s="65"/>
      <c r="AQ76" s="65"/>
      <c r="AR76" s="65"/>
      <c r="AS76" s="184"/>
      <c r="AT76" s="185"/>
      <c r="AU76" s="35">
        <f>ROUND(ROUND(M75*W78,0)*$AB$12,0)</f>
        <v>349</v>
      </c>
      <c r="AV76" s="31"/>
    </row>
    <row r="77" spans="1:48" ht="14.25" customHeight="1" x14ac:dyDescent="0.15">
      <c r="A77" s="32">
        <v>22</v>
      </c>
      <c r="B77" s="32">
        <v>7578</v>
      </c>
      <c r="C77" s="34" t="s">
        <v>23076</v>
      </c>
      <c r="D77" s="73"/>
      <c r="E77" s="74"/>
      <c r="F77" s="74"/>
      <c r="G77" s="20"/>
      <c r="J77" s="187"/>
      <c r="K77" s="186"/>
      <c r="L77" s="187"/>
      <c r="M77" s="204"/>
      <c r="N77" s="187"/>
      <c r="O77" s="187"/>
      <c r="P77" s="187"/>
      <c r="Q77" s="21"/>
      <c r="R77" s="53" t="s">
        <v>1237</v>
      </c>
      <c r="S77" s="53"/>
      <c r="T77" s="53"/>
      <c r="U77" s="53"/>
      <c r="V77" s="53"/>
      <c r="W77" s="188"/>
      <c r="X77" s="187"/>
      <c r="Y77" s="53"/>
      <c r="Z77" s="54"/>
      <c r="AA77" s="53"/>
      <c r="AB77" s="53"/>
      <c r="AC77" s="59"/>
      <c r="AD77" s="1091" t="s">
        <v>1229</v>
      </c>
      <c r="AE77" s="1092"/>
      <c r="AF77" s="1092"/>
      <c r="AG77" s="1092"/>
      <c r="AH77" s="1092"/>
      <c r="AI77" s="1093"/>
      <c r="AJ77" s="72" t="s">
        <v>1230</v>
      </c>
      <c r="AK77" s="67"/>
      <c r="AL77" s="67"/>
      <c r="AM77" s="67"/>
      <c r="AN77" s="67"/>
      <c r="AO77" s="67"/>
      <c r="AP77" s="67"/>
      <c r="AQ77" s="67"/>
      <c r="AR77" s="67"/>
      <c r="AS77" s="65" t="s">
        <v>17</v>
      </c>
      <c r="AT77" s="220">
        <v>0.7</v>
      </c>
      <c r="AU77" s="35">
        <f>ROUND(ROUND(ROUND(M75*W78,0)*$AB$12,0)*AT77,0)</f>
        <v>244</v>
      </c>
      <c r="AV77" s="31"/>
    </row>
    <row r="78" spans="1:48" ht="14.25" x14ac:dyDescent="0.15">
      <c r="A78" s="32">
        <v>22</v>
      </c>
      <c r="B78" s="32" t="s">
        <v>3477</v>
      </c>
      <c r="C78" s="34" t="s">
        <v>23077</v>
      </c>
      <c r="D78" s="73"/>
      <c r="E78" s="74"/>
      <c r="F78" s="74"/>
      <c r="G78" s="20"/>
      <c r="J78" s="187"/>
      <c r="K78" s="186"/>
      <c r="L78" s="187"/>
      <c r="M78" s="204"/>
      <c r="N78" s="187"/>
      <c r="O78" s="187"/>
      <c r="P78" s="187"/>
      <c r="Q78" s="21"/>
      <c r="R78" s="53"/>
      <c r="S78" s="187"/>
      <c r="T78" s="187"/>
      <c r="U78" s="187"/>
      <c r="V78" s="23" t="s">
        <v>17</v>
      </c>
      <c r="W78" s="195">
        <v>0.96499999999999997</v>
      </c>
      <c r="X78" s="308"/>
      <c r="Y78" s="53"/>
      <c r="Z78" s="54"/>
      <c r="AA78" s="53"/>
      <c r="AB78" s="53"/>
      <c r="AC78" s="59"/>
      <c r="AD78" s="1094"/>
      <c r="AE78" s="1095"/>
      <c r="AF78" s="1095"/>
      <c r="AG78" s="1095"/>
      <c r="AH78" s="1095"/>
      <c r="AI78" s="1096"/>
      <c r="AJ78" s="223" t="s">
        <v>1233</v>
      </c>
      <c r="AK78" s="107"/>
      <c r="AL78" s="107"/>
      <c r="AM78" s="107"/>
      <c r="AN78" s="107"/>
      <c r="AO78" s="107"/>
      <c r="AP78" s="107"/>
      <c r="AQ78" s="107"/>
      <c r="AR78" s="107"/>
      <c r="AS78" s="44" t="s">
        <v>1678</v>
      </c>
      <c r="AT78" s="220">
        <v>0.5</v>
      </c>
      <c r="AU78" s="35">
        <f>ROUND(ROUND(ROUND(M75*W78,0)*$AB$12,0)*AT78,0)</f>
        <v>175</v>
      </c>
      <c r="AV78" s="31"/>
    </row>
    <row r="79" spans="1:48" ht="14.25" customHeight="1" x14ac:dyDescent="0.15">
      <c r="A79" s="32">
        <v>22</v>
      </c>
      <c r="B79" s="32">
        <v>7581</v>
      </c>
      <c r="C79" s="34" t="s">
        <v>23078</v>
      </c>
      <c r="D79" s="73"/>
      <c r="E79" s="74"/>
      <c r="F79" s="74"/>
      <c r="G79" s="1085" t="s">
        <v>1778</v>
      </c>
      <c r="H79" s="1086"/>
      <c r="I79" s="1086"/>
      <c r="J79" s="1087"/>
      <c r="K79" s="196" t="s">
        <v>1674</v>
      </c>
      <c r="L79" s="197"/>
      <c r="M79" s="301"/>
      <c r="N79" s="197"/>
      <c r="O79" s="197"/>
      <c r="P79" s="197"/>
      <c r="Q79" s="198"/>
      <c r="R79" s="40"/>
      <c r="S79" s="65"/>
      <c r="T79" s="65"/>
      <c r="U79" s="65"/>
      <c r="V79" s="65"/>
      <c r="W79" s="102"/>
      <c r="X79" s="65"/>
      <c r="Y79" s="65"/>
      <c r="Z79" s="168"/>
      <c r="AA79" s="23"/>
      <c r="AB79" s="23"/>
      <c r="AC79" s="300"/>
      <c r="AD79" s="65"/>
      <c r="AE79" s="65"/>
      <c r="AF79" s="65"/>
      <c r="AG79" s="65"/>
      <c r="AH79" s="65"/>
      <c r="AI79" s="65"/>
      <c r="AJ79" s="65"/>
      <c r="AK79" s="65"/>
      <c r="AL79" s="65"/>
      <c r="AM79" s="65"/>
      <c r="AN79" s="65"/>
      <c r="AO79" s="65"/>
      <c r="AP79" s="65"/>
      <c r="AQ79" s="65"/>
      <c r="AR79" s="65"/>
      <c r="AS79" s="184"/>
      <c r="AT79" s="185"/>
      <c r="AU79" s="35">
        <f>ROUND(M81*$AB$12,0)</f>
        <v>349</v>
      </c>
      <c r="AV79" s="31"/>
    </row>
    <row r="80" spans="1:48" ht="14.25" customHeight="1" x14ac:dyDescent="0.15">
      <c r="A80" s="32">
        <v>22</v>
      </c>
      <c r="B80" s="32">
        <v>7582</v>
      </c>
      <c r="C80" s="34" t="s">
        <v>23079</v>
      </c>
      <c r="D80" s="73"/>
      <c r="E80" s="74"/>
      <c r="F80" s="74"/>
      <c r="G80" s="1088"/>
      <c r="H80" s="1089"/>
      <c r="I80" s="1089"/>
      <c r="J80" s="1090"/>
      <c r="K80" s="200"/>
      <c r="L80" s="201"/>
      <c r="M80" s="302"/>
      <c r="N80" s="201"/>
      <c r="O80" s="201"/>
      <c r="P80" s="201"/>
      <c r="Q80" s="202"/>
      <c r="R80" s="4"/>
      <c r="S80" s="53"/>
      <c r="T80" s="53"/>
      <c r="U80" s="53"/>
      <c r="V80" s="53"/>
      <c r="W80" s="188"/>
      <c r="X80" s="53"/>
      <c r="Y80" s="53"/>
      <c r="Z80" s="54"/>
      <c r="AA80" s="53"/>
      <c r="AB80" s="53"/>
      <c r="AC80" s="59"/>
      <c r="AD80" s="1091" t="s">
        <v>1229</v>
      </c>
      <c r="AE80" s="1092"/>
      <c r="AF80" s="1092"/>
      <c r="AG80" s="1092"/>
      <c r="AH80" s="1092"/>
      <c r="AI80" s="1093"/>
      <c r="AJ80" s="72" t="s">
        <v>1230</v>
      </c>
      <c r="AK80" s="67"/>
      <c r="AL80" s="67"/>
      <c r="AM80" s="67"/>
      <c r="AN80" s="67"/>
      <c r="AO80" s="67"/>
      <c r="AP80" s="67"/>
      <c r="AQ80" s="67"/>
      <c r="AR80" s="67"/>
      <c r="AS80" s="65" t="s">
        <v>17</v>
      </c>
      <c r="AT80" s="220">
        <v>0.7</v>
      </c>
      <c r="AU80" s="35">
        <f>ROUND(ROUND(M81*$AB$12,0)*AT80,0)</f>
        <v>244</v>
      </c>
      <c r="AV80" s="31"/>
    </row>
    <row r="81" spans="1:48" ht="14.25" x14ac:dyDescent="0.15">
      <c r="A81" s="32">
        <v>22</v>
      </c>
      <c r="B81" s="32" t="s">
        <v>3481</v>
      </c>
      <c r="C81" s="34" t="s">
        <v>23080</v>
      </c>
      <c r="D81" s="73"/>
      <c r="E81" s="74"/>
      <c r="F81" s="74"/>
      <c r="G81" s="1088"/>
      <c r="H81" s="1089"/>
      <c r="I81" s="1089"/>
      <c r="J81" s="1090"/>
      <c r="K81" s="186"/>
      <c r="L81" s="187"/>
      <c r="M81" s="189">
        <f>'7経過的生活介護(基本３)'!L81</f>
        <v>499</v>
      </c>
      <c r="N81" s="4" t="s">
        <v>21</v>
      </c>
      <c r="P81" s="187"/>
      <c r="Q81" s="21"/>
      <c r="R81" s="25"/>
      <c r="S81" s="71"/>
      <c r="T81" s="71"/>
      <c r="U81" s="71"/>
      <c r="V81" s="71"/>
      <c r="W81" s="224"/>
      <c r="X81" s="71"/>
      <c r="Y81" s="71"/>
      <c r="Z81" s="54"/>
      <c r="AA81" s="53"/>
      <c r="AB81" s="53"/>
      <c r="AC81" s="59"/>
      <c r="AD81" s="1094"/>
      <c r="AE81" s="1095"/>
      <c r="AF81" s="1095"/>
      <c r="AG81" s="1095"/>
      <c r="AH81" s="1095"/>
      <c r="AI81" s="1096"/>
      <c r="AJ81" s="223" t="s">
        <v>1233</v>
      </c>
      <c r="AK81" s="107"/>
      <c r="AL81" s="107"/>
      <c r="AM81" s="107"/>
      <c r="AN81" s="107"/>
      <c r="AO81" s="107"/>
      <c r="AP81" s="107"/>
      <c r="AQ81" s="107"/>
      <c r="AR81" s="107"/>
      <c r="AS81" s="44" t="s">
        <v>1678</v>
      </c>
      <c r="AT81" s="220">
        <v>0.5</v>
      </c>
      <c r="AU81" s="35">
        <f>ROUND(ROUND(M81*$AB$12,0)*AT81,0)</f>
        <v>175</v>
      </c>
      <c r="AV81" s="31"/>
    </row>
    <row r="82" spans="1:48" ht="14.25" x14ac:dyDescent="0.15">
      <c r="A82" s="32">
        <v>22</v>
      </c>
      <c r="B82" s="32">
        <v>7583</v>
      </c>
      <c r="C82" s="34" t="s">
        <v>23081</v>
      </c>
      <c r="D82" s="73"/>
      <c r="E82" s="74"/>
      <c r="F82" s="74"/>
      <c r="G82" s="73"/>
      <c r="H82" s="74"/>
      <c r="I82" s="74"/>
      <c r="J82" s="75"/>
      <c r="K82" s="20"/>
      <c r="M82" s="58"/>
      <c r="Q82" s="21"/>
      <c r="R82" s="53" t="s">
        <v>1235</v>
      </c>
      <c r="S82" s="53"/>
      <c r="T82" s="53"/>
      <c r="U82" s="53"/>
      <c r="V82" s="53"/>
      <c r="W82" s="188"/>
      <c r="X82" s="53"/>
      <c r="Y82" s="53"/>
      <c r="Z82" s="54"/>
      <c r="AA82" s="53"/>
      <c r="AB82" s="53"/>
      <c r="AC82" s="59"/>
      <c r="AD82" s="65"/>
      <c r="AE82" s="65"/>
      <c r="AF82" s="65"/>
      <c r="AG82" s="65"/>
      <c r="AH82" s="65"/>
      <c r="AI82" s="65"/>
      <c r="AJ82" s="65"/>
      <c r="AK82" s="65"/>
      <c r="AL82" s="65"/>
      <c r="AM82" s="65"/>
      <c r="AN82" s="65"/>
      <c r="AO82" s="65"/>
      <c r="AP82" s="65"/>
      <c r="AQ82" s="65"/>
      <c r="AR82" s="65"/>
      <c r="AS82" s="184"/>
      <c r="AT82" s="185"/>
      <c r="AU82" s="35">
        <f>ROUND(ROUND(M81*W84,0)*$AB$12,0)</f>
        <v>337</v>
      </c>
      <c r="AV82" s="31"/>
    </row>
    <row r="83" spans="1:48" ht="14.25" customHeight="1" x14ac:dyDescent="0.15">
      <c r="A83" s="32">
        <v>22</v>
      </c>
      <c r="B83" s="32">
        <v>7584</v>
      </c>
      <c r="C83" s="34" t="s">
        <v>23082</v>
      </c>
      <c r="D83" s="73"/>
      <c r="E83" s="74"/>
      <c r="F83" s="74"/>
      <c r="G83" s="20"/>
      <c r="K83" s="186"/>
      <c r="L83" s="187"/>
      <c r="M83" s="204"/>
      <c r="N83" s="187"/>
      <c r="O83" s="187"/>
      <c r="Q83" s="21"/>
      <c r="R83" s="53" t="s">
        <v>1237</v>
      </c>
      <c r="S83" s="53"/>
      <c r="T83" s="53"/>
      <c r="U83" s="53"/>
      <c r="V83" s="53"/>
      <c r="W83" s="188"/>
      <c r="X83" s="187"/>
      <c r="Y83" s="53"/>
      <c r="Z83" s="54"/>
      <c r="AA83" s="53"/>
      <c r="AB83" s="53"/>
      <c r="AC83" s="59"/>
      <c r="AD83" s="1091" t="s">
        <v>1229</v>
      </c>
      <c r="AE83" s="1092"/>
      <c r="AF83" s="1092"/>
      <c r="AG83" s="1092"/>
      <c r="AH83" s="1092"/>
      <c r="AI83" s="1093"/>
      <c r="AJ83" s="72" t="s">
        <v>1230</v>
      </c>
      <c r="AK83" s="67"/>
      <c r="AL83" s="67"/>
      <c r="AM83" s="67"/>
      <c r="AN83" s="67"/>
      <c r="AO83" s="67"/>
      <c r="AP83" s="67"/>
      <c r="AQ83" s="67"/>
      <c r="AR83" s="67"/>
      <c r="AS83" s="65" t="s">
        <v>17</v>
      </c>
      <c r="AT83" s="220">
        <v>0.7</v>
      </c>
      <c r="AU83" s="35">
        <f>ROUND(ROUND(ROUND(M81*W84,0)*$AB$12,0)*AT83,0)</f>
        <v>236</v>
      </c>
      <c r="AV83" s="31"/>
    </row>
    <row r="84" spans="1:48" ht="14.25" x14ac:dyDescent="0.15">
      <c r="A84" s="32">
        <v>22</v>
      </c>
      <c r="B84" s="32" t="s">
        <v>3485</v>
      </c>
      <c r="C84" s="34" t="s">
        <v>23083</v>
      </c>
      <c r="D84" s="73"/>
      <c r="E84" s="74"/>
      <c r="F84" s="74"/>
      <c r="G84" s="20"/>
      <c r="K84" s="186"/>
      <c r="L84" s="187"/>
      <c r="M84" s="204"/>
      <c r="N84" s="187"/>
      <c r="O84" s="187"/>
      <c r="Q84" s="21"/>
      <c r="R84" s="53"/>
      <c r="S84" s="187"/>
      <c r="T84" s="187"/>
      <c r="U84" s="187"/>
      <c r="V84" s="23" t="s">
        <v>17</v>
      </c>
      <c r="W84" s="195">
        <v>0.96499999999999997</v>
      </c>
      <c r="X84" s="308"/>
      <c r="Y84" s="53"/>
      <c r="Z84" s="54"/>
      <c r="AA84" s="53"/>
      <c r="AB84" s="53"/>
      <c r="AC84" s="59"/>
      <c r="AD84" s="1094"/>
      <c r="AE84" s="1095"/>
      <c r="AF84" s="1095"/>
      <c r="AG84" s="1095"/>
      <c r="AH84" s="1095"/>
      <c r="AI84" s="1096"/>
      <c r="AJ84" s="223" t="s">
        <v>1233</v>
      </c>
      <c r="AK84" s="107"/>
      <c r="AL84" s="107"/>
      <c r="AM84" s="107"/>
      <c r="AN84" s="107"/>
      <c r="AO84" s="107"/>
      <c r="AP84" s="107"/>
      <c r="AQ84" s="107"/>
      <c r="AR84" s="107"/>
      <c r="AS84" s="44" t="s">
        <v>1678</v>
      </c>
      <c r="AT84" s="220">
        <v>0.5</v>
      </c>
      <c r="AU84" s="35">
        <f>ROUND(ROUND(ROUND(M81*W84,0)*$AB$12,0)*AT84,0)</f>
        <v>169</v>
      </c>
      <c r="AV84" s="31"/>
    </row>
    <row r="85" spans="1:48" ht="14.25" customHeight="1" x14ac:dyDescent="0.15">
      <c r="A85" s="32">
        <v>22</v>
      </c>
      <c r="B85" s="32">
        <v>7585</v>
      </c>
      <c r="C85" s="34" t="s">
        <v>23084</v>
      </c>
      <c r="D85" s="73"/>
      <c r="E85" s="74"/>
      <c r="F85" s="74"/>
      <c r="G85" s="20"/>
      <c r="J85" s="187"/>
      <c r="K85" s="196" t="s">
        <v>1684</v>
      </c>
      <c r="L85" s="197"/>
      <c r="M85" s="301"/>
      <c r="N85" s="197"/>
      <c r="O85" s="197"/>
      <c r="P85" s="197"/>
      <c r="Q85" s="198"/>
      <c r="R85" s="40"/>
      <c r="S85" s="65"/>
      <c r="T85" s="65"/>
      <c r="U85" s="65"/>
      <c r="V85" s="65"/>
      <c r="W85" s="102"/>
      <c r="X85" s="65"/>
      <c r="Y85" s="65"/>
      <c r="Z85" s="168"/>
      <c r="AA85" s="23"/>
      <c r="AB85" s="23"/>
      <c r="AC85" s="300"/>
      <c r="AD85" s="65"/>
      <c r="AE85" s="65"/>
      <c r="AF85" s="65"/>
      <c r="AG85" s="65"/>
      <c r="AH85" s="65"/>
      <c r="AI85" s="65"/>
      <c r="AJ85" s="65"/>
      <c r="AK85" s="65"/>
      <c r="AL85" s="65"/>
      <c r="AM85" s="65"/>
      <c r="AN85" s="65"/>
      <c r="AO85" s="65"/>
      <c r="AP85" s="65"/>
      <c r="AQ85" s="65"/>
      <c r="AR85" s="65"/>
      <c r="AS85" s="184"/>
      <c r="AT85" s="185"/>
      <c r="AU85" s="35">
        <f>ROUND(M87*$AB$12,0)</f>
        <v>349</v>
      </c>
      <c r="AV85" s="31"/>
    </row>
    <row r="86" spans="1:48" ht="14.25" customHeight="1" x14ac:dyDescent="0.15">
      <c r="A86" s="32">
        <v>22</v>
      </c>
      <c r="B86" s="32">
        <v>7586</v>
      </c>
      <c r="C86" s="34" t="s">
        <v>23085</v>
      </c>
      <c r="D86" s="73"/>
      <c r="E86" s="74"/>
      <c r="F86" s="74"/>
      <c r="G86" s="20"/>
      <c r="J86" s="187"/>
      <c r="K86" s="200"/>
      <c r="L86" s="201"/>
      <c r="M86" s="302"/>
      <c r="N86" s="201"/>
      <c r="O86" s="201"/>
      <c r="P86" s="201"/>
      <c r="Q86" s="202"/>
      <c r="R86" s="4"/>
      <c r="S86" s="53"/>
      <c r="T86" s="53"/>
      <c r="U86" s="53"/>
      <c r="V86" s="53"/>
      <c r="W86" s="188"/>
      <c r="X86" s="53"/>
      <c r="Y86" s="53"/>
      <c r="Z86" s="54"/>
      <c r="AA86" s="53"/>
      <c r="AB86" s="53"/>
      <c r="AC86" s="59"/>
      <c r="AD86" s="1091" t="s">
        <v>1229</v>
      </c>
      <c r="AE86" s="1092"/>
      <c r="AF86" s="1092"/>
      <c r="AG86" s="1092"/>
      <c r="AH86" s="1092"/>
      <c r="AI86" s="1093"/>
      <c r="AJ86" s="72" t="s">
        <v>1230</v>
      </c>
      <c r="AK86" s="67"/>
      <c r="AL86" s="67"/>
      <c r="AM86" s="67"/>
      <c r="AN86" s="67"/>
      <c r="AO86" s="67"/>
      <c r="AP86" s="67"/>
      <c r="AQ86" s="67"/>
      <c r="AR86" s="67"/>
      <c r="AS86" s="65" t="s">
        <v>17</v>
      </c>
      <c r="AT86" s="220">
        <v>0.7</v>
      </c>
      <c r="AU86" s="35">
        <f>ROUND(ROUND(M87*$AB$12,0)*AT86,0)</f>
        <v>244</v>
      </c>
      <c r="AV86" s="31"/>
    </row>
    <row r="87" spans="1:48" ht="14.25" x14ac:dyDescent="0.15">
      <c r="A87" s="32">
        <v>22</v>
      </c>
      <c r="B87" s="32" t="s">
        <v>3489</v>
      </c>
      <c r="C87" s="34" t="s">
        <v>23086</v>
      </c>
      <c r="D87" s="73"/>
      <c r="E87" s="74"/>
      <c r="F87" s="74"/>
      <c r="G87" s="20"/>
      <c r="J87" s="187"/>
      <c r="K87" s="186"/>
      <c r="L87" s="187"/>
      <c r="M87" s="189">
        <f>'7経過的生活介護(基本３)'!L87</f>
        <v>499</v>
      </c>
      <c r="N87" s="4" t="s">
        <v>21</v>
      </c>
      <c r="P87" s="187"/>
      <c r="Q87" s="21"/>
      <c r="R87" s="25"/>
      <c r="S87" s="71"/>
      <c r="T87" s="71"/>
      <c r="U87" s="71"/>
      <c r="V87" s="71"/>
      <c r="W87" s="224"/>
      <c r="X87" s="71"/>
      <c r="Y87" s="71"/>
      <c r="Z87" s="54"/>
      <c r="AA87" s="53"/>
      <c r="AB87" s="53"/>
      <c r="AC87" s="59"/>
      <c r="AD87" s="1094"/>
      <c r="AE87" s="1095"/>
      <c r="AF87" s="1095"/>
      <c r="AG87" s="1095"/>
      <c r="AH87" s="1095"/>
      <c r="AI87" s="1096"/>
      <c r="AJ87" s="223" t="s">
        <v>1233</v>
      </c>
      <c r="AK87" s="107"/>
      <c r="AL87" s="107"/>
      <c r="AM87" s="107"/>
      <c r="AN87" s="107"/>
      <c r="AO87" s="107"/>
      <c r="AP87" s="107"/>
      <c r="AQ87" s="107"/>
      <c r="AR87" s="107"/>
      <c r="AS87" s="44" t="s">
        <v>1678</v>
      </c>
      <c r="AT87" s="220">
        <v>0.5</v>
      </c>
      <c r="AU87" s="35">
        <f>ROUND(ROUND(M87*$AB$12,0)*AT87,0)</f>
        <v>175</v>
      </c>
      <c r="AV87" s="31"/>
    </row>
    <row r="88" spans="1:48" ht="14.25" x14ac:dyDescent="0.15">
      <c r="A88" s="32">
        <v>22</v>
      </c>
      <c r="B88" s="32">
        <v>7587</v>
      </c>
      <c r="C88" s="34" t="s">
        <v>23087</v>
      </c>
      <c r="D88" s="73"/>
      <c r="E88" s="74"/>
      <c r="F88" s="74"/>
      <c r="G88" s="20"/>
      <c r="J88" s="187"/>
      <c r="K88" s="186"/>
      <c r="L88" s="187"/>
      <c r="M88" s="204"/>
      <c r="N88" s="187"/>
      <c r="O88" s="187"/>
      <c r="P88" s="187"/>
      <c r="Q88" s="21"/>
      <c r="R88" s="53" t="s">
        <v>1235</v>
      </c>
      <c r="S88" s="53"/>
      <c r="T88" s="53"/>
      <c r="U88" s="53"/>
      <c r="V88" s="53"/>
      <c r="W88" s="188"/>
      <c r="X88" s="53"/>
      <c r="Y88" s="53"/>
      <c r="Z88" s="54"/>
      <c r="AA88" s="53"/>
      <c r="AB88" s="53"/>
      <c r="AC88" s="59"/>
      <c r="AD88" s="65"/>
      <c r="AE88" s="65"/>
      <c r="AF88" s="65"/>
      <c r="AG88" s="65"/>
      <c r="AH88" s="65"/>
      <c r="AI88" s="65"/>
      <c r="AJ88" s="65"/>
      <c r="AK88" s="65"/>
      <c r="AL88" s="65"/>
      <c r="AM88" s="65"/>
      <c r="AN88" s="65"/>
      <c r="AO88" s="65"/>
      <c r="AP88" s="65"/>
      <c r="AQ88" s="65"/>
      <c r="AR88" s="65"/>
      <c r="AS88" s="184"/>
      <c r="AT88" s="185"/>
      <c r="AU88" s="35">
        <f>ROUND(ROUND(M87*W90,0)*$AB$12,0)</f>
        <v>337</v>
      </c>
      <c r="AV88" s="31"/>
    </row>
    <row r="89" spans="1:48" ht="14.25" customHeight="1" x14ac:dyDescent="0.15">
      <c r="A89" s="32">
        <v>22</v>
      </c>
      <c r="B89" s="32">
        <v>7588</v>
      </c>
      <c r="C89" s="34" t="s">
        <v>23088</v>
      </c>
      <c r="D89" s="73"/>
      <c r="E89" s="74"/>
      <c r="F89" s="74"/>
      <c r="G89" s="20"/>
      <c r="J89" s="187"/>
      <c r="K89" s="186"/>
      <c r="L89" s="187"/>
      <c r="M89" s="204"/>
      <c r="N89" s="187"/>
      <c r="O89" s="187"/>
      <c r="P89" s="187"/>
      <c r="Q89" s="21"/>
      <c r="R89" s="53" t="s">
        <v>1237</v>
      </c>
      <c r="S89" s="53"/>
      <c r="T89" s="53"/>
      <c r="U89" s="53"/>
      <c r="V89" s="53"/>
      <c r="W89" s="188"/>
      <c r="X89" s="187"/>
      <c r="Y89" s="53"/>
      <c r="Z89" s="54"/>
      <c r="AA89" s="53"/>
      <c r="AB89" s="53"/>
      <c r="AC89" s="59"/>
      <c r="AD89" s="1091" t="s">
        <v>1229</v>
      </c>
      <c r="AE89" s="1092"/>
      <c r="AF89" s="1092"/>
      <c r="AG89" s="1092"/>
      <c r="AH89" s="1092"/>
      <c r="AI89" s="1093"/>
      <c r="AJ89" s="72" t="s">
        <v>1230</v>
      </c>
      <c r="AK89" s="67"/>
      <c r="AL89" s="67"/>
      <c r="AM89" s="67"/>
      <c r="AN89" s="67"/>
      <c r="AO89" s="67"/>
      <c r="AP89" s="67"/>
      <c r="AQ89" s="67"/>
      <c r="AR89" s="67"/>
      <c r="AS89" s="65" t="s">
        <v>17</v>
      </c>
      <c r="AT89" s="220">
        <v>0.7</v>
      </c>
      <c r="AU89" s="35">
        <f>ROUND(ROUND(ROUND(M87*W90,0)*$AB$12,0)*AT89,0)</f>
        <v>236</v>
      </c>
      <c r="AV89" s="31"/>
    </row>
    <row r="90" spans="1:48" ht="14.25" x14ac:dyDescent="0.15">
      <c r="A90" s="32">
        <v>22</v>
      </c>
      <c r="B90" s="32" t="s">
        <v>3493</v>
      </c>
      <c r="C90" s="34" t="s">
        <v>23089</v>
      </c>
      <c r="D90" s="73"/>
      <c r="E90" s="74"/>
      <c r="F90" s="74"/>
      <c r="G90" s="20"/>
      <c r="J90" s="187"/>
      <c r="K90" s="186"/>
      <c r="L90" s="187"/>
      <c r="M90" s="204"/>
      <c r="N90" s="187"/>
      <c r="O90" s="187"/>
      <c r="P90" s="187"/>
      <c r="Q90" s="21"/>
      <c r="R90" s="53"/>
      <c r="S90" s="187"/>
      <c r="T90" s="187"/>
      <c r="U90" s="187"/>
      <c r="V90" s="23" t="s">
        <v>17</v>
      </c>
      <c r="W90" s="195">
        <v>0.96499999999999997</v>
      </c>
      <c r="X90" s="308"/>
      <c r="Y90" s="53"/>
      <c r="Z90" s="54"/>
      <c r="AA90" s="53"/>
      <c r="AB90" s="53"/>
      <c r="AC90" s="59"/>
      <c r="AD90" s="1094"/>
      <c r="AE90" s="1095"/>
      <c r="AF90" s="1095"/>
      <c r="AG90" s="1095"/>
      <c r="AH90" s="1095"/>
      <c r="AI90" s="1096"/>
      <c r="AJ90" s="223" t="s">
        <v>1233</v>
      </c>
      <c r="AK90" s="107"/>
      <c r="AL90" s="107"/>
      <c r="AM90" s="107"/>
      <c r="AN90" s="107"/>
      <c r="AO90" s="107"/>
      <c r="AP90" s="107"/>
      <c r="AQ90" s="107"/>
      <c r="AR90" s="107"/>
      <c r="AS90" s="44" t="s">
        <v>1678</v>
      </c>
      <c r="AT90" s="220">
        <v>0.5</v>
      </c>
      <c r="AU90" s="35">
        <f>ROUND(ROUND(ROUND(M87*W90,0)*$AB$12,0)*AT90,0)</f>
        <v>169</v>
      </c>
      <c r="AV90" s="31"/>
    </row>
    <row r="91" spans="1:48" ht="14.25" customHeight="1" x14ac:dyDescent="0.15">
      <c r="A91" s="32">
        <v>22</v>
      </c>
      <c r="B91" s="32">
        <v>7591</v>
      </c>
      <c r="C91" s="34" t="s">
        <v>23090</v>
      </c>
      <c r="D91" s="73"/>
      <c r="E91" s="74"/>
      <c r="F91" s="74"/>
      <c r="G91" s="1085" t="s">
        <v>1795</v>
      </c>
      <c r="H91" s="1086"/>
      <c r="I91" s="1086"/>
      <c r="J91" s="1087"/>
      <c r="K91" s="196" t="s">
        <v>1674</v>
      </c>
      <c r="L91" s="197"/>
      <c r="M91" s="301"/>
      <c r="N91" s="197"/>
      <c r="O91" s="197"/>
      <c r="P91" s="197"/>
      <c r="Q91" s="198"/>
      <c r="R91" s="40"/>
      <c r="S91" s="65"/>
      <c r="T91" s="65"/>
      <c r="U91" s="65"/>
      <c r="V91" s="65"/>
      <c r="W91" s="102"/>
      <c r="X91" s="65"/>
      <c r="Y91" s="65"/>
      <c r="Z91" s="168"/>
      <c r="AA91" s="23"/>
      <c r="AB91" s="23"/>
      <c r="AC91" s="300"/>
      <c r="AD91" s="65"/>
      <c r="AE91" s="65"/>
      <c r="AF91" s="65"/>
      <c r="AG91" s="65"/>
      <c r="AH91" s="65"/>
      <c r="AI91" s="65"/>
      <c r="AJ91" s="65"/>
      <c r="AK91" s="65"/>
      <c r="AL91" s="65"/>
      <c r="AM91" s="65"/>
      <c r="AN91" s="65"/>
      <c r="AO91" s="65"/>
      <c r="AP91" s="65"/>
      <c r="AQ91" s="65"/>
      <c r="AR91" s="65"/>
      <c r="AS91" s="184"/>
      <c r="AT91" s="185"/>
      <c r="AU91" s="35">
        <f>ROUND(M93*$AB$12,0)</f>
        <v>335</v>
      </c>
      <c r="AV91" s="31"/>
    </row>
    <row r="92" spans="1:48" ht="14.25" customHeight="1" x14ac:dyDescent="0.15">
      <c r="A92" s="32">
        <v>22</v>
      </c>
      <c r="B92" s="32">
        <v>7592</v>
      </c>
      <c r="C92" s="34" t="s">
        <v>23091</v>
      </c>
      <c r="D92" s="73"/>
      <c r="E92" s="74"/>
      <c r="F92" s="74"/>
      <c r="G92" s="1088"/>
      <c r="H92" s="1089"/>
      <c r="I92" s="1089"/>
      <c r="J92" s="1090"/>
      <c r="K92" s="200"/>
      <c r="L92" s="201"/>
      <c r="M92" s="302"/>
      <c r="N92" s="201"/>
      <c r="O92" s="201"/>
      <c r="P92" s="201"/>
      <c r="Q92" s="202"/>
      <c r="R92" s="4"/>
      <c r="S92" s="53"/>
      <c r="T92" s="53"/>
      <c r="U92" s="53"/>
      <c r="V92" s="53"/>
      <c r="W92" s="188"/>
      <c r="X92" s="53"/>
      <c r="Y92" s="53"/>
      <c r="Z92" s="54"/>
      <c r="AA92" s="53"/>
      <c r="AB92" s="53"/>
      <c r="AC92" s="59"/>
      <c r="AD92" s="1091" t="s">
        <v>1229</v>
      </c>
      <c r="AE92" s="1092"/>
      <c r="AF92" s="1092"/>
      <c r="AG92" s="1092"/>
      <c r="AH92" s="1092"/>
      <c r="AI92" s="1093"/>
      <c r="AJ92" s="72" t="s">
        <v>1230</v>
      </c>
      <c r="AK92" s="67"/>
      <c r="AL92" s="67"/>
      <c r="AM92" s="67"/>
      <c r="AN92" s="67"/>
      <c r="AO92" s="67"/>
      <c r="AP92" s="67"/>
      <c r="AQ92" s="67"/>
      <c r="AR92" s="67"/>
      <c r="AS92" s="65" t="s">
        <v>17</v>
      </c>
      <c r="AT92" s="220">
        <v>0.7</v>
      </c>
      <c r="AU92" s="35">
        <f>ROUND(ROUND(M93*$AB$12,0)*AT92,0)</f>
        <v>235</v>
      </c>
      <c r="AV92" s="31"/>
    </row>
    <row r="93" spans="1:48" ht="14.25" x14ac:dyDescent="0.15">
      <c r="A93" s="32">
        <v>22</v>
      </c>
      <c r="B93" s="32" t="s">
        <v>3497</v>
      </c>
      <c r="C93" s="34" t="s">
        <v>23092</v>
      </c>
      <c r="D93" s="73"/>
      <c r="E93" s="74"/>
      <c r="F93" s="74"/>
      <c r="G93" s="1088"/>
      <c r="H93" s="1089"/>
      <c r="I93" s="1089"/>
      <c r="J93" s="1090"/>
      <c r="K93" s="186"/>
      <c r="L93" s="187"/>
      <c r="M93" s="189">
        <f>'7経過的生活介護(基本３)'!L93</f>
        <v>479</v>
      </c>
      <c r="N93" s="4" t="s">
        <v>21</v>
      </c>
      <c r="P93" s="187"/>
      <c r="Q93" s="21"/>
      <c r="R93" s="25"/>
      <c r="S93" s="71"/>
      <c r="T93" s="71"/>
      <c r="U93" s="71"/>
      <c r="V93" s="71"/>
      <c r="W93" s="224"/>
      <c r="X93" s="71"/>
      <c r="Y93" s="71"/>
      <c r="Z93" s="54"/>
      <c r="AA93" s="53"/>
      <c r="AB93" s="53"/>
      <c r="AC93" s="59"/>
      <c r="AD93" s="1094"/>
      <c r="AE93" s="1095"/>
      <c r="AF93" s="1095"/>
      <c r="AG93" s="1095"/>
      <c r="AH93" s="1095"/>
      <c r="AI93" s="1096"/>
      <c r="AJ93" s="223" t="s">
        <v>1233</v>
      </c>
      <c r="AK93" s="107"/>
      <c r="AL93" s="107"/>
      <c r="AM93" s="107"/>
      <c r="AN93" s="107"/>
      <c r="AO93" s="107"/>
      <c r="AP93" s="107"/>
      <c r="AQ93" s="107"/>
      <c r="AR93" s="107"/>
      <c r="AS93" s="44" t="s">
        <v>1678</v>
      </c>
      <c r="AT93" s="220">
        <v>0.5</v>
      </c>
      <c r="AU93" s="35">
        <f>ROUND(ROUND(M93*$AB$12,0)*AT93,0)</f>
        <v>168</v>
      </c>
      <c r="AV93" s="31"/>
    </row>
    <row r="94" spans="1:48" ht="14.25" x14ac:dyDescent="0.15">
      <c r="A94" s="32">
        <v>22</v>
      </c>
      <c r="B94" s="32">
        <v>7593</v>
      </c>
      <c r="C94" s="34" t="s">
        <v>23093</v>
      </c>
      <c r="D94" s="73"/>
      <c r="E94" s="74"/>
      <c r="F94" s="74"/>
      <c r="G94" s="73"/>
      <c r="H94" s="74"/>
      <c r="I94" s="74"/>
      <c r="J94" s="75"/>
      <c r="K94" s="20"/>
      <c r="M94" s="58"/>
      <c r="Q94" s="21"/>
      <c r="R94" s="53" t="s">
        <v>1235</v>
      </c>
      <c r="S94" s="53"/>
      <c r="T94" s="53"/>
      <c r="U94" s="53"/>
      <c r="V94" s="53"/>
      <c r="W94" s="188"/>
      <c r="X94" s="53"/>
      <c r="Y94" s="53"/>
      <c r="Z94" s="54"/>
      <c r="AA94" s="53"/>
      <c r="AB94" s="53"/>
      <c r="AC94" s="59"/>
      <c r="AD94" s="65"/>
      <c r="AE94" s="65"/>
      <c r="AF94" s="65"/>
      <c r="AG94" s="65"/>
      <c r="AH94" s="65"/>
      <c r="AI94" s="65"/>
      <c r="AJ94" s="65"/>
      <c r="AK94" s="65"/>
      <c r="AL94" s="65"/>
      <c r="AM94" s="65"/>
      <c r="AN94" s="65"/>
      <c r="AO94" s="65"/>
      <c r="AP94" s="65"/>
      <c r="AQ94" s="65"/>
      <c r="AR94" s="65"/>
      <c r="AS94" s="184"/>
      <c r="AT94" s="185"/>
      <c r="AU94" s="35">
        <f>ROUND(ROUND(M93*W96,0)*$AB$12,0)</f>
        <v>323</v>
      </c>
      <c r="AV94" s="31"/>
    </row>
    <row r="95" spans="1:48" ht="14.25" customHeight="1" x14ac:dyDescent="0.15">
      <c r="A95" s="32">
        <v>22</v>
      </c>
      <c r="B95" s="32">
        <v>7594</v>
      </c>
      <c r="C95" s="34" t="s">
        <v>23094</v>
      </c>
      <c r="D95" s="73"/>
      <c r="E95" s="74"/>
      <c r="F95" s="74"/>
      <c r="G95" s="20"/>
      <c r="K95" s="186"/>
      <c r="L95" s="187"/>
      <c r="M95" s="204"/>
      <c r="N95" s="187"/>
      <c r="O95" s="187"/>
      <c r="Q95" s="21"/>
      <c r="R95" s="53" t="s">
        <v>1237</v>
      </c>
      <c r="S95" s="53"/>
      <c r="T95" s="53"/>
      <c r="U95" s="53"/>
      <c r="V95" s="53"/>
      <c r="W95" s="188"/>
      <c r="X95" s="187"/>
      <c r="Y95" s="53"/>
      <c r="Z95" s="54"/>
      <c r="AA95" s="53"/>
      <c r="AB95" s="53"/>
      <c r="AC95" s="59"/>
      <c r="AD95" s="1091" t="s">
        <v>1229</v>
      </c>
      <c r="AE95" s="1092"/>
      <c r="AF95" s="1092"/>
      <c r="AG95" s="1092"/>
      <c r="AH95" s="1092"/>
      <c r="AI95" s="1093"/>
      <c r="AJ95" s="72" t="s">
        <v>1230</v>
      </c>
      <c r="AK95" s="67"/>
      <c r="AL95" s="67"/>
      <c r="AM95" s="67"/>
      <c r="AN95" s="67"/>
      <c r="AO95" s="67"/>
      <c r="AP95" s="67"/>
      <c r="AQ95" s="67"/>
      <c r="AR95" s="67"/>
      <c r="AS95" s="65" t="s">
        <v>17</v>
      </c>
      <c r="AT95" s="220">
        <v>0.7</v>
      </c>
      <c r="AU95" s="35">
        <f>ROUND(ROUND(ROUND(M93*W96,0)*$AB$12,0)*AT95,0)</f>
        <v>226</v>
      </c>
      <c r="AV95" s="31"/>
    </row>
    <row r="96" spans="1:48" ht="14.25" x14ac:dyDescent="0.15">
      <c r="A96" s="32">
        <v>22</v>
      </c>
      <c r="B96" s="32" t="s">
        <v>3501</v>
      </c>
      <c r="C96" s="34" t="s">
        <v>23095</v>
      </c>
      <c r="D96" s="73"/>
      <c r="E96" s="74"/>
      <c r="F96" s="74"/>
      <c r="G96" s="20"/>
      <c r="K96" s="186"/>
      <c r="L96" s="187"/>
      <c r="M96" s="204"/>
      <c r="N96" s="187"/>
      <c r="O96" s="187"/>
      <c r="Q96" s="21"/>
      <c r="R96" s="53"/>
      <c r="S96" s="187"/>
      <c r="T96" s="187"/>
      <c r="U96" s="187"/>
      <c r="V96" s="23" t="s">
        <v>17</v>
      </c>
      <c r="W96" s="195">
        <v>0.96499999999999997</v>
      </c>
      <c r="X96" s="308"/>
      <c r="Y96" s="53"/>
      <c r="Z96" s="54"/>
      <c r="AA96" s="53"/>
      <c r="AB96" s="53"/>
      <c r="AC96" s="59"/>
      <c r="AD96" s="1094"/>
      <c r="AE96" s="1095"/>
      <c r="AF96" s="1095"/>
      <c r="AG96" s="1095"/>
      <c r="AH96" s="1095"/>
      <c r="AI96" s="1096"/>
      <c r="AJ96" s="223" t="s">
        <v>1233</v>
      </c>
      <c r="AK96" s="107"/>
      <c r="AL96" s="107"/>
      <c r="AM96" s="107"/>
      <c r="AN96" s="107"/>
      <c r="AO96" s="107"/>
      <c r="AP96" s="107"/>
      <c r="AQ96" s="107"/>
      <c r="AR96" s="107"/>
      <c r="AS96" s="44" t="s">
        <v>1678</v>
      </c>
      <c r="AT96" s="220">
        <v>0.5</v>
      </c>
      <c r="AU96" s="35">
        <f>ROUND(ROUND(ROUND(M93*W96,0)*$AB$12,0)*AT96,0)</f>
        <v>162</v>
      </c>
      <c r="AV96" s="31"/>
    </row>
    <row r="97" spans="1:48" ht="14.25" customHeight="1" x14ac:dyDescent="0.15">
      <c r="A97" s="32">
        <v>22</v>
      </c>
      <c r="B97" s="32">
        <v>7595</v>
      </c>
      <c r="C97" s="34" t="s">
        <v>23096</v>
      </c>
      <c r="D97" s="73"/>
      <c r="E97" s="74"/>
      <c r="F97" s="74"/>
      <c r="G97" s="20"/>
      <c r="J97" s="187"/>
      <c r="K97" s="196" t="s">
        <v>1684</v>
      </c>
      <c r="L97" s="197"/>
      <c r="M97" s="301"/>
      <c r="N97" s="197"/>
      <c r="O97" s="197"/>
      <c r="P97" s="197"/>
      <c r="Q97" s="198"/>
      <c r="R97" s="40"/>
      <c r="S97" s="65"/>
      <c r="T97" s="65"/>
      <c r="U97" s="65"/>
      <c r="V97" s="65"/>
      <c r="W97" s="102"/>
      <c r="X97" s="65"/>
      <c r="Y97" s="65"/>
      <c r="Z97" s="168"/>
      <c r="AA97" s="23"/>
      <c r="AB97" s="23"/>
      <c r="AC97" s="300"/>
      <c r="AD97" s="65"/>
      <c r="AE97" s="65"/>
      <c r="AF97" s="65"/>
      <c r="AG97" s="65"/>
      <c r="AH97" s="65"/>
      <c r="AI97" s="65"/>
      <c r="AJ97" s="65"/>
      <c r="AK97" s="65"/>
      <c r="AL97" s="65"/>
      <c r="AM97" s="65"/>
      <c r="AN97" s="65"/>
      <c r="AO97" s="65"/>
      <c r="AP97" s="65"/>
      <c r="AQ97" s="65"/>
      <c r="AR97" s="65"/>
      <c r="AS97" s="184"/>
      <c r="AT97" s="185"/>
      <c r="AU97" s="35">
        <f>ROUND(M99*$AB$12,0)</f>
        <v>335</v>
      </c>
      <c r="AV97" s="31"/>
    </row>
    <row r="98" spans="1:48" ht="14.25" customHeight="1" x14ac:dyDescent="0.15">
      <c r="A98" s="32">
        <v>22</v>
      </c>
      <c r="B98" s="32">
        <v>7596</v>
      </c>
      <c r="C98" s="34" t="s">
        <v>23097</v>
      </c>
      <c r="D98" s="73"/>
      <c r="E98" s="74"/>
      <c r="F98" s="74"/>
      <c r="G98" s="20"/>
      <c r="J98" s="187"/>
      <c r="K98" s="200"/>
      <c r="L98" s="201"/>
      <c r="M98" s="302"/>
      <c r="N98" s="201"/>
      <c r="O98" s="201"/>
      <c r="P98" s="201"/>
      <c r="Q98" s="202"/>
      <c r="R98" s="4"/>
      <c r="S98" s="53"/>
      <c r="T98" s="53"/>
      <c r="U98" s="53"/>
      <c r="V98" s="53"/>
      <c r="W98" s="188"/>
      <c r="X98" s="53"/>
      <c r="Y98" s="53"/>
      <c r="Z98" s="54"/>
      <c r="AA98" s="53"/>
      <c r="AB98" s="53"/>
      <c r="AC98" s="59"/>
      <c r="AD98" s="1091" t="s">
        <v>1229</v>
      </c>
      <c r="AE98" s="1092"/>
      <c r="AF98" s="1092"/>
      <c r="AG98" s="1092"/>
      <c r="AH98" s="1092"/>
      <c r="AI98" s="1093"/>
      <c r="AJ98" s="72" t="s">
        <v>1230</v>
      </c>
      <c r="AK98" s="67"/>
      <c r="AL98" s="67"/>
      <c r="AM98" s="67"/>
      <c r="AN98" s="67"/>
      <c r="AO98" s="67"/>
      <c r="AP98" s="67"/>
      <c r="AQ98" s="67"/>
      <c r="AR98" s="67"/>
      <c r="AS98" s="65" t="s">
        <v>17</v>
      </c>
      <c r="AT98" s="220">
        <v>0.7</v>
      </c>
      <c r="AU98" s="35">
        <f>ROUND(ROUND(M99*$AB$12,0)*AT98,0)</f>
        <v>235</v>
      </c>
      <c r="AV98" s="31"/>
    </row>
    <row r="99" spans="1:48" ht="14.25" x14ac:dyDescent="0.15">
      <c r="A99" s="32">
        <v>22</v>
      </c>
      <c r="B99" s="32" t="s">
        <v>3505</v>
      </c>
      <c r="C99" s="34" t="s">
        <v>23098</v>
      </c>
      <c r="D99" s="73"/>
      <c r="E99" s="74"/>
      <c r="F99" s="74"/>
      <c r="G99" s="20"/>
      <c r="J99" s="187"/>
      <c r="K99" s="186"/>
      <c r="L99" s="187"/>
      <c r="M99" s="189">
        <f>'7経過的生活介護(基本３)'!L99</f>
        <v>479</v>
      </c>
      <c r="N99" s="4" t="s">
        <v>21</v>
      </c>
      <c r="P99" s="187"/>
      <c r="Q99" s="21"/>
      <c r="R99" s="25"/>
      <c r="S99" s="71"/>
      <c r="T99" s="71"/>
      <c r="U99" s="71"/>
      <c r="V99" s="71"/>
      <c r="W99" s="224"/>
      <c r="X99" s="71"/>
      <c r="Y99" s="71"/>
      <c r="Z99" s="54"/>
      <c r="AA99" s="53"/>
      <c r="AB99" s="53"/>
      <c r="AC99" s="59"/>
      <c r="AD99" s="1094"/>
      <c r="AE99" s="1095"/>
      <c r="AF99" s="1095"/>
      <c r="AG99" s="1095"/>
      <c r="AH99" s="1095"/>
      <c r="AI99" s="1096"/>
      <c r="AJ99" s="223" t="s">
        <v>1233</v>
      </c>
      <c r="AK99" s="107"/>
      <c r="AL99" s="107"/>
      <c r="AM99" s="107"/>
      <c r="AN99" s="107"/>
      <c r="AO99" s="107"/>
      <c r="AP99" s="107"/>
      <c r="AQ99" s="107"/>
      <c r="AR99" s="107"/>
      <c r="AS99" s="44" t="s">
        <v>1678</v>
      </c>
      <c r="AT99" s="220">
        <v>0.5</v>
      </c>
      <c r="AU99" s="35">
        <f>ROUND(ROUND(M99*$AB$12,0)*AT99,0)</f>
        <v>168</v>
      </c>
      <c r="AV99" s="31"/>
    </row>
    <row r="100" spans="1:48" ht="14.25" x14ac:dyDescent="0.15">
      <c r="A100" s="32">
        <v>22</v>
      </c>
      <c r="B100" s="32">
        <v>7597</v>
      </c>
      <c r="C100" s="34" t="s">
        <v>23099</v>
      </c>
      <c r="D100" s="73"/>
      <c r="E100" s="74"/>
      <c r="F100" s="74"/>
      <c r="G100" s="20"/>
      <c r="J100" s="187"/>
      <c r="K100" s="186"/>
      <c r="L100" s="187"/>
      <c r="M100" s="204"/>
      <c r="N100" s="187"/>
      <c r="O100" s="187"/>
      <c r="P100" s="187"/>
      <c r="Q100" s="21"/>
      <c r="R100" s="67" t="s">
        <v>1235</v>
      </c>
      <c r="S100" s="67"/>
      <c r="T100" s="67"/>
      <c r="U100" s="67"/>
      <c r="V100" s="67"/>
      <c r="W100" s="192"/>
      <c r="X100" s="67"/>
      <c r="Y100" s="67"/>
      <c r="Z100" s="54"/>
      <c r="AA100" s="53"/>
      <c r="AB100" s="53"/>
      <c r="AC100" s="59"/>
      <c r="AD100" s="65"/>
      <c r="AE100" s="65"/>
      <c r="AF100" s="65"/>
      <c r="AG100" s="65"/>
      <c r="AH100" s="65"/>
      <c r="AI100" s="65"/>
      <c r="AJ100" s="65"/>
      <c r="AK100" s="65"/>
      <c r="AL100" s="65"/>
      <c r="AM100" s="65"/>
      <c r="AN100" s="65"/>
      <c r="AO100" s="65"/>
      <c r="AP100" s="65"/>
      <c r="AQ100" s="65"/>
      <c r="AR100" s="65"/>
      <c r="AS100" s="184"/>
      <c r="AT100" s="185"/>
      <c r="AU100" s="35">
        <f>ROUND(ROUND(M99*W102,0)*$AB$12,0)</f>
        <v>323</v>
      </c>
      <c r="AV100" s="31"/>
    </row>
    <row r="101" spans="1:48" ht="14.25" customHeight="1" x14ac:dyDescent="0.15">
      <c r="A101" s="32">
        <v>22</v>
      </c>
      <c r="B101" s="32">
        <v>7598</v>
      </c>
      <c r="C101" s="34" t="s">
        <v>23100</v>
      </c>
      <c r="D101" s="73"/>
      <c r="E101" s="74"/>
      <c r="F101" s="74"/>
      <c r="G101" s="20"/>
      <c r="J101" s="187"/>
      <c r="K101" s="186"/>
      <c r="L101" s="187"/>
      <c r="M101" s="204"/>
      <c r="N101" s="187"/>
      <c r="O101" s="187"/>
      <c r="P101" s="187"/>
      <c r="Q101" s="21"/>
      <c r="R101" s="53" t="s">
        <v>1237</v>
      </c>
      <c r="S101" s="53"/>
      <c r="T101" s="53"/>
      <c r="U101" s="53"/>
      <c r="V101" s="53"/>
      <c r="W101" s="188"/>
      <c r="X101" s="187"/>
      <c r="Y101" s="53"/>
      <c r="Z101" s="54"/>
      <c r="AA101" s="53"/>
      <c r="AB101" s="53"/>
      <c r="AC101" s="59"/>
      <c r="AD101" s="1091" t="s">
        <v>1229</v>
      </c>
      <c r="AE101" s="1092"/>
      <c r="AF101" s="1092"/>
      <c r="AG101" s="1092"/>
      <c r="AH101" s="1092"/>
      <c r="AI101" s="1093"/>
      <c r="AJ101" s="72" t="s">
        <v>1230</v>
      </c>
      <c r="AK101" s="67"/>
      <c r="AL101" s="67"/>
      <c r="AM101" s="67"/>
      <c r="AN101" s="67"/>
      <c r="AO101" s="67"/>
      <c r="AP101" s="67"/>
      <c r="AQ101" s="67"/>
      <c r="AR101" s="67"/>
      <c r="AS101" s="65" t="s">
        <v>17</v>
      </c>
      <c r="AT101" s="220">
        <v>0.7</v>
      </c>
      <c r="AU101" s="35">
        <f>ROUND(ROUND(ROUND(M99*W102,0)*$AB$12,0)*AT101,0)</f>
        <v>226</v>
      </c>
      <c r="AV101" s="31"/>
    </row>
    <row r="102" spans="1:48" ht="14.25" x14ac:dyDescent="0.15">
      <c r="A102" s="32">
        <v>22</v>
      </c>
      <c r="B102" s="32" t="s">
        <v>3509</v>
      </c>
      <c r="C102" s="34" t="s">
        <v>23101</v>
      </c>
      <c r="D102" s="214"/>
      <c r="E102" s="211"/>
      <c r="F102" s="211"/>
      <c r="G102" s="214"/>
      <c r="H102" s="25"/>
      <c r="I102" s="25"/>
      <c r="J102" s="25"/>
      <c r="K102" s="24"/>
      <c r="L102" s="25"/>
      <c r="M102" s="14"/>
      <c r="N102" s="25"/>
      <c r="O102" s="25"/>
      <c r="P102" s="25"/>
      <c r="Q102" s="215"/>
      <c r="R102" s="71"/>
      <c r="S102" s="211"/>
      <c r="T102" s="211"/>
      <c r="U102" s="211"/>
      <c r="V102" s="26" t="s">
        <v>17</v>
      </c>
      <c r="W102" s="195">
        <v>0.96499999999999997</v>
      </c>
      <c r="X102" s="297"/>
      <c r="Y102" s="71"/>
      <c r="Z102" s="303"/>
      <c r="AA102" s="240"/>
      <c r="AB102" s="240"/>
      <c r="AC102" s="304"/>
      <c r="AD102" s="1094"/>
      <c r="AE102" s="1095"/>
      <c r="AF102" s="1095"/>
      <c r="AG102" s="1095"/>
      <c r="AH102" s="1095"/>
      <c r="AI102" s="1096"/>
      <c r="AJ102" s="223" t="s">
        <v>1233</v>
      </c>
      <c r="AK102" s="107"/>
      <c r="AL102" s="107"/>
      <c r="AM102" s="107"/>
      <c r="AN102" s="107"/>
      <c r="AO102" s="107"/>
      <c r="AP102" s="107"/>
      <c r="AQ102" s="107"/>
      <c r="AR102" s="107"/>
      <c r="AS102" s="44" t="s">
        <v>1678</v>
      </c>
      <c r="AT102" s="220">
        <v>0.5</v>
      </c>
      <c r="AU102" s="35">
        <f>ROUND(ROUND(ROUND(M99*W102,0)*$AB$12,0)*AT102,0)</f>
        <v>162</v>
      </c>
      <c r="AV102" s="19"/>
    </row>
  </sheetData>
  <mergeCells count="44">
    <mergeCell ref="AD101:AI102"/>
    <mergeCell ref="AD74:AI75"/>
    <mergeCell ref="AD77:AI78"/>
    <mergeCell ref="G79:J81"/>
    <mergeCell ref="AD80:AI81"/>
    <mergeCell ref="AD83:AI84"/>
    <mergeCell ref="AD86:AI87"/>
    <mergeCell ref="AD89:AI90"/>
    <mergeCell ref="G91:J93"/>
    <mergeCell ref="AD92:AI93"/>
    <mergeCell ref="AD95:AI96"/>
    <mergeCell ref="AD98:AI99"/>
    <mergeCell ref="AD71:AI72"/>
    <mergeCell ref="G43:J45"/>
    <mergeCell ref="AD44:AI45"/>
    <mergeCell ref="AD47:AI48"/>
    <mergeCell ref="AD50:AI51"/>
    <mergeCell ref="AD53:AI54"/>
    <mergeCell ref="G55:J57"/>
    <mergeCell ref="AD56:AI57"/>
    <mergeCell ref="AD59:AI60"/>
    <mergeCell ref="AD62:AI63"/>
    <mergeCell ref="AD65:AI66"/>
    <mergeCell ref="G67:J69"/>
    <mergeCell ref="AD68:AI69"/>
    <mergeCell ref="AD41:AI42"/>
    <mergeCell ref="AD14:AI15"/>
    <mergeCell ref="AD17:AI18"/>
    <mergeCell ref="G19:J21"/>
    <mergeCell ref="AD20:AI21"/>
    <mergeCell ref="AD23:AI24"/>
    <mergeCell ref="AD26:AI27"/>
    <mergeCell ref="AD29:AI30"/>
    <mergeCell ref="G31:J33"/>
    <mergeCell ref="AD32:AI33"/>
    <mergeCell ref="AD35:AI36"/>
    <mergeCell ref="AD38:AI39"/>
    <mergeCell ref="AD11:AI12"/>
    <mergeCell ref="AB12:AC12"/>
    <mergeCell ref="D5:AT5"/>
    <mergeCell ref="D7:F9"/>
    <mergeCell ref="G7:J9"/>
    <mergeCell ref="Z7:AC10"/>
    <mergeCell ref="AD8:AI9"/>
  </mergeCells>
  <phoneticPr fontId="1"/>
  <printOptions horizontalCentered="1"/>
  <pageMargins left="0.78740157480314965" right="0.39370078740157483" top="0.59055118110236227" bottom="0.59055118110236227" header="0.39370078740157483" footer="0.31496062992125984"/>
  <pageSetup paperSize="9" scale="46" orientation="portrait" horizontalDpi="300" verticalDpi="300" r:id="rId1"/>
  <headerFooter>
    <oddHeader>&amp;R&amp;9経過的生活介護</oddHeader>
    <oddFooter>&amp;C&amp;14&amp;P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sheetPr>
  <dimension ref="A1:AV156"/>
  <sheetViews>
    <sheetView view="pageBreakPreview" zoomScaleNormal="85" zoomScaleSheetLayoutView="100" workbookViewId="0"/>
  </sheetViews>
  <sheetFormatPr defaultColWidth="9" defaultRowHeight="13.5" x14ac:dyDescent="0.15"/>
  <cols>
    <col min="1" max="1" width="4.625" style="2" customWidth="1"/>
    <col min="2" max="2" width="7.625" style="2" customWidth="1"/>
    <col min="3" max="3" width="35.625" style="4" customWidth="1"/>
    <col min="4" max="7" width="2.375" style="2" customWidth="1"/>
    <col min="8" max="12" width="2.375" style="4" customWidth="1"/>
    <col min="13" max="13" width="5.875" style="4" customWidth="1"/>
    <col min="14" max="16" width="2.375" style="4" customWidth="1"/>
    <col min="17" max="19" width="2.375" style="2" customWidth="1"/>
    <col min="20" max="22" width="2.375" style="5" customWidth="1"/>
    <col min="23" max="23" width="5.375" style="5" bestFit="1" customWidth="1"/>
    <col min="24" max="43" width="2.375" style="5" customWidth="1"/>
    <col min="44" max="44" width="7.125" style="5" customWidth="1"/>
    <col min="45" max="45" width="2.375" style="5" customWidth="1"/>
    <col min="46" max="46" width="4.125" style="2" customWidth="1"/>
    <col min="47" max="47" width="7.125" style="2" customWidth="1"/>
    <col min="48" max="48" width="8.625" style="2" customWidth="1"/>
    <col min="49" max="49" width="4.375" style="2" bestFit="1" customWidth="1"/>
    <col min="50" max="16384" width="9" style="2"/>
  </cols>
  <sheetData>
    <row r="1" spans="1:48" ht="17.100000000000001" customHeight="1" x14ac:dyDescent="0.15">
      <c r="A1" s="1"/>
    </row>
    <row r="2" spans="1:48" ht="17.100000000000001" customHeight="1" x14ac:dyDescent="0.15">
      <c r="A2" s="1"/>
    </row>
    <row r="3" spans="1:48" ht="17.100000000000001" customHeight="1" x14ac:dyDescent="0.15">
      <c r="A3" s="1"/>
    </row>
    <row r="4" spans="1:48" ht="17.100000000000001" customHeight="1" x14ac:dyDescent="0.15">
      <c r="A4" s="1"/>
      <c r="B4" s="180"/>
    </row>
    <row r="5" spans="1:48" x14ac:dyDescent="0.15">
      <c r="A5" s="6" t="s">
        <v>1</v>
      </c>
      <c r="B5" s="7"/>
      <c r="C5" s="79" t="s">
        <v>2</v>
      </c>
      <c r="D5" s="1099" t="s">
        <v>3</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9" t="s">
        <v>4</v>
      </c>
      <c r="AV5" s="9" t="s">
        <v>5</v>
      </c>
    </row>
    <row r="6" spans="1:48" x14ac:dyDescent="0.15">
      <c r="A6" s="10" t="s">
        <v>6</v>
      </c>
      <c r="B6" s="11" t="s">
        <v>7</v>
      </c>
      <c r="C6" s="80"/>
      <c r="D6" s="13"/>
      <c r="E6" s="14"/>
      <c r="F6" s="14"/>
      <c r="G6" s="14"/>
      <c r="H6" s="14"/>
      <c r="I6" s="14"/>
      <c r="J6" s="14"/>
      <c r="K6" s="14"/>
      <c r="L6" s="14"/>
      <c r="M6" s="14"/>
      <c r="N6" s="14"/>
      <c r="O6" s="14"/>
      <c r="P6" s="14"/>
      <c r="Q6" s="14"/>
      <c r="R6" s="14"/>
      <c r="S6" s="14"/>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4"/>
      <c r="AU6" s="16" t="s">
        <v>8</v>
      </c>
      <c r="AV6" s="16" t="s">
        <v>9</v>
      </c>
    </row>
    <row r="7" spans="1:48" ht="14.25" customHeight="1" x14ac:dyDescent="0.15">
      <c r="A7" s="17">
        <v>22</v>
      </c>
      <c r="B7" s="17">
        <v>7601</v>
      </c>
      <c r="C7" s="19" t="s">
        <v>23102</v>
      </c>
      <c r="D7" s="1088" t="s">
        <v>1812</v>
      </c>
      <c r="E7" s="1089"/>
      <c r="F7" s="1090"/>
      <c r="G7" s="20" t="s">
        <v>1513</v>
      </c>
      <c r="K7" s="200" t="s">
        <v>1242</v>
      </c>
      <c r="L7" s="201"/>
      <c r="M7" s="302"/>
      <c r="N7" s="201"/>
      <c r="O7" s="201"/>
      <c r="P7" s="201"/>
      <c r="Q7" s="202"/>
      <c r="R7" s="4"/>
      <c r="S7" s="23"/>
      <c r="T7" s="23"/>
      <c r="U7" s="23"/>
      <c r="V7" s="23"/>
      <c r="W7" s="39"/>
      <c r="X7" s="23"/>
      <c r="Y7" s="23"/>
      <c r="Z7" s="1126" t="s">
        <v>2981</v>
      </c>
      <c r="AA7" s="1069"/>
      <c r="AB7" s="1069"/>
      <c r="AC7" s="1070"/>
      <c r="AD7" s="168"/>
      <c r="AE7" s="23"/>
      <c r="AF7" s="23"/>
      <c r="AG7" s="23"/>
      <c r="AH7" s="23"/>
      <c r="AI7" s="23"/>
      <c r="AJ7" s="23"/>
      <c r="AK7" s="23"/>
      <c r="AL7" s="23"/>
      <c r="AM7" s="23"/>
      <c r="AN7" s="23"/>
      <c r="AO7" s="23"/>
      <c r="AP7" s="23"/>
      <c r="AQ7" s="23"/>
      <c r="AR7" s="23"/>
      <c r="AS7" s="187"/>
      <c r="AT7" s="785"/>
      <c r="AU7" s="30">
        <f>ROUND(M9*$AB$12,0)</f>
        <v>806</v>
      </c>
      <c r="AV7" s="31" t="s">
        <v>13</v>
      </c>
    </row>
    <row r="8" spans="1:48" ht="14.25" customHeight="1" x14ac:dyDescent="0.15">
      <c r="A8" s="32">
        <v>22</v>
      </c>
      <c r="B8" s="32">
        <v>7602</v>
      </c>
      <c r="C8" s="34" t="s">
        <v>23103</v>
      </c>
      <c r="D8" s="1088"/>
      <c r="E8" s="1089"/>
      <c r="F8" s="1090"/>
      <c r="G8" s="20"/>
      <c r="K8" s="200" t="s">
        <v>3248</v>
      </c>
      <c r="L8" s="201"/>
      <c r="M8" s="302"/>
      <c r="N8" s="201"/>
      <c r="O8" s="201"/>
      <c r="P8" s="201"/>
      <c r="Q8" s="202"/>
      <c r="R8" s="4"/>
      <c r="S8" s="53"/>
      <c r="T8" s="53"/>
      <c r="U8" s="53"/>
      <c r="V8" s="53"/>
      <c r="W8" s="188"/>
      <c r="X8" s="53"/>
      <c r="Y8" s="53"/>
      <c r="Z8" s="1068"/>
      <c r="AA8" s="1069"/>
      <c r="AB8" s="1069"/>
      <c r="AC8" s="1070"/>
      <c r="AD8" s="1091" t="s">
        <v>1229</v>
      </c>
      <c r="AE8" s="1092"/>
      <c r="AF8" s="1092"/>
      <c r="AG8" s="1092"/>
      <c r="AH8" s="1092"/>
      <c r="AI8" s="1093"/>
      <c r="AJ8" s="72" t="s">
        <v>1230</v>
      </c>
      <c r="AK8" s="67"/>
      <c r="AL8" s="67"/>
      <c r="AM8" s="67"/>
      <c r="AN8" s="67"/>
      <c r="AO8" s="67"/>
      <c r="AP8" s="67"/>
      <c r="AQ8" s="67"/>
      <c r="AR8" s="67"/>
      <c r="AS8" s="65" t="s">
        <v>17</v>
      </c>
      <c r="AT8" s="296">
        <v>0.7</v>
      </c>
      <c r="AU8" s="35">
        <f>ROUND(ROUND(M9*$AB$12,0)*AT8,0)</f>
        <v>564</v>
      </c>
      <c r="AV8" s="31"/>
    </row>
    <row r="9" spans="1:48" ht="14.25" x14ac:dyDescent="0.15">
      <c r="A9" s="32">
        <v>22</v>
      </c>
      <c r="B9" s="32" t="s">
        <v>3513</v>
      </c>
      <c r="C9" s="34" t="s">
        <v>23104</v>
      </c>
      <c r="D9" s="1088"/>
      <c r="E9" s="1089"/>
      <c r="F9" s="1090"/>
      <c r="G9" s="20"/>
      <c r="K9" s="20"/>
      <c r="M9" s="189">
        <f>'7経過的生活介護(基本４)'!L9</f>
        <v>1152</v>
      </c>
      <c r="N9" s="4" t="s">
        <v>21</v>
      </c>
      <c r="Q9" s="21"/>
      <c r="R9" s="4"/>
      <c r="S9" s="53"/>
      <c r="T9" s="53"/>
      <c r="U9" s="53"/>
      <c r="V9" s="53"/>
      <c r="W9" s="188"/>
      <c r="X9" s="53"/>
      <c r="Y9" s="53"/>
      <c r="Z9" s="1068"/>
      <c r="AA9" s="1069"/>
      <c r="AB9" s="1069"/>
      <c r="AC9" s="1070"/>
      <c r="AD9" s="1094"/>
      <c r="AE9" s="1095"/>
      <c r="AF9" s="1095"/>
      <c r="AG9" s="1095"/>
      <c r="AH9" s="1095"/>
      <c r="AI9" s="1096"/>
      <c r="AJ9" s="223" t="s">
        <v>1233</v>
      </c>
      <c r="AK9" s="107"/>
      <c r="AL9" s="107"/>
      <c r="AM9" s="107"/>
      <c r="AN9" s="107"/>
      <c r="AO9" s="107"/>
      <c r="AP9" s="107"/>
      <c r="AQ9" s="107"/>
      <c r="AR9" s="107"/>
      <c r="AS9" s="44" t="s">
        <v>1678</v>
      </c>
      <c r="AT9" s="296">
        <v>0.5</v>
      </c>
      <c r="AU9" s="35">
        <f>ROUND(ROUND(M9*$AB$12,0)*AT9,0)</f>
        <v>403</v>
      </c>
      <c r="AV9" s="31"/>
    </row>
    <row r="10" spans="1:48" ht="14.25" customHeight="1" x14ac:dyDescent="0.15">
      <c r="A10" s="32">
        <v>22</v>
      </c>
      <c r="B10" s="32">
        <v>7603</v>
      </c>
      <c r="C10" s="34" t="s">
        <v>23105</v>
      </c>
      <c r="D10" s="73"/>
      <c r="E10" s="74"/>
      <c r="F10" s="75"/>
      <c r="G10" s="20"/>
      <c r="K10" s="20"/>
      <c r="M10" s="58"/>
      <c r="Q10" s="21"/>
      <c r="R10" s="67" t="s">
        <v>1235</v>
      </c>
      <c r="S10" s="67"/>
      <c r="T10" s="67"/>
      <c r="U10" s="67"/>
      <c r="V10" s="67"/>
      <c r="W10" s="192"/>
      <c r="X10" s="67"/>
      <c r="Y10" s="67"/>
      <c r="Z10" s="1068"/>
      <c r="AA10" s="1069"/>
      <c r="AB10" s="1069"/>
      <c r="AC10" s="1070"/>
      <c r="AD10" s="72"/>
      <c r="AE10" s="67"/>
      <c r="AF10" s="67"/>
      <c r="AG10" s="67"/>
      <c r="AH10" s="67"/>
      <c r="AI10" s="67"/>
      <c r="AJ10" s="67"/>
      <c r="AK10" s="67"/>
      <c r="AL10" s="67"/>
      <c r="AM10" s="67"/>
      <c r="AN10" s="67"/>
      <c r="AO10" s="67"/>
      <c r="AP10" s="67"/>
      <c r="AQ10" s="67"/>
      <c r="AR10" s="67"/>
      <c r="AS10" s="65"/>
      <c r="AT10" s="157"/>
      <c r="AU10" s="35">
        <f>ROUND(ROUND(M9*W12,0)*$AB$12,0)</f>
        <v>778</v>
      </c>
      <c r="AV10" s="31"/>
    </row>
    <row r="11" spans="1:48" ht="14.25" customHeight="1" x14ac:dyDescent="0.15">
      <c r="A11" s="32">
        <v>22</v>
      </c>
      <c r="B11" s="32">
        <v>7604</v>
      </c>
      <c r="C11" s="34" t="s">
        <v>23106</v>
      </c>
      <c r="D11" s="73"/>
      <c r="E11" s="74"/>
      <c r="F11" s="74"/>
      <c r="G11" s="20"/>
      <c r="K11" s="186"/>
      <c r="L11" s="187"/>
      <c r="M11" s="204"/>
      <c r="N11" s="187"/>
      <c r="O11" s="187"/>
      <c r="Q11" s="21"/>
      <c r="R11" s="53" t="s">
        <v>1237</v>
      </c>
      <c r="S11" s="53"/>
      <c r="T11" s="53"/>
      <c r="U11" s="53"/>
      <c r="V11" s="53"/>
      <c r="W11" s="188"/>
      <c r="X11" s="53"/>
      <c r="Y11" s="53"/>
      <c r="Z11" s="73"/>
      <c r="AA11" s="74"/>
      <c r="AB11" s="74"/>
      <c r="AC11" s="75"/>
      <c r="AD11" s="1091" t="s">
        <v>1229</v>
      </c>
      <c r="AE11" s="1092"/>
      <c r="AF11" s="1092"/>
      <c r="AG11" s="1092"/>
      <c r="AH11" s="1092"/>
      <c r="AI11" s="1093"/>
      <c r="AJ11" s="72" t="s">
        <v>1230</v>
      </c>
      <c r="AK11" s="67"/>
      <c r="AL11" s="67"/>
      <c r="AM11" s="67"/>
      <c r="AN11" s="67"/>
      <c r="AO11" s="67"/>
      <c r="AP11" s="67"/>
      <c r="AQ11" s="67"/>
      <c r="AR11" s="67"/>
      <c r="AS11" s="65" t="s">
        <v>17</v>
      </c>
      <c r="AT11" s="296">
        <v>0.7</v>
      </c>
      <c r="AU11" s="35">
        <f>ROUND(ROUND(ROUND(M9*W12,0)*$AB$12,0)*AT11,0)</f>
        <v>545</v>
      </c>
      <c r="AV11" s="31"/>
    </row>
    <row r="12" spans="1:48" ht="14.25" x14ac:dyDescent="0.15">
      <c r="A12" s="32">
        <v>22</v>
      </c>
      <c r="B12" s="32" t="s">
        <v>3517</v>
      </c>
      <c r="C12" s="34" t="s">
        <v>23107</v>
      </c>
      <c r="D12" s="73"/>
      <c r="E12" s="74"/>
      <c r="F12" s="74"/>
      <c r="G12" s="20"/>
      <c r="K12" s="186"/>
      <c r="L12" s="187"/>
      <c r="M12" s="204"/>
      <c r="N12" s="187"/>
      <c r="O12" s="187"/>
      <c r="Q12" s="21"/>
      <c r="R12" s="71"/>
      <c r="S12" s="71"/>
      <c r="T12" s="71"/>
      <c r="U12" s="71"/>
      <c r="V12" s="26" t="s">
        <v>17</v>
      </c>
      <c r="W12" s="195">
        <v>0.96499999999999997</v>
      </c>
      <c r="X12" s="71"/>
      <c r="Y12" s="71"/>
      <c r="Z12" s="200"/>
      <c r="AA12" s="23" t="s">
        <v>17</v>
      </c>
      <c r="AB12" s="1127">
        <v>0.7</v>
      </c>
      <c r="AC12" s="1128"/>
      <c r="AD12" s="1094"/>
      <c r="AE12" s="1095"/>
      <c r="AF12" s="1095"/>
      <c r="AG12" s="1095"/>
      <c r="AH12" s="1095"/>
      <c r="AI12" s="1096"/>
      <c r="AJ12" s="223" t="s">
        <v>1233</v>
      </c>
      <c r="AK12" s="107"/>
      <c r="AL12" s="107"/>
      <c r="AM12" s="107"/>
      <c r="AN12" s="107"/>
      <c r="AO12" s="107"/>
      <c r="AP12" s="107"/>
      <c r="AQ12" s="107"/>
      <c r="AR12" s="107"/>
      <c r="AS12" s="44" t="s">
        <v>1678</v>
      </c>
      <c r="AT12" s="296">
        <v>0.5</v>
      </c>
      <c r="AU12" s="35">
        <f>ROUND(ROUND(ROUND(M9*W12,0)*$AB$12,0)*AT12,0)</f>
        <v>389</v>
      </c>
      <c r="AV12" s="31"/>
    </row>
    <row r="13" spans="1:48" ht="14.25" customHeight="1" x14ac:dyDescent="0.15">
      <c r="A13" s="32">
        <v>22</v>
      </c>
      <c r="B13" s="32">
        <v>7605</v>
      </c>
      <c r="C13" s="34" t="s">
        <v>23108</v>
      </c>
      <c r="D13" s="73"/>
      <c r="E13" s="74"/>
      <c r="F13" s="74"/>
      <c r="G13" s="20"/>
      <c r="J13" s="187"/>
      <c r="K13" s="196" t="s">
        <v>1522</v>
      </c>
      <c r="L13" s="197"/>
      <c r="M13" s="301"/>
      <c r="N13" s="197"/>
      <c r="O13" s="197"/>
      <c r="P13" s="197"/>
      <c r="Q13" s="198"/>
      <c r="R13" s="40"/>
      <c r="S13" s="65"/>
      <c r="T13" s="65"/>
      <c r="U13" s="65"/>
      <c r="V13" s="65"/>
      <c r="W13" s="102"/>
      <c r="X13" s="65"/>
      <c r="Y13" s="65"/>
      <c r="Z13" s="200"/>
      <c r="AA13" s="201"/>
      <c r="AB13" s="201"/>
      <c r="AC13" s="202"/>
      <c r="AD13" s="183"/>
      <c r="AE13" s="65"/>
      <c r="AF13" s="65"/>
      <c r="AG13" s="65"/>
      <c r="AH13" s="65"/>
      <c r="AI13" s="65"/>
      <c r="AJ13" s="65"/>
      <c r="AK13" s="65"/>
      <c r="AL13" s="65"/>
      <c r="AM13" s="65"/>
      <c r="AN13" s="65"/>
      <c r="AO13" s="65"/>
      <c r="AP13" s="65"/>
      <c r="AQ13" s="65"/>
      <c r="AR13" s="65"/>
      <c r="AS13" s="184"/>
      <c r="AT13" s="307"/>
      <c r="AU13" s="35">
        <f>ROUND(M15*$AB$12,0)</f>
        <v>636</v>
      </c>
      <c r="AV13" s="31"/>
    </row>
    <row r="14" spans="1:48" ht="14.25" customHeight="1" x14ac:dyDescent="0.15">
      <c r="A14" s="32">
        <v>22</v>
      </c>
      <c r="B14" s="32">
        <v>7606</v>
      </c>
      <c r="C14" s="34" t="s">
        <v>23109</v>
      </c>
      <c r="D14" s="73"/>
      <c r="E14" s="74"/>
      <c r="F14" s="74"/>
      <c r="G14" s="20"/>
      <c r="J14" s="187"/>
      <c r="K14" s="200"/>
      <c r="L14" s="201"/>
      <c r="M14" s="302"/>
      <c r="N14" s="201"/>
      <c r="O14" s="201"/>
      <c r="P14" s="201"/>
      <c r="Q14" s="202"/>
      <c r="R14" s="4"/>
      <c r="S14" s="53"/>
      <c r="T14" s="53"/>
      <c r="U14" s="53"/>
      <c r="V14" s="53"/>
      <c r="W14" s="188"/>
      <c r="X14" s="53"/>
      <c r="Y14" s="53"/>
      <c r="Z14" s="73"/>
      <c r="AA14" s="209"/>
      <c r="AB14" s="209"/>
      <c r="AC14" s="254"/>
      <c r="AD14" s="1091" t="s">
        <v>1229</v>
      </c>
      <c r="AE14" s="1092"/>
      <c r="AF14" s="1092"/>
      <c r="AG14" s="1092"/>
      <c r="AH14" s="1092"/>
      <c r="AI14" s="1093"/>
      <c r="AJ14" s="72" t="s">
        <v>1230</v>
      </c>
      <c r="AK14" s="67"/>
      <c r="AL14" s="67"/>
      <c r="AM14" s="67"/>
      <c r="AN14" s="67"/>
      <c r="AO14" s="67"/>
      <c r="AP14" s="67"/>
      <c r="AQ14" s="67"/>
      <c r="AR14" s="67"/>
      <c r="AS14" s="65" t="s">
        <v>17</v>
      </c>
      <c r="AT14" s="296">
        <v>0.7</v>
      </c>
      <c r="AU14" s="35">
        <f>ROUND(ROUND(M15*$AB$12,0)*AT14,0)</f>
        <v>445</v>
      </c>
      <c r="AV14" s="31"/>
    </row>
    <row r="15" spans="1:48" ht="14.25" x14ac:dyDescent="0.15">
      <c r="A15" s="32">
        <v>22</v>
      </c>
      <c r="B15" s="32" t="s">
        <v>3521</v>
      </c>
      <c r="C15" s="34" t="s">
        <v>23110</v>
      </c>
      <c r="D15" s="73"/>
      <c r="E15" s="74"/>
      <c r="F15" s="74"/>
      <c r="G15" s="20"/>
      <c r="J15" s="187"/>
      <c r="K15" s="186"/>
      <c r="L15" s="187"/>
      <c r="M15" s="189">
        <f>'7経過的生活介護(基本４)'!L15</f>
        <v>908</v>
      </c>
      <c r="N15" s="4" t="s">
        <v>21</v>
      </c>
      <c r="P15" s="187"/>
      <c r="Q15" s="21"/>
      <c r="R15" s="4"/>
      <c r="S15" s="53"/>
      <c r="T15" s="53"/>
      <c r="U15" s="53"/>
      <c r="V15" s="53"/>
      <c r="W15" s="188"/>
      <c r="X15" s="53"/>
      <c r="Y15" s="53"/>
      <c r="Z15" s="73"/>
      <c r="AA15" s="23"/>
      <c r="AB15" s="298"/>
      <c r="AC15" s="299"/>
      <c r="AD15" s="1094"/>
      <c r="AE15" s="1095"/>
      <c r="AF15" s="1095"/>
      <c r="AG15" s="1095"/>
      <c r="AH15" s="1095"/>
      <c r="AI15" s="1096"/>
      <c r="AJ15" s="223" t="s">
        <v>1233</v>
      </c>
      <c r="AK15" s="107"/>
      <c r="AL15" s="107"/>
      <c r="AM15" s="107"/>
      <c r="AN15" s="107"/>
      <c r="AO15" s="107"/>
      <c r="AP15" s="107"/>
      <c r="AQ15" s="107"/>
      <c r="AR15" s="107"/>
      <c r="AS15" s="44" t="s">
        <v>1678</v>
      </c>
      <c r="AT15" s="296">
        <v>0.5</v>
      </c>
      <c r="AU15" s="35">
        <f>ROUND(ROUND(M15*$AB$12,0)*AT15,0)</f>
        <v>318</v>
      </c>
      <c r="AV15" s="31"/>
    </row>
    <row r="16" spans="1:48" ht="14.25" x14ac:dyDescent="0.15">
      <c r="A16" s="32">
        <v>22</v>
      </c>
      <c r="B16" s="32">
        <v>7607</v>
      </c>
      <c r="C16" s="34" t="s">
        <v>23111</v>
      </c>
      <c r="D16" s="73"/>
      <c r="E16" s="74"/>
      <c r="F16" s="74"/>
      <c r="G16" s="20"/>
      <c r="J16" s="187"/>
      <c r="K16" s="186"/>
      <c r="L16" s="187"/>
      <c r="M16" s="204"/>
      <c r="N16" s="187"/>
      <c r="O16" s="187"/>
      <c r="P16" s="187"/>
      <c r="Q16" s="21"/>
      <c r="R16" s="67" t="s">
        <v>1235</v>
      </c>
      <c r="S16" s="67"/>
      <c r="T16" s="67"/>
      <c r="U16" s="67"/>
      <c r="V16" s="67"/>
      <c r="W16" s="192"/>
      <c r="X16" s="67"/>
      <c r="Y16" s="67"/>
      <c r="Z16" s="54"/>
      <c r="AA16" s="53"/>
      <c r="AB16" s="53"/>
      <c r="AC16" s="59"/>
      <c r="AD16" s="72"/>
      <c r="AE16" s="67"/>
      <c r="AF16" s="67"/>
      <c r="AG16" s="67"/>
      <c r="AH16" s="67"/>
      <c r="AI16" s="67"/>
      <c r="AJ16" s="67"/>
      <c r="AK16" s="67"/>
      <c r="AL16" s="67"/>
      <c r="AM16" s="67"/>
      <c r="AN16" s="67"/>
      <c r="AO16" s="67"/>
      <c r="AP16" s="67"/>
      <c r="AQ16" s="67"/>
      <c r="AR16" s="67"/>
      <c r="AS16" s="65"/>
      <c r="AT16" s="157"/>
      <c r="AU16" s="35">
        <f>ROUND(ROUND(M15*W18,0)*$AB$12,0)</f>
        <v>613</v>
      </c>
      <c r="AV16" s="31"/>
    </row>
    <row r="17" spans="1:48" ht="14.25" customHeight="1" x14ac:dyDescent="0.15">
      <c r="A17" s="32">
        <v>22</v>
      </c>
      <c r="B17" s="32">
        <v>7608</v>
      </c>
      <c r="C17" s="34" t="s">
        <v>23112</v>
      </c>
      <c r="D17" s="73"/>
      <c r="E17" s="74"/>
      <c r="F17" s="74"/>
      <c r="G17" s="20"/>
      <c r="J17" s="187"/>
      <c r="K17" s="186"/>
      <c r="L17" s="187"/>
      <c r="M17" s="204"/>
      <c r="N17" s="187"/>
      <c r="O17" s="187"/>
      <c r="P17" s="187"/>
      <c r="Q17" s="21"/>
      <c r="R17" s="53" t="s">
        <v>1237</v>
      </c>
      <c r="S17" s="53"/>
      <c r="T17" s="53"/>
      <c r="U17" s="53"/>
      <c r="V17" s="53"/>
      <c r="W17" s="188"/>
      <c r="X17" s="53"/>
      <c r="Y17" s="53"/>
      <c r="Z17" s="54"/>
      <c r="AA17" s="53"/>
      <c r="AB17" s="53"/>
      <c r="AC17" s="59"/>
      <c r="AD17" s="1091" t="s">
        <v>1229</v>
      </c>
      <c r="AE17" s="1092"/>
      <c r="AF17" s="1092"/>
      <c r="AG17" s="1092"/>
      <c r="AH17" s="1092"/>
      <c r="AI17" s="1093"/>
      <c r="AJ17" s="72" t="s">
        <v>1230</v>
      </c>
      <c r="AK17" s="67"/>
      <c r="AL17" s="67"/>
      <c r="AM17" s="67"/>
      <c r="AN17" s="67"/>
      <c r="AO17" s="67"/>
      <c r="AP17" s="67"/>
      <c r="AQ17" s="67"/>
      <c r="AR17" s="67"/>
      <c r="AS17" s="65" t="s">
        <v>17</v>
      </c>
      <c r="AT17" s="296">
        <v>0.7</v>
      </c>
      <c r="AU17" s="35">
        <f>ROUND(ROUND(ROUND(M15*W18,0)*$AB$12,0)*AT17,0)</f>
        <v>429</v>
      </c>
      <c r="AV17" s="31"/>
    </row>
    <row r="18" spans="1:48" ht="14.25" x14ac:dyDescent="0.15">
      <c r="A18" s="32">
        <v>22</v>
      </c>
      <c r="B18" s="32" t="s">
        <v>3525</v>
      </c>
      <c r="C18" s="34" t="s">
        <v>23113</v>
      </c>
      <c r="D18" s="73"/>
      <c r="E18" s="74"/>
      <c r="F18" s="74"/>
      <c r="G18" s="20"/>
      <c r="J18" s="187"/>
      <c r="K18" s="186"/>
      <c r="L18" s="187"/>
      <c r="M18" s="204"/>
      <c r="N18" s="187"/>
      <c r="O18" s="187"/>
      <c r="P18" s="187"/>
      <c r="Q18" s="21"/>
      <c r="R18" s="71"/>
      <c r="S18" s="71"/>
      <c r="T18" s="71"/>
      <c r="U18" s="71"/>
      <c r="V18" s="26" t="s">
        <v>17</v>
      </c>
      <c r="W18" s="195">
        <v>0.96499999999999997</v>
      </c>
      <c r="X18" s="71"/>
      <c r="Y18" s="71"/>
      <c r="Z18" s="54"/>
      <c r="AA18" s="53"/>
      <c r="AB18" s="53"/>
      <c r="AC18" s="59"/>
      <c r="AD18" s="1094"/>
      <c r="AE18" s="1095"/>
      <c r="AF18" s="1095"/>
      <c r="AG18" s="1095"/>
      <c r="AH18" s="1095"/>
      <c r="AI18" s="1096"/>
      <c r="AJ18" s="223" t="s">
        <v>1233</v>
      </c>
      <c r="AK18" s="107"/>
      <c r="AL18" s="107"/>
      <c r="AM18" s="107"/>
      <c r="AN18" s="107"/>
      <c r="AO18" s="107"/>
      <c r="AP18" s="107"/>
      <c r="AQ18" s="107"/>
      <c r="AR18" s="107"/>
      <c r="AS18" s="44" t="s">
        <v>1678</v>
      </c>
      <c r="AT18" s="296">
        <v>0.5</v>
      </c>
      <c r="AU18" s="35">
        <f>ROUND(ROUND(ROUND(M15*W18,0)*$AB$12,0)*AT18,0)</f>
        <v>307</v>
      </c>
      <c r="AV18" s="31"/>
    </row>
    <row r="19" spans="1:48" ht="14.25" customHeight="1" x14ac:dyDescent="0.15">
      <c r="A19" s="32">
        <v>22</v>
      </c>
      <c r="B19" s="32">
        <v>7611</v>
      </c>
      <c r="C19" s="34" t="s">
        <v>23114</v>
      </c>
      <c r="D19" s="73"/>
      <c r="E19" s="74"/>
      <c r="F19" s="74"/>
      <c r="G19" s="1085" t="s">
        <v>1531</v>
      </c>
      <c r="H19" s="1086"/>
      <c r="I19" s="1086"/>
      <c r="J19" s="1087"/>
      <c r="K19" s="196" t="s">
        <v>1242</v>
      </c>
      <c r="L19" s="197"/>
      <c r="M19" s="301"/>
      <c r="N19" s="197"/>
      <c r="O19" s="197"/>
      <c r="P19" s="197"/>
      <c r="Q19" s="198"/>
      <c r="R19" s="40"/>
      <c r="S19" s="65"/>
      <c r="T19" s="65"/>
      <c r="U19" s="65"/>
      <c r="V19" s="65"/>
      <c r="W19" s="102"/>
      <c r="X19" s="65"/>
      <c r="Y19" s="65"/>
      <c r="Z19" s="168"/>
      <c r="AA19" s="23"/>
      <c r="AB19" s="23"/>
      <c r="AC19" s="300"/>
      <c r="AD19" s="183"/>
      <c r="AE19" s="65"/>
      <c r="AF19" s="65"/>
      <c r="AG19" s="65"/>
      <c r="AH19" s="65"/>
      <c r="AI19" s="65"/>
      <c r="AJ19" s="65"/>
      <c r="AK19" s="65"/>
      <c r="AL19" s="65"/>
      <c r="AM19" s="65"/>
      <c r="AN19" s="65"/>
      <c r="AO19" s="65"/>
      <c r="AP19" s="65"/>
      <c r="AQ19" s="65"/>
      <c r="AR19" s="65"/>
      <c r="AS19" s="184"/>
      <c r="AT19" s="307"/>
      <c r="AU19" s="35">
        <f>ROUND(M21*$AB$12,0)</f>
        <v>601</v>
      </c>
      <c r="AV19" s="31"/>
    </row>
    <row r="20" spans="1:48" ht="14.25" customHeight="1" x14ac:dyDescent="0.15">
      <c r="A20" s="32">
        <v>22</v>
      </c>
      <c r="B20" s="32">
        <v>7612</v>
      </c>
      <c r="C20" s="34" t="s">
        <v>23115</v>
      </c>
      <c r="D20" s="73"/>
      <c r="E20" s="74"/>
      <c r="F20" s="74"/>
      <c r="G20" s="1088"/>
      <c r="H20" s="1089"/>
      <c r="I20" s="1089"/>
      <c r="J20" s="1090"/>
      <c r="K20" s="200" t="s">
        <v>3248</v>
      </c>
      <c r="L20" s="201"/>
      <c r="M20" s="302"/>
      <c r="N20" s="201"/>
      <c r="O20" s="201"/>
      <c r="P20" s="201"/>
      <c r="Q20" s="202"/>
      <c r="R20" s="4"/>
      <c r="S20" s="53"/>
      <c r="T20" s="53"/>
      <c r="U20" s="53"/>
      <c r="V20" s="53"/>
      <c r="W20" s="188"/>
      <c r="X20" s="53"/>
      <c r="Y20" s="53"/>
      <c r="Z20" s="54"/>
      <c r="AA20" s="53"/>
      <c r="AB20" s="53"/>
      <c r="AC20" s="59"/>
      <c r="AD20" s="1091" t="s">
        <v>1229</v>
      </c>
      <c r="AE20" s="1092"/>
      <c r="AF20" s="1092"/>
      <c r="AG20" s="1092"/>
      <c r="AH20" s="1092"/>
      <c r="AI20" s="1093"/>
      <c r="AJ20" s="72" t="s">
        <v>1230</v>
      </c>
      <c r="AK20" s="67"/>
      <c r="AL20" s="67"/>
      <c r="AM20" s="67"/>
      <c r="AN20" s="67"/>
      <c r="AO20" s="67"/>
      <c r="AP20" s="67"/>
      <c r="AQ20" s="67"/>
      <c r="AR20" s="67"/>
      <c r="AS20" s="65" t="s">
        <v>17</v>
      </c>
      <c r="AT20" s="296">
        <v>0.7</v>
      </c>
      <c r="AU20" s="35">
        <f>ROUND(ROUND(M21*$AB$12,0)*AT20,0)</f>
        <v>421</v>
      </c>
      <c r="AV20" s="31"/>
    </row>
    <row r="21" spans="1:48" ht="14.25" x14ac:dyDescent="0.15">
      <c r="A21" s="32">
        <v>22</v>
      </c>
      <c r="B21" s="32" t="s">
        <v>3529</v>
      </c>
      <c r="C21" s="34" t="s">
        <v>23116</v>
      </c>
      <c r="D21" s="73"/>
      <c r="E21" s="74"/>
      <c r="F21" s="74"/>
      <c r="G21" s="1088"/>
      <c r="H21" s="1089"/>
      <c r="I21" s="1089"/>
      <c r="J21" s="1090"/>
      <c r="K21" s="20"/>
      <c r="M21" s="189">
        <f>'7経過的生活介護(基本４)'!L21</f>
        <v>858</v>
      </c>
      <c r="N21" s="4" t="s">
        <v>21</v>
      </c>
      <c r="Q21" s="21"/>
      <c r="R21" s="4"/>
      <c r="S21" s="53"/>
      <c r="T21" s="53"/>
      <c r="U21" s="53"/>
      <c r="V21" s="53"/>
      <c r="W21" s="188"/>
      <c r="X21" s="53"/>
      <c r="Y21" s="53"/>
      <c r="Z21" s="54"/>
      <c r="AA21" s="53"/>
      <c r="AB21" s="53"/>
      <c r="AC21" s="59"/>
      <c r="AD21" s="1094"/>
      <c r="AE21" s="1095"/>
      <c r="AF21" s="1095"/>
      <c r="AG21" s="1095"/>
      <c r="AH21" s="1095"/>
      <c r="AI21" s="1096"/>
      <c r="AJ21" s="223" t="s">
        <v>1233</v>
      </c>
      <c r="AK21" s="107"/>
      <c r="AL21" s="107"/>
      <c r="AM21" s="107"/>
      <c r="AN21" s="107"/>
      <c r="AO21" s="107"/>
      <c r="AP21" s="107"/>
      <c r="AQ21" s="107"/>
      <c r="AR21" s="107"/>
      <c r="AS21" s="44" t="s">
        <v>1678</v>
      </c>
      <c r="AT21" s="296">
        <v>0.5</v>
      </c>
      <c r="AU21" s="35">
        <f>ROUND(ROUND(M21*$AB$12,0)*AT21,0)</f>
        <v>301</v>
      </c>
      <c r="AV21" s="31"/>
    </row>
    <row r="22" spans="1:48" ht="14.25" x14ac:dyDescent="0.15">
      <c r="A22" s="32">
        <v>22</v>
      </c>
      <c r="B22" s="32">
        <v>7613</v>
      </c>
      <c r="C22" s="34" t="s">
        <v>23117</v>
      </c>
      <c r="D22" s="73"/>
      <c r="E22" s="74"/>
      <c r="F22" s="74"/>
      <c r="G22" s="73"/>
      <c r="H22" s="74"/>
      <c r="I22" s="74"/>
      <c r="J22" s="75"/>
      <c r="K22" s="20"/>
      <c r="M22" s="58"/>
      <c r="Q22" s="21"/>
      <c r="R22" s="67" t="s">
        <v>1235</v>
      </c>
      <c r="S22" s="67"/>
      <c r="T22" s="67"/>
      <c r="U22" s="67"/>
      <c r="V22" s="67"/>
      <c r="W22" s="192"/>
      <c r="X22" s="67"/>
      <c r="Y22" s="67"/>
      <c r="Z22" s="54"/>
      <c r="AA22" s="53"/>
      <c r="AB22" s="53"/>
      <c r="AC22" s="59"/>
      <c r="AD22" s="72"/>
      <c r="AE22" s="67"/>
      <c r="AF22" s="67"/>
      <c r="AG22" s="67"/>
      <c r="AH22" s="67"/>
      <c r="AI22" s="67"/>
      <c r="AJ22" s="67"/>
      <c r="AK22" s="67"/>
      <c r="AL22" s="67"/>
      <c r="AM22" s="67"/>
      <c r="AN22" s="67"/>
      <c r="AO22" s="67"/>
      <c r="AP22" s="67"/>
      <c r="AQ22" s="67"/>
      <c r="AR22" s="67"/>
      <c r="AS22" s="65"/>
      <c r="AT22" s="157"/>
      <c r="AU22" s="35">
        <f>ROUND(ROUND(M21*W24,0)*$AB$12,0)</f>
        <v>580</v>
      </c>
      <c r="AV22" s="31"/>
    </row>
    <row r="23" spans="1:48" ht="14.25" customHeight="1" x14ac:dyDescent="0.15">
      <c r="A23" s="32">
        <v>22</v>
      </c>
      <c r="B23" s="32">
        <v>7614</v>
      </c>
      <c r="C23" s="34" t="s">
        <v>23118</v>
      </c>
      <c r="D23" s="73"/>
      <c r="E23" s="74"/>
      <c r="F23" s="74"/>
      <c r="G23" s="20"/>
      <c r="K23" s="186"/>
      <c r="L23" s="187"/>
      <c r="M23" s="204"/>
      <c r="N23" s="187"/>
      <c r="O23" s="187"/>
      <c r="Q23" s="21"/>
      <c r="R23" s="53" t="s">
        <v>1237</v>
      </c>
      <c r="S23" s="53"/>
      <c r="T23" s="53"/>
      <c r="U23" s="53"/>
      <c r="V23" s="53"/>
      <c r="W23" s="188"/>
      <c r="X23" s="53"/>
      <c r="Y23" s="53"/>
      <c r="Z23" s="54"/>
      <c r="AA23" s="53"/>
      <c r="AB23" s="53"/>
      <c r="AC23" s="59"/>
      <c r="AD23" s="1091" t="s">
        <v>1229</v>
      </c>
      <c r="AE23" s="1092"/>
      <c r="AF23" s="1092"/>
      <c r="AG23" s="1092"/>
      <c r="AH23" s="1092"/>
      <c r="AI23" s="1093"/>
      <c r="AJ23" s="72" t="s">
        <v>1230</v>
      </c>
      <c r="AK23" s="67"/>
      <c r="AL23" s="67"/>
      <c r="AM23" s="67"/>
      <c r="AN23" s="67"/>
      <c r="AO23" s="67"/>
      <c r="AP23" s="67"/>
      <c r="AQ23" s="67"/>
      <c r="AR23" s="67"/>
      <c r="AS23" s="65" t="s">
        <v>17</v>
      </c>
      <c r="AT23" s="296">
        <v>0.7</v>
      </c>
      <c r="AU23" s="35">
        <f>ROUND(ROUND(ROUND(M21*W24,0)*$AB$12,0)*AT23,0)</f>
        <v>406</v>
      </c>
      <c r="AV23" s="31"/>
    </row>
    <row r="24" spans="1:48" ht="14.25" x14ac:dyDescent="0.15">
      <c r="A24" s="32">
        <v>22</v>
      </c>
      <c r="B24" s="32" t="s">
        <v>3533</v>
      </c>
      <c r="C24" s="34" t="s">
        <v>23119</v>
      </c>
      <c r="D24" s="73"/>
      <c r="E24" s="74"/>
      <c r="F24" s="74"/>
      <c r="G24" s="20"/>
      <c r="K24" s="186"/>
      <c r="L24" s="187"/>
      <c r="M24" s="204"/>
      <c r="N24" s="187"/>
      <c r="O24" s="187"/>
      <c r="Q24" s="21"/>
      <c r="R24" s="71"/>
      <c r="S24" s="71"/>
      <c r="T24" s="71"/>
      <c r="U24" s="71"/>
      <c r="V24" s="26" t="s">
        <v>17</v>
      </c>
      <c r="W24" s="195">
        <v>0.96499999999999997</v>
      </c>
      <c r="X24" s="71"/>
      <c r="Y24" s="71"/>
      <c r="Z24" s="54"/>
      <c r="AA24" s="53"/>
      <c r="AB24" s="53"/>
      <c r="AC24" s="59"/>
      <c r="AD24" s="1094"/>
      <c r="AE24" s="1095"/>
      <c r="AF24" s="1095"/>
      <c r="AG24" s="1095"/>
      <c r="AH24" s="1095"/>
      <c r="AI24" s="1096"/>
      <c r="AJ24" s="223" t="s">
        <v>1233</v>
      </c>
      <c r="AK24" s="107"/>
      <c r="AL24" s="107"/>
      <c r="AM24" s="107"/>
      <c r="AN24" s="107"/>
      <c r="AO24" s="107"/>
      <c r="AP24" s="107"/>
      <c r="AQ24" s="107"/>
      <c r="AR24" s="107"/>
      <c r="AS24" s="44" t="s">
        <v>1678</v>
      </c>
      <c r="AT24" s="296">
        <v>0.5</v>
      </c>
      <c r="AU24" s="35">
        <f>ROUND(ROUND(ROUND(M21*W24,0)*$AB$12,0)*AT24,0)</f>
        <v>290</v>
      </c>
      <c r="AV24" s="31"/>
    </row>
    <row r="25" spans="1:48" ht="14.25" customHeight="1" x14ac:dyDescent="0.15">
      <c r="A25" s="32">
        <v>22</v>
      </c>
      <c r="B25" s="32">
        <v>7615</v>
      </c>
      <c r="C25" s="34" t="s">
        <v>23120</v>
      </c>
      <c r="D25" s="73"/>
      <c r="E25" s="74"/>
      <c r="F25" s="74"/>
      <c r="G25" s="20"/>
      <c r="J25" s="187"/>
      <c r="K25" s="196" t="s">
        <v>1522</v>
      </c>
      <c r="L25" s="197"/>
      <c r="M25" s="301"/>
      <c r="N25" s="197"/>
      <c r="O25" s="197"/>
      <c r="P25" s="197"/>
      <c r="Q25" s="198"/>
      <c r="R25" s="40"/>
      <c r="S25" s="65"/>
      <c r="T25" s="65"/>
      <c r="U25" s="65"/>
      <c r="V25" s="65"/>
      <c r="W25" s="102"/>
      <c r="X25" s="65"/>
      <c r="Y25" s="65"/>
      <c r="Z25" s="168"/>
      <c r="AA25" s="23"/>
      <c r="AB25" s="23"/>
      <c r="AC25" s="300"/>
      <c r="AD25" s="183"/>
      <c r="AE25" s="65"/>
      <c r="AF25" s="65"/>
      <c r="AG25" s="65"/>
      <c r="AH25" s="65"/>
      <c r="AI25" s="65"/>
      <c r="AJ25" s="65"/>
      <c r="AK25" s="65"/>
      <c r="AL25" s="65"/>
      <c r="AM25" s="65"/>
      <c r="AN25" s="65"/>
      <c r="AO25" s="65"/>
      <c r="AP25" s="65"/>
      <c r="AQ25" s="65"/>
      <c r="AR25" s="65"/>
      <c r="AS25" s="184"/>
      <c r="AT25" s="307"/>
      <c r="AU25" s="35">
        <f>ROUND(M27*$AB$12,0)</f>
        <v>636</v>
      </c>
      <c r="AV25" s="31"/>
    </row>
    <row r="26" spans="1:48" ht="14.25" customHeight="1" x14ac:dyDescent="0.15">
      <c r="A26" s="32">
        <v>22</v>
      </c>
      <c r="B26" s="32">
        <v>7616</v>
      </c>
      <c r="C26" s="34" t="s">
        <v>23121</v>
      </c>
      <c r="D26" s="73"/>
      <c r="E26" s="74"/>
      <c r="F26" s="74"/>
      <c r="G26" s="20"/>
      <c r="J26" s="187"/>
      <c r="K26" s="200"/>
      <c r="L26" s="201"/>
      <c r="M26" s="302"/>
      <c r="N26" s="201"/>
      <c r="O26" s="201"/>
      <c r="P26" s="201"/>
      <c r="Q26" s="202"/>
      <c r="R26" s="4"/>
      <c r="S26" s="53"/>
      <c r="T26" s="53"/>
      <c r="U26" s="53"/>
      <c r="V26" s="53"/>
      <c r="W26" s="188"/>
      <c r="X26" s="53"/>
      <c r="Y26" s="53"/>
      <c r="Z26" s="54"/>
      <c r="AA26" s="53"/>
      <c r="AB26" s="53"/>
      <c r="AC26" s="59"/>
      <c r="AD26" s="1091" t="s">
        <v>1229</v>
      </c>
      <c r="AE26" s="1092"/>
      <c r="AF26" s="1092"/>
      <c r="AG26" s="1092"/>
      <c r="AH26" s="1092"/>
      <c r="AI26" s="1093"/>
      <c r="AJ26" s="72" t="s">
        <v>1230</v>
      </c>
      <c r="AK26" s="67"/>
      <c r="AL26" s="67"/>
      <c r="AM26" s="67"/>
      <c r="AN26" s="67"/>
      <c r="AO26" s="67"/>
      <c r="AP26" s="67"/>
      <c r="AQ26" s="67"/>
      <c r="AR26" s="67"/>
      <c r="AS26" s="65" t="s">
        <v>17</v>
      </c>
      <c r="AT26" s="296">
        <v>0.7</v>
      </c>
      <c r="AU26" s="35">
        <f>ROUND(ROUND(M27*$AB$12,0)*AT26,0)</f>
        <v>445</v>
      </c>
      <c r="AV26" s="31"/>
    </row>
    <row r="27" spans="1:48" ht="14.25" x14ac:dyDescent="0.15">
      <c r="A27" s="32">
        <v>22</v>
      </c>
      <c r="B27" s="32" t="s">
        <v>3537</v>
      </c>
      <c r="C27" s="34" t="s">
        <v>23122</v>
      </c>
      <c r="D27" s="73"/>
      <c r="E27" s="74"/>
      <c r="F27" s="74"/>
      <c r="G27" s="20"/>
      <c r="J27" s="187"/>
      <c r="K27" s="186"/>
      <c r="L27" s="187"/>
      <c r="M27" s="189">
        <f>'7経過的生活介護(基本４)'!L27</f>
        <v>908</v>
      </c>
      <c r="N27" s="4" t="s">
        <v>21</v>
      </c>
      <c r="P27" s="187"/>
      <c r="Q27" s="21"/>
      <c r="R27" s="4"/>
      <c r="S27" s="53"/>
      <c r="T27" s="53"/>
      <c r="U27" s="53"/>
      <c r="V27" s="53"/>
      <c r="W27" s="188"/>
      <c r="X27" s="53"/>
      <c r="Y27" s="53"/>
      <c r="Z27" s="54"/>
      <c r="AA27" s="53"/>
      <c r="AB27" s="53"/>
      <c r="AC27" s="59"/>
      <c r="AD27" s="1094"/>
      <c r="AE27" s="1095"/>
      <c r="AF27" s="1095"/>
      <c r="AG27" s="1095"/>
      <c r="AH27" s="1095"/>
      <c r="AI27" s="1096"/>
      <c r="AJ27" s="223" t="s">
        <v>1233</v>
      </c>
      <c r="AK27" s="107"/>
      <c r="AL27" s="107"/>
      <c r="AM27" s="107"/>
      <c r="AN27" s="107"/>
      <c r="AO27" s="107"/>
      <c r="AP27" s="107"/>
      <c r="AQ27" s="107"/>
      <c r="AR27" s="107"/>
      <c r="AS27" s="44" t="s">
        <v>1678</v>
      </c>
      <c r="AT27" s="296">
        <v>0.5</v>
      </c>
      <c r="AU27" s="35">
        <f>ROUND(ROUND(M27*$AB$12,0)*AT27,0)</f>
        <v>318</v>
      </c>
      <c r="AV27" s="31"/>
    </row>
    <row r="28" spans="1:48" ht="14.25" x14ac:dyDescent="0.15">
      <c r="A28" s="32">
        <v>22</v>
      </c>
      <c r="B28" s="32">
        <v>7617</v>
      </c>
      <c r="C28" s="34" t="s">
        <v>23123</v>
      </c>
      <c r="D28" s="73"/>
      <c r="E28" s="74"/>
      <c r="F28" s="74"/>
      <c r="G28" s="20"/>
      <c r="J28" s="187"/>
      <c r="K28" s="186"/>
      <c r="L28" s="187"/>
      <c r="M28" s="204"/>
      <c r="N28" s="187"/>
      <c r="O28" s="187"/>
      <c r="P28" s="187"/>
      <c r="Q28" s="21"/>
      <c r="R28" s="67" t="s">
        <v>1235</v>
      </c>
      <c r="S28" s="67"/>
      <c r="T28" s="67"/>
      <c r="U28" s="67"/>
      <c r="V28" s="67"/>
      <c r="W28" s="192"/>
      <c r="X28" s="67"/>
      <c r="Y28" s="67"/>
      <c r="Z28" s="54"/>
      <c r="AA28" s="53"/>
      <c r="AB28" s="53"/>
      <c r="AC28" s="59"/>
      <c r="AD28" s="72"/>
      <c r="AE28" s="67"/>
      <c r="AF28" s="67"/>
      <c r="AG28" s="67"/>
      <c r="AH28" s="67"/>
      <c r="AI28" s="67"/>
      <c r="AJ28" s="67"/>
      <c r="AK28" s="67"/>
      <c r="AL28" s="67"/>
      <c r="AM28" s="67"/>
      <c r="AN28" s="67"/>
      <c r="AO28" s="67"/>
      <c r="AP28" s="67"/>
      <c r="AQ28" s="67"/>
      <c r="AR28" s="67"/>
      <c r="AS28" s="65"/>
      <c r="AT28" s="157"/>
      <c r="AU28" s="35">
        <f>ROUND(ROUND(M27*W30,0)*$AB$12,0)</f>
        <v>613</v>
      </c>
      <c r="AV28" s="31"/>
    </row>
    <row r="29" spans="1:48" ht="14.25" customHeight="1" x14ac:dyDescent="0.15">
      <c r="A29" s="32">
        <v>22</v>
      </c>
      <c r="B29" s="32">
        <v>7618</v>
      </c>
      <c r="C29" s="34" t="s">
        <v>23124</v>
      </c>
      <c r="D29" s="73"/>
      <c r="E29" s="74"/>
      <c r="F29" s="74"/>
      <c r="G29" s="20"/>
      <c r="J29" s="187"/>
      <c r="K29" s="186"/>
      <c r="L29" s="187"/>
      <c r="M29" s="204"/>
      <c r="N29" s="187"/>
      <c r="O29" s="187"/>
      <c r="P29" s="187"/>
      <c r="Q29" s="21"/>
      <c r="R29" s="53" t="s">
        <v>1237</v>
      </c>
      <c r="S29" s="53"/>
      <c r="T29" s="53"/>
      <c r="U29" s="53"/>
      <c r="V29" s="53"/>
      <c r="W29" s="188"/>
      <c r="X29" s="53"/>
      <c r="Y29" s="53"/>
      <c r="Z29" s="54"/>
      <c r="AA29" s="53"/>
      <c r="AB29" s="53"/>
      <c r="AC29" s="59"/>
      <c r="AD29" s="1091" t="s">
        <v>1229</v>
      </c>
      <c r="AE29" s="1092"/>
      <c r="AF29" s="1092"/>
      <c r="AG29" s="1092"/>
      <c r="AH29" s="1092"/>
      <c r="AI29" s="1093"/>
      <c r="AJ29" s="72" t="s">
        <v>1230</v>
      </c>
      <c r="AK29" s="67"/>
      <c r="AL29" s="67"/>
      <c r="AM29" s="67"/>
      <c r="AN29" s="67"/>
      <c r="AO29" s="67"/>
      <c r="AP29" s="67"/>
      <c r="AQ29" s="67"/>
      <c r="AR29" s="67"/>
      <c r="AS29" s="65" t="s">
        <v>17</v>
      </c>
      <c r="AT29" s="296">
        <v>0.7</v>
      </c>
      <c r="AU29" s="35">
        <f>ROUND(ROUND(ROUND(M27*W30,0)*$AB$12,0)*AT29,0)</f>
        <v>429</v>
      </c>
      <c r="AV29" s="31"/>
    </row>
    <row r="30" spans="1:48" ht="14.25" x14ac:dyDescent="0.15">
      <c r="A30" s="32">
        <v>22</v>
      </c>
      <c r="B30" s="32" t="s">
        <v>3541</v>
      </c>
      <c r="C30" s="34" t="s">
        <v>23125</v>
      </c>
      <c r="D30" s="73"/>
      <c r="E30" s="74"/>
      <c r="F30" s="74"/>
      <c r="G30" s="20"/>
      <c r="J30" s="187"/>
      <c r="K30" s="186"/>
      <c r="L30" s="187"/>
      <c r="M30" s="204"/>
      <c r="N30" s="187"/>
      <c r="O30" s="187"/>
      <c r="P30" s="187"/>
      <c r="Q30" s="21"/>
      <c r="R30" s="71"/>
      <c r="S30" s="71"/>
      <c r="T30" s="71"/>
      <c r="U30" s="71"/>
      <c r="V30" s="26" t="s">
        <v>17</v>
      </c>
      <c r="W30" s="195">
        <v>0.96499999999999997</v>
      </c>
      <c r="X30" s="71"/>
      <c r="Y30" s="71"/>
      <c r="Z30" s="54"/>
      <c r="AA30" s="53"/>
      <c r="AB30" s="53"/>
      <c r="AC30" s="59"/>
      <c r="AD30" s="1094"/>
      <c r="AE30" s="1095"/>
      <c r="AF30" s="1095"/>
      <c r="AG30" s="1095"/>
      <c r="AH30" s="1095"/>
      <c r="AI30" s="1096"/>
      <c r="AJ30" s="223" t="s">
        <v>1233</v>
      </c>
      <c r="AK30" s="107"/>
      <c r="AL30" s="107"/>
      <c r="AM30" s="107"/>
      <c r="AN30" s="107"/>
      <c r="AO30" s="107"/>
      <c r="AP30" s="107"/>
      <c r="AQ30" s="107"/>
      <c r="AR30" s="107"/>
      <c r="AS30" s="44" t="s">
        <v>1678</v>
      </c>
      <c r="AT30" s="296">
        <v>0.5</v>
      </c>
      <c r="AU30" s="35">
        <f>ROUND(ROUND(ROUND(M27*W30,0)*$AB$12,0)*AT30,0)</f>
        <v>307</v>
      </c>
      <c r="AV30" s="31"/>
    </row>
    <row r="31" spans="1:48" ht="14.25" customHeight="1" x14ac:dyDescent="0.15">
      <c r="A31" s="32">
        <v>22</v>
      </c>
      <c r="B31" s="32">
        <v>7621</v>
      </c>
      <c r="C31" s="34" t="s">
        <v>23126</v>
      </c>
      <c r="D31" s="73"/>
      <c r="E31" s="74"/>
      <c r="F31" s="74"/>
      <c r="G31" s="47" t="s">
        <v>1548</v>
      </c>
      <c r="H31" s="40"/>
      <c r="I31" s="40"/>
      <c r="J31" s="40"/>
      <c r="K31" s="196" t="s">
        <v>1242</v>
      </c>
      <c r="L31" s="197"/>
      <c r="M31" s="301"/>
      <c r="N31" s="197"/>
      <c r="O31" s="197"/>
      <c r="P31" s="197"/>
      <c r="Q31" s="198"/>
      <c r="R31" s="40"/>
      <c r="S31" s="65"/>
      <c r="T31" s="65"/>
      <c r="U31" s="65"/>
      <c r="V31" s="65"/>
      <c r="W31" s="102"/>
      <c r="X31" s="65"/>
      <c r="Y31" s="65"/>
      <c r="Z31" s="168"/>
      <c r="AA31" s="23"/>
      <c r="AB31" s="23"/>
      <c r="AC31" s="300"/>
      <c r="AD31" s="183"/>
      <c r="AE31" s="65"/>
      <c r="AF31" s="65"/>
      <c r="AG31" s="65"/>
      <c r="AH31" s="65"/>
      <c r="AI31" s="65"/>
      <c r="AJ31" s="65"/>
      <c r="AK31" s="65"/>
      <c r="AL31" s="65"/>
      <c r="AM31" s="65"/>
      <c r="AN31" s="65"/>
      <c r="AO31" s="65"/>
      <c r="AP31" s="65"/>
      <c r="AQ31" s="65"/>
      <c r="AR31" s="65"/>
      <c r="AS31" s="184"/>
      <c r="AT31" s="307"/>
      <c r="AU31" s="35">
        <f>ROUND(M33*$AB$12,0)</f>
        <v>601</v>
      </c>
      <c r="AV31" s="31"/>
    </row>
    <row r="32" spans="1:48" ht="14.25" customHeight="1" x14ac:dyDescent="0.15">
      <c r="A32" s="32">
        <v>22</v>
      </c>
      <c r="B32" s="32">
        <v>7622</v>
      </c>
      <c r="C32" s="34" t="s">
        <v>23127</v>
      </c>
      <c r="D32" s="73"/>
      <c r="E32" s="74"/>
      <c r="F32" s="74"/>
      <c r="G32" s="20"/>
      <c r="K32" s="200" t="s">
        <v>3248</v>
      </c>
      <c r="L32" s="201"/>
      <c r="M32" s="302"/>
      <c r="N32" s="201"/>
      <c r="O32" s="201"/>
      <c r="P32" s="201"/>
      <c r="Q32" s="202"/>
      <c r="R32" s="4"/>
      <c r="S32" s="53"/>
      <c r="T32" s="53"/>
      <c r="U32" s="53"/>
      <c r="V32" s="53"/>
      <c r="W32" s="188"/>
      <c r="X32" s="53"/>
      <c r="Y32" s="53"/>
      <c r="Z32" s="54"/>
      <c r="AA32" s="53"/>
      <c r="AB32" s="53"/>
      <c r="AC32" s="59"/>
      <c r="AD32" s="1091" t="s">
        <v>1229</v>
      </c>
      <c r="AE32" s="1092"/>
      <c r="AF32" s="1092"/>
      <c r="AG32" s="1092"/>
      <c r="AH32" s="1092"/>
      <c r="AI32" s="1093"/>
      <c r="AJ32" s="72" t="s">
        <v>1230</v>
      </c>
      <c r="AK32" s="67"/>
      <c r="AL32" s="67"/>
      <c r="AM32" s="67"/>
      <c r="AN32" s="67"/>
      <c r="AO32" s="67"/>
      <c r="AP32" s="67"/>
      <c r="AQ32" s="67"/>
      <c r="AR32" s="67"/>
      <c r="AS32" s="65" t="s">
        <v>17</v>
      </c>
      <c r="AT32" s="296">
        <v>0.7</v>
      </c>
      <c r="AU32" s="35">
        <f>ROUND(ROUND(M33*$AB$12,0)*AT32,0)</f>
        <v>421</v>
      </c>
      <c r="AV32" s="31"/>
    </row>
    <row r="33" spans="1:48" ht="14.25" x14ac:dyDescent="0.15">
      <c r="A33" s="32">
        <v>22</v>
      </c>
      <c r="B33" s="32" t="s">
        <v>3545</v>
      </c>
      <c r="C33" s="34" t="s">
        <v>23128</v>
      </c>
      <c r="D33" s="73"/>
      <c r="E33" s="74"/>
      <c r="F33" s="74"/>
      <c r="G33" s="20"/>
      <c r="K33" s="20"/>
      <c r="M33" s="189">
        <f>'7経過的生活介護(基本４)'!L33</f>
        <v>858</v>
      </c>
      <c r="N33" s="4" t="s">
        <v>21</v>
      </c>
      <c r="Q33" s="21"/>
      <c r="R33" s="4"/>
      <c r="S33" s="53"/>
      <c r="T33" s="53"/>
      <c r="U33" s="53"/>
      <c r="V33" s="53"/>
      <c r="W33" s="188"/>
      <c r="X33" s="53"/>
      <c r="Y33" s="53"/>
      <c r="Z33" s="54"/>
      <c r="AA33" s="53"/>
      <c r="AB33" s="53"/>
      <c r="AC33" s="59"/>
      <c r="AD33" s="1094"/>
      <c r="AE33" s="1095"/>
      <c r="AF33" s="1095"/>
      <c r="AG33" s="1095"/>
      <c r="AH33" s="1095"/>
      <c r="AI33" s="1096"/>
      <c r="AJ33" s="223" t="s">
        <v>1233</v>
      </c>
      <c r="AK33" s="107"/>
      <c r="AL33" s="107"/>
      <c r="AM33" s="107"/>
      <c r="AN33" s="107"/>
      <c r="AO33" s="107"/>
      <c r="AP33" s="107"/>
      <c r="AQ33" s="107"/>
      <c r="AR33" s="107"/>
      <c r="AS33" s="44" t="s">
        <v>1678</v>
      </c>
      <c r="AT33" s="296">
        <v>0.5</v>
      </c>
      <c r="AU33" s="35">
        <f>ROUND(ROUND(M33*$AB$12,0)*AT33,0)</f>
        <v>301</v>
      </c>
      <c r="AV33" s="31"/>
    </row>
    <row r="34" spans="1:48" ht="14.25" x14ac:dyDescent="0.15">
      <c r="A34" s="32">
        <v>22</v>
      </c>
      <c r="B34" s="32">
        <v>7623</v>
      </c>
      <c r="C34" s="34" t="s">
        <v>23129</v>
      </c>
      <c r="D34" s="73"/>
      <c r="E34" s="74"/>
      <c r="F34" s="74"/>
      <c r="G34" s="20"/>
      <c r="K34" s="20"/>
      <c r="M34" s="58"/>
      <c r="Q34" s="21"/>
      <c r="R34" s="67" t="s">
        <v>1235</v>
      </c>
      <c r="S34" s="67"/>
      <c r="T34" s="67"/>
      <c r="U34" s="67"/>
      <c r="V34" s="67"/>
      <c r="W34" s="192"/>
      <c r="X34" s="67"/>
      <c r="Y34" s="67"/>
      <c r="Z34" s="54"/>
      <c r="AA34" s="53"/>
      <c r="AB34" s="53"/>
      <c r="AC34" s="59"/>
      <c r="AD34" s="72"/>
      <c r="AE34" s="67"/>
      <c r="AF34" s="67"/>
      <c r="AG34" s="67"/>
      <c r="AH34" s="67"/>
      <c r="AI34" s="67"/>
      <c r="AJ34" s="67"/>
      <c r="AK34" s="67"/>
      <c r="AL34" s="67"/>
      <c r="AM34" s="67"/>
      <c r="AN34" s="67"/>
      <c r="AO34" s="67"/>
      <c r="AP34" s="67"/>
      <c r="AQ34" s="67"/>
      <c r="AR34" s="67"/>
      <c r="AS34" s="65"/>
      <c r="AT34" s="157"/>
      <c r="AU34" s="35">
        <f>ROUND(ROUND(M33*W36,0)*$AB$12,0)</f>
        <v>580</v>
      </c>
      <c r="AV34" s="31"/>
    </row>
    <row r="35" spans="1:48" ht="14.25" customHeight="1" x14ac:dyDescent="0.15">
      <c r="A35" s="32">
        <v>22</v>
      </c>
      <c r="B35" s="32">
        <v>7624</v>
      </c>
      <c r="C35" s="34" t="s">
        <v>23130</v>
      </c>
      <c r="D35" s="73"/>
      <c r="E35" s="74"/>
      <c r="F35" s="74"/>
      <c r="G35" s="20"/>
      <c r="K35" s="186"/>
      <c r="L35" s="187"/>
      <c r="M35" s="204"/>
      <c r="N35" s="187"/>
      <c r="O35" s="187"/>
      <c r="Q35" s="21"/>
      <c r="R35" s="53" t="s">
        <v>1237</v>
      </c>
      <c r="S35" s="53"/>
      <c r="T35" s="53"/>
      <c r="U35" s="53"/>
      <c r="V35" s="53"/>
      <c r="W35" s="188"/>
      <c r="X35" s="53"/>
      <c r="Y35" s="53"/>
      <c r="Z35" s="54"/>
      <c r="AA35" s="53"/>
      <c r="AB35" s="53"/>
      <c r="AC35" s="59"/>
      <c r="AD35" s="1091" t="s">
        <v>1229</v>
      </c>
      <c r="AE35" s="1092"/>
      <c r="AF35" s="1092"/>
      <c r="AG35" s="1092"/>
      <c r="AH35" s="1092"/>
      <c r="AI35" s="1093"/>
      <c r="AJ35" s="72" t="s">
        <v>1230</v>
      </c>
      <c r="AK35" s="67"/>
      <c r="AL35" s="67"/>
      <c r="AM35" s="67"/>
      <c r="AN35" s="67"/>
      <c r="AO35" s="67"/>
      <c r="AP35" s="67"/>
      <c r="AQ35" s="67"/>
      <c r="AR35" s="67"/>
      <c r="AS35" s="65" t="s">
        <v>17</v>
      </c>
      <c r="AT35" s="296">
        <v>0.7</v>
      </c>
      <c r="AU35" s="35">
        <f>ROUND(ROUND(ROUND(M33*W36,0)*$AB$12,0)*AT35,0)</f>
        <v>406</v>
      </c>
      <c r="AV35" s="31"/>
    </row>
    <row r="36" spans="1:48" ht="14.25" x14ac:dyDescent="0.15">
      <c r="A36" s="32">
        <v>22</v>
      </c>
      <c r="B36" s="32" t="s">
        <v>3549</v>
      </c>
      <c r="C36" s="34" t="s">
        <v>23131</v>
      </c>
      <c r="D36" s="73"/>
      <c r="E36" s="74"/>
      <c r="F36" s="74"/>
      <c r="G36" s="20"/>
      <c r="K36" s="186"/>
      <c r="L36" s="187"/>
      <c r="M36" s="204"/>
      <c r="N36" s="187"/>
      <c r="O36" s="187"/>
      <c r="Q36" s="21"/>
      <c r="R36" s="71"/>
      <c r="S36" s="71"/>
      <c r="T36" s="71"/>
      <c r="U36" s="71"/>
      <c r="V36" s="26" t="s">
        <v>17</v>
      </c>
      <c r="W36" s="195">
        <v>0.96499999999999997</v>
      </c>
      <c r="X36" s="71"/>
      <c r="Y36" s="71"/>
      <c r="Z36" s="54"/>
      <c r="AA36" s="53"/>
      <c r="AB36" s="53"/>
      <c r="AC36" s="59"/>
      <c r="AD36" s="1094"/>
      <c r="AE36" s="1095"/>
      <c r="AF36" s="1095"/>
      <c r="AG36" s="1095"/>
      <c r="AH36" s="1095"/>
      <c r="AI36" s="1096"/>
      <c r="AJ36" s="223" t="s">
        <v>1233</v>
      </c>
      <c r="AK36" s="107"/>
      <c r="AL36" s="107"/>
      <c r="AM36" s="107"/>
      <c r="AN36" s="107"/>
      <c r="AO36" s="107"/>
      <c r="AP36" s="107"/>
      <c r="AQ36" s="107"/>
      <c r="AR36" s="107"/>
      <c r="AS36" s="44" t="s">
        <v>1678</v>
      </c>
      <c r="AT36" s="296">
        <v>0.5</v>
      </c>
      <c r="AU36" s="35">
        <f>ROUND(ROUND(ROUND(M33*W36,0)*$AB$12,0)*AT36,0)</f>
        <v>290</v>
      </c>
      <c r="AV36" s="31"/>
    </row>
    <row r="37" spans="1:48" ht="14.25" customHeight="1" x14ac:dyDescent="0.15">
      <c r="A37" s="32">
        <v>22</v>
      </c>
      <c r="B37" s="32">
        <v>7625</v>
      </c>
      <c r="C37" s="34" t="s">
        <v>23132</v>
      </c>
      <c r="D37" s="73"/>
      <c r="E37" s="74"/>
      <c r="F37" s="74"/>
      <c r="G37" s="20"/>
      <c r="J37" s="187"/>
      <c r="K37" s="196" t="s">
        <v>1252</v>
      </c>
      <c r="L37" s="197"/>
      <c r="M37" s="301"/>
      <c r="N37" s="197"/>
      <c r="O37" s="197"/>
      <c r="P37" s="197"/>
      <c r="Q37" s="198"/>
      <c r="R37" s="40"/>
      <c r="S37" s="65"/>
      <c r="T37" s="65"/>
      <c r="U37" s="65"/>
      <c r="V37" s="65"/>
      <c r="W37" s="102"/>
      <c r="X37" s="65"/>
      <c r="Y37" s="65"/>
      <c r="Z37" s="168"/>
      <c r="AA37" s="23"/>
      <c r="AB37" s="23"/>
      <c r="AC37" s="300"/>
      <c r="AD37" s="183"/>
      <c r="AE37" s="65"/>
      <c r="AF37" s="65"/>
      <c r="AG37" s="65"/>
      <c r="AH37" s="65"/>
      <c r="AI37" s="65"/>
      <c r="AJ37" s="65"/>
      <c r="AK37" s="65"/>
      <c r="AL37" s="65"/>
      <c r="AM37" s="65"/>
      <c r="AN37" s="65"/>
      <c r="AO37" s="65"/>
      <c r="AP37" s="65"/>
      <c r="AQ37" s="65"/>
      <c r="AR37" s="65"/>
      <c r="AS37" s="184"/>
      <c r="AT37" s="307"/>
      <c r="AU37" s="35">
        <f>ROUND(M39*$AB$12,0)</f>
        <v>1222</v>
      </c>
      <c r="AV37" s="31"/>
    </row>
    <row r="38" spans="1:48" ht="14.25" customHeight="1" x14ac:dyDescent="0.15">
      <c r="A38" s="32">
        <v>22</v>
      </c>
      <c r="B38" s="32">
        <v>7626</v>
      </c>
      <c r="C38" s="34" t="s">
        <v>23133</v>
      </c>
      <c r="D38" s="73"/>
      <c r="E38" s="74"/>
      <c r="F38" s="74"/>
      <c r="G38" s="20"/>
      <c r="J38" s="187"/>
      <c r="K38" s="200"/>
      <c r="L38" s="201"/>
      <c r="M38" s="302"/>
      <c r="N38" s="201"/>
      <c r="O38" s="201"/>
      <c r="P38" s="201"/>
      <c r="Q38" s="202"/>
      <c r="R38" s="4"/>
      <c r="S38" s="53"/>
      <c r="T38" s="53"/>
      <c r="U38" s="53"/>
      <c r="V38" s="53"/>
      <c r="W38" s="188"/>
      <c r="X38" s="53"/>
      <c r="Y38" s="53"/>
      <c r="Z38" s="54"/>
      <c r="AA38" s="53"/>
      <c r="AB38" s="53"/>
      <c r="AC38" s="59"/>
      <c r="AD38" s="1091" t="s">
        <v>1229</v>
      </c>
      <c r="AE38" s="1092"/>
      <c r="AF38" s="1092"/>
      <c r="AG38" s="1092"/>
      <c r="AH38" s="1092"/>
      <c r="AI38" s="1093"/>
      <c r="AJ38" s="72" t="s">
        <v>1230</v>
      </c>
      <c r="AK38" s="67"/>
      <c r="AL38" s="67"/>
      <c r="AM38" s="67"/>
      <c r="AN38" s="67"/>
      <c r="AO38" s="67"/>
      <c r="AP38" s="67"/>
      <c r="AQ38" s="67"/>
      <c r="AR38" s="67"/>
      <c r="AS38" s="65" t="s">
        <v>17</v>
      </c>
      <c r="AT38" s="296">
        <v>0.7</v>
      </c>
      <c r="AU38" s="35">
        <f>ROUND(ROUND(M39*$AB$12,0)*AT38,0)</f>
        <v>855</v>
      </c>
      <c r="AV38" s="31"/>
    </row>
    <row r="39" spans="1:48" ht="14.25" x14ac:dyDescent="0.15">
      <c r="A39" s="32">
        <v>22</v>
      </c>
      <c r="B39" s="32" t="s">
        <v>3553</v>
      </c>
      <c r="C39" s="34" t="s">
        <v>23134</v>
      </c>
      <c r="D39" s="73"/>
      <c r="E39" s="74"/>
      <c r="F39" s="74"/>
      <c r="G39" s="20"/>
      <c r="J39" s="187"/>
      <c r="K39" s="186"/>
      <c r="L39" s="187"/>
      <c r="M39" s="189">
        <f>'7経過的生活介護(基本４)'!L39</f>
        <v>1746</v>
      </c>
      <c r="N39" s="4" t="s">
        <v>21</v>
      </c>
      <c r="P39" s="187"/>
      <c r="Q39" s="21"/>
      <c r="R39" s="4"/>
      <c r="S39" s="53"/>
      <c r="T39" s="53"/>
      <c r="U39" s="53"/>
      <c r="V39" s="53"/>
      <c r="W39" s="188"/>
      <c r="X39" s="53"/>
      <c r="Y39" s="53"/>
      <c r="Z39" s="54"/>
      <c r="AA39" s="53"/>
      <c r="AB39" s="53"/>
      <c r="AC39" s="59"/>
      <c r="AD39" s="1094"/>
      <c r="AE39" s="1095"/>
      <c r="AF39" s="1095"/>
      <c r="AG39" s="1095"/>
      <c r="AH39" s="1095"/>
      <c r="AI39" s="1096"/>
      <c r="AJ39" s="223" t="s">
        <v>1233</v>
      </c>
      <c r="AK39" s="107"/>
      <c r="AL39" s="107"/>
      <c r="AM39" s="107"/>
      <c r="AN39" s="107"/>
      <c r="AO39" s="107"/>
      <c r="AP39" s="107"/>
      <c r="AQ39" s="107"/>
      <c r="AR39" s="107"/>
      <c r="AS39" s="44" t="s">
        <v>1678</v>
      </c>
      <c r="AT39" s="296">
        <v>0.5</v>
      </c>
      <c r="AU39" s="35">
        <f>ROUND(ROUND(M39*$AB$12,0)*AT39,0)</f>
        <v>611</v>
      </c>
      <c r="AV39" s="31"/>
    </row>
    <row r="40" spans="1:48" ht="14.25" x14ac:dyDescent="0.15">
      <c r="A40" s="32">
        <v>22</v>
      </c>
      <c r="B40" s="32">
        <v>7627</v>
      </c>
      <c r="C40" s="34" t="s">
        <v>23135</v>
      </c>
      <c r="D40" s="73"/>
      <c r="E40" s="74"/>
      <c r="F40" s="74"/>
      <c r="G40" s="20"/>
      <c r="J40" s="187"/>
      <c r="K40" s="186"/>
      <c r="L40" s="187"/>
      <c r="M40" s="204"/>
      <c r="N40" s="187"/>
      <c r="O40" s="187"/>
      <c r="P40" s="187"/>
      <c r="Q40" s="21"/>
      <c r="R40" s="67" t="s">
        <v>1235</v>
      </c>
      <c r="S40" s="67"/>
      <c r="T40" s="67"/>
      <c r="U40" s="67"/>
      <c r="V40" s="67"/>
      <c r="W40" s="192"/>
      <c r="X40" s="67"/>
      <c r="Y40" s="67"/>
      <c r="Z40" s="54"/>
      <c r="AA40" s="53"/>
      <c r="AB40" s="53"/>
      <c r="AC40" s="59"/>
      <c r="AD40" s="72"/>
      <c r="AE40" s="67"/>
      <c r="AF40" s="67"/>
      <c r="AG40" s="67"/>
      <c r="AH40" s="67"/>
      <c r="AI40" s="67"/>
      <c r="AJ40" s="67"/>
      <c r="AK40" s="67"/>
      <c r="AL40" s="67"/>
      <c r="AM40" s="67"/>
      <c r="AN40" s="67"/>
      <c r="AO40" s="67"/>
      <c r="AP40" s="67"/>
      <c r="AQ40" s="67"/>
      <c r="AR40" s="67"/>
      <c r="AS40" s="65"/>
      <c r="AT40" s="157"/>
      <c r="AU40" s="35">
        <f>ROUND(ROUND(M39*W42,0)*$AB$12,0)</f>
        <v>1180</v>
      </c>
      <c r="AV40" s="31"/>
    </row>
    <row r="41" spans="1:48" ht="14.25" customHeight="1" x14ac:dyDescent="0.15">
      <c r="A41" s="32">
        <v>22</v>
      </c>
      <c r="B41" s="32">
        <v>7628</v>
      </c>
      <c r="C41" s="34" t="s">
        <v>23136</v>
      </c>
      <c r="D41" s="73"/>
      <c r="E41" s="74"/>
      <c r="F41" s="74"/>
      <c r="G41" s="20"/>
      <c r="J41" s="187"/>
      <c r="K41" s="186"/>
      <c r="L41" s="187"/>
      <c r="M41" s="204"/>
      <c r="N41" s="187"/>
      <c r="O41" s="187"/>
      <c r="P41" s="187"/>
      <c r="Q41" s="21"/>
      <c r="R41" s="53" t="s">
        <v>1237</v>
      </c>
      <c r="S41" s="53"/>
      <c r="T41" s="53"/>
      <c r="U41" s="53"/>
      <c r="V41" s="53"/>
      <c r="W41" s="188"/>
      <c r="X41" s="53"/>
      <c r="Y41" s="53"/>
      <c r="Z41" s="54"/>
      <c r="AA41" s="53"/>
      <c r="AB41" s="53"/>
      <c r="AC41" s="59"/>
      <c r="AD41" s="1091" t="s">
        <v>1229</v>
      </c>
      <c r="AE41" s="1092"/>
      <c r="AF41" s="1092"/>
      <c r="AG41" s="1092"/>
      <c r="AH41" s="1092"/>
      <c r="AI41" s="1093"/>
      <c r="AJ41" s="72" t="s">
        <v>1230</v>
      </c>
      <c r="AK41" s="67"/>
      <c r="AL41" s="67"/>
      <c r="AM41" s="67"/>
      <c r="AN41" s="67"/>
      <c r="AO41" s="67"/>
      <c r="AP41" s="67"/>
      <c r="AQ41" s="67"/>
      <c r="AR41" s="67"/>
      <c r="AS41" s="65" t="s">
        <v>17</v>
      </c>
      <c r="AT41" s="296">
        <v>0.7</v>
      </c>
      <c r="AU41" s="35">
        <f>ROUND(ROUND(ROUND(M39*W42,0)*$AB$12,0)*AT41,0)</f>
        <v>826</v>
      </c>
      <c r="AV41" s="31"/>
    </row>
    <row r="42" spans="1:48" ht="14.25" x14ac:dyDescent="0.15">
      <c r="A42" s="32">
        <v>22</v>
      </c>
      <c r="B42" s="32" t="s">
        <v>3557</v>
      </c>
      <c r="C42" s="34" t="s">
        <v>23137</v>
      </c>
      <c r="D42" s="73"/>
      <c r="E42" s="74"/>
      <c r="F42" s="74"/>
      <c r="G42" s="20"/>
      <c r="J42" s="187"/>
      <c r="K42" s="186"/>
      <c r="L42" s="187"/>
      <c r="M42" s="204"/>
      <c r="N42" s="187"/>
      <c r="O42" s="187"/>
      <c r="P42" s="187"/>
      <c r="Q42" s="21"/>
      <c r="R42" s="71"/>
      <c r="S42" s="71"/>
      <c r="T42" s="71"/>
      <c r="U42" s="71"/>
      <c r="V42" s="26" t="s">
        <v>17</v>
      </c>
      <c r="W42" s="195">
        <v>0.96499999999999997</v>
      </c>
      <c r="X42" s="71"/>
      <c r="Y42" s="71"/>
      <c r="Z42" s="54"/>
      <c r="AA42" s="53"/>
      <c r="AB42" s="53"/>
      <c r="AC42" s="59"/>
      <c r="AD42" s="1094"/>
      <c r="AE42" s="1095"/>
      <c r="AF42" s="1095"/>
      <c r="AG42" s="1095"/>
      <c r="AH42" s="1095"/>
      <c r="AI42" s="1096"/>
      <c r="AJ42" s="223" t="s">
        <v>1233</v>
      </c>
      <c r="AK42" s="107"/>
      <c r="AL42" s="107"/>
      <c r="AM42" s="107"/>
      <c r="AN42" s="107"/>
      <c r="AO42" s="107"/>
      <c r="AP42" s="107"/>
      <c r="AQ42" s="107"/>
      <c r="AR42" s="107"/>
      <c r="AS42" s="44" t="s">
        <v>1678</v>
      </c>
      <c r="AT42" s="296">
        <v>0.5</v>
      </c>
      <c r="AU42" s="35">
        <f>ROUND(ROUND(ROUND(M39*W42,0)*$AB$12,0)*AT42,0)</f>
        <v>590</v>
      </c>
      <c r="AV42" s="31"/>
    </row>
    <row r="43" spans="1:48" ht="14.25" customHeight="1" x14ac:dyDescent="0.15">
      <c r="A43" s="32">
        <v>22</v>
      </c>
      <c r="B43" s="32">
        <v>7629</v>
      </c>
      <c r="C43" s="34" t="s">
        <v>23138</v>
      </c>
      <c r="D43" s="73"/>
      <c r="E43" s="74"/>
      <c r="F43" s="74"/>
      <c r="G43" s="20"/>
      <c r="J43" s="187"/>
      <c r="K43" s="196" t="s">
        <v>1261</v>
      </c>
      <c r="L43" s="197"/>
      <c r="M43" s="301"/>
      <c r="N43" s="197"/>
      <c r="O43" s="197"/>
      <c r="P43" s="197"/>
      <c r="Q43" s="198"/>
      <c r="R43" s="40"/>
      <c r="S43" s="65"/>
      <c r="T43" s="65"/>
      <c r="U43" s="65"/>
      <c r="V43" s="65"/>
      <c r="W43" s="102"/>
      <c r="X43" s="65"/>
      <c r="Y43" s="65"/>
      <c r="Z43" s="168"/>
      <c r="AA43" s="23"/>
      <c r="AB43" s="23"/>
      <c r="AC43" s="300"/>
      <c r="AD43" s="183"/>
      <c r="AE43" s="65"/>
      <c r="AF43" s="65"/>
      <c r="AG43" s="65"/>
      <c r="AH43" s="65"/>
      <c r="AI43" s="65"/>
      <c r="AJ43" s="65"/>
      <c r="AK43" s="65"/>
      <c r="AL43" s="65"/>
      <c r="AM43" s="65"/>
      <c r="AN43" s="65"/>
      <c r="AO43" s="65"/>
      <c r="AP43" s="65"/>
      <c r="AQ43" s="65"/>
      <c r="AR43" s="65"/>
      <c r="AS43" s="184"/>
      <c r="AT43" s="307"/>
      <c r="AU43" s="35">
        <f>ROUND(M45*$AB$12,0)</f>
        <v>636</v>
      </c>
      <c r="AV43" s="31"/>
    </row>
    <row r="44" spans="1:48" ht="14.25" customHeight="1" x14ac:dyDescent="0.15">
      <c r="A44" s="32">
        <v>22</v>
      </c>
      <c r="B44" s="32">
        <v>7630</v>
      </c>
      <c r="C44" s="34" t="s">
        <v>23139</v>
      </c>
      <c r="D44" s="73"/>
      <c r="E44" s="74"/>
      <c r="F44" s="74"/>
      <c r="G44" s="20"/>
      <c r="J44" s="187"/>
      <c r="K44" s="200"/>
      <c r="L44" s="201"/>
      <c r="M44" s="302"/>
      <c r="N44" s="201"/>
      <c r="O44" s="201"/>
      <c r="P44" s="201"/>
      <c r="Q44" s="202"/>
      <c r="R44" s="4"/>
      <c r="S44" s="53"/>
      <c r="T44" s="53"/>
      <c r="U44" s="53"/>
      <c r="V44" s="53"/>
      <c r="W44" s="188"/>
      <c r="X44" s="53"/>
      <c r="Y44" s="53"/>
      <c r="Z44" s="54"/>
      <c r="AA44" s="53"/>
      <c r="AB44" s="53"/>
      <c r="AC44" s="59"/>
      <c r="AD44" s="1091" t="s">
        <v>1229</v>
      </c>
      <c r="AE44" s="1092"/>
      <c r="AF44" s="1092"/>
      <c r="AG44" s="1092"/>
      <c r="AH44" s="1092"/>
      <c r="AI44" s="1093"/>
      <c r="AJ44" s="72" t="s">
        <v>1230</v>
      </c>
      <c r="AK44" s="67"/>
      <c r="AL44" s="67"/>
      <c r="AM44" s="67"/>
      <c r="AN44" s="67"/>
      <c r="AO44" s="67"/>
      <c r="AP44" s="67"/>
      <c r="AQ44" s="67"/>
      <c r="AR44" s="67"/>
      <c r="AS44" s="65" t="s">
        <v>17</v>
      </c>
      <c r="AT44" s="296">
        <v>0.7</v>
      </c>
      <c r="AU44" s="35">
        <f>ROUND(ROUND(M45*$AB$12,0)*AT44,0)</f>
        <v>445</v>
      </c>
      <c r="AV44" s="31"/>
    </row>
    <row r="45" spans="1:48" ht="14.25" x14ac:dyDescent="0.15">
      <c r="A45" s="32">
        <v>22</v>
      </c>
      <c r="B45" s="32" t="s">
        <v>3561</v>
      </c>
      <c r="C45" s="34" t="s">
        <v>23140</v>
      </c>
      <c r="D45" s="73"/>
      <c r="E45" s="74"/>
      <c r="F45" s="74"/>
      <c r="G45" s="20"/>
      <c r="J45" s="187"/>
      <c r="K45" s="186"/>
      <c r="L45" s="187"/>
      <c r="M45" s="189">
        <f>'7経過的生活介護(基本４)'!L45</f>
        <v>908</v>
      </c>
      <c r="N45" s="4" t="s">
        <v>21</v>
      </c>
      <c r="P45" s="187"/>
      <c r="Q45" s="21"/>
      <c r="R45" s="4"/>
      <c r="S45" s="53"/>
      <c r="T45" s="53"/>
      <c r="U45" s="53"/>
      <c r="V45" s="53"/>
      <c r="W45" s="188"/>
      <c r="X45" s="53"/>
      <c r="Y45" s="53"/>
      <c r="Z45" s="54"/>
      <c r="AA45" s="53"/>
      <c r="AB45" s="53"/>
      <c r="AC45" s="59"/>
      <c r="AD45" s="1094"/>
      <c r="AE45" s="1095"/>
      <c r="AF45" s="1095"/>
      <c r="AG45" s="1095"/>
      <c r="AH45" s="1095"/>
      <c r="AI45" s="1096"/>
      <c r="AJ45" s="223" t="s">
        <v>1233</v>
      </c>
      <c r="AK45" s="107"/>
      <c r="AL45" s="107"/>
      <c r="AM45" s="107"/>
      <c r="AN45" s="107"/>
      <c r="AO45" s="107"/>
      <c r="AP45" s="107"/>
      <c r="AQ45" s="107"/>
      <c r="AR45" s="107"/>
      <c r="AS45" s="44" t="s">
        <v>1678</v>
      </c>
      <c r="AT45" s="296">
        <v>0.5</v>
      </c>
      <c r="AU45" s="35">
        <f>ROUND(ROUND(M45*$AB$12,0)*AT45,0)</f>
        <v>318</v>
      </c>
      <c r="AV45" s="31"/>
    </row>
    <row r="46" spans="1:48" ht="14.25" x14ac:dyDescent="0.15">
      <c r="A46" s="32">
        <v>22</v>
      </c>
      <c r="B46" s="32">
        <v>7631</v>
      </c>
      <c r="C46" s="34" t="s">
        <v>23141</v>
      </c>
      <c r="D46" s="73"/>
      <c r="E46" s="74"/>
      <c r="F46" s="74"/>
      <c r="G46" s="20"/>
      <c r="J46" s="187"/>
      <c r="K46" s="186"/>
      <c r="L46" s="187"/>
      <c r="M46" s="204"/>
      <c r="N46" s="187"/>
      <c r="O46" s="187"/>
      <c r="P46" s="187"/>
      <c r="Q46" s="21"/>
      <c r="R46" s="67" t="s">
        <v>1235</v>
      </c>
      <c r="S46" s="67"/>
      <c r="T46" s="67"/>
      <c r="U46" s="67"/>
      <c r="V46" s="67"/>
      <c r="W46" s="192"/>
      <c r="X46" s="67"/>
      <c r="Y46" s="67"/>
      <c r="Z46" s="54"/>
      <c r="AA46" s="53"/>
      <c r="AB46" s="53"/>
      <c r="AC46" s="59"/>
      <c r="AD46" s="72"/>
      <c r="AE46" s="67"/>
      <c r="AF46" s="67"/>
      <c r="AG46" s="67"/>
      <c r="AH46" s="67"/>
      <c r="AI46" s="67"/>
      <c r="AJ46" s="67"/>
      <c r="AK46" s="67"/>
      <c r="AL46" s="67"/>
      <c r="AM46" s="67"/>
      <c r="AN46" s="67"/>
      <c r="AO46" s="67"/>
      <c r="AP46" s="67"/>
      <c r="AQ46" s="67"/>
      <c r="AR46" s="67"/>
      <c r="AS46" s="65"/>
      <c r="AT46" s="157"/>
      <c r="AU46" s="35">
        <f>ROUND(ROUND(M45*W48,0)*$AB$12,0)</f>
        <v>613</v>
      </c>
      <c r="AV46" s="31"/>
    </row>
    <row r="47" spans="1:48" ht="14.25" customHeight="1" x14ac:dyDescent="0.15">
      <c r="A47" s="32">
        <v>22</v>
      </c>
      <c r="B47" s="32">
        <v>7632</v>
      </c>
      <c r="C47" s="34" t="s">
        <v>23142</v>
      </c>
      <c r="D47" s="73"/>
      <c r="E47" s="74"/>
      <c r="F47" s="74"/>
      <c r="G47" s="20"/>
      <c r="J47" s="187"/>
      <c r="K47" s="186"/>
      <c r="L47" s="187"/>
      <c r="M47" s="204"/>
      <c r="N47" s="187"/>
      <c r="O47" s="187"/>
      <c r="P47" s="187"/>
      <c r="Q47" s="21"/>
      <c r="R47" s="53" t="s">
        <v>1237</v>
      </c>
      <c r="S47" s="53"/>
      <c r="T47" s="53"/>
      <c r="U47" s="53"/>
      <c r="V47" s="53"/>
      <c r="W47" s="188"/>
      <c r="X47" s="53"/>
      <c r="Y47" s="53"/>
      <c r="Z47" s="54"/>
      <c r="AA47" s="53"/>
      <c r="AB47" s="53"/>
      <c r="AC47" s="59"/>
      <c r="AD47" s="1091" t="s">
        <v>1229</v>
      </c>
      <c r="AE47" s="1092"/>
      <c r="AF47" s="1092"/>
      <c r="AG47" s="1092"/>
      <c r="AH47" s="1092"/>
      <c r="AI47" s="1093"/>
      <c r="AJ47" s="72" t="s">
        <v>1230</v>
      </c>
      <c r="AK47" s="67"/>
      <c r="AL47" s="67"/>
      <c r="AM47" s="67"/>
      <c r="AN47" s="67"/>
      <c r="AO47" s="67"/>
      <c r="AP47" s="67"/>
      <c r="AQ47" s="67"/>
      <c r="AR47" s="67"/>
      <c r="AS47" s="65" t="s">
        <v>17</v>
      </c>
      <c r="AT47" s="296">
        <v>0.7</v>
      </c>
      <c r="AU47" s="35">
        <f>ROUND(ROUND(ROUND(M45*W48,0)*$AB$12,0)*AT47,0)</f>
        <v>429</v>
      </c>
      <c r="AV47" s="31"/>
    </row>
    <row r="48" spans="1:48" ht="14.25" x14ac:dyDescent="0.15">
      <c r="A48" s="32">
        <v>22</v>
      </c>
      <c r="B48" s="32" t="s">
        <v>3565</v>
      </c>
      <c r="C48" s="34" t="s">
        <v>23143</v>
      </c>
      <c r="D48" s="73"/>
      <c r="E48" s="74"/>
      <c r="F48" s="74"/>
      <c r="G48" s="20"/>
      <c r="J48" s="187"/>
      <c r="K48" s="186"/>
      <c r="L48" s="187"/>
      <c r="M48" s="204"/>
      <c r="N48" s="187"/>
      <c r="O48" s="187"/>
      <c r="P48" s="187"/>
      <c r="Q48" s="21"/>
      <c r="R48" s="71"/>
      <c r="S48" s="71"/>
      <c r="T48" s="71"/>
      <c r="U48" s="71"/>
      <c r="V48" s="26" t="s">
        <v>17</v>
      </c>
      <c r="W48" s="195">
        <v>0.96499999999999997</v>
      </c>
      <c r="X48" s="71"/>
      <c r="Y48" s="71"/>
      <c r="Z48" s="54"/>
      <c r="AA48" s="53"/>
      <c r="AB48" s="53"/>
      <c r="AC48" s="59"/>
      <c r="AD48" s="1094"/>
      <c r="AE48" s="1095"/>
      <c r="AF48" s="1095"/>
      <c r="AG48" s="1095"/>
      <c r="AH48" s="1095"/>
      <c r="AI48" s="1096"/>
      <c r="AJ48" s="223" t="s">
        <v>1233</v>
      </c>
      <c r="AK48" s="107"/>
      <c r="AL48" s="107"/>
      <c r="AM48" s="107"/>
      <c r="AN48" s="107"/>
      <c r="AO48" s="107"/>
      <c r="AP48" s="107"/>
      <c r="AQ48" s="107"/>
      <c r="AR48" s="107"/>
      <c r="AS48" s="44" t="s">
        <v>1678</v>
      </c>
      <c r="AT48" s="296">
        <v>0.5</v>
      </c>
      <c r="AU48" s="35">
        <f>ROUND(ROUND(ROUND(M45*W48,0)*$AB$12,0)*AT48,0)</f>
        <v>307</v>
      </c>
      <c r="AV48" s="31"/>
    </row>
    <row r="49" spans="1:48" ht="14.25" customHeight="1" x14ac:dyDescent="0.15">
      <c r="A49" s="32">
        <v>22</v>
      </c>
      <c r="B49" s="32">
        <v>7641</v>
      </c>
      <c r="C49" s="34" t="s">
        <v>23144</v>
      </c>
      <c r="D49" s="73"/>
      <c r="E49" s="74"/>
      <c r="F49" s="74"/>
      <c r="G49" s="1085" t="s">
        <v>1573</v>
      </c>
      <c r="H49" s="1086"/>
      <c r="I49" s="1086"/>
      <c r="J49" s="1087"/>
      <c r="K49" s="196" t="s">
        <v>1242</v>
      </c>
      <c r="L49" s="197"/>
      <c r="M49" s="301"/>
      <c r="N49" s="197"/>
      <c r="O49" s="197"/>
      <c r="P49" s="197"/>
      <c r="Q49" s="198"/>
      <c r="R49" s="40"/>
      <c r="S49" s="65"/>
      <c r="T49" s="65"/>
      <c r="U49" s="65"/>
      <c r="V49" s="65"/>
      <c r="W49" s="102"/>
      <c r="X49" s="65"/>
      <c r="Y49" s="65"/>
      <c r="Z49" s="168"/>
      <c r="AA49" s="23"/>
      <c r="AB49" s="23"/>
      <c r="AC49" s="300"/>
      <c r="AD49" s="183"/>
      <c r="AE49" s="65"/>
      <c r="AF49" s="65"/>
      <c r="AG49" s="65"/>
      <c r="AH49" s="65"/>
      <c r="AI49" s="65"/>
      <c r="AJ49" s="65"/>
      <c r="AK49" s="65"/>
      <c r="AL49" s="65"/>
      <c r="AM49" s="65"/>
      <c r="AN49" s="65"/>
      <c r="AO49" s="65"/>
      <c r="AP49" s="65"/>
      <c r="AQ49" s="65"/>
      <c r="AR49" s="65"/>
      <c r="AS49" s="184"/>
      <c r="AT49" s="307"/>
      <c r="AU49" s="35">
        <f>ROUND(M51*$AB$12,0)</f>
        <v>449</v>
      </c>
      <c r="AV49" s="31"/>
    </row>
    <row r="50" spans="1:48" ht="14.25" customHeight="1" x14ac:dyDescent="0.15">
      <c r="A50" s="32">
        <v>22</v>
      </c>
      <c r="B50" s="32">
        <v>7642</v>
      </c>
      <c r="C50" s="34" t="s">
        <v>23145</v>
      </c>
      <c r="D50" s="73"/>
      <c r="E50" s="74"/>
      <c r="F50" s="74"/>
      <c r="G50" s="1088"/>
      <c r="H50" s="1089"/>
      <c r="I50" s="1089"/>
      <c r="J50" s="1090"/>
      <c r="K50" s="200" t="s">
        <v>3248</v>
      </c>
      <c r="L50" s="201"/>
      <c r="M50" s="302"/>
      <c r="N50" s="201"/>
      <c r="O50" s="201"/>
      <c r="P50" s="201"/>
      <c r="Q50" s="202"/>
      <c r="R50" s="4"/>
      <c r="S50" s="53"/>
      <c r="T50" s="53"/>
      <c r="U50" s="53"/>
      <c r="V50" s="53"/>
      <c r="W50" s="188"/>
      <c r="X50" s="53"/>
      <c r="Y50" s="53"/>
      <c r="Z50" s="54"/>
      <c r="AA50" s="53"/>
      <c r="AB50" s="53"/>
      <c r="AC50" s="59"/>
      <c r="AD50" s="1091" t="s">
        <v>1229</v>
      </c>
      <c r="AE50" s="1092"/>
      <c r="AF50" s="1092"/>
      <c r="AG50" s="1092"/>
      <c r="AH50" s="1092"/>
      <c r="AI50" s="1093"/>
      <c r="AJ50" s="72" t="s">
        <v>1230</v>
      </c>
      <c r="AK50" s="67"/>
      <c r="AL50" s="67"/>
      <c r="AM50" s="67"/>
      <c r="AN50" s="67"/>
      <c r="AO50" s="67"/>
      <c r="AP50" s="67"/>
      <c r="AQ50" s="67"/>
      <c r="AR50" s="67"/>
      <c r="AS50" s="65" t="s">
        <v>17</v>
      </c>
      <c r="AT50" s="296">
        <v>0.7</v>
      </c>
      <c r="AU50" s="35">
        <f>ROUND(ROUND(M51*$AB$12,0)*AT50,0)</f>
        <v>314</v>
      </c>
      <c r="AV50" s="31"/>
    </row>
    <row r="51" spans="1:48" ht="14.25" x14ac:dyDescent="0.15">
      <c r="A51" s="32">
        <v>22</v>
      </c>
      <c r="B51" s="32" t="s">
        <v>3569</v>
      </c>
      <c r="C51" s="34" t="s">
        <v>23146</v>
      </c>
      <c r="D51" s="73"/>
      <c r="E51" s="74"/>
      <c r="F51" s="74"/>
      <c r="G51" s="1088"/>
      <c r="H51" s="1089"/>
      <c r="I51" s="1089"/>
      <c r="J51" s="1090"/>
      <c r="K51" s="20"/>
      <c r="M51" s="189">
        <f>'7経過的生活介護(基本４)'!L51</f>
        <v>642</v>
      </c>
      <c r="N51" s="4" t="s">
        <v>21</v>
      </c>
      <c r="Q51" s="21"/>
      <c r="R51" s="4"/>
      <c r="S51" s="53"/>
      <c r="T51" s="53"/>
      <c r="U51" s="53"/>
      <c r="V51" s="53"/>
      <c r="W51" s="188"/>
      <c r="X51" s="53"/>
      <c r="Y51" s="53"/>
      <c r="Z51" s="54"/>
      <c r="AA51" s="53"/>
      <c r="AB51" s="53"/>
      <c r="AC51" s="59"/>
      <c r="AD51" s="1094"/>
      <c r="AE51" s="1095"/>
      <c r="AF51" s="1095"/>
      <c r="AG51" s="1095"/>
      <c r="AH51" s="1095"/>
      <c r="AI51" s="1096"/>
      <c r="AJ51" s="223" t="s">
        <v>1233</v>
      </c>
      <c r="AK51" s="107"/>
      <c r="AL51" s="107"/>
      <c r="AM51" s="107"/>
      <c r="AN51" s="107"/>
      <c r="AO51" s="107"/>
      <c r="AP51" s="107"/>
      <c r="AQ51" s="107"/>
      <c r="AR51" s="107"/>
      <c r="AS51" s="44" t="s">
        <v>1678</v>
      </c>
      <c r="AT51" s="296">
        <v>0.5</v>
      </c>
      <c r="AU51" s="35">
        <f>ROUND(ROUND(M51*$AB$12,0)*AT51,0)</f>
        <v>225</v>
      </c>
      <c r="AV51" s="31"/>
    </row>
    <row r="52" spans="1:48" ht="14.25" x14ac:dyDescent="0.15">
      <c r="A52" s="32">
        <v>22</v>
      </c>
      <c r="B52" s="32">
        <v>7643</v>
      </c>
      <c r="C52" s="34" t="s">
        <v>23147</v>
      </c>
      <c r="D52" s="73"/>
      <c r="E52" s="74"/>
      <c r="F52" s="74"/>
      <c r="G52" s="73"/>
      <c r="H52" s="74"/>
      <c r="I52" s="74"/>
      <c r="J52" s="75"/>
      <c r="K52" s="20"/>
      <c r="M52" s="58"/>
      <c r="Q52" s="21"/>
      <c r="R52" s="67" t="s">
        <v>1235</v>
      </c>
      <c r="S52" s="67"/>
      <c r="T52" s="67"/>
      <c r="U52" s="67"/>
      <c r="V52" s="67"/>
      <c r="W52" s="192"/>
      <c r="X52" s="67"/>
      <c r="Y52" s="67"/>
      <c r="Z52" s="54"/>
      <c r="AA52" s="53"/>
      <c r="AB52" s="53"/>
      <c r="AC52" s="59"/>
      <c r="AD52" s="72"/>
      <c r="AE52" s="67"/>
      <c r="AF52" s="67"/>
      <c r="AG52" s="67"/>
      <c r="AH52" s="67"/>
      <c r="AI52" s="67"/>
      <c r="AJ52" s="67"/>
      <c r="AK52" s="67"/>
      <c r="AL52" s="67"/>
      <c r="AM52" s="67"/>
      <c r="AN52" s="67"/>
      <c r="AO52" s="67"/>
      <c r="AP52" s="67"/>
      <c r="AQ52" s="67"/>
      <c r="AR52" s="67"/>
      <c r="AS52" s="65"/>
      <c r="AT52" s="157"/>
      <c r="AU52" s="35">
        <f>ROUND(ROUND(M51*W54,0)*$AB$12,0)</f>
        <v>434</v>
      </c>
      <c r="AV52" s="31"/>
    </row>
    <row r="53" spans="1:48" ht="14.25" customHeight="1" x14ac:dyDescent="0.15">
      <c r="A53" s="32">
        <v>22</v>
      </c>
      <c r="B53" s="32">
        <v>7644</v>
      </c>
      <c r="C53" s="34" t="s">
        <v>23148</v>
      </c>
      <c r="D53" s="73"/>
      <c r="E53" s="74"/>
      <c r="F53" s="74"/>
      <c r="G53" s="20"/>
      <c r="K53" s="186"/>
      <c r="L53" s="187"/>
      <c r="M53" s="204"/>
      <c r="N53" s="187"/>
      <c r="O53" s="187"/>
      <c r="Q53" s="21"/>
      <c r="R53" s="53" t="s">
        <v>1237</v>
      </c>
      <c r="S53" s="53"/>
      <c r="T53" s="53"/>
      <c r="U53" s="53"/>
      <c r="V53" s="53"/>
      <c r="W53" s="188"/>
      <c r="X53" s="53"/>
      <c r="Y53" s="53"/>
      <c r="Z53" s="54"/>
      <c r="AA53" s="53"/>
      <c r="AB53" s="53"/>
      <c r="AC53" s="59"/>
      <c r="AD53" s="1091" t="s">
        <v>1229</v>
      </c>
      <c r="AE53" s="1092"/>
      <c r="AF53" s="1092"/>
      <c r="AG53" s="1092"/>
      <c r="AH53" s="1092"/>
      <c r="AI53" s="1093"/>
      <c r="AJ53" s="72" t="s">
        <v>1230</v>
      </c>
      <c r="AK53" s="67"/>
      <c r="AL53" s="67"/>
      <c r="AM53" s="67"/>
      <c r="AN53" s="67"/>
      <c r="AO53" s="67"/>
      <c r="AP53" s="67"/>
      <c r="AQ53" s="67"/>
      <c r="AR53" s="67"/>
      <c r="AS53" s="65" t="s">
        <v>17</v>
      </c>
      <c r="AT53" s="296">
        <v>0.7</v>
      </c>
      <c r="AU53" s="35">
        <f>ROUND(ROUND(ROUND(M51*W54,0)*$AB$12,0)*AT53,0)</f>
        <v>304</v>
      </c>
      <c r="AV53" s="31"/>
    </row>
    <row r="54" spans="1:48" ht="14.25" x14ac:dyDescent="0.15">
      <c r="A54" s="32">
        <v>22</v>
      </c>
      <c r="B54" s="32" t="s">
        <v>3573</v>
      </c>
      <c r="C54" s="34" t="s">
        <v>23149</v>
      </c>
      <c r="D54" s="73"/>
      <c r="E54" s="74"/>
      <c r="F54" s="74"/>
      <c r="G54" s="20"/>
      <c r="K54" s="186"/>
      <c r="L54" s="187"/>
      <c r="M54" s="204"/>
      <c r="N54" s="187"/>
      <c r="O54" s="187"/>
      <c r="Q54" s="21"/>
      <c r="R54" s="71"/>
      <c r="S54" s="71"/>
      <c r="T54" s="71"/>
      <c r="U54" s="71"/>
      <c r="V54" s="26" t="s">
        <v>17</v>
      </c>
      <c r="W54" s="195">
        <v>0.96499999999999997</v>
      </c>
      <c r="X54" s="71"/>
      <c r="Y54" s="71"/>
      <c r="Z54" s="54"/>
      <c r="AA54" s="53"/>
      <c r="AB54" s="53"/>
      <c r="AC54" s="59"/>
      <c r="AD54" s="1094"/>
      <c r="AE54" s="1095"/>
      <c r="AF54" s="1095"/>
      <c r="AG54" s="1095"/>
      <c r="AH54" s="1095"/>
      <c r="AI54" s="1096"/>
      <c r="AJ54" s="223" t="s">
        <v>1233</v>
      </c>
      <c r="AK54" s="107"/>
      <c r="AL54" s="107"/>
      <c r="AM54" s="107"/>
      <c r="AN54" s="107"/>
      <c r="AO54" s="107"/>
      <c r="AP54" s="107"/>
      <c r="AQ54" s="107"/>
      <c r="AR54" s="107"/>
      <c r="AS54" s="44" t="s">
        <v>1678</v>
      </c>
      <c r="AT54" s="296">
        <v>0.5</v>
      </c>
      <c r="AU54" s="35">
        <f>ROUND(ROUND(ROUND(M51*W54,0)*$AB$12,0)*AT54,0)</f>
        <v>217</v>
      </c>
      <c r="AV54" s="31"/>
    </row>
    <row r="55" spans="1:48" ht="14.25" customHeight="1" x14ac:dyDescent="0.15">
      <c r="A55" s="32">
        <v>22</v>
      </c>
      <c r="B55" s="32">
        <v>7645</v>
      </c>
      <c r="C55" s="34" t="s">
        <v>23150</v>
      </c>
      <c r="D55" s="73"/>
      <c r="E55" s="74"/>
      <c r="F55" s="74"/>
      <c r="G55" s="20"/>
      <c r="J55" s="187"/>
      <c r="K55" s="196" t="s">
        <v>1252</v>
      </c>
      <c r="L55" s="197"/>
      <c r="M55" s="301"/>
      <c r="N55" s="197"/>
      <c r="O55" s="197"/>
      <c r="P55" s="197"/>
      <c r="Q55" s="198"/>
      <c r="R55" s="40"/>
      <c r="S55" s="65"/>
      <c r="T55" s="65"/>
      <c r="U55" s="65"/>
      <c r="V55" s="65"/>
      <c r="W55" s="102"/>
      <c r="X55" s="65"/>
      <c r="Y55" s="65"/>
      <c r="Z55" s="168"/>
      <c r="AA55" s="23"/>
      <c r="AB55" s="23"/>
      <c r="AC55" s="300"/>
      <c r="AD55" s="183"/>
      <c r="AE55" s="65"/>
      <c r="AF55" s="65"/>
      <c r="AG55" s="65"/>
      <c r="AH55" s="65"/>
      <c r="AI55" s="65"/>
      <c r="AJ55" s="65"/>
      <c r="AK55" s="65"/>
      <c r="AL55" s="65"/>
      <c r="AM55" s="65"/>
      <c r="AN55" s="65"/>
      <c r="AO55" s="65"/>
      <c r="AP55" s="65"/>
      <c r="AQ55" s="65"/>
      <c r="AR55" s="65"/>
      <c r="AS55" s="184"/>
      <c r="AT55" s="307"/>
      <c r="AU55" s="35">
        <f>ROUND(M57*$AB$12,0)</f>
        <v>873</v>
      </c>
      <c r="AV55" s="31"/>
    </row>
    <row r="56" spans="1:48" ht="14.25" customHeight="1" x14ac:dyDescent="0.15">
      <c r="A56" s="32">
        <v>22</v>
      </c>
      <c r="B56" s="32">
        <v>7646</v>
      </c>
      <c r="C56" s="34" t="s">
        <v>23151</v>
      </c>
      <c r="D56" s="73"/>
      <c r="E56" s="74"/>
      <c r="F56" s="74"/>
      <c r="G56" s="20"/>
      <c r="J56" s="187"/>
      <c r="K56" s="200"/>
      <c r="L56" s="201"/>
      <c r="M56" s="302"/>
      <c r="N56" s="201"/>
      <c r="O56" s="201"/>
      <c r="P56" s="201"/>
      <c r="Q56" s="202"/>
      <c r="R56" s="4"/>
      <c r="S56" s="53"/>
      <c r="T56" s="53"/>
      <c r="U56" s="53"/>
      <c r="V56" s="53"/>
      <c r="W56" s="188"/>
      <c r="X56" s="53"/>
      <c r="Y56" s="53"/>
      <c r="Z56" s="54"/>
      <c r="AA56" s="53"/>
      <c r="AB56" s="53"/>
      <c r="AC56" s="59"/>
      <c r="AD56" s="1091" t="s">
        <v>1229</v>
      </c>
      <c r="AE56" s="1092"/>
      <c r="AF56" s="1092"/>
      <c r="AG56" s="1092"/>
      <c r="AH56" s="1092"/>
      <c r="AI56" s="1093"/>
      <c r="AJ56" s="72" t="s">
        <v>1230</v>
      </c>
      <c r="AK56" s="67"/>
      <c r="AL56" s="67"/>
      <c r="AM56" s="67"/>
      <c r="AN56" s="67"/>
      <c r="AO56" s="67"/>
      <c r="AP56" s="67"/>
      <c r="AQ56" s="67"/>
      <c r="AR56" s="67"/>
      <c r="AS56" s="65" t="s">
        <v>17</v>
      </c>
      <c r="AT56" s="296">
        <v>0.7</v>
      </c>
      <c r="AU56" s="35">
        <f>ROUND(ROUND(M57*$AB$12,0)*AT56,0)</f>
        <v>611</v>
      </c>
      <c r="AV56" s="31"/>
    </row>
    <row r="57" spans="1:48" ht="14.25" x14ac:dyDescent="0.15">
      <c r="A57" s="32">
        <v>22</v>
      </c>
      <c r="B57" s="32" t="s">
        <v>3577</v>
      </c>
      <c r="C57" s="34" t="s">
        <v>23152</v>
      </c>
      <c r="D57" s="73"/>
      <c r="E57" s="74"/>
      <c r="F57" s="74"/>
      <c r="G57" s="20"/>
      <c r="J57" s="187"/>
      <c r="K57" s="186"/>
      <c r="L57" s="187"/>
      <c r="M57" s="189">
        <f>'7経過的生活介護(基本４)'!L57</f>
        <v>1247</v>
      </c>
      <c r="N57" s="4" t="s">
        <v>21</v>
      </c>
      <c r="Q57" s="21"/>
      <c r="R57" s="4"/>
      <c r="S57" s="53"/>
      <c r="T57" s="53"/>
      <c r="U57" s="53"/>
      <c r="V57" s="53"/>
      <c r="W57" s="188"/>
      <c r="X57" s="53"/>
      <c r="Y57" s="53"/>
      <c r="Z57" s="54"/>
      <c r="AA57" s="53"/>
      <c r="AB57" s="53"/>
      <c r="AC57" s="59"/>
      <c r="AD57" s="1094"/>
      <c r="AE57" s="1095"/>
      <c r="AF57" s="1095"/>
      <c r="AG57" s="1095"/>
      <c r="AH57" s="1095"/>
      <c r="AI57" s="1096"/>
      <c r="AJ57" s="223" t="s">
        <v>1233</v>
      </c>
      <c r="AK57" s="107"/>
      <c r="AL57" s="107"/>
      <c r="AM57" s="107"/>
      <c r="AN57" s="107"/>
      <c r="AO57" s="107"/>
      <c r="AP57" s="107"/>
      <c r="AQ57" s="107"/>
      <c r="AR57" s="107"/>
      <c r="AS57" s="44" t="s">
        <v>1678</v>
      </c>
      <c r="AT57" s="296">
        <v>0.5</v>
      </c>
      <c r="AU57" s="35">
        <f>ROUND(ROUND(M57*$AB$12,0)*AT57,0)</f>
        <v>437</v>
      </c>
      <c r="AV57" s="31"/>
    </row>
    <row r="58" spans="1:48" ht="14.25" x14ac:dyDescent="0.15">
      <c r="A58" s="32">
        <v>22</v>
      </c>
      <c r="B58" s="32">
        <v>7647</v>
      </c>
      <c r="C58" s="34" t="s">
        <v>23153</v>
      </c>
      <c r="D58" s="73"/>
      <c r="E58" s="74"/>
      <c r="F58" s="74"/>
      <c r="G58" s="20"/>
      <c r="J58" s="187"/>
      <c r="K58" s="186"/>
      <c r="L58" s="187"/>
      <c r="M58" s="204"/>
      <c r="N58" s="187"/>
      <c r="O58" s="187"/>
      <c r="P58" s="187"/>
      <c r="Q58" s="21"/>
      <c r="R58" s="67" t="s">
        <v>1235</v>
      </c>
      <c r="S58" s="67"/>
      <c r="T58" s="67"/>
      <c r="U58" s="67"/>
      <c r="V58" s="67"/>
      <c r="W58" s="192"/>
      <c r="X58" s="67"/>
      <c r="Y58" s="67"/>
      <c r="Z58" s="54"/>
      <c r="AA58" s="53"/>
      <c r="AB58" s="53"/>
      <c r="AC58" s="59"/>
      <c r="AD58" s="72"/>
      <c r="AE58" s="67"/>
      <c r="AF58" s="67"/>
      <c r="AG58" s="67"/>
      <c r="AH58" s="67"/>
      <c r="AI58" s="67"/>
      <c r="AJ58" s="67"/>
      <c r="AK58" s="67"/>
      <c r="AL58" s="67"/>
      <c r="AM58" s="67"/>
      <c r="AN58" s="67"/>
      <c r="AO58" s="67"/>
      <c r="AP58" s="67"/>
      <c r="AQ58" s="67"/>
      <c r="AR58" s="67"/>
      <c r="AS58" s="65"/>
      <c r="AT58" s="157"/>
      <c r="AU58" s="35">
        <f>ROUND(ROUND(M57*W60,0)*$AB$12,0)</f>
        <v>842</v>
      </c>
      <c r="AV58" s="31"/>
    </row>
    <row r="59" spans="1:48" ht="14.25" customHeight="1" x14ac:dyDescent="0.15">
      <c r="A59" s="32">
        <v>22</v>
      </c>
      <c r="B59" s="32">
        <v>7648</v>
      </c>
      <c r="C59" s="34" t="s">
        <v>23154</v>
      </c>
      <c r="D59" s="73"/>
      <c r="E59" s="74"/>
      <c r="F59" s="74"/>
      <c r="G59" s="20"/>
      <c r="J59" s="187"/>
      <c r="K59" s="186"/>
      <c r="L59" s="187"/>
      <c r="M59" s="204"/>
      <c r="N59" s="187"/>
      <c r="O59" s="187"/>
      <c r="P59" s="187"/>
      <c r="Q59" s="21"/>
      <c r="R59" s="53" t="s">
        <v>1237</v>
      </c>
      <c r="S59" s="53"/>
      <c r="T59" s="53"/>
      <c r="U59" s="53"/>
      <c r="V59" s="53"/>
      <c r="W59" s="188"/>
      <c r="X59" s="53"/>
      <c r="Y59" s="53"/>
      <c r="Z59" s="54"/>
      <c r="AA59" s="53"/>
      <c r="AB59" s="53"/>
      <c r="AC59" s="59"/>
      <c r="AD59" s="1091" t="s">
        <v>1229</v>
      </c>
      <c r="AE59" s="1092"/>
      <c r="AF59" s="1092"/>
      <c r="AG59" s="1092"/>
      <c r="AH59" s="1092"/>
      <c r="AI59" s="1093"/>
      <c r="AJ59" s="72" t="s">
        <v>1230</v>
      </c>
      <c r="AK59" s="67"/>
      <c r="AL59" s="67"/>
      <c r="AM59" s="67"/>
      <c r="AN59" s="67"/>
      <c r="AO59" s="67"/>
      <c r="AP59" s="67"/>
      <c r="AQ59" s="67"/>
      <c r="AR59" s="67"/>
      <c r="AS59" s="65" t="s">
        <v>17</v>
      </c>
      <c r="AT59" s="296">
        <v>0.7</v>
      </c>
      <c r="AU59" s="35">
        <f>ROUND(ROUND(ROUND(M57*W60,0)*$AB$12,0)*AT59,0)</f>
        <v>589</v>
      </c>
      <c r="AV59" s="31"/>
    </row>
    <row r="60" spans="1:48" ht="14.25" x14ac:dyDescent="0.15">
      <c r="A60" s="32">
        <v>22</v>
      </c>
      <c r="B60" s="32" t="s">
        <v>3581</v>
      </c>
      <c r="C60" s="34" t="s">
        <v>23155</v>
      </c>
      <c r="D60" s="73"/>
      <c r="E60" s="74"/>
      <c r="F60" s="74"/>
      <c r="G60" s="20"/>
      <c r="J60" s="187"/>
      <c r="K60" s="186"/>
      <c r="L60" s="187"/>
      <c r="M60" s="204"/>
      <c r="N60" s="187"/>
      <c r="O60" s="187"/>
      <c r="P60" s="187"/>
      <c r="Q60" s="21"/>
      <c r="R60" s="71"/>
      <c r="S60" s="71"/>
      <c r="T60" s="71"/>
      <c r="U60" s="71"/>
      <c r="V60" s="26" t="s">
        <v>17</v>
      </c>
      <c r="W60" s="195">
        <v>0.96499999999999997</v>
      </c>
      <c r="X60" s="71"/>
      <c r="Y60" s="71"/>
      <c r="Z60" s="54"/>
      <c r="AA60" s="53"/>
      <c r="AB60" s="53"/>
      <c r="AC60" s="59"/>
      <c r="AD60" s="1094"/>
      <c r="AE60" s="1095"/>
      <c r="AF60" s="1095"/>
      <c r="AG60" s="1095"/>
      <c r="AH60" s="1095"/>
      <c r="AI60" s="1096"/>
      <c r="AJ60" s="223" t="s">
        <v>1233</v>
      </c>
      <c r="AK60" s="107"/>
      <c r="AL60" s="107"/>
      <c r="AM60" s="107"/>
      <c r="AN60" s="107"/>
      <c r="AO60" s="107"/>
      <c r="AP60" s="107"/>
      <c r="AQ60" s="107"/>
      <c r="AR60" s="107"/>
      <c r="AS60" s="44" t="s">
        <v>1678</v>
      </c>
      <c r="AT60" s="296">
        <v>0.5</v>
      </c>
      <c r="AU60" s="35">
        <f>ROUND(ROUND(ROUND(M57*W60,0)*$AB$12,0)*AT60,0)</f>
        <v>421</v>
      </c>
      <c r="AV60" s="31"/>
    </row>
    <row r="61" spans="1:48" ht="14.25" customHeight="1" x14ac:dyDescent="0.15">
      <c r="A61" s="32">
        <v>22</v>
      </c>
      <c r="B61" s="32">
        <v>7649</v>
      </c>
      <c r="C61" s="34" t="s">
        <v>23156</v>
      </c>
      <c r="D61" s="73"/>
      <c r="E61" s="74"/>
      <c r="F61" s="74"/>
      <c r="G61" s="20"/>
      <c r="J61" s="187"/>
      <c r="K61" s="196" t="s">
        <v>1261</v>
      </c>
      <c r="L61" s="197"/>
      <c r="M61" s="301"/>
      <c r="N61" s="197"/>
      <c r="O61" s="197"/>
      <c r="P61" s="197"/>
      <c r="Q61" s="198"/>
      <c r="R61" s="40"/>
      <c r="S61" s="65"/>
      <c r="T61" s="65"/>
      <c r="U61" s="65"/>
      <c r="V61" s="65"/>
      <c r="W61" s="102"/>
      <c r="X61" s="65"/>
      <c r="Y61" s="65"/>
      <c r="Z61" s="168"/>
      <c r="AA61" s="23"/>
      <c r="AB61" s="23"/>
      <c r="AC61" s="300"/>
      <c r="AD61" s="183"/>
      <c r="AE61" s="65"/>
      <c r="AF61" s="65"/>
      <c r="AG61" s="65"/>
      <c r="AH61" s="65"/>
      <c r="AI61" s="65"/>
      <c r="AJ61" s="65"/>
      <c r="AK61" s="65"/>
      <c r="AL61" s="65"/>
      <c r="AM61" s="65"/>
      <c r="AN61" s="65"/>
      <c r="AO61" s="65"/>
      <c r="AP61" s="65"/>
      <c r="AQ61" s="65"/>
      <c r="AR61" s="65"/>
      <c r="AS61" s="184"/>
      <c r="AT61" s="307"/>
      <c r="AU61" s="35">
        <f>ROUND(M63*$AB$12,0)</f>
        <v>579</v>
      </c>
      <c r="AV61" s="31"/>
    </row>
    <row r="62" spans="1:48" ht="14.25" customHeight="1" x14ac:dyDescent="0.15">
      <c r="A62" s="32">
        <v>22</v>
      </c>
      <c r="B62" s="32">
        <v>7650</v>
      </c>
      <c r="C62" s="34" t="s">
        <v>23157</v>
      </c>
      <c r="D62" s="73"/>
      <c r="E62" s="74"/>
      <c r="F62" s="74"/>
      <c r="G62" s="20"/>
      <c r="J62" s="187"/>
      <c r="K62" s="200"/>
      <c r="L62" s="201"/>
      <c r="M62" s="302"/>
      <c r="N62" s="201"/>
      <c r="O62" s="201"/>
      <c r="P62" s="201"/>
      <c r="Q62" s="202"/>
      <c r="R62" s="4"/>
      <c r="S62" s="53"/>
      <c r="T62" s="53"/>
      <c r="U62" s="53"/>
      <c r="V62" s="53"/>
      <c r="W62" s="188"/>
      <c r="X62" s="53"/>
      <c r="Y62" s="53"/>
      <c r="Z62" s="54"/>
      <c r="AA62" s="53"/>
      <c r="AB62" s="53"/>
      <c r="AC62" s="59"/>
      <c r="AD62" s="1091" t="s">
        <v>1229</v>
      </c>
      <c r="AE62" s="1092"/>
      <c r="AF62" s="1092"/>
      <c r="AG62" s="1092"/>
      <c r="AH62" s="1092"/>
      <c r="AI62" s="1093"/>
      <c r="AJ62" s="72" t="s">
        <v>1230</v>
      </c>
      <c r="AK62" s="67"/>
      <c r="AL62" s="67"/>
      <c r="AM62" s="67"/>
      <c r="AN62" s="67"/>
      <c r="AO62" s="67"/>
      <c r="AP62" s="67"/>
      <c r="AQ62" s="67"/>
      <c r="AR62" s="67"/>
      <c r="AS62" s="65" t="s">
        <v>17</v>
      </c>
      <c r="AT62" s="296">
        <v>0.7</v>
      </c>
      <c r="AU62" s="35">
        <f>ROUND(ROUND(M63*$AB$12,0)*AT62,0)</f>
        <v>405</v>
      </c>
      <c r="AV62" s="31"/>
    </row>
    <row r="63" spans="1:48" ht="14.25" x14ac:dyDescent="0.15">
      <c r="A63" s="32">
        <v>22</v>
      </c>
      <c r="B63" s="32" t="s">
        <v>3585</v>
      </c>
      <c r="C63" s="34" t="s">
        <v>23158</v>
      </c>
      <c r="D63" s="73"/>
      <c r="E63" s="74"/>
      <c r="F63" s="74"/>
      <c r="G63" s="20"/>
      <c r="J63" s="187"/>
      <c r="K63" s="186"/>
      <c r="L63" s="187"/>
      <c r="M63" s="189">
        <f>'7経過的生活介護(基本４)'!L63</f>
        <v>827</v>
      </c>
      <c r="N63" s="4" t="s">
        <v>21</v>
      </c>
      <c r="Q63" s="21"/>
      <c r="R63" s="4"/>
      <c r="S63" s="53"/>
      <c r="T63" s="53"/>
      <c r="U63" s="53"/>
      <c r="V63" s="53"/>
      <c r="W63" s="188"/>
      <c r="X63" s="53"/>
      <c r="Y63" s="53"/>
      <c r="Z63" s="54"/>
      <c r="AA63" s="53"/>
      <c r="AB63" s="53"/>
      <c r="AC63" s="59"/>
      <c r="AD63" s="1094"/>
      <c r="AE63" s="1095"/>
      <c r="AF63" s="1095"/>
      <c r="AG63" s="1095"/>
      <c r="AH63" s="1095"/>
      <c r="AI63" s="1096"/>
      <c r="AJ63" s="223" t="s">
        <v>1233</v>
      </c>
      <c r="AK63" s="107"/>
      <c r="AL63" s="107"/>
      <c r="AM63" s="107"/>
      <c r="AN63" s="107"/>
      <c r="AO63" s="107"/>
      <c r="AP63" s="107"/>
      <c r="AQ63" s="107"/>
      <c r="AR63" s="107"/>
      <c r="AS63" s="44" t="s">
        <v>1678</v>
      </c>
      <c r="AT63" s="296">
        <v>0.5</v>
      </c>
      <c r="AU63" s="35">
        <f>ROUND(ROUND(M63*$AB$12,0)*AT63,0)</f>
        <v>290</v>
      </c>
      <c r="AV63" s="31"/>
    </row>
    <row r="64" spans="1:48" ht="14.25" x14ac:dyDescent="0.15">
      <c r="A64" s="32">
        <v>22</v>
      </c>
      <c r="B64" s="32">
        <v>7651</v>
      </c>
      <c r="C64" s="34" t="s">
        <v>23159</v>
      </c>
      <c r="D64" s="73"/>
      <c r="E64" s="74"/>
      <c r="F64" s="74"/>
      <c r="G64" s="20"/>
      <c r="J64" s="187"/>
      <c r="K64" s="186"/>
      <c r="L64" s="187"/>
      <c r="M64" s="204"/>
      <c r="N64" s="187"/>
      <c r="O64" s="187"/>
      <c r="P64" s="187"/>
      <c r="Q64" s="21"/>
      <c r="R64" s="67" t="s">
        <v>1235</v>
      </c>
      <c r="S64" s="67"/>
      <c r="T64" s="67"/>
      <c r="U64" s="67"/>
      <c r="V64" s="67"/>
      <c r="W64" s="192"/>
      <c r="X64" s="67"/>
      <c r="Y64" s="67"/>
      <c r="Z64" s="54"/>
      <c r="AA64" s="53"/>
      <c r="AB64" s="53"/>
      <c r="AC64" s="59"/>
      <c r="AD64" s="72"/>
      <c r="AE64" s="67"/>
      <c r="AF64" s="67"/>
      <c r="AG64" s="67"/>
      <c r="AH64" s="67"/>
      <c r="AI64" s="67"/>
      <c r="AJ64" s="67"/>
      <c r="AK64" s="67"/>
      <c r="AL64" s="67"/>
      <c r="AM64" s="67"/>
      <c r="AN64" s="67"/>
      <c r="AO64" s="67"/>
      <c r="AP64" s="67"/>
      <c r="AQ64" s="67"/>
      <c r="AR64" s="67"/>
      <c r="AS64" s="65"/>
      <c r="AT64" s="157"/>
      <c r="AU64" s="35">
        <f>ROUND(ROUND(M63*W66,0)*$AB$12,0)</f>
        <v>559</v>
      </c>
      <c r="AV64" s="31"/>
    </row>
    <row r="65" spans="1:48" ht="14.25" customHeight="1" x14ac:dyDescent="0.15">
      <c r="A65" s="32">
        <v>22</v>
      </c>
      <c r="B65" s="32">
        <v>7652</v>
      </c>
      <c r="C65" s="34" t="s">
        <v>23160</v>
      </c>
      <c r="D65" s="73"/>
      <c r="E65" s="74"/>
      <c r="F65" s="74"/>
      <c r="G65" s="20"/>
      <c r="J65" s="187"/>
      <c r="K65" s="186"/>
      <c r="L65" s="187"/>
      <c r="M65" s="204"/>
      <c r="N65" s="187"/>
      <c r="O65" s="187"/>
      <c r="P65" s="187"/>
      <c r="Q65" s="21"/>
      <c r="R65" s="53" t="s">
        <v>1237</v>
      </c>
      <c r="S65" s="53"/>
      <c r="T65" s="53"/>
      <c r="U65" s="53"/>
      <c r="V65" s="53"/>
      <c r="W65" s="188"/>
      <c r="X65" s="53"/>
      <c r="Y65" s="53"/>
      <c r="Z65" s="54"/>
      <c r="AA65" s="53"/>
      <c r="AB65" s="53"/>
      <c r="AC65" s="59"/>
      <c r="AD65" s="1091" t="s">
        <v>1229</v>
      </c>
      <c r="AE65" s="1092"/>
      <c r="AF65" s="1092"/>
      <c r="AG65" s="1092"/>
      <c r="AH65" s="1092"/>
      <c r="AI65" s="1093"/>
      <c r="AJ65" s="72" t="s">
        <v>1230</v>
      </c>
      <c r="AK65" s="67"/>
      <c r="AL65" s="67"/>
      <c r="AM65" s="67"/>
      <c r="AN65" s="67"/>
      <c r="AO65" s="67"/>
      <c r="AP65" s="67"/>
      <c r="AQ65" s="67"/>
      <c r="AR65" s="67"/>
      <c r="AS65" s="65" t="s">
        <v>17</v>
      </c>
      <c r="AT65" s="296">
        <v>0.7</v>
      </c>
      <c r="AU65" s="35">
        <f>ROUND(ROUND(ROUND(M63*W66,0)*$AB$12,0)*AT65,0)</f>
        <v>391</v>
      </c>
      <c r="AV65" s="31"/>
    </row>
    <row r="66" spans="1:48" ht="14.25" x14ac:dyDescent="0.15">
      <c r="A66" s="32">
        <v>22</v>
      </c>
      <c r="B66" s="32" t="s">
        <v>3589</v>
      </c>
      <c r="C66" s="34" t="s">
        <v>23161</v>
      </c>
      <c r="D66" s="111"/>
      <c r="E66" s="112"/>
      <c r="F66" s="112"/>
      <c r="G66" s="24"/>
      <c r="H66" s="25"/>
      <c r="I66" s="25"/>
      <c r="J66" s="211"/>
      <c r="K66" s="214"/>
      <c r="L66" s="211"/>
      <c r="M66" s="212"/>
      <c r="N66" s="211"/>
      <c r="O66" s="211"/>
      <c r="P66" s="211"/>
      <c r="Q66" s="38"/>
      <c r="R66" s="71"/>
      <c r="S66" s="71"/>
      <c r="T66" s="71"/>
      <c r="U66" s="71"/>
      <c r="V66" s="26" t="s">
        <v>17</v>
      </c>
      <c r="W66" s="195">
        <v>0.96499999999999997</v>
      </c>
      <c r="X66" s="71"/>
      <c r="Y66" s="71"/>
      <c r="Z66" s="94"/>
      <c r="AA66" s="71"/>
      <c r="AB66" s="71"/>
      <c r="AC66" s="207"/>
      <c r="AD66" s="1094"/>
      <c r="AE66" s="1095"/>
      <c r="AF66" s="1095"/>
      <c r="AG66" s="1095"/>
      <c r="AH66" s="1095"/>
      <c r="AI66" s="1096"/>
      <c r="AJ66" s="223" t="s">
        <v>1233</v>
      </c>
      <c r="AK66" s="107"/>
      <c r="AL66" s="107"/>
      <c r="AM66" s="107"/>
      <c r="AN66" s="107"/>
      <c r="AO66" s="107"/>
      <c r="AP66" s="107"/>
      <c r="AQ66" s="107"/>
      <c r="AR66" s="107"/>
      <c r="AS66" s="44" t="s">
        <v>1678</v>
      </c>
      <c r="AT66" s="296">
        <v>0.5</v>
      </c>
      <c r="AU66" s="35">
        <f>ROUND(ROUND(ROUND(M63*W66,0)*$AB$12,0)*AT66,0)</f>
        <v>280</v>
      </c>
      <c r="AV66" s="61"/>
    </row>
    <row r="67" spans="1:48" ht="14.25" customHeight="1" x14ac:dyDescent="0.15">
      <c r="A67" s="32">
        <v>22</v>
      </c>
      <c r="B67" s="32">
        <v>7661</v>
      </c>
      <c r="C67" s="34" t="s">
        <v>23162</v>
      </c>
      <c r="D67" s="76"/>
      <c r="E67" s="77"/>
      <c r="F67" s="77"/>
      <c r="G67" s="1085" t="s">
        <v>1598</v>
      </c>
      <c r="H67" s="1086"/>
      <c r="I67" s="1086"/>
      <c r="J67" s="1087"/>
      <c r="K67" s="196" t="s">
        <v>1242</v>
      </c>
      <c r="L67" s="197"/>
      <c r="M67" s="301"/>
      <c r="N67" s="197"/>
      <c r="O67" s="197"/>
      <c r="P67" s="197"/>
      <c r="Q67" s="198"/>
      <c r="R67" s="40"/>
      <c r="S67" s="65"/>
      <c r="T67" s="65"/>
      <c r="U67" s="65"/>
      <c r="V67" s="65"/>
      <c r="W67" s="102"/>
      <c r="X67" s="65"/>
      <c r="Y67" s="65"/>
      <c r="Z67" s="183"/>
      <c r="AA67" s="65"/>
      <c r="AB67" s="65"/>
      <c r="AC67" s="182"/>
      <c r="AD67" s="183"/>
      <c r="AE67" s="65"/>
      <c r="AF67" s="65"/>
      <c r="AG67" s="65"/>
      <c r="AH67" s="65"/>
      <c r="AI67" s="65"/>
      <c r="AJ67" s="65"/>
      <c r="AK67" s="65"/>
      <c r="AL67" s="65"/>
      <c r="AM67" s="65"/>
      <c r="AN67" s="65"/>
      <c r="AO67" s="65"/>
      <c r="AP67" s="65"/>
      <c r="AQ67" s="65"/>
      <c r="AR67" s="65"/>
      <c r="AS67" s="184"/>
      <c r="AT67" s="307"/>
      <c r="AU67" s="35">
        <f>ROUND(M69*$AB$12,0)</f>
        <v>419</v>
      </c>
      <c r="AV67" s="66"/>
    </row>
    <row r="68" spans="1:48" ht="14.25" customHeight="1" x14ac:dyDescent="0.15">
      <c r="A68" s="32">
        <v>22</v>
      </c>
      <c r="B68" s="32">
        <v>7662</v>
      </c>
      <c r="C68" s="34" t="s">
        <v>23163</v>
      </c>
      <c r="D68" s="73"/>
      <c r="E68" s="74"/>
      <c r="F68" s="74"/>
      <c r="G68" s="1088"/>
      <c r="H68" s="1089"/>
      <c r="I68" s="1089"/>
      <c r="J68" s="1090"/>
      <c r="K68" s="200" t="s">
        <v>3248</v>
      </c>
      <c r="L68" s="201"/>
      <c r="M68" s="302"/>
      <c r="N68" s="201"/>
      <c r="O68" s="201"/>
      <c r="P68" s="201"/>
      <c r="Q68" s="202"/>
      <c r="R68" s="4"/>
      <c r="S68" s="53"/>
      <c r="T68" s="53"/>
      <c r="U68" s="53"/>
      <c r="V68" s="53"/>
      <c r="W68" s="188"/>
      <c r="X68" s="53"/>
      <c r="Y68" s="53"/>
      <c r="Z68" s="54"/>
      <c r="AA68" s="53"/>
      <c r="AB68" s="53"/>
      <c r="AC68" s="59"/>
      <c r="AD68" s="1091" t="s">
        <v>1229</v>
      </c>
      <c r="AE68" s="1092"/>
      <c r="AF68" s="1092"/>
      <c r="AG68" s="1092"/>
      <c r="AH68" s="1092"/>
      <c r="AI68" s="1093"/>
      <c r="AJ68" s="72" t="s">
        <v>1230</v>
      </c>
      <c r="AK68" s="67"/>
      <c r="AL68" s="67"/>
      <c r="AM68" s="67"/>
      <c r="AN68" s="67"/>
      <c r="AO68" s="67"/>
      <c r="AP68" s="67"/>
      <c r="AQ68" s="67"/>
      <c r="AR68" s="67"/>
      <c r="AS68" s="65" t="s">
        <v>17</v>
      </c>
      <c r="AT68" s="296">
        <v>0.7</v>
      </c>
      <c r="AU68" s="35">
        <f>ROUND(ROUND(M69*$AB$12,0)*AT68,0)</f>
        <v>293</v>
      </c>
      <c r="AV68" s="31"/>
    </row>
    <row r="69" spans="1:48" ht="14.25" x14ac:dyDescent="0.15">
      <c r="A69" s="32">
        <v>22</v>
      </c>
      <c r="B69" s="32" t="s">
        <v>3593</v>
      </c>
      <c r="C69" s="34" t="s">
        <v>23164</v>
      </c>
      <c r="D69" s="73"/>
      <c r="E69" s="74"/>
      <c r="F69" s="74"/>
      <c r="G69" s="1088"/>
      <c r="H69" s="1089"/>
      <c r="I69" s="1089"/>
      <c r="J69" s="1090"/>
      <c r="K69" s="20"/>
      <c r="M69" s="189">
        <f>'7経過的生活介護(基本４)'!L69</f>
        <v>598</v>
      </c>
      <c r="N69" s="4" t="s">
        <v>21</v>
      </c>
      <c r="Q69" s="21"/>
      <c r="R69" s="4"/>
      <c r="S69" s="53"/>
      <c r="T69" s="53"/>
      <c r="U69" s="53"/>
      <c r="V69" s="53"/>
      <c r="W69" s="188"/>
      <c r="X69" s="53"/>
      <c r="Y69" s="53"/>
      <c r="Z69" s="54"/>
      <c r="AA69" s="53"/>
      <c r="AB69" s="53"/>
      <c r="AC69" s="59"/>
      <c r="AD69" s="1094"/>
      <c r="AE69" s="1095"/>
      <c r="AF69" s="1095"/>
      <c r="AG69" s="1095"/>
      <c r="AH69" s="1095"/>
      <c r="AI69" s="1096"/>
      <c r="AJ69" s="223" t="s">
        <v>1233</v>
      </c>
      <c r="AK69" s="107"/>
      <c r="AL69" s="107"/>
      <c r="AM69" s="107"/>
      <c r="AN69" s="107"/>
      <c r="AO69" s="107"/>
      <c r="AP69" s="107"/>
      <c r="AQ69" s="107"/>
      <c r="AR69" s="107"/>
      <c r="AS69" s="44" t="s">
        <v>1678</v>
      </c>
      <c r="AT69" s="296">
        <v>0.5</v>
      </c>
      <c r="AU69" s="35">
        <f>ROUND(ROUND(M69*$AB$12,0)*AT69,0)</f>
        <v>210</v>
      </c>
      <c r="AV69" s="31"/>
    </row>
    <row r="70" spans="1:48" ht="14.25" x14ac:dyDescent="0.15">
      <c r="A70" s="32">
        <v>22</v>
      </c>
      <c r="B70" s="32">
        <v>7663</v>
      </c>
      <c r="C70" s="34" t="s">
        <v>23165</v>
      </c>
      <c r="D70" s="73"/>
      <c r="E70" s="74"/>
      <c r="F70" s="74"/>
      <c r="G70" s="73"/>
      <c r="H70" s="74"/>
      <c r="I70" s="74"/>
      <c r="J70" s="75"/>
      <c r="K70" s="20"/>
      <c r="M70" s="58"/>
      <c r="Q70" s="208"/>
      <c r="R70" s="67" t="s">
        <v>1235</v>
      </c>
      <c r="S70" s="67"/>
      <c r="T70" s="67"/>
      <c r="U70" s="67"/>
      <c r="V70" s="67"/>
      <c r="W70" s="192"/>
      <c r="X70" s="67"/>
      <c r="Y70" s="67"/>
      <c r="Z70" s="54"/>
      <c r="AA70" s="53"/>
      <c r="AB70" s="53"/>
      <c r="AC70" s="59"/>
      <c r="AD70" s="72"/>
      <c r="AE70" s="67"/>
      <c r="AF70" s="67"/>
      <c r="AG70" s="67"/>
      <c r="AH70" s="67"/>
      <c r="AI70" s="67"/>
      <c r="AJ70" s="67"/>
      <c r="AK70" s="67"/>
      <c r="AL70" s="67"/>
      <c r="AM70" s="67"/>
      <c r="AN70" s="67"/>
      <c r="AO70" s="67"/>
      <c r="AP70" s="67"/>
      <c r="AQ70" s="67"/>
      <c r="AR70" s="67"/>
      <c r="AS70" s="65"/>
      <c r="AT70" s="157"/>
      <c r="AU70" s="35">
        <f>ROUND(ROUND(M69*W72,0)*$AB$12,0)</f>
        <v>404</v>
      </c>
      <c r="AV70" s="31"/>
    </row>
    <row r="71" spans="1:48" ht="14.25" customHeight="1" x14ac:dyDescent="0.15">
      <c r="A71" s="32">
        <v>22</v>
      </c>
      <c r="B71" s="32">
        <v>7664</v>
      </c>
      <c r="C71" s="34" t="s">
        <v>23166</v>
      </c>
      <c r="D71" s="73"/>
      <c r="E71" s="74"/>
      <c r="F71" s="74"/>
      <c r="G71" s="20"/>
      <c r="K71" s="186"/>
      <c r="L71" s="187"/>
      <c r="M71" s="204"/>
      <c r="N71" s="187"/>
      <c r="O71" s="187"/>
      <c r="Q71" s="21"/>
      <c r="R71" s="53" t="s">
        <v>1237</v>
      </c>
      <c r="S71" s="53"/>
      <c r="T71" s="53"/>
      <c r="U71" s="53"/>
      <c r="V71" s="53"/>
      <c r="W71" s="188"/>
      <c r="X71" s="53"/>
      <c r="Y71" s="53"/>
      <c r="Z71" s="54"/>
      <c r="AA71" s="53"/>
      <c r="AB71" s="53"/>
      <c r="AC71" s="59"/>
      <c r="AD71" s="1091" t="s">
        <v>1229</v>
      </c>
      <c r="AE71" s="1092"/>
      <c r="AF71" s="1092"/>
      <c r="AG71" s="1092"/>
      <c r="AH71" s="1092"/>
      <c r="AI71" s="1093"/>
      <c r="AJ71" s="72" t="s">
        <v>1230</v>
      </c>
      <c r="AK71" s="67"/>
      <c r="AL71" s="67"/>
      <c r="AM71" s="67"/>
      <c r="AN71" s="67"/>
      <c r="AO71" s="67"/>
      <c r="AP71" s="67"/>
      <c r="AQ71" s="67"/>
      <c r="AR71" s="67"/>
      <c r="AS71" s="65" t="s">
        <v>17</v>
      </c>
      <c r="AT71" s="296">
        <v>0.7</v>
      </c>
      <c r="AU71" s="35">
        <f>ROUND(ROUND(ROUND(M69*W72,0)*$AB$12,0)*AT71,0)</f>
        <v>283</v>
      </c>
      <c r="AV71" s="31"/>
    </row>
    <row r="72" spans="1:48" ht="14.25" x14ac:dyDescent="0.15">
      <c r="A72" s="32">
        <v>22</v>
      </c>
      <c r="B72" s="32" t="s">
        <v>3597</v>
      </c>
      <c r="C72" s="34" t="s">
        <v>23167</v>
      </c>
      <c r="D72" s="73"/>
      <c r="E72" s="74"/>
      <c r="F72" s="74"/>
      <c r="G72" s="20"/>
      <c r="K72" s="186"/>
      <c r="L72" s="187"/>
      <c r="M72" s="204"/>
      <c r="N72" s="187"/>
      <c r="O72" s="187"/>
      <c r="Q72" s="21"/>
      <c r="R72" s="71"/>
      <c r="S72" s="71"/>
      <c r="T72" s="71"/>
      <c r="U72" s="71"/>
      <c r="V72" s="26" t="s">
        <v>17</v>
      </c>
      <c r="W72" s="195">
        <v>0.96499999999999997</v>
      </c>
      <c r="X72" s="71"/>
      <c r="Y72" s="71"/>
      <c r="Z72" s="54"/>
      <c r="AA72" s="53"/>
      <c r="AB72" s="53"/>
      <c r="AC72" s="59"/>
      <c r="AD72" s="1094"/>
      <c r="AE72" s="1095"/>
      <c r="AF72" s="1095"/>
      <c r="AG72" s="1095"/>
      <c r="AH72" s="1095"/>
      <c r="AI72" s="1096"/>
      <c r="AJ72" s="223" t="s">
        <v>1233</v>
      </c>
      <c r="AK72" s="107"/>
      <c r="AL72" s="107"/>
      <c r="AM72" s="107"/>
      <c r="AN72" s="107"/>
      <c r="AO72" s="107"/>
      <c r="AP72" s="107"/>
      <c r="AQ72" s="107"/>
      <c r="AR72" s="107"/>
      <c r="AS72" s="44" t="s">
        <v>1678</v>
      </c>
      <c r="AT72" s="296">
        <v>0.5</v>
      </c>
      <c r="AU72" s="35">
        <f>ROUND(ROUND(ROUND(M69*W72,0)*$AB$12,0)*AT72,0)</f>
        <v>202</v>
      </c>
      <c r="AV72" s="31"/>
    </row>
    <row r="73" spans="1:48" ht="14.25" customHeight="1" x14ac:dyDescent="0.15">
      <c r="A73" s="32">
        <v>22</v>
      </c>
      <c r="B73" s="32">
        <v>7665</v>
      </c>
      <c r="C73" s="34" t="s">
        <v>23168</v>
      </c>
      <c r="D73" s="73"/>
      <c r="E73" s="74"/>
      <c r="F73" s="74"/>
      <c r="G73" s="20"/>
      <c r="J73" s="187"/>
      <c r="K73" s="196" t="s">
        <v>1252</v>
      </c>
      <c r="L73" s="197"/>
      <c r="M73" s="301"/>
      <c r="N73" s="197"/>
      <c r="O73" s="197"/>
      <c r="P73" s="197"/>
      <c r="Q73" s="198"/>
      <c r="R73" s="40"/>
      <c r="S73" s="65"/>
      <c r="T73" s="65"/>
      <c r="U73" s="65"/>
      <c r="V73" s="65"/>
      <c r="W73" s="102"/>
      <c r="X73" s="65"/>
      <c r="Y73" s="65"/>
      <c r="Z73" s="168"/>
      <c r="AA73" s="23"/>
      <c r="AB73" s="23"/>
      <c r="AC73" s="300"/>
      <c r="AD73" s="183"/>
      <c r="AE73" s="65"/>
      <c r="AF73" s="65"/>
      <c r="AG73" s="65"/>
      <c r="AH73" s="65"/>
      <c r="AI73" s="65"/>
      <c r="AJ73" s="65"/>
      <c r="AK73" s="65"/>
      <c r="AL73" s="65"/>
      <c r="AM73" s="65"/>
      <c r="AN73" s="65"/>
      <c r="AO73" s="65"/>
      <c r="AP73" s="65"/>
      <c r="AQ73" s="65"/>
      <c r="AR73" s="65"/>
      <c r="AS73" s="184"/>
      <c r="AT73" s="307"/>
      <c r="AU73" s="35">
        <f>ROUND(M75*$AB$12,0)</f>
        <v>737</v>
      </c>
      <c r="AV73" s="31"/>
    </row>
    <row r="74" spans="1:48" ht="14.25" customHeight="1" x14ac:dyDescent="0.15">
      <c r="A74" s="32">
        <v>22</v>
      </c>
      <c r="B74" s="32">
        <v>7666</v>
      </c>
      <c r="C74" s="34" t="s">
        <v>23169</v>
      </c>
      <c r="D74" s="73"/>
      <c r="E74" s="74"/>
      <c r="F74" s="74"/>
      <c r="G74" s="20"/>
      <c r="J74" s="187"/>
      <c r="K74" s="200"/>
      <c r="L74" s="201"/>
      <c r="M74" s="302"/>
      <c r="N74" s="201"/>
      <c r="O74" s="201"/>
      <c r="P74" s="201"/>
      <c r="Q74" s="202"/>
      <c r="R74" s="4"/>
      <c r="S74" s="53"/>
      <c r="T74" s="53"/>
      <c r="U74" s="53"/>
      <c r="V74" s="53"/>
      <c r="W74" s="188"/>
      <c r="X74" s="53"/>
      <c r="Y74" s="53"/>
      <c r="Z74" s="54"/>
      <c r="AA74" s="53"/>
      <c r="AB74" s="53"/>
      <c r="AC74" s="59"/>
      <c r="AD74" s="1091" t="s">
        <v>1229</v>
      </c>
      <c r="AE74" s="1092"/>
      <c r="AF74" s="1092"/>
      <c r="AG74" s="1092"/>
      <c r="AH74" s="1092"/>
      <c r="AI74" s="1093"/>
      <c r="AJ74" s="72" t="s">
        <v>1230</v>
      </c>
      <c r="AK74" s="67"/>
      <c r="AL74" s="67"/>
      <c r="AM74" s="67"/>
      <c r="AN74" s="67"/>
      <c r="AO74" s="67"/>
      <c r="AP74" s="67"/>
      <c r="AQ74" s="67"/>
      <c r="AR74" s="67"/>
      <c r="AS74" s="65" t="s">
        <v>17</v>
      </c>
      <c r="AT74" s="296">
        <v>0.7</v>
      </c>
      <c r="AU74" s="35">
        <f>ROUND(ROUND(M75*$AB$12,0)*AT74,0)</f>
        <v>516</v>
      </c>
      <c r="AV74" s="31"/>
    </row>
    <row r="75" spans="1:48" ht="14.25" x14ac:dyDescent="0.15">
      <c r="A75" s="32">
        <v>22</v>
      </c>
      <c r="B75" s="32" t="s">
        <v>3601</v>
      </c>
      <c r="C75" s="34" t="s">
        <v>23170</v>
      </c>
      <c r="D75" s="73"/>
      <c r="E75" s="74"/>
      <c r="F75" s="74"/>
      <c r="G75" s="20"/>
      <c r="J75" s="187"/>
      <c r="K75" s="186"/>
      <c r="L75" s="187"/>
      <c r="M75" s="189">
        <f>'7経過的生活介護(基本４)'!L75</f>
        <v>1053</v>
      </c>
      <c r="N75" s="4" t="s">
        <v>21</v>
      </c>
      <c r="Q75" s="21"/>
      <c r="R75" s="4"/>
      <c r="S75" s="53"/>
      <c r="T75" s="53"/>
      <c r="U75" s="53"/>
      <c r="V75" s="53"/>
      <c r="W75" s="188"/>
      <c r="X75" s="53"/>
      <c r="Y75" s="53"/>
      <c r="Z75" s="54"/>
      <c r="AA75" s="53"/>
      <c r="AB75" s="53"/>
      <c r="AC75" s="59"/>
      <c r="AD75" s="1094"/>
      <c r="AE75" s="1095"/>
      <c r="AF75" s="1095"/>
      <c r="AG75" s="1095"/>
      <c r="AH75" s="1095"/>
      <c r="AI75" s="1096"/>
      <c r="AJ75" s="223" t="s">
        <v>1233</v>
      </c>
      <c r="AK75" s="107"/>
      <c r="AL75" s="107"/>
      <c r="AM75" s="107"/>
      <c r="AN75" s="107"/>
      <c r="AO75" s="107"/>
      <c r="AP75" s="107"/>
      <c r="AQ75" s="107"/>
      <c r="AR75" s="107"/>
      <c r="AS75" s="44" t="s">
        <v>1678</v>
      </c>
      <c r="AT75" s="296">
        <v>0.5</v>
      </c>
      <c r="AU75" s="35">
        <f>ROUND(ROUND(M75*$AB$12,0)*AT75,0)</f>
        <v>369</v>
      </c>
      <c r="AV75" s="31"/>
    </row>
    <row r="76" spans="1:48" ht="14.25" x14ac:dyDescent="0.15">
      <c r="A76" s="32">
        <v>22</v>
      </c>
      <c r="B76" s="32">
        <v>7667</v>
      </c>
      <c r="C76" s="34" t="s">
        <v>23171</v>
      </c>
      <c r="D76" s="73"/>
      <c r="E76" s="74"/>
      <c r="F76" s="74"/>
      <c r="G76" s="20"/>
      <c r="J76" s="187"/>
      <c r="K76" s="186"/>
      <c r="L76" s="187"/>
      <c r="M76" s="204"/>
      <c r="N76" s="187"/>
      <c r="O76" s="187"/>
      <c r="P76" s="187"/>
      <c r="Q76" s="21"/>
      <c r="R76" s="67" t="s">
        <v>1235</v>
      </c>
      <c r="S76" s="67"/>
      <c r="T76" s="67"/>
      <c r="U76" s="67"/>
      <c r="V76" s="67"/>
      <c r="W76" s="192"/>
      <c r="X76" s="67"/>
      <c r="Y76" s="67"/>
      <c r="Z76" s="54"/>
      <c r="AA76" s="53"/>
      <c r="AB76" s="53"/>
      <c r="AC76" s="59"/>
      <c r="AD76" s="72"/>
      <c r="AE76" s="67"/>
      <c r="AF76" s="67"/>
      <c r="AG76" s="67"/>
      <c r="AH76" s="67"/>
      <c r="AI76" s="67"/>
      <c r="AJ76" s="67"/>
      <c r="AK76" s="67"/>
      <c r="AL76" s="67"/>
      <c r="AM76" s="67"/>
      <c r="AN76" s="67"/>
      <c r="AO76" s="67"/>
      <c r="AP76" s="67"/>
      <c r="AQ76" s="67"/>
      <c r="AR76" s="67"/>
      <c r="AS76" s="65"/>
      <c r="AT76" s="157"/>
      <c r="AU76" s="35">
        <f>ROUND(ROUND(M75*W78,0)*$AB$12,0)</f>
        <v>711</v>
      </c>
      <c r="AV76" s="31"/>
    </row>
    <row r="77" spans="1:48" ht="14.25" customHeight="1" x14ac:dyDescent="0.15">
      <c r="A77" s="32">
        <v>22</v>
      </c>
      <c r="B77" s="32">
        <v>7668</v>
      </c>
      <c r="C77" s="34" t="s">
        <v>23172</v>
      </c>
      <c r="D77" s="73"/>
      <c r="E77" s="74"/>
      <c r="F77" s="74"/>
      <c r="G77" s="20"/>
      <c r="J77" s="187"/>
      <c r="K77" s="186"/>
      <c r="L77" s="187"/>
      <c r="M77" s="204"/>
      <c r="N77" s="187"/>
      <c r="O77" s="187"/>
      <c r="P77" s="187"/>
      <c r="Q77" s="21"/>
      <c r="R77" s="53" t="s">
        <v>1237</v>
      </c>
      <c r="S77" s="53"/>
      <c r="T77" s="53"/>
      <c r="U77" s="53"/>
      <c r="V77" s="53"/>
      <c r="W77" s="188"/>
      <c r="X77" s="53"/>
      <c r="Y77" s="53"/>
      <c r="Z77" s="54"/>
      <c r="AA77" s="53"/>
      <c r="AB77" s="53"/>
      <c r="AC77" s="59"/>
      <c r="AD77" s="1091" t="s">
        <v>1229</v>
      </c>
      <c r="AE77" s="1092"/>
      <c r="AF77" s="1092"/>
      <c r="AG77" s="1092"/>
      <c r="AH77" s="1092"/>
      <c r="AI77" s="1093"/>
      <c r="AJ77" s="72" t="s">
        <v>1230</v>
      </c>
      <c r="AK77" s="67"/>
      <c r="AL77" s="67"/>
      <c r="AM77" s="67"/>
      <c r="AN77" s="67"/>
      <c r="AO77" s="67"/>
      <c r="AP77" s="67"/>
      <c r="AQ77" s="67"/>
      <c r="AR77" s="67"/>
      <c r="AS77" s="65" t="s">
        <v>17</v>
      </c>
      <c r="AT77" s="296">
        <v>0.7</v>
      </c>
      <c r="AU77" s="35">
        <f>ROUND(ROUND(ROUND(M75*W78,0)*$AB$12,0)*AT77,0)</f>
        <v>498</v>
      </c>
      <c r="AV77" s="31"/>
    </row>
    <row r="78" spans="1:48" ht="14.25" x14ac:dyDescent="0.15">
      <c r="A78" s="32">
        <v>22</v>
      </c>
      <c r="B78" s="32" t="s">
        <v>3605</v>
      </c>
      <c r="C78" s="34" t="s">
        <v>23173</v>
      </c>
      <c r="D78" s="73"/>
      <c r="E78" s="74"/>
      <c r="F78" s="74"/>
      <c r="G78" s="20"/>
      <c r="J78" s="187"/>
      <c r="K78" s="186"/>
      <c r="L78" s="187"/>
      <c r="M78" s="204"/>
      <c r="N78" s="187"/>
      <c r="O78" s="187"/>
      <c r="P78" s="187"/>
      <c r="Q78" s="21"/>
      <c r="R78" s="71"/>
      <c r="S78" s="71"/>
      <c r="T78" s="71"/>
      <c r="U78" s="71"/>
      <c r="V78" s="26" t="s">
        <v>17</v>
      </c>
      <c r="W78" s="195">
        <v>0.96499999999999997</v>
      </c>
      <c r="X78" s="71"/>
      <c r="Y78" s="71"/>
      <c r="Z78" s="54"/>
      <c r="AA78" s="53"/>
      <c r="AB78" s="53"/>
      <c r="AC78" s="59"/>
      <c r="AD78" s="1094"/>
      <c r="AE78" s="1095"/>
      <c r="AF78" s="1095"/>
      <c r="AG78" s="1095"/>
      <c r="AH78" s="1095"/>
      <c r="AI78" s="1096"/>
      <c r="AJ78" s="223" t="s">
        <v>1233</v>
      </c>
      <c r="AK78" s="107"/>
      <c r="AL78" s="107"/>
      <c r="AM78" s="107"/>
      <c r="AN78" s="107"/>
      <c r="AO78" s="107"/>
      <c r="AP78" s="107"/>
      <c r="AQ78" s="107"/>
      <c r="AR78" s="107"/>
      <c r="AS78" s="44" t="s">
        <v>1678</v>
      </c>
      <c r="AT78" s="296">
        <v>0.5</v>
      </c>
      <c r="AU78" s="35">
        <f>ROUND(ROUND(ROUND(M75*W78,0)*$AB$12,0)*AT78,0)</f>
        <v>356</v>
      </c>
      <c r="AV78" s="31"/>
    </row>
    <row r="79" spans="1:48" ht="14.25" customHeight="1" x14ac:dyDescent="0.15">
      <c r="A79" s="32">
        <v>22</v>
      </c>
      <c r="B79" s="32">
        <v>7669</v>
      </c>
      <c r="C79" s="34" t="s">
        <v>23174</v>
      </c>
      <c r="D79" s="73"/>
      <c r="E79" s="74"/>
      <c r="F79" s="74"/>
      <c r="G79" s="20"/>
      <c r="J79" s="187"/>
      <c r="K79" s="196" t="s">
        <v>1261</v>
      </c>
      <c r="L79" s="197"/>
      <c r="M79" s="301"/>
      <c r="N79" s="197"/>
      <c r="O79" s="197"/>
      <c r="P79" s="197"/>
      <c r="Q79" s="198"/>
      <c r="R79" s="40"/>
      <c r="S79" s="65"/>
      <c r="T79" s="65"/>
      <c r="U79" s="65"/>
      <c r="V79" s="65"/>
      <c r="W79" s="102"/>
      <c r="X79" s="65"/>
      <c r="Y79" s="65"/>
      <c r="Z79" s="168"/>
      <c r="AA79" s="23"/>
      <c r="AB79" s="23"/>
      <c r="AC79" s="300"/>
      <c r="AD79" s="183"/>
      <c r="AE79" s="65"/>
      <c r="AF79" s="65"/>
      <c r="AG79" s="65"/>
      <c r="AH79" s="65"/>
      <c r="AI79" s="65"/>
      <c r="AJ79" s="65"/>
      <c r="AK79" s="65"/>
      <c r="AL79" s="65"/>
      <c r="AM79" s="65"/>
      <c r="AN79" s="65"/>
      <c r="AO79" s="65"/>
      <c r="AP79" s="65"/>
      <c r="AQ79" s="65"/>
      <c r="AR79" s="65"/>
      <c r="AS79" s="184"/>
      <c r="AT79" s="307"/>
      <c r="AU79" s="35">
        <f>ROUND(M81*$AB$12,0)</f>
        <v>579</v>
      </c>
      <c r="AV79" s="31"/>
    </row>
    <row r="80" spans="1:48" ht="14.25" customHeight="1" x14ac:dyDescent="0.15">
      <c r="A80" s="32">
        <v>22</v>
      </c>
      <c r="B80" s="32">
        <v>7670</v>
      </c>
      <c r="C80" s="34" t="s">
        <v>23175</v>
      </c>
      <c r="D80" s="73"/>
      <c r="E80" s="74"/>
      <c r="F80" s="74"/>
      <c r="G80" s="20"/>
      <c r="J80" s="187"/>
      <c r="K80" s="200"/>
      <c r="L80" s="201"/>
      <c r="M80" s="302"/>
      <c r="N80" s="201"/>
      <c r="O80" s="201"/>
      <c r="P80" s="201"/>
      <c r="Q80" s="202"/>
      <c r="R80" s="4"/>
      <c r="S80" s="53"/>
      <c r="T80" s="53"/>
      <c r="U80" s="53"/>
      <c r="V80" s="53"/>
      <c r="W80" s="188"/>
      <c r="X80" s="53"/>
      <c r="Y80" s="53"/>
      <c r="Z80" s="54"/>
      <c r="AA80" s="53"/>
      <c r="AB80" s="53"/>
      <c r="AC80" s="59"/>
      <c r="AD80" s="1091" t="s">
        <v>1229</v>
      </c>
      <c r="AE80" s="1092"/>
      <c r="AF80" s="1092"/>
      <c r="AG80" s="1092"/>
      <c r="AH80" s="1092"/>
      <c r="AI80" s="1093"/>
      <c r="AJ80" s="72" t="s">
        <v>1230</v>
      </c>
      <c r="AK80" s="67"/>
      <c r="AL80" s="67"/>
      <c r="AM80" s="67"/>
      <c r="AN80" s="67"/>
      <c r="AO80" s="67"/>
      <c r="AP80" s="67"/>
      <c r="AQ80" s="67"/>
      <c r="AR80" s="67"/>
      <c r="AS80" s="65" t="s">
        <v>17</v>
      </c>
      <c r="AT80" s="296">
        <v>0.7</v>
      </c>
      <c r="AU80" s="35">
        <f>ROUND(ROUND(M81*$AB$12,0)*AT80,0)</f>
        <v>405</v>
      </c>
      <c r="AV80" s="31"/>
    </row>
    <row r="81" spans="1:48" ht="14.25" x14ac:dyDescent="0.15">
      <c r="A81" s="32">
        <v>22</v>
      </c>
      <c r="B81" s="32" t="s">
        <v>3609</v>
      </c>
      <c r="C81" s="34" t="s">
        <v>23176</v>
      </c>
      <c r="D81" s="73"/>
      <c r="E81" s="74"/>
      <c r="F81" s="74"/>
      <c r="G81" s="20"/>
      <c r="J81" s="187"/>
      <c r="K81" s="186"/>
      <c r="L81" s="187"/>
      <c r="M81" s="189">
        <f>'7経過的生活介護(基本４)'!L81</f>
        <v>827</v>
      </c>
      <c r="N81" s="4" t="s">
        <v>21</v>
      </c>
      <c r="Q81" s="21"/>
      <c r="R81" s="4"/>
      <c r="S81" s="53"/>
      <c r="T81" s="53"/>
      <c r="U81" s="53"/>
      <c r="V81" s="53"/>
      <c r="W81" s="188"/>
      <c r="X81" s="53"/>
      <c r="Y81" s="53"/>
      <c r="Z81" s="54"/>
      <c r="AA81" s="53"/>
      <c r="AB81" s="53"/>
      <c r="AC81" s="59"/>
      <c r="AD81" s="1094"/>
      <c r="AE81" s="1095"/>
      <c r="AF81" s="1095"/>
      <c r="AG81" s="1095"/>
      <c r="AH81" s="1095"/>
      <c r="AI81" s="1096"/>
      <c r="AJ81" s="223" t="s">
        <v>1233</v>
      </c>
      <c r="AK81" s="107"/>
      <c r="AL81" s="107"/>
      <c r="AM81" s="107"/>
      <c r="AN81" s="107"/>
      <c r="AO81" s="107"/>
      <c r="AP81" s="107"/>
      <c r="AQ81" s="107"/>
      <c r="AR81" s="107"/>
      <c r="AS81" s="44" t="s">
        <v>1678</v>
      </c>
      <c r="AT81" s="296">
        <v>0.5</v>
      </c>
      <c r="AU81" s="35">
        <f>ROUND(ROUND(M81*$AB$12,0)*AT81,0)</f>
        <v>290</v>
      </c>
      <c r="AV81" s="31"/>
    </row>
    <row r="82" spans="1:48" ht="14.25" x14ac:dyDescent="0.15">
      <c r="A82" s="32">
        <v>22</v>
      </c>
      <c r="B82" s="32">
        <v>7671</v>
      </c>
      <c r="C82" s="34" t="s">
        <v>23177</v>
      </c>
      <c r="D82" s="73"/>
      <c r="E82" s="74"/>
      <c r="F82" s="74"/>
      <c r="G82" s="20"/>
      <c r="J82" s="187"/>
      <c r="K82" s="186"/>
      <c r="L82" s="187"/>
      <c r="M82" s="204"/>
      <c r="N82" s="187"/>
      <c r="O82" s="187"/>
      <c r="P82" s="187"/>
      <c r="Q82" s="21"/>
      <c r="R82" s="67" t="s">
        <v>1235</v>
      </c>
      <c r="S82" s="67"/>
      <c r="T82" s="67"/>
      <c r="U82" s="67"/>
      <c r="V82" s="67"/>
      <c r="W82" s="192"/>
      <c r="X82" s="67"/>
      <c r="Y82" s="67"/>
      <c r="Z82" s="54"/>
      <c r="AA82" s="53"/>
      <c r="AB82" s="53"/>
      <c r="AC82" s="59"/>
      <c r="AD82" s="72"/>
      <c r="AE82" s="67"/>
      <c r="AF82" s="67"/>
      <c r="AG82" s="67"/>
      <c r="AH82" s="67"/>
      <c r="AI82" s="67"/>
      <c r="AJ82" s="67"/>
      <c r="AK82" s="67"/>
      <c r="AL82" s="67"/>
      <c r="AM82" s="67"/>
      <c r="AN82" s="67"/>
      <c r="AO82" s="67"/>
      <c r="AP82" s="67"/>
      <c r="AQ82" s="67"/>
      <c r="AR82" s="67"/>
      <c r="AS82" s="65"/>
      <c r="AT82" s="157"/>
      <c r="AU82" s="35">
        <f>ROUND(ROUND(M81*W84,0)*$AB$12,0)</f>
        <v>559</v>
      </c>
      <c r="AV82" s="31"/>
    </row>
    <row r="83" spans="1:48" ht="14.25" customHeight="1" x14ac:dyDescent="0.15">
      <c r="A83" s="32">
        <v>22</v>
      </c>
      <c r="B83" s="32">
        <v>7672</v>
      </c>
      <c r="C83" s="34" t="s">
        <v>23178</v>
      </c>
      <c r="D83" s="73"/>
      <c r="E83" s="74"/>
      <c r="F83" s="74"/>
      <c r="G83" s="20"/>
      <c r="J83" s="187"/>
      <c r="K83" s="186"/>
      <c r="L83" s="187"/>
      <c r="M83" s="204"/>
      <c r="N83" s="187"/>
      <c r="O83" s="187"/>
      <c r="P83" s="187"/>
      <c r="Q83" s="21"/>
      <c r="R83" s="53" t="s">
        <v>1237</v>
      </c>
      <c r="S83" s="53"/>
      <c r="T83" s="53"/>
      <c r="U83" s="53"/>
      <c r="V83" s="53"/>
      <c r="W83" s="188"/>
      <c r="X83" s="53"/>
      <c r="Y83" s="53"/>
      <c r="Z83" s="54"/>
      <c r="AA83" s="53"/>
      <c r="AB83" s="53"/>
      <c r="AC83" s="59"/>
      <c r="AD83" s="1091" t="s">
        <v>1229</v>
      </c>
      <c r="AE83" s="1092"/>
      <c r="AF83" s="1092"/>
      <c r="AG83" s="1092"/>
      <c r="AH83" s="1092"/>
      <c r="AI83" s="1093"/>
      <c r="AJ83" s="72" t="s">
        <v>1230</v>
      </c>
      <c r="AK83" s="67"/>
      <c r="AL83" s="67"/>
      <c r="AM83" s="67"/>
      <c r="AN83" s="67"/>
      <c r="AO83" s="67"/>
      <c r="AP83" s="67"/>
      <c r="AQ83" s="67"/>
      <c r="AR83" s="67"/>
      <c r="AS83" s="65" t="s">
        <v>17</v>
      </c>
      <c r="AT83" s="296">
        <v>0.7</v>
      </c>
      <c r="AU83" s="35">
        <f>ROUND(ROUND(ROUND(M81*W84,0)*$AB$12,0)*AT83,0)</f>
        <v>391</v>
      </c>
      <c r="AV83" s="31"/>
    </row>
    <row r="84" spans="1:48" ht="14.25" x14ac:dyDescent="0.15">
      <c r="A84" s="32">
        <v>22</v>
      </c>
      <c r="B84" s="32" t="s">
        <v>3613</v>
      </c>
      <c r="C84" s="34" t="s">
        <v>23179</v>
      </c>
      <c r="D84" s="73"/>
      <c r="E84" s="74"/>
      <c r="F84" s="74"/>
      <c r="G84" s="20"/>
      <c r="J84" s="187"/>
      <c r="K84" s="186"/>
      <c r="L84" s="187"/>
      <c r="M84" s="204"/>
      <c r="N84" s="187"/>
      <c r="O84" s="187"/>
      <c r="P84" s="187"/>
      <c r="Q84" s="21"/>
      <c r="R84" s="71"/>
      <c r="S84" s="71"/>
      <c r="T84" s="71"/>
      <c r="U84" s="71"/>
      <c r="V84" s="26" t="s">
        <v>17</v>
      </c>
      <c r="W84" s="195">
        <v>0.96499999999999997</v>
      </c>
      <c r="X84" s="71"/>
      <c r="Y84" s="71"/>
      <c r="Z84" s="54"/>
      <c r="AA84" s="53"/>
      <c r="AB84" s="53"/>
      <c r="AC84" s="59"/>
      <c r="AD84" s="1094"/>
      <c r="AE84" s="1095"/>
      <c r="AF84" s="1095"/>
      <c r="AG84" s="1095"/>
      <c r="AH84" s="1095"/>
      <c r="AI84" s="1096"/>
      <c r="AJ84" s="223" t="s">
        <v>1233</v>
      </c>
      <c r="AK84" s="107"/>
      <c r="AL84" s="107"/>
      <c r="AM84" s="107"/>
      <c r="AN84" s="107"/>
      <c r="AO84" s="107"/>
      <c r="AP84" s="107"/>
      <c r="AQ84" s="107"/>
      <c r="AR84" s="107"/>
      <c r="AS84" s="44" t="s">
        <v>1678</v>
      </c>
      <c r="AT84" s="296">
        <v>0.5</v>
      </c>
      <c r="AU84" s="35">
        <f>ROUND(ROUND(ROUND(M81*W84,0)*$AB$12,0)*AT84,0)</f>
        <v>280</v>
      </c>
      <c r="AV84" s="31"/>
    </row>
    <row r="85" spans="1:48" ht="14.25" customHeight="1" x14ac:dyDescent="0.15">
      <c r="A85" s="32">
        <v>22</v>
      </c>
      <c r="B85" s="32">
        <v>7681</v>
      </c>
      <c r="C85" s="34" t="s">
        <v>23180</v>
      </c>
      <c r="D85" s="73"/>
      <c r="E85" s="74"/>
      <c r="F85" s="74"/>
      <c r="G85" s="1085" t="s">
        <v>1623</v>
      </c>
      <c r="H85" s="1086"/>
      <c r="I85" s="1086"/>
      <c r="J85" s="1087"/>
      <c r="K85" s="196" t="s">
        <v>1242</v>
      </c>
      <c r="L85" s="197"/>
      <c r="M85" s="301"/>
      <c r="N85" s="197"/>
      <c r="O85" s="197"/>
      <c r="P85" s="197"/>
      <c r="Q85" s="198"/>
      <c r="R85" s="40"/>
      <c r="S85" s="65"/>
      <c r="T85" s="65"/>
      <c r="U85" s="65"/>
      <c r="V85" s="65"/>
      <c r="W85" s="102"/>
      <c r="X85" s="65"/>
      <c r="Y85" s="65"/>
      <c r="Z85" s="168"/>
      <c r="AA85" s="23"/>
      <c r="AB85" s="23"/>
      <c r="AC85" s="300"/>
      <c r="AD85" s="183"/>
      <c r="AE85" s="65"/>
      <c r="AF85" s="65"/>
      <c r="AG85" s="65"/>
      <c r="AH85" s="65"/>
      <c r="AI85" s="65"/>
      <c r="AJ85" s="65"/>
      <c r="AK85" s="65"/>
      <c r="AL85" s="65"/>
      <c r="AM85" s="65"/>
      <c r="AN85" s="65"/>
      <c r="AO85" s="65"/>
      <c r="AP85" s="65"/>
      <c r="AQ85" s="65"/>
      <c r="AR85" s="65"/>
      <c r="AS85" s="184"/>
      <c r="AT85" s="307"/>
      <c r="AU85" s="35">
        <f>ROUND(M87*$AB$12,0)</f>
        <v>370</v>
      </c>
      <c r="AV85" s="31"/>
    </row>
    <row r="86" spans="1:48" ht="14.25" customHeight="1" x14ac:dyDescent="0.15">
      <c r="A86" s="32">
        <v>22</v>
      </c>
      <c r="B86" s="32">
        <v>7682</v>
      </c>
      <c r="C86" s="34" t="s">
        <v>23181</v>
      </c>
      <c r="D86" s="73"/>
      <c r="E86" s="74"/>
      <c r="F86" s="74"/>
      <c r="G86" s="1088"/>
      <c r="H86" s="1089"/>
      <c r="I86" s="1089"/>
      <c r="J86" s="1090"/>
      <c r="K86" s="200" t="s">
        <v>3248</v>
      </c>
      <c r="L86" s="201"/>
      <c r="M86" s="302"/>
      <c r="N86" s="201"/>
      <c r="O86" s="201"/>
      <c r="P86" s="201"/>
      <c r="Q86" s="202"/>
      <c r="R86" s="4"/>
      <c r="S86" s="53"/>
      <c r="T86" s="53"/>
      <c r="U86" s="53"/>
      <c r="V86" s="53"/>
      <c r="W86" s="188"/>
      <c r="X86" s="53"/>
      <c r="Y86" s="53"/>
      <c r="Z86" s="54"/>
      <c r="AA86" s="53"/>
      <c r="AB86" s="53"/>
      <c r="AC86" s="59"/>
      <c r="AD86" s="1091" t="s">
        <v>1229</v>
      </c>
      <c r="AE86" s="1092"/>
      <c r="AF86" s="1092"/>
      <c r="AG86" s="1092"/>
      <c r="AH86" s="1092"/>
      <c r="AI86" s="1093"/>
      <c r="AJ86" s="72" t="s">
        <v>1230</v>
      </c>
      <c r="AK86" s="67"/>
      <c r="AL86" s="67"/>
      <c r="AM86" s="67"/>
      <c r="AN86" s="67"/>
      <c r="AO86" s="67"/>
      <c r="AP86" s="67"/>
      <c r="AQ86" s="67"/>
      <c r="AR86" s="67"/>
      <c r="AS86" s="65" t="s">
        <v>17</v>
      </c>
      <c r="AT86" s="296">
        <v>0.7</v>
      </c>
      <c r="AU86" s="35">
        <f>ROUND(ROUND(M87*$AB$12,0)*AT86,0)</f>
        <v>259</v>
      </c>
      <c r="AV86" s="31"/>
    </row>
    <row r="87" spans="1:48" ht="14.25" x14ac:dyDescent="0.15">
      <c r="A87" s="32">
        <v>22</v>
      </c>
      <c r="B87" s="32" t="s">
        <v>3617</v>
      </c>
      <c r="C87" s="34" t="s">
        <v>23182</v>
      </c>
      <c r="D87" s="73"/>
      <c r="E87" s="74"/>
      <c r="F87" s="74"/>
      <c r="G87" s="1088"/>
      <c r="H87" s="1089"/>
      <c r="I87" s="1089"/>
      <c r="J87" s="1090"/>
      <c r="K87" s="20"/>
      <c r="M87" s="189">
        <f>'7経過的生活介護(基本４)'!L87</f>
        <v>529</v>
      </c>
      <c r="N87" s="4" t="s">
        <v>21</v>
      </c>
      <c r="Q87" s="21"/>
      <c r="R87" s="4"/>
      <c r="S87" s="53"/>
      <c r="T87" s="53"/>
      <c r="U87" s="53"/>
      <c r="V87" s="53"/>
      <c r="W87" s="188"/>
      <c r="X87" s="53"/>
      <c r="Y87" s="53"/>
      <c r="Z87" s="54"/>
      <c r="AA87" s="53"/>
      <c r="AB87" s="53"/>
      <c r="AC87" s="59"/>
      <c r="AD87" s="1094"/>
      <c r="AE87" s="1095"/>
      <c r="AF87" s="1095"/>
      <c r="AG87" s="1095"/>
      <c r="AH87" s="1095"/>
      <c r="AI87" s="1096"/>
      <c r="AJ87" s="223" t="s">
        <v>1233</v>
      </c>
      <c r="AK87" s="107"/>
      <c r="AL87" s="107"/>
      <c r="AM87" s="107"/>
      <c r="AN87" s="107"/>
      <c r="AO87" s="107"/>
      <c r="AP87" s="107"/>
      <c r="AQ87" s="107"/>
      <c r="AR87" s="107"/>
      <c r="AS87" s="44" t="s">
        <v>1678</v>
      </c>
      <c r="AT87" s="296">
        <v>0.5</v>
      </c>
      <c r="AU87" s="35">
        <f>ROUND(ROUND(M87*$AB$12,0)*AT87,0)</f>
        <v>185</v>
      </c>
      <c r="AV87" s="31"/>
    </row>
    <row r="88" spans="1:48" ht="14.25" x14ac:dyDescent="0.15">
      <c r="A88" s="32">
        <v>22</v>
      </c>
      <c r="B88" s="32">
        <v>7683</v>
      </c>
      <c r="C88" s="34" t="s">
        <v>23183</v>
      </c>
      <c r="D88" s="73"/>
      <c r="E88" s="74"/>
      <c r="F88" s="74"/>
      <c r="G88" s="73"/>
      <c r="H88" s="74"/>
      <c r="I88" s="74"/>
      <c r="J88" s="75"/>
      <c r="K88" s="20"/>
      <c r="M88" s="58"/>
      <c r="Q88" s="21"/>
      <c r="R88" s="67" t="s">
        <v>1235</v>
      </c>
      <c r="S88" s="67"/>
      <c r="T88" s="67"/>
      <c r="U88" s="67"/>
      <c r="V88" s="67"/>
      <c r="W88" s="192"/>
      <c r="X88" s="67"/>
      <c r="Y88" s="67"/>
      <c r="Z88" s="54"/>
      <c r="AA88" s="53"/>
      <c r="AB88" s="53"/>
      <c r="AC88" s="59"/>
      <c r="AD88" s="72"/>
      <c r="AE88" s="67"/>
      <c r="AF88" s="67"/>
      <c r="AG88" s="67"/>
      <c r="AH88" s="67"/>
      <c r="AI88" s="67"/>
      <c r="AJ88" s="67"/>
      <c r="AK88" s="67"/>
      <c r="AL88" s="67"/>
      <c r="AM88" s="67"/>
      <c r="AN88" s="67"/>
      <c r="AO88" s="67"/>
      <c r="AP88" s="67"/>
      <c r="AQ88" s="67"/>
      <c r="AR88" s="67"/>
      <c r="AS88" s="65"/>
      <c r="AT88" s="157"/>
      <c r="AU88" s="35">
        <f>ROUND(ROUND(M87*W90,0)*$AB$12,0)</f>
        <v>357</v>
      </c>
      <c r="AV88" s="31"/>
    </row>
    <row r="89" spans="1:48" ht="14.25" customHeight="1" x14ac:dyDescent="0.15">
      <c r="A89" s="32">
        <v>22</v>
      </c>
      <c r="B89" s="32">
        <v>7684</v>
      </c>
      <c r="C89" s="34" t="s">
        <v>23184</v>
      </c>
      <c r="D89" s="73"/>
      <c r="E89" s="74"/>
      <c r="F89" s="74"/>
      <c r="G89" s="20"/>
      <c r="K89" s="186"/>
      <c r="L89" s="187"/>
      <c r="M89" s="204"/>
      <c r="N89" s="187"/>
      <c r="O89" s="187"/>
      <c r="Q89" s="21"/>
      <c r="R89" s="53" t="s">
        <v>1237</v>
      </c>
      <c r="S89" s="53"/>
      <c r="T89" s="53"/>
      <c r="U89" s="53"/>
      <c r="V89" s="53"/>
      <c r="W89" s="188"/>
      <c r="X89" s="53"/>
      <c r="Y89" s="53"/>
      <c r="Z89" s="54"/>
      <c r="AA89" s="53"/>
      <c r="AB89" s="53"/>
      <c r="AC89" s="59"/>
      <c r="AD89" s="1091" t="s">
        <v>1229</v>
      </c>
      <c r="AE89" s="1092"/>
      <c r="AF89" s="1092"/>
      <c r="AG89" s="1092"/>
      <c r="AH89" s="1092"/>
      <c r="AI89" s="1093"/>
      <c r="AJ89" s="72" t="s">
        <v>1230</v>
      </c>
      <c r="AK89" s="67"/>
      <c r="AL89" s="67"/>
      <c r="AM89" s="67"/>
      <c r="AN89" s="67"/>
      <c r="AO89" s="67"/>
      <c r="AP89" s="67"/>
      <c r="AQ89" s="67"/>
      <c r="AR89" s="67"/>
      <c r="AS89" s="65" t="s">
        <v>17</v>
      </c>
      <c r="AT89" s="296">
        <v>0.7</v>
      </c>
      <c r="AU89" s="35">
        <f>ROUND(ROUND(ROUND(M87*W90,0)*$AB$12,0)*AT89,0)</f>
        <v>250</v>
      </c>
      <c r="AV89" s="31"/>
    </row>
    <row r="90" spans="1:48" ht="14.25" x14ac:dyDescent="0.15">
      <c r="A90" s="32">
        <v>22</v>
      </c>
      <c r="B90" s="32" t="s">
        <v>3621</v>
      </c>
      <c r="C90" s="34" t="s">
        <v>23185</v>
      </c>
      <c r="D90" s="73"/>
      <c r="E90" s="74"/>
      <c r="F90" s="74"/>
      <c r="G90" s="20"/>
      <c r="K90" s="186"/>
      <c r="L90" s="187"/>
      <c r="M90" s="204"/>
      <c r="N90" s="187"/>
      <c r="O90" s="187"/>
      <c r="Q90" s="21"/>
      <c r="R90" s="71"/>
      <c r="S90" s="71"/>
      <c r="T90" s="71"/>
      <c r="U90" s="71"/>
      <c r="V90" s="26" t="s">
        <v>17</v>
      </c>
      <c r="W90" s="195">
        <v>0.96499999999999997</v>
      </c>
      <c r="X90" s="71"/>
      <c r="Y90" s="71"/>
      <c r="Z90" s="54"/>
      <c r="AA90" s="53"/>
      <c r="AB90" s="53"/>
      <c r="AC90" s="59"/>
      <c r="AD90" s="1094"/>
      <c r="AE90" s="1095"/>
      <c r="AF90" s="1095"/>
      <c r="AG90" s="1095"/>
      <c r="AH90" s="1095"/>
      <c r="AI90" s="1096"/>
      <c r="AJ90" s="223" t="s">
        <v>1233</v>
      </c>
      <c r="AK90" s="107"/>
      <c r="AL90" s="107"/>
      <c r="AM90" s="107"/>
      <c r="AN90" s="107"/>
      <c r="AO90" s="107"/>
      <c r="AP90" s="107"/>
      <c r="AQ90" s="107"/>
      <c r="AR90" s="107"/>
      <c r="AS90" s="44" t="s">
        <v>1678</v>
      </c>
      <c r="AT90" s="296">
        <v>0.5</v>
      </c>
      <c r="AU90" s="35">
        <f>ROUND(ROUND(ROUND(M87*W90,0)*$AB$12,0)*AT90,0)</f>
        <v>179</v>
      </c>
      <c r="AV90" s="31"/>
    </row>
    <row r="91" spans="1:48" ht="14.25" customHeight="1" x14ac:dyDescent="0.15">
      <c r="A91" s="32">
        <v>22</v>
      </c>
      <c r="B91" s="32">
        <v>7685</v>
      </c>
      <c r="C91" s="34" t="s">
        <v>23186</v>
      </c>
      <c r="D91" s="73"/>
      <c r="E91" s="74"/>
      <c r="F91" s="74"/>
      <c r="G91" s="20"/>
      <c r="J91" s="187"/>
      <c r="K91" s="196" t="s">
        <v>1252</v>
      </c>
      <c r="L91" s="197"/>
      <c r="M91" s="301"/>
      <c r="N91" s="197"/>
      <c r="O91" s="197"/>
      <c r="P91" s="197"/>
      <c r="Q91" s="198"/>
      <c r="R91" s="40"/>
      <c r="S91" s="65"/>
      <c r="T91" s="65"/>
      <c r="U91" s="65"/>
      <c r="V91" s="65"/>
      <c r="W91" s="102"/>
      <c r="X91" s="65"/>
      <c r="Y91" s="65"/>
      <c r="Z91" s="168"/>
      <c r="AA91" s="23"/>
      <c r="AB91" s="23"/>
      <c r="AC91" s="300"/>
      <c r="AD91" s="183"/>
      <c r="AE91" s="65"/>
      <c r="AF91" s="65"/>
      <c r="AG91" s="65"/>
      <c r="AH91" s="65"/>
      <c r="AI91" s="65"/>
      <c r="AJ91" s="65"/>
      <c r="AK91" s="65"/>
      <c r="AL91" s="65"/>
      <c r="AM91" s="65"/>
      <c r="AN91" s="65"/>
      <c r="AO91" s="65"/>
      <c r="AP91" s="65"/>
      <c r="AQ91" s="65"/>
      <c r="AR91" s="65"/>
      <c r="AS91" s="184"/>
      <c r="AT91" s="307"/>
      <c r="AU91" s="35">
        <f>ROUND(M93*$AB$12,0)</f>
        <v>624</v>
      </c>
      <c r="AV91" s="31"/>
    </row>
    <row r="92" spans="1:48" ht="14.25" customHeight="1" x14ac:dyDescent="0.15">
      <c r="A92" s="32">
        <v>22</v>
      </c>
      <c r="B92" s="32">
        <v>7686</v>
      </c>
      <c r="C92" s="34" t="s">
        <v>23187</v>
      </c>
      <c r="D92" s="73"/>
      <c r="E92" s="74"/>
      <c r="F92" s="74"/>
      <c r="G92" s="20"/>
      <c r="J92" s="187"/>
      <c r="K92" s="200"/>
      <c r="L92" s="201"/>
      <c r="M92" s="302"/>
      <c r="N92" s="201"/>
      <c r="O92" s="201"/>
      <c r="P92" s="201"/>
      <c r="Q92" s="202"/>
      <c r="R92" s="4"/>
      <c r="S92" s="53"/>
      <c r="T92" s="53"/>
      <c r="U92" s="53"/>
      <c r="V92" s="53"/>
      <c r="W92" s="188"/>
      <c r="X92" s="53"/>
      <c r="Y92" s="53"/>
      <c r="Z92" s="54"/>
      <c r="AA92" s="53"/>
      <c r="AB92" s="53"/>
      <c r="AC92" s="59"/>
      <c r="AD92" s="1091" t="s">
        <v>1229</v>
      </c>
      <c r="AE92" s="1092"/>
      <c r="AF92" s="1092"/>
      <c r="AG92" s="1092"/>
      <c r="AH92" s="1092"/>
      <c r="AI92" s="1093"/>
      <c r="AJ92" s="72" t="s">
        <v>1230</v>
      </c>
      <c r="AK92" s="67"/>
      <c r="AL92" s="67"/>
      <c r="AM92" s="67"/>
      <c r="AN92" s="67"/>
      <c r="AO92" s="67"/>
      <c r="AP92" s="67"/>
      <c r="AQ92" s="67"/>
      <c r="AR92" s="67"/>
      <c r="AS92" s="65" t="s">
        <v>17</v>
      </c>
      <c r="AT92" s="296">
        <v>0.7</v>
      </c>
      <c r="AU92" s="35">
        <f>ROUND(ROUND(M93*$AB$12,0)*AT92,0)</f>
        <v>437</v>
      </c>
      <c r="AV92" s="31"/>
    </row>
    <row r="93" spans="1:48" ht="14.25" x14ac:dyDescent="0.15">
      <c r="A93" s="32">
        <v>22</v>
      </c>
      <c r="B93" s="32" t="s">
        <v>3625</v>
      </c>
      <c r="C93" s="34" t="s">
        <v>23188</v>
      </c>
      <c r="D93" s="73"/>
      <c r="E93" s="74"/>
      <c r="F93" s="74"/>
      <c r="G93" s="20"/>
      <c r="J93" s="187"/>
      <c r="K93" s="186"/>
      <c r="L93" s="187"/>
      <c r="M93" s="189">
        <f>'7経過的生活介護(基本４)'!L93</f>
        <v>892</v>
      </c>
      <c r="N93" s="4" t="s">
        <v>21</v>
      </c>
      <c r="Q93" s="21"/>
      <c r="R93" s="4"/>
      <c r="S93" s="53"/>
      <c r="T93" s="53"/>
      <c r="U93" s="53"/>
      <c r="V93" s="53"/>
      <c r="W93" s="188"/>
      <c r="X93" s="53"/>
      <c r="Y93" s="53"/>
      <c r="Z93" s="54"/>
      <c r="AA93" s="53"/>
      <c r="AB93" s="53"/>
      <c r="AC93" s="59"/>
      <c r="AD93" s="1094"/>
      <c r="AE93" s="1095"/>
      <c r="AF93" s="1095"/>
      <c r="AG93" s="1095"/>
      <c r="AH93" s="1095"/>
      <c r="AI93" s="1096"/>
      <c r="AJ93" s="223" t="s">
        <v>1233</v>
      </c>
      <c r="AK93" s="107"/>
      <c r="AL93" s="107"/>
      <c r="AM93" s="107"/>
      <c r="AN93" s="107"/>
      <c r="AO93" s="107"/>
      <c r="AP93" s="107"/>
      <c r="AQ93" s="107"/>
      <c r="AR93" s="107"/>
      <c r="AS93" s="44" t="s">
        <v>1678</v>
      </c>
      <c r="AT93" s="296">
        <v>0.5</v>
      </c>
      <c r="AU93" s="35">
        <f>ROUND(ROUND(M93*$AB$12,0)*AT93,0)</f>
        <v>312</v>
      </c>
      <c r="AV93" s="31"/>
    </row>
    <row r="94" spans="1:48" ht="14.25" x14ac:dyDescent="0.15">
      <c r="A94" s="32">
        <v>22</v>
      </c>
      <c r="B94" s="32">
        <v>7687</v>
      </c>
      <c r="C94" s="34" t="s">
        <v>23189</v>
      </c>
      <c r="D94" s="73"/>
      <c r="E94" s="74"/>
      <c r="F94" s="74"/>
      <c r="G94" s="20"/>
      <c r="J94" s="187"/>
      <c r="K94" s="186"/>
      <c r="L94" s="187"/>
      <c r="M94" s="204"/>
      <c r="N94" s="187"/>
      <c r="O94" s="187"/>
      <c r="P94" s="187"/>
      <c r="Q94" s="21"/>
      <c r="R94" s="67" t="s">
        <v>1235</v>
      </c>
      <c r="S94" s="67"/>
      <c r="T94" s="67"/>
      <c r="U94" s="67"/>
      <c r="V94" s="67"/>
      <c r="W94" s="192"/>
      <c r="X94" s="67"/>
      <c r="Y94" s="67"/>
      <c r="Z94" s="54"/>
      <c r="AA94" s="53"/>
      <c r="AB94" s="53"/>
      <c r="AC94" s="59"/>
      <c r="AD94" s="72"/>
      <c r="AE94" s="67"/>
      <c r="AF94" s="67"/>
      <c r="AG94" s="67"/>
      <c r="AH94" s="67"/>
      <c r="AI94" s="67"/>
      <c r="AJ94" s="67"/>
      <c r="AK94" s="67"/>
      <c r="AL94" s="67"/>
      <c r="AM94" s="67"/>
      <c r="AN94" s="67"/>
      <c r="AO94" s="67"/>
      <c r="AP94" s="67"/>
      <c r="AQ94" s="67"/>
      <c r="AR94" s="67"/>
      <c r="AS94" s="65"/>
      <c r="AT94" s="157"/>
      <c r="AU94" s="35">
        <f>ROUND(ROUND(M93*W96,0)*$AB$12,0)</f>
        <v>603</v>
      </c>
      <c r="AV94" s="31"/>
    </row>
    <row r="95" spans="1:48" ht="14.25" customHeight="1" x14ac:dyDescent="0.15">
      <c r="A95" s="32">
        <v>22</v>
      </c>
      <c r="B95" s="32">
        <v>7688</v>
      </c>
      <c r="C95" s="34" t="s">
        <v>23190</v>
      </c>
      <c r="D95" s="73"/>
      <c r="E95" s="74"/>
      <c r="F95" s="74"/>
      <c r="G95" s="20"/>
      <c r="J95" s="187"/>
      <c r="K95" s="186"/>
      <c r="L95" s="187"/>
      <c r="M95" s="204"/>
      <c r="N95" s="187"/>
      <c r="O95" s="187"/>
      <c r="P95" s="187"/>
      <c r="Q95" s="21"/>
      <c r="R95" s="53" t="s">
        <v>1237</v>
      </c>
      <c r="S95" s="53"/>
      <c r="T95" s="53"/>
      <c r="U95" s="53"/>
      <c r="V95" s="53"/>
      <c r="W95" s="188"/>
      <c r="X95" s="53"/>
      <c r="Y95" s="53"/>
      <c r="Z95" s="54"/>
      <c r="AA95" s="53"/>
      <c r="AB95" s="53"/>
      <c r="AC95" s="59"/>
      <c r="AD95" s="1091" t="s">
        <v>1229</v>
      </c>
      <c r="AE95" s="1092"/>
      <c r="AF95" s="1092"/>
      <c r="AG95" s="1092"/>
      <c r="AH95" s="1092"/>
      <c r="AI95" s="1093"/>
      <c r="AJ95" s="72" t="s">
        <v>1230</v>
      </c>
      <c r="AK95" s="67"/>
      <c r="AL95" s="67"/>
      <c r="AM95" s="67"/>
      <c r="AN95" s="67"/>
      <c r="AO95" s="67"/>
      <c r="AP95" s="67"/>
      <c r="AQ95" s="67"/>
      <c r="AR95" s="67"/>
      <c r="AS95" s="65" t="s">
        <v>17</v>
      </c>
      <c r="AT95" s="296">
        <v>0.7</v>
      </c>
      <c r="AU95" s="35">
        <f>ROUND(ROUND(ROUND(M93*W96,0)*$AB$12,0)*AT95,0)</f>
        <v>422</v>
      </c>
      <c r="AV95" s="31"/>
    </row>
    <row r="96" spans="1:48" ht="14.25" x14ac:dyDescent="0.15">
      <c r="A96" s="32">
        <v>22</v>
      </c>
      <c r="B96" s="32" t="s">
        <v>3629</v>
      </c>
      <c r="C96" s="34" t="s">
        <v>23191</v>
      </c>
      <c r="D96" s="73"/>
      <c r="E96" s="74"/>
      <c r="F96" s="74"/>
      <c r="G96" s="20"/>
      <c r="J96" s="187"/>
      <c r="K96" s="186"/>
      <c r="L96" s="187"/>
      <c r="M96" s="204"/>
      <c r="N96" s="187"/>
      <c r="O96" s="187"/>
      <c r="P96" s="187"/>
      <c r="Q96" s="21"/>
      <c r="R96" s="71"/>
      <c r="S96" s="71"/>
      <c r="T96" s="71"/>
      <c r="U96" s="71"/>
      <c r="V96" s="26" t="s">
        <v>17</v>
      </c>
      <c r="W96" s="195">
        <v>0.96499999999999997</v>
      </c>
      <c r="X96" s="71"/>
      <c r="Y96" s="71"/>
      <c r="Z96" s="54"/>
      <c r="AA96" s="53"/>
      <c r="AB96" s="53"/>
      <c r="AC96" s="59"/>
      <c r="AD96" s="1094"/>
      <c r="AE96" s="1095"/>
      <c r="AF96" s="1095"/>
      <c r="AG96" s="1095"/>
      <c r="AH96" s="1095"/>
      <c r="AI96" s="1096"/>
      <c r="AJ96" s="223" t="s">
        <v>1233</v>
      </c>
      <c r="AK96" s="107"/>
      <c r="AL96" s="107"/>
      <c r="AM96" s="107"/>
      <c r="AN96" s="107"/>
      <c r="AO96" s="107"/>
      <c r="AP96" s="107"/>
      <c r="AQ96" s="107"/>
      <c r="AR96" s="107"/>
      <c r="AS96" s="44" t="s">
        <v>1678</v>
      </c>
      <c r="AT96" s="296">
        <v>0.5</v>
      </c>
      <c r="AU96" s="35">
        <f>ROUND(ROUND(ROUND(M93*W96,0)*$AB$12,0)*AT96,0)</f>
        <v>302</v>
      </c>
      <c r="AV96" s="31"/>
    </row>
    <row r="97" spans="1:48" ht="14.25" customHeight="1" x14ac:dyDescent="0.15">
      <c r="A97" s="32">
        <v>22</v>
      </c>
      <c r="B97" s="32">
        <v>7689</v>
      </c>
      <c r="C97" s="34" t="s">
        <v>23192</v>
      </c>
      <c r="D97" s="73"/>
      <c r="E97" s="74"/>
      <c r="F97" s="74"/>
      <c r="G97" s="20"/>
      <c r="J97" s="187"/>
      <c r="K97" s="196" t="s">
        <v>1261</v>
      </c>
      <c r="L97" s="197"/>
      <c r="M97" s="301"/>
      <c r="N97" s="197"/>
      <c r="O97" s="197"/>
      <c r="P97" s="197"/>
      <c r="Q97" s="198"/>
      <c r="R97" s="40"/>
      <c r="S97" s="65"/>
      <c r="T97" s="65"/>
      <c r="U97" s="65"/>
      <c r="V97" s="65"/>
      <c r="W97" s="102"/>
      <c r="X97" s="65"/>
      <c r="Y97" s="65"/>
      <c r="Z97" s="168"/>
      <c r="AA97" s="23"/>
      <c r="AB97" s="23"/>
      <c r="AC97" s="300"/>
      <c r="AD97" s="183"/>
      <c r="AE97" s="65"/>
      <c r="AF97" s="65"/>
      <c r="AG97" s="65"/>
      <c r="AH97" s="65"/>
      <c r="AI97" s="65"/>
      <c r="AJ97" s="65"/>
      <c r="AK97" s="65"/>
      <c r="AL97" s="65"/>
      <c r="AM97" s="65"/>
      <c r="AN97" s="65"/>
      <c r="AO97" s="65"/>
      <c r="AP97" s="65"/>
      <c r="AQ97" s="65"/>
      <c r="AR97" s="65"/>
      <c r="AS97" s="184"/>
      <c r="AT97" s="307"/>
      <c r="AU97" s="35">
        <f>ROUND(M99*$AB$12,0)</f>
        <v>560</v>
      </c>
      <c r="AV97" s="31"/>
    </row>
    <row r="98" spans="1:48" ht="14.25" customHeight="1" x14ac:dyDescent="0.15">
      <c r="A98" s="32">
        <v>22</v>
      </c>
      <c r="B98" s="32">
        <v>7690</v>
      </c>
      <c r="C98" s="34" t="s">
        <v>23193</v>
      </c>
      <c r="D98" s="73"/>
      <c r="E98" s="74"/>
      <c r="F98" s="74"/>
      <c r="G98" s="20"/>
      <c r="J98" s="187"/>
      <c r="K98" s="200"/>
      <c r="L98" s="201"/>
      <c r="M98" s="302"/>
      <c r="N98" s="201"/>
      <c r="O98" s="201"/>
      <c r="P98" s="201"/>
      <c r="Q98" s="202"/>
      <c r="R98" s="4"/>
      <c r="S98" s="53"/>
      <c r="T98" s="53"/>
      <c r="U98" s="53"/>
      <c r="V98" s="53"/>
      <c r="W98" s="188"/>
      <c r="X98" s="53"/>
      <c r="Y98" s="53"/>
      <c r="Z98" s="54"/>
      <c r="AA98" s="53"/>
      <c r="AB98" s="53"/>
      <c r="AC98" s="59"/>
      <c r="AD98" s="1091" t="s">
        <v>1229</v>
      </c>
      <c r="AE98" s="1092"/>
      <c r="AF98" s="1092"/>
      <c r="AG98" s="1092"/>
      <c r="AH98" s="1092"/>
      <c r="AI98" s="1093"/>
      <c r="AJ98" s="72" t="s">
        <v>1230</v>
      </c>
      <c r="AK98" s="67"/>
      <c r="AL98" s="67"/>
      <c r="AM98" s="67"/>
      <c r="AN98" s="67"/>
      <c r="AO98" s="67"/>
      <c r="AP98" s="67"/>
      <c r="AQ98" s="67"/>
      <c r="AR98" s="67"/>
      <c r="AS98" s="65" t="s">
        <v>17</v>
      </c>
      <c r="AT98" s="296">
        <v>0.7</v>
      </c>
      <c r="AU98" s="35">
        <f>ROUND(ROUND(M99*$AB$12,0)*AT98,0)</f>
        <v>392</v>
      </c>
      <c r="AV98" s="31"/>
    </row>
    <row r="99" spans="1:48" ht="14.25" x14ac:dyDescent="0.15">
      <c r="A99" s="32">
        <v>22</v>
      </c>
      <c r="B99" s="32" t="s">
        <v>3633</v>
      </c>
      <c r="C99" s="34" t="s">
        <v>23194</v>
      </c>
      <c r="D99" s="73"/>
      <c r="E99" s="74"/>
      <c r="F99" s="74"/>
      <c r="G99" s="20"/>
      <c r="J99" s="187"/>
      <c r="K99" s="186"/>
      <c r="L99" s="187"/>
      <c r="M99" s="189">
        <f>'7経過的生活介護(基本４)'!L99</f>
        <v>800</v>
      </c>
      <c r="N99" s="4" t="s">
        <v>21</v>
      </c>
      <c r="Q99" s="21"/>
      <c r="R99" s="4"/>
      <c r="S99" s="53"/>
      <c r="T99" s="53"/>
      <c r="U99" s="53"/>
      <c r="V99" s="53"/>
      <c r="W99" s="188"/>
      <c r="X99" s="53"/>
      <c r="Y99" s="53"/>
      <c r="Z99" s="54"/>
      <c r="AA99" s="53"/>
      <c r="AB99" s="53"/>
      <c r="AC99" s="59"/>
      <c r="AD99" s="1094"/>
      <c r="AE99" s="1095"/>
      <c r="AF99" s="1095"/>
      <c r="AG99" s="1095"/>
      <c r="AH99" s="1095"/>
      <c r="AI99" s="1096"/>
      <c r="AJ99" s="223" t="s">
        <v>1233</v>
      </c>
      <c r="AK99" s="107"/>
      <c r="AL99" s="107"/>
      <c r="AM99" s="107"/>
      <c r="AN99" s="107"/>
      <c r="AO99" s="107"/>
      <c r="AP99" s="107"/>
      <c r="AQ99" s="107"/>
      <c r="AR99" s="107"/>
      <c r="AS99" s="44" t="s">
        <v>1678</v>
      </c>
      <c r="AT99" s="296">
        <v>0.5</v>
      </c>
      <c r="AU99" s="35">
        <f>ROUND(ROUND(M99*$AB$12,0)*AT99,0)</f>
        <v>280</v>
      </c>
      <c r="AV99" s="31"/>
    </row>
    <row r="100" spans="1:48" ht="14.25" x14ac:dyDescent="0.15">
      <c r="A100" s="32">
        <v>22</v>
      </c>
      <c r="B100" s="32">
        <v>7691</v>
      </c>
      <c r="C100" s="34" t="s">
        <v>23195</v>
      </c>
      <c r="D100" s="73"/>
      <c r="E100" s="74"/>
      <c r="F100" s="74"/>
      <c r="G100" s="20"/>
      <c r="J100" s="187"/>
      <c r="K100" s="186"/>
      <c r="L100" s="187"/>
      <c r="M100" s="204"/>
      <c r="N100" s="187"/>
      <c r="O100" s="187"/>
      <c r="P100" s="187"/>
      <c r="Q100" s="21"/>
      <c r="R100" s="67" t="s">
        <v>1235</v>
      </c>
      <c r="S100" s="67"/>
      <c r="T100" s="67"/>
      <c r="U100" s="67"/>
      <c r="V100" s="67"/>
      <c r="W100" s="192"/>
      <c r="X100" s="67"/>
      <c r="Y100" s="67"/>
      <c r="Z100" s="54"/>
      <c r="AA100" s="53"/>
      <c r="AB100" s="53"/>
      <c r="AC100" s="59"/>
      <c r="AD100" s="72"/>
      <c r="AE100" s="67"/>
      <c r="AF100" s="67"/>
      <c r="AG100" s="67"/>
      <c r="AH100" s="67"/>
      <c r="AI100" s="67"/>
      <c r="AJ100" s="67"/>
      <c r="AK100" s="67"/>
      <c r="AL100" s="67"/>
      <c r="AM100" s="67"/>
      <c r="AN100" s="67"/>
      <c r="AO100" s="67"/>
      <c r="AP100" s="67"/>
      <c r="AQ100" s="67"/>
      <c r="AR100" s="67"/>
      <c r="AS100" s="65"/>
      <c r="AT100" s="157"/>
      <c r="AU100" s="35">
        <f>ROUND(ROUND(M99*W102,0)*$AB$12,0)</f>
        <v>540</v>
      </c>
      <c r="AV100" s="31"/>
    </row>
    <row r="101" spans="1:48" ht="14.25" customHeight="1" x14ac:dyDescent="0.15">
      <c r="A101" s="32">
        <v>22</v>
      </c>
      <c r="B101" s="32">
        <v>7692</v>
      </c>
      <c r="C101" s="34" t="s">
        <v>23196</v>
      </c>
      <c r="D101" s="73"/>
      <c r="E101" s="74"/>
      <c r="F101" s="74"/>
      <c r="G101" s="20"/>
      <c r="J101" s="187"/>
      <c r="K101" s="186"/>
      <c r="L101" s="187"/>
      <c r="M101" s="204"/>
      <c r="N101" s="187"/>
      <c r="O101" s="187"/>
      <c r="P101" s="187"/>
      <c r="Q101" s="21"/>
      <c r="R101" s="53" t="s">
        <v>1237</v>
      </c>
      <c r="S101" s="53"/>
      <c r="T101" s="53"/>
      <c r="U101" s="53"/>
      <c r="V101" s="53"/>
      <c r="W101" s="188"/>
      <c r="X101" s="53"/>
      <c r="Y101" s="53"/>
      <c r="Z101" s="54"/>
      <c r="AA101" s="53"/>
      <c r="AB101" s="53"/>
      <c r="AC101" s="59"/>
      <c r="AD101" s="1091" t="s">
        <v>1229</v>
      </c>
      <c r="AE101" s="1092"/>
      <c r="AF101" s="1092"/>
      <c r="AG101" s="1092"/>
      <c r="AH101" s="1092"/>
      <c r="AI101" s="1093"/>
      <c r="AJ101" s="72" t="s">
        <v>1230</v>
      </c>
      <c r="AK101" s="67"/>
      <c r="AL101" s="67"/>
      <c r="AM101" s="67"/>
      <c r="AN101" s="67"/>
      <c r="AO101" s="67"/>
      <c r="AP101" s="67"/>
      <c r="AQ101" s="67"/>
      <c r="AR101" s="67"/>
      <c r="AS101" s="65" t="s">
        <v>17</v>
      </c>
      <c r="AT101" s="296">
        <v>0.7</v>
      </c>
      <c r="AU101" s="35">
        <f>ROUND(ROUND(ROUND(M99*W102,0)*$AB$12,0)*AT101,0)</f>
        <v>378</v>
      </c>
      <c r="AV101" s="31"/>
    </row>
    <row r="102" spans="1:48" ht="14.25" x14ac:dyDescent="0.15">
      <c r="A102" s="32">
        <v>22</v>
      </c>
      <c r="B102" s="32" t="s">
        <v>3637</v>
      </c>
      <c r="C102" s="34" t="s">
        <v>23197</v>
      </c>
      <c r="D102" s="73"/>
      <c r="E102" s="74"/>
      <c r="F102" s="74"/>
      <c r="G102" s="20"/>
      <c r="J102" s="187"/>
      <c r="K102" s="186"/>
      <c r="L102" s="187"/>
      <c r="M102" s="204"/>
      <c r="N102" s="187"/>
      <c r="O102" s="187"/>
      <c r="P102" s="187"/>
      <c r="Q102" s="21"/>
      <c r="R102" s="71"/>
      <c r="S102" s="71"/>
      <c r="T102" s="71"/>
      <c r="U102" s="71"/>
      <c r="V102" s="26" t="s">
        <v>17</v>
      </c>
      <c r="W102" s="195">
        <v>0.96499999999999997</v>
      </c>
      <c r="X102" s="71"/>
      <c r="Y102" s="71"/>
      <c r="Z102" s="54"/>
      <c r="AA102" s="53"/>
      <c r="AB102" s="53"/>
      <c r="AC102" s="59"/>
      <c r="AD102" s="1094"/>
      <c r="AE102" s="1095"/>
      <c r="AF102" s="1095"/>
      <c r="AG102" s="1095"/>
      <c r="AH102" s="1095"/>
      <c r="AI102" s="1096"/>
      <c r="AJ102" s="223" t="s">
        <v>1233</v>
      </c>
      <c r="AK102" s="107"/>
      <c r="AL102" s="107"/>
      <c r="AM102" s="107"/>
      <c r="AN102" s="107"/>
      <c r="AO102" s="107"/>
      <c r="AP102" s="107"/>
      <c r="AQ102" s="107"/>
      <c r="AR102" s="107"/>
      <c r="AS102" s="44" t="s">
        <v>1678</v>
      </c>
      <c r="AT102" s="296">
        <v>0.5</v>
      </c>
      <c r="AU102" s="35">
        <f>ROUND(ROUND(ROUND(M99*W102,0)*$AB$12,0)*AT102,0)</f>
        <v>270</v>
      </c>
      <c r="AV102" s="31"/>
    </row>
    <row r="103" spans="1:48" ht="14.25" customHeight="1" x14ac:dyDescent="0.15">
      <c r="A103" s="32">
        <v>22</v>
      </c>
      <c r="B103" s="32">
        <v>7701</v>
      </c>
      <c r="C103" s="34" t="s">
        <v>23198</v>
      </c>
      <c r="D103" s="73"/>
      <c r="E103" s="74"/>
      <c r="F103" s="74"/>
      <c r="G103" s="1085" t="s">
        <v>1648</v>
      </c>
      <c r="H103" s="1086"/>
      <c r="I103" s="1086"/>
      <c r="J103" s="1087"/>
      <c r="K103" s="196" t="s">
        <v>1242</v>
      </c>
      <c r="L103" s="197"/>
      <c r="M103" s="301"/>
      <c r="N103" s="197"/>
      <c r="O103" s="197"/>
      <c r="P103" s="197"/>
      <c r="Q103" s="198"/>
      <c r="R103" s="40"/>
      <c r="S103" s="65"/>
      <c r="T103" s="65"/>
      <c r="U103" s="65"/>
      <c r="V103" s="65"/>
      <c r="W103" s="102"/>
      <c r="X103" s="65"/>
      <c r="Y103" s="65"/>
      <c r="Z103" s="168"/>
      <c r="AA103" s="23"/>
      <c r="AB103" s="23"/>
      <c r="AC103" s="300"/>
      <c r="AD103" s="183"/>
      <c r="AE103" s="65"/>
      <c r="AF103" s="65"/>
      <c r="AG103" s="65"/>
      <c r="AH103" s="65"/>
      <c r="AI103" s="65"/>
      <c r="AJ103" s="65"/>
      <c r="AK103" s="65"/>
      <c r="AL103" s="65"/>
      <c r="AM103" s="65"/>
      <c r="AN103" s="65"/>
      <c r="AO103" s="65"/>
      <c r="AP103" s="65"/>
      <c r="AQ103" s="65"/>
      <c r="AR103" s="65"/>
      <c r="AS103" s="184"/>
      <c r="AT103" s="307"/>
      <c r="AU103" s="35">
        <f>ROUND(M105*$AB$12,0)</f>
        <v>353</v>
      </c>
      <c r="AV103" s="31"/>
    </row>
    <row r="104" spans="1:48" ht="14.25" customHeight="1" x14ac:dyDescent="0.15">
      <c r="A104" s="32">
        <v>22</v>
      </c>
      <c r="B104" s="32">
        <v>7702</v>
      </c>
      <c r="C104" s="34" t="s">
        <v>23199</v>
      </c>
      <c r="D104" s="73"/>
      <c r="E104" s="74"/>
      <c r="F104" s="74"/>
      <c r="G104" s="1088"/>
      <c r="H104" s="1089"/>
      <c r="I104" s="1089"/>
      <c r="J104" s="1090"/>
      <c r="K104" s="200" t="s">
        <v>3248</v>
      </c>
      <c r="L104" s="201"/>
      <c r="M104" s="302"/>
      <c r="N104" s="201"/>
      <c r="O104" s="201"/>
      <c r="P104" s="201"/>
      <c r="Q104" s="202"/>
      <c r="R104" s="4"/>
      <c r="S104" s="53"/>
      <c r="T104" s="53"/>
      <c r="U104" s="53"/>
      <c r="V104" s="53"/>
      <c r="W104" s="188"/>
      <c r="X104" s="53"/>
      <c r="Y104" s="53"/>
      <c r="Z104" s="54"/>
      <c r="AA104" s="53"/>
      <c r="AB104" s="53"/>
      <c r="AC104" s="59"/>
      <c r="AD104" s="1091" t="s">
        <v>1229</v>
      </c>
      <c r="AE104" s="1092"/>
      <c r="AF104" s="1092"/>
      <c r="AG104" s="1092"/>
      <c r="AH104" s="1092"/>
      <c r="AI104" s="1093"/>
      <c r="AJ104" s="72" t="s">
        <v>1230</v>
      </c>
      <c r="AK104" s="67"/>
      <c r="AL104" s="67"/>
      <c r="AM104" s="67"/>
      <c r="AN104" s="67"/>
      <c r="AO104" s="67"/>
      <c r="AP104" s="67"/>
      <c r="AQ104" s="67"/>
      <c r="AR104" s="67"/>
      <c r="AS104" s="65" t="s">
        <v>17</v>
      </c>
      <c r="AT104" s="296">
        <v>0.7</v>
      </c>
      <c r="AU104" s="35">
        <f>ROUND(ROUND(M105*$AB$12,0)*AT104,0)</f>
        <v>247</v>
      </c>
      <c r="AV104" s="31"/>
    </row>
    <row r="105" spans="1:48" ht="14.25" x14ac:dyDescent="0.15">
      <c r="A105" s="32">
        <v>22</v>
      </c>
      <c r="B105" s="32" t="s">
        <v>3641</v>
      </c>
      <c r="C105" s="34" t="s">
        <v>23200</v>
      </c>
      <c r="D105" s="73"/>
      <c r="E105" s="74"/>
      <c r="F105" s="74"/>
      <c r="G105" s="1088"/>
      <c r="H105" s="1089"/>
      <c r="I105" s="1089"/>
      <c r="J105" s="1090"/>
      <c r="K105" s="20"/>
      <c r="M105" s="189">
        <f>'7経過的生活介護(基本４)'!L105</f>
        <v>504</v>
      </c>
      <c r="N105" s="4" t="s">
        <v>21</v>
      </c>
      <c r="Q105" s="21"/>
      <c r="R105" s="4"/>
      <c r="S105" s="53"/>
      <c r="T105" s="53"/>
      <c r="U105" s="53"/>
      <c r="V105" s="53"/>
      <c r="W105" s="188"/>
      <c r="X105" s="53"/>
      <c r="Y105" s="53"/>
      <c r="Z105" s="54"/>
      <c r="AA105" s="53"/>
      <c r="AB105" s="53"/>
      <c r="AC105" s="59"/>
      <c r="AD105" s="1094"/>
      <c r="AE105" s="1095"/>
      <c r="AF105" s="1095"/>
      <c r="AG105" s="1095"/>
      <c r="AH105" s="1095"/>
      <c r="AI105" s="1096"/>
      <c r="AJ105" s="223" t="s">
        <v>1233</v>
      </c>
      <c r="AK105" s="107"/>
      <c r="AL105" s="107"/>
      <c r="AM105" s="107"/>
      <c r="AN105" s="107"/>
      <c r="AO105" s="107"/>
      <c r="AP105" s="107"/>
      <c r="AQ105" s="107"/>
      <c r="AR105" s="107"/>
      <c r="AS105" s="44" t="s">
        <v>1678</v>
      </c>
      <c r="AT105" s="296">
        <v>0.5</v>
      </c>
      <c r="AU105" s="35">
        <f>ROUND(ROUND(M105*$AB$12,0)*AT105,0)</f>
        <v>177</v>
      </c>
      <c r="AV105" s="31"/>
    </row>
    <row r="106" spans="1:48" ht="14.25" x14ac:dyDescent="0.15">
      <c r="A106" s="32">
        <v>22</v>
      </c>
      <c r="B106" s="32">
        <v>7703</v>
      </c>
      <c r="C106" s="34" t="s">
        <v>23201</v>
      </c>
      <c r="D106" s="73"/>
      <c r="E106" s="74"/>
      <c r="F106" s="74"/>
      <c r="G106" s="73"/>
      <c r="H106" s="74"/>
      <c r="I106" s="74"/>
      <c r="J106" s="75"/>
      <c r="K106" s="20"/>
      <c r="M106" s="58"/>
      <c r="Q106" s="21"/>
      <c r="R106" s="67" t="s">
        <v>1235</v>
      </c>
      <c r="S106" s="67"/>
      <c r="T106" s="67"/>
      <c r="U106" s="67"/>
      <c r="V106" s="67"/>
      <c r="W106" s="192"/>
      <c r="X106" s="67"/>
      <c r="Y106" s="67"/>
      <c r="Z106" s="54"/>
      <c r="AA106" s="53"/>
      <c r="AB106" s="53"/>
      <c r="AC106" s="59"/>
      <c r="AD106" s="72"/>
      <c r="AE106" s="67"/>
      <c r="AF106" s="67"/>
      <c r="AG106" s="67"/>
      <c r="AH106" s="67"/>
      <c r="AI106" s="67"/>
      <c r="AJ106" s="67"/>
      <c r="AK106" s="67"/>
      <c r="AL106" s="67"/>
      <c r="AM106" s="67"/>
      <c r="AN106" s="67"/>
      <c r="AO106" s="67"/>
      <c r="AP106" s="67"/>
      <c r="AQ106" s="67"/>
      <c r="AR106" s="67"/>
      <c r="AS106" s="65"/>
      <c r="AT106" s="157"/>
      <c r="AU106" s="35">
        <f>ROUND(ROUND(M105*W108,0)*$AB$12,0)</f>
        <v>340</v>
      </c>
      <c r="AV106" s="31"/>
    </row>
    <row r="107" spans="1:48" ht="14.25" customHeight="1" x14ac:dyDescent="0.15">
      <c r="A107" s="32">
        <v>22</v>
      </c>
      <c r="B107" s="32">
        <v>7704</v>
      </c>
      <c r="C107" s="34" t="s">
        <v>23202</v>
      </c>
      <c r="D107" s="73"/>
      <c r="E107" s="74"/>
      <c r="F107" s="74"/>
      <c r="G107" s="20"/>
      <c r="K107" s="186"/>
      <c r="L107" s="187"/>
      <c r="M107" s="204"/>
      <c r="N107" s="187"/>
      <c r="O107" s="187"/>
      <c r="Q107" s="21"/>
      <c r="R107" s="53" t="s">
        <v>1237</v>
      </c>
      <c r="S107" s="53"/>
      <c r="T107" s="53"/>
      <c r="U107" s="53"/>
      <c r="V107" s="53"/>
      <c r="W107" s="188"/>
      <c r="X107" s="53"/>
      <c r="Y107" s="53"/>
      <c r="Z107" s="54"/>
      <c r="AA107" s="53"/>
      <c r="AB107" s="53"/>
      <c r="AC107" s="59"/>
      <c r="AD107" s="1091" t="s">
        <v>1229</v>
      </c>
      <c r="AE107" s="1092"/>
      <c r="AF107" s="1092"/>
      <c r="AG107" s="1092"/>
      <c r="AH107" s="1092"/>
      <c r="AI107" s="1093"/>
      <c r="AJ107" s="72" t="s">
        <v>1230</v>
      </c>
      <c r="AK107" s="67"/>
      <c r="AL107" s="67"/>
      <c r="AM107" s="67"/>
      <c r="AN107" s="67"/>
      <c r="AO107" s="67"/>
      <c r="AP107" s="67"/>
      <c r="AQ107" s="67"/>
      <c r="AR107" s="67"/>
      <c r="AS107" s="65" t="s">
        <v>17</v>
      </c>
      <c r="AT107" s="296">
        <v>0.7</v>
      </c>
      <c r="AU107" s="35">
        <f>ROUND(ROUND(ROUND(M105*W108,0)*$AB$12,0)*AT107,0)</f>
        <v>238</v>
      </c>
      <c r="AV107" s="31"/>
    </row>
    <row r="108" spans="1:48" ht="14.25" x14ac:dyDescent="0.15">
      <c r="A108" s="32">
        <v>22</v>
      </c>
      <c r="B108" s="32" t="s">
        <v>3645</v>
      </c>
      <c r="C108" s="34" t="s">
        <v>23203</v>
      </c>
      <c r="D108" s="73"/>
      <c r="E108" s="74"/>
      <c r="F108" s="74"/>
      <c r="G108" s="20"/>
      <c r="K108" s="186"/>
      <c r="L108" s="187"/>
      <c r="M108" s="204"/>
      <c r="N108" s="187"/>
      <c r="O108" s="187"/>
      <c r="Q108" s="21"/>
      <c r="R108" s="71"/>
      <c r="S108" s="71"/>
      <c r="T108" s="71"/>
      <c r="U108" s="71"/>
      <c r="V108" s="26" t="s">
        <v>17</v>
      </c>
      <c r="W108" s="195">
        <v>0.96499999999999997</v>
      </c>
      <c r="X108" s="71"/>
      <c r="Y108" s="71"/>
      <c r="Z108" s="54"/>
      <c r="AA108" s="53"/>
      <c r="AB108" s="53"/>
      <c r="AC108" s="59"/>
      <c r="AD108" s="1094"/>
      <c r="AE108" s="1095"/>
      <c r="AF108" s="1095"/>
      <c r="AG108" s="1095"/>
      <c r="AH108" s="1095"/>
      <c r="AI108" s="1096"/>
      <c r="AJ108" s="223" t="s">
        <v>1233</v>
      </c>
      <c r="AK108" s="107"/>
      <c r="AL108" s="107"/>
      <c r="AM108" s="107"/>
      <c r="AN108" s="107"/>
      <c r="AO108" s="107"/>
      <c r="AP108" s="107"/>
      <c r="AQ108" s="107"/>
      <c r="AR108" s="107"/>
      <c r="AS108" s="44" t="s">
        <v>1678</v>
      </c>
      <c r="AT108" s="296">
        <v>0.5</v>
      </c>
      <c r="AU108" s="35">
        <f>ROUND(ROUND(ROUND(M105*W108,0)*$AB$12,0)*AT108,0)</f>
        <v>170</v>
      </c>
      <c r="AV108" s="31"/>
    </row>
    <row r="109" spans="1:48" ht="14.25" customHeight="1" x14ac:dyDescent="0.15">
      <c r="A109" s="32">
        <v>22</v>
      </c>
      <c r="B109" s="32">
        <v>7705</v>
      </c>
      <c r="C109" s="34" t="s">
        <v>23204</v>
      </c>
      <c r="D109" s="73"/>
      <c r="E109" s="74"/>
      <c r="F109" s="74"/>
      <c r="G109" s="20"/>
      <c r="J109" s="187"/>
      <c r="K109" s="196" t="s">
        <v>1252</v>
      </c>
      <c r="L109" s="197"/>
      <c r="M109" s="301"/>
      <c r="N109" s="197"/>
      <c r="O109" s="197"/>
      <c r="P109" s="197"/>
      <c r="Q109" s="198"/>
      <c r="R109" s="40"/>
      <c r="S109" s="65"/>
      <c r="T109" s="65"/>
      <c r="U109" s="65"/>
      <c r="V109" s="65"/>
      <c r="W109" s="102"/>
      <c r="X109" s="65"/>
      <c r="Y109" s="65"/>
      <c r="Z109" s="168"/>
      <c r="AA109" s="23"/>
      <c r="AB109" s="23"/>
      <c r="AC109" s="300"/>
      <c r="AD109" s="183"/>
      <c r="AE109" s="65"/>
      <c r="AF109" s="65"/>
      <c r="AG109" s="65"/>
      <c r="AH109" s="65"/>
      <c r="AI109" s="65"/>
      <c r="AJ109" s="65"/>
      <c r="AK109" s="65"/>
      <c r="AL109" s="65"/>
      <c r="AM109" s="65"/>
      <c r="AN109" s="65"/>
      <c r="AO109" s="65"/>
      <c r="AP109" s="65"/>
      <c r="AQ109" s="65"/>
      <c r="AR109" s="65"/>
      <c r="AS109" s="184"/>
      <c r="AT109" s="307"/>
      <c r="AU109" s="35">
        <f>ROUND(M111*$AB$12,0)</f>
        <v>560</v>
      </c>
      <c r="AV109" s="31"/>
    </row>
    <row r="110" spans="1:48" ht="14.25" customHeight="1" x14ac:dyDescent="0.15">
      <c r="A110" s="32">
        <v>22</v>
      </c>
      <c r="B110" s="32">
        <v>7706</v>
      </c>
      <c r="C110" s="34" t="s">
        <v>23205</v>
      </c>
      <c r="D110" s="73"/>
      <c r="E110" s="74"/>
      <c r="F110" s="74"/>
      <c r="G110" s="20"/>
      <c r="J110" s="187"/>
      <c r="K110" s="200"/>
      <c r="L110" s="201"/>
      <c r="M110" s="302"/>
      <c r="N110" s="201"/>
      <c r="O110" s="201"/>
      <c r="P110" s="201"/>
      <c r="Q110" s="202"/>
      <c r="R110" s="4"/>
      <c r="S110" s="53"/>
      <c r="T110" s="53"/>
      <c r="U110" s="53"/>
      <c r="V110" s="53"/>
      <c r="W110" s="188"/>
      <c r="X110" s="53"/>
      <c r="Y110" s="53"/>
      <c r="Z110" s="54"/>
      <c r="AA110" s="53"/>
      <c r="AB110" s="53"/>
      <c r="AC110" s="59"/>
      <c r="AD110" s="1091" t="s">
        <v>1229</v>
      </c>
      <c r="AE110" s="1092"/>
      <c r="AF110" s="1092"/>
      <c r="AG110" s="1092"/>
      <c r="AH110" s="1092"/>
      <c r="AI110" s="1093"/>
      <c r="AJ110" s="72" t="s">
        <v>1230</v>
      </c>
      <c r="AK110" s="67"/>
      <c r="AL110" s="67"/>
      <c r="AM110" s="67"/>
      <c r="AN110" s="67"/>
      <c r="AO110" s="67"/>
      <c r="AP110" s="67"/>
      <c r="AQ110" s="67"/>
      <c r="AR110" s="67"/>
      <c r="AS110" s="65" t="s">
        <v>17</v>
      </c>
      <c r="AT110" s="296">
        <v>0.7</v>
      </c>
      <c r="AU110" s="35">
        <f>ROUND(ROUND(M111*$AB$12,0)*AT110,0)</f>
        <v>392</v>
      </c>
      <c r="AV110" s="31"/>
    </row>
    <row r="111" spans="1:48" ht="14.25" x14ac:dyDescent="0.15">
      <c r="A111" s="32">
        <v>22</v>
      </c>
      <c r="B111" s="32" t="s">
        <v>3649</v>
      </c>
      <c r="C111" s="34" t="s">
        <v>23206</v>
      </c>
      <c r="D111" s="73"/>
      <c r="E111" s="74"/>
      <c r="F111" s="74"/>
      <c r="G111" s="20"/>
      <c r="J111" s="187"/>
      <c r="K111" s="186"/>
      <c r="L111" s="187"/>
      <c r="M111" s="189">
        <f>'7経過的生活介護(基本４)'!L111</f>
        <v>800</v>
      </c>
      <c r="N111" s="4" t="s">
        <v>21</v>
      </c>
      <c r="Q111" s="21"/>
      <c r="R111" s="4"/>
      <c r="S111" s="53"/>
      <c r="T111" s="53"/>
      <c r="U111" s="53"/>
      <c r="V111" s="53"/>
      <c r="W111" s="188"/>
      <c r="X111" s="53"/>
      <c r="Y111" s="53"/>
      <c r="Z111" s="54"/>
      <c r="AA111" s="53"/>
      <c r="AB111" s="53"/>
      <c r="AC111" s="59"/>
      <c r="AD111" s="1094"/>
      <c r="AE111" s="1095"/>
      <c r="AF111" s="1095"/>
      <c r="AG111" s="1095"/>
      <c r="AH111" s="1095"/>
      <c r="AI111" s="1096"/>
      <c r="AJ111" s="223" t="s">
        <v>1233</v>
      </c>
      <c r="AK111" s="107"/>
      <c r="AL111" s="107"/>
      <c r="AM111" s="107"/>
      <c r="AN111" s="107"/>
      <c r="AO111" s="107"/>
      <c r="AP111" s="107"/>
      <c r="AQ111" s="107"/>
      <c r="AR111" s="107"/>
      <c r="AS111" s="44" t="s">
        <v>1678</v>
      </c>
      <c r="AT111" s="296">
        <v>0.5</v>
      </c>
      <c r="AU111" s="35">
        <f>ROUND(ROUND(M111*$AB$12,0)*AT111,0)</f>
        <v>280</v>
      </c>
      <c r="AV111" s="31"/>
    </row>
    <row r="112" spans="1:48" ht="14.25" x14ac:dyDescent="0.15">
      <c r="A112" s="32">
        <v>22</v>
      </c>
      <c r="B112" s="32">
        <v>7707</v>
      </c>
      <c r="C112" s="34" t="s">
        <v>23207</v>
      </c>
      <c r="D112" s="73"/>
      <c r="E112" s="74"/>
      <c r="F112" s="74"/>
      <c r="G112" s="20"/>
      <c r="J112" s="187"/>
      <c r="K112" s="186"/>
      <c r="L112" s="187"/>
      <c r="M112" s="204"/>
      <c r="N112" s="187"/>
      <c r="O112" s="187"/>
      <c r="P112" s="187"/>
      <c r="Q112" s="21"/>
      <c r="R112" s="67" t="s">
        <v>1235</v>
      </c>
      <c r="S112" s="67"/>
      <c r="T112" s="67"/>
      <c r="U112" s="67"/>
      <c r="V112" s="67"/>
      <c r="W112" s="192"/>
      <c r="X112" s="67"/>
      <c r="Y112" s="67"/>
      <c r="Z112" s="54"/>
      <c r="AA112" s="53"/>
      <c r="AB112" s="53"/>
      <c r="AC112" s="59"/>
      <c r="AD112" s="72"/>
      <c r="AE112" s="67"/>
      <c r="AF112" s="67"/>
      <c r="AG112" s="67"/>
      <c r="AH112" s="67"/>
      <c r="AI112" s="67"/>
      <c r="AJ112" s="67"/>
      <c r="AK112" s="67"/>
      <c r="AL112" s="67"/>
      <c r="AM112" s="67"/>
      <c r="AN112" s="67"/>
      <c r="AO112" s="67"/>
      <c r="AP112" s="67"/>
      <c r="AQ112" s="67"/>
      <c r="AR112" s="67"/>
      <c r="AS112" s="65"/>
      <c r="AT112" s="157"/>
      <c r="AU112" s="35">
        <f>ROUND(ROUND(M111*W114,0)*$AB$12,0)</f>
        <v>540</v>
      </c>
      <c r="AV112" s="31"/>
    </row>
    <row r="113" spans="1:48" ht="14.25" customHeight="1" x14ac:dyDescent="0.15">
      <c r="A113" s="32">
        <v>22</v>
      </c>
      <c r="B113" s="32">
        <v>7708</v>
      </c>
      <c r="C113" s="34" t="s">
        <v>23208</v>
      </c>
      <c r="D113" s="73"/>
      <c r="E113" s="74"/>
      <c r="F113" s="74"/>
      <c r="G113" s="20"/>
      <c r="J113" s="187"/>
      <c r="K113" s="186"/>
      <c r="L113" s="187"/>
      <c r="M113" s="204"/>
      <c r="N113" s="187"/>
      <c r="O113" s="187"/>
      <c r="P113" s="187"/>
      <c r="Q113" s="21"/>
      <c r="R113" s="53" t="s">
        <v>1237</v>
      </c>
      <c r="S113" s="53"/>
      <c r="T113" s="53"/>
      <c r="U113" s="53"/>
      <c r="V113" s="53"/>
      <c r="W113" s="188"/>
      <c r="X113" s="53"/>
      <c r="Y113" s="53"/>
      <c r="Z113" s="54"/>
      <c r="AA113" s="53"/>
      <c r="AB113" s="53"/>
      <c r="AC113" s="59"/>
      <c r="AD113" s="1091" t="s">
        <v>1229</v>
      </c>
      <c r="AE113" s="1092"/>
      <c r="AF113" s="1092"/>
      <c r="AG113" s="1092"/>
      <c r="AH113" s="1092"/>
      <c r="AI113" s="1093"/>
      <c r="AJ113" s="72" t="s">
        <v>1230</v>
      </c>
      <c r="AK113" s="67"/>
      <c r="AL113" s="67"/>
      <c r="AM113" s="67"/>
      <c r="AN113" s="67"/>
      <c r="AO113" s="67"/>
      <c r="AP113" s="67"/>
      <c r="AQ113" s="67"/>
      <c r="AR113" s="67"/>
      <c r="AS113" s="65" t="s">
        <v>17</v>
      </c>
      <c r="AT113" s="296">
        <v>0.7</v>
      </c>
      <c r="AU113" s="35">
        <f>ROUND(ROUND(ROUND(M111*W114,0)*$AB$12,0)*AT113,0)</f>
        <v>378</v>
      </c>
      <c r="AV113" s="31"/>
    </row>
    <row r="114" spans="1:48" ht="14.25" x14ac:dyDescent="0.15">
      <c r="A114" s="32">
        <v>22</v>
      </c>
      <c r="B114" s="32" t="s">
        <v>3653</v>
      </c>
      <c r="C114" s="34" t="s">
        <v>23209</v>
      </c>
      <c r="D114" s="73"/>
      <c r="E114" s="74"/>
      <c r="F114" s="74"/>
      <c r="G114" s="20"/>
      <c r="J114" s="187"/>
      <c r="K114" s="186"/>
      <c r="L114" s="187"/>
      <c r="M114" s="204"/>
      <c r="N114" s="187"/>
      <c r="O114" s="187"/>
      <c r="P114" s="187"/>
      <c r="Q114" s="21"/>
      <c r="R114" s="71"/>
      <c r="S114" s="71"/>
      <c r="T114" s="71"/>
      <c r="U114" s="71"/>
      <c r="V114" s="26" t="s">
        <v>17</v>
      </c>
      <c r="W114" s="195">
        <v>0.96499999999999997</v>
      </c>
      <c r="X114" s="71"/>
      <c r="Y114" s="71"/>
      <c r="Z114" s="54"/>
      <c r="AA114" s="53"/>
      <c r="AB114" s="53"/>
      <c r="AC114" s="59"/>
      <c r="AD114" s="1094"/>
      <c r="AE114" s="1095"/>
      <c r="AF114" s="1095"/>
      <c r="AG114" s="1095"/>
      <c r="AH114" s="1095"/>
      <c r="AI114" s="1096"/>
      <c r="AJ114" s="223" t="s">
        <v>1233</v>
      </c>
      <c r="AK114" s="107"/>
      <c r="AL114" s="107"/>
      <c r="AM114" s="107"/>
      <c r="AN114" s="107"/>
      <c r="AO114" s="107"/>
      <c r="AP114" s="107"/>
      <c r="AQ114" s="107"/>
      <c r="AR114" s="107"/>
      <c r="AS114" s="44" t="s">
        <v>1678</v>
      </c>
      <c r="AT114" s="296">
        <v>0.5</v>
      </c>
      <c r="AU114" s="35">
        <f>ROUND(ROUND(ROUND(M111*W114,0)*$AB$12,0)*AT114,0)</f>
        <v>270</v>
      </c>
      <c r="AV114" s="31"/>
    </row>
    <row r="115" spans="1:48" ht="14.25" customHeight="1" x14ac:dyDescent="0.15">
      <c r="A115" s="32">
        <v>22</v>
      </c>
      <c r="B115" s="32">
        <v>7709</v>
      </c>
      <c r="C115" s="34" t="s">
        <v>23210</v>
      </c>
      <c r="D115" s="73"/>
      <c r="E115" s="74"/>
      <c r="F115" s="74"/>
      <c r="G115" s="20"/>
      <c r="J115" s="187"/>
      <c r="K115" s="196" t="s">
        <v>1261</v>
      </c>
      <c r="L115" s="197"/>
      <c r="M115" s="301"/>
      <c r="N115" s="197"/>
      <c r="O115" s="197"/>
      <c r="P115" s="197"/>
      <c r="Q115" s="198"/>
      <c r="R115" s="40"/>
      <c r="S115" s="65"/>
      <c r="T115" s="65"/>
      <c r="U115" s="65"/>
      <c r="V115" s="65"/>
      <c r="W115" s="102"/>
      <c r="X115" s="65"/>
      <c r="Y115" s="65"/>
      <c r="Z115" s="168"/>
      <c r="AA115" s="23"/>
      <c r="AB115" s="23"/>
      <c r="AC115" s="300"/>
      <c r="AD115" s="183"/>
      <c r="AE115" s="65"/>
      <c r="AF115" s="65"/>
      <c r="AG115" s="65"/>
      <c r="AH115" s="65"/>
      <c r="AI115" s="65"/>
      <c r="AJ115" s="65"/>
      <c r="AK115" s="65"/>
      <c r="AL115" s="65"/>
      <c r="AM115" s="65"/>
      <c r="AN115" s="65"/>
      <c r="AO115" s="65"/>
      <c r="AP115" s="65"/>
      <c r="AQ115" s="65"/>
      <c r="AR115" s="65"/>
      <c r="AS115" s="184"/>
      <c r="AT115" s="307"/>
      <c r="AU115" s="35">
        <f>ROUND(M117*$AB$12,0)</f>
        <v>560</v>
      </c>
      <c r="AV115" s="31"/>
    </row>
    <row r="116" spans="1:48" ht="14.25" customHeight="1" x14ac:dyDescent="0.15">
      <c r="A116" s="32">
        <v>22</v>
      </c>
      <c r="B116" s="32">
        <v>7710</v>
      </c>
      <c r="C116" s="34" t="s">
        <v>23211</v>
      </c>
      <c r="D116" s="73"/>
      <c r="E116" s="74"/>
      <c r="F116" s="74"/>
      <c r="G116" s="20"/>
      <c r="J116" s="187"/>
      <c r="K116" s="200"/>
      <c r="L116" s="201"/>
      <c r="M116" s="302"/>
      <c r="N116" s="201"/>
      <c r="O116" s="201"/>
      <c r="P116" s="201"/>
      <c r="Q116" s="202"/>
      <c r="R116" s="4"/>
      <c r="S116" s="53"/>
      <c r="T116" s="53"/>
      <c r="U116" s="53"/>
      <c r="V116" s="53"/>
      <c r="W116" s="188"/>
      <c r="X116" s="53"/>
      <c r="Y116" s="53"/>
      <c r="Z116" s="54"/>
      <c r="AA116" s="53"/>
      <c r="AB116" s="53"/>
      <c r="AC116" s="59"/>
      <c r="AD116" s="1091" t="s">
        <v>1229</v>
      </c>
      <c r="AE116" s="1092"/>
      <c r="AF116" s="1092"/>
      <c r="AG116" s="1092"/>
      <c r="AH116" s="1092"/>
      <c r="AI116" s="1093"/>
      <c r="AJ116" s="72" t="s">
        <v>1230</v>
      </c>
      <c r="AK116" s="67"/>
      <c r="AL116" s="67"/>
      <c r="AM116" s="67"/>
      <c r="AN116" s="67"/>
      <c r="AO116" s="67"/>
      <c r="AP116" s="67"/>
      <c r="AQ116" s="67"/>
      <c r="AR116" s="67"/>
      <c r="AS116" s="65" t="s">
        <v>17</v>
      </c>
      <c r="AT116" s="296">
        <v>0.7</v>
      </c>
      <c r="AU116" s="35">
        <f>ROUND(ROUND(M117*$AB$12,0)*AT116,0)</f>
        <v>392</v>
      </c>
      <c r="AV116" s="31"/>
    </row>
    <row r="117" spans="1:48" ht="14.25" x14ac:dyDescent="0.15">
      <c r="A117" s="32">
        <v>22</v>
      </c>
      <c r="B117" s="32" t="s">
        <v>3657</v>
      </c>
      <c r="C117" s="34" t="s">
        <v>23212</v>
      </c>
      <c r="D117" s="73"/>
      <c r="E117" s="74"/>
      <c r="F117" s="74"/>
      <c r="G117" s="20"/>
      <c r="J117" s="187"/>
      <c r="K117" s="186"/>
      <c r="L117" s="187"/>
      <c r="M117" s="189">
        <f>'7経過的生活介護(基本４)'!L117</f>
        <v>800</v>
      </c>
      <c r="N117" s="4" t="s">
        <v>21</v>
      </c>
      <c r="Q117" s="21"/>
      <c r="R117" s="4"/>
      <c r="S117" s="53"/>
      <c r="T117" s="53"/>
      <c r="U117" s="53"/>
      <c r="V117" s="53"/>
      <c r="W117" s="188"/>
      <c r="X117" s="53"/>
      <c r="Y117" s="53"/>
      <c r="Z117" s="54"/>
      <c r="AA117" s="53"/>
      <c r="AB117" s="53"/>
      <c r="AC117" s="59"/>
      <c r="AD117" s="1094"/>
      <c r="AE117" s="1095"/>
      <c r="AF117" s="1095"/>
      <c r="AG117" s="1095"/>
      <c r="AH117" s="1095"/>
      <c r="AI117" s="1096"/>
      <c r="AJ117" s="223" t="s">
        <v>1233</v>
      </c>
      <c r="AK117" s="107"/>
      <c r="AL117" s="107"/>
      <c r="AM117" s="107"/>
      <c r="AN117" s="107"/>
      <c r="AO117" s="107"/>
      <c r="AP117" s="107"/>
      <c r="AQ117" s="107"/>
      <c r="AR117" s="107"/>
      <c r="AS117" s="44" t="s">
        <v>1678</v>
      </c>
      <c r="AT117" s="296">
        <v>0.5</v>
      </c>
      <c r="AU117" s="35">
        <f>ROUND(ROUND(M117*$AB$12,0)*AT117,0)</f>
        <v>280</v>
      </c>
      <c r="AV117" s="31"/>
    </row>
    <row r="118" spans="1:48" ht="14.25" x14ac:dyDescent="0.15">
      <c r="A118" s="32">
        <v>22</v>
      </c>
      <c r="B118" s="32">
        <v>7711</v>
      </c>
      <c r="C118" s="34" t="s">
        <v>23213</v>
      </c>
      <c r="D118" s="73"/>
      <c r="E118" s="74"/>
      <c r="F118" s="74"/>
      <c r="G118" s="20"/>
      <c r="J118" s="187"/>
      <c r="K118" s="186"/>
      <c r="L118" s="187"/>
      <c r="M118" s="204"/>
      <c r="N118" s="187"/>
      <c r="O118" s="187"/>
      <c r="P118" s="187"/>
      <c r="Q118" s="21"/>
      <c r="R118" s="67" t="s">
        <v>1235</v>
      </c>
      <c r="S118" s="67"/>
      <c r="T118" s="67"/>
      <c r="U118" s="67"/>
      <c r="V118" s="67"/>
      <c r="W118" s="192"/>
      <c r="X118" s="67"/>
      <c r="Y118" s="67"/>
      <c r="Z118" s="54"/>
      <c r="AA118" s="53"/>
      <c r="AB118" s="53"/>
      <c r="AC118" s="59"/>
      <c r="AD118" s="72"/>
      <c r="AE118" s="67"/>
      <c r="AF118" s="67"/>
      <c r="AG118" s="67"/>
      <c r="AH118" s="67"/>
      <c r="AI118" s="67"/>
      <c r="AJ118" s="67"/>
      <c r="AK118" s="67"/>
      <c r="AL118" s="67"/>
      <c r="AM118" s="67"/>
      <c r="AN118" s="67"/>
      <c r="AO118" s="67"/>
      <c r="AP118" s="67"/>
      <c r="AQ118" s="67"/>
      <c r="AR118" s="67"/>
      <c r="AS118" s="65"/>
      <c r="AT118" s="157"/>
      <c r="AU118" s="35">
        <f>ROUND(ROUND(M117*W120,0)*$AB$12,0)</f>
        <v>540</v>
      </c>
      <c r="AV118" s="31"/>
    </row>
    <row r="119" spans="1:48" ht="14.25" customHeight="1" x14ac:dyDescent="0.15">
      <c r="A119" s="32">
        <v>22</v>
      </c>
      <c r="B119" s="32">
        <v>7712</v>
      </c>
      <c r="C119" s="34" t="s">
        <v>23214</v>
      </c>
      <c r="D119" s="73"/>
      <c r="E119" s="74"/>
      <c r="F119" s="74"/>
      <c r="G119" s="20"/>
      <c r="J119" s="187"/>
      <c r="K119" s="186"/>
      <c r="L119" s="187"/>
      <c r="M119" s="204"/>
      <c r="N119" s="187"/>
      <c r="O119" s="187"/>
      <c r="P119" s="187"/>
      <c r="Q119" s="21"/>
      <c r="R119" s="53" t="s">
        <v>1237</v>
      </c>
      <c r="S119" s="53"/>
      <c r="T119" s="53"/>
      <c r="U119" s="53"/>
      <c r="V119" s="53"/>
      <c r="W119" s="188"/>
      <c r="X119" s="53"/>
      <c r="Y119" s="53"/>
      <c r="Z119" s="54"/>
      <c r="AA119" s="53"/>
      <c r="AB119" s="53"/>
      <c r="AC119" s="59"/>
      <c r="AD119" s="1091" t="s">
        <v>1229</v>
      </c>
      <c r="AE119" s="1092"/>
      <c r="AF119" s="1092"/>
      <c r="AG119" s="1092"/>
      <c r="AH119" s="1092"/>
      <c r="AI119" s="1093"/>
      <c r="AJ119" s="72" t="s">
        <v>1230</v>
      </c>
      <c r="AK119" s="67"/>
      <c r="AL119" s="67"/>
      <c r="AM119" s="67"/>
      <c r="AN119" s="67"/>
      <c r="AO119" s="67"/>
      <c r="AP119" s="67"/>
      <c r="AQ119" s="67"/>
      <c r="AR119" s="67"/>
      <c r="AS119" s="65" t="s">
        <v>17</v>
      </c>
      <c r="AT119" s="296">
        <v>0.7</v>
      </c>
      <c r="AU119" s="35">
        <f>ROUND(ROUND(ROUND(M117*W120,0)*$AB$12,0)*AT119,0)</f>
        <v>378</v>
      </c>
      <c r="AV119" s="31"/>
    </row>
    <row r="120" spans="1:48" ht="14.25" x14ac:dyDescent="0.15">
      <c r="A120" s="32">
        <v>22</v>
      </c>
      <c r="B120" s="32" t="s">
        <v>3661</v>
      </c>
      <c r="C120" s="34" t="s">
        <v>23215</v>
      </c>
      <c r="D120" s="73"/>
      <c r="E120" s="74"/>
      <c r="F120" s="74"/>
      <c r="G120" s="20"/>
      <c r="J120" s="187"/>
      <c r="K120" s="186"/>
      <c r="L120" s="187"/>
      <c r="M120" s="204"/>
      <c r="N120" s="187"/>
      <c r="O120" s="187"/>
      <c r="P120" s="187"/>
      <c r="Q120" s="21"/>
      <c r="R120" s="71"/>
      <c r="S120" s="71"/>
      <c r="T120" s="71"/>
      <c r="U120" s="71"/>
      <c r="V120" s="26" t="s">
        <v>17</v>
      </c>
      <c r="W120" s="195">
        <v>0.96499999999999997</v>
      </c>
      <c r="X120" s="71"/>
      <c r="Y120" s="71"/>
      <c r="Z120" s="54"/>
      <c r="AA120" s="53"/>
      <c r="AB120" s="53"/>
      <c r="AC120" s="59"/>
      <c r="AD120" s="1094"/>
      <c r="AE120" s="1095"/>
      <c r="AF120" s="1095"/>
      <c r="AG120" s="1095"/>
      <c r="AH120" s="1095"/>
      <c r="AI120" s="1096"/>
      <c r="AJ120" s="223" t="s">
        <v>1233</v>
      </c>
      <c r="AK120" s="107"/>
      <c r="AL120" s="107"/>
      <c r="AM120" s="107"/>
      <c r="AN120" s="107"/>
      <c r="AO120" s="107"/>
      <c r="AP120" s="107"/>
      <c r="AQ120" s="107"/>
      <c r="AR120" s="107"/>
      <c r="AS120" s="44" t="s">
        <v>1678</v>
      </c>
      <c r="AT120" s="296">
        <v>0.5</v>
      </c>
      <c r="AU120" s="35">
        <f>ROUND(ROUND(ROUND(M117*W120,0)*$AB$12,0)*AT120,0)</f>
        <v>270</v>
      </c>
      <c r="AV120" s="31"/>
    </row>
    <row r="121" spans="1:48" ht="14.25" customHeight="1" x14ac:dyDescent="0.15">
      <c r="A121" s="32">
        <v>22</v>
      </c>
      <c r="B121" s="32">
        <v>7721</v>
      </c>
      <c r="C121" s="34" t="s">
        <v>23216</v>
      </c>
      <c r="D121" s="73"/>
      <c r="E121" s="74"/>
      <c r="F121" s="74"/>
      <c r="G121" s="1085" t="s">
        <v>1673</v>
      </c>
      <c r="H121" s="1086"/>
      <c r="I121" s="1086"/>
      <c r="J121" s="1087"/>
      <c r="K121" s="196" t="s">
        <v>1674</v>
      </c>
      <c r="L121" s="197"/>
      <c r="M121" s="301"/>
      <c r="N121" s="197"/>
      <c r="O121" s="197"/>
      <c r="P121" s="197"/>
      <c r="Q121" s="198"/>
      <c r="R121" s="40"/>
      <c r="S121" s="65"/>
      <c r="T121" s="65"/>
      <c r="U121" s="65"/>
      <c r="V121" s="65"/>
      <c r="W121" s="102"/>
      <c r="X121" s="65"/>
      <c r="Y121" s="65"/>
      <c r="Z121" s="168"/>
      <c r="AA121" s="23"/>
      <c r="AB121" s="23"/>
      <c r="AC121" s="300"/>
      <c r="AD121" s="183"/>
      <c r="AE121" s="65"/>
      <c r="AF121" s="65"/>
      <c r="AG121" s="65"/>
      <c r="AH121" s="65"/>
      <c r="AI121" s="65"/>
      <c r="AJ121" s="65"/>
      <c r="AK121" s="65"/>
      <c r="AL121" s="65"/>
      <c r="AM121" s="65"/>
      <c r="AN121" s="65"/>
      <c r="AO121" s="65"/>
      <c r="AP121" s="65"/>
      <c r="AQ121" s="65"/>
      <c r="AR121" s="65"/>
      <c r="AS121" s="184"/>
      <c r="AT121" s="307"/>
      <c r="AU121" s="35">
        <f>ROUND(M123*$AB$12,0)</f>
        <v>494</v>
      </c>
      <c r="AV121" s="31"/>
    </row>
    <row r="122" spans="1:48" ht="14.25" customHeight="1" x14ac:dyDescent="0.15">
      <c r="A122" s="32">
        <v>22</v>
      </c>
      <c r="B122" s="32">
        <v>7722</v>
      </c>
      <c r="C122" s="34" t="s">
        <v>23217</v>
      </c>
      <c r="D122" s="73"/>
      <c r="E122" s="74"/>
      <c r="F122" s="74"/>
      <c r="G122" s="1088"/>
      <c r="H122" s="1089"/>
      <c r="I122" s="1089"/>
      <c r="J122" s="1090"/>
      <c r="K122" s="200"/>
      <c r="L122" s="201"/>
      <c r="M122" s="302"/>
      <c r="N122" s="201"/>
      <c r="O122" s="201"/>
      <c r="P122" s="201"/>
      <c r="Q122" s="202"/>
      <c r="R122" s="4"/>
      <c r="S122" s="53"/>
      <c r="T122" s="53"/>
      <c r="U122" s="53"/>
      <c r="V122" s="53"/>
      <c r="W122" s="188"/>
      <c r="X122" s="53"/>
      <c r="Y122" s="53"/>
      <c r="Z122" s="54"/>
      <c r="AA122" s="53"/>
      <c r="AB122" s="53"/>
      <c r="AC122" s="59"/>
      <c r="AD122" s="1091" t="s">
        <v>1229</v>
      </c>
      <c r="AE122" s="1092"/>
      <c r="AF122" s="1092"/>
      <c r="AG122" s="1092"/>
      <c r="AH122" s="1092"/>
      <c r="AI122" s="1093"/>
      <c r="AJ122" s="72" t="s">
        <v>1230</v>
      </c>
      <c r="AK122" s="67"/>
      <c r="AL122" s="67"/>
      <c r="AM122" s="67"/>
      <c r="AN122" s="67"/>
      <c r="AO122" s="67"/>
      <c r="AP122" s="67"/>
      <c r="AQ122" s="67"/>
      <c r="AR122" s="67"/>
      <c r="AS122" s="65" t="s">
        <v>17</v>
      </c>
      <c r="AT122" s="296">
        <v>0.7</v>
      </c>
      <c r="AU122" s="35">
        <f>ROUND(ROUND(M123*$AB$12,0)*AT122,0)</f>
        <v>346</v>
      </c>
      <c r="AV122" s="31"/>
    </row>
    <row r="123" spans="1:48" ht="14.25" x14ac:dyDescent="0.15">
      <c r="A123" s="32">
        <v>22</v>
      </c>
      <c r="B123" s="32" t="s">
        <v>3665</v>
      </c>
      <c r="C123" s="34" t="s">
        <v>23218</v>
      </c>
      <c r="D123" s="73"/>
      <c r="E123" s="74"/>
      <c r="F123" s="74"/>
      <c r="G123" s="1088"/>
      <c r="H123" s="1089"/>
      <c r="I123" s="1089"/>
      <c r="J123" s="1090"/>
      <c r="K123" s="186"/>
      <c r="L123" s="187"/>
      <c r="M123" s="189">
        <f>'7経過的生活介護(基本４)'!L123</f>
        <v>705</v>
      </c>
      <c r="N123" s="4" t="s">
        <v>21</v>
      </c>
      <c r="Q123" s="21"/>
      <c r="R123" s="4"/>
      <c r="S123" s="53"/>
      <c r="T123" s="53"/>
      <c r="U123" s="53"/>
      <c r="V123" s="53"/>
      <c r="W123" s="188"/>
      <c r="X123" s="53"/>
      <c r="Y123" s="53"/>
      <c r="Z123" s="54"/>
      <c r="AA123" s="53"/>
      <c r="AB123" s="53"/>
      <c r="AC123" s="59"/>
      <c r="AD123" s="1094"/>
      <c r="AE123" s="1095"/>
      <c r="AF123" s="1095"/>
      <c r="AG123" s="1095"/>
      <c r="AH123" s="1095"/>
      <c r="AI123" s="1096"/>
      <c r="AJ123" s="223" t="s">
        <v>1233</v>
      </c>
      <c r="AK123" s="107"/>
      <c r="AL123" s="107"/>
      <c r="AM123" s="107"/>
      <c r="AN123" s="107"/>
      <c r="AO123" s="107"/>
      <c r="AP123" s="107"/>
      <c r="AQ123" s="107"/>
      <c r="AR123" s="107"/>
      <c r="AS123" s="44" t="s">
        <v>1678</v>
      </c>
      <c r="AT123" s="296">
        <v>0.5</v>
      </c>
      <c r="AU123" s="35">
        <f>ROUND(ROUND(M123*$AB$12,0)*AT123,0)</f>
        <v>247</v>
      </c>
      <c r="AV123" s="31"/>
    </row>
    <row r="124" spans="1:48" ht="14.25" x14ac:dyDescent="0.15">
      <c r="A124" s="32">
        <v>22</v>
      </c>
      <c r="B124" s="32">
        <v>7723</v>
      </c>
      <c r="C124" s="34" t="s">
        <v>23219</v>
      </c>
      <c r="D124" s="73"/>
      <c r="E124" s="74"/>
      <c r="F124" s="74"/>
      <c r="G124" s="73"/>
      <c r="H124" s="74"/>
      <c r="I124" s="74"/>
      <c r="J124" s="75"/>
      <c r="K124" s="20"/>
      <c r="M124" s="58"/>
      <c r="Q124" s="21"/>
      <c r="R124" s="67" t="s">
        <v>1235</v>
      </c>
      <c r="S124" s="67"/>
      <c r="T124" s="67"/>
      <c r="U124" s="67"/>
      <c r="V124" s="67"/>
      <c r="W124" s="192"/>
      <c r="X124" s="67"/>
      <c r="Y124" s="67"/>
      <c r="Z124" s="54"/>
      <c r="AA124" s="53"/>
      <c r="AB124" s="53"/>
      <c r="AC124" s="59"/>
      <c r="AD124" s="72"/>
      <c r="AE124" s="67"/>
      <c r="AF124" s="67"/>
      <c r="AG124" s="67"/>
      <c r="AH124" s="67"/>
      <c r="AI124" s="67"/>
      <c r="AJ124" s="67"/>
      <c r="AK124" s="67"/>
      <c r="AL124" s="67"/>
      <c r="AM124" s="67"/>
      <c r="AN124" s="67"/>
      <c r="AO124" s="67"/>
      <c r="AP124" s="67"/>
      <c r="AQ124" s="67"/>
      <c r="AR124" s="67"/>
      <c r="AS124" s="65"/>
      <c r="AT124" s="157"/>
      <c r="AU124" s="35">
        <f>ROUND(ROUND(M123*W126,0)*$AB$12,0)</f>
        <v>476</v>
      </c>
      <c r="AV124" s="31"/>
    </row>
    <row r="125" spans="1:48" ht="14.25" customHeight="1" x14ac:dyDescent="0.15">
      <c r="A125" s="32">
        <v>22</v>
      </c>
      <c r="B125" s="32">
        <v>7724</v>
      </c>
      <c r="C125" s="34" t="s">
        <v>23220</v>
      </c>
      <c r="D125" s="73"/>
      <c r="E125" s="74"/>
      <c r="F125" s="74"/>
      <c r="G125" s="20"/>
      <c r="K125" s="186"/>
      <c r="L125" s="187"/>
      <c r="M125" s="204"/>
      <c r="N125" s="187"/>
      <c r="O125" s="187"/>
      <c r="Q125" s="21"/>
      <c r="R125" s="53" t="s">
        <v>1237</v>
      </c>
      <c r="S125" s="53"/>
      <c r="T125" s="53"/>
      <c r="U125" s="53"/>
      <c r="V125" s="53"/>
      <c r="W125" s="188"/>
      <c r="X125" s="53"/>
      <c r="Y125" s="53"/>
      <c r="Z125" s="54"/>
      <c r="AA125" s="53"/>
      <c r="AB125" s="53"/>
      <c r="AC125" s="59"/>
      <c r="AD125" s="1091" t="s">
        <v>1229</v>
      </c>
      <c r="AE125" s="1092"/>
      <c r="AF125" s="1092"/>
      <c r="AG125" s="1092"/>
      <c r="AH125" s="1092"/>
      <c r="AI125" s="1093"/>
      <c r="AJ125" s="72" t="s">
        <v>1230</v>
      </c>
      <c r="AK125" s="67"/>
      <c r="AL125" s="67"/>
      <c r="AM125" s="67"/>
      <c r="AN125" s="67"/>
      <c r="AO125" s="67"/>
      <c r="AP125" s="67"/>
      <c r="AQ125" s="67"/>
      <c r="AR125" s="67"/>
      <c r="AS125" s="65" t="s">
        <v>17</v>
      </c>
      <c r="AT125" s="296">
        <v>0.7</v>
      </c>
      <c r="AU125" s="35">
        <f>ROUND(ROUND(ROUND(M123*W126,0)*$AB$12,0)*AT125,0)</f>
        <v>333</v>
      </c>
      <c r="AV125" s="31"/>
    </row>
    <row r="126" spans="1:48" ht="14.25" x14ac:dyDescent="0.15">
      <c r="A126" s="32">
        <v>22</v>
      </c>
      <c r="B126" s="32" t="s">
        <v>3669</v>
      </c>
      <c r="C126" s="34" t="s">
        <v>23221</v>
      </c>
      <c r="D126" s="73"/>
      <c r="E126" s="74"/>
      <c r="F126" s="74"/>
      <c r="G126" s="20"/>
      <c r="K126" s="186"/>
      <c r="L126" s="187"/>
      <c r="M126" s="204"/>
      <c r="N126" s="187"/>
      <c r="O126" s="187"/>
      <c r="Q126" s="21"/>
      <c r="R126" s="71"/>
      <c r="S126" s="71"/>
      <c r="T126" s="71"/>
      <c r="U126" s="71"/>
      <c r="V126" s="26" t="s">
        <v>17</v>
      </c>
      <c r="W126" s="195">
        <v>0.96499999999999997</v>
      </c>
      <c r="X126" s="71"/>
      <c r="Y126" s="71"/>
      <c r="Z126" s="54"/>
      <c r="AA126" s="53"/>
      <c r="AB126" s="53"/>
      <c r="AC126" s="59"/>
      <c r="AD126" s="1094"/>
      <c r="AE126" s="1095"/>
      <c r="AF126" s="1095"/>
      <c r="AG126" s="1095"/>
      <c r="AH126" s="1095"/>
      <c r="AI126" s="1096"/>
      <c r="AJ126" s="223" t="s">
        <v>1233</v>
      </c>
      <c r="AK126" s="107"/>
      <c r="AL126" s="107"/>
      <c r="AM126" s="107"/>
      <c r="AN126" s="107"/>
      <c r="AO126" s="107"/>
      <c r="AP126" s="107"/>
      <c r="AQ126" s="107"/>
      <c r="AR126" s="107"/>
      <c r="AS126" s="44" t="s">
        <v>1678</v>
      </c>
      <c r="AT126" s="296">
        <v>0.5</v>
      </c>
      <c r="AU126" s="35">
        <f>ROUND(ROUND(ROUND(M123*W126,0)*$AB$12,0)*AT126,0)</f>
        <v>238</v>
      </c>
      <c r="AV126" s="31"/>
    </row>
    <row r="127" spans="1:48" ht="14.25" customHeight="1" x14ac:dyDescent="0.15">
      <c r="A127" s="32">
        <v>22</v>
      </c>
      <c r="B127" s="32">
        <v>7725</v>
      </c>
      <c r="C127" s="34" t="s">
        <v>23222</v>
      </c>
      <c r="D127" s="73"/>
      <c r="E127" s="74"/>
      <c r="F127" s="74"/>
      <c r="G127" s="20"/>
      <c r="J127" s="187"/>
      <c r="K127" s="196" t="s">
        <v>1684</v>
      </c>
      <c r="L127" s="197"/>
      <c r="M127" s="301"/>
      <c r="N127" s="197"/>
      <c r="O127" s="197"/>
      <c r="P127" s="197"/>
      <c r="Q127" s="198"/>
      <c r="R127" s="40"/>
      <c r="S127" s="65"/>
      <c r="T127" s="65"/>
      <c r="U127" s="65"/>
      <c r="V127" s="65"/>
      <c r="W127" s="102"/>
      <c r="X127" s="65"/>
      <c r="Y127" s="65"/>
      <c r="Z127" s="168"/>
      <c r="AA127" s="23"/>
      <c r="AB127" s="23"/>
      <c r="AC127" s="300"/>
      <c r="AD127" s="183"/>
      <c r="AE127" s="65"/>
      <c r="AF127" s="65"/>
      <c r="AG127" s="65"/>
      <c r="AH127" s="65"/>
      <c r="AI127" s="65"/>
      <c r="AJ127" s="65"/>
      <c r="AK127" s="65"/>
      <c r="AL127" s="65"/>
      <c r="AM127" s="65"/>
      <c r="AN127" s="65"/>
      <c r="AO127" s="65"/>
      <c r="AP127" s="65"/>
      <c r="AQ127" s="65"/>
      <c r="AR127" s="65"/>
      <c r="AS127" s="184"/>
      <c r="AT127" s="307"/>
      <c r="AU127" s="35">
        <f>ROUND(M129*$AB$12,0)</f>
        <v>494</v>
      </c>
      <c r="AV127" s="31"/>
    </row>
    <row r="128" spans="1:48" ht="14.25" customHeight="1" x14ac:dyDescent="0.15">
      <c r="A128" s="32">
        <v>22</v>
      </c>
      <c r="B128" s="32">
        <v>7726</v>
      </c>
      <c r="C128" s="34" t="s">
        <v>23223</v>
      </c>
      <c r="D128" s="73"/>
      <c r="E128" s="74"/>
      <c r="F128" s="74"/>
      <c r="G128" s="20"/>
      <c r="J128" s="187"/>
      <c r="K128" s="200"/>
      <c r="L128" s="201"/>
      <c r="M128" s="302"/>
      <c r="N128" s="201"/>
      <c r="O128" s="201"/>
      <c r="P128" s="201"/>
      <c r="Q128" s="202"/>
      <c r="R128" s="4"/>
      <c r="S128" s="53"/>
      <c r="T128" s="53"/>
      <c r="U128" s="53"/>
      <c r="V128" s="53"/>
      <c r="W128" s="188"/>
      <c r="X128" s="53"/>
      <c r="Y128" s="53"/>
      <c r="Z128" s="54"/>
      <c r="AA128" s="53"/>
      <c r="AB128" s="53"/>
      <c r="AC128" s="59"/>
      <c r="AD128" s="1091" t="s">
        <v>1229</v>
      </c>
      <c r="AE128" s="1092"/>
      <c r="AF128" s="1092"/>
      <c r="AG128" s="1092"/>
      <c r="AH128" s="1092"/>
      <c r="AI128" s="1093"/>
      <c r="AJ128" s="72" t="s">
        <v>1230</v>
      </c>
      <c r="AK128" s="67"/>
      <c r="AL128" s="67"/>
      <c r="AM128" s="67"/>
      <c r="AN128" s="67"/>
      <c r="AO128" s="67"/>
      <c r="AP128" s="67"/>
      <c r="AQ128" s="67"/>
      <c r="AR128" s="67"/>
      <c r="AS128" s="65" t="s">
        <v>17</v>
      </c>
      <c r="AT128" s="296">
        <v>0.7</v>
      </c>
      <c r="AU128" s="35">
        <f>ROUND(ROUND(M129*$AB$12,0)*AT128,0)</f>
        <v>346</v>
      </c>
      <c r="AV128" s="31"/>
    </row>
    <row r="129" spans="1:48" ht="14.25" x14ac:dyDescent="0.15">
      <c r="A129" s="32">
        <v>22</v>
      </c>
      <c r="B129" s="32" t="s">
        <v>3673</v>
      </c>
      <c r="C129" s="34" t="s">
        <v>23224</v>
      </c>
      <c r="D129" s="73"/>
      <c r="E129" s="74"/>
      <c r="F129" s="74"/>
      <c r="G129" s="20"/>
      <c r="J129" s="187"/>
      <c r="K129" s="186"/>
      <c r="L129" s="187"/>
      <c r="M129" s="189">
        <f>'7経過的生活介護(基本４)'!L129</f>
        <v>705</v>
      </c>
      <c r="N129" s="4" t="s">
        <v>21</v>
      </c>
      <c r="Q129" s="21"/>
      <c r="R129" s="4"/>
      <c r="S129" s="53"/>
      <c r="T129" s="53"/>
      <c r="U129" s="53"/>
      <c r="V129" s="53"/>
      <c r="W129" s="188"/>
      <c r="X129" s="53"/>
      <c r="Y129" s="53"/>
      <c r="Z129" s="54"/>
      <c r="AA129" s="53"/>
      <c r="AB129" s="53"/>
      <c r="AC129" s="59"/>
      <c r="AD129" s="1094"/>
      <c r="AE129" s="1095"/>
      <c r="AF129" s="1095"/>
      <c r="AG129" s="1095"/>
      <c r="AH129" s="1095"/>
      <c r="AI129" s="1096"/>
      <c r="AJ129" s="223" t="s">
        <v>1233</v>
      </c>
      <c r="AK129" s="107"/>
      <c r="AL129" s="107"/>
      <c r="AM129" s="107"/>
      <c r="AN129" s="107"/>
      <c r="AO129" s="107"/>
      <c r="AP129" s="107"/>
      <c r="AQ129" s="107"/>
      <c r="AR129" s="107"/>
      <c r="AS129" s="44" t="s">
        <v>1678</v>
      </c>
      <c r="AT129" s="296">
        <v>0.5</v>
      </c>
      <c r="AU129" s="35">
        <f>ROUND(ROUND(M129*$AB$12,0)*AT129,0)</f>
        <v>247</v>
      </c>
      <c r="AV129" s="31"/>
    </row>
    <row r="130" spans="1:48" ht="14.25" x14ac:dyDescent="0.15">
      <c r="A130" s="32">
        <v>22</v>
      </c>
      <c r="B130" s="32">
        <v>7727</v>
      </c>
      <c r="C130" s="34" t="s">
        <v>23225</v>
      </c>
      <c r="D130" s="73"/>
      <c r="E130" s="74"/>
      <c r="F130" s="74"/>
      <c r="G130" s="20"/>
      <c r="J130" s="187"/>
      <c r="K130" s="186"/>
      <c r="L130" s="187"/>
      <c r="M130" s="204"/>
      <c r="N130" s="187"/>
      <c r="O130" s="187"/>
      <c r="P130" s="187"/>
      <c r="Q130" s="21"/>
      <c r="R130" s="67" t="s">
        <v>1235</v>
      </c>
      <c r="S130" s="67"/>
      <c r="T130" s="67"/>
      <c r="U130" s="67"/>
      <c r="V130" s="67"/>
      <c r="W130" s="192"/>
      <c r="X130" s="67"/>
      <c r="Y130" s="67"/>
      <c r="Z130" s="54"/>
      <c r="AA130" s="53"/>
      <c r="AB130" s="53"/>
      <c r="AC130" s="59"/>
      <c r="AD130" s="72"/>
      <c r="AE130" s="67"/>
      <c r="AF130" s="67"/>
      <c r="AG130" s="67"/>
      <c r="AH130" s="67"/>
      <c r="AI130" s="67"/>
      <c r="AJ130" s="67"/>
      <c r="AK130" s="67"/>
      <c r="AL130" s="67"/>
      <c r="AM130" s="67"/>
      <c r="AN130" s="67"/>
      <c r="AO130" s="67"/>
      <c r="AP130" s="67"/>
      <c r="AQ130" s="67"/>
      <c r="AR130" s="67"/>
      <c r="AS130" s="65"/>
      <c r="AT130" s="157"/>
      <c r="AU130" s="35">
        <f>ROUND(ROUND(M129*W132,0)*$AB$12,0)</f>
        <v>476</v>
      </c>
      <c r="AV130" s="31"/>
    </row>
    <row r="131" spans="1:48" ht="14.25" customHeight="1" x14ac:dyDescent="0.15">
      <c r="A131" s="32">
        <v>22</v>
      </c>
      <c r="B131" s="32">
        <v>7728</v>
      </c>
      <c r="C131" s="34" t="s">
        <v>23226</v>
      </c>
      <c r="D131" s="73"/>
      <c r="E131" s="74"/>
      <c r="F131" s="74"/>
      <c r="G131" s="20"/>
      <c r="J131" s="187"/>
      <c r="K131" s="186"/>
      <c r="L131" s="187"/>
      <c r="M131" s="204"/>
      <c r="N131" s="187"/>
      <c r="O131" s="187"/>
      <c r="P131" s="187"/>
      <c r="Q131" s="21"/>
      <c r="R131" s="53" t="s">
        <v>1237</v>
      </c>
      <c r="S131" s="53"/>
      <c r="T131" s="53"/>
      <c r="U131" s="53"/>
      <c r="V131" s="53"/>
      <c r="W131" s="188"/>
      <c r="X131" s="53"/>
      <c r="Y131" s="53"/>
      <c r="Z131" s="54"/>
      <c r="AA131" s="53"/>
      <c r="AB131" s="53"/>
      <c r="AC131" s="59"/>
      <c r="AD131" s="1091" t="s">
        <v>1229</v>
      </c>
      <c r="AE131" s="1092"/>
      <c r="AF131" s="1092"/>
      <c r="AG131" s="1092"/>
      <c r="AH131" s="1092"/>
      <c r="AI131" s="1093"/>
      <c r="AJ131" s="72" t="s">
        <v>1230</v>
      </c>
      <c r="AK131" s="67"/>
      <c r="AL131" s="67"/>
      <c r="AM131" s="67"/>
      <c r="AN131" s="67"/>
      <c r="AO131" s="67"/>
      <c r="AP131" s="67"/>
      <c r="AQ131" s="67"/>
      <c r="AR131" s="67"/>
      <c r="AS131" s="65" t="s">
        <v>17</v>
      </c>
      <c r="AT131" s="296">
        <v>0.7</v>
      </c>
      <c r="AU131" s="35">
        <f>ROUND(ROUND(ROUND(M129*W132,0)*$AB$12,0)*AT131,0)</f>
        <v>333</v>
      </c>
      <c r="AV131" s="31"/>
    </row>
    <row r="132" spans="1:48" ht="14.25" x14ac:dyDescent="0.15">
      <c r="A132" s="32">
        <v>22</v>
      </c>
      <c r="B132" s="32" t="s">
        <v>3677</v>
      </c>
      <c r="C132" s="34" t="s">
        <v>23227</v>
      </c>
      <c r="D132" s="73"/>
      <c r="E132" s="74"/>
      <c r="F132" s="74"/>
      <c r="G132" s="20"/>
      <c r="J132" s="187"/>
      <c r="K132" s="186"/>
      <c r="L132" s="187"/>
      <c r="M132" s="204"/>
      <c r="N132" s="187"/>
      <c r="O132" s="187"/>
      <c r="P132" s="187"/>
      <c r="Q132" s="21"/>
      <c r="R132" s="71"/>
      <c r="S132" s="71"/>
      <c r="T132" s="71"/>
      <c r="U132" s="71"/>
      <c r="V132" s="26" t="s">
        <v>17</v>
      </c>
      <c r="W132" s="195">
        <v>0.96499999999999997</v>
      </c>
      <c r="X132" s="71"/>
      <c r="Y132" s="71"/>
      <c r="Z132" s="54"/>
      <c r="AA132" s="53"/>
      <c r="AB132" s="53"/>
      <c r="AC132" s="59"/>
      <c r="AD132" s="1094"/>
      <c r="AE132" s="1095"/>
      <c r="AF132" s="1095"/>
      <c r="AG132" s="1095"/>
      <c r="AH132" s="1095"/>
      <c r="AI132" s="1096"/>
      <c r="AJ132" s="223" t="s">
        <v>1233</v>
      </c>
      <c r="AK132" s="107"/>
      <c r="AL132" s="107"/>
      <c r="AM132" s="107"/>
      <c r="AN132" s="107"/>
      <c r="AO132" s="107"/>
      <c r="AP132" s="107"/>
      <c r="AQ132" s="107"/>
      <c r="AR132" s="107"/>
      <c r="AS132" s="44" t="s">
        <v>1678</v>
      </c>
      <c r="AT132" s="296">
        <v>0.5</v>
      </c>
      <c r="AU132" s="35">
        <f>ROUND(ROUND(ROUND(M129*W132,0)*$AB$12,0)*AT132,0)</f>
        <v>238</v>
      </c>
      <c r="AV132" s="31"/>
    </row>
    <row r="133" spans="1:48" ht="14.25" customHeight="1" x14ac:dyDescent="0.15">
      <c r="A133" s="32">
        <v>22</v>
      </c>
      <c r="B133" s="32">
        <v>7731</v>
      </c>
      <c r="C133" s="34" t="s">
        <v>23228</v>
      </c>
      <c r="D133" s="73"/>
      <c r="E133" s="74"/>
      <c r="F133" s="74"/>
      <c r="G133" s="1085" t="s">
        <v>1693</v>
      </c>
      <c r="H133" s="1086"/>
      <c r="I133" s="1086"/>
      <c r="J133" s="1087"/>
      <c r="K133" s="196" t="s">
        <v>1674</v>
      </c>
      <c r="L133" s="197"/>
      <c r="M133" s="301"/>
      <c r="N133" s="197"/>
      <c r="O133" s="197"/>
      <c r="P133" s="197"/>
      <c r="Q133" s="198"/>
      <c r="R133" s="40"/>
      <c r="S133" s="65"/>
      <c r="T133" s="65"/>
      <c r="U133" s="65"/>
      <c r="V133" s="65"/>
      <c r="W133" s="102"/>
      <c r="X133" s="65"/>
      <c r="Y133" s="65"/>
      <c r="Z133" s="54"/>
      <c r="AA133" s="53"/>
      <c r="AB133" s="53"/>
      <c r="AC133" s="59"/>
      <c r="AD133" s="183"/>
      <c r="AE133" s="65"/>
      <c r="AF133" s="65"/>
      <c r="AG133" s="65"/>
      <c r="AH133" s="65"/>
      <c r="AI133" s="65"/>
      <c r="AJ133" s="65"/>
      <c r="AK133" s="65"/>
      <c r="AL133" s="65"/>
      <c r="AM133" s="65"/>
      <c r="AN133" s="65"/>
      <c r="AO133" s="65"/>
      <c r="AP133" s="65"/>
      <c r="AQ133" s="65"/>
      <c r="AR133" s="65"/>
      <c r="AS133" s="184"/>
      <c r="AT133" s="307"/>
      <c r="AU133" s="35">
        <f>ROUND(M135*$AB$12,0)</f>
        <v>459</v>
      </c>
      <c r="AV133" s="31"/>
    </row>
    <row r="134" spans="1:48" ht="14.25" customHeight="1" x14ac:dyDescent="0.15">
      <c r="A134" s="32">
        <v>22</v>
      </c>
      <c r="B134" s="32">
        <v>7732</v>
      </c>
      <c r="C134" s="34" t="s">
        <v>23229</v>
      </c>
      <c r="D134" s="73"/>
      <c r="E134" s="74"/>
      <c r="F134" s="74"/>
      <c r="G134" s="1088"/>
      <c r="H134" s="1089"/>
      <c r="I134" s="1089"/>
      <c r="J134" s="1090"/>
      <c r="K134" s="200"/>
      <c r="L134" s="201"/>
      <c r="M134" s="302"/>
      <c r="N134" s="201"/>
      <c r="O134" s="201"/>
      <c r="P134" s="201"/>
      <c r="Q134" s="202"/>
      <c r="R134" s="4"/>
      <c r="S134" s="53"/>
      <c r="T134" s="53"/>
      <c r="U134" s="53"/>
      <c r="V134" s="53"/>
      <c r="W134" s="188"/>
      <c r="X134" s="53"/>
      <c r="Y134" s="53"/>
      <c r="Z134" s="54"/>
      <c r="AA134" s="53"/>
      <c r="AB134" s="53"/>
      <c r="AC134" s="59"/>
      <c r="AD134" s="1091" t="s">
        <v>1229</v>
      </c>
      <c r="AE134" s="1092"/>
      <c r="AF134" s="1092"/>
      <c r="AG134" s="1092"/>
      <c r="AH134" s="1092"/>
      <c r="AI134" s="1093"/>
      <c r="AJ134" s="72" t="s">
        <v>1230</v>
      </c>
      <c r="AK134" s="67"/>
      <c r="AL134" s="67"/>
      <c r="AM134" s="67"/>
      <c r="AN134" s="67"/>
      <c r="AO134" s="67"/>
      <c r="AP134" s="67"/>
      <c r="AQ134" s="67"/>
      <c r="AR134" s="67"/>
      <c r="AS134" s="65" t="s">
        <v>17</v>
      </c>
      <c r="AT134" s="296">
        <v>0.7</v>
      </c>
      <c r="AU134" s="35">
        <f>ROUND(ROUND(M135*$AB$12,0)*AT134,0)</f>
        <v>321</v>
      </c>
      <c r="AV134" s="31"/>
    </row>
    <row r="135" spans="1:48" ht="14.25" x14ac:dyDescent="0.15">
      <c r="A135" s="32">
        <v>22</v>
      </c>
      <c r="B135" s="32" t="s">
        <v>3681</v>
      </c>
      <c r="C135" s="34" t="s">
        <v>23230</v>
      </c>
      <c r="D135" s="73"/>
      <c r="E135" s="74"/>
      <c r="F135" s="74"/>
      <c r="G135" s="1088"/>
      <c r="H135" s="1089"/>
      <c r="I135" s="1089"/>
      <c r="J135" s="1090"/>
      <c r="K135" s="186"/>
      <c r="L135" s="187"/>
      <c r="M135" s="189">
        <f>'7経過的生活介護(基本４)'!L135</f>
        <v>656</v>
      </c>
      <c r="N135" s="4" t="s">
        <v>21</v>
      </c>
      <c r="Q135" s="21"/>
      <c r="R135" s="4"/>
      <c r="S135" s="53"/>
      <c r="T135" s="53"/>
      <c r="U135" s="53"/>
      <c r="V135" s="53"/>
      <c r="W135" s="188"/>
      <c r="X135" s="53"/>
      <c r="Y135" s="53"/>
      <c r="Z135" s="54"/>
      <c r="AA135" s="53"/>
      <c r="AB135" s="53"/>
      <c r="AC135" s="59"/>
      <c r="AD135" s="1094"/>
      <c r="AE135" s="1095"/>
      <c r="AF135" s="1095"/>
      <c r="AG135" s="1095"/>
      <c r="AH135" s="1095"/>
      <c r="AI135" s="1096"/>
      <c r="AJ135" s="223" t="s">
        <v>1233</v>
      </c>
      <c r="AK135" s="107"/>
      <c r="AL135" s="107"/>
      <c r="AM135" s="107"/>
      <c r="AN135" s="107"/>
      <c r="AO135" s="107"/>
      <c r="AP135" s="107"/>
      <c r="AQ135" s="107"/>
      <c r="AR135" s="107"/>
      <c r="AS135" s="44" t="s">
        <v>1678</v>
      </c>
      <c r="AT135" s="296">
        <v>0.5</v>
      </c>
      <c r="AU135" s="35">
        <f>ROUND(ROUND(M135*$AB$12,0)*AT135,0)</f>
        <v>230</v>
      </c>
      <c r="AV135" s="31"/>
    </row>
    <row r="136" spans="1:48" ht="14.25" x14ac:dyDescent="0.15">
      <c r="A136" s="32">
        <v>22</v>
      </c>
      <c r="B136" s="32">
        <v>7733</v>
      </c>
      <c r="C136" s="34" t="s">
        <v>23231</v>
      </c>
      <c r="D136" s="73"/>
      <c r="E136" s="74"/>
      <c r="F136" s="74"/>
      <c r="G136" s="73"/>
      <c r="H136" s="74"/>
      <c r="I136" s="74"/>
      <c r="J136" s="75"/>
      <c r="K136" s="20"/>
      <c r="M136" s="58"/>
      <c r="Q136" s="21"/>
      <c r="R136" s="67" t="s">
        <v>1235</v>
      </c>
      <c r="S136" s="67"/>
      <c r="T136" s="67"/>
      <c r="U136" s="67"/>
      <c r="V136" s="67"/>
      <c r="W136" s="192"/>
      <c r="X136" s="67"/>
      <c r="Y136" s="67"/>
      <c r="Z136" s="54"/>
      <c r="AA136" s="53"/>
      <c r="AB136" s="53"/>
      <c r="AC136" s="59"/>
      <c r="AD136" s="72"/>
      <c r="AE136" s="67"/>
      <c r="AF136" s="67"/>
      <c r="AG136" s="67"/>
      <c r="AH136" s="67"/>
      <c r="AI136" s="67"/>
      <c r="AJ136" s="67"/>
      <c r="AK136" s="67"/>
      <c r="AL136" s="67"/>
      <c r="AM136" s="67"/>
      <c r="AN136" s="67"/>
      <c r="AO136" s="67"/>
      <c r="AP136" s="67"/>
      <c r="AQ136" s="67"/>
      <c r="AR136" s="67"/>
      <c r="AS136" s="65"/>
      <c r="AT136" s="157"/>
      <c r="AU136" s="35">
        <f>ROUND(ROUND(M135*W138,0)*$AB$12,0)</f>
        <v>443</v>
      </c>
      <c r="AV136" s="31"/>
    </row>
    <row r="137" spans="1:48" ht="14.25" customHeight="1" x14ac:dyDescent="0.15">
      <c r="A137" s="32">
        <v>22</v>
      </c>
      <c r="B137" s="32">
        <v>7734</v>
      </c>
      <c r="C137" s="34" t="s">
        <v>23232</v>
      </c>
      <c r="D137" s="73"/>
      <c r="E137" s="74"/>
      <c r="F137" s="74"/>
      <c r="G137" s="20"/>
      <c r="K137" s="186"/>
      <c r="L137" s="187"/>
      <c r="M137" s="204"/>
      <c r="N137" s="187"/>
      <c r="O137" s="187"/>
      <c r="Q137" s="21"/>
      <c r="R137" s="53" t="s">
        <v>1237</v>
      </c>
      <c r="S137" s="53"/>
      <c r="T137" s="53"/>
      <c r="U137" s="53"/>
      <c r="V137" s="53"/>
      <c r="W137" s="188"/>
      <c r="X137" s="53"/>
      <c r="Y137" s="53"/>
      <c r="Z137" s="54"/>
      <c r="AA137" s="53"/>
      <c r="AB137" s="53"/>
      <c r="AC137" s="59"/>
      <c r="AD137" s="1091" t="s">
        <v>1229</v>
      </c>
      <c r="AE137" s="1092"/>
      <c r="AF137" s="1092"/>
      <c r="AG137" s="1092"/>
      <c r="AH137" s="1092"/>
      <c r="AI137" s="1093"/>
      <c r="AJ137" s="72" t="s">
        <v>1230</v>
      </c>
      <c r="AK137" s="67"/>
      <c r="AL137" s="67"/>
      <c r="AM137" s="67"/>
      <c r="AN137" s="67"/>
      <c r="AO137" s="67"/>
      <c r="AP137" s="67"/>
      <c r="AQ137" s="67"/>
      <c r="AR137" s="67"/>
      <c r="AS137" s="65" t="s">
        <v>17</v>
      </c>
      <c r="AT137" s="296">
        <v>0.7</v>
      </c>
      <c r="AU137" s="35">
        <f>ROUND(ROUND(ROUND(M135*W138,0)*$AB$12,0)*AT137,0)</f>
        <v>310</v>
      </c>
      <c r="AV137" s="31"/>
    </row>
    <row r="138" spans="1:48" ht="14.25" x14ac:dyDescent="0.15">
      <c r="A138" s="32">
        <v>22</v>
      </c>
      <c r="B138" s="32" t="s">
        <v>3685</v>
      </c>
      <c r="C138" s="34" t="s">
        <v>23233</v>
      </c>
      <c r="D138" s="73"/>
      <c r="E138" s="74"/>
      <c r="F138" s="74"/>
      <c r="G138" s="20"/>
      <c r="K138" s="186"/>
      <c r="L138" s="187"/>
      <c r="M138" s="204"/>
      <c r="N138" s="187"/>
      <c r="O138" s="187"/>
      <c r="Q138" s="21"/>
      <c r="R138" s="71"/>
      <c r="S138" s="71"/>
      <c r="T138" s="71"/>
      <c r="U138" s="71"/>
      <c r="V138" s="26" t="s">
        <v>17</v>
      </c>
      <c r="W138" s="195">
        <v>0.96499999999999997</v>
      </c>
      <c r="X138" s="71"/>
      <c r="Y138" s="71"/>
      <c r="Z138" s="54"/>
      <c r="AA138" s="53"/>
      <c r="AB138" s="53"/>
      <c r="AC138" s="59"/>
      <c r="AD138" s="1094"/>
      <c r="AE138" s="1095"/>
      <c r="AF138" s="1095"/>
      <c r="AG138" s="1095"/>
      <c r="AH138" s="1095"/>
      <c r="AI138" s="1096"/>
      <c r="AJ138" s="223" t="s">
        <v>1233</v>
      </c>
      <c r="AK138" s="107"/>
      <c r="AL138" s="107"/>
      <c r="AM138" s="107"/>
      <c r="AN138" s="107"/>
      <c r="AO138" s="107"/>
      <c r="AP138" s="107"/>
      <c r="AQ138" s="107"/>
      <c r="AR138" s="107"/>
      <c r="AS138" s="44" t="s">
        <v>1678</v>
      </c>
      <c r="AT138" s="296">
        <v>0.5</v>
      </c>
      <c r="AU138" s="35">
        <f>ROUND(ROUND(ROUND(M135*W138,0)*$AB$12,0)*AT138,0)</f>
        <v>222</v>
      </c>
      <c r="AV138" s="31"/>
    </row>
    <row r="139" spans="1:48" ht="14.25" customHeight="1" x14ac:dyDescent="0.15">
      <c r="A139" s="32">
        <v>22</v>
      </c>
      <c r="B139" s="32">
        <v>7735</v>
      </c>
      <c r="C139" s="34" t="s">
        <v>23234</v>
      </c>
      <c r="D139" s="73"/>
      <c r="E139" s="74"/>
      <c r="F139" s="74"/>
      <c r="G139" s="20"/>
      <c r="J139" s="187"/>
      <c r="K139" s="196" t="s">
        <v>1684</v>
      </c>
      <c r="L139" s="197"/>
      <c r="M139" s="301"/>
      <c r="N139" s="197"/>
      <c r="O139" s="197"/>
      <c r="P139" s="197"/>
      <c r="Q139" s="198"/>
      <c r="R139" s="40"/>
      <c r="S139" s="65"/>
      <c r="T139" s="65"/>
      <c r="U139" s="65"/>
      <c r="V139" s="65"/>
      <c r="W139" s="102"/>
      <c r="X139" s="65"/>
      <c r="Y139" s="65"/>
      <c r="Z139" s="54"/>
      <c r="AA139" s="53"/>
      <c r="AB139" s="53"/>
      <c r="AC139" s="59"/>
      <c r="AD139" s="183"/>
      <c r="AE139" s="65"/>
      <c r="AF139" s="65"/>
      <c r="AG139" s="65"/>
      <c r="AH139" s="65"/>
      <c r="AI139" s="65"/>
      <c r="AJ139" s="65"/>
      <c r="AK139" s="65"/>
      <c r="AL139" s="65"/>
      <c r="AM139" s="65"/>
      <c r="AN139" s="65"/>
      <c r="AO139" s="65"/>
      <c r="AP139" s="65"/>
      <c r="AQ139" s="65"/>
      <c r="AR139" s="65"/>
      <c r="AS139" s="184"/>
      <c r="AT139" s="307"/>
      <c r="AU139" s="35">
        <f>ROUND(M141*$AB$12,0)</f>
        <v>459</v>
      </c>
      <c r="AV139" s="31"/>
    </row>
    <row r="140" spans="1:48" ht="14.25" customHeight="1" x14ac:dyDescent="0.15">
      <c r="A140" s="32">
        <v>22</v>
      </c>
      <c r="B140" s="32">
        <v>7736</v>
      </c>
      <c r="C140" s="34" t="s">
        <v>23235</v>
      </c>
      <c r="D140" s="73"/>
      <c r="E140" s="74"/>
      <c r="F140" s="74"/>
      <c r="G140" s="20"/>
      <c r="J140" s="187"/>
      <c r="K140" s="200"/>
      <c r="L140" s="201"/>
      <c r="M140" s="302"/>
      <c r="N140" s="201"/>
      <c r="O140" s="201"/>
      <c r="P140" s="201"/>
      <c r="Q140" s="202"/>
      <c r="R140" s="4"/>
      <c r="S140" s="53"/>
      <c r="T140" s="53"/>
      <c r="U140" s="53"/>
      <c r="V140" s="53"/>
      <c r="W140" s="188"/>
      <c r="X140" s="53"/>
      <c r="Y140" s="53"/>
      <c r="Z140" s="54"/>
      <c r="AA140" s="53"/>
      <c r="AB140" s="53"/>
      <c r="AC140" s="59"/>
      <c r="AD140" s="1091" t="s">
        <v>1229</v>
      </c>
      <c r="AE140" s="1092"/>
      <c r="AF140" s="1092"/>
      <c r="AG140" s="1092"/>
      <c r="AH140" s="1092"/>
      <c r="AI140" s="1093"/>
      <c r="AJ140" s="72" t="s">
        <v>1230</v>
      </c>
      <c r="AK140" s="67"/>
      <c r="AL140" s="67"/>
      <c r="AM140" s="67"/>
      <c r="AN140" s="67"/>
      <c r="AO140" s="67"/>
      <c r="AP140" s="67"/>
      <c r="AQ140" s="67"/>
      <c r="AR140" s="67"/>
      <c r="AS140" s="65" t="s">
        <v>17</v>
      </c>
      <c r="AT140" s="296">
        <v>0.7</v>
      </c>
      <c r="AU140" s="35">
        <f>ROUND(ROUND(M141*$AB$12,0)*AT140,0)</f>
        <v>321</v>
      </c>
      <c r="AV140" s="31"/>
    </row>
    <row r="141" spans="1:48" ht="14.25" x14ac:dyDescent="0.15">
      <c r="A141" s="32">
        <v>22</v>
      </c>
      <c r="B141" s="32" t="s">
        <v>3689</v>
      </c>
      <c r="C141" s="34" t="s">
        <v>23236</v>
      </c>
      <c r="D141" s="73"/>
      <c r="E141" s="74"/>
      <c r="F141" s="74"/>
      <c r="G141" s="20"/>
      <c r="J141" s="187"/>
      <c r="K141" s="186"/>
      <c r="L141" s="187"/>
      <c r="M141" s="189">
        <f>'7経過的生活介護(基本４)'!L141</f>
        <v>656</v>
      </c>
      <c r="N141" s="4" t="s">
        <v>21</v>
      </c>
      <c r="Q141" s="21"/>
      <c r="R141" s="4"/>
      <c r="S141" s="53"/>
      <c r="T141" s="53"/>
      <c r="U141" s="53"/>
      <c r="V141" s="53"/>
      <c r="W141" s="188"/>
      <c r="X141" s="53"/>
      <c r="Y141" s="53"/>
      <c r="Z141" s="54"/>
      <c r="AA141" s="53"/>
      <c r="AB141" s="53"/>
      <c r="AC141" s="59"/>
      <c r="AD141" s="1094"/>
      <c r="AE141" s="1095"/>
      <c r="AF141" s="1095"/>
      <c r="AG141" s="1095"/>
      <c r="AH141" s="1095"/>
      <c r="AI141" s="1096"/>
      <c r="AJ141" s="223" t="s">
        <v>1233</v>
      </c>
      <c r="AK141" s="107"/>
      <c r="AL141" s="107"/>
      <c r="AM141" s="107"/>
      <c r="AN141" s="107"/>
      <c r="AO141" s="107"/>
      <c r="AP141" s="107"/>
      <c r="AQ141" s="107"/>
      <c r="AR141" s="107"/>
      <c r="AS141" s="44" t="s">
        <v>1678</v>
      </c>
      <c r="AT141" s="296">
        <v>0.5</v>
      </c>
      <c r="AU141" s="35">
        <f>ROUND(ROUND(M141*$AB$12,0)*AT141,0)</f>
        <v>230</v>
      </c>
      <c r="AV141" s="31"/>
    </row>
    <row r="142" spans="1:48" ht="14.25" x14ac:dyDescent="0.15">
      <c r="A142" s="32">
        <v>22</v>
      </c>
      <c r="B142" s="32">
        <v>7737</v>
      </c>
      <c r="C142" s="34" t="s">
        <v>23237</v>
      </c>
      <c r="D142" s="73"/>
      <c r="E142" s="74"/>
      <c r="F142" s="74"/>
      <c r="G142" s="20"/>
      <c r="J142" s="187"/>
      <c r="K142" s="186"/>
      <c r="L142" s="187"/>
      <c r="M142" s="204"/>
      <c r="N142" s="187"/>
      <c r="O142" s="187"/>
      <c r="P142" s="187"/>
      <c r="Q142" s="21"/>
      <c r="R142" s="67" t="s">
        <v>1235</v>
      </c>
      <c r="S142" s="67"/>
      <c r="T142" s="67"/>
      <c r="U142" s="67"/>
      <c r="V142" s="67"/>
      <c r="W142" s="192"/>
      <c r="X142" s="67"/>
      <c r="Y142" s="67"/>
      <c r="Z142" s="54"/>
      <c r="AA142" s="53"/>
      <c r="AB142" s="53"/>
      <c r="AC142" s="59"/>
      <c r="AD142" s="72"/>
      <c r="AE142" s="67"/>
      <c r="AF142" s="67"/>
      <c r="AG142" s="67"/>
      <c r="AH142" s="67"/>
      <c r="AI142" s="67"/>
      <c r="AJ142" s="67"/>
      <c r="AK142" s="67"/>
      <c r="AL142" s="67"/>
      <c r="AM142" s="67"/>
      <c r="AN142" s="67"/>
      <c r="AO142" s="67"/>
      <c r="AP142" s="67"/>
      <c r="AQ142" s="67"/>
      <c r="AR142" s="67"/>
      <c r="AS142" s="65"/>
      <c r="AT142" s="157"/>
      <c r="AU142" s="35">
        <f>ROUND(ROUND(M141*W144,0)*$AB$12,0)</f>
        <v>443</v>
      </c>
      <c r="AV142" s="31"/>
    </row>
    <row r="143" spans="1:48" ht="14.25" customHeight="1" x14ac:dyDescent="0.15">
      <c r="A143" s="32">
        <v>22</v>
      </c>
      <c r="B143" s="32">
        <v>7738</v>
      </c>
      <c r="C143" s="34" t="s">
        <v>23238</v>
      </c>
      <c r="D143" s="73"/>
      <c r="E143" s="74"/>
      <c r="F143" s="74"/>
      <c r="G143" s="20"/>
      <c r="J143" s="187"/>
      <c r="K143" s="186"/>
      <c r="L143" s="187"/>
      <c r="M143" s="204"/>
      <c r="N143" s="187"/>
      <c r="O143" s="187"/>
      <c r="P143" s="187"/>
      <c r="Q143" s="21"/>
      <c r="R143" s="53" t="s">
        <v>1237</v>
      </c>
      <c r="S143" s="53"/>
      <c r="T143" s="53"/>
      <c r="U143" s="53"/>
      <c r="V143" s="53"/>
      <c r="W143" s="188"/>
      <c r="X143" s="53"/>
      <c r="Y143" s="53"/>
      <c r="Z143" s="54"/>
      <c r="AA143" s="53"/>
      <c r="AB143" s="53"/>
      <c r="AC143" s="59"/>
      <c r="AD143" s="1091" t="s">
        <v>1229</v>
      </c>
      <c r="AE143" s="1092"/>
      <c r="AF143" s="1092"/>
      <c r="AG143" s="1092"/>
      <c r="AH143" s="1092"/>
      <c r="AI143" s="1093"/>
      <c r="AJ143" s="72" t="s">
        <v>1230</v>
      </c>
      <c r="AK143" s="67"/>
      <c r="AL143" s="67"/>
      <c r="AM143" s="67"/>
      <c r="AN143" s="67"/>
      <c r="AO143" s="67"/>
      <c r="AP143" s="67"/>
      <c r="AQ143" s="67"/>
      <c r="AR143" s="67"/>
      <c r="AS143" s="65" t="s">
        <v>17</v>
      </c>
      <c r="AT143" s="296">
        <v>0.7</v>
      </c>
      <c r="AU143" s="35">
        <f>ROUND(ROUND(ROUND(M141*W144,0)*$AB$12,0)*AT143,0)</f>
        <v>310</v>
      </c>
      <c r="AV143" s="31"/>
    </row>
    <row r="144" spans="1:48" ht="14.25" x14ac:dyDescent="0.15">
      <c r="A144" s="32">
        <v>22</v>
      </c>
      <c r="B144" s="32" t="s">
        <v>3693</v>
      </c>
      <c r="C144" s="34" t="s">
        <v>23239</v>
      </c>
      <c r="D144" s="73"/>
      <c r="E144" s="74"/>
      <c r="F144" s="74"/>
      <c r="G144" s="20"/>
      <c r="J144" s="187"/>
      <c r="K144" s="186"/>
      <c r="L144" s="187"/>
      <c r="M144" s="204"/>
      <c r="N144" s="187"/>
      <c r="O144" s="187"/>
      <c r="P144" s="187"/>
      <c r="Q144" s="21"/>
      <c r="R144" s="71"/>
      <c r="S144" s="71"/>
      <c r="T144" s="71"/>
      <c r="U144" s="71"/>
      <c r="V144" s="26" t="s">
        <v>17</v>
      </c>
      <c r="W144" s="195">
        <v>0.96499999999999997</v>
      </c>
      <c r="X144" s="71"/>
      <c r="Y144" s="71"/>
      <c r="Z144" s="54"/>
      <c r="AA144" s="53"/>
      <c r="AB144" s="53"/>
      <c r="AC144" s="59"/>
      <c r="AD144" s="1094"/>
      <c r="AE144" s="1095"/>
      <c r="AF144" s="1095"/>
      <c r="AG144" s="1095"/>
      <c r="AH144" s="1095"/>
      <c r="AI144" s="1096"/>
      <c r="AJ144" s="223" t="s">
        <v>1233</v>
      </c>
      <c r="AK144" s="107"/>
      <c r="AL144" s="107"/>
      <c r="AM144" s="107"/>
      <c r="AN144" s="107"/>
      <c r="AO144" s="107"/>
      <c r="AP144" s="107"/>
      <c r="AQ144" s="107"/>
      <c r="AR144" s="107"/>
      <c r="AS144" s="44" t="s">
        <v>1678</v>
      </c>
      <c r="AT144" s="296">
        <v>0.5</v>
      </c>
      <c r="AU144" s="35">
        <f>ROUND(ROUND(ROUND(M141*W144,0)*$AB$12,0)*AT144,0)</f>
        <v>222</v>
      </c>
      <c r="AV144" s="31"/>
    </row>
    <row r="145" spans="1:48" ht="14.25" customHeight="1" x14ac:dyDescent="0.15">
      <c r="A145" s="32">
        <v>22</v>
      </c>
      <c r="B145" s="32">
        <v>7741</v>
      </c>
      <c r="C145" s="34" t="s">
        <v>23240</v>
      </c>
      <c r="D145" s="73"/>
      <c r="E145" s="74"/>
      <c r="F145" s="75"/>
      <c r="G145" s="1085" t="s">
        <v>1710</v>
      </c>
      <c r="H145" s="1086"/>
      <c r="I145" s="1086"/>
      <c r="J145" s="1087"/>
      <c r="K145" s="196" t="s">
        <v>1674</v>
      </c>
      <c r="L145" s="197"/>
      <c r="M145" s="301"/>
      <c r="N145" s="197"/>
      <c r="O145" s="197"/>
      <c r="P145" s="197"/>
      <c r="Q145" s="198"/>
      <c r="R145" s="40"/>
      <c r="S145" s="65"/>
      <c r="T145" s="65"/>
      <c r="U145" s="65"/>
      <c r="V145" s="65"/>
      <c r="W145" s="102"/>
      <c r="X145" s="65"/>
      <c r="Y145" s="65"/>
      <c r="Z145" s="168"/>
      <c r="AA145" s="23"/>
      <c r="AB145" s="23"/>
      <c r="AC145" s="300"/>
      <c r="AD145" s="183"/>
      <c r="AE145" s="65"/>
      <c r="AF145" s="65"/>
      <c r="AG145" s="65"/>
      <c r="AH145" s="65"/>
      <c r="AI145" s="65"/>
      <c r="AJ145" s="65"/>
      <c r="AK145" s="65"/>
      <c r="AL145" s="65"/>
      <c r="AM145" s="65"/>
      <c r="AN145" s="65"/>
      <c r="AO145" s="65"/>
      <c r="AP145" s="65"/>
      <c r="AQ145" s="65"/>
      <c r="AR145" s="65"/>
      <c r="AS145" s="184"/>
      <c r="AT145" s="307"/>
      <c r="AU145" s="35">
        <f>ROUND(M147*$AB$12,0)</f>
        <v>403</v>
      </c>
      <c r="AV145" s="31"/>
    </row>
    <row r="146" spans="1:48" ht="14.25" customHeight="1" x14ac:dyDescent="0.15">
      <c r="A146" s="32">
        <v>22</v>
      </c>
      <c r="B146" s="32">
        <v>7742</v>
      </c>
      <c r="C146" s="34" t="s">
        <v>23241</v>
      </c>
      <c r="D146" s="73"/>
      <c r="E146" s="74"/>
      <c r="F146" s="75"/>
      <c r="G146" s="1088"/>
      <c r="H146" s="1089"/>
      <c r="I146" s="1089"/>
      <c r="J146" s="1090"/>
      <c r="K146" s="200"/>
      <c r="L146" s="201"/>
      <c r="M146" s="302"/>
      <c r="N146" s="201"/>
      <c r="O146" s="201"/>
      <c r="P146" s="201"/>
      <c r="Q146" s="202"/>
      <c r="R146" s="4"/>
      <c r="S146" s="53"/>
      <c r="T146" s="53"/>
      <c r="U146" s="53"/>
      <c r="V146" s="53"/>
      <c r="W146" s="188"/>
      <c r="X146" s="53"/>
      <c r="Y146" s="53"/>
      <c r="Z146" s="54"/>
      <c r="AA146" s="53"/>
      <c r="AB146" s="53"/>
      <c r="AC146" s="59"/>
      <c r="AD146" s="1091" t="s">
        <v>1229</v>
      </c>
      <c r="AE146" s="1092"/>
      <c r="AF146" s="1092"/>
      <c r="AG146" s="1092"/>
      <c r="AH146" s="1092"/>
      <c r="AI146" s="1093"/>
      <c r="AJ146" s="72" t="s">
        <v>1230</v>
      </c>
      <c r="AK146" s="67"/>
      <c r="AL146" s="67"/>
      <c r="AM146" s="67"/>
      <c r="AN146" s="67"/>
      <c r="AO146" s="67"/>
      <c r="AP146" s="67"/>
      <c r="AQ146" s="67"/>
      <c r="AR146" s="67"/>
      <c r="AS146" s="65" t="s">
        <v>17</v>
      </c>
      <c r="AT146" s="296">
        <v>0.7</v>
      </c>
      <c r="AU146" s="35">
        <f>ROUND(ROUND(M147*$AB$12,0)*AT146,0)</f>
        <v>282</v>
      </c>
      <c r="AV146" s="31"/>
    </row>
    <row r="147" spans="1:48" ht="14.25" x14ac:dyDescent="0.15">
      <c r="A147" s="32">
        <v>22</v>
      </c>
      <c r="B147" s="32" t="s">
        <v>3697</v>
      </c>
      <c r="C147" s="34" t="s">
        <v>23242</v>
      </c>
      <c r="D147" s="73"/>
      <c r="E147" s="74"/>
      <c r="F147" s="75"/>
      <c r="G147" s="1088"/>
      <c r="H147" s="1089"/>
      <c r="I147" s="1089"/>
      <c r="J147" s="1090"/>
      <c r="K147" s="186"/>
      <c r="L147" s="187"/>
      <c r="M147" s="189">
        <f>'7経過的生活介護(基本４)'!L147</f>
        <v>575</v>
      </c>
      <c r="N147" s="4" t="s">
        <v>21</v>
      </c>
      <c r="Q147" s="21"/>
      <c r="R147" s="4"/>
      <c r="S147" s="53"/>
      <c r="T147" s="53"/>
      <c r="U147" s="53"/>
      <c r="V147" s="53"/>
      <c r="W147" s="188"/>
      <c r="X147" s="53"/>
      <c r="Y147" s="53"/>
      <c r="Z147" s="54"/>
      <c r="AA147" s="53"/>
      <c r="AB147" s="53"/>
      <c r="AC147" s="59"/>
      <c r="AD147" s="1094"/>
      <c r="AE147" s="1095"/>
      <c r="AF147" s="1095"/>
      <c r="AG147" s="1095"/>
      <c r="AH147" s="1095"/>
      <c r="AI147" s="1096"/>
      <c r="AJ147" s="223" t="s">
        <v>1233</v>
      </c>
      <c r="AK147" s="107"/>
      <c r="AL147" s="107"/>
      <c r="AM147" s="107"/>
      <c r="AN147" s="107"/>
      <c r="AO147" s="107"/>
      <c r="AP147" s="107"/>
      <c r="AQ147" s="107"/>
      <c r="AR147" s="107"/>
      <c r="AS147" s="44" t="s">
        <v>1678</v>
      </c>
      <c r="AT147" s="296">
        <v>0.5</v>
      </c>
      <c r="AU147" s="35">
        <f>ROUND(ROUND(M147*$AB$12,0)*AT147,0)</f>
        <v>202</v>
      </c>
      <c r="AV147" s="31"/>
    </row>
    <row r="148" spans="1:48" ht="14.25" x14ac:dyDescent="0.15">
      <c r="A148" s="32">
        <v>22</v>
      </c>
      <c r="B148" s="32">
        <v>7743</v>
      </c>
      <c r="C148" s="34" t="s">
        <v>23243</v>
      </c>
      <c r="D148" s="73"/>
      <c r="E148" s="74"/>
      <c r="F148" s="75"/>
      <c r="G148" s="73"/>
      <c r="H148" s="74"/>
      <c r="I148" s="74"/>
      <c r="J148" s="75"/>
      <c r="K148" s="20"/>
      <c r="M148" s="58"/>
      <c r="Q148" s="21"/>
      <c r="R148" s="67" t="s">
        <v>1235</v>
      </c>
      <c r="S148" s="67"/>
      <c r="T148" s="67"/>
      <c r="U148" s="67"/>
      <c r="V148" s="67"/>
      <c r="W148" s="192"/>
      <c r="X148" s="67"/>
      <c r="Y148" s="67"/>
      <c r="Z148" s="54"/>
      <c r="AA148" s="53"/>
      <c r="AB148" s="53"/>
      <c r="AC148" s="59"/>
      <c r="AD148" s="72"/>
      <c r="AE148" s="67"/>
      <c r="AF148" s="67"/>
      <c r="AG148" s="67"/>
      <c r="AH148" s="67"/>
      <c r="AI148" s="67"/>
      <c r="AJ148" s="67"/>
      <c r="AK148" s="67"/>
      <c r="AL148" s="67"/>
      <c r="AM148" s="67"/>
      <c r="AN148" s="67"/>
      <c r="AO148" s="67"/>
      <c r="AP148" s="67"/>
      <c r="AQ148" s="67"/>
      <c r="AR148" s="67"/>
      <c r="AS148" s="65"/>
      <c r="AT148" s="157"/>
      <c r="AU148" s="35">
        <f>ROUND(ROUND(M147*W150,0)*$AB$12,0)</f>
        <v>389</v>
      </c>
      <c r="AV148" s="31"/>
    </row>
    <row r="149" spans="1:48" ht="14.25" customHeight="1" x14ac:dyDescent="0.15">
      <c r="A149" s="32">
        <v>22</v>
      </c>
      <c r="B149" s="32">
        <v>7744</v>
      </c>
      <c r="C149" s="34" t="s">
        <v>23244</v>
      </c>
      <c r="D149" s="73"/>
      <c r="E149" s="74"/>
      <c r="F149" s="75"/>
      <c r="G149" s="4"/>
      <c r="K149" s="186"/>
      <c r="L149" s="187"/>
      <c r="M149" s="204"/>
      <c r="N149" s="187"/>
      <c r="O149" s="187"/>
      <c r="Q149" s="21"/>
      <c r="R149" s="53" t="s">
        <v>1237</v>
      </c>
      <c r="S149" s="53"/>
      <c r="T149" s="53"/>
      <c r="U149" s="53"/>
      <c r="V149" s="53"/>
      <c r="W149" s="188"/>
      <c r="X149" s="53"/>
      <c r="Y149" s="53"/>
      <c r="Z149" s="54"/>
      <c r="AA149" s="53"/>
      <c r="AB149" s="53"/>
      <c r="AC149" s="59"/>
      <c r="AD149" s="1091" t="s">
        <v>1229</v>
      </c>
      <c r="AE149" s="1092"/>
      <c r="AF149" s="1092"/>
      <c r="AG149" s="1092"/>
      <c r="AH149" s="1092"/>
      <c r="AI149" s="1093"/>
      <c r="AJ149" s="72" t="s">
        <v>1230</v>
      </c>
      <c r="AK149" s="67"/>
      <c r="AL149" s="67"/>
      <c r="AM149" s="67"/>
      <c r="AN149" s="67"/>
      <c r="AO149" s="67"/>
      <c r="AP149" s="67"/>
      <c r="AQ149" s="67"/>
      <c r="AR149" s="67"/>
      <c r="AS149" s="65" t="s">
        <v>17</v>
      </c>
      <c r="AT149" s="296">
        <v>0.7</v>
      </c>
      <c r="AU149" s="35">
        <f>ROUND(ROUND(ROUND(M147*W150,0)*$AB$12,0)*AT149,0)</f>
        <v>272</v>
      </c>
      <c r="AV149" s="31"/>
    </row>
    <row r="150" spans="1:48" ht="14.25" x14ac:dyDescent="0.15">
      <c r="A150" s="32">
        <v>22</v>
      </c>
      <c r="B150" s="32" t="s">
        <v>3701</v>
      </c>
      <c r="C150" s="34" t="s">
        <v>23245</v>
      </c>
      <c r="D150" s="73"/>
      <c r="E150" s="74"/>
      <c r="F150" s="75"/>
      <c r="G150" s="4"/>
      <c r="K150" s="186"/>
      <c r="L150" s="187"/>
      <c r="M150" s="204"/>
      <c r="N150" s="187"/>
      <c r="O150" s="187"/>
      <c r="Q150" s="21"/>
      <c r="R150" s="71"/>
      <c r="S150" s="71"/>
      <c r="T150" s="71"/>
      <c r="U150" s="71"/>
      <c r="V150" s="26" t="s">
        <v>17</v>
      </c>
      <c r="W150" s="195">
        <v>0.96499999999999997</v>
      </c>
      <c r="X150" s="71"/>
      <c r="Y150" s="71"/>
      <c r="Z150" s="54"/>
      <c r="AA150" s="53"/>
      <c r="AB150" s="53"/>
      <c r="AC150" s="59"/>
      <c r="AD150" s="1094"/>
      <c r="AE150" s="1095"/>
      <c r="AF150" s="1095"/>
      <c r="AG150" s="1095"/>
      <c r="AH150" s="1095"/>
      <c r="AI150" s="1096"/>
      <c r="AJ150" s="223" t="s">
        <v>1233</v>
      </c>
      <c r="AK150" s="107"/>
      <c r="AL150" s="107"/>
      <c r="AM150" s="107"/>
      <c r="AN150" s="107"/>
      <c r="AO150" s="107"/>
      <c r="AP150" s="107"/>
      <c r="AQ150" s="107"/>
      <c r="AR150" s="107"/>
      <c r="AS150" s="44" t="s">
        <v>1678</v>
      </c>
      <c r="AT150" s="296">
        <v>0.5</v>
      </c>
      <c r="AU150" s="35">
        <f>ROUND(ROUND(ROUND(M147*W150,0)*$AB$12,0)*AT150,0)</f>
        <v>195</v>
      </c>
      <c r="AV150" s="31"/>
    </row>
    <row r="151" spans="1:48" ht="14.25" x14ac:dyDescent="0.15">
      <c r="A151" s="32">
        <v>22</v>
      </c>
      <c r="B151" s="32">
        <v>7745</v>
      </c>
      <c r="C151" s="34" t="s">
        <v>23246</v>
      </c>
      <c r="D151" s="73"/>
      <c r="E151" s="74"/>
      <c r="F151" s="75"/>
      <c r="G151" s="4"/>
      <c r="J151" s="187"/>
      <c r="K151" s="47" t="s">
        <v>1684</v>
      </c>
      <c r="L151" s="184"/>
      <c r="M151" s="185"/>
      <c r="N151" s="184"/>
      <c r="O151" s="184"/>
      <c r="P151" s="184"/>
      <c r="Q151" s="41"/>
      <c r="R151" s="40"/>
      <c r="S151" s="65"/>
      <c r="T151" s="65"/>
      <c r="U151" s="65"/>
      <c r="V151" s="65"/>
      <c r="W151" s="102"/>
      <c r="X151" s="65"/>
      <c r="Y151" s="65"/>
      <c r="Z151" s="168"/>
      <c r="AA151" s="23"/>
      <c r="AB151" s="23"/>
      <c r="AC151" s="300"/>
      <c r="AD151" s="183"/>
      <c r="AE151" s="65"/>
      <c r="AF151" s="65"/>
      <c r="AG151" s="65"/>
      <c r="AH151" s="65"/>
      <c r="AI151" s="65"/>
      <c r="AJ151" s="65"/>
      <c r="AK151" s="65"/>
      <c r="AL151" s="65"/>
      <c r="AM151" s="65"/>
      <c r="AN151" s="65"/>
      <c r="AO151" s="65"/>
      <c r="AP151" s="65"/>
      <c r="AQ151" s="65"/>
      <c r="AR151" s="65"/>
      <c r="AS151" s="184"/>
      <c r="AT151" s="307"/>
      <c r="AU151" s="35">
        <f>ROUND(M153*$AB$12,0)</f>
        <v>403</v>
      </c>
      <c r="AV151" s="31"/>
    </row>
    <row r="152" spans="1:48" ht="14.25" customHeight="1" x14ac:dyDescent="0.15">
      <c r="A152" s="32">
        <v>22</v>
      </c>
      <c r="B152" s="32">
        <v>7746</v>
      </c>
      <c r="C152" s="34" t="s">
        <v>23247</v>
      </c>
      <c r="D152" s="73"/>
      <c r="E152" s="74"/>
      <c r="F152" s="75"/>
      <c r="G152" s="4"/>
      <c r="J152" s="187"/>
      <c r="K152" s="186"/>
      <c r="L152" s="187"/>
      <c r="M152" s="58"/>
      <c r="P152" s="187"/>
      <c r="Q152" s="21"/>
      <c r="R152" s="4"/>
      <c r="S152" s="53"/>
      <c r="T152" s="53"/>
      <c r="U152" s="53"/>
      <c r="V152" s="53"/>
      <c r="W152" s="188"/>
      <c r="X152" s="53"/>
      <c r="Y152" s="53"/>
      <c r="Z152" s="54"/>
      <c r="AA152" s="53"/>
      <c r="AB152" s="53"/>
      <c r="AC152" s="59"/>
      <c r="AD152" s="1091" t="s">
        <v>1229</v>
      </c>
      <c r="AE152" s="1092"/>
      <c r="AF152" s="1092"/>
      <c r="AG152" s="1092"/>
      <c r="AH152" s="1092"/>
      <c r="AI152" s="1093"/>
      <c r="AJ152" s="72" t="s">
        <v>1230</v>
      </c>
      <c r="AK152" s="67"/>
      <c r="AL152" s="67"/>
      <c r="AM152" s="67"/>
      <c r="AN152" s="67"/>
      <c r="AO152" s="67"/>
      <c r="AP152" s="67"/>
      <c r="AQ152" s="67"/>
      <c r="AR152" s="67"/>
      <c r="AS152" s="65" t="s">
        <v>17</v>
      </c>
      <c r="AT152" s="296">
        <v>0.7</v>
      </c>
      <c r="AU152" s="35">
        <f>ROUND(ROUND(M153*$AB$12,0)*AT152,0)</f>
        <v>282</v>
      </c>
      <c r="AV152" s="31"/>
    </row>
    <row r="153" spans="1:48" ht="14.25" x14ac:dyDescent="0.15">
      <c r="A153" s="32">
        <v>22</v>
      </c>
      <c r="B153" s="32" t="s">
        <v>3705</v>
      </c>
      <c r="C153" s="34" t="s">
        <v>23248</v>
      </c>
      <c r="D153" s="73"/>
      <c r="E153" s="74"/>
      <c r="F153" s="75"/>
      <c r="G153" s="4"/>
      <c r="J153" s="187"/>
      <c r="K153" s="186"/>
      <c r="L153" s="187"/>
      <c r="M153" s="189">
        <f>'7経過的生活介護(基本４)'!L153</f>
        <v>575</v>
      </c>
      <c r="N153" s="4" t="s">
        <v>21</v>
      </c>
      <c r="Q153" s="21"/>
      <c r="R153" s="4"/>
      <c r="S153" s="53"/>
      <c r="T153" s="53"/>
      <c r="U153" s="53"/>
      <c r="V153" s="53"/>
      <c r="W153" s="188"/>
      <c r="X153" s="53"/>
      <c r="Y153" s="53"/>
      <c r="Z153" s="54"/>
      <c r="AA153" s="53"/>
      <c r="AB153" s="53"/>
      <c r="AC153" s="59"/>
      <c r="AD153" s="1094"/>
      <c r="AE153" s="1095"/>
      <c r="AF153" s="1095"/>
      <c r="AG153" s="1095"/>
      <c r="AH153" s="1095"/>
      <c r="AI153" s="1096"/>
      <c r="AJ153" s="223" t="s">
        <v>1233</v>
      </c>
      <c r="AK153" s="107"/>
      <c r="AL153" s="107"/>
      <c r="AM153" s="107"/>
      <c r="AN153" s="107"/>
      <c r="AO153" s="107"/>
      <c r="AP153" s="107"/>
      <c r="AQ153" s="107"/>
      <c r="AR153" s="107"/>
      <c r="AS153" s="44" t="s">
        <v>1678</v>
      </c>
      <c r="AT153" s="296">
        <v>0.5</v>
      </c>
      <c r="AU153" s="35">
        <f>ROUND(ROUND(M153*$AB$12,0)*AT153,0)</f>
        <v>202</v>
      </c>
      <c r="AV153" s="31"/>
    </row>
    <row r="154" spans="1:48" ht="14.25" x14ac:dyDescent="0.15">
      <c r="A154" s="32">
        <v>22</v>
      </c>
      <c r="B154" s="32">
        <v>7747</v>
      </c>
      <c r="C154" s="34" t="s">
        <v>23249</v>
      </c>
      <c r="D154" s="73"/>
      <c r="E154" s="74"/>
      <c r="F154" s="75"/>
      <c r="G154" s="4"/>
      <c r="J154" s="187"/>
      <c r="K154" s="186"/>
      <c r="L154" s="187"/>
      <c r="M154" s="204"/>
      <c r="N154" s="187"/>
      <c r="O154" s="187"/>
      <c r="P154" s="187"/>
      <c r="Q154" s="21"/>
      <c r="R154" s="67" t="s">
        <v>1235</v>
      </c>
      <c r="S154" s="67"/>
      <c r="T154" s="67"/>
      <c r="U154" s="67"/>
      <c r="V154" s="67"/>
      <c r="W154" s="192"/>
      <c r="X154" s="67"/>
      <c r="Y154" s="67"/>
      <c r="Z154" s="54"/>
      <c r="AA154" s="53"/>
      <c r="AB154" s="53"/>
      <c r="AC154" s="59"/>
      <c r="AD154" s="72"/>
      <c r="AE154" s="67"/>
      <c r="AF154" s="67"/>
      <c r="AG154" s="67"/>
      <c r="AH154" s="67"/>
      <c r="AI154" s="67"/>
      <c r="AJ154" s="67"/>
      <c r="AK154" s="67"/>
      <c r="AL154" s="67"/>
      <c r="AM154" s="67"/>
      <c r="AN154" s="67"/>
      <c r="AO154" s="67"/>
      <c r="AP154" s="67"/>
      <c r="AQ154" s="67"/>
      <c r="AR154" s="67"/>
      <c r="AS154" s="65"/>
      <c r="AT154" s="157"/>
      <c r="AU154" s="35">
        <f>ROUND(ROUND(M153*W156,0)*$AB$12,0)</f>
        <v>389</v>
      </c>
      <c r="AV154" s="31"/>
    </row>
    <row r="155" spans="1:48" ht="14.25" customHeight="1" x14ac:dyDescent="0.15">
      <c r="A155" s="32">
        <v>22</v>
      </c>
      <c r="B155" s="32">
        <v>7748</v>
      </c>
      <c r="C155" s="34" t="s">
        <v>23250</v>
      </c>
      <c r="D155" s="73"/>
      <c r="E155" s="74"/>
      <c r="F155" s="75"/>
      <c r="G155" s="4"/>
      <c r="J155" s="187"/>
      <c r="K155" s="186"/>
      <c r="L155" s="187"/>
      <c r="M155" s="204"/>
      <c r="N155" s="187"/>
      <c r="O155" s="187"/>
      <c r="P155" s="187"/>
      <c r="Q155" s="21"/>
      <c r="R155" s="53" t="s">
        <v>1237</v>
      </c>
      <c r="S155" s="53"/>
      <c r="T155" s="53"/>
      <c r="U155" s="53"/>
      <c r="V155" s="53"/>
      <c r="W155" s="188"/>
      <c r="X155" s="53"/>
      <c r="Y155" s="53"/>
      <c r="Z155" s="54"/>
      <c r="AA155" s="53"/>
      <c r="AB155" s="53"/>
      <c r="AC155" s="59"/>
      <c r="AD155" s="1091" t="s">
        <v>1229</v>
      </c>
      <c r="AE155" s="1092"/>
      <c r="AF155" s="1092"/>
      <c r="AG155" s="1092"/>
      <c r="AH155" s="1092"/>
      <c r="AI155" s="1093"/>
      <c r="AJ155" s="72" t="s">
        <v>1230</v>
      </c>
      <c r="AK155" s="67"/>
      <c r="AL155" s="67"/>
      <c r="AM155" s="67"/>
      <c r="AN155" s="67"/>
      <c r="AO155" s="67"/>
      <c r="AP155" s="67"/>
      <c r="AQ155" s="67"/>
      <c r="AR155" s="67"/>
      <c r="AS155" s="65" t="s">
        <v>17</v>
      </c>
      <c r="AT155" s="296">
        <v>0.7</v>
      </c>
      <c r="AU155" s="35">
        <f>ROUND(ROUND(ROUND(M153*W156,0)*$AB$12,0)*AT155,0)</f>
        <v>272</v>
      </c>
      <c r="AV155" s="31"/>
    </row>
    <row r="156" spans="1:48" ht="14.25" x14ac:dyDescent="0.15">
      <c r="A156" s="32">
        <v>22</v>
      </c>
      <c r="B156" s="32" t="s">
        <v>3709</v>
      </c>
      <c r="C156" s="34" t="s">
        <v>23251</v>
      </c>
      <c r="D156" s="214"/>
      <c r="E156" s="211"/>
      <c r="F156" s="215"/>
      <c r="G156" s="211"/>
      <c r="H156" s="25"/>
      <c r="I156" s="25"/>
      <c r="J156" s="25"/>
      <c r="K156" s="24"/>
      <c r="L156" s="25"/>
      <c r="M156" s="14"/>
      <c r="N156" s="25"/>
      <c r="O156" s="25"/>
      <c r="P156" s="25"/>
      <c r="Q156" s="215"/>
      <c r="R156" s="71"/>
      <c r="S156" s="71"/>
      <c r="T156" s="71"/>
      <c r="U156" s="71"/>
      <c r="V156" s="26" t="s">
        <v>17</v>
      </c>
      <c r="W156" s="195">
        <v>0.96499999999999997</v>
      </c>
      <c r="X156" s="71"/>
      <c r="Y156" s="71"/>
      <c r="Z156" s="303"/>
      <c r="AA156" s="240"/>
      <c r="AB156" s="240"/>
      <c r="AC156" s="304"/>
      <c r="AD156" s="1094"/>
      <c r="AE156" s="1095"/>
      <c r="AF156" s="1095"/>
      <c r="AG156" s="1095"/>
      <c r="AH156" s="1095"/>
      <c r="AI156" s="1096"/>
      <c r="AJ156" s="223" t="s">
        <v>1233</v>
      </c>
      <c r="AK156" s="107"/>
      <c r="AL156" s="107"/>
      <c r="AM156" s="107"/>
      <c r="AN156" s="107"/>
      <c r="AO156" s="107"/>
      <c r="AP156" s="107"/>
      <c r="AQ156" s="107"/>
      <c r="AR156" s="107"/>
      <c r="AS156" s="44" t="s">
        <v>1678</v>
      </c>
      <c r="AT156" s="296">
        <v>0.5</v>
      </c>
      <c r="AU156" s="35">
        <f>ROUND(ROUND(ROUND(M153*W156,0)*$AB$12,0)*AT156,0)</f>
        <v>195</v>
      </c>
      <c r="AV156" s="19"/>
    </row>
  </sheetData>
  <mergeCells count="62">
    <mergeCell ref="G133:J135"/>
    <mergeCell ref="AD134:AI135"/>
    <mergeCell ref="AD155:AI156"/>
    <mergeCell ref="AD140:AI141"/>
    <mergeCell ref="AD143:AI144"/>
    <mergeCell ref="G145:J147"/>
    <mergeCell ref="AD146:AI147"/>
    <mergeCell ref="AD149:AI150"/>
    <mergeCell ref="AD152:AI153"/>
    <mergeCell ref="AD137:AI138"/>
    <mergeCell ref="AD107:AI108"/>
    <mergeCell ref="AD110:AI111"/>
    <mergeCell ref="AD113:AI114"/>
    <mergeCell ref="AD116:AI117"/>
    <mergeCell ref="AD119:AI120"/>
    <mergeCell ref="AD125:AI126"/>
    <mergeCell ref="AD128:AI129"/>
    <mergeCell ref="AD131:AI132"/>
    <mergeCell ref="G121:J123"/>
    <mergeCell ref="AD122:AI123"/>
    <mergeCell ref="AD92:AI93"/>
    <mergeCell ref="AD95:AI96"/>
    <mergeCell ref="AD98:AI99"/>
    <mergeCell ref="AD101:AI102"/>
    <mergeCell ref="G103:J105"/>
    <mergeCell ref="AD104:AI105"/>
    <mergeCell ref="G49:J51"/>
    <mergeCell ref="AD50:AI51"/>
    <mergeCell ref="AD53:AI54"/>
    <mergeCell ref="AD56:AI57"/>
    <mergeCell ref="AD89:AI90"/>
    <mergeCell ref="AD62:AI63"/>
    <mergeCell ref="AD65:AI66"/>
    <mergeCell ref="G67:J69"/>
    <mergeCell ref="AD68:AI69"/>
    <mergeCell ref="AD71:AI72"/>
    <mergeCell ref="AD74:AI75"/>
    <mergeCell ref="AD77:AI78"/>
    <mergeCell ref="AD80:AI81"/>
    <mergeCell ref="AD83:AI84"/>
    <mergeCell ref="G85:J87"/>
    <mergeCell ref="AD86:AI87"/>
    <mergeCell ref="AD59:AI60"/>
    <mergeCell ref="AD29:AI30"/>
    <mergeCell ref="AD32:AI33"/>
    <mergeCell ref="AD35:AI36"/>
    <mergeCell ref="AD38:AI39"/>
    <mergeCell ref="AD41:AI42"/>
    <mergeCell ref="AD44:AI45"/>
    <mergeCell ref="AD47:AI48"/>
    <mergeCell ref="AD26:AI27"/>
    <mergeCell ref="D5:AT5"/>
    <mergeCell ref="D7:F9"/>
    <mergeCell ref="Z7:AC10"/>
    <mergeCell ref="AD8:AI9"/>
    <mergeCell ref="AD11:AI12"/>
    <mergeCell ref="AB12:AC12"/>
    <mergeCell ref="AD14:AI15"/>
    <mergeCell ref="AD17:AI18"/>
    <mergeCell ref="G19:J21"/>
    <mergeCell ref="AD20:AI21"/>
    <mergeCell ref="AD23:AI24"/>
  </mergeCells>
  <phoneticPr fontId="1"/>
  <printOptions horizontalCentered="1"/>
  <pageMargins left="0.78740157480314965" right="0.39370078740157483" top="0.59055118110236227" bottom="0.59055118110236227" header="0.39370078740157483" footer="0.31496062992125984"/>
  <pageSetup paperSize="9" scale="44" orientation="portrait" horizontalDpi="300" verticalDpi="300" r:id="rId1"/>
  <headerFooter>
    <oddHeader>&amp;R&amp;9経過的生活介護</oddHeader>
    <oddFooter>&amp;C&amp;14&amp;P</oddFooter>
  </headerFooter>
  <rowBreaks count="1" manualBreakCount="1">
    <brk id="66" max="47"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sheetPr>
  <dimension ref="A1:AV90"/>
  <sheetViews>
    <sheetView view="pageBreakPreview" zoomScaleNormal="85" zoomScaleSheetLayoutView="100" workbookViewId="0"/>
  </sheetViews>
  <sheetFormatPr defaultColWidth="9" defaultRowHeight="13.5" x14ac:dyDescent="0.15"/>
  <cols>
    <col min="1" max="1" width="4.625" style="2" customWidth="1"/>
    <col min="2" max="2" width="7.625" style="2" customWidth="1"/>
    <col min="3" max="3" width="35.625" style="4" customWidth="1"/>
    <col min="4" max="7" width="2.375" style="2" customWidth="1"/>
    <col min="8" max="12" width="2.375" style="4" customWidth="1"/>
    <col min="13" max="13" width="5.875" style="4" customWidth="1"/>
    <col min="14" max="16" width="2.375" style="4" customWidth="1"/>
    <col min="17" max="19" width="2.375" style="2" customWidth="1"/>
    <col min="20" max="22" width="2.375" style="5" customWidth="1"/>
    <col min="23" max="23" width="5.375" style="5" bestFit="1" customWidth="1"/>
    <col min="24" max="29" width="2.375" style="5" customWidth="1"/>
    <col min="30" max="35" width="2.375" style="309" customWidth="1"/>
    <col min="36" max="43" width="2.375" style="5" customWidth="1"/>
    <col min="44" max="44" width="7.125" style="5" customWidth="1"/>
    <col min="45" max="45" width="2.375" style="5" customWidth="1"/>
    <col min="46" max="46" width="4.125" style="2" customWidth="1"/>
    <col min="47" max="47" width="7.125" style="2" customWidth="1"/>
    <col min="48" max="48" width="8.625" style="2" customWidth="1"/>
    <col min="49" max="49" width="3.625" style="2" customWidth="1"/>
    <col min="50" max="16384" width="9" style="2"/>
  </cols>
  <sheetData>
    <row r="1" spans="1:48" ht="17.100000000000001" customHeight="1" x14ac:dyDescent="0.15">
      <c r="A1" s="1"/>
    </row>
    <row r="2" spans="1:48" ht="17.100000000000001" customHeight="1" x14ac:dyDescent="0.15">
      <c r="A2" s="1"/>
    </row>
    <row r="3" spans="1:48" ht="17.100000000000001" customHeight="1" x14ac:dyDescent="0.15">
      <c r="A3" s="1"/>
    </row>
    <row r="4" spans="1:48" ht="17.100000000000001" customHeight="1" x14ac:dyDescent="0.15">
      <c r="A4" s="1"/>
      <c r="B4" s="180"/>
    </row>
    <row r="5" spans="1:48" x14ac:dyDescent="0.15">
      <c r="A5" s="6" t="s">
        <v>1</v>
      </c>
      <c r="B5" s="7"/>
      <c r="C5" s="79" t="s">
        <v>2</v>
      </c>
      <c r="D5" s="1099" t="s">
        <v>2979</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9" t="s">
        <v>4</v>
      </c>
      <c r="AV5" s="9" t="s">
        <v>5</v>
      </c>
    </row>
    <row r="6" spans="1:48" x14ac:dyDescent="0.15">
      <c r="A6" s="10" t="s">
        <v>6</v>
      </c>
      <c r="B6" s="11" t="s">
        <v>7</v>
      </c>
      <c r="C6" s="80"/>
      <c r="D6" s="13"/>
      <c r="E6" s="14"/>
      <c r="F6" s="14"/>
      <c r="G6" s="14"/>
      <c r="H6" s="14"/>
      <c r="I6" s="14"/>
      <c r="J6" s="14"/>
      <c r="K6" s="14"/>
      <c r="L6" s="14"/>
      <c r="M6" s="14"/>
      <c r="N6" s="14"/>
      <c r="O6" s="14"/>
      <c r="P6" s="14"/>
      <c r="Q6" s="14"/>
      <c r="R6" s="14"/>
      <c r="S6" s="14"/>
      <c r="T6" s="15"/>
      <c r="U6" s="15"/>
      <c r="V6" s="15"/>
      <c r="W6" s="15"/>
      <c r="X6" s="15"/>
      <c r="Y6" s="15"/>
      <c r="Z6" s="15"/>
      <c r="AA6" s="15"/>
      <c r="AB6" s="15"/>
      <c r="AC6" s="15"/>
      <c r="AD6" s="224"/>
      <c r="AE6" s="224"/>
      <c r="AF6" s="224"/>
      <c r="AG6" s="224"/>
      <c r="AH6" s="224"/>
      <c r="AI6" s="224"/>
      <c r="AJ6" s="15"/>
      <c r="AK6" s="15"/>
      <c r="AL6" s="15"/>
      <c r="AM6" s="15"/>
      <c r="AN6" s="15"/>
      <c r="AO6" s="15"/>
      <c r="AP6" s="15"/>
      <c r="AQ6" s="15"/>
      <c r="AR6" s="15"/>
      <c r="AS6" s="15"/>
      <c r="AT6" s="14"/>
      <c r="AU6" s="16" t="s">
        <v>8</v>
      </c>
      <c r="AV6" s="16" t="s">
        <v>9</v>
      </c>
    </row>
    <row r="7" spans="1:48" ht="14.25" customHeight="1" x14ac:dyDescent="0.15">
      <c r="A7" s="17">
        <v>22</v>
      </c>
      <c r="B7" s="17">
        <v>7751</v>
      </c>
      <c r="C7" s="19" t="s">
        <v>23252</v>
      </c>
      <c r="D7" s="1088" t="s">
        <v>1812</v>
      </c>
      <c r="E7" s="1089"/>
      <c r="F7" s="1090"/>
      <c r="G7" s="1088" t="s">
        <v>1727</v>
      </c>
      <c r="H7" s="1089"/>
      <c r="I7" s="1089"/>
      <c r="J7" s="1090"/>
      <c r="K7" s="200" t="s">
        <v>1674</v>
      </c>
      <c r="L7" s="201"/>
      <c r="M7" s="302"/>
      <c r="N7" s="201"/>
      <c r="O7" s="201"/>
      <c r="P7" s="201"/>
      <c r="Q7" s="202"/>
      <c r="R7" s="4"/>
      <c r="S7" s="23"/>
      <c r="T7" s="23"/>
      <c r="U7" s="23"/>
      <c r="V7" s="23"/>
      <c r="W7" s="39"/>
      <c r="X7" s="23"/>
      <c r="Y7" s="23"/>
      <c r="Z7" s="1126" t="s">
        <v>2981</v>
      </c>
      <c r="AA7" s="1069"/>
      <c r="AB7" s="1069"/>
      <c r="AC7" s="1070"/>
      <c r="AD7" s="54"/>
      <c r="AE7" s="53"/>
      <c r="AF7" s="53"/>
      <c r="AG7" s="53"/>
      <c r="AH7" s="53"/>
      <c r="AI7" s="53"/>
      <c r="AJ7" s="23"/>
      <c r="AK7" s="23"/>
      <c r="AL7" s="23"/>
      <c r="AM7" s="23"/>
      <c r="AN7" s="23"/>
      <c r="AO7" s="23"/>
      <c r="AP7" s="23"/>
      <c r="AQ7" s="23"/>
      <c r="AR7" s="23"/>
      <c r="AS7" s="187"/>
      <c r="AT7" s="785"/>
      <c r="AU7" s="30">
        <f>ROUND(M9*$AB$12,0)</f>
        <v>389</v>
      </c>
      <c r="AV7" s="31" t="s">
        <v>13</v>
      </c>
    </row>
    <row r="8" spans="1:48" ht="14.25" customHeight="1" x14ac:dyDescent="0.15">
      <c r="A8" s="32">
        <v>22</v>
      </c>
      <c r="B8" s="32">
        <v>7752</v>
      </c>
      <c r="C8" s="34" t="s">
        <v>23253</v>
      </c>
      <c r="D8" s="1088"/>
      <c r="E8" s="1089"/>
      <c r="F8" s="1090"/>
      <c r="G8" s="1088"/>
      <c r="H8" s="1089"/>
      <c r="I8" s="1089"/>
      <c r="J8" s="1090"/>
      <c r="K8" s="200"/>
      <c r="L8" s="201"/>
      <c r="M8" s="302"/>
      <c r="N8" s="201"/>
      <c r="O8" s="201"/>
      <c r="P8" s="201"/>
      <c r="Q8" s="202"/>
      <c r="R8" s="4"/>
      <c r="S8" s="53"/>
      <c r="T8" s="53"/>
      <c r="U8" s="53"/>
      <c r="V8" s="53"/>
      <c r="W8" s="188"/>
      <c r="X8" s="53"/>
      <c r="Y8" s="53"/>
      <c r="Z8" s="1068"/>
      <c r="AA8" s="1069"/>
      <c r="AB8" s="1069"/>
      <c r="AC8" s="1070"/>
      <c r="AD8" s="1091" t="s">
        <v>1229</v>
      </c>
      <c r="AE8" s="1092"/>
      <c r="AF8" s="1092"/>
      <c r="AG8" s="1092"/>
      <c r="AH8" s="1092"/>
      <c r="AI8" s="1093"/>
      <c r="AJ8" s="72" t="s">
        <v>1230</v>
      </c>
      <c r="AK8" s="67"/>
      <c r="AL8" s="67"/>
      <c r="AM8" s="67"/>
      <c r="AN8" s="67"/>
      <c r="AO8" s="67"/>
      <c r="AP8" s="67"/>
      <c r="AQ8" s="67"/>
      <c r="AR8" s="67"/>
      <c r="AS8" s="65" t="s">
        <v>17</v>
      </c>
      <c r="AT8" s="296">
        <v>0.7</v>
      </c>
      <c r="AU8" s="35">
        <f>ROUND(ROUND(M9*$AB$12,0)*AT8,0)</f>
        <v>272</v>
      </c>
      <c r="AV8" s="31"/>
    </row>
    <row r="9" spans="1:48" ht="14.25" x14ac:dyDescent="0.15">
      <c r="A9" s="32">
        <v>22</v>
      </c>
      <c r="B9" s="32" t="s">
        <v>3713</v>
      </c>
      <c r="C9" s="34" t="s">
        <v>23254</v>
      </c>
      <c r="D9" s="1088"/>
      <c r="E9" s="1089"/>
      <c r="F9" s="1090"/>
      <c r="G9" s="1088"/>
      <c r="H9" s="1089"/>
      <c r="I9" s="1089"/>
      <c r="J9" s="1090"/>
      <c r="K9" s="225"/>
      <c r="L9" s="193"/>
      <c r="M9" s="189">
        <f>'7経過的生活介護(基本５）'!L9</f>
        <v>555</v>
      </c>
      <c r="N9" s="4" t="s">
        <v>21</v>
      </c>
      <c r="P9" s="193"/>
      <c r="Q9" s="194"/>
      <c r="R9" s="4"/>
      <c r="S9" s="53"/>
      <c r="T9" s="53"/>
      <c r="U9" s="53"/>
      <c r="V9" s="53"/>
      <c r="W9" s="188"/>
      <c r="X9" s="53"/>
      <c r="Y9" s="53"/>
      <c r="Z9" s="1068"/>
      <c r="AA9" s="1069"/>
      <c r="AB9" s="1069"/>
      <c r="AC9" s="1070"/>
      <c r="AD9" s="1094"/>
      <c r="AE9" s="1095"/>
      <c r="AF9" s="1095"/>
      <c r="AG9" s="1095"/>
      <c r="AH9" s="1095"/>
      <c r="AI9" s="1096"/>
      <c r="AJ9" s="223" t="s">
        <v>1233</v>
      </c>
      <c r="AK9" s="107"/>
      <c r="AL9" s="107"/>
      <c r="AM9" s="107"/>
      <c r="AN9" s="107"/>
      <c r="AO9" s="107"/>
      <c r="AP9" s="107"/>
      <c r="AQ9" s="107"/>
      <c r="AR9" s="107"/>
      <c r="AS9" s="44" t="s">
        <v>1678</v>
      </c>
      <c r="AT9" s="296">
        <v>0.5</v>
      </c>
      <c r="AU9" s="35">
        <f>ROUND(ROUND(M9*$AB$12,0)*AT9,0)</f>
        <v>195</v>
      </c>
      <c r="AV9" s="31"/>
    </row>
    <row r="10" spans="1:48" ht="14.25" customHeight="1" x14ac:dyDescent="0.15">
      <c r="A10" s="32">
        <v>22</v>
      </c>
      <c r="B10" s="32">
        <v>7753</v>
      </c>
      <c r="C10" s="34" t="s">
        <v>23255</v>
      </c>
      <c r="D10" s="73"/>
      <c r="E10" s="74"/>
      <c r="F10" s="75"/>
      <c r="G10" s="73"/>
      <c r="H10" s="74"/>
      <c r="I10" s="74"/>
      <c r="J10" s="75"/>
      <c r="K10" s="20"/>
      <c r="M10" s="204"/>
      <c r="N10" s="187"/>
      <c r="O10" s="187"/>
      <c r="Q10" s="21"/>
      <c r="R10" s="67" t="s">
        <v>1235</v>
      </c>
      <c r="S10" s="67"/>
      <c r="T10" s="67"/>
      <c r="U10" s="67"/>
      <c r="V10" s="67"/>
      <c r="W10" s="192"/>
      <c r="X10" s="67"/>
      <c r="Y10" s="67"/>
      <c r="Z10" s="1068"/>
      <c r="AA10" s="1069"/>
      <c r="AB10" s="1069"/>
      <c r="AC10" s="1070"/>
      <c r="AD10" s="72"/>
      <c r="AE10" s="67"/>
      <c r="AF10" s="67"/>
      <c r="AG10" s="67"/>
      <c r="AH10" s="67"/>
      <c r="AI10" s="67"/>
      <c r="AJ10" s="67"/>
      <c r="AK10" s="67"/>
      <c r="AL10" s="67"/>
      <c r="AM10" s="67"/>
      <c r="AN10" s="67"/>
      <c r="AO10" s="67"/>
      <c r="AP10" s="67"/>
      <c r="AQ10" s="67"/>
      <c r="AR10" s="67"/>
      <c r="AS10" s="65"/>
      <c r="AT10" s="157"/>
      <c r="AU10" s="35">
        <f>ROUND(ROUND(M9*W12,0)*$AB$12,0)</f>
        <v>375</v>
      </c>
      <c r="AV10" s="31"/>
    </row>
    <row r="11" spans="1:48" ht="14.25" customHeight="1" x14ac:dyDescent="0.15">
      <c r="A11" s="32">
        <v>22</v>
      </c>
      <c r="B11" s="32">
        <v>7754</v>
      </c>
      <c r="C11" s="34" t="s">
        <v>23256</v>
      </c>
      <c r="D11" s="73"/>
      <c r="E11" s="74"/>
      <c r="F11" s="74"/>
      <c r="G11" s="20"/>
      <c r="K11" s="186"/>
      <c r="L11" s="187"/>
      <c r="M11" s="204"/>
      <c r="N11" s="187"/>
      <c r="O11" s="187"/>
      <c r="Q11" s="21"/>
      <c r="R11" s="53" t="s">
        <v>1237</v>
      </c>
      <c r="S11" s="53"/>
      <c r="T11" s="53"/>
      <c r="U11" s="53"/>
      <c r="V11" s="53"/>
      <c r="W11" s="188"/>
      <c r="X11" s="53"/>
      <c r="Y11" s="53"/>
      <c r="Z11" s="200"/>
      <c r="AA11" s="201"/>
      <c r="AB11" s="201"/>
      <c r="AC11" s="202"/>
      <c r="AD11" s="1091" t="s">
        <v>1229</v>
      </c>
      <c r="AE11" s="1092"/>
      <c r="AF11" s="1092"/>
      <c r="AG11" s="1092"/>
      <c r="AH11" s="1092"/>
      <c r="AI11" s="1093"/>
      <c r="AJ11" s="72" t="s">
        <v>1230</v>
      </c>
      <c r="AK11" s="67"/>
      <c r="AL11" s="67"/>
      <c r="AM11" s="67"/>
      <c r="AN11" s="67"/>
      <c r="AO11" s="67"/>
      <c r="AP11" s="67"/>
      <c r="AQ11" s="67"/>
      <c r="AR11" s="67"/>
      <c r="AS11" s="65" t="s">
        <v>17</v>
      </c>
      <c r="AT11" s="296">
        <v>0.7</v>
      </c>
      <c r="AU11" s="35">
        <f>ROUND(ROUND(ROUND(M9*W12,0)*$AB$12,0)*AT11,0)</f>
        <v>263</v>
      </c>
      <c r="AV11" s="31"/>
    </row>
    <row r="12" spans="1:48" ht="14.25" x14ac:dyDescent="0.15">
      <c r="A12" s="32">
        <v>22</v>
      </c>
      <c r="B12" s="32" t="s">
        <v>3717</v>
      </c>
      <c r="C12" s="34" t="s">
        <v>23257</v>
      </c>
      <c r="D12" s="73"/>
      <c r="E12" s="74"/>
      <c r="F12" s="74"/>
      <c r="G12" s="20"/>
      <c r="K12" s="186"/>
      <c r="L12" s="187"/>
      <c r="M12" s="204"/>
      <c r="N12" s="187"/>
      <c r="O12" s="187"/>
      <c r="Q12" s="21"/>
      <c r="R12" s="53"/>
      <c r="S12" s="53"/>
      <c r="T12" s="53"/>
      <c r="U12" s="53"/>
      <c r="V12" s="23" t="s">
        <v>17</v>
      </c>
      <c r="W12" s="195">
        <v>0.96499999999999997</v>
      </c>
      <c r="X12" s="53"/>
      <c r="Y12" s="53"/>
      <c r="Z12" s="200"/>
      <c r="AA12" s="23" t="s">
        <v>17</v>
      </c>
      <c r="AB12" s="1127">
        <v>0.7</v>
      </c>
      <c r="AC12" s="1128"/>
      <c r="AD12" s="1094"/>
      <c r="AE12" s="1095"/>
      <c r="AF12" s="1095"/>
      <c r="AG12" s="1095"/>
      <c r="AH12" s="1095"/>
      <c r="AI12" s="1096"/>
      <c r="AJ12" s="223" t="s">
        <v>1233</v>
      </c>
      <c r="AK12" s="107"/>
      <c r="AL12" s="107"/>
      <c r="AM12" s="107"/>
      <c r="AN12" s="107"/>
      <c r="AO12" s="107"/>
      <c r="AP12" s="107"/>
      <c r="AQ12" s="107"/>
      <c r="AR12" s="107"/>
      <c r="AS12" s="44" t="s">
        <v>1678</v>
      </c>
      <c r="AT12" s="296">
        <v>0.5</v>
      </c>
      <c r="AU12" s="35">
        <f>ROUND(ROUND(ROUND(M9*W12,0)*$AB$12,0)*AT12,0)</f>
        <v>188</v>
      </c>
      <c r="AV12" s="31"/>
    </row>
    <row r="13" spans="1:48" ht="14.25" customHeight="1" x14ac:dyDescent="0.15">
      <c r="A13" s="32">
        <v>22</v>
      </c>
      <c r="B13" s="32">
        <v>7755</v>
      </c>
      <c r="C13" s="34" t="s">
        <v>23258</v>
      </c>
      <c r="D13" s="73"/>
      <c r="E13" s="74"/>
      <c r="F13" s="74"/>
      <c r="G13" s="20"/>
      <c r="J13" s="187"/>
      <c r="K13" s="196" t="s">
        <v>1684</v>
      </c>
      <c r="L13" s="197"/>
      <c r="M13" s="301"/>
      <c r="N13" s="197"/>
      <c r="O13" s="197"/>
      <c r="P13" s="197"/>
      <c r="Q13" s="198"/>
      <c r="R13" s="40"/>
      <c r="S13" s="65"/>
      <c r="T13" s="65"/>
      <c r="U13" s="65"/>
      <c r="V13" s="65"/>
      <c r="W13" s="102"/>
      <c r="X13" s="65"/>
      <c r="Y13" s="65"/>
      <c r="Z13" s="200"/>
      <c r="AA13" s="201"/>
      <c r="AB13" s="201"/>
      <c r="AC13" s="202"/>
      <c r="AD13" s="72"/>
      <c r="AE13" s="67"/>
      <c r="AF13" s="67"/>
      <c r="AG13" s="67"/>
      <c r="AH13" s="67"/>
      <c r="AI13" s="67"/>
      <c r="AJ13" s="65"/>
      <c r="AK13" s="65"/>
      <c r="AL13" s="65"/>
      <c r="AM13" s="65"/>
      <c r="AN13" s="65"/>
      <c r="AO13" s="65"/>
      <c r="AP13" s="65"/>
      <c r="AQ13" s="65"/>
      <c r="AR13" s="65"/>
      <c r="AS13" s="184"/>
      <c r="AT13" s="307"/>
      <c r="AU13" s="35">
        <f>ROUND(M15*$AB$12,0)</f>
        <v>389</v>
      </c>
      <c r="AV13" s="31"/>
    </row>
    <row r="14" spans="1:48" ht="14.25" customHeight="1" x14ac:dyDescent="0.15">
      <c r="A14" s="32">
        <v>22</v>
      </c>
      <c r="B14" s="32">
        <v>7756</v>
      </c>
      <c r="C14" s="34" t="s">
        <v>23259</v>
      </c>
      <c r="D14" s="73"/>
      <c r="E14" s="74"/>
      <c r="F14" s="74"/>
      <c r="G14" s="20"/>
      <c r="J14" s="187"/>
      <c r="K14" s="200"/>
      <c r="L14" s="201"/>
      <c r="M14" s="302"/>
      <c r="N14" s="201"/>
      <c r="O14" s="201"/>
      <c r="P14" s="201"/>
      <c r="Q14" s="202"/>
      <c r="R14" s="4"/>
      <c r="S14" s="53"/>
      <c r="T14" s="53"/>
      <c r="U14" s="53"/>
      <c r="V14" s="53"/>
      <c r="W14" s="188"/>
      <c r="X14" s="53"/>
      <c r="Y14" s="53"/>
      <c r="Z14" s="73"/>
      <c r="AA14" s="187"/>
      <c r="AB14" s="187"/>
      <c r="AC14" s="208"/>
      <c r="AD14" s="1091" t="s">
        <v>1229</v>
      </c>
      <c r="AE14" s="1092"/>
      <c r="AF14" s="1092"/>
      <c r="AG14" s="1092"/>
      <c r="AH14" s="1092"/>
      <c r="AI14" s="1093"/>
      <c r="AJ14" s="72" t="s">
        <v>1230</v>
      </c>
      <c r="AK14" s="67"/>
      <c r="AL14" s="67"/>
      <c r="AM14" s="67"/>
      <c r="AN14" s="67"/>
      <c r="AO14" s="67"/>
      <c r="AP14" s="67"/>
      <c r="AQ14" s="67"/>
      <c r="AR14" s="67"/>
      <c r="AS14" s="65" t="s">
        <v>17</v>
      </c>
      <c r="AT14" s="296">
        <v>0.7</v>
      </c>
      <c r="AU14" s="35">
        <f>ROUND(ROUND(M15*$AB$12,0)*AT14,0)</f>
        <v>272</v>
      </c>
      <c r="AV14" s="31"/>
    </row>
    <row r="15" spans="1:48" ht="14.25" x14ac:dyDescent="0.15">
      <c r="A15" s="32">
        <v>22</v>
      </c>
      <c r="B15" s="32" t="s">
        <v>3721</v>
      </c>
      <c r="C15" s="34" t="s">
        <v>23260</v>
      </c>
      <c r="D15" s="73"/>
      <c r="E15" s="74"/>
      <c r="F15" s="74"/>
      <c r="G15" s="20"/>
      <c r="J15" s="187"/>
      <c r="K15" s="225"/>
      <c r="L15" s="193"/>
      <c r="M15" s="189">
        <f>'7経過的生活介護(基本５）'!L15</f>
        <v>555</v>
      </c>
      <c r="N15" s="4" t="s">
        <v>21</v>
      </c>
      <c r="P15" s="193"/>
      <c r="Q15" s="194"/>
      <c r="R15" s="4"/>
      <c r="S15" s="53"/>
      <c r="T15" s="53"/>
      <c r="U15" s="53"/>
      <c r="V15" s="53"/>
      <c r="W15" s="188"/>
      <c r="X15" s="53"/>
      <c r="Y15" s="53"/>
      <c r="Z15" s="73"/>
      <c r="AA15" s="23"/>
      <c r="AB15" s="298"/>
      <c r="AC15" s="299"/>
      <c r="AD15" s="1094"/>
      <c r="AE15" s="1095"/>
      <c r="AF15" s="1095"/>
      <c r="AG15" s="1095"/>
      <c r="AH15" s="1095"/>
      <c r="AI15" s="1096"/>
      <c r="AJ15" s="223" t="s">
        <v>1233</v>
      </c>
      <c r="AK15" s="107"/>
      <c r="AL15" s="107"/>
      <c r="AM15" s="107"/>
      <c r="AN15" s="107"/>
      <c r="AO15" s="107"/>
      <c r="AP15" s="107"/>
      <c r="AQ15" s="107"/>
      <c r="AR15" s="107"/>
      <c r="AS15" s="44" t="s">
        <v>1678</v>
      </c>
      <c r="AT15" s="296">
        <v>0.5</v>
      </c>
      <c r="AU15" s="35">
        <f>ROUND(ROUND(M15*$AB$12,0)*AT15,0)</f>
        <v>195</v>
      </c>
      <c r="AV15" s="31"/>
    </row>
    <row r="16" spans="1:48" ht="14.25" x14ac:dyDescent="0.15">
      <c r="A16" s="32">
        <v>22</v>
      </c>
      <c r="B16" s="32">
        <v>7757</v>
      </c>
      <c r="C16" s="34" t="s">
        <v>23261</v>
      </c>
      <c r="D16" s="73"/>
      <c r="E16" s="74"/>
      <c r="F16" s="74"/>
      <c r="G16" s="20"/>
      <c r="J16" s="187"/>
      <c r="K16" s="186"/>
      <c r="L16" s="187"/>
      <c r="M16" s="204"/>
      <c r="N16" s="187"/>
      <c r="O16" s="187"/>
      <c r="P16" s="187"/>
      <c r="Q16" s="21"/>
      <c r="R16" s="67" t="s">
        <v>1235</v>
      </c>
      <c r="S16" s="67"/>
      <c r="T16" s="67"/>
      <c r="U16" s="67"/>
      <c r="V16" s="67"/>
      <c r="W16" s="192"/>
      <c r="X16" s="67"/>
      <c r="Y16" s="67"/>
      <c r="Z16" s="54"/>
      <c r="AA16" s="53"/>
      <c r="AB16" s="53"/>
      <c r="AC16" s="59"/>
      <c r="AD16" s="72"/>
      <c r="AE16" s="67"/>
      <c r="AF16" s="67"/>
      <c r="AG16" s="67"/>
      <c r="AH16" s="67"/>
      <c r="AI16" s="67"/>
      <c r="AJ16" s="67"/>
      <c r="AK16" s="67"/>
      <c r="AL16" s="67"/>
      <c r="AM16" s="67"/>
      <c r="AN16" s="67"/>
      <c r="AO16" s="67"/>
      <c r="AP16" s="67"/>
      <c r="AQ16" s="67"/>
      <c r="AR16" s="67"/>
      <c r="AS16" s="65"/>
      <c r="AT16" s="157"/>
      <c r="AU16" s="35">
        <f>ROUND(ROUND(M15*W18,0)*$AB$12,0)</f>
        <v>375</v>
      </c>
      <c r="AV16" s="31"/>
    </row>
    <row r="17" spans="1:48" ht="14.25" customHeight="1" x14ac:dyDescent="0.15">
      <c r="A17" s="32">
        <v>22</v>
      </c>
      <c r="B17" s="32">
        <v>7758</v>
      </c>
      <c r="C17" s="34" t="s">
        <v>23262</v>
      </c>
      <c r="D17" s="73"/>
      <c r="E17" s="74"/>
      <c r="F17" s="74"/>
      <c r="G17" s="20"/>
      <c r="J17" s="187"/>
      <c r="K17" s="186"/>
      <c r="L17" s="187"/>
      <c r="M17" s="204"/>
      <c r="N17" s="187"/>
      <c r="O17" s="187"/>
      <c r="P17" s="187"/>
      <c r="Q17" s="21"/>
      <c r="R17" s="53" t="s">
        <v>1237</v>
      </c>
      <c r="S17" s="53"/>
      <c r="T17" s="53"/>
      <c r="U17" s="53"/>
      <c r="V17" s="53"/>
      <c r="W17" s="188"/>
      <c r="X17" s="53"/>
      <c r="Y17" s="53"/>
      <c r="Z17" s="54"/>
      <c r="AA17" s="53"/>
      <c r="AB17" s="53"/>
      <c r="AC17" s="59"/>
      <c r="AD17" s="1091" t="s">
        <v>1229</v>
      </c>
      <c r="AE17" s="1092"/>
      <c r="AF17" s="1092"/>
      <c r="AG17" s="1092"/>
      <c r="AH17" s="1092"/>
      <c r="AI17" s="1093"/>
      <c r="AJ17" s="72" t="s">
        <v>1230</v>
      </c>
      <c r="AK17" s="67"/>
      <c r="AL17" s="67"/>
      <c r="AM17" s="67"/>
      <c r="AN17" s="67"/>
      <c r="AO17" s="67"/>
      <c r="AP17" s="67"/>
      <c r="AQ17" s="67"/>
      <c r="AR17" s="67"/>
      <c r="AS17" s="65" t="s">
        <v>17</v>
      </c>
      <c r="AT17" s="296">
        <v>0.7</v>
      </c>
      <c r="AU17" s="35">
        <f>ROUND(ROUND(ROUND(M15*W18,0)*$AB$12,0)*AT17,0)</f>
        <v>263</v>
      </c>
      <c r="AV17" s="31"/>
    </row>
    <row r="18" spans="1:48" ht="14.25" x14ac:dyDescent="0.15">
      <c r="A18" s="32">
        <v>22</v>
      </c>
      <c r="B18" s="32" t="s">
        <v>3725</v>
      </c>
      <c r="C18" s="34" t="s">
        <v>23263</v>
      </c>
      <c r="D18" s="73"/>
      <c r="E18" s="74"/>
      <c r="F18" s="74"/>
      <c r="G18" s="20"/>
      <c r="J18" s="187"/>
      <c r="K18" s="186"/>
      <c r="L18" s="187"/>
      <c r="M18" s="204"/>
      <c r="N18" s="187"/>
      <c r="O18" s="187"/>
      <c r="P18" s="187"/>
      <c r="Q18" s="21"/>
      <c r="R18" s="53"/>
      <c r="S18" s="53"/>
      <c r="T18" s="53"/>
      <c r="U18" s="53"/>
      <c r="V18" s="23" t="s">
        <v>17</v>
      </c>
      <c r="W18" s="195">
        <v>0.96499999999999997</v>
      </c>
      <c r="X18" s="53"/>
      <c r="Y18" s="53"/>
      <c r="Z18" s="54"/>
      <c r="AA18" s="53"/>
      <c r="AB18" s="53"/>
      <c r="AC18" s="59"/>
      <c r="AD18" s="1094"/>
      <c r="AE18" s="1095"/>
      <c r="AF18" s="1095"/>
      <c r="AG18" s="1095"/>
      <c r="AH18" s="1095"/>
      <c r="AI18" s="1096"/>
      <c r="AJ18" s="223" t="s">
        <v>1233</v>
      </c>
      <c r="AK18" s="107"/>
      <c r="AL18" s="107"/>
      <c r="AM18" s="107"/>
      <c r="AN18" s="107"/>
      <c r="AO18" s="107"/>
      <c r="AP18" s="107"/>
      <c r="AQ18" s="107"/>
      <c r="AR18" s="107"/>
      <c r="AS18" s="44" t="s">
        <v>1678</v>
      </c>
      <c r="AT18" s="296">
        <v>0.5</v>
      </c>
      <c r="AU18" s="35">
        <f>ROUND(ROUND(ROUND(M15*W18,0)*$AB$12,0)*AT18,0)</f>
        <v>188</v>
      </c>
      <c r="AV18" s="31"/>
    </row>
    <row r="19" spans="1:48" ht="14.25" customHeight="1" x14ac:dyDescent="0.15">
      <c r="A19" s="32">
        <v>22</v>
      </c>
      <c r="B19" s="32">
        <v>7761</v>
      </c>
      <c r="C19" s="34" t="s">
        <v>23264</v>
      </c>
      <c r="D19" s="73"/>
      <c r="E19" s="74"/>
      <c r="F19" s="74"/>
      <c r="G19" s="1085" t="s">
        <v>1744</v>
      </c>
      <c r="H19" s="1086"/>
      <c r="I19" s="1086"/>
      <c r="J19" s="1087"/>
      <c r="K19" s="196" t="s">
        <v>1674</v>
      </c>
      <c r="L19" s="197"/>
      <c r="M19" s="301"/>
      <c r="N19" s="197"/>
      <c r="O19" s="197"/>
      <c r="P19" s="197"/>
      <c r="Q19" s="198"/>
      <c r="R19" s="40"/>
      <c r="S19" s="65"/>
      <c r="T19" s="65"/>
      <c r="U19" s="65"/>
      <c r="V19" s="65"/>
      <c r="W19" s="102"/>
      <c r="X19" s="65"/>
      <c r="Y19" s="65"/>
      <c r="Z19" s="168"/>
      <c r="AA19" s="23"/>
      <c r="AB19" s="23"/>
      <c r="AC19" s="300"/>
      <c r="AD19" s="72"/>
      <c r="AE19" s="67"/>
      <c r="AF19" s="67"/>
      <c r="AG19" s="67"/>
      <c r="AH19" s="67"/>
      <c r="AI19" s="67"/>
      <c r="AJ19" s="65"/>
      <c r="AK19" s="65"/>
      <c r="AL19" s="65"/>
      <c r="AM19" s="65"/>
      <c r="AN19" s="65"/>
      <c r="AO19" s="65"/>
      <c r="AP19" s="65"/>
      <c r="AQ19" s="65"/>
      <c r="AR19" s="65"/>
      <c r="AS19" s="184"/>
      <c r="AT19" s="307"/>
      <c r="AU19" s="35">
        <f>ROUND(M21*$AB$12,0)</f>
        <v>375</v>
      </c>
      <c r="AV19" s="31"/>
    </row>
    <row r="20" spans="1:48" ht="14.25" customHeight="1" x14ac:dyDescent="0.15">
      <c r="A20" s="32">
        <v>22</v>
      </c>
      <c r="B20" s="32">
        <v>7762</v>
      </c>
      <c r="C20" s="34" t="s">
        <v>23265</v>
      </c>
      <c r="D20" s="73"/>
      <c r="E20" s="74"/>
      <c r="F20" s="74"/>
      <c r="G20" s="1088"/>
      <c r="H20" s="1089"/>
      <c r="I20" s="1089"/>
      <c r="J20" s="1090"/>
      <c r="K20" s="200"/>
      <c r="L20" s="201"/>
      <c r="M20" s="302"/>
      <c r="N20" s="201"/>
      <c r="O20" s="201"/>
      <c r="P20" s="201"/>
      <c r="Q20" s="202"/>
      <c r="R20" s="4"/>
      <c r="S20" s="53"/>
      <c r="T20" s="53"/>
      <c r="U20" s="53"/>
      <c r="V20" s="53"/>
      <c r="W20" s="188"/>
      <c r="X20" s="53"/>
      <c r="Y20" s="53"/>
      <c r="Z20" s="54"/>
      <c r="AA20" s="53"/>
      <c r="AB20" s="53"/>
      <c r="AC20" s="59"/>
      <c r="AD20" s="1091" t="s">
        <v>1229</v>
      </c>
      <c r="AE20" s="1092"/>
      <c r="AF20" s="1092"/>
      <c r="AG20" s="1092"/>
      <c r="AH20" s="1092"/>
      <c r="AI20" s="1093"/>
      <c r="AJ20" s="72" t="s">
        <v>1230</v>
      </c>
      <c r="AK20" s="67"/>
      <c r="AL20" s="67"/>
      <c r="AM20" s="67"/>
      <c r="AN20" s="67"/>
      <c r="AO20" s="67"/>
      <c r="AP20" s="67"/>
      <c r="AQ20" s="67"/>
      <c r="AR20" s="67"/>
      <c r="AS20" s="65" t="s">
        <v>17</v>
      </c>
      <c r="AT20" s="296">
        <v>0.7</v>
      </c>
      <c r="AU20" s="35">
        <f>ROUND(ROUND(M21*$AB$12,0)*AT20,0)</f>
        <v>263</v>
      </c>
      <c r="AV20" s="31"/>
    </row>
    <row r="21" spans="1:48" ht="14.25" x14ac:dyDescent="0.15">
      <c r="A21" s="32">
        <v>22</v>
      </c>
      <c r="B21" s="32" t="s">
        <v>3729</v>
      </c>
      <c r="C21" s="34" t="s">
        <v>23266</v>
      </c>
      <c r="D21" s="73"/>
      <c r="E21" s="74"/>
      <c r="F21" s="74"/>
      <c r="G21" s="1088"/>
      <c r="H21" s="1089"/>
      <c r="I21" s="1089"/>
      <c r="J21" s="1090"/>
      <c r="K21" s="193"/>
      <c r="L21" s="193"/>
      <c r="M21" s="189">
        <f>'7経過的生活介護(基本５）'!L21</f>
        <v>536</v>
      </c>
      <c r="N21" s="4" t="s">
        <v>21</v>
      </c>
      <c r="P21" s="193"/>
      <c r="Q21" s="194"/>
      <c r="R21" s="4"/>
      <c r="S21" s="53"/>
      <c r="T21" s="53"/>
      <c r="U21" s="53"/>
      <c r="V21" s="53"/>
      <c r="W21" s="188"/>
      <c r="X21" s="53"/>
      <c r="Y21" s="53"/>
      <c r="Z21" s="54"/>
      <c r="AA21" s="53"/>
      <c r="AB21" s="53"/>
      <c r="AC21" s="59"/>
      <c r="AD21" s="1094"/>
      <c r="AE21" s="1095"/>
      <c r="AF21" s="1095"/>
      <c r="AG21" s="1095"/>
      <c r="AH21" s="1095"/>
      <c r="AI21" s="1096"/>
      <c r="AJ21" s="223" t="s">
        <v>1233</v>
      </c>
      <c r="AK21" s="107"/>
      <c r="AL21" s="107"/>
      <c r="AM21" s="107"/>
      <c r="AN21" s="107"/>
      <c r="AO21" s="107"/>
      <c r="AP21" s="107"/>
      <c r="AQ21" s="107"/>
      <c r="AR21" s="107"/>
      <c r="AS21" s="44" t="s">
        <v>1678</v>
      </c>
      <c r="AT21" s="296">
        <v>0.5</v>
      </c>
      <c r="AU21" s="35">
        <f>ROUND(ROUND(M21*$AB$12,0)*AT21,0)</f>
        <v>188</v>
      </c>
      <c r="AV21" s="31"/>
    </row>
    <row r="22" spans="1:48" ht="14.25" x14ac:dyDescent="0.15">
      <c r="A22" s="32">
        <v>22</v>
      </c>
      <c r="B22" s="32">
        <v>7763</v>
      </c>
      <c r="C22" s="34" t="s">
        <v>23267</v>
      </c>
      <c r="D22" s="73"/>
      <c r="E22" s="74"/>
      <c r="F22" s="74"/>
      <c r="G22" s="73"/>
      <c r="H22" s="74"/>
      <c r="I22" s="74"/>
      <c r="J22" s="75"/>
      <c r="M22" s="204"/>
      <c r="N22" s="187"/>
      <c r="O22" s="187"/>
      <c r="Q22" s="21"/>
      <c r="R22" s="67" t="s">
        <v>1235</v>
      </c>
      <c r="S22" s="67"/>
      <c r="T22" s="67"/>
      <c r="U22" s="67"/>
      <c r="V22" s="67"/>
      <c r="W22" s="192"/>
      <c r="X22" s="67"/>
      <c r="Y22" s="67"/>
      <c r="Z22" s="186"/>
      <c r="AA22" s="187"/>
      <c r="AB22" s="187"/>
      <c r="AC22" s="208"/>
      <c r="AD22" s="72"/>
      <c r="AE22" s="67"/>
      <c r="AF22" s="67"/>
      <c r="AG22" s="67"/>
      <c r="AH22" s="67"/>
      <c r="AI22" s="67"/>
      <c r="AJ22" s="67"/>
      <c r="AK22" s="67"/>
      <c r="AL22" s="67"/>
      <c r="AM22" s="67"/>
      <c r="AN22" s="67"/>
      <c r="AO22" s="67"/>
      <c r="AP22" s="67"/>
      <c r="AQ22" s="67"/>
      <c r="AR22" s="67"/>
      <c r="AS22" s="65"/>
      <c r="AT22" s="157"/>
      <c r="AU22" s="35">
        <f>ROUND(ROUND(M21*W24,0)*$AB$12,0)</f>
        <v>362</v>
      </c>
      <c r="AV22" s="31"/>
    </row>
    <row r="23" spans="1:48" ht="14.25" customHeight="1" x14ac:dyDescent="0.15">
      <c r="A23" s="32">
        <v>22</v>
      </c>
      <c r="B23" s="32">
        <v>7764</v>
      </c>
      <c r="C23" s="34" t="s">
        <v>23268</v>
      </c>
      <c r="D23" s="73"/>
      <c r="E23" s="74"/>
      <c r="F23" s="74"/>
      <c r="G23" s="20"/>
      <c r="J23" s="21"/>
      <c r="K23" s="187"/>
      <c r="L23" s="187"/>
      <c r="M23" s="204"/>
      <c r="N23" s="187"/>
      <c r="O23" s="187"/>
      <c r="Q23" s="21"/>
      <c r="R23" s="53" t="s">
        <v>1237</v>
      </c>
      <c r="S23" s="53"/>
      <c r="T23" s="53"/>
      <c r="U23" s="53"/>
      <c r="V23" s="53"/>
      <c r="W23" s="188"/>
      <c r="X23" s="53"/>
      <c r="Y23" s="53"/>
      <c r="Z23" s="186"/>
      <c r="AA23" s="187"/>
      <c r="AB23" s="187"/>
      <c r="AC23" s="208"/>
      <c r="AD23" s="1091" t="s">
        <v>1229</v>
      </c>
      <c r="AE23" s="1092"/>
      <c r="AF23" s="1092"/>
      <c r="AG23" s="1092"/>
      <c r="AH23" s="1092"/>
      <c r="AI23" s="1093"/>
      <c r="AJ23" s="72" t="s">
        <v>1230</v>
      </c>
      <c r="AK23" s="67"/>
      <c r="AL23" s="67"/>
      <c r="AM23" s="67"/>
      <c r="AN23" s="67"/>
      <c r="AO23" s="67"/>
      <c r="AP23" s="67"/>
      <c r="AQ23" s="67"/>
      <c r="AR23" s="67"/>
      <c r="AS23" s="65" t="s">
        <v>17</v>
      </c>
      <c r="AT23" s="296">
        <v>0.7</v>
      </c>
      <c r="AU23" s="35">
        <f>ROUND(ROUND(ROUND(M21*W24,0)*$AB$12,0)*AT23,0)</f>
        <v>253</v>
      </c>
      <c r="AV23" s="31"/>
    </row>
    <row r="24" spans="1:48" ht="14.25" x14ac:dyDescent="0.15">
      <c r="A24" s="32">
        <v>22</v>
      </c>
      <c r="B24" s="32" t="s">
        <v>3733</v>
      </c>
      <c r="C24" s="34" t="s">
        <v>23269</v>
      </c>
      <c r="D24" s="73"/>
      <c r="E24" s="74"/>
      <c r="F24" s="74"/>
      <c r="G24" s="20"/>
      <c r="J24" s="21"/>
      <c r="K24" s="187"/>
      <c r="L24" s="187"/>
      <c r="M24" s="204"/>
      <c r="N24" s="187"/>
      <c r="O24" s="187"/>
      <c r="Q24" s="21"/>
      <c r="R24" s="53"/>
      <c r="S24" s="53"/>
      <c r="T24" s="53"/>
      <c r="U24" s="53"/>
      <c r="V24" s="23" t="s">
        <v>17</v>
      </c>
      <c r="W24" s="195">
        <v>0.96499999999999997</v>
      </c>
      <c r="X24" s="53"/>
      <c r="Y24" s="53"/>
      <c r="Z24" s="186"/>
      <c r="AA24" s="187"/>
      <c r="AB24" s="187"/>
      <c r="AC24" s="208"/>
      <c r="AD24" s="1094"/>
      <c r="AE24" s="1095"/>
      <c r="AF24" s="1095"/>
      <c r="AG24" s="1095"/>
      <c r="AH24" s="1095"/>
      <c r="AI24" s="1096"/>
      <c r="AJ24" s="223" t="s">
        <v>1233</v>
      </c>
      <c r="AK24" s="107"/>
      <c r="AL24" s="107"/>
      <c r="AM24" s="107"/>
      <c r="AN24" s="107"/>
      <c r="AO24" s="107"/>
      <c r="AP24" s="107"/>
      <c r="AQ24" s="107"/>
      <c r="AR24" s="107"/>
      <c r="AS24" s="44" t="s">
        <v>1678</v>
      </c>
      <c r="AT24" s="296">
        <v>0.5</v>
      </c>
      <c r="AU24" s="35">
        <f>ROUND(ROUND(ROUND(M21*W24,0)*$AB$12,0)*AT24,0)</f>
        <v>181</v>
      </c>
      <c r="AV24" s="31"/>
    </row>
    <row r="25" spans="1:48" ht="14.25" customHeight="1" x14ac:dyDescent="0.15">
      <c r="A25" s="32">
        <v>22</v>
      </c>
      <c r="B25" s="32">
        <v>7765</v>
      </c>
      <c r="C25" s="34" t="s">
        <v>23270</v>
      </c>
      <c r="D25" s="73"/>
      <c r="E25" s="74"/>
      <c r="F25" s="74"/>
      <c r="G25" s="20"/>
      <c r="J25" s="208"/>
      <c r="K25" s="196" t="s">
        <v>1684</v>
      </c>
      <c r="L25" s="197"/>
      <c r="M25" s="301"/>
      <c r="N25" s="197"/>
      <c r="O25" s="197"/>
      <c r="P25" s="197"/>
      <c r="Q25" s="198"/>
      <c r="R25" s="40"/>
      <c r="S25" s="65"/>
      <c r="T25" s="65"/>
      <c r="U25" s="65"/>
      <c r="V25" s="65"/>
      <c r="W25" s="102"/>
      <c r="X25" s="65"/>
      <c r="Y25" s="65"/>
      <c r="Z25" s="186"/>
      <c r="AA25" s="187"/>
      <c r="AB25" s="187"/>
      <c r="AC25" s="208"/>
      <c r="AD25" s="72"/>
      <c r="AE25" s="67"/>
      <c r="AF25" s="67"/>
      <c r="AG25" s="67"/>
      <c r="AH25" s="67"/>
      <c r="AI25" s="67"/>
      <c r="AJ25" s="65"/>
      <c r="AK25" s="65"/>
      <c r="AL25" s="65"/>
      <c r="AM25" s="65"/>
      <c r="AN25" s="65"/>
      <c r="AO25" s="65"/>
      <c r="AP25" s="65"/>
      <c r="AQ25" s="65"/>
      <c r="AR25" s="65"/>
      <c r="AS25" s="184"/>
      <c r="AT25" s="307"/>
      <c r="AU25" s="35">
        <f>ROUND(M27*$AB$12,0)</f>
        <v>375</v>
      </c>
      <c r="AV25" s="31"/>
    </row>
    <row r="26" spans="1:48" ht="14.25" customHeight="1" x14ac:dyDescent="0.15">
      <c r="A26" s="32">
        <v>22</v>
      </c>
      <c r="B26" s="32">
        <v>7766</v>
      </c>
      <c r="C26" s="34" t="s">
        <v>23271</v>
      </c>
      <c r="D26" s="73"/>
      <c r="E26" s="74"/>
      <c r="F26" s="74"/>
      <c r="G26" s="20"/>
      <c r="J26" s="208"/>
      <c r="K26" s="200"/>
      <c r="L26" s="201"/>
      <c r="M26" s="302"/>
      <c r="N26" s="201"/>
      <c r="O26" s="201"/>
      <c r="P26" s="201"/>
      <c r="Q26" s="202"/>
      <c r="R26" s="4"/>
      <c r="S26" s="53"/>
      <c r="T26" s="53"/>
      <c r="U26" s="53"/>
      <c r="V26" s="53"/>
      <c r="W26" s="188"/>
      <c r="X26" s="53"/>
      <c r="Y26" s="53"/>
      <c r="Z26" s="186"/>
      <c r="AA26" s="187"/>
      <c r="AB26" s="187"/>
      <c r="AC26" s="208"/>
      <c r="AD26" s="1091" t="s">
        <v>1229</v>
      </c>
      <c r="AE26" s="1092"/>
      <c r="AF26" s="1092"/>
      <c r="AG26" s="1092"/>
      <c r="AH26" s="1092"/>
      <c r="AI26" s="1093"/>
      <c r="AJ26" s="72" t="s">
        <v>1230</v>
      </c>
      <c r="AK26" s="67"/>
      <c r="AL26" s="67"/>
      <c r="AM26" s="67"/>
      <c r="AN26" s="67"/>
      <c r="AO26" s="67"/>
      <c r="AP26" s="67"/>
      <c r="AQ26" s="67"/>
      <c r="AR26" s="67"/>
      <c r="AS26" s="65" t="s">
        <v>17</v>
      </c>
      <c r="AT26" s="296">
        <v>0.7</v>
      </c>
      <c r="AU26" s="35">
        <f>ROUND(ROUND(M27*$AB$12,0)*AT26,0)</f>
        <v>263</v>
      </c>
      <c r="AV26" s="31"/>
    </row>
    <row r="27" spans="1:48" ht="14.25" x14ac:dyDescent="0.15">
      <c r="A27" s="32">
        <v>22</v>
      </c>
      <c r="B27" s="32" t="s">
        <v>3737</v>
      </c>
      <c r="C27" s="34" t="s">
        <v>23272</v>
      </c>
      <c r="D27" s="73"/>
      <c r="E27" s="74"/>
      <c r="F27" s="74"/>
      <c r="G27" s="20"/>
      <c r="J27" s="208"/>
      <c r="K27" s="193"/>
      <c r="L27" s="193"/>
      <c r="M27" s="189">
        <f>'7経過的生活介護(基本５）'!L27</f>
        <v>536</v>
      </c>
      <c r="N27" s="4" t="s">
        <v>21</v>
      </c>
      <c r="P27" s="193"/>
      <c r="Q27" s="194"/>
      <c r="R27" s="4"/>
      <c r="S27" s="53"/>
      <c r="T27" s="53"/>
      <c r="U27" s="53"/>
      <c r="V27" s="53"/>
      <c r="W27" s="188"/>
      <c r="X27" s="53"/>
      <c r="Y27" s="53"/>
      <c r="Z27" s="186"/>
      <c r="AA27" s="187"/>
      <c r="AB27" s="187"/>
      <c r="AC27" s="208"/>
      <c r="AD27" s="1094"/>
      <c r="AE27" s="1095"/>
      <c r="AF27" s="1095"/>
      <c r="AG27" s="1095"/>
      <c r="AH27" s="1095"/>
      <c r="AI27" s="1096"/>
      <c r="AJ27" s="223" t="s">
        <v>1233</v>
      </c>
      <c r="AK27" s="107"/>
      <c r="AL27" s="107"/>
      <c r="AM27" s="107"/>
      <c r="AN27" s="107"/>
      <c r="AO27" s="107"/>
      <c r="AP27" s="107"/>
      <c r="AQ27" s="107"/>
      <c r="AR27" s="107"/>
      <c r="AS27" s="44" t="s">
        <v>1678</v>
      </c>
      <c r="AT27" s="296">
        <v>0.5</v>
      </c>
      <c r="AU27" s="35">
        <f>ROUND(ROUND(M27*$AB$12,0)*AT27,0)</f>
        <v>188</v>
      </c>
      <c r="AV27" s="31"/>
    </row>
    <row r="28" spans="1:48" ht="14.25" x14ac:dyDescent="0.15">
      <c r="A28" s="32">
        <v>22</v>
      </c>
      <c r="B28" s="32">
        <v>7767</v>
      </c>
      <c r="C28" s="34" t="s">
        <v>23273</v>
      </c>
      <c r="D28" s="73"/>
      <c r="E28" s="74"/>
      <c r="F28" s="74"/>
      <c r="G28" s="20"/>
      <c r="J28" s="208"/>
      <c r="K28" s="187"/>
      <c r="L28" s="187"/>
      <c r="M28" s="204"/>
      <c r="N28" s="187"/>
      <c r="O28" s="187"/>
      <c r="P28" s="187"/>
      <c r="Q28" s="21"/>
      <c r="R28" s="67" t="s">
        <v>1235</v>
      </c>
      <c r="S28" s="67"/>
      <c r="T28" s="67"/>
      <c r="U28" s="67"/>
      <c r="V28" s="67"/>
      <c r="W28" s="192"/>
      <c r="X28" s="67"/>
      <c r="Y28" s="67"/>
      <c r="Z28" s="54"/>
      <c r="AA28" s="53"/>
      <c r="AB28" s="53"/>
      <c r="AC28" s="59"/>
      <c r="AD28" s="72"/>
      <c r="AE28" s="67"/>
      <c r="AF28" s="67"/>
      <c r="AG28" s="67"/>
      <c r="AH28" s="67"/>
      <c r="AI28" s="67"/>
      <c r="AJ28" s="67"/>
      <c r="AK28" s="67"/>
      <c r="AL28" s="67"/>
      <c r="AM28" s="67"/>
      <c r="AN28" s="67"/>
      <c r="AO28" s="67"/>
      <c r="AP28" s="67"/>
      <c r="AQ28" s="67"/>
      <c r="AR28" s="67"/>
      <c r="AS28" s="65"/>
      <c r="AT28" s="157"/>
      <c r="AU28" s="35">
        <f>ROUND(ROUND(M27*W30,0)*$AB$12,0)</f>
        <v>362</v>
      </c>
      <c r="AV28" s="31"/>
    </row>
    <row r="29" spans="1:48" ht="14.25" customHeight="1" x14ac:dyDescent="0.15">
      <c r="A29" s="32">
        <v>22</v>
      </c>
      <c r="B29" s="32">
        <v>7768</v>
      </c>
      <c r="C29" s="34" t="s">
        <v>23274</v>
      </c>
      <c r="D29" s="73"/>
      <c r="E29" s="74"/>
      <c r="F29" s="74"/>
      <c r="G29" s="20"/>
      <c r="J29" s="208"/>
      <c r="K29" s="187"/>
      <c r="L29" s="187"/>
      <c r="M29" s="204"/>
      <c r="N29" s="187"/>
      <c r="O29" s="187"/>
      <c r="P29" s="187"/>
      <c r="Q29" s="21"/>
      <c r="R29" s="53" t="s">
        <v>1237</v>
      </c>
      <c r="S29" s="53"/>
      <c r="T29" s="53"/>
      <c r="U29" s="53"/>
      <c r="V29" s="53"/>
      <c r="W29" s="188"/>
      <c r="X29" s="53"/>
      <c r="Y29" s="53"/>
      <c r="Z29" s="54"/>
      <c r="AA29" s="53"/>
      <c r="AB29" s="53"/>
      <c r="AC29" s="59"/>
      <c r="AD29" s="1091" t="s">
        <v>1229</v>
      </c>
      <c r="AE29" s="1092"/>
      <c r="AF29" s="1092"/>
      <c r="AG29" s="1092"/>
      <c r="AH29" s="1092"/>
      <c r="AI29" s="1093"/>
      <c r="AJ29" s="72" t="s">
        <v>1230</v>
      </c>
      <c r="AK29" s="67"/>
      <c r="AL29" s="67"/>
      <c r="AM29" s="67"/>
      <c r="AN29" s="67"/>
      <c r="AO29" s="67"/>
      <c r="AP29" s="67"/>
      <c r="AQ29" s="67"/>
      <c r="AR29" s="67"/>
      <c r="AS29" s="65" t="s">
        <v>17</v>
      </c>
      <c r="AT29" s="296">
        <v>0.7</v>
      </c>
      <c r="AU29" s="35">
        <f>ROUND(ROUND(ROUND(M27*W30,0)*$AB$12,0)*AT29,0)</f>
        <v>253</v>
      </c>
      <c r="AV29" s="31"/>
    </row>
    <row r="30" spans="1:48" ht="14.25" x14ac:dyDescent="0.15">
      <c r="A30" s="32">
        <v>22</v>
      </c>
      <c r="B30" s="32" t="s">
        <v>3741</v>
      </c>
      <c r="C30" s="34" t="s">
        <v>23275</v>
      </c>
      <c r="D30" s="73"/>
      <c r="E30" s="74"/>
      <c r="F30" s="74"/>
      <c r="G30" s="20"/>
      <c r="J30" s="208"/>
      <c r="K30" s="187"/>
      <c r="L30" s="187"/>
      <c r="M30" s="204"/>
      <c r="N30" s="187"/>
      <c r="O30" s="187"/>
      <c r="P30" s="187"/>
      <c r="Q30" s="21"/>
      <c r="R30" s="53"/>
      <c r="S30" s="53"/>
      <c r="T30" s="53"/>
      <c r="U30" s="53"/>
      <c r="V30" s="23" t="s">
        <v>17</v>
      </c>
      <c r="W30" s="195">
        <v>0.96499999999999997</v>
      </c>
      <c r="X30" s="53"/>
      <c r="Y30" s="53"/>
      <c r="Z30" s="54"/>
      <c r="AA30" s="53"/>
      <c r="AB30" s="53"/>
      <c r="AC30" s="59"/>
      <c r="AD30" s="1094"/>
      <c r="AE30" s="1095"/>
      <c r="AF30" s="1095"/>
      <c r="AG30" s="1095"/>
      <c r="AH30" s="1095"/>
      <c r="AI30" s="1096"/>
      <c r="AJ30" s="223" t="s">
        <v>1233</v>
      </c>
      <c r="AK30" s="107"/>
      <c r="AL30" s="107"/>
      <c r="AM30" s="107"/>
      <c r="AN30" s="107"/>
      <c r="AO30" s="107"/>
      <c r="AP30" s="107"/>
      <c r="AQ30" s="107"/>
      <c r="AR30" s="107"/>
      <c r="AS30" s="44" t="s">
        <v>1678</v>
      </c>
      <c r="AT30" s="296">
        <v>0.5</v>
      </c>
      <c r="AU30" s="35">
        <f>ROUND(ROUND(ROUND(M27*W30,0)*$AB$12,0)*AT30,0)</f>
        <v>181</v>
      </c>
      <c r="AV30" s="31"/>
    </row>
    <row r="31" spans="1:48" ht="14.25" customHeight="1" x14ac:dyDescent="0.15">
      <c r="A31" s="32">
        <v>22</v>
      </c>
      <c r="B31" s="32">
        <v>7771</v>
      </c>
      <c r="C31" s="34" t="s">
        <v>23276</v>
      </c>
      <c r="D31" s="73"/>
      <c r="E31" s="74"/>
      <c r="F31" s="74"/>
      <c r="G31" s="1085" t="s">
        <v>1761</v>
      </c>
      <c r="H31" s="1086"/>
      <c r="I31" s="1086"/>
      <c r="J31" s="1087"/>
      <c r="K31" s="196" t="s">
        <v>1674</v>
      </c>
      <c r="L31" s="197"/>
      <c r="M31" s="301"/>
      <c r="N31" s="197"/>
      <c r="O31" s="197"/>
      <c r="P31" s="197"/>
      <c r="Q31" s="198"/>
      <c r="R31" s="40"/>
      <c r="S31" s="65"/>
      <c r="T31" s="65"/>
      <c r="U31" s="65"/>
      <c r="V31" s="65"/>
      <c r="W31" s="102"/>
      <c r="X31" s="65"/>
      <c r="Y31" s="65"/>
      <c r="Z31" s="168"/>
      <c r="AA31" s="23"/>
      <c r="AB31" s="23"/>
      <c r="AC31" s="300"/>
      <c r="AD31" s="72"/>
      <c r="AE31" s="67"/>
      <c r="AF31" s="67"/>
      <c r="AG31" s="67"/>
      <c r="AH31" s="67"/>
      <c r="AI31" s="67"/>
      <c r="AJ31" s="65"/>
      <c r="AK31" s="65"/>
      <c r="AL31" s="65"/>
      <c r="AM31" s="65"/>
      <c r="AN31" s="65"/>
      <c r="AO31" s="65"/>
      <c r="AP31" s="65"/>
      <c r="AQ31" s="65"/>
      <c r="AR31" s="65"/>
      <c r="AS31" s="184"/>
      <c r="AT31" s="307"/>
      <c r="AU31" s="35">
        <f>ROUND(M33*$AB$12,0)</f>
        <v>361</v>
      </c>
      <c r="AV31" s="31"/>
    </row>
    <row r="32" spans="1:48" ht="14.25" customHeight="1" x14ac:dyDescent="0.15">
      <c r="A32" s="32">
        <v>22</v>
      </c>
      <c r="B32" s="32">
        <v>7772</v>
      </c>
      <c r="C32" s="34" t="s">
        <v>23277</v>
      </c>
      <c r="D32" s="73"/>
      <c r="E32" s="74"/>
      <c r="F32" s="74"/>
      <c r="G32" s="1088"/>
      <c r="H32" s="1089"/>
      <c r="I32" s="1089"/>
      <c r="J32" s="1090"/>
      <c r="K32" s="200"/>
      <c r="L32" s="201"/>
      <c r="M32" s="302"/>
      <c r="N32" s="201"/>
      <c r="O32" s="201"/>
      <c r="P32" s="201"/>
      <c r="Q32" s="202"/>
      <c r="R32" s="4"/>
      <c r="S32" s="53"/>
      <c r="T32" s="53"/>
      <c r="U32" s="53"/>
      <c r="V32" s="53"/>
      <c r="W32" s="188"/>
      <c r="X32" s="53"/>
      <c r="Y32" s="53"/>
      <c r="Z32" s="54"/>
      <c r="AA32" s="53"/>
      <c r="AB32" s="53"/>
      <c r="AC32" s="59"/>
      <c r="AD32" s="1091" t="s">
        <v>1229</v>
      </c>
      <c r="AE32" s="1092"/>
      <c r="AF32" s="1092"/>
      <c r="AG32" s="1092"/>
      <c r="AH32" s="1092"/>
      <c r="AI32" s="1093"/>
      <c r="AJ32" s="72" t="s">
        <v>1230</v>
      </c>
      <c r="AK32" s="67"/>
      <c r="AL32" s="67"/>
      <c r="AM32" s="67"/>
      <c r="AN32" s="67"/>
      <c r="AO32" s="67"/>
      <c r="AP32" s="67"/>
      <c r="AQ32" s="67"/>
      <c r="AR32" s="67"/>
      <c r="AS32" s="65" t="s">
        <v>17</v>
      </c>
      <c r="AT32" s="296">
        <v>0.7</v>
      </c>
      <c r="AU32" s="35">
        <f>ROUND(ROUND(M33*$AB$12,0)*AT32,0)</f>
        <v>253</v>
      </c>
      <c r="AV32" s="31"/>
    </row>
    <row r="33" spans="1:48" ht="14.25" x14ac:dyDescent="0.15">
      <c r="A33" s="32">
        <v>22</v>
      </c>
      <c r="B33" s="32" t="s">
        <v>3745</v>
      </c>
      <c r="C33" s="34" t="s">
        <v>23278</v>
      </c>
      <c r="D33" s="73"/>
      <c r="E33" s="74"/>
      <c r="F33" s="74"/>
      <c r="G33" s="1088"/>
      <c r="H33" s="1089"/>
      <c r="I33" s="1089"/>
      <c r="J33" s="1090"/>
      <c r="K33" s="225"/>
      <c r="L33" s="193"/>
      <c r="M33" s="189">
        <f>'7経過的生活介護(基本５）'!L33</f>
        <v>515</v>
      </c>
      <c r="N33" s="4" t="s">
        <v>21</v>
      </c>
      <c r="P33" s="193"/>
      <c r="Q33" s="194"/>
      <c r="R33" s="4"/>
      <c r="S33" s="53"/>
      <c r="T33" s="53"/>
      <c r="U33" s="53"/>
      <c r="V33" s="53"/>
      <c r="W33" s="188"/>
      <c r="X33" s="53"/>
      <c r="Y33" s="53"/>
      <c r="Z33" s="54"/>
      <c r="AA33" s="53"/>
      <c r="AB33" s="53"/>
      <c r="AC33" s="59"/>
      <c r="AD33" s="1094"/>
      <c r="AE33" s="1095"/>
      <c r="AF33" s="1095"/>
      <c r="AG33" s="1095"/>
      <c r="AH33" s="1095"/>
      <c r="AI33" s="1096"/>
      <c r="AJ33" s="223" t="s">
        <v>1233</v>
      </c>
      <c r="AK33" s="107"/>
      <c r="AL33" s="107"/>
      <c r="AM33" s="107"/>
      <c r="AN33" s="107"/>
      <c r="AO33" s="107"/>
      <c r="AP33" s="107"/>
      <c r="AQ33" s="107"/>
      <c r="AR33" s="107"/>
      <c r="AS33" s="44" t="s">
        <v>1678</v>
      </c>
      <c r="AT33" s="296">
        <v>0.5</v>
      </c>
      <c r="AU33" s="35">
        <f>ROUND(ROUND(M33*$AB$12,0)*AT33,0)</f>
        <v>181</v>
      </c>
      <c r="AV33" s="31"/>
    </row>
    <row r="34" spans="1:48" ht="14.25" x14ac:dyDescent="0.15">
      <c r="A34" s="32">
        <v>22</v>
      </c>
      <c r="B34" s="32">
        <v>7773</v>
      </c>
      <c r="C34" s="34" t="s">
        <v>23279</v>
      </c>
      <c r="D34" s="73"/>
      <c r="E34" s="74"/>
      <c r="F34" s="74"/>
      <c r="G34" s="73"/>
      <c r="H34" s="74"/>
      <c r="I34" s="74"/>
      <c r="J34" s="75"/>
      <c r="K34" s="20"/>
      <c r="M34" s="204"/>
      <c r="N34" s="187"/>
      <c r="O34" s="187"/>
      <c r="Q34" s="21"/>
      <c r="R34" s="67" t="s">
        <v>1235</v>
      </c>
      <c r="S34" s="67"/>
      <c r="T34" s="67"/>
      <c r="U34" s="67"/>
      <c r="V34" s="67"/>
      <c r="W34" s="192"/>
      <c r="X34" s="67"/>
      <c r="Y34" s="67"/>
      <c r="Z34" s="54"/>
      <c r="AA34" s="53"/>
      <c r="AB34" s="53"/>
      <c r="AC34" s="59"/>
      <c r="AD34" s="72"/>
      <c r="AE34" s="67"/>
      <c r="AF34" s="67"/>
      <c r="AG34" s="67"/>
      <c r="AH34" s="67"/>
      <c r="AI34" s="67"/>
      <c r="AJ34" s="67"/>
      <c r="AK34" s="67"/>
      <c r="AL34" s="67"/>
      <c r="AM34" s="67"/>
      <c r="AN34" s="67"/>
      <c r="AO34" s="67"/>
      <c r="AP34" s="67"/>
      <c r="AQ34" s="67"/>
      <c r="AR34" s="67"/>
      <c r="AS34" s="65"/>
      <c r="AT34" s="157"/>
      <c r="AU34" s="35">
        <f>ROUND(ROUND(M33*W36,0)*$AB$12,0)</f>
        <v>348</v>
      </c>
      <c r="AV34" s="31"/>
    </row>
    <row r="35" spans="1:48" ht="14.25" customHeight="1" x14ac:dyDescent="0.15">
      <c r="A35" s="32">
        <v>22</v>
      </c>
      <c r="B35" s="32">
        <v>7774</v>
      </c>
      <c r="C35" s="34" t="s">
        <v>23280</v>
      </c>
      <c r="D35" s="73"/>
      <c r="E35" s="74"/>
      <c r="F35" s="74"/>
      <c r="G35" s="20"/>
      <c r="K35" s="186"/>
      <c r="L35" s="187"/>
      <c r="M35" s="204"/>
      <c r="N35" s="187"/>
      <c r="O35" s="187"/>
      <c r="Q35" s="21"/>
      <c r="R35" s="53" t="s">
        <v>1237</v>
      </c>
      <c r="S35" s="53"/>
      <c r="T35" s="53"/>
      <c r="U35" s="53"/>
      <c r="V35" s="53"/>
      <c r="W35" s="188"/>
      <c r="X35" s="53"/>
      <c r="Y35" s="53"/>
      <c r="Z35" s="54"/>
      <c r="AA35" s="53"/>
      <c r="AB35" s="53"/>
      <c r="AC35" s="59"/>
      <c r="AD35" s="1091" t="s">
        <v>1229</v>
      </c>
      <c r="AE35" s="1092"/>
      <c r="AF35" s="1092"/>
      <c r="AG35" s="1092"/>
      <c r="AH35" s="1092"/>
      <c r="AI35" s="1093"/>
      <c r="AJ35" s="72" t="s">
        <v>1230</v>
      </c>
      <c r="AK35" s="67"/>
      <c r="AL35" s="67"/>
      <c r="AM35" s="67"/>
      <c r="AN35" s="67"/>
      <c r="AO35" s="67"/>
      <c r="AP35" s="67"/>
      <c r="AQ35" s="67"/>
      <c r="AR35" s="67"/>
      <c r="AS35" s="65" t="s">
        <v>17</v>
      </c>
      <c r="AT35" s="296">
        <v>0.7</v>
      </c>
      <c r="AU35" s="35">
        <f>ROUND(ROUND(ROUND(M33*W36,0)*$AB$12,0)*AT35,0)</f>
        <v>244</v>
      </c>
      <c r="AV35" s="31"/>
    </row>
    <row r="36" spans="1:48" ht="14.25" x14ac:dyDescent="0.15">
      <c r="A36" s="32">
        <v>22</v>
      </c>
      <c r="B36" s="32" t="s">
        <v>3749</v>
      </c>
      <c r="C36" s="34" t="s">
        <v>23281</v>
      </c>
      <c r="D36" s="73"/>
      <c r="E36" s="74"/>
      <c r="F36" s="74"/>
      <c r="G36" s="20"/>
      <c r="K36" s="186"/>
      <c r="L36" s="187"/>
      <c r="M36" s="204"/>
      <c r="N36" s="187"/>
      <c r="O36" s="187"/>
      <c r="Q36" s="21"/>
      <c r="R36" s="53"/>
      <c r="S36" s="53"/>
      <c r="T36" s="53"/>
      <c r="U36" s="53"/>
      <c r="V36" s="23" t="s">
        <v>17</v>
      </c>
      <c r="W36" s="195">
        <v>0.96499999999999997</v>
      </c>
      <c r="X36" s="53"/>
      <c r="Y36" s="53"/>
      <c r="Z36" s="54"/>
      <c r="AA36" s="53"/>
      <c r="AB36" s="53"/>
      <c r="AC36" s="59"/>
      <c r="AD36" s="1094"/>
      <c r="AE36" s="1095"/>
      <c r="AF36" s="1095"/>
      <c r="AG36" s="1095"/>
      <c r="AH36" s="1095"/>
      <c r="AI36" s="1096"/>
      <c r="AJ36" s="223" t="s">
        <v>1233</v>
      </c>
      <c r="AK36" s="107"/>
      <c r="AL36" s="107"/>
      <c r="AM36" s="107"/>
      <c r="AN36" s="107"/>
      <c r="AO36" s="107"/>
      <c r="AP36" s="107"/>
      <c r="AQ36" s="107"/>
      <c r="AR36" s="107"/>
      <c r="AS36" s="44" t="s">
        <v>1678</v>
      </c>
      <c r="AT36" s="296">
        <v>0.5</v>
      </c>
      <c r="AU36" s="35">
        <f>ROUND(ROUND(ROUND(M33*W36,0)*$AB$12,0)*AT36,0)</f>
        <v>174</v>
      </c>
      <c r="AV36" s="31"/>
    </row>
    <row r="37" spans="1:48" ht="14.25" customHeight="1" x14ac:dyDescent="0.15">
      <c r="A37" s="32">
        <v>22</v>
      </c>
      <c r="B37" s="32">
        <v>7775</v>
      </c>
      <c r="C37" s="34" t="s">
        <v>23282</v>
      </c>
      <c r="D37" s="73"/>
      <c r="E37" s="74"/>
      <c r="F37" s="74"/>
      <c r="G37" s="20"/>
      <c r="J37" s="208"/>
      <c r="K37" s="196" t="s">
        <v>1684</v>
      </c>
      <c r="L37" s="197"/>
      <c r="M37" s="301"/>
      <c r="N37" s="197"/>
      <c r="O37" s="197"/>
      <c r="P37" s="197"/>
      <c r="Q37" s="198"/>
      <c r="R37" s="40"/>
      <c r="S37" s="65"/>
      <c r="T37" s="65"/>
      <c r="U37" s="65"/>
      <c r="V37" s="65"/>
      <c r="W37" s="102"/>
      <c r="X37" s="65"/>
      <c r="Y37" s="65"/>
      <c r="Z37" s="168"/>
      <c r="AA37" s="23"/>
      <c r="AB37" s="23"/>
      <c r="AC37" s="300"/>
      <c r="AD37" s="72"/>
      <c r="AE37" s="67"/>
      <c r="AF37" s="67"/>
      <c r="AG37" s="67"/>
      <c r="AH37" s="67"/>
      <c r="AI37" s="67"/>
      <c r="AJ37" s="65"/>
      <c r="AK37" s="65"/>
      <c r="AL37" s="65"/>
      <c r="AM37" s="65"/>
      <c r="AN37" s="65"/>
      <c r="AO37" s="65"/>
      <c r="AP37" s="65"/>
      <c r="AQ37" s="65"/>
      <c r="AR37" s="65"/>
      <c r="AS37" s="184"/>
      <c r="AT37" s="307"/>
      <c r="AU37" s="35">
        <f>ROUND(M39*$AB$12,0)</f>
        <v>361</v>
      </c>
      <c r="AV37" s="31"/>
    </row>
    <row r="38" spans="1:48" ht="14.25" customHeight="1" x14ac:dyDescent="0.15">
      <c r="A38" s="32">
        <v>22</v>
      </c>
      <c r="B38" s="32">
        <v>7776</v>
      </c>
      <c r="C38" s="34" t="s">
        <v>23283</v>
      </c>
      <c r="D38" s="73"/>
      <c r="E38" s="74"/>
      <c r="F38" s="74"/>
      <c r="G38" s="20"/>
      <c r="J38" s="208"/>
      <c r="K38" s="200"/>
      <c r="L38" s="201"/>
      <c r="M38" s="302"/>
      <c r="N38" s="201"/>
      <c r="O38" s="201"/>
      <c r="P38" s="201"/>
      <c r="Q38" s="202"/>
      <c r="R38" s="4"/>
      <c r="S38" s="53"/>
      <c r="T38" s="53"/>
      <c r="U38" s="53"/>
      <c r="V38" s="53"/>
      <c r="W38" s="188"/>
      <c r="X38" s="53"/>
      <c r="Y38" s="53"/>
      <c r="Z38" s="54"/>
      <c r="AA38" s="53"/>
      <c r="AB38" s="53"/>
      <c r="AC38" s="59"/>
      <c r="AD38" s="1091" t="s">
        <v>1229</v>
      </c>
      <c r="AE38" s="1092"/>
      <c r="AF38" s="1092"/>
      <c r="AG38" s="1092"/>
      <c r="AH38" s="1092"/>
      <c r="AI38" s="1093"/>
      <c r="AJ38" s="72" t="s">
        <v>1230</v>
      </c>
      <c r="AK38" s="67"/>
      <c r="AL38" s="67"/>
      <c r="AM38" s="67"/>
      <c r="AN38" s="67"/>
      <c r="AO38" s="67"/>
      <c r="AP38" s="67"/>
      <c r="AQ38" s="67"/>
      <c r="AR38" s="67"/>
      <c r="AS38" s="65" t="s">
        <v>17</v>
      </c>
      <c r="AT38" s="296">
        <v>0.7</v>
      </c>
      <c r="AU38" s="35">
        <f>ROUND(ROUND(M39*$AB$12,0)*AT38,0)</f>
        <v>253</v>
      </c>
      <c r="AV38" s="31"/>
    </row>
    <row r="39" spans="1:48" ht="14.25" x14ac:dyDescent="0.15">
      <c r="A39" s="32">
        <v>22</v>
      </c>
      <c r="B39" s="32" t="s">
        <v>3753</v>
      </c>
      <c r="C39" s="34" t="s">
        <v>23284</v>
      </c>
      <c r="D39" s="73"/>
      <c r="E39" s="74"/>
      <c r="F39" s="74"/>
      <c r="G39" s="20"/>
      <c r="J39" s="208"/>
      <c r="K39" s="193"/>
      <c r="L39" s="193"/>
      <c r="M39" s="189">
        <f>'7経過的生活介護(基本５）'!L39</f>
        <v>515</v>
      </c>
      <c r="N39" s="4" t="s">
        <v>21</v>
      </c>
      <c r="P39" s="193"/>
      <c r="Q39" s="194"/>
      <c r="R39" s="4"/>
      <c r="S39" s="53"/>
      <c r="T39" s="53"/>
      <c r="U39" s="53"/>
      <c r="V39" s="53"/>
      <c r="W39" s="188"/>
      <c r="X39" s="53"/>
      <c r="Y39" s="53"/>
      <c r="Z39" s="54"/>
      <c r="AA39" s="53"/>
      <c r="AB39" s="53"/>
      <c r="AC39" s="59"/>
      <c r="AD39" s="1094"/>
      <c r="AE39" s="1095"/>
      <c r="AF39" s="1095"/>
      <c r="AG39" s="1095"/>
      <c r="AH39" s="1095"/>
      <c r="AI39" s="1096"/>
      <c r="AJ39" s="223" t="s">
        <v>1233</v>
      </c>
      <c r="AK39" s="107"/>
      <c r="AL39" s="107"/>
      <c r="AM39" s="107"/>
      <c r="AN39" s="107"/>
      <c r="AO39" s="107"/>
      <c r="AP39" s="107"/>
      <c r="AQ39" s="107"/>
      <c r="AR39" s="107"/>
      <c r="AS39" s="44" t="s">
        <v>1678</v>
      </c>
      <c r="AT39" s="296">
        <v>0.5</v>
      </c>
      <c r="AU39" s="35">
        <f>ROUND(ROUND(M39*$AB$12,0)*AT39,0)</f>
        <v>181</v>
      </c>
      <c r="AV39" s="31"/>
    </row>
    <row r="40" spans="1:48" ht="14.25" x14ac:dyDescent="0.15">
      <c r="A40" s="32">
        <v>22</v>
      </c>
      <c r="B40" s="32">
        <v>7777</v>
      </c>
      <c r="C40" s="34" t="s">
        <v>23285</v>
      </c>
      <c r="D40" s="73"/>
      <c r="E40" s="74"/>
      <c r="F40" s="74"/>
      <c r="G40" s="20"/>
      <c r="J40" s="208"/>
      <c r="K40" s="187"/>
      <c r="L40" s="187"/>
      <c r="M40" s="204"/>
      <c r="N40" s="187"/>
      <c r="O40" s="187"/>
      <c r="P40" s="187"/>
      <c r="Q40" s="21"/>
      <c r="R40" s="67" t="s">
        <v>1235</v>
      </c>
      <c r="S40" s="67"/>
      <c r="T40" s="67"/>
      <c r="U40" s="67"/>
      <c r="V40" s="67"/>
      <c r="W40" s="192"/>
      <c r="X40" s="67"/>
      <c r="Y40" s="67"/>
      <c r="Z40" s="54"/>
      <c r="AA40" s="53"/>
      <c r="AB40" s="53"/>
      <c r="AC40" s="59"/>
      <c r="AD40" s="72"/>
      <c r="AE40" s="67"/>
      <c r="AF40" s="67"/>
      <c r="AG40" s="67"/>
      <c r="AH40" s="67"/>
      <c r="AI40" s="67"/>
      <c r="AJ40" s="67"/>
      <c r="AK40" s="67"/>
      <c r="AL40" s="67"/>
      <c r="AM40" s="67"/>
      <c r="AN40" s="67"/>
      <c r="AO40" s="67"/>
      <c r="AP40" s="67"/>
      <c r="AQ40" s="67"/>
      <c r="AR40" s="67"/>
      <c r="AS40" s="65"/>
      <c r="AT40" s="157"/>
      <c r="AU40" s="35">
        <f>ROUND(ROUND(M39*W42,0)*$AB$12,0)</f>
        <v>348</v>
      </c>
      <c r="AV40" s="31"/>
    </row>
    <row r="41" spans="1:48" ht="14.25" customHeight="1" x14ac:dyDescent="0.15">
      <c r="A41" s="32">
        <v>22</v>
      </c>
      <c r="B41" s="32">
        <v>7778</v>
      </c>
      <c r="C41" s="34" t="s">
        <v>23286</v>
      </c>
      <c r="D41" s="73"/>
      <c r="E41" s="74"/>
      <c r="F41" s="74"/>
      <c r="G41" s="20"/>
      <c r="J41" s="208"/>
      <c r="K41" s="187"/>
      <c r="L41" s="187"/>
      <c r="M41" s="204"/>
      <c r="N41" s="187"/>
      <c r="O41" s="187"/>
      <c r="P41" s="187"/>
      <c r="Q41" s="21"/>
      <c r="R41" s="53" t="s">
        <v>1237</v>
      </c>
      <c r="S41" s="53"/>
      <c r="T41" s="53"/>
      <c r="U41" s="53"/>
      <c r="V41" s="53"/>
      <c r="W41" s="188"/>
      <c r="X41" s="53"/>
      <c r="Y41" s="53"/>
      <c r="Z41" s="54"/>
      <c r="AA41" s="53"/>
      <c r="AB41" s="53"/>
      <c r="AC41" s="59"/>
      <c r="AD41" s="1091" t="s">
        <v>1229</v>
      </c>
      <c r="AE41" s="1092"/>
      <c r="AF41" s="1092"/>
      <c r="AG41" s="1092"/>
      <c r="AH41" s="1092"/>
      <c r="AI41" s="1093"/>
      <c r="AJ41" s="72" t="s">
        <v>1230</v>
      </c>
      <c r="AK41" s="67"/>
      <c r="AL41" s="67"/>
      <c r="AM41" s="67"/>
      <c r="AN41" s="67"/>
      <c r="AO41" s="67"/>
      <c r="AP41" s="67"/>
      <c r="AQ41" s="67"/>
      <c r="AR41" s="67"/>
      <c r="AS41" s="65" t="s">
        <v>17</v>
      </c>
      <c r="AT41" s="296">
        <v>0.7</v>
      </c>
      <c r="AU41" s="35">
        <f>ROUND(ROUND(ROUND(M39*W42,0)*$AB$12,0)*AT41,0)</f>
        <v>244</v>
      </c>
      <c r="AV41" s="31"/>
    </row>
    <row r="42" spans="1:48" ht="14.25" x14ac:dyDescent="0.15">
      <c r="A42" s="32">
        <v>22</v>
      </c>
      <c r="B42" s="32" t="s">
        <v>3757</v>
      </c>
      <c r="C42" s="34" t="s">
        <v>23287</v>
      </c>
      <c r="D42" s="73"/>
      <c r="E42" s="74"/>
      <c r="F42" s="74"/>
      <c r="G42" s="20"/>
      <c r="J42" s="208"/>
      <c r="K42" s="187"/>
      <c r="L42" s="187"/>
      <c r="M42" s="204"/>
      <c r="N42" s="187"/>
      <c r="O42" s="187"/>
      <c r="P42" s="187"/>
      <c r="Q42" s="21"/>
      <c r="R42" s="53"/>
      <c r="S42" s="53"/>
      <c r="T42" s="53"/>
      <c r="U42" s="53"/>
      <c r="V42" s="23" t="s">
        <v>17</v>
      </c>
      <c r="W42" s="195">
        <v>0.96499999999999997</v>
      </c>
      <c r="X42" s="53"/>
      <c r="Y42" s="53"/>
      <c r="Z42" s="54"/>
      <c r="AA42" s="53"/>
      <c r="AB42" s="53"/>
      <c r="AC42" s="59"/>
      <c r="AD42" s="1094"/>
      <c r="AE42" s="1095"/>
      <c r="AF42" s="1095"/>
      <c r="AG42" s="1095"/>
      <c r="AH42" s="1095"/>
      <c r="AI42" s="1096"/>
      <c r="AJ42" s="223" t="s">
        <v>1233</v>
      </c>
      <c r="AK42" s="107"/>
      <c r="AL42" s="107"/>
      <c r="AM42" s="107"/>
      <c r="AN42" s="107"/>
      <c r="AO42" s="107"/>
      <c r="AP42" s="107"/>
      <c r="AQ42" s="107"/>
      <c r="AR42" s="107"/>
      <c r="AS42" s="44" t="s">
        <v>1678</v>
      </c>
      <c r="AT42" s="296">
        <v>0.5</v>
      </c>
      <c r="AU42" s="35">
        <f>ROUND(ROUND(ROUND(M39*W42,0)*$AB$12,0)*AT42,0)</f>
        <v>174</v>
      </c>
      <c r="AV42" s="31"/>
    </row>
    <row r="43" spans="1:48" ht="14.25" customHeight="1" x14ac:dyDescent="0.15">
      <c r="A43" s="32">
        <v>22</v>
      </c>
      <c r="B43" s="32">
        <v>7781</v>
      </c>
      <c r="C43" s="34" t="s">
        <v>23288</v>
      </c>
      <c r="D43" s="73"/>
      <c r="E43" s="74"/>
      <c r="F43" s="74"/>
      <c r="G43" s="1085" t="s">
        <v>1778</v>
      </c>
      <c r="H43" s="1086"/>
      <c r="I43" s="1086"/>
      <c r="J43" s="1087"/>
      <c r="K43" s="196" t="s">
        <v>1674</v>
      </c>
      <c r="L43" s="197"/>
      <c r="M43" s="301"/>
      <c r="N43" s="197"/>
      <c r="O43" s="197"/>
      <c r="P43" s="197"/>
      <c r="Q43" s="198"/>
      <c r="R43" s="40"/>
      <c r="S43" s="65"/>
      <c r="T43" s="65"/>
      <c r="U43" s="65"/>
      <c r="V43" s="65"/>
      <c r="W43" s="102"/>
      <c r="X43" s="65"/>
      <c r="Y43" s="65"/>
      <c r="Z43" s="168"/>
      <c r="AA43" s="23"/>
      <c r="AB43" s="23"/>
      <c r="AC43" s="300"/>
      <c r="AD43" s="72"/>
      <c r="AE43" s="67"/>
      <c r="AF43" s="67"/>
      <c r="AG43" s="67"/>
      <c r="AH43" s="67"/>
      <c r="AI43" s="67"/>
      <c r="AJ43" s="65"/>
      <c r="AK43" s="65"/>
      <c r="AL43" s="65"/>
      <c r="AM43" s="65"/>
      <c r="AN43" s="65"/>
      <c r="AO43" s="65"/>
      <c r="AP43" s="65"/>
      <c r="AQ43" s="65"/>
      <c r="AR43" s="65"/>
      <c r="AS43" s="184"/>
      <c r="AT43" s="307"/>
      <c r="AU43" s="35">
        <f>ROUND(M45*$AB$12,0)</f>
        <v>347</v>
      </c>
      <c r="AV43" s="31"/>
    </row>
    <row r="44" spans="1:48" ht="14.25" customHeight="1" x14ac:dyDescent="0.15">
      <c r="A44" s="32">
        <v>22</v>
      </c>
      <c r="B44" s="32">
        <v>7782</v>
      </c>
      <c r="C44" s="34" t="s">
        <v>23289</v>
      </c>
      <c r="D44" s="73"/>
      <c r="E44" s="74"/>
      <c r="F44" s="74"/>
      <c r="G44" s="1088"/>
      <c r="H44" s="1089"/>
      <c r="I44" s="1089"/>
      <c r="J44" s="1090"/>
      <c r="K44" s="200"/>
      <c r="L44" s="201"/>
      <c r="M44" s="302"/>
      <c r="N44" s="201"/>
      <c r="O44" s="201"/>
      <c r="P44" s="201"/>
      <c r="Q44" s="202"/>
      <c r="R44" s="4"/>
      <c r="S44" s="53"/>
      <c r="T44" s="53"/>
      <c r="U44" s="53"/>
      <c r="V44" s="53"/>
      <c r="W44" s="188"/>
      <c r="X44" s="53"/>
      <c r="Y44" s="53"/>
      <c r="Z44" s="54"/>
      <c r="AA44" s="53"/>
      <c r="AB44" s="53"/>
      <c r="AC44" s="59"/>
      <c r="AD44" s="1091" t="s">
        <v>1229</v>
      </c>
      <c r="AE44" s="1092"/>
      <c r="AF44" s="1092"/>
      <c r="AG44" s="1092"/>
      <c r="AH44" s="1092"/>
      <c r="AI44" s="1093"/>
      <c r="AJ44" s="72" t="s">
        <v>1230</v>
      </c>
      <c r="AK44" s="67"/>
      <c r="AL44" s="67"/>
      <c r="AM44" s="67"/>
      <c r="AN44" s="67"/>
      <c r="AO44" s="67"/>
      <c r="AP44" s="67"/>
      <c r="AQ44" s="67"/>
      <c r="AR44" s="67"/>
      <c r="AS44" s="65" t="s">
        <v>17</v>
      </c>
      <c r="AT44" s="296">
        <v>0.7</v>
      </c>
      <c r="AU44" s="35">
        <f>ROUND(ROUND(M45*$AB$12,0)*AT44,0)</f>
        <v>243</v>
      </c>
      <c r="AV44" s="31"/>
    </row>
    <row r="45" spans="1:48" ht="14.25" x14ac:dyDescent="0.15">
      <c r="A45" s="32">
        <v>22</v>
      </c>
      <c r="B45" s="32" t="s">
        <v>3761</v>
      </c>
      <c r="C45" s="34" t="s">
        <v>23290</v>
      </c>
      <c r="D45" s="73"/>
      <c r="E45" s="74"/>
      <c r="F45" s="74"/>
      <c r="G45" s="1088"/>
      <c r="H45" s="1089"/>
      <c r="I45" s="1089"/>
      <c r="J45" s="1090"/>
      <c r="K45" s="225"/>
      <c r="L45" s="193"/>
      <c r="M45" s="189">
        <f>'7経過的生活介護(基本５）'!L45</f>
        <v>496</v>
      </c>
      <c r="N45" s="4" t="s">
        <v>21</v>
      </c>
      <c r="P45" s="193"/>
      <c r="Q45" s="194"/>
      <c r="R45" s="4"/>
      <c r="S45" s="53"/>
      <c r="T45" s="53"/>
      <c r="U45" s="53"/>
      <c r="V45" s="53"/>
      <c r="W45" s="188"/>
      <c r="X45" s="53"/>
      <c r="Y45" s="53"/>
      <c r="Z45" s="54"/>
      <c r="AA45" s="53"/>
      <c r="AB45" s="53"/>
      <c r="AC45" s="59"/>
      <c r="AD45" s="1094"/>
      <c r="AE45" s="1095"/>
      <c r="AF45" s="1095"/>
      <c r="AG45" s="1095"/>
      <c r="AH45" s="1095"/>
      <c r="AI45" s="1096"/>
      <c r="AJ45" s="223" t="s">
        <v>1233</v>
      </c>
      <c r="AK45" s="107"/>
      <c r="AL45" s="107"/>
      <c r="AM45" s="107"/>
      <c r="AN45" s="107"/>
      <c r="AO45" s="107"/>
      <c r="AP45" s="107"/>
      <c r="AQ45" s="107"/>
      <c r="AR45" s="107"/>
      <c r="AS45" s="44" t="s">
        <v>1678</v>
      </c>
      <c r="AT45" s="296">
        <v>0.5</v>
      </c>
      <c r="AU45" s="35">
        <f>ROUND(ROUND(M45*$AB$12,0)*AT45,0)</f>
        <v>174</v>
      </c>
      <c r="AV45" s="31"/>
    </row>
    <row r="46" spans="1:48" ht="14.25" x14ac:dyDescent="0.15">
      <c r="A46" s="32">
        <v>22</v>
      </c>
      <c r="B46" s="32">
        <v>7783</v>
      </c>
      <c r="C46" s="34" t="s">
        <v>23291</v>
      </c>
      <c r="D46" s="73"/>
      <c r="E46" s="74"/>
      <c r="F46" s="74"/>
      <c r="G46" s="73"/>
      <c r="H46" s="74"/>
      <c r="I46" s="74"/>
      <c r="J46" s="75"/>
      <c r="K46" s="20"/>
      <c r="M46" s="204"/>
      <c r="N46" s="187"/>
      <c r="O46" s="187"/>
      <c r="Q46" s="21"/>
      <c r="R46" s="67" t="s">
        <v>1235</v>
      </c>
      <c r="S46" s="67"/>
      <c r="T46" s="67"/>
      <c r="U46" s="67"/>
      <c r="V46" s="67"/>
      <c r="W46" s="192"/>
      <c r="X46" s="67"/>
      <c r="Y46" s="67"/>
      <c r="Z46" s="54"/>
      <c r="AA46" s="53"/>
      <c r="AB46" s="53"/>
      <c r="AC46" s="59"/>
      <c r="AD46" s="72"/>
      <c r="AE46" s="67"/>
      <c r="AF46" s="67"/>
      <c r="AG46" s="67"/>
      <c r="AH46" s="67"/>
      <c r="AI46" s="67"/>
      <c r="AJ46" s="67"/>
      <c r="AK46" s="67"/>
      <c r="AL46" s="67"/>
      <c r="AM46" s="67"/>
      <c r="AN46" s="67"/>
      <c r="AO46" s="67"/>
      <c r="AP46" s="67"/>
      <c r="AQ46" s="67"/>
      <c r="AR46" s="67"/>
      <c r="AS46" s="65"/>
      <c r="AT46" s="157"/>
      <c r="AU46" s="35">
        <f>ROUND(ROUND(M45*W48,0)*$AB$12,0)</f>
        <v>335</v>
      </c>
      <c r="AV46" s="31"/>
    </row>
    <row r="47" spans="1:48" ht="14.25" customHeight="1" x14ac:dyDescent="0.15">
      <c r="A47" s="32">
        <v>22</v>
      </c>
      <c r="B47" s="32">
        <v>7784</v>
      </c>
      <c r="C47" s="34" t="s">
        <v>23292</v>
      </c>
      <c r="D47" s="73"/>
      <c r="E47" s="74"/>
      <c r="F47" s="74"/>
      <c r="G47" s="20"/>
      <c r="K47" s="186"/>
      <c r="L47" s="187"/>
      <c r="M47" s="204"/>
      <c r="N47" s="187"/>
      <c r="O47" s="187"/>
      <c r="Q47" s="21"/>
      <c r="R47" s="53" t="s">
        <v>1237</v>
      </c>
      <c r="S47" s="53"/>
      <c r="T47" s="53"/>
      <c r="U47" s="53"/>
      <c r="V47" s="53"/>
      <c r="W47" s="188"/>
      <c r="X47" s="53"/>
      <c r="Y47" s="53"/>
      <c r="Z47" s="54"/>
      <c r="AA47" s="53"/>
      <c r="AB47" s="53"/>
      <c r="AC47" s="59"/>
      <c r="AD47" s="1091" t="s">
        <v>1229</v>
      </c>
      <c r="AE47" s="1092"/>
      <c r="AF47" s="1092"/>
      <c r="AG47" s="1092"/>
      <c r="AH47" s="1092"/>
      <c r="AI47" s="1093"/>
      <c r="AJ47" s="72" t="s">
        <v>1230</v>
      </c>
      <c r="AK47" s="67"/>
      <c r="AL47" s="67"/>
      <c r="AM47" s="67"/>
      <c r="AN47" s="67"/>
      <c r="AO47" s="67"/>
      <c r="AP47" s="67"/>
      <c r="AQ47" s="67"/>
      <c r="AR47" s="67"/>
      <c r="AS47" s="65" t="s">
        <v>17</v>
      </c>
      <c r="AT47" s="296">
        <v>0.7</v>
      </c>
      <c r="AU47" s="35">
        <f>ROUND(ROUND(ROUND(M45*W48,0)*$AB$12,0)*AT47,0)</f>
        <v>235</v>
      </c>
      <c r="AV47" s="31"/>
    </row>
    <row r="48" spans="1:48" ht="14.25" x14ac:dyDescent="0.15">
      <c r="A48" s="32">
        <v>22</v>
      </c>
      <c r="B48" s="32" t="s">
        <v>3765</v>
      </c>
      <c r="C48" s="34" t="s">
        <v>23293</v>
      </c>
      <c r="D48" s="73"/>
      <c r="E48" s="74"/>
      <c r="F48" s="74"/>
      <c r="G48" s="20"/>
      <c r="K48" s="186"/>
      <c r="L48" s="187"/>
      <c r="M48" s="204"/>
      <c r="N48" s="187"/>
      <c r="O48" s="187"/>
      <c r="Q48" s="21"/>
      <c r="R48" s="53"/>
      <c r="S48" s="53"/>
      <c r="T48" s="53"/>
      <c r="U48" s="53"/>
      <c r="V48" s="23" t="s">
        <v>17</v>
      </c>
      <c r="W48" s="195">
        <v>0.96499999999999997</v>
      </c>
      <c r="X48" s="53"/>
      <c r="Y48" s="53"/>
      <c r="Z48" s="54"/>
      <c r="AA48" s="53"/>
      <c r="AB48" s="53"/>
      <c r="AC48" s="59"/>
      <c r="AD48" s="1094"/>
      <c r="AE48" s="1095"/>
      <c r="AF48" s="1095"/>
      <c r="AG48" s="1095"/>
      <c r="AH48" s="1095"/>
      <c r="AI48" s="1096"/>
      <c r="AJ48" s="223" t="s">
        <v>1233</v>
      </c>
      <c r="AK48" s="107"/>
      <c r="AL48" s="107"/>
      <c r="AM48" s="107"/>
      <c r="AN48" s="107"/>
      <c r="AO48" s="107"/>
      <c r="AP48" s="107"/>
      <c r="AQ48" s="107"/>
      <c r="AR48" s="107"/>
      <c r="AS48" s="44" t="s">
        <v>1678</v>
      </c>
      <c r="AT48" s="296">
        <v>0.5</v>
      </c>
      <c r="AU48" s="35">
        <f>ROUND(ROUND(ROUND(M45*W48,0)*$AB$12,0)*AT48,0)</f>
        <v>168</v>
      </c>
      <c r="AV48" s="31"/>
    </row>
    <row r="49" spans="1:48" ht="14.25" customHeight="1" x14ac:dyDescent="0.15">
      <c r="A49" s="32">
        <v>22</v>
      </c>
      <c r="B49" s="32">
        <v>7785</v>
      </c>
      <c r="C49" s="34" t="s">
        <v>23294</v>
      </c>
      <c r="D49" s="73"/>
      <c r="E49" s="74"/>
      <c r="F49" s="74"/>
      <c r="G49" s="20"/>
      <c r="J49" s="208"/>
      <c r="K49" s="196" t="s">
        <v>1684</v>
      </c>
      <c r="L49" s="197"/>
      <c r="M49" s="301"/>
      <c r="N49" s="197"/>
      <c r="O49" s="197"/>
      <c r="P49" s="197"/>
      <c r="Q49" s="198"/>
      <c r="R49" s="40"/>
      <c r="S49" s="65"/>
      <c r="T49" s="65"/>
      <c r="U49" s="65"/>
      <c r="V49" s="65"/>
      <c r="W49" s="102"/>
      <c r="X49" s="65"/>
      <c r="Y49" s="65"/>
      <c r="Z49" s="168"/>
      <c r="AA49" s="23"/>
      <c r="AB49" s="23"/>
      <c r="AC49" s="300"/>
      <c r="AD49" s="72"/>
      <c r="AE49" s="67"/>
      <c r="AF49" s="67"/>
      <c r="AG49" s="67"/>
      <c r="AH49" s="67"/>
      <c r="AI49" s="67"/>
      <c r="AJ49" s="65"/>
      <c r="AK49" s="65"/>
      <c r="AL49" s="65"/>
      <c r="AM49" s="65"/>
      <c r="AN49" s="65"/>
      <c r="AO49" s="65"/>
      <c r="AP49" s="65"/>
      <c r="AQ49" s="65"/>
      <c r="AR49" s="65"/>
      <c r="AS49" s="184"/>
      <c r="AT49" s="307"/>
      <c r="AU49" s="35">
        <f>ROUND(M51*$AB$12,0)</f>
        <v>347</v>
      </c>
      <c r="AV49" s="31"/>
    </row>
    <row r="50" spans="1:48" ht="14.25" customHeight="1" x14ac:dyDescent="0.15">
      <c r="A50" s="32">
        <v>22</v>
      </c>
      <c r="B50" s="32">
        <v>7786</v>
      </c>
      <c r="C50" s="34" t="s">
        <v>23295</v>
      </c>
      <c r="D50" s="73"/>
      <c r="E50" s="74"/>
      <c r="F50" s="74"/>
      <c r="G50" s="20"/>
      <c r="J50" s="208"/>
      <c r="K50" s="200"/>
      <c r="L50" s="201"/>
      <c r="M50" s="302"/>
      <c r="N50" s="201"/>
      <c r="O50" s="201"/>
      <c r="P50" s="201"/>
      <c r="Q50" s="202"/>
      <c r="R50" s="4"/>
      <c r="S50" s="53"/>
      <c r="T50" s="53"/>
      <c r="U50" s="53"/>
      <c r="V50" s="53"/>
      <c r="W50" s="188"/>
      <c r="X50" s="53"/>
      <c r="Y50" s="53"/>
      <c r="Z50" s="54"/>
      <c r="AA50" s="53"/>
      <c r="AB50" s="53"/>
      <c r="AC50" s="59"/>
      <c r="AD50" s="1091" t="s">
        <v>1229</v>
      </c>
      <c r="AE50" s="1092"/>
      <c r="AF50" s="1092"/>
      <c r="AG50" s="1092"/>
      <c r="AH50" s="1092"/>
      <c r="AI50" s="1093"/>
      <c r="AJ50" s="72" t="s">
        <v>1230</v>
      </c>
      <c r="AK50" s="67"/>
      <c r="AL50" s="67"/>
      <c r="AM50" s="67"/>
      <c r="AN50" s="67"/>
      <c r="AO50" s="67"/>
      <c r="AP50" s="67"/>
      <c r="AQ50" s="67"/>
      <c r="AR50" s="67"/>
      <c r="AS50" s="65" t="s">
        <v>17</v>
      </c>
      <c r="AT50" s="296">
        <v>0.7</v>
      </c>
      <c r="AU50" s="35">
        <f>ROUND(ROUND(M51*$AB$12,0)*AT50,0)</f>
        <v>243</v>
      </c>
      <c r="AV50" s="31"/>
    </row>
    <row r="51" spans="1:48" ht="14.25" x14ac:dyDescent="0.15">
      <c r="A51" s="32">
        <v>22</v>
      </c>
      <c r="B51" s="32" t="s">
        <v>3769</v>
      </c>
      <c r="C51" s="34" t="s">
        <v>23296</v>
      </c>
      <c r="D51" s="73"/>
      <c r="E51" s="74"/>
      <c r="F51" s="74"/>
      <c r="G51" s="20"/>
      <c r="J51" s="208"/>
      <c r="K51" s="193"/>
      <c r="L51" s="193"/>
      <c r="M51" s="189">
        <f>'7経過的生活介護(基本５）'!L51</f>
        <v>496</v>
      </c>
      <c r="N51" s="4" t="s">
        <v>21</v>
      </c>
      <c r="P51" s="193"/>
      <c r="Q51" s="194"/>
      <c r="R51" s="4"/>
      <c r="S51" s="53"/>
      <c r="T51" s="53"/>
      <c r="U51" s="53"/>
      <c r="V51" s="53"/>
      <c r="W51" s="188"/>
      <c r="X51" s="53"/>
      <c r="Y51" s="53"/>
      <c r="Z51" s="54"/>
      <c r="AA51" s="53"/>
      <c r="AB51" s="53"/>
      <c r="AC51" s="59"/>
      <c r="AD51" s="1094"/>
      <c r="AE51" s="1095"/>
      <c r="AF51" s="1095"/>
      <c r="AG51" s="1095"/>
      <c r="AH51" s="1095"/>
      <c r="AI51" s="1096"/>
      <c r="AJ51" s="223" t="s">
        <v>1233</v>
      </c>
      <c r="AK51" s="107"/>
      <c r="AL51" s="107"/>
      <c r="AM51" s="107"/>
      <c r="AN51" s="107"/>
      <c r="AO51" s="107"/>
      <c r="AP51" s="107"/>
      <c r="AQ51" s="107"/>
      <c r="AR51" s="107"/>
      <c r="AS51" s="44" t="s">
        <v>1678</v>
      </c>
      <c r="AT51" s="296">
        <v>0.5</v>
      </c>
      <c r="AU51" s="35">
        <f>ROUND(ROUND(M51*$AB$12,0)*AT51,0)</f>
        <v>174</v>
      </c>
      <c r="AV51" s="31"/>
    </row>
    <row r="52" spans="1:48" ht="14.25" x14ac:dyDescent="0.15">
      <c r="A52" s="32">
        <v>22</v>
      </c>
      <c r="B52" s="32">
        <v>7787</v>
      </c>
      <c r="C52" s="34" t="s">
        <v>23297</v>
      </c>
      <c r="D52" s="73"/>
      <c r="E52" s="74"/>
      <c r="F52" s="74"/>
      <c r="G52" s="20"/>
      <c r="J52" s="208"/>
      <c r="K52" s="187"/>
      <c r="L52" s="187"/>
      <c r="M52" s="204"/>
      <c r="N52" s="187"/>
      <c r="O52" s="187"/>
      <c r="P52" s="187"/>
      <c r="Q52" s="21"/>
      <c r="R52" s="67" t="s">
        <v>1235</v>
      </c>
      <c r="S52" s="67"/>
      <c r="T52" s="67"/>
      <c r="U52" s="67"/>
      <c r="V52" s="67"/>
      <c r="W52" s="192"/>
      <c r="X52" s="67"/>
      <c r="Y52" s="67"/>
      <c r="Z52" s="54"/>
      <c r="AA52" s="53"/>
      <c r="AB52" s="53"/>
      <c r="AC52" s="59"/>
      <c r="AD52" s="72"/>
      <c r="AE52" s="67"/>
      <c r="AF52" s="67"/>
      <c r="AG52" s="67"/>
      <c r="AH52" s="67"/>
      <c r="AI52" s="67"/>
      <c r="AJ52" s="67"/>
      <c r="AK52" s="67"/>
      <c r="AL52" s="67"/>
      <c r="AM52" s="67"/>
      <c r="AN52" s="67"/>
      <c r="AO52" s="67"/>
      <c r="AP52" s="67"/>
      <c r="AQ52" s="67"/>
      <c r="AR52" s="67"/>
      <c r="AS52" s="65"/>
      <c r="AT52" s="157"/>
      <c r="AU52" s="35">
        <f>ROUND(ROUND(M51*W54,0)*$AB$12,0)</f>
        <v>335</v>
      </c>
      <c r="AV52" s="31"/>
    </row>
    <row r="53" spans="1:48" ht="14.25" customHeight="1" x14ac:dyDescent="0.15">
      <c r="A53" s="32">
        <v>22</v>
      </c>
      <c r="B53" s="32">
        <v>7788</v>
      </c>
      <c r="C53" s="34" t="s">
        <v>23298</v>
      </c>
      <c r="D53" s="73"/>
      <c r="E53" s="74"/>
      <c r="F53" s="74"/>
      <c r="G53" s="20"/>
      <c r="J53" s="208"/>
      <c r="K53" s="187"/>
      <c r="L53" s="187"/>
      <c r="M53" s="204"/>
      <c r="N53" s="187"/>
      <c r="O53" s="187"/>
      <c r="P53" s="187"/>
      <c r="Q53" s="21"/>
      <c r="R53" s="53" t="s">
        <v>1237</v>
      </c>
      <c r="S53" s="53"/>
      <c r="T53" s="53"/>
      <c r="U53" s="53"/>
      <c r="V53" s="53"/>
      <c r="W53" s="188"/>
      <c r="X53" s="53"/>
      <c r="Y53" s="53"/>
      <c r="Z53" s="54"/>
      <c r="AA53" s="53"/>
      <c r="AB53" s="53"/>
      <c r="AC53" s="59"/>
      <c r="AD53" s="1091" t="s">
        <v>1229</v>
      </c>
      <c r="AE53" s="1092"/>
      <c r="AF53" s="1092"/>
      <c r="AG53" s="1092"/>
      <c r="AH53" s="1092"/>
      <c r="AI53" s="1093"/>
      <c r="AJ53" s="72" t="s">
        <v>1230</v>
      </c>
      <c r="AK53" s="67"/>
      <c r="AL53" s="67"/>
      <c r="AM53" s="67"/>
      <c r="AN53" s="67"/>
      <c r="AO53" s="67"/>
      <c r="AP53" s="67"/>
      <c r="AQ53" s="67"/>
      <c r="AR53" s="67"/>
      <c r="AS53" s="65" t="s">
        <v>17</v>
      </c>
      <c r="AT53" s="296">
        <v>0.7</v>
      </c>
      <c r="AU53" s="35">
        <f>ROUND(ROUND(ROUND(M51*W54,0)*$AB$12,0)*AT53,0)</f>
        <v>235</v>
      </c>
      <c r="AV53" s="31"/>
    </row>
    <row r="54" spans="1:48" ht="14.25" x14ac:dyDescent="0.15">
      <c r="A54" s="32">
        <v>22</v>
      </c>
      <c r="B54" s="32" t="s">
        <v>3773</v>
      </c>
      <c r="C54" s="34" t="s">
        <v>23299</v>
      </c>
      <c r="D54" s="73"/>
      <c r="E54" s="74"/>
      <c r="F54" s="74"/>
      <c r="G54" s="20"/>
      <c r="J54" s="208"/>
      <c r="K54" s="187"/>
      <c r="L54" s="187"/>
      <c r="M54" s="204"/>
      <c r="N54" s="187"/>
      <c r="O54" s="187"/>
      <c r="P54" s="187"/>
      <c r="Q54" s="21"/>
      <c r="R54" s="53"/>
      <c r="S54" s="53"/>
      <c r="T54" s="53"/>
      <c r="U54" s="53"/>
      <c r="V54" s="23" t="s">
        <v>17</v>
      </c>
      <c r="W54" s="195">
        <v>0.96499999999999997</v>
      </c>
      <c r="X54" s="53"/>
      <c r="Y54" s="53"/>
      <c r="Z54" s="54"/>
      <c r="AA54" s="53"/>
      <c r="AB54" s="53"/>
      <c r="AC54" s="59"/>
      <c r="AD54" s="1094"/>
      <c r="AE54" s="1095"/>
      <c r="AF54" s="1095"/>
      <c r="AG54" s="1095"/>
      <c r="AH54" s="1095"/>
      <c r="AI54" s="1096"/>
      <c r="AJ54" s="223" t="s">
        <v>1233</v>
      </c>
      <c r="AK54" s="107"/>
      <c r="AL54" s="107"/>
      <c r="AM54" s="107"/>
      <c r="AN54" s="107"/>
      <c r="AO54" s="107"/>
      <c r="AP54" s="107"/>
      <c r="AQ54" s="107"/>
      <c r="AR54" s="107"/>
      <c r="AS54" s="44" t="s">
        <v>1678</v>
      </c>
      <c r="AT54" s="296">
        <v>0.5</v>
      </c>
      <c r="AU54" s="35">
        <f>ROUND(ROUND(ROUND(M51*W54,0)*$AB$12,0)*AT54,0)</f>
        <v>168</v>
      </c>
      <c r="AV54" s="31"/>
    </row>
    <row r="55" spans="1:48" ht="14.25" customHeight="1" x14ac:dyDescent="0.15">
      <c r="A55" s="32">
        <v>22</v>
      </c>
      <c r="B55" s="32">
        <v>7791</v>
      </c>
      <c r="C55" s="34" t="s">
        <v>23300</v>
      </c>
      <c r="D55" s="73"/>
      <c r="E55" s="74"/>
      <c r="F55" s="74"/>
      <c r="G55" s="1085" t="s">
        <v>1795</v>
      </c>
      <c r="H55" s="1086"/>
      <c r="I55" s="1086"/>
      <c r="J55" s="1087"/>
      <c r="K55" s="196" t="s">
        <v>1674</v>
      </c>
      <c r="L55" s="197"/>
      <c r="M55" s="301"/>
      <c r="N55" s="197"/>
      <c r="O55" s="197"/>
      <c r="P55" s="197"/>
      <c r="Q55" s="198"/>
      <c r="R55" s="40"/>
      <c r="S55" s="65"/>
      <c r="T55" s="65"/>
      <c r="U55" s="65"/>
      <c r="V55" s="65"/>
      <c r="W55" s="102"/>
      <c r="X55" s="65"/>
      <c r="Y55" s="65"/>
      <c r="Z55" s="168"/>
      <c r="AA55" s="23"/>
      <c r="AB55" s="23"/>
      <c r="AC55" s="300"/>
      <c r="AD55" s="72"/>
      <c r="AE55" s="67"/>
      <c r="AF55" s="67"/>
      <c r="AG55" s="67"/>
      <c r="AH55" s="67"/>
      <c r="AI55" s="67"/>
      <c r="AJ55" s="65"/>
      <c r="AK55" s="65"/>
      <c r="AL55" s="65"/>
      <c r="AM55" s="65"/>
      <c r="AN55" s="65"/>
      <c r="AO55" s="65"/>
      <c r="AP55" s="65"/>
      <c r="AQ55" s="65"/>
      <c r="AR55" s="65"/>
      <c r="AS55" s="184"/>
      <c r="AT55" s="307"/>
      <c r="AU55" s="35">
        <f>ROUND(M57*$AB$12,0)</f>
        <v>335</v>
      </c>
      <c r="AV55" s="31"/>
    </row>
    <row r="56" spans="1:48" ht="14.25" customHeight="1" x14ac:dyDescent="0.15">
      <c r="A56" s="32">
        <v>22</v>
      </c>
      <c r="B56" s="32">
        <v>7792</v>
      </c>
      <c r="C56" s="34" t="s">
        <v>23301</v>
      </c>
      <c r="D56" s="73"/>
      <c r="E56" s="74"/>
      <c r="F56" s="74"/>
      <c r="G56" s="1088"/>
      <c r="H56" s="1089"/>
      <c r="I56" s="1089"/>
      <c r="J56" s="1090"/>
      <c r="K56" s="200"/>
      <c r="L56" s="201"/>
      <c r="M56" s="302"/>
      <c r="N56" s="201"/>
      <c r="O56" s="201"/>
      <c r="P56" s="201"/>
      <c r="Q56" s="202"/>
      <c r="R56" s="4"/>
      <c r="S56" s="53"/>
      <c r="T56" s="53"/>
      <c r="U56" s="53"/>
      <c r="V56" s="53"/>
      <c r="W56" s="188"/>
      <c r="X56" s="53"/>
      <c r="Y56" s="53"/>
      <c r="Z56" s="54"/>
      <c r="AA56" s="53"/>
      <c r="AB56" s="53"/>
      <c r="AC56" s="59"/>
      <c r="AD56" s="1091" t="s">
        <v>1229</v>
      </c>
      <c r="AE56" s="1092"/>
      <c r="AF56" s="1092"/>
      <c r="AG56" s="1092"/>
      <c r="AH56" s="1092"/>
      <c r="AI56" s="1093"/>
      <c r="AJ56" s="72" t="s">
        <v>1230</v>
      </c>
      <c r="AK56" s="67"/>
      <c r="AL56" s="67"/>
      <c r="AM56" s="67"/>
      <c r="AN56" s="67"/>
      <c r="AO56" s="67"/>
      <c r="AP56" s="67"/>
      <c r="AQ56" s="67"/>
      <c r="AR56" s="67"/>
      <c r="AS56" s="65" t="s">
        <v>17</v>
      </c>
      <c r="AT56" s="296">
        <v>0.7</v>
      </c>
      <c r="AU56" s="35">
        <f>ROUND(ROUND(M57*$AB$12,0)*AT56,0)</f>
        <v>235</v>
      </c>
      <c r="AV56" s="31"/>
    </row>
    <row r="57" spans="1:48" ht="14.25" x14ac:dyDescent="0.15">
      <c r="A57" s="32">
        <v>22</v>
      </c>
      <c r="B57" s="32" t="s">
        <v>3777</v>
      </c>
      <c r="C57" s="34" t="s">
        <v>23302</v>
      </c>
      <c r="D57" s="73"/>
      <c r="E57" s="74"/>
      <c r="F57" s="74"/>
      <c r="G57" s="1088"/>
      <c r="H57" s="1089"/>
      <c r="I57" s="1089"/>
      <c r="J57" s="1090"/>
      <c r="K57" s="225"/>
      <c r="L57" s="193"/>
      <c r="M57" s="189">
        <f>'7経過的生活介護(基本５）'!L57</f>
        <v>479</v>
      </c>
      <c r="N57" s="4" t="s">
        <v>21</v>
      </c>
      <c r="P57" s="193"/>
      <c r="Q57" s="194"/>
      <c r="R57" s="4"/>
      <c r="S57" s="53"/>
      <c r="T57" s="53"/>
      <c r="U57" s="53"/>
      <c r="V57" s="53"/>
      <c r="W57" s="188"/>
      <c r="X57" s="53"/>
      <c r="Y57" s="53"/>
      <c r="Z57" s="54"/>
      <c r="AA57" s="53"/>
      <c r="AB57" s="53"/>
      <c r="AC57" s="59"/>
      <c r="AD57" s="1094"/>
      <c r="AE57" s="1095"/>
      <c r="AF57" s="1095"/>
      <c r="AG57" s="1095"/>
      <c r="AH57" s="1095"/>
      <c r="AI57" s="1096"/>
      <c r="AJ57" s="223" t="s">
        <v>1233</v>
      </c>
      <c r="AK57" s="107"/>
      <c r="AL57" s="107"/>
      <c r="AM57" s="107"/>
      <c r="AN57" s="107"/>
      <c r="AO57" s="107"/>
      <c r="AP57" s="107"/>
      <c r="AQ57" s="107"/>
      <c r="AR57" s="107"/>
      <c r="AS57" s="44" t="s">
        <v>1678</v>
      </c>
      <c r="AT57" s="296">
        <v>0.5</v>
      </c>
      <c r="AU57" s="35">
        <f>ROUND(ROUND(M57*$AB$12,0)*AT57,0)</f>
        <v>168</v>
      </c>
      <c r="AV57" s="31"/>
    </row>
    <row r="58" spans="1:48" ht="14.25" x14ac:dyDescent="0.15">
      <c r="A58" s="32">
        <v>22</v>
      </c>
      <c r="B58" s="32">
        <v>7793</v>
      </c>
      <c r="C58" s="34" t="s">
        <v>23303</v>
      </c>
      <c r="D58" s="73"/>
      <c r="E58" s="74"/>
      <c r="F58" s="74"/>
      <c r="G58" s="73"/>
      <c r="H58" s="74"/>
      <c r="I58" s="74"/>
      <c r="J58" s="75"/>
      <c r="K58" s="20"/>
      <c r="M58" s="204"/>
      <c r="N58" s="187"/>
      <c r="O58" s="187"/>
      <c r="Q58" s="21"/>
      <c r="R58" s="67" t="s">
        <v>1235</v>
      </c>
      <c r="S58" s="67"/>
      <c r="T58" s="67"/>
      <c r="U58" s="67"/>
      <c r="V58" s="67"/>
      <c r="W58" s="192"/>
      <c r="X58" s="67"/>
      <c r="Y58" s="67"/>
      <c r="Z58" s="54"/>
      <c r="AA58" s="53"/>
      <c r="AB58" s="53"/>
      <c r="AC58" s="59"/>
      <c r="AD58" s="72"/>
      <c r="AE58" s="67"/>
      <c r="AF58" s="67"/>
      <c r="AG58" s="67"/>
      <c r="AH58" s="67"/>
      <c r="AI58" s="67"/>
      <c r="AJ58" s="67"/>
      <c r="AK58" s="67"/>
      <c r="AL58" s="67"/>
      <c r="AM58" s="67"/>
      <c r="AN58" s="67"/>
      <c r="AO58" s="67"/>
      <c r="AP58" s="67"/>
      <c r="AQ58" s="67"/>
      <c r="AR58" s="67"/>
      <c r="AS58" s="65"/>
      <c r="AT58" s="157"/>
      <c r="AU58" s="35">
        <f>ROUND(ROUND(M57*W60,0)*$AB$12,0)</f>
        <v>323</v>
      </c>
      <c r="AV58" s="31"/>
    </row>
    <row r="59" spans="1:48" ht="14.25" customHeight="1" x14ac:dyDescent="0.15">
      <c r="A59" s="32">
        <v>22</v>
      </c>
      <c r="B59" s="32">
        <v>7794</v>
      </c>
      <c r="C59" s="34" t="s">
        <v>23304</v>
      </c>
      <c r="D59" s="73"/>
      <c r="E59" s="74"/>
      <c r="F59" s="74"/>
      <c r="G59" s="20"/>
      <c r="K59" s="186"/>
      <c r="L59" s="187"/>
      <c r="M59" s="204"/>
      <c r="N59" s="187"/>
      <c r="O59" s="187"/>
      <c r="Q59" s="21"/>
      <c r="R59" s="53" t="s">
        <v>1237</v>
      </c>
      <c r="S59" s="53"/>
      <c r="T59" s="53"/>
      <c r="U59" s="53"/>
      <c r="V59" s="53"/>
      <c r="W59" s="188"/>
      <c r="X59" s="53"/>
      <c r="Y59" s="53"/>
      <c r="Z59" s="54"/>
      <c r="AA59" s="53"/>
      <c r="AB59" s="53"/>
      <c r="AC59" s="59"/>
      <c r="AD59" s="1091" t="s">
        <v>1229</v>
      </c>
      <c r="AE59" s="1092"/>
      <c r="AF59" s="1092"/>
      <c r="AG59" s="1092"/>
      <c r="AH59" s="1092"/>
      <c r="AI59" s="1093"/>
      <c r="AJ59" s="72" t="s">
        <v>1230</v>
      </c>
      <c r="AK59" s="67"/>
      <c r="AL59" s="67"/>
      <c r="AM59" s="67"/>
      <c r="AN59" s="67"/>
      <c r="AO59" s="67"/>
      <c r="AP59" s="67"/>
      <c r="AQ59" s="67"/>
      <c r="AR59" s="67"/>
      <c r="AS59" s="65" t="s">
        <v>17</v>
      </c>
      <c r="AT59" s="296">
        <v>0.7</v>
      </c>
      <c r="AU59" s="35">
        <f>ROUND(ROUND(ROUND(M57*W60,0)*$AB$12,0)*AT59,0)</f>
        <v>226</v>
      </c>
      <c r="AV59" s="31"/>
    </row>
    <row r="60" spans="1:48" ht="14.25" x14ac:dyDescent="0.15">
      <c r="A60" s="32">
        <v>22</v>
      </c>
      <c r="B60" s="32" t="s">
        <v>3781</v>
      </c>
      <c r="C60" s="34" t="s">
        <v>23305</v>
      </c>
      <c r="D60" s="73"/>
      <c r="E60" s="74"/>
      <c r="F60" s="74"/>
      <c r="G60" s="20"/>
      <c r="K60" s="186"/>
      <c r="L60" s="187"/>
      <c r="M60" s="204"/>
      <c r="N60" s="187"/>
      <c r="O60" s="187"/>
      <c r="Q60" s="21"/>
      <c r="R60" s="53"/>
      <c r="S60" s="53"/>
      <c r="T60" s="53"/>
      <c r="U60" s="53"/>
      <c r="V60" s="23" t="s">
        <v>17</v>
      </c>
      <c r="W60" s="195">
        <v>0.96499999999999997</v>
      </c>
      <c r="X60" s="53"/>
      <c r="Y60" s="53"/>
      <c r="Z60" s="54"/>
      <c r="AA60" s="53"/>
      <c r="AB60" s="53"/>
      <c r="AC60" s="59"/>
      <c r="AD60" s="1094"/>
      <c r="AE60" s="1095"/>
      <c r="AF60" s="1095"/>
      <c r="AG60" s="1095"/>
      <c r="AH60" s="1095"/>
      <c r="AI60" s="1096"/>
      <c r="AJ60" s="223" t="s">
        <v>1233</v>
      </c>
      <c r="AK60" s="107"/>
      <c r="AL60" s="107"/>
      <c r="AM60" s="107"/>
      <c r="AN60" s="107"/>
      <c r="AO60" s="107"/>
      <c r="AP60" s="107"/>
      <c r="AQ60" s="107"/>
      <c r="AR60" s="107"/>
      <c r="AS60" s="44" t="s">
        <v>1678</v>
      </c>
      <c r="AT60" s="296">
        <v>0.5</v>
      </c>
      <c r="AU60" s="35">
        <f>ROUND(ROUND(ROUND(M57*W60,0)*$AB$12,0)*AT60,0)</f>
        <v>162</v>
      </c>
      <c r="AV60" s="31"/>
    </row>
    <row r="61" spans="1:48" ht="14.25" customHeight="1" x14ac:dyDescent="0.15">
      <c r="A61" s="32">
        <v>22</v>
      </c>
      <c r="B61" s="32">
        <v>7795</v>
      </c>
      <c r="C61" s="34" t="s">
        <v>23306</v>
      </c>
      <c r="D61" s="73"/>
      <c r="E61" s="74"/>
      <c r="F61" s="74"/>
      <c r="G61" s="20"/>
      <c r="J61" s="187"/>
      <c r="K61" s="196" t="s">
        <v>1684</v>
      </c>
      <c r="L61" s="197"/>
      <c r="M61" s="301"/>
      <c r="N61" s="197"/>
      <c r="O61" s="197"/>
      <c r="P61" s="197"/>
      <c r="Q61" s="198"/>
      <c r="R61" s="40"/>
      <c r="S61" s="65"/>
      <c r="T61" s="65"/>
      <c r="U61" s="65"/>
      <c r="V61" s="65"/>
      <c r="W61" s="102"/>
      <c r="X61" s="65"/>
      <c r="Y61" s="65"/>
      <c r="Z61" s="168"/>
      <c r="AA61" s="23"/>
      <c r="AB61" s="23"/>
      <c r="AC61" s="300"/>
      <c r="AD61" s="72"/>
      <c r="AE61" s="67"/>
      <c r="AF61" s="67"/>
      <c r="AG61" s="67"/>
      <c r="AH61" s="67"/>
      <c r="AI61" s="67"/>
      <c r="AJ61" s="65"/>
      <c r="AK61" s="65"/>
      <c r="AL61" s="65"/>
      <c r="AM61" s="65"/>
      <c r="AN61" s="65"/>
      <c r="AO61" s="65"/>
      <c r="AP61" s="65"/>
      <c r="AQ61" s="65"/>
      <c r="AR61" s="65"/>
      <c r="AS61" s="184"/>
      <c r="AT61" s="307"/>
      <c r="AU61" s="35">
        <f>ROUND(M63*$AB$12,0)</f>
        <v>335</v>
      </c>
      <c r="AV61" s="31"/>
    </row>
    <row r="62" spans="1:48" ht="14.25" customHeight="1" x14ac:dyDescent="0.15">
      <c r="A62" s="32">
        <v>22</v>
      </c>
      <c r="B62" s="32">
        <v>7796</v>
      </c>
      <c r="C62" s="34" t="s">
        <v>23307</v>
      </c>
      <c r="D62" s="73"/>
      <c r="E62" s="74"/>
      <c r="F62" s="74"/>
      <c r="G62" s="20"/>
      <c r="J62" s="187"/>
      <c r="K62" s="200"/>
      <c r="L62" s="201"/>
      <c r="M62" s="302"/>
      <c r="N62" s="201"/>
      <c r="O62" s="201"/>
      <c r="P62" s="201"/>
      <c r="Q62" s="202"/>
      <c r="R62" s="4"/>
      <c r="S62" s="53"/>
      <c r="T62" s="53"/>
      <c r="U62" s="53"/>
      <c r="V62" s="53"/>
      <c r="W62" s="188"/>
      <c r="X62" s="53"/>
      <c r="Y62" s="53"/>
      <c r="Z62" s="54"/>
      <c r="AA62" s="53"/>
      <c r="AB62" s="53"/>
      <c r="AC62" s="59"/>
      <c r="AD62" s="1091" t="s">
        <v>1229</v>
      </c>
      <c r="AE62" s="1092"/>
      <c r="AF62" s="1092"/>
      <c r="AG62" s="1092"/>
      <c r="AH62" s="1092"/>
      <c r="AI62" s="1093"/>
      <c r="AJ62" s="72" t="s">
        <v>1230</v>
      </c>
      <c r="AK62" s="67"/>
      <c r="AL62" s="67"/>
      <c r="AM62" s="67"/>
      <c r="AN62" s="67"/>
      <c r="AO62" s="67"/>
      <c r="AP62" s="67"/>
      <c r="AQ62" s="67"/>
      <c r="AR62" s="67"/>
      <c r="AS62" s="65" t="s">
        <v>17</v>
      </c>
      <c r="AT62" s="296">
        <v>0.7</v>
      </c>
      <c r="AU62" s="35">
        <f>ROUND(ROUND(M63*$AB$12,0)*AT62,0)</f>
        <v>235</v>
      </c>
      <c r="AV62" s="31"/>
    </row>
    <row r="63" spans="1:48" ht="14.25" x14ac:dyDescent="0.15">
      <c r="A63" s="32">
        <v>22</v>
      </c>
      <c r="B63" s="32" t="s">
        <v>3785</v>
      </c>
      <c r="C63" s="34" t="s">
        <v>23308</v>
      </c>
      <c r="D63" s="73"/>
      <c r="E63" s="74"/>
      <c r="F63" s="74"/>
      <c r="G63" s="20"/>
      <c r="J63" s="187"/>
      <c r="K63" s="73"/>
      <c r="L63" s="74"/>
      <c r="M63" s="189">
        <f>'7経過的生活介護(基本５）'!L63</f>
        <v>479</v>
      </c>
      <c r="N63" s="4" t="s">
        <v>21</v>
      </c>
      <c r="P63" s="74"/>
      <c r="Q63" s="75"/>
      <c r="R63" s="4"/>
      <c r="S63" s="53"/>
      <c r="T63" s="53"/>
      <c r="U63" s="53"/>
      <c r="V63" s="53"/>
      <c r="W63" s="188"/>
      <c r="X63" s="53"/>
      <c r="Y63" s="53"/>
      <c r="Z63" s="54"/>
      <c r="AA63" s="53"/>
      <c r="AB63" s="53"/>
      <c r="AC63" s="59"/>
      <c r="AD63" s="1094"/>
      <c r="AE63" s="1095"/>
      <c r="AF63" s="1095"/>
      <c r="AG63" s="1095"/>
      <c r="AH63" s="1095"/>
      <c r="AI63" s="1096"/>
      <c r="AJ63" s="223" t="s">
        <v>1233</v>
      </c>
      <c r="AK63" s="107"/>
      <c r="AL63" s="107"/>
      <c r="AM63" s="107"/>
      <c r="AN63" s="107"/>
      <c r="AO63" s="107"/>
      <c r="AP63" s="107"/>
      <c r="AQ63" s="107"/>
      <c r="AR63" s="107"/>
      <c r="AS63" s="44" t="s">
        <v>1678</v>
      </c>
      <c r="AT63" s="296">
        <v>0.5</v>
      </c>
      <c r="AU63" s="35">
        <f>ROUND(ROUND(M63*$AB$12,0)*AT63,0)</f>
        <v>168</v>
      </c>
      <c r="AV63" s="31"/>
    </row>
    <row r="64" spans="1:48" ht="14.25" x14ac:dyDescent="0.15">
      <c r="A64" s="32">
        <v>22</v>
      </c>
      <c r="B64" s="32">
        <v>7797</v>
      </c>
      <c r="C64" s="34" t="s">
        <v>23309</v>
      </c>
      <c r="D64" s="73"/>
      <c r="E64" s="74"/>
      <c r="F64" s="74"/>
      <c r="G64" s="20"/>
      <c r="J64" s="187"/>
      <c r="K64" s="186"/>
      <c r="L64" s="187"/>
      <c r="M64" s="204"/>
      <c r="N64" s="187"/>
      <c r="O64" s="187"/>
      <c r="P64" s="187"/>
      <c r="Q64" s="21"/>
      <c r="R64" s="67" t="s">
        <v>1235</v>
      </c>
      <c r="S64" s="67"/>
      <c r="T64" s="67"/>
      <c r="U64" s="67"/>
      <c r="V64" s="67"/>
      <c r="W64" s="192"/>
      <c r="X64" s="67"/>
      <c r="Y64" s="67"/>
      <c r="Z64" s="54"/>
      <c r="AA64" s="53"/>
      <c r="AB64" s="53"/>
      <c r="AC64" s="59"/>
      <c r="AD64" s="72"/>
      <c r="AE64" s="67"/>
      <c r="AF64" s="67"/>
      <c r="AG64" s="67"/>
      <c r="AH64" s="67"/>
      <c r="AI64" s="67"/>
      <c r="AJ64" s="67"/>
      <c r="AK64" s="67"/>
      <c r="AL64" s="67"/>
      <c r="AM64" s="67"/>
      <c r="AN64" s="67"/>
      <c r="AO64" s="67"/>
      <c r="AP64" s="67"/>
      <c r="AQ64" s="67"/>
      <c r="AR64" s="67"/>
      <c r="AS64" s="65"/>
      <c r="AT64" s="157"/>
      <c r="AU64" s="35">
        <f>ROUND(ROUND(M63*W66,0)*$AB$12,0)</f>
        <v>323</v>
      </c>
      <c r="AV64" s="31"/>
    </row>
    <row r="65" spans="1:48" ht="14.25" customHeight="1" x14ac:dyDescent="0.15">
      <c r="A65" s="32">
        <v>22</v>
      </c>
      <c r="B65" s="32">
        <v>7798</v>
      </c>
      <c r="C65" s="34" t="s">
        <v>23310</v>
      </c>
      <c r="D65" s="73"/>
      <c r="E65" s="74"/>
      <c r="F65" s="74"/>
      <c r="G65" s="20"/>
      <c r="J65" s="187"/>
      <c r="K65" s="186"/>
      <c r="L65" s="187"/>
      <c r="M65" s="204"/>
      <c r="N65" s="187"/>
      <c r="O65" s="187"/>
      <c r="P65" s="187"/>
      <c r="Q65" s="21"/>
      <c r="R65" s="53" t="s">
        <v>1237</v>
      </c>
      <c r="S65" s="53"/>
      <c r="T65" s="53"/>
      <c r="U65" s="53"/>
      <c r="V65" s="53"/>
      <c r="W65" s="188"/>
      <c r="X65" s="53"/>
      <c r="Y65" s="53"/>
      <c r="Z65" s="54"/>
      <c r="AA65" s="53"/>
      <c r="AB65" s="53"/>
      <c r="AC65" s="59"/>
      <c r="AD65" s="1091" t="s">
        <v>1229</v>
      </c>
      <c r="AE65" s="1092"/>
      <c r="AF65" s="1092"/>
      <c r="AG65" s="1092"/>
      <c r="AH65" s="1092"/>
      <c r="AI65" s="1093"/>
      <c r="AJ65" s="72" t="s">
        <v>1230</v>
      </c>
      <c r="AK65" s="67"/>
      <c r="AL65" s="67"/>
      <c r="AM65" s="67"/>
      <c r="AN65" s="67"/>
      <c r="AO65" s="67"/>
      <c r="AP65" s="67"/>
      <c r="AQ65" s="67"/>
      <c r="AR65" s="67"/>
      <c r="AS65" s="65" t="s">
        <v>17</v>
      </c>
      <c r="AT65" s="296">
        <v>0.7</v>
      </c>
      <c r="AU65" s="35">
        <f>ROUND(ROUND(ROUND(M63*W66,0)*$AB$12,0)*AT65,0)</f>
        <v>226</v>
      </c>
      <c r="AV65" s="31"/>
    </row>
    <row r="66" spans="1:48" ht="14.25" x14ac:dyDescent="0.15">
      <c r="A66" s="32">
        <v>22</v>
      </c>
      <c r="B66" s="32" t="s">
        <v>3789</v>
      </c>
      <c r="C66" s="34" t="s">
        <v>23311</v>
      </c>
      <c r="D66" s="73"/>
      <c r="E66" s="74"/>
      <c r="F66" s="74"/>
      <c r="G66" s="20"/>
      <c r="J66" s="187"/>
      <c r="K66" s="186"/>
      <c r="L66" s="187"/>
      <c r="M66" s="204"/>
      <c r="N66" s="187"/>
      <c r="O66" s="187"/>
      <c r="P66" s="187"/>
      <c r="Q66" s="21"/>
      <c r="R66" s="53"/>
      <c r="S66" s="53"/>
      <c r="T66" s="53"/>
      <c r="U66" s="53"/>
      <c r="V66" s="23" t="s">
        <v>17</v>
      </c>
      <c r="W66" s="195">
        <v>0.96499999999999997</v>
      </c>
      <c r="X66" s="53"/>
      <c r="Y66" s="53"/>
      <c r="Z66" s="54"/>
      <c r="AA66" s="53"/>
      <c r="AB66" s="53"/>
      <c r="AC66" s="59"/>
      <c r="AD66" s="1094"/>
      <c r="AE66" s="1095"/>
      <c r="AF66" s="1095"/>
      <c r="AG66" s="1095"/>
      <c r="AH66" s="1095"/>
      <c r="AI66" s="1096"/>
      <c r="AJ66" s="223" t="s">
        <v>1233</v>
      </c>
      <c r="AK66" s="107"/>
      <c r="AL66" s="107"/>
      <c r="AM66" s="107"/>
      <c r="AN66" s="107"/>
      <c r="AO66" s="107"/>
      <c r="AP66" s="107"/>
      <c r="AQ66" s="107"/>
      <c r="AR66" s="107"/>
      <c r="AS66" s="44" t="s">
        <v>1678</v>
      </c>
      <c r="AT66" s="296">
        <v>0.5</v>
      </c>
      <c r="AU66" s="35">
        <f>ROUND(ROUND(ROUND(M63*W66,0)*$AB$12,0)*AT66,0)</f>
        <v>162</v>
      </c>
      <c r="AV66" s="31"/>
    </row>
    <row r="67" spans="1:48" ht="14.25" customHeight="1" x14ac:dyDescent="0.15">
      <c r="A67" s="32">
        <v>22</v>
      </c>
      <c r="B67" s="32">
        <v>7801</v>
      </c>
      <c r="C67" s="34" t="s">
        <v>23312</v>
      </c>
      <c r="D67" s="1085" t="s">
        <v>2093</v>
      </c>
      <c r="E67" s="1086"/>
      <c r="F67" s="1087"/>
      <c r="G67" s="47" t="s">
        <v>2094</v>
      </c>
      <c r="H67" s="40"/>
      <c r="I67" s="40"/>
      <c r="J67" s="184"/>
      <c r="K67" s="40"/>
      <c r="L67" s="184"/>
      <c r="M67" s="185"/>
      <c r="N67" s="184"/>
      <c r="O67" s="184"/>
      <c r="P67" s="184"/>
      <c r="Q67" s="41"/>
      <c r="R67" s="40"/>
      <c r="S67" s="65"/>
      <c r="T67" s="65"/>
      <c r="U67" s="65"/>
      <c r="V67" s="65"/>
      <c r="W67" s="102"/>
      <c r="X67" s="65"/>
      <c r="Y67" s="65"/>
      <c r="Z67" s="168"/>
      <c r="AA67" s="23"/>
      <c r="AB67" s="23"/>
      <c r="AC67" s="300"/>
      <c r="AD67" s="72"/>
      <c r="AE67" s="67"/>
      <c r="AF67" s="67"/>
      <c r="AG67" s="67"/>
      <c r="AH67" s="67"/>
      <c r="AI67" s="67"/>
      <c r="AJ67" s="65"/>
      <c r="AK67" s="65"/>
      <c r="AL67" s="65"/>
      <c r="AM67" s="65"/>
      <c r="AN67" s="65"/>
      <c r="AO67" s="65"/>
      <c r="AP67" s="65"/>
      <c r="AQ67" s="65"/>
      <c r="AR67" s="65"/>
      <c r="AS67" s="184"/>
      <c r="AT67" s="307"/>
      <c r="AU67" s="35">
        <f>ROUND(M69*$AB$12,0)</f>
        <v>496</v>
      </c>
      <c r="AV67" s="31"/>
    </row>
    <row r="68" spans="1:48" ht="14.25" customHeight="1" x14ac:dyDescent="0.15">
      <c r="A68" s="32">
        <v>22</v>
      </c>
      <c r="B68" s="32">
        <v>7802</v>
      </c>
      <c r="C68" s="34" t="s">
        <v>23313</v>
      </c>
      <c r="D68" s="1088"/>
      <c r="E68" s="1089"/>
      <c r="F68" s="1090"/>
      <c r="G68" s="20"/>
      <c r="J68" s="187"/>
      <c r="L68" s="187"/>
      <c r="M68" s="204"/>
      <c r="N68" s="187"/>
      <c r="O68" s="187"/>
      <c r="P68" s="187"/>
      <c r="Q68" s="21"/>
      <c r="R68" s="4"/>
      <c r="S68" s="53"/>
      <c r="T68" s="53"/>
      <c r="U68" s="53"/>
      <c r="V68" s="53"/>
      <c r="W68" s="188"/>
      <c r="X68" s="53"/>
      <c r="Y68" s="53"/>
      <c r="Z68" s="54"/>
      <c r="AA68" s="53"/>
      <c r="AB68" s="53"/>
      <c r="AC68" s="59"/>
      <c r="AD68" s="1091" t="s">
        <v>1229</v>
      </c>
      <c r="AE68" s="1092"/>
      <c r="AF68" s="1092"/>
      <c r="AG68" s="1092"/>
      <c r="AH68" s="1092"/>
      <c r="AI68" s="1093"/>
      <c r="AJ68" s="72" t="s">
        <v>1230</v>
      </c>
      <c r="AK68" s="67"/>
      <c r="AL68" s="67"/>
      <c r="AM68" s="67"/>
      <c r="AN68" s="67"/>
      <c r="AO68" s="67"/>
      <c r="AP68" s="67"/>
      <c r="AQ68" s="67"/>
      <c r="AR68" s="67"/>
      <c r="AS68" s="65" t="s">
        <v>17</v>
      </c>
      <c r="AT68" s="296">
        <v>0.7</v>
      </c>
      <c r="AU68" s="35">
        <f>ROUND(ROUND(M69*$AB$12,0)*AT68,0)</f>
        <v>347</v>
      </c>
      <c r="AV68" s="31"/>
    </row>
    <row r="69" spans="1:48" ht="14.25" x14ac:dyDescent="0.15">
      <c r="A69" s="32">
        <v>22</v>
      </c>
      <c r="B69" s="32" t="s">
        <v>3793</v>
      </c>
      <c r="C69" s="34" t="s">
        <v>23314</v>
      </c>
      <c r="D69" s="1088"/>
      <c r="E69" s="1089"/>
      <c r="F69" s="1090"/>
      <c r="G69" s="20"/>
      <c r="J69" s="187"/>
      <c r="L69" s="187"/>
      <c r="M69" s="189">
        <f>'7経過的生活介護(基本５）'!L69</f>
        <v>708</v>
      </c>
      <c r="N69" s="4" t="s">
        <v>21</v>
      </c>
      <c r="P69" s="187"/>
      <c r="Q69" s="21"/>
      <c r="R69" s="4"/>
      <c r="S69" s="53"/>
      <c r="T69" s="53"/>
      <c r="U69" s="53"/>
      <c r="V69" s="53"/>
      <c r="W69" s="188"/>
      <c r="X69" s="53"/>
      <c r="Y69" s="53"/>
      <c r="Z69" s="54"/>
      <c r="AA69" s="53"/>
      <c r="AB69" s="53"/>
      <c r="AC69" s="59"/>
      <c r="AD69" s="1094"/>
      <c r="AE69" s="1095"/>
      <c r="AF69" s="1095"/>
      <c r="AG69" s="1095"/>
      <c r="AH69" s="1095"/>
      <c r="AI69" s="1096"/>
      <c r="AJ69" s="223" t="s">
        <v>1233</v>
      </c>
      <c r="AK69" s="107"/>
      <c r="AL69" s="107"/>
      <c r="AM69" s="107"/>
      <c r="AN69" s="107"/>
      <c r="AO69" s="107"/>
      <c r="AP69" s="107"/>
      <c r="AQ69" s="107"/>
      <c r="AR69" s="107"/>
      <c r="AS69" s="44" t="s">
        <v>1678</v>
      </c>
      <c r="AT69" s="296">
        <v>0.5</v>
      </c>
      <c r="AU69" s="35">
        <f>ROUND(ROUND(M69*$AB$12,0)*AT69,0)</f>
        <v>248</v>
      </c>
      <c r="AV69" s="31"/>
    </row>
    <row r="70" spans="1:48" ht="14.25" x14ac:dyDescent="0.15">
      <c r="A70" s="32">
        <v>22</v>
      </c>
      <c r="B70" s="32">
        <v>7803</v>
      </c>
      <c r="C70" s="34" t="s">
        <v>23315</v>
      </c>
      <c r="D70" s="1088"/>
      <c r="E70" s="1089"/>
      <c r="F70" s="1090"/>
      <c r="G70" s="20"/>
      <c r="J70" s="187"/>
      <c r="L70" s="187"/>
      <c r="M70" s="204"/>
      <c r="N70" s="187"/>
      <c r="O70" s="187"/>
      <c r="P70" s="187"/>
      <c r="Q70" s="21"/>
      <c r="R70" s="67" t="s">
        <v>1235</v>
      </c>
      <c r="S70" s="67"/>
      <c r="T70" s="67"/>
      <c r="U70" s="67"/>
      <c r="V70" s="67"/>
      <c r="W70" s="192"/>
      <c r="X70" s="67"/>
      <c r="Y70" s="67"/>
      <c r="Z70" s="54"/>
      <c r="AA70" s="53"/>
      <c r="AB70" s="53"/>
      <c r="AC70" s="59"/>
      <c r="AD70" s="72"/>
      <c r="AE70" s="67"/>
      <c r="AF70" s="67"/>
      <c r="AG70" s="67"/>
      <c r="AH70" s="67"/>
      <c r="AI70" s="67"/>
      <c r="AJ70" s="67"/>
      <c r="AK70" s="67"/>
      <c r="AL70" s="67"/>
      <c r="AM70" s="67"/>
      <c r="AN70" s="67"/>
      <c r="AO70" s="67"/>
      <c r="AP70" s="67"/>
      <c r="AQ70" s="67"/>
      <c r="AR70" s="67"/>
      <c r="AS70" s="65"/>
      <c r="AT70" s="157"/>
      <c r="AU70" s="35">
        <f>ROUND(ROUND(M69*W72,0)*$AB$12,0)</f>
        <v>478</v>
      </c>
      <c r="AV70" s="31"/>
    </row>
    <row r="71" spans="1:48" ht="14.25" customHeight="1" x14ac:dyDescent="0.15">
      <c r="A71" s="32">
        <v>22</v>
      </c>
      <c r="B71" s="32">
        <v>7804</v>
      </c>
      <c r="C71" s="34" t="s">
        <v>23316</v>
      </c>
      <c r="D71" s="73"/>
      <c r="E71" s="74"/>
      <c r="F71" s="75"/>
      <c r="G71" s="20"/>
      <c r="J71" s="187"/>
      <c r="L71" s="187"/>
      <c r="M71" s="204"/>
      <c r="N71" s="187"/>
      <c r="O71" s="187"/>
      <c r="P71" s="187"/>
      <c r="Q71" s="21"/>
      <c r="R71" s="53" t="s">
        <v>1237</v>
      </c>
      <c r="S71" s="53"/>
      <c r="T71" s="53"/>
      <c r="U71" s="53"/>
      <c r="V71" s="53"/>
      <c r="W71" s="188"/>
      <c r="X71" s="53"/>
      <c r="Y71" s="53"/>
      <c r="Z71" s="54"/>
      <c r="AA71" s="53"/>
      <c r="AB71" s="53"/>
      <c r="AC71" s="59"/>
      <c r="AD71" s="1091" t="s">
        <v>1229</v>
      </c>
      <c r="AE71" s="1092"/>
      <c r="AF71" s="1092"/>
      <c r="AG71" s="1092"/>
      <c r="AH71" s="1092"/>
      <c r="AI71" s="1093"/>
      <c r="AJ71" s="72" t="s">
        <v>1230</v>
      </c>
      <c r="AK71" s="67"/>
      <c r="AL71" s="67"/>
      <c r="AM71" s="67"/>
      <c r="AN71" s="67"/>
      <c r="AO71" s="67"/>
      <c r="AP71" s="67"/>
      <c r="AQ71" s="67"/>
      <c r="AR71" s="67"/>
      <c r="AS71" s="65" t="s">
        <v>17</v>
      </c>
      <c r="AT71" s="296">
        <v>0.7</v>
      </c>
      <c r="AU71" s="35">
        <f>ROUND(ROUND(ROUND(M69*W72,0)*$AB$12,0)*AT71,0)</f>
        <v>335</v>
      </c>
      <c r="AV71" s="31"/>
    </row>
    <row r="72" spans="1:48" ht="14.25" x14ac:dyDescent="0.15">
      <c r="A72" s="32">
        <v>22</v>
      </c>
      <c r="B72" s="32" t="s">
        <v>3797</v>
      </c>
      <c r="C72" s="34" t="s">
        <v>23317</v>
      </c>
      <c r="D72" s="225"/>
      <c r="E72" s="193"/>
      <c r="F72" s="193"/>
      <c r="G72" s="20"/>
      <c r="J72" s="187"/>
      <c r="L72" s="187"/>
      <c r="M72" s="204"/>
      <c r="N72" s="187"/>
      <c r="O72" s="187"/>
      <c r="P72" s="187"/>
      <c r="Q72" s="21"/>
      <c r="R72" s="53"/>
      <c r="S72" s="53"/>
      <c r="T72" s="53"/>
      <c r="U72" s="53"/>
      <c r="V72" s="23" t="s">
        <v>17</v>
      </c>
      <c r="W72" s="195">
        <v>0.96499999999999997</v>
      </c>
      <c r="X72" s="53"/>
      <c r="Y72" s="53"/>
      <c r="Z72" s="54"/>
      <c r="AA72" s="53"/>
      <c r="AB72" s="53"/>
      <c r="AC72" s="59"/>
      <c r="AD72" s="1094"/>
      <c r="AE72" s="1095"/>
      <c r="AF72" s="1095"/>
      <c r="AG72" s="1095"/>
      <c r="AH72" s="1095"/>
      <c r="AI72" s="1096"/>
      <c r="AJ72" s="223" t="s">
        <v>1233</v>
      </c>
      <c r="AK72" s="107"/>
      <c r="AL72" s="107"/>
      <c r="AM72" s="107"/>
      <c r="AN72" s="107"/>
      <c r="AO72" s="107"/>
      <c r="AP72" s="107"/>
      <c r="AQ72" s="107"/>
      <c r="AR72" s="107"/>
      <c r="AS72" s="44" t="s">
        <v>1678</v>
      </c>
      <c r="AT72" s="296">
        <v>0.5</v>
      </c>
      <c r="AU72" s="35">
        <f>ROUND(ROUND(ROUND(M69*W72,0)*$AB$12,0)*AT72,0)</f>
        <v>239</v>
      </c>
      <c r="AV72" s="31"/>
    </row>
    <row r="73" spans="1:48" ht="14.25" x14ac:dyDescent="0.15">
      <c r="A73" s="32">
        <v>22</v>
      </c>
      <c r="B73" s="32">
        <v>7811</v>
      </c>
      <c r="C73" s="34" t="s">
        <v>23318</v>
      </c>
      <c r="D73" s="73"/>
      <c r="E73" s="74"/>
      <c r="F73" s="74"/>
      <c r="G73" s="47" t="s">
        <v>2103</v>
      </c>
      <c r="H73" s="40"/>
      <c r="I73" s="40"/>
      <c r="J73" s="184"/>
      <c r="K73" s="40"/>
      <c r="L73" s="184"/>
      <c r="M73" s="185"/>
      <c r="N73" s="184"/>
      <c r="O73" s="184"/>
      <c r="P73" s="184"/>
      <c r="Q73" s="41"/>
      <c r="R73" s="40"/>
      <c r="S73" s="65"/>
      <c r="T73" s="65"/>
      <c r="U73" s="65"/>
      <c r="V73" s="65"/>
      <c r="W73" s="102"/>
      <c r="X73" s="65"/>
      <c r="Y73" s="65"/>
      <c r="Z73" s="168"/>
      <c r="AA73" s="23"/>
      <c r="AB73" s="23"/>
      <c r="AC73" s="300"/>
      <c r="AD73" s="72"/>
      <c r="AE73" s="67"/>
      <c r="AF73" s="67"/>
      <c r="AG73" s="67"/>
      <c r="AH73" s="67"/>
      <c r="AI73" s="67"/>
      <c r="AJ73" s="65"/>
      <c r="AK73" s="65"/>
      <c r="AL73" s="65"/>
      <c r="AM73" s="65"/>
      <c r="AN73" s="65"/>
      <c r="AO73" s="65"/>
      <c r="AP73" s="65"/>
      <c r="AQ73" s="65"/>
      <c r="AR73" s="65"/>
      <c r="AS73" s="184"/>
      <c r="AT73" s="307"/>
      <c r="AU73" s="35">
        <f>ROUND(M75*$AB$12,0)</f>
        <v>487</v>
      </c>
      <c r="AV73" s="31"/>
    </row>
    <row r="74" spans="1:48" ht="14.25" customHeight="1" x14ac:dyDescent="0.15">
      <c r="A74" s="32">
        <v>22</v>
      </c>
      <c r="B74" s="32">
        <v>7812</v>
      </c>
      <c r="C74" s="34" t="s">
        <v>23319</v>
      </c>
      <c r="D74" s="73"/>
      <c r="E74" s="74"/>
      <c r="F74" s="74"/>
      <c r="G74" s="20"/>
      <c r="J74" s="187"/>
      <c r="L74" s="187"/>
      <c r="M74" s="204"/>
      <c r="N74" s="187"/>
      <c r="O74" s="187"/>
      <c r="P74" s="187"/>
      <c r="Q74" s="21"/>
      <c r="R74" s="4"/>
      <c r="S74" s="53"/>
      <c r="T74" s="53"/>
      <c r="U74" s="53"/>
      <c r="V74" s="53"/>
      <c r="W74" s="188"/>
      <c r="X74" s="53"/>
      <c r="Y74" s="53"/>
      <c r="Z74" s="54"/>
      <c r="AA74" s="53"/>
      <c r="AB74" s="53"/>
      <c r="AC74" s="59"/>
      <c r="AD74" s="1091" t="s">
        <v>1229</v>
      </c>
      <c r="AE74" s="1092"/>
      <c r="AF74" s="1092"/>
      <c r="AG74" s="1092"/>
      <c r="AH74" s="1092"/>
      <c r="AI74" s="1093"/>
      <c r="AJ74" s="72" t="s">
        <v>1230</v>
      </c>
      <c r="AK74" s="67"/>
      <c r="AL74" s="67"/>
      <c r="AM74" s="67"/>
      <c r="AN74" s="67"/>
      <c r="AO74" s="67"/>
      <c r="AP74" s="67"/>
      <c r="AQ74" s="67"/>
      <c r="AR74" s="67"/>
      <c r="AS74" s="65" t="s">
        <v>17</v>
      </c>
      <c r="AT74" s="296">
        <v>0.7</v>
      </c>
      <c r="AU74" s="35">
        <f>ROUND(ROUND(M75*$AB$12,0)*AT74,0)</f>
        <v>341</v>
      </c>
      <c r="AV74" s="31"/>
    </row>
    <row r="75" spans="1:48" ht="14.25" x14ac:dyDescent="0.15">
      <c r="A75" s="32">
        <v>22</v>
      </c>
      <c r="B75" s="32" t="s">
        <v>3801</v>
      </c>
      <c r="C75" s="34" t="s">
        <v>23320</v>
      </c>
      <c r="D75" s="73"/>
      <c r="E75" s="74"/>
      <c r="F75" s="74"/>
      <c r="G75" s="20"/>
      <c r="J75" s="187"/>
      <c r="L75" s="187"/>
      <c r="M75" s="189">
        <f>'7経過的生活介護(基本５）'!L75</f>
        <v>695</v>
      </c>
      <c r="N75" s="4" t="s">
        <v>21</v>
      </c>
      <c r="P75" s="187"/>
      <c r="Q75" s="21"/>
      <c r="R75" s="4"/>
      <c r="S75" s="53"/>
      <c r="T75" s="53"/>
      <c r="U75" s="53"/>
      <c r="V75" s="53"/>
      <c r="W75" s="188"/>
      <c r="X75" s="53"/>
      <c r="Y75" s="53"/>
      <c r="Z75" s="54"/>
      <c r="AA75" s="53"/>
      <c r="AB75" s="53"/>
      <c r="AC75" s="59"/>
      <c r="AD75" s="1094"/>
      <c r="AE75" s="1095"/>
      <c r="AF75" s="1095"/>
      <c r="AG75" s="1095"/>
      <c r="AH75" s="1095"/>
      <c r="AI75" s="1096"/>
      <c r="AJ75" s="223" t="s">
        <v>1233</v>
      </c>
      <c r="AK75" s="107"/>
      <c r="AL75" s="107"/>
      <c r="AM75" s="107"/>
      <c r="AN75" s="107"/>
      <c r="AO75" s="107"/>
      <c r="AP75" s="107"/>
      <c r="AQ75" s="107"/>
      <c r="AR75" s="107"/>
      <c r="AS75" s="44" t="s">
        <v>1678</v>
      </c>
      <c r="AT75" s="296">
        <v>0.5</v>
      </c>
      <c r="AU75" s="35">
        <f>ROUND(ROUND(M75*$AB$12,0)*AT75,0)</f>
        <v>244</v>
      </c>
      <c r="AV75" s="31"/>
    </row>
    <row r="76" spans="1:48" ht="14.25" x14ac:dyDescent="0.15">
      <c r="A76" s="32">
        <v>22</v>
      </c>
      <c r="B76" s="32">
        <v>7813</v>
      </c>
      <c r="C76" s="34" t="s">
        <v>23321</v>
      </c>
      <c r="D76" s="73"/>
      <c r="E76" s="74"/>
      <c r="F76" s="74"/>
      <c r="G76" s="20"/>
      <c r="J76" s="187"/>
      <c r="L76" s="187"/>
      <c r="M76" s="204"/>
      <c r="N76" s="187"/>
      <c r="O76" s="187"/>
      <c r="P76" s="187"/>
      <c r="Q76" s="21"/>
      <c r="R76" s="67" t="s">
        <v>1235</v>
      </c>
      <c r="S76" s="67"/>
      <c r="T76" s="67"/>
      <c r="U76" s="67"/>
      <c r="V76" s="67"/>
      <c r="W76" s="192"/>
      <c r="X76" s="67"/>
      <c r="Y76" s="67"/>
      <c r="Z76" s="54"/>
      <c r="AA76" s="53"/>
      <c r="AB76" s="53"/>
      <c r="AC76" s="59"/>
      <c r="AD76" s="72"/>
      <c r="AE76" s="67"/>
      <c r="AF76" s="67"/>
      <c r="AG76" s="67"/>
      <c r="AH76" s="67"/>
      <c r="AI76" s="67"/>
      <c r="AJ76" s="67"/>
      <c r="AK76" s="67"/>
      <c r="AL76" s="67"/>
      <c r="AM76" s="67"/>
      <c r="AN76" s="67"/>
      <c r="AO76" s="67"/>
      <c r="AP76" s="67"/>
      <c r="AQ76" s="67"/>
      <c r="AR76" s="67"/>
      <c r="AS76" s="65"/>
      <c r="AT76" s="157"/>
      <c r="AU76" s="35">
        <f>ROUND(ROUND(M75*W78,0)*$AB$12,0)</f>
        <v>470</v>
      </c>
      <c r="AV76" s="31"/>
    </row>
    <row r="77" spans="1:48" ht="14.25" customHeight="1" x14ac:dyDescent="0.15">
      <c r="A77" s="32">
        <v>22</v>
      </c>
      <c r="B77" s="32">
        <v>7814</v>
      </c>
      <c r="C77" s="34" t="s">
        <v>23322</v>
      </c>
      <c r="D77" s="73"/>
      <c r="E77" s="74"/>
      <c r="F77" s="74"/>
      <c r="G77" s="20"/>
      <c r="J77" s="187"/>
      <c r="L77" s="187"/>
      <c r="M77" s="204"/>
      <c r="N77" s="187"/>
      <c r="O77" s="187"/>
      <c r="P77" s="187"/>
      <c r="Q77" s="21"/>
      <c r="R77" s="53" t="s">
        <v>1237</v>
      </c>
      <c r="S77" s="53"/>
      <c r="T77" s="53"/>
      <c r="U77" s="53"/>
      <c r="V77" s="53"/>
      <c r="W77" s="188"/>
      <c r="X77" s="53"/>
      <c r="Y77" s="53"/>
      <c r="Z77" s="54"/>
      <c r="AA77" s="53"/>
      <c r="AB77" s="53"/>
      <c r="AC77" s="59"/>
      <c r="AD77" s="1091" t="s">
        <v>1229</v>
      </c>
      <c r="AE77" s="1092"/>
      <c r="AF77" s="1092"/>
      <c r="AG77" s="1092"/>
      <c r="AH77" s="1092"/>
      <c r="AI77" s="1093"/>
      <c r="AJ77" s="72" t="s">
        <v>1230</v>
      </c>
      <c r="AK77" s="67"/>
      <c r="AL77" s="67"/>
      <c r="AM77" s="67"/>
      <c r="AN77" s="67"/>
      <c r="AO77" s="67"/>
      <c r="AP77" s="67"/>
      <c r="AQ77" s="67"/>
      <c r="AR77" s="67"/>
      <c r="AS77" s="65" t="s">
        <v>17</v>
      </c>
      <c r="AT77" s="296">
        <v>0.7</v>
      </c>
      <c r="AU77" s="35">
        <f>ROUND(ROUND(ROUND(M75*W78,0)*$AB$12,0)*AT77,0)</f>
        <v>329</v>
      </c>
      <c r="AV77" s="31"/>
    </row>
    <row r="78" spans="1:48" ht="14.25" x14ac:dyDescent="0.15">
      <c r="A78" s="32">
        <v>22</v>
      </c>
      <c r="B78" s="32" t="s">
        <v>3805</v>
      </c>
      <c r="C78" s="34" t="s">
        <v>23323</v>
      </c>
      <c r="D78" s="73"/>
      <c r="E78" s="74"/>
      <c r="F78" s="74"/>
      <c r="G78" s="20"/>
      <c r="J78" s="187"/>
      <c r="L78" s="187"/>
      <c r="M78" s="204"/>
      <c r="N78" s="187"/>
      <c r="O78" s="187"/>
      <c r="P78" s="187"/>
      <c r="Q78" s="21"/>
      <c r="R78" s="53"/>
      <c r="S78" s="53"/>
      <c r="T78" s="53"/>
      <c r="U78" s="53"/>
      <c r="V78" s="23" t="s">
        <v>17</v>
      </c>
      <c r="W78" s="195">
        <v>0.96499999999999997</v>
      </c>
      <c r="X78" s="53"/>
      <c r="Y78" s="53"/>
      <c r="Z78" s="54"/>
      <c r="AA78" s="53"/>
      <c r="AB78" s="53"/>
      <c r="AC78" s="59"/>
      <c r="AD78" s="1094"/>
      <c r="AE78" s="1095"/>
      <c r="AF78" s="1095"/>
      <c r="AG78" s="1095"/>
      <c r="AH78" s="1095"/>
      <c r="AI78" s="1096"/>
      <c r="AJ78" s="223" t="s">
        <v>1233</v>
      </c>
      <c r="AK78" s="107"/>
      <c r="AL78" s="107"/>
      <c r="AM78" s="107"/>
      <c r="AN78" s="107"/>
      <c r="AO78" s="107"/>
      <c r="AP78" s="107"/>
      <c r="AQ78" s="107"/>
      <c r="AR78" s="107"/>
      <c r="AS78" s="44" t="s">
        <v>1678</v>
      </c>
      <c r="AT78" s="296">
        <v>0.5</v>
      </c>
      <c r="AU78" s="35">
        <f>ROUND(ROUND(ROUND(M75*W78,0)*$AB$12,0)*AT78,0)</f>
        <v>235</v>
      </c>
      <c r="AV78" s="31"/>
    </row>
    <row r="79" spans="1:48" ht="14.25" x14ac:dyDescent="0.15">
      <c r="A79" s="32">
        <v>22</v>
      </c>
      <c r="B79" s="32">
        <v>7821</v>
      </c>
      <c r="C79" s="34" t="s">
        <v>23324</v>
      </c>
      <c r="D79" s="73"/>
      <c r="E79" s="74"/>
      <c r="F79" s="74"/>
      <c r="G79" s="47" t="s">
        <v>2112</v>
      </c>
      <c r="H79" s="40"/>
      <c r="I79" s="40"/>
      <c r="J79" s="184"/>
      <c r="K79" s="40"/>
      <c r="L79" s="184"/>
      <c r="M79" s="185"/>
      <c r="N79" s="184"/>
      <c r="O79" s="184"/>
      <c r="P79" s="184"/>
      <c r="Q79" s="41"/>
      <c r="R79" s="40"/>
      <c r="S79" s="65"/>
      <c r="T79" s="65"/>
      <c r="U79" s="65"/>
      <c r="V79" s="65"/>
      <c r="W79" s="102"/>
      <c r="X79" s="65"/>
      <c r="Y79" s="65"/>
      <c r="Z79" s="168"/>
      <c r="AA79" s="23"/>
      <c r="AB79" s="23"/>
      <c r="AC79" s="300"/>
      <c r="AD79" s="72"/>
      <c r="AE79" s="67"/>
      <c r="AF79" s="67"/>
      <c r="AG79" s="67"/>
      <c r="AH79" s="67"/>
      <c r="AI79" s="67"/>
      <c r="AJ79" s="65"/>
      <c r="AK79" s="65"/>
      <c r="AL79" s="65"/>
      <c r="AM79" s="65"/>
      <c r="AN79" s="65"/>
      <c r="AO79" s="65"/>
      <c r="AP79" s="65"/>
      <c r="AQ79" s="65"/>
      <c r="AR79" s="65"/>
      <c r="AS79" s="184"/>
      <c r="AT79" s="307"/>
      <c r="AU79" s="35">
        <f>ROUND(M81*$AB$12,0)</f>
        <v>477</v>
      </c>
      <c r="AV79" s="31"/>
    </row>
    <row r="80" spans="1:48" ht="14.25" customHeight="1" x14ac:dyDescent="0.15">
      <c r="A80" s="32">
        <v>22</v>
      </c>
      <c r="B80" s="32">
        <v>7822</v>
      </c>
      <c r="C80" s="34" t="s">
        <v>23325</v>
      </c>
      <c r="D80" s="73"/>
      <c r="E80" s="74"/>
      <c r="F80" s="74"/>
      <c r="G80" s="20"/>
      <c r="J80" s="187"/>
      <c r="L80" s="187"/>
      <c r="M80" s="204"/>
      <c r="N80" s="187"/>
      <c r="O80" s="187"/>
      <c r="P80" s="187"/>
      <c r="Q80" s="21"/>
      <c r="R80" s="4"/>
      <c r="S80" s="53"/>
      <c r="T80" s="53"/>
      <c r="U80" s="53"/>
      <c r="V80" s="53"/>
      <c r="W80" s="188"/>
      <c r="X80" s="53"/>
      <c r="Y80" s="53"/>
      <c r="Z80" s="54"/>
      <c r="AA80" s="53"/>
      <c r="AB80" s="53"/>
      <c r="AC80" s="59"/>
      <c r="AD80" s="1091" t="s">
        <v>1229</v>
      </c>
      <c r="AE80" s="1092"/>
      <c r="AF80" s="1092"/>
      <c r="AG80" s="1092"/>
      <c r="AH80" s="1092"/>
      <c r="AI80" s="1093"/>
      <c r="AJ80" s="72" t="s">
        <v>1230</v>
      </c>
      <c r="AK80" s="67"/>
      <c r="AL80" s="67"/>
      <c r="AM80" s="67"/>
      <c r="AN80" s="67"/>
      <c r="AO80" s="67"/>
      <c r="AP80" s="67"/>
      <c r="AQ80" s="67"/>
      <c r="AR80" s="67"/>
      <c r="AS80" s="65" t="s">
        <v>17</v>
      </c>
      <c r="AT80" s="296">
        <v>0.7</v>
      </c>
      <c r="AU80" s="35">
        <f>ROUND(ROUND(M81*$AB$12,0)*AT80,0)</f>
        <v>334</v>
      </c>
      <c r="AV80" s="31"/>
    </row>
    <row r="81" spans="1:48" ht="14.25" x14ac:dyDescent="0.15">
      <c r="A81" s="32">
        <v>22</v>
      </c>
      <c r="B81" s="32" t="s">
        <v>3809</v>
      </c>
      <c r="C81" s="34" t="s">
        <v>23326</v>
      </c>
      <c r="D81" s="73"/>
      <c r="E81" s="74"/>
      <c r="F81" s="74"/>
      <c r="G81" s="20"/>
      <c r="J81" s="187"/>
      <c r="L81" s="187"/>
      <c r="M81" s="189">
        <f>'7経過的生活介護(基本５）'!L81</f>
        <v>681</v>
      </c>
      <c r="N81" s="4" t="s">
        <v>21</v>
      </c>
      <c r="P81" s="187"/>
      <c r="Q81" s="21"/>
      <c r="R81" s="4"/>
      <c r="S81" s="53"/>
      <c r="T81" s="53"/>
      <c r="U81" s="53"/>
      <c r="V81" s="53"/>
      <c r="W81" s="188"/>
      <c r="X81" s="53"/>
      <c r="Y81" s="53"/>
      <c r="Z81" s="54"/>
      <c r="AA81" s="53"/>
      <c r="AB81" s="53"/>
      <c r="AC81" s="59"/>
      <c r="AD81" s="1094"/>
      <c r="AE81" s="1095"/>
      <c r="AF81" s="1095"/>
      <c r="AG81" s="1095"/>
      <c r="AH81" s="1095"/>
      <c r="AI81" s="1096"/>
      <c r="AJ81" s="223" t="s">
        <v>1233</v>
      </c>
      <c r="AK81" s="107"/>
      <c r="AL81" s="107"/>
      <c r="AM81" s="107"/>
      <c r="AN81" s="107"/>
      <c r="AO81" s="107"/>
      <c r="AP81" s="107"/>
      <c r="AQ81" s="107"/>
      <c r="AR81" s="107"/>
      <c r="AS81" s="44" t="s">
        <v>1678</v>
      </c>
      <c r="AT81" s="296">
        <v>0.5</v>
      </c>
      <c r="AU81" s="35">
        <f>ROUND(ROUND(M81*$AB$12,0)*AT81,0)</f>
        <v>239</v>
      </c>
      <c r="AV81" s="31"/>
    </row>
    <row r="82" spans="1:48" ht="14.25" x14ac:dyDescent="0.15">
      <c r="A82" s="32">
        <v>22</v>
      </c>
      <c r="B82" s="32">
        <v>7823</v>
      </c>
      <c r="C82" s="34" t="s">
        <v>23327</v>
      </c>
      <c r="D82" s="73"/>
      <c r="E82" s="74"/>
      <c r="F82" s="74"/>
      <c r="G82" s="20"/>
      <c r="J82" s="187"/>
      <c r="L82" s="187"/>
      <c r="M82" s="204"/>
      <c r="N82" s="187"/>
      <c r="O82" s="187"/>
      <c r="P82" s="187"/>
      <c r="Q82" s="21"/>
      <c r="R82" s="67" t="s">
        <v>1235</v>
      </c>
      <c r="S82" s="67"/>
      <c r="T82" s="67"/>
      <c r="U82" s="67"/>
      <c r="V82" s="67"/>
      <c r="W82" s="192"/>
      <c r="X82" s="67"/>
      <c r="Y82" s="67"/>
      <c r="Z82" s="54"/>
      <c r="AA82" s="53"/>
      <c r="AB82" s="53"/>
      <c r="AC82" s="59"/>
      <c r="AD82" s="72"/>
      <c r="AE82" s="67"/>
      <c r="AF82" s="67"/>
      <c r="AG82" s="67"/>
      <c r="AH82" s="67"/>
      <c r="AI82" s="67"/>
      <c r="AJ82" s="67"/>
      <c r="AK82" s="67"/>
      <c r="AL82" s="67"/>
      <c r="AM82" s="67"/>
      <c r="AN82" s="67"/>
      <c r="AO82" s="67"/>
      <c r="AP82" s="67"/>
      <c r="AQ82" s="67"/>
      <c r="AR82" s="67"/>
      <c r="AS82" s="65"/>
      <c r="AT82" s="157"/>
      <c r="AU82" s="35">
        <f>ROUND(ROUND(M81*W84,0)*$AB$12,0)</f>
        <v>460</v>
      </c>
      <c r="AV82" s="31"/>
    </row>
    <row r="83" spans="1:48" ht="14.25" customHeight="1" x14ac:dyDescent="0.15">
      <c r="A83" s="32">
        <v>22</v>
      </c>
      <c r="B83" s="32">
        <v>7824</v>
      </c>
      <c r="C83" s="34" t="s">
        <v>23328</v>
      </c>
      <c r="D83" s="73"/>
      <c r="E83" s="74"/>
      <c r="F83" s="74"/>
      <c r="G83" s="20"/>
      <c r="J83" s="187"/>
      <c r="L83" s="187"/>
      <c r="M83" s="204"/>
      <c r="N83" s="187"/>
      <c r="O83" s="187"/>
      <c r="P83" s="187"/>
      <c r="Q83" s="21"/>
      <c r="R83" s="53" t="s">
        <v>1237</v>
      </c>
      <c r="S83" s="53"/>
      <c r="T83" s="53"/>
      <c r="U83" s="53"/>
      <c r="V83" s="53"/>
      <c r="W83" s="188"/>
      <c r="X83" s="53"/>
      <c r="Y83" s="53"/>
      <c r="Z83" s="54"/>
      <c r="AA83" s="53"/>
      <c r="AB83" s="53"/>
      <c r="AC83" s="59"/>
      <c r="AD83" s="1091" t="s">
        <v>1229</v>
      </c>
      <c r="AE83" s="1092"/>
      <c r="AF83" s="1092"/>
      <c r="AG83" s="1092"/>
      <c r="AH83" s="1092"/>
      <c r="AI83" s="1093"/>
      <c r="AJ83" s="72" t="s">
        <v>1230</v>
      </c>
      <c r="AK83" s="67"/>
      <c r="AL83" s="67"/>
      <c r="AM83" s="67"/>
      <c r="AN83" s="67"/>
      <c r="AO83" s="67"/>
      <c r="AP83" s="67"/>
      <c r="AQ83" s="67"/>
      <c r="AR83" s="67"/>
      <c r="AS83" s="65" t="s">
        <v>17</v>
      </c>
      <c r="AT83" s="296">
        <v>0.7</v>
      </c>
      <c r="AU83" s="35">
        <f>ROUND(ROUND(ROUND(M81*W84,0)*$AB$12,0)*AT83,0)</f>
        <v>322</v>
      </c>
      <c r="AV83" s="31"/>
    </row>
    <row r="84" spans="1:48" ht="14.25" x14ac:dyDescent="0.15">
      <c r="A84" s="32">
        <v>22</v>
      </c>
      <c r="B84" s="32" t="s">
        <v>3813</v>
      </c>
      <c r="C84" s="34" t="s">
        <v>23329</v>
      </c>
      <c r="D84" s="73"/>
      <c r="E84" s="74"/>
      <c r="F84" s="74"/>
      <c r="G84" s="24"/>
      <c r="H84" s="25"/>
      <c r="I84" s="25"/>
      <c r="J84" s="211"/>
      <c r="K84" s="25"/>
      <c r="L84" s="211"/>
      <c r="M84" s="212"/>
      <c r="N84" s="211"/>
      <c r="O84" s="211"/>
      <c r="P84" s="211"/>
      <c r="Q84" s="38"/>
      <c r="R84" s="53"/>
      <c r="S84" s="53"/>
      <c r="T84" s="53"/>
      <c r="U84" s="53"/>
      <c r="V84" s="23" t="s">
        <v>17</v>
      </c>
      <c r="W84" s="195">
        <v>0.96499999999999997</v>
      </c>
      <c r="X84" s="53"/>
      <c r="Y84" s="53"/>
      <c r="Z84" s="54"/>
      <c r="AA84" s="53"/>
      <c r="AB84" s="53"/>
      <c r="AC84" s="59"/>
      <c r="AD84" s="1094"/>
      <c r="AE84" s="1095"/>
      <c r="AF84" s="1095"/>
      <c r="AG84" s="1095"/>
      <c r="AH84" s="1095"/>
      <c r="AI84" s="1096"/>
      <c r="AJ84" s="223" t="s">
        <v>1233</v>
      </c>
      <c r="AK84" s="107"/>
      <c r="AL84" s="107"/>
      <c r="AM84" s="107"/>
      <c r="AN84" s="107"/>
      <c r="AO84" s="107"/>
      <c r="AP84" s="107"/>
      <c r="AQ84" s="107"/>
      <c r="AR84" s="107"/>
      <c r="AS84" s="44" t="s">
        <v>1678</v>
      </c>
      <c r="AT84" s="296">
        <v>0.5</v>
      </c>
      <c r="AU84" s="35">
        <f>ROUND(ROUND(ROUND(M81*W84,0)*$AB$12,0)*AT84,0)</f>
        <v>230</v>
      </c>
      <c r="AV84" s="31"/>
    </row>
    <row r="85" spans="1:48" ht="14.25" x14ac:dyDescent="0.15">
      <c r="A85" s="32">
        <v>22</v>
      </c>
      <c r="B85" s="32">
        <v>7831</v>
      </c>
      <c r="C85" s="34" t="s">
        <v>23330</v>
      </c>
      <c r="D85" s="73"/>
      <c r="E85" s="74"/>
      <c r="F85" s="74"/>
      <c r="G85" s="20" t="s">
        <v>2121</v>
      </c>
      <c r="J85" s="187"/>
      <c r="L85" s="187"/>
      <c r="M85" s="204"/>
      <c r="N85" s="187"/>
      <c r="O85" s="187"/>
      <c r="P85" s="187"/>
      <c r="Q85" s="21"/>
      <c r="R85" s="40"/>
      <c r="S85" s="65"/>
      <c r="T85" s="65"/>
      <c r="U85" s="65"/>
      <c r="V85" s="65"/>
      <c r="W85" s="102"/>
      <c r="X85" s="65"/>
      <c r="Y85" s="65"/>
      <c r="Z85" s="168"/>
      <c r="AA85" s="23"/>
      <c r="AB85" s="23"/>
      <c r="AC85" s="300"/>
      <c r="AD85" s="72"/>
      <c r="AE85" s="67"/>
      <c r="AF85" s="67"/>
      <c r="AG85" s="67"/>
      <c r="AH85" s="67"/>
      <c r="AI85" s="67"/>
      <c r="AJ85" s="65"/>
      <c r="AK85" s="65"/>
      <c r="AL85" s="65"/>
      <c r="AM85" s="65"/>
      <c r="AN85" s="65"/>
      <c r="AO85" s="65"/>
      <c r="AP85" s="65"/>
      <c r="AQ85" s="65"/>
      <c r="AR85" s="65"/>
      <c r="AS85" s="184"/>
      <c r="AT85" s="307"/>
      <c r="AU85" s="35">
        <f>ROUND(M87*$AB$12,0)</f>
        <v>466</v>
      </c>
      <c r="AV85" s="31"/>
    </row>
    <row r="86" spans="1:48" ht="14.25" customHeight="1" x14ac:dyDescent="0.15">
      <c r="A86" s="32">
        <v>22</v>
      </c>
      <c r="B86" s="32">
        <v>7832</v>
      </c>
      <c r="C86" s="34" t="s">
        <v>23331</v>
      </c>
      <c r="D86" s="73"/>
      <c r="E86" s="74"/>
      <c r="F86" s="74"/>
      <c r="G86" s="20"/>
      <c r="J86" s="187"/>
      <c r="L86" s="187"/>
      <c r="M86" s="204"/>
      <c r="N86" s="187"/>
      <c r="O86" s="187"/>
      <c r="P86" s="187"/>
      <c r="Q86" s="21"/>
      <c r="R86" s="4"/>
      <c r="S86" s="53"/>
      <c r="T86" s="53"/>
      <c r="U86" s="53"/>
      <c r="V86" s="53"/>
      <c r="W86" s="188"/>
      <c r="X86" s="53"/>
      <c r="Y86" s="53"/>
      <c r="Z86" s="54"/>
      <c r="AA86" s="53"/>
      <c r="AB86" s="53"/>
      <c r="AC86" s="59"/>
      <c r="AD86" s="1091" t="s">
        <v>1229</v>
      </c>
      <c r="AE86" s="1092"/>
      <c r="AF86" s="1092"/>
      <c r="AG86" s="1092"/>
      <c r="AH86" s="1092"/>
      <c r="AI86" s="1093"/>
      <c r="AJ86" s="72" t="s">
        <v>1230</v>
      </c>
      <c r="AK86" s="67"/>
      <c r="AL86" s="67"/>
      <c r="AM86" s="67"/>
      <c r="AN86" s="67"/>
      <c r="AO86" s="67"/>
      <c r="AP86" s="67"/>
      <c r="AQ86" s="67"/>
      <c r="AR86" s="67"/>
      <c r="AS86" s="65" t="s">
        <v>17</v>
      </c>
      <c r="AT86" s="296">
        <v>0.7</v>
      </c>
      <c r="AU86" s="35">
        <f>ROUND(ROUND(M87*$AB$12,0)*AT86,0)</f>
        <v>326</v>
      </c>
      <c r="AV86" s="31"/>
    </row>
    <row r="87" spans="1:48" ht="14.25" x14ac:dyDescent="0.15">
      <c r="A87" s="32">
        <v>22</v>
      </c>
      <c r="B87" s="32" t="s">
        <v>3817</v>
      </c>
      <c r="C87" s="34" t="s">
        <v>23332</v>
      </c>
      <c r="D87" s="73"/>
      <c r="E87" s="74"/>
      <c r="F87" s="74"/>
      <c r="G87" s="20"/>
      <c r="J87" s="187"/>
      <c r="L87" s="187"/>
      <c r="M87" s="189">
        <f>'7経過的生活介護(基本５）'!L87</f>
        <v>666</v>
      </c>
      <c r="N87" s="4" t="s">
        <v>21</v>
      </c>
      <c r="P87" s="187"/>
      <c r="Q87" s="21"/>
      <c r="R87" s="4"/>
      <c r="S87" s="53"/>
      <c r="T87" s="53"/>
      <c r="U87" s="53"/>
      <c r="V87" s="53"/>
      <c r="W87" s="188"/>
      <c r="X87" s="53"/>
      <c r="Y87" s="53"/>
      <c r="Z87" s="54"/>
      <c r="AA87" s="53"/>
      <c r="AB87" s="53"/>
      <c r="AC87" s="59"/>
      <c r="AD87" s="1094"/>
      <c r="AE87" s="1095"/>
      <c r="AF87" s="1095"/>
      <c r="AG87" s="1095"/>
      <c r="AH87" s="1095"/>
      <c r="AI87" s="1096"/>
      <c r="AJ87" s="223" t="s">
        <v>1233</v>
      </c>
      <c r="AK87" s="107"/>
      <c r="AL87" s="107"/>
      <c r="AM87" s="107"/>
      <c r="AN87" s="107"/>
      <c r="AO87" s="107"/>
      <c r="AP87" s="107"/>
      <c r="AQ87" s="107"/>
      <c r="AR87" s="107"/>
      <c r="AS87" s="44" t="s">
        <v>1678</v>
      </c>
      <c r="AT87" s="296">
        <v>0.5</v>
      </c>
      <c r="AU87" s="35">
        <f>ROUND(ROUND(M87*$AB$12,0)*AT87,0)</f>
        <v>233</v>
      </c>
      <c r="AV87" s="31"/>
    </row>
    <row r="88" spans="1:48" ht="14.25" x14ac:dyDescent="0.15">
      <c r="A88" s="32">
        <v>22</v>
      </c>
      <c r="B88" s="32">
        <v>7833</v>
      </c>
      <c r="C88" s="34" t="s">
        <v>23333</v>
      </c>
      <c r="D88" s="73"/>
      <c r="E88" s="74"/>
      <c r="F88" s="74"/>
      <c r="G88" s="20"/>
      <c r="J88" s="187"/>
      <c r="L88" s="187"/>
      <c r="M88" s="204"/>
      <c r="N88" s="187"/>
      <c r="O88" s="187"/>
      <c r="P88" s="187"/>
      <c r="Q88" s="21"/>
      <c r="R88" s="67" t="s">
        <v>1235</v>
      </c>
      <c r="S88" s="67"/>
      <c r="T88" s="67"/>
      <c r="U88" s="67"/>
      <c r="V88" s="67"/>
      <c r="W88" s="192"/>
      <c r="X88" s="67"/>
      <c r="Y88" s="67"/>
      <c r="Z88" s="54"/>
      <c r="AA88" s="53"/>
      <c r="AB88" s="53"/>
      <c r="AC88" s="59"/>
      <c r="AD88" s="72"/>
      <c r="AE88" s="67"/>
      <c r="AF88" s="67"/>
      <c r="AG88" s="67"/>
      <c r="AH88" s="67"/>
      <c r="AI88" s="67"/>
      <c r="AJ88" s="67"/>
      <c r="AK88" s="67"/>
      <c r="AL88" s="67"/>
      <c r="AM88" s="67"/>
      <c r="AN88" s="67"/>
      <c r="AO88" s="67"/>
      <c r="AP88" s="67"/>
      <c r="AQ88" s="67"/>
      <c r="AR88" s="67"/>
      <c r="AS88" s="65"/>
      <c r="AT88" s="157"/>
      <c r="AU88" s="35">
        <f>ROUND(ROUND(M87*W90,0)*$AB$12,0)</f>
        <v>450</v>
      </c>
      <c r="AV88" s="31"/>
    </row>
    <row r="89" spans="1:48" ht="14.25" customHeight="1" x14ac:dyDescent="0.15">
      <c r="A89" s="32">
        <v>22</v>
      </c>
      <c r="B89" s="32">
        <v>7834</v>
      </c>
      <c r="C89" s="34" t="s">
        <v>23334</v>
      </c>
      <c r="D89" s="73"/>
      <c r="E89" s="74"/>
      <c r="F89" s="74"/>
      <c r="G89" s="20"/>
      <c r="J89" s="187"/>
      <c r="L89" s="187"/>
      <c r="M89" s="204"/>
      <c r="N89" s="187"/>
      <c r="O89" s="187"/>
      <c r="P89" s="187"/>
      <c r="Q89" s="21"/>
      <c r="R89" s="53" t="s">
        <v>1237</v>
      </c>
      <c r="S89" s="53"/>
      <c r="T89" s="53"/>
      <c r="U89" s="53"/>
      <c r="V89" s="53"/>
      <c r="W89" s="188"/>
      <c r="X89" s="53"/>
      <c r="Y89" s="53"/>
      <c r="Z89" s="54"/>
      <c r="AA89" s="53"/>
      <c r="AB89" s="53"/>
      <c r="AC89" s="59"/>
      <c r="AD89" s="1091" t="s">
        <v>1229</v>
      </c>
      <c r="AE89" s="1092"/>
      <c r="AF89" s="1092"/>
      <c r="AG89" s="1092"/>
      <c r="AH89" s="1092"/>
      <c r="AI89" s="1093"/>
      <c r="AJ89" s="72" t="s">
        <v>1230</v>
      </c>
      <c r="AK89" s="67"/>
      <c r="AL89" s="67"/>
      <c r="AM89" s="67"/>
      <c r="AN89" s="67"/>
      <c r="AO89" s="67"/>
      <c r="AP89" s="67"/>
      <c r="AQ89" s="67"/>
      <c r="AR89" s="67"/>
      <c r="AS89" s="65" t="s">
        <v>17</v>
      </c>
      <c r="AT89" s="296">
        <v>0.7</v>
      </c>
      <c r="AU89" s="35">
        <f>ROUND(ROUND(ROUND(M87*W90,0)*$AB$12,0)*AT89,0)</f>
        <v>315</v>
      </c>
      <c r="AV89" s="31"/>
    </row>
    <row r="90" spans="1:48" ht="14.25" x14ac:dyDescent="0.15">
      <c r="A90" s="32">
        <v>22</v>
      </c>
      <c r="B90" s="32" t="s">
        <v>3821</v>
      </c>
      <c r="C90" s="34" t="s">
        <v>23335</v>
      </c>
      <c r="D90" s="214"/>
      <c r="E90" s="211"/>
      <c r="F90" s="211"/>
      <c r="G90" s="214"/>
      <c r="H90" s="25"/>
      <c r="I90" s="25"/>
      <c r="J90" s="25"/>
      <c r="K90" s="25"/>
      <c r="L90" s="25"/>
      <c r="M90" s="14"/>
      <c r="N90" s="25"/>
      <c r="O90" s="25"/>
      <c r="P90" s="25"/>
      <c r="Q90" s="215"/>
      <c r="R90" s="71"/>
      <c r="S90" s="71"/>
      <c r="T90" s="71"/>
      <c r="U90" s="71"/>
      <c r="V90" s="26" t="s">
        <v>17</v>
      </c>
      <c r="W90" s="195">
        <v>0.96499999999999997</v>
      </c>
      <c r="X90" s="71"/>
      <c r="Y90" s="71"/>
      <c r="Z90" s="303"/>
      <c r="AA90" s="240"/>
      <c r="AB90" s="240"/>
      <c r="AC90" s="304"/>
      <c r="AD90" s="1094"/>
      <c r="AE90" s="1095"/>
      <c r="AF90" s="1095"/>
      <c r="AG90" s="1095"/>
      <c r="AH90" s="1095"/>
      <c r="AI90" s="1096"/>
      <c r="AJ90" s="223" t="s">
        <v>1233</v>
      </c>
      <c r="AK90" s="107"/>
      <c r="AL90" s="107"/>
      <c r="AM90" s="107"/>
      <c r="AN90" s="107"/>
      <c r="AO90" s="107"/>
      <c r="AP90" s="107"/>
      <c r="AQ90" s="107"/>
      <c r="AR90" s="107"/>
      <c r="AS90" s="44" t="s">
        <v>1678</v>
      </c>
      <c r="AT90" s="296">
        <v>0.5</v>
      </c>
      <c r="AU90" s="35">
        <f>ROUND(ROUND(ROUND(M87*W90,0)*$AB$12,0)*AT90,0)</f>
        <v>225</v>
      </c>
      <c r="AV90" s="19"/>
    </row>
  </sheetData>
  <mergeCells count="38">
    <mergeCell ref="AD89:AI90"/>
    <mergeCell ref="AD59:AI60"/>
    <mergeCell ref="AD62:AI63"/>
    <mergeCell ref="AD65:AI66"/>
    <mergeCell ref="D67:F70"/>
    <mergeCell ref="AD68:AI69"/>
    <mergeCell ref="AD71:AI72"/>
    <mergeCell ref="AD74:AI75"/>
    <mergeCell ref="AD77:AI78"/>
    <mergeCell ref="AD80:AI81"/>
    <mergeCell ref="AD83:AI84"/>
    <mergeCell ref="AD86:AI87"/>
    <mergeCell ref="G55:J57"/>
    <mergeCell ref="AD56:AI57"/>
    <mergeCell ref="AD29:AI30"/>
    <mergeCell ref="G31:J33"/>
    <mergeCell ref="AD32:AI33"/>
    <mergeCell ref="AD35:AI36"/>
    <mergeCell ref="AD38:AI39"/>
    <mergeCell ref="AD41:AI42"/>
    <mergeCell ref="G43:J45"/>
    <mergeCell ref="AD44:AI45"/>
    <mergeCell ref="AD47:AI48"/>
    <mergeCell ref="AD50:AI51"/>
    <mergeCell ref="AD53:AI54"/>
    <mergeCell ref="AD26:AI27"/>
    <mergeCell ref="D5:AT5"/>
    <mergeCell ref="D7:F9"/>
    <mergeCell ref="G7:J9"/>
    <mergeCell ref="Z7:AC10"/>
    <mergeCell ref="AD8:AI9"/>
    <mergeCell ref="AD11:AI12"/>
    <mergeCell ref="AB12:AC12"/>
    <mergeCell ref="AD14:AI15"/>
    <mergeCell ref="AD17:AI18"/>
    <mergeCell ref="G19:J21"/>
    <mergeCell ref="AD20:AI21"/>
    <mergeCell ref="AD23:AI24"/>
  </mergeCells>
  <phoneticPr fontId="1"/>
  <printOptions horizontalCentered="1"/>
  <pageMargins left="0.78740157480314965" right="0.39370078740157483" top="0.59055118110236227" bottom="0.59055118110236227" header="0.39370078740157483" footer="0.31496062992125984"/>
  <pageSetup paperSize="9" scale="44" orientation="portrait" horizontalDpi="300" verticalDpi="300" r:id="rId1"/>
  <headerFooter>
    <oddHeader>&amp;R&amp;9経過的生活介護</oddHeader>
    <oddFooter>&amp;C&amp;14&amp;P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autoPageBreaks="0" fitToPage="1"/>
  </sheetPr>
  <dimension ref="A1:AZ156"/>
  <sheetViews>
    <sheetView view="pageBreakPreview" zoomScaleNormal="100" zoomScaleSheetLayoutView="100" workbookViewId="0"/>
  </sheetViews>
  <sheetFormatPr defaultColWidth="9" defaultRowHeight="17.100000000000001" customHeight="1" x14ac:dyDescent="0.15"/>
  <cols>
    <col min="1" max="1" width="4.625" style="423" customWidth="1"/>
    <col min="2" max="2" width="7.625" style="423" customWidth="1"/>
    <col min="3" max="3" width="30.625" style="786" customWidth="1"/>
    <col min="4" max="12" width="2.375" style="423" customWidth="1"/>
    <col min="13" max="18" width="2.375" style="490" customWidth="1"/>
    <col min="19" max="22" width="2.375" style="423" customWidth="1"/>
    <col min="23" max="24" width="2.375" style="787" customWidth="1"/>
    <col min="25" max="29" width="2.375" style="423" customWidth="1"/>
    <col min="30" max="30" width="2.375" style="787" customWidth="1"/>
    <col min="31" max="38" width="2.375" style="423" customWidth="1"/>
    <col min="39" max="40" width="3.125" style="423" customWidth="1"/>
    <col min="41" max="42" width="2.375" style="423" customWidth="1"/>
    <col min="43" max="43" width="9.875" style="423" bestFit="1" customWidth="1"/>
    <col min="44" max="44" width="3" style="423" bestFit="1" customWidth="1"/>
    <col min="45" max="45" width="4.375" style="423" bestFit="1" customWidth="1"/>
    <col min="46" max="46" width="20.875" style="423" bestFit="1" customWidth="1"/>
    <col min="47" max="47" width="5.375" style="423" bestFit="1" customWidth="1"/>
    <col min="48" max="48" width="8.125" style="423" bestFit="1" customWidth="1"/>
    <col min="49" max="49" width="7.125" style="423" customWidth="1"/>
    <col min="50" max="50" width="8.625" style="423" customWidth="1"/>
    <col min="51" max="51" width="2.875" style="423" customWidth="1"/>
    <col min="52" max="16384" width="9" style="423"/>
  </cols>
  <sheetData>
    <row r="1" spans="1:50" ht="17.100000000000001" customHeight="1" x14ac:dyDescent="0.15">
      <c r="A1" s="1"/>
    </row>
    <row r="2" spans="1:50" ht="17.100000000000001" customHeight="1" x14ac:dyDescent="0.2">
      <c r="A2" s="788" t="s">
        <v>23336</v>
      </c>
    </row>
    <row r="3" spans="1:50" ht="17.100000000000001" customHeight="1" x14ac:dyDescent="0.2">
      <c r="A3" s="788"/>
    </row>
    <row r="5" spans="1:50" ht="17.100000000000001" customHeight="1" x14ac:dyDescent="0.15">
      <c r="A5" s="6" t="s">
        <v>1</v>
      </c>
      <c r="B5" s="789"/>
      <c r="C5" s="790" t="s">
        <v>2</v>
      </c>
      <c r="D5" s="1130" t="s">
        <v>3</v>
      </c>
      <c r="E5" s="1131"/>
      <c r="F5" s="1131"/>
      <c r="G5" s="1131"/>
      <c r="H5" s="1131"/>
      <c r="I5" s="1131"/>
      <c r="J5" s="1131"/>
      <c r="K5" s="1131"/>
      <c r="L5" s="1131"/>
      <c r="M5" s="1131"/>
      <c r="N5" s="1131"/>
      <c r="O5" s="1131"/>
      <c r="P5" s="1131"/>
      <c r="Q5" s="1131"/>
      <c r="R5" s="1131"/>
      <c r="S5" s="1131"/>
      <c r="T5" s="1131"/>
      <c r="U5" s="1131"/>
      <c r="V5" s="1131"/>
      <c r="W5" s="1131"/>
      <c r="X5" s="1131"/>
      <c r="Y5" s="1131"/>
      <c r="Z5" s="1131"/>
      <c r="AA5" s="1131"/>
      <c r="AB5" s="1131"/>
      <c r="AC5" s="1131"/>
      <c r="AD5" s="1131"/>
      <c r="AE5" s="1131"/>
      <c r="AF5" s="1131"/>
      <c r="AG5" s="1131"/>
      <c r="AH5" s="1131"/>
      <c r="AI5" s="1131"/>
      <c r="AJ5" s="1131"/>
      <c r="AK5" s="1131"/>
      <c r="AL5" s="1131"/>
      <c r="AM5" s="1131"/>
      <c r="AN5" s="1131"/>
      <c r="AO5" s="1131"/>
      <c r="AP5" s="1131"/>
      <c r="AQ5" s="1131"/>
      <c r="AR5" s="1131"/>
      <c r="AS5" s="1131"/>
      <c r="AT5" s="1131"/>
      <c r="AU5" s="1131"/>
      <c r="AV5" s="1132"/>
      <c r="AW5" s="9" t="s">
        <v>4</v>
      </c>
      <c r="AX5" s="9" t="s">
        <v>5</v>
      </c>
    </row>
    <row r="6" spans="1:50" ht="17.100000000000001" customHeight="1" x14ac:dyDescent="0.15">
      <c r="A6" s="10" t="s">
        <v>6</v>
      </c>
      <c r="B6" s="11" t="s">
        <v>7</v>
      </c>
      <c r="C6" s="791"/>
      <c r="D6" s="792"/>
      <c r="E6" s="793"/>
      <c r="F6" s="793"/>
      <c r="G6" s="793"/>
      <c r="H6" s="793"/>
      <c r="I6" s="793"/>
      <c r="J6" s="793"/>
      <c r="K6" s="793"/>
      <c r="L6" s="793"/>
      <c r="M6" s="793"/>
      <c r="N6" s="793"/>
      <c r="O6" s="793"/>
      <c r="P6" s="793"/>
      <c r="Q6" s="793"/>
      <c r="R6" s="793"/>
      <c r="S6" s="793"/>
      <c r="T6" s="793"/>
      <c r="U6" s="793"/>
      <c r="V6" s="793"/>
      <c r="W6" s="794"/>
      <c r="X6" s="794"/>
      <c r="Y6" s="793"/>
      <c r="Z6" s="793"/>
      <c r="AA6" s="793"/>
      <c r="AB6" s="793"/>
      <c r="AC6" s="793"/>
      <c r="AD6" s="794"/>
      <c r="AE6" s="793"/>
      <c r="AF6" s="793"/>
      <c r="AG6" s="793"/>
      <c r="AH6" s="793"/>
      <c r="AI6" s="793"/>
      <c r="AJ6" s="793"/>
      <c r="AK6" s="793"/>
      <c r="AL6" s="793"/>
      <c r="AM6" s="793"/>
      <c r="AN6" s="793"/>
      <c r="AO6" s="793"/>
      <c r="AP6" s="793"/>
      <c r="AQ6" s="793"/>
      <c r="AR6" s="793"/>
      <c r="AS6" s="793"/>
      <c r="AT6" s="793"/>
      <c r="AU6" s="793"/>
      <c r="AV6" s="793"/>
      <c r="AW6" s="16" t="s">
        <v>8</v>
      </c>
      <c r="AX6" s="16" t="s">
        <v>9</v>
      </c>
    </row>
    <row r="7" spans="1:50" ht="17.100000000000001" customHeight="1" x14ac:dyDescent="0.15">
      <c r="A7" s="17">
        <v>24</v>
      </c>
      <c r="B7" s="18">
        <v>1111</v>
      </c>
      <c r="C7" s="19" t="s">
        <v>23337</v>
      </c>
      <c r="D7" s="1088" t="s">
        <v>23338</v>
      </c>
      <c r="E7" s="1089"/>
      <c r="F7" s="1089"/>
      <c r="G7" s="1089"/>
      <c r="H7" s="1089"/>
      <c r="I7" s="1089"/>
      <c r="J7" s="1089"/>
      <c r="K7" s="1089"/>
      <c r="L7" s="1089"/>
      <c r="M7" s="1089"/>
      <c r="N7" s="1090"/>
      <c r="O7" s="1088" t="s">
        <v>23339</v>
      </c>
      <c r="P7" s="1089"/>
      <c r="Q7" s="1089"/>
      <c r="R7" s="1089"/>
      <c r="S7" s="1089"/>
      <c r="T7" s="1089"/>
      <c r="U7" s="1089"/>
      <c r="V7" s="1089"/>
      <c r="W7" s="1090"/>
      <c r="X7" s="20" t="s">
        <v>23340</v>
      </c>
      <c r="Y7" s="4"/>
      <c r="Z7" s="4"/>
      <c r="AB7" s="490"/>
      <c r="AC7" s="490"/>
      <c r="AD7" s="795"/>
      <c r="AE7" s="490"/>
      <c r="AF7" s="490"/>
      <c r="AG7" s="490"/>
      <c r="AH7" s="490"/>
      <c r="AI7" s="490"/>
      <c r="AJ7" s="490"/>
      <c r="AK7" s="490"/>
      <c r="AL7" s="490"/>
      <c r="AM7" s="1108">
        <v>903</v>
      </c>
      <c r="AN7" s="1108"/>
      <c r="AO7" s="4" t="s">
        <v>21</v>
      </c>
      <c r="AP7" s="21"/>
      <c r="AQ7" s="20"/>
      <c r="AR7" s="4"/>
      <c r="AS7" s="4"/>
      <c r="AT7" s="40"/>
      <c r="AU7" s="4"/>
      <c r="AV7" s="21"/>
      <c r="AW7" s="97">
        <f>ROUND($AM$7,0)</f>
        <v>903</v>
      </c>
      <c r="AX7" s="31" t="s">
        <v>209</v>
      </c>
    </row>
    <row r="8" spans="1:50" ht="17.100000000000001" customHeight="1" x14ac:dyDescent="0.15">
      <c r="A8" s="32">
        <v>24</v>
      </c>
      <c r="B8" s="33">
        <v>1152</v>
      </c>
      <c r="C8" s="34" t="s">
        <v>23341</v>
      </c>
      <c r="D8" s="1088"/>
      <c r="E8" s="1089"/>
      <c r="F8" s="1089"/>
      <c r="G8" s="1089"/>
      <c r="H8" s="1089"/>
      <c r="I8" s="1089"/>
      <c r="J8" s="1089"/>
      <c r="K8" s="1089"/>
      <c r="L8" s="1089"/>
      <c r="M8" s="1089"/>
      <c r="N8" s="1090"/>
      <c r="O8" s="1088"/>
      <c r="P8" s="1089"/>
      <c r="Q8" s="1089"/>
      <c r="R8" s="1089"/>
      <c r="S8" s="1089"/>
      <c r="T8" s="1089"/>
      <c r="U8" s="1089"/>
      <c r="V8" s="1089"/>
      <c r="W8" s="1090"/>
      <c r="X8" s="20"/>
      <c r="Y8" s="4"/>
      <c r="Z8" s="4"/>
      <c r="AB8" s="490"/>
      <c r="AC8" s="490"/>
      <c r="AD8" s="795"/>
      <c r="AE8" s="490"/>
      <c r="AF8" s="490"/>
      <c r="AG8" s="490"/>
      <c r="AH8" s="490"/>
      <c r="AI8" s="490"/>
      <c r="AJ8" s="490"/>
      <c r="AK8" s="490"/>
      <c r="AL8" s="490"/>
      <c r="AM8" s="1129"/>
      <c r="AN8" s="1129"/>
      <c r="AO8" s="4"/>
      <c r="AP8" s="21"/>
      <c r="AQ8" s="47" t="s">
        <v>23342</v>
      </c>
      <c r="AR8" s="65" t="s">
        <v>17</v>
      </c>
      <c r="AS8" s="411">
        <v>0.9</v>
      </c>
      <c r="AT8" s="220"/>
      <c r="AU8" s="40"/>
      <c r="AV8" s="41"/>
      <c r="AW8" s="101">
        <f>ROUND($AM$7*AS8,0)</f>
        <v>813</v>
      </c>
      <c r="AX8" s="31"/>
    </row>
    <row r="9" spans="1:50" ht="17.100000000000001" customHeight="1" x14ac:dyDescent="0.15">
      <c r="A9" s="32">
        <v>24</v>
      </c>
      <c r="B9" s="33">
        <v>1112</v>
      </c>
      <c r="C9" s="34" t="s">
        <v>23343</v>
      </c>
      <c r="D9" s="1088"/>
      <c r="E9" s="1089"/>
      <c r="F9" s="1089"/>
      <c r="G9" s="1089"/>
      <c r="H9" s="1089"/>
      <c r="I9" s="1089"/>
      <c r="J9" s="1089"/>
      <c r="K9" s="1089"/>
      <c r="L9" s="1089"/>
      <c r="M9" s="1089"/>
      <c r="N9" s="1090"/>
      <c r="O9" s="1088"/>
      <c r="P9" s="1089"/>
      <c r="Q9" s="1089"/>
      <c r="R9" s="1089"/>
      <c r="S9" s="1089"/>
      <c r="T9" s="1089"/>
      <c r="U9" s="1089"/>
      <c r="V9" s="1089"/>
      <c r="W9" s="1090"/>
      <c r="X9" s="47" t="s">
        <v>23344</v>
      </c>
      <c r="Y9" s="40"/>
      <c r="Z9" s="40"/>
      <c r="AA9" s="457"/>
      <c r="AB9" s="796"/>
      <c r="AC9" s="796"/>
      <c r="AD9" s="797"/>
      <c r="AE9" s="796"/>
      <c r="AF9" s="796"/>
      <c r="AG9" s="796"/>
      <c r="AH9" s="796"/>
      <c r="AI9" s="796"/>
      <c r="AJ9" s="796"/>
      <c r="AK9" s="796"/>
      <c r="AL9" s="796"/>
      <c r="AM9" s="1112">
        <v>767</v>
      </c>
      <c r="AN9" s="1112"/>
      <c r="AO9" s="40" t="s">
        <v>21</v>
      </c>
      <c r="AP9" s="41"/>
      <c r="AQ9" s="47"/>
      <c r="AR9" s="40"/>
      <c r="AS9" s="40"/>
      <c r="AT9" s="40"/>
      <c r="AU9" s="40"/>
      <c r="AV9" s="41"/>
      <c r="AW9" s="101">
        <f>ROUND($AM$9,0)</f>
        <v>767</v>
      </c>
      <c r="AX9" s="31"/>
    </row>
    <row r="10" spans="1:50" ht="17.100000000000001" customHeight="1" x14ac:dyDescent="0.15">
      <c r="A10" s="32">
        <v>24</v>
      </c>
      <c r="B10" s="33">
        <v>1155</v>
      </c>
      <c r="C10" s="34" t="s">
        <v>23345</v>
      </c>
      <c r="D10" s="798"/>
      <c r="E10" s="799"/>
      <c r="F10" s="799"/>
      <c r="G10" s="799"/>
      <c r="H10" s="799"/>
      <c r="I10" s="799"/>
      <c r="J10" s="799"/>
      <c r="K10" s="799"/>
      <c r="L10" s="799"/>
      <c r="M10" s="799"/>
      <c r="N10" s="800"/>
      <c r="O10" s="225"/>
      <c r="P10" s="193"/>
      <c r="Q10" s="193"/>
      <c r="R10" s="193"/>
      <c r="S10" s="193"/>
      <c r="T10" s="193"/>
      <c r="U10" s="193"/>
      <c r="V10" s="193"/>
      <c r="W10" s="194"/>
      <c r="X10" s="20"/>
      <c r="Y10" s="4"/>
      <c r="Z10" s="4"/>
      <c r="AB10" s="490"/>
      <c r="AC10" s="490"/>
      <c r="AD10" s="795"/>
      <c r="AE10" s="490"/>
      <c r="AF10" s="490"/>
      <c r="AG10" s="490"/>
      <c r="AH10" s="490"/>
      <c r="AI10" s="490"/>
      <c r="AJ10" s="490"/>
      <c r="AK10" s="490"/>
      <c r="AL10" s="490"/>
      <c r="AM10" s="1129"/>
      <c r="AN10" s="1129"/>
      <c r="AO10" s="4"/>
      <c r="AP10" s="21"/>
      <c r="AQ10" s="47" t="s">
        <v>23342</v>
      </c>
      <c r="AR10" s="65" t="s">
        <v>17</v>
      </c>
      <c r="AS10" s="411">
        <v>0.9</v>
      </c>
      <c r="AT10" s="220"/>
      <c r="AU10" s="40"/>
      <c r="AV10" s="41"/>
      <c r="AW10" s="101">
        <f>ROUND($AM$9*AS10,0)</f>
        <v>690</v>
      </c>
      <c r="AX10" s="31"/>
    </row>
    <row r="11" spans="1:50" ht="17.100000000000001" customHeight="1" x14ac:dyDescent="0.15">
      <c r="A11" s="32">
        <v>24</v>
      </c>
      <c r="B11" s="33">
        <v>1113</v>
      </c>
      <c r="C11" s="34" t="s">
        <v>23346</v>
      </c>
      <c r="D11" s="798"/>
      <c r="E11" s="799"/>
      <c r="F11" s="799"/>
      <c r="G11" s="799"/>
      <c r="H11" s="799"/>
      <c r="I11" s="799"/>
      <c r="J11" s="799"/>
      <c r="K11" s="799"/>
      <c r="L11" s="799"/>
      <c r="M11" s="799"/>
      <c r="N11" s="800"/>
      <c r="O11" s="20"/>
      <c r="P11" s="4"/>
      <c r="Q11" s="4"/>
      <c r="R11" s="4"/>
      <c r="S11" s="4"/>
      <c r="T11" s="4"/>
      <c r="U11" s="4"/>
      <c r="V11" s="4"/>
      <c r="W11" s="21"/>
      <c r="X11" s="47" t="s">
        <v>23347</v>
      </c>
      <c r="Y11" s="40"/>
      <c r="Z11" s="40"/>
      <c r="AA11" s="457"/>
      <c r="AB11" s="796"/>
      <c r="AC11" s="796"/>
      <c r="AD11" s="797"/>
      <c r="AE11" s="796"/>
      <c r="AF11" s="796"/>
      <c r="AG11" s="796"/>
      <c r="AH11" s="796"/>
      <c r="AI11" s="796"/>
      <c r="AJ11" s="796"/>
      <c r="AK11" s="796"/>
      <c r="AL11" s="796"/>
      <c r="AM11" s="1112">
        <v>634</v>
      </c>
      <c r="AN11" s="1112"/>
      <c r="AO11" s="40" t="s">
        <v>21</v>
      </c>
      <c r="AP11" s="41"/>
      <c r="AQ11" s="47"/>
      <c r="AR11" s="40"/>
      <c r="AS11" s="40"/>
      <c r="AT11" s="40"/>
      <c r="AU11" s="40"/>
      <c r="AV11" s="41"/>
      <c r="AW11" s="101">
        <f>ROUND($AM$11,0)</f>
        <v>634</v>
      </c>
      <c r="AX11" s="232"/>
    </row>
    <row r="12" spans="1:50" ht="17.100000000000001" customHeight="1" x14ac:dyDescent="0.15">
      <c r="A12" s="32">
        <v>24</v>
      </c>
      <c r="B12" s="33">
        <v>1158</v>
      </c>
      <c r="C12" s="34" t="s">
        <v>23348</v>
      </c>
      <c r="D12" s="798"/>
      <c r="E12" s="799"/>
      <c r="F12" s="799"/>
      <c r="G12" s="799"/>
      <c r="H12" s="799"/>
      <c r="I12" s="799"/>
      <c r="J12" s="799"/>
      <c r="K12" s="799"/>
      <c r="L12" s="799"/>
      <c r="M12" s="799"/>
      <c r="N12" s="800"/>
      <c r="O12" s="225"/>
      <c r="P12" s="193"/>
      <c r="Q12" s="193"/>
      <c r="R12" s="193"/>
      <c r="S12" s="193"/>
      <c r="T12" s="193"/>
      <c r="U12" s="193"/>
      <c r="V12" s="193"/>
      <c r="W12" s="194"/>
      <c r="X12" s="20"/>
      <c r="Y12" s="4"/>
      <c r="Z12" s="4"/>
      <c r="AB12" s="490"/>
      <c r="AC12" s="490"/>
      <c r="AD12" s="795"/>
      <c r="AE12" s="490"/>
      <c r="AF12" s="490"/>
      <c r="AG12" s="490"/>
      <c r="AH12" s="490"/>
      <c r="AI12" s="490"/>
      <c r="AJ12" s="490"/>
      <c r="AK12" s="490"/>
      <c r="AL12" s="490"/>
      <c r="AM12" s="1129"/>
      <c r="AN12" s="1129"/>
      <c r="AO12" s="4"/>
      <c r="AP12" s="21"/>
      <c r="AQ12" s="47" t="s">
        <v>23342</v>
      </c>
      <c r="AR12" s="65" t="s">
        <v>17</v>
      </c>
      <c r="AS12" s="411">
        <v>0.9</v>
      </c>
      <c r="AT12" s="220"/>
      <c r="AU12" s="40"/>
      <c r="AV12" s="41"/>
      <c r="AW12" s="101">
        <f>ROUND($AM$11*AS12,0)</f>
        <v>571</v>
      </c>
      <c r="AX12" s="31"/>
    </row>
    <row r="13" spans="1:50" ht="17.100000000000001" customHeight="1" x14ac:dyDescent="0.15">
      <c r="A13" s="32">
        <v>24</v>
      </c>
      <c r="B13" s="33">
        <v>1114</v>
      </c>
      <c r="C13" s="34" t="s">
        <v>23349</v>
      </c>
      <c r="D13" s="798"/>
      <c r="E13" s="799"/>
      <c r="F13" s="799"/>
      <c r="G13" s="799"/>
      <c r="H13" s="799"/>
      <c r="I13" s="799"/>
      <c r="J13" s="799"/>
      <c r="K13" s="799"/>
      <c r="L13" s="799"/>
      <c r="M13" s="799"/>
      <c r="N13" s="800"/>
      <c r="O13" s="20"/>
      <c r="P13" s="4"/>
      <c r="Q13" s="4"/>
      <c r="R13" s="4"/>
      <c r="S13" s="4"/>
      <c r="T13" s="4"/>
      <c r="U13" s="4"/>
      <c r="V13" s="4"/>
      <c r="W13" s="21"/>
      <c r="X13" s="47" t="s">
        <v>23350</v>
      </c>
      <c r="Y13" s="40"/>
      <c r="Z13" s="40"/>
      <c r="AA13" s="457"/>
      <c r="AB13" s="796"/>
      <c r="AC13" s="796"/>
      <c r="AD13" s="797"/>
      <c r="AE13" s="796"/>
      <c r="AF13" s="796"/>
      <c r="AG13" s="796"/>
      <c r="AH13" s="796"/>
      <c r="AI13" s="796"/>
      <c r="AJ13" s="796"/>
      <c r="AK13" s="796"/>
      <c r="AL13" s="796"/>
      <c r="AM13" s="1112">
        <v>570</v>
      </c>
      <c r="AN13" s="1112"/>
      <c r="AO13" s="40" t="s">
        <v>21</v>
      </c>
      <c r="AP13" s="41"/>
      <c r="AQ13" s="47"/>
      <c r="AR13" s="40"/>
      <c r="AS13" s="40"/>
      <c r="AT13" s="40"/>
      <c r="AU13" s="40"/>
      <c r="AV13" s="41"/>
      <c r="AW13" s="101">
        <f>ROUND($AM$13,0)</f>
        <v>570</v>
      </c>
      <c r="AX13" s="232"/>
    </row>
    <row r="14" spans="1:50" ht="17.100000000000001" customHeight="1" x14ac:dyDescent="0.15">
      <c r="A14" s="32">
        <v>24</v>
      </c>
      <c r="B14" s="33">
        <v>1161</v>
      </c>
      <c r="C14" s="34" t="s">
        <v>23351</v>
      </c>
      <c r="D14" s="798"/>
      <c r="E14" s="799"/>
      <c r="F14" s="799"/>
      <c r="G14" s="799"/>
      <c r="H14" s="799"/>
      <c r="I14" s="799"/>
      <c r="J14" s="799"/>
      <c r="K14" s="799"/>
      <c r="L14" s="799"/>
      <c r="M14" s="799"/>
      <c r="N14" s="800"/>
      <c r="O14" s="225"/>
      <c r="P14" s="193"/>
      <c r="Q14" s="193"/>
      <c r="R14" s="193"/>
      <c r="S14" s="193"/>
      <c r="T14" s="193"/>
      <c r="U14" s="193"/>
      <c r="V14" s="193"/>
      <c r="W14" s="194"/>
      <c r="X14" s="20"/>
      <c r="Y14" s="4"/>
      <c r="Z14" s="4"/>
      <c r="AB14" s="490"/>
      <c r="AC14" s="490"/>
      <c r="AD14" s="795"/>
      <c r="AE14" s="490"/>
      <c r="AF14" s="490"/>
      <c r="AG14" s="490"/>
      <c r="AH14" s="490"/>
      <c r="AI14" s="490"/>
      <c r="AJ14" s="490"/>
      <c r="AK14" s="490"/>
      <c r="AL14" s="490"/>
      <c r="AM14" s="1129"/>
      <c r="AN14" s="1129"/>
      <c r="AO14" s="4"/>
      <c r="AP14" s="21"/>
      <c r="AQ14" s="47" t="s">
        <v>23342</v>
      </c>
      <c r="AR14" s="65" t="s">
        <v>17</v>
      </c>
      <c r="AS14" s="411">
        <v>0.9</v>
      </c>
      <c r="AT14" s="220"/>
      <c r="AU14" s="40"/>
      <c r="AV14" s="41"/>
      <c r="AW14" s="101">
        <f>ROUND($AM$13*AS14,0)</f>
        <v>513</v>
      </c>
      <c r="AX14" s="31"/>
    </row>
    <row r="15" spans="1:50" ht="17.100000000000001" customHeight="1" x14ac:dyDescent="0.15">
      <c r="A15" s="32">
        <v>24</v>
      </c>
      <c r="B15" s="33">
        <v>1115</v>
      </c>
      <c r="C15" s="34" t="s">
        <v>23352</v>
      </c>
      <c r="D15" s="798"/>
      <c r="E15" s="799"/>
      <c r="F15" s="799"/>
      <c r="G15" s="799"/>
      <c r="H15" s="799"/>
      <c r="I15" s="799"/>
      <c r="J15" s="799"/>
      <c r="K15" s="799"/>
      <c r="L15" s="799"/>
      <c r="M15" s="799"/>
      <c r="N15" s="800"/>
      <c r="O15" s="20"/>
      <c r="P15" s="4"/>
      <c r="Q15" s="4"/>
      <c r="R15" s="4"/>
      <c r="S15" s="4"/>
      <c r="T15" s="4"/>
      <c r="U15" s="4"/>
      <c r="V15" s="4"/>
      <c r="W15" s="21"/>
      <c r="X15" s="47" t="s">
        <v>23353</v>
      </c>
      <c r="Y15" s="40"/>
      <c r="Z15" s="40"/>
      <c r="AA15" s="457"/>
      <c r="AB15" s="796"/>
      <c r="AC15" s="796"/>
      <c r="AD15" s="797"/>
      <c r="AE15" s="796"/>
      <c r="AF15" s="796"/>
      <c r="AG15" s="796"/>
      <c r="AH15" s="796"/>
      <c r="AI15" s="796"/>
      <c r="AJ15" s="796"/>
      <c r="AK15" s="796"/>
      <c r="AL15" s="796"/>
      <c r="AM15" s="1112">
        <v>498</v>
      </c>
      <c r="AN15" s="1112"/>
      <c r="AO15" s="40" t="s">
        <v>21</v>
      </c>
      <c r="AP15" s="41"/>
      <c r="AQ15" s="47"/>
      <c r="AR15" s="40"/>
      <c r="AS15" s="40"/>
      <c r="AT15" s="40"/>
      <c r="AU15" s="40"/>
      <c r="AV15" s="41"/>
      <c r="AW15" s="101">
        <f>ROUND($AM$15,0)</f>
        <v>498</v>
      </c>
      <c r="AX15" s="232"/>
    </row>
    <row r="16" spans="1:50" ht="17.100000000000001" customHeight="1" x14ac:dyDescent="0.15">
      <c r="A16" s="32">
        <v>24</v>
      </c>
      <c r="B16" s="33">
        <v>1164</v>
      </c>
      <c r="C16" s="34" t="s">
        <v>23354</v>
      </c>
      <c r="D16" s="798"/>
      <c r="E16" s="799"/>
      <c r="F16" s="799"/>
      <c r="G16" s="799"/>
      <c r="H16" s="799"/>
      <c r="I16" s="799"/>
      <c r="J16" s="799"/>
      <c r="K16" s="799"/>
      <c r="L16" s="799"/>
      <c r="M16" s="799"/>
      <c r="N16" s="800"/>
      <c r="O16" s="225"/>
      <c r="P16" s="193"/>
      <c r="Q16" s="193"/>
      <c r="R16" s="193"/>
      <c r="S16" s="193"/>
      <c r="T16" s="193"/>
      <c r="U16" s="193"/>
      <c r="V16" s="193"/>
      <c r="W16" s="194"/>
      <c r="X16" s="20"/>
      <c r="Y16" s="4"/>
      <c r="Z16" s="4"/>
      <c r="AB16" s="490"/>
      <c r="AC16" s="490"/>
      <c r="AD16" s="795"/>
      <c r="AE16" s="490"/>
      <c r="AF16" s="490"/>
      <c r="AG16" s="490"/>
      <c r="AH16" s="490"/>
      <c r="AI16" s="490"/>
      <c r="AJ16" s="490"/>
      <c r="AK16" s="490"/>
      <c r="AL16" s="490"/>
      <c r="AM16" s="1129"/>
      <c r="AN16" s="1129"/>
      <c r="AO16" s="4"/>
      <c r="AP16" s="21"/>
      <c r="AQ16" s="47" t="s">
        <v>23342</v>
      </c>
      <c r="AR16" s="65" t="s">
        <v>17</v>
      </c>
      <c r="AS16" s="411">
        <v>0.9</v>
      </c>
      <c r="AT16" s="220"/>
      <c r="AU16" s="40"/>
      <c r="AV16" s="41"/>
      <c r="AW16" s="101">
        <f>ROUND($AM$15*AS16,0)</f>
        <v>448</v>
      </c>
      <c r="AX16" s="31"/>
    </row>
    <row r="17" spans="1:50" ht="17.100000000000001" customHeight="1" x14ac:dyDescent="0.15">
      <c r="A17" s="32">
        <v>24</v>
      </c>
      <c r="B17" s="33">
        <v>1131</v>
      </c>
      <c r="C17" s="34" t="s">
        <v>23355</v>
      </c>
      <c r="D17" s="798"/>
      <c r="E17" s="799"/>
      <c r="F17" s="799"/>
      <c r="G17" s="799"/>
      <c r="H17" s="799"/>
      <c r="I17" s="799"/>
      <c r="J17" s="799"/>
      <c r="K17" s="799"/>
      <c r="L17" s="799"/>
      <c r="M17" s="799"/>
      <c r="N17" s="800"/>
      <c r="O17" s="1085" t="s">
        <v>23356</v>
      </c>
      <c r="P17" s="1133"/>
      <c r="Q17" s="1133"/>
      <c r="R17" s="1133"/>
      <c r="S17" s="1133"/>
      <c r="T17" s="1133"/>
      <c r="U17" s="1133"/>
      <c r="V17" s="1133"/>
      <c r="W17" s="1134"/>
      <c r="X17" s="47" t="s">
        <v>23340</v>
      </c>
      <c r="Y17" s="40"/>
      <c r="Z17" s="40"/>
      <c r="AA17" s="457"/>
      <c r="AB17" s="796"/>
      <c r="AC17" s="796"/>
      <c r="AD17" s="797"/>
      <c r="AE17" s="796"/>
      <c r="AF17" s="796"/>
      <c r="AG17" s="796"/>
      <c r="AH17" s="796"/>
      <c r="AI17" s="796"/>
      <c r="AJ17" s="796"/>
      <c r="AK17" s="796"/>
      <c r="AL17" s="796"/>
      <c r="AM17" s="1112">
        <v>589</v>
      </c>
      <c r="AN17" s="1112"/>
      <c r="AO17" s="40" t="s">
        <v>21</v>
      </c>
      <c r="AP17" s="41"/>
      <c r="AQ17" s="47"/>
      <c r="AR17" s="40"/>
      <c r="AS17" s="40"/>
      <c r="AT17" s="40"/>
      <c r="AU17" s="40"/>
      <c r="AV17" s="41"/>
      <c r="AW17" s="101">
        <f>ROUND($AM$17,0)</f>
        <v>589</v>
      </c>
      <c r="AX17" s="31"/>
    </row>
    <row r="18" spans="1:50" ht="17.100000000000001" customHeight="1" x14ac:dyDescent="0.15">
      <c r="A18" s="32">
        <v>24</v>
      </c>
      <c r="B18" s="33">
        <v>1167</v>
      </c>
      <c r="C18" s="34" t="s">
        <v>23357</v>
      </c>
      <c r="D18" s="798"/>
      <c r="E18" s="799"/>
      <c r="F18" s="799"/>
      <c r="G18" s="799"/>
      <c r="H18" s="799"/>
      <c r="I18" s="799"/>
      <c r="J18" s="799"/>
      <c r="K18" s="799"/>
      <c r="L18" s="799"/>
      <c r="M18" s="799"/>
      <c r="N18" s="800"/>
      <c r="O18" s="1088"/>
      <c r="P18" s="1135"/>
      <c r="Q18" s="1135"/>
      <c r="R18" s="1135"/>
      <c r="S18" s="1135"/>
      <c r="T18" s="1135"/>
      <c r="U18" s="1135"/>
      <c r="V18" s="1135"/>
      <c r="W18" s="1136"/>
      <c r="X18" s="20"/>
      <c r="Y18" s="4"/>
      <c r="Z18" s="4"/>
      <c r="AB18" s="490"/>
      <c r="AC18" s="490"/>
      <c r="AD18" s="795"/>
      <c r="AE18" s="490"/>
      <c r="AF18" s="490"/>
      <c r="AG18" s="490"/>
      <c r="AH18" s="490"/>
      <c r="AI18" s="490"/>
      <c r="AJ18" s="490"/>
      <c r="AK18" s="490"/>
      <c r="AL18" s="490"/>
      <c r="AM18" s="1129"/>
      <c r="AN18" s="1129"/>
      <c r="AO18" s="4"/>
      <c r="AP18" s="21"/>
      <c r="AQ18" s="47" t="s">
        <v>23342</v>
      </c>
      <c r="AR18" s="65" t="s">
        <v>17</v>
      </c>
      <c r="AS18" s="411">
        <v>0.9</v>
      </c>
      <c r="AT18" s="220"/>
      <c r="AU18" s="40"/>
      <c r="AV18" s="41"/>
      <c r="AW18" s="101">
        <f>ROUND($AM$17*AS18,0)</f>
        <v>530</v>
      </c>
      <c r="AX18" s="31"/>
    </row>
    <row r="19" spans="1:50" ht="17.100000000000001" customHeight="1" x14ac:dyDescent="0.15">
      <c r="A19" s="32">
        <v>24</v>
      </c>
      <c r="B19" s="33">
        <v>1132</v>
      </c>
      <c r="C19" s="34" t="s">
        <v>23358</v>
      </c>
      <c r="D19" s="798"/>
      <c r="E19" s="799"/>
      <c r="F19" s="799"/>
      <c r="G19" s="799"/>
      <c r="H19" s="799"/>
      <c r="I19" s="799"/>
      <c r="J19" s="799"/>
      <c r="K19" s="799"/>
      <c r="L19" s="799"/>
      <c r="M19" s="799"/>
      <c r="N19" s="800"/>
      <c r="O19" s="1137"/>
      <c r="P19" s="1135"/>
      <c r="Q19" s="1135"/>
      <c r="R19" s="1135"/>
      <c r="S19" s="1135"/>
      <c r="T19" s="1135"/>
      <c r="U19" s="1135"/>
      <c r="V19" s="1135"/>
      <c r="W19" s="1136"/>
      <c r="X19" s="47" t="s">
        <v>23344</v>
      </c>
      <c r="Y19" s="40"/>
      <c r="Z19" s="40"/>
      <c r="AA19" s="457"/>
      <c r="AB19" s="796"/>
      <c r="AC19" s="796"/>
      <c r="AD19" s="797"/>
      <c r="AE19" s="796"/>
      <c r="AF19" s="796"/>
      <c r="AG19" s="796"/>
      <c r="AH19" s="796"/>
      <c r="AI19" s="796"/>
      <c r="AJ19" s="796"/>
      <c r="AK19" s="796"/>
      <c r="AL19" s="796"/>
      <c r="AM19" s="1112">
        <v>516</v>
      </c>
      <c r="AN19" s="1112"/>
      <c r="AO19" s="40" t="s">
        <v>21</v>
      </c>
      <c r="AP19" s="41"/>
      <c r="AQ19" s="47"/>
      <c r="AR19" s="40"/>
      <c r="AS19" s="40"/>
      <c r="AT19" s="40"/>
      <c r="AU19" s="40"/>
      <c r="AV19" s="41"/>
      <c r="AW19" s="101">
        <f>ROUND($AM$19,0)</f>
        <v>516</v>
      </c>
      <c r="AX19" s="31"/>
    </row>
    <row r="20" spans="1:50" ht="17.100000000000001" customHeight="1" x14ac:dyDescent="0.15">
      <c r="A20" s="32">
        <v>24</v>
      </c>
      <c r="B20" s="33">
        <v>1170</v>
      </c>
      <c r="C20" s="34" t="s">
        <v>23359</v>
      </c>
      <c r="D20" s="798"/>
      <c r="E20" s="799"/>
      <c r="F20" s="799"/>
      <c r="G20" s="799"/>
      <c r="H20" s="799"/>
      <c r="I20" s="799"/>
      <c r="J20" s="799"/>
      <c r="K20" s="799"/>
      <c r="L20" s="799"/>
      <c r="M20" s="799"/>
      <c r="N20" s="800"/>
      <c r="O20" s="225"/>
      <c r="P20" s="193"/>
      <c r="Q20" s="193"/>
      <c r="R20" s="193"/>
      <c r="S20" s="193"/>
      <c r="T20" s="193"/>
      <c r="U20" s="193"/>
      <c r="V20" s="193"/>
      <c r="W20" s="194"/>
      <c r="X20" s="20"/>
      <c r="Y20" s="4"/>
      <c r="Z20" s="4"/>
      <c r="AB20" s="490"/>
      <c r="AC20" s="490"/>
      <c r="AD20" s="795"/>
      <c r="AE20" s="490"/>
      <c r="AF20" s="490"/>
      <c r="AG20" s="490"/>
      <c r="AH20" s="490"/>
      <c r="AI20" s="490"/>
      <c r="AJ20" s="490"/>
      <c r="AK20" s="490"/>
      <c r="AL20" s="490"/>
      <c r="AM20" s="1129"/>
      <c r="AN20" s="1129"/>
      <c r="AO20" s="4"/>
      <c r="AP20" s="21"/>
      <c r="AQ20" s="47" t="s">
        <v>23342</v>
      </c>
      <c r="AR20" s="65" t="s">
        <v>17</v>
      </c>
      <c r="AS20" s="411">
        <v>0.9</v>
      </c>
      <c r="AT20" s="220"/>
      <c r="AU20" s="40"/>
      <c r="AV20" s="41"/>
      <c r="AW20" s="101">
        <f>ROUND($AM$19*AS20,0)</f>
        <v>464</v>
      </c>
      <c r="AX20" s="31"/>
    </row>
    <row r="21" spans="1:50" ht="17.100000000000001" customHeight="1" x14ac:dyDescent="0.15">
      <c r="A21" s="32">
        <v>24</v>
      </c>
      <c r="B21" s="33">
        <v>1133</v>
      </c>
      <c r="C21" s="34" t="s">
        <v>23360</v>
      </c>
      <c r="D21" s="798"/>
      <c r="E21" s="799"/>
      <c r="F21" s="799"/>
      <c r="G21" s="799"/>
      <c r="H21" s="799"/>
      <c r="I21" s="799"/>
      <c r="J21" s="799"/>
      <c r="K21" s="799"/>
      <c r="L21" s="799"/>
      <c r="M21" s="799"/>
      <c r="N21" s="800"/>
      <c r="O21" s="20"/>
      <c r="P21" s="4"/>
      <c r="Q21" s="4"/>
      <c r="R21" s="4"/>
      <c r="S21" s="4"/>
      <c r="T21" s="4"/>
      <c r="U21" s="4"/>
      <c r="V21" s="4"/>
      <c r="W21" s="21"/>
      <c r="X21" s="47" t="s">
        <v>23347</v>
      </c>
      <c r="Y21" s="40"/>
      <c r="Z21" s="40"/>
      <c r="AA21" s="457"/>
      <c r="AB21" s="796"/>
      <c r="AC21" s="796"/>
      <c r="AD21" s="797"/>
      <c r="AE21" s="796"/>
      <c r="AF21" s="796"/>
      <c r="AG21" s="796"/>
      <c r="AH21" s="796"/>
      <c r="AI21" s="796"/>
      <c r="AJ21" s="796"/>
      <c r="AK21" s="796"/>
      <c r="AL21" s="796"/>
      <c r="AM21" s="1112">
        <v>311</v>
      </c>
      <c r="AN21" s="1112"/>
      <c r="AO21" s="40" t="s">
        <v>21</v>
      </c>
      <c r="AP21" s="41"/>
      <c r="AQ21" s="47"/>
      <c r="AR21" s="40"/>
      <c r="AS21" s="40"/>
      <c r="AT21" s="40"/>
      <c r="AU21" s="40"/>
      <c r="AV21" s="41"/>
      <c r="AW21" s="101">
        <f>ROUND($AM$21,0)</f>
        <v>311</v>
      </c>
      <c r="AX21" s="232"/>
    </row>
    <row r="22" spans="1:50" ht="17.100000000000001" customHeight="1" x14ac:dyDescent="0.15">
      <c r="A22" s="32">
        <v>24</v>
      </c>
      <c r="B22" s="33">
        <v>1173</v>
      </c>
      <c r="C22" s="34" t="s">
        <v>23361</v>
      </c>
      <c r="D22" s="798"/>
      <c r="E22" s="799"/>
      <c r="F22" s="799"/>
      <c r="G22" s="799"/>
      <c r="H22" s="799"/>
      <c r="I22" s="799"/>
      <c r="J22" s="799"/>
      <c r="K22" s="799"/>
      <c r="L22" s="799"/>
      <c r="M22" s="799"/>
      <c r="N22" s="800"/>
      <c r="O22" s="225"/>
      <c r="P22" s="193"/>
      <c r="Q22" s="193"/>
      <c r="R22" s="193"/>
      <c r="S22" s="193"/>
      <c r="T22" s="193"/>
      <c r="U22" s="193"/>
      <c r="V22" s="193"/>
      <c r="W22" s="194"/>
      <c r="X22" s="20"/>
      <c r="Y22" s="4"/>
      <c r="Z22" s="4"/>
      <c r="AB22" s="490"/>
      <c r="AC22" s="490"/>
      <c r="AD22" s="795"/>
      <c r="AE22" s="490"/>
      <c r="AF22" s="490"/>
      <c r="AG22" s="490"/>
      <c r="AH22" s="490"/>
      <c r="AI22" s="490"/>
      <c r="AJ22" s="490"/>
      <c r="AK22" s="490"/>
      <c r="AL22" s="490"/>
      <c r="AM22" s="1129"/>
      <c r="AN22" s="1129"/>
      <c r="AO22" s="4"/>
      <c r="AP22" s="21"/>
      <c r="AQ22" s="47" t="s">
        <v>23342</v>
      </c>
      <c r="AR22" s="65" t="s">
        <v>17</v>
      </c>
      <c r="AS22" s="411">
        <v>0.9</v>
      </c>
      <c r="AT22" s="220"/>
      <c r="AU22" s="40"/>
      <c r="AV22" s="41"/>
      <c r="AW22" s="101">
        <f>ROUND($AM$21*AS22,0)</f>
        <v>280</v>
      </c>
      <c r="AX22" s="31"/>
    </row>
    <row r="23" spans="1:50" ht="17.100000000000001" customHeight="1" x14ac:dyDescent="0.15">
      <c r="A23" s="32">
        <v>24</v>
      </c>
      <c r="B23" s="33">
        <v>1134</v>
      </c>
      <c r="C23" s="34" t="s">
        <v>23362</v>
      </c>
      <c r="D23" s="798"/>
      <c r="E23" s="799"/>
      <c r="F23" s="799"/>
      <c r="G23" s="799"/>
      <c r="H23" s="799"/>
      <c r="I23" s="799"/>
      <c r="J23" s="799"/>
      <c r="K23" s="799"/>
      <c r="L23" s="799"/>
      <c r="M23" s="799"/>
      <c r="N23" s="800"/>
      <c r="O23" s="20"/>
      <c r="P23" s="4"/>
      <c r="Q23" s="4"/>
      <c r="R23" s="4"/>
      <c r="S23" s="4"/>
      <c r="T23" s="4"/>
      <c r="U23" s="4"/>
      <c r="V23" s="4"/>
      <c r="W23" s="21"/>
      <c r="X23" s="47" t="s">
        <v>23350</v>
      </c>
      <c r="Y23" s="40"/>
      <c r="Z23" s="40"/>
      <c r="AA23" s="457"/>
      <c r="AB23" s="796"/>
      <c r="AC23" s="796"/>
      <c r="AD23" s="797"/>
      <c r="AE23" s="796"/>
      <c r="AF23" s="796"/>
      <c r="AG23" s="796"/>
      <c r="AH23" s="796"/>
      <c r="AI23" s="796"/>
      <c r="AJ23" s="796"/>
      <c r="AK23" s="796"/>
      <c r="AL23" s="796"/>
      <c r="AM23" s="1112">
        <v>235</v>
      </c>
      <c r="AN23" s="1112"/>
      <c r="AO23" s="40" t="s">
        <v>21</v>
      </c>
      <c r="AP23" s="41"/>
      <c r="AQ23" s="47"/>
      <c r="AR23" s="40"/>
      <c r="AS23" s="40"/>
      <c r="AT23" s="40"/>
      <c r="AU23" s="40"/>
      <c r="AV23" s="41"/>
      <c r="AW23" s="101">
        <f>ROUND($AM$23,0)</f>
        <v>235</v>
      </c>
      <c r="AX23" s="232"/>
    </row>
    <row r="24" spans="1:50" ht="17.100000000000001" customHeight="1" x14ac:dyDescent="0.15">
      <c r="A24" s="32">
        <v>24</v>
      </c>
      <c r="B24" s="33">
        <v>1176</v>
      </c>
      <c r="C24" s="34" t="s">
        <v>23363</v>
      </c>
      <c r="D24" s="798"/>
      <c r="E24" s="799"/>
      <c r="F24" s="799"/>
      <c r="G24" s="799"/>
      <c r="H24" s="799"/>
      <c r="I24" s="799"/>
      <c r="J24" s="799"/>
      <c r="K24" s="799"/>
      <c r="L24" s="799"/>
      <c r="M24" s="799"/>
      <c r="N24" s="800"/>
      <c r="O24" s="225"/>
      <c r="P24" s="193"/>
      <c r="Q24" s="193"/>
      <c r="R24" s="193"/>
      <c r="S24" s="193"/>
      <c r="T24" s="193"/>
      <c r="U24" s="193"/>
      <c r="V24" s="193"/>
      <c r="W24" s="194"/>
      <c r="X24" s="20"/>
      <c r="Y24" s="4"/>
      <c r="Z24" s="4"/>
      <c r="AB24" s="490"/>
      <c r="AC24" s="490"/>
      <c r="AD24" s="795"/>
      <c r="AE24" s="490"/>
      <c r="AF24" s="490"/>
      <c r="AG24" s="490"/>
      <c r="AH24" s="490"/>
      <c r="AI24" s="490"/>
      <c r="AJ24" s="490"/>
      <c r="AK24" s="490"/>
      <c r="AL24" s="490"/>
      <c r="AM24" s="1129"/>
      <c r="AN24" s="1129"/>
      <c r="AO24" s="4"/>
      <c r="AP24" s="21"/>
      <c r="AQ24" s="47" t="s">
        <v>23342</v>
      </c>
      <c r="AR24" s="65" t="s">
        <v>17</v>
      </c>
      <c r="AS24" s="411">
        <v>0.9</v>
      </c>
      <c r="AT24" s="220"/>
      <c r="AU24" s="40"/>
      <c r="AV24" s="41"/>
      <c r="AW24" s="101">
        <f>ROUND($AM$23*AS24,0)</f>
        <v>212</v>
      </c>
      <c r="AX24" s="31"/>
    </row>
    <row r="25" spans="1:50" ht="17.100000000000001" customHeight="1" x14ac:dyDescent="0.15">
      <c r="A25" s="32">
        <v>24</v>
      </c>
      <c r="B25" s="33">
        <v>1135</v>
      </c>
      <c r="C25" s="34" t="s">
        <v>23364</v>
      </c>
      <c r="D25" s="798"/>
      <c r="E25" s="799"/>
      <c r="F25" s="799"/>
      <c r="G25" s="799"/>
      <c r="H25" s="799"/>
      <c r="I25" s="799"/>
      <c r="J25" s="799"/>
      <c r="K25" s="799"/>
      <c r="L25" s="799"/>
      <c r="M25" s="799"/>
      <c r="N25" s="800"/>
      <c r="O25" s="20"/>
      <c r="P25" s="4"/>
      <c r="Q25" s="4"/>
      <c r="R25" s="4"/>
      <c r="S25" s="4"/>
      <c r="T25" s="4"/>
      <c r="U25" s="4"/>
      <c r="V25" s="4"/>
      <c r="W25" s="21"/>
      <c r="X25" s="47" t="s">
        <v>23353</v>
      </c>
      <c r="Y25" s="40"/>
      <c r="Z25" s="40"/>
      <c r="AA25" s="457"/>
      <c r="AB25" s="796"/>
      <c r="AC25" s="796"/>
      <c r="AD25" s="797"/>
      <c r="AE25" s="796"/>
      <c r="AF25" s="796"/>
      <c r="AG25" s="796"/>
      <c r="AH25" s="796"/>
      <c r="AI25" s="796"/>
      <c r="AJ25" s="796"/>
      <c r="AK25" s="796"/>
      <c r="AL25" s="796"/>
      <c r="AM25" s="1112">
        <v>169</v>
      </c>
      <c r="AN25" s="1112"/>
      <c r="AO25" s="40" t="s">
        <v>21</v>
      </c>
      <c r="AP25" s="41"/>
      <c r="AQ25" s="47"/>
      <c r="AR25" s="40"/>
      <c r="AS25" s="40"/>
      <c r="AT25" s="40"/>
      <c r="AU25" s="40"/>
      <c r="AV25" s="41"/>
      <c r="AW25" s="101">
        <f>ROUND($AM$25,0)</f>
        <v>169</v>
      </c>
      <c r="AX25" s="232"/>
    </row>
    <row r="26" spans="1:50" ht="17.100000000000001" customHeight="1" x14ac:dyDescent="0.15">
      <c r="A26" s="32">
        <v>24</v>
      </c>
      <c r="B26" s="33">
        <v>1179</v>
      </c>
      <c r="C26" s="34" t="s">
        <v>23365</v>
      </c>
      <c r="D26" s="798"/>
      <c r="E26" s="799"/>
      <c r="F26" s="799"/>
      <c r="G26" s="799"/>
      <c r="H26" s="799"/>
      <c r="I26" s="799"/>
      <c r="J26" s="799"/>
      <c r="K26" s="799"/>
      <c r="L26" s="799"/>
      <c r="M26" s="799"/>
      <c r="N26" s="800"/>
      <c r="O26" s="225"/>
      <c r="P26" s="193"/>
      <c r="Q26" s="193"/>
      <c r="R26" s="193"/>
      <c r="S26" s="193"/>
      <c r="T26" s="193"/>
      <c r="U26" s="193"/>
      <c r="V26" s="193"/>
      <c r="W26" s="194"/>
      <c r="X26" s="20"/>
      <c r="Y26" s="4"/>
      <c r="Z26" s="4"/>
      <c r="AB26" s="490"/>
      <c r="AC26" s="490"/>
      <c r="AD26" s="795"/>
      <c r="AE26" s="490"/>
      <c r="AF26" s="490"/>
      <c r="AG26" s="490"/>
      <c r="AH26" s="490"/>
      <c r="AI26" s="490"/>
      <c r="AJ26" s="490"/>
      <c r="AK26" s="490"/>
      <c r="AL26" s="490"/>
      <c r="AM26" s="1129"/>
      <c r="AN26" s="1129"/>
      <c r="AO26" s="4"/>
      <c r="AP26" s="21"/>
      <c r="AQ26" s="47" t="s">
        <v>23342</v>
      </c>
      <c r="AR26" s="65" t="s">
        <v>17</v>
      </c>
      <c r="AS26" s="411">
        <v>0.9</v>
      </c>
      <c r="AT26" s="220"/>
      <c r="AU26" s="40"/>
      <c r="AV26" s="41"/>
      <c r="AW26" s="101">
        <f>ROUND($AM$25*AS26,0)</f>
        <v>152</v>
      </c>
      <c r="AX26" s="31"/>
    </row>
    <row r="27" spans="1:50" ht="17.100000000000001" customHeight="1" x14ac:dyDescent="0.15">
      <c r="A27" s="32">
        <v>24</v>
      </c>
      <c r="B27" s="33">
        <v>1121</v>
      </c>
      <c r="C27" s="34" t="s">
        <v>23366</v>
      </c>
      <c r="D27" s="798"/>
      <c r="E27" s="799"/>
      <c r="F27" s="799"/>
      <c r="G27" s="799"/>
      <c r="H27" s="799"/>
      <c r="I27" s="799"/>
      <c r="J27" s="799"/>
      <c r="K27" s="799"/>
      <c r="L27" s="799"/>
      <c r="M27" s="799"/>
      <c r="N27" s="800"/>
      <c r="O27" s="1085" t="s">
        <v>23367</v>
      </c>
      <c r="P27" s="1133"/>
      <c r="Q27" s="1133"/>
      <c r="R27" s="1133"/>
      <c r="S27" s="1133"/>
      <c r="T27" s="1133"/>
      <c r="U27" s="1133"/>
      <c r="V27" s="1133"/>
      <c r="W27" s="1134"/>
      <c r="X27" s="47" t="s">
        <v>23368</v>
      </c>
      <c r="Y27" s="40"/>
      <c r="Z27" s="40"/>
      <c r="AA27" s="457"/>
      <c r="AB27" s="796"/>
      <c r="AC27" s="796"/>
      <c r="AD27" s="797"/>
      <c r="AE27" s="796"/>
      <c r="AF27" s="796"/>
      <c r="AG27" s="796"/>
      <c r="AH27" s="796"/>
      <c r="AI27" s="796"/>
      <c r="AJ27" s="796"/>
      <c r="AK27" s="796"/>
      <c r="AL27" s="796"/>
      <c r="AM27" s="1112">
        <v>767</v>
      </c>
      <c r="AN27" s="1112"/>
      <c r="AO27" s="40" t="s">
        <v>21</v>
      </c>
      <c r="AP27" s="41"/>
      <c r="AQ27" s="47"/>
      <c r="AR27" s="40"/>
      <c r="AS27" s="40"/>
      <c r="AT27" s="40"/>
      <c r="AU27" s="40"/>
      <c r="AV27" s="41"/>
      <c r="AW27" s="101">
        <f>ROUND(AM27,0)</f>
        <v>767</v>
      </c>
      <c r="AX27" s="232"/>
    </row>
    <row r="28" spans="1:50" ht="17.100000000000001" customHeight="1" x14ac:dyDescent="0.15">
      <c r="A28" s="32">
        <v>24</v>
      </c>
      <c r="B28" s="33">
        <v>1182</v>
      </c>
      <c r="C28" s="34" t="s">
        <v>23369</v>
      </c>
      <c r="D28" s="798"/>
      <c r="E28" s="799"/>
      <c r="F28" s="799"/>
      <c r="G28" s="799"/>
      <c r="H28" s="799"/>
      <c r="I28" s="799"/>
      <c r="J28" s="799"/>
      <c r="K28" s="799"/>
      <c r="L28" s="799"/>
      <c r="M28" s="799"/>
      <c r="N28" s="800"/>
      <c r="O28" s="1088"/>
      <c r="P28" s="1135"/>
      <c r="Q28" s="1135"/>
      <c r="R28" s="1135"/>
      <c r="S28" s="1135"/>
      <c r="T28" s="1135"/>
      <c r="U28" s="1135"/>
      <c r="V28" s="1135"/>
      <c r="W28" s="1136"/>
      <c r="X28" s="20"/>
      <c r="Y28" s="4"/>
      <c r="Z28" s="4"/>
      <c r="AB28" s="490"/>
      <c r="AC28" s="490"/>
      <c r="AD28" s="795"/>
      <c r="AE28" s="490"/>
      <c r="AF28" s="490"/>
      <c r="AG28" s="490"/>
      <c r="AH28" s="490"/>
      <c r="AI28" s="490"/>
      <c r="AJ28" s="490"/>
      <c r="AK28" s="490"/>
      <c r="AL28" s="490"/>
      <c r="AM28" s="1129"/>
      <c r="AN28" s="1129"/>
      <c r="AO28" s="4"/>
      <c r="AP28" s="21"/>
      <c r="AQ28" s="47" t="s">
        <v>23342</v>
      </c>
      <c r="AR28" s="65" t="s">
        <v>17</v>
      </c>
      <c r="AS28" s="411">
        <v>0.9</v>
      </c>
      <c r="AT28" s="220"/>
      <c r="AU28" s="40"/>
      <c r="AV28" s="41"/>
      <c r="AW28" s="101">
        <f>ROUND(AM27*AS28,0)</f>
        <v>690</v>
      </c>
      <c r="AX28" s="31"/>
    </row>
    <row r="29" spans="1:50" ht="17.100000000000001" customHeight="1" x14ac:dyDescent="0.15">
      <c r="A29" s="32">
        <v>24</v>
      </c>
      <c r="B29" s="33">
        <v>1122</v>
      </c>
      <c r="C29" s="34" t="s">
        <v>23370</v>
      </c>
      <c r="D29" s="798"/>
      <c r="E29" s="799"/>
      <c r="F29" s="799"/>
      <c r="G29" s="799"/>
      <c r="H29" s="799"/>
      <c r="I29" s="799"/>
      <c r="J29" s="799"/>
      <c r="K29" s="799"/>
      <c r="L29" s="799"/>
      <c r="M29" s="799"/>
      <c r="N29" s="800"/>
      <c r="O29" s="1137"/>
      <c r="P29" s="1135"/>
      <c r="Q29" s="1135"/>
      <c r="R29" s="1135"/>
      <c r="S29" s="1135"/>
      <c r="T29" s="1135"/>
      <c r="U29" s="1135"/>
      <c r="V29" s="1135"/>
      <c r="W29" s="1136"/>
      <c r="X29" s="47" t="s">
        <v>23371</v>
      </c>
      <c r="Y29" s="40"/>
      <c r="Z29" s="40"/>
      <c r="AA29" s="457"/>
      <c r="AB29" s="796"/>
      <c r="AC29" s="796"/>
      <c r="AD29" s="797"/>
      <c r="AE29" s="796"/>
      <c r="AF29" s="796"/>
      <c r="AG29" s="796"/>
      <c r="AH29" s="796"/>
      <c r="AI29" s="796"/>
      <c r="AJ29" s="796"/>
      <c r="AK29" s="796"/>
      <c r="AL29" s="796"/>
      <c r="AM29" s="1112">
        <v>602</v>
      </c>
      <c r="AN29" s="1112"/>
      <c r="AO29" s="40" t="s">
        <v>21</v>
      </c>
      <c r="AP29" s="41"/>
      <c r="AQ29" s="47"/>
      <c r="AR29" s="40"/>
      <c r="AS29" s="40"/>
      <c r="AT29" s="40"/>
      <c r="AU29" s="40"/>
      <c r="AV29" s="41"/>
      <c r="AW29" s="101">
        <f>ROUND(AM29,0)</f>
        <v>602</v>
      </c>
      <c r="AX29" s="232"/>
    </row>
    <row r="30" spans="1:50" ht="17.100000000000001" customHeight="1" x14ac:dyDescent="0.15">
      <c r="A30" s="32">
        <v>24</v>
      </c>
      <c r="B30" s="33">
        <v>1185</v>
      </c>
      <c r="C30" s="34" t="s">
        <v>23372</v>
      </c>
      <c r="D30" s="798"/>
      <c r="E30" s="799"/>
      <c r="F30" s="799"/>
      <c r="G30" s="799"/>
      <c r="H30" s="799"/>
      <c r="I30" s="799"/>
      <c r="J30" s="799"/>
      <c r="K30" s="799"/>
      <c r="L30" s="799"/>
      <c r="M30" s="799"/>
      <c r="N30" s="800"/>
      <c r="O30" s="225"/>
      <c r="P30" s="193"/>
      <c r="Q30" s="193"/>
      <c r="R30" s="193"/>
      <c r="S30" s="193"/>
      <c r="T30" s="193"/>
      <c r="U30" s="193"/>
      <c r="V30" s="193"/>
      <c r="W30" s="194"/>
      <c r="X30" s="20"/>
      <c r="Y30" s="4"/>
      <c r="Z30" s="4"/>
      <c r="AB30" s="490"/>
      <c r="AC30" s="490"/>
      <c r="AD30" s="795"/>
      <c r="AE30" s="490"/>
      <c r="AF30" s="490"/>
      <c r="AG30" s="490"/>
      <c r="AH30" s="490"/>
      <c r="AI30" s="490"/>
      <c r="AJ30" s="490"/>
      <c r="AK30" s="490"/>
      <c r="AL30" s="490"/>
      <c r="AM30" s="1129"/>
      <c r="AN30" s="1129"/>
      <c r="AO30" s="4"/>
      <c r="AP30" s="21"/>
      <c r="AQ30" s="47" t="s">
        <v>23342</v>
      </c>
      <c r="AR30" s="65" t="s">
        <v>17</v>
      </c>
      <c r="AS30" s="411">
        <v>0.9</v>
      </c>
      <c r="AT30" s="220"/>
      <c r="AU30" s="40"/>
      <c r="AV30" s="41"/>
      <c r="AW30" s="101">
        <f>ROUND(AM29*AS30,0)</f>
        <v>542</v>
      </c>
      <c r="AX30" s="31"/>
    </row>
    <row r="31" spans="1:50" ht="17.100000000000001" customHeight="1" x14ac:dyDescent="0.15">
      <c r="A31" s="32">
        <v>24</v>
      </c>
      <c r="B31" s="33">
        <v>1123</v>
      </c>
      <c r="C31" s="34" t="s">
        <v>23373</v>
      </c>
      <c r="D31" s="798"/>
      <c r="E31" s="799"/>
      <c r="F31" s="799"/>
      <c r="G31" s="799"/>
      <c r="H31" s="799"/>
      <c r="I31" s="799"/>
      <c r="J31" s="799"/>
      <c r="K31" s="799"/>
      <c r="L31" s="799"/>
      <c r="M31" s="799"/>
      <c r="N31" s="800"/>
      <c r="O31" s="20"/>
      <c r="P31" s="4"/>
      <c r="Q31" s="4"/>
      <c r="R31" s="4"/>
      <c r="S31" s="4"/>
      <c r="T31" s="4"/>
      <c r="U31" s="4"/>
      <c r="V31" s="4"/>
      <c r="W31" s="21"/>
      <c r="X31" s="47" t="s">
        <v>23374</v>
      </c>
      <c r="Y31" s="40"/>
      <c r="Z31" s="40"/>
      <c r="AA31" s="457"/>
      <c r="AB31" s="796"/>
      <c r="AC31" s="796"/>
      <c r="AD31" s="797"/>
      <c r="AE31" s="796"/>
      <c r="AF31" s="796"/>
      <c r="AG31" s="796"/>
      <c r="AH31" s="796"/>
      <c r="AI31" s="796"/>
      <c r="AJ31" s="796"/>
      <c r="AK31" s="796"/>
      <c r="AL31" s="796"/>
      <c r="AM31" s="1112">
        <v>498</v>
      </c>
      <c r="AN31" s="1112"/>
      <c r="AO31" s="40" t="s">
        <v>21</v>
      </c>
      <c r="AP31" s="41"/>
      <c r="AQ31" s="47"/>
      <c r="AR31" s="40"/>
      <c r="AS31" s="40"/>
      <c r="AT31" s="40"/>
      <c r="AU31" s="40"/>
      <c r="AV31" s="41"/>
      <c r="AW31" s="101">
        <f>ROUND(AM31,0)</f>
        <v>498</v>
      </c>
      <c r="AX31" s="232"/>
    </row>
    <row r="32" spans="1:50" ht="17.100000000000001" customHeight="1" x14ac:dyDescent="0.15">
      <c r="A32" s="32">
        <v>24</v>
      </c>
      <c r="B32" s="33">
        <v>1188</v>
      </c>
      <c r="C32" s="34" t="s">
        <v>23375</v>
      </c>
      <c r="D32" s="798"/>
      <c r="E32" s="799"/>
      <c r="F32" s="799"/>
      <c r="G32" s="799"/>
      <c r="H32" s="799"/>
      <c r="I32" s="799"/>
      <c r="J32" s="799"/>
      <c r="K32" s="799"/>
      <c r="L32" s="799"/>
      <c r="M32" s="799"/>
      <c r="N32" s="800"/>
      <c r="O32" s="225"/>
      <c r="P32" s="193"/>
      <c r="Q32" s="193"/>
      <c r="R32" s="193"/>
      <c r="S32" s="193"/>
      <c r="T32" s="193"/>
      <c r="U32" s="193"/>
      <c r="V32" s="193"/>
      <c r="W32" s="194"/>
      <c r="X32" s="20"/>
      <c r="Y32" s="4"/>
      <c r="Z32" s="4"/>
      <c r="AB32" s="490"/>
      <c r="AC32" s="490"/>
      <c r="AD32" s="795"/>
      <c r="AE32" s="490"/>
      <c r="AF32" s="490"/>
      <c r="AG32" s="490"/>
      <c r="AH32" s="490"/>
      <c r="AI32" s="490"/>
      <c r="AJ32" s="490"/>
      <c r="AK32" s="490"/>
      <c r="AL32" s="490"/>
      <c r="AM32" s="1129"/>
      <c r="AN32" s="1129"/>
      <c r="AO32" s="4"/>
      <c r="AP32" s="21"/>
      <c r="AQ32" s="47" t="s">
        <v>23342</v>
      </c>
      <c r="AR32" s="65" t="s">
        <v>17</v>
      </c>
      <c r="AS32" s="411">
        <v>0.9</v>
      </c>
      <c r="AT32" s="220"/>
      <c r="AU32" s="40"/>
      <c r="AV32" s="41"/>
      <c r="AW32" s="101">
        <f>ROUND(AM31*AS32,0)</f>
        <v>448</v>
      </c>
      <c r="AX32" s="31"/>
    </row>
    <row r="33" spans="1:50" ht="17.100000000000001" customHeight="1" x14ac:dyDescent="0.15">
      <c r="A33" s="32">
        <v>24</v>
      </c>
      <c r="B33" s="33">
        <v>1141</v>
      </c>
      <c r="C33" s="34" t="s">
        <v>23376</v>
      </c>
      <c r="D33" s="798"/>
      <c r="E33" s="799"/>
      <c r="F33" s="799"/>
      <c r="G33" s="799"/>
      <c r="H33" s="799"/>
      <c r="I33" s="799"/>
      <c r="J33" s="799"/>
      <c r="K33" s="799"/>
      <c r="L33" s="799"/>
      <c r="M33" s="799"/>
      <c r="N33" s="800"/>
      <c r="O33" s="1085" t="s">
        <v>23377</v>
      </c>
      <c r="P33" s="1133"/>
      <c r="Q33" s="1133"/>
      <c r="R33" s="1133"/>
      <c r="S33" s="1133"/>
      <c r="T33" s="1133"/>
      <c r="U33" s="1133"/>
      <c r="V33" s="1133"/>
      <c r="W33" s="1134"/>
      <c r="X33" s="47" t="s">
        <v>23368</v>
      </c>
      <c r="Y33" s="40"/>
      <c r="Z33" s="40"/>
      <c r="AA33" s="457"/>
      <c r="AB33" s="796"/>
      <c r="AC33" s="796"/>
      <c r="AD33" s="797"/>
      <c r="AE33" s="796"/>
      <c r="AF33" s="796"/>
      <c r="AG33" s="796"/>
      <c r="AH33" s="796"/>
      <c r="AI33" s="796"/>
      <c r="AJ33" s="796"/>
      <c r="AK33" s="796"/>
      <c r="AL33" s="796"/>
      <c r="AM33" s="1112">
        <v>516</v>
      </c>
      <c r="AN33" s="1112"/>
      <c r="AO33" s="40" t="s">
        <v>21</v>
      </c>
      <c r="AP33" s="41"/>
      <c r="AQ33" s="47"/>
      <c r="AR33" s="40"/>
      <c r="AS33" s="40"/>
      <c r="AT33" s="40"/>
      <c r="AU33" s="40"/>
      <c r="AV33" s="41"/>
      <c r="AW33" s="101">
        <f>ROUND(AM33,0)</f>
        <v>516</v>
      </c>
      <c r="AX33" s="232"/>
    </row>
    <row r="34" spans="1:50" ht="17.100000000000001" customHeight="1" x14ac:dyDescent="0.15">
      <c r="A34" s="32">
        <v>24</v>
      </c>
      <c r="B34" s="33">
        <v>1191</v>
      </c>
      <c r="C34" s="34" t="s">
        <v>23378</v>
      </c>
      <c r="D34" s="798"/>
      <c r="E34" s="799"/>
      <c r="F34" s="799"/>
      <c r="G34" s="799"/>
      <c r="H34" s="799"/>
      <c r="I34" s="799"/>
      <c r="J34" s="799"/>
      <c r="K34" s="799"/>
      <c r="L34" s="799"/>
      <c r="M34" s="799"/>
      <c r="N34" s="800"/>
      <c r="O34" s="1088"/>
      <c r="P34" s="1135"/>
      <c r="Q34" s="1135"/>
      <c r="R34" s="1135"/>
      <c r="S34" s="1135"/>
      <c r="T34" s="1135"/>
      <c r="U34" s="1135"/>
      <c r="V34" s="1135"/>
      <c r="W34" s="1136"/>
      <c r="X34" s="20"/>
      <c r="Y34" s="4"/>
      <c r="Z34" s="4"/>
      <c r="AB34" s="490"/>
      <c r="AC34" s="490"/>
      <c r="AD34" s="795"/>
      <c r="AE34" s="490"/>
      <c r="AF34" s="490"/>
      <c r="AG34" s="490"/>
      <c r="AH34" s="490"/>
      <c r="AI34" s="490"/>
      <c r="AJ34" s="490"/>
      <c r="AK34" s="490"/>
      <c r="AL34" s="490"/>
      <c r="AM34" s="1129"/>
      <c r="AN34" s="1129"/>
      <c r="AO34" s="4"/>
      <c r="AP34" s="21"/>
      <c r="AQ34" s="47" t="s">
        <v>23342</v>
      </c>
      <c r="AR34" s="65" t="s">
        <v>17</v>
      </c>
      <c r="AS34" s="411">
        <v>0.9</v>
      </c>
      <c r="AT34" s="220"/>
      <c r="AU34" s="40"/>
      <c r="AV34" s="41"/>
      <c r="AW34" s="101">
        <f>ROUND(AM33*AS34,0)</f>
        <v>464</v>
      </c>
      <c r="AX34" s="31"/>
    </row>
    <row r="35" spans="1:50" ht="17.100000000000001" customHeight="1" x14ac:dyDescent="0.15">
      <c r="A35" s="32">
        <v>24</v>
      </c>
      <c r="B35" s="33">
        <v>1142</v>
      </c>
      <c r="C35" s="34" t="s">
        <v>23379</v>
      </c>
      <c r="D35" s="798"/>
      <c r="E35" s="799"/>
      <c r="F35" s="799"/>
      <c r="G35" s="799"/>
      <c r="H35" s="799"/>
      <c r="I35" s="799"/>
      <c r="J35" s="799"/>
      <c r="K35" s="799"/>
      <c r="L35" s="799"/>
      <c r="M35" s="799"/>
      <c r="N35" s="800"/>
      <c r="O35" s="1137"/>
      <c r="P35" s="1135"/>
      <c r="Q35" s="1135"/>
      <c r="R35" s="1135"/>
      <c r="S35" s="1135"/>
      <c r="T35" s="1135"/>
      <c r="U35" s="1135"/>
      <c r="V35" s="1135"/>
      <c r="W35" s="1136"/>
      <c r="X35" s="47" t="s">
        <v>23371</v>
      </c>
      <c r="Y35" s="40"/>
      <c r="Z35" s="40"/>
      <c r="AA35" s="457"/>
      <c r="AB35" s="796"/>
      <c r="AC35" s="796"/>
      <c r="AD35" s="797"/>
      <c r="AE35" s="796"/>
      <c r="AF35" s="796"/>
      <c r="AG35" s="796"/>
      <c r="AH35" s="796"/>
      <c r="AI35" s="796"/>
      <c r="AJ35" s="796"/>
      <c r="AK35" s="796"/>
      <c r="AL35" s="796"/>
      <c r="AM35" s="1112">
        <v>273</v>
      </c>
      <c r="AN35" s="1112"/>
      <c r="AO35" s="40" t="s">
        <v>21</v>
      </c>
      <c r="AP35" s="41"/>
      <c r="AQ35" s="47"/>
      <c r="AR35" s="40"/>
      <c r="AS35" s="40"/>
      <c r="AT35" s="40"/>
      <c r="AU35" s="40"/>
      <c r="AV35" s="41"/>
      <c r="AW35" s="101">
        <f>ROUND(AM35,0)</f>
        <v>273</v>
      </c>
      <c r="AX35" s="232"/>
    </row>
    <row r="36" spans="1:50" ht="17.100000000000001" customHeight="1" x14ac:dyDescent="0.15">
      <c r="A36" s="32">
        <v>24</v>
      </c>
      <c r="B36" s="33">
        <v>1194</v>
      </c>
      <c r="C36" s="34" t="s">
        <v>23380</v>
      </c>
      <c r="D36" s="798"/>
      <c r="E36" s="799"/>
      <c r="F36" s="799"/>
      <c r="G36" s="799"/>
      <c r="H36" s="799"/>
      <c r="I36" s="799"/>
      <c r="J36" s="799"/>
      <c r="K36" s="799"/>
      <c r="L36" s="799"/>
      <c r="M36" s="799"/>
      <c r="N36" s="800"/>
      <c r="O36" s="225"/>
      <c r="P36" s="193"/>
      <c r="Q36" s="193"/>
      <c r="R36" s="193"/>
      <c r="S36" s="193"/>
      <c r="T36" s="193"/>
      <c r="U36" s="193"/>
      <c r="V36" s="193"/>
      <c r="W36" s="194"/>
      <c r="X36" s="20"/>
      <c r="Y36" s="4"/>
      <c r="Z36" s="4"/>
      <c r="AB36" s="490"/>
      <c r="AC36" s="490"/>
      <c r="AD36" s="795"/>
      <c r="AE36" s="490"/>
      <c r="AF36" s="490"/>
      <c r="AG36" s="490"/>
      <c r="AH36" s="490"/>
      <c r="AI36" s="490"/>
      <c r="AJ36" s="490"/>
      <c r="AK36" s="490"/>
      <c r="AL36" s="490"/>
      <c r="AM36" s="1129"/>
      <c r="AN36" s="1129"/>
      <c r="AO36" s="4"/>
      <c r="AP36" s="21"/>
      <c r="AQ36" s="47" t="s">
        <v>23342</v>
      </c>
      <c r="AR36" s="65" t="s">
        <v>17</v>
      </c>
      <c r="AS36" s="411">
        <v>0.9</v>
      </c>
      <c r="AT36" s="220"/>
      <c r="AU36" s="40"/>
      <c r="AV36" s="41"/>
      <c r="AW36" s="101">
        <f>ROUND(AM35*AS36,0)</f>
        <v>246</v>
      </c>
      <c r="AX36" s="31"/>
    </row>
    <row r="37" spans="1:50" ht="17.100000000000001" customHeight="1" x14ac:dyDescent="0.15">
      <c r="A37" s="32">
        <v>24</v>
      </c>
      <c r="B37" s="33">
        <v>1143</v>
      </c>
      <c r="C37" s="34" t="s">
        <v>23381</v>
      </c>
      <c r="D37" s="798"/>
      <c r="E37" s="799"/>
      <c r="F37" s="799"/>
      <c r="G37" s="799"/>
      <c r="H37" s="799"/>
      <c r="I37" s="799"/>
      <c r="J37" s="799"/>
      <c r="K37" s="799"/>
      <c r="L37" s="799"/>
      <c r="M37" s="799"/>
      <c r="N37" s="800"/>
      <c r="O37" s="20"/>
      <c r="P37" s="4"/>
      <c r="Q37" s="4"/>
      <c r="R37" s="4"/>
      <c r="S37" s="4"/>
      <c r="T37" s="4"/>
      <c r="U37" s="4"/>
      <c r="V37" s="4"/>
      <c r="W37" s="21"/>
      <c r="X37" s="47" t="s">
        <v>23374</v>
      </c>
      <c r="Y37" s="40"/>
      <c r="Z37" s="40"/>
      <c r="AA37" s="457"/>
      <c r="AB37" s="796"/>
      <c r="AC37" s="796"/>
      <c r="AD37" s="797"/>
      <c r="AE37" s="796"/>
      <c r="AF37" s="796"/>
      <c r="AG37" s="796"/>
      <c r="AH37" s="796"/>
      <c r="AI37" s="796"/>
      <c r="AJ37" s="796"/>
      <c r="AK37" s="796"/>
      <c r="AL37" s="796"/>
      <c r="AM37" s="1112">
        <v>169</v>
      </c>
      <c r="AN37" s="1112"/>
      <c r="AO37" s="40" t="s">
        <v>21</v>
      </c>
      <c r="AP37" s="41"/>
      <c r="AQ37" s="47"/>
      <c r="AR37" s="40"/>
      <c r="AS37" s="40"/>
      <c r="AT37" s="40"/>
      <c r="AU37" s="40"/>
      <c r="AV37" s="41"/>
      <c r="AW37" s="101">
        <f>ROUND(AM37,0)</f>
        <v>169</v>
      </c>
      <c r="AX37" s="232"/>
    </row>
    <row r="38" spans="1:50" ht="17.100000000000001" customHeight="1" x14ac:dyDescent="0.15">
      <c r="A38" s="32">
        <v>24</v>
      </c>
      <c r="B38" s="33">
        <v>1197</v>
      </c>
      <c r="C38" s="34" t="s">
        <v>23382</v>
      </c>
      <c r="D38" s="798"/>
      <c r="E38" s="799"/>
      <c r="F38" s="799"/>
      <c r="G38" s="799"/>
      <c r="H38" s="799"/>
      <c r="I38" s="799"/>
      <c r="J38" s="799"/>
      <c r="K38" s="799"/>
      <c r="L38" s="799"/>
      <c r="M38" s="799"/>
      <c r="N38" s="800"/>
      <c r="O38" s="225"/>
      <c r="P38" s="193"/>
      <c r="Q38" s="193"/>
      <c r="R38" s="193"/>
      <c r="S38" s="193"/>
      <c r="T38" s="193"/>
      <c r="U38" s="193"/>
      <c r="V38" s="193"/>
      <c r="W38" s="194"/>
      <c r="X38" s="20"/>
      <c r="Y38" s="4"/>
      <c r="Z38" s="4"/>
      <c r="AB38" s="490"/>
      <c r="AC38" s="490"/>
      <c r="AD38" s="795"/>
      <c r="AE38" s="490"/>
      <c r="AF38" s="490"/>
      <c r="AG38" s="490"/>
      <c r="AH38" s="490"/>
      <c r="AI38" s="490"/>
      <c r="AJ38" s="490"/>
      <c r="AK38" s="490"/>
      <c r="AL38" s="490"/>
      <c r="AM38" s="1129"/>
      <c r="AN38" s="1129"/>
      <c r="AO38" s="4"/>
      <c r="AP38" s="21"/>
      <c r="AQ38" s="47" t="s">
        <v>23342</v>
      </c>
      <c r="AR38" s="65" t="s">
        <v>17</v>
      </c>
      <c r="AS38" s="411">
        <v>0.9</v>
      </c>
      <c r="AT38" s="220"/>
      <c r="AU38" s="40"/>
      <c r="AV38" s="41"/>
      <c r="AW38" s="101">
        <f>ROUND(AM37*AS38,0)</f>
        <v>152</v>
      </c>
      <c r="AX38" s="31"/>
    </row>
    <row r="39" spans="1:50" ht="17.100000000000001" customHeight="1" x14ac:dyDescent="0.15">
      <c r="A39" s="32">
        <v>24</v>
      </c>
      <c r="B39" s="33">
        <v>1801</v>
      </c>
      <c r="C39" s="34" t="s">
        <v>23383</v>
      </c>
      <c r="D39" s="798"/>
      <c r="E39" s="799"/>
      <c r="F39" s="799"/>
      <c r="G39" s="799"/>
      <c r="H39" s="799"/>
      <c r="I39" s="799"/>
      <c r="J39" s="799"/>
      <c r="K39" s="799"/>
      <c r="L39" s="799"/>
      <c r="M39" s="799"/>
      <c r="N39" s="800"/>
      <c r="O39" s="1085" t="s">
        <v>23384</v>
      </c>
      <c r="P39" s="1133"/>
      <c r="Q39" s="1133"/>
      <c r="R39" s="1133"/>
      <c r="S39" s="1133"/>
      <c r="T39" s="1133"/>
      <c r="U39" s="1133"/>
      <c r="V39" s="1133"/>
      <c r="W39" s="1134"/>
      <c r="X39" s="47" t="s">
        <v>23340</v>
      </c>
      <c r="Y39" s="40"/>
      <c r="Z39" s="40"/>
      <c r="AA39" s="457"/>
      <c r="AB39" s="796"/>
      <c r="AC39" s="796"/>
      <c r="AD39" s="797"/>
      <c r="AE39" s="796"/>
      <c r="AF39" s="796"/>
      <c r="AG39" s="796"/>
      <c r="AH39" s="796"/>
      <c r="AI39" s="796"/>
      <c r="AJ39" s="796"/>
      <c r="AK39" s="796"/>
      <c r="AL39" s="796"/>
      <c r="AM39" s="1112">
        <v>1104</v>
      </c>
      <c r="AN39" s="1112"/>
      <c r="AO39" s="40" t="s">
        <v>21</v>
      </c>
      <c r="AP39" s="41"/>
      <c r="AQ39" s="47"/>
      <c r="AR39" s="40"/>
      <c r="AS39" s="40"/>
      <c r="AT39" s="40"/>
      <c r="AU39" s="40"/>
      <c r="AV39" s="41"/>
      <c r="AW39" s="101">
        <f>ROUND(AM39,0)</f>
        <v>1104</v>
      </c>
      <c r="AX39" s="31"/>
    </row>
    <row r="40" spans="1:50" ht="17.100000000000001" customHeight="1" x14ac:dyDescent="0.15">
      <c r="A40" s="32">
        <v>24</v>
      </c>
      <c r="B40" s="33">
        <v>1803</v>
      </c>
      <c r="C40" s="34" t="s">
        <v>23385</v>
      </c>
      <c r="D40" s="798"/>
      <c r="E40" s="799"/>
      <c r="F40" s="799"/>
      <c r="G40" s="799"/>
      <c r="H40" s="799"/>
      <c r="I40" s="799"/>
      <c r="J40" s="799"/>
      <c r="K40" s="799"/>
      <c r="L40" s="799"/>
      <c r="M40" s="799"/>
      <c r="N40" s="800"/>
      <c r="O40" s="1088"/>
      <c r="P40" s="1135"/>
      <c r="Q40" s="1135"/>
      <c r="R40" s="1135"/>
      <c r="S40" s="1135"/>
      <c r="T40" s="1135"/>
      <c r="U40" s="1135"/>
      <c r="V40" s="1135"/>
      <c r="W40" s="1136"/>
      <c r="X40" s="20"/>
      <c r="Y40" s="4"/>
      <c r="Z40" s="4"/>
      <c r="AB40" s="490"/>
      <c r="AC40" s="490"/>
      <c r="AD40" s="795"/>
      <c r="AE40" s="490"/>
      <c r="AF40" s="490"/>
      <c r="AG40" s="490"/>
      <c r="AH40" s="490"/>
      <c r="AI40" s="490"/>
      <c r="AJ40" s="490"/>
      <c r="AK40" s="490"/>
      <c r="AL40" s="490"/>
      <c r="AM40" s="1129"/>
      <c r="AN40" s="1129"/>
      <c r="AO40" s="4"/>
      <c r="AP40" s="21"/>
      <c r="AQ40" s="47" t="s">
        <v>23342</v>
      </c>
      <c r="AR40" s="65" t="s">
        <v>17</v>
      </c>
      <c r="AS40" s="411">
        <v>0.9</v>
      </c>
      <c r="AT40" s="220"/>
      <c r="AU40" s="40"/>
      <c r="AV40" s="41"/>
      <c r="AW40" s="101">
        <f>ROUND(AM39*AS40,0)</f>
        <v>994</v>
      </c>
      <c r="AX40" s="31"/>
    </row>
    <row r="41" spans="1:50" ht="17.100000000000001" customHeight="1" x14ac:dyDescent="0.15">
      <c r="A41" s="32">
        <v>24</v>
      </c>
      <c r="B41" s="33">
        <v>1805</v>
      </c>
      <c r="C41" s="34" t="s">
        <v>23386</v>
      </c>
      <c r="D41" s="798"/>
      <c r="E41" s="799"/>
      <c r="F41" s="799"/>
      <c r="G41" s="799"/>
      <c r="H41" s="799"/>
      <c r="I41" s="799"/>
      <c r="J41" s="799"/>
      <c r="K41" s="799"/>
      <c r="L41" s="799"/>
      <c r="M41" s="799"/>
      <c r="N41" s="800"/>
      <c r="O41" s="1137"/>
      <c r="P41" s="1135"/>
      <c r="Q41" s="1135"/>
      <c r="R41" s="1135"/>
      <c r="S41" s="1135"/>
      <c r="T41" s="1135"/>
      <c r="U41" s="1135"/>
      <c r="V41" s="1135"/>
      <c r="W41" s="1136"/>
      <c r="X41" s="47" t="s">
        <v>23344</v>
      </c>
      <c r="Y41" s="40"/>
      <c r="Z41" s="40"/>
      <c r="AA41" s="457"/>
      <c r="AB41" s="796"/>
      <c r="AC41" s="796"/>
      <c r="AD41" s="797"/>
      <c r="AE41" s="796"/>
      <c r="AF41" s="796"/>
      <c r="AG41" s="796"/>
      <c r="AH41" s="796"/>
      <c r="AI41" s="796"/>
      <c r="AJ41" s="796"/>
      <c r="AK41" s="796"/>
      <c r="AL41" s="796"/>
      <c r="AM41" s="1112">
        <v>969</v>
      </c>
      <c r="AN41" s="1112"/>
      <c r="AO41" s="40" t="s">
        <v>21</v>
      </c>
      <c r="AP41" s="41"/>
      <c r="AQ41" s="47"/>
      <c r="AR41" s="40"/>
      <c r="AS41" s="40"/>
      <c r="AT41" s="40"/>
      <c r="AU41" s="40"/>
      <c r="AV41" s="41"/>
      <c r="AW41" s="101">
        <f>ROUND(AM41,0)</f>
        <v>969</v>
      </c>
      <c r="AX41" s="31"/>
    </row>
    <row r="42" spans="1:50" ht="17.100000000000001" customHeight="1" x14ac:dyDescent="0.15">
      <c r="A42" s="32">
        <v>24</v>
      </c>
      <c r="B42" s="33">
        <v>1807</v>
      </c>
      <c r="C42" s="34" t="s">
        <v>23387</v>
      </c>
      <c r="D42" s="798"/>
      <c r="E42" s="799"/>
      <c r="F42" s="799"/>
      <c r="G42" s="799"/>
      <c r="H42" s="799"/>
      <c r="I42" s="799"/>
      <c r="J42" s="799"/>
      <c r="K42" s="799"/>
      <c r="L42" s="799"/>
      <c r="M42" s="799"/>
      <c r="N42" s="800"/>
      <c r="O42" s="225"/>
      <c r="P42" s="193"/>
      <c r="Q42" s="193"/>
      <c r="R42" s="193"/>
      <c r="S42" s="193"/>
      <c r="T42" s="193"/>
      <c r="U42" s="193"/>
      <c r="V42" s="193"/>
      <c r="W42" s="194"/>
      <c r="X42" s="20"/>
      <c r="Y42" s="4"/>
      <c r="Z42" s="4"/>
      <c r="AB42" s="490"/>
      <c r="AC42" s="490"/>
      <c r="AD42" s="795"/>
      <c r="AE42" s="490"/>
      <c r="AF42" s="490"/>
      <c r="AG42" s="490"/>
      <c r="AH42" s="490"/>
      <c r="AI42" s="490"/>
      <c r="AJ42" s="490"/>
      <c r="AK42" s="490"/>
      <c r="AL42" s="490"/>
      <c r="AM42" s="1129"/>
      <c r="AN42" s="1129"/>
      <c r="AO42" s="4"/>
      <c r="AP42" s="21"/>
      <c r="AQ42" s="47" t="s">
        <v>23342</v>
      </c>
      <c r="AR42" s="65" t="s">
        <v>17</v>
      </c>
      <c r="AS42" s="411">
        <v>0.9</v>
      </c>
      <c r="AT42" s="220"/>
      <c r="AU42" s="40"/>
      <c r="AV42" s="41"/>
      <c r="AW42" s="101">
        <f>ROUND(AM41*AS42,0)</f>
        <v>872</v>
      </c>
      <c r="AX42" s="31"/>
    </row>
    <row r="43" spans="1:50" ht="17.100000000000001" customHeight="1" x14ac:dyDescent="0.15">
      <c r="A43" s="32">
        <v>24</v>
      </c>
      <c r="B43" s="33">
        <v>1809</v>
      </c>
      <c r="C43" s="34" t="s">
        <v>23388</v>
      </c>
      <c r="D43" s="798"/>
      <c r="E43" s="799"/>
      <c r="F43" s="799"/>
      <c r="G43" s="799"/>
      <c r="H43" s="799"/>
      <c r="I43" s="799"/>
      <c r="J43" s="799"/>
      <c r="K43" s="799"/>
      <c r="L43" s="799"/>
      <c r="M43" s="799"/>
      <c r="N43" s="800"/>
      <c r="O43" s="20"/>
      <c r="P43" s="4"/>
      <c r="Q43" s="4"/>
      <c r="R43" s="4"/>
      <c r="S43" s="4"/>
      <c r="T43" s="4"/>
      <c r="U43" s="4"/>
      <c r="V43" s="4"/>
      <c r="W43" s="21"/>
      <c r="X43" s="47" t="s">
        <v>23347</v>
      </c>
      <c r="Y43" s="40"/>
      <c r="Z43" s="40"/>
      <c r="AA43" s="457"/>
      <c r="AB43" s="796"/>
      <c r="AC43" s="796"/>
      <c r="AD43" s="797"/>
      <c r="AE43" s="796"/>
      <c r="AF43" s="796"/>
      <c r="AG43" s="796"/>
      <c r="AH43" s="796"/>
      <c r="AI43" s="796"/>
      <c r="AJ43" s="796"/>
      <c r="AK43" s="796"/>
      <c r="AL43" s="796"/>
      <c r="AM43" s="1112">
        <v>835</v>
      </c>
      <c r="AN43" s="1112"/>
      <c r="AO43" s="40" t="s">
        <v>21</v>
      </c>
      <c r="AP43" s="41"/>
      <c r="AQ43" s="47"/>
      <c r="AR43" s="40"/>
      <c r="AS43" s="40"/>
      <c r="AT43" s="40"/>
      <c r="AU43" s="40"/>
      <c r="AV43" s="41"/>
      <c r="AW43" s="101">
        <f>ROUND(AM43,0)</f>
        <v>835</v>
      </c>
      <c r="AX43" s="232"/>
    </row>
    <row r="44" spans="1:50" ht="17.100000000000001" customHeight="1" x14ac:dyDescent="0.15">
      <c r="A44" s="32">
        <v>24</v>
      </c>
      <c r="B44" s="33">
        <v>1811</v>
      </c>
      <c r="C44" s="34" t="s">
        <v>23389</v>
      </c>
      <c r="D44" s="798"/>
      <c r="E44" s="799"/>
      <c r="F44" s="799"/>
      <c r="G44" s="799"/>
      <c r="H44" s="799"/>
      <c r="I44" s="799"/>
      <c r="J44" s="799"/>
      <c r="K44" s="799"/>
      <c r="L44" s="799"/>
      <c r="M44" s="799"/>
      <c r="N44" s="800"/>
      <c r="O44" s="225"/>
      <c r="P44" s="193"/>
      <c r="Q44" s="193"/>
      <c r="R44" s="193"/>
      <c r="S44" s="193"/>
      <c r="T44" s="193"/>
      <c r="U44" s="193"/>
      <c r="V44" s="193"/>
      <c r="W44" s="194"/>
      <c r="X44" s="20"/>
      <c r="Y44" s="4"/>
      <c r="Z44" s="4"/>
      <c r="AB44" s="490"/>
      <c r="AC44" s="490"/>
      <c r="AD44" s="795"/>
      <c r="AE44" s="490"/>
      <c r="AF44" s="490"/>
      <c r="AG44" s="490"/>
      <c r="AH44" s="490"/>
      <c r="AI44" s="490"/>
      <c r="AJ44" s="490"/>
      <c r="AK44" s="490"/>
      <c r="AL44" s="490"/>
      <c r="AM44" s="1129"/>
      <c r="AN44" s="1129"/>
      <c r="AO44" s="4"/>
      <c r="AP44" s="21"/>
      <c r="AQ44" s="47" t="s">
        <v>23342</v>
      </c>
      <c r="AR44" s="65" t="s">
        <v>17</v>
      </c>
      <c r="AS44" s="411">
        <v>0.9</v>
      </c>
      <c r="AT44" s="220"/>
      <c r="AU44" s="40"/>
      <c r="AV44" s="41"/>
      <c r="AW44" s="101">
        <f>ROUND(AM43*AS44,0)</f>
        <v>752</v>
      </c>
      <c r="AX44" s="31"/>
    </row>
    <row r="45" spans="1:50" ht="17.100000000000001" customHeight="1" x14ac:dyDescent="0.15">
      <c r="A45" s="32">
        <v>24</v>
      </c>
      <c r="B45" s="33">
        <v>1813</v>
      </c>
      <c r="C45" s="34" t="s">
        <v>23390</v>
      </c>
      <c r="D45" s="798"/>
      <c r="E45" s="799"/>
      <c r="F45" s="799"/>
      <c r="G45" s="799"/>
      <c r="H45" s="799"/>
      <c r="I45" s="799"/>
      <c r="J45" s="799"/>
      <c r="K45" s="799"/>
      <c r="L45" s="799"/>
      <c r="M45" s="799"/>
      <c r="N45" s="800"/>
      <c r="O45" s="20"/>
      <c r="P45" s="4"/>
      <c r="Q45" s="4"/>
      <c r="R45" s="4"/>
      <c r="S45" s="4"/>
      <c r="T45" s="4"/>
      <c r="U45" s="4"/>
      <c r="V45" s="4"/>
      <c r="W45" s="21"/>
      <c r="X45" s="47" t="s">
        <v>23350</v>
      </c>
      <c r="Y45" s="40"/>
      <c r="Z45" s="40"/>
      <c r="AA45" s="457"/>
      <c r="AB45" s="796"/>
      <c r="AC45" s="796"/>
      <c r="AD45" s="797"/>
      <c r="AE45" s="796"/>
      <c r="AF45" s="796"/>
      <c r="AG45" s="796"/>
      <c r="AH45" s="796"/>
      <c r="AI45" s="796"/>
      <c r="AJ45" s="796"/>
      <c r="AK45" s="796"/>
      <c r="AL45" s="796"/>
      <c r="AM45" s="1112">
        <v>772</v>
      </c>
      <c r="AN45" s="1112"/>
      <c r="AO45" s="40" t="s">
        <v>21</v>
      </c>
      <c r="AP45" s="41"/>
      <c r="AQ45" s="47"/>
      <c r="AR45" s="40"/>
      <c r="AS45" s="40"/>
      <c r="AT45" s="40"/>
      <c r="AU45" s="40"/>
      <c r="AV45" s="41"/>
      <c r="AW45" s="101">
        <f>ROUND(AM45,0)</f>
        <v>772</v>
      </c>
      <c r="AX45" s="232"/>
    </row>
    <row r="46" spans="1:50" ht="17.100000000000001" customHeight="1" x14ac:dyDescent="0.15">
      <c r="A46" s="32">
        <v>24</v>
      </c>
      <c r="B46" s="33">
        <v>1815</v>
      </c>
      <c r="C46" s="34" t="s">
        <v>23391</v>
      </c>
      <c r="D46" s="798"/>
      <c r="E46" s="799"/>
      <c r="F46" s="799"/>
      <c r="G46" s="799"/>
      <c r="H46" s="799"/>
      <c r="I46" s="799"/>
      <c r="J46" s="799"/>
      <c r="K46" s="799"/>
      <c r="L46" s="799"/>
      <c r="M46" s="799"/>
      <c r="N46" s="800"/>
      <c r="O46" s="225"/>
      <c r="P46" s="193"/>
      <c r="Q46" s="193"/>
      <c r="R46" s="193"/>
      <c r="S46" s="193"/>
      <c r="T46" s="193"/>
      <c r="U46" s="193"/>
      <c r="V46" s="193"/>
      <c r="W46" s="194"/>
      <c r="X46" s="20"/>
      <c r="Y46" s="4"/>
      <c r="Z46" s="4"/>
      <c r="AB46" s="490"/>
      <c r="AC46" s="490"/>
      <c r="AD46" s="795"/>
      <c r="AE46" s="490"/>
      <c r="AF46" s="490"/>
      <c r="AG46" s="490"/>
      <c r="AH46" s="490"/>
      <c r="AI46" s="490"/>
      <c r="AJ46" s="490"/>
      <c r="AK46" s="490"/>
      <c r="AL46" s="490"/>
      <c r="AM46" s="1129"/>
      <c r="AN46" s="1129"/>
      <c r="AO46" s="4"/>
      <c r="AP46" s="21"/>
      <c r="AQ46" s="47" t="s">
        <v>23342</v>
      </c>
      <c r="AR46" s="65" t="s">
        <v>17</v>
      </c>
      <c r="AS46" s="411">
        <v>0.9</v>
      </c>
      <c r="AT46" s="220"/>
      <c r="AU46" s="40"/>
      <c r="AV46" s="41"/>
      <c r="AW46" s="101">
        <f>ROUND(AM45*AS46,0)</f>
        <v>695</v>
      </c>
      <c r="AX46" s="31"/>
    </row>
    <row r="47" spans="1:50" ht="17.100000000000001" customHeight="1" x14ac:dyDescent="0.15">
      <c r="A47" s="32">
        <v>24</v>
      </c>
      <c r="B47" s="33">
        <v>1817</v>
      </c>
      <c r="C47" s="34" t="s">
        <v>23392</v>
      </c>
      <c r="D47" s="798"/>
      <c r="E47" s="799"/>
      <c r="F47" s="799"/>
      <c r="G47" s="799"/>
      <c r="H47" s="799"/>
      <c r="I47" s="799"/>
      <c r="J47" s="799"/>
      <c r="K47" s="799"/>
      <c r="L47" s="799"/>
      <c r="M47" s="799"/>
      <c r="N47" s="800"/>
      <c r="O47" s="20"/>
      <c r="P47" s="4"/>
      <c r="Q47" s="4"/>
      <c r="R47" s="4"/>
      <c r="S47" s="4"/>
      <c r="T47" s="4"/>
      <c r="U47" s="4"/>
      <c r="V47" s="4"/>
      <c r="W47" s="21"/>
      <c r="X47" s="47" t="s">
        <v>23353</v>
      </c>
      <c r="Y47" s="40"/>
      <c r="Z47" s="40"/>
      <c r="AA47" s="457"/>
      <c r="AB47" s="796"/>
      <c r="AC47" s="796"/>
      <c r="AD47" s="797"/>
      <c r="AE47" s="796"/>
      <c r="AF47" s="796"/>
      <c r="AG47" s="796"/>
      <c r="AH47" s="796"/>
      <c r="AI47" s="796"/>
      <c r="AJ47" s="796"/>
      <c r="AK47" s="796"/>
      <c r="AL47" s="796"/>
      <c r="AM47" s="1112">
        <v>700</v>
      </c>
      <c r="AN47" s="1112"/>
      <c r="AO47" s="40" t="s">
        <v>21</v>
      </c>
      <c r="AP47" s="41"/>
      <c r="AQ47" s="47"/>
      <c r="AR47" s="40"/>
      <c r="AS47" s="40"/>
      <c r="AT47" s="40"/>
      <c r="AU47" s="40"/>
      <c r="AV47" s="41"/>
      <c r="AW47" s="101">
        <f>ROUND(AM47,0)</f>
        <v>700</v>
      </c>
      <c r="AX47" s="232"/>
    </row>
    <row r="48" spans="1:50" ht="17.100000000000001" customHeight="1" x14ac:dyDescent="0.15">
      <c r="A48" s="32">
        <v>24</v>
      </c>
      <c r="B48" s="33">
        <v>1819</v>
      </c>
      <c r="C48" s="34" t="s">
        <v>23393</v>
      </c>
      <c r="D48" s="798"/>
      <c r="E48" s="799"/>
      <c r="F48" s="799"/>
      <c r="G48" s="799"/>
      <c r="H48" s="799"/>
      <c r="I48" s="799"/>
      <c r="J48" s="799"/>
      <c r="K48" s="799"/>
      <c r="L48" s="799"/>
      <c r="M48" s="799"/>
      <c r="N48" s="800"/>
      <c r="O48" s="225"/>
      <c r="P48" s="193"/>
      <c r="Q48" s="193"/>
      <c r="R48" s="193"/>
      <c r="S48" s="193"/>
      <c r="T48" s="193"/>
      <c r="U48" s="193"/>
      <c r="V48" s="193"/>
      <c r="W48" s="194"/>
      <c r="X48" s="20"/>
      <c r="Y48" s="4"/>
      <c r="Z48" s="4"/>
      <c r="AB48" s="490"/>
      <c r="AC48" s="490"/>
      <c r="AD48" s="795"/>
      <c r="AE48" s="490"/>
      <c r="AF48" s="490"/>
      <c r="AG48" s="490"/>
      <c r="AH48" s="490"/>
      <c r="AI48" s="490"/>
      <c r="AJ48" s="490"/>
      <c r="AK48" s="490"/>
      <c r="AL48" s="490"/>
      <c r="AM48" s="1129"/>
      <c r="AN48" s="1129"/>
      <c r="AO48" s="4"/>
      <c r="AP48" s="21"/>
      <c r="AQ48" s="47" t="s">
        <v>23342</v>
      </c>
      <c r="AR48" s="65" t="s">
        <v>17</v>
      </c>
      <c r="AS48" s="411">
        <v>0.9</v>
      </c>
      <c r="AT48" s="220"/>
      <c r="AU48" s="40"/>
      <c r="AV48" s="41"/>
      <c r="AW48" s="101">
        <f>ROUND(AM47*AS48,0)</f>
        <v>630</v>
      </c>
      <c r="AX48" s="31"/>
    </row>
    <row r="49" spans="1:50" ht="17.100000000000001" customHeight="1" x14ac:dyDescent="0.15">
      <c r="A49" s="32">
        <v>24</v>
      </c>
      <c r="B49" s="33">
        <v>1821</v>
      </c>
      <c r="C49" s="34" t="s">
        <v>23394</v>
      </c>
      <c r="D49" s="798"/>
      <c r="E49" s="799"/>
      <c r="F49" s="799"/>
      <c r="G49" s="799"/>
      <c r="H49" s="799"/>
      <c r="I49" s="799"/>
      <c r="J49" s="799"/>
      <c r="K49" s="799"/>
      <c r="L49" s="799"/>
      <c r="M49" s="799"/>
      <c r="N49" s="800"/>
      <c r="O49" s="1085" t="s">
        <v>23395</v>
      </c>
      <c r="P49" s="1133"/>
      <c r="Q49" s="1133"/>
      <c r="R49" s="1133"/>
      <c r="S49" s="1133"/>
      <c r="T49" s="1133"/>
      <c r="U49" s="1133"/>
      <c r="V49" s="1133"/>
      <c r="W49" s="1134"/>
      <c r="X49" s="47" t="s">
        <v>23340</v>
      </c>
      <c r="Y49" s="40"/>
      <c r="Z49" s="40"/>
      <c r="AA49" s="457"/>
      <c r="AB49" s="796"/>
      <c r="AC49" s="796"/>
      <c r="AD49" s="797"/>
      <c r="AE49" s="796"/>
      <c r="AF49" s="796"/>
      <c r="AG49" s="796"/>
      <c r="AH49" s="796"/>
      <c r="AI49" s="796"/>
      <c r="AJ49" s="796"/>
      <c r="AK49" s="796"/>
      <c r="AL49" s="796"/>
      <c r="AM49" s="1112">
        <v>791</v>
      </c>
      <c r="AN49" s="1112"/>
      <c r="AO49" s="40" t="s">
        <v>21</v>
      </c>
      <c r="AP49" s="41"/>
      <c r="AQ49" s="47"/>
      <c r="AR49" s="40"/>
      <c r="AS49" s="40"/>
      <c r="AT49" s="40"/>
      <c r="AU49" s="40"/>
      <c r="AV49" s="41"/>
      <c r="AW49" s="101">
        <f>ROUND(AM49,0)</f>
        <v>791</v>
      </c>
      <c r="AX49" s="31"/>
    </row>
    <row r="50" spans="1:50" ht="17.100000000000001" customHeight="1" x14ac:dyDescent="0.15">
      <c r="A50" s="32">
        <v>24</v>
      </c>
      <c r="B50" s="33">
        <v>1823</v>
      </c>
      <c r="C50" s="34" t="s">
        <v>23396</v>
      </c>
      <c r="D50" s="798"/>
      <c r="E50" s="799"/>
      <c r="F50" s="799"/>
      <c r="G50" s="799"/>
      <c r="H50" s="799"/>
      <c r="I50" s="799"/>
      <c r="J50" s="799"/>
      <c r="K50" s="799"/>
      <c r="L50" s="799"/>
      <c r="M50" s="799"/>
      <c r="N50" s="800"/>
      <c r="O50" s="1088"/>
      <c r="P50" s="1135"/>
      <c r="Q50" s="1135"/>
      <c r="R50" s="1135"/>
      <c r="S50" s="1135"/>
      <c r="T50" s="1135"/>
      <c r="U50" s="1135"/>
      <c r="V50" s="1135"/>
      <c r="W50" s="1136"/>
      <c r="X50" s="20"/>
      <c r="Y50" s="4"/>
      <c r="Z50" s="4"/>
      <c r="AB50" s="490"/>
      <c r="AC50" s="490"/>
      <c r="AD50" s="795"/>
      <c r="AE50" s="490"/>
      <c r="AF50" s="490"/>
      <c r="AG50" s="490"/>
      <c r="AH50" s="490"/>
      <c r="AI50" s="490"/>
      <c r="AJ50" s="490"/>
      <c r="AK50" s="490"/>
      <c r="AL50" s="490"/>
      <c r="AM50" s="1129"/>
      <c r="AN50" s="1129"/>
      <c r="AO50" s="4"/>
      <c r="AP50" s="21"/>
      <c r="AQ50" s="47" t="s">
        <v>23342</v>
      </c>
      <c r="AR50" s="65" t="s">
        <v>17</v>
      </c>
      <c r="AS50" s="411">
        <v>0.9</v>
      </c>
      <c r="AT50" s="220"/>
      <c r="AU50" s="40"/>
      <c r="AV50" s="41"/>
      <c r="AW50" s="101">
        <f>ROUND(AM49*AS50,0)</f>
        <v>712</v>
      </c>
      <c r="AX50" s="31"/>
    </row>
    <row r="51" spans="1:50" ht="17.100000000000001" customHeight="1" x14ac:dyDescent="0.15">
      <c r="A51" s="32">
        <v>24</v>
      </c>
      <c r="B51" s="33">
        <v>1825</v>
      </c>
      <c r="C51" s="34" t="s">
        <v>23397</v>
      </c>
      <c r="D51" s="798"/>
      <c r="E51" s="799"/>
      <c r="F51" s="799"/>
      <c r="G51" s="799"/>
      <c r="H51" s="799"/>
      <c r="I51" s="799"/>
      <c r="J51" s="799"/>
      <c r="K51" s="799"/>
      <c r="L51" s="799"/>
      <c r="M51" s="799"/>
      <c r="N51" s="800"/>
      <c r="O51" s="1137"/>
      <c r="P51" s="1135"/>
      <c r="Q51" s="1135"/>
      <c r="R51" s="1135"/>
      <c r="S51" s="1135"/>
      <c r="T51" s="1135"/>
      <c r="U51" s="1135"/>
      <c r="V51" s="1135"/>
      <c r="W51" s="1136"/>
      <c r="X51" s="47" t="s">
        <v>23344</v>
      </c>
      <c r="Y51" s="40"/>
      <c r="Z51" s="40"/>
      <c r="AA51" s="457"/>
      <c r="AB51" s="796"/>
      <c r="AC51" s="796"/>
      <c r="AD51" s="797"/>
      <c r="AE51" s="796"/>
      <c r="AF51" s="796"/>
      <c r="AG51" s="796"/>
      <c r="AH51" s="796"/>
      <c r="AI51" s="796"/>
      <c r="AJ51" s="796"/>
      <c r="AK51" s="796"/>
      <c r="AL51" s="796"/>
      <c r="AM51" s="1112">
        <v>719</v>
      </c>
      <c r="AN51" s="1112"/>
      <c r="AO51" s="40" t="s">
        <v>21</v>
      </c>
      <c r="AP51" s="41"/>
      <c r="AQ51" s="47"/>
      <c r="AR51" s="40"/>
      <c r="AS51" s="40"/>
      <c r="AT51" s="40"/>
      <c r="AU51" s="40"/>
      <c r="AV51" s="41"/>
      <c r="AW51" s="101">
        <f>ROUND(AM51,0)</f>
        <v>719</v>
      </c>
      <c r="AX51" s="31"/>
    </row>
    <row r="52" spans="1:50" ht="17.100000000000001" customHeight="1" x14ac:dyDescent="0.15">
      <c r="A52" s="32">
        <v>24</v>
      </c>
      <c r="B52" s="33">
        <v>1827</v>
      </c>
      <c r="C52" s="34" t="s">
        <v>23398</v>
      </c>
      <c r="D52" s="798"/>
      <c r="E52" s="799"/>
      <c r="F52" s="799"/>
      <c r="G52" s="799"/>
      <c r="H52" s="799"/>
      <c r="I52" s="799"/>
      <c r="J52" s="799"/>
      <c r="K52" s="799"/>
      <c r="L52" s="799"/>
      <c r="M52" s="799"/>
      <c r="N52" s="800"/>
      <c r="O52" s="801"/>
      <c r="P52" s="802"/>
      <c r="Q52" s="802"/>
      <c r="R52" s="802"/>
      <c r="S52" s="802"/>
      <c r="T52" s="802"/>
      <c r="U52" s="802"/>
      <c r="V52" s="802"/>
      <c r="W52" s="803"/>
      <c r="X52" s="20"/>
      <c r="Y52" s="4"/>
      <c r="Z52" s="4"/>
      <c r="AB52" s="490"/>
      <c r="AC52" s="490"/>
      <c r="AD52" s="795"/>
      <c r="AE52" s="490"/>
      <c r="AF52" s="490"/>
      <c r="AG52" s="490"/>
      <c r="AH52" s="490"/>
      <c r="AI52" s="490"/>
      <c r="AJ52" s="490"/>
      <c r="AK52" s="490"/>
      <c r="AL52" s="490"/>
      <c r="AM52" s="1129"/>
      <c r="AN52" s="1129"/>
      <c r="AO52" s="4"/>
      <c r="AP52" s="21"/>
      <c r="AQ52" s="47" t="s">
        <v>23342</v>
      </c>
      <c r="AR52" s="65" t="s">
        <v>17</v>
      </c>
      <c r="AS52" s="411">
        <v>0.9</v>
      </c>
      <c r="AT52" s="220"/>
      <c r="AU52" s="40"/>
      <c r="AV52" s="41"/>
      <c r="AW52" s="101">
        <f>ROUND(AM51*AS52,0)</f>
        <v>647</v>
      </c>
      <c r="AX52" s="31"/>
    </row>
    <row r="53" spans="1:50" ht="17.100000000000001" customHeight="1" x14ac:dyDescent="0.15">
      <c r="A53" s="32">
        <v>24</v>
      </c>
      <c r="B53" s="33">
        <v>1829</v>
      </c>
      <c r="C53" s="34" t="s">
        <v>23399</v>
      </c>
      <c r="D53" s="798"/>
      <c r="E53" s="799"/>
      <c r="F53" s="799"/>
      <c r="G53" s="799"/>
      <c r="H53" s="799"/>
      <c r="I53" s="799"/>
      <c r="J53" s="799"/>
      <c r="K53" s="799"/>
      <c r="L53" s="799"/>
      <c r="M53" s="799"/>
      <c r="N53" s="800"/>
      <c r="O53" s="20"/>
      <c r="P53" s="4"/>
      <c r="Q53" s="4"/>
      <c r="R53" s="4"/>
      <c r="S53" s="4"/>
      <c r="T53" s="4"/>
      <c r="U53" s="4"/>
      <c r="V53" s="4"/>
      <c r="W53" s="21"/>
      <c r="X53" s="47" t="s">
        <v>23347</v>
      </c>
      <c r="Y53" s="40"/>
      <c r="Z53" s="40"/>
      <c r="AA53" s="457"/>
      <c r="AB53" s="796"/>
      <c r="AC53" s="796"/>
      <c r="AD53" s="797"/>
      <c r="AE53" s="796"/>
      <c r="AF53" s="796"/>
      <c r="AG53" s="796"/>
      <c r="AH53" s="796"/>
      <c r="AI53" s="796"/>
      <c r="AJ53" s="796"/>
      <c r="AK53" s="796"/>
      <c r="AL53" s="796"/>
      <c r="AM53" s="1112">
        <v>513</v>
      </c>
      <c r="AN53" s="1112"/>
      <c r="AO53" s="40" t="s">
        <v>21</v>
      </c>
      <c r="AP53" s="41"/>
      <c r="AQ53" s="47"/>
      <c r="AR53" s="40"/>
      <c r="AS53" s="40"/>
      <c r="AT53" s="40"/>
      <c r="AU53" s="40"/>
      <c r="AV53" s="41"/>
      <c r="AW53" s="101">
        <f>ROUND(AM53,0)</f>
        <v>513</v>
      </c>
      <c r="AX53" s="232"/>
    </row>
    <row r="54" spans="1:50" ht="17.100000000000001" customHeight="1" x14ac:dyDescent="0.15">
      <c r="A54" s="32">
        <v>24</v>
      </c>
      <c r="B54" s="33">
        <v>1831</v>
      </c>
      <c r="C54" s="34" t="s">
        <v>23400</v>
      </c>
      <c r="D54" s="798"/>
      <c r="E54" s="799"/>
      <c r="F54" s="799"/>
      <c r="G54" s="799"/>
      <c r="H54" s="799"/>
      <c r="I54" s="799"/>
      <c r="J54" s="799"/>
      <c r="K54" s="799"/>
      <c r="L54" s="799"/>
      <c r="M54" s="799"/>
      <c r="N54" s="800"/>
      <c r="O54" s="20"/>
      <c r="P54" s="4"/>
      <c r="Q54" s="4"/>
      <c r="R54" s="4"/>
      <c r="S54" s="4"/>
      <c r="T54" s="4"/>
      <c r="U54" s="4"/>
      <c r="V54" s="4"/>
      <c r="W54" s="21"/>
      <c r="X54" s="20"/>
      <c r="Y54" s="4"/>
      <c r="Z54" s="4"/>
      <c r="AB54" s="490"/>
      <c r="AC54" s="490"/>
      <c r="AD54" s="795"/>
      <c r="AE54" s="490"/>
      <c r="AF54" s="490"/>
      <c r="AG54" s="490"/>
      <c r="AH54" s="490"/>
      <c r="AI54" s="490"/>
      <c r="AJ54" s="490"/>
      <c r="AK54" s="490"/>
      <c r="AL54" s="490"/>
      <c r="AM54" s="1129"/>
      <c r="AN54" s="1129"/>
      <c r="AO54" s="4"/>
      <c r="AP54" s="21"/>
      <c r="AQ54" s="47" t="s">
        <v>23342</v>
      </c>
      <c r="AR54" s="65" t="s">
        <v>17</v>
      </c>
      <c r="AS54" s="411">
        <v>0.9</v>
      </c>
      <c r="AT54" s="220"/>
      <c r="AU54" s="40"/>
      <c r="AV54" s="41"/>
      <c r="AW54" s="101">
        <f>ROUND(AM53*AS54,0)</f>
        <v>462</v>
      </c>
      <c r="AX54" s="31"/>
    </row>
    <row r="55" spans="1:50" ht="17.100000000000001" customHeight="1" x14ac:dyDescent="0.15">
      <c r="A55" s="32">
        <v>24</v>
      </c>
      <c r="B55" s="33">
        <v>1833</v>
      </c>
      <c r="C55" s="34" t="s">
        <v>23401</v>
      </c>
      <c r="D55" s="798"/>
      <c r="E55" s="799"/>
      <c r="F55" s="799"/>
      <c r="G55" s="799"/>
      <c r="H55" s="799"/>
      <c r="I55" s="799"/>
      <c r="J55" s="799"/>
      <c r="K55" s="799"/>
      <c r="L55" s="799"/>
      <c r="M55" s="799"/>
      <c r="N55" s="800"/>
      <c r="O55" s="20"/>
      <c r="P55" s="4"/>
      <c r="Q55" s="4"/>
      <c r="R55" s="4"/>
      <c r="S55" s="4"/>
      <c r="T55" s="4"/>
      <c r="U55" s="4"/>
      <c r="V55" s="4"/>
      <c r="W55" s="21"/>
      <c r="X55" s="47" t="s">
        <v>23350</v>
      </c>
      <c r="Y55" s="40"/>
      <c r="Z55" s="40"/>
      <c r="AA55" s="457"/>
      <c r="AB55" s="796"/>
      <c r="AC55" s="796"/>
      <c r="AD55" s="797"/>
      <c r="AE55" s="796"/>
      <c r="AF55" s="796"/>
      <c r="AG55" s="796"/>
      <c r="AH55" s="796"/>
      <c r="AI55" s="796"/>
      <c r="AJ55" s="796"/>
      <c r="AK55" s="796"/>
      <c r="AL55" s="796"/>
      <c r="AM55" s="1112">
        <v>438</v>
      </c>
      <c r="AN55" s="1112"/>
      <c r="AO55" s="40" t="s">
        <v>21</v>
      </c>
      <c r="AP55" s="41"/>
      <c r="AQ55" s="47"/>
      <c r="AR55" s="40"/>
      <c r="AS55" s="40"/>
      <c r="AT55" s="40"/>
      <c r="AU55" s="40"/>
      <c r="AV55" s="41"/>
      <c r="AW55" s="101">
        <f>ROUND(AM55,0)</f>
        <v>438</v>
      </c>
      <c r="AX55" s="232"/>
    </row>
    <row r="56" spans="1:50" ht="17.100000000000001" customHeight="1" x14ac:dyDescent="0.15">
      <c r="A56" s="32">
        <v>24</v>
      </c>
      <c r="B56" s="33">
        <v>1835</v>
      </c>
      <c r="C56" s="34" t="s">
        <v>23402</v>
      </c>
      <c r="D56" s="798"/>
      <c r="E56" s="799"/>
      <c r="F56" s="799"/>
      <c r="G56" s="799"/>
      <c r="H56" s="799"/>
      <c r="I56" s="799"/>
      <c r="J56" s="799"/>
      <c r="K56" s="799"/>
      <c r="L56" s="799"/>
      <c r="M56" s="799"/>
      <c r="N56" s="800"/>
      <c r="O56" s="20"/>
      <c r="P56" s="4"/>
      <c r="Q56" s="4"/>
      <c r="R56" s="4"/>
      <c r="S56" s="4"/>
      <c r="T56" s="4"/>
      <c r="U56" s="4"/>
      <c r="V56" s="4"/>
      <c r="W56" s="21"/>
      <c r="X56" s="20"/>
      <c r="Y56" s="4"/>
      <c r="Z56" s="4"/>
      <c r="AB56" s="490"/>
      <c r="AC56" s="490"/>
      <c r="AD56" s="795"/>
      <c r="AE56" s="490"/>
      <c r="AF56" s="490"/>
      <c r="AG56" s="490"/>
      <c r="AH56" s="490"/>
      <c r="AI56" s="490"/>
      <c r="AJ56" s="490"/>
      <c r="AK56" s="490"/>
      <c r="AL56" s="490"/>
      <c r="AM56" s="1129"/>
      <c r="AN56" s="1129"/>
      <c r="AO56" s="4"/>
      <c r="AP56" s="21"/>
      <c r="AQ56" s="47" t="s">
        <v>23342</v>
      </c>
      <c r="AR56" s="65" t="s">
        <v>17</v>
      </c>
      <c r="AS56" s="411">
        <v>0.9</v>
      </c>
      <c r="AT56" s="220"/>
      <c r="AU56" s="40"/>
      <c r="AV56" s="41"/>
      <c r="AW56" s="101">
        <f>ROUND(AM55*AS56,0)</f>
        <v>394</v>
      </c>
      <c r="AX56" s="31"/>
    </row>
    <row r="57" spans="1:50" ht="17.100000000000001" customHeight="1" x14ac:dyDescent="0.15">
      <c r="A57" s="32">
        <v>24</v>
      </c>
      <c r="B57" s="33">
        <v>1837</v>
      </c>
      <c r="C57" s="34" t="s">
        <v>23403</v>
      </c>
      <c r="D57" s="798"/>
      <c r="E57" s="799"/>
      <c r="F57" s="799"/>
      <c r="G57" s="799"/>
      <c r="H57" s="799"/>
      <c r="I57" s="799"/>
      <c r="J57" s="799"/>
      <c r="K57" s="799"/>
      <c r="L57" s="799"/>
      <c r="M57" s="799"/>
      <c r="N57" s="800"/>
      <c r="O57" s="20"/>
      <c r="P57" s="4"/>
      <c r="Q57" s="4"/>
      <c r="R57" s="4"/>
      <c r="S57" s="4"/>
      <c r="T57" s="4"/>
      <c r="U57" s="4"/>
      <c r="V57" s="4"/>
      <c r="W57" s="21"/>
      <c r="X57" s="47" t="s">
        <v>23353</v>
      </c>
      <c r="Y57" s="40"/>
      <c r="Z57" s="40"/>
      <c r="AA57" s="457"/>
      <c r="AB57" s="796"/>
      <c r="AC57" s="796"/>
      <c r="AD57" s="797"/>
      <c r="AE57" s="796"/>
      <c r="AF57" s="796"/>
      <c r="AG57" s="796"/>
      <c r="AH57" s="796"/>
      <c r="AI57" s="796"/>
      <c r="AJ57" s="796"/>
      <c r="AK57" s="796"/>
      <c r="AL57" s="796"/>
      <c r="AM57" s="1112">
        <v>370</v>
      </c>
      <c r="AN57" s="1112"/>
      <c r="AO57" s="40" t="s">
        <v>21</v>
      </c>
      <c r="AP57" s="41"/>
      <c r="AQ57" s="47"/>
      <c r="AR57" s="40"/>
      <c r="AS57" s="40"/>
      <c r="AT57" s="40"/>
      <c r="AU57" s="40"/>
      <c r="AV57" s="41"/>
      <c r="AW57" s="101">
        <f>ROUND(AM57,0)</f>
        <v>370</v>
      </c>
      <c r="AX57" s="232"/>
    </row>
    <row r="58" spans="1:50" ht="17.100000000000001" customHeight="1" x14ac:dyDescent="0.15">
      <c r="A58" s="32">
        <v>24</v>
      </c>
      <c r="B58" s="33">
        <v>1839</v>
      </c>
      <c r="C58" s="34" t="s">
        <v>23404</v>
      </c>
      <c r="D58" s="798"/>
      <c r="E58" s="799"/>
      <c r="F58" s="799"/>
      <c r="G58" s="799"/>
      <c r="H58" s="799"/>
      <c r="I58" s="799"/>
      <c r="J58" s="799"/>
      <c r="K58" s="799"/>
      <c r="L58" s="799"/>
      <c r="M58" s="799"/>
      <c r="N58" s="800"/>
      <c r="O58" s="20"/>
      <c r="P58" s="4"/>
      <c r="Q58" s="4"/>
      <c r="R58" s="4"/>
      <c r="S58" s="4"/>
      <c r="T58" s="4"/>
      <c r="U58" s="4"/>
      <c r="V58" s="4"/>
      <c r="W58" s="21"/>
      <c r="X58" s="20"/>
      <c r="Y58" s="4"/>
      <c r="Z58" s="4"/>
      <c r="AB58" s="490"/>
      <c r="AC58" s="490"/>
      <c r="AD58" s="795"/>
      <c r="AE58" s="490"/>
      <c r="AF58" s="490"/>
      <c r="AG58" s="490"/>
      <c r="AH58" s="490"/>
      <c r="AI58" s="490"/>
      <c r="AJ58" s="490"/>
      <c r="AK58" s="490"/>
      <c r="AL58" s="490"/>
      <c r="AM58" s="1129"/>
      <c r="AN58" s="1129"/>
      <c r="AO58" s="4"/>
      <c r="AP58" s="21"/>
      <c r="AQ58" s="47" t="s">
        <v>23342</v>
      </c>
      <c r="AR58" s="65" t="s">
        <v>17</v>
      </c>
      <c r="AS58" s="411">
        <v>0.9</v>
      </c>
      <c r="AT58" s="220"/>
      <c r="AU58" s="40"/>
      <c r="AV58" s="41"/>
      <c r="AW58" s="101">
        <f>ROUND(AM57*AS58,0)</f>
        <v>333</v>
      </c>
      <c r="AX58" s="31"/>
    </row>
    <row r="59" spans="1:50" ht="17.100000000000001" customHeight="1" x14ac:dyDescent="0.15">
      <c r="A59" s="32">
        <v>24</v>
      </c>
      <c r="B59" s="33">
        <v>1841</v>
      </c>
      <c r="C59" s="34" t="s">
        <v>23405</v>
      </c>
      <c r="D59" s="798"/>
      <c r="E59" s="799"/>
      <c r="F59" s="799"/>
      <c r="G59" s="799"/>
      <c r="H59" s="799"/>
      <c r="I59" s="799"/>
      <c r="J59" s="799"/>
      <c r="K59" s="799"/>
      <c r="L59" s="799"/>
      <c r="M59" s="799"/>
      <c r="N59" s="800"/>
      <c r="O59" s="1085" t="s">
        <v>23406</v>
      </c>
      <c r="P59" s="1133"/>
      <c r="Q59" s="1133"/>
      <c r="R59" s="1133"/>
      <c r="S59" s="1133"/>
      <c r="T59" s="1133"/>
      <c r="U59" s="1133"/>
      <c r="V59" s="1133"/>
      <c r="W59" s="1134"/>
      <c r="X59" s="47" t="s">
        <v>23368</v>
      </c>
      <c r="Y59" s="40"/>
      <c r="Z59" s="40"/>
      <c r="AA59" s="457"/>
      <c r="AB59" s="796"/>
      <c r="AC59" s="796"/>
      <c r="AD59" s="797"/>
      <c r="AE59" s="796"/>
      <c r="AF59" s="796"/>
      <c r="AG59" s="796"/>
      <c r="AH59" s="796"/>
      <c r="AI59" s="796"/>
      <c r="AJ59" s="796"/>
      <c r="AK59" s="796"/>
      <c r="AL59" s="796"/>
      <c r="AM59" s="1112">
        <v>969</v>
      </c>
      <c r="AN59" s="1112"/>
      <c r="AO59" s="40" t="s">
        <v>21</v>
      </c>
      <c r="AP59" s="41"/>
      <c r="AQ59" s="47"/>
      <c r="AR59" s="40"/>
      <c r="AS59" s="40"/>
      <c r="AT59" s="40"/>
      <c r="AU59" s="40"/>
      <c r="AV59" s="41"/>
      <c r="AW59" s="101">
        <f>ROUND(AM59,0)</f>
        <v>969</v>
      </c>
      <c r="AX59" s="232"/>
    </row>
    <row r="60" spans="1:50" ht="17.100000000000001" customHeight="1" x14ac:dyDescent="0.15">
      <c r="A60" s="32">
        <v>24</v>
      </c>
      <c r="B60" s="33">
        <v>1843</v>
      </c>
      <c r="C60" s="34" t="s">
        <v>23407</v>
      </c>
      <c r="D60" s="798"/>
      <c r="E60" s="799"/>
      <c r="F60" s="799"/>
      <c r="G60" s="799"/>
      <c r="H60" s="799"/>
      <c r="I60" s="799"/>
      <c r="J60" s="799"/>
      <c r="K60" s="799"/>
      <c r="L60" s="799"/>
      <c r="M60" s="799"/>
      <c r="N60" s="800"/>
      <c r="O60" s="1088"/>
      <c r="P60" s="1135"/>
      <c r="Q60" s="1135"/>
      <c r="R60" s="1135"/>
      <c r="S60" s="1135"/>
      <c r="T60" s="1135"/>
      <c r="U60" s="1135"/>
      <c r="V60" s="1135"/>
      <c r="W60" s="1136"/>
      <c r="X60" s="20"/>
      <c r="Y60" s="4"/>
      <c r="Z60" s="4"/>
      <c r="AB60" s="490"/>
      <c r="AC60" s="490"/>
      <c r="AD60" s="795"/>
      <c r="AE60" s="490"/>
      <c r="AF60" s="490"/>
      <c r="AG60" s="490"/>
      <c r="AH60" s="490"/>
      <c r="AI60" s="490"/>
      <c r="AJ60" s="490"/>
      <c r="AK60" s="490"/>
      <c r="AL60" s="490"/>
      <c r="AM60" s="1129"/>
      <c r="AN60" s="1129"/>
      <c r="AO60" s="4"/>
      <c r="AP60" s="21"/>
      <c r="AQ60" s="47" t="s">
        <v>23342</v>
      </c>
      <c r="AR60" s="65" t="s">
        <v>17</v>
      </c>
      <c r="AS60" s="411">
        <v>0.9</v>
      </c>
      <c r="AT60" s="220"/>
      <c r="AU60" s="40"/>
      <c r="AV60" s="41"/>
      <c r="AW60" s="101">
        <f>ROUND(AM59*AS60,0)</f>
        <v>872</v>
      </c>
      <c r="AX60" s="31"/>
    </row>
    <row r="61" spans="1:50" ht="17.100000000000001" customHeight="1" x14ac:dyDescent="0.15">
      <c r="A61" s="32">
        <v>24</v>
      </c>
      <c r="B61" s="33">
        <v>1845</v>
      </c>
      <c r="C61" s="34" t="s">
        <v>23408</v>
      </c>
      <c r="D61" s="798"/>
      <c r="E61" s="799"/>
      <c r="F61" s="799"/>
      <c r="G61" s="799"/>
      <c r="H61" s="799"/>
      <c r="I61" s="799"/>
      <c r="J61" s="799"/>
      <c r="K61" s="799"/>
      <c r="L61" s="799"/>
      <c r="M61" s="799"/>
      <c r="N61" s="800"/>
      <c r="O61" s="1137"/>
      <c r="P61" s="1135"/>
      <c r="Q61" s="1135"/>
      <c r="R61" s="1135"/>
      <c r="S61" s="1135"/>
      <c r="T61" s="1135"/>
      <c r="U61" s="1135"/>
      <c r="V61" s="1135"/>
      <c r="W61" s="1136"/>
      <c r="X61" s="47" t="s">
        <v>23371</v>
      </c>
      <c r="Y61" s="40"/>
      <c r="Z61" s="40"/>
      <c r="AA61" s="457"/>
      <c r="AB61" s="796"/>
      <c r="AC61" s="796"/>
      <c r="AD61" s="797"/>
      <c r="AE61" s="796"/>
      <c r="AF61" s="796"/>
      <c r="AG61" s="796"/>
      <c r="AH61" s="796"/>
      <c r="AI61" s="796"/>
      <c r="AJ61" s="796"/>
      <c r="AK61" s="796"/>
      <c r="AL61" s="796"/>
      <c r="AM61" s="1112">
        <v>804</v>
      </c>
      <c r="AN61" s="1112"/>
      <c r="AO61" s="40" t="s">
        <v>21</v>
      </c>
      <c r="AP61" s="41"/>
      <c r="AQ61" s="47"/>
      <c r="AR61" s="40"/>
      <c r="AS61" s="40"/>
      <c r="AT61" s="40"/>
      <c r="AU61" s="40"/>
      <c r="AV61" s="41"/>
      <c r="AW61" s="101">
        <f>ROUND(AM61,0)</f>
        <v>804</v>
      </c>
      <c r="AX61" s="232"/>
    </row>
    <row r="62" spans="1:50" ht="17.100000000000001" customHeight="1" x14ac:dyDescent="0.15">
      <c r="A62" s="32">
        <v>24</v>
      </c>
      <c r="B62" s="33">
        <v>1847</v>
      </c>
      <c r="C62" s="34" t="s">
        <v>23409</v>
      </c>
      <c r="D62" s="798"/>
      <c r="E62" s="799"/>
      <c r="F62" s="799"/>
      <c r="G62" s="799"/>
      <c r="H62" s="799"/>
      <c r="I62" s="799"/>
      <c r="J62" s="799"/>
      <c r="K62" s="799"/>
      <c r="L62" s="799"/>
      <c r="M62" s="799"/>
      <c r="N62" s="800"/>
      <c r="O62" s="801"/>
      <c r="P62" s="802"/>
      <c r="Q62" s="802"/>
      <c r="R62" s="802"/>
      <c r="S62" s="802"/>
      <c r="T62" s="802"/>
      <c r="U62" s="802"/>
      <c r="V62" s="802"/>
      <c r="W62" s="803"/>
      <c r="X62" s="20"/>
      <c r="Y62" s="4"/>
      <c r="Z62" s="4"/>
      <c r="AB62" s="490"/>
      <c r="AC62" s="490"/>
      <c r="AD62" s="795"/>
      <c r="AE62" s="490"/>
      <c r="AF62" s="490"/>
      <c r="AG62" s="490"/>
      <c r="AH62" s="490"/>
      <c r="AI62" s="490"/>
      <c r="AJ62" s="490"/>
      <c r="AK62" s="490"/>
      <c r="AL62" s="490"/>
      <c r="AM62" s="1129"/>
      <c r="AN62" s="1129"/>
      <c r="AO62" s="4"/>
      <c r="AP62" s="21"/>
      <c r="AQ62" s="47" t="s">
        <v>23342</v>
      </c>
      <c r="AR62" s="65" t="s">
        <v>17</v>
      </c>
      <c r="AS62" s="411">
        <v>0.9</v>
      </c>
      <c r="AT62" s="220"/>
      <c r="AU62" s="40"/>
      <c r="AV62" s="41"/>
      <c r="AW62" s="101">
        <f>ROUND(AM61*AS62,0)</f>
        <v>724</v>
      </c>
      <c r="AX62" s="31"/>
    </row>
    <row r="63" spans="1:50" ht="17.100000000000001" customHeight="1" x14ac:dyDescent="0.15">
      <c r="A63" s="32">
        <v>24</v>
      </c>
      <c r="B63" s="33">
        <v>1849</v>
      </c>
      <c r="C63" s="34" t="s">
        <v>23410</v>
      </c>
      <c r="D63" s="798"/>
      <c r="E63" s="799"/>
      <c r="F63" s="799"/>
      <c r="G63" s="799"/>
      <c r="H63" s="799"/>
      <c r="I63" s="799"/>
      <c r="J63" s="799"/>
      <c r="K63" s="799"/>
      <c r="L63" s="799"/>
      <c r="M63" s="799"/>
      <c r="N63" s="800"/>
      <c r="O63" s="20"/>
      <c r="P63" s="4"/>
      <c r="Q63" s="4"/>
      <c r="R63" s="4"/>
      <c r="S63" s="4"/>
      <c r="T63" s="4"/>
      <c r="U63" s="4"/>
      <c r="V63" s="4"/>
      <c r="W63" s="21"/>
      <c r="X63" s="47" t="s">
        <v>23374</v>
      </c>
      <c r="Y63" s="40"/>
      <c r="Z63" s="40"/>
      <c r="AA63" s="457"/>
      <c r="AB63" s="796"/>
      <c r="AC63" s="796"/>
      <c r="AD63" s="797"/>
      <c r="AE63" s="796"/>
      <c r="AF63" s="796"/>
      <c r="AG63" s="796"/>
      <c r="AH63" s="796"/>
      <c r="AI63" s="796"/>
      <c r="AJ63" s="796"/>
      <c r="AK63" s="796"/>
      <c r="AL63" s="796"/>
      <c r="AM63" s="1112">
        <v>700</v>
      </c>
      <c r="AN63" s="1112"/>
      <c r="AO63" s="40" t="s">
        <v>21</v>
      </c>
      <c r="AP63" s="41"/>
      <c r="AQ63" s="47"/>
      <c r="AR63" s="40"/>
      <c r="AS63" s="40"/>
      <c r="AT63" s="40"/>
      <c r="AU63" s="40"/>
      <c r="AV63" s="41"/>
      <c r="AW63" s="101">
        <f>ROUND(AM63,0)</f>
        <v>700</v>
      </c>
      <c r="AX63" s="232"/>
    </row>
    <row r="64" spans="1:50" ht="17.100000000000001" customHeight="1" x14ac:dyDescent="0.15">
      <c r="A64" s="32">
        <v>24</v>
      </c>
      <c r="B64" s="33">
        <v>1851</v>
      </c>
      <c r="C64" s="34" t="s">
        <v>23411</v>
      </c>
      <c r="D64" s="798"/>
      <c r="E64" s="799"/>
      <c r="F64" s="799"/>
      <c r="G64" s="799"/>
      <c r="H64" s="799"/>
      <c r="I64" s="799"/>
      <c r="J64" s="799"/>
      <c r="K64" s="799"/>
      <c r="L64" s="799"/>
      <c r="M64" s="799"/>
      <c r="N64" s="800"/>
      <c r="O64" s="20"/>
      <c r="P64" s="4"/>
      <c r="Q64" s="4"/>
      <c r="R64" s="4"/>
      <c r="S64" s="4"/>
      <c r="T64" s="4"/>
      <c r="U64" s="4"/>
      <c r="V64" s="4"/>
      <c r="W64" s="21"/>
      <c r="X64" s="20"/>
      <c r="Y64" s="4"/>
      <c r="Z64" s="4"/>
      <c r="AB64" s="490"/>
      <c r="AC64" s="490"/>
      <c r="AD64" s="795"/>
      <c r="AE64" s="490"/>
      <c r="AF64" s="490"/>
      <c r="AG64" s="490"/>
      <c r="AH64" s="490"/>
      <c r="AI64" s="490"/>
      <c r="AJ64" s="490"/>
      <c r="AK64" s="490"/>
      <c r="AL64" s="490"/>
      <c r="AM64" s="1129"/>
      <c r="AN64" s="1129"/>
      <c r="AO64" s="4"/>
      <c r="AP64" s="21"/>
      <c r="AQ64" s="47" t="s">
        <v>23342</v>
      </c>
      <c r="AR64" s="65" t="s">
        <v>17</v>
      </c>
      <c r="AS64" s="411">
        <v>0.9</v>
      </c>
      <c r="AT64" s="220"/>
      <c r="AU64" s="40"/>
      <c r="AV64" s="41"/>
      <c r="AW64" s="101">
        <f>ROUND(AM63*AS64,0)</f>
        <v>630</v>
      </c>
      <c r="AX64" s="31"/>
    </row>
    <row r="65" spans="1:50" ht="17.100000000000001" customHeight="1" x14ac:dyDescent="0.15">
      <c r="A65" s="32">
        <v>24</v>
      </c>
      <c r="B65" s="33">
        <v>1853</v>
      </c>
      <c r="C65" s="34" t="s">
        <v>23412</v>
      </c>
      <c r="D65" s="798"/>
      <c r="E65" s="799"/>
      <c r="F65" s="799"/>
      <c r="G65" s="799"/>
      <c r="H65" s="799"/>
      <c r="I65" s="799"/>
      <c r="J65" s="799"/>
      <c r="K65" s="799"/>
      <c r="L65" s="799"/>
      <c r="M65" s="799"/>
      <c r="N65" s="800"/>
      <c r="O65" s="1085" t="s">
        <v>23413</v>
      </c>
      <c r="P65" s="1133"/>
      <c r="Q65" s="1133"/>
      <c r="R65" s="1133"/>
      <c r="S65" s="1133"/>
      <c r="T65" s="1133"/>
      <c r="U65" s="1133"/>
      <c r="V65" s="1133"/>
      <c r="W65" s="1134"/>
      <c r="X65" s="47" t="s">
        <v>23368</v>
      </c>
      <c r="Y65" s="40"/>
      <c r="Z65" s="40"/>
      <c r="AA65" s="457"/>
      <c r="AB65" s="796"/>
      <c r="AC65" s="796"/>
      <c r="AD65" s="797"/>
      <c r="AE65" s="796"/>
      <c r="AF65" s="796"/>
      <c r="AG65" s="796"/>
      <c r="AH65" s="796"/>
      <c r="AI65" s="796"/>
      <c r="AJ65" s="796"/>
      <c r="AK65" s="796"/>
      <c r="AL65" s="796"/>
      <c r="AM65" s="1112">
        <v>719</v>
      </c>
      <c r="AN65" s="1112"/>
      <c r="AO65" s="40" t="s">
        <v>21</v>
      </c>
      <c r="AP65" s="41"/>
      <c r="AQ65" s="47"/>
      <c r="AR65" s="40"/>
      <c r="AS65" s="40"/>
      <c r="AT65" s="40"/>
      <c r="AU65" s="40"/>
      <c r="AV65" s="41"/>
      <c r="AW65" s="101">
        <f>ROUND(AM65,0)</f>
        <v>719</v>
      </c>
      <c r="AX65" s="232"/>
    </row>
    <row r="66" spans="1:50" ht="17.100000000000001" customHeight="1" x14ac:dyDescent="0.15">
      <c r="A66" s="32">
        <v>24</v>
      </c>
      <c r="B66" s="33">
        <v>1855</v>
      </c>
      <c r="C66" s="34" t="s">
        <v>23414</v>
      </c>
      <c r="D66" s="798"/>
      <c r="E66" s="799"/>
      <c r="F66" s="799"/>
      <c r="G66" s="799"/>
      <c r="H66" s="799"/>
      <c r="I66" s="799"/>
      <c r="J66" s="799"/>
      <c r="K66" s="799"/>
      <c r="L66" s="799"/>
      <c r="M66" s="799"/>
      <c r="N66" s="800"/>
      <c r="O66" s="1088"/>
      <c r="P66" s="1135"/>
      <c r="Q66" s="1135"/>
      <c r="R66" s="1135"/>
      <c r="S66" s="1135"/>
      <c r="T66" s="1135"/>
      <c r="U66" s="1135"/>
      <c r="V66" s="1135"/>
      <c r="W66" s="1136"/>
      <c r="X66" s="20"/>
      <c r="Y66" s="4"/>
      <c r="Z66" s="4"/>
      <c r="AB66" s="490"/>
      <c r="AC66" s="490"/>
      <c r="AD66" s="795"/>
      <c r="AE66" s="490"/>
      <c r="AF66" s="490"/>
      <c r="AG66" s="490"/>
      <c r="AH66" s="490"/>
      <c r="AI66" s="490"/>
      <c r="AJ66" s="490"/>
      <c r="AK66" s="490"/>
      <c r="AL66" s="490"/>
      <c r="AM66" s="1129"/>
      <c r="AN66" s="1129"/>
      <c r="AO66" s="4"/>
      <c r="AP66" s="21"/>
      <c r="AQ66" s="47" t="s">
        <v>23342</v>
      </c>
      <c r="AR66" s="65" t="s">
        <v>17</v>
      </c>
      <c r="AS66" s="411">
        <v>0.9</v>
      </c>
      <c r="AT66" s="220"/>
      <c r="AU66" s="40"/>
      <c r="AV66" s="41"/>
      <c r="AW66" s="101">
        <f>ROUND(AM65*AS66,0)</f>
        <v>647</v>
      </c>
      <c r="AX66" s="31"/>
    </row>
    <row r="67" spans="1:50" ht="17.100000000000001" customHeight="1" x14ac:dyDescent="0.15">
      <c r="A67" s="32">
        <v>24</v>
      </c>
      <c r="B67" s="33">
        <v>1857</v>
      </c>
      <c r="C67" s="34" t="s">
        <v>23415</v>
      </c>
      <c r="D67" s="798"/>
      <c r="E67" s="799"/>
      <c r="F67" s="799"/>
      <c r="G67" s="799"/>
      <c r="H67" s="799"/>
      <c r="I67" s="799"/>
      <c r="J67" s="799"/>
      <c r="K67" s="799"/>
      <c r="L67" s="799"/>
      <c r="M67" s="799"/>
      <c r="N67" s="800"/>
      <c r="O67" s="1137"/>
      <c r="P67" s="1135"/>
      <c r="Q67" s="1135"/>
      <c r="R67" s="1135"/>
      <c r="S67" s="1135"/>
      <c r="T67" s="1135"/>
      <c r="U67" s="1135"/>
      <c r="V67" s="1135"/>
      <c r="W67" s="1136"/>
      <c r="X67" s="47" t="s">
        <v>23371</v>
      </c>
      <c r="Y67" s="40"/>
      <c r="Z67" s="40"/>
      <c r="AA67" s="457"/>
      <c r="AB67" s="796"/>
      <c r="AC67" s="796"/>
      <c r="AD67" s="797"/>
      <c r="AE67" s="796"/>
      <c r="AF67" s="796"/>
      <c r="AG67" s="796"/>
      <c r="AH67" s="796"/>
      <c r="AI67" s="796"/>
      <c r="AJ67" s="796"/>
      <c r="AK67" s="796"/>
      <c r="AL67" s="796"/>
      <c r="AM67" s="1112">
        <v>475</v>
      </c>
      <c r="AN67" s="1112"/>
      <c r="AO67" s="40" t="s">
        <v>21</v>
      </c>
      <c r="AP67" s="41"/>
      <c r="AQ67" s="47"/>
      <c r="AR67" s="40"/>
      <c r="AS67" s="40"/>
      <c r="AT67" s="40"/>
      <c r="AU67" s="40"/>
      <c r="AV67" s="41"/>
      <c r="AW67" s="101">
        <f>ROUND(AM67,0)</f>
        <v>475</v>
      </c>
      <c r="AX67" s="232"/>
    </row>
    <row r="68" spans="1:50" ht="17.100000000000001" customHeight="1" x14ac:dyDescent="0.15">
      <c r="A68" s="32">
        <v>24</v>
      </c>
      <c r="B68" s="33">
        <v>1859</v>
      </c>
      <c r="C68" s="34" t="s">
        <v>23416</v>
      </c>
      <c r="D68" s="798"/>
      <c r="E68" s="799"/>
      <c r="F68" s="799"/>
      <c r="G68" s="799"/>
      <c r="H68" s="799"/>
      <c r="I68" s="799"/>
      <c r="J68" s="799"/>
      <c r="K68" s="799"/>
      <c r="L68" s="799"/>
      <c r="M68" s="799"/>
      <c r="N68" s="800"/>
      <c r="O68" s="801"/>
      <c r="P68" s="802"/>
      <c r="Q68" s="802"/>
      <c r="R68" s="802"/>
      <c r="S68" s="802"/>
      <c r="T68" s="802"/>
      <c r="U68" s="802"/>
      <c r="V68" s="802"/>
      <c r="W68" s="803"/>
      <c r="X68" s="20"/>
      <c r="Y68" s="4"/>
      <c r="Z68" s="4"/>
      <c r="AB68" s="490"/>
      <c r="AC68" s="490"/>
      <c r="AD68" s="795"/>
      <c r="AE68" s="490"/>
      <c r="AF68" s="490"/>
      <c r="AG68" s="490"/>
      <c r="AH68" s="490"/>
      <c r="AI68" s="490"/>
      <c r="AJ68" s="490"/>
      <c r="AK68" s="490"/>
      <c r="AL68" s="490"/>
      <c r="AM68" s="1129"/>
      <c r="AN68" s="1129"/>
      <c r="AO68" s="4"/>
      <c r="AP68" s="21"/>
      <c r="AQ68" s="47" t="s">
        <v>23342</v>
      </c>
      <c r="AR68" s="65" t="s">
        <v>17</v>
      </c>
      <c r="AS68" s="411">
        <v>0.9</v>
      </c>
      <c r="AT68" s="220"/>
      <c r="AU68" s="40"/>
      <c r="AV68" s="41"/>
      <c r="AW68" s="101">
        <f>ROUND(AM67*AS68,0)</f>
        <v>428</v>
      </c>
      <c r="AX68" s="31"/>
    </row>
    <row r="69" spans="1:50" ht="17.100000000000001" customHeight="1" x14ac:dyDescent="0.15">
      <c r="A69" s="32">
        <v>24</v>
      </c>
      <c r="B69" s="33">
        <v>1861</v>
      </c>
      <c r="C69" s="34" t="s">
        <v>23417</v>
      </c>
      <c r="D69" s="798"/>
      <c r="E69" s="799"/>
      <c r="F69" s="799"/>
      <c r="G69" s="799"/>
      <c r="H69" s="799"/>
      <c r="I69" s="799"/>
      <c r="J69" s="799"/>
      <c r="K69" s="799"/>
      <c r="L69" s="799"/>
      <c r="M69" s="799"/>
      <c r="N69" s="800"/>
      <c r="O69" s="20"/>
      <c r="P69" s="4"/>
      <c r="Q69" s="4"/>
      <c r="R69" s="4"/>
      <c r="S69" s="4"/>
      <c r="T69" s="4"/>
      <c r="U69" s="4"/>
      <c r="V69" s="4"/>
      <c r="W69" s="21"/>
      <c r="X69" s="47" t="s">
        <v>23374</v>
      </c>
      <c r="Y69" s="40"/>
      <c r="Z69" s="40"/>
      <c r="AA69" s="457"/>
      <c r="AB69" s="796"/>
      <c r="AC69" s="796"/>
      <c r="AD69" s="797"/>
      <c r="AE69" s="796"/>
      <c r="AF69" s="796"/>
      <c r="AG69" s="796"/>
      <c r="AH69" s="796"/>
      <c r="AI69" s="796"/>
      <c r="AJ69" s="796"/>
      <c r="AK69" s="796"/>
      <c r="AL69" s="796"/>
      <c r="AM69" s="1112">
        <v>370</v>
      </c>
      <c r="AN69" s="1112"/>
      <c r="AO69" s="40" t="s">
        <v>21</v>
      </c>
      <c r="AP69" s="41"/>
      <c r="AQ69" s="47"/>
      <c r="AR69" s="40"/>
      <c r="AS69" s="40"/>
      <c r="AT69" s="40"/>
      <c r="AU69" s="40"/>
      <c r="AV69" s="41"/>
      <c r="AW69" s="101">
        <f>ROUND(AM69,0)</f>
        <v>370</v>
      </c>
      <c r="AX69" s="232"/>
    </row>
    <row r="70" spans="1:50" ht="17.100000000000001" customHeight="1" x14ac:dyDescent="0.15">
      <c r="A70" s="32">
        <v>24</v>
      </c>
      <c r="B70" s="33">
        <v>1863</v>
      </c>
      <c r="C70" s="34" t="s">
        <v>23418</v>
      </c>
      <c r="D70" s="798"/>
      <c r="E70" s="799"/>
      <c r="F70" s="799"/>
      <c r="G70" s="799"/>
      <c r="H70" s="799"/>
      <c r="I70" s="799"/>
      <c r="J70" s="799"/>
      <c r="K70" s="799"/>
      <c r="L70" s="799"/>
      <c r="M70" s="799"/>
      <c r="N70" s="800"/>
      <c r="O70" s="20"/>
      <c r="P70" s="4"/>
      <c r="Q70" s="4"/>
      <c r="R70" s="4"/>
      <c r="S70" s="4"/>
      <c r="T70" s="4"/>
      <c r="U70" s="4"/>
      <c r="V70" s="4"/>
      <c r="W70" s="21"/>
      <c r="X70" s="20"/>
      <c r="Y70" s="4"/>
      <c r="Z70" s="4"/>
      <c r="AB70" s="490"/>
      <c r="AC70" s="490"/>
      <c r="AD70" s="795"/>
      <c r="AE70" s="490"/>
      <c r="AF70" s="490"/>
      <c r="AG70" s="490"/>
      <c r="AH70" s="490"/>
      <c r="AI70" s="490"/>
      <c r="AJ70" s="490"/>
      <c r="AK70" s="490"/>
      <c r="AL70" s="490"/>
      <c r="AM70" s="1129"/>
      <c r="AN70" s="1129"/>
      <c r="AO70" s="4"/>
      <c r="AP70" s="21"/>
      <c r="AQ70" s="47" t="s">
        <v>23342</v>
      </c>
      <c r="AR70" s="65" t="s">
        <v>17</v>
      </c>
      <c r="AS70" s="411">
        <v>0.9</v>
      </c>
      <c r="AT70" s="220"/>
      <c r="AU70" s="40"/>
      <c r="AV70" s="41"/>
      <c r="AW70" s="101">
        <f>ROUND(AM69*AS70,0)</f>
        <v>333</v>
      </c>
      <c r="AX70" s="31"/>
    </row>
    <row r="71" spans="1:50" ht="17.100000000000001" customHeight="1" x14ac:dyDescent="0.15">
      <c r="A71" s="32">
        <v>24</v>
      </c>
      <c r="B71" s="32">
        <v>1411</v>
      </c>
      <c r="C71" s="172" t="s">
        <v>23419</v>
      </c>
      <c r="D71" s="1085" t="s">
        <v>23420</v>
      </c>
      <c r="E71" s="1086"/>
      <c r="F71" s="1086"/>
      <c r="G71" s="1086"/>
      <c r="H71" s="1086"/>
      <c r="I71" s="1086"/>
      <c r="J71" s="1086"/>
      <c r="K71" s="1086"/>
      <c r="L71" s="1086"/>
      <c r="M71" s="1086"/>
      <c r="N71" s="1087"/>
      <c r="O71" s="47" t="s">
        <v>23421</v>
      </c>
      <c r="P71" s="40"/>
      <c r="Q71" s="796"/>
      <c r="R71" s="796"/>
      <c r="S71" s="796"/>
      <c r="T71" s="796"/>
      <c r="U71" s="796"/>
      <c r="V71" s="457"/>
      <c r="W71" s="457"/>
      <c r="X71" s="457"/>
      <c r="Y71" s="457"/>
      <c r="Z71" s="796"/>
      <c r="AA71" s="796"/>
      <c r="AB71" s="796"/>
      <c r="AC71" s="796"/>
      <c r="AD71" s="797"/>
      <c r="AE71" s="796"/>
      <c r="AF71" s="796"/>
      <c r="AG71" s="796"/>
      <c r="AH71" s="796"/>
      <c r="AI71" s="796"/>
      <c r="AJ71" s="796"/>
      <c r="AK71" s="796"/>
      <c r="AL71" s="796"/>
      <c r="AM71" s="1112">
        <v>3010</v>
      </c>
      <c r="AN71" s="1112"/>
      <c r="AO71" s="40" t="s">
        <v>21</v>
      </c>
      <c r="AP71" s="41"/>
      <c r="AQ71" s="47"/>
      <c r="AR71" s="40"/>
      <c r="AS71" s="40"/>
      <c r="AT71" s="40"/>
      <c r="AU71" s="40"/>
      <c r="AV71" s="41"/>
      <c r="AW71" s="101">
        <f>ROUND(AM71,0)</f>
        <v>3010</v>
      </c>
      <c r="AX71" s="232"/>
    </row>
    <row r="72" spans="1:50" ht="17.100000000000001" customHeight="1" x14ac:dyDescent="0.15">
      <c r="A72" s="32">
        <v>24</v>
      </c>
      <c r="B72" s="33">
        <v>1422</v>
      </c>
      <c r="C72" s="34" t="s">
        <v>23422</v>
      </c>
      <c r="D72" s="1088"/>
      <c r="E72" s="1089"/>
      <c r="F72" s="1089"/>
      <c r="G72" s="1089"/>
      <c r="H72" s="1089"/>
      <c r="I72" s="1089"/>
      <c r="J72" s="1089"/>
      <c r="K72" s="1089"/>
      <c r="L72" s="1089"/>
      <c r="M72" s="1089"/>
      <c r="N72" s="1090"/>
      <c r="O72" s="801"/>
      <c r="P72" s="802"/>
      <c r="Q72" s="802"/>
      <c r="R72" s="802"/>
      <c r="S72" s="802"/>
      <c r="T72" s="802"/>
      <c r="U72" s="802"/>
      <c r="V72" s="802"/>
      <c r="W72" s="802"/>
      <c r="X72" s="4"/>
      <c r="Y72" s="4"/>
      <c r="Z72" s="4"/>
      <c r="AB72" s="490"/>
      <c r="AC72" s="490"/>
      <c r="AD72" s="795"/>
      <c r="AE72" s="490"/>
      <c r="AF72" s="490"/>
      <c r="AG72" s="490"/>
      <c r="AH72" s="490"/>
      <c r="AI72" s="490"/>
      <c r="AJ72" s="490"/>
      <c r="AK72" s="490"/>
      <c r="AL72" s="490"/>
      <c r="AM72" s="1129"/>
      <c r="AN72" s="1129"/>
      <c r="AO72" s="4"/>
      <c r="AP72" s="21"/>
      <c r="AQ72" s="47" t="s">
        <v>23342</v>
      </c>
      <c r="AR72" s="65" t="s">
        <v>17</v>
      </c>
      <c r="AS72" s="411">
        <v>0.9</v>
      </c>
      <c r="AT72" s="220"/>
      <c r="AU72" s="40"/>
      <c r="AV72" s="41"/>
      <c r="AW72" s="101">
        <f>ROUND(AM71*AS72,0)</f>
        <v>2709</v>
      </c>
      <c r="AX72" s="31"/>
    </row>
    <row r="73" spans="1:50" ht="17.100000000000001" customHeight="1" x14ac:dyDescent="0.15">
      <c r="A73" s="32">
        <v>24</v>
      </c>
      <c r="B73" s="32">
        <v>1211</v>
      </c>
      <c r="C73" s="172" t="s">
        <v>23423</v>
      </c>
      <c r="D73" s="798"/>
      <c r="E73" s="799"/>
      <c r="F73" s="799"/>
      <c r="G73" s="799"/>
      <c r="H73" s="799"/>
      <c r="I73" s="799"/>
      <c r="J73" s="799"/>
      <c r="K73" s="799"/>
      <c r="L73" s="799"/>
      <c r="M73" s="799"/>
      <c r="N73" s="800"/>
      <c r="O73" s="47" t="s">
        <v>23424</v>
      </c>
      <c r="P73" s="40"/>
      <c r="Q73" s="796"/>
      <c r="R73" s="796"/>
      <c r="S73" s="796"/>
      <c r="T73" s="796"/>
      <c r="U73" s="796"/>
      <c r="V73" s="457"/>
      <c r="W73" s="457"/>
      <c r="X73" s="457"/>
      <c r="Y73" s="457"/>
      <c r="Z73" s="796"/>
      <c r="AA73" s="796"/>
      <c r="AB73" s="796"/>
      <c r="AC73" s="796"/>
      <c r="AD73" s="797"/>
      <c r="AE73" s="796"/>
      <c r="AF73" s="796"/>
      <c r="AG73" s="796"/>
      <c r="AH73" s="796"/>
      <c r="AI73" s="796"/>
      <c r="AJ73" s="796"/>
      <c r="AK73" s="796"/>
      <c r="AL73" s="796"/>
      <c r="AM73" s="1112">
        <v>2762</v>
      </c>
      <c r="AN73" s="1112"/>
      <c r="AO73" s="40" t="s">
        <v>21</v>
      </c>
      <c r="AP73" s="41"/>
      <c r="AQ73" s="47"/>
      <c r="AR73" s="40"/>
      <c r="AS73" s="40"/>
      <c r="AT73" s="40"/>
      <c r="AU73" s="40"/>
      <c r="AV73" s="41"/>
      <c r="AW73" s="101">
        <f>ROUND(AM73,0)</f>
        <v>2762</v>
      </c>
      <c r="AX73" s="232"/>
    </row>
    <row r="74" spans="1:50" ht="17.100000000000001" customHeight="1" x14ac:dyDescent="0.15">
      <c r="A74" s="32">
        <v>24</v>
      </c>
      <c r="B74" s="33">
        <v>1222</v>
      </c>
      <c r="C74" s="34" t="s">
        <v>23425</v>
      </c>
      <c r="D74" s="798"/>
      <c r="E74" s="799"/>
      <c r="F74" s="799"/>
      <c r="G74" s="799"/>
      <c r="H74" s="799"/>
      <c r="I74" s="799"/>
      <c r="J74" s="799"/>
      <c r="K74" s="799"/>
      <c r="L74" s="799"/>
      <c r="M74" s="799"/>
      <c r="N74" s="800"/>
      <c r="O74" s="801"/>
      <c r="P74" s="802"/>
      <c r="Q74" s="802"/>
      <c r="R74" s="802"/>
      <c r="S74" s="802"/>
      <c r="T74" s="802"/>
      <c r="U74" s="802"/>
      <c r="V74" s="802"/>
      <c r="W74" s="802"/>
      <c r="X74" s="4"/>
      <c r="Y74" s="4"/>
      <c r="Z74" s="4"/>
      <c r="AB74" s="490"/>
      <c r="AC74" s="490"/>
      <c r="AD74" s="795"/>
      <c r="AE74" s="490"/>
      <c r="AF74" s="490"/>
      <c r="AG74" s="490"/>
      <c r="AH74" s="490"/>
      <c r="AI74" s="490"/>
      <c r="AJ74" s="490"/>
      <c r="AK74" s="490"/>
      <c r="AL74" s="490"/>
      <c r="AM74" s="1129"/>
      <c r="AN74" s="1129"/>
      <c r="AO74" s="4"/>
      <c r="AP74" s="21"/>
      <c r="AQ74" s="47" t="s">
        <v>23342</v>
      </c>
      <c r="AR74" s="65" t="s">
        <v>17</v>
      </c>
      <c r="AS74" s="411">
        <v>0.9</v>
      </c>
      <c r="AT74" s="220"/>
      <c r="AU74" s="40"/>
      <c r="AV74" s="41"/>
      <c r="AW74" s="101">
        <f>ROUND(AM73*AS74,0)</f>
        <v>2486</v>
      </c>
      <c r="AX74" s="31"/>
    </row>
    <row r="75" spans="1:50" ht="17.100000000000001" customHeight="1" x14ac:dyDescent="0.15">
      <c r="A75" s="32">
        <v>24</v>
      </c>
      <c r="B75" s="32">
        <v>1311</v>
      </c>
      <c r="C75" s="172" t="s">
        <v>23426</v>
      </c>
      <c r="D75" s="798"/>
      <c r="E75" s="799"/>
      <c r="F75" s="799"/>
      <c r="G75" s="799"/>
      <c r="H75" s="799"/>
      <c r="I75" s="799"/>
      <c r="J75" s="799"/>
      <c r="K75" s="799"/>
      <c r="L75" s="799"/>
      <c r="M75" s="799"/>
      <c r="N75" s="800"/>
      <c r="O75" s="47" t="s">
        <v>23427</v>
      </c>
      <c r="P75" s="40"/>
      <c r="Q75" s="796"/>
      <c r="R75" s="796"/>
      <c r="S75" s="796"/>
      <c r="T75" s="796"/>
      <c r="U75" s="796"/>
      <c r="V75" s="457"/>
      <c r="W75" s="457"/>
      <c r="X75" s="457"/>
      <c r="Y75" s="457"/>
      <c r="Z75" s="796"/>
      <c r="AA75" s="796"/>
      <c r="AB75" s="796"/>
      <c r="AC75" s="796"/>
      <c r="AD75" s="797"/>
      <c r="AE75" s="796"/>
      <c r="AF75" s="796"/>
      <c r="AG75" s="796"/>
      <c r="AH75" s="796"/>
      <c r="AI75" s="796"/>
      <c r="AJ75" s="796"/>
      <c r="AK75" s="796"/>
      <c r="AL75" s="796"/>
      <c r="AM75" s="1112">
        <v>1747</v>
      </c>
      <c r="AN75" s="1112"/>
      <c r="AO75" s="40" t="s">
        <v>21</v>
      </c>
      <c r="AP75" s="41"/>
      <c r="AQ75" s="47"/>
      <c r="AR75" s="40"/>
      <c r="AS75" s="40"/>
      <c r="AT75" s="40"/>
      <c r="AU75" s="40"/>
      <c r="AV75" s="41"/>
      <c r="AW75" s="101">
        <f>ROUND(AM75,0)</f>
        <v>1747</v>
      </c>
      <c r="AX75" s="232"/>
    </row>
    <row r="76" spans="1:50" ht="17.100000000000001" customHeight="1" x14ac:dyDescent="0.15">
      <c r="A76" s="32">
        <v>24</v>
      </c>
      <c r="B76" s="33">
        <v>1322</v>
      </c>
      <c r="C76" s="34" t="s">
        <v>23428</v>
      </c>
      <c r="D76" s="798"/>
      <c r="E76" s="799"/>
      <c r="F76" s="799"/>
      <c r="G76" s="799"/>
      <c r="H76" s="799"/>
      <c r="I76" s="799"/>
      <c r="J76" s="799"/>
      <c r="K76" s="799"/>
      <c r="L76" s="799"/>
      <c r="M76" s="799"/>
      <c r="N76" s="800"/>
      <c r="O76" s="801"/>
      <c r="P76" s="802"/>
      <c r="Q76" s="802"/>
      <c r="R76" s="802"/>
      <c r="S76" s="802"/>
      <c r="T76" s="802"/>
      <c r="U76" s="802"/>
      <c r="V76" s="802"/>
      <c r="W76" s="802"/>
      <c r="X76" s="4"/>
      <c r="Y76" s="4"/>
      <c r="Z76" s="4"/>
      <c r="AB76" s="490"/>
      <c r="AC76" s="490"/>
      <c r="AD76" s="795"/>
      <c r="AE76" s="490"/>
      <c r="AF76" s="490"/>
      <c r="AG76" s="490"/>
      <c r="AH76" s="490"/>
      <c r="AI76" s="490"/>
      <c r="AJ76" s="490"/>
      <c r="AK76" s="490"/>
      <c r="AL76" s="490"/>
      <c r="AM76" s="1129"/>
      <c r="AN76" s="1129"/>
      <c r="AO76" s="4"/>
      <c r="AP76" s="21"/>
      <c r="AQ76" s="47" t="s">
        <v>23342</v>
      </c>
      <c r="AR76" s="65" t="s">
        <v>17</v>
      </c>
      <c r="AS76" s="411">
        <v>0.9</v>
      </c>
      <c r="AT76" s="220"/>
      <c r="AU76" s="40"/>
      <c r="AV76" s="41"/>
      <c r="AW76" s="101">
        <f>ROUND(AM75*AS76,0)</f>
        <v>1572</v>
      </c>
      <c r="AX76" s="31"/>
    </row>
    <row r="77" spans="1:50" ht="17.100000000000001" customHeight="1" x14ac:dyDescent="0.15">
      <c r="A77" s="32">
        <v>24</v>
      </c>
      <c r="B77" s="32">
        <v>1412</v>
      </c>
      <c r="C77" s="172" t="s">
        <v>23429</v>
      </c>
      <c r="D77" s="1085" t="s">
        <v>23430</v>
      </c>
      <c r="E77" s="1086"/>
      <c r="F77" s="1086"/>
      <c r="G77" s="1086"/>
      <c r="H77" s="1086"/>
      <c r="I77" s="1086"/>
      <c r="J77" s="1086"/>
      <c r="K77" s="1086"/>
      <c r="L77" s="1086"/>
      <c r="M77" s="1086"/>
      <c r="N77" s="1087"/>
      <c r="O77" s="47" t="s">
        <v>23431</v>
      </c>
      <c r="P77" s="40"/>
      <c r="Q77" s="796"/>
      <c r="R77" s="796"/>
      <c r="S77" s="796"/>
      <c r="T77" s="796"/>
      <c r="U77" s="796"/>
      <c r="V77" s="457"/>
      <c r="W77" s="457"/>
      <c r="X77" s="457"/>
      <c r="Y77" s="457"/>
      <c r="Z77" s="796"/>
      <c r="AA77" s="796"/>
      <c r="AB77" s="796"/>
      <c r="AC77" s="796"/>
      <c r="AD77" s="797"/>
      <c r="AE77" s="796"/>
      <c r="AF77" s="796"/>
      <c r="AG77" s="796"/>
      <c r="AH77" s="796"/>
      <c r="AI77" s="796"/>
      <c r="AJ77" s="796"/>
      <c r="AK77" s="796"/>
      <c r="AL77" s="796"/>
      <c r="AM77" s="1112">
        <v>2835</v>
      </c>
      <c r="AN77" s="1112"/>
      <c r="AO77" s="40" t="s">
        <v>21</v>
      </c>
      <c r="AP77" s="41"/>
      <c r="AQ77" s="47"/>
      <c r="AR77" s="40"/>
      <c r="AS77" s="40"/>
      <c r="AT77" s="40"/>
      <c r="AU77" s="40"/>
      <c r="AV77" s="41"/>
      <c r="AW77" s="101">
        <f>ROUND(AM77,0)</f>
        <v>2835</v>
      </c>
      <c r="AX77" s="232"/>
    </row>
    <row r="78" spans="1:50" ht="17.100000000000001" customHeight="1" x14ac:dyDescent="0.15">
      <c r="A78" s="32">
        <v>24</v>
      </c>
      <c r="B78" s="33">
        <v>1432</v>
      </c>
      <c r="C78" s="34" t="s">
        <v>23432</v>
      </c>
      <c r="D78" s="1088"/>
      <c r="E78" s="1089"/>
      <c r="F78" s="1089"/>
      <c r="G78" s="1089"/>
      <c r="H78" s="1089"/>
      <c r="I78" s="1089"/>
      <c r="J78" s="1089"/>
      <c r="K78" s="1089"/>
      <c r="L78" s="1089"/>
      <c r="M78" s="1089"/>
      <c r="N78" s="1090"/>
      <c r="O78" s="801"/>
      <c r="P78" s="802"/>
      <c r="Q78" s="802"/>
      <c r="R78" s="802"/>
      <c r="S78" s="802"/>
      <c r="T78" s="802"/>
      <c r="U78" s="802"/>
      <c r="V78" s="802"/>
      <c r="W78" s="802"/>
      <c r="X78" s="4"/>
      <c r="Y78" s="4"/>
      <c r="Z78" s="4"/>
      <c r="AB78" s="490"/>
      <c r="AC78" s="490"/>
      <c r="AD78" s="795"/>
      <c r="AE78" s="490"/>
      <c r="AF78" s="490"/>
      <c r="AG78" s="490"/>
      <c r="AH78" s="490"/>
      <c r="AI78" s="490"/>
      <c r="AJ78" s="490"/>
      <c r="AK78" s="490"/>
      <c r="AL78" s="490"/>
      <c r="AM78" s="1129"/>
      <c r="AN78" s="1129"/>
      <c r="AO78" s="4"/>
      <c r="AP78" s="21"/>
      <c r="AQ78" s="47" t="s">
        <v>23342</v>
      </c>
      <c r="AR78" s="65" t="s">
        <v>17</v>
      </c>
      <c r="AS78" s="411">
        <v>0.9</v>
      </c>
      <c r="AT78" s="220"/>
      <c r="AU78" s="40"/>
      <c r="AV78" s="41"/>
      <c r="AW78" s="101">
        <f>ROUND(AM77*AS78,0)</f>
        <v>2552</v>
      </c>
      <c r="AX78" s="31"/>
    </row>
    <row r="79" spans="1:50" ht="17.100000000000001" customHeight="1" x14ac:dyDescent="0.15">
      <c r="A79" s="32">
        <v>24</v>
      </c>
      <c r="B79" s="32">
        <v>1212</v>
      </c>
      <c r="C79" s="172" t="s">
        <v>23433</v>
      </c>
      <c r="D79" s="804"/>
      <c r="E79" s="805"/>
      <c r="F79" s="805"/>
      <c r="G79" s="805"/>
      <c r="H79" s="805"/>
      <c r="I79" s="805"/>
      <c r="J79" s="805"/>
      <c r="K79" s="805"/>
      <c r="L79" s="805"/>
      <c r="M79" s="805"/>
      <c r="N79" s="806"/>
      <c r="O79" s="47" t="s">
        <v>23434</v>
      </c>
      <c r="P79" s="40"/>
      <c r="Q79" s="796"/>
      <c r="R79" s="796"/>
      <c r="S79" s="796"/>
      <c r="T79" s="796"/>
      <c r="U79" s="796"/>
      <c r="V79" s="457"/>
      <c r="W79" s="457"/>
      <c r="X79" s="457"/>
      <c r="Y79" s="807"/>
      <c r="Z79" s="796"/>
      <c r="AA79" s="796"/>
      <c r="AB79" s="796"/>
      <c r="AC79" s="796"/>
      <c r="AD79" s="797"/>
      <c r="AE79" s="796"/>
      <c r="AF79" s="796"/>
      <c r="AG79" s="796"/>
      <c r="AH79" s="796"/>
      <c r="AI79" s="796"/>
      <c r="AJ79" s="796"/>
      <c r="AK79" s="796"/>
      <c r="AL79" s="796"/>
      <c r="AM79" s="1112">
        <v>2636</v>
      </c>
      <c r="AN79" s="1112"/>
      <c r="AO79" s="40" t="s">
        <v>21</v>
      </c>
      <c r="AP79" s="41"/>
      <c r="AQ79" s="47"/>
      <c r="AR79" s="40"/>
      <c r="AS79" s="40"/>
      <c r="AT79" s="40"/>
      <c r="AU79" s="40"/>
      <c r="AV79" s="41"/>
      <c r="AW79" s="101">
        <f>ROUND(AM79,0)</f>
        <v>2636</v>
      </c>
      <c r="AX79" s="232"/>
    </row>
    <row r="80" spans="1:50" ht="17.100000000000001" customHeight="1" x14ac:dyDescent="0.15">
      <c r="A80" s="32">
        <v>24</v>
      </c>
      <c r="B80" s="33">
        <v>1232</v>
      </c>
      <c r="C80" s="34" t="s">
        <v>23435</v>
      </c>
      <c r="D80" s="804"/>
      <c r="E80" s="805"/>
      <c r="F80" s="805"/>
      <c r="G80" s="805"/>
      <c r="H80" s="805"/>
      <c r="I80" s="805"/>
      <c r="J80" s="805"/>
      <c r="K80" s="805"/>
      <c r="L80" s="805"/>
      <c r="M80" s="805"/>
      <c r="N80" s="806"/>
      <c r="O80" s="801"/>
      <c r="P80" s="802"/>
      <c r="Q80" s="802"/>
      <c r="R80" s="802"/>
      <c r="S80" s="802"/>
      <c r="T80" s="802"/>
      <c r="U80" s="802"/>
      <c r="V80" s="802"/>
      <c r="W80" s="802"/>
      <c r="X80" s="4"/>
      <c r="Y80" s="4"/>
      <c r="Z80" s="4"/>
      <c r="AB80" s="490"/>
      <c r="AC80" s="490"/>
      <c r="AD80" s="795"/>
      <c r="AE80" s="490"/>
      <c r="AF80" s="490"/>
      <c r="AG80" s="490"/>
      <c r="AH80" s="490"/>
      <c r="AI80" s="490"/>
      <c r="AJ80" s="490"/>
      <c r="AK80" s="490"/>
      <c r="AL80" s="490"/>
      <c r="AM80" s="1129"/>
      <c r="AN80" s="1129"/>
      <c r="AO80" s="4"/>
      <c r="AP80" s="21"/>
      <c r="AQ80" s="47" t="s">
        <v>23342</v>
      </c>
      <c r="AR80" s="65" t="s">
        <v>17</v>
      </c>
      <c r="AS80" s="411">
        <v>0.9</v>
      </c>
      <c r="AT80" s="220"/>
      <c r="AU80" s="40"/>
      <c r="AV80" s="41"/>
      <c r="AW80" s="101">
        <f>ROUND(AM79*AS80,0)</f>
        <v>2372</v>
      </c>
      <c r="AX80" s="31"/>
    </row>
    <row r="81" spans="1:50" ht="17.100000000000001" customHeight="1" x14ac:dyDescent="0.15">
      <c r="A81" s="32">
        <v>24</v>
      </c>
      <c r="B81" s="32">
        <v>1312</v>
      </c>
      <c r="C81" s="172" t="s">
        <v>23436</v>
      </c>
      <c r="D81" s="804"/>
      <c r="E81" s="805"/>
      <c r="F81" s="805"/>
      <c r="G81" s="805"/>
      <c r="H81" s="805"/>
      <c r="I81" s="805"/>
      <c r="J81" s="805"/>
      <c r="K81" s="805"/>
      <c r="L81" s="805"/>
      <c r="M81" s="805"/>
      <c r="N81" s="806"/>
      <c r="O81" s="47" t="s">
        <v>23437</v>
      </c>
      <c r="P81" s="40"/>
      <c r="Q81" s="796"/>
      <c r="R81" s="796"/>
      <c r="S81" s="796"/>
      <c r="T81" s="796"/>
      <c r="U81" s="796"/>
      <c r="V81" s="457"/>
      <c r="W81" s="457"/>
      <c r="X81" s="457"/>
      <c r="Y81" s="807"/>
      <c r="Z81" s="796"/>
      <c r="AA81" s="796"/>
      <c r="AB81" s="796"/>
      <c r="AC81" s="796"/>
      <c r="AD81" s="797"/>
      <c r="AE81" s="796"/>
      <c r="AF81" s="796"/>
      <c r="AG81" s="796"/>
      <c r="AH81" s="796"/>
      <c r="AI81" s="796"/>
      <c r="AJ81" s="796"/>
      <c r="AK81" s="796"/>
      <c r="AL81" s="796"/>
      <c r="AM81" s="1112">
        <v>1646</v>
      </c>
      <c r="AN81" s="1112"/>
      <c r="AO81" s="40" t="s">
        <v>21</v>
      </c>
      <c r="AP81" s="41"/>
      <c r="AQ81" s="47"/>
      <c r="AR81" s="40"/>
      <c r="AS81" s="40"/>
      <c r="AT81" s="40"/>
      <c r="AU81" s="40"/>
      <c r="AV81" s="41"/>
      <c r="AW81" s="101">
        <f>ROUND(AM81,0)</f>
        <v>1646</v>
      </c>
      <c r="AX81" s="232"/>
    </row>
    <row r="82" spans="1:50" ht="17.100000000000001" customHeight="1" x14ac:dyDescent="0.15">
      <c r="A82" s="32">
        <v>24</v>
      </c>
      <c r="B82" s="33">
        <v>1332</v>
      </c>
      <c r="C82" s="34" t="s">
        <v>23438</v>
      </c>
      <c r="D82" s="808"/>
      <c r="E82" s="809"/>
      <c r="F82" s="809"/>
      <c r="G82" s="809"/>
      <c r="H82" s="809"/>
      <c r="I82" s="809"/>
      <c r="J82" s="809"/>
      <c r="K82" s="809"/>
      <c r="L82" s="809"/>
      <c r="M82" s="809"/>
      <c r="N82" s="810"/>
      <c r="O82" s="801"/>
      <c r="P82" s="802"/>
      <c r="Q82" s="802"/>
      <c r="R82" s="802"/>
      <c r="S82" s="802"/>
      <c r="T82" s="802"/>
      <c r="U82" s="802"/>
      <c r="V82" s="802"/>
      <c r="W82" s="802"/>
      <c r="X82" s="4"/>
      <c r="Y82" s="4"/>
      <c r="Z82" s="4"/>
      <c r="AB82" s="490"/>
      <c r="AC82" s="490"/>
      <c r="AD82" s="795"/>
      <c r="AE82" s="490"/>
      <c r="AF82" s="490"/>
      <c r="AG82" s="490"/>
      <c r="AH82" s="490"/>
      <c r="AI82" s="490"/>
      <c r="AJ82" s="490"/>
      <c r="AK82" s="490"/>
      <c r="AL82" s="490"/>
      <c r="AM82" s="1129"/>
      <c r="AN82" s="1129"/>
      <c r="AO82" s="4"/>
      <c r="AP82" s="21"/>
      <c r="AQ82" s="47" t="s">
        <v>23342</v>
      </c>
      <c r="AR82" s="65" t="s">
        <v>17</v>
      </c>
      <c r="AS82" s="411">
        <v>0.9</v>
      </c>
      <c r="AT82" s="220"/>
      <c r="AU82" s="40"/>
      <c r="AV82" s="41"/>
      <c r="AW82" s="101">
        <f>ROUND(AM81*AS82,0)</f>
        <v>1481</v>
      </c>
      <c r="AX82" s="31"/>
    </row>
    <row r="83" spans="1:50" ht="17.100000000000001" customHeight="1" x14ac:dyDescent="0.15">
      <c r="A83" s="32">
        <v>24</v>
      </c>
      <c r="B83" s="32">
        <v>1512</v>
      </c>
      <c r="C83" s="172" t="s">
        <v>23439</v>
      </c>
      <c r="D83" s="811"/>
      <c r="E83" s="812"/>
      <c r="F83" s="812"/>
      <c r="G83" s="812"/>
      <c r="H83" s="812"/>
      <c r="I83" s="812"/>
      <c r="J83" s="812"/>
      <c r="K83" s="812"/>
      <c r="L83" s="812"/>
      <c r="M83" s="812"/>
      <c r="N83" s="813"/>
      <c r="O83" s="47" t="s">
        <v>23440</v>
      </c>
      <c r="P83" s="40"/>
      <c r="Q83" s="796"/>
      <c r="R83" s="796"/>
      <c r="S83" s="796"/>
      <c r="T83" s="796"/>
      <c r="U83" s="796"/>
      <c r="V83" s="457"/>
      <c r="W83" s="457"/>
      <c r="X83" s="457"/>
      <c r="Y83" s="457"/>
      <c r="Z83" s="796"/>
      <c r="AA83" s="796"/>
      <c r="AB83" s="796"/>
      <c r="AC83" s="796"/>
      <c r="AD83" s="797"/>
      <c r="AE83" s="796"/>
      <c r="AF83" s="796"/>
      <c r="AG83" s="796"/>
      <c r="AH83" s="796"/>
      <c r="AI83" s="796"/>
      <c r="AJ83" s="796"/>
      <c r="AK83" s="796"/>
      <c r="AL83" s="796"/>
      <c r="AM83" s="1112">
        <v>2070</v>
      </c>
      <c r="AN83" s="1112"/>
      <c r="AO83" s="40" t="s">
        <v>21</v>
      </c>
      <c r="AP83" s="41"/>
      <c r="AQ83" s="47"/>
      <c r="AR83" s="40"/>
      <c r="AS83" s="40"/>
      <c r="AT83" s="40"/>
      <c r="AU83" s="40"/>
      <c r="AV83" s="41"/>
      <c r="AW83" s="101">
        <f>ROUND(AM83,0)</f>
        <v>2070</v>
      </c>
      <c r="AX83" s="232"/>
    </row>
    <row r="84" spans="1:50" ht="17.100000000000001" customHeight="1" x14ac:dyDescent="0.15">
      <c r="A84" s="32">
        <v>24</v>
      </c>
      <c r="B84" s="33">
        <v>1522</v>
      </c>
      <c r="C84" s="34" t="s">
        <v>23441</v>
      </c>
      <c r="D84" s="811"/>
      <c r="E84" s="812"/>
      <c r="F84" s="812"/>
      <c r="G84" s="812"/>
      <c r="H84" s="812"/>
      <c r="I84" s="812"/>
      <c r="J84" s="812"/>
      <c r="K84" s="812"/>
      <c r="L84" s="812"/>
      <c r="M84" s="812"/>
      <c r="N84" s="813"/>
      <c r="O84" s="801"/>
      <c r="P84" s="802"/>
      <c r="Q84" s="802"/>
      <c r="R84" s="802"/>
      <c r="S84" s="802"/>
      <c r="T84" s="802"/>
      <c r="U84" s="802"/>
      <c r="V84" s="802"/>
      <c r="W84" s="802"/>
      <c r="X84" s="4"/>
      <c r="Y84" s="4"/>
      <c r="Z84" s="4"/>
      <c r="AB84" s="490"/>
      <c r="AC84" s="490"/>
      <c r="AD84" s="795"/>
      <c r="AE84" s="490"/>
      <c r="AF84" s="490"/>
      <c r="AG84" s="490"/>
      <c r="AH84" s="490"/>
      <c r="AI84" s="490"/>
      <c r="AJ84" s="490"/>
      <c r="AK84" s="490"/>
      <c r="AL84" s="490"/>
      <c r="AM84" s="1129"/>
      <c r="AN84" s="1129"/>
      <c r="AO84" s="4"/>
      <c r="AP84" s="21"/>
      <c r="AQ84" s="47" t="s">
        <v>23342</v>
      </c>
      <c r="AR84" s="65" t="s">
        <v>17</v>
      </c>
      <c r="AS84" s="411">
        <v>0.9</v>
      </c>
      <c r="AT84" s="220"/>
      <c r="AU84" s="40"/>
      <c r="AV84" s="41"/>
      <c r="AW84" s="101">
        <f>ROUND(AM83*AS84,0)</f>
        <v>1863</v>
      </c>
      <c r="AX84" s="31"/>
    </row>
    <row r="85" spans="1:50" ht="17.100000000000001" customHeight="1" x14ac:dyDescent="0.15">
      <c r="A85" s="32">
        <v>24</v>
      </c>
      <c r="B85" s="32">
        <v>1612</v>
      </c>
      <c r="C85" s="172" t="s">
        <v>23442</v>
      </c>
      <c r="D85" s="811"/>
      <c r="E85" s="812"/>
      <c r="F85" s="812"/>
      <c r="G85" s="812"/>
      <c r="H85" s="812"/>
      <c r="I85" s="812"/>
      <c r="J85" s="812"/>
      <c r="K85" s="812"/>
      <c r="L85" s="812"/>
      <c r="M85" s="812"/>
      <c r="N85" s="813"/>
      <c r="O85" s="47" t="s">
        <v>23443</v>
      </c>
      <c r="P85" s="40"/>
      <c r="Q85" s="796"/>
      <c r="R85" s="796"/>
      <c r="S85" s="796"/>
      <c r="T85" s="796"/>
      <c r="U85" s="796"/>
      <c r="V85" s="457"/>
      <c r="W85" s="457"/>
      <c r="X85" s="457"/>
      <c r="Y85" s="807"/>
      <c r="Z85" s="796"/>
      <c r="AA85" s="796"/>
      <c r="AB85" s="796"/>
      <c r="AC85" s="796"/>
      <c r="AD85" s="797"/>
      <c r="AE85" s="796"/>
      <c r="AF85" s="796"/>
      <c r="AG85" s="796"/>
      <c r="AH85" s="796"/>
      <c r="AI85" s="796"/>
      <c r="AJ85" s="796"/>
      <c r="AK85" s="796"/>
      <c r="AL85" s="796"/>
      <c r="AM85" s="1112">
        <v>1943</v>
      </c>
      <c r="AN85" s="1112"/>
      <c r="AO85" s="40" t="s">
        <v>21</v>
      </c>
      <c r="AP85" s="41"/>
      <c r="AQ85" s="47"/>
      <c r="AR85" s="40"/>
      <c r="AS85" s="40"/>
      <c r="AT85" s="40"/>
      <c r="AU85" s="40"/>
      <c r="AV85" s="41"/>
      <c r="AW85" s="101">
        <f>ROUND(AM85,0)</f>
        <v>1943</v>
      </c>
      <c r="AX85" s="232"/>
    </row>
    <row r="86" spans="1:50" ht="17.100000000000001" customHeight="1" x14ac:dyDescent="0.15">
      <c r="A86" s="32">
        <v>24</v>
      </c>
      <c r="B86" s="33">
        <v>1622</v>
      </c>
      <c r="C86" s="34" t="s">
        <v>23444</v>
      </c>
      <c r="D86" s="811"/>
      <c r="E86" s="812"/>
      <c r="F86" s="812"/>
      <c r="G86" s="812"/>
      <c r="H86" s="812"/>
      <c r="I86" s="812"/>
      <c r="J86" s="812"/>
      <c r="K86" s="812"/>
      <c r="L86" s="812"/>
      <c r="M86" s="812"/>
      <c r="N86" s="813"/>
      <c r="O86" s="801"/>
      <c r="P86" s="802"/>
      <c r="Q86" s="802"/>
      <c r="R86" s="802"/>
      <c r="S86" s="802"/>
      <c r="T86" s="802"/>
      <c r="U86" s="802"/>
      <c r="V86" s="802"/>
      <c r="W86" s="802"/>
      <c r="X86" s="4"/>
      <c r="Y86" s="4"/>
      <c r="Z86" s="4"/>
      <c r="AB86" s="490"/>
      <c r="AC86" s="490"/>
      <c r="AD86" s="795"/>
      <c r="AE86" s="490"/>
      <c r="AF86" s="490"/>
      <c r="AG86" s="490"/>
      <c r="AH86" s="490"/>
      <c r="AI86" s="490"/>
      <c r="AJ86" s="490"/>
      <c r="AK86" s="490"/>
      <c r="AL86" s="490"/>
      <c r="AM86" s="1129"/>
      <c r="AN86" s="1129"/>
      <c r="AO86" s="4"/>
      <c r="AP86" s="21"/>
      <c r="AQ86" s="47" t="s">
        <v>23342</v>
      </c>
      <c r="AR86" s="65" t="s">
        <v>17</v>
      </c>
      <c r="AS86" s="411">
        <v>0.9</v>
      </c>
      <c r="AT86" s="220"/>
      <c r="AU86" s="40"/>
      <c r="AV86" s="41"/>
      <c r="AW86" s="101">
        <f>ROUND(AM85*AS86,0)</f>
        <v>1749</v>
      </c>
      <c r="AX86" s="31"/>
    </row>
    <row r="87" spans="1:50" ht="17.100000000000001" customHeight="1" x14ac:dyDescent="0.15">
      <c r="A87" s="32">
        <v>24</v>
      </c>
      <c r="B87" s="32">
        <v>1712</v>
      </c>
      <c r="C87" s="172" t="s">
        <v>23445</v>
      </c>
      <c r="D87" s="811"/>
      <c r="E87" s="812"/>
      <c r="F87" s="812"/>
      <c r="G87" s="812"/>
      <c r="H87" s="812"/>
      <c r="I87" s="812"/>
      <c r="J87" s="812"/>
      <c r="K87" s="812"/>
      <c r="L87" s="812"/>
      <c r="M87" s="812"/>
      <c r="N87" s="813"/>
      <c r="O87" s="47" t="s">
        <v>23446</v>
      </c>
      <c r="P87" s="40"/>
      <c r="Q87" s="796"/>
      <c r="R87" s="796"/>
      <c r="S87" s="796"/>
      <c r="T87" s="796"/>
      <c r="U87" s="796"/>
      <c r="V87" s="457"/>
      <c r="W87" s="457"/>
      <c r="X87" s="457"/>
      <c r="Y87" s="807"/>
      <c r="Z87" s="796"/>
      <c r="AA87" s="796"/>
      <c r="AB87" s="796"/>
      <c r="AC87" s="796"/>
      <c r="AD87" s="797"/>
      <c r="AE87" s="796"/>
      <c r="AF87" s="796"/>
      <c r="AG87" s="796"/>
      <c r="AH87" s="796"/>
      <c r="AI87" s="796"/>
      <c r="AJ87" s="796"/>
      <c r="AK87" s="796"/>
      <c r="AL87" s="796"/>
      <c r="AM87" s="1112">
        <v>1266</v>
      </c>
      <c r="AN87" s="1112"/>
      <c r="AO87" s="40" t="s">
        <v>21</v>
      </c>
      <c r="AP87" s="41"/>
      <c r="AQ87" s="47"/>
      <c r="AR87" s="40"/>
      <c r="AS87" s="40"/>
      <c r="AT87" s="40"/>
      <c r="AU87" s="40"/>
      <c r="AV87" s="41"/>
      <c r="AW87" s="101">
        <f>ROUND(AM87,0)</f>
        <v>1266</v>
      </c>
      <c r="AX87" s="232"/>
    </row>
    <row r="88" spans="1:50" ht="17.100000000000001" customHeight="1" x14ac:dyDescent="0.15">
      <c r="A88" s="32">
        <v>24</v>
      </c>
      <c r="B88" s="33">
        <v>1722</v>
      </c>
      <c r="C88" s="34" t="s">
        <v>23447</v>
      </c>
      <c r="D88" s="811"/>
      <c r="E88" s="812"/>
      <c r="F88" s="812"/>
      <c r="G88" s="812"/>
      <c r="H88" s="812"/>
      <c r="I88" s="812"/>
      <c r="J88" s="812"/>
      <c r="K88" s="812"/>
      <c r="L88" s="812"/>
      <c r="M88" s="812"/>
      <c r="N88" s="813"/>
      <c r="O88" s="801"/>
      <c r="P88" s="802"/>
      <c r="Q88" s="802"/>
      <c r="R88" s="802"/>
      <c r="S88" s="802"/>
      <c r="T88" s="802"/>
      <c r="U88" s="802"/>
      <c r="V88" s="802"/>
      <c r="W88" s="802"/>
      <c r="X88" s="4"/>
      <c r="Y88" s="4"/>
      <c r="Z88" s="4"/>
      <c r="AB88" s="490"/>
      <c r="AC88" s="490"/>
      <c r="AD88" s="795"/>
      <c r="AE88" s="490"/>
      <c r="AF88" s="490"/>
      <c r="AG88" s="490"/>
      <c r="AH88" s="490"/>
      <c r="AI88" s="490"/>
      <c r="AJ88" s="490"/>
      <c r="AK88" s="490"/>
      <c r="AL88" s="490"/>
      <c r="AM88" s="1129"/>
      <c r="AN88" s="1129"/>
      <c r="AO88" s="4"/>
      <c r="AP88" s="21"/>
      <c r="AQ88" s="47" t="s">
        <v>23342</v>
      </c>
      <c r="AR88" s="65" t="s">
        <v>17</v>
      </c>
      <c r="AS88" s="411">
        <v>0.9</v>
      </c>
      <c r="AT88" s="220"/>
      <c r="AU88" s="40"/>
      <c r="AV88" s="41"/>
      <c r="AW88" s="101">
        <f>ROUND(AM87*AS88,0)</f>
        <v>1139</v>
      </c>
      <c r="AX88" s="31"/>
    </row>
    <row r="89" spans="1:50" ht="17.100000000000001" customHeight="1" x14ac:dyDescent="0.15">
      <c r="A89" s="32">
        <v>24</v>
      </c>
      <c r="B89" s="32">
        <v>1911</v>
      </c>
      <c r="C89" s="172" t="s">
        <v>23448</v>
      </c>
      <c r="D89" s="1142" t="s">
        <v>23449</v>
      </c>
      <c r="E89" s="1143"/>
      <c r="F89" s="1143"/>
      <c r="G89" s="1143"/>
      <c r="H89" s="1143"/>
      <c r="I89" s="1143"/>
      <c r="J89" s="1143"/>
      <c r="K89" s="1143"/>
      <c r="L89" s="1143"/>
      <c r="M89" s="1143"/>
      <c r="N89" s="1144"/>
      <c r="O89" s="47" t="s">
        <v>23450</v>
      </c>
      <c r="P89" s="40"/>
      <c r="Q89" s="796"/>
      <c r="R89" s="796"/>
      <c r="S89" s="796"/>
      <c r="T89" s="796"/>
      <c r="U89" s="796"/>
      <c r="V89" s="457"/>
      <c r="W89" s="457"/>
      <c r="X89" s="457"/>
      <c r="Y89" s="457"/>
      <c r="Z89" s="796"/>
      <c r="AA89" s="796"/>
      <c r="AB89" s="796"/>
      <c r="AC89" s="796"/>
      <c r="AD89" s="797"/>
      <c r="AE89" s="796"/>
      <c r="AF89" s="796"/>
      <c r="AG89" s="796"/>
      <c r="AH89" s="796"/>
      <c r="AI89" s="796"/>
      <c r="AJ89" s="796"/>
      <c r="AK89" s="796"/>
      <c r="AL89" s="796"/>
      <c r="AM89" s="1112">
        <v>767</v>
      </c>
      <c r="AN89" s="1112"/>
      <c r="AO89" s="40" t="s">
        <v>21</v>
      </c>
      <c r="AP89" s="40"/>
      <c r="AQ89" s="40"/>
      <c r="AR89" s="40"/>
      <c r="AS89" s="40"/>
      <c r="AT89" s="40"/>
      <c r="AU89" s="40"/>
      <c r="AV89" s="41"/>
      <c r="AW89" s="101">
        <f t="shared" ref="AW89:AW94" si="0">ROUND(AM89,0)</f>
        <v>767</v>
      </c>
      <c r="AX89" s="232"/>
    </row>
    <row r="90" spans="1:50" ht="17.100000000000001" customHeight="1" x14ac:dyDescent="0.15">
      <c r="A90" s="32">
        <v>24</v>
      </c>
      <c r="B90" s="32">
        <v>1921</v>
      </c>
      <c r="C90" s="172" t="s">
        <v>23451</v>
      </c>
      <c r="D90" s="1145"/>
      <c r="E90" s="1146"/>
      <c r="F90" s="1146"/>
      <c r="G90" s="1146"/>
      <c r="H90" s="1146"/>
      <c r="I90" s="1146"/>
      <c r="J90" s="1146"/>
      <c r="K90" s="1146"/>
      <c r="L90" s="1146"/>
      <c r="M90" s="1146"/>
      <c r="N90" s="1147"/>
      <c r="O90" s="47" t="s">
        <v>23452</v>
      </c>
      <c r="P90" s="40"/>
      <c r="Q90" s="796"/>
      <c r="R90" s="796"/>
      <c r="S90" s="796"/>
      <c r="T90" s="796"/>
      <c r="U90" s="796"/>
      <c r="V90" s="457"/>
      <c r="W90" s="457"/>
      <c r="X90" s="457"/>
      <c r="Y90" s="807"/>
      <c r="Z90" s="796"/>
      <c r="AA90" s="796"/>
      <c r="AB90" s="796"/>
      <c r="AC90" s="796"/>
      <c r="AD90" s="797"/>
      <c r="AE90" s="796"/>
      <c r="AF90" s="796"/>
      <c r="AG90" s="796"/>
      <c r="AH90" s="796"/>
      <c r="AI90" s="796"/>
      <c r="AJ90" s="796"/>
      <c r="AK90" s="796"/>
      <c r="AL90" s="796"/>
      <c r="AM90" s="1112">
        <v>235</v>
      </c>
      <c r="AN90" s="1112"/>
      <c r="AO90" s="40" t="s">
        <v>21</v>
      </c>
      <c r="AP90" s="40"/>
      <c r="AQ90" s="40"/>
      <c r="AR90" s="40"/>
      <c r="AS90" s="40"/>
      <c r="AT90" s="40"/>
      <c r="AU90" s="40"/>
      <c r="AV90" s="41"/>
      <c r="AW90" s="101">
        <f t="shared" si="0"/>
        <v>235</v>
      </c>
      <c r="AX90" s="232"/>
    </row>
    <row r="91" spans="1:50" ht="17.100000000000001" customHeight="1" x14ac:dyDescent="0.15">
      <c r="A91" s="32">
        <v>24</v>
      </c>
      <c r="B91" s="32">
        <v>1931</v>
      </c>
      <c r="C91" s="172" t="s">
        <v>23453</v>
      </c>
      <c r="D91" s="811"/>
      <c r="E91" s="812"/>
      <c r="F91" s="812"/>
      <c r="G91" s="812"/>
      <c r="H91" s="812"/>
      <c r="I91" s="812"/>
      <c r="J91" s="812"/>
      <c r="K91" s="812"/>
      <c r="L91" s="812"/>
      <c r="M91" s="812"/>
      <c r="N91" s="813"/>
      <c r="O91" s="47" t="s">
        <v>23454</v>
      </c>
      <c r="P91" s="40"/>
      <c r="Q91" s="796"/>
      <c r="R91" s="796"/>
      <c r="S91" s="796"/>
      <c r="T91" s="796"/>
      <c r="U91" s="796"/>
      <c r="V91" s="457"/>
      <c r="W91" s="457"/>
      <c r="X91" s="457"/>
      <c r="Y91" s="807"/>
      <c r="Z91" s="796"/>
      <c r="AA91" s="796"/>
      <c r="AB91" s="796"/>
      <c r="AC91" s="796"/>
      <c r="AD91" s="797"/>
      <c r="AE91" s="796"/>
      <c r="AF91" s="796"/>
      <c r="AG91" s="796"/>
      <c r="AH91" s="796"/>
      <c r="AI91" s="796"/>
      <c r="AJ91" s="796"/>
      <c r="AK91" s="796"/>
      <c r="AL91" s="796"/>
      <c r="AM91" s="1112">
        <v>965</v>
      </c>
      <c r="AN91" s="1112"/>
      <c r="AO91" s="40" t="s">
        <v>21</v>
      </c>
      <c r="AP91" s="40"/>
      <c r="AQ91" s="40"/>
      <c r="AR91" s="40"/>
      <c r="AS91" s="40"/>
      <c r="AT91" s="40"/>
      <c r="AU91" s="40"/>
      <c r="AV91" s="41"/>
      <c r="AW91" s="101">
        <f t="shared" si="0"/>
        <v>965</v>
      </c>
      <c r="AX91" s="232"/>
    </row>
    <row r="92" spans="1:50" ht="17.100000000000001" customHeight="1" x14ac:dyDescent="0.15">
      <c r="A92" s="32">
        <v>24</v>
      </c>
      <c r="B92" s="32">
        <v>1941</v>
      </c>
      <c r="C92" s="172" t="s">
        <v>23455</v>
      </c>
      <c r="D92" s="811"/>
      <c r="E92" s="812"/>
      <c r="F92" s="812"/>
      <c r="G92" s="812"/>
      <c r="H92" s="812"/>
      <c r="I92" s="812"/>
      <c r="J92" s="812"/>
      <c r="K92" s="812"/>
      <c r="L92" s="812"/>
      <c r="M92" s="812"/>
      <c r="N92" s="813"/>
      <c r="O92" s="47" t="s">
        <v>23456</v>
      </c>
      <c r="P92" s="40"/>
      <c r="Q92" s="796"/>
      <c r="R92" s="796"/>
      <c r="S92" s="796"/>
      <c r="T92" s="796"/>
      <c r="U92" s="796"/>
      <c r="V92" s="457"/>
      <c r="W92" s="457"/>
      <c r="X92" s="457"/>
      <c r="Y92" s="807"/>
      <c r="Z92" s="796"/>
      <c r="AA92" s="796"/>
      <c r="AB92" s="796"/>
      <c r="AC92" s="796"/>
      <c r="AD92" s="797"/>
      <c r="AE92" s="796"/>
      <c r="AF92" s="796"/>
      <c r="AG92" s="796"/>
      <c r="AH92" s="796"/>
      <c r="AI92" s="796"/>
      <c r="AJ92" s="796"/>
      <c r="AK92" s="796"/>
      <c r="AL92" s="796"/>
      <c r="AM92" s="1112">
        <v>436</v>
      </c>
      <c r="AN92" s="1112"/>
      <c r="AO92" s="40" t="s">
        <v>21</v>
      </c>
      <c r="AP92" s="40"/>
      <c r="AQ92" s="43"/>
      <c r="AR92" s="43"/>
      <c r="AS92" s="43"/>
      <c r="AT92" s="43"/>
      <c r="AU92" s="43"/>
      <c r="AV92" s="231"/>
      <c r="AW92" s="101">
        <f t="shared" si="0"/>
        <v>436</v>
      </c>
      <c r="AX92" s="232"/>
    </row>
    <row r="93" spans="1:50" ht="17.100000000000001" customHeight="1" x14ac:dyDescent="0.15">
      <c r="A93" s="17">
        <v>24</v>
      </c>
      <c r="B93" s="17">
        <v>1213</v>
      </c>
      <c r="C93" s="172" t="s">
        <v>23457</v>
      </c>
      <c r="D93" s="1085" t="s">
        <v>23458</v>
      </c>
      <c r="E93" s="1086"/>
      <c r="F93" s="1086"/>
      <c r="G93" s="1086"/>
      <c r="H93" s="1086"/>
      <c r="I93" s="1086"/>
      <c r="J93" s="1086"/>
      <c r="K93" s="1086"/>
      <c r="L93" s="1086"/>
      <c r="M93" s="1086"/>
      <c r="N93" s="1087"/>
      <c r="O93" s="43" t="s">
        <v>23459</v>
      </c>
      <c r="P93" s="43"/>
      <c r="Q93" s="814"/>
      <c r="R93" s="814"/>
      <c r="S93" s="814"/>
      <c r="T93" s="814"/>
      <c r="U93" s="814"/>
      <c r="V93" s="815"/>
      <c r="W93" s="815"/>
      <c r="X93" s="815"/>
      <c r="Y93" s="816"/>
      <c r="Z93" s="814"/>
      <c r="AA93" s="814"/>
      <c r="AB93" s="814"/>
      <c r="AC93" s="814"/>
      <c r="AD93" s="817"/>
      <c r="AE93" s="814"/>
      <c r="AF93" s="814"/>
      <c r="AG93" s="814"/>
      <c r="AH93" s="814"/>
      <c r="AI93" s="814"/>
      <c r="AJ93" s="814"/>
      <c r="AK93" s="814"/>
      <c r="AL93" s="796"/>
      <c r="AM93" s="1139">
        <v>767</v>
      </c>
      <c r="AN93" s="1139"/>
      <c r="AO93" s="40" t="s">
        <v>21</v>
      </c>
      <c r="AP93" s="40"/>
      <c r="AQ93" s="43"/>
      <c r="AR93" s="43"/>
      <c r="AS93" s="43"/>
      <c r="AT93" s="43"/>
      <c r="AU93" s="815"/>
      <c r="AV93" s="818"/>
      <c r="AW93" s="101">
        <f t="shared" si="0"/>
        <v>767</v>
      </c>
      <c r="AX93" s="232"/>
    </row>
    <row r="94" spans="1:50" ht="17.100000000000001" customHeight="1" x14ac:dyDescent="0.15">
      <c r="A94" s="32">
        <v>24</v>
      </c>
      <c r="B94" s="32">
        <v>1313</v>
      </c>
      <c r="C94" s="34" t="s">
        <v>23460</v>
      </c>
      <c r="D94" s="1122"/>
      <c r="E94" s="1123"/>
      <c r="F94" s="1123"/>
      <c r="G94" s="1123"/>
      <c r="H94" s="1123"/>
      <c r="I94" s="1123"/>
      <c r="J94" s="1123"/>
      <c r="K94" s="1123"/>
      <c r="L94" s="1123"/>
      <c r="M94" s="1123"/>
      <c r="N94" s="1138"/>
      <c r="O94" s="42" t="s">
        <v>23461</v>
      </c>
      <c r="P94" s="43"/>
      <c r="Q94" s="814"/>
      <c r="R94" s="814"/>
      <c r="S94" s="814"/>
      <c r="T94" s="814"/>
      <c r="U94" s="814"/>
      <c r="V94" s="815"/>
      <c r="W94" s="815"/>
      <c r="X94" s="815"/>
      <c r="Y94" s="816"/>
      <c r="Z94" s="814"/>
      <c r="AA94" s="814"/>
      <c r="AB94" s="814"/>
      <c r="AC94" s="814"/>
      <c r="AD94" s="817"/>
      <c r="AE94" s="814"/>
      <c r="AF94" s="814"/>
      <c r="AG94" s="814"/>
      <c r="AH94" s="814"/>
      <c r="AI94" s="814"/>
      <c r="AJ94" s="814"/>
      <c r="AK94" s="814"/>
      <c r="AL94" s="814"/>
      <c r="AM94" s="1139">
        <v>235</v>
      </c>
      <c r="AN94" s="1140"/>
      <c r="AO94" s="43" t="s">
        <v>21</v>
      </c>
      <c r="AP94" s="43"/>
      <c r="AQ94" s="43"/>
      <c r="AR94" s="43"/>
      <c r="AS94" s="43"/>
      <c r="AT94" s="43"/>
      <c r="AU94" s="815"/>
      <c r="AV94" s="818"/>
      <c r="AW94" s="35">
        <f t="shared" si="0"/>
        <v>235</v>
      </c>
      <c r="AX94" s="19"/>
    </row>
    <row r="95" spans="1:50" ht="17.100000000000001" customHeight="1" x14ac:dyDescent="0.15">
      <c r="A95" s="81">
        <v>24</v>
      </c>
      <c r="B95" s="81" t="s">
        <v>3921</v>
      </c>
      <c r="C95" s="82" t="s">
        <v>23462</v>
      </c>
      <c r="D95" s="226" t="s">
        <v>753</v>
      </c>
      <c r="E95" s="819"/>
      <c r="F95" s="819"/>
      <c r="G95" s="819"/>
      <c r="H95" s="819"/>
      <c r="I95" s="819"/>
      <c r="J95" s="819"/>
      <c r="K95" s="819"/>
      <c r="L95" s="819"/>
      <c r="M95" s="819"/>
      <c r="N95" s="819"/>
      <c r="O95" s="819"/>
      <c r="P95" s="819"/>
      <c r="Q95" s="819"/>
      <c r="R95" s="819"/>
      <c r="S95" s="819"/>
      <c r="T95" s="819"/>
      <c r="U95" s="819"/>
      <c r="V95" s="819"/>
      <c r="W95" s="820"/>
      <c r="X95" s="820"/>
      <c r="Y95" s="819"/>
      <c r="Z95" s="819"/>
      <c r="AA95" s="819"/>
      <c r="AB95" s="819"/>
      <c r="AC95" s="819"/>
      <c r="AD95" s="820"/>
      <c r="AE95" s="819"/>
      <c r="AF95" s="819"/>
      <c r="AG95" s="819"/>
      <c r="AH95" s="819"/>
      <c r="AI95" s="819"/>
      <c r="AJ95" s="821"/>
      <c r="AK95" s="821"/>
      <c r="AL95" s="1141"/>
      <c r="AM95" s="1141"/>
      <c r="AN95" s="85"/>
      <c r="AO95" s="85"/>
      <c r="AP95" s="85"/>
      <c r="AQ95" s="85"/>
      <c r="AR95" s="85"/>
      <c r="AS95" s="85"/>
      <c r="AT95" s="85"/>
      <c r="AU95" s="129"/>
      <c r="AV95" s="85" t="s">
        <v>23463</v>
      </c>
      <c r="AW95" s="822"/>
      <c r="AX95" s="229" t="s">
        <v>755</v>
      </c>
    </row>
    <row r="96" spans="1:50" ht="17.100000000000001" customHeight="1" x14ac:dyDescent="0.15">
      <c r="A96" s="32">
        <v>24</v>
      </c>
      <c r="B96" s="32" t="s">
        <v>756</v>
      </c>
      <c r="C96" s="34" t="s">
        <v>23464</v>
      </c>
      <c r="D96" s="42" t="s">
        <v>758</v>
      </c>
      <c r="E96" s="814"/>
      <c r="F96" s="814"/>
      <c r="G96" s="814"/>
      <c r="H96" s="814"/>
      <c r="I96" s="814"/>
      <c r="J96" s="814"/>
      <c r="K96" s="814"/>
      <c r="L96" s="814"/>
      <c r="M96" s="814"/>
      <c r="N96" s="814"/>
      <c r="O96" s="814"/>
      <c r="P96" s="814"/>
      <c r="Q96" s="814"/>
      <c r="R96" s="814"/>
      <c r="S96" s="814"/>
      <c r="T96" s="814"/>
      <c r="U96" s="814"/>
      <c r="V96" s="814"/>
      <c r="W96" s="817"/>
      <c r="X96" s="817"/>
      <c r="Y96" s="814"/>
      <c r="Z96" s="814"/>
      <c r="AA96" s="814"/>
      <c r="AB96" s="814"/>
      <c r="AC96" s="814"/>
      <c r="AD96" s="817"/>
      <c r="AE96" s="814"/>
      <c r="AF96" s="814"/>
      <c r="AG96" s="814"/>
      <c r="AH96" s="814"/>
      <c r="AI96" s="814"/>
      <c r="AJ96" s="816"/>
      <c r="AK96" s="816"/>
      <c r="AL96" s="1148"/>
      <c r="AM96" s="1148"/>
      <c r="AN96" s="43"/>
      <c r="AO96" s="43"/>
      <c r="AP96" s="43"/>
      <c r="AQ96" s="43"/>
      <c r="AR96" s="43"/>
      <c r="AS96" s="43"/>
      <c r="AT96" s="43"/>
      <c r="AU96" s="121">
        <v>5</v>
      </c>
      <c r="AV96" s="43" t="s">
        <v>23465</v>
      </c>
      <c r="AW96" s="823">
        <f>-AU96</f>
        <v>-5</v>
      </c>
      <c r="AX96" s="66" t="s">
        <v>209</v>
      </c>
    </row>
    <row r="97" spans="1:50" ht="17.100000000000001" customHeight="1" x14ac:dyDescent="0.15">
      <c r="A97" s="32">
        <v>24</v>
      </c>
      <c r="B97" s="17">
        <v>6811</v>
      </c>
      <c r="C97" s="34" t="s">
        <v>23466</v>
      </c>
      <c r="D97" s="20" t="s">
        <v>23467</v>
      </c>
      <c r="E97" s="4"/>
      <c r="F97" s="4"/>
      <c r="G97" s="4"/>
      <c r="H97" s="4"/>
      <c r="I97" s="4"/>
      <c r="J97" s="4"/>
      <c r="K97" s="4"/>
      <c r="L97" s="4"/>
      <c r="M97" s="4"/>
      <c r="N97" s="21"/>
      <c r="O97" s="24" t="s">
        <v>23468</v>
      </c>
      <c r="P97" s="25"/>
      <c r="Q97" s="495"/>
      <c r="R97" s="495"/>
      <c r="S97" s="495"/>
      <c r="T97" s="495"/>
      <c r="U97" s="495"/>
      <c r="V97" s="495"/>
      <c r="W97" s="824"/>
      <c r="X97" s="824"/>
      <c r="Y97" s="495"/>
      <c r="Z97" s="495"/>
      <c r="AA97" s="495"/>
      <c r="AB97" s="495"/>
      <c r="AC97" s="495"/>
      <c r="AD97" s="824"/>
      <c r="AE97" s="495"/>
      <c r="AF97" s="495"/>
      <c r="AG97" s="495"/>
      <c r="AH97" s="495"/>
      <c r="AI97" s="495"/>
      <c r="AJ97" s="793"/>
      <c r="AK97" s="793"/>
      <c r="AL97" s="14"/>
      <c r="AM97" s="14"/>
      <c r="AN97" s="25"/>
      <c r="AO97" s="25"/>
      <c r="AP97" s="25"/>
      <c r="AQ97" s="25"/>
      <c r="AR97" s="25"/>
      <c r="AS97" s="25"/>
      <c r="AT97" s="25"/>
      <c r="AU97" s="825">
        <v>15</v>
      </c>
      <c r="AV97" s="25" t="s">
        <v>23469</v>
      </c>
      <c r="AW97" s="826">
        <f>ROUND(AU97,0)</f>
        <v>15</v>
      </c>
      <c r="AX97" s="232"/>
    </row>
    <row r="98" spans="1:50" ht="17.100000000000001" customHeight="1" x14ac:dyDescent="0.15">
      <c r="A98" s="32">
        <v>24</v>
      </c>
      <c r="B98" s="17">
        <v>6812</v>
      </c>
      <c r="C98" s="34" t="s">
        <v>23470</v>
      </c>
      <c r="D98" s="24"/>
      <c r="E98" s="25"/>
      <c r="F98" s="25"/>
      <c r="G98" s="25"/>
      <c r="H98" s="25"/>
      <c r="I98" s="25"/>
      <c r="J98" s="25"/>
      <c r="K98" s="25"/>
      <c r="L98" s="25"/>
      <c r="M98" s="25"/>
      <c r="N98" s="38"/>
      <c r="O98" s="42" t="s">
        <v>23471</v>
      </c>
      <c r="P98" s="43"/>
      <c r="Q98" s="814"/>
      <c r="R98" s="814"/>
      <c r="S98" s="814"/>
      <c r="T98" s="814"/>
      <c r="U98" s="814"/>
      <c r="V98" s="814"/>
      <c r="W98" s="817"/>
      <c r="X98" s="817"/>
      <c r="Y98" s="814"/>
      <c r="Z98" s="814"/>
      <c r="AA98" s="814"/>
      <c r="AB98" s="814"/>
      <c r="AC98" s="814"/>
      <c r="AD98" s="817"/>
      <c r="AE98" s="814"/>
      <c r="AF98" s="814"/>
      <c r="AG98" s="814"/>
      <c r="AH98" s="814"/>
      <c r="AI98" s="814"/>
      <c r="AJ98" s="816"/>
      <c r="AK98" s="816"/>
      <c r="AL98" s="100"/>
      <c r="AM98" s="100"/>
      <c r="AN98" s="43"/>
      <c r="AO98" s="43"/>
      <c r="AP98" s="43"/>
      <c r="AQ98" s="43"/>
      <c r="AR98" s="43"/>
      <c r="AS98" s="43"/>
      <c r="AT98" s="43"/>
      <c r="AU98" s="121">
        <v>10</v>
      </c>
      <c r="AV98" s="43" t="s">
        <v>23469</v>
      </c>
      <c r="AW98" s="826">
        <f>ROUND(AU98,0)</f>
        <v>10</v>
      </c>
      <c r="AX98" s="232"/>
    </row>
    <row r="99" spans="1:50" ht="17.100000000000001" customHeight="1" x14ac:dyDescent="0.15">
      <c r="A99" s="32">
        <v>24</v>
      </c>
      <c r="B99" s="32">
        <v>6932</v>
      </c>
      <c r="C99" s="34" t="s">
        <v>23472</v>
      </c>
      <c r="D99" s="42" t="s">
        <v>23473</v>
      </c>
      <c r="E99" s="814"/>
      <c r="F99" s="814"/>
      <c r="G99" s="814"/>
      <c r="H99" s="814"/>
      <c r="I99" s="814"/>
      <c r="J99" s="814"/>
      <c r="K99" s="814"/>
      <c r="L99" s="814"/>
      <c r="M99" s="814"/>
      <c r="N99" s="814"/>
      <c r="O99" s="814"/>
      <c r="P99" s="814"/>
      <c r="Q99" s="814"/>
      <c r="R99" s="814"/>
      <c r="S99" s="814"/>
      <c r="T99" s="814"/>
      <c r="U99" s="814"/>
      <c r="V99" s="814"/>
      <c r="W99" s="817"/>
      <c r="X99" s="817"/>
      <c r="Y99" s="814"/>
      <c r="Z99" s="814"/>
      <c r="AA99" s="814"/>
      <c r="AB99" s="814"/>
      <c r="AC99" s="814"/>
      <c r="AD99" s="817"/>
      <c r="AE99" s="814"/>
      <c r="AF99" s="814"/>
      <c r="AG99" s="814"/>
      <c r="AH99" s="814"/>
      <c r="AI99" s="814"/>
      <c r="AJ99" s="816"/>
      <c r="AK99" s="816"/>
      <c r="AL99" s="1148"/>
      <c r="AM99" s="1148"/>
      <c r="AN99" s="43"/>
      <c r="AO99" s="43"/>
      <c r="AP99" s="43"/>
      <c r="AQ99" s="43"/>
      <c r="AR99" s="43"/>
      <c r="AS99" s="43"/>
      <c r="AT99" s="43"/>
      <c r="AU99" s="121">
        <v>100</v>
      </c>
      <c r="AV99" s="43" t="s">
        <v>23469</v>
      </c>
      <c r="AW99" s="823">
        <f>AU99</f>
        <v>100</v>
      </c>
      <c r="AX99" s="232"/>
    </row>
    <row r="100" spans="1:50" ht="17.100000000000001" customHeight="1" x14ac:dyDescent="0.15">
      <c r="A100" s="32">
        <v>24</v>
      </c>
      <c r="B100" s="32">
        <v>6045</v>
      </c>
      <c r="C100" s="34" t="s">
        <v>23474</v>
      </c>
      <c r="D100" s="42" t="s">
        <v>23474</v>
      </c>
      <c r="E100" s="814"/>
      <c r="F100" s="814"/>
      <c r="G100" s="814"/>
      <c r="H100" s="814"/>
      <c r="I100" s="814"/>
      <c r="J100" s="814"/>
      <c r="K100" s="814"/>
      <c r="L100" s="814"/>
      <c r="M100" s="814"/>
      <c r="N100" s="814"/>
      <c r="O100" s="814"/>
      <c r="P100" s="814"/>
      <c r="Q100" s="814"/>
      <c r="R100" s="814"/>
      <c r="S100" s="814"/>
      <c r="T100" s="814"/>
      <c r="U100" s="814"/>
      <c r="V100" s="814"/>
      <c r="W100" s="817"/>
      <c r="X100" s="817"/>
      <c r="Y100" s="814"/>
      <c r="Z100" s="814"/>
      <c r="AA100" s="814"/>
      <c r="AB100" s="814"/>
      <c r="AC100" s="814"/>
      <c r="AD100" s="817"/>
      <c r="AE100" s="814"/>
      <c r="AF100" s="814"/>
      <c r="AG100" s="814"/>
      <c r="AH100" s="814"/>
      <c r="AI100" s="814"/>
      <c r="AJ100" s="816"/>
      <c r="AK100" s="816"/>
      <c r="AL100" s="1148"/>
      <c r="AM100" s="1148"/>
      <c r="AN100" s="43"/>
      <c r="AO100" s="43"/>
      <c r="AP100" s="43"/>
      <c r="AQ100" s="43"/>
      <c r="AR100" s="43"/>
      <c r="AS100" s="43"/>
      <c r="AT100" s="43"/>
      <c r="AU100" s="121">
        <v>30</v>
      </c>
      <c r="AV100" s="43" t="s">
        <v>23469</v>
      </c>
      <c r="AW100" s="823">
        <f t="shared" ref="AW100:AW111" si="1">AU100</f>
        <v>30</v>
      </c>
      <c r="AX100" s="232"/>
    </row>
    <row r="101" spans="1:50" ht="17.100000000000001" customHeight="1" x14ac:dyDescent="0.15">
      <c r="A101" s="32">
        <v>24</v>
      </c>
      <c r="B101" s="32">
        <v>6741</v>
      </c>
      <c r="C101" s="34" t="s">
        <v>23475</v>
      </c>
      <c r="D101" s="47" t="s">
        <v>23476</v>
      </c>
      <c r="E101" s="796"/>
      <c r="F101" s="796"/>
      <c r="G101" s="796"/>
      <c r="H101" s="796"/>
      <c r="I101" s="796"/>
      <c r="J101" s="796"/>
      <c r="K101" s="796"/>
      <c r="L101" s="796"/>
      <c r="M101" s="796"/>
      <c r="N101" s="827"/>
      <c r="O101" s="47" t="s">
        <v>23477</v>
      </c>
      <c r="P101" s="814"/>
      <c r="Q101" s="814"/>
      <c r="R101" s="814"/>
      <c r="S101" s="814"/>
      <c r="T101" s="814"/>
      <c r="U101" s="814"/>
      <c r="V101" s="814"/>
      <c r="W101" s="817"/>
      <c r="X101" s="817"/>
      <c r="Y101" s="814"/>
      <c r="Z101" s="814"/>
      <c r="AA101" s="814"/>
      <c r="AB101" s="814"/>
      <c r="AC101" s="814"/>
      <c r="AD101" s="817"/>
      <c r="AE101" s="814"/>
      <c r="AF101" s="814"/>
      <c r="AG101" s="814"/>
      <c r="AH101" s="814"/>
      <c r="AI101" s="814"/>
      <c r="AJ101" s="816"/>
      <c r="AK101" s="816"/>
      <c r="AL101" s="1148"/>
      <c r="AM101" s="1148"/>
      <c r="AN101" s="43"/>
      <c r="AO101" s="43"/>
      <c r="AP101" s="43"/>
      <c r="AQ101" s="43"/>
      <c r="AR101" s="43"/>
      <c r="AS101" s="43"/>
      <c r="AT101" s="43"/>
      <c r="AU101" s="121">
        <v>10</v>
      </c>
      <c r="AV101" s="43" t="s">
        <v>23469</v>
      </c>
      <c r="AW101" s="828">
        <f t="shared" si="1"/>
        <v>10</v>
      </c>
      <c r="AX101" s="232"/>
    </row>
    <row r="102" spans="1:50" ht="17.100000000000001" customHeight="1" x14ac:dyDescent="0.15">
      <c r="A102" s="32">
        <v>24</v>
      </c>
      <c r="B102" s="32">
        <v>6742</v>
      </c>
      <c r="C102" s="34" t="s">
        <v>23478</v>
      </c>
      <c r="D102" s="20"/>
      <c r="E102" s="490"/>
      <c r="F102" s="490"/>
      <c r="G102" s="490"/>
      <c r="H102" s="490"/>
      <c r="I102" s="490"/>
      <c r="J102" s="490"/>
      <c r="K102" s="490"/>
      <c r="L102" s="490"/>
      <c r="N102" s="829"/>
      <c r="O102" s="43" t="s">
        <v>23479</v>
      </c>
      <c r="P102" s="814"/>
      <c r="Q102" s="814"/>
      <c r="R102" s="814"/>
      <c r="S102" s="814"/>
      <c r="T102" s="814"/>
      <c r="U102" s="814"/>
      <c r="V102" s="814"/>
      <c r="W102" s="817"/>
      <c r="X102" s="817"/>
      <c r="Y102" s="814"/>
      <c r="Z102" s="814"/>
      <c r="AA102" s="814"/>
      <c r="AB102" s="814"/>
      <c r="AC102" s="814"/>
      <c r="AD102" s="817"/>
      <c r="AE102" s="814"/>
      <c r="AF102" s="814"/>
      <c r="AG102" s="814"/>
      <c r="AH102" s="814"/>
      <c r="AI102" s="814"/>
      <c r="AJ102" s="816"/>
      <c r="AK102" s="816"/>
      <c r="AL102" s="1148"/>
      <c r="AM102" s="1148"/>
      <c r="AN102" s="43"/>
      <c r="AO102" s="43"/>
      <c r="AP102" s="43"/>
      <c r="AQ102" s="43"/>
      <c r="AR102" s="43"/>
      <c r="AS102" s="43"/>
      <c r="AT102" s="43"/>
      <c r="AU102" s="121">
        <v>8</v>
      </c>
      <c r="AV102" s="43" t="s">
        <v>23469</v>
      </c>
      <c r="AW102" s="828">
        <f t="shared" si="1"/>
        <v>8</v>
      </c>
      <c r="AX102" s="232"/>
    </row>
    <row r="103" spans="1:50" ht="17.100000000000001" customHeight="1" x14ac:dyDescent="0.15">
      <c r="A103" s="32">
        <v>24</v>
      </c>
      <c r="B103" s="32">
        <v>6743</v>
      </c>
      <c r="C103" s="34" t="s">
        <v>23480</v>
      </c>
      <c r="D103" s="20"/>
      <c r="E103" s="490"/>
      <c r="F103" s="490"/>
      <c r="G103" s="490"/>
      <c r="H103" s="490"/>
      <c r="I103" s="490"/>
      <c r="J103" s="490"/>
      <c r="K103" s="490"/>
      <c r="L103" s="490"/>
      <c r="N103" s="829"/>
      <c r="O103" s="47" t="s">
        <v>23481</v>
      </c>
      <c r="P103" s="814"/>
      <c r="Q103" s="814"/>
      <c r="R103" s="814"/>
      <c r="S103" s="814"/>
      <c r="T103" s="814"/>
      <c r="U103" s="814"/>
      <c r="V103" s="814"/>
      <c r="W103" s="817"/>
      <c r="X103" s="817"/>
      <c r="Y103" s="814"/>
      <c r="Z103" s="814"/>
      <c r="AA103" s="814"/>
      <c r="AB103" s="814"/>
      <c r="AC103" s="814"/>
      <c r="AD103" s="817"/>
      <c r="AE103" s="814"/>
      <c r="AF103" s="814"/>
      <c r="AG103" s="814"/>
      <c r="AH103" s="814"/>
      <c r="AI103" s="814"/>
      <c r="AJ103" s="816"/>
      <c r="AK103" s="816"/>
      <c r="AL103" s="1148"/>
      <c r="AM103" s="1148"/>
      <c r="AN103" s="43"/>
      <c r="AO103" s="43"/>
      <c r="AP103" s="43"/>
      <c r="AQ103" s="43"/>
      <c r="AR103" s="43"/>
      <c r="AS103" s="43"/>
      <c r="AT103" s="43"/>
      <c r="AU103" s="121">
        <v>6</v>
      </c>
      <c r="AV103" s="43" t="s">
        <v>23469</v>
      </c>
      <c r="AW103" s="828">
        <f t="shared" si="1"/>
        <v>6</v>
      </c>
      <c r="AX103" s="232"/>
    </row>
    <row r="104" spans="1:50" ht="17.100000000000001" customHeight="1" x14ac:dyDescent="0.15">
      <c r="A104" s="32">
        <v>24</v>
      </c>
      <c r="B104" s="32">
        <v>6744</v>
      </c>
      <c r="C104" s="34" t="s">
        <v>23482</v>
      </c>
      <c r="D104" s="24"/>
      <c r="E104" s="495"/>
      <c r="F104" s="495"/>
      <c r="G104" s="495"/>
      <c r="H104" s="495"/>
      <c r="I104" s="495"/>
      <c r="J104" s="495"/>
      <c r="K104" s="495"/>
      <c r="L104" s="495"/>
      <c r="M104" s="495"/>
      <c r="N104" s="830"/>
      <c r="O104" s="43" t="s">
        <v>23483</v>
      </c>
      <c r="P104" s="814"/>
      <c r="Q104" s="814"/>
      <c r="R104" s="814"/>
      <c r="S104" s="814"/>
      <c r="T104" s="814"/>
      <c r="U104" s="814"/>
      <c r="V104" s="814"/>
      <c r="W104" s="817"/>
      <c r="X104" s="817"/>
      <c r="Y104" s="814"/>
      <c r="Z104" s="814"/>
      <c r="AA104" s="814"/>
      <c r="AB104" s="814"/>
      <c r="AC104" s="814"/>
      <c r="AD104" s="817"/>
      <c r="AE104" s="814"/>
      <c r="AF104" s="814"/>
      <c r="AG104" s="814"/>
      <c r="AH104" s="814"/>
      <c r="AI104" s="814"/>
      <c r="AJ104" s="816"/>
      <c r="AK104" s="816"/>
      <c r="AL104" s="1148"/>
      <c r="AM104" s="1148"/>
      <c r="AN104" s="43"/>
      <c r="AO104" s="43"/>
      <c r="AP104" s="43"/>
      <c r="AQ104" s="43"/>
      <c r="AR104" s="43"/>
      <c r="AS104" s="43"/>
      <c r="AT104" s="43"/>
      <c r="AU104" s="121">
        <v>4</v>
      </c>
      <c r="AV104" s="43" t="s">
        <v>23469</v>
      </c>
      <c r="AW104" s="828">
        <f t="shared" si="1"/>
        <v>4</v>
      </c>
      <c r="AX104" s="232"/>
    </row>
    <row r="105" spans="1:50" ht="17.100000000000001" customHeight="1" x14ac:dyDescent="0.15">
      <c r="A105" s="32">
        <v>24</v>
      </c>
      <c r="B105" s="32">
        <v>5901</v>
      </c>
      <c r="C105" s="34" t="s">
        <v>23484</v>
      </c>
      <c r="D105" s="42" t="s">
        <v>23485</v>
      </c>
      <c r="E105" s="814"/>
      <c r="F105" s="814"/>
      <c r="G105" s="814"/>
      <c r="H105" s="814"/>
      <c r="I105" s="814"/>
      <c r="J105" s="814"/>
      <c r="K105" s="814"/>
      <c r="L105" s="814"/>
      <c r="M105" s="814"/>
      <c r="N105" s="814"/>
      <c r="O105" s="814"/>
      <c r="P105" s="814"/>
      <c r="Q105" s="814"/>
      <c r="R105" s="814"/>
      <c r="S105" s="814"/>
      <c r="T105" s="814"/>
      <c r="U105" s="814"/>
      <c r="V105" s="814"/>
      <c r="W105" s="817"/>
      <c r="X105" s="817"/>
      <c r="Y105" s="814"/>
      <c r="Z105" s="814"/>
      <c r="AA105" s="814"/>
      <c r="AB105" s="814"/>
      <c r="AC105" s="814"/>
      <c r="AD105" s="817"/>
      <c r="AE105" s="814"/>
      <c r="AF105" s="814"/>
      <c r="AG105" s="814"/>
      <c r="AH105" s="814"/>
      <c r="AI105" s="814"/>
      <c r="AJ105" s="816"/>
      <c r="AK105" s="816"/>
      <c r="AL105" s="1148"/>
      <c r="AM105" s="1148"/>
      <c r="AN105" s="43"/>
      <c r="AO105" s="43"/>
      <c r="AP105" s="43"/>
      <c r="AQ105" s="43"/>
      <c r="AR105" s="43"/>
      <c r="AS105" s="43"/>
      <c r="AT105" s="43"/>
      <c r="AU105" s="121">
        <v>120</v>
      </c>
      <c r="AV105" s="43" t="s">
        <v>23469</v>
      </c>
      <c r="AW105" s="828">
        <f t="shared" si="1"/>
        <v>120</v>
      </c>
      <c r="AX105" s="232"/>
    </row>
    <row r="106" spans="1:50" ht="17.100000000000001" customHeight="1" x14ac:dyDescent="0.15">
      <c r="A106" s="32">
        <v>24</v>
      </c>
      <c r="B106" s="32">
        <v>5911</v>
      </c>
      <c r="C106" s="34" t="s">
        <v>23486</v>
      </c>
      <c r="D106" s="42" t="s">
        <v>23487</v>
      </c>
      <c r="E106" s="814"/>
      <c r="F106" s="814"/>
      <c r="G106" s="814"/>
      <c r="H106" s="814"/>
      <c r="I106" s="814"/>
      <c r="J106" s="814"/>
      <c r="K106" s="814"/>
      <c r="L106" s="814"/>
      <c r="M106" s="814"/>
      <c r="N106" s="814"/>
      <c r="O106" s="814"/>
      <c r="P106" s="814"/>
      <c r="Q106" s="814"/>
      <c r="R106" s="814"/>
      <c r="S106" s="814"/>
      <c r="T106" s="814"/>
      <c r="U106" s="814"/>
      <c r="V106" s="814"/>
      <c r="W106" s="817"/>
      <c r="X106" s="817"/>
      <c r="Y106" s="814"/>
      <c r="Z106" s="814"/>
      <c r="AA106" s="814"/>
      <c r="AB106" s="814"/>
      <c r="AC106" s="814"/>
      <c r="AD106" s="817"/>
      <c r="AE106" s="814"/>
      <c r="AF106" s="814"/>
      <c r="AG106" s="814"/>
      <c r="AH106" s="814"/>
      <c r="AI106" s="814"/>
      <c r="AJ106" s="816"/>
      <c r="AK106" s="816"/>
      <c r="AL106" s="1148"/>
      <c r="AM106" s="1148"/>
      <c r="AN106" s="43"/>
      <c r="AO106" s="43"/>
      <c r="AP106" s="43"/>
      <c r="AQ106" s="43"/>
      <c r="AR106" s="43"/>
      <c r="AS106" s="43"/>
      <c r="AT106" s="43"/>
      <c r="AU106" s="121">
        <v>30</v>
      </c>
      <c r="AV106" s="43" t="s">
        <v>23469</v>
      </c>
      <c r="AW106" s="828">
        <f t="shared" si="1"/>
        <v>30</v>
      </c>
      <c r="AX106" s="232"/>
    </row>
    <row r="107" spans="1:50" ht="17.100000000000001" customHeight="1" x14ac:dyDescent="0.15">
      <c r="A107" s="32">
        <v>24</v>
      </c>
      <c r="B107" s="32">
        <v>5690</v>
      </c>
      <c r="C107" s="34" t="s">
        <v>23488</v>
      </c>
      <c r="D107" s="47" t="s">
        <v>773</v>
      </c>
      <c r="E107" s="796"/>
      <c r="F107" s="796"/>
      <c r="G107" s="796"/>
      <c r="H107" s="796"/>
      <c r="I107" s="796"/>
      <c r="J107" s="796"/>
      <c r="K107" s="796"/>
      <c r="L107" s="796"/>
      <c r="M107" s="796"/>
      <c r="N107" s="827"/>
      <c r="O107" s="47" t="s">
        <v>773</v>
      </c>
      <c r="P107" s="814"/>
      <c r="Q107" s="814"/>
      <c r="R107" s="814"/>
      <c r="S107" s="814"/>
      <c r="T107" s="814"/>
      <c r="U107" s="814"/>
      <c r="V107" s="814"/>
      <c r="W107" s="817"/>
      <c r="X107" s="817"/>
      <c r="Y107" s="814"/>
      <c r="Z107" s="814"/>
      <c r="AA107" s="814"/>
      <c r="AB107" s="814"/>
      <c r="AC107" s="814"/>
      <c r="AD107" s="817"/>
      <c r="AE107" s="814"/>
      <c r="AF107" s="814"/>
      <c r="AG107" s="814"/>
      <c r="AH107" s="814"/>
      <c r="AI107" s="814"/>
      <c r="AJ107" s="816"/>
      <c r="AK107" s="816"/>
      <c r="AL107" s="1148"/>
      <c r="AM107" s="1148"/>
      <c r="AN107" s="43"/>
      <c r="AO107" s="43"/>
      <c r="AP107" s="43"/>
      <c r="AQ107" s="43"/>
      <c r="AR107" s="43"/>
      <c r="AS107" s="43"/>
      <c r="AT107" s="43"/>
      <c r="AU107" s="121">
        <v>50</v>
      </c>
      <c r="AV107" s="43" t="s">
        <v>23469</v>
      </c>
      <c r="AW107" s="823">
        <f t="shared" si="1"/>
        <v>50</v>
      </c>
      <c r="AX107" s="232"/>
    </row>
    <row r="108" spans="1:50" ht="17.100000000000001" customHeight="1" x14ac:dyDescent="0.15">
      <c r="A108" s="32">
        <v>24</v>
      </c>
      <c r="B108" s="32">
        <v>5691</v>
      </c>
      <c r="C108" s="34" t="s">
        <v>23489</v>
      </c>
      <c r="D108" s="24"/>
      <c r="E108" s="495"/>
      <c r="F108" s="495"/>
      <c r="G108" s="495"/>
      <c r="H108" s="495"/>
      <c r="I108" s="495"/>
      <c r="J108" s="495"/>
      <c r="K108" s="495"/>
      <c r="L108" s="495"/>
      <c r="M108" s="495"/>
      <c r="N108" s="830"/>
      <c r="O108" s="43" t="s">
        <v>23490</v>
      </c>
      <c r="P108" s="814"/>
      <c r="Q108" s="814"/>
      <c r="R108" s="814"/>
      <c r="S108" s="814"/>
      <c r="T108" s="814"/>
      <c r="U108" s="814"/>
      <c r="V108" s="814"/>
      <c r="W108" s="817"/>
      <c r="X108" s="817"/>
      <c r="Y108" s="814"/>
      <c r="Z108" s="814"/>
      <c r="AA108" s="814"/>
      <c r="AB108" s="814"/>
      <c r="AC108" s="814"/>
      <c r="AD108" s="817"/>
      <c r="AE108" s="814"/>
      <c r="AF108" s="814"/>
      <c r="AG108" s="814"/>
      <c r="AH108" s="814"/>
      <c r="AI108" s="814"/>
      <c r="AJ108" s="816"/>
      <c r="AK108" s="816"/>
      <c r="AL108" s="1148"/>
      <c r="AM108" s="1148"/>
      <c r="AN108" s="43"/>
      <c r="AO108" s="43"/>
      <c r="AP108" s="43"/>
      <c r="AQ108" s="43"/>
      <c r="AR108" s="43"/>
      <c r="AS108" s="43"/>
      <c r="AT108" s="43"/>
      <c r="AU108" s="121">
        <v>10</v>
      </c>
      <c r="AV108" s="43" t="s">
        <v>23469</v>
      </c>
      <c r="AW108" s="823">
        <f t="shared" si="1"/>
        <v>10</v>
      </c>
      <c r="AX108" s="232"/>
    </row>
    <row r="109" spans="1:50" ht="17.100000000000001" customHeight="1" x14ac:dyDescent="0.15">
      <c r="A109" s="32">
        <v>24</v>
      </c>
      <c r="B109" s="178">
        <v>6060</v>
      </c>
      <c r="C109" s="172" t="s">
        <v>23491</v>
      </c>
      <c r="D109" s="47" t="s">
        <v>23492</v>
      </c>
      <c r="E109" s="796"/>
      <c r="F109" s="796"/>
      <c r="G109" s="796"/>
      <c r="H109" s="796"/>
      <c r="I109" s="796"/>
      <c r="J109" s="796"/>
      <c r="K109" s="796"/>
      <c r="L109" s="796"/>
      <c r="M109" s="796"/>
      <c r="N109" s="827"/>
      <c r="O109" s="47" t="s">
        <v>23492</v>
      </c>
      <c r="P109" s="796"/>
      <c r="Q109" s="796"/>
      <c r="R109" s="796"/>
      <c r="S109" s="796"/>
      <c r="T109" s="796"/>
      <c r="U109" s="796"/>
      <c r="V109" s="796"/>
      <c r="W109" s="797"/>
      <c r="X109" s="797"/>
      <c r="Y109" s="796"/>
      <c r="Z109" s="796"/>
      <c r="AA109" s="796"/>
      <c r="AB109" s="796"/>
      <c r="AC109" s="796"/>
      <c r="AD109" s="797"/>
      <c r="AE109" s="796"/>
      <c r="AF109" s="796"/>
      <c r="AG109" s="796"/>
      <c r="AH109" s="796"/>
      <c r="AI109" s="796"/>
      <c r="AJ109" s="807"/>
      <c r="AK109" s="807"/>
      <c r="AL109" s="1148"/>
      <c r="AM109" s="1148"/>
      <c r="AN109" s="40"/>
      <c r="AO109" s="40"/>
      <c r="AP109" s="40"/>
      <c r="AQ109" s="40"/>
      <c r="AR109" s="40"/>
      <c r="AS109" s="40"/>
      <c r="AT109" s="40"/>
      <c r="AU109" s="413">
        <v>320</v>
      </c>
      <c r="AV109" s="40" t="s">
        <v>23469</v>
      </c>
      <c r="AW109" s="823">
        <f t="shared" si="1"/>
        <v>320</v>
      </c>
      <c r="AX109" s="232"/>
    </row>
    <row r="110" spans="1:50" ht="17.100000000000001" customHeight="1" x14ac:dyDescent="0.15">
      <c r="A110" s="32">
        <v>24</v>
      </c>
      <c r="B110" s="178">
        <v>6061</v>
      </c>
      <c r="C110" s="172" t="s">
        <v>23493</v>
      </c>
      <c r="D110" s="20"/>
      <c r="E110" s="490"/>
      <c r="F110" s="490"/>
      <c r="G110" s="490"/>
      <c r="H110" s="490"/>
      <c r="I110" s="490"/>
      <c r="J110" s="490"/>
      <c r="K110" s="490"/>
      <c r="L110" s="490"/>
      <c r="N110" s="830"/>
      <c r="O110" s="40" t="s">
        <v>23490</v>
      </c>
      <c r="P110" s="796"/>
      <c r="Q110" s="796"/>
      <c r="R110" s="796"/>
      <c r="S110" s="796"/>
      <c r="T110" s="796"/>
      <c r="U110" s="796"/>
      <c r="V110" s="796"/>
      <c r="W110" s="797"/>
      <c r="X110" s="797"/>
      <c r="Y110" s="814"/>
      <c r="Z110" s="796"/>
      <c r="AA110" s="796"/>
      <c r="AB110" s="796"/>
      <c r="AC110" s="796"/>
      <c r="AD110" s="797"/>
      <c r="AE110" s="796"/>
      <c r="AF110" s="796"/>
      <c r="AG110" s="796"/>
      <c r="AH110" s="796"/>
      <c r="AI110" s="796"/>
      <c r="AJ110" s="807"/>
      <c r="AK110" s="807"/>
      <c r="AL110" s="1148"/>
      <c r="AM110" s="1148"/>
      <c r="AN110" s="40"/>
      <c r="AO110" s="40"/>
      <c r="AP110" s="40"/>
      <c r="AQ110" s="40"/>
      <c r="AR110" s="40"/>
      <c r="AS110" s="40"/>
      <c r="AT110" s="40"/>
      <c r="AU110" s="413">
        <v>100</v>
      </c>
      <c r="AV110" s="40" t="s">
        <v>23469</v>
      </c>
      <c r="AW110" s="823">
        <f t="shared" si="1"/>
        <v>100</v>
      </c>
      <c r="AX110" s="232"/>
    </row>
    <row r="111" spans="1:50" ht="17.100000000000001" customHeight="1" x14ac:dyDescent="0.15">
      <c r="A111" s="32">
        <v>24</v>
      </c>
      <c r="B111" s="32">
        <v>6065</v>
      </c>
      <c r="C111" s="34" t="s">
        <v>23494</v>
      </c>
      <c r="D111" s="47" t="s">
        <v>4680</v>
      </c>
      <c r="E111" s="40"/>
      <c r="F111" s="40"/>
      <c r="G111" s="40"/>
      <c r="H111" s="40"/>
      <c r="I111" s="40"/>
      <c r="J111" s="40"/>
      <c r="K111" s="40"/>
      <c r="L111" s="40"/>
      <c r="M111" s="40"/>
      <c r="N111" s="41"/>
      <c r="O111" s="43" t="s">
        <v>23495</v>
      </c>
      <c r="P111" s="43"/>
      <c r="Q111" s="814"/>
      <c r="R111" s="814"/>
      <c r="S111" s="814"/>
      <c r="T111" s="814"/>
      <c r="U111" s="814"/>
      <c r="V111" s="814"/>
      <c r="W111" s="817"/>
      <c r="X111" s="817"/>
      <c r="Y111" s="1155" t="s">
        <v>4352</v>
      </c>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21">
        <v>32</v>
      </c>
      <c r="AV111" s="43" t="s">
        <v>23469</v>
      </c>
      <c r="AW111" s="823">
        <f t="shared" si="1"/>
        <v>32</v>
      </c>
      <c r="AX111" s="831"/>
    </row>
    <row r="112" spans="1:50" ht="17.100000000000001" customHeight="1" x14ac:dyDescent="0.15">
      <c r="A112" s="32">
        <v>24</v>
      </c>
      <c r="B112" s="32">
        <v>6066</v>
      </c>
      <c r="C112" s="34" t="s">
        <v>23496</v>
      </c>
      <c r="D112" s="20"/>
      <c r="E112" s="4"/>
      <c r="F112" s="4"/>
      <c r="G112" s="4"/>
      <c r="H112" s="4"/>
      <c r="I112" s="4"/>
      <c r="J112" s="4"/>
      <c r="K112" s="4"/>
      <c r="L112" s="4"/>
      <c r="M112" s="4"/>
      <c r="N112" s="21"/>
      <c r="O112" s="42" t="s">
        <v>23497</v>
      </c>
      <c r="P112" s="43"/>
      <c r="Q112" s="814"/>
      <c r="R112" s="814"/>
      <c r="S112" s="814"/>
      <c r="T112" s="814"/>
      <c r="U112" s="814"/>
      <c r="V112" s="814"/>
      <c r="W112" s="817"/>
      <c r="X112" s="817"/>
      <c r="Y112" s="1155" t="s">
        <v>4355</v>
      </c>
      <c r="Z112" s="1140"/>
      <c r="AA112" s="1140"/>
      <c r="AB112" s="1140"/>
      <c r="AC112" s="1140"/>
      <c r="AD112" s="1140"/>
      <c r="AE112" s="1140"/>
      <c r="AF112" s="1140"/>
      <c r="AG112" s="1140"/>
      <c r="AH112" s="1140"/>
      <c r="AI112" s="1140"/>
      <c r="AJ112" s="1140"/>
      <c r="AK112" s="1140"/>
      <c r="AL112" s="1140"/>
      <c r="AM112" s="1140"/>
      <c r="AN112" s="1140"/>
      <c r="AO112" s="1140"/>
      <c r="AP112" s="1140"/>
      <c r="AQ112" s="1140"/>
      <c r="AR112" s="1140"/>
      <c r="AS112" s="1140"/>
      <c r="AT112" s="1140"/>
      <c r="AU112" s="121">
        <v>63</v>
      </c>
      <c r="AV112" s="43" t="s">
        <v>23469</v>
      </c>
      <c r="AW112" s="823">
        <f>AU112</f>
        <v>63</v>
      </c>
      <c r="AX112" s="831"/>
    </row>
    <row r="113" spans="1:50" ht="17.100000000000001" customHeight="1" x14ac:dyDescent="0.15">
      <c r="A113" s="32">
        <v>24</v>
      </c>
      <c r="B113" s="32">
        <v>6067</v>
      </c>
      <c r="C113" s="34" t="s">
        <v>23498</v>
      </c>
      <c r="D113" s="20"/>
      <c r="E113" s="4"/>
      <c r="F113" s="4"/>
      <c r="G113" s="4"/>
      <c r="H113" s="4"/>
      <c r="I113" s="4"/>
      <c r="J113" s="4"/>
      <c r="K113" s="4"/>
      <c r="L113" s="4"/>
      <c r="M113" s="4"/>
      <c r="N113" s="21"/>
      <c r="O113" s="43" t="s">
        <v>23499</v>
      </c>
      <c r="P113" s="43"/>
      <c r="Q113" s="814"/>
      <c r="R113" s="814"/>
      <c r="S113" s="814"/>
      <c r="T113" s="814"/>
      <c r="U113" s="814"/>
      <c r="V113" s="814"/>
      <c r="W113" s="817"/>
      <c r="X113" s="107"/>
      <c r="Y113" s="1156" t="s">
        <v>8818</v>
      </c>
      <c r="Z113" s="1140"/>
      <c r="AA113" s="1140"/>
      <c r="AB113" s="1140"/>
      <c r="AC113" s="1140"/>
      <c r="AD113" s="1140"/>
      <c r="AE113" s="1140"/>
      <c r="AF113" s="1140"/>
      <c r="AG113" s="1140"/>
      <c r="AH113" s="1140"/>
      <c r="AI113" s="1140"/>
      <c r="AJ113" s="1140"/>
      <c r="AK113" s="1140"/>
      <c r="AL113" s="1140"/>
      <c r="AM113" s="1140"/>
      <c r="AN113" s="1140"/>
      <c r="AO113" s="1140"/>
      <c r="AP113" s="1140"/>
      <c r="AQ113" s="1140"/>
      <c r="AR113" s="1140"/>
      <c r="AS113" s="1140"/>
      <c r="AT113" s="1140"/>
      <c r="AU113" s="100">
        <v>125</v>
      </c>
      <c r="AV113" s="43" t="s">
        <v>23469</v>
      </c>
      <c r="AW113" s="823">
        <f>AU113</f>
        <v>125</v>
      </c>
      <c r="AX113" s="831"/>
    </row>
    <row r="114" spans="1:50" ht="17.100000000000001" customHeight="1" x14ac:dyDescent="0.15">
      <c r="A114" s="32">
        <v>24</v>
      </c>
      <c r="B114" s="32">
        <v>6080</v>
      </c>
      <c r="C114" s="34" t="s">
        <v>23500</v>
      </c>
      <c r="D114" s="20"/>
      <c r="E114" s="4"/>
      <c r="F114" s="4"/>
      <c r="G114" s="4"/>
      <c r="H114" s="4"/>
      <c r="I114" s="4"/>
      <c r="J114" s="4"/>
      <c r="K114" s="4"/>
      <c r="L114" s="4"/>
      <c r="M114" s="4"/>
      <c r="N114" s="21"/>
      <c r="O114" s="47" t="s">
        <v>23501</v>
      </c>
      <c r="P114" s="40"/>
      <c r="Q114" s="796"/>
      <c r="R114" s="796"/>
      <c r="S114" s="796"/>
      <c r="T114" s="796"/>
      <c r="U114" s="796"/>
      <c r="V114" s="796"/>
      <c r="W114" s="797"/>
      <c r="X114" s="832"/>
      <c r="Y114" s="42" t="s">
        <v>4361</v>
      </c>
      <c r="Z114" s="814"/>
      <c r="AA114" s="814"/>
      <c r="AB114" s="814"/>
      <c r="AC114" s="814"/>
      <c r="AD114" s="817"/>
      <c r="AE114" s="814"/>
      <c r="AF114" s="814"/>
      <c r="AG114" s="814"/>
      <c r="AH114" s="814"/>
      <c r="AI114" s="833"/>
      <c r="AJ114" s="1149" t="s">
        <v>23502</v>
      </c>
      <c r="AK114" s="1150"/>
      <c r="AL114" s="1150"/>
      <c r="AM114" s="1150"/>
      <c r="AN114" s="1150"/>
      <c r="AO114" s="1150"/>
      <c r="AP114" s="1150"/>
      <c r="AQ114" s="1150"/>
      <c r="AR114" s="1150"/>
      <c r="AS114" s="1150"/>
      <c r="AT114" s="1150"/>
      <c r="AU114" s="121">
        <v>960</v>
      </c>
      <c r="AV114" s="43" t="s">
        <v>23469</v>
      </c>
      <c r="AW114" s="35">
        <f>ROUND(AU114,0)</f>
        <v>960</v>
      </c>
      <c r="AX114" s="831"/>
    </row>
    <row r="115" spans="1:50" ht="17.100000000000001" customHeight="1" x14ac:dyDescent="0.15">
      <c r="A115" s="32">
        <v>24</v>
      </c>
      <c r="B115" s="32">
        <v>6081</v>
      </c>
      <c r="C115" s="34" t="s">
        <v>23503</v>
      </c>
      <c r="D115" s="20"/>
      <c r="E115" s="4"/>
      <c r="F115" s="4"/>
      <c r="G115" s="4"/>
      <c r="H115" s="4"/>
      <c r="I115" s="4"/>
      <c r="J115" s="4"/>
      <c r="K115" s="4"/>
      <c r="L115" s="4"/>
      <c r="M115" s="4"/>
      <c r="N115" s="21"/>
      <c r="O115" s="20"/>
      <c r="P115" s="4"/>
      <c r="S115" s="490"/>
      <c r="T115" s="490"/>
      <c r="U115" s="490"/>
      <c r="V115" s="490"/>
      <c r="W115" s="795"/>
      <c r="X115" s="834"/>
      <c r="Y115" s="42" t="s">
        <v>4364</v>
      </c>
      <c r="Z115" s="814"/>
      <c r="AA115" s="814"/>
      <c r="AB115" s="814"/>
      <c r="AC115" s="814"/>
      <c r="AD115" s="817"/>
      <c r="AE115" s="814"/>
      <c r="AF115" s="814"/>
      <c r="AG115" s="814"/>
      <c r="AH115" s="814"/>
      <c r="AI115" s="833"/>
      <c r="AJ115" s="1151"/>
      <c r="AK115" s="1152"/>
      <c r="AL115" s="1152"/>
      <c r="AM115" s="1152"/>
      <c r="AN115" s="1152"/>
      <c r="AO115" s="1152"/>
      <c r="AP115" s="1152"/>
      <c r="AQ115" s="1152"/>
      <c r="AR115" s="1152"/>
      <c r="AS115" s="1152"/>
      <c r="AT115" s="1152"/>
      <c r="AU115" s="121">
        <v>600</v>
      </c>
      <c r="AV115" s="43" t="s">
        <v>23469</v>
      </c>
      <c r="AW115" s="823">
        <f>AU115</f>
        <v>600</v>
      </c>
      <c r="AX115" s="831"/>
    </row>
    <row r="116" spans="1:50" ht="17.100000000000001" customHeight="1" x14ac:dyDescent="0.15">
      <c r="A116" s="32">
        <v>24</v>
      </c>
      <c r="B116" s="32">
        <v>6082</v>
      </c>
      <c r="C116" s="34" t="s">
        <v>23504</v>
      </c>
      <c r="D116" s="20"/>
      <c r="E116" s="4"/>
      <c r="F116" s="4"/>
      <c r="G116" s="4"/>
      <c r="H116" s="4"/>
      <c r="I116" s="4"/>
      <c r="J116" s="4"/>
      <c r="K116" s="4"/>
      <c r="L116" s="4"/>
      <c r="M116" s="4"/>
      <c r="N116" s="21"/>
      <c r="O116" s="24"/>
      <c r="P116" s="25"/>
      <c r="Q116" s="495"/>
      <c r="R116" s="495"/>
      <c r="S116" s="495"/>
      <c r="T116" s="495"/>
      <c r="U116" s="495"/>
      <c r="V116" s="495"/>
      <c r="W116" s="824"/>
      <c r="X116" s="835"/>
      <c r="Y116" s="42" t="s">
        <v>4366</v>
      </c>
      <c r="Z116" s="814"/>
      <c r="AA116" s="814"/>
      <c r="AB116" s="814"/>
      <c r="AC116" s="814"/>
      <c r="AD116" s="817"/>
      <c r="AE116" s="814"/>
      <c r="AF116" s="814"/>
      <c r="AG116" s="814"/>
      <c r="AH116" s="814"/>
      <c r="AI116" s="833"/>
      <c r="AJ116" s="1153"/>
      <c r="AK116" s="1154"/>
      <c r="AL116" s="1154"/>
      <c r="AM116" s="1154"/>
      <c r="AN116" s="1154"/>
      <c r="AO116" s="1154"/>
      <c r="AP116" s="1154"/>
      <c r="AQ116" s="1154"/>
      <c r="AR116" s="1154"/>
      <c r="AS116" s="1154"/>
      <c r="AT116" s="1154"/>
      <c r="AU116" s="121">
        <v>480</v>
      </c>
      <c r="AV116" s="43" t="s">
        <v>23469</v>
      </c>
      <c r="AW116" s="823">
        <f>AU116</f>
        <v>480</v>
      </c>
      <c r="AX116" s="831"/>
    </row>
    <row r="117" spans="1:50" ht="17.100000000000001" customHeight="1" x14ac:dyDescent="0.15">
      <c r="A117" s="32">
        <v>24</v>
      </c>
      <c r="B117" s="32">
        <v>6083</v>
      </c>
      <c r="C117" s="34" t="s">
        <v>23505</v>
      </c>
      <c r="D117" s="20"/>
      <c r="E117" s="4"/>
      <c r="F117" s="4"/>
      <c r="G117" s="4"/>
      <c r="H117" s="4"/>
      <c r="I117" s="4"/>
      <c r="J117" s="4"/>
      <c r="K117" s="4"/>
      <c r="L117" s="4"/>
      <c r="M117" s="4"/>
      <c r="N117" s="21"/>
      <c r="O117" s="47" t="s">
        <v>23506</v>
      </c>
      <c r="P117" s="40"/>
      <c r="Q117" s="796"/>
      <c r="R117" s="796"/>
      <c r="S117" s="796"/>
      <c r="T117" s="796"/>
      <c r="U117" s="796"/>
      <c r="V117" s="796"/>
      <c r="W117" s="797"/>
      <c r="X117" s="832"/>
      <c r="Y117" s="42" t="s">
        <v>4361</v>
      </c>
      <c r="Z117" s="814"/>
      <c r="AA117" s="814"/>
      <c r="AB117" s="814"/>
      <c r="AC117" s="814"/>
      <c r="AD117" s="817"/>
      <c r="AE117" s="814"/>
      <c r="AF117" s="814"/>
      <c r="AG117" s="814"/>
      <c r="AH117" s="814"/>
      <c r="AI117" s="833"/>
      <c r="AJ117" s="1149" t="s">
        <v>23507</v>
      </c>
      <c r="AK117" s="1150"/>
      <c r="AL117" s="1150"/>
      <c r="AM117" s="1150"/>
      <c r="AN117" s="1150"/>
      <c r="AO117" s="1150"/>
      <c r="AP117" s="1150"/>
      <c r="AQ117" s="1150"/>
      <c r="AR117" s="1150"/>
      <c r="AS117" s="1150"/>
      <c r="AT117" s="1150"/>
      <c r="AU117" s="121">
        <v>1600</v>
      </c>
      <c r="AV117" s="43" t="s">
        <v>23469</v>
      </c>
      <c r="AW117" s="35">
        <f>ROUND(AU117,0)</f>
        <v>1600</v>
      </c>
      <c r="AX117" s="831"/>
    </row>
    <row r="118" spans="1:50" ht="17.100000000000001" customHeight="1" x14ac:dyDescent="0.15">
      <c r="A118" s="32">
        <v>24</v>
      </c>
      <c r="B118" s="32">
        <v>6084</v>
      </c>
      <c r="C118" s="34" t="s">
        <v>23508</v>
      </c>
      <c r="D118" s="20"/>
      <c r="E118" s="4"/>
      <c r="F118" s="4"/>
      <c r="G118" s="4"/>
      <c r="H118" s="4"/>
      <c r="I118" s="4"/>
      <c r="J118" s="4"/>
      <c r="K118" s="4"/>
      <c r="L118" s="4"/>
      <c r="M118" s="4"/>
      <c r="N118" s="21"/>
      <c r="O118" s="20"/>
      <c r="P118" s="4"/>
      <c r="S118" s="490"/>
      <c r="T118" s="490"/>
      <c r="U118" s="490"/>
      <c r="V118" s="490"/>
      <c r="W118" s="795"/>
      <c r="X118" s="834"/>
      <c r="Y118" s="42" t="s">
        <v>4364</v>
      </c>
      <c r="Z118" s="814"/>
      <c r="AA118" s="814"/>
      <c r="AB118" s="814"/>
      <c r="AC118" s="814"/>
      <c r="AD118" s="817"/>
      <c r="AE118" s="814"/>
      <c r="AF118" s="814"/>
      <c r="AG118" s="814"/>
      <c r="AH118" s="814"/>
      <c r="AI118" s="833"/>
      <c r="AJ118" s="1151"/>
      <c r="AK118" s="1152"/>
      <c r="AL118" s="1152"/>
      <c r="AM118" s="1152"/>
      <c r="AN118" s="1152"/>
      <c r="AO118" s="1152"/>
      <c r="AP118" s="1152"/>
      <c r="AQ118" s="1152"/>
      <c r="AR118" s="1152"/>
      <c r="AS118" s="1152"/>
      <c r="AT118" s="1152"/>
      <c r="AU118" s="121">
        <v>960</v>
      </c>
      <c r="AV118" s="43" t="s">
        <v>23469</v>
      </c>
      <c r="AW118" s="823">
        <f t="shared" ref="AW118:AW119" si="2">AU118</f>
        <v>960</v>
      </c>
      <c r="AX118" s="831"/>
    </row>
    <row r="119" spans="1:50" ht="17.100000000000001" customHeight="1" x14ac:dyDescent="0.15">
      <c r="A119" s="32">
        <v>24</v>
      </c>
      <c r="B119" s="32">
        <v>6085</v>
      </c>
      <c r="C119" s="34" t="s">
        <v>23509</v>
      </c>
      <c r="D119" s="20"/>
      <c r="E119" s="4"/>
      <c r="F119" s="4"/>
      <c r="G119" s="4"/>
      <c r="H119" s="4"/>
      <c r="I119" s="4"/>
      <c r="J119" s="4"/>
      <c r="K119" s="4"/>
      <c r="L119" s="4"/>
      <c r="M119" s="4"/>
      <c r="N119" s="21"/>
      <c r="O119" s="24"/>
      <c r="P119" s="25"/>
      <c r="Q119" s="495"/>
      <c r="R119" s="495"/>
      <c r="S119" s="495"/>
      <c r="T119" s="495"/>
      <c r="U119" s="495"/>
      <c r="V119" s="495"/>
      <c r="W119" s="824"/>
      <c r="X119" s="835"/>
      <c r="Y119" s="42" t="s">
        <v>4366</v>
      </c>
      <c r="Z119" s="814"/>
      <c r="AA119" s="814"/>
      <c r="AB119" s="814"/>
      <c r="AC119" s="814"/>
      <c r="AD119" s="817"/>
      <c r="AE119" s="814"/>
      <c r="AF119" s="814"/>
      <c r="AG119" s="814"/>
      <c r="AH119" s="814"/>
      <c r="AI119" s="833"/>
      <c r="AJ119" s="1153"/>
      <c r="AK119" s="1154"/>
      <c r="AL119" s="1154"/>
      <c r="AM119" s="1154"/>
      <c r="AN119" s="1154"/>
      <c r="AO119" s="1154"/>
      <c r="AP119" s="1154"/>
      <c r="AQ119" s="1154"/>
      <c r="AR119" s="1154"/>
      <c r="AS119" s="1154"/>
      <c r="AT119" s="1154"/>
      <c r="AU119" s="121">
        <v>800</v>
      </c>
      <c r="AV119" s="43" t="s">
        <v>23469</v>
      </c>
      <c r="AW119" s="823">
        <f t="shared" si="2"/>
        <v>800</v>
      </c>
      <c r="AX119" s="831"/>
    </row>
    <row r="120" spans="1:50" ht="17.100000000000001" customHeight="1" x14ac:dyDescent="0.15">
      <c r="A120" s="32">
        <v>24</v>
      </c>
      <c r="B120" s="32">
        <v>6086</v>
      </c>
      <c r="C120" s="34" t="s">
        <v>23510</v>
      </c>
      <c r="D120" s="20"/>
      <c r="E120" s="4"/>
      <c r="F120" s="4"/>
      <c r="G120" s="4"/>
      <c r="H120" s="4"/>
      <c r="I120" s="4"/>
      <c r="J120" s="4"/>
      <c r="K120" s="4"/>
      <c r="L120" s="4"/>
      <c r="M120" s="4"/>
      <c r="N120" s="21"/>
      <c r="O120" s="47" t="s">
        <v>23511</v>
      </c>
      <c r="P120" s="40"/>
      <c r="Q120" s="796"/>
      <c r="R120" s="796"/>
      <c r="S120" s="796"/>
      <c r="T120" s="796"/>
      <c r="U120" s="796"/>
      <c r="V120" s="796"/>
      <c r="W120" s="797"/>
      <c r="X120" s="832"/>
      <c r="Y120" s="42" t="s">
        <v>4361</v>
      </c>
      <c r="Z120" s="814"/>
      <c r="AA120" s="814"/>
      <c r="AB120" s="814"/>
      <c r="AC120" s="814"/>
      <c r="AD120" s="817"/>
      <c r="AE120" s="814"/>
      <c r="AF120" s="814"/>
      <c r="AG120" s="814"/>
      <c r="AH120" s="814"/>
      <c r="AI120" s="833"/>
      <c r="AJ120" s="1149" t="s">
        <v>23512</v>
      </c>
      <c r="AK120" s="1150"/>
      <c r="AL120" s="1150"/>
      <c r="AM120" s="1150"/>
      <c r="AN120" s="1150"/>
      <c r="AO120" s="1150"/>
      <c r="AP120" s="1150"/>
      <c r="AQ120" s="1150"/>
      <c r="AR120" s="1150"/>
      <c r="AS120" s="1150"/>
      <c r="AT120" s="1150"/>
      <c r="AU120" s="121">
        <v>2000</v>
      </c>
      <c r="AV120" s="43" t="s">
        <v>23469</v>
      </c>
      <c r="AW120" s="35">
        <f>ROUND(AU120,0)</f>
        <v>2000</v>
      </c>
      <c r="AX120" s="831"/>
    </row>
    <row r="121" spans="1:50" ht="17.100000000000001" customHeight="1" x14ac:dyDescent="0.15">
      <c r="A121" s="32">
        <v>24</v>
      </c>
      <c r="B121" s="32">
        <v>6087</v>
      </c>
      <c r="C121" s="34" t="s">
        <v>23513</v>
      </c>
      <c r="D121" s="20"/>
      <c r="E121" s="4"/>
      <c r="F121" s="4"/>
      <c r="G121" s="4"/>
      <c r="H121" s="4"/>
      <c r="I121" s="4"/>
      <c r="J121" s="4"/>
      <c r="K121" s="4"/>
      <c r="L121" s="4"/>
      <c r="M121" s="4"/>
      <c r="N121" s="21"/>
      <c r="O121" s="20"/>
      <c r="P121" s="4"/>
      <c r="S121" s="490"/>
      <c r="T121" s="490"/>
      <c r="U121" s="490"/>
      <c r="V121" s="490"/>
      <c r="W121" s="795"/>
      <c r="X121" s="834"/>
      <c r="Y121" s="42" t="s">
        <v>4364</v>
      </c>
      <c r="Z121" s="814"/>
      <c r="AA121" s="814"/>
      <c r="AB121" s="814"/>
      <c r="AC121" s="814"/>
      <c r="AD121" s="817"/>
      <c r="AE121" s="814"/>
      <c r="AF121" s="814"/>
      <c r="AG121" s="814"/>
      <c r="AH121" s="814"/>
      <c r="AI121" s="833"/>
      <c r="AJ121" s="1151"/>
      <c r="AK121" s="1152"/>
      <c r="AL121" s="1152"/>
      <c r="AM121" s="1152"/>
      <c r="AN121" s="1152"/>
      <c r="AO121" s="1152"/>
      <c r="AP121" s="1152"/>
      <c r="AQ121" s="1152"/>
      <c r="AR121" s="1152"/>
      <c r="AS121" s="1152"/>
      <c r="AT121" s="1152"/>
      <c r="AU121" s="121">
        <v>1500</v>
      </c>
      <c r="AV121" s="43" t="s">
        <v>23469</v>
      </c>
      <c r="AW121" s="35">
        <f t="shared" ref="AW121:AW122" si="3">ROUND(AU121,0)</f>
        <v>1500</v>
      </c>
      <c r="AX121" s="831"/>
    </row>
    <row r="122" spans="1:50" ht="17.100000000000001" customHeight="1" x14ac:dyDescent="0.15">
      <c r="A122" s="32">
        <v>24</v>
      </c>
      <c r="B122" s="32">
        <v>6088</v>
      </c>
      <c r="C122" s="34" t="s">
        <v>23514</v>
      </c>
      <c r="D122" s="20"/>
      <c r="E122" s="4"/>
      <c r="F122" s="4"/>
      <c r="G122" s="4"/>
      <c r="H122" s="4"/>
      <c r="I122" s="4"/>
      <c r="J122" s="4"/>
      <c r="K122" s="4"/>
      <c r="L122" s="4"/>
      <c r="M122" s="4"/>
      <c r="N122" s="21"/>
      <c r="O122" s="24"/>
      <c r="P122" s="25"/>
      <c r="Q122" s="495"/>
      <c r="R122" s="495"/>
      <c r="S122" s="495"/>
      <c r="T122" s="495"/>
      <c r="U122" s="495"/>
      <c r="V122" s="495"/>
      <c r="W122" s="824"/>
      <c r="X122" s="835"/>
      <c r="Y122" s="42" t="s">
        <v>23515</v>
      </c>
      <c r="Z122" s="814"/>
      <c r="AA122" s="814"/>
      <c r="AB122" s="814"/>
      <c r="AC122" s="814"/>
      <c r="AD122" s="817"/>
      <c r="AE122" s="814"/>
      <c r="AF122" s="814"/>
      <c r="AG122" s="814"/>
      <c r="AH122" s="814"/>
      <c r="AI122" s="833"/>
      <c r="AJ122" s="1153"/>
      <c r="AK122" s="1154"/>
      <c r="AL122" s="1154"/>
      <c r="AM122" s="1154"/>
      <c r="AN122" s="1154"/>
      <c r="AO122" s="1154"/>
      <c r="AP122" s="1154"/>
      <c r="AQ122" s="1154"/>
      <c r="AR122" s="1154"/>
      <c r="AS122" s="1154"/>
      <c r="AT122" s="1154"/>
      <c r="AU122" s="121">
        <v>1000</v>
      </c>
      <c r="AV122" s="43" t="s">
        <v>23469</v>
      </c>
      <c r="AW122" s="35">
        <f t="shared" si="3"/>
        <v>1000</v>
      </c>
      <c r="AX122" s="831"/>
    </row>
    <row r="123" spans="1:50" ht="17.100000000000001" customHeight="1" x14ac:dyDescent="0.15">
      <c r="A123" s="32">
        <v>24</v>
      </c>
      <c r="B123" s="32">
        <v>9992</v>
      </c>
      <c r="C123" s="34" t="s">
        <v>23516</v>
      </c>
      <c r="D123" s="20"/>
      <c r="E123" s="4"/>
      <c r="F123" s="4"/>
      <c r="G123" s="4"/>
      <c r="H123" s="4"/>
      <c r="I123" s="4"/>
      <c r="J123" s="4"/>
      <c r="K123" s="4"/>
      <c r="L123" s="4"/>
      <c r="M123" s="4"/>
      <c r="N123" s="21"/>
      <c r="O123" s="42" t="s">
        <v>23517</v>
      </c>
      <c r="P123" s="43"/>
      <c r="Q123" s="814"/>
      <c r="R123" s="814"/>
      <c r="S123" s="814"/>
      <c r="T123" s="814"/>
      <c r="U123" s="814"/>
      <c r="V123" s="814"/>
      <c r="W123" s="817"/>
      <c r="X123" s="817"/>
      <c r="Y123" s="43" t="s">
        <v>23518</v>
      </c>
      <c r="Z123" s="814"/>
      <c r="AA123" s="814"/>
      <c r="AB123" s="814"/>
      <c r="AC123" s="814"/>
      <c r="AD123" s="817"/>
      <c r="AE123" s="814"/>
      <c r="AF123" s="814"/>
      <c r="AG123" s="814"/>
      <c r="AH123" s="814"/>
      <c r="AI123" s="814"/>
      <c r="AJ123" s="816"/>
      <c r="AK123" s="816"/>
      <c r="AL123" s="1148"/>
      <c r="AM123" s="1148"/>
      <c r="AN123" s="43"/>
      <c r="AO123" s="43"/>
      <c r="AP123" s="43"/>
      <c r="AQ123" s="43"/>
      <c r="AR123" s="43"/>
      <c r="AS123" s="43"/>
      <c r="AT123" s="43"/>
      <c r="AU123" s="121"/>
      <c r="AV123" s="43" t="s">
        <v>23469</v>
      </c>
      <c r="AW123" s="35"/>
      <c r="AX123" s="831"/>
    </row>
    <row r="124" spans="1:50" ht="17.100000000000001" customHeight="1" x14ac:dyDescent="0.15">
      <c r="A124" s="32">
        <v>24</v>
      </c>
      <c r="B124" s="32">
        <v>6068</v>
      </c>
      <c r="C124" s="34" t="s">
        <v>23519</v>
      </c>
      <c r="D124" s="20"/>
      <c r="E124" s="4"/>
      <c r="F124" s="4"/>
      <c r="G124" s="4"/>
      <c r="H124" s="4"/>
      <c r="I124" s="4"/>
      <c r="J124" s="4"/>
      <c r="K124" s="4"/>
      <c r="L124" s="4"/>
      <c r="M124" s="4"/>
      <c r="N124" s="21"/>
      <c r="O124" s="42" t="s">
        <v>23520</v>
      </c>
      <c r="P124" s="43"/>
      <c r="Q124" s="814"/>
      <c r="R124" s="814"/>
      <c r="S124" s="814"/>
      <c r="T124" s="814"/>
      <c r="U124" s="814"/>
      <c r="V124" s="814"/>
      <c r="W124" s="817"/>
      <c r="X124" s="817"/>
      <c r="Y124" s="814"/>
      <c r="Z124" s="814"/>
      <c r="AA124" s="814"/>
      <c r="AB124" s="814"/>
      <c r="AC124" s="814"/>
      <c r="AD124" s="817"/>
      <c r="AE124" s="814"/>
      <c r="AF124" s="814"/>
      <c r="AG124" s="814"/>
      <c r="AH124" s="814"/>
      <c r="AI124" s="814"/>
      <c r="AJ124" s="816"/>
      <c r="AK124" s="816"/>
      <c r="AL124" s="1148"/>
      <c r="AM124" s="1148"/>
      <c r="AN124" s="43"/>
      <c r="AO124" s="43"/>
      <c r="AP124" s="43"/>
      <c r="AQ124" s="43"/>
      <c r="AR124" s="43"/>
      <c r="AS124" s="43"/>
      <c r="AT124" s="43"/>
      <c r="AU124" s="121">
        <v>100</v>
      </c>
      <c r="AV124" s="43" t="s">
        <v>23469</v>
      </c>
      <c r="AW124" s="823">
        <f t="shared" ref="AW124:AW131" si="4">AU124</f>
        <v>100</v>
      </c>
      <c r="AX124" s="831"/>
    </row>
    <row r="125" spans="1:50" ht="17.100000000000001" customHeight="1" x14ac:dyDescent="0.15">
      <c r="A125" s="32">
        <v>24</v>
      </c>
      <c r="B125" s="32">
        <v>6069</v>
      </c>
      <c r="C125" s="34" t="s">
        <v>23521</v>
      </c>
      <c r="D125" s="20"/>
      <c r="E125" s="4"/>
      <c r="F125" s="4"/>
      <c r="G125" s="4"/>
      <c r="H125" s="4"/>
      <c r="I125" s="4"/>
      <c r="J125" s="4"/>
      <c r="K125" s="4"/>
      <c r="L125" s="4"/>
      <c r="M125" s="4"/>
      <c r="N125" s="21"/>
      <c r="O125" s="42" t="s">
        <v>23522</v>
      </c>
      <c r="P125" s="43"/>
      <c r="Q125" s="814"/>
      <c r="R125" s="814"/>
      <c r="S125" s="814"/>
      <c r="T125" s="814"/>
      <c r="U125" s="814"/>
      <c r="V125" s="814"/>
      <c r="W125" s="817"/>
      <c r="X125" s="817"/>
      <c r="Y125" s="814"/>
      <c r="Z125" s="814"/>
      <c r="AA125" s="814"/>
      <c r="AB125" s="814"/>
      <c r="AC125" s="814"/>
      <c r="AD125" s="817"/>
      <c r="AE125" s="814"/>
      <c r="AF125" s="814"/>
      <c r="AG125" s="814"/>
      <c r="AH125" s="814"/>
      <c r="AI125" s="814"/>
      <c r="AJ125" s="816"/>
      <c r="AK125" s="816"/>
      <c r="AL125" s="1148"/>
      <c r="AM125" s="1148"/>
      <c r="AN125" s="43"/>
      <c r="AO125" s="43"/>
      <c r="AP125" s="43"/>
      <c r="AQ125" s="43"/>
      <c r="AR125" s="43"/>
      <c r="AS125" s="43"/>
      <c r="AT125" s="43"/>
      <c r="AU125" s="121">
        <v>39</v>
      </c>
      <c r="AV125" s="43" t="s">
        <v>23469</v>
      </c>
      <c r="AW125" s="823">
        <f t="shared" si="4"/>
        <v>39</v>
      </c>
      <c r="AX125" s="831"/>
    </row>
    <row r="126" spans="1:50" ht="17.100000000000001" customHeight="1" x14ac:dyDescent="0.15">
      <c r="A126" s="32">
        <v>24</v>
      </c>
      <c r="B126" s="17">
        <v>5150</v>
      </c>
      <c r="C126" s="232" t="s">
        <v>23523</v>
      </c>
      <c r="D126" s="47" t="s">
        <v>23524</v>
      </c>
      <c r="E126" s="40"/>
      <c r="F126" s="40"/>
      <c r="G126" s="40"/>
      <c r="H126" s="40"/>
      <c r="I126" s="40"/>
      <c r="J126" s="40"/>
      <c r="K126" s="40"/>
      <c r="L126" s="40"/>
      <c r="M126" s="40"/>
      <c r="N126" s="41"/>
      <c r="O126" s="24" t="s">
        <v>23525</v>
      </c>
      <c r="P126" s="25"/>
      <c r="Q126" s="495"/>
      <c r="R126" s="495"/>
      <c r="S126" s="495"/>
      <c r="T126" s="495"/>
      <c r="U126" s="495"/>
      <c r="V126" s="495"/>
      <c r="W126" s="824"/>
      <c r="X126" s="824"/>
      <c r="Y126" s="495"/>
      <c r="Z126" s="495"/>
      <c r="AA126" s="495"/>
      <c r="AB126" s="495"/>
      <c r="AC126" s="495"/>
      <c r="AD126" s="824"/>
      <c r="AE126" s="495"/>
      <c r="AF126" s="495"/>
      <c r="AG126" s="495"/>
      <c r="AH126" s="495"/>
      <c r="AI126" s="495"/>
      <c r="AJ126" s="793"/>
      <c r="AK126" s="793"/>
      <c r="AL126" s="1148"/>
      <c r="AM126" s="1148"/>
      <c r="AN126" s="25"/>
      <c r="AO126" s="25"/>
      <c r="AP126" s="25"/>
      <c r="AQ126" s="25"/>
      <c r="AR126" s="25"/>
      <c r="AS126" s="25"/>
      <c r="AT126" s="25"/>
      <c r="AU126" s="825">
        <v>22</v>
      </c>
      <c r="AV126" s="25" t="s">
        <v>23469</v>
      </c>
      <c r="AW126" s="828">
        <f t="shared" si="4"/>
        <v>22</v>
      </c>
      <c r="AX126" s="831"/>
    </row>
    <row r="127" spans="1:50" ht="17.100000000000001" customHeight="1" x14ac:dyDescent="0.15">
      <c r="A127" s="32">
        <v>24</v>
      </c>
      <c r="B127" s="32">
        <v>5160</v>
      </c>
      <c r="C127" s="34" t="s">
        <v>23526</v>
      </c>
      <c r="D127" s="24"/>
      <c r="E127" s="25"/>
      <c r="F127" s="25"/>
      <c r="G127" s="25"/>
      <c r="H127" s="25"/>
      <c r="I127" s="25"/>
      <c r="J127" s="25"/>
      <c r="K127" s="25"/>
      <c r="L127" s="25"/>
      <c r="M127" s="25"/>
      <c r="N127" s="38"/>
      <c r="O127" s="42" t="s">
        <v>23527</v>
      </c>
      <c r="P127" s="43"/>
      <c r="Q127" s="814"/>
      <c r="R127" s="814"/>
      <c r="S127" s="814"/>
      <c r="T127" s="814"/>
      <c r="U127" s="814"/>
      <c r="V127" s="814"/>
      <c r="W127" s="817"/>
      <c r="X127" s="817"/>
      <c r="Y127" s="814"/>
      <c r="Z127" s="814"/>
      <c r="AA127" s="814"/>
      <c r="AB127" s="814"/>
      <c r="AC127" s="814"/>
      <c r="AD127" s="817"/>
      <c r="AE127" s="814"/>
      <c r="AF127" s="814"/>
      <c r="AG127" s="814"/>
      <c r="AH127" s="814"/>
      <c r="AI127" s="814"/>
      <c r="AJ127" s="816"/>
      <c r="AK127" s="816"/>
      <c r="AL127" s="1148"/>
      <c r="AM127" s="1148"/>
      <c r="AN127" s="43"/>
      <c r="AO127" s="43"/>
      <c r="AP127" s="43"/>
      <c r="AQ127" s="43"/>
      <c r="AR127" s="43"/>
      <c r="AS127" s="43"/>
      <c r="AT127" s="43"/>
      <c r="AU127" s="121">
        <v>12</v>
      </c>
      <c r="AV127" s="43" t="s">
        <v>23469</v>
      </c>
      <c r="AW127" s="828">
        <f t="shared" si="4"/>
        <v>12</v>
      </c>
      <c r="AX127" s="831"/>
    </row>
    <row r="128" spans="1:50" ht="17.100000000000001" customHeight="1" x14ac:dyDescent="0.15">
      <c r="A128" s="32">
        <v>24</v>
      </c>
      <c r="B128" s="17">
        <v>5010</v>
      </c>
      <c r="C128" s="19" t="s">
        <v>23528</v>
      </c>
      <c r="D128" s="24" t="s">
        <v>3960</v>
      </c>
      <c r="E128" s="25"/>
      <c r="F128" s="25"/>
      <c r="G128" s="25"/>
      <c r="H128" s="25"/>
      <c r="I128" s="25"/>
      <c r="J128" s="25"/>
      <c r="K128" s="25"/>
      <c r="L128" s="25"/>
      <c r="M128" s="25"/>
      <c r="N128" s="25"/>
      <c r="O128" s="25"/>
      <c r="P128" s="25"/>
      <c r="Q128" s="495"/>
      <c r="R128" s="495"/>
      <c r="S128" s="495"/>
      <c r="T128" s="495"/>
      <c r="U128" s="495"/>
      <c r="V128" s="495"/>
      <c r="W128" s="824"/>
      <c r="X128" s="824"/>
      <c r="Y128" s="495"/>
      <c r="Z128" s="495"/>
      <c r="AA128" s="495"/>
      <c r="AB128" s="495"/>
      <c r="AC128" s="495"/>
      <c r="AD128" s="824"/>
      <c r="AE128" s="495"/>
      <c r="AF128" s="495"/>
      <c r="AG128" s="495"/>
      <c r="AH128" s="495"/>
      <c r="AI128" s="495"/>
      <c r="AJ128" s="793"/>
      <c r="AK128" s="793"/>
      <c r="AL128" s="1148"/>
      <c r="AM128" s="1148"/>
      <c r="AN128" s="25"/>
      <c r="AO128" s="25"/>
      <c r="AP128" s="25"/>
      <c r="AQ128" s="25"/>
      <c r="AR128" s="25"/>
      <c r="AS128" s="25"/>
      <c r="AT128" s="25"/>
      <c r="AU128" s="825">
        <v>150</v>
      </c>
      <c r="AV128" s="25" t="s">
        <v>23469</v>
      </c>
      <c r="AW128" s="828">
        <f t="shared" si="4"/>
        <v>150</v>
      </c>
      <c r="AX128" s="273" t="s">
        <v>23529</v>
      </c>
    </row>
    <row r="129" spans="1:50" ht="17.100000000000001" customHeight="1" x14ac:dyDescent="0.15">
      <c r="A129" s="32">
        <v>24</v>
      </c>
      <c r="B129" s="32">
        <v>5070</v>
      </c>
      <c r="C129" s="34" t="s">
        <v>23530</v>
      </c>
      <c r="D129" s="42" t="s">
        <v>3962</v>
      </c>
      <c r="E129" s="43"/>
      <c r="F129" s="43"/>
      <c r="G129" s="43"/>
      <c r="H129" s="43"/>
      <c r="I129" s="43"/>
      <c r="J129" s="43"/>
      <c r="K129" s="43"/>
      <c r="L129" s="43"/>
      <c r="M129" s="43"/>
      <c r="N129" s="43"/>
      <c r="O129" s="43"/>
      <c r="P129" s="43"/>
      <c r="Q129" s="814"/>
      <c r="R129" s="814"/>
      <c r="S129" s="814"/>
      <c r="T129" s="814"/>
      <c r="U129" s="814"/>
      <c r="V129" s="814"/>
      <c r="W129" s="817"/>
      <c r="X129" s="817"/>
      <c r="Y129" s="814"/>
      <c r="Z129" s="814"/>
      <c r="AA129" s="814"/>
      <c r="AB129" s="814"/>
      <c r="AC129" s="814"/>
      <c r="AD129" s="817"/>
      <c r="AE129" s="814"/>
      <c r="AF129" s="814"/>
      <c r="AG129" s="814"/>
      <c r="AH129" s="814"/>
      <c r="AI129" s="814"/>
      <c r="AJ129" s="816"/>
      <c r="AK129" s="816"/>
      <c r="AL129" s="1148"/>
      <c r="AM129" s="1148"/>
      <c r="AN129" s="43"/>
      <c r="AO129" s="43"/>
      <c r="AP129" s="43"/>
      <c r="AQ129" s="43"/>
      <c r="AR129" s="43"/>
      <c r="AS129" s="43"/>
      <c r="AT129" s="43"/>
      <c r="AU129" s="121">
        <v>48</v>
      </c>
      <c r="AV129" s="43" t="s">
        <v>23469</v>
      </c>
      <c r="AW129" s="828">
        <f t="shared" si="4"/>
        <v>48</v>
      </c>
      <c r="AX129" s="66" t="s">
        <v>209</v>
      </c>
    </row>
    <row r="130" spans="1:50" ht="17.100000000000001" customHeight="1" x14ac:dyDescent="0.15">
      <c r="A130" s="32">
        <v>24</v>
      </c>
      <c r="B130" s="32">
        <v>6605</v>
      </c>
      <c r="C130" s="34" t="s">
        <v>23531</v>
      </c>
      <c r="D130" s="47" t="s">
        <v>23532</v>
      </c>
      <c r="E130" s="40"/>
      <c r="F130" s="40"/>
      <c r="G130" s="40"/>
      <c r="H130" s="40"/>
      <c r="I130" s="40"/>
      <c r="J130" s="40"/>
      <c r="K130" s="40"/>
      <c r="L130" s="40"/>
      <c r="M130" s="40"/>
      <c r="N130" s="41"/>
      <c r="O130" s="836" t="s">
        <v>23533</v>
      </c>
      <c r="P130" s="43"/>
      <c r="Q130" s="814"/>
      <c r="R130" s="814"/>
      <c r="S130" s="814"/>
      <c r="T130" s="814"/>
      <c r="U130" s="814"/>
      <c r="V130" s="814"/>
      <c r="W130" s="817"/>
      <c r="X130" s="817"/>
      <c r="Y130" s="814"/>
      <c r="Z130" s="814"/>
      <c r="AA130" s="814"/>
      <c r="AB130" s="814"/>
      <c r="AC130" s="814"/>
      <c r="AD130" s="817"/>
      <c r="AE130" s="814"/>
      <c r="AF130" s="814"/>
      <c r="AG130" s="814"/>
      <c r="AH130" s="814"/>
      <c r="AI130" s="814"/>
      <c r="AJ130" s="816"/>
      <c r="AK130" s="816"/>
      <c r="AL130" s="1148"/>
      <c r="AM130" s="1148"/>
      <c r="AN130" s="43"/>
      <c r="AO130" s="43"/>
      <c r="AP130" s="43"/>
      <c r="AQ130" s="43"/>
      <c r="AR130" s="43"/>
      <c r="AS130" s="43"/>
      <c r="AT130" s="43"/>
      <c r="AU130" s="121">
        <v>180</v>
      </c>
      <c r="AV130" s="43" t="s">
        <v>23469</v>
      </c>
      <c r="AW130" s="828">
        <f t="shared" si="4"/>
        <v>180</v>
      </c>
      <c r="AX130" s="31"/>
    </row>
    <row r="131" spans="1:50" ht="17.100000000000001" customHeight="1" x14ac:dyDescent="0.15">
      <c r="A131" s="32">
        <v>24</v>
      </c>
      <c r="B131" s="32">
        <v>6606</v>
      </c>
      <c r="C131" s="34" t="s">
        <v>23534</v>
      </c>
      <c r="D131" s="24"/>
      <c r="E131" s="25"/>
      <c r="F131" s="25"/>
      <c r="G131" s="25"/>
      <c r="H131" s="25"/>
      <c r="I131" s="25"/>
      <c r="J131" s="25"/>
      <c r="K131" s="25"/>
      <c r="L131" s="25"/>
      <c r="M131" s="25"/>
      <c r="N131" s="25"/>
      <c r="O131" s="837" t="s">
        <v>23535</v>
      </c>
      <c r="P131" s="43"/>
      <c r="Q131" s="814"/>
      <c r="R131" s="814"/>
      <c r="S131" s="814"/>
      <c r="T131" s="814"/>
      <c r="U131" s="814"/>
      <c r="V131" s="814"/>
      <c r="W131" s="817"/>
      <c r="X131" s="817"/>
      <c r="Y131" s="814"/>
      <c r="Z131" s="814"/>
      <c r="AA131" s="814"/>
      <c r="AB131" s="814"/>
      <c r="AC131" s="814"/>
      <c r="AD131" s="817"/>
      <c r="AE131" s="814"/>
      <c r="AF131" s="814"/>
      <c r="AG131" s="814"/>
      <c r="AH131" s="814"/>
      <c r="AI131" s="814"/>
      <c r="AJ131" s="816"/>
      <c r="AK131" s="816"/>
      <c r="AL131" s="1148"/>
      <c r="AM131" s="1148"/>
      <c r="AN131" s="43"/>
      <c r="AO131" s="43"/>
      <c r="AP131" s="43"/>
      <c r="AQ131" s="43"/>
      <c r="AR131" s="43"/>
      <c r="AS131" s="43"/>
      <c r="AT131" s="43"/>
      <c r="AU131" s="121">
        <v>270</v>
      </c>
      <c r="AV131" s="43" t="s">
        <v>23469</v>
      </c>
      <c r="AW131" s="828">
        <f t="shared" si="4"/>
        <v>270</v>
      </c>
      <c r="AX131" s="31"/>
    </row>
    <row r="132" spans="1:50" ht="17.100000000000001" customHeight="1" x14ac:dyDescent="0.15">
      <c r="A132" s="32">
        <v>24</v>
      </c>
      <c r="B132" s="32">
        <v>5921</v>
      </c>
      <c r="C132" s="34" t="s">
        <v>23536</v>
      </c>
      <c r="D132" s="42" t="s">
        <v>23537</v>
      </c>
      <c r="E132" s="43"/>
      <c r="F132" s="43"/>
      <c r="G132" s="43"/>
      <c r="H132" s="43"/>
      <c r="I132" s="43"/>
      <c r="J132" s="43"/>
      <c r="K132" s="43"/>
      <c r="L132" s="43"/>
      <c r="M132" s="43"/>
      <c r="N132" s="43"/>
      <c r="O132" s="43"/>
      <c r="P132" s="43"/>
      <c r="Q132" s="814"/>
      <c r="R132" s="814"/>
      <c r="S132" s="814"/>
      <c r="T132" s="814"/>
      <c r="U132" s="814"/>
      <c r="V132" s="814"/>
      <c r="W132" s="817"/>
      <c r="X132" s="817"/>
      <c r="Y132" s="814"/>
      <c r="Z132" s="814"/>
      <c r="AA132" s="814"/>
      <c r="AB132" s="814"/>
      <c r="AC132" s="814"/>
      <c r="AD132" s="817"/>
      <c r="AE132" s="814"/>
      <c r="AF132" s="814"/>
      <c r="AG132" s="814"/>
      <c r="AH132" s="814"/>
      <c r="AI132" s="814"/>
      <c r="AJ132" s="816"/>
      <c r="AK132" s="816"/>
      <c r="AL132" s="100"/>
      <c r="AM132" s="100"/>
      <c r="AN132" s="43"/>
      <c r="AO132" s="43"/>
      <c r="AP132" s="43"/>
      <c r="AQ132" s="43"/>
      <c r="AR132" s="43"/>
      <c r="AS132" s="43"/>
      <c r="AT132" s="43"/>
      <c r="AU132" s="121">
        <v>50</v>
      </c>
      <c r="AV132" s="43" t="s">
        <v>23469</v>
      </c>
      <c r="AW132" s="826">
        <f>ROUND(AU132,0)</f>
        <v>50</v>
      </c>
      <c r="AX132" s="31"/>
    </row>
    <row r="133" spans="1:50" ht="17.100000000000001" customHeight="1" x14ac:dyDescent="0.15">
      <c r="A133" s="32">
        <v>24</v>
      </c>
      <c r="B133" s="17">
        <v>6597</v>
      </c>
      <c r="C133" s="232" t="s">
        <v>23538</v>
      </c>
      <c r="D133" s="20" t="s">
        <v>23539</v>
      </c>
      <c r="E133" s="4"/>
      <c r="F133" s="4"/>
      <c r="G133" s="4"/>
      <c r="H133" s="4"/>
      <c r="I133" s="4"/>
      <c r="J133" s="4"/>
      <c r="K133" s="4"/>
      <c r="L133" s="4"/>
      <c r="M133" s="4"/>
      <c r="N133" s="21"/>
      <c r="O133" s="24" t="s">
        <v>23540</v>
      </c>
      <c r="P133" s="25"/>
      <c r="Q133" s="495"/>
      <c r="R133" s="495"/>
      <c r="S133" s="495"/>
      <c r="T133" s="495"/>
      <c r="U133" s="495"/>
      <c r="V133" s="495"/>
      <c r="W133" s="824"/>
      <c r="X133" s="824"/>
      <c r="Y133" s="495"/>
      <c r="Z133" s="495"/>
      <c r="AA133" s="495"/>
      <c r="AB133" s="495"/>
      <c r="AC133" s="495"/>
      <c r="AD133" s="824"/>
      <c r="AE133" s="495"/>
      <c r="AF133" s="495"/>
      <c r="AG133" s="495"/>
      <c r="AH133" s="495"/>
      <c r="AI133" s="495"/>
      <c r="AJ133" s="793"/>
      <c r="AK133" s="793"/>
      <c r="AL133" s="1148"/>
      <c r="AM133" s="1148"/>
      <c r="AN133" s="43"/>
      <c r="AO133" s="43"/>
      <c r="AP133" s="43"/>
      <c r="AQ133" s="43"/>
      <c r="AR133" s="25"/>
      <c r="AS133" s="25"/>
      <c r="AT133" s="25"/>
      <c r="AU133" s="825">
        <v>610</v>
      </c>
      <c r="AV133" s="25" t="s">
        <v>23469</v>
      </c>
      <c r="AW133" s="828">
        <f t="shared" ref="AW133:AW135" si="5">AU133</f>
        <v>610</v>
      </c>
      <c r="AX133" s="232"/>
    </row>
    <row r="134" spans="1:50" ht="17.100000000000001" customHeight="1" x14ac:dyDescent="0.15">
      <c r="A134" s="32">
        <v>24</v>
      </c>
      <c r="B134" s="32">
        <v>6598</v>
      </c>
      <c r="C134" s="34" t="s">
        <v>23541</v>
      </c>
      <c r="D134" s="20"/>
      <c r="E134" s="4"/>
      <c r="F134" s="4"/>
      <c r="G134" s="4"/>
      <c r="H134" s="4"/>
      <c r="I134" s="4"/>
      <c r="J134" s="4"/>
      <c r="K134" s="4"/>
      <c r="L134" s="4"/>
      <c r="M134" s="4"/>
      <c r="N134" s="21"/>
      <c r="O134" s="42" t="s">
        <v>23542</v>
      </c>
      <c r="P134" s="43"/>
      <c r="Q134" s="814"/>
      <c r="R134" s="814"/>
      <c r="S134" s="814"/>
      <c r="T134" s="814"/>
      <c r="U134" s="814"/>
      <c r="V134" s="814"/>
      <c r="W134" s="817"/>
      <c r="X134" s="817"/>
      <c r="Y134" s="814"/>
      <c r="Z134" s="814"/>
      <c r="AA134" s="814"/>
      <c r="AB134" s="814"/>
      <c r="AC134" s="814"/>
      <c r="AD134" s="817"/>
      <c r="AE134" s="814"/>
      <c r="AF134" s="814"/>
      <c r="AG134" s="814"/>
      <c r="AH134" s="814"/>
      <c r="AI134" s="814"/>
      <c r="AJ134" s="816"/>
      <c r="AK134" s="816"/>
      <c r="AL134" s="1148"/>
      <c r="AM134" s="1148"/>
      <c r="AN134" s="43"/>
      <c r="AO134" s="43"/>
      <c r="AP134" s="43"/>
      <c r="AQ134" s="43"/>
      <c r="AR134" s="43"/>
      <c r="AS134" s="43"/>
      <c r="AT134" s="43"/>
      <c r="AU134" s="121">
        <v>297</v>
      </c>
      <c r="AV134" s="43" t="s">
        <v>23469</v>
      </c>
      <c r="AW134" s="828">
        <f t="shared" si="5"/>
        <v>297</v>
      </c>
      <c r="AX134" s="232"/>
    </row>
    <row r="135" spans="1:50" ht="17.100000000000001" customHeight="1" x14ac:dyDescent="0.15">
      <c r="A135" s="32">
        <v>24</v>
      </c>
      <c r="B135" s="32">
        <v>6599</v>
      </c>
      <c r="C135" s="34" t="s">
        <v>23543</v>
      </c>
      <c r="D135" s="24"/>
      <c r="E135" s="25"/>
      <c r="F135" s="25"/>
      <c r="G135" s="25"/>
      <c r="H135" s="25"/>
      <c r="I135" s="25"/>
      <c r="J135" s="25"/>
      <c r="K135" s="25"/>
      <c r="L135" s="25"/>
      <c r="M135" s="25"/>
      <c r="N135" s="38"/>
      <c r="O135" s="42" t="s">
        <v>23544</v>
      </c>
      <c r="P135" s="43"/>
      <c r="Q135" s="814"/>
      <c r="R135" s="814"/>
      <c r="S135" s="814"/>
      <c r="T135" s="814"/>
      <c r="U135" s="814"/>
      <c r="V135" s="814"/>
      <c r="W135" s="817"/>
      <c r="X135" s="817"/>
      <c r="Y135" s="814"/>
      <c r="Z135" s="814"/>
      <c r="AA135" s="814"/>
      <c r="AB135" s="814"/>
      <c r="AC135" s="814"/>
      <c r="AD135" s="817"/>
      <c r="AE135" s="814"/>
      <c r="AF135" s="814"/>
      <c r="AG135" s="814"/>
      <c r="AH135" s="814"/>
      <c r="AI135" s="814"/>
      <c r="AJ135" s="816"/>
      <c r="AK135" s="816"/>
      <c r="AL135" s="1148"/>
      <c r="AM135" s="1148"/>
      <c r="AN135" s="43"/>
      <c r="AO135" s="43"/>
      <c r="AP135" s="43"/>
      <c r="AQ135" s="43"/>
      <c r="AR135" s="43"/>
      <c r="AS135" s="43"/>
      <c r="AT135" s="43"/>
      <c r="AU135" s="121">
        <v>120</v>
      </c>
      <c r="AV135" s="43" t="s">
        <v>23469</v>
      </c>
      <c r="AW135" s="828">
        <f t="shared" si="5"/>
        <v>120</v>
      </c>
      <c r="AX135" s="19"/>
    </row>
    <row r="136" spans="1:50" ht="17.100000000000001" customHeight="1" x14ac:dyDescent="0.15">
      <c r="A136" s="32">
        <v>24</v>
      </c>
      <c r="B136" s="32">
        <v>6590</v>
      </c>
      <c r="C136" s="34" t="s">
        <v>23545</v>
      </c>
      <c r="D136" s="47" t="s">
        <v>23546</v>
      </c>
      <c r="E136" s="40"/>
      <c r="F136" s="40"/>
      <c r="G136" s="40"/>
      <c r="H136" s="40"/>
      <c r="I136" s="40"/>
      <c r="J136" s="40"/>
      <c r="K136" s="40"/>
      <c r="L136" s="40"/>
      <c r="M136" s="40"/>
      <c r="N136" s="41"/>
      <c r="O136" s="42" t="s">
        <v>3964</v>
      </c>
      <c r="P136" s="43"/>
      <c r="Q136" s="814"/>
      <c r="R136" s="814"/>
      <c r="S136" s="814"/>
      <c r="T136" s="814"/>
      <c r="U136" s="814"/>
      <c r="V136" s="814"/>
      <c r="W136" s="817"/>
      <c r="X136" s="817"/>
      <c r="Y136" s="814"/>
      <c r="Z136" s="814"/>
      <c r="AA136" s="814"/>
      <c r="AB136" s="814"/>
      <c r="AC136" s="814"/>
      <c r="AD136" s="817"/>
      <c r="AE136" s="814"/>
      <c r="AF136" s="814"/>
      <c r="AG136" s="814"/>
      <c r="AH136" s="814"/>
      <c r="AI136" s="814"/>
      <c r="AJ136" s="816"/>
      <c r="AK136" s="816"/>
      <c r="AL136" s="100"/>
      <c r="AM136" s="100"/>
      <c r="AN136" s="43"/>
      <c r="AO136" s="43"/>
      <c r="AP136" s="43"/>
      <c r="AQ136" s="43"/>
      <c r="AR136" s="43"/>
      <c r="AS136" s="43"/>
      <c r="AT136" s="43"/>
      <c r="AU136" s="121">
        <v>186</v>
      </c>
      <c r="AV136" s="43" t="s">
        <v>23469</v>
      </c>
      <c r="AW136" s="826">
        <f>ROUND(AU136,0)</f>
        <v>186</v>
      </c>
      <c r="AX136" s="66" t="s">
        <v>3966</v>
      </c>
    </row>
    <row r="137" spans="1:50" ht="17.100000000000001" customHeight="1" x14ac:dyDescent="0.15">
      <c r="A137" s="32">
        <v>24</v>
      </c>
      <c r="B137" s="32">
        <v>6591</v>
      </c>
      <c r="C137" s="34" t="s">
        <v>23547</v>
      </c>
      <c r="D137" s="24"/>
      <c r="E137" s="25"/>
      <c r="F137" s="25"/>
      <c r="G137" s="25"/>
      <c r="H137" s="25"/>
      <c r="I137" s="25"/>
      <c r="J137" s="25"/>
      <c r="K137" s="25"/>
      <c r="L137" s="25"/>
      <c r="M137" s="25"/>
      <c r="N137" s="38"/>
      <c r="O137" s="42" t="s">
        <v>23548</v>
      </c>
      <c r="P137" s="43"/>
      <c r="Q137" s="814"/>
      <c r="R137" s="814"/>
      <c r="S137" s="814"/>
      <c r="T137" s="814"/>
      <c r="U137" s="814"/>
      <c r="V137" s="814"/>
      <c r="W137" s="44" t="s">
        <v>17</v>
      </c>
      <c r="X137" s="1157">
        <v>0.7</v>
      </c>
      <c r="Y137" s="1157"/>
      <c r="Z137" s="814"/>
      <c r="AA137" s="814"/>
      <c r="AB137" s="814"/>
      <c r="AC137" s="814"/>
      <c r="AD137" s="817"/>
      <c r="AE137" s="814"/>
      <c r="AF137" s="814"/>
      <c r="AG137" s="814"/>
      <c r="AH137" s="814"/>
      <c r="AI137" s="814"/>
      <c r="AJ137" s="816"/>
      <c r="AK137" s="816"/>
      <c r="AL137" s="100"/>
      <c r="AM137" s="100"/>
      <c r="AN137" s="43"/>
      <c r="AO137" s="43"/>
      <c r="AP137" s="43"/>
      <c r="AQ137" s="43"/>
      <c r="AR137" s="43"/>
      <c r="AS137" s="43"/>
      <c r="AT137" s="43"/>
      <c r="AU137" s="121">
        <f>ROUND(AU136*X137,0)</f>
        <v>130</v>
      </c>
      <c r="AV137" s="43" t="s">
        <v>23469</v>
      </c>
      <c r="AW137" s="826">
        <f>ROUND(AU137,0)</f>
        <v>130</v>
      </c>
      <c r="AX137" s="61"/>
    </row>
    <row r="138" spans="1:50" ht="17.100000000000001" customHeight="1" x14ac:dyDescent="0.15">
      <c r="A138" s="32">
        <v>24</v>
      </c>
      <c r="B138" s="32">
        <v>6610</v>
      </c>
      <c r="C138" s="34" t="s">
        <v>23549</v>
      </c>
      <c r="D138" s="42" t="s">
        <v>23550</v>
      </c>
      <c r="E138" s="814"/>
      <c r="F138" s="814"/>
      <c r="G138" s="814"/>
      <c r="H138" s="814"/>
      <c r="I138" s="814"/>
      <c r="J138" s="814"/>
      <c r="K138" s="814"/>
      <c r="L138" s="814"/>
      <c r="M138" s="814"/>
      <c r="N138" s="814"/>
      <c r="O138" s="814"/>
      <c r="P138" s="814"/>
      <c r="Q138" s="814"/>
      <c r="R138" s="814"/>
      <c r="S138" s="814"/>
      <c r="T138" s="814"/>
      <c r="U138" s="814"/>
      <c r="V138" s="814"/>
      <c r="W138" s="817"/>
      <c r="X138" s="817"/>
      <c r="Y138" s="814"/>
      <c r="Z138" s="814"/>
      <c r="AA138" s="814"/>
      <c r="AB138" s="814"/>
      <c r="AC138" s="814"/>
      <c r="AD138" s="817"/>
      <c r="AE138" s="814"/>
      <c r="AF138" s="814"/>
      <c r="AG138" s="814"/>
      <c r="AH138" s="814"/>
      <c r="AI138" s="814"/>
      <c r="AJ138" s="816"/>
      <c r="AK138" s="816"/>
      <c r="AL138" s="1148"/>
      <c r="AM138" s="1148"/>
      <c r="AN138" s="43"/>
      <c r="AO138" s="43"/>
      <c r="AP138" s="43"/>
      <c r="AQ138" s="43"/>
      <c r="AR138" s="43"/>
      <c r="AS138" s="43"/>
      <c r="AT138" s="43"/>
      <c r="AU138" s="121">
        <v>200</v>
      </c>
      <c r="AV138" s="43" t="s">
        <v>23469</v>
      </c>
      <c r="AW138" s="823">
        <f>AU138</f>
        <v>200</v>
      </c>
      <c r="AX138" s="31" t="s">
        <v>760</v>
      </c>
    </row>
    <row r="139" spans="1:50" ht="17.100000000000001" customHeight="1" x14ac:dyDescent="0.15">
      <c r="A139" s="32">
        <v>24</v>
      </c>
      <c r="B139" s="33">
        <v>6720</v>
      </c>
      <c r="C139" s="34" t="s">
        <v>23551</v>
      </c>
      <c r="D139" s="196" t="s">
        <v>843</v>
      </c>
      <c r="E139" s="77"/>
      <c r="F139" s="77"/>
      <c r="G139" s="77"/>
      <c r="H139" s="77"/>
      <c r="I139" s="77"/>
      <c r="J139" s="77"/>
      <c r="K139" s="77"/>
      <c r="L139" s="77"/>
      <c r="M139" s="77"/>
      <c r="N139" s="78"/>
      <c r="O139" s="42" t="s">
        <v>844</v>
      </c>
      <c r="P139" s="43"/>
      <c r="Q139" s="43"/>
      <c r="R139" s="43"/>
      <c r="S139" s="43"/>
      <c r="T139" s="43"/>
      <c r="U139" s="43"/>
      <c r="V139" s="43"/>
      <c r="W139" s="43"/>
      <c r="X139" s="43"/>
      <c r="Y139" s="43"/>
      <c r="Z139" s="43"/>
      <c r="AA139" s="43"/>
      <c r="AB139" s="43"/>
      <c r="AC139" s="43"/>
      <c r="AD139" s="43"/>
      <c r="AE139" s="43"/>
      <c r="AF139" s="43"/>
      <c r="AG139" s="43"/>
      <c r="AH139" s="43"/>
      <c r="AI139" s="43"/>
      <c r="AJ139" s="15"/>
      <c r="AK139" s="220"/>
      <c r="AL139" s="220"/>
      <c r="AM139" s="121"/>
      <c r="AN139" s="439"/>
      <c r="AO139" s="43"/>
      <c r="AP139" s="43"/>
      <c r="AQ139" s="43"/>
      <c r="AR139" s="43"/>
      <c r="AS139" s="43"/>
      <c r="AT139" s="43"/>
      <c r="AU139" s="43"/>
      <c r="AV139" s="439" t="s">
        <v>775</v>
      </c>
      <c r="AW139" s="35"/>
      <c r="AX139" s="66" t="s">
        <v>755</v>
      </c>
    </row>
    <row r="140" spans="1:50" ht="17.100000000000001" customHeight="1" x14ac:dyDescent="0.15">
      <c r="A140" s="32">
        <v>24</v>
      </c>
      <c r="B140" s="33">
        <v>6710</v>
      </c>
      <c r="C140" s="34" t="s">
        <v>23552</v>
      </c>
      <c r="D140" s="73"/>
      <c r="E140" s="74"/>
      <c r="F140" s="74"/>
      <c r="G140" s="74"/>
      <c r="H140" s="74"/>
      <c r="I140" s="74"/>
      <c r="J140" s="74"/>
      <c r="K140" s="74"/>
      <c r="L140" s="74"/>
      <c r="M140" s="74"/>
      <c r="N140" s="75"/>
      <c r="O140" s="42" t="s">
        <v>846</v>
      </c>
      <c r="P140" s="838"/>
      <c r="Q140" s="838"/>
      <c r="R140" s="838"/>
      <c r="S140" s="838"/>
      <c r="T140" s="838"/>
      <c r="U140" s="838"/>
      <c r="V140" s="839"/>
      <c r="W140" s="839"/>
      <c r="X140" s="43"/>
      <c r="Y140" s="106"/>
      <c r="Z140" s="98"/>
      <c r="AA140" s="106"/>
      <c r="AB140" s="106"/>
      <c r="AC140" s="106"/>
      <c r="AD140" s="43"/>
      <c r="AE140" s="45"/>
      <c r="AF140" s="15"/>
      <c r="AG140" s="438"/>
      <c r="AH140" s="438"/>
      <c r="AI140" s="45"/>
      <c r="AJ140" s="15"/>
      <c r="AK140" s="50"/>
      <c r="AL140" s="50"/>
      <c r="AM140" s="121"/>
      <c r="AN140" s="439"/>
      <c r="AO140" s="43"/>
      <c r="AP140" s="43"/>
      <c r="AQ140" s="43"/>
      <c r="AR140" s="43"/>
      <c r="AS140" s="43"/>
      <c r="AT140" s="43"/>
      <c r="AU140" s="43"/>
      <c r="AV140" s="439" t="s">
        <v>775</v>
      </c>
      <c r="AW140" s="123"/>
      <c r="AX140" s="31"/>
    </row>
    <row r="141" spans="1:50" ht="17.100000000000001" customHeight="1" x14ac:dyDescent="0.15">
      <c r="A141" s="32">
        <v>24</v>
      </c>
      <c r="B141" s="33">
        <v>6665</v>
      </c>
      <c r="C141" s="34" t="s">
        <v>23553</v>
      </c>
      <c r="D141" s="73"/>
      <c r="E141" s="74"/>
      <c r="F141" s="74"/>
      <c r="G141" s="74"/>
      <c r="H141" s="74"/>
      <c r="I141" s="74"/>
      <c r="J141" s="74"/>
      <c r="K141" s="74"/>
      <c r="L141" s="74"/>
      <c r="M141" s="74"/>
      <c r="N141" s="75"/>
      <c r="O141" s="42" t="s">
        <v>848</v>
      </c>
      <c r="P141" s="838"/>
      <c r="Q141" s="838"/>
      <c r="R141" s="838"/>
      <c r="S141" s="838"/>
      <c r="T141" s="838"/>
      <c r="U141" s="838"/>
      <c r="V141" s="839"/>
      <c r="W141" s="839"/>
      <c r="X141" s="43"/>
      <c r="Y141" s="106"/>
      <c r="Z141" s="98"/>
      <c r="AA141" s="106"/>
      <c r="AB141" s="106"/>
      <c r="AC141" s="106"/>
      <c r="AD141" s="43"/>
      <c r="AE141" s="45"/>
      <c r="AF141" s="15"/>
      <c r="AG141" s="438"/>
      <c r="AH141" s="438"/>
      <c r="AI141" s="45"/>
      <c r="AJ141" s="15"/>
      <c r="AK141" s="220"/>
      <c r="AL141" s="220"/>
      <c r="AM141" s="121"/>
      <c r="AN141" s="439"/>
      <c r="AO141" s="43"/>
      <c r="AP141" s="43"/>
      <c r="AQ141" s="43"/>
      <c r="AR141" s="43"/>
      <c r="AS141" s="43"/>
      <c r="AT141" s="43"/>
      <c r="AU141" s="43"/>
      <c r="AV141" s="439" t="s">
        <v>775</v>
      </c>
      <c r="AW141" s="35"/>
      <c r="AX141" s="31"/>
    </row>
    <row r="142" spans="1:50" ht="17.100000000000001" customHeight="1" x14ac:dyDescent="0.15">
      <c r="A142" s="81">
        <v>24</v>
      </c>
      <c r="B142" s="124">
        <v>6670</v>
      </c>
      <c r="C142" s="82" t="s">
        <v>23554</v>
      </c>
      <c r="D142" s="73"/>
      <c r="E142" s="74"/>
      <c r="F142" s="74"/>
      <c r="G142" s="74"/>
      <c r="H142" s="74"/>
      <c r="I142" s="74"/>
      <c r="J142" s="74"/>
      <c r="K142" s="74"/>
      <c r="L142" s="74"/>
      <c r="M142" s="74"/>
      <c r="N142" s="75"/>
      <c r="O142" s="226" t="s">
        <v>850</v>
      </c>
      <c r="P142" s="840"/>
      <c r="Q142" s="840"/>
      <c r="R142" s="840"/>
      <c r="S142" s="840"/>
      <c r="T142" s="840"/>
      <c r="U142" s="840"/>
      <c r="V142" s="841"/>
      <c r="W142" s="841"/>
      <c r="X142" s="85"/>
      <c r="Y142" s="133"/>
      <c r="Z142" s="86"/>
      <c r="AA142" s="133"/>
      <c r="AB142" s="133"/>
      <c r="AC142" s="133"/>
      <c r="AD142" s="85"/>
      <c r="AE142" s="89"/>
      <c r="AF142" s="344"/>
      <c r="AG142" s="441"/>
      <c r="AH142" s="441"/>
      <c r="AI142" s="89"/>
      <c r="AJ142" s="344"/>
      <c r="AK142" s="442"/>
      <c r="AL142" s="442"/>
      <c r="AM142" s="129"/>
      <c r="AN142" s="443"/>
      <c r="AO142" s="85"/>
      <c r="AP142" s="85"/>
      <c r="AQ142" s="85"/>
      <c r="AR142" s="85"/>
      <c r="AS142" s="85"/>
      <c r="AT142" s="85"/>
      <c r="AU142" s="85"/>
      <c r="AV142" s="443" t="s">
        <v>775</v>
      </c>
      <c r="AW142" s="91"/>
      <c r="AX142" s="31"/>
    </row>
    <row r="143" spans="1:50" ht="17.100000000000001" customHeight="1" x14ac:dyDescent="0.15">
      <c r="A143" s="81">
        <v>24</v>
      </c>
      <c r="B143" s="124">
        <v>6675</v>
      </c>
      <c r="C143" s="82" t="s">
        <v>23555</v>
      </c>
      <c r="D143" s="73"/>
      <c r="E143" s="74"/>
      <c r="F143" s="74"/>
      <c r="G143" s="74"/>
      <c r="H143" s="74"/>
      <c r="I143" s="74"/>
      <c r="J143" s="74"/>
      <c r="K143" s="74"/>
      <c r="L143" s="74"/>
      <c r="M143" s="74"/>
      <c r="N143" s="75"/>
      <c r="O143" s="226" t="s">
        <v>852</v>
      </c>
      <c r="P143" s="840"/>
      <c r="Q143" s="840"/>
      <c r="R143" s="840"/>
      <c r="S143" s="840"/>
      <c r="T143" s="840"/>
      <c r="U143" s="840"/>
      <c r="V143" s="841"/>
      <c r="W143" s="841"/>
      <c r="X143" s="85"/>
      <c r="Y143" s="133"/>
      <c r="Z143" s="86"/>
      <c r="AA143" s="133"/>
      <c r="AB143" s="133"/>
      <c r="AC143" s="133"/>
      <c r="AD143" s="85"/>
      <c r="AE143" s="89"/>
      <c r="AF143" s="344"/>
      <c r="AG143" s="441"/>
      <c r="AH143" s="441"/>
      <c r="AI143" s="89"/>
      <c r="AJ143" s="344"/>
      <c r="AK143" s="442"/>
      <c r="AL143" s="442"/>
      <c r="AM143" s="129"/>
      <c r="AN143" s="443"/>
      <c r="AO143" s="85"/>
      <c r="AP143" s="85"/>
      <c r="AQ143" s="85"/>
      <c r="AR143" s="85"/>
      <c r="AS143" s="85"/>
      <c r="AT143" s="85"/>
      <c r="AU143" s="85"/>
      <c r="AV143" s="443" t="s">
        <v>775</v>
      </c>
      <c r="AW143" s="91"/>
      <c r="AX143" s="31"/>
    </row>
    <row r="144" spans="1:50" ht="17.100000000000001" customHeight="1" x14ac:dyDescent="0.15">
      <c r="A144" s="81">
        <v>24</v>
      </c>
      <c r="B144" s="81">
        <v>6685</v>
      </c>
      <c r="C144" s="842" t="s">
        <v>23556</v>
      </c>
      <c r="D144" s="346" t="s">
        <v>854</v>
      </c>
      <c r="E144" s="444"/>
      <c r="F144" s="347"/>
      <c r="G144" s="347"/>
      <c r="H144" s="347"/>
      <c r="I144" s="347"/>
      <c r="J144" s="347"/>
      <c r="K144" s="347"/>
      <c r="L144" s="347"/>
      <c r="M144" s="347"/>
      <c r="N144" s="347"/>
      <c r="O144" s="347"/>
      <c r="P144" s="347"/>
      <c r="Q144" s="347"/>
      <c r="R144" s="347"/>
      <c r="S144" s="347"/>
      <c r="T144" s="347"/>
      <c r="U144" s="347"/>
      <c r="V144" s="347"/>
      <c r="W144" s="347"/>
      <c r="X144" s="85"/>
      <c r="Y144" s="85"/>
      <c r="Z144" s="85"/>
      <c r="AA144" s="85"/>
      <c r="AB144" s="85"/>
      <c r="AC144" s="133"/>
      <c r="AD144" s="133"/>
      <c r="AE144" s="89"/>
      <c r="AF144" s="344"/>
      <c r="AG144" s="441"/>
      <c r="AH144" s="441"/>
      <c r="AI144" s="344"/>
      <c r="AJ144" s="344"/>
      <c r="AK144" s="442"/>
      <c r="AL144" s="442"/>
      <c r="AM144" s="128"/>
      <c r="AN144" s="227"/>
      <c r="AO144" s="85"/>
      <c r="AP144" s="85"/>
      <c r="AQ144" s="85"/>
      <c r="AR144" s="85"/>
      <c r="AS144" s="85"/>
      <c r="AT144" s="85"/>
      <c r="AU144" s="85"/>
      <c r="AV144" s="227" t="s">
        <v>855</v>
      </c>
      <c r="AW144" s="91"/>
      <c r="AX144" s="31"/>
    </row>
    <row r="145" spans="1:52" s="2" customFormat="1" ht="17.100000000000001" customHeight="1" x14ac:dyDescent="0.15">
      <c r="A145" s="32">
        <v>24</v>
      </c>
      <c r="B145" s="32">
        <v>6771</v>
      </c>
      <c r="C145" s="431" t="s">
        <v>23557</v>
      </c>
      <c r="D145" s="42" t="s">
        <v>857</v>
      </c>
      <c r="E145" s="385"/>
      <c r="F145" s="385"/>
      <c r="G145" s="385"/>
      <c r="H145" s="385"/>
      <c r="I145" s="385"/>
      <c r="J145" s="385"/>
      <c r="K145" s="385"/>
      <c r="L145" s="385"/>
      <c r="M145" s="385"/>
      <c r="N145" s="385"/>
      <c r="O145" s="43"/>
      <c r="P145" s="43"/>
      <c r="Q145" s="43"/>
      <c r="R145" s="43"/>
      <c r="S145" s="43"/>
      <c r="T145" s="43"/>
      <c r="U145" s="43"/>
      <c r="V145" s="43"/>
      <c r="W145" s="43"/>
      <c r="X145" s="43"/>
      <c r="Y145" s="43"/>
      <c r="Z145" s="43"/>
      <c r="AA145" s="43"/>
      <c r="AB145" s="43"/>
      <c r="AC145" s="106"/>
      <c r="AD145" s="106"/>
      <c r="AE145" s="45"/>
      <c r="AF145" s="15"/>
      <c r="AG145" s="438"/>
      <c r="AH145" s="438"/>
      <c r="AI145" s="15"/>
      <c r="AJ145" s="15"/>
      <c r="AK145" s="220"/>
      <c r="AL145" s="220"/>
      <c r="AM145" s="120"/>
      <c r="AN145" s="107"/>
      <c r="AO145" s="43"/>
      <c r="AP145" s="43"/>
      <c r="AQ145" s="43"/>
      <c r="AR145" s="43"/>
      <c r="AS145" s="43"/>
      <c r="AT145" s="43"/>
      <c r="AU145" s="43"/>
      <c r="AV145" s="107" t="s">
        <v>855</v>
      </c>
      <c r="AW145" s="35"/>
      <c r="AX145" s="31"/>
      <c r="AZ145" s="122"/>
    </row>
    <row r="146" spans="1:52" s="2" customFormat="1" ht="17.100000000000001" customHeight="1" x14ac:dyDescent="0.15">
      <c r="A146" s="137">
        <v>24</v>
      </c>
      <c r="B146" s="137">
        <v>6766</v>
      </c>
      <c r="C146" s="843" t="s">
        <v>23558</v>
      </c>
      <c r="D146" s="350" t="s">
        <v>2978</v>
      </c>
      <c r="E146" s="844"/>
      <c r="F146" s="844"/>
      <c r="G146" s="844"/>
      <c r="H146" s="844"/>
      <c r="I146" s="844"/>
      <c r="J146" s="844"/>
      <c r="K146" s="844"/>
      <c r="L146" s="844"/>
      <c r="M146" s="844"/>
      <c r="N146" s="844"/>
      <c r="O146" s="142"/>
      <c r="P146" s="142"/>
      <c r="Q146" s="142"/>
      <c r="R146" s="142"/>
      <c r="S146" s="142"/>
      <c r="T146" s="142"/>
      <c r="U146" s="142"/>
      <c r="V146" s="142"/>
      <c r="W146" s="142"/>
      <c r="X146" s="142"/>
      <c r="Y146" s="142"/>
      <c r="Z146" s="142"/>
      <c r="AA146" s="142"/>
      <c r="AB146" s="142"/>
      <c r="AC146" s="143"/>
      <c r="AD146" s="143"/>
      <c r="AE146" s="845"/>
      <c r="AF146" s="846"/>
      <c r="AG146" s="847"/>
      <c r="AH146" s="847"/>
      <c r="AI146" s="846"/>
      <c r="AJ146" s="846"/>
      <c r="AK146" s="848"/>
      <c r="AL146" s="848"/>
      <c r="AM146" s="146"/>
      <c r="AN146" s="849"/>
      <c r="AO146" s="142"/>
      <c r="AP146" s="142"/>
      <c r="AQ146" s="142"/>
      <c r="AR146" s="142"/>
      <c r="AS146" s="142"/>
      <c r="AT146" s="142"/>
      <c r="AU146" s="142"/>
      <c r="AV146" s="849" t="s">
        <v>855</v>
      </c>
      <c r="AW146" s="148"/>
      <c r="AX146" s="61"/>
      <c r="AZ146" s="122"/>
    </row>
    <row r="147" spans="1:52" s="2" customFormat="1" ht="17.100000000000001" customHeight="1" x14ac:dyDescent="0.15">
      <c r="A147" s="423"/>
      <c r="B147" s="423"/>
      <c r="C147" s="786"/>
      <c r="D147" s="423"/>
      <c r="E147" s="423"/>
      <c r="F147" s="423"/>
      <c r="G147" s="423"/>
      <c r="H147" s="423"/>
      <c r="I147" s="423"/>
      <c r="J147" s="423"/>
      <c r="K147" s="423"/>
      <c r="L147" s="423"/>
      <c r="M147" s="490"/>
      <c r="N147" s="490"/>
      <c r="O147" s="490"/>
      <c r="P147" s="490"/>
      <c r="Q147" s="490"/>
      <c r="R147" s="490"/>
      <c r="S147" s="423"/>
      <c r="T147" s="423"/>
      <c r="U147" s="423"/>
      <c r="V147" s="423"/>
      <c r="W147" s="787"/>
      <c r="X147" s="787"/>
      <c r="Y147" s="423"/>
      <c r="Z147" s="423"/>
      <c r="AA147" s="423"/>
      <c r="AB147" s="423"/>
      <c r="AC147" s="423"/>
      <c r="AD147" s="787"/>
      <c r="AE147" s="423"/>
      <c r="AF147" s="423"/>
      <c r="AG147" s="423"/>
      <c r="AH147" s="423"/>
      <c r="AI147" s="423"/>
      <c r="AJ147" s="423"/>
      <c r="AK147" s="423"/>
      <c r="AL147" s="423"/>
      <c r="AM147" s="423"/>
      <c r="AN147" s="423"/>
      <c r="AO147" s="423"/>
      <c r="AP147" s="423"/>
      <c r="AQ147" s="423"/>
      <c r="AR147" s="423"/>
      <c r="AS147" s="423"/>
      <c r="AT147" s="423"/>
      <c r="AU147" s="423"/>
      <c r="AV147" s="423"/>
      <c r="AW147" s="423"/>
      <c r="AX147" s="423"/>
      <c r="AZ147" s="122"/>
    </row>
    <row r="148" spans="1:52" s="2" customFormat="1" ht="17.100000000000001" customHeight="1" x14ac:dyDescent="0.15">
      <c r="A148" s="423"/>
      <c r="B148" s="423"/>
      <c r="C148" s="786"/>
      <c r="D148" s="423"/>
      <c r="E148" s="423"/>
      <c r="F148" s="423"/>
      <c r="G148" s="423"/>
      <c r="H148" s="423"/>
      <c r="I148" s="423"/>
      <c r="J148" s="423"/>
      <c r="K148" s="423"/>
      <c r="L148" s="423"/>
      <c r="M148" s="490"/>
      <c r="N148" s="490"/>
      <c r="O148" s="490"/>
      <c r="P148" s="490"/>
      <c r="Q148" s="490"/>
      <c r="R148" s="490"/>
      <c r="S148" s="423"/>
      <c r="T148" s="423"/>
      <c r="U148" s="423"/>
      <c r="V148" s="423"/>
      <c r="W148" s="787"/>
      <c r="X148" s="787"/>
      <c r="Y148" s="423"/>
      <c r="Z148" s="423"/>
      <c r="AA148" s="423"/>
      <c r="AB148" s="423"/>
      <c r="AC148" s="423"/>
      <c r="AD148" s="787"/>
      <c r="AE148" s="423"/>
      <c r="AF148" s="423"/>
      <c r="AG148" s="423"/>
      <c r="AH148" s="423"/>
      <c r="AI148" s="423"/>
      <c r="AJ148" s="423"/>
      <c r="AK148" s="423"/>
      <c r="AL148" s="423"/>
      <c r="AM148" s="423"/>
      <c r="AN148" s="423"/>
      <c r="AO148" s="423"/>
      <c r="AP148" s="423"/>
      <c r="AQ148" s="423"/>
      <c r="AR148" s="423"/>
      <c r="AS148" s="423"/>
      <c r="AT148" s="423"/>
      <c r="AU148" s="423"/>
      <c r="AV148" s="423"/>
      <c r="AW148" s="423"/>
      <c r="AX148" s="423"/>
      <c r="AZ148" s="122"/>
    </row>
    <row r="149" spans="1:52" s="2" customFormat="1" ht="17.100000000000001" customHeight="1" x14ac:dyDescent="0.15">
      <c r="A149" s="423"/>
      <c r="B149" s="423"/>
      <c r="C149" s="786"/>
      <c r="D149" s="423"/>
      <c r="E149" s="423"/>
      <c r="F149" s="423"/>
      <c r="G149" s="423"/>
      <c r="H149" s="423"/>
      <c r="I149" s="423"/>
      <c r="J149" s="423"/>
      <c r="K149" s="423"/>
      <c r="L149" s="423"/>
      <c r="M149" s="490"/>
      <c r="N149" s="490"/>
      <c r="O149" s="490"/>
      <c r="P149" s="490"/>
      <c r="Q149" s="490"/>
      <c r="R149" s="490"/>
      <c r="S149" s="423"/>
      <c r="T149" s="423"/>
      <c r="U149" s="423"/>
      <c r="V149" s="423"/>
      <c r="W149" s="787"/>
      <c r="X149" s="787"/>
      <c r="Y149" s="423"/>
      <c r="Z149" s="423"/>
      <c r="AA149" s="423"/>
      <c r="AB149" s="423"/>
      <c r="AC149" s="423"/>
      <c r="AD149" s="787"/>
      <c r="AE149" s="423"/>
      <c r="AF149" s="423"/>
      <c r="AG149" s="423"/>
      <c r="AH149" s="423"/>
      <c r="AI149" s="423"/>
      <c r="AJ149" s="423"/>
      <c r="AK149" s="423"/>
      <c r="AL149" s="423"/>
      <c r="AM149" s="423"/>
      <c r="AN149" s="423"/>
      <c r="AO149" s="423"/>
      <c r="AP149" s="423"/>
      <c r="AQ149" s="423"/>
      <c r="AR149" s="423"/>
      <c r="AS149" s="423"/>
      <c r="AT149" s="423"/>
      <c r="AU149" s="423"/>
      <c r="AV149" s="423"/>
      <c r="AW149" s="423"/>
      <c r="AX149" s="423"/>
      <c r="AZ149" s="122"/>
    </row>
    <row r="150" spans="1:52" s="2" customFormat="1" ht="17.100000000000001" customHeight="1" x14ac:dyDescent="0.15">
      <c r="A150" s="423"/>
      <c r="B150" s="423"/>
      <c r="C150" s="786"/>
      <c r="D150" s="423"/>
      <c r="E150" s="423"/>
      <c r="F150" s="423"/>
      <c r="G150" s="423"/>
      <c r="H150" s="423"/>
      <c r="I150" s="423"/>
      <c r="J150" s="423"/>
      <c r="K150" s="423"/>
      <c r="L150" s="423"/>
      <c r="M150" s="490"/>
      <c r="N150" s="490"/>
      <c r="O150" s="490"/>
      <c r="P150" s="490"/>
      <c r="Q150" s="490"/>
      <c r="R150" s="490"/>
      <c r="S150" s="423"/>
      <c r="T150" s="423"/>
      <c r="U150" s="423"/>
      <c r="V150" s="423"/>
      <c r="W150" s="787"/>
      <c r="X150" s="787"/>
      <c r="Y150" s="423"/>
      <c r="Z150" s="423"/>
      <c r="AA150" s="423"/>
      <c r="AB150" s="423"/>
      <c r="AC150" s="423"/>
      <c r="AD150" s="787"/>
      <c r="AE150" s="423"/>
      <c r="AF150" s="423"/>
      <c r="AG150" s="423"/>
      <c r="AH150" s="423"/>
      <c r="AI150" s="423"/>
      <c r="AJ150" s="423"/>
      <c r="AK150" s="423"/>
      <c r="AL150" s="423"/>
      <c r="AM150" s="423"/>
      <c r="AN150" s="423"/>
      <c r="AO150" s="423"/>
      <c r="AP150" s="423"/>
      <c r="AQ150" s="423"/>
      <c r="AR150" s="423"/>
      <c r="AS150" s="423"/>
      <c r="AT150" s="423"/>
      <c r="AU150" s="423"/>
      <c r="AV150" s="423"/>
      <c r="AW150" s="423"/>
      <c r="AX150" s="423"/>
      <c r="AZ150" s="122"/>
    </row>
    <row r="151" spans="1:52" s="2" customFormat="1" ht="17.100000000000001" customHeight="1" x14ac:dyDescent="0.15">
      <c r="A151" s="423"/>
      <c r="B151" s="423"/>
      <c r="C151" s="786"/>
      <c r="D151" s="423"/>
      <c r="E151" s="423"/>
      <c r="F151" s="423"/>
      <c r="G151" s="423"/>
      <c r="H151" s="423"/>
      <c r="I151" s="423"/>
      <c r="J151" s="423"/>
      <c r="K151" s="423"/>
      <c r="L151" s="423"/>
      <c r="M151" s="490"/>
      <c r="N151" s="490"/>
      <c r="O151" s="490"/>
      <c r="P151" s="490"/>
      <c r="Q151" s="490"/>
      <c r="R151" s="490"/>
      <c r="S151" s="423"/>
      <c r="T151" s="423"/>
      <c r="U151" s="423"/>
      <c r="V151" s="423"/>
      <c r="W151" s="787"/>
      <c r="X151" s="787"/>
      <c r="Y151" s="423"/>
      <c r="Z151" s="423"/>
      <c r="AA151" s="423"/>
      <c r="AB151" s="423"/>
      <c r="AC151" s="423"/>
      <c r="AD151" s="787"/>
      <c r="AE151" s="423"/>
      <c r="AF151" s="423"/>
      <c r="AG151" s="423"/>
      <c r="AH151" s="423"/>
      <c r="AI151" s="423"/>
      <c r="AJ151" s="423"/>
      <c r="AK151" s="423"/>
      <c r="AL151" s="423"/>
      <c r="AM151" s="423"/>
      <c r="AN151" s="423"/>
      <c r="AO151" s="423"/>
      <c r="AP151" s="423"/>
      <c r="AQ151" s="423"/>
      <c r="AR151" s="423"/>
      <c r="AS151" s="423"/>
      <c r="AT151" s="423"/>
      <c r="AU151" s="423"/>
      <c r="AV151" s="423"/>
      <c r="AW151" s="423"/>
      <c r="AX151" s="423"/>
      <c r="AZ151" s="122"/>
    </row>
    <row r="152" spans="1:52" s="2" customFormat="1" ht="17.100000000000001" customHeight="1" x14ac:dyDescent="0.15">
      <c r="A152" s="423"/>
      <c r="B152" s="423"/>
      <c r="C152" s="786"/>
      <c r="D152" s="423"/>
      <c r="E152" s="423"/>
      <c r="F152" s="423"/>
      <c r="G152" s="423"/>
      <c r="H152" s="423"/>
      <c r="I152" s="423"/>
      <c r="J152" s="423"/>
      <c r="K152" s="423"/>
      <c r="L152" s="423"/>
      <c r="M152" s="490"/>
      <c r="N152" s="490"/>
      <c r="O152" s="490"/>
      <c r="P152" s="490"/>
      <c r="Q152" s="490"/>
      <c r="R152" s="490"/>
      <c r="S152" s="423"/>
      <c r="T152" s="423"/>
      <c r="U152" s="423"/>
      <c r="V152" s="423"/>
      <c r="W152" s="787"/>
      <c r="X152" s="787"/>
      <c r="Y152" s="423"/>
      <c r="Z152" s="423"/>
      <c r="AA152" s="423"/>
      <c r="AB152" s="423"/>
      <c r="AC152" s="423"/>
      <c r="AD152" s="787"/>
      <c r="AE152" s="423"/>
      <c r="AF152" s="423"/>
      <c r="AG152" s="423"/>
      <c r="AH152" s="423"/>
      <c r="AI152" s="423"/>
      <c r="AJ152" s="423"/>
      <c r="AK152" s="423"/>
      <c r="AL152" s="423"/>
      <c r="AM152" s="423"/>
      <c r="AN152" s="423"/>
      <c r="AO152" s="423"/>
      <c r="AP152" s="423"/>
      <c r="AQ152" s="423"/>
      <c r="AR152" s="423"/>
      <c r="AS152" s="423"/>
      <c r="AT152" s="423"/>
      <c r="AU152" s="423"/>
      <c r="AV152" s="423"/>
      <c r="AW152" s="423"/>
      <c r="AX152" s="423"/>
    </row>
    <row r="153" spans="1:52" s="2" customFormat="1" ht="17.100000000000001" customHeight="1" x14ac:dyDescent="0.15">
      <c r="A153" s="423"/>
      <c r="B153" s="423"/>
      <c r="C153" s="786"/>
      <c r="D153" s="423"/>
      <c r="E153" s="423"/>
      <c r="F153" s="423"/>
      <c r="G153" s="423"/>
      <c r="H153" s="423"/>
      <c r="I153" s="423"/>
      <c r="J153" s="423"/>
      <c r="K153" s="423"/>
      <c r="L153" s="423"/>
      <c r="M153" s="490"/>
      <c r="N153" s="490"/>
      <c r="O153" s="490"/>
      <c r="P153" s="490"/>
      <c r="Q153" s="490"/>
      <c r="R153" s="490"/>
      <c r="S153" s="423"/>
      <c r="T153" s="423"/>
      <c r="U153" s="423"/>
      <c r="V153" s="423"/>
      <c r="W153" s="787"/>
      <c r="X153" s="787"/>
      <c r="Y153" s="423"/>
      <c r="Z153" s="423"/>
      <c r="AA153" s="423"/>
      <c r="AB153" s="423"/>
      <c r="AC153" s="423"/>
      <c r="AD153" s="787"/>
      <c r="AE153" s="423"/>
      <c r="AF153" s="423"/>
      <c r="AG153" s="423"/>
      <c r="AH153" s="423"/>
      <c r="AI153" s="423"/>
      <c r="AJ153" s="423"/>
      <c r="AK153" s="423"/>
      <c r="AL153" s="423"/>
      <c r="AM153" s="423"/>
      <c r="AN153" s="423"/>
      <c r="AO153" s="423"/>
      <c r="AP153" s="423"/>
      <c r="AQ153" s="423"/>
      <c r="AR153" s="423"/>
      <c r="AS153" s="423"/>
      <c r="AT153" s="423"/>
      <c r="AU153" s="423"/>
      <c r="AV153" s="423"/>
      <c r="AW153" s="423"/>
      <c r="AX153" s="423"/>
    </row>
    <row r="154" spans="1:52" s="2" customFormat="1" ht="17.100000000000001" customHeight="1" x14ac:dyDescent="0.15">
      <c r="A154" s="423"/>
      <c r="B154" s="423"/>
      <c r="C154" s="786"/>
      <c r="D154" s="423"/>
      <c r="E154" s="423"/>
      <c r="F154" s="423"/>
      <c r="G154" s="423"/>
      <c r="H154" s="423"/>
      <c r="I154" s="423"/>
      <c r="J154" s="423"/>
      <c r="K154" s="423"/>
      <c r="L154" s="423"/>
      <c r="M154" s="490"/>
      <c r="N154" s="490"/>
      <c r="O154" s="490"/>
      <c r="P154" s="490"/>
      <c r="Q154" s="490"/>
      <c r="R154" s="490"/>
      <c r="S154" s="423"/>
      <c r="T154" s="423"/>
      <c r="U154" s="423"/>
      <c r="V154" s="423"/>
      <c r="W154" s="787"/>
      <c r="X154" s="787"/>
      <c r="Y154" s="423"/>
      <c r="Z154" s="423"/>
      <c r="AA154" s="423"/>
      <c r="AB154" s="423"/>
      <c r="AC154" s="423"/>
      <c r="AD154" s="787"/>
      <c r="AE154" s="423"/>
      <c r="AF154" s="423"/>
      <c r="AG154" s="423"/>
      <c r="AH154" s="423"/>
      <c r="AI154" s="423"/>
      <c r="AJ154" s="423"/>
      <c r="AK154" s="423"/>
      <c r="AL154" s="423"/>
      <c r="AM154" s="423"/>
      <c r="AN154" s="423"/>
      <c r="AO154" s="423"/>
      <c r="AP154" s="423"/>
      <c r="AQ154" s="423"/>
      <c r="AR154" s="423"/>
      <c r="AS154" s="423"/>
      <c r="AT154" s="423"/>
      <c r="AU154" s="423"/>
      <c r="AV154" s="423"/>
      <c r="AW154" s="423"/>
      <c r="AX154" s="423"/>
    </row>
    <row r="155" spans="1:52" s="2" customFormat="1" ht="17.100000000000001" customHeight="1" x14ac:dyDescent="0.15">
      <c r="A155" s="423"/>
      <c r="B155" s="423"/>
      <c r="C155" s="786"/>
      <c r="D155" s="423"/>
      <c r="E155" s="423"/>
      <c r="F155" s="423"/>
      <c r="G155" s="423"/>
      <c r="H155" s="423"/>
      <c r="I155" s="423"/>
      <c r="J155" s="423"/>
      <c r="K155" s="423"/>
      <c r="L155" s="423"/>
      <c r="M155" s="490"/>
      <c r="N155" s="490"/>
      <c r="O155" s="490"/>
      <c r="P155" s="490"/>
      <c r="Q155" s="490"/>
      <c r="R155" s="490"/>
      <c r="S155" s="423"/>
      <c r="T155" s="423"/>
      <c r="U155" s="423"/>
      <c r="V155" s="423"/>
      <c r="W155" s="787"/>
      <c r="X155" s="787"/>
      <c r="Y155" s="423"/>
      <c r="Z155" s="423"/>
      <c r="AA155" s="423"/>
      <c r="AB155" s="423"/>
      <c r="AC155" s="423"/>
      <c r="AD155" s="787"/>
      <c r="AE155" s="423"/>
      <c r="AF155" s="423"/>
      <c r="AG155" s="423"/>
      <c r="AH155" s="423"/>
      <c r="AI155" s="423"/>
      <c r="AJ155" s="423"/>
      <c r="AK155" s="423"/>
      <c r="AL155" s="423"/>
      <c r="AM155" s="423"/>
      <c r="AN155" s="423"/>
      <c r="AO155" s="423"/>
      <c r="AP155" s="423"/>
      <c r="AQ155" s="423"/>
      <c r="AR155" s="423"/>
      <c r="AS155" s="423"/>
      <c r="AT155" s="423"/>
      <c r="AU155" s="423"/>
      <c r="AV155" s="423"/>
      <c r="AW155" s="423"/>
      <c r="AX155" s="423"/>
    </row>
    <row r="156" spans="1:52" s="2" customFormat="1" ht="17.100000000000001" customHeight="1" x14ac:dyDescent="0.15">
      <c r="A156" s="423"/>
      <c r="B156" s="423"/>
      <c r="C156" s="786"/>
      <c r="D156" s="423"/>
      <c r="E156" s="423"/>
      <c r="F156" s="423"/>
      <c r="G156" s="423"/>
      <c r="H156" s="423"/>
      <c r="I156" s="423"/>
      <c r="J156" s="423"/>
      <c r="K156" s="423"/>
      <c r="L156" s="423"/>
      <c r="M156" s="490"/>
      <c r="N156" s="490"/>
      <c r="O156" s="490"/>
      <c r="P156" s="490"/>
      <c r="Q156" s="490"/>
      <c r="R156" s="490"/>
      <c r="S156" s="423"/>
      <c r="T156" s="423"/>
      <c r="U156" s="423"/>
      <c r="V156" s="423"/>
      <c r="W156" s="787"/>
      <c r="X156" s="787"/>
      <c r="Y156" s="423"/>
      <c r="Z156" s="423"/>
      <c r="AA156" s="423"/>
      <c r="AB156" s="423"/>
      <c r="AC156" s="423"/>
      <c r="AD156" s="787"/>
      <c r="AE156" s="423"/>
      <c r="AF156" s="423"/>
      <c r="AG156" s="423"/>
      <c r="AH156" s="423"/>
      <c r="AI156" s="423"/>
      <c r="AJ156" s="423"/>
      <c r="AK156" s="423"/>
      <c r="AL156" s="423"/>
      <c r="AM156" s="423"/>
      <c r="AN156" s="423"/>
      <c r="AO156" s="423"/>
      <c r="AP156" s="423"/>
      <c r="AQ156" s="423"/>
      <c r="AR156" s="423"/>
      <c r="AS156" s="423"/>
      <c r="AT156" s="423"/>
      <c r="AU156" s="423"/>
      <c r="AV156" s="423"/>
      <c r="AW156" s="423"/>
      <c r="AX156" s="423"/>
    </row>
  </sheetData>
  <mergeCells count="136">
    <mergeCell ref="AL135:AM135"/>
    <mergeCell ref="X137:Y137"/>
    <mergeCell ref="AL138:AM138"/>
    <mergeCell ref="AL128:AM128"/>
    <mergeCell ref="AL129:AM129"/>
    <mergeCell ref="AL130:AM130"/>
    <mergeCell ref="AL131:AM131"/>
    <mergeCell ref="AL133:AM133"/>
    <mergeCell ref="AL134:AM134"/>
    <mergeCell ref="AJ120:AT122"/>
    <mergeCell ref="AL123:AM123"/>
    <mergeCell ref="AL124:AM124"/>
    <mergeCell ref="AL125:AM125"/>
    <mergeCell ref="AL126:AM126"/>
    <mergeCell ref="AL127:AM127"/>
    <mergeCell ref="AL110:AM110"/>
    <mergeCell ref="Y111:AT111"/>
    <mergeCell ref="Y112:AT112"/>
    <mergeCell ref="Y113:AT113"/>
    <mergeCell ref="AJ114:AT116"/>
    <mergeCell ref="AJ117:AT119"/>
    <mergeCell ref="AL104:AM104"/>
    <mergeCell ref="AL105:AM105"/>
    <mergeCell ref="AL106:AM106"/>
    <mergeCell ref="AL107:AM107"/>
    <mergeCell ref="AL108:AM108"/>
    <mergeCell ref="AL109:AM109"/>
    <mergeCell ref="AL96:AM96"/>
    <mergeCell ref="AL99:AM99"/>
    <mergeCell ref="AL100:AM100"/>
    <mergeCell ref="AL101:AM101"/>
    <mergeCell ref="AL102:AM102"/>
    <mergeCell ref="AL103:AM103"/>
    <mergeCell ref="AM91:AN91"/>
    <mergeCell ref="AM92:AN92"/>
    <mergeCell ref="D93:N94"/>
    <mergeCell ref="AM93:AN93"/>
    <mergeCell ref="AM94:AN94"/>
    <mergeCell ref="AL95:AM95"/>
    <mergeCell ref="AM85:AN85"/>
    <mergeCell ref="AM86:AN86"/>
    <mergeCell ref="AM87:AN87"/>
    <mergeCell ref="AM88:AN88"/>
    <mergeCell ref="D89:N90"/>
    <mergeCell ref="AM89:AN89"/>
    <mergeCell ref="AM90:AN90"/>
    <mergeCell ref="AM79:AN79"/>
    <mergeCell ref="AM80:AN80"/>
    <mergeCell ref="AM81:AN81"/>
    <mergeCell ref="AM82:AN82"/>
    <mergeCell ref="AM83:AN83"/>
    <mergeCell ref="AM84:AN84"/>
    <mergeCell ref="AM74:AN74"/>
    <mergeCell ref="AM75:AN75"/>
    <mergeCell ref="AM76:AN76"/>
    <mergeCell ref="D77:N78"/>
    <mergeCell ref="AM77:AN77"/>
    <mergeCell ref="AM78:AN78"/>
    <mergeCell ref="AM69:AN69"/>
    <mergeCell ref="AM70:AN70"/>
    <mergeCell ref="D71:N72"/>
    <mergeCell ref="AM71:AN71"/>
    <mergeCell ref="AM72:AN72"/>
    <mergeCell ref="AM73:AN73"/>
    <mergeCell ref="AM64:AN64"/>
    <mergeCell ref="O65:W67"/>
    <mergeCell ref="AM65:AN65"/>
    <mergeCell ref="AM66:AN66"/>
    <mergeCell ref="AM67:AN67"/>
    <mergeCell ref="AM68:AN68"/>
    <mergeCell ref="O59:W61"/>
    <mergeCell ref="AM59:AN59"/>
    <mergeCell ref="AM60:AN60"/>
    <mergeCell ref="AM61:AN61"/>
    <mergeCell ref="AM62:AN62"/>
    <mergeCell ref="AM63:AN63"/>
    <mergeCell ref="AM53:AN53"/>
    <mergeCell ref="AM54:AN54"/>
    <mergeCell ref="AM55:AN55"/>
    <mergeCell ref="AM56:AN56"/>
    <mergeCell ref="AM57:AN57"/>
    <mergeCell ref="AM58:AN58"/>
    <mergeCell ref="AM48:AN48"/>
    <mergeCell ref="O49:W51"/>
    <mergeCell ref="AM49:AN49"/>
    <mergeCell ref="AM50:AN50"/>
    <mergeCell ref="AM51:AN51"/>
    <mergeCell ref="AM52:AN52"/>
    <mergeCell ref="AM42:AN42"/>
    <mergeCell ref="AM43:AN43"/>
    <mergeCell ref="AM44:AN44"/>
    <mergeCell ref="AM45:AN45"/>
    <mergeCell ref="AM46:AN46"/>
    <mergeCell ref="AM47:AN47"/>
    <mergeCell ref="AM37:AN37"/>
    <mergeCell ref="AM38:AN38"/>
    <mergeCell ref="O39:W41"/>
    <mergeCell ref="AM39:AN39"/>
    <mergeCell ref="AM40:AN40"/>
    <mergeCell ref="AM41:AN41"/>
    <mergeCell ref="AM32:AN32"/>
    <mergeCell ref="O33:W35"/>
    <mergeCell ref="AM33:AN33"/>
    <mergeCell ref="AM34:AN34"/>
    <mergeCell ref="AM35:AN35"/>
    <mergeCell ref="AM36:AN36"/>
    <mergeCell ref="O27:W29"/>
    <mergeCell ref="AM27:AN27"/>
    <mergeCell ref="AM28:AN28"/>
    <mergeCell ref="AM29:AN29"/>
    <mergeCell ref="AM30:AN30"/>
    <mergeCell ref="AM31:AN31"/>
    <mergeCell ref="AM21:AN21"/>
    <mergeCell ref="AM22:AN22"/>
    <mergeCell ref="AM23:AN23"/>
    <mergeCell ref="AM24:AN24"/>
    <mergeCell ref="AM25:AN25"/>
    <mergeCell ref="AM26:AN26"/>
    <mergeCell ref="AM16:AN16"/>
    <mergeCell ref="O17:W19"/>
    <mergeCell ref="AM17:AN17"/>
    <mergeCell ref="AM18:AN18"/>
    <mergeCell ref="AM19:AN19"/>
    <mergeCell ref="AM20:AN20"/>
    <mergeCell ref="AM10:AN10"/>
    <mergeCell ref="AM11:AN11"/>
    <mergeCell ref="AM12:AN12"/>
    <mergeCell ref="AM13:AN13"/>
    <mergeCell ref="AM14:AN14"/>
    <mergeCell ref="AM15:AN15"/>
    <mergeCell ref="D5:AV5"/>
    <mergeCell ref="D7:N9"/>
    <mergeCell ref="O7:W9"/>
    <mergeCell ref="AM7:AN7"/>
    <mergeCell ref="AM8:AN8"/>
    <mergeCell ref="AM9:AN9"/>
  </mergeCells>
  <phoneticPr fontId="1"/>
  <printOptions horizontalCentered="1"/>
  <pageMargins left="0.78740157480314965" right="0.39370078740157483" top="0.78740157480314965" bottom="0.59055118110236227" header="0.51181102362204722" footer="0.31496062992125984"/>
  <pageSetup paperSize="9" scale="44" fitToHeight="0" orientation="portrait" r:id="rId1"/>
  <headerFooter>
    <oddHeader>&amp;R&amp;9短期入所</oddHeader>
    <oddFooter>&amp;C&amp;14&amp;P</oddFooter>
  </headerFooter>
  <rowBreaks count="1" manualBreakCount="1">
    <brk id="94" max="5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J1478"/>
  <sheetViews>
    <sheetView view="pageBreakPreview" zoomScaleNormal="100" zoomScaleSheetLayoutView="100" zoomScalePageLayoutView="85" workbookViewId="0"/>
  </sheetViews>
  <sheetFormatPr defaultColWidth="8.875" defaultRowHeight="14.25" x14ac:dyDescent="0.15"/>
  <cols>
    <col min="1" max="1" width="4.625" style="497" customWidth="1"/>
    <col min="2" max="2" width="7.625" style="497" customWidth="1"/>
    <col min="3" max="3" width="42.375" style="498" bestFit="1" customWidth="1"/>
    <col min="4" max="4" width="4.625" style="499" customWidth="1"/>
    <col min="5" max="5" width="6" style="499" customWidth="1"/>
    <col min="6" max="6" width="1.875" style="498" customWidth="1"/>
    <col min="7" max="7" width="3.125" style="499" customWidth="1"/>
    <col min="8" max="8" width="4" style="499" customWidth="1"/>
    <col min="9" max="9" width="15.75" style="709" customWidth="1"/>
    <col min="10" max="10" width="1.625" style="499" customWidth="1"/>
    <col min="11" max="11" width="5.875" style="501" customWidth="1"/>
    <col min="12" max="12" width="1.625" style="499" customWidth="1"/>
    <col min="13" max="13" width="5.625" style="499" customWidth="1"/>
    <col min="14" max="14" width="5.125" style="499" customWidth="1"/>
    <col min="15" max="15" width="5.875" style="499" customWidth="1"/>
    <col min="16" max="16" width="2.625" style="499" customWidth="1"/>
    <col min="17" max="17" width="6.125" style="499" customWidth="1"/>
    <col min="18" max="19" width="8.125" style="499" customWidth="1"/>
    <col min="20" max="20" width="3.375" style="499" customWidth="1"/>
    <col min="21" max="21" width="3.75" style="502" customWidth="1"/>
    <col min="22" max="22" width="9.875" style="710" customWidth="1"/>
    <col min="23" max="23" width="7.125" style="499" customWidth="1"/>
    <col min="24" max="24" width="1.625" style="499" customWidth="1"/>
    <col min="25" max="25" width="3.75" style="502" customWidth="1"/>
    <col min="26" max="26" width="1.875" style="500" customWidth="1"/>
    <col min="27" max="27" width="6.25" style="499" customWidth="1"/>
    <col min="28" max="28" width="4.25" style="499" customWidth="1"/>
    <col min="29" max="29" width="4.125" style="504" customWidth="1"/>
    <col min="30" max="30" width="7.125" style="504" customWidth="1"/>
    <col min="31" max="31" width="8.625" style="506" customWidth="1"/>
    <col min="32" max="32" width="2.75" style="506" customWidth="1"/>
    <col min="33" max="36" width="8.875" style="160"/>
    <col min="37" max="16384" width="8.875" style="499"/>
  </cols>
  <sheetData>
    <row r="1" spans="1:32" ht="17.100000000000001" customHeight="1" x14ac:dyDescent="0.15"/>
    <row r="2" spans="1:32" ht="17.100000000000001" customHeight="1" x14ac:dyDescent="0.15"/>
    <row r="3" spans="1:32" ht="17.100000000000001" customHeight="1" x14ac:dyDescent="0.15"/>
    <row r="4" spans="1:32" ht="17.100000000000001" customHeight="1" x14ac:dyDescent="0.15">
      <c r="B4" s="507" t="s">
        <v>12808</v>
      </c>
      <c r="F4" s="160"/>
      <c r="AD4" s="499"/>
    </row>
    <row r="5" spans="1:32" ht="16.7" customHeight="1" x14ac:dyDescent="0.15">
      <c r="A5" s="508" t="s">
        <v>10403</v>
      </c>
      <c r="B5" s="509"/>
      <c r="C5" s="510" t="s">
        <v>10404</v>
      </c>
      <c r="D5" s="711"/>
      <c r="E5" s="712"/>
      <c r="F5" s="712" t="s">
        <v>10405</v>
      </c>
      <c r="G5" s="712"/>
      <c r="H5" s="712"/>
      <c r="I5" s="712"/>
      <c r="J5" s="712"/>
      <c r="K5" s="713"/>
      <c r="L5" s="712"/>
      <c r="M5" s="712"/>
      <c r="N5" s="712"/>
      <c r="O5" s="712"/>
      <c r="P5" s="712"/>
      <c r="Q5" s="712"/>
      <c r="R5" s="712"/>
      <c r="S5" s="712"/>
      <c r="T5" s="712"/>
      <c r="U5" s="714"/>
      <c r="V5" s="714"/>
      <c r="W5" s="712"/>
      <c r="X5" s="712"/>
      <c r="Y5" s="714"/>
      <c r="Z5" s="715"/>
      <c r="AA5" s="712"/>
      <c r="AB5" s="712"/>
      <c r="AC5" s="716"/>
      <c r="AD5" s="510" t="s">
        <v>4</v>
      </c>
      <c r="AE5" s="510" t="s">
        <v>10406</v>
      </c>
      <c r="AF5" s="500"/>
    </row>
    <row r="6" spans="1:32" ht="16.7" customHeight="1" x14ac:dyDescent="0.15">
      <c r="A6" s="510" t="s">
        <v>10407</v>
      </c>
      <c r="B6" s="510" t="s">
        <v>10408</v>
      </c>
      <c r="C6" s="511"/>
      <c r="D6" s="512"/>
      <c r="E6" s="513"/>
      <c r="F6" s="513"/>
      <c r="G6" s="513"/>
      <c r="H6" s="513"/>
      <c r="I6" s="513"/>
      <c r="J6" s="513"/>
      <c r="K6" s="515"/>
      <c r="L6" s="513"/>
      <c r="M6" s="513"/>
      <c r="N6" s="513"/>
      <c r="O6" s="513"/>
      <c r="P6" s="513"/>
      <c r="Q6" s="513"/>
      <c r="R6" s="513"/>
      <c r="S6" s="513"/>
      <c r="T6" s="513"/>
      <c r="U6" s="516"/>
      <c r="V6" s="516"/>
      <c r="W6" s="513"/>
      <c r="X6" s="513"/>
      <c r="Y6" s="516"/>
      <c r="Z6" s="514"/>
      <c r="AA6" s="513"/>
      <c r="AB6" s="513"/>
      <c r="AC6" s="518"/>
      <c r="AD6" s="519" t="s">
        <v>8</v>
      </c>
      <c r="AE6" s="519" t="s">
        <v>9</v>
      </c>
      <c r="AF6" s="500"/>
    </row>
    <row r="7" spans="1:32" ht="16.7" customHeight="1" x14ac:dyDescent="0.15">
      <c r="A7" s="520">
        <v>22</v>
      </c>
      <c r="B7" s="520">
        <v>8551</v>
      </c>
      <c r="C7" s="521" t="s">
        <v>12809</v>
      </c>
      <c r="D7" s="945" t="s">
        <v>12810</v>
      </c>
      <c r="E7" s="936" t="s">
        <v>12811</v>
      </c>
      <c r="F7" s="936" t="s">
        <v>10412</v>
      </c>
      <c r="G7" s="947"/>
      <c r="H7" s="941"/>
      <c r="I7" s="717"/>
      <c r="J7" s="525"/>
      <c r="K7" s="718"/>
      <c r="L7" s="966" t="s">
        <v>12812</v>
      </c>
      <c r="M7" s="1031"/>
      <c r="N7" s="526"/>
      <c r="O7" s="526"/>
      <c r="P7" s="526"/>
      <c r="Q7" s="526"/>
      <c r="R7" s="526"/>
      <c r="S7" s="526"/>
      <c r="T7" s="526"/>
      <c r="U7" s="527"/>
      <c r="V7" s="719"/>
      <c r="W7" s="525"/>
      <c r="X7" s="525"/>
      <c r="Y7" s="562"/>
      <c r="Z7" s="523"/>
      <c r="AA7" s="525"/>
      <c r="AB7" s="522"/>
      <c r="AC7" s="720"/>
      <c r="AD7" s="721">
        <f>ROUND(F9*$M$10,0)</f>
        <v>902</v>
      </c>
      <c r="AE7" s="532" t="s">
        <v>760</v>
      </c>
      <c r="AF7" s="533"/>
    </row>
    <row r="8" spans="1:32" ht="16.7" customHeight="1" x14ac:dyDescent="0.15">
      <c r="A8" s="520">
        <v>22</v>
      </c>
      <c r="B8" s="520">
        <v>8552</v>
      </c>
      <c r="C8" s="521" t="s">
        <v>12813</v>
      </c>
      <c r="D8" s="946"/>
      <c r="E8" s="937"/>
      <c r="F8" s="937"/>
      <c r="G8" s="948"/>
      <c r="H8" s="942"/>
      <c r="J8" s="537"/>
      <c r="L8" s="1032"/>
      <c r="M8" s="1033"/>
      <c r="N8" s="947" t="s">
        <v>10414</v>
      </c>
      <c r="O8" s="941"/>
      <c r="P8" s="526" t="s">
        <v>16</v>
      </c>
      <c r="Q8" s="526"/>
      <c r="R8" s="526"/>
      <c r="S8" s="526"/>
      <c r="T8" s="526" t="s">
        <v>1678</v>
      </c>
      <c r="U8" s="527">
        <v>0.7</v>
      </c>
      <c r="V8" s="722"/>
      <c r="W8" s="537"/>
      <c r="X8" s="537"/>
      <c r="Y8" s="563"/>
      <c r="Z8" s="533"/>
      <c r="AA8" s="537"/>
      <c r="AB8" s="534"/>
      <c r="AC8" s="556"/>
      <c r="AD8" s="721">
        <f>ROUND(ROUND(F9*$M$10,0)*U8,0)</f>
        <v>631</v>
      </c>
      <c r="AE8" s="539"/>
      <c r="AF8" s="533"/>
    </row>
    <row r="9" spans="1:32" ht="16.7" customHeight="1" x14ac:dyDescent="0.15">
      <c r="A9" s="520">
        <v>22</v>
      </c>
      <c r="B9" s="520" t="s">
        <v>12814</v>
      </c>
      <c r="C9" s="540" t="s">
        <v>12815</v>
      </c>
      <c r="D9" s="946"/>
      <c r="E9" s="937"/>
      <c r="F9" s="1034">
        <f>'6生活介護(基本)'!F9</f>
        <v>1288</v>
      </c>
      <c r="G9" s="1035"/>
      <c r="H9" s="723" t="s">
        <v>9</v>
      </c>
      <c r="I9" s="724"/>
      <c r="J9" s="544"/>
      <c r="K9" s="725"/>
      <c r="L9" s="1032"/>
      <c r="M9" s="1033"/>
      <c r="N9" s="1024"/>
      <c r="O9" s="1025"/>
      <c r="P9" s="526" t="s">
        <v>3833</v>
      </c>
      <c r="Q9" s="526"/>
      <c r="R9" s="526"/>
      <c r="S9" s="526"/>
      <c r="T9" s="526" t="s">
        <v>1678</v>
      </c>
      <c r="U9" s="527">
        <v>0.5</v>
      </c>
      <c r="V9" s="722"/>
      <c r="W9" s="537"/>
      <c r="X9" s="537"/>
      <c r="Y9" s="563"/>
      <c r="Z9" s="533"/>
      <c r="AA9" s="537"/>
      <c r="AB9" s="534"/>
      <c r="AC9" s="556"/>
      <c r="AD9" s="721">
        <f>ROUND(ROUND(F9*$M$10,0)*U9,0)</f>
        <v>451</v>
      </c>
      <c r="AE9" s="539"/>
      <c r="AF9" s="533"/>
    </row>
    <row r="10" spans="1:32" ht="16.7" customHeight="1" x14ac:dyDescent="0.15">
      <c r="A10" s="520">
        <v>22</v>
      </c>
      <c r="B10" s="520">
        <v>8553</v>
      </c>
      <c r="C10" s="540" t="s">
        <v>12816</v>
      </c>
      <c r="D10" s="946"/>
      <c r="E10" s="534"/>
      <c r="F10" s="534"/>
      <c r="H10" s="541"/>
      <c r="I10" s="1030" t="s">
        <v>10418</v>
      </c>
      <c r="J10" s="525" t="s">
        <v>1678</v>
      </c>
      <c r="K10" s="543">
        <v>0.96499999999999997</v>
      </c>
      <c r="L10" s="726" t="s">
        <v>1678</v>
      </c>
      <c r="M10" s="563">
        <v>0.7</v>
      </c>
      <c r="N10" s="526"/>
      <c r="O10" s="526"/>
      <c r="P10" s="526"/>
      <c r="Q10" s="526"/>
      <c r="R10" s="526"/>
      <c r="S10" s="526"/>
      <c r="T10" s="526"/>
      <c r="U10" s="527"/>
      <c r="V10" s="722"/>
      <c r="W10" s="537"/>
      <c r="X10" s="537"/>
      <c r="Y10" s="563"/>
      <c r="Z10" s="533"/>
      <c r="AA10" s="537"/>
      <c r="AB10" s="534"/>
      <c r="AC10" s="556"/>
      <c r="AD10" s="721">
        <f>ROUND(ROUND(F9*K10,0)*$M$10,0)</f>
        <v>870</v>
      </c>
      <c r="AE10" s="539"/>
      <c r="AF10" s="533"/>
    </row>
    <row r="11" spans="1:32" ht="16.7" customHeight="1" x14ac:dyDescent="0.15">
      <c r="A11" s="520">
        <v>22</v>
      </c>
      <c r="B11" s="520">
        <v>8554</v>
      </c>
      <c r="C11" s="540" t="s">
        <v>12817</v>
      </c>
      <c r="D11" s="946"/>
      <c r="E11" s="534"/>
      <c r="F11" s="534"/>
      <c r="H11" s="541"/>
      <c r="I11" s="1027"/>
      <c r="J11" s="537"/>
      <c r="K11" s="565"/>
      <c r="L11" s="534"/>
      <c r="M11" s="541"/>
      <c r="N11" s="947" t="s">
        <v>10414</v>
      </c>
      <c r="O11" s="941"/>
      <c r="P11" s="526" t="s">
        <v>16</v>
      </c>
      <c r="Q11" s="526"/>
      <c r="R11" s="526"/>
      <c r="S11" s="526"/>
      <c r="T11" s="526" t="s">
        <v>1678</v>
      </c>
      <c r="U11" s="527">
        <v>0.7</v>
      </c>
      <c r="V11" s="722"/>
      <c r="W11" s="537"/>
      <c r="X11" s="537"/>
      <c r="Y11" s="563"/>
      <c r="Z11" s="533"/>
      <c r="AA11" s="537"/>
      <c r="AB11" s="534"/>
      <c r="AC11" s="556"/>
      <c r="AD11" s="721">
        <f>ROUND(ROUND(ROUND(F9*K10,0)*$M$10,0)*U11,0)</f>
        <v>609</v>
      </c>
      <c r="AE11" s="539"/>
      <c r="AF11" s="533"/>
    </row>
    <row r="12" spans="1:32" ht="16.7" customHeight="1" x14ac:dyDescent="0.15">
      <c r="A12" s="520">
        <v>22</v>
      </c>
      <c r="B12" s="520" t="s">
        <v>12818</v>
      </c>
      <c r="C12" s="540" t="s">
        <v>12819</v>
      </c>
      <c r="D12" s="946"/>
      <c r="E12" s="534"/>
      <c r="F12" s="534"/>
      <c r="H12" s="541"/>
      <c r="I12" s="1028"/>
      <c r="J12" s="544"/>
      <c r="K12" s="546"/>
      <c r="L12" s="534"/>
      <c r="M12" s="541"/>
      <c r="N12" s="1024"/>
      <c r="O12" s="1025"/>
      <c r="P12" s="526" t="s">
        <v>3833</v>
      </c>
      <c r="Q12" s="526"/>
      <c r="R12" s="526"/>
      <c r="S12" s="526"/>
      <c r="T12" s="526" t="s">
        <v>1678</v>
      </c>
      <c r="U12" s="527">
        <v>0.5</v>
      </c>
      <c r="V12" s="727"/>
      <c r="W12" s="544"/>
      <c r="X12" s="544"/>
      <c r="Y12" s="564"/>
      <c r="Z12" s="533"/>
      <c r="AA12" s="537"/>
      <c r="AB12" s="534"/>
      <c r="AC12" s="556"/>
      <c r="AD12" s="721">
        <f>ROUND(ROUND(ROUND(F9*K10,0)*$M$10,0)*U12,0)</f>
        <v>435</v>
      </c>
      <c r="AE12" s="539"/>
      <c r="AF12" s="533"/>
    </row>
    <row r="13" spans="1:32" ht="16.7" customHeight="1" x14ac:dyDescent="0.15">
      <c r="A13" s="549">
        <v>22</v>
      </c>
      <c r="B13" s="549">
        <v>8555</v>
      </c>
      <c r="C13" s="540" t="s">
        <v>12820</v>
      </c>
      <c r="D13" s="542"/>
      <c r="E13" s="534"/>
      <c r="F13" s="534"/>
      <c r="H13" s="541"/>
      <c r="I13" s="717"/>
      <c r="J13" s="525"/>
      <c r="K13" s="718"/>
      <c r="L13" s="534"/>
      <c r="M13" s="541"/>
      <c r="N13" s="526"/>
      <c r="O13" s="526"/>
      <c r="P13" s="526"/>
      <c r="Q13" s="526"/>
      <c r="R13" s="526"/>
      <c r="S13" s="526"/>
      <c r="T13" s="526"/>
      <c r="U13" s="527"/>
      <c r="V13" s="956" t="s">
        <v>12599</v>
      </c>
      <c r="W13" s="948" t="s">
        <v>12821</v>
      </c>
      <c r="X13" s="537" t="s">
        <v>1678</v>
      </c>
      <c r="Y13" s="502">
        <v>0.5</v>
      </c>
      <c r="Z13" s="728"/>
      <c r="AA13" s="537"/>
      <c r="AB13" s="534"/>
      <c r="AC13" s="556"/>
      <c r="AD13" s="721">
        <f>ROUND(ROUND(F9*$M$10,0)*Y13,0)</f>
        <v>451</v>
      </c>
      <c r="AE13" s="539"/>
      <c r="AF13" s="533"/>
    </row>
    <row r="14" spans="1:32" ht="16.7" customHeight="1" x14ac:dyDescent="0.15">
      <c r="A14" s="549">
        <v>22</v>
      </c>
      <c r="B14" s="549">
        <v>8556</v>
      </c>
      <c r="C14" s="540" t="s">
        <v>12822</v>
      </c>
      <c r="D14" s="542"/>
      <c r="E14" s="534"/>
      <c r="F14" s="534"/>
      <c r="H14" s="541"/>
      <c r="J14" s="537"/>
      <c r="L14" s="534"/>
      <c r="M14" s="541"/>
      <c r="N14" s="947" t="s">
        <v>10414</v>
      </c>
      <c r="O14" s="941"/>
      <c r="P14" s="526" t="s">
        <v>16</v>
      </c>
      <c r="Q14" s="526"/>
      <c r="R14" s="526"/>
      <c r="S14" s="526"/>
      <c r="T14" s="526" t="s">
        <v>1678</v>
      </c>
      <c r="U14" s="527">
        <v>0.7</v>
      </c>
      <c r="V14" s="1029"/>
      <c r="W14" s="948"/>
      <c r="X14" s="537"/>
      <c r="Z14" s="728"/>
      <c r="AA14" s="537"/>
      <c r="AB14" s="534"/>
      <c r="AC14" s="556"/>
      <c r="AD14" s="721">
        <f>ROUND(ROUND(ROUND(F9*$M$10,0)*U14,0)*Y13,0)</f>
        <v>316</v>
      </c>
      <c r="AE14" s="539"/>
      <c r="AF14" s="533"/>
    </row>
    <row r="15" spans="1:32" ht="16.7" customHeight="1" x14ac:dyDescent="0.15">
      <c r="A15" s="520">
        <v>22</v>
      </c>
      <c r="B15" s="520" t="s">
        <v>12823</v>
      </c>
      <c r="C15" s="540" t="s">
        <v>12824</v>
      </c>
      <c r="D15" s="542"/>
      <c r="E15" s="534"/>
      <c r="F15" s="534"/>
      <c r="H15" s="541"/>
      <c r="I15" s="724"/>
      <c r="J15" s="544"/>
      <c r="K15" s="725"/>
      <c r="L15" s="534"/>
      <c r="M15" s="541"/>
      <c r="N15" s="1024"/>
      <c r="O15" s="1025"/>
      <c r="P15" s="526" t="s">
        <v>3833</v>
      </c>
      <c r="Q15" s="526"/>
      <c r="R15" s="526"/>
      <c r="S15" s="526"/>
      <c r="T15" s="526" t="s">
        <v>1678</v>
      </c>
      <c r="U15" s="527">
        <v>0.5</v>
      </c>
      <c r="V15" s="1029"/>
      <c r="W15" s="948"/>
      <c r="X15" s="537"/>
      <c r="Z15" s="728"/>
      <c r="AA15" s="537"/>
      <c r="AB15" s="534"/>
      <c r="AC15" s="556"/>
      <c r="AD15" s="721">
        <f>ROUND(ROUND(ROUND(F9*$M$10,0)*U15,0)*Y13,0)</f>
        <v>226</v>
      </c>
      <c r="AE15" s="539"/>
      <c r="AF15" s="533"/>
    </row>
    <row r="16" spans="1:32" ht="16.7" customHeight="1" x14ac:dyDescent="0.15">
      <c r="A16" s="549">
        <v>22</v>
      </c>
      <c r="B16" s="549">
        <v>8557</v>
      </c>
      <c r="C16" s="540" t="s">
        <v>12825</v>
      </c>
      <c r="D16" s="542"/>
      <c r="E16" s="534"/>
      <c r="F16" s="534"/>
      <c r="H16" s="541"/>
      <c r="I16" s="1030" t="s">
        <v>10418</v>
      </c>
      <c r="J16" s="525" t="s">
        <v>1678</v>
      </c>
      <c r="K16" s="718">
        <v>0.96499999999999997</v>
      </c>
      <c r="L16" s="534"/>
      <c r="M16" s="541"/>
      <c r="N16" s="526"/>
      <c r="O16" s="526"/>
      <c r="P16" s="526"/>
      <c r="Q16" s="526"/>
      <c r="R16" s="526"/>
      <c r="S16" s="526"/>
      <c r="T16" s="526"/>
      <c r="U16" s="527"/>
      <c r="V16" s="1029"/>
      <c r="W16" s="948"/>
      <c r="X16" s="537"/>
      <c r="Z16" s="728"/>
      <c r="AA16" s="537"/>
      <c r="AB16" s="534"/>
      <c r="AC16" s="556"/>
      <c r="AD16" s="721">
        <f>ROUND(ROUND(ROUND(F9*K16,0)*$M$10,0)*Y13,0)</f>
        <v>435</v>
      </c>
      <c r="AE16" s="539"/>
      <c r="AF16" s="533"/>
    </row>
    <row r="17" spans="1:32" ht="16.7" customHeight="1" x14ac:dyDescent="0.15">
      <c r="A17" s="549">
        <v>22</v>
      </c>
      <c r="B17" s="549">
        <v>8558</v>
      </c>
      <c r="C17" s="540" t="s">
        <v>12826</v>
      </c>
      <c r="D17" s="542"/>
      <c r="E17" s="534"/>
      <c r="F17" s="534"/>
      <c r="H17" s="541"/>
      <c r="I17" s="1027"/>
      <c r="J17" s="537"/>
      <c r="L17" s="534"/>
      <c r="M17" s="541"/>
      <c r="N17" s="947" t="s">
        <v>10414</v>
      </c>
      <c r="O17" s="941"/>
      <c r="P17" s="526" t="s">
        <v>16</v>
      </c>
      <c r="Q17" s="526"/>
      <c r="R17" s="526"/>
      <c r="S17" s="526"/>
      <c r="T17" s="526" t="s">
        <v>1678</v>
      </c>
      <c r="U17" s="527">
        <v>0.7</v>
      </c>
      <c r="V17" s="1029"/>
      <c r="W17" s="948"/>
      <c r="X17" s="537"/>
      <c r="Z17" s="728"/>
      <c r="AA17" s="537"/>
      <c r="AB17" s="534"/>
      <c r="AC17" s="556"/>
      <c r="AD17" s="721">
        <f>ROUND(ROUND(ROUND(ROUND(F9*K16,0)*$M$10,0)*U17,0)*Y13,0)</f>
        <v>305</v>
      </c>
      <c r="AE17" s="539"/>
      <c r="AF17" s="533"/>
    </row>
    <row r="18" spans="1:32" ht="16.7" customHeight="1" x14ac:dyDescent="0.15">
      <c r="A18" s="520">
        <v>22</v>
      </c>
      <c r="B18" s="520" t="s">
        <v>12827</v>
      </c>
      <c r="C18" s="540" t="s">
        <v>12828</v>
      </c>
      <c r="D18" s="542"/>
      <c r="E18" s="534"/>
      <c r="F18" s="534"/>
      <c r="H18" s="541"/>
      <c r="I18" s="1028"/>
      <c r="J18" s="544"/>
      <c r="K18" s="725"/>
      <c r="L18" s="534"/>
      <c r="M18" s="541"/>
      <c r="N18" s="1024"/>
      <c r="O18" s="1025"/>
      <c r="P18" s="526" t="s">
        <v>3833</v>
      </c>
      <c r="Q18" s="526"/>
      <c r="R18" s="526"/>
      <c r="S18" s="526"/>
      <c r="T18" s="526" t="s">
        <v>1678</v>
      </c>
      <c r="U18" s="527">
        <v>0.5</v>
      </c>
      <c r="V18" s="1029"/>
      <c r="W18" s="1024"/>
      <c r="X18" s="544"/>
      <c r="Y18" s="548"/>
      <c r="Z18" s="728"/>
      <c r="AA18" s="537"/>
      <c r="AB18" s="534"/>
      <c r="AC18" s="556"/>
      <c r="AD18" s="721">
        <f>ROUND(ROUND(ROUND(ROUND(F9*K16,0)*$M$10,0)*U18,0)*Y13,0)</f>
        <v>218</v>
      </c>
      <c r="AE18" s="539"/>
      <c r="AF18" s="533"/>
    </row>
    <row r="19" spans="1:32" ht="16.7" customHeight="1" x14ac:dyDescent="0.15">
      <c r="A19" s="549">
        <v>22</v>
      </c>
      <c r="B19" s="549">
        <v>8559</v>
      </c>
      <c r="C19" s="540" t="s">
        <v>12829</v>
      </c>
      <c r="D19" s="542"/>
      <c r="E19" s="534"/>
      <c r="F19" s="534"/>
      <c r="H19" s="541"/>
      <c r="I19" s="717"/>
      <c r="J19" s="525"/>
      <c r="K19" s="718"/>
      <c r="L19" s="534"/>
      <c r="M19" s="541"/>
      <c r="N19" s="526"/>
      <c r="O19" s="526"/>
      <c r="P19" s="526"/>
      <c r="Q19" s="526"/>
      <c r="R19" s="526"/>
      <c r="S19" s="526"/>
      <c r="T19" s="526"/>
      <c r="U19" s="527"/>
      <c r="V19" s="1029"/>
      <c r="W19" s="947" t="s">
        <v>12830</v>
      </c>
      <c r="X19" s="525" t="s">
        <v>1678</v>
      </c>
      <c r="Y19" s="529">
        <v>0.7</v>
      </c>
      <c r="Z19" s="728"/>
      <c r="AA19" s="537"/>
      <c r="AB19" s="534"/>
      <c r="AC19" s="556"/>
      <c r="AD19" s="721">
        <f>ROUND(ROUND(F9*$M$10,0)*Y19,0)</f>
        <v>631</v>
      </c>
      <c r="AE19" s="539"/>
      <c r="AF19" s="533"/>
    </row>
    <row r="20" spans="1:32" ht="16.7" customHeight="1" x14ac:dyDescent="0.15">
      <c r="A20" s="549">
        <v>22</v>
      </c>
      <c r="B20" s="549">
        <v>8560</v>
      </c>
      <c r="C20" s="540" t="s">
        <v>12831</v>
      </c>
      <c r="D20" s="542"/>
      <c r="E20" s="534"/>
      <c r="F20" s="534"/>
      <c r="H20" s="541"/>
      <c r="J20" s="537"/>
      <c r="L20" s="534"/>
      <c r="M20" s="541"/>
      <c r="N20" s="947" t="s">
        <v>10414</v>
      </c>
      <c r="O20" s="941"/>
      <c r="P20" s="526" t="s">
        <v>16</v>
      </c>
      <c r="Q20" s="526"/>
      <c r="R20" s="526"/>
      <c r="S20" s="526"/>
      <c r="T20" s="526" t="s">
        <v>1678</v>
      </c>
      <c r="U20" s="527">
        <v>0.7</v>
      </c>
      <c r="V20" s="1029"/>
      <c r="W20" s="948"/>
      <c r="X20" s="537"/>
      <c r="Z20" s="728"/>
      <c r="AA20" s="537"/>
      <c r="AB20" s="534"/>
      <c r="AC20" s="556"/>
      <c r="AD20" s="721">
        <f>ROUND(ROUND(ROUND(F9*$M$10,0)*U20,0)*Y19,0)</f>
        <v>442</v>
      </c>
      <c r="AE20" s="539"/>
      <c r="AF20" s="533"/>
    </row>
    <row r="21" spans="1:32" ht="16.7" customHeight="1" x14ac:dyDescent="0.15">
      <c r="A21" s="520">
        <v>22</v>
      </c>
      <c r="B21" s="520" t="s">
        <v>12832</v>
      </c>
      <c r="C21" s="540" t="s">
        <v>12833</v>
      </c>
      <c r="D21" s="542"/>
      <c r="E21" s="534"/>
      <c r="F21" s="534"/>
      <c r="H21" s="541"/>
      <c r="I21" s="724"/>
      <c r="J21" s="544"/>
      <c r="K21" s="725"/>
      <c r="L21" s="534"/>
      <c r="M21" s="541"/>
      <c r="N21" s="1024"/>
      <c r="O21" s="1025"/>
      <c r="P21" s="526" t="s">
        <v>3833</v>
      </c>
      <c r="Q21" s="526"/>
      <c r="R21" s="526"/>
      <c r="S21" s="526"/>
      <c r="T21" s="526" t="s">
        <v>1678</v>
      </c>
      <c r="U21" s="527">
        <v>0.5</v>
      </c>
      <c r="V21" s="1029"/>
      <c r="W21" s="948"/>
      <c r="X21" s="537"/>
      <c r="Z21" s="728"/>
      <c r="AA21" s="537"/>
      <c r="AB21" s="534"/>
      <c r="AC21" s="556"/>
      <c r="AD21" s="721">
        <f>ROUND(ROUND(ROUND(F9*$M$10,0)*U21,0)*Y19,0)</f>
        <v>316</v>
      </c>
      <c r="AE21" s="539"/>
      <c r="AF21" s="533"/>
    </row>
    <row r="22" spans="1:32" ht="16.7" customHeight="1" x14ac:dyDescent="0.15">
      <c r="A22" s="549">
        <v>22</v>
      </c>
      <c r="B22" s="549">
        <v>8001</v>
      </c>
      <c r="C22" s="540" t="s">
        <v>12834</v>
      </c>
      <c r="D22" s="542"/>
      <c r="E22" s="534"/>
      <c r="F22" s="534"/>
      <c r="H22" s="541"/>
      <c r="I22" s="1030" t="s">
        <v>10418</v>
      </c>
      <c r="J22" s="525" t="s">
        <v>1678</v>
      </c>
      <c r="K22" s="718">
        <v>0.96499999999999997</v>
      </c>
      <c r="L22" s="534"/>
      <c r="M22" s="541"/>
      <c r="N22" s="526"/>
      <c r="O22" s="526"/>
      <c r="P22" s="526"/>
      <c r="Q22" s="526"/>
      <c r="R22" s="526"/>
      <c r="S22" s="526"/>
      <c r="T22" s="526"/>
      <c r="U22" s="527"/>
      <c r="V22" s="1029"/>
      <c r="W22" s="948"/>
      <c r="X22" s="537"/>
      <c r="Z22" s="728"/>
      <c r="AA22" s="537"/>
      <c r="AB22" s="534"/>
      <c r="AC22" s="556"/>
      <c r="AD22" s="721">
        <f>ROUND(ROUND(ROUND(F9*K22,0)*$M$10,0)*Y19,0)</f>
        <v>609</v>
      </c>
      <c r="AE22" s="539"/>
      <c r="AF22" s="533"/>
    </row>
    <row r="23" spans="1:32" ht="16.7" customHeight="1" x14ac:dyDescent="0.15">
      <c r="A23" s="549">
        <v>22</v>
      </c>
      <c r="B23" s="549">
        <v>8002</v>
      </c>
      <c r="C23" s="540" t="s">
        <v>12835</v>
      </c>
      <c r="D23" s="542"/>
      <c r="E23" s="534"/>
      <c r="F23" s="534"/>
      <c r="H23" s="541"/>
      <c r="I23" s="1027"/>
      <c r="J23" s="537"/>
      <c r="L23" s="534"/>
      <c r="M23" s="541"/>
      <c r="N23" s="947" t="s">
        <v>10414</v>
      </c>
      <c r="O23" s="941"/>
      <c r="P23" s="526" t="s">
        <v>16</v>
      </c>
      <c r="Q23" s="526"/>
      <c r="R23" s="526"/>
      <c r="S23" s="526"/>
      <c r="T23" s="526" t="s">
        <v>1678</v>
      </c>
      <c r="U23" s="527">
        <v>0.7</v>
      </c>
      <c r="V23" s="1029"/>
      <c r="W23" s="948"/>
      <c r="X23" s="537"/>
      <c r="Z23" s="728"/>
      <c r="AA23" s="537"/>
      <c r="AB23" s="534"/>
      <c r="AC23" s="556"/>
      <c r="AD23" s="721">
        <f>ROUND(ROUND(ROUND(ROUND(F9*K22,0)*$M$10,0)*U23,0)*Y19,0)</f>
        <v>426</v>
      </c>
      <c r="AE23" s="539"/>
      <c r="AF23" s="533"/>
    </row>
    <row r="24" spans="1:32" ht="16.7" customHeight="1" x14ac:dyDescent="0.15">
      <c r="A24" s="520">
        <v>22</v>
      </c>
      <c r="B24" s="520" t="s">
        <v>12836</v>
      </c>
      <c r="C24" s="540" t="s">
        <v>12837</v>
      </c>
      <c r="D24" s="542"/>
      <c r="E24" s="534"/>
      <c r="F24" s="534"/>
      <c r="H24" s="541"/>
      <c r="I24" s="1028"/>
      <c r="J24" s="544"/>
      <c r="K24" s="725"/>
      <c r="L24" s="534"/>
      <c r="M24" s="541"/>
      <c r="N24" s="1024"/>
      <c r="O24" s="1025"/>
      <c r="P24" s="526" t="s">
        <v>3833</v>
      </c>
      <c r="Q24" s="526"/>
      <c r="R24" s="526"/>
      <c r="S24" s="526"/>
      <c r="T24" s="526" t="s">
        <v>1678</v>
      </c>
      <c r="U24" s="527">
        <v>0.5</v>
      </c>
      <c r="V24" s="1023"/>
      <c r="W24" s="1024"/>
      <c r="X24" s="544"/>
      <c r="Y24" s="548"/>
      <c r="Z24" s="728"/>
      <c r="AA24" s="537"/>
      <c r="AB24" s="534"/>
      <c r="AC24" s="556"/>
      <c r="AD24" s="721">
        <f>ROUND(ROUND(ROUND(ROUND(F9*K22,0)*$M$10,0)*U24,0)*Y19,0)</f>
        <v>305</v>
      </c>
      <c r="AE24" s="539"/>
      <c r="AF24" s="533"/>
    </row>
    <row r="25" spans="1:32" ht="16.7" customHeight="1" x14ac:dyDescent="0.15">
      <c r="A25" s="520">
        <v>22</v>
      </c>
      <c r="B25" s="520" t="s">
        <v>12838</v>
      </c>
      <c r="C25" s="540" t="s">
        <v>12839</v>
      </c>
      <c r="D25" s="542"/>
      <c r="E25" s="534"/>
      <c r="F25" s="534"/>
      <c r="H25" s="541"/>
      <c r="I25" s="729"/>
      <c r="J25" s="525"/>
      <c r="K25" s="718"/>
      <c r="L25" s="534"/>
      <c r="M25" s="541"/>
      <c r="N25" s="526"/>
      <c r="O25" s="526"/>
      <c r="P25" s="526"/>
      <c r="Q25" s="526"/>
      <c r="R25" s="526"/>
      <c r="S25" s="526"/>
      <c r="T25" s="526"/>
      <c r="U25" s="527"/>
      <c r="V25" s="1021" t="s">
        <v>12608</v>
      </c>
      <c r="W25" s="936" t="s">
        <v>12840</v>
      </c>
      <c r="X25" s="525" t="s">
        <v>1678</v>
      </c>
      <c r="Y25" s="529">
        <v>0.7</v>
      </c>
      <c r="Z25" s="728"/>
      <c r="AA25" s="537"/>
      <c r="AB25" s="534"/>
      <c r="AC25" s="556"/>
      <c r="AD25" s="721">
        <f>ROUND(ROUND(F9*$M$10,0)*Y25,0)</f>
        <v>631</v>
      </c>
      <c r="AE25" s="539"/>
      <c r="AF25" s="533"/>
    </row>
    <row r="26" spans="1:32" ht="16.7" customHeight="1" x14ac:dyDescent="0.15">
      <c r="A26" s="520">
        <v>22</v>
      </c>
      <c r="B26" s="520" t="s">
        <v>12841</v>
      </c>
      <c r="C26" s="540" t="s">
        <v>12842</v>
      </c>
      <c r="D26" s="542"/>
      <c r="E26" s="534"/>
      <c r="F26" s="534"/>
      <c r="H26" s="541"/>
      <c r="I26" s="730"/>
      <c r="J26" s="537"/>
      <c r="L26" s="534"/>
      <c r="M26" s="541"/>
      <c r="N26" s="947" t="s">
        <v>10414</v>
      </c>
      <c r="O26" s="941"/>
      <c r="P26" s="526" t="s">
        <v>16</v>
      </c>
      <c r="Q26" s="526"/>
      <c r="R26" s="526"/>
      <c r="S26" s="526"/>
      <c r="T26" s="526" t="s">
        <v>1678</v>
      </c>
      <c r="U26" s="527">
        <v>0.7</v>
      </c>
      <c r="V26" s="1022"/>
      <c r="W26" s="937"/>
      <c r="X26" s="537"/>
      <c r="Z26" s="728"/>
      <c r="AA26" s="537"/>
      <c r="AB26" s="534"/>
      <c r="AC26" s="556"/>
      <c r="AD26" s="721">
        <f>ROUND(ROUND(ROUND(F9*$M$10,0)*U26,0)*Y25,0)</f>
        <v>442</v>
      </c>
      <c r="AE26" s="539"/>
      <c r="AF26" s="533"/>
    </row>
    <row r="27" spans="1:32" ht="16.7" customHeight="1" x14ac:dyDescent="0.15">
      <c r="A27" s="520">
        <v>22</v>
      </c>
      <c r="B27" s="520" t="s">
        <v>12843</v>
      </c>
      <c r="C27" s="540" t="s">
        <v>12844</v>
      </c>
      <c r="D27" s="542"/>
      <c r="E27" s="534"/>
      <c r="F27" s="534"/>
      <c r="H27" s="541"/>
      <c r="I27" s="731"/>
      <c r="J27" s="544"/>
      <c r="K27" s="725"/>
      <c r="L27" s="534"/>
      <c r="M27" s="541"/>
      <c r="N27" s="1024"/>
      <c r="O27" s="1025"/>
      <c r="P27" s="526" t="s">
        <v>3833</v>
      </c>
      <c r="Q27" s="526"/>
      <c r="R27" s="526"/>
      <c r="S27" s="526"/>
      <c r="T27" s="526" t="s">
        <v>1678</v>
      </c>
      <c r="U27" s="527">
        <v>0.5</v>
      </c>
      <c r="V27" s="1022"/>
      <c r="W27" s="937"/>
      <c r="X27" s="537"/>
      <c r="Z27" s="728"/>
      <c r="AA27" s="537"/>
      <c r="AB27" s="534"/>
      <c r="AC27" s="556"/>
      <c r="AD27" s="721">
        <f>ROUND(ROUND(ROUND(F9*$M$10,0)*U27,0)*Y25,0)</f>
        <v>316</v>
      </c>
      <c r="AE27" s="539"/>
      <c r="AF27" s="533"/>
    </row>
    <row r="28" spans="1:32" ht="16.7" customHeight="1" x14ac:dyDescent="0.15">
      <c r="A28" s="520">
        <v>22</v>
      </c>
      <c r="B28" s="520" t="s">
        <v>12845</v>
      </c>
      <c r="C28" s="540" t="s">
        <v>12846</v>
      </c>
      <c r="D28" s="542"/>
      <c r="E28" s="534"/>
      <c r="F28" s="534"/>
      <c r="H28" s="541"/>
      <c r="I28" s="1026" t="s">
        <v>10418</v>
      </c>
      <c r="J28" s="525" t="s">
        <v>1678</v>
      </c>
      <c r="K28" s="718">
        <v>0.96499999999999997</v>
      </c>
      <c r="L28" s="534"/>
      <c r="M28" s="541"/>
      <c r="N28" s="526"/>
      <c r="O28" s="526"/>
      <c r="P28" s="526"/>
      <c r="Q28" s="526"/>
      <c r="R28" s="526"/>
      <c r="S28" s="526"/>
      <c r="T28" s="526"/>
      <c r="U28" s="527"/>
      <c r="V28" s="1022"/>
      <c r="W28" s="937"/>
      <c r="X28" s="537"/>
      <c r="Z28" s="728"/>
      <c r="AA28" s="537"/>
      <c r="AB28" s="534"/>
      <c r="AC28" s="556"/>
      <c r="AD28" s="721">
        <f>ROUND(ROUND(ROUND(F9*K28,0)*$M$10,0)*Y25,0)</f>
        <v>609</v>
      </c>
      <c r="AE28" s="539"/>
      <c r="AF28" s="533"/>
    </row>
    <row r="29" spans="1:32" ht="16.149999999999999" customHeight="1" x14ac:dyDescent="0.15">
      <c r="A29" s="520">
        <v>22</v>
      </c>
      <c r="B29" s="520" t="s">
        <v>12847</v>
      </c>
      <c r="C29" s="540" t="s">
        <v>12848</v>
      </c>
      <c r="D29" s="542"/>
      <c r="E29" s="534"/>
      <c r="F29" s="534"/>
      <c r="H29" s="541"/>
      <c r="I29" s="1027"/>
      <c r="J29" s="537"/>
      <c r="L29" s="534"/>
      <c r="M29" s="541"/>
      <c r="N29" s="947" t="s">
        <v>10414</v>
      </c>
      <c r="O29" s="941"/>
      <c r="P29" s="526" t="s">
        <v>16</v>
      </c>
      <c r="Q29" s="526"/>
      <c r="R29" s="526"/>
      <c r="S29" s="526"/>
      <c r="T29" s="526" t="s">
        <v>1678</v>
      </c>
      <c r="U29" s="527">
        <v>0.7</v>
      </c>
      <c r="V29" s="1022"/>
      <c r="W29" s="937"/>
      <c r="X29" s="537"/>
      <c r="Z29" s="728"/>
      <c r="AA29" s="537"/>
      <c r="AB29" s="534"/>
      <c r="AC29" s="556"/>
      <c r="AD29" s="721">
        <f>ROUND(ROUND(ROUND(ROUND(F9*K28,0)*$M$10,0)*U29,0)*Y25,0)</f>
        <v>426</v>
      </c>
      <c r="AE29" s="539"/>
      <c r="AF29" s="533"/>
    </row>
    <row r="30" spans="1:32" ht="16.149999999999999" customHeight="1" x14ac:dyDescent="0.15">
      <c r="A30" s="520">
        <v>22</v>
      </c>
      <c r="B30" s="520" t="s">
        <v>12849</v>
      </c>
      <c r="C30" s="540" t="s">
        <v>12850</v>
      </c>
      <c r="D30" s="542"/>
      <c r="E30" s="534"/>
      <c r="F30" s="534"/>
      <c r="H30" s="541"/>
      <c r="I30" s="1028"/>
      <c r="J30" s="544"/>
      <c r="K30" s="725"/>
      <c r="L30" s="534"/>
      <c r="M30" s="541"/>
      <c r="N30" s="1024"/>
      <c r="O30" s="1025"/>
      <c r="P30" s="526" t="s">
        <v>3833</v>
      </c>
      <c r="Q30" s="526"/>
      <c r="R30" s="526"/>
      <c r="S30" s="526"/>
      <c r="T30" s="526" t="s">
        <v>1678</v>
      </c>
      <c r="U30" s="527">
        <v>0.5</v>
      </c>
      <c r="V30" s="1023"/>
      <c r="W30" s="938"/>
      <c r="X30" s="544"/>
      <c r="Y30" s="548"/>
      <c r="Z30" s="728"/>
      <c r="AA30" s="537"/>
      <c r="AB30" s="550"/>
      <c r="AC30" s="732"/>
      <c r="AD30" s="721">
        <f>ROUND(ROUND(ROUND(ROUND(F9*K28,0)*$M$10,0)*U30,0)*Y25,0)</f>
        <v>305</v>
      </c>
      <c r="AE30" s="539"/>
      <c r="AF30" s="533"/>
    </row>
    <row r="31" spans="1:32" ht="16.7" customHeight="1" x14ac:dyDescent="0.15">
      <c r="A31" s="520">
        <v>22</v>
      </c>
      <c r="B31" s="520">
        <v>8105</v>
      </c>
      <c r="C31" s="540" t="s">
        <v>12851</v>
      </c>
      <c r="D31" s="542"/>
      <c r="E31" s="534"/>
      <c r="F31" s="534"/>
      <c r="H31" s="541"/>
      <c r="I31" s="717"/>
      <c r="J31" s="525"/>
      <c r="K31" s="718"/>
      <c r="L31" s="534"/>
      <c r="M31" s="541"/>
      <c r="N31" s="526"/>
      <c r="O31" s="526"/>
      <c r="P31" s="526"/>
      <c r="Q31" s="526"/>
      <c r="R31" s="526"/>
      <c r="S31" s="526"/>
      <c r="T31" s="526"/>
      <c r="U31" s="527"/>
      <c r="V31" s="719"/>
      <c r="W31" s="525"/>
      <c r="X31" s="525"/>
      <c r="Y31" s="529"/>
      <c r="Z31" s="728"/>
      <c r="AA31" s="537"/>
      <c r="AB31" s="936" t="s">
        <v>10456</v>
      </c>
      <c r="AC31" s="941"/>
      <c r="AD31" s="721">
        <f>ROUND(ROUND(F9*$M$10,0)-AB34,0)</f>
        <v>890</v>
      </c>
      <c r="AE31" s="539"/>
      <c r="AF31" s="533"/>
    </row>
    <row r="32" spans="1:32" ht="16.7" customHeight="1" x14ac:dyDescent="0.15">
      <c r="A32" s="520">
        <v>22</v>
      </c>
      <c r="B32" s="520">
        <v>8106</v>
      </c>
      <c r="C32" s="540" t="s">
        <v>12852</v>
      </c>
      <c r="D32" s="542"/>
      <c r="E32" s="534"/>
      <c r="F32" s="534"/>
      <c r="H32" s="541"/>
      <c r="J32" s="537"/>
      <c r="L32" s="534"/>
      <c r="M32" s="541"/>
      <c r="N32" s="947" t="s">
        <v>10414</v>
      </c>
      <c r="O32" s="941"/>
      <c r="P32" s="526" t="s">
        <v>16</v>
      </c>
      <c r="Q32" s="526"/>
      <c r="R32" s="526"/>
      <c r="S32" s="526"/>
      <c r="T32" s="526" t="s">
        <v>1678</v>
      </c>
      <c r="U32" s="527">
        <v>0.7</v>
      </c>
      <c r="V32" s="722"/>
      <c r="W32" s="537"/>
      <c r="X32" s="537"/>
      <c r="Z32" s="728"/>
      <c r="AA32" s="537"/>
      <c r="AB32" s="937"/>
      <c r="AC32" s="942"/>
      <c r="AD32" s="721">
        <f>ROUND(ROUND(ROUND(F9*$M$10,0)*U32,0)-AB34,0)</f>
        <v>619</v>
      </c>
      <c r="AE32" s="539"/>
      <c r="AF32" s="533"/>
    </row>
    <row r="33" spans="1:32" ht="16.7" customHeight="1" x14ac:dyDescent="0.15">
      <c r="A33" s="520">
        <v>22</v>
      </c>
      <c r="B33" s="520" t="s">
        <v>12853</v>
      </c>
      <c r="C33" s="540" t="s">
        <v>12854</v>
      </c>
      <c r="D33" s="542"/>
      <c r="E33" s="534"/>
      <c r="F33" s="534"/>
      <c r="H33" s="541"/>
      <c r="I33" s="724"/>
      <c r="J33" s="544"/>
      <c r="K33" s="725"/>
      <c r="L33" s="534"/>
      <c r="M33" s="541"/>
      <c r="N33" s="1024"/>
      <c r="O33" s="1025"/>
      <c r="P33" s="526" t="s">
        <v>3833</v>
      </c>
      <c r="Q33" s="526"/>
      <c r="R33" s="526"/>
      <c r="S33" s="526"/>
      <c r="T33" s="526" t="s">
        <v>1678</v>
      </c>
      <c r="U33" s="527">
        <v>0.5</v>
      </c>
      <c r="V33" s="722"/>
      <c r="W33" s="537"/>
      <c r="X33" s="537"/>
      <c r="Z33" s="728"/>
      <c r="AA33" s="537"/>
      <c r="AB33" s="555"/>
      <c r="AC33" s="556"/>
      <c r="AD33" s="721">
        <f>ROUND(ROUND(ROUND(F9*$M$10,0)*U33,0)-AB34,0)</f>
        <v>439</v>
      </c>
      <c r="AE33" s="539"/>
      <c r="AF33" s="533"/>
    </row>
    <row r="34" spans="1:32" ht="16.7" customHeight="1" x14ac:dyDescent="0.15">
      <c r="A34" s="520">
        <v>22</v>
      </c>
      <c r="B34" s="520">
        <v>8107</v>
      </c>
      <c r="C34" s="540" t="s">
        <v>12855</v>
      </c>
      <c r="D34" s="542"/>
      <c r="E34" s="534"/>
      <c r="F34" s="534"/>
      <c r="H34" s="541"/>
      <c r="I34" s="1030" t="s">
        <v>10418</v>
      </c>
      <c r="J34" s="525" t="s">
        <v>1678</v>
      </c>
      <c r="K34" s="718">
        <v>0.96499999999999997</v>
      </c>
      <c r="L34" s="534"/>
      <c r="M34" s="541"/>
      <c r="N34" s="526"/>
      <c r="O34" s="526"/>
      <c r="P34" s="526"/>
      <c r="Q34" s="526"/>
      <c r="R34" s="526"/>
      <c r="S34" s="526"/>
      <c r="T34" s="526"/>
      <c r="U34" s="527"/>
      <c r="V34" s="722"/>
      <c r="W34" s="537"/>
      <c r="X34" s="537"/>
      <c r="Z34" s="728"/>
      <c r="AA34" s="537"/>
      <c r="AB34" s="554">
        <v>12</v>
      </c>
      <c r="AC34" s="953" t="s">
        <v>10461</v>
      </c>
      <c r="AD34" s="721">
        <f>ROUND(ROUND(ROUND(F9*K34,0)*$M$10,0)-AB34,0)</f>
        <v>858</v>
      </c>
      <c r="AE34" s="539"/>
      <c r="AF34" s="533"/>
    </row>
    <row r="35" spans="1:32" ht="16.7" customHeight="1" x14ac:dyDescent="0.15">
      <c r="A35" s="520">
        <v>22</v>
      </c>
      <c r="B35" s="520">
        <v>8108</v>
      </c>
      <c r="C35" s="540" t="s">
        <v>12856</v>
      </c>
      <c r="D35" s="542"/>
      <c r="E35" s="534"/>
      <c r="F35" s="534"/>
      <c r="H35" s="541"/>
      <c r="I35" s="1027"/>
      <c r="J35" s="537"/>
      <c r="L35" s="534"/>
      <c r="M35" s="541"/>
      <c r="N35" s="947" t="s">
        <v>10414</v>
      </c>
      <c r="O35" s="941"/>
      <c r="P35" s="526" t="s">
        <v>16</v>
      </c>
      <c r="Q35" s="526"/>
      <c r="R35" s="526"/>
      <c r="S35" s="526"/>
      <c r="T35" s="526" t="s">
        <v>1678</v>
      </c>
      <c r="U35" s="527">
        <v>0.7</v>
      </c>
      <c r="V35" s="722"/>
      <c r="W35" s="537"/>
      <c r="X35" s="537"/>
      <c r="Z35" s="728"/>
      <c r="AA35" s="537"/>
      <c r="AB35" s="534"/>
      <c r="AC35" s="953"/>
      <c r="AD35" s="721">
        <f>ROUND(ROUND(ROUND(ROUND(F9*K34,0)*$M$10,0)*U35,0)-AB34,0)</f>
        <v>597</v>
      </c>
      <c r="AE35" s="539"/>
      <c r="AF35" s="533"/>
    </row>
    <row r="36" spans="1:32" ht="16.7" customHeight="1" x14ac:dyDescent="0.15">
      <c r="A36" s="520">
        <v>22</v>
      </c>
      <c r="B36" s="520" t="s">
        <v>12857</v>
      </c>
      <c r="C36" s="540" t="s">
        <v>12858</v>
      </c>
      <c r="D36" s="542"/>
      <c r="E36" s="534"/>
      <c r="F36" s="534"/>
      <c r="H36" s="541"/>
      <c r="I36" s="1028"/>
      <c r="J36" s="544"/>
      <c r="K36" s="725"/>
      <c r="L36" s="534"/>
      <c r="M36" s="541"/>
      <c r="N36" s="1024"/>
      <c r="O36" s="1025"/>
      <c r="P36" s="526" t="s">
        <v>3833</v>
      </c>
      <c r="Q36" s="526"/>
      <c r="R36" s="526"/>
      <c r="S36" s="526"/>
      <c r="T36" s="526" t="s">
        <v>1678</v>
      </c>
      <c r="U36" s="527">
        <v>0.5</v>
      </c>
      <c r="V36" s="727"/>
      <c r="W36" s="544"/>
      <c r="X36" s="544"/>
      <c r="Y36" s="548"/>
      <c r="Z36" s="728"/>
      <c r="AA36" s="537"/>
      <c r="AB36" s="534"/>
      <c r="AC36" s="556"/>
      <c r="AD36" s="721">
        <f>ROUND(ROUND(ROUND(ROUND(F9*K34,0)*$M$10,0)*U36,0)-AB34,0)</f>
        <v>423</v>
      </c>
      <c r="AE36" s="539"/>
      <c r="AF36" s="533"/>
    </row>
    <row r="37" spans="1:32" ht="16.7" customHeight="1" x14ac:dyDescent="0.15">
      <c r="A37" s="549">
        <v>22</v>
      </c>
      <c r="B37" s="549">
        <v>8115</v>
      </c>
      <c r="C37" s="540" t="s">
        <v>12859</v>
      </c>
      <c r="D37" s="542"/>
      <c r="E37" s="534"/>
      <c r="F37" s="534"/>
      <c r="H37" s="541"/>
      <c r="I37" s="717"/>
      <c r="J37" s="525"/>
      <c r="K37" s="718"/>
      <c r="L37" s="534"/>
      <c r="M37" s="541"/>
      <c r="N37" s="526"/>
      <c r="O37" s="526"/>
      <c r="P37" s="526"/>
      <c r="Q37" s="526"/>
      <c r="R37" s="526"/>
      <c r="S37" s="526"/>
      <c r="T37" s="526"/>
      <c r="U37" s="527"/>
      <c r="V37" s="956" t="s">
        <v>12599</v>
      </c>
      <c r="W37" s="936" t="s">
        <v>12821</v>
      </c>
      <c r="X37" s="525" t="s">
        <v>1678</v>
      </c>
      <c r="Y37" s="529">
        <v>0.5</v>
      </c>
      <c r="Z37" s="728"/>
      <c r="AA37" s="537"/>
      <c r="AB37" s="534"/>
      <c r="AC37" s="556"/>
      <c r="AD37" s="721">
        <f>ROUND(ROUND(ROUND(F9*$M$10,0)*Y37,0)-AB34,0)</f>
        <v>439</v>
      </c>
      <c r="AE37" s="539"/>
      <c r="AF37" s="533"/>
    </row>
    <row r="38" spans="1:32" ht="16.7" customHeight="1" x14ac:dyDescent="0.15">
      <c r="A38" s="549">
        <v>22</v>
      </c>
      <c r="B38" s="549">
        <v>8116</v>
      </c>
      <c r="C38" s="540" t="s">
        <v>12860</v>
      </c>
      <c r="D38" s="542"/>
      <c r="E38" s="534"/>
      <c r="F38" s="534"/>
      <c r="H38" s="541"/>
      <c r="J38" s="537"/>
      <c r="L38" s="534"/>
      <c r="M38" s="541"/>
      <c r="N38" s="947" t="s">
        <v>10414</v>
      </c>
      <c r="O38" s="941"/>
      <c r="P38" s="526" t="s">
        <v>16</v>
      </c>
      <c r="Q38" s="526"/>
      <c r="R38" s="526"/>
      <c r="S38" s="526"/>
      <c r="T38" s="526" t="s">
        <v>1678</v>
      </c>
      <c r="U38" s="527">
        <v>0.7</v>
      </c>
      <c r="V38" s="1029"/>
      <c r="W38" s="937"/>
      <c r="X38" s="537"/>
      <c r="Z38" s="728"/>
      <c r="AA38" s="537"/>
      <c r="AB38" s="534"/>
      <c r="AC38" s="556"/>
      <c r="AD38" s="721">
        <f>ROUND(ROUND(ROUND(ROUND(F9*$M$10,0)*U38,0)*Y37,0)-AB34,0)</f>
        <v>304</v>
      </c>
      <c r="AE38" s="539"/>
      <c r="AF38" s="533"/>
    </row>
    <row r="39" spans="1:32" ht="16.7" customHeight="1" x14ac:dyDescent="0.15">
      <c r="A39" s="520">
        <v>22</v>
      </c>
      <c r="B39" s="520" t="s">
        <v>12861</v>
      </c>
      <c r="C39" s="540" t="s">
        <v>12862</v>
      </c>
      <c r="D39" s="542"/>
      <c r="E39" s="534"/>
      <c r="F39" s="534"/>
      <c r="H39" s="541"/>
      <c r="I39" s="724"/>
      <c r="J39" s="544"/>
      <c r="K39" s="725"/>
      <c r="L39" s="534"/>
      <c r="M39" s="541"/>
      <c r="N39" s="1024"/>
      <c r="O39" s="1025"/>
      <c r="P39" s="526" t="s">
        <v>3833</v>
      </c>
      <c r="Q39" s="526"/>
      <c r="R39" s="526"/>
      <c r="S39" s="526"/>
      <c r="T39" s="526" t="s">
        <v>1678</v>
      </c>
      <c r="U39" s="527">
        <v>0.5</v>
      </c>
      <c r="V39" s="1029"/>
      <c r="W39" s="937"/>
      <c r="X39" s="537"/>
      <c r="Z39" s="728"/>
      <c r="AA39" s="537"/>
      <c r="AB39" s="534"/>
      <c r="AC39" s="556"/>
      <c r="AD39" s="721">
        <f>ROUND(ROUND(ROUND(ROUND(F9*$M$10,0)*U39,0)*Y37,0)-AB34,0)</f>
        <v>214</v>
      </c>
      <c r="AE39" s="539"/>
      <c r="AF39" s="533"/>
    </row>
    <row r="40" spans="1:32" ht="16.7" customHeight="1" x14ac:dyDescent="0.15">
      <c r="A40" s="549">
        <v>22</v>
      </c>
      <c r="B40" s="549">
        <v>8117</v>
      </c>
      <c r="C40" s="540" t="s">
        <v>12863</v>
      </c>
      <c r="D40" s="542"/>
      <c r="E40" s="534"/>
      <c r="F40" s="534"/>
      <c r="H40" s="541"/>
      <c r="I40" s="1030" t="s">
        <v>10418</v>
      </c>
      <c r="J40" s="525" t="s">
        <v>1678</v>
      </c>
      <c r="K40" s="718">
        <v>0.96499999999999997</v>
      </c>
      <c r="L40" s="534"/>
      <c r="M40" s="541"/>
      <c r="N40" s="526"/>
      <c r="O40" s="526"/>
      <c r="P40" s="526"/>
      <c r="Q40" s="526"/>
      <c r="R40" s="526"/>
      <c r="S40" s="526"/>
      <c r="T40" s="526"/>
      <c r="U40" s="527"/>
      <c r="V40" s="1029"/>
      <c r="W40" s="937"/>
      <c r="X40" s="537"/>
      <c r="Z40" s="728"/>
      <c r="AA40" s="537"/>
      <c r="AB40" s="534"/>
      <c r="AC40" s="556"/>
      <c r="AD40" s="721">
        <f>ROUND(ROUND(ROUND(ROUND(F9*K40,0)*$M$10,0)*Y37,0)-AB34,0)</f>
        <v>423</v>
      </c>
      <c r="AE40" s="539"/>
      <c r="AF40" s="533"/>
    </row>
    <row r="41" spans="1:32" ht="16.7" customHeight="1" x14ac:dyDescent="0.15">
      <c r="A41" s="549">
        <v>22</v>
      </c>
      <c r="B41" s="549">
        <v>8118</v>
      </c>
      <c r="C41" s="540" t="s">
        <v>12864</v>
      </c>
      <c r="D41" s="542"/>
      <c r="E41" s="534"/>
      <c r="F41" s="534"/>
      <c r="H41" s="541"/>
      <c r="I41" s="1027"/>
      <c r="J41" s="537"/>
      <c r="L41" s="534"/>
      <c r="M41" s="541"/>
      <c r="N41" s="947" t="s">
        <v>10414</v>
      </c>
      <c r="O41" s="941"/>
      <c r="P41" s="526" t="s">
        <v>16</v>
      </c>
      <c r="Q41" s="526"/>
      <c r="R41" s="526"/>
      <c r="S41" s="526"/>
      <c r="T41" s="526" t="s">
        <v>1678</v>
      </c>
      <c r="U41" s="527">
        <v>0.7</v>
      </c>
      <c r="V41" s="1029"/>
      <c r="W41" s="937"/>
      <c r="X41" s="537"/>
      <c r="Z41" s="728"/>
      <c r="AA41" s="537"/>
      <c r="AB41" s="534"/>
      <c r="AC41" s="556"/>
      <c r="AD41" s="721">
        <f>ROUND(ROUND(ROUND(ROUND(ROUND(F9*K40,0)*$M$10,0)*U41,0)*Y37,0)-AB34,0)</f>
        <v>293</v>
      </c>
      <c r="AE41" s="539"/>
      <c r="AF41" s="533"/>
    </row>
    <row r="42" spans="1:32" ht="16.7" customHeight="1" x14ac:dyDescent="0.15">
      <c r="A42" s="520">
        <v>22</v>
      </c>
      <c r="B42" s="520" t="s">
        <v>12865</v>
      </c>
      <c r="C42" s="540" t="s">
        <v>12866</v>
      </c>
      <c r="D42" s="542"/>
      <c r="E42" s="534"/>
      <c r="F42" s="534"/>
      <c r="H42" s="541"/>
      <c r="I42" s="1028"/>
      <c r="J42" s="544"/>
      <c r="K42" s="725"/>
      <c r="L42" s="534"/>
      <c r="M42" s="541"/>
      <c r="N42" s="1024"/>
      <c r="O42" s="1025"/>
      <c r="P42" s="526" t="s">
        <v>3833</v>
      </c>
      <c r="Q42" s="526"/>
      <c r="R42" s="526"/>
      <c r="S42" s="526"/>
      <c r="T42" s="526" t="s">
        <v>1678</v>
      </c>
      <c r="U42" s="527">
        <v>0.5</v>
      </c>
      <c r="V42" s="1029"/>
      <c r="W42" s="938"/>
      <c r="X42" s="544"/>
      <c r="Y42" s="548"/>
      <c r="Z42" s="728"/>
      <c r="AA42" s="537"/>
      <c r="AB42" s="534"/>
      <c r="AC42" s="556"/>
      <c r="AD42" s="721">
        <f>ROUND(ROUND(ROUND(ROUND(ROUND(F9*K40,0)*$M$10,0)*U42,0)*Y37,0)-AB34,0)</f>
        <v>206</v>
      </c>
      <c r="AE42" s="539"/>
      <c r="AF42" s="533"/>
    </row>
    <row r="43" spans="1:32" ht="16.7" customHeight="1" x14ac:dyDescent="0.15">
      <c r="A43" s="549">
        <v>22</v>
      </c>
      <c r="B43" s="549">
        <v>8119</v>
      </c>
      <c r="C43" s="540" t="s">
        <v>12867</v>
      </c>
      <c r="D43" s="542"/>
      <c r="E43" s="534"/>
      <c r="F43" s="534"/>
      <c r="H43" s="541"/>
      <c r="I43" s="717"/>
      <c r="J43" s="525"/>
      <c r="K43" s="718"/>
      <c r="L43" s="534"/>
      <c r="M43" s="541"/>
      <c r="N43" s="526"/>
      <c r="O43" s="526"/>
      <c r="P43" s="526"/>
      <c r="Q43" s="526"/>
      <c r="R43" s="526"/>
      <c r="S43" s="526"/>
      <c r="T43" s="526"/>
      <c r="U43" s="527"/>
      <c r="V43" s="1029"/>
      <c r="W43" s="936" t="s">
        <v>12830</v>
      </c>
      <c r="X43" s="525" t="s">
        <v>1678</v>
      </c>
      <c r="Y43" s="529">
        <v>0.7</v>
      </c>
      <c r="Z43" s="728"/>
      <c r="AA43" s="537"/>
      <c r="AB43" s="534"/>
      <c r="AC43" s="556"/>
      <c r="AD43" s="721">
        <f>ROUND(ROUND(ROUND(F9*$M$10,0)*Y43,0)-AB34,0)</f>
        <v>619</v>
      </c>
      <c r="AE43" s="539"/>
      <c r="AF43" s="533"/>
    </row>
    <row r="44" spans="1:32" ht="16.7" customHeight="1" x14ac:dyDescent="0.15">
      <c r="A44" s="549">
        <v>22</v>
      </c>
      <c r="B44" s="549">
        <v>8120</v>
      </c>
      <c r="C44" s="540" t="s">
        <v>12868</v>
      </c>
      <c r="D44" s="542"/>
      <c r="E44" s="534"/>
      <c r="F44" s="534"/>
      <c r="H44" s="541"/>
      <c r="J44" s="537"/>
      <c r="L44" s="534"/>
      <c r="M44" s="541"/>
      <c r="N44" s="947" t="s">
        <v>10414</v>
      </c>
      <c r="O44" s="941"/>
      <c r="P44" s="526" t="s">
        <v>16</v>
      </c>
      <c r="Q44" s="526"/>
      <c r="R44" s="526"/>
      <c r="S44" s="526"/>
      <c r="T44" s="526" t="s">
        <v>1678</v>
      </c>
      <c r="U44" s="527">
        <v>0.7</v>
      </c>
      <c r="V44" s="1029"/>
      <c r="W44" s="937"/>
      <c r="X44" s="537"/>
      <c r="Z44" s="728"/>
      <c r="AA44" s="537"/>
      <c r="AB44" s="534"/>
      <c r="AC44" s="556"/>
      <c r="AD44" s="721">
        <f>ROUND(ROUND(ROUND(ROUND(F9*$M$10,0)*U44,0)*Y43,0)-AB34,0)</f>
        <v>430</v>
      </c>
      <c r="AE44" s="539"/>
      <c r="AF44" s="533"/>
    </row>
    <row r="45" spans="1:32" ht="16.7" customHeight="1" x14ac:dyDescent="0.15">
      <c r="A45" s="520">
        <v>22</v>
      </c>
      <c r="B45" s="520" t="s">
        <v>12869</v>
      </c>
      <c r="C45" s="540" t="s">
        <v>12870</v>
      </c>
      <c r="D45" s="542"/>
      <c r="E45" s="534"/>
      <c r="F45" s="534"/>
      <c r="H45" s="541"/>
      <c r="I45" s="724"/>
      <c r="J45" s="544"/>
      <c r="K45" s="725"/>
      <c r="L45" s="534"/>
      <c r="M45" s="541"/>
      <c r="N45" s="1024"/>
      <c r="O45" s="1025"/>
      <c r="P45" s="526" t="s">
        <v>3833</v>
      </c>
      <c r="Q45" s="526"/>
      <c r="R45" s="526"/>
      <c r="S45" s="526"/>
      <c r="T45" s="526" t="s">
        <v>1678</v>
      </c>
      <c r="U45" s="527">
        <v>0.5</v>
      </c>
      <c r="V45" s="1029"/>
      <c r="W45" s="937"/>
      <c r="X45" s="537"/>
      <c r="Z45" s="728"/>
      <c r="AA45" s="537"/>
      <c r="AB45" s="534"/>
      <c r="AC45" s="556"/>
      <c r="AD45" s="721">
        <f>ROUND(ROUND(ROUND(ROUND(F9*$M$10,0)*U45,0)*Y43,0)-AB34,0)</f>
        <v>304</v>
      </c>
      <c r="AE45" s="539"/>
      <c r="AF45" s="533"/>
    </row>
    <row r="46" spans="1:32" ht="16.7" customHeight="1" x14ac:dyDescent="0.15">
      <c r="A46" s="549">
        <v>22</v>
      </c>
      <c r="B46" s="549">
        <v>8129</v>
      </c>
      <c r="C46" s="540" t="s">
        <v>12871</v>
      </c>
      <c r="D46" s="542"/>
      <c r="E46" s="534"/>
      <c r="F46" s="534"/>
      <c r="H46" s="541"/>
      <c r="I46" s="1030" t="s">
        <v>10418</v>
      </c>
      <c r="J46" s="525" t="s">
        <v>1678</v>
      </c>
      <c r="K46" s="718">
        <v>0.96499999999999997</v>
      </c>
      <c r="L46" s="534"/>
      <c r="M46" s="541"/>
      <c r="N46" s="526"/>
      <c r="O46" s="526"/>
      <c r="P46" s="526"/>
      <c r="Q46" s="526"/>
      <c r="R46" s="526"/>
      <c r="S46" s="526"/>
      <c r="T46" s="526"/>
      <c r="U46" s="527"/>
      <c r="V46" s="1029"/>
      <c r="W46" s="937"/>
      <c r="X46" s="537"/>
      <c r="Z46" s="728"/>
      <c r="AA46" s="537"/>
      <c r="AB46" s="534"/>
      <c r="AC46" s="556"/>
      <c r="AD46" s="721">
        <f>ROUND(ROUND(ROUND(ROUND(F9*K46,0)*$M$10,0)*Y43,0)-AB34,0)</f>
        <v>597</v>
      </c>
      <c r="AE46" s="539"/>
      <c r="AF46" s="533"/>
    </row>
    <row r="47" spans="1:32" ht="16.7" customHeight="1" x14ac:dyDescent="0.15">
      <c r="A47" s="549">
        <v>22</v>
      </c>
      <c r="B47" s="549">
        <v>8130</v>
      </c>
      <c r="C47" s="540" t="s">
        <v>12872</v>
      </c>
      <c r="D47" s="542"/>
      <c r="E47" s="534"/>
      <c r="F47" s="534"/>
      <c r="H47" s="541"/>
      <c r="I47" s="1027"/>
      <c r="J47" s="537"/>
      <c r="L47" s="534"/>
      <c r="M47" s="541"/>
      <c r="N47" s="947" t="s">
        <v>10414</v>
      </c>
      <c r="O47" s="941"/>
      <c r="P47" s="526" t="s">
        <v>16</v>
      </c>
      <c r="Q47" s="526"/>
      <c r="R47" s="526"/>
      <c r="S47" s="526"/>
      <c r="T47" s="526" t="s">
        <v>1678</v>
      </c>
      <c r="U47" s="527">
        <v>0.7</v>
      </c>
      <c r="V47" s="1029"/>
      <c r="W47" s="937"/>
      <c r="X47" s="537"/>
      <c r="Z47" s="728"/>
      <c r="AA47" s="537"/>
      <c r="AB47" s="534"/>
      <c r="AC47" s="556"/>
      <c r="AD47" s="721">
        <f>ROUND(ROUND(ROUND(ROUND(ROUND(F9*K46,0)*$M$10,0)*U47,0)*Y43,0)-AB34,0)</f>
        <v>414</v>
      </c>
      <c r="AE47" s="539"/>
      <c r="AF47" s="533"/>
    </row>
    <row r="48" spans="1:32" ht="16.7" customHeight="1" x14ac:dyDescent="0.15">
      <c r="A48" s="520">
        <v>22</v>
      </c>
      <c r="B48" s="520" t="s">
        <v>12873</v>
      </c>
      <c r="C48" s="540" t="s">
        <v>12874</v>
      </c>
      <c r="D48" s="542"/>
      <c r="E48" s="534"/>
      <c r="F48" s="534"/>
      <c r="H48" s="541"/>
      <c r="I48" s="1028"/>
      <c r="J48" s="544"/>
      <c r="K48" s="725"/>
      <c r="L48" s="534"/>
      <c r="M48" s="541"/>
      <c r="N48" s="1024"/>
      <c r="O48" s="1025"/>
      <c r="P48" s="526" t="s">
        <v>3833</v>
      </c>
      <c r="Q48" s="526"/>
      <c r="R48" s="526"/>
      <c r="S48" s="526"/>
      <c r="T48" s="526" t="s">
        <v>1678</v>
      </c>
      <c r="U48" s="527">
        <v>0.5</v>
      </c>
      <c r="V48" s="1023"/>
      <c r="W48" s="938"/>
      <c r="X48" s="544"/>
      <c r="Y48" s="548"/>
      <c r="Z48" s="728"/>
      <c r="AA48" s="537"/>
      <c r="AB48" s="534"/>
      <c r="AC48" s="556"/>
      <c r="AD48" s="721">
        <f>ROUND(ROUND(ROUND(ROUND(ROUND(F9*K46,0)*$M$10,0)*U48,0)*Y43,0)-AB34,0)</f>
        <v>293</v>
      </c>
      <c r="AE48" s="539"/>
      <c r="AF48" s="533"/>
    </row>
    <row r="49" spans="1:32" ht="16.7" customHeight="1" x14ac:dyDescent="0.15">
      <c r="A49" s="520">
        <v>22</v>
      </c>
      <c r="B49" s="520" t="s">
        <v>12875</v>
      </c>
      <c r="C49" s="540" t="s">
        <v>12876</v>
      </c>
      <c r="D49" s="542"/>
      <c r="E49" s="534"/>
      <c r="F49" s="534"/>
      <c r="H49" s="541"/>
      <c r="I49" s="729"/>
      <c r="J49" s="525"/>
      <c r="K49" s="718"/>
      <c r="L49" s="534"/>
      <c r="M49" s="541"/>
      <c r="N49" s="526"/>
      <c r="O49" s="526"/>
      <c r="P49" s="526"/>
      <c r="Q49" s="526"/>
      <c r="R49" s="526"/>
      <c r="S49" s="526"/>
      <c r="T49" s="526"/>
      <c r="U49" s="527"/>
      <c r="V49" s="1021" t="s">
        <v>12608</v>
      </c>
      <c r="W49" s="936" t="s">
        <v>12840</v>
      </c>
      <c r="X49" s="525" t="s">
        <v>1678</v>
      </c>
      <c r="Y49" s="529">
        <v>0.7</v>
      </c>
      <c r="Z49" s="728"/>
      <c r="AA49" s="537"/>
      <c r="AB49" s="534"/>
      <c r="AC49" s="556"/>
      <c r="AD49" s="721">
        <f>ROUND(ROUND(ROUND(F9*$M$10,0)*Y49,0)-AB34,0)</f>
        <v>619</v>
      </c>
      <c r="AE49" s="539"/>
      <c r="AF49" s="533"/>
    </row>
    <row r="50" spans="1:32" ht="16.7" customHeight="1" x14ac:dyDescent="0.15">
      <c r="A50" s="520">
        <v>22</v>
      </c>
      <c r="B50" s="520" t="s">
        <v>12877</v>
      </c>
      <c r="C50" s="540" t="s">
        <v>12878</v>
      </c>
      <c r="D50" s="542"/>
      <c r="E50" s="534"/>
      <c r="F50" s="534"/>
      <c r="H50" s="541"/>
      <c r="I50" s="730"/>
      <c r="J50" s="537"/>
      <c r="L50" s="534"/>
      <c r="M50" s="541"/>
      <c r="N50" s="947" t="s">
        <v>10414</v>
      </c>
      <c r="O50" s="941"/>
      <c r="P50" s="526" t="s">
        <v>16</v>
      </c>
      <c r="Q50" s="526"/>
      <c r="R50" s="526"/>
      <c r="S50" s="526"/>
      <c r="T50" s="526" t="s">
        <v>1678</v>
      </c>
      <c r="U50" s="527">
        <v>0.7</v>
      </c>
      <c r="V50" s="1022"/>
      <c r="W50" s="937"/>
      <c r="X50" s="537"/>
      <c r="Z50" s="728"/>
      <c r="AA50" s="537"/>
      <c r="AB50" s="534"/>
      <c r="AC50" s="556"/>
      <c r="AD50" s="721">
        <f>ROUND(ROUND(ROUND(ROUND(F9*$M$10,0)*U50,0)*Y49,0)-AB34,0)</f>
        <v>430</v>
      </c>
      <c r="AE50" s="539"/>
      <c r="AF50" s="533"/>
    </row>
    <row r="51" spans="1:32" ht="16.7" customHeight="1" x14ac:dyDescent="0.15">
      <c r="A51" s="520">
        <v>22</v>
      </c>
      <c r="B51" s="520" t="s">
        <v>12879</v>
      </c>
      <c r="C51" s="540" t="s">
        <v>12880</v>
      </c>
      <c r="D51" s="542"/>
      <c r="E51" s="534"/>
      <c r="F51" s="534"/>
      <c r="H51" s="541"/>
      <c r="I51" s="731"/>
      <c r="J51" s="544"/>
      <c r="K51" s="725"/>
      <c r="L51" s="534"/>
      <c r="M51" s="541"/>
      <c r="N51" s="1024"/>
      <c r="O51" s="1025"/>
      <c r="P51" s="526" t="s">
        <v>3833</v>
      </c>
      <c r="Q51" s="526"/>
      <c r="R51" s="526"/>
      <c r="S51" s="526"/>
      <c r="T51" s="526" t="s">
        <v>1678</v>
      </c>
      <c r="U51" s="527">
        <v>0.5</v>
      </c>
      <c r="V51" s="1022"/>
      <c r="W51" s="937"/>
      <c r="X51" s="537"/>
      <c r="Z51" s="728"/>
      <c r="AA51" s="537"/>
      <c r="AB51" s="534"/>
      <c r="AC51" s="556"/>
      <c r="AD51" s="721">
        <f>ROUND(ROUND(ROUND(ROUND(F9*$M$10,0)*U51,0)*Y49,0)-AB34,0)</f>
        <v>304</v>
      </c>
      <c r="AE51" s="539"/>
      <c r="AF51" s="533"/>
    </row>
    <row r="52" spans="1:32" ht="16.7" customHeight="1" x14ac:dyDescent="0.15">
      <c r="A52" s="520">
        <v>22</v>
      </c>
      <c r="B52" s="520" t="s">
        <v>12881</v>
      </c>
      <c r="C52" s="540" t="s">
        <v>12882</v>
      </c>
      <c r="D52" s="542"/>
      <c r="E52" s="534"/>
      <c r="F52" s="534"/>
      <c r="H52" s="541"/>
      <c r="I52" s="1026" t="s">
        <v>10418</v>
      </c>
      <c r="J52" s="525" t="s">
        <v>1678</v>
      </c>
      <c r="K52" s="718">
        <v>0.96499999999999997</v>
      </c>
      <c r="L52" s="534"/>
      <c r="M52" s="541"/>
      <c r="N52" s="526"/>
      <c r="O52" s="526"/>
      <c r="P52" s="526"/>
      <c r="Q52" s="526"/>
      <c r="R52" s="526"/>
      <c r="S52" s="526"/>
      <c r="T52" s="526"/>
      <c r="U52" s="527"/>
      <c r="V52" s="1022"/>
      <c r="W52" s="937"/>
      <c r="X52" s="537"/>
      <c r="Z52" s="728"/>
      <c r="AA52" s="537"/>
      <c r="AB52" s="534"/>
      <c r="AC52" s="556"/>
      <c r="AD52" s="721">
        <f>ROUND(ROUND(ROUND(ROUND(F9*K52,0)*$M$10,0)*Y49,0)-AB34,0)</f>
        <v>597</v>
      </c>
      <c r="AE52" s="539"/>
      <c r="AF52" s="533"/>
    </row>
    <row r="53" spans="1:32" ht="16.7" customHeight="1" x14ac:dyDescent="0.15">
      <c r="A53" s="520">
        <v>22</v>
      </c>
      <c r="B53" s="520" t="s">
        <v>12883</v>
      </c>
      <c r="C53" s="540" t="s">
        <v>12884</v>
      </c>
      <c r="D53" s="542"/>
      <c r="E53" s="534"/>
      <c r="F53" s="534"/>
      <c r="H53" s="541"/>
      <c r="I53" s="1027"/>
      <c r="J53" s="537"/>
      <c r="L53" s="534"/>
      <c r="M53" s="541"/>
      <c r="N53" s="947" t="s">
        <v>10414</v>
      </c>
      <c r="O53" s="941"/>
      <c r="P53" s="526" t="s">
        <v>16</v>
      </c>
      <c r="Q53" s="526"/>
      <c r="R53" s="526"/>
      <c r="S53" s="526"/>
      <c r="T53" s="526" t="s">
        <v>1678</v>
      </c>
      <c r="U53" s="527">
        <v>0.7</v>
      </c>
      <c r="V53" s="1022"/>
      <c r="W53" s="937"/>
      <c r="X53" s="537"/>
      <c r="Z53" s="728"/>
      <c r="AA53" s="537"/>
      <c r="AB53" s="534"/>
      <c r="AC53" s="556"/>
      <c r="AD53" s="721">
        <f>ROUND(ROUND(ROUND(ROUND(ROUND(F9*K52,0)*$M$10,0)*U53,0)*Y49,0)-AB34,0)</f>
        <v>414</v>
      </c>
      <c r="AE53" s="539"/>
      <c r="AF53" s="533"/>
    </row>
    <row r="54" spans="1:32" ht="16.7" customHeight="1" x14ac:dyDescent="0.15">
      <c r="A54" s="520">
        <v>22</v>
      </c>
      <c r="B54" s="520" t="s">
        <v>12885</v>
      </c>
      <c r="C54" s="540" t="s">
        <v>12886</v>
      </c>
      <c r="D54" s="557"/>
      <c r="E54" s="550"/>
      <c r="F54" s="550"/>
      <c r="G54" s="650"/>
      <c r="H54" s="558"/>
      <c r="I54" s="1028"/>
      <c r="J54" s="544"/>
      <c r="K54" s="725"/>
      <c r="L54" s="550"/>
      <c r="M54" s="558"/>
      <c r="N54" s="1024"/>
      <c r="O54" s="1025"/>
      <c r="P54" s="526" t="s">
        <v>3833</v>
      </c>
      <c r="Q54" s="526"/>
      <c r="R54" s="526"/>
      <c r="S54" s="526"/>
      <c r="T54" s="526" t="s">
        <v>1678</v>
      </c>
      <c r="U54" s="527">
        <v>0.5</v>
      </c>
      <c r="V54" s="1023"/>
      <c r="W54" s="938"/>
      <c r="X54" s="544"/>
      <c r="Y54" s="548"/>
      <c r="Z54" s="733"/>
      <c r="AA54" s="544"/>
      <c r="AB54" s="550"/>
      <c r="AC54" s="732"/>
      <c r="AD54" s="721">
        <f>ROUND(ROUND(ROUND(ROUND(ROUND(F9*K52,0)*$M$10,0)*U54,0)*Y49,0)-AB34,0)</f>
        <v>293</v>
      </c>
      <c r="AE54" s="559"/>
      <c r="AF54" s="533"/>
    </row>
    <row r="55" spans="1:32" ht="16.7" customHeight="1" x14ac:dyDescent="0.15">
      <c r="A55" s="520">
        <v>22</v>
      </c>
      <c r="B55" s="520">
        <v>8561</v>
      </c>
      <c r="C55" s="521" t="s">
        <v>12887</v>
      </c>
      <c r="D55" s="560"/>
      <c r="E55" s="522"/>
      <c r="F55" s="936" t="s">
        <v>10494</v>
      </c>
      <c r="G55" s="947"/>
      <c r="H55" s="941"/>
      <c r="I55" s="729"/>
      <c r="J55" s="525"/>
      <c r="K55" s="718"/>
      <c r="L55" s="522"/>
      <c r="M55" s="561"/>
      <c r="N55" s="526"/>
      <c r="O55" s="526"/>
      <c r="P55" s="526"/>
      <c r="Q55" s="526"/>
      <c r="R55" s="526"/>
      <c r="S55" s="526"/>
      <c r="T55" s="526"/>
      <c r="U55" s="527"/>
      <c r="V55" s="719"/>
      <c r="W55" s="525"/>
      <c r="X55" s="525"/>
      <c r="Y55" s="529"/>
      <c r="Z55" s="734"/>
      <c r="AA55" s="525"/>
      <c r="AB55" s="522"/>
      <c r="AC55" s="720"/>
      <c r="AD55" s="721">
        <f>ROUND(F57*$M$10,0)</f>
        <v>675</v>
      </c>
      <c r="AE55" s="532"/>
      <c r="AF55" s="533"/>
    </row>
    <row r="56" spans="1:32" ht="16.7" customHeight="1" x14ac:dyDescent="0.15">
      <c r="A56" s="520">
        <v>22</v>
      </c>
      <c r="B56" s="520">
        <v>8562</v>
      </c>
      <c r="C56" s="521" t="s">
        <v>12888</v>
      </c>
      <c r="D56" s="542"/>
      <c r="E56" s="534"/>
      <c r="F56" s="937"/>
      <c r="G56" s="948"/>
      <c r="H56" s="942"/>
      <c r="I56" s="730"/>
      <c r="J56" s="537"/>
      <c r="L56" s="534"/>
      <c r="M56" s="541"/>
      <c r="N56" s="947" t="s">
        <v>10414</v>
      </c>
      <c r="O56" s="941"/>
      <c r="P56" s="526" t="s">
        <v>16</v>
      </c>
      <c r="Q56" s="526"/>
      <c r="R56" s="526"/>
      <c r="S56" s="526"/>
      <c r="T56" s="526" t="s">
        <v>1678</v>
      </c>
      <c r="U56" s="527">
        <v>0.7</v>
      </c>
      <c r="V56" s="722"/>
      <c r="W56" s="537"/>
      <c r="X56" s="537"/>
      <c r="Z56" s="728"/>
      <c r="AA56" s="537"/>
      <c r="AB56" s="534"/>
      <c r="AC56" s="556"/>
      <c r="AD56" s="721">
        <f>ROUND(ROUND(F57*$M$10,0)*U56,0)</f>
        <v>473</v>
      </c>
      <c r="AE56" s="539"/>
      <c r="AF56" s="533"/>
    </row>
    <row r="57" spans="1:32" ht="16.7" customHeight="1" x14ac:dyDescent="0.15">
      <c r="A57" s="520">
        <v>22</v>
      </c>
      <c r="B57" s="520" t="s">
        <v>12889</v>
      </c>
      <c r="C57" s="540" t="s">
        <v>12890</v>
      </c>
      <c r="D57" s="542"/>
      <c r="E57" s="534"/>
      <c r="F57" s="1036">
        <f>'6生活介護(基本)'!F57</f>
        <v>964</v>
      </c>
      <c r="G57" s="1037"/>
      <c r="H57" s="541" t="s">
        <v>9</v>
      </c>
      <c r="I57" s="731"/>
      <c r="J57" s="544"/>
      <c r="K57" s="725"/>
      <c r="L57" s="534"/>
      <c r="M57" s="541"/>
      <c r="N57" s="1024"/>
      <c r="O57" s="1025"/>
      <c r="P57" s="526" t="s">
        <v>3833</v>
      </c>
      <c r="Q57" s="526"/>
      <c r="R57" s="526"/>
      <c r="S57" s="526"/>
      <c r="T57" s="526" t="s">
        <v>1678</v>
      </c>
      <c r="U57" s="527">
        <v>0.5</v>
      </c>
      <c r="V57" s="722"/>
      <c r="W57" s="537"/>
      <c r="X57" s="537"/>
      <c r="Z57" s="728"/>
      <c r="AA57" s="537"/>
      <c r="AB57" s="534"/>
      <c r="AC57" s="556"/>
      <c r="AD57" s="721">
        <f>ROUND(ROUND(F57*$M$10,0)*U57,0)</f>
        <v>338</v>
      </c>
      <c r="AE57" s="539"/>
      <c r="AF57" s="533"/>
    </row>
    <row r="58" spans="1:32" ht="16.7" customHeight="1" x14ac:dyDescent="0.15">
      <c r="A58" s="520">
        <v>22</v>
      </c>
      <c r="B58" s="520">
        <v>8563</v>
      </c>
      <c r="C58" s="540" t="s">
        <v>12891</v>
      </c>
      <c r="D58" s="542"/>
      <c r="E58" s="534"/>
      <c r="F58" s="534"/>
      <c r="H58" s="541"/>
      <c r="I58" s="1026" t="s">
        <v>10418</v>
      </c>
      <c r="J58" s="525" t="s">
        <v>1678</v>
      </c>
      <c r="K58" s="718">
        <v>0.96499999999999997</v>
      </c>
      <c r="L58" s="534"/>
      <c r="M58" s="541"/>
      <c r="N58" s="526"/>
      <c r="O58" s="526"/>
      <c r="P58" s="526"/>
      <c r="Q58" s="526"/>
      <c r="R58" s="526"/>
      <c r="S58" s="526"/>
      <c r="T58" s="526"/>
      <c r="U58" s="527"/>
      <c r="V58" s="722"/>
      <c r="W58" s="537"/>
      <c r="X58" s="537"/>
      <c r="Z58" s="728"/>
      <c r="AA58" s="537"/>
      <c r="AB58" s="534"/>
      <c r="AC58" s="556"/>
      <c r="AD58" s="721">
        <f>ROUND(ROUND(ROUND(F57*K58,0)*$M$10,0),0)</f>
        <v>651</v>
      </c>
      <c r="AE58" s="539"/>
      <c r="AF58" s="533"/>
    </row>
    <row r="59" spans="1:32" ht="16.7" customHeight="1" x14ac:dyDescent="0.15">
      <c r="A59" s="520">
        <v>22</v>
      </c>
      <c r="B59" s="520">
        <v>8564</v>
      </c>
      <c r="C59" s="540" t="s">
        <v>12892</v>
      </c>
      <c r="D59" s="542"/>
      <c r="E59" s="534"/>
      <c r="F59" s="534"/>
      <c r="H59" s="541"/>
      <c r="I59" s="1027"/>
      <c r="J59" s="537"/>
      <c r="L59" s="534"/>
      <c r="M59" s="541"/>
      <c r="N59" s="947" t="s">
        <v>10414</v>
      </c>
      <c r="O59" s="941"/>
      <c r="P59" s="526" t="s">
        <v>16</v>
      </c>
      <c r="Q59" s="526"/>
      <c r="R59" s="526"/>
      <c r="S59" s="526"/>
      <c r="T59" s="526" t="s">
        <v>1678</v>
      </c>
      <c r="U59" s="527">
        <v>0.7</v>
      </c>
      <c r="V59" s="722"/>
      <c r="W59" s="537"/>
      <c r="X59" s="537"/>
      <c r="Z59" s="728"/>
      <c r="AA59" s="537"/>
      <c r="AB59" s="534"/>
      <c r="AC59" s="556"/>
      <c r="AD59" s="721">
        <f>ROUND(ROUND(ROUND(F57*K58,0)*$M$10,0)*U59,0)</f>
        <v>456</v>
      </c>
      <c r="AE59" s="539"/>
      <c r="AF59" s="533"/>
    </row>
    <row r="60" spans="1:32" ht="16.7" customHeight="1" x14ac:dyDescent="0.15">
      <c r="A60" s="520">
        <v>22</v>
      </c>
      <c r="B60" s="520" t="s">
        <v>12893</v>
      </c>
      <c r="C60" s="540" t="s">
        <v>12894</v>
      </c>
      <c r="D60" s="542"/>
      <c r="E60" s="534"/>
      <c r="F60" s="534"/>
      <c r="H60" s="541"/>
      <c r="I60" s="1028"/>
      <c r="J60" s="544"/>
      <c r="K60" s="725"/>
      <c r="L60" s="534"/>
      <c r="M60" s="541"/>
      <c r="N60" s="1024"/>
      <c r="O60" s="1025"/>
      <c r="P60" s="526" t="s">
        <v>3833</v>
      </c>
      <c r="Q60" s="526"/>
      <c r="R60" s="526"/>
      <c r="S60" s="526"/>
      <c r="T60" s="526" t="s">
        <v>1678</v>
      </c>
      <c r="U60" s="527">
        <v>0.5</v>
      </c>
      <c r="V60" s="727"/>
      <c r="W60" s="544"/>
      <c r="X60" s="544"/>
      <c r="Y60" s="548"/>
      <c r="Z60" s="728"/>
      <c r="AA60" s="537"/>
      <c r="AB60" s="534"/>
      <c r="AC60" s="556"/>
      <c r="AD60" s="721">
        <f>ROUND(ROUND(ROUND(F57*K58,0)*$M$10,0)*U60,0)</f>
        <v>326</v>
      </c>
      <c r="AE60" s="539"/>
      <c r="AF60" s="533"/>
    </row>
    <row r="61" spans="1:32" ht="16.7" customHeight="1" x14ac:dyDescent="0.15">
      <c r="A61" s="549">
        <v>22</v>
      </c>
      <c r="B61" s="549">
        <v>8565</v>
      </c>
      <c r="C61" s="540" t="s">
        <v>12895</v>
      </c>
      <c r="D61" s="542"/>
      <c r="E61" s="534"/>
      <c r="F61" s="534"/>
      <c r="H61" s="541"/>
      <c r="I61" s="729"/>
      <c r="J61" s="525"/>
      <c r="K61" s="718"/>
      <c r="L61" s="534"/>
      <c r="M61" s="541"/>
      <c r="N61" s="526"/>
      <c r="O61" s="526"/>
      <c r="P61" s="526"/>
      <c r="Q61" s="526"/>
      <c r="R61" s="526"/>
      <c r="S61" s="526"/>
      <c r="T61" s="526"/>
      <c r="U61" s="527"/>
      <c r="V61" s="956" t="s">
        <v>12599</v>
      </c>
      <c r="W61" s="936" t="s">
        <v>12821</v>
      </c>
      <c r="X61" s="525" t="s">
        <v>1678</v>
      </c>
      <c r="Y61" s="529">
        <v>0.5</v>
      </c>
      <c r="Z61" s="728"/>
      <c r="AA61" s="537"/>
      <c r="AB61" s="534"/>
      <c r="AC61" s="556"/>
      <c r="AD61" s="721">
        <f>ROUND(ROUND(F57*$M$10,0)*Y61,0)</f>
        <v>338</v>
      </c>
      <c r="AE61" s="539"/>
      <c r="AF61" s="533"/>
    </row>
    <row r="62" spans="1:32" ht="16.7" customHeight="1" x14ac:dyDescent="0.15">
      <c r="A62" s="549">
        <v>22</v>
      </c>
      <c r="B62" s="549">
        <v>8566</v>
      </c>
      <c r="C62" s="540" t="s">
        <v>12896</v>
      </c>
      <c r="D62" s="542"/>
      <c r="E62" s="534"/>
      <c r="F62" s="534"/>
      <c r="H62" s="541"/>
      <c r="I62" s="730"/>
      <c r="J62" s="537"/>
      <c r="L62" s="534"/>
      <c r="M62" s="541"/>
      <c r="N62" s="947" t="s">
        <v>10414</v>
      </c>
      <c r="O62" s="941"/>
      <c r="P62" s="526" t="s">
        <v>16</v>
      </c>
      <c r="Q62" s="526"/>
      <c r="R62" s="526"/>
      <c r="S62" s="526"/>
      <c r="T62" s="526" t="s">
        <v>1678</v>
      </c>
      <c r="U62" s="527">
        <v>0.7</v>
      </c>
      <c r="V62" s="1029"/>
      <c r="W62" s="937"/>
      <c r="X62" s="537"/>
      <c r="Z62" s="728"/>
      <c r="AA62" s="537"/>
      <c r="AB62" s="534"/>
      <c r="AC62" s="556"/>
      <c r="AD62" s="721">
        <f>ROUND(ROUND(ROUND(F57*$M$10,0)*U62,0)*Y61,0)</f>
        <v>237</v>
      </c>
      <c r="AE62" s="539"/>
      <c r="AF62" s="533"/>
    </row>
    <row r="63" spans="1:32" ht="16.7" customHeight="1" x14ac:dyDescent="0.15">
      <c r="A63" s="520">
        <v>22</v>
      </c>
      <c r="B63" s="520" t="s">
        <v>12897</v>
      </c>
      <c r="C63" s="540" t="s">
        <v>12898</v>
      </c>
      <c r="D63" s="542"/>
      <c r="E63" s="534"/>
      <c r="F63" s="534"/>
      <c r="H63" s="541"/>
      <c r="I63" s="731"/>
      <c r="J63" s="544"/>
      <c r="K63" s="725"/>
      <c r="L63" s="534"/>
      <c r="M63" s="541"/>
      <c r="N63" s="1024"/>
      <c r="O63" s="1025"/>
      <c r="P63" s="526" t="s">
        <v>3833</v>
      </c>
      <c r="Q63" s="526"/>
      <c r="R63" s="526"/>
      <c r="S63" s="526"/>
      <c r="T63" s="526" t="s">
        <v>1678</v>
      </c>
      <c r="U63" s="527">
        <v>0.5</v>
      </c>
      <c r="V63" s="1029"/>
      <c r="W63" s="937"/>
      <c r="X63" s="537"/>
      <c r="Z63" s="728"/>
      <c r="AA63" s="537"/>
      <c r="AB63" s="534"/>
      <c r="AC63" s="556"/>
      <c r="AD63" s="721">
        <f>ROUND(ROUND(ROUND(F57*$M$10,0)*U63,0)*Y61,0)</f>
        <v>169</v>
      </c>
      <c r="AE63" s="539"/>
      <c r="AF63" s="533"/>
    </row>
    <row r="64" spans="1:32" ht="16.7" customHeight="1" x14ac:dyDescent="0.15">
      <c r="A64" s="549">
        <v>22</v>
      </c>
      <c r="B64" s="549">
        <v>8567</v>
      </c>
      <c r="C64" s="540" t="s">
        <v>12899</v>
      </c>
      <c r="D64" s="542"/>
      <c r="E64" s="534"/>
      <c r="F64" s="534"/>
      <c r="H64" s="541"/>
      <c r="I64" s="1026" t="s">
        <v>10418</v>
      </c>
      <c r="J64" s="525" t="s">
        <v>1678</v>
      </c>
      <c r="K64" s="718">
        <v>0.96499999999999997</v>
      </c>
      <c r="L64" s="534"/>
      <c r="M64" s="541"/>
      <c r="N64" s="526"/>
      <c r="O64" s="526"/>
      <c r="P64" s="526"/>
      <c r="Q64" s="526"/>
      <c r="R64" s="526"/>
      <c r="S64" s="526"/>
      <c r="T64" s="526"/>
      <c r="U64" s="527"/>
      <c r="V64" s="1029"/>
      <c r="W64" s="937"/>
      <c r="X64" s="537"/>
      <c r="Z64" s="728"/>
      <c r="AA64" s="537"/>
      <c r="AB64" s="534"/>
      <c r="AC64" s="556"/>
      <c r="AD64" s="721">
        <f>ROUND(ROUND(ROUND(F57*K64,0)*$M$10,0)*Y61,0)</f>
        <v>326</v>
      </c>
      <c r="AE64" s="539"/>
      <c r="AF64" s="533"/>
    </row>
    <row r="65" spans="1:32" ht="16.7" customHeight="1" x14ac:dyDescent="0.15">
      <c r="A65" s="549">
        <v>22</v>
      </c>
      <c r="B65" s="549">
        <v>8568</v>
      </c>
      <c r="C65" s="540" t="s">
        <v>12900</v>
      </c>
      <c r="D65" s="542"/>
      <c r="E65" s="534"/>
      <c r="F65" s="534"/>
      <c r="H65" s="541"/>
      <c r="I65" s="1027"/>
      <c r="J65" s="537"/>
      <c r="L65" s="534"/>
      <c r="M65" s="541"/>
      <c r="N65" s="947" t="s">
        <v>10414</v>
      </c>
      <c r="O65" s="941"/>
      <c r="P65" s="526" t="s">
        <v>16</v>
      </c>
      <c r="Q65" s="526"/>
      <c r="R65" s="526"/>
      <c r="S65" s="526"/>
      <c r="T65" s="526" t="s">
        <v>1678</v>
      </c>
      <c r="U65" s="527">
        <v>0.7</v>
      </c>
      <c r="V65" s="1029"/>
      <c r="W65" s="937"/>
      <c r="X65" s="537"/>
      <c r="Z65" s="728"/>
      <c r="AA65" s="537"/>
      <c r="AB65" s="534"/>
      <c r="AC65" s="556"/>
      <c r="AD65" s="721">
        <f>ROUND(ROUND(ROUND(ROUND(F57*K64,0)*$M$10,0)*U65,0)*Y61,0)</f>
        <v>228</v>
      </c>
      <c r="AE65" s="539"/>
      <c r="AF65" s="533"/>
    </row>
    <row r="66" spans="1:32" ht="16.7" customHeight="1" x14ac:dyDescent="0.15">
      <c r="A66" s="520">
        <v>22</v>
      </c>
      <c r="B66" s="520" t="s">
        <v>12901</v>
      </c>
      <c r="C66" s="540" t="s">
        <v>12902</v>
      </c>
      <c r="D66" s="542"/>
      <c r="E66" s="534"/>
      <c r="F66" s="534"/>
      <c r="H66" s="541"/>
      <c r="I66" s="1028"/>
      <c r="J66" s="544"/>
      <c r="K66" s="725"/>
      <c r="L66" s="534"/>
      <c r="M66" s="541"/>
      <c r="N66" s="1024"/>
      <c r="O66" s="1025"/>
      <c r="P66" s="526" t="s">
        <v>3833</v>
      </c>
      <c r="Q66" s="526"/>
      <c r="R66" s="526"/>
      <c r="S66" s="526"/>
      <c r="T66" s="526" t="s">
        <v>1678</v>
      </c>
      <c r="U66" s="527">
        <v>0.5</v>
      </c>
      <c r="V66" s="1029"/>
      <c r="W66" s="938"/>
      <c r="X66" s="544"/>
      <c r="Y66" s="548"/>
      <c r="Z66" s="728"/>
      <c r="AA66" s="537"/>
      <c r="AB66" s="534"/>
      <c r="AC66" s="556"/>
      <c r="AD66" s="721">
        <f>ROUND(ROUND(ROUND(ROUND(F57*K64,0)*$M$10,0)*U66,0)*Y61,0)</f>
        <v>163</v>
      </c>
      <c r="AE66" s="539"/>
      <c r="AF66" s="533"/>
    </row>
    <row r="67" spans="1:32" ht="16.7" customHeight="1" x14ac:dyDescent="0.15">
      <c r="A67" s="549">
        <v>22</v>
      </c>
      <c r="B67" s="549">
        <v>8569</v>
      </c>
      <c r="C67" s="540" t="s">
        <v>12903</v>
      </c>
      <c r="D67" s="542"/>
      <c r="E67" s="534"/>
      <c r="F67" s="534"/>
      <c r="H67" s="541"/>
      <c r="I67" s="729"/>
      <c r="J67" s="525"/>
      <c r="K67" s="718"/>
      <c r="L67" s="534"/>
      <c r="M67" s="541"/>
      <c r="N67" s="526"/>
      <c r="O67" s="526"/>
      <c r="P67" s="526"/>
      <c r="Q67" s="526"/>
      <c r="R67" s="526"/>
      <c r="S67" s="526"/>
      <c r="T67" s="526"/>
      <c r="U67" s="527"/>
      <c r="V67" s="1029"/>
      <c r="W67" s="936" t="s">
        <v>12830</v>
      </c>
      <c r="X67" s="525" t="s">
        <v>1678</v>
      </c>
      <c r="Y67" s="529">
        <v>0.7</v>
      </c>
      <c r="Z67" s="728"/>
      <c r="AA67" s="537"/>
      <c r="AB67" s="534"/>
      <c r="AC67" s="556"/>
      <c r="AD67" s="721">
        <f>ROUND(ROUND(F57*$M$10,0)*Y67,0)</f>
        <v>473</v>
      </c>
      <c r="AE67" s="539"/>
      <c r="AF67" s="533"/>
    </row>
    <row r="68" spans="1:32" ht="16.7" customHeight="1" x14ac:dyDescent="0.15">
      <c r="A68" s="549">
        <v>22</v>
      </c>
      <c r="B68" s="549">
        <v>8570</v>
      </c>
      <c r="C68" s="540" t="s">
        <v>12904</v>
      </c>
      <c r="D68" s="542"/>
      <c r="E68" s="534"/>
      <c r="F68" s="534"/>
      <c r="H68" s="541"/>
      <c r="I68" s="730"/>
      <c r="J68" s="537"/>
      <c r="L68" s="534"/>
      <c r="M68" s="541"/>
      <c r="N68" s="947" t="s">
        <v>10414</v>
      </c>
      <c r="O68" s="941"/>
      <c r="P68" s="526" t="s">
        <v>16</v>
      </c>
      <c r="Q68" s="526"/>
      <c r="R68" s="526"/>
      <c r="S68" s="526"/>
      <c r="T68" s="526" t="s">
        <v>1678</v>
      </c>
      <c r="U68" s="527">
        <v>0.7</v>
      </c>
      <c r="V68" s="1029"/>
      <c r="W68" s="937"/>
      <c r="X68" s="537"/>
      <c r="Z68" s="728"/>
      <c r="AA68" s="537"/>
      <c r="AB68" s="534"/>
      <c r="AC68" s="556"/>
      <c r="AD68" s="721">
        <f>ROUND(ROUND(ROUND(F57*$M$10,0)*U68,0)*Y67,0)</f>
        <v>331</v>
      </c>
      <c r="AE68" s="539"/>
      <c r="AF68" s="533"/>
    </row>
    <row r="69" spans="1:32" ht="16.7" customHeight="1" x14ac:dyDescent="0.15">
      <c r="A69" s="520">
        <v>22</v>
      </c>
      <c r="B69" s="520" t="s">
        <v>12905</v>
      </c>
      <c r="C69" s="540" t="s">
        <v>12906</v>
      </c>
      <c r="D69" s="542"/>
      <c r="E69" s="534"/>
      <c r="F69" s="534"/>
      <c r="H69" s="541"/>
      <c r="I69" s="731"/>
      <c r="J69" s="544"/>
      <c r="K69" s="725"/>
      <c r="L69" s="534"/>
      <c r="M69" s="541"/>
      <c r="N69" s="1024"/>
      <c r="O69" s="1025"/>
      <c r="P69" s="526" t="s">
        <v>3833</v>
      </c>
      <c r="Q69" s="526"/>
      <c r="R69" s="526"/>
      <c r="S69" s="526"/>
      <c r="T69" s="526" t="s">
        <v>1678</v>
      </c>
      <c r="U69" s="527">
        <v>0.5</v>
      </c>
      <c r="V69" s="1029"/>
      <c r="W69" s="937"/>
      <c r="X69" s="537"/>
      <c r="Z69" s="728"/>
      <c r="AA69" s="537"/>
      <c r="AB69" s="534"/>
      <c r="AC69" s="556"/>
      <c r="AD69" s="721">
        <f>ROUND(ROUND(ROUND(F57*$M$10,0)*U69,0)*Y67,0)</f>
        <v>237</v>
      </c>
      <c r="AE69" s="539"/>
      <c r="AF69" s="533"/>
    </row>
    <row r="70" spans="1:32" ht="16.7" customHeight="1" x14ac:dyDescent="0.15">
      <c r="A70" s="549">
        <v>22</v>
      </c>
      <c r="B70" s="549">
        <v>8003</v>
      </c>
      <c r="C70" s="540" t="s">
        <v>12907</v>
      </c>
      <c r="D70" s="542"/>
      <c r="E70" s="534"/>
      <c r="F70" s="534"/>
      <c r="H70" s="541"/>
      <c r="I70" s="1026" t="s">
        <v>10418</v>
      </c>
      <c r="J70" s="525" t="s">
        <v>1678</v>
      </c>
      <c r="K70" s="718">
        <v>0.96499999999999997</v>
      </c>
      <c r="L70" s="534"/>
      <c r="M70" s="541"/>
      <c r="N70" s="526"/>
      <c r="O70" s="526"/>
      <c r="P70" s="526"/>
      <c r="Q70" s="526"/>
      <c r="R70" s="526"/>
      <c r="S70" s="526"/>
      <c r="T70" s="526"/>
      <c r="U70" s="527"/>
      <c r="V70" s="1029"/>
      <c r="W70" s="937"/>
      <c r="X70" s="537"/>
      <c r="Z70" s="728"/>
      <c r="AA70" s="537"/>
      <c r="AB70" s="534"/>
      <c r="AC70" s="556"/>
      <c r="AD70" s="721">
        <f>ROUND(ROUND(ROUND(F57*K70,0)*$M$10,0)*Y67,0)</f>
        <v>456</v>
      </c>
      <c r="AE70" s="539"/>
      <c r="AF70" s="533"/>
    </row>
    <row r="71" spans="1:32" ht="16.7" customHeight="1" x14ac:dyDescent="0.15">
      <c r="A71" s="549">
        <v>22</v>
      </c>
      <c r="B71" s="549">
        <v>8004</v>
      </c>
      <c r="C71" s="540" t="s">
        <v>12908</v>
      </c>
      <c r="D71" s="542"/>
      <c r="E71" s="534"/>
      <c r="F71" s="534"/>
      <c r="H71" s="541"/>
      <c r="I71" s="1027"/>
      <c r="J71" s="537"/>
      <c r="L71" s="534"/>
      <c r="M71" s="541"/>
      <c r="N71" s="947" t="s">
        <v>10414</v>
      </c>
      <c r="O71" s="941"/>
      <c r="P71" s="526" t="s">
        <v>16</v>
      </c>
      <c r="Q71" s="526"/>
      <c r="R71" s="526"/>
      <c r="S71" s="526"/>
      <c r="T71" s="526" t="s">
        <v>1678</v>
      </c>
      <c r="U71" s="527">
        <v>0.7</v>
      </c>
      <c r="V71" s="1029"/>
      <c r="W71" s="937"/>
      <c r="X71" s="537"/>
      <c r="Z71" s="728"/>
      <c r="AA71" s="537"/>
      <c r="AB71" s="534"/>
      <c r="AC71" s="556"/>
      <c r="AD71" s="721">
        <f>ROUND(ROUND(ROUND(ROUND(F57*K70,0)*$M$10,0)*U71,0)*Y67,0)</f>
        <v>319</v>
      </c>
      <c r="AE71" s="539"/>
      <c r="AF71" s="533"/>
    </row>
    <row r="72" spans="1:32" ht="16.7" customHeight="1" x14ac:dyDescent="0.15">
      <c r="A72" s="520">
        <v>22</v>
      </c>
      <c r="B72" s="520" t="s">
        <v>12909</v>
      </c>
      <c r="C72" s="540" t="s">
        <v>12910</v>
      </c>
      <c r="D72" s="542"/>
      <c r="E72" s="534"/>
      <c r="F72" s="534"/>
      <c r="H72" s="541"/>
      <c r="I72" s="1028"/>
      <c r="J72" s="544"/>
      <c r="K72" s="725"/>
      <c r="L72" s="534"/>
      <c r="M72" s="541"/>
      <c r="N72" s="1024"/>
      <c r="O72" s="1025"/>
      <c r="P72" s="526" t="s">
        <v>3833</v>
      </c>
      <c r="Q72" s="526"/>
      <c r="R72" s="526"/>
      <c r="S72" s="526"/>
      <c r="T72" s="526" t="s">
        <v>1678</v>
      </c>
      <c r="U72" s="527">
        <v>0.5</v>
      </c>
      <c r="V72" s="1023"/>
      <c r="W72" s="938"/>
      <c r="X72" s="544"/>
      <c r="Y72" s="548"/>
      <c r="Z72" s="728"/>
      <c r="AA72" s="537"/>
      <c r="AB72" s="534"/>
      <c r="AC72" s="556"/>
      <c r="AD72" s="721">
        <f>ROUND(ROUND(ROUND(ROUND(F57*K70,0)*$M$10,0)*U72,0)*Y67,0)</f>
        <v>228</v>
      </c>
      <c r="AE72" s="539"/>
      <c r="AF72" s="533"/>
    </row>
    <row r="73" spans="1:32" ht="16.7" customHeight="1" x14ac:dyDescent="0.15">
      <c r="A73" s="520">
        <v>22</v>
      </c>
      <c r="B73" s="520" t="s">
        <v>12911</v>
      </c>
      <c r="C73" s="540" t="s">
        <v>12912</v>
      </c>
      <c r="D73" s="542"/>
      <c r="E73" s="534"/>
      <c r="F73" s="534"/>
      <c r="H73" s="541"/>
      <c r="I73" s="729"/>
      <c r="J73" s="525"/>
      <c r="K73" s="718"/>
      <c r="L73" s="534"/>
      <c r="M73" s="541"/>
      <c r="N73" s="526"/>
      <c r="O73" s="526"/>
      <c r="P73" s="526"/>
      <c r="Q73" s="526"/>
      <c r="R73" s="526"/>
      <c r="S73" s="526"/>
      <c r="T73" s="526"/>
      <c r="U73" s="527"/>
      <c r="V73" s="1021" t="s">
        <v>12608</v>
      </c>
      <c r="W73" s="936" t="s">
        <v>12840</v>
      </c>
      <c r="X73" s="525" t="s">
        <v>1678</v>
      </c>
      <c r="Y73" s="529">
        <v>0.7</v>
      </c>
      <c r="Z73" s="728"/>
      <c r="AA73" s="537"/>
      <c r="AB73" s="534"/>
      <c r="AC73" s="556"/>
      <c r="AD73" s="721">
        <f>ROUND(ROUND(F57*$M$10,0)*Y73,0)</f>
        <v>473</v>
      </c>
      <c r="AE73" s="539"/>
      <c r="AF73" s="533"/>
    </row>
    <row r="74" spans="1:32" ht="16.7" customHeight="1" x14ac:dyDescent="0.15">
      <c r="A74" s="520">
        <v>22</v>
      </c>
      <c r="B74" s="520" t="s">
        <v>12913</v>
      </c>
      <c r="C74" s="540" t="s">
        <v>12914</v>
      </c>
      <c r="D74" s="542"/>
      <c r="E74" s="534"/>
      <c r="F74" s="534"/>
      <c r="H74" s="541"/>
      <c r="I74" s="730"/>
      <c r="J74" s="537"/>
      <c r="L74" s="534"/>
      <c r="M74" s="541"/>
      <c r="N74" s="947" t="s">
        <v>10414</v>
      </c>
      <c r="O74" s="941"/>
      <c r="P74" s="526" t="s">
        <v>16</v>
      </c>
      <c r="Q74" s="526"/>
      <c r="R74" s="526"/>
      <c r="S74" s="526"/>
      <c r="T74" s="526" t="s">
        <v>1678</v>
      </c>
      <c r="U74" s="527">
        <v>0.7</v>
      </c>
      <c r="V74" s="1022"/>
      <c r="W74" s="937"/>
      <c r="X74" s="537"/>
      <c r="Z74" s="728"/>
      <c r="AA74" s="537"/>
      <c r="AB74" s="534"/>
      <c r="AC74" s="556"/>
      <c r="AD74" s="721">
        <f>ROUND(ROUND(ROUND(F57*$M$10,0)*U74,0)*Y73,0)</f>
        <v>331</v>
      </c>
      <c r="AE74" s="539"/>
      <c r="AF74" s="533"/>
    </row>
    <row r="75" spans="1:32" ht="16.7" customHeight="1" x14ac:dyDescent="0.15">
      <c r="A75" s="520">
        <v>22</v>
      </c>
      <c r="B75" s="520" t="s">
        <v>12915</v>
      </c>
      <c r="C75" s="540" t="s">
        <v>12916</v>
      </c>
      <c r="D75" s="542"/>
      <c r="E75" s="534"/>
      <c r="F75" s="534"/>
      <c r="H75" s="541"/>
      <c r="I75" s="731"/>
      <c r="J75" s="544"/>
      <c r="K75" s="725"/>
      <c r="L75" s="534"/>
      <c r="M75" s="541"/>
      <c r="N75" s="1024"/>
      <c r="O75" s="1025"/>
      <c r="P75" s="526" t="s">
        <v>3833</v>
      </c>
      <c r="Q75" s="526"/>
      <c r="R75" s="526"/>
      <c r="S75" s="526"/>
      <c r="T75" s="526" t="s">
        <v>1678</v>
      </c>
      <c r="U75" s="527">
        <v>0.5</v>
      </c>
      <c r="V75" s="1022"/>
      <c r="W75" s="937"/>
      <c r="X75" s="537"/>
      <c r="Z75" s="728"/>
      <c r="AA75" s="537"/>
      <c r="AB75" s="534"/>
      <c r="AC75" s="556"/>
      <c r="AD75" s="721">
        <f>ROUND(ROUND(ROUND(F57*$M$10,0)*U75,0)*Y73,0)</f>
        <v>237</v>
      </c>
      <c r="AE75" s="539"/>
      <c r="AF75" s="533"/>
    </row>
    <row r="76" spans="1:32" ht="16.7" customHeight="1" x14ac:dyDescent="0.15">
      <c r="A76" s="520">
        <v>22</v>
      </c>
      <c r="B76" s="520" t="s">
        <v>12917</v>
      </c>
      <c r="C76" s="540" t="s">
        <v>12918</v>
      </c>
      <c r="D76" s="542"/>
      <c r="E76" s="534"/>
      <c r="F76" s="534"/>
      <c r="H76" s="541"/>
      <c r="I76" s="1026" t="s">
        <v>10418</v>
      </c>
      <c r="J76" s="525" t="s">
        <v>1678</v>
      </c>
      <c r="K76" s="718">
        <v>0.96499999999999997</v>
      </c>
      <c r="L76" s="534"/>
      <c r="M76" s="541"/>
      <c r="N76" s="526"/>
      <c r="O76" s="526"/>
      <c r="P76" s="526"/>
      <c r="Q76" s="526"/>
      <c r="R76" s="526"/>
      <c r="S76" s="526"/>
      <c r="T76" s="526"/>
      <c r="U76" s="527"/>
      <c r="V76" s="1022"/>
      <c r="W76" s="937"/>
      <c r="X76" s="537"/>
      <c r="Z76" s="728"/>
      <c r="AA76" s="537"/>
      <c r="AB76" s="534"/>
      <c r="AC76" s="556"/>
      <c r="AD76" s="721">
        <f>ROUND(ROUND(ROUND(F57*K76,0)*$M$10,0)*Y73,0)</f>
        <v>456</v>
      </c>
      <c r="AE76" s="539"/>
      <c r="AF76" s="533"/>
    </row>
    <row r="77" spans="1:32" ht="16.7" customHeight="1" x14ac:dyDescent="0.15">
      <c r="A77" s="520">
        <v>22</v>
      </c>
      <c r="B77" s="520" t="s">
        <v>12919</v>
      </c>
      <c r="C77" s="540" t="s">
        <v>12920</v>
      </c>
      <c r="D77" s="542"/>
      <c r="E77" s="534"/>
      <c r="F77" s="534"/>
      <c r="H77" s="541"/>
      <c r="I77" s="1027"/>
      <c r="J77" s="537"/>
      <c r="L77" s="534"/>
      <c r="M77" s="541"/>
      <c r="N77" s="947" t="s">
        <v>10414</v>
      </c>
      <c r="O77" s="941"/>
      <c r="P77" s="526" t="s">
        <v>16</v>
      </c>
      <c r="Q77" s="526"/>
      <c r="R77" s="526"/>
      <c r="S77" s="526"/>
      <c r="T77" s="526" t="s">
        <v>1678</v>
      </c>
      <c r="U77" s="527">
        <v>0.7</v>
      </c>
      <c r="V77" s="1022"/>
      <c r="W77" s="937"/>
      <c r="X77" s="537"/>
      <c r="Z77" s="728"/>
      <c r="AA77" s="537"/>
      <c r="AB77" s="534"/>
      <c r="AC77" s="556"/>
      <c r="AD77" s="721">
        <f>ROUND(ROUND(ROUND(ROUND(F57*K76,0)*$M$10,0)*U77,0)*Y73,0)</f>
        <v>319</v>
      </c>
      <c r="AE77" s="539"/>
      <c r="AF77" s="533"/>
    </row>
    <row r="78" spans="1:32" ht="16.7" customHeight="1" x14ac:dyDescent="0.15">
      <c r="A78" s="520">
        <v>22</v>
      </c>
      <c r="B78" s="520" t="s">
        <v>12921</v>
      </c>
      <c r="C78" s="540" t="s">
        <v>12922</v>
      </c>
      <c r="D78" s="542"/>
      <c r="E78" s="534"/>
      <c r="F78" s="534"/>
      <c r="H78" s="541"/>
      <c r="I78" s="1028"/>
      <c r="J78" s="544"/>
      <c r="K78" s="725"/>
      <c r="L78" s="534"/>
      <c r="M78" s="541"/>
      <c r="N78" s="1024"/>
      <c r="O78" s="1025"/>
      <c r="P78" s="526" t="s">
        <v>3833</v>
      </c>
      <c r="Q78" s="526"/>
      <c r="R78" s="526"/>
      <c r="S78" s="526"/>
      <c r="T78" s="526" t="s">
        <v>1678</v>
      </c>
      <c r="U78" s="527">
        <v>0.5</v>
      </c>
      <c r="V78" s="1023"/>
      <c r="W78" s="938"/>
      <c r="X78" s="544"/>
      <c r="Y78" s="548"/>
      <c r="Z78" s="728"/>
      <c r="AA78" s="537"/>
      <c r="AB78" s="550"/>
      <c r="AC78" s="732"/>
      <c r="AD78" s="721">
        <f>ROUND(ROUND(ROUND(ROUND(F57*K76,0)*$M$10,0)*U78,0)*Y73,0)</f>
        <v>228</v>
      </c>
      <c r="AE78" s="539"/>
      <c r="AF78" s="533"/>
    </row>
    <row r="79" spans="1:32" ht="16.7" customHeight="1" x14ac:dyDescent="0.15">
      <c r="A79" s="520">
        <v>22</v>
      </c>
      <c r="B79" s="520">
        <v>8125</v>
      </c>
      <c r="C79" s="540" t="s">
        <v>12923</v>
      </c>
      <c r="D79" s="542"/>
      <c r="E79" s="534"/>
      <c r="F79" s="534"/>
      <c r="H79" s="541"/>
      <c r="I79" s="729"/>
      <c r="J79" s="525"/>
      <c r="K79" s="718"/>
      <c r="L79" s="534"/>
      <c r="M79" s="541"/>
      <c r="N79" s="526"/>
      <c r="O79" s="526"/>
      <c r="P79" s="526"/>
      <c r="Q79" s="526"/>
      <c r="R79" s="526"/>
      <c r="S79" s="526"/>
      <c r="T79" s="526"/>
      <c r="U79" s="527"/>
      <c r="V79" s="719"/>
      <c r="W79" s="525"/>
      <c r="X79" s="525"/>
      <c r="Y79" s="529"/>
      <c r="Z79" s="728"/>
      <c r="AA79" s="537"/>
      <c r="AB79" s="936" t="s">
        <v>10456</v>
      </c>
      <c r="AC79" s="941"/>
      <c r="AD79" s="721">
        <f>ROUND(ROUND(F57*$M$10,0)-AB82,0)</f>
        <v>663</v>
      </c>
      <c r="AE79" s="539"/>
      <c r="AF79" s="533"/>
    </row>
    <row r="80" spans="1:32" ht="16.7" customHeight="1" x14ac:dyDescent="0.15">
      <c r="A80" s="520">
        <v>22</v>
      </c>
      <c r="B80" s="520">
        <v>8126</v>
      </c>
      <c r="C80" s="540" t="s">
        <v>12924</v>
      </c>
      <c r="D80" s="542"/>
      <c r="E80" s="534"/>
      <c r="F80" s="534"/>
      <c r="H80" s="541"/>
      <c r="I80" s="730"/>
      <c r="J80" s="537"/>
      <c r="L80" s="534"/>
      <c r="M80" s="541"/>
      <c r="N80" s="947" t="s">
        <v>10414</v>
      </c>
      <c r="O80" s="941"/>
      <c r="P80" s="526" t="s">
        <v>16</v>
      </c>
      <c r="Q80" s="526"/>
      <c r="R80" s="526"/>
      <c r="S80" s="526"/>
      <c r="T80" s="526" t="s">
        <v>1678</v>
      </c>
      <c r="U80" s="527">
        <v>0.7</v>
      </c>
      <c r="V80" s="722"/>
      <c r="W80" s="537"/>
      <c r="X80" s="537"/>
      <c r="Z80" s="728"/>
      <c r="AA80" s="537"/>
      <c r="AB80" s="937"/>
      <c r="AC80" s="942"/>
      <c r="AD80" s="721">
        <f>ROUND(ROUND(ROUND(F57*$M$10,0)*U80,0)-AB82,0)</f>
        <v>461</v>
      </c>
      <c r="AE80" s="539"/>
      <c r="AF80" s="533"/>
    </row>
    <row r="81" spans="1:32" ht="16.7" customHeight="1" x14ac:dyDescent="0.15">
      <c r="A81" s="520">
        <v>22</v>
      </c>
      <c r="B81" s="520" t="s">
        <v>12925</v>
      </c>
      <c r="C81" s="540" t="s">
        <v>12926</v>
      </c>
      <c r="D81" s="542"/>
      <c r="E81" s="534"/>
      <c r="F81" s="534"/>
      <c r="H81" s="541"/>
      <c r="I81" s="731"/>
      <c r="J81" s="544"/>
      <c r="K81" s="725"/>
      <c r="L81" s="534"/>
      <c r="M81" s="541"/>
      <c r="N81" s="1024"/>
      <c r="O81" s="1025"/>
      <c r="P81" s="526" t="s">
        <v>3833</v>
      </c>
      <c r="Q81" s="526"/>
      <c r="R81" s="526"/>
      <c r="S81" s="526"/>
      <c r="T81" s="526" t="s">
        <v>1678</v>
      </c>
      <c r="U81" s="527">
        <v>0.5</v>
      </c>
      <c r="V81" s="722"/>
      <c r="W81" s="537"/>
      <c r="X81" s="537"/>
      <c r="Z81" s="728"/>
      <c r="AA81" s="537"/>
      <c r="AB81" s="555"/>
      <c r="AC81" s="556"/>
      <c r="AD81" s="721">
        <f>ROUND(ROUND(ROUND(F57*$M$10,0)*U81,0)-AB82,0)</f>
        <v>326</v>
      </c>
      <c r="AE81" s="539"/>
      <c r="AF81" s="533"/>
    </row>
    <row r="82" spans="1:32" ht="16.7" customHeight="1" x14ac:dyDescent="0.15">
      <c r="A82" s="520">
        <v>22</v>
      </c>
      <c r="B82" s="520">
        <v>8127</v>
      </c>
      <c r="C82" s="540" t="s">
        <v>12927</v>
      </c>
      <c r="D82" s="542"/>
      <c r="E82" s="534"/>
      <c r="F82" s="534"/>
      <c r="H82" s="541"/>
      <c r="I82" s="1026" t="s">
        <v>10418</v>
      </c>
      <c r="J82" s="525" t="s">
        <v>1678</v>
      </c>
      <c r="K82" s="718">
        <v>0.96499999999999997</v>
      </c>
      <c r="L82" s="534"/>
      <c r="M82" s="541"/>
      <c r="N82" s="526"/>
      <c r="O82" s="526"/>
      <c r="P82" s="526"/>
      <c r="Q82" s="526"/>
      <c r="R82" s="526"/>
      <c r="S82" s="526"/>
      <c r="T82" s="526"/>
      <c r="U82" s="527"/>
      <c r="V82" s="722"/>
      <c r="W82" s="537"/>
      <c r="X82" s="537"/>
      <c r="Z82" s="728"/>
      <c r="AA82" s="537"/>
      <c r="AB82" s="554">
        <v>12</v>
      </c>
      <c r="AC82" s="953" t="s">
        <v>10461</v>
      </c>
      <c r="AD82" s="721">
        <f>ROUND(ROUND(ROUND(F57*K82,0)*$M$10,0)-AB82,0)</f>
        <v>639</v>
      </c>
      <c r="AE82" s="539"/>
      <c r="AF82" s="533"/>
    </row>
    <row r="83" spans="1:32" ht="16.7" customHeight="1" x14ac:dyDescent="0.15">
      <c r="A83" s="520">
        <v>22</v>
      </c>
      <c r="B83" s="520">
        <v>8128</v>
      </c>
      <c r="C83" s="540" t="s">
        <v>12928</v>
      </c>
      <c r="D83" s="542"/>
      <c r="E83" s="534"/>
      <c r="F83" s="534"/>
      <c r="H83" s="541"/>
      <c r="I83" s="1027"/>
      <c r="J83" s="537"/>
      <c r="L83" s="534"/>
      <c r="M83" s="541"/>
      <c r="N83" s="947" t="s">
        <v>10414</v>
      </c>
      <c r="O83" s="941"/>
      <c r="P83" s="526" t="s">
        <v>16</v>
      </c>
      <c r="Q83" s="526"/>
      <c r="R83" s="526"/>
      <c r="S83" s="526"/>
      <c r="T83" s="526" t="s">
        <v>1678</v>
      </c>
      <c r="U83" s="527">
        <v>0.7</v>
      </c>
      <c r="V83" s="722"/>
      <c r="W83" s="537"/>
      <c r="X83" s="537"/>
      <c r="Z83" s="728"/>
      <c r="AA83" s="537"/>
      <c r="AB83" s="534"/>
      <c r="AC83" s="953"/>
      <c r="AD83" s="721">
        <f>ROUND(ROUND(ROUND(ROUND(F57*K82,0)*$M$10,0)*U83,0)-AB82,0)</f>
        <v>444</v>
      </c>
      <c r="AE83" s="539"/>
      <c r="AF83" s="533"/>
    </row>
    <row r="84" spans="1:32" ht="16.7" customHeight="1" x14ac:dyDescent="0.15">
      <c r="A84" s="520">
        <v>22</v>
      </c>
      <c r="B84" s="520" t="s">
        <v>12929</v>
      </c>
      <c r="C84" s="540" t="s">
        <v>12930</v>
      </c>
      <c r="D84" s="542"/>
      <c r="E84" s="534"/>
      <c r="F84" s="534"/>
      <c r="H84" s="541"/>
      <c r="I84" s="1028"/>
      <c r="J84" s="544"/>
      <c r="K84" s="725"/>
      <c r="L84" s="534"/>
      <c r="M84" s="541"/>
      <c r="N84" s="1024"/>
      <c r="O84" s="1025"/>
      <c r="P84" s="526" t="s">
        <v>3833</v>
      </c>
      <c r="Q84" s="526"/>
      <c r="R84" s="526"/>
      <c r="S84" s="526"/>
      <c r="T84" s="526" t="s">
        <v>1678</v>
      </c>
      <c r="U84" s="527">
        <v>0.5</v>
      </c>
      <c r="V84" s="727"/>
      <c r="W84" s="544"/>
      <c r="X84" s="544"/>
      <c r="Y84" s="548"/>
      <c r="Z84" s="728"/>
      <c r="AA84" s="537"/>
      <c r="AB84" s="534"/>
      <c r="AC84" s="556"/>
      <c r="AD84" s="721">
        <f>ROUND(ROUND(ROUND(ROUND(F57*K82,0)*$M$10,0)*U84,0)-AB82,0)</f>
        <v>314</v>
      </c>
      <c r="AE84" s="539"/>
      <c r="AF84" s="533"/>
    </row>
    <row r="85" spans="1:32" ht="16.7" customHeight="1" x14ac:dyDescent="0.15">
      <c r="A85" s="549">
        <v>22</v>
      </c>
      <c r="B85" s="549">
        <v>8135</v>
      </c>
      <c r="C85" s="540" t="s">
        <v>12931</v>
      </c>
      <c r="D85" s="542"/>
      <c r="E85" s="534"/>
      <c r="F85" s="534"/>
      <c r="H85" s="541"/>
      <c r="I85" s="729"/>
      <c r="J85" s="525"/>
      <c r="K85" s="718"/>
      <c r="L85" s="534"/>
      <c r="M85" s="541"/>
      <c r="N85" s="526"/>
      <c r="O85" s="526"/>
      <c r="P85" s="526"/>
      <c r="Q85" s="526"/>
      <c r="R85" s="526"/>
      <c r="S85" s="526"/>
      <c r="T85" s="526"/>
      <c r="U85" s="527"/>
      <c r="V85" s="956" t="s">
        <v>12599</v>
      </c>
      <c r="W85" s="936" t="s">
        <v>12821</v>
      </c>
      <c r="X85" s="525" t="s">
        <v>1678</v>
      </c>
      <c r="Y85" s="529">
        <v>0.5</v>
      </c>
      <c r="Z85" s="728"/>
      <c r="AA85" s="537"/>
      <c r="AB85" s="534"/>
      <c r="AC85" s="556"/>
      <c r="AD85" s="721">
        <f>ROUND(ROUND(ROUND(F57*$M$10,0)*Y85,0)-AB82,0)</f>
        <v>326</v>
      </c>
      <c r="AE85" s="539"/>
      <c r="AF85" s="533"/>
    </row>
    <row r="86" spans="1:32" ht="16.7" customHeight="1" x14ac:dyDescent="0.15">
      <c r="A86" s="549">
        <v>22</v>
      </c>
      <c r="B86" s="549">
        <v>8136</v>
      </c>
      <c r="C86" s="540" t="s">
        <v>12932</v>
      </c>
      <c r="D86" s="542"/>
      <c r="E86" s="534"/>
      <c r="F86" s="534"/>
      <c r="H86" s="541"/>
      <c r="I86" s="730"/>
      <c r="J86" s="537"/>
      <c r="L86" s="534"/>
      <c r="M86" s="541"/>
      <c r="N86" s="947" t="s">
        <v>10414</v>
      </c>
      <c r="O86" s="941"/>
      <c r="P86" s="526" t="s">
        <v>16</v>
      </c>
      <c r="Q86" s="526"/>
      <c r="R86" s="526"/>
      <c r="S86" s="526"/>
      <c r="T86" s="526" t="s">
        <v>1678</v>
      </c>
      <c r="U86" s="527">
        <v>0.7</v>
      </c>
      <c r="V86" s="1029"/>
      <c r="W86" s="937"/>
      <c r="X86" s="537"/>
      <c r="Z86" s="728"/>
      <c r="AA86" s="537"/>
      <c r="AB86" s="534"/>
      <c r="AC86" s="556"/>
      <c r="AD86" s="721">
        <f>ROUND(ROUND(ROUND(ROUND(F57*$M$10,0)*U86,0)*Y85,0)-AB82,0)</f>
        <v>225</v>
      </c>
      <c r="AE86" s="539"/>
      <c r="AF86" s="533"/>
    </row>
    <row r="87" spans="1:32" ht="16.7" customHeight="1" x14ac:dyDescent="0.15">
      <c r="A87" s="520">
        <v>22</v>
      </c>
      <c r="B87" s="520" t="s">
        <v>12933</v>
      </c>
      <c r="C87" s="540" t="s">
        <v>12934</v>
      </c>
      <c r="D87" s="542"/>
      <c r="E87" s="534"/>
      <c r="F87" s="534"/>
      <c r="H87" s="541"/>
      <c r="I87" s="731"/>
      <c r="J87" s="544"/>
      <c r="K87" s="725"/>
      <c r="L87" s="534"/>
      <c r="M87" s="541"/>
      <c r="N87" s="1024"/>
      <c r="O87" s="1025"/>
      <c r="P87" s="526" t="s">
        <v>3833</v>
      </c>
      <c r="Q87" s="526"/>
      <c r="R87" s="526"/>
      <c r="S87" s="526"/>
      <c r="T87" s="526" t="s">
        <v>1678</v>
      </c>
      <c r="U87" s="527">
        <v>0.5</v>
      </c>
      <c r="V87" s="1029"/>
      <c r="W87" s="937"/>
      <c r="X87" s="537"/>
      <c r="Z87" s="728"/>
      <c r="AA87" s="537"/>
      <c r="AB87" s="534"/>
      <c r="AC87" s="556"/>
      <c r="AD87" s="721">
        <f>ROUND(ROUND(ROUND(ROUND(F57*$M$10,0)*U87,0)*Y85,0)-AB82,0)</f>
        <v>157</v>
      </c>
      <c r="AE87" s="539"/>
      <c r="AF87" s="533"/>
    </row>
    <row r="88" spans="1:32" ht="16.7" customHeight="1" x14ac:dyDescent="0.15">
      <c r="A88" s="549">
        <v>22</v>
      </c>
      <c r="B88" s="549">
        <v>8137</v>
      </c>
      <c r="C88" s="540" t="s">
        <v>12935</v>
      </c>
      <c r="D88" s="542"/>
      <c r="E88" s="534"/>
      <c r="F88" s="534"/>
      <c r="H88" s="541"/>
      <c r="I88" s="1026" t="s">
        <v>10418</v>
      </c>
      <c r="J88" s="525" t="s">
        <v>1678</v>
      </c>
      <c r="K88" s="718">
        <v>0.96499999999999997</v>
      </c>
      <c r="L88" s="534"/>
      <c r="M88" s="541"/>
      <c r="N88" s="526"/>
      <c r="O88" s="526"/>
      <c r="P88" s="526"/>
      <c r="Q88" s="526"/>
      <c r="R88" s="526"/>
      <c r="S88" s="526"/>
      <c r="T88" s="526"/>
      <c r="U88" s="527"/>
      <c r="V88" s="1029"/>
      <c r="W88" s="937"/>
      <c r="X88" s="537"/>
      <c r="Z88" s="728"/>
      <c r="AA88" s="537"/>
      <c r="AB88" s="534"/>
      <c r="AC88" s="556"/>
      <c r="AD88" s="721">
        <f>ROUND(ROUND(ROUND(ROUND(F57*K88,0)*$M$10,0)*Y85,0)-AB82,0)</f>
        <v>314</v>
      </c>
      <c r="AE88" s="539"/>
      <c r="AF88" s="533"/>
    </row>
    <row r="89" spans="1:32" ht="16.7" customHeight="1" x14ac:dyDescent="0.15">
      <c r="A89" s="549">
        <v>22</v>
      </c>
      <c r="B89" s="549">
        <v>8138</v>
      </c>
      <c r="C89" s="540" t="s">
        <v>12936</v>
      </c>
      <c r="D89" s="542"/>
      <c r="E89" s="534"/>
      <c r="F89" s="534"/>
      <c r="H89" s="541"/>
      <c r="I89" s="1027"/>
      <c r="J89" s="537"/>
      <c r="L89" s="534"/>
      <c r="M89" s="541"/>
      <c r="N89" s="947" t="s">
        <v>10414</v>
      </c>
      <c r="O89" s="941"/>
      <c r="P89" s="526" t="s">
        <v>16</v>
      </c>
      <c r="Q89" s="526"/>
      <c r="R89" s="526"/>
      <c r="S89" s="526"/>
      <c r="T89" s="526" t="s">
        <v>1678</v>
      </c>
      <c r="U89" s="527">
        <v>0.7</v>
      </c>
      <c r="V89" s="1029"/>
      <c r="W89" s="937"/>
      <c r="X89" s="537"/>
      <c r="Z89" s="728"/>
      <c r="AA89" s="537"/>
      <c r="AB89" s="534"/>
      <c r="AC89" s="556"/>
      <c r="AD89" s="721">
        <f>ROUND(ROUND(ROUND(ROUND(ROUND(F57*K88,0)*$M$10,0)*U89,0)*Y85,0)-AB82,0)</f>
        <v>216</v>
      </c>
      <c r="AE89" s="539"/>
      <c r="AF89" s="533"/>
    </row>
    <row r="90" spans="1:32" ht="16.7" customHeight="1" x14ac:dyDescent="0.15">
      <c r="A90" s="520">
        <v>22</v>
      </c>
      <c r="B90" s="520" t="s">
        <v>12937</v>
      </c>
      <c r="C90" s="540" t="s">
        <v>12938</v>
      </c>
      <c r="D90" s="542"/>
      <c r="E90" s="534"/>
      <c r="F90" s="534"/>
      <c r="H90" s="541"/>
      <c r="I90" s="1028"/>
      <c r="J90" s="544"/>
      <c r="K90" s="725"/>
      <c r="L90" s="534"/>
      <c r="M90" s="541"/>
      <c r="N90" s="1024"/>
      <c r="O90" s="1025"/>
      <c r="P90" s="526" t="s">
        <v>3833</v>
      </c>
      <c r="Q90" s="526"/>
      <c r="R90" s="526"/>
      <c r="S90" s="526"/>
      <c r="T90" s="526" t="s">
        <v>1678</v>
      </c>
      <c r="U90" s="527">
        <v>0.5</v>
      </c>
      <c r="V90" s="1029"/>
      <c r="W90" s="938"/>
      <c r="X90" s="544"/>
      <c r="Y90" s="548"/>
      <c r="Z90" s="728"/>
      <c r="AA90" s="537"/>
      <c r="AB90" s="534"/>
      <c r="AC90" s="556"/>
      <c r="AD90" s="721">
        <f>ROUND(ROUND(ROUND(ROUND(ROUND(F57*K88,0)*$M$10,0)*U90,0)*Y85,0)-AB82,0)</f>
        <v>151</v>
      </c>
      <c r="AE90" s="539"/>
      <c r="AF90" s="533"/>
    </row>
    <row r="91" spans="1:32" ht="16.7" customHeight="1" x14ac:dyDescent="0.15">
      <c r="A91" s="549">
        <v>22</v>
      </c>
      <c r="B91" s="549">
        <v>8139</v>
      </c>
      <c r="C91" s="540" t="s">
        <v>12939</v>
      </c>
      <c r="D91" s="542"/>
      <c r="E91" s="534"/>
      <c r="F91" s="534"/>
      <c r="H91" s="541"/>
      <c r="I91" s="729"/>
      <c r="J91" s="525"/>
      <c r="K91" s="718"/>
      <c r="L91" s="534"/>
      <c r="M91" s="541"/>
      <c r="N91" s="526"/>
      <c r="O91" s="526"/>
      <c r="P91" s="526"/>
      <c r="Q91" s="526"/>
      <c r="R91" s="526"/>
      <c r="S91" s="526"/>
      <c r="T91" s="526"/>
      <c r="U91" s="527"/>
      <c r="V91" s="1029"/>
      <c r="W91" s="936" t="s">
        <v>12830</v>
      </c>
      <c r="X91" s="525" t="s">
        <v>1678</v>
      </c>
      <c r="Y91" s="529">
        <v>0.7</v>
      </c>
      <c r="Z91" s="728"/>
      <c r="AA91" s="537"/>
      <c r="AB91" s="534"/>
      <c r="AC91" s="556"/>
      <c r="AD91" s="721">
        <f>ROUND(ROUND(ROUND(F57*$M$10,0)*Y91,0)-AB82,0)</f>
        <v>461</v>
      </c>
      <c r="AE91" s="539"/>
      <c r="AF91" s="533"/>
    </row>
    <row r="92" spans="1:32" ht="16.7" customHeight="1" x14ac:dyDescent="0.15">
      <c r="A92" s="549">
        <v>22</v>
      </c>
      <c r="B92" s="549">
        <v>8140</v>
      </c>
      <c r="C92" s="540" t="s">
        <v>12940</v>
      </c>
      <c r="D92" s="542"/>
      <c r="E92" s="534"/>
      <c r="F92" s="534"/>
      <c r="H92" s="541"/>
      <c r="I92" s="730"/>
      <c r="J92" s="537"/>
      <c r="L92" s="534"/>
      <c r="M92" s="541"/>
      <c r="N92" s="947" t="s">
        <v>10414</v>
      </c>
      <c r="O92" s="941"/>
      <c r="P92" s="526" t="s">
        <v>16</v>
      </c>
      <c r="Q92" s="526"/>
      <c r="R92" s="526"/>
      <c r="S92" s="526"/>
      <c r="T92" s="526" t="s">
        <v>1678</v>
      </c>
      <c r="U92" s="527">
        <v>0.7</v>
      </c>
      <c r="V92" s="1029"/>
      <c r="W92" s="937"/>
      <c r="X92" s="537"/>
      <c r="Z92" s="728"/>
      <c r="AA92" s="537"/>
      <c r="AB92" s="534"/>
      <c r="AC92" s="556"/>
      <c r="AD92" s="721">
        <f>ROUND(ROUND(ROUND(ROUND(F57*$M$10,0)*U92,0)*Y91,0)-AB82,0)</f>
        <v>319</v>
      </c>
      <c r="AE92" s="539"/>
      <c r="AF92" s="533"/>
    </row>
    <row r="93" spans="1:32" ht="16.7" customHeight="1" x14ac:dyDescent="0.15">
      <c r="A93" s="520">
        <v>22</v>
      </c>
      <c r="B93" s="520" t="s">
        <v>12941</v>
      </c>
      <c r="C93" s="540" t="s">
        <v>12942</v>
      </c>
      <c r="D93" s="542"/>
      <c r="E93" s="534"/>
      <c r="F93" s="534"/>
      <c r="H93" s="541"/>
      <c r="I93" s="731"/>
      <c r="J93" s="544"/>
      <c r="K93" s="725"/>
      <c r="L93" s="534"/>
      <c r="M93" s="541"/>
      <c r="N93" s="1024"/>
      <c r="O93" s="1025"/>
      <c r="P93" s="526" t="s">
        <v>3833</v>
      </c>
      <c r="Q93" s="526"/>
      <c r="R93" s="526"/>
      <c r="S93" s="526"/>
      <c r="T93" s="526" t="s">
        <v>1678</v>
      </c>
      <c r="U93" s="527">
        <v>0.5</v>
      </c>
      <c r="V93" s="1029"/>
      <c r="W93" s="937"/>
      <c r="X93" s="537"/>
      <c r="Z93" s="728"/>
      <c r="AA93" s="537"/>
      <c r="AB93" s="534"/>
      <c r="AC93" s="556"/>
      <c r="AD93" s="721">
        <f>ROUND(ROUND(ROUND(ROUND(F57*$M$10,0)*U93,0)*Y91,0)-AB82,0)</f>
        <v>225</v>
      </c>
      <c r="AE93" s="539"/>
      <c r="AF93" s="533"/>
    </row>
    <row r="94" spans="1:32" ht="16.7" customHeight="1" x14ac:dyDescent="0.15">
      <c r="A94" s="549">
        <v>22</v>
      </c>
      <c r="B94" s="549">
        <v>8149</v>
      </c>
      <c r="C94" s="540" t="s">
        <v>12943</v>
      </c>
      <c r="D94" s="542"/>
      <c r="E94" s="534"/>
      <c r="F94" s="534"/>
      <c r="H94" s="541"/>
      <c r="I94" s="1026" t="s">
        <v>10418</v>
      </c>
      <c r="J94" s="525" t="s">
        <v>1678</v>
      </c>
      <c r="K94" s="718">
        <v>0.96499999999999997</v>
      </c>
      <c r="L94" s="534"/>
      <c r="M94" s="541"/>
      <c r="N94" s="526"/>
      <c r="O94" s="526"/>
      <c r="P94" s="526"/>
      <c r="Q94" s="526"/>
      <c r="R94" s="526"/>
      <c r="S94" s="526"/>
      <c r="T94" s="526"/>
      <c r="U94" s="527"/>
      <c r="V94" s="1029"/>
      <c r="W94" s="937"/>
      <c r="X94" s="537"/>
      <c r="Z94" s="728"/>
      <c r="AA94" s="537"/>
      <c r="AB94" s="534"/>
      <c r="AC94" s="556"/>
      <c r="AD94" s="721">
        <f>ROUND(ROUND(ROUND(ROUND(F57*K94,0)*$M$10,0)*Y91,0)-AB82,0)</f>
        <v>444</v>
      </c>
      <c r="AE94" s="539"/>
      <c r="AF94" s="533"/>
    </row>
    <row r="95" spans="1:32" ht="16.7" customHeight="1" x14ac:dyDescent="0.15">
      <c r="A95" s="549">
        <v>22</v>
      </c>
      <c r="B95" s="549">
        <v>8150</v>
      </c>
      <c r="C95" s="540" t="s">
        <v>12944</v>
      </c>
      <c r="D95" s="542"/>
      <c r="E95" s="534"/>
      <c r="F95" s="534"/>
      <c r="H95" s="541"/>
      <c r="I95" s="1027"/>
      <c r="J95" s="537"/>
      <c r="L95" s="534"/>
      <c r="M95" s="541"/>
      <c r="N95" s="947" t="s">
        <v>10414</v>
      </c>
      <c r="O95" s="941"/>
      <c r="P95" s="526" t="s">
        <v>16</v>
      </c>
      <c r="Q95" s="526"/>
      <c r="R95" s="526"/>
      <c r="S95" s="526"/>
      <c r="T95" s="526" t="s">
        <v>1678</v>
      </c>
      <c r="U95" s="527">
        <v>0.7</v>
      </c>
      <c r="V95" s="1029"/>
      <c r="W95" s="937"/>
      <c r="X95" s="537"/>
      <c r="Z95" s="728"/>
      <c r="AA95" s="537"/>
      <c r="AB95" s="534"/>
      <c r="AC95" s="556"/>
      <c r="AD95" s="721">
        <f>ROUND(ROUND(ROUND(ROUND(ROUND(F57*K94,0)*$M$10,0)*U95,0)*Y91,0)-AB82,0)</f>
        <v>307</v>
      </c>
      <c r="AE95" s="539"/>
      <c r="AF95" s="533"/>
    </row>
    <row r="96" spans="1:32" ht="16.7" customHeight="1" x14ac:dyDescent="0.15">
      <c r="A96" s="520">
        <v>22</v>
      </c>
      <c r="B96" s="520" t="s">
        <v>12945</v>
      </c>
      <c r="C96" s="540" t="s">
        <v>12946</v>
      </c>
      <c r="D96" s="542"/>
      <c r="E96" s="534"/>
      <c r="F96" s="534"/>
      <c r="H96" s="541"/>
      <c r="I96" s="1028"/>
      <c r="J96" s="544"/>
      <c r="K96" s="725"/>
      <c r="L96" s="534"/>
      <c r="M96" s="541"/>
      <c r="N96" s="1024"/>
      <c r="O96" s="1025"/>
      <c r="P96" s="526" t="s">
        <v>3833</v>
      </c>
      <c r="Q96" s="526"/>
      <c r="R96" s="526"/>
      <c r="S96" s="526"/>
      <c r="T96" s="526" t="s">
        <v>1678</v>
      </c>
      <c r="U96" s="527">
        <v>0.5</v>
      </c>
      <c r="V96" s="1023"/>
      <c r="W96" s="938"/>
      <c r="X96" s="544"/>
      <c r="Y96" s="548"/>
      <c r="Z96" s="728"/>
      <c r="AA96" s="537"/>
      <c r="AB96" s="534"/>
      <c r="AC96" s="556"/>
      <c r="AD96" s="721">
        <f>ROUND(ROUND(ROUND(ROUND(ROUND(F57*K94,0)*$M$10,0)*U96,0)*Y91,0)-AB82,0)</f>
        <v>216</v>
      </c>
      <c r="AE96" s="539"/>
      <c r="AF96" s="533"/>
    </row>
    <row r="97" spans="1:32" ht="16.7" customHeight="1" x14ac:dyDescent="0.15">
      <c r="A97" s="520">
        <v>22</v>
      </c>
      <c r="B97" s="520" t="s">
        <v>12947</v>
      </c>
      <c r="C97" s="540" t="s">
        <v>12948</v>
      </c>
      <c r="D97" s="542"/>
      <c r="E97" s="534"/>
      <c r="F97" s="534"/>
      <c r="H97" s="541"/>
      <c r="I97" s="729"/>
      <c r="J97" s="525"/>
      <c r="K97" s="718"/>
      <c r="L97" s="534"/>
      <c r="M97" s="541"/>
      <c r="N97" s="526"/>
      <c r="O97" s="526"/>
      <c r="P97" s="526"/>
      <c r="Q97" s="526"/>
      <c r="R97" s="526"/>
      <c r="S97" s="526"/>
      <c r="T97" s="526"/>
      <c r="U97" s="527"/>
      <c r="V97" s="1021" t="s">
        <v>12608</v>
      </c>
      <c r="W97" s="936" t="s">
        <v>12840</v>
      </c>
      <c r="X97" s="525" t="s">
        <v>1678</v>
      </c>
      <c r="Y97" s="529">
        <v>0.7</v>
      </c>
      <c r="Z97" s="728"/>
      <c r="AA97" s="537"/>
      <c r="AB97" s="534"/>
      <c r="AC97" s="556"/>
      <c r="AD97" s="721">
        <f>ROUND(ROUND(ROUND(F57*$M$10,0)*Y97,0)-AB82,0)</f>
        <v>461</v>
      </c>
      <c r="AE97" s="539"/>
      <c r="AF97" s="533"/>
    </row>
    <row r="98" spans="1:32" ht="16.7" customHeight="1" x14ac:dyDescent="0.15">
      <c r="A98" s="520">
        <v>22</v>
      </c>
      <c r="B98" s="520" t="s">
        <v>12949</v>
      </c>
      <c r="C98" s="540" t="s">
        <v>12950</v>
      </c>
      <c r="D98" s="542"/>
      <c r="E98" s="534"/>
      <c r="F98" s="534"/>
      <c r="H98" s="541"/>
      <c r="I98" s="730"/>
      <c r="J98" s="537"/>
      <c r="L98" s="534"/>
      <c r="M98" s="541"/>
      <c r="N98" s="947" t="s">
        <v>10414</v>
      </c>
      <c r="O98" s="941"/>
      <c r="P98" s="526" t="s">
        <v>16</v>
      </c>
      <c r="Q98" s="526"/>
      <c r="R98" s="526"/>
      <c r="S98" s="526"/>
      <c r="T98" s="526" t="s">
        <v>1678</v>
      </c>
      <c r="U98" s="527">
        <v>0.7</v>
      </c>
      <c r="V98" s="1022"/>
      <c r="W98" s="937"/>
      <c r="X98" s="537"/>
      <c r="Z98" s="728"/>
      <c r="AA98" s="537"/>
      <c r="AB98" s="534"/>
      <c r="AC98" s="556"/>
      <c r="AD98" s="721">
        <f>ROUND(ROUND(ROUND(ROUND(F57*$M$10,0)*U98,0)*Y97,0)-AB82,0)</f>
        <v>319</v>
      </c>
      <c r="AE98" s="539"/>
      <c r="AF98" s="533"/>
    </row>
    <row r="99" spans="1:32" ht="16.7" customHeight="1" x14ac:dyDescent="0.15">
      <c r="A99" s="520">
        <v>22</v>
      </c>
      <c r="B99" s="520" t="s">
        <v>12951</v>
      </c>
      <c r="C99" s="540" t="s">
        <v>12952</v>
      </c>
      <c r="D99" s="542"/>
      <c r="E99" s="534"/>
      <c r="F99" s="534"/>
      <c r="H99" s="541"/>
      <c r="I99" s="731"/>
      <c r="J99" s="544"/>
      <c r="K99" s="725"/>
      <c r="L99" s="534"/>
      <c r="M99" s="541"/>
      <c r="N99" s="1024"/>
      <c r="O99" s="1025"/>
      <c r="P99" s="526" t="s">
        <v>3833</v>
      </c>
      <c r="Q99" s="526"/>
      <c r="R99" s="526"/>
      <c r="S99" s="526"/>
      <c r="T99" s="526" t="s">
        <v>1678</v>
      </c>
      <c r="U99" s="527">
        <v>0.5</v>
      </c>
      <c r="V99" s="1022"/>
      <c r="W99" s="937"/>
      <c r="X99" s="537"/>
      <c r="Z99" s="728"/>
      <c r="AA99" s="537"/>
      <c r="AB99" s="534"/>
      <c r="AC99" s="556"/>
      <c r="AD99" s="721">
        <f>ROUND(ROUND(ROUND(ROUND(F57*$M$10,0)*U99,0)*Y97,0)-AB82,0)</f>
        <v>225</v>
      </c>
      <c r="AE99" s="539"/>
      <c r="AF99" s="533"/>
    </row>
    <row r="100" spans="1:32" ht="16.7" customHeight="1" x14ac:dyDescent="0.15">
      <c r="A100" s="520">
        <v>22</v>
      </c>
      <c r="B100" s="520" t="s">
        <v>12953</v>
      </c>
      <c r="C100" s="540" t="s">
        <v>12954</v>
      </c>
      <c r="D100" s="542"/>
      <c r="E100" s="534"/>
      <c r="F100" s="534"/>
      <c r="H100" s="541"/>
      <c r="I100" s="1026" t="s">
        <v>10418</v>
      </c>
      <c r="J100" s="525" t="s">
        <v>1678</v>
      </c>
      <c r="K100" s="718">
        <v>0.96499999999999997</v>
      </c>
      <c r="L100" s="534"/>
      <c r="M100" s="541"/>
      <c r="N100" s="526"/>
      <c r="O100" s="526"/>
      <c r="P100" s="526"/>
      <c r="Q100" s="526"/>
      <c r="R100" s="526"/>
      <c r="S100" s="526"/>
      <c r="T100" s="526"/>
      <c r="U100" s="527"/>
      <c r="V100" s="1022"/>
      <c r="W100" s="937"/>
      <c r="X100" s="537"/>
      <c r="Z100" s="728"/>
      <c r="AA100" s="537"/>
      <c r="AB100" s="534"/>
      <c r="AC100" s="556"/>
      <c r="AD100" s="721">
        <f>ROUND(ROUND(ROUND(ROUND(F57*K100,0)*$M$10,0)*Y97,0)-AB82,0)</f>
        <v>444</v>
      </c>
      <c r="AE100" s="539"/>
      <c r="AF100" s="533"/>
    </row>
    <row r="101" spans="1:32" ht="16.7" customHeight="1" x14ac:dyDescent="0.15">
      <c r="A101" s="520">
        <v>22</v>
      </c>
      <c r="B101" s="520" t="s">
        <v>12955</v>
      </c>
      <c r="C101" s="540" t="s">
        <v>12956</v>
      </c>
      <c r="D101" s="542"/>
      <c r="E101" s="534"/>
      <c r="F101" s="534"/>
      <c r="H101" s="541"/>
      <c r="I101" s="1027"/>
      <c r="J101" s="537"/>
      <c r="L101" s="534"/>
      <c r="M101" s="541"/>
      <c r="N101" s="947" t="s">
        <v>10414</v>
      </c>
      <c r="O101" s="941"/>
      <c r="P101" s="526" t="s">
        <v>16</v>
      </c>
      <c r="Q101" s="526"/>
      <c r="R101" s="526"/>
      <c r="S101" s="526"/>
      <c r="T101" s="526" t="s">
        <v>1678</v>
      </c>
      <c r="U101" s="527">
        <v>0.7</v>
      </c>
      <c r="V101" s="1022"/>
      <c r="W101" s="937"/>
      <c r="X101" s="537"/>
      <c r="Z101" s="728"/>
      <c r="AA101" s="537"/>
      <c r="AB101" s="534"/>
      <c r="AC101" s="556"/>
      <c r="AD101" s="721">
        <f>ROUND(ROUND(ROUND(ROUND(ROUND(F57*K100,0)*$M$10,0)*U101,0)*Y97,0)-AB82,0)</f>
        <v>307</v>
      </c>
      <c r="AE101" s="539"/>
      <c r="AF101" s="533"/>
    </row>
    <row r="102" spans="1:32" ht="16.7" customHeight="1" x14ac:dyDescent="0.15">
      <c r="A102" s="520">
        <v>22</v>
      </c>
      <c r="B102" s="520" t="s">
        <v>12957</v>
      </c>
      <c r="C102" s="540" t="s">
        <v>12958</v>
      </c>
      <c r="D102" s="557"/>
      <c r="E102" s="550"/>
      <c r="F102" s="550"/>
      <c r="G102" s="650"/>
      <c r="H102" s="558"/>
      <c r="I102" s="1028"/>
      <c r="J102" s="544"/>
      <c r="K102" s="725"/>
      <c r="L102" s="550"/>
      <c r="M102" s="558"/>
      <c r="N102" s="1024"/>
      <c r="O102" s="1025"/>
      <c r="P102" s="526" t="s">
        <v>3833</v>
      </c>
      <c r="Q102" s="526"/>
      <c r="R102" s="526"/>
      <c r="S102" s="526"/>
      <c r="T102" s="526" t="s">
        <v>1678</v>
      </c>
      <c r="U102" s="527">
        <v>0.5</v>
      </c>
      <c r="V102" s="1023"/>
      <c r="W102" s="938"/>
      <c r="X102" s="544"/>
      <c r="Y102" s="548"/>
      <c r="Z102" s="733"/>
      <c r="AA102" s="544"/>
      <c r="AB102" s="550"/>
      <c r="AC102" s="732"/>
      <c r="AD102" s="721">
        <f>ROUND(ROUND(ROUND(ROUND(ROUND(F57*K100,0)*$M$10,0)*U102,0)*Y97,0)-AB82,0)</f>
        <v>216</v>
      </c>
      <c r="AE102" s="559"/>
      <c r="AF102" s="533"/>
    </row>
    <row r="103" spans="1:32" ht="16.7" customHeight="1" x14ac:dyDescent="0.15">
      <c r="A103" s="520">
        <v>22</v>
      </c>
      <c r="B103" s="520">
        <v>8571</v>
      </c>
      <c r="C103" s="521" t="s">
        <v>12959</v>
      </c>
      <c r="D103" s="560"/>
      <c r="E103" s="522"/>
      <c r="F103" s="936" t="s">
        <v>10567</v>
      </c>
      <c r="G103" s="947"/>
      <c r="H103" s="941"/>
      <c r="I103" s="729"/>
      <c r="J103" s="525"/>
      <c r="K103" s="718"/>
      <c r="L103" s="522"/>
      <c r="M103" s="561"/>
      <c r="N103" s="526"/>
      <c r="O103" s="526"/>
      <c r="P103" s="526"/>
      <c r="Q103" s="526"/>
      <c r="R103" s="526"/>
      <c r="S103" s="526"/>
      <c r="T103" s="526"/>
      <c r="U103" s="527"/>
      <c r="V103" s="719"/>
      <c r="W103" s="525"/>
      <c r="X103" s="525"/>
      <c r="Y103" s="529"/>
      <c r="Z103" s="734"/>
      <c r="AA103" s="525"/>
      <c r="AB103" s="522"/>
      <c r="AC103" s="720"/>
      <c r="AD103" s="721">
        <f>ROUND(F105*$M$10,0)</f>
        <v>468</v>
      </c>
      <c r="AE103" s="532"/>
      <c r="AF103" s="533"/>
    </row>
    <row r="104" spans="1:32" ht="16.7" customHeight="1" x14ac:dyDescent="0.15">
      <c r="A104" s="520">
        <v>22</v>
      </c>
      <c r="B104" s="520">
        <v>8572</v>
      </c>
      <c r="C104" s="521" t="s">
        <v>12960</v>
      </c>
      <c r="D104" s="542"/>
      <c r="E104" s="534"/>
      <c r="F104" s="937"/>
      <c r="G104" s="948"/>
      <c r="H104" s="942"/>
      <c r="I104" s="730"/>
      <c r="J104" s="537"/>
      <c r="L104" s="534"/>
      <c r="M104" s="541"/>
      <c r="N104" s="947" t="s">
        <v>10414</v>
      </c>
      <c r="O104" s="941"/>
      <c r="P104" s="526" t="s">
        <v>16</v>
      </c>
      <c r="Q104" s="526"/>
      <c r="R104" s="526"/>
      <c r="S104" s="526"/>
      <c r="T104" s="526" t="s">
        <v>1678</v>
      </c>
      <c r="U104" s="527">
        <v>0.7</v>
      </c>
      <c r="V104" s="722"/>
      <c r="W104" s="537"/>
      <c r="X104" s="537"/>
      <c r="Z104" s="728"/>
      <c r="AA104" s="537"/>
      <c r="AB104" s="534"/>
      <c r="AC104" s="556"/>
      <c r="AD104" s="721">
        <f>ROUND(ROUND(F105*$M$10,0)*U104,0)</f>
        <v>328</v>
      </c>
      <c r="AE104" s="539"/>
      <c r="AF104" s="533"/>
    </row>
    <row r="105" spans="1:32" ht="16.7" customHeight="1" x14ac:dyDescent="0.15">
      <c r="A105" s="520">
        <v>22</v>
      </c>
      <c r="B105" s="520" t="s">
        <v>12961</v>
      </c>
      <c r="C105" s="540" t="s">
        <v>12962</v>
      </c>
      <c r="D105" s="542"/>
      <c r="E105" s="534"/>
      <c r="F105" s="1034">
        <f>'6生活介護(基本)'!F105</f>
        <v>669</v>
      </c>
      <c r="G105" s="1035"/>
      <c r="H105" s="541" t="s">
        <v>9</v>
      </c>
      <c r="I105" s="731"/>
      <c r="J105" s="544"/>
      <c r="K105" s="725"/>
      <c r="L105" s="534"/>
      <c r="M105" s="541"/>
      <c r="N105" s="1024"/>
      <c r="O105" s="1025"/>
      <c r="P105" s="526" t="s">
        <v>3833</v>
      </c>
      <c r="Q105" s="526"/>
      <c r="R105" s="526"/>
      <c r="S105" s="526"/>
      <c r="T105" s="526" t="s">
        <v>1678</v>
      </c>
      <c r="U105" s="527">
        <v>0.5</v>
      </c>
      <c r="V105" s="722"/>
      <c r="W105" s="537"/>
      <c r="X105" s="537"/>
      <c r="Z105" s="728"/>
      <c r="AA105" s="537"/>
      <c r="AB105" s="534"/>
      <c r="AC105" s="556"/>
      <c r="AD105" s="721">
        <f>ROUND(ROUND(F105*$M$10,0)*U105,0)</f>
        <v>234</v>
      </c>
      <c r="AE105" s="539"/>
      <c r="AF105" s="533"/>
    </row>
    <row r="106" spans="1:32" ht="16.7" customHeight="1" x14ac:dyDescent="0.15">
      <c r="A106" s="520">
        <v>22</v>
      </c>
      <c r="B106" s="520">
        <v>8573</v>
      </c>
      <c r="C106" s="540" t="s">
        <v>12963</v>
      </c>
      <c r="D106" s="542"/>
      <c r="E106" s="534"/>
      <c r="F106" s="534"/>
      <c r="H106" s="541"/>
      <c r="I106" s="1026" t="s">
        <v>10418</v>
      </c>
      <c r="J106" s="525" t="s">
        <v>1678</v>
      </c>
      <c r="K106" s="718">
        <v>0.96499999999999997</v>
      </c>
      <c r="L106" s="534"/>
      <c r="M106" s="541"/>
      <c r="N106" s="526"/>
      <c r="O106" s="526"/>
      <c r="P106" s="526"/>
      <c r="Q106" s="526"/>
      <c r="R106" s="526"/>
      <c r="S106" s="526"/>
      <c r="T106" s="526"/>
      <c r="U106" s="527"/>
      <c r="V106" s="722"/>
      <c r="W106" s="537"/>
      <c r="X106" s="537"/>
      <c r="Z106" s="728"/>
      <c r="AA106" s="537"/>
      <c r="AB106" s="534"/>
      <c r="AC106" s="556"/>
      <c r="AD106" s="721">
        <f>ROUND(ROUND(F105*K106,0)*$M$10,0)</f>
        <v>452</v>
      </c>
      <c r="AE106" s="539"/>
      <c r="AF106" s="533"/>
    </row>
    <row r="107" spans="1:32" ht="16.7" customHeight="1" x14ac:dyDescent="0.15">
      <c r="A107" s="520">
        <v>22</v>
      </c>
      <c r="B107" s="520">
        <v>8574</v>
      </c>
      <c r="C107" s="540" t="s">
        <v>12964</v>
      </c>
      <c r="D107" s="542"/>
      <c r="E107" s="534"/>
      <c r="F107" s="534"/>
      <c r="H107" s="541"/>
      <c r="I107" s="1027"/>
      <c r="J107" s="537"/>
      <c r="L107" s="534"/>
      <c r="M107" s="541"/>
      <c r="N107" s="947" t="s">
        <v>10414</v>
      </c>
      <c r="O107" s="941"/>
      <c r="P107" s="526" t="s">
        <v>16</v>
      </c>
      <c r="Q107" s="526"/>
      <c r="R107" s="526"/>
      <c r="S107" s="526"/>
      <c r="T107" s="526" t="s">
        <v>1678</v>
      </c>
      <c r="U107" s="527">
        <v>0.7</v>
      </c>
      <c r="V107" s="722"/>
      <c r="W107" s="537"/>
      <c r="X107" s="537"/>
      <c r="Z107" s="728"/>
      <c r="AA107" s="537"/>
      <c r="AB107" s="534"/>
      <c r="AC107" s="556"/>
      <c r="AD107" s="721">
        <f>ROUND(ROUND(ROUND(F105*K106,0)*$M$10,0)*U107,0)</f>
        <v>316</v>
      </c>
      <c r="AE107" s="539"/>
      <c r="AF107" s="533"/>
    </row>
    <row r="108" spans="1:32" ht="16.7" customHeight="1" x14ac:dyDescent="0.15">
      <c r="A108" s="520">
        <v>22</v>
      </c>
      <c r="B108" s="520" t="s">
        <v>12965</v>
      </c>
      <c r="C108" s="540" t="s">
        <v>12966</v>
      </c>
      <c r="D108" s="542"/>
      <c r="E108" s="534"/>
      <c r="F108" s="534"/>
      <c r="H108" s="541"/>
      <c r="I108" s="1028"/>
      <c r="J108" s="544"/>
      <c r="K108" s="725"/>
      <c r="L108" s="534"/>
      <c r="M108" s="541"/>
      <c r="N108" s="1024"/>
      <c r="O108" s="1025"/>
      <c r="P108" s="526" t="s">
        <v>3833</v>
      </c>
      <c r="Q108" s="526"/>
      <c r="R108" s="526"/>
      <c r="S108" s="526"/>
      <c r="T108" s="526" t="s">
        <v>1678</v>
      </c>
      <c r="U108" s="527">
        <v>0.5</v>
      </c>
      <c r="V108" s="727"/>
      <c r="W108" s="544"/>
      <c r="X108" s="544"/>
      <c r="Y108" s="548"/>
      <c r="Z108" s="728"/>
      <c r="AA108" s="537"/>
      <c r="AB108" s="534"/>
      <c r="AC108" s="556"/>
      <c r="AD108" s="721">
        <f>ROUND(ROUND(ROUND(F105*K106,0)*$M$10,0)*U108,0)</f>
        <v>226</v>
      </c>
      <c r="AE108" s="539"/>
      <c r="AF108" s="533"/>
    </row>
    <row r="109" spans="1:32" ht="16.7" customHeight="1" x14ac:dyDescent="0.15">
      <c r="A109" s="549">
        <v>22</v>
      </c>
      <c r="B109" s="549">
        <v>8575</v>
      </c>
      <c r="C109" s="540" t="s">
        <v>12967</v>
      </c>
      <c r="D109" s="542"/>
      <c r="E109" s="534"/>
      <c r="F109" s="534"/>
      <c r="H109" s="541"/>
      <c r="I109" s="729"/>
      <c r="J109" s="525"/>
      <c r="K109" s="718"/>
      <c r="L109" s="534"/>
      <c r="M109" s="541"/>
      <c r="N109" s="526"/>
      <c r="O109" s="526"/>
      <c r="P109" s="526"/>
      <c r="Q109" s="526"/>
      <c r="R109" s="526"/>
      <c r="S109" s="526"/>
      <c r="T109" s="526"/>
      <c r="U109" s="527"/>
      <c r="V109" s="956" t="s">
        <v>12599</v>
      </c>
      <c r="W109" s="936" t="s">
        <v>12821</v>
      </c>
      <c r="X109" s="525" t="s">
        <v>1678</v>
      </c>
      <c r="Y109" s="529">
        <v>0.5</v>
      </c>
      <c r="Z109" s="728"/>
      <c r="AA109" s="537"/>
      <c r="AB109" s="534"/>
      <c r="AC109" s="556"/>
      <c r="AD109" s="721">
        <f>ROUND(ROUND(F105*$M$10,0)*Y109,0)</f>
        <v>234</v>
      </c>
      <c r="AE109" s="539"/>
      <c r="AF109" s="533"/>
    </row>
    <row r="110" spans="1:32" ht="16.7" customHeight="1" x14ac:dyDescent="0.15">
      <c r="A110" s="549">
        <v>22</v>
      </c>
      <c r="B110" s="549">
        <v>8576</v>
      </c>
      <c r="C110" s="540" t="s">
        <v>12968</v>
      </c>
      <c r="D110" s="542"/>
      <c r="E110" s="534"/>
      <c r="F110" s="534"/>
      <c r="H110" s="541"/>
      <c r="I110" s="730"/>
      <c r="J110" s="537"/>
      <c r="L110" s="534"/>
      <c r="M110" s="541"/>
      <c r="N110" s="947" t="s">
        <v>10414</v>
      </c>
      <c r="O110" s="941"/>
      <c r="P110" s="526" t="s">
        <v>16</v>
      </c>
      <c r="Q110" s="526"/>
      <c r="R110" s="526"/>
      <c r="S110" s="526"/>
      <c r="T110" s="526" t="s">
        <v>1678</v>
      </c>
      <c r="U110" s="527">
        <v>0.7</v>
      </c>
      <c r="V110" s="1029"/>
      <c r="W110" s="937"/>
      <c r="X110" s="537"/>
      <c r="Z110" s="728"/>
      <c r="AA110" s="537"/>
      <c r="AB110" s="534"/>
      <c r="AC110" s="556"/>
      <c r="AD110" s="721">
        <f>ROUND(ROUND(ROUND(F105*$M$10,0)*U110,0)*Y109,0)</f>
        <v>164</v>
      </c>
      <c r="AE110" s="539"/>
      <c r="AF110" s="533"/>
    </row>
    <row r="111" spans="1:32" ht="16.7" customHeight="1" x14ac:dyDescent="0.15">
      <c r="A111" s="520">
        <v>22</v>
      </c>
      <c r="B111" s="520" t="s">
        <v>12969</v>
      </c>
      <c r="C111" s="540" t="s">
        <v>12970</v>
      </c>
      <c r="D111" s="542"/>
      <c r="E111" s="534"/>
      <c r="F111" s="534"/>
      <c r="H111" s="541"/>
      <c r="I111" s="731"/>
      <c r="J111" s="544"/>
      <c r="K111" s="725"/>
      <c r="L111" s="534"/>
      <c r="M111" s="541"/>
      <c r="N111" s="1024"/>
      <c r="O111" s="1025"/>
      <c r="P111" s="526" t="s">
        <v>3833</v>
      </c>
      <c r="Q111" s="526"/>
      <c r="R111" s="526"/>
      <c r="S111" s="526"/>
      <c r="T111" s="526" t="s">
        <v>1678</v>
      </c>
      <c r="U111" s="527">
        <v>0.5</v>
      </c>
      <c r="V111" s="1029"/>
      <c r="W111" s="937"/>
      <c r="X111" s="537"/>
      <c r="Z111" s="728"/>
      <c r="AA111" s="537"/>
      <c r="AB111" s="534"/>
      <c r="AC111" s="556"/>
      <c r="AD111" s="721">
        <f>ROUND(ROUND(ROUND(F105*$M$10,0)*U111,0)*Y109,0)</f>
        <v>117</v>
      </c>
      <c r="AE111" s="539"/>
      <c r="AF111" s="533"/>
    </row>
    <row r="112" spans="1:32" ht="16.7" customHeight="1" x14ac:dyDescent="0.15">
      <c r="A112" s="549">
        <v>22</v>
      </c>
      <c r="B112" s="549">
        <v>8577</v>
      </c>
      <c r="C112" s="540" t="s">
        <v>12971</v>
      </c>
      <c r="D112" s="542"/>
      <c r="E112" s="534"/>
      <c r="F112" s="534"/>
      <c r="H112" s="541"/>
      <c r="I112" s="1026" t="s">
        <v>10418</v>
      </c>
      <c r="J112" s="525" t="s">
        <v>1678</v>
      </c>
      <c r="K112" s="718">
        <v>0.96499999999999997</v>
      </c>
      <c r="L112" s="534"/>
      <c r="M112" s="541"/>
      <c r="N112" s="526"/>
      <c r="O112" s="526"/>
      <c r="P112" s="526"/>
      <c r="Q112" s="526"/>
      <c r="R112" s="526"/>
      <c r="S112" s="526"/>
      <c r="T112" s="526"/>
      <c r="U112" s="527"/>
      <c r="V112" s="1029"/>
      <c r="W112" s="937"/>
      <c r="X112" s="537"/>
      <c r="Z112" s="728"/>
      <c r="AA112" s="537"/>
      <c r="AB112" s="534"/>
      <c r="AC112" s="556"/>
      <c r="AD112" s="721">
        <f>ROUND(ROUND(ROUND(F105*K112,0)*$M$10,0)*Y109,0)</f>
        <v>226</v>
      </c>
      <c r="AE112" s="539"/>
      <c r="AF112" s="533"/>
    </row>
    <row r="113" spans="1:32" ht="16.7" customHeight="1" x14ac:dyDescent="0.15">
      <c r="A113" s="549">
        <v>22</v>
      </c>
      <c r="B113" s="549">
        <v>8578</v>
      </c>
      <c r="C113" s="540" t="s">
        <v>12972</v>
      </c>
      <c r="D113" s="542"/>
      <c r="E113" s="534"/>
      <c r="F113" s="534"/>
      <c r="H113" s="541"/>
      <c r="I113" s="1027"/>
      <c r="J113" s="537"/>
      <c r="L113" s="534"/>
      <c r="M113" s="541"/>
      <c r="N113" s="947" t="s">
        <v>10414</v>
      </c>
      <c r="O113" s="941"/>
      <c r="P113" s="526" t="s">
        <v>16</v>
      </c>
      <c r="Q113" s="526"/>
      <c r="R113" s="526"/>
      <c r="S113" s="526"/>
      <c r="T113" s="526" t="s">
        <v>1678</v>
      </c>
      <c r="U113" s="527">
        <v>0.7</v>
      </c>
      <c r="V113" s="1029"/>
      <c r="W113" s="937"/>
      <c r="X113" s="537"/>
      <c r="Z113" s="728"/>
      <c r="AA113" s="537"/>
      <c r="AB113" s="534"/>
      <c r="AC113" s="556"/>
      <c r="AD113" s="721">
        <f>ROUND(ROUND(ROUND(ROUND(F105*K112,0)*$M$10,0)*U113,0)*Y109,0)</f>
        <v>158</v>
      </c>
      <c r="AE113" s="539"/>
      <c r="AF113" s="533"/>
    </row>
    <row r="114" spans="1:32" ht="16.7" customHeight="1" x14ac:dyDescent="0.15">
      <c r="A114" s="520">
        <v>22</v>
      </c>
      <c r="B114" s="520" t="s">
        <v>12973</v>
      </c>
      <c r="C114" s="540" t="s">
        <v>12974</v>
      </c>
      <c r="D114" s="542"/>
      <c r="E114" s="534"/>
      <c r="F114" s="534"/>
      <c r="H114" s="541"/>
      <c r="I114" s="1028"/>
      <c r="J114" s="544"/>
      <c r="K114" s="725"/>
      <c r="L114" s="534"/>
      <c r="M114" s="541"/>
      <c r="N114" s="1024"/>
      <c r="O114" s="1025"/>
      <c r="P114" s="526" t="s">
        <v>3833</v>
      </c>
      <c r="Q114" s="526"/>
      <c r="R114" s="526"/>
      <c r="S114" s="526"/>
      <c r="T114" s="526" t="s">
        <v>1678</v>
      </c>
      <c r="U114" s="527">
        <v>0.5</v>
      </c>
      <c r="V114" s="1029"/>
      <c r="W114" s="938"/>
      <c r="X114" s="544"/>
      <c r="Y114" s="548"/>
      <c r="Z114" s="728"/>
      <c r="AA114" s="537"/>
      <c r="AB114" s="534"/>
      <c r="AC114" s="556"/>
      <c r="AD114" s="721">
        <f>ROUND(ROUND(ROUND(ROUND(F105*K112,0)*$M$10,0)*U114,0)*Y109,0)</f>
        <v>113</v>
      </c>
      <c r="AE114" s="539"/>
      <c r="AF114" s="533"/>
    </row>
    <row r="115" spans="1:32" ht="16.7" customHeight="1" x14ac:dyDescent="0.15">
      <c r="A115" s="549">
        <v>22</v>
      </c>
      <c r="B115" s="549">
        <v>8579</v>
      </c>
      <c r="C115" s="540" t="s">
        <v>12975</v>
      </c>
      <c r="D115" s="542"/>
      <c r="E115" s="534"/>
      <c r="F115" s="534"/>
      <c r="H115" s="541"/>
      <c r="I115" s="729"/>
      <c r="J115" s="525"/>
      <c r="K115" s="718"/>
      <c r="L115" s="534"/>
      <c r="M115" s="541"/>
      <c r="N115" s="526"/>
      <c r="O115" s="526"/>
      <c r="P115" s="526"/>
      <c r="Q115" s="526"/>
      <c r="R115" s="526"/>
      <c r="S115" s="526"/>
      <c r="T115" s="526"/>
      <c r="U115" s="527"/>
      <c r="V115" s="1029"/>
      <c r="W115" s="936" t="s">
        <v>12830</v>
      </c>
      <c r="X115" s="525" t="s">
        <v>1678</v>
      </c>
      <c r="Y115" s="529">
        <v>0.7</v>
      </c>
      <c r="Z115" s="728"/>
      <c r="AA115" s="537"/>
      <c r="AB115" s="534"/>
      <c r="AC115" s="556"/>
      <c r="AD115" s="721">
        <f>ROUND(ROUND(F105*$M$10,0)*Y115,0)</f>
        <v>328</v>
      </c>
      <c r="AE115" s="539"/>
      <c r="AF115" s="533"/>
    </row>
    <row r="116" spans="1:32" ht="16.7" customHeight="1" x14ac:dyDescent="0.15">
      <c r="A116" s="549">
        <v>22</v>
      </c>
      <c r="B116" s="549">
        <v>8580</v>
      </c>
      <c r="C116" s="540" t="s">
        <v>12976</v>
      </c>
      <c r="D116" s="542"/>
      <c r="E116" s="534"/>
      <c r="F116" s="534"/>
      <c r="H116" s="541"/>
      <c r="I116" s="730"/>
      <c r="J116" s="537"/>
      <c r="L116" s="534"/>
      <c r="M116" s="541"/>
      <c r="N116" s="947" t="s">
        <v>10414</v>
      </c>
      <c r="O116" s="941"/>
      <c r="P116" s="526" t="s">
        <v>16</v>
      </c>
      <c r="Q116" s="526"/>
      <c r="R116" s="526"/>
      <c r="S116" s="526"/>
      <c r="T116" s="526" t="s">
        <v>1678</v>
      </c>
      <c r="U116" s="527">
        <v>0.7</v>
      </c>
      <c r="V116" s="1029"/>
      <c r="W116" s="937"/>
      <c r="X116" s="537"/>
      <c r="Z116" s="728"/>
      <c r="AA116" s="537"/>
      <c r="AB116" s="534"/>
      <c r="AC116" s="556"/>
      <c r="AD116" s="721">
        <f>ROUND(ROUND(ROUND(F105*$M$10,0)*U116,0)*Y115,0)</f>
        <v>230</v>
      </c>
      <c r="AE116" s="539"/>
      <c r="AF116" s="533"/>
    </row>
    <row r="117" spans="1:32" ht="16.7" customHeight="1" x14ac:dyDescent="0.15">
      <c r="A117" s="520">
        <v>22</v>
      </c>
      <c r="B117" s="520" t="s">
        <v>12977</v>
      </c>
      <c r="C117" s="540" t="s">
        <v>12978</v>
      </c>
      <c r="D117" s="542"/>
      <c r="E117" s="534"/>
      <c r="F117" s="534"/>
      <c r="H117" s="541"/>
      <c r="I117" s="731"/>
      <c r="J117" s="544"/>
      <c r="K117" s="725"/>
      <c r="L117" s="534"/>
      <c r="M117" s="541"/>
      <c r="N117" s="1024"/>
      <c r="O117" s="1025"/>
      <c r="P117" s="526" t="s">
        <v>3833</v>
      </c>
      <c r="Q117" s="526"/>
      <c r="R117" s="526"/>
      <c r="S117" s="526"/>
      <c r="T117" s="526" t="s">
        <v>1678</v>
      </c>
      <c r="U117" s="527">
        <v>0.5</v>
      </c>
      <c r="V117" s="1029"/>
      <c r="W117" s="937"/>
      <c r="X117" s="537"/>
      <c r="Z117" s="728"/>
      <c r="AA117" s="537"/>
      <c r="AB117" s="534"/>
      <c r="AC117" s="556"/>
      <c r="AD117" s="721">
        <f>ROUND(ROUND(ROUND(F105*$M$10,0)*U117,0)*Y115,0)</f>
        <v>164</v>
      </c>
      <c r="AE117" s="539"/>
      <c r="AF117" s="533"/>
    </row>
    <row r="118" spans="1:32" ht="16.7" customHeight="1" x14ac:dyDescent="0.15">
      <c r="A118" s="549">
        <v>22</v>
      </c>
      <c r="B118" s="549">
        <v>8005</v>
      </c>
      <c r="C118" s="540" t="s">
        <v>12979</v>
      </c>
      <c r="D118" s="542"/>
      <c r="E118" s="534"/>
      <c r="F118" s="534"/>
      <c r="H118" s="541"/>
      <c r="I118" s="1026" t="s">
        <v>10418</v>
      </c>
      <c r="J118" s="525" t="s">
        <v>1678</v>
      </c>
      <c r="K118" s="718">
        <v>0.96499999999999997</v>
      </c>
      <c r="L118" s="534"/>
      <c r="M118" s="541"/>
      <c r="N118" s="526"/>
      <c r="O118" s="526"/>
      <c r="P118" s="526"/>
      <c r="Q118" s="526"/>
      <c r="R118" s="526"/>
      <c r="S118" s="526"/>
      <c r="T118" s="526"/>
      <c r="U118" s="527"/>
      <c r="V118" s="1029"/>
      <c r="W118" s="937"/>
      <c r="X118" s="537"/>
      <c r="Z118" s="728"/>
      <c r="AA118" s="537"/>
      <c r="AB118" s="534"/>
      <c r="AC118" s="556"/>
      <c r="AD118" s="721">
        <f>ROUND(ROUND(ROUND(F105*K118,0)*$M$10,0)*Y115,0)</f>
        <v>316</v>
      </c>
      <c r="AE118" s="539"/>
      <c r="AF118" s="533"/>
    </row>
    <row r="119" spans="1:32" ht="16.7" customHeight="1" x14ac:dyDescent="0.15">
      <c r="A119" s="549">
        <v>22</v>
      </c>
      <c r="B119" s="549">
        <v>8006</v>
      </c>
      <c r="C119" s="540" t="s">
        <v>12980</v>
      </c>
      <c r="D119" s="542"/>
      <c r="E119" s="534"/>
      <c r="F119" s="534"/>
      <c r="H119" s="541"/>
      <c r="I119" s="1027"/>
      <c r="J119" s="537"/>
      <c r="L119" s="534"/>
      <c r="M119" s="541"/>
      <c r="N119" s="947" t="s">
        <v>10414</v>
      </c>
      <c r="O119" s="941"/>
      <c r="P119" s="526" t="s">
        <v>16</v>
      </c>
      <c r="Q119" s="526"/>
      <c r="R119" s="526"/>
      <c r="S119" s="526"/>
      <c r="T119" s="526" t="s">
        <v>1678</v>
      </c>
      <c r="U119" s="527">
        <v>0.7</v>
      </c>
      <c r="V119" s="1029"/>
      <c r="W119" s="937"/>
      <c r="X119" s="537"/>
      <c r="Z119" s="728"/>
      <c r="AA119" s="537"/>
      <c r="AB119" s="534"/>
      <c r="AC119" s="556"/>
      <c r="AD119" s="721">
        <f>ROUND(ROUND(ROUND(ROUND(F105*K118,0)*$M$10,0)*U119,0)*Y115,0)</f>
        <v>221</v>
      </c>
      <c r="AE119" s="539"/>
      <c r="AF119" s="533"/>
    </row>
    <row r="120" spans="1:32" ht="16.7" customHeight="1" x14ac:dyDescent="0.15">
      <c r="A120" s="520">
        <v>22</v>
      </c>
      <c r="B120" s="520" t="s">
        <v>12981</v>
      </c>
      <c r="C120" s="540" t="s">
        <v>12982</v>
      </c>
      <c r="D120" s="542"/>
      <c r="E120" s="534"/>
      <c r="F120" s="534"/>
      <c r="H120" s="541"/>
      <c r="I120" s="1028"/>
      <c r="J120" s="544"/>
      <c r="K120" s="725"/>
      <c r="L120" s="534"/>
      <c r="M120" s="541"/>
      <c r="N120" s="1024"/>
      <c r="O120" s="1025"/>
      <c r="P120" s="526" t="s">
        <v>3833</v>
      </c>
      <c r="Q120" s="526"/>
      <c r="R120" s="526"/>
      <c r="S120" s="526"/>
      <c r="T120" s="526" t="s">
        <v>1678</v>
      </c>
      <c r="U120" s="527">
        <v>0.5</v>
      </c>
      <c r="V120" s="1023"/>
      <c r="W120" s="938"/>
      <c r="X120" s="544"/>
      <c r="Y120" s="548"/>
      <c r="Z120" s="728"/>
      <c r="AA120" s="537"/>
      <c r="AB120" s="534"/>
      <c r="AC120" s="556"/>
      <c r="AD120" s="721">
        <f>ROUND(ROUND(ROUND(ROUND(F105*K118,0)*$M$10,0)*U120,0)*Y115,0)</f>
        <v>158</v>
      </c>
      <c r="AE120" s="539"/>
      <c r="AF120" s="533"/>
    </row>
    <row r="121" spans="1:32" ht="16.7" customHeight="1" x14ac:dyDescent="0.15">
      <c r="A121" s="520">
        <v>22</v>
      </c>
      <c r="B121" s="520" t="s">
        <v>12983</v>
      </c>
      <c r="C121" s="540" t="s">
        <v>12984</v>
      </c>
      <c r="D121" s="542"/>
      <c r="E121" s="534"/>
      <c r="F121" s="534"/>
      <c r="H121" s="541"/>
      <c r="I121" s="729"/>
      <c r="J121" s="525"/>
      <c r="K121" s="718"/>
      <c r="L121" s="534"/>
      <c r="M121" s="541"/>
      <c r="N121" s="526"/>
      <c r="O121" s="526"/>
      <c r="P121" s="526"/>
      <c r="Q121" s="526"/>
      <c r="R121" s="526"/>
      <c r="S121" s="526"/>
      <c r="T121" s="526"/>
      <c r="U121" s="527"/>
      <c r="V121" s="1021" t="s">
        <v>12608</v>
      </c>
      <c r="W121" s="936" t="s">
        <v>12840</v>
      </c>
      <c r="X121" s="525" t="s">
        <v>1678</v>
      </c>
      <c r="Y121" s="529">
        <v>0.7</v>
      </c>
      <c r="Z121" s="728"/>
      <c r="AA121" s="537"/>
      <c r="AB121" s="534"/>
      <c r="AC121" s="556"/>
      <c r="AD121" s="721">
        <f>ROUND(ROUND(F105*$M$10,0)*Y121,0)</f>
        <v>328</v>
      </c>
      <c r="AE121" s="539"/>
      <c r="AF121" s="533"/>
    </row>
    <row r="122" spans="1:32" ht="16.7" customHeight="1" x14ac:dyDescent="0.15">
      <c r="A122" s="520">
        <v>22</v>
      </c>
      <c r="B122" s="520" t="s">
        <v>12985</v>
      </c>
      <c r="C122" s="540" t="s">
        <v>12986</v>
      </c>
      <c r="D122" s="542"/>
      <c r="E122" s="534"/>
      <c r="F122" s="534"/>
      <c r="H122" s="541"/>
      <c r="I122" s="730"/>
      <c r="J122" s="537"/>
      <c r="L122" s="534"/>
      <c r="M122" s="541"/>
      <c r="N122" s="947" t="s">
        <v>10414</v>
      </c>
      <c r="O122" s="941"/>
      <c r="P122" s="526" t="s">
        <v>16</v>
      </c>
      <c r="Q122" s="526"/>
      <c r="R122" s="526"/>
      <c r="S122" s="526"/>
      <c r="T122" s="526" t="s">
        <v>1678</v>
      </c>
      <c r="U122" s="527">
        <v>0.7</v>
      </c>
      <c r="V122" s="1022"/>
      <c r="W122" s="937"/>
      <c r="X122" s="537"/>
      <c r="Z122" s="728"/>
      <c r="AA122" s="537"/>
      <c r="AB122" s="534"/>
      <c r="AC122" s="556"/>
      <c r="AD122" s="721">
        <f>ROUND(ROUND(ROUND(F105*$M$10,0)*U122,0)*Y121,0)</f>
        <v>230</v>
      </c>
      <c r="AE122" s="539"/>
      <c r="AF122" s="533"/>
    </row>
    <row r="123" spans="1:32" ht="16.7" customHeight="1" x14ac:dyDescent="0.15">
      <c r="A123" s="520">
        <v>22</v>
      </c>
      <c r="B123" s="520" t="s">
        <v>12987</v>
      </c>
      <c r="C123" s="540" t="s">
        <v>12988</v>
      </c>
      <c r="D123" s="542"/>
      <c r="E123" s="534"/>
      <c r="F123" s="534"/>
      <c r="H123" s="541"/>
      <c r="I123" s="731"/>
      <c r="J123" s="544"/>
      <c r="K123" s="725"/>
      <c r="L123" s="534"/>
      <c r="M123" s="541"/>
      <c r="N123" s="1024"/>
      <c r="O123" s="1025"/>
      <c r="P123" s="526" t="s">
        <v>3833</v>
      </c>
      <c r="Q123" s="526"/>
      <c r="R123" s="526"/>
      <c r="S123" s="526"/>
      <c r="T123" s="526" t="s">
        <v>1678</v>
      </c>
      <c r="U123" s="527">
        <v>0.5</v>
      </c>
      <c r="V123" s="1022"/>
      <c r="W123" s="937"/>
      <c r="X123" s="537"/>
      <c r="Z123" s="728"/>
      <c r="AA123" s="537"/>
      <c r="AB123" s="534"/>
      <c r="AC123" s="556"/>
      <c r="AD123" s="721">
        <f>ROUND(ROUND(ROUND(F105*$M$10,0)*U123,0)*Y121,0)</f>
        <v>164</v>
      </c>
      <c r="AE123" s="539"/>
      <c r="AF123" s="533"/>
    </row>
    <row r="124" spans="1:32" ht="16.7" customHeight="1" x14ac:dyDescent="0.15">
      <c r="A124" s="520">
        <v>22</v>
      </c>
      <c r="B124" s="520" t="s">
        <v>12989</v>
      </c>
      <c r="C124" s="540" t="s">
        <v>12990</v>
      </c>
      <c r="D124" s="542"/>
      <c r="E124" s="534"/>
      <c r="F124" s="534"/>
      <c r="H124" s="541"/>
      <c r="I124" s="1026" t="s">
        <v>10418</v>
      </c>
      <c r="J124" s="525" t="s">
        <v>1678</v>
      </c>
      <c r="K124" s="718">
        <v>0.96499999999999997</v>
      </c>
      <c r="L124" s="534"/>
      <c r="M124" s="541"/>
      <c r="N124" s="526"/>
      <c r="O124" s="526"/>
      <c r="P124" s="526"/>
      <c r="Q124" s="526"/>
      <c r="R124" s="526"/>
      <c r="S124" s="526"/>
      <c r="T124" s="526"/>
      <c r="U124" s="527"/>
      <c r="V124" s="1022"/>
      <c r="W124" s="937"/>
      <c r="X124" s="537"/>
      <c r="Z124" s="728"/>
      <c r="AA124" s="537"/>
      <c r="AB124" s="534"/>
      <c r="AC124" s="556"/>
      <c r="AD124" s="721">
        <f>ROUND(ROUND(ROUND(F105*K124,0)*$M$10,0)*Y121,0)</f>
        <v>316</v>
      </c>
      <c r="AE124" s="539"/>
      <c r="AF124" s="533"/>
    </row>
    <row r="125" spans="1:32" ht="16.7" customHeight="1" x14ac:dyDescent="0.15">
      <c r="A125" s="520">
        <v>22</v>
      </c>
      <c r="B125" s="520" t="s">
        <v>12991</v>
      </c>
      <c r="C125" s="540" t="s">
        <v>12992</v>
      </c>
      <c r="D125" s="542"/>
      <c r="E125" s="534"/>
      <c r="F125" s="534"/>
      <c r="H125" s="541"/>
      <c r="I125" s="1027"/>
      <c r="J125" s="537"/>
      <c r="L125" s="534"/>
      <c r="M125" s="541"/>
      <c r="N125" s="947" t="s">
        <v>10414</v>
      </c>
      <c r="O125" s="941"/>
      <c r="P125" s="526" t="s">
        <v>16</v>
      </c>
      <c r="Q125" s="526"/>
      <c r="R125" s="526"/>
      <c r="S125" s="526"/>
      <c r="T125" s="526" t="s">
        <v>1678</v>
      </c>
      <c r="U125" s="527">
        <v>0.7</v>
      </c>
      <c r="V125" s="1022"/>
      <c r="W125" s="937"/>
      <c r="X125" s="537"/>
      <c r="Z125" s="728"/>
      <c r="AA125" s="537"/>
      <c r="AB125" s="534"/>
      <c r="AC125" s="556"/>
      <c r="AD125" s="721">
        <f>ROUND(ROUND(ROUND(ROUND(F105*K124,0)*$M$10,0)*U125,0)*Y121,0)</f>
        <v>221</v>
      </c>
      <c r="AE125" s="539"/>
      <c r="AF125" s="533"/>
    </row>
    <row r="126" spans="1:32" ht="16.7" customHeight="1" x14ac:dyDescent="0.15">
      <c r="A126" s="520">
        <v>22</v>
      </c>
      <c r="B126" s="520" t="s">
        <v>12993</v>
      </c>
      <c r="C126" s="540" t="s">
        <v>12994</v>
      </c>
      <c r="D126" s="542"/>
      <c r="E126" s="534"/>
      <c r="F126" s="534"/>
      <c r="H126" s="541"/>
      <c r="I126" s="1028"/>
      <c r="J126" s="544"/>
      <c r="K126" s="725"/>
      <c r="L126" s="534"/>
      <c r="M126" s="541"/>
      <c r="N126" s="1024"/>
      <c r="O126" s="1025"/>
      <c r="P126" s="526" t="s">
        <v>3833</v>
      </c>
      <c r="Q126" s="526"/>
      <c r="R126" s="526"/>
      <c r="S126" s="526"/>
      <c r="T126" s="526" t="s">
        <v>1678</v>
      </c>
      <c r="U126" s="527">
        <v>0.5</v>
      </c>
      <c r="V126" s="1023"/>
      <c r="W126" s="938"/>
      <c r="X126" s="544"/>
      <c r="Y126" s="548"/>
      <c r="Z126" s="728"/>
      <c r="AA126" s="537"/>
      <c r="AB126" s="550"/>
      <c r="AC126" s="732"/>
      <c r="AD126" s="721">
        <f>ROUND(ROUND(ROUND(ROUND(F105*K124,0)*$M$10,0)*U126,0)*Y121,0)</f>
        <v>158</v>
      </c>
      <c r="AE126" s="539"/>
      <c r="AF126" s="533"/>
    </row>
    <row r="127" spans="1:32" ht="16.7" customHeight="1" x14ac:dyDescent="0.15">
      <c r="A127" s="520">
        <v>22</v>
      </c>
      <c r="B127" s="520">
        <v>8145</v>
      </c>
      <c r="C127" s="540" t="s">
        <v>12995</v>
      </c>
      <c r="D127" s="542"/>
      <c r="E127" s="534"/>
      <c r="F127" s="534"/>
      <c r="H127" s="541"/>
      <c r="I127" s="729"/>
      <c r="J127" s="525"/>
      <c r="K127" s="718"/>
      <c r="L127" s="534"/>
      <c r="M127" s="541"/>
      <c r="N127" s="526"/>
      <c r="O127" s="526"/>
      <c r="P127" s="526"/>
      <c r="Q127" s="526"/>
      <c r="R127" s="526"/>
      <c r="S127" s="526"/>
      <c r="T127" s="526"/>
      <c r="U127" s="527"/>
      <c r="V127" s="719"/>
      <c r="W127" s="525"/>
      <c r="X127" s="525"/>
      <c r="Y127" s="529"/>
      <c r="Z127" s="728"/>
      <c r="AA127" s="537"/>
      <c r="AB127" s="936" t="s">
        <v>10456</v>
      </c>
      <c r="AC127" s="941"/>
      <c r="AD127" s="721">
        <f>ROUND(ROUND(F105*$M$10,0)-AB130,0)</f>
        <v>456</v>
      </c>
      <c r="AE127" s="539"/>
      <c r="AF127" s="533"/>
    </row>
    <row r="128" spans="1:32" ht="16.7" customHeight="1" x14ac:dyDescent="0.15">
      <c r="A128" s="520">
        <v>22</v>
      </c>
      <c r="B128" s="520">
        <v>8146</v>
      </c>
      <c r="C128" s="540" t="s">
        <v>12996</v>
      </c>
      <c r="D128" s="542"/>
      <c r="E128" s="534"/>
      <c r="F128" s="534"/>
      <c r="H128" s="541"/>
      <c r="I128" s="730"/>
      <c r="J128" s="537"/>
      <c r="L128" s="534"/>
      <c r="M128" s="541"/>
      <c r="N128" s="947" t="s">
        <v>10414</v>
      </c>
      <c r="O128" s="941"/>
      <c r="P128" s="526" t="s">
        <v>16</v>
      </c>
      <c r="Q128" s="526"/>
      <c r="R128" s="526"/>
      <c r="S128" s="526"/>
      <c r="T128" s="526" t="s">
        <v>1678</v>
      </c>
      <c r="U128" s="527">
        <v>0.7</v>
      </c>
      <c r="V128" s="722"/>
      <c r="W128" s="537"/>
      <c r="X128" s="537"/>
      <c r="Z128" s="728"/>
      <c r="AA128" s="537"/>
      <c r="AB128" s="937"/>
      <c r="AC128" s="942"/>
      <c r="AD128" s="721">
        <f>ROUND(ROUND(ROUND(F105*$M$10,0)*U128,0)-AB130,0)</f>
        <v>316</v>
      </c>
      <c r="AE128" s="539"/>
      <c r="AF128" s="533"/>
    </row>
    <row r="129" spans="1:32" ht="16.7" customHeight="1" x14ac:dyDescent="0.15">
      <c r="A129" s="520">
        <v>22</v>
      </c>
      <c r="B129" s="520" t="s">
        <v>12997</v>
      </c>
      <c r="C129" s="540" t="s">
        <v>12998</v>
      </c>
      <c r="D129" s="542"/>
      <c r="E129" s="534"/>
      <c r="F129" s="534"/>
      <c r="H129" s="541"/>
      <c r="I129" s="731"/>
      <c r="J129" s="544"/>
      <c r="K129" s="725"/>
      <c r="L129" s="534"/>
      <c r="M129" s="541"/>
      <c r="N129" s="1024"/>
      <c r="O129" s="1025"/>
      <c r="P129" s="526" t="s">
        <v>3833</v>
      </c>
      <c r="Q129" s="526"/>
      <c r="R129" s="526"/>
      <c r="S129" s="526"/>
      <c r="T129" s="526" t="s">
        <v>1678</v>
      </c>
      <c r="U129" s="527">
        <v>0.5</v>
      </c>
      <c r="V129" s="722"/>
      <c r="W129" s="537"/>
      <c r="X129" s="537"/>
      <c r="Z129" s="728"/>
      <c r="AA129" s="537"/>
      <c r="AB129" s="555"/>
      <c r="AC129" s="556"/>
      <c r="AD129" s="721">
        <f>ROUND(ROUND(ROUND(F105*$M$10,0)*U129,0)-AB130,0)</f>
        <v>222</v>
      </c>
      <c r="AE129" s="539"/>
      <c r="AF129" s="533"/>
    </row>
    <row r="130" spans="1:32" ht="16.7" customHeight="1" x14ac:dyDescent="0.15">
      <c r="A130" s="520">
        <v>22</v>
      </c>
      <c r="B130" s="520">
        <v>8147</v>
      </c>
      <c r="C130" s="540" t="s">
        <v>12999</v>
      </c>
      <c r="D130" s="542"/>
      <c r="E130" s="534"/>
      <c r="F130" s="534"/>
      <c r="H130" s="541"/>
      <c r="I130" s="1026" t="s">
        <v>10418</v>
      </c>
      <c r="J130" s="525" t="s">
        <v>1678</v>
      </c>
      <c r="K130" s="718">
        <v>0.96499999999999997</v>
      </c>
      <c r="L130" s="534"/>
      <c r="M130" s="541"/>
      <c r="N130" s="526"/>
      <c r="O130" s="526"/>
      <c r="P130" s="526"/>
      <c r="Q130" s="526"/>
      <c r="R130" s="526"/>
      <c r="S130" s="526"/>
      <c r="T130" s="526"/>
      <c r="U130" s="527"/>
      <c r="V130" s="722"/>
      <c r="W130" s="537"/>
      <c r="X130" s="537"/>
      <c r="Z130" s="728"/>
      <c r="AA130" s="537"/>
      <c r="AB130" s="554">
        <v>12</v>
      </c>
      <c r="AC130" s="953" t="s">
        <v>10461</v>
      </c>
      <c r="AD130" s="721">
        <f>ROUND(ROUND(ROUND(F105*K130,0)*$M$10,0)-AB130,0)</f>
        <v>440</v>
      </c>
      <c r="AE130" s="539"/>
      <c r="AF130" s="533"/>
    </row>
    <row r="131" spans="1:32" ht="16.7" customHeight="1" x14ac:dyDescent="0.15">
      <c r="A131" s="520">
        <v>22</v>
      </c>
      <c r="B131" s="520">
        <v>8148</v>
      </c>
      <c r="C131" s="540" t="s">
        <v>13000</v>
      </c>
      <c r="D131" s="542"/>
      <c r="E131" s="534"/>
      <c r="F131" s="534"/>
      <c r="H131" s="541"/>
      <c r="I131" s="1027"/>
      <c r="J131" s="537"/>
      <c r="L131" s="534"/>
      <c r="M131" s="541"/>
      <c r="N131" s="947" t="s">
        <v>10414</v>
      </c>
      <c r="O131" s="941"/>
      <c r="P131" s="526" t="s">
        <v>16</v>
      </c>
      <c r="Q131" s="526"/>
      <c r="R131" s="526"/>
      <c r="S131" s="526"/>
      <c r="T131" s="526" t="s">
        <v>1678</v>
      </c>
      <c r="U131" s="527">
        <v>0.7</v>
      </c>
      <c r="V131" s="722"/>
      <c r="W131" s="537"/>
      <c r="X131" s="537"/>
      <c r="Z131" s="728"/>
      <c r="AA131" s="537"/>
      <c r="AB131" s="534"/>
      <c r="AC131" s="953"/>
      <c r="AD131" s="721">
        <f>ROUND(ROUND(ROUND(ROUND(F105*K130,0)*$M$10,0)*U131,0)-AB130,0)</f>
        <v>304</v>
      </c>
      <c r="AE131" s="539"/>
      <c r="AF131" s="533"/>
    </row>
    <row r="132" spans="1:32" ht="16.7" customHeight="1" x14ac:dyDescent="0.15">
      <c r="A132" s="520">
        <v>22</v>
      </c>
      <c r="B132" s="520" t="s">
        <v>13001</v>
      </c>
      <c r="C132" s="540" t="s">
        <v>13002</v>
      </c>
      <c r="D132" s="542"/>
      <c r="E132" s="534"/>
      <c r="F132" s="534"/>
      <c r="H132" s="541"/>
      <c r="I132" s="1028"/>
      <c r="J132" s="544"/>
      <c r="K132" s="725"/>
      <c r="L132" s="534"/>
      <c r="M132" s="541"/>
      <c r="N132" s="1024"/>
      <c r="O132" s="1025"/>
      <c r="P132" s="526" t="s">
        <v>3833</v>
      </c>
      <c r="Q132" s="526"/>
      <c r="R132" s="526"/>
      <c r="S132" s="526"/>
      <c r="T132" s="526" t="s">
        <v>1678</v>
      </c>
      <c r="U132" s="527">
        <v>0.5</v>
      </c>
      <c r="V132" s="727"/>
      <c r="W132" s="544"/>
      <c r="X132" s="544"/>
      <c r="Y132" s="548"/>
      <c r="Z132" s="728"/>
      <c r="AA132" s="537"/>
      <c r="AB132" s="534"/>
      <c r="AC132" s="556"/>
      <c r="AD132" s="721">
        <f>ROUND(ROUND(ROUND(ROUND(F105*K130,0)*$M$10,0)*U132,0)-AB130,0)</f>
        <v>214</v>
      </c>
      <c r="AE132" s="539"/>
      <c r="AF132" s="533"/>
    </row>
    <row r="133" spans="1:32" ht="16.7" customHeight="1" x14ac:dyDescent="0.15">
      <c r="A133" s="549">
        <v>22</v>
      </c>
      <c r="B133" s="549">
        <v>8155</v>
      </c>
      <c r="C133" s="540" t="s">
        <v>13003</v>
      </c>
      <c r="D133" s="542"/>
      <c r="E133" s="534"/>
      <c r="F133" s="534"/>
      <c r="H133" s="541"/>
      <c r="I133" s="729"/>
      <c r="J133" s="525"/>
      <c r="K133" s="718"/>
      <c r="L133" s="534"/>
      <c r="M133" s="541"/>
      <c r="N133" s="526"/>
      <c r="O133" s="526"/>
      <c r="P133" s="526"/>
      <c r="Q133" s="526"/>
      <c r="R133" s="526"/>
      <c r="S133" s="526"/>
      <c r="T133" s="526"/>
      <c r="U133" s="527"/>
      <c r="V133" s="956" t="s">
        <v>12599</v>
      </c>
      <c r="W133" s="936" t="s">
        <v>12821</v>
      </c>
      <c r="X133" s="525" t="s">
        <v>1678</v>
      </c>
      <c r="Y133" s="529">
        <v>0.5</v>
      </c>
      <c r="Z133" s="728"/>
      <c r="AA133" s="537"/>
      <c r="AB133" s="534"/>
      <c r="AC133" s="556"/>
      <c r="AD133" s="721">
        <f>ROUND(ROUND(ROUND(F105*$M$10,0)*Y133,0)-AB130,0)</f>
        <v>222</v>
      </c>
      <c r="AE133" s="539"/>
      <c r="AF133" s="533"/>
    </row>
    <row r="134" spans="1:32" ht="16.7" customHeight="1" x14ac:dyDescent="0.15">
      <c r="A134" s="549">
        <v>22</v>
      </c>
      <c r="B134" s="549">
        <v>8156</v>
      </c>
      <c r="C134" s="540" t="s">
        <v>13004</v>
      </c>
      <c r="D134" s="542"/>
      <c r="E134" s="534"/>
      <c r="F134" s="534"/>
      <c r="H134" s="541"/>
      <c r="I134" s="730"/>
      <c r="J134" s="537"/>
      <c r="L134" s="534"/>
      <c r="M134" s="541"/>
      <c r="N134" s="947" t="s">
        <v>10414</v>
      </c>
      <c r="O134" s="941"/>
      <c r="P134" s="526" t="s">
        <v>16</v>
      </c>
      <c r="Q134" s="526"/>
      <c r="R134" s="526"/>
      <c r="S134" s="526"/>
      <c r="T134" s="526" t="s">
        <v>1678</v>
      </c>
      <c r="U134" s="527">
        <v>0.7</v>
      </c>
      <c r="V134" s="1029"/>
      <c r="W134" s="937"/>
      <c r="X134" s="537"/>
      <c r="Z134" s="728"/>
      <c r="AA134" s="537"/>
      <c r="AB134" s="534"/>
      <c r="AC134" s="556"/>
      <c r="AD134" s="721">
        <f>ROUND(ROUND(ROUND(ROUND(F105*$M$10,0)*U134,0)*Y133,0)-AB130,0)</f>
        <v>152</v>
      </c>
      <c r="AE134" s="539"/>
      <c r="AF134" s="533"/>
    </row>
    <row r="135" spans="1:32" ht="16.7" customHeight="1" x14ac:dyDescent="0.15">
      <c r="A135" s="520">
        <v>22</v>
      </c>
      <c r="B135" s="520" t="s">
        <v>13005</v>
      </c>
      <c r="C135" s="540" t="s">
        <v>13006</v>
      </c>
      <c r="D135" s="542"/>
      <c r="E135" s="534"/>
      <c r="F135" s="534"/>
      <c r="H135" s="541"/>
      <c r="I135" s="731"/>
      <c r="J135" s="544"/>
      <c r="K135" s="725"/>
      <c r="L135" s="534"/>
      <c r="M135" s="541"/>
      <c r="N135" s="1024"/>
      <c r="O135" s="1025"/>
      <c r="P135" s="526" t="s">
        <v>3833</v>
      </c>
      <c r="Q135" s="526"/>
      <c r="R135" s="526"/>
      <c r="S135" s="526"/>
      <c r="T135" s="526" t="s">
        <v>1678</v>
      </c>
      <c r="U135" s="527">
        <v>0.5</v>
      </c>
      <c r="V135" s="1029"/>
      <c r="W135" s="937"/>
      <c r="X135" s="537"/>
      <c r="Z135" s="728"/>
      <c r="AA135" s="537"/>
      <c r="AB135" s="534"/>
      <c r="AC135" s="556"/>
      <c r="AD135" s="721">
        <f>ROUND(ROUND(ROUND(ROUND(F105*$M$10,0)*U135,0)*Y133,0)-AB130,0)</f>
        <v>105</v>
      </c>
      <c r="AE135" s="539"/>
      <c r="AF135" s="533"/>
    </row>
    <row r="136" spans="1:32" ht="16.7" customHeight="1" x14ac:dyDescent="0.15">
      <c r="A136" s="549">
        <v>22</v>
      </c>
      <c r="B136" s="549">
        <v>8157</v>
      </c>
      <c r="C136" s="540" t="s">
        <v>13007</v>
      </c>
      <c r="D136" s="542"/>
      <c r="E136" s="534"/>
      <c r="F136" s="534"/>
      <c r="H136" s="541"/>
      <c r="I136" s="1026" t="s">
        <v>10418</v>
      </c>
      <c r="J136" s="525" t="s">
        <v>1678</v>
      </c>
      <c r="K136" s="718">
        <v>0.96499999999999997</v>
      </c>
      <c r="L136" s="534"/>
      <c r="M136" s="541"/>
      <c r="N136" s="526"/>
      <c r="O136" s="526"/>
      <c r="P136" s="526"/>
      <c r="Q136" s="526"/>
      <c r="R136" s="526"/>
      <c r="S136" s="526"/>
      <c r="T136" s="526"/>
      <c r="U136" s="527"/>
      <c r="V136" s="1029"/>
      <c r="W136" s="937"/>
      <c r="X136" s="537"/>
      <c r="Z136" s="728"/>
      <c r="AA136" s="537"/>
      <c r="AB136" s="534"/>
      <c r="AC136" s="556"/>
      <c r="AD136" s="721">
        <f>ROUND(ROUND(ROUND(ROUND(F105*K136,0)*$M$10,0)*Y133,0)-AB130,0)</f>
        <v>214</v>
      </c>
      <c r="AE136" s="539"/>
      <c r="AF136" s="533"/>
    </row>
    <row r="137" spans="1:32" ht="16.7" customHeight="1" x14ac:dyDescent="0.15">
      <c r="A137" s="549">
        <v>22</v>
      </c>
      <c r="B137" s="549">
        <v>8158</v>
      </c>
      <c r="C137" s="540" t="s">
        <v>13008</v>
      </c>
      <c r="D137" s="542"/>
      <c r="E137" s="534"/>
      <c r="F137" s="534"/>
      <c r="H137" s="541"/>
      <c r="I137" s="1027"/>
      <c r="J137" s="537"/>
      <c r="L137" s="534"/>
      <c r="M137" s="541"/>
      <c r="N137" s="947" t="s">
        <v>10414</v>
      </c>
      <c r="O137" s="941"/>
      <c r="P137" s="526" t="s">
        <v>16</v>
      </c>
      <c r="Q137" s="526"/>
      <c r="R137" s="526"/>
      <c r="S137" s="526"/>
      <c r="T137" s="526" t="s">
        <v>1678</v>
      </c>
      <c r="U137" s="527">
        <v>0.7</v>
      </c>
      <c r="V137" s="1029"/>
      <c r="W137" s="937"/>
      <c r="X137" s="537"/>
      <c r="Z137" s="728"/>
      <c r="AA137" s="537"/>
      <c r="AB137" s="534"/>
      <c r="AC137" s="556"/>
      <c r="AD137" s="721">
        <f>ROUND(ROUND(ROUND(ROUND(ROUND(F105*K136,0)*$M$10,0)*U137,0)*Y133,0)-AB130,0)</f>
        <v>146</v>
      </c>
      <c r="AE137" s="539"/>
      <c r="AF137" s="533"/>
    </row>
    <row r="138" spans="1:32" ht="16.7" customHeight="1" x14ac:dyDescent="0.15">
      <c r="A138" s="520">
        <v>22</v>
      </c>
      <c r="B138" s="520" t="s">
        <v>13009</v>
      </c>
      <c r="C138" s="540" t="s">
        <v>13010</v>
      </c>
      <c r="D138" s="542"/>
      <c r="E138" s="534"/>
      <c r="F138" s="534"/>
      <c r="H138" s="541"/>
      <c r="I138" s="1028"/>
      <c r="J138" s="544"/>
      <c r="K138" s="725"/>
      <c r="L138" s="534"/>
      <c r="M138" s="541"/>
      <c r="N138" s="1024"/>
      <c r="O138" s="1025"/>
      <c r="P138" s="526" t="s">
        <v>3833</v>
      </c>
      <c r="Q138" s="526"/>
      <c r="R138" s="526"/>
      <c r="S138" s="526"/>
      <c r="T138" s="526" t="s">
        <v>1678</v>
      </c>
      <c r="U138" s="527">
        <v>0.5</v>
      </c>
      <c r="V138" s="1029"/>
      <c r="W138" s="938"/>
      <c r="X138" s="544"/>
      <c r="Y138" s="548"/>
      <c r="Z138" s="728"/>
      <c r="AA138" s="537"/>
      <c r="AB138" s="534"/>
      <c r="AC138" s="556"/>
      <c r="AD138" s="721">
        <f>ROUND(ROUND(ROUND(ROUND(ROUND(F105*K136,0)*$M$10,0)*U138,0)*Y133,0)-AB130,0)</f>
        <v>101</v>
      </c>
      <c r="AE138" s="539"/>
      <c r="AF138" s="533"/>
    </row>
    <row r="139" spans="1:32" ht="16.7" customHeight="1" x14ac:dyDescent="0.15">
      <c r="A139" s="549">
        <v>22</v>
      </c>
      <c r="B139" s="549">
        <v>8159</v>
      </c>
      <c r="C139" s="540" t="s">
        <v>13011</v>
      </c>
      <c r="D139" s="542"/>
      <c r="E139" s="534"/>
      <c r="F139" s="534"/>
      <c r="H139" s="541"/>
      <c r="I139" s="729"/>
      <c r="J139" s="525"/>
      <c r="K139" s="718"/>
      <c r="L139" s="534"/>
      <c r="M139" s="541"/>
      <c r="N139" s="526"/>
      <c r="O139" s="526"/>
      <c r="P139" s="526"/>
      <c r="Q139" s="526"/>
      <c r="R139" s="526"/>
      <c r="S139" s="526"/>
      <c r="T139" s="526"/>
      <c r="U139" s="527"/>
      <c r="V139" s="1029"/>
      <c r="W139" s="936" t="s">
        <v>12830</v>
      </c>
      <c r="X139" s="525" t="s">
        <v>1678</v>
      </c>
      <c r="Y139" s="529">
        <v>0.7</v>
      </c>
      <c r="Z139" s="728"/>
      <c r="AA139" s="537"/>
      <c r="AB139" s="534"/>
      <c r="AC139" s="556"/>
      <c r="AD139" s="721">
        <f>ROUND(ROUND(ROUND(F105*$M$10,0)*Y139,0)-AB130,0)</f>
        <v>316</v>
      </c>
      <c r="AE139" s="539"/>
      <c r="AF139" s="533"/>
    </row>
    <row r="140" spans="1:32" ht="16.7" customHeight="1" x14ac:dyDescent="0.15">
      <c r="A140" s="549">
        <v>22</v>
      </c>
      <c r="B140" s="549">
        <v>8160</v>
      </c>
      <c r="C140" s="540" t="s">
        <v>13012</v>
      </c>
      <c r="D140" s="542"/>
      <c r="E140" s="534"/>
      <c r="F140" s="534"/>
      <c r="H140" s="541"/>
      <c r="I140" s="730"/>
      <c r="J140" s="537"/>
      <c r="L140" s="534"/>
      <c r="M140" s="541"/>
      <c r="N140" s="947" t="s">
        <v>10414</v>
      </c>
      <c r="O140" s="941"/>
      <c r="P140" s="526" t="s">
        <v>16</v>
      </c>
      <c r="Q140" s="526"/>
      <c r="R140" s="526"/>
      <c r="S140" s="526"/>
      <c r="T140" s="526" t="s">
        <v>1678</v>
      </c>
      <c r="U140" s="527">
        <v>0.7</v>
      </c>
      <c r="V140" s="1029"/>
      <c r="W140" s="937"/>
      <c r="X140" s="537"/>
      <c r="Z140" s="728"/>
      <c r="AA140" s="537"/>
      <c r="AB140" s="534"/>
      <c r="AC140" s="556"/>
      <c r="AD140" s="721">
        <f>ROUND(ROUND(ROUND(ROUND(F105*$M$10,0)*U140,0)*Y139,0)-AB130,0)</f>
        <v>218</v>
      </c>
      <c r="AE140" s="539"/>
      <c r="AF140" s="533"/>
    </row>
    <row r="141" spans="1:32" ht="16.7" customHeight="1" x14ac:dyDescent="0.15">
      <c r="A141" s="520">
        <v>22</v>
      </c>
      <c r="B141" s="520" t="s">
        <v>13013</v>
      </c>
      <c r="C141" s="540" t="s">
        <v>13014</v>
      </c>
      <c r="D141" s="542"/>
      <c r="E141" s="534"/>
      <c r="F141" s="534"/>
      <c r="H141" s="541"/>
      <c r="I141" s="731"/>
      <c r="J141" s="544"/>
      <c r="K141" s="725"/>
      <c r="L141" s="534"/>
      <c r="M141" s="541"/>
      <c r="N141" s="1024"/>
      <c r="O141" s="1025"/>
      <c r="P141" s="526" t="s">
        <v>3833</v>
      </c>
      <c r="Q141" s="526"/>
      <c r="R141" s="526"/>
      <c r="S141" s="526"/>
      <c r="T141" s="526" t="s">
        <v>1678</v>
      </c>
      <c r="U141" s="527">
        <v>0.5</v>
      </c>
      <c r="V141" s="1029"/>
      <c r="W141" s="937"/>
      <c r="X141" s="537"/>
      <c r="Z141" s="728"/>
      <c r="AA141" s="537"/>
      <c r="AB141" s="534"/>
      <c r="AC141" s="556"/>
      <c r="AD141" s="721">
        <f>ROUND(ROUND(ROUND(ROUND(F105*$M$10,0)*U141,0)*Y139,0)-AB130,0)</f>
        <v>152</v>
      </c>
      <c r="AE141" s="539"/>
      <c r="AF141" s="533"/>
    </row>
    <row r="142" spans="1:32" ht="16.7" customHeight="1" x14ac:dyDescent="0.15">
      <c r="A142" s="549">
        <v>22</v>
      </c>
      <c r="B142" s="549">
        <v>8169</v>
      </c>
      <c r="C142" s="540" t="s">
        <v>13015</v>
      </c>
      <c r="D142" s="542"/>
      <c r="E142" s="534"/>
      <c r="F142" s="534"/>
      <c r="H142" s="541"/>
      <c r="I142" s="1026" t="s">
        <v>10418</v>
      </c>
      <c r="J142" s="525" t="s">
        <v>1678</v>
      </c>
      <c r="K142" s="718">
        <v>0.96499999999999997</v>
      </c>
      <c r="L142" s="534"/>
      <c r="M142" s="541"/>
      <c r="N142" s="526"/>
      <c r="O142" s="526"/>
      <c r="P142" s="526"/>
      <c r="Q142" s="526"/>
      <c r="R142" s="526"/>
      <c r="S142" s="526"/>
      <c r="T142" s="526"/>
      <c r="U142" s="527"/>
      <c r="V142" s="1029"/>
      <c r="W142" s="937"/>
      <c r="X142" s="537"/>
      <c r="Z142" s="728"/>
      <c r="AA142" s="537"/>
      <c r="AB142" s="534"/>
      <c r="AC142" s="556"/>
      <c r="AD142" s="721">
        <f>ROUND(ROUND(ROUND(ROUND(F105*K142,0)*$M$10,0)*Y139,0)-AB130,0)</f>
        <v>304</v>
      </c>
      <c r="AE142" s="539"/>
      <c r="AF142" s="533"/>
    </row>
    <row r="143" spans="1:32" ht="16.7" customHeight="1" x14ac:dyDescent="0.15">
      <c r="A143" s="549">
        <v>22</v>
      </c>
      <c r="B143" s="549">
        <v>8170</v>
      </c>
      <c r="C143" s="540" t="s">
        <v>13016</v>
      </c>
      <c r="D143" s="542"/>
      <c r="E143" s="534"/>
      <c r="F143" s="534"/>
      <c r="H143" s="541"/>
      <c r="I143" s="1027"/>
      <c r="J143" s="537"/>
      <c r="L143" s="534"/>
      <c r="M143" s="541"/>
      <c r="N143" s="947" t="s">
        <v>10414</v>
      </c>
      <c r="O143" s="941"/>
      <c r="P143" s="526" t="s">
        <v>16</v>
      </c>
      <c r="Q143" s="526"/>
      <c r="R143" s="526"/>
      <c r="S143" s="526"/>
      <c r="T143" s="526" t="s">
        <v>1678</v>
      </c>
      <c r="U143" s="527">
        <v>0.7</v>
      </c>
      <c r="V143" s="1029"/>
      <c r="W143" s="937"/>
      <c r="X143" s="537"/>
      <c r="Z143" s="728"/>
      <c r="AA143" s="537"/>
      <c r="AB143" s="534"/>
      <c r="AC143" s="556"/>
      <c r="AD143" s="721">
        <f>ROUND(ROUND(ROUND(ROUND(ROUND(F105*K142,0)*$M$10,0)*U143,0)*Y139,0)-AB130,0)</f>
        <v>209</v>
      </c>
      <c r="AE143" s="539"/>
      <c r="AF143" s="533"/>
    </row>
    <row r="144" spans="1:32" ht="16.7" customHeight="1" x14ac:dyDescent="0.15">
      <c r="A144" s="520">
        <v>22</v>
      </c>
      <c r="B144" s="520" t="s">
        <v>13017</v>
      </c>
      <c r="C144" s="540" t="s">
        <v>13018</v>
      </c>
      <c r="D144" s="542"/>
      <c r="E144" s="534"/>
      <c r="F144" s="534"/>
      <c r="H144" s="541"/>
      <c r="I144" s="1028"/>
      <c r="J144" s="544"/>
      <c r="K144" s="725"/>
      <c r="L144" s="534"/>
      <c r="M144" s="541"/>
      <c r="N144" s="1024"/>
      <c r="O144" s="1025"/>
      <c r="P144" s="526" t="s">
        <v>3833</v>
      </c>
      <c r="Q144" s="526"/>
      <c r="R144" s="526"/>
      <c r="S144" s="526"/>
      <c r="T144" s="526" t="s">
        <v>1678</v>
      </c>
      <c r="U144" s="527">
        <v>0.5</v>
      </c>
      <c r="V144" s="1023"/>
      <c r="W144" s="938"/>
      <c r="X144" s="544"/>
      <c r="Y144" s="548"/>
      <c r="Z144" s="728"/>
      <c r="AA144" s="537"/>
      <c r="AB144" s="534"/>
      <c r="AC144" s="556"/>
      <c r="AD144" s="721">
        <f>ROUND(ROUND(ROUND(ROUND(ROUND(F105*K142,0)*$M$10,0)*U144,0)*Y139,0)-AB130,0)</f>
        <v>146</v>
      </c>
      <c r="AE144" s="539"/>
      <c r="AF144" s="533"/>
    </row>
    <row r="145" spans="1:32" ht="16.7" customHeight="1" x14ac:dyDescent="0.15">
      <c r="A145" s="520">
        <v>22</v>
      </c>
      <c r="B145" s="520" t="s">
        <v>13019</v>
      </c>
      <c r="C145" s="540" t="s">
        <v>13020</v>
      </c>
      <c r="D145" s="542"/>
      <c r="E145" s="534"/>
      <c r="F145" s="534"/>
      <c r="H145" s="541"/>
      <c r="I145" s="729"/>
      <c r="J145" s="525"/>
      <c r="K145" s="718"/>
      <c r="L145" s="534"/>
      <c r="M145" s="541"/>
      <c r="N145" s="526"/>
      <c r="O145" s="526"/>
      <c r="P145" s="526"/>
      <c r="Q145" s="526"/>
      <c r="R145" s="526"/>
      <c r="S145" s="526"/>
      <c r="T145" s="526"/>
      <c r="U145" s="527"/>
      <c r="V145" s="1021" t="s">
        <v>12608</v>
      </c>
      <c r="W145" s="936" t="s">
        <v>12840</v>
      </c>
      <c r="X145" s="525" t="s">
        <v>1678</v>
      </c>
      <c r="Y145" s="529">
        <v>0.7</v>
      </c>
      <c r="Z145" s="728"/>
      <c r="AA145" s="537"/>
      <c r="AB145" s="534"/>
      <c r="AC145" s="556"/>
      <c r="AD145" s="721">
        <f>ROUND(ROUND(ROUND(F105*$M$10,0)*Y145,0)-AB130,0)</f>
        <v>316</v>
      </c>
      <c r="AE145" s="539"/>
      <c r="AF145" s="533"/>
    </row>
    <row r="146" spans="1:32" ht="16.7" customHeight="1" x14ac:dyDescent="0.15">
      <c r="A146" s="520">
        <v>22</v>
      </c>
      <c r="B146" s="520" t="s">
        <v>13021</v>
      </c>
      <c r="C146" s="540" t="s">
        <v>13022</v>
      </c>
      <c r="D146" s="542"/>
      <c r="E146" s="534"/>
      <c r="F146" s="534"/>
      <c r="H146" s="541"/>
      <c r="I146" s="730"/>
      <c r="J146" s="537"/>
      <c r="L146" s="534"/>
      <c r="M146" s="541"/>
      <c r="N146" s="947" t="s">
        <v>10414</v>
      </c>
      <c r="O146" s="941"/>
      <c r="P146" s="526" t="s">
        <v>16</v>
      </c>
      <c r="Q146" s="526"/>
      <c r="R146" s="526"/>
      <c r="S146" s="526"/>
      <c r="T146" s="526" t="s">
        <v>1678</v>
      </c>
      <c r="U146" s="527">
        <v>0.7</v>
      </c>
      <c r="V146" s="1022"/>
      <c r="W146" s="937"/>
      <c r="X146" s="537"/>
      <c r="Z146" s="728"/>
      <c r="AA146" s="537"/>
      <c r="AB146" s="534"/>
      <c r="AC146" s="556"/>
      <c r="AD146" s="721">
        <f>ROUND(ROUND(ROUND(ROUND(F105*$M$10,0)*U146,0)*Y145,0)-AB130,0)</f>
        <v>218</v>
      </c>
      <c r="AE146" s="539"/>
      <c r="AF146" s="533"/>
    </row>
    <row r="147" spans="1:32" ht="16.7" customHeight="1" x14ac:dyDescent="0.15">
      <c r="A147" s="520">
        <v>22</v>
      </c>
      <c r="B147" s="520" t="s">
        <v>13023</v>
      </c>
      <c r="C147" s="540" t="s">
        <v>13024</v>
      </c>
      <c r="D147" s="542"/>
      <c r="E147" s="534"/>
      <c r="F147" s="534"/>
      <c r="H147" s="541"/>
      <c r="I147" s="731"/>
      <c r="J147" s="544"/>
      <c r="K147" s="725"/>
      <c r="L147" s="534"/>
      <c r="M147" s="541"/>
      <c r="N147" s="1024"/>
      <c r="O147" s="1025"/>
      <c r="P147" s="526" t="s">
        <v>3833</v>
      </c>
      <c r="Q147" s="526"/>
      <c r="R147" s="526"/>
      <c r="S147" s="526"/>
      <c r="T147" s="526" t="s">
        <v>1678</v>
      </c>
      <c r="U147" s="527">
        <v>0.5</v>
      </c>
      <c r="V147" s="1022"/>
      <c r="W147" s="937"/>
      <c r="X147" s="537"/>
      <c r="Z147" s="728"/>
      <c r="AA147" s="537"/>
      <c r="AB147" s="534"/>
      <c r="AC147" s="556"/>
      <c r="AD147" s="721">
        <f>ROUND(ROUND(ROUND(ROUND(F105*$M$10,0)*U147,0)*Y145,0)-AB130,0)</f>
        <v>152</v>
      </c>
      <c r="AE147" s="539"/>
      <c r="AF147" s="533"/>
    </row>
    <row r="148" spans="1:32" ht="16.7" customHeight="1" x14ac:dyDescent="0.15">
      <c r="A148" s="520">
        <v>22</v>
      </c>
      <c r="B148" s="520" t="s">
        <v>13025</v>
      </c>
      <c r="C148" s="540" t="s">
        <v>13026</v>
      </c>
      <c r="D148" s="542"/>
      <c r="E148" s="534"/>
      <c r="F148" s="534"/>
      <c r="H148" s="541"/>
      <c r="I148" s="1026" t="s">
        <v>10418</v>
      </c>
      <c r="J148" s="525" t="s">
        <v>1678</v>
      </c>
      <c r="K148" s="718">
        <v>0.96499999999999997</v>
      </c>
      <c r="L148" s="534"/>
      <c r="M148" s="541"/>
      <c r="N148" s="526"/>
      <c r="O148" s="526"/>
      <c r="P148" s="526"/>
      <c r="Q148" s="526"/>
      <c r="R148" s="526"/>
      <c r="S148" s="526"/>
      <c r="T148" s="526"/>
      <c r="U148" s="527"/>
      <c r="V148" s="1022"/>
      <c r="W148" s="937"/>
      <c r="X148" s="537"/>
      <c r="Z148" s="728"/>
      <c r="AA148" s="537"/>
      <c r="AB148" s="534"/>
      <c r="AC148" s="556"/>
      <c r="AD148" s="721">
        <f>ROUND(ROUND(ROUND(ROUND(F105*K148,0)*$M$10,0)*Y145,0)-AB130,0)</f>
        <v>304</v>
      </c>
      <c r="AE148" s="539"/>
      <c r="AF148" s="533"/>
    </row>
    <row r="149" spans="1:32" ht="16.7" customHeight="1" x14ac:dyDescent="0.15">
      <c r="A149" s="520">
        <v>22</v>
      </c>
      <c r="B149" s="520" t="s">
        <v>13027</v>
      </c>
      <c r="C149" s="540" t="s">
        <v>13028</v>
      </c>
      <c r="D149" s="542"/>
      <c r="E149" s="534"/>
      <c r="F149" s="534"/>
      <c r="H149" s="541"/>
      <c r="I149" s="1027"/>
      <c r="J149" s="537"/>
      <c r="L149" s="534"/>
      <c r="M149" s="541"/>
      <c r="N149" s="947" t="s">
        <v>10414</v>
      </c>
      <c r="O149" s="941"/>
      <c r="P149" s="526" t="s">
        <v>16</v>
      </c>
      <c r="Q149" s="526"/>
      <c r="R149" s="526"/>
      <c r="S149" s="526"/>
      <c r="T149" s="526" t="s">
        <v>1678</v>
      </c>
      <c r="U149" s="527">
        <v>0.7</v>
      </c>
      <c r="V149" s="1022"/>
      <c r="W149" s="937"/>
      <c r="X149" s="537"/>
      <c r="Z149" s="728"/>
      <c r="AA149" s="537"/>
      <c r="AB149" s="534"/>
      <c r="AC149" s="556"/>
      <c r="AD149" s="721">
        <f>ROUND(ROUND(ROUND(ROUND(ROUND(F105*K148,0)*$M$10,0)*U149,0)*Y145,0)-AB130,0)</f>
        <v>209</v>
      </c>
      <c r="AE149" s="539"/>
      <c r="AF149" s="533"/>
    </row>
    <row r="150" spans="1:32" ht="16.7" customHeight="1" x14ac:dyDescent="0.15">
      <c r="A150" s="520">
        <v>22</v>
      </c>
      <c r="B150" s="520" t="s">
        <v>13029</v>
      </c>
      <c r="C150" s="540" t="s">
        <v>13030</v>
      </c>
      <c r="D150" s="542"/>
      <c r="E150" s="534"/>
      <c r="F150" s="534"/>
      <c r="H150" s="541"/>
      <c r="I150" s="1028"/>
      <c r="J150" s="544"/>
      <c r="K150" s="725"/>
      <c r="L150" s="534"/>
      <c r="M150" s="541"/>
      <c r="N150" s="1024"/>
      <c r="O150" s="1025"/>
      <c r="P150" s="526" t="s">
        <v>3833</v>
      </c>
      <c r="Q150" s="526"/>
      <c r="R150" s="526"/>
      <c r="S150" s="526"/>
      <c r="T150" s="526" t="s">
        <v>1678</v>
      </c>
      <c r="U150" s="527">
        <v>0.5</v>
      </c>
      <c r="V150" s="1023"/>
      <c r="W150" s="938"/>
      <c r="X150" s="544"/>
      <c r="Y150" s="548"/>
      <c r="Z150" s="728"/>
      <c r="AA150" s="537"/>
      <c r="AB150" s="550"/>
      <c r="AC150" s="732"/>
      <c r="AD150" s="721">
        <f>ROUND(ROUND(ROUND(ROUND(ROUND(F105*K148,0)*$M$10,0)*U150,0)*Y145,0)-AB130,0)</f>
        <v>146</v>
      </c>
      <c r="AE150" s="539"/>
      <c r="AF150" s="533"/>
    </row>
    <row r="151" spans="1:32" ht="16.7" customHeight="1" x14ac:dyDescent="0.15">
      <c r="A151" s="520">
        <v>22</v>
      </c>
      <c r="B151" s="520">
        <v>8581</v>
      </c>
      <c r="C151" s="521" t="s">
        <v>13031</v>
      </c>
      <c r="D151" s="542"/>
      <c r="E151" s="534"/>
      <c r="F151" s="936" t="s">
        <v>10640</v>
      </c>
      <c r="G151" s="947"/>
      <c r="H151" s="941"/>
      <c r="I151" s="729"/>
      <c r="J151" s="525"/>
      <c r="K151" s="718"/>
      <c r="L151" s="534"/>
      <c r="M151" s="541"/>
      <c r="N151" s="526"/>
      <c r="O151" s="526"/>
      <c r="P151" s="526"/>
      <c r="Q151" s="526"/>
      <c r="R151" s="526"/>
      <c r="S151" s="526"/>
      <c r="T151" s="526"/>
      <c r="U151" s="527"/>
      <c r="V151" s="719"/>
      <c r="W151" s="525"/>
      <c r="X151" s="525"/>
      <c r="Y151" s="529"/>
      <c r="Z151" s="728"/>
      <c r="AA151" s="537"/>
      <c r="AB151" s="522"/>
      <c r="AC151" s="720"/>
      <c r="AD151" s="721">
        <f>ROUND(F153*$M$10,0)</f>
        <v>419</v>
      </c>
      <c r="AE151" s="539"/>
      <c r="AF151" s="533"/>
    </row>
    <row r="152" spans="1:32" ht="16.7" customHeight="1" x14ac:dyDescent="0.15">
      <c r="A152" s="520">
        <v>22</v>
      </c>
      <c r="B152" s="520">
        <v>8582</v>
      </c>
      <c r="C152" s="521" t="s">
        <v>13032</v>
      </c>
      <c r="D152" s="542"/>
      <c r="E152" s="534"/>
      <c r="F152" s="937"/>
      <c r="G152" s="948"/>
      <c r="H152" s="942"/>
      <c r="I152" s="730"/>
      <c r="J152" s="537"/>
      <c r="L152" s="534"/>
      <c r="M152" s="541"/>
      <c r="N152" s="947" t="s">
        <v>10414</v>
      </c>
      <c r="O152" s="941"/>
      <c r="P152" s="526" t="s">
        <v>16</v>
      </c>
      <c r="Q152" s="526"/>
      <c r="R152" s="526"/>
      <c r="S152" s="526"/>
      <c r="T152" s="526" t="s">
        <v>1678</v>
      </c>
      <c r="U152" s="527">
        <v>0.7</v>
      </c>
      <c r="V152" s="722"/>
      <c r="W152" s="537"/>
      <c r="X152" s="537"/>
      <c r="Z152" s="728"/>
      <c r="AA152" s="537"/>
      <c r="AB152" s="534"/>
      <c r="AC152" s="556"/>
      <c r="AD152" s="721">
        <f>ROUND(ROUND(F153*$M$10,0)*U152,0)</f>
        <v>293</v>
      </c>
      <c r="AE152" s="539"/>
      <c r="AF152" s="533"/>
    </row>
    <row r="153" spans="1:32" ht="16.7" customHeight="1" x14ac:dyDescent="0.15">
      <c r="A153" s="520">
        <v>22</v>
      </c>
      <c r="B153" s="520" t="s">
        <v>13033</v>
      </c>
      <c r="C153" s="540" t="s">
        <v>13034</v>
      </c>
      <c r="D153" s="542"/>
      <c r="E153" s="534"/>
      <c r="F153" s="1034">
        <f>'6生活介護(基本)'!F153</f>
        <v>599</v>
      </c>
      <c r="G153" s="1035"/>
      <c r="H153" s="541" t="s">
        <v>9</v>
      </c>
      <c r="I153" s="731"/>
      <c r="J153" s="544"/>
      <c r="K153" s="725"/>
      <c r="L153" s="534"/>
      <c r="M153" s="541"/>
      <c r="N153" s="1024"/>
      <c r="O153" s="1025"/>
      <c r="P153" s="526" t="s">
        <v>3833</v>
      </c>
      <c r="Q153" s="526"/>
      <c r="R153" s="526"/>
      <c r="S153" s="526"/>
      <c r="T153" s="526" t="s">
        <v>1678</v>
      </c>
      <c r="U153" s="527">
        <v>0.5</v>
      </c>
      <c r="V153" s="722"/>
      <c r="W153" s="537"/>
      <c r="X153" s="537"/>
      <c r="Z153" s="728"/>
      <c r="AA153" s="537"/>
      <c r="AB153" s="534"/>
      <c r="AC153" s="556"/>
      <c r="AD153" s="721">
        <f>ROUND(ROUND(F153*$M$10,0)*U153,0)</f>
        <v>210</v>
      </c>
      <c r="AE153" s="539"/>
      <c r="AF153" s="533"/>
    </row>
    <row r="154" spans="1:32" ht="16.7" customHeight="1" x14ac:dyDescent="0.15">
      <c r="A154" s="520">
        <v>22</v>
      </c>
      <c r="B154" s="520">
        <v>8583</v>
      </c>
      <c r="C154" s="540" t="s">
        <v>13035</v>
      </c>
      <c r="D154" s="542"/>
      <c r="E154" s="534"/>
      <c r="F154" s="534"/>
      <c r="H154" s="541"/>
      <c r="I154" s="1026" t="s">
        <v>10418</v>
      </c>
      <c r="J154" s="525" t="s">
        <v>1678</v>
      </c>
      <c r="K154" s="718">
        <v>0.96499999999999997</v>
      </c>
      <c r="L154" s="534"/>
      <c r="M154" s="541"/>
      <c r="N154" s="526"/>
      <c r="O154" s="526"/>
      <c r="P154" s="526"/>
      <c r="Q154" s="526"/>
      <c r="R154" s="526"/>
      <c r="S154" s="526"/>
      <c r="T154" s="526"/>
      <c r="U154" s="527"/>
      <c r="V154" s="722"/>
      <c r="W154" s="537"/>
      <c r="X154" s="537"/>
      <c r="Z154" s="728"/>
      <c r="AA154" s="537"/>
      <c r="AB154" s="534"/>
      <c r="AC154" s="556"/>
      <c r="AD154" s="721">
        <f>ROUND(ROUND(F153*K154,0)*$M$10,0)</f>
        <v>405</v>
      </c>
      <c r="AE154" s="539"/>
      <c r="AF154" s="533"/>
    </row>
    <row r="155" spans="1:32" ht="16.7" customHeight="1" x14ac:dyDescent="0.15">
      <c r="A155" s="520">
        <v>22</v>
      </c>
      <c r="B155" s="520">
        <v>8584</v>
      </c>
      <c r="C155" s="540" t="s">
        <v>13036</v>
      </c>
      <c r="D155" s="542"/>
      <c r="E155" s="534"/>
      <c r="F155" s="534"/>
      <c r="H155" s="541"/>
      <c r="I155" s="1027"/>
      <c r="J155" s="537"/>
      <c r="L155" s="534"/>
      <c r="M155" s="541"/>
      <c r="N155" s="947" t="s">
        <v>10414</v>
      </c>
      <c r="O155" s="941"/>
      <c r="P155" s="526" t="s">
        <v>16</v>
      </c>
      <c r="Q155" s="526"/>
      <c r="R155" s="526"/>
      <c r="S155" s="526"/>
      <c r="T155" s="526" t="s">
        <v>1678</v>
      </c>
      <c r="U155" s="527">
        <v>0.7</v>
      </c>
      <c r="V155" s="722"/>
      <c r="W155" s="537"/>
      <c r="X155" s="537"/>
      <c r="Z155" s="728"/>
      <c r="AA155" s="537"/>
      <c r="AB155" s="534"/>
      <c r="AC155" s="556"/>
      <c r="AD155" s="721">
        <f>ROUND(ROUND(ROUND(F153*K154,0)*$M$10,0)*U155,0)</f>
        <v>284</v>
      </c>
      <c r="AE155" s="539"/>
      <c r="AF155" s="533"/>
    </row>
    <row r="156" spans="1:32" ht="16.7" customHeight="1" x14ac:dyDescent="0.15">
      <c r="A156" s="520">
        <v>22</v>
      </c>
      <c r="B156" s="520" t="s">
        <v>13037</v>
      </c>
      <c r="C156" s="540" t="s">
        <v>13038</v>
      </c>
      <c r="D156" s="542"/>
      <c r="E156" s="534"/>
      <c r="F156" s="534"/>
      <c r="H156" s="541"/>
      <c r="I156" s="1028"/>
      <c r="J156" s="544"/>
      <c r="K156" s="725"/>
      <c r="L156" s="534"/>
      <c r="M156" s="541"/>
      <c r="N156" s="1024"/>
      <c r="O156" s="1025"/>
      <c r="P156" s="526" t="s">
        <v>3833</v>
      </c>
      <c r="Q156" s="526"/>
      <c r="R156" s="526"/>
      <c r="S156" s="526"/>
      <c r="T156" s="526" t="s">
        <v>1678</v>
      </c>
      <c r="U156" s="527">
        <v>0.5</v>
      </c>
      <c r="V156" s="727"/>
      <c r="W156" s="544"/>
      <c r="X156" s="544"/>
      <c r="Y156" s="548"/>
      <c r="Z156" s="728"/>
      <c r="AA156" s="537"/>
      <c r="AB156" s="534"/>
      <c r="AC156" s="556"/>
      <c r="AD156" s="721">
        <f>ROUND(ROUND(ROUND(F153*K154,0)*$M$10,0)*U156,0)</f>
        <v>203</v>
      </c>
      <c r="AE156" s="539"/>
      <c r="AF156" s="533"/>
    </row>
    <row r="157" spans="1:32" ht="16.7" customHeight="1" x14ac:dyDescent="0.15">
      <c r="A157" s="549">
        <v>22</v>
      </c>
      <c r="B157" s="549">
        <v>8585</v>
      </c>
      <c r="C157" s="540" t="s">
        <v>13039</v>
      </c>
      <c r="D157" s="542"/>
      <c r="E157" s="534"/>
      <c r="F157" s="534"/>
      <c r="H157" s="541"/>
      <c r="I157" s="729"/>
      <c r="J157" s="525"/>
      <c r="K157" s="718"/>
      <c r="L157" s="534"/>
      <c r="M157" s="541"/>
      <c r="N157" s="526"/>
      <c r="O157" s="526"/>
      <c r="P157" s="526"/>
      <c r="Q157" s="526"/>
      <c r="R157" s="526"/>
      <c r="S157" s="526"/>
      <c r="T157" s="526"/>
      <c r="U157" s="527"/>
      <c r="V157" s="956" t="s">
        <v>12599</v>
      </c>
      <c r="W157" s="936" t="s">
        <v>12821</v>
      </c>
      <c r="X157" s="525" t="s">
        <v>1678</v>
      </c>
      <c r="Y157" s="529">
        <v>0.5</v>
      </c>
      <c r="Z157" s="728"/>
      <c r="AA157" s="537"/>
      <c r="AB157" s="534"/>
      <c r="AC157" s="556"/>
      <c r="AD157" s="721">
        <f>ROUND(ROUND(F153*$M$10,0)*Y157,0)</f>
        <v>210</v>
      </c>
      <c r="AE157" s="539"/>
      <c r="AF157" s="533"/>
    </row>
    <row r="158" spans="1:32" ht="16.7" customHeight="1" x14ac:dyDescent="0.15">
      <c r="A158" s="549">
        <v>22</v>
      </c>
      <c r="B158" s="549">
        <v>8586</v>
      </c>
      <c r="C158" s="540" t="s">
        <v>13040</v>
      </c>
      <c r="D158" s="542"/>
      <c r="E158" s="534"/>
      <c r="F158" s="534"/>
      <c r="H158" s="541"/>
      <c r="I158" s="730"/>
      <c r="J158" s="537"/>
      <c r="L158" s="534"/>
      <c r="M158" s="541"/>
      <c r="N158" s="947" t="s">
        <v>10414</v>
      </c>
      <c r="O158" s="941"/>
      <c r="P158" s="526" t="s">
        <v>16</v>
      </c>
      <c r="Q158" s="526"/>
      <c r="R158" s="526"/>
      <c r="S158" s="526"/>
      <c r="T158" s="526" t="s">
        <v>1678</v>
      </c>
      <c r="U158" s="527">
        <v>0.7</v>
      </c>
      <c r="V158" s="1029"/>
      <c r="W158" s="937"/>
      <c r="X158" s="537"/>
      <c r="Z158" s="728"/>
      <c r="AA158" s="537"/>
      <c r="AB158" s="534"/>
      <c r="AC158" s="556"/>
      <c r="AD158" s="721">
        <f>ROUND(ROUND(ROUND(F153*$M$10,0)*U158,0)*Y157,0)</f>
        <v>147</v>
      </c>
      <c r="AE158" s="539"/>
      <c r="AF158" s="533"/>
    </row>
    <row r="159" spans="1:32" ht="16.7" customHeight="1" x14ac:dyDescent="0.15">
      <c r="A159" s="520">
        <v>22</v>
      </c>
      <c r="B159" s="520" t="s">
        <v>13041</v>
      </c>
      <c r="C159" s="540" t="s">
        <v>13042</v>
      </c>
      <c r="D159" s="542"/>
      <c r="E159" s="534"/>
      <c r="F159" s="534"/>
      <c r="H159" s="541"/>
      <c r="I159" s="731"/>
      <c r="J159" s="544"/>
      <c r="K159" s="725"/>
      <c r="L159" s="534"/>
      <c r="M159" s="541"/>
      <c r="N159" s="1024"/>
      <c r="O159" s="1025"/>
      <c r="P159" s="526" t="s">
        <v>3833</v>
      </c>
      <c r="Q159" s="526"/>
      <c r="R159" s="526"/>
      <c r="S159" s="526"/>
      <c r="T159" s="526" t="s">
        <v>1678</v>
      </c>
      <c r="U159" s="527">
        <v>0.5</v>
      </c>
      <c r="V159" s="1029"/>
      <c r="W159" s="937"/>
      <c r="X159" s="537"/>
      <c r="Z159" s="728"/>
      <c r="AA159" s="537"/>
      <c r="AB159" s="534"/>
      <c r="AC159" s="556"/>
      <c r="AD159" s="721">
        <f>ROUND(ROUND(ROUND(F153*$M$10,0)*U159,0)*Y157,0)</f>
        <v>105</v>
      </c>
      <c r="AE159" s="539"/>
      <c r="AF159" s="533"/>
    </row>
    <row r="160" spans="1:32" ht="16.7" customHeight="1" x14ac:dyDescent="0.15">
      <c r="A160" s="549">
        <v>22</v>
      </c>
      <c r="B160" s="549">
        <v>8587</v>
      </c>
      <c r="C160" s="540" t="s">
        <v>13043</v>
      </c>
      <c r="D160" s="542"/>
      <c r="E160" s="534"/>
      <c r="F160" s="534"/>
      <c r="H160" s="541"/>
      <c r="I160" s="1026" t="s">
        <v>10418</v>
      </c>
      <c r="J160" s="525" t="s">
        <v>1678</v>
      </c>
      <c r="K160" s="718">
        <v>0.96499999999999997</v>
      </c>
      <c r="L160" s="534"/>
      <c r="M160" s="541"/>
      <c r="N160" s="526"/>
      <c r="O160" s="526"/>
      <c r="P160" s="526"/>
      <c r="Q160" s="526"/>
      <c r="R160" s="526"/>
      <c r="S160" s="526"/>
      <c r="T160" s="526"/>
      <c r="U160" s="527"/>
      <c r="V160" s="1029"/>
      <c r="W160" s="937"/>
      <c r="X160" s="537"/>
      <c r="Z160" s="728"/>
      <c r="AA160" s="537"/>
      <c r="AB160" s="534"/>
      <c r="AC160" s="556"/>
      <c r="AD160" s="721">
        <f>ROUND(ROUND(ROUND(F153*K160,0)*$M$10,0)*Y157,0)</f>
        <v>203</v>
      </c>
      <c r="AE160" s="539"/>
      <c r="AF160" s="533"/>
    </row>
    <row r="161" spans="1:32" ht="16.7" customHeight="1" x14ac:dyDescent="0.15">
      <c r="A161" s="549">
        <v>22</v>
      </c>
      <c r="B161" s="549">
        <v>8588</v>
      </c>
      <c r="C161" s="540" t="s">
        <v>13044</v>
      </c>
      <c r="D161" s="542"/>
      <c r="E161" s="534"/>
      <c r="F161" s="534"/>
      <c r="H161" s="541"/>
      <c r="I161" s="1027"/>
      <c r="J161" s="537"/>
      <c r="L161" s="534"/>
      <c r="M161" s="541"/>
      <c r="N161" s="947" t="s">
        <v>10414</v>
      </c>
      <c r="O161" s="941"/>
      <c r="P161" s="526" t="s">
        <v>16</v>
      </c>
      <c r="Q161" s="526"/>
      <c r="R161" s="526"/>
      <c r="S161" s="526"/>
      <c r="T161" s="526" t="s">
        <v>1678</v>
      </c>
      <c r="U161" s="527">
        <v>0.7</v>
      </c>
      <c r="V161" s="1029"/>
      <c r="W161" s="937"/>
      <c r="X161" s="537"/>
      <c r="Z161" s="728"/>
      <c r="AA161" s="537"/>
      <c r="AB161" s="534"/>
      <c r="AC161" s="556"/>
      <c r="AD161" s="721">
        <f>ROUND(ROUND(ROUND(ROUND(F153*K160,0)*$M$10,0)*U161,0)*Y157,0)</f>
        <v>142</v>
      </c>
      <c r="AE161" s="539"/>
      <c r="AF161" s="533"/>
    </row>
    <row r="162" spans="1:32" ht="16.7" customHeight="1" x14ac:dyDescent="0.15">
      <c r="A162" s="520">
        <v>22</v>
      </c>
      <c r="B162" s="520" t="s">
        <v>13045</v>
      </c>
      <c r="C162" s="540" t="s">
        <v>13046</v>
      </c>
      <c r="D162" s="542"/>
      <c r="E162" s="534"/>
      <c r="F162" s="534"/>
      <c r="H162" s="541"/>
      <c r="I162" s="1028"/>
      <c r="J162" s="544"/>
      <c r="K162" s="725"/>
      <c r="L162" s="534"/>
      <c r="M162" s="541"/>
      <c r="N162" s="1024"/>
      <c r="O162" s="1025"/>
      <c r="P162" s="526" t="s">
        <v>3833</v>
      </c>
      <c r="Q162" s="526"/>
      <c r="R162" s="526"/>
      <c r="S162" s="526"/>
      <c r="T162" s="526" t="s">
        <v>1678</v>
      </c>
      <c r="U162" s="527">
        <v>0.5</v>
      </c>
      <c r="V162" s="1029"/>
      <c r="W162" s="938"/>
      <c r="X162" s="544"/>
      <c r="Y162" s="548"/>
      <c r="Z162" s="728"/>
      <c r="AA162" s="537"/>
      <c r="AB162" s="534"/>
      <c r="AC162" s="556"/>
      <c r="AD162" s="721">
        <f>ROUND(ROUND(ROUND(ROUND(F153*K160,0)*$M$10,0)*U162,0)*Y157,0)</f>
        <v>102</v>
      </c>
      <c r="AE162" s="539"/>
      <c r="AF162" s="533"/>
    </row>
    <row r="163" spans="1:32" ht="16.7" customHeight="1" x14ac:dyDescent="0.15">
      <c r="A163" s="549">
        <v>22</v>
      </c>
      <c r="B163" s="549">
        <v>8589</v>
      </c>
      <c r="C163" s="540" t="s">
        <v>13047</v>
      </c>
      <c r="D163" s="542"/>
      <c r="E163" s="534"/>
      <c r="F163" s="534"/>
      <c r="H163" s="541"/>
      <c r="I163" s="729"/>
      <c r="J163" s="525"/>
      <c r="K163" s="718"/>
      <c r="L163" s="534"/>
      <c r="M163" s="541"/>
      <c r="N163" s="526"/>
      <c r="O163" s="526"/>
      <c r="P163" s="526"/>
      <c r="Q163" s="526"/>
      <c r="R163" s="526"/>
      <c r="S163" s="526"/>
      <c r="T163" s="526"/>
      <c r="U163" s="527"/>
      <c r="V163" s="1029"/>
      <c r="W163" s="936" t="s">
        <v>12830</v>
      </c>
      <c r="X163" s="525" t="s">
        <v>1678</v>
      </c>
      <c r="Y163" s="529">
        <v>0.7</v>
      </c>
      <c r="Z163" s="728"/>
      <c r="AA163" s="537"/>
      <c r="AB163" s="534"/>
      <c r="AC163" s="556"/>
      <c r="AD163" s="721">
        <f>ROUND(ROUND(F153*$M$10,0)*Y163,0)</f>
        <v>293</v>
      </c>
      <c r="AE163" s="539"/>
      <c r="AF163" s="533"/>
    </row>
    <row r="164" spans="1:32" ht="16.7" customHeight="1" x14ac:dyDescent="0.15">
      <c r="A164" s="549">
        <v>22</v>
      </c>
      <c r="B164" s="549">
        <v>8590</v>
      </c>
      <c r="C164" s="540" t="s">
        <v>13048</v>
      </c>
      <c r="D164" s="542"/>
      <c r="E164" s="534"/>
      <c r="F164" s="534"/>
      <c r="H164" s="541"/>
      <c r="I164" s="730"/>
      <c r="J164" s="537"/>
      <c r="L164" s="534"/>
      <c r="M164" s="541"/>
      <c r="N164" s="947" t="s">
        <v>10414</v>
      </c>
      <c r="O164" s="941"/>
      <c r="P164" s="526" t="s">
        <v>16</v>
      </c>
      <c r="Q164" s="526"/>
      <c r="R164" s="526"/>
      <c r="S164" s="526"/>
      <c r="T164" s="526" t="s">
        <v>1678</v>
      </c>
      <c r="U164" s="527">
        <v>0.7</v>
      </c>
      <c r="V164" s="1029"/>
      <c r="W164" s="937"/>
      <c r="X164" s="537"/>
      <c r="Z164" s="728"/>
      <c r="AA164" s="537"/>
      <c r="AB164" s="534"/>
      <c r="AC164" s="556"/>
      <c r="AD164" s="721">
        <f>ROUND(ROUND(ROUND(F153*$M$10,0)*U164,0)*Y163,0)</f>
        <v>205</v>
      </c>
      <c r="AE164" s="539"/>
      <c r="AF164" s="533"/>
    </row>
    <row r="165" spans="1:32" ht="16.7" customHeight="1" x14ac:dyDescent="0.15">
      <c r="A165" s="520">
        <v>22</v>
      </c>
      <c r="B165" s="520" t="s">
        <v>13049</v>
      </c>
      <c r="C165" s="540" t="s">
        <v>13050</v>
      </c>
      <c r="D165" s="542"/>
      <c r="E165" s="534"/>
      <c r="F165" s="534"/>
      <c r="H165" s="541"/>
      <c r="I165" s="731"/>
      <c r="J165" s="544"/>
      <c r="K165" s="725"/>
      <c r="L165" s="534"/>
      <c r="M165" s="541"/>
      <c r="N165" s="1024"/>
      <c r="O165" s="1025"/>
      <c r="P165" s="526" t="s">
        <v>3833</v>
      </c>
      <c r="Q165" s="526"/>
      <c r="R165" s="526"/>
      <c r="S165" s="526"/>
      <c r="T165" s="526" t="s">
        <v>1678</v>
      </c>
      <c r="U165" s="527">
        <v>0.5</v>
      </c>
      <c r="V165" s="1029"/>
      <c r="W165" s="937"/>
      <c r="X165" s="537"/>
      <c r="Z165" s="728"/>
      <c r="AA165" s="537"/>
      <c r="AB165" s="534"/>
      <c r="AC165" s="556"/>
      <c r="AD165" s="721">
        <f>ROUND(ROUND(ROUND(F153*$M$10,0)*U165,0)*Y163,0)</f>
        <v>147</v>
      </c>
      <c r="AE165" s="539"/>
      <c r="AF165" s="533"/>
    </row>
    <row r="166" spans="1:32" ht="16.7" customHeight="1" x14ac:dyDescent="0.15">
      <c r="A166" s="549">
        <v>22</v>
      </c>
      <c r="B166" s="549">
        <v>8007</v>
      </c>
      <c r="C166" s="540" t="s">
        <v>13051</v>
      </c>
      <c r="D166" s="542"/>
      <c r="E166" s="534"/>
      <c r="F166" s="534"/>
      <c r="H166" s="541"/>
      <c r="I166" s="1026" t="s">
        <v>10418</v>
      </c>
      <c r="J166" s="525" t="s">
        <v>1678</v>
      </c>
      <c r="K166" s="718">
        <v>0.96499999999999997</v>
      </c>
      <c r="L166" s="534"/>
      <c r="M166" s="541"/>
      <c r="N166" s="526"/>
      <c r="O166" s="526"/>
      <c r="P166" s="526"/>
      <c r="Q166" s="526"/>
      <c r="R166" s="526"/>
      <c r="S166" s="526"/>
      <c r="T166" s="526"/>
      <c r="U166" s="527"/>
      <c r="V166" s="1029"/>
      <c r="W166" s="937"/>
      <c r="X166" s="537"/>
      <c r="Z166" s="728"/>
      <c r="AA166" s="537"/>
      <c r="AB166" s="534"/>
      <c r="AC166" s="556"/>
      <c r="AD166" s="721">
        <f>ROUND(ROUND(ROUND(F153*K166,0)*$M$10,0)*Y163,0)</f>
        <v>284</v>
      </c>
      <c r="AE166" s="539"/>
      <c r="AF166" s="533"/>
    </row>
    <row r="167" spans="1:32" ht="16.7" customHeight="1" x14ac:dyDescent="0.15">
      <c r="A167" s="549">
        <v>22</v>
      </c>
      <c r="B167" s="549">
        <v>8008</v>
      </c>
      <c r="C167" s="540" t="s">
        <v>13052</v>
      </c>
      <c r="D167" s="542"/>
      <c r="E167" s="534"/>
      <c r="F167" s="534"/>
      <c r="H167" s="541"/>
      <c r="I167" s="1027"/>
      <c r="J167" s="537"/>
      <c r="L167" s="534"/>
      <c r="M167" s="541"/>
      <c r="N167" s="947" t="s">
        <v>10414</v>
      </c>
      <c r="O167" s="941"/>
      <c r="P167" s="526" t="s">
        <v>16</v>
      </c>
      <c r="Q167" s="526"/>
      <c r="R167" s="526"/>
      <c r="S167" s="526"/>
      <c r="T167" s="526" t="s">
        <v>1678</v>
      </c>
      <c r="U167" s="527">
        <v>0.7</v>
      </c>
      <c r="V167" s="1029"/>
      <c r="W167" s="937"/>
      <c r="X167" s="537"/>
      <c r="Z167" s="728"/>
      <c r="AA167" s="537"/>
      <c r="AB167" s="534"/>
      <c r="AC167" s="556"/>
      <c r="AD167" s="721">
        <f>ROUND(ROUND(ROUND(ROUND(F153*K166,0)*$M$10,0)*U167,0)*Y163,0)</f>
        <v>199</v>
      </c>
      <c r="AE167" s="539"/>
      <c r="AF167" s="533"/>
    </row>
    <row r="168" spans="1:32" ht="16.7" customHeight="1" x14ac:dyDescent="0.15">
      <c r="A168" s="520">
        <v>22</v>
      </c>
      <c r="B168" s="520" t="s">
        <v>13053</v>
      </c>
      <c r="C168" s="540" t="s">
        <v>13054</v>
      </c>
      <c r="D168" s="542"/>
      <c r="E168" s="534"/>
      <c r="F168" s="534"/>
      <c r="H168" s="541"/>
      <c r="I168" s="1028"/>
      <c r="J168" s="544"/>
      <c r="K168" s="725"/>
      <c r="L168" s="534"/>
      <c r="M168" s="541"/>
      <c r="N168" s="1024"/>
      <c r="O168" s="1025"/>
      <c r="P168" s="526" t="s">
        <v>3833</v>
      </c>
      <c r="Q168" s="526"/>
      <c r="R168" s="526"/>
      <c r="S168" s="526"/>
      <c r="T168" s="526" t="s">
        <v>1678</v>
      </c>
      <c r="U168" s="527">
        <v>0.5</v>
      </c>
      <c r="V168" s="1023"/>
      <c r="W168" s="938"/>
      <c r="X168" s="544"/>
      <c r="Y168" s="548"/>
      <c r="Z168" s="728"/>
      <c r="AA168" s="537"/>
      <c r="AB168" s="534"/>
      <c r="AC168" s="556"/>
      <c r="AD168" s="721">
        <f>ROUND(ROUND(ROUND(ROUND(F153*K166,0)*$M$10,0)*U168,0)*Y163,0)</f>
        <v>142</v>
      </c>
      <c r="AE168" s="539"/>
      <c r="AF168" s="533"/>
    </row>
    <row r="169" spans="1:32" ht="16.7" customHeight="1" x14ac:dyDescent="0.15">
      <c r="A169" s="520">
        <v>22</v>
      </c>
      <c r="B169" s="520" t="s">
        <v>13055</v>
      </c>
      <c r="C169" s="540" t="s">
        <v>13056</v>
      </c>
      <c r="D169" s="542"/>
      <c r="E169" s="534"/>
      <c r="F169" s="534"/>
      <c r="H169" s="541"/>
      <c r="I169" s="729"/>
      <c r="J169" s="525"/>
      <c r="K169" s="718"/>
      <c r="L169" s="534"/>
      <c r="M169" s="541"/>
      <c r="N169" s="526"/>
      <c r="O169" s="526"/>
      <c r="P169" s="526"/>
      <c r="Q169" s="526"/>
      <c r="R169" s="526"/>
      <c r="S169" s="526"/>
      <c r="T169" s="526"/>
      <c r="U169" s="527"/>
      <c r="V169" s="1021" t="s">
        <v>12608</v>
      </c>
      <c r="W169" s="936" t="s">
        <v>12840</v>
      </c>
      <c r="X169" s="525" t="s">
        <v>1678</v>
      </c>
      <c r="Y169" s="529">
        <v>0.7</v>
      </c>
      <c r="Z169" s="728"/>
      <c r="AA169" s="537"/>
      <c r="AB169" s="534"/>
      <c r="AC169" s="556"/>
      <c r="AD169" s="721">
        <f>ROUND(ROUND(F153*$M$10,0)*Y169,0)</f>
        <v>293</v>
      </c>
      <c r="AE169" s="539"/>
      <c r="AF169" s="533"/>
    </row>
    <row r="170" spans="1:32" ht="16.7" customHeight="1" x14ac:dyDescent="0.15">
      <c r="A170" s="520">
        <v>22</v>
      </c>
      <c r="B170" s="520" t="s">
        <v>13057</v>
      </c>
      <c r="C170" s="540" t="s">
        <v>13058</v>
      </c>
      <c r="D170" s="542"/>
      <c r="E170" s="534"/>
      <c r="F170" s="534"/>
      <c r="H170" s="541"/>
      <c r="I170" s="730"/>
      <c r="J170" s="537"/>
      <c r="L170" s="534"/>
      <c r="M170" s="541"/>
      <c r="N170" s="947" t="s">
        <v>10414</v>
      </c>
      <c r="O170" s="941"/>
      <c r="P170" s="526" t="s">
        <v>16</v>
      </c>
      <c r="Q170" s="526"/>
      <c r="R170" s="526"/>
      <c r="S170" s="526"/>
      <c r="T170" s="526" t="s">
        <v>1678</v>
      </c>
      <c r="U170" s="527">
        <v>0.7</v>
      </c>
      <c r="V170" s="1022"/>
      <c r="W170" s="937"/>
      <c r="X170" s="537"/>
      <c r="Z170" s="728"/>
      <c r="AA170" s="537"/>
      <c r="AB170" s="534"/>
      <c r="AC170" s="556"/>
      <c r="AD170" s="721">
        <f>ROUND(ROUND(ROUND(F153*$M$10,0)*U170,0)*Y169,0)</f>
        <v>205</v>
      </c>
      <c r="AE170" s="539"/>
      <c r="AF170" s="533"/>
    </row>
    <row r="171" spans="1:32" ht="16.7" customHeight="1" x14ac:dyDescent="0.15">
      <c r="A171" s="520">
        <v>22</v>
      </c>
      <c r="B171" s="520" t="s">
        <v>13059</v>
      </c>
      <c r="C171" s="540" t="s">
        <v>13060</v>
      </c>
      <c r="D171" s="542"/>
      <c r="E171" s="534"/>
      <c r="F171" s="534"/>
      <c r="H171" s="541"/>
      <c r="I171" s="731"/>
      <c r="J171" s="544"/>
      <c r="K171" s="725"/>
      <c r="L171" s="534"/>
      <c r="M171" s="541"/>
      <c r="N171" s="1024"/>
      <c r="O171" s="1025"/>
      <c r="P171" s="526" t="s">
        <v>3833</v>
      </c>
      <c r="Q171" s="526"/>
      <c r="R171" s="526"/>
      <c r="S171" s="526"/>
      <c r="T171" s="526" t="s">
        <v>1678</v>
      </c>
      <c r="U171" s="527">
        <v>0.5</v>
      </c>
      <c r="V171" s="1022"/>
      <c r="W171" s="937"/>
      <c r="X171" s="537"/>
      <c r="Z171" s="728"/>
      <c r="AA171" s="537"/>
      <c r="AB171" s="534"/>
      <c r="AC171" s="556"/>
      <c r="AD171" s="721">
        <f>ROUND(ROUND(ROUND(F153*$M$10,0)*U171,0)*Y169,0)</f>
        <v>147</v>
      </c>
      <c r="AE171" s="539"/>
      <c r="AF171" s="533"/>
    </row>
    <row r="172" spans="1:32" ht="16.7" customHeight="1" x14ac:dyDescent="0.15">
      <c r="A172" s="520">
        <v>22</v>
      </c>
      <c r="B172" s="520" t="s">
        <v>13061</v>
      </c>
      <c r="C172" s="540" t="s">
        <v>13062</v>
      </c>
      <c r="D172" s="542"/>
      <c r="E172" s="534"/>
      <c r="F172" s="534"/>
      <c r="H172" s="541"/>
      <c r="I172" s="1026" t="s">
        <v>10418</v>
      </c>
      <c r="J172" s="525" t="s">
        <v>1678</v>
      </c>
      <c r="K172" s="718">
        <v>0.96499999999999997</v>
      </c>
      <c r="L172" s="534"/>
      <c r="M172" s="541"/>
      <c r="N172" s="526"/>
      <c r="O172" s="526"/>
      <c r="P172" s="526"/>
      <c r="Q172" s="526"/>
      <c r="R172" s="526"/>
      <c r="S172" s="526"/>
      <c r="T172" s="526"/>
      <c r="U172" s="527"/>
      <c r="V172" s="1022"/>
      <c r="W172" s="937"/>
      <c r="X172" s="537"/>
      <c r="Z172" s="728"/>
      <c r="AA172" s="537"/>
      <c r="AB172" s="534"/>
      <c r="AC172" s="556"/>
      <c r="AD172" s="721">
        <f>ROUND(ROUND(ROUND(F153*K172,0)*$M$10,0)*Y169,0)</f>
        <v>284</v>
      </c>
      <c r="AE172" s="539"/>
      <c r="AF172" s="533"/>
    </row>
    <row r="173" spans="1:32" ht="16.7" customHeight="1" x14ac:dyDescent="0.15">
      <c r="A173" s="520">
        <v>22</v>
      </c>
      <c r="B173" s="520" t="s">
        <v>13063</v>
      </c>
      <c r="C173" s="540" t="s">
        <v>13064</v>
      </c>
      <c r="D173" s="542"/>
      <c r="E173" s="534"/>
      <c r="F173" s="534"/>
      <c r="H173" s="541"/>
      <c r="I173" s="1027"/>
      <c r="J173" s="537"/>
      <c r="L173" s="534"/>
      <c r="M173" s="541"/>
      <c r="N173" s="947" t="s">
        <v>10414</v>
      </c>
      <c r="O173" s="941"/>
      <c r="P173" s="526" t="s">
        <v>16</v>
      </c>
      <c r="Q173" s="526"/>
      <c r="R173" s="526"/>
      <c r="S173" s="526"/>
      <c r="T173" s="526" t="s">
        <v>1678</v>
      </c>
      <c r="U173" s="527">
        <v>0.7</v>
      </c>
      <c r="V173" s="1022"/>
      <c r="W173" s="937"/>
      <c r="X173" s="537"/>
      <c r="Z173" s="728"/>
      <c r="AA173" s="537"/>
      <c r="AB173" s="534"/>
      <c r="AC173" s="556"/>
      <c r="AD173" s="721">
        <f>ROUND(ROUND(ROUND(ROUND(F153*K172,0)*$M$10,0)*U173,0)*Y169,0)</f>
        <v>199</v>
      </c>
      <c r="AE173" s="539"/>
      <c r="AF173" s="533"/>
    </row>
    <row r="174" spans="1:32" ht="16.7" customHeight="1" x14ac:dyDescent="0.15">
      <c r="A174" s="520">
        <v>22</v>
      </c>
      <c r="B174" s="520" t="s">
        <v>13065</v>
      </c>
      <c r="C174" s="540" t="s">
        <v>13066</v>
      </c>
      <c r="D174" s="542"/>
      <c r="E174" s="534"/>
      <c r="F174" s="534"/>
      <c r="H174" s="541"/>
      <c r="I174" s="1028"/>
      <c r="J174" s="544"/>
      <c r="K174" s="725"/>
      <c r="L174" s="534"/>
      <c r="M174" s="541"/>
      <c r="N174" s="1024"/>
      <c r="O174" s="1025"/>
      <c r="P174" s="526" t="s">
        <v>3833</v>
      </c>
      <c r="Q174" s="526"/>
      <c r="R174" s="526"/>
      <c r="S174" s="526"/>
      <c r="T174" s="526" t="s">
        <v>1678</v>
      </c>
      <c r="U174" s="527">
        <v>0.5</v>
      </c>
      <c r="V174" s="1023"/>
      <c r="W174" s="938"/>
      <c r="X174" s="544"/>
      <c r="Y174" s="548"/>
      <c r="Z174" s="728"/>
      <c r="AA174" s="537"/>
      <c r="AB174" s="550"/>
      <c r="AC174" s="732"/>
      <c r="AD174" s="721">
        <f>ROUND(ROUND(ROUND(ROUND(F153*K172,0)*$M$10,0)*U174,0)*Y169,0)</f>
        <v>142</v>
      </c>
      <c r="AE174" s="539"/>
      <c r="AF174" s="533"/>
    </row>
    <row r="175" spans="1:32" ht="16.7" customHeight="1" x14ac:dyDescent="0.15">
      <c r="A175" s="520">
        <v>22</v>
      </c>
      <c r="B175" s="520">
        <v>8165</v>
      </c>
      <c r="C175" s="540" t="s">
        <v>13067</v>
      </c>
      <c r="D175" s="542"/>
      <c r="E175" s="534"/>
      <c r="F175" s="534"/>
      <c r="H175" s="541"/>
      <c r="I175" s="729"/>
      <c r="J175" s="525"/>
      <c r="K175" s="718"/>
      <c r="L175" s="534"/>
      <c r="M175" s="541"/>
      <c r="N175" s="526"/>
      <c r="O175" s="526"/>
      <c r="P175" s="526"/>
      <c r="Q175" s="526"/>
      <c r="R175" s="526"/>
      <c r="S175" s="526"/>
      <c r="T175" s="526"/>
      <c r="U175" s="527"/>
      <c r="V175" s="719"/>
      <c r="W175" s="525"/>
      <c r="X175" s="525"/>
      <c r="Y175" s="529"/>
      <c r="Z175" s="728"/>
      <c r="AA175" s="537"/>
      <c r="AB175" s="936" t="s">
        <v>10456</v>
      </c>
      <c r="AC175" s="941"/>
      <c r="AD175" s="721">
        <f>ROUND(ROUND(F153*$M$10,0)-AB178,0)</f>
        <v>407</v>
      </c>
      <c r="AE175" s="539"/>
      <c r="AF175" s="533"/>
    </row>
    <row r="176" spans="1:32" ht="16.7" customHeight="1" x14ac:dyDescent="0.15">
      <c r="A176" s="520">
        <v>22</v>
      </c>
      <c r="B176" s="520">
        <v>8166</v>
      </c>
      <c r="C176" s="540" t="s">
        <v>13068</v>
      </c>
      <c r="D176" s="542"/>
      <c r="E176" s="534"/>
      <c r="F176" s="534"/>
      <c r="H176" s="541"/>
      <c r="I176" s="730"/>
      <c r="J176" s="537"/>
      <c r="L176" s="534"/>
      <c r="M176" s="541"/>
      <c r="N176" s="947" t="s">
        <v>10414</v>
      </c>
      <c r="O176" s="941"/>
      <c r="P176" s="526" t="s">
        <v>16</v>
      </c>
      <c r="Q176" s="526"/>
      <c r="R176" s="526"/>
      <c r="S176" s="526"/>
      <c r="T176" s="526" t="s">
        <v>1678</v>
      </c>
      <c r="U176" s="527">
        <v>0.7</v>
      </c>
      <c r="V176" s="722"/>
      <c r="W176" s="537"/>
      <c r="X176" s="537"/>
      <c r="Z176" s="728"/>
      <c r="AA176" s="537"/>
      <c r="AB176" s="937"/>
      <c r="AC176" s="942"/>
      <c r="AD176" s="721">
        <f>ROUND(ROUND(ROUND(F153*$M$10,0)*U176,0)-AB178,0)</f>
        <v>281</v>
      </c>
      <c r="AE176" s="539"/>
      <c r="AF176" s="533"/>
    </row>
    <row r="177" spans="1:32" ht="16.7" customHeight="1" x14ac:dyDescent="0.15">
      <c r="A177" s="520">
        <v>22</v>
      </c>
      <c r="B177" s="520" t="s">
        <v>13069</v>
      </c>
      <c r="C177" s="540" t="s">
        <v>13070</v>
      </c>
      <c r="D177" s="542"/>
      <c r="E177" s="534"/>
      <c r="F177" s="534"/>
      <c r="H177" s="541"/>
      <c r="I177" s="731"/>
      <c r="J177" s="544"/>
      <c r="K177" s="725"/>
      <c r="L177" s="534"/>
      <c r="M177" s="541"/>
      <c r="N177" s="1024"/>
      <c r="O177" s="1025"/>
      <c r="P177" s="526" t="s">
        <v>3833</v>
      </c>
      <c r="Q177" s="526"/>
      <c r="R177" s="526"/>
      <c r="S177" s="526"/>
      <c r="T177" s="526" t="s">
        <v>1678</v>
      </c>
      <c r="U177" s="527">
        <v>0.5</v>
      </c>
      <c r="V177" s="722"/>
      <c r="W177" s="537"/>
      <c r="X177" s="537"/>
      <c r="Z177" s="728"/>
      <c r="AA177" s="537"/>
      <c r="AB177" s="555"/>
      <c r="AC177" s="556"/>
      <c r="AD177" s="721">
        <f>ROUND(ROUND(ROUND(F153*$M$10,0)*U177,0)-AB178,0)</f>
        <v>198</v>
      </c>
      <c r="AE177" s="539"/>
      <c r="AF177" s="533"/>
    </row>
    <row r="178" spans="1:32" ht="16.7" customHeight="1" x14ac:dyDescent="0.15">
      <c r="A178" s="520">
        <v>22</v>
      </c>
      <c r="B178" s="520">
        <v>8167</v>
      </c>
      <c r="C178" s="540" t="s">
        <v>13071</v>
      </c>
      <c r="D178" s="542"/>
      <c r="E178" s="534"/>
      <c r="F178" s="534"/>
      <c r="H178" s="541"/>
      <c r="I178" s="1026" t="s">
        <v>10418</v>
      </c>
      <c r="J178" s="525" t="s">
        <v>1678</v>
      </c>
      <c r="K178" s="718">
        <v>0.96499999999999997</v>
      </c>
      <c r="L178" s="534"/>
      <c r="M178" s="541"/>
      <c r="N178" s="526"/>
      <c r="O178" s="526"/>
      <c r="P178" s="526"/>
      <c r="Q178" s="526"/>
      <c r="R178" s="526"/>
      <c r="S178" s="526"/>
      <c r="T178" s="526"/>
      <c r="U178" s="527"/>
      <c r="V178" s="722"/>
      <c r="W178" s="537"/>
      <c r="X178" s="537"/>
      <c r="Z178" s="728"/>
      <c r="AA178" s="537"/>
      <c r="AB178" s="554">
        <v>12</v>
      </c>
      <c r="AC178" s="953" t="s">
        <v>10461</v>
      </c>
      <c r="AD178" s="721">
        <f>ROUND(ROUND(ROUND(F153*K178,0)*$M$10,0)-AB178,0)</f>
        <v>393</v>
      </c>
      <c r="AE178" s="539"/>
      <c r="AF178" s="533"/>
    </row>
    <row r="179" spans="1:32" ht="16.7" customHeight="1" x14ac:dyDescent="0.15">
      <c r="A179" s="520">
        <v>22</v>
      </c>
      <c r="B179" s="520">
        <v>8168</v>
      </c>
      <c r="C179" s="540" t="s">
        <v>13072</v>
      </c>
      <c r="D179" s="542"/>
      <c r="E179" s="534"/>
      <c r="F179" s="534"/>
      <c r="H179" s="541"/>
      <c r="I179" s="1027"/>
      <c r="J179" s="537"/>
      <c r="L179" s="534"/>
      <c r="M179" s="541"/>
      <c r="N179" s="947" t="s">
        <v>10414</v>
      </c>
      <c r="O179" s="941"/>
      <c r="P179" s="526" t="s">
        <v>16</v>
      </c>
      <c r="Q179" s="526"/>
      <c r="R179" s="526"/>
      <c r="S179" s="526"/>
      <c r="T179" s="526" t="s">
        <v>1678</v>
      </c>
      <c r="U179" s="527">
        <v>0.7</v>
      </c>
      <c r="V179" s="722"/>
      <c r="W179" s="537"/>
      <c r="X179" s="537"/>
      <c r="Z179" s="728"/>
      <c r="AA179" s="537"/>
      <c r="AB179" s="534"/>
      <c r="AC179" s="953"/>
      <c r="AD179" s="721">
        <f>ROUND(ROUND(ROUND(ROUND(F153*K178,0)*$M$10,0)*U179,0)-AB178,0)</f>
        <v>272</v>
      </c>
      <c r="AE179" s="539"/>
      <c r="AF179" s="533"/>
    </row>
    <row r="180" spans="1:32" ht="16.7" customHeight="1" x14ac:dyDescent="0.15">
      <c r="A180" s="520">
        <v>22</v>
      </c>
      <c r="B180" s="520" t="s">
        <v>13073</v>
      </c>
      <c r="C180" s="540" t="s">
        <v>13074</v>
      </c>
      <c r="D180" s="542"/>
      <c r="E180" s="534"/>
      <c r="F180" s="534"/>
      <c r="H180" s="541"/>
      <c r="I180" s="1028"/>
      <c r="J180" s="544"/>
      <c r="K180" s="725"/>
      <c r="L180" s="534"/>
      <c r="M180" s="541"/>
      <c r="N180" s="1024"/>
      <c r="O180" s="1025"/>
      <c r="P180" s="526" t="s">
        <v>3833</v>
      </c>
      <c r="Q180" s="526"/>
      <c r="R180" s="526"/>
      <c r="S180" s="526"/>
      <c r="T180" s="526" t="s">
        <v>1678</v>
      </c>
      <c r="U180" s="527">
        <v>0.5</v>
      </c>
      <c r="V180" s="727"/>
      <c r="W180" s="544"/>
      <c r="X180" s="544"/>
      <c r="Y180" s="548"/>
      <c r="Z180" s="728"/>
      <c r="AA180" s="537"/>
      <c r="AB180" s="534"/>
      <c r="AC180" s="556"/>
      <c r="AD180" s="721">
        <f>ROUND(ROUND(ROUND(ROUND(F153*K178,0)*$M$10,0)*U180,0)-AB178,0)</f>
        <v>191</v>
      </c>
      <c r="AE180" s="539"/>
      <c r="AF180" s="533"/>
    </row>
    <row r="181" spans="1:32" ht="16.7" customHeight="1" x14ac:dyDescent="0.15">
      <c r="A181" s="549">
        <v>22</v>
      </c>
      <c r="B181" s="549">
        <v>8175</v>
      </c>
      <c r="C181" s="540" t="s">
        <v>13075</v>
      </c>
      <c r="D181" s="542"/>
      <c r="E181" s="534"/>
      <c r="F181" s="534"/>
      <c r="H181" s="541"/>
      <c r="I181" s="729"/>
      <c r="J181" s="525"/>
      <c r="K181" s="718"/>
      <c r="L181" s="534"/>
      <c r="M181" s="541"/>
      <c r="N181" s="526"/>
      <c r="O181" s="526"/>
      <c r="P181" s="526"/>
      <c r="Q181" s="526"/>
      <c r="R181" s="526"/>
      <c r="S181" s="526"/>
      <c r="T181" s="526"/>
      <c r="U181" s="527"/>
      <c r="V181" s="956" t="s">
        <v>12599</v>
      </c>
      <c r="W181" s="936" t="s">
        <v>12821</v>
      </c>
      <c r="X181" s="525" t="s">
        <v>1678</v>
      </c>
      <c r="Y181" s="529">
        <v>0.5</v>
      </c>
      <c r="Z181" s="728"/>
      <c r="AA181" s="537"/>
      <c r="AB181" s="534"/>
      <c r="AC181" s="556"/>
      <c r="AD181" s="721">
        <f>ROUND(ROUND(ROUND(F153*$M$10,0)*Y181,0)-AB178,0)</f>
        <v>198</v>
      </c>
      <c r="AE181" s="539"/>
      <c r="AF181" s="533"/>
    </row>
    <row r="182" spans="1:32" ht="16.7" customHeight="1" x14ac:dyDescent="0.15">
      <c r="A182" s="549">
        <v>22</v>
      </c>
      <c r="B182" s="549">
        <v>8176</v>
      </c>
      <c r="C182" s="540" t="s">
        <v>13076</v>
      </c>
      <c r="D182" s="542"/>
      <c r="E182" s="534"/>
      <c r="F182" s="534"/>
      <c r="H182" s="541"/>
      <c r="I182" s="730"/>
      <c r="J182" s="537"/>
      <c r="L182" s="534"/>
      <c r="M182" s="541"/>
      <c r="N182" s="947" t="s">
        <v>10414</v>
      </c>
      <c r="O182" s="941"/>
      <c r="P182" s="526" t="s">
        <v>16</v>
      </c>
      <c r="Q182" s="526"/>
      <c r="R182" s="526"/>
      <c r="S182" s="526"/>
      <c r="T182" s="526" t="s">
        <v>1678</v>
      </c>
      <c r="U182" s="527">
        <v>0.7</v>
      </c>
      <c r="V182" s="1029"/>
      <c r="W182" s="937"/>
      <c r="X182" s="537"/>
      <c r="Z182" s="728"/>
      <c r="AA182" s="537"/>
      <c r="AB182" s="534"/>
      <c r="AC182" s="556"/>
      <c r="AD182" s="721">
        <f>ROUND(ROUND(ROUND(ROUND(F153*$M$10,0)*U182,0)*Y181,0)-AB178,0)</f>
        <v>135</v>
      </c>
      <c r="AE182" s="539"/>
      <c r="AF182" s="533"/>
    </row>
    <row r="183" spans="1:32" ht="16.7" customHeight="1" x14ac:dyDescent="0.15">
      <c r="A183" s="520">
        <v>22</v>
      </c>
      <c r="B183" s="520" t="s">
        <v>13077</v>
      </c>
      <c r="C183" s="540" t="s">
        <v>13078</v>
      </c>
      <c r="D183" s="542"/>
      <c r="E183" s="534"/>
      <c r="F183" s="534"/>
      <c r="H183" s="541"/>
      <c r="I183" s="731"/>
      <c r="J183" s="544"/>
      <c r="K183" s="725"/>
      <c r="L183" s="534"/>
      <c r="M183" s="541"/>
      <c r="N183" s="1024"/>
      <c r="O183" s="1025"/>
      <c r="P183" s="526" t="s">
        <v>3833</v>
      </c>
      <c r="Q183" s="526"/>
      <c r="R183" s="526"/>
      <c r="S183" s="526"/>
      <c r="T183" s="526" t="s">
        <v>1678</v>
      </c>
      <c r="U183" s="527">
        <v>0.5</v>
      </c>
      <c r="V183" s="1029"/>
      <c r="W183" s="937"/>
      <c r="X183" s="537"/>
      <c r="Z183" s="728"/>
      <c r="AA183" s="537"/>
      <c r="AB183" s="534"/>
      <c r="AC183" s="556"/>
      <c r="AD183" s="721">
        <f>ROUND(ROUND(ROUND(ROUND(F153*$M$10,0)*U183,0)*Y181,0)-AB178,0)</f>
        <v>93</v>
      </c>
      <c r="AE183" s="539"/>
      <c r="AF183" s="533"/>
    </row>
    <row r="184" spans="1:32" ht="16.7" customHeight="1" x14ac:dyDescent="0.15">
      <c r="A184" s="549">
        <v>22</v>
      </c>
      <c r="B184" s="549">
        <v>8177</v>
      </c>
      <c r="C184" s="540" t="s">
        <v>13079</v>
      </c>
      <c r="D184" s="542"/>
      <c r="E184" s="534"/>
      <c r="F184" s="534"/>
      <c r="H184" s="541"/>
      <c r="I184" s="1026" t="s">
        <v>10418</v>
      </c>
      <c r="J184" s="525" t="s">
        <v>1678</v>
      </c>
      <c r="K184" s="718">
        <v>0.96499999999999997</v>
      </c>
      <c r="L184" s="534"/>
      <c r="M184" s="541"/>
      <c r="N184" s="526"/>
      <c r="O184" s="526"/>
      <c r="P184" s="526"/>
      <c r="Q184" s="526"/>
      <c r="R184" s="526"/>
      <c r="S184" s="526"/>
      <c r="T184" s="526"/>
      <c r="U184" s="527"/>
      <c r="V184" s="1029"/>
      <c r="W184" s="937"/>
      <c r="X184" s="537"/>
      <c r="Z184" s="728"/>
      <c r="AA184" s="537"/>
      <c r="AB184" s="534"/>
      <c r="AC184" s="556"/>
      <c r="AD184" s="721">
        <f>ROUND(ROUND(ROUND(ROUND(F153*K184,0)*$M$10,0)*Y181,0)-AB178,0)</f>
        <v>191</v>
      </c>
      <c r="AE184" s="539"/>
      <c r="AF184" s="533"/>
    </row>
    <row r="185" spans="1:32" ht="16.7" customHeight="1" x14ac:dyDescent="0.15">
      <c r="A185" s="549">
        <v>22</v>
      </c>
      <c r="B185" s="549">
        <v>8178</v>
      </c>
      <c r="C185" s="540" t="s">
        <v>13080</v>
      </c>
      <c r="D185" s="542"/>
      <c r="E185" s="534"/>
      <c r="F185" s="534"/>
      <c r="H185" s="541"/>
      <c r="I185" s="1027"/>
      <c r="J185" s="537"/>
      <c r="L185" s="534"/>
      <c r="M185" s="541"/>
      <c r="N185" s="947" t="s">
        <v>10414</v>
      </c>
      <c r="O185" s="941"/>
      <c r="P185" s="526" t="s">
        <v>16</v>
      </c>
      <c r="Q185" s="526"/>
      <c r="R185" s="526"/>
      <c r="S185" s="526"/>
      <c r="T185" s="526" t="s">
        <v>1678</v>
      </c>
      <c r="U185" s="527">
        <v>0.7</v>
      </c>
      <c r="V185" s="1029"/>
      <c r="W185" s="937"/>
      <c r="X185" s="537"/>
      <c r="Z185" s="728"/>
      <c r="AA185" s="537"/>
      <c r="AB185" s="534"/>
      <c r="AC185" s="556"/>
      <c r="AD185" s="721">
        <f>ROUND(ROUND(ROUND(ROUND(ROUND(F153*K184,0)*$M$10,0)*U185,0)*Y181,0)-AB178,0)</f>
        <v>130</v>
      </c>
      <c r="AE185" s="539"/>
      <c r="AF185" s="533"/>
    </row>
    <row r="186" spans="1:32" ht="16.7" customHeight="1" x14ac:dyDescent="0.15">
      <c r="A186" s="520">
        <v>22</v>
      </c>
      <c r="B186" s="520" t="s">
        <v>13081</v>
      </c>
      <c r="C186" s="540" t="s">
        <v>13082</v>
      </c>
      <c r="D186" s="542"/>
      <c r="E186" s="534"/>
      <c r="F186" s="534"/>
      <c r="H186" s="541"/>
      <c r="I186" s="1028"/>
      <c r="J186" s="544"/>
      <c r="K186" s="725"/>
      <c r="L186" s="534"/>
      <c r="M186" s="541"/>
      <c r="N186" s="1024"/>
      <c r="O186" s="1025"/>
      <c r="P186" s="526" t="s">
        <v>3833</v>
      </c>
      <c r="Q186" s="526"/>
      <c r="R186" s="526"/>
      <c r="S186" s="526"/>
      <c r="T186" s="526" t="s">
        <v>1678</v>
      </c>
      <c r="U186" s="527">
        <v>0.5</v>
      </c>
      <c r="V186" s="1029"/>
      <c r="W186" s="938"/>
      <c r="X186" s="544"/>
      <c r="Y186" s="548"/>
      <c r="Z186" s="728"/>
      <c r="AA186" s="537"/>
      <c r="AB186" s="534"/>
      <c r="AC186" s="556"/>
      <c r="AD186" s="721">
        <f>ROUND(ROUND(ROUND(ROUND(ROUND(F153*K184,0)*$M$10,0)*U186,0)*Y181,0)-AB178,0)</f>
        <v>90</v>
      </c>
      <c r="AE186" s="539"/>
      <c r="AF186" s="533"/>
    </row>
    <row r="187" spans="1:32" ht="16.7" customHeight="1" x14ac:dyDescent="0.15">
      <c r="A187" s="549">
        <v>22</v>
      </c>
      <c r="B187" s="549">
        <v>8179</v>
      </c>
      <c r="C187" s="540" t="s">
        <v>13083</v>
      </c>
      <c r="D187" s="542"/>
      <c r="E187" s="534"/>
      <c r="F187" s="534"/>
      <c r="H187" s="541"/>
      <c r="I187" s="729"/>
      <c r="J187" s="525"/>
      <c r="K187" s="718"/>
      <c r="L187" s="534"/>
      <c r="M187" s="541"/>
      <c r="N187" s="526"/>
      <c r="O187" s="526"/>
      <c r="P187" s="526"/>
      <c r="Q187" s="526"/>
      <c r="R187" s="526"/>
      <c r="S187" s="526"/>
      <c r="T187" s="526"/>
      <c r="U187" s="527"/>
      <c r="V187" s="1029"/>
      <c r="W187" s="936" t="s">
        <v>12830</v>
      </c>
      <c r="X187" s="525" t="s">
        <v>1678</v>
      </c>
      <c r="Y187" s="529">
        <v>0.7</v>
      </c>
      <c r="Z187" s="728"/>
      <c r="AA187" s="537"/>
      <c r="AB187" s="534"/>
      <c r="AC187" s="556"/>
      <c r="AD187" s="721">
        <f>ROUND(ROUND(ROUND(F153*$M$10,0)*Y187,0)-AB178,0)</f>
        <v>281</v>
      </c>
      <c r="AE187" s="539"/>
      <c r="AF187" s="533"/>
    </row>
    <row r="188" spans="1:32" ht="16.7" customHeight="1" x14ac:dyDescent="0.15">
      <c r="A188" s="549">
        <v>22</v>
      </c>
      <c r="B188" s="549">
        <v>8180</v>
      </c>
      <c r="C188" s="540" t="s">
        <v>13084</v>
      </c>
      <c r="D188" s="542"/>
      <c r="E188" s="534"/>
      <c r="F188" s="534"/>
      <c r="H188" s="541"/>
      <c r="I188" s="730"/>
      <c r="J188" s="537"/>
      <c r="L188" s="534"/>
      <c r="M188" s="541"/>
      <c r="N188" s="947" t="s">
        <v>10414</v>
      </c>
      <c r="O188" s="941"/>
      <c r="P188" s="526" t="s">
        <v>16</v>
      </c>
      <c r="Q188" s="526"/>
      <c r="R188" s="526"/>
      <c r="S188" s="526"/>
      <c r="T188" s="526" t="s">
        <v>1678</v>
      </c>
      <c r="U188" s="527">
        <v>0.7</v>
      </c>
      <c r="V188" s="1029"/>
      <c r="W188" s="937"/>
      <c r="X188" s="537"/>
      <c r="Z188" s="728"/>
      <c r="AA188" s="537"/>
      <c r="AB188" s="534"/>
      <c r="AC188" s="556"/>
      <c r="AD188" s="721">
        <f>ROUND(ROUND(ROUND(ROUND(F153*$M$10,0)*U188,0)*Y187,0)-AB178,0)</f>
        <v>193</v>
      </c>
      <c r="AE188" s="539"/>
      <c r="AF188" s="533"/>
    </row>
    <row r="189" spans="1:32" ht="16.7" customHeight="1" x14ac:dyDescent="0.15">
      <c r="A189" s="520">
        <v>22</v>
      </c>
      <c r="B189" s="520" t="s">
        <v>13085</v>
      </c>
      <c r="C189" s="540" t="s">
        <v>13086</v>
      </c>
      <c r="D189" s="542"/>
      <c r="E189" s="534"/>
      <c r="F189" s="534"/>
      <c r="H189" s="541"/>
      <c r="I189" s="731"/>
      <c r="J189" s="544"/>
      <c r="K189" s="725"/>
      <c r="L189" s="534"/>
      <c r="M189" s="541"/>
      <c r="N189" s="1024"/>
      <c r="O189" s="1025"/>
      <c r="P189" s="526" t="s">
        <v>3833</v>
      </c>
      <c r="Q189" s="526"/>
      <c r="R189" s="526"/>
      <c r="S189" s="526"/>
      <c r="T189" s="526" t="s">
        <v>1678</v>
      </c>
      <c r="U189" s="527">
        <v>0.5</v>
      </c>
      <c r="V189" s="1029"/>
      <c r="W189" s="937"/>
      <c r="X189" s="537"/>
      <c r="Z189" s="728"/>
      <c r="AA189" s="537"/>
      <c r="AB189" s="534"/>
      <c r="AC189" s="556"/>
      <c r="AD189" s="721">
        <f>ROUND(ROUND(ROUND(ROUND(F153*$M$10,0)*U189,0)*Y187,0)-AB178,0)</f>
        <v>135</v>
      </c>
      <c r="AE189" s="539"/>
      <c r="AF189" s="533"/>
    </row>
    <row r="190" spans="1:32" ht="16.7" customHeight="1" x14ac:dyDescent="0.15">
      <c r="A190" s="549">
        <v>22</v>
      </c>
      <c r="B190" s="549">
        <v>8189</v>
      </c>
      <c r="C190" s="540" t="s">
        <v>13087</v>
      </c>
      <c r="D190" s="542"/>
      <c r="E190" s="534"/>
      <c r="F190" s="534"/>
      <c r="H190" s="541"/>
      <c r="I190" s="1026" t="s">
        <v>10418</v>
      </c>
      <c r="J190" s="525" t="s">
        <v>1678</v>
      </c>
      <c r="K190" s="718">
        <v>0.96499999999999997</v>
      </c>
      <c r="L190" s="534"/>
      <c r="M190" s="541"/>
      <c r="N190" s="526"/>
      <c r="O190" s="526"/>
      <c r="P190" s="526"/>
      <c r="Q190" s="526"/>
      <c r="R190" s="526"/>
      <c r="S190" s="526"/>
      <c r="T190" s="526"/>
      <c r="U190" s="527"/>
      <c r="V190" s="1029"/>
      <c r="W190" s="937"/>
      <c r="X190" s="537"/>
      <c r="Z190" s="728"/>
      <c r="AA190" s="537"/>
      <c r="AB190" s="534"/>
      <c r="AC190" s="556"/>
      <c r="AD190" s="721">
        <f>ROUND(ROUND(ROUND(ROUND(F153*K190,0)*$M$10,0)*Y187,0)-AB178,0)</f>
        <v>272</v>
      </c>
      <c r="AE190" s="539"/>
      <c r="AF190" s="533"/>
    </row>
    <row r="191" spans="1:32" ht="16.7" customHeight="1" x14ac:dyDescent="0.15">
      <c r="A191" s="549">
        <v>22</v>
      </c>
      <c r="B191" s="549">
        <v>8190</v>
      </c>
      <c r="C191" s="540" t="s">
        <v>13088</v>
      </c>
      <c r="D191" s="542"/>
      <c r="E191" s="534"/>
      <c r="F191" s="534"/>
      <c r="H191" s="541"/>
      <c r="I191" s="1027"/>
      <c r="J191" s="537"/>
      <c r="L191" s="534"/>
      <c r="M191" s="541"/>
      <c r="N191" s="947" t="s">
        <v>10414</v>
      </c>
      <c r="O191" s="941"/>
      <c r="P191" s="526" t="s">
        <v>16</v>
      </c>
      <c r="Q191" s="526"/>
      <c r="R191" s="526"/>
      <c r="S191" s="526"/>
      <c r="T191" s="526" t="s">
        <v>1678</v>
      </c>
      <c r="U191" s="527">
        <v>0.7</v>
      </c>
      <c r="V191" s="1029"/>
      <c r="W191" s="937"/>
      <c r="X191" s="537"/>
      <c r="Z191" s="728"/>
      <c r="AA191" s="537"/>
      <c r="AB191" s="534"/>
      <c r="AC191" s="556"/>
      <c r="AD191" s="721">
        <f>ROUND(ROUND(ROUND(ROUND(ROUND(F153*K190,0)*$M$10,0)*U191,0)*Y187,0)-AB178,0)</f>
        <v>187</v>
      </c>
      <c r="AE191" s="539"/>
      <c r="AF191" s="533"/>
    </row>
    <row r="192" spans="1:32" ht="16.7" customHeight="1" x14ac:dyDescent="0.15">
      <c r="A192" s="520">
        <v>22</v>
      </c>
      <c r="B192" s="520" t="s">
        <v>13089</v>
      </c>
      <c r="C192" s="540" t="s">
        <v>13090</v>
      </c>
      <c r="D192" s="542"/>
      <c r="E192" s="534"/>
      <c r="F192" s="534"/>
      <c r="H192" s="541"/>
      <c r="I192" s="1028"/>
      <c r="J192" s="544"/>
      <c r="K192" s="725"/>
      <c r="L192" s="534"/>
      <c r="M192" s="541"/>
      <c r="N192" s="1024"/>
      <c r="O192" s="1025"/>
      <c r="P192" s="526" t="s">
        <v>3833</v>
      </c>
      <c r="Q192" s="526"/>
      <c r="R192" s="526"/>
      <c r="S192" s="526"/>
      <c r="T192" s="526" t="s">
        <v>1678</v>
      </c>
      <c r="U192" s="527">
        <v>0.5</v>
      </c>
      <c r="V192" s="1023"/>
      <c r="W192" s="938"/>
      <c r="X192" s="544"/>
      <c r="Y192" s="548"/>
      <c r="Z192" s="728"/>
      <c r="AA192" s="537"/>
      <c r="AB192" s="534"/>
      <c r="AC192" s="556"/>
      <c r="AD192" s="721">
        <f>ROUND(ROUND(ROUND(ROUND(ROUND(F153*K190,0)*$M$10,0)*U192,0)*Y187,0)-AB178,0)</f>
        <v>130</v>
      </c>
      <c r="AE192" s="539"/>
      <c r="AF192" s="533"/>
    </row>
    <row r="193" spans="1:32" ht="16.7" customHeight="1" x14ac:dyDescent="0.15">
      <c r="A193" s="520">
        <v>22</v>
      </c>
      <c r="B193" s="520" t="s">
        <v>13091</v>
      </c>
      <c r="C193" s="540" t="s">
        <v>13092</v>
      </c>
      <c r="D193" s="542"/>
      <c r="E193" s="534"/>
      <c r="F193" s="534"/>
      <c r="H193" s="541"/>
      <c r="I193" s="729"/>
      <c r="J193" s="525"/>
      <c r="K193" s="718"/>
      <c r="L193" s="534"/>
      <c r="M193" s="541"/>
      <c r="N193" s="526"/>
      <c r="O193" s="526"/>
      <c r="P193" s="526"/>
      <c r="Q193" s="526"/>
      <c r="R193" s="526"/>
      <c r="S193" s="526"/>
      <c r="T193" s="526"/>
      <c r="U193" s="527"/>
      <c r="V193" s="1021" t="s">
        <v>12608</v>
      </c>
      <c r="W193" s="936" t="s">
        <v>12840</v>
      </c>
      <c r="X193" s="525" t="s">
        <v>1678</v>
      </c>
      <c r="Y193" s="529">
        <v>0.7</v>
      </c>
      <c r="Z193" s="728"/>
      <c r="AA193" s="537"/>
      <c r="AB193" s="534"/>
      <c r="AC193" s="556"/>
      <c r="AD193" s="721">
        <f>ROUND(ROUND(ROUND(F153*$M$10,0)*Y193,0)-AB178,0)</f>
        <v>281</v>
      </c>
      <c r="AE193" s="539"/>
      <c r="AF193" s="533"/>
    </row>
    <row r="194" spans="1:32" ht="16.7" customHeight="1" x14ac:dyDescent="0.15">
      <c r="A194" s="520">
        <v>22</v>
      </c>
      <c r="B194" s="520" t="s">
        <v>13093</v>
      </c>
      <c r="C194" s="540" t="s">
        <v>13094</v>
      </c>
      <c r="D194" s="542"/>
      <c r="E194" s="534"/>
      <c r="F194" s="534"/>
      <c r="H194" s="541"/>
      <c r="I194" s="730"/>
      <c r="J194" s="537"/>
      <c r="L194" s="534"/>
      <c r="M194" s="541"/>
      <c r="N194" s="947" t="s">
        <v>10414</v>
      </c>
      <c r="O194" s="941"/>
      <c r="P194" s="526" t="s">
        <v>16</v>
      </c>
      <c r="Q194" s="526"/>
      <c r="R194" s="526"/>
      <c r="S194" s="526"/>
      <c r="T194" s="526" t="s">
        <v>1678</v>
      </c>
      <c r="U194" s="527">
        <v>0.7</v>
      </c>
      <c r="V194" s="1022"/>
      <c r="W194" s="937"/>
      <c r="X194" s="537"/>
      <c r="Z194" s="728"/>
      <c r="AA194" s="537"/>
      <c r="AB194" s="534"/>
      <c r="AC194" s="556"/>
      <c r="AD194" s="721">
        <f>ROUND(ROUND(ROUND(ROUND(F153*$M$10,0)*U194,0)*Y193,0)-AB178,0)</f>
        <v>193</v>
      </c>
      <c r="AE194" s="539"/>
      <c r="AF194" s="533"/>
    </row>
    <row r="195" spans="1:32" ht="16.7" customHeight="1" x14ac:dyDescent="0.15">
      <c r="A195" s="520">
        <v>22</v>
      </c>
      <c r="B195" s="520" t="s">
        <v>13095</v>
      </c>
      <c r="C195" s="540" t="s">
        <v>13096</v>
      </c>
      <c r="D195" s="542"/>
      <c r="E195" s="534"/>
      <c r="F195" s="534"/>
      <c r="H195" s="541"/>
      <c r="I195" s="731"/>
      <c r="J195" s="544"/>
      <c r="K195" s="725"/>
      <c r="L195" s="534"/>
      <c r="M195" s="541"/>
      <c r="N195" s="1024"/>
      <c r="O195" s="1025"/>
      <c r="P195" s="526" t="s">
        <v>3833</v>
      </c>
      <c r="Q195" s="526"/>
      <c r="R195" s="526"/>
      <c r="S195" s="526"/>
      <c r="T195" s="526" t="s">
        <v>1678</v>
      </c>
      <c r="U195" s="527">
        <v>0.5</v>
      </c>
      <c r="V195" s="1022"/>
      <c r="W195" s="937"/>
      <c r="X195" s="537"/>
      <c r="Z195" s="728"/>
      <c r="AA195" s="537"/>
      <c r="AB195" s="534"/>
      <c r="AC195" s="556"/>
      <c r="AD195" s="721">
        <f>ROUND(ROUND(ROUND(ROUND(F153*$M$10,0)*U195,0)*Y193,0)-AB178,0)</f>
        <v>135</v>
      </c>
      <c r="AE195" s="539"/>
      <c r="AF195" s="533"/>
    </row>
    <row r="196" spans="1:32" ht="16.7" customHeight="1" x14ac:dyDescent="0.15">
      <c r="A196" s="520">
        <v>22</v>
      </c>
      <c r="B196" s="520" t="s">
        <v>13097</v>
      </c>
      <c r="C196" s="540" t="s">
        <v>13098</v>
      </c>
      <c r="D196" s="542"/>
      <c r="E196" s="534"/>
      <c r="F196" s="534"/>
      <c r="H196" s="541"/>
      <c r="I196" s="1026" t="s">
        <v>10418</v>
      </c>
      <c r="J196" s="525" t="s">
        <v>1678</v>
      </c>
      <c r="K196" s="718">
        <v>0.96499999999999997</v>
      </c>
      <c r="L196" s="534"/>
      <c r="M196" s="541"/>
      <c r="N196" s="526"/>
      <c r="O196" s="526"/>
      <c r="P196" s="526"/>
      <c r="Q196" s="526"/>
      <c r="R196" s="526"/>
      <c r="S196" s="526"/>
      <c r="T196" s="526"/>
      <c r="U196" s="527"/>
      <c r="V196" s="1022"/>
      <c r="W196" s="937"/>
      <c r="X196" s="537"/>
      <c r="Z196" s="728"/>
      <c r="AA196" s="537"/>
      <c r="AB196" s="534"/>
      <c r="AC196" s="556"/>
      <c r="AD196" s="721">
        <f>ROUND(ROUND(ROUND(ROUND(F153*K196,0)*$M$10,0)*Y193,0)-AB178,0)</f>
        <v>272</v>
      </c>
      <c r="AE196" s="539"/>
      <c r="AF196" s="533"/>
    </row>
    <row r="197" spans="1:32" ht="16.7" customHeight="1" x14ac:dyDescent="0.15">
      <c r="A197" s="520">
        <v>22</v>
      </c>
      <c r="B197" s="520" t="s">
        <v>13099</v>
      </c>
      <c r="C197" s="540" t="s">
        <v>13100</v>
      </c>
      <c r="D197" s="542"/>
      <c r="E197" s="534"/>
      <c r="F197" s="534"/>
      <c r="H197" s="541"/>
      <c r="I197" s="1027"/>
      <c r="J197" s="537"/>
      <c r="L197" s="534"/>
      <c r="M197" s="541"/>
      <c r="N197" s="947" t="s">
        <v>10414</v>
      </c>
      <c r="O197" s="941"/>
      <c r="P197" s="526" t="s">
        <v>16</v>
      </c>
      <c r="Q197" s="526"/>
      <c r="R197" s="526"/>
      <c r="S197" s="526"/>
      <c r="T197" s="526" t="s">
        <v>1678</v>
      </c>
      <c r="U197" s="527">
        <v>0.7</v>
      </c>
      <c r="V197" s="1022"/>
      <c r="W197" s="937"/>
      <c r="X197" s="537"/>
      <c r="Z197" s="728"/>
      <c r="AA197" s="537"/>
      <c r="AB197" s="534"/>
      <c r="AC197" s="556"/>
      <c r="AD197" s="721">
        <f>ROUND(ROUND(ROUND(ROUND(ROUND(F153*K196,0)*$M$10,0)*U197,0)*Y193,0)-AB178,0)</f>
        <v>187</v>
      </c>
      <c r="AE197" s="539"/>
      <c r="AF197" s="533"/>
    </row>
    <row r="198" spans="1:32" ht="16.7" customHeight="1" x14ac:dyDescent="0.15">
      <c r="A198" s="520">
        <v>22</v>
      </c>
      <c r="B198" s="520" t="s">
        <v>13101</v>
      </c>
      <c r="C198" s="540" t="s">
        <v>13102</v>
      </c>
      <c r="D198" s="557"/>
      <c r="E198" s="550"/>
      <c r="F198" s="550"/>
      <c r="G198" s="650"/>
      <c r="H198" s="558"/>
      <c r="I198" s="1028"/>
      <c r="J198" s="544"/>
      <c r="K198" s="725"/>
      <c r="L198" s="550"/>
      <c r="M198" s="558"/>
      <c r="N198" s="1024"/>
      <c r="O198" s="1025"/>
      <c r="P198" s="526" t="s">
        <v>3833</v>
      </c>
      <c r="Q198" s="526"/>
      <c r="R198" s="526"/>
      <c r="S198" s="526"/>
      <c r="T198" s="526" t="s">
        <v>1678</v>
      </c>
      <c r="U198" s="527">
        <v>0.5</v>
      </c>
      <c r="V198" s="1023"/>
      <c r="W198" s="938"/>
      <c r="X198" s="544"/>
      <c r="Y198" s="548"/>
      <c r="Z198" s="733"/>
      <c r="AA198" s="544"/>
      <c r="AB198" s="550"/>
      <c r="AC198" s="732"/>
      <c r="AD198" s="721">
        <f>ROUND(ROUND(ROUND(ROUND(ROUND(F153*K196,0)*$M$10,0)*U198,0)*Y193,0)-AB178,0)</f>
        <v>130</v>
      </c>
      <c r="AE198" s="559"/>
      <c r="AF198" s="533"/>
    </row>
    <row r="199" spans="1:32" ht="16.7" customHeight="1" x14ac:dyDescent="0.15">
      <c r="A199" s="520">
        <v>22</v>
      </c>
      <c r="B199" s="520">
        <v>8591</v>
      </c>
      <c r="C199" s="521" t="s">
        <v>13103</v>
      </c>
      <c r="D199" s="560"/>
      <c r="E199" s="522"/>
      <c r="F199" s="936" t="s">
        <v>13104</v>
      </c>
      <c r="G199" s="947"/>
      <c r="H199" s="941"/>
      <c r="I199" s="729"/>
      <c r="J199" s="525"/>
      <c r="K199" s="718"/>
      <c r="L199" s="522"/>
      <c r="M199" s="561"/>
      <c r="N199" s="526"/>
      <c r="O199" s="526"/>
      <c r="P199" s="526"/>
      <c r="Q199" s="526"/>
      <c r="R199" s="526"/>
      <c r="S199" s="526"/>
      <c r="T199" s="526"/>
      <c r="U199" s="527"/>
      <c r="V199" s="719"/>
      <c r="W199" s="525"/>
      <c r="X199" s="525"/>
      <c r="Y199" s="529"/>
      <c r="Z199" s="734"/>
      <c r="AA199" s="525"/>
      <c r="AB199" s="522"/>
      <c r="AC199" s="720"/>
      <c r="AD199" s="721">
        <f>ROUND(F201*$M$10,0)</f>
        <v>382</v>
      </c>
      <c r="AE199" s="532"/>
      <c r="AF199" s="533"/>
    </row>
    <row r="200" spans="1:32" ht="16.7" customHeight="1" x14ac:dyDescent="0.15">
      <c r="A200" s="520">
        <v>22</v>
      </c>
      <c r="B200" s="520">
        <v>8592</v>
      </c>
      <c r="C200" s="521" t="s">
        <v>13105</v>
      </c>
      <c r="D200" s="542"/>
      <c r="E200" s="534"/>
      <c r="F200" s="937"/>
      <c r="G200" s="948"/>
      <c r="H200" s="942"/>
      <c r="I200" s="730"/>
      <c r="J200" s="537"/>
      <c r="L200" s="534"/>
      <c r="M200" s="541"/>
      <c r="N200" s="947" t="s">
        <v>10414</v>
      </c>
      <c r="O200" s="941"/>
      <c r="P200" s="526" t="s">
        <v>16</v>
      </c>
      <c r="Q200" s="526"/>
      <c r="R200" s="526"/>
      <c r="S200" s="526"/>
      <c r="T200" s="526" t="s">
        <v>1678</v>
      </c>
      <c r="U200" s="527">
        <v>0.7</v>
      </c>
      <c r="V200" s="722"/>
      <c r="W200" s="537"/>
      <c r="X200" s="537"/>
      <c r="Z200" s="728"/>
      <c r="AA200" s="537"/>
      <c r="AB200" s="534"/>
      <c r="AC200" s="556"/>
      <c r="AD200" s="721">
        <f>ROUND(ROUND(F201*$M$10,0)*U200,0)</f>
        <v>267</v>
      </c>
      <c r="AE200" s="539"/>
      <c r="AF200" s="533"/>
    </row>
    <row r="201" spans="1:32" ht="16.7" customHeight="1" x14ac:dyDescent="0.15">
      <c r="A201" s="520">
        <v>22</v>
      </c>
      <c r="B201" s="520" t="s">
        <v>13106</v>
      </c>
      <c r="C201" s="540" t="s">
        <v>13107</v>
      </c>
      <c r="D201" s="542"/>
      <c r="E201" s="534"/>
      <c r="F201" s="1034">
        <f>'6生活介護(基本)'!F201</f>
        <v>546</v>
      </c>
      <c r="G201" s="1035"/>
      <c r="H201" s="541" t="s">
        <v>9</v>
      </c>
      <c r="I201" s="731"/>
      <c r="J201" s="544"/>
      <c r="K201" s="725"/>
      <c r="L201" s="534"/>
      <c r="M201" s="541"/>
      <c r="N201" s="1024"/>
      <c r="O201" s="1025"/>
      <c r="P201" s="526" t="s">
        <v>3833</v>
      </c>
      <c r="Q201" s="526"/>
      <c r="R201" s="526"/>
      <c r="S201" s="526"/>
      <c r="T201" s="526" t="s">
        <v>1678</v>
      </c>
      <c r="U201" s="527">
        <v>0.5</v>
      </c>
      <c r="V201" s="722"/>
      <c r="W201" s="537"/>
      <c r="X201" s="537"/>
      <c r="Z201" s="728"/>
      <c r="AA201" s="537"/>
      <c r="AB201" s="534"/>
      <c r="AC201" s="556"/>
      <c r="AD201" s="721">
        <f>ROUND(ROUND(F201*$M$10,0)*U201,0)</f>
        <v>191</v>
      </c>
      <c r="AE201" s="539"/>
      <c r="AF201" s="533"/>
    </row>
    <row r="202" spans="1:32" ht="16.7" customHeight="1" x14ac:dyDescent="0.15">
      <c r="A202" s="520">
        <v>22</v>
      </c>
      <c r="B202" s="520">
        <v>8593</v>
      </c>
      <c r="C202" s="540" t="s">
        <v>13108</v>
      </c>
      <c r="D202" s="542"/>
      <c r="E202" s="534"/>
      <c r="F202" s="534"/>
      <c r="H202" s="541"/>
      <c r="I202" s="1026" t="s">
        <v>10418</v>
      </c>
      <c r="J202" s="525" t="s">
        <v>1678</v>
      </c>
      <c r="K202" s="718">
        <v>0.96499999999999997</v>
      </c>
      <c r="L202" s="534"/>
      <c r="M202" s="541"/>
      <c r="N202" s="526"/>
      <c r="O202" s="526"/>
      <c r="P202" s="526"/>
      <c r="Q202" s="526"/>
      <c r="R202" s="526"/>
      <c r="S202" s="526"/>
      <c r="T202" s="526"/>
      <c r="U202" s="527"/>
      <c r="V202" s="722"/>
      <c r="W202" s="537"/>
      <c r="X202" s="537"/>
      <c r="Z202" s="728"/>
      <c r="AA202" s="537"/>
      <c r="AB202" s="534"/>
      <c r="AC202" s="556"/>
      <c r="AD202" s="721">
        <f>ROUND(ROUND(F201*K202,0)*$M$10,0)</f>
        <v>369</v>
      </c>
      <c r="AE202" s="539"/>
      <c r="AF202" s="533"/>
    </row>
    <row r="203" spans="1:32" ht="16.7" customHeight="1" x14ac:dyDescent="0.15">
      <c r="A203" s="520">
        <v>22</v>
      </c>
      <c r="B203" s="520">
        <v>8594</v>
      </c>
      <c r="C203" s="540" t="s">
        <v>13109</v>
      </c>
      <c r="D203" s="542"/>
      <c r="E203" s="534"/>
      <c r="F203" s="534"/>
      <c r="H203" s="541"/>
      <c r="I203" s="1027"/>
      <c r="J203" s="537"/>
      <c r="L203" s="534"/>
      <c r="M203" s="541"/>
      <c r="N203" s="947" t="s">
        <v>10414</v>
      </c>
      <c r="O203" s="941"/>
      <c r="P203" s="526" t="s">
        <v>16</v>
      </c>
      <c r="Q203" s="526"/>
      <c r="R203" s="526"/>
      <c r="S203" s="526"/>
      <c r="T203" s="526" t="s">
        <v>1678</v>
      </c>
      <c r="U203" s="527">
        <v>0.7</v>
      </c>
      <c r="V203" s="722"/>
      <c r="W203" s="537"/>
      <c r="X203" s="537"/>
      <c r="Z203" s="728"/>
      <c r="AA203" s="537"/>
      <c r="AB203" s="534"/>
      <c r="AC203" s="556"/>
      <c r="AD203" s="721">
        <f>ROUND(ROUND(ROUND(F201*K202,0)*$M$10,0)*U203,0)</f>
        <v>258</v>
      </c>
      <c r="AE203" s="539"/>
      <c r="AF203" s="533"/>
    </row>
    <row r="204" spans="1:32" ht="16.7" customHeight="1" x14ac:dyDescent="0.15">
      <c r="A204" s="520">
        <v>22</v>
      </c>
      <c r="B204" s="520" t="s">
        <v>13110</v>
      </c>
      <c r="C204" s="540" t="s">
        <v>13111</v>
      </c>
      <c r="D204" s="542"/>
      <c r="E204" s="534"/>
      <c r="F204" s="534"/>
      <c r="H204" s="541"/>
      <c r="I204" s="1028"/>
      <c r="J204" s="544"/>
      <c r="K204" s="725"/>
      <c r="L204" s="534"/>
      <c r="M204" s="541"/>
      <c r="N204" s="1024"/>
      <c r="O204" s="1025"/>
      <c r="P204" s="526" t="s">
        <v>3833</v>
      </c>
      <c r="Q204" s="526"/>
      <c r="R204" s="526"/>
      <c r="S204" s="526"/>
      <c r="T204" s="526" t="s">
        <v>1678</v>
      </c>
      <c r="U204" s="527">
        <v>0.5</v>
      </c>
      <c r="V204" s="727"/>
      <c r="W204" s="544"/>
      <c r="X204" s="544"/>
      <c r="Y204" s="548"/>
      <c r="Z204" s="728"/>
      <c r="AA204" s="537"/>
      <c r="AB204" s="534"/>
      <c r="AC204" s="556"/>
      <c r="AD204" s="721">
        <f>ROUND(ROUND(ROUND(F201*K202,0)*$M$10,0)*U204,0)</f>
        <v>185</v>
      </c>
      <c r="AE204" s="539"/>
      <c r="AF204" s="533"/>
    </row>
    <row r="205" spans="1:32" ht="16.7" customHeight="1" x14ac:dyDescent="0.15">
      <c r="A205" s="549">
        <v>22</v>
      </c>
      <c r="B205" s="549">
        <v>8595</v>
      </c>
      <c r="C205" s="540" t="s">
        <v>13112</v>
      </c>
      <c r="D205" s="542"/>
      <c r="E205" s="534"/>
      <c r="F205" s="534"/>
      <c r="H205" s="541"/>
      <c r="I205" s="729"/>
      <c r="J205" s="525"/>
      <c r="K205" s="718"/>
      <c r="L205" s="534"/>
      <c r="M205" s="541"/>
      <c r="N205" s="526"/>
      <c r="O205" s="526"/>
      <c r="P205" s="526"/>
      <c r="Q205" s="526"/>
      <c r="R205" s="526"/>
      <c r="S205" s="526"/>
      <c r="T205" s="526"/>
      <c r="U205" s="527"/>
      <c r="V205" s="956" t="s">
        <v>12599</v>
      </c>
      <c r="W205" s="936" t="s">
        <v>12821</v>
      </c>
      <c r="X205" s="525" t="s">
        <v>1678</v>
      </c>
      <c r="Y205" s="529">
        <v>0.5</v>
      </c>
      <c r="Z205" s="728"/>
      <c r="AA205" s="537"/>
      <c r="AB205" s="534"/>
      <c r="AC205" s="556"/>
      <c r="AD205" s="721">
        <f>ROUND(ROUND(F201*$M$10,0)*Y205,0)</f>
        <v>191</v>
      </c>
      <c r="AE205" s="539"/>
      <c r="AF205" s="533"/>
    </row>
    <row r="206" spans="1:32" ht="16.7" customHeight="1" x14ac:dyDescent="0.15">
      <c r="A206" s="549">
        <v>22</v>
      </c>
      <c r="B206" s="549">
        <v>8596</v>
      </c>
      <c r="C206" s="540" t="s">
        <v>13113</v>
      </c>
      <c r="D206" s="542"/>
      <c r="E206" s="534"/>
      <c r="F206" s="534"/>
      <c r="H206" s="541"/>
      <c r="I206" s="730"/>
      <c r="J206" s="537"/>
      <c r="L206" s="534"/>
      <c r="M206" s="541"/>
      <c r="N206" s="947" t="s">
        <v>10414</v>
      </c>
      <c r="O206" s="941"/>
      <c r="P206" s="526" t="s">
        <v>16</v>
      </c>
      <c r="Q206" s="526"/>
      <c r="R206" s="526"/>
      <c r="S206" s="526"/>
      <c r="T206" s="526" t="s">
        <v>1678</v>
      </c>
      <c r="U206" s="527">
        <v>0.7</v>
      </c>
      <c r="V206" s="1029"/>
      <c r="W206" s="937"/>
      <c r="X206" s="537"/>
      <c r="Z206" s="728"/>
      <c r="AA206" s="537"/>
      <c r="AB206" s="534"/>
      <c r="AC206" s="556"/>
      <c r="AD206" s="721">
        <f>ROUND(ROUND(ROUND(F201*$M$10,0)*U206,0)*Y205,0)</f>
        <v>134</v>
      </c>
      <c r="AE206" s="539"/>
      <c r="AF206" s="533"/>
    </row>
    <row r="207" spans="1:32" ht="16.7" customHeight="1" x14ac:dyDescent="0.15">
      <c r="A207" s="520">
        <v>22</v>
      </c>
      <c r="B207" s="520" t="s">
        <v>13114</v>
      </c>
      <c r="C207" s="540" t="s">
        <v>13115</v>
      </c>
      <c r="D207" s="542"/>
      <c r="E207" s="534"/>
      <c r="F207" s="534"/>
      <c r="H207" s="541"/>
      <c r="I207" s="731"/>
      <c r="J207" s="544"/>
      <c r="K207" s="725"/>
      <c r="L207" s="534"/>
      <c r="M207" s="541"/>
      <c r="N207" s="1024"/>
      <c r="O207" s="1025"/>
      <c r="P207" s="526" t="s">
        <v>3833</v>
      </c>
      <c r="Q207" s="526"/>
      <c r="R207" s="526"/>
      <c r="S207" s="526"/>
      <c r="T207" s="526" t="s">
        <v>1678</v>
      </c>
      <c r="U207" s="527">
        <v>0.5</v>
      </c>
      <c r="V207" s="1029"/>
      <c r="W207" s="937"/>
      <c r="X207" s="537"/>
      <c r="Z207" s="728"/>
      <c r="AA207" s="537"/>
      <c r="AB207" s="534"/>
      <c r="AC207" s="556"/>
      <c r="AD207" s="721">
        <f>ROUND(ROUND(ROUND(F201*$M$10,0)*U207,0)*Y205,0)</f>
        <v>96</v>
      </c>
      <c r="AE207" s="539"/>
      <c r="AF207" s="533"/>
    </row>
    <row r="208" spans="1:32" ht="16.7" customHeight="1" x14ac:dyDescent="0.15">
      <c r="A208" s="549">
        <v>22</v>
      </c>
      <c r="B208" s="549">
        <v>8597</v>
      </c>
      <c r="C208" s="540" t="s">
        <v>13116</v>
      </c>
      <c r="D208" s="542"/>
      <c r="E208" s="534"/>
      <c r="F208" s="534"/>
      <c r="H208" s="541"/>
      <c r="I208" s="1026" t="s">
        <v>10418</v>
      </c>
      <c r="J208" s="525" t="s">
        <v>1678</v>
      </c>
      <c r="K208" s="718">
        <v>0.96499999999999997</v>
      </c>
      <c r="L208" s="534"/>
      <c r="M208" s="541"/>
      <c r="N208" s="526"/>
      <c r="O208" s="526"/>
      <c r="P208" s="526"/>
      <c r="Q208" s="526"/>
      <c r="R208" s="526"/>
      <c r="S208" s="526"/>
      <c r="T208" s="526"/>
      <c r="U208" s="527"/>
      <c r="V208" s="1029"/>
      <c r="W208" s="937"/>
      <c r="X208" s="537"/>
      <c r="Z208" s="728"/>
      <c r="AA208" s="537"/>
      <c r="AB208" s="534"/>
      <c r="AC208" s="556"/>
      <c r="AD208" s="721">
        <f>ROUND(ROUND(ROUND(F201*K208,0)*$M$10,0)*Y205,0)</f>
        <v>185</v>
      </c>
      <c r="AE208" s="539"/>
      <c r="AF208" s="533"/>
    </row>
    <row r="209" spans="1:32" ht="16.7" customHeight="1" x14ac:dyDescent="0.15">
      <c r="A209" s="549">
        <v>22</v>
      </c>
      <c r="B209" s="549">
        <v>8598</v>
      </c>
      <c r="C209" s="540" t="s">
        <v>13117</v>
      </c>
      <c r="D209" s="542"/>
      <c r="E209" s="534"/>
      <c r="F209" s="534"/>
      <c r="H209" s="541"/>
      <c r="I209" s="1027"/>
      <c r="J209" s="537"/>
      <c r="L209" s="534"/>
      <c r="M209" s="541"/>
      <c r="N209" s="947" t="s">
        <v>10414</v>
      </c>
      <c r="O209" s="941"/>
      <c r="P209" s="526" t="s">
        <v>16</v>
      </c>
      <c r="Q209" s="526"/>
      <c r="R209" s="526"/>
      <c r="S209" s="526"/>
      <c r="T209" s="526" t="s">
        <v>1678</v>
      </c>
      <c r="U209" s="527">
        <v>0.7</v>
      </c>
      <c r="V209" s="1029"/>
      <c r="W209" s="937"/>
      <c r="X209" s="537"/>
      <c r="Z209" s="728"/>
      <c r="AA209" s="537"/>
      <c r="AB209" s="534"/>
      <c r="AC209" s="556"/>
      <c r="AD209" s="721">
        <f>ROUND(ROUND(ROUND(ROUND(F201*K208,0)*$M$10,0)*U209,0)*Y205,0)</f>
        <v>129</v>
      </c>
      <c r="AE209" s="539"/>
      <c r="AF209" s="533"/>
    </row>
    <row r="210" spans="1:32" ht="16.7" customHeight="1" x14ac:dyDescent="0.15">
      <c r="A210" s="520">
        <v>22</v>
      </c>
      <c r="B210" s="520" t="s">
        <v>13118</v>
      </c>
      <c r="C210" s="540" t="s">
        <v>13119</v>
      </c>
      <c r="D210" s="542"/>
      <c r="E210" s="534"/>
      <c r="F210" s="534"/>
      <c r="H210" s="541"/>
      <c r="I210" s="1028"/>
      <c r="J210" s="544"/>
      <c r="K210" s="725"/>
      <c r="L210" s="534"/>
      <c r="M210" s="541"/>
      <c r="N210" s="1024"/>
      <c r="O210" s="1025"/>
      <c r="P210" s="526" t="s">
        <v>3833</v>
      </c>
      <c r="Q210" s="526"/>
      <c r="R210" s="526"/>
      <c r="S210" s="526"/>
      <c r="T210" s="526" t="s">
        <v>1678</v>
      </c>
      <c r="U210" s="527">
        <v>0.5</v>
      </c>
      <c r="V210" s="1029"/>
      <c r="W210" s="938"/>
      <c r="X210" s="544"/>
      <c r="Y210" s="548"/>
      <c r="Z210" s="728"/>
      <c r="AA210" s="537"/>
      <c r="AB210" s="534"/>
      <c r="AC210" s="556"/>
      <c r="AD210" s="721">
        <f>ROUND(ROUND(ROUND(ROUND(F201*K208,0)*$M$10,0)*U210,0)*Y205,0)</f>
        <v>93</v>
      </c>
      <c r="AE210" s="539"/>
      <c r="AF210" s="533"/>
    </row>
    <row r="211" spans="1:32" ht="16.7" customHeight="1" x14ac:dyDescent="0.15">
      <c r="A211" s="549">
        <v>22</v>
      </c>
      <c r="B211" s="549">
        <v>8599</v>
      </c>
      <c r="C211" s="540" t="s">
        <v>13120</v>
      </c>
      <c r="D211" s="542"/>
      <c r="E211" s="534"/>
      <c r="F211" s="534"/>
      <c r="H211" s="541"/>
      <c r="I211" s="729"/>
      <c r="J211" s="525"/>
      <c r="K211" s="718"/>
      <c r="L211" s="534"/>
      <c r="M211" s="541"/>
      <c r="N211" s="526"/>
      <c r="O211" s="526"/>
      <c r="P211" s="526"/>
      <c r="Q211" s="526"/>
      <c r="R211" s="526"/>
      <c r="S211" s="526"/>
      <c r="T211" s="526"/>
      <c r="U211" s="527"/>
      <c r="V211" s="1029"/>
      <c r="W211" s="936" t="s">
        <v>12830</v>
      </c>
      <c r="X211" s="525" t="s">
        <v>1678</v>
      </c>
      <c r="Y211" s="529">
        <v>0.7</v>
      </c>
      <c r="Z211" s="728"/>
      <c r="AA211" s="537"/>
      <c r="AB211" s="534"/>
      <c r="AC211" s="556"/>
      <c r="AD211" s="721">
        <f>ROUND(ROUND(F201*$M$10,0)*Y211,0)</f>
        <v>267</v>
      </c>
      <c r="AE211" s="539"/>
      <c r="AF211" s="533"/>
    </row>
    <row r="212" spans="1:32" ht="16.7" customHeight="1" x14ac:dyDescent="0.15">
      <c r="A212" s="549">
        <v>22</v>
      </c>
      <c r="B212" s="549">
        <v>8600</v>
      </c>
      <c r="C212" s="540" t="s">
        <v>13121</v>
      </c>
      <c r="D212" s="542"/>
      <c r="E212" s="534"/>
      <c r="F212" s="534"/>
      <c r="H212" s="541"/>
      <c r="I212" s="730"/>
      <c r="J212" s="537"/>
      <c r="L212" s="534"/>
      <c r="M212" s="541"/>
      <c r="N212" s="947" t="s">
        <v>10414</v>
      </c>
      <c r="O212" s="941"/>
      <c r="P212" s="526" t="s">
        <v>16</v>
      </c>
      <c r="Q212" s="526"/>
      <c r="R212" s="526"/>
      <c r="S212" s="526"/>
      <c r="T212" s="526" t="s">
        <v>1678</v>
      </c>
      <c r="U212" s="527">
        <v>0.7</v>
      </c>
      <c r="V212" s="1029"/>
      <c r="W212" s="937"/>
      <c r="X212" s="537"/>
      <c r="Z212" s="728"/>
      <c r="AA212" s="537"/>
      <c r="AB212" s="534"/>
      <c r="AC212" s="556"/>
      <c r="AD212" s="721">
        <f>ROUND(ROUND(ROUND(F201*$M$10,0)*U212,0)*Y211,0)</f>
        <v>187</v>
      </c>
      <c r="AE212" s="539"/>
      <c r="AF212" s="533"/>
    </row>
    <row r="213" spans="1:32" ht="16.7" customHeight="1" x14ac:dyDescent="0.15">
      <c r="A213" s="520">
        <v>22</v>
      </c>
      <c r="B213" s="520" t="s">
        <v>13122</v>
      </c>
      <c r="C213" s="540" t="s">
        <v>13123</v>
      </c>
      <c r="D213" s="542"/>
      <c r="E213" s="534"/>
      <c r="F213" s="534"/>
      <c r="H213" s="541"/>
      <c r="I213" s="731"/>
      <c r="J213" s="544"/>
      <c r="K213" s="725"/>
      <c r="L213" s="534"/>
      <c r="M213" s="541"/>
      <c r="N213" s="1024"/>
      <c r="O213" s="1025"/>
      <c r="P213" s="526" t="s">
        <v>3833</v>
      </c>
      <c r="Q213" s="526"/>
      <c r="R213" s="526"/>
      <c r="S213" s="526"/>
      <c r="T213" s="526" t="s">
        <v>1678</v>
      </c>
      <c r="U213" s="527">
        <v>0.5</v>
      </c>
      <c r="V213" s="1029"/>
      <c r="W213" s="937"/>
      <c r="X213" s="537"/>
      <c r="Z213" s="728"/>
      <c r="AA213" s="537"/>
      <c r="AB213" s="534"/>
      <c r="AC213" s="556"/>
      <c r="AD213" s="721">
        <f>ROUND(ROUND(ROUND(F201*$M$10,0)*U213,0)*Y211,0)</f>
        <v>134</v>
      </c>
      <c r="AE213" s="539"/>
      <c r="AF213" s="533"/>
    </row>
    <row r="214" spans="1:32" ht="16.7" customHeight="1" x14ac:dyDescent="0.15">
      <c r="A214" s="549">
        <v>22</v>
      </c>
      <c r="B214" s="549">
        <v>8009</v>
      </c>
      <c r="C214" s="540" t="s">
        <v>13124</v>
      </c>
      <c r="D214" s="542"/>
      <c r="E214" s="534"/>
      <c r="F214" s="534"/>
      <c r="H214" s="541"/>
      <c r="I214" s="1026" t="s">
        <v>10418</v>
      </c>
      <c r="J214" s="525" t="s">
        <v>1678</v>
      </c>
      <c r="K214" s="718">
        <v>0.96499999999999997</v>
      </c>
      <c r="L214" s="534"/>
      <c r="M214" s="541"/>
      <c r="N214" s="526"/>
      <c r="O214" s="526"/>
      <c r="P214" s="526"/>
      <c r="Q214" s="526"/>
      <c r="R214" s="526"/>
      <c r="S214" s="526"/>
      <c r="T214" s="526"/>
      <c r="U214" s="527"/>
      <c r="V214" s="1029"/>
      <c r="W214" s="937"/>
      <c r="X214" s="537"/>
      <c r="Z214" s="728"/>
      <c r="AA214" s="537"/>
      <c r="AB214" s="534"/>
      <c r="AC214" s="556"/>
      <c r="AD214" s="721">
        <f>ROUND(ROUND(ROUND(F201*K214,0)*$M$10,0)*Y211,0)</f>
        <v>258</v>
      </c>
      <c r="AE214" s="539"/>
      <c r="AF214" s="533"/>
    </row>
    <row r="215" spans="1:32" ht="16.7" customHeight="1" x14ac:dyDescent="0.15">
      <c r="A215" s="549">
        <v>22</v>
      </c>
      <c r="B215" s="549">
        <v>8010</v>
      </c>
      <c r="C215" s="540" t="s">
        <v>13125</v>
      </c>
      <c r="D215" s="542"/>
      <c r="E215" s="534"/>
      <c r="F215" s="534"/>
      <c r="H215" s="541"/>
      <c r="I215" s="1027"/>
      <c r="J215" s="537"/>
      <c r="L215" s="534"/>
      <c r="M215" s="541"/>
      <c r="N215" s="947" t="s">
        <v>10414</v>
      </c>
      <c r="O215" s="941"/>
      <c r="P215" s="526" t="s">
        <v>16</v>
      </c>
      <c r="Q215" s="526"/>
      <c r="R215" s="526"/>
      <c r="S215" s="526"/>
      <c r="T215" s="526" t="s">
        <v>1678</v>
      </c>
      <c r="U215" s="527">
        <v>0.7</v>
      </c>
      <c r="V215" s="1029"/>
      <c r="W215" s="937"/>
      <c r="X215" s="537"/>
      <c r="Z215" s="728"/>
      <c r="AA215" s="537"/>
      <c r="AB215" s="534"/>
      <c r="AC215" s="556"/>
      <c r="AD215" s="721">
        <f>ROUND(ROUND(ROUND(ROUND(F201*K214,0)*$M$10,0)*U215,0)*Y211,0)</f>
        <v>181</v>
      </c>
      <c r="AE215" s="539"/>
      <c r="AF215" s="533"/>
    </row>
    <row r="216" spans="1:32" ht="16.7" customHeight="1" x14ac:dyDescent="0.15">
      <c r="A216" s="520">
        <v>22</v>
      </c>
      <c r="B216" s="520" t="s">
        <v>13126</v>
      </c>
      <c r="C216" s="540" t="s">
        <v>13127</v>
      </c>
      <c r="D216" s="542"/>
      <c r="E216" s="534"/>
      <c r="F216" s="534"/>
      <c r="H216" s="541"/>
      <c r="I216" s="1028"/>
      <c r="J216" s="544"/>
      <c r="K216" s="725"/>
      <c r="L216" s="534"/>
      <c r="M216" s="541"/>
      <c r="N216" s="1024"/>
      <c r="O216" s="1025"/>
      <c r="P216" s="526" t="s">
        <v>3833</v>
      </c>
      <c r="Q216" s="526"/>
      <c r="R216" s="526"/>
      <c r="S216" s="526"/>
      <c r="T216" s="526" t="s">
        <v>1678</v>
      </c>
      <c r="U216" s="527">
        <v>0.5</v>
      </c>
      <c r="V216" s="1023"/>
      <c r="W216" s="938"/>
      <c r="X216" s="544"/>
      <c r="Y216" s="548"/>
      <c r="Z216" s="728"/>
      <c r="AA216" s="537"/>
      <c r="AB216" s="534"/>
      <c r="AC216" s="556"/>
      <c r="AD216" s="721">
        <f>ROUND(ROUND(ROUND(ROUND(F201*K214,0)*$M$10,0)*U216,0)*Y211,0)</f>
        <v>130</v>
      </c>
      <c r="AE216" s="539"/>
      <c r="AF216" s="533"/>
    </row>
    <row r="217" spans="1:32" ht="16.7" customHeight="1" x14ac:dyDescent="0.15">
      <c r="A217" s="520">
        <v>22</v>
      </c>
      <c r="B217" s="520" t="s">
        <v>13128</v>
      </c>
      <c r="C217" s="540" t="s">
        <v>13129</v>
      </c>
      <c r="D217" s="542"/>
      <c r="E217" s="534"/>
      <c r="F217" s="534"/>
      <c r="H217" s="541"/>
      <c r="I217" s="729"/>
      <c r="J217" s="525"/>
      <c r="K217" s="718"/>
      <c r="L217" s="534"/>
      <c r="M217" s="541"/>
      <c r="N217" s="526"/>
      <c r="O217" s="526"/>
      <c r="P217" s="526"/>
      <c r="Q217" s="526"/>
      <c r="R217" s="526"/>
      <c r="S217" s="526"/>
      <c r="T217" s="526"/>
      <c r="U217" s="527"/>
      <c r="V217" s="1021" t="s">
        <v>12608</v>
      </c>
      <c r="W217" s="936" t="s">
        <v>12840</v>
      </c>
      <c r="X217" s="525" t="s">
        <v>1678</v>
      </c>
      <c r="Y217" s="529">
        <v>0.7</v>
      </c>
      <c r="Z217" s="728"/>
      <c r="AA217" s="537"/>
      <c r="AB217" s="534"/>
      <c r="AC217" s="556"/>
      <c r="AD217" s="721">
        <f>ROUND(ROUND(F201*$M$10,0)*Y217,0)</f>
        <v>267</v>
      </c>
      <c r="AE217" s="539"/>
      <c r="AF217" s="533"/>
    </row>
    <row r="218" spans="1:32" ht="16.7" customHeight="1" x14ac:dyDescent="0.15">
      <c r="A218" s="520">
        <v>22</v>
      </c>
      <c r="B218" s="520" t="s">
        <v>13130</v>
      </c>
      <c r="C218" s="540" t="s">
        <v>13131</v>
      </c>
      <c r="D218" s="542"/>
      <c r="E218" s="534"/>
      <c r="F218" s="534"/>
      <c r="H218" s="541"/>
      <c r="I218" s="730"/>
      <c r="J218" s="537"/>
      <c r="L218" s="534"/>
      <c r="M218" s="541"/>
      <c r="N218" s="947" t="s">
        <v>10414</v>
      </c>
      <c r="O218" s="941"/>
      <c r="P218" s="526" t="s">
        <v>16</v>
      </c>
      <c r="Q218" s="526"/>
      <c r="R218" s="526"/>
      <c r="S218" s="526"/>
      <c r="T218" s="526" t="s">
        <v>1678</v>
      </c>
      <c r="U218" s="527">
        <v>0.7</v>
      </c>
      <c r="V218" s="1022"/>
      <c r="W218" s="937"/>
      <c r="X218" s="537"/>
      <c r="Z218" s="728"/>
      <c r="AA218" s="537"/>
      <c r="AB218" s="534"/>
      <c r="AC218" s="556"/>
      <c r="AD218" s="721">
        <f>ROUND(ROUND(ROUND(F201*$M$10,0)*U218,0)*Y217,0)</f>
        <v>187</v>
      </c>
      <c r="AE218" s="539"/>
      <c r="AF218" s="533"/>
    </row>
    <row r="219" spans="1:32" ht="16.7" customHeight="1" x14ac:dyDescent="0.15">
      <c r="A219" s="520">
        <v>22</v>
      </c>
      <c r="B219" s="520" t="s">
        <v>13132</v>
      </c>
      <c r="C219" s="540" t="s">
        <v>13133</v>
      </c>
      <c r="D219" s="542"/>
      <c r="E219" s="534"/>
      <c r="F219" s="534"/>
      <c r="H219" s="541"/>
      <c r="I219" s="731"/>
      <c r="J219" s="544"/>
      <c r="K219" s="725"/>
      <c r="L219" s="534"/>
      <c r="M219" s="541"/>
      <c r="N219" s="1024"/>
      <c r="O219" s="1025"/>
      <c r="P219" s="526" t="s">
        <v>3833</v>
      </c>
      <c r="Q219" s="526"/>
      <c r="R219" s="526"/>
      <c r="S219" s="526"/>
      <c r="T219" s="526" t="s">
        <v>1678</v>
      </c>
      <c r="U219" s="527">
        <v>0.5</v>
      </c>
      <c r="V219" s="1022"/>
      <c r="W219" s="937"/>
      <c r="X219" s="537"/>
      <c r="Z219" s="728"/>
      <c r="AA219" s="537"/>
      <c r="AB219" s="534"/>
      <c r="AC219" s="556"/>
      <c r="AD219" s="721">
        <f>ROUND(ROUND(ROUND(F201*$M$10,0)*U219,0)*Y217,0)</f>
        <v>134</v>
      </c>
      <c r="AE219" s="539"/>
      <c r="AF219" s="533"/>
    </row>
    <row r="220" spans="1:32" ht="16.7" customHeight="1" x14ac:dyDescent="0.15">
      <c r="A220" s="520">
        <v>22</v>
      </c>
      <c r="B220" s="520" t="s">
        <v>13134</v>
      </c>
      <c r="C220" s="540" t="s">
        <v>13135</v>
      </c>
      <c r="D220" s="542"/>
      <c r="E220" s="534"/>
      <c r="F220" s="534"/>
      <c r="H220" s="541"/>
      <c r="I220" s="1026" t="s">
        <v>10418</v>
      </c>
      <c r="J220" s="525" t="s">
        <v>1678</v>
      </c>
      <c r="K220" s="718">
        <v>0.96499999999999997</v>
      </c>
      <c r="L220" s="534"/>
      <c r="M220" s="541"/>
      <c r="N220" s="526"/>
      <c r="O220" s="526"/>
      <c r="P220" s="526"/>
      <c r="Q220" s="526"/>
      <c r="R220" s="526"/>
      <c r="S220" s="526"/>
      <c r="T220" s="526"/>
      <c r="U220" s="527"/>
      <c r="V220" s="1022"/>
      <c r="W220" s="937"/>
      <c r="X220" s="537"/>
      <c r="Z220" s="728"/>
      <c r="AA220" s="537"/>
      <c r="AB220" s="534"/>
      <c r="AC220" s="556"/>
      <c r="AD220" s="721">
        <f>ROUND(ROUND(ROUND(F201*K220,0)*$M$10,0)*Y217,0)</f>
        <v>258</v>
      </c>
      <c r="AE220" s="539"/>
      <c r="AF220" s="533"/>
    </row>
    <row r="221" spans="1:32" ht="16.7" customHeight="1" x14ac:dyDescent="0.15">
      <c r="A221" s="520">
        <v>22</v>
      </c>
      <c r="B221" s="520" t="s">
        <v>13136</v>
      </c>
      <c r="C221" s="540" t="s">
        <v>13137</v>
      </c>
      <c r="D221" s="542"/>
      <c r="E221" s="534"/>
      <c r="F221" s="534"/>
      <c r="H221" s="541"/>
      <c r="I221" s="1027"/>
      <c r="J221" s="537"/>
      <c r="L221" s="534"/>
      <c r="M221" s="541"/>
      <c r="N221" s="947" t="s">
        <v>10414</v>
      </c>
      <c r="O221" s="941"/>
      <c r="P221" s="526" t="s">
        <v>16</v>
      </c>
      <c r="Q221" s="526"/>
      <c r="R221" s="526"/>
      <c r="S221" s="526"/>
      <c r="T221" s="526" t="s">
        <v>1678</v>
      </c>
      <c r="U221" s="527">
        <v>0.7</v>
      </c>
      <c r="V221" s="1022"/>
      <c r="W221" s="937"/>
      <c r="X221" s="537"/>
      <c r="Z221" s="728"/>
      <c r="AA221" s="537"/>
      <c r="AB221" s="534"/>
      <c r="AC221" s="556"/>
      <c r="AD221" s="721">
        <f>ROUND(ROUND(ROUND(ROUND(F201*K220,0)*$M$10,0)*U221,0)*Y217,0)</f>
        <v>181</v>
      </c>
      <c r="AE221" s="539"/>
      <c r="AF221" s="533"/>
    </row>
    <row r="222" spans="1:32" ht="16.7" customHeight="1" x14ac:dyDescent="0.15">
      <c r="A222" s="520">
        <v>22</v>
      </c>
      <c r="B222" s="520" t="s">
        <v>13138</v>
      </c>
      <c r="C222" s="540" t="s">
        <v>13139</v>
      </c>
      <c r="D222" s="542"/>
      <c r="E222" s="534"/>
      <c r="F222" s="534"/>
      <c r="H222" s="541"/>
      <c r="I222" s="1028"/>
      <c r="J222" s="544"/>
      <c r="K222" s="725"/>
      <c r="L222" s="534"/>
      <c r="M222" s="541"/>
      <c r="N222" s="1024"/>
      <c r="O222" s="1025"/>
      <c r="P222" s="526" t="s">
        <v>3833</v>
      </c>
      <c r="Q222" s="526"/>
      <c r="R222" s="526"/>
      <c r="S222" s="526"/>
      <c r="T222" s="526" t="s">
        <v>1678</v>
      </c>
      <c r="U222" s="527">
        <v>0.5</v>
      </c>
      <c r="V222" s="1023"/>
      <c r="W222" s="938"/>
      <c r="X222" s="544"/>
      <c r="Y222" s="548"/>
      <c r="Z222" s="728"/>
      <c r="AA222" s="537"/>
      <c r="AB222" s="550"/>
      <c r="AC222" s="732"/>
      <c r="AD222" s="721">
        <f>ROUND(ROUND(ROUND(ROUND(F201*K220,0)*$M$10,0)*U222,0)*Y217,0)</f>
        <v>130</v>
      </c>
      <c r="AE222" s="539"/>
      <c r="AF222" s="533"/>
    </row>
    <row r="223" spans="1:32" ht="16.7" customHeight="1" x14ac:dyDescent="0.15">
      <c r="A223" s="520">
        <v>22</v>
      </c>
      <c r="B223" s="520">
        <v>8185</v>
      </c>
      <c r="C223" s="540" t="s">
        <v>13140</v>
      </c>
      <c r="D223" s="542"/>
      <c r="E223" s="534"/>
      <c r="F223" s="534"/>
      <c r="H223" s="541"/>
      <c r="I223" s="729"/>
      <c r="J223" s="525"/>
      <c r="K223" s="718"/>
      <c r="L223" s="534"/>
      <c r="M223" s="541"/>
      <c r="N223" s="526"/>
      <c r="O223" s="526"/>
      <c r="P223" s="526"/>
      <c r="Q223" s="526"/>
      <c r="R223" s="526"/>
      <c r="S223" s="526"/>
      <c r="T223" s="526"/>
      <c r="U223" s="527"/>
      <c r="V223" s="719"/>
      <c r="W223" s="525"/>
      <c r="X223" s="525"/>
      <c r="Y223" s="529"/>
      <c r="Z223" s="728"/>
      <c r="AA223" s="537"/>
      <c r="AB223" s="936" t="s">
        <v>10456</v>
      </c>
      <c r="AC223" s="941"/>
      <c r="AD223" s="721">
        <f>ROUND(ROUND(F201*$M$10,0)-AB226,0)</f>
        <v>370</v>
      </c>
      <c r="AE223" s="539"/>
      <c r="AF223" s="533"/>
    </row>
    <row r="224" spans="1:32" ht="16.7" customHeight="1" x14ac:dyDescent="0.15">
      <c r="A224" s="520">
        <v>22</v>
      </c>
      <c r="B224" s="520">
        <v>8186</v>
      </c>
      <c r="C224" s="540" t="s">
        <v>13141</v>
      </c>
      <c r="D224" s="542"/>
      <c r="E224" s="534"/>
      <c r="F224" s="534"/>
      <c r="H224" s="541"/>
      <c r="I224" s="730"/>
      <c r="J224" s="537"/>
      <c r="L224" s="534"/>
      <c r="M224" s="541"/>
      <c r="N224" s="947" t="s">
        <v>10414</v>
      </c>
      <c r="O224" s="941"/>
      <c r="P224" s="526" t="s">
        <v>16</v>
      </c>
      <c r="Q224" s="526"/>
      <c r="R224" s="526"/>
      <c r="S224" s="526"/>
      <c r="T224" s="526" t="s">
        <v>1678</v>
      </c>
      <c r="U224" s="527">
        <v>0.7</v>
      </c>
      <c r="V224" s="722"/>
      <c r="W224" s="537"/>
      <c r="X224" s="537"/>
      <c r="Z224" s="728"/>
      <c r="AA224" s="537"/>
      <c r="AB224" s="937"/>
      <c r="AC224" s="942"/>
      <c r="AD224" s="721">
        <f>ROUND(ROUND(ROUND(F201*$M$10,0)*U224,0)-AB226,0)</f>
        <v>255</v>
      </c>
      <c r="AE224" s="539"/>
      <c r="AF224" s="533"/>
    </row>
    <row r="225" spans="1:32" ht="16.7" customHeight="1" x14ac:dyDescent="0.15">
      <c r="A225" s="520">
        <v>22</v>
      </c>
      <c r="B225" s="520" t="s">
        <v>13142</v>
      </c>
      <c r="C225" s="540" t="s">
        <v>13143</v>
      </c>
      <c r="D225" s="542"/>
      <c r="E225" s="534"/>
      <c r="F225" s="534"/>
      <c r="H225" s="541"/>
      <c r="I225" s="731"/>
      <c r="J225" s="544"/>
      <c r="K225" s="725"/>
      <c r="L225" s="534"/>
      <c r="M225" s="541"/>
      <c r="N225" s="1024"/>
      <c r="O225" s="1025"/>
      <c r="P225" s="526" t="s">
        <v>3833</v>
      </c>
      <c r="Q225" s="526"/>
      <c r="R225" s="526"/>
      <c r="S225" s="526"/>
      <c r="T225" s="526" t="s">
        <v>1678</v>
      </c>
      <c r="U225" s="527">
        <v>0.5</v>
      </c>
      <c r="V225" s="722"/>
      <c r="W225" s="537"/>
      <c r="X225" s="537"/>
      <c r="Z225" s="728"/>
      <c r="AA225" s="537"/>
      <c r="AB225" s="555"/>
      <c r="AC225" s="556"/>
      <c r="AD225" s="721">
        <f>ROUND(ROUND(ROUND(F201*$M$10,0)*U225,0)-AB226,0)</f>
        <v>179</v>
      </c>
      <c r="AE225" s="539"/>
      <c r="AF225" s="533"/>
    </row>
    <row r="226" spans="1:32" ht="16.7" customHeight="1" x14ac:dyDescent="0.15">
      <c r="A226" s="520">
        <v>22</v>
      </c>
      <c r="B226" s="520">
        <v>8187</v>
      </c>
      <c r="C226" s="540" t="s">
        <v>13144</v>
      </c>
      <c r="D226" s="542"/>
      <c r="E226" s="534"/>
      <c r="F226" s="534"/>
      <c r="H226" s="541"/>
      <c r="I226" s="1026" t="s">
        <v>10418</v>
      </c>
      <c r="J226" s="525" t="s">
        <v>1678</v>
      </c>
      <c r="K226" s="718">
        <v>0.96499999999999997</v>
      </c>
      <c r="L226" s="534"/>
      <c r="M226" s="541"/>
      <c r="N226" s="526"/>
      <c r="O226" s="526"/>
      <c r="P226" s="526"/>
      <c r="Q226" s="526"/>
      <c r="R226" s="526"/>
      <c r="S226" s="526"/>
      <c r="T226" s="526"/>
      <c r="U226" s="527"/>
      <c r="V226" s="722"/>
      <c r="W226" s="537"/>
      <c r="X226" s="537"/>
      <c r="Z226" s="728"/>
      <c r="AA226" s="537"/>
      <c r="AB226" s="554">
        <v>12</v>
      </c>
      <c r="AC226" s="953" t="s">
        <v>10461</v>
      </c>
      <c r="AD226" s="721">
        <f>ROUND(ROUND(ROUND(F201*K226,0)*$M$10,0)-AB226,0)</f>
        <v>357</v>
      </c>
      <c r="AE226" s="539"/>
      <c r="AF226" s="533"/>
    </row>
    <row r="227" spans="1:32" ht="16.7" customHeight="1" x14ac:dyDescent="0.15">
      <c r="A227" s="520">
        <v>22</v>
      </c>
      <c r="B227" s="520">
        <v>8188</v>
      </c>
      <c r="C227" s="540" t="s">
        <v>13145</v>
      </c>
      <c r="D227" s="542"/>
      <c r="E227" s="534"/>
      <c r="F227" s="534"/>
      <c r="H227" s="541"/>
      <c r="I227" s="1027"/>
      <c r="J227" s="537"/>
      <c r="L227" s="534"/>
      <c r="M227" s="541"/>
      <c r="N227" s="947" t="s">
        <v>10414</v>
      </c>
      <c r="O227" s="941"/>
      <c r="P227" s="526" t="s">
        <v>16</v>
      </c>
      <c r="Q227" s="526"/>
      <c r="R227" s="526"/>
      <c r="S227" s="526"/>
      <c r="T227" s="526" t="s">
        <v>1678</v>
      </c>
      <c r="U227" s="527">
        <v>0.7</v>
      </c>
      <c r="V227" s="722"/>
      <c r="W227" s="537"/>
      <c r="X227" s="537"/>
      <c r="Z227" s="728"/>
      <c r="AA227" s="537"/>
      <c r="AB227" s="534"/>
      <c r="AC227" s="953"/>
      <c r="AD227" s="721">
        <f>ROUND(ROUND(ROUND(ROUND(F201*K226,0)*$M$10,0)*U227,0)-AB226,0)</f>
        <v>246</v>
      </c>
      <c r="AE227" s="539"/>
      <c r="AF227" s="533"/>
    </row>
    <row r="228" spans="1:32" ht="16.7" customHeight="1" x14ac:dyDescent="0.15">
      <c r="A228" s="520">
        <v>22</v>
      </c>
      <c r="B228" s="520" t="s">
        <v>13146</v>
      </c>
      <c r="C228" s="540" t="s">
        <v>13147</v>
      </c>
      <c r="D228" s="542"/>
      <c r="E228" s="534"/>
      <c r="F228" s="534"/>
      <c r="H228" s="541"/>
      <c r="I228" s="1028"/>
      <c r="J228" s="544"/>
      <c r="K228" s="725"/>
      <c r="L228" s="534"/>
      <c r="M228" s="541"/>
      <c r="N228" s="1024"/>
      <c r="O228" s="1025"/>
      <c r="P228" s="526" t="s">
        <v>3833</v>
      </c>
      <c r="Q228" s="526"/>
      <c r="R228" s="526"/>
      <c r="S228" s="526"/>
      <c r="T228" s="526" t="s">
        <v>1678</v>
      </c>
      <c r="U228" s="527">
        <v>0.5</v>
      </c>
      <c r="V228" s="727"/>
      <c r="W228" s="544"/>
      <c r="X228" s="544"/>
      <c r="Y228" s="548"/>
      <c r="Z228" s="728"/>
      <c r="AA228" s="537"/>
      <c r="AB228" s="534"/>
      <c r="AC228" s="556"/>
      <c r="AD228" s="721">
        <f>ROUND(ROUND(ROUND(ROUND(F201*K226,0)*$M$10,0)*U228,0)-AB226,0)</f>
        <v>173</v>
      </c>
      <c r="AE228" s="539"/>
      <c r="AF228" s="533"/>
    </row>
    <row r="229" spans="1:32" ht="16.7" customHeight="1" x14ac:dyDescent="0.15">
      <c r="A229" s="549">
        <v>22</v>
      </c>
      <c r="B229" s="549">
        <v>8195</v>
      </c>
      <c r="C229" s="540" t="s">
        <v>13148</v>
      </c>
      <c r="D229" s="542"/>
      <c r="E229" s="534"/>
      <c r="F229" s="534"/>
      <c r="H229" s="541"/>
      <c r="I229" s="729"/>
      <c r="J229" s="525"/>
      <c r="K229" s="718"/>
      <c r="L229" s="534"/>
      <c r="M229" s="541"/>
      <c r="N229" s="526"/>
      <c r="O229" s="526"/>
      <c r="P229" s="526"/>
      <c r="Q229" s="526"/>
      <c r="R229" s="526"/>
      <c r="S229" s="526"/>
      <c r="T229" s="526"/>
      <c r="U229" s="527"/>
      <c r="V229" s="956" t="s">
        <v>12599</v>
      </c>
      <c r="W229" s="936" t="s">
        <v>12821</v>
      </c>
      <c r="X229" s="525" t="s">
        <v>1678</v>
      </c>
      <c r="Y229" s="529">
        <v>0.5</v>
      </c>
      <c r="Z229" s="728"/>
      <c r="AA229" s="537"/>
      <c r="AB229" s="534"/>
      <c r="AC229" s="556"/>
      <c r="AD229" s="721">
        <f>ROUND(ROUND(ROUND(F201*$M$10,0)*Y229,0)-AB226,0)</f>
        <v>179</v>
      </c>
      <c r="AE229" s="539"/>
      <c r="AF229" s="533"/>
    </row>
    <row r="230" spans="1:32" ht="16.7" customHeight="1" x14ac:dyDescent="0.15">
      <c r="A230" s="549">
        <v>22</v>
      </c>
      <c r="B230" s="549">
        <v>8196</v>
      </c>
      <c r="C230" s="540" t="s">
        <v>13149</v>
      </c>
      <c r="D230" s="542"/>
      <c r="E230" s="534"/>
      <c r="F230" s="534"/>
      <c r="H230" s="541"/>
      <c r="I230" s="730"/>
      <c r="J230" s="537"/>
      <c r="L230" s="534"/>
      <c r="M230" s="541"/>
      <c r="N230" s="947" t="s">
        <v>10414</v>
      </c>
      <c r="O230" s="941"/>
      <c r="P230" s="526" t="s">
        <v>16</v>
      </c>
      <c r="Q230" s="526"/>
      <c r="R230" s="526"/>
      <c r="S230" s="526"/>
      <c r="T230" s="526" t="s">
        <v>1678</v>
      </c>
      <c r="U230" s="527">
        <v>0.7</v>
      </c>
      <c r="V230" s="1029"/>
      <c r="W230" s="937"/>
      <c r="X230" s="537"/>
      <c r="Z230" s="728"/>
      <c r="AA230" s="537"/>
      <c r="AB230" s="534"/>
      <c r="AC230" s="556"/>
      <c r="AD230" s="721">
        <f>ROUND(ROUND(ROUND(ROUND(F201*$M$10,0)*U230,0)*Y229,0)-AB226,0)</f>
        <v>122</v>
      </c>
      <c r="AE230" s="539"/>
      <c r="AF230" s="533"/>
    </row>
    <row r="231" spans="1:32" ht="16.7" customHeight="1" x14ac:dyDescent="0.15">
      <c r="A231" s="520">
        <v>22</v>
      </c>
      <c r="B231" s="520" t="s">
        <v>13150</v>
      </c>
      <c r="C231" s="540" t="s">
        <v>13151</v>
      </c>
      <c r="D231" s="542"/>
      <c r="E231" s="534"/>
      <c r="F231" s="534"/>
      <c r="H231" s="541"/>
      <c r="I231" s="731"/>
      <c r="J231" s="544"/>
      <c r="K231" s="725"/>
      <c r="L231" s="534"/>
      <c r="M231" s="541"/>
      <c r="N231" s="1024"/>
      <c r="O231" s="1025"/>
      <c r="P231" s="526" t="s">
        <v>3833</v>
      </c>
      <c r="Q231" s="526"/>
      <c r="R231" s="526"/>
      <c r="S231" s="526"/>
      <c r="T231" s="526" t="s">
        <v>1678</v>
      </c>
      <c r="U231" s="527">
        <v>0.5</v>
      </c>
      <c r="V231" s="1029"/>
      <c r="W231" s="937"/>
      <c r="X231" s="537"/>
      <c r="Z231" s="728"/>
      <c r="AA231" s="537"/>
      <c r="AB231" s="534"/>
      <c r="AC231" s="556"/>
      <c r="AD231" s="721">
        <f>ROUND(ROUND(ROUND(ROUND(F201*$M$10,0)*U231,0)*Y229,0)-AB226,0)</f>
        <v>84</v>
      </c>
      <c r="AE231" s="539"/>
      <c r="AF231" s="533"/>
    </row>
    <row r="232" spans="1:32" ht="16.7" customHeight="1" x14ac:dyDescent="0.15">
      <c r="A232" s="549">
        <v>22</v>
      </c>
      <c r="B232" s="549">
        <v>8197</v>
      </c>
      <c r="C232" s="540" t="s">
        <v>13152</v>
      </c>
      <c r="D232" s="542"/>
      <c r="E232" s="534"/>
      <c r="F232" s="534"/>
      <c r="H232" s="541"/>
      <c r="I232" s="1026" t="s">
        <v>10418</v>
      </c>
      <c r="J232" s="525" t="s">
        <v>1678</v>
      </c>
      <c r="K232" s="718">
        <v>0.96499999999999997</v>
      </c>
      <c r="L232" s="534"/>
      <c r="M232" s="541"/>
      <c r="N232" s="526"/>
      <c r="O232" s="526"/>
      <c r="P232" s="526"/>
      <c r="Q232" s="526"/>
      <c r="R232" s="526"/>
      <c r="S232" s="526"/>
      <c r="T232" s="526"/>
      <c r="U232" s="527"/>
      <c r="V232" s="1029"/>
      <c r="W232" s="937"/>
      <c r="X232" s="537"/>
      <c r="Z232" s="728"/>
      <c r="AA232" s="537"/>
      <c r="AB232" s="534"/>
      <c r="AC232" s="556"/>
      <c r="AD232" s="721">
        <f>ROUND(ROUND(ROUND(ROUND(F201*K232,0)*$M$10,0)*Y229,0)-AB226,0)</f>
        <v>173</v>
      </c>
      <c r="AE232" s="539"/>
      <c r="AF232" s="533"/>
    </row>
    <row r="233" spans="1:32" ht="16.7" customHeight="1" x14ac:dyDescent="0.15">
      <c r="A233" s="549">
        <v>22</v>
      </c>
      <c r="B233" s="549">
        <v>8198</v>
      </c>
      <c r="C233" s="540" t="s">
        <v>13153</v>
      </c>
      <c r="D233" s="542"/>
      <c r="E233" s="534"/>
      <c r="F233" s="534"/>
      <c r="H233" s="541"/>
      <c r="I233" s="1027"/>
      <c r="J233" s="537"/>
      <c r="L233" s="534"/>
      <c r="M233" s="541"/>
      <c r="N233" s="947" t="s">
        <v>10414</v>
      </c>
      <c r="O233" s="941"/>
      <c r="P233" s="526" t="s">
        <v>16</v>
      </c>
      <c r="Q233" s="526"/>
      <c r="R233" s="526"/>
      <c r="S233" s="526"/>
      <c r="T233" s="526" t="s">
        <v>1678</v>
      </c>
      <c r="U233" s="527">
        <v>0.7</v>
      </c>
      <c r="V233" s="1029"/>
      <c r="W233" s="937"/>
      <c r="X233" s="537"/>
      <c r="Z233" s="728"/>
      <c r="AA233" s="537"/>
      <c r="AB233" s="534"/>
      <c r="AC233" s="556"/>
      <c r="AD233" s="721">
        <f>ROUND(ROUND(ROUND(ROUND(ROUND(F201*K232,0)*$M$10,0)*U233,0)*Y229,0)-AB226,0)</f>
        <v>117</v>
      </c>
      <c r="AE233" s="539"/>
      <c r="AF233" s="533"/>
    </row>
    <row r="234" spans="1:32" ht="16.7" customHeight="1" x14ac:dyDescent="0.15">
      <c r="A234" s="520">
        <v>22</v>
      </c>
      <c r="B234" s="520" t="s">
        <v>13154</v>
      </c>
      <c r="C234" s="540" t="s">
        <v>13155</v>
      </c>
      <c r="D234" s="542"/>
      <c r="E234" s="534"/>
      <c r="F234" s="534"/>
      <c r="H234" s="541"/>
      <c r="I234" s="1028"/>
      <c r="J234" s="544"/>
      <c r="K234" s="725"/>
      <c r="L234" s="534"/>
      <c r="M234" s="541"/>
      <c r="N234" s="1024"/>
      <c r="O234" s="1025"/>
      <c r="P234" s="526" t="s">
        <v>3833</v>
      </c>
      <c r="Q234" s="526"/>
      <c r="R234" s="526"/>
      <c r="S234" s="526"/>
      <c r="T234" s="526" t="s">
        <v>1678</v>
      </c>
      <c r="U234" s="527">
        <v>0.5</v>
      </c>
      <c r="V234" s="1029"/>
      <c r="W234" s="938"/>
      <c r="X234" s="544"/>
      <c r="Y234" s="548"/>
      <c r="Z234" s="728"/>
      <c r="AA234" s="537"/>
      <c r="AB234" s="534"/>
      <c r="AC234" s="556"/>
      <c r="AD234" s="721">
        <f>ROUND(ROUND(ROUND(ROUND(ROUND(F201*K232,0)*$M$10,0)*U234,0)*Y229,0)-AB226,0)</f>
        <v>81</v>
      </c>
      <c r="AE234" s="539"/>
      <c r="AF234" s="533"/>
    </row>
    <row r="235" spans="1:32" ht="16.7" customHeight="1" x14ac:dyDescent="0.15">
      <c r="A235" s="549">
        <v>22</v>
      </c>
      <c r="B235" s="549">
        <v>8199</v>
      </c>
      <c r="C235" s="540" t="s">
        <v>13156</v>
      </c>
      <c r="D235" s="542"/>
      <c r="E235" s="534"/>
      <c r="F235" s="534"/>
      <c r="H235" s="541"/>
      <c r="I235" s="729"/>
      <c r="J235" s="525"/>
      <c r="K235" s="718"/>
      <c r="L235" s="534"/>
      <c r="M235" s="541"/>
      <c r="N235" s="526"/>
      <c r="O235" s="526"/>
      <c r="P235" s="526"/>
      <c r="Q235" s="526"/>
      <c r="R235" s="526"/>
      <c r="S235" s="526"/>
      <c r="T235" s="526"/>
      <c r="U235" s="527"/>
      <c r="V235" s="1029"/>
      <c r="W235" s="936" t="s">
        <v>12830</v>
      </c>
      <c r="X235" s="525" t="s">
        <v>1678</v>
      </c>
      <c r="Y235" s="529">
        <v>0.7</v>
      </c>
      <c r="Z235" s="728"/>
      <c r="AA235" s="537"/>
      <c r="AB235" s="534"/>
      <c r="AC235" s="556"/>
      <c r="AD235" s="721">
        <f>ROUND(ROUND(ROUND(F201*$M$10,0)*Y235,0)-AB226,0)</f>
        <v>255</v>
      </c>
      <c r="AE235" s="539"/>
      <c r="AF235" s="533"/>
    </row>
    <row r="236" spans="1:32" ht="16.7" customHeight="1" x14ac:dyDescent="0.15">
      <c r="A236" s="549">
        <v>22</v>
      </c>
      <c r="B236" s="549">
        <v>8200</v>
      </c>
      <c r="C236" s="540" t="s">
        <v>13157</v>
      </c>
      <c r="D236" s="542"/>
      <c r="E236" s="534"/>
      <c r="F236" s="534"/>
      <c r="H236" s="541"/>
      <c r="I236" s="730"/>
      <c r="J236" s="537"/>
      <c r="L236" s="534"/>
      <c r="M236" s="541"/>
      <c r="N236" s="947" t="s">
        <v>10414</v>
      </c>
      <c r="O236" s="941"/>
      <c r="P236" s="526" t="s">
        <v>16</v>
      </c>
      <c r="Q236" s="526"/>
      <c r="R236" s="526"/>
      <c r="S236" s="526"/>
      <c r="T236" s="526" t="s">
        <v>1678</v>
      </c>
      <c r="U236" s="527">
        <v>0.7</v>
      </c>
      <c r="V236" s="1029"/>
      <c r="W236" s="937"/>
      <c r="X236" s="537"/>
      <c r="Z236" s="728"/>
      <c r="AA236" s="537"/>
      <c r="AB236" s="534"/>
      <c r="AC236" s="556"/>
      <c r="AD236" s="721">
        <f>ROUND(ROUND(ROUND(ROUND(F201*$M$10,0)*U236,0)*Y235,0)-AB226,0)</f>
        <v>175</v>
      </c>
      <c r="AE236" s="539"/>
      <c r="AF236" s="533"/>
    </row>
    <row r="237" spans="1:32" ht="16.7" customHeight="1" x14ac:dyDescent="0.15">
      <c r="A237" s="520">
        <v>22</v>
      </c>
      <c r="B237" s="520" t="s">
        <v>13158</v>
      </c>
      <c r="C237" s="540" t="s">
        <v>13159</v>
      </c>
      <c r="D237" s="542"/>
      <c r="E237" s="534"/>
      <c r="F237" s="534"/>
      <c r="H237" s="541"/>
      <c r="I237" s="731"/>
      <c r="J237" s="544"/>
      <c r="K237" s="725"/>
      <c r="L237" s="534"/>
      <c r="M237" s="541"/>
      <c r="N237" s="1024"/>
      <c r="O237" s="1025"/>
      <c r="P237" s="526" t="s">
        <v>3833</v>
      </c>
      <c r="Q237" s="526"/>
      <c r="R237" s="526"/>
      <c r="S237" s="526"/>
      <c r="T237" s="526" t="s">
        <v>1678</v>
      </c>
      <c r="U237" s="527">
        <v>0.5</v>
      </c>
      <c r="V237" s="1029"/>
      <c r="W237" s="937"/>
      <c r="X237" s="537"/>
      <c r="Z237" s="728"/>
      <c r="AA237" s="537"/>
      <c r="AB237" s="534"/>
      <c r="AC237" s="556"/>
      <c r="AD237" s="721">
        <f>ROUND(ROUND(ROUND(ROUND(F201*$M$10,0)*U237,0)*Y235,0)-AB226,0)</f>
        <v>122</v>
      </c>
      <c r="AE237" s="539"/>
      <c r="AF237" s="533"/>
    </row>
    <row r="238" spans="1:32" ht="16.7" customHeight="1" x14ac:dyDescent="0.15">
      <c r="A238" s="549">
        <v>22</v>
      </c>
      <c r="B238" s="549">
        <v>8209</v>
      </c>
      <c r="C238" s="540" t="s">
        <v>13160</v>
      </c>
      <c r="D238" s="542"/>
      <c r="E238" s="534"/>
      <c r="F238" s="534"/>
      <c r="H238" s="541"/>
      <c r="I238" s="1026" t="s">
        <v>10418</v>
      </c>
      <c r="J238" s="525" t="s">
        <v>1678</v>
      </c>
      <c r="K238" s="718">
        <v>0.96499999999999997</v>
      </c>
      <c r="L238" s="534"/>
      <c r="M238" s="541"/>
      <c r="N238" s="526"/>
      <c r="O238" s="526"/>
      <c r="P238" s="526"/>
      <c r="Q238" s="526"/>
      <c r="R238" s="526"/>
      <c r="S238" s="526"/>
      <c r="T238" s="526"/>
      <c r="U238" s="527"/>
      <c r="V238" s="1029"/>
      <c r="W238" s="937"/>
      <c r="X238" s="537"/>
      <c r="Z238" s="728"/>
      <c r="AA238" s="537"/>
      <c r="AB238" s="534"/>
      <c r="AC238" s="556"/>
      <c r="AD238" s="721">
        <f>ROUND(ROUND(ROUND(ROUND(F201*K238,0)*$M$10,0)*Y235,0)-AB226,0)</f>
        <v>246</v>
      </c>
      <c r="AE238" s="539"/>
      <c r="AF238" s="533"/>
    </row>
    <row r="239" spans="1:32" ht="16.7" customHeight="1" x14ac:dyDescent="0.15">
      <c r="A239" s="549">
        <v>22</v>
      </c>
      <c r="B239" s="549">
        <v>8210</v>
      </c>
      <c r="C239" s="540" t="s">
        <v>13161</v>
      </c>
      <c r="D239" s="542"/>
      <c r="E239" s="534"/>
      <c r="F239" s="534"/>
      <c r="H239" s="541"/>
      <c r="I239" s="1027"/>
      <c r="J239" s="537"/>
      <c r="L239" s="534"/>
      <c r="M239" s="541"/>
      <c r="N239" s="947" t="s">
        <v>10414</v>
      </c>
      <c r="O239" s="941"/>
      <c r="P239" s="526" t="s">
        <v>16</v>
      </c>
      <c r="Q239" s="526"/>
      <c r="R239" s="526"/>
      <c r="S239" s="526"/>
      <c r="T239" s="526" t="s">
        <v>1678</v>
      </c>
      <c r="U239" s="527">
        <v>0.7</v>
      </c>
      <c r="V239" s="1029"/>
      <c r="W239" s="937"/>
      <c r="X239" s="537"/>
      <c r="Z239" s="728"/>
      <c r="AA239" s="537"/>
      <c r="AB239" s="534"/>
      <c r="AC239" s="556"/>
      <c r="AD239" s="721">
        <f>ROUND(ROUND(ROUND(ROUND(ROUND(F201*K238,0)*$M$10,0)*U239,0)*Y235,0)-AB226,0)</f>
        <v>169</v>
      </c>
      <c r="AE239" s="539"/>
      <c r="AF239" s="533"/>
    </row>
    <row r="240" spans="1:32" ht="16.7" customHeight="1" x14ac:dyDescent="0.15">
      <c r="A240" s="520">
        <v>22</v>
      </c>
      <c r="B240" s="520" t="s">
        <v>13162</v>
      </c>
      <c r="C240" s="540" t="s">
        <v>13163</v>
      </c>
      <c r="D240" s="542"/>
      <c r="E240" s="534"/>
      <c r="F240" s="534"/>
      <c r="H240" s="541"/>
      <c r="I240" s="1028"/>
      <c r="J240" s="544"/>
      <c r="K240" s="725"/>
      <c r="L240" s="534"/>
      <c r="M240" s="541"/>
      <c r="N240" s="1024"/>
      <c r="O240" s="1025"/>
      <c r="P240" s="526" t="s">
        <v>3833</v>
      </c>
      <c r="Q240" s="526"/>
      <c r="R240" s="526"/>
      <c r="S240" s="526"/>
      <c r="T240" s="526" t="s">
        <v>1678</v>
      </c>
      <c r="U240" s="527">
        <v>0.5</v>
      </c>
      <c r="V240" s="1023"/>
      <c r="W240" s="938"/>
      <c r="X240" s="544"/>
      <c r="Y240" s="548"/>
      <c r="Z240" s="728"/>
      <c r="AA240" s="537"/>
      <c r="AB240" s="534"/>
      <c r="AC240" s="556"/>
      <c r="AD240" s="721">
        <f>ROUND(ROUND(ROUND(ROUND(ROUND(F201*K238,0)*$M$10,0)*U240,0)*Y235,0)-AB226,0)</f>
        <v>118</v>
      </c>
      <c r="AE240" s="539"/>
      <c r="AF240" s="533"/>
    </row>
    <row r="241" spans="1:32" ht="16.7" customHeight="1" x14ac:dyDescent="0.15">
      <c r="A241" s="520">
        <v>22</v>
      </c>
      <c r="B241" s="520" t="s">
        <v>13164</v>
      </c>
      <c r="C241" s="540" t="s">
        <v>13165</v>
      </c>
      <c r="D241" s="542"/>
      <c r="E241" s="534"/>
      <c r="F241" s="534"/>
      <c r="H241" s="541"/>
      <c r="I241" s="729"/>
      <c r="J241" s="525"/>
      <c r="K241" s="718"/>
      <c r="L241" s="534"/>
      <c r="M241" s="541"/>
      <c r="N241" s="526"/>
      <c r="O241" s="526"/>
      <c r="P241" s="526"/>
      <c r="Q241" s="526"/>
      <c r="R241" s="526"/>
      <c r="S241" s="526"/>
      <c r="T241" s="526"/>
      <c r="U241" s="527"/>
      <c r="V241" s="1021" t="s">
        <v>12608</v>
      </c>
      <c r="W241" s="936" t="s">
        <v>12840</v>
      </c>
      <c r="X241" s="525" t="s">
        <v>1678</v>
      </c>
      <c r="Y241" s="529">
        <v>0.7</v>
      </c>
      <c r="Z241" s="728"/>
      <c r="AA241" s="537"/>
      <c r="AB241" s="534"/>
      <c r="AC241" s="556"/>
      <c r="AD241" s="721">
        <f>ROUND(ROUND(ROUND(F201*$M$10,0)*Y241,0)-AB226,0)</f>
        <v>255</v>
      </c>
      <c r="AE241" s="539"/>
      <c r="AF241" s="533"/>
    </row>
    <row r="242" spans="1:32" ht="16.7" customHeight="1" x14ac:dyDescent="0.15">
      <c r="A242" s="520">
        <v>22</v>
      </c>
      <c r="B242" s="520" t="s">
        <v>13166</v>
      </c>
      <c r="C242" s="540" t="s">
        <v>13167</v>
      </c>
      <c r="D242" s="542"/>
      <c r="E242" s="534"/>
      <c r="F242" s="534"/>
      <c r="H242" s="541"/>
      <c r="I242" s="730"/>
      <c r="J242" s="537"/>
      <c r="L242" s="534"/>
      <c r="M242" s="541"/>
      <c r="N242" s="947" t="s">
        <v>10414</v>
      </c>
      <c r="O242" s="941"/>
      <c r="P242" s="526" t="s">
        <v>16</v>
      </c>
      <c r="Q242" s="526"/>
      <c r="R242" s="526"/>
      <c r="S242" s="526"/>
      <c r="T242" s="526" t="s">
        <v>1678</v>
      </c>
      <c r="U242" s="527">
        <v>0.7</v>
      </c>
      <c r="V242" s="1022"/>
      <c r="W242" s="937"/>
      <c r="X242" s="537"/>
      <c r="Z242" s="728"/>
      <c r="AA242" s="537"/>
      <c r="AB242" s="534"/>
      <c r="AC242" s="556"/>
      <c r="AD242" s="721">
        <f>ROUND(ROUND(ROUND(ROUND(F201*$M$10,0)*U242,0)*Y241,0)-AB226,0)</f>
        <v>175</v>
      </c>
      <c r="AE242" s="539"/>
      <c r="AF242" s="533"/>
    </row>
    <row r="243" spans="1:32" ht="16.7" customHeight="1" x14ac:dyDescent="0.15">
      <c r="A243" s="520">
        <v>22</v>
      </c>
      <c r="B243" s="520" t="s">
        <v>13168</v>
      </c>
      <c r="C243" s="540" t="s">
        <v>13169</v>
      </c>
      <c r="D243" s="542"/>
      <c r="E243" s="534"/>
      <c r="F243" s="534"/>
      <c r="H243" s="541"/>
      <c r="I243" s="731"/>
      <c r="J243" s="544"/>
      <c r="K243" s="725"/>
      <c r="L243" s="534"/>
      <c r="M243" s="541"/>
      <c r="N243" s="1024"/>
      <c r="O243" s="1025"/>
      <c r="P243" s="526" t="s">
        <v>3833</v>
      </c>
      <c r="Q243" s="526"/>
      <c r="R243" s="526"/>
      <c r="S243" s="526"/>
      <c r="T243" s="526" t="s">
        <v>1678</v>
      </c>
      <c r="U243" s="527">
        <v>0.5</v>
      </c>
      <c r="V243" s="1022"/>
      <c r="W243" s="937"/>
      <c r="X243" s="537"/>
      <c r="Z243" s="728"/>
      <c r="AA243" s="537"/>
      <c r="AB243" s="534"/>
      <c r="AC243" s="556"/>
      <c r="AD243" s="721">
        <f>ROUND(ROUND(ROUND(ROUND(F201*$M$10,0)*U243,0)*Y241,0)-AB226,0)</f>
        <v>122</v>
      </c>
      <c r="AE243" s="539"/>
      <c r="AF243" s="533"/>
    </row>
    <row r="244" spans="1:32" ht="16.7" customHeight="1" x14ac:dyDescent="0.15">
      <c r="A244" s="520">
        <v>22</v>
      </c>
      <c r="B244" s="520" t="s">
        <v>13170</v>
      </c>
      <c r="C244" s="540" t="s">
        <v>13171</v>
      </c>
      <c r="D244" s="542"/>
      <c r="E244" s="534"/>
      <c r="F244" s="534"/>
      <c r="H244" s="541"/>
      <c r="I244" s="1026" t="s">
        <v>10418</v>
      </c>
      <c r="J244" s="525" t="s">
        <v>1678</v>
      </c>
      <c r="K244" s="718">
        <v>0.96499999999999997</v>
      </c>
      <c r="L244" s="534"/>
      <c r="M244" s="541"/>
      <c r="N244" s="526"/>
      <c r="O244" s="526"/>
      <c r="P244" s="526"/>
      <c r="Q244" s="526"/>
      <c r="R244" s="526"/>
      <c r="S244" s="526"/>
      <c r="T244" s="526"/>
      <c r="U244" s="527"/>
      <c r="V244" s="1022"/>
      <c r="W244" s="937"/>
      <c r="X244" s="537"/>
      <c r="Z244" s="728"/>
      <c r="AA244" s="537"/>
      <c r="AB244" s="534"/>
      <c r="AC244" s="556"/>
      <c r="AD244" s="721">
        <f>ROUND(ROUND(ROUND(ROUND(F201*K244,0)*$M$10,0)*Y241,0)-AB226,0)</f>
        <v>246</v>
      </c>
      <c r="AE244" s="539"/>
      <c r="AF244" s="533"/>
    </row>
    <row r="245" spans="1:32" ht="16.7" customHeight="1" x14ac:dyDescent="0.15">
      <c r="A245" s="520">
        <v>22</v>
      </c>
      <c r="B245" s="520" t="s">
        <v>13172</v>
      </c>
      <c r="C245" s="540" t="s">
        <v>13173</v>
      </c>
      <c r="D245" s="542"/>
      <c r="E245" s="534"/>
      <c r="F245" s="534"/>
      <c r="H245" s="541"/>
      <c r="I245" s="1027"/>
      <c r="J245" s="537"/>
      <c r="L245" s="534"/>
      <c r="M245" s="541"/>
      <c r="N245" s="947" t="s">
        <v>10414</v>
      </c>
      <c r="O245" s="941"/>
      <c r="P245" s="526" t="s">
        <v>16</v>
      </c>
      <c r="Q245" s="526"/>
      <c r="R245" s="526"/>
      <c r="S245" s="526"/>
      <c r="T245" s="526" t="s">
        <v>1678</v>
      </c>
      <c r="U245" s="527">
        <v>0.7</v>
      </c>
      <c r="V245" s="1022"/>
      <c r="W245" s="937"/>
      <c r="X245" s="537"/>
      <c r="Z245" s="728"/>
      <c r="AA245" s="537"/>
      <c r="AB245" s="534"/>
      <c r="AC245" s="556"/>
      <c r="AD245" s="721">
        <f>ROUND(ROUND(ROUND(ROUND(ROUND(F201*K244,0)*$M$10,0)*U245,0)*Y241,0)-AB226,0)</f>
        <v>169</v>
      </c>
      <c r="AE245" s="539"/>
      <c r="AF245" s="533"/>
    </row>
    <row r="246" spans="1:32" ht="16.7" customHeight="1" x14ac:dyDescent="0.15">
      <c r="A246" s="520">
        <v>22</v>
      </c>
      <c r="B246" s="520" t="s">
        <v>13174</v>
      </c>
      <c r="C246" s="540" t="s">
        <v>13175</v>
      </c>
      <c r="D246" s="557"/>
      <c r="E246" s="550"/>
      <c r="F246" s="550"/>
      <c r="G246" s="650"/>
      <c r="H246" s="558"/>
      <c r="I246" s="1028"/>
      <c r="J246" s="544"/>
      <c r="K246" s="725"/>
      <c r="L246" s="550"/>
      <c r="M246" s="558"/>
      <c r="N246" s="1024"/>
      <c r="O246" s="1025"/>
      <c r="P246" s="526" t="s">
        <v>3833</v>
      </c>
      <c r="Q246" s="526"/>
      <c r="R246" s="526"/>
      <c r="S246" s="526"/>
      <c r="T246" s="526" t="s">
        <v>1678</v>
      </c>
      <c r="U246" s="527">
        <v>0.5</v>
      </c>
      <c r="V246" s="1023"/>
      <c r="W246" s="938"/>
      <c r="X246" s="544"/>
      <c r="Y246" s="548"/>
      <c r="Z246" s="733"/>
      <c r="AA246" s="544"/>
      <c r="AB246" s="550"/>
      <c r="AC246" s="732"/>
      <c r="AD246" s="721">
        <f>ROUND(ROUND(ROUND(ROUND(ROUND(F201*K244,0)*$M$10,0)*U246,0)*Y241,0)-AB226,0)</f>
        <v>118</v>
      </c>
      <c r="AE246" s="559"/>
      <c r="AF246" s="533"/>
    </row>
    <row r="247" spans="1:32" ht="16.7" customHeight="1" x14ac:dyDescent="0.15">
      <c r="A247" s="520">
        <v>22</v>
      </c>
      <c r="B247" s="520">
        <v>8601</v>
      </c>
      <c r="C247" s="521" t="s">
        <v>13176</v>
      </c>
      <c r="D247" s="560"/>
      <c r="E247" s="945" t="s">
        <v>13177</v>
      </c>
      <c r="F247" s="936" t="s">
        <v>10412</v>
      </c>
      <c r="G247" s="947"/>
      <c r="H247" s="941"/>
      <c r="I247" s="729"/>
      <c r="J247" s="525"/>
      <c r="K247" s="718"/>
      <c r="L247" s="522"/>
      <c r="M247" s="561"/>
      <c r="N247" s="526"/>
      <c r="O247" s="526"/>
      <c r="P247" s="526"/>
      <c r="Q247" s="526"/>
      <c r="R247" s="526"/>
      <c r="S247" s="526"/>
      <c r="T247" s="526"/>
      <c r="U247" s="527"/>
      <c r="V247" s="719"/>
      <c r="W247" s="525"/>
      <c r="X247" s="525"/>
      <c r="Y247" s="529"/>
      <c r="Z247" s="734"/>
      <c r="AA247" s="525"/>
      <c r="AB247" s="522"/>
      <c r="AC247" s="720"/>
      <c r="AD247" s="721">
        <f>ROUND(F249*$M$10,0)</f>
        <v>803</v>
      </c>
      <c r="AE247" s="532"/>
      <c r="AF247" s="533"/>
    </row>
    <row r="248" spans="1:32" ht="16.7" customHeight="1" x14ac:dyDescent="0.15">
      <c r="A248" s="520">
        <v>22</v>
      </c>
      <c r="B248" s="520">
        <v>8602</v>
      </c>
      <c r="C248" s="521" t="s">
        <v>13178</v>
      </c>
      <c r="D248" s="542"/>
      <c r="E248" s="946"/>
      <c r="F248" s="937"/>
      <c r="G248" s="948"/>
      <c r="H248" s="942"/>
      <c r="I248" s="730"/>
      <c r="J248" s="537"/>
      <c r="L248" s="534"/>
      <c r="M248" s="541"/>
      <c r="N248" s="947" t="s">
        <v>10414</v>
      </c>
      <c r="O248" s="941"/>
      <c r="P248" s="526" t="s">
        <v>16</v>
      </c>
      <c r="Q248" s="526"/>
      <c r="R248" s="526"/>
      <c r="S248" s="526"/>
      <c r="T248" s="526" t="s">
        <v>1678</v>
      </c>
      <c r="U248" s="527">
        <v>0.7</v>
      </c>
      <c r="V248" s="722"/>
      <c r="W248" s="537"/>
      <c r="X248" s="537"/>
      <c r="Z248" s="728"/>
      <c r="AA248" s="537"/>
      <c r="AB248" s="534"/>
      <c r="AC248" s="556"/>
      <c r="AD248" s="721">
        <f>ROUND(ROUND(F249*$M$10,0)*U248,0)</f>
        <v>562</v>
      </c>
      <c r="AE248" s="539"/>
      <c r="AF248" s="533"/>
    </row>
    <row r="249" spans="1:32" ht="16.7" customHeight="1" x14ac:dyDescent="0.15">
      <c r="A249" s="520">
        <v>22</v>
      </c>
      <c r="B249" s="520" t="s">
        <v>13179</v>
      </c>
      <c r="C249" s="540" t="s">
        <v>13180</v>
      </c>
      <c r="D249" s="542"/>
      <c r="E249" s="946"/>
      <c r="F249" s="1034">
        <f>'6生活介護(基本)'!F249</f>
        <v>1147</v>
      </c>
      <c r="G249" s="1035"/>
      <c r="H249" s="541" t="s">
        <v>9</v>
      </c>
      <c r="I249" s="731"/>
      <c r="J249" s="544"/>
      <c r="K249" s="725"/>
      <c r="L249" s="534"/>
      <c r="M249" s="541"/>
      <c r="N249" s="1024"/>
      <c r="O249" s="1025"/>
      <c r="P249" s="526" t="s">
        <v>3833</v>
      </c>
      <c r="Q249" s="526"/>
      <c r="R249" s="526"/>
      <c r="S249" s="526"/>
      <c r="T249" s="526" t="s">
        <v>1678</v>
      </c>
      <c r="U249" s="527">
        <v>0.5</v>
      </c>
      <c r="V249" s="722"/>
      <c r="W249" s="537"/>
      <c r="X249" s="537"/>
      <c r="Z249" s="728"/>
      <c r="AA249" s="537"/>
      <c r="AB249" s="534"/>
      <c r="AC249" s="556"/>
      <c r="AD249" s="721">
        <f>ROUND(ROUND(F249*$M$10,0)*U249,0)</f>
        <v>402</v>
      </c>
      <c r="AE249" s="539"/>
      <c r="AF249" s="533"/>
    </row>
    <row r="250" spans="1:32" ht="16.7" customHeight="1" x14ac:dyDescent="0.15">
      <c r="A250" s="520">
        <v>22</v>
      </c>
      <c r="B250" s="520">
        <v>8603</v>
      </c>
      <c r="C250" s="540" t="s">
        <v>13181</v>
      </c>
      <c r="D250" s="542"/>
      <c r="E250" s="946"/>
      <c r="F250" s="534"/>
      <c r="H250" s="541"/>
      <c r="I250" s="1026" t="s">
        <v>10418</v>
      </c>
      <c r="J250" s="525" t="s">
        <v>1678</v>
      </c>
      <c r="K250" s="718">
        <v>0.96499999999999997</v>
      </c>
      <c r="L250" s="534"/>
      <c r="M250" s="541"/>
      <c r="N250" s="526"/>
      <c r="O250" s="526"/>
      <c r="P250" s="526"/>
      <c r="Q250" s="526"/>
      <c r="R250" s="526"/>
      <c r="S250" s="526"/>
      <c r="T250" s="526"/>
      <c r="U250" s="527"/>
      <c r="V250" s="722"/>
      <c r="W250" s="537"/>
      <c r="X250" s="537"/>
      <c r="Z250" s="728"/>
      <c r="AA250" s="537"/>
      <c r="AB250" s="534"/>
      <c r="AC250" s="556"/>
      <c r="AD250" s="721">
        <f>ROUND(ROUND(F249*K250,0)*$M$10,0)</f>
        <v>775</v>
      </c>
      <c r="AE250" s="539"/>
      <c r="AF250" s="533"/>
    </row>
    <row r="251" spans="1:32" ht="16.7" customHeight="1" x14ac:dyDescent="0.15">
      <c r="A251" s="520">
        <v>22</v>
      </c>
      <c r="B251" s="520">
        <v>8604</v>
      </c>
      <c r="C251" s="540" t="s">
        <v>13182</v>
      </c>
      <c r="D251" s="542"/>
      <c r="E251" s="534"/>
      <c r="F251" s="534"/>
      <c r="H251" s="541"/>
      <c r="I251" s="1027"/>
      <c r="J251" s="537"/>
      <c r="L251" s="534"/>
      <c r="M251" s="541"/>
      <c r="N251" s="947" t="s">
        <v>10414</v>
      </c>
      <c r="O251" s="941"/>
      <c r="P251" s="526" t="s">
        <v>16</v>
      </c>
      <c r="Q251" s="526"/>
      <c r="R251" s="526"/>
      <c r="S251" s="526"/>
      <c r="T251" s="526" t="s">
        <v>1678</v>
      </c>
      <c r="U251" s="527">
        <v>0.7</v>
      </c>
      <c r="V251" s="722"/>
      <c r="W251" s="537"/>
      <c r="X251" s="537"/>
      <c r="Z251" s="728"/>
      <c r="AA251" s="537"/>
      <c r="AB251" s="534"/>
      <c r="AC251" s="556"/>
      <c r="AD251" s="721">
        <f>ROUND(ROUND(ROUND(F249*K250,0)*$M$10,0)*U251,0)</f>
        <v>543</v>
      </c>
      <c r="AE251" s="539"/>
      <c r="AF251" s="533"/>
    </row>
    <row r="252" spans="1:32" ht="16.7" customHeight="1" x14ac:dyDescent="0.15">
      <c r="A252" s="520">
        <v>22</v>
      </c>
      <c r="B252" s="520" t="s">
        <v>13183</v>
      </c>
      <c r="C252" s="540" t="s">
        <v>13184</v>
      </c>
      <c r="D252" s="542"/>
      <c r="E252" s="534"/>
      <c r="F252" s="534"/>
      <c r="H252" s="541"/>
      <c r="I252" s="1028"/>
      <c r="J252" s="544"/>
      <c r="K252" s="725"/>
      <c r="L252" s="534"/>
      <c r="M252" s="541"/>
      <c r="N252" s="1024"/>
      <c r="O252" s="1025"/>
      <c r="P252" s="526" t="s">
        <v>3833</v>
      </c>
      <c r="Q252" s="526"/>
      <c r="R252" s="526"/>
      <c r="S252" s="526"/>
      <c r="T252" s="526" t="s">
        <v>1678</v>
      </c>
      <c r="U252" s="527">
        <v>0.5</v>
      </c>
      <c r="V252" s="727"/>
      <c r="W252" s="544"/>
      <c r="X252" s="544"/>
      <c r="Y252" s="548"/>
      <c r="Z252" s="728"/>
      <c r="AA252" s="537"/>
      <c r="AB252" s="534"/>
      <c r="AC252" s="556"/>
      <c r="AD252" s="721">
        <f>ROUND(ROUND(ROUND(F249*K250,0)*$M$10,0)*U252,0)</f>
        <v>388</v>
      </c>
      <c r="AE252" s="539"/>
      <c r="AF252" s="533"/>
    </row>
    <row r="253" spans="1:32" ht="16.7" customHeight="1" x14ac:dyDescent="0.15">
      <c r="A253" s="549">
        <v>22</v>
      </c>
      <c r="B253" s="549">
        <v>8605</v>
      </c>
      <c r="C253" s="540" t="s">
        <v>13185</v>
      </c>
      <c r="D253" s="542"/>
      <c r="E253" s="534"/>
      <c r="F253" s="534"/>
      <c r="H253" s="541"/>
      <c r="I253" s="729"/>
      <c r="J253" s="525"/>
      <c r="K253" s="718"/>
      <c r="L253" s="534"/>
      <c r="M253" s="541"/>
      <c r="N253" s="526"/>
      <c r="O253" s="526"/>
      <c r="P253" s="526"/>
      <c r="Q253" s="526"/>
      <c r="R253" s="526"/>
      <c r="S253" s="526"/>
      <c r="T253" s="526"/>
      <c r="U253" s="527"/>
      <c r="V253" s="956" t="s">
        <v>12599</v>
      </c>
      <c r="W253" s="936" t="s">
        <v>12821</v>
      </c>
      <c r="X253" s="525" t="s">
        <v>1678</v>
      </c>
      <c r="Y253" s="529">
        <v>0.5</v>
      </c>
      <c r="Z253" s="728"/>
      <c r="AA253" s="537"/>
      <c r="AB253" s="534"/>
      <c r="AC253" s="556"/>
      <c r="AD253" s="721">
        <f>ROUND(ROUND(F249*$M$10,0)*Y253,0)</f>
        <v>402</v>
      </c>
      <c r="AE253" s="539"/>
      <c r="AF253" s="533"/>
    </row>
    <row r="254" spans="1:32" ht="16.7" customHeight="1" x14ac:dyDescent="0.15">
      <c r="A254" s="549">
        <v>22</v>
      </c>
      <c r="B254" s="549">
        <v>8606</v>
      </c>
      <c r="C254" s="540" t="s">
        <v>13186</v>
      </c>
      <c r="D254" s="542"/>
      <c r="E254" s="534"/>
      <c r="F254" s="534"/>
      <c r="H254" s="541"/>
      <c r="I254" s="730"/>
      <c r="J254" s="537"/>
      <c r="L254" s="534"/>
      <c r="M254" s="541"/>
      <c r="N254" s="947" t="s">
        <v>10414</v>
      </c>
      <c r="O254" s="941"/>
      <c r="P254" s="526" t="s">
        <v>16</v>
      </c>
      <c r="Q254" s="526"/>
      <c r="R254" s="526"/>
      <c r="S254" s="526"/>
      <c r="T254" s="526" t="s">
        <v>1678</v>
      </c>
      <c r="U254" s="527">
        <v>0.7</v>
      </c>
      <c r="V254" s="1029"/>
      <c r="W254" s="937"/>
      <c r="X254" s="537"/>
      <c r="Z254" s="728"/>
      <c r="AA254" s="537"/>
      <c r="AB254" s="534"/>
      <c r="AC254" s="556"/>
      <c r="AD254" s="721">
        <f>ROUND(ROUND(ROUND(F249*$M$10,0)*U254,0)*Y253,0)</f>
        <v>281</v>
      </c>
      <c r="AE254" s="539"/>
      <c r="AF254" s="533"/>
    </row>
    <row r="255" spans="1:32" ht="16.7" customHeight="1" x14ac:dyDescent="0.15">
      <c r="A255" s="520">
        <v>22</v>
      </c>
      <c r="B255" s="520" t="s">
        <v>13187</v>
      </c>
      <c r="C255" s="540" t="s">
        <v>13188</v>
      </c>
      <c r="D255" s="542"/>
      <c r="E255" s="534"/>
      <c r="F255" s="534"/>
      <c r="H255" s="541"/>
      <c r="I255" s="731"/>
      <c r="J255" s="544"/>
      <c r="K255" s="725"/>
      <c r="L255" s="534"/>
      <c r="M255" s="541"/>
      <c r="N255" s="1024"/>
      <c r="O255" s="1025"/>
      <c r="P255" s="526" t="s">
        <v>3833</v>
      </c>
      <c r="Q255" s="526"/>
      <c r="R255" s="526"/>
      <c r="S255" s="526"/>
      <c r="T255" s="526" t="s">
        <v>1678</v>
      </c>
      <c r="U255" s="527">
        <v>0.5</v>
      </c>
      <c r="V255" s="1029"/>
      <c r="W255" s="937"/>
      <c r="X255" s="537"/>
      <c r="Z255" s="728"/>
      <c r="AA255" s="537"/>
      <c r="AB255" s="534"/>
      <c r="AC255" s="556"/>
      <c r="AD255" s="721">
        <f>ROUND(ROUND(ROUND(F249*$M$10,0)*U255,0)*Y253,0)</f>
        <v>201</v>
      </c>
      <c r="AE255" s="539"/>
      <c r="AF255" s="533"/>
    </row>
    <row r="256" spans="1:32" ht="16.7" customHeight="1" x14ac:dyDescent="0.15">
      <c r="A256" s="549">
        <v>22</v>
      </c>
      <c r="B256" s="549">
        <v>8607</v>
      </c>
      <c r="C256" s="540" t="s">
        <v>13189</v>
      </c>
      <c r="D256" s="542"/>
      <c r="E256" s="534"/>
      <c r="F256" s="534"/>
      <c r="H256" s="541"/>
      <c r="I256" s="1026" t="s">
        <v>10418</v>
      </c>
      <c r="J256" s="525" t="s">
        <v>1678</v>
      </c>
      <c r="K256" s="718">
        <v>0.96499999999999997</v>
      </c>
      <c r="L256" s="534"/>
      <c r="M256" s="541"/>
      <c r="N256" s="526"/>
      <c r="O256" s="526"/>
      <c r="P256" s="526"/>
      <c r="Q256" s="526"/>
      <c r="R256" s="526"/>
      <c r="S256" s="526"/>
      <c r="T256" s="526"/>
      <c r="U256" s="527"/>
      <c r="V256" s="1029"/>
      <c r="W256" s="937"/>
      <c r="X256" s="537"/>
      <c r="Z256" s="728"/>
      <c r="AA256" s="537"/>
      <c r="AB256" s="534"/>
      <c r="AC256" s="556"/>
      <c r="AD256" s="721">
        <f>ROUND(ROUND(ROUND(F249*K256,0)*$M$10,0)*Y253,0)</f>
        <v>388</v>
      </c>
      <c r="AE256" s="539"/>
      <c r="AF256" s="533"/>
    </row>
    <row r="257" spans="1:32" ht="16.7" customHeight="1" x14ac:dyDescent="0.15">
      <c r="A257" s="549">
        <v>22</v>
      </c>
      <c r="B257" s="549">
        <v>8608</v>
      </c>
      <c r="C257" s="540" t="s">
        <v>13190</v>
      </c>
      <c r="D257" s="542"/>
      <c r="E257" s="534"/>
      <c r="F257" s="534"/>
      <c r="H257" s="541"/>
      <c r="I257" s="1027"/>
      <c r="J257" s="537"/>
      <c r="L257" s="534"/>
      <c r="M257" s="541"/>
      <c r="N257" s="947" t="s">
        <v>10414</v>
      </c>
      <c r="O257" s="941"/>
      <c r="P257" s="526" t="s">
        <v>16</v>
      </c>
      <c r="Q257" s="526"/>
      <c r="R257" s="526"/>
      <c r="S257" s="526"/>
      <c r="T257" s="526" t="s">
        <v>1678</v>
      </c>
      <c r="U257" s="527">
        <v>0.7</v>
      </c>
      <c r="V257" s="1029"/>
      <c r="W257" s="937"/>
      <c r="X257" s="537"/>
      <c r="Z257" s="728"/>
      <c r="AA257" s="537"/>
      <c r="AB257" s="534"/>
      <c r="AC257" s="556"/>
      <c r="AD257" s="721">
        <f>ROUND(ROUND(ROUND(ROUND(F249*K256,0)*$M$10,0)*U257,0)*Y253,0)</f>
        <v>272</v>
      </c>
      <c r="AE257" s="539"/>
      <c r="AF257" s="533"/>
    </row>
    <row r="258" spans="1:32" ht="16.7" customHeight="1" x14ac:dyDescent="0.15">
      <c r="A258" s="520">
        <v>22</v>
      </c>
      <c r="B258" s="520" t="s">
        <v>13191</v>
      </c>
      <c r="C258" s="540" t="s">
        <v>13192</v>
      </c>
      <c r="D258" s="542"/>
      <c r="E258" s="534"/>
      <c r="F258" s="534"/>
      <c r="H258" s="541"/>
      <c r="I258" s="1028"/>
      <c r="J258" s="544"/>
      <c r="K258" s="725"/>
      <c r="L258" s="534"/>
      <c r="M258" s="541"/>
      <c r="N258" s="1024"/>
      <c r="O258" s="1025"/>
      <c r="P258" s="526" t="s">
        <v>3833</v>
      </c>
      <c r="Q258" s="526"/>
      <c r="R258" s="526"/>
      <c r="S258" s="526"/>
      <c r="T258" s="526" t="s">
        <v>1678</v>
      </c>
      <c r="U258" s="527">
        <v>0.5</v>
      </c>
      <c r="V258" s="1029"/>
      <c r="W258" s="938"/>
      <c r="X258" s="544"/>
      <c r="Y258" s="548"/>
      <c r="Z258" s="728"/>
      <c r="AA258" s="537"/>
      <c r="AB258" s="534"/>
      <c r="AC258" s="556"/>
      <c r="AD258" s="721">
        <f>ROUND(ROUND(ROUND(ROUND(F249*K256,0)*$M$10,0)*U258,0)*Y253,0)</f>
        <v>194</v>
      </c>
      <c r="AE258" s="539"/>
      <c r="AF258" s="533"/>
    </row>
    <row r="259" spans="1:32" ht="16.7" customHeight="1" x14ac:dyDescent="0.15">
      <c r="A259" s="549">
        <v>22</v>
      </c>
      <c r="B259" s="549">
        <v>8609</v>
      </c>
      <c r="C259" s="540" t="s">
        <v>13193</v>
      </c>
      <c r="D259" s="542"/>
      <c r="E259" s="534"/>
      <c r="F259" s="534"/>
      <c r="H259" s="541"/>
      <c r="I259" s="729"/>
      <c r="J259" s="525"/>
      <c r="K259" s="718"/>
      <c r="L259" s="534"/>
      <c r="M259" s="541"/>
      <c r="N259" s="526"/>
      <c r="O259" s="526"/>
      <c r="P259" s="526"/>
      <c r="Q259" s="526"/>
      <c r="R259" s="526"/>
      <c r="S259" s="526"/>
      <c r="T259" s="526"/>
      <c r="U259" s="527"/>
      <c r="V259" s="1029"/>
      <c r="W259" s="936" t="s">
        <v>12830</v>
      </c>
      <c r="X259" s="525" t="s">
        <v>1678</v>
      </c>
      <c r="Y259" s="529">
        <v>0.7</v>
      </c>
      <c r="Z259" s="728"/>
      <c r="AA259" s="537"/>
      <c r="AB259" s="534"/>
      <c r="AC259" s="556"/>
      <c r="AD259" s="721">
        <f>ROUND(ROUND(F249*$M$10,0)*Y259,0)</f>
        <v>562</v>
      </c>
      <c r="AE259" s="539"/>
      <c r="AF259" s="533"/>
    </row>
    <row r="260" spans="1:32" ht="16.7" customHeight="1" x14ac:dyDescent="0.15">
      <c r="A260" s="549">
        <v>22</v>
      </c>
      <c r="B260" s="549">
        <v>8610</v>
      </c>
      <c r="C260" s="540" t="s">
        <v>13194</v>
      </c>
      <c r="D260" s="542"/>
      <c r="E260" s="534"/>
      <c r="F260" s="534"/>
      <c r="H260" s="541"/>
      <c r="I260" s="730"/>
      <c r="J260" s="537"/>
      <c r="L260" s="534"/>
      <c r="M260" s="541"/>
      <c r="N260" s="947" t="s">
        <v>10414</v>
      </c>
      <c r="O260" s="941"/>
      <c r="P260" s="526" t="s">
        <v>16</v>
      </c>
      <c r="Q260" s="526"/>
      <c r="R260" s="526"/>
      <c r="S260" s="526"/>
      <c r="T260" s="526" t="s">
        <v>1678</v>
      </c>
      <c r="U260" s="527">
        <v>0.7</v>
      </c>
      <c r="V260" s="1029"/>
      <c r="W260" s="937"/>
      <c r="X260" s="537"/>
      <c r="Z260" s="728"/>
      <c r="AA260" s="537"/>
      <c r="AB260" s="534"/>
      <c r="AC260" s="556"/>
      <c r="AD260" s="721">
        <f>ROUND(ROUND(ROUND(F249*$M$10,0)*U260,0)*Y259,0)</f>
        <v>393</v>
      </c>
      <c r="AE260" s="539"/>
      <c r="AF260" s="533"/>
    </row>
    <row r="261" spans="1:32" ht="16.7" customHeight="1" x14ac:dyDescent="0.15">
      <c r="A261" s="520">
        <v>22</v>
      </c>
      <c r="B261" s="520" t="s">
        <v>13195</v>
      </c>
      <c r="C261" s="540" t="s">
        <v>13196</v>
      </c>
      <c r="D261" s="542"/>
      <c r="E261" s="534"/>
      <c r="F261" s="534"/>
      <c r="H261" s="541"/>
      <c r="I261" s="731"/>
      <c r="J261" s="544"/>
      <c r="K261" s="725"/>
      <c r="L261" s="534"/>
      <c r="M261" s="541"/>
      <c r="N261" s="1024"/>
      <c r="O261" s="1025"/>
      <c r="P261" s="526" t="s">
        <v>3833</v>
      </c>
      <c r="Q261" s="526"/>
      <c r="R261" s="526"/>
      <c r="S261" s="526"/>
      <c r="T261" s="526" t="s">
        <v>1678</v>
      </c>
      <c r="U261" s="527">
        <v>0.5</v>
      </c>
      <c r="V261" s="1029"/>
      <c r="W261" s="937"/>
      <c r="X261" s="537"/>
      <c r="Z261" s="728"/>
      <c r="AA261" s="537"/>
      <c r="AB261" s="534"/>
      <c r="AC261" s="556"/>
      <c r="AD261" s="721">
        <f>ROUND(ROUND(ROUND(F249*$M$10,0)*U261,0)*Y259,0)</f>
        <v>281</v>
      </c>
      <c r="AE261" s="539"/>
      <c r="AF261" s="533"/>
    </row>
    <row r="262" spans="1:32" ht="16.7" customHeight="1" x14ac:dyDescent="0.15">
      <c r="A262" s="549">
        <v>22</v>
      </c>
      <c r="B262" s="549">
        <v>8011</v>
      </c>
      <c r="C262" s="540" t="s">
        <v>13197</v>
      </c>
      <c r="D262" s="542"/>
      <c r="E262" s="534"/>
      <c r="F262" s="534"/>
      <c r="H262" s="541"/>
      <c r="I262" s="1026" t="s">
        <v>10418</v>
      </c>
      <c r="J262" s="525" t="s">
        <v>1678</v>
      </c>
      <c r="K262" s="718">
        <v>0.96499999999999997</v>
      </c>
      <c r="L262" s="534"/>
      <c r="M262" s="541"/>
      <c r="N262" s="526"/>
      <c r="O262" s="526"/>
      <c r="P262" s="526"/>
      <c r="Q262" s="526"/>
      <c r="R262" s="526"/>
      <c r="S262" s="526"/>
      <c r="T262" s="526"/>
      <c r="U262" s="527"/>
      <c r="V262" s="1029"/>
      <c r="W262" s="937"/>
      <c r="X262" s="537"/>
      <c r="Z262" s="728"/>
      <c r="AA262" s="537"/>
      <c r="AB262" s="534"/>
      <c r="AC262" s="556"/>
      <c r="AD262" s="721">
        <f>ROUND(ROUND(ROUND(F249*K262,0)*$M$10,0)*Y259,0)</f>
        <v>543</v>
      </c>
      <c r="AE262" s="539"/>
      <c r="AF262" s="533"/>
    </row>
    <row r="263" spans="1:32" ht="16.7" customHeight="1" x14ac:dyDescent="0.15">
      <c r="A263" s="549">
        <v>22</v>
      </c>
      <c r="B263" s="549">
        <v>8012</v>
      </c>
      <c r="C263" s="540" t="s">
        <v>13198</v>
      </c>
      <c r="D263" s="542"/>
      <c r="E263" s="534"/>
      <c r="F263" s="534"/>
      <c r="H263" s="541"/>
      <c r="I263" s="1027"/>
      <c r="J263" s="537"/>
      <c r="L263" s="534"/>
      <c r="M263" s="541"/>
      <c r="N263" s="947" t="s">
        <v>10414</v>
      </c>
      <c r="O263" s="941"/>
      <c r="P263" s="526" t="s">
        <v>16</v>
      </c>
      <c r="Q263" s="526"/>
      <c r="R263" s="526"/>
      <c r="S263" s="526"/>
      <c r="T263" s="526" t="s">
        <v>1678</v>
      </c>
      <c r="U263" s="527">
        <v>0.7</v>
      </c>
      <c r="V263" s="1029"/>
      <c r="W263" s="937"/>
      <c r="X263" s="537"/>
      <c r="Z263" s="728"/>
      <c r="AA263" s="537"/>
      <c r="AB263" s="534"/>
      <c r="AC263" s="556"/>
      <c r="AD263" s="721">
        <f>ROUND(ROUND(ROUND(ROUND(F249*K262,0)*$M$10,0)*U263,0)*Y259,0)</f>
        <v>380</v>
      </c>
      <c r="AE263" s="539"/>
      <c r="AF263" s="533"/>
    </row>
    <row r="264" spans="1:32" ht="16.7" customHeight="1" x14ac:dyDescent="0.15">
      <c r="A264" s="520">
        <v>22</v>
      </c>
      <c r="B264" s="520" t="s">
        <v>13199</v>
      </c>
      <c r="C264" s="540" t="s">
        <v>13200</v>
      </c>
      <c r="D264" s="542"/>
      <c r="E264" s="534"/>
      <c r="F264" s="534"/>
      <c r="H264" s="541"/>
      <c r="I264" s="1028"/>
      <c r="J264" s="544"/>
      <c r="K264" s="725"/>
      <c r="L264" s="534"/>
      <c r="M264" s="541"/>
      <c r="N264" s="1024"/>
      <c r="O264" s="1025"/>
      <c r="P264" s="526" t="s">
        <v>3833</v>
      </c>
      <c r="Q264" s="526"/>
      <c r="R264" s="526"/>
      <c r="S264" s="526"/>
      <c r="T264" s="526" t="s">
        <v>1678</v>
      </c>
      <c r="U264" s="527">
        <v>0.5</v>
      </c>
      <c r="V264" s="1023"/>
      <c r="W264" s="938"/>
      <c r="X264" s="544"/>
      <c r="Y264" s="548"/>
      <c r="Z264" s="728"/>
      <c r="AA264" s="537"/>
      <c r="AB264" s="534"/>
      <c r="AC264" s="556"/>
      <c r="AD264" s="721">
        <f>ROUND(ROUND(ROUND(ROUND(F249*K262,0)*$M$10,0)*U264,0)*Y259,0)</f>
        <v>272</v>
      </c>
      <c r="AE264" s="539"/>
      <c r="AF264" s="533"/>
    </row>
    <row r="265" spans="1:32" ht="16.7" customHeight="1" x14ac:dyDescent="0.15">
      <c r="A265" s="520">
        <v>22</v>
      </c>
      <c r="B265" s="520" t="s">
        <v>13201</v>
      </c>
      <c r="C265" s="540" t="s">
        <v>13202</v>
      </c>
      <c r="D265" s="542"/>
      <c r="E265" s="534"/>
      <c r="F265" s="534"/>
      <c r="H265" s="541"/>
      <c r="I265" s="729"/>
      <c r="J265" s="525"/>
      <c r="K265" s="718"/>
      <c r="L265" s="534"/>
      <c r="M265" s="541"/>
      <c r="N265" s="526"/>
      <c r="O265" s="526"/>
      <c r="P265" s="526"/>
      <c r="Q265" s="526"/>
      <c r="R265" s="526"/>
      <c r="S265" s="526"/>
      <c r="T265" s="526"/>
      <c r="U265" s="527"/>
      <c r="V265" s="1021" t="s">
        <v>12608</v>
      </c>
      <c r="W265" s="936" t="s">
        <v>12840</v>
      </c>
      <c r="X265" s="525" t="s">
        <v>1678</v>
      </c>
      <c r="Y265" s="529">
        <v>0.7</v>
      </c>
      <c r="Z265" s="728"/>
      <c r="AA265" s="537"/>
      <c r="AB265" s="534"/>
      <c r="AC265" s="556"/>
      <c r="AD265" s="721">
        <f>ROUND(ROUND(F249*$M$10,0)*Y265,0)</f>
        <v>562</v>
      </c>
      <c r="AE265" s="539"/>
      <c r="AF265" s="533"/>
    </row>
    <row r="266" spans="1:32" ht="16.7" customHeight="1" x14ac:dyDescent="0.15">
      <c r="A266" s="520">
        <v>22</v>
      </c>
      <c r="B266" s="520" t="s">
        <v>13203</v>
      </c>
      <c r="C266" s="540" t="s">
        <v>13204</v>
      </c>
      <c r="D266" s="542"/>
      <c r="E266" s="534"/>
      <c r="F266" s="534"/>
      <c r="H266" s="541"/>
      <c r="I266" s="730"/>
      <c r="J266" s="537"/>
      <c r="L266" s="534"/>
      <c r="M266" s="541"/>
      <c r="N266" s="947" t="s">
        <v>10414</v>
      </c>
      <c r="O266" s="941"/>
      <c r="P266" s="526" t="s">
        <v>16</v>
      </c>
      <c r="Q266" s="526"/>
      <c r="R266" s="526"/>
      <c r="S266" s="526"/>
      <c r="T266" s="526" t="s">
        <v>1678</v>
      </c>
      <c r="U266" s="527">
        <v>0.7</v>
      </c>
      <c r="V266" s="1022"/>
      <c r="W266" s="937"/>
      <c r="X266" s="537"/>
      <c r="Z266" s="728"/>
      <c r="AA266" s="537"/>
      <c r="AB266" s="534"/>
      <c r="AC266" s="556"/>
      <c r="AD266" s="721">
        <f>ROUND(ROUND(ROUND(F249*$M$10,0)*U266,0)*Y265,0)</f>
        <v>393</v>
      </c>
      <c r="AE266" s="539"/>
      <c r="AF266" s="533"/>
    </row>
    <row r="267" spans="1:32" ht="16.7" customHeight="1" x14ac:dyDescent="0.15">
      <c r="A267" s="520">
        <v>22</v>
      </c>
      <c r="B267" s="520" t="s">
        <v>13205</v>
      </c>
      <c r="C267" s="540" t="s">
        <v>13206</v>
      </c>
      <c r="D267" s="542"/>
      <c r="E267" s="534"/>
      <c r="F267" s="534"/>
      <c r="H267" s="541"/>
      <c r="I267" s="731"/>
      <c r="J267" s="544"/>
      <c r="K267" s="725"/>
      <c r="L267" s="534"/>
      <c r="M267" s="541"/>
      <c r="N267" s="1024"/>
      <c r="O267" s="1025"/>
      <c r="P267" s="526" t="s">
        <v>3833</v>
      </c>
      <c r="Q267" s="526"/>
      <c r="R267" s="526"/>
      <c r="S267" s="526"/>
      <c r="T267" s="526" t="s">
        <v>1678</v>
      </c>
      <c r="U267" s="527">
        <v>0.5</v>
      </c>
      <c r="V267" s="1022"/>
      <c r="W267" s="937"/>
      <c r="X267" s="537"/>
      <c r="Z267" s="728"/>
      <c r="AA267" s="537"/>
      <c r="AB267" s="534"/>
      <c r="AC267" s="556"/>
      <c r="AD267" s="721">
        <f>ROUND(ROUND(ROUND(F249*$M$10,0)*U267,0)*Y265,0)</f>
        <v>281</v>
      </c>
      <c r="AE267" s="539"/>
      <c r="AF267" s="533"/>
    </row>
    <row r="268" spans="1:32" ht="16.7" customHeight="1" x14ac:dyDescent="0.15">
      <c r="A268" s="520">
        <v>22</v>
      </c>
      <c r="B268" s="520" t="s">
        <v>13207</v>
      </c>
      <c r="C268" s="540" t="s">
        <v>13208</v>
      </c>
      <c r="D268" s="542"/>
      <c r="E268" s="534"/>
      <c r="F268" s="534"/>
      <c r="H268" s="541"/>
      <c r="I268" s="1026" t="s">
        <v>10418</v>
      </c>
      <c r="J268" s="525" t="s">
        <v>1678</v>
      </c>
      <c r="K268" s="718">
        <v>0.96499999999999997</v>
      </c>
      <c r="L268" s="534"/>
      <c r="M268" s="541"/>
      <c r="N268" s="526"/>
      <c r="O268" s="526"/>
      <c r="P268" s="526"/>
      <c r="Q268" s="526"/>
      <c r="R268" s="526"/>
      <c r="S268" s="526"/>
      <c r="T268" s="526"/>
      <c r="U268" s="527"/>
      <c r="V268" s="1022"/>
      <c r="W268" s="937"/>
      <c r="X268" s="537"/>
      <c r="Z268" s="728"/>
      <c r="AA268" s="537"/>
      <c r="AB268" s="534"/>
      <c r="AC268" s="556"/>
      <c r="AD268" s="721">
        <f>ROUND(ROUND(ROUND(F249*K268,0)*$M$10,0)*Y265,0)</f>
        <v>543</v>
      </c>
      <c r="AE268" s="539"/>
      <c r="AF268" s="533"/>
    </row>
    <row r="269" spans="1:32" ht="16.7" customHeight="1" x14ac:dyDescent="0.15">
      <c r="A269" s="520">
        <v>22</v>
      </c>
      <c r="B269" s="520" t="s">
        <v>13209</v>
      </c>
      <c r="C269" s="540" t="s">
        <v>13210</v>
      </c>
      <c r="D269" s="542"/>
      <c r="E269" s="534"/>
      <c r="F269" s="534"/>
      <c r="H269" s="541"/>
      <c r="I269" s="1027"/>
      <c r="J269" s="537"/>
      <c r="L269" s="534"/>
      <c r="M269" s="541"/>
      <c r="N269" s="947" t="s">
        <v>10414</v>
      </c>
      <c r="O269" s="941"/>
      <c r="P269" s="526" t="s">
        <v>16</v>
      </c>
      <c r="Q269" s="526"/>
      <c r="R269" s="526"/>
      <c r="S269" s="526"/>
      <c r="T269" s="526" t="s">
        <v>1678</v>
      </c>
      <c r="U269" s="527">
        <v>0.7</v>
      </c>
      <c r="V269" s="1022"/>
      <c r="W269" s="937"/>
      <c r="X269" s="537"/>
      <c r="Z269" s="728"/>
      <c r="AA269" s="537"/>
      <c r="AB269" s="534"/>
      <c r="AC269" s="556"/>
      <c r="AD269" s="721">
        <f>ROUND(ROUND(ROUND(ROUND(F249*K268,0)*$M$10,0)*U269,0)*Y265,0)</f>
        <v>380</v>
      </c>
      <c r="AE269" s="539"/>
      <c r="AF269" s="533"/>
    </row>
    <row r="270" spans="1:32" ht="16.7" customHeight="1" x14ac:dyDescent="0.15">
      <c r="A270" s="520">
        <v>22</v>
      </c>
      <c r="B270" s="520" t="s">
        <v>13211</v>
      </c>
      <c r="C270" s="540" t="s">
        <v>13212</v>
      </c>
      <c r="D270" s="542"/>
      <c r="E270" s="534"/>
      <c r="F270" s="534"/>
      <c r="H270" s="541"/>
      <c r="I270" s="1028"/>
      <c r="J270" s="544"/>
      <c r="K270" s="725"/>
      <c r="L270" s="534"/>
      <c r="M270" s="541"/>
      <c r="N270" s="1024"/>
      <c r="O270" s="1025"/>
      <c r="P270" s="526" t="s">
        <v>3833</v>
      </c>
      <c r="Q270" s="526"/>
      <c r="R270" s="526"/>
      <c r="S270" s="526"/>
      <c r="T270" s="526" t="s">
        <v>1678</v>
      </c>
      <c r="U270" s="527">
        <v>0.5</v>
      </c>
      <c r="V270" s="1023"/>
      <c r="W270" s="938"/>
      <c r="X270" s="544"/>
      <c r="Y270" s="548"/>
      <c r="Z270" s="728"/>
      <c r="AA270" s="537"/>
      <c r="AB270" s="550"/>
      <c r="AC270" s="732"/>
      <c r="AD270" s="721">
        <f>ROUND(ROUND(ROUND(ROUND(F249*K268,0)*$M$10,0)*U270,0)*Y265,0)</f>
        <v>272</v>
      </c>
      <c r="AE270" s="539"/>
      <c r="AF270" s="533"/>
    </row>
    <row r="271" spans="1:32" ht="16.7" customHeight="1" x14ac:dyDescent="0.15">
      <c r="A271" s="520">
        <v>22</v>
      </c>
      <c r="B271" s="520">
        <v>8205</v>
      </c>
      <c r="C271" s="540" t="s">
        <v>13213</v>
      </c>
      <c r="D271" s="542"/>
      <c r="E271" s="534"/>
      <c r="F271" s="534"/>
      <c r="H271" s="541"/>
      <c r="I271" s="729"/>
      <c r="J271" s="525"/>
      <c r="K271" s="718"/>
      <c r="L271" s="534"/>
      <c r="M271" s="541"/>
      <c r="N271" s="526"/>
      <c r="O271" s="526"/>
      <c r="P271" s="526"/>
      <c r="Q271" s="526"/>
      <c r="R271" s="526"/>
      <c r="S271" s="526"/>
      <c r="T271" s="526"/>
      <c r="U271" s="527"/>
      <c r="V271" s="719"/>
      <c r="W271" s="525"/>
      <c r="X271" s="525"/>
      <c r="Y271" s="529"/>
      <c r="Z271" s="728"/>
      <c r="AA271" s="537"/>
      <c r="AB271" s="936" t="s">
        <v>10456</v>
      </c>
      <c r="AC271" s="941"/>
      <c r="AD271" s="721">
        <f>ROUND(ROUND(F249*$M$10,0)-AB274,0)</f>
        <v>791</v>
      </c>
      <c r="AE271" s="539"/>
      <c r="AF271" s="533"/>
    </row>
    <row r="272" spans="1:32" ht="16.7" customHeight="1" x14ac:dyDescent="0.15">
      <c r="A272" s="520">
        <v>22</v>
      </c>
      <c r="B272" s="520">
        <v>8206</v>
      </c>
      <c r="C272" s="540" t="s">
        <v>13214</v>
      </c>
      <c r="D272" s="542"/>
      <c r="E272" s="534"/>
      <c r="F272" s="534"/>
      <c r="H272" s="541"/>
      <c r="I272" s="730"/>
      <c r="J272" s="537"/>
      <c r="L272" s="534"/>
      <c r="M272" s="541"/>
      <c r="N272" s="947" t="s">
        <v>10414</v>
      </c>
      <c r="O272" s="941"/>
      <c r="P272" s="526" t="s">
        <v>16</v>
      </c>
      <c r="Q272" s="526"/>
      <c r="R272" s="526"/>
      <c r="S272" s="526"/>
      <c r="T272" s="526" t="s">
        <v>1678</v>
      </c>
      <c r="U272" s="527">
        <v>0.7</v>
      </c>
      <c r="V272" s="722"/>
      <c r="W272" s="537"/>
      <c r="X272" s="537"/>
      <c r="Z272" s="728"/>
      <c r="AA272" s="537"/>
      <c r="AB272" s="937"/>
      <c r="AC272" s="942"/>
      <c r="AD272" s="721">
        <f>ROUND(ROUND(ROUND(F249*$M$10,0)*U272,0)-AB274,0)</f>
        <v>550</v>
      </c>
      <c r="AE272" s="539"/>
      <c r="AF272" s="533"/>
    </row>
    <row r="273" spans="1:32" ht="16.7" customHeight="1" x14ac:dyDescent="0.15">
      <c r="A273" s="520">
        <v>22</v>
      </c>
      <c r="B273" s="520" t="s">
        <v>13215</v>
      </c>
      <c r="C273" s="540" t="s">
        <v>13216</v>
      </c>
      <c r="D273" s="542"/>
      <c r="E273" s="534"/>
      <c r="F273" s="534"/>
      <c r="H273" s="541"/>
      <c r="I273" s="731"/>
      <c r="J273" s="544"/>
      <c r="K273" s="725"/>
      <c r="L273" s="534"/>
      <c r="M273" s="541"/>
      <c r="N273" s="1024"/>
      <c r="O273" s="1025"/>
      <c r="P273" s="526" t="s">
        <v>3833</v>
      </c>
      <c r="Q273" s="526"/>
      <c r="R273" s="526"/>
      <c r="S273" s="526"/>
      <c r="T273" s="526" t="s">
        <v>1678</v>
      </c>
      <c r="U273" s="527">
        <v>0.5</v>
      </c>
      <c r="V273" s="722"/>
      <c r="W273" s="537"/>
      <c r="X273" s="537"/>
      <c r="Z273" s="728"/>
      <c r="AA273" s="537"/>
      <c r="AB273" s="555"/>
      <c r="AC273" s="556"/>
      <c r="AD273" s="721">
        <f>ROUND(ROUND(ROUND(F249*$M$10,0)*U273,0)-AB274,0)</f>
        <v>390</v>
      </c>
      <c r="AE273" s="539"/>
      <c r="AF273" s="533"/>
    </row>
    <row r="274" spans="1:32" ht="16.7" customHeight="1" x14ac:dyDescent="0.15">
      <c r="A274" s="520">
        <v>22</v>
      </c>
      <c r="B274" s="520">
        <v>8207</v>
      </c>
      <c r="C274" s="540" t="s">
        <v>13217</v>
      </c>
      <c r="D274" s="542"/>
      <c r="E274" s="534"/>
      <c r="F274" s="534"/>
      <c r="H274" s="541"/>
      <c r="I274" s="1026" t="s">
        <v>10418</v>
      </c>
      <c r="J274" s="525" t="s">
        <v>1678</v>
      </c>
      <c r="K274" s="718">
        <v>0.96499999999999997</v>
      </c>
      <c r="L274" s="534"/>
      <c r="M274" s="541"/>
      <c r="N274" s="526"/>
      <c r="O274" s="526"/>
      <c r="P274" s="526"/>
      <c r="Q274" s="526"/>
      <c r="R274" s="526"/>
      <c r="S274" s="526"/>
      <c r="T274" s="526"/>
      <c r="U274" s="527"/>
      <c r="V274" s="722"/>
      <c r="W274" s="537"/>
      <c r="X274" s="537"/>
      <c r="Z274" s="728"/>
      <c r="AA274" s="537"/>
      <c r="AB274" s="554">
        <v>12</v>
      </c>
      <c r="AC274" s="953" t="s">
        <v>10461</v>
      </c>
      <c r="AD274" s="721">
        <f>ROUND(ROUND(ROUND(F249*K274,0)*$M$10,0)-AB274,0)</f>
        <v>763</v>
      </c>
      <c r="AE274" s="539"/>
      <c r="AF274" s="533"/>
    </row>
    <row r="275" spans="1:32" ht="16.7" customHeight="1" x14ac:dyDescent="0.15">
      <c r="A275" s="520">
        <v>22</v>
      </c>
      <c r="B275" s="520">
        <v>8208</v>
      </c>
      <c r="C275" s="540" t="s">
        <v>13218</v>
      </c>
      <c r="D275" s="542"/>
      <c r="E275" s="534"/>
      <c r="F275" s="534"/>
      <c r="H275" s="541"/>
      <c r="I275" s="1027"/>
      <c r="J275" s="537"/>
      <c r="L275" s="534"/>
      <c r="M275" s="541"/>
      <c r="N275" s="947" t="s">
        <v>10414</v>
      </c>
      <c r="O275" s="941"/>
      <c r="P275" s="526" t="s">
        <v>16</v>
      </c>
      <c r="Q275" s="526"/>
      <c r="R275" s="526"/>
      <c r="S275" s="526"/>
      <c r="T275" s="526" t="s">
        <v>1678</v>
      </c>
      <c r="U275" s="527">
        <v>0.7</v>
      </c>
      <c r="V275" s="722"/>
      <c r="W275" s="537"/>
      <c r="X275" s="537"/>
      <c r="Z275" s="728"/>
      <c r="AA275" s="537"/>
      <c r="AB275" s="534"/>
      <c r="AC275" s="953"/>
      <c r="AD275" s="721">
        <f>ROUND(ROUND(ROUND(ROUND(F249*K274,0)*$M$10,0)*U275,0)-AB274,0)</f>
        <v>531</v>
      </c>
      <c r="AE275" s="539"/>
      <c r="AF275" s="533"/>
    </row>
    <row r="276" spans="1:32" ht="16.7" customHeight="1" x14ac:dyDescent="0.15">
      <c r="A276" s="520">
        <v>22</v>
      </c>
      <c r="B276" s="520" t="s">
        <v>13219</v>
      </c>
      <c r="C276" s="540" t="s">
        <v>13220</v>
      </c>
      <c r="D276" s="542"/>
      <c r="E276" s="534"/>
      <c r="F276" s="534"/>
      <c r="H276" s="541"/>
      <c r="I276" s="1028"/>
      <c r="J276" s="544"/>
      <c r="K276" s="725"/>
      <c r="L276" s="534"/>
      <c r="M276" s="541"/>
      <c r="N276" s="1024"/>
      <c r="O276" s="1025"/>
      <c r="P276" s="526" t="s">
        <v>3833</v>
      </c>
      <c r="Q276" s="526"/>
      <c r="R276" s="526"/>
      <c r="S276" s="526"/>
      <c r="T276" s="526" t="s">
        <v>1678</v>
      </c>
      <c r="U276" s="527">
        <v>0.5</v>
      </c>
      <c r="V276" s="727"/>
      <c r="W276" s="544"/>
      <c r="X276" s="544"/>
      <c r="Y276" s="548"/>
      <c r="Z276" s="728"/>
      <c r="AA276" s="537"/>
      <c r="AB276" s="534"/>
      <c r="AC276" s="556"/>
      <c r="AD276" s="721">
        <f>ROUND(ROUND(ROUND(ROUND(F249*K274,0)*$M$10,0)*U276,0)-AB274,0)</f>
        <v>376</v>
      </c>
      <c r="AE276" s="539"/>
      <c r="AF276" s="533"/>
    </row>
    <row r="277" spans="1:32" ht="16.7" customHeight="1" x14ac:dyDescent="0.15">
      <c r="A277" s="549">
        <v>22</v>
      </c>
      <c r="B277" s="549">
        <v>8215</v>
      </c>
      <c r="C277" s="540" t="s">
        <v>13221</v>
      </c>
      <c r="D277" s="542"/>
      <c r="E277" s="534"/>
      <c r="F277" s="534"/>
      <c r="H277" s="541"/>
      <c r="I277" s="729"/>
      <c r="J277" s="525"/>
      <c r="K277" s="718"/>
      <c r="L277" s="534"/>
      <c r="M277" s="541"/>
      <c r="N277" s="526"/>
      <c r="O277" s="526"/>
      <c r="P277" s="526"/>
      <c r="Q277" s="526"/>
      <c r="R277" s="526"/>
      <c r="S277" s="526"/>
      <c r="T277" s="526"/>
      <c r="U277" s="527"/>
      <c r="V277" s="956" t="s">
        <v>12599</v>
      </c>
      <c r="W277" s="936" t="s">
        <v>12821</v>
      </c>
      <c r="X277" s="525" t="s">
        <v>1678</v>
      </c>
      <c r="Y277" s="529">
        <v>0.5</v>
      </c>
      <c r="Z277" s="728"/>
      <c r="AA277" s="537"/>
      <c r="AB277" s="534"/>
      <c r="AC277" s="556"/>
      <c r="AD277" s="721">
        <f>ROUND(ROUND(ROUND(F249*$M$10,0)*Y277,0)-AB274,0)</f>
        <v>390</v>
      </c>
      <c r="AE277" s="539"/>
      <c r="AF277" s="533"/>
    </row>
    <row r="278" spans="1:32" ht="16.7" customHeight="1" x14ac:dyDescent="0.15">
      <c r="A278" s="549">
        <v>22</v>
      </c>
      <c r="B278" s="549">
        <v>8216</v>
      </c>
      <c r="C278" s="540" t="s">
        <v>13222</v>
      </c>
      <c r="D278" s="542"/>
      <c r="E278" s="534"/>
      <c r="F278" s="534"/>
      <c r="H278" s="541"/>
      <c r="I278" s="730"/>
      <c r="J278" s="537"/>
      <c r="L278" s="534"/>
      <c r="M278" s="541"/>
      <c r="N278" s="947" t="s">
        <v>10414</v>
      </c>
      <c r="O278" s="941"/>
      <c r="P278" s="526" t="s">
        <v>16</v>
      </c>
      <c r="Q278" s="526"/>
      <c r="R278" s="526"/>
      <c r="S278" s="526"/>
      <c r="T278" s="526" t="s">
        <v>1678</v>
      </c>
      <c r="U278" s="527">
        <v>0.7</v>
      </c>
      <c r="V278" s="1029"/>
      <c r="W278" s="937"/>
      <c r="X278" s="537"/>
      <c r="Z278" s="728"/>
      <c r="AA278" s="537"/>
      <c r="AB278" s="534"/>
      <c r="AC278" s="556"/>
      <c r="AD278" s="721">
        <f>ROUND(ROUND(ROUND(ROUND(F249*$M$10,0)*U278,0)*Y277,0)-AB274,0)</f>
        <v>269</v>
      </c>
      <c r="AE278" s="539"/>
      <c r="AF278" s="533"/>
    </row>
    <row r="279" spans="1:32" ht="16.7" customHeight="1" x14ac:dyDescent="0.15">
      <c r="A279" s="520">
        <v>22</v>
      </c>
      <c r="B279" s="520" t="s">
        <v>13223</v>
      </c>
      <c r="C279" s="540" t="s">
        <v>13224</v>
      </c>
      <c r="D279" s="542"/>
      <c r="E279" s="534"/>
      <c r="F279" s="534"/>
      <c r="H279" s="541"/>
      <c r="I279" s="731"/>
      <c r="J279" s="544"/>
      <c r="K279" s="725"/>
      <c r="L279" s="534"/>
      <c r="M279" s="541"/>
      <c r="N279" s="1024"/>
      <c r="O279" s="1025"/>
      <c r="P279" s="526" t="s">
        <v>3833</v>
      </c>
      <c r="Q279" s="526"/>
      <c r="R279" s="526"/>
      <c r="S279" s="526"/>
      <c r="T279" s="526" t="s">
        <v>1678</v>
      </c>
      <c r="U279" s="527">
        <v>0.5</v>
      </c>
      <c r="V279" s="1029"/>
      <c r="W279" s="937"/>
      <c r="X279" s="537"/>
      <c r="Z279" s="728"/>
      <c r="AA279" s="537"/>
      <c r="AB279" s="534"/>
      <c r="AC279" s="556"/>
      <c r="AD279" s="721">
        <f>ROUND(ROUND(ROUND(ROUND(F249*$M$10,0)*U279,0)*Y277,0)-AB274,0)</f>
        <v>189</v>
      </c>
      <c r="AE279" s="539"/>
      <c r="AF279" s="533"/>
    </row>
    <row r="280" spans="1:32" ht="16.7" customHeight="1" x14ac:dyDescent="0.15">
      <c r="A280" s="549">
        <v>22</v>
      </c>
      <c r="B280" s="549">
        <v>8217</v>
      </c>
      <c r="C280" s="540" t="s">
        <v>13225</v>
      </c>
      <c r="D280" s="542"/>
      <c r="E280" s="534"/>
      <c r="F280" s="534"/>
      <c r="H280" s="541"/>
      <c r="I280" s="1026" t="s">
        <v>10418</v>
      </c>
      <c r="J280" s="525" t="s">
        <v>1678</v>
      </c>
      <c r="K280" s="718">
        <v>0.96499999999999997</v>
      </c>
      <c r="L280" s="534"/>
      <c r="M280" s="541"/>
      <c r="N280" s="526"/>
      <c r="O280" s="526"/>
      <c r="P280" s="526"/>
      <c r="Q280" s="526"/>
      <c r="R280" s="526"/>
      <c r="S280" s="526"/>
      <c r="T280" s="526"/>
      <c r="U280" s="527"/>
      <c r="V280" s="1029"/>
      <c r="W280" s="937"/>
      <c r="X280" s="537"/>
      <c r="Z280" s="728"/>
      <c r="AA280" s="537"/>
      <c r="AB280" s="534"/>
      <c r="AC280" s="556"/>
      <c r="AD280" s="721">
        <f>ROUND(ROUND(ROUND(ROUND(F249*K280,0)*$M$10,0)*Y277,0)-AB274,0)</f>
        <v>376</v>
      </c>
      <c r="AE280" s="539"/>
      <c r="AF280" s="533"/>
    </row>
    <row r="281" spans="1:32" ht="16.7" customHeight="1" x14ac:dyDescent="0.15">
      <c r="A281" s="549">
        <v>22</v>
      </c>
      <c r="B281" s="549">
        <v>8218</v>
      </c>
      <c r="C281" s="540" t="s">
        <v>13226</v>
      </c>
      <c r="D281" s="542"/>
      <c r="E281" s="534"/>
      <c r="F281" s="534"/>
      <c r="H281" s="541"/>
      <c r="I281" s="1027"/>
      <c r="J281" s="537"/>
      <c r="L281" s="534"/>
      <c r="M281" s="541"/>
      <c r="N281" s="947" t="s">
        <v>10414</v>
      </c>
      <c r="O281" s="941"/>
      <c r="P281" s="526" t="s">
        <v>16</v>
      </c>
      <c r="Q281" s="526"/>
      <c r="R281" s="526"/>
      <c r="S281" s="526"/>
      <c r="T281" s="526" t="s">
        <v>1678</v>
      </c>
      <c r="U281" s="527">
        <v>0.7</v>
      </c>
      <c r="V281" s="1029"/>
      <c r="W281" s="937"/>
      <c r="X281" s="537"/>
      <c r="Z281" s="728"/>
      <c r="AA281" s="537"/>
      <c r="AB281" s="534"/>
      <c r="AC281" s="556"/>
      <c r="AD281" s="721">
        <f>ROUND(ROUND(ROUND(ROUND(ROUND(F249*K280,0)*$M$10,0)*U281,0)*Y277,0)-AB274,0)</f>
        <v>260</v>
      </c>
      <c r="AE281" s="539"/>
      <c r="AF281" s="533"/>
    </row>
    <row r="282" spans="1:32" ht="16.7" customHeight="1" x14ac:dyDescent="0.15">
      <c r="A282" s="520">
        <v>22</v>
      </c>
      <c r="B282" s="520" t="s">
        <v>13227</v>
      </c>
      <c r="C282" s="540" t="s">
        <v>13228</v>
      </c>
      <c r="D282" s="542"/>
      <c r="E282" s="534"/>
      <c r="F282" s="534"/>
      <c r="H282" s="541"/>
      <c r="I282" s="1028"/>
      <c r="J282" s="544"/>
      <c r="K282" s="725"/>
      <c r="L282" s="534"/>
      <c r="M282" s="541"/>
      <c r="N282" s="1024"/>
      <c r="O282" s="1025"/>
      <c r="P282" s="526" t="s">
        <v>3833</v>
      </c>
      <c r="Q282" s="526"/>
      <c r="R282" s="526"/>
      <c r="S282" s="526"/>
      <c r="T282" s="526" t="s">
        <v>1678</v>
      </c>
      <c r="U282" s="527">
        <v>0.5</v>
      </c>
      <c r="V282" s="1029"/>
      <c r="W282" s="938"/>
      <c r="X282" s="544"/>
      <c r="Y282" s="548"/>
      <c r="Z282" s="728"/>
      <c r="AA282" s="537"/>
      <c r="AB282" s="534"/>
      <c r="AC282" s="556"/>
      <c r="AD282" s="721">
        <f>ROUND(ROUND(ROUND(ROUND(ROUND(F249*K280,0)*$M$10,0)*U282,0)*Y277,0)-AB274,0)</f>
        <v>182</v>
      </c>
      <c r="AE282" s="539"/>
      <c r="AF282" s="533"/>
    </row>
    <row r="283" spans="1:32" ht="16.7" customHeight="1" x14ac:dyDescent="0.15">
      <c r="A283" s="549">
        <v>22</v>
      </c>
      <c r="B283" s="549">
        <v>8219</v>
      </c>
      <c r="C283" s="540" t="s">
        <v>13229</v>
      </c>
      <c r="D283" s="542"/>
      <c r="E283" s="534"/>
      <c r="F283" s="534"/>
      <c r="H283" s="541"/>
      <c r="I283" s="729"/>
      <c r="J283" s="525"/>
      <c r="K283" s="718"/>
      <c r="L283" s="534"/>
      <c r="M283" s="541"/>
      <c r="N283" s="526"/>
      <c r="O283" s="526"/>
      <c r="P283" s="526"/>
      <c r="Q283" s="526"/>
      <c r="R283" s="526"/>
      <c r="S283" s="526"/>
      <c r="T283" s="526"/>
      <c r="U283" s="527"/>
      <c r="V283" s="1029"/>
      <c r="W283" s="936" t="s">
        <v>12830</v>
      </c>
      <c r="X283" s="525" t="s">
        <v>1678</v>
      </c>
      <c r="Y283" s="529">
        <v>0.7</v>
      </c>
      <c r="Z283" s="728"/>
      <c r="AA283" s="537"/>
      <c r="AB283" s="534"/>
      <c r="AC283" s="556"/>
      <c r="AD283" s="721">
        <f>ROUND(ROUND(ROUND(F249*$M$10,0)*Y283,0)-AB274,0)</f>
        <v>550</v>
      </c>
      <c r="AE283" s="539"/>
      <c r="AF283" s="533"/>
    </row>
    <row r="284" spans="1:32" ht="16.7" customHeight="1" x14ac:dyDescent="0.15">
      <c r="A284" s="549">
        <v>22</v>
      </c>
      <c r="B284" s="549">
        <v>8220</v>
      </c>
      <c r="C284" s="540" t="s">
        <v>13230</v>
      </c>
      <c r="D284" s="542"/>
      <c r="E284" s="534"/>
      <c r="F284" s="534"/>
      <c r="H284" s="541"/>
      <c r="I284" s="730"/>
      <c r="J284" s="537"/>
      <c r="L284" s="534"/>
      <c r="M284" s="541"/>
      <c r="N284" s="947" t="s">
        <v>10414</v>
      </c>
      <c r="O284" s="941"/>
      <c r="P284" s="526" t="s">
        <v>16</v>
      </c>
      <c r="Q284" s="526"/>
      <c r="R284" s="526"/>
      <c r="S284" s="526"/>
      <c r="T284" s="526" t="s">
        <v>1678</v>
      </c>
      <c r="U284" s="527">
        <v>0.7</v>
      </c>
      <c r="V284" s="1029"/>
      <c r="W284" s="937"/>
      <c r="X284" s="537"/>
      <c r="Z284" s="728"/>
      <c r="AA284" s="537"/>
      <c r="AB284" s="534"/>
      <c r="AC284" s="556"/>
      <c r="AD284" s="721">
        <f>ROUND(ROUND(ROUND(ROUND(F249*$M$10,0)*U284,0)*Y283,0)-AB274,0)</f>
        <v>381</v>
      </c>
      <c r="AE284" s="539"/>
      <c r="AF284" s="533"/>
    </row>
    <row r="285" spans="1:32" ht="16.7" customHeight="1" x14ac:dyDescent="0.15">
      <c r="A285" s="520">
        <v>22</v>
      </c>
      <c r="B285" s="520" t="s">
        <v>13231</v>
      </c>
      <c r="C285" s="540" t="s">
        <v>13232</v>
      </c>
      <c r="D285" s="542"/>
      <c r="E285" s="534"/>
      <c r="F285" s="534"/>
      <c r="H285" s="541"/>
      <c r="I285" s="731"/>
      <c r="J285" s="544"/>
      <c r="K285" s="725"/>
      <c r="L285" s="534"/>
      <c r="M285" s="541"/>
      <c r="N285" s="1024"/>
      <c r="O285" s="1025"/>
      <c r="P285" s="526" t="s">
        <v>3833</v>
      </c>
      <c r="Q285" s="526"/>
      <c r="R285" s="526"/>
      <c r="S285" s="526"/>
      <c r="T285" s="526" t="s">
        <v>1678</v>
      </c>
      <c r="U285" s="527">
        <v>0.5</v>
      </c>
      <c r="V285" s="1029"/>
      <c r="W285" s="937"/>
      <c r="X285" s="537"/>
      <c r="Z285" s="728"/>
      <c r="AA285" s="537"/>
      <c r="AB285" s="534"/>
      <c r="AC285" s="556"/>
      <c r="AD285" s="721">
        <f>ROUND(ROUND(ROUND(ROUND(F249*$M$10,0)*U285,0)*Y283,0)-AB274,0)</f>
        <v>269</v>
      </c>
      <c r="AE285" s="539"/>
      <c r="AF285" s="533"/>
    </row>
    <row r="286" spans="1:32" ht="16.7" customHeight="1" x14ac:dyDescent="0.15">
      <c r="A286" s="549">
        <v>22</v>
      </c>
      <c r="B286" s="549">
        <v>8229</v>
      </c>
      <c r="C286" s="540" t="s">
        <v>13233</v>
      </c>
      <c r="D286" s="542"/>
      <c r="E286" s="534"/>
      <c r="F286" s="534"/>
      <c r="H286" s="541"/>
      <c r="I286" s="1026" t="s">
        <v>10418</v>
      </c>
      <c r="J286" s="525" t="s">
        <v>1678</v>
      </c>
      <c r="K286" s="718">
        <v>0.96499999999999997</v>
      </c>
      <c r="L286" s="534"/>
      <c r="M286" s="541"/>
      <c r="N286" s="526"/>
      <c r="O286" s="526"/>
      <c r="P286" s="526"/>
      <c r="Q286" s="526"/>
      <c r="R286" s="526"/>
      <c r="S286" s="526"/>
      <c r="T286" s="526"/>
      <c r="U286" s="527"/>
      <c r="V286" s="1029"/>
      <c r="W286" s="937"/>
      <c r="X286" s="537"/>
      <c r="Z286" s="728"/>
      <c r="AA286" s="537"/>
      <c r="AB286" s="534"/>
      <c r="AC286" s="556"/>
      <c r="AD286" s="721">
        <f>ROUND(ROUND(ROUND(ROUND(F249*K286,0)*$M$10,0)*Y283,0)-AB274,0)</f>
        <v>531</v>
      </c>
      <c r="AE286" s="539"/>
      <c r="AF286" s="533"/>
    </row>
    <row r="287" spans="1:32" ht="16.7" customHeight="1" x14ac:dyDescent="0.15">
      <c r="A287" s="549">
        <v>22</v>
      </c>
      <c r="B287" s="549">
        <v>8230</v>
      </c>
      <c r="C287" s="540" t="s">
        <v>13234</v>
      </c>
      <c r="D287" s="542"/>
      <c r="E287" s="534"/>
      <c r="F287" s="534"/>
      <c r="H287" s="541"/>
      <c r="I287" s="1027"/>
      <c r="J287" s="537"/>
      <c r="L287" s="534"/>
      <c r="M287" s="541"/>
      <c r="N287" s="947" t="s">
        <v>10414</v>
      </c>
      <c r="O287" s="941"/>
      <c r="P287" s="526" t="s">
        <v>16</v>
      </c>
      <c r="Q287" s="526"/>
      <c r="R287" s="526"/>
      <c r="S287" s="526"/>
      <c r="T287" s="526" t="s">
        <v>1678</v>
      </c>
      <c r="U287" s="527">
        <v>0.7</v>
      </c>
      <c r="V287" s="1029"/>
      <c r="W287" s="937"/>
      <c r="X287" s="537"/>
      <c r="Z287" s="728"/>
      <c r="AA287" s="537"/>
      <c r="AB287" s="534"/>
      <c r="AC287" s="556"/>
      <c r="AD287" s="721">
        <f>ROUND(ROUND(ROUND(ROUND(ROUND(F249*K286,0)*$M$10,0)*U287,0)*Y283,0)-AB274,0)</f>
        <v>368</v>
      </c>
      <c r="AE287" s="539"/>
      <c r="AF287" s="533"/>
    </row>
    <row r="288" spans="1:32" ht="16.7" customHeight="1" x14ac:dyDescent="0.15">
      <c r="A288" s="520">
        <v>22</v>
      </c>
      <c r="B288" s="520" t="s">
        <v>13235</v>
      </c>
      <c r="C288" s="540" t="s">
        <v>13236</v>
      </c>
      <c r="D288" s="542"/>
      <c r="E288" s="534"/>
      <c r="F288" s="534"/>
      <c r="H288" s="541"/>
      <c r="I288" s="1028"/>
      <c r="J288" s="544"/>
      <c r="K288" s="725"/>
      <c r="L288" s="534"/>
      <c r="M288" s="541"/>
      <c r="N288" s="1024"/>
      <c r="O288" s="1025"/>
      <c r="P288" s="526" t="s">
        <v>3833</v>
      </c>
      <c r="Q288" s="526"/>
      <c r="R288" s="526"/>
      <c r="S288" s="526"/>
      <c r="T288" s="526" t="s">
        <v>1678</v>
      </c>
      <c r="U288" s="527">
        <v>0.5</v>
      </c>
      <c r="V288" s="1023"/>
      <c r="W288" s="938"/>
      <c r="X288" s="544"/>
      <c r="Y288" s="548"/>
      <c r="Z288" s="728"/>
      <c r="AA288" s="537"/>
      <c r="AB288" s="534"/>
      <c r="AC288" s="556"/>
      <c r="AD288" s="721">
        <f>ROUND(ROUND(ROUND(ROUND(ROUND(F249*K286,0)*$M$10,0)*U288,0)*Y283,0)-AB274,0)</f>
        <v>260</v>
      </c>
      <c r="AE288" s="539"/>
      <c r="AF288" s="533"/>
    </row>
    <row r="289" spans="1:32" ht="16.7" customHeight="1" x14ac:dyDescent="0.15">
      <c r="A289" s="520">
        <v>22</v>
      </c>
      <c r="B289" s="520" t="s">
        <v>13237</v>
      </c>
      <c r="C289" s="540" t="s">
        <v>13238</v>
      </c>
      <c r="D289" s="542"/>
      <c r="E289" s="534"/>
      <c r="F289" s="534"/>
      <c r="H289" s="541"/>
      <c r="I289" s="729"/>
      <c r="J289" s="525"/>
      <c r="K289" s="718"/>
      <c r="L289" s="534"/>
      <c r="M289" s="541"/>
      <c r="N289" s="526"/>
      <c r="O289" s="526"/>
      <c r="P289" s="526"/>
      <c r="Q289" s="526"/>
      <c r="R289" s="526"/>
      <c r="S289" s="526"/>
      <c r="T289" s="526"/>
      <c r="U289" s="527"/>
      <c r="V289" s="1021" t="s">
        <v>12608</v>
      </c>
      <c r="W289" s="936" t="s">
        <v>12840</v>
      </c>
      <c r="X289" s="525" t="s">
        <v>1678</v>
      </c>
      <c r="Y289" s="529">
        <v>0.7</v>
      </c>
      <c r="Z289" s="728"/>
      <c r="AA289" s="537"/>
      <c r="AB289" s="534"/>
      <c r="AC289" s="556"/>
      <c r="AD289" s="721">
        <f>ROUND(ROUND(ROUND(F249*$M$10,0)*Y289,0)-AB274,0)</f>
        <v>550</v>
      </c>
      <c r="AE289" s="539"/>
      <c r="AF289" s="533"/>
    </row>
    <row r="290" spans="1:32" ht="16.7" customHeight="1" x14ac:dyDescent="0.15">
      <c r="A290" s="520">
        <v>22</v>
      </c>
      <c r="B290" s="520" t="s">
        <v>13239</v>
      </c>
      <c r="C290" s="540" t="s">
        <v>13240</v>
      </c>
      <c r="D290" s="542"/>
      <c r="E290" s="534"/>
      <c r="F290" s="534"/>
      <c r="H290" s="541"/>
      <c r="I290" s="730"/>
      <c r="J290" s="537"/>
      <c r="L290" s="534"/>
      <c r="M290" s="541"/>
      <c r="N290" s="947" t="s">
        <v>10414</v>
      </c>
      <c r="O290" s="941"/>
      <c r="P290" s="526" t="s">
        <v>16</v>
      </c>
      <c r="Q290" s="526"/>
      <c r="R290" s="526"/>
      <c r="S290" s="526"/>
      <c r="T290" s="526" t="s">
        <v>1678</v>
      </c>
      <c r="U290" s="527">
        <v>0.7</v>
      </c>
      <c r="V290" s="1022"/>
      <c r="W290" s="937"/>
      <c r="X290" s="537"/>
      <c r="Z290" s="728"/>
      <c r="AA290" s="537"/>
      <c r="AB290" s="534"/>
      <c r="AC290" s="556"/>
      <c r="AD290" s="721">
        <f>ROUND(ROUND(ROUND(ROUND(F249*$M$10,0)*U290,0)*Y289,0)-AB274,0)</f>
        <v>381</v>
      </c>
      <c r="AE290" s="539"/>
      <c r="AF290" s="533"/>
    </row>
    <row r="291" spans="1:32" ht="16.7" customHeight="1" x14ac:dyDescent="0.15">
      <c r="A291" s="520">
        <v>22</v>
      </c>
      <c r="B291" s="520" t="s">
        <v>13241</v>
      </c>
      <c r="C291" s="540" t="s">
        <v>13242</v>
      </c>
      <c r="D291" s="542"/>
      <c r="E291" s="534"/>
      <c r="F291" s="534"/>
      <c r="H291" s="541"/>
      <c r="I291" s="731"/>
      <c r="J291" s="544"/>
      <c r="K291" s="725"/>
      <c r="L291" s="534"/>
      <c r="M291" s="541"/>
      <c r="N291" s="1024"/>
      <c r="O291" s="1025"/>
      <c r="P291" s="526" t="s">
        <v>3833</v>
      </c>
      <c r="Q291" s="526"/>
      <c r="R291" s="526"/>
      <c r="S291" s="526"/>
      <c r="T291" s="526" t="s">
        <v>1678</v>
      </c>
      <c r="U291" s="527">
        <v>0.5</v>
      </c>
      <c r="V291" s="1022"/>
      <c r="W291" s="937"/>
      <c r="X291" s="537"/>
      <c r="Z291" s="728"/>
      <c r="AA291" s="537"/>
      <c r="AB291" s="534"/>
      <c r="AC291" s="556"/>
      <c r="AD291" s="721">
        <f>ROUND(ROUND(ROUND(ROUND(F249*$M$10,0)*U291,0)*Y289,0)-AB274,0)</f>
        <v>269</v>
      </c>
      <c r="AE291" s="539"/>
      <c r="AF291" s="533"/>
    </row>
    <row r="292" spans="1:32" ht="16.7" customHeight="1" x14ac:dyDescent="0.15">
      <c r="A292" s="520">
        <v>22</v>
      </c>
      <c r="B292" s="520" t="s">
        <v>13243</v>
      </c>
      <c r="C292" s="540" t="s">
        <v>13244</v>
      </c>
      <c r="D292" s="542"/>
      <c r="E292" s="534"/>
      <c r="F292" s="534"/>
      <c r="H292" s="541"/>
      <c r="I292" s="1026" t="s">
        <v>10418</v>
      </c>
      <c r="J292" s="525" t="s">
        <v>1678</v>
      </c>
      <c r="K292" s="718">
        <v>0.96499999999999997</v>
      </c>
      <c r="L292" s="534"/>
      <c r="M292" s="541"/>
      <c r="N292" s="526"/>
      <c r="O292" s="526"/>
      <c r="P292" s="526"/>
      <c r="Q292" s="526"/>
      <c r="R292" s="526"/>
      <c r="S292" s="526"/>
      <c r="T292" s="526"/>
      <c r="U292" s="527"/>
      <c r="V292" s="1022"/>
      <c r="W292" s="937"/>
      <c r="X292" s="537"/>
      <c r="Z292" s="728"/>
      <c r="AA292" s="537"/>
      <c r="AB292" s="534"/>
      <c r="AC292" s="556"/>
      <c r="AD292" s="721">
        <f>ROUND(ROUND(ROUND(ROUND(F249*K292,0)*$M$10,0)*Y289,0)-AB274,0)</f>
        <v>531</v>
      </c>
      <c r="AE292" s="539"/>
      <c r="AF292" s="533"/>
    </row>
    <row r="293" spans="1:32" ht="16.7" customHeight="1" x14ac:dyDescent="0.15">
      <c r="A293" s="520">
        <v>22</v>
      </c>
      <c r="B293" s="520" t="s">
        <v>13245</v>
      </c>
      <c r="C293" s="540" t="s">
        <v>13246</v>
      </c>
      <c r="D293" s="542"/>
      <c r="E293" s="534"/>
      <c r="F293" s="534"/>
      <c r="H293" s="541"/>
      <c r="I293" s="1027"/>
      <c r="J293" s="537"/>
      <c r="L293" s="534"/>
      <c r="M293" s="541"/>
      <c r="N293" s="947" t="s">
        <v>10414</v>
      </c>
      <c r="O293" s="941"/>
      <c r="P293" s="526" t="s">
        <v>16</v>
      </c>
      <c r="Q293" s="526"/>
      <c r="R293" s="526"/>
      <c r="S293" s="526"/>
      <c r="T293" s="526" t="s">
        <v>1678</v>
      </c>
      <c r="U293" s="527">
        <v>0.7</v>
      </c>
      <c r="V293" s="1022"/>
      <c r="W293" s="937"/>
      <c r="X293" s="537"/>
      <c r="Z293" s="728"/>
      <c r="AA293" s="537"/>
      <c r="AB293" s="534"/>
      <c r="AC293" s="556"/>
      <c r="AD293" s="721">
        <f>ROUND(ROUND(ROUND(ROUND(ROUND(F249*K292,0)*$M$10,0)*U293,0)*Y289,0)-AB274,0)</f>
        <v>368</v>
      </c>
      <c r="AE293" s="539"/>
      <c r="AF293" s="533"/>
    </row>
    <row r="294" spans="1:32" ht="16.7" customHeight="1" x14ac:dyDescent="0.15">
      <c r="A294" s="520">
        <v>22</v>
      </c>
      <c r="B294" s="520" t="s">
        <v>13247</v>
      </c>
      <c r="C294" s="540" t="s">
        <v>13248</v>
      </c>
      <c r="D294" s="542"/>
      <c r="E294" s="534"/>
      <c r="F294" s="534"/>
      <c r="H294" s="541"/>
      <c r="I294" s="1028"/>
      <c r="J294" s="544"/>
      <c r="K294" s="725"/>
      <c r="L294" s="534"/>
      <c r="M294" s="541"/>
      <c r="N294" s="1024"/>
      <c r="O294" s="1025"/>
      <c r="P294" s="526" t="s">
        <v>3833</v>
      </c>
      <c r="Q294" s="526"/>
      <c r="R294" s="526"/>
      <c r="S294" s="526"/>
      <c r="T294" s="526" t="s">
        <v>1678</v>
      </c>
      <c r="U294" s="527">
        <v>0.5</v>
      </c>
      <c r="V294" s="1023"/>
      <c r="W294" s="938"/>
      <c r="X294" s="544"/>
      <c r="Y294" s="548"/>
      <c r="Z294" s="728"/>
      <c r="AA294" s="537"/>
      <c r="AB294" s="550"/>
      <c r="AC294" s="732"/>
      <c r="AD294" s="721">
        <f>ROUND(ROUND(ROUND(ROUND(ROUND(F249*K292,0)*$M$10,0)*U294,0)*Y289,0)-AB274,0)</f>
        <v>260</v>
      </c>
      <c r="AE294" s="539"/>
      <c r="AF294" s="533"/>
    </row>
    <row r="295" spans="1:32" ht="16.7" customHeight="1" x14ac:dyDescent="0.15">
      <c r="A295" s="520">
        <v>22</v>
      </c>
      <c r="B295" s="520">
        <v>8611</v>
      </c>
      <c r="C295" s="521" t="s">
        <v>13249</v>
      </c>
      <c r="D295" s="542"/>
      <c r="E295" s="534"/>
      <c r="F295" s="936" t="s">
        <v>10494</v>
      </c>
      <c r="G295" s="947"/>
      <c r="H295" s="941"/>
      <c r="I295" s="729"/>
      <c r="J295" s="525"/>
      <c r="K295" s="718"/>
      <c r="L295" s="534"/>
      <c r="M295" s="541"/>
      <c r="N295" s="526"/>
      <c r="O295" s="526"/>
      <c r="P295" s="526"/>
      <c r="Q295" s="526"/>
      <c r="R295" s="526"/>
      <c r="S295" s="526"/>
      <c r="T295" s="526"/>
      <c r="U295" s="527"/>
      <c r="V295" s="719"/>
      <c r="W295" s="525"/>
      <c r="X295" s="525"/>
      <c r="Y295" s="529"/>
      <c r="Z295" s="728"/>
      <c r="AA295" s="537"/>
      <c r="AB295" s="522"/>
      <c r="AC295" s="720"/>
      <c r="AD295" s="721">
        <f>ROUND(F297*$M$10,0)</f>
        <v>597</v>
      </c>
      <c r="AE295" s="539"/>
      <c r="AF295" s="533"/>
    </row>
    <row r="296" spans="1:32" ht="16.7" customHeight="1" x14ac:dyDescent="0.15">
      <c r="A296" s="520">
        <v>22</v>
      </c>
      <c r="B296" s="520">
        <v>8612</v>
      </c>
      <c r="C296" s="521" t="s">
        <v>13250</v>
      </c>
      <c r="D296" s="542"/>
      <c r="E296" s="534"/>
      <c r="F296" s="937"/>
      <c r="G296" s="948"/>
      <c r="H296" s="942"/>
      <c r="I296" s="730"/>
      <c r="J296" s="537"/>
      <c r="L296" s="534"/>
      <c r="M296" s="541"/>
      <c r="N296" s="947" t="s">
        <v>10414</v>
      </c>
      <c r="O296" s="941"/>
      <c r="P296" s="526" t="s">
        <v>16</v>
      </c>
      <c r="Q296" s="526"/>
      <c r="R296" s="526"/>
      <c r="S296" s="526"/>
      <c r="T296" s="526" t="s">
        <v>1678</v>
      </c>
      <c r="U296" s="527">
        <v>0.7</v>
      </c>
      <c r="V296" s="722"/>
      <c r="W296" s="537"/>
      <c r="X296" s="537"/>
      <c r="Z296" s="728"/>
      <c r="AA296" s="537"/>
      <c r="AB296" s="534"/>
      <c r="AC296" s="556"/>
      <c r="AD296" s="721">
        <f>ROUND(ROUND(F297*$M$10,0)*U296,0)</f>
        <v>418</v>
      </c>
      <c r="AE296" s="539"/>
      <c r="AF296" s="533"/>
    </row>
    <row r="297" spans="1:32" ht="16.7" customHeight="1" x14ac:dyDescent="0.15">
      <c r="A297" s="520">
        <v>22</v>
      </c>
      <c r="B297" s="520" t="s">
        <v>13251</v>
      </c>
      <c r="C297" s="540" t="s">
        <v>13252</v>
      </c>
      <c r="D297" s="542"/>
      <c r="E297" s="534"/>
      <c r="F297" s="1034">
        <f>'6生活介護(基本)'!F297</f>
        <v>853</v>
      </c>
      <c r="G297" s="1035"/>
      <c r="H297" s="541" t="s">
        <v>9</v>
      </c>
      <c r="I297" s="731"/>
      <c r="J297" s="544"/>
      <c r="K297" s="725"/>
      <c r="L297" s="534"/>
      <c r="M297" s="541"/>
      <c r="N297" s="1024"/>
      <c r="O297" s="1025"/>
      <c r="P297" s="526" t="s">
        <v>3833</v>
      </c>
      <c r="Q297" s="526"/>
      <c r="R297" s="526"/>
      <c r="S297" s="526"/>
      <c r="T297" s="526" t="s">
        <v>1678</v>
      </c>
      <c r="U297" s="527">
        <v>0.5</v>
      </c>
      <c r="V297" s="722"/>
      <c r="W297" s="537"/>
      <c r="X297" s="537"/>
      <c r="Z297" s="728"/>
      <c r="AA297" s="537"/>
      <c r="AB297" s="534"/>
      <c r="AC297" s="556"/>
      <c r="AD297" s="721">
        <f>ROUND(ROUND(F297*$M$10,0)*U297,0)</f>
        <v>299</v>
      </c>
      <c r="AE297" s="539"/>
      <c r="AF297" s="533"/>
    </row>
    <row r="298" spans="1:32" ht="16.7" customHeight="1" x14ac:dyDescent="0.15">
      <c r="A298" s="520">
        <v>22</v>
      </c>
      <c r="B298" s="520">
        <v>8613</v>
      </c>
      <c r="C298" s="540" t="s">
        <v>13253</v>
      </c>
      <c r="D298" s="542"/>
      <c r="E298" s="534"/>
      <c r="F298" s="534"/>
      <c r="H298" s="541"/>
      <c r="I298" s="1026" t="s">
        <v>10418</v>
      </c>
      <c r="J298" s="525" t="s">
        <v>1678</v>
      </c>
      <c r="K298" s="718">
        <v>0.96499999999999997</v>
      </c>
      <c r="L298" s="534"/>
      <c r="M298" s="541"/>
      <c r="N298" s="526"/>
      <c r="O298" s="526"/>
      <c r="P298" s="526"/>
      <c r="Q298" s="526"/>
      <c r="R298" s="526"/>
      <c r="S298" s="526"/>
      <c r="T298" s="526"/>
      <c r="U298" s="527"/>
      <c r="V298" s="722"/>
      <c r="W298" s="537"/>
      <c r="X298" s="537"/>
      <c r="Z298" s="728"/>
      <c r="AA298" s="537"/>
      <c r="AB298" s="534"/>
      <c r="AC298" s="556"/>
      <c r="AD298" s="721">
        <f>ROUND(ROUND(F297*K298,0)*$M$10,0)</f>
        <v>576</v>
      </c>
      <c r="AE298" s="539"/>
      <c r="AF298" s="533"/>
    </row>
    <row r="299" spans="1:32" ht="16.7" customHeight="1" x14ac:dyDescent="0.15">
      <c r="A299" s="520">
        <v>22</v>
      </c>
      <c r="B299" s="520">
        <v>8614</v>
      </c>
      <c r="C299" s="540" t="s">
        <v>13254</v>
      </c>
      <c r="D299" s="542"/>
      <c r="E299" s="534"/>
      <c r="F299" s="534"/>
      <c r="H299" s="541"/>
      <c r="I299" s="1027"/>
      <c r="J299" s="537"/>
      <c r="L299" s="534"/>
      <c r="M299" s="541"/>
      <c r="N299" s="947" t="s">
        <v>10414</v>
      </c>
      <c r="O299" s="941"/>
      <c r="P299" s="526" t="s">
        <v>16</v>
      </c>
      <c r="Q299" s="526"/>
      <c r="R299" s="526"/>
      <c r="S299" s="526"/>
      <c r="T299" s="526" t="s">
        <v>1678</v>
      </c>
      <c r="U299" s="527">
        <v>0.7</v>
      </c>
      <c r="V299" s="722"/>
      <c r="W299" s="537"/>
      <c r="X299" s="537"/>
      <c r="Z299" s="728"/>
      <c r="AA299" s="537"/>
      <c r="AB299" s="534"/>
      <c r="AC299" s="556"/>
      <c r="AD299" s="721">
        <f>ROUND(ROUND(ROUND(F297*K298,0)*$M$10,0)*U299,0)</f>
        <v>403</v>
      </c>
      <c r="AE299" s="539"/>
      <c r="AF299" s="533"/>
    </row>
    <row r="300" spans="1:32" ht="16.7" customHeight="1" x14ac:dyDescent="0.15">
      <c r="A300" s="520">
        <v>22</v>
      </c>
      <c r="B300" s="520" t="s">
        <v>13255</v>
      </c>
      <c r="C300" s="540" t="s">
        <v>13256</v>
      </c>
      <c r="D300" s="542"/>
      <c r="E300" s="534"/>
      <c r="F300" s="534"/>
      <c r="H300" s="541"/>
      <c r="I300" s="1028"/>
      <c r="J300" s="544"/>
      <c r="K300" s="725"/>
      <c r="L300" s="534"/>
      <c r="M300" s="541"/>
      <c r="N300" s="1024"/>
      <c r="O300" s="1025"/>
      <c r="P300" s="526" t="s">
        <v>3833</v>
      </c>
      <c r="Q300" s="526"/>
      <c r="R300" s="526"/>
      <c r="S300" s="526"/>
      <c r="T300" s="526" t="s">
        <v>1678</v>
      </c>
      <c r="U300" s="527">
        <v>0.5</v>
      </c>
      <c r="V300" s="727"/>
      <c r="W300" s="544"/>
      <c r="X300" s="544"/>
      <c r="Y300" s="548"/>
      <c r="Z300" s="728"/>
      <c r="AA300" s="537"/>
      <c r="AB300" s="534"/>
      <c r="AC300" s="556"/>
      <c r="AD300" s="721">
        <f>ROUND(ROUND(ROUND(F297*K298,0)*$M$10,0)*U300,0)</f>
        <v>288</v>
      </c>
      <c r="AE300" s="539"/>
      <c r="AF300" s="533"/>
    </row>
    <row r="301" spans="1:32" ht="16.7" customHeight="1" x14ac:dyDescent="0.15">
      <c r="A301" s="549">
        <v>22</v>
      </c>
      <c r="B301" s="549">
        <v>8615</v>
      </c>
      <c r="C301" s="540" t="s">
        <v>13257</v>
      </c>
      <c r="D301" s="542"/>
      <c r="E301" s="534"/>
      <c r="F301" s="534"/>
      <c r="H301" s="541"/>
      <c r="I301" s="729"/>
      <c r="J301" s="525"/>
      <c r="K301" s="718"/>
      <c r="L301" s="534"/>
      <c r="M301" s="541"/>
      <c r="N301" s="526"/>
      <c r="O301" s="526"/>
      <c r="P301" s="526"/>
      <c r="Q301" s="526"/>
      <c r="R301" s="526"/>
      <c r="S301" s="526"/>
      <c r="T301" s="526"/>
      <c r="U301" s="527"/>
      <c r="V301" s="956" t="s">
        <v>12599</v>
      </c>
      <c r="W301" s="936" t="s">
        <v>12821</v>
      </c>
      <c r="X301" s="525" t="s">
        <v>1678</v>
      </c>
      <c r="Y301" s="529">
        <v>0.5</v>
      </c>
      <c r="Z301" s="728"/>
      <c r="AA301" s="537"/>
      <c r="AB301" s="534"/>
      <c r="AC301" s="556"/>
      <c r="AD301" s="721">
        <f>ROUND(ROUND(F297*$M$10,0)*Y301,0)</f>
        <v>299</v>
      </c>
      <c r="AE301" s="539"/>
      <c r="AF301" s="533"/>
    </row>
    <row r="302" spans="1:32" ht="16.7" customHeight="1" x14ac:dyDescent="0.15">
      <c r="A302" s="549">
        <v>22</v>
      </c>
      <c r="B302" s="549">
        <v>8616</v>
      </c>
      <c r="C302" s="540" t="s">
        <v>13258</v>
      </c>
      <c r="D302" s="542"/>
      <c r="E302" s="534"/>
      <c r="F302" s="534"/>
      <c r="H302" s="541"/>
      <c r="I302" s="730"/>
      <c r="J302" s="537"/>
      <c r="L302" s="534"/>
      <c r="M302" s="541"/>
      <c r="N302" s="947" t="s">
        <v>10414</v>
      </c>
      <c r="O302" s="941"/>
      <c r="P302" s="526" t="s">
        <v>16</v>
      </c>
      <c r="Q302" s="526"/>
      <c r="R302" s="526"/>
      <c r="S302" s="526"/>
      <c r="T302" s="526" t="s">
        <v>1678</v>
      </c>
      <c r="U302" s="527">
        <v>0.7</v>
      </c>
      <c r="V302" s="1029"/>
      <c r="W302" s="937"/>
      <c r="X302" s="537"/>
      <c r="Z302" s="728"/>
      <c r="AA302" s="537"/>
      <c r="AB302" s="534"/>
      <c r="AC302" s="556"/>
      <c r="AD302" s="721">
        <f>ROUND(ROUND(ROUND(F297*$M$10,0)*U302,0)*Y301,0)</f>
        <v>209</v>
      </c>
      <c r="AE302" s="539"/>
      <c r="AF302" s="533"/>
    </row>
    <row r="303" spans="1:32" ht="16.7" customHeight="1" x14ac:dyDescent="0.15">
      <c r="A303" s="520">
        <v>22</v>
      </c>
      <c r="B303" s="520" t="s">
        <v>13259</v>
      </c>
      <c r="C303" s="540" t="s">
        <v>13260</v>
      </c>
      <c r="D303" s="542"/>
      <c r="E303" s="534"/>
      <c r="F303" s="534"/>
      <c r="H303" s="541"/>
      <c r="I303" s="731"/>
      <c r="J303" s="544"/>
      <c r="K303" s="725"/>
      <c r="L303" s="534"/>
      <c r="M303" s="541"/>
      <c r="N303" s="1024"/>
      <c r="O303" s="1025"/>
      <c r="P303" s="526" t="s">
        <v>3833</v>
      </c>
      <c r="Q303" s="526"/>
      <c r="R303" s="526"/>
      <c r="S303" s="526"/>
      <c r="T303" s="526" t="s">
        <v>1678</v>
      </c>
      <c r="U303" s="527">
        <v>0.5</v>
      </c>
      <c r="V303" s="1029"/>
      <c r="W303" s="937"/>
      <c r="X303" s="537"/>
      <c r="Z303" s="728"/>
      <c r="AA303" s="537"/>
      <c r="AB303" s="534"/>
      <c r="AC303" s="556"/>
      <c r="AD303" s="721">
        <f>ROUND(ROUND(ROUND(F297*$M$10,0)*U303,0)*Y301,0)</f>
        <v>150</v>
      </c>
      <c r="AE303" s="539"/>
      <c r="AF303" s="533"/>
    </row>
    <row r="304" spans="1:32" ht="16.7" customHeight="1" x14ac:dyDescent="0.15">
      <c r="A304" s="549">
        <v>22</v>
      </c>
      <c r="B304" s="549">
        <v>8617</v>
      </c>
      <c r="C304" s="540" t="s">
        <v>13261</v>
      </c>
      <c r="D304" s="542"/>
      <c r="E304" s="534"/>
      <c r="F304" s="534"/>
      <c r="H304" s="541"/>
      <c r="I304" s="1026" t="s">
        <v>10418</v>
      </c>
      <c r="J304" s="525" t="s">
        <v>1678</v>
      </c>
      <c r="K304" s="718">
        <v>0.96499999999999997</v>
      </c>
      <c r="L304" s="534"/>
      <c r="M304" s="541"/>
      <c r="N304" s="526"/>
      <c r="O304" s="526"/>
      <c r="P304" s="526"/>
      <c r="Q304" s="526"/>
      <c r="R304" s="526"/>
      <c r="S304" s="526"/>
      <c r="T304" s="526"/>
      <c r="U304" s="527"/>
      <c r="V304" s="1029"/>
      <c r="W304" s="937"/>
      <c r="X304" s="537"/>
      <c r="Z304" s="728"/>
      <c r="AA304" s="537"/>
      <c r="AB304" s="534"/>
      <c r="AC304" s="556"/>
      <c r="AD304" s="721">
        <f>ROUND(ROUND(ROUND(F297*K304,0)*$M$10,0)*Y301,0)</f>
        <v>288</v>
      </c>
      <c r="AE304" s="539"/>
      <c r="AF304" s="533"/>
    </row>
    <row r="305" spans="1:32" ht="16.7" customHeight="1" x14ac:dyDescent="0.15">
      <c r="A305" s="549">
        <v>22</v>
      </c>
      <c r="B305" s="549">
        <v>8618</v>
      </c>
      <c r="C305" s="540" t="s">
        <v>13262</v>
      </c>
      <c r="D305" s="542"/>
      <c r="E305" s="534"/>
      <c r="F305" s="534"/>
      <c r="H305" s="541"/>
      <c r="I305" s="1027"/>
      <c r="J305" s="537"/>
      <c r="L305" s="534"/>
      <c r="M305" s="541"/>
      <c r="N305" s="947" t="s">
        <v>10414</v>
      </c>
      <c r="O305" s="941"/>
      <c r="P305" s="526" t="s">
        <v>16</v>
      </c>
      <c r="Q305" s="526"/>
      <c r="R305" s="526"/>
      <c r="S305" s="526"/>
      <c r="T305" s="526" t="s">
        <v>1678</v>
      </c>
      <c r="U305" s="527">
        <v>0.7</v>
      </c>
      <c r="V305" s="1029"/>
      <c r="W305" s="937"/>
      <c r="X305" s="537"/>
      <c r="Z305" s="728"/>
      <c r="AA305" s="537"/>
      <c r="AB305" s="534"/>
      <c r="AC305" s="556"/>
      <c r="AD305" s="721">
        <f>ROUND(ROUND(ROUND(ROUND(F297*K304,0)*$M$10,0)*U305,0)*Y301,0)</f>
        <v>202</v>
      </c>
      <c r="AE305" s="539"/>
      <c r="AF305" s="533"/>
    </row>
    <row r="306" spans="1:32" ht="16.7" customHeight="1" x14ac:dyDescent="0.15">
      <c r="A306" s="520">
        <v>22</v>
      </c>
      <c r="B306" s="520" t="s">
        <v>13263</v>
      </c>
      <c r="C306" s="540" t="s">
        <v>13264</v>
      </c>
      <c r="D306" s="542"/>
      <c r="E306" s="534"/>
      <c r="F306" s="534"/>
      <c r="H306" s="541"/>
      <c r="I306" s="1028"/>
      <c r="J306" s="544"/>
      <c r="K306" s="725"/>
      <c r="L306" s="534"/>
      <c r="M306" s="541"/>
      <c r="N306" s="1024"/>
      <c r="O306" s="1025"/>
      <c r="P306" s="526" t="s">
        <v>3833</v>
      </c>
      <c r="Q306" s="526"/>
      <c r="R306" s="526"/>
      <c r="S306" s="526"/>
      <c r="T306" s="526" t="s">
        <v>1678</v>
      </c>
      <c r="U306" s="527">
        <v>0.5</v>
      </c>
      <c r="V306" s="1029"/>
      <c r="W306" s="938"/>
      <c r="X306" s="544"/>
      <c r="Y306" s="548"/>
      <c r="Z306" s="728"/>
      <c r="AA306" s="537"/>
      <c r="AB306" s="534"/>
      <c r="AC306" s="556"/>
      <c r="AD306" s="721">
        <f>ROUND(ROUND(ROUND(ROUND(F297*K304,0)*$M$10,0)*U306,0)*Y301,0)</f>
        <v>144</v>
      </c>
      <c r="AE306" s="539"/>
      <c r="AF306" s="533"/>
    </row>
    <row r="307" spans="1:32" ht="16.7" customHeight="1" x14ac:dyDescent="0.15">
      <c r="A307" s="549">
        <v>22</v>
      </c>
      <c r="B307" s="549">
        <v>8619</v>
      </c>
      <c r="C307" s="540" t="s">
        <v>13265</v>
      </c>
      <c r="D307" s="542"/>
      <c r="E307" s="534"/>
      <c r="F307" s="534"/>
      <c r="H307" s="541"/>
      <c r="I307" s="729"/>
      <c r="J307" s="525"/>
      <c r="K307" s="718"/>
      <c r="L307" s="534"/>
      <c r="M307" s="541"/>
      <c r="N307" s="526"/>
      <c r="O307" s="526"/>
      <c r="P307" s="526"/>
      <c r="Q307" s="526"/>
      <c r="R307" s="526"/>
      <c r="S307" s="526"/>
      <c r="T307" s="526"/>
      <c r="U307" s="527"/>
      <c r="V307" s="1029"/>
      <c r="W307" s="936" t="s">
        <v>12830</v>
      </c>
      <c r="X307" s="525" t="s">
        <v>1678</v>
      </c>
      <c r="Y307" s="529">
        <v>0.7</v>
      </c>
      <c r="Z307" s="728"/>
      <c r="AA307" s="537"/>
      <c r="AB307" s="534"/>
      <c r="AC307" s="556"/>
      <c r="AD307" s="721">
        <f>ROUND(ROUND(F297*$M$10,0)*Y307,0)</f>
        <v>418</v>
      </c>
      <c r="AE307" s="539"/>
      <c r="AF307" s="533"/>
    </row>
    <row r="308" spans="1:32" ht="16.7" customHeight="1" x14ac:dyDescent="0.15">
      <c r="A308" s="549">
        <v>22</v>
      </c>
      <c r="B308" s="549">
        <v>8620</v>
      </c>
      <c r="C308" s="540" t="s">
        <v>13266</v>
      </c>
      <c r="D308" s="542"/>
      <c r="E308" s="534"/>
      <c r="F308" s="534"/>
      <c r="H308" s="541"/>
      <c r="I308" s="730"/>
      <c r="J308" s="537"/>
      <c r="L308" s="534"/>
      <c r="M308" s="541"/>
      <c r="N308" s="947" t="s">
        <v>10414</v>
      </c>
      <c r="O308" s="941"/>
      <c r="P308" s="526" t="s">
        <v>16</v>
      </c>
      <c r="Q308" s="526"/>
      <c r="R308" s="526"/>
      <c r="S308" s="526"/>
      <c r="T308" s="526" t="s">
        <v>1678</v>
      </c>
      <c r="U308" s="527">
        <v>0.7</v>
      </c>
      <c r="V308" s="1029"/>
      <c r="W308" s="937"/>
      <c r="X308" s="537"/>
      <c r="Z308" s="728"/>
      <c r="AA308" s="537"/>
      <c r="AB308" s="534"/>
      <c r="AC308" s="556"/>
      <c r="AD308" s="721">
        <f>ROUND(ROUND(ROUND(F297*$M$10,0)*U308,0)*Y307,0)</f>
        <v>293</v>
      </c>
      <c r="AE308" s="539"/>
      <c r="AF308" s="533"/>
    </row>
    <row r="309" spans="1:32" ht="16.7" customHeight="1" x14ac:dyDescent="0.15">
      <c r="A309" s="520">
        <v>22</v>
      </c>
      <c r="B309" s="520" t="s">
        <v>13267</v>
      </c>
      <c r="C309" s="540" t="s">
        <v>13268</v>
      </c>
      <c r="D309" s="542"/>
      <c r="E309" s="534"/>
      <c r="F309" s="534"/>
      <c r="H309" s="541"/>
      <c r="I309" s="731"/>
      <c r="J309" s="544"/>
      <c r="K309" s="725"/>
      <c r="L309" s="534"/>
      <c r="M309" s="541"/>
      <c r="N309" s="1024"/>
      <c r="O309" s="1025"/>
      <c r="P309" s="526" t="s">
        <v>3833</v>
      </c>
      <c r="Q309" s="526"/>
      <c r="R309" s="526"/>
      <c r="S309" s="526"/>
      <c r="T309" s="526" t="s">
        <v>1678</v>
      </c>
      <c r="U309" s="527">
        <v>0.5</v>
      </c>
      <c r="V309" s="1029"/>
      <c r="W309" s="937"/>
      <c r="X309" s="537"/>
      <c r="Z309" s="728"/>
      <c r="AA309" s="537"/>
      <c r="AB309" s="534"/>
      <c r="AC309" s="556"/>
      <c r="AD309" s="721">
        <f>ROUND(ROUND(ROUND(F297*$M$10,0)*U309,0)*Y307,0)</f>
        <v>209</v>
      </c>
      <c r="AE309" s="539"/>
      <c r="AF309" s="533"/>
    </row>
    <row r="310" spans="1:32" ht="16.7" customHeight="1" x14ac:dyDescent="0.15">
      <c r="A310" s="549">
        <v>22</v>
      </c>
      <c r="B310" s="549">
        <v>8013</v>
      </c>
      <c r="C310" s="540" t="s">
        <v>13269</v>
      </c>
      <c r="D310" s="542"/>
      <c r="E310" s="534"/>
      <c r="F310" s="534"/>
      <c r="H310" s="541"/>
      <c r="I310" s="1026" t="s">
        <v>10418</v>
      </c>
      <c r="J310" s="525" t="s">
        <v>1678</v>
      </c>
      <c r="K310" s="718">
        <v>0.96499999999999997</v>
      </c>
      <c r="L310" s="534"/>
      <c r="M310" s="541"/>
      <c r="N310" s="526"/>
      <c r="O310" s="526"/>
      <c r="P310" s="526"/>
      <c r="Q310" s="526"/>
      <c r="R310" s="526"/>
      <c r="S310" s="526"/>
      <c r="T310" s="526"/>
      <c r="U310" s="527"/>
      <c r="V310" s="1029"/>
      <c r="W310" s="937"/>
      <c r="X310" s="537"/>
      <c r="Z310" s="728"/>
      <c r="AA310" s="537"/>
      <c r="AB310" s="534"/>
      <c r="AC310" s="556"/>
      <c r="AD310" s="721">
        <f>ROUND(ROUND(ROUND(F297*K310,0)*$M$10,0)*Y307,0)</f>
        <v>403</v>
      </c>
      <c r="AE310" s="539"/>
      <c r="AF310" s="533"/>
    </row>
    <row r="311" spans="1:32" ht="16.7" customHeight="1" x14ac:dyDescent="0.15">
      <c r="A311" s="549">
        <v>22</v>
      </c>
      <c r="B311" s="549">
        <v>8014</v>
      </c>
      <c r="C311" s="540" t="s">
        <v>13270</v>
      </c>
      <c r="D311" s="542"/>
      <c r="E311" s="534"/>
      <c r="F311" s="534"/>
      <c r="H311" s="541"/>
      <c r="I311" s="1027"/>
      <c r="J311" s="537"/>
      <c r="L311" s="534"/>
      <c r="M311" s="541"/>
      <c r="N311" s="947" t="s">
        <v>10414</v>
      </c>
      <c r="O311" s="941"/>
      <c r="P311" s="526" t="s">
        <v>16</v>
      </c>
      <c r="Q311" s="526"/>
      <c r="R311" s="526"/>
      <c r="S311" s="526"/>
      <c r="T311" s="526" t="s">
        <v>1678</v>
      </c>
      <c r="U311" s="527">
        <v>0.7</v>
      </c>
      <c r="V311" s="1029"/>
      <c r="W311" s="937"/>
      <c r="X311" s="537"/>
      <c r="Z311" s="728"/>
      <c r="AA311" s="537"/>
      <c r="AB311" s="534"/>
      <c r="AC311" s="556"/>
      <c r="AD311" s="721">
        <f>ROUND(ROUND(ROUND(ROUND(F297*K310,0)*$M$10,0)*U311,0)*Y307,0)</f>
        <v>282</v>
      </c>
      <c r="AE311" s="539"/>
      <c r="AF311" s="533"/>
    </row>
    <row r="312" spans="1:32" ht="16.7" customHeight="1" x14ac:dyDescent="0.15">
      <c r="A312" s="520">
        <v>22</v>
      </c>
      <c r="B312" s="520" t="s">
        <v>13271</v>
      </c>
      <c r="C312" s="540" t="s">
        <v>13272</v>
      </c>
      <c r="D312" s="542"/>
      <c r="E312" s="534"/>
      <c r="F312" s="534"/>
      <c r="H312" s="541"/>
      <c r="I312" s="1028"/>
      <c r="J312" s="544"/>
      <c r="K312" s="725"/>
      <c r="L312" s="534"/>
      <c r="M312" s="541"/>
      <c r="N312" s="1024"/>
      <c r="O312" s="1025"/>
      <c r="P312" s="526" t="s">
        <v>3833</v>
      </c>
      <c r="Q312" s="526"/>
      <c r="R312" s="526"/>
      <c r="S312" s="526"/>
      <c r="T312" s="526" t="s">
        <v>1678</v>
      </c>
      <c r="U312" s="527">
        <v>0.5</v>
      </c>
      <c r="V312" s="1023"/>
      <c r="W312" s="938"/>
      <c r="X312" s="544"/>
      <c r="Y312" s="548"/>
      <c r="Z312" s="728"/>
      <c r="AA312" s="537"/>
      <c r="AB312" s="534"/>
      <c r="AC312" s="556"/>
      <c r="AD312" s="721">
        <f>ROUND(ROUND(ROUND(ROUND(F297*K310,0)*$M$10,0)*U312,0)*Y307,0)</f>
        <v>202</v>
      </c>
      <c r="AE312" s="539"/>
      <c r="AF312" s="533"/>
    </row>
    <row r="313" spans="1:32" ht="16.7" customHeight="1" x14ac:dyDescent="0.15">
      <c r="A313" s="520">
        <v>22</v>
      </c>
      <c r="B313" s="520" t="s">
        <v>13273</v>
      </c>
      <c r="C313" s="540" t="s">
        <v>13274</v>
      </c>
      <c r="D313" s="542"/>
      <c r="E313" s="534"/>
      <c r="F313" s="534"/>
      <c r="H313" s="541"/>
      <c r="I313" s="729"/>
      <c r="J313" s="525"/>
      <c r="K313" s="718"/>
      <c r="L313" s="534"/>
      <c r="M313" s="541"/>
      <c r="N313" s="526"/>
      <c r="O313" s="526"/>
      <c r="P313" s="526"/>
      <c r="Q313" s="526"/>
      <c r="R313" s="526"/>
      <c r="S313" s="526"/>
      <c r="T313" s="526"/>
      <c r="U313" s="527"/>
      <c r="V313" s="1021" t="s">
        <v>12608</v>
      </c>
      <c r="W313" s="936" t="s">
        <v>12840</v>
      </c>
      <c r="X313" s="525" t="s">
        <v>1678</v>
      </c>
      <c r="Y313" s="529">
        <v>0.7</v>
      </c>
      <c r="Z313" s="728"/>
      <c r="AA313" s="537"/>
      <c r="AB313" s="534"/>
      <c r="AC313" s="556"/>
      <c r="AD313" s="721">
        <f>ROUND(ROUND(F297*$M$10,0)*Y313,0)</f>
        <v>418</v>
      </c>
      <c r="AE313" s="539"/>
      <c r="AF313" s="533"/>
    </row>
    <row r="314" spans="1:32" ht="16.7" customHeight="1" x14ac:dyDescent="0.15">
      <c r="A314" s="520">
        <v>22</v>
      </c>
      <c r="B314" s="520" t="s">
        <v>13275</v>
      </c>
      <c r="C314" s="540" t="s">
        <v>13276</v>
      </c>
      <c r="D314" s="542"/>
      <c r="E314" s="534"/>
      <c r="F314" s="534"/>
      <c r="H314" s="541"/>
      <c r="I314" s="730"/>
      <c r="J314" s="537"/>
      <c r="L314" s="534"/>
      <c r="M314" s="541"/>
      <c r="N314" s="947" t="s">
        <v>10414</v>
      </c>
      <c r="O314" s="941"/>
      <c r="P314" s="526" t="s">
        <v>16</v>
      </c>
      <c r="Q314" s="526"/>
      <c r="R314" s="526"/>
      <c r="S314" s="526"/>
      <c r="T314" s="526" t="s">
        <v>1678</v>
      </c>
      <c r="U314" s="527">
        <v>0.7</v>
      </c>
      <c r="V314" s="1022"/>
      <c r="W314" s="937"/>
      <c r="X314" s="537"/>
      <c r="Z314" s="728"/>
      <c r="AA314" s="537"/>
      <c r="AB314" s="534"/>
      <c r="AC314" s="556"/>
      <c r="AD314" s="721">
        <f>ROUND(ROUND(ROUND(F297*$M$10,0)*U314,0)*Y313,0)</f>
        <v>293</v>
      </c>
      <c r="AE314" s="539"/>
      <c r="AF314" s="533"/>
    </row>
    <row r="315" spans="1:32" ht="16.7" customHeight="1" x14ac:dyDescent="0.15">
      <c r="A315" s="520">
        <v>22</v>
      </c>
      <c r="B315" s="520" t="s">
        <v>13277</v>
      </c>
      <c r="C315" s="540" t="s">
        <v>13278</v>
      </c>
      <c r="D315" s="542"/>
      <c r="E315" s="534"/>
      <c r="F315" s="534"/>
      <c r="H315" s="541"/>
      <c r="I315" s="731"/>
      <c r="J315" s="544"/>
      <c r="K315" s="725"/>
      <c r="L315" s="534"/>
      <c r="M315" s="541"/>
      <c r="N315" s="1024"/>
      <c r="O315" s="1025"/>
      <c r="P315" s="526" t="s">
        <v>3833</v>
      </c>
      <c r="Q315" s="526"/>
      <c r="R315" s="526"/>
      <c r="S315" s="526"/>
      <c r="T315" s="526" t="s">
        <v>1678</v>
      </c>
      <c r="U315" s="527">
        <v>0.5</v>
      </c>
      <c r="V315" s="1022"/>
      <c r="W315" s="937"/>
      <c r="X315" s="537"/>
      <c r="Z315" s="728"/>
      <c r="AA315" s="537"/>
      <c r="AB315" s="534"/>
      <c r="AC315" s="556"/>
      <c r="AD315" s="721">
        <f>ROUND(ROUND(ROUND(F297*$M$10,0)*U315,0)*Y313,0)</f>
        <v>209</v>
      </c>
      <c r="AE315" s="539"/>
      <c r="AF315" s="533"/>
    </row>
    <row r="316" spans="1:32" ht="16.7" customHeight="1" x14ac:dyDescent="0.15">
      <c r="A316" s="520">
        <v>22</v>
      </c>
      <c r="B316" s="520" t="s">
        <v>13279</v>
      </c>
      <c r="C316" s="540" t="s">
        <v>13280</v>
      </c>
      <c r="D316" s="542"/>
      <c r="E316" s="534"/>
      <c r="F316" s="534"/>
      <c r="H316" s="541"/>
      <c r="I316" s="1026" t="s">
        <v>10418</v>
      </c>
      <c r="J316" s="525" t="s">
        <v>1678</v>
      </c>
      <c r="K316" s="718">
        <v>0.96499999999999997</v>
      </c>
      <c r="L316" s="534"/>
      <c r="M316" s="541"/>
      <c r="N316" s="526"/>
      <c r="O316" s="526"/>
      <c r="P316" s="526"/>
      <c r="Q316" s="526"/>
      <c r="R316" s="526"/>
      <c r="S316" s="526"/>
      <c r="T316" s="526"/>
      <c r="U316" s="527"/>
      <c r="V316" s="1022"/>
      <c r="W316" s="937"/>
      <c r="X316" s="537"/>
      <c r="Z316" s="728"/>
      <c r="AA316" s="537"/>
      <c r="AB316" s="534"/>
      <c r="AC316" s="556"/>
      <c r="AD316" s="721">
        <f>ROUND(ROUND(ROUND(F297*K316,0)*$M$10,0)*Y313,0)</f>
        <v>403</v>
      </c>
      <c r="AE316" s="539"/>
      <c r="AF316" s="533"/>
    </row>
    <row r="317" spans="1:32" ht="16.7" customHeight="1" x14ac:dyDescent="0.15">
      <c r="A317" s="520">
        <v>22</v>
      </c>
      <c r="B317" s="520" t="s">
        <v>13281</v>
      </c>
      <c r="C317" s="540" t="s">
        <v>13282</v>
      </c>
      <c r="D317" s="542"/>
      <c r="E317" s="534"/>
      <c r="F317" s="534"/>
      <c r="H317" s="541"/>
      <c r="I317" s="1027"/>
      <c r="J317" s="537"/>
      <c r="L317" s="534"/>
      <c r="M317" s="541"/>
      <c r="N317" s="947" t="s">
        <v>10414</v>
      </c>
      <c r="O317" s="941"/>
      <c r="P317" s="526" t="s">
        <v>16</v>
      </c>
      <c r="Q317" s="526"/>
      <c r="R317" s="526"/>
      <c r="S317" s="526"/>
      <c r="T317" s="526" t="s">
        <v>1678</v>
      </c>
      <c r="U317" s="527">
        <v>0.7</v>
      </c>
      <c r="V317" s="1022"/>
      <c r="W317" s="937"/>
      <c r="X317" s="537"/>
      <c r="Z317" s="728"/>
      <c r="AA317" s="537"/>
      <c r="AB317" s="534"/>
      <c r="AC317" s="556"/>
      <c r="AD317" s="721">
        <f>ROUND(ROUND(ROUND(ROUND(F297*K316,0)*$M$10,0)*U317,0)*Y313,0)</f>
        <v>282</v>
      </c>
      <c r="AE317" s="539"/>
      <c r="AF317" s="533"/>
    </row>
    <row r="318" spans="1:32" ht="16.7" customHeight="1" x14ac:dyDescent="0.15">
      <c r="A318" s="520">
        <v>22</v>
      </c>
      <c r="B318" s="520" t="s">
        <v>13283</v>
      </c>
      <c r="C318" s="540" t="s">
        <v>13284</v>
      </c>
      <c r="D318" s="542"/>
      <c r="E318" s="534"/>
      <c r="F318" s="534"/>
      <c r="H318" s="541"/>
      <c r="I318" s="1028"/>
      <c r="J318" s="544"/>
      <c r="K318" s="725"/>
      <c r="L318" s="534"/>
      <c r="M318" s="541"/>
      <c r="N318" s="1024"/>
      <c r="O318" s="1025"/>
      <c r="P318" s="526" t="s">
        <v>3833</v>
      </c>
      <c r="Q318" s="526"/>
      <c r="R318" s="526"/>
      <c r="S318" s="526"/>
      <c r="T318" s="526" t="s">
        <v>1678</v>
      </c>
      <c r="U318" s="527">
        <v>0.5</v>
      </c>
      <c r="V318" s="1023"/>
      <c r="W318" s="938"/>
      <c r="X318" s="544"/>
      <c r="Y318" s="548"/>
      <c r="Z318" s="728"/>
      <c r="AA318" s="537"/>
      <c r="AB318" s="550"/>
      <c r="AC318" s="732"/>
      <c r="AD318" s="721">
        <f>ROUND(ROUND(ROUND(ROUND(F297*K316,0)*$M$10,0)*U318,0)*Y313,0)</f>
        <v>202</v>
      </c>
      <c r="AE318" s="539"/>
      <c r="AF318" s="533"/>
    </row>
    <row r="319" spans="1:32" ht="16.7" customHeight="1" x14ac:dyDescent="0.15">
      <c r="A319" s="520">
        <v>22</v>
      </c>
      <c r="B319" s="520">
        <v>8225</v>
      </c>
      <c r="C319" s="540" t="s">
        <v>13285</v>
      </c>
      <c r="D319" s="542"/>
      <c r="E319" s="534"/>
      <c r="F319" s="534"/>
      <c r="H319" s="541"/>
      <c r="I319" s="729"/>
      <c r="J319" s="525"/>
      <c r="K319" s="718"/>
      <c r="L319" s="534"/>
      <c r="M319" s="541"/>
      <c r="N319" s="526"/>
      <c r="O319" s="526"/>
      <c r="P319" s="526"/>
      <c r="Q319" s="526"/>
      <c r="R319" s="526"/>
      <c r="S319" s="526"/>
      <c r="T319" s="526"/>
      <c r="U319" s="527"/>
      <c r="V319" s="719"/>
      <c r="W319" s="525"/>
      <c r="X319" s="525"/>
      <c r="Y319" s="529"/>
      <c r="Z319" s="728"/>
      <c r="AA319" s="537"/>
      <c r="AB319" s="936" t="s">
        <v>10456</v>
      </c>
      <c r="AC319" s="941"/>
      <c r="AD319" s="721">
        <f>ROUND(ROUND(F297*$M$10,0)-AB322,0)</f>
        <v>585</v>
      </c>
      <c r="AE319" s="539"/>
      <c r="AF319" s="533"/>
    </row>
    <row r="320" spans="1:32" ht="16.7" customHeight="1" x14ac:dyDescent="0.15">
      <c r="A320" s="520">
        <v>22</v>
      </c>
      <c r="B320" s="520">
        <v>8226</v>
      </c>
      <c r="C320" s="540" t="s">
        <v>13286</v>
      </c>
      <c r="D320" s="542"/>
      <c r="E320" s="534"/>
      <c r="F320" s="534"/>
      <c r="H320" s="541"/>
      <c r="I320" s="730"/>
      <c r="J320" s="537"/>
      <c r="L320" s="534"/>
      <c r="M320" s="541"/>
      <c r="N320" s="947" t="s">
        <v>10414</v>
      </c>
      <c r="O320" s="941"/>
      <c r="P320" s="526" t="s">
        <v>16</v>
      </c>
      <c r="Q320" s="526"/>
      <c r="R320" s="526"/>
      <c r="S320" s="526"/>
      <c r="T320" s="526" t="s">
        <v>1678</v>
      </c>
      <c r="U320" s="527">
        <v>0.7</v>
      </c>
      <c r="V320" s="722"/>
      <c r="W320" s="537"/>
      <c r="X320" s="537"/>
      <c r="Z320" s="728"/>
      <c r="AA320" s="537"/>
      <c r="AB320" s="937"/>
      <c r="AC320" s="942"/>
      <c r="AD320" s="721">
        <f>ROUND(ROUND(ROUND(F297*$M$10,0)*U320,0)-AB322,0)</f>
        <v>406</v>
      </c>
      <c r="AE320" s="539"/>
      <c r="AF320" s="533"/>
    </row>
    <row r="321" spans="1:32" ht="16.7" customHeight="1" x14ac:dyDescent="0.15">
      <c r="A321" s="520">
        <v>22</v>
      </c>
      <c r="B321" s="520" t="s">
        <v>13287</v>
      </c>
      <c r="C321" s="540" t="s">
        <v>13288</v>
      </c>
      <c r="D321" s="542"/>
      <c r="E321" s="534"/>
      <c r="F321" s="534"/>
      <c r="H321" s="541"/>
      <c r="I321" s="731"/>
      <c r="J321" s="544"/>
      <c r="K321" s="725"/>
      <c r="L321" s="534"/>
      <c r="M321" s="541"/>
      <c r="N321" s="1024"/>
      <c r="O321" s="1025"/>
      <c r="P321" s="526" t="s">
        <v>3833</v>
      </c>
      <c r="Q321" s="526"/>
      <c r="R321" s="526"/>
      <c r="S321" s="526"/>
      <c r="T321" s="526" t="s">
        <v>1678</v>
      </c>
      <c r="U321" s="527">
        <v>0.5</v>
      </c>
      <c r="V321" s="722"/>
      <c r="W321" s="537"/>
      <c r="X321" s="537"/>
      <c r="Z321" s="728"/>
      <c r="AA321" s="537"/>
      <c r="AB321" s="555"/>
      <c r="AC321" s="556"/>
      <c r="AD321" s="721">
        <f>ROUND(ROUND(ROUND(F297*$M$10,0)*U321,0)-AB322,0)</f>
        <v>287</v>
      </c>
      <c r="AE321" s="539"/>
      <c r="AF321" s="533"/>
    </row>
    <row r="322" spans="1:32" ht="16.7" customHeight="1" x14ac:dyDescent="0.15">
      <c r="A322" s="520">
        <v>22</v>
      </c>
      <c r="B322" s="520">
        <v>8227</v>
      </c>
      <c r="C322" s="540" t="s">
        <v>13289</v>
      </c>
      <c r="D322" s="542"/>
      <c r="E322" s="534"/>
      <c r="F322" s="534"/>
      <c r="H322" s="541"/>
      <c r="I322" s="1026" t="s">
        <v>10418</v>
      </c>
      <c r="J322" s="525" t="s">
        <v>1678</v>
      </c>
      <c r="K322" s="718">
        <v>0.96499999999999997</v>
      </c>
      <c r="L322" s="534"/>
      <c r="M322" s="541"/>
      <c r="N322" s="526"/>
      <c r="O322" s="526"/>
      <c r="P322" s="526"/>
      <c r="Q322" s="526"/>
      <c r="R322" s="526"/>
      <c r="S322" s="526"/>
      <c r="T322" s="526"/>
      <c r="U322" s="527"/>
      <c r="V322" s="722"/>
      <c r="W322" s="537"/>
      <c r="X322" s="537"/>
      <c r="Z322" s="728"/>
      <c r="AA322" s="537"/>
      <c r="AB322" s="554">
        <v>12</v>
      </c>
      <c r="AC322" s="953" t="s">
        <v>10461</v>
      </c>
      <c r="AD322" s="721">
        <f>ROUND(ROUND(ROUND(F297*K322,0)*$M$10,0)-AB322,0)</f>
        <v>564</v>
      </c>
      <c r="AE322" s="539"/>
      <c r="AF322" s="533"/>
    </row>
    <row r="323" spans="1:32" ht="16.7" customHeight="1" x14ac:dyDescent="0.15">
      <c r="A323" s="520">
        <v>22</v>
      </c>
      <c r="B323" s="520">
        <v>8228</v>
      </c>
      <c r="C323" s="540" t="s">
        <v>13290</v>
      </c>
      <c r="D323" s="542"/>
      <c r="E323" s="534"/>
      <c r="F323" s="534"/>
      <c r="H323" s="541"/>
      <c r="I323" s="1027"/>
      <c r="J323" s="537"/>
      <c r="L323" s="534"/>
      <c r="M323" s="541"/>
      <c r="N323" s="947" t="s">
        <v>10414</v>
      </c>
      <c r="O323" s="941"/>
      <c r="P323" s="526" t="s">
        <v>16</v>
      </c>
      <c r="Q323" s="526"/>
      <c r="R323" s="526"/>
      <c r="S323" s="526"/>
      <c r="T323" s="526" t="s">
        <v>1678</v>
      </c>
      <c r="U323" s="527">
        <v>0.7</v>
      </c>
      <c r="V323" s="722"/>
      <c r="W323" s="537"/>
      <c r="X323" s="537"/>
      <c r="Z323" s="728"/>
      <c r="AA323" s="537"/>
      <c r="AB323" s="534"/>
      <c r="AC323" s="953"/>
      <c r="AD323" s="721">
        <f>ROUND(ROUND(ROUND(ROUND(F297*K322,0)*$M$10,0)*U323,0)-AB322,0)</f>
        <v>391</v>
      </c>
      <c r="AE323" s="539"/>
      <c r="AF323" s="533"/>
    </row>
    <row r="324" spans="1:32" ht="16.7" customHeight="1" x14ac:dyDescent="0.15">
      <c r="A324" s="520">
        <v>22</v>
      </c>
      <c r="B324" s="520" t="s">
        <v>13291</v>
      </c>
      <c r="C324" s="540" t="s">
        <v>13292</v>
      </c>
      <c r="D324" s="542"/>
      <c r="E324" s="534"/>
      <c r="F324" s="534"/>
      <c r="H324" s="541"/>
      <c r="I324" s="1028"/>
      <c r="J324" s="544"/>
      <c r="K324" s="725"/>
      <c r="L324" s="534"/>
      <c r="M324" s="541"/>
      <c r="N324" s="1024"/>
      <c r="O324" s="1025"/>
      <c r="P324" s="526" t="s">
        <v>3833</v>
      </c>
      <c r="Q324" s="526"/>
      <c r="R324" s="526"/>
      <c r="S324" s="526"/>
      <c r="T324" s="526" t="s">
        <v>1678</v>
      </c>
      <c r="U324" s="527">
        <v>0.5</v>
      </c>
      <c r="V324" s="727"/>
      <c r="W324" s="544"/>
      <c r="X324" s="544"/>
      <c r="Y324" s="548"/>
      <c r="Z324" s="728"/>
      <c r="AA324" s="537"/>
      <c r="AB324" s="534"/>
      <c r="AC324" s="556"/>
      <c r="AD324" s="721">
        <f>ROUND(ROUND(ROUND(ROUND(F297*K322,0)*$M$10,0)*U324,0)-AB322,0)</f>
        <v>276</v>
      </c>
      <c r="AE324" s="539"/>
      <c r="AF324" s="533"/>
    </row>
    <row r="325" spans="1:32" ht="16.7" customHeight="1" x14ac:dyDescent="0.15">
      <c r="A325" s="549">
        <v>22</v>
      </c>
      <c r="B325" s="549">
        <v>8235</v>
      </c>
      <c r="C325" s="540" t="s">
        <v>13293</v>
      </c>
      <c r="D325" s="542"/>
      <c r="E325" s="534"/>
      <c r="F325" s="534"/>
      <c r="H325" s="541"/>
      <c r="I325" s="729"/>
      <c r="J325" s="525"/>
      <c r="K325" s="718"/>
      <c r="L325" s="534"/>
      <c r="M325" s="541"/>
      <c r="N325" s="526"/>
      <c r="O325" s="526"/>
      <c r="P325" s="526"/>
      <c r="Q325" s="526"/>
      <c r="R325" s="526"/>
      <c r="S325" s="526"/>
      <c r="T325" s="526"/>
      <c r="U325" s="527"/>
      <c r="V325" s="956" t="s">
        <v>12599</v>
      </c>
      <c r="W325" s="936" t="s">
        <v>12821</v>
      </c>
      <c r="X325" s="525" t="s">
        <v>1678</v>
      </c>
      <c r="Y325" s="529">
        <v>0.5</v>
      </c>
      <c r="Z325" s="728"/>
      <c r="AA325" s="537"/>
      <c r="AB325" s="534"/>
      <c r="AC325" s="556"/>
      <c r="AD325" s="721">
        <f>ROUND(ROUND(ROUND(F297*$M$10,0)*Y325,0)-AB322,0)</f>
        <v>287</v>
      </c>
      <c r="AE325" s="539"/>
      <c r="AF325" s="533"/>
    </row>
    <row r="326" spans="1:32" ht="16.7" customHeight="1" x14ac:dyDescent="0.15">
      <c r="A326" s="549">
        <v>22</v>
      </c>
      <c r="B326" s="549">
        <v>8236</v>
      </c>
      <c r="C326" s="540" t="s">
        <v>13294</v>
      </c>
      <c r="D326" s="542"/>
      <c r="E326" s="534"/>
      <c r="F326" s="534"/>
      <c r="H326" s="541"/>
      <c r="I326" s="730"/>
      <c r="J326" s="537"/>
      <c r="L326" s="534"/>
      <c r="M326" s="541"/>
      <c r="N326" s="947" t="s">
        <v>10414</v>
      </c>
      <c r="O326" s="941"/>
      <c r="P326" s="526" t="s">
        <v>16</v>
      </c>
      <c r="Q326" s="526"/>
      <c r="R326" s="526"/>
      <c r="S326" s="526"/>
      <c r="T326" s="526" t="s">
        <v>1678</v>
      </c>
      <c r="U326" s="527">
        <v>0.7</v>
      </c>
      <c r="V326" s="1029"/>
      <c r="W326" s="937"/>
      <c r="X326" s="537"/>
      <c r="Z326" s="728"/>
      <c r="AA326" s="537"/>
      <c r="AB326" s="534"/>
      <c r="AC326" s="556"/>
      <c r="AD326" s="721">
        <f>ROUND(ROUND(ROUND(ROUND(F297*$M$10,0)*U326,0)*Y325,0)-AB322,0)</f>
        <v>197</v>
      </c>
      <c r="AE326" s="539"/>
      <c r="AF326" s="533"/>
    </row>
    <row r="327" spans="1:32" ht="16.7" customHeight="1" x14ac:dyDescent="0.15">
      <c r="A327" s="520">
        <v>22</v>
      </c>
      <c r="B327" s="520" t="s">
        <v>13295</v>
      </c>
      <c r="C327" s="540" t="s">
        <v>13296</v>
      </c>
      <c r="D327" s="542"/>
      <c r="E327" s="534"/>
      <c r="F327" s="534"/>
      <c r="H327" s="541"/>
      <c r="I327" s="731"/>
      <c r="J327" s="544"/>
      <c r="K327" s="725"/>
      <c r="L327" s="534"/>
      <c r="M327" s="541"/>
      <c r="N327" s="1024"/>
      <c r="O327" s="1025"/>
      <c r="P327" s="526" t="s">
        <v>3833</v>
      </c>
      <c r="Q327" s="526"/>
      <c r="R327" s="526"/>
      <c r="S327" s="526"/>
      <c r="T327" s="526" t="s">
        <v>1678</v>
      </c>
      <c r="U327" s="527">
        <v>0.5</v>
      </c>
      <c r="V327" s="1029"/>
      <c r="W327" s="937"/>
      <c r="X327" s="537"/>
      <c r="Z327" s="728"/>
      <c r="AA327" s="537"/>
      <c r="AB327" s="534"/>
      <c r="AC327" s="556"/>
      <c r="AD327" s="721">
        <f>ROUND(ROUND(ROUND(ROUND(F297*$M$10,0)*U327,0)*Y325,0)-AB322,0)</f>
        <v>138</v>
      </c>
      <c r="AE327" s="539"/>
      <c r="AF327" s="533"/>
    </row>
    <row r="328" spans="1:32" ht="16.7" customHeight="1" x14ac:dyDescent="0.15">
      <c r="A328" s="549">
        <v>22</v>
      </c>
      <c r="B328" s="549">
        <v>8237</v>
      </c>
      <c r="C328" s="540" t="s">
        <v>13297</v>
      </c>
      <c r="D328" s="542"/>
      <c r="E328" s="534"/>
      <c r="F328" s="534"/>
      <c r="H328" s="541"/>
      <c r="I328" s="1026" t="s">
        <v>10418</v>
      </c>
      <c r="J328" s="525" t="s">
        <v>1678</v>
      </c>
      <c r="K328" s="718">
        <v>0.96499999999999997</v>
      </c>
      <c r="L328" s="534"/>
      <c r="M328" s="541"/>
      <c r="N328" s="526"/>
      <c r="O328" s="526"/>
      <c r="P328" s="526"/>
      <c r="Q328" s="526"/>
      <c r="R328" s="526"/>
      <c r="S328" s="526"/>
      <c r="T328" s="526"/>
      <c r="U328" s="527"/>
      <c r="V328" s="1029"/>
      <c r="W328" s="937"/>
      <c r="X328" s="537"/>
      <c r="Z328" s="728"/>
      <c r="AA328" s="537"/>
      <c r="AB328" s="534"/>
      <c r="AC328" s="556"/>
      <c r="AD328" s="721">
        <f>ROUND(ROUND(ROUND(ROUND(F297*K328,0)*$M$10,0)*Y325,0)-AB322,0)</f>
        <v>276</v>
      </c>
      <c r="AE328" s="539"/>
      <c r="AF328" s="533"/>
    </row>
    <row r="329" spans="1:32" ht="16.7" customHeight="1" x14ac:dyDescent="0.15">
      <c r="A329" s="549">
        <v>22</v>
      </c>
      <c r="B329" s="549">
        <v>8238</v>
      </c>
      <c r="C329" s="540" t="s">
        <v>13298</v>
      </c>
      <c r="D329" s="542"/>
      <c r="E329" s="534"/>
      <c r="F329" s="534"/>
      <c r="H329" s="541"/>
      <c r="I329" s="1027"/>
      <c r="J329" s="537"/>
      <c r="L329" s="534"/>
      <c r="M329" s="541"/>
      <c r="N329" s="947" t="s">
        <v>10414</v>
      </c>
      <c r="O329" s="941"/>
      <c r="P329" s="526" t="s">
        <v>16</v>
      </c>
      <c r="Q329" s="526"/>
      <c r="R329" s="526"/>
      <c r="S329" s="526"/>
      <c r="T329" s="526" t="s">
        <v>1678</v>
      </c>
      <c r="U329" s="527">
        <v>0.7</v>
      </c>
      <c r="V329" s="1029"/>
      <c r="W329" s="937"/>
      <c r="X329" s="537"/>
      <c r="Z329" s="728"/>
      <c r="AA329" s="537"/>
      <c r="AB329" s="534"/>
      <c r="AC329" s="556"/>
      <c r="AD329" s="721">
        <f>ROUND(ROUND(ROUND(ROUND(ROUND(F297*K328,0)*$M$10,0)*U329,0)*Y325,0)-AB322,0)</f>
        <v>190</v>
      </c>
      <c r="AE329" s="539"/>
      <c r="AF329" s="533"/>
    </row>
    <row r="330" spans="1:32" ht="16.7" customHeight="1" x14ac:dyDescent="0.15">
      <c r="A330" s="520">
        <v>22</v>
      </c>
      <c r="B330" s="520" t="s">
        <v>13299</v>
      </c>
      <c r="C330" s="540" t="s">
        <v>13300</v>
      </c>
      <c r="D330" s="542"/>
      <c r="E330" s="534"/>
      <c r="F330" s="534"/>
      <c r="H330" s="541"/>
      <c r="I330" s="1028"/>
      <c r="J330" s="544"/>
      <c r="K330" s="725"/>
      <c r="L330" s="534"/>
      <c r="M330" s="541"/>
      <c r="N330" s="1024"/>
      <c r="O330" s="1025"/>
      <c r="P330" s="526" t="s">
        <v>3833</v>
      </c>
      <c r="Q330" s="526"/>
      <c r="R330" s="526"/>
      <c r="S330" s="526"/>
      <c r="T330" s="526" t="s">
        <v>1678</v>
      </c>
      <c r="U330" s="527">
        <v>0.5</v>
      </c>
      <c r="V330" s="1029"/>
      <c r="W330" s="938"/>
      <c r="X330" s="544"/>
      <c r="Y330" s="548"/>
      <c r="Z330" s="728"/>
      <c r="AA330" s="537"/>
      <c r="AB330" s="534"/>
      <c r="AC330" s="556"/>
      <c r="AD330" s="721">
        <f>ROUND(ROUND(ROUND(ROUND(ROUND(F297*K328,0)*$M$10,0)*U330,0)*Y325,0)-AB322,0)</f>
        <v>132</v>
      </c>
      <c r="AE330" s="539"/>
      <c r="AF330" s="533"/>
    </row>
    <row r="331" spans="1:32" ht="16.7" customHeight="1" x14ac:dyDescent="0.15">
      <c r="A331" s="549">
        <v>22</v>
      </c>
      <c r="B331" s="549">
        <v>8239</v>
      </c>
      <c r="C331" s="540" t="s">
        <v>13301</v>
      </c>
      <c r="D331" s="542"/>
      <c r="E331" s="534"/>
      <c r="F331" s="534"/>
      <c r="H331" s="541"/>
      <c r="I331" s="729"/>
      <c r="J331" s="525"/>
      <c r="K331" s="718"/>
      <c r="L331" s="534"/>
      <c r="M331" s="541"/>
      <c r="N331" s="526"/>
      <c r="O331" s="526"/>
      <c r="P331" s="526"/>
      <c r="Q331" s="526"/>
      <c r="R331" s="526"/>
      <c r="S331" s="526"/>
      <c r="T331" s="526"/>
      <c r="U331" s="527"/>
      <c r="V331" s="1029"/>
      <c r="W331" s="936" t="s">
        <v>12830</v>
      </c>
      <c r="X331" s="525" t="s">
        <v>1678</v>
      </c>
      <c r="Y331" s="529">
        <v>0.7</v>
      </c>
      <c r="Z331" s="728"/>
      <c r="AA331" s="537"/>
      <c r="AB331" s="534"/>
      <c r="AC331" s="556"/>
      <c r="AD331" s="721">
        <f>ROUND(ROUND(ROUND(F297*$M$10,0)*Y331,0)-AB322,0)</f>
        <v>406</v>
      </c>
      <c r="AE331" s="539"/>
      <c r="AF331" s="533"/>
    </row>
    <row r="332" spans="1:32" ht="16.7" customHeight="1" x14ac:dyDescent="0.15">
      <c r="A332" s="549">
        <v>22</v>
      </c>
      <c r="B332" s="549">
        <v>8240</v>
      </c>
      <c r="C332" s="540" t="s">
        <v>13302</v>
      </c>
      <c r="D332" s="542"/>
      <c r="E332" s="534"/>
      <c r="F332" s="534"/>
      <c r="H332" s="541"/>
      <c r="I332" s="730"/>
      <c r="J332" s="537"/>
      <c r="L332" s="534"/>
      <c r="M332" s="541"/>
      <c r="N332" s="947" t="s">
        <v>10414</v>
      </c>
      <c r="O332" s="941"/>
      <c r="P332" s="526" t="s">
        <v>16</v>
      </c>
      <c r="Q332" s="526"/>
      <c r="R332" s="526"/>
      <c r="S332" s="526"/>
      <c r="T332" s="526" t="s">
        <v>1678</v>
      </c>
      <c r="U332" s="527">
        <v>0.7</v>
      </c>
      <c r="V332" s="1029"/>
      <c r="W332" s="937"/>
      <c r="X332" s="537"/>
      <c r="Z332" s="728"/>
      <c r="AA332" s="537"/>
      <c r="AB332" s="534"/>
      <c r="AC332" s="556"/>
      <c r="AD332" s="721">
        <f>ROUND(ROUND(ROUND(ROUND(F297*$M$10,0)*U332,0)*Y331,0)-AB322,0)</f>
        <v>281</v>
      </c>
      <c r="AE332" s="539"/>
      <c r="AF332" s="533"/>
    </row>
    <row r="333" spans="1:32" ht="16.7" customHeight="1" x14ac:dyDescent="0.15">
      <c r="A333" s="520">
        <v>22</v>
      </c>
      <c r="B333" s="520" t="s">
        <v>13303</v>
      </c>
      <c r="C333" s="540" t="s">
        <v>13304</v>
      </c>
      <c r="D333" s="542"/>
      <c r="E333" s="534"/>
      <c r="F333" s="534"/>
      <c r="H333" s="541"/>
      <c r="I333" s="731"/>
      <c r="J333" s="544"/>
      <c r="K333" s="725"/>
      <c r="L333" s="534"/>
      <c r="M333" s="541"/>
      <c r="N333" s="1024"/>
      <c r="O333" s="1025"/>
      <c r="P333" s="526" t="s">
        <v>3833</v>
      </c>
      <c r="Q333" s="526"/>
      <c r="R333" s="526"/>
      <c r="S333" s="526"/>
      <c r="T333" s="526" t="s">
        <v>1678</v>
      </c>
      <c r="U333" s="527">
        <v>0.5</v>
      </c>
      <c r="V333" s="1029"/>
      <c r="W333" s="937"/>
      <c r="X333" s="537"/>
      <c r="Z333" s="728"/>
      <c r="AA333" s="537"/>
      <c r="AB333" s="534"/>
      <c r="AC333" s="556"/>
      <c r="AD333" s="721">
        <f>ROUND(ROUND(ROUND(ROUND(F297*$M$10,0)*U333,0)*Y331,0)-AB322,0)</f>
        <v>197</v>
      </c>
      <c r="AE333" s="539"/>
      <c r="AF333" s="533"/>
    </row>
    <row r="334" spans="1:32" ht="16.7" customHeight="1" x14ac:dyDescent="0.15">
      <c r="A334" s="549">
        <v>22</v>
      </c>
      <c r="B334" s="549">
        <v>8249</v>
      </c>
      <c r="C334" s="540" t="s">
        <v>13305</v>
      </c>
      <c r="D334" s="542"/>
      <c r="E334" s="534"/>
      <c r="F334" s="534"/>
      <c r="H334" s="541"/>
      <c r="I334" s="1026" t="s">
        <v>10418</v>
      </c>
      <c r="J334" s="525" t="s">
        <v>1678</v>
      </c>
      <c r="K334" s="718">
        <v>0.96499999999999997</v>
      </c>
      <c r="L334" s="534"/>
      <c r="M334" s="541"/>
      <c r="N334" s="526"/>
      <c r="O334" s="526"/>
      <c r="P334" s="526"/>
      <c r="Q334" s="526"/>
      <c r="R334" s="526"/>
      <c r="S334" s="526"/>
      <c r="T334" s="526"/>
      <c r="U334" s="527"/>
      <c r="V334" s="1029"/>
      <c r="W334" s="937"/>
      <c r="X334" s="537"/>
      <c r="Z334" s="728"/>
      <c r="AA334" s="537"/>
      <c r="AB334" s="534"/>
      <c r="AC334" s="556"/>
      <c r="AD334" s="721">
        <f>ROUND(ROUND(ROUND(ROUND(F297*K334,0)*$M$10,0)*Y331,0)-AB322,0)</f>
        <v>391</v>
      </c>
      <c r="AE334" s="539"/>
      <c r="AF334" s="533"/>
    </row>
    <row r="335" spans="1:32" ht="16.7" customHeight="1" x14ac:dyDescent="0.15">
      <c r="A335" s="549">
        <v>22</v>
      </c>
      <c r="B335" s="549">
        <v>8250</v>
      </c>
      <c r="C335" s="540" t="s">
        <v>13306</v>
      </c>
      <c r="D335" s="542"/>
      <c r="E335" s="534"/>
      <c r="F335" s="534"/>
      <c r="H335" s="541"/>
      <c r="I335" s="1027"/>
      <c r="J335" s="537"/>
      <c r="L335" s="534"/>
      <c r="M335" s="541"/>
      <c r="N335" s="947" t="s">
        <v>10414</v>
      </c>
      <c r="O335" s="941"/>
      <c r="P335" s="526" t="s">
        <v>16</v>
      </c>
      <c r="Q335" s="526"/>
      <c r="R335" s="526"/>
      <c r="S335" s="526"/>
      <c r="T335" s="526" t="s">
        <v>1678</v>
      </c>
      <c r="U335" s="527">
        <v>0.7</v>
      </c>
      <c r="V335" s="1029"/>
      <c r="W335" s="937"/>
      <c r="X335" s="537"/>
      <c r="Z335" s="728"/>
      <c r="AA335" s="537"/>
      <c r="AB335" s="534"/>
      <c r="AC335" s="556"/>
      <c r="AD335" s="721">
        <f>ROUND(ROUND(ROUND(ROUND(ROUND(F297*K334,0)*$M$10,0)*U335,0)*Y331,0)-AB322,0)</f>
        <v>270</v>
      </c>
      <c r="AE335" s="539"/>
      <c r="AF335" s="533"/>
    </row>
    <row r="336" spans="1:32" ht="16.7" customHeight="1" x14ac:dyDescent="0.15">
      <c r="A336" s="520">
        <v>22</v>
      </c>
      <c r="B336" s="520" t="s">
        <v>13307</v>
      </c>
      <c r="C336" s="540" t="s">
        <v>13308</v>
      </c>
      <c r="D336" s="542"/>
      <c r="E336" s="534"/>
      <c r="F336" s="534"/>
      <c r="H336" s="541"/>
      <c r="I336" s="1028"/>
      <c r="J336" s="544"/>
      <c r="K336" s="725"/>
      <c r="L336" s="534"/>
      <c r="M336" s="541"/>
      <c r="N336" s="1024"/>
      <c r="O336" s="1025"/>
      <c r="P336" s="526" t="s">
        <v>3833</v>
      </c>
      <c r="Q336" s="526"/>
      <c r="R336" s="526"/>
      <c r="S336" s="526"/>
      <c r="T336" s="526" t="s">
        <v>1678</v>
      </c>
      <c r="U336" s="527">
        <v>0.5</v>
      </c>
      <c r="V336" s="1023"/>
      <c r="W336" s="938"/>
      <c r="X336" s="544"/>
      <c r="Y336" s="548"/>
      <c r="Z336" s="728"/>
      <c r="AA336" s="537"/>
      <c r="AB336" s="534"/>
      <c r="AC336" s="556"/>
      <c r="AD336" s="721">
        <f>ROUND(ROUND(ROUND(ROUND(ROUND(F297*K334,0)*$M$10,0)*U336,0)*Y331,0)-AB322,0)</f>
        <v>190</v>
      </c>
      <c r="AE336" s="539"/>
      <c r="AF336" s="533"/>
    </row>
    <row r="337" spans="1:32" ht="16.7" customHeight="1" x14ac:dyDescent="0.15">
      <c r="A337" s="520">
        <v>22</v>
      </c>
      <c r="B337" s="520" t="s">
        <v>13309</v>
      </c>
      <c r="C337" s="540" t="s">
        <v>13310</v>
      </c>
      <c r="D337" s="542"/>
      <c r="E337" s="534"/>
      <c r="F337" s="534"/>
      <c r="H337" s="541"/>
      <c r="I337" s="729"/>
      <c r="J337" s="525"/>
      <c r="K337" s="718"/>
      <c r="L337" s="534"/>
      <c r="M337" s="541"/>
      <c r="N337" s="526"/>
      <c r="O337" s="526"/>
      <c r="P337" s="526"/>
      <c r="Q337" s="526"/>
      <c r="R337" s="526"/>
      <c r="S337" s="526"/>
      <c r="T337" s="526"/>
      <c r="U337" s="527"/>
      <c r="V337" s="1021" t="s">
        <v>12608</v>
      </c>
      <c r="W337" s="936" t="s">
        <v>12840</v>
      </c>
      <c r="X337" s="525" t="s">
        <v>1678</v>
      </c>
      <c r="Y337" s="529">
        <v>0.7</v>
      </c>
      <c r="Z337" s="728"/>
      <c r="AA337" s="537"/>
      <c r="AB337" s="534"/>
      <c r="AC337" s="556"/>
      <c r="AD337" s="721">
        <f>ROUND(ROUND(ROUND(F297*$M$10,0)*Y337,0)-AB322,0)</f>
        <v>406</v>
      </c>
      <c r="AE337" s="539"/>
      <c r="AF337" s="533"/>
    </row>
    <row r="338" spans="1:32" ht="16.7" customHeight="1" x14ac:dyDescent="0.15">
      <c r="A338" s="520">
        <v>22</v>
      </c>
      <c r="B338" s="520" t="s">
        <v>13311</v>
      </c>
      <c r="C338" s="540" t="s">
        <v>13312</v>
      </c>
      <c r="D338" s="542"/>
      <c r="E338" s="534"/>
      <c r="F338" s="534"/>
      <c r="H338" s="541"/>
      <c r="I338" s="730"/>
      <c r="J338" s="537"/>
      <c r="L338" s="534"/>
      <c r="M338" s="541"/>
      <c r="N338" s="947" t="s">
        <v>10414</v>
      </c>
      <c r="O338" s="941"/>
      <c r="P338" s="526" t="s">
        <v>16</v>
      </c>
      <c r="Q338" s="526"/>
      <c r="R338" s="526"/>
      <c r="S338" s="526"/>
      <c r="T338" s="526" t="s">
        <v>1678</v>
      </c>
      <c r="U338" s="527">
        <v>0.7</v>
      </c>
      <c r="V338" s="1022"/>
      <c r="W338" s="937"/>
      <c r="X338" s="537"/>
      <c r="Z338" s="728"/>
      <c r="AA338" s="537"/>
      <c r="AB338" s="534"/>
      <c r="AC338" s="556"/>
      <c r="AD338" s="721">
        <f>ROUND(ROUND(ROUND(ROUND(F297*$M$10,0)*U338,0)*Y337,0)-AB322,0)</f>
        <v>281</v>
      </c>
      <c r="AE338" s="539"/>
      <c r="AF338" s="533"/>
    </row>
    <row r="339" spans="1:32" ht="16.7" customHeight="1" x14ac:dyDescent="0.15">
      <c r="A339" s="520">
        <v>22</v>
      </c>
      <c r="B339" s="520" t="s">
        <v>13313</v>
      </c>
      <c r="C339" s="540" t="s">
        <v>13314</v>
      </c>
      <c r="D339" s="542"/>
      <c r="E339" s="534"/>
      <c r="F339" s="534"/>
      <c r="H339" s="541"/>
      <c r="I339" s="731"/>
      <c r="J339" s="544"/>
      <c r="K339" s="725"/>
      <c r="L339" s="534"/>
      <c r="M339" s="541"/>
      <c r="N339" s="1024"/>
      <c r="O339" s="1025"/>
      <c r="P339" s="526" t="s">
        <v>3833</v>
      </c>
      <c r="Q339" s="526"/>
      <c r="R339" s="526"/>
      <c r="S339" s="526"/>
      <c r="T339" s="526" t="s">
        <v>1678</v>
      </c>
      <c r="U339" s="527">
        <v>0.5</v>
      </c>
      <c r="V339" s="1022"/>
      <c r="W339" s="937"/>
      <c r="X339" s="537"/>
      <c r="Z339" s="728"/>
      <c r="AA339" s="537"/>
      <c r="AB339" s="534"/>
      <c r="AC339" s="556"/>
      <c r="AD339" s="721">
        <f>ROUND(ROUND(ROUND(ROUND(F297*$M$10,0)*U339,0)*Y337,0)-AB322,0)</f>
        <v>197</v>
      </c>
      <c r="AE339" s="539"/>
      <c r="AF339" s="533"/>
    </row>
    <row r="340" spans="1:32" ht="16.7" customHeight="1" x14ac:dyDescent="0.15">
      <c r="A340" s="520">
        <v>22</v>
      </c>
      <c r="B340" s="520" t="s">
        <v>13315</v>
      </c>
      <c r="C340" s="540" t="s">
        <v>13316</v>
      </c>
      <c r="D340" s="542"/>
      <c r="E340" s="534"/>
      <c r="F340" s="534"/>
      <c r="H340" s="541"/>
      <c r="I340" s="1026" t="s">
        <v>10418</v>
      </c>
      <c r="J340" s="525" t="s">
        <v>1678</v>
      </c>
      <c r="K340" s="718">
        <v>0.96499999999999997</v>
      </c>
      <c r="L340" s="534"/>
      <c r="M340" s="541"/>
      <c r="N340" s="526"/>
      <c r="O340" s="526"/>
      <c r="P340" s="526"/>
      <c r="Q340" s="526"/>
      <c r="R340" s="526"/>
      <c r="S340" s="526"/>
      <c r="T340" s="526"/>
      <c r="U340" s="527"/>
      <c r="V340" s="1022"/>
      <c r="W340" s="937"/>
      <c r="X340" s="537"/>
      <c r="Z340" s="728"/>
      <c r="AA340" s="537"/>
      <c r="AB340" s="534"/>
      <c r="AC340" s="556"/>
      <c r="AD340" s="721">
        <f>ROUND(ROUND(ROUND(ROUND(F297*K340,0)*$M$10,0)*Y337,0)-AB322,0)</f>
        <v>391</v>
      </c>
      <c r="AE340" s="539"/>
      <c r="AF340" s="533"/>
    </row>
    <row r="341" spans="1:32" ht="16.7" customHeight="1" x14ac:dyDescent="0.15">
      <c r="A341" s="520">
        <v>22</v>
      </c>
      <c r="B341" s="520" t="s">
        <v>13317</v>
      </c>
      <c r="C341" s="540" t="s">
        <v>13318</v>
      </c>
      <c r="D341" s="542"/>
      <c r="E341" s="534"/>
      <c r="F341" s="534"/>
      <c r="H341" s="541"/>
      <c r="I341" s="1027"/>
      <c r="J341" s="537"/>
      <c r="L341" s="534"/>
      <c r="M341" s="541"/>
      <c r="N341" s="947" t="s">
        <v>10414</v>
      </c>
      <c r="O341" s="941"/>
      <c r="P341" s="526" t="s">
        <v>16</v>
      </c>
      <c r="Q341" s="526"/>
      <c r="R341" s="526"/>
      <c r="S341" s="526"/>
      <c r="T341" s="526" t="s">
        <v>1678</v>
      </c>
      <c r="U341" s="527">
        <v>0.7</v>
      </c>
      <c r="V341" s="1022"/>
      <c r="W341" s="937"/>
      <c r="X341" s="537"/>
      <c r="Z341" s="728"/>
      <c r="AA341" s="537"/>
      <c r="AB341" s="534"/>
      <c r="AC341" s="556"/>
      <c r="AD341" s="721">
        <f>ROUND(ROUND(ROUND(ROUND(ROUND(F297*K340,0)*$M$10,0)*U341,0)*Y337,0)-AB322,0)</f>
        <v>270</v>
      </c>
      <c r="AE341" s="539"/>
      <c r="AF341" s="533"/>
    </row>
    <row r="342" spans="1:32" ht="16.7" customHeight="1" x14ac:dyDescent="0.15">
      <c r="A342" s="520">
        <v>22</v>
      </c>
      <c r="B342" s="520" t="s">
        <v>13319</v>
      </c>
      <c r="C342" s="540" t="s">
        <v>13320</v>
      </c>
      <c r="D342" s="557"/>
      <c r="E342" s="550"/>
      <c r="F342" s="550"/>
      <c r="G342" s="650"/>
      <c r="H342" s="558"/>
      <c r="I342" s="1028"/>
      <c r="J342" s="544"/>
      <c r="K342" s="725"/>
      <c r="L342" s="550"/>
      <c r="M342" s="558"/>
      <c r="N342" s="1024"/>
      <c r="O342" s="1025"/>
      <c r="P342" s="526" t="s">
        <v>3833</v>
      </c>
      <c r="Q342" s="526"/>
      <c r="R342" s="526"/>
      <c r="S342" s="526"/>
      <c r="T342" s="526" t="s">
        <v>1678</v>
      </c>
      <c r="U342" s="527">
        <v>0.5</v>
      </c>
      <c r="V342" s="1023"/>
      <c r="W342" s="938"/>
      <c r="X342" s="544"/>
      <c r="Y342" s="548"/>
      <c r="Z342" s="733"/>
      <c r="AA342" s="544"/>
      <c r="AB342" s="550"/>
      <c r="AC342" s="732"/>
      <c r="AD342" s="721">
        <f>ROUND(ROUND(ROUND(ROUND(ROUND(F297*K340,0)*$M$10,0)*U342,0)*Y337,0)-AB322,0)</f>
        <v>190</v>
      </c>
      <c r="AE342" s="559"/>
      <c r="AF342" s="533"/>
    </row>
    <row r="343" spans="1:32" ht="16.7" customHeight="1" x14ac:dyDescent="0.15">
      <c r="A343" s="520">
        <v>22</v>
      </c>
      <c r="B343" s="520">
        <v>8621</v>
      </c>
      <c r="C343" s="521" t="s">
        <v>13321</v>
      </c>
      <c r="D343" s="560"/>
      <c r="E343" s="522"/>
      <c r="F343" s="936" t="s">
        <v>10567</v>
      </c>
      <c r="G343" s="947"/>
      <c r="H343" s="941"/>
      <c r="I343" s="729"/>
      <c r="J343" s="525"/>
      <c r="K343" s="718"/>
      <c r="L343" s="522"/>
      <c r="M343" s="561"/>
      <c r="N343" s="526"/>
      <c r="O343" s="526"/>
      <c r="P343" s="526"/>
      <c r="Q343" s="526"/>
      <c r="R343" s="526"/>
      <c r="S343" s="526"/>
      <c r="T343" s="526"/>
      <c r="U343" s="527"/>
      <c r="V343" s="719"/>
      <c r="W343" s="525"/>
      <c r="X343" s="525"/>
      <c r="Y343" s="529"/>
      <c r="Z343" s="734"/>
      <c r="AA343" s="525"/>
      <c r="AB343" s="522"/>
      <c r="AC343" s="720"/>
      <c r="AD343" s="721">
        <f>ROUND(F345*$M$10,0)</f>
        <v>410</v>
      </c>
      <c r="AE343" s="532"/>
      <c r="AF343" s="533"/>
    </row>
    <row r="344" spans="1:32" ht="16.7" customHeight="1" x14ac:dyDescent="0.15">
      <c r="A344" s="520">
        <v>22</v>
      </c>
      <c r="B344" s="520">
        <v>8622</v>
      </c>
      <c r="C344" s="521" t="s">
        <v>13322</v>
      </c>
      <c r="D344" s="542"/>
      <c r="E344" s="534"/>
      <c r="F344" s="937"/>
      <c r="G344" s="948"/>
      <c r="H344" s="942"/>
      <c r="I344" s="730"/>
      <c r="J344" s="537"/>
      <c r="L344" s="534"/>
      <c r="M344" s="541"/>
      <c r="N344" s="947" t="s">
        <v>10414</v>
      </c>
      <c r="O344" s="941"/>
      <c r="P344" s="526" t="s">
        <v>16</v>
      </c>
      <c r="Q344" s="526"/>
      <c r="R344" s="526"/>
      <c r="S344" s="526"/>
      <c r="T344" s="526" t="s">
        <v>1678</v>
      </c>
      <c r="U344" s="527">
        <v>0.7</v>
      </c>
      <c r="V344" s="722"/>
      <c r="W344" s="537"/>
      <c r="X344" s="537"/>
      <c r="Z344" s="728"/>
      <c r="AA344" s="537"/>
      <c r="AB344" s="534"/>
      <c r="AC344" s="556"/>
      <c r="AD344" s="721">
        <f>ROUND(ROUND(F345*$M$10,0)*U344,0)</f>
        <v>287</v>
      </c>
      <c r="AE344" s="539"/>
      <c r="AF344" s="533"/>
    </row>
    <row r="345" spans="1:32" ht="16.7" customHeight="1" x14ac:dyDescent="0.15">
      <c r="A345" s="520">
        <v>22</v>
      </c>
      <c r="B345" s="520" t="s">
        <v>13323</v>
      </c>
      <c r="C345" s="540" t="s">
        <v>13324</v>
      </c>
      <c r="D345" s="542"/>
      <c r="E345" s="534"/>
      <c r="F345" s="1034">
        <f>'6生活介護(基本)'!F345</f>
        <v>585</v>
      </c>
      <c r="G345" s="1035"/>
      <c r="H345" s="541" t="s">
        <v>9</v>
      </c>
      <c r="I345" s="731"/>
      <c r="J345" s="544"/>
      <c r="K345" s="725"/>
      <c r="L345" s="534"/>
      <c r="M345" s="541"/>
      <c r="N345" s="1024"/>
      <c r="O345" s="1025"/>
      <c r="P345" s="526" t="s">
        <v>3833</v>
      </c>
      <c r="Q345" s="526"/>
      <c r="R345" s="526"/>
      <c r="S345" s="526"/>
      <c r="T345" s="526" t="s">
        <v>1678</v>
      </c>
      <c r="U345" s="527">
        <v>0.5</v>
      </c>
      <c r="V345" s="722"/>
      <c r="W345" s="537"/>
      <c r="X345" s="537"/>
      <c r="Z345" s="728"/>
      <c r="AA345" s="537"/>
      <c r="AB345" s="534"/>
      <c r="AC345" s="556"/>
      <c r="AD345" s="721">
        <f>ROUND(ROUND(F345*$M$10,0)*U345,0)</f>
        <v>205</v>
      </c>
      <c r="AE345" s="539"/>
      <c r="AF345" s="533"/>
    </row>
    <row r="346" spans="1:32" ht="16.7" customHeight="1" x14ac:dyDescent="0.15">
      <c r="A346" s="520">
        <v>22</v>
      </c>
      <c r="B346" s="520">
        <v>8623</v>
      </c>
      <c r="C346" s="540" t="s">
        <v>13325</v>
      </c>
      <c r="D346" s="542"/>
      <c r="E346" s="534"/>
      <c r="F346" s="534"/>
      <c r="H346" s="541"/>
      <c r="I346" s="1026" t="s">
        <v>10418</v>
      </c>
      <c r="J346" s="525" t="s">
        <v>1678</v>
      </c>
      <c r="K346" s="718">
        <v>0.96499999999999997</v>
      </c>
      <c r="L346" s="534"/>
      <c r="M346" s="541"/>
      <c r="N346" s="526"/>
      <c r="O346" s="526"/>
      <c r="P346" s="526"/>
      <c r="Q346" s="526"/>
      <c r="R346" s="526"/>
      <c r="S346" s="526"/>
      <c r="T346" s="526"/>
      <c r="U346" s="527"/>
      <c r="V346" s="722"/>
      <c r="W346" s="537"/>
      <c r="X346" s="537"/>
      <c r="Z346" s="728"/>
      <c r="AA346" s="537"/>
      <c r="AB346" s="534"/>
      <c r="AC346" s="556"/>
      <c r="AD346" s="721">
        <f>ROUND(ROUND(F345*K346,0)*$M$10,0)</f>
        <v>396</v>
      </c>
      <c r="AE346" s="539"/>
      <c r="AF346" s="533"/>
    </row>
    <row r="347" spans="1:32" ht="16.7" customHeight="1" x14ac:dyDescent="0.15">
      <c r="A347" s="520">
        <v>22</v>
      </c>
      <c r="B347" s="520">
        <v>8624</v>
      </c>
      <c r="C347" s="540" t="s">
        <v>13326</v>
      </c>
      <c r="D347" s="542"/>
      <c r="E347" s="534"/>
      <c r="F347" s="534"/>
      <c r="H347" s="541"/>
      <c r="I347" s="1027"/>
      <c r="J347" s="537"/>
      <c r="L347" s="534"/>
      <c r="M347" s="541"/>
      <c r="N347" s="947" t="s">
        <v>10414</v>
      </c>
      <c r="O347" s="941"/>
      <c r="P347" s="526" t="s">
        <v>16</v>
      </c>
      <c r="Q347" s="526"/>
      <c r="R347" s="526"/>
      <c r="S347" s="526"/>
      <c r="T347" s="526" t="s">
        <v>1678</v>
      </c>
      <c r="U347" s="527">
        <v>0.7</v>
      </c>
      <c r="V347" s="722"/>
      <c r="W347" s="537"/>
      <c r="X347" s="537"/>
      <c r="Z347" s="728"/>
      <c r="AA347" s="537"/>
      <c r="AB347" s="534"/>
      <c r="AC347" s="556"/>
      <c r="AD347" s="721">
        <f>ROUND(ROUND(ROUND(F345*K346,0)*$M$10,0)*U347,0)</f>
        <v>277</v>
      </c>
      <c r="AE347" s="539"/>
      <c r="AF347" s="533"/>
    </row>
    <row r="348" spans="1:32" ht="16.7" customHeight="1" x14ac:dyDescent="0.15">
      <c r="A348" s="520">
        <v>22</v>
      </c>
      <c r="B348" s="520" t="s">
        <v>13327</v>
      </c>
      <c r="C348" s="540" t="s">
        <v>13328</v>
      </c>
      <c r="D348" s="542"/>
      <c r="E348" s="534"/>
      <c r="F348" s="534"/>
      <c r="H348" s="541"/>
      <c r="I348" s="1028"/>
      <c r="J348" s="544"/>
      <c r="K348" s="725"/>
      <c r="L348" s="534"/>
      <c r="M348" s="541"/>
      <c r="N348" s="1024"/>
      <c r="O348" s="1025"/>
      <c r="P348" s="526" t="s">
        <v>3833</v>
      </c>
      <c r="Q348" s="526"/>
      <c r="R348" s="526"/>
      <c r="S348" s="526"/>
      <c r="T348" s="526" t="s">
        <v>1678</v>
      </c>
      <c r="U348" s="527">
        <v>0.5</v>
      </c>
      <c r="V348" s="727"/>
      <c r="W348" s="544"/>
      <c r="X348" s="544"/>
      <c r="Y348" s="548"/>
      <c r="Z348" s="728"/>
      <c r="AA348" s="537"/>
      <c r="AB348" s="534"/>
      <c r="AC348" s="556"/>
      <c r="AD348" s="721">
        <f>ROUND(ROUND(ROUND(F345*K346,0)*$M$10,0)*U348,0)</f>
        <v>198</v>
      </c>
      <c r="AE348" s="539"/>
      <c r="AF348" s="533"/>
    </row>
    <row r="349" spans="1:32" ht="16.7" customHeight="1" x14ac:dyDescent="0.15">
      <c r="A349" s="549">
        <v>22</v>
      </c>
      <c r="B349" s="549">
        <v>8625</v>
      </c>
      <c r="C349" s="540" t="s">
        <v>13329</v>
      </c>
      <c r="D349" s="542"/>
      <c r="E349" s="534"/>
      <c r="F349" s="534"/>
      <c r="H349" s="541"/>
      <c r="I349" s="729"/>
      <c r="J349" s="525"/>
      <c r="K349" s="718"/>
      <c r="L349" s="534"/>
      <c r="M349" s="541"/>
      <c r="N349" s="526"/>
      <c r="O349" s="526"/>
      <c r="P349" s="526"/>
      <c r="Q349" s="526"/>
      <c r="R349" s="526"/>
      <c r="S349" s="526"/>
      <c r="T349" s="526"/>
      <c r="U349" s="527"/>
      <c r="V349" s="956" t="s">
        <v>12599</v>
      </c>
      <c r="W349" s="936" t="s">
        <v>12821</v>
      </c>
      <c r="X349" s="525" t="s">
        <v>1678</v>
      </c>
      <c r="Y349" s="529">
        <v>0.5</v>
      </c>
      <c r="Z349" s="728"/>
      <c r="AA349" s="537"/>
      <c r="AB349" s="534"/>
      <c r="AC349" s="556"/>
      <c r="AD349" s="721">
        <f>ROUND(ROUND(F345*$M$10,0)*Y349,0)</f>
        <v>205</v>
      </c>
      <c r="AE349" s="539"/>
      <c r="AF349" s="533"/>
    </row>
    <row r="350" spans="1:32" ht="16.7" customHeight="1" x14ac:dyDescent="0.15">
      <c r="A350" s="549">
        <v>22</v>
      </c>
      <c r="B350" s="549">
        <v>8626</v>
      </c>
      <c r="C350" s="540" t="s">
        <v>13330</v>
      </c>
      <c r="D350" s="542"/>
      <c r="E350" s="534"/>
      <c r="F350" s="534"/>
      <c r="H350" s="541"/>
      <c r="I350" s="730"/>
      <c r="J350" s="537"/>
      <c r="L350" s="534"/>
      <c r="M350" s="541"/>
      <c r="N350" s="947" t="s">
        <v>10414</v>
      </c>
      <c r="O350" s="941"/>
      <c r="P350" s="526" t="s">
        <v>16</v>
      </c>
      <c r="Q350" s="526"/>
      <c r="R350" s="526"/>
      <c r="S350" s="526"/>
      <c r="T350" s="526" t="s">
        <v>1678</v>
      </c>
      <c r="U350" s="527">
        <v>0.7</v>
      </c>
      <c r="V350" s="1029"/>
      <c r="W350" s="937"/>
      <c r="X350" s="537"/>
      <c r="Z350" s="728"/>
      <c r="AA350" s="537"/>
      <c r="AB350" s="534"/>
      <c r="AC350" s="556"/>
      <c r="AD350" s="721">
        <f>ROUND(ROUND(ROUND(F345*$M$10,0)*U350,0)*Y349,0)</f>
        <v>144</v>
      </c>
      <c r="AE350" s="539"/>
      <c r="AF350" s="533"/>
    </row>
    <row r="351" spans="1:32" ht="16.7" customHeight="1" x14ac:dyDescent="0.15">
      <c r="A351" s="520">
        <v>22</v>
      </c>
      <c r="B351" s="520" t="s">
        <v>13331</v>
      </c>
      <c r="C351" s="540" t="s">
        <v>13332</v>
      </c>
      <c r="D351" s="542"/>
      <c r="E351" s="534"/>
      <c r="F351" s="534"/>
      <c r="H351" s="541"/>
      <c r="I351" s="731"/>
      <c r="J351" s="544"/>
      <c r="K351" s="725"/>
      <c r="L351" s="534"/>
      <c r="M351" s="541"/>
      <c r="N351" s="1024"/>
      <c r="O351" s="1025"/>
      <c r="P351" s="526" t="s">
        <v>3833</v>
      </c>
      <c r="Q351" s="526"/>
      <c r="R351" s="526"/>
      <c r="S351" s="526"/>
      <c r="T351" s="526" t="s">
        <v>1678</v>
      </c>
      <c r="U351" s="527">
        <v>0.5</v>
      </c>
      <c r="V351" s="1029"/>
      <c r="W351" s="937"/>
      <c r="X351" s="537"/>
      <c r="Z351" s="728"/>
      <c r="AA351" s="537"/>
      <c r="AB351" s="534"/>
      <c r="AC351" s="556"/>
      <c r="AD351" s="721">
        <f>ROUND(ROUND(ROUND(F345*$M$10,0)*U351,0)*Y349,0)</f>
        <v>103</v>
      </c>
      <c r="AE351" s="539"/>
      <c r="AF351" s="533"/>
    </row>
    <row r="352" spans="1:32" ht="16.7" customHeight="1" x14ac:dyDescent="0.15">
      <c r="A352" s="549">
        <v>22</v>
      </c>
      <c r="B352" s="549">
        <v>8627</v>
      </c>
      <c r="C352" s="540" t="s">
        <v>13333</v>
      </c>
      <c r="D352" s="542"/>
      <c r="E352" s="534"/>
      <c r="F352" s="534"/>
      <c r="H352" s="541"/>
      <c r="I352" s="1026" t="s">
        <v>10418</v>
      </c>
      <c r="J352" s="525" t="s">
        <v>1678</v>
      </c>
      <c r="K352" s="718">
        <v>0.96499999999999997</v>
      </c>
      <c r="L352" s="534"/>
      <c r="M352" s="541"/>
      <c r="N352" s="526"/>
      <c r="O352" s="526"/>
      <c r="P352" s="526"/>
      <c r="Q352" s="526"/>
      <c r="R352" s="526"/>
      <c r="S352" s="526"/>
      <c r="T352" s="526"/>
      <c r="U352" s="527"/>
      <c r="V352" s="1029"/>
      <c r="W352" s="937"/>
      <c r="X352" s="537"/>
      <c r="Z352" s="728"/>
      <c r="AA352" s="537"/>
      <c r="AB352" s="534"/>
      <c r="AC352" s="556"/>
      <c r="AD352" s="721">
        <f>ROUND(ROUND(ROUND(F345*K352,0)*$M$10,0)*Y349,0)</f>
        <v>198</v>
      </c>
      <c r="AE352" s="539"/>
      <c r="AF352" s="533"/>
    </row>
    <row r="353" spans="1:32" ht="16.7" customHeight="1" x14ac:dyDescent="0.15">
      <c r="A353" s="549">
        <v>22</v>
      </c>
      <c r="B353" s="549">
        <v>8628</v>
      </c>
      <c r="C353" s="540" t="s">
        <v>13334</v>
      </c>
      <c r="D353" s="542"/>
      <c r="E353" s="534"/>
      <c r="F353" s="534"/>
      <c r="H353" s="541"/>
      <c r="I353" s="1027"/>
      <c r="J353" s="537"/>
      <c r="L353" s="534"/>
      <c r="M353" s="541"/>
      <c r="N353" s="947" t="s">
        <v>10414</v>
      </c>
      <c r="O353" s="941"/>
      <c r="P353" s="526" t="s">
        <v>16</v>
      </c>
      <c r="Q353" s="526"/>
      <c r="R353" s="526"/>
      <c r="S353" s="526"/>
      <c r="T353" s="526" t="s">
        <v>1678</v>
      </c>
      <c r="U353" s="527">
        <v>0.7</v>
      </c>
      <c r="V353" s="1029"/>
      <c r="W353" s="937"/>
      <c r="X353" s="537"/>
      <c r="Z353" s="728"/>
      <c r="AA353" s="537"/>
      <c r="AB353" s="534"/>
      <c r="AC353" s="556"/>
      <c r="AD353" s="721">
        <f>ROUND(ROUND(ROUND(ROUND(F345*K352,0)*$M$10,0)*U353,0)*Y349,0)</f>
        <v>139</v>
      </c>
      <c r="AE353" s="539"/>
      <c r="AF353" s="533"/>
    </row>
    <row r="354" spans="1:32" ht="16.7" customHeight="1" x14ac:dyDescent="0.15">
      <c r="A354" s="520">
        <v>22</v>
      </c>
      <c r="B354" s="520" t="s">
        <v>13335</v>
      </c>
      <c r="C354" s="540" t="s">
        <v>13336</v>
      </c>
      <c r="D354" s="542"/>
      <c r="E354" s="534"/>
      <c r="F354" s="534"/>
      <c r="H354" s="541"/>
      <c r="I354" s="1028"/>
      <c r="J354" s="544"/>
      <c r="K354" s="725"/>
      <c r="L354" s="534"/>
      <c r="M354" s="541"/>
      <c r="N354" s="1024"/>
      <c r="O354" s="1025"/>
      <c r="P354" s="526" t="s">
        <v>3833</v>
      </c>
      <c r="Q354" s="526"/>
      <c r="R354" s="526"/>
      <c r="S354" s="526"/>
      <c r="T354" s="526" t="s">
        <v>1678</v>
      </c>
      <c r="U354" s="527">
        <v>0.5</v>
      </c>
      <c r="V354" s="1029"/>
      <c r="W354" s="938"/>
      <c r="X354" s="544"/>
      <c r="Y354" s="548"/>
      <c r="Z354" s="728"/>
      <c r="AA354" s="537"/>
      <c r="AB354" s="534"/>
      <c r="AC354" s="556"/>
      <c r="AD354" s="721">
        <f>ROUND(ROUND(ROUND(ROUND(F345*K352,0)*$M$10,0)*U354,0)*Y349,0)</f>
        <v>99</v>
      </c>
      <c r="AE354" s="539"/>
      <c r="AF354" s="533"/>
    </row>
    <row r="355" spans="1:32" ht="16.7" customHeight="1" x14ac:dyDescent="0.15">
      <c r="A355" s="549">
        <v>22</v>
      </c>
      <c r="B355" s="549">
        <v>8629</v>
      </c>
      <c r="C355" s="540" t="s">
        <v>13337</v>
      </c>
      <c r="D355" s="542"/>
      <c r="E355" s="534"/>
      <c r="F355" s="534"/>
      <c r="H355" s="541"/>
      <c r="I355" s="729"/>
      <c r="J355" s="525"/>
      <c r="K355" s="718"/>
      <c r="L355" s="534"/>
      <c r="M355" s="541"/>
      <c r="N355" s="526"/>
      <c r="O355" s="526"/>
      <c r="P355" s="526"/>
      <c r="Q355" s="526"/>
      <c r="R355" s="526"/>
      <c r="S355" s="526"/>
      <c r="T355" s="526"/>
      <c r="U355" s="527"/>
      <c r="V355" s="1029"/>
      <c r="W355" s="936" t="s">
        <v>12830</v>
      </c>
      <c r="X355" s="525" t="s">
        <v>1678</v>
      </c>
      <c r="Y355" s="529">
        <v>0.7</v>
      </c>
      <c r="Z355" s="728"/>
      <c r="AA355" s="537"/>
      <c r="AB355" s="534"/>
      <c r="AC355" s="556"/>
      <c r="AD355" s="721">
        <f>ROUND(ROUND(F345*$M$10,0)*Y355,0)</f>
        <v>287</v>
      </c>
      <c r="AE355" s="539"/>
      <c r="AF355" s="533"/>
    </row>
    <row r="356" spans="1:32" ht="16.7" customHeight="1" x14ac:dyDescent="0.15">
      <c r="A356" s="549">
        <v>22</v>
      </c>
      <c r="B356" s="549">
        <v>8630</v>
      </c>
      <c r="C356" s="540" t="s">
        <v>13338</v>
      </c>
      <c r="D356" s="542"/>
      <c r="E356" s="534"/>
      <c r="F356" s="534"/>
      <c r="H356" s="541"/>
      <c r="I356" s="730"/>
      <c r="J356" s="537"/>
      <c r="L356" s="534"/>
      <c r="M356" s="541"/>
      <c r="N356" s="947" t="s">
        <v>10414</v>
      </c>
      <c r="O356" s="941"/>
      <c r="P356" s="526" t="s">
        <v>16</v>
      </c>
      <c r="Q356" s="526"/>
      <c r="R356" s="526"/>
      <c r="S356" s="526"/>
      <c r="T356" s="526" t="s">
        <v>1678</v>
      </c>
      <c r="U356" s="527">
        <v>0.7</v>
      </c>
      <c r="V356" s="1029"/>
      <c r="W356" s="937"/>
      <c r="X356" s="537"/>
      <c r="Z356" s="728"/>
      <c r="AA356" s="537"/>
      <c r="AB356" s="534"/>
      <c r="AC356" s="556"/>
      <c r="AD356" s="721">
        <f>ROUND(ROUND(ROUND(F345*$M$10,0)*U356,0)*Y355,0)</f>
        <v>201</v>
      </c>
      <c r="AE356" s="539"/>
      <c r="AF356" s="533"/>
    </row>
    <row r="357" spans="1:32" ht="16.7" customHeight="1" x14ac:dyDescent="0.15">
      <c r="A357" s="520">
        <v>22</v>
      </c>
      <c r="B357" s="520" t="s">
        <v>13339</v>
      </c>
      <c r="C357" s="540" t="s">
        <v>13340</v>
      </c>
      <c r="D357" s="542"/>
      <c r="E357" s="534"/>
      <c r="F357" s="534"/>
      <c r="H357" s="541"/>
      <c r="I357" s="731"/>
      <c r="J357" s="544"/>
      <c r="K357" s="725"/>
      <c r="L357" s="534"/>
      <c r="M357" s="541"/>
      <c r="N357" s="1024"/>
      <c r="O357" s="1025"/>
      <c r="P357" s="526" t="s">
        <v>3833</v>
      </c>
      <c r="Q357" s="526"/>
      <c r="R357" s="526"/>
      <c r="S357" s="526"/>
      <c r="T357" s="526" t="s">
        <v>1678</v>
      </c>
      <c r="U357" s="527">
        <v>0.5</v>
      </c>
      <c r="V357" s="1029"/>
      <c r="W357" s="937"/>
      <c r="X357" s="537"/>
      <c r="Z357" s="728"/>
      <c r="AA357" s="537"/>
      <c r="AB357" s="534"/>
      <c r="AC357" s="556"/>
      <c r="AD357" s="721">
        <f>ROUND(ROUND(ROUND(F345*$M$10,0)*U357,0)*Y355,0)</f>
        <v>144</v>
      </c>
      <c r="AE357" s="539"/>
      <c r="AF357" s="533"/>
    </row>
    <row r="358" spans="1:32" ht="16.7" customHeight="1" x14ac:dyDescent="0.15">
      <c r="A358" s="549">
        <v>22</v>
      </c>
      <c r="B358" s="549">
        <v>8015</v>
      </c>
      <c r="C358" s="540" t="s">
        <v>13341</v>
      </c>
      <c r="D358" s="542"/>
      <c r="E358" s="534"/>
      <c r="F358" s="534"/>
      <c r="H358" s="541"/>
      <c r="I358" s="1026" t="s">
        <v>10418</v>
      </c>
      <c r="J358" s="525" t="s">
        <v>1678</v>
      </c>
      <c r="K358" s="718">
        <v>0.96499999999999997</v>
      </c>
      <c r="L358" s="534"/>
      <c r="M358" s="541"/>
      <c r="N358" s="526"/>
      <c r="O358" s="526"/>
      <c r="P358" s="526"/>
      <c r="Q358" s="526"/>
      <c r="R358" s="526"/>
      <c r="S358" s="526"/>
      <c r="T358" s="526"/>
      <c r="U358" s="527"/>
      <c r="V358" s="1029"/>
      <c r="W358" s="937"/>
      <c r="X358" s="537"/>
      <c r="Z358" s="728"/>
      <c r="AA358" s="537"/>
      <c r="AB358" s="534"/>
      <c r="AC358" s="556"/>
      <c r="AD358" s="721">
        <f>ROUND(ROUND(ROUND(F345*K358,0)*$M$10,0)*Y355,0)</f>
        <v>277</v>
      </c>
      <c r="AE358" s="539"/>
      <c r="AF358" s="533"/>
    </row>
    <row r="359" spans="1:32" ht="16.7" customHeight="1" x14ac:dyDescent="0.15">
      <c r="A359" s="549">
        <v>22</v>
      </c>
      <c r="B359" s="549">
        <v>8016</v>
      </c>
      <c r="C359" s="540" t="s">
        <v>13342</v>
      </c>
      <c r="D359" s="542"/>
      <c r="E359" s="534"/>
      <c r="F359" s="534"/>
      <c r="H359" s="541"/>
      <c r="I359" s="1027"/>
      <c r="J359" s="537"/>
      <c r="L359" s="534"/>
      <c r="M359" s="541"/>
      <c r="N359" s="947" t="s">
        <v>10414</v>
      </c>
      <c r="O359" s="941"/>
      <c r="P359" s="526" t="s">
        <v>16</v>
      </c>
      <c r="Q359" s="526"/>
      <c r="R359" s="526"/>
      <c r="S359" s="526"/>
      <c r="T359" s="526" t="s">
        <v>1678</v>
      </c>
      <c r="U359" s="527">
        <v>0.7</v>
      </c>
      <c r="V359" s="1029"/>
      <c r="W359" s="937"/>
      <c r="X359" s="537"/>
      <c r="Z359" s="728"/>
      <c r="AA359" s="537"/>
      <c r="AB359" s="534"/>
      <c r="AC359" s="556"/>
      <c r="AD359" s="721">
        <f>ROUND(ROUND(ROUND(ROUND(F345*K358,0)*$M$10,0)*U359,0)*Y355,0)</f>
        <v>194</v>
      </c>
      <c r="AE359" s="539"/>
      <c r="AF359" s="533"/>
    </row>
    <row r="360" spans="1:32" ht="16.7" customHeight="1" x14ac:dyDescent="0.15">
      <c r="A360" s="520">
        <v>22</v>
      </c>
      <c r="B360" s="520" t="s">
        <v>13343</v>
      </c>
      <c r="C360" s="540" t="s">
        <v>13344</v>
      </c>
      <c r="D360" s="542"/>
      <c r="E360" s="534"/>
      <c r="F360" s="534"/>
      <c r="H360" s="541"/>
      <c r="I360" s="1028"/>
      <c r="J360" s="544"/>
      <c r="K360" s="725"/>
      <c r="L360" s="534"/>
      <c r="M360" s="541"/>
      <c r="N360" s="1024"/>
      <c r="O360" s="1025"/>
      <c r="P360" s="526" t="s">
        <v>3833</v>
      </c>
      <c r="Q360" s="526"/>
      <c r="R360" s="526"/>
      <c r="S360" s="526"/>
      <c r="T360" s="526" t="s">
        <v>1678</v>
      </c>
      <c r="U360" s="527">
        <v>0.5</v>
      </c>
      <c r="V360" s="1023"/>
      <c r="W360" s="938"/>
      <c r="X360" s="544"/>
      <c r="Y360" s="548"/>
      <c r="Z360" s="728"/>
      <c r="AA360" s="537"/>
      <c r="AB360" s="534"/>
      <c r="AC360" s="556"/>
      <c r="AD360" s="721">
        <f>ROUND(ROUND(ROUND(ROUND(F345*K358,0)*$M$10,0)*U360,0)*Y355,0)</f>
        <v>139</v>
      </c>
      <c r="AE360" s="539"/>
      <c r="AF360" s="533"/>
    </row>
    <row r="361" spans="1:32" ht="16.7" customHeight="1" x14ac:dyDescent="0.15">
      <c r="A361" s="520">
        <v>22</v>
      </c>
      <c r="B361" s="520" t="s">
        <v>13345</v>
      </c>
      <c r="C361" s="540" t="s">
        <v>13346</v>
      </c>
      <c r="D361" s="542"/>
      <c r="E361" s="534"/>
      <c r="F361" s="534"/>
      <c r="H361" s="541"/>
      <c r="I361" s="729"/>
      <c r="J361" s="525"/>
      <c r="K361" s="718"/>
      <c r="L361" s="534"/>
      <c r="M361" s="541"/>
      <c r="N361" s="526"/>
      <c r="O361" s="526"/>
      <c r="P361" s="526"/>
      <c r="Q361" s="526"/>
      <c r="R361" s="526"/>
      <c r="S361" s="526"/>
      <c r="T361" s="526"/>
      <c r="U361" s="527"/>
      <c r="V361" s="1021" t="s">
        <v>12608</v>
      </c>
      <c r="W361" s="936" t="s">
        <v>12840</v>
      </c>
      <c r="X361" s="525" t="s">
        <v>1678</v>
      </c>
      <c r="Y361" s="529">
        <v>0.7</v>
      </c>
      <c r="Z361" s="728"/>
      <c r="AA361" s="537"/>
      <c r="AB361" s="534"/>
      <c r="AC361" s="556"/>
      <c r="AD361" s="721">
        <f>ROUND(ROUND(F345*$M$10,0)*Y361,0)</f>
        <v>287</v>
      </c>
      <c r="AE361" s="539"/>
      <c r="AF361" s="533"/>
    </row>
    <row r="362" spans="1:32" ht="16.7" customHeight="1" x14ac:dyDescent="0.15">
      <c r="A362" s="520">
        <v>22</v>
      </c>
      <c r="B362" s="520" t="s">
        <v>13347</v>
      </c>
      <c r="C362" s="540" t="s">
        <v>13348</v>
      </c>
      <c r="D362" s="542"/>
      <c r="E362" s="534"/>
      <c r="F362" s="534"/>
      <c r="H362" s="541"/>
      <c r="I362" s="730"/>
      <c r="J362" s="537"/>
      <c r="L362" s="534"/>
      <c r="M362" s="541"/>
      <c r="N362" s="947" t="s">
        <v>10414</v>
      </c>
      <c r="O362" s="941"/>
      <c r="P362" s="526" t="s">
        <v>16</v>
      </c>
      <c r="Q362" s="526"/>
      <c r="R362" s="526"/>
      <c r="S362" s="526"/>
      <c r="T362" s="526" t="s">
        <v>1678</v>
      </c>
      <c r="U362" s="527">
        <v>0.7</v>
      </c>
      <c r="V362" s="1022"/>
      <c r="W362" s="937"/>
      <c r="X362" s="537"/>
      <c r="Z362" s="728"/>
      <c r="AA362" s="537"/>
      <c r="AB362" s="534"/>
      <c r="AC362" s="556"/>
      <c r="AD362" s="721">
        <f>ROUND(ROUND(ROUND(F345*$M$10,0)*U362,0)*Y361,0)</f>
        <v>201</v>
      </c>
      <c r="AE362" s="539"/>
      <c r="AF362" s="533"/>
    </row>
    <row r="363" spans="1:32" ht="16.7" customHeight="1" x14ac:dyDescent="0.15">
      <c r="A363" s="520">
        <v>22</v>
      </c>
      <c r="B363" s="520" t="s">
        <v>13349</v>
      </c>
      <c r="C363" s="540" t="s">
        <v>13350</v>
      </c>
      <c r="D363" s="542"/>
      <c r="E363" s="534"/>
      <c r="F363" s="534"/>
      <c r="H363" s="541"/>
      <c r="I363" s="731"/>
      <c r="J363" s="544"/>
      <c r="K363" s="725"/>
      <c r="L363" s="534"/>
      <c r="M363" s="541"/>
      <c r="N363" s="1024"/>
      <c r="O363" s="1025"/>
      <c r="P363" s="526" t="s">
        <v>3833</v>
      </c>
      <c r="Q363" s="526"/>
      <c r="R363" s="526"/>
      <c r="S363" s="526"/>
      <c r="T363" s="526" t="s">
        <v>1678</v>
      </c>
      <c r="U363" s="527">
        <v>0.5</v>
      </c>
      <c r="V363" s="1022"/>
      <c r="W363" s="937"/>
      <c r="X363" s="537"/>
      <c r="Z363" s="728"/>
      <c r="AA363" s="537"/>
      <c r="AB363" s="534"/>
      <c r="AC363" s="556"/>
      <c r="AD363" s="721">
        <f>ROUND(ROUND(ROUND(F345*$M$10,0)*U363,0)*Y361,0)</f>
        <v>144</v>
      </c>
      <c r="AE363" s="539"/>
      <c r="AF363" s="533"/>
    </row>
    <row r="364" spans="1:32" ht="16.7" customHeight="1" x14ac:dyDescent="0.15">
      <c r="A364" s="520">
        <v>22</v>
      </c>
      <c r="B364" s="520" t="s">
        <v>13351</v>
      </c>
      <c r="C364" s="540" t="s">
        <v>13352</v>
      </c>
      <c r="D364" s="542"/>
      <c r="E364" s="534"/>
      <c r="F364" s="534"/>
      <c r="H364" s="541"/>
      <c r="I364" s="1026" t="s">
        <v>10418</v>
      </c>
      <c r="J364" s="525" t="s">
        <v>1678</v>
      </c>
      <c r="K364" s="718">
        <v>0.96499999999999997</v>
      </c>
      <c r="L364" s="534"/>
      <c r="M364" s="541"/>
      <c r="N364" s="526"/>
      <c r="O364" s="526"/>
      <c r="P364" s="526"/>
      <c r="Q364" s="526"/>
      <c r="R364" s="526"/>
      <c r="S364" s="526"/>
      <c r="T364" s="526"/>
      <c r="U364" s="527"/>
      <c r="V364" s="1022"/>
      <c r="W364" s="937"/>
      <c r="X364" s="537"/>
      <c r="Z364" s="728"/>
      <c r="AA364" s="537"/>
      <c r="AB364" s="534"/>
      <c r="AC364" s="556"/>
      <c r="AD364" s="721">
        <f>ROUND(ROUND(ROUND(F345*K364,0)*$M$10,0)*Y361,0)</f>
        <v>277</v>
      </c>
      <c r="AE364" s="539"/>
      <c r="AF364" s="533"/>
    </row>
    <row r="365" spans="1:32" ht="16.7" customHeight="1" x14ac:dyDescent="0.15">
      <c r="A365" s="520">
        <v>22</v>
      </c>
      <c r="B365" s="520" t="s">
        <v>13353</v>
      </c>
      <c r="C365" s="540" t="s">
        <v>13354</v>
      </c>
      <c r="D365" s="542"/>
      <c r="E365" s="534"/>
      <c r="F365" s="534"/>
      <c r="H365" s="541"/>
      <c r="I365" s="1027"/>
      <c r="J365" s="537"/>
      <c r="L365" s="534"/>
      <c r="M365" s="541"/>
      <c r="N365" s="947" t="s">
        <v>10414</v>
      </c>
      <c r="O365" s="941"/>
      <c r="P365" s="526" t="s">
        <v>16</v>
      </c>
      <c r="Q365" s="526"/>
      <c r="R365" s="526"/>
      <c r="S365" s="526"/>
      <c r="T365" s="526" t="s">
        <v>1678</v>
      </c>
      <c r="U365" s="527">
        <v>0.7</v>
      </c>
      <c r="V365" s="1022"/>
      <c r="W365" s="937"/>
      <c r="X365" s="537"/>
      <c r="Z365" s="728"/>
      <c r="AA365" s="537"/>
      <c r="AB365" s="534"/>
      <c r="AC365" s="556"/>
      <c r="AD365" s="721">
        <f>ROUND(ROUND(ROUND(ROUND(F345*K364,0)*$M$10,0)*U365,0)*Y361,0)</f>
        <v>194</v>
      </c>
      <c r="AE365" s="539"/>
      <c r="AF365" s="533"/>
    </row>
    <row r="366" spans="1:32" ht="16.7" customHeight="1" x14ac:dyDescent="0.15">
      <c r="A366" s="520">
        <v>22</v>
      </c>
      <c r="B366" s="520" t="s">
        <v>13355</v>
      </c>
      <c r="C366" s="540" t="s">
        <v>13356</v>
      </c>
      <c r="D366" s="542"/>
      <c r="E366" s="534"/>
      <c r="F366" s="534"/>
      <c r="H366" s="541"/>
      <c r="I366" s="1028"/>
      <c r="J366" s="544"/>
      <c r="K366" s="725"/>
      <c r="L366" s="534"/>
      <c r="M366" s="541"/>
      <c r="N366" s="1024"/>
      <c r="O366" s="1025"/>
      <c r="P366" s="526" t="s">
        <v>3833</v>
      </c>
      <c r="Q366" s="526"/>
      <c r="R366" s="526"/>
      <c r="S366" s="526"/>
      <c r="T366" s="526" t="s">
        <v>1678</v>
      </c>
      <c r="U366" s="527">
        <v>0.5</v>
      </c>
      <c r="V366" s="1023"/>
      <c r="W366" s="938"/>
      <c r="X366" s="544"/>
      <c r="Y366" s="548"/>
      <c r="Z366" s="728"/>
      <c r="AA366" s="537"/>
      <c r="AB366" s="550"/>
      <c r="AC366" s="732"/>
      <c r="AD366" s="721">
        <f>ROUND(ROUND(ROUND(ROUND(F345*K364,0)*$M$10,0)*U366,0)*Y361,0)</f>
        <v>139</v>
      </c>
      <c r="AE366" s="539"/>
      <c r="AF366" s="533"/>
    </row>
    <row r="367" spans="1:32" ht="16.7" customHeight="1" x14ac:dyDescent="0.15">
      <c r="A367" s="520">
        <v>22</v>
      </c>
      <c r="B367" s="520">
        <v>8245</v>
      </c>
      <c r="C367" s="540" t="s">
        <v>13357</v>
      </c>
      <c r="D367" s="542"/>
      <c r="E367" s="534"/>
      <c r="F367" s="534"/>
      <c r="H367" s="541"/>
      <c r="I367" s="729"/>
      <c r="J367" s="525"/>
      <c r="K367" s="718"/>
      <c r="L367" s="534"/>
      <c r="M367" s="541"/>
      <c r="N367" s="526"/>
      <c r="O367" s="526"/>
      <c r="P367" s="526"/>
      <c r="Q367" s="526"/>
      <c r="R367" s="526"/>
      <c r="S367" s="526"/>
      <c r="T367" s="526"/>
      <c r="U367" s="527"/>
      <c r="V367" s="719"/>
      <c r="W367" s="525"/>
      <c r="X367" s="525"/>
      <c r="Y367" s="529"/>
      <c r="Z367" s="728"/>
      <c r="AA367" s="537"/>
      <c r="AB367" s="936" t="s">
        <v>10456</v>
      </c>
      <c r="AC367" s="941"/>
      <c r="AD367" s="721">
        <f>ROUND(ROUND(F345*$M$10,0)-AB370,0)</f>
        <v>398</v>
      </c>
      <c r="AE367" s="539"/>
      <c r="AF367" s="533"/>
    </row>
    <row r="368" spans="1:32" ht="16.7" customHeight="1" x14ac:dyDescent="0.15">
      <c r="A368" s="520">
        <v>22</v>
      </c>
      <c r="B368" s="520">
        <v>8246</v>
      </c>
      <c r="C368" s="540" t="s">
        <v>13358</v>
      </c>
      <c r="D368" s="542"/>
      <c r="E368" s="534"/>
      <c r="F368" s="534"/>
      <c r="H368" s="541"/>
      <c r="I368" s="730"/>
      <c r="J368" s="537"/>
      <c r="L368" s="534"/>
      <c r="M368" s="541"/>
      <c r="N368" s="947" t="s">
        <v>10414</v>
      </c>
      <c r="O368" s="941"/>
      <c r="P368" s="526" t="s">
        <v>16</v>
      </c>
      <c r="Q368" s="526"/>
      <c r="R368" s="526"/>
      <c r="S368" s="526"/>
      <c r="T368" s="526" t="s">
        <v>1678</v>
      </c>
      <c r="U368" s="527">
        <v>0.7</v>
      </c>
      <c r="V368" s="722"/>
      <c r="W368" s="537"/>
      <c r="X368" s="537"/>
      <c r="Z368" s="728"/>
      <c r="AA368" s="537"/>
      <c r="AB368" s="937"/>
      <c r="AC368" s="942"/>
      <c r="AD368" s="721">
        <f>ROUND(ROUND(ROUND(F345*$M$10,0)*U368,0)-AB370,0)</f>
        <v>275</v>
      </c>
      <c r="AE368" s="539"/>
      <c r="AF368" s="533"/>
    </row>
    <row r="369" spans="1:32" ht="16.7" customHeight="1" x14ac:dyDescent="0.15">
      <c r="A369" s="520">
        <v>22</v>
      </c>
      <c r="B369" s="520" t="s">
        <v>13359</v>
      </c>
      <c r="C369" s="540" t="s">
        <v>13360</v>
      </c>
      <c r="D369" s="542"/>
      <c r="E369" s="534"/>
      <c r="F369" s="534"/>
      <c r="H369" s="541"/>
      <c r="I369" s="731"/>
      <c r="J369" s="544"/>
      <c r="K369" s="725"/>
      <c r="L369" s="534"/>
      <c r="M369" s="541"/>
      <c r="N369" s="1024"/>
      <c r="O369" s="1025"/>
      <c r="P369" s="526" t="s">
        <v>3833</v>
      </c>
      <c r="Q369" s="526"/>
      <c r="R369" s="526"/>
      <c r="S369" s="526"/>
      <c r="T369" s="526" t="s">
        <v>1678</v>
      </c>
      <c r="U369" s="527">
        <v>0.5</v>
      </c>
      <c r="V369" s="722"/>
      <c r="W369" s="537"/>
      <c r="X369" s="537"/>
      <c r="Z369" s="728"/>
      <c r="AA369" s="537"/>
      <c r="AB369" s="555"/>
      <c r="AC369" s="556"/>
      <c r="AD369" s="721">
        <f>ROUND(ROUND(ROUND(F345*$M$10,0)*U369,0)-AB370,0)</f>
        <v>193</v>
      </c>
      <c r="AE369" s="539"/>
      <c r="AF369" s="533"/>
    </row>
    <row r="370" spans="1:32" ht="16.7" customHeight="1" x14ac:dyDescent="0.15">
      <c r="A370" s="520">
        <v>22</v>
      </c>
      <c r="B370" s="520">
        <v>8247</v>
      </c>
      <c r="C370" s="540" t="s">
        <v>13361</v>
      </c>
      <c r="D370" s="542"/>
      <c r="E370" s="534"/>
      <c r="F370" s="534"/>
      <c r="H370" s="541"/>
      <c r="I370" s="1026" t="s">
        <v>10418</v>
      </c>
      <c r="J370" s="525" t="s">
        <v>1678</v>
      </c>
      <c r="K370" s="718">
        <v>0.96499999999999997</v>
      </c>
      <c r="L370" s="534"/>
      <c r="M370" s="541"/>
      <c r="N370" s="526"/>
      <c r="O370" s="526"/>
      <c r="P370" s="526"/>
      <c r="Q370" s="526"/>
      <c r="R370" s="526"/>
      <c r="S370" s="526"/>
      <c r="T370" s="526"/>
      <c r="U370" s="527"/>
      <c r="V370" s="722"/>
      <c r="W370" s="537"/>
      <c r="X370" s="537"/>
      <c r="Z370" s="728"/>
      <c r="AA370" s="537"/>
      <c r="AB370" s="554">
        <v>12</v>
      </c>
      <c r="AC370" s="953" t="s">
        <v>10461</v>
      </c>
      <c r="AD370" s="721">
        <f>ROUND(ROUND(ROUND(F345*K370,0)*$M$10,0)-AB370,0)</f>
        <v>384</v>
      </c>
      <c r="AE370" s="539"/>
      <c r="AF370" s="533"/>
    </row>
    <row r="371" spans="1:32" ht="16.7" customHeight="1" x14ac:dyDescent="0.15">
      <c r="A371" s="520">
        <v>22</v>
      </c>
      <c r="B371" s="520">
        <v>8248</v>
      </c>
      <c r="C371" s="540" t="s">
        <v>13362</v>
      </c>
      <c r="D371" s="542"/>
      <c r="E371" s="534"/>
      <c r="F371" s="534"/>
      <c r="H371" s="541"/>
      <c r="I371" s="1027"/>
      <c r="J371" s="537"/>
      <c r="L371" s="534"/>
      <c r="M371" s="541"/>
      <c r="N371" s="947" t="s">
        <v>10414</v>
      </c>
      <c r="O371" s="941"/>
      <c r="P371" s="526" t="s">
        <v>16</v>
      </c>
      <c r="Q371" s="526"/>
      <c r="R371" s="526"/>
      <c r="S371" s="526"/>
      <c r="T371" s="526" t="s">
        <v>1678</v>
      </c>
      <c r="U371" s="527">
        <v>0.7</v>
      </c>
      <c r="V371" s="722"/>
      <c r="W371" s="537"/>
      <c r="X371" s="537"/>
      <c r="Z371" s="728"/>
      <c r="AA371" s="537"/>
      <c r="AB371" s="534"/>
      <c r="AC371" s="953"/>
      <c r="AD371" s="721">
        <f>ROUND(ROUND(ROUND(ROUND(F345*K370,0)*$M$10,0)*U371,0)-AB370,0)</f>
        <v>265</v>
      </c>
      <c r="AE371" s="539"/>
      <c r="AF371" s="533"/>
    </row>
    <row r="372" spans="1:32" ht="16.7" customHeight="1" x14ac:dyDescent="0.15">
      <c r="A372" s="520">
        <v>22</v>
      </c>
      <c r="B372" s="520" t="s">
        <v>13363</v>
      </c>
      <c r="C372" s="540" t="s">
        <v>13364</v>
      </c>
      <c r="D372" s="542"/>
      <c r="E372" s="534"/>
      <c r="F372" s="534"/>
      <c r="H372" s="541"/>
      <c r="I372" s="1028"/>
      <c r="J372" s="544"/>
      <c r="K372" s="725"/>
      <c r="L372" s="534"/>
      <c r="M372" s="541"/>
      <c r="N372" s="1024"/>
      <c r="O372" s="1025"/>
      <c r="P372" s="526" t="s">
        <v>3833</v>
      </c>
      <c r="Q372" s="526"/>
      <c r="R372" s="526"/>
      <c r="S372" s="526"/>
      <c r="T372" s="526" t="s">
        <v>1678</v>
      </c>
      <c r="U372" s="527">
        <v>0.5</v>
      </c>
      <c r="V372" s="727"/>
      <c r="W372" s="544"/>
      <c r="X372" s="544"/>
      <c r="Y372" s="548"/>
      <c r="Z372" s="728"/>
      <c r="AA372" s="537"/>
      <c r="AB372" s="534"/>
      <c r="AC372" s="556"/>
      <c r="AD372" s="721">
        <f>ROUND(ROUND(ROUND(ROUND(F345*K370,0)*$M$10,0)*U372,0)-AB370,0)</f>
        <v>186</v>
      </c>
      <c r="AE372" s="539"/>
      <c r="AF372" s="533"/>
    </row>
    <row r="373" spans="1:32" ht="16.7" customHeight="1" x14ac:dyDescent="0.15">
      <c r="A373" s="549">
        <v>22</v>
      </c>
      <c r="B373" s="549">
        <v>8255</v>
      </c>
      <c r="C373" s="540" t="s">
        <v>13365</v>
      </c>
      <c r="D373" s="542"/>
      <c r="E373" s="534"/>
      <c r="F373" s="534"/>
      <c r="H373" s="541"/>
      <c r="I373" s="729"/>
      <c r="J373" s="525"/>
      <c r="K373" s="718"/>
      <c r="L373" s="534"/>
      <c r="M373" s="541"/>
      <c r="N373" s="526"/>
      <c r="O373" s="526"/>
      <c r="P373" s="526"/>
      <c r="Q373" s="526"/>
      <c r="R373" s="526"/>
      <c r="S373" s="526"/>
      <c r="T373" s="526"/>
      <c r="U373" s="527"/>
      <c r="V373" s="956" t="s">
        <v>12599</v>
      </c>
      <c r="W373" s="936" t="s">
        <v>12821</v>
      </c>
      <c r="X373" s="525" t="s">
        <v>1678</v>
      </c>
      <c r="Y373" s="529">
        <v>0.5</v>
      </c>
      <c r="Z373" s="728"/>
      <c r="AA373" s="537"/>
      <c r="AB373" s="534"/>
      <c r="AC373" s="556"/>
      <c r="AD373" s="721">
        <f>ROUND(ROUND(ROUND(F345*$M$10,0)*Y373,0)-AB370,0)</f>
        <v>193</v>
      </c>
      <c r="AE373" s="539"/>
      <c r="AF373" s="533"/>
    </row>
    <row r="374" spans="1:32" ht="16.7" customHeight="1" x14ac:dyDescent="0.15">
      <c r="A374" s="549">
        <v>22</v>
      </c>
      <c r="B374" s="549">
        <v>8256</v>
      </c>
      <c r="C374" s="540" t="s">
        <v>13366</v>
      </c>
      <c r="D374" s="542"/>
      <c r="E374" s="534"/>
      <c r="F374" s="534"/>
      <c r="H374" s="541"/>
      <c r="I374" s="730"/>
      <c r="J374" s="537"/>
      <c r="L374" s="534"/>
      <c r="M374" s="541"/>
      <c r="N374" s="947" t="s">
        <v>10414</v>
      </c>
      <c r="O374" s="941"/>
      <c r="P374" s="526" t="s">
        <v>16</v>
      </c>
      <c r="Q374" s="526"/>
      <c r="R374" s="526"/>
      <c r="S374" s="526"/>
      <c r="T374" s="526" t="s">
        <v>1678</v>
      </c>
      <c r="U374" s="527">
        <v>0.7</v>
      </c>
      <c r="V374" s="1029"/>
      <c r="W374" s="937"/>
      <c r="X374" s="537"/>
      <c r="Z374" s="728"/>
      <c r="AA374" s="537"/>
      <c r="AB374" s="534"/>
      <c r="AC374" s="556"/>
      <c r="AD374" s="721">
        <f>ROUND(ROUND(ROUND(ROUND(F345*$M$10,0)*U374,0)*Y373,0)-AB370,0)</f>
        <v>132</v>
      </c>
      <c r="AE374" s="539"/>
      <c r="AF374" s="533"/>
    </row>
    <row r="375" spans="1:32" ht="16.7" customHeight="1" x14ac:dyDescent="0.15">
      <c r="A375" s="520">
        <v>22</v>
      </c>
      <c r="B375" s="520" t="s">
        <v>13367</v>
      </c>
      <c r="C375" s="540" t="s">
        <v>13368</v>
      </c>
      <c r="D375" s="542"/>
      <c r="E375" s="534"/>
      <c r="F375" s="534"/>
      <c r="H375" s="541"/>
      <c r="I375" s="731"/>
      <c r="J375" s="544"/>
      <c r="K375" s="725"/>
      <c r="L375" s="534"/>
      <c r="M375" s="541"/>
      <c r="N375" s="1024"/>
      <c r="O375" s="1025"/>
      <c r="P375" s="526" t="s">
        <v>3833</v>
      </c>
      <c r="Q375" s="526"/>
      <c r="R375" s="526"/>
      <c r="S375" s="526"/>
      <c r="T375" s="526" t="s">
        <v>1678</v>
      </c>
      <c r="U375" s="527">
        <v>0.5</v>
      </c>
      <c r="V375" s="1029"/>
      <c r="W375" s="937"/>
      <c r="X375" s="537"/>
      <c r="Z375" s="728"/>
      <c r="AA375" s="537"/>
      <c r="AB375" s="534"/>
      <c r="AC375" s="556"/>
      <c r="AD375" s="721">
        <f>ROUND(ROUND(ROUND(ROUND(F345*$M$10,0)*U375,0)*Y373,0)-AB370,0)</f>
        <v>91</v>
      </c>
      <c r="AE375" s="539"/>
      <c r="AF375" s="533"/>
    </row>
    <row r="376" spans="1:32" ht="16.7" customHeight="1" x14ac:dyDescent="0.15">
      <c r="A376" s="549">
        <v>22</v>
      </c>
      <c r="B376" s="549">
        <v>8257</v>
      </c>
      <c r="C376" s="540" t="s">
        <v>13369</v>
      </c>
      <c r="D376" s="542"/>
      <c r="E376" s="534"/>
      <c r="F376" s="534"/>
      <c r="H376" s="541"/>
      <c r="I376" s="1026" t="s">
        <v>10418</v>
      </c>
      <c r="J376" s="525" t="s">
        <v>1678</v>
      </c>
      <c r="K376" s="718">
        <v>0.96499999999999997</v>
      </c>
      <c r="L376" s="534"/>
      <c r="M376" s="541"/>
      <c r="N376" s="526"/>
      <c r="O376" s="526"/>
      <c r="P376" s="526"/>
      <c r="Q376" s="526"/>
      <c r="R376" s="526"/>
      <c r="S376" s="526"/>
      <c r="T376" s="526"/>
      <c r="U376" s="527"/>
      <c r="V376" s="1029"/>
      <c r="W376" s="937"/>
      <c r="X376" s="537"/>
      <c r="Z376" s="728"/>
      <c r="AA376" s="537"/>
      <c r="AB376" s="534"/>
      <c r="AC376" s="556"/>
      <c r="AD376" s="721">
        <f>ROUND(ROUND(ROUND(ROUND(F345*K376,0)*$M$10,0)*Y373,0)-AB370,0)</f>
        <v>186</v>
      </c>
      <c r="AE376" s="539"/>
      <c r="AF376" s="533"/>
    </row>
    <row r="377" spans="1:32" ht="16.7" customHeight="1" x14ac:dyDescent="0.15">
      <c r="A377" s="549">
        <v>22</v>
      </c>
      <c r="B377" s="549">
        <v>8258</v>
      </c>
      <c r="C377" s="540" t="s">
        <v>13370</v>
      </c>
      <c r="D377" s="542"/>
      <c r="E377" s="534"/>
      <c r="F377" s="534"/>
      <c r="H377" s="541"/>
      <c r="I377" s="1027"/>
      <c r="J377" s="537"/>
      <c r="L377" s="534"/>
      <c r="M377" s="541"/>
      <c r="N377" s="947" t="s">
        <v>10414</v>
      </c>
      <c r="O377" s="941"/>
      <c r="P377" s="526" t="s">
        <v>16</v>
      </c>
      <c r="Q377" s="526"/>
      <c r="R377" s="526"/>
      <c r="S377" s="526"/>
      <c r="T377" s="526" t="s">
        <v>1678</v>
      </c>
      <c r="U377" s="527">
        <v>0.7</v>
      </c>
      <c r="V377" s="1029"/>
      <c r="W377" s="937"/>
      <c r="X377" s="537"/>
      <c r="Z377" s="728"/>
      <c r="AA377" s="537"/>
      <c r="AB377" s="534"/>
      <c r="AC377" s="556"/>
      <c r="AD377" s="721">
        <f>ROUND(ROUND(ROUND(ROUND(ROUND(F345*K376,0)*$M$10,0)*U377,0)*Y373,0)-AB370,0)</f>
        <v>127</v>
      </c>
      <c r="AE377" s="539"/>
      <c r="AF377" s="533"/>
    </row>
    <row r="378" spans="1:32" ht="16.7" customHeight="1" x14ac:dyDescent="0.15">
      <c r="A378" s="520">
        <v>22</v>
      </c>
      <c r="B378" s="520" t="s">
        <v>13371</v>
      </c>
      <c r="C378" s="540" t="s">
        <v>13372</v>
      </c>
      <c r="D378" s="542"/>
      <c r="E378" s="534"/>
      <c r="F378" s="534"/>
      <c r="H378" s="541"/>
      <c r="I378" s="1028"/>
      <c r="J378" s="544"/>
      <c r="K378" s="725"/>
      <c r="L378" s="534"/>
      <c r="M378" s="541"/>
      <c r="N378" s="1024"/>
      <c r="O378" s="1025"/>
      <c r="P378" s="526" t="s">
        <v>3833</v>
      </c>
      <c r="Q378" s="526"/>
      <c r="R378" s="526"/>
      <c r="S378" s="526"/>
      <c r="T378" s="526" t="s">
        <v>1678</v>
      </c>
      <c r="U378" s="527">
        <v>0.5</v>
      </c>
      <c r="V378" s="1029"/>
      <c r="W378" s="938"/>
      <c r="X378" s="544"/>
      <c r="Y378" s="548"/>
      <c r="Z378" s="728"/>
      <c r="AA378" s="537"/>
      <c r="AB378" s="534"/>
      <c r="AC378" s="556"/>
      <c r="AD378" s="721">
        <f>ROUND(ROUND(ROUND(ROUND(ROUND(F345*K376,0)*$M$10,0)*U378,0)*Y373,0)-AB370,0)</f>
        <v>87</v>
      </c>
      <c r="AE378" s="539"/>
      <c r="AF378" s="533"/>
    </row>
    <row r="379" spans="1:32" ht="16.7" customHeight="1" x14ac:dyDescent="0.15">
      <c r="A379" s="549">
        <v>22</v>
      </c>
      <c r="B379" s="549">
        <v>8259</v>
      </c>
      <c r="C379" s="540" t="s">
        <v>13373</v>
      </c>
      <c r="D379" s="542"/>
      <c r="E379" s="534"/>
      <c r="F379" s="534"/>
      <c r="H379" s="541"/>
      <c r="I379" s="729"/>
      <c r="J379" s="525"/>
      <c r="K379" s="718"/>
      <c r="L379" s="534"/>
      <c r="M379" s="541"/>
      <c r="N379" s="526"/>
      <c r="O379" s="526"/>
      <c r="P379" s="526"/>
      <c r="Q379" s="526"/>
      <c r="R379" s="526"/>
      <c r="S379" s="526"/>
      <c r="T379" s="526"/>
      <c r="U379" s="527"/>
      <c r="V379" s="1029"/>
      <c r="W379" s="936" t="s">
        <v>12830</v>
      </c>
      <c r="X379" s="525" t="s">
        <v>1678</v>
      </c>
      <c r="Y379" s="529">
        <v>0.7</v>
      </c>
      <c r="Z379" s="728"/>
      <c r="AA379" s="537"/>
      <c r="AB379" s="534"/>
      <c r="AC379" s="556"/>
      <c r="AD379" s="721">
        <f>ROUND(ROUND(ROUND(F345*$M$10,0)*Y379,0)-AB370,0)</f>
        <v>275</v>
      </c>
      <c r="AE379" s="539"/>
      <c r="AF379" s="533"/>
    </row>
    <row r="380" spans="1:32" ht="16.7" customHeight="1" x14ac:dyDescent="0.15">
      <c r="A380" s="549">
        <v>22</v>
      </c>
      <c r="B380" s="549">
        <v>8260</v>
      </c>
      <c r="C380" s="540" t="s">
        <v>13374</v>
      </c>
      <c r="D380" s="542"/>
      <c r="E380" s="534"/>
      <c r="F380" s="534"/>
      <c r="H380" s="541"/>
      <c r="I380" s="730"/>
      <c r="J380" s="537"/>
      <c r="L380" s="534"/>
      <c r="M380" s="541"/>
      <c r="N380" s="947" t="s">
        <v>10414</v>
      </c>
      <c r="O380" s="941"/>
      <c r="P380" s="526" t="s">
        <v>16</v>
      </c>
      <c r="Q380" s="526"/>
      <c r="R380" s="526"/>
      <c r="S380" s="526"/>
      <c r="T380" s="526" t="s">
        <v>1678</v>
      </c>
      <c r="U380" s="527">
        <v>0.7</v>
      </c>
      <c r="V380" s="1029"/>
      <c r="W380" s="937"/>
      <c r="X380" s="537"/>
      <c r="Z380" s="728"/>
      <c r="AA380" s="537"/>
      <c r="AB380" s="534"/>
      <c r="AC380" s="556"/>
      <c r="AD380" s="721">
        <f>ROUND(ROUND(ROUND(ROUND(F345*$M$10,0)*U380,0)*Y379,0)-AB370,0)</f>
        <v>189</v>
      </c>
      <c r="AE380" s="539"/>
      <c r="AF380" s="533"/>
    </row>
    <row r="381" spans="1:32" ht="16.7" customHeight="1" x14ac:dyDescent="0.15">
      <c r="A381" s="520">
        <v>22</v>
      </c>
      <c r="B381" s="520" t="s">
        <v>13375</v>
      </c>
      <c r="C381" s="540" t="s">
        <v>13376</v>
      </c>
      <c r="D381" s="542"/>
      <c r="E381" s="534"/>
      <c r="F381" s="534"/>
      <c r="H381" s="541"/>
      <c r="I381" s="731"/>
      <c r="J381" s="544"/>
      <c r="K381" s="725"/>
      <c r="L381" s="534"/>
      <c r="M381" s="541"/>
      <c r="N381" s="1024"/>
      <c r="O381" s="1025"/>
      <c r="P381" s="526" t="s">
        <v>3833</v>
      </c>
      <c r="Q381" s="526"/>
      <c r="R381" s="526"/>
      <c r="S381" s="526"/>
      <c r="T381" s="526" t="s">
        <v>1678</v>
      </c>
      <c r="U381" s="527">
        <v>0.5</v>
      </c>
      <c r="V381" s="1029"/>
      <c r="W381" s="937"/>
      <c r="X381" s="537"/>
      <c r="Z381" s="728"/>
      <c r="AA381" s="537"/>
      <c r="AB381" s="534"/>
      <c r="AC381" s="556"/>
      <c r="AD381" s="721">
        <f>ROUND(ROUND(ROUND(ROUND(F345*$M$10,0)*U381,0)*Y379,0)-AB370,0)</f>
        <v>132</v>
      </c>
      <c r="AE381" s="539"/>
      <c r="AF381" s="533"/>
    </row>
    <row r="382" spans="1:32" ht="16.7" customHeight="1" x14ac:dyDescent="0.15">
      <c r="A382" s="549">
        <v>22</v>
      </c>
      <c r="B382" s="549">
        <v>8269</v>
      </c>
      <c r="C382" s="540" t="s">
        <v>13377</v>
      </c>
      <c r="D382" s="542"/>
      <c r="E382" s="534"/>
      <c r="F382" s="534"/>
      <c r="H382" s="541"/>
      <c r="I382" s="1026" t="s">
        <v>10418</v>
      </c>
      <c r="J382" s="525" t="s">
        <v>1678</v>
      </c>
      <c r="K382" s="718">
        <v>0.96499999999999997</v>
      </c>
      <c r="L382" s="534"/>
      <c r="M382" s="541"/>
      <c r="N382" s="526"/>
      <c r="O382" s="526"/>
      <c r="P382" s="526"/>
      <c r="Q382" s="526"/>
      <c r="R382" s="526"/>
      <c r="S382" s="526"/>
      <c r="T382" s="526"/>
      <c r="U382" s="527"/>
      <c r="V382" s="1029"/>
      <c r="W382" s="937"/>
      <c r="X382" s="537"/>
      <c r="Z382" s="728"/>
      <c r="AA382" s="537"/>
      <c r="AB382" s="534"/>
      <c r="AC382" s="556"/>
      <c r="AD382" s="721">
        <f>ROUND(ROUND(ROUND(ROUND(F345*K382,0)*$M$10,0)*Y379,0)-AB370,0)</f>
        <v>265</v>
      </c>
      <c r="AE382" s="539"/>
      <c r="AF382" s="533"/>
    </row>
    <row r="383" spans="1:32" ht="16.7" customHeight="1" x14ac:dyDescent="0.15">
      <c r="A383" s="549">
        <v>22</v>
      </c>
      <c r="B383" s="549">
        <v>8270</v>
      </c>
      <c r="C383" s="540" t="s">
        <v>13378</v>
      </c>
      <c r="D383" s="542"/>
      <c r="E383" s="534"/>
      <c r="F383" s="534"/>
      <c r="H383" s="541"/>
      <c r="I383" s="1027"/>
      <c r="J383" s="537"/>
      <c r="L383" s="534"/>
      <c r="M383" s="541"/>
      <c r="N383" s="947" t="s">
        <v>10414</v>
      </c>
      <c r="O383" s="941"/>
      <c r="P383" s="526" t="s">
        <v>16</v>
      </c>
      <c r="Q383" s="526"/>
      <c r="R383" s="526"/>
      <c r="S383" s="526"/>
      <c r="T383" s="526" t="s">
        <v>1678</v>
      </c>
      <c r="U383" s="527">
        <v>0.7</v>
      </c>
      <c r="V383" s="1029"/>
      <c r="W383" s="937"/>
      <c r="X383" s="537"/>
      <c r="Z383" s="728"/>
      <c r="AA383" s="537"/>
      <c r="AB383" s="534"/>
      <c r="AC383" s="556"/>
      <c r="AD383" s="721">
        <f>ROUND(ROUND(ROUND(ROUND(ROUND(F345*K382,0)*$M$10,0)*U383,0)*Y379,0)-AB370,0)</f>
        <v>182</v>
      </c>
      <c r="AE383" s="539"/>
      <c r="AF383" s="533"/>
    </row>
    <row r="384" spans="1:32" ht="16.7" customHeight="1" x14ac:dyDescent="0.15">
      <c r="A384" s="520">
        <v>22</v>
      </c>
      <c r="B384" s="520" t="s">
        <v>13379</v>
      </c>
      <c r="C384" s="540" t="s">
        <v>13380</v>
      </c>
      <c r="D384" s="542"/>
      <c r="E384" s="534"/>
      <c r="F384" s="534"/>
      <c r="H384" s="541"/>
      <c r="I384" s="1028"/>
      <c r="J384" s="544"/>
      <c r="K384" s="725"/>
      <c r="L384" s="534"/>
      <c r="M384" s="541"/>
      <c r="N384" s="1024"/>
      <c r="O384" s="1025"/>
      <c r="P384" s="526" t="s">
        <v>3833</v>
      </c>
      <c r="Q384" s="526"/>
      <c r="R384" s="526"/>
      <c r="S384" s="526"/>
      <c r="T384" s="526" t="s">
        <v>1678</v>
      </c>
      <c r="U384" s="527">
        <v>0.5</v>
      </c>
      <c r="V384" s="1023"/>
      <c r="W384" s="938"/>
      <c r="X384" s="544"/>
      <c r="Y384" s="548"/>
      <c r="Z384" s="728"/>
      <c r="AA384" s="537"/>
      <c r="AB384" s="534"/>
      <c r="AC384" s="556"/>
      <c r="AD384" s="721">
        <f>ROUND(ROUND(ROUND(ROUND(ROUND(F345*K382,0)*$M$10,0)*U384,0)*Y379,0)-AB370,0)</f>
        <v>127</v>
      </c>
      <c r="AE384" s="539"/>
      <c r="AF384" s="533"/>
    </row>
    <row r="385" spans="1:32" ht="16.7" customHeight="1" x14ac:dyDescent="0.15">
      <c r="A385" s="520">
        <v>22</v>
      </c>
      <c r="B385" s="520" t="s">
        <v>13381</v>
      </c>
      <c r="C385" s="540" t="s">
        <v>13382</v>
      </c>
      <c r="D385" s="542"/>
      <c r="E385" s="534"/>
      <c r="F385" s="534"/>
      <c r="H385" s="541"/>
      <c r="I385" s="729"/>
      <c r="J385" s="525"/>
      <c r="K385" s="718"/>
      <c r="L385" s="534"/>
      <c r="M385" s="541"/>
      <c r="N385" s="526"/>
      <c r="O385" s="526"/>
      <c r="P385" s="526"/>
      <c r="Q385" s="526"/>
      <c r="R385" s="526"/>
      <c r="S385" s="526"/>
      <c r="T385" s="526"/>
      <c r="U385" s="527"/>
      <c r="V385" s="1021" t="s">
        <v>12608</v>
      </c>
      <c r="W385" s="936" t="s">
        <v>12840</v>
      </c>
      <c r="X385" s="525" t="s">
        <v>1678</v>
      </c>
      <c r="Y385" s="529">
        <v>0.7</v>
      </c>
      <c r="Z385" s="728"/>
      <c r="AA385" s="537"/>
      <c r="AB385" s="534"/>
      <c r="AC385" s="556"/>
      <c r="AD385" s="721">
        <f>ROUND(ROUND(ROUND(F345*$M$10,0)*Y385,0)-AB370,0)</f>
        <v>275</v>
      </c>
      <c r="AE385" s="539"/>
      <c r="AF385" s="533"/>
    </row>
    <row r="386" spans="1:32" ht="16.7" customHeight="1" x14ac:dyDescent="0.15">
      <c r="A386" s="520">
        <v>22</v>
      </c>
      <c r="B386" s="520" t="s">
        <v>13383</v>
      </c>
      <c r="C386" s="540" t="s">
        <v>13384</v>
      </c>
      <c r="D386" s="542"/>
      <c r="E386" s="534"/>
      <c r="F386" s="534"/>
      <c r="H386" s="541"/>
      <c r="I386" s="730"/>
      <c r="J386" s="537"/>
      <c r="L386" s="534"/>
      <c r="M386" s="541"/>
      <c r="N386" s="947" t="s">
        <v>10414</v>
      </c>
      <c r="O386" s="941"/>
      <c r="P386" s="526" t="s">
        <v>16</v>
      </c>
      <c r="Q386" s="526"/>
      <c r="R386" s="526"/>
      <c r="S386" s="526"/>
      <c r="T386" s="526" t="s">
        <v>1678</v>
      </c>
      <c r="U386" s="527">
        <v>0.7</v>
      </c>
      <c r="V386" s="1022"/>
      <c r="W386" s="937"/>
      <c r="X386" s="537"/>
      <c r="Z386" s="728"/>
      <c r="AA386" s="537"/>
      <c r="AB386" s="534"/>
      <c r="AC386" s="556"/>
      <c r="AD386" s="721">
        <f>ROUND(ROUND(ROUND(ROUND(F345*$M$10,0)*U386,0)*Y385,0)-AB370,0)</f>
        <v>189</v>
      </c>
      <c r="AE386" s="539"/>
      <c r="AF386" s="533"/>
    </row>
    <row r="387" spans="1:32" ht="16.7" customHeight="1" x14ac:dyDescent="0.15">
      <c r="A387" s="520">
        <v>22</v>
      </c>
      <c r="B387" s="520" t="s">
        <v>13385</v>
      </c>
      <c r="C387" s="540" t="s">
        <v>13386</v>
      </c>
      <c r="D387" s="542"/>
      <c r="E387" s="534"/>
      <c r="F387" s="534"/>
      <c r="H387" s="541"/>
      <c r="I387" s="731"/>
      <c r="J387" s="544"/>
      <c r="K387" s="725"/>
      <c r="L387" s="534"/>
      <c r="M387" s="541"/>
      <c r="N387" s="1024"/>
      <c r="O387" s="1025"/>
      <c r="P387" s="526" t="s">
        <v>3833</v>
      </c>
      <c r="Q387" s="526"/>
      <c r="R387" s="526"/>
      <c r="S387" s="526"/>
      <c r="T387" s="526" t="s">
        <v>1678</v>
      </c>
      <c r="U387" s="527">
        <v>0.5</v>
      </c>
      <c r="V387" s="1022"/>
      <c r="W387" s="937"/>
      <c r="X387" s="537"/>
      <c r="Z387" s="728"/>
      <c r="AA387" s="537"/>
      <c r="AB387" s="534"/>
      <c r="AC387" s="556"/>
      <c r="AD387" s="721">
        <f>ROUND(ROUND(ROUND(ROUND(F345*$M$10,0)*U387,0)*Y385,0)-AB370,0)</f>
        <v>132</v>
      </c>
      <c r="AE387" s="539"/>
      <c r="AF387" s="533"/>
    </row>
    <row r="388" spans="1:32" ht="16.7" customHeight="1" x14ac:dyDescent="0.15">
      <c r="A388" s="520">
        <v>22</v>
      </c>
      <c r="B388" s="520" t="s">
        <v>13387</v>
      </c>
      <c r="C388" s="540" t="s">
        <v>13388</v>
      </c>
      <c r="D388" s="542"/>
      <c r="E388" s="534"/>
      <c r="F388" s="534"/>
      <c r="H388" s="541"/>
      <c r="I388" s="1026" t="s">
        <v>10418</v>
      </c>
      <c r="J388" s="525" t="s">
        <v>1678</v>
      </c>
      <c r="K388" s="718">
        <v>0.96499999999999997</v>
      </c>
      <c r="L388" s="534"/>
      <c r="M388" s="541"/>
      <c r="N388" s="526"/>
      <c r="O388" s="526"/>
      <c r="P388" s="526"/>
      <c r="Q388" s="526"/>
      <c r="R388" s="526"/>
      <c r="S388" s="526"/>
      <c r="T388" s="526"/>
      <c r="U388" s="527"/>
      <c r="V388" s="1022"/>
      <c r="W388" s="937"/>
      <c r="X388" s="537"/>
      <c r="Z388" s="728"/>
      <c r="AA388" s="537"/>
      <c r="AB388" s="534"/>
      <c r="AC388" s="556"/>
      <c r="AD388" s="721">
        <f>ROUND(ROUND(ROUND(ROUND(F345*K388,0)*$M$10,0)*Y385,0)-AB370,0)</f>
        <v>265</v>
      </c>
      <c r="AE388" s="539"/>
      <c r="AF388" s="533"/>
    </row>
    <row r="389" spans="1:32" ht="16.7" customHeight="1" x14ac:dyDescent="0.15">
      <c r="A389" s="520">
        <v>22</v>
      </c>
      <c r="B389" s="520" t="s">
        <v>13389</v>
      </c>
      <c r="C389" s="540" t="s">
        <v>13390</v>
      </c>
      <c r="D389" s="542"/>
      <c r="E389" s="534"/>
      <c r="F389" s="534"/>
      <c r="H389" s="541"/>
      <c r="I389" s="1027"/>
      <c r="J389" s="537"/>
      <c r="L389" s="534"/>
      <c r="M389" s="541"/>
      <c r="N389" s="947" t="s">
        <v>10414</v>
      </c>
      <c r="O389" s="941"/>
      <c r="P389" s="526" t="s">
        <v>16</v>
      </c>
      <c r="Q389" s="526"/>
      <c r="R389" s="526"/>
      <c r="S389" s="526"/>
      <c r="T389" s="526" t="s">
        <v>1678</v>
      </c>
      <c r="U389" s="527">
        <v>0.7</v>
      </c>
      <c r="V389" s="1022"/>
      <c r="W389" s="937"/>
      <c r="X389" s="537"/>
      <c r="Z389" s="728"/>
      <c r="AA389" s="537"/>
      <c r="AB389" s="534"/>
      <c r="AC389" s="556"/>
      <c r="AD389" s="721">
        <f>ROUND(ROUND(ROUND(ROUND(ROUND(F345*K388,0)*$M$10,0)*U389,0)*Y385,0)-AB370,0)</f>
        <v>182</v>
      </c>
      <c r="AE389" s="539"/>
      <c r="AF389" s="533"/>
    </row>
    <row r="390" spans="1:32" ht="16.7" customHeight="1" x14ac:dyDescent="0.15">
      <c r="A390" s="520">
        <v>22</v>
      </c>
      <c r="B390" s="520" t="s">
        <v>13391</v>
      </c>
      <c r="C390" s="540" t="s">
        <v>13392</v>
      </c>
      <c r="D390" s="542"/>
      <c r="E390" s="534"/>
      <c r="F390" s="534"/>
      <c r="H390" s="541"/>
      <c r="I390" s="1028"/>
      <c r="J390" s="544"/>
      <c r="K390" s="725"/>
      <c r="L390" s="534"/>
      <c r="M390" s="541"/>
      <c r="N390" s="1024"/>
      <c r="O390" s="1025"/>
      <c r="P390" s="526" t="s">
        <v>3833</v>
      </c>
      <c r="Q390" s="526"/>
      <c r="R390" s="526"/>
      <c r="S390" s="526"/>
      <c r="T390" s="526" t="s">
        <v>1678</v>
      </c>
      <c r="U390" s="527">
        <v>0.5</v>
      </c>
      <c r="V390" s="1023"/>
      <c r="W390" s="938"/>
      <c r="X390" s="544"/>
      <c r="Y390" s="548"/>
      <c r="Z390" s="728"/>
      <c r="AA390" s="537"/>
      <c r="AB390" s="550"/>
      <c r="AC390" s="732"/>
      <c r="AD390" s="721">
        <f>ROUND(ROUND(ROUND(ROUND(ROUND(F345*K388,0)*$M$10,0)*U390,0)*Y385,0)-AB370,0)</f>
        <v>127</v>
      </c>
      <c r="AE390" s="539"/>
      <c r="AF390" s="533"/>
    </row>
    <row r="391" spans="1:32" ht="16.7" customHeight="1" x14ac:dyDescent="0.15">
      <c r="A391" s="520">
        <v>22</v>
      </c>
      <c r="B391" s="520">
        <v>8631</v>
      </c>
      <c r="C391" s="521" t="s">
        <v>13393</v>
      </c>
      <c r="D391" s="542"/>
      <c r="E391" s="534"/>
      <c r="F391" s="936" t="s">
        <v>10640</v>
      </c>
      <c r="G391" s="947"/>
      <c r="H391" s="941"/>
      <c r="I391" s="729"/>
      <c r="J391" s="525"/>
      <c r="K391" s="718"/>
      <c r="L391" s="534"/>
      <c r="M391" s="541"/>
      <c r="N391" s="526"/>
      <c r="O391" s="526"/>
      <c r="P391" s="526"/>
      <c r="Q391" s="526"/>
      <c r="R391" s="526"/>
      <c r="S391" s="526"/>
      <c r="T391" s="526"/>
      <c r="U391" s="527"/>
      <c r="V391" s="719"/>
      <c r="W391" s="525"/>
      <c r="X391" s="525"/>
      <c r="Y391" s="529"/>
      <c r="Z391" s="728"/>
      <c r="AA391" s="537"/>
      <c r="AB391" s="522"/>
      <c r="AC391" s="720"/>
      <c r="AD391" s="721">
        <f>ROUND(F393*$M$10,0)</f>
        <v>367</v>
      </c>
      <c r="AE391" s="539"/>
      <c r="AF391" s="533"/>
    </row>
    <row r="392" spans="1:32" ht="16.7" customHeight="1" x14ac:dyDescent="0.15">
      <c r="A392" s="520">
        <v>22</v>
      </c>
      <c r="B392" s="520">
        <v>8632</v>
      </c>
      <c r="C392" s="521" t="s">
        <v>13394</v>
      </c>
      <c r="D392" s="542"/>
      <c r="E392" s="534"/>
      <c r="F392" s="937"/>
      <c r="G392" s="948"/>
      <c r="H392" s="942"/>
      <c r="I392" s="730"/>
      <c r="J392" s="537"/>
      <c r="L392" s="534"/>
      <c r="M392" s="541"/>
      <c r="N392" s="947" t="s">
        <v>10414</v>
      </c>
      <c r="O392" s="941"/>
      <c r="P392" s="526" t="s">
        <v>16</v>
      </c>
      <c r="Q392" s="526"/>
      <c r="R392" s="526"/>
      <c r="S392" s="526"/>
      <c r="T392" s="526" t="s">
        <v>1678</v>
      </c>
      <c r="U392" s="527">
        <v>0.7</v>
      </c>
      <c r="V392" s="722"/>
      <c r="W392" s="537"/>
      <c r="X392" s="537"/>
      <c r="Z392" s="728"/>
      <c r="AA392" s="537"/>
      <c r="AB392" s="534"/>
      <c r="AC392" s="556"/>
      <c r="AD392" s="721">
        <f>ROUND(ROUND(F393*$M$10,0)*U392,0)</f>
        <v>257</v>
      </c>
      <c r="AE392" s="539"/>
      <c r="AF392" s="533"/>
    </row>
    <row r="393" spans="1:32" ht="16.7" customHeight="1" x14ac:dyDescent="0.15">
      <c r="A393" s="520">
        <v>22</v>
      </c>
      <c r="B393" s="520" t="s">
        <v>13395</v>
      </c>
      <c r="C393" s="540" t="s">
        <v>13396</v>
      </c>
      <c r="D393" s="542"/>
      <c r="E393" s="534"/>
      <c r="F393" s="1034">
        <f>'6生活介護(基本)'!F393</f>
        <v>524</v>
      </c>
      <c r="G393" s="1035"/>
      <c r="H393" s="541" t="s">
        <v>9</v>
      </c>
      <c r="I393" s="731"/>
      <c r="J393" s="544"/>
      <c r="K393" s="725"/>
      <c r="L393" s="534"/>
      <c r="M393" s="541"/>
      <c r="N393" s="1024"/>
      <c r="O393" s="1025"/>
      <c r="P393" s="526" t="s">
        <v>3833</v>
      </c>
      <c r="Q393" s="526"/>
      <c r="R393" s="526"/>
      <c r="S393" s="526"/>
      <c r="T393" s="526" t="s">
        <v>1678</v>
      </c>
      <c r="U393" s="527">
        <v>0.5</v>
      </c>
      <c r="V393" s="722"/>
      <c r="W393" s="537"/>
      <c r="X393" s="537"/>
      <c r="Z393" s="728"/>
      <c r="AA393" s="537"/>
      <c r="AB393" s="534"/>
      <c r="AC393" s="556"/>
      <c r="AD393" s="721">
        <f>ROUND(ROUND(F393*$M$10,0)*U393,0)</f>
        <v>184</v>
      </c>
      <c r="AE393" s="539"/>
      <c r="AF393" s="533"/>
    </row>
    <row r="394" spans="1:32" ht="16.7" customHeight="1" x14ac:dyDescent="0.15">
      <c r="A394" s="520">
        <v>22</v>
      </c>
      <c r="B394" s="520">
        <v>8633</v>
      </c>
      <c r="C394" s="540" t="s">
        <v>13397</v>
      </c>
      <c r="D394" s="542"/>
      <c r="E394" s="534"/>
      <c r="F394" s="534"/>
      <c r="H394" s="541"/>
      <c r="I394" s="1026" t="s">
        <v>10418</v>
      </c>
      <c r="J394" s="525" t="s">
        <v>1678</v>
      </c>
      <c r="K394" s="718">
        <v>0.96499999999999997</v>
      </c>
      <c r="L394" s="534"/>
      <c r="M394" s="541"/>
      <c r="N394" s="526"/>
      <c r="O394" s="526"/>
      <c r="P394" s="526"/>
      <c r="Q394" s="526"/>
      <c r="R394" s="526"/>
      <c r="S394" s="526"/>
      <c r="T394" s="526"/>
      <c r="U394" s="527"/>
      <c r="V394" s="722"/>
      <c r="W394" s="537"/>
      <c r="X394" s="537"/>
      <c r="Z394" s="728"/>
      <c r="AA394" s="537"/>
      <c r="AB394" s="534"/>
      <c r="AC394" s="556"/>
      <c r="AD394" s="721">
        <f>ROUND(ROUND(F393*K394,0)*$M$10,0)</f>
        <v>354</v>
      </c>
      <c r="AE394" s="539"/>
      <c r="AF394" s="533"/>
    </row>
    <row r="395" spans="1:32" ht="16.7" customHeight="1" x14ac:dyDescent="0.15">
      <c r="A395" s="520">
        <v>22</v>
      </c>
      <c r="B395" s="520">
        <v>8634</v>
      </c>
      <c r="C395" s="540" t="s">
        <v>13398</v>
      </c>
      <c r="D395" s="542"/>
      <c r="E395" s="534"/>
      <c r="F395" s="534"/>
      <c r="H395" s="541"/>
      <c r="I395" s="1027"/>
      <c r="J395" s="537"/>
      <c r="L395" s="534"/>
      <c r="M395" s="541"/>
      <c r="N395" s="947" t="s">
        <v>10414</v>
      </c>
      <c r="O395" s="941"/>
      <c r="P395" s="526" t="s">
        <v>16</v>
      </c>
      <c r="Q395" s="526"/>
      <c r="R395" s="526"/>
      <c r="S395" s="526"/>
      <c r="T395" s="526" t="s">
        <v>1678</v>
      </c>
      <c r="U395" s="527">
        <v>0.7</v>
      </c>
      <c r="V395" s="722"/>
      <c r="W395" s="537"/>
      <c r="X395" s="537"/>
      <c r="Z395" s="728"/>
      <c r="AA395" s="537"/>
      <c r="AB395" s="534"/>
      <c r="AC395" s="556"/>
      <c r="AD395" s="721">
        <f>ROUND(ROUND(ROUND(F393*K394,0)*$M$10,0)*U395,0)</f>
        <v>248</v>
      </c>
      <c r="AE395" s="539"/>
      <c r="AF395" s="533"/>
    </row>
    <row r="396" spans="1:32" ht="16.7" customHeight="1" x14ac:dyDescent="0.15">
      <c r="A396" s="520">
        <v>22</v>
      </c>
      <c r="B396" s="520" t="s">
        <v>13399</v>
      </c>
      <c r="C396" s="540" t="s">
        <v>13400</v>
      </c>
      <c r="D396" s="542"/>
      <c r="E396" s="534"/>
      <c r="F396" s="534"/>
      <c r="H396" s="541"/>
      <c r="I396" s="1028"/>
      <c r="J396" s="544"/>
      <c r="K396" s="725"/>
      <c r="L396" s="534"/>
      <c r="M396" s="541"/>
      <c r="N396" s="1024"/>
      <c r="O396" s="1025"/>
      <c r="P396" s="526" t="s">
        <v>3833</v>
      </c>
      <c r="Q396" s="526"/>
      <c r="R396" s="526"/>
      <c r="S396" s="526"/>
      <c r="T396" s="526" t="s">
        <v>1678</v>
      </c>
      <c r="U396" s="527">
        <v>0.5</v>
      </c>
      <c r="V396" s="727"/>
      <c r="W396" s="544"/>
      <c r="X396" s="544"/>
      <c r="Y396" s="548"/>
      <c r="Z396" s="728"/>
      <c r="AA396" s="537"/>
      <c r="AB396" s="534"/>
      <c r="AC396" s="556"/>
      <c r="AD396" s="721">
        <f>ROUND(ROUND(ROUND(F393*K394,0)*$M$10,0)*U396,0)</f>
        <v>177</v>
      </c>
      <c r="AE396" s="539"/>
      <c r="AF396" s="533"/>
    </row>
    <row r="397" spans="1:32" ht="16.7" customHeight="1" x14ac:dyDescent="0.15">
      <c r="A397" s="549">
        <v>22</v>
      </c>
      <c r="B397" s="549">
        <v>8635</v>
      </c>
      <c r="C397" s="540" t="s">
        <v>13401</v>
      </c>
      <c r="D397" s="542"/>
      <c r="E397" s="534"/>
      <c r="F397" s="534"/>
      <c r="H397" s="541"/>
      <c r="I397" s="729"/>
      <c r="J397" s="525"/>
      <c r="K397" s="718"/>
      <c r="L397" s="534"/>
      <c r="M397" s="541"/>
      <c r="N397" s="526"/>
      <c r="O397" s="526"/>
      <c r="P397" s="526"/>
      <c r="Q397" s="526"/>
      <c r="R397" s="526"/>
      <c r="S397" s="526"/>
      <c r="T397" s="526"/>
      <c r="U397" s="527"/>
      <c r="V397" s="956" t="s">
        <v>12599</v>
      </c>
      <c r="W397" s="936" t="s">
        <v>12821</v>
      </c>
      <c r="X397" s="525" t="s">
        <v>1678</v>
      </c>
      <c r="Y397" s="529">
        <v>0.5</v>
      </c>
      <c r="Z397" s="728"/>
      <c r="AA397" s="537"/>
      <c r="AB397" s="534"/>
      <c r="AC397" s="556"/>
      <c r="AD397" s="721">
        <f>ROUND(ROUND(F393*$M$10,0)*Y397,0)</f>
        <v>184</v>
      </c>
      <c r="AE397" s="539"/>
      <c r="AF397" s="533"/>
    </row>
    <row r="398" spans="1:32" ht="16.7" customHeight="1" x14ac:dyDescent="0.15">
      <c r="A398" s="549">
        <v>22</v>
      </c>
      <c r="B398" s="549">
        <v>8636</v>
      </c>
      <c r="C398" s="540" t="s">
        <v>13402</v>
      </c>
      <c r="D398" s="542"/>
      <c r="E398" s="534"/>
      <c r="F398" s="534"/>
      <c r="H398" s="541"/>
      <c r="I398" s="730"/>
      <c r="J398" s="537"/>
      <c r="L398" s="534"/>
      <c r="M398" s="541"/>
      <c r="N398" s="947" t="s">
        <v>10414</v>
      </c>
      <c r="O398" s="941"/>
      <c r="P398" s="526" t="s">
        <v>16</v>
      </c>
      <c r="Q398" s="526"/>
      <c r="R398" s="526"/>
      <c r="S398" s="526"/>
      <c r="T398" s="526" t="s">
        <v>1678</v>
      </c>
      <c r="U398" s="527">
        <v>0.7</v>
      </c>
      <c r="V398" s="1029"/>
      <c r="W398" s="937"/>
      <c r="X398" s="537"/>
      <c r="Z398" s="728"/>
      <c r="AA398" s="537"/>
      <c r="AB398" s="534"/>
      <c r="AC398" s="556"/>
      <c r="AD398" s="721">
        <f>ROUND(ROUND(ROUND(F393*$M$10,0)*U398,0)*Y397,0)</f>
        <v>129</v>
      </c>
      <c r="AE398" s="539"/>
      <c r="AF398" s="533"/>
    </row>
    <row r="399" spans="1:32" ht="16.7" customHeight="1" x14ac:dyDescent="0.15">
      <c r="A399" s="520">
        <v>22</v>
      </c>
      <c r="B399" s="520" t="s">
        <v>13403</v>
      </c>
      <c r="C399" s="540" t="s">
        <v>13404</v>
      </c>
      <c r="D399" s="542"/>
      <c r="E399" s="534"/>
      <c r="F399" s="534"/>
      <c r="H399" s="541"/>
      <c r="I399" s="731"/>
      <c r="J399" s="544"/>
      <c r="K399" s="725"/>
      <c r="L399" s="534"/>
      <c r="M399" s="541"/>
      <c r="N399" s="1024"/>
      <c r="O399" s="1025"/>
      <c r="P399" s="526" t="s">
        <v>3833</v>
      </c>
      <c r="Q399" s="526"/>
      <c r="R399" s="526"/>
      <c r="S399" s="526"/>
      <c r="T399" s="526" t="s">
        <v>1678</v>
      </c>
      <c r="U399" s="527">
        <v>0.5</v>
      </c>
      <c r="V399" s="1029"/>
      <c r="W399" s="937"/>
      <c r="X399" s="537"/>
      <c r="Z399" s="728"/>
      <c r="AA399" s="537"/>
      <c r="AB399" s="534"/>
      <c r="AC399" s="556"/>
      <c r="AD399" s="721">
        <f>ROUND(ROUND(ROUND(F393*$M$10,0)*U399,0)*Y397,0)</f>
        <v>92</v>
      </c>
      <c r="AE399" s="539"/>
      <c r="AF399" s="533"/>
    </row>
    <row r="400" spans="1:32" ht="16.7" customHeight="1" x14ac:dyDescent="0.15">
      <c r="A400" s="549">
        <v>22</v>
      </c>
      <c r="B400" s="549">
        <v>8637</v>
      </c>
      <c r="C400" s="540" t="s">
        <v>13405</v>
      </c>
      <c r="D400" s="542"/>
      <c r="E400" s="534"/>
      <c r="F400" s="534"/>
      <c r="H400" s="541"/>
      <c r="I400" s="1026" t="s">
        <v>10418</v>
      </c>
      <c r="J400" s="525" t="s">
        <v>1678</v>
      </c>
      <c r="K400" s="718">
        <v>0.96499999999999997</v>
      </c>
      <c r="L400" s="534"/>
      <c r="M400" s="541"/>
      <c r="N400" s="526"/>
      <c r="O400" s="526"/>
      <c r="P400" s="526"/>
      <c r="Q400" s="526"/>
      <c r="R400" s="526"/>
      <c r="S400" s="526"/>
      <c r="T400" s="526"/>
      <c r="U400" s="527"/>
      <c r="V400" s="1029"/>
      <c r="W400" s="937"/>
      <c r="X400" s="537"/>
      <c r="Z400" s="728"/>
      <c r="AA400" s="537"/>
      <c r="AB400" s="534"/>
      <c r="AC400" s="556"/>
      <c r="AD400" s="721">
        <f>ROUND(ROUND(ROUND(F393*K400,0)*$M$10,0)*Y397,0)</f>
        <v>177</v>
      </c>
      <c r="AE400" s="539"/>
      <c r="AF400" s="533"/>
    </row>
    <row r="401" spans="1:32" ht="16.7" customHeight="1" x14ac:dyDescent="0.15">
      <c r="A401" s="549">
        <v>22</v>
      </c>
      <c r="B401" s="549">
        <v>8638</v>
      </c>
      <c r="C401" s="540" t="s">
        <v>13406</v>
      </c>
      <c r="D401" s="542"/>
      <c r="E401" s="534"/>
      <c r="F401" s="534"/>
      <c r="H401" s="541"/>
      <c r="I401" s="1027"/>
      <c r="J401" s="537"/>
      <c r="L401" s="534"/>
      <c r="M401" s="541"/>
      <c r="N401" s="947" t="s">
        <v>10414</v>
      </c>
      <c r="O401" s="941"/>
      <c r="P401" s="526" t="s">
        <v>16</v>
      </c>
      <c r="Q401" s="526"/>
      <c r="R401" s="526"/>
      <c r="S401" s="526"/>
      <c r="T401" s="526" t="s">
        <v>1678</v>
      </c>
      <c r="U401" s="527">
        <v>0.7</v>
      </c>
      <c r="V401" s="1029"/>
      <c r="W401" s="937"/>
      <c r="X401" s="537"/>
      <c r="Z401" s="728"/>
      <c r="AA401" s="537"/>
      <c r="AB401" s="534"/>
      <c r="AC401" s="556"/>
      <c r="AD401" s="721">
        <f>ROUND(ROUND(ROUND(ROUND(F393*K400,0)*$M$10,0)*U401,0)*Y397,0)</f>
        <v>124</v>
      </c>
      <c r="AE401" s="539"/>
      <c r="AF401" s="533"/>
    </row>
    <row r="402" spans="1:32" ht="16.7" customHeight="1" x14ac:dyDescent="0.15">
      <c r="A402" s="520">
        <v>22</v>
      </c>
      <c r="B402" s="520" t="s">
        <v>13407</v>
      </c>
      <c r="C402" s="540" t="s">
        <v>13408</v>
      </c>
      <c r="D402" s="542"/>
      <c r="E402" s="534"/>
      <c r="F402" s="534"/>
      <c r="H402" s="541"/>
      <c r="I402" s="1028"/>
      <c r="J402" s="544"/>
      <c r="K402" s="725"/>
      <c r="L402" s="534"/>
      <c r="M402" s="541"/>
      <c r="N402" s="1024"/>
      <c r="O402" s="1025"/>
      <c r="P402" s="526" t="s">
        <v>3833</v>
      </c>
      <c r="Q402" s="526"/>
      <c r="R402" s="526"/>
      <c r="S402" s="526"/>
      <c r="T402" s="526" t="s">
        <v>1678</v>
      </c>
      <c r="U402" s="527">
        <v>0.5</v>
      </c>
      <c r="V402" s="1029"/>
      <c r="W402" s="938"/>
      <c r="X402" s="544"/>
      <c r="Y402" s="548"/>
      <c r="Z402" s="728"/>
      <c r="AA402" s="537"/>
      <c r="AB402" s="534"/>
      <c r="AC402" s="556"/>
      <c r="AD402" s="721">
        <f>ROUND(ROUND(ROUND(ROUND(F393*K400,0)*$M$10,0)*U402,0)*Y397,0)</f>
        <v>89</v>
      </c>
      <c r="AE402" s="539"/>
      <c r="AF402" s="533"/>
    </row>
    <row r="403" spans="1:32" ht="16.7" customHeight="1" x14ac:dyDescent="0.15">
      <c r="A403" s="549">
        <v>22</v>
      </c>
      <c r="B403" s="549">
        <v>8639</v>
      </c>
      <c r="C403" s="540" t="s">
        <v>13409</v>
      </c>
      <c r="D403" s="542"/>
      <c r="E403" s="534"/>
      <c r="F403" s="534"/>
      <c r="H403" s="541"/>
      <c r="I403" s="729"/>
      <c r="J403" s="525"/>
      <c r="K403" s="718"/>
      <c r="L403" s="534"/>
      <c r="M403" s="541"/>
      <c r="N403" s="526"/>
      <c r="O403" s="526"/>
      <c r="P403" s="526"/>
      <c r="Q403" s="526"/>
      <c r="R403" s="526"/>
      <c r="S403" s="526"/>
      <c r="T403" s="526"/>
      <c r="U403" s="527"/>
      <c r="V403" s="1029"/>
      <c r="W403" s="936" t="s">
        <v>12830</v>
      </c>
      <c r="X403" s="525" t="s">
        <v>1678</v>
      </c>
      <c r="Y403" s="529">
        <v>0.7</v>
      </c>
      <c r="Z403" s="728"/>
      <c r="AA403" s="537"/>
      <c r="AB403" s="534"/>
      <c r="AC403" s="556"/>
      <c r="AD403" s="721">
        <f>ROUND(ROUND(F393*$M$10,0)*Y403,0)</f>
        <v>257</v>
      </c>
      <c r="AE403" s="539"/>
      <c r="AF403" s="533"/>
    </row>
    <row r="404" spans="1:32" ht="16.7" customHeight="1" x14ac:dyDescent="0.15">
      <c r="A404" s="549">
        <v>22</v>
      </c>
      <c r="B404" s="549">
        <v>8640</v>
      </c>
      <c r="C404" s="540" t="s">
        <v>13410</v>
      </c>
      <c r="D404" s="542"/>
      <c r="E404" s="534"/>
      <c r="F404" s="534"/>
      <c r="H404" s="541"/>
      <c r="I404" s="730"/>
      <c r="J404" s="537"/>
      <c r="L404" s="534"/>
      <c r="M404" s="541"/>
      <c r="N404" s="947" t="s">
        <v>10414</v>
      </c>
      <c r="O404" s="941"/>
      <c r="P404" s="526" t="s">
        <v>16</v>
      </c>
      <c r="Q404" s="526"/>
      <c r="R404" s="526"/>
      <c r="S404" s="526"/>
      <c r="T404" s="526" t="s">
        <v>1678</v>
      </c>
      <c r="U404" s="527">
        <v>0.7</v>
      </c>
      <c r="V404" s="1029"/>
      <c r="W404" s="937"/>
      <c r="X404" s="537"/>
      <c r="Z404" s="728"/>
      <c r="AA404" s="537"/>
      <c r="AB404" s="534"/>
      <c r="AC404" s="556"/>
      <c r="AD404" s="721">
        <f>ROUND(ROUND(ROUND(F393*$M$10,0)*U404,0)*Y403,0)</f>
        <v>180</v>
      </c>
      <c r="AE404" s="539"/>
      <c r="AF404" s="533"/>
    </row>
    <row r="405" spans="1:32" ht="16.7" customHeight="1" x14ac:dyDescent="0.15">
      <c r="A405" s="520">
        <v>22</v>
      </c>
      <c r="B405" s="520" t="s">
        <v>13411</v>
      </c>
      <c r="C405" s="540" t="s">
        <v>13412</v>
      </c>
      <c r="D405" s="542"/>
      <c r="E405" s="534"/>
      <c r="F405" s="534"/>
      <c r="H405" s="541"/>
      <c r="I405" s="731"/>
      <c r="J405" s="544"/>
      <c r="K405" s="725"/>
      <c r="L405" s="534"/>
      <c r="M405" s="541"/>
      <c r="N405" s="1024"/>
      <c r="O405" s="1025"/>
      <c r="P405" s="526" t="s">
        <v>3833</v>
      </c>
      <c r="Q405" s="526"/>
      <c r="R405" s="526"/>
      <c r="S405" s="526"/>
      <c r="T405" s="526" t="s">
        <v>1678</v>
      </c>
      <c r="U405" s="527">
        <v>0.5</v>
      </c>
      <c r="V405" s="1029"/>
      <c r="W405" s="937"/>
      <c r="X405" s="537"/>
      <c r="Z405" s="728"/>
      <c r="AA405" s="537"/>
      <c r="AB405" s="534"/>
      <c r="AC405" s="556"/>
      <c r="AD405" s="721">
        <f>ROUND(ROUND(ROUND(F393*$M$10,0)*U405,0)*Y403,0)</f>
        <v>129</v>
      </c>
      <c r="AE405" s="539"/>
      <c r="AF405" s="533"/>
    </row>
    <row r="406" spans="1:32" ht="16.7" customHeight="1" x14ac:dyDescent="0.15">
      <c r="A406" s="549">
        <v>22</v>
      </c>
      <c r="B406" s="549">
        <v>8017</v>
      </c>
      <c r="C406" s="540" t="s">
        <v>13413</v>
      </c>
      <c r="D406" s="542"/>
      <c r="E406" s="534"/>
      <c r="F406" s="534"/>
      <c r="H406" s="541"/>
      <c r="I406" s="1026" t="s">
        <v>10418</v>
      </c>
      <c r="J406" s="525" t="s">
        <v>1678</v>
      </c>
      <c r="K406" s="718">
        <v>0.96499999999999997</v>
      </c>
      <c r="L406" s="534"/>
      <c r="M406" s="541"/>
      <c r="N406" s="526"/>
      <c r="O406" s="526"/>
      <c r="P406" s="526"/>
      <c r="Q406" s="526"/>
      <c r="R406" s="526"/>
      <c r="S406" s="526"/>
      <c r="T406" s="526"/>
      <c r="U406" s="527"/>
      <c r="V406" s="1029"/>
      <c r="W406" s="937"/>
      <c r="X406" s="537"/>
      <c r="Z406" s="728"/>
      <c r="AA406" s="537"/>
      <c r="AB406" s="534"/>
      <c r="AC406" s="556"/>
      <c r="AD406" s="721">
        <f>ROUND(ROUND(ROUND(F393*K406,0)*$M$10,0)*Y403,0)</f>
        <v>248</v>
      </c>
      <c r="AE406" s="539"/>
      <c r="AF406" s="533"/>
    </row>
    <row r="407" spans="1:32" ht="16.7" customHeight="1" x14ac:dyDescent="0.15">
      <c r="A407" s="549">
        <v>22</v>
      </c>
      <c r="B407" s="549">
        <v>8018</v>
      </c>
      <c r="C407" s="540" t="s">
        <v>13414</v>
      </c>
      <c r="D407" s="542"/>
      <c r="E407" s="534"/>
      <c r="F407" s="534"/>
      <c r="H407" s="541"/>
      <c r="I407" s="1027"/>
      <c r="J407" s="537"/>
      <c r="L407" s="534"/>
      <c r="M407" s="541"/>
      <c r="N407" s="947" t="s">
        <v>10414</v>
      </c>
      <c r="O407" s="941"/>
      <c r="P407" s="526" t="s">
        <v>16</v>
      </c>
      <c r="Q407" s="526"/>
      <c r="R407" s="526"/>
      <c r="S407" s="526"/>
      <c r="T407" s="526" t="s">
        <v>1678</v>
      </c>
      <c r="U407" s="527">
        <v>0.7</v>
      </c>
      <c r="V407" s="1029"/>
      <c r="W407" s="937"/>
      <c r="X407" s="537"/>
      <c r="Z407" s="728"/>
      <c r="AA407" s="537"/>
      <c r="AB407" s="534"/>
      <c r="AC407" s="556"/>
      <c r="AD407" s="721">
        <f>ROUND(ROUND(ROUND(ROUND(F393*K406,0)*$M$10,0)*U407,0)*Y403,0)</f>
        <v>174</v>
      </c>
      <c r="AE407" s="539"/>
      <c r="AF407" s="533"/>
    </row>
    <row r="408" spans="1:32" ht="16.7" customHeight="1" x14ac:dyDescent="0.15">
      <c r="A408" s="520">
        <v>22</v>
      </c>
      <c r="B408" s="520" t="s">
        <v>13415</v>
      </c>
      <c r="C408" s="540" t="s">
        <v>13416</v>
      </c>
      <c r="D408" s="542"/>
      <c r="E408" s="534"/>
      <c r="F408" s="534"/>
      <c r="H408" s="541"/>
      <c r="I408" s="1028"/>
      <c r="J408" s="544"/>
      <c r="K408" s="725"/>
      <c r="L408" s="534"/>
      <c r="M408" s="541"/>
      <c r="N408" s="1024"/>
      <c r="O408" s="1025"/>
      <c r="P408" s="526" t="s">
        <v>3833</v>
      </c>
      <c r="Q408" s="526"/>
      <c r="R408" s="526"/>
      <c r="S408" s="526"/>
      <c r="T408" s="526" t="s">
        <v>1678</v>
      </c>
      <c r="U408" s="527">
        <v>0.5</v>
      </c>
      <c r="V408" s="1023"/>
      <c r="W408" s="938"/>
      <c r="X408" s="544"/>
      <c r="Y408" s="548"/>
      <c r="Z408" s="728"/>
      <c r="AA408" s="537"/>
      <c r="AB408" s="534"/>
      <c r="AC408" s="556"/>
      <c r="AD408" s="721">
        <f>ROUND(ROUND(ROUND(ROUND(F393*K406,0)*$M$10,0)*U408,0)*Y403,0)</f>
        <v>124</v>
      </c>
      <c r="AE408" s="539"/>
      <c r="AF408" s="533"/>
    </row>
    <row r="409" spans="1:32" ht="16.7" customHeight="1" x14ac:dyDescent="0.15">
      <c r="A409" s="520">
        <v>22</v>
      </c>
      <c r="B409" s="520" t="s">
        <v>13417</v>
      </c>
      <c r="C409" s="540" t="s">
        <v>13418</v>
      </c>
      <c r="D409" s="542"/>
      <c r="E409" s="534"/>
      <c r="F409" s="534"/>
      <c r="H409" s="541"/>
      <c r="I409" s="729"/>
      <c r="J409" s="525"/>
      <c r="K409" s="718"/>
      <c r="L409" s="534"/>
      <c r="M409" s="541"/>
      <c r="N409" s="526"/>
      <c r="O409" s="526"/>
      <c r="P409" s="526"/>
      <c r="Q409" s="526"/>
      <c r="R409" s="526"/>
      <c r="S409" s="526"/>
      <c r="T409" s="526"/>
      <c r="U409" s="527"/>
      <c r="V409" s="1021" t="s">
        <v>12608</v>
      </c>
      <c r="W409" s="936" t="s">
        <v>12840</v>
      </c>
      <c r="X409" s="525" t="s">
        <v>1678</v>
      </c>
      <c r="Y409" s="529">
        <v>0.7</v>
      </c>
      <c r="Z409" s="728"/>
      <c r="AA409" s="537"/>
      <c r="AB409" s="534"/>
      <c r="AC409" s="556"/>
      <c r="AD409" s="721">
        <f>ROUND(ROUND(F393*$M$10,0)*Y409,0)</f>
        <v>257</v>
      </c>
      <c r="AE409" s="539"/>
      <c r="AF409" s="533"/>
    </row>
    <row r="410" spans="1:32" ht="16.7" customHeight="1" x14ac:dyDescent="0.15">
      <c r="A410" s="520">
        <v>22</v>
      </c>
      <c r="B410" s="520" t="s">
        <v>13419</v>
      </c>
      <c r="C410" s="540" t="s">
        <v>13420</v>
      </c>
      <c r="D410" s="542"/>
      <c r="E410" s="534"/>
      <c r="F410" s="534"/>
      <c r="H410" s="541"/>
      <c r="I410" s="730"/>
      <c r="J410" s="537"/>
      <c r="L410" s="534"/>
      <c r="M410" s="541"/>
      <c r="N410" s="947" t="s">
        <v>10414</v>
      </c>
      <c r="O410" s="941"/>
      <c r="P410" s="526" t="s">
        <v>16</v>
      </c>
      <c r="Q410" s="526"/>
      <c r="R410" s="526"/>
      <c r="S410" s="526"/>
      <c r="T410" s="526" t="s">
        <v>1678</v>
      </c>
      <c r="U410" s="527">
        <v>0.7</v>
      </c>
      <c r="V410" s="1022"/>
      <c r="W410" s="937"/>
      <c r="X410" s="537"/>
      <c r="Z410" s="728"/>
      <c r="AA410" s="537"/>
      <c r="AB410" s="534"/>
      <c r="AC410" s="556"/>
      <c r="AD410" s="721">
        <f>ROUND(ROUND(ROUND(F393*$M$10,0)*U410,0)*Y409,0)</f>
        <v>180</v>
      </c>
      <c r="AE410" s="539"/>
      <c r="AF410" s="533"/>
    </row>
    <row r="411" spans="1:32" ht="16.7" customHeight="1" x14ac:dyDescent="0.15">
      <c r="A411" s="520">
        <v>22</v>
      </c>
      <c r="B411" s="520" t="s">
        <v>13421</v>
      </c>
      <c r="C411" s="540" t="s">
        <v>13422</v>
      </c>
      <c r="D411" s="542"/>
      <c r="E411" s="534"/>
      <c r="F411" s="534"/>
      <c r="H411" s="541"/>
      <c r="I411" s="731"/>
      <c r="J411" s="544"/>
      <c r="K411" s="725"/>
      <c r="L411" s="534"/>
      <c r="M411" s="541"/>
      <c r="N411" s="1024"/>
      <c r="O411" s="1025"/>
      <c r="P411" s="526" t="s">
        <v>3833</v>
      </c>
      <c r="Q411" s="526"/>
      <c r="R411" s="526"/>
      <c r="S411" s="526"/>
      <c r="T411" s="526" t="s">
        <v>1678</v>
      </c>
      <c r="U411" s="527">
        <v>0.5</v>
      </c>
      <c r="V411" s="1022"/>
      <c r="W411" s="937"/>
      <c r="X411" s="537"/>
      <c r="Z411" s="728"/>
      <c r="AA411" s="537"/>
      <c r="AB411" s="534"/>
      <c r="AC411" s="556"/>
      <c r="AD411" s="721">
        <f>ROUND(ROUND(ROUND(F393*$M$10,0)*U411,0)*Y409,0)</f>
        <v>129</v>
      </c>
      <c r="AE411" s="539"/>
      <c r="AF411" s="533"/>
    </row>
    <row r="412" spans="1:32" ht="16.7" customHeight="1" x14ac:dyDescent="0.15">
      <c r="A412" s="520">
        <v>22</v>
      </c>
      <c r="B412" s="520" t="s">
        <v>13423</v>
      </c>
      <c r="C412" s="540" t="s">
        <v>13424</v>
      </c>
      <c r="D412" s="542"/>
      <c r="E412" s="534"/>
      <c r="F412" s="534"/>
      <c r="H412" s="541"/>
      <c r="I412" s="1026" t="s">
        <v>10418</v>
      </c>
      <c r="J412" s="525" t="s">
        <v>1678</v>
      </c>
      <c r="K412" s="718">
        <v>0.96499999999999997</v>
      </c>
      <c r="L412" s="534"/>
      <c r="M412" s="541"/>
      <c r="N412" s="526"/>
      <c r="O412" s="526"/>
      <c r="P412" s="526"/>
      <c r="Q412" s="526"/>
      <c r="R412" s="526"/>
      <c r="S412" s="526"/>
      <c r="T412" s="526"/>
      <c r="U412" s="527"/>
      <c r="V412" s="1022"/>
      <c r="W412" s="937"/>
      <c r="X412" s="537"/>
      <c r="Z412" s="728"/>
      <c r="AA412" s="537"/>
      <c r="AB412" s="534"/>
      <c r="AC412" s="556"/>
      <c r="AD412" s="721">
        <f>ROUND(ROUND(ROUND(F393*K412,0)*$M$10,0)*Y409,0)</f>
        <v>248</v>
      </c>
      <c r="AE412" s="539"/>
      <c r="AF412" s="533"/>
    </row>
    <row r="413" spans="1:32" ht="16.7" customHeight="1" x14ac:dyDescent="0.15">
      <c r="A413" s="520">
        <v>22</v>
      </c>
      <c r="B413" s="520" t="s">
        <v>13425</v>
      </c>
      <c r="C413" s="540" t="s">
        <v>13426</v>
      </c>
      <c r="D413" s="542"/>
      <c r="E413" s="534"/>
      <c r="F413" s="534"/>
      <c r="H413" s="541"/>
      <c r="I413" s="1027"/>
      <c r="J413" s="537"/>
      <c r="L413" s="534"/>
      <c r="M413" s="541"/>
      <c r="N413" s="947" t="s">
        <v>10414</v>
      </c>
      <c r="O413" s="941"/>
      <c r="P413" s="526" t="s">
        <v>16</v>
      </c>
      <c r="Q413" s="526"/>
      <c r="R413" s="526"/>
      <c r="S413" s="526"/>
      <c r="T413" s="526" t="s">
        <v>1678</v>
      </c>
      <c r="U413" s="527">
        <v>0.7</v>
      </c>
      <c r="V413" s="1022"/>
      <c r="W413" s="937"/>
      <c r="X413" s="537"/>
      <c r="Z413" s="728"/>
      <c r="AA413" s="537"/>
      <c r="AB413" s="534"/>
      <c r="AC413" s="556"/>
      <c r="AD413" s="721">
        <f>ROUND(ROUND(ROUND(ROUND(F393*K412,0)*$M$10,0)*U413,0)*Y409,0)</f>
        <v>174</v>
      </c>
      <c r="AE413" s="539"/>
      <c r="AF413" s="533"/>
    </row>
    <row r="414" spans="1:32" ht="16.7" customHeight="1" x14ac:dyDescent="0.15">
      <c r="A414" s="520">
        <v>22</v>
      </c>
      <c r="B414" s="520" t="s">
        <v>13427</v>
      </c>
      <c r="C414" s="540" t="s">
        <v>13428</v>
      </c>
      <c r="D414" s="542"/>
      <c r="E414" s="534"/>
      <c r="F414" s="534"/>
      <c r="H414" s="541"/>
      <c r="I414" s="1028"/>
      <c r="J414" s="544"/>
      <c r="K414" s="725"/>
      <c r="L414" s="534"/>
      <c r="M414" s="541"/>
      <c r="N414" s="1024"/>
      <c r="O414" s="1025"/>
      <c r="P414" s="526" t="s">
        <v>3833</v>
      </c>
      <c r="Q414" s="526"/>
      <c r="R414" s="526"/>
      <c r="S414" s="526"/>
      <c r="T414" s="526" t="s">
        <v>1678</v>
      </c>
      <c r="U414" s="527">
        <v>0.5</v>
      </c>
      <c r="V414" s="1023"/>
      <c r="W414" s="938"/>
      <c r="X414" s="544"/>
      <c r="Y414" s="548"/>
      <c r="Z414" s="728"/>
      <c r="AA414" s="537"/>
      <c r="AB414" s="550"/>
      <c r="AC414" s="732"/>
      <c r="AD414" s="721">
        <f>ROUND(ROUND(ROUND(ROUND(F393*K412,0)*$M$10,0)*U414,0)*Y409,0)</f>
        <v>124</v>
      </c>
      <c r="AE414" s="539"/>
      <c r="AF414" s="533"/>
    </row>
    <row r="415" spans="1:32" ht="16.7" customHeight="1" x14ac:dyDescent="0.15">
      <c r="A415" s="520">
        <v>22</v>
      </c>
      <c r="B415" s="520">
        <v>8265</v>
      </c>
      <c r="C415" s="540" t="s">
        <v>13429</v>
      </c>
      <c r="D415" s="542"/>
      <c r="E415" s="534"/>
      <c r="F415" s="534"/>
      <c r="H415" s="541"/>
      <c r="I415" s="729"/>
      <c r="J415" s="525"/>
      <c r="K415" s="718"/>
      <c r="L415" s="534"/>
      <c r="M415" s="541"/>
      <c r="N415" s="526"/>
      <c r="O415" s="526"/>
      <c r="P415" s="526"/>
      <c r="Q415" s="526"/>
      <c r="R415" s="526"/>
      <c r="S415" s="526"/>
      <c r="T415" s="526"/>
      <c r="U415" s="527"/>
      <c r="V415" s="719"/>
      <c r="W415" s="525"/>
      <c r="X415" s="525"/>
      <c r="Y415" s="529"/>
      <c r="Z415" s="728"/>
      <c r="AA415" s="537"/>
      <c r="AB415" s="936" t="s">
        <v>10456</v>
      </c>
      <c r="AC415" s="941"/>
      <c r="AD415" s="721">
        <f>ROUND(ROUND(F393*$M$10,0)-AB418,0)</f>
        <v>355</v>
      </c>
      <c r="AE415" s="539"/>
      <c r="AF415" s="533"/>
    </row>
    <row r="416" spans="1:32" ht="16.7" customHeight="1" x14ac:dyDescent="0.15">
      <c r="A416" s="520">
        <v>22</v>
      </c>
      <c r="B416" s="520">
        <v>8266</v>
      </c>
      <c r="C416" s="540" t="s">
        <v>13430</v>
      </c>
      <c r="D416" s="542"/>
      <c r="E416" s="534"/>
      <c r="F416" s="534"/>
      <c r="H416" s="541"/>
      <c r="I416" s="730"/>
      <c r="J416" s="537"/>
      <c r="L416" s="534"/>
      <c r="M416" s="541"/>
      <c r="N416" s="947" t="s">
        <v>10414</v>
      </c>
      <c r="O416" s="941"/>
      <c r="P416" s="526" t="s">
        <v>16</v>
      </c>
      <c r="Q416" s="526"/>
      <c r="R416" s="526"/>
      <c r="S416" s="526"/>
      <c r="T416" s="526" t="s">
        <v>1678</v>
      </c>
      <c r="U416" s="527">
        <v>0.7</v>
      </c>
      <c r="V416" s="722"/>
      <c r="W416" s="537"/>
      <c r="X416" s="537"/>
      <c r="Z416" s="728"/>
      <c r="AA416" s="537"/>
      <c r="AB416" s="937"/>
      <c r="AC416" s="942"/>
      <c r="AD416" s="721">
        <f>ROUND(ROUND(ROUND(F393*$M$10,0)*U416,0)-AB418,0)</f>
        <v>245</v>
      </c>
      <c r="AE416" s="539"/>
      <c r="AF416" s="533"/>
    </row>
    <row r="417" spans="1:32" ht="16.7" customHeight="1" x14ac:dyDescent="0.15">
      <c r="A417" s="520">
        <v>22</v>
      </c>
      <c r="B417" s="520" t="s">
        <v>13431</v>
      </c>
      <c r="C417" s="540" t="s">
        <v>13432</v>
      </c>
      <c r="D417" s="542"/>
      <c r="E417" s="534"/>
      <c r="F417" s="534"/>
      <c r="H417" s="541"/>
      <c r="I417" s="731"/>
      <c r="J417" s="544"/>
      <c r="K417" s="725"/>
      <c r="L417" s="534"/>
      <c r="M417" s="541"/>
      <c r="N417" s="1024"/>
      <c r="O417" s="1025"/>
      <c r="P417" s="526" t="s">
        <v>3833</v>
      </c>
      <c r="Q417" s="526"/>
      <c r="R417" s="526"/>
      <c r="S417" s="526"/>
      <c r="T417" s="526" t="s">
        <v>1678</v>
      </c>
      <c r="U417" s="527">
        <v>0.5</v>
      </c>
      <c r="V417" s="722"/>
      <c r="W417" s="537"/>
      <c r="X417" s="537"/>
      <c r="Z417" s="728"/>
      <c r="AA417" s="537"/>
      <c r="AB417" s="555"/>
      <c r="AC417" s="556"/>
      <c r="AD417" s="721">
        <f>ROUND(ROUND(ROUND(F393*$M$10,0)*U417,0)-AB418,0)</f>
        <v>172</v>
      </c>
      <c r="AE417" s="539"/>
      <c r="AF417" s="533"/>
    </row>
    <row r="418" spans="1:32" ht="16.7" customHeight="1" x14ac:dyDescent="0.15">
      <c r="A418" s="520">
        <v>22</v>
      </c>
      <c r="B418" s="520">
        <v>8267</v>
      </c>
      <c r="C418" s="540" t="s">
        <v>13433</v>
      </c>
      <c r="D418" s="542"/>
      <c r="E418" s="534"/>
      <c r="F418" s="534"/>
      <c r="H418" s="541"/>
      <c r="I418" s="1026" t="s">
        <v>10418</v>
      </c>
      <c r="J418" s="525" t="s">
        <v>1678</v>
      </c>
      <c r="K418" s="718">
        <v>0.96499999999999997</v>
      </c>
      <c r="L418" s="534"/>
      <c r="M418" s="541"/>
      <c r="N418" s="526"/>
      <c r="O418" s="526"/>
      <c r="P418" s="526"/>
      <c r="Q418" s="526"/>
      <c r="R418" s="526"/>
      <c r="S418" s="526"/>
      <c r="T418" s="526"/>
      <c r="U418" s="527"/>
      <c r="V418" s="722"/>
      <c r="W418" s="537"/>
      <c r="X418" s="537"/>
      <c r="Z418" s="728"/>
      <c r="AA418" s="537"/>
      <c r="AB418" s="554">
        <v>12</v>
      </c>
      <c r="AC418" s="953" t="s">
        <v>10461</v>
      </c>
      <c r="AD418" s="721">
        <f>ROUND(ROUND(ROUND(F393*K418,0)*$M$10,0)-AB418,0)</f>
        <v>342</v>
      </c>
      <c r="AE418" s="539"/>
      <c r="AF418" s="533"/>
    </row>
    <row r="419" spans="1:32" ht="16.7" customHeight="1" x14ac:dyDescent="0.15">
      <c r="A419" s="520">
        <v>22</v>
      </c>
      <c r="B419" s="520">
        <v>8268</v>
      </c>
      <c r="C419" s="540" t="s">
        <v>13434</v>
      </c>
      <c r="D419" s="542"/>
      <c r="E419" s="534"/>
      <c r="F419" s="534"/>
      <c r="H419" s="541"/>
      <c r="I419" s="1027"/>
      <c r="J419" s="537"/>
      <c r="L419" s="534"/>
      <c r="M419" s="541"/>
      <c r="N419" s="947" t="s">
        <v>10414</v>
      </c>
      <c r="O419" s="941"/>
      <c r="P419" s="526" t="s">
        <v>16</v>
      </c>
      <c r="Q419" s="526"/>
      <c r="R419" s="526"/>
      <c r="S419" s="526"/>
      <c r="T419" s="526" t="s">
        <v>1678</v>
      </c>
      <c r="U419" s="527">
        <v>0.7</v>
      </c>
      <c r="V419" s="722"/>
      <c r="W419" s="537"/>
      <c r="X419" s="537"/>
      <c r="Z419" s="728"/>
      <c r="AA419" s="537"/>
      <c r="AB419" s="534"/>
      <c r="AC419" s="953"/>
      <c r="AD419" s="721">
        <f>ROUND(ROUND(ROUND(ROUND(F393*K418,0)*$M$10,0)*U419,0)-AB418,0)</f>
        <v>236</v>
      </c>
      <c r="AE419" s="539"/>
      <c r="AF419" s="533"/>
    </row>
    <row r="420" spans="1:32" ht="16.7" customHeight="1" x14ac:dyDescent="0.15">
      <c r="A420" s="520">
        <v>22</v>
      </c>
      <c r="B420" s="520" t="s">
        <v>13435</v>
      </c>
      <c r="C420" s="540" t="s">
        <v>13436</v>
      </c>
      <c r="D420" s="542"/>
      <c r="E420" s="534"/>
      <c r="F420" s="534"/>
      <c r="H420" s="541"/>
      <c r="I420" s="1028"/>
      <c r="J420" s="544"/>
      <c r="K420" s="725"/>
      <c r="L420" s="534"/>
      <c r="M420" s="541"/>
      <c r="N420" s="1024"/>
      <c r="O420" s="1025"/>
      <c r="P420" s="526" t="s">
        <v>3833</v>
      </c>
      <c r="Q420" s="526"/>
      <c r="R420" s="526"/>
      <c r="S420" s="526"/>
      <c r="T420" s="526" t="s">
        <v>1678</v>
      </c>
      <c r="U420" s="527">
        <v>0.5</v>
      </c>
      <c r="V420" s="727"/>
      <c r="W420" s="544"/>
      <c r="X420" s="544"/>
      <c r="Y420" s="548"/>
      <c r="Z420" s="728"/>
      <c r="AA420" s="537"/>
      <c r="AB420" s="534"/>
      <c r="AC420" s="556"/>
      <c r="AD420" s="721">
        <f>ROUND(ROUND(ROUND(ROUND(F393*K418,0)*$M$10,0)*U420,0)-AB418,0)</f>
        <v>165</v>
      </c>
      <c r="AE420" s="539"/>
      <c r="AF420" s="533"/>
    </row>
    <row r="421" spans="1:32" ht="16.7" customHeight="1" x14ac:dyDescent="0.15">
      <c r="A421" s="549">
        <v>22</v>
      </c>
      <c r="B421" s="549">
        <v>8275</v>
      </c>
      <c r="C421" s="540" t="s">
        <v>13437</v>
      </c>
      <c r="D421" s="542"/>
      <c r="E421" s="534"/>
      <c r="F421" s="534"/>
      <c r="H421" s="541"/>
      <c r="I421" s="729"/>
      <c r="J421" s="525"/>
      <c r="K421" s="718"/>
      <c r="L421" s="534"/>
      <c r="M421" s="541"/>
      <c r="N421" s="526"/>
      <c r="O421" s="526"/>
      <c r="P421" s="526"/>
      <c r="Q421" s="526"/>
      <c r="R421" s="526"/>
      <c r="S421" s="526"/>
      <c r="T421" s="526"/>
      <c r="U421" s="527"/>
      <c r="V421" s="956" t="s">
        <v>12599</v>
      </c>
      <c r="W421" s="936" t="s">
        <v>12821</v>
      </c>
      <c r="X421" s="525" t="s">
        <v>1678</v>
      </c>
      <c r="Y421" s="529">
        <v>0.5</v>
      </c>
      <c r="Z421" s="728"/>
      <c r="AA421" s="537"/>
      <c r="AB421" s="534"/>
      <c r="AC421" s="556"/>
      <c r="AD421" s="721">
        <f>ROUND(ROUND(ROUND(F393*$M$10,0)*Y421,0)-AB418,0)</f>
        <v>172</v>
      </c>
      <c r="AE421" s="539"/>
      <c r="AF421" s="533"/>
    </row>
    <row r="422" spans="1:32" ht="16.7" customHeight="1" x14ac:dyDescent="0.15">
      <c r="A422" s="549">
        <v>22</v>
      </c>
      <c r="B422" s="549">
        <v>8276</v>
      </c>
      <c r="C422" s="540" t="s">
        <v>13438</v>
      </c>
      <c r="D422" s="542"/>
      <c r="E422" s="534"/>
      <c r="F422" s="534"/>
      <c r="H422" s="541"/>
      <c r="I422" s="730"/>
      <c r="J422" s="537"/>
      <c r="L422" s="534"/>
      <c r="M422" s="541"/>
      <c r="N422" s="947" t="s">
        <v>10414</v>
      </c>
      <c r="O422" s="941"/>
      <c r="P422" s="526" t="s">
        <v>16</v>
      </c>
      <c r="Q422" s="526"/>
      <c r="R422" s="526"/>
      <c r="S422" s="526"/>
      <c r="T422" s="526" t="s">
        <v>1678</v>
      </c>
      <c r="U422" s="527">
        <v>0.7</v>
      </c>
      <c r="V422" s="1029"/>
      <c r="W422" s="937"/>
      <c r="X422" s="537"/>
      <c r="Z422" s="728"/>
      <c r="AA422" s="537"/>
      <c r="AB422" s="534"/>
      <c r="AC422" s="556"/>
      <c r="AD422" s="721">
        <f>ROUND(ROUND(ROUND(ROUND(F393*$M$10,0)*U422,0)*Y421,0)-AB418,0)</f>
        <v>117</v>
      </c>
      <c r="AE422" s="539"/>
      <c r="AF422" s="533"/>
    </row>
    <row r="423" spans="1:32" ht="16.7" customHeight="1" x14ac:dyDescent="0.15">
      <c r="A423" s="520">
        <v>22</v>
      </c>
      <c r="B423" s="520" t="s">
        <v>13439</v>
      </c>
      <c r="C423" s="540" t="s">
        <v>13440</v>
      </c>
      <c r="D423" s="542"/>
      <c r="E423" s="534"/>
      <c r="F423" s="534"/>
      <c r="H423" s="541"/>
      <c r="I423" s="731"/>
      <c r="J423" s="544"/>
      <c r="K423" s="725"/>
      <c r="L423" s="534"/>
      <c r="M423" s="541"/>
      <c r="N423" s="1024"/>
      <c r="O423" s="1025"/>
      <c r="P423" s="526" t="s">
        <v>3833</v>
      </c>
      <c r="Q423" s="526"/>
      <c r="R423" s="526"/>
      <c r="S423" s="526"/>
      <c r="T423" s="526" t="s">
        <v>1678</v>
      </c>
      <c r="U423" s="527">
        <v>0.5</v>
      </c>
      <c r="V423" s="1029"/>
      <c r="W423" s="937"/>
      <c r="X423" s="537"/>
      <c r="Z423" s="728"/>
      <c r="AA423" s="537"/>
      <c r="AB423" s="534"/>
      <c r="AC423" s="556"/>
      <c r="AD423" s="721">
        <f>ROUND(ROUND(ROUND(ROUND(F393*$M$10,0)*U423,0)*Y421,0)-AB418,0)</f>
        <v>80</v>
      </c>
      <c r="AE423" s="539"/>
      <c r="AF423" s="533"/>
    </row>
    <row r="424" spans="1:32" ht="16.7" customHeight="1" x14ac:dyDescent="0.15">
      <c r="A424" s="549">
        <v>22</v>
      </c>
      <c r="B424" s="549">
        <v>8277</v>
      </c>
      <c r="C424" s="540" t="s">
        <v>13441</v>
      </c>
      <c r="D424" s="542"/>
      <c r="E424" s="534"/>
      <c r="F424" s="534"/>
      <c r="H424" s="541"/>
      <c r="I424" s="1026" t="s">
        <v>10418</v>
      </c>
      <c r="J424" s="525" t="s">
        <v>1678</v>
      </c>
      <c r="K424" s="718">
        <v>0.96499999999999997</v>
      </c>
      <c r="L424" s="534"/>
      <c r="M424" s="541"/>
      <c r="N424" s="526"/>
      <c r="O424" s="526"/>
      <c r="P424" s="526"/>
      <c r="Q424" s="526"/>
      <c r="R424" s="526"/>
      <c r="S424" s="526"/>
      <c r="T424" s="526"/>
      <c r="U424" s="527"/>
      <c r="V424" s="1029"/>
      <c r="W424" s="937"/>
      <c r="X424" s="537"/>
      <c r="Z424" s="728"/>
      <c r="AA424" s="537"/>
      <c r="AB424" s="534"/>
      <c r="AC424" s="556"/>
      <c r="AD424" s="721">
        <f>ROUND(ROUND(ROUND(ROUND(F393*K424,0)*$M$10,0)*Y421,0)-AB418,0)</f>
        <v>165</v>
      </c>
      <c r="AE424" s="539"/>
      <c r="AF424" s="533"/>
    </row>
    <row r="425" spans="1:32" ht="16.7" customHeight="1" x14ac:dyDescent="0.15">
      <c r="A425" s="549">
        <v>22</v>
      </c>
      <c r="B425" s="549">
        <v>8278</v>
      </c>
      <c r="C425" s="540" t="s">
        <v>13442</v>
      </c>
      <c r="D425" s="542"/>
      <c r="E425" s="534"/>
      <c r="F425" s="534"/>
      <c r="H425" s="541"/>
      <c r="I425" s="1027"/>
      <c r="J425" s="537"/>
      <c r="L425" s="534"/>
      <c r="M425" s="541"/>
      <c r="N425" s="947" t="s">
        <v>10414</v>
      </c>
      <c r="O425" s="941"/>
      <c r="P425" s="526" t="s">
        <v>16</v>
      </c>
      <c r="Q425" s="526"/>
      <c r="R425" s="526"/>
      <c r="S425" s="526"/>
      <c r="T425" s="526" t="s">
        <v>1678</v>
      </c>
      <c r="U425" s="527">
        <v>0.7</v>
      </c>
      <c r="V425" s="1029"/>
      <c r="W425" s="937"/>
      <c r="X425" s="537"/>
      <c r="Z425" s="728"/>
      <c r="AA425" s="537"/>
      <c r="AB425" s="534"/>
      <c r="AC425" s="556"/>
      <c r="AD425" s="721">
        <f>ROUND(ROUND(ROUND(ROUND(ROUND(F393*K424,0)*$M$10,0)*U425,0)*Y421,0)-AB418,0)</f>
        <v>112</v>
      </c>
      <c r="AE425" s="539"/>
      <c r="AF425" s="533"/>
    </row>
    <row r="426" spans="1:32" ht="16.7" customHeight="1" x14ac:dyDescent="0.15">
      <c r="A426" s="520">
        <v>22</v>
      </c>
      <c r="B426" s="520" t="s">
        <v>13443</v>
      </c>
      <c r="C426" s="540" t="s">
        <v>13444</v>
      </c>
      <c r="D426" s="542"/>
      <c r="E426" s="534"/>
      <c r="F426" s="534"/>
      <c r="H426" s="541"/>
      <c r="I426" s="1028"/>
      <c r="J426" s="544"/>
      <c r="K426" s="725"/>
      <c r="L426" s="534"/>
      <c r="M426" s="541"/>
      <c r="N426" s="1024"/>
      <c r="O426" s="1025"/>
      <c r="P426" s="526" t="s">
        <v>3833</v>
      </c>
      <c r="Q426" s="526"/>
      <c r="R426" s="526"/>
      <c r="S426" s="526"/>
      <c r="T426" s="526" t="s">
        <v>1678</v>
      </c>
      <c r="U426" s="527">
        <v>0.5</v>
      </c>
      <c r="V426" s="1029"/>
      <c r="W426" s="938"/>
      <c r="X426" s="544"/>
      <c r="Y426" s="548"/>
      <c r="Z426" s="728"/>
      <c r="AA426" s="537"/>
      <c r="AB426" s="534"/>
      <c r="AC426" s="556"/>
      <c r="AD426" s="721">
        <f>ROUND(ROUND(ROUND(ROUND(ROUND(F393*K424,0)*$M$10,0)*U426,0)*Y421,0)-AB418,0)</f>
        <v>77</v>
      </c>
      <c r="AE426" s="539"/>
      <c r="AF426" s="533"/>
    </row>
    <row r="427" spans="1:32" ht="16.7" customHeight="1" x14ac:dyDescent="0.15">
      <c r="A427" s="549">
        <v>22</v>
      </c>
      <c r="B427" s="549">
        <v>8279</v>
      </c>
      <c r="C427" s="540" t="s">
        <v>13445</v>
      </c>
      <c r="D427" s="542"/>
      <c r="E427" s="534"/>
      <c r="F427" s="534"/>
      <c r="H427" s="541"/>
      <c r="I427" s="729"/>
      <c r="J427" s="525"/>
      <c r="K427" s="718"/>
      <c r="L427" s="534"/>
      <c r="M427" s="541"/>
      <c r="N427" s="526"/>
      <c r="O427" s="526"/>
      <c r="P427" s="526"/>
      <c r="Q427" s="526"/>
      <c r="R427" s="526"/>
      <c r="S427" s="526"/>
      <c r="T427" s="526"/>
      <c r="U427" s="527"/>
      <c r="V427" s="1029"/>
      <c r="W427" s="936" t="s">
        <v>12830</v>
      </c>
      <c r="X427" s="525" t="s">
        <v>1678</v>
      </c>
      <c r="Y427" s="529">
        <v>0.7</v>
      </c>
      <c r="Z427" s="728"/>
      <c r="AA427" s="537"/>
      <c r="AB427" s="534"/>
      <c r="AC427" s="556"/>
      <c r="AD427" s="721">
        <f>ROUND(ROUND(ROUND(F393*$M$10,0)*Y427,0)-AB418,0)</f>
        <v>245</v>
      </c>
      <c r="AE427" s="539"/>
      <c r="AF427" s="533"/>
    </row>
    <row r="428" spans="1:32" ht="16.7" customHeight="1" x14ac:dyDescent="0.15">
      <c r="A428" s="549">
        <v>22</v>
      </c>
      <c r="B428" s="549">
        <v>8280</v>
      </c>
      <c r="C428" s="540" t="s">
        <v>13446</v>
      </c>
      <c r="D428" s="542"/>
      <c r="E428" s="534"/>
      <c r="F428" s="534"/>
      <c r="H428" s="541"/>
      <c r="I428" s="730"/>
      <c r="J428" s="537"/>
      <c r="L428" s="534"/>
      <c r="M428" s="541"/>
      <c r="N428" s="947" t="s">
        <v>10414</v>
      </c>
      <c r="O428" s="941"/>
      <c r="P428" s="526" t="s">
        <v>16</v>
      </c>
      <c r="Q428" s="526"/>
      <c r="R428" s="526"/>
      <c r="S428" s="526"/>
      <c r="T428" s="526" t="s">
        <v>1678</v>
      </c>
      <c r="U428" s="527">
        <v>0.7</v>
      </c>
      <c r="V428" s="1029"/>
      <c r="W428" s="937"/>
      <c r="X428" s="537"/>
      <c r="Z428" s="728"/>
      <c r="AA428" s="537"/>
      <c r="AB428" s="534"/>
      <c r="AC428" s="556"/>
      <c r="AD428" s="721">
        <f>ROUND(ROUND(ROUND(ROUND(F393*$M$10,0)*U428,0)*Y427,0)-AB418,0)</f>
        <v>168</v>
      </c>
      <c r="AE428" s="539"/>
      <c r="AF428" s="533"/>
    </row>
    <row r="429" spans="1:32" ht="16.7" customHeight="1" x14ac:dyDescent="0.15">
      <c r="A429" s="520">
        <v>22</v>
      </c>
      <c r="B429" s="520" t="s">
        <v>13447</v>
      </c>
      <c r="C429" s="540" t="s">
        <v>13448</v>
      </c>
      <c r="D429" s="542"/>
      <c r="E429" s="534"/>
      <c r="F429" s="534"/>
      <c r="H429" s="541"/>
      <c r="I429" s="731"/>
      <c r="J429" s="544"/>
      <c r="K429" s="725"/>
      <c r="L429" s="534"/>
      <c r="M429" s="541"/>
      <c r="N429" s="1024"/>
      <c r="O429" s="1025"/>
      <c r="P429" s="526" t="s">
        <v>3833</v>
      </c>
      <c r="Q429" s="526"/>
      <c r="R429" s="526"/>
      <c r="S429" s="526"/>
      <c r="T429" s="526" t="s">
        <v>1678</v>
      </c>
      <c r="U429" s="527">
        <v>0.5</v>
      </c>
      <c r="V429" s="1029"/>
      <c r="W429" s="937"/>
      <c r="X429" s="537"/>
      <c r="Z429" s="728"/>
      <c r="AA429" s="537"/>
      <c r="AB429" s="534"/>
      <c r="AC429" s="556"/>
      <c r="AD429" s="721">
        <f>ROUND(ROUND(ROUND(ROUND(F393*$M$10,0)*U429,0)*Y427,0)-AB418,0)</f>
        <v>117</v>
      </c>
      <c r="AE429" s="539"/>
      <c r="AF429" s="533"/>
    </row>
    <row r="430" spans="1:32" ht="16.7" customHeight="1" x14ac:dyDescent="0.15">
      <c r="A430" s="549">
        <v>22</v>
      </c>
      <c r="B430" s="549">
        <v>8289</v>
      </c>
      <c r="C430" s="540" t="s">
        <v>13449</v>
      </c>
      <c r="D430" s="542"/>
      <c r="E430" s="534"/>
      <c r="F430" s="534"/>
      <c r="H430" s="541"/>
      <c r="I430" s="1026" t="s">
        <v>10418</v>
      </c>
      <c r="J430" s="525" t="s">
        <v>1678</v>
      </c>
      <c r="K430" s="718">
        <v>0.96499999999999997</v>
      </c>
      <c r="L430" s="534"/>
      <c r="M430" s="541"/>
      <c r="N430" s="526"/>
      <c r="O430" s="526"/>
      <c r="P430" s="526"/>
      <c r="Q430" s="526"/>
      <c r="R430" s="526"/>
      <c r="S430" s="526"/>
      <c r="T430" s="526"/>
      <c r="U430" s="527"/>
      <c r="V430" s="1029"/>
      <c r="W430" s="937"/>
      <c r="X430" s="537"/>
      <c r="Z430" s="728"/>
      <c r="AA430" s="537"/>
      <c r="AB430" s="534"/>
      <c r="AC430" s="556"/>
      <c r="AD430" s="721">
        <f>ROUND(ROUND(ROUND(ROUND(F393*K430,0)*$M$10,0)*Y427,0)-AB418,0)</f>
        <v>236</v>
      </c>
      <c r="AE430" s="539"/>
      <c r="AF430" s="533"/>
    </row>
    <row r="431" spans="1:32" ht="16.7" customHeight="1" x14ac:dyDescent="0.15">
      <c r="A431" s="549">
        <v>22</v>
      </c>
      <c r="B431" s="549">
        <v>8290</v>
      </c>
      <c r="C431" s="540" t="s">
        <v>13450</v>
      </c>
      <c r="D431" s="542"/>
      <c r="E431" s="534"/>
      <c r="F431" s="534"/>
      <c r="H431" s="541"/>
      <c r="I431" s="1027"/>
      <c r="J431" s="537"/>
      <c r="L431" s="534"/>
      <c r="M431" s="541"/>
      <c r="N431" s="947" t="s">
        <v>10414</v>
      </c>
      <c r="O431" s="941"/>
      <c r="P431" s="526" t="s">
        <v>16</v>
      </c>
      <c r="Q431" s="526"/>
      <c r="R431" s="526"/>
      <c r="S431" s="526"/>
      <c r="T431" s="526" t="s">
        <v>1678</v>
      </c>
      <c r="U431" s="527">
        <v>0.7</v>
      </c>
      <c r="V431" s="1029"/>
      <c r="W431" s="937"/>
      <c r="X431" s="537"/>
      <c r="Z431" s="728"/>
      <c r="AA431" s="537"/>
      <c r="AB431" s="534"/>
      <c r="AC431" s="556"/>
      <c r="AD431" s="721">
        <f>ROUND(ROUND(ROUND(ROUND(ROUND(F393*K430,0)*$M$10,0)*U431,0)*Y427,0)-AB418,0)</f>
        <v>162</v>
      </c>
      <c r="AE431" s="539"/>
      <c r="AF431" s="533"/>
    </row>
    <row r="432" spans="1:32" ht="16.7" customHeight="1" x14ac:dyDescent="0.15">
      <c r="A432" s="520">
        <v>22</v>
      </c>
      <c r="B432" s="520" t="s">
        <v>13451</v>
      </c>
      <c r="C432" s="540" t="s">
        <v>13452</v>
      </c>
      <c r="D432" s="542"/>
      <c r="E432" s="534"/>
      <c r="F432" s="534"/>
      <c r="H432" s="541"/>
      <c r="I432" s="1028"/>
      <c r="J432" s="544"/>
      <c r="K432" s="725"/>
      <c r="L432" s="534"/>
      <c r="M432" s="541"/>
      <c r="N432" s="1024"/>
      <c r="O432" s="1025"/>
      <c r="P432" s="526" t="s">
        <v>3833</v>
      </c>
      <c r="Q432" s="526"/>
      <c r="R432" s="526"/>
      <c r="S432" s="526"/>
      <c r="T432" s="526" t="s">
        <v>1678</v>
      </c>
      <c r="U432" s="527">
        <v>0.5</v>
      </c>
      <c r="V432" s="1023"/>
      <c r="W432" s="938"/>
      <c r="X432" s="544"/>
      <c r="Y432" s="548"/>
      <c r="Z432" s="728"/>
      <c r="AA432" s="537"/>
      <c r="AB432" s="534"/>
      <c r="AC432" s="556"/>
      <c r="AD432" s="721">
        <f>ROUND(ROUND(ROUND(ROUND(ROUND(F393*K430,0)*$M$10,0)*U432,0)*Y427,0)-AB418,0)</f>
        <v>112</v>
      </c>
      <c r="AE432" s="539"/>
      <c r="AF432" s="533"/>
    </row>
    <row r="433" spans="1:32" ht="16.7" customHeight="1" x14ac:dyDescent="0.15">
      <c r="A433" s="520">
        <v>22</v>
      </c>
      <c r="B433" s="520" t="s">
        <v>13453</v>
      </c>
      <c r="C433" s="540" t="s">
        <v>13454</v>
      </c>
      <c r="D433" s="542"/>
      <c r="E433" s="534"/>
      <c r="F433" s="534"/>
      <c r="H433" s="541"/>
      <c r="I433" s="729"/>
      <c r="J433" s="525"/>
      <c r="K433" s="718"/>
      <c r="L433" s="534"/>
      <c r="M433" s="541"/>
      <c r="N433" s="526"/>
      <c r="O433" s="526"/>
      <c r="P433" s="526"/>
      <c r="Q433" s="526"/>
      <c r="R433" s="526"/>
      <c r="S433" s="526"/>
      <c r="T433" s="526"/>
      <c r="U433" s="527"/>
      <c r="V433" s="1021" t="s">
        <v>12608</v>
      </c>
      <c r="W433" s="936" t="s">
        <v>12840</v>
      </c>
      <c r="X433" s="525" t="s">
        <v>1678</v>
      </c>
      <c r="Y433" s="529">
        <v>0.7</v>
      </c>
      <c r="Z433" s="728"/>
      <c r="AA433" s="537"/>
      <c r="AB433" s="534"/>
      <c r="AC433" s="556"/>
      <c r="AD433" s="721">
        <f>ROUND(ROUND(ROUND(F393*$M$10,0)*Y433,0)-AB418,0)</f>
        <v>245</v>
      </c>
      <c r="AE433" s="539"/>
      <c r="AF433" s="533"/>
    </row>
    <row r="434" spans="1:32" ht="16.7" customHeight="1" x14ac:dyDescent="0.15">
      <c r="A434" s="520">
        <v>22</v>
      </c>
      <c r="B434" s="520" t="s">
        <v>13455</v>
      </c>
      <c r="C434" s="540" t="s">
        <v>13456</v>
      </c>
      <c r="D434" s="542"/>
      <c r="E434" s="534"/>
      <c r="F434" s="534"/>
      <c r="H434" s="541"/>
      <c r="I434" s="730"/>
      <c r="J434" s="537"/>
      <c r="L434" s="534"/>
      <c r="M434" s="541"/>
      <c r="N434" s="947" t="s">
        <v>10414</v>
      </c>
      <c r="O434" s="941"/>
      <c r="P434" s="526" t="s">
        <v>16</v>
      </c>
      <c r="Q434" s="526"/>
      <c r="R434" s="526"/>
      <c r="S434" s="526"/>
      <c r="T434" s="526" t="s">
        <v>1678</v>
      </c>
      <c r="U434" s="527">
        <v>0.7</v>
      </c>
      <c r="V434" s="1022"/>
      <c r="W434" s="937"/>
      <c r="X434" s="537"/>
      <c r="Z434" s="728"/>
      <c r="AA434" s="537"/>
      <c r="AB434" s="534"/>
      <c r="AC434" s="556"/>
      <c r="AD434" s="721">
        <f>ROUND(ROUND(ROUND(ROUND(F393*$M$10,0)*U434,0)*Y433,0)-AB418,0)</f>
        <v>168</v>
      </c>
      <c r="AE434" s="539"/>
      <c r="AF434" s="533"/>
    </row>
    <row r="435" spans="1:32" ht="16.7" customHeight="1" x14ac:dyDescent="0.15">
      <c r="A435" s="520">
        <v>22</v>
      </c>
      <c r="B435" s="520" t="s">
        <v>13457</v>
      </c>
      <c r="C435" s="540" t="s">
        <v>13458</v>
      </c>
      <c r="D435" s="542"/>
      <c r="E435" s="534"/>
      <c r="F435" s="534"/>
      <c r="H435" s="541"/>
      <c r="I435" s="731"/>
      <c r="J435" s="544"/>
      <c r="K435" s="725"/>
      <c r="L435" s="534"/>
      <c r="M435" s="541"/>
      <c r="N435" s="1024"/>
      <c r="O435" s="1025"/>
      <c r="P435" s="526" t="s">
        <v>3833</v>
      </c>
      <c r="Q435" s="526"/>
      <c r="R435" s="526"/>
      <c r="S435" s="526"/>
      <c r="T435" s="526" t="s">
        <v>1678</v>
      </c>
      <c r="U435" s="527">
        <v>0.5</v>
      </c>
      <c r="V435" s="1022"/>
      <c r="W435" s="937"/>
      <c r="X435" s="537"/>
      <c r="Z435" s="728"/>
      <c r="AA435" s="537"/>
      <c r="AB435" s="534"/>
      <c r="AC435" s="556"/>
      <c r="AD435" s="721">
        <f>ROUND(ROUND(ROUND(ROUND(F393*$M$10,0)*U435,0)*Y433,0)-AB418,0)</f>
        <v>117</v>
      </c>
      <c r="AE435" s="539"/>
      <c r="AF435" s="533"/>
    </row>
    <row r="436" spans="1:32" ht="16.7" customHeight="1" x14ac:dyDescent="0.15">
      <c r="A436" s="520">
        <v>22</v>
      </c>
      <c r="B436" s="520" t="s">
        <v>13459</v>
      </c>
      <c r="C436" s="540" t="s">
        <v>13460</v>
      </c>
      <c r="D436" s="542"/>
      <c r="E436" s="534"/>
      <c r="F436" s="534"/>
      <c r="H436" s="541"/>
      <c r="I436" s="1026" t="s">
        <v>10418</v>
      </c>
      <c r="J436" s="525" t="s">
        <v>1678</v>
      </c>
      <c r="K436" s="718">
        <v>0.96499999999999997</v>
      </c>
      <c r="L436" s="534"/>
      <c r="M436" s="541"/>
      <c r="N436" s="526"/>
      <c r="O436" s="526"/>
      <c r="P436" s="526"/>
      <c r="Q436" s="526"/>
      <c r="R436" s="526"/>
      <c r="S436" s="526"/>
      <c r="T436" s="526"/>
      <c r="U436" s="527"/>
      <c r="V436" s="1022"/>
      <c r="W436" s="937"/>
      <c r="X436" s="537"/>
      <c r="Z436" s="728"/>
      <c r="AA436" s="537"/>
      <c r="AB436" s="534"/>
      <c r="AC436" s="556"/>
      <c r="AD436" s="721">
        <f>ROUND(ROUND(ROUND(ROUND(F393*K436,0)*$M$10,0)*Y433,0)-AB418,0)</f>
        <v>236</v>
      </c>
      <c r="AE436" s="539"/>
      <c r="AF436" s="533"/>
    </row>
    <row r="437" spans="1:32" ht="16.7" customHeight="1" x14ac:dyDescent="0.15">
      <c r="A437" s="520">
        <v>22</v>
      </c>
      <c r="B437" s="520" t="s">
        <v>13461</v>
      </c>
      <c r="C437" s="540" t="s">
        <v>13462</v>
      </c>
      <c r="D437" s="542"/>
      <c r="E437" s="534"/>
      <c r="F437" s="534"/>
      <c r="H437" s="541"/>
      <c r="I437" s="1027"/>
      <c r="J437" s="537"/>
      <c r="L437" s="534"/>
      <c r="M437" s="541"/>
      <c r="N437" s="947" t="s">
        <v>10414</v>
      </c>
      <c r="O437" s="941"/>
      <c r="P437" s="526" t="s">
        <v>16</v>
      </c>
      <c r="Q437" s="526"/>
      <c r="R437" s="526"/>
      <c r="S437" s="526"/>
      <c r="T437" s="526" t="s">
        <v>1678</v>
      </c>
      <c r="U437" s="527">
        <v>0.7</v>
      </c>
      <c r="V437" s="1022"/>
      <c r="W437" s="937"/>
      <c r="X437" s="537"/>
      <c r="Z437" s="728"/>
      <c r="AA437" s="537"/>
      <c r="AB437" s="534"/>
      <c r="AC437" s="556"/>
      <c r="AD437" s="721">
        <f>ROUND(ROUND(ROUND(ROUND(ROUND(F393*K436,0)*$M$10,0)*U437,0)*Y433,0)-AB418,0)</f>
        <v>162</v>
      </c>
      <c r="AE437" s="539"/>
      <c r="AF437" s="533"/>
    </row>
    <row r="438" spans="1:32" ht="16.7" customHeight="1" x14ac:dyDescent="0.15">
      <c r="A438" s="520">
        <v>22</v>
      </c>
      <c r="B438" s="520" t="s">
        <v>13463</v>
      </c>
      <c r="C438" s="540" t="s">
        <v>13464</v>
      </c>
      <c r="D438" s="557"/>
      <c r="E438" s="550"/>
      <c r="F438" s="550"/>
      <c r="G438" s="650"/>
      <c r="H438" s="558"/>
      <c r="I438" s="1028"/>
      <c r="J438" s="544"/>
      <c r="K438" s="725"/>
      <c r="L438" s="550"/>
      <c r="M438" s="558"/>
      <c r="N438" s="1024"/>
      <c r="O438" s="1025"/>
      <c r="P438" s="526" t="s">
        <v>3833</v>
      </c>
      <c r="Q438" s="526"/>
      <c r="R438" s="526"/>
      <c r="S438" s="526"/>
      <c r="T438" s="526" t="s">
        <v>1678</v>
      </c>
      <c r="U438" s="527">
        <v>0.5</v>
      </c>
      <c r="V438" s="1023"/>
      <c r="W438" s="938"/>
      <c r="X438" s="544"/>
      <c r="Y438" s="548"/>
      <c r="Z438" s="733"/>
      <c r="AA438" s="544"/>
      <c r="AB438" s="550"/>
      <c r="AC438" s="732"/>
      <c r="AD438" s="721">
        <f>ROUND(ROUND(ROUND(ROUND(ROUND(F393*K436,0)*$M$10,0)*U438,0)*Y433,0)-AB418,0)</f>
        <v>112</v>
      </c>
      <c r="AE438" s="559"/>
      <c r="AF438" s="533"/>
    </row>
    <row r="439" spans="1:32" ht="16.7" customHeight="1" x14ac:dyDescent="0.15">
      <c r="A439" s="520">
        <v>22</v>
      </c>
      <c r="B439" s="520">
        <v>8641</v>
      </c>
      <c r="C439" s="521" t="s">
        <v>13465</v>
      </c>
      <c r="D439" s="560"/>
      <c r="E439" s="522"/>
      <c r="F439" s="936" t="s">
        <v>13104</v>
      </c>
      <c r="G439" s="947"/>
      <c r="H439" s="941"/>
      <c r="I439" s="729"/>
      <c r="J439" s="525"/>
      <c r="K439" s="718"/>
      <c r="L439" s="522"/>
      <c r="M439" s="561"/>
      <c r="N439" s="526"/>
      <c r="O439" s="526"/>
      <c r="P439" s="526"/>
      <c r="Q439" s="526"/>
      <c r="R439" s="526"/>
      <c r="S439" s="526"/>
      <c r="T439" s="526"/>
      <c r="U439" s="527"/>
      <c r="V439" s="719"/>
      <c r="W439" s="525"/>
      <c r="X439" s="525"/>
      <c r="Y439" s="529"/>
      <c r="Z439" s="734"/>
      <c r="AA439" s="525"/>
      <c r="AB439" s="522"/>
      <c r="AC439" s="720"/>
      <c r="AD439" s="721">
        <f>ROUND(F441*$M$10,0)</f>
        <v>333</v>
      </c>
      <c r="AE439" s="532"/>
      <c r="AF439" s="533"/>
    </row>
    <row r="440" spans="1:32" ht="16.7" customHeight="1" x14ac:dyDescent="0.15">
      <c r="A440" s="520">
        <v>22</v>
      </c>
      <c r="B440" s="520">
        <v>8642</v>
      </c>
      <c r="C440" s="521" t="s">
        <v>13466</v>
      </c>
      <c r="D440" s="542"/>
      <c r="E440" s="534"/>
      <c r="F440" s="937"/>
      <c r="G440" s="948"/>
      <c r="H440" s="942"/>
      <c r="I440" s="730"/>
      <c r="J440" s="537"/>
      <c r="L440" s="534"/>
      <c r="M440" s="541"/>
      <c r="N440" s="947" t="s">
        <v>10414</v>
      </c>
      <c r="O440" s="941"/>
      <c r="P440" s="526" t="s">
        <v>16</v>
      </c>
      <c r="Q440" s="526"/>
      <c r="R440" s="526"/>
      <c r="S440" s="526"/>
      <c r="T440" s="526" t="s">
        <v>1678</v>
      </c>
      <c r="U440" s="527">
        <v>0.7</v>
      </c>
      <c r="V440" s="722"/>
      <c r="W440" s="537"/>
      <c r="X440" s="537"/>
      <c r="Z440" s="728"/>
      <c r="AA440" s="537"/>
      <c r="AB440" s="534"/>
      <c r="AC440" s="556"/>
      <c r="AD440" s="721">
        <f>ROUND(ROUND(F441*$M$10,0)*U440,0)</f>
        <v>233</v>
      </c>
      <c r="AE440" s="539"/>
      <c r="AF440" s="533"/>
    </row>
    <row r="441" spans="1:32" ht="16.7" customHeight="1" x14ac:dyDescent="0.15">
      <c r="A441" s="520">
        <v>22</v>
      </c>
      <c r="B441" s="520" t="s">
        <v>13467</v>
      </c>
      <c r="C441" s="540" t="s">
        <v>13468</v>
      </c>
      <c r="D441" s="542"/>
      <c r="E441" s="534"/>
      <c r="F441" s="1034">
        <f>'6生活介護(基本)'!F441</f>
        <v>476</v>
      </c>
      <c r="G441" s="1035"/>
      <c r="H441" s="541" t="s">
        <v>9</v>
      </c>
      <c r="I441" s="731"/>
      <c r="J441" s="544"/>
      <c r="K441" s="725"/>
      <c r="L441" s="534"/>
      <c r="M441" s="541"/>
      <c r="N441" s="1024"/>
      <c r="O441" s="1025"/>
      <c r="P441" s="526" t="s">
        <v>3833</v>
      </c>
      <c r="Q441" s="526"/>
      <c r="R441" s="526"/>
      <c r="S441" s="526"/>
      <c r="T441" s="526" t="s">
        <v>1678</v>
      </c>
      <c r="U441" s="527">
        <v>0.5</v>
      </c>
      <c r="V441" s="722"/>
      <c r="W441" s="537"/>
      <c r="X441" s="537"/>
      <c r="Z441" s="728"/>
      <c r="AA441" s="537"/>
      <c r="AB441" s="534"/>
      <c r="AC441" s="556"/>
      <c r="AD441" s="721">
        <f>ROUND(ROUND(F441*$M$10,0)*U441,0)</f>
        <v>167</v>
      </c>
      <c r="AE441" s="539"/>
      <c r="AF441" s="533"/>
    </row>
    <row r="442" spans="1:32" ht="16.7" customHeight="1" x14ac:dyDescent="0.15">
      <c r="A442" s="520">
        <v>22</v>
      </c>
      <c r="B442" s="520">
        <v>8643</v>
      </c>
      <c r="C442" s="540" t="s">
        <v>13469</v>
      </c>
      <c r="D442" s="542"/>
      <c r="E442" s="534"/>
      <c r="F442" s="534"/>
      <c r="H442" s="541"/>
      <c r="I442" s="1026" t="s">
        <v>10418</v>
      </c>
      <c r="J442" s="525" t="s">
        <v>1678</v>
      </c>
      <c r="K442" s="718">
        <v>0.96499999999999997</v>
      </c>
      <c r="L442" s="534"/>
      <c r="M442" s="541"/>
      <c r="N442" s="526"/>
      <c r="O442" s="526"/>
      <c r="P442" s="526"/>
      <c r="Q442" s="526"/>
      <c r="R442" s="526"/>
      <c r="S442" s="526"/>
      <c r="T442" s="526"/>
      <c r="U442" s="527"/>
      <c r="V442" s="722"/>
      <c r="W442" s="537"/>
      <c r="X442" s="537"/>
      <c r="Z442" s="728"/>
      <c r="AA442" s="537"/>
      <c r="AB442" s="534"/>
      <c r="AC442" s="556"/>
      <c r="AD442" s="721">
        <f>ROUND(ROUND(F441*K442,0)*$M$10,0)</f>
        <v>321</v>
      </c>
      <c r="AE442" s="539"/>
      <c r="AF442" s="533"/>
    </row>
    <row r="443" spans="1:32" ht="16.7" customHeight="1" x14ac:dyDescent="0.15">
      <c r="A443" s="520">
        <v>22</v>
      </c>
      <c r="B443" s="520">
        <v>8644</v>
      </c>
      <c r="C443" s="540" t="s">
        <v>13470</v>
      </c>
      <c r="D443" s="542"/>
      <c r="E443" s="534"/>
      <c r="F443" s="534"/>
      <c r="H443" s="541"/>
      <c r="I443" s="1027"/>
      <c r="J443" s="537"/>
      <c r="L443" s="534"/>
      <c r="M443" s="541"/>
      <c r="N443" s="947" t="s">
        <v>10414</v>
      </c>
      <c r="O443" s="941"/>
      <c r="P443" s="526" t="s">
        <v>16</v>
      </c>
      <c r="Q443" s="526"/>
      <c r="R443" s="526"/>
      <c r="S443" s="526"/>
      <c r="T443" s="526" t="s">
        <v>1678</v>
      </c>
      <c r="U443" s="527">
        <v>0.7</v>
      </c>
      <c r="V443" s="722"/>
      <c r="W443" s="537"/>
      <c r="X443" s="537"/>
      <c r="Z443" s="728"/>
      <c r="AA443" s="537"/>
      <c r="AB443" s="534"/>
      <c r="AC443" s="556"/>
      <c r="AD443" s="721">
        <f>ROUND(ROUND(ROUND(F441*K442,0)*$M$10,0)*U443,0)</f>
        <v>225</v>
      </c>
      <c r="AE443" s="539"/>
      <c r="AF443" s="533"/>
    </row>
    <row r="444" spans="1:32" ht="16.7" customHeight="1" x14ac:dyDescent="0.15">
      <c r="A444" s="520">
        <v>22</v>
      </c>
      <c r="B444" s="520" t="s">
        <v>13471</v>
      </c>
      <c r="C444" s="540" t="s">
        <v>13472</v>
      </c>
      <c r="D444" s="542"/>
      <c r="E444" s="534"/>
      <c r="F444" s="534"/>
      <c r="H444" s="541"/>
      <c r="I444" s="1028"/>
      <c r="J444" s="544"/>
      <c r="K444" s="725"/>
      <c r="L444" s="534"/>
      <c r="M444" s="541"/>
      <c r="N444" s="1024"/>
      <c r="O444" s="1025"/>
      <c r="P444" s="526" t="s">
        <v>3833</v>
      </c>
      <c r="Q444" s="526"/>
      <c r="R444" s="526"/>
      <c r="S444" s="526"/>
      <c r="T444" s="526" t="s">
        <v>1678</v>
      </c>
      <c r="U444" s="527">
        <v>0.5</v>
      </c>
      <c r="V444" s="727"/>
      <c r="W444" s="544"/>
      <c r="X444" s="544"/>
      <c r="Y444" s="548"/>
      <c r="Z444" s="728"/>
      <c r="AA444" s="537"/>
      <c r="AB444" s="534"/>
      <c r="AC444" s="556"/>
      <c r="AD444" s="721">
        <f>ROUND(ROUND(ROUND(F441*K442,0)*$M$10,0)*U444,0)</f>
        <v>161</v>
      </c>
      <c r="AE444" s="539"/>
      <c r="AF444" s="533"/>
    </row>
    <row r="445" spans="1:32" ht="16.7" customHeight="1" x14ac:dyDescent="0.15">
      <c r="A445" s="549">
        <v>22</v>
      </c>
      <c r="B445" s="549">
        <v>8645</v>
      </c>
      <c r="C445" s="540" t="s">
        <v>13473</v>
      </c>
      <c r="D445" s="542"/>
      <c r="E445" s="534"/>
      <c r="F445" s="534"/>
      <c r="H445" s="541"/>
      <c r="I445" s="729"/>
      <c r="J445" s="525"/>
      <c r="K445" s="718"/>
      <c r="L445" s="534"/>
      <c r="M445" s="541"/>
      <c r="N445" s="526"/>
      <c r="O445" s="526"/>
      <c r="P445" s="526"/>
      <c r="Q445" s="526"/>
      <c r="R445" s="526"/>
      <c r="S445" s="526"/>
      <c r="T445" s="526"/>
      <c r="U445" s="527"/>
      <c r="V445" s="956" t="s">
        <v>12599</v>
      </c>
      <c r="W445" s="936" t="s">
        <v>12821</v>
      </c>
      <c r="X445" s="525" t="s">
        <v>1678</v>
      </c>
      <c r="Y445" s="529">
        <v>0.5</v>
      </c>
      <c r="Z445" s="728"/>
      <c r="AA445" s="537"/>
      <c r="AB445" s="534"/>
      <c r="AC445" s="556"/>
      <c r="AD445" s="721">
        <f>ROUND(ROUND(F441*$M$10,0)*Y445,0)</f>
        <v>167</v>
      </c>
      <c r="AE445" s="539"/>
      <c r="AF445" s="533"/>
    </row>
    <row r="446" spans="1:32" ht="16.7" customHeight="1" x14ac:dyDescent="0.15">
      <c r="A446" s="549">
        <v>22</v>
      </c>
      <c r="B446" s="549">
        <v>8646</v>
      </c>
      <c r="C446" s="540" t="s">
        <v>13474</v>
      </c>
      <c r="D446" s="542"/>
      <c r="E446" s="534"/>
      <c r="F446" s="534"/>
      <c r="H446" s="541"/>
      <c r="I446" s="730"/>
      <c r="J446" s="537"/>
      <c r="L446" s="534"/>
      <c r="M446" s="541"/>
      <c r="N446" s="947" t="s">
        <v>10414</v>
      </c>
      <c r="O446" s="941"/>
      <c r="P446" s="526" t="s">
        <v>16</v>
      </c>
      <c r="Q446" s="526"/>
      <c r="R446" s="526"/>
      <c r="S446" s="526"/>
      <c r="T446" s="526" t="s">
        <v>1678</v>
      </c>
      <c r="U446" s="527">
        <v>0.7</v>
      </c>
      <c r="V446" s="1029"/>
      <c r="W446" s="937"/>
      <c r="X446" s="537"/>
      <c r="Z446" s="728"/>
      <c r="AA446" s="537"/>
      <c r="AB446" s="534"/>
      <c r="AC446" s="556"/>
      <c r="AD446" s="721">
        <f>ROUND(ROUND(ROUND(F441*$M$10,0)*U446,0)*Y445,0)</f>
        <v>117</v>
      </c>
      <c r="AE446" s="539"/>
      <c r="AF446" s="533"/>
    </row>
    <row r="447" spans="1:32" ht="16.7" customHeight="1" x14ac:dyDescent="0.15">
      <c r="A447" s="520">
        <v>22</v>
      </c>
      <c r="B447" s="520" t="s">
        <v>13475</v>
      </c>
      <c r="C447" s="540" t="s">
        <v>13476</v>
      </c>
      <c r="D447" s="542"/>
      <c r="E447" s="534"/>
      <c r="F447" s="534"/>
      <c r="H447" s="541"/>
      <c r="I447" s="731"/>
      <c r="J447" s="544"/>
      <c r="K447" s="725"/>
      <c r="L447" s="534"/>
      <c r="M447" s="541"/>
      <c r="N447" s="1024"/>
      <c r="O447" s="1025"/>
      <c r="P447" s="526" t="s">
        <v>3833</v>
      </c>
      <c r="Q447" s="526"/>
      <c r="R447" s="526"/>
      <c r="S447" s="526"/>
      <c r="T447" s="526" t="s">
        <v>1678</v>
      </c>
      <c r="U447" s="527">
        <v>0.5</v>
      </c>
      <c r="V447" s="1029"/>
      <c r="W447" s="937"/>
      <c r="X447" s="537"/>
      <c r="Z447" s="728"/>
      <c r="AA447" s="537"/>
      <c r="AB447" s="534"/>
      <c r="AC447" s="556"/>
      <c r="AD447" s="721">
        <f>ROUND(ROUND(ROUND(F441*$M$10,0)*U447,0)*Y445,0)</f>
        <v>84</v>
      </c>
      <c r="AE447" s="539"/>
      <c r="AF447" s="533"/>
    </row>
    <row r="448" spans="1:32" ht="16.7" customHeight="1" x14ac:dyDescent="0.15">
      <c r="A448" s="549">
        <v>22</v>
      </c>
      <c r="B448" s="549">
        <v>8647</v>
      </c>
      <c r="C448" s="540" t="s">
        <v>13477</v>
      </c>
      <c r="D448" s="542"/>
      <c r="E448" s="534"/>
      <c r="F448" s="534"/>
      <c r="H448" s="541"/>
      <c r="I448" s="1026" t="s">
        <v>10418</v>
      </c>
      <c r="J448" s="525" t="s">
        <v>1678</v>
      </c>
      <c r="K448" s="718">
        <v>0.96499999999999997</v>
      </c>
      <c r="L448" s="534"/>
      <c r="M448" s="541"/>
      <c r="N448" s="526"/>
      <c r="O448" s="526"/>
      <c r="P448" s="526"/>
      <c r="Q448" s="526"/>
      <c r="R448" s="526"/>
      <c r="S448" s="526"/>
      <c r="T448" s="526"/>
      <c r="U448" s="527"/>
      <c r="V448" s="1029"/>
      <c r="W448" s="937"/>
      <c r="X448" s="537"/>
      <c r="Z448" s="728"/>
      <c r="AA448" s="537"/>
      <c r="AB448" s="534"/>
      <c r="AC448" s="556"/>
      <c r="AD448" s="721">
        <f>ROUND(ROUND(ROUND(F441*K448,0)*$M$10,0)*Y445,0)</f>
        <v>161</v>
      </c>
      <c r="AE448" s="539"/>
      <c r="AF448" s="533"/>
    </row>
    <row r="449" spans="1:32" ht="16.7" customHeight="1" x14ac:dyDescent="0.15">
      <c r="A449" s="549">
        <v>22</v>
      </c>
      <c r="B449" s="549">
        <v>8648</v>
      </c>
      <c r="C449" s="540" t="s">
        <v>13478</v>
      </c>
      <c r="D449" s="542"/>
      <c r="E449" s="534"/>
      <c r="F449" s="534"/>
      <c r="H449" s="541"/>
      <c r="I449" s="1027"/>
      <c r="J449" s="537"/>
      <c r="L449" s="534"/>
      <c r="M449" s="541"/>
      <c r="N449" s="947" t="s">
        <v>10414</v>
      </c>
      <c r="O449" s="941"/>
      <c r="P449" s="526" t="s">
        <v>16</v>
      </c>
      <c r="Q449" s="526"/>
      <c r="R449" s="526"/>
      <c r="S449" s="526"/>
      <c r="T449" s="526" t="s">
        <v>1678</v>
      </c>
      <c r="U449" s="527">
        <v>0.7</v>
      </c>
      <c r="V449" s="1029"/>
      <c r="W449" s="937"/>
      <c r="X449" s="537"/>
      <c r="Z449" s="728"/>
      <c r="AA449" s="537"/>
      <c r="AB449" s="534"/>
      <c r="AC449" s="556"/>
      <c r="AD449" s="721">
        <f>ROUND(ROUND(ROUND(ROUND(F441*K448,0)*$M$10,0)*U449,0)*Y445,0)</f>
        <v>113</v>
      </c>
      <c r="AE449" s="539"/>
      <c r="AF449" s="533"/>
    </row>
    <row r="450" spans="1:32" ht="16.7" customHeight="1" x14ac:dyDescent="0.15">
      <c r="A450" s="520">
        <v>22</v>
      </c>
      <c r="B450" s="520" t="s">
        <v>13479</v>
      </c>
      <c r="C450" s="540" t="s">
        <v>13480</v>
      </c>
      <c r="D450" s="542"/>
      <c r="E450" s="534"/>
      <c r="F450" s="534"/>
      <c r="H450" s="541"/>
      <c r="I450" s="1028"/>
      <c r="J450" s="544"/>
      <c r="K450" s="725"/>
      <c r="L450" s="534"/>
      <c r="M450" s="541"/>
      <c r="N450" s="1024"/>
      <c r="O450" s="1025"/>
      <c r="P450" s="526" t="s">
        <v>3833</v>
      </c>
      <c r="Q450" s="526"/>
      <c r="R450" s="526"/>
      <c r="S450" s="526"/>
      <c r="T450" s="526" t="s">
        <v>1678</v>
      </c>
      <c r="U450" s="527">
        <v>0.5</v>
      </c>
      <c r="V450" s="1029"/>
      <c r="W450" s="938"/>
      <c r="X450" s="544"/>
      <c r="Y450" s="548"/>
      <c r="Z450" s="728"/>
      <c r="AA450" s="537"/>
      <c r="AB450" s="534"/>
      <c r="AC450" s="556"/>
      <c r="AD450" s="721">
        <f>ROUND(ROUND(ROUND(ROUND(F441*K448,0)*$M$10,0)*U450,0)*Y445,0)</f>
        <v>81</v>
      </c>
      <c r="AE450" s="539"/>
      <c r="AF450" s="533"/>
    </row>
    <row r="451" spans="1:32" ht="16.7" customHeight="1" x14ac:dyDescent="0.15">
      <c r="A451" s="549">
        <v>22</v>
      </c>
      <c r="B451" s="549">
        <v>8649</v>
      </c>
      <c r="C451" s="540" t="s">
        <v>13481</v>
      </c>
      <c r="D451" s="542"/>
      <c r="E451" s="534"/>
      <c r="F451" s="534"/>
      <c r="H451" s="541"/>
      <c r="I451" s="729"/>
      <c r="J451" s="525"/>
      <c r="K451" s="718"/>
      <c r="L451" s="534"/>
      <c r="M451" s="541"/>
      <c r="N451" s="526"/>
      <c r="O451" s="526"/>
      <c r="P451" s="526"/>
      <c r="Q451" s="526"/>
      <c r="R451" s="526"/>
      <c r="S451" s="526"/>
      <c r="T451" s="526"/>
      <c r="U451" s="527"/>
      <c r="V451" s="1029"/>
      <c r="W451" s="936" t="s">
        <v>12830</v>
      </c>
      <c r="X451" s="525" t="s">
        <v>1678</v>
      </c>
      <c r="Y451" s="529">
        <v>0.7</v>
      </c>
      <c r="Z451" s="728"/>
      <c r="AA451" s="537"/>
      <c r="AB451" s="534"/>
      <c r="AC451" s="556"/>
      <c r="AD451" s="721">
        <f>ROUND(ROUND(F441*$M$10,0)*Y451,0)</f>
        <v>233</v>
      </c>
      <c r="AE451" s="539"/>
      <c r="AF451" s="533"/>
    </row>
    <row r="452" spans="1:32" ht="16.7" customHeight="1" x14ac:dyDescent="0.15">
      <c r="A452" s="549">
        <v>22</v>
      </c>
      <c r="B452" s="549">
        <v>8650</v>
      </c>
      <c r="C452" s="540" t="s">
        <v>13482</v>
      </c>
      <c r="D452" s="542"/>
      <c r="E452" s="534"/>
      <c r="F452" s="534"/>
      <c r="H452" s="541"/>
      <c r="I452" s="730"/>
      <c r="J452" s="537"/>
      <c r="L452" s="534"/>
      <c r="M452" s="541"/>
      <c r="N452" s="947" t="s">
        <v>10414</v>
      </c>
      <c r="O452" s="941"/>
      <c r="P452" s="526" t="s">
        <v>16</v>
      </c>
      <c r="Q452" s="526"/>
      <c r="R452" s="526"/>
      <c r="S452" s="526"/>
      <c r="T452" s="526" t="s">
        <v>1678</v>
      </c>
      <c r="U452" s="527">
        <v>0.7</v>
      </c>
      <c r="V452" s="1029"/>
      <c r="W452" s="937"/>
      <c r="X452" s="537"/>
      <c r="Z452" s="728"/>
      <c r="AA452" s="537"/>
      <c r="AB452" s="534"/>
      <c r="AC452" s="556"/>
      <c r="AD452" s="721">
        <f>ROUND(ROUND(ROUND(F441*$M$10,0)*U452,0)*Y451,0)</f>
        <v>163</v>
      </c>
      <c r="AE452" s="539"/>
      <c r="AF452" s="533"/>
    </row>
    <row r="453" spans="1:32" ht="16.7" customHeight="1" x14ac:dyDescent="0.15">
      <c r="A453" s="520">
        <v>22</v>
      </c>
      <c r="B453" s="520" t="s">
        <v>13483</v>
      </c>
      <c r="C453" s="540" t="s">
        <v>13484</v>
      </c>
      <c r="D453" s="542"/>
      <c r="E453" s="534"/>
      <c r="F453" s="534"/>
      <c r="H453" s="541"/>
      <c r="I453" s="731"/>
      <c r="J453" s="544"/>
      <c r="K453" s="725"/>
      <c r="L453" s="534"/>
      <c r="M453" s="541"/>
      <c r="N453" s="1024"/>
      <c r="O453" s="1025"/>
      <c r="P453" s="526" t="s">
        <v>3833</v>
      </c>
      <c r="Q453" s="526"/>
      <c r="R453" s="526"/>
      <c r="S453" s="526"/>
      <c r="T453" s="526" t="s">
        <v>1678</v>
      </c>
      <c r="U453" s="527">
        <v>0.5</v>
      </c>
      <c r="V453" s="1029"/>
      <c r="W453" s="937"/>
      <c r="X453" s="537"/>
      <c r="Z453" s="728"/>
      <c r="AA453" s="537"/>
      <c r="AB453" s="534"/>
      <c r="AC453" s="556"/>
      <c r="AD453" s="721">
        <f>ROUND(ROUND(ROUND(F441*$M$10,0)*U453,0)*Y451,0)</f>
        <v>117</v>
      </c>
      <c r="AE453" s="539"/>
      <c r="AF453" s="533"/>
    </row>
    <row r="454" spans="1:32" ht="16.7" customHeight="1" x14ac:dyDescent="0.15">
      <c r="A454" s="549">
        <v>22</v>
      </c>
      <c r="B454" s="549">
        <v>8019</v>
      </c>
      <c r="C454" s="540" t="s">
        <v>13485</v>
      </c>
      <c r="D454" s="542"/>
      <c r="E454" s="534"/>
      <c r="F454" s="534"/>
      <c r="H454" s="541"/>
      <c r="I454" s="1026" t="s">
        <v>10418</v>
      </c>
      <c r="J454" s="525" t="s">
        <v>1678</v>
      </c>
      <c r="K454" s="718">
        <v>0.96499999999999997</v>
      </c>
      <c r="L454" s="534"/>
      <c r="M454" s="541"/>
      <c r="N454" s="526"/>
      <c r="O454" s="526"/>
      <c r="P454" s="526"/>
      <c r="Q454" s="526"/>
      <c r="R454" s="526"/>
      <c r="S454" s="526"/>
      <c r="T454" s="526"/>
      <c r="U454" s="527"/>
      <c r="V454" s="1029"/>
      <c r="W454" s="937"/>
      <c r="X454" s="537"/>
      <c r="Z454" s="728"/>
      <c r="AA454" s="537"/>
      <c r="AB454" s="534"/>
      <c r="AC454" s="556"/>
      <c r="AD454" s="721">
        <f>ROUND(ROUND(ROUND(F441*K454,0)*$M$10,0)*Y451,0)</f>
        <v>225</v>
      </c>
      <c r="AE454" s="539"/>
      <c r="AF454" s="533"/>
    </row>
    <row r="455" spans="1:32" ht="16.7" customHeight="1" x14ac:dyDescent="0.15">
      <c r="A455" s="549">
        <v>22</v>
      </c>
      <c r="B455" s="549">
        <v>8020</v>
      </c>
      <c r="C455" s="540" t="s">
        <v>13486</v>
      </c>
      <c r="D455" s="542"/>
      <c r="E455" s="534"/>
      <c r="F455" s="534"/>
      <c r="H455" s="541"/>
      <c r="I455" s="1027"/>
      <c r="J455" s="537"/>
      <c r="L455" s="534"/>
      <c r="M455" s="541"/>
      <c r="N455" s="947" t="s">
        <v>10414</v>
      </c>
      <c r="O455" s="941"/>
      <c r="P455" s="526" t="s">
        <v>16</v>
      </c>
      <c r="Q455" s="526"/>
      <c r="R455" s="526"/>
      <c r="S455" s="526"/>
      <c r="T455" s="526" t="s">
        <v>1678</v>
      </c>
      <c r="U455" s="527">
        <v>0.7</v>
      </c>
      <c r="V455" s="1029"/>
      <c r="W455" s="937"/>
      <c r="X455" s="537"/>
      <c r="Z455" s="728"/>
      <c r="AA455" s="537"/>
      <c r="AB455" s="534"/>
      <c r="AC455" s="556"/>
      <c r="AD455" s="721">
        <f>ROUND(ROUND(ROUND(ROUND(F441*K454,0)*$M$10,0)*U455,0)*Y451,0)</f>
        <v>158</v>
      </c>
      <c r="AE455" s="539"/>
      <c r="AF455" s="533"/>
    </row>
    <row r="456" spans="1:32" ht="16.7" customHeight="1" x14ac:dyDescent="0.15">
      <c r="A456" s="520">
        <v>22</v>
      </c>
      <c r="B456" s="520" t="s">
        <v>13487</v>
      </c>
      <c r="C456" s="540" t="s">
        <v>13488</v>
      </c>
      <c r="D456" s="542"/>
      <c r="E456" s="534"/>
      <c r="F456" s="534"/>
      <c r="H456" s="541"/>
      <c r="I456" s="1028"/>
      <c r="J456" s="544"/>
      <c r="K456" s="725"/>
      <c r="L456" s="534"/>
      <c r="M456" s="541"/>
      <c r="N456" s="1024"/>
      <c r="O456" s="1025"/>
      <c r="P456" s="526" t="s">
        <v>3833</v>
      </c>
      <c r="Q456" s="526"/>
      <c r="R456" s="526"/>
      <c r="S456" s="526"/>
      <c r="T456" s="526" t="s">
        <v>1678</v>
      </c>
      <c r="U456" s="527">
        <v>0.5</v>
      </c>
      <c r="V456" s="1023"/>
      <c r="W456" s="938"/>
      <c r="X456" s="544"/>
      <c r="Y456" s="548"/>
      <c r="Z456" s="728"/>
      <c r="AA456" s="537"/>
      <c r="AB456" s="534"/>
      <c r="AC456" s="556"/>
      <c r="AD456" s="721">
        <f>ROUND(ROUND(ROUND(ROUND(F441*K454,0)*$M$10,0)*U456,0)*Y451,0)</f>
        <v>113</v>
      </c>
      <c r="AE456" s="539"/>
      <c r="AF456" s="533"/>
    </row>
    <row r="457" spans="1:32" ht="16.7" customHeight="1" x14ac:dyDescent="0.15">
      <c r="A457" s="520">
        <v>22</v>
      </c>
      <c r="B457" s="520" t="s">
        <v>13489</v>
      </c>
      <c r="C457" s="540" t="s">
        <v>13490</v>
      </c>
      <c r="D457" s="542"/>
      <c r="E457" s="534"/>
      <c r="F457" s="534"/>
      <c r="H457" s="541"/>
      <c r="I457" s="729"/>
      <c r="J457" s="525"/>
      <c r="K457" s="718"/>
      <c r="L457" s="534"/>
      <c r="M457" s="541"/>
      <c r="N457" s="526"/>
      <c r="O457" s="526"/>
      <c r="P457" s="526"/>
      <c r="Q457" s="526"/>
      <c r="R457" s="526"/>
      <c r="S457" s="526"/>
      <c r="T457" s="526"/>
      <c r="U457" s="527"/>
      <c r="V457" s="1021" t="s">
        <v>12608</v>
      </c>
      <c r="W457" s="936" t="s">
        <v>12840</v>
      </c>
      <c r="X457" s="525" t="s">
        <v>1678</v>
      </c>
      <c r="Y457" s="529">
        <v>0.7</v>
      </c>
      <c r="Z457" s="728"/>
      <c r="AA457" s="537"/>
      <c r="AB457" s="534"/>
      <c r="AC457" s="556"/>
      <c r="AD457" s="721">
        <f>ROUND(ROUND(F441*$M$10,0)*Y457,0)</f>
        <v>233</v>
      </c>
      <c r="AE457" s="539"/>
      <c r="AF457" s="533"/>
    </row>
    <row r="458" spans="1:32" ht="16.7" customHeight="1" x14ac:dyDescent="0.15">
      <c r="A458" s="520">
        <v>22</v>
      </c>
      <c r="B458" s="520" t="s">
        <v>13491</v>
      </c>
      <c r="C458" s="540" t="s">
        <v>13492</v>
      </c>
      <c r="D458" s="542"/>
      <c r="E458" s="534"/>
      <c r="F458" s="534"/>
      <c r="H458" s="541"/>
      <c r="I458" s="730"/>
      <c r="J458" s="537"/>
      <c r="L458" s="534"/>
      <c r="M458" s="541"/>
      <c r="N458" s="947" t="s">
        <v>10414</v>
      </c>
      <c r="O458" s="941"/>
      <c r="P458" s="526" t="s">
        <v>16</v>
      </c>
      <c r="Q458" s="526"/>
      <c r="R458" s="526"/>
      <c r="S458" s="526"/>
      <c r="T458" s="526" t="s">
        <v>1678</v>
      </c>
      <c r="U458" s="527">
        <v>0.7</v>
      </c>
      <c r="V458" s="1022"/>
      <c r="W458" s="937"/>
      <c r="X458" s="537"/>
      <c r="Z458" s="728"/>
      <c r="AA458" s="537"/>
      <c r="AB458" s="534"/>
      <c r="AC458" s="556"/>
      <c r="AD458" s="721">
        <f>ROUND(ROUND(ROUND(F441*$M$10,0)*U458,0)*Y457,0)</f>
        <v>163</v>
      </c>
      <c r="AE458" s="539"/>
      <c r="AF458" s="533"/>
    </row>
    <row r="459" spans="1:32" ht="16.7" customHeight="1" x14ac:dyDescent="0.15">
      <c r="A459" s="520">
        <v>22</v>
      </c>
      <c r="B459" s="520" t="s">
        <v>13493</v>
      </c>
      <c r="C459" s="540" t="s">
        <v>13494</v>
      </c>
      <c r="D459" s="542"/>
      <c r="E459" s="534"/>
      <c r="F459" s="534"/>
      <c r="H459" s="541"/>
      <c r="I459" s="731"/>
      <c r="J459" s="544"/>
      <c r="K459" s="725"/>
      <c r="L459" s="534"/>
      <c r="M459" s="541"/>
      <c r="N459" s="1024"/>
      <c r="O459" s="1025"/>
      <c r="P459" s="526" t="s">
        <v>3833</v>
      </c>
      <c r="Q459" s="526"/>
      <c r="R459" s="526"/>
      <c r="S459" s="526"/>
      <c r="T459" s="526" t="s">
        <v>1678</v>
      </c>
      <c r="U459" s="527">
        <v>0.5</v>
      </c>
      <c r="V459" s="1022"/>
      <c r="W459" s="937"/>
      <c r="X459" s="537"/>
      <c r="Z459" s="728"/>
      <c r="AA459" s="537"/>
      <c r="AB459" s="534"/>
      <c r="AC459" s="556"/>
      <c r="AD459" s="721">
        <f>ROUND(ROUND(ROUND(F441*$M$10,0)*U459,0)*Y457,0)</f>
        <v>117</v>
      </c>
      <c r="AE459" s="539"/>
      <c r="AF459" s="533"/>
    </row>
    <row r="460" spans="1:32" ht="16.7" customHeight="1" x14ac:dyDescent="0.15">
      <c r="A460" s="520">
        <v>22</v>
      </c>
      <c r="B460" s="520" t="s">
        <v>13495</v>
      </c>
      <c r="C460" s="540" t="s">
        <v>13496</v>
      </c>
      <c r="D460" s="542"/>
      <c r="E460" s="534"/>
      <c r="F460" s="534"/>
      <c r="H460" s="541"/>
      <c r="I460" s="1026" t="s">
        <v>10418</v>
      </c>
      <c r="J460" s="525" t="s">
        <v>1678</v>
      </c>
      <c r="K460" s="718">
        <v>0.96499999999999997</v>
      </c>
      <c r="L460" s="534"/>
      <c r="M460" s="541"/>
      <c r="N460" s="526"/>
      <c r="O460" s="526"/>
      <c r="P460" s="526"/>
      <c r="Q460" s="526"/>
      <c r="R460" s="526"/>
      <c r="S460" s="526"/>
      <c r="T460" s="526"/>
      <c r="U460" s="527"/>
      <c r="V460" s="1022"/>
      <c r="W460" s="937"/>
      <c r="X460" s="537"/>
      <c r="Z460" s="728"/>
      <c r="AA460" s="537"/>
      <c r="AB460" s="534"/>
      <c r="AC460" s="556"/>
      <c r="AD460" s="721">
        <f>ROUND(ROUND(ROUND(F441*K460,0)*$M$10,0)*Y457,0)</f>
        <v>225</v>
      </c>
      <c r="AE460" s="539"/>
      <c r="AF460" s="533"/>
    </row>
    <row r="461" spans="1:32" ht="16.7" customHeight="1" x14ac:dyDescent="0.15">
      <c r="A461" s="520">
        <v>22</v>
      </c>
      <c r="B461" s="520" t="s">
        <v>13497</v>
      </c>
      <c r="C461" s="540" t="s">
        <v>13498</v>
      </c>
      <c r="D461" s="542"/>
      <c r="E461" s="534"/>
      <c r="F461" s="534"/>
      <c r="H461" s="541"/>
      <c r="I461" s="1027"/>
      <c r="J461" s="537"/>
      <c r="L461" s="534"/>
      <c r="M461" s="541"/>
      <c r="N461" s="947" t="s">
        <v>10414</v>
      </c>
      <c r="O461" s="941"/>
      <c r="P461" s="526" t="s">
        <v>16</v>
      </c>
      <c r="Q461" s="526"/>
      <c r="R461" s="526"/>
      <c r="S461" s="526"/>
      <c r="T461" s="526" t="s">
        <v>1678</v>
      </c>
      <c r="U461" s="527">
        <v>0.7</v>
      </c>
      <c r="V461" s="1022"/>
      <c r="W461" s="937"/>
      <c r="X461" s="537"/>
      <c r="Z461" s="728"/>
      <c r="AA461" s="537"/>
      <c r="AB461" s="534"/>
      <c r="AC461" s="556"/>
      <c r="AD461" s="721">
        <f>ROUND(ROUND(ROUND(ROUND(F441*K460,0)*$M$10,0)*U461,0)*Y457,0)</f>
        <v>158</v>
      </c>
      <c r="AE461" s="539"/>
      <c r="AF461" s="533"/>
    </row>
    <row r="462" spans="1:32" ht="16.7" customHeight="1" x14ac:dyDescent="0.15">
      <c r="A462" s="520">
        <v>22</v>
      </c>
      <c r="B462" s="520" t="s">
        <v>13499</v>
      </c>
      <c r="C462" s="540" t="s">
        <v>13500</v>
      </c>
      <c r="D462" s="542"/>
      <c r="E462" s="534"/>
      <c r="F462" s="534"/>
      <c r="H462" s="541"/>
      <c r="I462" s="1028"/>
      <c r="J462" s="544"/>
      <c r="K462" s="725"/>
      <c r="L462" s="534"/>
      <c r="M462" s="541"/>
      <c r="N462" s="1024"/>
      <c r="O462" s="1025"/>
      <c r="P462" s="526" t="s">
        <v>3833</v>
      </c>
      <c r="Q462" s="526"/>
      <c r="R462" s="526"/>
      <c r="S462" s="526"/>
      <c r="T462" s="526" t="s">
        <v>1678</v>
      </c>
      <c r="U462" s="527">
        <v>0.5</v>
      </c>
      <c r="V462" s="1023"/>
      <c r="W462" s="938"/>
      <c r="X462" s="544"/>
      <c r="Y462" s="548"/>
      <c r="Z462" s="728"/>
      <c r="AA462" s="537"/>
      <c r="AB462" s="550"/>
      <c r="AC462" s="732"/>
      <c r="AD462" s="721">
        <f>ROUND(ROUND(ROUND(ROUND(F441*K460,0)*$M$10,0)*U462,0)*Y457,0)</f>
        <v>113</v>
      </c>
      <c r="AE462" s="539"/>
      <c r="AF462" s="533"/>
    </row>
    <row r="463" spans="1:32" ht="16.7" customHeight="1" x14ac:dyDescent="0.15">
      <c r="A463" s="520">
        <v>22</v>
      </c>
      <c r="B463" s="520">
        <v>8285</v>
      </c>
      <c r="C463" s="540" t="s">
        <v>13501</v>
      </c>
      <c r="D463" s="542"/>
      <c r="E463" s="534"/>
      <c r="F463" s="534"/>
      <c r="H463" s="541"/>
      <c r="I463" s="729"/>
      <c r="J463" s="525"/>
      <c r="K463" s="718"/>
      <c r="L463" s="534"/>
      <c r="M463" s="541"/>
      <c r="N463" s="526"/>
      <c r="O463" s="526"/>
      <c r="P463" s="526"/>
      <c r="Q463" s="526"/>
      <c r="R463" s="526"/>
      <c r="S463" s="526"/>
      <c r="T463" s="526"/>
      <c r="U463" s="527"/>
      <c r="V463" s="719"/>
      <c r="W463" s="525"/>
      <c r="X463" s="525"/>
      <c r="Y463" s="529"/>
      <c r="Z463" s="728"/>
      <c r="AA463" s="537"/>
      <c r="AB463" s="936" t="s">
        <v>10456</v>
      </c>
      <c r="AC463" s="941"/>
      <c r="AD463" s="721">
        <f>ROUND(ROUND(F441*$M$10,0)-AB466,0)</f>
        <v>321</v>
      </c>
      <c r="AE463" s="539"/>
      <c r="AF463" s="533"/>
    </row>
    <row r="464" spans="1:32" ht="16.7" customHeight="1" x14ac:dyDescent="0.15">
      <c r="A464" s="520">
        <v>22</v>
      </c>
      <c r="B464" s="520">
        <v>8286</v>
      </c>
      <c r="C464" s="540" t="s">
        <v>13502</v>
      </c>
      <c r="D464" s="542"/>
      <c r="E464" s="534"/>
      <c r="F464" s="534"/>
      <c r="H464" s="541"/>
      <c r="I464" s="730"/>
      <c r="J464" s="537"/>
      <c r="L464" s="534"/>
      <c r="M464" s="541"/>
      <c r="N464" s="947" t="s">
        <v>10414</v>
      </c>
      <c r="O464" s="941"/>
      <c r="P464" s="526" t="s">
        <v>16</v>
      </c>
      <c r="Q464" s="526"/>
      <c r="R464" s="526"/>
      <c r="S464" s="526"/>
      <c r="T464" s="526" t="s">
        <v>1678</v>
      </c>
      <c r="U464" s="527">
        <v>0.7</v>
      </c>
      <c r="V464" s="722"/>
      <c r="W464" s="537"/>
      <c r="X464" s="537"/>
      <c r="Z464" s="728"/>
      <c r="AA464" s="537"/>
      <c r="AB464" s="937"/>
      <c r="AC464" s="942"/>
      <c r="AD464" s="721">
        <f>ROUND(ROUND(ROUND(F441*$M$10,0)*U464,0)-AB466,0)</f>
        <v>221</v>
      </c>
      <c r="AE464" s="539"/>
      <c r="AF464" s="533"/>
    </row>
    <row r="465" spans="1:32" ht="16.7" customHeight="1" x14ac:dyDescent="0.15">
      <c r="A465" s="520">
        <v>22</v>
      </c>
      <c r="B465" s="520" t="s">
        <v>13503</v>
      </c>
      <c r="C465" s="540" t="s">
        <v>13504</v>
      </c>
      <c r="D465" s="542"/>
      <c r="E465" s="534"/>
      <c r="F465" s="534"/>
      <c r="H465" s="541"/>
      <c r="I465" s="731"/>
      <c r="J465" s="544"/>
      <c r="K465" s="725"/>
      <c r="L465" s="534"/>
      <c r="M465" s="541"/>
      <c r="N465" s="1024"/>
      <c r="O465" s="1025"/>
      <c r="P465" s="526" t="s">
        <v>3833</v>
      </c>
      <c r="Q465" s="526"/>
      <c r="R465" s="526"/>
      <c r="S465" s="526"/>
      <c r="T465" s="526" t="s">
        <v>1678</v>
      </c>
      <c r="U465" s="527">
        <v>0.5</v>
      </c>
      <c r="V465" s="722"/>
      <c r="W465" s="537"/>
      <c r="X465" s="537"/>
      <c r="Z465" s="728"/>
      <c r="AA465" s="537"/>
      <c r="AB465" s="555"/>
      <c r="AC465" s="556"/>
      <c r="AD465" s="721">
        <f>ROUND(ROUND(ROUND(F441*$M$10,0)*U465,0)-AB466,0)</f>
        <v>155</v>
      </c>
      <c r="AE465" s="539"/>
      <c r="AF465" s="533"/>
    </row>
    <row r="466" spans="1:32" ht="16.7" customHeight="1" x14ac:dyDescent="0.15">
      <c r="A466" s="520">
        <v>22</v>
      </c>
      <c r="B466" s="520">
        <v>8287</v>
      </c>
      <c r="C466" s="540" t="s">
        <v>13505</v>
      </c>
      <c r="D466" s="542"/>
      <c r="E466" s="534"/>
      <c r="F466" s="534"/>
      <c r="H466" s="541"/>
      <c r="I466" s="1026" t="s">
        <v>10418</v>
      </c>
      <c r="J466" s="525" t="s">
        <v>1678</v>
      </c>
      <c r="K466" s="718">
        <v>0.96499999999999997</v>
      </c>
      <c r="L466" s="534"/>
      <c r="M466" s="541"/>
      <c r="N466" s="526"/>
      <c r="O466" s="526"/>
      <c r="P466" s="526"/>
      <c r="Q466" s="526"/>
      <c r="R466" s="526"/>
      <c r="S466" s="526"/>
      <c r="T466" s="526"/>
      <c r="U466" s="527"/>
      <c r="V466" s="722"/>
      <c r="W466" s="537"/>
      <c r="X466" s="537"/>
      <c r="Z466" s="728"/>
      <c r="AA466" s="537"/>
      <c r="AB466" s="554">
        <v>12</v>
      </c>
      <c r="AC466" s="953" t="s">
        <v>10461</v>
      </c>
      <c r="AD466" s="721">
        <f>ROUND(ROUND(ROUND(F441*K466,0)*$M$10,0)-AB466,0)</f>
        <v>309</v>
      </c>
      <c r="AE466" s="539"/>
      <c r="AF466" s="533"/>
    </row>
    <row r="467" spans="1:32" ht="16.7" customHeight="1" x14ac:dyDescent="0.15">
      <c r="A467" s="520">
        <v>22</v>
      </c>
      <c r="B467" s="520">
        <v>8288</v>
      </c>
      <c r="C467" s="540" t="s">
        <v>13506</v>
      </c>
      <c r="D467" s="542"/>
      <c r="E467" s="534"/>
      <c r="F467" s="534"/>
      <c r="H467" s="541"/>
      <c r="I467" s="1027"/>
      <c r="J467" s="537"/>
      <c r="L467" s="534"/>
      <c r="M467" s="541"/>
      <c r="N467" s="947" t="s">
        <v>10414</v>
      </c>
      <c r="O467" s="941"/>
      <c r="P467" s="526" t="s">
        <v>16</v>
      </c>
      <c r="Q467" s="526"/>
      <c r="R467" s="526"/>
      <c r="S467" s="526"/>
      <c r="T467" s="526" t="s">
        <v>1678</v>
      </c>
      <c r="U467" s="527">
        <v>0.7</v>
      </c>
      <c r="V467" s="722"/>
      <c r="W467" s="537"/>
      <c r="X467" s="537"/>
      <c r="Z467" s="728"/>
      <c r="AA467" s="537"/>
      <c r="AB467" s="534"/>
      <c r="AC467" s="953"/>
      <c r="AD467" s="721">
        <f>ROUND(ROUND(ROUND(ROUND(F441*K466,0)*$M$10,0)*U467,0)-AB466,0)</f>
        <v>213</v>
      </c>
      <c r="AE467" s="539"/>
      <c r="AF467" s="533"/>
    </row>
    <row r="468" spans="1:32" ht="16.7" customHeight="1" x14ac:dyDescent="0.15">
      <c r="A468" s="520">
        <v>22</v>
      </c>
      <c r="B468" s="520" t="s">
        <v>13507</v>
      </c>
      <c r="C468" s="540" t="s">
        <v>13508</v>
      </c>
      <c r="D468" s="542"/>
      <c r="E468" s="534"/>
      <c r="F468" s="534"/>
      <c r="H468" s="541"/>
      <c r="I468" s="1028"/>
      <c r="J468" s="544"/>
      <c r="K468" s="725"/>
      <c r="L468" s="534"/>
      <c r="M468" s="541"/>
      <c r="N468" s="1024"/>
      <c r="O468" s="1025"/>
      <c r="P468" s="526" t="s">
        <v>3833</v>
      </c>
      <c r="Q468" s="526"/>
      <c r="R468" s="526"/>
      <c r="S468" s="526"/>
      <c r="T468" s="526" t="s">
        <v>1678</v>
      </c>
      <c r="U468" s="527">
        <v>0.5</v>
      </c>
      <c r="V468" s="727"/>
      <c r="W468" s="544"/>
      <c r="X468" s="544"/>
      <c r="Y468" s="548"/>
      <c r="Z468" s="728"/>
      <c r="AA468" s="537"/>
      <c r="AB468" s="534"/>
      <c r="AC468" s="556"/>
      <c r="AD468" s="721">
        <f>ROUND(ROUND(ROUND(ROUND(F441*K466,0)*$M$10,0)*U468,0)-AB466,0)</f>
        <v>149</v>
      </c>
      <c r="AE468" s="539"/>
      <c r="AF468" s="533"/>
    </row>
    <row r="469" spans="1:32" ht="16.7" customHeight="1" x14ac:dyDescent="0.15">
      <c r="A469" s="549">
        <v>22</v>
      </c>
      <c r="B469" s="549">
        <v>8295</v>
      </c>
      <c r="C469" s="540" t="s">
        <v>13509</v>
      </c>
      <c r="D469" s="542"/>
      <c r="E469" s="534"/>
      <c r="F469" s="534"/>
      <c r="H469" s="541"/>
      <c r="I469" s="729"/>
      <c r="J469" s="525"/>
      <c r="K469" s="718"/>
      <c r="L469" s="534"/>
      <c r="M469" s="541"/>
      <c r="N469" s="526"/>
      <c r="O469" s="526"/>
      <c r="P469" s="526"/>
      <c r="Q469" s="526"/>
      <c r="R469" s="526"/>
      <c r="S469" s="526"/>
      <c r="T469" s="526"/>
      <c r="U469" s="527"/>
      <c r="V469" s="956" t="s">
        <v>12599</v>
      </c>
      <c r="W469" s="936" t="s">
        <v>12821</v>
      </c>
      <c r="X469" s="525" t="s">
        <v>1678</v>
      </c>
      <c r="Y469" s="529">
        <v>0.5</v>
      </c>
      <c r="Z469" s="728"/>
      <c r="AA469" s="537"/>
      <c r="AB469" s="534"/>
      <c r="AC469" s="556"/>
      <c r="AD469" s="721">
        <f>ROUND(ROUND(ROUND(F441*$M$10,0)*Y469,0)-AB466,0)</f>
        <v>155</v>
      </c>
      <c r="AE469" s="539"/>
      <c r="AF469" s="533"/>
    </row>
    <row r="470" spans="1:32" ht="16.7" customHeight="1" x14ac:dyDescent="0.15">
      <c r="A470" s="549">
        <v>22</v>
      </c>
      <c r="B470" s="549">
        <v>8296</v>
      </c>
      <c r="C470" s="540" t="s">
        <v>13510</v>
      </c>
      <c r="D470" s="542"/>
      <c r="E470" s="534"/>
      <c r="F470" s="534"/>
      <c r="H470" s="541"/>
      <c r="I470" s="730"/>
      <c r="J470" s="537"/>
      <c r="L470" s="534"/>
      <c r="M470" s="541"/>
      <c r="N470" s="947" t="s">
        <v>10414</v>
      </c>
      <c r="O470" s="941"/>
      <c r="P470" s="526" t="s">
        <v>16</v>
      </c>
      <c r="Q470" s="526"/>
      <c r="R470" s="526"/>
      <c r="S470" s="526"/>
      <c r="T470" s="526" t="s">
        <v>1678</v>
      </c>
      <c r="U470" s="527">
        <v>0.7</v>
      </c>
      <c r="V470" s="1029"/>
      <c r="W470" s="937"/>
      <c r="X470" s="537"/>
      <c r="Z470" s="728"/>
      <c r="AA470" s="537"/>
      <c r="AB470" s="534"/>
      <c r="AC470" s="556"/>
      <c r="AD470" s="721">
        <f>ROUND(ROUND(ROUND(ROUND(F441*$M$10,0)*U470,0)*Y469,0)-AB466,0)</f>
        <v>105</v>
      </c>
      <c r="AE470" s="539"/>
      <c r="AF470" s="533"/>
    </row>
    <row r="471" spans="1:32" ht="16.7" customHeight="1" x14ac:dyDescent="0.15">
      <c r="A471" s="520">
        <v>22</v>
      </c>
      <c r="B471" s="520" t="s">
        <v>13511</v>
      </c>
      <c r="C471" s="540" t="s">
        <v>13512</v>
      </c>
      <c r="D471" s="542"/>
      <c r="E471" s="534"/>
      <c r="F471" s="534"/>
      <c r="H471" s="541"/>
      <c r="I471" s="731"/>
      <c r="J471" s="544"/>
      <c r="K471" s="725"/>
      <c r="L471" s="534"/>
      <c r="M471" s="541"/>
      <c r="N471" s="1024"/>
      <c r="O471" s="1025"/>
      <c r="P471" s="526" t="s">
        <v>3833</v>
      </c>
      <c r="Q471" s="526"/>
      <c r="R471" s="526"/>
      <c r="S471" s="526"/>
      <c r="T471" s="526" t="s">
        <v>1678</v>
      </c>
      <c r="U471" s="527">
        <v>0.5</v>
      </c>
      <c r="V471" s="1029"/>
      <c r="W471" s="937"/>
      <c r="X471" s="537"/>
      <c r="Z471" s="728"/>
      <c r="AA471" s="537"/>
      <c r="AB471" s="534"/>
      <c r="AC471" s="556"/>
      <c r="AD471" s="721">
        <f>ROUND(ROUND(ROUND(ROUND(F441*$M$10,0)*U471,0)*Y469,0)-AB466,0)</f>
        <v>72</v>
      </c>
      <c r="AE471" s="539"/>
      <c r="AF471" s="533"/>
    </row>
    <row r="472" spans="1:32" ht="16.7" customHeight="1" x14ac:dyDescent="0.15">
      <c r="A472" s="549">
        <v>22</v>
      </c>
      <c r="B472" s="549">
        <v>8297</v>
      </c>
      <c r="C472" s="540" t="s">
        <v>13513</v>
      </c>
      <c r="D472" s="542"/>
      <c r="E472" s="534"/>
      <c r="F472" s="534"/>
      <c r="H472" s="541"/>
      <c r="I472" s="1026" t="s">
        <v>10418</v>
      </c>
      <c r="J472" s="525" t="s">
        <v>1678</v>
      </c>
      <c r="K472" s="718">
        <v>0.96499999999999997</v>
      </c>
      <c r="L472" s="534"/>
      <c r="M472" s="541"/>
      <c r="N472" s="526"/>
      <c r="O472" s="526"/>
      <c r="P472" s="526"/>
      <c r="Q472" s="526"/>
      <c r="R472" s="526"/>
      <c r="S472" s="526"/>
      <c r="T472" s="526"/>
      <c r="U472" s="527"/>
      <c r="V472" s="1029"/>
      <c r="W472" s="937"/>
      <c r="X472" s="537"/>
      <c r="Z472" s="728"/>
      <c r="AA472" s="537"/>
      <c r="AB472" s="534"/>
      <c r="AC472" s="556"/>
      <c r="AD472" s="721">
        <f>ROUND(ROUND(ROUND(ROUND(F441*K472,0)*$M$10,0)*Y469,0)-AB466,0)</f>
        <v>149</v>
      </c>
      <c r="AE472" s="539"/>
      <c r="AF472" s="533"/>
    </row>
    <row r="473" spans="1:32" ht="16.7" customHeight="1" x14ac:dyDescent="0.15">
      <c r="A473" s="549">
        <v>22</v>
      </c>
      <c r="B473" s="549">
        <v>8298</v>
      </c>
      <c r="C473" s="540" t="s">
        <v>13514</v>
      </c>
      <c r="D473" s="542"/>
      <c r="E473" s="534"/>
      <c r="F473" s="534"/>
      <c r="H473" s="541"/>
      <c r="I473" s="1027"/>
      <c r="J473" s="537"/>
      <c r="L473" s="534"/>
      <c r="M473" s="541"/>
      <c r="N473" s="947" t="s">
        <v>10414</v>
      </c>
      <c r="O473" s="941"/>
      <c r="P473" s="526" t="s">
        <v>16</v>
      </c>
      <c r="Q473" s="526"/>
      <c r="R473" s="526"/>
      <c r="S473" s="526"/>
      <c r="T473" s="526" t="s">
        <v>1678</v>
      </c>
      <c r="U473" s="527">
        <v>0.7</v>
      </c>
      <c r="V473" s="1029"/>
      <c r="W473" s="937"/>
      <c r="X473" s="537"/>
      <c r="Z473" s="728"/>
      <c r="AA473" s="537"/>
      <c r="AB473" s="534"/>
      <c r="AC473" s="556"/>
      <c r="AD473" s="721">
        <f>ROUND(ROUND(ROUND(ROUND(ROUND(F441*K472,0)*$M$10,0)*U473,0)*Y469,0)-AB466,0)</f>
        <v>101</v>
      </c>
      <c r="AE473" s="539"/>
      <c r="AF473" s="533"/>
    </row>
    <row r="474" spans="1:32" ht="16.7" customHeight="1" x14ac:dyDescent="0.15">
      <c r="A474" s="520">
        <v>22</v>
      </c>
      <c r="B474" s="520" t="s">
        <v>13515</v>
      </c>
      <c r="C474" s="540" t="s">
        <v>13516</v>
      </c>
      <c r="D474" s="542"/>
      <c r="E474" s="534"/>
      <c r="F474" s="534"/>
      <c r="H474" s="541"/>
      <c r="I474" s="1028"/>
      <c r="J474" s="544"/>
      <c r="K474" s="725"/>
      <c r="L474" s="534"/>
      <c r="M474" s="541"/>
      <c r="N474" s="1024"/>
      <c r="O474" s="1025"/>
      <c r="P474" s="526" t="s">
        <v>3833</v>
      </c>
      <c r="Q474" s="526"/>
      <c r="R474" s="526"/>
      <c r="S474" s="526"/>
      <c r="T474" s="526" t="s">
        <v>1678</v>
      </c>
      <c r="U474" s="527">
        <v>0.5</v>
      </c>
      <c r="V474" s="1029"/>
      <c r="W474" s="938"/>
      <c r="X474" s="544"/>
      <c r="Y474" s="548"/>
      <c r="Z474" s="728"/>
      <c r="AA474" s="537"/>
      <c r="AB474" s="534"/>
      <c r="AC474" s="556"/>
      <c r="AD474" s="721">
        <f>ROUND(ROUND(ROUND(ROUND(ROUND(F441*K472,0)*$M$10,0)*U474,0)*Y469,0)-AB466,0)</f>
        <v>69</v>
      </c>
      <c r="AE474" s="539"/>
      <c r="AF474" s="533"/>
    </row>
    <row r="475" spans="1:32" ht="16.7" customHeight="1" x14ac:dyDescent="0.15">
      <c r="A475" s="549">
        <v>22</v>
      </c>
      <c r="B475" s="549">
        <v>8299</v>
      </c>
      <c r="C475" s="540" t="s">
        <v>13517</v>
      </c>
      <c r="D475" s="542"/>
      <c r="E475" s="534"/>
      <c r="F475" s="534"/>
      <c r="H475" s="541"/>
      <c r="I475" s="729"/>
      <c r="J475" s="525"/>
      <c r="K475" s="718"/>
      <c r="L475" s="534"/>
      <c r="M475" s="541"/>
      <c r="N475" s="526"/>
      <c r="O475" s="526"/>
      <c r="P475" s="526"/>
      <c r="Q475" s="526"/>
      <c r="R475" s="526"/>
      <c r="S475" s="526"/>
      <c r="T475" s="526"/>
      <c r="U475" s="527"/>
      <c r="V475" s="1029"/>
      <c r="W475" s="936" t="s">
        <v>12830</v>
      </c>
      <c r="X475" s="525" t="s">
        <v>1678</v>
      </c>
      <c r="Y475" s="529">
        <v>0.7</v>
      </c>
      <c r="Z475" s="728"/>
      <c r="AA475" s="537"/>
      <c r="AB475" s="534"/>
      <c r="AC475" s="556"/>
      <c r="AD475" s="721">
        <f>ROUND(ROUND(ROUND(F441*$M$10,0)*Y475,0)-AB466,0)</f>
        <v>221</v>
      </c>
      <c r="AE475" s="539"/>
      <c r="AF475" s="533"/>
    </row>
    <row r="476" spans="1:32" ht="16.7" customHeight="1" x14ac:dyDescent="0.15">
      <c r="A476" s="549">
        <v>22</v>
      </c>
      <c r="B476" s="549">
        <v>8300</v>
      </c>
      <c r="C476" s="540" t="s">
        <v>13518</v>
      </c>
      <c r="D476" s="542"/>
      <c r="E476" s="534"/>
      <c r="F476" s="534"/>
      <c r="H476" s="541"/>
      <c r="I476" s="730"/>
      <c r="J476" s="537"/>
      <c r="L476" s="534"/>
      <c r="M476" s="541"/>
      <c r="N476" s="947" t="s">
        <v>10414</v>
      </c>
      <c r="O476" s="941"/>
      <c r="P476" s="526" t="s">
        <v>16</v>
      </c>
      <c r="Q476" s="526"/>
      <c r="R476" s="526"/>
      <c r="S476" s="526"/>
      <c r="T476" s="526" t="s">
        <v>1678</v>
      </c>
      <c r="U476" s="527">
        <v>0.7</v>
      </c>
      <c r="V476" s="1029"/>
      <c r="W476" s="937"/>
      <c r="X476" s="537"/>
      <c r="Z476" s="728"/>
      <c r="AA476" s="537"/>
      <c r="AB476" s="534"/>
      <c r="AC476" s="556"/>
      <c r="AD476" s="721">
        <f>ROUND(ROUND(ROUND(ROUND(F441*$M$10,0)*U476,0)*Y475,0)-AB466,0)</f>
        <v>151</v>
      </c>
      <c r="AE476" s="539"/>
      <c r="AF476" s="533"/>
    </row>
    <row r="477" spans="1:32" ht="16.7" customHeight="1" x14ac:dyDescent="0.15">
      <c r="A477" s="520">
        <v>22</v>
      </c>
      <c r="B477" s="520" t="s">
        <v>13519</v>
      </c>
      <c r="C477" s="540" t="s">
        <v>13520</v>
      </c>
      <c r="D477" s="542"/>
      <c r="E477" s="534"/>
      <c r="F477" s="534"/>
      <c r="H477" s="541"/>
      <c r="I477" s="731"/>
      <c r="J477" s="544"/>
      <c r="K477" s="725"/>
      <c r="L477" s="534"/>
      <c r="M477" s="541"/>
      <c r="N477" s="1024"/>
      <c r="O477" s="1025"/>
      <c r="P477" s="526" t="s">
        <v>3833</v>
      </c>
      <c r="Q477" s="526"/>
      <c r="R477" s="526"/>
      <c r="S477" s="526"/>
      <c r="T477" s="526" t="s">
        <v>1678</v>
      </c>
      <c r="U477" s="527">
        <v>0.5</v>
      </c>
      <c r="V477" s="1029"/>
      <c r="W477" s="937"/>
      <c r="X477" s="537"/>
      <c r="Z477" s="728"/>
      <c r="AA477" s="537"/>
      <c r="AB477" s="534"/>
      <c r="AC477" s="556"/>
      <c r="AD477" s="721">
        <f>ROUND(ROUND(ROUND(ROUND(F441*$M$10,0)*U477,0)*Y475,0)-AB466,0)</f>
        <v>105</v>
      </c>
      <c r="AE477" s="539"/>
      <c r="AF477" s="533"/>
    </row>
    <row r="478" spans="1:32" ht="16.7" customHeight="1" x14ac:dyDescent="0.15">
      <c r="A478" s="549">
        <v>22</v>
      </c>
      <c r="B478" s="549">
        <v>8309</v>
      </c>
      <c r="C478" s="540" t="s">
        <v>13521</v>
      </c>
      <c r="D478" s="542"/>
      <c r="E478" s="534"/>
      <c r="F478" s="534"/>
      <c r="H478" s="541"/>
      <c r="I478" s="1026" t="s">
        <v>10418</v>
      </c>
      <c r="J478" s="525" t="s">
        <v>1678</v>
      </c>
      <c r="K478" s="718">
        <v>0.96499999999999997</v>
      </c>
      <c r="L478" s="534"/>
      <c r="M478" s="541"/>
      <c r="N478" s="526"/>
      <c r="O478" s="526"/>
      <c r="P478" s="526"/>
      <c r="Q478" s="526"/>
      <c r="R478" s="526"/>
      <c r="S478" s="526"/>
      <c r="T478" s="526"/>
      <c r="U478" s="527"/>
      <c r="V478" s="1029"/>
      <c r="W478" s="937"/>
      <c r="X478" s="537"/>
      <c r="Z478" s="728"/>
      <c r="AA478" s="537"/>
      <c r="AB478" s="534"/>
      <c r="AC478" s="556"/>
      <c r="AD478" s="721">
        <f>ROUND(ROUND(ROUND(ROUND(F441*K478,0)*$M$10,0)*Y475,0)-AB466,0)</f>
        <v>213</v>
      </c>
      <c r="AE478" s="539"/>
      <c r="AF478" s="533"/>
    </row>
    <row r="479" spans="1:32" ht="16.7" customHeight="1" x14ac:dyDescent="0.15">
      <c r="A479" s="549">
        <v>22</v>
      </c>
      <c r="B479" s="549">
        <v>8310</v>
      </c>
      <c r="C479" s="540" t="s">
        <v>13522</v>
      </c>
      <c r="D479" s="542"/>
      <c r="E479" s="534"/>
      <c r="F479" s="534"/>
      <c r="H479" s="541"/>
      <c r="I479" s="1027"/>
      <c r="J479" s="537"/>
      <c r="L479" s="534"/>
      <c r="M479" s="541"/>
      <c r="N479" s="947" t="s">
        <v>10414</v>
      </c>
      <c r="O479" s="941"/>
      <c r="P479" s="526" t="s">
        <v>16</v>
      </c>
      <c r="Q479" s="526"/>
      <c r="R479" s="526"/>
      <c r="S479" s="526"/>
      <c r="T479" s="526" t="s">
        <v>1678</v>
      </c>
      <c r="U479" s="527">
        <v>0.7</v>
      </c>
      <c r="V479" s="1029"/>
      <c r="W479" s="937"/>
      <c r="X479" s="537"/>
      <c r="Z479" s="728"/>
      <c r="AA479" s="537"/>
      <c r="AB479" s="534"/>
      <c r="AC479" s="556"/>
      <c r="AD479" s="721">
        <f>ROUND(ROUND(ROUND(ROUND(ROUND(F441*K478,0)*$M$10,0)*U479,0)*Y475,0)-AB466,0)</f>
        <v>146</v>
      </c>
      <c r="AE479" s="539"/>
      <c r="AF479" s="533"/>
    </row>
    <row r="480" spans="1:32" ht="16.7" customHeight="1" x14ac:dyDescent="0.15">
      <c r="A480" s="520">
        <v>22</v>
      </c>
      <c r="B480" s="520" t="s">
        <v>13523</v>
      </c>
      <c r="C480" s="540" t="s">
        <v>13524</v>
      </c>
      <c r="D480" s="542"/>
      <c r="E480" s="534"/>
      <c r="F480" s="534"/>
      <c r="H480" s="541"/>
      <c r="I480" s="1028"/>
      <c r="J480" s="544"/>
      <c r="K480" s="725"/>
      <c r="L480" s="534"/>
      <c r="M480" s="541"/>
      <c r="N480" s="1024"/>
      <c r="O480" s="1025"/>
      <c r="P480" s="526" t="s">
        <v>3833</v>
      </c>
      <c r="Q480" s="526"/>
      <c r="R480" s="526"/>
      <c r="S480" s="526"/>
      <c r="T480" s="526" t="s">
        <v>1678</v>
      </c>
      <c r="U480" s="527">
        <v>0.5</v>
      </c>
      <c r="V480" s="1023"/>
      <c r="W480" s="938"/>
      <c r="X480" s="544"/>
      <c r="Y480" s="548"/>
      <c r="Z480" s="728"/>
      <c r="AA480" s="537"/>
      <c r="AB480" s="534"/>
      <c r="AC480" s="556"/>
      <c r="AD480" s="721">
        <f>ROUND(ROUND(ROUND(ROUND(ROUND(F441*K478,0)*$M$10,0)*U480,0)*Y475,0)-AB466,0)</f>
        <v>101</v>
      </c>
      <c r="AE480" s="539"/>
      <c r="AF480" s="533"/>
    </row>
    <row r="481" spans="1:32" ht="16.7" customHeight="1" x14ac:dyDescent="0.15">
      <c r="A481" s="520">
        <v>22</v>
      </c>
      <c r="B481" s="520" t="s">
        <v>13525</v>
      </c>
      <c r="C481" s="540" t="s">
        <v>13526</v>
      </c>
      <c r="D481" s="542"/>
      <c r="E481" s="534"/>
      <c r="F481" s="534"/>
      <c r="H481" s="541"/>
      <c r="I481" s="729"/>
      <c r="J481" s="525"/>
      <c r="K481" s="718"/>
      <c r="L481" s="534"/>
      <c r="M481" s="541"/>
      <c r="N481" s="526"/>
      <c r="O481" s="526"/>
      <c r="P481" s="526"/>
      <c r="Q481" s="526"/>
      <c r="R481" s="526"/>
      <c r="S481" s="526"/>
      <c r="T481" s="526"/>
      <c r="U481" s="527"/>
      <c r="V481" s="1021" t="s">
        <v>12608</v>
      </c>
      <c r="W481" s="936" t="s">
        <v>12840</v>
      </c>
      <c r="X481" s="525" t="s">
        <v>1678</v>
      </c>
      <c r="Y481" s="529">
        <v>0.7</v>
      </c>
      <c r="Z481" s="728"/>
      <c r="AA481" s="537"/>
      <c r="AB481" s="534"/>
      <c r="AC481" s="556"/>
      <c r="AD481" s="721">
        <f>ROUND(ROUND(ROUND(F441*$M$10,0)*Y481,0)-AB466,0)</f>
        <v>221</v>
      </c>
      <c r="AE481" s="539"/>
      <c r="AF481" s="533"/>
    </row>
    <row r="482" spans="1:32" ht="16.7" customHeight="1" x14ac:dyDescent="0.15">
      <c r="A482" s="520">
        <v>22</v>
      </c>
      <c r="B482" s="520" t="s">
        <v>13527</v>
      </c>
      <c r="C482" s="540" t="s">
        <v>13528</v>
      </c>
      <c r="D482" s="542"/>
      <c r="E482" s="534"/>
      <c r="F482" s="534"/>
      <c r="H482" s="541"/>
      <c r="I482" s="730"/>
      <c r="J482" s="537"/>
      <c r="L482" s="534"/>
      <c r="M482" s="541"/>
      <c r="N482" s="947" t="s">
        <v>10414</v>
      </c>
      <c r="O482" s="941"/>
      <c r="P482" s="526" t="s">
        <v>16</v>
      </c>
      <c r="Q482" s="526"/>
      <c r="R482" s="526"/>
      <c r="S482" s="526"/>
      <c r="T482" s="526" t="s">
        <v>1678</v>
      </c>
      <c r="U482" s="527">
        <v>0.7</v>
      </c>
      <c r="V482" s="1022"/>
      <c r="W482" s="937"/>
      <c r="X482" s="537"/>
      <c r="Z482" s="728"/>
      <c r="AA482" s="537"/>
      <c r="AB482" s="534"/>
      <c r="AC482" s="556"/>
      <c r="AD482" s="721">
        <f>ROUND(ROUND(ROUND(ROUND(F441*$M$10,0)*U482,0)*Y481,0)-AB466,0)</f>
        <v>151</v>
      </c>
      <c r="AE482" s="539"/>
      <c r="AF482" s="533"/>
    </row>
    <row r="483" spans="1:32" ht="16.7" customHeight="1" x14ac:dyDescent="0.15">
      <c r="A483" s="520">
        <v>22</v>
      </c>
      <c r="B483" s="520" t="s">
        <v>13529</v>
      </c>
      <c r="C483" s="540" t="s">
        <v>13530</v>
      </c>
      <c r="D483" s="542"/>
      <c r="E483" s="534"/>
      <c r="F483" s="534"/>
      <c r="H483" s="541"/>
      <c r="I483" s="731"/>
      <c r="J483" s="544"/>
      <c r="K483" s="725"/>
      <c r="L483" s="534"/>
      <c r="M483" s="541"/>
      <c r="N483" s="1024"/>
      <c r="O483" s="1025"/>
      <c r="P483" s="526" t="s">
        <v>3833</v>
      </c>
      <c r="Q483" s="526"/>
      <c r="R483" s="526"/>
      <c r="S483" s="526"/>
      <c r="T483" s="526" t="s">
        <v>1678</v>
      </c>
      <c r="U483" s="527">
        <v>0.5</v>
      </c>
      <c r="V483" s="1022"/>
      <c r="W483" s="937"/>
      <c r="X483" s="537"/>
      <c r="Z483" s="728"/>
      <c r="AA483" s="537"/>
      <c r="AB483" s="534"/>
      <c r="AC483" s="556"/>
      <c r="AD483" s="721">
        <f>ROUND(ROUND(ROUND(ROUND(F441*$M$10,0)*U483,0)*Y481,0)-AB466,0)</f>
        <v>105</v>
      </c>
      <c r="AE483" s="539"/>
      <c r="AF483" s="533"/>
    </row>
    <row r="484" spans="1:32" ht="16.7" customHeight="1" x14ac:dyDescent="0.15">
      <c r="A484" s="520">
        <v>22</v>
      </c>
      <c r="B484" s="520" t="s">
        <v>13531</v>
      </c>
      <c r="C484" s="540" t="s">
        <v>13532</v>
      </c>
      <c r="D484" s="542"/>
      <c r="E484" s="534"/>
      <c r="F484" s="534"/>
      <c r="H484" s="541"/>
      <c r="I484" s="1026" t="s">
        <v>10418</v>
      </c>
      <c r="J484" s="525" t="s">
        <v>1678</v>
      </c>
      <c r="K484" s="718">
        <v>0.96499999999999997</v>
      </c>
      <c r="L484" s="534"/>
      <c r="M484" s="541"/>
      <c r="N484" s="526"/>
      <c r="O484" s="526"/>
      <c r="P484" s="526"/>
      <c r="Q484" s="526"/>
      <c r="R484" s="526"/>
      <c r="S484" s="526"/>
      <c r="T484" s="526"/>
      <c r="U484" s="527"/>
      <c r="V484" s="1022"/>
      <c r="W484" s="937"/>
      <c r="X484" s="537"/>
      <c r="Z484" s="728"/>
      <c r="AA484" s="537"/>
      <c r="AB484" s="534"/>
      <c r="AC484" s="556"/>
      <c r="AD484" s="721">
        <f>ROUND(ROUND(ROUND(ROUND(F441*K484,0)*$M$10,0)*Y481,0)-AB466,0)</f>
        <v>213</v>
      </c>
      <c r="AE484" s="539"/>
      <c r="AF484" s="533"/>
    </row>
    <row r="485" spans="1:32" ht="16.7" customHeight="1" x14ac:dyDescent="0.15">
      <c r="A485" s="520">
        <v>22</v>
      </c>
      <c r="B485" s="520" t="s">
        <v>13533</v>
      </c>
      <c r="C485" s="540" t="s">
        <v>13534</v>
      </c>
      <c r="D485" s="542"/>
      <c r="E485" s="534"/>
      <c r="F485" s="534"/>
      <c r="H485" s="541"/>
      <c r="I485" s="1027"/>
      <c r="J485" s="537"/>
      <c r="L485" s="534"/>
      <c r="M485" s="541"/>
      <c r="N485" s="947" t="s">
        <v>10414</v>
      </c>
      <c r="O485" s="941"/>
      <c r="P485" s="526" t="s">
        <v>16</v>
      </c>
      <c r="Q485" s="526"/>
      <c r="R485" s="526"/>
      <c r="S485" s="526"/>
      <c r="T485" s="526" t="s">
        <v>1678</v>
      </c>
      <c r="U485" s="527">
        <v>0.7</v>
      </c>
      <c r="V485" s="1022"/>
      <c r="W485" s="937"/>
      <c r="X485" s="537"/>
      <c r="Z485" s="728"/>
      <c r="AA485" s="537"/>
      <c r="AB485" s="534"/>
      <c r="AC485" s="556"/>
      <c r="AD485" s="721">
        <f>ROUND(ROUND(ROUND(ROUND(ROUND(F441*K484,0)*$M$10,0)*U485,0)*Y481,0)-AB466,0)</f>
        <v>146</v>
      </c>
      <c r="AE485" s="539"/>
      <c r="AF485" s="533"/>
    </row>
    <row r="486" spans="1:32" ht="16.7" customHeight="1" x14ac:dyDescent="0.15">
      <c r="A486" s="520">
        <v>22</v>
      </c>
      <c r="B486" s="520" t="s">
        <v>13535</v>
      </c>
      <c r="C486" s="540" t="s">
        <v>13536</v>
      </c>
      <c r="D486" s="557"/>
      <c r="E486" s="550"/>
      <c r="F486" s="550"/>
      <c r="G486" s="650"/>
      <c r="H486" s="558"/>
      <c r="I486" s="1028"/>
      <c r="J486" s="544"/>
      <c r="K486" s="725"/>
      <c r="L486" s="550"/>
      <c r="M486" s="558"/>
      <c r="N486" s="1024"/>
      <c r="O486" s="1025"/>
      <c r="P486" s="526" t="s">
        <v>3833</v>
      </c>
      <c r="Q486" s="526"/>
      <c r="R486" s="526"/>
      <c r="S486" s="526"/>
      <c r="T486" s="526" t="s">
        <v>1678</v>
      </c>
      <c r="U486" s="527">
        <v>0.5</v>
      </c>
      <c r="V486" s="1023"/>
      <c r="W486" s="938"/>
      <c r="X486" s="544"/>
      <c r="Y486" s="548"/>
      <c r="Z486" s="733"/>
      <c r="AA486" s="544"/>
      <c r="AB486" s="550"/>
      <c r="AC486" s="732"/>
      <c r="AD486" s="721">
        <f>ROUND(ROUND(ROUND(ROUND(ROUND(F441*K484,0)*$M$10,0)*U486,0)*Y481,0)-AB466,0)</f>
        <v>101</v>
      </c>
      <c r="AE486" s="559"/>
      <c r="AF486" s="533"/>
    </row>
    <row r="487" spans="1:32" ht="16.7" customHeight="1" x14ac:dyDescent="0.15">
      <c r="A487" s="520">
        <v>22</v>
      </c>
      <c r="B487" s="520">
        <v>8651</v>
      </c>
      <c r="C487" s="521" t="s">
        <v>13537</v>
      </c>
      <c r="D487" s="560"/>
      <c r="E487" s="945" t="s">
        <v>13538</v>
      </c>
      <c r="F487" s="936" t="s">
        <v>10412</v>
      </c>
      <c r="G487" s="947"/>
      <c r="H487" s="941"/>
      <c r="I487" s="729"/>
      <c r="J487" s="525"/>
      <c r="K487" s="718"/>
      <c r="L487" s="522"/>
      <c r="M487" s="561"/>
      <c r="N487" s="526"/>
      <c r="O487" s="526"/>
      <c r="P487" s="526"/>
      <c r="Q487" s="526"/>
      <c r="R487" s="526"/>
      <c r="S487" s="526"/>
      <c r="T487" s="526"/>
      <c r="U487" s="527"/>
      <c r="V487" s="719"/>
      <c r="W487" s="525"/>
      <c r="X487" s="525"/>
      <c r="Y487" s="529"/>
      <c r="Z487" s="734"/>
      <c r="AA487" s="525"/>
      <c r="AB487" s="522"/>
      <c r="AC487" s="720"/>
      <c r="AD487" s="721">
        <f>ROUND(F489*$M$10,0)</f>
        <v>776</v>
      </c>
      <c r="AE487" s="532"/>
      <c r="AF487" s="533"/>
    </row>
    <row r="488" spans="1:32" ht="16.7" customHeight="1" x14ac:dyDescent="0.15">
      <c r="A488" s="520">
        <v>22</v>
      </c>
      <c r="B488" s="520">
        <v>8652</v>
      </c>
      <c r="C488" s="521" t="s">
        <v>13539</v>
      </c>
      <c r="D488" s="542"/>
      <c r="E488" s="946"/>
      <c r="F488" s="937"/>
      <c r="G488" s="948"/>
      <c r="H488" s="942"/>
      <c r="I488" s="730"/>
      <c r="J488" s="537"/>
      <c r="L488" s="534"/>
      <c r="M488" s="541"/>
      <c r="N488" s="947" t="s">
        <v>10414</v>
      </c>
      <c r="O488" s="941"/>
      <c r="P488" s="526" t="s">
        <v>16</v>
      </c>
      <c r="Q488" s="526"/>
      <c r="R488" s="526"/>
      <c r="S488" s="526"/>
      <c r="T488" s="526" t="s">
        <v>1678</v>
      </c>
      <c r="U488" s="527">
        <v>0.7</v>
      </c>
      <c r="V488" s="722"/>
      <c r="W488" s="537"/>
      <c r="X488" s="537"/>
      <c r="Z488" s="728"/>
      <c r="AA488" s="537"/>
      <c r="AB488" s="534"/>
      <c r="AC488" s="556"/>
      <c r="AD488" s="721">
        <f>ROUND(ROUND(F489*$M$10,0)*U488,0)</f>
        <v>543</v>
      </c>
      <c r="AE488" s="539"/>
      <c r="AF488" s="533"/>
    </row>
    <row r="489" spans="1:32" ht="16.7" customHeight="1" x14ac:dyDescent="0.15">
      <c r="A489" s="520">
        <v>22</v>
      </c>
      <c r="B489" s="520" t="s">
        <v>13540</v>
      </c>
      <c r="C489" s="540" t="s">
        <v>13541</v>
      </c>
      <c r="D489" s="542"/>
      <c r="E489" s="946"/>
      <c r="F489" s="1034">
        <f>'6生活介護(基本)'!F489</f>
        <v>1108</v>
      </c>
      <c r="G489" s="1035"/>
      <c r="H489" s="541" t="s">
        <v>9</v>
      </c>
      <c r="I489" s="731"/>
      <c r="J489" s="544"/>
      <c r="K489" s="725"/>
      <c r="L489" s="534"/>
      <c r="M489" s="541"/>
      <c r="N489" s="1024"/>
      <c r="O489" s="1025"/>
      <c r="P489" s="526" t="s">
        <v>3833</v>
      </c>
      <c r="Q489" s="526"/>
      <c r="R489" s="526"/>
      <c r="S489" s="526"/>
      <c r="T489" s="526" t="s">
        <v>1678</v>
      </c>
      <c r="U489" s="527">
        <v>0.5</v>
      </c>
      <c r="V489" s="722"/>
      <c r="W489" s="537"/>
      <c r="X489" s="537"/>
      <c r="Z489" s="728"/>
      <c r="AA489" s="537"/>
      <c r="AB489" s="534"/>
      <c r="AC489" s="556"/>
      <c r="AD489" s="721">
        <f>ROUND(ROUND(F489*$M$10,0)*U489,0)</f>
        <v>388</v>
      </c>
      <c r="AE489" s="539"/>
      <c r="AF489" s="533"/>
    </row>
    <row r="490" spans="1:32" ht="16.7" customHeight="1" x14ac:dyDescent="0.15">
      <c r="A490" s="520">
        <v>22</v>
      </c>
      <c r="B490" s="520">
        <v>8653</v>
      </c>
      <c r="C490" s="540" t="s">
        <v>13542</v>
      </c>
      <c r="D490" s="542"/>
      <c r="E490" s="946"/>
      <c r="F490" s="534"/>
      <c r="H490" s="541"/>
      <c r="I490" s="1026" t="s">
        <v>10418</v>
      </c>
      <c r="J490" s="525" t="s">
        <v>1678</v>
      </c>
      <c r="K490" s="718">
        <v>0.96499999999999997</v>
      </c>
      <c r="L490" s="534"/>
      <c r="M490" s="541"/>
      <c r="N490" s="526"/>
      <c r="O490" s="526"/>
      <c r="P490" s="526"/>
      <c r="Q490" s="526"/>
      <c r="R490" s="526"/>
      <c r="S490" s="526"/>
      <c r="T490" s="526"/>
      <c r="U490" s="527"/>
      <c r="V490" s="722"/>
      <c r="W490" s="537"/>
      <c r="X490" s="537"/>
      <c r="Z490" s="728"/>
      <c r="AA490" s="537"/>
      <c r="AB490" s="534"/>
      <c r="AC490" s="556"/>
      <c r="AD490" s="721">
        <f>ROUND(ROUND(F489*K490,0)*$M$10,0)</f>
        <v>748</v>
      </c>
      <c r="AE490" s="539"/>
      <c r="AF490" s="533"/>
    </row>
    <row r="491" spans="1:32" ht="16.7" customHeight="1" x14ac:dyDescent="0.15">
      <c r="A491" s="520">
        <v>22</v>
      </c>
      <c r="B491" s="520">
        <v>8654</v>
      </c>
      <c r="C491" s="540" t="s">
        <v>13543</v>
      </c>
      <c r="D491" s="542"/>
      <c r="E491" s="534"/>
      <c r="F491" s="534"/>
      <c r="H491" s="541"/>
      <c r="I491" s="1027"/>
      <c r="J491" s="537"/>
      <c r="L491" s="534"/>
      <c r="M491" s="541"/>
      <c r="N491" s="947" t="s">
        <v>10414</v>
      </c>
      <c r="O491" s="941"/>
      <c r="P491" s="526" t="s">
        <v>16</v>
      </c>
      <c r="Q491" s="526"/>
      <c r="R491" s="526"/>
      <c r="S491" s="526"/>
      <c r="T491" s="526" t="s">
        <v>1678</v>
      </c>
      <c r="U491" s="527">
        <v>0.7</v>
      </c>
      <c r="V491" s="722"/>
      <c r="W491" s="537"/>
      <c r="X491" s="537"/>
      <c r="Z491" s="728"/>
      <c r="AA491" s="537"/>
      <c r="AB491" s="534"/>
      <c r="AC491" s="556"/>
      <c r="AD491" s="721">
        <f>ROUND(ROUND(ROUND(F489*K490,0)*$M$10,0)*U491,0)</f>
        <v>524</v>
      </c>
      <c r="AE491" s="539"/>
      <c r="AF491" s="533"/>
    </row>
    <row r="492" spans="1:32" ht="16.7" customHeight="1" x14ac:dyDescent="0.15">
      <c r="A492" s="520">
        <v>22</v>
      </c>
      <c r="B492" s="520" t="s">
        <v>13544</v>
      </c>
      <c r="C492" s="540" t="s">
        <v>13545</v>
      </c>
      <c r="D492" s="542"/>
      <c r="E492" s="534"/>
      <c r="F492" s="534"/>
      <c r="H492" s="541"/>
      <c r="I492" s="1028"/>
      <c r="J492" s="544"/>
      <c r="K492" s="725"/>
      <c r="L492" s="534"/>
      <c r="M492" s="541"/>
      <c r="N492" s="1024"/>
      <c r="O492" s="1025"/>
      <c r="P492" s="526" t="s">
        <v>3833</v>
      </c>
      <c r="Q492" s="526"/>
      <c r="R492" s="526"/>
      <c r="S492" s="526"/>
      <c r="T492" s="526" t="s">
        <v>1678</v>
      </c>
      <c r="U492" s="527">
        <v>0.5</v>
      </c>
      <c r="V492" s="727"/>
      <c r="W492" s="544"/>
      <c r="X492" s="544"/>
      <c r="Y492" s="548"/>
      <c r="Z492" s="728"/>
      <c r="AA492" s="537"/>
      <c r="AB492" s="534"/>
      <c r="AC492" s="556"/>
      <c r="AD492" s="721">
        <f>ROUND(ROUND(ROUND(F489*K490,0)*$M$10,0)*U492,0)</f>
        <v>374</v>
      </c>
      <c r="AE492" s="539"/>
      <c r="AF492" s="533"/>
    </row>
    <row r="493" spans="1:32" ht="16.7" customHeight="1" x14ac:dyDescent="0.15">
      <c r="A493" s="549">
        <v>22</v>
      </c>
      <c r="B493" s="549">
        <v>8655</v>
      </c>
      <c r="C493" s="540" t="s">
        <v>13546</v>
      </c>
      <c r="D493" s="542"/>
      <c r="E493" s="534"/>
      <c r="F493" s="534"/>
      <c r="H493" s="541"/>
      <c r="I493" s="729"/>
      <c r="J493" s="525"/>
      <c r="K493" s="718"/>
      <c r="L493" s="534"/>
      <c r="M493" s="541"/>
      <c r="N493" s="526"/>
      <c r="O493" s="526"/>
      <c r="P493" s="526"/>
      <c r="Q493" s="526"/>
      <c r="R493" s="526"/>
      <c r="S493" s="526"/>
      <c r="T493" s="526"/>
      <c r="U493" s="527"/>
      <c r="V493" s="956" t="s">
        <v>12599</v>
      </c>
      <c r="W493" s="936" t="s">
        <v>12821</v>
      </c>
      <c r="X493" s="525" t="s">
        <v>1678</v>
      </c>
      <c r="Y493" s="529">
        <v>0.5</v>
      </c>
      <c r="Z493" s="728"/>
      <c r="AA493" s="537"/>
      <c r="AB493" s="534"/>
      <c r="AC493" s="556"/>
      <c r="AD493" s="721">
        <f>ROUND(ROUND(F489*$M$10,0)*Y493,0)</f>
        <v>388</v>
      </c>
      <c r="AE493" s="539"/>
      <c r="AF493" s="533"/>
    </row>
    <row r="494" spans="1:32" ht="16.7" customHeight="1" x14ac:dyDescent="0.15">
      <c r="A494" s="549">
        <v>22</v>
      </c>
      <c r="B494" s="549">
        <v>8656</v>
      </c>
      <c r="C494" s="540" t="s">
        <v>13547</v>
      </c>
      <c r="D494" s="542"/>
      <c r="E494" s="534"/>
      <c r="F494" s="534"/>
      <c r="H494" s="541"/>
      <c r="I494" s="730"/>
      <c r="J494" s="537"/>
      <c r="L494" s="534"/>
      <c r="M494" s="541"/>
      <c r="N494" s="947" t="s">
        <v>10414</v>
      </c>
      <c r="O494" s="941"/>
      <c r="P494" s="526" t="s">
        <v>16</v>
      </c>
      <c r="Q494" s="526"/>
      <c r="R494" s="526"/>
      <c r="S494" s="526"/>
      <c r="T494" s="526" t="s">
        <v>1678</v>
      </c>
      <c r="U494" s="527">
        <v>0.7</v>
      </c>
      <c r="V494" s="1029"/>
      <c r="W494" s="937"/>
      <c r="X494" s="537"/>
      <c r="Z494" s="728"/>
      <c r="AA494" s="537"/>
      <c r="AB494" s="534"/>
      <c r="AC494" s="556"/>
      <c r="AD494" s="721">
        <f>ROUND(ROUND(ROUND(F489*$M$10,0)*U494,0)*Y493,0)</f>
        <v>272</v>
      </c>
      <c r="AE494" s="539"/>
      <c r="AF494" s="533"/>
    </row>
    <row r="495" spans="1:32" ht="16.7" customHeight="1" x14ac:dyDescent="0.15">
      <c r="A495" s="520">
        <v>22</v>
      </c>
      <c r="B495" s="520" t="s">
        <v>13548</v>
      </c>
      <c r="C495" s="540" t="s">
        <v>13549</v>
      </c>
      <c r="D495" s="542"/>
      <c r="E495" s="534"/>
      <c r="F495" s="534"/>
      <c r="H495" s="541"/>
      <c r="I495" s="731"/>
      <c r="J495" s="544"/>
      <c r="K495" s="725"/>
      <c r="L495" s="534"/>
      <c r="M495" s="541"/>
      <c r="N495" s="1024"/>
      <c r="O495" s="1025"/>
      <c r="P495" s="526" t="s">
        <v>3833</v>
      </c>
      <c r="Q495" s="526"/>
      <c r="R495" s="526"/>
      <c r="S495" s="526"/>
      <c r="T495" s="526" t="s">
        <v>1678</v>
      </c>
      <c r="U495" s="527">
        <v>0.5</v>
      </c>
      <c r="V495" s="1029"/>
      <c r="W495" s="937"/>
      <c r="X495" s="537"/>
      <c r="Z495" s="728"/>
      <c r="AA495" s="537"/>
      <c r="AB495" s="534"/>
      <c r="AC495" s="556"/>
      <c r="AD495" s="721">
        <f>ROUND(ROUND(ROUND(F489*$M$10,0)*U495,0)*Y493,0)</f>
        <v>194</v>
      </c>
      <c r="AE495" s="539"/>
      <c r="AF495" s="533"/>
    </row>
    <row r="496" spans="1:32" ht="16.7" customHeight="1" x14ac:dyDescent="0.15">
      <c r="A496" s="549">
        <v>22</v>
      </c>
      <c r="B496" s="549">
        <v>8657</v>
      </c>
      <c r="C496" s="540" t="s">
        <v>13550</v>
      </c>
      <c r="D496" s="542"/>
      <c r="E496" s="534"/>
      <c r="F496" s="534"/>
      <c r="H496" s="541"/>
      <c r="I496" s="1026" t="s">
        <v>10418</v>
      </c>
      <c r="J496" s="525" t="s">
        <v>1678</v>
      </c>
      <c r="K496" s="718">
        <v>0.96499999999999997</v>
      </c>
      <c r="L496" s="534"/>
      <c r="M496" s="541"/>
      <c r="N496" s="526"/>
      <c r="O496" s="526"/>
      <c r="P496" s="526"/>
      <c r="Q496" s="526"/>
      <c r="R496" s="526"/>
      <c r="S496" s="526"/>
      <c r="T496" s="526"/>
      <c r="U496" s="527"/>
      <c r="V496" s="1029"/>
      <c r="W496" s="937"/>
      <c r="X496" s="537"/>
      <c r="Z496" s="728"/>
      <c r="AA496" s="537"/>
      <c r="AB496" s="534"/>
      <c r="AC496" s="556"/>
      <c r="AD496" s="721">
        <f>ROUND(ROUND(ROUND(F489*K496,0)*$M$10,0)*Y493,0)</f>
        <v>374</v>
      </c>
      <c r="AE496" s="539"/>
      <c r="AF496" s="533"/>
    </row>
    <row r="497" spans="1:32" ht="16.7" customHeight="1" x14ac:dyDescent="0.15">
      <c r="A497" s="549">
        <v>22</v>
      </c>
      <c r="B497" s="549">
        <v>8658</v>
      </c>
      <c r="C497" s="540" t="s">
        <v>13551</v>
      </c>
      <c r="D497" s="542"/>
      <c r="E497" s="534"/>
      <c r="F497" s="534"/>
      <c r="H497" s="541"/>
      <c r="I497" s="1027"/>
      <c r="J497" s="537"/>
      <c r="L497" s="534"/>
      <c r="M497" s="541"/>
      <c r="N497" s="947" t="s">
        <v>10414</v>
      </c>
      <c r="O497" s="941"/>
      <c r="P497" s="526" t="s">
        <v>16</v>
      </c>
      <c r="Q497" s="526"/>
      <c r="R497" s="526"/>
      <c r="S497" s="526"/>
      <c r="T497" s="526" t="s">
        <v>1678</v>
      </c>
      <c r="U497" s="527">
        <v>0.7</v>
      </c>
      <c r="V497" s="1029"/>
      <c r="W497" s="937"/>
      <c r="X497" s="537"/>
      <c r="Z497" s="728"/>
      <c r="AA497" s="537"/>
      <c r="AB497" s="534"/>
      <c r="AC497" s="556"/>
      <c r="AD497" s="721">
        <f>ROUND(ROUND(ROUND(ROUND(F489*K496,0)*$M$10,0)*U497,0)*Y493,0)</f>
        <v>262</v>
      </c>
      <c r="AE497" s="539"/>
      <c r="AF497" s="533"/>
    </row>
    <row r="498" spans="1:32" ht="16.7" customHeight="1" x14ac:dyDescent="0.15">
      <c r="A498" s="520">
        <v>22</v>
      </c>
      <c r="B498" s="520" t="s">
        <v>13552</v>
      </c>
      <c r="C498" s="540" t="s">
        <v>13553</v>
      </c>
      <c r="D498" s="542"/>
      <c r="E498" s="534"/>
      <c r="F498" s="534"/>
      <c r="H498" s="541"/>
      <c r="I498" s="1028"/>
      <c r="J498" s="544"/>
      <c r="K498" s="725"/>
      <c r="L498" s="534"/>
      <c r="M498" s="541"/>
      <c r="N498" s="1024"/>
      <c r="O498" s="1025"/>
      <c r="P498" s="526" t="s">
        <v>3833</v>
      </c>
      <c r="Q498" s="526"/>
      <c r="R498" s="526"/>
      <c r="S498" s="526"/>
      <c r="T498" s="526" t="s">
        <v>1678</v>
      </c>
      <c r="U498" s="527">
        <v>0.5</v>
      </c>
      <c r="V498" s="1029"/>
      <c r="W498" s="938"/>
      <c r="X498" s="544"/>
      <c r="Y498" s="548"/>
      <c r="Z498" s="728"/>
      <c r="AA498" s="537"/>
      <c r="AB498" s="534"/>
      <c r="AC498" s="556"/>
      <c r="AD498" s="721">
        <f>ROUND(ROUND(ROUND(ROUND(F489*K496,0)*$M$10,0)*U498,0)*Y493,0)</f>
        <v>187</v>
      </c>
      <c r="AE498" s="539"/>
      <c r="AF498" s="533"/>
    </row>
    <row r="499" spans="1:32" ht="16.7" customHeight="1" x14ac:dyDescent="0.15">
      <c r="A499" s="549">
        <v>22</v>
      </c>
      <c r="B499" s="549">
        <v>8659</v>
      </c>
      <c r="C499" s="540" t="s">
        <v>13554</v>
      </c>
      <c r="D499" s="542"/>
      <c r="E499" s="534"/>
      <c r="F499" s="534"/>
      <c r="H499" s="541"/>
      <c r="I499" s="729"/>
      <c r="J499" s="525"/>
      <c r="K499" s="718"/>
      <c r="L499" s="534"/>
      <c r="M499" s="541"/>
      <c r="N499" s="526"/>
      <c r="O499" s="526"/>
      <c r="P499" s="526"/>
      <c r="Q499" s="526"/>
      <c r="R499" s="526"/>
      <c r="S499" s="526"/>
      <c r="T499" s="526"/>
      <c r="U499" s="527"/>
      <c r="V499" s="1029"/>
      <c r="W499" s="936" t="s">
        <v>12830</v>
      </c>
      <c r="X499" s="525" t="s">
        <v>1678</v>
      </c>
      <c r="Y499" s="529">
        <v>0.7</v>
      </c>
      <c r="Z499" s="728"/>
      <c r="AA499" s="537"/>
      <c r="AB499" s="534"/>
      <c r="AC499" s="556"/>
      <c r="AD499" s="721">
        <f>ROUND(ROUND(F489*$M$10,0)*Y499,0)</f>
        <v>543</v>
      </c>
      <c r="AE499" s="539"/>
      <c r="AF499" s="533"/>
    </row>
    <row r="500" spans="1:32" ht="16.7" customHeight="1" x14ac:dyDescent="0.15">
      <c r="A500" s="549">
        <v>22</v>
      </c>
      <c r="B500" s="549">
        <v>8660</v>
      </c>
      <c r="C500" s="540" t="s">
        <v>13555</v>
      </c>
      <c r="D500" s="542"/>
      <c r="E500" s="534"/>
      <c r="F500" s="534"/>
      <c r="H500" s="541"/>
      <c r="I500" s="730"/>
      <c r="J500" s="537"/>
      <c r="L500" s="534"/>
      <c r="M500" s="541"/>
      <c r="N500" s="947" t="s">
        <v>10414</v>
      </c>
      <c r="O500" s="941"/>
      <c r="P500" s="526" t="s">
        <v>16</v>
      </c>
      <c r="Q500" s="526"/>
      <c r="R500" s="526"/>
      <c r="S500" s="526"/>
      <c r="T500" s="526" t="s">
        <v>1678</v>
      </c>
      <c r="U500" s="527">
        <v>0.7</v>
      </c>
      <c r="V500" s="1029"/>
      <c r="W500" s="937"/>
      <c r="X500" s="537"/>
      <c r="Z500" s="728"/>
      <c r="AA500" s="537"/>
      <c r="AB500" s="534"/>
      <c r="AC500" s="556"/>
      <c r="AD500" s="721">
        <f>ROUND(ROUND(ROUND(F489*$M$10,0)*U500,0)*Y499,0)</f>
        <v>380</v>
      </c>
      <c r="AE500" s="539"/>
      <c r="AF500" s="533"/>
    </row>
    <row r="501" spans="1:32" ht="16.7" customHeight="1" x14ac:dyDescent="0.15">
      <c r="A501" s="520">
        <v>22</v>
      </c>
      <c r="B501" s="520" t="s">
        <v>13556</v>
      </c>
      <c r="C501" s="540" t="s">
        <v>13557</v>
      </c>
      <c r="D501" s="542"/>
      <c r="E501" s="534"/>
      <c r="F501" s="534"/>
      <c r="H501" s="541"/>
      <c r="I501" s="731"/>
      <c r="J501" s="544"/>
      <c r="K501" s="725"/>
      <c r="L501" s="534"/>
      <c r="M501" s="541"/>
      <c r="N501" s="1024"/>
      <c r="O501" s="1025"/>
      <c r="P501" s="526" t="s">
        <v>3833</v>
      </c>
      <c r="Q501" s="526"/>
      <c r="R501" s="526"/>
      <c r="S501" s="526"/>
      <c r="T501" s="526" t="s">
        <v>1678</v>
      </c>
      <c r="U501" s="527">
        <v>0.5</v>
      </c>
      <c r="V501" s="1029"/>
      <c r="W501" s="937"/>
      <c r="X501" s="537"/>
      <c r="Z501" s="728"/>
      <c r="AA501" s="537"/>
      <c r="AB501" s="534"/>
      <c r="AC501" s="556"/>
      <c r="AD501" s="721">
        <f>ROUND(ROUND(ROUND(F489*$M$10,0)*U501,0)*Y499,0)</f>
        <v>272</v>
      </c>
      <c r="AE501" s="539"/>
      <c r="AF501" s="533"/>
    </row>
    <row r="502" spans="1:32" ht="16.7" customHeight="1" x14ac:dyDescent="0.15">
      <c r="A502" s="549">
        <v>22</v>
      </c>
      <c r="B502" s="549">
        <v>8021</v>
      </c>
      <c r="C502" s="540" t="s">
        <v>13558</v>
      </c>
      <c r="D502" s="542"/>
      <c r="E502" s="534"/>
      <c r="F502" s="534"/>
      <c r="H502" s="541"/>
      <c r="I502" s="1026" t="s">
        <v>10418</v>
      </c>
      <c r="J502" s="525" t="s">
        <v>1678</v>
      </c>
      <c r="K502" s="718">
        <v>0.96499999999999997</v>
      </c>
      <c r="L502" s="534"/>
      <c r="M502" s="541"/>
      <c r="N502" s="526"/>
      <c r="O502" s="526"/>
      <c r="P502" s="526"/>
      <c r="Q502" s="526"/>
      <c r="R502" s="526"/>
      <c r="S502" s="526"/>
      <c r="T502" s="526"/>
      <c r="U502" s="527"/>
      <c r="V502" s="1029"/>
      <c r="W502" s="937"/>
      <c r="X502" s="537"/>
      <c r="Z502" s="728"/>
      <c r="AA502" s="537"/>
      <c r="AB502" s="534"/>
      <c r="AC502" s="556"/>
      <c r="AD502" s="721">
        <f>ROUND(ROUND(ROUND(F489*K502,0)*$M$10,0)*Y499,0)</f>
        <v>524</v>
      </c>
      <c r="AE502" s="539"/>
      <c r="AF502" s="533"/>
    </row>
    <row r="503" spans="1:32" ht="16.7" customHeight="1" x14ac:dyDescent="0.15">
      <c r="A503" s="549">
        <v>22</v>
      </c>
      <c r="B503" s="549">
        <v>8022</v>
      </c>
      <c r="C503" s="540" t="s">
        <v>13559</v>
      </c>
      <c r="D503" s="542"/>
      <c r="E503" s="534"/>
      <c r="F503" s="534"/>
      <c r="H503" s="541"/>
      <c r="I503" s="1027"/>
      <c r="J503" s="537"/>
      <c r="L503" s="534"/>
      <c r="M503" s="541"/>
      <c r="N503" s="947" t="s">
        <v>10414</v>
      </c>
      <c r="O503" s="941"/>
      <c r="P503" s="526" t="s">
        <v>16</v>
      </c>
      <c r="Q503" s="526"/>
      <c r="R503" s="526"/>
      <c r="S503" s="526"/>
      <c r="T503" s="526" t="s">
        <v>1678</v>
      </c>
      <c r="U503" s="527">
        <v>0.7</v>
      </c>
      <c r="V503" s="1029"/>
      <c r="W503" s="937"/>
      <c r="X503" s="537"/>
      <c r="Z503" s="728"/>
      <c r="AA503" s="537"/>
      <c r="AB503" s="534"/>
      <c r="AC503" s="556"/>
      <c r="AD503" s="721">
        <f>ROUND(ROUND(ROUND(ROUND(F489*K502,0)*$M$10,0)*U503,0)*Y499,0)</f>
        <v>367</v>
      </c>
      <c r="AE503" s="539"/>
      <c r="AF503" s="533"/>
    </row>
    <row r="504" spans="1:32" ht="16.7" customHeight="1" x14ac:dyDescent="0.15">
      <c r="A504" s="520">
        <v>22</v>
      </c>
      <c r="B504" s="520" t="s">
        <v>13560</v>
      </c>
      <c r="C504" s="540" t="s">
        <v>13561</v>
      </c>
      <c r="D504" s="542"/>
      <c r="E504" s="534"/>
      <c r="F504" s="534"/>
      <c r="H504" s="541"/>
      <c r="I504" s="1028"/>
      <c r="J504" s="544"/>
      <c r="K504" s="725"/>
      <c r="L504" s="534"/>
      <c r="M504" s="541"/>
      <c r="N504" s="1024"/>
      <c r="O504" s="1025"/>
      <c r="P504" s="526" t="s">
        <v>3833</v>
      </c>
      <c r="Q504" s="526"/>
      <c r="R504" s="526"/>
      <c r="S504" s="526"/>
      <c r="T504" s="526" t="s">
        <v>1678</v>
      </c>
      <c r="U504" s="527">
        <v>0.5</v>
      </c>
      <c r="V504" s="1023"/>
      <c r="W504" s="938"/>
      <c r="X504" s="544"/>
      <c r="Y504" s="548"/>
      <c r="Z504" s="728"/>
      <c r="AA504" s="537"/>
      <c r="AB504" s="534"/>
      <c r="AC504" s="556"/>
      <c r="AD504" s="721">
        <f>ROUND(ROUND(ROUND(ROUND(F489*K502,0)*$M$10,0)*U504,0)*Y499,0)</f>
        <v>262</v>
      </c>
      <c r="AE504" s="539"/>
      <c r="AF504" s="533"/>
    </row>
    <row r="505" spans="1:32" ht="16.7" customHeight="1" x14ac:dyDescent="0.15">
      <c r="A505" s="520">
        <v>22</v>
      </c>
      <c r="B505" s="520" t="s">
        <v>13562</v>
      </c>
      <c r="C505" s="540" t="s">
        <v>13563</v>
      </c>
      <c r="D505" s="542"/>
      <c r="E505" s="534"/>
      <c r="F505" s="534"/>
      <c r="H505" s="541"/>
      <c r="I505" s="729"/>
      <c r="J505" s="525"/>
      <c r="K505" s="718"/>
      <c r="L505" s="534"/>
      <c r="M505" s="541"/>
      <c r="N505" s="526"/>
      <c r="O505" s="526"/>
      <c r="P505" s="526"/>
      <c r="Q505" s="526"/>
      <c r="R505" s="526"/>
      <c r="S505" s="526"/>
      <c r="T505" s="526"/>
      <c r="U505" s="527"/>
      <c r="V505" s="1021" t="s">
        <v>12608</v>
      </c>
      <c r="W505" s="936" t="s">
        <v>12840</v>
      </c>
      <c r="X505" s="525" t="s">
        <v>1678</v>
      </c>
      <c r="Y505" s="529">
        <v>0.7</v>
      </c>
      <c r="Z505" s="728"/>
      <c r="AA505" s="537"/>
      <c r="AB505" s="534"/>
      <c r="AC505" s="556"/>
      <c r="AD505" s="721">
        <f>ROUND(ROUND(F489*$M$10,0)*Y505,0)</f>
        <v>543</v>
      </c>
      <c r="AE505" s="539"/>
      <c r="AF505" s="533"/>
    </row>
    <row r="506" spans="1:32" ht="16.7" customHeight="1" x14ac:dyDescent="0.15">
      <c r="A506" s="520">
        <v>22</v>
      </c>
      <c r="B506" s="520" t="s">
        <v>13564</v>
      </c>
      <c r="C506" s="540" t="s">
        <v>13565</v>
      </c>
      <c r="D506" s="542"/>
      <c r="E506" s="534"/>
      <c r="F506" s="534"/>
      <c r="H506" s="541"/>
      <c r="I506" s="730"/>
      <c r="J506" s="537"/>
      <c r="L506" s="534"/>
      <c r="M506" s="541"/>
      <c r="N506" s="947" t="s">
        <v>10414</v>
      </c>
      <c r="O506" s="941"/>
      <c r="P506" s="526" t="s">
        <v>16</v>
      </c>
      <c r="Q506" s="526"/>
      <c r="R506" s="526"/>
      <c r="S506" s="526"/>
      <c r="T506" s="526" t="s">
        <v>1678</v>
      </c>
      <c r="U506" s="527">
        <v>0.7</v>
      </c>
      <c r="V506" s="1022"/>
      <c r="W506" s="937"/>
      <c r="X506" s="537"/>
      <c r="Z506" s="728"/>
      <c r="AA506" s="537"/>
      <c r="AB506" s="534"/>
      <c r="AC506" s="556"/>
      <c r="AD506" s="721">
        <f>ROUND(ROUND(ROUND(F489*$M$10,0)*U506,0)*Y505,0)</f>
        <v>380</v>
      </c>
      <c r="AE506" s="539"/>
      <c r="AF506" s="533"/>
    </row>
    <row r="507" spans="1:32" ht="16.7" customHeight="1" x14ac:dyDescent="0.15">
      <c r="A507" s="520">
        <v>22</v>
      </c>
      <c r="B507" s="520" t="s">
        <v>13566</v>
      </c>
      <c r="C507" s="540" t="s">
        <v>13567</v>
      </c>
      <c r="D507" s="542"/>
      <c r="E507" s="534"/>
      <c r="F507" s="534"/>
      <c r="H507" s="541"/>
      <c r="I507" s="731"/>
      <c r="J507" s="544"/>
      <c r="K507" s="725"/>
      <c r="L507" s="534"/>
      <c r="M507" s="541"/>
      <c r="N507" s="1024"/>
      <c r="O507" s="1025"/>
      <c r="P507" s="526" t="s">
        <v>3833</v>
      </c>
      <c r="Q507" s="526"/>
      <c r="R507" s="526"/>
      <c r="S507" s="526"/>
      <c r="T507" s="526" t="s">
        <v>1678</v>
      </c>
      <c r="U507" s="527">
        <v>0.5</v>
      </c>
      <c r="V507" s="1022"/>
      <c r="W507" s="937"/>
      <c r="X507" s="537"/>
      <c r="Z507" s="728"/>
      <c r="AA507" s="537"/>
      <c r="AB507" s="534"/>
      <c r="AC507" s="556"/>
      <c r="AD507" s="721">
        <f>ROUND(ROUND(ROUND(F489*$M$10,0)*U507,0)*Y505,0)</f>
        <v>272</v>
      </c>
      <c r="AE507" s="539"/>
      <c r="AF507" s="533"/>
    </row>
    <row r="508" spans="1:32" ht="16.7" customHeight="1" x14ac:dyDescent="0.15">
      <c r="A508" s="520">
        <v>22</v>
      </c>
      <c r="B508" s="520" t="s">
        <v>13568</v>
      </c>
      <c r="C508" s="540" t="s">
        <v>13569</v>
      </c>
      <c r="D508" s="542"/>
      <c r="E508" s="534"/>
      <c r="F508" s="534"/>
      <c r="H508" s="541"/>
      <c r="I508" s="1026" t="s">
        <v>10418</v>
      </c>
      <c r="J508" s="525" t="s">
        <v>1678</v>
      </c>
      <c r="K508" s="718">
        <v>0.96499999999999997</v>
      </c>
      <c r="L508" s="534"/>
      <c r="M508" s="541"/>
      <c r="N508" s="526"/>
      <c r="O508" s="526"/>
      <c r="P508" s="526"/>
      <c r="Q508" s="526"/>
      <c r="R508" s="526"/>
      <c r="S508" s="526"/>
      <c r="T508" s="526"/>
      <c r="U508" s="527"/>
      <c r="V508" s="1022"/>
      <c r="W508" s="937"/>
      <c r="X508" s="537"/>
      <c r="Z508" s="728"/>
      <c r="AA508" s="537"/>
      <c r="AB508" s="534"/>
      <c r="AC508" s="556"/>
      <c r="AD508" s="721">
        <f>ROUND(ROUND(ROUND(F489*K508,0)*$M$10,0)*Y505,0)</f>
        <v>524</v>
      </c>
      <c r="AE508" s="539"/>
      <c r="AF508" s="533"/>
    </row>
    <row r="509" spans="1:32" ht="16.7" customHeight="1" x14ac:dyDescent="0.15">
      <c r="A509" s="520">
        <v>22</v>
      </c>
      <c r="B509" s="520" t="s">
        <v>13570</v>
      </c>
      <c r="C509" s="540" t="s">
        <v>13571</v>
      </c>
      <c r="D509" s="542"/>
      <c r="E509" s="534"/>
      <c r="F509" s="534"/>
      <c r="H509" s="541"/>
      <c r="I509" s="1027"/>
      <c r="J509" s="537"/>
      <c r="L509" s="534"/>
      <c r="M509" s="541"/>
      <c r="N509" s="947" t="s">
        <v>10414</v>
      </c>
      <c r="O509" s="941"/>
      <c r="P509" s="526" t="s">
        <v>16</v>
      </c>
      <c r="Q509" s="526"/>
      <c r="R509" s="526"/>
      <c r="S509" s="526"/>
      <c r="T509" s="526" t="s">
        <v>1678</v>
      </c>
      <c r="U509" s="527">
        <v>0.7</v>
      </c>
      <c r="V509" s="1022"/>
      <c r="W509" s="937"/>
      <c r="X509" s="537"/>
      <c r="Z509" s="728"/>
      <c r="AA509" s="537"/>
      <c r="AB509" s="534"/>
      <c r="AC509" s="556"/>
      <c r="AD509" s="721">
        <f>ROUND(ROUND(ROUND(ROUND(F489*K508,0)*$M$10,0)*U509,0)*Y505,0)</f>
        <v>367</v>
      </c>
      <c r="AE509" s="539"/>
      <c r="AF509" s="533"/>
    </row>
    <row r="510" spans="1:32" ht="16.7" customHeight="1" x14ac:dyDescent="0.15">
      <c r="A510" s="520">
        <v>22</v>
      </c>
      <c r="B510" s="520" t="s">
        <v>13572</v>
      </c>
      <c r="C510" s="540" t="s">
        <v>13573</v>
      </c>
      <c r="D510" s="542"/>
      <c r="E510" s="534"/>
      <c r="F510" s="534"/>
      <c r="H510" s="541"/>
      <c r="I510" s="1028"/>
      <c r="J510" s="544"/>
      <c r="K510" s="725"/>
      <c r="L510" s="534"/>
      <c r="M510" s="541"/>
      <c r="N510" s="1024"/>
      <c r="O510" s="1025"/>
      <c r="P510" s="526" t="s">
        <v>3833</v>
      </c>
      <c r="Q510" s="526"/>
      <c r="R510" s="526"/>
      <c r="S510" s="526"/>
      <c r="T510" s="526" t="s">
        <v>1678</v>
      </c>
      <c r="U510" s="527">
        <v>0.5</v>
      </c>
      <c r="V510" s="1023"/>
      <c r="W510" s="938"/>
      <c r="X510" s="544"/>
      <c r="Y510" s="548"/>
      <c r="Z510" s="728"/>
      <c r="AA510" s="537"/>
      <c r="AB510" s="550"/>
      <c r="AC510" s="732"/>
      <c r="AD510" s="721">
        <f>ROUND(ROUND(ROUND(ROUND(F489*K508,0)*$M$10,0)*U510,0)*Y505,0)</f>
        <v>262</v>
      </c>
      <c r="AE510" s="539"/>
      <c r="AF510" s="533"/>
    </row>
    <row r="511" spans="1:32" ht="16.7" customHeight="1" x14ac:dyDescent="0.15">
      <c r="A511" s="520">
        <v>22</v>
      </c>
      <c r="B511" s="520">
        <v>8305</v>
      </c>
      <c r="C511" s="540" t="s">
        <v>13574</v>
      </c>
      <c r="D511" s="542"/>
      <c r="E511" s="534"/>
      <c r="F511" s="534"/>
      <c r="H511" s="541"/>
      <c r="I511" s="729"/>
      <c r="J511" s="525"/>
      <c r="K511" s="718"/>
      <c r="L511" s="534"/>
      <c r="M511" s="541"/>
      <c r="N511" s="526"/>
      <c r="O511" s="526"/>
      <c r="P511" s="526"/>
      <c r="Q511" s="526"/>
      <c r="R511" s="526"/>
      <c r="S511" s="526"/>
      <c r="T511" s="526"/>
      <c r="U511" s="527"/>
      <c r="V511" s="719"/>
      <c r="W511" s="525"/>
      <c r="X511" s="525"/>
      <c r="Y511" s="529"/>
      <c r="Z511" s="728"/>
      <c r="AA511" s="537"/>
      <c r="AB511" s="936" t="s">
        <v>10456</v>
      </c>
      <c r="AC511" s="941"/>
      <c r="AD511" s="721">
        <f>ROUND(ROUND(F489*$M$10,0)-AB514,0)</f>
        <v>764</v>
      </c>
      <c r="AE511" s="539"/>
      <c r="AF511" s="533"/>
    </row>
    <row r="512" spans="1:32" ht="16.7" customHeight="1" x14ac:dyDescent="0.15">
      <c r="A512" s="520">
        <v>22</v>
      </c>
      <c r="B512" s="520">
        <v>8306</v>
      </c>
      <c r="C512" s="540" t="s">
        <v>13575</v>
      </c>
      <c r="D512" s="542"/>
      <c r="E512" s="534"/>
      <c r="F512" s="534"/>
      <c r="H512" s="541"/>
      <c r="I512" s="730"/>
      <c r="J512" s="537"/>
      <c r="L512" s="534"/>
      <c r="M512" s="541"/>
      <c r="N512" s="947" t="s">
        <v>10414</v>
      </c>
      <c r="O512" s="941"/>
      <c r="P512" s="526" t="s">
        <v>16</v>
      </c>
      <c r="Q512" s="526"/>
      <c r="R512" s="526"/>
      <c r="S512" s="526"/>
      <c r="T512" s="526" t="s">
        <v>1678</v>
      </c>
      <c r="U512" s="527">
        <v>0.7</v>
      </c>
      <c r="V512" s="722"/>
      <c r="W512" s="537"/>
      <c r="X512" s="537"/>
      <c r="Z512" s="728"/>
      <c r="AA512" s="537"/>
      <c r="AB512" s="937"/>
      <c r="AC512" s="942"/>
      <c r="AD512" s="721">
        <f>ROUND(ROUND(ROUND(F489*$M$10,0)*U512,0)-AB514,0)</f>
        <v>531</v>
      </c>
      <c r="AE512" s="539"/>
      <c r="AF512" s="533"/>
    </row>
    <row r="513" spans="1:32" ht="16.7" customHeight="1" x14ac:dyDescent="0.15">
      <c r="A513" s="520">
        <v>22</v>
      </c>
      <c r="B513" s="520" t="s">
        <v>13576</v>
      </c>
      <c r="C513" s="540" t="s">
        <v>13577</v>
      </c>
      <c r="D513" s="542"/>
      <c r="E513" s="534"/>
      <c r="F513" s="534"/>
      <c r="H513" s="541"/>
      <c r="I513" s="731"/>
      <c r="J513" s="544"/>
      <c r="K513" s="725"/>
      <c r="L513" s="534"/>
      <c r="M513" s="541"/>
      <c r="N513" s="1024"/>
      <c r="O513" s="1025"/>
      <c r="P513" s="526" t="s">
        <v>3833</v>
      </c>
      <c r="Q513" s="526"/>
      <c r="R513" s="526"/>
      <c r="S513" s="526"/>
      <c r="T513" s="526" t="s">
        <v>1678</v>
      </c>
      <c r="U513" s="527">
        <v>0.5</v>
      </c>
      <c r="V513" s="722"/>
      <c r="W513" s="537"/>
      <c r="X513" s="537"/>
      <c r="Z513" s="728"/>
      <c r="AA513" s="537"/>
      <c r="AB513" s="555"/>
      <c r="AC513" s="556"/>
      <c r="AD513" s="721">
        <f>ROUND(ROUND(ROUND(F489*$M$10,0)*U513,0)-AB514,0)</f>
        <v>376</v>
      </c>
      <c r="AE513" s="539"/>
      <c r="AF513" s="533"/>
    </row>
    <row r="514" spans="1:32" ht="16.7" customHeight="1" x14ac:dyDescent="0.15">
      <c r="A514" s="520">
        <v>22</v>
      </c>
      <c r="B514" s="520">
        <v>8307</v>
      </c>
      <c r="C514" s="540" t="s">
        <v>13578</v>
      </c>
      <c r="D514" s="542"/>
      <c r="E514" s="534"/>
      <c r="F514" s="534"/>
      <c r="H514" s="541"/>
      <c r="I514" s="1026" t="s">
        <v>10418</v>
      </c>
      <c r="J514" s="525" t="s">
        <v>1678</v>
      </c>
      <c r="K514" s="718">
        <v>0.96499999999999997</v>
      </c>
      <c r="L514" s="534"/>
      <c r="M514" s="541"/>
      <c r="N514" s="526"/>
      <c r="O514" s="526"/>
      <c r="P514" s="526"/>
      <c r="Q514" s="526"/>
      <c r="R514" s="526"/>
      <c r="S514" s="526"/>
      <c r="T514" s="526"/>
      <c r="U514" s="527"/>
      <c r="V514" s="722"/>
      <c r="W514" s="537"/>
      <c r="X514" s="537"/>
      <c r="Z514" s="728"/>
      <c r="AA514" s="537"/>
      <c r="AB514" s="554">
        <v>12</v>
      </c>
      <c r="AC514" s="953" t="s">
        <v>10461</v>
      </c>
      <c r="AD514" s="721">
        <f>ROUND(ROUND(ROUND(F489*K514,0)*$M$10,0)-AB514,0)</f>
        <v>736</v>
      </c>
      <c r="AE514" s="539"/>
      <c r="AF514" s="533"/>
    </row>
    <row r="515" spans="1:32" ht="16.7" customHeight="1" x14ac:dyDescent="0.15">
      <c r="A515" s="520">
        <v>22</v>
      </c>
      <c r="B515" s="520">
        <v>8308</v>
      </c>
      <c r="C515" s="540" t="s">
        <v>13579</v>
      </c>
      <c r="D515" s="542"/>
      <c r="E515" s="534"/>
      <c r="F515" s="534"/>
      <c r="H515" s="541"/>
      <c r="I515" s="1027"/>
      <c r="J515" s="537"/>
      <c r="L515" s="534"/>
      <c r="M515" s="541"/>
      <c r="N515" s="947" t="s">
        <v>10414</v>
      </c>
      <c r="O515" s="941"/>
      <c r="P515" s="526" t="s">
        <v>16</v>
      </c>
      <c r="Q515" s="526"/>
      <c r="R515" s="526"/>
      <c r="S515" s="526"/>
      <c r="T515" s="526" t="s">
        <v>1678</v>
      </c>
      <c r="U515" s="527">
        <v>0.7</v>
      </c>
      <c r="V515" s="722"/>
      <c r="W515" s="537"/>
      <c r="X515" s="537"/>
      <c r="Z515" s="728"/>
      <c r="AA515" s="537"/>
      <c r="AB515" s="534"/>
      <c r="AC515" s="953"/>
      <c r="AD515" s="721">
        <f>ROUND(ROUND(ROUND(ROUND(F489*K514,0)*$M$10,0)*U515,0)-AB514,0)</f>
        <v>512</v>
      </c>
      <c r="AE515" s="539"/>
      <c r="AF515" s="533"/>
    </row>
    <row r="516" spans="1:32" ht="16.7" customHeight="1" x14ac:dyDescent="0.15">
      <c r="A516" s="520">
        <v>22</v>
      </c>
      <c r="B516" s="520" t="s">
        <v>13580</v>
      </c>
      <c r="C516" s="540" t="s">
        <v>13581</v>
      </c>
      <c r="D516" s="542"/>
      <c r="E516" s="534"/>
      <c r="F516" s="534"/>
      <c r="H516" s="541"/>
      <c r="I516" s="1028"/>
      <c r="J516" s="544"/>
      <c r="K516" s="725"/>
      <c r="L516" s="534"/>
      <c r="M516" s="541"/>
      <c r="N516" s="1024"/>
      <c r="O516" s="1025"/>
      <c r="P516" s="526" t="s">
        <v>3833</v>
      </c>
      <c r="Q516" s="526"/>
      <c r="R516" s="526"/>
      <c r="S516" s="526"/>
      <c r="T516" s="526" t="s">
        <v>1678</v>
      </c>
      <c r="U516" s="527">
        <v>0.5</v>
      </c>
      <c r="V516" s="727"/>
      <c r="W516" s="544"/>
      <c r="X516" s="544"/>
      <c r="Y516" s="548"/>
      <c r="Z516" s="728"/>
      <c r="AA516" s="537"/>
      <c r="AB516" s="534"/>
      <c r="AC516" s="556"/>
      <c r="AD516" s="721">
        <f>ROUND(ROUND(ROUND(ROUND(F489*K514,0)*$M$10,0)*U516,0)-AB514,0)</f>
        <v>362</v>
      </c>
      <c r="AE516" s="539"/>
      <c r="AF516" s="533"/>
    </row>
    <row r="517" spans="1:32" ht="16.7" customHeight="1" x14ac:dyDescent="0.15">
      <c r="A517" s="549">
        <v>22</v>
      </c>
      <c r="B517" s="549">
        <v>8315</v>
      </c>
      <c r="C517" s="540" t="s">
        <v>13582</v>
      </c>
      <c r="D517" s="542"/>
      <c r="E517" s="534"/>
      <c r="F517" s="534"/>
      <c r="H517" s="541"/>
      <c r="I517" s="729"/>
      <c r="J517" s="525"/>
      <c r="K517" s="718"/>
      <c r="L517" s="534"/>
      <c r="M517" s="541"/>
      <c r="N517" s="526"/>
      <c r="O517" s="526"/>
      <c r="P517" s="526"/>
      <c r="Q517" s="526"/>
      <c r="R517" s="526"/>
      <c r="S517" s="526"/>
      <c r="T517" s="526"/>
      <c r="U517" s="527"/>
      <c r="V517" s="956" t="s">
        <v>12599</v>
      </c>
      <c r="W517" s="936" t="s">
        <v>12821</v>
      </c>
      <c r="X517" s="525" t="s">
        <v>1678</v>
      </c>
      <c r="Y517" s="529">
        <v>0.5</v>
      </c>
      <c r="Z517" s="728"/>
      <c r="AA517" s="537"/>
      <c r="AB517" s="534"/>
      <c r="AC517" s="556"/>
      <c r="AD517" s="721">
        <f>ROUND(ROUND(ROUND(F489*$M$10,0)*Y517,0)-AB514,0)</f>
        <v>376</v>
      </c>
      <c r="AE517" s="539"/>
      <c r="AF517" s="533"/>
    </row>
    <row r="518" spans="1:32" ht="16.7" customHeight="1" x14ac:dyDescent="0.15">
      <c r="A518" s="549">
        <v>22</v>
      </c>
      <c r="B518" s="549">
        <v>8316</v>
      </c>
      <c r="C518" s="540" t="s">
        <v>13583</v>
      </c>
      <c r="D518" s="542"/>
      <c r="E518" s="534"/>
      <c r="F518" s="534"/>
      <c r="H518" s="541"/>
      <c r="I518" s="730"/>
      <c r="J518" s="537"/>
      <c r="L518" s="534"/>
      <c r="M518" s="541"/>
      <c r="N518" s="947" t="s">
        <v>10414</v>
      </c>
      <c r="O518" s="941"/>
      <c r="P518" s="526" t="s">
        <v>16</v>
      </c>
      <c r="Q518" s="526"/>
      <c r="R518" s="526"/>
      <c r="S518" s="526"/>
      <c r="T518" s="526" t="s">
        <v>1678</v>
      </c>
      <c r="U518" s="527">
        <v>0.7</v>
      </c>
      <c r="V518" s="1029"/>
      <c r="W518" s="937"/>
      <c r="X518" s="537"/>
      <c r="Z518" s="728"/>
      <c r="AA518" s="537"/>
      <c r="AB518" s="534"/>
      <c r="AC518" s="556"/>
      <c r="AD518" s="721">
        <f>ROUND(ROUND(ROUND(ROUND(F489*$M$10,0)*U518,0)*Y517,0)-AB514,0)</f>
        <v>260</v>
      </c>
      <c r="AE518" s="539"/>
      <c r="AF518" s="533"/>
    </row>
    <row r="519" spans="1:32" ht="16.7" customHeight="1" x14ac:dyDescent="0.15">
      <c r="A519" s="520">
        <v>22</v>
      </c>
      <c r="B519" s="520" t="s">
        <v>13584</v>
      </c>
      <c r="C519" s="540" t="s">
        <v>13585</v>
      </c>
      <c r="D519" s="542"/>
      <c r="E519" s="534"/>
      <c r="F519" s="534"/>
      <c r="H519" s="541"/>
      <c r="I519" s="731"/>
      <c r="J519" s="544"/>
      <c r="K519" s="725"/>
      <c r="L519" s="534"/>
      <c r="M519" s="541"/>
      <c r="N519" s="1024"/>
      <c r="O519" s="1025"/>
      <c r="P519" s="526" t="s">
        <v>3833</v>
      </c>
      <c r="Q519" s="526"/>
      <c r="R519" s="526"/>
      <c r="S519" s="526"/>
      <c r="T519" s="526" t="s">
        <v>1678</v>
      </c>
      <c r="U519" s="527">
        <v>0.5</v>
      </c>
      <c r="V519" s="1029"/>
      <c r="W519" s="937"/>
      <c r="X519" s="537"/>
      <c r="Z519" s="728"/>
      <c r="AA519" s="537"/>
      <c r="AB519" s="534"/>
      <c r="AC519" s="556"/>
      <c r="AD519" s="721">
        <f>ROUND(ROUND(ROUND(ROUND(F489*$M$10,0)*U519,0)*Y517,0)-AB514,0)</f>
        <v>182</v>
      </c>
      <c r="AE519" s="539"/>
      <c r="AF519" s="533"/>
    </row>
    <row r="520" spans="1:32" ht="16.7" customHeight="1" x14ac:dyDescent="0.15">
      <c r="A520" s="549">
        <v>22</v>
      </c>
      <c r="B520" s="549">
        <v>8317</v>
      </c>
      <c r="C520" s="540" t="s">
        <v>13586</v>
      </c>
      <c r="D520" s="542"/>
      <c r="E520" s="534"/>
      <c r="F520" s="534"/>
      <c r="H520" s="541"/>
      <c r="I520" s="1026" t="s">
        <v>10418</v>
      </c>
      <c r="J520" s="525" t="s">
        <v>1678</v>
      </c>
      <c r="K520" s="718">
        <v>0.96499999999999997</v>
      </c>
      <c r="L520" s="534"/>
      <c r="M520" s="541"/>
      <c r="N520" s="526"/>
      <c r="O520" s="526"/>
      <c r="P520" s="526"/>
      <c r="Q520" s="526"/>
      <c r="R520" s="526"/>
      <c r="S520" s="526"/>
      <c r="T520" s="526"/>
      <c r="U520" s="527"/>
      <c r="V520" s="1029"/>
      <c r="W520" s="937"/>
      <c r="X520" s="537"/>
      <c r="Z520" s="728"/>
      <c r="AA520" s="537"/>
      <c r="AB520" s="534"/>
      <c r="AC520" s="556"/>
      <c r="AD520" s="721">
        <f>ROUND(ROUND(ROUND(ROUND(F489*K520,0)*$M$10,0)*Y517,0)-AB514,0)</f>
        <v>362</v>
      </c>
      <c r="AE520" s="539"/>
      <c r="AF520" s="533"/>
    </row>
    <row r="521" spans="1:32" ht="16.7" customHeight="1" x14ac:dyDescent="0.15">
      <c r="A521" s="549">
        <v>22</v>
      </c>
      <c r="B521" s="549">
        <v>8318</v>
      </c>
      <c r="C521" s="540" t="s">
        <v>13587</v>
      </c>
      <c r="D521" s="542"/>
      <c r="E521" s="534"/>
      <c r="F521" s="534"/>
      <c r="H521" s="541"/>
      <c r="I521" s="1027"/>
      <c r="J521" s="537"/>
      <c r="L521" s="534"/>
      <c r="M521" s="541"/>
      <c r="N521" s="947" t="s">
        <v>10414</v>
      </c>
      <c r="O521" s="941"/>
      <c r="P521" s="526" t="s">
        <v>16</v>
      </c>
      <c r="Q521" s="526"/>
      <c r="R521" s="526"/>
      <c r="S521" s="526"/>
      <c r="T521" s="526" t="s">
        <v>1678</v>
      </c>
      <c r="U521" s="527">
        <v>0.7</v>
      </c>
      <c r="V521" s="1029"/>
      <c r="W521" s="937"/>
      <c r="X521" s="537"/>
      <c r="Z521" s="728"/>
      <c r="AA521" s="537"/>
      <c r="AB521" s="534"/>
      <c r="AC521" s="556"/>
      <c r="AD521" s="721">
        <f>ROUND(ROUND(ROUND(ROUND(ROUND(F489*K520,0)*$M$10,0)*U521,0)*Y517,0)-AB514,0)</f>
        <v>250</v>
      </c>
      <c r="AE521" s="539"/>
      <c r="AF521" s="533"/>
    </row>
    <row r="522" spans="1:32" ht="16.7" customHeight="1" x14ac:dyDescent="0.15">
      <c r="A522" s="520">
        <v>22</v>
      </c>
      <c r="B522" s="520" t="s">
        <v>13588</v>
      </c>
      <c r="C522" s="540" t="s">
        <v>13589</v>
      </c>
      <c r="D522" s="542"/>
      <c r="E522" s="534"/>
      <c r="F522" s="534"/>
      <c r="H522" s="541"/>
      <c r="I522" s="1028"/>
      <c r="J522" s="544"/>
      <c r="K522" s="725"/>
      <c r="L522" s="534"/>
      <c r="M522" s="541"/>
      <c r="N522" s="1024"/>
      <c r="O522" s="1025"/>
      <c r="P522" s="526" t="s">
        <v>3833</v>
      </c>
      <c r="Q522" s="526"/>
      <c r="R522" s="526"/>
      <c r="S522" s="526"/>
      <c r="T522" s="526" t="s">
        <v>1678</v>
      </c>
      <c r="U522" s="527">
        <v>0.5</v>
      </c>
      <c r="V522" s="1029"/>
      <c r="W522" s="938"/>
      <c r="X522" s="544"/>
      <c r="Y522" s="548"/>
      <c r="Z522" s="728"/>
      <c r="AA522" s="537"/>
      <c r="AB522" s="534"/>
      <c r="AC522" s="556"/>
      <c r="AD522" s="721">
        <f>ROUND(ROUND(ROUND(ROUND(ROUND(F489*K520,0)*$M$10,0)*U522,0)*Y517,0)-AB514,0)</f>
        <v>175</v>
      </c>
      <c r="AE522" s="539"/>
      <c r="AF522" s="533"/>
    </row>
    <row r="523" spans="1:32" ht="16.7" customHeight="1" x14ac:dyDescent="0.15">
      <c r="A523" s="549">
        <v>22</v>
      </c>
      <c r="B523" s="549">
        <v>8319</v>
      </c>
      <c r="C523" s="540" t="s">
        <v>13590</v>
      </c>
      <c r="D523" s="542"/>
      <c r="E523" s="534"/>
      <c r="F523" s="534"/>
      <c r="H523" s="541"/>
      <c r="I523" s="729"/>
      <c r="J523" s="525"/>
      <c r="K523" s="718"/>
      <c r="L523" s="534"/>
      <c r="M523" s="541"/>
      <c r="N523" s="526"/>
      <c r="O523" s="526"/>
      <c r="P523" s="526"/>
      <c r="Q523" s="526"/>
      <c r="R523" s="526"/>
      <c r="S523" s="526"/>
      <c r="T523" s="526"/>
      <c r="U523" s="527"/>
      <c r="V523" s="1029"/>
      <c r="W523" s="936" t="s">
        <v>12830</v>
      </c>
      <c r="X523" s="525" t="s">
        <v>1678</v>
      </c>
      <c r="Y523" s="529">
        <v>0.7</v>
      </c>
      <c r="Z523" s="728"/>
      <c r="AA523" s="537"/>
      <c r="AB523" s="534"/>
      <c r="AC523" s="556"/>
      <c r="AD523" s="721">
        <f>ROUND(ROUND(ROUND(F489*$M$10,0)*Y523,0)-AB514,0)</f>
        <v>531</v>
      </c>
      <c r="AE523" s="539"/>
      <c r="AF523" s="533"/>
    </row>
    <row r="524" spans="1:32" ht="16.7" customHeight="1" x14ac:dyDescent="0.15">
      <c r="A524" s="549">
        <v>22</v>
      </c>
      <c r="B524" s="549">
        <v>8320</v>
      </c>
      <c r="C524" s="540" t="s">
        <v>13591</v>
      </c>
      <c r="D524" s="542"/>
      <c r="E524" s="534"/>
      <c r="F524" s="534"/>
      <c r="H524" s="541"/>
      <c r="I524" s="730"/>
      <c r="J524" s="537"/>
      <c r="L524" s="534"/>
      <c r="M524" s="541"/>
      <c r="N524" s="947" t="s">
        <v>10414</v>
      </c>
      <c r="O524" s="941"/>
      <c r="P524" s="526" t="s">
        <v>16</v>
      </c>
      <c r="Q524" s="526"/>
      <c r="R524" s="526"/>
      <c r="S524" s="526"/>
      <c r="T524" s="526" t="s">
        <v>1678</v>
      </c>
      <c r="U524" s="527">
        <v>0.7</v>
      </c>
      <c r="V524" s="1029"/>
      <c r="W524" s="937"/>
      <c r="X524" s="537"/>
      <c r="Z524" s="728"/>
      <c r="AA524" s="537"/>
      <c r="AB524" s="534"/>
      <c r="AC524" s="556"/>
      <c r="AD524" s="721">
        <f>ROUND(ROUND(ROUND(ROUND(F489*$M$10,0)*U524,0)*Y523,0)-AB514,0)</f>
        <v>368</v>
      </c>
      <c r="AE524" s="539"/>
      <c r="AF524" s="533"/>
    </row>
    <row r="525" spans="1:32" ht="16.7" customHeight="1" x14ac:dyDescent="0.15">
      <c r="A525" s="520">
        <v>22</v>
      </c>
      <c r="B525" s="520" t="s">
        <v>13592</v>
      </c>
      <c r="C525" s="540" t="s">
        <v>13593</v>
      </c>
      <c r="D525" s="542"/>
      <c r="E525" s="534"/>
      <c r="F525" s="534"/>
      <c r="H525" s="541"/>
      <c r="I525" s="731"/>
      <c r="J525" s="544"/>
      <c r="K525" s="725"/>
      <c r="L525" s="534"/>
      <c r="M525" s="541"/>
      <c r="N525" s="1024"/>
      <c r="O525" s="1025"/>
      <c r="P525" s="526" t="s">
        <v>3833</v>
      </c>
      <c r="Q525" s="526"/>
      <c r="R525" s="526"/>
      <c r="S525" s="526"/>
      <c r="T525" s="526" t="s">
        <v>1678</v>
      </c>
      <c r="U525" s="527">
        <v>0.5</v>
      </c>
      <c r="V525" s="1029"/>
      <c r="W525" s="937"/>
      <c r="X525" s="537"/>
      <c r="Z525" s="728"/>
      <c r="AA525" s="537"/>
      <c r="AB525" s="534"/>
      <c r="AC525" s="556"/>
      <c r="AD525" s="721">
        <f>ROUND(ROUND(ROUND(ROUND(F489*$M$10,0)*U525,0)*Y523,0)-AB514,0)</f>
        <v>260</v>
      </c>
      <c r="AE525" s="539"/>
      <c r="AF525" s="533"/>
    </row>
    <row r="526" spans="1:32" ht="16.7" customHeight="1" x14ac:dyDescent="0.15">
      <c r="A526" s="549">
        <v>22</v>
      </c>
      <c r="B526" s="549">
        <v>8329</v>
      </c>
      <c r="C526" s="540" t="s">
        <v>13594</v>
      </c>
      <c r="D526" s="542"/>
      <c r="E526" s="534"/>
      <c r="F526" s="534"/>
      <c r="H526" s="541"/>
      <c r="I526" s="1026" t="s">
        <v>10418</v>
      </c>
      <c r="J526" s="525" t="s">
        <v>1678</v>
      </c>
      <c r="K526" s="718">
        <v>0.96499999999999997</v>
      </c>
      <c r="L526" s="534"/>
      <c r="M526" s="541"/>
      <c r="N526" s="526"/>
      <c r="O526" s="526"/>
      <c r="P526" s="526"/>
      <c r="Q526" s="526"/>
      <c r="R526" s="526"/>
      <c r="S526" s="526"/>
      <c r="T526" s="526"/>
      <c r="U526" s="527"/>
      <c r="V526" s="1029"/>
      <c r="W526" s="937"/>
      <c r="X526" s="537"/>
      <c r="Z526" s="728"/>
      <c r="AA526" s="537"/>
      <c r="AB526" s="534"/>
      <c r="AC526" s="556"/>
      <c r="AD526" s="721">
        <f>ROUND(ROUND(ROUND(ROUND(F489*K526,0)*$M$10,0)*Y523,0)-AB514,0)</f>
        <v>512</v>
      </c>
      <c r="AE526" s="539"/>
      <c r="AF526" s="533"/>
    </row>
    <row r="527" spans="1:32" ht="16.7" customHeight="1" x14ac:dyDescent="0.15">
      <c r="A527" s="549">
        <v>22</v>
      </c>
      <c r="B527" s="549">
        <v>8330</v>
      </c>
      <c r="C527" s="540" t="s">
        <v>13595</v>
      </c>
      <c r="D527" s="542"/>
      <c r="E527" s="534"/>
      <c r="F527" s="534"/>
      <c r="H527" s="541"/>
      <c r="I527" s="1027"/>
      <c r="J527" s="537"/>
      <c r="L527" s="534"/>
      <c r="M527" s="541"/>
      <c r="N527" s="947" t="s">
        <v>10414</v>
      </c>
      <c r="O527" s="941"/>
      <c r="P527" s="526" t="s">
        <v>16</v>
      </c>
      <c r="Q527" s="526"/>
      <c r="R527" s="526"/>
      <c r="S527" s="526"/>
      <c r="T527" s="526" t="s">
        <v>1678</v>
      </c>
      <c r="U527" s="527">
        <v>0.7</v>
      </c>
      <c r="V527" s="1029"/>
      <c r="W527" s="937"/>
      <c r="X527" s="537"/>
      <c r="Z527" s="728"/>
      <c r="AA527" s="537"/>
      <c r="AB527" s="534"/>
      <c r="AC527" s="556"/>
      <c r="AD527" s="721">
        <f>ROUND(ROUND(ROUND(ROUND(ROUND(F489*K526,0)*$M$10,0)*U527,0)*Y523,0)-AB514,0)</f>
        <v>355</v>
      </c>
      <c r="AE527" s="539"/>
      <c r="AF527" s="533"/>
    </row>
    <row r="528" spans="1:32" ht="16.7" customHeight="1" x14ac:dyDescent="0.15">
      <c r="A528" s="520">
        <v>22</v>
      </c>
      <c r="B528" s="520" t="s">
        <v>13596</v>
      </c>
      <c r="C528" s="540" t="s">
        <v>13597</v>
      </c>
      <c r="D528" s="542"/>
      <c r="E528" s="534"/>
      <c r="F528" s="534"/>
      <c r="H528" s="541"/>
      <c r="I528" s="1028"/>
      <c r="J528" s="544"/>
      <c r="K528" s="725"/>
      <c r="L528" s="534"/>
      <c r="M528" s="541"/>
      <c r="N528" s="1024"/>
      <c r="O528" s="1025"/>
      <c r="P528" s="526" t="s">
        <v>3833</v>
      </c>
      <c r="Q528" s="526"/>
      <c r="R528" s="526"/>
      <c r="S528" s="526"/>
      <c r="T528" s="526" t="s">
        <v>1678</v>
      </c>
      <c r="U528" s="527">
        <v>0.5</v>
      </c>
      <c r="V528" s="1023"/>
      <c r="W528" s="938"/>
      <c r="X528" s="544"/>
      <c r="Y528" s="548"/>
      <c r="Z528" s="728"/>
      <c r="AA528" s="537"/>
      <c r="AB528" s="534"/>
      <c r="AC528" s="556"/>
      <c r="AD528" s="721">
        <f>ROUND(ROUND(ROUND(ROUND(ROUND(F489*K526,0)*$M$10,0)*U528,0)*Y523,0)-AB514,0)</f>
        <v>250</v>
      </c>
      <c r="AE528" s="539"/>
      <c r="AF528" s="533"/>
    </row>
    <row r="529" spans="1:32" ht="16.7" customHeight="1" x14ac:dyDescent="0.15">
      <c r="A529" s="520">
        <v>22</v>
      </c>
      <c r="B529" s="520" t="s">
        <v>13598</v>
      </c>
      <c r="C529" s="540" t="s">
        <v>13599</v>
      </c>
      <c r="D529" s="542"/>
      <c r="E529" s="534"/>
      <c r="F529" s="534"/>
      <c r="H529" s="541"/>
      <c r="I529" s="729"/>
      <c r="J529" s="525"/>
      <c r="K529" s="718"/>
      <c r="L529" s="534"/>
      <c r="M529" s="541"/>
      <c r="N529" s="526"/>
      <c r="O529" s="526"/>
      <c r="P529" s="526"/>
      <c r="Q529" s="526"/>
      <c r="R529" s="526"/>
      <c r="S529" s="526"/>
      <c r="T529" s="526"/>
      <c r="U529" s="527"/>
      <c r="V529" s="1021" t="s">
        <v>12608</v>
      </c>
      <c r="W529" s="936" t="s">
        <v>12840</v>
      </c>
      <c r="X529" s="525" t="s">
        <v>1678</v>
      </c>
      <c r="Y529" s="529">
        <v>0.7</v>
      </c>
      <c r="Z529" s="728"/>
      <c r="AA529" s="537"/>
      <c r="AB529" s="534"/>
      <c r="AC529" s="556"/>
      <c r="AD529" s="721">
        <f>ROUND(ROUND(ROUND(F489*$M$10,0)*Y529,0)-AB514,0)</f>
        <v>531</v>
      </c>
      <c r="AE529" s="539"/>
      <c r="AF529" s="533"/>
    </row>
    <row r="530" spans="1:32" ht="16.7" customHeight="1" x14ac:dyDescent="0.15">
      <c r="A530" s="520">
        <v>22</v>
      </c>
      <c r="B530" s="520" t="s">
        <v>13600</v>
      </c>
      <c r="C530" s="540" t="s">
        <v>13601</v>
      </c>
      <c r="D530" s="542"/>
      <c r="E530" s="534"/>
      <c r="F530" s="534"/>
      <c r="H530" s="541"/>
      <c r="I530" s="730"/>
      <c r="J530" s="537"/>
      <c r="L530" s="534"/>
      <c r="M530" s="541"/>
      <c r="N530" s="947" t="s">
        <v>10414</v>
      </c>
      <c r="O530" s="941"/>
      <c r="P530" s="526" t="s">
        <v>16</v>
      </c>
      <c r="Q530" s="526"/>
      <c r="R530" s="526"/>
      <c r="S530" s="526"/>
      <c r="T530" s="526" t="s">
        <v>1678</v>
      </c>
      <c r="U530" s="527">
        <v>0.7</v>
      </c>
      <c r="V530" s="1022"/>
      <c r="W530" s="937"/>
      <c r="X530" s="537"/>
      <c r="Z530" s="728"/>
      <c r="AA530" s="537"/>
      <c r="AB530" s="534"/>
      <c r="AC530" s="556"/>
      <c r="AD530" s="721">
        <f>ROUND(ROUND(ROUND(ROUND(F489*$M$10,0)*U530,0)*Y529,0)-AB514,0)</f>
        <v>368</v>
      </c>
      <c r="AE530" s="539"/>
      <c r="AF530" s="533"/>
    </row>
    <row r="531" spans="1:32" ht="16.7" customHeight="1" x14ac:dyDescent="0.15">
      <c r="A531" s="520">
        <v>22</v>
      </c>
      <c r="B531" s="520" t="s">
        <v>13602</v>
      </c>
      <c r="C531" s="540" t="s">
        <v>13603</v>
      </c>
      <c r="D531" s="542"/>
      <c r="E531" s="534"/>
      <c r="F531" s="534"/>
      <c r="H531" s="541"/>
      <c r="I531" s="731"/>
      <c r="J531" s="544"/>
      <c r="K531" s="725"/>
      <c r="L531" s="534"/>
      <c r="M531" s="541"/>
      <c r="N531" s="1024"/>
      <c r="O531" s="1025"/>
      <c r="P531" s="526" t="s">
        <v>3833</v>
      </c>
      <c r="Q531" s="526"/>
      <c r="R531" s="526"/>
      <c r="S531" s="526"/>
      <c r="T531" s="526" t="s">
        <v>1678</v>
      </c>
      <c r="U531" s="527">
        <v>0.5</v>
      </c>
      <c r="V531" s="1022"/>
      <c r="W531" s="937"/>
      <c r="X531" s="537"/>
      <c r="Z531" s="728"/>
      <c r="AA531" s="537"/>
      <c r="AB531" s="534"/>
      <c r="AC531" s="556"/>
      <c r="AD531" s="721">
        <f>ROUND(ROUND(ROUND(ROUND(F489*$M$10,0)*U531,0)*Y529,0)-AB514,0)</f>
        <v>260</v>
      </c>
      <c r="AE531" s="539"/>
      <c r="AF531" s="533"/>
    </row>
    <row r="532" spans="1:32" ht="16.7" customHeight="1" x14ac:dyDescent="0.15">
      <c r="A532" s="520">
        <v>22</v>
      </c>
      <c r="B532" s="520" t="s">
        <v>13604</v>
      </c>
      <c r="C532" s="540" t="s">
        <v>13605</v>
      </c>
      <c r="D532" s="542"/>
      <c r="E532" s="534"/>
      <c r="F532" s="534"/>
      <c r="H532" s="541"/>
      <c r="I532" s="1026" t="s">
        <v>10418</v>
      </c>
      <c r="J532" s="525" t="s">
        <v>1678</v>
      </c>
      <c r="K532" s="718">
        <v>0.96499999999999997</v>
      </c>
      <c r="L532" s="534"/>
      <c r="M532" s="541"/>
      <c r="N532" s="526"/>
      <c r="O532" s="526"/>
      <c r="P532" s="526"/>
      <c r="Q532" s="526"/>
      <c r="R532" s="526"/>
      <c r="S532" s="526"/>
      <c r="T532" s="526"/>
      <c r="U532" s="527"/>
      <c r="V532" s="1022"/>
      <c r="W532" s="937"/>
      <c r="X532" s="537"/>
      <c r="Z532" s="728"/>
      <c r="AA532" s="537"/>
      <c r="AB532" s="534"/>
      <c r="AC532" s="556"/>
      <c r="AD532" s="721">
        <f>ROUND(ROUND(ROUND(ROUND(F489*K532,0)*$M$10,0)*Y529,0)-AB514,0)</f>
        <v>512</v>
      </c>
      <c r="AE532" s="539"/>
      <c r="AF532" s="533"/>
    </row>
    <row r="533" spans="1:32" ht="16.7" customHeight="1" x14ac:dyDescent="0.15">
      <c r="A533" s="520">
        <v>22</v>
      </c>
      <c r="B533" s="520" t="s">
        <v>13606</v>
      </c>
      <c r="C533" s="540" t="s">
        <v>13607</v>
      </c>
      <c r="D533" s="542"/>
      <c r="E533" s="534"/>
      <c r="F533" s="534"/>
      <c r="H533" s="541"/>
      <c r="I533" s="1027"/>
      <c r="J533" s="537"/>
      <c r="L533" s="534"/>
      <c r="M533" s="541"/>
      <c r="N533" s="947" t="s">
        <v>10414</v>
      </c>
      <c r="O533" s="941"/>
      <c r="P533" s="526" t="s">
        <v>16</v>
      </c>
      <c r="Q533" s="526"/>
      <c r="R533" s="526"/>
      <c r="S533" s="526"/>
      <c r="T533" s="526" t="s">
        <v>1678</v>
      </c>
      <c r="U533" s="527">
        <v>0.7</v>
      </c>
      <c r="V533" s="1022"/>
      <c r="W533" s="937"/>
      <c r="X533" s="537"/>
      <c r="Z533" s="728"/>
      <c r="AA533" s="537"/>
      <c r="AB533" s="534"/>
      <c r="AC533" s="556"/>
      <c r="AD533" s="721">
        <f>ROUND(ROUND(ROUND(ROUND(ROUND(F489*K532,0)*$M$10,0)*U533,0)*Y529,0)-AB514,0)</f>
        <v>355</v>
      </c>
      <c r="AE533" s="539"/>
      <c r="AF533" s="533"/>
    </row>
    <row r="534" spans="1:32" ht="16.7" customHeight="1" x14ac:dyDescent="0.15">
      <c r="A534" s="520">
        <v>22</v>
      </c>
      <c r="B534" s="520" t="s">
        <v>13608</v>
      </c>
      <c r="C534" s="540" t="s">
        <v>13609</v>
      </c>
      <c r="D534" s="542"/>
      <c r="E534" s="534"/>
      <c r="F534" s="534"/>
      <c r="H534" s="541"/>
      <c r="I534" s="1028"/>
      <c r="J534" s="544"/>
      <c r="K534" s="725"/>
      <c r="L534" s="534"/>
      <c r="M534" s="541"/>
      <c r="N534" s="1024"/>
      <c r="O534" s="1025"/>
      <c r="P534" s="526" t="s">
        <v>3833</v>
      </c>
      <c r="Q534" s="526"/>
      <c r="R534" s="526"/>
      <c r="S534" s="526"/>
      <c r="T534" s="526" t="s">
        <v>1678</v>
      </c>
      <c r="U534" s="527">
        <v>0.5</v>
      </c>
      <c r="V534" s="1023"/>
      <c r="W534" s="938"/>
      <c r="X534" s="544"/>
      <c r="Y534" s="548"/>
      <c r="Z534" s="728"/>
      <c r="AA534" s="537"/>
      <c r="AB534" s="550"/>
      <c r="AC534" s="732"/>
      <c r="AD534" s="721">
        <f>ROUND(ROUND(ROUND(ROUND(ROUND(F489*K532,0)*$M$10,0)*U534,0)*Y529,0)-AB514,0)</f>
        <v>250</v>
      </c>
      <c r="AE534" s="539"/>
      <c r="AF534" s="533"/>
    </row>
    <row r="535" spans="1:32" ht="16.7" customHeight="1" x14ac:dyDescent="0.15">
      <c r="A535" s="520">
        <v>22</v>
      </c>
      <c r="B535" s="520">
        <v>8661</v>
      </c>
      <c r="C535" s="521" t="s">
        <v>13610</v>
      </c>
      <c r="D535" s="542"/>
      <c r="E535" s="534"/>
      <c r="F535" s="936" t="s">
        <v>10494</v>
      </c>
      <c r="G535" s="947"/>
      <c r="H535" s="941"/>
      <c r="I535" s="729"/>
      <c r="J535" s="525"/>
      <c r="K535" s="718"/>
      <c r="L535" s="534"/>
      <c r="M535" s="541"/>
      <c r="N535" s="526"/>
      <c r="O535" s="526"/>
      <c r="P535" s="526"/>
      <c r="Q535" s="526"/>
      <c r="R535" s="526"/>
      <c r="S535" s="526"/>
      <c r="T535" s="526"/>
      <c r="U535" s="527"/>
      <c r="V535" s="719"/>
      <c r="W535" s="525"/>
      <c r="X535" s="525"/>
      <c r="Y535" s="529"/>
      <c r="Z535" s="728"/>
      <c r="AA535" s="537"/>
      <c r="AB535" s="522"/>
      <c r="AC535" s="720"/>
      <c r="AD535" s="721">
        <f>ROUND(F537*$M$10,0)</f>
        <v>574</v>
      </c>
      <c r="AE535" s="539"/>
      <c r="AF535" s="533"/>
    </row>
    <row r="536" spans="1:32" ht="16.7" customHeight="1" x14ac:dyDescent="0.15">
      <c r="A536" s="520">
        <v>22</v>
      </c>
      <c r="B536" s="520">
        <v>8662</v>
      </c>
      <c r="C536" s="521" t="s">
        <v>13611</v>
      </c>
      <c r="D536" s="542"/>
      <c r="E536" s="534"/>
      <c r="F536" s="937"/>
      <c r="G536" s="948"/>
      <c r="H536" s="942"/>
      <c r="I536" s="730"/>
      <c r="J536" s="537"/>
      <c r="L536" s="534"/>
      <c r="M536" s="541"/>
      <c r="N536" s="947" t="s">
        <v>10414</v>
      </c>
      <c r="O536" s="941"/>
      <c r="P536" s="526" t="s">
        <v>16</v>
      </c>
      <c r="Q536" s="526"/>
      <c r="R536" s="526"/>
      <c r="S536" s="526"/>
      <c r="T536" s="526" t="s">
        <v>1678</v>
      </c>
      <c r="U536" s="527">
        <v>0.7</v>
      </c>
      <c r="V536" s="722"/>
      <c r="W536" s="537"/>
      <c r="X536" s="537"/>
      <c r="Z536" s="728"/>
      <c r="AA536" s="537"/>
      <c r="AB536" s="534"/>
      <c r="AC536" s="556"/>
      <c r="AD536" s="721">
        <f>ROUND(ROUND(F537*$M$10,0)*U536,0)</f>
        <v>402</v>
      </c>
      <c r="AE536" s="539"/>
      <c r="AF536" s="533"/>
    </row>
    <row r="537" spans="1:32" ht="16.7" customHeight="1" x14ac:dyDescent="0.15">
      <c r="A537" s="520">
        <v>22</v>
      </c>
      <c r="B537" s="520" t="s">
        <v>13612</v>
      </c>
      <c r="C537" s="540" t="s">
        <v>13613</v>
      </c>
      <c r="D537" s="542"/>
      <c r="E537" s="534"/>
      <c r="F537" s="1034">
        <f>'6生活介護(基本)'!F537</f>
        <v>820</v>
      </c>
      <c r="G537" s="1035"/>
      <c r="H537" s="541" t="s">
        <v>9</v>
      </c>
      <c r="I537" s="731"/>
      <c r="J537" s="544"/>
      <c r="K537" s="725"/>
      <c r="L537" s="534"/>
      <c r="M537" s="541"/>
      <c r="N537" s="1024"/>
      <c r="O537" s="1025"/>
      <c r="P537" s="526" t="s">
        <v>3833</v>
      </c>
      <c r="Q537" s="526"/>
      <c r="R537" s="526"/>
      <c r="S537" s="526"/>
      <c r="T537" s="526" t="s">
        <v>1678</v>
      </c>
      <c r="U537" s="527">
        <v>0.5</v>
      </c>
      <c r="V537" s="722"/>
      <c r="W537" s="537"/>
      <c r="X537" s="537"/>
      <c r="Z537" s="728"/>
      <c r="AA537" s="537"/>
      <c r="AB537" s="534"/>
      <c r="AC537" s="556"/>
      <c r="AD537" s="721">
        <f>ROUND(ROUND(F537*$M$10,0)*U537,0)</f>
        <v>287</v>
      </c>
      <c r="AE537" s="539"/>
      <c r="AF537" s="533"/>
    </row>
    <row r="538" spans="1:32" ht="16.7" customHeight="1" x14ac:dyDescent="0.15">
      <c r="A538" s="520">
        <v>22</v>
      </c>
      <c r="B538" s="520">
        <v>8663</v>
      </c>
      <c r="C538" s="540" t="s">
        <v>13614</v>
      </c>
      <c r="D538" s="542"/>
      <c r="E538" s="534"/>
      <c r="F538" s="534"/>
      <c r="H538" s="541"/>
      <c r="I538" s="1026" t="s">
        <v>10418</v>
      </c>
      <c r="J538" s="525" t="s">
        <v>1678</v>
      </c>
      <c r="K538" s="718">
        <v>0.96499999999999997</v>
      </c>
      <c r="L538" s="534"/>
      <c r="M538" s="541"/>
      <c r="N538" s="526"/>
      <c r="O538" s="526"/>
      <c r="P538" s="526"/>
      <c r="Q538" s="526"/>
      <c r="R538" s="526"/>
      <c r="S538" s="526"/>
      <c r="T538" s="526"/>
      <c r="U538" s="527"/>
      <c r="V538" s="722"/>
      <c r="W538" s="537"/>
      <c r="X538" s="537"/>
      <c r="Z538" s="728"/>
      <c r="AA538" s="537"/>
      <c r="AB538" s="534"/>
      <c r="AC538" s="556"/>
      <c r="AD538" s="721">
        <f>ROUND(ROUND(F537*K538,0)*$M$10,0)</f>
        <v>554</v>
      </c>
      <c r="AE538" s="539"/>
      <c r="AF538" s="533"/>
    </row>
    <row r="539" spans="1:32" ht="16.7" customHeight="1" x14ac:dyDescent="0.15">
      <c r="A539" s="520">
        <v>22</v>
      </c>
      <c r="B539" s="520">
        <v>8664</v>
      </c>
      <c r="C539" s="540" t="s">
        <v>13615</v>
      </c>
      <c r="D539" s="542"/>
      <c r="E539" s="534"/>
      <c r="F539" s="534"/>
      <c r="H539" s="541"/>
      <c r="I539" s="1027"/>
      <c r="J539" s="537"/>
      <c r="L539" s="534"/>
      <c r="M539" s="541"/>
      <c r="N539" s="947" t="s">
        <v>10414</v>
      </c>
      <c r="O539" s="941"/>
      <c r="P539" s="526" t="s">
        <v>16</v>
      </c>
      <c r="Q539" s="526"/>
      <c r="R539" s="526"/>
      <c r="S539" s="526"/>
      <c r="T539" s="526" t="s">
        <v>1678</v>
      </c>
      <c r="U539" s="527">
        <v>0.7</v>
      </c>
      <c r="V539" s="722"/>
      <c r="W539" s="537"/>
      <c r="X539" s="537"/>
      <c r="Z539" s="728"/>
      <c r="AA539" s="537"/>
      <c r="AB539" s="534"/>
      <c r="AC539" s="556"/>
      <c r="AD539" s="721">
        <f>ROUND(ROUND(ROUND(F537*K538,0)*$M$10,0)*U539,0)</f>
        <v>388</v>
      </c>
      <c r="AE539" s="539"/>
      <c r="AF539" s="533"/>
    </row>
    <row r="540" spans="1:32" ht="16.7" customHeight="1" x14ac:dyDescent="0.15">
      <c r="A540" s="520">
        <v>22</v>
      </c>
      <c r="B540" s="520" t="s">
        <v>13616</v>
      </c>
      <c r="C540" s="540" t="s">
        <v>13617</v>
      </c>
      <c r="D540" s="542"/>
      <c r="E540" s="534"/>
      <c r="F540" s="534"/>
      <c r="H540" s="541"/>
      <c r="I540" s="1028"/>
      <c r="J540" s="544"/>
      <c r="K540" s="725"/>
      <c r="L540" s="534"/>
      <c r="M540" s="541"/>
      <c r="N540" s="1024"/>
      <c r="O540" s="1025"/>
      <c r="P540" s="526" t="s">
        <v>3833</v>
      </c>
      <c r="Q540" s="526"/>
      <c r="R540" s="526"/>
      <c r="S540" s="526"/>
      <c r="T540" s="526" t="s">
        <v>1678</v>
      </c>
      <c r="U540" s="527">
        <v>0.5</v>
      </c>
      <c r="V540" s="727"/>
      <c r="W540" s="544"/>
      <c r="X540" s="544"/>
      <c r="Y540" s="548"/>
      <c r="Z540" s="728"/>
      <c r="AA540" s="537"/>
      <c r="AB540" s="534"/>
      <c r="AC540" s="556"/>
      <c r="AD540" s="721">
        <f>ROUND(ROUND(ROUND(F537*K538,0)*$M$10,0)*U540,0)</f>
        <v>277</v>
      </c>
      <c r="AE540" s="539"/>
      <c r="AF540" s="533"/>
    </row>
    <row r="541" spans="1:32" ht="16.7" customHeight="1" x14ac:dyDescent="0.15">
      <c r="A541" s="549">
        <v>22</v>
      </c>
      <c r="B541" s="549">
        <v>8665</v>
      </c>
      <c r="C541" s="540" t="s">
        <v>13618</v>
      </c>
      <c r="D541" s="542"/>
      <c r="E541" s="534"/>
      <c r="F541" s="534"/>
      <c r="H541" s="541"/>
      <c r="I541" s="729"/>
      <c r="J541" s="525"/>
      <c r="K541" s="718"/>
      <c r="L541" s="534"/>
      <c r="M541" s="541"/>
      <c r="N541" s="526"/>
      <c r="O541" s="526"/>
      <c r="P541" s="526"/>
      <c r="Q541" s="526"/>
      <c r="R541" s="526"/>
      <c r="S541" s="526"/>
      <c r="T541" s="526"/>
      <c r="U541" s="527"/>
      <c r="V541" s="956" t="s">
        <v>12599</v>
      </c>
      <c r="W541" s="936" t="s">
        <v>12821</v>
      </c>
      <c r="X541" s="525" t="s">
        <v>1678</v>
      </c>
      <c r="Y541" s="529">
        <v>0.5</v>
      </c>
      <c r="Z541" s="728"/>
      <c r="AA541" s="537"/>
      <c r="AB541" s="534"/>
      <c r="AC541" s="556"/>
      <c r="AD541" s="721">
        <f>ROUND(ROUND(F537*$M$10,0)*Y541,0)</f>
        <v>287</v>
      </c>
      <c r="AE541" s="539"/>
      <c r="AF541" s="533"/>
    </row>
    <row r="542" spans="1:32" ht="16.7" customHeight="1" x14ac:dyDescent="0.15">
      <c r="A542" s="549">
        <v>22</v>
      </c>
      <c r="B542" s="549">
        <v>8666</v>
      </c>
      <c r="C542" s="540" t="s">
        <v>13619</v>
      </c>
      <c r="D542" s="542"/>
      <c r="E542" s="534"/>
      <c r="F542" s="534"/>
      <c r="H542" s="541"/>
      <c r="I542" s="730"/>
      <c r="J542" s="537"/>
      <c r="L542" s="534"/>
      <c r="M542" s="541"/>
      <c r="N542" s="947" t="s">
        <v>10414</v>
      </c>
      <c r="O542" s="941"/>
      <c r="P542" s="526" t="s">
        <v>16</v>
      </c>
      <c r="Q542" s="526"/>
      <c r="R542" s="526"/>
      <c r="S542" s="526"/>
      <c r="T542" s="526" t="s">
        <v>1678</v>
      </c>
      <c r="U542" s="527">
        <v>0.7</v>
      </c>
      <c r="V542" s="1029"/>
      <c r="W542" s="937"/>
      <c r="X542" s="537"/>
      <c r="Z542" s="728"/>
      <c r="AA542" s="537"/>
      <c r="AB542" s="534"/>
      <c r="AC542" s="556"/>
      <c r="AD542" s="721">
        <f>ROUND(ROUND(ROUND(F537*$M$10,0)*U542,0)*Y541,0)</f>
        <v>201</v>
      </c>
      <c r="AE542" s="539"/>
      <c r="AF542" s="533"/>
    </row>
    <row r="543" spans="1:32" ht="16.7" customHeight="1" x14ac:dyDescent="0.15">
      <c r="A543" s="520">
        <v>22</v>
      </c>
      <c r="B543" s="520" t="s">
        <v>13620</v>
      </c>
      <c r="C543" s="540" t="s">
        <v>13621</v>
      </c>
      <c r="D543" s="542"/>
      <c r="E543" s="534"/>
      <c r="F543" s="534"/>
      <c r="H543" s="541"/>
      <c r="I543" s="731"/>
      <c r="J543" s="544"/>
      <c r="K543" s="725"/>
      <c r="L543" s="534"/>
      <c r="M543" s="541"/>
      <c r="N543" s="1024"/>
      <c r="O543" s="1025"/>
      <c r="P543" s="526" t="s">
        <v>3833</v>
      </c>
      <c r="Q543" s="526"/>
      <c r="R543" s="526"/>
      <c r="S543" s="526"/>
      <c r="T543" s="526" t="s">
        <v>1678</v>
      </c>
      <c r="U543" s="527">
        <v>0.5</v>
      </c>
      <c r="V543" s="1029"/>
      <c r="W543" s="937"/>
      <c r="X543" s="537"/>
      <c r="Z543" s="728"/>
      <c r="AA543" s="537"/>
      <c r="AB543" s="534"/>
      <c r="AC543" s="556"/>
      <c r="AD543" s="721">
        <f>ROUND(ROUND(ROUND(F537*$M$10,0)*U543,0)*Y541,0)</f>
        <v>144</v>
      </c>
      <c r="AE543" s="539"/>
      <c r="AF543" s="533"/>
    </row>
    <row r="544" spans="1:32" ht="16.7" customHeight="1" x14ac:dyDescent="0.15">
      <c r="A544" s="549">
        <v>22</v>
      </c>
      <c r="B544" s="549">
        <v>8667</v>
      </c>
      <c r="C544" s="540" t="s">
        <v>13622</v>
      </c>
      <c r="D544" s="542"/>
      <c r="E544" s="534"/>
      <c r="F544" s="534"/>
      <c r="H544" s="541"/>
      <c r="I544" s="1026" t="s">
        <v>10418</v>
      </c>
      <c r="J544" s="525" t="s">
        <v>1678</v>
      </c>
      <c r="K544" s="718">
        <v>0.96499999999999997</v>
      </c>
      <c r="L544" s="534"/>
      <c r="M544" s="541"/>
      <c r="N544" s="526"/>
      <c r="O544" s="526"/>
      <c r="P544" s="526"/>
      <c r="Q544" s="526"/>
      <c r="R544" s="526"/>
      <c r="S544" s="526"/>
      <c r="T544" s="526"/>
      <c r="U544" s="527"/>
      <c r="V544" s="1029"/>
      <c r="W544" s="937"/>
      <c r="X544" s="537"/>
      <c r="Z544" s="728"/>
      <c r="AA544" s="537"/>
      <c r="AB544" s="534"/>
      <c r="AC544" s="556"/>
      <c r="AD544" s="721">
        <f>ROUND(ROUND(ROUND(F537*K544,0)*$M$10,0)*Y541,0)</f>
        <v>277</v>
      </c>
      <c r="AE544" s="539"/>
      <c r="AF544" s="533"/>
    </row>
    <row r="545" spans="1:32" ht="16.7" customHeight="1" x14ac:dyDescent="0.15">
      <c r="A545" s="549">
        <v>22</v>
      </c>
      <c r="B545" s="549">
        <v>8668</v>
      </c>
      <c r="C545" s="540" t="s">
        <v>13623</v>
      </c>
      <c r="D545" s="542"/>
      <c r="E545" s="534"/>
      <c r="F545" s="534"/>
      <c r="H545" s="541"/>
      <c r="I545" s="1027"/>
      <c r="J545" s="537"/>
      <c r="L545" s="534"/>
      <c r="M545" s="541"/>
      <c r="N545" s="947" t="s">
        <v>10414</v>
      </c>
      <c r="O545" s="941"/>
      <c r="P545" s="526" t="s">
        <v>16</v>
      </c>
      <c r="Q545" s="526"/>
      <c r="R545" s="526"/>
      <c r="S545" s="526"/>
      <c r="T545" s="526" t="s">
        <v>1678</v>
      </c>
      <c r="U545" s="527">
        <v>0.7</v>
      </c>
      <c r="V545" s="1029"/>
      <c r="W545" s="937"/>
      <c r="X545" s="537"/>
      <c r="Z545" s="728"/>
      <c r="AA545" s="537"/>
      <c r="AB545" s="534"/>
      <c r="AC545" s="556"/>
      <c r="AD545" s="721">
        <f>ROUND(ROUND(ROUND(ROUND(F537*K544,0)*$M$10,0)*U545,0)*Y541,0)</f>
        <v>194</v>
      </c>
      <c r="AE545" s="539"/>
      <c r="AF545" s="533"/>
    </row>
    <row r="546" spans="1:32" ht="16.7" customHeight="1" x14ac:dyDescent="0.15">
      <c r="A546" s="520">
        <v>22</v>
      </c>
      <c r="B546" s="520" t="s">
        <v>13624</v>
      </c>
      <c r="C546" s="540" t="s">
        <v>13625</v>
      </c>
      <c r="D546" s="542"/>
      <c r="E546" s="534"/>
      <c r="F546" s="534"/>
      <c r="H546" s="541"/>
      <c r="I546" s="1028"/>
      <c r="J546" s="544"/>
      <c r="K546" s="725"/>
      <c r="L546" s="534"/>
      <c r="M546" s="541"/>
      <c r="N546" s="1024"/>
      <c r="O546" s="1025"/>
      <c r="P546" s="526" t="s">
        <v>3833</v>
      </c>
      <c r="Q546" s="526"/>
      <c r="R546" s="526"/>
      <c r="S546" s="526"/>
      <c r="T546" s="526" t="s">
        <v>1678</v>
      </c>
      <c r="U546" s="527">
        <v>0.5</v>
      </c>
      <c r="V546" s="1029"/>
      <c r="W546" s="938"/>
      <c r="X546" s="544"/>
      <c r="Y546" s="548"/>
      <c r="Z546" s="728"/>
      <c r="AA546" s="537"/>
      <c r="AB546" s="534"/>
      <c r="AC546" s="556"/>
      <c r="AD546" s="721">
        <f>ROUND(ROUND(ROUND(ROUND(F537*K544,0)*$M$10,0)*U546,0)*Y541,0)</f>
        <v>139</v>
      </c>
      <c r="AE546" s="539"/>
      <c r="AF546" s="533"/>
    </row>
    <row r="547" spans="1:32" ht="16.7" customHeight="1" x14ac:dyDescent="0.15">
      <c r="A547" s="549">
        <v>22</v>
      </c>
      <c r="B547" s="549">
        <v>8669</v>
      </c>
      <c r="C547" s="540" t="s">
        <v>13626</v>
      </c>
      <c r="D547" s="542"/>
      <c r="E547" s="534"/>
      <c r="F547" s="534"/>
      <c r="H547" s="541"/>
      <c r="I547" s="729"/>
      <c r="J547" s="525"/>
      <c r="K547" s="718"/>
      <c r="L547" s="534"/>
      <c r="M547" s="541"/>
      <c r="N547" s="526"/>
      <c r="O547" s="526"/>
      <c r="P547" s="526"/>
      <c r="Q547" s="526"/>
      <c r="R547" s="526"/>
      <c r="S547" s="526"/>
      <c r="T547" s="526"/>
      <c r="U547" s="527"/>
      <c r="V547" s="1029"/>
      <c r="W547" s="936" t="s">
        <v>12830</v>
      </c>
      <c r="X547" s="525" t="s">
        <v>1678</v>
      </c>
      <c r="Y547" s="529">
        <v>0.7</v>
      </c>
      <c r="Z547" s="728"/>
      <c r="AA547" s="537"/>
      <c r="AB547" s="534"/>
      <c r="AC547" s="556"/>
      <c r="AD547" s="721">
        <f>ROUND(ROUND(F537*$M$10,0)*Y547,0)</f>
        <v>402</v>
      </c>
      <c r="AE547" s="539"/>
      <c r="AF547" s="533"/>
    </row>
    <row r="548" spans="1:32" ht="16.7" customHeight="1" x14ac:dyDescent="0.15">
      <c r="A548" s="549">
        <v>22</v>
      </c>
      <c r="B548" s="549">
        <v>8670</v>
      </c>
      <c r="C548" s="540" t="s">
        <v>13627</v>
      </c>
      <c r="D548" s="542"/>
      <c r="E548" s="534"/>
      <c r="F548" s="534"/>
      <c r="H548" s="541"/>
      <c r="I548" s="730"/>
      <c r="J548" s="537"/>
      <c r="L548" s="534"/>
      <c r="M548" s="541"/>
      <c r="N548" s="947" t="s">
        <v>10414</v>
      </c>
      <c r="O548" s="941"/>
      <c r="P548" s="526" t="s">
        <v>16</v>
      </c>
      <c r="Q548" s="526"/>
      <c r="R548" s="526"/>
      <c r="S548" s="526"/>
      <c r="T548" s="526" t="s">
        <v>1678</v>
      </c>
      <c r="U548" s="527">
        <v>0.7</v>
      </c>
      <c r="V548" s="1029"/>
      <c r="W548" s="937"/>
      <c r="X548" s="537"/>
      <c r="Z548" s="728"/>
      <c r="AA548" s="537"/>
      <c r="AB548" s="534"/>
      <c r="AC548" s="556"/>
      <c r="AD548" s="721">
        <f>ROUND(ROUND(ROUND(F537*$M$10,0)*U548,0)*Y547,0)</f>
        <v>281</v>
      </c>
      <c r="AE548" s="539"/>
      <c r="AF548" s="533"/>
    </row>
    <row r="549" spans="1:32" ht="16.7" customHeight="1" x14ac:dyDescent="0.15">
      <c r="A549" s="520">
        <v>22</v>
      </c>
      <c r="B549" s="520" t="s">
        <v>13628</v>
      </c>
      <c r="C549" s="540" t="s">
        <v>13629</v>
      </c>
      <c r="D549" s="542"/>
      <c r="E549" s="534"/>
      <c r="F549" s="534"/>
      <c r="H549" s="541"/>
      <c r="I549" s="731"/>
      <c r="J549" s="544"/>
      <c r="K549" s="725"/>
      <c r="L549" s="534"/>
      <c r="M549" s="541"/>
      <c r="N549" s="1024"/>
      <c r="O549" s="1025"/>
      <c r="P549" s="526" t="s">
        <v>3833</v>
      </c>
      <c r="Q549" s="526"/>
      <c r="R549" s="526"/>
      <c r="S549" s="526"/>
      <c r="T549" s="526" t="s">
        <v>1678</v>
      </c>
      <c r="U549" s="527">
        <v>0.5</v>
      </c>
      <c r="V549" s="1029"/>
      <c r="W549" s="937"/>
      <c r="X549" s="537"/>
      <c r="Z549" s="728"/>
      <c r="AA549" s="537"/>
      <c r="AB549" s="534"/>
      <c r="AC549" s="556"/>
      <c r="AD549" s="721">
        <f>ROUND(ROUND(ROUND(F537*$M$10,0)*U549,0)*Y547,0)</f>
        <v>201</v>
      </c>
      <c r="AE549" s="539"/>
      <c r="AF549" s="533"/>
    </row>
    <row r="550" spans="1:32" ht="16.7" customHeight="1" x14ac:dyDescent="0.15">
      <c r="A550" s="549">
        <v>22</v>
      </c>
      <c r="B550" s="549">
        <v>8023</v>
      </c>
      <c r="C550" s="540" t="s">
        <v>13630</v>
      </c>
      <c r="D550" s="542"/>
      <c r="E550" s="534"/>
      <c r="F550" s="534"/>
      <c r="H550" s="541"/>
      <c r="I550" s="1026" t="s">
        <v>10418</v>
      </c>
      <c r="J550" s="525" t="s">
        <v>1678</v>
      </c>
      <c r="K550" s="718">
        <v>0.96499999999999997</v>
      </c>
      <c r="L550" s="534"/>
      <c r="M550" s="541"/>
      <c r="N550" s="526"/>
      <c r="O550" s="526"/>
      <c r="P550" s="526"/>
      <c r="Q550" s="526"/>
      <c r="R550" s="526"/>
      <c r="S550" s="526"/>
      <c r="T550" s="526"/>
      <c r="U550" s="527"/>
      <c r="V550" s="1029"/>
      <c r="W550" s="937"/>
      <c r="X550" s="537"/>
      <c r="Z550" s="728"/>
      <c r="AA550" s="537"/>
      <c r="AB550" s="534"/>
      <c r="AC550" s="556"/>
      <c r="AD550" s="721">
        <f>ROUND(ROUND(ROUND(F537*K550,0)*$M$10,0)*Y547,0)</f>
        <v>388</v>
      </c>
      <c r="AE550" s="539"/>
      <c r="AF550" s="533"/>
    </row>
    <row r="551" spans="1:32" ht="16.7" customHeight="1" x14ac:dyDescent="0.15">
      <c r="A551" s="549">
        <v>22</v>
      </c>
      <c r="B551" s="549">
        <v>8024</v>
      </c>
      <c r="C551" s="540" t="s">
        <v>13631</v>
      </c>
      <c r="D551" s="542"/>
      <c r="E551" s="534"/>
      <c r="F551" s="534"/>
      <c r="H551" s="541"/>
      <c r="I551" s="1027"/>
      <c r="J551" s="537"/>
      <c r="L551" s="534"/>
      <c r="M551" s="541"/>
      <c r="N551" s="947" t="s">
        <v>10414</v>
      </c>
      <c r="O551" s="941"/>
      <c r="P551" s="526" t="s">
        <v>16</v>
      </c>
      <c r="Q551" s="526"/>
      <c r="R551" s="526"/>
      <c r="S551" s="526"/>
      <c r="T551" s="526" t="s">
        <v>1678</v>
      </c>
      <c r="U551" s="527">
        <v>0.7</v>
      </c>
      <c r="V551" s="1029"/>
      <c r="W551" s="937"/>
      <c r="X551" s="537"/>
      <c r="Z551" s="728"/>
      <c r="AA551" s="537"/>
      <c r="AB551" s="534"/>
      <c r="AC551" s="556"/>
      <c r="AD551" s="721">
        <f>ROUND(ROUND(ROUND(ROUND(F537*K550,0)*$M$10,0)*U551,0)*Y547,0)</f>
        <v>272</v>
      </c>
      <c r="AE551" s="539"/>
      <c r="AF551" s="533"/>
    </row>
    <row r="552" spans="1:32" ht="16.7" customHeight="1" x14ac:dyDescent="0.15">
      <c r="A552" s="520">
        <v>22</v>
      </c>
      <c r="B552" s="520" t="s">
        <v>13632</v>
      </c>
      <c r="C552" s="540" t="s">
        <v>13633</v>
      </c>
      <c r="D552" s="542"/>
      <c r="E552" s="534"/>
      <c r="F552" s="534"/>
      <c r="H552" s="541"/>
      <c r="I552" s="1028"/>
      <c r="J552" s="544"/>
      <c r="K552" s="725"/>
      <c r="L552" s="534"/>
      <c r="M552" s="541"/>
      <c r="N552" s="1024"/>
      <c r="O552" s="1025"/>
      <c r="P552" s="526" t="s">
        <v>3833</v>
      </c>
      <c r="Q552" s="526"/>
      <c r="R552" s="526"/>
      <c r="S552" s="526"/>
      <c r="T552" s="526" t="s">
        <v>1678</v>
      </c>
      <c r="U552" s="527">
        <v>0.5</v>
      </c>
      <c r="V552" s="1023"/>
      <c r="W552" s="938"/>
      <c r="X552" s="544"/>
      <c r="Y552" s="548"/>
      <c r="Z552" s="728"/>
      <c r="AA552" s="537"/>
      <c r="AB552" s="534"/>
      <c r="AC552" s="556"/>
      <c r="AD552" s="721">
        <f>ROUND(ROUND(ROUND(ROUND(F537*K550,0)*$M$10,0)*U552,0)*Y547,0)</f>
        <v>194</v>
      </c>
      <c r="AE552" s="539"/>
      <c r="AF552" s="533"/>
    </row>
    <row r="553" spans="1:32" ht="16.7" customHeight="1" x14ac:dyDescent="0.15">
      <c r="A553" s="520">
        <v>22</v>
      </c>
      <c r="B553" s="520" t="s">
        <v>13634</v>
      </c>
      <c r="C553" s="540" t="s">
        <v>13635</v>
      </c>
      <c r="D553" s="542"/>
      <c r="E553" s="534"/>
      <c r="F553" s="534"/>
      <c r="H553" s="541"/>
      <c r="I553" s="729"/>
      <c r="J553" s="525"/>
      <c r="K553" s="718"/>
      <c r="L553" s="534"/>
      <c r="M553" s="541"/>
      <c r="N553" s="526"/>
      <c r="O553" s="526"/>
      <c r="P553" s="526"/>
      <c r="Q553" s="526"/>
      <c r="R553" s="526"/>
      <c r="S553" s="526"/>
      <c r="T553" s="526"/>
      <c r="U553" s="527"/>
      <c r="V553" s="1021" t="s">
        <v>12608</v>
      </c>
      <c r="W553" s="936" t="s">
        <v>12840</v>
      </c>
      <c r="X553" s="525" t="s">
        <v>1678</v>
      </c>
      <c r="Y553" s="529">
        <v>0.7</v>
      </c>
      <c r="Z553" s="728"/>
      <c r="AA553" s="537"/>
      <c r="AB553" s="534"/>
      <c r="AC553" s="556"/>
      <c r="AD553" s="721">
        <f>ROUND(ROUND(F537*$M$10,0)*Y553,0)</f>
        <v>402</v>
      </c>
      <c r="AE553" s="539"/>
      <c r="AF553" s="533"/>
    </row>
    <row r="554" spans="1:32" ht="16.7" customHeight="1" x14ac:dyDescent="0.15">
      <c r="A554" s="520">
        <v>22</v>
      </c>
      <c r="B554" s="520" t="s">
        <v>13636</v>
      </c>
      <c r="C554" s="540" t="s">
        <v>13637</v>
      </c>
      <c r="D554" s="542"/>
      <c r="E554" s="534"/>
      <c r="F554" s="534"/>
      <c r="H554" s="541"/>
      <c r="I554" s="730"/>
      <c r="J554" s="537"/>
      <c r="L554" s="534"/>
      <c r="M554" s="541"/>
      <c r="N554" s="947" t="s">
        <v>10414</v>
      </c>
      <c r="O554" s="941"/>
      <c r="P554" s="526" t="s">
        <v>16</v>
      </c>
      <c r="Q554" s="526"/>
      <c r="R554" s="526"/>
      <c r="S554" s="526"/>
      <c r="T554" s="526" t="s">
        <v>1678</v>
      </c>
      <c r="U554" s="527">
        <v>0.7</v>
      </c>
      <c r="V554" s="1022"/>
      <c r="W554" s="937"/>
      <c r="X554" s="537"/>
      <c r="Z554" s="728"/>
      <c r="AA554" s="537"/>
      <c r="AB554" s="534"/>
      <c r="AC554" s="556"/>
      <c r="AD554" s="721">
        <f>ROUND(ROUND(ROUND(F537*$M$10,0)*U554,0)*Y553,0)</f>
        <v>281</v>
      </c>
      <c r="AE554" s="539"/>
      <c r="AF554" s="533"/>
    </row>
    <row r="555" spans="1:32" ht="16.7" customHeight="1" x14ac:dyDescent="0.15">
      <c r="A555" s="520">
        <v>22</v>
      </c>
      <c r="B555" s="520" t="s">
        <v>13638</v>
      </c>
      <c r="C555" s="540" t="s">
        <v>13639</v>
      </c>
      <c r="D555" s="542"/>
      <c r="E555" s="534"/>
      <c r="F555" s="534"/>
      <c r="H555" s="541"/>
      <c r="I555" s="731"/>
      <c r="J555" s="544"/>
      <c r="K555" s="725"/>
      <c r="L555" s="534"/>
      <c r="M555" s="541"/>
      <c r="N555" s="1024"/>
      <c r="O555" s="1025"/>
      <c r="P555" s="526" t="s">
        <v>3833</v>
      </c>
      <c r="Q555" s="526"/>
      <c r="R555" s="526"/>
      <c r="S555" s="526"/>
      <c r="T555" s="526" t="s">
        <v>1678</v>
      </c>
      <c r="U555" s="527">
        <v>0.5</v>
      </c>
      <c r="V555" s="1022"/>
      <c r="W555" s="937"/>
      <c r="X555" s="537"/>
      <c r="Z555" s="728"/>
      <c r="AA555" s="537"/>
      <c r="AB555" s="534"/>
      <c r="AC555" s="556"/>
      <c r="AD555" s="721">
        <f>ROUND(ROUND(ROUND(F537*$M$10,0)*U555,0)*Y553,0)</f>
        <v>201</v>
      </c>
      <c r="AE555" s="539"/>
      <c r="AF555" s="533"/>
    </row>
    <row r="556" spans="1:32" ht="16.7" customHeight="1" x14ac:dyDescent="0.15">
      <c r="A556" s="520">
        <v>22</v>
      </c>
      <c r="B556" s="520" t="s">
        <v>13640</v>
      </c>
      <c r="C556" s="540" t="s">
        <v>13641</v>
      </c>
      <c r="D556" s="542"/>
      <c r="E556" s="534"/>
      <c r="F556" s="534"/>
      <c r="H556" s="541"/>
      <c r="I556" s="1026" t="s">
        <v>10418</v>
      </c>
      <c r="J556" s="525" t="s">
        <v>1678</v>
      </c>
      <c r="K556" s="718">
        <v>0.96499999999999997</v>
      </c>
      <c r="L556" s="534"/>
      <c r="M556" s="541"/>
      <c r="N556" s="526"/>
      <c r="O556" s="526"/>
      <c r="P556" s="526"/>
      <c r="Q556" s="526"/>
      <c r="R556" s="526"/>
      <c r="S556" s="526"/>
      <c r="T556" s="526"/>
      <c r="U556" s="527"/>
      <c r="V556" s="1022"/>
      <c r="W556" s="937"/>
      <c r="X556" s="537"/>
      <c r="Z556" s="728"/>
      <c r="AA556" s="537"/>
      <c r="AB556" s="534"/>
      <c r="AC556" s="556"/>
      <c r="AD556" s="721">
        <f>ROUND(ROUND(ROUND(F537*K556,0)*$M$10,0)*Y553,0)</f>
        <v>388</v>
      </c>
      <c r="AE556" s="539"/>
      <c r="AF556" s="533"/>
    </row>
    <row r="557" spans="1:32" ht="16.7" customHeight="1" x14ac:dyDescent="0.15">
      <c r="A557" s="520">
        <v>22</v>
      </c>
      <c r="B557" s="520" t="s">
        <v>13642</v>
      </c>
      <c r="C557" s="540" t="s">
        <v>13643</v>
      </c>
      <c r="D557" s="542"/>
      <c r="E557" s="534"/>
      <c r="F557" s="534"/>
      <c r="H557" s="541"/>
      <c r="I557" s="1027"/>
      <c r="J557" s="537"/>
      <c r="L557" s="534"/>
      <c r="M557" s="541"/>
      <c r="N557" s="947" t="s">
        <v>10414</v>
      </c>
      <c r="O557" s="941"/>
      <c r="P557" s="526" t="s">
        <v>16</v>
      </c>
      <c r="Q557" s="526"/>
      <c r="R557" s="526"/>
      <c r="S557" s="526"/>
      <c r="T557" s="526" t="s">
        <v>1678</v>
      </c>
      <c r="U557" s="527">
        <v>0.7</v>
      </c>
      <c r="V557" s="1022"/>
      <c r="W557" s="937"/>
      <c r="X557" s="537"/>
      <c r="Z557" s="728"/>
      <c r="AA557" s="537"/>
      <c r="AB557" s="534"/>
      <c r="AC557" s="556"/>
      <c r="AD557" s="721">
        <f>ROUND(ROUND(ROUND(ROUND(F537*K556,0)*$M$10,0)*U557,0)*Y553,0)</f>
        <v>272</v>
      </c>
      <c r="AE557" s="539"/>
      <c r="AF557" s="533"/>
    </row>
    <row r="558" spans="1:32" ht="16.7" customHeight="1" x14ac:dyDescent="0.15">
      <c r="A558" s="520">
        <v>22</v>
      </c>
      <c r="B558" s="520" t="s">
        <v>13644</v>
      </c>
      <c r="C558" s="540" t="s">
        <v>13645</v>
      </c>
      <c r="D558" s="542"/>
      <c r="E558" s="534"/>
      <c r="F558" s="534"/>
      <c r="H558" s="541"/>
      <c r="I558" s="1028"/>
      <c r="J558" s="544"/>
      <c r="K558" s="725"/>
      <c r="L558" s="534"/>
      <c r="M558" s="541"/>
      <c r="N558" s="1024"/>
      <c r="O558" s="1025"/>
      <c r="P558" s="526" t="s">
        <v>3833</v>
      </c>
      <c r="Q558" s="526"/>
      <c r="R558" s="526"/>
      <c r="S558" s="526"/>
      <c r="T558" s="526" t="s">
        <v>1678</v>
      </c>
      <c r="U558" s="527">
        <v>0.5</v>
      </c>
      <c r="V558" s="1023"/>
      <c r="W558" s="938"/>
      <c r="X558" s="544"/>
      <c r="Y558" s="548"/>
      <c r="Z558" s="728"/>
      <c r="AA558" s="537"/>
      <c r="AB558" s="550"/>
      <c r="AC558" s="732"/>
      <c r="AD558" s="721">
        <f>ROUND(ROUND(ROUND(ROUND(F537*K556,0)*$M$10,0)*U558,0)*Y553,0)</f>
        <v>194</v>
      </c>
      <c r="AE558" s="539"/>
      <c r="AF558" s="533"/>
    </row>
    <row r="559" spans="1:32" ht="16.7" customHeight="1" x14ac:dyDescent="0.15">
      <c r="A559" s="520">
        <v>22</v>
      </c>
      <c r="B559" s="520">
        <v>8325</v>
      </c>
      <c r="C559" s="540" t="s">
        <v>13646</v>
      </c>
      <c r="D559" s="542"/>
      <c r="E559" s="534"/>
      <c r="F559" s="534"/>
      <c r="H559" s="541"/>
      <c r="I559" s="729"/>
      <c r="J559" s="525"/>
      <c r="K559" s="718"/>
      <c r="L559" s="534"/>
      <c r="M559" s="541"/>
      <c r="N559" s="526"/>
      <c r="O559" s="526"/>
      <c r="P559" s="526"/>
      <c r="Q559" s="526"/>
      <c r="R559" s="526"/>
      <c r="S559" s="526"/>
      <c r="T559" s="526"/>
      <c r="U559" s="527"/>
      <c r="V559" s="719"/>
      <c r="W559" s="525"/>
      <c r="X559" s="525"/>
      <c r="Y559" s="529"/>
      <c r="Z559" s="728"/>
      <c r="AA559" s="537"/>
      <c r="AB559" s="936" t="s">
        <v>10456</v>
      </c>
      <c r="AC559" s="941"/>
      <c r="AD559" s="721">
        <f>ROUND(ROUND(F537*$M$10,0)-AB562,0)</f>
        <v>562</v>
      </c>
      <c r="AE559" s="539"/>
      <c r="AF559" s="533"/>
    </row>
    <row r="560" spans="1:32" ht="16.7" customHeight="1" x14ac:dyDescent="0.15">
      <c r="A560" s="520">
        <v>22</v>
      </c>
      <c r="B560" s="520">
        <v>8326</v>
      </c>
      <c r="C560" s="540" t="s">
        <v>13647</v>
      </c>
      <c r="D560" s="542"/>
      <c r="E560" s="534"/>
      <c r="F560" s="534"/>
      <c r="H560" s="541"/>
      <c r="I560" s="730"/>
      <c r="J560" s="537"/>
      <c r="L560" s="534"/>
      <c r="M560" s="541"/>
      <c r="N560" s="947" t="s">
        <v>10414</v>
      </c>
      <c r="O560" s="941"/>
      <c r="P560" s="526" t="s">
        <v>16</v>
      </c>
      <c r="Q560" s="526"/>
      <c r="R560" s="526"/>
      <c r="S560" s="526"/>
      <c r="T560" s="526" t="s">
        <v>1678</v>
      </c>
      <c r="U560" s="527">
        <v>0.7</v>
      </c>
      <c r="V560" s="722"/>
      <c r="W560" s="537"/>
      <c r="X560" s="537"/>
      <c r="Z560" s="728"/>
      <c r="AA560" s="537"/>
      <c r="AB560" s="937"/>
      <c r="AC560" s="942"/>
      <c r="AD560" s="721">
        <f>ROUND(ROUND(ROUND(F537*$M$10,0)*U560,0)-AB562,0)</f>
        <v>390</v>
      </c>
      <c r="AE560" s="539"/>
      <c r="AF560" s="533"/>
    </row>
    <row r="561" spans="1:32" ht="16.7" customHeight="1" x14ac:dyDescent="0.15">
      <c r="A561" s="520">
        <v>22</v>
      </c>
      <c r="B561" s="520" t="s">
        <v>13648</v>
      </c>
      <c r="C561" s="540" t="s">
        <v>13649</v>
      </c>
      <c r="D561" s="542"/>
      <c r="E561" s="534"/>
      <c r="F561" s="534"/>
      <c r="H561" s="541"/>
      <c r="I561" s="731"/>
      <c r="J561" s="544"/>
      <c r="K561" s="725"/>
      <c r="L561" s="534"/>
      <c r="M561" s="541"/>
      <c r="N561" s="1024"/>
      <c r="O561" s="1025"/>
      <c r="P561" s="526" t="s">
        <v>3833</v>
      </c>
      <c r="Q561" s="526"/>
      <c r="R561" s="526"/>
      <c r="S561" s="526"/>
      <c r="T561" s="526" t="s">
        <v>1678</v>
      </c>
      <c r="U561" s="527">
        <v>0.5</v>
      </c>
      <c r="V561" s="722"/>
      <c r="W561" s="537"/>
      <c r="X561" s="537"/>
      <c r="Z561" s="728"/>
      <c r="AA561" s="537"/>
      <c r="AB561" s="555"/>
      <c r="AC561" s="556"/>
      <c r="AD561" s="721">
        <f>ROUND(ROUND(ROUND(F537*$M$10,0)*U561,0)-AB562,0)</f>
        <v>275</v>
      </c>
      <c r="AE561" s="539"/>
      <c r="AF561" s="533"/>
    </row>
    <row r="562" spans="1:32" ht="16.7" customHeight="1" x14ac:dyDescent="0.15">
      <c r="A562" s="520">
        <v>22</v>
      </c>
      <c r="B562" s="520">
        <v>8327</v>
      </c>
      <c r="C562" s="540" t="s">
        <v>13650</v>
      </c>
      <c r="D562" s="542"/>
      <c r="E562" s="534"/>
      <c r="F562" s="534"/>
      <c r="H562" s="541"/>
      <c r="I562" s="1026" t="s">
        <v>10418</v>
      </c>
      <c r="J562" s="525" t="s">
        <v>1678</v>
      </c>
      <c r="K562" s="718">
        <v>0.96499999999999997</v>
      </c>
      <c r="L562" s="534"/>
      <c r="M562" s="541"/>
      <c r="N562" s="526"/>
      <c r="O562" s="526"/>
      <c r="P562" s="526"/>
      <c r="Q562" s="526"/>
      <c r="R562" s="526"/>
      <c r="S562" s="526"/>
      <c r="T562" s="526"/>
      <c r="U562" s="527"/>
      <c r="V562" s="722"/>
      <c r="W562" s="537"/>
      <c r="X562" s="537"/>
      <c r="Z562" s="728"/>
      <c r="AA562" s="537"/>
      <c r="AB562" s="554">
        <v>12</v>
      </c>
      <c r="AC562" s="953" t="s">
        <v>10461</v>
      </c>
      <c r="AD562" s="721">
        <f>ROUND(ROUND(ROUND(F537*K562,0)*$M$10,0)-AB562,0)</f>
        <v>542</v>
      </c>
      <c r="AE562" s="539"/>
      <c r="AF562" s="533"/>
    </row>
    <row r="563" spans="1:32" ht="16.7" customHeight="1" x14ac:dyDescent="0.15">
      <c r="A563" s="520">
        <v>22</v>
      </c>
      <c r="B563" s="520">
        <v>8328</v>
      </c>
      <c r="C563" s="540" t="s">
        <v>13651</v>
      </c>
      <c r="D563" s="542"/>
      <c r="E563" s="534"/>
      <c r="F563" s="534"/>
      <c r="H563" s="541"/>
      <c r="I563" s="1027"/>
      <c r="J563" s="537"/>
      <c r="L563" s="534"/>
      <c r="M563" s="541"/>
      <c r="N563" s="947" t="s">
        <v>10414</v>
      </c>
      <c r="O563" s="941"/>
      <c r="P563" s="526" t="s">
        <v>16</v>
      </c>
      <c r="Q563" s="526"/>
      <c r="R563" s="526"/>
      <c r="S563" s="526"/>
      <c r="T563" s="526" t="s">
        <v>1678</v>
      </c>
      <c r="U563" s="527">
        <v>0.7</v>
      </c>
      <c r="V563" s="722"/>
      <c r="W563" s="537"/>
      <c r="X563" s="537"/>
      <c r="Z563" s="728"/>
      <c r="AA563" s="537"/>
      <c r="AB563" s="534"/>
      <c r="AC563" s="953"/>
      <c r="AD563" s="721">
        <f>ROUND(ROUND(ROUND(ROUND(F537*K562,0)*$M$10,0)*U563,0)-AB562,0)</f>
        <v>376</v>
      </c>
      <c r="AE563" s="539"/>
      <c r="AF563" s="533"/>
    </row>
    <row r="564" spans="1:32" ht="16.7" customHeight="1" x14ac:dyDescent="0.15">
      <c r="A564" s="520">
        <v>22</v>
      </c>
      <c r="B564" s="520" t="s">
        <v>13652</v>
      </c>
      <c r="C564" s="540" t="s">
        <v>13653</v>
      </c>
      <c r="D564" s="542"/>
      <c r="E564" s="534"/>
      <c r="F564" s="534"/>
      <c r="H564" s="541"/>
      <c r="I564" s="1028"/>
      <c r="J564" s="544"/>
      <c r="K564" s="725"/>
      <c r="L564" s="534"/>
      <c r="M564" s="541"/>
      <c r="N564" s="1024"/>
      <c r="O564" s="1025"/>
      <c r="P564" s="526" t="s">
        <v>3833</v>
      </c>
      <c r="Q564" s="526"/>
      <c r="R564" s="526"/>
      <c r="S564" s="526"/>
      <c r="T564" s="526" t="s">
        <v>1678</v>
      </c>
      <c r="U564" s="527">
        <v>0.5</v>
      </c>
      <c r="V564" s="727"/>
      <c r="W564" s="544"/>
      <c r="X564" s="544"/>
      <c r="Y564" s="548"/>
      <c r="Z564" s="728"/>
      <c r="AA564" s="537"/>
      <c r="AB564" s="534"/>
      <c r="AC564" s="556"/>
      <c r="AD564" s="721">
        <f>ROUND(ROUND(ROUND(ROUND(F537*K562,0)*$M$10,0)*U564,0)-AB562,0)</f>
        <v>265</v>
      </c>
      <c r="AE564" s="539"/>
      <c r="AF564" s="533"/>
    </row>
    <row r="565" spans="1:32" ht="16.7" customHeight="1" x14ac:dyDescent="0.15">
      <c r="A565" s="549">
        <v>22</v>
      </c>
      <c r="B565" s="549">
        <v>8335</v>
      </c>
      <c r="C565" s="540" t="s">
        <v>13654</v>
      </c>
      <c r="D565" s="542"/>
      <c r="E565" s="534"/>
      <c r="F565" s="534"/>
      <c r="H565" s="541"/>
      <c r="I565" s="729"/>
      <c r="J565" s="525"/>
      <c r="K565" s="718"/>
      <c r="L565" s="534"/>
      <c r="M565" s="541"/>
      <c r="N565" s="526"/>
      <c r="O565" s="526"/>
      <c r="P565" s="526"/>
      <c r="Q565" s="526"/>
      <c r="R565" s="526"/>
      <c r="S565" s="526"/>
      <c r="T565" s="526"/>
      <c r="U565" s="527"/>
      <c r="V565" s="956" t="s">
        <v>12599</v>
      </c>
      <c r="W565" s="936" t="s">
        <v>12821</v>
      </c>
      <c r="X565" s="525" t="s">
        <v>1678</v>
      </c>
      <c r="Y565" s="529">
        <v>0.5</v>
      </c>
      <c r="Z565" s="728"/>
      <c r="AA565" s="537"/>
      <c r="AB565" s="534"/>
      <c r="AC565" s="556"/>
      <c r="AD565" s="721">
        <f>ROUND(ROUND(ROUND(F537*$M$10,0)*Y565,0)-AB562,0)</f>
        <v>275</v>
      </c>
      <c r="AE565" s="539"/>
      <c r="AF565" s="533"/>
    </row>
    <row r="566" spans="1:32" ht="16.7" customHeight="1" x14ac:dyDescent="0.15">
      <c r="A566" s="549">
        <v>22</v>
      </c>
      <c r="B566" s="549">
        <v>8336</v>
      </c>
      <c r="C566" s="540" t="s">
        <v>13655</v>
      </c>
      <c r="D566" s="542"/>
      <c r="E566" s="534"/>
      <c r="F566" s="534"/>
      <c r="H566" s="541"/>
      <c r="I566" s="730"/>
      <c r="J566" s="537"/>
      <c r="L566" s="534"/>
      <c r="M566" s="541"/>
      <c r="N566" s="947" t="s">
        <v>10414</v>
      </c>
      <c r="O566" s="941"/>
      <c r="P566" s="526" t="s">
        <v>16</v>
      </c>
      <c r="Q566" s="526"/>
      <c r="R566" s="526"/>
      <c r="S566" s="526"/>
      <c r="T566" s="526" t="s">
        <v>1678</v>
      </c>
      <c r="U566" s="527">
        <v>0.7</v>
      </c>
      <c r="V566" s="1029"/>
      <c r="W566" s="937"/>
      <c r="X566" s="537"/>
      <c r="Z566" s="728"/>
      <c r="AA566" s="537"/>
      <c r="AB566" s="534"/>
      <c r="AC566" s="556"/>
      <c r="AD566" s="721">
        <f>ROUND(ROUND(ROUND(ROUND(F537*$M$10,0)*U566,0)*Y565,0)-AB562,0)</f>
        <v>189</v>
      </c>
      <c r="AE566" s="539"/>
      <c r="AF566" s="533"/>
    </row>
    <row r="567" spans="1:32" ht="16.7" customHeight="1" x14ac:dyDescent="0.15">
      <c r="A567" s="520">
        <v>22</v>
      </c>
      <c r="B567" s="520" t="s">
        <v>13656</v>
      </c>
      <c r="C567" s="540" t="s">
        <v>13657</v>
      </c>
      <c r="D567" s="542"/>
      <c r="E567" s="534"/>
      <c r="F567" s="534"/>
      <c r="H567" s="541"/>
      <c r="I567" s="731"/>
      <c r="J567" s="544"/>
      <c r="K567" s="725"/>
      <c r="L567" s="534"/>
      <c r="M567" s="541"/>
      <c r="N567" s="1024"/>
      <c r="O567" s="1025"/>
      <c r="P567" s="526" t="s">
        <v>3833</v>
      </c>
      <c r="Q567" s="526"/>
      <c r="R567" s="526"/>
      <c r="S567" s="526"/>
      <c r="T567" s="526" t="s">
        <v>1678</v>
      </c>
      <c r="U567" s="527">
        <v>0.5</v>
      </c>
      <c r="V567" s="1029"/>
      <c r="W567" s="937"/>
      <c r="X567" s="537"/>
      <c r="Z567" s="728"/>
      <c r="AA567" s="537"/>
      <c r="AB567" s="534"/>
      <c r="AC567" s="556"/>
      <c r="AD567" s="721">
        <f>ROUND(ROUND(ROUND(ROUND(F537*$M$10,0)*U567,0)*Y565,0)-AB562,0)</f>
        <v>132</v>
      </c>
      <c r="AE567" s="539"/>
      <c r="AF567" s="533"/>
    </row>
    <row r="568" spans="1:32" ht="16.7" customHeight="1" x14ac:dyDescent="0.15">
      <c r="A568" s="549">
        <v>22</v>
      </c>
      <c r="B568" s="549">
        <v>8337</v>
      </c>
      <c r="C568" s="540" t="s">
        <v>13658</v>
      </c>
      <c r="D568" s="542"/>
      <c r="E568" s="534"/>
      <c r="F568" s="534"/>
      <c r="H568" s="541"/>
      <c r="I568" s="1026" t="s">
        <v>10418</v>
      </c>
      <c r="J568" s="525" t="s">
        <v>1678</v>
      </c>
      <c r="K568" s="718">
        <v>0.96499999999999997</v>
      </c>
      <c r="L568" s="534"/>
      <c r="M568" s="541"/>
      <c r="N568" s="526"/>
      <c r="O568" s="526"/>
      <c r="P568" s="526"/>
      <c r="Q568" s="526"/>
      <c r="R568" s="526"/>
      <c r="S568" s="526"/>
      <c r="T568" s="526"/>
      <c r="U568" s="527"/>
      <c r="V568" s="1029"/>
      <c r="W568" s="937"/>
      <c r="X568" s="537"/>
      <c r="Z568" s="728"/>
      <c r="AA568" s="537"/>
      <c r="AB568" s="534"/>
      <c r="AC568" s="556"/>
      <c r="AD568" s="721">
        <f>ROUND(ROUND(ROUND(ROUND(F537*K568,0)*$M$10,0)*Y565,0)-AB562,0)</f>
        <v>265</v>
      </c>
      <c r="AE568" s="539"/>
      <c r="AF568" s="533"/>
    </row>
    <row r="569" spans="1:32" ht="16.7" customHeight="1" x14ac:dyDescent="0.15">
      <c r="A569" s="549">
        <v>22</v>
      </c>
      <c r="B569" s="549">
        <v>8338</v>
      </c>
      <c r="C569" s="540" t="s">
        <v>13659</v>
      </c>
      <c r="D569" s="542"/>
      <c r="E569" s="534"/>
      <c r="F569" s="534"/>
      <c r="H569" s="541"/>
      <c r="I569" s="1027"/>
      <c r="J569" s="537"/>
      <c r="L569" s="534"/>
      <c r="M569" s="541"/>
      <c r="N569" s="947" t="s">
        <v>10414</v>
      </c>
      <c r="O569" s="941"/>
      <c r="P569" s="526" t="s">
        <v>16</v>
      </c>
      <c r="Q569" s="526"/>
      <c r="R569" s="526"/>
      <c r="S569" s="526"/>
      <c r="T569" s="526" t="s">
        <v>1678</v>
      </c>
      <c r="U569" s="527">
        <v>0.7</v>
      </c>
      <c r="V569" s="1029"/>
      <c r="W569" s="937"/>
      <c r="X569" s="537"/>
      <c r="Z569" s="728"/>
      <c r="AA569" s="537"/>
      <c r="AB569" s="534"/>
      <c r="AC569" s="556"/>
      <c r="AD569" s="721">
        <f>ROUND(ROUND(ROUND(ROUND(ROUND(F537*K568,0)*$M$10,0)*U569,0)*Y565,0)-AB562,0)</f>
        <v>182</v>
      </c>
      <c r="AE569" s="539"/>
      <c r="AF569" s="533"/>
    </row>
    <row r="570" spans="1:32" ht="16.7" customHeight="1" x14ac:dyDescent="0.15">
      <c r="A570" s="520">
        <v>22</v>
      </c>
      <c r="B570" s="520" t="s">
        <v>13660</v>
      </c>
      <c r="C570" s="540" t="s">
        <v>13661</v>
      </c>
      <c r="D570" s="542"/>
      <c r="E570" s="534"/>
      <c r="F570" s="534"/>
      <c r="H570" s="541"/>
      <c r="I570" s="1028"/>
      <c r="J570" s="544"/>
      <c r="K570" s="725"/>
      <c r="L570" s="534"/>
      <c r="M570" s="541"/>
      <c r="N570" s="1024"/>
      <c r="O570" s="1025"/>
      <c r="P570" s="526" t="s">
        <v>3833</v>
      </c>
      <c r="Q570" s="526"/>
      <c r="R570" s="526"/>
      <c r="S570" s="526"/>
      <c r="T570" s="526" t="s">
        <v>1678</v>
      </c>
      <c r="U570" s="527">
        <v>0.5</v>
      </c>
      <c r="V570" s="1029"/>
      <c r="W570" s="938"/>
      <c r="X570" s="544"/>
      <c r="Y570" s="548"/>
      <c r="Z570" s="728"/>
      <c r="AA570" s="537"/>
      <c r="AB570" s="534"/>
      <c r="AC570" s="556"/>
      <c r="AD570" s="721">
        <f>ROUND(ROUND(ROUND(ROUND(ROUND(F537*K568,0)*$M$10,0)*U570,0)*Y565,0)-AB562,0)</f>
        <v>127</v>
      </c>
      <c r="AE570" s="539"/>
      <c r="AF570" s="533"/>
    </row>
    <row r="571" spans="1:32" ht="16.7" customHeight="1" x14ac:dyDescent="0.15">
      <c r="A571" s="549">
        <v>22</v>
      </c>
      <c r="B571" s="549">
        <v>8339</v>
      </c>
      <c r="C571" s="540" t="s">
        <v>13662</v>
      </c>
      <c r="D571" s="542"/>
      <c r="E571" s="534"/>
      <c r="F571" s="534"/>
      <c r="H571" s="541"/>
      <c r="I571" s="729"/>
      <c r="J571" s="525"/>
      <c r="K571" s="718"/>
      <c r="L571" s="534"/>
      <c r="M571" s="541"/>
      <c r="N571" s="526"/>
      <c r="O571" s="526"/>
      <c r="P571" s="526"/>
      <c r="Q571" s="526"/>
      <c r="R571" s="526"/>
      <c r="S571" s="526"/>
      <c r="T571" s="526"/>
      <c r="U571" s="527"/>
      <c r="V571" s="1029"/>
      <c r="W571" s="936" t="s">
        <v>12830</v>
      </c>
      <c r="X571" s="525" t="s">
        <v>1678</v>
      </c>
      <c r="Y571" s="529">
        <v>0.7</v>
      </c>
      <c r="Z571" s="728"/>
      <c r="AA571" s="537"/>
      <c r="AB571" s="534"/>
      <c r="AC571" s="556"/>
      <c r="AD571" s="721">
        <f>ROUND(ROUND(ROUND(F537*$M$10,0)*Y571,0)-AB562,0)</f>
        <v>390</v>
      </c>
      <c r="AE571" s="539"/>
      <c r="AF571" s="533"/>
    </row>
    <row r="572" spans="1:32" ht="16.7" customHeight="1" x14ac:dyDescent="0.15">
      <c r="A572" s="549">
        <v>22</v>
      </c>
      <c r="B572" s="549">
        <v>8340</v>
      </c>
      <c r="C572" s="540" t="s">
        <v>13663</v>
      </c>
      <c r="D572" s="542"/>
      <c r="E572" s="534"/>
      <c r="F572" s="534"/>
      <c r="H572" s="541"/>
      <c r="I572" s="730"/>
      <c r="J572" s="537"/>
      <c r="L572" s="534"/>
      <c r="M572" s="541"/>
      <c r="N572" s="947" t="s">
        <v>10414</v>
      </c>
      <c r="O572" s="941"/>
      <c r="P572" s="526" t="s">
        <v>16</v>
      </c>
      <c r="Q572" s="526"/>
      <c r="R572" s="526"/>
      <c r="S572" s="526"/>
      <c r="T572" s="526" t="s">
        <v>1678</v>
      </c>
      <c r="U572" s="527">
        <v>0.7</v>
      </c>
      <c r="V572" s="1029"/>
      <c r="W572" s="937"/>
      <c r="X572" s="537"/>
      <c r="Z572" s="728"/>
      <c r="AA572" s="537"/>
      <c r="AB572" s="534"/>
      <c r="AC572" s="556"/>
      <c r="AD572" s="721">
        <f>ROUND(ROUND(ROUND(ROUND(F537*$M$10,0)*U572,0)*Y571,0)-AB562,0)</f>
        <v>269</v>
      </c>
      <c r="AE572" s="539"/>
      <c r="AF572" s="533"/>
    </row>
    <row r="573" spans="1:32" ht="16.7" customHeight="1" x14ac:dyDescent="0.15">
      <c r="A573" s="520">
        <v>22</v>
      </c>
      <c r="B573" s="520" t="s">
        <v>13664</v>
      </c>
      <c r="C573" s="540" t="s">
        <v>13665</v>
      </c>
      <c r="D573" s="542"/>
      <c r="E573" s="534"/>
      <c r="F573" s="534"/>
      <c r="H573" s="541"/>
      <c r="I573" s="731"/>
      <c r="J573" s="544"/>
      <c r="K573" s="725"/>
      <c r="L573" s="534"/>
      <c r="M573" s="541"/>
      <c r="N573" s="1024"/>
      <c r="O573" s="1025"/>
      <c r="P573" s="526" t="s">
        <v>3833</v>
      </c>
      <c r="Q573" s="526"/>
      <c r="R573" s="526"/>
      <c r="S573" s="526"/>
      <c r="T573" s="526" t="s">
        <v>1678</v>
      </c>
      <c r="U573" s="527">
        <v>0.5</v>
      </c>
      <c r="V573" s="1029"/>
      <c r="W573" s="937"/>
      <c r="X573" s="537"/>
      <c r="Z573" s="728"/>
      <c r="AA573" s="537"/>
      <c r="AB573" s="534"/>
      <c r="AC573" s="556"/>
      <c r="AD573" s="721">
        <f>ROUND(ROUND(ROUND(ROUND(F537*$M$10,0)*U573,0)*Y571,0)-AB562,0)</f>
        <v>189</v>
      </c>
      <c r="AE573" s="539"/>
      <c r="AF573" s="533"/>
    </row>
    <row r="574" spans="1:32" ht="16.7" customHeight="1" x14ac:dyDescent="0.15">
      <c r="A574" s="549">
        <v>22</v>
      </c>
      <c r="B574" s="549">
        <v>8349</v>
      </c>
      <c r="C574" s="540" t="s">
        <v>13666</v>
      </c>
      <c r="D574" s="542"/>
      <c r="E574" s="534"/>
      <c r="F574" s="534"/>
      <c r="H574" s="541"/>
      <c r="I574" s="1026" t="s">
        <v>10418</v>
      </c>
      <c r="J574" s="525" t="s">
        <v>1678</v>
      </c>
      <c r="K574" s="718">
        <v>0.96499999999999997</v>
      </c>
      <c r="L574" s="534"/>
      <c r="M574" s="541"/>
      <c r="N574" s="526"/>
      <c r="O574" s="526"/>
      <c r="P574" s="526"/>
      <c r="Q574" s="526"/>
      <c r="R574" s="526"/>
      <c r="S574" s="526"/>
      <c r="T574" s="526"/>
      <c r="U574" s="527"/>
      <c r="V574" s="1029"/>
      <c r="W574" s="937"/>
      <c r="X574" s="537"/>
      <c r="Z574" s="728"/>
      <c r="AA574" s="537"/>
      <c r="AB574" s="534"/>
      <c r="AC574" s="556"/>
      <c r="AD574" s="721">
        <f>ROUND(ROUND(ROUND(ROUND(F537*K574,0)*$M$10,0)*Y571,0)-AB562,0)</f>
        <v>376</v>
      </c>
      <c r="AE574" s="539"/>
      <c r="AF574" s="533"/>
    </row>
    <row r="575" spans="1:32" ht="16.7" customHeight="1" x14ac:dyDescent="0.15">
      <c r="A575" s="549">
        <v>22</v>
      </c>
      <c r="B575" s="549">
        <v>8350</v>
      </c>
      <c r="C575" s="540" t="s">
        <v>13667</v>
      </c>
      <c r="D575" s="542"/>
      <c r="E575" s="534"/>
      <c r="F575" s="534"/>
      <c r="H575" s="541"/>
      <c r="I575" s="1027"/>
      <c r="J575" s="537"/>
      <c r="L575" s="534"/>
      <c r="M575" s="541"/>
      <c r="N575" s="947" t="s">
        <v>10414</v>
      </c>
      <c r="O575" s="941"/>
      <c r="P575" s="526" t="s">
        <v>16</v>
      </c>
      <c r="Q575" s="526"/>
      <c r="R575" s="526"/>
      <c r="S575" s="526"/>
      <c r="T575" s="526" t="s">
        <v>1678</v>
      </c>
      <c r="U575" s="527">
        <v>0.7</v>
      </c>
      <c r="V575" s="1029"/>
      <c r="W575" s="937"/>
      <c r="X575" s="537"/>
      <c r="Z575" s="728"/>
      <c r="AA575" s="537"/>
      <c r="AB575" s="534"/>
      <c r="AC575" s="556"/>
      <c r="AD575" s="721">
        <f>ROUND(ROUND(ROUND(ROUND(ROUND(F537*K574,0)*$M$10,0)*U575,0)*Y571,0)-AB562,0)</f>
        <v>260</v>
      </c>
      <c r="AE575" s="539"/>
      <c r="AF575" s="533"/>
    </row>
    <row r="576" spans="1:32" ht="16.7" customHeight="1" x14ac:dyDescent="0.15">
      <c r="A576" s="520">
        <v>22</v>
      </c>
      <c r="B576" s="520" t="s">
        <v>13668</v>
      </c>
      <c r="C576" s="540" t="s">
        <v>13669</v>
      </c>
      <c r="D576" s="542"/>
      <c r="E576" s="534"/>
      <c r="F576" s="534"/>
      <c r="H576" s="541"/>
      <c r="I576" s="1028"/>
      <c r="J576" s="544"/>
      <c r="K576" s="725"/>
      <c r="L576" s="534"/>
      <c r="M576" s="541"/>
      <c r="N576" s="1024"/>
      <c r="O576" s="1025"/>
      <c r="P576" s="526" t="s">
        <v>3833</v>
      </c>
      <c r="Q576" s="526"/>
      <c r="R576" s="526"/>
      <c r="S576" s="526"/>
      <c r="T576" s="526" t="s">
        <v>1678</v>
      </c>
      <c r="U576" s="527">
        <v>0.5</v>
      </c>
      <c r="V576" s="1023"/>
      <c r="W576" s="938"/>
      <c r="X576" s="544"/>
      <c r="Y576" s="548"/>
      <c r="Z576" s="728"/>
      <c r="AA576" s="537"/>
      <c r="AB576" s="534"/>
      <c r="AC576" s="556"/>
      <c r="AD576" s="721">
        <f>ROUND(ROUND(ROUND(ROUND(ROUND(F537*K574,0)*$M$10,0)*U576,0)*Y571,0)-AB562,0)</f>
        <v>182</v>
      </c>
      <c r="AE576" s="539"/>
      <c r="AF576" s="533"/>
    </row>
    <row r="577" spans="1:32" ht="16.7" customHeight="1" x14ac:dyDescent="0.15">
      <c r="A577" s="520">
        <v>22</v>
      </c>
      <c r="B577" s="520" t="s">
        <v>13670</v>
      </c>
      <c r="C577" s="540" t="s">
        <v>13671</v>
      </c>
      <c r="D577" s="542"/>
      <c r="E577" s="534"/>
      <c r="F577" s="534"/>
      <c r="H577" s="541"/>
      <c r="I577" s="729"/>
      <c r="J577" s="525"/>
      <c r="K577" s="718"/>
      <c r="L577" s="534"/>
      <c r="M577" s="541"/>
      <c r="N577" s="526"/>
      <c r="O577" s="526"/>
      <c r="P577" s="526"/>
      <c r="Q577" s="526"/>
      <c r="R577" s="526"/>
      <c r="S577" s="526"/>
      <c r="T577" s="526"/>
      <c r="U577" s="527"/>
      <c r="V577" s="1021" t="s">
        <v>12608</v>
      </c>
      <c r="W577" s="936" t="s">
        <v>12840</v>
      </c>
      <c r="X577" s="525" t="s">
        <v>1678</v>
      </c>
      <c r="Y577" s="529">
        <v>0.7</v>
      </c>
      <c r="Z577" s="728"/>
      <c r="AA577" s="537"/>
      <c r="AB577" s="534"/>
      <c r="AC577" s="556"/>
      <c r="AD577" s="721">
        <f>ROUND(ROUND(ROUND(F537*$M$10,0)*Y577,0)-AB562,0)</f>
        <v>390</v>
      </c>
      <c r="AE577" s="539"/>
      <c r="AF577" s="533"/>
    </row>
    <row r="578" spans="1:32" ht="16.7" customHeight="1" x14ac:dyDescent="0.15">
      <c r="A578" s="520">
        <v>22</v>
      </c>
      <c r="B578" s="520" t="s">
        <v>13672</v>
      </c>
      <c r="C578" s="540" t="s">
        <v>13673</v>
      </c>
      <c r="D578" s="542"/>
      <c r="E578" s="534"/>
      <c r="F578" s="534"/>
      <c r="H578" s="541"/>
      <c r="I578" s="730"/>
      <c r="J578" s="537"/>
      <c r="L578" s="534"/>
      <c r="M578" s="541"/>
      <c r="N578" s="947" t="s">
        <v>10414</v>
      </c>
      <c r="O578" s="941"/>
      <c r="P578" s="526" t="s">
        <v>16</v>
      </c>
      <c r="Q578" s="526"/>
      <c r="R578" s="526"/>
      <c r="S578" s="526"/>
      <c r="T578" s="526" t="s">
        <v>1678</v>
      </c>
      <c r="U578" s="527">
        <v>0.7</v>
      </c>
      <c r="V578" s="1022"/>
      <c r="W578" s="937"/>
      <c r="X578" s="537"/>
      <c r="Z578" s="728"/>
      <c r="AA578" s="537"/>
      <c r="AB578" s="534"/>
      <c r="AC578" s="556"/>
      <c r="AD578" s="721">
        <f>ROUND(ROUND(ROUND(ROUND(F537*$M$10,0)*U578,0)*Y577,0)-AB562,0)</f>
        <v>269</v>
      </c>
      <c r="AE578" s="539"/>
      <c r="AF578" s="533"/>
    </row>
    <row r="579" spans="1:32" ht="16.7" customHeight="1" x14ac:dyDescent="0.15">
      <c r="A579" s="520">
        <v>22</v>
      </c>
      <c r="B579" s="520" t="s">
        <v>13674</v>
      </c>
      <c r="C579" s="540" t="s">
        <v>13675</v>
      </c>
      <c r="D579" s="542"/>
      <c r="E579" s="534"/>
      <c r="F579" s="534"/>
      <c r="H579" s="541"/>
      <c r="I579" s="731"/>
      <c r="J579" s="544"/>
      <c r="K579" s="725"/>
      <c r="L579" s="534"/>
      <c r="M579" s="541"/>
      <c r="N579" s="1024"/>
      <c r="O579" s="1025"/>
      <c r="P579" s="526" t="s">
        <v>3833</v>
      </c>
      <c r="Q579" s="526"/>
      <c r="R579" s="526"/>
      <c r="S579" s="526"/>
      <c r="T579" s="526" t="s">
        <v>1678</v>
      </c>
      <c r="U579" s="527">
        <v>0.5</v>
      </c>
      <c r="V579" s="1022"/>
      <c r="W579" s="937"/>
      <c r="X579" s="537"/>
      <c r="Z579" s="728"/>
      <c r="AA579" s="537"/>
      <c r="AB579" s="534"/>
      <c r="AC579" s="556"/>
      <c r="AD579" s="721">
        <f>ROUND(ROUND(ROUND(ROUND(F537*$M$10,0)*U579,0)*Y577,0)-AB562,0)</f>
        <v>189</v>
      </c>
      <c r="AE579" s="539"/>
      <c r="AF579" s="533"/>
    </row>
    <row r="580" spans="1:32" ht="16.7" customHeight="1" x14ac:dyDescent="0.15">
      <c r="A580" s="520">
        <v>22</v>
      </c>
      <c r="B580" s="520" t="s">
        <v>13676</v>
      </c>
      <c r="C580" s="540" t="s">
        <v>13677</v>
      </c>
      <c r="D580" s="542"/>
      <c r="E580" s="534"/>
      <c r="F580" s="534"/>
      <c r="H580" s="541"/>
      <c r="I580" s="1026" t="s">
        <v>10418</v>
      </c>
      <c r="J580" s="525" t="s">
        <v>1678</v>
      </c>
      <c r="K580" s="718">
        <v>0.96499999999999997</v>
      </c>
      <c r="L580" s="534"/>
      <c r="M580" s="541"/>
      <c r="N580" s="526"/>
      <c r="O580" s="526"/>
      <c r="P580" s="526"/>
      <c r="Q580" s="526"/>
      <c r="R580" s="526"/>
      <c r="S580" s="526"/>
      <c r="T580" s="526"/>
      <c r="U580" s="527"/>
      <c r="V580" s="1022"/>
      <c r="W580" s="937"/>
      <c r="X580" s="537"/>
      <c r="Z580" s="728"/>
      <c r="AA580" s="537"/>
      <c r="AB580" s="534"/>
      <c r="AC580" s="556"/>
      <c r="AD580" s="721">
        <f>ROUND(ROUND(ROUND(ROUND(F537*K580,0)*$M$10,0)*Y577,0)-AB562,0)</f>
        <v>376</v>
      </c>
      <c r="AE580" s="539"/>
      <c r="AF580" s="533"/>
    </row>
    <row r="581" spans="1:32" ht="16.7" customHeight="1" x14ac:dyDescent="0.15">
      <c r="A581" s="520">
        <v>22</v>
      </c>
      <c r="B581" s="520" t="s">
        <v>13678</v>
      </c>
      <c r="C581" s="540" t="s">
        <v>13679</v>
      </c>
      <c r="D581" s="542"/>
      <c r="E581" s="534"/>
      <c r="F581" s="534"/>
      <c r="H581" s="541"/>
      <c r="I581" s="1027"/>
      <c r="J581" s="537"/>
      <c r="L581" s="534"/>
      <c r="M581" s="541"/>
      <c r="N581" s="947" t="s">
        <v>10414</v>
      </c>
      <c r="O581" s="941"/>
      <c r="P581" s="526" t="s">
        <v>16</v>
      </c>
      <c r="Q581" s="526"/>
      <c r="R581" s="526"/>
      <c r="S581" s="526"/>
      <c r="T581" s="526" t="s">
        <v>1678</v>
      </c>
      <c r="U581" s="527">
        <v>0.7</v>
      </c>
      <c r="V581" s="1022"/>
      <c r="W581" s="937"/>
      <c r="X581" s="537"/>
      <c r="Z581" s="728"/>
      <c r="AA581" s="537"/>
      <c r="AB581" s="534"/>
      <c r="AC581" s="556"/>
      <c r="AD581" s="721">
        <f>ROUND(ROUND(ROUND(ROUND(ROUND(F537*K580,0)*$M$10,0)*U581,0)*Y577,0)-AB562,0)</f>
        <v>260</v>
      </c>
      <c r="AE581" s="539"/>
      <c r="AF581" s="533"/>
    </row>
    <row r="582" spans="1:32" ht="16.7" customHeight="1" x14ac:dyDescent="0.15">
      <c r="A582" s="520">
        <v>22</v>
      </c>
      <c r="B582" s="520" t="s">
        <v>13680</v>
      </c>
      <c r="C582" s="540" t="s">
        <v>13681</v>
      </c>
      <c r="D582" s="557"/>
      <c r="E582" s="550"/>
      <c r="F582" s="550"/>
      <c r="G582" s="650"/>
      <c r="H582" s="558"/>
      <c r="I582" s="1028"/>
      <c r="J582" s="544"/>
      <c r="K582" s="725"/>
      <c r="L582" s="550"/>
      <c r="M582" s="558"/>
      <c r="N582" s="1024"/>
      <c r="O582" s="1025"/>
      <c r="P582" s="526" t="s">
        <v>3833</v>
      </c>
      <c r="Q582" s="526"/>
      <c r="R582" s="526"/>
      <c r="S582" s="526"/>
      <c r="T582" s="526" t="s">
        <v>1678</v>
      </c>
      <c r="U582" s="527">
        <v>0.5</v>
      </c>
      <c r="V582" s="1023"/>
      <c r="W582" s="938"/>
      <c r="X582" s="544"/>
      <c r="Y582" s="548"/>
      <c r="Z582" s="733"/>
      <c r="AA582" s="544"/>
      <c r="AB582" s="550"/>
      <c r="AC582" s="732"/>
      <c r="AD582" s="721">
        <f>ROUND(ROUND(ROUND(ROUND(ROUND(F537*K580,0)*$M$10,0)*U582,0)*Y577,0)-AB562,0)</f>
        <v>182</v>
      </c>
      <c r="AE582" s="559"/>
      <c r="AF582" s="533"/>
    </row>
    <row r="583" spans="1:32" ht="16.7" customHeight="1" x14ac:dyDescent="0.15">
      <c r="A583" s="520">
        <v>22</v>
      </c>
      <c r="B583" s="520">
        <v>8671</v>
      </c>
      <c r="C583" s="521" t="s">
        <v>13682</v>
      </c>
      <c r="D583" s="560"/>
      <c r="E583" s="522"/>
      <c r="F583" s="936" t="s">
        <v>10567</v>
      </c>
      <c r="G583" s="947"/>
      <c r="H583" s="941"/>
      <c r="I583" s="729"/>
      <c r="J583" s="525"/>
      <c r="K583" s="718"/>
      <c r="L583" s="522"/>
      <c r="M583" s="561"/>
      <c r="N583" s="526"/>
      <c r="O583" s="526"/>
      <c r="P583" s="526"/>
      <c r="Q583" s="526"/>
      <c r="R583" s="526"/>
      <c r="S583" s="526"/>
      <c r="T583" s="526"/>
      <c r="U583" s="527"/>
      <c r="V583" s="719"/>
      <c r="W583" s="525"/>
      <c r="X583" s="525"/>
      <c r="Y583" s="529"/>
      <c r="Z583" s="734"/>
      <c r="AA583" s="525"/>
      <c r="AB583" s="522"/>
      <c r="AC583" s="720"/>
      <c r="AD583" s="721">
        <f>ROUND(F585*$M$10,0)</f>
        <v>393</v>
      </c>
      <c r="AE583" s="532"/>
      <c r="AF583" s="533"/>
    </row>
    <row r="584" spans="1:32" ht="16.7" customHeight="1" x14ac:dyDescent="0.15">
      <c r="A584" s="520">
        <v>22</v>
      </c>
      <c r="B584" s="520">
        <v>8672</v>
      </c>
      <c r="C584" s="521" t="s">
        <v>13683</v>
      </c>
      <c r="D584" s="542"/>
      <c r="E584" s="534"/>
      <c r="F584" s="937"/>
      <c r="G584" s="948"/>
      <c r="H584" s="942"/>
      <c r="I584" s="730"/>
      <c r="J584" s="537"/>
      <c r="L584" s="534"/>
      <c r="M584" s="541"/>
      <c r="N584" s="947" t="s">
        <v>10414</v>
      </c>
      <c r="O584" s="941"/>
      <c r="P584" s="526" t="s">
        <v>16</v>
      </c>
      <c r="Q584" s="526"/>
      <c r="R584" s="526"/>
      <c r="S584" s="526"/>
      <c r="T584" s="526" t="s">
        <v>1678</v>
      </c>
      <c r="U584" s="527">
        <v>0.7</v>
      </c>
      <c r="V584" s="722"/>
      <c r="W584" s="537"/>
      <c r="X584" s="537"/>
      <c r="Z584" s="728"/>
      <c r="AA584" s="537"/>
      <c r="AB584" s="534"/>
      <c r="AC584" s="556"/>
      <c r="AD584" s="721">
        <f>ROUND(ROUND(F585*$M$10,0)*U584,0)</f>
        <v>275</v>
      </c>
      <c r="AE584" s="539"/>
      <c r="AF584" s="533"/>
    </row>
    <row r="585" spans="1:32" ht="16.7" customHeight="1" x14ac:dyDescent="0.15">
      <c r="A585" s="520">
        <v>22</v>
      </c>
      <c r="B585" s="520" t="s">
        <v>13684</v>
      </c>
      <c r="C585" s="540" t="s">
        <v>13685</v>
      </c>
      <c r="D585" s="542"/>
      <c r="E585" s="534"/>
      <c r="F585" s="1034">
        <f>'6生活介護(基本)'!F585</f>
        <v>562</v>
      </c>
      <c r="G585" s="1035"/>
      <c r="H585" s="541" t="s">
        <v>9</v>
      </c>
      <c r="I585" s="731"/>
      <c r="J585" s="544"/>
      <c r="K585" s="725"/>
      <c r="L585" s="534"/>
      <c r="M585" s="541"/>
      <c r="N585" s="1024"/>
      <c r="O585" s="1025"/>
      <c r="P585" s="526" t="s">
        <v>3833</v>
      </c>
      <c r="Q585" s="526"/>
      <c r="R585" s="526"/>
      <c r="S585" s="526"/>
      <c r="T585" s="526" t="s">
        <v>1678</v>
      </c>
      <c r="U585" s="527">
        <v>0.5</v>
      </c>
      <c r="V585" s="722"/>
      <c r="W585" s="537"/>
      <c r="X585" s="537"/>
      <c r="Z585" s="728"/>
      <c r="AA585" s="537"/>
      <c r="AB585" s="534"/>
      <c r="AC585" s="556"/>
      <c r="AD585" s="721">
        <f>ROUND(ROUND(F585*$M$10,0)*U585,0)</f>
        <v>197</v>
      </c>
      <c r="AE585" s="539"/>
      <c r="AF585" s="533"/>
    </row>
    <row r="586" spans="1:32" ht="16.7" customHeight="1" x14ac:dyDescent="0.15">
      <c r="A586" s="520">
        <v>22</v>
      </c>
      <c r="B586" s="520">
        <v>8673</v>
      </c>
      <c r="C586" s="540" t="s">
        <v>13686</v>
      </c>
      <c r="D586" s="542"/>
      <c r="E586" s="534"/>
      <c r="F586" s="534"/>
      <c r="H586" s="541"/>
      <c r="I586" s="1026" t="s">
        <v>10418</v>
      </c>
      <c r="J586" s="525" t="s">
        <v>1678</v>
      </c>
      <c r="K586" s="718">
        <v>0.96499999999999997</v>
      </c>
      <c r="L586" s="534"/>
      <c r="M586" s="541"/>
      <c r="N586" s="526"/>
      <c r="O586" s="526"/>
      <c r="P586" s="526"/>
      <c r="Q586" s="526"/>
      <c r="R586" s="526"/>
      <c r="S586" s="526"/>
      <c r="T586" s="526"/>
      <c r="U586" s="527"/>
      <c r="V586" s="722"/>
      <c r="W586" s="537"/>
      <c r="X586" s="537"/>
      <c r="Z586" s="728"/>
      <c r="AA586" s="537"/>
      <c r="AB586" s="534"/>
      <c r="AC586" s="556"/>
      <c r="AD586" s="721">
        <f>ROUND(ROUND(F585*K586,0)*$M$10,0)</f>
        <v>379</v>
      </c>
      <c r="AE586" s="539"/>
      <c r="AF586" s="533"/>
    </row>
    <row r="587" spans="1:32" ht="16.7" customHeight="1" x14ac:dyDescent="0.15">
      <c r="A587" s="520">
        <v>22</v>
      </c>
      <c r="B587" s="520">
        <v>8674</v>
      </c>
      <c r="C587" s="540" t="s">
        <v>13687</v>
      </c>
      <c r="D587" s="542"/>
      <c r="E587" s="534"/>
      <c r="F587" s="534"/>
      <c r="H587" s="541"/>
      <c r="I587" s="1027"/>
      <c r="J587" s="537"/>
      <c r="L587" s="534"/>
      <c r="M587" s="541"/>
      <c r="N587" s="947" t="s">
        <v>10414</v>
      </c>
      <c r="O587" s="941"/>
      <c r="P587" s="526" t="s">
        <v>16</v>
      </c>
      <c r="Q587" s="526"/>
      <c r="R587" s="526"/>
      <c r="S587" s="526"/>
      <c r="T587" s="526" t="s">
        <v>1678</v>
      </c>
      <c r="U587" s="527">
        <v>0.7</v>
      </c>
      <c r="V587" s="722"/>
      <c r="W587" s="537"/>
      <c r="X587" s="537"/>
      <c r="Z587" s="728"/>
      <c r="AA587" s="537"/>
      <c r="AB587" s="534"/>
      <c r="AC587" s="556"/>
      <c r="AD587" s="721">
        <f>ROUND(ROUND(ROUND(F585*K586,0)*$M$10,0)*U587,0)</f>
        <v>265</v>
      </c>
      <c r="AE587" s="539"/>
      <c r="AF587" s="533"/>
    </row>
    <row r="588" spans="1:32" ht="16.7" customHeight="1" x14ac:dyDescent="0.15">
      <c r="A588" s="520">
        <v>22</v>
      </c>
      <c r="B588" s="520" t="s">
        <v>13688</v>
      </c>
      <c r="C588" s="540" t="s">
        <v>13689</v>
      </c>
      <c r="D588" s="542"/>
      <c r="E588" s="534"/>
      <c r="F588" s="534"/>
      <c r="H588" s="541"/>
      <c r="I588" s="1028"/>
      <c r="J588" s="544"/>
      <c r="K588" s="725"/>
      <c r="L588" s="534"/>
      <c r="M588" s="541"/>
      <c r="N588" s="1024"/>
      <c r="O588" s="1025"/>
      <c r="P588" s="526" t="s">
        <v>3833</v>
      </c>
      <c r="Q588" s="526"/>
      <c r="R588" s="526"/>
      <c r="S588" s="526"/>
      <c r="T588" s="526" t="s">
        <v>1678</v>
      </c>
      <c r="U588" s="527">
        <v>0.5</v>
      </c>
      <c r="V588" s="727"/>
      <c r="W588" s="544"/>
      <c r="X588" s="544"/>
      <c r="Y588" s="548"/>
      <c r="Z588" s="728"/>
      <c r="AA588" s="537"/>
      <c r="AB588" s="534"/>
      <c r="AC588" s="556"/>
      <c r="AD588" s="721">
        <f>ROUND(ROUND(ROUND(F585*K586,0)*$M$10,0)*U588,0)</f>
        <v>190</v>
      </c>
      <c r="AE588" s="539"/>
      <c r="AF588" s="533"/>
    </row>
    <row r="589" spans="1:32" ht="16.7" customHeight="1" x14ac:dyDescent="0.15">
      <c r="A589" s="549">
        <v>22</v>
      </c>
      <c r="B589" s="549">
        <v>8675</v>
      </c>
      <c r="C589" s="540" t="s">
        <v>13690</v>
      </c>
      <c r="D589" s="542"/>
      <c r="E589" s="534"/>
      <c r="F589" s="534"/>
      <c r="H589" s="541"/>
      <c r="I589" s="729"/>
      <c r="J589" s="525"/>
      <c r="K589" s="718"/>
      <c r="L589" s="534"/>
      <c r="M589" s="541"/>
      <c r="N589" s="526"/>
      <c r="O589" s="526"/>
      <c r="P589" s="526"/>
      <c r="Q589" s="526"/>
      <c r="R589" s="526"/>
      <c r="S589" s="526"/>
      <c r="T589" s="526"/>
      <c r="U589" s="527"/>
      <c r="V589" s="956" t="s">
        <v>12599</v>
      </c>
      <c r="W589" s="936" t="s">
        <v>12821</v>
      </c>
      <c r="X589" s="525" t="s">
        <v>1678</v>
      </c>
      <c r="Y589" s="529">
        <v>0.5</v>
      </c>
      <c r="Z589" s="728"/>
      <c r="AA589" s="537"/>
      <c r="AB589" s="534"/>
      <c r="AC589" s="556"/>
      <c r="AD589" s="721">
        <f>ROUND(ROUND(F585*$M$10,0)*Y589,0)</f>
        <v>197</v>
      </c>
      <c r="AE589" s="539"/>
      <c r="AF589" s="533"/>
    </row>
    <row r="590" spans="1:32" ht="16.7" customHeight="1" x14ac:dyDescent="0.15">
      <c r="A590" s="549">
        <v>22</v>
      </c>
      <c r="B590" s="549">
        <v>8676</v>
      </c>
      <c r="C590" s="540" t="s">
        <v>13691</v>
      </c>
      <c r="D590" s="542"/>
      <c r="E590" s="534"/>
      <c r="F590" s="534"/>
      <c r="H590" s="541"/>
      <c r="I590" s="730"/>
      <c r="J590" s="537"/>
      <c r="L590" s="534"/>
      <c r="M590" s="541"/>
      <c r="N590" s="947" t="s">
        <v>10414</v>
      </c>
      <c r="O590" s="941"/>
      <c r="P590" s="526" t="s">
        <v>16</v>
      </c>
      <c r="Q590" s="526"/>
      <c r="R590" s="526"/>
      <c r="S590" s="526"/>
      <c r="T590" s="526" t="s">
        <v>1678</v>
      </c>
      <c r="U590" s="527">
        <v>0.7</v>
      </c>
      <c r="V590" s="1029"/>
      <c r="W590" s="937"/>
      <c r="X590" s="537"/>
      <c r="Z590" s="728"/>
      <c r="AA590" s="537"/>
      <c r="AB590" s="534"/>
      <c r="AC590" s="556"/>
      <c r="AD590" s="721">
        <f>ROUND(ROUND(ROUND(F585*$M$10,0)*U590,0)*Y589,0)</f>
        <v>138</v>
      </c>
      <c r="AE590" s="539"/>
      <c r="AF590" s="533"/>
    </row>
    <row r="591" spans="1:32" ht="16.7" customHeight="1" x14ac:dyDescent="0.15">
      <c r="A591" s="520">
        <v>22</v>
      </c>
      <c r="B591" s="520" t="s">
        <v>13692</v>
      </c>
      <c r="C591" s="540" t="s">
        <v>13693</v>
      </c>
      <c r="D591" s="542"/>
      <c r="E591" s="534"/>
      <c r="F591" s="534"/>
      <c r="H591" s="541"/>
      <c r="I591" s="731"/>
      <c r="J591" s="544"/>
      <c r="K591" s="725"/>
      <c r="L591" s="534"/>
      <c r="M591" s="541"/>
      <c r="N591" s="1024"/>
      <c r="O591" s="1025"/>
      <c r="P591" s="526" t="s">
        <v>3833</v>
      </c>
      <c r="Q591" s="526"/>
      <c r="R591" s="526"/>
      <c r="S591" s="526"/>
      <c r="T591" s="526" t="s">
        <v>1678</v>
      </c>
      <c r="U591" s="527">
        <v>0.5</v>
      </c>
      <c r="V591" s="1029"/>
      <c r="W591" s="937"/>
      <c r="X591" s="537"/>
      <c r="Z591" s="728"/>
      <c r="AA591" s="537"/>
      <c r="AB591" s="534"/>
      <c r="AC591" s="556"/>
      <c r="AD591" s="721">
        <f>ROUND(ROUND(ROUND(F585*$M$10,0)*U591,0)*Y589,0)</f>
        <v>99</v>
      </c>
      <c r="AE591" s="539"/>
      <c r="AF591" s="533"/>
    </row>
    <row r="592" spans="1:32" ht="16.7" customHeight="1" x14ac:dyDescent="0.15">
      <c r="A592" s="549">
        <v>22</v>
      </c>
      <c r="B592" s="549">
        <v>8677</v>
      </c>
      <c r="C592" s="540" t="s">
        <v>13694</v>
      </c>
      <c r="D592" s="542"/>
      <c r="E592" s="534"/>
      <c r="F592" s="534"/>
      <c r="H592" s="541"/>
      <c r="I592" s="1026" t="s">
        <v>10418</v>
      </c>
      <c r="J592" s="525" t="s">
        <v>1678</v>
      </c>
      <c r="K592" s="718">
        <v>0.96499999999999997</v>
      </c>
      <c r="L592" s="534"/>
      <c r="M592" s="541"/>
      <c r="N592" s="526"/>
      <c r="O592" s="526"/>
      <c r="P592" s="526"/>
      <c r="Q592" s="526"/>
      <c r="R592" s="526"/>
      <c r="S592" s="526"/>
      <c r="T592" s="526"/>
      <c r="U592" s="527"/>
      <c r="V592" s="1029"/>
      <c r="W592" s="937"/>
      <c r="X592" s="537"/>
      <c r="Z592" s="728"/>
      <c r="AA592" s="537"/>
      <c r="AB592" s="534"/>
      <c r="AC592" s="556"/>
      <c r="AD592" s="721">
        <f>ROUND(ROUND(ROUND(F585*K592,0)*$M$10,0)*Y589,0)</f>
        <v>190</v>
      </c>
      <c r="AE592" s="539"/>
      <c r="AF592" s="533"/>
    </row>
    <row r="593" spans="1:32" ht="16.7" customHeight="1" x14ac:dyDescent="0.15">
      <c r="A593" s="549">
        <v>22</v>
      </c>
      <c r="B593" s="549">
        <v>8678</v>
      </c>
      <c r="C593" s="540" t="s">
        <v>13695</v>
      </c>
      <c r="D593" s="542"/>
      <c r="E593" s="534"/>
      <c r="F593" s="534"/>
      <c r="H593" s="541"/>
      <c r="I593" s="1027"/>
      <c r="J593" s="537"/>
      <c r="L593" s="534"/>
      <c r="M593" s="541"/>
      <c r="N593" s="947" t="s">
        <v>10414</v>
      </c>
      <c r="O593" s="941"/>
      <c r="P593" s="526" t="s">
        <v>16</v>
      </c>
      <c r="Q593" s="526"/>
      <c r="R593" s="526"/>
      <c r="S593" s="526"/>
      <c r="T593" s="526" t="s">
        <v>1678</v>
      </c>
      <c r="U593" s="527">
        <v>0.7</v>
      </c>
      <c r="V593" s="1029"/>
      <c r="W593" s="937"/>
      <c r="X593" s="537"/>
      <c r="Z593" s="728"/>
      <c r="AA593" s="537"/>
      <c r="AB593" s="534"/>
      <c r="AC593" s="556"/>
      <c r="AD593" s="721">
        <f>ROUND(ROUND(ROUND(ROUND(F585*K592,0)*$M$10,0)*U593,0)*Y589,0)</f>
        <v>133</v>
      </c>
      <c r="AE593" s="539"/>
      <c r="AF593" s="533"/>
    </row>
    <row r="594" spans="1:32" ht="16.7" customHeight="1" x14ac:dyDescent="0.15">
      <c r="A594" s="520">
        <v>22</v>
      </c>
      <c r="B594" s="520" t="s">
        <v>13696</v>
      </c>
      <c r="C594" s="540" t="s">
        <v>13697</v>
      </c>
      <c r="D594" s="542"/>
      <c r="E594" s="534"/>
      <c r="F594" s="534"/>
      <c r="H594" s="541"/>
      <c r="I594" s="1028"/>
      <c r="J594" s="544"/>
      <c r="K594" s="725"/>
      <c r="L594" s="534"/>
      <c r="M594" s="541"/>
      <c r="N594" s="1024"/>
      <c r="O594" s="1025"/>
      <c r="P594" s="526" t="s">
        <v>3833</v>
      </c>
      <c r="Q594" s="526"/>
      <c r="R594" s="526"/>
      <c r="S594" s="526"/>
      <c r="T594" s="526" t="s">
        <v>1678</v>
      </c>
      <c r="U594" s="527">
        <v>0.5</v>
      </c>
      <c r="V594" s="1029"/>
      <c r="W594" s="938"/>
      <c r="X594" s="544"/>
      <c r="Y594" s="548"/>
      <c r="Z594" s="728"/>
      <c r="AA594" s="537"/>
      <c r="AB594" s="534"/>
      <c r="AC594" s="556"/>
      <c r="AD594" s="721">
        <f>ROUND(ROUND(ROUND(ROUND(F585*K592,0)*$M$10,0)*U594,0)*Y589,0)</f>
        <v>95</v>
      </c>
      <c r="AE594" s="539"/>
      <c r="AF594" s="533"/>
    </row>
    <row r="595" spans="1:32" ht="16.7" customHeight="1" x14ac:dyDescent="0.15">
      <c r="A595" s="549">
        <v>22</v>
      </c>
      <c r="B595" s="549">
        <v>8679</v>
      </c>
      <c r="C595" s="540" t="s">
        <v>13698</v>
      </c>
      <c r="D595" s="542"/>
      <c r="E595" s="534"/>
      <c r="F595" s="534"/>
      <c r="H595" s="541"/>
      <c r="I595" s="729"/>
      <c r="J595" s="525"/>
      <c r="K595" s="718"/>
      <c r="L595" s="534"/>
      <c r="M595" s="541"/>
      <c r="N595" s="526"/>
      <c r="O595" s="526"/>
      <c r="P595" s="526"/>
      <c r="Q595" s="526"/>
      <c r="R595" s="526"/>
      <c r="S595" s="526"/>
      <c r="T595" s="526"/>
      <c r="U595" s="527"/>
      <c r="V595" s="1029"/>
      <c r="W595" s="936" t="s">
        <v>12830</v>
      </c>
      <c r="X595" s="525" t="s">
        <v>1678</v>
      </c>
      <c r="Y595" s="529">
        <v>0.7</v>
      </c>
      <c r="Z595" s="728"/>
      <c r="AA595" s="537"/>
      <c r="AB595" s="534"/>
      <c r="AC595" s="556"/>
      <c r="AD595" s="721">
        <f>ROUND(ROUND(F585*$M$10,0)*Y595,0)</f>
        <v>275</v>
      </c>
      <c r="AE595" s="539"/>
      <c r="AF595" s="533"/>
    </row>
    <row r="596" spans="1:32" ht="16.7" customHeight="1" x14ac:dyDescent="0.15">
      <c r="A596" s="549">
        <v>22</v>
      </c>
      <c r="B596" s="549">
        <v>8680</v>
      </c>
      <c r="C596" s="540" t="s">
        <v>13699</v>
      </c>
      <c r="D596" s="542"/>
      <c r="E596" s="534"/>
      <c r="F596" s="534"/>
      <c r="H596" s="541"/>
      <c r="I596" s="730"/>
      <c r="J596" s="537"/>
      <c r="L596" s="534"/>
      <c r="M596" s="541"/>
      <c r="N596" s="947" t="s">
        <v>10414</v>
      </c>
      <c r="O596" s="941"/>
      <c r="P596" s="526" t="s">
        <v>16</v>
      </c>
      <c r="Q596" s="526"/>
      <c r="R596" s="526"/>
      <c r="S596" s="526"/>
      <c r="T596" s="526" t="s">
        <v>1678</v>
      </c>
      <c r="U596" s="527">
        <v>0.7</v>
      </c>
      <c r="V596" s="1029"/>
      <c r="W596" s="937"/>
      <c r="X596" s="537"/>
      <c r="Z596" s="728"/>
      <c r="AA596" s="537"/>
      <c r="AB596" s="534"/>
      <c r="AC596" s="556"/>
      <c r="AD596" s="721">
        <f>ROUND(ROUND(ROUND(F585*$M$10,0)*U596,0)*Y595,0)</f>
        <v>193</v>
      </c>
      <c r="AE596" s="539"/>
      <c r="AF596" s="533"/>
    </row>
    <row r="597" spans="1:32" ht="16.7" customHeight="1" x14ac:dyDescent="0.15">
      <c r="A597" s="520">
        <v>22</v>
      </c>
      <c r="B597" s="520" t="s">
        <v>13700</v>
      </c>
      <c r="C597" s="540" t="s">
        <v>13701</v>
      </c>
      <c r="D597" s="542"/>
      <c r="E597" s="534"/>
      <c r="F597" s="534"/>
      <c r="H597" s="541"/>
      <c r="I597" s="731"/>
      <c r="J597" s="544"/>
      <c r="K597" s="725"/>
      <c r="L597" s="534"/>
      <c r="M597" s="541"/>
      <c r="N597" s="1024"/>
      <c r="O597" s="1025"/>
      <c r="P597" s="526" t="s">
        <v>3833</v>
      </c>
      <c r="Q597" s="526"/>
      <c r="R597" s="526"/>
      <c r="S597" s="526"/>
      <c r="T597" s="526" t="s">
        <v>1678</v>
      </c>
      <c r="U597" s="527">
        <v>0.5</v>
      </c>
      <c r="V597" s="1029"/>
      <c r="W597" s="937"/>
      <c r="X597" s="537"/>
      <c r="Z597" s="728"/>
      <c r="AA597" s="537"/>
      <c r="AB597" s="534"/>
      <c r="AC597" s="556"/>
      <c r="AD597" s="721">
        <f>ROUND(ROUND(ROUND(F585*$M$10,0)*U597,0)*Y595,0)</f>
        <v>138</v>
      </c>
      <c r="AE597" s="539"/>
      <c r="AF597" s="533"/>
    </row>
    <row r="598" spans="1:32" ht="16.7" customHeight="1" x14ac:dyDescent="0.15">
      <c r="A598" s="549">
        <v>22</v>
      </c>
      <c r="B598" s="549">
        <v>8025</v>
      </c>
      <c r="C598" s="540" t="s">
        <v>13702</v>
      </c>
      <c r="D598" s="542"/>
      <c r="E598" s="534"/>
      <c r="F598" s="534"/>
      <c r="H598" s="541"/>
      <c r="I598" s="1026" t="s">
        <v>10418</v>
      </c>
      <c r="J598" s="525" t="s">
        <v>1678</v>
      </c>
      <c r="K598" s="718">
        <v>0.96499999999999997</v>
      </c>
      <c r="L598" s="534"/>
      <c r="M598" s="541"/>
      <c r="N598" s="526"/>
      <c r="O598" s="526"/>
      <c r="P598" s="526"/>
      <c r="Q598" s="526"/>
      <c r="R598" s="526"/>
      <c r="S598" s="526"/>
      <c r="T598" s="526"/>
      <c r="U598" s="527"/>
      <c r="V598" s="1029"/>
      <c r="W598" s="937"/>
      <c r="X598" s="537"/>
      <c r="Z598" s="728"/>
      <c r="AA598" s="537"/>
      <c r="AB598" s="534"/>
      <c r="AC598" s="556"/>
      <c r="AD598" s="721">
        <f>ROUND(ROUND(ROUND(F585*K598,0)*$M$10,0)*Y595,0)</f>
        <v>265</v>
      </c>
      <c r="AE598" s="539"/>
      <c r="AF598" s="533"/>
    </row>
    <row r="599" spans="1:32" ht="16.7" customHeight="1" x14ac:dyDescent="0.15">
      <c r="A599" s="549">
        <v>22</v>
      </c>
      <c r="B599" s="549">
        <v>8026</v>
      </c>
      <c r="C599" s="540" t="s">
        <v>13703</v>
      </c>
      <c r="D599" s="542"/>
      <c r="E599" s="534"/>
      <c r="F599" s="534"/>
      <c r="H599" s="541"/>
      <c r="I599" s="1027"/>
      <c r="J599" s="537"/>
      <c r="L599" s="534"/>
      <c r="M599" s="541"/>
      <c r="N599" s="947" t="s">
        <v>10414</v>
      </c>
      <c r="O599" s="941"/>
      <c r="P599" s="526" t="s">
        <v>16</v>
      </c>
      <c r="Q599" s="526"/>
      <c r="R599" s="526"/>
      <c r="S599" s="526"/>
      <c r="T599" s="526" t="s">
        <v>1678</v>
      </c>
      <c r="U599" s="527">
        <v>0.7</v>
      </c>
      <c r="V599" s="1029"/>
      <c r="W599" s="937"/>
      <c r="X599" s="537"/>
      <c r="Z599" s="728"/>
      <c r="AA599" s="537"/>
      <c r="AB599" s="534"/>
      <c r="AC599" s="556"/>
      <c r="AD599" s="721">
        <f>ROUND(ROUND(ROUND(ROUND(F585*K598,0)*$M$10,0)*U599,0)*Y595,0)</f>
        <v>186</v>
      </c>
      <c r="AE599" s="539"/>
      <c r="AF599" s="533"/>
    </row>
    <row r="600" spans="1:32" ht="16.7" customHeight="1" x14ac:dyDescent="0.15">
      <c r="A600" s="520">
        <v>22</v>
      </c>
      <c r="B600" s="520" t="s">
        <v>13704</v>
      </c>
      <c r="C600" s="540" t="s">
        <v>13705</v>
      </c>
      <c r="D600" s="542"/>
      <c r="E600" s="534"/>
      <c r="F600" s="534"/>
      <c r="H600" s="541"/>
      <c r="I600" s="1028"/>
      <c r="J600" s="544"/>
      <c r="K600" s="725"/>
      <c r="L600" s="534"/>
      <c r="M600" s="541"/>
      <c r="N600" s="1024"/>
      <c r="O600" s="1025"/>
      <c r="P600" s="526" t="s">
        <v>3833</v>
      </c>
      <c r="Q600" s="526"/>
      <c r="R600" s="526"/>
      <c r="S600" s="526"/>
      <c r="T600" s="526" t="s">
        <v>1678</v>
      </c>
      <c r="U600" s="527">
        <v>0.5</v>
      </c>
      <c r="V600" s="1023"/>
      <c r="W600" s="938"/>
      <c r="X600" s="544"/>
      <c r="Y600" s="548"/>
      <c r="Z600" s="728"/>
      <c r="AA600" s="537"/>
      <c r="AB600" s="534"/>
      <c r="AC600" s="556"/>
      <c r="AD600" s="721">
        <f>ROUND(ROUND(ROUND(ROUND(F585*K598,0)*$M$10,0)*U600,0)*Y595,0)</f>
        <v>133</v>
      </c>
      <c r="AE600" s="539"/>
      <c r="AF600" s="533"/>
    </row>
    <row r="601" spans="1:32" ht="16.7" customHeight="1" x14ac:dyDescent="0.15">
      <c r="A601" s="520">
        <v>22</v>
      </c>
      <c r="B601" s="520" t="s">
        <v>13706</v>
      </c>
      <c r="C601" s="540" t="s">
        <v>13707</v>
      </c>
      <c r="D601" s="542"/>
      <c r="E601" s="534"/>
      <c r="F601" s="534"/>
      <c r="H601" s="541"/>
      <c r="I601" s="729"/>
      <c r="J601" s="525"/>
      <c r="K601" s="718"/>
      <c r="L601" s="534"/>
      <c r="M601" s="541"/>
      <c r="N601" s="526"/>
      <c r="O601" s="526"/>
      <c r="P601" s="526"/>
      <c r="Q601" s="526"/>
      <c r="R601" s="526"/>
      <c r="S601" s="526"/>
      <c r="T601" s="526"/>
      <c r="U601" s="527"/>
      <c r="V601" s="1021" t="s">
        <v>12608</v>
      </c>
      <c r="W601" s="936" t="s">
        <v>12840</v>
      </c>
      <c r="X601" s="525" t="s">
        <v>1678</v>
      </c>
      <c r="Y601" s="529">
        <v>0.7</v>
      </c>
      <c r="Z601" s="728"/>
      <c r="AA601" s="537"/>
      <c r="AB601" s="534"/>
      <c r="AC601" s="556"/>
      <c r="AD601" s="721">
        <f>ROUND(ROUND(F585*$M$10,0)*Y601,0)</f>
        <v>275</v>
      </c>
      <c r="AE601" s="539"/>
      <c r="AF601" s="533"/>
    </row>
    <row r="602" spans="1:32" ht="16.7" customHeight="1" x14ac:dyDescent="0.15">
      <c r="A602" s="520">
        <v>22</v>
      </c>
      <c r="B602" s="520" t="s">
        <v>13708</v>
      </c>
      <c r="C602" s="540" t="s">
        <v>13709</v>
      </c>
      <c r="D602" s="542"/>
      <c r="E602" s="534"/>
      <c r="F602" s="534"/>
      <c r="H602" s="541"/>
      <c r="I602" s="730"/>
      <c r="J602" s="537"/>
      <c r="L602" s="534"/>
      <c r="M602" s="541"/>
      <c r="N602" s="947" t="s">
        <v>10414</v>
      </c>
      <c r="O602" s="941"/>
      <c r="P602" s="526" t="s">
        <v>16</v>
      </c>
      <c r="Q602" s="526"/>
      <c r="R602" s="526"/>
      <c r="S602" s="526"/>
      <c r="T602" s="526" t="s">
        <v>1678</v>
      </c>
      <c r="U602" s="527">
        <v>0.7</v>
      </c>
      <c r="V602" s="1022"/>
      <c r="W602" s="937"/>
      <c r="X602" s="537"/>
      <c r="Z602" s="728"/>
      <c r="AA602" s="537"/>
      <c r="AB602" s="534"/>
      <c r="AC602" s="556"/>
      <c r="AD602" s="721">
        <f>ROUND(ROUND(ROUND(F585*$M$10,0)*U602,0)*Y601,0)</f>
        <v>193</v>
      </c>
      <c r="AE602" s="539"/>
      <c r="AF602" s="533"/>
    </row>
    <row r="603" spans="1:32" ht="16.7" customHeight="1" x14ac:dyDescent="0.15">
      <c r="A603" s="520">
        <v>22</v>
      </c>
      <c r="B603" s="520" t="s">
        <v>13710</v>
      </c>
      <c r="C603" s="540" t="s">
        <v>13711</v>
      </c>
      <c r="D603" s="542"/>
      <c r="E603" s="534"/>
      <c r="F603" s="534"/>
      <c r="H603" s="541"/>
      <c r="I603" s="731"/>
      <c r="J603" s="544"/>
      <c r="K603" s="725"/>
      <c r="L603" s="534"/>
      <c r="M603" s="541"/>
      <c r="N603" s="1024"/>
      <c r="O603" s="1025"/>
      <c r="P603" s="526" t="s">
        <v>3833</v>
      </c>
      <c r="Q603" s="526"/>
      <c r="R603" s="526"/>
      <c r="S603" s="526"/>
      <c r="T603" s="526" t="s">
        <v>1678</v>
      </c>
      <c r="U603" s="527">
        <v>0.5</v>
      </c>
      <c r="V603" s="1022"/>
      <c r="W603" s="937"/>
      <c r="X603" s="537"/>
      <c r="Z603" s="728"/>
      <c r="AA603" s="537"/>
      <c r="AB603" s="534"/>
      <c r="AC603" s="556"/>
      <c r="AD603" s="721">
        <f>ROUND(ROUND(ROUND(F585*$M$10,0)*U603,0)*Y601,0)</f>
        <v>138</v>
      </c>
      <c r="AE603" s="539"/>
      <c r="AF603" s="533"/>
    </row>
    <row r="604" spans="1:32" ht="16.7" customHeight="1" x14ac:dyDescent="0.15">
      <c r="A604" s="520">
        <v>22</v>
      </c>
      <c r="B604" s="520" t="s">
        <v>13712</v>
      </c>
      <c r="C604" s="540" t="s">
        <v>13713</v>
      </c>
      <c r="D604" s="542"/>
      <c r="E604" s="534"/>
      <c r="F604" s="534"/>
      <c r="H604" s="541"/>
      <c r="I604" s="1026" t="s">
        <v>10418</v>
      </c>
      <c r="J604" s="525" t="s">
        <v>1678</v>
      </c>
      <c r="K604" s="718">
        <v>0.96499999999999997</v>
      </c>
      <c r="L604" s="534"/>
      <c r="M604" s="541"/>
      <c r="N604" s="526"/>
      <c r="O604" s="526"/>
      <c r="P604" s="526"/>
      <c r="Q604" s="526"/>
      <c r="R604" s="526"/>
      <c r="S604" s="526"/>
      <c r="T604" s="526"/>
      <c r="U604" s="527"/>
      <c r="V604" s="1022"/>
      <c r="W604" s="937"/>
      <c r="X604" s="537"/>
      <c r="Z604" s="728"/>
      <c r="AA604" s="537"/>
      <c r="AB604" s="534"/>
      <c r="AC604" s="556"/>
      <c r="AD604" s="721">
        <f>ROUND(ROUND(ROUND(F585*K604,0)*$M$10,0)*Y601,0)</f>
        <v>265</v>
      </c>
      <c r="AE604" s="539"/>
      <c r="AF604" s="533"/>
    </row>
    <row r="605" spans="1:32" ht="16.7" customHeight="1" x14ac:dyDescent="0.15">
      <c r="A605" s="520">
        <v>22</v>
      </c>
      <c r="B605" s="520" t="s">
        <v>13714</v>
      </c>
      <c r="C605" s="540" t="s">
        <v>13715</v>
      </c>
      <c r="D605" s="542"/>
      <c r="E605" s="534"/>
      <c r="F605" s="534"/>
      <c r="H605" s="541"/>
      <c r="I605" s="1027"/>
      <c r="J605" s="537"/>
      <c r="L605" s="534"/>
      <c r="M605" s="541"/>
      <c r="N605" s="947" t="s">
        <v>10414</v>
      </c>
      <c r="O605" s="941"/>
      <c r="P605" s="526" t="s">
        <v>16</v>
      </c>
      <c r="Q605" s="526"/>
      <c r="R605" s="526"/>
      <c r="S605" s="526"/>
      <c r="T605" s="526" t="s">
        <v>1678</v>
      </c>
      <c r="U605" s="527">
        <v>0.7</v>
      </c>
      <c r="V605" s="1022"/>
      <c r="W605" s="937"/>
      <c r="X605" s="537"/>
      <c r="Z605" s="728"/>
      <c r="AA605" s="537"/>
      <c r="AB605" s="534"/>
      <c r="AC605" s="556"/>
      <c r="AD605" s="721">
        <f>ROUND(ROUND(ROUND(ROUND(F585*K604,0)*$M$10,0)*U605,0)*Y601,0)</f>
        <v>186</v>
      </c>
      <c r="AE605" s="539"/>
      <c r="AF605" s="533"/>
    </row>
    <row r="606" spans="1:32" ht="16.7" customHeight="1" x14ac:dyDescent="0.15">
      <c r="A606" s="520">
        <v>22</v>
      </c>
      <c r="B606" s="520" t="s">
        <v>13716</v>
      </c>
      <c r="C606" s="540" t="s">
        <v>13717</v>
      </c>
      <c r="D606" s="542"/>
      <c r="E606" s="534"/>
      <c r="F606" s="534"/>
      <c r="H606" s="541"/>
      <c r="I606" s="1028"/>
      <c r="J606" s="544"/>
      <c r="K606" s="725"/>
      <c r="L606" s="534"/>
      <c r="M606" s="541"/>
      <c r="N606" s="1024"/>
      <c r="O606" s="1025"/>
      <c r="P606" s="526" t="s">
        <v>3833</v>
      </c>
      <c r="Q606" s="526"/>
      <c r="R606" s="526"/>
      <c r="S606" s="526"/>
      <c r="T606" s="526" t="s">
        <v>1678</v>
      </c>
      <c r="U606" s="527">
        <v>0.5</v>
      </c>
      <c r="V606" s="1023"/>
      <c r="W606" s="938"/>
      <c r="X606" s="544"/>
      <c r="Y606" s="548"/>
      <c r="Z606" s="728"/>
      <c r="AA606" s="537"/>
      <c r="AB606" s="550"/>
      <c r="AC606" s="732"/>
      <c r="AD606" s="721">
        <f>ROUND(ROUND(ROUND(ROUND(F585*K604,0)*$M$10,0)*U606,0)*Y601,0)</f>
        <v>133</v>
      </c>
      <c r="AE606" s="539"/>
      <c r="AF606" s="533"/>
    </row>
    <row r="607" spans="1:32" ht="16.7" customHeight="1" x14ac:dyDescent="0.15">
      <c r="A607" s="520">
        <v>22</v>
      </c>
      <c r="B607" s="520">
        <v>8345</v>
      </c>
      <c r="C607" s="540" t="s">
        <v>13718</v>
      </c>
      <c r="D607" s="542"/>
      <c r="E607" s="534"/>
      <c r="F607" s="534"/>
      <c r="H607" s="541"/>
      <c r="I607" s="729"/>
      <c r="J607" s="525"/>
      <c r="K607" s="718"/>
      <c r="L607" s="534"/>
      <c r="M607" s="541"/>
      <c r="N607" s="526"/>
      <c r="O607" s="526"/>
      <c r="P607" s="526"/>
      <c r="Q607" s="526"/>
      <c r="R607" s="526"/>
      <c r="S607" s="526"/>
      <c r="T607" s="526"/>
      <c r="U607" s="527"/>
      <c r="V607" s="719"/>
      <c r="W607" s="525"/>
      <c r="X607" s="525"/>
      <c r="Y607" s="529"/>
      <c r="Z607" s="728"/>
      <c r="AA607" s="537"/>
      <c r="AB607" s="936" t="s">
        <v>10456</v>
      </c>
      <c r="AC607" s="941"/>
      <c r="AD607" s="721">
        <f>ROUND(ROUND(F585*$M$10,0)-AB610,0)</f>
        <v>381</v>
      </c>
      <c r="AE607" s="539"/>
      <c r="AF607" s="533"/>
    </row>
    <row r="608" spans="1:32" ht="16.7" customHeight="1" x14ac:dyDescent="0.15">
      <c r="A608" s="520">
        <v>22</v>
      </c>
      <c r="B608" s="520">
        <v>8346</v>
      </c>
      <c r="C608" s="540" t="s">
        <v>13719</v>
      </c>
      <c r="D608" s="542"/>
      <c r="E608" s="534"/>
      <c r="F608" s="534"/>
      <c r="H608" s="541"/>
      <c r="I608" s="730"/>
      <c r="J608" s="537"/>
      <c r="L608" s="534"/>
      <c r="M608" s="541"/>
      <c r="N608" s="947" t="s">
        <v>10414</v>
      </c>
      <c r="O608" s="941"/>
      <c r="P608" s="526" t="s">
        <v>16</v>
      </c>
      <c r="Q608" s="526"/>
      <c r="R608" s="526"/>
      <c r="S608" s="526"/>
      <c r="T608" s="526" t="s">
        <v>1678</v>
      </c>
      <c r="U608" s="527">
        <v>0.7</v>
      </c>
      <c r="V608" s="722"/>
      <c r="W608" s="537"/>
      <c r="X608" s="537"/>
      <c r="Z608" s="728"/>
      <c r="AA608" s="537"/>
      <c r="AB608" s="937"/>
      <c r="AC608" s="942"/>
      <c r="AD608" s="721">
        <f>ROUND(ROUND(ROUND(F585*$M$10,0)*U608,0)-AB610,0)</f>
        <v>263</v>
      </c>
      <c r="AE608" s="539"/>
      <c r="AF608" s="533"/>
    </row>
    <row r="609" spans="1:32" ht="16.7" customHeight="1" x14ac:dyDescent="0.15">
      <c r="A609" s="520">
        <v>22</v>
      </c>
      <c r="B609" s="520" t="s">
        <v>13720</v>
      </c>
      <c r="C609" s="540" t="s">
        <v>13721</v>
      </c>
      <c r="D609" s="542"/>
      <c r="E609" s="534"/>
      <c r="F609" s="534"/>
      <c r="H609" s="541"/>
      <c r="I609" s="731"/>
      <c r="J609" s="544"/>
      <c r="K609" s="725"/>
      <c r="L609" s="534"/>
      <c r="M609" s="541"/>
      <c r="N609" s="1024"/>
      <c r="O609" s="1025"/>
      <c r="P609" s="526" t="s">
        <v>3833</v>
      </c>
      <c r="Q609" s="526"/>
      <c r="R609" s="526"/>
      <c r="S609" s="526"/>
      <c r="T609" s="526" t="s">
        <v>1678</v>
      </c>
      <c r="U609" s="527">
        <v>0.5</v>
      </c>
      <c r="V609" s="722"/>
      <c r="W609" s="537"/>
      <c r="X609" s="537"/>
      <c r="Z609" s="728"/>
      <c r="AA609" s="537"/>
      <c r="AB609" s="555"/>
      <c r="AC609" s="556"/>
      <c r="AD609" s="721">
        <f>ROUND(ROUND(ROUND(F585*$M$10,0)*U609,0)-AB610,0)</f>
        <v>185</v>
      </c>
      <c r="AE609" s="539"/>
      <c r="AF609" s="533"/>
    </row>
    <row r="610" spans="1:32" ht="16.7" customHeight="1" x14ac:dyDescent="0.15">
      <c r="A610" s="520">
        <v>22</v>
      </c>
      <c r="B610" s="520">
        <v>8347</v>
      </c>
      <c r="C610" s="540" t="s">
        <v>13722</v>
      </c>
      <c r="D610" s="542"/>
      <c r="E610" s="534"/>
      <c r="F610" s="534"/>
      <c r="H610" s="541"/>
      <c r="I610" s="1026" t="s">
        <v>10418</v>
      </c>
      <c r="J610" s="525" t="s">
        <v>1678</v>
      </c>
      <c r="K610" s="718">
        <v>0.96499999999999997</v>
      </c>
      <c r="L610" s="534"/>
      <c r="M610" s="541"/>
      <c r="N610" s="526"/>
      <c r="O610" s="526"/>
      <c r="P610" s="526"/>
      <c r="Q610" s="526"/>
      <c r="R610" s="526"/>
      <c r="S610" s="526"/>
      <c r="T610" s="526"/>
      <c r="U610" s="527"/>
      <c r="V610" s="722"/>
      <c r="W610" s="537"/>
      <c r="X610" s="537"/>
      <c r="Z610" s="728"/>
      <c r="AA610" s="537"/>
      <c r="AB610" s="554">
        <v>12</v>
      </c>
      <c r="AC610" s="953" t="s">
        <v>10461</v>
      </c>
      <c r="AD610" s="721">
        <f>ROUND(ROUND(ROUND(F585*K610,0)*$M$10,0)-AB610,0)</f>
        <v>367</v>
      </c>
      <c r="AE610" s="539"/>
      <c r="AF610" s="533"/>
    </row>
    <row r="611" spans="1:32" ht="16.7" customHeight="1" x14ac:dyDescent="0.15">
      <c r="A611" s="520">
        <v>22</v>
      </c>
      <c r="B611" s="520">
        <v>8348</v>
      </c>
      <c r="C611" s="540" t="s">
        <v>13723</v>
      </c>
      <c r="D611" s="542"/>
      <c r="E611" s="534"/>
      <c r="F611" s="534"/>
      <c r="H611" s="541"/>
      <c r="I611" s="1027"/>
      <c r="J611" s="537"/>
      <c r="L611" s="534"/>
      <c r="M611" s="541"/>
      <c r="N611" s="947" t="s">
        <v>10414</v>
      </c>
      <c r="O611" s="941"/>
      <c r="P611" s="526" t="s">
        <v>16</v>
      </c>
      <c r="Q611" s="526"/>
      <c r="R611" s="526"/>
      <c r="S611" s="526"/>
      <c r="T611" s="526" t="s">
        <v>1678</v>
      </c>
      <c r="U611" s="527">
        <v>0.7</v>
      </c>
      <c r="V611" s="722"/>
      <c r="W611" s="537"/>
      <c r="X611" s="537"/>
      <c r="Z611" s="728"/>
      <c r="AA611" s="537"/>
      <c r="AB611" s="534"/>
      <c r="AC611" s="953"/>
      <c r="AD611" s="721">
        <f>ROUND(ROUND(ROUND(ROUND(F585*K610,0)*$M$10,0)*U611,0)-AB610,0)</f>
        <v>253</v>
      </c>
      <c r="AE611" s="539"/>
      <c r="AF611" s="533"/>
    </row>
    <row r="612" spans="1:32" ht="16.7" customHeight="1" x14ac:dyDescent="0.15">
      <c r="A612" s="520">
        <v>22</v>
      </c>
      <c r="B612" s="520" t="s">
        <v>13724</v>
      </c>
      <c r="C612" s="540" t="s">
        <v>13725</v>
      </c>
      <c r="D612" s="542"/>
      <c r="E612" s="534"/>
      <c r="F612" s="534"/>
      <c r="H612" s="541"/>
      <c r="I612" s="1028"/>
      <c r="J612" s="544"/>
      <c r="K612" s="725"/>
      <c r="L612" s="534"/>
      <c r="M612" s="541"/>
      <c r="N612" s="1024"/>
      <c r="O612" s="1025"/>
      <c r="P612" s="526" t="s">
        <v>3833</v>
      </c>
      <c r="Q612" s="526"/>
      <c r="R612" s="526"/>
      <c r="S612" s="526"/>
      <c r="T612" s="526" t="s">
        <v>1678</v>
      </c>
      <c r="U612" s="527">
        <v>0.5</v>
      </c>
      <c r="V612" s="727"/>
      <c r="W612" s="544"/>
      <c r="X612" s="544"/>
      <c r="Y612" s="548"/>
      <c r="Z612" s="728"/>
      <c r="AA612" s="537"/>
      <c r="AB612" s="534"/>
      <c r="AC612" s="556"/>
      <c r="AD612" s="721">
        <f>ROUND(ROUND(ROUND(ROUND(F585*K610,0)*$M$10,0)*U612,0)-AB610,0)</f>
        <v>178</v>
      </c>
      <c r="AE612" s="539"/>
      <c r="AF612" s="533"/>
    </row>
    <row r="613" spans="1:32" ht="16.7" customHeight="1" x14ac:dyDescent="0.15">
      <c r="A613" s="549">
        <v>22</v>
      </c>
      <c r="B613" s="549">
        <v>8355</v>
      </c>
      <c r="C613" s="540" t="s">
        <v>13726</v>
      </c>
      <c r="D613" s="542"/>
      <c r="E613" s="534"/>
      <c r="F613" s="534"/>
      <c r="H613" s="541"/>
      <c r="I613" s="729"/>
      <c r="J613" s="525"/>
      <c r="K613" s="718"/>
      <c r="L613" s="534"/>
      <c r="M613" s="541"/>
      <c r="N613" s="526"/>
      <c r="O613" s="526"/>
      <c r="P613" s="526"/>
      <c r="Q613" s="526"/>
      <c r="R613" s="526"/>
      <c r="S613" s="526"/>
      <c r="T613" s="526"/>
      <c r="U613" s="527"/>
      <c r="V613" s="956" t="s">
        <v>12599</v>
      </c>
      <c r="W613" s="936" t="s">
        <v>12821</v>
      </c>
      <c r="X613" s="525" t="s">
        <v>1678</v>
      </c>
      <c r="Y613" s="529">
        <v>0.5</v>
      </c>
      <c r="Z613" s="728"/>
      <c r="AA613" s="537"/>
      <c r="AB613" s="534"/>
      <c r="AC613" s="556"/>
      <c r="AD613" s="721">
        <f>ROUND(ROUND(ROUND(F585*$M$10,0)*Y613,0)-AB610,0)</f>
        <v>185</v>
      </c>
      <c r="AE613" s="539"/>
      <c r="AF613" s="533"/>
    </row>
    <row r="614" spans="1:32" ht="16.7" customHeight="1" x14ac:dyDescent="0.15">
      <c r="A614" s="549">
        <v>22</v>
      </c>
      <c r="B614" s="549">
        <v>8356</v>
      </c>
      <c r="C614" s="540" t="s">
        <v>13727</v>
      </c>
      <c r="D614" s="542"/>
      <c r="E614" s="534"/>
      <c r="F614" s="534"/>
      <c r="H614" s="541"/>
      <c r="I614" s="730"/>
      <c r="J614" s="537"/>
      <c r="L614" s="534"/>
      <c r="M614" s="541"/>
      <c r="N614" s="947" t="s">
        <v>10414</v>
      </c>
      <c r="O614" s="941"/>
      <c r="P614" s="526" t="s">
        <v>16</v>
      </c>
      <c r="Q614" s="526"/>
      <c r="R614" s="526"/>
      <c r="S614" s="526"/>
      <c r="T614" s="526" t="s">
        <v>1678</v>
      </c>
      <c r="U614" s="527">
        <v>0.7</v>
      </c>
      <c r="V614" s="1029"/>
      <c r="W614" s="937"/>
      <c r="X614" s="537"/>
      <c r="Z614" s="728"/>
      <c r="AA614" s="537"/>
      <c r="AB614" s="534"/>
      <c r="AC614" s="556"/>
      <c r="AD614" s="721">
        <f>ROUND(ROUND(ROUND(ROUND(F585*$M$10,0)*U614,0)*Y613,0)-AB610,0)</f>
        <v>126</v>
      </c>
      <c r="AE614" s="539"/>
      <c r="AF614" s="533"/>
    </row>
    <row r="615" spans="1:32" ht="16.7" customHeight="1" x14ac:dyDescent="0.15">
      <c r="A615" s="520">
        <v>22</v>
      </c>
      <c r="B615" s="520" t="s">
        <v>13728</v>
      </c>
      <c r="C615" s="540" t="s">
        <v>13729</v>
      </c>
      <c r="D615" s="542"/>
      <c r="E615" s="534"/>
      <c r="F615" s="534"/>
      <c r="H615" s="541"/>
      <c r="I615" s="731"/>
      <c r="J615" s="544"/>
      <c r="K615" s="725"/>
      <c r="L615" s="534"/>
      <c r="M615" s="541"/>
      <c r="N615" s="1024"/>
      <c r="O615" s="1025"/>
      <c r="P615" s="526" t="s">
        <v>3833</v>
      </c>
      <c r="Q615" s="526"/>
      <c r="R615" s="526"/>
      <c r="S615" s="526"/>
      <c r="T615" s="526" t="s">
        <v>1678</v>
      </c>
      <c r="U615" s="527">
        <v>0.5</v>
      </c>
      <c r="V615" s="1029"/>
      <c r="W615" s="937"/>
      <c r="X615" s="537"/>
      <c r="Z615" s="728"/>
      <c r="AA615" s="537"/>
      <c r="AB615" s="534"/>
      <c r="AC615" s="556"/>
      <c r="AD615" s="721">
        <f>ROUND(ROUND(ROUND(ROUND(F585*$M$10,0)*U615,0)*Y613,0)-AB610,0)</f>
        <v>87</v>
      </c>
      <c r="AE615" s="539"/>
      <c r="AF615" s="533"/>
    </row>
    <row r="616" spans="1:32" ht="16.7" customHeight="1" x14ac:dyDescent="0.15">
      <c r="A616" s="549">
        <v>22</v>
      </c>
      <c r="B616" s="549">
        <v>8357</v>
      </c>
      <c r="C616" s="540" t="s">
        <v>13730</v>
      </c>
      <c r="D616" s="542"/>
      <c r="E616" s="534"/>
      <c r="F616" s="534"/>
      <c r="H616" s="541"/>
      <c r="I616" s="1026" t="s">
        <v>10418</v>
      </c>
      <c r="J616" s="525" t="s">
        <v>1678</v>
      </c>
      <c r="K616" s="718">
        <v>0.96499999999999997</v>
      </c>
      <c r="L616" s="534"/>
      <c r="M616" s="541"/>
      <c r="N616" s="526"/>
      <c r="O616" s="526"/>
      <c r="P616" s="526"/>
      <c r="Q616" s="526"/>
      <c r="R616" s="526"/>
      <c r="S616" s="526"/>
      <c r="T616" s="526"/>
      <c r="U616" s="527"/>
      <c r="V616" s="1029"/>
      <c r="W616" s="937"/>
      <c r="X616" s="537"/>
      <c r="Z616" s="728"/>
      <c r="AA616" s="537"/>
      <c r="AB616" s="534"/>
      <c r="AC616" s="556"/>
      <c r="AD616" s="721">
        <f>ROUND(ROUND(ROUND(ROUND(F585*K616,0)*$M$10,0)*Y613,0)-AB610,0)</f>
        <v>178</v>
      </c>
      <c r="AE616" s="539"/>
      <c r="AF616" s="533"/>
    </row>
    <row r="617" spans="1:32" ht="16.7" customHeight="1" x14ac:dyDescent="0.15">
      <c r="A617" s="549">
        <v>22</v>
      </c>
      <c r="B617" s="549">
        <v>8358</v>
      </c>
      <c r="C617" s="540" t="s">
        <v>13731</v>
      </c>
      <c r="D617" s="542"/>
      <c r="E617" s="534"/>
      <c r="F617" s="534"/>
      <c r="H617" s="541"/>
      <c r="I617" s="1027"/>
      <c r="J617" s="537"/>
      <c r="L617" s="534"/>
      <c r="M617" s="541"/>
      <c r="N617" s="947" t="s">
        <v>10414</v>
      </c>
      <c r="O617" s="941"/>
      <c r="P617" s="526" t="s">
        <v>16</v>
      </c>
      <c r="Q617" s="526"/>
      <c r="R617" s="526"/>
      <c r="S617" s="526"/>
      <c r="T617" s="526" t="s">
        <v>1678</v>
      </c>
      <c r="U617" s="527">
        <v>0.7</v>
      </c>
      <c r="V617" s="1029"/>
      <c r="W617" s="937"/>
      <c r="X617" s="537"/>
      <c r="Z617" s="728"/>
      <c r="AA617" s="537"/>
      <c r="AB617" s="534"/>
      <c r="AC617" s="556"/>
      <c r="AD617" s="721">
        <f>ROUND(ROUND(ROUND(ROUND(ROUND(F585*K616,0)*$M$10,0)*U617,0)*Y613,0)-AB610,0)</f>
        <v>121</v>
      </c>
      <c r="AE617" s="539"/>
      <c r="AF617" s="533"/>
    </row>
    <row r="618" spans="1:32" ht="16.7" customHeight="1" x14ac:dyDescent="0.15">
      <c r="A618" s="520">
        <v>22</v>
      </c>
      <c r="B618" s="520" t="s">
        <v>13732</v>
      </c>
      <c r="C618" s="540" t="s">
        <v>13733</v>
      </c>
      <c r="D618" s="542"/>
      <c r="E618" s="534"/>
      <c r="F618" s="534"/>
      <c r="H618" s="541"/>
      <c r="I618" s="1028"/>
      <c r="J618" s="544"/>
      <c r="K618" s="725"/>
      <c r="L618" s="534"/>
      <c r="M618" s="541"/>
      <c r="N618" s="1024"/>
      <c r="O618" s="1025"/>
      <c r="P618" s="526" t="s">
        <v>3833</v>
      </c>
      <c r="Q618" s="526"/>
      <c r="R618" s="526"/>
      <c r="S618" s="526"/>
      <c r="T618" s="526" t="s">
        <v>1678</v>
      </c>
      <c r="U618" s="527">
        <v>0.5</v>
      </c>
      <c r="V618" s="1029"/>
      <c r="W618" s="938"/>
      <c r="X618" s="544"/>
      <c r="Y618" s="548"/>
      <c r="Z618" s="728"/>
      <c r="AA618" s="537"/>
      <c r="AB618" s="534"/>
      <c r="AC618" s="556"/>
      <c r="AD618" s="721">
        <f>ROUND(ROUND(ROUND(ROUND(ROUND(F585*K616,0)*$M$10,0)*U618,0)*Y613,0)-AB610,0)</f>
        <v>83</v>
      </c>
      <c r="AE618" s="539"/>
      <c r="AF618" s="533"/>
    </row>
    <row r="619" spans="1:32" ht="16.7" customHeight="1" x14ac:dyDescent="0.15">
      <c r="A619" s="549">
        <v>22</v>
      </c>
      <c r="B619" s="549">
        <v>8359</v>
      </c>
      <c r="C619" s="540" t="s">
        <v>13734</v>
      </c>
      <c r="D619" s="542"/>
      <c r="E619" s="534"/>
      <c r="F619" s="534"/>
      <c r="H619" s="541"/>
      <c r="I619" s="729"/>
      <c r="J619" s="525"/>
      <c r="K619" s="718"/>
      <c r="L619" s="534"/>
      <c r="M619" s="541"/>
      <c r="N619" s="526"/>
      <c r="O619" s="526"/>
      <c r="P619" s="526"/>
      <c r="Q619" s="526"/>
      <c r="R619" s="526"/>
      <c r="S619" s="526"/>
      <c r="T619" s="526"/>
      <c r="U619" s="527"/>
      <c r="V619" s="1029"/>
      <c r="W619" s="936" t="s">
        <v>12830</v>
      </c>
      <c r="X619" s="525" t="s">
        <v>1678</v>
      </c>
      <c r="Y619" s="529">
        <v>0.7</v>
      </c>
      <c r="Z619" s="728"/>
      <c r="AA619" s="537"/>
      <c r="AB619" s="534"/>
      <c r="AC619" s="556"/>
      <c r="AD619" s="721">
        <f>ROUND(ROUND(ROUND(F585*$M$10,0)*Y619,0)-AB610,0)</f>
        <v>263</v>
      </c>
      <c r="AE619" s="539"/>
      <c r="AF619" s="533"/>
    </row>
    <row r="620" spans="1:32" ht="16.7" customHeight="1" x14ac:dyDescent="0.15">
      <c r="A620" s="549">
        <v>22</v>
      </c>
      <c r="B620" s="549">
        <v>8360</v>
      </c>
      <c r="C620" s="540" t="s">
        <v>13735</v>
      </c>
      <c r="D620" s="542"/>
      <c r="E620" s="534"/>
      <c r="F620" s="534"/>
      <c r="H620" s="541"/>
      <c r="I620" s="730"/>
      <c r="J620" s="537"/>
      <c r="L620" s="534"/>
      <c r="M620" s="541"/>
      <c r="N620" s="947" t="s">
        <v>10414</v>
      </c>
      <c r="O620" s="941"/>
      <c r="P620" s="526" t="s">
        <v>16</v>
      </c>
      <c r="Q620" s="526"/>
      <c r="R620" s="526"/>
      <c r="S620" s="526"/>
      <c r="T620" s="526" t="s">
        <v>1678</v>
      </c>
      <c r="U620" s="527">
        <v>0.7</v>
      </c>
      <c r="V620" s="1029"/>
      <c r="W620" s="937"/>
      <c r="X620" s="537"/>
      <c r="Z620" s="728"/>
      <c r="AA620" s="537"/>
      <c r="AB620" s="534"/>
      <c r="AC620" s="556"/>
      <c r="AD620" s="721">
        <f>ROUND(ROUND(ROUND(ROUND(F585*$M$10,0)*U620,0)*Y619,0)-AB610,0)</f>
        <v>181</v>
      </c>
      <c r="AE620" s="539"/>
      <c r="AF620" s="533"/>
    </row>
    <row r="621" spans="1:32" ht="16.7" customHeight="1" x14ac:dyDescent="0.15">
      <c r="A621" s="520">
        <v>22</v>
      </c>
      <c r="B621" s="520" t="s">
        <v>13736</v>
      </c>
      <c r="C621" s="540" t="s">
        <v>13737</v>
      </c>
      <c r="D621" s="542"/>
      <c r="E621" s="534"/>
      <c r="F621" s="534"/>
      <c r="H621" s="541"/>
      <c r="I621" s="731"/>
      <c r="J621" s="544"/>
      <c r="K621" s="725"/>
      <c r="L621" s="534"/>
      <c r="M621" s="541"/>
      <c r="N621" s="1024"/>
      <c r="O621" s="1025"/>
      <c r="P621" s="526" t="s">
        <v>3833</v>
      </c>
      <c r="Q621" s="526"/>
      <c r="R621" s="526"/>
      <c r="S621" s="526"/>
      <c r="T621" s="526" t="s">
        <v>1678</v>
      </c>
      <c r="U621" s="527">
        <v>0.5</v>
      </c>
      <c r="V621" s="1029"/>
      <c r="W621" s="937"/>
      <c r="X621" s="537"/>
      <c r="Z621" s="728"/>
      <c r="AA621" s="537"/>
      <c r="AB621" s="534"/>
      <c r="AC621" s="556"/>
      <c r="AD621" s="721">
        <f>ROUND(ROUND(ROUND(ROUND(F585*$M$10,0)*U621,0)*Y619,0)-AB610,0)</f>
        <v>126</v>
      </c>
      <c r="AE621" s="539"/>
      <c r="AF621" s="533"/>
    </row>
    <row r="622" spans="1:32" ht="16.7" customHeight="1" x14ac:dyDescent="0.15">
      <c r="A622" s="549">
        <v>22</v>
      </c>
      <c r="B622" s="549">
        <v>8369</v>
      </c>
      <c r="C622" s="540" t="s">
        <v>13738</v>
      </c>
      <c r="D622" s="542"/>
      <c r="E622" s="534"/>
      <c r="F622" s="534"/>
      <c r="H622" s="541"/>
      <c r="I622" s="1026" t="s">
        <v>10418</v>
      </c>
      <c r="J622" s="525" t="s">
        <v>1678</v>
      </c>
      <c r="K622" s="718">
        <v>0.96499999999999997</v>
      </c>
      <c r="L622" s="534"/>
      <c r="M622" s="541"/>
      <c r="N622" s="526"/>
      <c r="O622" s="526"/>
      <c r="P622" s="526"/>
      <c r="Q622" s="526"/>
      <c r="R622" s="526"/>
      <c r="S622" s="526"/>
      <c r="T622" s="526"/>
      <c r="U622" s="527"/>
      <c r="V622" s="1029"/>
      <c r="W622" s="937"/>
      <c r="X622" s="537"/>
      <c r="Z622" s="728"/>
      <c r="AA622" s="537"/>
      <c r="AB622" s="534"/>
      <c r="AC622" s="556"/>
      <c r="AD622" s="721">
        <f>ROUND(ROUND(ROUND(ROUND(F585*K622,0)*$M$10,0)*Y619,0)-AB610,0)</f>
        <v>253</v>
      </c>
      <c r="AE622" s="539"/>
      <c r="AF622" s="533"/>
    </row>
    <row r="623" spans="1:32" ht="16.7" customHeight="1" x14ac:dyDescent="0.15">
      <c r="A623" s="549">
        <v>22</v>
      </c>
      <c r="B623" s="549">
        <v>8370</v>
      </c>
      <c r="C623" s="540" t="s">
        <v>13739</v>
      </c>
      <c r="D623" s="542"/>
      <c r="E623" s="534"/>
      <c r="F623" s="534"/>
      <c r="H623" s="541"/>
      <c r="I623" s="1027"/>
      <c r="J623" s="537"/>
      <c r="L623" s="534"/>
      <c r="M623" s="541"/>
      <c r="N623" s="947" t="s">
        <v>10414</v>
      </c>
      <c r="O623" s="941"/>
      <c r="P623" s="526" t="s">
        <v>16</v>
      </c>
      <c r="Q623" s="526"/>
      <c r="R623" s="526"/>
      <c r="S623" s="526"/>
      <c r="T623" s="526" t="s">
        <v>1678</v>
      </c>
      <c r="U623" s="527">
        <v>0.7</v>
      </c>
      <c r="V623" s="1029"/>
      <c r="W623" s="937"/>
      <c r="X623" s="537"/>
      <c r="Z623" s="728"/>
      <c r="AA623" s="537"/>
      <c r="AB623" s="534"/>
      <c r="AC623" s="556"/>
      <c r="AD623" s="721">
        <f>ROUND(ROUND(ROUND(ROUND(ROUND(F585*K622,0)*$M$10,0)*U623,0)*Y619,0)-AB610,0)</f>
        <v>174</v>
      </c>
      <c r="AE623" s="539"/>
      <c r="AF623" s="533"/>
    </row>
    <row r="624" spans="1:32" ht="16.7" customHeight="1" x14ac:dyDescent="0.15">
      <c r="A624" s="520">
        <v>22</v>
      </c>
      <c r="B624" s="520" t="s">
        <v>13740</v>
      </c>
      <c r="C624" s="540" t="s">
        <v>13741</v>
      </c>
      <c r="D624" s="542"/>
      <c r="E624" s="534"/>
      <c r="F624" s="534"/>
      <c r="H624" s="541"/>
      <c r="I624" s="1028"/>
      <c r="J624" s="544"/>
      <c r="K624" s="725"/>
      <c r="L624" s="534"/>
      <c r="M624" s="541"/>
      <c r="N624" s="1024"/>
      <c r="O624" s="1025"/>
      <c r="P624" s="526" t="s">
        <v>3833</v>
      </c>
      <c r="Q624" s="526"/>
      <c r="R624" s="526"/>
      <c r="S624" s="526"/>
      <c r="T624" s="526" t="s">
        <v>1678</v>
      </c>
      <c r="U624" s="527">
        <v>0.5</v>
      </c>
      <c r="V624" s="1023"/>
      <c r="W624" s="938"/>
      <c r="X624" s="544"/>
      <c r="Y624" s="548"/>
      <c r="Z624" s="728"/>
      <c r="AA624" s="537"/>
      <c r="AB624" s="534"/>
      <c r="AC624" s="556"/>
      <c r="AD624" s="721">
        <f>ROUND(ROUND(ROUND(ROUND(ROUND(F585*K622,0)*$M$10,0)*U624,0)*Y619,0)-AB610,0)</f>
        <v>121</v>
      </c>
      <c r="AE624" s="539"/>
      <c r="AF624" s="533"/>
    </row>
    <row r="625" spans="1:32" ht="16.7" customHeight="1" x14ac:dyDescent="0.15">
      <c r="A625" s="520">
        <v>22</v>
      </c>
      <c r="B625" s="520" t="s">
        <v>13742</v>
      </c>
      <c r="C625" s="540" t="s">
        <v>13743</v>
      </c>
      <c r="D625" s="542"/>
      <c r="E625" s="534"/>
      <c r="F625" s="534"/>
      <c r="H625" s="541"/>
      <c r="I625" s="729"/>
      <c r="J625" s="525"/>
      <c r="K625" s="718"/>
      <c r="L625" s="534"/>
      <c r="M625" s="541"/>
      <c r="N625" s="526"/>
      <c r="O625" s="526"/>
      <c r="P625" s="526"/>
      <c r="Q625" s="526"/>
      <c r="R625" s="526"/>
      <c r="S625" s="526"/>
      <c r="T625" s="526"/>
      <c r="U625" s="527"/>
      <c r="V625" s="1021" t="s">
        <v>12608</v>
      </c>
      <c r="W625" s="936" t="s">
        <v>12840</v>
      </c>
      <c r="X625" s="525" t="s">
        <v>1678</v>
      </c>
      <c r="Y625" s="529">
        <v>0.7</v>
      </c>
      <c r="Z625" s="728"/>
      <c r="AA625" s="537"/>
      <c r="AB625" s="534"/>
      <c r="AC625" s="556"/>
      <c r="AD625" s="721">
        <f>ROUND(ROUND(ROUND(F585*$M$10,0)*Y625,0)-AB610,0)</f>
        <v>263</v>
      </c>
      <c r="AE625" s="539"/>
      <c r="AF625" s="533"/>
    </row>
    <row r="626" spans="1:32" ht="16.7" customHeight="1" x14ac:dyDescent="0.15">
      <c r="A626" s="520">
        <v>22</v>
      </c>
      <c r="B626" s="520" t="s">
        <v>13744</v>
      </c>
      <c r="C626" s="540" t="s">
        <v>13745</v>
      </c>
      <c r="D626" s="542"/>
      <c r="E626" s="534"/>
      <c r="F626" s="534"/>
      <c r="H626" s="541"/>
      <c r="I626" s="730"/>
      <c r="J626" s="537"/>
      <c r="L626" s="534"/>
      <c r="M626" s="541"/>
      <c r="N626" s="947" t="s">
        <v>10414</v>
      </c>
      <c r="O626" s="941"/>
      <c r="P626" s="526" t="s">
        <v>16</v>
      </c>
      <c r="Q626" s="526"/>
      <c r="R626" s="526"/>
      <c r="S626" s="526"/>
      <c r="T626" s="526" t="s">
        <v>1678</v>
      </c>
      <c r="U626" s="527">
        <v>0.7</v>
      </c>
      <c r="V626" s="1022"/>
      <c r="W626" s="937"/>
      <c r="X626" s="537"/>
      <c r="Z626" s="728"/>
      <c r="AA626" s="537"/>
      <c r="AB626" s="534"/>
      <c r="AC626" s="556"/>
      <c r="AD626" s="721">
        <f>ROUND(ROUND(ROUND(ROUND(F585*$M$10,0)*U626,0)*Y625,0)-AB610,0)</f>
        <v>181</v>
      </c>
      <c r="AE626" s="539"/>
      <c r="AF626" s="533"/>
    </row>
    <row r="627" spans="1:32" ht="16.7" customHeight="1" x14ac:dyDescent="0.15">
      <c r="A627" s="520">
        <v>22</v>
      </c>
      <c r="B627" s="520" t="s">
        <v>13746</v>
      </c>
      <c r="C627" s="540" t="s">
        <v>13747</v>
      </c>
      <c r="D627" s="542"/>
      <c r="E627" s="534"/>
      <c r="F627" s="534"/>
      <c r="H627" s="541"/>
      <c r="I627" s="731"/>
      <c r="J627" s="544"/>
      <c r="K627" s="725"/>
      <c r="L627" s="534"/>
      <c r="M627" s="541"/>
      <c r="N627" s="1024"/>
      <c r="O627" s="1025"/>
      <c r="P627" s="526" t="s">
        <v>3833</v>
      </c>
      <c r="Q627" s="526"/>
      <c r="R627" s="526"/>
      <c r="S627" s="526"/>
      <c r="T627" s="526" t="s">
        <v>1678</v>
      </c>
      <c r="U627" s="527">
        <v>0.5</v>
      </c>
      <c r="V627" s="1022"/>
      <c r="W627" s="937"/>
      <c r="X627" s="537"/>
      <c r="Z627" s="728"/>
      <c r="AA627" s="537"/>
      <c r="AB627" s="534"/>
      <c r="AC627" s="556"/>
      <c r="AD627" s="721">
        <f>ROUND(ROUND(ROUND(ROUND(F585*$M$10,0)*U627,0)*Y625,0)-AB610,0)</f>
        <v>126</v>
      </c>
      <c r="AE627" s="539"/>
      <c r="AF627" s="533"/>
    </row>
    <row r="628" spans="1:32" ht="16.7" customHeight="1" x14ac:dyDescent="0.15">
      <c r="A628" s="520">
        <v>22</v>
      </c>
      <c r="B628" s="520" t="s">
        <v>13748</v>
      </c>
      <c r="C628" s="540" t="s">
        <v>13749</v>
      </c>
      <c r="D628" s="542"/>
      <c r="E628" s="534"/>
      <c r="F628" s="534"/>
      <c r="H628" s="541"/>
      <c r="I628" s="1026" t="s">
        <v>10418</v>
      </c>
      <c r="J628" s="525" t="s">
        <v>1678</v>
      </c>
      <c r="K628" s="718">
        <v>0.96499999999999997</v>
      </c>
      <c r="L628" s="534"/>
      <c r="M628" s="541"/>
      <c r="N628" s="526"/>
      <c r="O628" s="526"/>
      <c r="P628" s="526"/>
      <c r="Q628" s="526"/>
      <c r="R628" s="526"/>
      <c r="S628" s="526"/>
      <c r="T628" s="526"/>
      <c r="U628" s="527"/>
      <c r="V628" s="1022"/>
      <c r="W628" s="937"/>
      <c r="X628" s="537"/>
      <c r="Z628" s="728"/>
      <c r="AA628" s="537"/>
      <c r="AB628" s="534"/>
      <c r="AC628" s="556"/>
      <c r="AD628" s="721">
        <f>ROUND(ROUND(ROUND(ROUND(F585*K628,0)*$M$10,0)*Y625,0)-AB610,0)</f>
        <v>253</v>
      </c>
      <c r="AE628" s="539"/>
      <c r="AF628" s="533"/>
    </row>
    <row r="629" spans="1:32" ht="16.7" customHeight="1" x14ac:dyDescent="0.15">
      <c r="A629" s="520">
        <v>22</v>
      </c>
      <c r="B629" s="520" t="s">
        <v>13750</v>
      </c>
      <c r="C629" s="540" t="s">
        <v>13751</v>
      </c>
      <c r="D629" s="542"/>
      <c r="E629" s="534"/>
      <c r="F629" s="534"/>
      <c r="H629" s="541"/>
      <c r="I629" s="1027"/>
      <c r="J629" s="537"/>
      <c r="L629" s="534"/>
      <c r="M629" s="541"/>
      <c r="N629" s="947" t="s">
        <v>10414</v>
      </c>
      <c r="O629" s="941"/>
      <c r="P629" s="526" t="s">
        <v>16</v>
      </c>
      <c r="Q629" s="526"/>
      <c r="R629" s="526"/>
      <c r="S629" s="526"/>
      <c r="T629" s="526" t="s">
        <v>1678</v>
      </c>
      <c r="U629" s="527">
        <v>0.7</v>
      </c>
      <c r="V629" s="1022"/>
      <c r="W629" s="937"/>
      <c r="X629" s="537"/>
      <c r="Z629" s="728"/>
      <c r="AA629" s="537"/>
      <c r="AB629" s="534"/>
      <c r="AC629" s="556"/>
      <c r="AD629" s="721">
        <f>ROUND(ROUND(ROUND(ROUND(ROUND(F585*K628,0)*$M$10,0)*U629,0)*Y625,0)-AB610,0)</f>
        <v>174</v>
      </c>
      <c r="AE629" s="539"/>
      <c r="AF629" s="533"/>
    </row>
    <row r="630" spans="1:32" ht="16.7" customHeight="1" x14ac:dyDescent="0.15">
      <c r="A630" s="520">
        <v>22</v>
      </c>
      <c r="B630" s="520" t="s">
        <v>13752</v>
      </c>
      <c r="C630" s="540" t="s">
        <v>13753</v>
      </c>
      <c r="D630" s="542"/>
      <c r="E630" s="534"/>
      <c r="F630" s="534"/>
      <c r="H630" s="541"/>
      <c r="I630" s="1028"/>
      <c r="J630" s="544"/>
      <c r="K630" s="725"/>
      <c r="L630" s="534"/>
      <c r="M630" s="541"/>
      <c r="N630" s="1024"/>
      <c r="O630" s="1025"/>
      <c r="P630" s="526" t="s">
        <v>3833</v>
      </c>
      <c r="Q630" s="526"/>
      <c r="R630" s="526"/>
      <c r="S630" s="526"/>
      <c r="T630" s="526" t="s">
        <v>1678</v>
      </c>
      <c r="U630" s="527">
        <v>0.5</v>
      </c>
      <c r="V630" s="1023"/>
      <c r="W630" s="938"/>
      <c r="X630" s="544"/>
      <c r="Y630" s="548"/>
      <c r="Z630" s="728"/>
      <c r="AA630" s="537"/>
      <c r="AB630" s="550"/>
      <c r="AC630" s="732"/>
      <c r="AD630" s="721">
        <f>ROUND(ROUND(ROUND(ROUND(ROUND(F585*K628,0)*$M$10,0)*U630,0)*Y625,0)-AB610,0)</f>
        <v>121</v>
      </c>
      <c r="AE630" s="539"/>
      <c r="AF630" s="533"/>
    </row>
    <row r="631" spans="1:32" ht="16.7" customHeight="1" x14ac:dyDescent="0.15">
      <c r="A631" s="520">
        <v>22</v>
      </c>
      <c r="B631" s="520">
        <v>8681</v>
      </c>
      <c r="C631" s="521" t="s">
        <v>13754</v>
      </c>
      <c r="D631" s="542"/>
      <c r="E631" s="534"/>
      <c r="F631" s="936" t="s">
        <v>10640</v>
      </c>
      <c r="G631" s="947"/>
      <c r="H631" s="941"/>
      <c r="I631" s="729"/>
      <c r="J631" s="525"/>
      <c r="K631" s="718"/>
      <c r="L631" s="534"/>
      <c r="M631" s="541"/>
      <c r="N631" s="526"/>
      <c r="O631" s="526"/>
      <c r="P631" s="526"/>
      <c r="Q631" s="526"/>
      <c r="R631" s="526"/>
      <c r="S631" s="526"/>
      <c r="T631" s="526"/>
      <c r="U631" s="527"/>
      <c r="V631" s="719"/>
      <c r="W631" s="525"/>
      <c r="X631" s="525"/>
      <c r="Y631" s="529"/>
      <c r="Z631" s="728"/>
      <c r="AA631" s="537"/>
      <c r="AB631" s="522"/>
      <c r="AC631" s="720"/>
      <c r="AD631" s="721">
        <f>ROUND(F633*$M$10,0)</f>
        <v>347</v>
      </c>
      <c r="AE631" s="539"/>
      <c r="AF631" s="533"/>
    </row>
    <row r="632" spans="1:32" ht="16.7" customHeight="1" x14ac:dyDescent="0.15">
      <c r="A632" s="520">
        <v>22</v>
      </c>
      <c r="B632" s="520">
        <v>8682</v>
      </c>
      <c r="C632" s="521" t="s">
        <v>13755</v>
      </c>
      <c r="D632" s="542"/>
      <c r="E632" s="534"/>
      <c r="F632" s="937"/>
      <c r="G632" s="948"/>
      <c r="H632" s="942"/>
      <c r="I632" s="730"/>
      <c r="J632" s="537"/>
      <c r="L632" s="534"/>
      <c r="M632" s="541"/>
      <c r="N632" s="947" t="s">
        <v>10414</v>
      </c>
      <c r="O632" s="941"/>
      <c r="P632" s="526" t="s">
        <v>16</v>
      </c>
      <c r="Q632" s="526"/>
      <c r="R632" s="526"/>
      <c r="S632" s="526"/>
      <c r="T632" s="526" t="s">
        <v>1678</v>
      </c>
      <c r="U632" s="527">
        <v>0.7</v>
      </c>
      <c r="V632" s="722"/>
      <c r="W632" s="537"/>
      <c r="X632" s="537"/>
      <c r="Z632" s="728"/>
      <c r="AA632" s="537"/>
      <c r="AB632" s="534"/>
      <c r="AC632" s="556"/>
      <c r="AD632" s="721">
        <f>ROUND(ROUND(F633*$M$10,0)*U632,0)</f>
        <v>243</v>
      </c>
      <c r="AE632" s="539"/>
      <c r="AF632" s="533"/>
    </row>
    <row r="633" spans="1:32" ht="16.7" customHeight="1" x14ac:dyDescent="0.15">
      <c r="A633" s="520">
        <v>22</v>
      </c>
      <c r="B633" s="520" t="s">
        <v>13756</v>
      </c>
      <c r="C633" s="540" t="s">
        <v>13757</v>
      </c>
      <c r="D633" s="542"/>
      <c r="E633" s="534"/>
      <c r="F633" s="1034">
        <f>'6生活介護(基本)'!F633</f>
        <v>496</v>
      </c>
      <c r="G633" s="1035"/>
      <c r="H633" s="541" t="s">
        <v>9</v>
      </c>
      <c r="I633" s="731"/>
      <c r="J633" s="544"/>
      <c r="K633" s="725"/>
      <c r="L633" s="534"/>
      <c r="M633" s="541"/>
      <c r="N633" s="1024"/>
      <c r="O633" s="1025"/>
      <c r="P633" s="526" t="s">
        <v>3833</v>
      </c>
      <c r="Q633" s="526"/>
      <c r="R633" s="526"/>
      <c r="S633" s="526"/>
      <c r="T633" s="526" t="s">
        <v>1678</v>
      </c>
      <c r="U633" s="527">
        <v>0.5</v>
      </c>
      <c r="V633" s="722"/>
      <c r="W633" s="537"/>
      <c r="X633" s="537"/>
      <c r="Z633" s="728"/>
      <c r="AA633" s="537"/>
      <c r="AB633" s="534"/>
      <c r="AC633" s="556"/>
      <c r="AD633" s="721">
        <f>ROUND(ROUND(F633*$M$10,0)*U633,0)</f>
        <v>174</v>
      </c>
      <c r="AE633" s="539"/>
      <c r="AF633" s="533"/>
    </row>
    <row r="634" spans="1:32" ht="16.7" customHeight="1" x14ac:dyDescent="0.15">
      <c r="A634" s="520">
        <v>22</v>
      </c>
      <c r="B634" s="520">
        <v>8683</v>
      </c>
      <c r="C634" s="540" t="s">
        <v>13758</v>
      </c>
      <c r="D634" s="542"/>
      <c r="E634" s="534"/>
      <c r="F634" s="534"/>
      <c r="H634" s="541"/>
      <c r="I634" s="1026" t="s">
        <v>10418</v>
      </c>
      <c r="J634" s="525" t="s">
        <v>1678</v>
      </c>
      <c r="K634" s="718">
        <v>0.96499999999999997</v>
      </c>
      <c r="L634" s="534"/>
      <c r="M634" s="541"/>
      <c r="N634" s="526"/>
      <c r="O634" s="526"/>
      <c r="P634" s="526"/>
      <c r="Q634" s="526"/>
      <c r="R634" s="526"/>
      <c r="S634" s="526"/>
      <c r="T634" s="526"/>
      <c r="U634" s="527"/>
      <c r="V634" s="722"/>
      <c r="W634" s="537"/>
      <c r="X634" s="537"/>
      <c r="Z634" s="728"/>
      <c r="AA634" s="537"/>
      <c r="AB634" s="534"/>
      <c r="AC634" s="556"/>
      <c r="AD634" s="721">
        <f>ROUND(ROUND(F633*K634,0)*$M$10,0)</f>
        <v>335</v>
      </c>
      <c r="AE634" s="539"/>
      <c r="AF634" s="533"/>
    </row>
    <row r="635" spans="1:32" ht="16.7" customHeight="1" x14ac:dyDescent="0.15">
      <c r="A635" s="520">
        <v>22</v>
      </c>
      <c r="B635" s="520">
        <v>8684</v>
      </c>
      <c r="C635" s="540" t="s">
        <v>13759</v>
      </c>
      <c r="D635" s="542"/>
      <c r="E635" s="534"/>
      <c r="F635" s="534"/>
      <c r="H635" s="541"/>
      <c r="I635" s="1027"/>
      <c r="J635" s="537"/>
      <c r="L635" s="534"/>
      <c r="M635" s="541"/>
      <c r="N635" s="947" t="s">
        <v>10414</v>
      </c>
      <c r="O635" s="941"/>
      <c r="P635" s="526" t="s">
        <v>16</v>
      </c>
      <c r="Q635" s="526"/>
      <c r="R635" s="526"/>
      <c r="S635" s="526"/>
      <c r="T635" s="526" t="s">
        <v>1678</v>
      </c>
      <c r="U635" s="527">
        <v>0.7</v>
      </c>
      <c r="V635" s="722"/>
      <c r="W635" s="537"/>
      <c r="X635" s="537"/>
      <c r="Z635" s="728"/>
      <c r="AA635" s="537"/>
      <c r="AB635" s="534"/>
      <c r="AC635" s="556"/>
      <c r="AD635" s="721">
        <f>ROUND(ROUND(ROUND(F633*K634,0)*$M$10,0)*U635,0)</f>
        <v>235</v>
      </c>
      <c r="AE635" s="539"/>
      <c r="AF635" s="533"/>
    </row>
    <row r="636" spans="1:32" ht="16.7" customHeight="1" x14ac:dyDescent="0.15">
      <c r="A636" s="520">
        <v>22</v>
      </c>
      <c r="B636" s="520" t="s">
        <v>13760</v>
      </c>
      <c r="C636" s="540" t="s">
        <v>13761</v>
      </c>
      <c r="D636" s="542"/>
      <c r="E636" s="534"/>
      <c r="F636" s="534"/>
      <c r="H636" s="541"/>
      <c r="I636" s="1028"/>
      <c r="J636" s="544"/>
      <c r="K636" s="725"/>
      <c r="L636" s="534"/>
      <c r="M636" s="541"/>
      <c r="N636" s="1024"/>
      <c r="O636" s="1025"/>
      <c r="P636" s="526" t="s">
        <v>3833</v>
      </c>
      <c r="Q636" s="526"/>
      <c r="R636" s="526"/>
      <c r="S636" s="526"/>
      <c r="T636" s="526" t="s">
        <v>1678</v>
      </c>
      <c r="U636" s="527">
        <v>0.5</v>
      </c>
      <c r="V636" s="727"/>
      <c r="W636" s="544"/>
      <c r="X636" s="544"/>
      <c r="Y636" s="548"/>
      <c r="Z636" s="728"/>
      <c r="AA636" s="537"/>
      <c r="AB636" s="534"/>
      <c r="AC636" s="556"/>
      <c r="AD636" s="721">
        <f>ROUND(ROUND(ROUND(F633*K634,0)*$M$10,0)*U636,0)</f>
        <v>168</v>
      </c>
      <c r="AE636" s="539"/>
      <c r="AF636" s="533"/>
    </row>
    <row r="637" spans="1:32" ht="16.7" customHeight="1" x14ac:dyDescent="0.15">
      <c r="A637" s="549">
        <v>22</v>
      </c>
      <c r="B637" s="549">
        <v>8685</v>
      </c>
      <c r="C637" s="540" t="s">
        <v>13762</v>
      </c>
      <c r="D637" s="542"/>
      <c r="E637" s="534"/>
      <c r="F637" s="534"/>
      <c r="H637" s="541"/>
      <c r="I637" s="729"/>
      <c r="J637" s="525"/>
      <c r="K637" s="718"/>
      <c r="L637" s="534"/>
      <c r="M637" s="541"/>
      <c r="N637" s="526"/>
      <c r="O637" s="526"/>
      <c r="P637" s="526"/>
      <c r="Q637" s="526"/>
      <c r="R637" s="526"/>
      <c r="S637" s="526"/>
      <c r="T637" s="526"/>
      <c r="U637" s="527"/>
      <c r="V637" s="956" t="s">
        <v>12599</v>
      </c>
      <c r="W637" s="936" t="s">
        <v>12821</v>
      </c>
      <c r="X637" s="525" t="s">
        <v>1678</v>
      </c>
      <c r="Y637" s="529">
        <v>0.5</v>
      </c>
      <c r="Z637" s="728"/>
      <c r="AA637" s="537"/>
      <c r="AB637" s="534"/>
      <c r="AC637" s="556"/>
      <c r="AD637" s="721">
        <f>ROUND(ROUND(F633*$M$10,0)*Y637,0)</f>
        <v>174</v>
      </c>
      <c r="AE637" s="539"/>
      <c r="AF637" s="533"/>
    </row>
    <row r="638" spans="1:32" ht="16.7" customHeight="1" x14ac:dyDescent="0.15">
      <c r="A638" s="549">
        <v>22</v>
      </c>
      <c r="B638" s="549">
        <v>8686</v>
      </c>
      <c r="C638" s="540" t="s">
        <v>13763</v>
      </c>
      <c r="D638" s="542"/>
      <c r="E638" s="534"/>
      <c r="F638" s="534"/>
      <c r="H638" s="541"/>
      <c r="I638" s="730"/>
      <c r="J638" s="537"/>
      <c r="L638" s="534"/>
      <c r="M638" s="541"/>
      <c r="N638" s="947" t="s">
        <v>10414</v>
      </c>
      <c r="O638" s="941"/>
      <c r="P638" s="526" t="s">
        <v>16</v>
      </c>
      <c r="Q638" s="526"/>
      <c r="R638" s="526"/>
      <c r="S638" s="526"/>
      <c r="T638" s="526" t="s">
        <v>1678</v>
      </c>
      <c r="U638" s="527">
        <v>0.7</v>
      </c>
      <c r="V638" s="1029"/>
      <c r="W638" s="937"/>
      <c r="X638" s="537"/>
      <c r="Z638" s="728"/>
      <c r="AA638" s="537"/>
      <c r="AB638" s="534"/>
      <c r="AC638" s="556"/>
      <c r="AD638" s="721">
        <f>ROUND(ROUND(ROUND(F633*$M$10,0)*U638,0)*Y637,0)</f>
        <v>122</v>
      </c>
      <c r="AE638" s="539"/>
      <c r="AF638" s="533"/>
    </row>
    <row r="639" spans="1:32" ht="16.7" customHeight="1" x14ac:dyDescent="0.15">
      <c r="A639" s="520">
        <v>22</v>
      </c>
      <c r="B639" s="520" t="s">
        <v>13764</v>
      </c>
      <c r="C639" s="540" t="s">
        <v>13765</v>
      </c>
      <c r="D639" s="542"/>
      <c r="E639" s="534"/>
      <c r="F639" s="534"/>
      <c r="H639" s="541"/>
      <c r="I639" s="731"/>
      <c r="J639" s="544"/>
      <c r="K639" s="725"/>
      <c r="L639" s="534"/>
      <c r="M639" s="541"/>
      <c r="N639" s="1024"/>
      <c r="O639" s="1025"/>
      <c r="P639" s="526" t="s">
        <v>3833</v>
      </c>
      <c r="Q639" s="526"/>
      <c r="R639" s="526"/>
      <c r="S639" s="526"/>
      <c r="T639" s="526" t="s">
        <v>1678</v>
      </c>
      <c r="U639" s="527">
        <v>0.5</v>
      </c>
      <c r="V639" s="1029"/>
      <c r="W639" s="937"/>
      <c r="X639" s="537"/>
      <c r="Z639" s="728"/>
      <c r="AA639" s="537"/>
      <c r="AB639" s="534"/>
      <c r="AC639" s="556"/>
      <c r="AD639" s="721">
        <f>ROUND(ROUND(ROUND(F633*$M$10,0)*U639,0)*Y637,0)</f>
        <v>87</v>
      </c>
      <c r="AE639" s="539"/>
      <c r="AF639" s="533"/>
    </row>
    <row r="640" spans="1:32" ht="16.7" customHeight="1" x14ac:dyDescent="0.15">
      <c r="A640" s="549">
        <v>22</v>
      </c>
      <c r="B640" s="549">
        <v>8687</v>
      </c>
      <c r="C640" s="540" t="s">
        <v>13766</v>
      </c>
      <c r="D640" s="542"/>
      <c r="E640" s="534"/>
      <c r="F640" s="534"/>
      <c r="H640" s="541"/>
      <c r="I640" s="1026" t="s">
        <v>10418</v>
      </c>
      <c r="J640" s="525" t="s">
        <v>1678</v>
      </c>
      <c r="K640" s="718">
        <v>0.96499999999999997</v>
      </c>
      <c r="L640" s="534"/>
      <c r="M640" s="541"/>
      <c r="N640" s="526"/>
      <c r="O640" s="526"/>
      <c r="P640" s="526"/>
      <c r="Q640" s="526"/>
      <c r="R640" s="526"/>
      <c r="S640" s="526"/>
      <c r="T640" s="526"/>
      <c r="U640" s="527"/>
      <c r="V640" s="1029"/>
      <c r="W640" s="937"/>
      <c r="X640" s="537"/>
      <c r="Z640" s="728"/>
      <c r="AA640" s="537"/>
      <c r="AB640" s="534"/>
      <c r="AC640" s="556"/>
      <c r="AD640" s="721">
        <f>ROUND(ROUND(ROUND(F633*K640,0)*$M$10,0)*Y637,0)</f>
        <v>168</v>
      </c>
      <c r="AE640" s="539"/>
      <c r="AF640" s="533"/>
    </row>
    <row r="641" spans="1:32" ht="16.7" customHeight="1" x14ac:dyDescent="0.15">
      <c r="A641" s="549">
        <v>22</v>
      </c>
      <c r="B641" s="549">
        <v>8688</v>
      </c>
      <c r="C641" s="540" t="s">
        <v>13767</v>
      </c>
      <c r="D641" s="542"/>
      <c r="E641" s="534"/>
      <c r="F641" s="534"/>
      <c r="H641" s="541"/>
      <c r="I641" s="1027"/>
      <c r="J641" s="537"/>
      <c r="L641" s="534"/>
      <c r="M641" s="541"/>
      <c r="N641" s="947" t="s">
        <v>10414</v>
      </c>
      <c r="O641" s="941"/>
      <c r="P641" s="526" t="s">
        <v>16</v>
      </c>
      <c r="Q641" s="526"/>
      <c r="R641" s="526"/>
      <c r="S641" s="526"/>
      <c r="T641" s="526" t="s">
        <v>1678</v>
      </c>
      <c r="U641" s="527">
        <v>0.7</v>
      </c>
      <c r="V641" s="1029"/>
      <c r="W641" s="937"/>
      <c r="X641" s="537"/>
      <c r="Z641" s="728"/>
      <c r="AA641" s="537"/>
      <c r="AB641" s="534"/>
      <c r="AC641" s="556"/>
      <c r="AD641" s="721">
        <f>ROUND(ROUND(ROUND(ROUND(F633*K640,0)*$M$10,0)*U641,0)*Y637,0)</f>
        <v>118</v>
      </c>
      <c r="AE641" s="539"/>
      <c r="AF641" s="533"/>
    </row>
    <row r="642" spans="1:32" ht="16.7" customHeight="1" x14ac:dyDescent="0.15">
      <c r="A642" s="520">
        <v>22</v>
      </c>
      <c r="B642" s="520" t="s">
        <v>13768</v>
      </c>
      <c r="C642" s="540" t="s">
        <v>13769</v>
      </c>
      <c r="D642" s="542"/>
      <c r="E642" s="534"/>
      <c r="F642" s="534"/>
      <c r="H642" s="541"/>
      <c r="I642" s="1028"/>
      <c r="J642" s="544"/>
      <c r="K642" s="725"/>
      <c r="L642" s="534"/>
      <c r="M642" s="541"/>
      <c r="N642" s="1024"/>
      <c r="O642" s="1025"/>
      <c r="P642" s="526" t="s">
        <v>3833</v>
      </c>
      <c r="Q642" s="526"/>
      <c r="R642" s="526"/>
      <c r="S642" s="526"/>
      <c r="T642" s="526" t="s">
        <v>1678</v>
      </c>
      <c r="U642" s="527">
        <v>0.5</v>
      </c>
      <c r="V642" s="1029"/>
      <c r="W642" s="938"/>
      <c r="X642" s="544"/>
      <c r="Y642" s="548"/>
      <c r="Z642" s="728"/>
      <c r="AA642" s="537"/>
      <c r="AB642" s="534"/>
      <c r="AC642" s="556"/>
      <c r="AD642" s="721">
        <f>ROUND(ROUND(ROUND(ROUND(F633*K640,0)*$M$10,0)*U642,0)*Y637,0)</f>
        <v>84</v>
      </c>
      <c r="AE642" s="539"/>
      <c r="AF642" s="533"/>
    </row>
    <row r="643" spans="1:32" ht="16.7" customHeight="1" x14ac:dyDescent="0.15">
      <c r="A643" s="549">
        <v>22</v>
      </c>
      <c r="B643" s="549">
        <v>8689</v>
      </c>
      <c r="C643" s="540" t="s">
        <v>13770</v>
      </c>
      <c r="D643" s="542"/>
      <c r="E643" s="534"/>
      <c r="F643" s="534"/>
      <c r="H643" s="541"/>
      <c r="I643" s="729"/>
      <c r="J643" s="525"/>
      <c r="K643" s="718"/>
      <c r="L643" s="534"/>
      <c r="M643" s="541"/>
      <c r="N643" s="526"/>
      <c r="O643" s="526"/>
      <c r="P643" s="526"/>
      <c r="Q643" s="526"/>
      <c r="R643" s="526"/>
      <c r="S643" s="526"/>
      <c r="T643" s="526"/>
      <c r="U643" s="527"/>
      <c r="V643" s="1029"/>
      <c r="W643" s="936" t="s">
        <v>12830</v>
      </c>
      <c r="X643" s="525" t="s">
        <v>1678</v>
      </c>
      <c r="Y643" s="529">
        <v>0.7</v>
      </c>
      <c r="Z643" s="728"/>
      <c r="AA643" s="537"/>
      <c r="AB643" s="534"/>
      <c r="AC643" s="556"/>
      <c r="AD643" s="721">
        <f>ROUND(ROUND(F633*$M$10,0)*Y643,0)</f>
        <v>243</v>
      </c>
      <c r="AE643" s="539"/>
      <c r="AF643" s="533"/>
    </row>
    <row r="644" spans="1:32" ht="16.7" customHeight="1" x14ac:dyDescent="0.15">
      <c r="A644" s="549">
        <v>22</v>
      </c>
      <c r="B644" s="549">
        <v>8690</v>
      </c>
      <c r="C644" s="540" t="s">
        <v>13771</v>
      </c>
      <c r="D644" s="542"/>
      <c r="E644" s="534"/>
      <c r="F644" s="534"/>
      <c r="H644" s="541"/>
      <c r="I644" s="730"/>
      <c r="J644" s="537"/>
      <c r="L644" s="534"/>
      <c r="M644" s="541"/>
      <c r="N644" s="947" t="s">
        <v>10414</v>
      </c>
      <c r="O644" s="941"/>
      <c r="P644" s="526" t="s">
        <v>16</v>
      </c>
      <c r="Q644" s="526"/>
      <c r="R644" s="526"/>
      <c r="S644" s="526"/>
      <c r="T644" s="526" t="s">
        <v>1678</v>
      </c>
      <c r="U644" s="527">
        <v>0.7</v>
      </c>
      <c r="V644" s="1029"/>
      <c r="W644" s="937"/>
      <c r="X644" s="537"/>
      <c r="Z644" s="728"/>
      <c r="AA644" s="537"/>
      <c r="AB644" s="534"/>
      <c r="AC644" s="556"/>
      <c r="AD644" s="721">
        <f>ROUND(ROUND(ROUND(F633*$M$10,0)*U644,0)*Y643,0)</f>
        <v>170</v>
      </c>
      <c r="AE644" s="539"/>
      <c r="AF644" s="533"/>
    </row>
    <row r="645" spans="1:32" ht="16.7" customHeight="1" x14ac:dyDescent="0.15">
      <c r="A645" s="520">
        <v>22</v>
      </c>
      <c r="B645" s="520" t="s">
        <v>13772</v>
      </c>
      <c r="C645" s="540" t="s">
        <v>13773</v>
      </c>
      <c r="D645" s="542"/>
      <c r="E645" s="534"/>
      <c r="F645" s="534"/>
      <c r="H645" s="541"/>
      <c r="I645" s="731"/>
      <c r="J645" s="544"/>
      <c r="K645" s="725"/>
      <c r="L645" s="534"/>
      <c r="M645" s="541"/>
      <c r="N645" s="1024"/>
      <c r="O645" s="1025"/>
      <c r="P645" s="526" t="s">
        <v>3833</v>
      </c>
      <c r="Q645" s="526"/>
      <c r="R645" s="526"/>
      <c r="S645" s="526"/>
      <c r="T645" s="526" t="s">
        <v>1678</v>
      </c>
      <c r="U645" s="527">
        <v>0.5</v>
      </c>
      <c r="V645" s="1029"/>
      <c r="W645" s="937"/>
      <c r="X645" s="537"/>
      <c r="Z645" s="728"/>
      <c r="AA645" s="537"/>
      <c r="AB645" s="534"/>
      <c r="AC645" s="556"/>
      <c r="AD645" s="721">
        <f>ROUND(ROUND(ROUND(F633*$M$10,0)*U645,0)*Y643,0)</f>
        <v>122</v>
      </c>
      <c r="AE645" s="539"/>
      <c r="AF645" s="533"/>
    </row>
    <row r="646" spans="1:32" ht="16.7" customHeight="1" x14ac:dyDescent="0.15">
      <c r="A646" s="549">
        <v>22</v>
      </c>
      <c r="B646" s="549">
        <v>8027</v>
      </c>
      <c r="C646" s="540" t="s">
        <v>13774</v>
      </c>
      <c r="D646" s="542"/>
      <c r="E646" s="534"/>
      <c r="F646" s="534"/>
      <c r="H646" s="541"/>
      <c r="I646" s="1026" t="s">
        <v>10418</v>
      </c>
      <c r="J646" s="525" t="s">
        <v>1678</v>
      </c>
      <c r="K646" s="718">
        <v>0.96499999999999997</v>
      </c>
      <c r="L646" s="534"/>
      <c r="M646" s="541"/>
      <c r="N646" s="526"/>
      <c r="O646" s="526"/>
      <c r="P646" s="526"/>
      <c r="Q646" s="526"/>
      <c r="R646" s="526"/>
      <c r="S646" s="526"/>
      <c r="T646" s="526"/>
      <c r="U646" s="527"/>
      <c r="V646" s="1029"/>
      <c r="W646" s="937"/>
      <c r="X646" s="537"/>
      <c r="Z646" s="728"/>
      <c r="AA646" s="537"/>
      <c r="AB646" s="534"/>
      <c r="AC646" s="556"/>
      <c r="AD646" s="721">
        <f>ROUND(ROUND(ROUND(F633*K646,0)*$M$10,0)*Y643,0)</f>
        <v>235</v>
      </c>
      <c r="AE646" s="539"/>
      <c r="AF646" s="533"/>
    </row>
    <row r="647" spans="1:32" ht="16.7" customHeight="1" x14ac:dyDescent="0.15">
      <c r="A647" s="549">
        <v>22</v>
      </c>
      <c r="B647" s="549">
        <v>8028</v>
      </c>
      <c r="C647" s="540" t="s">
        <v>13775</v>
      </c>
      <c r="D647" s="542"/>
      <c r="E647" s="534"/>
      <c r="F647" s="534"/>
      <c r="H647" s="541"/>
      <c r="I647" s="1027"/>
      <c r="J647" s="537"/>
      <c r="L647" s="534"/>
      <c r="M647" s="541"/>
      <c r="N647" s="947" t="s">
        <v>10414</v>
      </c>
      <c r="O647" s="941"/>
      <c r="P647" s="526" t="s">
        <v>16</v>
      </c>
      <c r="Q647" s="526"/>
      <c r="R647" s="526"/>
      <c r="S647" s="526"/>
      <c r="T647" s="526" t="s">
        <v>1678</v>
      </c>
      <c r="U647" s="527">
        <v>0.7</v>
      </c>
      <c r="V647" s="1029"/>
      <c r="W647" s="937"/>
      <c r="X647" s="537"/>
      <c r="Z647" s="728"/>
      <c r="AA647" s="537"/>
      <c r="AB647" s="534"/>
      <c r="AC647" s="556"/>
      <c r="AD647" s="721">
        <f>ROUND(ROUND(ROUND(ROUND(F633*K646,0)*$M$10,0)*U647,0)*Y643,0)</f>
        <v>165</v>
      </c>
      <c r="AE647" s="539"/>
      <c r="AF647" s="533"/>
    </row>
    <row r="648" spans="1:32" ht="16.7" customHeight="1" x14ac:dyDescent="0.15">
      <c r="A648" s="520">
        <v>22</v>
      </c>
      <c r="B648" s="520" t="s">
        <v>13776</v>
      </c>
      <c r="C648" s="540" t="s">
        <v>13777</v>
      </c>
      <c r="D648" s="542"/>
      <c r="E648" s="534"/>
      <c r="F648" s="534"/>
      <c r="H648" s="541"/>
      <c r="I648" s="1028"/>
      <c r="J648" s="544"/>
      <c r="K648" s="725"/>
      <c r="L648" s="534"/>
      <c r="M648" s="541"/>
      <c r="N648" s="1024"/>
      <c r="O648" s="1025"/>
      <c r="P648" s="526" t="s">
        <v>3833</v>
      </c>
      <c r="Q648" s="526"/>
      <c r="R648" s="526"/>
      <c r="S648" s="526"/>
      <c r="T648" s="526" t="s">
        <v>1678</v>
      </c>
      <c r="U648" s="527">
        <v>0.5</v>
      </c>
      <c r="V648" s="1023"/>
      <c r="W648" s="938"/>
      <c r="X648" s="544"/>
      <c r="Y648" s="548"/>
      <c r="Z648" s="728"/>
      <c r="AA648" s="537"/>
      <c r="AB648" s="534"/>
      <c r="AC648" s="556"/>
      <c r="AD648" s="721">
        <f>ROUND(ROUND(ROUND(ROUND(F633*K646,0)*$M$10,0)*U648,0)*Y643,0)</f>
        <v>118</v>
      </c>
      <c r="AE648" s="539"/>
      <c r="AF648" s="533"/>
    </row>
    <row r="649" spans="1:32" ht="16.7" customHeight="1" x14ac:dyDescent="0.15">
      <c r="A649" s="520">
        <v>22</v>
      </c>
      <c r="B649" s="520" t="s">
        <v>13778</v>
      </c>
      <c r="C649" s="540" t="s">
        <v>13779</v>
      </c>
      <c r="D649" s="542"/>
      <c r="E649" s="534"/>
      <c r="F649" s="534"/>
      <c r="H649" s="541"/>
      <c r="I649" s="729"/>
      <c r="J649" s="525"/>
      <c r="K649" s="718"/>
      <c r="L649" s="534"/>
      <c r="M649" s="541"/>
      <c r="N649" s="526"/>
      <c r="O649" s="526"/>
      <c r="P649" s="526"/>
      <c r="Q649" s="526"/>
      <c r="R649" s="526"/>
      <c r="S649" s="526"/>
      <c r="T649" s="526"/>
      <c r="U649" s="527"/>
      <c r="V649" s="1021" t="s">
        <v>12608</v>
      </c>
      <c r="W649" s="936" t="s">
        <v>12840</v>
      </c>
      <c r="X649" s="525" t="s">
        <v>1678</v>
      </c>
      <c r="Y649" s="529">
        <v>0.7</v>
      </c>
      <c r="Z649" s="728"/>
      <c r="AA649" s="537"/>
      <c r="AB649" s="534"/>
      <c r="AC649" s="556"/>
      <c r="AD649" s="721">
        <f>ROUND(ROUND(F633*$M$10,0)*Y649,0)</f>
        <v>243</v>
      </c>
      <c r="AE649" s="539"/>
      <c r="AF649" s="533"/>
    </row>
    <row r="650" spans="1:32" ht="16.7" customHeight="1" x14ac:dyDescent="0.15">
      <c r="A650" s="520">
        <v>22</v>
      </c>
      <c r="B650" s="520" t="s">
        <v>13780</v>
      </c>
      <c r="C650" s="540" t="s">
        <v>13781</v>
      </c>
      <c r="D650" s="542"/>
      <c r="E650" s="534"/>
      <c r="F650" s="534"/>
      <c r="H650" s="541"/>
      <c r="I650" s="730"/>
      <c r="J650" s="537"/>
      <c r="L650" s="534"/>
      <c r="M650" s="541"/>
      <c r="N650" s="947" t="s">
        <v>10414</v>
      </c>
      <c r="O650" s="941"/>
      <c r="P650" s="526" t="s">
        <v>16</v>
      </c>
      <c r="Q650" s="526"/>
      <c r="R650" s="526"/>
      <c r="S650" s="526"/>
      <c r="T650" s="526" t="s">
        <v>1678</v>
      </c>
      <c r="U650" s="527">
        <v>0.7</v>
      </c>
      <c r="V650" s="1022"/>
      <c r="W650" s="937"/>
      <c r="X650" s="537"/>
      <c r="Z650" s="728"/>
      <c r="AA650" s="537"/>
      <c r="AB650" s="534"/>
      <c r="AC650" s="556"/>
      <c r="AD650" s="721">
        <f>ROUND(ROUND(ROUND(F633*$M$10,0)*U650,0)*Y649,0)</f>
        <v>170</v>
      </c>
      <c r="AE650" s="539"/>
      <c r="AF650" s="533"/>
    </row>
    <row r="651" spans="1:32" ht="16.7" customHeight="1" x14ac:dyDescent="0.15">
      <c r="A651" s="520">
        <v>22</v>
      </c>
      <c r="B651" s="520" t="s">
        <v>13782</v>
      </c>
      <c r="C651" s="540" t="s">
        <v>13783</v>
      </c>
      <c r="D651" s="542"/>
      <c r="E651" s="534"/>
      <c r="F651" s="534"/>
      <c r="H651" s="541"/>
      <c r="I651" s="731"/>
      <c r="J651" s="544"/>
      <c r="K651" s="725"/>
      <c r="L651" s="534"/>
      <c r="M651" s="541"/>
      <c r="N651" s="1024"/>
      <c r="O651" s="1025"/>
      <c r="P651" s="526" t="s">
        <v>3833</v>
      </c>
      <c r="Q651" s="526"/>
      <c r="R651" s="526"/>
      <c r="S651" s="526"/>
      <c r="T651" s="526" t="s">
        <v>1678</v>
      </c>
      <c r="U651" s="527">
        <v>0.5</v>
      </c>
      <c r="V651" s="1022"/>
      <c r="W651" s="937"/>
      <c r="X651" s="537"/>
      <c r="Z651" s="728"/>
      <c r="AA651" s="537"/>
      <c r="AB651" s="534"/>
      <c r="AC651" s="556"/>
      <c r="AD651" s="721">
        <f>ROUND(ROUND(ROUND(F633*$M$10,0)*U651,0)*Y649,0)</f>
        <v>122</v>
      </c>
      <c r="AE651" s="539"/>
      <c r="AF651" s="533"/>
    </row>
    <row r="652" spans="1:32" ht="16.7" customHeight="1" x14ac:dyDescent="0.15">
      <c r="A652" s="520">
        <v>22</v>
      </c>
      <c r="B652" s="520" t="s">
        <v>13784</v>
      </c>
      <c r="C652" s="540" t="s">
        <v>13785</v>
      </c>
      <c r="D652" s="542"/>
      <c r="E652" s="534"/>
      <c r="F652" s="534"/>
      <c r="H652" s="541"/>
      <c r="I652" s="1026" t="s">
        <v>10418</v>
      </c>
      <c r="J652" s="525" t="s">
        <v>1678</v>
      </c>
      <c r="K652" s="718">
        <v>0.96499999999999997</v>
      </c>
      <c r="L652" s="534"/>
      <c r="M652" s="541"/>
      <c r="N652" s="526"/>
      <c r="O652" s="526"/>
      <c r="P652" s="526"/>
      <c r="Q652" s="526"/>
      <c r="R652" s="526"/>
      <c r="S652" s="526"/>
      <c r="T652" s="526"/>
      <c r="U652" s="527"/>
      <c r="V652" s="1022"/>
      <c r="W652" s="937"/>
      <c r="X652" s="537"/>
      <c r="Z652" s="728"/>
      <c r="AA652" s="537"/>
      <c r="AB652" s="534"/>
      <c r="AC652" s="556"/>
      <c r="AD652" s="721">
        <f>ROUND(ROUND(ROUND(F633*K652,0)*$M$10,0)*Y649,0)</f>
        <v>235</v>
      </c>
      <c r="AE652" s="539"/>
      <c r="AF652" s="533"/>
    </row>
    <row r="653" spans="1:32" ht="16.7" customHeight="1" x14ac:dyDescent="0.15">
      <c r="A653" s="520">
        <v>22</v>
      </c>
      <c r="B653" s="520" t="s">
        <v>13786</v>
      </c>
      <c r="C653" s="540" t="s">
        <v>13787</v>
      </c>
      <c r="D653" s="542"/>
      <c r="E653" s="534"/>
      <c r="F653" s="534"/>
      <c r="H653" s="541"/>
      <c r="I653" s="1027"/>
      <c r="J653" s="537"/>
      <c r="L653" s="534"/>
      <c r="M653" s="541"/>
      <c r="N653" s="947" t="s">
        <v>10414</v>
      </c>
      <c r="O653" s="941"/>
      <c r="P653" s="526" t="s">
        <v>16</v>
      </c>
      <c r="Q653" s="526"/>
      <c r="R653" s="526"/>
      <c r="S653" s="526"/>
      <c r="T653" s="526" t="s">
        <v>1678</v>
      </c>
      <c r="U653" s="527">
        <v>0.7</v>
      </c>
      <c r="V653" s="1022"/>
      <c r="W653" s="937"/>
      <c r="X653" s="537"/>
      <c r="Z653" s="728"/>
      <c r="AA653" s="537"/>
      <c r="AB653" s="534"/>
      <c r="AC653" s="556"/>
      <c r="AD653" s="721">
        <f>ROUND(ROUND(ROUND(ROUND(F633*K652,0)*$M$10,0)*U653,0)*Y649,0)</f>
        <v>165</v>
      </c>
      <c r="AE653" s="539"/>
      <c r="AF653" s="533"/>
    </row>
    <row r="654" spans="1:32" ht="16.7" customHeight="1" x14ac:dyDescent="0.15">
      <c r="A654" s="520">
        <v>22</v>
      </c>
      <c r="B654" s="520" t="s">
        <v>13788</v>
      </c>
      <c r="C654" s="540" t="s">
        <v>13789</v>
      </c>
      <c r="D654" s="542"/>
      <c r="E654" s="534"/>
      <c r="F654" s="534"/>
      <c r="H654" s="541"/>
      <c r="I654" s="1028"/>
      <c r="J654" s="544"/>
      <c r="K654" s="725"/>
      <c r="L654" s="534"/>
      <c r="M654" s="541"/>
      <c r="N654" s="1024"/>
      <c r="O654" s="1025"/>
      <c r="P654" s="526" t="s">
        <v>3833</v>
      </c>
      <c r="Q654" s="526"/>
      <c r="R654" s="526"/>
      <c r="S654" s="526"/>
      <c r="T654" s="526" t="s">
        <v>1678</v>
      </c>
      <c r="U654" s="527">
        <v>0.5</v>
      </c>
      <c r="V654" s="1023"/>
      <c r="W654" s="938"/>
      <c r="X654" s="544"/>
      <c r="Y654" s="548"/>
      <c r="Z654" s="728"/>
      <c r="AA654" s="537"/>
      <c r="AB654" s="550"/>
      <c r="AC654" s="732"/>
      <c r="AD654" s="721">
        <f>ROUND(ROUND(ROUND(ROUND(F633*K652,0)*$M$10,0)*U654,0)*Y649,0)</f>
        <v>118</v>
      </c>
      <c r="AE654" s="539"/>
      <c r="AF654" s="533"/>
    </row>
    <row r="655" spans="1:32" ht="16.7" customHeight="1" x14ac:dyDescent="0.15">
      <c r="A655" s="520">
        <v>22</v>
      </c>
      <c r="B655" s="520">
        <v>8365</v>
      </c>
      <c r="C655" s="540" t="s">
        <v>13790</v>
      </c>
      <c r="D655" s="542"/>
      <c r="E655" s="534"/>
      <c r="F655" s="534"/>
      <c r="H655" s="541"/>
      <c r="I655" s="729"/>
      <c r="J655" s="525"/>
      <c r="K655" s="718"/>
      <c r="L655" s="534"/>
      <c r="M655" s="541"/>
      <c r="N655" s="526"/>
      <c r="O655" s="526"/>
      <c r="P655" s="526"/>
      <c r="Q655" s="526"/>
      <c r="R655" s="526"/>
      <c r="S655" s="526"/>
      <c r="T655" s="526"/>
      <c r="U655" s="527"/>
      <c r="V655" s="719"/>
      <c r="W655" s="525"/>
      <c r="X655" s="525"/>
      <c r="Y655" s="529"/>
      <c r="Z655" s="728"/>
      <c r="AA655" s="537"/>
      <c r="AB655" s="936" t="s">
        <v>10456</v>
      </c>
      <c r="AC655" s="941"/>
      <c r="AD655" s="721">
        <f>ROUND(ROUND(F633*$M$10,0)-AB658,0)</f>
        <v>335</v>
      </c>
      <c r="AE655" s="539"/>
      <c r="AF655" s="533"/>
    </row>
    <row r="656" spans="1:32" ht="16.7" customHeight="1" x14ac:dyDescent="0.15">
      <c r="A656" s="520">
        <v>22</v>
      </c>
      <c r="B656" s="520">
        <v>8366</v>
      </c>
      <c r="C656" s="540" t="s">
        <v>13791</v>
      </c>
      <c r="D656" s="542"/>
      <c r="E656" s="534"/>
      <c r="F656" s="534"/>
      <c r="H656" s="541"/>
      <c r="I656" s="730"/>
      <c r="J656" s="537"/>
      <c r="L656" s="534"/>
      <c r="M656" s="541"/>
      <c r="N656" s="947" t="s">
        <v>10414</v>
      </c>
      <c r="O656" s="941"/>
      <c r="P656" s="526" t="s">
        <v>16</v>
      </c>
      <c r="Q656" s="526"/>
      <c r="R656" s="526"/>
      <c r="S656" s="526"/>
      <c r="T656" s="526" t="s">
        <v>1678</v>
      </c>
      <c r="U656" s="527">
        <v>0.7</v>
      </c>
      <c r="V656" s="722"/>
      <c r="W656" s="537"/>
      <c r="X656" s="537"/>
      <c r="Z656" s="728"/>
      <c r="AA656" s="537"/>
      <c r="AB656" s="937"/>
      <c r="AC656" s="942"/>
      <c r="AD656" s="721">
        <f>ROUND(ROUND(ROUND(F633*$M$10,0)*U656,0)-AB658,0)</f>
        <v>231</v>
      </c>
      <c r="AE656" s="539"/>
      <c r="AF656" s="533"/>
    </row>
    <row r="657" spans="1:32" ht="16.7" customHeight="1" x14ac:dyDescent="0.15">
      <c r="A657" s="520">
        <v>22</v>
      </c>
      <c r="B657" s="520" t="s">
        <v>13792</v>
      </c>
      <c r="C657" s="540" t="s">
        <v>13793</v>
      </c>
      <c r="D657" s="542"/>
      <c r="E657" s="534"/>
      <c r="F657" s="534"/>
      <c r="H657" s="541"/>
      <c r="I657" s="731"/>
      <c r="J657" s="544"/>
      <c r="K657" s="725"/>
      <c r="L657" s="534"/>
      <c r="M657" s="541"/>
      <c r="N657" s="1024"/>
      <c r="O657" s="1025"/>
      <c r="P657" s="526" t="s">
        <v>3833</v>
      </c>
      <c r="Q657" s="526"/>
      <c r="R657" s="526"/>
      <c r="S657" s="526"/>
      <c r="T657" s="526" t="s">
        <v>1678</v>
      </c>
      <c r="U657" s="527">
        <v>0.5</v>
      </c>
      <c r="V657" s="722"/>
      <c r="W657" s="537"/>
      <c r="X657" s="537"/>
      <c r="Z657" s="728"/>
      <c r="AA657" s="537"/>
      <c r="AB657" s="555"/>
      <c r="AC657" s="556"/>
      <c r="AD657" s="721">
        <f>ROUND(ROUND(ROUND(F633*$M$10,0)*U657,0)-AB658,0)</f>
        <v>162</v>
      </c>
      <c r="AE657" s="539"/>
      <c r="AF657" s="533"/>
    </row>
    <row r="658" spans="1:32" ht="16.7" customHeight="1" x14ac:dyDescent="0.15">
      <c r="A658" s="520">
        <v>22</v>
      </c>
      <c r="B658" s="520">
        <v>8367</v>
      </c>
      <c r="C658" s="540" t="s">
        <v>13794</v>
      </c>
      <c r="D658" s="542"/>
      <c r="E658" s="534"/>
      <c r="F658" s="534"/>
      <c r="H658" s="541"/>
      <c r="I658" s="1026" t="s">
        <v>10418</v>
      </c>
      <c r="J658" s="525" t="s">
        <v>1678</v>
      </c>
      <c r="K658" s="718">
        <v>0.96499999999999997</v>
      </c>
      <c r="L658" s="534"/>
      <c r="M658" s="541"/>
      <c r="N658" s="526"/>
      <c r="O658" s="526"/>
      <c r="P658" s="526"/>
      <c r="Q658" s="526"/>
      <c r="R658" s="526"/>
      <c r="S658" s="526"/>
      <c r="T658" s="526"/>
      <c r="U658" s="527"/>
      <c r="V658" s="722"/>
      <c r="W658" s="537"/>
      <c r="X658" s="537"/>
      <c r="Z658" s="728"/>
      <c r="AA658" s="537"/>
      <c r="AB658" s="554">
        <v>12</v>
      </c>
      <c r="AC658" s="1038" t="s">
        <v>10461</v>
      </c>
      <c r="AD658" s="721">
        <f>ROUND(ROUND(ROUND(F633*K658,0)*$M$10,0)-AB658,0)</f>
        <v>323</v>
      </c>
      <c r="AE658" s="539"/>
      <c r="AF658" s="533"/>
    </row>
    <row r="659" spans="1:32" ht="16.7" customHeight="1" x14ac:dyDescent="0.15">
      <c r="A659" s="520">
        <v>22</v>
      </c>
      <c r="B659" s="520">
        <v>8368</v>
      </c>
      <c r="C659" s="540" t="s">
        <v>13795</v>
      </c>
      <c r="D659" s="542"/>
      <c r="E659" s="534"/>
      <c r="F659" s="534"/>
      <c r="H659" s="541"/>
      <c r="I659" s="1027"/>
      <c r="J659" s="537"/>
      <c r="L659" s="534"/>
      <c r="M659" s="541"/>
      <c r="N659" s="947" t="s">
        <v>10414</v>
      </c>
      <c r="O659" s="941"/>
      <c r="P659" s="526" t="s">
        <v>16</v>
      </c>
      <c r="Q659" s="526"/>
      <c r="R659" s="526"/>
      <c r="S659" s="526"/>
      <c r="T659" s="526" t="s">
        <v>1678</v>
      </c>
      <c r="U659" s="527">
        <v>0.7</v>
      </c>
      <c r="V659" s="722"/>
      <c r="W659" s="537"/>
      <c r="X659" s="537"/>
      <c r="Z659" s="728"/>
      <c r="AA659" s="537"/>
      <c r="AB659" s="534"/>
      <c r="AC659" s="1038"/>
      <c r="AD659" s="721">
        <f>ROUND(ROUND(ROUND(ROUND(F633*K658,0)*$M$10,0)*U659,0)-AB658,0)</f>
        <v>223</v>
      </c>
      <c r="AE659" s="539"/>
      <c r="AF659" s="533"/>
    </row>
    <row r="660" spans="1:32" ht="16.7" customHeight="1" x14ac:dyDescent="0.15">
      <c r="A660" s="520">
        <v>22</v>
      </c>
      <c r="B660" s="520" t="s">
        <v>13796</v>
      </c>
      <c r="C660" s="540" t="s">
        <v>13797</v>
      </c>
      <c r="D660" s="542"/>
      <c r="E660" s="534"/>
      <c r="F660" s="534"/>
      <c r="H660" s="541"/>
      <c r="I660" s="1028"/>
      <c r="J660" s="544"/>
      <c r="K660" s="725"/>
      <c r="L660" s="534"/>
      <c r="M660" s="541"/>
      <c r="N660" s="1024"/>
      <c r="O660" s="1025"/>
      <c r="P660" s="526" t="s">
        <v>3833</v>
      </c>
      <c r="Q660" s="526"/>
      <c r="R660" s="526"/>
      <c r="S660" s="526"/>
      <c r="T660" s="526" t="s">
        <v>1678</v>
      </c>
      <c r="U660" s="527">
        <v>0.5</v>
      </c>
      <c r="V660" s="727"/>
      <c r="W660" s="544"/>
      <c r="X660" s="544"/>
      <c r="Y660" s="548"/>
      <c r="Z660" s="728"/>
      <c r="AA660" s="537"/>
      <c r="AB660" s="534"/>
      <c r="AC660" s="556"/>
      <c r="AD660" s="721">
        <f>ROUND(ROUND(ROUND(ROUND(F633*K658,0)*$M$10,0)*U660,0)-AB658,0)</f>
        <v>156</v>
      </c>
      <c r="AE660" s="539"/>
      <c r="AF660" s="533"/>
    </row>
    <row r="661" spans="1:32" ht="16.7" customHeight="1" x14ac:dyDescent="0.15">
      <c r="A661" s="549">
        <v>22</v>
      </c>
      <c r="B661" s="549">
        <v>8375</v>
      </c>
      <c r="C661" s="540" t="s">
        <v>13798</v>
      </c>
      <c r="D661" s="542"/>
      <c r="E661" s="534"/>
      <c r="F661" s="534"/>
      <c r="H661" s="541"/>
      <c r="I661" s="729"/>
      <c r="J661" s="525"/>
      <c r="K661" s="718"/>
      <c r="L661" s="534"/>
      <c r="M661" s="541"/>
      <c r="N661" s="526"/>
      <c r="O661" s="526"/>
      <c r="P661" s="526"/>
      <c r="Q661" s="526"/>
      <c r="R661" s="526"/>
      <c r="S661" s="526"/>
      <c r="T661" s="526"/>
      <c r="U661" s="527"/>
      <c r="V661" s="956" t="s">
        <v>12599</v>
      </c>
      <c r="W661" s="936" t="s">
        <v>12821</v>
      </c>
      <c r="X661" s="525" t="s">
        <v>1678</v>
      </c>
      <c r="Y661" s="529">
        <v>0.5</v>
      </c>
      <c r="Z661" s="728"/>
      <c r="AA661" s="537"/>
      <c r="AB661" s="534"/>
      <c r="AC661" s="556"/>
      <c r="AD661" s="721">
        <f>ROUND(ROUND(ROUND(F633*$M$10,0)*Y661,0)-AB658,0)</f>
        <v>162</v>
      </c>
      <c r="AE661" s="539"/>
      <c r="AF661" s="533"/>
    </row>
    <row r="662" spans="1:32" ht="16.7" customHeight="1" x14ac:dyDescent="0.15">
      <c r="A662" s="549">
        <v>22</v>
      </c>
      <c r="B662" s="549">
        <v>8376</v>
      </c>
      <c r="C662" s="540" t="s">
        <v>13799</v>
      </c>
      <c r="D662" s="542"/>
      <c r="E662" s="534"/>
      <c r="F662" s="534"/>
      <c r="H662" s="541"/>
      <c r="I662" s="730"/>
      <c r="J662" s="537"/>
      <c r="L662" s="534"/>
      <c r="M662" s="541"/>
      <c r="N662" s="947" t="s">
        <v>10414</v>
      </c>
      <c r="O662" s="941"/>
      <c r="P662" s="526" t="s">
        <v>16</v>
      </c>
      <c r="Q662" s="526"/>
      <c r="R662" s="526"/>
      <c r="S662" s="526"/>
      <c r="T662" s="526" t="s">
        <v>1678</v>
      </c>
      <c r="U662" s="527">
        <v>0.7</v>
      </c>
      <c r="V662" s="1029"/>
      <c r="W662" s="937"/>
      <c r="X662" s="537"/>
      <c r="Z662" s="728"/>
      <c r="AA662" s="537"/>
      <c r="AB662" s="534"/>
      <c r="AC662" s="556"/>
      <c r="AD662" s="721">
        <f>ROUND(ROUND(ROUND(ROUND(F633*$M$10,0)*U662,0)*Y661,0)-AB658,0)</f>
        <v>110</v>
      </c>
      <c r="AE662" s="539"/>
      <c r="AF662" s="533"/>
    </row>
    <row r="663" spans="1:32" ht="16.7" customHeight="1" x14ac:dyDescent="0.15">
      <c r="A663" s="520">
        <v>22</v>
      </c>
      <c r="B663" s="520" t="s">
        <v>13800</v>
      </c>
      <c r="C663" s="540" t="s">
        <v>13801</v>
      </c>
      <c r="D663" s="542"/>
      <c r="E663" s="534"/>
      <c r="F663" s="534"/>
      <c r="H663" s="541"/>
      <c r="I663" s="731"/>
      <c r="J663" s="544"/>
      <c r="K663" s="725"/>
      <c r="L663" s="534"/>
      <c r="M663" s="541"/>
      <c r="N663" s="1024"/>
      <c r="O663" s="1025"/>
      <c r="P663" s="526" t="s">
        <v>3833</v>
      </c>
      <c r="Q663" s="526"/>
      <c r="R663" s="526"/>
      <c r="S663" s="526"/>
      <c r="T663" s="526" t="s">
        <v>1678</v>
      </c>
      <c r="U663" s="527">
        <v>0.5</v>
      </c>
      <c r="V663" s="1029"/>
      <c r="W663" s="937"/>
      <c r="X663" s="537"/>
      <c r="Z663" s="728"/>
      <c r="AA663" s="537"/>
      <c r="AB663" s="534"/>
      <c r="AC663" s="556"/>
      <c r="AD663" s="721">
        <f>ROUND(ROUND(ROUND(ROUND(F633*$M$10,0)*U663,0)*Y661,0)-AB658,0)</f>
        <v>75</v>
      </c>
      <c r="AE663" s="539"/>
      <c r="AF663" s="533"/>
    </row>
    <row r="664" spans="1:32" ht="16.7" customHeight="1" x14ac:dyDescent="0.15">
      <c r="A664" s="549">
        <v>22</v>
      </c>
      <c r="B664" s="549">
        <v>8377</v>
      </c>
      <c r="C664" s="540" t="s">
        <v>13802</v>
      </c>
      <c r="D664" s="542"/>
      <c r="E664" s="534"/>
      <c r="F664" s="534"/>
      <c r="H664" s="541"/>
      <c r="I664" s="1026" t="s">
        <v>10418</v>
      </c>
      <c r="J664" s="525" t="s">
        <v>1678</v>
      </c>
      <c r="K664" s="718">
        <v>0.96499999999999997</v>
      </c>
      <c r="L664" s="534"/>
      <c r="M664" s="541"/>
      <c r="N664" s="526"/>
      <c r="O664" s="526"/>
      <c r="P664" s="526"/>
      <c r="Q664" s="526"/>
      <c r="R664" s="526"/>
      <c r="S664" s="526"/>
      <c r="T664" s="526"/>
      <c r="U664" s="527"/>
      <c r="V664" s="1029"/>
      <c r="W664" s="937"/>
      <c r="X664" s="537"/>
      <c r="Z664" s="728"/>
      <c r="AA664" s="537"/>
      <c r="AB664" s="534"/>
      <c r="AC664" s="556"/>
      <c r="AD664" s="721">
        <f>ROUND(ROUND(ROUND(ROUND(F633*K664,0)*$M$10,0)*Y661,0)-AB658,0)</f>
        <v>156</v>
      </c>
      <c r="AE664" s="539"/>
      <c r="AF664" s="533"/>
    </row>
    <row r="665" spans="1:32" ht="16.7" customHeight="1" x14ac:dyDescent="0.15">
      <c r="A665" s="549">
        <v>22</v>
      </c>
      <c r="B665" s="549">
        <v>8378</v>
      </c>
      <c r="C665" s="540" t="s">
        <v>13803</v>
      </c>
      <c r="D665" s="542"/>
      <c r="E665" s="534"/>
      <c r="F665" s="534"/>
      <c r="H665" s="541"/>
      <c r="I665" s="1027"/>
      <c r="J665" s="537"/>
      <c r="L665" s="534"/>
      <c r="M665" s="541"/>
      <c r="N665" s="947" t="s">
        <v>10414</v>
      </c>
      <c r="O665" s="941"/>
      <c r="P665" s="526" t="s">
        <v>16</v>
      </c>
      <c r="Q665" s="526"/>
      <c r="R665" s="526"/>
      <c r="S665" s="526"/>
      <c r="T665" s="526" t="s">
        <v>1678</v>
      </c>
      <c r="U665" s="527">
        <v>0.7</v>
      </c>
      <c r="V665" s="1029"/>
      <c r="W665" s="937"/>
      <c r="X665" s="537"/>
      <c r="Z665" s="728"/>
      <c r="AA665" s="537"/>
      <c r="AB665" s="534"/>
      <c r="AC665" s="556"/>
      <c r="AD665" s="721">
        <f>ROUND(ROUND(ROUND(ROUND(ROUND(F633*K664,0)*$M$10,0)*U665,0)*Y661,0)-AB658,0)</f>
        <v>106</v>
      </c>
      <c r="AE665" s="539"/>
      <c r="AF665" s="533"/>
    </row>
    <row r="666" spans="1:32" ht="16.7" customHeight="1" x14ac:dyDescent="0.15">
      <c r="A666" s="520">
        <v>22</v>
      </c>
      <c r="B666" s="520" t="s">
        <v>13804</v>
      </c>
      <c r="C666" s="540" t="s">
        <v>13805</v>
      </c>
      <c r="D666" s="542"/>
      <c r="E666" s="534"/>
      <c r="F666" s="534"/>
      <c r="H666" s="541"/>
      <c r="I666" s="1028"/>
      <c r="J666" s="544"/>
      <c r="K666" s="725"/>
      <c r="L666" s="534"/>
      <c r="M666" s="541"/>
      <c r="N666" s="1024"/>
      <c r="O666" s="1025"/>
      <c r="P666" s="526" t="s">
        <v>3833</v>
      </c>
      <c r="Q666" s="526"/>
      <c r="R666" s="526"/>
      <c r="S666" s="526"/>
      <c r="T666" s="526" t="s">
        <v>1678</v>
      </c>
      <c r="U666" s="527">
        <v>0.5</v>
      </c>
      <c r="V666" s="1029"/>
      <c r="W666" s="938"/>
      <c r="X666" s="544"/>
      <c r="Y666" s="548"/>
      <c r="Z666" s="728"/>
      <c r="AA666" s="537"/>
      <c r="AB666" s="534"/>
      <c r="AC666" s="556"/>
      <c r="AD666" s="721">
        <f>ROUND(ROUND(ROUND(ROUND(ROUND(F633*K664,0)*$M$10,0)*U666,0)*Y661,0)-AB658,0)</f>
        <v>72</v>
      </c>
      <c r="AE666" s="539"/>
      <c r="AF666" s="533"/>
    </row>
    <row r="667" spans="1:32" ht="16.7" customHeight="1" x14ac:dyDescent="0.15">
      <c r="A667" s="549">
        <v>22</v>
      </c>
      <c r="B667" s="549">
        <v>8379</v>
      </c>
      <c r="C667" s="540" t="s">
        <v>13806</v>
      </c>
      <c r="D667" s="542"/>
      <c r="E667" s="534"/>
      <c r="F667" s="534"/>
      <c r="H667" s="541"/>
      <c r="I667" s="729"/>
      <c r="J667" s="525"/>
      <c r="K667" s="718"/>
      <c r="L667" s="534"/>
      <c r="M667" s="541"/>
      <c r="N667" s="526"/>
      <c r="O667" s="526"/>
      <c r="P667" s="526"/>
      <c r="Q667" s="526"/>
      <c r="R667" s="526"/>
      <c r="S667" s="526"/>
      <c r="T667" s="526"/>
      <c r="U667" s="527"/>
      <c r="V667" s="1029"/>
      <c r="W667" s="936" t="s">
        <v>12830</v>
      </c>
      <c r="X667" s="525" t="s">
        <v>1678</v>
      </c>
      <c r="Y667" s="529">
        <v>0.7</v>
      </c>
      <c r="Z667" s="728"/>
      <c r="AA667" s="537"/>
      <c r="AB667" s="534"/>
      <c r="AC667" s="556"/>
      <c r="AD667" s="721">
        <f>ROUND(ROUND(ROUND(F633*$M$10,0)*Y667,0)-AB658,0)</f>
        <v>231</v>
      </c>
      <c r="AE667" s="539"/>
      <c r="AF667" s="533"/>
    </row>
    <row r="668" spans="1:32" ht="16.7" customHeight="1" x14ac:dyDescent="0.15">
      <c r="A668" s="549">
        <v>22</v>
      </c>
      <c r="B668" s="549">
        <v>8380</v>
      </c>
      <c r="C668" s="540" t="s">
        <v>13807</v>
      </c>
      <c r="D668" s="542"/>
      <c r="E668" s="534"/>
      <c r="F668" s="534"/>
      <c r="H668" s="541"/>
      <c r="I668" s="730"/>
      <c r="J668" s="537"/>
      <c r="L668" s="534"/>
      <c r="M668" s="541"/>
      <c r="N668" s="947" t="s">
        <v>10414</v>
      </c>
      <c r="O668" s="941"/>
      <c r="P668" s="526" t="s">
        <v>16</v>
      </c>
      <c r="Q668" s="526"/>
      <c r="R668" s="526"/>
      <c r="S668" s="526"/>
      <c r="T668" s="526" t="s">
        <v>1678</v>
      </c>
      <c r="U668" s="527">
        <v>0.7</v>
      </c>
      <c r="V668" s="1029"/>
      <c r="W668" s="937"/>
      <c r="X668" s="537"/>
      <c r="Z668" s="728"/>
      <c r="AA668" s="537"/>
      <c r="AB668" s="534"/>
      <c r="AC668" s="556"/>
      <c r="AD668" s="721">
        <f>ROUND(ROUND(ROUND(ROUND(F633*$M$10,0)*U668,0)*Y667,0)-AB658,0)</f>
        <v>158</v>
      </c>
      <c r="AE668" s="539"/>
      <c r="AF668" s="533"/>
    </row>
    <row r="669" spans="1:32" ht="16.7" customHeight="1" x14ac:dyDescent="0.15">
      <c r="A669" s="520">
        <v>22</v>
      </c>
      <c r="B669" s="520" t="s">
        <v>13808</v>
      </c>
      <c r="C669" s="540" t="s">
        <v>13809</v>
      </c>
      <c r="D669" s="542"/>
      <c r="E669" s="534"/>
      <c r="F669" s="534"/>
      <c r="H669" s="541"/>
      <c r="I669" s="731"/>
      <c r="J669" s="544"/>
      <c r="K669" s="725"/>
      <c r="L669" s="534"/>
      <c r="M669" s="541"/>
      <c r="N669" s="1024"/>
      <c r="O669" s="1025"/>
      <c r="P669" s="526" t="s">
        <v>3833</v>
      </c>
      <c r="Q669" s="526"/>
      <c r="R669" s="526"/>
      <c r="S669" s="526"/>
      <c r="T669" s="526" t="s">
        <v>1678</v>
      </c>
      <c r="U669" s="527">
        <v>0.5</v>
      </c>
      <c r="V669" s="1029"/>
      <c r="W669" s="937"/>
      <c r="X669" s="537"/>
      <c r="Z669" s="728"/>
      <c r="AA669" s="537"/>
      <c r="AB669" s="534"/>
      <c r="AC669" s="556"/>
      <c r="AD669" s="721">
        <f>ROUND(ROUND(ROUND(ROUND(F633*$M$10,0)*U669,0)*Y667,0)-AB658,0)</f>
        <v>110</v>
      </c>
      <c r="AE669" s="539"/>
      <c r="AF669" s="533"/>
    </row>
    <row r="670" spans="1:32" ht="16.7" customHeight="1" x14ac:dyDescent="0.15">
      <c r="A670" s="549">
        <v>22</v>
      </c>
      <c r="B670" s="549">
        <v>8389</v>
      </c>
      <c r="C670" s="540" t="s">
        <v>13810</v>
      </c>
      <c r="D670" s="542"/>
      <c r="E670" s="534"/>
      <c r="F670" s="534"/>
      <c r="H670" s="541"/>
      <c r="I670" s="1026" t="s">
        <v>10418</v>
      </c>
      <c r="J670" s="525" t="s">
        <v>1678</v>
      </c>
      <c r="K670" s="718">
        <v>0.96499999999999997</v>
      </c>
      <c r="L670" s="534"/>
      <c r="M670" s="541"/>
      <c r="N670" s="526"/>
      <c r="O670" s="526"/>
      <c r="P670" s="526"/>
      <c r="Q670" s="526"/>
      <c r="R670" s="526"/>
      <c r="S670" s="526"/>
      <c r="T670" s="526"/>
      <c r="U670" s="527"/>
      <c r="V670" s="1029"/>
      <c r="W670" s="937"/>
      <c r="X670" s="537"/>
      <c r="Z670" s="728"/>
      <c r="AA670" s="537"/>
      <c r="AB670" s="534"/>
      <c r="AC670" s="556"/>
      <c r="AD670" s="721">
        <f>ROUND(ROUND(ROUND(ROUND(F633*K670,0)*$M$10,0)*Y667,0)-AB658,0)</f>
        <v>223</v>
      </c>
      <c r="AE670" s="539"/>
      <c r="AF670" s="533"/>
    </row>
    <row r="671" spans="1:32" ht="16.7" customHeight="1" x14ac:dyDescent="0.15">
      <c r="A671" s="549">
        <v>22</v>
      </c>
      <c r="B671" s="549">
        <v>8390</v>
      </c>
      <c r="C671" s="540" t="s">
        <v>13811</v>
      </c>
      <c r="D671" s="542"/>
      <c r="E671" s="534"/>
      <c r="F671" s="534"/>
      <c r="H671" s="541"/>
      <c r="I671" s="1027"/>
      <c r="J671" s="537"/>
      <c r="L671" s="534"/>
      <c r="M671" s="541"/>
      <c r="N671" s="947" t="s">
        <v>10414</v>
      </c>
      <c r="O671" s="941"/>
      <c r="P671" s="526" t="s">
        <v>16</v>
      </c>
      <c r="Q671" s="526"/>
      <c r="R671" s="526"/>
      <c r="S671" s="526"/>
      <c r="T671" s="526" t="s">
        <v>1678</v>
      </c>
      <c r="U671" s="527">
        <v>0.7</v>
      </c>
      <c r="V671" s="1029"/>
      <c r="W671" s="937"/>
      <c r="X671" s="537"/>
      <c r="Z671" s="728"/>
      <c r="AA671" s="537"/>
      <c r="AB671" s="534"/>
      <c r="AC671" s="556"/>
      <c r="AD671" s="721">
        <f>ROUND(ROUND(ROUND(ROUND(ROUND(F633*K670,0)*$M$10,0)*U671,0)*Y667,0)-AB658,0)</f>
        <v>153</v>
      </c>
      <c r="AE671" s="539"/>
      <c r="AF671" s="533"/>
    </row>
    <row r="672" spans="1:32" ht="16.7" customHeight="1" x14ac:dyDescent="0.15">
      <c r="A672" s="520">
        <v>22</v>
      </c>
      <c r="B672" s="520" t="s">
        <v>13812</v>
      </c>
      <c r="C672" s="540" t="s">
        <v>13813</v>
      </c>
      <c r="D672" s="542"/>
      <c r="E672" s="534"/>
      <c r="F672" s="534"/>
      <c r="H672" s="541"/>
      <c r="I672" s="1028"/>
      <c r="J672" s="544"/>
      <c r="K672" s="725"/>
      <c r="L672" s="534"/>
      <c r="M672" s="541"/>
      <c r="N672" s="1024"/>
      <c r="O672" s="1025"/>
      <c r="P672" s="526" t="s">
        <v>3833</v>
      </c>
      <c r="Q672" s="526"/>
      <c r="R672" s="526"/>
      <c r="S672" s="526"/>
      <c r="T672" s="526" t="s">
        <v>1678</v>
      </c>
      <c r="U672" s="527">
        <v>0.5</v>
      </c>
      <c r="V672" s="1023"/>
      <c r="W672" s="938"/>
      <c r="X672" s="544"/>
      <c r="Y672" s="548"/>
      <c r="Z672" s="728"/>
      <c r="AA672" s="537"/>
      <c r="AB672" s="534"/>
      <c r="AC672" s="556"/>
      <c r="AD672" s="721">
        <f>ROUND(ROUND(ROUND(ROUND(ROUND(F633*K670,0)*$M$10,0)*U672,0)*Y667,0)-AB658,0)</f>
        <v>106</v>
      </c>
      <c r="AE672" s="539"/>
      <c r="AF672" s="533"/>
    </row>
    <row r="673" spans="1:32" ht="16.7" customHeight="1" x14ac:dyDescent="0.15">
      <c r="A673" s="520">
        <v>22</v>
      </c>
      <c r="B673" s="520" t="s">
        <v>13814</v>
      </c>
      <c r="C673" s="540" t="s">
        <v>13815</v>
      </c>
      <c r="D673" s="542"/>
      <c r="E673" s="534"/>
      <c r="F673" s="534"/>
      <c r="H673" s="541"/>
      <c r="I673" s="729"/>
      <c r="J673" s="525"/>
      <c r="K673" s="718"/>
      <c r="L673" s="534"/>
      <c r="M673" s="541"/>
      <c r="N673" s="526"/>
      <c r="O673" s="526"/>
      <c r="P673" s="526"/>
      <c r="Q673" s="526"/>
      <c r="R673" s="526"/>
      <c r="S673" s="526"/>
      <c r="T673" s="526"/>
      <c r="U673" s="527"/>
      <c r="V673" s="1021" t="s">
        <v>12608</v>
      </c>
      <c r="W673" s="936" t="s">
        <v>12840</v>
      </c>
      <c r="X673" s="525" t="s">
        <v>1678</v>
      </c>
      <c r="Y673" s="529">
        <v>0.7</v>
      </c>
      <c r="Z673" s="728"/>
      <c r="AA673" s="537"/>
      <c r="AB673" s="534"/>
      <c r="AC673" s="556"/>
      <c r="AD673" s="721">
        <f>ROUND(ROUND(ROUND(F633*$M$10,0)*Y673,0)-AB658,0)</f>
        <v>231</v>
      </c>
      <c r="AE673" s="539"/>
      <c r="AF673" s="533"/>
    </row>
    <row r="674" spans="1:32" ht="16.7" customHeight="1" x14ac:dyDescent="0.15">
      <c r="A674" s="520">
        <v>22</v>
      </c>
      <c r="B674" s="520" t="s">
        <v>13816</v>
      </c>
      <c r="C674" s="540" t="s">
        <v>13817</v>
      </c>
      <c r="D674" s="542"/>
      <c r="E674" s="534"/>
      <c r="F674" s="534"/>
      <c r="H674" s="541"/>
      <c r="I674" s="730"/>
      <c r="J674" s="537"/>
      <c r="L674" s="534"/>
      <c r="M674" s="541"/>
      <c r="N674" s="947" t="s">
        <v>10414</v>
      </c>
      <c r="O674" s="941"/>
      <c r="P674" s="526" t="s">
        <v>16</v>
      </c>
      <c r="Q674" s="526"/>
      <c r="R674" s="526"/>
      <c r="S674" s="526"/>
      <c r="T674" s="526" t="s">
        <v>1678</v>
      </c>
      <c r="U674" s="527">
        <v>0.7</v>
      </c>
      <c r="V674" s="1022"/>
      <c r="W674" s="937"/>
      <c r="X674" s="537"/>
      <c r="Z674" s="728"/>
      <c r="AA674" s="537"/>
      <c r="AB674" s="534"/>
      <c r="AC674" s="556"/>
      <c r="AD674" s="721">
        <f>ROUND(ROUND(ROUND(ROUND(F633*$M$10,0)*U674,0)*Y673,0)-AB658,0)</f>
        <v>158</v>
      </c>
      <c r="AE674" s="539"/>
      <c r="AF674" s="533"/>
    </row>
    <row r="675" spans="1:32" ht="16.7" customHeight="1" x14ac:dyDescent="0.15">
      <c r="A675" s="520">
        <v>22</v>
      </c>
      <c r="B675" s="520" t="s">
        <v>13818</v>
      </c>
      <c r="C675" s="540" t="s">
        <v>13819</v>
      </c>
      <c r="D675" s="542"/>
      <c r="E675" s="534"/>
      <c r="F675" s="534"/>
      <c r="H675" s="541"/>
      <c r="I675" s="731"/>
      <c r="J675" s="544"/>
      <c r="K675" s="725"/>
      <c r="L675" s="534"/>
      <c r="M675" s="541"/>
      <c r="N675" s="1024"/>
      <c r="O675" s="1025"/>
      <c r="P675" s="526" t="s">
        <v>3833</v>
      </c>
      <c r="Q675" s="526"/>
      <c r="R675" s="526"/>
      <c r="S675" s="526"/>
      <c r="T675" s="526" t="s">
        <v>1678</v>
      </c>
      <c r="U675" s="527">
        <v>0.5</v>
      </c>
      <c r="V675" s="1022"/>
      <c r="W675" s="937"/>
      <c r="X675" s="537"/>
      <c r="Z675" s="728"/>
      <c r="AA675" s="537"/>
      <c r="AB675" s="534"/>
      <c r="AC675" s="556"/>
      <c r="AD675" s="721">
        <f>ROUND(ROUND(ROUND(ROUND(F633*$M$10,0)*U675,0)*Y673,0)-AB658,0)</f>
        <v>110</v>
      </c>
      <c r="AE675" s="539"/>
      <c r="AF675" s="533"/>
    </row>
    <row r="676" spans="1:32" ht="16.7" customHeight="1" x14ac:dyDescent="0.15">
      <c r="A676" s="520">
        <v>22</v>
      </c>
      <c r="B676" s="520" t="s">
        <v>13820</v>
      </c>
      <c r="C676" s="540" t="s">
        <v>13821</v>
      </c>
      <c r="D676" s="542"/>
      <c r="E676" s="534"/>
      <c r="F676" s="534"/>
      <c r="H676" s="541"/>
      <c r="I676" s="1026" t="s">
        <v>10418</v>
      </c>
      <c r="J676" s="525" t="s">
        <v>1678</v>
      </c>
      <c r="K676" s="718">
        <v>0.96499999999999997</v>
      </c>
      <c r="L676" s="534"/>
      <c r="M676" s="541"/>
      <c r="N676" s="526"/>
      <c r="O676" s="526"/>
      <c r="P676" s="526"/>
      <c r="Q676" s="526"/>
      <c r="R676" s="526"/>
      <c r="S676" s="526"/>
      <c r="T676" s="526"/>
      <c r="U676" s="527"/>
      <c r="V676" s="1022"/>
      <c r="W676" s="937"/>
      <c r="X676" s="537"/>
      <c r="Z676" s="728"/>
      <c r="AA676" s="537"/>
      <c r="AB676" s="534"/>
      <c r="AC676" s="556"/>
      <c r="AD676" s="721">
        <f>ROUND(ROUND(ROUND(ROUND(F633*K676,0)*$M$10,0)*Y673,0)-AB658,0)</f>
        <v>223</v>
      </c>
      <c r="AE676" s="539"/>
      <c r="AF676" s="533"/>
    </row>
    <row r="677" spans="1:32" ht="16.7" customHeight="1" x14ac:dyDescent="0.15">
      <c r="A677" s="520">
        <v>22</v>
      </c>
      <c r="B677" s="520" t="s">
        <v>13822</v>
      </c>
      <c r="C677" s="540" t="s">
        <v>13823</v>
      </c>
      <c r="D677" s="542"/>
      <c r="E677" s="534"/>
      <c r="F677" s="534"/>
      <c r="H677" s="541"/>
      <c r="I677" s="1027"/>
      <c r="J677" s="537"/>
      <c r="L677" s="534"/>
      <c r="M677" s="541"/>
      <c r="N677" s="947" t="s">
        <v>10414</v>
      </c>
      <c r="O677" s="941"/>
      <c r="P677" s="526" t="s">
        <v>16</v>
      </c>
      <c r="Q677" s="526"/>
      <c r="R677" s="526"/>
      <c r="S677" s="526"/>
      <c r="T677" s="526" t="s">
        <v>1678</v>
      </c>
      <c r="U677" s="527">
        <v>0.7</v>
      </c>
      <c r="V677" s="1022"/>
      <c r="W677" s="937"/>
      <c r="X677" s="537"/>
      <c r="Z677" s="728"/>
      <c r="AA677" s="537"/>
      <c r="AB677" s="534"/>
      <c r="AC677" s="556"/>
      <c r="AD677" s="721">
        <f>ROUND(ROUND(ROUND(ROUND(ROUND(F633*K676,0)*$M$10,0)*U677,0)*Y673,0)-AB658,0)</f>
        <v>153</v>
      </c>
      <c r="AE677" s="539"/>
      <c r="AF677" s="533"/>
    </row>
    <row r="678" spans="1:32" ht="16.7" customHeight="1" x14ac:dyDescent="0.15">
      <c r="A678" s="520">
        <v>22</v>
      </c>
      <c r="B678" s="520" t="s">
        <v>13824</v>
      </c>
      <c r="C678" s="540" t="s">
        <v>13825</v>
      </c>
      <c r="D678" s="557"/>
      <c r="E678" s="550"/>
      <c r="F678" s="550"/>
      <c r="G678" s="650"/>
      <c r="H678" s="558"/>
      <c r="I678" s="1028"/>
      <c r="J678" s="544"/>
      <c r="K678" s="725"/>
      <c r="L678" s="550"/>
      <c r="M678" s="558"/>
      <c r="N678" s="1024"/>
      <c r="O678" s="1025"/>
      <c r="P678" s="526" t="s">
        <v>3833</v>
      </c>
      <c r="Q678" s="526"/>
      <c r="R678" s="526"/>
      <c r="S678" s="526"/>
      <c r="T678" s="526" t="s">
        <v>1678</v>
      </c>
      <c r="U678" s="527">
        <v>0.5</v>
      </c>
      <c r="V678" s="1023"/>
      <c r="W678" s="938"/>
      <c r="X678" s="544"/>
      <c r="Y678" s="548"/>
      <c r="Z678" s="733"/>
      <c r="AA678" s="544"/>
      <c r="AB678" s="550"/>
      <c r="AC678" s="732"/>
      <c r="AD678" s="721">
        <f>ROUND(ROUND(ROUND(ROUND(ROUND(F633*K676,0)*$M$10,0)*U678,0)*Y673,0)-AB658,0)</f>
        <v>106</v>
      </c>
      <c r="AE678" s="559"/>
      <c r="AF678" s="533"/>
    </row>
    <row r="679" spans="1:32" ht="16.7" customHeight="1" x14ac:dyDescent="0.15">
      <c r="A679" s="520">
        <v>22</v>
      </c>
      <c r="B679" s="520">
        <v>8691</v>
      </c>
      <c r="C679" s="521" t="s">
        <v>13826</v>
      </c>
      <c r="D679" s="560"/>
      <c r="E679" s="522"/>
      <c r="F679" s="936" t="s">
        <v>13104</v>
      </c>
      <c r="G679" s="947"/>
      <c r="H679" s="941"/>
      <c r="I679" s="729"/>
      <c r="J679" s="525"/>
      <c r="K679" s="718"/>
      <c r="L679" s="522"/>
      <c r="M679" s="561"/>
      <c r="N679" s="526"/>
      <c r="O679" s="526"/>
      <c r="P679" s="526"/>
      <c r="Q679" s="526"/>
      <c r="R679" s="526"/>
      <c r="S679" s="526"/>
      <c r="T679" s="526"/>
      <c r="U679" s="527"/>
      <c r="V679" s="719"/>
      <c r="W679" s="525"/>
      <c r="X679" s="525"/>
      <c r="Y679" s="529"/>
      <c r="Z679" s="734"/>
      <c r="AA679" s="525"/>
      <c r="AB679" s="522"/>
      <c r="AC679" s="720"/>
      <c r="AD679" s="721">
        <f>ROUND(F681*$M$10,0)</f>
        <v>317</v>
      </c>
      <c r="AE679" s="532"/>
      <c r="AF679" s="533"/>
    </row>
    <row r="680" spans="1:32" ht="16.7" customHeight="1" x14ac:dyDescent="0.15">
      <c r="A680" s="520">
        <v>22</v>
      </c>
      <c r="B680" s="520">
        <v>8692</v>
      </c>
      <c r="C680" s="521" t="s">
        <v>13827</v>
      </c>
      <c r="D680" s="542"/>
      <c r="E680" s="534"/>
      <c r="F680" s="937"/>
      <c r="G680" s="948"/>
      <c r="H680" s="942"/>
      <c r="I680" s="730"/>
      <c r="J680" s="537"/>
      <c r="L680" s="534"/>
      <c r="M680" s="541"/>
      <c r="N680" s="947" t="s">
        <v>10414</v>
      </c>
      <c r="O680" s="941"/>
      <c r="P680" s="526" t="s">
        <v>16</v>
      </c>
      <c r="Q680" s="526"/>
      <c r="R680" s="526"/>
      <c r="S680" s="526"/>
      <c r="T680" s="526" t="s">
        <v>1678</v>
      </c>
      <c r="U680" s="527">
        <v>0.7</v>
      </c>
      <c r="V680" s="722"/>
      <c r="W680" s="537"/>
      <c r="X680" s="537"/>
      <c r="Z680" s="728"/>
      <c r="AA680" s="537"/>
      <c r="AB680" s="534"/>
      <c r="AC680" s="556"/>
      <c r="AD680" s="721">
        <f>ROUND(ROUND(F681*$M$10,0)*U680,0)</f>
        <v>222</v>
      </c>
      <c r="AE680" s="539"/>
      <c r="AF680" s="533"/>
    </row>
    <row r="681" spans="1:32" ht="16.7" customHeight="1" x14ac:dyDescent="0.15">
      <c r="A681" s="520">
        <v>22</v>
      </c>
      <c r="B681" s="520" t="s">
        <v>13828</v>
      </c>
      <c r="C681" s="540" t="s">
        <v>13829</v>
      </c>
      <c r="D681" s="542"/>
      <c r="E681" s="534"/>
      <c r="F681" s="1034">
        <f>'6生活介護(基本)'!F681</f>
        <v>453</v>
      </c>
      <c r="G681" s="1035"/>
      <c r="H681" s="541" t="s">
        <v>9</v>
      </c>
      <c r="I681" s="731"/>
      <c r="J681" s="544"/>
      <c r="K681" s="725"/>
      <c r="L681" s="534"/>
      <c r="M681" s="541"/>
      <c r="N681" s="1024"/>
      <c r="O681" s="1025"/>
      <c r="P681" s="526" t="s">
        <v>3833</v>
      </c>
      <c r="Q681" s="526"/>
      <c r="R681" s="526"/>
      <c r="S681" s="526"/>
      <c r="T681" s="526" t="s">
        <v>1678</v>
      </c>
      <c r="U681" s="527">
        <v>0.5</v>
      </c>
      <c r="V681" s="722"/>
      <c r="W681" s="537"/>
      <c r="X681" s="537"/>
      <c r="Z681" s="728"/>
      <c r="AA681" s="537"/>
      <c r="AB681" s="534"/>
      <c r="AC681" s="556"/>
      <c r="AD681" s="721">
        <f>ROUND(ROUND(F681*$M$10,0)*U681,0)</f>
        <v>159</v>
      </c>
      <c r="AE681" s="539"/>
      <c r="AF681" s="533"/>
    </row>
    <row r="682" spans="1:32" ht="16.7" customHeight="1" x14ac:dyDescent="0.15">
      <c r="A682" s="520">
        <v>22</v>
      </c>
      <c r="B682" s="520">
        <v>8693</v>
      </c>
      <c r="C682" s="540" t="s">
        <v>13830</v>
      </c>
      <c r="D682" s="542"/>
      <c r="E682" s="534"/>
      <c r="F682" s="534"/>
      <c r="H682" s="541"/>
      <c r="I682" s="1026" t="s">
        <v>10418</v>
      </c>
      <c r="J682" s="525" t="s">
        <v>1678</v>
      </c>
      <c r="K682" s="718">
        <v>0.96499999999999997</v>
      </c>
      <c r="L682" s="534"/>
      <c r="M682" s="541"/>
      <c r="N682" s="526"/>
      <c r="O682" s="526"/>
      <c r="P682" s="526"/>
      <c r="Q682" s="526"/>
      <c r="R682" s="526"/>
      <c r="S682" s="526"/>
      <c r="T682" s="526"/>
      <c r="U682" s="527"/>
      <c r="V682" s="722"/>
      <c r="W682" s="537"/>
      <c r="X682" s="537"/>
      <c r="Z682" s="728"/>
      <c r="AA682" s="537"/>
      <c r="AB682" s="534"/>
      <c r="AC682" s="556"/>
      <c r="AD682" s="721">
        <f>ROUND(ROUND(ROUND(F681*K682,0)*$M$10,0),0)</f>
        <v>306</v>
      </c>
      <c r="AE682" s="539"/>
      <c r="AF682" s="533"/>
    </row>
    <row r="683" spans="1:32" ht="16.7" customHeight="1" x14ac:dyDescent="0.15">
      <c r="A683" s="520">
        <v>22</v>
      </c>
      <c r="B683" s="520">
        <v>8694</v>
      </c>
      <c r="C683" s="540" t="s">
        <v>13831</v>
      </c>
      <c r="D683" s="542"/>
      <c r="E683" s="534"/>
      <c r="F683" s="534"/>
      <c r="H683" s="541"/>
      <c r="I683" s="1027"/>
      <c r="J683" s="537"/>
      <c r="L683" s="534"/>
      <c r="M683" s="541"/>
      <c r="N683" s="947" t="s">
        <v>10414</v>
      </c>
      <c r="O683" s="941"/>
      <c r="P683" s="526" t="s">
        <v>16</v>
      </c>
      <c r="Q683" s="526"/>
      <c r="R683" s="526"/>
      <c r="S683" s="526"/>
      <c r="T683" s="526" t="s">
        <v>1678</v>
      </c>
      <c r="U683" s="527">
        <v>0.7</v>
      </c>
      <c r="V683" s="722"/>
      <c r="W683" s="537"/>
      <c r="X683" s="537"/>
      <c r="Z683" s="728"/>
      <c r="AA683" s="537"/>
      <c r="AB683" s="534"/>
      <c r="AC683" s="556"/>
      <c r="AD683" s="721">
        <f>ROUND(ROUND(ROUND(F681*K682,0)*$M$10,0)*U683,0)</f>
        <v>214</v>
      </c>
      <c r="AE683" s="539"/>
      <c r="AF683" s="533"/>
    </row>
    <row r="684" spans="1:32" ht="16.7" customHeight="1" x14ac:dyDescent="0.15">
      <c r="A684" s="520">
        <v>22</v>
      </c>
      <c r="B684" s="520" t="s">
        <v>13832</v>
      </c>
      <c r="C684" s="540" t="s">
        <v>13833</v>
      </c>
      <c r="D684" s="542"/>
      <c r="E684" s="534"/>
      <c r="F684" s="534"/>
      <c r="H684" s="541"/>
      <c r="I684" s="1028"/>
      <c r="J684" s="544"/>
      <c r="K684" s="725"/>
      <c r="L684" s="534"/>
      <c r="M684" s="541"/>
      <c r="N684" s="1024"/>
      <c r="O684" s="1025"/>
      <c r="P684" s="526" t="s">
        <v>3833</v>
      </c>
      <c r="Q684" s="526"/>
      <c r="R684" s="526"/>
      <c r="S684" s="526"/>
      <c r="T684" s="526" t="s">
        <v>1678</v>
      </c>
      <c r="U684" s="527">
        <v>0.5</v>
      </c>
      <c r="V684" s="727"/>
      <c r="W684" s="544"/>
      <c r="X684" s="544"/>
      <c r="Y684" s="548"/>
      <c r="Z684" s="728"/>
      <c r="AA684" s="537"/>
      <c r="AB684" s="534"/>
      <c r="AC684" s="556"/>
      <c r="AD684" s="721">
        <f>ROUND(ROUND(ROUND(F681*K682,0)*$M$10,0)*U684,0)</f>
        <v>153</v>
      </c>
      <c r="AE684" s="539"/>
      <c r="AF684" s="533"/>
    </row>
    <row r="685" spans="1:32" ht="16.7" customHeight="1" x14ac:dyDescent="0.15">
      <c r="A685" s="549">
        <v>22</v>
      </c>
      <c r="B685" s="549">
        <v>8695</v>
      </c>
      <c r="C685" s="540" t="s">
        <v>13834</v>
      </c>
      <c r="D685" s="542"/>
      <c r="E685" s="534"/>
      <c r="F685" s="534"/>
      <c r="H685" s="541"/>
      <c r="I685" s="729"/>
      <c r="J685" s="525"/>
      <c r="K685" s="718"/>
      <c r="L685" s="534"/>
      <c r="M685" s="541"/>
      <c r="N685" s="526"/>
      <c r="O685" s="526"/>
      <c r="P685" s="526"/>
      <c r="Q685" s="526"/>
      <c r="R685" s="526"/>
      <c r="S685" s="526"/>
      <c r="T685" s="526"/>
      <c r="U685" s="527"/>
      <c r="V685" s="956" t="s">
        <v>12599</v>
      </c>
      <c r="W685" s="936" t="s">
        <v>12821</v>
      </c>
      <c r="X685" s="525" t="s">
        <v>1678</v>
      </c>
      <c r="Y685" s="529">
        <v>0.5</v>
      </c>
      <c r="Z685" s="728"/>
      <c r="AA685" s="537"/>
      <c r="AB685" s="534"/>
      <c r="AC685" s="556"/>
      <c r="AD685" s="721">
        <f>ROUND(ROUND(F681*$M$10,0)*Y685,0)</f>
        <v>159</v>
      </c>
      <c r="AE685" s="539"/>
      <c r="AF685" s="533"/>
    </row>
    <row r="686" spans="1:32" ht="16.7" customHeight="1" x14ac:dyDescent="0.15">
      <c r="A686" s="549">
        <v>22</v>
      </c>
      <c r="B686" s="549">
        <v>8696</v>
      </c>
      <c r="C686" s="540" t="s">
        <v>13835</v>
      </c>
      <c r="D686" s="542"/>
      <c r="E686" s="534"/>
      <c r="F686" s="534"/>
      <c r="H686" s="541"/>
      <c r="I686" s="730"/>
      <c r="J686" s="537"/>
      <c r="L686" s="534"/>
      <c r="M686" s="541"/>
      <c r="N686" s="947" t="s">
        <v>10414</v>
      </c>
      <c r="O686" s="941"/>
      <c r="P686" s="526" t="s">
        <v>16</v>
      </c>
      <c r="Q686" s="526"/>
      <c r="R686" s="526"/>
      <c r="S686" s="526"/>
      <c r="T686" s="526" t="s">
        <v>1678</v>
      </c>
      <c r="U686" s="527">
        <v>0.7</v>
      </c>
      <c r="V686" s="1029"/>
      <c r="W686" s="937"/>
      <c r="X686" s="537"/>
      <c r="Z686" s="728"/>
      <c r="AA686" s="537"/>
      <c r="AB686" s="534"/>
      <c r="AC686" s="556"/>
      <c r="AD686" s="721">
        <f>ROUND(ROUND(ROUND(F681*$M$10,0)*U686,0)*Y685,0)</f>
        <v>111</v>
      </c>
      <c r="AE686" s="539"/>
      <c r="AF686" s="533"/>
    </row>
    <row r="687" spans="1:32" ht="16.7" customHeight="1" x14ac:dyDescent="0.15">
      <c r="A687" s="520">
        <v>22</v>
      </c>
      <c r="B687" s="520" t="s">
        <v>13836</v>
      </c>
      <c r="C687" s="540" t="s">
        <v>13837</v>
      </c>
      <c r="D687" s="542"/>
      <c r="E687" s="534"/>
      <c r="F687" s="534"/>
      <c r="H687" s="541"/>
      <c r="I687" s="731"/>
      <c r="J687" s="544"/>
      <c r="K687" s="725"/>
      <c r="L687" s="534"/>
      <c r="M687" s="541"/>
      <c r="N687" s="1024"/>
      <c r="O687" s="1025"/>
      <c r="P687" s="526" t="s">
        <v>3833</v>
      </c>
      <c r="Q687" s="526"/>
      <c r="R687" s="526"/>
      <c r="S687" s="526"/>
      <c r="T687" s="526" t="s">
        <v>1678</v>
      </c>
      <c r="U687" s="527">
        <v>0.5</v>
      </c>
      <c r="V687" s="1029"/>
      <c r="W687" s="937"/>
      <c r="X687" s="537"/>
      <c r="Z687" s="728"/>
      <c r="AA687" s="537"/>
      <c r="AB687" s="534"/>
      <c r="AC687" s="556"/>
      <c r="AD687" s="721">
        <f>ROUND(ROUND(ROUND(F681*$M$10,0)*U687,0)*Y685,0)</f>
        <v>80</v>
      </c>
      <c r="AE687" s="539"/>
      <c r="AF687" s="533"/>
    </row>
    <row r="688" spans="1:32" ht="16.7" customHeight="1" x14ac:dyDescent="0.15">
      <c r="A688" s="549">
        <v>22</v>
      </c>
      <c r="B688" s="549">
        <v>8697</v>
      </c>
      <c r="C688" s="540" t="s">
        <v>13838</v>
      </c>
      <c r="D688" s="542"/>
      <c r="E688" s="534"/>
      <c r="F688" s="534"/>
      <c r="H688" s="541"/>
      <c r="I688" s="1026" t="s">
        <v>10418</v>
      </c>
      <c r="J688" s="525" t="s">
        <v>1678</v>
      </c>
      <c r="K688" s="718">
        <v>0.96499999999999997</v>
      </c>
      <c r="L688" s="534"/>
      <c r="M688" s="541"/>
      <c r="N688" s="526"/>
      <c r="O688" s="526"/>
      <c r="P688" s="526"/>
      <c r="Q688" s="526"/>
      <c r="R688" s="526"/>
      <c r="S688" s="526"/>
      <c r="T688" s="526"/>
      <c r="U688" s="527"/>
      <c r="V688" s="1029"/>
      <c r="W688" s="937"/>
      <c r="X688" s="537"/>
      <c r="Z688" s="728"/>
      <c r="AA688" s="537"/>
      <c r="AB688" s="534"/>
      <c r="AC688" s="556"/>
      <c r="AD688" s="721">
        <f>ROUND(ROUND(ROUND(F681*K688,0)*$M$10,0)*Y685,0)</f>
        <v>153</v>
      </c>
      <c r="AE688" s="539"/>
      <c r="AF688" s="533"/>
    </row>
    <row r="689" spans="1:32" ht="16.7" customHeight="1" x14ac:dyDescent="0.15">
      <c r="A689" s="549">
        <v>22</v>
      </c>
      <c r="B689" s="549">
        <v>8698</v>
      </c>
      <c r="C689" s="540" t="s">
        <v>13839</v>
      </c>
      <c r="D689" s="542"/>
      <c r="E689" s="534"/>
      <c r="F689" s="534"/>
      <c r="H689" s="541"/>
      <c r="I689" s="1027"/>
      <c r="J689" s="537"/>
      <c r="L689" s="534"/>
      <c r="M689" s="541"/>
      <c r="N689" s="947" t="s">
        <v>10414</v>
      </c>
      <c r="O689" s="941"/>
      <c r="P689" s="526" t="s">
        <v>16</v>
      </c>
      <c r="Q689" s="526"/>
      <c r="R689" s="526"/>
      <c r="S689" s="526"/>
      <c r="T689" s="526" t="s">
        <v>1678</v>
      </c>
      <c r="U689" s="527">
        <v>0.7</v>
      </c>
      <c r="V689" s="1029"/>
      <c r="W689" s="937"/>
      <c r="X689" s="537"/>
      <c r="Z689" s="728"/>
      <c r="AA689" s="537"/>
      <c r="AB689" s="534"/>
      <c r="AC689" s="556"/>
      <c r="AD689" s="721">
        <f>ROUND(ROUND(ROUND(ROUND(F681*K688,0)*$M$10,0)*U689,0)*Y685,0)</f>
        <v>107</v>
      </c>
      <c r="AE689" s="539"/>
      <c r="AF689" s="533"/>
    </row>
    <row r="690" spans="1:32" ht="16.7" customHeight="1" x14ac:dyDescent="0.15">
      <c r="A690" s="520">
        <v>22</v>
      </c>
      <c r="B690" s="520" t="s">
        <v>13840</v>
      </c>
      <c r="C690" s="540" t="s">
        <v>13841</v>
      </c>
      <c r="D690" s="542"/>
      <c r="E690" s="534"/>
      <c r="F690" s="534"/>
      <c r="H690" s="541"/>
      <c r="I690" s="1028"/>
      <c r="J690" s="544"/>
      <c r="K690" s="725"/>
      <c r="L690" s="534"/>
      <c r="M690" s="541"/>
      <c r="N690" s="1024"/>
      <c r="O690" s="1025"/>
      <c r="P690" s="526" t="s">
        <v>3833</v>
      </c>
      <c r="Q690" s="526"/>
      <c r="R690" s="526"/>
      <c r="S690" s="526"/>
      <c r="T690" s="526" t="s">
        <v>1678</v>
      </c>
      <c r="U690" s="527">
        <v>0.5</v>
      </c>
      <c r="V690" s="1029"/>
      <c r="W690" s="938"/>
      <c r="X690" s="544"/>
      <c r="Y690" s="548"/>
      <c r="Z690" s="728"/>
      <c r="AA690" s="537"/>
      <c r="AB690" s="534"/>
      <c r="AC690" s="556"/>
      <c r="AD690" s="721">
        <f>ROUND(ROUND(ROUND(ROUND(F681*K688,0)*$M$10,0)*U690,0)*Y685,0)</f>
        <v>77</v>
      </c>
      <c r="AE690" s="539"/>
      <c r="AF690" s="533"/>
    </row>
    <row r="691" spans="1:32" ht="16.7" customHeight="1" x14ac:dyDescent="0.15">
      <c r="A691" s="549">
        <v>22</v>
      </c>
      <c r="B691" s="549">
        <v>8699</v>
      </c>
      <c r="C691" s="540" t="s">
        <v>13842</v>
      </c>
      <c r="D691" s="542"/>
      <c r="E691" s="534"/>
      <c r="F691" s="534"/>
      <c r="H691" s="541"/>
      <c r="I691" s="729"/>
      <c r="J691" s="525"/>
      <c r="K691" s="718"/>
      <c r="L691" s="534"/>
      <c r="M691" s="541"/>
      <c r="N691" s="526"/>
      <c r="O691" s="526"/>
      <c r="P691" s="526"/>
      <c r="Q691" s="526"/>
      <c r="R691" s="526"/>
      <c r="S691" s="526"/>
      <c r="T691" s="526"/>
      <c r="U691" s="527"/>
      <c r="V691" s="1029"/>
      <c r="W691" s="936" t="s">
        <v>12830</v>
      </c>
      <c r="X691" s="525" t="s">
        <v>1678</v>
      </c>
      <c r="Y691" s="529">
        <v>0.7</v>
      </c>
      <c r="Z691" s="728"/>
      <c r="AA691" s="537"/>
      <c r="AB691" s="534"/>
      <c r="AC691" s="556"/>
      <c r="AD691" s="721">
        <f>ROUND(ROUND(F681*$M$10,0)*Y691,0)</f>
        <v>222</v>
      </c>
      <c r="AE691" s="539"/>
      <c r="AF691" s="533"/>
    </row>
    <row r="692" spans="1:32" ht="16.7" customHeight="1" x14ac:dyDescent="0.15">
      <c r="A692" s="549">
        <v>22</v>
      </c>
      <c r="B692" s="549">
        <v>8700</v>
      </c>
      <c r="C692" s="540" t="s">
        <v>13843</v>
      </c>
      <c r="D692" s="542"/>
      <c r="E692" s="534"/>
      <c r="F692" s="534"/>
      <c r="H692" s="541"/>
      <c r="I692" s="730"/>
      <c r="J692" s="537"/>
      <c r="L692" s="534"/>
      <c r="M692" s="541"/>
      <c r="N692" s="947" t="s">
        <v>10414</v>
      </c>
      <c r="O692" s="941"/>
      <c r="P692" s="526" t="s">
        <v>16</v>
      </c>
      <c r="Q692" s="526"/>
      <c r="R692" s="526"/>
      <c r="S692" s="526"/>
      <c r="T692" s="526" t="s">
        <v>1678</v>
      </c>
      <c r="U692" s="527">
        <v>0.7</v>
      </c>
      <c r="V692" s="1029"/>
      <c r="W692" s="937"/>
      <c r="X692" s="537"/>
      <c r="Z692" s="728"/>
      <c r="AA692" s="537"/>
      <c r="AB692" s="534"/>
      <c r="AC692" s="556"/>
      <c r="AD692" s="721">
        <f>ROUND(ROUND(ROUND(F681*$M$10,0)*U692,0)*Y691,0)</f>
        <v>155</v>
      </c>
      <c r="AE692" s="539"/>
      <c r="AF692" s="533"/>
    </row>
    <row r="693" spans="1:32" ht="16.7" customHeight="1" x14ac:dyDescent="0.15">
      <c r="A693" s="520">
        <v>22</v>
      </c>
      <c r="B693" s="520" t="s">
        <v>13844</v>
      </c>
      <c r="C693" s="540" t="s">
        <v>13845</v>
      </c>
      <c r="D693" s="542"/>
      <c r="E693" s="534"/>
      <c r="F693" s="534"/>
      <c r="H693" s="541"/>
      <c r="I693" s="731"/>
      <c r="J693" s="544"/>
      <c r="K693" s="725"/>
      <c r="L693" s="534"/>
      <c r="M693" s="541"/>
      <c r="N693" s="1024"/>
      <c r="O693" s="1025"/>
      <c r="P693" s="526" t="s">
        <v>3833</v>
      </c>
      <c r="Q693" s="526"/>
      <c r="R693" s="526"/>
      <c r="S693" s="526"/>
      <c r="T693" s="526" t="s">
        <v>1678</v>
      </c>
      <c r="U693" s="527">
        <v>0.5</v>
      </c>
      <c r="V693" s="1029"/>
      <c r="W693" s="937"/>
      <c r="X693" s="537"/>
      <c r="Z693" s="728"/>
      <c r="AA693" s="537"/>
      <c r="AB693" s="534"/>
      <c r="AC693" s="556"/>
      <c r="AD693" s="721">
        <f>ROUND(ROUND(ROUND(F681*$M$10,0)*U693,0)*Y691,0)</f>
        <v>111</v>
      </c>
      <c r="AE693" s="539"/>
      <c r="AF693" s="533"/>
    </row>
    <row r="694" spans="1:32" ht="16.7" customHeight="1" x14ac:dyDescent="0.15">
      <c r="A694" s="549">
        <v>22</v>
      </c>
      <c r="B694" s="549">
        <v>8029</v>
      </c>
      <c r="C694" s="540" t="s">
        <v>13846</v>
      </c>
      <c r="D694" s="542"/>
      <c r="E694" s="534"/>
      <c r="F694" s="534"/>
      <c r="H694" s="541"/>
      <c r="I694" s="1026" t="s">
        <v>10418</v>
      </c>
      <c r="J694" s="525" t="s">
        <v>1678</v>
      </c>
      <c r="K694" s="718">
        <v>0.96499999999999997</v>
      </c>
      <c r="L694" s="534"/>
      <c r="M694" s="541"/>
      <c r="N694" s="526"/>
      <c r="O694" s="526"/>
      <c r="P694" s="526"/>
      <c r="Q694" s="526"/>
      <c r="R694" s="526"/>
      <c r="S694" s="526"/>
      <c r="T694" s="526"/>
      <c r="U694" s="527"/>
      <c r="V694" s="1029"/>
      <c r="W694" s="937"/>
      <c r="X694" s="537"/>
      <c r="Z694" s="728"/>
      <c r="AA694" s="537"/>
      <c r="AB694" s="534"/>
      <c r="AC694" s="556"/>
      <c r="AD694" s="721">
        <f>ROUND(ROUND(ROUND(F681*K694,0)*$M$10,0)*Y691,0)</f>
        <v>214</v>
      </c>
      <c r="AE694" s="539"/>
      <c r="AF694" s="533"/>
    </row>
    <row r="695" spans="1:32" ht="16.7" customHeight="1" x14ac:dyDescent="0.15">
      <c r="A695" s="549">
        <v>22</v>
      </c>
      <c r="B695" s="549">
        <v>8030</v>
      </c>
      <c r="C695" s="540" t="s">
        <v>13847</v>
      </c>
      <c r="D695" s="542"/>
      <c r="E695" s="534"/>
      <c r="F695" s="534"/>
      <c r="H695" s="541"/>
      <c r="I695" s="1027"/>
      <c r="J695" s="537"/>
      <c r="L695" s="534"/>
      <c r="M695" s="541"/>
      <c r="N695" s="947" t="s">
        <v>10414</v>
      </c>
      <c r="O695" s="941"/>
      <c r="P695" s="526" t="s">
        <v>16</v>
      </c>
      <c r="Q695" s="526"/>
      <c r="R695" s="526"/>
      <c r="S695" s="526"/>
      <c r="T695" s="526" t="s">
        <v>1678</v>
      </c>
      <c r="U695" s="527">
        <v>0.7</v>
      </c>
      <c r="V695" s="1029"/>
      <c r="W695" s="937"/>
      <c r="X695" s="537"/>
      <c r="Z695" s="728"/>
      <c r="AA695" s="537"/>
      <c r="AB695" s="534"/>
      <c r="AC695" s="556"/>
      <c r="AD695" s="721">
        <f>ROUND(ROUND(ROUND(ROUND(F681*K694,0)*$M$10,0)*U695,0)*Y691,0)</f>
        <v>150</v>
      </c>
      <c r="AE695" s="539"/>
      <c r="AF695" s="533"/>
    </row>
    <row r="696" spans="1:32" ht="16.7" customHeight="1" x14ac:dyDescent="0.15">
      <c r="A696" s="520">
        <v>22</v>
      </c>
      <c r="B696" s="520" t="s">
        <v>13848</v>
      </c>
      <c r="C696" s="540" t="s">
        <v>13849</v>
      </c>
      <c r="D696" s="542"/>
      <c r="E696" s="534"/>
      <c r="F696" s="534"/>
      <c r="H696" s="541"/>
      <c r="I696" s="1028"/>
      <c r="J696" s="544"/>
      <c r="K696" s="725"/>
      <c r="L696" s="534"/>
      <c r="M696" s="541"/>
      <c r="N696" s="1024"/>
      <c r="O696" s="1025"/>
      <c r="P696" s="526" t="s">
        <v>3833</v>
      </c>
      <c r="Q696" s="526"/>
      <c r="R696" s="526"/>
      <c r="S696" s="526"/>
      <c r="T696" s="526" t="s">
        <v>1678</v>
      </c>
      <c r="U696" s="527">
        <v>0.5</v>
      </c>
      <c r="V696" s="1023"/>
      <c r="W696" s="938"/>
      <c r="X696" s="544"/>
      <c r="Y696" s="548"/>
      <c r="Z696" s="728"/>
      <c r="AA696" s="537"/>
      <c r="AB696" s="534"/>
      <c r="AC696" s="556"/>
      <c r="AD696" s="721">
        <f>ROUND(ROUND(ROUND(ROUND(F681*K694,0)*$M$10,0)*U696,0)*Y691,0)</f>
        <v>107</v>
      </c>
      <c r="AE696" s="539"/>
      <c r="AF696" s="533"/>
    </row>
    <row r="697" spans="1:32" ht="16.7" customHeight="1" x14ac:dyDescent="0.15">
      <c r="A697" s="520">
        <v>22</v>
      </c>
      <c r="B697" s="520" t="s">
        <v>13850</v>
      </c>
      <c r="C697" s="540" t="s">
        <v>13851</v>
      </c>
      <c r="D697" s="542"/>
      <c r="E697" s="534"/>
      <c r="F697" s="534"/>
      <c r="H697" s="541"/>
      <c r="I697" s="729"/>
      <c r="J697" s="525"/>
      <c r="K697" s="718"/>
      <c r="L697" s="534"/>
      <c r="M697" s="541"/>
      <c r="N697" s="526"/>
      <c r="O697" s="526"/>
      <c r="P697" s="526"/>
      <c r="Q697" s="526"/>
      <c r="R697" s="526"/>
      <c r="S697" s="526"/>
      <c r="T697" s="526"/>
      <c r="U697" s="527"/>
      <c r="V697" s="1021" t="s">
        <v>12608</v>
      </c>
      <c r="W697" s="936" t="s">
        <v>12840</v>
      </c>
      <c r="X697" s="525" t="s">
        <v>1678</v>
      </c>
      <c r="Y697" s="529">
        <v>0.7</v>
      </c>
      <c r="Z697" s="728"/>
      <c r="AA697" s="537"/>
      <c r="AB697" s="534"/>
      <c r="AC697" s="556"/>
      <c r="AD697" s="721">
        <f>ROUND(ROUND(F681*$M$10,0)*Y697,0)</f>
        <v>222</v>
      </c>
      <c r="AE697" s="539"/>
      <c r="AF697" s="533"/>
    </row>
    <row r="698" spans="1:32" ht="16.7" customHeight="1" x14ac:dyDescent="0.15">
      <c r="A698" s="520">
        <v>22</v>
      </c>
      <c r="B698" s="520" t="s">
        <v>13852</v>
      </c>
      <c r="C698" s="540" t="s">
        <v>13853</v>
      </c>
      <c r="D698" s="542"/>
      <c r="E698" s="534"/>
      <c r="F698" s="534"/>
      <c r="H698" s="541"/>
      <c r="I698" s="730"/>
      <c r="J698" s="537"/>
      <c r="L698" s="534"/>
      <c r="M698" s="541"/>
      <c r="N698" s="947" t="s">
        <v>10414</v>
      </c>
      <c r="O698" s="941"/>
      <c r="P698" s="526" t="s">
        <v>16</v>
      </c>
      <c r="Q698" s="526"/>
      <c r="R698" s="526"/>
      <c r="S698" s="526"/>
      <c r="T698" s="526" t="s">
        <v>1678</v>
      </c>
      <c r="U698" s="527">
        <v>0.7</v>
      </c>
      <c r="V698" s="1022"/>
      <c r="W698" s="937"/>
      <c r="X698" s="537"/>
      <c r="Z698" s="728"/>
      <c r="AA698" s="537"/>
      <c r="AB698" s="534"/>
      <c r="AC698" s="556"/>
      <c r="AD698" s="721">
        <f>ROUND(ROUND(ROUND(F681*$M$10,0)*U698,0)*Y697,0)</f>
        <v>155</v>
      </c>
      <c r="AE698" s="539"/>
      <c r="AF698" s="533"/>
    </row>
    <row r="699" spans="1:32" ht="16.7" customHeight="1" x14ac:dyDescent="0.15">
      <c r="A699" s="520">
        <v>22</v>
      </c>
      <c r="B699" s="520" t="s">
        <v>13854</v>
      </c>
      <c r="C699" s="540" t="s">
        <v>13855</v>
      </c>
      <c r="D699" s="542"/>
      <c r="E699" s="534"/>
      <c r="F699" s="534"/>
      <c r="H699" s="541"/>
      <c r="I699" s="731"/>
      <c r="J699" s="544"/>
      <c r="K699" s="725"/>
      <c r="L699" s="534"/>
      <c r="M699" s="541"/>
      <c r="N699" s="1024"/>
      <c r="O699" s="1025"/>
      <c r="P699" s="526" t="s">
        <v>3833</v>
      </c>
      <c r="Q699" s="526"/>
      <c r="R699" s="526"/>
      <c r="S699" s="526"/>
      <c r="T699" s="526" t="s">
        <v>1678</v>
      </c>
      <c r="U699" s="527">
        <v>0.5</v>
      </c>
      <c r="V699" s="1022"/>
      <c r="W699" s="937"/>
      <c r="X699" s="537"/>
      <c r="Z699" s="728"/>
      <c r="AA699" s="537"/>
      <c r="AB699" s="534"/>
      <c r="AC699" s="556"/>
      <c r="AD699" s="721">
        <f>ROUND(ROUND(ROUND(F681*$M$10,0)*U699,0)*Y697,0)</f>
        <v>111</v>
      </c>
      <c r="AE699" s="539"/>
      <c r="AF699" s="533"/>
    </row>
    <row r="700" spans="1:32" ht="16.7" customHeight="1" x14ac:dyDescent="0.15">
      <c r="A700" s="520">
        <v>22</v>
      </c>
      <c r="B700" s="520" t="s">
        <v>13856</v>
      </c>
      <c r="C700" s="540" t="s">
        <v>13857</v>
      </c>
      <c r="D700" s="542"/>
      <c r="E700" s="534"/>
      <c r="F700" s="534"/>
      <c r="H700" s="541"/>
      <c r="I700" s="1026" t="s">
        <v>10418</v>
      </c>
      <c r="J700" s="525" t="s">
        <v>1678</v>
      </c>
      <c r="K700" s="718">
        <v>0.96499999999999997</v>
      </c>
      <c r="L700" s="534"/>
      <c r="M700" s="541"/>
      <c r="N700" s="526"/>
      <c r="O700" s="526"/>
      <c r="P700" s="526"/>
      <c r="Q700" s="526"/>
      <c r="R700" s="526"/>
      <c r="S700" s="526"/>
      <c r="T700" s="526"/>
      <c r="U700" s="527"/>
      <c r="V700" s="1022"/>
      <c r="W700" s="937"/>
      <c r="X700" s="537"/>
      <c r="Z700" s="728"/>
      <c r="AA700" s="537"/>
      <c r="AB700" s="534"/>
      <c r="AC700" s="556"/>
      <c r="AD700" s="721">
        <f>ROUND(ROUND(ROUND(F681*K700,0)*$M$10,0)*Y697,0)</f>
        <v>214</v>
      </c>
      <c r="AE700" s="539"/>
      <c r="AF700" s="533"/>
    </row>
    <row r="701" spans="1:32" ht="16.7" customHeight="1" x14ac:dyDescent="0.15">
      <c r="A701" s="520">
        <v>22</v>
      </c>
      <c r="B701" s="520" t="s">
        <v>13858</v>
      </c>
      <c r="C701" s="540" t="s">
        <v>13859</v>
      </c>
      <c r="D701" s="542"/>
      <c r="E701" s="534"/>
      <c r="F701" s="534"/>
      <c r="H701" s="541"/>
      <c r="I701" s="1027"/>
      <c r="J701" s="537"/>
      <c r="L701" s="534"/>
      <c r="M701" s="541"/>
      <c r="N701" s="947" t="s">
        <v>10414</v>
      </c>
      <c r="O701" s="941"/>
      <c r="P701" s="526" t="s">
        <v>16</v>
      </c>
      <c r="Q701" s="526"/>
      <c r="R701" s="526"/>
      <c r="S701" s="526"/>
      <c r="T701" s="526" t="s">
        <v>1678</v>
      </c>
      <c r="U701" s="527">
        <v>0.7</v>
      </c>
      <c r="V701" s="1022"/>
      <c r="W701" s="937"/>
      <c r="X701" s="537"/>
      <c r="Z701" s="728"/>
      <c r="AA701" s="537"/>
      <c r="AB701" s="534"/>
      <c r="AC701" s="556"/>
      <c r="AD701" s="721">
        <f>ROUND(ROUND(ROUND(ROUND(F681*K700,0)*$M$10,0)*U701,0)*Y697,0)</f>
        <v>150</v>
      </c>
      <c r="AE701" s="539"/>
      <c r="AF701" s="533"/>
    </row>
    <row r="702" spans="1:32" ht="16.7" customHeight="1" x14ac:dyDescent="0.15">
      <c r="A702" s="520">
        <v>22</v>
      </c>
      <c r="B702" s="520" t="s">
        <v>13860</v>
      </c>
      <c r="C702" s="540" t="s">
        <v>13861</v>
      </c>
      <c r="D702" s="542"/>
      <c r="E702" s="534"/>
      <c r="F702" s="534"/>
      <c r="H702" s="541"/>
      <c r="I702" s="1028"/>
      <c r="J702" s="544"/>
      <c r="K702" s="725"/>
      <c r="L702" s="534"/>
      <c r="M702" s="541"/>
      <c r="N702" s="1024"/>
      <c r="O702" s="1025"/>
      <c r="P702" s="526" t="s">
        <v>3833</v>
      </c>
      <c r="Q702" s="526"/>
      <c r="R702" s="526"/>
      <c r="S702" s="526"/>
      <c r="T702" s="526" t="s">
        <v>1678</v>
      </c>
      <c r="U702" s="527">
        <v>0.5</v>
      </c>
      <c r="V702" s="1023"/>
      <c r="W702" s="938"/>
      <c r="X702" s="544"/>
      <c r="Y702" s="548"/>
      <c r="Z702" s="728"/>
      <c r="AA702" s="537"/>
      <c r="AB702" s="550"/>
      <c r="AC702" s="732"/>
      <c r="AD702" s="721">
        <f>ROUND(ROUND(ROUND(ROUND(F681*K700,0)*$M$10,0)*U702,0)*Y697,0)</f>
        <v>107</v>
      </c>
      <c r="AE702" s="539"/>
      <c r="AF702" s="533"/>
    </row>
    <row r="703" spans="1:32" ht="16.7" customHeight="1" x14ac:dyDescent="0.15">
      <c r="A703" s="520">
        <v>22</v>
      </c>
      <c r="B703" s="520">
        <v>8385</v>
      </c>
      <c r="C703" s="540" t="s">
        <v>13862</v>
      </c>
      <c r="D703" s="542"/>
      <c r="E703" s="534"/>
      <c r="F703" s="534"/>
      <c r="H703" s="541"/>
      <c r="I703" s="729"/>
      <c r="J703" s="525"/>
      <c r="K703" s="718"/>
      <c r="L703" s="534"/>
      <c r="M703" s="541"/>
      <c r="N703" s="526"/>
      <c r="O703" s="526"/>
      <c r="P703" s="526"/>
      <c r="Q703" s="526"/>
      <c r="R703" s="526"/>
      <c r="S703" s="526"/>
      <c r="T703" s="526"/>
      <c r="U703" s="527"/>
      <c r="V703" s="719"/>
      <c r="W703" s="525"/>
      <c r="X703" s="525"/>
      <c r="Y703" s="529"/>
      <c r="Z703" s="728"/>
      <c r="AA703" s="537"/>
      <c r="AB703" s="936" t="s">
        <v>10456</v>
      </c>
      <c r="AC703" s="941"/>
      <c r="AD703" s="721">
        <f>ROUND(ROUND(F681*$M$10,0)-AB706,0)</f>
        <v>305</v>
      </c>
      <c r="AE703" s="539"/>
      <c r="AF703" s="533"/>
    </row>
    <row r="704" spans="1:32" ht="16.7" customHeight="1" x14ac:dyDescent="0.15">
      <c r="A704" s="520">
        <v>22</v>
      </c>
      <c r="B704" s="520">
        <v>8386</v>
      </c>
      <c r="C704" s="540" t="s">
        <v>13863</v>
      </c>
      <c r="D704" s="542"/>
      <c r="E704" s="534"/>
      <c r="F704" s="534"/>
      <c r="H704" s="541"/>
      <c r="I704" s="730"/>
      <c r="J704" s="537"/>
      <c r="L704" s="534"/>
      <c r="M704" s="541"/>
      <c r="N704" s="947" t="s">
        <v>10414</v>
      </c>
      <c r="O704" s="941"/>
      <c r="P704" s="526" t="s">
        <v>16</v>
      </c>
      <c r="Q704" s="526"/>
      <c r="R704" s="526"/>
      <c r="S704" s="526"/>
      <c r="T704" s="526" t="s">
        <v>1678</v>
      </c>
      <c r="U704" s="527">
        <v>0.7</v>
      </c>
      <c r="V704" s="722"/>
      <c r="W704" s="537"/>
      <c r="X704" s="537"/>
      <c r="Z704" s="728"/>
      <c r="AA704" s="537"/>
      <c r="AB704" s="937"/>
      <c r="AC704" s="942"/>
      <c r="AD704" s="721">
        <f>ROUND(ROUND(ROUND(F681*$M$10,0)*U704,0)-AB706,0)</f>
        <v>210</v>
      </c>
      <c r="AE704" s="539"/>
      <c r="AF704" s="533"/>
    </row>
    <row r="705" spans="1:32" ht="16.7" customHeight="1" x14ac:dyDescent="0.15">
      <c r="A705" s="520">
        <v>22</v>
      </c>
      <c r="B705" s="520" t="s">
        <v>13864</v>
      </c>
      <c r="C705" s="540" t="s">
        <v>13865</v>
      </c>
      <c r="D705" s="542"/>
      <c r="E705" s="534"/>
      <c r="F705" s="534"/>
      <c r="H705" s="541"/>
      <c r="I705" s="731"/>
      <c r="J705" s="544"/>
      <c r="K705" s="725"/>
      <c r="L705" s="534"/>
      <c r="M705" s="541"/>
      <c r="N705" s="1024"/>
      <c r="O705" s="1025"/>
      <c r="P705" s="526" t="s">
        <v>3833</v>
      </c>
      <c r="Q705" s="526"/>
      <c r="R705" s="526"/>
      <c r="S705" s="526"/>
      <c r="T705" s="526" t="s">
        <v>1678</v>
      </c>
      <c r="U705" s="527">
        <v>0.5</v>
      </c>
      <c r="V705" s="722"/>
      <c r="W705" s="537"/>
      <c r="X705" s="537"/>
      <c r="Z705" s="728"/>
      <c r="AA705" s="537"/>
      <c r="AB705" s="555"/>
      <c r="AC705" s="556"/>
      <c r="AD705" s="721">
        <f>ROUND(ROUND(ROUND(F681*$M$10,0)*U705,0)-AB706,0)</f>
        <v>147</v>
      </c>
      <c r="AE705" s="539"/>
      <c r="AF705" s="533"/>
    </row>
    <row r="706" spans="1:32" ht="16.7" customHeight="1" x14ac:dyDescent="0.15">
      <c r="A706" s="520">
        <v>22</v>
      </c>
      <c r="B706" s="520">
        <v>8387</v>
      </c>
      <c r="C706" s="540" t="s">
        <v>13866</v>
      </c>
      <c r="D706" s="542"/>
      <c r="E706" s="534"/>
      <c r="F706" s="534"/>
      <c r="H706" s="541"/>
      <c r="I706" s="1026" t="s">
        <v>10418</v>
      </c>
      <c r="J706" s="525" t="s">
        <v>1678</v>
      </c>
      <c r="K706" s="718">
        <v>0.96499999999999997</v>
      </c>
      <c r="L706" s="534"/>
      <c r="M706" s="541"/>
      <c r="N706" s="526"/>
      <c r="O706" s="526"/>
      <c r="P706" s="526"/>
      <c r="Q706" s="526"/>
      <c r="R706" s="526"/>
      <c r="S706" s="526"/>
      <c r="T706" s="526"/>
      <c r="U706" s="527"/>
      <c r="V706" s="722"/>
      <c r="W706" s="537"/>
      <c r="X706" s="537"/>
      <c r="Z706" s="728"/>
      <c r="AA706" s="537"/>
      <c r="AB706" s="554">
        <v>12</v>
      </c>
      <c r="AC706" s="953" t="s">
        <v>10461</v>
      </c>
      <c r="AD706" s="721">
        <f>ROUND(ROUND(ROUND(F681*K706,0)*$M$10,0)-AB706,0)</f>
        <v>294</v>
      </c>
      <c r="AE706" s="539"/>
      <c r="AF706" s="533"/>
    </row>
    <row r="707" spans="1:32" ht="16.7" customHeight="1" x14ac:dyDescent="0.15">
      <c r="A707" s="520">
        <v>22</v>
      </c>
      <c r="B707" s="520">
        <v>8388</v>
      </c>
      <c r="C707" s="540" t="s">
        <v>13867</v>
      </c>
      <c r="D707" s="542"/>
      <c r="E707" s="534"/>
      <c r="F707" s="534"/>
      <c r="H707" s="541"/>
      <c r="I707" s="1027"/>
      <c r="J707" s="537"/>
      <c r="L707" s="534"/>
      <c r="M707" s="541"/>
      <c r="N707" s="947" t="s">
        <v>10414</v>
      </c>
      <c r="O707" s="941"/>
      <c r="P707" s="526" t="s">
        <v>16</v>
      </c>
      <c r="Q707" s="526"/>
      <c r="R707" s="526"/>
      <c r="S707" s="526"/>
      <c r="T707" s="526" t="s">
        <v>1678</v>
      </c>
      <c r="U707" s="527">
        <v>0.7</v>
      </c>
      <c r="V707" s="722"/>
      <c r="W707" s="537"/>
      <c r="X707" s="537"/>
      <c r="Z707" s="728"/>
      <c r="AA707" s="537"/>
      <c r="AB707" s="534"/>
      <c r="AC707" s="953"/>
      <c r="AD707" s="721">
        <f>ROUND(ROUND(ROUND(ROUND(F681*K706,0)*$M$10,0)*U707,0)-AB706,0)</f>
        <v>202</v>
      </c>
      <c r="AE707" s="539"/>
      <c r="AF707" s="533"/>
    </row>
    <row r="708" spans="1:32" ht="16.7" customHeight="1" x14ac:dyDescent="0.15">
      <c r="A708" s="520">
        <v>22</v>
      </c>
      <c r="B708" s="520" t="s">
        <v>13868</v>
      </c>
      <c r="C708" s="540" t="s">
        <v>13869</v>
      </c>
      <c r="D708" s="542"/>
      <c r="E708" s="534"/>
      <c r="F708" s="534"/>
      <c r="H708" s="541"/>
      <c r="I708" s="1028"/>
      <c r="J708" s="544"/>
      <c r="K708" s="725"/>
      <c r="L708" s="534"/>
      <c r="M708" s="541"/>
      <c r="N708" s="1024"/>
      <c r="O708" s="1025"/>
      <c r="P708" s="526" t="s">
        <v>3833</v>
      </c>
      <c r="Q708" s="526"/>
      <c r="R708" s="526"/>
      <c r="S708" s="526"/>
      <c r="T708" s="526" t="s">
        <v>1678</v>
      </c>
      <c r="U708" s="527">
        <v>0.5</v>
      </c>
      <c r="V708" s="727"/>
      <c r="W708" s="544"/>
      <c r="X708" s="544"/>
      <c r="Y708" s="548"/>
      <c r="Z708" s="728"/>
      <c r="AA708" s="537"/>
      <c r="AB708" s="534"/>
      <c r="AC708" s="556"/>
      <c r="AD708" s="721">
        <f>ROUND(ROUND(ROUND(ROUND(F681*K706,0)*$M$10,0)*U708,0)-AB706,0)</f>
        <v>141</v>
      </c>
      <c r="AE708" s="539"/>
      <c r="AF708" s="533"/>
    </row>
    <row r="709" spans="1:32" ht="16.7" customHeight="1" x14ac:dyDescent="0.15">
      <c r="A709" s="549">
        <v>22</v>
      </c>
      <c r="B709" s="549">
        <v>8395</v>
      </c>
      <c r="C709" s="540" t="s">
        <v>13870</v>
      </c>
      <c r="D709" s="542"/>
      <c r="E709" s="534"/>
      <c r="F709" s="534"/>
      <c r="H709" s="541"/>
      <c r="I709" s="729"/>
      <c r="J709" s="525"/>
      <c r="K709" s="718"/>
      <c r="L709" s="534"/>
      <c r="M709" s="541"/>
      <c r="N709" s="526"/>
      <c r="O709" s="526"/>
      <c r="P709" s="526"/>
      <c r="Q709" s="526"/>
      <c r="R709" s="526"/>
      <c r="S709" s="526"/>
      <c r="T709" s="526"/>
      <c r="U709" s="527"/>
      <c r="V709" s="956" t="s">
        <v>12599</v>
      </c>
      <c r="W709" s="936" t="s">
        <v>12821</v>
      </c>
      <c r="X709" s="525" t="s">
        <v>1678</v>
      </c>
      <c r="Y709" s="529">
        <v>0.5</v>
      </c>
      <c r="Z709" s="728"/>
      <c r="AA709" s="537"/>
      <c r="AB709" s="534"/>
      <c r="AC709" s="556"/>
      <c r="AD709" s="721">
        <f>ROUND(ROUND(ROUND(F681*$M$10,0)*Y709,0)-AB706,0)</f>
        <v>147</v>
      </c>
      <c r="AE709" s="539"/>
      <c r="AF709" s="533"/>
    </row>
    <row r="710" spans="1:32" ht="16.7" customHeight="1" x14ac:dyDescent="0.15">
      <c r="A710" s="549">
        <v>22</v>
      </c>
      <c r="B710" s="549">
        <v>8396</v>
      </c>
      <c r="C710" s="540" t="s">
        <v>13871</v>
      </c>
      <c r="D710" s="542"/>
      <c r="E710" s="534"/>
      <c r="F710" s="534"/>
      <c r="H710" s="541"/>
      <c r="I710" s="730"/>
      <c r="J710" s="537"/>
      <c r="L710" s="534"/>
      <c r="M710" s="541"/>
      <c r="N710" s="947" t="s">
        <v>10414</v>
      </c>
      <c r="O710" s="941"/>
      <c r="P710" s="526" t="s">
        <v>16</v>
      </c>
      <c r="Q710" s="526"/>
      <c r="R710" s="526"/>
      <c r="S710" s="526"/>
      <c r="T710" s="526" t="s">
        <v>1678</v>
      </c>
      <c r="U710" s="527">
        <v>0.7</v>
      </c>
      <c r="V710" s="1029"/>
      <c r="W710" s="937"/>
      <c r="X710" s="537"/>
      <c r="Z710" s="728"/>
      <c r="AA710" s="537"/>
      <c r="AB710" s="534"/>
      <c r="AC710" s="556"/>
      <c r="AD710" s="721">
        <f>ROUND(ROUND(ROUND(ROUND(F681*$M$10,0)*U710,0)*Y709,0)-AB706,0)</f>
        <v>99</v>
      </c>
      <c r="AE710" s="539"/>
      <c r="AF710" s="533"/>
    </row>
    <row r="711" spans="1:32" ht="16.7" customHeight="1" x14ac:dyDescent="0.15">
      <c r="A711" s="520">
        <v>22</v>
      </c>
      <c r="B711" s="520" t="s">
        <v>13872</v>
      </c>
      <c r="C711" s="540" t="s">
        <v>13873</v>
      </c>
      <c r="D711" s="542"/>
      <c r="E711" s="534"/>
      <c r="F711" s="534"/>
      <c r="H711" s="541"/>
      <c r="I711" s="731"/>
      <c r="J711" s="544"/>
      <c r="K711" s="725"/>
      <c r="L711" s="534"/>
      <c r="M711" s="541"/>
      <c r="N711" s="1024"/>
      <c r="O711" s="1025"/>
      <c r="P711" s="526" t="s">
        <v>3833</v>
      </c>
      <c r="Q711" s="526"/>
      <c r="R711" s="526"/>
      <c r="S711" s="526"/>
      <c r="T711" s="526" t="s">
        <v>1678</v>
      </c>
      <c r="U711" s="527">
        <v>0.5</v>
      </c>
      <c r="V711" s="1029"/>
      <c r="W711" s="937"/>
      <c r="X711" s="537"/>
      <c r="Z711" s="728"/>
      <c r="AA711" s="537"/>
      <c r="AB711" s="534"/>
      <c r="AC711" s="556"/>
      <c r="AD711" s="721">
        <f>ROUND(ROUND(ROUND(ROUND(F681*$M$10,0)*U711,0)*Y709,0)-AB706,0)</f>
        <v>68</v>
      </c>
      <c r="AE711" s="539"/>
      <c r="AF711" s="533"/>
    </row>
    <row r="712" spans="1:32" ht="16.7" customHeight="1" x14ac:dyDescent="0.15">
      <c r="A712" s="549">
        <v>22</v>
      </c>
      <c r="B712" s="549">
        <v>8397</v>
      </c>
      <c r="C712" s="540" t="s">
        <v>13874</v>
      </c>
      <c r="D712" s="542"/>
      <c r="E712" s="534"/>
      <c r="F712" s="534"/>
      <c r="H712" s="541"/>
      <c r="I712" s="1026" t="s">
        <v>10418</v>
      </c>
      <c r="J712" s="525" t="s">
        <v>1678</v>
      </c>
      <c r="K712" s="718">
        <v>0.96499999999999997</v>
      </c>
      <c r="L712" s="534"/>
      <c r="M712" s="541"/>
      <c r="N712" s="526"/>
      <c r="O712" s="526"/>
      <c r="P712" s="526"/>
      <c r="Q712" s="526"/>
      <c r="R712" s="526"/>
      <c r="S712" s="526"/>
      <c r="T712" s="526"/>
      <c r="U712" s="527"/>
      <c r="V712" s="1029"/>
      <c r="W712" s="937"/>
      <c r="X712" s="537"/>
      <c r="Z712" s="728"/>
      <c r="AA712" s="537"/>
      <c r="AB712" s="534"/>
      <c r="AC712" s="556"/>
      <c r="AD712" s="721">
        <f>ROUND(ROUND(ROUND(ROUND(F681*K712,0)*$M$10,0)*Y709,0)-AB706,0)</f>
        <v>141</v>
      </c>
      <c r="AE712" s="539"/>
      <c r="AF712" s="533"/>
    </row>
    <row r="713" spans="1:32" ht="16.7" customHeight="1" x14ac:dyDescent="0.15">
      <c r="A713" s="549">
        <v>22</v>
      </c>
      <c r="B713" s="549">
        <v>8398</v>
      </c>
      <c r="C713" s="540" t="s">
        <v>13875</v>
      </c>
      <c r="D713" s="542"/>
      <c r="E713" s="534"/>
      <c r="F713" s="534"/>
      <c r="H713" s="541"/>
      <c r="I713" s="1027"/>
      <c r="J713" s="537"/>
      <c r="L713" s="534"/>
      <c r="M713" s="541"/>
      <c r="N713" s="947" t="s">
        <v>10414</v>
      </c>
      <c r="O713" s="941"/>
      <c r="P713" s="526" t="s">
        <v>16</v>
      </c>
      <c r="Q713" s="526"/>
      <c r="R713" s="526"/>
      <c r="S713" s="526"/>
      <c r="T713" s="526" t="s">
        <v>1678</v>
      </c>
      <c r="U713" s="527">
        <v>0.7</v>
      </c>
      <c r="V713" s="1029"/>
      <c r="W713" s="937"/>
      <c r="X713" s="537"/>
      <c r="Z713" s="728"/>
      <c r="AA713" s="537"/>
      <c r="AB713" s="534"/>
      <c r="AC713" s="556"/>
      <c r="AD713" s="721">
        <f>ROUND(ROUND(ROUND(ROUND(ROUND(F681*K712,0)*$M$10,0)*U713,0)*Y709,0)-AB706,0)</f>
        <v>95</v>
      </c>
      <c r="AE713" s="539"/>
      <c r="AF713" s="533"/>
    </row>
    <row r="714" spans="1:32" ht="16.7" customHeight="1" x14ac:dyDescent="0.15">
      <c r="A714" s="520">
        <v>22</v>
      </c>
      <c r="B714" s="520" t="s">
        <v>13876</v>
      </c>
      <c r="C714" s="540" t="s">
        <v>13877</v>
      </c>
      <c r="D714" s="542"/>
      <c r="E714" s="534"/>
      <c r="F714" s="534"/>
      <c r="H714" s="541"/>
      <c r="I714" s="1028"/>
      <c r="J714" s="544"/>
      <c r="K714" s="725"/>
      <c r="L714" s="534"/>
      <c r="M714" s="541"/>
      <c r="N714" s="1024"/>
      <c r="O714" s="1025"/>
      <c r="P714" s="526" t="s">
        <v>3833</v>
      </c>
      <c r="Q714" s="526"/>
      <c r="R714" s="526"/>
      <c r="S714" s="526"/>
      <c r="T714" s="526" t="s">
        <v>1678</v>
      </c>
      <c r="U714" s="527">
        <v>0.5</v>
      </c>
      <c r="V714" s="1029"/>
      <c r="W714" s="938"/>
      <c r="X714" s="544"/>
      <c r="Y714" s="548"/>
      <c r="Z714" s="728"/>
      <c r="AA714" s="537"/>
      <c r="AB714" s="534"/>
      <c r="AC714" s="556"/>
      <c r="AD714" s="721">
        <f>ROUND(ROUND(ROUND(ROUND(ROUND(F681*K712,0)*$M$10,0)*U714,0)*Y709,0)-AB706,0)</f>
        <v>65</v>
      </c>
      <c r="AE714" s="539"/>
      <c r="AF714" s="533"/>
    </row>
    <row r="715" spans="1:32" ht="16.7" customHeight="1" x14ac:dyDescent="0.15">
      <c r="A715" s="549">
        <v>22</v>
      </c>
      <c r="B715" s="549">
        <v>8399</v>
      </c>
      <c r="C715" s="540" t="s">
        <v>13878</v>
      </c>
      <c r="D715" s="542"/>
      <c r="E715" s="534"/>
      <c r="F715" s="534"/>
      <c r="H715" s="541"/>
      <c r="I715" s="729"/>
      <c r="J715" s="525"/>
      <c r="K715" s="718"/>
      <c r="L715" s="534"/>
      <c r="M715" s="541"/>
      <c r="N715" s="526"/>
      <c r="O715" s="526"/>
      <c r="P715" s="526"/>
      <c r="Q715" s="526"/>
      <c r="R715" s="526"/>
      <c r="S715" s="526"/>
      <c r="T715" s="526"/>
      <c r="U715" s="527"/>
      <c r="V715" s="1029"/>
      <c r="W715" s="936" t="s">
        <v>12830</v>
      </c>
      <c r="X715" s="525" t="s">
        <v>1678</v>
      </c>
      <c r="Y715" s="529">
        <v>0.7</v>
      </c>
      <c r="Z715" s="728"/>
      <c r="AA715" s="537"/>
      <c r="AB715" s="534"/>
      <c r="AC715" s="556"/>
      <c r="AD715" s="721">
        <f>ROUND(ROUND(ROUND(F681*$M$10,0)*Y715,0)-AB706,0)</f>
        <v>210</v>
      </c>
      <c r="AE715" s="539"/>
      <c r="AF715" s="533"/>
    </row>
    <row r="716" spans="1:32" ht="16.7" customHeight="1" x14ac:dyDescent="0.15">
      <c r="A716" s="549">
        <v>22</v>
      </c>
      <c r="B716" s="549">
        <v>8400</v>
      </c>
      <c r="C716" s="540" t="s">
        <v>13879</v>
      </c>
      <c r="D716" s="542"/>
      <c r="E716" s="534"/>
      <c r="F716" s="534"/>
      <c r="H716" s="541"/>
      <c r="I716" s="730"/>
      <c r="J716" s="537"/>
      <c r="L716" s="534"/>
      <c r="M716" s="541"/>
      <c r="N716" s="947" t="s">
        <v>10414</v>
      </c>
      <c r="O716" s="941"/>
      <c r="P716" s="526" t="s">
        <v>16</v>
      </c>
      <c r="Q716" s="526"/>
      <c r="R716" s="526"/>
      <c r="S716" s="526"/>
      <c r="T716" s="526" t="s">
        <v>1678</v>
      </c>
      <c r="U716" s="527">
        <v>0.7</v>
      </c>
      <c r="V716" s="1029"/>
      <c r="W716" s="937"/>
      <c r="X716" s="537"/>
      <c r="Z716" s="728"/>
      <c r="AA716" s="537"/>
      <c r="AB716" s="534"/>
      <c r="AC716" s="556"/>
      <c r="AD716" s="721">
        <f>ROUND(ROUND(ROUND(ROUND(F681*$M$10,0)*U716,0)*Y715,0)-AB706,0)</f>
        <v>143</v>
      </c>
      <c r="AE716" s="539"/>
      <c r="AF716" s="533"/>
    </row>
    <row r="717" spans="1:32" ht="16.7" customHeight="1" x14ac:dyDescent="0.15">
      <c r="A717" s="520">
        <v>22</v>
      </c>
      <c r="B717" s="520" t="s">
        <v>13880</v>
      </c>
      <c r="C717" s="540" t="s">
        <v>13881</v>
      </c>
      <c r="D717" s="542"/>
      <c r="E717" s="534"/>
      <c r="F717" s="534"/>
      <c r="H717" s="541"/>
      <c r="I717" s="731"/>
      <c r="J717" s="544"/>
      <c r="K717" s="725"/>
      <c r="L717" s="534"/>
      <c r="M717" s="541"/>
      <c r="N717" s="1024"/>
      <c r="O717" s="1025"/>
      <c r="P717" s="526" t="s">
        <v>3833</v>
      </c>
      <c r="Q717" s="526"/>
      <c r="R717" s="526"/>
      <c r="S717" s="526"/>
      <c r="T717" s="526" t="s">
        <v>1678</v>
      </c>
      <c r="U717" s="527">
        <v>0.5</v>
      </c>
      <c r="V717" s="1029"/>
      <c r="W717" s="937"/>
      <c r="X717" s="537"/>
      <c r="Z717" s="728"/>
      <c r="AA717" s="537"/>
      <c r="AB717" s="534"/>
      <c r="AC717" s="556"/>
      <c r="AD717" s="721">
        <f>ROUND(ROUND(ROUND(ROUND(F681*$M$10,0)*U717,0)*Y715,0)-AB706,0)</f>
        <v>99</v>
      </c>
      <c r="AE717" s="539"/>
      <c r="AF717" s="533"/>
    </row>
    <row r="718" spans="1:32" ht="16.7" customHeight="1" x14ac:dyDescent="0.15">
      <c r="A718" s="549">
        <v>22</v>
      </c>
      <c r="B718" s="549">
        <v>8409</v>
      </c>
      <c r="C718" s="540" t="s">
        <v>13882</v>
      </c>
      <c r="D718" s="542"/>
      <c r="E718" s="534"/>
      <c r="F718" s="534"/>
      <c r="H718" s="541"/>
      <c r="I718" s="1026" t="s">
        <v>10418</v>
      </c>
      <c r="J718" s="525" t="s">
        <v>1678</v>
      </c>
      <c r="K718" s="718">
        <v>0.96499999999999997</v>
      </c>
      <c r="L718" s="534"/>
      <c r="M718" s="541"/>
      <c r="N718" s="526"/>
      <c r="O718" s="526"/>
      <c r="P718" s="526"/>
      <c r="Q718" s="526"/>
      <c r="R718" s="526"/>
      <c r="S718" s="526"/>
      <c r="T718" s="526"/>
      <c r="U718" s="527"/>
      <c r="V718" s="1029"/>
      <c r="W718" s="937"/>
      <c r="X718" s="537"/>
      <c r="Z718" s="728"/>
      <c r="AA718" s="537"/>
      <c r="AB718" s="534"/>
      <c r="AC718" s="556"/>
      <c r="AD718" s="721">
        <f>ROUND(ROUND(ROUND(ROUND(F681*K718,0)*$M$10,0)*Y715,0)-AB706,0)</f>
        <v>202</v>
      </c>
      <c r="AE718" s="539"/>
      <c r="AF718" s="533"/>
    </row>
    <row r="719" spans="1:32" ht="16.7" customHeight="1" x14ac:dyDescent="0.15">
      <c r="A719" s="549">
        <v>22</v>
      </c>
      <c r="B719" s="549">
        <v>8410</v>
      </c>
      <c r="C719" s="540" t="s">
        <v>13883</v>
      </c>
      <c r="D719" s="542"/>
      <c r="E719" s="534"/>
      <c r="F719" s="534"/>
      <c r="H719" s="541"/>
      <c r="I719" s="1027"/>
      <c r="J719" s="537"/>
      <c r="L719" s="534"/>
      <c r="M719" s="541"/>
      <c r="N719" s="947" t="s">
        <v>10414</v>
      </c>
      <c r="O719" s="941"/>
      <c r="P719" s="526" t="s">
        <v>16</v>
      </c>
      <c r="Q719" s="526"/>
      <c r="R719" s="526"/>
      <c r="S719" s="526"/>
      <c r="T719" s="526" t="s">
        <v>1678</v>
      </c>
      <c r="U719" s="527">
        <v>0.7</v>
      </c>
      <c r="V719" s="1029"/>
      <c r="W719" s="937"/>
      <c r="X719" s="537"/>
      <c r="Z719" s="728"/>
      <c r="AA719" s="537"/>
      <c r="AB719" s="534"/>
      <c r="AC719" s="556"/>
      <c r="AD719" s="721">
        <f>ROUND(ROUND(ROUND(ROUND(ROUND(F681*K718,0)*$M$10,0)*U719,0)*Y715,0)-AB706,0)</f>
        <v>138</v>
      </c>
      <c r="AE719" s="539"/>
      <c r="AF719" s="533"/>
    </row>
    <row r="720" spans="1:32" ht="16.7" customHeight="1" x14ac:dyDescent="0.15">
      <c r="A720" s="520">
        <v>22</v>
      </c>
      <c r="B720" s="520" t="s">
        <v>13884</v>
      </c>
      <c r="C720" s="540" t="s">
        <v>13885</v>
      </c>
      <c r="D720" s="542"/>
      <c r="E720" s="534"/>
      <c r="F720" s="534"/>
      <c r="H720" s="541"/>
      <c r="I720" s="1028"/>
      <c r="J720" s="544"/>
      <c r="K720" s="725"/>
      <c r="L720" s="534"/>
      <c r="M720" s="541"/>
      <c r="N720" s="1024"/>
      <c r="O720" s="1025"/>
      <c r="P720" s="526" t="s">
        <v>3833</v>
      </c>
      <c r="Q720" s="526"/>
      <c r="R720" s="526"/>
      <c r="S720" s="526"/>
      <c r="T720" s="526" t="s">
        <v>1678</v>
      </c>
      <c r="U720" s="527">
        <v>0.5</v>
      </c>
      <c r="V720" s="1023"/>
      <c r="W720" s="938"/>
      <c r="X720" s="544"/>
      <c r="Y720" s="548"/>
      <c r="Z720" s="728"/>
      <c r="AA720" s="537"/>
      <c r="AB720" s="534"/>
      <c r="AC720" s="556"/>
      <c r="AD720" s="721">
        <f>ROUND(ROUND(ROUND(ROUND(ROUND(F681*K718,0)*$M$10,0)*U720,0)*Y715,0)-AB706,0)</f>
        <v>95</v>
      </c>
      <c r="AE720" s="539"/>
      <c r="AF720" s="533"/>
    </row>
    <row r="721" spans="1:32" ht="16.7" customHeight="1" x14ac:dyDescent="0.15">
      <c r="A721" s="520">
        <v>22</v>
      </c>
      <c r="B721" s="520" t="s">
        <v>13886</v>
      </c>
      <c r="C721" s="540" t="s">
        <v>13887</v>
      </c>
      <c r="D721" s="542"/>
      <c r="E721" s="534"/>
      <c r="F721" s="534"/>
      <c r="H721" s="541"/>
      <c r="I721" s="729"/>
      <c r="J721" s="525"/>
      <c r="K721" s="718"/>
      <c r="L721" s="534"/>
      <c r="M721" s="541"/>
      <c r="N721" s="526"/>
      <c r="O721" s="526"/>
      <c r="P721" s="526"/>
      <c r="Q721" s="526"/>
      <c r="R721" s="526"/>
      <c r="S721" s="526"/>
      <c r="T721" s="526"/>
      <c r="U721" s="527"/>
      <c r="V721" s="1021" t="s">
        <v>12608</v>
      </c>
      <c r="W721" s="936" t="s">
        <v>12840</v>
      </c>
      <c r="X721" s="525" t="s">
        <v>1678</v>
      </c>
      <c r="Y721" s="529">
        <v>0.7</v>
      </c>
      <c r="Z721" s="728"/>
      <c r="AA721" s="537"/>
      <c r="AB721" s="534"/>
      <c r="AC721" s="556"/>
      <c r="AD721" s="721">
        <f>ROUND(ROUND(ROUND(F681*$M$10,0)*Y721,0)-AB706,0)</f>
        <v>210</v>
      </c>
      <c r="AE721" s="539"/>
      <c r="AF721" s="533"/>
    </row>
    <row r="722" spans="1:32" ht="16.7" customHeight="1" x14ac:dyDescent="0.15">
      <c r="A722" s="520">
        <v>22</v>
      </c>
      <c r="B722" s="520" t="s">
        <v>13888</v>
      </c>
      <c r="C722" s="540" t="s">
        <v>13889</v>
      </c>
      <c r="D722" s="542"/>
      <c r="E722" s="534"/>
      <c r="F722" s="534"/>
      <c r="H722" s="541"/>
      <c r="I722" s="730"/>
      <c r="J722" s="537"/>
      <c r="L722" s="534"/>
      <c r="M722" s="541"/>
      <c r="N722" s="947" t="s">
        <v>10414</v>
      </c>
      <c r="O722" s="941"/>
      <c r="P722" s="526" t="s">
        <v>16</v>
      </c>
      <c r="Q722" s="526"/>
      <c r="R722" s="526"/>
      <c r="S722" s="526"/>
      <c r="T722" s="526" t="s">
        <v>1678</v>
      </c>
      <c r="U722" s="527">
        <v>0.7</v>
      </c>
      <c r="V722" s="1022"/>
      <c r="W722" s="937"/>
      <c r="X722" s="537"/>
      <c r="Z722" s="728"/>
      <c r="AA722" s="537"/>
      <c r="AB722" s="534"/>
      <c r="AC722" s="556"/>
      <c r="AD722" s="721">
        <f>ROUND(ROUND(ROUND(ROUND(F681*$M$10,0)*U722,0)*Y721,0)-AB706,0)</f>
        <v>143</v>
      </c>
      <c r="AE722" s="539"/>
      <c r="AF722" s="533"/>
    </row>
    <row r="723" spans="1:32" ht="16.7" customHeight="1" x14ac:dyDescent="0.15">
      <c r="A723" s="520">
        <v>22</v>
      </c>
      <c r="B723" s="520" t="s">
        <v>13890</v>
      </c>
      <c r="C723" s="540" t="s">
        <v>13891</v>
      </c>
      <c r="D723" s="542"/>
      <c r="E723" s="534"/>
      <c r="F723" s="534"/>
      <c r="H723" s="541"/>
      <c r="I723" s="731"/>
      <c r="J723" s="544"/>
      <c r="K723" s="725"/>
      <c r="L723" s="534"/>
      <c r="M723" s="541"/>
      <c r="N723" s="1024"/>
      <c r="O723" s="1025"/>
      <c r="P723" s="526" t="s">
        <v>3833</v>
      </c>
      <c r="Q723" s="526"/>
      <c r="R723" s="526"/>
      <c r="S723" s="526"/>
      <c r="T723" s="526" t="s">
        <v>1678</v>
      </c>
      <c r="U723" s="527">
        <v>0.5</v>
      </c>
      <c r="V723" s="1022"/>
      <c r="W723" s="937"/>
      <c r="X723" s="537"/>
      <c r="Z723" s="728"/>
      <c r="AA723" s="537"/>
      <c r="AB723" s="534"/>
      <c r="AC723" s="556"/>
      <c r="AD723" s="721">
        <f>ROUND(ROUND(ROUND(ROUND(F681*$M$10,0)*U723,0)*Y721,0)-AB706,0)</f>
        <v>99</v>
      </c>
      <c r="AE723" s="539"/>
      <c r="AF723" s="533"/>
    </row>
    <row r="724" spans="1:32" ht="16.7" customHeight="1" x14ac:dyDescent="0.15">
      <c r="A724" s="520">
        <v>22</v>
      </c>
      <c r="B724" s="520" t="s">
        <v>13892</v>
      </c>
      <c r="C724" s="540" t="s">
        <v>13893</v>
      </c>
      <c r="D724" s="542"/>
      <c r="E724" s="534"/>
      <c r="F724" s="534"/>
      <c r="H724" s="541"/>
      <c r="I724" s="1026" t="s">
        <v>10418</v>
      </c>
      <c r="J724" s="525" t="s">
        <v>1678</v>
      </c>
      <c r="K724" s="718">
        <v>0.96499999999999997</v>
      </c>
      <c r="L724" s="534"/>
      <c r="M724" s="541"/>
      <c r="N724" s="526"/>
      <c r="O724" s="526"/>
      <c r="P724" s="526"/>
      <c r="Q724" s="526"/>
      <c r="R724" s="526"/>
      <c r="S724" s="526"/>
      <c r="T724" s="526"/>
      <c r="U724" s="527"/>
      <c r="V724" s="1022"/>
      <c r="W724" s="937"/>
      <c r="X724" s="537"/>
      <c r="Z724" s="728"/>
      <c r="AA724" s="537"/>
      <c r="AB724" s="534"/>
      <c r="AC724" s="556"/>
      <c r="AD724" s="721">
        <f>ROUND(ROUND(ROUND(ROUND(F681*K724,0)*$M$10,0)*Y721,0)-AB706,0)</f>
        <v>202</v>
      </c>
      <c r="AE724" s="539"/>
      <c r="AF724" s="533"/>
    </row>
    <row r="725" spans="1:32" ht="16.7" customHeight="1" x14ac:dyDescent="0.15">
      <c r="A725" s="520">
        <v>22</v>
      </c>
      <c r="B725" s="520" t="s">
        <v>13894</v>
      </c>
      <c r="C725" s="540" t="s">
        <v>13895</v>
      </c>
      <c r="D725" s="542"/>
      <c r="E725" s="534"/>
      <c r="F725" s="534"/>
      <c r="H725" s="541"/>
      <c r="I725" s="1027"/>
      <c r="J725" s="537"/>
      <c r="L725" s="534"/>
      <c r="M725" s="541"/>
      <c r="N725" s="947" t="s">
        <v>10414</v>
      </c>
      <c r="O725" s="941"/>
      <c r="P725" s="526" t="s">
        <v>16</v>
      </c>
      <c r="Q725" s="526"/>
      <c r="R725" s="526"/>
      <c r="S725" s="526"/>
      <c r="T725" s="526" t="s">
        <v>1678</v>
      </c>
      <c r="U725" s="527">
        <v>0.7</v>
      </c>
      <c r="V725" s="1022"/>
      <c r="W725" s="937"/>
      <c r="X725" s="537"/>
      <c r="Z725" s="728"/>
      <c r="AA725" s="537"/>
      <c r="AB725" s="534"/>
      <c r="AC725" s="556"/>
      <c r="AD725" s="721">
        <f>ROUND(ROUND(ROUND(ROUND(ROUND(F681*K724,0)*$M$10,0)*U725,0)*Y721,0)-AB706,0)</f>
        <v>138</v>
      </c>
      <c r="AE725" s="539"/>
      <c r="AF725" s="533"/>
    </row>
    <row r="726" spans="1:32" ht="16.7" customHeight="1" x14ac:dyDescent="0.15">
      <c r="A726" s="520">
        <v>22</v>
      </c>
      <c r="B726" s="520" t="s">
        <v>13896</v>
      </c>
      <c r="C726" s="540" t="s">
        <v>13897</v>
      </c>
      <c r="D726" s="557"/>
      <c r="E726" s="550"/>
      <c r="F726" s="550"/>
      <c r="G726" s="650"/>
      <c r="H726" s="558"/>
      <c r="I726" s="1028"/>
      <c r="J726" s="544"/>
      <c r="K726" s="725"/>
      <c r="L726" s="550"/>
      <c r="M726" s="558"/>
      <c r="N726" s="1024"/>
      <c r="O726" s="1025"/>
      <c r="P726" s="526" t="s">
        <v>3833</v>
      </c>
      <c r="Q726" s="526"/>
      <c r="R726" s="526"/>
      <c r="S726" s="526"/>
      <c r="T726" s="526" t="s">
        <v>1678</v>
      </c>
      <c r="U726" s="527">
        <v>0.5</v>
      </c>
      <c r="V726" s="1023"/>
      <c r="W726" s="938"/>
      <c r="X726" s="544"/>
      <c r="Y726" s="548"/>
      <c r="Z726" s="733"/>
      <c r="AA726" s="544"/>
      <c r="AB726" s="550"/>
      <c r="AC726" s="732"/>
      <c r="AD726" s="721">
        <f>ROUND(ROUND(ROUND(ROUND(ROUND(F681*K724,0)*$M$10,0)*U726,0)*Y721,0)-AB706,0)</f>
        <v>95</v>
      </c>
      <c r="AE726" s="559"/>
      <c r="AF726" s="533"/>
    </row>
    <row r="727" spans="1:32" ht="16.7" customHeight="1" x14ac:dyDescent="0.15">
      <c r="A727" s="520">
        <v>22</v>
      </c>
      <c r="B727" s="520">
        <v>8701</v>
      </c>
      <c r="C727" s="521" t="s">
        <v>13898</v>
      </c>
      <c r="D727" s="560"/>
      <c r="E727" s="945" t="s">
        <v>13899</v>
      </c>
      <c r="F727" s="936" t="s">
        <v>10412</v>
      </c>
      <c r="G727" s="947"/>
      <c r="H727" s="941"/>
      <c r="I727" s="729"/>
      <c r="J727" s="525"/>
      <c r="K727" s="718"/>
      <c r="L727" s="522"/>
      <c r="M727" s="561"/>
      <c r="N727" s="526"/>
      <c r="O727" s="526"/>
      <c r="P727" s="526"/>
      <c r="Q727" s="526"/>
      <c r="R727" s="526"/>
      <c r="S727" s="526"/>
      <c r="T727" s="526"/>
      <c r="U727" s="527"/>
      <c r="V727" s="719"/>
      <c r="W727" s="525"/>
      <c r="X727" s="525"/>
      <c r="Y727" s="529"/>
      <c r="Z727" s="734"/>
      <c r="AA727" s="525"/>
      <c r="AB727" s="522"/>
      <c r="AC727" s="720"/>
      <c r="AD727" s="721">
        <f>ROUND(F729*$M$10,0)</f>
        <v>736</v>
      </c>
      <c r="AE727" s="532"/>
      <c r="AF727" s="533"/>
    </row>
    <row r="728" spans="1:32" ht="16.7" customHeight="1" x14ac:dyDescent="0.15">
      <c r="A728" s="520">
        <v>22</v>
      </c>
      <c r="B728" s="520">
        <v>8702</v>
      </c>
      <c r="C728" s="521" t="s">
        <v>13900</v>
      </c>
      <c r="D728" s="542"/>
      <c r="E728" s="946"/>
      <c r="F728" s="937"/>
      <c r="G728" s="948"/>
      <c r="H728" s="942"/>
      <c r="I728" s="730"/>
      <c r="J728" s="537"/>
      <c r="L728" s="534"/>
      <c r="M728" s="541"/>
      <c r="N728" s="947" t="s">
        <v>10414</v>
      </c>
      <c r="O728" s="941"/>
      <c r="P728" s="526" t="s">
        <v>16</v>
      </c>
      <c r="Q728" s="526"/>
      <c r="R728" s="526"/>
      <c r="S728" s="526"/>
      <c r="T728" s="526" t="s">
        <v>1678</v>
      </c>
      <c r="U728" s="527">
        <v>0.7</v>
      </c>
      <c r="V728" s="722"/>
      <c r="W728" s="537"/>
      <c r="X728" s="537"/>
      <c r="Z728" s="728"/>
      <c r="AA728" s="537"/>
      <c r="AB728" s="534"/>
      <c r="AC728" s="556"/>
      <c r="AD728" s="721">
        <f>ROUND(ROUND(F729*$M$10,0)*U728,0)</f>
        <v>515</v>
      </c>
      <c r="AE728" s="539"/>
      <c r="AF728" s="533"/>
    </row>
    <row r="729" spans="1:32" ht="16.7" customHeight="1" x14ac:dyDescent="0.15">
      <c r="A729" s="520">
        <v>22</v>
      </c>
      <c r="B729" s="520" t="s">
        <v>13901</v>
      </c>
      <c r="C729" s="540" t="s">
        <v>13902</v>
      </c>
      <c r="D729" s="542"/>
      <c r="E729" s="946"/>
      <c r="F729" s="1034">
        <f>'6生活介護(基本)'!F729</f>
        <v>1052</v>
      </c>
      <c r="G729" s="1035"/>
      <c r="H729" s="541" t="s">
        <v>9</v>
      </c>
      <c r="I729" s="731"/>
      <c r="J729" s="544"/>
      <c r="K729" s="725"/>
      <c r="L729" s="534"/>
      <c r="M729" s="541"/>
      <c r="N729" s="1024"/>
      <c r="O729" s="1025"/>
      <c r="P729" s="526" t="s">
        <v>3833</v>
      </c>
      <c r="Q729" s="526"/>
      <c r="R729" s="526"/>
      <c r="S729" s="526"/>
      <c r="T729" s="526" t="s">
        <v>1678</v>
      </c>
      <c r="U729" s="527">
        <v>0.5</v>
      </c>
      <c r="V729" s="722"/>
      <c r="W729" s="537"/>
      <c r="X729" s="537"/>
      <c r="Z729" s="728"/>
      <c r="AA729" s="537"/>
      <c r="AB729" s="534"/>
      <c r="AC729" s="556"/>
      <c r="AD729" s="721">
        <f>ROUND(ROUND(F729*$M$10,0)*U729,0)</f>
        <v>368</v>
      </c>
      <c r="AE729" s="539"/>
      <c r="AF729" s="533"/>
    </row>
    <row r="730" spans="1:32" ht="16.7" customHeight="1" x14ac:dyDescent="0.15">
      <c r="A730" s="520">
        <v>22</v>
      </c>
      <c r="B730" s="520">
        <v>8703</v>
      </c>
      <c r="C730" s="540" t="s">
        <v>13903</v>
      </c>
      <c r="D730" s="542"/>
      <c r="E730" s="946"/>
      <c r="F730" s="534"/>
      <c r="H730" s="541"/>
      <c r="I730" s="1026" t="s">
        <v>10418</v>
      </c>
      <c r="J730" s="525" t="s">
        <v>1678</v>
      </c>
      <c r="K730" s="718">
        <v>0.96499999999999997</v>
      </c>
      <c r="L730" s="534"/>
      <c r="M730" s="541"/>
      <c r="N730" s="526"/>
      <c r="O730" s="526"/>
      <c r="P730" s="526"/>
      <c r="Q730" s="526"/>
      <c r="R730" s="526"/>
      <c r="S730" s="526"/>
      <c r="T730" s="526"/>
      <c r="U730" s="527"/>
      <c r="V730" s="722"/>
      <c r="W730" s="537"/>
      <c r="X730" s="537"/>
      <c r="Z730" s="728"/>
      <c r="AA730" s="537"/>
      <c r="AB730" s="534"/>
      <c r="AC730" s="556"/>
      <c r="AD730" s="721">
        <f>ROUND(ROUND(ROUND(F729*K730,0)*$M$10,0),0)</f>
        <v>711</v>
      </c>
      <c r="AE730" s="539"/>
      <c r="AF730" s="533"/>
    </row>
    <row r="731" spans="1:32" ht="16.7" customHeight="1" x14ac:dyDescent="0.15">
      <c r="A731" s="520">
        <v>22</v>
      </c>
      <c r="B731" s="520">
        <v>8704</v>
      </c>
      <c r="C731" s="540" t="s">
        <v>13904</v>
      </c>
      <c r="D731" s="542"/>
      <c r="E731" s="534"/>
      <c r="F731" s="534"/>
      <c r="H731" s="541"/>
      <c r="I731" s="1027"/>
      <c r="J731" s="537"/>
      <c r="L731" s="534"/>
      <c r="M731" s="541"/>
      <c r="N731" s="947" t="s">
        <v>10414</v>
      </c>
      <c r="O731" s="941"/>
      <c r="P731" s="526" t="s">
        <v>16</v>
      </c>
      <c r="Q731" s="526"/>
      <c r="R731" s="526"/>
      <c r="S731" s="526"/>
      <c r="T731" s="526" t="s">
        <v>1678</v>
      </c>
      <c r="U731" s="527">
        <v>0.7</v>
      </c>
      <c r="V731" s="722"/>
      <c r="W731" s="537"/>
      <c r="X731" s="537"/>
      <c r="Z731" s="728"/>
      <c r="AA731" s="537"/>
      <c r="AB731" s="534"/>
      <c r="AC731" s="556"/>
      <c r="AD731" s="721">
        <f>ROUND(ROUND(ROUND(F729*K730,0)*$M$10,0)*U731,0)</f>
        <v>498</v>
      </c>
      <c r="AE731" s="539"/>
      <c r="AF731" s="533"/>
    </row>
    <row r="732" spans="1:32" ht="16.7" customHeight="1" x14ac:dyDescent="0.15">
      <c r="A732" s="520">
        <v>22</v>
      </c>
      <c r="B732" s="520" t="s">
        <v>13905</v>
      </c>
      <c r="C732" s="540" t="s">
        <v>13906</v>
      </c>
      <c r="D732" s="542"/>
      <c r="E732" s="534"/>
      <c r="F732" s="534"/>
      <c r="H732" s="541"/>
      <c r="I732" s="1028"/>
      <c r="J732" s="544"/>
      <c r="K732" s="725"/>
      <c r="L732" s="534"/>
      <c r="M732" s="541"/>
      <c r="N732" s="1024"/>
      <c r="O732" s="1025"/>
      <c r="P732" s="526" t="s">
        <v>3833</v>
      </c>
      <c r="Q732" s="526"/>
      <c r="R732" s="526"/>
      <c r="S732" s="526"/>
      <c r="T732" s="526" t="s">
        <v>1678</v>
      </c>
      <c r="U732" s="527">
        <v>0.5</v>
      </c>
      <c r="V732" s="727"/>
      <c r="W732" s="544"/>
      <c r="X732" s="544"/>
      <c r="Y732" s="548"/>
      <c r="Z732" s="728"/>
      <c r="AA732" s="537"/>
      <c r="AB732" s="534"/>
      <c r="AC732" s="556"/>
      <c r="AD732" s="721">
        <f>ROUND(ROUND(ROUND(F729*K730,0)*$M$10,0)*U732,0)</f>
        <v>356</v>
      </c>
      <c r="AE732" s="539"/>
      <c r="AF732" s="533"/>
    </row>
    <row r="733" spans="1:32" ht="16.7" customHeight="1" x14ac:dyDescent="0.15">
      <c r="A733" s="549">
        <v>22</v>
      </c>
      <c r="B733" s="549">
        <v>8705</v>
      </c>
      <c r="C733" s="540" t="s">
        <v>13907</v>
      </c>
      <c r="D733" s="542"/>
      <c r="E733" s="534"/>
      <c r="F733" s="534"/>
      <c r="H733" s="541"/>
      <c r="I733" s="729"/>
      <c r="J733" s="525"/>
      <c r="K733" s="718"/>
      <c r="L733" s="534"/>
      <c r="M733" s="541"/>
      <c r="N733" s="526"/>
      <c r="O733" s="526"/>
      <c r="P733" s="526"/>
      <c r="Q733" s="526"/>
      <c r="R733" s="526"/>
      <c r="S733" s="526"/>
      <c r="T733" s="526"/>
      <c r="U733" s="527"/>
      <c r="V733" s="956" t="s">
        <v>12599</v>
      </c>
      <c r="W733" s="936" t="s">
        <v>12821</v>
      </c>
      <c r="X733" s="525" t="s">
        <v>1678</v>
      </c>
      <c r="Y733" s="529">
        <v>0.5</v>
      </c>
      <c r="Z733" s="728"/>
      <c r="AA733" s="537"/>
      <c r="AB733" s="534"/>
      <c r="AC733" s="556"/>
      <c r="AD733" s="721">
        <f>ROUND(ROUND(F729*$M$10,0)*Y733,0)</f>
        <v>368</v>
      </c>
      <c r="AE733" s="539"/>
      <c r="AF733" s="533"/>
    </row>
    <row r="734" spans="1:32" ht="16.7" customHeight="1" x14ac:dyDescent="0.15">
      <c r="A734" s="549">
        <v>22</v>
      </c>
      <c r="B734" s="549">
        <v>8706</v>
      </c>
      <c r="C734" s="540" t="s">
        <v>13908</v>
      </c>
      <c r="D734" s="542"/>
      <c r="E734" s="534"/>
      <c r="F734" s="534"/>
      <c r="H734" s="541"/>
      <c r="I734" s="730"/>
      <c r="J734" s="537"/>
      <c r="L734" s="534"/>
      <c r="M734" s="541"/>
      <c r="N734" s="947" t="s">
        <v>10414</v>
      </c>
      <c r="O734" s="941"/>
      <c r="P734" s="526" t="s">
        <v>16</v>
      </c>
      <c r="Q734" s="526"/>
      <c r="R734" s="526"/>
      <c r="S734" s="526"/>
      <c r="T734" s="526" t="s">
        <v>1678</v>
      </c>
      <c r="U734" s="527">
        <v>0.7</v>
      </c>
      <c r="V734" s="1029"/>
      <c r="W734" s="937"/>
      <c r="X734" s="537"/>
      <c r="Z734" s="728"/>
      <c r="AA734" s="537"/>
      <c r="AB734" s="534"/>
      <c r="AC734" s="556"/>
      <c r="AD734" s="721">
        <f>ROUND(ROUND(ROUND(F729*$M$10,0)*U734,0)*Y733,0)</f>
        <v>258</v>
      </c>
      <c r="AE734" s="539"/>
      <c r="AF734" s="533"/>
    </row>
    <row r="735" spans="1:32" ht="16.7" customHeight="1" x14ac:dyDescent="0.15">
      <c r="A735" s="520">
        <v>22</v>
      </c>
      <c r="B735" s="520" t="s">
        <v>13909</v>
      </c>
      <c r="C735" s="540" t="s">
        <v>13910</v>
      </c>
      <c r="D735" s="542"/>
      <c r="E735" s="534"/>
      <c r="F735" s="534"/>
      <c r="H735" s="541"/>
      <c r="I735" s="731"/>
      <c r="J735" s="544"/>
      <c r="K735" s="725"/>
      <c r="L735" s="534"/>
      <c r="M735" s="541"/>
      <c r="N735" s="1024"/>
      <c r="O735" s="1025"/>
      <c r="P735" s="526" t="s">
        <v>3833</v>
      </c>
      <c r="Q735" s="526"/>
      <c r="R735" s="526"/>
      <c r="S735" s="526"/>
      <c r="T735" s="526" t="s">
        <v>1678</v>
      </c>
      <c r="U735" s="527">
        <v>0.5</v>
      </c>
      <c r="V735" s="1029"/>
      <c r="W735" s="937"/>
      <c r="X735" s="537"/>
      <c r="Z735" s="728"/>
      <c r="AA735" s="537"/>
      <c r="AB735" s="534"/>
      <c r="AC735" s="556"/>
      <c r="AD735" s="721">
        <f>ROUND(ROUND(ROUND(F729*$M$10,0)*U735,0)*Y733,0)</f>
        <v>184</v>
      </c>
      <c r="AE735" s="539"/>
      <c r="AF735" s="533"/>
    </row>
    <row r="736" spans="1:32" ht="16.7" customHeight="1" x14ac:dyDescent="0.15">
      <c r="A736" s="549">
        <v>22</v>
      </c>
      <c r="B736" s="549">
        <v>8707</v>
      </c>
      <c r="C736" s="540" t="s">
        <v>13911</v>
      </c>
      <c r="D736" s="542"/>
      <c r="E736" s="534"/>
      <c r="F736" s="534"/>
      <c r="H736" s="541"/>
      <c r="I736" s="1026" t="s">
        <v>10418</v>
      </c>
      <c r="J736" s="525" t="s">
        <v>1678</v>
      </c>
      <c r="K736" s="718">
        <v>0.96499999999999997</v>
      </c>
      <c r="L736" s="534"/>
      <c r="M736" s="541"/>
      <c r="N736" s="526"/>
      <c r="O736" s="526"/>
      <c r="P736" s="526"/>
      <c r="Q736" s="526"/>
      <c r="R736" s="526"/>
      <c r="S736" s="526"/>
      <c r="T736" s="526"/>
      <c r="U736" s="527"/>
      <c r="V736" s="1029"/>
      <c r="W736" s="937"/>
      <c r="X736" s="537"/>
      <c r="Z736" s="728"/>
      <c r="AA736" s="537"/>
      <c r="AB736" s="534"/>
      <c r="AC736" s="556"/>
      <c r="AD736" s="721">
        <f>ROUND(ROUND(ROUND(F729*K736,0)*$M$10,0)*Y733,0)</f>
        <v>356</v>
      </c>
      <c r="AE736" s="539"/>
      <c r="AF736" s="533"/>
    </row>
    <row r="737" spans="1:32" ht="16.7" customHeight="1" x14ac:dyDescent="0.15">
      <c r="A737" s="549">
        <v>22</v>
      </c>
      <c r="B737" s="549">
        <v>8708</v>
      </c>
      <c r="C737" s="540" t="s">
        <v>13912</v>
      </c>
      <c r="D737" s="542"/>
      <c r="E737" s="534"/>
      <c r="F737" s="534"/>
      <c r="H737" s="541"/>
      <c r="I737" s="1027"/>
      <c r="J737" s="537"/>
      <c r="L737" s="534"/>
      <c r="M737" s="541"/>
      <c r="N737" s="947" t="s">
        <v>10414</v>
      </c>
      <c r="O737" s="941"/>
      <c r="P737" s="526" t="s">
        <v>16</v>
      </c>
      <c r="Q737" s="526"/>
      <c r="R737" s="526"/>
      <c r="S737" s="526"/>
      <c r="T737" s="526" t="s">
        <v>1678</v>
      </c>
      <c r="U737" s="527">
        <v>0.7</v>
      </c>
      <c r="V737" s="1029"/>
      <c r="W737" s="937"/>
      <c r="X737" s="537"/>
      <c r="Z737" s="728"/>
      <c r="AA737" s="537"/>
      <c r="AB737" s="534"/>
      <c r="AC737" s="556"/>
      <c r="AD737" s="721">
        <f>ROUND(ROUND(ROUND(ROUND(F729*K736,0)*$M$10,0)*U737,0)*Y733,0)</f>
        <v>249</v>
      </c>
      <c r="AE737" s="539"/>
      <c r="AF737" s="533"/>
    </row>
    <row r="738" spans="1:32" ht="16.7" customHeight="1" x14ac:dyDescent="0.15">
      <c r="A738" s="520">
        <v>22</v>
      </c>
      <c r="B738" s="520" t="s">
        <v>13913</v>
      </c>
      <c r="C738" s="540" t="s">
        <v>13914</v>
      </c>
      <c r="D738" s="542"/>
      <c r="E738" s="534"/>
      <c r="F738" s="534"/>
      <c r="H738" s="541"/>
      <c r="I738" s="1028"/>
      <c r="J738" s="544"/>
      <c r="K738" s="725"/>
      <c r="L738" s="534"/>
      <c r="M738" s="541"/>
      <c r="N738" s="1024"/>
      <c r="O738" s="1025"/>
      <c r="P738" s="526" t="s">
        <v>3833</v>
      </c>
      <c r="Q738" s="526"/>
      <c r="R738" s="526"/>
      <c r="S738" s="526"/>
      <c r="T738" s="526" t="s">
        <v>1678</v>
      </c>
      <c r="U738" s="527">
        <v>0.5</v>
      </c>
      <c r="V738" s="1029"/>
      <c r="W738" s="938"/>
      <c r="X738" s="544"/>
      <c r="Y738" s="548"/>
      <c r="Z738" s="728"/>
      <c r="AA738" s="537"/>
      <c r="AB738" s="534"/>
      <c r="AC738" s="556"/>
      <c r="AD738" s="721">
        <f>ROUND(ROUND(ROUND(ROUND(F729*K736,0)*$M$10,0)*U738,0)*Y733,0)</f>
        <v>178</v>
      </c>
      <c r="AE738" s="539"/>
      <c r="AF738" s="533"/>
    </row>
    <row r="739" spans="1:32" ht="16.7" customHeight="1" x14ac:dyDescent="0.15">
      <c r="A739" s="549">
        <v>22</v>
      </c>
      <c r="B739" s="549">
        <v>8709</v>
      </c>
      <c r="C739" s="540" t="s">
        <v>13915</v>
      </c>
      <c r="D739" s="542"/>
      <c r="E739" s="534"/>
      <c r="F739" s="534"/>
      <c r="H739" s="541"/>
      <c r="I739" s="729"/>
      <c r="J739" s="525"/>
      <c r="K739" s="718"/>
      <c r="L739" s="534"/>
      <c r="M739" s="541"/>
      <c r="N739" s="526"/>
      <c r="O739" s="526"/>
      <c r="P739" s="526"/>
      <c r="Q739" s="526"/>
      <c r="R739" s="526"/>
      <c r="S739" s="526"/>
      <c r="T739" s="526"/>
      <c r="U739" s="527"/>
      <c r="V739" s="1029"/>
      <c r="W739" s="936" t="s">
        <v>12830</v>
      </c>
      <c r="X739" s="525" t="s">
        <v>1678</v>
      </c>
      <c r="Y739" s="529">
        <v>0.7</v>
      </c>
      <c r="Z739" s="728"/>
      <c r="AA739" s="537"/>
      <c r="AB739" s="534"/>
      <c r="AC739" s="556"/>
      <c r="AD739" s="721">
        <f>ROUND(ROUND(F729*$M$10,0)*Y739,0)</f>
        <v>515</v>
      </c>
      <c r="AE739" s="539"/>
      <c r="AF739" s="533"/>
    </row>
    <row r="740" spans="1:32" ht="16.7" customHeight="1" x14ac:dyDescent="0.15">
      <c r="A740" s="549">
        <v>22</v>
      </c>
      <c r="B740" s="549">
        <v>8710</v>
      </c>
      <c r="C740" s="540" t="s">
        <v>13916</v>
      </c>
      <c r="D740" s="542"/>
      <c r="E740" s="534"/>
      <c r="F740" s="534"/>
      <c r="H740" s="541"/>
      <c r="I740" s="730"/>
      <c r="J740" s="537"/>
      <c r="L740" s="534"/>
      <c r="M740" s="541"/>
      <c r="N740" s="947" t="s">
        <v>10414</v>
      </c>
      <c r="O740" s="941"/>
      <c r="P740" s="526" t="s">
        <v>16</v>
      </c>
      <c r="Q740" s="526"/>
      <c r="R740" s="526"/>
      <c r="S740" s="526"/>
      <c r="T740" s="526" t="s">
        <v>1678</v>
      </c>
      <c r="U740" s="527">
        <v>0.7</v>
      </c>
      <c r="V740" s="1029"/>
      <c r="W740" s="937"/>
      <c r="X740" s="537"/>
      <c r="Z740" s="728"/>
      <c r="AA740" s="537"/>
      <c r="AB740" s="534"/>
      <c r="AC740" s="556"/>
      <c r="AD740" s="721">
        <f>ROUND(ROUND(ROUND(F729*$M$10,0)*U740,0)*Y739,0)</f>
        <v>361</v>
      </c>
      <c r="AE740" s="539"/>
      <c r="AF740" s="533"/>
    </row>
    <row r="741" spans="1:32" ht="16.7" customHeight="1" x14ac:dyDescent="0.15">
      <c r="A741" s="520">
        <v>22</v>
      </c>
      <c r="B741" s="520" t="s">
        <v>13917</v>
      </c>
      <c r="C741" s="540" t="s">
        <v>13918</v>
      </c>
      <c r="D741" s="542"/>
      <c r="E741" s="534"/>
      <c r="F741" s="534"/>
      <c r="H741" s="541"/>
      <c r="I741" s="731"/>
      <c r="J741" s="544"/>
      <c r="K741" s="725"/>
      <c r="L741" s="534"/>
      <c r="M741" s="541"/>
      <c r="N741" s="1024"/>
      <c r="O741" s="1025"/>
      <c r="P741" s="526" t="s">
        <v>3833</v>
      </c>
      <c r="Q741" s="526"/>
      <c r="R741" s="526"/>
      <c r="S741" s="526"/>
      <c r="T741" s="526" t="s">
        <v>1678</v>
      </c>
      <c r="U741" s="527">
        <v>0.5</v>
      </c>
      <c r="V741" s="1029"/>
      <c r="W741" s="937"/>
      <c r="X741" s="537"/>
      <c r="Z741" s="728"/>
      <c r="AA741" s="537"/>
      <c r="AB741" s="534"/>
      <c r="AC741" s="556"/>
      <c r="AD741" s="721">
        <f>ROUND(ROUND(ROUND(F729*$M$10,0)*U741,0)*Y739,0)</f>
        <v>258</v>
      </c>
      <c r="AE741" s="539"/>
      <c r="AF741" s="533"/>
    </row>
    <row r="742" spans="1:32" ht="16.7" customHeight="1" x14ac:dyDescent="0.15">
      <c r="A742" s="549">
        <v>22</v>
      </c>
      <c r="B742" s="549">
        <v>8031</v>
      </c>
      <c r="C742" s="540" t="s">
        <v>13919</v>
      </c>
      <c r="D742" s="542"/>
      <c r="E742" s="534"/>
      <c r="F742" s="534"/>
      <c r="H742" s="541"/>
      <c r="I742" s="1026" t="s">
        <v>10418</v>
      </c>
      <c r="J742" s="525" t="s">
        <v>1678</v>
      </c>
      <c r="K742" s="718">
        <v>0.96499999999999997</v>
      </c>
      <c r="L742" s="534"/>
      <c r="M742" s="541"/>
      <c r="N742" s="526"/>
      <c r="O742" s="526"/>
      <c r="P742" s="526"/>
      <c r="Q742" s="526"/>
      <c r="R742" s="526"/>
      <c r="S742" s="526"/>
      <c r="T742" s="526"/>
      <c r="U742" s="527"/>
      <c r="V742" s="1029"/>
      <c r="W742" s="937"/>
      <c r="X742" s="537"/>
      <c r="Z742" s="728"/>
      <c r="AA742" s="537"/>
      <c r="AB742" s="534"/>
      <c r="AC742" s="556"/>
      <c r="AD742" s="721">
        <f>ROUND(ROUND(ROUND(F729*K742,0)*$M$10,0)*Y739,0)</f>
        <v>498</v>
      </c>
      <c r="AE742" s="539"/>
      <c r="AF742" s="533"/>
    </row>
    <row r="743" spans="1:32" ht="16.7" customHeight="1" x14ac:dyDescent="0.15">
      <c r="A743" s="549">
        <v>22</v>
      </c>
      <c r="B743" s="549">
        <v>8032</v>
      </c>
      <c r="C743" s="540" t="s">
        <v>13920</v>
      </c>
      <c r="D743" s="542"/>
      <c r="E743" s="534"/>
      <c r="F743" s="534"/>
      <c r="H743" s="541"/>
      <c r="I743" s="1027"/>
      <c r="J743" s="537"/>
      <c r="L743" s="534"/>
      <c r="M743" s="541"/>
      <c r="N743" s="947" t="s">
        <v>10414</v>
      </c>
      <c r="O743" s="941"/>
      <c r="P743" s="526" t="s">
        <v>16</v>
      </c>
      <c r="Q743" s="526"/>
      <c r="R743" s="526"/>
      <c r="S743" s="526"/>
      <c r="T743" s="526" t="s">
        <v>1678</v>
      </c>
      <c r="U743" s="527">
        <v>0.7</v>
      </c>
      <c r="V743" s="1029"/>
      <c r="W743" s="937"/>
      <c r="X743" s="537"/>
      <c r="Z743" s="728"/>
      <c r="AA743" s="537"/>
      <c r="AB743" s="534"/>
      <c r="AC743" s="556"/>
      <c r="AD743" s="721">
        <f>ROUND(ROUND(ROUND(ROUND(F729*K742,0)*$M$10,0)*U743,0)*Y739,0)</f>
        <v>349</v>
      </c>
      <c r="AE743" s="539"/>
      <c r="AF743" s="533"/>
    </row>
    <row r="744" spans="1:32" ht="16.7" customHeight="1" x14ac:dyDescent="0.15">
      <c r="A744" s="520">
        <v>22</v>
      </c>
      <c r="B744" s="520" t="s">
        <v>13921</v>
      </c>
      <c r="C744" s="540" t="s">
        <v>13922</v>
      </c>
      <c r="D744" s="542"/>
      <c r="E744" s="534"/>
      <c r="F744" s="534"/>
      <c r="H744" s="541"/>
      <c r="I744" s="1028"/>
      <c r="J744" s="544"/>
      <c r="K744" s="725"/>
      <c r="L744" s="534"/>
      <c r="M744" s="541"/>
      <c r="N744" s="1024"/>
      <c r="O744" s="1025"/>
      <c r="P744" s="526" t="s">
        <v>3833</v>
      </c>
      <c r="Q744" s="526"/>
      <c r="R744" s="526"/>
      <c r="S744" s="526"/>
      <c r="T744" s="526" t="s">
        <v>1678</v>
      </c>
      <c r="U744" s="527">
        <v>0.5</v>
      </c>
      <c r="V744" s="1023"/>
      <c r="W744" s="938"/>
      <c r="X744" s="544"/>
      <c r="Y744" s="548"/>
      <c r="Z744" s="728"/>
      <c r="AA744" s="537"/>
      <c r="AB744" s="534"/>
      <c r="AC744" s="556"/>
      <c r="AD744" s="721">
        <f>ROUND(ROUND(ROUND(ROUND(F729*K742,0)*$M$10,0)*U744,0)*Y739,0)</f>
        <v>249</v>
      </c>
      <c r="AE744" s="539"/>
      <c r="AF744" s="533"/>
    </row>
    <row r="745" spans="1:32" ht="16.7" customHeight="1" x14ac:dyDescent="0.15">
      <c r="A745" s="520">
        <v>22</v>
      </c>
      <c r="B745" s="520" t="s">
        <v>13923</v>
      </c>
      <c r="C745" s="540" t="s">
        <v>13924</v>
      </c>
      <c r="D745" s="542"/>
      <c r="E745" s="534"/>
      <c r="F745" s="534"/>
      <c r="H745" s="541"/>
      <c r="I745" s="729"/>
      <c r="J745" s="525"/>
      <c r="K745" s="718"/>
      <c r="L745" s="534"/>
      <c r="M745" s="541"/>
      <c r="N745" s="526"/>
      <c r="O745" s="526"/>
      <c r="P745" s="526"/>
      <c r="Q745" s="526"/>
      <c r="R745" s="526"/>
      <c r="S745" s="526"/>
      <c r="T745" s="526"/>
      <c r="U745" s="527"/>
      <c r="V745" s="1021" t="s">
        <v>12608</v>
      </c>
      <c r="W745" s="936" t="s">
        <v>12840</v>
      </c>
      <c r="X745" s="525" t="s">
        <v>1678</v>
      </c>
      <c r="Y745" s="529">
        <v>0.7</v>
      </c>
      <c r="Z745" s="728"/>
      <c r="AA745" s="537"/>
      <c r="AB745" s="534"/>
      <c r="AC745" s="556"/>
      <c r="AD745" s="721">
        <f>ROUND(ROUND(F729*$M$10,0)*Y745,0)</f>
        <v>515</v>
      </c>
      <c r="AE745" s="539"/>
      <c r="AF745" s="533"/>
    </row>
    <row r="746" spans="1:32" ht="16.7" customHeight="1" x14ac:dyDescent="0.15">
      <c r="A746" s="520">
        <v>22</v>
      </c>
      <c r="B746" s="520" t="s">
        <v>13925</v>
      </c>
      <c r="C746" s="540" t="s">
        <v>13926</v>
      </c>
      <c r="D746" s="542"/>
      <c r="E746" s="534"/>
      <c r="F746" s="534"/>
      <c r="H746" s="541"/>
      <c r="I746" s="730"/>
      <c r="J746" s="537"/>
      <c r="L746" s="534"/>
      <c r="M746" s="541"/>
      <c r="N746" s="947" t="s">
        <v>10414</v>
      </c>
      <c r="O746" s="941"/>
      <c r="P746" s="526" t="s">
        <v>16</v>
      </c>
      <c r="Q746" s="526"/>
      <c r="R746" s="526"/>
      <c r="S746" s="526"/>
      <c r="T746" s="526" t="s">
        <v>1678</v>
      </c>
      <c r="U746" s="527">
        <v>0.7</v>
      </c>
      <c r="V746" s="1022"/>
      <c r="W746" s="937"/>
      <c r="X746" s="537"/>
      <c r="Z746" s="728"/>
      <c r="AA746" s="537"/>
      <c r="AB746" s="534"/>
      <c r="AC746" s="556"/>
      <c r="AD746" s="721">
        <f>ROUND(ROUND(ROUND(F729*$M$10,0)*U746,0)*Y745,0)</f>
        <v>361</v>
      </c>
      <c r="AE746" s="539"/>
      <c r="AF746" s="533"/>
    </row>
    <row r="747" spans="1:32" ht="16.7" customHeight="1" x14ac:dyDescent="0.15">
      <c r="A747" s="520">
        <v>22</v>
      </c>
      <c r="B747" s="520" t="s">
        <v>13927</v>
      </c>
      <c r="C747" s="540" t="s">
        <v>13928</v>
      </c>
      <c r="D747" s="542"/>
      <c r="E747" s="534"/>
      <c r="F747" s="534"/>
      <c r="H747" s="541"/>
      <c r="I747" s="731"/>
      <c r="J747" s="544"/>
      <c r="K747" s="725"/>
      <c r="L747" s="534"/>
      <c r="M747" s="541"/>
      <c r="N747" s="1024"/>
      <c r="O747" s="1025"/>
      <c r="P747" s="526" t="s">
        <v>3833</v>
      </c>
      <c r="Q747" s="526"/>
      <c r="R747" s="526"/>
      <c r="S747" s="526"/>
      <c r="T747" s="526" t="s">
        <v>1678</v>
      </c>
      <c r="U747" s="527">
        <v>0.5</v>
      </c>
      <c r="V747" s="1022"/>
      <c r="W747" s="937"/>
      <c r="X747" s="537"/>
      <c r="Z747" s="728"/>
      <c r="AA747" s="537"/>
      <c r="AB747" s="534"/>
      <c r="AC747" s="556"/>
      <c r="AD747" s="721">
        <f>ROUND(ROUND(ROUND(F729*$M$10,0)*U747,0)*Y745,0)</f>
        <v>258</v>
      </c>
      <c r="AE747" s="539"/>
      <c r="AF747" s="533"/>
    </row>
    <row r="748" spans="1:32" ht="16.7" customHeight="1" x14ac:dyDescent="0.15">
      <c r="A748" s="520">
        <v>22</v>
      </c>
      <c r="B748" s="520" t="s">
        <v>5325</v>
      </c>
      <c r="C748" s="540" t="s">
        <v>13929</v>
      </c>
      <c r="D748" s="542"/>
      <c r="E748" s="534"/>
      <c r="F748" s="534"/>
      <c r="H748" s="541"/>
      <c r="I748" s="1026" t="s">
        <v>10418</v>
      </c>
      <c r="J748" s="525" t="s">
        <v>1678</v>
      </c>
      <c r="K748" s="718">
        <v>0.96499999999999997</v>
      </c>
      <c r="L748" s="534"/>
      <c r="M748" s="541"/>
      <c r="N748" s="526"/>
      <c r="O748" s="526"/>
      <c r="P748" s="526"/>
      <c r="Q748" s="526"/>
      <c r="R748" s="526"/>
      <c r="S748" s="526"/>
      <c r="T748" s="526"/>
      <c r="U748" s="527"/>
      <c r="V748" s="1022"/>
      <c r="W748" s="937"/>
      <c r="X748" s="537"/>
      <c r="Z748" s="728"/>
      <c r="AA748" s="537"/>
      <c r="AB748" s="534"/>
      <c r="AC748" s="556"/>
      <c r="AD748" s="721">
        <f>ROUND(ROUND(ROUND(F729*K748,0)*$M$10,0)*Y745,0)</f>
        <v>498</v>
      </c>
      <c r="AE748" s="539"/>
      <c r="AF748" s="533"/>
    </row>
    <row r="749" spans="1:32" ht="16.7" customHeight="1" x14ac:dyDescent="0.15">
      <c r="A749" s="520">
        <v>22</v>
      </c>
      <c r="B749" s="520" t="s">
        <v>5328</v>
      </c>
      <c r="C749" s="540" t="s">
        <v>13930</v>
      </c>
      <c r="D749" s="542"/>
      <c r="E749" s="534"/>
      <c r="F749" s="534"/>
      <c r="H749" s="541"/>
      <c r="I749" s="1027"/>
      <c r="J749" s="537"/>
      <c r="L749" s="534"/>
      <c r="M749" s="541"/>
      <c r="N749" s="947" t="s">
        <v>10414</v>
      </c>
      <c r="O749" s="941"/>
      <c r="P749" s="526" t="s">
        <v>16</v>
      </c>
      <c r="Q749" s="526"/>
      <c r="R749" s="526"/>
      <c r="S749" s="526"/>
      <c r="T749" s="526" t="s">
        <v>1678</v>
      </c>
      <c r="U749" s="527">
        <v>0.7</v>
      </c>
      <c r="V749" s="1022"/>
      <c r="W749" s="937"/>
      <c r="X749" s="537"/>
      <c r="Z749" s="728"/>
      <c r="AA749" s="537"/>
      <c r="AB749" s="534"/>
      <c r="AC749" s="556"/>
      <c r="AD749" s="721">
        <f>ROUND(ROUND(ROUND(ROUND(F729*K748,0)*$M$10,0)*U749,0)*Y745,0)</f>
        <v>349</v>
      </c>
      <c r="AE749" s="539"/>
      <c r="AF749" s="533"/>
    </row>
    <row r="750" spans="1:32" ht="16.7" customHeight="1" x14ac:dyDescent="0.15">
      <c r="A750" s="520">
        <v>22</v>
      </c>
      <c r="B750" s="520" t="s">
        <v>5330</v>
      </c>
      <c r="C750" s="540" t="s">
        <v>13931</v>
      </c>
      <c r="D750" s="542"/>
      <c r="E750" s="534"/>
      <c r="F750" s="534"/>
      <c r="H750" s="541"/>
      <c r="I750" s="1028"/>
      <c r="J750" s="544"/>
      <c r="K750" s="725"/>
      <c r="L750" s="534"/>
      <c r="M750" s="541"/>
      <c r="N750" s="1024"/>
      <c r="O750" s="1025"/>
      <c r="P750" s="526" t="s">
        <v>3833</v>
      </c>
      <c r="Q750" s="526"/>
      <c r="R750" s="526"/>
      <c r="S750" s="526"/>
      <c r="T750" s="526" t="s">
        <v>1678</v>
      </c>
      <c r="U750" s="527">
        <v>0.5</v>
      </c>
      <c r="V750" s="1023"/>
      <c r="W750" s="938"/>
      <c r="X750" s="544"/>
      <c r="Y750" s="548"/>
      <c r="Z750" s="728"/>
      <c r="AA750" s="537"/>
      <c r="AB750" s="550"/>
      <c r="AC750" s="732"/>
      <c r="AD750" s="721">
        <f>ROUND(ROUND(ROUND(ROUND(F729*K748,0)*$M$10,0)*U750,0)*Y745,0)</f>
        <v>249</v>
      </c>
      <c r="AE750" s="539"/>
      <c r="AF750" s="533"/>
    </row>
    <row r="751" spans="1:32" ht="16.7" customHeight="1" x14ac:dyDescent="0.15">
      <c r="A751" s="520">
        <v>22</v>
      </c>
      <c r="B751" s="549">
        <v>8405</v>
      </c>
      <c r="C751" s="540" t="s">
        <v>13932</v>
      </c>
      <c r="D751" s="542"/>
      <c r="E751" s="534"/>
      <c r="F751" s="534"/>
      <c r="H751" s="541"/>
      <c r="I751" s="729"/>
      <c r="J751" s="525"/>
      <c r="K751" s="718"/>
      <c r="L751" s="534"/>
      <c r="M751" s="541"/>
      <c r="N751" s="526"/>
      <c r="O751" s="526"/>
      <c r="P751" s="526"/>
      <c r="Q751" s="526"/>
      <c r="R751" s="526"/>
      <c r="S751" s="526"/>
      <c r="T751" s="526"/>
      <c r="U751" s="527"/>
      <c r="V751" s="719"/>
      <c r="W751" s="525"/>
      <c r="X751" s="525"/>
      <c r="Y751" s="529"/>
      <c r="Z751" s="728"/>
      <c r="AA751" s="537"/>
      <c r="AB751" s="936" t="s">
        <v>10456</v>
      </c>
      <c r="AC751" s="941"/>
      <c r="AD751" s="721">
        <f>ROUND(ROUND(F729*$M$10,0)-AB754,0)</f>
        <v>724</v>
      </c>
      <c r="AE751" s="539"/>
      <c r="AF751" s="533"/>
    </row>
    <row r="752" spans="1:32" ht="16.7" customHeight="1" x14ac:dyDescent="0.15">
      <c r="A752" s="520">
        <v>22</v>
      </c>
      <c r="B752" s="549">
        <v>8406</v>
      </c>
      <c r="C752" s="540" t="s">
        <v>13933</v>
      </c>
      <c r="D752" s="542"/>
      <c r="E752" s="534"/>
      <c r="F752" s="534"/>
      <c r="H752" s="541"/>
      <c r="I752" s="730"/>
      <c r="J752" s="537"/>
      <c r="L752" s="534"/>
      <c r="M752" s="541"/>
      <c r="N752" s="947" t="s">
        <v>10414</v>
      </c>
      <c r="O752" s="941"/>
      <c r="P752" s="526" t="s">
        <v>16</v>
      </c>
      <c r="Q752" s="526"/>
      <c r="R752" s="526"/>
      <c r="S752" s="526"/>
      <c r="T752" s="526" t="s">
        <v>1678</v>
      </c>
      <c r="U752" s="527">
        <v>0.7</v>
      </c>
      <c r="V752" s="722"/>
      <c r="W752" s="537"/>
      <c r="X752" s="537"/>
      <c r="Z752" s="728"/>
      <c r="AA752" s="537"/>
      <c r="AB752" s="937"/>
      <c r="AC752" s="942"/>
      <c r="AD752" s="721">
        <f>ROUND(ROUND(ROUND(F729*$M$10,0)*U752,0)-AB754,0)</f>
        <v>503</v>
      </c>
      <c r="AE752" s="539"/>
      <c r="AF752" s="533"/>
    </row>
    <row r="753" spans="1:32" ht="16.7" customHeight="1" x14ac:dyDescent="0.15">
      <c r="A753" s="520">
        <v>22</v>
      </c>
      <c r="B753" s="520" t="s">
        <v>5332</v>
      </c>
      <c r="C753" s="540" t="s">
        <v>13934</v>
      </c>
      <c r="D753" s="542"/>
      <c r="E753" s="534"/>
      <c r="F753" s="534"/>
      <c r="H753" s="541"/>
      <c r="I753" s="731"/>
      <c r="J753" s="544"/>
      <c r="K753" s="725"/>
      <c r="L753" s="534"/>
      <c r="M753" s="541"/>
      <c r="N753" s="1024"/>
      <c r="O753" s="1025"/>
      <c r="P753" s="526" t="s">
        <v>3833</v>
      </c>
      <c r="Q753" s="526"/>
      <c r="R753" s="526"/>
      <c r="S753" s="526"/>
      <c r="T753" s="526" t="s">
        <v>1678</v>
      </c>
      <c r="U753" s="527">
        <v>0.5</v>
      </c>
      <c r="V753" s="722"/>
      <c r="W753" s="537"/>
      <c r="X753" s="537"/>
      <c r="Z753" s="728"/>
      <c r="AA753" s="537"/>
      <c r="AB753" s="555"/>
      <c r="AC753" s="556"/>
      <c r="AD753" s="721">
        <f>ROUND(ROUND(ROUND(F729*$M$10,0)*U753,0)-AB754,0)</f>
        <v>356</v>
      </c>
      <c r="AE753" s="539"/>
      <c r="AF753" s="533"/>
    </row>
    <row r="754" spans="1:32" ht="16.7" customHeight="1" x14ac:dyDescent="0.15">
      <c r="A754" s="520">
        <v>22</v>
      </c>
      <c r="B754" s="549">
        <v>8407</v>
      </c>
      <c r="C754" s="540" t="s">
        <v>13935</v>
      </c>
      <c r="D754" s="542"/>
      <c r="E754" s="534"/>
      <c r="F754" s="534"/>
      <c r="H754" s="541"/>
      <c r="I754" s="1026" t="s">
        <v>10418</v>
      </c>
      <c r="J754" s="525" t="s">
        <v>1678</v>
      </c>
      <c r="K754" s="718">
        <v>0.96499999999999997</v>
      </c>
      <c r="L754" s="534"/>
      <c r="M754" s="541"/>
      <c r="N754" s="526"/>
      <c r="O754" s="526"/>
      <c r="P754" s="526"/>
      <c r="Q754" s="526"/>
      <c r="R754" s="526"/>
      <c r="S754" s="526"/>
      <c r="T754" s="526"/>
      <c r="U754" s="527"/>
      <c r="V754" s="722"/>
      <c r="W754" s="537"/>
      <c r="X754" s="537"/>
      <c r="Z754" s="728"/>
      <c r="AA754" s="537"/>
      <c r="AB754" s="554">
        <v>12</v>
      </c>
      <c r="AC754" s="953" t="s">
        <v>10461</v>
      </c>
      <c r="AD754" s="721">
        <f>ROUND(ROUND(ROUND(F729*K754,0)*$M$10,0)-AB754,0)</f>
        <v>699</v>
      </c>
      <c r="AE754" s="539"/>
      <c r="AF754" s="533"/>
    </row>
    <row r="755" spans="1:32" ht="16.7" customHeight="1" x14ac:dyDescent="0.15">
      <c r="A755" s="520">
        <v>22</v>
      </c>
      <c r="B755" s="549">
        <v>8408</v>
      </c>
      <c r="C755" s="540" t="s">
        <v>13936</v>
      </c>
      <c r="D755" s="542"/>
      <c r="E755" s="534"/>
      <c r="F755" s="534"/>
      <c r="H755" s="541"/>
      <c r="I755" s="1027"/>
      <c r="J755" s="537"/>
      <c r="L755" s="534"/>
      <c r="M755" s="541"/>
      <c r="N755" s="947" t="s">
        <v>10414</v>
      </c>
      <c r="O755" s="941"/>
      <c r="P755" s="526" t="s">
        <v>16</v>
      </c>
      <c r="Q755" s="526"/>
      <c r="R755" s="526"/>
      <c r="S755" s="526"/>
      <c r="T755" s="526" t="s">
        <v>1678</v>
      </c>
      <c r="U755" s="527">
        <v>0.7</v>
      </c>
      <c r="V755" s="722"/>
      <c r="W755" s="537"/>
      <c r="X755" s="537"/>
      <c r="Z755" s="728"/>
      <c r="AA755" s="537"/>
      <c r="AB755" s="534"/>
      <c r="AC755" s="953"/>
      <c r="AD755" s="721">
        <f>ROUND(ROUND(ROUND(ROUND(F729*K754,0)*$M$10,0)*U755,0)-AB754,0)</f>
        <v>486</v>
      </c>
      <c r="AE755" s="539"/>
      <c r="AF755" s="533"/>
    </row>
    <row r="756" spans="1:32" ht="16.7" customHeight="1" x14ac:dyDescent="0.15">
      <c r="A756" s="520">
        <v>22</v>
      </c>
      <c r="B756" s="520" t="s">
        <v>5334</v>
      </c>
      <c r="C756" s="540" t="s">
        <v>13937</v>
      </c>
      <c r="D756" s="542"/>
      <c r="E756" s="534"/>
      <c r="F756" s="534"/>
      <c r="H756" s="541"/>
      <c r="I756" s="1028"/>
      <c r="J756" s="544"/>
      <c r="K756" s="725"/>
      <c r="L756" s="534"/>
      <c r="M756" s="541"/>
      <c r="N756" s="1024"/>
      <c r="O756" s="1025"/>
      <c r="P756" s="526" t="s">
        <v>3833</v>
      </c>
      <c r="Q756" s="526"/>
      <c r="R756" s="526"/>
      <c r="S756" s="526"/>
      <c r="T756" s="526" t="s">
        <v>1678</v>
      </c>
      <c r="U756" s="527">
        <v>0.5</v>
      </c>
      <c r="V756" s="727"/>
      <c r="W756" s="544"/>
      <c r="X756" s="544"/>
      <c r="Y756" s="548"/>
      <c r="Z756" s="728"/>
      <c r="AA756" s="537"/>
      <c r="AB756" s="534"/>
      <c r="AC756" s="556"/>
      <c r="AD756" s="721">
        <f>ROUND(ROUND(ROUND(ROUND(F729*K754,0)*$M$10,0)*U756,0)-AB754,0)</f>
        <v>344</v>
      </c>
      <c r="AE756" s="539"/>
      <c r="AF756" s="533"/>
    </row>
    <row r="757" spans="1:32" ht="16.7" customHeight="1" x14ac:dyDescent="0.15">
      <c r="A757" s="549">
        <v>22</v>
      </c>
      <c r="B757" s="549">
        <v>8415</v>
      </c>
      <c r="C757" s="540" t="s">
        <v>13938</v>
      </c>
      <c r="D757" s="542"/>
      <c r="E757" s="534"/>
      <c r="F757" s="534"/>
      <c r="H757" s="541"/>
      <c r="I757" s="729"/>
      <c r="J757" s="525"/>
      <c r="K757" s="718"/>
      <c r="L757" s="534"/>
      <c r="M757" s="541"/>
      <c r="N757" s="526"/>
      <c r="O757" s="526"/>
      <c r="P757" s="526"/>
      <c r="Q757" s="526"/>
      <c r="R757" s="526"/>
      <c r="S757" s="526"/>
      <c r="T757" s="526"/>
      <c r="U757" s="527"/>
      <c r="V757" s="956" t="s">
        <v>12599</v>
      </c>
      <c r="W757" s="936" t="s">
        <v>12821</v>
      </c>
      <c r="X757" s="525" t="s">
        <v>1678</v>
      </c>
      <c r="Y757" s="529">
        <v>0.5</v>
      </c>
      <c r="Z757" s="728"/>
      <c r="AA757" s="537"/>
      <c r="AB757" s="534"/>
      <c r="AC757" s="556"/>
      <c r="AD757" s="721">
        <f>ROUND(ROUND(ROUND(F729*$M$10,0)*Y757,0)-AB754,0)</f>
        <v>356</v>
      </c>
      <c r="AE757" s="539"/>
      <c r="AF757" s="533"/>
    </row>
    <row r="758" spans="1:32" ht="16.7" customHeight="1" x14ac:dyDescent="0.15">
      <c r="A758" s="549">
        <v>22</v>
      </c>
      <c r="B758" s="549">
        <v>8416</v>
      </c>
      <c r="C758" s="540" t="s">
        <v>13939</v>
      </c>
      <c r="D758" s="542"/>
      <c r="E758" s="534"/>
      <c r="F758" s="534"/>
      <c r="H758" s="541"/>
      <c r="I758" s="730"/>
      <c r="J758" s="537"/>
      <c r="L758" s="534"/>
      <c r="M758" s="541"/>
      <c r="N758" s="947" t="s">
        <v>10414</v>
      </c>
      <c r="O758" s="941"/>
      <c r="P758" s="526" t="s">
        <v>16</v>
      </c>
      <c r="Q758" s="526"/>
      <c r="R758" s="526"/>
      <c r="S758" s="526"/>
      <c r="T758" s="526" t="s">
        <v>1678</v>
      </c>
      <c r="U758" s="527">
        <v>0.7</v>
      </c>
      <c r="V758" s="1029"/>
      <c r="W758" s="937"/>
      <c r="X758" s="537"/>
      <c r="Z758" s="728"/>
      <c r="AA758" s="537"/>
      <c r="AB758" s="534"/>
      <c r="AC758" s="556"/>
      <c r="AD758" s="721">
        <f>ROUND(ROUND(ROUND(ROUND(F729*$M$10,0)*U758,0)*Y757,0)-AB754,0)</f>
        <v>246</v>
      </c>
      <c r="AE758" s="539"/>
      <c r="AF758" s="533"/>
    </row>
    <row r="759" spans="1:32" ht="16.7" customHeight="1" x14ac:dyDescent="0.15">
      <c r="A759" s="520">
        <v>22</v>
      </c>
      <c r="B759" s="520" t="s">
        <v>5336</v>
      </c>
      <c r="C759" s="540" t="s">
        <v>13940</v>
      </c>
      <c r="D759" s="542"/>
      <c r="E759" s="534"/>
      <c r="F759" s="534"/>
      <c r="H759" s="541"/>
      <c r="I759" s="731"/>
      <c r="J759" s="544"/>
      <c r="K759" s="725"/>
      <c r="L759" s="534"/>
      <c r="M759" s="541"/>
      <c r="N759" s="1024"/>
      <c r="O759" s="1025"/>
      <c r="P759" s="526" t="s">
        <v>3833</v>
      </c>
      <c r="Q759" s="526"/>
      <c r="R759" s="526"/>
      <c r="S759" s="526"/>
      <c r="T759" s="526" t="s">
        <v>1678</v>
      </c>
      <c r="U759" s="527">
        <v>0.5</v>
      </c>
      <c r="V759" s="1029"/>
      <c r="W759" s="937"/>
      <c r="X759" s="537"/>
      <c r="Z759" s="728"/>
      <c r="AA759" s="537"/>
      <c r="AB759" s="534"/>
      <c r="AC759" s="556"/>
      <c r="AD759" s="721">
        <f>ROUND(ROUND(ROUND(ROUND(F729*$M$10,0)*U759,0)*Y757,0)-AB754,0)</f>
        <v>172</v>
      </c>
      <c r="AE759" s="539"/>
      <c r="AF759" s="533"/>
    </row>
    <row r="760" spans="1:32" ht="16.7" customHeight="1" x14ac:dyDescent="0.15">
      <c r="A760" s="549">
        <v>22</v>
      </c>
      <c r="B760" s="549">
        <v>8417</v>
      </c>
      <c r="C760" s="540" t="s">
        <v>13941</v>
      </c>
      <c r="D760" s="542"/>
      <c r="E760" s="534"/>
      <c r="F760" s="534"/>
      <c r="H760" s="541"/>
      <c r="I760" s="1026" t="s">
        <v>10418</v>
      </c>
      <c r="J760" s="525" t="s">
        <v>1678</v>
      </c>
      <c r="K760" s="718">
        <v>0.96499999999999997</v>
      </c>
      <c r="L760" s="534"/>
      <c r="M760" s="541"/>
      <c r="N760" s="526"/>
      <c r="O760" s="526"/>
      <c r="P760" s="526"/>
      <c r="Q760" s="526"/>
      <c r="R760" s="526"/>
      <c r="S760" s="526"/>
      <c r="T760" s="526"/>
      <c r="U760" s="527"/>
      <c r="V760" s="1029"/>
      <c r="W760" s="937"/>
      <c r="X760" s="537"/>
      <c r="Z760" s="728"/>
      <c r="AA760" s="537"/>
      <c r="AB760" s="534"/>
      <c r="AC760" s="556"/>
      <c r="AD760" s="721">
        <f>ROUND(ROUND(ROUND(ROUND(F729*K760,0)*$M$10,0)*Y757,0)-AB754,0)</f>
        <v>344</v>
      </c>
      <c r="AE760" s="539"/>
      <c r="AF760" s="533"/>
    </row>
    <row r="761" spans="1:32" ht="16.7" customHeight="1" x14ac:dyDescent="0.15">
      <c r="A761" s="549">
        <v>22</v>
      </c>
      <c r="B761" s="549">
        <v>8418</v>
      </c>
      <c r="C761" s="540" t="s">
        <v>13942</v>
      </c>
      <c r="D761" s="542"/>
      <c r="E761" s="534"/>
      <c r="F761" s="534"/>
      <c r="H761" s="541"/>
      <c r="I761" s="1027"/>
      <c r="J761" s="537"/>
      <c r="L761" s="534"/>
      <c r="M761" s="541"/>
      <c r="N761" s="947" t="s">
        <v>10414</v>
      </c>
      <c r="O761" s="941"/>
      <c r="P761" s="526" t="s">
        <v>16</v>
      </c>
      <c r="Q761" s="526"/>
      <c r="R761" s="526"/>
      <c r="S761" s="526"/>
      <c r="T761" s="526" t="s">
        <v>1678</v>
      </c>
      <c r="U761" s="527">
        <v>0.7</v>
      </c>
      <c r="V761" s="1029"/>
      <c r="W761" s="937"/>
      <c r="X761" s="537"/>
      <c r="Z761" s="728"/>
      <c r="AA761" s="537"/>
      <c r="AB761" s="534"/>
      <c r="AC761" s="556"/>
      <c r="AD761" s="721">
        <f>ROUND(ROUND(ROUND(ROUND(ROUND(F729*K760,0)*$M$10,0)*U761,0)*Y757,0)-AB754,0)</f>
        <v>237</v>
      </c>
      <c r="AE761" s="539"/>
      <c r="AF761" s="533"/>
    </row>
    <row r="762" spans="1:32" ht="16.7" customHeight="1" x14ac:dyDescent="0.15">
      <c r="A762" s="520">
        <v>22</v>
      </c>
      <c r="B762" s="520" t="s">
        <v>13943</v>
      </c>
      <c r="C762" s="540" t="s">
        <v>13944</v>
      </c>
      <c r="D762" s="542"/>
      <c r="E762" s="534"/>
      <c r="F762" s="534"/>
      <c r="H762" s="541"/>
      <c r="I762" s="1028"/>
      <c r="J762" s="544"/>
      <c r="K762" s="725"/>
      <c r="L762" s="534"/>
      <c r="M762" s="541"/>
      <c r="N762" s="1024"/>
      <c r="O762" s="1025"/>
      <c r="P762" s="526" t="s">
        <v>3833</v>
      </c>
      <c r="Q762" s="526"/>
      <c r="R762" s="526"/>
      <c r="S762" s="526"/>
      <c r="T762" s="526" t="s">
        <v>1678</v>
      </c>
      <c r="U762" s="527">
        <v>0.5</v>
      </c>
      <c r="V762" s="1029"/>
      <c r="W762" s="938"/>
      <c r="X762" s="544"/>
      <c r="Y762" s="548"/>
      <c r="Z762" s="728"/>
      <c r="AA762" s="537"/>
      <c r="AB762" s="534"/>
      <c r="AC762" s="556"/>
      <c r="AD762" s="721">
        <f>ROUND(ROUND(ROUND(ROUND(ROUND(F729*K760,0)*$M$10,0)*U762,0)*Y757,0)-AB754,0)</f>
        <v>166</v>
      </c>
      <c r="AE762" s="539"/>
      <c r="AF762" s="533"/>
    </row>
    <row r="763" spans="1:32" ht="16.7" customHeight="1" x14ac:dyDescent="0.15">
      <c r="A763" s="549">
        <v>22</v>
      </c>
      <c r="B763" s="549">
        <v>8419</v>
      </c>
      <c r="C763" s="540" t="s">
        <v>13945</v>
      </c>
      <c r="D763" s="542"/>
      <c r="E763" s="534"/>
      <c r="F763" s="534"/>
      <c r="H763" s="541"/>
      <c r="I763" s="729"/>
      <c r="J763" s="525"/>
      <c r="K763" s="718"/>
      <c r="L763" s="534"/>
      <c r="M763" s="541"/>
      <c r="N763" s="526"/>
      <c r="O763" s="526"/>
      <c r="P763" s="526"/>
      <c r="Q763" s="526"/>
      <c r="R763" s="526"/>
      <c r="S763" s="526"/>
      <c r="T763" s="526"/>
      <c r="U763" s="527"/>
      <c r="V763" s="1029"/>
      <c r="W763" s="936" t="s">
        <v>12830</v>
      </c>
      <c r="X763" s="525" t="s">
        <v>1678</v>
      </c>
      <c r="Y763" s="529">
        <v>0.7</v>
      </c>
      <c r="Z763" s="728"/>
      <c r="AA763" s="537"/>
      <c r="AB763" s="534"/>
      <c r="AC763" s="556"/>
      <c r="AD763" s="721">
        <f>ROUND(ROUND(ROUND(F729*$M$10,0)*Y763,0)-AB754,0)</f>
        <v>503</v>
      </c>
      <c r="AE763" s="539"/>
      <c r="AF763" s="533"/>
    </row>
    <row r="764" spans="1:32" ht="16.7" customHeight="1" x14ac:dyDescent="0.15">
      <c r="A764" s="549">
        <v>22</v>
      </c>
      <c r="B764" s="549">
        <v>8420</v>
      </c>
      <c r="C764" s="540" t="s">
        <v>13946</v>
      </c>
      <c r="D764" s="542"/>
      <c r="E764" s="534"/>
      <c r="F764" s="534"/>
      <c r="H764" s="541"/>
      <c r="I764" s="730"/>
      <c r="J764" s="537"/>
      <c r="L764" s="534"/>
      <c r="M764" s="541"/>
      <c r="N764" s="947" t="s">
        <v>10414</v>
      </c>
      <c r="O764" s="941"/>
      <c r="P764" s="526" t="s">
        <v>16</v>
      </c>
      <c r="Q764" s="526"/>
      <c r="R764" s="526"/>
      <c r="S764" s="526"/>
      <c r="T764" s="526" t="s">
        <v>1678</v>
      </c>
      <c r="U764" s="527">
        <v>0.7</v>
      </c>
      <c r="V764" s="1029"/>
      <c r="W764" s="937"/>
      <c r="X764" s="537"/>
      <c r="Z764" s="728"/>
      <c r="AA764" s="537"/>
      <c r="AB764" s="534"/>
      <c r="AC764" s="556"/>
      <c r="AD764" s="721">
        <f>ROUND(ROUND(ROUND(ROUND(F729*$M$10,0)*U764,0)*Y763,0)-AB754,0)</f>
        <v>349</v>
      </c>
      <c r="AE764" s="539"/>
      <c r="AF764" s="533"/>
    </row>
    <row r="765" spans="1:32" ht="16.7" customHeight="1" x14ac:dyDescent="0.15">
      <c r="A765" s="520">
        <v>22</v>
      </c>
      <c r="B765" s="520" t="s">
        <v>13947</v>
      </c>
      <c r="C765" s="540" t="s">
        <v>13948</v>
      </c>
      <c r="D765" s="542"/>
      <c r="E765" s="534"/>
      <c r="F765" s="534"/>
      <c r="H765" s="541"/>
      <c r="I765" s="731"/>
      <c r="J765" s="544"/>
      <c r="K765" s="725"/>
      <c r="L765" s="534"/>
      <c r="M765" s="541"/>
      <c r="N765" s="1024"/>
      <c r="O765" s="1025"/>
      <c r="P765" s="526" t="s">
        <v>3833</v>
      </c>
      <c r="Q765" s="526"/>
      <c r="R765" s="526"/>
      <c r="S765" s="526"/>
      <c r="T765" s="526" t="s">
        <v>1678</v>
      </c>
      <c r="U765" s="527">
        <v>0.5</v>
      </c>
      <c r="V765" s="1029"/>
      <c r="W765" s="937"/>
      <c r="X765" s="537"/>
      <c r="Z765" s="728"/>
      <c r="AA765" s="537"/>
      <c r="AB765" s="534"/>
      <c r="AC765" s="556"/>
      <c r="AD765" s="721">
        <f>ROUND(ROUND(ROUND(ROUND(F729*$M$10,0)*U765,0)*Y763,0)-AB754,0)</f>
        <v>246</v>
      </c>
      <c r="AE765" s="539"/>
      <c r="AF765" s="533"/>
    </row>
    <row r="766" spans="1:32" ht="16.7" customHeight="1" x14ac:dyDescent="0.15">
      <c r="A766" s="549">
        <v>22</v>
      </c>
      <c r="B766" s="549">
        <v>8429</v>
      </c>
      <c r="C766" s="540" t="s">
        <v>13949</v>
      </c>
      <c r="D766" s="542"/>
      <c r="E766" s="534"/>
      <c r="F766" s="534"/>
      <c r="H766" s="541"/>
      <c r="I766" s="1026" t="s">
        <v>10418</v>
      </c>
      <c r="J766" s="525" t="s">
        <v>1678</v>
      </c>
      <c r="K766" s="718">
        <v>0.96499999999999997</v>
      </c>
      <c r="L766" s="534"/>
      <c r="M766" s="541"/>
      <c r="N766" s="526"/>
      <c r="O766" s="526"/>
      <c r="P766" s="526"/>
      <c r="Q766" s="526"/>
      <c r="R766" s="526"/>
      <c r="S766" s="526"/>
      <c r="T766" s="526"/>
      <c r="U766" s="527"/>
      <c r="V766" s="1029"/>
      <c r="W766" s="937"/>
      <c r="X766" s="537"/>
      <c r="Z766" s="728"/>
      <c r="AA766" s="537"/>
      <c r="AB766" s="534"/>
      <c r="AC766" s="556"/>
      <c r="AD766" s="721">
        <f>ROUND(ROUND(ROUND(ROUND(F729*K766,0)*$M$10,0)*Y763,0)-AB754,0)</f>
        <v>486</v>
      </c>
      <c r="AE766" s="539"/>
      <c r="AF766" s="533"/>
    </row>
    <row r="767" spans="1:32" ht="16.7" customHeight="1" x14ac:dyDescent="0.15">
      <c r="A767" s="549">
        <v>22</v>
      </c>
      <c r="B767" s="549">
        <v>8430</v>
      </c>
      <c r="C767" s="540" t="s">
        <v>13950</v>
      </c>
      <c r="D767" s="542"/>
      <c r="E767" s="534"/>
      <c r="F767" s="534"/>
      <c r="H767" s="541"/>
      <c r="I767" s="1027"/>
      <c r="J767" s="537"/>
      <c r="L767" s="534"/>
      <c r="M767" s="541"/>
      <c r="N767" s="947" t="s">
        <v>10414</v>
      </c>
      <c r="O767" s="941"/>
      <c r="P767" s="526" t="s">
        <v>16</v>
      </c>
      <c r="Q767" s="526"/>
      <c r="R767" s="526"/>
      <c r="S767" s="526"/>
      <c r="T767" s="526" t="s">
        <v>1678</v>
      </c>
      <c r="U767" s="527">
        <v>0.7</v>
      </c>
      <c r="V767" s="1029"/>
      <c r="W767" s="937"/>
      <c r="X767" s="537"/>
      <c r="Z767" s="728"/>
      <c r="AA767" s="537"/>
      <c r="AB767" s="534"/>
      <c r="AC767" s="556"/>
      <c r="AD767" s="721">
        <f>ROUND(ROUND(ROUND(ROUND(ROUND(F729*K766,0)*$M$10,0)*U767,0)*Y763,0)-AB754,0)</f>
        <v>337</v>
      </c>
      <c r="AE767" s="539"/>
      <c r="AF767" s="533"/>
    </row>
    <row r="768" spans="1:32" ht="16.7" customHeight="1" x14ac:dyDescent="0.15">
      <c r="A768" s="520">
        <v>22</v>
      </c>
      <c r="B768" s="520" t="s">
        <v>13951</v>
      </c>
      <c r="C768" s="540" t="s">
        <v>13952</v>
      </c>
      <c r="D768" s="542"/>
      <c r="E768" s="534"/>
      <c r="F768" s="534"/>
      <c r="H768" s="541"/>
      <c r="I768" s="1028"/>
      <c r="J768" s="544"/>
      <c r="K768" s="725"/>
      <c r="L768" s="534"/>
      <c r="M768" s="541"/>
      <c r="N768" s="1024"/>
      <c r="O768" s="1025"/>
      <c r="P768" s="526" t="s">
        <v>3833</v>
      </c>
      <c r="Q768" s="526"/>
      <c r="R768" s="526"/>
      <c r="S768" s="526"/>
      <c r="T768" s="526" t="s">
        <v>1678</v>
      </c>
      <c r="U768" s="527">
        <v>0.5</v>
      </c>
      <c r="V768" s="1023"/>
      <c r="W768" s="938"/>
      <c r="X768" s="544"/>
      <c r="Y768" s="548"/>
      <c r="Z768" s="728"/>
      <c r="AA768" s="537"/>
      <c r="AB768" s="534"/>
      <c r="AC768" s="556"/>
      <c r="AD768" s="721">
        <f>ROUND(ROUND(ROUND(ROUND(ROUND(F729*K766,0)*$M$10,0)*U768,0)*Y763,0)-AB754,0)</f>
        <v>237</v>
      </c>
      <c r="AE768" s="539"/>
      <c r="AF768" s="533"/>
    </row>
    <row r="769" spans="1:32" ht="16.7" customHeight="1" x14ac:dyDescent="0.15">
      <c r="A769" s="520">
        <v>22</v>
      </c>
      <c r="B769" s="520" t="s">
        <v>13953</v>
      </c>
      <c r="C769" s="540" t="s">
        <v>13954</v>
      </c>
      <c r="D769" s="542"/>
      <c r="E769" s="534"/>
      <c r="F769" s="534"/>
      <c r="H769" s="541"/>
      <c r="I769" s="729"/>
      <c r="J769" s="525"/>
      <c r="K769" s="718"/>
      <c r="L769" s="534"/>
      <c r="M769" s="541"/>
      <c r="N769" s="526"/>
      <c r="O769" s="526"/>
      <c r="P769" s="526"/>
      <c r="Q769" s="526"/>
      <c r="R769" s="526"/>
      <c r="S769" s="526"/>
      <c r="T769" s="526"/>
      <c r="U769" s="527"/>
      <c r="V769" s="1021" t="s">
        <v>12608</v>
      </c>
      <c r="W769" s="936" t="s">
        <v>12840</v>
      </c>
      <c r="X769" s="525" t="s">
        <v>1678</v>
      </c>
      <c r="Y769" s="529">
        <v>0.7</v>
      </c>
      <c r="Z769" s="728"/>
      <c r="AA769" s="537"/>
      <c r="AB769" s="534"/>
      <c r="AC769" s="556"/>
      <c r="AD769" s="721">
        <f>ROUND(ROUND(ROUND(F729*$M$10,0)*Y769,0)-AB754,0)</f>
        <v>503</v>
      </c>
      <c r="AE769" s="539"/>
      <c r="AF769" s="533"/>
    </row>
    <row r="770" spans="1:32" ht="16.7" customHeight="1" x14ac:dyDescent="0.15">
      <c r="A770" s="520">
        <v>22</v>
      </c>
      <c r="B770" s="520" t="s">
        <v>13955</v>
      </c>
      <c r="C770" s="540" t="s">
        <v>13956</v>
      </c>
      <c r="D770" s="542"/>
      <c r="E770" s="534"/>
      <c r="F770" s="534"/>
      <c r="H770" s="541"/>
      <c r="I770" s="730"/>
      <c r="J770" s="537"/>
      <c r="L770" s="534"/>
      <c r="M770" s="541"/>
      <c r="N770" s="947" t="s">
        <v>10414</v>
      </c>
      <c r="O770" s="941"/>
      <c r="P770" s="526" t="s">
        <v>16</v>
      </c>
      <c r="Q770" s="526"/>
      <c r="R770" s="526"/>
      <c r="S770" s="526"/>
      <c r="T770" s="526" t="s">
        <v>1678</v>
      </c>
      <c r="U770" s="527">
        <v>0.7</v>
      </c>
      <c r="V770" s="1022"/>
      <c r="W770" s="937"/>
      <c r="X770" s="537"/>
      <c r="Z770" s="728"/>
      <c r="AA770" s="537"/>
      <c r="AB770" s="534"/>
      <c r="AC770" s="556"/>
      <c r="AD770" s="721">
        <f>ROUND(ROUND(ROUND(ROUND(F729*$M$10,0)*U770,0)*Y769,0)-AB754,0)</f>
        <v>349</v>
      </c>
      <c r="AE770" s="539"/>
      <c r="AF770" s="533"/>
    </row>
    <row r="771" spans="1:32" ht="16.7" customHeight="1" x14ac:dyDescent="0.15">
      <c r="A771" s="520">
        <v>22</v>
      </c>
      <c r="B771" s="520" t="s">
        <v>13957</v>
      </c>
      <c r="C771" s="540" t="s">
        <v>13958</v>
      </c>
      <c r="D771" s="542"/>
      <c r="E771" s="534"/>
      <c r="F771" s="534"/>
      <c r="H771" s="541"/>
      <c r="I771" s="731"/>
      <c r="J771" s="544"/>
      <c r="K771" s="725"/>
      <c r="L771" s="534"/>
      <c r="M771" s="541"/>
      <c r="N771" s="1024"/>
      <c r="O771" s="1025"/>
      <c r="P771" s="526" t="s">
        <v>3833</v>
      </c>
      <c r="Q771" s="526"/>
      <c r="R771" s="526"/>
      <c r="S771" s="526"/>
      <c r="T771" s="526" t="s">
        <v>1678</v>
      </c>
      <c r="U771" s="527">
        <v>0.5</v>
      </c>
      <c r="V771" s="1022"/>
      <c r="W771" s="937"/>
      <c r="X771" s="537"/>
      <c r="Z771" s="728"/>
      <c r="AA771" s="537"/>
      <c r="AB771" s="534"/>
      <c r="AC771" s="556"/>
      <c r="AD771" s="721">
        <f>ROUND(ROUND(ROUND(ROUND(F729*$M$10,0)*U771,0)*Y769,0)-AB754,0)</f>
        <v>246</v>
      </c>
      <c r="AE771" s="539"/>
      <c r="AF771" s="533"/>
    </row>
    <row r="772" spans="1:32" ht="16.7" customHeight="1" x14ac:dyDescent="0.15">
      <c r="A772" s="520">
        <v>22</v>
      </c>
      <c r="B772" s="520" t="s">
        <v>5338</v>
      </c>
      <c r="C772" s="540" t="s">
        <v>13959</v>
      </c>
      <c r="D772" s="542"/>
      <c r="E772" s="534"/>
      <c r="F772" s="534"/>
      <c r="H772" s="541"/>
      <c r="I772" s="1026" t="s">
        <v>10418</v>
      </c>
      <c r="J772" s="525" t="s">
        <v>1678</v>
      </c>
      <c r="K772" s="718">
        <v>0.96499999999999997</v>
      </c>
      <c r="L772" s="534"/>
      <c r="M772" s="541"/>
      <c r="N772" s="526"/>
      <c r="O772" s="526"/>
      <c r="P772" s="526"/>
      <c r="Q772" s="526"/>
      <c r="R772" s="526"/>
      <c r="S772" s="526"/>
      <c r="T772" s="526"/>
      <c r="U772" s="527"/>
      <c r="V772" s="1022"/>
      <c r="W772" s="937"/>
      <c r="X772" s="537"/>
      <c r="Z772" s="728"/>
      <c r="AA772" s="537"/>
      <c r="AB772" s="534"/>
      <c r="AC772" s="556"/>
      <c r="AD772" s="721">
        <f>ROUND(ROUND(ROUND(ROUND(F729*K772,0)*$M$10,0)*Y769,0)-AB754,0)</f>
        <v>486</v>
      </c>
      <c r="AE772" s="539"/>
      <c r="AF772" s="533"/>
    </row>
    <row r="773" spans="1:32" ht="16.7" customHeight="1" x14ac:dyDescent="0.15">
      <c r="A773" s="520">
        <v>22</v>
      </c>
      <c r="B773" s="520" t="s">
        <v>5340</v>
      </c>
      <c r="C773" s="540" t="s">
        <v>13960</v>
      </c>
      <c r="D773" s="542"/>
      <c r="E773" s="534"/>
      <c r="F773" s="534"/>
      <c r="H773" s="541"/>
      <c r="I773" s="1027"/>
      <c r="J773" s="537"/>
      <c r="L773" s="534"/>
      <c r="M773" s="541"/>
      <c r="N773" s="947" t="s">
        <v>10414</v>
      </c>
      <c r="O773" s="941"/>
      <c r="P773" s="526" t="s">
        <v>16</v>
      </c>
      <c r="Q773" s="526"/>
      <c r="R773" s="526"/>
      <c r="S773" s="526"/>
      <c r="T773" s="526" t="s">
        <v>1678</v>
      </c>
      <c r="U773" s="527">
        <v>0.7</v>
      </c>
      <c r="V773" s="1022"/>
      <c r="W773" s="937"/>
      <c r="X773" s="537"/>
      <c r="Z773" s="728"/>
      <c r="AA773" s="537"/>
      <c r="AB773" s="534"/>
      <c r="AC773" s="556"/>
      <c r="AD773" s="721">
        <f>ROUND(ROUND(ROUND(ROUND(ROUND(F729*K772,0)*$M$10,0)*U773,0)*Y769,0)-AB754,0)</f>
        <v>337</v>
      </c>
      <c r="AE773" s="539"/>
      <c r="AF773" s="533"/>
    </row>
    <row r="774" spans="1:32" ht="16.7" customHeight="1" x14ac:dyDescent="0.15">
      <c r="A774" s="520">
        <v>22</v>
      </c>
      <c r="B774" s="520" t="s">
        <v>5342</v>
      </c>
      <c r="C774" s="540" t="s">
        <v>13961</v>
      </c>
      <c r="D774" s="542"/>
      <c r="E774" s="534"/>
      <c r="F774" s="534"/>
      <c r="H774" s="541"/>
      <c r="I774" s="1028"/>
      <c r="J774" s="544"/>
      <c r="K774" s="725"/>
      <c r="L774" s="534"/>
      <c r="M774" s="541"/>
      <c r="N774" s="1024"/>
      <c r="O774" s="1025"/>
      <c r="P774" s="526" t="s">
        <v>3833</v>
      </c>
      <c r="Q774" s="526"/>
      <c r="R774" s="526"/>
      <c r="S774" s="526"/>
      <c r="T774" s="526" t="s">
        <v>1678</v>
      </c>
      <c r="U774" s="527">
        <v>0.5</v>
      </c>
      <c r="V774" s="1023"/>
      <c r="W774" s="938"/>
      <c r="X774" s="544"/>
      <c r="Y774" s="548"/>
      <c r="Z774" s="728"/>
      <c r="AA774" s="537"/>
      <c r="AB774" s="550"/>
      <c r="AC774" s="732"/>
      <c r="AD774" s="721">
        <f>ROUND(ROUND(ROUND(ROUND(ROUND(F729*K772,0)*$M$10,0)*U774,0)*Y769,0)-AB754,0)</f>
        <v>237</v>
      </c>
      <c r="AE774" s="539"/>
      <c r="AF774" s="533"/>
    </row>
    <row r="775" spans="1:32" ht="16.7" customHeight="1" x14ac:dyDescent="0.15">
      <c r="A775" s="520">
        <v>22</v>
      </c>
      <c r="B775" s="549">
        <v>8711</v>
      </c>
      <c r="C775" s="521" t="s">
        <v>13962</v>
      </c>
      <c r="D775" s="542"/>
      <c r="E775" s="534"/>
      <c r="F775" s="936" t="s">
        <v>10494</v>
      </c>
      <c r="G775" s="947"/>
      <c r="H775" s="941"/>
      <c r="I775" s="729"/>
      <c r="J775" s="525"/>
      <c r="K775" s="718"/>
      <c r="L775" s="534"/>
      <c r="M775" s="541"/>
      <c r="N775" s="526"/>
      <c r="O775" s="526"/>
      <c r="P775" s="526"/>
      <c r="Q775" s="526"/>
      <c r="R775" s="526"/>
      <c r="S775" s="526"/>
      <c r="T775" s="526"/>
      <c r="U775" s="527"/>
      <c r="V775" s="719"/>
      <c r="W775" s="525"/>
      <c r="X775" s="525"/>
      <c r="Y775" s="529"/>
      <c r="Z775" s="728"/>
      <c r="AA775" s="537"/>
      <c r="AB775" s="522"/>
      <c r="AC775" s="720"/>
      <c r="AD775" s="721">
        <f>ROUND(F777*$M$10,0)</f>
        <v>550</v>
      </c>
      <c r="AE775" s="539"/>
      <c r="AF775" s="533"/>
    </row>
    <row r="776" spans="1:32" ht="16.7" customHeight="1" x14ac:dyDescent="0.15">
      <c r="A776" s="520">
        <v>22</v>
      </c>
      <c r="B776" s="549">
        <v>8712</v>
      </c>
      <c r="C776" s="521" t="s">
        <v>13963</v>
      </c>
      <c r="D776" s="542"/>
      <c r="E776" s="534"/>
      <c r="F776" s="937"/>
      <c r="G776" s="948"/>
      <c r="H776" s="942"/>
      <c r="I776" s="730"/>
      <c r="J776" s="537"/>
      <c r="L776" s="534"/>
      <c r="M776" s="541"/>
      <c r="N776" s="947" t="s">
        <v>10414</v>
      </c>
      <c r="O776" s="941"/>
      <c r="P776" s="526" t="s">
        <v>16</v>
      </c>
      <c r="Q776" s="526"/>
      <c r="R776" s="526"/>
      <c r="S776" s="526"/>
      <c r="T776" s="526" t="s">
        <v>1678</v>
      </c>
      <c r="U776" s="527">
        <v>0.7</v>
      </c>
      <c r="V776" s="722"/>
      <c r="W776" s="537"/>
      <c r="X776" s="537"/>
      <c r="Z776" s="728"/>
      <c r="AA776" s="537"/>
      <c r="AB776" s="534"/>
      <c r="AC776" s="556"/>
      <c r="AD776" s="721">
        <f>ROUND(ROUND(F777*$M$10,0)*U776,0)</f>
        <v>385</v>
      </c>
      <c r="AE776" s="539"/>
      <c r="AF776" s="533"/>
    </row>
    <row r="777" spans="1:32" ht="16.7" customHeight="1" x14ac:dyDescent="0.15">
      <c r="A777" s="520">
        <v>22</v>
      </c>
      <c r="B777" s="520" t="s">
        <v>5392</v>
      </c>
      <c r="C777" s="540" t="s">
        <v>13964</v>
      </c>
      <c r="D777" s="542"/>
      <c r="E777" s="534"/>
      <c r="F777" s="1034">
        <f>'6生活介護(基本)'!F777</f>
        <v>785</v>
      </c>
      <c r="G777" s="1035"/>
      <c r="H777" s="541" t="s">
        <v>9</v>
      </c>
      <c r="I777" s="731"/>
      <c r="J777" s="544"/>
      <c r="K777" s="725"/>
      <c r="L777" s="534"/>
      <c r="M777" s="541"/>
      <c r="N777" s="1024"/>
      <c r="O777" s="1025"/>
      <c r="P777" s="526" t="s">
        <v>3833</v>
      </c>
      <c r="Q777" s="526"/>
      <c r="R777" s="526"/>
      <c r="S777" s="526"/>
      <c r="T777" s="526" t="s">
        <v>1678</v>
      </c>
      <c r="U777" s="527">
        <v>0.5</v>
      </c>
      <c r="V777" s="722"/>
      <c r="W777" s="537"/>
      <c r="X777" s="537"/>
      <c r="Z777" s="728"/>
      <c r="AA777" s="537"/>
      <c r="AB777" s="534"/>
      <c r="AC777" s="556"/>
      <c r="AD777" s="721">
        <f>ROUND(ROUND(F777*$M$10,0)*U777,0)</f>
        <v>275</v>
      </c>
      <c r="AE777" s="539"/>
      <c r="AF777" s="533"/>
    </row>
    <row r="778" spans="1:32" ht="16.7" customHeight="1" x14ac:dyDescent="0.15">
      <c r="A778" s="520">
        <v>22</v>
      </c>
      <c r="B778" s="549">
        <v>8713</v>
      </c>
      <c r="C778" s="540" t="s">
        <v>13965</v>
      </c>
      <c r="D778" s="542"/>
      <c r="E778" s="534"/>
      <c r="F778" s="534"/>
      <c r="H778" s="541"/>
      <c r="I778" s="1026" t="s">
        <v>10418</v>
      </c>
      <c r="J778" s="525" t="s">
        <v>1678</v>
      </c>
      <c r="K778" s="718">
        <v>0.96499999999999997</v>
      </c>
      <c r="L778" s="534"/>
      <c r="M778" s="541"/>
      <c r="N778" s="526"/>
      <c r="O778" s="526"/>
      <c r="P778" s="526"/>
      <c r="Q778" s="526"/>
      <c r="R778" s="526"/>
      <c r="S778" s="526"/>
      <c r="T778" s="526"/>
      <c r="U778" s="527"/>
      <c r="V778" s="722"/>
      <c r="W778" s="537"/>
      <c r="X778" s="537"/>
      <c r="Z778" s="728"/>
      <c r="AA778" s="537"/>
      <c r="AB778" s="534"/>
      <c r="AC778" s="556"/>
      <c r="AD778" s="721">
        <f>ROUND(ROUND(F777*K778,0)*$M$10,0)</f>
        <v>531</v>
      </c>
      <c r="AE778" s="539"/>
      <c r="AF778" s="533"/>
    </row>
    <row r="779" spans="1:32" ht="16.7" customHeight="1" x14ac:dyDescent="0.15">
      <c r="A779" s="520">
        <v>22</v>
      </c>
      <c r="B779" s="549">
        <v>8714</v>
      </c>
      <c r="C779" s="540" t="s">
        <v>13966</v>
      </c>
      <c r="D779" s="542"/>
      <c r="E779" s="534"/>
      <c r="F779" s="534"/>
      <c r="H779" s="541"/>
      <c r="I779" s="1027"/>
      <c r="J779" s="537"/>
      <c r="L779" s="534"/>
      <c r="M779" s="541"/>
      <c r="N779" s="947" t="s">
        <v>10414</v>
      </c>
      <c r="O779" s="941"/>
      <c r="P779" s="526" t="s">
        <v>16</v>
      </c>
      <c r="Q779" s="526"/>
      <c r="R779" s="526"/>
      <c r="S779" s="526"/>
      <c r="T779" s="526" t="s">
        <v>1678</v>
      </c>
      <c r="U779" s="527">
        <v>0.7</v>
      </c>
      <c r="V779" s="722"/>
      <c r="W779" s="537"/>
      <c r="X779" s="537"/>
      <c r="Z779" s="728"/>
      <c r="AA779" s="537"/>
      <c r="AB779" s="534"/>
      <c r="AC779" s="556"/>
      <c r="AD779" s="721">
        <f>ROUND(ROUND(ROUND(F777*K778,0)*$M$10,0)*U779,0)</f>
        <v>372</v>
      </c>
      <c r="AE779" s="539"/>
      <c r="AF779" s="533"/>
    </row>
    <row r="780" spans="1:32" ht="16.7" customHeight="1" x14ac:dyDescent="0.15">
      <c r="A780" s="520">
        <v>22</v>
      </c>
      <c r="B780" s="520" t="s">
        <v>5394</v>
      </c>
      <c r="C780" s="540" t="s">
        <v>13967</v>
      </c>
      <c r="D780" s="542"/>
      <c r="E780" s="534"/>
      <c r="F780" s="534"/>
      <c r="H780" s="541"/>
      <c r="I780" s="1028"/>
      <c r="J780" s="544"/>
      <c r="K780" s="725"/>
      <c r="L780" s="534"/>
      <c r="M780" s="541"/>
      <c r="N780" s="1024"/>
      <c r="O780" s="1025"/>
      <c r="P780" s="526" t="s">
        <v>3833</v>
      </c>
      <c r="Q780" s="526"/>
      <c r="R780" s="526"/>
      <c r="S780" s="526"/>
      <c r="T780" s="526" t="s">
        <v>1678</v>
      </c>
      <c r="U780" s="527">
        <v>0.5</v>
      </c>
      <c r="V780" s="727"/>
      <c r="W780" s="544"/>
      <c r="X780" s="544"/>
      <c r="Y780" s="548"/>
      <c r="Z780" s="728"/>
      <c r="AA780" s="537"/>
      <c r="AB780" s="534"/>
      <c r="AC780" s="556"/>
      <c r="AD780" s="721">
        <f>ROUND(ROUND(ROUND(F777*K778,0)*$M$10,0)*U780,0)</f>
        <v>266</v>
      </c>
      <c r="AE780" s="539"/>
      <c r="AF780" s="533"/>
    </row>
    <row r="781" spans="1:32" ht="16.7" customHeight="1" x14ac:dyDescent="0.15">
      <c r="A781" s="549">
        <v>22</v>
      </c>
      <c r="B781" s="549">
        <v>8715</v>
      </c>
      <c r="C781" s="540" t="s">
        <v>13968</v>
      </c>
      <c r="D781" s="542"/>
      <c r="E781" s="534"/>
      <c r="F781" s="534"/>
      <c r="H781" s="541"/>
      <c r="I781" s="729"/>
      <c r="J781" s="525"/>
      <c r="K781" s="718"/>
      <c r="L781" s="534"/>
      <c r="M781" s="541"/>
      <c r="N781" s="526"/>
      <c r="O781" s="526"/>
      <c r="P781" s="526"/>
      <c r="Q781" s="526"/>
      <c r="R781" s="526"/>
      <c r="S781" s="526"/>
      <c r="T781" s="526"/>
      <c r="U781" s="527"/>
      <c r="V781" s="956" t="s">
        <v>12599</v>
      </c>
      <c r="W781" s="936" t="s">
        <v>12821</v>
      </c>
      <c r="X781" s="525" t="s">
        <v>1678</v>
      </c>
      <c r="Y781" s="529">
        <v>0.5</v>
      </c>
      <c r="Z781" s="728"/>
      <c r="AA781" s="537"/>
      <c r="AB781" s="534"/>
      <c r="AC781" s="556"/>
      <c r="AD781" s="721">
        <f>ROUND(ROUND(F777*$M$10,0)*Y781,0)</f>
        <v>275</v>
      </c>
      <c r="AE781" s="539"/>
      <c r="AF781" s="533"/>
    </row>
    <row r="782" spans="1:32" ht="16.7" customHeight="1" x14ac:dyDescent="0.15">
      <c r="A782" s="549">
        <v>22</v>
      </c>
      <c r="B782" s="549">
        <v>8716</v>
      </c>
      <c r="C782" s="540" t="s">
        <v>13969</v>
      </c>
      <c r="D782" s="542"/>
      <c r="E782" s="534"/>
      <c r="F782" s="534"/>
      <c r="H782" s="541"/>
      <c r="I782" s="730"/>
      <c r="J782" s="537"/>
      <c r="L782" s="534"/>
      <c r="M782" s="541"/>
      <c r="N782" s="947" t="s">
        <v>10414</v>
      </c>
      <c r="O782" s="941"/>
      <c r="P782" s="526" t="s">
        <v>16</v>
      </c>
      <c r="Q782" s="526"/>
      <c r="R782" s="526"/>
      <c r="S782" s="526"/>
      <c r="T782" s="526" t="s">
        <v>1678</v>
      </c>
      <c r="U782" s="527">
        <v>0.7</v>
      </c>
      <c r="V782" s="1029"/>
      <c r="W782" s="937"/>
      <c r="X782" s="537"/>
      <c r="Z782" s="728"/>
      <c r="AA782" s="537"/>
      <c r="AB782" s="534"/>
      <c r="AC782" s="556"/>
      <c r="AD782" s="721">
        <f>ROUND(ROUND(ROUND(F777*$M$10,0)*U782,0)*Y781,0)</f>
        <v>193</v>
      </c>
      <c r="AE782" s="539"/>
      <c r="AF782" s="533"/>
    </row>
    <row r="783" spans="1:32" ht="16.7" customHeight="1" x14ac:dyDescent="0.15">
      <c r="A783" s="520">
        <v>22</v>
      </c>
      <c r="B783" s="520" t="s">
        <v>5396</v>
      </c>
      <c r="C783" s="540" t="s">
        <v>13970</v>
      </c>
      <c r="D783" s="542"/>
      <c r="E783" s="534"/>
      <c r="F783" s="534"/>
      <c r="H783" s="541"/>
      <c r="I783" s="731"/>
      <c r="J783" s="544"/>
      <c r="K783" s="725"/>
      <c r="L783" s="534"/>
      <c r="M783" s="541"/>
      <c r="N783" s="1024"/>
      <c r="O783" s="1025"/>
      <c r="P783" s="526" t="s">
        <v>3833</v>
      </c>
      <c r="Q783" s="526"/>
      <c r="R783" s="526"/>
      <c r="S783" s="526"/>
      <c r="T783" s="526" t="s">
        <v>1678</v>
      </c>
      <c r="U783" s="527">
        <v>0.5</v>
      </c>
      <c r="V783" s="1029"/>
      <c r="W783" s="937"/>
      <c r="X783" s="537"/>
      <c r="Z783" s="728"/>
      <c r="AA783" s="537"/>
      <c r="AB783" s="534"/>
      <c r="AC783" s="556"/>
      <c r="AD783" s="721">
        <f>ROUND(ROUND(ROUND(F777*$M$10,0)*U783,0)*Y781,0)</f>
        <v>138</v>
      </c>
      <c r="AE783" s="539"/>
      <c r="AF783" s="533"/>
    </row>
    <row r="784" spans="1:32" ht="16.7" customHeight="1" x14ac:dyDescent="0.15">
      <c r="A784" s="549">
        <v>22</v>
      </c>
      <c r="B784" s="549">
        <v>8717</v>
      </c>
      <c r="C784" s="540" t="s">
        <v>13971</v>
      </c>
      <c r="D784" s="542"/>
      <c r="E784" s="534"/>
      <c r="F784" s="534"/>
      <c r="H784" s="541"/>
      <c r="I784" s="1026" t="s">
        <v>10418</v>
      </c>
      <c r="J784" s="525" t="s">
        <v>1678</v>
      </c>
      <c r="K784" s="718">
        <v>0.96499999999999997</v>
      </c>
      <c r="L784" s="534"/>
      <c r="M784" s="541"/>
      <c r="N784" s="526"/>
      <c r="O784" s="526"/>
      <c r="P784" s="526"/>
      <c r="Q784" s="526"/>
      <c r="R784" s="526"/>
      <c r="S784" s="526"/>
      <c r="T784" s="526"/>
      <c r="U784" s="527"/>
      <c r="V784" s="1029"/>
      <c r="W784" s="937"/>
      <c r="X784" s="537"/>
      <c r="Z784" s="728"/>
      <c r="AA784" s="537"/>
      <c r="AB784" s="534"/>
      <c r="AC784" s="556"/>
      <c r="AD784" s="721">
        <f>ROUND(ROUND(ROUND(F777*K784,0)*$M$10,0)*Y781,0)</f>
        <v>266</v>
      </c>
      <c r="AE784" s="539"/>
      <c r="AF784" s="533"/>
    </row>
    <row r="785" spans="1:32" ht="16.7" customHeight="1" x14ac:dyDescent="0.15">
      <c r="A785" s="549">
        <v>22</v>
      </c>
      <c r="B785" s="549">
        <v>8718</v>
      </c>
      <c r="C785" s="540" t="s">
        <v>13972</v>
      </c>
      <c r="D785" s="542"/>
      <c r="E785" s="534"/>
      <c r="F785" s="534"/>
      <c r="H785" s="541"/>
      <c r="I785" s="1027"/>
      <c r="J785" s="537"/>
      <c r="L785" s="534"/>
      <c r="M785" s="541"/>
      <c r="N785" s="947" t="s">
        <v>10414</v>
      </c>
      <c r="O785" s="941"/>
      <c r="P785" s="526" t="s">
        <v>16</v>
      </c>
      <c r="Q785" s="526"/>
      <c r="R785" s="526"/>
      <c r="S785" s="526"/>
      <c r="T785" s="526" t="s">
        <v>1678</v>
      </c>
      <c r="U785" s="527">
        <v>0.7</v>
      </c>
      <c r="V785" s="1029"/>
      <c r="W785" s="937"/>
      <c r="X785" s="537"/>
      <c r="Z785" s="728"/>
      <c r="AA785" s="537"/>
      <c r="AB785" s="534"/>
      <c r="AC785" s="556"/>
      <c r="AD785" s="721">
        <f>ROUND(ROUND(ROUND(ROUND(F777*K784,0)*$M$10,0)*U785,0)*Y781,0)</f>
        <v>186</v>
      </c>
      <c r="AE785" s="539"/>
      <c r="AF785" s="533"/>
    </row>
    <row r="786" spans="1:32" ht="16.7" customHeight="1" x14ac:dyDescent="0.15">
      <c r="A786" s="520">
        <v>22</v>
      </c>
      <c r="B786" s="520" t="s">
        <v>13973</v>
      </c>
      <c r="C786" s="540" t="s">
        <v>13974</v>
      </c>
      <c r="D786" s="542"/>
      <c r="E786" s="534"/>
      <c r="F786" s="534"/>
      <c r="H786" s="541"/>
      <c r="I786" s="1028"/>
      <c r="J786" s="544"/>
      <c r="K786" s="725"/>
      <c r="L786" s="534"/>
      <c r="M786" s="541"/>
      <c r="N786" s="1024"/>
      <c r="O786" s="1025"/>
      <c r="P786" s="526" t="s">
        <v>3833</v>
      </c>
      <c r="Q786" s="526"/>
      <c r="R786" s="526"/>
      <c r="S786" s="526"/>
      <c r="T786" s="526" t="s">
        <v>1678</v>
      </c>
      <c r="U786" s="527">
        <v>0.5</v>
      </c>
      <c r="V786" s="1029"/>
      <c r="W786" s="938"/>
      <c r="X786" s="544"/>
      <c r="Y786" s="548"/>
      <c r="Z786" s="728"/>
      <c r="AA786" s="537"/>
      <c r="AB786" s="534"/>
      <c r="AC786" s="556"/>
      <c r="AD786" s="721">
        <f>ROUND(ROUND(ROUND(ROUND(F777*K784,0)*$M$10,0)*U786,0)*Y781,0)</f>
        <v>133</v>
      </c>
      <c r="AE786" s="539"/>
      <c r="AF786" s="533"/>
    </row>
    <row r="787" spans="1:32" ht="16.7" customHeight="1" x14ac:dyDescent="0.15">
      <c r="A787" s="549">
        <v>22</v>
      </c>
      <c r="B787" s="549">
        <v>8719</v>
      </c>
      <c r="C787" s="540" t="s">
        <v>13975</v>
      </c>
      <c r="D787" s="542"/>
      <c r="E787" s="534"/>
      <c r="F787" s="534"/>
      <c r="H787" s="541"/>
      <c r="I787" s="729"/>
      <c r="J787" s="525"/>
      <c r="K787" s="718"/>
      <c r="L787" s="534"/>
      <c r="M787" s="541"/>
      <c r="N787" s="526"/>
      <c r="O787" s="526"/>
      <c r="P787" s="526"/>
      <c r="Q787" s="526"/>
      <c r="R787" s="526"/>
      <c r="S787" s="526"/>
      <c r="T787" s="526"/>
      <c r="U787" s="527"/>
      <c r="V787" s="1029"/>
      <c r="W787" s="936" t="s">
        <v>12830</v>
      </c>
      <c r="X787" s="525" t="s">
        <v>1678</v>
      </c>
      <c r="Y787" s="529">
        <v>0.7</v>
      </c>
      <c r="Z787" s="728"/>
      <c r="AA787" s="537"/>
      <c r="AB787" s="534"/>
      <c r="AC787" s="556"/>
      <c r="AD787" s="721">
        <f>ROUND(ROUND(F777*$M$10,0)*Y787,0)</f>
        <v>385</v>
      </c>
      <c r="AE787" s="539"/>
      <c r="AF787" s="533"/>
    </row>
    <row r="788" spans="1:32" ht="16.7" customHeight="1" x14ac:dyDescent="0.15">
      <c r="A788" s="549">
        <v>22</v>
      </c>
      <c r="B788" s="549">
        <v>8720</v>
      </c>
      <c r="C788" s="540" t="s">
        <v>13976</v>
      </c>
      <c r="D788" s="542"/>
      <c r="E788" s="534"/>
      <c r="F788" s="534"/>
      <c r="H788" s="541"/>
      <c r="I788" s="730"/>
      <c r="J788" s="537"/>
      <c r="L788" s="534"/>
      <c r="M788" s="541"/>
      <c r="N788" s="947" t="s">
        <v>10414</v>
      </c>
      <c r="O788" s="941"/>
      <c r="P788" s="526" t="s">
        <v>16</v>
      </c>
      <c r="Q788" s="526"/>
      <c r="R788" s="526"/>
      <c r="S788" s="526"/>
      <c r="T788" s="526" t="s">
        <v>1678</v>
      </c>
      <c r="U788" s="527">
        <v>0.7</v>
      </c>
      <c r="V788" s="1029"/>
      <c r="W788" s="937"/>
      <c r="X788" s="537"/>
      <c r="Z788" s="728"/>
      <c r="AA788" s="537"/>
      <c r="AB788" s="534"/>
      <c r="AC788" s="556"/>
      <c r="AD788" s="721">
        <f>ROUND(ROUND(ROUND(F777*$M$10,0)*U788,0)*Y787,0)</f>
        <v>270</v>
      </c>
      <c r="AE788" s="539"/>
      <c r="AF788" s="533"/>
    </row>
    <row r="789" spans="1:32" ht="16.7" customHeight="1" x14ac:dyDescent="0.15">
      <c r="A789" s="520">
        <v>22</v>
      </c>
      <c r="B789" s="520" t="s">
        <v>13977</v>
      </c>
      <c r="C789" s="540" t="s">
        <v>13978</v>
      </c>
      <c r="D789" s="542"/>
      <c r="E789" s="534"/>
      <c r="F789" s="534"/>
      <c r="H789" s="541"/>
      <c r="I789" s="731"/>
      <c r="J789" s="544"/>
      <c r="K789" s="725"/>
      <c r="L789" s="534"/>
      <c r="M789" s="541"/>
      <c r="N789" s="1024"/>
      <c r="O789" s="1025"/>
      <c r="P789" s="526" t="s">
        <v>3833</v>
      </c>
      <c r="Q789" s="526"/>
      <c r="R789" s="526"/>
      <c r="S789" s="526"/>
      <c r="T789" s="526" t="s">
        <v>1678</v>
      </c>
      <c r="U789" s="527">
        <v>0.5</v>
      </c>
      <c r="V789" s="1029"/>
      <c r="W789" s="937"/>
      <c r="X789" s="537"/>
      <c r="Z789" s="728"/>
      <c r="AA789" s="537"/>
      <c r="AB789" s="534"/>
      <c r="AC789" s="556"/>
      <c r="AD789" s="721">
        <f>ROUND(ROUND(ROUND(F777*$M$10,0)*U789,0)*Y787,0)</f>
        <v>193</v>
      </c>
      <c r="AE789" s="539"/>
      <c r="AF789" s="533"/>
    </row>
    <row r="790" spans="1:32" ht="16.7" customHeight="1" x14ac:dyDescent="0.15">
      <c r="A790" s="549">
        <v>22</v>
      </c>
      <c r="B790" s="549">
        <v>8033</v>
      </c>
      <c r="C790" s="540" t="s">
        <v>13979</v>
      </c>
      <c r="D790" s="542"/>
      <c r="E790" s="534"/>
      <c r="F790" s="534"/>
      <c r="H790" s="541"/>
      <c r="I790" s="1026" t="s">
        <v>10418</v>
      </c>
      <c r="J790" s="525" t="s">
        <v>1678</v>
      </c>
      <c r="K790" s="718">
        <v>0.96499999999999997</v>
      </c>
      <c r="L790" s="534"/>
      <c r="M790" s="541"/>
      <c r="N790" s="526"/>
      <c r="O790" s="526"/>
      <c r="P790" s="526"/>
      <c r="Q790" s="526"/>
      <c r="R790" s="526"/>
      <c r="S790" s="526"/>
      <c r="T790" s="526"/>
      <c r="U790" s="527"/>
      <c r="V790" s="1029"/>
      <c r="W790" s="937"/>
      <c r="X790" s="537"/>
      <c r="Z790" s="728"/>
      <c r="AA790" s="537"/>
      <c r="AB790" s="534"/>
      <c r="AC790" s="556"/>
      <c r="AD790" s="721">
        <f>ROUND(ROUND(ROUND(F777*K790,0)*$M$10,0)*Y787,0)</f>
        <v>372</v>
      </c>
      <c r="AE790" s="539"/>
      <c r="AF790" s="533"/>
    </row>
    <row r="791" spans="1:32" ht="16.7" customHeight="1" x14ac:dyDescent="0.15">
      <c r="A791" s="549">
        <v>22</v>
      </c>
      <c r="B791" s="549">
        <v>8034</v>
      </c>
      <c r="C791" s="540" t="s">
        <v>13980</v>
      </c>
      <c r="D791" s="542"/>
      <c r="E791" s="534"/>
      <c r="F791" s="534"/>
      <c r="H791" s="541"/>
      <c r="I791" s="1027"/>
      <c r="J791" s="537"/>
      <c r="L791" s="534"/>
      <c r="M791" s="541"/>
      <c r="N791" s="947" t="s">
        <v>10414</v>
      </c>
      <c r="O791" s="941"/>
      <c r="P791" s="526" t="s">
        <v>16</v>
      </c>
      <c r="Q791" s="526"/>
      <c r="R791" s="526"/>
      <c r="S791" s="526"/>
      <c r="T791" s="526" t="s">
        <v>1678</v>
      </c>
      <c r="U791" s="527">
        <v>0.7</v>
      </c>
      <c r="V791" s="1029"/>
      <c r="W791" s="937"/>
      <c r="X791" s="537"/>
      <c r="Z791" s="728"/>
      <c r="AA791" s="537"/>
      <c r="AB791" s="534"/>
      <c r="AC791" s="556"/>
      <c r="AD791" s="721">
        <f>ROUND(ROUND(ROUND(ROUND(F777*K790,0)*$M$10,0)*U791,0)*Y787,0)</f>
        <v>260</v>
      </c>
      <c r="AE791" s="539"/>
      <c r="AF791" s="533"/>
    </row>
    <row r="792" spans="1:32" ht="16.7" customHeight="1" x14ac:dyDescent="0.15">
      <c r="A792" s="520">
        <v>22</v>
      </c>
      <c r="B792" s="520" t="s">
        <v>13981</v>
      </c>
      <c r="C792" s="540" t="s">
        <v>13982</v>
      </c>
      <c r="D792" s="542"/>
      <c r="E792" s="534"/>
      <c r="F792" s="534"/>
      <c r="H792" s="541"/>
      <c r="I792" s="1028"/>
      <c r="J792" s="544"/>
      <c r="K792" s="725"/>
      <c r="L792" s="534"/>
      <c r="M792" s="541"/>
      <c r="N792" s="1024"/>
      <c r="O792" s="1025"/>
      <c r="P792" s="526" t="s">
        <v>3833</v>
      </c>
      <c r="Q792" s="526"/>
      <c r="R792" s="526"/>
      <c r="S792" s="526"/>
      <c r="T792" s="526" t="s">
        <v>1678</v>
      </c>
      <c r="U792" s="527">
        <v>0.5</v>
      </c>
      <c r="V792" s="1023"/>
      <c r="W792" s="938"/>
      <c r="X792" s="544"/>
      <c r="Y792" s="548"/>
      <c r="Z792" s="728"/>
      <c r="AA792" s="537"/>
      <c r="AB792" s="534"/>
      <c r="AC792" s="556"/>
      <c r="AD792" s="721">
        <f>ROUND(ROUND(ROUND(ROUND(F777*K790,0)*$M$10,0)*U792,0)*Y787,0)</f>
        <v>186</v>
      </c>
      <c r="AE792" s="539"/>
      <c r="AF792" s="533"/>
    </row>
    <row r="793" spans="1:32" ht="16.7" customHeight="1" x14ac:dyDescent="0.15">
      <c r="A793" s="520">
        <v>22</v>
      </c>
      <c r="B793" s="520" t="s">
        <v>13983</v>
      </c>
      <c r="C793" s="540" t="s">
        <v>13984</v>
      </c>
      <c r="D793" s="542"/>
      <c r="E793" s="534"/>
      <c r="F793" s="534"/>
      <c r="H793" s="541"/>
      <c r="I793" s="729"/>
      <c r="J793" s="525"/>
      <c r="K793" s="718"/>
      <c r="L793" s="534"/>
      <c r="M793" s="541"/>
      <c r="N793" s="526"/>
      <c r="O793" s="526"/>
      <c r="P793" s="526"/>
      <c r="Q793" s="526"/>
      <c r="R793" s="526"/>
      <c r="S793" s="526"/>
      <c r="T793" s="526"/>
      <c r="U793" s="527"/>
      <c r="V793" s="1021" t="s">
        <v>12608</v>
      </c>
      <c r="W793" s="936" t="s">
        <v>12840</v>
      </c>
      <c r="X793" s="525" t="s">
        <v>1678</v>
      </c>
      <c r="Y793" s="529">
        <v>0.7</v>
      </c>
      <c r="Z793" s="728"/>
      <c r="AA793" s="537"/>
      <c r="AB793" s="534"/>
      <c r="AC793" s="556"/>
      <c r="AD793" s="721">
        <f>ROUND(ROUND(F777*$M$10,0)*Y793,0)</f>
        <v>385</v>
      </c>
      <c r="AE793" s="539"/>
      <c r="AF793" s="533"/>
    </row>
    <row r="794" spans="1:32" ht="16.7" customHeight="1" x14ac:dyDescent="0.15">
      <c r="A794" s="520">
        <v>22</v>
      </c>
      <c r="B794" s="520" t="s">
        <v>13985</v>
      </c>
      <c r="C794" s="540" t="s">
        <v>13986</v>
      </c>
      <c r="D794" s="542"/>
      <c r="E794" s="534"/>
      <c r="F794" s="534"/>
      <c r="H794" s="541"/>
      <c r="I794" s="730"/>
      <c r="J794" s="537"/>
      <c r="L794" s="534"/>
      <c r="M794" s="541"/>
      <c r="N794" s="947" t="s">
        <v>10414</v>
      </c>
      <c r="O794" s="941"/>
      <c r="P794" s="526" t="s">
        <v>16</v>
      </c>
      <c r="Q794" s="526"/>
      <c r="R794" s="526"/>
      <c r="S794" s="526"/>
      <c r="T794" s="526" t="s">
        <v>1678</v>
      </c>
      <c r="U794" s="527">
        <v>0.7</v>
      </c>
      <c r="V794" s="1022"/>
      <c r="W794" s="937"/>
      <c r="X794" s="537"/>
      <c r="Z794" s="728"/>
      <c r="AA794" s="537"/>
      <c r="AB794" s="534"/>
      <c r="AC794" s="556"/>
      <c r="AD794" s="721">
        <f>ROUND(ROUND(ROUND(F777*$M$10,0)*U794,0)*Y793,0)</f>
        <v>270</v>
      </c>
      <c r="AE794" s="539"/>
      <c r="AF794" s="533"/>
    </row>
    <row r="795" spans="1:32" ht="16.7" customHeight="1" x14ac:dyDescent="0.15">
      <c r="A795" s="520">
        <v>22</v>
      </c>
      <c r="B795" s="520" t="s">
        <v>13987</v>
      </c>
      <c r="C795" s="540" t="s">
        <v>13988</v>
      </c>
      <c r="D795" s="542"/>
      <c r="E795" s="534"/>
      <c r="F795" s="534"/>
      <c r="H795" s="541"/>
      <c r="I795" s="731"/>
      <c r="J795" s="544"/>
      <c r="K795" s="725"/>
      <c r="L795" s="534"/>
      <c r="M795" s="541"/>
      <c r="N795" s="1024"/>
      <c r="O795" s="1025"/>
      <c r="P795" s="526" t="s">
        <v>3833</v>
      </c>
      <c r="Q795" s="526"/>
      <c r="R795" s="526"/>
      <c r="S795" s="526"/>
      <c r="T795" s="526" t="s">
        <v>1678</v>
      </c>
      <c r="U795" s="527">
        <v>0.5</v>
      </c>
      <c r="V795" s="1022"/>
      <c r="W795" s="937"/>
      <c r="X795" s="537"/>
      <c r="Z795" s="728"/>
      <c r="AA795" s="537"/>
      <c r="AB795" s="534"/>
      <c r="AC795" s="556"/>
      <c r="AD795" s="721">
        <f>ROUND(ROUND(ROUND(F777*$M$10,0)*U795,0)*Y793,0)</f>
        <v>193</v>
      </c>
      <c r="AE795" s="539"/>
      <c r="AF795" s="533"/>
    </row>
    <row r="796" spans="1:32" ht="16.7" customHeight="1" x14ac:dyDescent="0.15">
      <c r="A796" s="520">
        <v>22</v>
      </c>
      <c r="B796" s="520" t="s">
        <v>5398</v>
      </c>
      <c r="C796" s="540" t="s">
        <v>13989</v>
      </c>
      <c r="D796" s="542"/>
      <c r="E796" s="534"/>
      <c r="F796" s="534"/>
      <c r="H796" s="541"/>
      <c r="I796" s="1026" t="s">
        <v>10418</v>
      </c>
      <c r="J796" s="525" t="s">
        <v>1678</v>
      </c>
      <c r="K796" s="718">
        <v>0.96499999999999997</v>
      </c>
      <c r="L796" s="534"/>
      <c r="M796" s="541"/>
      <c r="N796" s="526"/>
      <c r="O796" s="526"/>
      <c r="P796" s="526"/>
      <c r="Q796" s="526"/>
      <c r="R796" s="526"/>
      <c r="S796" s="526"/>
      <c r="T796" s="526"/>
      <c r="U796" s="527"/>
      <c r="V796" s="1022"/>
      <c r="W796" s="937"/>
      <c r="X796" s="537"/>
      <c r="Z796" s="728"/>
      <c r="AA796" s="537"/>
      <c r="AB796" s="534"/>
      <c r="AC796" s="556"/>
      <c r="AD796" s="721">
        <f>ROUND(ROUND(ROUND(F777*K796,0)*$M$10,0)*Y793,0)</f>
        <v>372</v>
      </c>
      <c r="AE796" s="539"/>
      <c r="AF796" s="533"/>
    </row>
    <row r="797" spans="1:32" ht="16.7" customHeight="1" x14ac:dyDescent="0.15">
      <c r="A797" s="520">
        <v>22</v>
      </c>
      <c r="B797" s="520" t="s">
        <v>5400</v>
      </c>
      <c r="C797" s="540" t="s">
        <v>13990</v>
      </c>
      <c r="D797" s="542"/>
      <c r="E797" s="534"/>
      <c r="F797" s="534"/>
      <c r="H797" s="541"/>
      <c r="I797" s="1027"/>
      <c r="J797" s="537"/>
      <c r="L797" s="534"/>
      <c r="M797" s="541"/>
      <c r="N797" s="947" t="s">
        <v>10414</v>
      </c>
      <c r="O797" s="941"/>
      <c r="P797" s="526" t="s">
        <v>16</v>
      </c>
      <c r="Q797" s="526"/>
      <c r="R797" s="526"/>
      <c r="S797" s="526"/>
      <c r="T797" s="526" t="s">
        <v>1678</v>
      </c>
      <c r="U797" s="527">
        <v>0.7</v>
      </c>
      <c r="V797" s="1022"/>
      <c r="W797" s="937"/>
      <c r="X797" s="537"/>
      <c r="Z797" s="728"/>
      <c r="AA797" s="537"/>
      <c r="AB797" s="534"/>
      <c r="AC797" s="556"/>
      <c r="AD797" s="721">
        <f>ROUND(ROUND(ROUND(ROUND(F777*K796,0)*$M$10,0)*U797,0)*Y793,0)</f>
        <v>260</v>
      </c>
      <c r="AE797" s="539"/>
      <c r="AF797" s="533"/>
    </row>
    <row r="798" spans="1:32" ht="16.7" customHeight="1" x14ac:dyDescent="0.15">
      <c r="A798" s="520">
        <v>22</v>
      </c>
      <c r="B798" s="520" t="s">
        <v>5402</v>
      </c>
      <c r="C798" s="540" t="s">
        <v>13991</v>
      </c>
      <c r="D798" s="542"/>
      <c r="E798" s="534"/>
      <c r="F798" s="534"/>
      <c r="H798" s="541"/>
      <c r="I798" s="1028"/>
      <c r="J798" s="544"/>
      <c r="K798" s="725"/>
      <c r="L798" s="534"/>
      <c r="M798" s="541"/>
      <c r="N798" s="1024"/>
      <c r="O798" s="1025"/>
      <c r="P798" s="526" t="s">
        <v>3833</v>
      </c>
      <c r="Q798" s="526"/>
      <c r="R798" s="526"/>
      <c r="S798" s="526"/>
      <c r="T798" s="526" t="s">
        <v>1678</v>
      </c>
      <c r="U798" s="527">
        <v>0.5</v>
      </c>
      <c r="V798" s="1023"/>
      <c r="W798" s="938"/>
      <c r="X798" s="544"/>
      <c r="Y798" s="548"/>
      <c r="Z798" s="728"/>
      <c r="AA798" s="537"/>
      <c r="AB798" s="550"/>
      <c r="AC798" s="732"/>
      <c r="AD798" s="721">
        <f>ROUND(ROUND(ROUND(ROUND(F777*K796,0)*$M$10,0)*U798,0)*Y793,0)</f>
        <v>186</v>
      </c>
      <c r="AE798" s="539"/>
      <c r="AF798" s="533"/>
    </row>
    <row r="799" spans="1:32" ht="16.7" customHeight="1" x14ac:dyDescent="0.15">
      <c r="A799" s="520">
        <v>22</v>
      </c>
      <c r="B799" s="549">
        <v>8425</v>
      </c>
      <c r="C799" s="540" t="s">
        <v>13992</v>
      </c>
      <c r="D799" s="542"/>
      <c r="E799" s="534"/>
      <c r="F799" s="534"/>
      <c r="H799" s="541"/>
      <c r="I799" s="729"/>
      <c r="J799" s="525"/>
      <c r="K799" s="718"/>
      <c r="L799" s="534"/>
      <c r="M799" s="541"/>
      <c r="N799" s="526"/>
      <c r="O799" s="526"/>
      <c r="P799" s="526"/>
      <c r="Q799" s="526"/>
      <c r="R799" s="526"/>
      <c r="S799" s="526"/>
      <c r="T799" s="526"/>
      <c r="U799" s="527"/>
      <c r="V799" s="719"/>
      <c r="W799" s="525"/>
      <c r="X799" s="525"/>
      <c r="Y799" s="529"/>
      <c r="Z799" s="728"/>
      <c r="AA799" s="537"/>
      <c r="AB799" s="936" t="s">
        <v>10456</v>
      </c>
      <c r="AC799" s="941"/>
      <c r="AD799" s="721">
        <f>ROUND(ROUND(F777*$M$10,0)-AB802,0)</f>
        <v>538</v>
      </c>
      <c r="AE799" s="539"/>
      <c r="AF799" s="533"/>
    </row>
    <row r="800" spans="1:32" ht="16.7" customHeight="1" x14ac:dyDescent="0.15">
      <c r="A800" s="520">
        <v>22</v>
      </c>
      <c r="B800" s="549">
        <v>8426</v>
      </c>
      <c r="C800" s="540" t="s">
        <v>13993</v>
      </c>
      <c r="D800" s="542"/>
      <c r="E800" s="534"/>
      <c r="F800" s="534"/>
      <c r="H800" s="541"/>
      <c r="I800" s="730"/>
      <c r="J800" s="537"/>
      <c r="L800" s="534"/>
      <c r="M800" s="541"/>
      <c r="N800" s="947" t="s">
        <v>10414</v>
      </c>
      <c r="O800" s="941"/>
      <c r="P800" s="526" t="s">
        <v>16</v>
      </c>
      <c r="Q800" s="526"/>
      <c r="R800" s="526"/>
      <c r="S800" s="526"/>
      <c r="T800" s="526" t="s">
        <v>1678</v>
      </c>
      <c r="U800" s="527">
        <v>0.7</v>
      </c>
      <c r="V800" s="722"/>
      <c r="W800" s="537"/>
      <c r="X800" s="537"/>
      <c r="Z800" s="728"/>
      <c r="AA800" s="537"/>
      <c r="AB800" s="937"/>
      <c r="AC800" s="942"/>
      <c r="AD800" s="721">
        <f>ROUND(ROUND(ROUND(F777*$M$10,0)*U800,0)-AB802,0)</f>
        <v>373</v>
      </c>
      <c r="AE800" s="539"/>
      <c r="AF800" s="533"/>
    </row>
    <row r="801" spans="1:32" ht="16.7" customHeight="1" x14ac:dyDescent="0.15">
      <c r="A801" s="520">
        <v>22</v>
      </c>
      <c r="B801" s="520" t="s">
        <v>5404</v>
      </c>
      <c r="C801" s="540" t="s">
        <v>13994</v>
      </c>
      <c r="D801" s="542"/>
      <c r="E801" s="534"/>
      <c r="F801" s="534"/>
      <c r="H801" s="541"/>
      <c r="I801" s="731"/>
      <c r="J801" s="544"/>
      <c r="K801" s="725"/>
      <c r="L801" s="534"/>
      <c r="M801" s="541"/>
      <c r="N801" s="1024"/>
      <c r="O801" s="1025"/>
      <c r="P801" s="526" t="s">
        <v>3833</v>
      </c>
      <c r="Q801" s="526"/>
      <c r="R801" s="526"/>
      <c r="S801" s="526"/>
      <c r="T801" s="526" t="s">
        <v>1678</v>
      </c>
      <c r="U801" s="527">
        <v>0.5</v>
      </c>
      <c r="V801" s="722"/>
      <c r="W801" s="537"/>
      <c r="X801" s="537"/>
      <c r="Z801" s="728"/>
      <c r="AA801" s="537"/>
      <c r="AB801" s="555"/>
      <c r="AC801" s="556"/>
      <c r="AD801" s="721">
        <f>ROUND(ROUND(ROUND(F777*$M$10,0)*U801,0)-AB802,0)</f>
        <v>263</v>
      </c>
      <c r="AE801" s="539"/>
      <c r="AF801" s="533"/>
    </row>
    <row r="802" spans="1:32" ht="16.7" customHeight="1" x14ac:dyDescent="0.15">
      <c r="A802" s="520">
        <v>22</v>
      </c>
      <c r="B802" s="549">
        <v>8427</v>
      </c>
      <c r="C802" s="540" t="s">
        <v>13995</v>
      </c>
      <c r="D802" s="542"/>
      <c r="E802" s="534"/>
      <c r="F802" s="534"/>
      <c r="H802" s="541"/>
      <c r="I802" s="1026" t="s">
        <v>10418</v>
      </c>
      <c r="J802" s="525" t="s">
        <v>1678</v>
      </c>
      <c r="K802" s="718">
        <v>0.96499999999999997</v>
      </c>
      <c r="L802" s="534"/>
      <c r="M802" s="541"/>
      <c r="N802" s="526"/>
      <c r="O802" s="526"/>
      <c r="P802" s="526"/>
      <c r="Q802" s="526"/>
      <c r="R802" s="526"/>
      <c r="S802" s="526"/>
      <c r="T802" s="526"/>
      <c r="U802" s="527"/>
      <c r="V802" s="722"/>
      <c r="W802" s="537"/>
      <c r="X802" s="537"/>
      <c r="Z802" s="728"/>
      <c r="AA802" s="537"/>
      <c r="AB802" s="554">
        <v>12</v>
      </c>
      <c r="AC802" s="953" t="s">
        <v>10461</v>
      </c>
      <c r="AD802" s="721">
        <f>ROUND(ROUND(ROUND(F777*K802,0)*$M$10,0)-AB802,0)</f>
        <v>519</v>
      </c>
      <c r="AE802" s="539"/>
      <c r="AF802" s="533"/>
    </row>
    <row r="803" spans="1:32" ht="16.7" customHeight="1" x14ac:dyDescent="0.15">
      <c r="A803" s="520">
        <v>22</v>
      </c>
      <c r="B803" s="549">
        <v>8428</v>
      </c>
      <c r="C803" s="540" t="s">
        <v>13996</v>
      </c>
      <c r="D803" s="542"/>
      <c r="E803" s="534"/>
      <c r="F803" s="534"/>
      <c r="H803" s="541"/>
      <c r="I803" s="1027"/>
      <c r="J803" s="537"/>
      <c r="L803" s="534"/>
      <c r="M803" s="541"/>
      <c r="N803" s="947" t="s">
        <v>10414</v>
      </c>
      <c r="O803" s="941"/>
      <c r="P803" s="526" t="s">
        <v>16</v>
      </c>
      <c r="Q803" s="526"/>
      <c r="R803" s="526"/>
      <c r="S803" s="526"/>
      <c r="T803" s="526" t="s">
        <v>1678</v>
      </c>
      <c r="U803" s="527">
        <v>0.7</v>
      </c>
      <c r="V803" s="722"/>
      <c r="W803" s="537"/>
      <c r="X803" s="537"/>
      <c r="Z803" s="728"/>
      <c r="AA803" s="537"/>
      <c r="AB803" s="534"/>
      <c r="AC803" s="953"/>
      <c r="AD803" s="721">
        <f>ROUND(ROUND(ROUND(ROUND(F777*K802,0)*$M$10,0)*U803,0)-AB802,0)</f>
        <v>360</v>
      </c>
      <c r="AE803" s="539"/>
      <c r="AF803" s="533"/>
    </row>
    <row r="804" spans="1:32" ht="16.7" customHeight="1" x14ac:dyDescent="0.15">
      <c r="A804" s="520">
        <v>22</v>
      </c>
      <c r="B804" s="520" t="s">
        <v>5406</v>
      </c>
      <c r="C804" s="540" t="s">
        <v>13997</v>
      </c>
      <c r="D804" s="542"/>
      <c r="E804" s="534"/>
      <c r="F804" s="534"/>
      <c r="H804" s="541"/>
      <c r="I804" s="1028"/>
      <c r="J804" s="544"/>
      <c r="K804" s="725"/>
      <c r="L804" s="534"/>
      <c r="M804" s="541"/>
      <c r="N804" s="1024"/>
      <c r="O804" s="1025"/>
      <c r="P804" s="526" t="s">
        <v>3833</v>
      </c>
      <c r="Q804" s="526"/>
      <c r="R804" s="526"/>
      <c r="S804" s="526"/>
      <c r="T804" s="526" t="s">
        <v>1678</v>
      </c>
      <c r="U804" s="527">
        <v>0.5</v>
      </c>
      <c r="V804" s="727"/>
      <c r="W804" s="544"/>
      <c r="X804" s="544"/>
      <c r="Y804" s="548"/>
      <c r="Z804" s="728"/>
      <c r="AA804" s="537"/>
      <c r="AB804" s="534"/>
      <c r="AC804" s="556"/>
      <c r="AD804" s="721">
        <f>ROUND(ROUND(ROUND(ROUND(F777*K802,0)*$M$10,0)*U804,0)-AB802,0)</f>
        <v>254</v>
      </c>
      <c r="AE804" s="539"/>
      <c r="AF804" s="533"/>
    </row>
    <row r="805" spans="1:32" ht="16.7" customHeight="1" x14ac:dyDescent="0.15">
      <c r="A805" s="549">
        <v>22</v>
      </c>
      <c r="B805" s="549">
        <v>8435</v>
      </c>
      <c r="C805" s="540" t="s">
        <v>13998</v>
      </c>
      <c r="D805" s="542"/>
      <c r="E805" s="534"/>
      <c r="F805" s="534"/>
      <c r="H805" s="541"/>
      <c r="I805" s="729"/>
      <c r="J805" s="525"/>
      <c r="K805" s="718"/>
      <c r="L805" s="534"/>
      <c r="M805" s="541"/>
      <c r="N805" s="526"/>
      <c r="O805" s="526"/>
      <c r="P805" s="526"/>
      <c r="Q805" s="526"/>
      <c r="R805" s="526"/>
      <c r="S805" s="526"/>
      <c r="T805" s="526"/>
      <c r="U805" s="527"/>
      <c r="V805" s="956" t="s">
        <v>12599</v>
      </c>
      <c r="W805" s="936" t="s">
        <v>12821</v>
      </c>
      <c r="X805" s="525" t="s">
        <v>1678</v>
      </c>
      <c r="Y805" s="529">
        <v>0.5</v>
      </c>
      <c r="Z805" s="728"/>
      <c r="AA805" s="537"/>
      <c r="AB805" s="534"/>
      <c r="AC805" s="556"/>
      <c r="AD805" s="721">
        <f>ROUND(ROUND(ROUND(F777*$M$10,0)*Y805,0)-AB802,0)</f>
        <v>263</v>
      </c>
      <c r="AE805" s="539"/>
      <c r="AF805" s="533"/>
    </row>
    <row r="806" spans="1:32" ht="16.7" customHeight="1" x14ac:dyDescent="0.15">
      <c r="A806" s="549">
        <v>22</v>
      </c>
      <c r="B806" s="549">
        <v>8436</v>
      </c>
      <c r="C806" s="540" t="s">
        <v>13999</v>
      </c>
      <c r="D806" s="542"/>
      <c r="E806" s="534"/>
      <c r="F806" s="534"/>
      <c r="H806" s="541"/>
      <c r="I806" s="730"/>
      <c r="J806" s="537"/>
      <c r="L806" s="534"/>
      <c r="M806" s="541"/>
      <c r="N806" s="947" t="s">
        <v>10414</v>
      </c>
      <c r="O806" s="941"/>
      <c r="P806" s="526" t="s">
        <v>16</v>
      </c>
      <c r="Q806" s="526"/>
      <c r="R806" s="526"/>
      <c r="S806" s="526"/>
      <c r="T806" s="526" t="s">
        <v>1678</v>
      </c>
      <c r="U806" s="527">
        <v>0.7</v>
      </c>
      <c r="V806" s="1029"/>
      <c r="W806" s="937"/>
      <c r="X806" s="537"/>
      <c r="Z806" s="728"/>
      <c r="AA806" s="537"/>
      <c r="AB806" s="534"/>
      <c r="AC806" s="556"/>
      <c r="AD806" s="721">
        <f>ROUND(ROUND(ROUND(ROUND(F777*$M$10,0)*U806,0)*Y805,0)-AB802,0)</f>
        <v>181</v>
      </c>
      <c r="AE806" s="539"/>
      <c r="AF806" s="533"/>
    </row>
    <row r="807" spans="1:32" ht="16.7" customHeight="1" x14ac:dyDescent="0.15">
      <c r="A807" s="520">
        <v>22</v>
      </c>
      <c r="B807" s="520" t="s">
        <v>5408</v>
      </c>
      <c r="C807" s="540" t="s">
        <v>14000</v>
      </c>
      <c r="D807" s="542"/>
      <c r="E807" s="534"/>
      <c r="F807" s="534"/>
      <c r="H807" s="541"/>
      <c r="I807" s="731"/>
      <c r="J807" s="544"/>
      <c r="K807" s="725"/>
      <c r="L807" s="534"/>
      <c r="M807" s="541"/>
      <c r="N807" s="1024"/>
      <c r="O807" s="1025"/>
      <c r="P807" s="526" t="s">
        <v>3833</v>
      </c>
      <c r="Q807" s="526"/>
      <c r="R807" s="526"/>
      <c r="S807" s="526"/>
      <c r="T807" s="526" t="s">
        <v>1678</v>
      </c>
      <c r="U807" s="527">
        <v>0.5</v>
      </c>
      <c r="V807" s="1029"/>
      <c r="W807" s="937"/>
      <c r="X807" s="537"/>
      <c r="Z807" s="728"/>
      <c r="AA807" s="537"/>
      <c r="AB807" s="534"/>
      <c r="AC807" s="556"/>
      <c r="AD807" s="721">
        <f>ROUND(ROUND(ROUND(ROUND(F777*$M$10,0)*U807,0)*Y805,0)-AB802,0)</f>
        <v>126</v>
      </c>
      <c r="AE807" s="539"/>
      <c r="AF807" s="533"/>
    </row>
    <row r="808" spans="1:32" ht="16.7" customHeight="1" x14ac:dyDescent="0.15">
      <c r="A808" s="549">
        <v>22</v>
      </c>
      <c r="B808" s="549">
        <v>8437</v>
      </c>
      <c r="C808" s="540" t="s">
        <v>14001</v>
      </c>
      <c r="D808" s="542"/>
      <c r="E808" s="534"/>
      <c r="F808" s="534"/>
      <c r="H808" s="541"/>
      <c r="I808" s="1026" t="s">
        <v>10418</v>
      </c>
      <c r="J808" s="525" t="s">
        <v>1678</v>
      </c>
      <c r="K808" s="718">
        <v>0.96499999999999997</v>
      </c>
      <c r="L808" s="534"/>
      <c r="M808" s="541"/>
      <c r="N808" s="526"/>
      <c r="O808" s="526"/>
      <c r="P808" s="526"/>
      <c r="Q808" s="526"/>
      <c r="R808" s="526"/>
      <c r="S808" s="526"/>
      <c r="T808" s="526"/>
      <c r="U808" s="527"/>
      <c r="V808" s="1029"/>
      <c r="W808" s="937"/>
      <c r="X808" s="537"/>
      <c r="Z808" s="728"/>
      <c r="AA808" s="537"/>
      <c r="AB808" s="534"/>
      <c r="AC808" s="556"/>
      <c r="AD808" s="721">
        <f>ROUND(ROUND(ROUND(ROUND(F777*K808,0)*$M$10,0)*Y805,0)-AB802,0)</f>
        <v>254</v>
      </c>
      <c r="AE808" s="539"/>
      <c r="AF808" s="533"/>
    </row>
    <row r="809" spans="1:32" ht="16.7" customHeight="1" x14ac:dyDescent="0.15">
      <c r="A809" s="549">
        <v>22</v>
      </c>
      <c r="B809" s="549">
        <v>8438</v>
      </c>
      <c r="C809" s="540" t="s">
        <v>14002</v>
      </c>
      <c r="D809" s="542"/>
      <c r="E809" s="534"/>
      <c r="F809" s="534"/>
      <c r="H809" s="541"/>
      <c r="I809" s="1027"/>
      <c r="J809" s="537"/>
      <c r="L809" s="534"/>
      <c r="M809" s="541"/>
      <c r="N809" s="947" t="s">
        <v>10414</v>
      </c>
      <c r="O809" s="941"/>
      <c r="P809" s="526" t="s">
        <v>16</v>
      </c>
      <c r="Q809" s="526"/>
      <c r="R809" s="526"/>
      <c r="S809" s="526"/>
      <c r="T809" s="526" t="s">
        <v>1678</v>
      </c>
      <c r="U809" s="527">
        <v>0.7</v>
      </c>
      <c r="V809" s="1029"/>
      <c r="W809" s="937"/>
      <c r="X809" s="537"/>
      <c r="Z809" s="728"/>
      <c r="AA809" s="537"/>
      <c r="AB809" s="534"/>
      <c r="AC809" s="556"/>
      <c r="AD809" s="721">
        <f>ROUND(ROUND(ROUND(ROUND(ROUND(F777*K808,0)*$M$10,0)*U809,0)*Y805,0)-AB802,0)</f>
        <v>174</v>
      </c>
      <c r="AE809" s="539"/>
      <c r="AF809" s="533"/>
    </row>
    <row r="810" spans="1:32" ht="16.7" customHeight="1" x14ac:dyDescent="0.15">
      <c r="A810" s="520">
        <v>22</v>
      </c>
      <c r="B810" s="520" t="s">
        <v>14003</v>
      </c>
      <c r="C810" s="540" t="s">
        <v>14004</v>
      </c>
      <c r="D810" s="542"/>
      <c r="E810" s="534"/>
      <c r="F810" s="534"/>
      <c r="H810" s="541"/>
      <c r="I810" s="1028"/>
      <c r="J810" s="544"/>
      <c r="K810" s="725"/>
      <c r="L810" s="534"/>
      <c r="M810" s="541"/>
      <c r="N810" s="1024"/>
      <c r="O810" s="1025"/>
      <c r="P810" s="526" t="s">
        <v>3833</v>
      </c>
      <c r="Q810" s="526"/>
      <c r="R810" s="526"/>
      <c r="S810" s="526"/>
      <c r="T810" s="526" t="s">
        <v>1678</v>
      </c>
      <c r="U810" s="527">
        <v>0.5</v>
      </c>
      <c r="V810" s="1029"/>
      <c r="W810" s="938"/>
      <c r="X810" s="544"/>
      <c r="Y810" s="548"/>
      <c r="Z810" s="728"/>
      <c r="AA810" s="537"/>
      <c r="AB810" s="534"/>
      <c r="AC810" s="556"/>
      <c r="AD810" s="721">
        <f>ROUND(ROUND(ROUND(ROUND(ROUND(F777*K808,0)*$M$10,0)*U810,0)*Y805,0)-AB802,0)</f>
        <v>121</v>
      </c>
      <c r="AE810" s="539"/>
      <c r="AF810" s="533"/>
    </row>
    <row r="811" spans="1:32" ht="16.7" customHeight="1" x14ac:dyDescent="0.15">
      <c r="A811" s="549">
        <v>22</v>
      </c>
      <c r="B811" s="549">
        <v>8439</v>
      </c>
      <c r="C811" s="540" t="s">
        <v>14005</v>
      </c>
      <c r="D811" s="542"/>
      <c r="E811" s="534"/>
      <c r="F811" s="534"/>
      <c r="H811" s="541"/>
      <c r="I811" s="729"/>
      <c r="J811" s="525"/>
      <c r="K811" s="718"/>
      <c r="L811" s="534"/>
      <c r="M811" s="541"/>
      <c r="N811" s="526"/>
      <c r="O811" s="526"/>
      <c r="P811" s="526"/>
      <c r="Q811" s="526"/>
      <c r="R811" s="526"/>
      <c r="S811" s="526"/>
      <c r="T811" s="526"/>
      <c r="U811" s="527"/>
      <c r="V811" s="1029"/>
      <c r="W811" s="936" t="s">
        <v>12830</v>
      </c>
      <c r="X811" s="525" t="s">
        <v>1678</v>
      </c>
      <c r="Y811" s="529">
        <v>0.7</v>
      </c>
      <c r="Z811" s="728"/>
      <c r="AA811" s="537"/>
      <c r="AB811" s="534"/>
      <c r="AC811" s="556"/>
      <c r="AD811" s="721">
        <f>ROUND(ROUND(ROUND(F777*$M$10,0)*Y811,0)-AB802,0)</f>
        <v>373</v>
      </c>
      <c r="AE811" s="539"/>
      <c r="AF811" s="533"/>
    </row>
    <row r="812" spans="1:32" ht="16.7" customHeight="1" x14ac:dyDescent="0.15">
      <c r="A812" s="549">
        <v>22</v>
      </c>
      <c r="B812" s="549">
        <v>8440</v>
      </c>
      <c r="C812" s="540" t="s">
        <v>14006</v>
      </c>
      <c r="D812" s="542"/>
      <c r="E812" s="534"/>
      <c r="F812" s="534"/>
      <c r="H812" s="541"/>
      <c r="I812" s="730"/>
      <c r="J812" s="537"/>
      <c r="L812" s="534"/>
      <c r="M812" s="541"/>
      <c r="N812" s="947" t="s">
        <v>10414</v>
      </c>
      <c r="O812" s="941"/>
      <c r="P812" s="526" t="s">
        <v>16</v>
      </c>
      <c r="Q812" s="526"/>
      <c r="R812" s="526"/>
      <c r="S812" s="526"/>
      <c r="T812" s="526" t="s">
        <v>1678</v>
      </c>
      <c r="U812" s="527">
        <v>0.7</v>
      </c>
      <c r="V812" s="1029"/>
      <c r="W812" s="937"/>
      <c r="X812" s="537"/>
      <c r="Z812" s="728"/>
      <c r="AA812" s="537"/>
      <c r="AB812" s="534"/>
      <c r="AC812" s="556"/>
      <c r="AD812" s="721">
        <f>ROUND(ROUND(ROUND(ROUND(F777*$M$10,0)*U812,0)*Y811,0)-AB802,0)</f>
        <v>258</v>
      </c>
      <c r="AE812" s="539"/>
      <c r="AF812" s="533"/>
    </row>
    <row r="813" spans="1:32" ht="16.7" customHeight="1" x14ac:dyDescent="0.15">
      <c r="A813" s="520">
        <v>22</v>
      </c>
      <c r="B813" s="520" t="s">
        <v>14007</v>
      </c>
      <c r="C813" s="540" t="s">
        <v>14008</v>
      </c>
      <c r="D813" s="542"/>
      <c r="E813" s="534"/>
      <c r="F813" s="534"/>
      <c r="H813" s="541"/>
      <c r="I813" s="731"/>
      <c r="J813" s="544"/>
      <c r="K813" s="725"/>
      <c r="L813" s="534"/>
      <c r="M813" s="541"/>
      <c r="N813" s="1024"/>
      <c r="O813" s="1025"/>
      <c r="P813" s="526" t="s">
        <v>3833</v>
      </c>
      <c r="Q813" s="526"/>
      <c r="R813" s="526"/>
      <c r="S813" s="526"/>
      <c r="T813" s="526" t="s">
        <v>1678</v>
      </c>
      <c r="U813" s="527">
        <v>0.5</v>
      </c>
      <c r="V813" s="1029"/>
      <c r="W813" s="937"/>
      <c r="X813" s="537"/>
      <c r="Z813" s="728"/>
      <c r="AA813" s="537"/>
      <c r="AB813" s="534"/>
      <c r="AC813" s="556"/>
      <c r="AD813" s="721">
        <f>ROUND(ROUND(ROUND(ROUND(F777*$M$10,0)*U813,0)*Y811,0)-AB802,0)</f>
        <v>181</v>
      </c>
      <c r="AE813" s="539"/>
      <c r="AF813" s="533"/>
    </row>
    <row r="814" spans="1:32" ht="16.7" customHeight="1" x14ac:dyDescent="0.15">
      <c r="A814" s="549">
        <v>22</v>
      </c>
      <c r="B814" s="549">
        <v>8449</v>
      </c>
      <c r="C814" s="540" t="s">
        <v>14009</v>
      </c>
      <c r="D814" s="542"/>
      <c r="E814" s="534"/>
      <c r="F814" s="534"/>
      <c r="H814" s="541"/>
      <c r="I814" s="1026" t="s">
        <v>10418</v>
      </c>
      <c r="J814" s="525" t="s">
        <v>1678</v>
      </c>
      <c r="K814" s="718">
        <v>0.96499999999999997</v>
      </c>
      <c r="L814" s="534"/>
      <c r="M814" s="541"/>
      <c r="N814" s="526"/>
      <c r="O814" s="526"/>
      <c r="P814" s="526"/>
      <c r="Q814" s="526"/>
      <c r="R814" s="526"/>
      <c r="S814" s="526"/>
      <c r="T814" s="526"/>
      <c r="U814" s="527"/>
      <c r="V814" s="1029"/>
      <c r="W814" s="937"/>
      <c r="X814" s="537"/>
      <c r="Z814" s="728"/>
      <c r="AA814" s="537"/>
      <c r="AB814" s="534"/>
      <c r="AC814" s="556"/>
      <c r="AD814" s="721">
        <f>ROUND(ROUND(ROUND(ROUND(F777*K814,0)*$M$10,0)*Y811,0)-AB802,0)</f>
        <v>360</v>
      </c>
      <c r="AE814" s="539"/>
      <c r="AF814" s="533"/>
    </row>
    <row r="815" spans="1:32" ht="16.7" customHeight="1" x14ac:dyDescent="0.15">
      <c r="A815" s="549">
        <v>22</v>
      </c>
      <c r="B815" s="549">
        <v>8450</v>
      </c>
      <c r="C815" s="540" t="s">
        <v>14010</v>
      </c>
      <c r="D815" s="542"/>
      <c r="E815" s="534"/>
      <c r="F815" s="534"/>
      <c r="H815" s="541"/>
      <c r="I815" s="1027"/>
      <c r="J815" s="537"/>
      <c r="L815" s="534"/>
      <c r="M815" s="541"/>
      <c r="N815" s="947" t="s">
        <v>10414</v>
      </c>
      <c r="O815" s="941"/>
      <c r="P815" s="526" t="s">
        <v>16</v>
      </c>
      <c r="Q815" s="526"/>
      <c r="R815" s="526"/>
      <c r="S815" s="526"/>
      <c r="T815" s="526" t="s">
        <v>1678</v>
      </c>
      <c r="U815" s="527">
        <v>0.7</v>
      </c>
      <c r="V815" s="1029"/>
      <c r="W815" s="937"/>
      <c r="X815" s="537"/>
      <c r="Z815" s="728"/>
      <c r="AA815" s="537"/>
      <c r="AB815" s="534"/>
      <c r="AC815" s="556"/>
      <c r="AD815" s="721">
        <f>ROUND(ROUND(ROUND(ROUND(ROUND(F777*K814,0)*$M$10,0)*U815,0)*Y811,0)-AB802,0)</f>
        <v>248</v>
      </c>
      <c r="AE815" s="539"/>
      <c r="AF815" s="533"/>
    </row>
    <row r="816" spans="1:32" ht="16.7" customHeight="1" x14ac:dyDescent="0.15">
      <c r="A816" s="520">
        <v>22</v>
      </c>
      <c r="B816" s="520" t="s">
        <v>14011</v>
      </c>
      <c r="C816" s="540" t="s">
        <v>14012</v>
      </c>
      <c r="D816" s="542"/>
      <c r="E816" s="534"/>
      <c r="F816" s="534"/>
      <c r="H816" s="541"/>
      <c r="I816" s="1028"/>
      <c r="J816" s="544"/>
      <c r="K816" s="725"/>
      <c r="L816" s="534"/>
      <c r="M816" s="541"/>
      <c r="N816" s="1024"/>
      <c r="O816" s="1025"/>
      <c r="P816" s="526" t="s">
        <v>3833</v>
      </c>
      <c r="Q816" s="526"/>
      <c r="R816" s="526"/>
      <c r="S816" s="526"/>
      <c r="T816" s="526" t="s">
        <v>1678</v>
      </c>
      <c r="U816" s="527">
        <v>0.5</v>
      </c>
      <c r="V816" s="1023"/>
      <c r="W816" s="938"/>
      <c r="X816" s="544"/>
      <c r="Y816" s="548"/>
      <c r="Z816" s="728"/>
      <c r="AA816" s="537"/>
      <c r="AB816" s="534"/>
      <c r="AC816" s="556"/>
      <c r="AD816" s="721">
        <f>ROUND(ROUND(ROUND(ROUND(ROUND(F777*K814,0)*$M$10,0)*U816,0)*Y811,0)-AB802,0)</f>
        <v>174</v>
      </c>
      <c r="AE816" s="539"/>
      <c r="AF816" s="533"/>
    </row>
    <row r="817" spans="1:32" ht="16.7" customHeight="1" x14ac:dyDescent="0.15">
      <c r="A817" s="520">
        <v>22</v>
      </c>
      <c r="B817" s="520" t="s">
        <v>14013</v>
      </c>
      <c r="C817" s="540" t="s">
        <v>14014</v>
      </c>
      <c r="D817" s="542"/>
      <c r="E817" s="534"/>
      <c r="F817" s="534"/>
      <c r="H817" s="541"/>
      <c r="I817" s="729"/>
      <c r="J817" s="525"/>
      <c r="K817" s="718"/>
      <c r="L817" s="534"/>
      <c r="M817" s="541"/>
      <c r="N817" s="526"/>
      <c r="O817" s="526"/>
      <c r="P817" s="526"/>
      <c r="Q817" s="526"/>
      <c r="R817" s="526"/>
      <c r="S817" s="526"/>
      <c r="T817" s="526"/>
      <c r="U817" s="527"/>
      <c r="V817" s="1021" t="s">
        <v>12608</v>
      </c>
      <c r="W817" s="936" t="s">
        <v>12840</v>
      </c>
      <c r="X817" s="525" t="s">
        <v>1678</v>
      </c>
      <c r="Y817" s="529">
        <v>0.7</v>
      </c>
      <c r="Z817" s="728"/>
      <c r="AA817" s="537"/>
      <c r="AB817" s="534"/>
      <c r="AC817" s="556"/>
      <c r="AD817" s="721">
        <f>ROUND(ROUND(ROUND(F777*$M$10,0)*Y817,0)-AB802,0)</f>
        <v>373</v>
      </c>
      <c r="AE817" s="539"/>
      <c r="AF817" s="533"/>
    </row>
    <row r="818" spans="1:32" ht="16.7" customHeight="1" x14ac:dyDescent="0.15">
      <c r="A818" s="520">
        <v>22</v>
      </c>
      <c r="B818" s="520" t="s">
        <v>14015</v>
      </c>
      <c r="C818" s="540" t="s">
        <v>14016</v>
      </c>
      <c r="D818" s="542"/>
      <c r="E818" s="534"/>
      <c r="F818" s="534"/>
      <c r="H818" s="541"/>
      <c r="I818" s="730"/>
      <c r="J818" s="537"/>
      <c r="L818" s="534"/>
      <c r="M818" s="541"/>
      <c r="N818" s="947" t="s">
        <v>10414</v>
      </c>
      <c r="O818" s="941"/>
      <c r="P818" s="526" t="s">
        <v>16</v>
      </c>
      <c r="Q818" s="526"/>
      <c r="R818" s="526"/>
      <c r="S818" s="526"/>
      <c r="T818" s="526" t="s">
        <v>1678</v>
      </c>
      <c r="U818" s="527">
        <v>0.7</v>
      </c>
      <c r="V818" s="1022"/>
      <c r="W818" s="937"/>
      <c r="X818" s="537"/>
      <c r="Z818" s="728"/>
      <c r="AA818" s="537"/>
      <c r="AB818" s="534"/>
      <c r="AC818" s="556"/>
      <c r="AD818" s="721">
        <f>ROUND(ROUND(ROUND(ROUND(F777*$M$10,0)*U818,0)*Y817,0)-AB802,0)</f>
        <v>258</v>
      </c>
      <c r="AE818" s="539"/>
      <c r="AF818" s="533"/>
    </row>
    <row r="819" spans="1:32" ht="16.7" customHeight="1" x14ac:dyDescent="0.15">
      <c r="A819" s="520">
        <v>22</v>
      </c>
      <c r="B819" s="520" t="s">
        <v>14017</v>
      </c>
      <c r="C819" s="540" t="s">
        <v>14018</v>
      </c>
      <c r="D819" s="542"/>
      <c r="E819" s="534"/>
      <c r="F819" s="534"/>
      <c r="H819" s="541"/>
      <c r="I819" s="731"/>
      <c r="J819" s="544"/>
      <c r="K819" s="725"/>
      <c r="L819" s="534"/>
      <c r="M819" s="541"/>
      <c r="N819" s="1024"/>
      <c r="O819" s="1025"/>
      <c r="P819" s="526" t="s">
        <v>3833</v>
      </c>
      <c r="Q819" s="526"/>
      <c r="R819" s="526"/>
      <c r="S819" s="526"/>
      <c r="T819" s="526" t="s">
        <v>1678</v>
      </c>
      <c r="U819" s="527">
        <v>0.5</v>
      </c>
      <c r="V819" s="1022"/>
      <c r="W819" s="937"/>
      <c r="X819" s="537"/>
      <c r="Z819" s="728"/>
      <c r="AA819" s="537"/>
      <c r="AB819" s="534"/>
      <c r="AC819" s="556"/>
      <c r="AD819" s="721">
        <f>ROUND(ROUND(ROUND(ROUND(F777*$M$10,0)*U819,0)*Y817,0)-AB802,0)</f>
        <v>181</v>
      </c>
      <c r="AE819" s="539"/>
      <c r="AF819" s="533"/>
    </row>
    <row r="820" spans="1:32" ht="16.7" customHeight="1" x14ac:dyDescent="0.15">
      <c r="A820" s="520">
        <v>22</v>
      </c>
      <c r="B820" s="520" t="s">
        <v>5410</v>
      </c>
      <c r="C820" s="540" t="s">
        <v>14019</v>
      </c>
      <c r="D820" s="542"/>
      <c r="E820" s="534"/>
      <c r="F820" s="534"/>
      <c r="H820" s="541"/>
      <c r="I820" s="1026" t="s">
        <v>10418</v>
      </c>
      <c r="J820" s="525" t="s">
        <v>1678</v>
      </c>
      <c r="K820" s="718">
        <v>0.96499999999999997</v>
      </c>
      <c r="L820" s="534"/>
      <c r="M820" s="541"/>
      <c r="N820" s="526"/>
      <c r="O820" s="526"/>
      <c r="P820" s="526"/>
      <c r="Q820" s="526"/>
      <c r="R820" s="526"/>
      <c r="S820" s="526"/>
      <c r="T820" s="526"/>
      <c r="U820" s="527"/>
      <c r="V820" s="1022"/>
      <c r="W820" s="937"/>
      <c r="X820" s="537"/>
      <c r="Z820" s="728"/>
      <c r="AA820" s="537"/>
      <c r="AB820" s="534"/>
      <c r="AC820" s="556"/>
      <c r="AD820" s="721">
        <f>ROUND(ROUND(ROUND(ROUND(F777*K820,0)*$M$10,0)*Y817,0)-AB802,0)</f>
        <v>360</v>
      </c>
      <c r="AE820" s="539"/>
      <c r="AF820" s="533"/>
    </row>
    <row r="821" spans="1:32" ht="16.7" customHeight="1" x14ac:dyDescent="0.15">
      <c r="A821" s="520">
        <v>22</v>
      </c>
      <c r="B821" s="520" t="s">
        <v>5412</v>
      </c>
      <c r="C821" s="540" t="s">
        <v>14020</v>
      </c>
      <c r="D821" s="542"/>
      <c r="E821" s="534"/>
      <c r="F821" s="534"/>
      <c r="H821" s="541"/>
      <c r="I821" s="1027"/>
      <c r="J821" s="537"/>
      <c r="L821" s="534"/>
      <c r="M821" s="541"/>
      <c r="N821" s="947" t="s">
        <v>10414</v>
      </c>
      <c r="O821" s="941"/>
      <c r="P821" s="526" t="s">
        <v>16</v>
      </c>
      <c r="Q821" s="526"/>
      <c r="R821" s="526"/>
      <c r="S821" s="526"/>
      <c r="T821" s="526" t="s">
        <v>1678</v>
      </c>
      <c r="U821" s="527">
        <v>0.7</v>
      </c>
      <c r="V821" s="1022"/>
      <c r="W821" s="937"/>
      <c r="X821" s="537"/>
      <c r="Z821" s="728"/>
      <c r="AA821" s="537"/>
      <c r="AB821" s="534"/>
      <c r="AC821" s="556"/>
      <c r="AD821" s="721">
        <f>ROUND(ROUND(ROUND(ROUND(ROUND(F777*K820,0)*$M$10,0)*U821,0)*Y817,0)-AB802,0)</f>
        <v>248</v>
      </c>
      <c r="AE821" s="539"/>
      <c r="AF821" s="533"/>
    </row>
    <row r="822" spans="1:32" ht="16.7" customHeight="1" x14ac:dyDescent="0.15">
      <c r="A822" s="520">
        <v>22</v>
      </c>
      <c r="B822" s="520" t="s">
        <v>5414</v>
      </c>
      <c r="C822" s="540" t="s">
        <v>14021</v>
      </c>
      <c r="D822" s="557"/>
      <c r="E822" s="550"/>
      <c r="F822" s="550"/>
      <c r="G822" s="650"/>
      <c r="H822" s="558"/>
      <c r="I822" s="1028"/>
      <c r="J822" s="544"/>
      <c r="K822" s="725"/>
      <c r="L822" s="550"/>
      <c r="M822" s="558"/>
      <c r="N822" s="1024"/>
      <c r="O822" s="1025"/>
      <c r="P822" s="526" t="s">
        <v>3833</v>
      </c>
      <c r="Q822" s="526"/>
      <c r="R822" s="526"/>
      <c r="S822" s="526"/>
      <c r="T822" s="526" t="s">
        <v>1678</v>
      </c>
      <c r="U822" s="527">
        <v>0.5</v>
      </c>
      <c r="V822" s="1023"/>
      <c r="W822" s="938"/>
      <c r="X822" s="544"/>
      <c r="Y822" s="548"/>
      <c r="Z822" s="733"/>
      <c r="AA822" s="544"/>
      <c r="AB822" s="550"/>
      <c r="AC822" s="732"/>
      <c r="AD822" s="721">
        <f>ROUND(ROUND(ROUND(ROUND(ROUND(F777*K820,0)*$M$10,0)*U822,0)*Y817,0)-AB802,0)</f>
        <v>174</v>
      </c>
      <c r="AE822" s="559"/>
      <c r="AF822" s="533"/>
    </row>
    <row r="823" spans="1:32" ht="16.7" customHeight="1" x14ac:dyDescent="0.15">
      <c r="A823" s="520">
        <v>22</v>
      </c>
      <c r="B823" s="520">
        <v>8721</v>
      </c>
      <c r="C823" s="521" t="s">
        <v>14022</v>
      </c>
      <c r="D823" s="560"/>
      <c r="E823" s="522"/>
      <c r="F823" s="936" t="s">
        <v>10567</v>
      </c>
      <c r="G823" s="947"/>
      <c r="H823" s="941"/>
      <c r="I823" s="729"/>
      <c r="J823" s="525"/>
      <c r="K823" s="718"/>
      <c r="L823" s="522"/>
      <c r="M823" s="561"/>
      <c r="N823" s="526"/>
      <c r="O823" s="526"/>
      <c r="P823" s="526"/>
      <c r="Q823" s="526"/>
      <c r="R823" s="526"/>
      <c r="S823" s="526"/>
      <c r="T823" s="526"/>
      <c r="U823" s="527"/>
      <c r="V823" s="719"/>
      <c r="W823" s="525"/>
      <c r="X823" s="525"/>
      <c r="Y823" s="529"/>
      <c r="Z823" s="734"/>
      <c r="AA823" s="525"/>
      <c r="AB823" s="522"/>
      <c r="AC823" s="720"/>
      <c r="AD823" s="721">
        <f>ROUND(F825*$M$10,0)</f>
        <v>380</v>
      </c>
      <c r="AE823" s="532"/>
      <c r="AF823" s="533"/>
    </row>
    <row r="824" spans="1:32" ht="16.7" customHeight="1" x14ac:dyDescent="0.15">
      <c r="A824" s="520">
        <v>22</v>
      </c>
      <c r="B824" s="520">
        <v>8722</v>
      </c>
      <c r="C824" s="521" t="s">
        <v>14023</v>
      </c>
      <c r="D824" s="542"/>
      <c r="E824" s="534"/>
      <c r="F824" s="937"/>
      <c r="G824" s="948"/>
      <c r="H824" s="942"/>
      <c r="I824" s="730"/>
      <c r="J824" s="537"/>
      <c r="L824" s="534"/>
      <c r="M824" s="541"/>
      <c r="N824" s="947" t="s">
        <v>10414</v>
      </c>
      <c r="O824" s="941"/>
      <c r="P824" s="526" t="s">
        <v>16</v>
      </c>
      <c r="Q824" s="526"/>
      <c r="R824" s="526"/>
      <c r="S824" s="526"/>
      <c r="T824" s="526" t="s">
        <v>1678</v>
      </c>
      <c r="U824" s="527">
        <v>0.7</v>
      </c>
      <c r="V824" s="722"/>
      <c r="W824" s="537"/>
      <c r="X824" s="537"/>
      <c r="Z824" s="728"/>
      <c r="AA824" s="537"/>
      <c r="AB824" s="534"/>
      <c r="AC824" s="556"/>
      <c r="AD824" s="721">
        <f>ROUND(ROUND(F825*$M$10,0)*U824,0)</f>
        <v>266</v>
      </c>
      <c r="AE824" s="539"/>
      <c r="AF824" s="533"/>
    </row>
    <row r="825" spans="1:32" ht="16.7" customHeight="1" x14ac:dyDescent="0.15">
      <c r="A825" s="520">
        <v>22</v>
      </c>
      <c r="B825" s="520" t="s">
        <v>5464</v>
      </c>
      <c r="C825" s="540" t="s">
        <v>14024</v>
      </c>
      <c r="D825" s="542"/>
      <c r="E825" s="534"/>
      <c r="F825" s="1034">
        <f>'6生活介護(基本)'!F825</f>
        <v>543</v>
      </c>
      <c r="G825" s="1035"/>
      <c r="H825" s="541" t="s">
        <v>9</v>
      </c>
      <c r="I825" s="731"/>
      <c r="J825" s="544"/>
      <c r="K825" s="725"/>
      <c r="L825" s="534"/>
      <c r="M825" s="541"/>
      <c r="N825" s="1024"/>
      <c r="O825" s="1025"/>
      <c r="P825" s="526" t="s">
        <v>3833</v>
      </c>
      <c r="Q825" s="526"/>
      <c r="R825" s="526"/>
      <c r="S825" s="526"/>
      <c r="T825" s="526" t="s">
        <v>1678</v>
      </c>
      <c r="U825" s="527">
        <v>0.5</v>
      </c>
      <c r="V825" s="722"/>
      <c r="W825" s="537"/>
      <c r="X825" s="537"/>
      <c r="Z825" s="728"/>
      <c r="AA825" s="537"/>
      <c r="AB825" s="534"/>
      <c r="AC825" s="556"/>
      <c r="AD825" s="721">
        <f>ROUND(ROUND(F825*$M$10,0)*U825,0)</f>
        <v>190</v>
      </c>
      <c r="AE825" s="539"/>
      <c r="AF825" s="533"/>
    </row>
    <row r="826" spans="1:32" ht="16.7" customHeight="1" x14ac:dyDescent="0.15">
      <c r="A826" s="520">
        <v>22</v>
      </c>
      <c r="B826" s="520">
        <v>8723</v>
      </c>
      <c r="C826" s="540" t="s">
        <v>14025</v>
      </c>
      <c r="D826" s="542"/>
      <c r="E826" s="534"/>
      <c r="F826" s="534"/>
      <c r="H826" s="541"/>
      <c r="I826" s="1026" t="s">
        <v>10418</v>
      </c>
      <c r="J826" s="525" t="s">
        <v>1678</v>
      </c>
      <c r="K826" s="718">
        <v>0.96499999999999997</v>
      </c>
      <c r="L826" s="534"/>
      <c r="M826" s="541"/>
      <c r="N826" s="526"/>
      <c r="O826" s="526"/>
      <c r="P826" s="526"/>
      <c r="Q826" s="526"/>
      <c r="R826" s="526"/>
      <c r="S826" s="526"/>
      <c r="T826" s="526"/>
      <c r="U826" s="527"/>
      <c r="V826" s="722"/>
      <c r="W826" s="537"/>
      <c r="X826" s="537"/>
      <c r="Z826" s="728"/>
      <c r="AA826" s="537"/>
      <c r="AB826" s="534"/>
      <c r="AC826" s="556"/>
      <c r="AD826" s="721">
        <f>ROUND(ROUND(F825*K826,0)*$M$10,0)</f>
        <v>367</v>
      </c>
      <c r="AE826" s="539"/>
      <c r="AF826" s="533"/>
    </row>
    <row r="827" spans="1:32" ht="16.7" customHeight="1" x14ac:dyDescent="0.15">
      <c r="A827" s="520">
        <v>22</v>
      </c>
      <c r="B827" s="520">
        <v>8724</v>
      </c>
      <c r="C827" s="540" t="s">
        <v>14026</v>
      </c>
      <c r="D827" s="542"/>
      <c r="E827" s="534"/>
      <c r="F827" s="534"/>
      <c r="H827" s="541"/>
      <c r="I827" s="1027"/>
      <c r="J827" s="537"/>
      <c r="L827" s="534"/>
      <c r="M827" s="541"/>
      <c r="N827" s="947" t="s">
        <v>10414</v>
      </c>
      <c r="O827" s="941"/>
      <c r="P827" s="526" t="s">
        <v>16</v>
      </c>
      <c r="Q827" s="526"/>
      <c r="R827" s="526"/>
      <c r="S827" s="526"/>
      <c r="T827" s="526" t="s">
        <v>1678</v>
      </c>
      <c r="U827" s="527">
        <v>0.7</v>
      </c>
      <c r="V827" s="722"/>
      <c r="W827" s="537"/>
      <c r="X827" s="537"/>
      <c r="Z827" s="728"/>
      <c r="AA827" s="537"/>
      <c r="AB827" s="534"/>
      <c r="AC827" s="556"/>
      <c r="AD827" s="721">
        <f>ROUND(ROUND(ROUND(F825*K826,0)*$M$10,0)*U827,0)</f>
        <v>257</v>
      </c>
      <c r="AE827" s="539"/>
      <c r="AF827" s="533"/>
    </row>
    <row r="828" spans="1:32" ht="16.7" customHeight="1" x14ac:dyDescent="0.15">
      <c r="A828" s="520">
        <v>22</v>
      </c>
      <c r="B828" s="520" t="s">
        <v>5466</v>
      </c>
      <c r="C828" s="540" t="s">
        <v>14027</v>
      </c>
      <c r="D828" s="542"/>
      <c r="E828" s="534"/>
      <c r="F828" s="534"/>
      <c r="H828" s="541"/>
      <c r="I828" s="1028"/>
      <c r="J828" s="544"/>
      <c r="K828" s="725"/>
      <c r="L828" s="534"/>
      <c r="M828" s="541"/>
      <c r="N828" s="1024"/>
      <c r="O828" s="1025"/>
      <c r="P828" s="526" t="s">
        <v>3833</v>
      </c>
      <c r="Q828" s="526"/>
      <c r="R828" s="526"/>
      <c r="S828" s="526"/>
      <c r="T828" s="526" t="s">
        <v>1678</v>
      </c>
      <c r="U828" s="527">
        <v>0.5</v>
      </c>
      <c r="V828" s="727"/>
      <c r="W828" s="544"/>
      <c r="X828" s="544"/>
      <c r="Y828" s="548"/>
      <c r="Z828" s="728"/>
      <c r="AA828" s="537"/>
      <c r="AB828" s="534"/>
      <c r="AC828" s="556"/>
      <c r="AD828" s="721">
        <f>ROUND(ROUND(ROUND(F825*K826,0)*$M$10,0)*U828,0)</f>
        <v>184</v>
      </c>
      <c r="AE828" s="539"/>
      <c r="AF828" s="533"/>
    </row>
    <row r="829" spans="1:32" ht="16.7" customHeight="1" x14ac:dyDescent="0.15">
      <c r="A829" s="549">
        <v>22</v>
      </c>
      <c r="B829" s="549">
        <v>8725</v>
      </c>
      <c r="C829" s="540" t="s">
        <v>14028</v>
      </c>
      <c r="D829" s="542"/>
      <c r="E829" s="534"/>
      <c r="F829" s="534"/>
      <c r="H829" s="541"/>
      <c r="I829" s="729"/>
      <c r="J829" s="525"/>
      <c r="K829" s="718"/>
      <c r="L829" s="534"/>
      <c r="M829" s="541"/>
      <c r="N829" s="526"/>
      <c r="O829" s="526"/>
      <c r="P829" s="526"/>
      <c r="Q829" s="526"/>
      <c r="R829" s="526"/>
      <c r="S829" s="526"/>
      <c r="T829" s="526"/>
      <c r="U829" s="527"/>
      <c r="V829" s="956" t="s">
        <v>12599</v>
      </c>
      <c r="W829" s="936" t="s">
        <v>12821</v>
      </c>
      <c r="X829" s="525" t="s">
        <v>1678</v>
      </c>
      <c r="Y829" s="529">
        <v>0.5</v>
      </c>
      <c r="Z829" s="728"/>
      <c r="AA829" s="537"/>
      <c r="AB829" s="534"/>
      <c r="AC829" s="556"/>
      <c r="AD829" s="721">
        <f>ROUND(ROUND(F825*$M$10,0)*Y829,0)</f>
        <v>190</v>
      </c>
      <c r="AE829" s="539"/>
      <c r="AF829" s="533"/>
    </row>
    <row r="830" spans="1:32" ht="16.7" customHeight="1" x14ac:dyDescent="0.15">
      <c r="A830" s="549">
        <v>22</v>
      </c>
      <c r="B830" s="549">
        <v>8726</v>
      </c>
      <c r="C830" s="540" t="s">
        <v>14029</v>
      </c>
      <c r="D830" s="542"/>
      <c r="E830" s="534"/>
      <c r="F830" s="534"/>
      <c r="H830" s="541"/>
      <c r="I830" s="730"/>
      <c r="J830" s="537"/>
      <c r="L830" s="534"/>
      <c r="M830" s="541"/>
      <c r="N830" s="947" t="s">
        <v>10414</v>
      </c>
      <c r="O830" s="941"/>
      <c r="P830" s="526" t="s">
        <v>16</v>
      </c>
      <c r="Q830" s="526"/>
      <c r="R830" s="526"/>
      <c r="S830" s="526"/>
      <c r="T830" s="526" t="s">
        <v>1678</v>
      </c>
      <c r="U830" s="527">
        <v>0.7</v>
      </c>
      <c r="V830" s="1029"/>
      <c r="W830" s="937"/>
      <c r="X830" s="537"/>
      <c r="Z830" s="728"/>
      <c r="AA830" s="537"/>
      <c r="AB830" s="534"/>
      <c r="AC830" s="556"/>
      <c r="AD830" s="721">
        <f>ROUND(ROUND(ROUND(F825*$M$10,0)*U830,0)*Y829,0)</f>
        <v>133</v>
      </c>
      <c r="AE830" s="539"/>
      <c r="AF830" s="533"/>
    </row>
    <row r="831" spans="1:32" ht="16.7" customHeight="1" x14ac:dyDescent="0.15">
      <c r="A831" s="520">
        <v>22</v>
      </c>
      <c r="B831" s="520" t="s">
        <v>5468</v>
      </c>
      <c r="C831" s="540" t="s">
        <v>14030</v>
      </c>
      <c r="D831" s="542"/>
      <c r="E831" s="534"/>
      <c r="F831" s="534"/>
      <c r="H831" s="541"/>
      <c r="I831" s="731"/>
      <c r="J831" s="544"/>
      <c r="K831" s="725"/>
      <c r="L831" s="534"/>
      <c r="M831" s="541"/>
      <c r="N831" s="1024"/>
      <c r="O831" s="1025"/>
      <c r="P831" s="526" t="s">
        <v>3833</v>
      </c>
      <c r="Q831" s="526"/>
      <c r="R831" s="526"/>
      <c r="S831" s="526"/>
      <c r="T831" s="526" t="s">
        <v>1678</v>
      </c>
      <c r="U831" s="527">
        <v>0.5</v>
      </c>
      <c r="V831" s="1029"/>
      <c r="W831" s="937"/>
      <c r="X831" s="537"/>
      <c r="Z831" s="728"/>
      <c r="AA831" s="537"/>
      <c r="AB831" s="534"/>
      <c r="AC831" s="556"/>
      <c r="AD831" s="721">
        <f>ROUND(ROUND(ROUND(F825*$M$10,0)*U831,0)*Y829,0)</f>
        <v>95</v>
      </c>
      <c r="AE831" s="539"/>
      <c r="AF831" s="533"/>
    </row>
    <row r="832" spans="1:32" ht="16.7" customHeight="1" x14ac:dyDescent="0.15">
      <c r="A832" s="549">
        <v>22</v>
      </c>
      <c r="B832" s="549">
        <v>8727</v>
      </c>
      <c r="C832" s="540" t="s">
        <v>14031</v>
      </c>
      <c r="D832" s="542"/>
      <c r="E832" s="534"/>
      <c r="F832" s="534"/>
      <c r="H832" s="541"/>
      <c r="I832" s="1026" t="s">
        <v>10418</v>
      </c>
      <c r="J832" s="525" t="s">
        <v>1678</v>
      </c>
      <c r="K832" s="718">
        <v>0.96499999999999997</v>
      </c>
      <c r="L832" s="534"/>
      <c r="M832" s="541"/>
      <c r="N832" s="526"/>
      <c r="O832" s="526"/>
      <c r="P832" s="526"/>
      <c r="Q832" s="526"/>
      <c r="R832" s="526"/>
      <c r="S832" s="526"/>
      <c r="T832" s="526"/>
      <c r="U832" s="527"/>
      <c r="V832" s="1029"/>
      <c r="W832" s="937"/>
      <c r="X832" s="537"/>
      <c r="Z832" s="728"/>
      <c r="AA832" s="537"/>
      <c r="AB832" s="534"/>
      <c r="AC832" s="556"/>
      <c r="AD832" s="721">
        <f>ROUND(ROUND(ROUND(F825*K832,0)*$M$10,0)*Y829,0)</f>
        <v>184</v>
      </c>
      <c r="AE832" s="539"/>
      <c r="AF832" s="533"/>
    </row>
    <row r="833" spans="1:32" ht="16.7" customHeight="1" x14ac:dyDescent="0.15">
      <c r="A833" s="549">
        <v>22</v>
      </c>
      <c r="B833" s="549">
        <v>8728</v>
      </c>
      <c r="C833" s="540" t="s">
        <v>14032</v>
      </c>
      <c r="D833" s="542"/>
      <c r="E833" s="534"/>
      <c r="F833" s="534"/>
      <c r="H833" s="541"/>
      <c r="I833" s="1027"/>
      <c r="J833" s="537"/>
      <c r="L833" s="534"/>
      <c r="M833" s="541"/>
      <c r="N833" s="947" t="s">
        <v>10414</v>
      </c>
      <c r="O833" s="941"/>
      <c r="P833" s="526" t="s">
        <v>16</v>
      </c>
      <c r="Q833" s="526"/>
      <c r="R833" s="526"/>
      <c r="S833" s="526"/>
      <c r="T833" s="526" t="s">
        <v>1678</v>
      </c>
      <c r="U833" s="527">
        <v>0.7</v>
      </c>
      <c r="V833" s="1029"/>
      <c r="W833" s="937"/>
      <c r="X833" s="537"/>
      <c r="Z833" s="728"/>
      <c r="AA833" s="537"/>
      <c r="AB833" s="534"/>
      <c r="AC833" s="556"/>
      <c r="AD833" s="721">
        <f>ROUND(ROUND(ROUND(ROUND(F825*K832,0)*$M$10,0)*U833,0)*Y829,0)</f>
        <v>129</v>
      </c>
      <c r="AE833" s="539"/>
      <c r="AF833" s="533"/>
    </row>
    <row r="834" spans="1:32" ht="16.7" customHeight="1" x14ac:dyDescent="0.15">
      <c r="A834" s="520">
        <v>22</v>
      </c>
      <c r="B834" s="520" t="s">
        <v>14033</v>
      </c>
      <c r="C834" s="540" t="s">
        <v>14034</v>
      </c>
      <c r="D834" s="542"/>
      <c r="E834" s="534"/>
      <c r="F834" s="534"/>
      <c r="H834" s="541"/>
      <c r="I834" s="1028"/>
      <c r="J834" s="544"/>
      <c r="K834" s="725"/>
      <c r="L834" s="534"/>
      <c r="M834" s="541"/>
      <c r="N834" s="1024"/>
      <c r="O834" s="1025"/>
      <c r="P834" s="526" t="s">
        <v>3833</v>
      </c>
      <c r="Q834" s="526"/>
      <c r="R834" s="526"/>
      <c r="S834" s="526"/>
      <c r="T834" s="526" t="s">
        <v>1678</v>
      </c>
      <c r="U834" s="527">
        <v>0.5</v>
      </c>
      <c r="V834" s="1029"/>
      <c r="W834" s="938"/>
      <c r="X834" s="544"/>
      <c r="Y834" s="548"/>
      <c r="Z834" s="728"/>
      <c r="AA834" s="537"/>
      <c r="AB834" s="534"/>
      <c r="AC834" s="556"/>
      <c r="AD834" s="721">
        <f>ROUND(ROUND(ROUND(ROUND(F825*K832,0)*$M$10,0)*U834,0)*Y829,0)</f>
        <v>92</v>
      </c>
      <c r="AE834" s="539"/>
      <c r="AF834" s="533"/>
    </row>
    <row r="835" spans="1:32" ht="16.7" customHeight="1" x14ac:dyDescent="0.15">
      <c r="A835" s="549">
        <v>22</v>
      </c>
      <c r="B835" s="549">
        <v>8729</v>
      </c>
      <c r="C835" s="540" t="s">
        <v>14035</v>
      </c>
      <c r="D835" s="542"/>
      <c r="E835" s="534"/>
      <c r="F835" s="534"/>
      <c r="H835" s="541"/>
      <c r="I835" s="729"/>
      <c r="J835" s="525"/>
      <c r="K835" s="718"/>
      <c r="L835" s="534"/>
      <c r="M835" s="541"/>
      <c r="N835" s="526"/>
      <c r="O835" s="526"/>
      <c r="P835" s="526"/>
      <c r="Q835" s="526"/>
      <c r="R835" s="526"/>
      <c r="S835" s="526"/>
      <c r="T835" s="526"/>
      <c r="U835" s="527"/>
      <c r="V835" s="1029"/>
      <c r="W835" s="936" t="s">
        <v>12830</v>
      </c>
      <c r="X835" s="525" t="s">
        <v>1678</v>
      </c>
      <c r="Y835" s="529">
        <v>0.7</v>
      </c>
      <c r="Z835" s="728"/>
      <c r="AA835" s="537"/>
      <c r="AB835" s="534"/>
      <c r="AC835" s="556"/>
      <c r="AD835" s="721">
        <f>ROUND(ROUND(F825*$M$10,0)*Y835,0)</f>
        <v>266</v>
      </c>
      <c r="AE835" s="539"/>
      <c r="AF835" s="533"/>
    </row>
    <row r="836" spans="1:32" ht="16.7" customHeight="1" x14ac:dyDescent="0.15">
      <c r="A836" s="549">
        <v>22</v>
      </c>
      <c r="B836" s="549">
        <v>8730</v>
      </c>
      <c r="C836" s="540" t="s">
        <v>14036</v>
      </c>
      <c r="D836" s="542"/>
      <c r="E836" s="534"/>
      <c r="F836" s="534"/>
      <c r="H836" s="541"/>
      <c r="I836" s="730"/>
      <c r="J836" s="537"/>
      <c r="L836" s="534"/>
      <c r="M836" s="541"/>
      <c r="N836" s="947" t="s">
        <v>10414</v>
      </c>
      <c r="O836" s="941"/>
      <c r="P836" s="526" t="s">
        <v>16</v>
      </c>
      <c r="Q836" s="526"/>
      <c r="R836" s="526"/>
      <c r="S836" s="526"/>
      <c r="T836" s="526" t="s">
        <v>1678</v>
      </c>
      <c r="U836" s="527">
        <v>0.7</v>
      </c>
      <c r="V836" s="1029"/>
      <c r="W836" s="937"/>
      <c r="X836" s="537"/>
      <c r="Z836" s="728"/>
      <c r="AA836" s="537"/>
      <c r="AB836" s="534"/>
      <c r="AC836" s="556"/>
      <c r="AD836" s="721">
        <f>ROUND(ROUND(ROUND(F825*$M$10,0)*U836,0)*Y835,0)</f>
        <v>186</v>
      </c>
      <c r="AE836" s="539"/>
      <c r="AF836" s="533"/>
    </row>
    <row r="837" spans="1:32" ht="16.7" customHeight="1" x14ac:dyDescent="0.15">
      <c r="A837" s="520">
        <v>22</v>
      </c>
      <c r="B837" s="520" t="s">
        <v>14037</v>
      </c>
      <c r="C837" s="540" t="s">
        <v>14038</v>
      </c>
      <c r="D837" s="542"/>
      <c r="E837" s="534"/>
      <c r="F837" s="534"/>
      <c r="H837" s="541"/>
      <c r="I837" s="731"/>
      <c r="J837" s="544"/>
      <c r="K837" s="725"/>
      <c r="L837" s="534"/>
      <c r="M837" s="541"/>
      <c r="N837" s="1024"/>
      <c r="O837" s="1025"/>
      <c r="P837" s="526" t="s">
        <v>3833</v>
      </c>
      <c r="Q837" s="526"/>
      <c r="R837" s="526"/>
      <c r="S837" s="526"/>
      <c r="T837" s="526" t="s">
        <v>1678</v>
      </c>
      <c r="U837" s="527">
        <v>0.5</v>
      </c>
      <c r="V837" s="1029"/>
      <c r="W837" s="937"/>
      <c r="X837" s="537"/>
      <c r="Z837" s="728"/>
      <c r="AA837" s="537"/>
      <c r="AB837" s="534"/>
      <c r="AC837" s="556"/>
      <c r="AD837" s="721">
        <f>ROUND(ROUND(ROUND(F825*$M$10,0)*U837,0)*Y835,0)</f>
        <v>133</v>
      </c>
      <c r="AE837" s="539"/>
      <c r="AF837" s="533"/>
    </row>
    <row r="838" spans="1:32" ht="16.7" customHeight="1" x14ac:dyDescent="0.15">
      <c r="A838" s="549">
        <v>22</v>
      </c>
      <c r="B838" s="549">
        <v>8035</v>
      </c>
      <c r="C838" s="540" t="s">
        <v>14039</v>
      </c>
      <c r="D838" s="542"/>
      <c r="E838" s="534"/>
      <c r="F838" s="534"/>
      <c r="H838" s="541"/>
      <c r="I838" s="1026" t="s">
        <v>10418</v>
      </c>
      <c r="J838" s="525" t="s">
        <v>1678</v>
      </c>
      <c r="K838" s="718">
        <v>0.96499999999999997</v>
      </c>
      <c r="L838" s="534"/>
      <c r="M838" s="541"/>
      <c r="N838" s="526"/>
      <c r="O838" s="526"/>
      <c r="P838" s="526"/>
      <c r="Q838" s="526"/>
      <c r="R838" s="526"/>
      <c r="S838" s="526"/>
      <c r="T838" s="526"/>
      <c r="U838" s="527"/>
      <c r="V838" s="1029"/>
      <c r="W838" s="937"/>
      <c r="X838" s="537"/>
      <c r="Z838" s="728"/>
      <c r="AA838" s="537"/>
      <c r="AB838" s="534"/>
      <c r="AC838" s="556"/>
      <c r="AD838" s="721">
        <f>ROUND(ROUND(ROUND(F825*K838,0)*$M$10,0)*Y835,0)</f>
        <v>257</v>
      </c>
      <c r="AE838" s="539"/>
      <c r="AF838" s="533"/>
    </row>
    <row r="839" spans="1:32" ht="16.7" customHeight="1" x14ac:dyDescent="0.15">
      <c r="A839" s="549">
        <v>22</v>
      </c>
      <c r="B839" s="549">
        <v>8036</v>
      </c>
      <c r="C839" s="540" t="s">
        <v>14040</v>
      </c>
      <c r="D839" s="542"/>
      <c r="E839" s="534"/>
      <c r="F839" s="534"/>
      <c r="H839" s="541"/>
      <c r="I839" s="1027"/>
      <c r="J839" s="537"/>
      <c r="L839" s="534"/>
      <c r="M839" s="541"/>
      <c r="N839" s="947" t="s">
        <v>10414</v>
      </c>
      <c r="O839" s="941"/>
      <c r="P839" s="526" t="s">
        <v>16</v>
      </c>
      <c r="Q839" s="526"/>
      <c r="R839" s="526"/>
      <c r="S839" s="526"/>
      <c r="T839" s="526" t="s">
        <v>1678</v>
      </c>
      <c r="U839" s="527">
        <v>0.7</v>
      </c>
      <c r="V839" s="1029"/>
      <c r="W839" s="937"/>
      <c r="X839" s="537"/>
      <c r="Z839" s="728"/>
      <c r="AA839" s="537"/>
      <c r="AB839" s="534"/>
      <c r="AC839" s="556"/>
      <c r="AD839" s="721">
        <f>ROUND(ROUND(ROUND(ROUND(F825*K838,0)*$M$10,0)*U839,0)*Y835,0)</f>
        <v>180</v>
      </c>
      <c r="AE839" s="539"/>
      <c r="AF839" s="533"/>
    </row>
    <row r="840" spans="1:32" ht="16.7" customHeight="1" x14ac:dyDescent="0.15">
      <c r="A840" s="520">
        <v>22</v>
      </c>
      <c r="B840" s="520" t="s">
        <v>14041</v>
      </c>
      <c r="C840" s="540" t="s">
        <v>14042</v>
      </c>
      <c r="D840" s="542"/>
      <c r="E840" s="534"/>
      <c r="F840" s="534"/>
      <c r="H840" s="541"/>
      <c r="I840" s="1028"/>
      <c r="J840" s="544"/>
      <c r="K840" s="725"/>
      <c r="L840" s="534"/>
      <c r="M840" s="541"/>
      <c r="N840" s="1024"/>
      <c r="O840" s="1025"/>
      <c r="P840" s="526" t="s">
        <v>3833</v>
      </c>
      <c r="Q840" s="526"/>
      <c r="R840" s="526"/>
      <c r="S840" s="526"/>
      <c r="T840" s="526" t="s">
        <v>1678</v>
      </c>
      <c r="U840" s="527">
        <v>0.5</v>
      </c>
      <c r="V840" s="1023"/>
      <c r="W840" s="938"/>
      <c r="X840" s="544"/>
      <c r="Y840" s="548"/>
      <c r="Z840" s="728"/>
      <c r="AA840" s="537"/>
      <c r="AB840" s="534"/>
      <c r="AC840" s="556"/>
      <c r="AD840" s="721">
        <f>ROUND(ROUND(ROUND(ROUND(F825*K838,0)*$M$10,0)*U840,0)*Y835,0)</f>
        <v>129</v>
      </c>
      <c r="AE840" s="539"/>
      <c r="AF840" s="533"/>
    </row>
    <row r="841" spans="1:32" ht="16.7" customHeight="1" x14ac:dyDescent="0.15">
      <c r="A841" s="520">
        <v>22</v>
      </c>
      <c r="B841" s="520" t="s">
        <v>14043</v>
      </c>
      <c r="C841" s="540" t="s">
        <v>14044</v>
      </c>
      <c r="D841" s="542"/>
      <c r="E841" s="534"/>
      <c r="F841" s="534"/>
      <c r="H841" s="541"/>
      <c r="I841" s="729"/>
      <c r="J841" s="525"/>
      <c r="K841" s="718"/>
      <c r="L841" s="534"/>
      <c r="M841" s="541"/>
      <c r="N841" s="526"/>
      <c r="O841" s="526"/>
      <c r="P841" s="526"/>
      <c r="Q841" s="526"/>
      <c r="R841" s="526"/>
      <c r="S841" s="526"/>
      <c r="T841" s="526"/>
      <c r="U841" s="527"/>
      <c r="V841" s="1021" t="s">
        <v>12608</v>
      </c>
      <c r="W841" s="936" t="s">
        <v>12840</v>
      </c>
      <c r="X841" s="525" t="s">
        <v>1678</v>
      </c>
      <c r="Y841" s="529">
        <v>0.7</v>
      </c>
      <c r="Z841" s="728"/>
      <c r="AA841" s="537"/>
      <c r="AB841" s="534"/>
      <c r="AC841" s="556"/>
      <c r="AD841" s="721">
        <f>ROUND(ROUND(F825*$M$10,0)*Y841,0)</f>
        <v>266</v>
      </c>
      <c r="AE841" s="539"/>
      <c r="AF841" s="533"/>
    </row>
    <row r="842" spans="1:32" ht="16.7" customHeight="1" x14ac:dyDescent="0.15">
      <c r="A842" s="520">
        <v>22</v>
      </c>
      <c r="B842" s="520" t="s">
        <v>14045</v>
      </c>
      <c r="C842" s="540" t="s">
        <v>14046</v>
      </c>
      <c r="D842" s="542"/>
      <c r="E842" s="534"/>
      <c r="F842" s="534"/>
      <c r="H842" s="541"/>
      <c r="I842" s="730"/>
      <c r="J842" s="537"/>
      <c r="L842" s="534"/>
      <c r="M842" s="541"/>
      <c r="N842" s="947" t="s">
        <v>10414</v>
      </c>
      <c r="O842" s="941"/>
      <c r="P842" s="526" t="s">
        <v>16</v>
      </c>
      <c r="Q842" s="526"/>
      <c r="R842" s="526"/>
      <c r="S842" s="526"/>
      <c r="T842" s="526" t="s">
        <v>1678</v>
      </c>
      <c r="U842" s="527">
        <v>0.7</v>
      </c>
      <c r="V842" s="1022"/>
      <c r="W842" s="937"/>
      <c r="X842" s="537"/>
      <c r="Z842" s="728"/>
      <c r="AA842" s="537"/>
      <c r="AB842" s="534"/>
      <c r="AC842" s="556"/>
      <c r="AD842" s="721">
        <f>ROUND(ROUND(ROUND(F825*$M$10,0)*U842,0)*Y841,0)</f>
        <v>186</v>
      </c>
      <c r="AE842" s="539"/>
      <c r="AF842" s="533"/>
    </row>
    <row r="843" spans="1:32" ht="16.7" customHeight="1" x14ac:dyDescent="0.15">
      <c r="A843" s="520">
        <v>22</v>
      </c>
      <c r="B843" s="520" t="s">
        <v>14047</v>
      </c>
      <c r="C843" s="540" t="s">
        <v>14048</v>
      </c>
      <c r="D843" s="542"/>
      <c r="E843" s="534"/>
      <c r="F843" s="534"/>
      <c r="H843" s="541"/>
      <c r="I843" s="731"/>
      <c r="J843" s="544"/>
      <c r="K843" s="725"/>
      <c r="L843" s="534"/>
      <c r="M843" s="541"/>
      <c r="N843" s="1024"/>
      <c r="O843" s="1025"/>
      <c r="P843" s="526" t="s">
        <v>3833</v>
      </c>
      <c r="Q843" s="526"/>
      <c r="R843" s="526"/>
      <c r="S843" s="526"/>
      <c r="T843" s="526" t="s">
        <v>1678</v>
      </c>
      <c r="U843" s="527">
        <v>0.5</v>
      </c>
      <c r="V843" s="1022"/>
      <c r="W843" s="937"/>
      <c r="X843" s="537"/>
      <c r="Z843" s="728"/>
      <c r="AA843" s="537"/>
      <c r="AB843" s="534"/>
      <c r="AC843" s="556"/>
      <c r="AD843" s="721">
        <f>ROUND(ROUND(ROUND(F825*$M$10,0)*U843,0)*Y841,0)</f>
        <v>133</v>
      </c>
      <c r="AE843" s="539"/>
      <c r="AF843" s="533"/>
    </row>
    <row r="844" spans="1:32" ht="16.7" customHeight="1" x14ac:dyDescent="0.15">
      <c r="A844" s="520">
        <v>22</v>
      </c>
      <c r="B844" s="520" t="s">
        <v>5470</v>
      </c>
      <c r="C844" s="540" t="s">
        <v>14049</v>
      </c>
      <c r="D844" s="542"/>
      <c r="E844" s="534"/>
      <c r="F844" s="534"/>
      <c r="H844" s="541"/>
      <c r="I844" s="1026" t="s">
        <v>10418</v>
      </c>
      <c r="J844" s="525" t="s">
        <v>1678</v>
      </c>
      <c r="K844" s="718">
        <v>0.96499999999999997</v>
      </c>
      <c r="L844" s="534"/>
      <c r="M844" s="541"/>
      <c r="N844" s="526"/>
      <c r="O844" s="526"/>
      <c r="P844" s="526"/>
      <c r="Q844" s="526"/>
      <c r="R844" s="526"/>
      <c r="S844" s="526"/>
      <c r="T844" s="526"/>
      <c r="U844" s="527"/>
      <c r="V844" s="1022"/>
      <c r="W844" s="937"/>
      <c r="X844" s="537"/>
      <c r="Z844" s="728"/>
      <c r="AA844" s="537"/>
      <c r="AB844" s="534"/>
      <c r="AC844" s="556"/>
      <c r="AD844" s="721">
        <f>ROUND(ROUND(ROUND(F825*K844,0)*$M$10,0)*Y841,0)</f>
        <v>257</v>
      </c>
      <c r="AE844" s="539"/>
      <c r="AF844" s="533"/>
    </row>
    <row r="845" spans="1:32" ht="16.7" customHeight="1" x14ac:dyDescent="0.15">
      <c r="A845" s="520">
        <v>22</v>
      </c>
      <c r="B845" s="520" t="s">
        <v>5472</v>
      </c>
      <c r="C845" s="540" t="s">
        <v>14050</v>
      </c>
      <c r="D845" s="542"/>
      <c r="E845" s="534"/>
      <c r="F845" s="534"/>
      <c r="H845" s="541"/>
      <c r="I845" s="1027"/>
      <c r="J845" s="537"/>
      <c r="L845" s="534"/>
      <c r="M845" s="541"/>
      <c r="N845" s="947" t="s">
        <v>10414</v>
      </c>
      <c r="O845" s="941"/>
      <c r="P845" s="526" t="s">
        <v>16</v>
      </c>
      <c r="Q845" s="526"/>
      <c r="R845" s="526"/>
      <c r="S845" s="526"/>
      <c r="T845" s="526" t="s">
        <v>1678</v>
      </c>
      <c r="U845" s="527">
        <v>0.7</v>
      </c>
      <c r="V845" s="1022"/>
      <c r="W845" s="937"/>
      <c r="X845" s="537"/>
      <c r="Z845" s="728"/>
      <c r="AA845" s="537"/>
      <c r="AB845" s="534"/>
      <c r="AC845" s="556"/>
      <c r="AD845" s="721">
        <f>ROUND(ROUND(ROUND(ROUND(F825*K844,0)*$M$10,0)*U845,0)*Y841,0)</f>
        <v>180</v>
      </c>
      <c r="AE845" s="539"/>
      <c r="AF845" s="533"/>
    </row>
    <row r="846" spans="1:32" ht="16.7" customHeight="1" x14ac:dyDescent="0.15">
      <c r="A846" s="520">
        <v>22</v>
      </c>
      <c r="B846" s="520" t="s">
        <v>5474</v>
      </c>
      <c r="C846" s="540" t="s">
        <v>14051</v>
      </c>
      <c r="D846" s="542"/>
      <c r="E846" s="534"/>
      <c r="F846" s="534"/>
      <c r="H846" s="541"/>
      <c r="I846" s="1028"/>
      <c r="J846" s="544"/>
      <c r="K846" s="725"/>
      <c r="L846" s="534"/>
      <c r="M846" s="541"/>
      <c r="N846" s="1024"/>
      <c r="O846" s="1025"/>
      <c r="P846" s="526" t="s">
        <v>3833</v>
      </c>
      <c r="Q846" s="526"/>
      <c r="R846" s="526"/>
      <c r="S846" s="526"/>
      <c r="T846" s="526" t="s">
        <v>1678</v>
      </c>
      <c r="U846" s="527">
        <v>0.5</v>
      </c>
      <c r="V846" s="1023"/>
      <c r="W846" s="938"/>
      <c r="X846" s="544"/>
      <c r="Y846" s="548"/>
      <c r="Z846" s="728"/>
      <c r="AA846" s="537"/>
      <c r="AB846" s="550"/>
      <c r="AC846" s="732"/>
      <c r="AD846" s="721">
        <f>ROUND(ROUND(ROUND(ROUND(F825*K844,0)*$M$10,0)*U846,0)*Y841,0)</f>
        <v>129</v>
      </c>
      <c r="AE846" s="539"/>
      <c r="AF846" s="533"/>
    </row>
    <row r="847" spans="1:32" ht="16.7" customHeight="1" x14ac:dyDescent="0.15">
      <c r="A847" s="520">
        <v>22</v>
      </c>
      <c r="B847" s="520">
        <v>8445</v>
      </c>
      <c r="C847" s="540" t="s">
        <v>14052</v>
      </c>
      <c r="D847" s="542"/>
      <c r="E847" s="534"/>
      <c r="F847" s="534"/>
      <c r="H847" s="541"/>
      <c r="I847" s="729"/>
      <c r="J847" s="525"/>
      <c r="K847" s="718"/>
      <c r="L847" s="534"/>
      <c r="M847" s="541"/>
      <c r="N847" s="526"/>
      <c r="O847" s="526"/>
      <c r="P847" s="526"/>
      <c r="Q847" s="526"/>
      <c r="R847" s="526"/>
      <c r="S847" s="526"/>
      <c r="T847" s="526"/>
      <c r="U847" s="527"/>
      <c r="V847" s="719"/>
      <c r="W847" s="525"/>
      <c r="X847" s="525"/>
      <c r="Y847" s="529"/>
      <c r="Z847" s="728"/>
      <c r="AA847" s="537"/>
      <c r="AB847" s="936" t="s">
        <v>10456</v>
      </c>
      <c r="AC847" s="941"/>
      <c r="AD847" s="721">
        <f>ROUND(ROUND(F825*$M$10,0)-AB850,0)</f>
        <v>368</v>
      </c>
      <c r="AE847" s="539"/>
      <c r="AF847" s="533"/>
    </row>
    <row r="848" spans="1:32" ht="16.7" customHeight="1" x14ac:dyDescent="0.15">
      <c r="A848" s="520">
        <v>22</v>
      </c>
      <c r="B848" s="520">
        <v>8446</v>
      </c>
      <c r="C848" s="540" t="s">
        <v>14053</v>
      </c>
      <c r="D848" s="542"/>
      <c r="E848" s="534"/>
      <c r="F848" s="534"/>
      <c r="H848" s="541"/>
      <c r="I848" s="730"/>
      <c r="J848" s="537"/>
      <c r="L848" s="534"/>
      <c r="M848" s="541"/>
      <c r="N848" s="947" t="s">
        <v>10414</v>
      </c>
      <c r="O848" s="941"/>
      <c r="P848" s="526" t="s">
        <v>16</v>
      </c>
      <c r="Q848" s="526"/>
      <c r="R848" s="526"/>
      <c r="S848" s="526"/>
      <c r="T848" s="526" t="s">
        <v>1678</v>
      </c>
      <c r="U848" s="527">
        <v>0.7</v>
      </c>
      <c r="V848" s="722"/>
      <c r="W848" s="537"/>
      <c r="X848" s="537"/>
      <c r="Z848" s="728"/>
      <c r="AA848" s="537"/>
      <c r="AB848" s="937"/>
      <c r="AC848" s="942"/>
      <c r="AD848" s="721">
        <f>ROUND(ROUND(ROUND(F825*$M$10,0)*U848,0)-AB850,0)</f>
        <v>254</v>
      </c>
      <c r="AE848" s="539"/>
      <c r="AF848" s="533"/>
    </row>
    <row r="849" spans="1:32" ht="16.7" customHeight="1" x14ac:dyDescent="0.15">
      <c r="A849" s="520">
        <v>22</v>
      </c>
      <c r="B849" s="520" t="s">
        <v>5476</v>
      </c>
      <c r="C849" s="540" t="s">
        <v>14054</v>
      </c>
      <c r="D849" s="542"/>
      <c r="E849" s="534"/>
      <c r="F849" s="534"/>
      <c r="H849" s="541"/>
      <c r="I849" s="731"/>
      <c r="J849" s="544"/>
      <c r="K849" s="725"/>
      <c r="L849" s="534"/>
      <c r="M849" s="541"/>
      <c r="N849" s="1024"/>
      <c r="O849" s="1025"/>
      <c r="P849" s="526" t="s">
        <v>3833</v>
      </c>
      <c r="Q849" s="526"/>
      <c r="R849" s="526"/>
      <c r="S849" s="526"/>
      <c r="T849" s="526" t="s">
        <v>1678</v>
      </c>
      <c r="U849" s="527">
        <v>0.5</v>
      </c>
      <c r="V849" s="722"/>
      <c r="W849" s="537"/>
      <c r="X849" s="537"/>
      <c r="Z849" s="728"/>
      <c r="AA849" s="537"/>
      <c r="AB849" s="555"/>
      <c r="AC849" s="556"/>
      <c r="AD849" s="721">
        <f>ROUND(ROUND(ROUND(F825*$M$10,0)*U849,0)-AB850,0)</f>
        <v>178</v>
      </c>
      <c r="AE849" s="539"/>
      <c r="AF849" s="533"/>
    </row>
    <row r="850" spans="1:32" ht="16.7" customHeight="1" x14ac:dyDescent="0.15">
      <c r="A850" s="520">
        <v>22</v>
      </c>
      <c r="B850" s="520">
        <v>8447</v>
      </c>
      <c r="C850" s="540" t="s">
        <v>14055</v>
      </c>
      <c r="D850" s="542"/>
      <c r="E850" s="534"/>
      <c r="F850" s="534"/>
      <c r="H850" s="541"/>
      <c r="I850" s="1026" t="s">
        <v>10418</v>
      </c>
      <c r="J850" s="525" t="s">
        <v>1678</v>
      </c>
      <c r="K850" s="718">
        <v>0.96499999999999997</v>
      </c>
      <c r="L850" s="534"/>
      <c r="M850" s="541"/>
      <c r="N850" s="526"/>
      <c r="O850" s="526"/>
      <c r="P850" s="526"/>
      <c r="Q850" s="526"/>
      <c r="R850" s="526"/>
      <c r="S850" s="526"/>
      <c r="T850" s="526"/>
      <c r="U850" s="527"/>
      <c r="V850" s="722"/>
      <c r="W850" s="537"/>
      <c r="X850" s="537"/>
      <c r="Z850" s="728"/>
      <c r="AA850" s="537"/>
      <c r="AB850" s="554">
        <v>12</v>
      </c>
      <c r="AC850" s="953" t="s">
        <v>10461</v>
      </c>
      <c r="AD850" s="721">
        <f>ROUND(ROUND(ROUND(F825*K850,0)*$M$10,0)-AB850,0)</f>
        <v>355</v>
      </c>
      <c r="AE850" s="539"/>
      <c r="AF850" s="533"/>
    </row>
    <row r="851" spans="1:32" ht="16.7" customHeight="1" x14ac:dyDescent="0.15">
      <c r="A851" s="520">
        <v>22</v>
      </c>
      <c r="B851" s="520">
        <v>8448</v>
      </c>
      <c r="C851" s="540" t="s">
        <v>14056</v>
      </c>
      <c r="D851" s="542"/>
      <c r="E851" s="534"/>
      <c r="F851" s="534"/>
      <c r="H851" s="541"/>
      <c r="I851" s="1027"/>
      <c r="J851" s="537"/>
      <c r="L851" s="534"/>
      <c r="M851" s="541"/>
      <c r="N851" s="947" t="s">
        <v>10414</v>
      </c>
      <c r="O851" s="941"/>
      <c r="P851" s="526" t="s">
        <v>16</v>
      </c>
      <c r="Q851" s="526"/>
      <c r="R851" s="526"/>
      <c r="S851" s="526"/>
      <c r="T851" s="526" t="s">
        <v>1678</v>
      </c>
      <c r="U851" s="527">
        <v>0.7</v>
      </c>
      <c r="V851" s="722"/>
      <c r="W851" s="537"/>
      <c r="X851" s="537"/>
      <c r="Z851" s="728"/>
      <c r="AA851" s="537"/>
      <c r="AB851" s="534"/>
      <c r="AC851" s="953"/>
      <c r="AD851" s="721">
        <f>ROUND(ROUND(ROUND(ROUND(F825*K850,0)*$M$10,0)*U851,0)-AB850,0)</f>
        <v>245</v>
      </c>
      <c r="AE851" s="539"/>
      <c r="AF851" s="533"/>
    </row>
    <row r="852" spans="1:32" ht="16.7" customHeight="1" x14ac:dyDescent="0.15">
      <c r="A852" s="520">
        <v>22</v>
      </c>
      <c r="B852" s="520" t="s">
        <v>5478</v>
      </c>
      <c r="C852" s="540" t="s">
        <v>14057</v>
      </c>
      <c r="D852" s="542"/>
      <c r="E852" s="534"/>
      <c r="F852" s="534"/>
      <c r="H852" s="541"/>
      <c r="I852" s="1028"/>
      <c r="J852" s="544"/>
      <c r="K852" s="725"/>
      <c r="L852" s="534"/>
      <c r="M852" s="541"/>
      <c r="N852" s="1024"/>
      <c r="O852" s="1025"/>
      <c r="P852" s="526" t="s">
        <v>3833</v>
      </c>
      <c r="Q852" s="526"/>
      <c r="R852" s="526"/>
      <c r="S852" s="526"/>
      <c r="T852" s="526" t="s">
        <v>1678</v>
      </c>
      <c r="U852" s="527">
        <v>0.5</v>
      </c>
      <c r="V852" s="727"/>
      <c r="W852" s="544"/>
      <c r="X852" s="544"/>
      <c r="Y852" s="548"/>
      <c r="Z852" s="728"/>
      <c r="AA852" s="537"/>
      <c r="AB852" s="534"/>
      <c r="AC852" s="556"/>
      <c r="AD852" s="721">
        <f>ROUND(ROUND(ROUND(ROUND(F825*K850,0)*$M$10,0)*U852,0)-AB850,0)</f>
        <v>172</v>
      </c>
      <c r="AE852" s="539"/>
      <c r="AF852" s="533"/>
    </row>
    <row r="853" spans="1:32" ht="16.7" customHeight="1" x14ac:dyDescent="0.15">
      <c r="A853" s="549">
        <v>22</v>
      </c>
      <c r="B853" s="549">
        <v>8455</v>
      </c>
      <c r="C853" s="540" t="s">
        <v>14058</v>
      </c>
      <c r="D853" s="542"/>
      <c r="E853" s="534"/>
      <c r="F853" s="534"/>
      <c r="H853" s="541"/>
      <c r="I853" s="729"/>
      <c r="J853" s="525"/>
      <c r="K853" s="718"/>
      <c r="L853" s="534"/>
      <c r="M853" s="541"/>
      <c r="N853" s="526"/>
      <c r="O853" s="526"/>
      <c r="P853" s="526"/>
      <c r="Q853" s="526"/>
      <c r="R853" s="526"/>
      <c r="S853" s="526"/>
      <c r="T853" s="526"/>
      <c r="U853" s="527"/>
      <c r="V853" s="956" t="s">
        <v>12599</v>
      </c>
      <c r="W853" s="936" t="s">
        <v>12821</v>
      </c>
      <c r="X853" s="525" t="s">
        <v>1678</v>
      </c>
      <c r="Y853" s="529">
        <v>0.5</v>
      </c>
      <c r="Z853" s="728"/>
      <c r="AA853" s="537"/>
      <c r="AB853" s="534"/>
      <c r="AC853" s="556"/>
      <c r="AD853" s="721">
        <f>ROUND(ROUND(ROUND(F825*$M$10,0)*Y853,0)-AB850,0)</f>
        <v>178</v>
      </c>
      <c r="AE853" s="539"/>
      <c r="AF853" s="533"/>
    </row>
    <row r="854" spans="1:32" ht="16.7" customHeight="1" x14ac:dyDescent="0.15">
      <c r="A854" s="549">
        <v>22</v>
      </c>
      <c r="B854" s="549">
        <v>8456</v>
      </c>
      <c r="C854" s="540" t="s">
        <v>14059</v>
      </c>
      <c r="D854" s="542"/>
      <c r="E854" s="534"/>
      <c r="F854" s="534"/>
      <c r="H854" s="541"/>
      <c r="I854" s="730"/>
      <c r="J854" s="537"/>
      <c r="L854" s="534"/>
      <c r="M854" s="541"/>
      <c r="N854" s="947" t="s">
        <v>10414</v>
      </c>
      <c r="O854" s="941"/>
      <c r="P854" s="526" t="s">
        <v>16</v>
      </c>
      <c r="Q854" s="526"/>
      <c r="R854" s="526"/>
      <c r="S854" s="526"/>
      <c r="T854" s="526" t="s">
        <v>1678</v>
      </c>
      <c r="U854" s="527">
        <v>0.7</v>
      </c>
      <c r="V854" s="1029"/>
      <c r="W854" s="937"/>
      <c r="X854" s="537"/>
      <c r="Z854" s="728"/>
      <c r="AA854" s="537"/>
      <c r="AB854" s="534"/>
      <c r="AC854" s="556"/>
      <c r="AD854" s="721">
        <f>ROUND(ROUND(ROUND(ROUND(F825*$M$10,0)*U854,0)*Y853,0)-AB850,0)</f>
        <v>121</v>
      </c>
      <c r="AE854" s="539"/>
      <c r="AF854" s="533"/>
    </row>
    <row r="855" spans="1:32" ht="16.7" customHeight="1" x14ac:dyDescent="0.15">
      <c r="A855" s="520">
        <v>22</v>
      </c>
      <c r="B855" s="520" t="s">
        <v>5480</v>
      </c>
      <c r="C855" s="540" t="s">
        <v>14060</v>
      </c>
      <c r="D855" s="542"/>
      <c r="E855" s="534"/>
      <c r="F855" s="534"/>
      <c r="H855" s="541"/>
      <c r="I855" s="731"/>
      <c r="J855" s="544"/>
      <c r="K855" s="725"/>
      <c r="L855" s="534"/>
      <c r="M855" s="541"/>
      <c r="N855" s="1024"/>
      <c r="O855" s="1025"/>
      <c r="P855" s="526" t="s">
        <v>3833</v>
      </c>
      <c r="Q855" s="526"/>
      <c r="R855" s="526"/>
      <c r="S855" s="526"/>
      <c r="T855" s="526" t="s">
        <v>1678</v>
      </c>
      <c r="U855" s="527">
        <v>0.5</v>
      </c>
      <c r="V855" s="1029"/>
      <c r="W855" s="937"/>
      <c r="X855" s="537"/>
      <c r="Z855" s="728"/>
      <c r="AA855" s="537"/>
      <c r="AB855" s="534"/>
      <c r="AC855" s="556"/>
      <c r="AD855" s="721">
        <f>ROUND(ROUND(ROUND(ROUND(F825*$M$10,0)*U855,0)*Y853,0)-AB850,0)</f>
        <v>83</v>
      </c>
      <c r="AE855" s="539"/>
      <c r="AF855" s="533"/>
    </row>
    <row r="856" spans="1:32" ht="16.7" customHeight="1" x14ac:dyDescent="0.15">
      <c r="A856" s="549">
        <v>22</v>
      </c>
      <c r="B856" s="549">
        <v>8457</v>
      </c>
      <c r="C856" s="540" t="s">
        <v>14061</v>
      </c>
      <c r="D856" s="542"/>
      <c r="E856" s="534"/>
      <c r="F856" s="534"/>
      <c r="H856" s="541"/>
      <c r="I856" s="1026" t="s">
        <v>10418</v>
      </c>
      <c r="J856" s="525" t="s">
        <v>1678</v>
      </c>
      <c r="K856" s="718">
        <v>0.96499999999999997</v>
      </c>
      <c r="L856" s="534"/>
      <c r="M856" s="541"/>
      <c r="N856" s="526"/>
      <c r="O856" s="526"/>
      <c r="P856" s="526"/>
      <c r="Q856" s="526"/>
      <c r="R856" s="526"/>
      <c r="S856" s="526"/>
      <c r="T856" s="526"/>
      <c r="U856" s="527"/>
      <c r="V856" s="1029"/>
      <c r="W856" s="937"/>
      <c r="X856" s="537"/>
      <c r="Z856" s="728"/>
      <c r="AA856" s="537"/>
      <c r="AB856" s="534"/>
      <c r="AC856" s="556"/>
      <c r="AD856" s="721">
        <f>ROUND(ROUND(ROUND(ROUND(F825*K856,0)*$M$10,0)*Y853,0)-AB850,0)</f>
        <v>172</v>
      </c>
      <c r="AE856" s="539"/>
      <c r="AF856" s="533"/>
    </row>
    <row r="857" spans="1:32" ht="16.7" customHeight="1" x14ac:dyDescent="0.15">
      <c r="A857" s="549">
        <v>22</v>
      </c>
      <c r="B857" s="549">
        <v>8458</v>
      </c>
      <c r="C857" s="540" t="s">
        <v>14062</v>
      </c>
      <c r="D857" s="542"/>
      <c r="E857" s="534"/>
      <c r="F857" s="534"/>
      <c r="H857" s="541"/>
      <c r="I857" s="1027"/>
      <c r="J857" s="537"/>
      <c r="L857" s="534"/>
      <c r="M857" s="541"/>
      <c r="N857" s="947" t="s">
        <v>10414</v>
      </c>
      <c r="O857" s="941"/>
      <c r="P857" s="526" t="s">
        <v>16</v>
      </c>
      <c r="Q857" s="526"/>
      <c r="R857" s="526"/>
      <c r="S857" s="526"/>
      <c r="T857" s="526" t="s">
        <v>1678</v>
      </c>
      <c r="U857" s="527">
        <v>0.7</v>
      </c>
      <c r="V857" s="1029"/>
      <c r="W857" s="937"/>
      <c r="X857" s="537"/>
      <c r="Z857" s="728"/>
      <c r="AA857" s="537"/>
      <c r="AB857" s="534"/>
      <c r="AC857" s="556"/>
      <c r="AD857" s="721">
        <f>ROUND(ROUND(ROUND(ROUND(ROUND(F825*K856,0)*$M$10,0)*U857,0)*Y853,0)-AB850,0)</f>
        <v>117</v>
      </c>
      <c r="AE857" s="539"/>
      <c r="AF857" s="533"/>
    </row>
    <row r="858" spans="1:32" ht="16.7" customHeight="1" x14ac:dyDescent="0.15">
      <c r="A858" s="520">
        <v>22</v>
      </c>
      <c r="B858" s="520" t="s">
        <v>14063</v>
      </c>
      <c r="C858" s="540" t="s">
        <v>14064</v>
      </c>
      <c r="D858" s="542"/>
      <c r="E858" s="534"/>
      <c r="F858" s="534"/>
      <c r="H858" s="541"/>
      <c r="I858" s="1028"/>
      <c r="J858" s="544"/>
      <c r="K858" s="725"/>
      <c r="L858" s="534"/>
      <c r="M858" s="541"/>
      <c r="N858" s="1024"/>
      <c r="O858" s="1025"/>
      <c r="P858" s="526" t="s">
        <v>3833</v>
      </c>
      <c r="Q858" s="526"/>
      <c r="R858" s="526"/>
      <c r="S858" s="526"/>
      <c r="T858" s="526" t="s">
        <v>1678</v>
      </c>
      <c r="U858" s="527">
        <v>0.5</v>
      </c>
      <c r="V858" s="1029"/>
      <c r="W858" s="938"/>
      <c r="X858" s="544"/>
      <c r="Y858" s="548"/>
      <c r="Z858" s="728"/>
      <c r="AA858" s="537"/>
      <c r="AB858" s="534"/>
      <c r="AC858" s="556"/>
      <c r="AD858" s="721">
        <f>ROUND(ROUND(ROUND(ROUND(ROUND(F825*K856,0)*$M$10,0)*U858,0)*Y853,0)-AB850,0)</f>
        <v>80</v>
      </c>
      <c r="AE858" s="539"/>
      <c r="AF858" s="533"/>
    </row>
    <row r="859" spans="1:32" ht="16.7" customHeight="1" x14ac:dyDescent="0.15">
      <c r="A859" s="549">
        <v>22</v>
      </c>
      <c r="B859" s="549">
        <v>8459</v>
      </c>
      <c r="C859" s="540" t="s">
        <v>14065</v>
      </c>
      <c r="D859" s="542"/>
      <c r="E859" s="534"/>
      <c r="F859" s="534"/>
      <c r="H859" s="541"/>
      <c r="I859" s="729"/>
      <c r="J859" s="525"/>
      <c r="K859" s="718"/>
      <c r="L859" s="534"/>
      <c r="M859" s="541"/>
      <c r="N859" s="526"/>
      <c r="O859" s="526"/>
      <c r="P859" s="526"/>
      <c r="Q859" s="526"/>
      <c r="R859" s="526"/>
      <c r="S859" s="526"/>
      <c r="T859" s="526"/>
      <c r="U859" s="527"/>
      <c r="V859" s="1029"/>
      <c r="W859" s="936" t="s">
        <v>12830</v>
      </c>
      <c r="X859" s="525" t="s">
        <v>1678</v>
      </c>
      <c r="Y859" s="529">
        <v>0.7</v>
      </c>
      <c r="Z859" s="728"/>
      <c r="AA859" s="537"/>
      <c r="AB859" s="534"/>
      <c r="AC859" s="556"/>
      <c r="AD859" s="721">
        <f>ROUND(ROUND(ROUND(F825*$M$10,0)*Y859,0)-AB850,0)</f>
        <v>254</v>
      </c>
      <c r="AE859" s="539"/>
      <c r="AF859" s="533"/>
    </row>
    <row r="860" spans="1:32" ht="16.7" customHeight="1" x14ac:dyDescent="0.15">
      <c r="A860" s="549">
        <v>22</v>
      </c>
      <c r="B860" s="549">
        <v>8460</v>
      </c>
      <c r="C860" s="540" t="s">
        <v>14066</v>
      </c>
      <c r="D860" s="542"/>
      <c r="E860" s="534"/>
      <c r="F860" s="534"/>
      <c r="H860" s="541"/>
      <c r="I860" s="730"/>
      <c r="J860" s="537"/>
      <c r="L860" s="534"/>
      <c r="M860" s="541"/>
      <c r="N860" s="947" t="s">
        <v>10414</v>
      </c>
      <c r="O860" s="941"/>
      <c r="P860" s="526" t="s">
        <v>16</v>
      </c>
      <c r="Q860" s="526"/>
      <c r="R860" s="526"/>
      <c r="S860" s="526"/>
      <c r="T860" s="526" t="s">
        <v>1678</v>
      </c>
      <c r="U860" s="527">
        <v>0.7</v>
      </c>
      <c r="V860" s="1029"/>
      <c r="W860" s="937"/>
      <c r="X860" s="537"/>
      <c r="Z860" s="728"/>
      <c r="AA860" s="537"/>
      <c r="AB860" s="534"/>
      <c r="AC860" s="556"/>
      <c r="AD860" s="721">
        <f>ROUND(ROUND(ROUND(ROUND(F825*$M$10,0)*U860,0)*Y859,0)-AB850,0)</f>
        <v>174</v>
      </c>
      <c r="AE860" s="539"/>
      <c r="AF860" s="533"/>
    </row>
    <row r="861" spans="1:32" ht="16.7" customHeight="1" x14ac:dyDescent="0.15">
      <c r="A861" s="520">
        <v>22</v>
      </c>
      <c r="B861" s="520" t="s">
        <v>14067</v>
      </c>
      <c r="C861" s="540" t="s">
        <v>14068</v>
      </c>
      <c r="D861" s="542"/>
      <c r="E861" s="534"/>
      <c r="F861" s="534"/>
      <c r="H861" s="541"/>
      <c r="I861" s="731"/>
      <c r="J861" s="544"/>
      <c r="K861" s="725"/>
      <c r="L861" s="534"/>
      <c r="M861" s="541"/>
      <c r="N861" s="1024"/>
      <c r="O861" s="1025"/>
      <c r="P861" s="526" t="s">
        <v>3833</v>
      </c>
      <c r="Q861" s="526"/>
      <c r="R861" s="526"/>
      <c r="S861" s="526"/>
      <c r="T861" s="526" t="s">
        <v>1678</v>
      </c>
      <c r="U861" s="527">
        <v>0.5</v>
      </c>
      <c r="V861" s="1029"/>
      <c r="W861" s="937"/>
      <c r="X861" s="537"/>
      <c r="Z861" s="728"/>
      <c r="AA861" s="537"/>
      <c r="AB861" s="534"/>
      <c r="AC861" s="556"/>
      <c r="AD861" s="721">
        <f>ROUND(ROUND(ROUND(ROUND(F825*$M$10,0)*U861,0)*Y859,0)-AB850,0)</f>
        <v>121</v>
      </c>
      <c r="AE861" s="539"/>
      <c r="AF861" s="533"/>
    </row>
    <row r="862" spans="1:32" ht="16.7" customHeight="1" x14ac:dyDescent="0.15">
      <c r="A862" s="549">
        <v>22</v>
      </c>
      <c r="B862" s="549">
        <v>8469</v>
      </c>
      <c r="C862" s="540" t="s">
        <v>14069</v>
      </c>
      <c r="D862" s="542"/>
      <c r="E862" s="534"/>
      <c r="F862" s="534"/>
      <c r="H862" s="541"/>
      <c r="I862" s="1026" t="s">
        <v>10418</v>
      </c>
      <c r="J862" s="525" t="s">
        <v>1678</v>
      </c>
      <c r="K862" s="718">
        <v>0.96499999999999997</v>
      </c>
      <c r="L862" s="534"/>
      <c r="M862" s="541"/>
      <c r="N862" s="526"/>
      <c r="O862" s="526"/>
      <c r="P862" s="526"/>
      <c r="Q862" s="526"/>
      <c r="R862" s="526"/>
      <c r="S862" s="526"/>
      <c r="T862" s="526"/>
      <c r="U862" s="527"/>
      <c r="V862" s="1029"/>
      <c r="W862" s="937"/>
      <c r="X862" s="537"/>
      <c r="Z862" s="728"/>
      <c r="AA862" s="537"/>
      <c r="AB862" s="534"/>
      <c r="AC862" s="556"/>
      <c r="AD862" s="721">
        <f>ROUND(ROUND(ROUND(ROUND(F825*K862,0)*$M$10,0)*Y859,0)-AB850,0)</f>
        <v>245</v>
      </c>
      <c r="AE862" s="539"/>
      <c r="AF862" s="533"/>
    </row>
    <row r="863" spans="1:32" ht="16.7" customHeight="1" x14ac:dyDescent="0.15">
      <c r="A863" s="549">
        <v>22</v>
      </c>
      <c r="B863" s="549">
        <v>8470</v>
      </c>
      <c r="C863" s="540" t="s">
        <v>14070</v>
      </c>
      <c r="D863" s="542"/>
      <c r="E863" s="534"/>
      <c r="F863" s="534"/>
      <c r="H863" s="541"/>
      <c r="I863" s="1027"/>
      <c r="J863" s="537"/>
      <c r="L863" s="534"/>
      <c r="M863" s="541"/>
      <c r="N863" s="947" t="s">
        <v>10414</v>
      </c>
      <c r="O863" s="941"/>
      <c r="P863" s="526" t="s">
        <v>16</v>
      </c>
      <c r="Q863" s="526"/>
      <c r="R863" s="526"/>
      <c r="S863" s="526"/>
      <c r="T863" s="526" t="s">
        <v>1678</v>
      </c>
      <c r="U863" s="527">
        <v>0.7</v>
      </c>
      <c r="V863" s="1029"/>
      <c r="W863" s="937"/>
      <c r="X863" s="537"/>
      <c r="Z863" s="728"/>
      <c r="AA863" s="537"/>
      <c r="AB863" s="534"/>
      <c r="AC863" s="556"/>
      <c r="AD863" s="721">
        <f>ROUND(ROUND(ROUND(ROUND(ROUND(F825*K862,0)*$M$10,0)*U863,0)*Y859,0)-AB850,0)</f>
        <v>168</v>
      </c>
      <c r="AE863" s="539"/>
      <c r="AF863" s="533"/>
    </row>
    <row r="864" spans="1:32" ht="16.7" customHeight="1" x14ac:dyDescent="0.15">
      <c r="A864" s="520">
        <v>22</v>
      </c>
      <c r="B864" s="520" t="s">
        <v>14071</v>
      </c>
      <c r="C864" s="540" t="s">
        <v>14072</v>
      </c>
      <c r="D864" s="542"/>
      <c r="E864" s="534"/>
      <c r="F864" s="534"/>
      <c r="H864" s="541"/>
      <c r="I864" s="1028"/>
      <c r="J864" s="544"/>
      <c r="K864" s="725"/>
      <c r="L864" s="534"/>
      <c r="M864" s="541"/>
      <c r="N864" s="1024"/>
      <c r="O864" s="1025"/>
      <c r="P864" s="526" t="s">
        <v>3833</v>
      </c>
      <c r="Q864" s="526"/>
      <c r="R864" s="526"/>
      <c r="S864" s="526"/>
      <c r="T864" s="526" t="s">
        <v>1678</v>
      </c>
      <c r="U864" s="527">
        <v>0.5</v>
      </c>
      <c r="V864" s="1023"/>
      <c r="W864" s="938"/>
      <c r="X864" s="544"/>
      <c r="Y864" s="548"/>
      <c r="Z864" s="728"/>
      <c r="AA864" s="537"/>
      <c r="AB864" s="534"/>
      <c r="AC864" s="556"/>
      <c r="AD864" s="721">
        <f>ROUND(ROUND(ROUND(ROUND(ROUND(F825*K862,0)*$M$10,0)*U864,0)*Y859,0)-AB850,0)</f>
        <v>117</v>
      </c>
      <c r="AE864" s="539"/>
      <c r="AF864" s="533"/>
    </row>
    <row r="865" spans="1:32" ht="16.7" customHeight="1" x14ac:dyDescent="0.15">
      <c r="A865" s="520">
        <v>22</v>
      </c>
      <c r="B865" s="520" t="s">
        <v>14073</v>
      </c>
      <c r="C865" s="540" t="s">
        <v>14074</v>
      </c>
      <c r="D865" s="542"/>
      <c r="E865" s="534"/>
      <c r="F865" s="534"/>
      <c r="H865" s="541"/>
      <c r="I865" s="729"/>
      <c r="J865" s="525"/>
      <c r="K865" s="718"/>
      <c r="L865" s="534"/>
      <c r="M865" s="541"/>
      <c r="N865" s="526"/>
      <c r="O865" s="526"/>
      <c r="P865" s="526"/>
      <c r="Q865" s="526"/>
      <c r="R865" s="526"/>
      <c r="S865" s="526"/>
      <c r="T865" s="526"/>
      <c r="U865" s="527"/>
      <c r="V865" s="1021" t="s">
        <v>12608</v>
      </c>
      <c r="W865" s="936" t="s">
        <v>12840</v>
      </c>
      <c r="X865" s="525" t="s">
        <v>1678</v>
      </c>
      <c r="Y865" s="529">
        <v>0.7</v>
      </c>
      <c r="Z865" s="728"/>
      <c r="AA865" s="537"/>
      <c r="AB865" s="534"/>
      <c r="AC865" s="556"/>
      <c r="AD865" s="721">
        <f>ROUND(ROUND(ROUND(F825*$M$10,0)*Y865,0)-AB850,0)</f>
        <v>254</v>
      </c>
      <c r="AE865" s="539"/>
      <c r="AF865" s="533"/>
    </row>
    <row r="866" spans="1:32" ht="16.7" customHeight="1" x14ac:dyDescent="0.15">
      <c r="A866" s="520">
        <v>22</v>
      </c>
      <c r="B866" s="520" t="s">
        <v>14075</v>
      </c>
      <c r="C866" s="540" t="s">
        <v>14076</v>
      </c>
      <c r="D866" s="542"/>
      <c r="E866" s="534"/>
      <c r="F866" s="534"/>
      <c r="H866" s="541"/>
      <c r="I866" s="730"/>
      <c r="J866" s="537"/>
      <c r="L866" s="534"/>
      <c r="M866" s="541"/>
      <c r="N866" s="947" t="s">
        <v>10414</v>
      </c>
      <c r="O866" s="941"/>
      <c r="P866" s="526" t="s">
        <v>16</v>
      </c>
      <c r="Q866" s="526"/>
      <c r="R866" s="526"/>
      <c r="S866" s="526"/>
      <c r="T866" s="526" t="s">
        <v>1678</v>
      </c>
      <c r="U866" s="527">
        <v>0.7</v>
      </c>
      <c r="V866" s="1022"/>
      <c r="W866" s="937"/>
      <c r="X866" s="537"/>
      <c r="Z866" s="728"/>
      <c r="AA866" s="537"/>
      <c r="AB866" s="534"/>
      <c r="AC866" s="556"/>
      <c r="AD866" s="721">
        <f>ROUND(ROUND(ROUND(ROUND(F825*$M$10,0)*U866,0)*Y865,0)-AB850,0)</f>
        <v>174</v>
      </c>
      <c r="AE866" s="539"/>
      <c r="AF866" s="533"/>
    </row>
    <row r="867" spans="1:32" ht="16.7" customHeight="1" x14ac:dyDescent="0.15">
      <c r="A867" s="520">
        <v>22</v>
      </c>
      <c r="B867" s="520" t="s">
        <v>14077</v>
      </c>
      <c r="C867" s="540" t="s">
        <v>14078</v>
      </c>
      <c r="D867" s="542"/>
      <c r="E867" s="534"/>
      <c r="F867" s="534"/>
      <c r="H867" s="541"/>
      <c r="I867" s="731"/>
      <c r="J867" s="544"/>
      <c r="K867" s="725"/>
      <c r="L867" s="534"/>
      <c r="M867" s="541"/>
      <c r="N867" s="1024"/>
      <c r="O867" s="1025"/>
      <c r="P867" s="526" t="s">
        <v>3833</v>
      </c>
      <c r="Q867" s="526"/>
      <c r="R867" s="526"/>
      <c r="S867" s="526"/>
      <c r="T867" s="526" t="s">
        <v>1678</v>
      </c>
      <c r="U867" s="527">
        <v>0.5</v>
      </c>
      <c r="V867" s="1022"/>
      <c r="W867" s="937"/>
      <c r="X867" s="537"/>
      <c r="Z867" s="728"/>
      <c r="AA867" s="537"/>
      <c r="AB867" s="534"/>
      <c r="AC867" s="556"/>
      <c r="AD867" s="721">
        <f>ROUND(ROUND(ROUND(ROUND(F825*$M$10,0)*U867,0)*Y865,0)-AB850,0)</f>
        <v>121</v>
      </c>
      <c r="AE867" s="539"/>
      <c r="AF867" s="533"/>
    </row>
    <row r="868" spans="1:32" ht="16.7" customHeight="1" x14ac:dyDescent="0.15">
      <c r="A868" s="520">
        <v>22</v>
      </c>
      <c r="B868" s="520" t="s">
        <v>5482</v>
      </c>
      <c r="C868" s="540" t="s">
        <v>14079</v>
      </c>
      <c r="D868" s="542"/>
      <c r="E868" s="534"/>
      <c r="F868" s="534"/>
      <c r="H868" s="541"/>
      <c r="I868" s="1026" t="s">
        <v>10418</v>
      </c>
      <c r="J868" s="525" t="s">
        <v>1678</v>
      </c>
      <c r="K868" s="718">
        <v>0.96499999999999997</v>
      </c>
      <c r="L868" s="534"/>
      <c r="M868" s="541"/>
      <c r="N868" s="526"/>
      <c r="O868" s="526"/>
      <c r="P868" s="526"/>
      <c r="Q868" s="526"/>
      <c r="R868" s="526"/>
      <c r="S868" s="526"/>
      <c r="T868" s="526"/>
      <c r="U868" s="527"/>
      <c r="V868" s="1022"/>
      <c r="W868" s="937"/>
      <c r="X868" s="537"/>
      <c r="Z868" s="728"/>
      <c r="AA868" s="537"/>
      <c r="AB868" s="534"/>
      <c r="AC868" s="556"/>
      <c r="AD868" s="721">
        <f>ROUND(ROUND(ROUND(ROUND(F825*K868,0)*$M$10,0)*Y865,0)-AB850,0)</f>
        <v>245</v>
      </c>
      <c r="AE868" s="539"/>
      <c r="AF868" s="533"/>
    </row>
    <row r="869" spans="1:32" ht="16.7" customHeight="1" x14ac:dyDescent="0.15">
      <c r="A869" s="520">
        <v>22</v>
      </c>
      <c r="B869" s="520" t="s">
        <v>5484</v>
      </c>
      <c r="C869" s="540" t="s">
        <v>14080</v>
      </c>
      <c r="D869" s="542"/>
      <c r="E869" s="534"/>
      <c r="F869" s="534"/>
      <c r="H869" s="541"/>
      <c r="I869" s="1027"/>
      <c r="J869" s="537"/>
      <c r="L869" s="534"/>
      <c r="M869" s="541"/>
      <c r="N869" s="947" t="s">
        <v>10414</v>
      </c>
      <c r="O869" s="941"/>
      <c r="P869" s="526" t="s">
        <v>16</v>
      </c>
      <c r="Q869" s="526"/>
      <c r="R869" s="526"/>
      <c r="S869" s="526"/>
      <c r="T869" s="526" t="s">
        <v>1678</v>
      </c>
      <c r="U869" s="527">
        <v>0.7</v>
      </c>
      <c r="V869" s="1022"/>
      <c r="W869" s="937"/>
      <c r="X869" s="537"/>
      <c r="Z869" s="728"/>
      <c r="AA869" s="537"/>
      <c r="AB869" s="534"/>
      <c r="AC869" s="556"/>
      <c r="AD869" s="721">
        <f>ROUND(ROUND(ROUND(ROUND(ROUND(F825*K868,0)*$M$10,0)*U869,0)*Y865,0)-AB850,0)</f>
        <v>168</v>
      </c>
      <c r="AE869" s="539"/>
      <c r="AF869" s="533"/>
    </row>
    <row r="870" spans="1:32" ht="16.7" customHeight="1" x14ac:dyDescent="0.15">
      <c r="A870" s="520">
        <v>22</v>
      </c>
      <c r="B870" s="520" t="s">
        <v>5486</v>
      </c>
      <c r="C870" s="540" t="s">
        <v>14081</v>
      </c>
      <c r="D870" s="542"/>
      <c r="E870" s="534"/>
      <c r="F870" s="534"/>
      <c r="H870" s="541"/>
      <c r="I870" s="1028"/>
      <c r="J870" s="544"/>
      <c r="K870" s="725"/>
      <c r="L870" s="534"/>
      <c r="M870" s="541"/>
      <c r="N870" s="1024"/>
      <c r="O870" s="1025"/>
      <c r="P870" s="526" t="s">
        <v>3833</v>
      </c>
      <c r="Q870" s="526"/>
      <c r="R870" s="526"/>
      <c r="S870" s="526"/>
      <c r="T870" s="526" t="s">
        <v>1678</v>
      </c>
      <c r="U870" s="527">
        <v>0.5</v>
      </c>
      <c r="V870" s="1023"/>
      <c r="W870" s="938"/>
      <c r="X870" s="544"/>
      <c r="Y870" s="548"/>
      <c r="Z870" s="728"/>
      <c r="AA870" s="537"/>
      <c r="AB870" s="550"/>
      <c r="AC870" s="732"/>
      <c r="AD870" s="721">
        <f>ROUND(ROUND(ROUND(ROUND(ROUND(F825*K868,0)*$M$10,0)*U870,0)*Y865,0)-AB850,0)</f>
        <v>117</v>
      </c>
      <c r="AE870" s="539"/>
      <c r="AF870" s="533"/>
    </row>
    <row r="871" spans="1:32" ht="16.7" customHeight="1" x14ac:dyDescent="0.15">
      <c r="A871" s="520">
        <v>22</v>
      </c>
      <c r="B871" s="520">
        <v>8731</v>
      </c>
      <c r="C871" s="521" t="s">
        <v>14082</v>
      </c>
      <c r="D871" s="542"/>
      <c r="E871" s="534"/>
      <c r="F871" s="936" t="s">
        <v>10640</v>
      </c>
      <c r="G871" s="947"/>
      <c r="H871" s="941"/>
      <c r="I871" s="729"/>
      <c r="J871" s="525"/>
      <c r="K871" s="718"/>
      <c r="L871" s="534"/>
      <c r="M871" s="541"/>
      <c r="N871" s="526"/>
      <c r="O871" s="526"/>
      <c r="P871" s="526"/>
      <c r="Q871" s="526"/>
      <c r="R871" s="526"/>
      <c r="S871" s="526"/>
      <c r="T871" s="526"/>
      <c r="U871" s="527"/>
      <c r="V871" s="719"/>
      <c r="W871" s="525"/>
      <c r="X871" s="525"/>
      <c r="Y871" s="529"/>
      <c r="Z871" s="728"/>
      <c r="AA871" s="537"/>
      <c r="AB871" s="522"/>
      <c r="AC871" s="720"/>
      <c r="AD871" s="721">
        <f>ROUND(F873*$M$10,0)</f>
        <v>341</v>
      </c>
      <c r="AE871" s="539"/>
      <c r="AF871" s="533"/>
    </row>
    <row r="872" spans="1:32" ht="16.7" customHeight="1" x14ac:dyDescent="0.15">
      <c r="A872" s="520">
        <v>22</v>
      </c>
      <c r="B872" s="520">
        <v>8732</v>
      </c>
      <c r="C872" s="521" t="s">
        <v>14083</v>
      </c>
      <c r="D872" s="542"/>
      <c r="E872" s="534"/>
      <c r="F872" s="937"/>
      <c r="G872" s="948"/>
      <c r="H872" s="942"/>
      <c r="I872" s="730"/>
      <c r="J872" s="537"/>
      <c r="L872" s="534"/>
      <c r="M872" s="541"/>
      <c r="N872" s="947" t="s">
        <v>10414</v>
      </c>
      <c r="O872" s="941"/>
      <c r="P872" s="526" t="s">
        <v>16</v>
      </c>
      <c r="Q872" s="526"/>
      <c r="R872" s="526"/>
      <c r="S872" s="526"/>
      <c r="T872" s="526" t="s">
        <v>1678</v>
      </c>
      <c r="U872" s="527">
        <v>0.7</v>
      </c>
      <c r="V872" s="722"/>
      <c r="W872" s="537"/>
      <c r="X872" s="537"/>
      <c r="Z872" s="728"/>
      <c r="AA872" s="537"/>
      <c r="AB872" s="534"/>
      <c r="AC872" s="556"/>
      <c r="AD872" s="721">
        <f>ROUND(ROUND(F873*$M$10,0)*U872,0)</f>
        <v>239</v>
      </c>
      <c r="AE872" s="539"/>
      <c r="AF872" s="533"/>
    </row>
    <row r="873" spans="1:32" ht="16.7" customHeight="1" x14ac:dyDescent="0.15">
      <c r="A873" s="520">
        <v>22</v>
      </c>
      <c r="B873" s="520" t="s">
        <v>5536</v>
      </c>
      <c r="C873" s="540" t="s">
        <v>14084</v>
      </c>
      <c r="D873" s="542"/>
      <c r="E873" s="534"/>
      <c r="F873" s="1034">
        <f>'6生活介護(基本)'!F873</f>
        <v>487</v>
      </c>
      <c r="G873" s="1035"/>
      <c r="H873" s="541" t="s">
        <v>9</v>
      </c>
      <c r="I873" s="731"/>
      <c r="J873" s="544"/>
      <c r="K873" s="725"/>
      <c r="L873" s="534"/>
      <c r="M873" s="541"/>
      <c r="N873" s="1024"/>
      <c r="O873" s="1025"/>
      <c r="P873" s="526" t="s">
        <v>3833</v>
      </c>
      <c r="Q873" s="526"/>
      <c r="R873" s="526"/>
      <c r="S873" s="526"/>
      <c r="T873" s="526" t="s">
        <v>1678</v>
      </c>
      <c r="U873" s="527">
        <v>0.5</v>
      </c>
      <c r="V873" s="722"/>
      <c r="W873" s="537"/>
      <c r="X873" s="537"/>
      <c r="Z873" s="728"/>
      <c r="AA873" s="537"/>
      <c r="AB873" s="534"/>
      <c r="AC873" s="556"/>
      <c r="AD873" s="721">
        <f>ROUND(ROUND(F873*$M$10,0)*U873,0)</f>
        <v>171</v>
      </c>
      <c r="AE873" s="539"/>
      <c r="AF873" s="533"/>
    </row>
    <row r="874" spans="1:32" ht="16.7" customHeight="1" x14ac:dyDescent="0.15">
      <c r="A874" s="520">
        <v>22</v>
      </c>
      <c r="B874" s="520">
        <v>8733</v>
      </c>
      <c r="C874" s="540" t="s">
        <v>14085</v>
      </c>
      <c r="D874" s="542"/>
      <c r="E874" s="534"/>
      <c r="F874" s="534"/>
      <c r="H874" s="541"/>
      <c r="I874" s="1026" t="s">
        <v>10418</v>
      </c>
      <c r="J874" s="525" t="s">
        <v>1678</v>
      </c>
      <c r="K874" s="718">
        <v>0.96499999999999997</v>
      </c>
      <c r="L874" s="534"/>
      <c r="M874" s="541"/>
      <c r="N874" s="526"/>
      <c r="O874" s="526"/>
      <c r="P874" s="526"/>
      <c r="Q874" s="526"/>
      <c r="R874" s="526"/>
      <c r="S874" s="526"/>
      <c r="T874" s="526"/>
      <c r="U874" s="527"/>
      <c r="V874" s="722"/>
      <c r="W874" s="537"/>
      <c r="X874" s="537"/>
      <c r="Z874" s="728"/>
      <c r="AA874" s="537"/>
      <c r="AB874" s="534"/>
      <c r="AC874" s="556"/>
      <c r="AD874" s="721">
        <f>ROUND(ROUND(ROUND(F873*K874,0)*$M$10,0),0)</f>
        <v>329</v>
      </c>
      <c r="AE874" s="539"/>
      <c r="AF874" s="533"/>
    </row>
    <row r="875" spans="1:32" ht="16.7" customHeight="1" x14ac:dyDescent="0.15">
      <c r="A875" s="520">
        <v>22</v>
      </c>
      <c r="B875" s="520">
        <v>8734</v>
      </c>
      <c r="C875" s="540" t="s">
        <v>14086</v>
      </c>
      <c r="D875" s="542"/>
      <c r="E875" s="534"/>
      <c r="F875" s="534"/>
      <c r="H875" s="541"/>
      <c r="I875" s="1027"/>
      <c r="J875" s="537"/>
      <c r="L875" s="534"/>
      <c r="M875" s="541"/>
      <c r="N875" s="947" t="s">
        <v>10414</v>
      </c>
      <c r="O875" s="941"/>
      <c r="P875" s="526" t="s">
        <v>16</v>
      </c>
      <c r="Q875" s="526"/>
      <c r="R875" s="526"/>
      <c r="S875" s="526"/>
      <c r="T875" s="526" t="s">
        <v>1678</v>
      </c>
      <c r="U875" s="527">
        <v>0.7</v>
      </c>
      <c r="V875" s="722"/>
      <c r="W875" s="537"/>
      <c r="X875" s="537"/>
      <c r="Z875" s="728"/>
      <c r="AA875" s="537"/>
      <c r="AB875" s="534"/>
      <c r="AC875" s="556"/>
      <c r="AD875" s="721">
        <f>ROUND(ROUND(ROUND(F873*K874,0)*$M$10,0)*U875,0)</f>
        <v>230</v>
      </c>
      <c r="AE875" s="539"/>
      <c r="AF875" s="533"/>
    </row>
    <row r="876" spans="1:32" ht="16.7" customHeight="1" x14ac:dyDescent="0.15">
      <c r="A876" s="520">
        <v>22</v>
      </c>
      <c r="B876" s="520" t="s">
        <v>5538</v>
      </c>
      <c r="C876" s="540" t="s">
        <v>14087</v>
      </c>
      <c r="D876" s="542"/>
      <c r="E876" s="534"/>
      <c r="F876" s="534"/>
      <c r="H876" s="541"/>
      <c r="I876" s="1028"/>
      <c r="J876" s="544"/>
      <c r="K876" s="725"/>
      <c r="L876" s="534"/>
      <c r="M876" s="541"/>
      <c r="N876" s="1024"/>
      <c r="O876" s="1025"/>
      <c r="P876" s="526" t="s">
        <v>3833</v>
      </c>
      <c r="Q876" s="526"/>
      <c r="R876" s="526"/>
      <c r="S876" s="526"/>
      <c r="T876" s="526" t="s">
        <v>1678</v>
      </c>
      <c r="U876" s="527">
        <v>0.5</v>
      </c>
      <c r="V876" s="727"/>
      <c r="W876" s="544"/>
      <c r="X876" s="544"/>
      <c r="Y876" s="548"/>
      <c r="Z876" s="728"/>
      <c r="AA876" s="537"/>
      <c r="AB876" s="534"/>
      <c r="AC876" s="556"/>
      <c r="AD876" s="721">
        <f>ROUND(ROUND(ROUND(F873*K874,0)*$M$10,0)*U876,0)</f>
        <v>165</v>
      </c>
      <c r="AE876" s="539"/>
      <c r="AF876" s="533"/>
    </row>
    <row r="877" spans="1:32" ht="16.7" customHeight="1" x14ac:dyDescent="0.15">
      <c r="A877" s="549">
        <v>22</v>
      </c>
      <c r="B877" s="549">
        <v>8735</v>
      </c>
      <c r="C877" s="540" t="s">
        <v>14088</v>
      </c>
      <c r="D877" s="542"/>
      <c r="E877" s="534"/>
      <c r="F877" s="534"/>
      <c r="H877" s="541"/>
      <c r="I877" s="729"/>
      <c r="J877" s="525"/>
      <c r="K877" s="718"/>
      <c r="L877" s="534"/>
      <c r="M877" s="541"/>
      <c r="N877" s="526"/>
      <c r="O877" s="526"/>
      <c r="P877" s="526"/>
      <c r="Q877" s="526"/>
      <c r="R877" s="526"/>
      <c r="S877" s="526"/>
      <c r="T877" s="526"/>
      <c r="U877" s="527"/>
      <c r="V877" s="956" t="s">
        <v>12599</v>
      </c>
      <c r="W877" s="936" t="s">
        <v>12821</v>
      </c>
      <c r="X877" s="525" t="s">
        <v>1678</v>
      </c>
      <c r="Y877" s="529">
        <v>0.5</v>
      </c>
      <c r="Z877" s="728"/>
      <c r="AA877" s="537"/>
      <c r="AB877" s="534"/>
      <c r="AC877" s="556"/>
      <c r="AD877" s="721">
        <f>ROUND(ROUND(F873*$M$10,0)*Y877,0)</f>
        <v>171</v>
      </c>
      <c r="AE877" s="539"/>
      <c r="AF877" s="533"/>
    </row>
    <row r="878" spans="1:32" ht="16.7" customHeight="1" x14ac:dyDescent="0.15">
      <c r="A878" s="549">
        <v>22</v>
      </c>
      <c r="B878" s="549">
        <v>8736</v>
      </c>
      <c r="C878" s="540" t="s">
        <v>14089</v>
      </c>
      <c r="D878" s="542"/>
      <c r="E878" s="534"/>
      <c r="F878" s="534"/>
      <c r="H878" s="541"/>
      <c r="I878" s="730"/>
      <c r="J878" s="537"/>
      <c r="L878" s="534"/>
      <c r="M878" s="541"/>
      <c r="N878" s="947" t="s">
        <v>10414</v>
      </c>
      <c r="O878" s="941"/>
      <c r="P878" s="526" t="s">
        <v>16</v>
      </c>
      <c r="Q878" s="526"/>
      <c r="R878" s="526"/>
      <c r="S878" s="526"/>
      <c r="T878" s="526" t="s">
        <v>1678</v>
      </c>
      <c r="U878" s="527">
        <v>0.7</v>
      </c>
      <c r="V878" s="1029"/>
      <c r="W878" s="937"/>
      <c r="X878" s="537"/>
      <c r="Z878" s="728"/>
      <c r="AA878" s="537"/>
      <c r="AB878" s="534"/>
      <c r="AC878" s="556"/>
      <c r="AD878" s="721">
        <f>ROUND(ROUND(ROUND(F873*$M$10,0)*U878,0)*Y877,0)</f>
        <v>120</v>
      </c>
      <c r="AE878" s="539"/>
      <c r="AF878" s="533"/>
    </row>
    <row r="879" spans="1:32" ht="16.7" customHeight="1" x14ac:dyDescent="0.15">
      <c r="A879" s="520">
        <v>22</v>
      </c>
      <c r="B879" s="520" t="s">
        <v>5540</v>
      </c>
      <c r="C879" s="540" t="s">
        <v>14090</v>
      </c>
      <c r="D879" s="542"/>
      <c r="E879" s="534"/>
      <c r="F879" s="534"/>
      <c r="H879" s="541"/>
      <c r="I879" s="731"/>
      <c r="J879" s="544"/>
      <c r="K879" s="725"/>
      <c r="L879" s="534"/>
      <c r="M879" s="541"/>
      <c r="N879" s="1024"/>
      <c r="O879" s="1025"/>
      <c r="P879" s="526" t="s">
        <v>3833</v>
      </c>
      <c r="Q879" s="526"/>
      <c r="R879" s="526"/>
      <c r="S879" s="526"/>
      <c r="T879" s="526" t="s">
        <v>1678</v>
      </c>
      <c r="U879" s="527">
        <v>0.5</v>
      </c>
      <c r="V879" s="1029"/>
      <c r="W879" s="937"/>
      <c r="X879" s="537"/>
      <c r="Z879" s="728"/>
      <c r="AA879" s="537"/>
      <c r="AB879" s="534"/>
      <c r="AC879" s="556"/>
      <c r="AD879" s="721">
        <f>ROUND(ROUND(ROUND(F873*$M$10,0)*U879,0)*Y877,0)</f>
        <v>86</v>
      </c>
      <c r="AE879" s="539"/>
      <c r="AF879" s="533"/>
    </row>
    <row r="880" spans="1:32" ht="16.7" customHeight="1" x14ac:dyDescent="0.15">
      <c r="A880" s="549">
        <v>22</v>
      </c>
      <c r="B880" s="549">
        <v>8737</v>
      </c>
      <c r="C880" s="540" t="s">
        <v>14091</v>
      </c>
      <c r="D880" s="542"/>
      <c r="E880" s="534"/>
      <c r="F880" s="534"/>
      <c r="H880" s="541"/>
      <c r="I880" s="1026" t="s">
        <v>10418</v>
      </c>
      <c r="J880" s="525" t="s">
        <v>1678</v>
      </c>
      <c r="K880" s="718">
        <v>0.96499999999999997</v>
      </c>
      <c r="L880" s="534"/>
      <c r="M880" s="541"/>
      <c r="N880" s="526"/>
      <c r="O880" s="526"/>
      <c r="P880" s="526"/>
      <c r="Q880" s="526"/>
      <c r="R880" s="526"/>
      <c r="S880" s="526"/>
      <c r="T880" s="526"/>
      <c r="U880" s="527"/>
      <c r="V880" s="1029"/>
      <c r="W880" s="937"/>
      <c r="X880" s="537"/>
      <c r="Z880" s="728"/>
      <c r="AA880" s="537"/>
      <c r="AB880" s="534"/>
      <c r="AC880" s="556"/>
      <c r="AD880" s="721">
        <f>ROUND(ROUND(ROUND(F873*K880,0)*$M$10,0)*Y877,0)</f>
        <v>165</v>
      </c>
      <c r="AE880" s="539"/>
      <c r="AF880" s="533"/>
    </row>
    <row r="881" spans="1:32" ht="16.7" customHeight="1" x14ac:dyDescent="0.15">
      <c r="A881" s="549">
        <v>22</v>
      </c>
      <c r="B881" s="549">
        <v>8738</v>
      </c>
      <c r="C881" s="540" t="s">
        <v>14092</v>
      </c>
      <c r="D881" s="542"/>
      <c r="E881" s="534"/>
      <c r="F881" s="534"/>
      <c r="H881" s="541"/>
      <c r="I881" s="1027"/>
      <c r="J881" s="537"/>
      <c r="L881" s="534"/>
      <c r="M881" s="541"/>
      <c r="N881" s="947" t="s">
        <v>10414</v>
      </c>
      <c r="O881" s="941"/>
      <c r="P881" s="526" t="s">
        <v>16</v>
      </c>
      <c r="Q881" s="526"/>
      <c r="R881" s="526"/>
      <c r="S881" s="526"/>
      <c r="T881" s="526" t="s">
        <v>1678</v>
      </c>
      <c r="U881" s="527">
        <v>0.7</v>
      </c>
      <c r="V881" s="1029"/>
      <c r="W881" s="937"/>
      <c r="X881" s="537"/>
      <c r="Z881" s="728"/>
      <c r="AA881" s="537"/>
      <c r="AB881" s="534"/>
      <c r="AC881" s="556"/>
      <c r="AD881" s="721">
        <f>ROUND(ROUND(ROUND(ROUND(F873*K880,0)*$M$10,0)*U881,0)*Y877,0)</f>
        <v>115</v>
      </c>
      <c r="AE881" s="539"/>
      <c r="AF881" s="533"/>
    </row>
    <row r="882" spans="1:32" ht="16.7" customHeight="1" x14ac:dyDescent="0.15">
      <c r="A882" s="520">
        <v>22</v>
      </c>
      <c r="B882" s="520" t="s">
        <v>14093</v>
      </c>
      <c r="C882" s="540" t="s">
        <v>14094</v>
      </c>
      <c r="D882" s="542"/>
      <c r="E882" s="534"/>
      <c r="F882" s="534"/>
      <c r="H882" s="541"/>
      <c r="I882" s="1028"/>
      <c r="J882" s="544"/>
      <c r="K882" s="725"/>
      <c r="L882" s="534"/>
      <c r="M882" s="541"/>
      <c r="N882" s="1024"/>
      <c r="O882" s="1025"/>
      <c r="P882" s="526" t="s">
        <v>3833</v>
      </c>
      <c r="Q882" s="526"/>
      <c r="R882" s="526"/>
      <c r="S882" s="526"/>
      <c r="T882" s="526" t="s">
        <v>1678</v>
      </c>
      <c r="U882" s="527">
        <v>0.5</v>
      </c>
      <c r="V882" s="1029"/>
      <c r="W882" s="938"/>
      <c r="X882" s="544"/>
      <c r="Y882" s="548"/>
      <c r="Z882" s="728"/>
      <c r="AA882" s="537"/>
      <c r="AB882" s="534"/>
      <c r="AC882" s="556"/>
      <c r="AD882" s="721">
        <f>ROUND(ROUND(ROUND(ROUND(F873*K880,0)*$M$10,0)*U882,0)*Y877,0)</f>
        <v>83</v>
      </c>
      <c r="AE882" s="539"/>
      <c r="AF882" s="533"/>
    </row>
    <row r="883" spans="1:32" ht="16.7" customHeight="1" x14ac:dyDescent="0.15">
      <c r="A883" s="549">
        <v>22</v>
      </c>
      <c r="B883" s="549">
        <v>8739</v>
      </c>
      <c r="C883" s="540" t="s">
        <v>14095</v>
      </c>
      <c r="D883" s="542"/>
      <c r="E883" s="534"/>
      <c r="F883" s="534"/>
      <c r="H883" s="541"/>
      <c r="I883" s="729"/>
      <c r="J883" s="525"/>
      <c r="K883" s="718"/>
      <c r="L883" s="534"/>
      <c r="M883" s="541"/>
      <c r="N883" s="526"/>
      <c r="O883" s="526"/>
      <c r="P883" s="526"/>
      <c r="Q883" s="526"/>
      <c r="R883" s="526"/>
      <c r="S883" s="526"/>
      <c r="T883" s="526"/>
      <c r="U883" s="527"/>
      <c r="V883" s="1029"/>
      <c r="W883" s="936" t="s">
        <v>12830</v>
      </c>
      <c r="X883" s="525" t="s">
        <v>1678</v>
      </c>
      <c r="Y883" s="529">
        <v>0.7</v>
      </c>
      <c r="Z883" s="728"/>
      <c r="AA883" s="537"/>
      <c r="AB883" s="534"/>
      <c r="AC883" s="556"/>
      <c r="AD883" s="721">
        <f>ROUND(ROUND(F873*$M$10,0)*Y883,0)</f>
        <v>239</v>
      </c>
      <c r="AE883" s="539"/>
      <c r="AF883" s="533"/>
    </row>
    <row r="884" spans="1:32" ht="16.7" customHeight="1" x14ac:dyDescent="0.15">
      <c r="A884" s="549">
        <v>22</v>
      </c>
      <c r="B884" s="549">
        <v>8740</v>
      </c>
      <c r="C884" s="540" t="s">
        <v>14096</v>
      </c>
      <c r="D884" s="542"/>
      <c r="E884" s="534"/>
      <c r="F884" s="534"/>
      <c r="H884" s="541"/>
      <c r="I884" s="730"/>
      <c r="J884" s="537"/>
      <c r="L884" s="534"/>
      <c r="M884" s="541"/>
      <c r="N884" s="947" t="s">
        <v>10414</v>
      </c>
      <c r="O884" s="941"/>
      <c r="P884" s="526" t="s">
        <v>16</v>
      </c>
      <c r="Q884" s="526"/>
      <c r="R884" s="526"/>
      <c r="S884" s="526"/>
      <c r="T884" s="526" t="s">
        <v>1678</v>
      </c>
      <c r="U884" s="527">
        <v>0.7</v>
      </c>
      <c r="V884" s="1029"/>
      <c r="W884" s="937"/>
      <c r="X884" s="537"/>
      <c r="Z884" s="728"/>
      <c r="AA884" s="537"/>
      <c r="AB884" s="534"/>
      <c r="AC884" s="556"/>
      <c r="AD884" s="721">
        <f>ROUND(ROUND(ROUND(F873*$M$10,0)*U884,0)*Y883,0)</f>
        <v>167</v>
      </c>
      <c r="AE884" s="539"/>
      <c r="AF884" s="533"/>
    </row>
    <row r="885" spans="1:32" ht="16.7" customHeight="1" x14ac:dyDescent="0.15">
      <c r="A885" s="520">
        <v>22</v>
      </c>
      <c r="B885" s="520" t="s">
        <v>14097</v>
      </c>
      <c r="C885" s="540" t="s">
        <v>14098</v>
      </c>
      <c r="D885" s="542"/>
      <c r="E885" s="534"/>
      <c r="F885" s="534"/>
      <c r="H885" s="541"/>
      <c r="I885" s="731"/>
      <c r="J885" s="544"/>
      <c r="K885" s="725"/>
      <c r="L885" s="534"/>
      <c r="M885" s="541"/>
      <c r="N885" s="1024"/>
      <c r="O885" s="1025"/>
      <c r="P885" s="526" t="s">
        <v>3833</v>
      </c>
      <c r="Q885" s="526"/>
      <c r="R885" s="526"/>
      <c r="S885" s="526"/>
      <c r="T885" s="526" t="s">
        <v>1678</v>
      </c>
      <c r="U885" s="527">
        <v>0.5</v>
      </c>
      <c r="V885" s="1029"/>
      <c r="W885" s="937"/>
      <c r="X885" s="537"/>
      <c r="Z885" s="728"/>
      <c r="AA885" s="537"/>
      <c r="AB885" s="534"/>
      <c r="AC885" s="556"/>
      <c r="AD885" s="721">
        <f>ROUND(ROUND(ROUND(F873*$M$10,0)*U885,0)*Y883,0)</f>
        <v>120</v>
      </c>
      <c r="AE885" s="539"/>
      <c r="AF885" s="533"/>
    </row>
    <row r="886" spans="1:32" ht="16.7" customHeight="1" x14ac:dyDescent="0.15">
      <c r="A886" s="549">
        <v>22</v>
      </c>
      <c r="B886" s="549">
        <v>8037</v>
      </c>
      <c r="C886" s="540" t="s">
        <v>14099</v>
      </c>
      <c r="D886" s="542"/>
      <c r="E886" s="534"/>
      <c r="F886" s="534"/>
      <c r="H886" s="541"/>
      <c r="I886" s="1026" t="s">
        <v>10418</v>
      </c>
      <c r="J886" s="525" t="s">
        <v>1678</v>
      </c>
      <c r="K886" s="718">
        <v>0.96499999999999997</v>
      </c>
      <c r="L886" s="534"/>
      <c r="M886" s="541"/>
      <c r="N886" s="526"/>
      <c r="O886" s="526"/>
      <c r="P886" s="526"/>
      <c r="Q886" s="526"/>
      <c r="R886" s="526"/>
      <c r="S886" s="526"/>
      <c r="T886" s="526"/>
      <c r="U886" s="527"/>
      <c r="V886" s="1029"/>
      <c r="W886" s="937"/>
      <c r="X886" s="537"/>
      <c r="Z886" s="728"/>
      <c r="AA886" s="537"/>
      <c r="AB886" s="534"/>
      <c r="AC886" s="556"/>
      <c r="AD886" s="721">
        <f>ROUND(ROUND(ROUND(F873*K886,0)*$M$10,0)*Y883,0)</f>
        <v>230</v>
      </c>
      <c r="AE886" s="539"/>
      <c r="AF886" s="533"/>
    </row>
    <row r="887" spans="1:32" ht="16.7" customHeight="1" x14ac:dyDescent="0.15">
      <c r="A887" s="549">
        <v>22</v>
      </c>
      <c r="B887" s="549">
        <v>8038</v>
      </c>
      <c r="C887" s="540" t="s">
        <v>14100</v>
      </c>
      <c r="D887" s="542"/>
      <c r="E887" s="534"/>
      <c r="F887" s="534"/>
      <c r="H887" s="541"/>
      <c r="I887" s="1027"/>
      <c r="J887" s="537"/>
      <c r="L887" s="534"/>
      <c r="M887" s="541"/>
      <c r="N887" s="947" t="s">
        <v>10414</v>
      </c>
      <c r="O887" s="941"/>
      <c r="P887" s="526" t="s">
        <v>16</v>
      </c>
      <c r="Q887" s="526"/>
      <c r="R887" s="526"/>
      <c r="S887" s="526"/>
      <c r="T887" s="526" t="s">
        <v>1678</v>
      </c>
      <c r="U887" s="527">
        <v>0.7</v>
      </c>
      <c r="V887" s="1029"/>
      <c r="W887" s="937"/>
      <c r="X887" s="537"/>
      <c r="Z887" s="728"/>
      <c r="AA887" s="537"/>
      <c r="AB887" s="534"/>
      <c r="AC887" s="556"/>
      <c r="AD887" s="721">
        <f>ROUND(ROUND(ROUND(ROUND(F873*K886,0)*$M$10,0)*U887,0)*Y883,0)</f>
        <v>161</v>
      </c>
      <c r="AE887" s="539"/>
      <c r="AF887" s="533"/>
    </row>
    <row r="888" spans="1:32" ht="16.7" customHeight="1" x14ac:dyDescent="0.15">
      <c r="A888" s="520">
        <v>22</v>
      </c>
      <c r="B888" s="520" t="s">
        <v>14101</v>
      </c>
      <c r="C888" s="540" t="s">
        <v>14102</v>
      </c>
      <c r="D888" s="542"/>
      <c r="E888" s="534"/>
      <c r="F888" s="534"/>
      <c r="H888" s="541"/>
      <c r="I888" s="1028"/>
      <c r="J888" s="544"/>
      <c r="K888" s="725"/>
      <c r="L888" s="534"/>
      <c r="M888" s="541"/>
      <c r="N888" s="1024"/>
      <c r="O888" s="1025"/>
      <c r="P888" s="526" t="s">
        <v>3833</v>
      </c>
      <c r="Q888" s="526"/>
      <c r="R888" s="526"/>
      <c r="S888" s="526"/>
      <c r="T888" s="526" t="s">
        <v>1678</v>
      </c>
      <c r="U888" s="527">
        <v>0.5</v>
      </c>
      <c r="V888" s="1023"/>
      <c r="W888" s="938"/>
      <c r="X888" s="544"/>
      <c r="Y888" s="548"/>
      <c r="Z888" s="728"/>
      <c r="AA888" s="537"/>
      <c r="AB888" s="534"/>
      <c r="AC888" s="556"/>
      <c r="AD888" s="721">
        <f>ROUND(ROUND(ROUND(ROUND(F873*K886,0)*$M$10,0)*U888,0)*Y883,0)</f>
        <v>116</v>
      </c>
      <c r="AE888" s="539"/>
      <c r="AF888" s="533"/>
    </row>
    <row r="889" spans="1:32" ht="16.7" customHeight="1" x14ac:dyDescent="0.15">
      <c r="A889" s="520">
        <v>22</v>
      </c>
      <c r="B889" s="520" t="s">
        <v>14103</v>
      </c>
      <c r="C889" s="540" t="s">
        <v>14104</v>
      </c>
      <c r="D889" s="542"/>
      <c r="E889" s="534"/>
      <c r="F889" s="534"/>
      <c r="H889" s="541"/>
      <c r="I889" s="729"/>
      <c r="J889" s="525"/>
      <c r="K889" s="718"/>
      <c r="L889" s="534"/>
      <c r="M889" s="541"/>
      <c r="N889" s="526"/>
      <c r="O889" s="526"/>
      <c r="P889" s="526"/>
      <c r="Q889" s="526"/>
      <c r="R889" s="526"/>
      <c r="S889" s="526"/>
      <c r="T889" s="526"/>
      <c r="U889" s="527"/>
      <c r="V889" s="1021" t="s">
        <v>12608</v>
      </c>
      <c r="W889" s="936" t="s">
        <v>12840</v>
      </c>
      <c r="X889" s="525" t="s">
        <v>1678</v>
      </c>
      <c r="Y889" s="529">
        <v>0.7</v>
      </c>
      <c r="Z889" s="728"/>
      <c r="AA889" s="537"/>
      <c r="AB889" s="534"/>
      <c r="AC889" s="556"/>
      <c r="AD889" s="721">
        <f>ROUND(ROUND(F873*$M$10,0)*Y889,0)</f>
        <v>239</v>
      </c>
      <c r="AE889" s="539"/>
      <c r="AF889" s="533"/>
    </row>
    <row r="890" spans="1:32" ht="16.7" customHeight="1" x14ac:dyDescent="0.15">
      <c r="A890" s="520">
        <v>22</v>
      </c>
      <c r="B890" s="520" t="s">
        <v>14105</v>
      </c>
      <c r="C890" s="540" t="s">
        <v>14106</v>
      </c>
      <c r="D890" s="542"/>
      <c r="E890" s="534"/>
      <c r="F890" s="534"/>
      <c r="H890" s="541"/>
      <c r="I890" s="730"/>
      <c r="J890" s="537"/>
      <c r="L890" s="534"/>
      <c r="M890" s="541"/>
      <c r="N890" s="947" t="s">
        <v>10414</v>
      </c>
      <c r="O890" s="941"/>
      <c r="P890" s="526" t="s">
        <v>16</v>
      </c>
      <c r="Q890" s="526"/>
      <c r="R890" s="526"/>
      <c r="S890" s="526"/>
      <c r="T890" s="526" t="s">
        <v>1678</v>
      </c>
      <c r="U890" s="527">
        <v>0.7</v>
      </c>
      <c r="V890" s="1022"/>
      <c r="W890" s="937"/>
      <c r="X890" s="537"/>
      <c r="Z890" s="728"/>
      <c r="AA890" s="537"/>
      <c r="AB890" s="534"/>
      <c r="AC890" s="556"/>
      <c r="AD890" s="721">
        <f>ROUND(ROUND(ROUND(F873*$M$10,0)*U890,0)*Y889,0)</f>
        <v>167</v>
      </c>
      <c r="AE890" s="539"/>
      <c r="AF890" s="533"/>
    </row>
    <row r="891" spans="1:32" ht="16.7" customHeight="1" x14ac:dyDescent="0.15">
      <c r="A891" s="520">
        <v>22</v>
      </c>
      <c r="B891" s="520" t="s">
        <v>14107</v>
      </c>
      <c r="C891" s="540" t="s">
        <v>14108</v>
      </c>
      <c r="D891" s="542"/>
      <c r="E891" s="534"/>
      <c r="F891" s="534"/>
      <c r="H891" s="541"/>
      <c r="I891" s="731"/>
      <c r="J891" s="544"/>
      <c r="K891" s="725"/>
      <c r="L891" s="534"/>
      <c r="M891" s="541"/>
      <c r="N891" s="1024"/>
      <c r="O891" s="1025"/>
      <c r="P891" s="526" t="s">
        <v>3833</v>
      </c>
      <c r="Q891" s="526"/>
      <c r="R891" s="526"/>
      <c r="S891" s="526"/>
      <c r="T891" s="526" t="s">
        <v>1678</v>
      </c>
      <c r="U891" s="527">
        <v>0.5</v>
      </c>
      <c r="V891" s="1022"/>
      <c r="W891" s="937"/>
      <c r="X891" s="537"/>
      <c r="Z891" s="728"/>
      <c r="AA891" s="537"/>
      <c r="AB891" s="534"/>
      <c r="AC891" s="556"/>
      <c r="AD891" s="721">
        <f>ROUND(ROUND(ROUND(F873*$M$10,0)*U891,0)*Y889,0)</f>
        <v>120</v>
      </c>
      <c r="AE891" s="539"/>
      <c r="AF891" s="533"/>
    </row>
    <row r="892" spans="1:32" ht="16.7" customHeight="1" x14ac:dyDescent="0.15">
      <c r="A892" s="520">
        <v>22</v>
      </c>
      <c r="B892" s="520" t="s">
        <v>5542</v>
      </c>
      <c r="C892" s="540" t="s">
        <v>14109</v>
      </c>
      <c r="D892" s="542"/>
      <c r="E892" s="534"/>
      <c r="F892" s="534"/>
      <c r="H892" s="541"/>
      <c r="I892" s="1026" t="s">
        <v>10418</v>
      </c>
      <c r="J892" s="525" t="s">
        <v>1678</v>
      </c>
      <c r="K892" s="718">
        <v>0.96499999999999997</v>
      </c>
      <c r="L892" s="534"/>
      <c r="M892" s="541"/>
      <c r="N892" s="526"/>
      <c r="O892" s="526"/>
      <c r="P892" s="526"/>
      <c r="Q892" s="526"/>
      <c r="R892" s="526"/>
      <c r="S892" s="526"/>
      <c r="T892" s="526"/>
      <c r="U892" s="527"/>
      <c r="V892" s="1022"/>
      <c r="W892" s="937"/>
      <c r="X892" s="537"/>
      <c r="Z892" s="728"/>
      <c r="AA892" s="537"/>
      <c r="AB892" s="534"/>
      <c r="AC892" s="556"/>
      <c r="AD892" s="721">
        <f>ROUND(ROUND(ROUND(F873*K892,0)*$M$10,0)*Y889,0)</f>
        <v>230</v>
      </c>
      <c r="AE892" s="539"/>
      <c r="AF892" s="533"/>
    </row>
    <row r="893" spans="1:32" ht="16.7" customHeight="1" x14ac:dyDescent="0.15">
      <c r="A893" s="520">
        <v>22</v>
      </c>
      <c r="B893" s="520" t="s">
        <v>5544</v>
      </c>
      <c r="C893" s="540" t="s">
        <v>14110</v>
      </c>
      <c r="D893" s="542"/>
      <c r="E893" s="534"/>
      <c r="F893" s="534"/>
      <c r="H893" s="541"/>
      <c r="I893" s="1027"/>
      <c r="J893" s="537"/>
      <c r="L893" s="534"/>
      <c r="M893" s="541"/>
      <c r="N893" s="947" t="s">
        <v>10414</v>
      </c>
      <c r="O893" s="941"/>
      <c r="P893" s="526" t="s">
        <v>16</v>
      </c>
      <c r="Q893" s="526"/>
      <c r="R893" s="526"/>
      <c r="S893" s="526"/>
      <c r="T893" s="526" t="s">
        <v>1678</v>
      </c>
      <c r="U893" s="527">
        <v>0.7</v>
      </c>
      <c r="V893" s="1022"/>
      <c r="W893" s="937"/>
      <c r="X893" s="537"/>
      <c r="Z893" s="728"/>
      <c r="AA893" s="537"/>
      <c r="AB893" s="534"/>
      <c r="AC893" s="556"/>
      <c r="AD893" s="721">
        <f>ROUND(ROUND(ROUND(ROUND(F873*K892,0)*$M$10,0)*U893,0)*Y889,0)</f>
        <v>161</v>
      </c>
      <c r="AE893" s="539"/>
      <c r="AF893" s="533"/>
    </row>
    <row r="894" spans="1:32" ht="16.7" customHeight="1" x14ac:dyDescent="0.15">
      <c r="A894" s="520">
        <v>22</v>
      </c>
      <c r="B894" s="520" t="s">
        <v>5546</v>
      </c>
      <c r="C894" s="540" t="s">
        <v>14111</v>
      </c>
      <c r="D894" s="542"/>
      <c r="E894" s="534"/>
      <c r="F894" s="534"/>
      <c r="H894" s="541"/>
      <c r="I894" s="1028"/>
      <c r="J894" s="544"/>
      <c r="K894" s="725"/>
      <c r="L894" s="534"/>
      <c r="M894" s="541"/>
      <c r="N894" s="1024"/>
      <c r="O894" s="1025"/>
      <c r="P894" s="526" t="s">
        <v>3833</v>
      </c>
      <c r="Q894" s="526"/>
      <c r="R894" s="526"/>
      <c r="S894" s="526"/>
      <c r="T894" s="526" t="s">
        <v>1678</v>
      </c>
      <c r="U894" s="527">
        <v>0.5</v>
      </c>
      <c r="V894" s="1023"/>
      <c r="W894" s="938"/>
      <c r="X894" s="544"/>
      <c r="Y894" s="548"/>
      <c r="Z894" s="728"/>
      <c r="AA894" s="537"/>
      <c r="AB894" s="550"/>
      <c r="AC894" s="732"/>
      <c r="AD894" s="721">
        <f>ROUND(ROUND(ROUND(ROUND(F873*K892,0)*$M$10,0)*U894,0)*Y889,0)</f>
        <v>116</v>
      </c>
      <c r="AE894" s="539"/>
      <c r="AF894" s="533"/>
    </row>
    <row r="895" spans="1:32" ht="16.7" customHeight="1" x14ac:dyDescent="0.15">
      <c r="A895" s="520">
        <v>22</v>
      </c>
      <c r="B895" s="520">
        <v>8465</v>
      </c>
      <c r="C895" s="540" t="s">
        <v>14112</v>
      </c>
      <c r="D895" s="542"/>
      <c r="E895" s="534"/>
      <c r="F895" s="534"/>
      <c r="H895" s="541"/>
      <c r="I895" s="729"/>
      <c r="J895" s="525"/>
      <c r="K895" s="718"/>
      <c r="L895" s="534"/>
      <c r="M895" s="541"/>
      <c r="N895" s="526"/>
      <c r="O895" s="526"/>
      <c r="P895" s="526"/>
      <c r="Q895" s="526"/>
      <c r="R895" s="526"/>
      <c r="S895" s="526"/>
      <c r="T895" s="526"/>
      <c r="U895" s="527"/>
      <c r="V895" s="719"/>
      <c r="W895" s="525"/>
      <c r="X895" s="525"/>
      <c r="Y895" s="529"/>
      <c r="Z895" s="728"/>
      <c r="AA895" s="537"/>
      <c r="AB895" s="936" t="s">
        <v>10456</v>
      </c>
      <c r="AC895" s="941"/>
      <c r="AD895" s="721">
        <f>ROUND(ROUND(F873*$M$10,0)-AB898,0)</f>
        <v>329</v>
      </c>
      <c r="AE895" s="539"/>
      <c r="AF895" s="533"/>
    </row>
    <row r="896" spans="1:32" ht="16.7" customHeight="1" x14ac:dyDescent="0.15">
      <c r="A896" s="520">
        <v>22</v>
      </c>
      <c r="B896" s="520">
        <v>8466</v>
      </c>
      <c r="C896" s="540" t="s">
        <v>14113</v>
      </c>
      <c r="D896" s="542"/>
      <c r="E896" s="534"/>
      <c r="F896" s="534"/>
      <c r="H896" s="541"/>
      <c r="I896" s="730"/>
      <c r="J896" s="537"/>
      <c r="L896" s="534"/>
      <c r="M896" s="541"/>
      <c r="N896" s="947" t="s">
        <v>10414</v>
      </c>
      <c r="O896" s="941"/>
      <c r="P896" s="526" t="s">
        <v>16</v>
      </c>
      <c r="Q896" s="526"/>
      <c r="R896" s="526"/>
      <c r="S896" s="526"/>
      <c r="T896" s="526" t="s">
        <v>1678</v>
      </c>
      <c r="U896" s="527">
        <v>0.7</v>
      </c>
      <c r="V896" s="722"/>
      <c r="W896" s="537"/>
      <c r="X896" s="537"/>
      <c r="Z896" s="728"/>
      <c r="AA896" s="537"/>
      <c r="AB896" s="937"/>
      <c r="AC896" s="942"/>
      <c r="AD896" s="721">
        <f>ROUND(ROUND(ROUND(F873*$M$10,0)*U896,0)-AB898,0)</f>
        <v>227</v>
      </c>
      <c r="AE896" s="539"/>
      <c r="AF896" s="533"/>
    </row>
    <row r="897" spans="1:32" ht="16.7" customHeight="1" x14ac:dyDescent="0.15">
      <c r="A897" s="520">
        <v>22</v>
      </c>
      <c r="B897" s="520" t="s">
        <v>5548</v>
      </c>
      <c r="C897" s="540" t="s">
        <v>14114</v>
      </c>
      <c r="D897" s="542"/>
      <c r="E897" s="534"/>
      <c r="F897" s="534"/>
      <c r="H897" s="541"/>
      <c r="I897" s="731"/>
      <c r="J897" s="544"/>
      <c r="K897" s="725"/>
      <c r="L897" s="534"/>
      <c r="M897" s="541"/>
      <c r="N897" s="1024"/>
      <c r="O897" s="1025"/>
      <c r="P897" s="526" t="s">
        <v>3833</v>
      </c>
      <c r="Q897" s="526"/>
      <c r="R897" s="526"/>
      <c r="S897" s="526"/>
      <c r="T897" s="526" t="s">
        <v>1678</v>
      </c>
      <c r="U897" s="527">
        <v>0.5</v>
      </c>
      <c r="V897" s="722"/>
      <c r="W897" s="537"/>
      <c r="X897" s="537"/>
      <c r="Z897" s="728"/>
      <c r="AA897" s="537"/>
      <c r="AB897" s="555"/>
      <c r="AC897" s="556"/>
      <c r="AD897" s="721">
        <f>ROUND(ROUND(ROUND(F873*$M$10,0)*U897,0)-AB898,0)</f>
        <v>159</v>
      </c>
      <c r="AE897" s="539"/>
      <c r="AF897" s="533"/>
    </row>
    <row r="898" spans="1:32" ht="16.7" customHeight="1" x14ac:dyDescent="0.15">
      <c r="A898" s="520">
        <v>22</v>
      </c>
      <c r="B898" s="520">
        <v>8467</v>
      </c>
      <c r="C898" s="540" t="s">
        <v>14115</v>
      </c>
      <c r="D898" s="542"/>
      <c r="E898" s="534"/>
      <c r="F898" s="534"/>
      <c r="H898" s="541"/>
      <c r="I898" s="1026" t="s">
        <v>10418</v>
      </c>
      <c r="J898" s="525" t="s">
        <v>1678</v>
      </c>
      <c r="K898" s="718">
        <v>0.96499999999999997</v>
      </c>
      <c r="L898" s="534"/>
      <c r="M898" s="541"/>
      <c r="N898" s="526"/>
      <c r="O898" s="526"/>
      <c r="P898" s="526"/>
      <c r="Q898" s="526"/>
      <c r="R898" s="526"/>
      <c r="S898" s="526"/>
      <c r="T898" s="526"/>
      <c r="U898" s="527"/>
      <c r="V898" s="722"/>
      <c r="W898" s="537"/>
      <c r="X898" s="537"/>
      <c r="Z898" s="728"/>
      <c r="AA898" s="537"/>
      <c r="AB898" s="554">
        <v>12</v>
      </c>
      <c r="AC898" s="953" t="s">
        <v>10461</v>
      </c>
      <c r="AD898" s="721">
        <f>ROUND(ROUND(ROUND(F873*K898,0)*$M$10,0)-AB898,0)</f>
        <v>317</v>
      </c>
      <c r="AE898" s="539"/>
      <c r="AF898" s="533"/>
    </row>
    <row r="899" spans="1:32" ht="16.7" customHeight="1" x14ac:dyDescent="0.15">
      <c r="A899" s="520">
        <v>22</v>
      </c>
      <c r="B899" s="520">
        <v>8468</v>
      </c>
      <c r="C899" s="540" t="s">
        <v>14116</v>
      </c>
      <c r="D899" s="542"/>
      <c r="E899" s="534"/>
      <c r="F899" s="534"/>
      <c r="H899" s="541"/>
      <c r="I899" s="1027"/>
      <c r="J899" s="537"/>
      <c r="L899" s="534"/>
      <c r="M899" s="541"/>
      <c r="N899" s="947" t="s">
        <v>10414</v>
      </c>
      <c r="O899" s="941"/>
      <c r="P899" s="526" t="s">
        <v>16</v>
      </c>
      <c r="Q899" s="526"/>
      <c r="R899" s="526"/>
      <c r="S899" s="526"/>
      <c r="T899" s="526" t="s">
        <v>1678</v>
      </c>
      <c r="U899" s="527">
        <v>0.7</v>
      </c>
      <c r="V899" s="722"/>
      <c r="W899" s="537"/>
      <c r="X899" s="537"/>
      <c r="Z899" s="728"/>
      <c r="AA899" s="537"/>
      <c r="AB899" s="534"/>
      <c r="AC899" s="953"/>
      <c r="AD899" s="721">
        <f>ROUND(ROUND(ROUND(ROUND(F873*K898,0)*$M$10,0)*U899,0)-AB898,0)</f>
        <v>218</v>
      </c>
      <c r="AE899" s="539"/>
      <c r="AF899" s="533"/>
    </row>
    <row r="900" spans="1:32" ht="16.7" customHeight="1" x14ac:dyDescent="0.15">
      <c r="A900" s="520">
        <v>22</v>
      </c>
      <c r="B900" s="520" t="s">
        <v>5550</v>
      </c>
      <c r="C900" s="540" t="s">
        <v>14117</v>
      </c>
      <c r="D900" s="542"/>
      <c r="E900" s="534"/>
      <c r="F900" s="534"/>
      <c r="H900" s="541"/>
      <c r="I900" s="1028"/>
      <c r="J900" s="544"/>
      <c r="K900" s="725"/>
      <c r="L900" s="534"/>
      <c r="M900" s="541"/>
      <c r="N900" s="1024"/>
      <c r="O900" s="1025"/>
      <c r="P900" s="526" t="s">
        <v>3833</v>
      </c>
      <c r="Q900" s="526"/>
      <c r="R900" s="526"/>
      <c r="S900" s="526"/>
      <c r="T900" s="526" t="s">
        <v>1678</v>
      </c>
      <c r="U900" s="527">
        <v>0.5</v>
      </c>
      <c r="V900" s="727"/>
      <c r="W900" s="544"/>
      <c r="X900" s="544"/>
      <c r="Y900" s="548"/>
      <c r="Z900" s="728"/>
      <c r="AA900" s="537"/>
      <c r="AB900" s="534"/>
      <c r="AC900" s="556"/>
      <c r="AD900" s="721">
        <f>ROUND(ROUND(ROUND(ROUND(F873*K898,0)*$M$10,0)*U900,0)-AB898,0)</f>
        <v>153</v>
      </c>
      <c r="AE900" s="539"/>
      <c r="AF900" s="533"/>
    </row>
    <row r="901" spans="1:32" ht="16.7" customHeight="1" x14ac:dyDescent="0.15">
      <c r="A901" s="549">
        <v>22</v>
      </c>
      <c r="B901" s="549">
        <v>8475</v>
      </c>
      <c r="C901" s="540" t="s">
        <v>14118</v>
      </c>
      <c r="D901" s="542"/>
      <c r="E901" s="534"/>
      <c r="F901" s="534"/>
      <c r="H901" s="541"/>
      <c r="I901" s="729"/>
      <c r="J901" s="525"/>
      <c r="K901" s="718"/>
      <c r="L901" s="534"/>
      <c r="M901" s="541"/>
      <c r="N901" s="526"/>
      <c r="O901" s="526"/>
      <c r="P901" s="526"/>
      <c r="Q901" s="526"/>
      <c r="R901" s="526"/>
      <c r="S901" s="526"/>
      <c r="T901" s="526"/>
      <c r="U901" s="527"/>
      <c r="V901" s="956" t="s">
        <v>12599</v>
      </c>
      <c r="W901" s="936" t="s">
        <v>12821</v>
      </c>
      <c r="X901" s="525" t="s">
        <v>1678</v>
      </c>
      <c r="Y901" s="529">
        <v>0.5</v>
      </c>
      <c r="Z901" s="728"/>
      <c r="AA901" s="537"/>
      <c r="AB901" s="534"/>
      <c r="AC901" s="556"/>
      <c r="AD901" s="721">
        <f>ROUND(ROUND(ROUND(F873*$M$10,0)*Y901,0)-AB898,0)</f>
        <v>159</v>
      </c>
      <c r="AE901" s="539"/>
      <c r="AF901" s="533"/>
    </row>
    <row r="902" spans="1:32" ht="16.7" customHeight="1" x14ac:dyDescent="0.15">
      <c r="A902" s="549">
        <v>22</v>
      </c>
      <c r="B902" s="549">
        <v>8476</v>
      </c>
      <c r="C902" s="540" t="s">
        <v>14119</v>
      </c>
      <c r="D902" s="542"/>
      <c r="E902" s="534"/>
      <c r="F902" s="534"/>
      <c r="H902" s="541"/>
      <c r="I902" s="730"/>
      <c r="J902" s="537"/>
      <c r="L902" s="534"/>
      <c r="M902" s="541"/>
      <c r="N902" s="947" t="s">
        <v>10414</v>
      </c>
      <c r="O902" s="941"/>
      <c r="P902" s="526" t="s">
        <v>16</v>
      </c>
      <c r="Q902" s="526"/>
      <c r="R902" s="526"/>
      <c r="S902" s="526"/>
      <c r="T902" s="526" t="s">
        <v>1678</v>
      </c>
      <c r="U902" s="527">
        <v>0.7</v>
      </c>
      <c r="V902" s="1029"/>
      <c r="W902" s="937"/>
      <c r="X902" s="537"/>
      <c r="Z902" s="728"/>
      <c r="AA902" s="537"/>
      <c r="AB902" s="534"/>
      <c r="AC902" s="556"/>
      <c r="AD902" s="721">
        <f>ROUND(ROUND(ROUND(ROUND(F873*$M$10,0)*U902,0)*Y901,0)-AB898,0)</f>
        <v>108</v>
      </c>
      <c r="AE902" s="539"/>
      <c r="AF902" s="533"/>
    </row>
    <row r="903" spans="1:32" ht="16.7" customHeight="1" x14ac:dyDescent="0.15">
      <c r="A903" s="520">
        <v>22</v>
      </c>
      <c r="B903" s="520" t="s">
        <v>14120</v>
      </c>
      <c r="C903" s="540" t="s">
        <v>14121</v>
      </c>
      <c r="D903" s="542"/>
      <c r="E903" s="534"/>
      <c r="F903" s="534"/>
      <c r="H903" s="541"/>
      <c r="I903" s="731"/>
      <c r="J903" s="544"/>
      <c r="K903" s="725"/>
      <c r="L903" s="534"/>
      <c r="M903" s="541"/>
      <c r="N903" s="1024"/>
      <c r="O903" s="1025"/>
      <c r="P903" s="526" t="s">
        <v>3833</v>
      </c>
      <c r="Q903" s="526"/>
      <c r="R903" s="526"/>
      <c r="S903" s="526"/>
      <c r="T903" s="526" t="s">
        <v>1678</v>
      </c>
      <c r="U903" s="527">
        <v>0.5</v>
      </c>
      <c r="V903" s="1029"/>
      <c r="W903" s="937"/>
      <c r="X903" s="537"/>
      <c r="Z903" s="728"/>
      <c r="AA903" s="537"/>
      <c r="AB903" s="534"/>
      <c r="AC903" s="556"/>
      <c r="AD903" s="721">
        <f>ROUND(ROUND(ROUND(ROUND(F873*$M$10,0)*U903,0)*Y901,0)-AB898,0)</f>
        <v>74</v>
      </c>
      <c r="AE903" s="539"/>
      <c r="AF903" s="533"/>
    </row>
    <row r="904" spans="1:32" ht="16.7" customHeight="1" x14ac:dyDescent="0.15">
      <c r="A904" s="549">
        <v>22</v>
      </c>
      <c r="B904" s="549">
        <v>8477</v>
      </c>
      <c r="C904" s="540" t="s">
        <v>14122</v>
      </c>
      <c r="D904" s="542"/>
      <c r="E904" s="534"/>
      <c r="F904" s="534"/>
      <c r="H904" s="541"/>
      <c r="I904" s="1026" t="s">
        <v>10418</v>
      </c>
      <c r="J904" s="525" t="s">
        <v>1678</v>
      </c>
      <c r="K904" s="718">
        <v>0.96499999999999997</v>
      </c>
      <c r="L904" s="534"/>
      <c r="M904" s="541"/>
      <c r="N904" s="526"/>
      <c r="O904" s="526"/>
      <c r="P904" s="526"/>
      <c r="Q904" s="526"/>
      <c r="R904" s="526"/>
      <c r="S904" s="526"/>
      <c r="T904" s="526"/>
      <c r="U904" s="527"/>
      <c r="V904" s="1029"/>
      <c r="W904" s="937"/>
      <c r="X904" s="537"/>
      <c r="Z904" s="728"/>
      <c r="AA904" s="537"/>
      <c r="AB904" s="534"/>
      <c r="AC904" s="556"/>
      <c r="AD904" s="721">
        <f>ROUND(ROUND(ROUND(ROUND(F873*K904,0)*$M$10,0)*Y901,0)-AB898,0)</f>
        <v>153</v>
      </c>
      <c r="AE904" s="539"/>
      <c r="AF904" s="533"/>
    </row>
    <row r="905" spans="1:32" ht="16.7" customHeight="1" x14ac:dyDescent="0.15">
      <c r="A905" s="549">
        <v>22</v>
      </c>
      <c r="B905" s="549">
        <v>8478</v>
      </c>
      <c r="C905" s="540" t="s">
        <v>14123</v>
      </c>
      <c r="D905" s="542"/>
      <c r="E905" s="534"/>
      <c r="F905" s="534"/>
      <c r="H905" s="541"/>
      <c r="I905" s="1027"/>
      <c r="J905" s="537"/>
      <c r="L905" s="534"/>
      <c r="M905" s="541"/>
      <c r="N905" s="947" t="s">
        <v>10414</v>
      </c>
      <c r="O905" s="941"/>
      <c r="P905" s="526" t="s">
        <v>16</v>
      </c>
      <c r="Q905" s="526"/>
      <c r="R905" s="526"/>
      <c r="S905" s="526"/>
      <c r="T905" s="526" t="s">
        <v>1678</v>
      </c>
      <c r="U905" s="527">
        <v>0.7</v>
      </c>
      <c r="V905" s="1029"/>
      <c r="W905" s="937"/>
      <c r="X905" s="537"/>
      <c r="Z905" s="728"/>
      <c r="AA905" s="537"/>
      <c r="AB905" s="534"/>
      <c r="AC905" s="556"/>
      <c r="AD905" s="721">
        <f>ROUND(ROUND(ROUND(ROUND(ROUND(F873*K904,0)*$M$10,0)*U905,0)*Y901,0)-AB898,0)</f>
        <v>103</v>
      </c>
      <c r="AE905" s="539"/>
      <c r="AF905" s="533"/>
    </row>
    <row r="906" spans="1:32" ht="16.7" customHeight="1" x14ac:dyDescent="0.15">
      <c r="A906" s="520">
        <v>22</v>
      </c>
      <c r="B906" s="520" t="s">
        <v>14124</v>
      </c>
      <c r="C906" s="540" t="s">
        <v>14125</v>
      </c>
      <c r="D906" s="542"/>
      <c r="E906" s="534"/>
      <c r="F906" s="534"/>
      <c r="H906" s="541"/>
      <c r="I906" s="1028"/>
      <c r="J906" s="544"/>
      <c r="K906" s="725"/>
      <c r="L906" s="534"/>
      <c r="M906" s="541"/>
      <c r="N906" s="1024"/>
      <c r="O906" s="1025"/>
      <c r="P906" s="526" t="s">
        <v>3833</v>
      </c>
      <c r="Q906" s="526"/>
      <c r="R906" s="526"/>
      <c r="S906" s="526"/>
      <c r="T906" s="526" t="s">
        <v>1678</v>
      </c>
      <c r="U906" s="527">
        <v>0.5</v>
      </c>
      <c r="V906" s="1029"/>
      <c r="W906" s="938"/>
      <c r="X906" s="544"/>
      <c r="Y906" s="548"/>
      <c r="Z906" s="728"/>
      <c r="AA906" s="537"/>
      <c r="AB906" s="534"/>
      <c r="AC906" s="556"/>
      <c r="AD906" s="721">
        <f>ROUND(ROUND(ROUND(ROUND(ROUND(F873*K904,0)*$M$10,0)*U906,0)*Y901,0)-AB898,0)</f>
        <v>71</v>
      </c>
      <c r="AE906" s="539"/>
      <c r="AF906" s="533"/>
    </row>
    <row r="907" spans="1:32" ht="16.7" customHeight="1" x14ac:dyDescent="0.15">
      <c r="A907" s="549">
        <v>22</v>
      </c>
      <c r="B907" s="549">
        <v>8479</v>
      </c>
      <c r="C907" s="540" t="s">
        <v>14126</v>
      </c>
      <c r="D907" s="542"/>
      <c r="E907" s="534"/>
      <c r="F907" s="534"/>
      <c r="H907" s="541"/>
      <c r="I907" s="729"/>
      <c r="J907" s="525"/>
      <c r="K907" s="718"/>
      <c r="L907" s="534"/>
      <c r="M907" s="541"/>
      <c r="N907" s="526"/>
      <c r="O907" s="526"/>
      <c r="P907" s="526"/>
      <c r="Q907" s="526"/>
      <c r="R907" s="526"/>
      <c r="S907" s="526"/>
      <c r="T907" s="526"/>
      <c r="U907" s="527"/>
      <c r="V907" s="1029"/>
      <c r="W907" s="936" t="s">
        <v>12830</v>
      </c>
      <c r="X907" s="525" t="s">
        <v>1678</v>
      </c>
      <c r="Y907" s="529">
        <v>0.7</v>
      </c>
      <c r="Z907" s="728"/>
      <c r="AA907" s="537"/>
      <c r="AB907" s="534"/>
      <c r="AC907" s="556"/>
      <c r="AD907" s="721">
        <f>ROUND(ROUND(ROUND(F873*$M$10,0)*Y907,0)-AB898,0)</f>
        <v>227</v>
      </c>
      <c r="AE907" s="539"/>
      <c r="AF907" s="533"/>
    </row>
    <row r="908" spans="1:32" ht="16.7" customHeight="1" x14ac:dyDescent="0.15">
      <c r="A908" s="549">
        <v>22</v>
      </c>
      <c r="B908" s="549">
        <v>8480</v>
      </c>
      <c r="C908" s="540" t="s">
        <v>14127</v>
      </c>
      <c r="D908" s="542"/>
      <c r="E908" s="534"/>
      <c r="F908" s="534"/>
      <c r="H908" s="541"/>
      <c r="I908" s="730"/>
      <c r="J908" s="537"/>
      <c r="L908" s="534"/>
      <c r="M908" s="541"/>
      <c r="N908" s="947" t="s">
        <v>10414</v>
      </c>
      <c r="O908" s="941"/>
      <c r="P908" s="526" t="s">
        <v>16</v>
      </c>
      <c r="Q908" s="526"/>
      <c r="R908" s="526"/>
      <c r="S908" s="526"/>
      <c r="T908" s="526" t="s">
        <v>1678</v>
      </c>
      <c r="U908" s="527">
        <v>0.7</v>
      </c>
      <c r="V908" s="1029"/>
      <c r="W908" s="937"/>
      <c r="X908" s="537"/>
      <c r="Z908" s="728"/>
      <c r="AA908" s="537"/>
      <c r="AB908" s="534"/>
      <c r="AC908" s="556"/>
      <c r="AD908" s="721">
        <f>ROUND(ROUND(ROUND(ROUND(F873*$M$10,0)*U908,0)*Y907,0)-AB898,0)</f>
        <v>155</v>
      </c>
      <c r="AE908" s="539"/>
      <c r="AF908" s="533"/>
    </row>
    <row r="909" spans="1:32" ht="16.7" customHeight="1" x14ac:dyDescent="0.15">
      <c r="A909" s="520">
        <v>22</v>
      </c>
      <c r="B909" s="520" t="s">
        <v>14128</v>
      </c>
      <c r="C909" s="540" t="s">
        <v>14129</v>
      </c>
      <c r="D909" s="542"/>
      <c r="E909" s="534"/>
      <c r="F909" s="534"/>
      <c r="H909" s="541"/>
      <c r="I909" s="731"/>
      <c r="J909" s="544"/>
      <c r="K909" s="725"/>
      <c r="L909" s="534"/>
      <c r="M909" s="541"/>
      <c r="N909" s="1024"/>
      <c r="O909" s="1025"/>
      <c r="P909" s="526" t="s">
        <v>3833</v>
      </c>
      <c r="Q909" s="526"/>
      <c r="R909" s="526"/>
      <c r="S909" s="526"/>
      <c r="T909" s="526" t="s">
        <v>1678</v>
      </c>
      <c r="U909" s="527">
        <v>0.5</v>
      </c>
      <c r="V909" s="1029"/>
      <c r="W909" s="937"/>
      <c r="X909" s="537"/>
      <c r="Z909" s="728"/>
      <c r="AA909" s="537"/>
      <c r="AB909" s="534"/>
      <c r="AC909" s="556"/>
      <c r="AD909" s="721">
        <f>ROUND(ROUND(ROUND(ROUND(F873*$M$10,0)*U909,0)*Y907,0)-AB898,0)</f>
        <v>108</v>
      </c>
      <c r="AE909" s="539"/>
      <c r="AF909" s="533"/>
    </row>
    <row r="910" spans="1:32" ht="16.7" customHeight="1" x14ac:dyDescent="0.15">
      <c r="A910" s="549">
        <v>22</v>
      </c>
      <c r="B910" s="549">
        <v>8489</v>
      </c>
      <c r="C910" s="540" t="s">
        <v>14130</v>
      </c>
      <c r="D910" s="542"/>
      <c r="E910" s="534"/>
      <c r="F910" s="534"/>
      <c r="H910" s="541"/>
      <c r="I910" s="1026" t="s">
        <v>10418</v>
      </c>
      <c r="J910" s="525" t="s">
        <v>1678</v>
      </c>
      <c r="K910" s="718">
        <v>0.96499999999999997</v>
      </c>
      <c r="L910" s="534"/>
      <c r="M910" s="541"/>
      <c r="N910" s="526"/>
      <c r="O910" s="526"/>
      <c r="P910" s="526"/>
      <c r="Q910" s="526"/>
      <c r="R910" s="526"/>
      <c r="S910" s="526"/>
      <c r="T910" s="526"/>
      <c r="U910" s="527"/>
      <c r="V910" s="1029"/>
      <c r="W910" s="937"/>
      <c r="X910" s="537"/>
      <c r="Z910" s="728"/>
      <c r="AA910" s="537"/>
      <c r="AB910" s="534"/>
      <c r="AC910" s="556"/>
      <c r="AD910" s="721">
        <f>ROUND(ROUND(ROUND(ROUND(F873*K910,0)*$M$10,0)*Y907,0)-AB898,0)</f>
        <v>218</v>
      </c>
      <c r="AE910" s="539"/>
      <c r="AF910" s="533"/>
    </row>
    <row r="911" spans="1:32" ht="16.7" customHeight="1" x14ac:dyDescent="0.15">
      <c r="A911" s="549">
        <v>22</v>
      </c>
      <c r="B911" s="549">
        <v>8490</v>
      </c>
      <c r="C911" s="540" t="s">
        <v>14131</v>
      </c>
      <c r="D911" s="542"/>
      <c r="E911" s="534"/>
      <c r="F911" s="534"/>
      <c r="H911" s="541"/>
      <c r="I911" s="1027"/>
      <c r="J911" s="537"/>
      <c r="L911" s="534"/>
      <c r="M911" s="541"/>
      <c r="N911" s="947" t="s">
        <v>10414</v>
      </c>
      <c r="O911" s="941"/>
      <c r="P911" s="526" t="s">
        <v>16</v>
      </c>
      <c r="Q911" s="526"/>
      <c r="R911" s="526"/>
      <c r="S911" s="526"/>
      <c r="T911" s="526" t="s">
        <v>1678</v>
      </c>
      <c r="U911" s="527">
        <v>0.7</v>
      </c>
      <c r="V911" s="1029"/>
      <c r="W911" s="937"/>
      <c r="X911" s="537"/>
      <c r="Z911" s="728"/>
      <c r="AA911" s="537"/>
      <c r="AB911" s="534"/>
      <c r="AC911" s="556"/>
      <c r="AD911" s="721">
        <f>ROUND(ROUND(ROUND(ROUND(ROUND(F873*K910,0)*$M$10,0)*U911,0)*Y907,0)-AB898,0)</f>
        <v>149</v>
      </c>
      <c r="AE911" s="539"/>
      <c r="AF911" s="533"/>
    </row>
    <row r="912" spans="1:32" ht="16.7" customHeight="1" x14ac:dyDescent="0.15">
      <c r="A912" s="520">
        <v>22</v>
      </c>
      <c r="B912" s="520" t="s">
        <v>14132</v>
      </c>
      <c r="C912" s="540" t="s">
        <v>14133</v>
      </c>
      <c r="D912" s="542"/>
      <c r="E912" s="534"/>
      <c r="F912" s="534"/>
      <c r="H912" s="541"/>
      <c r="I912" s="1028"/>
      <c r="J912" s="544"/>
      <c r="K912" s="725"/>
      <c r="L912" s="534"/>
      <c r="M912" s="541"/>
      <c r="N912" s="1024"/>
      <c r="O912" s="1025"/>
      <c r="P912" s="526" t="s">
        <v>3833</v>
      </c>
      <c r="Q912" s="526"/>
      <c r="R912" s="526"/>
      <c r="S912" s="526"/>
      <c r="T912" s="526" t="s">
        <v>1678</v>
      </c>
      <c r="U912" s="527">
        <v>0.5</v>
      </c>
      <c r="V912" s="1023"/>
      <c r="W912" s="938"/>
      <c r="X912" s="544"/>
      <c r="Y912" s="548"/>
      <c r="Z912" s="728"/>
      <c r="AA912" s="537"/>
      <c r="AB912" s="534"/>
      <c r="AC912" s="556"/>
      <c r="AD912" s="721">
        <f>ROUND(ROUND(ROUND(ROUND(ROUND(F873*K910,0)*$M$10,0)*U912,0)*Y907,0)-AB898,0)</f>
        <v>104</v>
      </c>
      <c r="AE912" s="539"/>
      <c r="AF912" s="533"/>
    </row>
    <row r="913" spans="1:32" ht="16.7" customHeight="1" x14ac:dyDescent="0.15">
      <c r="A913" s="520">
        <v>22</v>
      </c>
      <c r="B913" s="520" t="s">
        <v>14134</v>
      </c>
      <c r="C913" s="540" t="s">
        <v>14135</v>
      </c>
      <c r="D913" s="542"/>
      <c r="E913" s="534"/>
      <c r="F913" s="534"/>
      <c r="H913" s="541"/>
      <c r="I913" s="729"/>
      <c r="J913" s="525"/>
      <c r="K913" s="718"/>
      <c r="L913" s="534"/>
      <c r="M913" s="541"/>
      <c r="N913" s="526"/>
      <c r="O913" s="526"/>
      <c r="P913" s="526"/>
      <c r="Q913" s="526"/>
      <c r="R913" s="526"/>
      <c r="S913" s="526"/>
      <c r="T913" s="526"/>
      <c r="U913" s="527"/>
      <c r="V913" s="1021" t="s">
        <v>12608</v>
      </c>
      <c r="W913" s="936" t="s">
        <v>12840</v>
      </c>
      <c r="X913" s="525" t="s">
        <v>1678</v>
      </c>
      <c r="Y913" s="529">
        <v>0.7</v>
      </c>
      <c r="Z913" s="728"/>
      <c r="AA913" s="537"/>
      <c r="AB913" s="534"/>
      <c r="AC913" s="556"/>
      <c r="AD913" s="721">
        <f>ROUND(ROUND(ROUND(F873*$M$10,0)*Y913,0)-AB898,0)</f>
        <v>227</v>
      </c>
      <c r="AE913" s="539"/>
      <c r="AF913" s="533"/>
    </row>
    <row r="914" spans="1:32" ht="16.7" customHeight="1" x14ac:dyDescent="0.15">
      <c r="A914" s="520">
        <v>22</v>
      </c>
      <c r="B914" s="520" t="s">
        <v>14136</v>
      </c>
      <c r="C914" s="540" t="s">
        <v>14137</v>
      </c>
      <c r="D914" s="542"/>
      <c r="E914" s="534"/>
      <c r="F914" s="534"/>
      <c r="H914" s="541"/>
      <c r="I914" s="730"/>
      <c r="J914" s="537"/>
      <c r="L914" s="534"/>
      <c r="M914" s="541"/>
      <c r="N914" s="947" t="s">
        <v>10414</v>
      </c>
      <c r="O914" s="941"/>
      <c r="P914" s="526" t="s">
        <v>16</v>
      </c>
      <c r="Q914" s="526"/>
      <c r="R914" s="526"/>
      <c r="S914" s="526"/>
      <c r="T914" s="526" t="s">
        <v>1678</v>
      </c>
      <c r="U914" s="527">
        <v>0.7</v>
      </c>
      <c r="V914" s="1022"/>
      <c r="W914" s="937"/>
      <c r="X914" s="537"/>
      <c r="Z914" s="728"/>
      <c r="AA914" s="537"/>
      <c r="AB914" s="534"/>
      <c r="AC914" s="556"/>
      <c r="AD914" s="721">
        <f>ROUND(ROUND(ROUND(ROUND(F873*$M$10,0)*U914,0)*Y913,0)-AB898,0)</f>
        <v>155</v>
      </c>
      <c r="AE914" s="539"/>
      <c r="AF914" s="533"/>
    </row>
    <row r="915" spans="1:32" ht="16.7" customHeight="1" x14ac:dyDescent="0.15">
      <c r="A915" s="520">
        <v>22</v>
      </c>
      <c r="B915" s="520" t="s">
        <v>14138</v>
      </c>
      <c r="C915" s="540" t="s">
        <v>14139</v>
      </c>
      <c r="D915" s="542"/>
      <c r="E915" s="534"/>
      <c r="F915" s="534"/>
      <c r="H915" s="541"/>
      <c r="I915" s="731"/>
      <c r="J915" s="544"/>
      <c r="K915" s="725"/>
      <c r="L915" s="534"/>
      <c r="M915" s="541"/>
      <c r="N915" s="1024"/>
      <c r="O915" s="1025"/>
      <c r="P915" s="526" t="s">
        <v>3833</v>
      </c>
      <c r="Q915" s="526"/>
      <c r="R915" s="526"/>
      <c r="S915" s="526"/>
      <c r="T915" s="526" t="s">
        <v>1678</v>
      </c>
      <c r="U915" s="527">
        <v>0.5</v>
      </c>
      <c r="V915" s="1022"/>
      <c r="W915" s="937"/>
      <c r="X915" s="537"/>
      <c r="Z915" s="728"/>
      <c r="AA915" s="537"/>
      <c r="AB915" s="534"/>
      <c r="AC915" s="556"/>
      <c r="AD915" s="721">
        <f>ROUND(ROUND(ROUND(ROUND(F873*$M$10,0)*U915,0)*Y913,0)-AB898,0)</f>
        <v>108</v>
      </c>
      <c r="AE915" s="539"/>
      <c r="AF915" s="533"/>
    </row>
    <row r="916" spans="1:32" ht="16.7" customHeight="1" x14ac:dyDescent="0.15">
      <c r="A916" s="520">
        <v>22</v>
      </c>
      <c r="B916" s="520" t="s">
        <v>5554</v>
      </c>
      <c r="C916" s="540" t="s">
        <v>14140</v>
      </c>
      <c r="D916" s="542"/>
      <c r="E916" s="534"/>
      <c r="F916" s="534"/>
      <c r="H916" s="541"/>
      <c r="I916" s="1026" t="s">
        <v>10418</v>
      </c>
      <c r="J916" s="525" t="s">
        <v>1678</v>
      </c>
      <c r="K916" s="718">
        <v>0.96499999999999997</v>
      </c>
      <c r="L916" s="534"/>
      <c r="M916" s="541"/>
      <c r="N916" s="526"/>
      <c r="O916" s="526"/>
      <c r="P916" s="526"/>
      <c r="Q916" s="526"/>
      <c r="R916" s="526"/>
      <c r="S916" s="526"/>
      <c r="T916" s="526"/>
      <c r="U916" s="527"/>
      <c r="V916" s="1022"/>
      <c r="W916" s="937"/>
      <c r="X916" s="537"/>
      <c r="Z916" s="728"/>
      <c r="AA916" s="537"/>
      <c r="AB916" s="534"/>
      <c r="AC916" s="556"/>
      <c r="AD916" s="721">
        <f>ROUND(ROUND(ROUND(ROUND(F873*K916,0)*$M$10,0)*Y913,0)-AB898,0)</f>
        <v>218</v>
      </c>
      <c r="AE916" s="539"/>
      <c r="AF916" s="533"/>
    </row>
    <row r="917" spans="1:32" ht="16.7" customHeight="1" x14ac:dyDescent="0.15">
      <c r="A917" s="520">
        <v>22</v>
      </c>
      <c r="B917" s="520" t="s">
        <v>5556</v>
      </c>
      <c r="C917" s="540" t="s">
        <v>14141</v>
      </c>
      <c r="D917" s="542"/>
      <c r="E917" s="534"/>
      <c r="F917" s="534"/>
      <c r="H917" s="541"/>
      <c r="I917" s="1027"/>
      <c r="J917" s="537"/>
      <c r="L917" s="534"/>
      <c r="M917" s="541"/>
      <c r="N917" s="947" t="s">
        <v>10414</v>
      </c>
      <c r="O917" s="941"/>
      <c r="P917" s="526" t="s">
        <v>16</v>
      </c>
      <c r="Q917" s="526"/>
      <c r="R917" s="526"/>
      <c r="S917" s="526"/>
      <c r="T917" s="526" t="s">
        <v>1678</v>
      </c>
      <c r="U917" s="527">
        <v>0.7</v>
      </c>
      <c r="V917" s="1022"/>
      <c r="W917" s="937"/>
      <c r="X917" s="537"/>
      <c r="Z917" s="728"/>
      <c r="AA917" s="537"/>
      <c r="AB917" s="534"/>
      <c r="AC917" s="556"/>
      <c r="AD917" s="721">
        <f>ROUND(ROUND(ROUND(ROUND(ROUND(F873*K916,0)*$M$10,0)*U917,0)*Y913,0)-AB898,0)</f>
        <v>149</v>
      </c>
      <c r="AE917" s="539"/>
      <c r="AF917" s="533"/>
    </row>
    <row r="918" spans="1:32" ht="16.7" customHeight="1" x14ac:dyDescent="0.15">
      <c r="A918" s="520">
        <v>22</v>
      </c>
      <c r="B918" s="520" t="s">
        <v>5558</v>
      </c>
      <c r="C918" s="540" t="s">
        <v>14142</v>
      </c>
      <c r="D918" s="557"/>
      <c r="E918" s="550"/>
      <c r="F918" s="550"/>
      <c r="G918" s="650"/>
      <c r="H918" s="558"/>
      <c r="I918" s="1028"/>
      <c r="J918" s="544"/>
      <c r="K918" s="725"/>
      <c r="L918" s="550"/>
      <c r="M918" s="558"/>
      <c r="N918" s="1024"/>
      <c r="O918" s="1025"/>
      <c r="P918" s="526" t="s">
        <v>3833</v>
      </c>
      <c r="Q918" s="526"/>
      <c r="R918" s="526"/>
      <c r="S918" s="526"/>
      <c r="T918" s="526" t="s">
        <v>1678</v>
      </c>
      <c r="U918" s="527">
        <v>0.5</v>
      </c>
      <c r="V918" s="1023"/>
      <c r="W918" s="938"/>
      <c r="X918" s="544"/>
      <c r="Y918" s="548"/>
      <c r="Z918" s="733"/>
      <c r="AA918" s="544"/>
      <c r="AB918" s="550"/>
      <c r="AC918" s="732"/>
      <c r="AD918" s="721">
        <f>ROUND(ROUND(ROUND(ROUND(ROUND(F873*K916,0)*$M$10,0)*U918,0)*Y913,0)-AB898,0)</f>
        <v>104</v>
      </c>
      <c r="AE918" s="559"/>
      <c r="AF918" s="533"/>
    </row>
    <row r="919" spans="1:32" ht="16.7" customHeight="1" x14ac:dyDescent="0.15">
      <c r="A919" s="520">
        <v>22</v>
      </c>
      <c r="B919" s="520">
        <v>8741</v>
      </c>
      <c r="C919" s="521" t="s">
        <v>14143</v>
      </c>
      <c r="D919" s="560"/>
      <c r="E919" s="522"/>
      <c r="F919" s="936" t="s">
        <v>13104</v>
      </c>
      <c r="G919" s="947"/>
      <c r="H919" s="941"/>
      <c r="I919" s="729"/>
      <c r="J919" s="525"/>
      <c r="K919" s="718"/>
      <c r="L919" s="522"/>
      <c r="M919" s="561"/>
      <c r="N919" s="526"/>
      <c r="O919" s="526"/>
      <c r="P919" s="526"/>
      <c r="Q919" s="526"/>
      <c r="R919" s="526"/>
      <c r="S919" s="526"/>
      <c r="T919" s="526"/>
      <c r="U919" s="527"/>
      <c r="V919" s="719"/>
      <c r="W919" s="525"/>
      <c r="X919" s="525"/>
      <c r="Y919" s="529"/>
      <c r="Z919" s="734"/>
      <c r="AA919" s="525"/>
      <c r="AB919" s="522"/>
      <c r="AC919" s="720"/>
      <c r="AD919" s="721">
        <f>ROUND(F921*$M$10,0)</f>
        <v>307</v>
      </c>
      <c r="AE919" s="532"/>
      <c r="AF919" s="533"/>
    </row>
    <row r="920" spans="1:32" ht="16.7" customHeight="1" x14ac:dyDescent="0.15">
      <c r="A920" s="520">
        <v>22</v>
      </c>
      <c r="B920" s="520">
        <v>8742</v>
      </c>
      <c r="C920" s="521" t="s">
        <v>14144</v>
      </c>
      <c r="D920" s="542"/>
      <c r="E920" s="534"/>
      <c r="F920" s="937"/>
      <c r="G920" s="948"/>
      <c r="H920" s="942"/>
      <c r="I920" s="730"/>
      <c r="J920" s="537"/>
      <c r="L920" s="534"/>
      <c r="M920" s="541"/>
      <c r="N920" s="947" t="s">
        <v>10414</v>
      </c>
      <c r="O920" s="941"/>
      <c r="P920" s="526" t="s">
        <v>16</v>
      </c>
      <c r="Q920" s="526"/>
      <c r="R920" s="526"/>
      <c r="S920" s="526"/>
      <c r="T920" s="526" t="s">
        <v>1678</v>
      </c>
      <c r="U920" s="527">
        <v>0.7</v>
      </c>
      <c r="V920" s="722"/>
      <c r="W920" s="537"/>
      <c r="X920" s="537"/>
      <c r="Z920" s="728"/>
      <c r="AA920" s="537"/>
      <c r="AB920" s="534"/>
      <c r="AC920" s="556"/>
      <c r="AD920" s="721">
        <f>ROUND(ROUND(F921*$M$10,0)*U920,0)</f>
        <v>215</v>
      </c>
      <c r="AE920" s="539"/>
      <c r="AF920" s="533"/>
    </row>
    <row r="921" spans="1:32" ht="16.7" customHeight="1" x14ac:dyDescent="0.15">
      <c r="A921" s="520">
        <v>22</v>
      </c>
      <c r="B921" s="520" t="s">
        <v>5608</v>
      </c>
      <c r="C921" s="540" t="s">
        <v>14145</v>
      </c>
      <c r="D921" s="542"/>
      <c r="E921" s="534"/>
      <c r="F921" s="1034">
        <f>'6生活介護(基本)'!F921</f>
        <v>439</v>
      </c>
      <c r="G921" s="1035"/>
      <c r="H921" s="541" t="s">
        <v>9</v>
      </c>
      <c r="I921" s="731"/>
      <c r="J921" s="544"/>
      <c r="K921" s="725"/>
      <c r="L921" s="534"/>
      <c r="M921" s="541"/>
      <c r="N921" s="1024"/>
      <c r="O921" s="1025"/>
      <c r="P921" s="526" t="s">
        <v>3833</v>
      </c>
      <c r="Q921" s="526"/>
      <c r="R921" s="526"/>
      <c r="S921" s="526"/>
      <c r="T921" s="526" t="s">
        <v>1678</v>
      </c>
      <c r="U921" s="527">
        <v>0.5</v>
      </c>
      <c r="V921" s="722"/>
      <c r="W921" s="537"/>
      <c r="X921" s="537"/>
      <c r="Z921" s="728"/>
      <c r="AA921" s="537"/>
      <c r="AB921" s="534"/>
      <c r="AC921" s="556"/>
      <c r="AD921" s="721">
        <f>ROUND(ROUND(F921*$M$10,0)*U921,0)</f>
        <v>154</v>
      </c>
      <c r="AE921" s="539"/>
      <c r="AF921" s="533"/>
    </row>
    <row r="922" spans="1:32" ht="16.7" customHeight="1" x14ac:dyDescent="0.15">
      <c r="A922" s="520">
        <v>22</v>
      </c>
      <c r="B922" s="520">
        <v>8743</v>
      </c>
      <c r="C922" s="540" t="s">
        <v>14146</v>
      </c>
      <c r="D922" s="542"/>
      <c r="E922" s="534"/>
      <c r="F922" s="534"/>
      <c r="H922" s="541"/>
      <c r="I922" s="1026" t="s">
        <v>10418</v>
      </c>
      <c r="J922" s="525" t="s">
        <v>1678</v>
      </c>
      <c r="K922" s="718">
        <v>0.96499999999999997</v>
      </c>
      <c r="L922" s="534"/>
      <c r="M922" s="541"/>
      <c r="N922" s="526"/>
      <c r="O922" s="526"/>
      <c r="P922" s="526"/>
      <c r="Q922" s="526"/>
      <c r="R922" s="526"/>
      <c r="S922" s="526"/>
      <c r="T922" s="526"/>
      <c r="U922" s="527"/>
      <c r="V922" s="722"/>
      <c r="W922" s="537"/>
      <c r="X922" s="537"/>
      <c r="Z922" s="728"/>
      <c r="AA922" s="537"/>
      <c r="AB922" s="534"/>
      <c r="AC922" s="556"/>
      <c r="AD922" s="721">
        <f>ROUND(ROUND(F921*K922,0)*$M$10,0)</f>
        <v>297</v>
      </c>
      <c r="AE922" s="539"/>
      <c r="AF922" s="533"/>
    </row>
    <row r="923" spans="1:32" ht="16.7" customHeight="1" x14ac:dyDescent="0.15">
      <c r="A923" s="520">
        <v>22</v>
      </c>
      <c r="B923" s="520">
        <v>8744</v>
      </c>
      <c r="C923" s="540" t="s">
        <v>14147</v>
      </c>
      <c r="D923" s="542"/>
      <c r="E923" s="534"/>
      <c r="F923" s="534"/>
      <c r="H923" s="541"/>
      <c r="I923" s="1027"/>
      <c r="J923" s="537"/>
      <c r="L923" s="534"/>
      <c r="M923" s="541"/>
      <c r="N923" s="947" t="s">
        <v>10414</v>
      </c>
      <c r="O923" s="941"/>
      <c r="P923" s="526" t="s">
        <v>16</v>
      </c>
      <c r="Q923" s="526"/>
      <c r="R923" s="526"/>
      <c r="S923" s="526"/>
      <c r="T923" s="526" t="s">
        <v>1678</v>
      </c>
      <c r="U923" s="527">
        <v>0.7</v>
      </c>
      <c r="V923" s="722"/>
      <c r="W923" s="537"/>
      <c r="X923" s="537"/>
      <c r="Z923" s="728"/>
      <c r="AA923" s="537"/>
      <c r="AB923" s="534"/>
      <c r="AC923" s="556"/>
      <c r="AD923" s="721">
        <f>ROUND(ROUND(ROUND(F921*K922,0)*$M$10,0)*U923,0)</f>
        <v>208</v>
      </c>
      <c r="AE923" s="539"/>
      <c r="AF923" s="533"/>
    </row>
    <row r="924" spans="1:32" ht="16.7" customHeight="1" x14ac:dyDescent="0.15">
      <c r="A924" s="520">
        <v>22</v>
      </c>
      <c r="B924" s="520" t="s">
        <v>5610</v>
      </c>
      <c r="C924" s="540" t="s">
        <v>14148</v>
      </c>
      <c r="D924" s="542"/>
      <c r="E924" s="534"/>
      <c r="F924" s="534"/>
      <c r="H924" s="541"/>
      <c r="I924" s="1028"/>
      <c r="J924" s="544"/>
      <c r="K924" s="725"/>
      <c r="L924" s="534"/>
      <c r="M924" s="541"/>
      <c r="N924" s="1024"/>
      <c r="O924" s="1025"/>
      <c r="P924" s="526" t="s">
        <v>3833</v>
      </c>
      <c r="Q924" s="526"/>
      <c r="R924" s="526"/>
      <c r="S924" s="526"/>
      <c r="T924" s="526" t="s">
        <v>1678</v>
      </c>
      <c r="U924" s="527">
        <v>0.5</v>
      </c>
      <c r="V924" s="727"/>
      <c r="W924" s="544"/>
      <c r="X924" s="544"/>
      <c r="Y924" s="548"/>
      <c r="Z924" s="728"/>
      <c r="AA924" s="537"/>
      <c r="AB924" s="534"/>
      <c r="AC924" s="556"/>
      <c r="AD924" s="721">
        <f>ROUND(ROUND(ROUND(F921*K922,0)*$M$10,0)*U924,0)</f>
        <v>149</v>
      </c>
      <c r="AE924" s="539"/>
      <c r="AF924" s="533"/>
    </row>
    <row r="925" spans="1:32" ht="16.7" customHeight="1" x14ac:dyDescent="0.15">
      <c r="A925" s="549">
        <v>22</v>
      </c>
      <c r="B925" s="549">
        <v>8745</v>
      </c>
      <c r="C925" s="540" t="s">
        <v>14149</v>
      </c>
      <c r="D925" s="542"/>
      <c r="E925" s="534"/>
      <c r="F925" s="534"/>
      <c r="H925" s="541"/>
      <c r="I925" s="729"/>
      <c r="J925" s="525"/>
      <c r="K925" s="718"/>
      <c r="L925" s="534"/>
      <c r="M925" s="541"/>
      <c r="N925" s="526"/>
      <c r="O925" s="526"/>
      <c r="P925" s="526"/>
      <c r="Q925" s="526"/>
      <c r="R925" s="526"/>
      <c r="S925" s="526"/>
      <c r="T925" s="526"/>
      <c r="U925" s="527"/>
      <c r="V925" s="956" t="s">
        <v>12599</v>
      </c>
      <c r="W925" s="936" t="s">
        <v>12821</v>
      </c>
      <c r="X925" s="525" t="s">
        <v>1678</v>
      </c>
      <c r="Y925" s="529">
        <v>0.5</v>
      </c>
      <c r="Z925" s="728"/>
      <c r="AA925" s="537"/>
      <c r="AB925" s="534"/>
      <c r="AC925" s="556"/>
      <c r="AD925" s="721">
        <f>ROUND(ROUND(F921*$M$10,0)*Y925,0)</f>
        <v>154</v>
      </c>
      <c r="AE925" s="539"/>
      <c r="AF925" s="533"/>
    </row>
    <row r="926" spans="1:32" ht="16.7" customHeight="1" x14ac:dyDescent="0.15">
      <c r="A926" s="549">
        <v>22</v>
      </c>
      <c r="B926" s="549">
        <v>8746</v>
      </c>
      <c r="C926" s="540" t="s">
        <v>14150</v>
      </c>
      <c r="D926" s="542"/>
      <c r="E926" s="534"/>
      <c r="F926" s="534"/>
      <c r="H926" s="541"/>
      <c r="I926" s="730"/>
      <c r="J926" s="537"/>
      <c r="L926" s="534"/>
      <c r="M926" s="541"/>
      <c r="N926" s="947" t="s">
        <v>10414</v>
      </c>
      <c r="O926" s="941"/>
      <c r="P926" s="526" t="s">
        <v>16</v>
      </c>
      <c r="Q926" s="526"/>
      <c r="R926" s="526"/>
      <c r="S926" s="526"/>
      <c r="T926" s="526" t="s">
        <v>1678</v>
      </c>
      <c r="U926" s="527">
        <v>0.7</v>
      </c>
      <c r="V926" s="1029"/>
      <c r="W926" s="937"/>
      <c r="X926" s="537"/>
      <c r="Z926" s="728"/>
      <c r="AA926" s="537"/>
      <c r="AB926" s="534"/>
      <c r="AC926" s="556"/>
      <c r="AD926" s="721">
        <f>ROUND(ROUND(ROUND(F921*$M$10,0)*U926,0)*Y925,0)</f>
        <v>108</v>
      </c>
      <c r="AE926" s="539"/>
      <c r="AF926" s="533"/>
    </row>
    <row r="927" spans="1:32" ht="16.7" customHeight="1" x14ac:dyDescent="0.15">
      <c r="A927" s="520">
        <v>22</v>
      </c>
      <c r="B927" s="520" t="s">
        <v>5612</v>
      </c>
      <c r="C927" s="540" t="s">
        <v>14151</v>
      </c>
      <c r="D927" s="542"/>
      <c r="E927" s="534"/>
      <c r="F927" s="534"/>
      <c r="H927" s="541"/>
      <c r="I927" s="731"/>
      <c r="J927" s="544"/>
      <c r="K927" s="725"/>
      <c r="L927" s="534"/>
      <c r="M927" s="541"/>
      <c r="N927" s="1024"/>
      <c r="O927" s="1025"/>
      <c r="P927" s="526" t="s">
        <v>3833</v>
      </c>
      <c r="Q927" s="526"/>
      <c r="R927" s="526"/>
      <c r="S927" s="526"/>
      <c r="T927" s="526" t="s">
        <v>1678</v>
      </c>
      <c r="U927" s="527">
        <v>0.5</v>
      </c>
      <c r="V927" s="1029"/>
      <c r="W927" s="937"/>
      <c r="X927" s="537"/>
      <c r="Z927" s="728"/>
      <c r="AA927" s="537"/>
      <c r="AB927" s="534"/>
      <c r="AC927" s="556"/>
      <c r="AD927" s="721">
        <f>ROUND(ROUND(ROUND(F921*$M$10,0)*U927,0)*Y925,0)</f>
        <v>77</v>
      </c>
      <c r="AE927" s="539"/>
      <c r="AF927" s="533"/>
    </row>
    <row r="928" spans="1:32" ht="16.7" customHeight="1" x14ac:dyDescent="0.15">
      <c r="A928" s="549">
        <v>22</v>
      </c>
      <c r="B928" s="549">
        <v>8747</v>
      </c>
      <c r="C928" s="540" t="s">
        <v>14152</v>
      </c>
      <c r="D928" s="542"/>
      <c r="E928" s="534"/>
      <c r="F928" s="534"/>
      <c r="H928" s="541"/>
      <c r="I928" s="1026" t="s">
        <v>10418</v>
      </c>
      <c r="J928" s="525" t="s">
        <v>1678</v>
      </c>
      <c r="K928" s="718">
        <v>0.96499999999999997</v>
      </c>
      <c r="L928" s="534"/>
      <c r="M928" s="541"/>
      <c r="N928" s="526"/>
      <c r="O928" s="526"/>
      <c r="P928" s="526"/>
      <c r="Q928" s="526"/>
      <c r="R928" s="526"/>
      <c r="S928" s="526"/>
      <c r="T928" s="526"/>
      <c r="U928" s="527"/>
      <c r="V928" s="1029"/>
      <c r="W928" s="937"/>
      <c r="X928" s="537"/>
      <c r="Z928" s="728"/>
      <c r="AA928" s="537"/>
      <c r="AB928" s="534"/>
      <c r="AC928" s="556"/>
      <c r="AD928" s="721">
        <f>ROUND(ROUND(ROUND(F921*K928,0)*$M$10,0)*Y925,0)</f>
        <v>149</v>
      </c>
      <c r="AE928" s="539"/>
      <c r="AF928" s="533"/>
    </row>
    <row r="929" spans="1:32" ht="16.7" customHeight="1" x14ac:dyDescent="0.15">
      <c r="A929" s="549">
        <v>22</v>
      </c>
      <c r="B929" s="549">
        <v>8748</v>
      </c>
      <c r="C929" s="540" t="s">
        <v>14153</v>
      </c>
      <c r="D929" s="542"/>
      <c r="E929" s="534"/>
      <c r="F929" s="534"/>
      <c r="H929" s="541"/>
      <c r="I929" s="1027"/>
      <c r="J929" s="537"/>
      <c r="L929" s="534"/>
      <c r="M929" s="541"/>
      <c r="N929" s="947" t="s">
        <v>10414</v>
      </c>
      <c r="O929" s="941"/>
      <c r="P929" s="526" t="s">
        <v>16</v>
      </c>
      <c r="Q929" s="526"/>
      <c r="R929" s="526"/>
      <c r="S929" s="526"/>
      <c r="T929" s="526" t="s">
        <v>1678</v>
      </c>
      <c r="U929" s="527">
        <v>0.7</v>
      </c>
      <c r="V929" s="1029"/>
      <c r="W929" s="937"/>
      <c r="X929" s="537"/>
      <c r="Z929" s="728"/>
      <c r="AA929" s="537"/>
      <c r="AB929" s="534"/>
      <c r="AC929" s="556"/>
      <c r="AD929" s="721">
        <f>ROUND(ROUND(ROUND(ROUND(F921*K928,0)*$M$10,0)*U929,0)*Y925,0)</f>
        <v>104</v>
      </c>
      <c r="AE929" s="539"/>
      <c r="AF929" s="533"/>
    </row>
    <row r="930" spans="1:32" ht="16.7" customHeight="1" x14ac:dyDescent="0.15">
      <c r="A930" s="520">
        <v>22</v>
      </c>
      <c r="B930" s="520" t="s">
        <v>14154</v>
      </c>
      <c r="C930" s="540" t="s">
        <v>14155</v>
      </c>
      <c r="D930" s="542"/>
      <c r="E930" s="534"/>
      <c r="F930" s="534"/>
      <c r="H930" s="541"/>
      <c r="I930" s="1028"/>
      <c r="J930" s="544"/>
      <c r="K930" s="725"/>
      <c r="L930" s="534"/>
      <c r="M930" s="541"/>
      <c r="N930" s="1024"/>
      <c r="O930" s="1025"/>
      <c r="P930" s="526" t="s">
        <v>3833</v>
      </c>
      <c r="Q930" s="526"/>
      <c r="R930" s="526"/>
      <c r="S930" s="526"/>
      <c r="T930" s="526" t="s">
        <v>1678</v>
      </c>
      <c r="U930" s="527">
        <v>0.5</v>
      </c>
      <c r="V930" s="1029"/>
      <c r="W930" s="938"/>
      <c r="X930" s="544"/>
      <c r="Y930" s="548"/>
      <c r="Z930" s="728"/>
      <c r="AA930" s="537"/>
      <c r="AB930" s="534"/>
      <c r="AC930" s="556"/>
      <c r="AD930" s="721">
        <f>ROUND(ROUND(ROUND(ROUND(F921*K928,0)*$M$10,0)*U930,0)*Y925,0)</f>
        <v>75</v>
      </c>
      <c r="AE930" s="539"/>
      <c r="AF930" s="533"/>
    </row>
    <row r="931" spans="1:32" ht="16.7" customHeight="1" x14ac:dyDescent="0.15">
      <c r="A931" s="549">
        <v>22</v>
      </c>
      <c r="B931" s="549">
        <v>8749</v>
      </c>
      <c r="C931" s="540" t="s">
        <v>14156</v>
      </c>
      <c r="D931" s="542"/>
      <c r="E931" s="534"/>
      <c r="F931" s="534"/>
      <c r="H931" s="541"/>
      <c r="I931" s="729"/>
      <c r="J931" s="525"/>
      <c r="K931" s="718"/>
      <c r="L931" s="534"/>
      <c r="M931" s="541"/>
      <c r="N931" s="526"/>
      <c r="O931" s="526"/>
      <c r="P931" s="526"/>
      <c r="Q931" s="526"/>
      <c r="R931" s="526"/>
      <c r="S931" s="526"/>
      <c r="T931" s="526"/>
      <c r="U931" s="527"/>
      <c r="V931" s="1029"/>
      <c r="W931" s="936" t="s">
        <v>12830</v>
      </c>
      <c r="X931" s="525" t="s">
        <v>1678</v>
      </c>
      <c r="Y931" s="529">
        <v>0.7</v>
      </c>
      <c r="Z931" s="728"/>
      <c r="AA931" s="537"/>
      <c r="AB931" s="534"/>
      <c r="AC931" s="556"/>
      <c r="AD931" s="721">
        <f>ROUND(ROUND(F921*$M$10,0)*Y931,0)</f>
        <v>215</v>
      </c>
      <c r="AE931" s="539"/>
      <c r="AF931" s="533"/>
    </row>
    <row r="932" spans="1:32" ht="16.7" customHeight="1" x14ac:dyDescent="0.15">
      <c r="A932" s="549">
        <v>22</v>
      </c>
      <c r="B932" s="549">
        <v>8750</v>
      </c>
      <c r="C932" s="540" t="s">
        <v>14157</v>
      </c>
      <c r="D932" s="542"/>
      <c r="E932" s="534"/>
      <c r="F932" s="534"/>
      <c r="H932" s="541"/>
      <c r="I932" s="730"/>
      <c r="J932" s="537"/>
      <c r="L932" s="534"/>
      <c r="M932" s="541"/>
      <c r="N932" s="947" t="s">
        <v>10414</v>
      </c>
      <c r="O932" s="941"/>
      <c r="P932" s="526" t="s">
        <v>16</v>
      </c>
      <c r="Q932" s="526"/>
      <c r="R932" s="526"/>
      <c r="S932" s="526"/>
      <c r="T932" s="526" t="s">
        <v>1678</v>
      </c>
      <c r="U932" s="527">
        <v>0.7</v>
      </c>
      <c r="V932" s="1029"/>
      <c r="W932" s="937"/>
      <c r="X932" s="537"/>
      <c r="Z932" s="728"/>
      <c r="AA932" s="537"/>
      <c r="AB932" s="534"/>
      <c r="AC932" s="556"/>
      <c r="AD932" s="721">
        <f>ROUND(ROUND(ROUND(F921*$M$10,0)*U932,0)*Y931,0)</f>
        <v>151</v>
      </c>
      <c r="AE932" s="539"/>
      <c r="AF932" s="533"/>
    </row>
    <row r="933" spans="1:32" ht="16.7" customHeight="1" x14ac:dyDescent="0.15">
      <c r="A933" s="520">
        <v>22</v>
      </c>
      <c r="B933" s="520" t="s">
        <v>14158</v>
      </c>
      <c r="C933" s="540" t="s">
        <v>14159</v>
      </c>
      <c r="D933" s="542"/>
      <c r="E933" s="534"/>
      <c r="F933" s="534"/>
      <c r="H933" s="541"/>
      <c r="I933" s="731"/>
      <c r="J933" s="544"/>
      <c r="K933" s="725"/>
      <c r="L933" s="534"/>
      <c r="M933" s="541"/>
      <c r="N933" s="1024"/>
      <c r="O933" s="1025"/>
      <c r="P933" s="526" t="s">
        <v>3833</v>
      </c>
      <c r="Q933" s="526"/>
      <c r="R933" s="526"/>
      <c r="S933" s="526"/>
      <c r="T933" s="526" t="s">
        <v>1678</v>
      </c>
      <c r="U933" s="527">
        <v>0.5</v>
      </c>
      <c r="V933" s="1029"/>
      <c r="W933" s="937"/>
      <c r="X933" s="537"/>
      <c r="Z933" s="728"/>
      <c r="AA933" s="537"/>
      <c r="AB933" s="534"/>
      <c r="AC933" s="556"/>
      <c r="AD933" s="721">
        <f>ROUND(ROUND(ROUND(F921*$M$10,0)*U933,0)*Y931,0)</f>
        <v>108</v>
      </c>
      <c r="AE933" s="539"/>
      <c r="AF933" s="533"/>
    </row>
    <row r="934" spans="1:32" ht="16.7" customHeight="1" x14ac:dyDescent="0.15">
      <c r="A934" s="549">
        <v>22</v>
      </c>
      <c r="B934" s="549">
        <v>8039</v>
      </c>
      <c r="C934" s="540" t="s">
        <v>14160</v>
      </c>
      <c r="D934" s="542"/>
      <c r="E934" s="534"/>
      <c r="F934" s="534"/>
      <c r="H934" s="541"/>
      <c r="I934" s="1026" t="s">
        <v>10418</v>
      </c>
      <c r="J934" s="525" t="s">
        <v>1678</v>
      </c>
      <c r="K934" s="718">
        <v>0.96499999999999997</v>
      </c>
      <c r="L934" s="534"/>
      <c r="M934" s="541"/>
      <c r="N934" s="526"/>
      <c r="O934" s="526"/>
      <c r="P934" s="526"/>
      <c r="Q934" s="526"/>
      <c r="R934" s="526"/>
      <c r="S934" s="526"/>
      <c r="T934" s="526"/>
      <c r="U934" s="527"/>
      <c r="V934" s="1029"/>
      <c r="W934" s="937"/>
      <c r="X934" s="537"/>
      <c r="Z934" s="728"/>
      <c r="AA934" s="537"/>
      <c r="AB934" s="534"/>
      <c r="AC934" s="556"/>
      <c r="AD934" s="721">
        <f>ROUND(ROUND(ROUND(F921*K934,0)*$M$10,0)*Y931,0)</f>
        <v>208</v>
      </c>
      <c r="AE934" s="539"/>
      <c r="AF934" s="533"/>
    </row>
    <row r="935" spans="1:32" ht="16.7" customHeight="1" x14ac:dyDescent="0.15">
      <c r="A935" s="549">
        <v>22</v>
      </c>
      <c r="B935" s="549">
        <v>8040</v>
      </c>
      <c r="C935" s="540" t="s">
        <v>14161</v>
      </c>
      <c r="D935" s="542"/>
      <c r="E935" s="534"/>
      <c r="F935" s="534"/>
      <c r="H935" s="541"/>
      <c r="I935" s="1027"/>
      <c r="J935" s="537"/>
      <c r="L935" s="534"/>
      <c r="M935" s="541"/>
      <c r="N935" s="947" t="s">
        <v>10414</v>
      </c>
      <c r="O935" s="941"/>
      <c r="P935" s="526" t="s">
        <v>16</v>
      </c>
      <c r="Q935" s="526"/>
      <c r="R935" s="526"/>
      <c r="S935" s="526"/>
      <c r="T935" s="526" t="s">
        <v>1678</v>
      </c>
      <c r="U935" s="527">
        <v>0.7</v>
      </c>
      <c r="V935" s="1029"/>
      <c r="W935" s="937"/>
      <c r="X935" s="537"/>
      <c r="Z935" s="728"/>
      <c r="AA935" s="537"/>
      <c r="AB935" s="534"/>
      <c r="AC935" s="556"/>
      <c r="AD935" s="721">
        <f>ROUND(ROUND(ROUND(ROUND(F921*K934,0)*$M$10,0)*U935,0)*Y931,0)</f>
        <v>146</v>
      </c>
      <c r="AE935" s="539"/>
      <c r="AF935" s="533"/>
    </row>
    <row r="936" spans="1:32" ht="16.7" customHeight="1" x14ac:dyDescent="0.15">
      <c r="A936" s="520">
        <v>22</v>
      </c>
      <c r="B936" s="520" t="s">
        <v>14162</v>
      </c>
      <c r="C936" s="540" t="s">
        <v>14163</v>
      </c>
      <c r="D936" s="542"/>
      <c r="E936" s="534"/>
      <c r="F936" s="534"/>
      <c r="H936" s="541"/>
      <c r="I936" s="1028"/>
      <c r="J936" s="544"/>
      <c r="K936" s="725"/>
      <c r="L936" s="534"/>
      <c r="M936" s="541"/>
      <c r="N936" s="1024"/>
      <c r="O936" s="1025"/>
      <c r="P936" s="526" t="s">
        <v>3833</v>
      </c>
      <c r="Q936" s="526"/>
      <c r="R936" s="526"/>
      <c r="S936" s="526"/>
      <c r="T936" s="526" t="s">
        <v>1678</v>
      </c>
      <c r="U936" s="527">
        <v>0.5</v>
      </c>
      <c r="V936" s="1023"/>
      <c r="W936" s="938"/>
      <c r="X936" s="544"/>
      <c r="Y936" s="548"/>
      <c r="Z936" s="728"/>
      <c r="AA936" s="537"/>
      <c r="AB936" s="534"/>
      <c r="AC936" s="556"/>
      <c r="AD936" s="721">
        <f>ROUND(ROUND(ROUND(ROUND(F921*K934,0)*$M$10,0)*U936,0)*Y931,0)</f>
        <v>104</v>
      </c>
      <c r="AE936" s="539"/>
      <c r="AF936" s="533"/>
    </row>
    <row r="937" spans="1:32" ht="16.7" customHeight="1" x14ac:dyDescent="0.15">
      <c r="A937" s="520">
        <v>22</v>
      </c>
      <c r="B937" s="520" t="s">
        <v>14164</v>
      </c>
      <c r="C937" s="540" t="s">
        <v>14165</v>
      </c>
      <c r="D937" s="542"/>
      <c r="E937" s="534"/>
      <c r="F937" s="534"/>
      <c r="H937" s="541"/>
      <c r="I937" s="729"/>
      <c r="J937" s="525"/>
      <c r="K937" s="718"/>
      <c r="L937" s="534"/>
      <c r="M937" s="541"/>
      <c r="N937" s="526"/>
      <c r="O937" s="526"/>
      <c r="P937" s="526"/>
      <c r="Q937" s="526"/>
      <c r="R937" s="526"/>
      <c r="S937" s="526"/>
      <c r="T937" s="526"/>
      <c r="U937" s="527"/>
      <c r="V937" s="1021" t="s">
        <v>12608</v>
      </c>
      <c r="W937" s="936" t="s">
        <v>12840</v>
      </c>
      <c r="X937" s="525" t="s">
        <v>1678</v>
      </c>
      <c r="Y937" s="529">
        <v>0.7</v>
      </c>
      <c r="Z937" s="728"/>
      <c r="AA937" s="537"/>
      <c r="AB937" s="534"/>
      <c r="AC937" s="556"/>
      <c r="AD937" s="721">
        <f>ROUND(ROUND(F921*$M$10,0)*Y937,0)</f>
        <v>215</v>
      </c>
      <c r="AE937" s="539"/>
      <c r="AF937" s="533"/>
    </row>
    <row r="938" spans="1:32" ht="16.7" customHeight="1" x14ac:dyDescent="0.15">
      <c r="A938" s="520">
        <v>22</v>
      </c>
      <c r="B938" s="520" t="s">
        <v>14166</v>
      </c>
      <c r="C938" s="540" t="s">
        <v>14167</v>
      </c>
      <c r="D938" s="542"/>
      <c r="E938" s="534"/>
      <c r="F938" s="534"/>
      <c r="H938" s="541"/>
      <c r="I938" s="730"/>
      <c r="J938" s="537"/>
      <c r="L938" s="534"/>
      <c r="M938" s="541"/>
      <c r="N938" s="947" t="s">
        <v>10414</v>
      </c>
      <c r="O938" s="941"/>
      <c r="P938" s="526" t="s">
        <v>16</v>
      </c>
      <c r="Q938" s="526"/>
      <c r="R938" s="526"/>
      <c r="S938" s="526"/>
      <c r="T938" s="526" t="s">
        <v>1678</v>
      </c>
      <c r="U938" s="527">
        <v>0.7</v>
      </c>
      <c r="V938" s="1022"/>
      <c r="W938" s="937"/>
      <c r="X938" s="537"/>
      <c r="Z938" s="728"/>
      <c r="AA938" s="537"/>
      <c r="AB938" s="534"/>
      <c r="AC938" s="556"/>
      <c r="AD938" s="721">
        <f>ROUND(ROUND(ROUND(F921*$M$10,0)*U938,0)*Y937,0)</f>
        <v>151</v>
      </c>
      <c r="AE938" s="539"/>
      <c r="AF938" s="533"/>
    </row>
    <row r="939" spans="1:32" ht="16.7" customHeight="1" x14ac:dyDescent="0.15">
      <c r="A939" s="520">
        <v>22</v>
      </c>
      <c r="B939" s="520" t="s">
        <v>14168</v>
      </c>
      <c r="C939" s="540" t="s">
        <v>14169</v>
      </c>
      <c r="D939" s="542"/>
      <c r="E939" s="534"/>
      <c r="F939" s="534"/>
      <c r="H939" s="541"/>
      <c r="I939" s="731"/>
      <c r="J939" s="544"/>
      <c r="K939" s="725"/>
      <c r="L939" s="534"/>
      <c r="M939" s="541"/>
      <c r="N939" s="1024"/>
      <c r="O939" s="1025"/>
      <c r="P939" s="526" t="s">
        <v>3833</v>
      </c>
      <c r="Q939" s="526"/>
      <c r="R939" s="526"/>
      <c r="S939" s="526"/>
      <c r="T939" s="526" t="s">
        <v>1678</v>
      </c>
      <c r="U939" s="527">
        <v>0.5</v>
      </c>
      <c r="V939" s="1022"/>
      <c r="W939" s="937"/>
      <c r="X939" s="537"/>
      <c r="Z939" s="728"/>
      <c r="AA939" s="537"/>
      <c r="AB939" s="534"/>
      <c r="AC939" s="556"/>
      <c r="AD939" s="721">
        <f>ROUND(ROUND(ROUND(F921*$M$10,0)*U939,0)*Y937,0)</f>
        <v>108</v>
      </c>
      <c r="AE939" s="539"/>
      <c r="AF939" s="533"/>
    </row>
    <row r="940" spans="1:32" ht="16.7" customHeight="1" x14ac:dyDescent="0.15">
      <c r="A940" s="520">
        <v>22</v>
      </c>
      <c r="B940" s="520" t="s">
        <v>5614</v>
      </c>
      <c r="C940" s="540" t="s">
        <v>14170</v>
      </c>
      <c r="D940" s="542"/>
      <c r="E940" s="534"/>
      <c r="F940" s="534"/>
      <c r="H940" s="541"/>
      <c r="I940" s="1026" t="s">
        <v>10418</v>
      </c>
      <c r="J940" s="525" t="s">
        <v>1678</v>
      </c>
      <c r="K940" s="718">
        <v>0.96499999999999997</v>
      </c>
      <c r="L940" s="534"/>
      <c r="M940" s="541"/>
      <c r="N940" s="526"/>
      <c r="O940" s="526"/>
      <c r="P940" s="526"/>
      <c r="Q940" s="526"/>
      <c r="R940" s="526"/>
      <c r="S940" s="526"/>
      <c r="T940" s="526"/>
      <c r="U940" s="527"/>
      <c r="V940" s="1022"/>
      <c r="W940" s="937"/>
      <c r="X940" s="537"/>
      <c r="Z940" s="728"/>
      <c r="AA940" s="537"/>
      <c r="AB940" s="534"/>
      <c r="AC940" s="556"/>
      <c r="AD940" s="721">
        <f>ROUND(ROUND(ROUND(F921*K940,0)*$M$10,0)*Y937,0)</f>
        <v>208</v>
      </c>
      <c r="AE940" s="539"/>
      <c r="AF940" s="533"/>
    </row>
    <row r="941" spans="1:32" ht="16.7" customHeight="1" x14ac:dyDescent="0.15">
      <c r="A941" s="520">
        <v>22</v>
      </c>
      <c r="B941" s="520" t="s">
        <v>5616</v>
      </c>
      <c r="C941" s="540" t="s">
        <v>14171</v>
      </c>
      <c r="D941" s="542"/>
      <c r="E941" s="534"/>
      <c r="F941" s="534"/>
      <c r="H941" s="541"/>
      <c r="I941" s="1027"/>
      <c r="J941" s="537"/>
      <c r="L941" s="534"/>
      <c r="M941" s="541"/>
      <c r="N941" s="947" t="s">
        <v>10414</v>
      </c>
      <c r="O941" s="941"/>
      <c r="P941" s="526" t="s">
        <v>16</v>
      </c>
      <c r="Q941" s="526"/>
      <c r="R941" s="526"/>
      <c r="S941" s="526"/>
      <c r="T941" s="526" t="s">
        <v>1678</v>
      </c>
      <c r="U941" s="527">
        <v>0.7</v>
      </c>
      <c r="V941" s="1022"/>
      <c r="W941" s="937"/>
      <c r="X941" s="537"/>
      <c r="Z941" s="728"/>
      <c r="AA941" s="537"/>
      <c r="AB941" s="534"/>
      <c r="AC941" s="556"/>
      <c r="AD941" s="721">
        <f>ROUND(ROUND(ROUND(ROUND(F921*K940,0)*$M$10,0)*U941,0)*Y937,0)</f>
        <v>146</v>
      </c>
      <c r="AE941" s="539"/>
      <c r="AF941" s="533"/>
    </row>
    <row r="942" spans="1:32" ht="16.7" customHeight="1" x14ac:dyDescent="0.15">
      <c r="A942" s="520">
        <v>22</v>
      </c>
      <c r="B942" s="520" t="s">
        <v>5618</v>
      </c>
      <c r="C942" s="540" t="s">
        <v>14172</v>
      </c>
      <c r="D942" s="542"/>
      <c r="E942" s="534"/>
      <c r="F942" s="534"/>
      <c r="H942" s="541"/>
      <c r="I942" s="1028"/>
      <c r="J942" s="544"/>
      <c r="K942" s="725"/>
      <c r="L942" s="534"/>
      <c r="M942" s="541"/>
      <c r="N942" s="1024"/>
      <c r="O942" s="1025"/>
      <c r="P942" s="526" t="s">
        <v>3833</v>
      </c>
      <c r="Q942" s="526"/>
      <c r="R942" s="526"/>
      <c r="S942" s="526"/>
      <c r="T942" s="526" t="s">
        <v>1678</v>
      </c>
      <c r="U942" s="527">
        <v>0.5</v>
      </c>
      <c r="V942" s="1023"/>
      <c r="W942" s="938"/>
      <c r="X942" s="544"/>
      <c r="Y942" s="548"/>
      <c r="Z942" s="728"/>
      <c r="AA942" s="537"/>
      <c r="AB942" s="550"/>
      <c r="AC942" s="732"/>
      <c r="AD942" s="721">
        <f>ROUND(ROUND(ROUND(ROUND(F921*K940,0)*$M$10,0)*U942,0)*Y937,0)</f>
        <v>104</v>
      </c>
      <c r="AE942" s="539"/>
      <c r="AF942" s="533"/>
    </row>
    <row r="943" spans="1:32" ht="16.7" customHeight="1" x14ac:dyDescent="0.15">
      <c r="A943" s="520">
        <v>22</v>
      </c>
      <c r="B943" s="520">
        <v>8485</v>
      </c>
      <c r="C943" s="540" t="s">
        <v>14173</v>
      </c>
      <c r="D943" s="542"/>
      <c r="E943" s="534"/>
      <c r="F943" s="534"/>
      <c r="H943" s="541"/>
      <c r="I943" s="729"/>
      <c r="J943" s="525"/>
      <c r="K943" s="718"/>
      <c r="L943" s="534"/>
      <c r="M943" s="541"/>
      <c r="N943" s="526"/>
      <c r="O943" s="526"/>
      <c r="P943" s="526"/>
      <c r="Q943" s="526"/>
      <c r="R943" s="526"/>
      <c r="S943" s="526"/>
      <c r="T943" s="526"/>
      <c r="U943" s="527"/>
      <c r="V943" s="719"/>
      <c r="W943" s="525"/>
      <c r="X943" s="525"/>
      <c r="Y943" s="529"/>
      <c r="Z943" s="728"/>
      <c r="AA943" s="537"/>
      <c r="AB943" s="936" t="s">
        <v>10456</v>
      </c>
      <c r="AC943" s="941"/>
      <c r="AD943" s="721">
        <f>ROUND(ROUND(F921*$M$10,0)-AB946,0)</f>
        <v>295</v>
      </c>
      <c r="AE943" s="539"/>
      <c r="AF943" s="533"/>
    </row>
    <row r="944" spans="1:32" ht="16.7" customHeight="1" x14ac:dyDescent="0.15">
      <c r="A944" s="520">
        <v>22</v>
      </c>
      <c r="B944" s="520">
        <v>8486</v>
      </c>
      <c r="C944" s="540" t="s">
        <v>14174</v>
      </c>
      <c r="D944" s="542"/>
      <c r="E944" s="534"/>
      <c r="F944" s="534"/>
      <c r="H944" s="541"/>
      <c r="I944" s="730"/>
      <c r="J944" s="537"/>
      <c r="L944" s="534"/>
      <c r="M944" s="541"/>
      <c r="N944" s="947" t="s">
        <v>10414</v>
      </c>
      <c r="O944" s="941"/>
      <c r="P944" s="526" t="s">
        <v>16</v>
      </c>
      <c r="Q944" s="526"/>
      <c r="R944" s="526"/>
      <c r="S944" s="526"/>
      <c r="T944" s="526" t="s">
        <v>1678</v>
      </c>
      <c r="U944" s="527">
        <v>0.7</v>
      </c>
      <c r="V944" s="722"/>
      <c r="W944" s="537"/>
      <c r="X944" s="537"/>
      <c r="Z944" s="728"/>
      <c r="AA944" s="537"/>
      <c r="AB944" s="937"/>
      <c r="AC944" s="942"/>
      <c r="AD944" s="721">
        <f>ROUND(ROUND(ROUND(F921*$M$10,0)*U944,0)-AB946,0)</f>
        <v>203</v>
      </c>
      <c r="AE944" s="539"/>
      <c r="AF944" s="533"/>
    </row>
    <row r="945" spans="1:32" ht="16.7" customHeight="1" x14ac:dyDescent="0.15">
      <c r="A945" s="520">
        <v>22</v>
      </c>
      <c r="B945" s="520" t="s">
        <v>5620</v>
      </c>
      <c r="C945" s="540" t="s">
        <v>14175</v>
      </c>
      <c r="D945" s="542"/>
      <c r="E945" s="534"/>
      <c r="F945" s="534"/>
      <c r="H945" s="541"/>
      <c r="I945" s="731"/>
      <c r="J945" s="544"/>
      <c r="K945" s="725"/>
      <c r="L945" s="534"/>
      <c r="M945" s="541"/>
      <c r="N945" s="1024"/>
      <c r="O945" s="1025"/>
      <c r="P945" s="526" t="s">
        <v>3833</v>
      </c>
      <c r="Q945" s="526"/>
      <c r="R945" s="526"/>
      <c r="S945" s="526"/>
      <c r="T945" s="526" t="s">
        <v>1678</v>
      </c>
      <c r="U945" s="527">
        <v>0.5</v>
      </c>
      <c r="V945" s="722"/>
      <c r="W945" s="537"/>
      <c r="X945" s="537"/>
      <c r="Z945" s="728"/>
      <c r="AA945" s="537"/>
      <c r="AB945" s="555"/>
      <c r="AC945" s="556"/>
      <c r="AD945" s="721">
        <f>ROUND(ROUND(ROUND(F921*$M$10,0)*U945,0)-AB946,0)</f>
        <v>142</v>
      </c>
      <c r="AE945" s="539"/>
      <c r="AF945" s="533"/>
    </row>
    <row r="946" spans="1:32" ht="16.7" customHeight="1" x14ac:dyDescent="0.15">
      <c r="A946" s="520">
        <v>22</v>
      </c>
      <c r="B946" s="520">
        <v>8487</v>
      </c>
      <c r="C946" s="540" t="s">
        <v>14176</v>
      </c>
      <c r="D946" s="542"/>
      <c r="E946" s="534"/>
      <c r="F946" s="534"/>
      <c r="H946" s="541"/>
      <c r="I946" s="1026" t="s">
        <v>10418</v>
      </c>
      <c r="J946" s="525" t="s">
        <v>1678</v>
      </c>
      <c r="K946" s="718">
        <v>0.96499999999999997</v>
      </c>
      <c r="L946" s="534"/>
      <c r="M946" s="541"/>
      <c r="N946" s="526"/>
      <c r="O946" s="526"/>
      <c r="P946" s="526"/>
      <c r="Q946" s="526"/>
      <c r="R946" s="526"/>
      <c r="S946" s="526"/>
      <c r="T946" s="526"/>
      <c r="U946" s="527"/>
      <c r="V946" s="722"/>
      <c r="W946" s="537"/>
      <c r="X946" s="537"/>
      <c r="Z946" s="728"/>
      <c r="AA946" s="537"/>
      <c r="AB946" s="554">
        <v>12</v>
      </c>
      <c r="AC946" s="953" t="s">
        <v>10461</v>
      </c>
      <c r="AD946" s="721">
        <f>ROUND(ROUND(ROUND(F921*K946,0)*$M$10,0)-AB946,0)</f>
        <v>285</v>
      </c>
      <c r="AE946" s="539"/>
      <c r="AF946" s="533"/>
    </row>
    <row r="947" spans="1:32" ht="16.7" customHeight="1" x14ac:dyDescent="0.15">
      <c r="A947" s="520">
        <v>22</v>
      </c>
      <c r="B947" s="520">
        <v>8488</v>
      </c>
      <c r="C947" s="540" t="s">
        <v>14177</v>
      </c>
      <c r="D947" s="542"/>
      <c r="E947" s="534"/>
      <c r="F947" s="534"/>
      <c r="H947" s="541"/>
      <c r="I947" s="1027"/>
      <c r="J947" s="537"/>
      <c r="L947" s="534"/>
      <c r="M947" s="541"/>
      <c r="N947" s="947" t="s">
        <v>10414</v>
      </c>
      <c r="O947" s="941"/>
      <c r="P947" s="526" t="s">
        <v>16</v>
      </c>
      <c r="Q947" s="526"/>
      <c r="R947" s="526"/>
      <c r="S947" s="526"/>
      <c r="T947" s="526" t="s">
        <v>1678</v>
      </c>
      <c r="U947" s="527">
        <v>0.7</v>
      </c>
      <c r="V947" s="722"/>
      <c r="W947" s="537"/>
      <c r="X947" s="537"/>
      <c r="Z947" s="728"/>
      <c r="AA947" s="537"/>
      <c r="AB947" s="534"/>
      <c r="AC947" s="953"/>
      <c r="AD947" s="721">
        <f>ROUND(ROUND(ROUND(ROUND(F921*K946,0)*$M$10,0)*U947,0)-AB946,0)</f>
        <v>196</v>
      </c>
      <c r="AE947" s="539"/>
      <c r="AF947" s="533"/>
    </row>
    <row r="948" spans="1:32" ht="16.7" customHeight="1" x14ac:dyDescent="0.15">
      <c r="A948" s="520">
        <v>22</v>
      </c>
      <c r="B948" s="520" t="s">
        <v>5622</v>
      </c>
      <c r="C948" s="540" t="s">
        <v>14178</v>
      </c>
      <c r="D948" s="542"/>
      <c r="E948" s="534"/>
      <c r="F948" s="534"/>
      <c r="H948" s="541"/>
      <c r="I948" s="1028"/>
      <c r="J948" s="544"/>
      <c r="K948" s="725"/>
      <c r="L948" s="534"/>
      <c r="M948" s="541"/>
      <c r="N948" s="1024"/>
      <c r="O948" s="1025"/>
      <c r="P948" s="526" t="s">
        <v>3833</v>
      </c>
      <c r="Q948" s="526"/>
      <c r="R948" s="526"/>
      <c r="S948" s="526"/>
      <c r="T948" s="526" t="s">
        <v>1678</v>
      </c>
      <c r="U948" s="527">
        <v>0.5</v>
      </c>
      <c r="V948" s="727"/>
      <c r="W948" s="544"/>
      <c r="X948" s="544"/>
      <c r="Y948" s="548"/>
      <c r="Z948" s="728"/>
      <c r="AA948" s="537"/>
      <c r="AB948" s="534"/>
      <c r="AC948" s="556"/>
      <c r="AD948" s="721">
        <f>ROUND(ROUND(ROUND(ROUND(F921*K946,0)*$M$10,0)*U948,0)-AB946,0)</f>
        <v>137</v>
      </c>
      <c r="AE948" s="539"/>
      <c r="AF948" s="533"/>
    </row>
    <row r="949" spans="1:32" ht="16.7" customHeight="1" x14ac:dyDescent="0.15">
      <c r="A949" s="549">
        <v>22</v>
      </c>
      <c r="B949" s="549">
        <v>8495</v>
      </c>
      <c r="C949" s="540" t="s">
        <v>14179</v>
      </c>
      <c r="D949" s="542"/>
      <c r="E949" s="534"/>
      <c r="F949" s="534"/>
      <c r="H949" s="541"/>
      <c r="I949" s="729"/>
      <c r="J949" s="525"/>
      <c r="K949" s="718"/>
      <c r="L949" s="534"/>
      <c r="M949" s="541"/>
      <c r="N949" s="526"/>
      <c r="O949" s="526"/>
      <c r="P949" s="526"/>
      <c r="Q949" s="526"/>
      <c r="R949" s="526"/>
      <c r="S949" s="526"/>
      <c r="T949" s="526"/>
      <c r="U949" s="527"/>
      <c r="V949" s="956" t="s">
        <v>12599</v>
      </c>
      <c r="W949" s="936" t="s">
        <v>12821</v>
      </c>
      <c r="X949" s="525" t="s">
        <v>1678</v>
      </c>
      <c r="Y949" s="529">
        <v>0.5</v>
      </c>
      <c r="Z949" s="728"/>
      <c r="AA949" s="537"/>
      <c r="AB949" s="534"/>
      <c r="AC949" s="556"/>
      <c r="AD949" s="721">
        <f>ROUND(ROUND(ROUND(F921*$M$10,0)*Y949,0)-AB946,0)</f>
        <v>142</v>
      </c>
      <c r="AE949" s="539"/>
      <c r="AF949" s="533"/>
    </row>
    <row r="950" spans="1:32" ht="16.7" customHeight="1" x14ac:dyDescent="0.15">
      <c r="A950" s="549">
        <v>22</v>
      </c>
      <c r="B950" s="549">
        <v>8496</v>
      </c>
      <c r="C950" s="540" t="s">
        <v>14180</v>
      </c>
      <c r="D950" s="542"/>
      <c r="E950" s="534"/>
      <c r="F950" s="534"/>
      <c r="H950" s="541"/>
      <c r="I950" s="730"/>
      <c r="J950" s="537"/>
      <c r="L950" s="534"/>
      <c r="M950" s="541"/>
      <c r="N950" s="947" t="s">
        <v>10414</v>
      </c>
      <c r="O950" s="941"/>
      <c r="P950" s="526" t="s">
        <v>16</v>
      </c>
      <c r="Q950" s="526"/>
      <c r="R950" s="526"/>
      <c r="S950" s="526"/>
      <c r="T950" s="526" t="s">
        <v>1678</v>
      </c>
      <c r="U950" s="527">
        <v>0.7</v>
      </c>
      <c r="V950" s="1029"/>
      <c r="W950" s="937"/>
      <c r="X950" s="537"/>
      <c r="Z950" s="728"/>
      <c r="AA950" s="537"/>
      <c r="AB950" s="534"/>
      <c r="AC950" s="556"/>
      <c r="AD950" s="721">
        <f>ROUND(ROUND(ROUND(ROUND(F921*$M$10,0)*U950,0)*Y949,0)-AB946,0)</f>
        <v>96</v>
      </c>
      <c r="AE950" s="539"/>
      <c r="AF950" s="533"/>
    </row>
    <row r="951" spans="1:32" ht="16.7" customHeight="1" x14ac:dyDescent="0.15">
      <c r="A951" s="520">
        <v>22</v>
      </c>
      <c r="B951" s="520" t="s">
        <v>5624</v>
      </c>
      <c r="C951" s="540" t="s">
        <v>14181</v>
      </c>
      <c r="D951" s="542"/>
      <c r="E951" s="534"/>
      <c r="F951" s="534"/>
      <c r="H951" s="541"/>
      <c r="I951" s="731"/>
      <c r="J951" s="544"/>
      <c r="K951" s="725"/>
      <c r="L951" s="534"/>
      <c r="M951" s="541"/>
      <c r="N951" s="1024"/>
      <c r="O951" s="1025"/>
      <c r="P951" s="526" t="s">
        <v>3833</v>
      </c>
      <c r="Q951" s="526"/>
      <c r="R951" s="526"/>
      <c r="S951" s="526"/>
      <c r="T951" s="526" t="s">
        <v>1678</v>
      </c>
      <c r="U951" s="527">
        <v>0.5</v>
      </c>
      <c r="V951" s="1029"/>
      <c r="W951" s="937"/>
      <c r="X951" s="537"/>
      <c r="Z951" s="728"/>
      <c r="AA951" s="537"/>
      <c r="AB951" s="534"/>
      <c r="AC951" s="556"/>
      <c r="AD951" s="721">
        <f>ROUND(ROUND(ROUND(ROUND(F921*$M$10,0)*U951,0)*Y949,0)-AB946,0)</f>
        <v>65</v>
      </c>
      <c r="AE951" s="539"/>
      <c r="AF951" s="533"/>
    </row>
    <row r="952" spans="1:32" ht="16.7" customHeight="1" x14ac:dyDescent="0.15">
      <c r="A952" s="549">
        <v>22</v>
      </c>
      <c r="B952" s="549">
        <v>8497</v>
      </c>
      <c r="C952" s="540" t="s">
        <v>14182</v>
      </c>
      <c r="D952" s="542"/>
      <c r="E952" s="534"/>
      <c r="F952" s="534"/>
      <c r="H952" s="541"/>
      <c r="I952" s="1026" t="s">
        <v>10418</v>
      </c>
      <c r="J952" s="525" t="s">
        <v>1678</v>
      </c>
      <c r="K952" s="718">
        <v>0.96499999999999997</v>
      </c>
      <c r="L952" s="534"/>
      <c r="M952" s="541"/>
      <c r="N952" s="526"/>
      <c r="O952" s="526"/>
      <c r="P952" s="526"/>
      <c r="Q952" s="526"/>
      <c r="R952" s="526"/>
      <c r="S952" s="526"/>
      <c r="T952" s="526"/>
      <c r="U952" s="527"/>
      <c r="V952" s="1029"/>
      <c r="W952" s="937"/>
      <c r="X952" s="537"/>
      <c r="Z952" s="728"/>
      <c r="AA952" s="537"/>
      <c r="AB952" s="534"/>
      <c r="AC952" s="556"/>
      <c r="AD952" s="721">
        <f>ROUND(ROUND(ROUND(ROUND(F921*K952,0)*$M$10,0)*Y949,0)-AB946,0)</f>
        <v>137</v>
      </c>
      <c r="AE952" s="539"/>
      <c r="AF952" s="533"/>
    </row>
    <row r="953" spans="1:32" ht="16.7" customHeight="1" x14ac:dyDescent="0.15">
      <c r="A953" s="549">
        <v>22</v>
      </c>
      <c r="B953" s="549">
        <v>8498</v>
      </c>
      <c r="C953" s="540" t="s">
        <v>14183</v>
      </c>
      <c r="D953" s="542"/>
      <c r="E953" s="534"/>
      <c r="F953" s="534"/>
      <c r="H953" s="541"/>
      <c r="I953" s="1027"/>
      <c r="J953" s="537"/>
      <c r="L953" s="534"/>
      <c r="M953" s="541"/>
      <c r="N953" s="947" t="s">
        <v>10414</v>
      </c>
      <c r="O953" s="941"/>
      <c r="P953" s="526" t="s">
        <v>16</v>
      </c>
      <c r="Q953" s="526"/>
      <c r="R953" s="526"/>
      <c r="S953" s="526"/>
      <c r="T953" s="526" t="s">
        <v>1678</v>
      </c>
      <c r="U953" s="527">
        <v>0.7</v>
      </c>
      <c r="V953" s="1029"/>
      <c r="W953" s="937"/>
      <c r="X953" s="537"/>
      <c r="Z953" s="728"/>
      <c r="AA953" s="537"/>
      <c r="AB953" s="534"/>
      <c r="AC953" s="556"/>
      <c r="AD953" s="721">
        <f>ROUND(ROUND(ROUND(ROUND(ROUND(F921*K952,0)*$M$10,0)*U953,0)*Y949,0)-AB946,0)</f>
        <v>92</v>
      </c>
      <c r="AE953" s="539"/>
      <c r="AF953" s="533"/>
    </row>
    <row r="954" spans="1:32" ht="16.7" customHeight="1" x14ac:dyDescent="0.15">
      <c r="A954" s="520">
        <v>22</v>
      </c>
      <c r="B954" s="520" t="s">
        <v>14184</v>
      </c>
      <c r="C954" s="540" t="s">
        <v>14185</v>
      </c>
      <c r="D954" s="542"/>
      <c r="E954" s="534"/>
      <c r="F954" s="534"/>
      <c r="H954" s="541"/>
      <c r="I954" s="1028"/>
      <c r="J954" s="544"/>
      <c r="K954" s="725"/>
      <c r="L954" s="534"/>
      <c r="M954" s="541"/>
      <c r="N954" s="1024"/>
      <c r="O954" s="1025"/>
      <c r="P954" s="526" t="s">
        <v>3833</v>
      </c>
      <c r="Q954" s="526"/>
      <c r="R954" s="526"/>
      <c r="S954" s="526"/>
      <c r="T954" s="526" t="s">
        <v>1678</v>
      </c>
      <c r="U954" s="527">
        <v>0.5</v>
      </c>
      <c r="V954" s="1029"/>
      <c r="W954" s="938"/>
      <c r="X954" s="544"/>
      <c r="Y954" s="548"/>
      <c r="Z954" s="728"/>
      <c r="AA954" s="537"/>
      <c r="AB954" s="534"/>
      <c r="AC954" s="556"/>
      <c r="AD954" s="721">
        <f>ROUND(ROUND(ROUND(ROUND(ROUND(F921*K952,0)*$M$10,0)*U954,0)*Y949,0)-AB946,0)</f>
        <v>63</v>
      </c>
      <c r="AE954" s="539"/>
      <c r="AF954" s="533"/>
    </row>
    <row r="955" spans="1:32" ht="16.7" customHeight="1" x14ac:dyDescent="0.15">
      <c r="A955" s="549">
        <v>22</v>
      </c>
      <c r="B955" s="549">
        <v>8499</v>
      </c>
      <c r="C955" s="540" t="s">
        <v>14186</v>
      </c>
      <c r="D955" s="542"/>
      <c r="E955" s="534"/>
      <c r="F955" s="534"/>
      <c r="H955" s="541"/>
      <c r="I955" s="729"/>
      <c r="J955" s="525"/>
      <c r="K955" s="718"/>
      <c r="L955" s="534"/>
      <c r="M955" s="541"/>
      <c r="N955" s="526"/>
      <c r="O955" s="526"/>
      <c r="P955" s="526"/>
      <c r="Q955" s="526"/>
      <c r="R955" s="526"/>
      <c r="S955" s="526"/>
      <c r="T955" s="526"/>
      <c r="U955" s="527"/>
      <c r="V955" s="1029"/>
      <c r="W955" s="936" t="s">
        <v>12830</v>
      </c>
      <c r="X955" s="525" t="s">
        <v>1678</v>
      </c>
      <c r="Y955" s="529">
        <v>0.7</v>
      </c>
      <c r="Z955" s="728"/>
      <c r="AA955" s="537"/>
      <c r="AB955" s="534"/>
      <c r="AC955" s="556"/>
      <c r="AD955" s="721">
        <f>ROUND(ROUND(ROUND(F921*$M$10,0)*Y955,0)-AB946,0)</f>
        <v>203</v>
      </c>
      <c r="AE955" s="539"/>
      <c r="AF955" s="533"/>
    </row>
    <row r="956" spans="1:32" ht="16.7" customHeight="1" x14ac:dyDescent="0.15">
      <c r="A956" s="549">
        <v>22</v>
      </c>
      <c r="B956" s="549">
        <v>8500</v>
      </c>
      <c r="C956" s="540" t="s">
        <v>14187</v>
      </c>
      <c r="D956" s="542"/>
      <c r="E956" s="534"/>
      <c r="F956" s="534"/>
      <c r="H956" s="541"/>
      <c r="I956" s="730"/>
      <c r="J956" s="537"/>
      <c r="L956" s="534"/>
      <c r="M956" s="541"/>
      <c r="N956" s="947" t="s">
        <v>10414</v>
      </c>
      <c r="O956" s="941"/>
      <c r="P956" s="526" t="s">
        <v>16</v>
      </c>
      <c r="Q956" s="526"/>
      <c r="R956" s="526"/>
      <c r="S956" s="526"/>
      <c r="T956" s="526" t="s">
        <v>1678</v>
      </c>
      <c r="U956" s="527">
        <v>0.7</v>
      </c>
      <c r="V956" s="1029"/>
      <c r="W956" s="937"/>
      <c r="X956" s="537"/>
      <c r="Z956" s="728"/>
      <c r="AA956" s="537"/>
      <c r="AB956" s="534"/>
      <c r="AC956" s="556"/>
      <c r="AD956" s="721">
        <f>ROUND(ROUND(ROUND(ROUND(F921*$M$10,0)*U956,0)*Y955,0)-AB946,0)</f>
        <v>139</v>
      </c>
      <c r="AE956" s="539"/>
      <c r="AF956" s="533"/>
    </row>
    <row r="957" spans="1:32" ht="16.7" customHeight="1" x14ac:dyDescent="0.15">
      <c r="A957" s="520">
        <v>22</v>
      </c>
      <c r="B957" s="520" t="s">
        <v>14188</v>
      </c>
      <c r="C957" s="540" t="s">
        <v>14189</v>
      </c>
      <c r="D957" s="542"/>
      <c r="E957" s="534"/>
      <c r="F957" s="534"/>
      <c r="H957" s="541"/>
      <c r="I957" s="731"/>
      <c r="J957" s="544"/>
      <c r="K957" s="725"/>
      <c r="L957" s="534"/>
      <c r="M957" s="541"/>
      <c r="N957" s="1024"/>
      <c r="O957" s="1025"/>
      <c r="P957" s="526" t="s">
        <v>3833</v>
      </c>
      <c r="Q957" s="526"/>
      <c r="R957" s="526"/>
      <c r="S957" s="526"/>
      <c r="T957" s="526" t="s">
        <v>1678</v>
      </c>
      <c r="U957" s="527">
        <v>0.5</v>
      </c>
      <c r="V957" s="1029"/>
      <c r="W957" s="937"/>
      <c r="X957" s="537"/>
      <c r="Z957" s="728"/>
      <c r="AA957" s="537"/>
      <c r="AB957" s="534"/>
      <c r="AC957" s="556"/>
      <c r="AD957" s="721">
        <f>ROUND(ROUND(ROUND(ROUND(F921*$M$10,0)*U957,0)*Y955,0)-AB946,0)</f>
        <v>96</v>
      </c>
      <c r="AE957" s="539"/>
      <c r="AF957" s="533"/>
    </row>
    <row r="958" spans="1:32" ht="16.7" customHeight="1" x14ac:dyDescent="0.15">
      <c r="A958" s="549">
        <v>22</v>
      </c>
      <c r="B958" s="549">
        <v>8509</v>
      </c>
      <c r="C958" s="540" t="s">
        <v>14190</v>
      </c>
      <c r="D958" s="542"/>
      <c r="E958" s="534"/>
      <c r="F958" s="534"/>
      <c r="H958" s="541"/>
      <c r="I958" s="1026" t="s">
        <v>10418</v>
      </c>
      <c r="J958" s="525" t="s">
        <v>1678</v>
      </c>
      <c r="K958" s="718">
        <v>0.96499999999999997</v>
      </c>
      <c r="L958" s="534"/>
      <c r="M958" s="541"/>
      <c r="N958" s="526"/>
      <c r="O958" s="526"/>
      <c r="P958" s="526"/>
      <c r="Q958" s="526"/>
      <c r="R958" s="526"/>
      <c r="S958" s="526"/>
      <c r="T958" s="526"/>
      <c r="U958" s="527"/>
      <c r="V958" s="1029"/>
      <c r="W958" s="937"/>
      <c r="X958" s="537"/>
      <c r="Z958" s="728"/>
      <c r="AA958" s="537"/>
      <c r="AB958" s="534"/>
      <c r="AC958" s="556"/>
      <c r="AD958" s="721">
        <f>ROUND(ROUND(ROUND(ROUND(F921*K958,0)*$M$10,0)*Y955,0)-AB946,0)</f>
        <v>196</v>
      </c>
      <c r="AE958" s="539"/>
      <c r="AF958" s="533"/>
    </row>
    <row r="959" spans="1:32" ht="16.7" customHeight="1" x14ac:dyDescent="0.15">
      <c r="A959" s="549">
        <v>22</v>
      </c>
      <c r="B959" s="549">
        <v>8510</v>
      </c>
      <c r="C959" s="540" t="s">
        <v>14191</v>
      </c>
      <c r="D959" s="542"/>
      <c r="E959" s="534"/>
      <c r="F959" s="534"/>
      <c r="H959" s="541"/>
      <c r="I959" s="1027"/>
      <c r="J959" s="537"/>
      <c r="L959" s="534"/>
      <c r="M959" s="541"/>
      <c r="N959" s="947" t="s">
        <v>10414</v>
      </c>
      <c r="O959" s="941"/>
      <c r="P959" s="526" t="s">
        <v>16</v>
      </c>
      <c r="Q959" s="526"/>
      <c r="R959" s="526"/>
      <c r="S959" s="526"/>
      <c r="T959" s="526" t="s">
        <v>1678</v>
      </c>
      <c r="U959" s="527">
        <v>0.7</v>
      </c>
      <c r="V959" s="1029"/>
      <c r="W959" s="937"/>
      <c r="X959" s="537"/>
      <c r="Z959" s="728"/>
      <c r="AA959" s="537"/>
      <c r="AB959" s="534"/>
      <c r="AC959" s="556"/>
      <c r="AD959" s="721">
        <f>ROUND(ROUND(ROUND(ROUND(ROUND(F921*K958,0)*$M$10,0)*U959,0)*Y955,0)-AB946,0)</f>
        <v>134</v>
      </c>
      <c r="AE959" s="539"/>
      <c r="AF959" s="533"/>
    </row>
    <row r="960" spans="1:32" ht="16.7" customHeight="1" x14ac:dyDescent="0.15">
      <c r="A960" s="520">
        <v>22</v>
      </c>
      <c r="B960" s="520" t="s">
        <v>14192</v>
      </c>
      <c r="C960" s="540" t="s">
        <v>14193</v>
      </c>
      <c r="D960" s="542"/>
      <c r="E960" s="534"/>
      <c r="F960" s="534"/>
      <c r="H960" s="541"/>
      <c r="I960" s="1028"/>
      <c r="J960" s="544"/>
      <c r="K960" s="725"/>
      <c r="L960" s="534"/>
      <c r="M960" s="541"/>
      <c r="N960" s="1024"/>
      <c r="O960" s="1025"/>
      <c r="P960" s="526" t="s">
        <v>3833</v>
      </c>
      <c r="Q960" s="526"/>
      <c r="R960" s="526"/>
      <c r="S960" s="526"/>
      <c r="T960" s="526" t="s">
        <v>1678</v>
      </c>
      <c r="U960" s="527">
        <v>0.5</v>
      </c>
      <c r="V960" s="1023"/>
      <c r="W960" s="938"/>
      <c r="X960" s="544"/>
      <c r="Y960" s="548"/>
      <c r="Z960" s="728"/>
      <c r="AA960" s="537"/>
      <c r="AB960" s="534"/>
      <c r="AC960" s="556"/>
      <c r="AD960" s="721">
        <f>ROUND(ROUND(ROUND(ROUND(ROUND(F921*K958,0)*$M$10,0)*U960,0)*Y955,0)-AB946,0)</f>
        <v>92</v>
      </c>
      <c r="AE960" s="539"/>
      <c r="AF960" s="533"/>
    </row>
    <row r="961" spans="1:32" ht="16.7" customHeight="1" x14ac:dyDescent="0.15">
      <c r="A961" s="520">
        <v>22</v>
      </c>
      <c r="B961" s="520" t="s">
        <v>14194</v>
      </c>
      <c r="C961" s="540" t="s">
        <v>14195</v>
      </c>
      <c r="D961" s="542"/>
      <c r="E961" s="534"/>
      <c r="F961" s="534"/>
      <c r="H961" s="541"/>
      <c r="I961" s="729"/>
      <c r="J961" s="525"/>
      <c r="K961" s="718"/>
      <c r="L961" s="534"/>
      <c r="M961" s="541"/>
      <c r="N961" s="526"/>
      <c r="O961" s="526"/>
      <c r="P961" s="526"/>
      <c r="Q961" s="526"/>
      <c r="R961" s="526"/>
      <c r="S961" s="526"/>
      <c r="T961" s="526"/>
      <c r="U961" s="527"/>
      <c r="V961" s="1021" t="s">
        <v>12608</v>
      </c>
      <c r="W961" s="936" t="s">
        <v>12840</v>
      </c>
      <c r="X961" s="525" t="s">
        <v>1678</v>
      </c>
      <c r="Y961" s="529">
        <v>0.7</v>
      </c>
      <c r="Z961" s="728"/>
      <c r="AA961" s="537"/>
      <c r="AB961" s="534"/>
      <c r="AC961" s="556"/>
      <c r="AD961" s="721">
        <f>ROUND(ROUND(ROUND(F921*$M$10,0)*Y961,0)-AB946,0)</f>
        <v>203</v>
      </c>
      <c r="AE961" s="539"/>
      <c r="AF961" s="533"/>
    </row>
    <row r="962" spans="1:32" ht="16.7" customHeight="1" x14ac:dyDescent="0.15">
      <c r="A962" s="520">
        <v>22</v>
      </c>
      <c r="B962" s="520" t="s">
        <v>14196</v>
      </c>
      <c r="C962" s="540" t="s">
        <v>14197</v>
      </c>
      <c r="D962" s="542"/>
      <c r="E962" s="534"/>
      <c r="F962" s="534"/>
      <c r="H962" s="541"/>
      <c r="I962" s="730"/>
      <c r="J962" s="537"/>
      <c r="L962" s="534"/>
      <c r="M962" s="541"/>
      <c r="N962" s="947" t="s">
        <v>10414</v>
      </c>
      <c r="O962" s="941"/>
      <c r="P962" s="526" t="s">
        <v>16</v>
      </c>
      <c r="Q962" s="526"/>
      <c r="R962" s="526"/>
      <c r="S962" s="526"/>
      <c r="T962" s="526" t="s">
        <v>1678</v>
      </c>
      <c r="U962" s="527">
        <v>0.7</v>
      </c>
      <c r="V962" s="1022"/>
      <c r="W962" s="937"/>
      <c r="X962" s="537"/>
      <c r="Z962" s="728"/>
      <c r="AA962" s="537"/>
      <c r="AB962" s="534"/>
      <c r="AC962" s="556"/>
      <c r="AD962" s="721">
        <f>ROUND(ROUND(ROUND(ROUND(F921*$M$10,0)*U962,0)*Y961,0)-AB946,0)</f>
        <v>139</v>
      </c>
      <c r="AE962" s="539"/>
      <c r="AF962" s="533"/>
    </row>
    <row r="963" spans="1:32" ht="16.7" customHeight="1" x14ac:dyDescent="0.15">
      <c r="A963" s="520">
        <v>22</v>
      </c>
      <c r="B963" s="520" t="s">
        <v>14198</v>
      </c>
      <c r="C963" s="540" t="s">
        <v>14199</v>
      </c>
      <c r="D963" s="542"/>
      <c r="E963" s="534"/>
      <c r="F963" s="534"/>
      <c r="H963" s="541"/>
      <c r="I963" s="731"/>
      <c r="J963" s="544"/>
      <c r="K963" s="725"/>
      <c r="L963" s="534"/>
      <c r="M963" s="541"/>
      <c r="N963" s="1024"/>
      <c r="O963" s="1025"/>
      <c r="P963" s="526" t="s">
        <v>3833</v>
      </c>
      <c r="Q963" s="526"/>
      <c r="R963" s="526"/>
      <c r="S963" s="526"/>
      <c r="T963" s="526" t="s">
        <v>1678</v>
      </c>
      <c r="U963" s="527">
        <v>0.5</v>
      </c>
      <c r="V963" s="1022"/>
      <c r="W963" s="937"/>
      <c r="X963" s="537"/>
      <c r="Z963" s="728"/>
      <c r="AA963" s="537"/>
      <c r="AB963" s="534"/>
      <c r="AC963" s="556"/>
      <c r="AD963" s="721">
        <f>ROUND(ROUND(ROUND(ROUND(F921*$M$10,0)*U963,0)*Y961,0)-AB946,0)</f>
        <v>96</v>
      </c>
      <c r="AE963" s="539"/>
      <c r="AF963" s="533"/>
    </row>
    <row r="964" spans="1:32" ht="16.7" customHeight="1" x14ac:dyDescent="0.15">
      <c r="A964" s="520">
        <v>22</v>
      </c>
      <c r="B964" s="520" t="s">
        <v>5626</v>
      </c>
      <c r="C964" s="540" t="s">
        <v>14200</v>
      </c>
      <c r="D964" s="542"/>
      <c r="E964" s="534"/>
      <c r="F964" s="534"/>
      <c r="H964" s="541"/>
      <c r="I964" s="1026" t="s">
        <v>10418</v>
      </c>
      <c r="J964" s="525" t="s">
        <v>1678</v>
      </c>
      <c r="K964" s="718">
        <v>0.96499999999999997</v>
      </c>
      <c r="L964" s="534"/>
      <c r="M964" s="541"/>
      <c r="N964" s="526"/>
      <c r="O964" s="526"/>
      <c r="P964" s="526"/>
      <c r="Q964" s="526"/>
      <c r="R964" s="526"/>
      <c r="S964" s="526"/>
      <c r="T964" s="526"/>
      <c r="U964" s="527"/>
      <c r="V964" s="1022"/>
      <c r="W964" s="937"/>
      <c r="X964" s="537"/>
      <c r="Z964" s="728"/>
      <c r="AA964" s="537"/>
      <c r="AB964" s="534"/>
      <c r="AC964" s="556"/>
      <c r="AD964" s="721">
        <f>ROUND(ROUND(ROUND(ROUND(F921*K964,0)*$M$10,0)*Y961,0)-AB946,0)</f>
        <v>196</v>
      </c>
      <c r="AE964" s="539"/>
      <c r="AF964" s="533"/>
    </row>
    <row r="965" spans="1:32" ht="16.7" customHeight="1" x14ac:dyDescent="0.15">
      <c r="A965" s="520">
        <v>22</v>
      </c>
      <c r="B965" s="520" t="s">
        <v>5628</v>
      </c>
      <c r="C965" s="540" t="s">
        <v>14201</v>
      </c>
      <c r="D965" s="542"/>
      <c r="E965" s="534"/>
      <c r="F965" s="534"/>
      <c r="H965" s="541"/>
      <c r="I965" s="1027"/>
      <c r="J965" s="537"/>
      <c r="L965" s="534"/>
      <c r="M965" s="541"/>
      <c r="N965" s="947" t="s">
        <v>10414</v>
      </c>
      <c r="O965" s="941"/>
      <c r="P965" s="526" t="s">
        <v>16</v>
      </c>
      <c r="Q965" s="526"/>
      <c r="R965" s="526"/>
      <c r="S965" s="526"/>
      <c r="T965" s="526" t="s">
        <v>1678</v>
      </c>
      <c r="U965" s="527">
        <v>0.7</v>
      </c>
      <c r="V965" s="1022"/>
      <c r="W965" s="937"/>
      <c r="X965" s="537"/>
      <c r="Z965" s="728"/>
      <c r="AA965" s="537"/>
      <c r="AB965" s="534"/>
      <c r="AC965" s="556"/>
      <c r="AD965" s="721">
        <f>ROUND(ROUND(ROUND(ROUND(ROUND(F921*K964,0)*$M$10,0)*U965,0)*Y961,0)-AB946,0)</f>
        <v>134</v>
      </c>
      <c r="AE965" s="539"/>
      <c r="AF965" s="533"/>
    </row>
    <row r="966" spans="1:32" ht="16.7" customHeight="1" x14ac:dyDescent="0.15">
      <c r="A966" s="520">
        <v>22</v>
      </c>
      <c r="B966" s="520" t="s">
        <v>5630</v>
      </c>
      <c r="C966" s="540" t="s">
        <v>14202</v>
      </c>
      <c r="D966" s="557"/>
      <c r="E966" s="550"/>
      <c r="F966" s="550"/>
      <c r="G966" s="650"/>
      <c r="H966" s="558"/>
      <c r="I966" s="1028"/>
      <c r="J966" s="544"/>
      <c r="K966" s="725"/>
      <c r="L966" s="550"/>
      <c r="M966" s="558"/>
      <c r="N966" s="1024"/>
      <c r="O966" s="1025"/>
      <c r="P966" s="526" t="s">
        <v>3833</v>
      </c>
      <c r="Q966" s="526"/>
      <c r="R966" s="526"/>
      <c r="S966" s="526"/>
      <c r="T966" s="526" t="s">
        <v>1678</v>
      </c>
      <c r="U966" s="527">
        <v>0.5</v>
      </c>
      <c r="V966" s="1023"/>
      <c r="W966" s="938"/>
      <c r="X966" s="544"/>
      <c r="Y966" s="548"/>
      <c r="Z966" s="733"/>
      <c r="AA966" s="544"/>
      <c r="AB966" s="550"/>
      <c r="AC966" s="732"/>
      <c r="AD966" s="721">
        <f>ROUND(ROUND(ROUND(ROUND(ROUND(F921*K964,0)*$M$10,0)*U966,0)*Y961,0)-AB946,0)</f>
        <v>92</v>
      </c>
      <c r="AE966" s="559"/>
      <c r="AF966" s="533"/>
    </row>
    <row r="967" spans="1:32" ht="16.7" customHeight="1" x14ac:dyDescent="0.15">
      <c r="A967" s="520">
        <v>22</v>
      </c>
      <c r="B967" s="520">
        <v>8751</v>
      </c>
      <c r="C967" s="521" t="s">
        <v>14203</v>
      </c>
      <c r="D967" s="560"/>
      <c r="E967" s="936" t="s">
        <v>14204</v>
      </c>
      <c r="F967" s="936" t="s">
        <v>10412</v>
      </c>
      <c r="G967" s="947"/>
      <c r="H967" s="941"/>
      <c r="I967" s="729"/>
      <c r="J967" s="525"/>
      <c r="K967" s="718"/>
      <c r="L967" s="522"/>
      <c r="M967" s="561"/>
      <c r="N967" s="526"/>
      <c r="O967" s="526"/>
      <c r="P967" s="526"/>
      <c r="Q967" s="526"/>
      <c r="R967" s="526"/>
      <c r="S967" s="526"/>
      <c r="T967" s="526"/>
      <c r="U967" s="527"/>
      <c r="V967" s="719"/>
      <c r="W967" s="525"/>
      <c r="X967" s="525"/>
      <c r="Y967" s="529"/>
      <c r="Z967" s="734"/>
      <c r="AA967" s="525"/>
      <c r="AB967" s="522"/>
      <c r="AC967" s="720"/>
      <c r="AD967" s="721">
        <f>ROUND(F969*$M$10,0)</f>
        <v>727</v>
      </c>
      <c r="AE967" s="532"/>
      <c r="AF967" s="533"/>
    </row>
    <row r="968" spans="1:32" ht="16.7" customHeight="1" x14ac:dyDescent="0.15">
      <c r="A968" s="520">
        <v>22</v>
      </c>
      <c r="B968" s="520">
        <v>8752</v>
      </c>
      <c r="C968" s="521" t="s">
        <v>14205</v>
      </c>
      <c r="D968" s="542"/>
      <c r="E968" s="937"/>
      <c r="F968" s="937"/>
      <c r="G968" s="948"/>
      <c r="H968" s="942"/>
      <c r="I968" s="730"/>
      <c r="J968" s="537"/>
      <c r="L968" s="534"/>
      <c r="M968" s="541"/>
      <c r="N968" s="947" t="s">
        <v>10414</v>
      </c>
      <c r="O968" s="941"/>
      <c r="P968" s="526" t="s">
        <v>16</v>
      </c>
      <c r="Q968" s="526"/>
      <c r="R968" s="526"/>
      <c r="S968" s="526"/>
      <c r="T968" s="526" t="s">
        <v>1678</v>
      </c>
      <c r="U968" s="527">
        <v>0.7</v>
      </c>
      <c r="V968" s="722"/>
      <c r="W968" s="537"/>
      <c r="X968" s="537"/>
      <c r="Z968" s="728"/>
      <c r="AA968" s="537"/>
      <c r="AB968" s="534"/>
      <c r="AC968" s="556"/>
      <c r="AD968" s="721">
        <f>ROUND(ROUND(F969*$M$10,0)*U968,0)</f>
        <v>509</v>
      </c>
      <c r="AE968" s="539"/>
      <c r="AF968" s="533"/>
    </row>
    <row r="969" spans="1:32" ht="16.7" customHeight="1" x14ac:dyDescent="0.15">
      <c r="A969" s="520">
        <v>22</v>
      </c>
      <c r="B969" s="520" t="s">
        <v>5680</v>
      </c>
      <c r="C969" s="540" t="s">
        <v>14206</v>
      </c>
      <c r="D969" s="542"/>
      <c r="E969" s="937"/>
      <c r="F969" s="1034">
        <f>'6生活介護(基本)'!F969</f>
        <v>1039</v>
      </c>
      <c r="G969" s="1035"/>
      <c r="H969" s="541" t="s">
        <v>9</v>
      </c>
      <c r="I969" s="731"/>
      <c r="J969" s="544"/>
      <c r="K969" s="725"/>
      <c r="L969" s="534"/>
      <c r="M969" s="541"/>
      <c r="N969" s="1024"/>
      <c r="O969" s="1025"/>
      <c r="P969" s="526" t="s">
        <v>3833</v>
      </c>
      <c r="Q969" s="526"/>
      <c r="R969" s="526"/>
      <c r="S969" s="526"/>
      <c r="T969" s="526" t="s">
        <v>1678</v>
      </c>
      <c r="U969" s="527">
        <v>0.5</v>
      </c>
      <c r="V969" s="722"/>
      <c r="W969" s="537"/>
      <c r="X969" s="537"/>
      <c r="Z969" s="728"/>
      <c r="AA969" s="537"/>
      <c r="AB969" s="534"/>
      <c r="AC969" s="556"/>
      <c r="AD969" s="721">
        <f>ROUND(ROUND(F969*$M$10,0)*U969,0)</f>
        <v>364</v>
      </c>
      <c r="AE969" s="539"/>
      <c r="AF969" s="533"/>
    </row>
    <row r="970" spans="1:32" ht="16.7" customHeight="1" x14ac:dyDescent="0.15">
      <c r="A970" s="520">
        <v>22</v>
      </c>
      <c r="B970" s="520">
        <v>8753</v>
      </c>
      <c r="C970" s="540" t="s">
        <v>14207</v>
      </c>
      <c r="D970" s="542"/>
      <c r="E970" s="534"/>
      <c r="F970" s="534"/>
      <c r="H970" s="541"/>
      <c r="I970" s="1026" t="s">
        <v>10418</v>
      </c>
      <c r="J970" s="525" t="s">
        <v>1678</v>
      </c>
      <c r="K970" s="718">
        <v>0.96499999999999997</v>
      </c>
      <c r="L970" s="534"/>
      <c r="M970" s="541"/>
      <c r="N970" s="526"/>
      <c r="O970" s="526"/>
      <c r="P970" s="526"/>
      <c r="Q970" s="526"/>
      <c r="R970" s="526"/>
      <c r="S970" s="526"/>
      <c r="T970" s="526"/>
      <c r="U970" s="527"/>
      <c r="V970" s="722"/>
      <c r="W970" s="537"/>
      <c r="X970" s="537"/>
      <c r="Z970" s="728"/>
      <c r="AA970" s="537"/>
      <c r="AB970" s="534"/>
      <c r="AC970" s="556"/>
      <c r="AD970" s="721">
        <f>ROUND(ROUND(ROUND(F969*K970,0)*$M$10,0),0)</f>
        <v>702</v>
      </c>
      <c r="AE970" s="539"/>
      <c r="AF970" s="533"/>
    </row>
    <row r="971" spans="1:32" ht="16.7" customHeight="1" x14ac:dyDescent="0.15">
      <c r="A971" s="520">
        <v>22</v>
      </c>
      <c r="B971" s="520">
        <v>8754</v>
      </c>
      <c r="C971" s="540" t="s">
        <v>14208</v>
      </c>
      <c r="D971" s="542"/>
      <c r="E971" s="534"/>
      <c r="F971" s="534"/>
      <c r="H971" s="541"/>
      <c r="I971" s="1027"/>
      <c r="J971" s="537"/>
      <c r="L971" s="534"/>
      <c r="M971" s="541"/>
      <c r="N971" s="947" t="s">
        <v>10414</v>
      </c>
      <c r="O971" s="941"/>
      <c r="P971" s="526" t="s">
        <v>16</v>
      </c>
      <c r="Q971" s="526"/>
      <c r="R971" s="526"/>
      <c r="S971" s="526"/>
      <c r="T971" s="526" t="s">
        <v>1678</v>
      </c>
      <c r="U971" s="527">
        <v>0.7</v>
      </c>
      <c r="V971" s="722"/>
      <c r="W971" s="537"/>
      <c r="X971" s="537"/>
      <c r="Z971" s="728"/>
      <c r="AA971" s="537"/>
      <c r="AB971" s="534"/>
      <c r="AC971" s="556"/>
      <c r="AD971" s="721">
        <f>ROUND(ROUND(ROUND(F969*K970,0)*$M$10,0)*U971,0)</f>
        <v>491</v>
      </c>
      <c r="AE971" s="539"/>
      <c r="AF971" s="533"/>
    </row>
    <row r="972" spans="1:32" ht="16.7" customHeight="1" x14ac:dyDescent="0.15">
      <c r="A972" s="520">
        <v>22</v>
      </c>
      <c r="B972" s="520" t="s">
        <v>5682</v>
      </c>
      <c r="C972" s="540" t="s">
        <v>14209</v>
      </c>
      <c r="D972" s="542"/>
      <c r="E972" s="534"/>
      <c r="F972" s="534"/>
      <c r="H972" s="541"/>
      <c r="I972" s="1028"/>
      <c r="J972" s="544"/>
      <c r="K972" s="725"/>
      <c r="L972" s="534"/>
      <c r="M972" s="541"/>
      <c r="N972" s="1024"/>
      <c r="O972" s="1025"/>
      <c r="P972" s="526" t="s">
        <v>3833</v>
      </c>
      <c r="Q972" s="526"/>
      <c r="R972" s="526"/>
      <c r="S972" s="526"/>
      <c r="T972" s="526" t="s">
        <v>1678</v>
      </c>
      <c r="U972" s="527">
        <v>0.5</v>
      </c>
      <c r="V972" s="727"/>
      <c r="W972" s="544"/>
      <c r="X972" s="544"/>
      <c r="Y972" s="548"/>
      <c r="Z972" s="728"/>
      <c r="AA972" s="537"/>
      <c r="AB972" s="534"/>
      <c r="AC972" s="556"/>
      <c r="AD972" s="721">
        <f>ROUND(ROUND(ROUND(F969*K970,0)*$M$10,0)*U972,0)</f>
        <v>351</v>
      </c>
      <c r="AE972" s="539"/>
      <c r="AF972" s="533"/>
    </row>
    <row r="973" spans="1:32" ht="16.7" customHeight="1" x14ac:dyDescent="0.15">
      <c r="A973" s="549">
        <v>22</v>
      </c>
      <c r="B973" s="549">
        <v>8755</v>
      </c>
      <c r="C973" s="540" t="s">
        <v>14210</v>
      </c>
      <c r="D973" s="542"/>
      <c r="E973" s="534"/>
      <c r="F973" s="534"/>
      <c r="H973" s="541"/>
      <c r="I973" s="729"/>
      <c r="J973" s="525"/>
      <c r="K973" s="718"/>
      <c r="L973" s="534"/>
      <c r="M973" s="541"/>
      <c r="N973" s="526"/>
      <c r="O973" s="526"/>
      <c r="P973" s="526"/>
      <c r="Q973" s="526"/>
      <c r="R973" s="526"/>
      <c r="S973" s="526"/>
      <c r="T973" s="526"/>
      <c r="U973" s="527"/>
      <c r="V973" s="956" t="s">
        <v>12599</v>
      </c>
      <c r="W973" s="936" t="s">
        <v>12821</v>
      </c>
      <c r="X973" s="525" t="s">
        <v>1678</v>
      </c>
      <c r="Y973" s="529">
        <v>0.5</v>
      </c>
      <c r="Z973" s="728"/>
      <c r="AA973" s="537"/>
      <c r="AB973" s="534"/>
      <c r="AC973" s="556"/>
      <c r="AD973" s="721">
        <f>ROUND(ROUND(F969*$M$10,0)*Y973,0)</f>
        <v>364</v>
      </c>
      <c r="AE973" s="539"/>
      <c r="AF973" s="533"/>
    </row>
    <row r="974" spans="1:32" ht="16.7" customHeight="1" x14ac:dyDescent="0.15">
      <c r="A974" s="549">
        <v>22</v>
      </c>
      <c r="B974" s="549">
        <v>8756</v>
      </c>
      <c r="C974" s="540" t="s">
        <v>14211</v>
      </c>
      <c r="D974" s="542"/>
      <c r="E974" s="534"/>
      <c r="F974" s="534"/>
      <c r="H974" s="541"/>
      <c r="I974" s="730"/>
      <c r="J974" s="537"/>
      <c r="L974" s="534"/>
      <c r="M974" s="541"/>
      <c r="N974" s="947" t="s">
        <v>10414</v>
      </c>
      <c r="O974" s="941"/>
      <c r="P974" s="526" t="s">
        <v>16</v>
      </c>
      <c r="Q974" s="526"/>
      <c r="R974" s="526"/>
      <c r="S974" s="526"/>
      <c r="T974" s="526" t="s">
        <v>1678</v>
      </c>
      <c r="U974" s="527">
        <v>0.7</v>
      </c>
      <c r="V974" s="1029"/>
      <c r="W974" s="937"/>
      <c r="X974" s="537"/>
      <c r="Z974" s="728"/>
      <c r="AA974" s="537"/>
      <c r="AB974" s="534"/>
      <c r="AC974" s="556"/>
      <c r="AD974" s="721">
        <f>ROUND(ROUND(ROUND(F969*$M$10,0)*U974,0)*Y973,0)</f>
        <v>255</v>
      </c>
      <c r="AE974" s="539"/>
      <c r="AF974" s="533"/>
    </row>
    <row r="975" spans="1:32" ht="16.7" customHeight="1" x14ac:dyDescent="0.15">
      <c r="A975" s="520">
        <v>22</v>
      </c>
      <c r="B975" s="520" t="s">
        <v>5684</v>
      </c>
      <c r="C975" s="540" t="s">
        <v>14212</v>
      </c>
      <c r="D975" s="542"/>
      <c r="E975" s="534"/>
      <c r="F975" s="534"/>
      <c r="H975" s="541"/>
      <c r="I975" s="731"/>
      <c r="J975" s="544"/>
      <c r="K975" s="725"/>
      <c r="L975" s="534"/>
      <c r="M975" s="541"/>
      <c r="N975" s="1024"/>
      <c r="O975" s="1025"/>
      <c r="P975" s="526" t="s">
        <v>3833</v>
      </c>
      <c r="Q975" s="526"/>
      <c r="R975" s="526"/>
      <c r="S975" s="526"/>
      <c r="T975" s="526" t="s">
        <v>1678</v>
      </c>
      <c r="U975" s="527">
        <v>0.5</v>
      </c>
      <c r="V975" s="1029"/>
      <c r="W975" s="937"/>
      <c r="X975" s="537"/>
      <c r="Z975" s="728"/>
      <c r="AA975" s="537"/>
      <c r="AB975" s="534"/>
      <c r="AC975" s="556"/>
      <c r="AD975" s="721">
        <f>ROUND(ROUND(ROUND(F969*$M$10,0)*U975,0)*Y973,0)</f>
        <v>182</v>
      </c>
      <c r="AE975" s="539"/>
      <c r="AF975" s="533"/>
    </row>
    <row r="976" spans="1:32" ht="16.7" customHeight="1" x14ac:dyDescent="0.15">
      <c r="A976" s="549">
        <v>22</v>
      </c>
      <c r="B976" s="549">
        <v>8757</v>
      </c>
      <c r="C976" s="540" t="s">
        <v>14213</v>
      </c>
      <c r="D976" s="542"/>
      <c r="E976" s="534"/>
      <c r="F976" s="534"/>
      <c r="H976" s="541"/>
      <c r="I976" s="1026" t="s">
        <v>10418</v>
      </c>
      <c r="J976" s="525" t="s">
        <v>1678</v>
      </c>
      <c r="K976" s="718">
        <v>0.96499999999999997</v>
      </c>
      <c r="L976" s="534"/>
      <c r="M976" s="541"/>
      <c r="N976" s="526"/>
      <c r="O976" s="526"/>
      <c r="P976" s="526"/>
      <c r="Q976" s="526"/>
      <c r="R976" s="526"/>
      <c r="S976" s="526"/>
      <c r="T976" s="526"/>
      <c r="U976" s="527"/>
      <c r="V976" s="1029"/>
      <c r="W976" s="937"/>
      <c r="X976" s="537"/>
      <c r="Z976" s="728"/>
      <c r="AA976" s="537"/>
      <c r="AB976" s="534"/>
      <c r="AC976" s="556"/>
      <c r="AD976" s="721">
        <f>ROUND(ROUND(ROUND(F969*K976,0)*$M$10,0)*Y973,0)</f>
        <v>351</v>
      </c>
      <c r="AE976" s="539"/>
      <c r="AF976" s="533"/>
    </row>
    <row r="977" spans="1:32" ht="16.7" customHeight="1" x14ac:dyDescent="0.15">
      <c r="A977" s="549">
        <v>22</v>
      </c>
      <c r="B977" s="549">
        <v>8758</v>
      </c>
      <c r="C977" s="540" t="s">
        <v>14214</v>
      </c>
      <c r="D977" s="542"/>
      <c r="E977" s="534"/>
      <c r="F977" s="534"/>
      <c r="H977" s="541"/>
      <c r="I977" s="1027"/>
      <c r="J977" s="537"/>
      <c r="L977" s="534"/>
      <c r="M977" s="541"/>
      <c r="N977" s="947" t="s">
        <v>10414</v>
      </c>
      <c r="O977" s="941"/>
      <c r="P977" s="526" t="s">
        <v>16</v>
      </c>
      <c r="Q977" s="526"/>
      <c r="R977" s="526"/>
      <c r="S977" s="526"/>
      <c r="T977" s="526" t="s">
        <v>1678</v>
      </c>
      <c r="U977" s="527">
        <v>0.7</v>
      </c>
      <c r="V977" s="1029"/>
      <c r="W977" s="937"/>
      <c r="X977" s="537"/>
      <c r="Z977" s="728"/>
      <c r="AA977" s="537"/>
      <c r="AB977" s="534"/>
      <c r="AC977" s="556"/>
      <c r="AD977" s="721">
        <f>ROUND(ROUND(ROUND(ROUND(F969*K976,0)*$M$10,0)*U977,0)*Y973,0)</f>
        <v>246</v>
      </c>
      <c r="AE977" s="539"/>
      <c r="AF977" s="533"/>
    </row>
    <row r="978" spans="1:32" ht="16.7" customHeight="1" x14ac:dyDescent="0.15">
      <c r="A978" s="520">
        <v>22</v>
      </c>
      <c r="B978" s="520" t="s">
        <v>14215</v>
      </c>
      <c r="C978" s="540" t="s">
        <v>14216</v>
      </c>
      <c r="D978" s="542"/>
      <c r="E978" s="534"/>
      <c r="F978" s="534"/>
      <c r="H978" s="541"/>
      <c r="I978" s="1028"/>
      <c r="J978" s="544"/>
      <c r="K978" s="725"/>
      <c r="L978" s="534"/>
      <c r="M978" s="541"/>
      <c r="N978" s="1024"/>
      <c r="O978" s="1025"/>
      <c r="P978" s="526" t="s">
        <v>3833</v>
      </c>
      <c r="Q978" s="526"/>
      <c r="R978" s="526"/>
      <c r="S978" s="526"/>
      <c r="T978" s="526" t="s">
        <v>1678</v>
      </c>
      <c r="U978" s="527">
        <v>0.5</v>
      </c>
      <c r="V978" s="1029"/>
      <c r="W978" s="938"/>
      <c r="X978" s="544"/>
      <c r="Y978" s="548"/>
      <c r="Z978" s="728"/>
      <c r="AA978" s="537"/>
      <c r="AB978" s="534"/>
      <c r="AC978" s="556"/>
      <c r="AD978" s="721">
        <f>ROUND(ROUND(ROUND(ROUND(F969*K976,0)*$M$10,0)*U978,0)*Y973,0)</f>
        <v>176</v>
      </c>
      <c r="AE978" s="539"/>
      <c r="AF978" s="533"/>
    </row>
    <row r="979" spans="1:32" ht="16.7" customHeight="1" x14ac:dyDescent="0.15">
      <c r="A979" s="549">
        <v>22</v>
      </c>
      <c r="B979" s="549">
        <v>8759</v>
      </c>
      <c r="C979" s="540" t="s">
        <v>14217</v>
      </c>
      <c r="D979" s="542"/>
      <c r="E979" s="534"/>
      <c r="F979" s="534"/>
      <c r="H979" s="541"/>
      <c r="I979" s="729"/>
      <c r="J979" s="525"/>
      <c r="K979" s="718"/>
      <c r="L979" s="534"/>
      <c r="M979" s="541"/>
      <c r="N979" s="526"/>
      <c r="O979" s="526"/>
      <c r="P979" s="526"/>
      <c r="Q979" s="526"/>
      <c r="R979" s="526"/>
      <c r="S979" s="526"/>
      <c r="T979" s="526"/>
      <c r="U979" s="527"/>
      <c r="V979" s="1029"/>
      <c r="W979" s="936" t="s">
        <v>12830</v>
      </c>
      <c r="X979" s="525" t="s">
        <v>1678</v>
      </c>
      <c r="Y979" s="529">
        <v>0.7</v>
      </c>
      <c r="Z979" s="728"/>
      <c r="AA979" s="537"/>
      <c r="AB979" s="534"/>
      <c r="AC979" s="556"/>
      <c r="AD979" s="721">
        <f>ROUND(ROUND(F969*$M$10,0)*Y979,0)</f>
        <v>509</v>
      </c>
      <c r="AE979" s="539"/>
      <c r="AF979" s="533"/>
    </row>
    <row r="980" spans="1:32" ht="16.7" customHeight="1" x14ac:dyDescent="0.15">
      <c r="A980" s="549">
        <v>22</v>
      </c>
      <c r="B980" s="549">
        <v>8760</v>
      </c>
      <c r="C980" s="540" t="s">
        <v>14218</v>
      </c>
      <c r="D980" s="542"/>
      <c r="E980" s="534"/>
      <c r="F980" s="534"/>
      <c r="H980" s="541"/>
      <c r="I980" s="730"/>
      <c r="J980" s="537"/>
      <c r="L980" s="534"/>
      <c r="M980" s="541"/>
      <c r="N980" s="947" t="s">
        <v>10414</v>
      </c>
      <c r="O980" s="941"/>
      <c r="P980" s="526" t="s">
        <v>16</v>
      </c>
      <c r="Q980" s="526"/>
      <c r="R980" s="526"/>
      <c r="S980" s="526"/>
      <c r="T980" s="526" t="s">
        <v>1678</v>
      </c>
      <c r="U980" s="527">
        <v>0.7</v>
      </c>
      <c r="V980" s="1029"/>
      <c r="W980" s="937"/>
      <c r="X980" s="537"/>
      <c r="Z980" s="728"/>
      <c r="AA980" s="537"/>
      <c r="AB980" s="534"/>
      <c r="AC980" s="556"/>
      <c r="AD980" s="721">
        <f>ROUND(ROUND(ROUND(F969*$M$10,0)*U980,0)*Y979,0)</f>
        <v>356</v>
      </c>
      <c r="AE980" s="539"/>
      <c r="AF980" s="533"/>
    </row>
    <row r="981" spans="1:32" ht="16.7" customHeight="1" x14ac:dyDescent="0.15">
      <c r="A981" s="520">
        <v>22</v>
      </c>
      <c r="B981" s="520" t="s">
        <v>14219</v>
      </c>
      <c r="C981" s="540" t="s">
        <v>14220</v>
      </c>
      <c r="D981" s="542"/>
      <c r="E981" s="534"/>
      <c r="F981" s="534"/>
      <c r="H981" s="541"/>
      <c r="I981" s="731"/>
      <c r="J981" s="544"/>
      <c r="K981" s="725"/>
      <c r="L981" s="534"/>
      <c r="M981" s="541"/>
      <c r="N981" s="1024"/>
      <c r="O981" s="1025"/>
      <c r="P981" s="526" t="s">
        <v>3833</v>
      </c>
      <c r="Q981" s="526"/>
      <c r="R981" s="526"/>
      <c r="S981" s="526"/>
      <c r="T981" s="526" t="s">
        <v>1678</v>
      </c>
      <c r="U981" s="527">
        <v>0.5</v>
      </c>
      <c r="V981" s="1029"/>
      <c r="W981" s="937"/>
      <c r="X981" s="537"/>
      <c r="Z981" s="728"/>
      <c r="AA981" s="537"/>
      <c r="AB981" s="534"/>
      <c r="AC981" s="556"/>
      <c r="AD981" s="721">
        <f>ROUND(ROUND(ROUND(F969*$M$10,0)*U981,0)*Y979,0)</f>
        <v>255</v>
      </c>
      <c r="AE981" s="539"/>
      <c r="AF981" s="533"/>
    </row>
    <row r="982" spans="1:32" ht="16.7" customHeight="1" x14ac:dyDescent="0.15">
      <c r="A982" s="549">
        <v>22</v>
      </c>
      <c r="B982" s="549">
        <v>8041</v>
      </c>
      <c r="C982" s="540" t="s">
        <v>14221</v>
      </c>
      <c r="D982" s="542"/>
      <c r="E982" s="534"/>
      <c r="F982" s="534"/>
      <c r="H982" s="541"/>
      <c r="I982" s="1026" t="s">
        <v>10418</v>
      </c>
      <c r="J982" s="525" t="s">
        <v>1678</v>
      </c>
      <c r="K982" s="718">
        <v>0.96499999999999997</v>
      </c>
      <c r="L982" s="534"/>
      <c r="M982" s="541"/>
      <c r="N982" s="526"/>
      <c r="O982" s="526"/>
      <c r="P982" s="526"/>
      <c r="Q982" s="526"/>
      <c r="R982" s="526"/>
      <c r="S982" s="526"/>
      <c r="T982" s="526"/>
      <c r="U982" s="527"/>
      <c r="V982" s="1029"/>
      <c r="W982" s="937"/>
      <c r="X982" s="537"/>
      <c r="Z982" s="728"/>
      <c r="AA982" s="537"/>
      <c r="AB982" s="534"/>
      <c r="AC982" s="556"/>
      <c r="AD982" s="721">
        <f>ROUND(ROUND(ROUND(F969*K982,0)*$M$10,0)*Y979,0)</f>
        <v>491</v>
      </c>
      <c r="AE982" s="539"/>
      <c r="AF982" s="533"/>
    </row>
    <row r="983" spans="1:32" ht="16.7" customHeight="1" x14ac:dyDescent="0.15">
      <c r="A983" s="549">
        <v>22</v>
      </c>
      <c r="B983" s="549">
        <v>8042</v>
      </c>
      <c r="C983" s="540" t="s">
        <v>14222</v>
      </c>
      <c r="D983" s="542"/>
      <c r="E983" s="534"/>
      <c r="F983" s="534"/>
      <c r="H983" s="541"/>
      <c r="I983" s="1027"/>
      <c r="J983" s="537"/>
      <c r="L983" s="534"/>
      <c r="M983" s="541"/>
      <c r="N983" s="947" t="s">
        <v>10414</v>
      </c>
      <c r="O983" s="941"/>
      <c r="P983" s="526" t="s">
        <v>16</v>
      </c>
      <c r="Q983" s="526"/>
      <c r="R983" s="526"/>
      <c r="S983" s="526"/>
      <c r="T983" s="526" t="s">
        <v>1678</v>
      </c>
      <c r="U983" s="527">
        <v>0.7</v>
      </c>
      <c r="V983" s="1029"/>
      <c r="W983" s="937"/>
      <c r="X983" s="537"/>
      <c r="Z983" s="728"/>
      <c r="AA983" s="537"/>
      <c r="AB983" s="534"/>
      <c r="AC983" s="556"/>
      <c r="AD983" s="721">
        <f>ROUND(ROUND(ROUND(ROUND(F969*K982,0)*$M$10,0)*U983,0)*Y979,0)</f>
        <v>344</v>
      </c>
      <c r="AE983" s="539"/>
      <c r="AF983" s="533"/>
    </row>
    <row r="984" spans="1:32" ht="16.7" customHeight="1" x14ac:dyDescent="0.15">
      <c r="A984" s="520">
        <v>22</v>
      </c>
      <c r="B984" s="520" t="s">
        <v>14223</v>
      </c>
      <c r="C984" s="540" t="s">
        <v>14224</v>
      </c>
      <c r="D984" s="542"/>
      <c r="E984" s="534"/>
      <c r="F984" s="534"/>
      <c r="H984" s="541"/>
      <c r="I984" s="1028"/>
      <c r="J984" s="544"/>
      <c r="K984" s="725"/>
      <c r="L984" s="534"/>
      <c r="M984" s="541"/>
      <c r="N984" s="1024"/>
      <c r="O984" s="1025"/>
      <c r="P984" s="526" t="s">
        <v>3833</v>
      </c>
      <c r="Q984" s="526"/>
      <c r="R984" s="526"/>
      <c r="S984" s="526"/>
      <c r="T984" s="526" t="s">
        <v>1678</v>
      </c>
      <c r="U984" s="527">
        <v>0.5</v>
      </c>
      <c r="V984" s="1023"/>
      <c r="W984" s="938"/>
      <c r="X984" s="544"/>
      <c r="Y984" s="548"/>
      <c r="Z984" s="728"/>
      <c r="AA984" s="537"/>
      <c r="AB984" s="534"/>
      <c r="AC984" s="556"/>
      <c r="AD984" s="721">
        <f>ROUND(ROUND(ROUND(ROUND(F969*K982,0)*$M$10,0)*U984,0)*Y979,0)</f>
        <v>246</v>
      </c>
      <c r="AE984" s="539"/>
      <c r="AF984" s="533"/>
    </row>
    <row r="985" spans="1:32" ht="16.7" customHeight="1" x14ac:dyDescent="0.15">
      <c r="A985" s="520">
        <v>22</v>
      </c>
      <c r="B985" s="520" t="s">
        <v>14225</v>
      </c>
      <c r="C985" s="540" t="s">
        <v>14226</v>
      </c>
      <c r="D985" s="542"/>
      <c r="E985" s="534"/>
      <c r="F985" s="534"/>
      <c r="H985" s="541"/>
      <c r="I985" s="729"/>
      <c r="J985" s="525"/>
      <c r="K985" s="718"/>
      <c r="L985" s="534"/>
      <c r="M985" s="541"/>
      <c r="N985" s="526"/>
      <c r="O985" s="526"/>
      <c r="P985" s="526"/>
      <c r="Q985" s="526"/>
      <c r="R985" s="526"/>
      <c r="S985" s="526"/>
      <c r="T985" s="526"/>
      <c r="U985" s="527"/>
      <c r="V985" s="1021" t="s">
        <v>12608</v>
      </c>
      <c r="W985" s="936" t="s">
        <v>12840</v>
      </c>
      <c r="X985" s="525" t="s">
        <v>1678</v>
      </c>
      <c r="Y985" s="529">
        <v>0.7</v>
      </c>
      <c r="Z985" s="728"/>
      <c r="AA985" s="537"/>
      <c r="AB985" s="534"/>
      <c r="AC985" s="556"/>
      <c r="AD985" s="721">
        <f>ROUND(ROUND(F969*$M$10,0)*Y985,0)</f>
        <v>509</v>
      </c>
      <c r="AE985" s="539"/>
      <c r="AF985" s="533"/>
    </row>
    <row r="986" spans="1:32" ht="16.7" customHeight="1" x14ac:dyDescent="0.15">
      <c r="A986" s="520">
        <v>22</v>
      </c>
      <c r="B986" s="520" t="s">
        <v>14227</v>
      </c>
      <c r="C986" s="540" t="s">
        <v>14228</v>
      </c>
      <c r="D986" s="542"/>
      <c r="E986" s="534"/>
      <c r="F986" s="534"/>
      <c r="H986" s="541"/>
      <c r="I986" s="730"/>
      <c r="J986" s="537"/>
      <c r="L986" s="534"/>
      <c r="M986" s="541"/>
      <c r="N986" s="947" t="s">
        <v>10414</v>
      </c>
      <c r="O986" s="941"/>
      <c r="P986" s="526" t="s">
        <v>16</v>
      </c>
      <c r="Q986" s="526"/>
      <c r="R986" s="526"/>
      <c r="S986" s="526"/>
      <c r="T986" s="526" t="s">
        <v>1678</v>
      </c>
      <c r="U986" s="527">
        <v>0.7</v>
      </c>
      <c r="V986" s="1022"/>
      <c r="W986" s="937"/>
      <c r="X986" s="537"/>
      <c r="Z986" s="728"/>
      <c r="AA986" s="537"/>
      <c r="AB986" s="534"/>
      <c r="AC986" s="556"/>
      <c r="AD986" s="721">
        <f>ROUND(ROUND(ROUND(F969*$M$10,0)*U986,0)*Y985,0)</f>
        <v>356</v>
      </c>
      <c r="AE986" s="539"/>
      <c r="AF986" s="533"/>
    </row>
    <row r="987" spans="1:32" ht="16.7" customHeight="1" x14ac:dyDescent="0.15">
      <c r="A987" s="520">
        <v>22</v>
      </c>
      <c r="B987" s="520" t="s">
        <v>14229</v>
      </c>
      <c r="C987" s="540" t="s">
        <v>14230</v>
      </c>
      <c r="D987" s="542"/>
      <c r="E987" s="534"/>
      <c r="F987" s="534"/>
      <c r="H987" s="541"/>
      <c r="I987" s="731"/>
      <c r="J987" s="544"/>
      <c r="K987" s="725"/>
      <c r="L987" s="534"/>
      <c r="M987" s="541"/>
      <c r="N987" s="1024"/>
      <c r="O987" s="1025"/>
      <c r="P987" s="526" t="s">
        <v>3833</v>
      </c>
      <c r="Q987" s="526"/>
      <c r="R987" s="526"/>
      <c r="S987" s="526"/>
      <c r="T987" s="526" t="s">
        <v>1678</v>
      </c>
      <c r="U987" s="527">
        <v>0.5</v>
      </c>
      <c r="V987" s="1022"/>
      <c r="W987" s="937"/>
      <c r="X987" s="537"/>
      <c r="Z987" s="728"/>
      <c r="AA987" s="537"/>
      <c r="AB987" s="534"/>
      <c r="AC987" s="556"/>
      <c r="AD987" s="721">
        <f>ROUND(ROUND(ROUND(F969*$M$10,0)*U987,0)*Y985,0)</f>
        <v>255</v>
      </c>
      <c r="AE987" s="539"/>
      <c r="AF987" s="533"/>
    </row>
    <row r="988" spans="1:32" ht="16.7" customHeight="1" x14ac:dyDescent="0.15">
      <c r="A988" s="520">
        <v>22</v>
      </c>
      <c r="B988" s="520" t="s">
        <v>5686</v>
      </c>
      <c r="C988" s="540" t="s">
        <v>14231</v>
      </c>
      <c r="D988" s="542"/>
      <c r="E988" s="534"/>
      <c r="F988" s="534"/>
      <c r="H988" s="541"/>
      <c r="I988" s="1026" t="s">
        <v>10418</v>
      </c>
      <c r="J988" s="525" t="s">
        <v>1678</v>
      </c>
      <c r="K988" s="718">
        <v>0.96499999999999997</v>
      </c>
      <c r="L988" s="534"/>
      <c r="M988" s="541"/>
      <c r="N988" s="526"/>
      <c r="O988" s="526"/>
      <c r="P988" s="526"/>
      <c r="Q988" s="526"/>
      <c r="R988" s="526"/>
      <c r="S988" s="526"/>
      <c r="T988" s="526"/>
      <c r="U988" s="527"/>
      <c r="V988" s="1022"/>
      <c r="W988" s="937"/>
      <c r="X988" s="537"/>
      <c r="Z988" s="728"/>
      <c r="AA988" s="537"/>
      <c r="AB988" s="534"/>
      <c r="AC988" s="556"/>
      <c r="AD988" s="721">
        <f>ROUND(ROUND(ROUND(F969*K988,0)*$M$10,0)*Y985,0)</f>
        <v>491</v>
      </c>
      <c r="AE988" s="539"/>
      <c r="AF988" s="533"/>
    </row>
    <row r="989" spans="1:32" ht="16.7" customHeight="1" x14ac:dyDescent="0.15">
      <c r="A989" s="520">
        <v>22</v>
      </c>
      <c r="B989" s="520" t="s">
        <v>5688</v>
      </c>
      <c r="C989" s="540" t="s">
        <v>14232</v>
      </c>
      <c r="D989" s="542"/>
      <c r="E989" s="534"/>
      <c r="F989" s="534"/>
      <c r="H989" s="541"/>
      <c r="I989" s="1027"/>
      <c r="J989" s="537"/>
      <c r="L989" s="534"/>
      <c r="M989" s="541"/>
      <c r="N989" s="947" t="s">
        <v>10414</v>
      </c>
      <c r="O989" s="941"/>
      <c r="P989" s="526" t="s">
        <v>16</v>
      </c>
      <c r="Q989" s="526"/>
      <c r="R989" s="526"/>
      <c r="S989" s="526"/>
      <c r="T989" s="526" t="s">
        <v>1678</v>
      </c>
      <c r="U989" s="527">
        <v>0.7</v>
      </c>
      <c r="V989" s="1022"/>
      <c r="W989" s="937"/>
      <c r="X989" s="537"/>
      <c r="Z989" s="728"/>
      <c r="AA989" s="537"/>
      <c r="AB989" s="534"/>
      <c r="AC989" s="556"/>
      <c r="AD989" s="721">
        <f>ROUND(ROUND(ROUND(ROUND(F969*K988,0)*$M$10,0)*U989,0)*Y985,0)</f>
        <v>344</v>
      </c>
      <c r="AE989" s="539"/>
      <c r="AF989" s="533"/>
    </row>
    <row r="990" spans="1:32" ht="16.7" customHeight="1" x14ac:dyDescent="0.15">
      <c r="A990" s="520">
        <v>22</v>
      </c>
      <c r="B990" s="520" t="s">
        <v>5690</v>
      </c>
      <c r="C990" s="540" t="s">
        <v>14233</v>
      </c>
      <c r="D990" s="542"/>
      <c r="E990" s="534"/>
      <c r="F990" s="534"/>
      <c r="H990" s="541"/>
      <c r="I990" s="1028"/>
      <c r="J990" s="544"/>
      <c r="K990" s="725"/>
      <c r="L990" s="534"/>
      <c r="M990" s="541"/>
      <c r="N990" s="1024"/>
      <c r="O990" s="1025"/>
      <c r="P990" s="526" t="s">
        <v>3833</v>
      </c>
      <c r="Q990" s="526"/>
      <c r="R990" s="526"/>
      <c r="S990" s="526"/>
      <c r="T990" s="526" t="s">
        <v>1678</v>
      </c>
      <c r="U990" s="527">
        <v>0.5</v>
      </c>
      <c r="V990" s="1023"/>
      <c r="W990" s="938"/>
      <c r="X990" s="544"/>
      <c r="Y990" s="548"/>
      <c r="Z990" s="733"/>
      <c r="AA990" s="544"/>
      <c r="AB990" s="534"/>
      <c r="AC990" s="556"/>
      <c r="AD990" s="721">
        <f>ROUND(ROUND(ROUND(ROUND(F969*K988,0)*$M$10,0)*U990,0)*Y985,0)</f>
        <v>246</v>
      </c>
      <c r="AE990" s="539"/>
      <c r="AF990" s="533"/>
    </row>
    <row r="991" spans="1:32" ht="16.7" customHeight="1" x14ac:dyDescent="0.15">
      <c r="A991" s="520">
        <v>22</v>
      </c>
      <c r="B991" s="520">
        <v>8801</v>
      </c>
      <c r="C991" s="540" t="s">
        <v>14234</v>
      </c>
      <c r="D991" s="542"/>
      <c r="E991" s="534"/>
      <c r="F991" s="534"/>
      <c r="H991" s="541"/>
      <c r="I991" s="729"/>
      <c r="J991" s="525"/>
      <c r="K991" s="718"/>
      <c r="L991" s="534"/>
      <c r="M991" s="541"/>
      <c r="N991" s="526"/>
      <c r="O991" s="526"/>
      <c r="P991" s="526"/>
      <c r="Q991" s="526"/>
      <c r="R991" s="526"/>
      <c r="S991" s="526"/>
      <c r="T991" s="526"/>
      <c r="U991" s="527"/>
      <c r="V991" s="719"/>
      <c r="W991" s="525"/>
      <c r="X991" s="525"/>
      <c r="Y991" s="529"/>
      <c r="Z991" s="936" t="s">
        <v>11906</v>
      </c>
      <c r="AA991" s="947"/>
      <c r="AB991" s="534"/>
      <c r="AC991" s="556"/>
      <c r="AD991" s="721">
        <f>ROUND(ROUND(F969*$M$10,0)*AA994,0)</f>
        <v>720</v>
      </c>
      <c r="AE991" s="539"/>
      <c r="AF991" s="533"/>
    </row>
    <row r="992" spans="1:32" ht="16.7" customHeight="1" x14ac:dyDescent="0.15">
      <c r="A992" s="520">
        <v>22</v>
      </c>
      <c r="B992" s="520">
        <v>8802</v>
      </c>
      <c r="C992" s="540" t="s">
        <v>14235</v>
      </c>
      <c r="D992" s="542"/>
      <c r="E992" s="534"/>
      <c r="F992" s="534"/>
      <c r="H992" s="541"/>
      <c r="I992" s="730"/>
      <c r="J992" s="537"/>
      <c r="L992" s="534"/>
      <c r="M992" s="541"/>
      <c r="N992" s="947" t="s">
        <v>10414</v>
      </c>
      <c r="O992" s="941"/>
      <c r="P992" s="526" t="s">
        <v>16</v>
      </c>
      <c r="Q992" s="526"/>
      <c r="R992" s="526"/>
      <c r="S992" s="526"/>
      <c r="T992" s="526" t="s">
        <v>1678</v>
      </c>
      <c r="U992" s="527">
        <v>0.7</v>
      </c>
      <c r="V992" s="722"/>
      <c r="W992" s="537"/>
      <c r="X992" s="537"/>
      <c r="Z992" s="937"/>
      <c r="AA992" s="948"/>
      <c r="AB992" s="534"/>
      <c r="AC992" s="556"/>
      <c r="AD992" s="721">
        <f>ROUND(ROUND(ROUND(F969*$M$10,0)*U992,0)*AA994,0)</f>
        <v>504</v>
      </c>
      <c r="AE992" s="539"/>
      <c r="AF992" s="533"/>
    </row>
    <row r="993" spans="1:32" ht="16.7" customHeight="1" x14ac:dyDescent="0.15">
      <c r="A993" s="520">
        <v>22</v>
      </c>
      <c r="B993" s="520" t="s">
        <v>5692</v>
      </c>
      <c r="C993" s="540" t="s">
        <v>14236</v>
      </c>
      <c r="D993" s="542"/>
      <c r="E993" s="534"/>
      <c r="F993" s="534"/>
      <c r="H993" s="541"/>
      <c r="I993" s="731"/>
      <c r="J993" s="544"/>
      <c r="K993" s="725"/>
      <c r="L993" s="534"/>
      <c r="M993" s="541"/>
      <c r="N993" s="1024"/>
      <c r="O993" s="1025"/>
      <c r="P993" s="526" t="s">
        <v>3833</v>
      </c>
      <c r="Q993" s="526"/>
      <c r="R993" s="526"/>
      <c r="S993" s="526"/>
      <c r="T993" s="526" t="s">
        <v>1678</v>
      </c>
      <c r="U993" s="527">
        <v>0.5</v>
      </c>
      <c r="V993" s="722"/>
      <c r="W993" s="537"/>
      <c r="X993" s="537"/>
      <c r="Z993" s="937"/>
      <c r="AA993" s="948"/>
      <c r="AB993" s="534"/>
      <c r="AC993" s="556"/>
      <c r="AD993" s="721">
        <f>ROUND(ROUND(ROUND(F969*$M$10,0)*U993,0)*AA994,0)</f>
        <v>361</v>
      </c>
      <c r="AE993" s="539"/>
      <c r="AF993" s="533"/>
    </row>
    <row r="994" spans="1:32" ht="16.7" customHeight="1" x14ac:dyDescent="0.15">
      <c r="A994" s="520">
        <v>22</v>
      </c>
      <c r="B994" s="520">
        <v>8803</v>
      </c>
      <c r="C994" s="540" t="s">
        <v>14237</v>
      </c>
      <c r="D994" s="542"/>
      <c r="E994" s="534"/>
      <c r="F994" s="534"/>
      <c r="H994" s="541"/>
      <c r="I994" s="1026" t="s">
        <v>10418</v>
      </c>
      <c r="J994" s="525" t="s">
        <v>1678</v>
      </c>
      <c r="K994" s="718">
        <v>0.96499999999999997</v>
      </c>
      <c r="L994" s="534"/>
      <c r="M994" s="541"/>
      <c r="N994" s="526"/>
      <c r="O994" s="526"/>
      <c r="P994" s="526"/>
      <c r="Q994" s="526"/>
      <c r="R994" s="526"/>
      <c r="S994" s="526"/>
      <c r="T994" s="526"/>
      <c r="U994" s="527"/>
      <c r="V994" s="722"/>
      <c r="W994" s="537"/>
      <c r="X994" s="537"/>
      <c r="Z994" s="728" t="s">
        <v>1678</v>
      </c>
      <c r="AA994" s="570">
        <v>0.99099999999999999</v>
      </c>
      <c r="AB994" s="534"/>
      <c r="AC994" s="556"/>
      <c r="AD994" s="721">
        <f>ROUND(ROUND(ROUND(F969*K994,0)*$M$10,0)*AA994,0)</f>
        <v>696</v>
      </c>
      <c r="AE994" s="539"/>
      <c r="AF994" s="533"/>
    </row>
    <row r="995" spans="1:32" ht="16.7" customHeight="1" x14ac:dyDescent="0.15">
      <c r="A995" s="520">
        <v>22</v>
      </c>
      <c r="B995" s="520">
        <v>8804</v>
      </c>
      <c r="C995" s="540" t="s">
        <v>14238</v>
      </c>
      <c r="D995" s="542"/>
      <c r="E995" s="534"/>
      <c r="F995" s="534"/>
      <c r="H995" s="541"/>
      <c r="I995" s="1027"/>
      <c r="J995" s="537"/>
      <c r="L995" s="534"/>
      <c r="M995" s="541"/>
      <c r="N995" s="947" t="s">
        <v>10414</v>
      </c>
      <c r="O995" s="941"/>
      <c r="P995" s="526" t="s">
        <v>16</v>
      </c>
      <c r="Q995" s="526"/>
      <c r="R995" s="526"/>
      <c r="S995" s="526"/>
      <c r="T995" s="526" t="s">
        <v>1678</v>
      </c>
      <c r="U995" s="527">
        <v>0.7</v>
      </c>
      <c r="V995" s="722"/>
      <c r="W995" s="537"/>
      <c r="X995" s="537"/>
      <c r="Z995" s="728"/>
      <c r="AA995" s="537"/>
      <c r="AB995" s="534"/>
      <c r="AC995" s="556"/>
      <c r="AD995" s="721">
        <f>ROUND(ROUND(ROUND(ROUND(F969*K994,0)*$M$10,0)*U995,0)*AA994,0)</f>
        <v>487</v>
      </c>
      <c r="AE995" s="539"/>
      <c r="AF995" s="533"/>
    </row>
    <row r="996" spans="1:32" ht="16.7" customHeight="1" x14ac:dyDescent="0.15">
      <c r="A996" s="520">
        <v>22</v>
      </c>
      <c r="B996" s="520" t="s">
        <v>5694</v>
      </c>
      <c r="C996" s="540" t="s">
        <v>14239</v>
      </c>
      <c r="D996" s="542"/>
      <c r="E996" s="534"/>
      <c r="F996" s="534"/>
      <c r="H996" s="541"/>
      <c r="I996" s="1028"/>
      <c r="J996" s="544"/>
      <c r="K996" s="725"/>
      <c r="L996" s="534"/>
      <c r="M996" s="541"/>
      <c r="N996" s="1024"/>
      <c r="O996" s="1025"/>
      <c r="P996" s="526" t="s">
        <v>3833</v>
      </c>
      <c r="Q996" s="526"/>
      <c r="R996" s="526"/>
      <c r="S996" s="526"/>
      <c r="T996" s="526" t="s">
        <v>1678</v>
      </c>
      <c r="U996" s="527">
        <v>0.5</v>
      </c>
      <c r="V996" s="727"/>
      <c r="W996" s="544"/>
      <c r="X996" s="544"/>
      <c r="Y996" s="548"/>
      <c r="Z996" s="728"/>
      <c r="AA996" s="537"/>
      <c r="AB996" s="534"/>
      <c r="AC996" s="556"/>
      <c r="AD996" s="721">
        <f>ROUND(ROUND(ROUND(ROUND(F969*K994,0)*$M$10,0)*U996,0)*AA994,0)</f>
        <v>348</v>
      </c>
      <c r="AE996" s="539"/>
      <c r="AF996" s="533"/>
    </row>
    <row r="997" spans="1:32" ht="16.7" customHeight="1" x14ac:dyDescent="0.15">
      <c r="A997" s="549">
        <v>22</v>
      </c>
      <c r="B997" s="549">
        <v>8805</v>
      </c>
      <c r="C997" s="540" t="s">
        <v>14240</v>
      </c>
      <c r="D997" s="542"/>
      <c r="E997" s="534"/>
      <c r="F997" s="534"/>
      <c r="H997" s="541"/>
      <c r="I997" s="729"/>
      <c r="J997" s="525"/>
      <c r="K997" s="718"/>
      <c r="L997" s="534"/>
      <c r="M997" s="541"/>
      <c r="N997" s="526"/>
      <c r="O997" s="526"/>
      <c r="P997" s="526"/>
      <c r="Q997" s="526"/>
      <c r="R997" s="526"/>
      <c r="S997" s="526"/>
      <c r="T997" s="526"/>
      <c r="U997" s="527"/>
      <c r="V997" s="956" t="s">
        <v>12599</v>
      </c>
      <c r="W997" s="936" t="s">
        <v>12821</v>
      </c>
      <c r="X997" s="525" t="s">
        <v>1678</v>
      </c>
      <c r="Y997" s="529">
        <v>0.5</v>
      </c>
      <c r="Z997" s="728"/>
      <c r="AA997" s="537"/>
      <c r="AB997" s="534"/>
      <c r="AC997" s="556"/>
      <c r="AD997" s="721">
        <f>ROUND(ROUND(ROUND(F969*$M$10,0)*Y997,0)*AA994,0)</f>
        <v>361</v>
      </c>
      <c r="AE997" s="539"/>
      <c r="AF997" s="533"/>
    </row>
    <row r="998" spans="1:32" ht="16.7" customHeight="1" x14ac:dyDescent="0.15">
      <c r="A998" s="549">
        <v>22</v>
      </c>
      <c r="B998" s="549">
        <v>8806</v>
      </c>
      <c r="C998" s="540" t="s">
        <v>14241</v>
      </c>
      <c r="D998" s="542"/>
      <c r="E998" s="534"/>
      <c r="F998" s="534"/>
      <c r="H998" s="541"/>
      <c r="I998" s="730"/>
      <c r="J998" s="537"/>
      <c r="L998" s="534"/>
      <c r="M998" s="541"/>
      <c r="N998" s="947" t="s">
        <v>10414</v>
      </c>
      <c r="O998" s="941"/>
      <c r="P998" s="526" t="s">
        <v>16</v>
      </c>
      <c r="Q998" s="526"/>
      <c r="R998" s="526"/>
      <c r="S998" s="526"/>
      <c r="T998" s="526" t="s">
        <v>1678</v>
      </c>
      <c r="U998" s="527">
        <v>0.7</v>
      </c>
      <c r="V998" s="1029"/>
      <c r="W998" s="937"/>
      <c r="X998" s="537"/>
      <c r="Z998" s="728"/>
      <c r="AA998" s="537"/>
      <c r="AB998" s="534"/>
      <c r="AC998" s="556"/>
      <c r="AD998" s="721">
        <f>ROUND(ROUND(ROUND(ROUND(F969*$M$10,0)*U998,0)*Y997,0)*AA994,0)</f>
        <v>253</v>
      </c>
      <c r="AE998" s="539"/>
      <c r="AF998" s="533"/>
    </row>
    <row r="999" spans="1:32" ht="16.7" customHeight="1" x14ac:dyDescent="0.15">
      <c r="A999" s="520">
        <v>22</v>
      </c>
      <c r="B999" s="520" t="s">
        <v>5696</v>
      </c>
      <c r="C999" s="540" t="s">
        <v>14242</v>
      </c>
      <c r="D999" s="542"/>
      <c r="E999" s="534"/>
      <c r="F999" s="534"/>
      <c r="H999" s="541"/>
      <c r="I999" s="731"/>
      <c r="J999" s="544"/>
      <c r="K999" s="725"/>
      <c r="L999" s="534"/>
      <c r="M999" s="541"/>
      <c r="N999" s="1024"/>
      <c r="O999" s="1025"/>
      <c r="P999" s="526" t="s">
        <v>3833</v>
      </c>
      <c r="Q999" s="526"/>
      <c r="R999" s="526"/>
      <c r="S999" s="526"/>
      <c r="T999" s="526" t="s">
        <v>1678</v>
      </c>
      <c r="U999" s="527">
        <v>0.5</v>
      </c>
      <c r="V999" s="1029"/>
      <c r="W999" s="937"/>
      <c r="X999" s="537"/>
      <c r="Z999" s="728"/>
      <c r="AA999" s="537"/>
      <c r="AB999" s="534"/>
      <c r="AC999" s="556"/>
      <c r="AD999" s="721">
        <f>ROUND(ROUND(ROUND(ROUND(F969*$M$10,0)*U999,0)*Y997,0)*AA994,0)</f>
        <v>180</v>
      </c>
      <c r="AE999" s="539"/>
      <c r="AF999" s="533"/>
    </row>
    <row r="1000" spans="1:32" ht="16.7" customHeight="1" x14ac:dyDescent="0.15">
      <c r="A1000" s="549">
        <v>22</v>
      </c>
      <c r="B1000" s="549">
        <v>8807</v>
      </c>
      <c r="C1000" s="540" t="s">
        <v>14243</v>
      </c>
      <c r="D1000" s="542"/>
      <c r="E1000" s="534"/>
      <c r="F1000" s="534"/>
      <c r="H1000" s="541"/>
      <c r="I1000" s="1026" t="s">
        <v>10418</v>
      </c>
      <c r="J1000" s="525" t="s">
        <v>1678</v>
      </c>
      <c r="K1000" s="718">
        <v>0.96499999999999997</v>
      </c>
      <c r="L1000" s="534"/>
      <c r="M1000" s="541"/>
      <c r="N1000" s="526"/>
      <c r="O1000" s="526"/>
      <c r="P1000" s="526"/>
      <c r="Q1000" s="526"/>
      <c r="R1000" s="526"/>
      <c r="S1000" s="526"/>
      <c r="T1000" s="526"/>
      <c r="U1000" s="527"/>
      <c r="V1000" s="1029"/>
      <c r="W1000" s="937"/>
      <c r="X1000" s="537"/>
      <c r="Z1000" s="728"/>
      <c r="AA1000" s="537"/>
      <c r="AB1000" s="534"/>
      <c r="AC1000" s="556"/>
      <c r="AD1000" s="721">
        <f>ROUND(ROUND(ROUND(ROUND(F969*K1000,0)*$M$10,0)*Y997,0)*AA994,0)</f>
        <v>348</v>
      </c>
      <c r="AE1000" s="539"/>
      <c r="AF1000" s="533"/>
    </row>
    <row r="1001" spans="1:32" ht="16.7" customHeight="1" x14ac:dyDescent="0.15">
      <c r="A1001" s="549">
        <v>22</v>
      </c>
      <c r="B1001" s="549">
        <v>8808</v>
      </c>
      <c r="C1001" s="540" t="s">
        <v>14244</v>
      </c>
      <c r="D1001" s="542"/>
      <c r="E1001" s="534"/>
      <c r="F1001" s="534"/>
      <c r="H1001" s="541"/>
      <c r="I1001" s="1027"/>
      <c r="J1001" s="537"/>
      <c r="L1001" s="534"/>
      <c r="M1001" s="541"/>
      <c r="N1001" s="947" t="s">
        <v>10414</v>
      </c>
      <c r="O1001" s="941"/>
      <c r="P1001" s="526" t="s">
        <v>16</v>
      </c>
      <c r="Q1001" s="526"/>
      <c r="R1001" s="526"/>
      <c r="S1001" s="526"/>
      <c r="T1001" s="526" t="s">
        <v>1678</v>
      </c>
      <c r="U1001" s="527">
        <v>0.7</v>
      </c>
      <c r="V1001" s="1029"/>
      <c r="W1001" s="937"/>
      <c r="X1001" s="537"/>
      <c r="Z1001" s="728"/>
      <c r="AA1001" s="537"/>
      <c r="AB1001" s="534"/>
      <c r="AC1001" s="556"/>
      <c r="AD1001" s="721">
        <f>ROUND(ROUND(ROUND(ROUND(ROUND(F969*K1000,0)*$M$10,0)*U1001,0)*Y997,0)*AA994,0)</f>
        <v>244</v>
      </c>
      <c r="AE1001" s="539"/>
      <c r="AF1001" s="533"/>
    </row>
    <row r="1002" spans="1:32" ht="16.7" customHeight="1" x14ac:dyDescent="0.15">
      <c r="A1002" s="520">
        <v>22</v>
      </c>
      <c r="B1002" s="520" t="s">
        <v>14245</v>
      </c>
      <c r="C1002" s="540" t="s">
        <v>14246</v>
      </c>
      <c r="D1002" s="542"/>
      <c r="E1002" s="534"/>
      <c r="F1002" s="534"/>
      <c r="H1002" s="541"/>
      <c r="I1002" s="1028"/>
      <c r="J1002" s="544"/>
      <c r="K1002" s="725"/>
      <c r="L1002" s="534"/>
      <c r="M1002" s="541"/>
      <c r="N1002" s="1024"/>
      <c r="O1002" s="1025"/>
      <c r="P1002" s="526" t="s">
        <v>3833</v>
      </c>
      <c r="Q1002" s="526"/>
      <c r="R1002" s="526"/>
      <c r="S1002" s="526"/>
      <c r="T1002" s="526" t="s">
        <v>1678</v>
      </c>
      <c r="U1002" s="527">
        <v>0.5</v>
      </c>
      <c r="V1002" s="1029"/>
      <c r="W1002" s="938"/>
      <c r="X1002" s="544"/>
      <c r="Y1002" s="548"/>
      <c r="Z1002" s="728"/>
      <c r="AA1002" s="537"/>
      <c r="AB1002" s="534"/>
      <c r="AC1002" s="556"/>
      <c r="AD1002" s="721">
        <f>ROUND(ROUND(ROUND(ROUND(ROUND(F969*K1000,0)*$M$10,0)*U1002,0)*Y997,0)*AA994,0)</f>
        <v>174</v>
      </c>
      <c r="AE1002" s="539"/>
      <c r="AF1002" s="533"/>
    </row>
    <row r="1003" spans="1:32" ht="16.7" customHeight="1" x14ac:dyDescent="0.15">
      <c r="A1003" s="549">
        <v>22</v>
      </c>
      <c r="B1003" s="549">
        <v>8809</v>
      </c>
      <c r="C1003" s="540" t="s">
        <v>14247</v>
      </c>
      <c r="D1003" s="542"/>
      <c r="E1003" s="534"/>
      <c r="F1003" s="534"/>
      <c r="H1003" s="541"/>
      <c r="I1003" s="729"/>
      <c r="J1003" s="525"/>
      <c r="K1003" s="718"/>
      <c r="L1003" s="534"/>
      <c r="M1003" s="541"/>
      <c r="N1003" s="526"/>
      <c r="O1003" s="526"/>
      <c r="P1003" s="526"/>
      <c r="Q1003" s="526"/>
      <c r="R1003" s="526"/>
      <c r="S1003" s="526"/>
      <c r="T1003" s="526"/>
      <c r="U1003" s="527"/>
      <c r="V1003" s="1029"/>
      <c r="W1003" s="936" t="s">
        <v>12830</v>
      </c>
      <c r="X1003" s="525" t="s">
        <v>1678</v>
      </c>
      <c r="Y1003" s="529">
        <v>0.7</v>
      </c>
      <c r="Z1003" s="728"/>
      <c r="AA1003" s="537"/>
      <c r="AB1003" s="534"/>
      <c r="AC1003" s="556"/>
      <c r="AD1003" s="721">
        <f>ROUND(ROUND(ROUND(F969*$M$10,0)*Y1003,0)*AA994,0)</f>
        <v>504</v>
      </c>
      <c r="AE1003" s="539"/>
      <c r="AF1003" s="533"/>
    </row>
    <row r="1004" spans="1:32" ht="16.7" customHeight="1" x14ac:dyDescent="0.15">
      <c r="A1004" s="549">
        <v>22</v>
      </c>
      <c r="B1004" s="549">
        <v>8810</v>
      </c>
      <c r="C1004" s="540" t="s">
        <v>14248</v>
      </c>
      <c r="D1004" s="542"/>
      <c r="E1004" s="534"/>
      <c r="F1004" s="534"/>
      <c r="H1004" s="541"/>
      <c r="I1004" s="730"/>
      <c r="J1004" s="537"/>
      <c r="L1004" s="534"/>
      <c r="M1004" s="541"/>
      <c r="N1004" s="947" t="s">
        <v>10414</v>
      </c>
      <c r="O1004" s="941"/>
      <c r="P1004" s="526" t="s">
        <v>16</v>
      </c>
      <c r="Q1004" s="526"/>
      <c r="R1004" s="526"/>
      <c r="S1004" s="526"/>
      <c r="T1004" s="526" t="s">
        <v>1678</v>
      </c>
      <c r="U1004" s="527">
        <v>0.7</v>
      </c>
      <c r="V1004" s="1029"/>
      <c r="W1004" s="937"/>
      <c r="X1004" s="537"/>
      <c r="Z1004" s="728"/>
      <c r="AA1004" s="537"/>
      <c r="AB1004" s="534"/>
      <c r="AC1004" s="556"/>
      <c r="AD1004" s="721">
        <f>ROUND(ROUND(ROUND(ROUND(F969*$M$10,0)*U1004,0)*Y1003,0)*AA994,0)</f>
        <v>353</v>
      </c>
      <c r="AE1004" s="539"/>
      <c r="AF1004" s="533"/>
    </row>
    <row r="1005" spans="1:32" ht="16.7" customHeight="1" x14ac:dyDescent="0.15">
      <c r="A1005" s="520">
        <v>22</v>
      </c>
      <c r="B1005" s="520" t="s">
        <v>14249</v>
      </c>
      <c r="C1005" s="540" t="s">
        <v>14250</v>
      </c>
      <c r="D1005" s="542"/>
      <c r="E1005" s="534"/>
      <c r="F1005" s="534"/>
      <c r="H1005" s="541"/>
      <c r="I1005" s="731"/>
      <c r="J1005" s="544"/>
      <c r="K1005" s="725"/>
      <c r="L1005" s="534"/>
      <c r="M1005" s="541"/>
      <c r="N1005" s="1024"/>
      <c r="O1005" s="1025"/>
      <c r="P1005" s="526" t="s">
        <v>3833</v>
      </c>
      <c r="Q1005" s="526"/>
      <c r="R1005" s="526"/>
      <c r="S1005" s="526"/>
      <c r="T1005" s="526" t="s">
        <v>1678</v>
      </c>
      <c r="U1005" s="527">
        <v>0.5</v>
      </c>
      <c r="V1005" s="1029"/>
      <c r="W1005" s="937"/>
      <c r="X1005" s="537"/>
      <c r="Z1005" s="728"/>
      <c r="AA1005" s="537"/>
      <c r="AB1005" s="534"/>
      <c r="AC1005" s="556"/>
      <c r="AD1005" s="721">
        <f>ROUND(ROUND(ROUND(ROUND(F969*$M$10,0)*U1005,0)*Y1003,0)*AA994,0)</f>
        <v>253</v>
      </c>
      <c r="AE1005" s="539"/>
      <c r="AF1005" s="533"/>
    </row>
    <row r="1006" spans="1:32" ht="16.7" customHeight="1" x14ac:dyDescent="0.15">
      <c r="A1006" s="549">
        <v>22</v>
      </c>
      <c r="B1006" s="549">
        <v>8043</v>
      </c>
      <c r="C1006" s="540" t="s">
        <v>14251</v>
      </c>
      <c r="D1006" s="542"/>
      <c r="E1006" s="534"/>
      <c r="F1006" s="534"/>
      <c r="H1006" s="541"/>
      <c r="I1006" s="1026" t="s">
        <v>10418</v>
      </c>
      <c r="J1006" s="525" t="s">
        <v>1678</v>
      </c>
      <c r="K1006" s="718">
        <v>0.96499999999999997</v>
      </c>
      <c r="L1006" s="534"/>
      <c r="M1006" s="541"/>
      <c r="N1006" s="526"/>
      <c r="O1006" s="526"/>
      <c r="P1006" s="526"/>
      <c r="Q1006" s="526"/>
      <c r="R1006" s="526"/>
      <c r="S1006" s="526"/>
      <c r="T1006" s="526"/>
      <c r="U1006" s="527"/>
      <c r="V1006" s="1029"/>
      <c r="W1006" s="937"/>
      <c r="X1006" s="537"/>
      <c r="Z1006" s="728"/>
      <c r="AA1006" s="537"/>
      <c r="AB1006" s="534"/>
      <c r="AC1006" s="556"/>
      <c r="AD1006" s="721">
        <f>ROUND(ROUND(ROUND(ROUND(F969*K1006,0)*$M$10,0)*Y1003,0)*AA994,0)</f>
        <v>487</v>
      </c>
      <c r="AE1006" s="539"/>
      <c r="AF1006" s="533"/>
    </row>
    <row r="1007" spans="1:32" ht="16.7" customHeight="1" x14ac:dyDescent="0.15">
      <c r="A1007" s="549">
        <v>22</v>
      </c>
      <c r="B1007" s="549">
        <v>8044</v>
      </c>
      <c r="C1007" s="540" t="s">
        <v>14252</v>
      </c>
      <c r="D1007" s="542"/>
      <c r="E1007" s="534"/>
      <c r="F1007" s="534"/>
      <c r="H1007" s="541"/>
      <c r="I1007" s="1027"/>
      <c r="J1007" s="537"/>
      <c r="L1007" s="534"/>
      <c r="M1007" s="541"/>
      <c r="N1007" s="947" t="s">
        <v>10414</v>
      </c>
      <c r="O1007" s="941"/>
      <c r="P1007" s="526" t="s">
        <v>16</v>
      </c>
      <c r="Q1007" s="526"/>
      <c r="R1007" s="526"/>
      <c r="S1007" s="526"/>
      <c r="T1007" s="526" t="s">
        <v>1678</v>
      </c>
      <c r="U1007" s="527">
        <v>0.7</v>
      </c>
      <c r="V1007" s="1029"/>
      <c r="W1007" s="937"/>
      <c r="X1007" s="537"/>
      <c r="Z1007" s="728"/>
      <c r="AA1007" s="537"/>
      <c r="AB1007" s="534"/>
      <c r="AC1007" s="556"/>
      <c r="AD1007" s="721">
        <f>ROUND(ROUND(ROUND(ROUND(ROUND(F969*K1006,0)*$M$10,0)*U1007,0)*Y1003,0)*AA994,0)</f>
        <v>341</v>
      </c>
      <c r="AE1007" s="539"/>
      <c r="AF1007" s="533"/>
    </row>
    <row r="1008" spans="1:32" ht="16.7" customHeight="1" x14ac:dyDescent="0.15">
      <c r="A1008" s="520">
        <v>22</v>
      </c>
      <c r="B1008" s="520" t="s">
        <v>14253</v>
      </c>
      <c r="C1008" s="540" t="s">
        <v>14254</v>
      </c>
      <c r="D1008" s="542"/>
      <c r="E1008" s="534"/>
      <c r="F1008" s="534"/>
      <c r="H1008" s="541"/>
      <c r="I1008" s="1028"/>
      <c r="J1008" s="544"/>
      <c r="K1008" s="725"/>
      <c r="L1008" s="534"/>
      <c r="M1008" s="541"/>
      <c r="N1008" s="1024"/>
      <c r="O1008" s="1025"/>
      <c r="P1008" s="526" t="s">
        <v>3833</v>
      </c>
      <c r="Q1008" s="526"/>
      <c r="R1008" s="526"/>
      <c r="S1008" s="526"/>
      <c r="T1008" s="526" t="s">
        <v>1678</v>
      </c>
      <c r="U1008" s="527">
        <v>0.5</v>
      </c>
      <c r="V1008" s="1023"/>
      <c r="W1008" s="938"/>
      <c r="X1008" s="544"/>
      <c r="Y1008" s="548"/>
      <c r="Z1008" s="728"/>
      <c r="AA1008" s="537"/>
      <c r="AB1008" s="534"/>
      <c r="AC1008" s="556"/>
      <c r="AD1008" s="721">
        <f>ROUND(ROUND(ROUND(ROUND(ROUND(F969*K1006,0)*$M$10,0)*U1008,0)*Y1003,0)*AA994,0)</f>
        <v>244</v>
      </c>
      <c r="AE1008" s="539"/>
      <c r="AF1008" s="533"/>
    </row>
    <row r="1009" spans="1:32" ht="16.7" customHeight="1" x14ac:dyDescent="0.15">
      <c r="A1009" s="520">
        <v>22</v>
      </c>
      <c r="B1009" s="520" t="s">
        <v>14255</v>
      </c>
      <c r="C1009" s="540" t="s">
        <v>14256</v>
      </c>
      <c r="D1009" s="542"/>
      <c r="E1009" s="534"/>
      <c r="F1009" s="534"/>
      <c r="H1009" s="541"/>
      <c r="I1009" s="729"/>
      <c r="J1009" s="525"/>
      <c r="K1009" s="718"/>
      <c r="L1009" s="534"/>
      <c r="M1009" s="541"/>
      <c r="N1009" s="526"/>
      <c r="O1009" s="526"/>
      <c r="P1009" s="526"/>
      <c r="Q1009" s="526"/>
      <c r="R1009" s="526"/>
      <c r="S1009" s="526"/>
      <c r="T1009" s="526"/>
      <c r="U1009" s="527"/>
      <c r="V1009" s="1021" t="s">
        <v>12608</v>
      </c>
      <c r="W1009" s="936" t="s">
        <v>12840</v>
      </c>
      <c r="X1009" s="525" t="s">
        <v>1678</v>
      </c>
      <c r="Y1009" s="529">
        <v>0.7</v>
      </c>
      <c r="Z1009" s="728"/>
      <c r="AA1009" s="537"/>
      <c r="AB1009" s="534"/>
      <c r="AC1009" s="556"/>
      <c r="AD1009" s="721">
        <f>ROUND(ROUND(ROUND(F969*$M$10,0)*Y1009,0)*AA994,0)</f>
        <v>504</v>
      </c>
      <c r="AE1009" s="539"/>
      <c r="AF1009" s="533"/>
    </row>
    <row r="1010" spans="1:32" ht="16.7" customHeight="1" x14ac:dyDescent="0.15">
      <c r="A1010" s="520">
        <v>22</v>
      </c>
      <c r="B1010" s="520" t="s">
        <v>14257</v>
      </c>
      <c r="C1010" s="540" t="s">
        <v>14258</v>
      </c>
      <c r="D1010" s="542"/>
      <c r="E1010" s="534"/>
      <c r="F1010" s="534"/>
      <c r="H1010" s="541"/>
      <c r="I1010" s="730"/>
      <c r="J1010" s="537"/>
      <c r="L1010" s="534"/>
      <c r="M1010" s="541"/>
      <c r="N1010" s="947" t="s">
        <v>10414</v>
      </c>
      <c r="O1010" s="941"/>
      <c r="P1010" s="526" t="s">
        <v>16</v>
      </c>
      <c r="Q1010" s="526"/>
      <c r="R1010" s="526"/>
      <c r="S1010" s="526"/>
      <c r="T1010" s="526" t="s">
        <v>1678</v>
      </c>
      <c r="U1010" s="527">
        <v>0.7</v>
      </c>
      <c r="V1010" s="1022"/>
      <c r="W1010" s="937"/>
      <c r="X1010" s="537"/>
      <c r="Z1010" s="728"/>
      <c r="AA1010" s="537"/>
      <c r="AB1010" s="534"/>
      <c r="AC1010" s="556"/>
      <c r="AD1010" s="721">
        <f>ROUND(ROUND(ROUND(ROUND(F969*$M$10,0)*U1010,0)*Y1009,0)*AA994,0)</f>
        <v>353</v>
      </c>
      <c r="AE1010" s="539"/>
      <c r="AF1010" s="533"/>
    </row>
    <row r="1011" spans="1:32" ht="16.7" customHeight="1" x14ac:dyDescent="0.15">
      <c r="A1011" s="520">
        <v>22</v>
      </c>
      <c r="B1011" s="520" t="s">
        <v>14259</v>
      </c>
      <c r="C1011" s="540" t="s">
        <v>14260</v>
      </c>
      <c r="D1011" s="542"/>
      <c r="E1011" s="534"/>
      <c r="F1011" s="534"/>
      <c r="H1011" s="541"/>
      <c r="I1011" s="731"/>
      <c r="J1011" s="544"/>
      <c r="K1011" s="725"/>
      <c r="L1011" s="534"/>
      <c r="M1011" s="541"/>
      <c r="N1011" s="1024"/>
      <c r="O1011" s="1025"/>
      <c r="P1011" s="526" t="s">
        <v>3833</v>
      </c>
      <c r="Q1011" s="526"/>
      <c r="R1011" s="526"/>
      <c r="S1011" s="526"/>
      <c r="T1011" s="526" t="s">
        <v>1678</v>
      </c>
      <c r="U1011" s="527">
        <v>0.5</v>
      </c>
      <c r="V1011" s="1022"/>
      <c r="W1011" s="937"/>
      <c r="X1011" s="537"/>
      <c r="Z1011" s="728"/>
      <c r="AA1011" s="537"/>
      <c r="AB1011" s="534"/>
      <c r="AC1011" s="556"/>
      <c r="AD1011" s="721">
        <f>ROUND(ROUND(ROUND(ROUND(F969*$M$10,0)*U1011,0)*Y1009,0)*AA994,0)</f>
        <v>253</v>
      </c>
      <c r="AE1011" s="539"/>
      <c r="AF1011" s="533"/>
    </row>
    <row r="1012" spans="1:32" ht="16.7" customHeight="1" x14ac:dyDescent="0.15">
      <c r="A1012" s="520">
        <v>22</v>
      </c>
      <c r="B1012" s="520" t="s">
        <v>5698</v>
      </c>
      <c r="C1012" s="540" t="s">
        <v>14261</v>
      </c>
      <c r="D1012" s="542"/>
      <c r="E1012" s="534"/>
      <c r="F1012" s="534"/>
      <c r="H1012" s="541"/>
      <c r="I1012" s="1026" t="s">
        <v>10418</v>
      </c>
      <c r="J1012" s="525" t="s">
        <v>1678</v>
      </c>
      <c r="K1012" s="718">
        <v>0.96499999999999997</v>
      </c>
      <c r="L1012" s="534"/>
      <c r="M1012" s="541"/>
      <c r="N1012" s="526"/>
      <c r="O1012" s="526"/>
      <c r="P1012" s="526"/>
      <c r="Q1012" s="526"/>
      <c r="R1012" s="526"/>
      <c r="S1012" s="526"/>
      <c r="T1012" s="526"/>
      <c r="U1012" s="527"/>
      <c r="V1012" s="1022"/>
      <c r="W1012" s="937"/>
      <c r="X1012" s="537"/>
      <c r="Z1012" s="728"/>
      <c r="AA1012" s="537"/>
      <c r="AB1012" s="534"/>
      <c r="AC1012" s="556"/>
      <c r="AD1012" s="721">
        <f>ROUND(ROUND(ROUND(ROUND(F969*K1012,0)*$M$10,0)*Y1009,0)*AA994,0)</f>
        <v>487</v>
      </c>
      <c r="AE1012" s="539"/>
      <c r="AF1012" s="533"/>
    </row>
    <row r="1013" spans="1:32" ht="16.7" customHeight="1" x14ac:dyDescent="0.15">
      <c r="A1013" s="520">
        <v>22</v>
      </c>
      <c r="B1013" s="520" t="s">
        <v>5700</v>
      </c>
      <c r="C1013" s="540" t="s">
        <v>14262</v>
      </c>
      <c r="D1013" s="542"/>
      <c r="E1013" s="534"/>
      <c r="F1013" s="534"/>
      <c r="H1013" s="541"/>
      <c r="I1013" s="1027"/>
      <c r="J1013" s="537"/>
      <c r="L1013" s="534"/>
      <c r="M1013" s="541"/>
      <c r="N1013" s="947" t="s">
        <v>10414</v>
      </c>
      <c r="O1013" s="941"/>
      <c r="P1013" s="526" t="s">
        <v>16</v>
      </c>
      <c r="Q1013" s="526"/>
      <c r="R1013" s="526"/>
      <c r="S1013" s="526"/>
      <c r="T1013" s="526" t="s">
        <v>1678</v>
      </c>
      <c r="U1013" s="527">
        <v>0.7</v>
      </c>
      <c r="V1013" s="1022"/>
      <c r="W1013" s="937"/>
      <c r="X1013" s="537"/>
      <c r="Z1013" s="728"/>
      <c r="AA1013" s="537"/>
      <c r="AB1013" s="534"/>
      <c r="AC1013" s="556"/>
      <c r="AD1013" s="721">
        <f>ROUND(ROUND(ROUND(ROUND(ROUND(F969*K1012,0)*$M$10,0)*U1013,0)*Y1009,0)*AA994,0)</f>
        <v>341</v>
      </c>
      <c r="AE1013" s="539"/>
      <c r="AF1013" s="533"/>
    </row>
    <row r="1014" spans="1:32" ht="16.7" customHeight="1" x14ac:dyDescent="0.15">
      <c r="A1014" s="520">
        <v>22</v>
      </c>
      <c r="B1014" s="520" t="s">
        <v>5702</v>
      </c>
      <c r="C1014" s="540" t="s">
        <v>14263</v>
      </c>
      <c r="D1014" s="542"/>
      <c r="E1014" s="534"/>
      <c r="F1014" s="534"/>
      <c r="H1014" s="541"/>
      <c r="I1014" s="1028"/>
      <c r="J1014" s="544"/>
      <c r="K1014" s="725"/>
      <c r="L1014" s="534"/>
      <c r="M1014" s="541"/>
      <c r="N1014" s="1024"/>
      <c r="O1014" s="1025"/>
      <c r="P1014" s="526" t="s">
        <v>3833</v>
      </c>
      <c r="Q1014" s="526"/>
      <c r="R1014" s="526"/>
      <c r="S1014" s="526"/>
      <c r="T1014" s="526" t="s">
        <v>1678</v>
      </c>
      <c r="U1014" s="527">
        <v>0.5</v>
      </c>
      <c r="V1014" s="1023"/>
      <c r="W1014" s="938"/>
      <c r="X1014" s="544"/>
      <c r="Y1014" s="548"/>
      <c r="Z1014" s="733"/>
      <c r="AA1014" s="544"/>
      <c r="AB1014" s="550"/>
      <c r="AC1014" s="732"/>
      <c r="AD1014" s="721">
        <f>ROUND(ROUND(ROUND(ROUND(ROUND(F969*K1012,0)*$M$10,0)*U1014,0)*Y1009,0)*AA994,0)</f>
        <v>244</v>
      </c>
      <c r="AE1014" s="539"/>
      <c r="AF1014" s="533"/>
    </row>
    <row r="1015" spans="1:32" ht="16.7" customHeight="1" x14ac:dyDescent="0.15">
      <c r="A1015" s="520">
        <v>22</v>
      </c>
      <c r="B1015" s="520">
        <v>8505</v>
      </c>
      <c r="C1015" s="540" t="s">
        <v>14264</v>
      </c>
      <c r="D1015" s="542"/>
      <c r="E1015" s="534"/>
      <c r="F1015" s="534"/>
      <c r="H1015" s="541"/>
      <c r="I1015" s="729"/>
      <c r="J1015" s="525"/>
      <c r="K1015" s="718"/>
      <c r="L1015" s="534"/>
      <c r="M1015" s="541"/>
      <c r="N1015" s="526"/>
      <c r="O1015" s="526"/>
      <c r="P1015" s="526"/>
      <c r="Q1015" s="526"/>
      <c r="R1015" s="526"/>
      <c r="S1015" s="526"/>
      <c r="T1015" s="526"/>
      <c r="U1015" s="527"/>
      <c r="V1015" s="719"/>
      <c r="W1015" s="525"/>
      <c r="X1015" s="525"/>
      <c r="Y1015" s="529"/>
      <c r="Z1015" s="734"/>
      <c r="AA1015" s="525"/>
      <c r="AB1015" s="936" t="s">
        <v>10456</v>
      </c>
      <c r="AC1015" s="941"/>
      <c r="AD1015" s="721">
        <f>ROUND(ROUND(F969*$M$10,0)-AB1018,0)</f>
        <v>715</v>
      </c>
      <c r="AE1015" s="539"/>
      <c r="AF1015" s="533"/>
    </row>
    <row r="1016" spans="1:32" ht="16.7" customHeight="1" x14ac:dyDescent="0.15">
      <c r="A1016" s="520">
        <v>22</v>
      </c>
      <c r="B1016" s="520">
        <v>8506</v>
      </c>
      <c r="C1016" s="540" t="s">
        <v>14265</v>
      </c>
      <c r="D1016" s="542"/>
      <c r="E1016" s="534"/>
      <c r="F1016" s="534"/>
      <c r="H1016" s="541"/>
      <c r="I1016" s="730"/>
      <c r="J1016" s="537"/>
      <c r="L1016" s="534"/>
      <c r="M1016" s="541"/>
      <c r="N1016" s="947" t="s">
        <v>10414</v>
      </c>
      <c r="O1016" s="941"/>
      <c r="P1016" s="526" t="s">
        <v>16</v>
      </c>
      <c r="Q1016" s="526"/>
      <c r="R1016" s="526"/>
      <c r="S1016" s="526"/>
      <c r="T1016" s="526" t="s">
        <v>1678</v>
      </c>
      <c r="U1016" s="527">
        <v>0.7</v>
      </c>
      <c r="V1016" s="722"/>
      <c r="W1016" s="537"/>
      <c r="X1016" s="537"/>
      <c r="Z1016" s="728"/>
      <c r="AA1016" s="537"/>
      <c r="AB1016" s="937"/>
      <c r="AC1016" s="942"/>
      <c r="AD1016" s="721">
        <f>ROUND(ROUND(ROUND(F969*$M$10,0)*U1016,0)-AB1018,0)</f>
        <v>497</v>
      </c>
      <c r="AE1016" s="539"/>
      <c r="AF1016" s="533"/>
    </row>
    <row r="1017" spans="1:32" ht="16.7" customHeight="1" x14ac:dyDescent="0.15">
      <c r="A1017" s="520">
        <v>22</v>
      </c>
      <c r="B1017" s="520" t="s">
        <v>5704</v>
      </c>
      <c r="C1017" s="540" t="s">
        <v>14266</v>
      </c>
      <c r="D1017" s="542"/>
      <c r="E1017" s="534"/>
      <c r="F1017" s="534"/>
      <c r="H1017" s="541"/>
      <c r="I1017" s="731"/>
      <c r="J1017" s="544"/>
      <c r="K1017" s="725"/>
      <c r="L1017" s="534"/>
      <c r="M1017" s="541"/>
      <c r="N1017" s="1024"/>
      <c r="O1017" s="1025"/>
      <c r="P1017" s="526" t="s">
        <v>3833</v>
      </c>
      <c r="Q1017" s="526"/>
      <c r="R1017" s="526"/>
      <c r="S1017" s="526"/>
      <c r="T1017" s="526" t="s">
        <v>1678</v>
      </c>
      <c r="U1017" s="527">
        <v>0.5</v>
      </c>
      <c r="V1017" s="722"/>
      <c r="W1017" s="537"/>
      <c r="X1017" s="537"/>
      <c r="Z1017" s="728"/>
      <c r="AA1017" s="537"/>
      <c r="AB1017" s="555"/>
      <c r="AC1017" s="556"/>
      <c r="AD1017" s="721">
        <f>ROUND(ROUND(ROUND(F969*$M$10,0)*U1017,0)-AB1018,0)</f>
        <v>352</v>
      </c>
      <c r="AE1017" s="539"/>
      <c r="AF1017" s="533"/>
    </row>
    <row r="1018" spans="1:32" ht="16.7" customHeight="1" x14ac:dyDescent="0.15">
      <c r="A1018" s="520">
        <v>22</v>
      </c>
      <c r="B1018" s="520">
        <v>8507</v>
      </c>
      <c r="C1018" s="540" t="s">
        <v>14267</v>
      </c>
      <c r="D1018" s="542"/>
      <c r="E1018" s="534"/>
      <c r="F1018" s="534"/>
      <c r="H1018" s="541"/>
      <c r="I1018" s="1026" t="s">
        <v>10418</v>
      </c>
      <c r="J1018" s="525" t="s">
        <v>1678</v>
      </c>
      <c r="K1018" s="718">
        <v>0.96499999999999997</v>
      </c>
      <c r="L1018" s="534"/>
      <c r="M1018" s="541"/>
      <c r="N1018" s="526"/>
      <c r="O1018" s="526"/>
      <c r="P1018" s="526"/>
      <c r="Q1018" s="526"/>
      <c r="R1018" s="526"/>
      <c r="S1018" s="526"/>
      <c r="T1018" s="526"/>
      <c r="U1018" s="527"/>
      <c r="V1018" s="722"/>
      <c r="W1018" s="537"/>
      <c r="X1018" s="537"/>
      <c r="Z1018" s="728"/>
      <c r="AA1018" s="537"/>
      <c r="AB1018" s="554">
        <v>12</v>
      </c>
      <c r="AC1018" s="953" t="s">
        <v>10461</v>
      </c>
      <c r="AD1018" s="721">
        <f>ROUND(ROUND(ROUND(ROUND(F969*K1018,0)*$M$10,0),0)-AB1018,0)</f>
        <v>690</v>
      </c>
      <c r="AE1018" s="539"/>
      <c r="AF1018" s="533"/>
    </row>
    <row r="1019" spans="1:32" ht="16.7" customHeight="1" x14ac:dyDescent="0.15">
      <c r="A1019" s="520">
        <v>22</v>
      </c>
      <c r="B1019" s="520">
        <v>8508</v>
      </c>
      <c r="C1019" s="540" t="s">
        <v>14268</v>
      </c>
      <c r="D1019" s="542"/>
      <c r="E1019" s="534"/>
      <c r="F1019" s="534"/>
      <c r="H1019" s="541"/>
      <c r="I1019" s="1027"/>
      <c r="J1019" s="537"/>
      <c r="L1019" s="534"/>
      <c r="M1019" s="541"/>
      <c r="N1019" s="947" t="s">
        <v>10414</v>
      </c>
      <c r="O1019" s="941"/>
      <c r="P1019" s="526" t="s">
        <v>16</v>
      </c>
      <c r="Q1019" s="526"/>
      <c r="R1019" s="526"/>
      <c r="S1019" s="526"/>
      <c r="T1019" s="526" t="s">
        <v>1678</v>
      </c>
      <c r="U1019" s="527">
        <v>0.7</v>
      </c>
      <c r="V1019" s="722"/>
      <c r="W1019" s="537"/>
      <c r="X1019" s="537"/>
      <c r="Z1019" s="728"/>
      <c r="AA1019" s="537"/>
      <c r="AB1019" s="534"/>
      <c r="AC1019" s="953"/>
      <c r="AD1019" s="721">
        <f>ROUND(ROUND(ROUND(ROUND(F969*K1018,0)*$M$10,0)*U1019,0)-AB1018,0)</f>
        <v>479</v>
      </c>
      <c r="AE1019" s="539"/>
      <c r="AF1019" s="533"/>
    </row>
    <row r="1020" spans="1:32" ht="16.7" customHeight="1" x14ac:dyDescent="0.15">
      <c r="A1020" s="520">
        <v>22</v>
      </c>
      <c r="B1020" s="520" t="s">
        <v>5706</v>
      </c>
      <c r="C1020" s="540" t="s">
        <v>14269</v>
      </c>
      <c r="D1020" s="542"/>
      <c r="E1020" s="534"/>
      <c r="F1020" s="534"/>
      <c r="H1020" s="541"/>
      <c r="I1020" s="1028"/>
      <c r="J1020" s="544"/>
      <c r="K1020" s="725"/>
      <c r="L1020" s="534"/>
      <c r="M1020" s="541"/>
      <c r="N1020" s="1024"/>
      <c r="O1020" s="1025"/>
      <c r="P1020" s="526" t="s">
        <v>3833</v>
      </c>
      <c r="Q1020" s="526"/>
      <c r="R1020" s="526"/>
      <c r="S1020" s="526"/>
      <c r="T1020" s="526" t="s">
        <v>1678</v>
      </c>
      <c r="U1020" s="527">
        <v>0.5</v>
      </c>
      <c r="V1020" s="727"/>
      <c r="W1020" s="544"/>
      <c r="X1020" s="544"/>
      <c r="Y1020" s="548"/>
      <c r="Z1020" s="728"/>
      <c r="AA1020" s="537"/>
      <c r="AB1020" s="534"/>
      <c r="AC1020" s="556"/>
      <c r="AD1020" s="721">
        <f>ROUND(ROUND(ROUND(ROUND(F969*K1018,0)*$M$10,0)*U1020,0)-AB1018,0)</f>
        <v>339</v>
      </c>
      <c r="AE1020" s="539"/>
      <c r="AF1020" s="533"/>
    </row>
    <row r="1021" spans="1:32" ht="16.7" customHeight="1" x14ac:dyDescent="0.15">
      <c r="A1021" s="549">
        <v>22</v>
      </c>
      <c r="B1021" s="549">
        <v>8515</v>
      </c>
      <c r="C1021" s="540" t="s">
        <v>14270</v>
      </c>
      <c r="D1021" s="542"/>
      <c r="E1021" s="534"/>
      <c r="F1021" s="534"/>
      <c r="H1021" s="541"/>
      <c r="I1021" s="729"/>
      <c r="J1021" s="525"/>
      <c r="K1021" s="718"/>
      <c r="L1021" s="534"/>
      <c r="M1021" s="541"/>
      <c r="N1021" s="526"/>
      <c r="O1021" s="526"/>
      <c r="P1021" s="526"/>
      <c r="Q1021" s="526"/>
      <c r="R1021" s="526"/>
      <c r="S1021" s="526"/>
      <c r="T1021" s="526"/>
      <c r="U1021" s="527"/>
      <c r="V1021" s="956" t="s">
        <v>12599</v>
      </c>
      <c r="W1021" s="936" t="s">
        <v>12821</v>
      </c>
      <c r="X1021" s="525" t="s">
        <v>1678</v>
      </c>
      <c r="Y1021" s="529">
        <v>0.5</v>
      </c>
      <c r="Z1021" s="728"/>
      <c r="AA1021" s="537"/>
      <c r="AB1021" s="534"/>
      <c r="AC1021" s="556"/>
      <c r="AD1021" s="721">
        <f>ROUND(ROUND(ROUND(F969*$M$10,0)*Y1021,0)-AB1018,0)</f>
        <v>352</v>
      </c>
      <c r="AE1021" s="539"/>
      <c r="AF1021" s="533"/>
    </row>
    <row r="1022" spans="1:32" ht="16.7" customHeight="1" x14ac:dyDescent="0.15">
      <c r="A1022" s="549">
        <v>22</v>
      </c>
      <c r="B1022" s="549">
        <v>8516</v>
      </c>
      <c r="C1022" s="540" t="s">
        <v>14271</v>
      </c>
      <c r="D1022" s="542"/>
      <c r="E1022" s="534"/>
      <c r="F1022" s="534"/>
      <c r="H1022" s="541"/>
      <c r="I1022" s="730"/>
      <c r="J1022" s="537"/>
      <c r="L1022" s="534"/>
      <c r="M1022" s="541"/>
      <c r="N1022" s="947" t="s">
        <v>10414</v>
      </c>
      <c r="O1022" s="941"/>
      <c r="P1022" s="526" t="s">
        <v>16</v>
      </c>
      <c r="Q1022" s="526"/>
      <c r="R1022" s="526"/>
      <c r="S1022" s="526"/>
      <c r="T1022" s="526" t="s">
        <v>1678</v>
      </c>
      <c r="U1022" s="527">
        <v>0.7</v>
      </c>
      <c r="V1022" s="1029"/>
      <c r="W1022" s="937"/>
      <c r="X1022" s="537"/>
      <c r="Z1022" s="728"/>
      <c r="AA1022" s="537"/>
      <c r="AB1022" s="534"/>
      <c r="AC1022" s="556"/>
      <c r="AD1022" s="721">
        <f>ROUND(ROUND(ROUND(ROUND(F969*$M$10,0)*U1022,0)*Y1021,0)-AB1018,0)</f>
        <v>243</v>
      </c>
      <c r="AE1022" s="539"/>
      <c r="AF1022" s="533"/>
    </row>
    <row r="1023" spans="1:32" ht="16.7" customHeight="1" x14ac:dyDescent="0.15">
      <c r="A1023" s="520">
        <v>22</v>
      </c>
      <c r="B1023" s="520" t="s">
        <v>5708</v>
      </c>
      <c r="C1023" s="540" t="s">
        <v>14272</v>
      </c>
      <c r="D1023" s="542"/>
      <c r="E1023" s="534"/>
      <c r="F1023" s="534"/>
      <c r="H1023" s="541"/>
      <c r="I1023" s="731"/>
      <c r="J1023" s="544"/>
      <c r="K1023" s="725"/>
      <c r="L1023" s="534"/>
      <c r="M1023" s="541"/>
      <c r="N1023" s="1024"/>
      <c r="O1023" s="1025"/>
      <c r="P1023" s="526" t="s">
        <v>3833</v>
      </c>
      <c r="Q1023" s="526"/>
      <c r="R1023" s="526"/>
      <c r="S1023" s="526"/>
      <c r="T1023" s="526" t="s">
        <v>1678</v>
      </c>
      <c r="U1023" s="527">
        <v>0.5</v>
      </c>
      <c r="V1023" s="1029"/>
      <c r="W1023" s="937"/>
      <c r="X1023" s="537"/>
      <c r="Z1023" s="728"/>
      <c r="AA1023" s="537"/>
      <c r="AB1023" s="534"/>
      <c r="AC1023" s="556"/>
      <c r="AD1023" s="721">
        <f>ROUND(ROUND(ROUND(ROUND(F969*$M$10,0)*U1023,0)*Y1021,0)-AB1018,0)</f>
        <v>170</v>
      </c>
      <c r="AE1023" s="539"/>
      <c r="AF1023" s="533"/>
    </row>
    <row r="1024" spans="1:32" ht="16.7" customHeight="1" x14ac:dyDescent="0.15">
      <c r="A1024" s="549">
        <v>22</v>
      </c>
      <c r="B1024" s="549">
        <v>8517</v>
      </c>
      <c r="C1024" s="540" t="s">
        <v>14273</v>
      </c>
      <c r="D1024" s="542"/>
      <c r="E1024" s="534"/>
      <c r="F1024" s="534"/>
      <c r="H1024" s="541"/>
      <c r="I1024" s="1026" t="s">
        <v>10418</v>
      </c>
      <c r="J1024" s="525" t="s">
        <v>1678</v>
      </c>
      <c r="K1024" s="718">
        <v>0.96499999999999997</v>
      </c>
      <c r="L1024" s="534"/>
      <c r="M1024" s="541"/>
      <c r="N1024" s="526"/>
      <c r="O1024" s="526"/>
      <c r="P1024" s="526"/>
      <c r="Q1024" s="526"/>
      <c r="R1024" s="526"/>
      <c r="S1024" s="526"/>
      <c r="T1024" s="526"/>
      <c r="U1024" s="527"/>
      <c r="V1024" s="1029"/>
      <c r="W1024" s="937"/>
      <c r="X1024" s="537"/>
      <c r="Z1024" s="728"/>
      <c r="AA1024" s="537"/>
      <c r="AB1024" s="534"/>
      <c r="AC1024" s="556"/>
      <c r="AD1024" s="721">
        <f>ROUND(ROUND(ROUND(ROUND(F969*K1024,0)*$M$10,0)*Y1021,0)-AB1018,0)</f>
        <v>339</v>
      </c>
      <c r="AE1024" s="539"/>
      <c r="AF1024" s="533"/>
    </row>
    <row r="1025" spans="1:32" ht="16.7" customHeight="1" x14ac:dyDescent="0.15">
      <c r="A1025" s="549">
        <v>22</v>
      </c>
      <c r="B1025" s="549">
        <v>8518</v>
      </c>
      <c r="C1025" s="540" t="s">
        <v>14274</v>
      </c>
      <c r="D1025" s="542"/>
      <c r="E1025" s="534"/>
      <c r="F1025" s="534"/>
      <c r="H1025" s="541"/>
      <c r="I1025" s="1027"/>
      <c r="J1025" s="537"/>
      <c r="L1025" s="534"/>
      <c r="M1025" s="541"/>
      <c r="N1025" s="947" t="s">
        <v>10414</v>
      </c>
      <c r="O1025" s="941"/>
      <c r="P1025" s="526" t="s">
        <v>16</v>
      </c>
      <c r="Q1025" s="526"/>
      <c r="R1025" s="526"/>
      <c r="S1025" s="526"/>
      <c r="T1025" s="526" t="s">
        <v>1678</v>
      </c>
      <c r="U1025" s="527">
        <v>0.7</v>
      </c>
      <c r="V1025" s="1029"/>
      <c r="W1025" s="937"/>
      <c r="X1025" s="537"/>
      <c r="Z1025" s="728"/>
      <c r="AA1025" s="537"/>
      <c r="AB1025" s="534"/>
      <c r="AC1025" s="556"/>
      <c r="AD1025" s="721">
        <f>ROUND(ROUND(ROUND(ROUND(ROUND(F969*K1024,0)*$M$10,0)*U1025,0)*Y1021,0)-AB1018,0)</f>
        <v>234</v>
      </c>
      <c r="AE1025" s="539"/>
      <c r="AF1025" s="533"/>
    </row>
    <row r="1026" spans="1:32" ht="16.7" customHeight="1" x14ac:dyDescent="0.15">
      <c r="A1026" s="520">
        <v>22</v>
      </c>
      <c r="B1026" s="520" t="s">
        <v>14275</v>
      </c>
      <c r="C1026" s="540" t="s">
        <v>14276</v>
      </c>
      <c r="D1026" s="542"/>
      <c r="E1026" s="534"/>
      <c r="F1026" s="534"/>
      <c r="H1026" s="541"/>
      <c r="I1026" s="1028"/>
      <c r="J1026" s="544"/>
      <c r="K1026" s="725"/>
      <c r="L1026" s="534"/>
      <c r="M1026" s="541"/>
      <c r="N1026" s="1024"/>
      <c r="O1026" s="1025"/>
      <c r="P1026" s="526" t="s">
        <v>3833</v>
      </c>
      <c r="Q1026" s="526"/>
      <c r="R1026" s="526"/>
      <c r="S1026" s="526"/>
      <c r="T1026" s="526" t="s">
        <v>1678</v>
      </c>
      <c r="U1026" s="527">
        <v>0.5</v>
      </c>
      <c r="V1026" s="1029"/>
      <c r="W1026" s="938"/>
      <c r="X1026" s="544"/>
      <c r="Y1026" s="548"/>
      <c r="Z1026" s="728"/>
      <c r="AA1026" s="537"/>
      <c r="AB1026" s="534"/>
      <c r="AC1026" s="556"/>
      <c r="AD1026" s="721">
        <f>ROUND(ROUND(ROUND(ROUND(ROUND(F969*K1024,0)*$M$10,0)*U1026,0)*Y1021,0)-AB1018,0)</f>
        <v>164</v>
      </c>
      <c r="AE1026" s="539"/>
      <c r="AF1026" s="533"/>
    </row>
    <row r="1027" spans="1:32" ht="16.7" customHeight="1" x14ac:dyDescent="0.15">
      <c r="A1027" s="549">
        <v>22</v>
      </c>
      <c r="B1027" s="549">
        <v>8519</v>
      </c>
      <c r="C1027" s="540" t="s">
        <v>14277</v>
      </c>
      <c r="D1027" s="542"/>
      <c r="E1027" s="534"/>
      <c r="F1027" s="534"/>
      <c r="H1027" s="541"/>
      <c r="I1027" s="729"/>
      <c r="J1027" s="525"/>
      <c r="K1027" s="718"/>
      <c r="L1027" s="534"/>
      <c r="M1027" s="541"/>
      <c r="N1027" s="526"/>
      <c r="O1027" s="526"/>
      <c r="P1027" s="526"/>
      <c r="Q1027" s="526"/>
      <c r="R1027" s="526"/>
      <c r="S1027" s="526"/>
      <c r="T1027" s="526"/>
      <c r="U1027" s="527"/>
      <c r="V1027" s="1029"/>
      <c r="W1027" s="936" t="s">
        <v>12830</v>
      </c>
      <c r="X1027" s="525" t="s">
        <v>1678</v>
      </c>
      <c r="Y1027" s="529">
        <v>0.7</v>
      </c>
      <c r="Z1027" s="728"/>
      <c r="AA1027" s="537"/>
      <c r="AB1027" s="534"/>
      <c r="AC1027" s="556"/>
      <c r="AD1027" s="721">
        <f>ROUND(ROUND(ROUND(F969*$M$10,0)*Y1027,0)-AB1018,0)</f>
        <v>497</v>
      </c>
      <c r="AE1027" s="539"/>
      <c r="AF1027" s="533"/>
    </row>
    <row r="1028" spans="1:32" ht="16.7" customHeight="1" x14ac:dyDescent="0.15">
      <c r="A1028" s="549">
        <v>22</v>
      </c>
      <c r="B1028" s="549">
        <v>8520</v>
      </c>
      <c r="C1028" s="540" t="s">
        <v>14278</v>
      </c>
      <c r="D1028" s="542"/>
      <c r="E1028" s="534"/>
      <c r="F1028" s="534"/>
      <c r="H1028" s="541"/>
      <c r="I1028" s="730"/>
      <c r="J1028" s="537"/>
      <c r="L1028" s="534"/>
      <c r="M1028" s="541"/>
      <c r="N1028" s="947" t="s">
        <v>10414</v>
      </c>
      <c r="O1028" s="941"/>
      <c r="P1028" s="526" t="s">
        <v>16</v>
      </c>
      <c r="Q1028" s="526"/>
      <c r="R1028" s="526"/>
      <c r="S1028" s="526"/>
      <c r="T1028" s="526" t="s">
        <v>1678</v>
      </c>
      <c r="U1028" s="527">
        <v>0.7</v>
      </c>
      <c r="V1028" s="1029"/>
      <c r="W1028" s="937"/>
      <c r="X1028" s="537"/>
      <c r="Z1028" s="728"/>
      <c r="AA1028" s="537"/>
      <c r="AB1028" s="534"/>
      <c r="AC1028" s="556"/>
      <c r="AD1028" s="721">
        <f>ROUND(ROUND(ROUND(ROUND(F969*$M$10,0)*U1028,0)*Y1027,0)-AB1018,0)</f>
        <v>344</v>
      </c>
      <c r="AE1028" s="539"/>
      <c r="AF1028" s="533"/>
    </row>
    <row r="1029" spans="1:32" ht="16.7" customHeight="1" x14ac:dyDescent="0.15">
      <c r="A1029" s="520">
        <v>22</v>
      </c>
      <c r="B1029" s="520" t="s">
        <v>14279</v>
      </c>
      <c r="C1029" s="540" t="s">
        <v>14280</v>
      </c>
      <c r="D1029" s="542"/>
      <c r="E1029" s="534"/>
      <c r="F1029" s="534"/>
      <c r="H1029" s="541"/>
      <c r="I1029" s="731"/>
      <c r="J1029" s="544"/>
      <c r="K1029" s="725"/>
      <c r="L1029" s="534"/>
      <c r="M1029" s="541"/>
      <c r="N1029" s="1024"/>
      <c r="O1029" s="1025"/>
      <c r="P1029" s="526" t="s">
        <v>3833</v>
      </c>
      <c r="Q1029" s="526"/>
      <c r="R1029" s="526"/>
      <c r="S1029" s="526"/>
      <c r="T1029" s="526" t="s">
        <v>1678</v>
      </c>
      <c r="U1029" s="527">
        <v>0.5</v>
      </c>
      <c r="V1029" s="1029"/>
      <c r="W1029" s="937"/>
      <c r="X1029" s="537"/>
      <c r="Z1029" s="728"/>
      <c r="AA1029" s="537"/>
      <c r="AB1029" s="534"/>
      <c r="AC1029" s="556"/>
      <c r="AD1029" s="721">
        <f>ROUND(ROUND(ROUND(ROUND(F969*$M$10,0)*U1029,0)*Y1027,0)-AB1018,0)</f>
        <v>243</v>
      </c>
      <c r="AE1029" s="539"/>
      <c r="AF1029" s="533"/>
    </row>
    <row r="1030" spans="1:32" ht="16.7" customHeight="1" x14ac:dyDescent="0.15">
      <c r="A1030" s="549">
        <v>22</v>
      </c>
      <c r="B1030" s="549">
        <v>8529</v>
      </c>
      <c r="C1030" s="540" t="s">
        <v>14281</v>
      </c>
      <c r="D1030" s="542"/>
      <c r="E1030" s="534"/>
      <c r="F1030" s="534"/>
      <c r="H1030" s="541"/>
      <c r="I1030" s="1026" t="s">
        <v>10418</v>
      </c>
      <c r="J1030" s="525" t="s">
        <v>1678</v>
      </c>
      <c r="K1030" s="718">
        <v>0.96499999999999997</v>
      </c>
      <c r="L1030" s="534"/>
      <c r="M1030" s="541"/>
      <c r="N1030" s="526"/>
      <c r="O1030" s="526"/>
      <c r="P1030" s="526"/>
      <c r="Q1030" s="526"/>
      <c r="R1030" s="526"/>
      <c r="S1030" s="526"/>
      <c r="T1030" s="526"/>
      <c r="U1030" s="527"/>
      <c r="V1030" s="1029"/>
      <c r="W1030" s="937"/>
      <c r="X1030" s="537"/>
      <c r="Z1030" s="728"/>
      <c r="AA1030" s="537"/>
      <c r="AB1030" s="534"/>
      <c r="AC1030" s="556"/>
      <c r="AD1030" s="721">
        <f>ROUND(ROUND(ROUND(ROUND(F969*K1030,0)*$M$10,0)*Y1027,0)-AB1018,0)</f>
        <v>479</v>
      </c>
      <c r="AE1030" s="539"/>
      <c r="AF1030" s="533"/>
    </row>
    <row r="1031" spans="1:32" ht="16.7" customHeight="1" x14ac:dyDescent="0.15">
      <c r="A1031" s="549">
        <v>22</v>
      </c>
      <c r="B1031" s="549">
        <v>8530</v>
      </c>
      <c r="C1031" s="540" t="s">
        <v>14282</v>
      </c>
      <c r="D1031" s="542"/>
      <c r="E1031" s="534"/>
      <c r="F1031" s="534"/>
      <c r="H1031" s="541"/>
      <c r="I1031" s="1027"/>
      <c r="J1031" s="537"/>
      <c r="L1031" s="534"/>
      <c r="M1031" s="541"/>
      <c r="N1031" s="947" t="s">
        <v>10414</v>
      </c>
      <c r="O1031" s="941"/>
      <c r="P1031" s="526" t="s">
        <v>16</v>
      </c>
      <c r="Q1031" s="526"/>
      <c r="R1031" s="526"/>
      <c r="S1031" s="526"/>
      <c r="T1031" s="526" t="s">
        <v>1678</v>
      </c>
      <c r="U1031" s="527">
        <v>0.7</v>
      </c>
      <c r="V1031" s="1029"/>
      <c r="W1031" s="937"/>
      <c r="X1031" s="537"/>
      <c r="Z1031" s="728"/>
      <c r="AA1031" s="537"/>
      <c r="AB1031" s="534"/>
      <c r="AC1031" s="556"/>
      <c r="AD1031" s="721">
        <f>ROUND(ROUND(ROUND(ROUND(ROUND(F969*K1030,0)*$M$10,0)*U1031,0)*Y1027,0)-AB1018,0)</f>
        <v>332</v>
      </c>
      <c r="AE1031" s="539"/>
      <c r="AF1031" s="533"/>
    </row>
    <row r="1032" spans="1:32" ht="16.7" customHeight="1" x14ac:dyDescent="0.15">
      <c r="A1032" s="520">
        <v>22</v>
      </c>
      <c r="B1032" s="520" t="s">
        <v>14283</v>
      </c>
      <c r="C1032" s="540" t="s">
        <v>14284</v>
      </c>
      <c r="D1032" s="542"/>
      <c r="E1032" s="534"/>
      <c r="F1032" s="534"/>
      <c r="H1032" s="541"/>
      <c r="I1032" s="1028"/>
      <c r="J1032" s="544"/>
      <c r="K1032" s="725"/>
      <c r="L1032" s="534"/>
      <c r="M1032" s="541"/>
      <c r="N1032" s="1024"/>
      <c r="O1032" s="1025"/>
      <c r="P1032" s="526" t="s">
        <v>3833</v>
      </c>
      <c r="Q1032" s="526"/>
      <c r="R1032" s="526"/>
      <c r="S1032" s="526"/>
      <c r="T1032" s="526" t="s">
        <v>1678</v>
      </c>
      <c r="U1032" s="527">
        <v>0.5</v>
      </c>
      <c r="V1032" s="1023"/>
      <c r="W1032" s="938"/>
      <c r="X1032" s="544"/>
      <c r="Y1032" s="548"/>
      <c r="Z1032" s="728"/>
      <c r="AA1032" s="537"/>
      <c r="AB1032" s="534"/>
      <c r="AC1032" s="556"/>
      <c r="AD1032" s="721">
        <f>ROUND(ROUND(ROUND(ROUND(ROUND(F969*K1030,0)*$M$10,0)*U1032,0)*Y1027,0)-AB1018,0)</f>
        <v>234</v>
      </c>
      <c r="AE1032" s="539"/>
      <c r="AF1032" s="533"/>
    </row>
    <row r="1033" spans="1:32" ht="16.7" customHeight="1" x14ac:dyDescent="0.15">
      <c r="A1033" s="520">
        <v>22</v>
      </c>
      <c r="B1033" s="520" t="s">
        <v>14285</v>
      </c>
      <c r="C1033" s="540" t="s">
        <v>14286</v>
      </c>
      <c r="D1033" s="542"/>
      <c r="E1033" s="534"/>
      <c r="F1033" s="534"/>
      <c r="H1033" s="541"/>
      <c r="I1033" s="729"/>
      <c r="J1033" s="525"/>
      <c r="K1033" s="718"/>
      <c r="L1033" s="534"/>
      <c r="M1033" s="541"/>
      <c r="N1033" s="526"/>
      <c r="O1033" s="526"/>
      <c r="P1033" s="526"/>
      <c r="Q1033" s="526"/>
      <c r="R1033" s="526"/>
      <c r="S1033" s="526"/>
      <c r="T1033" s="526"/>
      <c r="U1033" s="527"/>
      <c r="V1033" s="1021" t="s">
        <v>12608</v>
      </c>
      <c r="W1033" s="936" t="s">
        <v>12840</v>
      </c>
      <c r="X1033" s="525" t="s">
        <v>1678</v>
      </c>
      <c r="Y1033" s="529">
        <v>0.7</v>
      </c>
      <c r="Z1033" s="728"/>
      <c r="AA1033" s="537"/>
      <c r="AB1033" s="534"/>
      <c r="AC1033" s="556"/>
      <c r="AD1033" s="721">
        <f>ROUND(ROUND(ROUND(F969*$M$10,0)*Y1033,0)-AB1018,0)</f>
        <v>497</v>
      </c>
      <c r="AE1033" s="539"/>
      <c r="AF1033" s="533"/>
    </row>
    <row r="1034" spans="1:32" ht="16.7" customHeight="1" x14ac:dyDescent="0.15">
      <c r="A1034" s="520">
        <v>22</v>
      </c>
      <c r="B1034" s="520" t="s">
        <v>14287</v>
      </c>
      <c r="C1034" s="540" t="s">
        <v>14288</v>
      </c>
      <c r="D1034" s="542"/>
      <c r="E1034" s="534"/>
      <c r="F1034" s="534"/>
      <c r="H1034" s="541"/>
      <c r="I1034" s="730"/>
      <c r="J1034" s="537"/>
      <c r="L1034" s="534"/>
      <c r="M1034" s="541"/>
      <c r="N1034" s="947" t="s">
        <v>10414</v>
      </c>
      <c r="O1034" s="941"/>
      <c r="P1034" s="526" t="s">
        <v>16</v>
      </c>
      <c r="Q1034" s="526"/>
      <c r="R1034" s="526"/>
      <c r="S1034" s="526"/>
      <c r="T1034" s="526" t="s">
        <v>1678</v>
      </c>
      <c r="U1034" s="527">
        <v>0.7</v>
      </c>
      <c r="V1034" s="1022"/>
      <c r="W1034" s="937"/>
      <c r="X1034" s="537"/>
      <c r="Z1034" s="728"/>
      <c r="AA1034" s="537"/>
      <c r="AB1034" s="534"/>
      <c r="AC1034" s="556"/>
      <c r="AD1034" s="721">
        <f>ROUND(ROUND(ROUND(ROUND(F969*$M$10,0)*U1034,0)*Y1033,0)-AB1018,0)</f>
        <v>344</v>
      </c>
      <c r="AE1034" s="539"/>
      <c r="AF1034" s="533"/>
    </row>
    <row r="1035" spans="1:32" ht="16.7" customHeight="1" x14ac:dyDescent="0.15">
      <c r="A1035" s="520">
        <v>22</v>
      </c>
      <c r="B1035" s="520" t="s">
        <v>14289</v>
      </c>
      <c r="C1035" s="540" t="s">
        <v>14290</v>
      </c>
      <c r="D1035" s="542"/>
      <c r="E1035" s="534"/>
      <c r="F1035" s="534"/>
      <c r="H1035" s="541"/>
      <c r="I1035" s="731"/>
      <c r="J1035" s="544"/>
      <c r="K1035" s="725"/>
      <c r="L1035" s="534"/>
      <c r="M1035" s="541"/>
      <c r="N1035" s="1024"/>
      <c r="O1035" s="1025"/>
      <c r="P1035" s="526" t="s">
        <v>3833</v>
      </c>
      <c r="Q1035" s="526"/>
      <c r="R1035" s="526"/>
      <c r="S1035" s="526"/>
      <c r="T1035" s="526" t="s">
        <v>1678</v>
      </c>
      <c r="U1035" s="527">
        <v>0.5</v>
      </c>
      <c r="V1035" s="1022"/>
      <c r="W1035" s="937"/>
      <c r="X1035" s="537"/>
      <c r="Z1035" s="728"/>
      <c r="AA1035" s="537"/>
      <c r="AB1035" s="534"/>
      <c r="AC1035" s="556"/>
      <c r="AD1035" s="721">
        <f>ROUND(ROUND(ROUND(ROUND(F969*$M$10,0)*U1035,0)*Y1033,0)-AB1018,0)</f>
        <v>243</v>
      </c>
      <c r="AE1035" s="539"/>
      <c r="AF1035" s="533"/>
    </row>
    <row r="1036" spans="1:32" ht="16.7" customHeight="1" x14ac:dyDescent="0.15">
      <c r="A1036" s="520">
        <v>22</v>
      </c>
      <c r="B1036" s="520" t="s">
        <v>5710</v>
      </c>
      <c r="C1036" s="540" t="s">
        <v>14291</v>
      </c>
      <c r="D1036" s="542"/>
      <c r="E1036" s="534"/>
      <c r="F1036" s="534"/>
      <c r="H1036" s="541"/>
      <c r="I1036" s="1026" t="s">
        <v>10418</v>
      </c>
      <c r="J1036" s="525" t="s">
        <v>1678</v>
      </c>
      <c r="K1036" s="718">
        <v>0.96499999999999997</v>
      </c>
      <c r="L1036" s="534"/>
      <c r="M1036" s="541"/>
      <c r="N1036" s="526"/>
      <c r="O1036" s="526"/>
      <c r="P1036" s="526"/>
      <c r="Q1036" s="526"/>
      <c r="R1036" s="526"/>
      <c r="S1036" s="526"/>
      <c r="T1036" s="526"/>
      <c r="U1036" s="527"/>
      <c r="V1036" s="1022"/>
      <c r="W1036" s="937"/>
      <c r="X1036" s="537"/>
      <c r="Z1036" s="728"/>
      <c r="AA1036" s="537"/>
      <c r="AB1036" s="534"/>
      <c r="AC1036" s="556"/>
      <c r="AD1036" s="721">
        <f>ROUND(ROUND(ROUND(ROUND(F969*K1036,0)*$M$10,0)*Y1033,0)-AB1018,0)</f>
        <v>479</v>
      </c>
      <c r="AE1036" s="539"/>
      <c r="AF1036" s="533"/>
    </row>
    <row r="1037" spans="1:32" ht="16.7" customHeight="1" x14ac:dyDescent="0.15">
      <c r="A1037" s="520">
        <v>22</v>
      </c>
      <c r="B1037" s="520" t="s">
        <v>5712</v>
      </c>
      <c r="C1037" s="540" t="s">
        <v>14292</v>
      </c>
      <c r="D1037" s="542"/>
      <c r="E1037" s="534"/>
      <c r="F1037" s="534"/>
      <c r="H1037" s="541"/>
      <c r="I1037" s="1027"/>
      <c r="J1037" s="537"/>
      <c r="L1037" s="534"/>
      <c r="M1037" s="541"/>
      <c r="N1037" s="947" t="s">
        <v>10414</v>
      </c>
      <c r="O1037" s="941"/>
      <c r="P1037" s="526" t="s">
        <v>16</v>
      </c>
      <c r="Q1037" s="526"/>
      <c r="R1037" s="526"/>
      <c r="S1037" s="526"/>
      <c r="T1037" s="526" t="s">
        <v>1678</v>
      </c>
      <c r="U1037" s="527">
        <v>0.7</v>
      </c>
      <c r="V1037" s="1022"/>
      <c r="W1037" s="937"/>
      <c r="X1037" s="537"/>
      <c r="Z1037" s="728"/>
      <c r="AA1037" s="537"/>
      <c r="AB1037" s="534"/>
      <c r="AC1037" s="556"/>
      <c r="AD1037" s="721">
        <f>ROUND(ROUND(ROUND(ROUND(ROUND(F969*K1036,0)*$M$10,0)*U1037,0)*Y1033,0)-AB1018,0)</f>
        <v>332</v>
      </c>
      <c r="AE1037" s="539"/>
      <c r="AF1037" s="533"/>
    </row>
    <row r="1038" spans="1:32" ht="16.7" customHeight="1" x14ac:dyDescent="0.15">
      <c r="A1038" s="520">
        <v>22</v>
      </c>
      <c r="B1038" s="520" t="s">
        <v>5714</v>
      </c>
      <c r="C1038" s="540" t="s">
        <v>14293</v>
      </c>
      <c r="D1038" s="542"/>
      <c r="E1038" s="534"/>
      <c r="F1038" s="534"/>
      <c r="H1038" s="541"/>
      <c r="I1038" s="1028"/>
      <c r="J1038" s="544"/>
      <c r="K1038" s="725"/>
      <c r="L1038" s="534"/>
      <c r="M1038" s="541"/>
      <c r="N1038" s="1024"/>
      <c r="O1038" s="1025"/>
      <c r="P1038" s="526" t="s">
        <v>3833</v>
      </c>
      <c r="Q1038" s="526"/>
      <c r="R1038" s="526"/>
      <c r="S1038" s="526"/>
      <c r="T1038" s="526" t="s">
        <v>1678</v>
      </c>
      <c r="U1038" s="527">
        <v>0.5</v>
      </c>
      <c r="V1038" s="1023"/>
      <c r="W1038" s="938"/>
      <c r="X1038" s="544"/>
      <c r="Y1038" s="548"/>
      <c r="Z1038" s="733"/>
      <c r="AA1038" s="544"/>
      <c r="AB1038" s="534"/>
      <c r="AC1038" s="556"/>
      <c r="AD1038" s="721">
        <f>ROUND(ROUND(ROUND(ROUND(ROUND(F969*K1036,0)*$M$10,0)*U1038,0)*Y1033,0)-AB1018,0)</f>
        <v>234</v>
      </c>
      <c r="AE1038" s="539"/>
      <c r="AF1038" s="533"/>
    </row>
    <row r="1039" spans="1:32" ht="16.7" customHeight="1" x14ac:dyDescent="0.15">
      <c r="A1039" s="520">
        <v>22</v>
      </c>
      <c r="B1039" s="520">
        <v>8525</v>
      </c>
      <c r="C1039" s="540" t="s">
        <v>14294</v>
      </c>
      <c r="D1039" s="542"/>
      <c r="E1039" s="534"/>
      <c r="F1039" s="534"/>
      <c r="H1039" s="541"/>
      <c r="I1039" s="729"/>
      <c r="J1039" s="525"/>
      <c r="K1039" s="718"/>
      <c r="L1039" s="534"/>
      <c r="M1039" s="541"/>
      <c r="N1039" s="526"/>
      <c r="O1039" s="526"/>
      <c r="P1039" s="526"/>
      <c r="Q1039" s="526"/>
      <c r="R1039" s="526"/>
      <c r="S1039" s="526"/>
      <c r="T1039" s="526"/>
      <c r="U1039" s="527"/>
      <c r="V1039" s="719"/>
      <c r="W1039" s="525"/>
      <c r="X1039" s="525"/>
      <c r="Y1039" s="529"/>
      <c r="Z1039" s="936" t="s">
        <v>11906</v>
      </c>
      <c r="AA1039" s="947"/>
      <c r="AB1039" s="534"/>
      <c r="AC1039" s="556"/>
      <c r="AD1039" s="721">
        <f>ROUND(ROUND(ROUND(F969*$M$10,0)*AA1042,0)-AB1018,0)</f>
        <v>708</v>
      </c>
      <c r="AE1039" s="539"/>
      <c r="AF1039" s="533"/>
    </row>
    <row r="1040" spans="1:32" ht="16.7" customHeight="1" x14ac:dyDescent="0.15">
      <c r="A1040" s="520">
        <v>22</v>
      </c>
      <c r="B1040" s="520">
        <v>8526</v>
      </c>
      <c r="C1040" s="540" t="s">
        <v>14295</v>
      </c>
      <c r="D1040" s="542"/>
      <c r="E1040" s="534"/>
      <c r="F1040" s="534"/>
      <c r="H1040" s="541"/>
      <c r="I1040" s="730"/>
      <c r="J1040" s="537"/>
      <c r="L1040" s="534"/>
      <c r="M1040" s="541"/>
      <c r="N1040" s="947" t="s">
        <v>10414</v>
      </c>
      <c r="O1040" s="941"/>
      <c r="P1040" s="526" t="s">
        <v>16</v>
      </c>
      <c r="Q1040" s="526"/>
      <c r="R1040" s="526"/>
      <c r="S1040" s="526"/>
      <c r="T1040" s="526" t="s">
        <v>1678</v>
      </c>
      <c r="U1040" s="527">
        <v>0.7</v>
      </c>
      <c r="V1040" s="722"/>
      <c r="W1040" s="537"/>
      <c r="X1040" s="537"/>
      <c r="Z1040" s="937"/>
      <c r="AA1040" s="948"/>
      <c r="AB1040" s="534"/>
      <c r="AC1040" s="556"/>
      <c r="AD1040" s="721">
        <f>ROUND(ROUND(ROUND(ROUND(F969*$M$10,0)*U1040,0)*AA1042,0)-AB1018,0)</f>
        <v>492</v>
      </c>
      <c r="AE1040" s="539"/>
      <c r="AF1040" s="533"/>
    </row>
    <row r="1041" spans="1:32" ht="16.7" customHeight="1" x14ac:dyDescent="0.15">
      <c r="A1041" s="520">
        <v>22</v>
      </c>
      <c r="B1041" s="520" t="s">
        <v>5716</v>
      </c>
      <c r="C1041" s="540" t="s">
        <v>14296</v>
      </c>
      <c r="D1041" s="542"/>
      <c r="E1041" s="534"/>
      <c r="F1041" s="534"/>
      <c r="H1041" s="541"/>
      <c r="I1041" s="731"/>
      <c r="J1041" s="544"/>
      <c r="K1041" s="725"/>
      <c r="L1041" s="534"/>
      <c r="M1041" s="541"/>
      <c r="N1041" s="1024"/>
      <c r="O1041" s="1025"/>
      <c r="P1041" s="526" t="s">
        <v>3833</v>
      </c>
      <c r="Q1041" s="526"/>
      <c r="R1041" s="526"/>
      <c r="S1041" s="526"/>
      <c r="T1041" s="526" t="s">
        <v>1678</v>
      </c>
      <c r="U1041" s="527">
        <v>0.5</v>
      </c>
      <c r="V1041" s="722"/>
      <c r="W1041" s="537"/>
      <c r="X1041" s="537"/>
      <c r="Z1041" s="937"/>
      <c r="AA1041" s="948"/>
      <c r="AB1041" s="534"/>
      <c r="AC1041" s="556"/>
      <c r="AD1041" s="721">
        <f>ROUND(ROUND(ROUND(ROUND(F969*$M$10,0)*U1041,0)*AA1042,0)-AB1018,0)</f>
        <v>349</v>
      </c>
      <c r="AE1041" s="539"/>
      <c r="AF1041" s="533"/>
    </row>
    <row r="1042" spans="1:32" ht="16.7" customHeight="1" x14ac:dyDescent="0.15">
      <c r="A1042" s="520">
        <v>22</v>
      </c>
      <c r="B1042" s="520">
        <v>8527</v>
      </c>
      <c r="C1042" s="540" t="s">
        <v>14297</v>
      </c>
      <c r="D1042" s="542"/>
      <c r="E1042" s="534"/>
      <c r="F1042" s="534"/>
      <c r="H1042" s="541"/>
      <c r="I1042" s="1026" t="s">
        <v>10418</v>
      </c>
      <c r="J1042" s="525" t="s">
        <v>1678</v>
      </c>
      <c r="K1042" s="718">
        <v>0.96499999999999997</v>
      </c>
      <c r="L1042" s="534"/>
      <c r="M1042" s="541"/>
      <c r="N1042" s="526"/>
      <c r="O1042" s="526"/>
      <c r="P1042" s="526"/>
      <c r="Q1042" s="526"/>
      <c r="R1042" s="526"/>
      <c r="S1042" s="526"/>
      <c r="T1042" s="526"/>
      <c r="U1042" s="527"/>
      <c r="V1042" s="722"/>
      <c r="W1042" s="537"/>
      <c r="X1042" s="537"/>
      <c r="Z1042" s="728" t="s">
        <v>1678</v>
      </c>
      <c r="AA1042" s="570">
        <v>0.99099999999999999</v>
      </c>
      <c r="AB1042" s="534"/>
      <c r="AC1042" s="556"/>
      <c r="AD1042" s="721">
        <f>ROUND(ROUND(ROUND(ROUND(F969*K1042,0)*$M$10,0)*AA1042,0)-AB1018,0)</f>
        <v>684</v>
      </c>
      <c r="AE1042" s="539"/>
      <c r="AF1042" s="533"/>
    </row>
    <row r="1043" spans="1:32" ht="16.7" customHeight="1" x14ac:dyDescent="0.15">
      <c r="A1043" s="520">
        <v>22</v>
      </c>
      <c r="B1043" s="520">
        <v>8528</v>
      </c>
      <c r="C1043" s="540" t="s">
        <v>14298</v>
      </c>
      <c r="D1043" s="542"/>
      <c r="E1043" s="534"/>
      <c r="F1043" s="534"/>
      <c r="H1043" s="541"/>
      <c r="I1043" s="1027"/>
      <c r="J1043" s="537"/>
      <c r="L1043" s="534"/>
      <c r="M1043" s="541"/>
      <c r="N1043" s="947" t="s">
        <v>10414</v>
      </c>
      <c r="O1043" s="941"/>
      <c r="P1043" s="526" t="s">
        <v>16</v>
      </c>
      <c r="Q1043" s="526"/>
      <c r="R1043" s="526"/>
      <c r="S1043" s="526"/>
      <c r="T1043" s="526" t="s">
        <v>1678</v>
      </c>
      <c r="U1043" s="527">
        <v>0.7</v>
      </c>
      <c r="V1043" s="722"/>
      <c r="W1043" s="537"/>
      <c r="X1043" s="537"/>
      <c r="Z1043" s="728"/>
      <c r="AA1043" s="537"/>
      <c r="AB1043" s="534"/>
      <c r="AC1043" s="556"/>
      <c r="AD1043" s="721">
        <f>ROUND(ROUND(ROUND(ROUND(ROUND(F969*K1042,0)*$M$10,0)*U1043,0)*AA1042,0)-AB1018,0)</f>
        <v>475</v>
      </c>
      <c r="AE1043" s="539"/>
      <c r="AF1043" s="533"/>
    </row>
    <row r="1044" spans="1:32" ht="16.7" customHeight="1" x14ac:dyDescent="0.15">
      <c r="A1044" s="520">
        <v>22</v>
      </c>
      <c r="B1044" s="520" t="s">
        <v>5718</v>
      </c>
      <c r="C1044" s="540" t="s">
        <v>14299</v>
      </c>
      <c r="D1044" s="542"/>
      <c r="E1044" s="534"/>
      <c r="F1044" s="534"/>
      <c r="H1044" s="541"/>
      <c r="I1044" s="1028"/>
      <c r="J1044" s="544"/>
      <c r="K1044" s="725"/>
      <c r="L1044" s="534"/>
      <c r="M1044" s="541"/>
      <c r="N1044" s="1024"/>
      <c r="O1044" s="1025"/>
      <c r="P1044" s="526" t="s">
        <v>3833</v>
      </c>
      <c r="Q1044" s="526"/>
      <c r="R1044" s="526"/>
      <c r="S1044" s="526"/>
      <c r="T1044" s="526" t="s">
        <v>1678</v>
      </c>
      <c r="U1044" s="527">
        <v>0.5</v>
      </c>
      <c r="V1044" s="727"/>
      <c r="W1044" s="544"/>
      <c r="X1044" s="544"/>
      <c r="Y1044" s="548"/>
      <c r="Z1044" s="728"/>
      <c r="AA1044" s="537"/>
      <c r="AB1044" s="534"/>
      <c r="AC1044" s="556"/>
      <c r="AD1044" s="721">
        <f>ROUND(ROUND(ROUND(ROUND(ROUND(F969*K1042,0)*$M$10,0)*U1044,0)*AA1042,0)-AB1018,0)</f>
        <v>336</v>
      </c>
      <c r="AE1044" s="539"/>
      <c r="AF1044" s="533"/>
    </row>
    <row r="1045" spans="1:32" ht="16.7" customHeight="1" x14ac:dyDescent="0.15">
      <c r="A1045" s="549">
        <v>22</v>
      </c>
      <c r="B1045" s="549">
        <v>8535</v>
      </c>
      <c r="C1045" s="540" t="s">
        <v>14300</v>
      </c>
      <c r="D1045" s="542"/>
      <c r="E1045" s="534"/>
      <c r="F1045" s="534"/>
      <c r="H1045" s="541"/>
      <c r="I1045" s="729"/>
      <c r="J1045" s="525"/>
      <c r="K1045" s="718"/>
      <c r="L1045" s="534"/>
      <c r="M1045" s="541"/>
      <c r="N1045" s="526"/>
      <c r="O1045" s="526"/>
      <c r="P1045" s="526"/>
      <c r="Q1045" s="526"/>
      <c r="R1045" s="526"/>
      <c r="S1045" s="526"/>
      <c r="T1045" s="526"/>
      <c r="U1045" s="527"/>
      <c r="V1045" s="956" t="s">
        <v>12599</v>
      </c>
      <c r="W1045" s="936" t="s">
        <v>12821</v>
      </c>
      <c r="X1045" s="525" t="s">
        <v>1678</v>
      </c>
      <c r="Y1045" s="529">
        <v>0.5</v>
      </c>
      <c r="Z1045" s="728"/>
      <c r="AA1045" s="537"/>
      <c r="AB1045" s="534"/>
      <c r="AC1045" s="556"/>
      <c r="AD1045" s="721">
        <f>ROUND(ROUND(ROUND(ROUND(F969*$M$10,0)*Y1045,0)*AA1042,0)-AB1018,0)</f>
        <v>349</v>
      </c>
      <c r="AE1045" s="539"/>
      <c r="AF1045" s="533"/>
    </row>
    <row r="1046" spans="1:32" ht="16.7" customHeight="1" x14ac:dyDescent="0.15">
      <c r="A1046" s="549">
        <v>22</v>
      </c>
      <c r="B1046" s="549">
        <v>8536</v>
      </c>
      <c r="C1046" s="540" t="s">
        <v>14301</v>
      </c>
      <c r="D1046" s="542"/>
      <c r="E1046" s="534"/>
      <c r="F1046" s="534"/>
      <c r="H1046" s="541"/>
      <c r="I1046" s="730"/>
      <c r="J1046" s="537"/>
      <c r="L1046" s="534"/>
      <c r="M1046" s="541"/>
      <c r="N1046" s="947" t="s">
        <v>10414</v>
      </c>
      <c r="O1046" s="941"/>
      <c r="P1046" s="526" t="s">
        <v>16</v>
      </c>
      <c r="Q1046" s="526"/>
      <c r="R1046" s="526"/>
      <c r="S1046" s="526"/>
      <c r="T1046" s="526" t="s">
        <v>1678</v>
      </c>
      <c r="U1046" s="527">
        <v>0.7</v>
      </c>
      <c r="V1046" s="1029"/>
      <c r="W1046" s="937"/>
      <c r="X1046" s="537"/>
      <c r="Z1046" s="728"/>
      <c r="AA1046" s="537"/>
      <c r="AB1046" s="534"/>
      <c r="AC1046" s="556"/>
      <c r="AD1046" s="721">
        <f>ROUND(ROUND(ROUND(ROUND(ROUND(F969*$M$10,0)*U1046,0)*Y1045,0)*AA1042,0)-AB1018,0)</f>
        <v>241</v>
      </c>
      <c r="AE1046" s="539"/>
      <c r="AF1046" s="533"/>
    </row>
    <row r="1047" spans="1:32" ht="16.7" customHeight="1" x14ac:dyDescent="0.15">
      <c r="A1047" s="520">
        <v>22</v>
      </c>
      <c r="B1047" s="520" t="s">
        <v>5720</v>
      </c>
      <c r="C1047" s="540" t="s">
        <v>14302</v>
      </c>
      <c r="D1047" s="542"/>
      <c r="E1047" s="534"/>
      <c r="F1047" s="534"/>
      <c r="H1047" s="541"/>
      <c r="I1047" s="731"/>
      <c r="J1047" s="544"/>
      <c r="K1047" s="725"/>
      <c r="L1047" s="534"/>
      <c r="M1047" s="541"/>
      <c r="N1047" s="1024"/>
      <c r="O1047" s="1025"/>
      <c r="P1047" s="526" t="s">
        <v>3833</v>
      </c>
      <c r="Q1047" s="526"/>
      <c r="R1047" s="526"/>
      <c r="S1047" s="526"/>
      <c r="T1047" s="526" t="s">
        <v>1678</v>
      </c>
      <c r="U1047" s="527">
        <v>0.5</v>
      </c>
      <c r="V1047" s="1029"/>
      <c r="W1047" s="937"/>
      <c r="X1047" s="537"/>
      <c r="Z1047" s="728"/>
      <c r="AA1047" s="537"/>
      <c r="AB1047" s="534"/>
      <c r="AC1047" s="556"/>
      <c r="AD1047" s="721">
        <f>ROUND(ROUND(ROUND(ROUND(ROUND(F969*$M$10,0)*U1047,0)*Y1045,0)*AA1042,0)-AB1018,0)</f>
        <v>168</v>
      </c>
      <c r="AE1047" s="539"/>
      <c r="AF1047" s="533"/>
    </row>
    <row r="1048" spans="1:32" ht="16.7" customHeight="1" x14ac:dyDescent="0.15">
      <c r="A1048" s="549">
        <v>22</v>
      </c>
      <c r="B1048" s="549">
        <v>8537</v>
      </c>
      <c r="C1048" s="540" t="s">
        <v>14303</v>
      </c>
      <c r="D1048" s="542"/>
      <c r="E1048" s="534"/>
      <c r="F1048" s="534"/>
      <c r="H1048" s="541"/>
      <c r="I1048" s="1026" t="s">
        <v>10418</v>
      </c>
      <c r="J1048" s="525" t="s">
        <v>1678</v>
      </c>
      <c r="K1048" s="718">
        <v>0.96499999999999997</v>
      </c>
      <c r="L1048" s="534"/>
      <c r="M1048" s="541"/>
      <c r="N1048" s="526"/>
      <c r="O1048" s="526"/>
      <c r="P1048" s="526"/>
      <c r="Q1048" s="526"/>
      <c r="R1048" s="526"/>
      <c r="S1048" s="526"/>
      <c r="T1048" s="526"/>
      <c r="U1048" s="527"/>
      <c r="V1048" s="1029"/>
      <c r="W1048" s="937"/>
      <c r="X1048" s="537"/>
      <c r="Z1048" s="728"/>
      <c r="AA1048" s="537"/>
      <c r="AB1048" s="534"/>
      <c r="AC1048" s="556"/>
      <c r="AD1048" s="721">
        <f>ROUND(ROUND(ROUND(ROUND(ROUND(F969*K1048,0)*$M$10,0)*Y1045,0)*AA1042,0)-AB1018,0)</f>
        <v>336</v>
      </c>
      <c r="AE1048" s="539"/>
      <c r="AF1048" s="533"/>
    </row>
    <row r="1049" spans="1:32" ht="16.7" customHeight="1" x14ac:dyDescent="0.15">
      <c r="A1049" s="549">
        <v>22</v>
      </c>
      <c r="B1049" s="549">
        <v>8538</v>
      </c>
      <c r="C1049" s="540" t="s">
        <v>14304</v>
      </c>
      <c r="D1049" s="542"/>
      <c r="E1049" s="534"/>
      <c r="F1049" s="534"/>
      <c r="H1049" s="541"/>
      <c r="I1049" s="1027"/>
      <c r="J1049" s="537"/>
      <c r="L1049" s="534"/>
      <c r="M1049" s="541"/>
      <c r="N1049" s="947" t="s">
        <v>10414</v>
      </c>
      <c r="O1049" s="941"/>
      <c r="P1049" s="526" t="s">
        <v>16</v>
      </c>
      <c r="Q1049" s="526"/>
      <c r="R1049" s="526"/>
      <c r="S1049" s="526"/>
      <c r="T1049" s="526" t="s">
        <v>1678</v>
      </c>
      <c r="U1049" s="527">
        <v>0.7</v>
      </c>
      <c r="V1049" s="1029"/>
      <c r="W1049" s="937"/>
      <c r="X1049" s="537"/>
      <c r="Z1049" s="728"/>
      <c r="AA1049" s="537"/>
      <c r="AB1049" s="534"/>
      <c r="AC1049" s="556"/>
      <c r="AD1049" s="721">
        <f>ROUND(ROUND(ROUND(ROUND(ROUND(ROUND(F969*K1048,0)*$M$10,0)*U1049,0)*Y1045,0)*AA1042,0)-AB1018,0)</f>
        <v>232</v>
      </c>
      <c r="AE1049" s="539"/>
      <c r="AF1049" s="533"/>
    </row>
    <row r="1050" spans="1:32" ht="16.7" customHeight="1" x14ac:dyDescent="0.15">
      <c r="A1050" s="520">
        <v>22</v>
      </c>
      <c r="B1050" s="520" t="s">
        <v>14305</v>
      </c>
      <c r="C1050" s="540" t="s">
        <v>14306</v>
      </c>
      <c r="D1050" s="542"/>
      <c r="E1050" s="534"/>
      <c r="F1050" s="534"/>
      <c r="H1050" s="541"/>
      <c r="I1050" s="1028"/>
      <c r="J1050" s="544"/>
      <c r="K1050" s="725"/>
      <c r="L1050" s="534"/>
      <c r="M1050" s="541"/>
      <c r="N1050" s="1024"/>
      <c r="O1050" s="1025"/>
      <c r="P1050" s="526" t="s">
        <v>3833</v>
      </c>
      <c r="Q1050" s="526"/>
      <c r="R1050" s="526"/>
      <c r="S1050" s="526"/>
      <c r="T1050" s="526" t="s">
        <v>1678</v>
      </c>
      <c r="U1050" s="527">
        <v>0.5</v>
      </c>
      <c r="V1050" s="1029"/>
      <c r="W1050" s="938"/>
      <c r="X1050" s="544"/>
      <c r="Y1050" s="548"/>
      <c r="Z1050" s="728"/>
      <c r="AA1050" s="537"/>
      <c r="AB1050" s="534"/>
      <c r="AC1050" s="556"/>
      <c r="AD1050" s="721">
        <f>ROUND(ROUND(ROUND(ROUND(ROUND(ROUND(F969*K1048,0)*$M$10,0)*U1050,0)*Y1045,0)*AA1042,0)-AB1018,0)</f>
        <v>162</v>
      </c>
      <c r="AE1050" s="539"/>
      <c r="AF1050" s="533"/>
    </row>
    <row r="1051" spans="1:32" ht="16.7" customHeight="1" x14ac:dyDescent="0.15">
      <c r="A1051" s="549">
        <v>22</v>
      </c>
      <c r="B1051" s="549">
        <v>8539</v>
      </c>
      <c r="C1051" s="540" t="s">
        <v>14307</v>
      </c>
      <c r="D1051" s="542"/>
      <c r="E1051" s="534"/>
      <c r="F1051" s="534"/>
      <c r="H1051" s="541"/>
      <c r="I1051" s="729"/>
      <c r="J1051" s="525"/>
      <c r="K1051" s="718"/>
      <c r="L1051" s="534"/>
      <c r="M1051" s="541"/>
      <c r="N1051" s="526"/>
      <c r="O1051" s="526"/>
      <c r="P1051" s="526"/>
      <c r="Q1051" s="526"/>
      <c r="R1051" s="526"/>
      <c r="S1051" s="526"/>
      <c r="T1051" s="526"/>
      <c r="U1051" s="527"/>
      <c r="V1051" s="1029"/>
      <c r="W1051" s="936" t="s">
        <v>12830</v>
      </c>
      <c r="X1051" s="525" t="s">
        <v>1678</v>
      </c>
      <c r="Y1051" s="529">
        <v>0.7</v>
      </c>
      <c r="Z1051" s="728"/>
      <c r="AA1051" s="537"/>
      <c r="AB1051" s="534"/>
      <c r="AC1051" s="556"/>
      <c r="AD1051" s="721">
        <f>ROUND(ROUND(ROUND(ROUND(F969*$M$10,0)*Y1051,0)*AA1042,0)-AB1018,0)</f>
        <v>492</v>
      </c>
      <c r="AE1051" s="539"/>
      <c r="AF1051" s="533"/>
    </row>
    <row r="1052" spans="1:32" ht="16.7" customHeight="1" x14ac:dyDescent="0.15">
      <c r="A1052" s="549">
        <v>22</v>
      </c>
      <c r="B1052" s="549">
        <v>8540</v>
      </c>
      <c r="C1052" s="540" t="s">
        <v>14308</v>
      </c>
      <c r="D1052" s="542"/>
      <c r="E1052" s="534"/>
      <c r="F1052" s="534"/>
      <c r="H1052" s="541"/>
      <c r="I1052" s="730"/>
      <c r="J1052" s="537"/>
      <c r="L1052" s="534"/>
      <c r="M1052" s="541"/>
      <c r="N1052" s="947" t="s">
        <v>10414</v>
      </c>
      <c r="O1052" s="941"/>
      <c r="P1052" s="526" t="s">
        <v>16</v>
      </c>
      <c r="Q1052" s="526"/>
      <c r="R1052" s="526"/>
      <c r="S1052" s="526"/>
      <c r="T1052" s="526" t="s">
        <v>1678</v>
      </c>
      <c r="U1052" s="527">
        <v>0.7</v>
      </c>
      <c r="V1052" s="1029"/>
      <c r="W1052" s="937"/>
      <c r="X1052" s="537"/>
      <c r="Z1052" s="728"/>
      <c r="AA1052" s="537"/>
      <c r="AB1052" s="534"/>
      <c r="AC1052" s="556"/>
      <c r="AD1052" s="721">
        <f>ROUND(ROUND(ROUND(ROUND(ROUND(F969*$M$10,0)*U1052,0)*Y1051,0)*AA1042,0)-AB1018,0)</f>
        <v>341</v>
      </c>
      <c r="AE1052" s="539"/>
      <c r="AF1052" s="533"/>
    </row>
    <row r="1053" spans="1:32" ht="16.7" customHeight="1" x14ac:dyDescent="0.15">
      <c r="A1053" s="520">
        <v>22</v>
      </c>
      <c r="B1053" s="520" t="s">
        <v>14309</v>
      </c>
      <c r="C1053" s="540" t="s">
        <v>14310</v>
      </c>
      <c r="D1053" s="542"/>
      <c r="E1053" s="534"/>
      <c r="F1053" s="534"/>
      <c r="H1053" s="541"/>
      <c r="I1053" s="731"/>
      <c r="J1053" s="544"/>
      <c r="K1053" s="725"/>
      <c r="L1053" s="534"/>
      <c r="M1053" s="541"/>
      <c r="N1053" s="1024"/>
      <c r="O1053" s="1025"/>
      <c r="P1053" s="526" t="s">
        <v>3833</v>
      </c>
      <c r="Q1053" s="526"/>
      <c r="R1053" s="526"/>
      <c r="S1053" s="526"/>
      <c r="T1053" s="526" t="s">
        <v>1678</v>
      </c>
      <c r="U1053" s="527">
        <v>0.5</v>
      </c>
      <c r="V1053" s="1029"/>
      <c r="W1053" s="937"/>
      <c r="X1053" s="537"/>
      <c r="Z1053" s="728"/>
      <c r="AA1053" s="537"/>
      <c r="AB1053" s="534"/>
      <c r="AC1053" s="556"/>
      <c r="AD1053" s="721">
        <f>ROUND(ROUND(ROUND(ROUND(ROUND(F969*$M$10,0)*U1053,0)*Y1051,0)*AA1042,0)-AB1018,0)</f>
        <v>241</v>
      </c>
      <c r="AE1053" s="539"/>
      <c r="AF1053" s="533"/>
    </row>
    <row r="1054" spans="1:32" ht="16.7" customHeight="1" x14ac:dyDescent="0.15">
      <c r="A1054" s="549">
        <v>22</v>
      </c>
      <c r="B1054" s="549">
        <v>8549</v>
      </c>
      <c r="C1054" s="540" t="s">
        <v>14311</v>
      </c>
      <c r="D1054" s="542"/>
      <c r="E1054" s="534"/>
      <c r="F1054" s="534"/>
      <c r="H1054" s="541"/>
      <c r="I1054" s="1026" t="s">
        <v>10418</v>
      </c>
      <c r="J1054" s="525" t="s">
        <v>1678</v>
      </c>
      <c r="K1054" s="718">
        <v>0.96499999999999997</v>
      </c>
      <c r="L1054" s="534"/>
      <c r="M1054" s="541"/>
      <c r="N1054" s="526"/>
      <c r="O1054" s="526"/>
      <c r="P1054" s="526"/>
      <c r="Q1054" s="526"/>
      <c r="R1054" s="526"/>
      <c r="S1054" s="526"/>
      <c r="T1054" s="526"/>
      <c r="U1054" s="527"/>
      <c r="V1054" s="1029"/>
      <c r="W1054" s="937"/>
      <c r="X1054" s="537"/>
      <c r="Z1054" s="728"/>
      <c r="AA1054" s="537"/>
      <c r="AB1054" s="534"/>
      <c r="AC1054" s="556"/>
      <c r="AD1054" s="721">
        <f>ROUND(ROUND(ROUND(ROUND(ROUND(F969*K1054,0)*$M$10,0)*Y1051,0)*AA1042,0)-AB1018,0)</f>
        <v>475</v>
      </c>
      <c r="AE1054" s="539"/>
      <c r="AF1054" s="533"/>
    </row>
    <row r="1055" spans="1:32" ht="16.7" customHeight="1" x14ac:dyDescent="0.15">
      <c r="A1055" s="549">
        <v>22</v>
      </c>
      <c r="B1055" s="549">
        <v>8550</v>
      </c>
      <c r="C1055" s="540" t="s">
        <v>14312</v>
      </c>
      <c r="D1055" s="542"/>
      <c r="E1055" s="534"/>
      <c r="F1055" s="534"/>
      <c r="H1055" s="541"/>
      <c r="I1055" s="1027"/>
      <c r="J1055" s="537"/>
      <c r="L1055" s="534"/>
      <c r="M1055" s="541"/>
      <c r="N1055" s="947" t="s">
        <v>10414</v>
      </c>
      <c r="O1055" s="941"/>
      <c r="P1055" s="526" t="s">
        <v>16</v>
      </c>
      <c r="Q1055" s="526"/>
      <c r="R1055" s="526"/>
      <c r="S1055" s="526"/>
      <c r="T1055" s="526" t="s">
        <v>1678</v>
      </c>
      <c r="U1055" s="527">
        <v>0.7</v>
      </c>
      <c r="V1055" s="1029"/>
      <c r="W1055" s="937"/>
      <c r="X1055" s="537"/>
      <c r="Z1055" s="728"/>
      <c r="AA1055" s="537"/>
      <c r="AB1055" s="534"/>
      <c r="AC1055" s="556"/>
      <c r="AD1055" s="721">
        <f>ROUND(ROUND(ROUND(ROUND(ROUND(ROUND(F969*K1054,0)*$M$10,0)*U1055,0)*Y1051,0)*AA1042,0)-AB1018,0)</f>
        <v>329</v>
      </c>
      <c r="AE1055" s="539"/>
      <c r="AF1055" s="533"/>
    </row>
    <row r="1056" spans="1:32" ht="16.7" customHeight="1" x14ac:dyDescent="0.15">
      <c r="A1056" s="520">
        <v>22</v>
      </c>
      <c r="B1056" s="520" t="s">
        <v>14313</v>
      </c>
      <c r="C1056" s="540" t="s">
        <v>14314</v>
      </c>
      <c r="D1056" s="542"/>
      <c r="E1056" s="534"/>
      <c r="F1056" s="534"/>
      <c r="H1056" s="541"/>
      <c r="I1056" s="1028"/>
      <c r="J1056" s="544"/>
      <c r="K1056" s="725"/>
      <c r="L1056" s="534"/>
      <c r="M1056" s="541"/>
      <c r="N1056" s="1024"/>
      <c r="O1056" s="1025"/>
      <c r="P1056" s="526" t="s">
        <v>3833</v>
      </c>
      <c r="Q1056" s="526"/>
      <c r="R1056" s="526"/>
      <c r="S1056" s="526"/>
      <c r="T1056" s="526" t="s">
        <v>1678</v>
      </c>
      <c r="U1056" s="527">
        <v>0.5</v>
      </c>
      <c r="V1056" s="1023"/>
      <c r="W1056" s="938"/>
      <c r="X1056" s="544"/>
      <c r="Y1056" s="548"/>
      <c r="Z1056" s="728"/>
      <c r="AA1056" s="537"/>
      <c r="AB1056" s="534"/>
      <c r="AC1056" s="556"/>
      <c r="AD1056" s="721">
        <f>ROUND(ROUND(ROUND(ROUND(ROUND(ROUND(F969*K1054,0)*$M$10,0)*U1056,0)*Y1051,0)*AA1042,0)-AB1018,0)</f>
        <v>232</v>
      </c>
      <c r="AE1056" s="539"/>
      <c r="AF1056" s="533"/>
    </row>
    <row r="1057" spans="1:32" ht="16.7" customHeight="1" x14ac:dyDescent="0.15">
      <c r="A1057" s="520">
        <v>22</v>
      </c>
      <c r="B1057" s="520" t="s">
        <v>14315</v>
      </c>
      <c r="C1057" s="540" t="s">
        <v>14316</v>
      </c>
      <c r="D1057" s="542"/>
      <c r="E1057" s="534"/>
      <c r="F1057" s="534"/>
      <c r="H1057" s="541"/>
      <c r="I1057" s="729"/>
      <c r="J1057" s="525"/>
      <c r="K1057" s="718"/>
      <c r="L1057" s="534"/>
      <c r="M1057" s="541"/>
      <c r="N1057" s="526"/>
      <c r="O1057" s="526"/>
      <c r="P1057" s="526"/>
      <c r="Q1057" s="526"/>
      <c r="R1057" s="526"/>
      <c r="S1057" s="526"/>
      <c r="T1057" s="526"/>
      <c r="U1057" s="527"/>
      <c r="V1057" s="1021" t="s">
        <v>12608</v>
      </c>
      <c r="W1057" s="936" t="s">
        <v>12840</v>
      </c>
      <c r="X1057" s="525" t="s">
        <v>1678</v>
      </c>
      <c r="Y1057" s="529">
        <v>0.7</v>
      </c>
      <c r="Z1057" s="728"/>
      <c r="AA1057" s="537"/>
      <c r="AB1057" s="534"/>
      <c r="AC1057" s="556"/>
      <c r="AD1057" s="721">
        <f>ROUND(ROUND(ROUND(ROUND(F969*$M$10,0)*Y1057,0)*AA1042,0)-AB1018,0)</f>
        <v>492</v>
      </c>
      <c r="AE1057" s="539"/>
      <c r="AF1057" s="533"/>
    </row>
    <row r="1058" spans="1:32" ht="16.7" customHeight="1" x14ac:dyDescent="0.15">
      <c r="A1058" s="520">
        <v>22</v>
      </c>
      <c r="B1058" s="520" t="s">
        <v>14317</v>
      </c>
      <c r="C1058" s="540" t="s">
        <v>14318</v>
      </c>
      <c r="D1058" s="542"/>
      <c r="E1058" s="534"/>
      <c r="F1058" s="534"/>
      <c r="H1058" s="541"/>
      <c r="I1058" s="730"/>
      <c r="J1058" s="537"/>
      <c r="L1058" s="534"/>
      <c r="M1058" s="541"/>
      <c r="N1058" s="947" t="s">
        <v>10414</v>
      </c>
      <c r="O1058" s="941"/>
      <c r="P1058" s="526" t="s">
        <v>16</v>
      </c>
      <c r="Q1058" s="526"/>
      <c r="R1058" s="526"/>
      <c r="S1058" s="526"/>
      <c r="T1058" s="526" t="s">
        <v>1678</v>
      </c>
      <c r="U1058" s="527">
        <v>0.7</v>
      </c>
      <c r="V1058" s="1022"/>
      <c r="W1058" s="937"/>
      <c r="X1058" s="537"/>
      <c r="Z1058" s="728"/>
      <c r="AA1058" s="537"/>
      <c r="AB1058" s="534"/>
      <c r="AC1058" s="556"/>
      <c r="AD1058" s="721">
        <f>ROUND(ROUND(ROUND(ROUND(ROUND(F969*$M$10,0)*U1058,0)*Y1057,0)*AA1042,0)-AB1018,0)</f>
        <v>341</v>
      </c>
      <c r="AE1058" s="539"/>
      <c r="AF1058" s="533"/>
    </row>
    <row r="1059" spans="1:32" ht="16.7" customHeight="1" x14ac:dyDescent="0.15">
      <c r="A1059" s="520">
        <v>22</v>
      </c>
      <c r="B1059" s="520" t="s">
        <v>14319</v>
      </c>
      <c r="C1059" s="540" t="s">
        <v>14320</v>
      </c>
      <c r="D1059" s="542"/>
      <c r="E1059" s="534"/>
      <c r="F1059" s="534"/>
      <c r="H1059" s="541"/>
      <c r="I1059" s="731"/>
      <c r="J1059" s="544"/>
      <c r="K1059" s="725"/>
      <c r="L1059" s="534"/>
      <c r="M1059" s="541"/>
      <c r="N1059" s="1024"/>
      <c r="O1059" s="1025"/>
      <c r="P1059" s="526" t="s">
        <v>3833</v>
      </c>
      <c r="Q1059" s="526"/>
      <c r="R1059" s="526"/>
      <c r="S1059" s="526"/>
      <c r="T1059" s="526" t="s">
        <v>1678</v>
      </c>
      <c r="U1059" s="527">
        <v>0.5</v>
      </c>
      <c r="V1059" s="1022"/>
      <c r="W1059" s="937"/>
      <c r="X1059" s="537"/>
      <c r="Z1059" s="728"/>
      <c r="AA1059" s="537"/>
      <c r="AB1059" s="534"/>
      <c r="AC1059" s="556"/>
      <c r="AD1059" s="721">
        <f>ROUND(ROUND(ROUND(ROUND(ROUND(F969*$M$10,0)*U1059,0)*Y1057,0)*AA1042,0)-AB1018,0)</f>
        <v>241</v>
      </c>
      <c r="AE1059" s="539"/>
      <c r="AF1059" s="533"/>
    </row>
    <row r="1060" spans="1:32" ht="16.7" customHeight="1" x14ac:dyDescent="0.15">
      <c r="A1060" s="520">
        <v>22</v>
      </c>
      <c r="B1060" s="520" t="s">
        <v>5722</v>
      </c>
      <c r="C1060" s="540" t="s">
        <v>14321</v>
      </c>
      <c r="D1060" s="542"/>
      <c r="E1060" s="534"/>
      <c r="F1060" s="534"/>
      <c r="H1060" s="541"/>
      <c r="I1060" s="1026" t="s">
        <v>10418</v>
      </c>
      <c r="J1060" s="525" t="s">
        <v>1678</v>
      </c>
      <c r="K1060" s="718">
        <v>0.96499999999999997</v>
      </c>
      <c r="L1060" s="534"/>
      <c r="M1060" s="541"/>
      <c r="N1060" s="526"/>
      <c r="O1060" s="526"/>
      <c r="P1060" s="526"/>
      <c r="Q1060" s="526"/>
      <c r="R1060" s="526"/>
      <c r="S1060" s="526"/>
      <c r="T1060" s="526"/>
      <c r="U1060" s="527"/>
      <c r="V1060" s="1022"/>
      <c r="W1060" s="937"/>
      <c r="X1060" s="537"/>
      <c r="Z1060" s="728"/>
      <c r="AA1060" s="537"/>
      <c r="AB1060" s="534"/>
      <c r="AC1060" s="556"/>
      <c r="AD1060" s="721">
        <f>ROUND(ROUND(ROUND(ROUND(ROUND(F969*K1060,0)*$M$10,0)*Y1057,0)*AA1042,0)-AB1018,0)</f>
        <v>475</v>
      </c>
      <c r="AE1060" s="539"/>
      <c r="AF1060" s="533"/>
    </row>
    <row r="1061" spans="1:32" ht="16.7" customHeight="1" x14ac:dyDescent="0.15">
      <c r="A1061" s="520">
        <v>22</v>
      </c>
      <c r="B1061" s="520" t="s">
        <v>5724</v>
      </c>
      <c r="C1061" s="540" t="s">
        <v>14322</v>
      </c>
      <c r="D1061" s="542"/>
      <c r="E1061" s="534"/>
      <c r="F1061" s="534"/>
      <c r="H1061" s="541"/>
      <c r="I1061" s="1027"/>
      <c r="J1061" s="537"/>
      <c r="L1061" s="534"/>
      <c r="M1061" s="541"/>
      <c r="N1061" s="947" t="s">
        <v>10414</v>
      </c>
      <c r="O1061" s="941"/>
      <c r="P1061" s="526" t="s">
        <v>16</v>
      </c>
      <c r="Q1061" s="526"/>
      <c r="R1061" s="526"/>
      <c r="S1061" s="526"/>
      <c r="T1061" s="526" t="s">
        <v>1678</v>
      </c>
      <c r="U1061" s="527">
        <v>0.7</v>
      </c>
      <c r="V1061" s="1022"/>
      <c r="W1061" s="937"/>
      <c r="X1061" s="537"/>
      <c r="Z1061" s="728"/>
      <c r="AA1061" s="537"/>
      <c r="AB1061" s="534"/>
      <c r="AC1061" s="556"/>
      <c r="AD1061" s="721">
        <f>ROUND(ROUND(ROUND(ROUND(ROUND(ROUND(F969*K1060,0)*$M$10,0)*U1061,0)*Y1057,0)*AA1042,0)-AB1018,0)</f>
        <v>329</v>
      </c>
      <c r="AE1061" s="539"/>
      <c r="AF1061" s="533"/>
    </row>
    <row r="1062" spans="1:32" ht="16.7" customHeight="1" x14ac:dyDescent="0.15">
      <c r="A1062" s="520">
        <v>22</v>
      </c>
      <c r="B1062" s="520" t="s">
        <v>5726</v>
      </c>
      <c r="C1062" s="540" t="s">
        <v>14323</v>
      </c>
      <c r="D1062" s="557"/>
      <c r="E1062" s="550"/>
      <c r="F1062" s="550"/>
      <c r="G1062" s="650"/>
      <c r="H1062" s="558"/>
      <c r="I1062" s="1028"/>
      <c r="J1062" s="544"/>
      <c r="K1062" s="725"/>
      <c r="L1062" s="550"/>
      <c r="M1062" s="558"/>
      <c r="N1062" s="1024"/>
      <c r="O1062" s="1025"/>
      <c r="P1062" s="526" t="s">
        <v>3833</v>
      </c>
      <c r="Q1062" s="526"/>
      <c r="R1062" s="526"/>
      <c r="S1062" s="526"/>
      <c r="T1062" s="526" t="s">
        <v>1678</v>
      </c>
      <c r="U1062" s="527">
        <v>0.5</v>
      </c>
      <c r="V1062" s="1023"/>
      <c r="W1062" s="938"/>
      <c r="X1062" s="544"/>
      <c r="Y1062" s="548"/>
      <c r="Z1062" s="733"/>
      <c r="AA1062" s="544"/>
      <c r="AB1062" s="550"/>
      <c r="AC1062" s="732"/>
      <c r="AD1062" s="721">
        <f>ROUND(ROUND(ROUND(ROUND(ROUND(ROUND(F969*K1060,0)*$M$10,0)*U1062,0)*Y1057,0)*AA1042,0)-AB1018,0)</f>
        <v>232</v>
      </c>
      <c r="AE1062" s="559"/>
      <c r="AF1062" s="533"/>
    </row>
    <row r="1063" spans="1:32" ht="16.7" customHeight="1" x14ac:dyDescent="0.15">
      <c r="A1063" s="520">
        <v>22</v>
      </c>
      <c r="B1063" s="520">
        <v>8761</v>
      </c>
      <c r="C1063" s="521" t="s">
        <v>14324</v>
      </c>
      <c r="D1063" s="560"/>
      <c r="E1063" s="522"/>
      <c r="F1063" s="936" t="s">
        <v>10494</v>
      </c>
      <c r="G1063" s="947"/>
      <c r="H1063" s="941"/>
      <c r="I1063" s="729"/>
      <c r="J1063" s="525"/>
      <c r="K1063" s="718"/>
      <c r="L1063" s="522"/>
      <c r="M1063" s="561"/>
      <c r="N1063" s="526"/>
      <c r="O1063" s="526"/>
      <c r="P1063" s="526"/>
      <c r="Q1063" s="526"/>
      <c r="R1063" s="526"/>
      <c r="S1063" s="526"/>
      <c r="T1063" s="526"/>
      <c r="U1063" s="527"/>
      <c r="V1063" s="719"/>
      <c r="W1063" s="525"/>
      <c r="X1063" s="525"/>
      <c r="Y1063" s="529"/>
      <c r="Z1063" s="734"/>
      <c r="AA1063" s="525"/>
      <c r="AB1063" s="522"/>
      <c r="AC1063" s="720"/>
      <c r="AD1063" s="721">
        <f>ROUND(F1065*$M$10,0)</f>
        <v>542</v>
      </c>
      <c r="AE1063" s="532"/>
      <c r="AF1063" s="533"/>
    </row>
    <row r="1064" spans="1:32" ht="16.7" customHeight="1" x14ac:dyDescent="0.15">
      <c r="A1064" s="520">
        <v>22</v>
      </c>
      <c r="B1064" s="520">
        <v>8762</v>
      </c>
      <c r="C1064" s="521" t="s">
        <v>14325</v>
      </c>
      <c r="D1064" s="542"/>
      <c r="E1064" s="534"/>
      <c r="F1064" s="937"/>
      <c r="G1064" s="948"/>
      <c r="H1064" s="942"/>
      <c r="I1064" s="730"/>
      <c r="J1064" s="537"/>
      <c r="L1064" s="534"/>
      <c r="M1064" s="541"/>
      <c r="N1064" s="947" t="s">
        <v>10414</v>
      </c>
      <c r="O1064" s="941"/>
      <c r="P1064" s="526" t="s">
        <v>16</v>
      </c>
      <c r="Q1064" s="526"/>
      <c r="R1064" s="526"/>
      <c r="S1064" s="526"/>
      <c r="T1064" s="526" t="s">
        <v>1678</v>
      </c>
      <c r="U1064" s="527">
        <v>0.7</v>
      </c>
      <c r="V1064" s="722"/>
      <c r="W1064" s="537"/>
      <c r="X1064" s="537"/>
      <c r="Z1064" s="728"/>
      <c r="AA1064" s="537"/>
      <c r="AB1064" s="534"/>
      <c r="AC1064" s="556"/>
      <c r="AD1064" s="721">
        <f>ROUND(ROUND(F1065*$M$10,0)*U1064,0)</f>
        <v>379</v>
      </c>
      <c r="AE1064" s="539"/>
      <c r="AF1064" s="533"/>
    </row>
    <row r="1065" spans="1:32" ht="16.7" customHeight="1" x14ac:dyDescent="0.15">
      <c r="A1065" s="520">
        <v>22</v>
      </c>
      <c r="B1065" s="520" t="s">
        <v>5824</v>
      </c>
      <c r="C1065" s="540" t="s">
        <v>14326</v>
      </c>
      <c r="D1065" s="542"/>
      <c r="E1065" s="534"/>
      <c r="F1065" s="1039">
        <f>'6生活介護(基本)'!F1065</f>
        <v>774</v>
      </c>
      <c r="G1065" s="1040"/>
      <c r="H1065" s="541" t="s">
        <v>9</v>
      </c>
      <c r="I1065" s="731"/>
      <c r="J1065" s="544"/>
      <c r="K1065" s="725"/>
      <c r="L1065" s="534"/>
      <c r="M1065" s="541"/>
      <c r="N1065" s="1024"/>
      <c r="O1065" s="1025"/>
      <c r="P1065" s="526" t="s">
        <v>3833</v>
      </c>
      <c r="Q1065" s="526"/>
      <c r="R1065" s="526"/>
      <c r="S1065" s="526"/>
      <c r="T1065" s="526" t="s">
        <v>1678</v>
      </c>
      <c r="U1065" s="527">
        <v>0.5</v>
      </c>
      <c r="V1065" s="722"/>
      <c r="W1065" s="537"/>
      <c r="X1065" s="537"/>
      <c r="Z1065" s="728"/>
      <c r="AA1065" s="537"/>
      <c r="AB1065" s="534"/>
      <c r="AC1065" s="556"/>
      <c r="AD1065" s="721">
        <f>ROUND(ROUND(F1065*$M$10,0)*U1065,0)</f>
        <v>271</v>
      </c>
      <c r="AE1065" s="539"/>
      <c r="AF1065" s="533"/>
    </row>
    <row r="1066" spans="1:32" ht="16.7" customHeight="1" x14ac:dyDescent="0.15">
      <c r="A1066" s="520">
        <v>22</v>
      </c>
      <c r="B1066" s="520">
        <v>8763</v>
      </c>
      <c r="C1066" s="540" t="s">
        <v>14327</v>
      </c>
      <c r="D1066" s="542"/>
      <c r="E1066" s="534"/>
      <c r="F1066" s="534"/>
      <c r="H1066" s="541"/>
      <c r="I1066" s="1026" t="s">
        <v>10418</v>
      </c>
      <c r="J1066" s="525" t="s">
        <v>1678</v>
      </c>
      <c r="K1066" s="718">
        <v>0.96499999999999997</v>
      </c>
      <c r="L1066" s="534"/>
      <c r="M1066" s="541"/>
      <c r="N1066" s="526"/>
      <c r="O1066" s="526"/>
      <c r="P1066" s="526"/>
      <c r="Q1066" s="526"/>
      <c r="R1066" s="526"/>
      <c r="S1066" s="526"/>
      <c r="T1066" s="526"/>
      <c r="U1066" s="527"/>
      <c r="V1066" s="722"/>
      <c r="W1066" s="537"/>
      <c r="X1066" s="537"/>
      <c r="Z1066" s="728"/>
      <c r="AA1066" s="537"/>
      <c r="AB1066" s="534"/>
      <c r="AC1066" s="556"/>
      <c r="AD1066" s="721">
        <f>ROUND(ROUND(ROUND(F1065*K1066,0)*$M$10,0),0)</f>
        <v>523</v>
      </c>
      <c r="AE1066" s="539"/>
      <c r="AF1066" s="533"/>
    </row>
    <row r="1067" spans="1:32" ht="16.7" customHeight="1" x14ac:dyDescent="0.15">
      <c r="A1067" s="520">
        <v>22</v>
      </c>
      <c r="B1067" s="520">
        <v>8764</v>
      </c>
      <c r="C1067" s="540" t="s">
        <v>14328</v>
      </c>
      <c r="D1067" s="542"/>
      <c r="E1067" s="534"/>
      <c r="F1067" s="534"/>
      <c r="H1067" s="541"/>
      <c r="I1067" s="1027"/>
      <c r="J1067" s="537"/>
      <c r="L1067" s="534"/>
      <c r="M1067" s="541"/>
      <c r="N1067" s="947" t="s">
        <v>10414</v>
      </c>
      <c r="O1067" s="941"/>
      <c r="P1067" s="526" t="s">
        <v>16</v>
      </c>
      <c r="Q1067" s="526"/>
      <c r="R1067" s="526"/>
      <c r="S1067" s="526"/>
      <c r="T1067" s="526" t="s">
        <v>1678</v>
      </c>
      <c r="U1067" s="527">
        <v>0.7</v>
      </c>
      <c r="V1067" s="722"/>
      <c r="W1067" s="537"/>
      <c r="X1067" s="537"/>
      <c r="Z1067" s="728"/>
      <c r="AA1067" s="537"/>
      <c r="AB1067" s="534"/>
      <c r="AC1067" s="556"/>
      <c r="AD1067" s="721">
        <f>ROUND(ROUND(ROUND(F1065*K1066,0)*$M$10,0)*U1067,0)</f>
        <v>366</v>
      </c>
      <c r="AE1067" s="539"/>
      <c r="AF1067" s="533"/>
    </row>
    <row r="1068" spans="1:32" ht="16.7" customHeight="1" x14ac:dyDescent="0.15">
      <c r="A1068" s="520">
        <v>22</v>
      </c>
      <c r="B1068" s="520" t="s">
        <v>5826</v>
      </c>
      <c r="C1068" s="540" t="s">
        <v>14329</v>
      </c>
      <c r="D1068" s="542"/>
      <c r="E1068" s="534"/>
      <c r="F1068" s="534"/>
      <c r="H1068" s="541"/>
      <c r="I1068" s="1028"/>
      <c r="J1068" s="544"/>
      <c r="K1068" s="725"/>
      <c r="L1068" s="534"/>
      <c r="M1068" s="541"/>
      <c r="N1068" s="1024"/>
      <c r="O1068" s="1025"/>
      <c r="P1068" s="526" t="s">
        <v>3833</v>
      </c>
      <c r="Q1068" s="526"/>
      <c r="R1068" s="526"/>
      <c r="S1068" s="526"/>
      <c r="T1068" s="526" t="s">
        <v>1678</v>
      </c>
      <c r="U1068" s="527">
        <v>0.5</v>
      </c>
      <c r="V1068" s="727"/>
      <c r="W1068" s="544"/>
      <c r="X1068" s="544"/>
      <c r="Y1068" s="548"/>
      <c r="Z1068" s="728"/>
      <c r="AA1068" s="537"/>
      <c r="AB1068" s="534"/>
      <c r="AC1068" s="556"/>
      <c r="AD1068" s="721">
        <f>ROUND(ROUND(ROUND(F1065*K1066,0)*$M$10,0)*U1068,0)</f>
        <v>262</v>
      </c>
      <c r="AE1068" s="539"/>
      <c r="AF1068" s="533"/>
    </row>
    <row r="1069" spans="1:32" ht="16.7" customHeight="1" x14ac:dyDescent="0.15">
      <c r="A1069" s="549">
        <v>22</v>
      </c>
      <c r="B1069" s="549">
        <v>8765</v>
      </c>
      <c r="C1069" s="540" t="s">
        <v>14330</v>
      </c>
      <c r="D1069" s="542"/>
      <c r="E1069" s="534"/>
      <c r="F1069" s="534"/>
      <c r="H1069" s="541"/>
      <c r="I1069" s="729"/>
      <c r="J1069" s="525"/>
      <c r="K1069" s="718"/>
      <c r="L1069" s="534"/>
      <c r="M1069" s="541"/>
      <c r="N1069" s="526"/>
      <c r="O1069" s="526"/>
      <c r="P1069" s="526"/>
      <c r="Q1069" s="526"/>
      <c r="R1069" s="526"/>
      <c r="S1069" s="526"/>
      <c r="T1069" s="526"/>
      <c r="U1069" s="527"/>
      <c r="V1069" s="956" t="s">
        <v>12599</v>
      </c>
      <c r="W1069" s="936" t="s">
        <v>12821</v>
      </c>
      <c r="X1069" s="525" t="s">
        <v>1678</v>
      </c>
      <c r="Y1069" s="529">
        <v>0.5</v>
      </c>
      <c r="Z1069" s="728"/>
      <c r="AA1069" s="537"/>
      <c r="AB1069" s="534"/>
      <c r="AC1069" s="556"/>
      <c r="AD1069" s="721">
        <f>ROUND(ROUND(F1065*$M$10,0)*Y1069,0)</f>
        <v>271</v>
      </c>
      <c r="AE1069" s="539"/>
      <c r="AF1069" s="533"/>
    </row>
    <row r="1070" spans="1:32" ht="16.7" customHeight="1" x14ac:dyDescent="0.15">
      <c r="A1070" s="549">
        <v>22</v>
      </c>
      <c r="B1070" s="549">
        <v>8766</v>
      </c>
      <c r="C1070" s="540" t="s">
        <v>14331</v>
      </c>
      <c r="D1070" s="542"/>
      <c r="E1070" s="534"/>
      <c r="F1070" s="534"/>
      <c r="H1070" s="541"/>
      <c r="I1070" s="730"/>
      <c r="J1070" s="537"/>
      <c r="L1070" s="534"/>
      <c r="M1070" s="541"/>
      <c r="N1070" s="947" t="s">
        <v>10414</v>
      </c>
      <c r="O1070" s="941"/>
      <c r="P1070" s="526" t="s">
        <v>16</v>
      </c>
      <c r="Q1070" s="526"/>
      <c r="R1070" s="526"/>
      <c r="S1070" s="526"/>
      <c r="T1070" s="526" t="s">
        <v>1678</v>
      </c>
      <c r="U1070" s="527">
        <v>0.7</v>
      </c>
      <c r="V1070" s="1029"/>
      <c r="W1070" s="937"/>
      <c r="X1070" s="537"/>
      <c r="Z1070" s="728"/>
      <c r="AA1070" s="537"/>
      <c r="AB1070" s="534"/>
      <c r="AC1070" s="556"/>
      <c r="AD1070" s="721">
        <f>ROUND(ROUND(ROUND(F1065*$M$10,0)*U1070,0)*Y1069,0)</f>
        <v>190</v>
      </c>
      <c r="AE1070" s="539"/>
      <c r="AF1070" s="533"/>
    </row>
    <row r="1071" spans="1:32" ht="16.7" customHeight="1" x14ac:dyDescent="0.15">
      <c r="A1071" s="520">
        <v>22</v>
      </c>
      <c r="B1071" s="520" t="s">
        <v>5828</v>
      </c>
      <c r="C1071" s="540" t="s">
        <v>14332</v>
      </c>
      <c r="D1071" s="542"/>
      <c r="E1071" s="534"/>
      <c r="F1071" s="534"/>
      <c r="H1071" s="541"/>
      <c r="I1071" s="731"/>
      <c r="J1071" s="544"/>
      <c r="K1071" s="725"/>
      <c r="L1071" s="534"/>
      <c r="M1071" s="541"/>
      <c r="N1071" s="1024"/>
      <c r="O1071" s="1025"/>
      <c r="P1071" s="526" t="s">
        <v>3833</v>
      </c>
      <c r="Q1071" s="526"/>
      <c r="R1071" s="526"/>
      <c r="S1071" s="526"/>
      <c r="T1071" s="526" t="s">
        <v>1678</v>
      </c>
      <c r="U1071" s="527">
        <v>0.5</v>
      </c>
      <c r="V1071" s="1029"/>
      <c r="W1071" s="937"/>
      <c r="X1071" s="537"/>
      <c r="Z1071" s="728"/>
      <c r="AA1071" s="537"/>
      <c r="AB1071" s="534"/>
      <c r="AC1071" s="556"/>
      <c r="AD1071" s="721">
        <f>ROUND(ROUND(ROUND(F1065*$M$10,0)*U1071,0)*Y1069,0)</f>
        <v>136</v>
      </c>
      <c r="AE1071" s="539"/>
      <c r="AF1071" s="533"/>
    </row>
    <row r="1072" spans="1:32" ht="16.7" customHeight="1" x14ac:dyDescent="0.15">
      <c r="A1072" s="549">
        <v>22</v>
      </c>
      <c r="B1072" s="549">
        <v>8767</v>
      </c>
      <c r="C1072" s="540" t="s">
        <v>14333</v>
      </c>
      <c r="D1072" s="542"/>
      <c r="E1072" s="534"/>
      <c r="F1072" s="534"/>
      <c r="H1072" s="541"/>
      <c r="I1072" s="1026" t="s">
        <v>10418</v>
      </c>
      <c r="J1072" s="525" t="s">
        <v>1678</v>
      </c>
      <c r="K1072" s="718">
        <v>0.96499999999999997</v>
      </c>
      <c r="L1072" s="534"/>
      <c r="M1072" s="541"/>
      <c r="N1072" s="526"/>
      <c r="O1072" s="526"/>
      <c r="P1072" s="526"/>
      <c r="Q1072" s="526"/>
      <c r="R1072" s="526"/>
      <c r="S1072" s="526"/>
      <c r="T1072" s="526"/>
      <c r="U1072" s="527"/>
      <c r="V1072" s="1029"/>
      <c r="W1072" s="937"/>
      <c r="X1072" s="537"/>
      <c r="Z1072" s="728"/>
      <c r="AA1072" s="537"/>
      <c r="AB1072" s="534"/>
      <c r="AC1072" s="556"/>
      <c r="AD1072" s="721">
        <f>ROUND(ROUND(ROUND(F1065*K1072,0)*$M$10,0)*Y1069,0)</f>
        <v>262</v>
      </c>
      <c r="AE1072" s="539"/>
      <c r="AF1072" s="533"/>
    </row>
    <row r="1073" spans="1:32" ht="16.7" customHeight="1" x14ac:dyDescent="0.15">
      <c r="A1073" s="549">
        <v>22</v>
      </c>
      <c r="B1073" s="549">
        <v>8768</v>
      </c>
      <c r="C1073" s="540" t="s">
        <v>14334</v>
      </c>
      <c r="D1073" s="542"/>
      <c r="E1073" s="534"/>
      <c r="F1073" s="534"/>
      <c r="H1073" s="541"/>
      <c r="I1073" s="1027"/>
      <c r="J1073" s="537"/>
      <c r="L1073" s="534"/>
      <c r="M1073" s="541"/>
      <c r="N1073" s="947" t="s">
        <v>10414</v>
      </c>
      <c r="O1073" s="941"/>
      <c r="P1073" s="526" t="s">
        <v>16</v>
      </c>
      <c r="Q1073" s="526"/>
      <c r="R1073" s="526"/>
      <c r="S1073" s="526"/>
      <c r="T1073" s="526" t="s">
        <v>1678</v>
      </c>
      <c r="U1073" s="527">
        <v>0.7</v>
      </c>
      <c r="V1073" s="1029"/>
      <c r="W1073" s="937"/>
      <c r="X1073" s="537"/>
      <c r="Z1073" s="728"/>
      <c r="AA1073" s="537"/>
      <c r="AB1073" s="534"/>
      <c r="AC1073" s="556"/>
      <c r="AD1073" s="721">
        <f>ROUND(ROUND(ROUND(ROUND(F1065*K1072,0)*$M$10,0)*U1073,0)*Y1069,0)</f>
        <v>183</v>
      </c>
      <c r="AE1073" s="539"/>
      <c r="AF1073" s="533"/>
    </row>
    <row r="1074" spans="1:32" ht="16.7" customHeight="1" x14ac:dyDescent="0.15">
      <c r="A1074" s="520">
        <v>22</v>
      </c>
      <c r="B1074" s="520" t="s">
        <v>14335</v>
      </c>
      <c r="C1074" s="540" t="s">
        <v>14336</v>
      </c>
      <c r="D1074" s="542"/>
      <c r="E1074" s="534"/>
      <c r="F1074" s="534"/>
      <c r="H1074" s="541"/>
      <c r="I1074" s="1028"/>
      <c r="J1074" s="544"/>
      <c r="K1074" s="725"/>
      <c r="L1074" s="534"/>
      <c r="M1074" s="541"/>
      <c r="N1074" s="1024"/>
      <c r="O1074" s="1025"/>
      <c r="P1074" s="526" t="s">
        <v>3833</v>
      </c>
      <c r="Q1074" s="526"/>
      <c r="R1074" s="526"/>
      <c r="S1074" s="526"/>
      <c r="T1074" s="526" t="s">
        <v>1678</v>
      </c>
      <c r="U1074" s="527">
        <v>0.5</v>
      </c>
      <c r="V1074" s="1029"/>
      <c r="W1074" s="938"/>
      <c r="X1074" s="544"/>
      <c r="Y1074" s="548"/>
      <c r="Z1074" s="728"/>
      <c r="AA1074" s="537"/>
      <c r="AB1074" s="534"/>
      <c r="AC1074" s="556"/>
      <c r="AD1074" s="721">
        <f>ROUND(ROUND(ROUND(ROUND(F1065*K1072,0)*$M$10,0)*U1074,0)*Y1069,0)</f>
        <v>131</v>
      </c>
      <c r="AE1074" s="539"/>
      <c r="AF1074" s="533"/>
    </row>
    <row r="1075" spans="1:32" ht="16.7" customHeight="1" x14ac:dyDescent="0.15">
      <c r="A1075" s="549">
        <v>22</v>
      </c>
      <c r="B1075" s="549">
        <v>8769</v>
      </c>
      <c r="C1075" s="540" t="s">
        <v>14337</v>
      </c>
      <c r="D1075" s="542"/>
      <c r="E1075" s="534"/>
      <c r="F1075" s="534"/>
      <c r="H1075" s="541"/>
      <c r="I1075" s="729"/>
      <c r="J1075" s="525"/>
      <c r="K1075" s="718"/>
      <c r="L1075" s="534"/>
      <c r="M1075" s="541"/>
      <c r="N1075" s="526"/>
      <c r="O1075" s="526"/>
      <c r="P1075" s="526"/>
      <c r="Q1075" s="526"/>
      <c r="R1075" s="526"/>
      <c r="S1075" s="526"/>
      <c r="T1075" s="526"/>
      <c r="U1075" s="527"/>
      <c r="V1075" s="1029"/>
      <c r="W1075" s="936" t="s">
        <v>12830</v>
      </c>
      <c r="X1075" s="525" t="s">
        <v>1678</v>
      </c>
      <c r="Y1075" s="529">
        <v>0.7</v>
      </c>
      <c r="Z1075" s="728"/>
      <c r="AA1075" s="537"/>
      <c r="AB1075" s="534"/>
      <c r="AC1075" s="556"/>
      <c r="AD1075" s="721">
        <f>ROUND(ROUND(F1065*$M$10,0)*Y1075,0)</f>
        <v>379</v>
      </c>
      <c r="AE1075" s="539"/>
      <c r="AF1075" s="533"/>
    </row>
    <row r="1076" spans="1:32" ht="16.7" customHeight="1" x14ac:dyDescent="0.15">
      <c r="A1076" s="549">
        <v>22</v>
      </c>
      <c r="B1076" s="549">
        <v>8770</v>
      </c>
      <c r="C1076" s="540" t="s">
        <v>14338</v>
      </c>
      <c r="D1076" s="542"/>
      <c r="E1076" s="534"/>
      <c r="F1076" s="534"/>
      <c r="H1076" s="541"/>
      <c r="I1076" s="730"/>
      <c r="J1076" s="537"/>
      <c r="L1076" s="534"/>
      <c r="M1076" s="541"/>
      <c r="N1076" s="947" t="s">
        <v>10414</v>
      </c>
      <c r="O1076" s="941"/>
      <c r="P1076" s="526" t="s">
        <v>16</v>
      </c>
      <c r="Q1076" s="526"/>
      <c r="R1076" s="526"/>
      <c r="S1076" s="526"/>
      <c r="T1076" s="526" t="s">
        <v>1678</v>
      </c>
      <c r="U1076" s="527">
        <v>0.7</v>
      </c>
      <c r="V1076" s="1029"/>
      <c r="W1076" s="937"/>
      <c r="X1076" s="537"/>
      <c r="Z1076" s="728"/>
      <c r="AA1076" s="537"/>
      <c r="AB1076" s="534"/>
      <c r="AC1076" s="556"/>
      <c r="AD1076" s="721">
        <f>ROUND(ROUND(ROUND(F1065*$M$10,0)*U1076,0)*Y1075,0)</f>
        <v>265</v>
      </c>
      <c r="AE1076" s="539"/>
      <c r="AF1076" s="533"/>
    </row>
    <row r="1077" spans="1:32" ht="16.7" customHeight="1" x14ac:dyDescent="0.15">
      <c r="A1077" s="520">
        <v>22</v>
      </c>
      <c r="B1077" s="520" t="s">
        <v>14339</v>
      </c>
      <c r="C1077" s="540" t="s">
        <v>14340</v>
      </c>
      <c r="D1077" s="542"/>
      <c r="E1077" s="534"/>
      <c r="F1077" s="534"/>
      <c r="H1077" s="541"/>
      <c r="I1077" s="731"/>
      <c r="J1077" s="544"/>
      <c r="K1077" s="725"/>
      <c r="L1077" s="534"/>
      <c r="M1077" s="541"/>
      <c r="N1077" s="1024"/>
      <c r="O1077" s="1025"/>
      <c r="P1077" s="526" t="s">
        <v>3833</v>
      </c>
      <c r="Q1077" s="526"/>
      <c r="R1077" s="526"/>
      <c r="S1077" s="526"/>
      <c r="T1077" s="526" t="s">
        <v>1678</v>
      </c>
      <c r="U1077" s="527">
        <v>0.5</v>
      </c>
      <c r="V1077" s="1029"/>
      <c r="W1077" s="937"/>
      <c r="X1077" s="537"/>
      <c r="Z1077" s="728"/>
      <c r="AA1077" s="537"/>
      <c r="AB1077" s="534"/>
      <c r="AC1077" s="556"/>
      <c r="AD1077" s="721">
        <f>ROUND(ROUND(ROUND(F1065*$M$10,0)*U1077,0)*Y1075,0)</f>
        <v>190</v>
      </c>
      <c r="AE1077" s="539"/>
      <c r="AF1077" s="533"/>
    </row>
    <row r="1078" spans="1:32" ht="16.7" customHeight="1" x14ac:dyDescent="0.15">
      <c r="A1078" s="549">
        <v>22</v>
      </c>
      <c r="B1078" s="549">
        <v>8045</v>
      </c>
      <c r="C1078" s="540" t="s">
        <v>14341</v>
      </c>
      <c r="D1078" s="542"/>
      <c r="E1078" s="534"/>
      <c r="F1078" s="534"/>
      <c r="H1078" s="541"/>
      <c r="I1078" s="1026" t="s">
        <v>10418</v>
      </c>
      <c r="J1078" s="525" t="s">
        <v>1678</v>
      </c>
      <c r="K1078" s="718">
        <v>0.96499999999999997</v>
      </c>
      <c r="L1078" s="534"/>
      <c r="M1078" s="541"/>
      <c r="N1078" s="526"/>
      <c r="O1078" s="526"/>
      <c r="P1078" s="526"/>
      <c r="Q1078" s="526"/>
      <c r="R1078" s="526"/>
      <c r="S1078" s="526"/>
      <c r="T1078" s="526"/>
      <c r="U1078" s="527"/>
      <c r="V1078" s="1029"/>
      <c r="W1078" s="937"/>
      <c r="X1078" s="537"/>
      <c r="Z1078" s="728"/>
      <c r="AA1078" s="537"/>
      <c r="AB1078" s="534"/>
      <c r="AC1078" s="556"/>
      <c r="AD1078" s="721">
        <f>ROUND(ROUND(ROUND(F1065*K1078,0)*$M$10,0)*Y1075,0)</f>
        <v>366</v>
      </c>
      <c r="AE1078" s="539"/>
      <c r="AF1078" s="533"/>
    </row>
    <row r="1079" spans="1:32" ht="16.7" customHeight="1" x14ac:dyDescent="0.15">
      <c r="A1079" s="549">
        <v>22</v>
      </c>
      <c r="B1079" s="549">
        <v>8046</v>
      </c>
      <c r="C1079" s="540" t="s">
        <v>14342</v>
      </c>
      <c r="D1079" s="542"/>
      <c r="E1079" s="534"/>
      <c r="F1079" s="534"/>
      <c r="H1079" s="541"/>
      <c r="I1079" s="1027"/>
      <c r="J1079" s="537"/>
      <c r="L1079" s="534"/>
      <c r="M1079" s="541"/>
      <c r="N1079" s="947" t="s">
        <v>10414</v>
      </c>
      <c r="O1079" s="941"/>
      <c r="P1079" s="526" t="s">
        <v>16</v>
      </c>
      <c r="Q1079" s="526"/>
      <c r="R1079" s="526"/>
      <c r="S1079" s="526"/>
      <c r="T1079" s="526" t="s">
        <v>1678</v>
      </c>
      <c r="U1079" s="527">
        <v>0.7</v>
      </c>
      <c r="V1079" s="1029"/>
      <c r="W1079" s="937"/>
      <c r="X1079" s="537"/>
      <c r="Z1079" s="728"/>
      <c r="AA1079" s="537"/>
      <c r="AB1079" s="534"/>
      <c r="AC1079" s="556"/>
      <c r="AD1079" s="721">
        <f>ROUND(ROUND(ROUND(ROUND(F1065*K1078,0)*$M$10,0)*U1079,0)*Y1075,0)</f>
        <v>256</v>
      </c>
      <c r="AE1079" s="539"/>
      <c r="AF1079" s="533"/>
    </row>
    <row r="1080" spans="1:32" ht="16.7" customHeight="1" x14ac:dyDescent="0.15">
      <c r="A1080" s="520">
        <v>22</v>
      </c>
      <c r="B1080" s="520" t="s">
        <v>14343</v>
      </c>
      <c r="C1080" s="540" t="s">
        <v>14344</v>
      </c>
      <c r="D1080" s="542"/>
      <c r="E1080" s="534"/>
      <c r="F1080" s="534"/>
      <c r="H1080" s="541"/>
      <c r="I1080" s="1028"/>
      <c r="J1080" s="544"/>
      <c r="K1080" s="725"/>
      <c r="L1080" s="534"/>
      <c r="M1080" s="541"/>
      <c r="N1080" s="1024"/>
      <c r="O1080" s="1025"/>
      <c r="P1080" s="526" t="s">
        <v>3833</v>
      </c>
      <c r="Q1080" s="526"/>
      <c r="R1080" s="526"/>
      <c r="S1080" s="526"/>
      <c r="T1080" s="526" t="s">
        <v>1678</v>
      </c>
      <c r="U1080" s="527">
        <v>0.5</v>
      </c>
      <c r="V1080" s="1023"/>
      <c r="W1080" s="938"/>
      <c r="X1080" s="544"/>
      <c r="Y1080" s="548"/>
      <c r="Z1080" s="728"/>
      <c r="AA1080" s="537"/>
      <c r="AB1080" s="534"/>
      <c r="AC1080" s="556"/>
      <c r="AD1080" s="721">
        <f>ROUND(ROUND(ROUND(ROUND(F1065*K1078,0)*$M$10,0)*U1080,0)*Y1075,0)</f>
        <v>183</v>
      </c>
      <c r="AE1080" s="539"/>
      <c r="AF1080" s="533"/>
    </row>
    <row r="1081" spans="1:32" ht="16.7" customHeight="1" x14ac:dyDescent="0.15">
      <c r="A1081" s="520">
        <v>22</v>
      </c>
      <c r="B1081" s="520" t="s">
        <v>14345</v>
      </c>
      <c r="C1081" s="540" t="s">
        <v>14346</v>
      </c>
      <c r="D1081" s="542"/>
      <c r="E1081" s="534"/>
      <c r="F1081" s="534"/>
      <c r="H1081" s="541"/>
      <c r="I1081" s="729"/>
      <c r="J1081" s="525"/>
      <c r="K1081" s="718"/>
      <c r="L1081" s="534"/>
      <c r="M1081" s="541"/>
      <c r="N1081" s="526"/>
      <c r="O1081" s="526"/>
      <c r="P1081" s="526"/>
      <c r="Q1081" s="526"/>
      <c r="R1081" s="526"/>
      <c r="S1081" s="526"/>
      <c r="T1081" s="526"/>
      <c r="U1081" s="527"/>
      <c r="V1081" s="1021" t="s">
        <v>12608</v>
      </c>
      <c r="W1081" s="936" t="s">
        <v>12840</v>
      </c>
      <c r="X1081" s="525" t="s">
        <v>1678</v>
      </c>
      <c r="Y1081" s="529">
        <v>0.7</v>
      </c>
      <c r="Z1081" s="728"/>
      <c r="AA1081" s="537"/>
      <c r="AB1081" s="534"/>
      <c r="AC1081" s="556"/>
      <c r="AD1081" s="721">
        <f>ROUND(ROUND(F1065*$M$10,0)*Y1081,0)</f>
        <v>379</v>
      </c>
      <c r="AE1081" s="539"/>
      <c r="AF1081" s="533"/>
    </row>
    <row r="1082" spans="1:32" ht="16.7" customHeight="1" x14ac:dyDescent="0.15">
      <c r="A1082" s="520">
        <v>22</v>
      </c>
      <c r="B1082" s="520" t="s">
        <v>14347</v>
      </c>
      <c r="C1082" s="540" t="s">
        <v>14348</v>
      </c>
      <c r="D1082" s="542"/>
      <c r="E1082" s="534"/>
      <c r="F1082" s="534"/>
      <c r="H1082" s="541"/>
      <c r="I1082" s="730"/>
      <c r="J1082" s="537"/>
      <c r="L1082" s="534"/>
      <c r="M1082" s="541"/>
      <c r="N1082" s="947" t="s">
        <v>10414</v>
      </c>
      <c r="O1082" s="941"/>
      <c r="P1082" s="526" t="s">
        <v>16</v>
      </c>
      <c r="Q1082" s="526"/>
      <c r="R1082" s="526"/>
      <c r="S1082" s="526"/>
      <c r="T1082" s="526" t="s">
        <v>1678</v>
      </c>
      <c r="U1082" s="527">
        <v>0.7</v>
      </c>
      <c r="V1082" s="1022"/>
      <c r="W1082" s="937"/>
      <c r="X1082" s="537"/>
      <c r="Z1082" s="728"/>
      <c r="AA1082" s="537"/>
      <c r="AB1082" s="534"/>
      <c r="AC1082" s="556"/>
      <c r="AD1082" s="721">
        <f>ROUND(ROUND(ROUND(F1065*$M$10,0)*U1082,0)*Y1081,0)</f>
        <v>265</v>
      </c>
      <c r="AE1082" s="539"/>
      <c r="AF1082" s="533"/>
    </row>
    <row r="1083" spans="1:32" ht="16.7" customHeight="1" x14ac:dyDescent="0.15">
      <c r="A1083" s="520">
        <v>22</v>
      </c>
      <c r="B1083" s="520" t="s">
        <v>14349</v>
      </c>
      <c r="C1083" s="540" t="s">
        <v>14350</v>
      </c>
      <c r="D1083" s="542"/>
      <c r="E1083" s="534"/>
      <c r="F1083" s="534"/>
      <c r="H1083" s="541"/>
      <c r="I1083" s="731"/>
      <c r="J1083" s="544"/>
      <c r="K1083" s="725"/>
      <c r="L1083" s="534"/>
      <c r="M1083" s="541"/>
      <c r="N1083" s="1024"/>
      <c r="O1083" s="1025"/>
      <c r="P1083" s="526" t="s">
        <v>3833</v>
      </c>
      <c r="Q1083" s="526"/>
      <c r="R1083" s="526"/>
      <c r="S1083" s="526"/>
      <c r="T1083" s="526" t="s">
        <v>1678</v>
      </c>
      <c r="U1083" s="527">
        <v>0.5</v>
      </c>
      <c r="V1083" s="1022"/>
      <c r="W1083" s="937"/>
      <c r="X1083" s="537"/>
      <c r="Z1083" s="728"/>
      <c r="AA1083" s="537"/>
      <c r="AB1083" s="534"/>
      <c r="AC1083" s="556"/>
      <c r="AD1083" s="721">
        <f>ROUND(ROUND(ROUND(F1065*$M$10,0)*U1083,0)*Y1081,0)</f>
        <v>190</v>
      </c>
      <c r="AE1083" s="539"/>
      <c r="AF1083" s="533"/>
    </row>
    <row r="1084" spans="1:32" ht="16.7" customHeight="1" x14ac:dyDescent="0.15">
      <c r="A1084" s="520">
        <v>22</v>
      </c>
      <c r="B1084" s="520" t="s">
        <v>5830</v>
      </c>
      <c r="C1084" s="540" t="s">
        <v>14351</v>
      </c>
      <c r="D1084" s="542"/>
      <c r="E1084" s="534"/>
      <c r="F1084" s="534"/>
      <c r="H1084" s="541"/>
      <c r="I1084" s="1026" t="s">
        <v>10418</v>
      </c>
      <c r="J1084" s="525" t="s">
        <v>1678</v>
      </c>
      <c r="K1084" s="718">
        <v>0.96499999999999997</v>
      </c>
      <c r="L1084" s="534"/>
      <c r="M1084" s="541"/>
      <c r="N1084" s="526"/>
      <c r="O1084" s="526"/>
      <c r="P1084" s="526"/>
      <c r="Q1084" s="526"/>
      <c r="R1084" s="526"/>
      <c r="S1084" s="526"/>
      <c r="T1084" s="526"/>
      <c r="U1084" s="527"/>
      <c r="V1084" s="1022"/>
      <c r="W1084" s="937"/>
      <c r="X1084" s="537"/>
      <c r="Z1084" s="728"/>
      <c r="AA1084" s="537"/>
      <c r="AB1084" s="534"/>
      <c r="AC1084" s="556"/>
      <c r="AD1084" s="721">
        <f>ROUND(ROUND(ROUND(F1065*K1084,0)*$M$10,0)*Y1081,0)</f>
        <v>366</v>
      </c>
      <c r="AE1084" s="539"/>
      <c r="AF1084" s="533"/>
    </row>
    <row r="1085" spans="1:32" ht="16.7" customHeight="1" x14ac:dyDescent="0.15">
      <c r="A1085" s="520">
        <v>22</v>
      </c>
      <c r="B1085" s="520" t="s">
        <v>5832</v>
      </c>
      <c r="C1085" s="540" t="s">
        <v>14352</v>
      </c>
      <c r="D1085" s="542"/>
      <c r="E1085" s="534"/>
      <c r="F1085" s="534"/>
      <c r="H1085" s="541"/>
      <c r="I1085" s="1027"/>
      <c r="J1085" s="537"/>
      <c r="L1085" s="534"/>
      <c r="M1085" s="541"/>
      <c r="N1085" s="947" t="s">
        <v>10414</v>
      </c>
      <c r="O1085" s="941"/>
      <c r="P1085" s="526" t="s">
        <v>16</v>
      </c>
      <c r="Q1085" s="526"/>
      <c r="R1085" s="526"/>
      <c r="S1085" s="526"/>
      <c r="T1085" s="526" t="s">
        <v>1678</v>
      </c>
      <c r="U1085" s="527">
        <v>0.7</v>
      </c>
      <c r="V1085" s="1022"/>
      <c r="W1085" s="937"/>
      <c r="X1085" s="537"/>
      <c r="Z1085" s="728"/>
      <c r="AA1085" s="537"/>
      <c r="AB1085" s="534"/>
      <c r="AC1085" s="556"/>
      <c r="AD1085" s="721">
        <f>ROUND(ROUND(ROUND(ROUND(F1065*K1084,0)*$M$10,0)*U1085,0)*Y1081,0)</f>
        <v>256</v>
      </c>
      <c r="AE1085" s="539"/>
      <c r="AF1085" s="533"/>
    </row>
    <row r="1086" spans="1:32" ht="16.7" customHeight="1" x14ac:dyDescent="0.15">
      <c r="A1086" s="520">
        <v>22</v>
      </c>
      <c r="B1086" s="520" t="s">
        <v>5834</v>
      </c>
      <c r="C1086" s="540" t="s">
        <v>14353</v>
      </c>
      <c r="D1086" s="542"/>
      <c r="E1086" s="534"/>
      <c r="F1086" s="534"/>
      <c r="H1086" s="541"/>
      <c r="I1086" s="1028"/>
      <c r="J1086" s="544"/>
      <c r="K1086" s="725"/>
      <c r="L1086" s="534"/>
      <c r="M1086" s="541"/>
      <c r="N1086" s="1024"/>
      <c r="O1086" s="1025"/>
      <c r="P1086" s="526" t="s">
        <v>3833</v>
      </c>
      <c r="Q1086" s="526"/>
      <c r="R1086" s="526"/>
      <c r="S1086" s="526"/>
      <c r="T1086" s="526" t="s">
        <v>1678</v>
      </c>
      <c r="U1086" s="527">
        <v>0.5</v>
      </c>
      <c r="V1086" s="1023"/>
      <c r="W1086" s="938"/>
      <c r="X1086" s="544"/>
      <c r="Y1086" s="548"/>
      <c r="Z1086" s="733"/>
      <c r="AA1086" s="544"/>
      <c r="AB1086" s="534"/>
      <c r="AC1086" s="556"/>
      <c r="AD1086" s="721">
        <f>ROUND(ROUND(ROUND(ROUND(F1065*K1084,0)*$M$10,0)*U1086,0)*Y1081,0)</f>
        <v>183</v>
      </c>
      <c r="AE1086" s="539"/>
      <c r="AF1086" s="533"/>
    </row>
    <row r="1087" spans="1:32" ht="16.7" customHeight="1" x14ac:dyDescent="0.15">
      <c r="A1087" s="520">
        <v>22</v>
      </c>
      <c r="B1087" s="520">
        <v>8811</v>
      </c>
      <c r="C1087" s="540" t="s">
        <v>14354</v>
      </c>
      <c r="D1087" s="542"/>
      <c r="E1087" s="534"/>
      <c r="F1087" s="534"/>
      <c r="H1087" s="541"/>
      <c r="I1087" s="729"/>
      <c r="J1087" s="525"/>
      <c r="K1087" s="718"/>
      <c r="L1087" s="534"/>
      <c r="M1087" s="541"/>
      <c r="N1087" s="526"/>
      <c r="O1087" s="526"/>
      <c r="P1087" s="526"/>
      <c r="Q1087" s="526"/>
      <c r="R1087" s="526"/>
      <c r="S1087" s="526"/>
      <c r="T1087" s="526"/>
      <c r="U1087" s="527"/>
      <c r="V1087" s="719"/>
      <c r="W1087" s="525"/>
      <c r="X1087" s="525"/>
      <c r="Y1087" s="529"/>
      <c r="Z1087" s="936" t="s">
        <v>11906</v>
      </c>
      <c r="AA1087" s="947"/>
      <c r="AB1087" s="534"/>
      <c r="AC1087" s="556"/>
      <c r="AD1087" s="721">
        <f>ROUND(ROUND(F1065*$M$10,0)*AA1090,0)</f>
        <v>537</v>
      </c>
      <c r="AE1087" s="539"/>
      <c r="AF1087" s="533"/>
    </row>
    <row r="1088" spans="1:32" ht="16.7" customHeight="1" x14ac:dyDescent="0.15">
      <c r="A1088" s="520">
        <v>22</v>
      </c>
      <c r="B1088" s="520">
        <v>8812</v>
      </c>
      <c r="C1088" s="540" t="s">
        <v>14355</v>
      </c>
      <c r="D1088" s="542"/>
      <c r="E1088" s="534"/>
      <c r="F1088" s="534"/>
      <c r="H1088" s="541"/>
      <c r="I1088" s="730"/>
      <c r="J1088" s="537"/>
      <c r="L1088" s="534"/>
      <c r="M1088" s="541"/>
      <c r="N1088" s="947" t="s">
        <v>10414</v>
      </c>
      <c r="O1088" s="941"/>
      <c r="P1088" s="526" t="s">
        <v>16</v>
      </c>
      <c r="Q1088" s="526"/>
      <c r="R1088" s="526"/>
      <c r="S1088" s="526"/>
      <c r="T1088" s="526" t="s">
        <v>1678</v>
      </c>
      <c r="U1088" s="527">
        <v>0.7</v>
      </c>
      <c r="V1088" s="722"/>
      <c r="W1088" s="537"/>
      <c r="X1088" s="537"/>
      <c r="Z1088" s="937"/>
      <c r="AA1088" s="948"/>
      <c r="AB1088" s="534"/>
      <c r="AC1088" s="556"/>
      <c r="AD1088" s="721">
        <f>ROUND(ROUND(ROUND(F1065*$M$10,0)*U1088,0)*AA1090,0)</f>
        <v>376</v>
      </c>
      <c r="AE1088" s="539"/>
      <c r="AF1088" s="533"/>
    </row>
    <row r="1089" spans="1:32" ht="16.7" customHeight="1" x14ac:dyDescent="0.15">
      <c r="A1089" s="520">
        <v>22</v>
      </c>
      <c r="B1089" s="520" t="s">
        <v>5836</v>
      </c>
      <c r="C1089" s="540" t="s">
        <v>14356</v>
      </c>
      <c r="D1089" s="542"/>
      <c r="E1089" s="534"/>
      <c r="F1089" s="534"/>
      <c r="H1089" s="541"/>
      <c r="I1089" s="731"/>
      <c r="J1089" s="544"/>
      <c r="K1089" s="725"/>
      <c r="L1089" s="534"/>
      <c r="M1089" s="541"/>
      <c r="N1089" s="1024"/>
      <c r="O1089" s="1025"/>
      <c r="P1089" s="526" t="s">
        <v>3833</v>
      </c>
      <c r="Q1089" s="526"/>
      <c r="R1089" s="526"/>
      <c r="S1089" s="526"/>
      <c r="T1089" s="526" t="s">
        <v>1678</v>
      </c>
      <c r="U1089" s="527">
        <v>0.5</v>
      </c>
      <c r="V1089" s="722"/>
      <c r="W1089" s="537"/>
      <c r="X1089" s="537"/>
      <c r="Z1089" s="937"/>
      <c r="AA1089" s="948"/>
      <c r="AB1089" s="534"/>
      <c r="AC1089" s="556"/>
      <c r="AD1089" s="721">
        <f>ROUND(ROUND(ROUND(F1065*$M$10,0)*U1089,0)*AA1090,0)</f>
        <v>269</v>
      </c>
      <c r="AE1089" s="539"/>
      <c r="AF1089" s="533"/>
    </row>
    <row r="1090" spans="1:32" ht="16.7" customHeight="1" x14ac:dyDescent="0.15">
      <c r="A1090" s="520">
        <v>22</v>
      </c>
      <c r="B1090" s="520">
        <v>8813</v>
      </c>
      <c r="C1090" s="540" t="s">
        <v>14357</v>
      </c>
      <c r="D1090" s="542"/>
      <c r="E1090" s="534"/>
      <c r="F1090" s="534"/>
      <c r="H1090" s="541"/>
      <c r="I1090" s="1026" t="s">
        <v>10418</v>
      </c>
      <c r="J1090" s="525" t="s">
        <v>1678</v>
      </c>
      <c r="K1090" s="718">
        <v>0.96499999999999997</v>
      </c>
      <c r="L1090" s="534"/>
      <c r="M1090" s="541"/>
      <c r="N1090" s="526"/>
      <c r="O1090" s="526"/>
      <c r="P1090" s="526"/>
      <c r="Q1090" s="526"/>
      <c r="R1090" s="526"/>
      <c r="S1090" s="526"/>
      <c r="T1090" s="526"/>
      <c r="U1090" s="527"/>
      <c r="V1090" s="722"/>
      <c r="W1090" s="537"/>
      <c r="X1090" s="537"/>
      <c r="Z1090" s="728" t="s">
        <v>1678</v>
      </c>
      <c r="AA1090" s="570">
        <v>0.99099999999999999</v>
      </c>
      <c r="AB1090" s="534"/>
      <c r="AC1090" s="556"/>
      <c r="AD1090" s="721">
        <f>ROUND(ROUND(ROUND(F1065*K1090,0)*$M$10,0)*AA1090,0)</f>
        <v>518</v>
      </c>
      <c r="AE1090" s="539"/>
      <c r="AF1090" s="533"/>
    </row>
    <row r="1091" spans="1:32" ht="16.7" customHeight="1" x14ac:dyDescent="0.15">
      <c r="A1091" s="520">
        <v>22</v>
      </c>
      <c r="B1091" s="520">
        <v>8814</v>
      </c>
      <c r="C1091" s="540" t="s">
        <v>14358</v>
      </c>
      <c r="D1091" s="542"/>
      <c r="E1091" s="534"/>
      <c r="F1091" s="534"/>
      <c r="H1091" s="541"/>
      <c r="I1091" s="1027"/>
      <c r="J1091" s="537"/>
      <c r="L1091" s="534"/>
      <c r="M1091" s="541"/>
      <c r="N1091" s="947" t="s">
        <v>10414</v>
      </c>
      <c r="O1091" s="941"/>
      <c r="P1091" s="526" t="s">
        <v>16</v>
      </c>
      <c r="Q1091" s="526"/>
      <c r="R1091" s="526"/>
      <c r="S1091" s="526"/>
      <c r="T1091" s="526" t="s">
        <v>1678</v>
      </c>
      <c r="U1091" s="527">
        <v>0.7</v>
      </c>
      <c r="V1091" s="722"/>
      <c r="W1091" s="537"/>
      <c r="X1091" s="537"/>
      <c r="Z1091" s="728"/>
      <c r="AA1091" s="537"/>
      <c r="AB1091" s="534"/>
      <c r="AC1091" s="556"/>
      <c r="AD1091" s="721">
        <f>ROUND(ROUND(ROUND(ROUND(F1065*K1090,0)*$M$10,0)*U1091,0)*AA1090,0)</f>
        <v>363</v>
      </c>
      <c r="AE1091" s="539"/>
      <c r="AF1091" s="533"/>
    </row>
    <row r="1092" spans="1:32" ht="16.7" customHeight="1" x14ac:dyDescent="0.15">
      <c r="A1092" s="520">
        <v>22</v>
      </c>
      <c r="B1092" s="520" t="s">
        <v>5838</v>
      </c>
      <c r="C1092" s="540" t="s">
        <v>14359</v>
      </c>
      <c r="D1092" s="542"/>
      <c r="E1092" s="534"/>
      <c r="F1092" s="534"/>
      <c r="H1092" s="541"/>
      <c r="I1092" s="1028"/>
      <c r="J1092" s="544"/>
      <c r="K1092" s="725"/>
      <c r="L1092" s="534"/>
      <c r="M1092" s="541"/>
      <c r="N1092" s="1024"/>
      <c r="O1092" s="1025"/>
      <c r="P1092" s="526" t="s">
        <v>3833</v>
      </c>
      <c r="Q1092" s="526"/>
      <c r="R1092" s="526"/>
      <c r="S1092" s="526"/>
      <c r="T1092" s="526" t="s">
        <v>1678</v>
      </c>
      <c r="U1092" s="527">
        <v>0.5</v>
      </c>
      <c r="V1092" s="727"/>
      <c r="W1092" s="544"/>
      <c r="X1092" s="544"/>
      <c r="Y1092" s="548"/>
      <c r="Z1092" s="728"/>
      <c r="AA1092" s="537"/>
      <c r="AB1092" s="534"/>
      <c r="AC1092" s="556"/>
      <c r="AD1092" s="721">
        <f>ROUND(ROUND(ROUND(ROUND(F1065*K1090,0)*$M$10,0)*U1092,0)*AA1090,0)</f>
        <v>260</v>
      </c>
      <c r="AE1092" s="539"/>
      <c r="AF1092" s="533"/>
    </row>
    <row r="1093" spans="1:32" ht="16.7" customHeight="1" x14ac:dyDescent="0.15">
      <c r="A1093" s="549">
        <v>22</v>
      </c>
      <c r="B1093" s="549">
        <v>8815</v>
      </c>
      <c r="C1093" s="540" t="s">
        <v>14360</v>
      </c>
      <c r="D1093" s="542"/>
      <c r="E1093" s="534"/>
      <c r="F1093" s="534"/>
      <c r="H1093" s="541"/>
      <c r="I1093" s="729"/>
      <c r="J1093" s="525"/>
      <c r="K1093" s="718"/>
      <c r="L1093" s="534"/>
      <c r="M1093" s="541"/>
      <c r="N1093" s="526"/>
      <c r="O1093" s="526"/>
      <c r="P1093" s="526"/>
      <c r="Q1093" s="526"/>
      <c r="R1093" s="526"/>
      <c r="S1093" s="526"/>
      <c r="T1093" s="526"/>
      <c r="U1093" s="527"/>
      <c r="V1093" s="956" t="s">
        <v>12599</v>
      </c>
      <c r="W1093" s="936" t="s">
        <v>12821</v>
      </c>
      <c r="X1093" s="525" t="s">
        <v>1678</v>
      </c>
      <c r="Y1093" s="529">
        <v>0.5</v>
      </c>
      <c r="Z1093" s="728"/>
      <c r="AA1093" s="537"/>
      <c r="AB1093" s="534"/>
      <c r="AC1093" s="556"/>
      <c r="AD1093" s="721">
        <f>ROUND(ROUND(ROUND(F1065*$M$10,0)*Y1093,0)*AA1090,0)</f>
        <v>269</v>
      </c>
      <c r="AE1093" s="539"/>
      <c r="AF1093" s="533"/>
    </row>
    <row r="1094" spans="1:32" ht="16.7" customHeight="1" x14ac:dyDescent="0.15">
      <c r="A1094" s="549">
        <v>22</v>
      </c>
      <c r="B1094" s="549">
        <v>8816</v>
      </c>
      <c r="C1094" s="540" t="s">
        <v>14361</v>
      </c>
      <c r="D1094" s="542"/>
      <c r="E1094" s="534"/>
      <c r="F1094" s="534"/>
      <c r="H1094" s="541"/>
      <c r="I1094" s="730"/>
      <c r="J1094" s="537"/>
      <c r="L1094" s="534"/>
      <c r="M1094" s="541"/>
      <c r="N1094" s="947" t="s">
        <v>10414</v>
      </c>
      <c r="O1094" s="941"/>
      <c r="P1094" s="526" t="s">
        <v>16</v>
      </c>
      <c r="Q1094" s="526"/>
      <c r="R1094" s="526"/>
      <c r="S1094" s="526"/>
      <c r="T1094" s="526" t="s">
        <v>1678</v>
      </c>
      <c r="U1094" s="527">
        <v>0.7</v>
      </c>
      <c r="V1094" s="1029"/>
      <c r="W1094" s="937"/>
      <c r="X1094" s="537"/>
      <c r="Z1094" s="728"/>
      <c r="AA1094" s="537"/>
      <c r="AB1094" s="534"/>
      <c r="AC1094" s="556"/>
      <c r="AD1094" s="721">
        <f>ROUND(ROUND(ROUND(ROUND(F1065*$M$10,0)*U1094,0)*Y1093,0)*AA1090,0)</f>
        <v>188</v>
      </c>
      <c r="AE1094" s="539"/>
      <c r="AF1094" s="533"/>
    </row>
    <row r="1095" spans="1:32" ht="16.7" customHeight="1" x14ac:dyDescent="0.15">
      <c r="A1095" s="520">
        <v>22</v>
      </c>
      <c r="B1095" s="520" t="s">
        <v>5840</v>
      </c>
      <c r="C1095" s="540" t="s">
        <v>14362</v>
      </c>
      <c r="D1095" s="542"/>
      <c r="E1095" s="534"/>
      <c r="F1095" s="534"/>
      <c r="H1095" s="541"/>
      <c r="I1095" s="731"/>
      <c r="J1095" s="544"/>
      <c r="K1095" s="725"/>
      <c r="L1095" s="534"/>
      <c r="M1095" s="541"/>
      <c r="N1095" s="1024"/>
      <c r="O1095" s="1025"/>
      <c r="P1095" s="526" t="s">
        <v>3833</v>
      </c>
      <c r="Q1095" s="526"/>
      <c r="R1095" s="526"/>
      <c r="S1095" s="526"/>
      <c r="T1095" s="526" t="s">
        <v>1678</v>
      </c>
      <c r="U1095" s="527">
        <v>0.5</v>
      </c>
      <c r="V1095" s="1029"/>
      <c r="W1095" s="937"/>
      <c r="X1095" s="537"/>
      <c r="Z1095" s="728"/>
      <c r="AA1095" s="537"/>
      <c r="AB1095" s="534"/>
      <c r="AC1095" s="556"/>
      <c r="AD1095" s="721">
        <f>ROUND(ROUND(ROUND(ROUND(F1065*$M$10,0)*U1095,0)*Y1093,0)*AA1090,0)</f>
        <v>135</v>
      </c>
      <c r="AE1095" s="539"/>
      <c r="AF1095" s="533"/>
    </row>
    <row r="1096" spans="1:32" ht="16.7" customHeight="1" x14ac:dyDescent="0.15">
      <c r="A1096" s="549">
        <v>22</v>
      </c>
      <c r="B1096" s="549">
        <v>8817</v>
      </c>
      <c r="C1096" s="540" t="s">
        <v>14363</v>
      </c>
      <c r="D1096" s="542"/>
      <c r="E1096" s="534"/>
      <c r="F1096" s="534"/>
      <c r="H1096" s="541"/>
      <c r="I1096" s="1026" t="s">
        <v>10418</v>
      </c>
      <c r="J1096" s="525" t="s">
        <v>1678</v>
      </c>
      <c r="K1096" s="718">
        <v>0.96499999999999997</v>
      </c>
      <c r="L1096" s="534"/>
      <c r="M1096" s="541"/>
      <c r="N1096" s="526"/>
      <c r="O1096" s="526"/>
      <c r="P1096" s="526"/>
      <c r="Q1096" s="526"/>
      <c r="R1096" s="526"/>
      <c r="S1096" s="526"/>
      <c r="T1096" s="526"/>
      <c r="U1096" s="527"/>
      <c r="V1096" s="1029"/>
      <c r="W1096" s="937"/>
      <c r="X1096" s="537"/>
      <c r="Z1096" s="728"/>
      <c r="AA1096" s="537"/>
      <c r="AB1096" s="534"/>
      <c r="AC1096" s="556"/>
      <c r="AD1096" s="721">
        <f>ROUND(ROUND(ROUND(ROUND(F1065*K1096,0)*$M$10,0)*Y1093,0)*AA1090,0)</f>
        <v>260</v>
      </c>
      <c r="AE1096" s="539"/>
      <c r="AF1096" s="533"/>
    </row>
    <row r="1097" spans="1:32" ht="16.7" customHeight="1" x14ac:dyDescent="0.15">
      <c r="A1097" s="549">
        <v>22</v>
      </c>
      <c r="B1097" s="549">
        <v>8818</v>
      </c>
      <c r="C1097" s="540" t="s">
        <v>14364</v>
      </c>
      <c r="D1097" s="542"/>
      <c r="E1097" s="534"/>
      <c r="F1097" s="534"/>
      <c r="H1097" s="541"/>
      <c r="I1097" s="1027"/>
      <c r="J1097" s="537"/>
      <c r="L1097" s="534"/>
      <c r="M1097" s="541"/>
      <c r="N1097" s="947" t="s">
        <v>10414</v>
      </c>
      <c r="O1097" s="941"/>
      <c r="P1097" s="526" t="s">
        <v>16</v>
      </c>
      <c r="Q1097" s="526"/>
      <c r="R1097" s="526"/>
      <c r="S1097" s="526"/>
      <c r="T1097" s="526" t="s">
        <v>1678</v>
      </c>
      <c r="U1097" s="527">
        <v>0.7</v>
      </c>
      <c r="V1097" s="1029"/>
      <c r="W1097" s="937"/>
      <c r="X1097" s="537"/>
      <c r="Z1097" s="728"/>
      <c r="AA1097" s="537"/>
      <c r="AB1097" s="534"/>
      <c r="AC1097" s="556"/>
      <c r="AD1097" s="721">
        <f>ROUND(ROUND(ROUND(ROUND(ROUND(F1065*K1096,0)*$M$10,0)*U1097,0)*Y1093,0)*AA1090,0)</f>
        <v>181</v>
      </c>
      <c r="AE1097" s="539"/>
      <c r="AF1097" s="533"/>
    </row>
    <row r="1098" spans="1:32" ht="16.7" customHeight="1" x14ac:dyDescent="0.15">
      <c r="A1098" s="520">
        <v>22</v>
      </c>
      <c r="B1098" s="520" t="s">
        <v>14365</v>
      </c>
      <c r="C1098" s="540" t="s">
        <v>14366</v>
      </c>
      <c r="D1098" s="542"/>
      <c r="E1098" s="534"/>
      <c r="F1098" s="534"/>
      <c r="H1098" s="541"/>
      <c r="I1098" s="1028"/>
      <c r="J1098" s="544"/>
      <c r="K1098" s="725"/>
      <c r="L1098" s="534"/>
      <c r="M1098" s="541"/>
      <c r="N1098" s="1024"/>
      <c r="O1098" s="1025"/>
      <c r="P1098" s="526" t="s">
        <v>3833</v>
      </c>
      <c r="Q1098" s="526"/>
      <c r="R1098" s="526"/>
      <c r="S1098" s="526"/>
      <c r="T1098" s="526" t="s">
        <v>1678</v>
      </c>
      <c r="U1098" s="527">
        <v>0.5</v>
      </c>
      <c r="V1098" s="1029"/>
      <c r="W1098" s="938"/>
      <c r="X1098" s="544"/>
      <c r="Y1098" s="548"/>
      <c r="Z1098" s="728"/>
      <c r="AA1098" s="537"/>
      <c r="AB1098" s="534"/>
      <c r="AC1098" s="556"/>
      <c r="AD1098" s="721">
        <f>ROUND(ROUND(ROUND(ROUND(ROUND(F1065*K1096,0)*$M$10,0)*U1098,0)*Y1093,0)*AA1090,0)</f>
        <v>130</v>
      </c>
      <c r="AE1098" s="539"/>
      <c r="AF1098" s="533"/>
    </row>
    <row r="1099" spans="1:32" ht="16.7" customHeight="1" x14ac:dyDescent="0.15">
      <c r="A1099" s="549">
        <v>22</v>
      </c>
      <c r="B1099" s="549">
        <v>8819</v>
      </c>
      <c r="C1099" s="540" t="s">
        <v>14367</v>
      </c>
      <c r="D1099" s="542"/>
      <c r="E1099" s="534"/>
      <c r="F1099" s="534"/>
      <c r="H1099" s="541"/>
      <c r="I1099" s="729"/>
      <c r="J1099" s="525"/>
      <c r="K1099" s="718"/>
      <c r="L1099" s="534"/>
      <c r="M1099" s="541"/>
      <c r="N1099" s="526"/>
      <c r="O1099" s="526"/>
      <c r="P1099" s="526"/>
      <c r="Q1099" s="526"/>
      <c r="R1099" s="526"/>
      <c r="S1099" s="526"/>
      <c r="T1099" s="526"/>
      <c r="U1099" s="527"/>
      <c r="V1099" s="1029"/>
      <c r="W1099" s="936" t="s">
        <v>12830</v>
      </c>
      <c r="X1099" s="525" t="s">
        <v>1678</v>
      </c>
      <c r="Y1099" s="529">
        <v>0.7</v>
      </c>
      <c r="Z1099" s="728"/>
      <c r="AA1099" s="537"/>
      <c r="AB1099" s="534"/>
      <c r="AC1099" s="556"/>
      <c r="AD1099" s="721">
        <f>ROUND(ROUND(ROUND(F1065*$M$10,0)*Y1099,0)*AA1090,0)</f>
        <v>376</v>
      </c>
      <c r="AE1099" s="539"/>
      <c r="AF1099" s="533"/>
    </row>
    <row r="1100" spans="1:32" ht="16.7" customHeight="1" x14ac:dyDescent="0.15">
      <c r="A1100" s="549">
        <v>22</v>
      </c>
      <c r="B1100" s="549">
        <v>8820</v>
      </c>
      <c r="C1100" s="540" t="s">
        <v>14368</v>
      </c>
      <c r="D1100" s="542"/>
      <c r="E1100" s="534"/>
      <c r="F1100" s="534"/>
      <c r="H1100" s="541"/>
      <c r="I1100" s="730"/>
      <c r="J1100" s="537"/>
      <c r="L1100" s="534"/>
      <c r="M1100" s="541"/>
      <c r="N1100" s="947" t="s">
        <v>10414</v>
      </c>
      <c r="O1100" s="941"/>
      <c r="P1100" s="526" t="s">
        <v>16</v>
      </c>
      <c r="Q1100" s="526"/>
      <c r="R1100" s="526"/>
      <c r="S1100" s="526"/>
      <c r="T1100" s="526" t="s">
        <v>1678</v>
      </c>
      <c r="U1100" s="527">
        <v>0.7</v>
      </c>
      <c r="V1100" s="1029"/>
      <c r="W1100" s="937"/>
      <c r="X1100" s="537"/>
      <c r="Z1100" s="728"/>
      <c r="AA1100" s="537"/>
      <c r="AB1100" s="534"/>
      <c r="AC1100" s="556"/>
      <c r="AD1100" s="721">
        <f>ROUND(ROUND(ROUND(ROUND(F1065*$M$10,0)*U1100,0)*Y1099,0)*AA1090,0)</f>
        <v>263</v>
      </c>
      <c r="AE1100" s="539"/>
      <c r="AF1100" s="533"/>
    </row>
    <row r="1101" spans="1:32" ht="16.7" customHeight="1" x14ac:dyDescent="0.15">
      <c r="A1101" s="520">
        <v>22</v>
      </c>
      <c r="B1101" s="520" t="s">
        <v>14369</v>
      </c>
      <c r="C1101" s="540" t="s">
        <v>14370</v>
      </c>
      <c r="D1101" s="542"/>
      <c r="E1101" s="534"/>
      <c r="F1101" s="534"/>
      <c r="H1101" s="541"/>
      <c r="I1101" s="731"/>
      <c r="J1101" s="544"/>
      <c r="K1101" s="725"/>
      <c r="L1101" s="534"/>
      <c r="M1101" s="541"/>
      <c r="N1101" s="1024"/>
      <c r="O1101" s="1025"/>
      <c r="P1101" s="526" t="s">
        <v>3833</v>
      </c>
      <c r="Q1101" s="526"/>
      <c r="R1101" s="526"/>
      <c r="S1101" s="526"/>
      <c r="T1101" s="526" t="s">
        <v>1678</v>
      </c>
      <c r="U1101" s="527">
        <v>0.5</v>
      </c>
      <c r="V1101" s="1029"/>
      <c r="W1101" s="937"/>
      <c r="X1101" s="537"/>
      <c r="Z1101" s="728"/>
      <c r="AA1101" s="537"/>
      <c r="AB1101" s="534"/>
      <c r="AC1101" s="556"/>
      <c r="AD1101" s="721">
        <f>ROUND(ROUND(ROUND(ROUND(F1065*$M$10,0)*U1101,0)*Y1099,0)*AA1090,0)</f>
        <v>188</v>
      </c>
      <c r="AE1101" s="539"/>
      <c r="AF1101" s="533"/>
    </row>
    <row r="1102" spans="1:32" ht="16.7" customHeight="1" x14ac:dyDescent="0.15">
      <c r="A1102" s="549">
        <v>22</v>
      </c>
      <c r="B1102" s="549">
        <v>8051</v>
      </c>
      <c r="C1102" s="540" t="s">
        <v>14371</v>
      </c>
      <c r="D1102" s="542"/>
      <c r="E1102" s="534"/>
      <c r="F1102" s="534"/>
      <c r="H1102" s="541"/>
      <c r="I1102" s="1026" t="s">
        <v>10418</v>
      </c>
      <c r="J1102" s="525" t="s">
        <v>1678</v>
      </c>
      <c r="K1102" s="718">
        <v>0.96499999999999997</v>
      </c>
      <c r="L1102" s="534"/>
      <c r="M1102" s="541"/>
      <c r="N1102" s="526"/>
      <c r="O1102" s="526"/>
      <c r="P1102" s="526"/>
      <c r="Q1102" s="526"/>
      <c r="R1102" s="526"/>
      <c r="S1102" s="526"/>
      <c r="T1102" s="526"/>
      <c r="U1102" s="527"/>
      <c r="V1102" s="1029"/>
      <c r="W1102" s="937"/>
      <c r="X1102" s="537"/>
      <c r="Z1102" s="728"/>
      <c r="AA1102" s="537"/>
      <c r="AB1102" s="534"/>
      <c r="AC1102" s="556"/>
      <c r="AD1102" s="721">
        <f>ROUND(ROUND(ROUND(ROUND(F1065*K1102,0)*$M$10,0)*Y1099,0)*AA1090,0)</f>
        <v>363</v>
      </c>
      <c r="AE1102" s="539"/>
      <c r="AF1102" s="533"/>
    </row>
    <row r="1103" spans="1:32" ht="16.7" customHeight="1" x14ac:dyDescent="0.15">
      <c r="A1103" s="549">
        <v>22</v>
      </c>
      <c r="B1103" s="549">
        <v>8052</v>
      </c>
      <c r="C1103" s="540" t="s">
        <v>14372</v>
      </c>
      <c r="D1103" s="542"/>
      <c r="E1103" s="534"/>
      <c r="F1103" s="534"/>
      <c r="H1103" s="541"/>
      <c r="I1103" s="1027"/>
      <c r="J1103" s="537"/>
      <c r="L1103" s="534"/>
      <c r="M1103" s="541"/>
      <c r="N1103" s="947" t="s">
        <v>10414</v>
      </c>
      <c r="O1103" s="941"/>
      <c r="P1103" s="526" t="s">
        <v>16</v>
      </c>
      <c r="Q1103" s="526"/>
      <c r="R1103" s="526"/>
      <c r="S1103" s="526"/>
      <c r="T1103" s="526" t="s">
        <v>1678</v>
      </c>
      <c r="U1103" s="527">
        <v>0.7</v>
      </c>
      <c r="V1103" s="1029"/>
      <c r="W1103" s="937"/>
      <c r="X1103" s="537"/>
      <c r="Z1103" s="728"/>
      <c r="AA1103" s="537"/>
      <c r="AB1103" s="534"/>
      <c r="AC1103" s="556"/>
      <c r="AD1103" s="721">
        <f>ROUND(ROUND(ROUND(ROUND(ROUND(F1065*K1102,0)*$M$10,0)*U1103,0)*Y1099,0)*AA1090,0)</f>
        <v>254</v>
      </c>
      <c r="AE1103" s="539"/>
      <c r="AF1103" s="533"/>
    </row>
    <row r="1104" spans="1:32" ht="16.7" customHeight="1" x14ac:dyDescent="0.15">
      <c r="A1104" s="520">
        <v>22</v>
      </c>
      <c r="B1104" s="520" t="s">
        <v>14373</v>
      </c>
      <c r="C1104" s="540" t="s">
        <v>14374</v>
      </c>
      <c r="D1104" s="542"/>
      <c r="E1104" s="534"/>
      <c r="F1104" s="534"/>
      <c r="H1104" s="541"/>
      <c r="I1104" s="1028"/>
      <c r="J1104" s="544"/>
      <c r="K1104" s="725"/>
      <c r="L1104" s="534"/>
      <c r="M1104" s="541"/>
      <c r="N1104" s="1024"/>
      <c r="O1104" s="1025"/>
      <c r="P1104" s="526" t="s">
        <v>3833</v>
      </c>
      <c r="Q1104" s="526"/>
      <c r="R1104" s="526"/>
      <c r="S1104" s="526"/>
      <c r="T1104" s="526" t="s">
        <v>1678</v>
      </c>
      <c r="U1104" s="527">
        <v>0.5</v>
      </c>
      <c r="V1104" s="1023"/>
      <c r="W1104" s="938"/>
      <c r="X1104" s="544"/>
      <c r="Y1104" s="548"/>
      <c r="Z1104" s="728"/>
      <c r="AA1104" s="537"/>
      <c r="AB1104" s="534"/>
      <c r="AC1104" s="556"/>
      <c r="AD1104" s="721">
        <f>ROUND(ROUND(ROUND(ROUND(ROUND(F1065*K1102,0)*$M$10,0)*U1104,0)*Y1099,0)*AA1090,0)</f>
        <v>181</v>
      </c>
      <c r="AE1104" s="539"/>
      <c r="AF1104" s="533"/>
    </row>
    <row r="1105" spans="1:32" ht="16.7" customHeight="1" x14ac:dyDescent="0.15">
      <c r="A1105" s="520">
        <v>22</v>
      </c>
      <c r="B1105" s="520" t="s">
        <v>14375</v>
      </c>
      <c r="C1105" s="540" t="s">
        <v>14376</v>
      </c>
      <c r="D1105" s="542"/>
      <c r="E1105" s="534"/>
      <c r="F1105" s="534"/>
      <c r="H1105" s="541"/>
      <c r="I1105" s="729"/>
      <c r="J1105" s="525"/>
      <c r="K1105" s="718"/>
      <c r="L1105" s="534"/>
      <c r="M1105" s="541"/>
      <c r="N1105" s="526"/>
      <c r="O1105" s="526"/>
      <c r="P1105" s="526"/>
      <c r="Q1105" s="526"/>
      <c r="R1105" s="526"/>
      <c r="S1105" s="526"/>
      <c r="T1105" s="526"/>
      <c r="U1105" s="527"/>
      <c r="V1105" s="1021" t="s">
        <v>12608</v>
      </c>
      <c r="W1105" s="936" t="s">
        <v>12840</v>
      </c>
      <c r="X1105" s="525" t="s">
        <v>1678</v>
      </c>
      <c r="Y1105" s="529">
        <v>0.7</v>
      </c>
      <c r="Z1105" s="728"/>
      <c r="AA1105" s="537"/>
      <c r="AB1105" s="534"/>
      <c r="AC1105" s="556"/>
      <c r="AD1105" s="721">
        <f>ROUND(ROUND(ROUND(F1065*$M$10,0)*Y1105,0)*AA1090,0)</f>
        <v>376</v>
      </c>
      <c r="AE1105" s="539"/>
      <c r="AF1105" s="533"/>
    </row>
    <row r="1106" spans="1:32" ht="16.7" customHeight="1" x14ac:dyDescent="0.15">
      <c r="A1106" s="520">
        <v>22</v>
      </c>
      <c r="B1106" s="520" t="s">
        <v>14377</v>
      </c>
      <c r="C1106" s="540" t="s">
        <v>14378</v>
      </c>
      <c r="D1106" s="542"/>
      <c r="E1106" s="534"/>
      <c r="F1106" s="534"/>
      <c r="H1106" s="541"/>
      <c r="I1106" s="730"/>
      <c r="J1106" s="537"/>
      <c r="L1106" s="534"/>
      <c r="M1106" s="541"/>
      <c r="N1106" s="947" t="s">
        <v>10414</v>
      </c>
      <c r="O1106" s="941"/>
      <c r="P1106" s="526" t="s">
        <v>16</v>
      </c>
      <c r="Q1106" s="526"/>
      <c r="R1106" s="526"/>
      <c r="S1106" s="526"/>
      <c r="T1106" s="526" t="s">
        <v>1678</v>
      </c>
      <c r="U1106" s="527">
        <v>0.7</v>
      </c>
      <c r="V1106" s="1022"/>
      <c r="W1106" s="937"/>
      <c r="X1106" s="537"/>
      <c r="Z1106" s="728"/>
      <c r="AA1106" s="537"/>
      <c r="AB1106" s="534"/>
      <c r="AC1106" s="556"/>
      <c r="AD1106" s="721">
        <f>ROUND(ROUND(ROUND(ROUND(F1065*$M$10,0)*U1106,0)*Y1105,0)*AA1090,0)</f>
        <v>263</v>
      </c>
      <c r="AE1106" s="539"/>
      <c r="AF1106" s="533"/>
    </row>
    <row r="1107" spans="1:32" ht="16.7" customHeight="1" x14ac:dyDescent="0.15">
      <c r="A1107" s="520">
        <v>22</v>
      </c>
      <c r="B1107" s="520" t="s">
        <v>14379</v>
      </c>
      <c r="C1107" s="540" t="s">
        <v>14380</v>
      </c>
      <c r="D1107" s="542"/>
      <c r="E1107" s="534"/>
      <c r="F1107" s="534"/>
      <c r="H1107" s="541"/>
      <c r="I1107" s="731"/>
      <c r="J1107" s="544"/>
      <c r="K1107" s="725"/>
      <c r="L1107" s="534"/>
      <c r="M1107" s="541"/>
      <c r="N1107" s="1024"/>
      <c r="O1107" s="1025"/>
      <c r="P1107" s="526" t="s">
        <v>3833</v>
      </c>
      <c r="Q1107" s="526"/>
      <c r="R1107" s="526"/>
      <c r="S1107" s="526"/>
      <c r="T1107" s="526" t="s">
        <v>1678</v>
      </c>
      <c r="U1107" s="527">
        <v>0.5</v>
      </c>
      <c r="V1107" s="1022"/>
      <c r="W1107" s="937"/>
      <c r="X1107" s="537"/>
      <c r="Z1107" s="728"/>
      <c r="AA1107" s="537"/>
      <c r="AB1107" s="534"/>
      <c r="AC1107" s="556"/>
      <c r="AD1107" s="721">
        <f>ROUND(ROUND(ROUND(ROUND(F1065*$M$10,0)*U1107,0)*Y1105,0)*AA1090,0)</f>
        <v>188</v>
      </c>
      <c r="AE1107" s="539"/>
      <c r="AF1107" s="533"/>
    </row>
    <row r="1108" spans="1:32" ht="16.7" customHeight="1" x14ac:dyDescent="0.15">
      <c r="A1108" s="520">
        <v>22</v>
      </c>
      <c r="B1108" s="520" t="s">
        <v>5842</v>
      </c>
      <c r="C1108" s="540" t="s">
        <v>14381</v>
      </c>
      <c r="D1108" s="542"/>
      <c r="E1108" s="534"/>
      <c r="F1108" s="534"/>
      <c r="H1108" s="541"/>
      <c r="I1108" s="1026" t="s">
        <v>10418</v>
      </c>
      <c r="J1108" s="525" t="s">
        <v>1678</v>
      </c>
      <c r="K1108" s="718">
        <v>0.96499999999999997</v>
      </c>
      <c r="L1108" s="534"/>
      <c r="M1108" s="541"/>
      <c r="N1108" s="526"/>
      <c r="O1108" s="526"/>
      <c r="P1108" s="526"/>
      <c r="Q1108" s="526"/>
      <c r="R1108" s="526"/>
      <c r="S1108" s="526"/>
      <c r="T1108" s="526"/>
      <c r="U1108" s="527"/>
      <c r="V1108" s="1022"/>
      <c r="W1108" s="937"/>
      <c r="X1108" s="537"/>
      <c r="Z1108" s="728"/>
      <c r="AA1108" s="537"/>
      <c r="AB1108" s="534"/>
      <c r="AC1108" s="556"/>
      <c r="AD1108" s="721">
        <f>ROUND(ROUND(ROUND(ROUND(F1065*K1108,0)*$M$10,0)*Y1105,0)*AA1090,0)</f>
        <v>363</v>
      </c>
      <c r="AE1108" s="539"/>
      <c r="AF1108" s="533"/>
    </row>
    <row r="1109" spans="1:32" ht="16.7" customHeight="1" x14ac:dyDescent="0.15">
      <c r="A1109" s="520">
        <v>22</v>
      </c>
      <c r="B1109" s="520" t="s">
        <v>5844</v>
      </c>
      <c r="C1109" s="540" t="s">
        <v>14382</v>
      </c>
      <c r="D1109" s="542"/>
      <c r="E1109" s="534"/>
      <c r="F1109" s="534"/>
      <c r="H1109" s="541"/>
      <c r="I1109" s="1027"/>
      <c r="J1109" s="537"/>
      <c r="L1109" s="534"/>
      <c r="M1109" s="541"/>
      <c r="N1109" s="947" t="s">
        <v>10414</v>
      </c>
      <c r="O1109" s="941"/>
      <c r="P1109" s="526" t="s">
        <v>16</v>
      </c>
      <c r="Q1109" s="526"/>
      <c r="R1109" s="526"/>
      <c r="S1109" s="526"/>
      <c r="T1109" s="526" t="s">
        <v>1678</v>
      </c>
      <c r="U1109" s="527">
        <v>0.7</v>
      </c>
      <c r="V1109" s="1022"/>
      <c r="W1109" s="937"/>
      <c r="X1109" s="537"/>
      <c r="Z1109" s="728"/>
      <c r="AA1109" s="537"/>
      <c r="AB1109" s="534"/>
      <c r="AC1109" s="556"/>
      <c r="AD1109" s="721">
        <f>ROUND(ROUND(ROUND(ROUND(ROUND(F1065*K1108,0)*$M$10,0)*U1109,0)*Y1105,0)*AA1090,0)</f>
        <v>254</v>
      </c>
      <c r="AE1109" s="539"/>
      <c r="AF1109" s="533"/>
    </row>
    <row r="1110" spans="1:32" ht="16.7" customHeight="1" x14ac:dyDescent="0.15">
      <c r="A1110" s="520">
        <v>22</v>
      </c>
      <c r="B1110" s="520" t="s">
        <v>5846</v>
      </c>
      <c r="C1110" s="540" t="s">
        <v>14383</v>
      </c>
      <c r="D1110" s="542"/>
      <c r="E1110" s="534"/>
      <c r="F1110" s="534"/>
      <c r="H1110" s="541"/>
      <c r="I1110" s="1028"/>
      <c r="J1110" s="544"/>
      <c r="K1110" s="725"/>
      <c r="L1110" s="534"/>
      <c r="M1110" s="541"/>
      <c r="N1110" s="1024"/>
      <c r="O1110" s="1025"/>
      <c r="P1110" s="526" t="s">
        <v>3833</v>
      </c>
      <c r="Q1110" s="526"/>
      <c r="R1110" s="526"/>
      <c r="S1110" s="526"/>
      <c r="T1110" s="526" t="s">
        <v>1678</v>
      </c>
      <c r="U1110" s="527">
        <v>0.5</v>
      </c>
      <c r="V1110" s="1023"/>
      <c r="W1110" s="938"/>
      <c r="X1110" s="544"/>
      <c r="Y1110" s="548"/>
      <c r="Z1110" s="733"/>
      <c r="AA1110" s="544"/>
      <c r="AB1110" s="550"/>
      <c r="AC1110" s="732"/>
      <c r="AD1110" s="721">
        <f>ROUND(ROUND(ROUND(ROUND(ROUND(F1065*K1108,0)*$M$10,0)*U1110,0)*Y1105,0)*AA1090,0)</f>
        <v>181</v>
      </c>
      <c r="AE1110" s="539"/>
      <c r="AF1110" s="533"/>
    </row>
    <row r="1111" spans="1:32" ht="16.7" customHeight="1" x14ac:dyDescent="0.15">
      <c r="A1111" s="520">
        <v>22</v>
      </c>
      <c r="B1111" s="520">
        <v>8545</v>
      </c>
      <c r="C1111" s="540" t="s">
        <v>14384</v>
      </c>
      <c r="D1111" s="542"/>
      <c r="E1111" s="534"/>
      <c r="F1111" s="534"/>
      <c r="H1111" s="541"/>
      <c r="I1111" s="729"/>
      <c r="J1111" s="525"/>
      <c r="K1111" s="718"/>
      <c r="L1111" s="534"/>
      <c r="M1111" s="541"/>
      <c r="N1111" s="526"/>
      <c r="O1111" s="526"/>
      <c r="P1111" s="526"/>
      <c r="Q1111" s="526"/>
      <c r="R1111" s="526"/>
      <c r="S1111" s="526"/>
      <c r="T1111" s="526"/>
      <c r="U1111" s="527"/>
      <c r="V1111" s="719"/>
      <c r="W1111" s="525"/>
      <c r="X1111" s="525"/>
      <c r="Y1111" s="529"/>
      <c r="Z1111" s="734"/>
      <c r="AA1111" s="525"/>
      <c r="AB1111" s="936" t="s">
        <v>10456</v>
      </c>
      <c r="AC1111" s="941"/>
      <c r="AD1111" s="721">
        <f>ROUND(ROUND(F1065*$M$10,0)-AB1114,0)</f>
        <v>530</v>
      </c>
      <c r="AE1111" s="539"/>
      <c r="AF1111" s="533"/>
    </row>
    <row r="1112" spans="1:32" ht="16.7" customHeight="1" x14ac:dyDescent="0.15">
      <c r="A1112" s="520">
        <v>22</v>
      </c>
      <c r="B1112" s="520">
        <v>8546</v>
      </c>
      <c r="C1112" s="540" t="s">
        <v>14385</v>
      </c>
      <c r="D1112" s="542"/>
      <c r="E1112" s="534"/>
      <c r="F1112" s="534"/>
      <c r="H1112" s="541"/>
      <c r="I1112" s="730"/>
      <c r="J1112" s="537"/>
      <c r="L1112" s="534"/>
      <c r="M1112" s="541"/>
      <c r="N1112" s="947" t="s">
        <v>10414</v>
      </c>
      <c r="O1112" s="941"/>
      <c r="P1112" s="526" t="s">
        <v>16</v>
      </c>
      <c r="Q1112" s="526"/>
      <c r="R1112" s="526"/>
      <c r="S1112" s="526"/>
      <c r="T1112" s="526" t="s">
        <v>1678</v>
      </c>
      <c r="U1112" s="527">
        <v>0.7</v>
      </c>
      <c r="V1112" s="722"/>
      <c r="W1112" s="537"/>
      <c r="X1112" s="537"/>
      <c r="Z1112" s="728"/>
      <c r="AA1112" s="537"/>
      <c r="AB1112" s="937"/>
      <c r="AC1112" s="942"/>
      <c r="AD1112" s="721">
        <f>ROUND(ROUND(ROUND(F1065*$M$10,0)*U1112,0)-AB1114,0)</f>
        <v>367</v>
      </c>
      <c r="AE1112" s="539"/>
      <c r="AF1112" s="533"/>
    </row>
    <row r="1113" spans="1:32" ht="16.7" customHeight="1" x14ac:dyDescent="0.15">
      <c r="A1113" s="520">
        <v>22</v>
      </c>
      <c r="B1113" s="520" t="s">
        <v>5848</v>
      </c>
      <c r="C1113" s="540" t="s">
        <v>14386</v>
      </c>
      <c r="D1113" s="542"/>
      <c r="E1113" s="534"/>
      <c r="F1113" s="534"/>
      <c r="H1113" s="541"/>
      <c r="I1113" s="731"/>
      <c r="J1113" s="544"/>
      <c r="K1113" s="725"/>
      <c r="L1113" s="534"/>
      <c r="M1113" s="541"/>
      <c r="N1113" s="1024"/>
      <c r="O1113" s="1025"/>
      <c r="P1113" s="526" t="s">
        <v>3833</v>
      </c>
      <c r="Q1113" s="526"/>
      <c r="R1113" s="526"/>
      <c r="S1113" s="526"/>
      <c r="T1113" s="526" t="s">
        <v>1678</v>
      </c>
      <c r="U1113" s="527">
        <v>0.5</v>
      </c>
      <c r="V1113" s="722"/>
      <c r="W1113" s="537"/>
      <c r="X1113" s="537"/>
      <c r="Z1113" s="728"/>
      <c r="AA1113" s="537"/>
      <c r="AB1113" s="555"/>
      <c r="AC1113" s="556"/>
      <c r="AD1113" s="721">
        <f>ROUND(ROUND(ROUND(F1065*$M$10,0)*U1113,0)-AB1114,0)</f>
        <v>259</v>
      </c>
      <c r="AE1113" s="539"/>
      <c r="AF1113" s="533"/>
    </row>
    <row r="1114" spans="1:32" ht="16.7" customHeight="1" x14ac:dyDescent="0.15">
      <c r="A1114" s="520">
        <v>22</v>
      </c>
      <c r="B1114" s="520">
        <v>8547</v>
      </c>
      <c r="C1114" s="540" t="s">
        <v>14387</v>
      </c>
      <c r="D1114" s="542"/>
      <c r="E1114" s="534"/>
      <c r="F1114" s="534"/>
      <c r="H1114" s="541"/>
      <c r="I1114" s="1026" t="s">
        <v>10418</v>
      </c>
      <c r="J1114" s="525" t="s">
        <v>1678</v>
      </c>
      <c r="K1114" s="718">
        <v>0.96499999999999997</v>
      </c>
      <c r="L1114" s="534"/>
      <c r="M1114" s="541"/>
      <c r="N1114" s="526"/>
      <c r="O1114" s="526"/>
      <c r="P1114" s="526"/>
      <c r="Q1114" s="526"/>
      <c r="R1114" s="526"/>
      <c r="S1114" s="526"/>
      <c r="T1114" s="526"/>
      <c r="U1114" s="527"/>
      <c r="V1114" s="722"/>
      <c r="W1114" s="537"/>
      <c r="X1114" s="537"/>
      <c r="Z1114" s="728"/>
      <c r="AA1114" s="537"/>
      <c r="AB1114" s="554">
        <v>12</v>
      </c>
      <c r="AC1114" s="953" t="s">
        <v>10461</v>
      </c>
      <c r="AD1114" s="721">
        <f>ROUND(ROUND(ROUND(ROUND(F1065*K1114,0)*$M$10,0),0)-AB1114,0)</f>
        <v>511</v>
      </c>
      <c r="AE1114" s="539"/>
      <c r="AF1114" s="533"/>
    </row>
    <row r="1115" spans="1:32" ht="16.7" customHeight="1" x14ac:dyDescent="0.15">
      <c r="A1115" s="520">
        <v>22</v>
      </c>
      <c r="B1115" s="520">
        <v>8548</v>
      </c>
      <c r="C1115" s="540" t="s">
        <v>14388</v>
      </c>
      <c r="D1115" s="542"/>
      <c r="E1115" s="534"/>
      <c r="F1115" s="534"/>
      <c r="H1115" s="541"/>
      <c r="I1115" s="1027"/>
      <c r="J1115" s="537"/>
      <c r="L1115" s="534"/>
      <c r="M1115" s="541"/>
      <c r="N1115" s="947" t="s">
        <v>10414</v>
      </c>
      <c r="O1115" s="941"/>
      <c r="P1115" s="526" t="s">
        <v>16</v>
      </c>
      <c r="Q1115" s="526"/>
      <c r="R1115" s="526"/>
      <c r="S1115" s="526"/>
      <c r="T1115" s="526" t="s">
        <v>1678</v>
      </c>
      <c r="U1115" s="527">
        <v>0.7</v>
      </c>
      <c r="V1115" s="722"/>
      <c r="W1115" s="537"/>
      <c r="X1115" s="537"/>
      <c r="Z1115" s="728"/>
      <c r="AA1115" s="537"/>
      <c r="AB1115" s="534"/>
      <c r="AC1115" s="953"/>
      <c r="AD1115" s="721">
        <f>ROUND(ROUND(ROUND(ROUND(F1065*K1114,0)*$M$10,0)*U1115,0)-AB1114,0)</f>
        <v>354</v>
      </c>
      <c r="AE1115" s="539"/>
      <c r="AF1115" s="533"/>
    </row>
    <row r="1116" spans="1:32" ht="16.7" customHeight="1" x14ac:dyDescent="0.15">
      <c r="A1116" s="520">
        <v>22</v>
      </c>
      <c r="B1116" s="520" t="s">
        <v>5850</v>
      </c>
      <c r="C1116" s="540" t="s">
        <v>14389</v>
      </c>
      <c r="D1116" s="542"/>
      <c r="E1116" s="534"/>
      <c r="F1116" s="534"/>
      <c r="H1116" s="541"/>
      <c r="I1116" s="1028"/>
      <c r="J1116" s="544"/>
      <c r="K1116" s="725"/>
      <c r="L1116" s="534"/>
      <c r="M1116" s="541"/>
      <c r="N1116" s="1024"/>
      <c r="O1116" s="1025"/>
      <c r="P1116" s="526" t="s">
        <v>3833</v>
      </c>
      <c r="Q1116" s="526"/>
      <c r="R1116" s="526"/>
      <c r="S1116" s="526"/>
      <c r="T1116" s="526" t="s">
        <v>1678</v>
      </c>
      <c r="U1116" s="527">
        <v>0.5</v>
      </c>
      <c r="V1116" s="727"/>
      <c r="W1116" s="544"/>
      <c r="X1116" s="544"/>
      <c r="Y1116" s="548"/>
      <c r="Z1116" s="728"/>
      <c r="AA1116" s="537"/>
      <c r="AB1116" s="534"/>
      <c r="AC1116" s="556"/>
      <c r="AD1116" s="721">
        <f>ROUND(ROUND(ROUND(ROUND(F1065*K1114,0)*$M$10,0)*U1116,0)-AB1114,0)</f>
        <v>250</v>
      </c>
      <c r="AE1116" s="539"/>
      <c r="AF1116" s="533"/>
    </row>
    <row r="1117" spans="1:32" ht="16.7" customHeight="1" x14ac:dyDescent="0.15">
      <c r="A1117" s="549">
        <v>22</v>
      </c>
      <c r="B1117" s="549">
        <v>8851</v>
      </c>
      <c r="C1117" s="540" t="s">
        <v>14390</v>
      </c>
      <c r="D1117" s="542"/>
      <c r="E1117" s="534"/>
      <c r="F1117" s="534"/>
      <c r="H1117" s="541"/>
      <c r="I1117" s="729"/>
      <c r="J1117" s="525"/>
      <c r="K1117" s="718"/>
      <c r="L1117" s="534"/>
      <c r="M1117" s="541"/>
      <c r="N1117" s="526"/>
      <c r="O1117" s="526"/>
      <c r="P1117" s="526"/>
      <c r="Q1117" s="526"/>
      <c r="R1117" s="526"/>
      <c r="S1117" s="526"/>
      <c r="T1117" s="526"/>
      <c r="U1117" s="527"/>
      <c r="V1117" s="956" t="s">
        <v>12599</v>
      </c>
      <c r="W1117" s="936" t="s">
        <v>12821</v>
      </c>
      <c r="X1117" s="525" t="s">
        <v>1678</v>
      </c>
      <c r="Y1117" s="529">
        <v>0.5</v>
      </c>
      <c r="Z1117" s="728"/>
      <c r="AA1117" s="537"/>
      <c r="AB1117" s="534"/>
      <c r="AC1117" s="556"/>
      <c r="AD1117" s="721">
        <f>ROUND(ROUND(ROUND(F1065*$M$10,0)*Y1117,0)-AB1114,0)</f>
        <v>259</v>
      </c>
      <c r="AE1117" s="539"/>
      <c r="AF1117" s="533"/>
    </row>
    <row r="1118" spans="1:32" ht="16.7" customHeight="1" x14ac:dyDescent="0.15">
      <c r="A1118" s="549">
        <v>22</v>
      </c>
      <c r="B1118" s="549">
        <v>8852</v>
      </c>
      <c r="C1118" s="540" t="s">
        <v>14391</v>
      </c>
      <c r="D1118" s="542"/>
      <c r="E1118" s="534"/>
      <c r="F1118" s="534"/>
      <c r="H1118" s="541"/>
      <c r="I1118" s="730"/>
      <c r="J1118" s="537"/>
      <c r="L1118" s="534"/>
      <c r="M1118" s="541"/>
      <c r="N1118" s="947" t="s">
        <v>10414</v>
      </c>
      <c r="O1118" s="941"/>
      <c r="P1118" s="526" t="s">
        <v>16</v>
      </c>
      <c r="Q1118" s="526"/>
      <c r="R1118" s="526"/>
      <c r="S1118" s="526"/>
      <c r="T1118" s="526" t="s">
        <v>1678</v>
      </c>
      <c r="U1118" s="527">
        <v>0.7</v>
      </c>
      <c r="V1118" s="1029"/>
      <c r="W1118" s="937"/>
      <c r="X1118" s="537"/>
      <c r="Z1118" s="728"/>
      <c r="AA1118" s="537"/>
      <c r="AB1118" s="534"/>
      <c r="AC1118" s="556"/>
      <c r="AD1118" s="721">
        <f>ROUND(ROUND(ROUND(ROUND(F1065*$M$10,0)*U1118,0)*Y1117,0)-AB1114,0)</f>
        <v>178</v>
      </c>
      <c r="AE1118" s="539"/>
      <c r="AF1118" s="533"/>
    </row>
    <row r="1119" spans="1:32" ht="16.7" customHeight="1" x14ac:dyDescent="0.15">
      <c r="A1119" s="520">
        <v>22</v>
      </c>
      <c r="B1119" s="520" t="s">
        <v>5852</v>
      </c>
      <c r="C1119" s="540" t="s">
        <v>14392</v>
      </c>
      <c r="D1119" s="542"/>
      <c r="E1119" s="534"/>
      <c r="F1119" s="534"/>
      <c r="H1119" s="541"/>
      <c r="I1119" s="731"/>
      <c r="J1119" s="544"/>
      <c r="K1119" s="725"/>
      <c r="L1119" s="534"/>
      <c r="M1119" s="541"/>
      <c r="N1119" s="1024"/>
      <c r="O1119" s="1025"/>
      <c r="P1119" s="526" t="s">
        <v>3833</v>
      </c>
      <c r="Q1119" s="526"/>
      <c r="R1119" s="526"/>
      <c r="S1119" s="526"/>
      <c r="T1119" s="526" t="s">
        <v>1678</v>
      </c>
      <c r="U1119" s="527">
        <v>0.5</v>
      </c>
      <c r="V1119" s="1029"/>
      <c r="W1119" s="937"/>
      <c r="X1119" s="537"/>
      <c r="Z1119" s="728"/>
      <c r="AA1119" s="537"/>
      <c r="AB1119" s="534"/>
      <c r="AC1119" s="556"/>
      <c r="AD1119" s="721">
        <f>ROUND(ROUND(ROUND(ROUND(F1065*$M$10,0)*U1119,0)*Y1117,0)-AB1114,0)</f>
        <v>124</v>
      </c>
      <c r="AE1119" s="539"/>
      <c r="AF1119" s="533"/>
    </row>
    <row r="1120" spans="1:32" ht="16.7" customHeight="1" x14ac:dyDescent="0.15">
      <c r="A1120" s="549">
        <v>22</v>
      </c>
      <c r="B1120" s="549">
        <v>8853</v>
      </c>
      <c r="C1120" s="540" t="s">
        <v>14393</v>
      </c>
      <c r="D1120" s="542"/>
      <c r="E1120" s="534"/>
      <c r="F1120" s="534"/>
      <c r="H1120" s="541"/>
      <c r="I1120" s="1026" t="s">
        <v>10418</v>
      </c>
      <c r="J1120" s="525" t="s">
        <v>1678</v>
      </c>
      <c r="K1120" s="718">
        <v>0.96499999999999997</v>
      </c>
      <c r="L1120" s="534"/>
      <c r="M1120" s="541"/>
      <c r="N1120" s="526"/>
      <c r="O1120" s="526"/>
      <c r="P1120" s="526"/>
      <c r="Q1120" s="526"/>
      <c r="R1120" s="526"/>
      <c r="S1120" s="526"/>
      <c r="T1120" s="526"/>
      <c r="U1120" s="527"/>
      <c r="V1120" s="1029"/>
      <c r="W1120" s="937"/>
      <c r="X1120" s="537"/>
      <c r="Z1120" s="728"/>
      <c r="AA1120" s="537"/>
      <c r="AB1120" s="534"/>
      <c r="AC1120" s="556"/>
      <c r="AD1120" s="721">
        <f>ROUND(ROUND(ROUND(ROUND(F1065*K1120,0)*$M$10,0)*Y1117,0)-AB1114,0)</f>
        <v>250</v>
      </c>
      <c r="AE1120" s="539"/>
      <c r="AF1120" s="533"/>
    </row>
    <row r="1121" spans="1:32" ht="16.7" customHeight="1" x14ac:dyDescent="0.15">
      <c r="A1121" s="549">
        <v>22</v>
      </c>
      <c r="B1121" s="549">
        <v>8854</v>
      </c>
      <c r="C1121" s="540" t="s">
        <v>14394</v>
      </c>
      <c r="D1121" s="542"/>
      <c r="E1121" s="534"/>
      <c r="F1121" s="534"/>
      <c r="H1121" s="541"/>
      <c r="I1121" s="1027"/>
      <c r="J1121" s="537"/>
      <c r="L1121" s="534"/>
      <c r="M1121" s="541"/>
      <c r="N1121" s="947" t="s">
        <v>10414</v>
      </c>
      <c r="O1121" s="941"/>
      <c r="P1121" s="526" t="s">
        <v>16</v>
      </c>
      <c r="Q1121" s="526"/>
      <c r="R1121" s="526"/>
      <c r="S1121" s="526"/>
      <c r="T1121" s="526" t="s">
        <v>1678</v>
      </c>
      <c r="U1121" s="527">
        <v>0.7</v>
      </c>
      <c r="V1121" s="1029"/>
      <c r="W1121" s="937"/>
      <c r="X1121" s="537"/>
      <c r="Z1121" s="728"/>
      <c r="AA1121" s="537"/>
      <c r="AB1121" s="534"/>
      <c r="AC1121" s="556"/>
      <c r="AD1121" s="721">
        <f>ROUND(ROUND(ROUND(ROUND(ROUND(F1065*K1120,0)*$M$10,0)*U1121,0)*Y1117,0)-AB1114,0)</f>
        <v>171</v>
      </c>
      <c r="AE1121" s="539"/>
      <c r="AF1121" s="533"/>
    </row>
    <row r="1122" spans="1:32" ht="16.7" customHeight="1" x14ac:dyDescent="0.15">
      <c r="A1122" s="520">
        <v>22</v>
      </c>
      <c r="B1122" s="520" t="s">
        <v>14395</v>
      </c>
      <c r="C1122" s="540" t="s">
        <v>14396</v>
      </c>
      <c r="D1122" s="542"/>
      <c r="E1122" s="534"/>
      <c r="F1122" s="534"/>
      <c r="H1122" s="541"/>
      <c r="I1122" s="1028"/>
      <c r="J1122" s="544"/>
      <c r="K1122" s="725"/>
      <c r="L1122" s="534"/>
      <c r="M1122" s="541"/>
      <c r="N1122" s="1024"/>
      <c r="O1122" s="1025"/>
      <c r="P1122" s="526" t="s">
        <v>3833</v>
      </c>
      <c r="Q1122" s="526"/>
      <c r="R1122" s="526"/>
      <c r="S1122" s="526"/>
      <c r="T1122" s="526" t="s">
        <v>1678</v>
      </c>
      <c r="U1122" s="527">
        <v>0.5</v>
      </c>
      <c r="V1122" s="1029"/>
      <c r="W1122" s="938"/>
      <c r="X1122" s="544"/>
      <c r="Y1122" s="548"/>
      <c r="Z1122" s="728"/>
      <c r="AA1122" s="537"/>
      <c r="AB1122" s="534"/>
      <c r="AC1122" s="556"/>
      <c r="AD1122" s="721">
        <f>ROUND(ROUND(ROUND(ROUND(ROUND(F1065*K1120,0)*$M$10,0)*U1122,0)*Y1117,0)-AB1114,0)</f>
        <v>119</v>
      </c>
      <c r="AE1122" s="539"/>
      <c r="AF1122" s="533"/>
    </row>
    <row r="1123" spans="1:32" ht="16.7" customHeight="1" x14ac:dyDescent="0.15">
      <c r="A1123" s="549">
        <v>22</v>
      </c>
      <c r="B1123" s="549">
        <v>8047</v>
      </c>
      <c r="C1123" s="540" t="s">
        <v>14397</v>
      </c>
      <c r="D1123" s="542"/>
      <c r="E1123" s="534"/>
      <c r="F1123" s="534"/>
      <c r="H1123" s="541"/>
      <c r="I1123" s="729"/>
      <c r="J1123" s="525"/>
      <c r="K1123" s="718"/>
      <c r="L1123" s="534"/>
      <c r="M1123" s="541"/>
      <c r="N1123" s="526"/>
      <c r="O1123" s="526"/>
      <c r="P1123" s="526"/>
      <c r="Q1123" s="526"/>
      <c r="R1123" s="526"/>
      <c r="S1123" s="526"/>
      <c r="T1123" s="526"/>
      <c r="U1123" s="527"/>
      <c r="V1123" s="1029"/>
      <c r="W1123" s="936" t="s">
        <v>12830</v>
      </c>
      <c r="X1123" s="525" t="s">
        <v>1678</v>
      </c>
      <c r="Y1123" s="529">
        <v>0.7</v>
      </c>
      <c r="Z1123" s="728"/>
      <c r="AA1123" s="537"/>
      <c r="AB1123" s="534"/>
      <c r="AC1123" s="556"/>
      <c r="AD1123" s="721">
        <f>ROUND(ROUND(ROUND(F1065*$M$10,0)*Y1123,0)-AB1114,0)</f>
        <v>367</v>
      </c>
      <c r="AE1123" s="539"/>
      <c r="AF1123" s="533"/>
    </row>
    <row r="1124" spans="1:32" ht="16.7" customHeight="1" x14ac:dyDescent="0.15">
      <c r="A1124" s="549">
        <v>22</v>
      </c>
      <c r="B1124" s="549">
        <v>8048</v>
      </c>
      <c r="C1124" s="540" t="s">
        <v>14398</v>
      </c>
      <c r="D1124" s="542"/>
      <c r="E1124" s="534"/>
      <c r="F1124" s="534"/>
      <c r="H1124" s="541"/>
      <c r="I1124" s="730"/>
      <c r="J1124" s="537"/>
      <c r="L1124" s="534"/>
      <c r="M1124" s="541"/>
      <c r="N1124" s="947" t="s">
        <v>10414</v>
      </c>
      <c r="O1124" s="941"/>
      <c r="P1124" s="526" t="s">
        <v>16</v>
      </c>
      <c r="Q1124" s="526"/>
      <c r="R1124" s="526"/>
      <c r="S1124" s="526"/>
      <c r="T1124" s="526" t="s">
        <v>1678</v>
      </c>
      <c r="U1124" s="527">
        <v>0.7</v>
      </c>
      <c r="V1124" s="1029"/>
      <c r="W1124" s="937"/>
      <c r="X1124" s="537"/>
      <c r="Z1124" s="728"/>
      <c r="AA1124" s="537"/>
      <c r="AB1124" s="534"/>
      <c r="AC1124" s="556"/>
      <c r="AD1124" s="721">
        <f>ROUND(ROUND(ROUND(ROUND(F1065*$M$10,0)*U1124,0)*Y1123,0)-AB1114,0)</f>
        <v>253</v>
      </c>
      <c r="AE1124" s="539"/>
      <c r="AF1124" s="533"/>
    </row>
    <row r="1125" spans="1:32" ht="16.7" customHeight="1" x14ac:dyDescent="0.15">
      <c r="A1125" s="520">
        <v>22</v>
      </c>
      <c r="B1125" s="520" t="s">
        <v>14399</v>
      </c>
      <c r="C1125" s="540" t="s">
        <v>14400</v>
      </c>
      <c r="D1125" s="542"/>
      <c r="E1125" s="534"/>
      <c r="F1125" s="534"/>
      <c r="H1125" s="541"/>
      <c r="I1125" s="731"/>
      <c r="J1125" s="544"/>
      <c r="K1125" s="725"/>
      <c r="L1125" s="534"/>
      <c r="M1125" s="541"/>
      <c r="N1125" s="1024"/>
      <c r="O1125" s="1025"/>
      <c r="P1125" s="526" t="s">
        <v>3833</v>
      </c>
      <c r="Q1125" s="526"/>
      <c r="R1125" s="526"/>
      <c r="S1125" s="526"/>
      <c r="T1125" s="526" t="s">
        <v>1678</v>
      </c>
      <c r="U1125" s="527">
        <v>0.5</v>
      </c>
      <c r="V1125" s="1029"/>
      <c r="W1125" s="937"/>
      <c r="X1125" s="537"/>
      <c r="Z1125" s="728"/>
      <c r="AA1125" s="537"/>
      <c r="AB1125" s="534"/>
      <c r="AC1125" s="556"/>
      <c r="AD1125" s="721">
        <f>ROUND(ROUND(ROUND(ROUND(F1065*$M$10,0)*U1125,0)*Y1123,0)-AB1114,0)</f>
        <v>178</v>
      </c>
      <c r="AE1125" s="539"/>
      <c r="AF1125" s="533"/>
    </row>
    <row r="1126" spans="1:32" ht="16.7" customHeight="1" x14ac:dyDescent="0.15">
      <c r="A1126" s="549">
        <v>22</v>
      </c>
      <c r="B1126" s="549">
        <v>8049</v>
      </c>
      <c r="C1126" s="540" t="s">
        <v>14401</v>
      </c>
      <c r="D1126" s="542"/>
      <c r="E1126" s="534"/>
      <c r="F1126" s="534"/>
      <c r="H1126" s="541"/>
      <c r="I1126" s="1026" t="s">
        <v>10418</v>
      </c>
      <c r="J1126" s="525" t="s">
        <v>1678</v>
      </c>
      <c r="K1126" s="718">
        <v>0.96499999999999997</v>
      </c>
      <c r="L1126" s="534"/>
      <c r="M1126" s="541"/>
      <c r="N1126" s="526"/>
      <c r="O1126" s="526"/>
      <c r="P1126" s="526"/>
      <c r="Q1126" s="526"/>
      <c r="R1126" s="526"/>
      <c r="S1126" s="526"/>
      <c r="T1126" s="526"/>
      <c r="U1126" s="527"/>
      <c r="V1126" s="1029"/>
      <c r="W1126" s="937"/>
      <c r="X1126" s="537"/>
      <c r="Z1126" s="728"/>
      <c r="AA1126" s="537"/>
      <c r="AB1126" s="534"/>
      <c r="AC1126" s="556"/>
      <c r="AD1126" s="721">
        <f>ROUND(ROUND(ROUND(ROUND(F1065*K1126,0)*$M$10,0)*Y1123,0)-AB1114,0)</f>
        <v>354</v>
      </c>
      <c r="AE1126" s="539"/>
      <c r="AF1126" s="533"/>
    </row>
    <row r="1127" spans="1:32" ht="16.7" customHeight="1" x14ac:dyDescent="0.15">
      <c r="A1127" s="549">
        <v>22</v>
      </c>
      <c r="B1127" s="549">
        <v>8050</v>
      </c>
      <c r="C1127" s="540" t="s">
        <v>14402</v>
      </c>
      <c r="D1127" s="542"/>
      <c r="E1127" s="534"/>
      <c r="F1127" s="534"/>
      <c r="H1127" s="541"/>
      <c r="I1127" s="1027"/>
      <c r="J1127" s="537"/>
      <c r="L1127" s="534"/>
      <c r="M1127" s="541"/>
      <c r="N1127" s="947" t="s">
        <v>10414</v>
      </c>
      <c r="O1127" s="941"/>
      <c r="P1127" s="526" t="s">
        <v>16</v>
      </c>
      <c r="Q1127" s="526"/>
      <c r="R1127" s="526"/>
      <c r="S1127" s="526"/>
      <c r="T1127" s="526" t="s">
        <v>1678</v>
      </c>
      <c r="U1127" s="527">
        <v>0.7</v>
      </c>
      <c r="V1127" s="1029"/>
      <c r="W1127" s="937"/>
      <c r="X1127" s="537"/>
      <c r="Z1127" s="728"/>
      <c r="AA1127" s="537"/>
      <c r="AB1127" s="534"/>
      <c r="AC1127" s="556"/>
      <c r="AD1127" s="721">
        <f>ROUND(ROUND(ROUND(ROUND(ROUND(F1065*K1126,0)*$M$10,0)*U1127,0)*Y1123,0)-AB1114,0)</f>
        <v>244</v>
      </c>
      <c r="AE1127" s="539"/>
      <c r="AF1127" s="533"/>
    </row>
    <row r="1128" spans="1:32" ht="16.7" customHeight="1" x14ac:dyDescent="0.15">
      <c r="A1128" s="520">
        <v>22</v>
      </c>
      <c r="B1128" s="520" t="s">
        <v>14403</v>
      </c>
      <c r="C1128" s="540" t="s">
        <v>14404</v>
      </c>
      <c r="D1128" s="542"/>
      <c r="E1128" s="534"/>
      <c r="F1128" s="534"/>
      <c r="H1128" s="541"/>
      <c r="I1128" s="1028"/>
      <c r="J1128" s="544"/>
      <c r="K1128" s="725"/>
      <c r="L1128" s="534"/>
      <c r="M1128" s="541"/>
      <c r="N1128" s="1024"/>
      <c r="O1128" s="1025"/>
      <c r="P1128" s="526" t="s">
        <v>3833</v>
      </c>
      <c r="Q1128" s="526"/>
      <c r="R1128" s="526"/>
      <c r="S1128" s="526"/>
      <c r="T1128" s="526" t="s">
        <v>1678</v>
      </c>
      <c r="U1128" s="527">
        <v>0.5</v>
      </c>
      <c r="V1128" s="1023"/>
      <c r="W1128" s="938"/>
      <c r="X1128" s="544"/>
      <c r="Y1128" s="548"/>
      <c r="Z1128" s="728"/>
      <c r="AA1128" s="537"/>
      <c r="AB1128" s="534"/>
      <c r="AC1128" s="556"/>
      <c r="AD1128" s="721">
        <f>ROUND(ROUND(ROUND(ROUND(ROUND(F1065*K1126,0)*$M$10,0)*U1128,0)*Y1123,0)-AB1114,0)</f>
        <v>171</v>
      </c>
      <c r="AE1128" s="539"/>
      <c r="AF1128" s="533"/>
    </row>
    <row r="1129" spans="1:32" ht="16.7" customHeight="1" x14ac:dyDescent="0.15">
      <c r="A1129" s="520">
        <v>22</v>
      </c>
      <c r="B1129" s="520" t="s">
        <v>14405</v>
      </c>
      <c r="C1129" s="540" t="s">
        <v>14406</v>
      </c>
      <c r="D1129" s="542"/>
      <c r="E1129" s="534"/>
      <c r="F1129" s="534"/>
      <c r="H1129" s="541"/>
      <c r="I1129" s="729"/>
      <c r="J1129" s="525"/>
      <c r="K1129" s="718"/>
      <c r="L1129" s="534"/>
      <c r="M1129" s="541"/>
      <c r="N1129" s="526"/>
      <c r="O1129" s="526"/>
      <c r="P1129" s="526"/>
      <c r="Q1129" s="526"/>
      <c r="R1129" s="526"/>
      <c r="S1129" s="526"/>
      <c r="T1129" s="526"/>
      <c r="U1129" s="527"/>
      <c r="V1129" s="1021" t="s">
        <v>12608</v>
      </c>
      <c r="W1129" s="936" t="s">
        <v>12840</v>
      </c>
      <c r="X1129" s="525" t="s">
        <v>1678</v>
      </c>
      <c r="Y1129" s="529">
        <v>0.7</v>
      </c>
      <c r="Z1129" s="728"/>
      <c r="AA1129" s="537"/>
      <c r="AB1129" s="534"/>
      <c r="AC1129" s="556"/>
      <c r="AD1129" s="721">
        <f>ROUND(ROUND(ROUND(F1065*$M$10,0)*Y1129,0)-AB1114,0)</f>
        <v>367</v>
      </c>
      <c r="AE1129" s="539"/>
      <c r="AF1129" s="533"/>
    </row>
    <row r="1130" spans="1:32" ht="16.7" customHeight="1" x14ac:dyDescent="0.15">
      <c r="A1130" s="520">
        <v>22</v>
      </c>
      <c r="B1130" s="520" t="s">
        <v>14407</v>
      </c>
      <c r="C1130" s="540" t="s">
        <v>14408</v>
      </c>
      <c r="D1130" s="542"/>
      <c r="E1130" s="534"/>
      <c r="F1130" s="534"/>
      <c r="H1130" s="541"/>
      <c r="I1130" s="730"/>
      <c r="J1130" s="537"/>
      <c r="L1130" s="534"/>
      <c r="M1130" s="541"/>
      <c r="N1130" s="947" t="s">
        <v>10414</v>
      </c>
      <c r="O1130" s="941"/>
      <c r="P1130" s="526" t="s">
        <v>16</v>
      </c>
      <c r="Q1130" s="526"/>
      <c r="R1130" s="526"/>
      <c r="S1130" s="526"/>
      <c r="T1130" s="526" t="s">
        <v>1678</v>
      </c>
      <c r="U1130" s="527">
        <v>0.7</v>
      </c>
      <c r="V1130" s="1022"/>
      <c r="W1130" s="937"/>
      <c r="X1130" s="537"/>
      <c r="Z1130" s="728"/>
      <c r="AA1130" s="537"/>
      <c r="AB1130" s="534"/>
      <c r="AC1130" s="556"/>
      <c r="AD1130" s="721">
        <f>ROUND(ROUND(ROUND(ROUND(F1065*$M$10,0)*U1130,0)*Y1129,0)-AB1114,0)</f>
        <v>253</v>
      </c>
      <c r="AE1130" s="539"/>
      <c r="AF1130" s="533"/>
    </row>
    <row r="1131" spans="1:32" ht="16.7" customHeight="1" x14ac:dyDescent="0.15">
      <c r="A1131" s="520">
        <v>22</v>
      </c>
      <c r="B1131" s="520" t="s">
        <v>14409</v>
      </c>
      <c r="C1131" s="540" t="s">
        <v>14410</v>
      </c>
      <c r="D1131" s="542"/>
      <c r="E1131" s="534"/>
      <c r="F1131" s="534"/>
      <c r="H1131" s="541"/>
      <c r="I1131" s="731"/>
      <c r="J1131" s="544"/>
      <c r="K1131" s="725"/>
      <c r="L1131" s="534"/>
      <c r="M1131" s="541"/>
      <c r="N1131" s="1024"/>
      <c r="O1131" s="1025"/>
      <c r="P1131" s="526" t="s">
        <v>3833</v>
      </c>
      <c r="Q1131" s="526"/>
      <c r="R1131" s="526"/>
      <c r="S1131" s="526"/>
      <c r="T1131" s="526" t="s">
        <v>1678</v>
      </c>
      <c r="U1131" s="527">
        <v>0.5</v>
      </c>
      <c r="V1131" s="1022"/>
      <c r="W1131" s="937"/>
      <c r="X1131" s="537"/>
      <c r="Z1131" s="728"/>
      <c r="AA1131" s="537"/>
      <c r="AB1131" s="534"/>
      <c r="AC1131" s="556"/>
      <c r="AD1131" s="721">
        <f>ROUND(ROUND(ROUND(ROUND(F1065*$M$10,0)*U1131,0)*Y1129,0)-AB1114,0)</f>
        <v>178</v>
      </c>
      <c r="AE1131" s="539"/>
      <c r="AF1131" s="533"/>
    </row>
    <row r="1132" spans="1:32" ht="16.7" customHeight="1" x14ac:dyDescent="0.15">
      <c r="A1132" s="520">
        <v>22</v>
      </c>
      <c r="B1132" s="520" t="s">
        <v>5854</v>
      </c>
      <c r="C1132" s="540" t="s">
        <v>14411</v>
      </c>
      <c r="D1132" s="542"/>
      <c r="E1132" s="534"/>
      <c r="F1132" s="534"/>
      <c r="H1132" s="541"/>
      <c r="I1132" s="1026" t="s">
        <v>10418</v>
      </c>
      <c r="J1132" s="525" t="s">
        <v>1678</v>
      </c>
      <c r="K1132" s="718">
        <v>0.96499999999999997</v>
      </c>
      <c r="L1132" s="534"/>
      <c r="M1132" s="541"/>
      <c r="N1132" s="526"/>
      <c r="O1132" s="526"/>
      <c r="P1132" s="526"/>
      <c r="Q1132" s="526"/>
      <c r="R1132" s="526"/>
      <c r="S1132" s="526"/>
      <c r="T1132" s="526"/>
      <c r="U1132" s="527"/>
      <c r="V1132" s="1022"/>
      <c r="W1132" s="937"/>
      <c r="X1132" s="537"/>
      <c r="Z1132" s="728"/>
      <c r="AA1132" s="537"/>
      <c r="AB1132" s="534"/>
      <c r="AC1132" s="556"/>
      <c r="AD1132" s="721">
        <f>ROUND(ROUND(ROUND(ROUND(F1065*K1132,0)*$M$10,0)*Y1129,0)-AB1114,0)</f>
        <v>354</v>
      </c>
      <c r="AE1132" s="539"/>
      <c r="AF1132" s="533"/>
    </row>
    <row r="1133" spans="1:32" ht="16.7" customHeight="1" x14ac:dyDescent="0.15">
      <c r="A1133" s="520">
        <v>22</v>
      </c>
      <c r="B1133" s="520" t="s">
        <v>5856</v>
      </c>
      <c r="C1133" s="540" t="s">
        <v>14412</v>
      </c>
      <c r="D1133" s="542"/>
      <c r="E1133" s="534"/>
      <c r="F1133" s="534"/>
      <c r="H1133" s="541"/>
      <c r="I1133" s="1027"/>
      <c r="J1133" s="537"/>
      <c r="L1133" s="534"/>
      <c r="M1133" s="541"/>
      <c r="N1133" s="947" t="s">
        <v>10414</v>
      </c>
      <c r="O1133" s="941"/>
      <c r="P1133" s="526" t="s">
        <v>16</v>
      </c>
      <c r="Q1133" s="526"/>
      <c r="R1133" s="526"/>
      <c r="S1133" s="526"/>
      <c r="T1133" s="526" t="s">
        <v>1678</v>
      </c>
      <c r="U1133" s="527">
        <v>0.7</v>
      </c>
      <c r="V1133" s="1022"/>
      <c r="W1133" s="937"/>
      <c r="X1133" s="537"/>
      <c r="Z1133" s="728"/>
      <c r="AA1133" s="537"/>
      <c r="AB1133" s="534"/>
      <c r="AC1133" s="556"/>
      <c r="AD1133" s="721">
        <f>ROUND(ROUND(ROUND(ROUND(ROUND(F1065*K1132,0)*$M$10,0)*U1133,0)*Y1129,0)-AB1114,0)</f>
        <v>244</v>
      </c>
      <c r="AE1133" s="539"/>
      <c r="AF1133" s="533"/>
    </row>
    <row r="1134" spans="1:32" ht="16.7" customHeight="1" x14ac:dyDescent="0.15">
      <c r="A1134" s="520">
        <v>22</v>
      </c>
      <c r="B1134" s="520" t="s">
        <v>5858</v>
      </c>
      <c r="C1134" s="540" t="s">
        <v>14413</v>
      </c>
      <c r="D1134" s="542"/>
      <c r="E1134" s="534"/>
      <c r="F1134" s="534"/>
      <c r="H1134" s="541"/>
      <c r="I1134" s="1028"/>
      <c r="J1134" s="544"/>
      <c r="K1134" s="725"/>
      <c r="L1134" s="534"/>
      <c r="M1134" s="541"/>
      <c r="N1134" s="1024"/>
      <c r="O1134" s="1025"/>
      <c r="P1134" s="526" t="s">
        <v>3833</v>
      </c>
      <c r="Q1134" s="526"/>
      <c r="R1134" s="526"/>
      <c r="S1134" s="526"/>
      <c r="T1134" s="526" t="s">
        <v>1678</v>
      </c>
      <c r="U1134" s="527">
        <v>0.5</v>
      </c>
      <c r="V1134" s="1023"/>
      <c r="W1134" s="938"/>
      <c r="X1134" s="544"/>
      <c r="Y1134" s="548"/>
      <c r="Z1134" s="733"/>
      <c r="AA1134" s="544"/>
      <c r="AB1134" s="534"/>
      <c r="AC1134" s="556"/>
      <c r="AD1134" s="721">
        <f>ROUND(ROUND(ROUND(ROUND(ROUND(F1065*K1132,0)*$M$10,0)*U1134,0)*Y1129,0)-AB1114,0)</f>
        <v>171</v>
      </c>
      <c r="AE1134" s="539"/>
      <c r="AF1134" s="533"/>
    </row>
    <row r="1135" spans="1:32" ht="16.7" customHeight="1" x14ac:dyDescent="0.15">
      <c r="A1135" s="520">
        <v>22</v>
      </c>
      <c r="B1135" s="520">
        <v>8855</v>
      </c>
      <c r="C1135" s="540" t="s">
        <v>14414</v>
      </c>
      <c r="D1135" s="542"/>
      <c r="E1135" s="534"/>
      <c r="F1135" s="534"/>
      <c r="H1135" s="541"/>
      <c r="I1135" s="729"/>
      <c r="J1135" s="525"/>
      <c r="K1135" s="718"/>
      <c r="L1135" s="534"/>
      <c r="M1135" s="541"/>
      <c r="N1135" s="526"/>
      <c r="O1135" s="526"/>
      <c r="P1135" s="526"/>
      <c r="Q1135" s="526"/>
      <c r="R1135" s="526"/>
      <c r="S1135" s="526"/>
      <c r="T1135" s="526"/>
      <c r="U1135" s="527"/>
      <c r="V1135" s="719"/>
      <c r="W1135" s="525"/>
      <c r="X1135" s="525"/>
      <c r="Y1135" s="529"/>
      <c r="Z1135" s="936" t="s">
        <v>11906</v>
      </c>
      <c r="AA1135" s="947"/>
      <c r="AB1135" s="534"/>
      <c r="AC1135" s="556"/>
      <c r="AD1135" s="721">
        <f>ROUND(ROUND(ROUND(F1065*$M$10,0)*AA1138,0)-AB1114,0)</f>
        <v>525</v>
      </c>
      <c r="AE1135" s="539"/>
      <c r="AF1135" s="533"/>
    </row>
    <row r="1136" spans="1:32" ht="16.7" customHeight="1" x14ac:dyDescent="0.15">
      <c r="A1136" s="520">
        <v>22</v>
      </c>
      <c r="B1136" s="520">
        <v>8856</v>
      </c>
      <c r="C1136" s="540" t="s">
        <v>14415</v>
      </c>
      <c r="D1136" s="542"/>
      <c r="E1136" s="534"/>
      <c r="F1136" s="534"/>
      <c r="H1136" s="541"/>
      <c r="I1136" s="730"/>
      <c r="J1136" s="537"/>
      <c r="L1136" s="534"/>
      <c r="M1136" s="541"/>
      <c r="N1136" s="947" t="s">
        <v>10414</v>
      </c>
      <c r="O1136" s="941"/>
      <c r="P1136" s="526" t="s">
        <v>16</v>
      </c>
      <c r="Q1136" s="526"/>
      <c r="R1136" s="526"/>
      <c r="S1136" s="526"/>
      <c r="T1136" s="526" t="s">
        <v>1678</v>
      </c>
      <c r="U1136" s="527">
        <v>0.7</v>
      </c>
      <c r="V1136" s="722"/>
      <c r="W1136" s="537"/>
      <c r="X1136" s="537"/>
      <c r="Z1136" s="937"/>
      <c r="AA1136" s="948"/>
      <c r="AB1136" s="534"/>
      <c r="AC1136" s="556"/>
      <c r="AD1136" s="721">
        <f>ROUND(ROUND(ROUND(ROUND(F1065*$M$10,0)*U1136,0)*AA1138,0)-AB1114,0)</f>
        <v>364</v>
      </c>
      <c r="AE1136" s="539"/>
      <c r="AF1136" s="533"/>
    </row>
    <row r="1137" spans="1:32" ht="16.7" customHeight="1" x14ac:dyDescent="0.15">
      <c r="A1137" s="520">
        <v>22</v>
      </c>
      <c r="B1137" s="520" t="s">
        <v>5860</v>
      </c>
      <c r="C1137" s="540" t="s">
        <v>14416</v>
      </c>
      <c r="D1137" s="542"/>
      <c r="E1137" s="534"/>
      <c r="F1137" s="534"/>
      <c r="H1137" s="541"/>
      <c r="I1137" s="731"/>
      <c r="J1137" s="544"/>
      <c r="K1137" s="725"/>
      <c r="L1137" s="534"/>
      <c r="M1137" s="541"/>
      <c r="N1137" s="1024"/>
      <c r="O1137" s="1025"/>
      <c r="P1137" s="526" t="s">
        <v>3833</v>
      </c>
      <c r="Q1137" s="526"/>
      <c r="R1137" s="526"/>
      <c r="S1137" s="526"/>
      <c r="T1137" s="526" t="s">
        <v>1678</v>
      </c>
      <c r="U1137" s="527">
        <v>0.5</v>
      </c>
      <c r="V1137" s="722"/>
      <c r="W1137" s="537"/>
      <c r="X1137" s="537"/>
      <c r="Z1137" s="937"/>
      <c r="AA1137" s="948"/>
      <c r="AB1137" s="534"/>
      <c r="AC1137" s="556"/>
      <c r="AD1137" s="721">
        <f>ROUND(ROUND(ROUND(ROUND(F1065*$M$10,0)*U1137,0)*AA1138,0)-AB1114,0)</f>
        <v>257</v>
      </c>
      <c r="AE1137" s="539"/>
      <c r="AF1137" s="533"/>
    </row>
    <row r="1138" spans="1:32" ht="16.7" customHeight="1" x14ac:dyDescent="0.15">
      <c r="A1138" s="520">
        <v>22</v>
      </c>
      <c r="B1138" s="520">
        <v>8857</v>
      </c>
      <c r="C1138" s="540" t="s">
        <v>14417</v>
      </c>
      <c r="D1138" s="542"/>
      <c r="E1138" s="534"/>
      <c r="F1138" s="534"/>
      <c r="H1138" s="541"/>
      <c r="I1138" s="1026" t="s">
        <v>10418</v>
      </c>
      <c r="J1138" s="525" t="s">
        <v>1678</v>
      </c>
      <c r="K1138" s="718">
        <v>0.96499999999999997</v>
      </c>
      <c r="L1138" s="534"/>
      <c r="M1138" s="541"/>
      <c r="N1138" s="526"/>
      <c r="O1138" s="526"/>
      <c r="P1138" s="526"/>
      <c r="Q1138" s="526"/>
      <c r="R1138" s="526"/>
      <c r="S1138" s="526"/>
      <c r="T1138" s="526"/>
      <c r="U1138" s="527"/>
      <c r="V1138" s="722"/>
      <c r="W1138" s="537"/>
      <c r="X1138" s="537"/>
      <c r="Z1138" s="728" t="s">
        <v>1678</v>
      </c>
      <c r="AA1138" s="570">
        <v>0.99099999999999999</v>
      </c>
      <c r="AB1138" s="534"/>
      <c r="AC1138" s="556"/>
      <c r="AD1138" s="721">
        <f>ROUND(ROUND(ROUND(ROUND(F1065*K1138,0)*$M$10,0)*AA1138,0)-AB1114,0)</f>
        <v>506</v>
      </c>
      <c r="AE1138" s="539"/>
      <c r="AF1138" s="533"/>
    </row>
    <row r="1139" spans="1:32" ht="16.7" customHeight="1" x14ac:dyDescent="0.15">
      <c r="A1139" s="520">
        <v>22</v>
      </c>
      <c r="B1139" s="520">
        <v>8858</v>
      </c>
      <c r="C1139" s="540" t="s">
        <v>14418</v>
      </c>
      <c r="D1139" s="542"/>
      <c r="E1139" s="534"/>
      <c r="F1139" s="534"/>
      <c r="H1139" s="541"/>
      <c r="I1139" s="1027"/>
      <c r="J1139" s="537"/>
      <c r="L1139" s="534"/>
      <c r="M1139" s="541"/>
      <c r="N1139" s="947" t="s">
        <v>10414</v>
      </c>
      <c r="O1139" s="941"/>
      <c r="P1139" s="526" t="s">
        <v>16</v>
      </c>
      <c r="Q1139" s="526"/>
      <c r="R1139" s="526"/>
      <c r="S1139" s="526"/>
      <c r="T1139" s="526" t="s">
        <v>1678</v>
      </c>
      <c r="U1139" s="527">
        <v>0.7</v>
      </c>
      <c r="V1139" s="722"/>
      <c r="W1139" s="537"/>
      <c r="X1139" s="537"/>
      <c r="Z1139" s="728"/>
      <c r="AA1139" s="537"/>
      <c r="AB1139" s="534"/>
      <c r="AC1139" s="556"/>
      <c r="AD1139" s="721">
        <f>ROUND(ROUND(ROUND(ROUND(ROUND(F1065*K1138,0)*$M$10,0)*U1139,0)*AA1138,0)-AB1114,0)</f>
        <v>351</v>
      </c>
      <c r="AE1139" s="539"/>
      <c r="AF1139" s="533"/>
    </row>
    <row r="1140" spans="1:32" ht="16.7" customHeight="1" x14ac:dyDescent="0.15">
      <c r="A1140" s="520">
        <v>22</v>
      </c>
      <c r="B1140" s="520" t="s">
        <v>5862</v>
      </c>
      <c r="C1140" s="540" t="s">
        <v>14419</v>
      </c>
      <c r="D1140" s="542"/>
      <c r="E1140" s="534"/>
      <c r="F1140" s="534"/>
      <c r="H1140" s="541"/>
      <c r="I1140" s="1028"/>
      <c r="J1140" s="544"/>
      <c r="K1140" s="725"/>
      <c r="L1140" s="534"/>
      <c r="M1140" s="541"/>
      <c r="N1140" s="1024"/>
      <c r="O1140" s="1025"/>
      <c r="P1140" s="526" t="s">
        <v>3833</v>
      </c>
      <c r="Q1140" s="526"/>
      <c r="R1140" s="526"/>
      <c r="S1140" s="526"/>
      <c r="T1140" s="526" t="s">
        <v>1678</v>
      </c>
      <c r="U1140" s="527">
        <v>0.5</v>
      </c>
      <c r="V1140" s="727"/>
      <c r="W1140" s="544"/>
      <c r="X1140" s="544"/>
      <c r="Y1140" s="548"/>
      <c r="Z1140" s="728"/>
      <c r="AA1140" s="537"/>
      <c r="AB1140" s="534"/>
      <c r="AC1140" s="556"/>
      <c r="AD1140" s="721">
        <f>ROUND(ROUND(ROUND(ROUND(ROUND(F1065*K1138,0)*$M$10,0)*U1140,0)*AA1138,0)-AB1114,0)</f>
        <v>248</v>
      </c>
      <c r="AE1140" s="539"/>
      <c r="AF1140" s="533"/>
    </row>
    <row r="1141" spans="1:32" ht="16.7" customHeight="1" x14ac:dyDescent="0.15">
      <c r="A1141" s="549">
        <v>22</v>
      </c>
      <c r="B1141" s="549">
        <v>8859</v>
      </c>
      <c r="C1141" s="540" t="s">
        <v>14420</v>
      </c>
      <c r="D1141" s="542"/>
      <c r="E1141" s="534"/>
      <c r="F1141" s="534"/>
      <c r="H1141" s="541"/>
      <c r="I1141" s="729"/>
      <c r="J1141" s="525"/>
      <c r="K1141" s="718"/>
      <c r="L1141" s="534"/>
      <c r="M1141" s="541"/>
      <c r="N1141" s="526"/>
      <c r="O1141" s="526"/>
      <c r="P1141" s="526"/>
      <c r="Q1141" s="526"/>
      <c r="R1141" s="526"/>
      <c r="S1141" s="526"/>
      <c r="T1141" s="526"/>
      <c r="U1141" s="527"/>
      <c r="V1141" s="956" t="s">
        <v>12599</v>
      </c>
      <c r="W1141" s="936" t="s">
        <v>12821</v>
      </c>
      <c r="X1141" s="525" t="s">
        <v>1678</v>
      </c>
      <c r="Y1141" s="529">
        <v>0.5</v>
      </c>
      <c r="Z1141" s="728"/>
      <c r="AA1141" s="537"/>
      <c r="AB1141" s="534"/>
      <c r="AC1141" s="556"/>
      <c r="AD1141" s="721">
        <f>ROUND(ROUND(ROUND(ROUND(F1065*$M$10,0)*Y1141,0)*AA1138,0)-AB1114,0)</f>
        <v>257</v>
      </c>
      <c r="AE1141" s="539"/>
      <c r="AF1141" s="533"/>
    </row>
    <row r="1142" spans="1:32" ht="16.7" customHeight="1" x14ac:dyDescent="0.15">
      <c r="A1142" s="549">
        <v>22</v>
      </c>
      <c r="B1142" s="549">
        <v>8860</v>
      </c>
      <c r="C1142" s="540" t="s">
        <v>14421</v>
      </c>
      <c r="D1142" s="542"/>
      <c r="E1142" s="534"/>
      <c r="F1142" s="534"/>
      <c r="H1142" s="541"/>
      <c r="I1142" s="730"/>
      <c r="J1142" s="537"/>
      <c r="L1142" s="534"/>
      <c r="M1142" s="541"/>
      <c r="N1142" s="947" t="s">
        <v>10414</v>
      </c>
      <c r="O1142" s="941"/>
      <c r="P1142" s="526" t="s">
        <v>16</v>
      </c>
      <c r="Q1142" s="526"/>
      <c r="R1142" s="526"/>
      <c r="S1142" s="526"/>
      <c r="T1142" s="526" t="s">
        <v>1678</v>
      </c>
      <c r="U1142" s="527">
        <v>0.7</v>
      </c>
      <c r="V1142" s="1029"/>
      <c r="W1142" s="937"/>
      <c r="X1142" s="537"/>
      <c r="Z1142" s="728"/>
      <c r="AA1142" s="537"/>
      <c r="AB1142" s="534"/>
      <c r="AC1142" s="556"/>
      <c r="AD1142" s="721">
        <f>ROUND(ROUND(ROUND(ROUND(ROUND(F1065*$M$10,0)*U1142,0)*Y1141,0)*AA1138,0)-AB1114,0)</f>
        <v>176</v>
      </c>
      <c r="AE1142" s="539"/>
      <c r="AF1142" s="533"/>
    </row>
    <row r="1143" spans="1:32" ht="16.7" customHeight="1" x14ac:dyDescent="0.15">
      <c r="A1143" s="520">
        <v>22</v>
      </c>
      <c r="B1143" s="520" t="s">
        <v>5864</v>
      </c>
      <c r="C1143" s="540" t="s">
        <v>14422</v>
      </c>
      <c r="D1143" s="542"/>
      <c r="E1143" s="534"/>
      <c r="F1143" s="534"/>
      <c r="H1143" s="541"/>
      <c r="I1143" s="731"/>
      <c r="J1143" s="544"/>
      <c r="K1143" s="725"/>
      <c r="L1143" s="534"/>
      <c r="M1143" s="541"/>
      <c r="N1143" s="1024"/>
      <c r="O1143" s="1025"/>
      <c r="P1143" s="526" t="s">
        <v>3833</v>
      </c>
      <c r="Q1143" s="526"/>
      <c r="R1143" s="526"/>
      <c r="S1143" s="526"/>
      <c r="T1143" s="526" t="s">
        <v>1678</v>
      </c>
      <c r="U1143" s="527">
        <v>0.5</v>
      </c>
      <c r="V1143" s="1029"/>
      <c r="W1143" s="937"/>
      <c r="X1143" s="537"/>
      <c r="Z1143" s="728"/>
      <c r="AA1143" s="537"/>
      <c r="AB1143" s="534"/>
      <c r="AC1143" s="556"/>
      <c r="AD1143" s="721">
        <f>ROUND(ROUND(ROUND(ROUND(ROUND(F1065*$M$10,0)*U1143,0)*Y1141,0)*AA1138,0)-AB1114,0)</f>
        <v>123</v>
      </c>
      <c r="AE1143" s="539"/>
      <c r="AF1143" s="533"/>
    </row>
    <row r="1144" spans="1:32" ht="16.7" customHeight="1" x14ac:dyDescent="0.15">
      <c r="A1144" s="549">
        <v>22</v>
      </c>
      <c r="B1144" s="549">
        <v>8861</v>
      </c>
      <c r="C1144" s="540" t="s">
        <v>14423</v>
      </c>
      <c r="D1144" s="542"/>
      <c r="E1144" s="534"/>
      <c r="F1144" s="534"/>
      <c r="H1144" s="541"/>
      <c r="I1144" s="1026" t="s">
        <v>10418</v>
      </c>
      <c r="J1144" s="525" t="s">
        <v>1678</v>
      </c>
      <c r="K1144" s="718">
        <v>0.96499999999999997</v>
      </c>
      <c r="L1144" s="534"/>
      <c r="M1144" s="541"/>
      <c r="N1144" s="526"/>
      <c r="O1144" s="526"/>
      <c r="P1144" s="526"/>
      <c r="Q1144" s="526"/>
      <c r="R1144" s="526"/>
      <c r="S1144" s="526"/>
      <c r="T1144" s="526"/>
      <c r="U1144" s="527"/>
      <c r="V1144" s="1029"/>
      <c r="W1144" s="937"/>
      <c r="X1144" s="537"/>
      <c r="Z1144" s="728"/>
      <c r="AA1144" s="537"/>
      <c r="AB1144" s="534"/>
      <c r="AC1144" s="556"/>
      <c r="AD1144" s="721">
        <f>ROUND(ROUND(ROUND(ROUND(ROUND(F1065*K1144,0)*$M$10,0)*Y1141,0)*AA1138,0)-AB1114,0)</f>
        <v>248</v>
      </c>
      <c r="AE1144" s="539"/>
      <c r="AF1144" s="533"/>
    </row>
    <row r="1145" spans="1:32" ht="16.7" customHeight="1" x14ac:dyDescent="0.15">
      <c r="A1145" s="549">
        <v>22</v>
      </c>
      <c r="B1145" s="549">
        <v>8862</v>
      </c>
      <c r="C1145" s="540" t="s">
        <v>14424</v>
      </c>
      <c r="D1145" s="542"/>
      <c r="E1145" s="534"/>
      <c r="F1145" s="534"/>
      <c r="H1145" s="541"/>
      <c r="I1145" s="1027"/>
      <c r="J1145" s="537"/>
      <c r="L1145" s="534"/>
      <c r="M1145" s="541"/>
      <c r="N1145" s="947" t="s">
        <v>10414</v>
      </c>
      <c r="O1145" s="941"/>
      <c r="P1145" s="526" t="s">
        <v>16</v>
      </c>
      <c r="Q1145" s="526"/>
      <c r="R1145" s="526"/>
      <c r="S1145" s="526"/>
      <c r="T1145" s="526" t="s">
        <v>1678</v>
      </c>
      <c r="U1145" s="527">
        <v>0.7</v>
      </c>
      <c r="V1145" s="1029"/>
      <c r="W1145" s="937"/>
      <c r="X1145" s="537"/>
      <c r="Z1145" s="728"/>
      <c r="AA1145" s="537"/>
      <c r="AB1145" s="534"/>
      <c r="AC1145" s="556"/>
      <c r="AD1145" s="721">
        <f>ROUND(ROUND(ROUND(ROUND(ROUND(ROUND(F1065*K1144,0)*$M$10,0)*U1145,0)*Y1141,0)*AA1138,0)-AB1114,0)</f>
        <v>169</v>
      </c>
      <c r="AE1145" s="539"/>
      <c r="AF1145" s="533"/>
    </row>
    <row r="1146" spans="1:32" ht="16.7" customHeight="1" x14ac:dyDescent="0.15">
      <c r="A1146" s="520">
        <v>22</v>
      </c>
      <c r="B1146" s="520" t="s">
        <v>14425</v>
      </c>
      <c r="C1146" s="540" t="s">
        <v>14426</v>
      </c>
      <c r="D1146" s="542"/>
      <c r="E1146" s="534"/>
      <c r="F1146" s="534"/>
      <c r="H1146" s="541"/>
      <c r="I1146" s="1028"/>
      <c r="J1146" s="544"/>
      <c r="K1146" s="725"/>
      <c r="L1146" s="534"/>
      <c r="M1146" s="541"/>
      <c r="N1146" s="1024"/>
      <c r="O1146" s="1025"/>
      <c r="P1146" s="526" t="s">
        <v>3833</v>
      </c>
      <c r="Q1146" s="526"/>
      <c r="R1146" s="526"/>
      <c r="S1146" s="526"/>
      <c r="T1146" s="526" t="s">
        <v>1678</v>
      </c>
      <c r="U1146" s="527">
        <v>0.5</v>
      </c>
      <c r="V1146" s="1029"/>
      <c r="W1146" s="938"/>
      <c r="X1146" s="544"/>
      <c r="Y1146" s="548"/>
      <c r="Z1146" s="728"/>
      <c r="AA1146" s="537"/>
      <c r="AB1146" s="534"/>
      <c r="AC1146" s="556"/>
      <c r="AD1146" s="721">
        <f>ROUND(ROUND(ROUND(ROUND(ROUND(ROUND(F1065*K1144,0)*$M$10,0)*U1146,0)*Y1141,0)*AA1138,0)-AB1114,0)</f>
        <v>118</v>
      </c>
      <c r="AE1146" s="539"/>
      <c r="AF1146" s="533"/>
    </row>
    <row r="1147" spans="1:32" ht="16.7" customHeight="1" x14ac:dyDescent="0.15">
      <c r="A1147" s="549">
        <v>22</v>
      </c>
      <c r="B1147" s="549">
        <v>8053</v>
      </c>
      <c r="C1147" s="540" t="s">
        <v>14427</v>
      </c>
      <c r="D1147" s="542"/>
      <c r="E1147" s="534"/>
      <c r="F1147" s="534"/>
      <c r="H1147" s="541"/>
      <c r="I1147" s="729"/>
      <c r="J1147" s="525"/>
      <c r="K1147" s="718"/>
      <c r="L1147" s="534"/>
      <c r="M1147" s="541"/>
      <c r="N1147" s="526"/>
      <c r="O1147" s="526"/>
      <c r="P1147" s="526"/>
      <c r="Q1147" s="526"/>
      <c r="R1147" s="526"/>
      <c r="S1147" s="526"/>
      <c r="T1147" s="526"/>
      <c r="U1147" s="527"/>
      <c r="V1147" s="1029"/>
      <c r="W1147" s="936" t="s">
        <v>12830</v>
      </c>
      <c r="X1147" s="525" t="s">
        <v>1678</v>
      </c>
      <c r="Y1147" s="529">
        <v>0.7</v>
      </c>
      <c r="Z1147" s="728"/>
      <c r="AA1147" s="537"/>
      <c r="AB1147" s="534"/>
      <c r="AC1147" s="556"/>
      <c r="AD1147" s="721">
        <f>ROUND(ROUND(ROUND(ROUND(F1065*$M$10,0)*Y1147,0)*AA1138,0)-AB1114,0)</f>
        <v>364</v>
      </c>
      <c r="AE1147" s="539"/>
      <c r="AF1147" s="533"/>
    </row>
    <row r="1148" spans="1:32" ht="16.7" customHeight="1" x14ac:dyDescent="0.15">
      <c r="A1148" s="549">
        <v>22</v>
      </c>
      <c r="B1148" s="549">
        <v>8054</v>
      </c>
      <c r="C1148" s="540" t="s">
        <v>14428</v>
      </c>
      <c r="D1148" s="542"/>
      <c r="E1148" s="534"/>
      <c r="F1148" s="534"/>
      <c r="H1148" s="541"/>
      <c r="I1148" s="730"/>
      <c r="J1148" s="537"/>
      <c r="L1148" s="534"/>
      <c r="M1148" s="541"/>
      <c r="N1148" s="947" t="s">
        <v>10414</v>
      </c>
      <c r="O1148" s="941"/>
      <c r="P1148" s="526" t="s">
        <v>16</v>
      </c>
      <c r="Q1148" s="526"/>
      <c r="R1148" s="526"/>
      <c r="S1148" s="526"/>
      <c r="T1148" s="526" t="s">
        <v>1678</v>
      </c>
      <c r="U1148" s="527">
        <v>0.7</v>
      </c>
      <c r="V1148" s="1029"/>
      <c r="W1148" s="937"/>
      <c r="X1148" s="537"/>
      <c r="Z1148" s="728"/>
      <c r="AA1148" s="537"/>
      <c r="AB1148" s="534"/>
      <c r="AC1148" s="556"/>
      <c r="AD1148" s="721">
        <f>ROUND(ROUND(ROUND(ROUND(ROUND(F1065*$M$10,0)*U1148,0)*Y1147,0)*AA1138,0)-AB1114,0)</f>
        <v>251</v>
      </c>
      <c r="AE1148" s="539"/>
      <c r="AF1148" s="533"/>
    </row>
    <row r="1149" spans="1:32" ht="16.7" customHeight="1" x14ac:dyDescent="0.15">
      <c r="A1149" s="520">
        <v>22</v>
      </c>
      <c r="B1149" s="520" t="s">
        <v>14429</v>
      </c>
      <c r="C1149" s="540" t="s">
        <v>14430</v>
      </c>
      <c r="D1149" s="542"/>
      <c r="E1149" s="534"/>
      <c r="F1149" s="534"/>
      <c r="H1149" s="541"/>
      <c r="I1149" s="731"/>
      <c r="J1149" s="544"/>
      <c r="K1149" s="725"/>
      <c r="L1149" s="534"/>
      <c r="M1149" s="541"/>
      <c r="N1149" s="1024"/>
      <c r="O1149" s="1025"/>
      <c r="P1149" s="526" t="s">
        <v>3833</v>
      </c>
      <c r="Q1149" s="526"/>
      <c r="R1149" s="526"/>
      <c r="S1149" s="526"/>
      <c r="T1149" s="526" t="s">
        <v>1678</v>
      </c>
      <c r="U1149" s="527">
        <v>0.5</v>
      </c>
      <c r="V1149" s="1029"/>
      <c r="W1149" s="937"/>
      <c r="X1149" s="537"/>
      <c r="Z1149" s="728"/>
      <c r="AA1149" s="537"/>
      <c r="AB1149" s="534"/>
      <c r="AC1149" s="556"/>
      <c r="AD1149" s="721">
        <f>ROUND(ROUND(ROUND(ROUND(ROUND(F1065*$M$10,0)*U1149,0)*Y1147,0)*AA1138,0)-AB1114,0)</f>
        <v>176</v>
      </c>
      <c r="AE1149" s="539"/>
      <c r="AF1149" s="533"/>
    </row>
    <row r="1150" spans="1:32" ht="16.7" customHeight="1" x14ac:dyDescent="0.15">
      <c r="A1150" s="549">
        <v>22</v>
      </c>
      <c r="B1150" s="549">
        <v>8055</v>
      </c>
      <c r="C1150" s="540" t="s">
        <v>14431</v>
      </c>
      <c r="D1150" s="542"/>
      <c r="E1150" s="534"/>
      <c r="F1150" s="534"/>
      <c r="H1150" s="541"/>
      <c r="I1150" s="1026" t="s">
        <v>10418</v>
      </c>
      <c r="J1150" s="525" t="s">
        <v>1678</v>
      </c>
      <c r="K1150" s="718">
        <v>0.96499999999999997</v>
      </c>
      <c r="L1150" s="534"/>
      <c r="M1150" s="541"/>
      <c r="N1150" s="526"/>
      <c r="O1150" s="526"/>
      <c r="P1150" s="526"/>
      <c r="Q1150" s="526"/>
      <c r="R1150" s="526"/>
      <c r="S1150" s="526"/>
      <c r="T1150" s="526"/>
      <c r="U1150" s="527"/>
      <c r="V1150" s="1029"/>
      <c r="W1150" s="937"/>
      <c r="X1150" s="537"/>
      <c r="Z1150" s="728"/>
      <c r="AA1150" s="537"/>
      <c r="AB1150" s="534"/>
      <c r="AC1150" s="556"/>
      <c r="AD1150" s="721">
        <f>ROUND(ROUND(ROUND(ROUND(ROUND(F1065*K1150,0)*$M$10,0)*Y1147,0)*AA1138,0)-AB1114,0)</f>
        <v>351</v>
      </c>
      <c r="AE1150" s="539"/>
      <c r="AF1150" s="533"/>
    </row>
    <row r="1151" spans="1:32" ht="16.7" customHeight="1" x14ac:dyDescent="0.15">
      <c r="A1151" s="549">
        <v>22</v>
      </c>
      <c r="B1151" s="549">
        <v>8056</v>
      </c>
      <c r="C1151" s="540" t="s">
        <v>14432</v>
      </c>
      <c r="D1151" s="542"/>
      <c r="E1151" s="534"/>
      <c r="F1151" s="534"/>
      <c r="H1151" s="541"/>
      <c r="I1151" s="1027"/>
      <c r="J1151" s="537"/>
      <c r="L1151" s="534"/>
      <c r="M1151" s="541"/>
      <c r="N1151" s="947" t="s">
        <v>10414</v>
      </c>
      <c r="O1151" s="941"/>
      <c r="P1151" s="526" t="s">
        <v>16</v>
      </c>
      <c r="Q1151" s="526"/>
      <c r="R1151" s="526"/>
      <c r="S1151" s="526"/>
      <c r="T1151" s="526" t="s">
        <v>1678</v>
      </c>
      <c r="U1151" s="527">
        <v>0.7</v>
      </c>
      <c r="V1151" s="1029"/>
      <c r="W1151" s="937"/>
      <c r="X1151" s="537"/>
      <c r="Z1151" s="728"/>
      <c r="AA1151" s="537"/>
      <c r="AB1151" s="534"/>
      <c r="AC1151" s="556"/>
      <c r="AD1151" s="721">
        <f>ROUND(ROUND(ROUND(ROUND(ROUND(ROUND(F1065*K1150,0)*$M$10,0)*U1151,0)*Y1147,0)*AA1138,0)-AB1114,0)</f>
        <v>242</v>
      </c>
      <c r="AE1151" s="539"/>
      <c r="AF1151" s="533"/>
    </row>
    <row r="1152" spans="1:32" ht="16.7" customHeight="1" x14ac:dyDescent="0.15">
      <c r="A1152" s="520">
        <v>22</v>
      </c>
      <c r="B1152" s="520" t="s">
        <v>14433</v>
      </c>
      <c r="C1152" s="540" t="s">
        <v>14434</v>
      </c>
      <c r="D1152" s="542"/>
      <c r="E1152" s="534"/>
      <c r="F1152" s="534"/>
      <c r="H1152" s="541"/>
      <c r="I1152" s="1028"/>
      <c r="J1152" s="544"/>
      <c r="K1152" s="725"/>
      <c r="L1152" s="534"/>
      <c r="M1152" s="541"/>
      <c r="N1152" s="1024"/>
      <c r="O1152" s="1025"/>
      <c r="P1152" s="526" t="s">
        <v>3833</v>
      </c>
      <c r="Q1152" s="526"/>
      <c r="R1152" s="526"/>
      <c r="S1152" s="526"/>
      <c r="T1152" s="526" t="s">
        <v>1678</v>
      </c>
      <c r="U1152" s="527">
        <v>0.5</v>
      </c>
      <c r="V1152" s="1023"/>
      <c r="W1152" s="938"/>
      <c r="X1152" s="544"/>
      <c r="Y1152" s="548"/>
      <c r="Z1152" s="728"/>
      <c r="AA1152" s="537"/>
      <c r="AB1152" s="534"/>
      <c r="AC1152" s="556"/>
      <c r="AD1152" s="721">
        <f>ROUND(ROUND(ROUND(ROUND(ROUND(ROUND(F1065*K1150,0)*$M$10,0)*U1152,0)*Y1147,0)*AA1138,0)-AB1114,0)</f>
        <v>169</v>
      </c>
      <c r="AE1152" s="539"/>
      <c r="AF1152" s="533"/>
    </row>
    <row r="1153" spans="1:32" ht="16.7" customHeight="1" x14ac:dyDescent="0.15">
      <c r="A1153" s="520">
        <v>22</v>
      </c>
      <c r="B1153" s="520" t="s">
        <v>14435</v>
      </c>
      <c r="C1153" s="540" t="s">
        <v>14436</v>
      </c>
      <c r="D1153" s="542"/>
      <c r="E1153" s="534"/>
      <c r="F1153" s="534"/>
      <c r="H1153" s="541"/>
      <c r="I1153" s="729"/>
      <c r="J1153" s="525"/>
      <c r="K1153" s="718"/>
      <c r="L1153" s="534"/>
      <c r="M1153" s="541"/>
      <c r="N1153" s="526"/>
      <c r="O1153" s="526"/>
      <c r="P1153" s="526"/>
      <c r="Q1153" s="526"/>
      <c r="R1153" s="526"/>
      <c r="S1153" s="526"/>
      <c r="T1153" s="526"/>
      <c r="U1153" s="527"/>
      <c r="V1153" s="1021" t="s">
        <v>12608</v>
      </c>
      <c r="W1153" s="936" t="s">
        <v>12840</v>
      </c>
      <c r="X1153" s="525" t="s">
        <v>1678</v>
      </c>
      <c r="Y1153" s="529">
        <v>0.7</v>
      </c>
      <c r="Z1153" s="728"/>
      <c r="AA1153" s="537"/>
      <c r="AB1153" s="534"/>
      <c r="AC1153" s="556"/>
      <c r="AD1153" s="721">
        <f>ROUND(ROUND(ROUND(ROUND(F1065*$M$10,0)*Y1153,0)*AA1138,0)-AB1114,0)</f>
        <v>364</v>
      </c>
      <c r="AE1153" s="539"/>
      <c r="AF1153" s="533"/>
    </row>
    <row r="1154" spans="1:32" ht="16.7" customHeight="1" x14ac:dyDescent="0.15">
      <c r="A1154" s="520">
        <v>22</v>
      </c>
      <c r="B1154" s="520" t="s">
        <v>14437</v>
      </c>
      <c r="C1154" s="540" t="s">
        <v>14438</v>
      </c>
      <c r="D1154" s="542"/>
      <c r="E1154" s="534"/>
      <c r="F1154" s="534"/>
      <c r="H1154" s="541"/>
      <c r="I1154" s="730"/>
      <c r="J1154" s="537"/>
      <c r="L1154" s="534"/>
      <c r="M1154" s="541"/>
      <c r="N1154" s="947" t="s">
        <v>10414</v>
      </c>
      <c r="O1154" s="941"/>
      <c r="P1154" s="526" t="s">
        <v>16</v>
      </c>
      <c r="Q1154" s="526"/>
      <c r="R1154" s="526"/>
      <c r="S1154" s="526"/>
      <c r="T1154" s="526" t="s">
        <v>1678</v>
      </c>
      <c r="U1154" s="527">
        <v>0.7</v>
      </c>
      <c r="V1154" s="1022"/>
      <c r="W1154" s="937"/>
      <c r="X1154" s="537"/>
      <c r="Z1154" s="728"/>
      <c r="AA1154" s="537"/>
      <c r="AB1154" s="534"/>
      <c r="AC1154" s="556"/>
      <c r="AD1154" s="721">
        <f>ROUND(ROUND(ROUND(ROUND(ROUND(F1065*$M$10,0)*U1154,0)*Y1153,0)*AA1138,0)-AB1114,0)</f>
        <v>251</v>
      </c>
      <c r="AE1154" s="539"/>
      <c r="AF1154" s="533"/>
    </row>
    <row r="1155" spans="1:32" ht="16.7" customHeight="1" x14ac:dyDescent="0.15">
      <c r="A1155" s="520">
        <v>22</v>
      </c>
      <c r="B1155" s="520" t="s">
        <v>14439</v>
      </c>
      <c r="C1155" s="540" t="s">
        <v>14440</v>
      </c>
      <c r="D1155" s="542"/>
      <c r="E1155" s="534"/>
      <c r="F1155" s="534"/>
      <c r="H1155" s="541"/>
      <c r="I1155" s="731"/>
      <c r="J1155" s="544"/>
      <c r="K1155" s="725"/>
      <c r="L1155" s="534"/>
      <c r="M1155" s="541"/>
      <c r="N1155" s="1024"/>
      <c r="O1155" s="1025"/>
      <c r="P1155" s="526" t="s">
        <v>3833</v>
      </c>
      <c r="Q1155" s="526"/>
      <c r="R1155" s="526"/>
      <c r="S1155" s="526"/>
      <c r="T1155" s="526" t="s">
        <v>1678</v>
      </c>
      <c r="U1155" s="527">
        <v>0.5</v>
      </c>
      <c r="V1155" s="1022"/>
      <c r="W1155" s="937"/>
      <c r="X1155" s="537"/>
      <c r="Z1155" s="728"/>
      <c r="AA1155" s="537"/>
      <c r="AB1155" s="534"/>
      <c r="AC1155" s="556"/>
      <c r="AD1155" s="721">
        <f>ROUND(ROUND(ROUND(ROUND(ROUND(F1065*$M$10,0)*U1155,0)*Y1153,0)*AA1138,0)-AB1114,0)</f>
        <v>176</v>
      </c>
      <c r="AE1155" s="539"/>
      <c r="AF1155" s="533"/>
    </row>
    <row r="1156" spans="1:32" ht="16.7" customHeight="1" x14ac:dyDescent="0.15">
      <c r="A1156" s="520">
        <v>22</v>
      </c>
      <c r="B1156" s="520" t="s">
        <v>5866</v>
      </c>
      <c r="C1156" s="540" t="s">
        <v>14441</v>
      </c>
      <c r="D1156" s="542"/>
      <c r="E1156" s="534"/>
      <c r="F1156" s="534"/>
      <c r="H1156" s="541"/>
      <c r="I1156" s="1026" t="s">
        <v>10418</v>
      </c>
      <c r="J1156" s="525" t="s">
        <v>1678</v>
      </c>
      <c r="K1156" s="718">
        <v>0.96499999999999997</v>
      </c>
      <c r="L1156" s="534"/>
      <c r="M1156" s="541"/>
      <c r="N1156" s="526"/>
      <c r="O1156" s="526"/>
      <c r="P1156" s="526"/>
      <c r="Q1156" s="526"/>
      <c r="R1156" s="526"/>
      <c r="S1156" s="526"/>
      <c r="T1156" s="526"/>
      <c r="U1156" s="527"/>
      <c r="V1156" s="1022"/>
      <c r="W1156" s="937"/>
      <c r="X1156" s="537"/>
      <c r="Z1156" s="728"/>
      <c r="AA1156" s="537"/>
      <c r="AB1156" s="534"/>
      <c r="AC1156" s="556"/>
      <c r="AD1156" s="721">
        <f>ROUND(ROUND(ROUND(ROUND(ROUND(F1065*K1156,0)*$M$10,0)*Y1153,0)*AA1138,0)-AB1114,0)</f>
        <v>351</v>
      </c>
      <c r="AE1156" s="539"/>
      <c r="AF1156" s="533"/>
    </row>
    <row r="1157" spans="1:32" ht="16.7" customHeight="1" x14ac:dyDescent="0.15">
      <c r="A1157" s="520">
        <v>22</v>
      </c>
      <c r="B1157" s="520" t="s">
        <v>5868</v>
      </c>
      <c r="C1157" s="540" t="s">
        <v>14442</v>
      </c>
      <c r="D1157" s="542"/>
      <c r="E1157" s="534"/>
      <c r="F1157" s="534"/>
      <c r="H1157" s="541"/>
      <c r="I1157" s="1027"/>
      <c r="J1157" s="537"/>
      <c r="L1157" s="534"/>
      <c r="M1157" s="541"/>
      <c r="N1157" s="947" t="s">
        <v>10414</v>
      </c>
      <c r="O1157" s="941"/>
      <c r="P1157" s="526" t="s">
        <v>16</v>
      </c>
      <c r="Q1157" s="526"/>
      <c r="R1157" s="526"/>
      <c r="S1157" s="526"/>
      <c r="T1157" s="526" t="s">
        <v>1678</v>
      </c>
      <c r="U1157" s="527">
        <v>0.7</v>
      </c>
      <c r="V1157" s="1022"/>
      <c r="W1157" s="937"/>
      <c r="X1157" s="537"/>
      <c r="Z1157" s="728"/>
      <c r="AA1157" s="537"/>
      <c r="AB1157" s="534"/>
      <c r="AC1157" s="556"/>
      <c r="AD1157" s="721">
        <f>ROUND(ROUND(ROUND(ROUND(ROUND(ROUND(F1065*K1156,0)*$M$10,0)*U1157,0)*Y1153,0)*AA1138,0)-AB1114,0)</f>
        <v>242</v>
      </c>
      <c r="AE1157" s="539"/>
      <c r="AF1157" s="533"/>
    </row>
    <row r="1158" spans="1:32" ht="16.7" customHeight="1" x14ac:dyDescent="0.15">
      <c r="A1158" s="520">
        <v>22</v>
      </c>
      <c r="B1158" s="520" t="s">
        <v>5870</v>
      </c>
      <c r="C1158" s="540" t="s">
        <v>14443</v>
      </c>
      <c r="D1158" s="557"/>
      <c r="E1158" s="550"/>
      <c r="F1158" s="550"/>
      <c r="G1158" s="650"/>
      <c r="H1158" s="558"/>
      <c r="I1158" s="1028"/>
      <c r="J1158" s="544"/>
      <c r="K1158" s="725"/>
      <c r="L1158" s="550"/>
      <c r="M1158" s="558"/>
      <c r="N1158" s="1024"/>
      <c r="O1158" s="1025"/>
      <c r="P1158" s="526" t="s">
        <v>3833</v>
      </c>
      <c r="Q1158" s="526"/>
      <c r="R1158" s="526"/>
      <c r="S1158" s="526"/>
      <c r="T1158" s="526" t="s">
        <v>1678</v>
      </c>
      <c r="U1158" s="527">
        <v>0.5</v>
      </c>
      <c r="V1158" s="1023"/>
      <c r="W1158" s="938"/>
      <c r="X1158" s="544"/>
      <c r="Y1158" s="548"/>
      <c r="Z1158" s="733"/>
      <c r="AA1158" s="544"/>
      <c r="AB1158" s="550"/>
      <c r="AC1158" s="732"/>
      <c r="AD1158" s="721">
        <f>ROUND(ROUND(ROUND(ROUND(ROUND(ROUND(F1065*K1156,0)*$M$10,0)*U1158,0)*Y1153,0)*AA1138,0)-AB1114,0)</f>
        <v>169</v>
      </c>
      <c r="AE1158" s="559"/>
      <c r="AF1158" s="533"/>
    </row>
    <row r="1159" spans="1:32" ht="16.7" customHeight="1" x14ac:dyDescent="0.15">
      <c r="A1159" s="520">
        <v>22</v>
      </c>
      <c r="B1159" s="520">
        <v>8771</v>
      </c>
      <c r="C1159" s="521" t="s">
        <v>14444</v>
      </c>
      <c r="D1159" s="560"/>
      <c r="E1159" s="522"/>
      <c r="F1159" s="936" t="s">
        <v>10567</v>
      </c>
      <c r="G1159" s="947"/>
      <c r="H1159" s="941"/>
      <c r="I1159" s="729"/>
      <c r="J1159" s="525"/>
      <c r="K1159" s="718"/>
      <c r="L1159" s="522"/>
      <c r="M1159" s="561"/>
      <c r="N1159" s="526"/>
      <c r="O1159" s="526"/>
      <c r="P1159" s="526"/>
      <c r="Q1159" s="526"/>
      <c r="R1159" s="526"/>
      <c r="S1159" s="526"/>
      <c r="T1159" s="526"/>
      <c r="U1159" s="527"/>
      <c r="V1159" s="719"/>
      <c r="W1159" s="525"/>
      <c r="X1159" s="525"/>
      <c r="Y1159" s="529"/>
      <c r="Z1159" s="734"/>
      <c r="AA1159" s="525"/>
      <c r="AB1159" s="522"/>
      <c r="AC1159" s="720"/>
      <c r="AD1159" s="721">
        <f>ROUND(F1161*$M$10,0)</f>
        <v>379</v>
      </c>
      <c r="AE1159" s="532"/>
      <c r="AF1159" s="533"/>
    </row>
    <row r="1160" spans="1:32" ht="16.7" customHeight="1" x14ac:dyDescent="0.15">
      <c r="A1160" s="520">
        <v>22</v>
      </c>
      <c r="B1160" s="520">
        <v>8772</v>
      </c>
      <c r="C1160" s="521" t="s">
        <v>14445</v>
      </c>
      <c r="D1160" s="542"/>
      <c r="E1160" s="534"/>
      <c r="F1160" s="937"/>
      <c r="G1160" s="948"/>
      <c r="H1160" s="942"/>
      <c r="I1160" s="730"/>
      <c r="J1160" s="537"/>
      <c r="L1160" s="534"/>
      <c r="M1160" s="541"/>
      <c r="N1160" s="947" t="s">
        <v>10414</v>
      </c>
      <c r="O1160" s="941"/>
      <c r="P1160" s="526" t="s">
        <v>16</v>
      </c>
      <c r="Q1160" s="526"/>
      <c r="R1160" s="526"/>
      <c r="S1160" s="526"/>
      <c r="T1160" s="526" t="s">
        <v>1678</v>
      </c>
      <c r="U1160" s="527">
        <v>0.7</v>
      </c>
      <c r="V1160" s="722"/>
      <c r="W1160" s="537"/>
      <c r="X1160" s="537"/>
      <c r="Z1160" s="728"/>
      <c r="AA1160" s="537"/>
      <c r="AB1160" s="534"/>
      <c r="AC1160" s="556"/>
      <c r="AD1160" s="721">
        <f>ROUND(ROUND(F1161*$M$10,0)*U1160,0)</f>
        <v>265</v>
      </c>
      <c r="AE1160" s="539"/>
      <c r="AF1160" s="533"/>
    </row>
    <row r="1161" spans="1:32" ht="16.7" customHeight="1" x14ac:dyDescent="0.15">
      <c r="A1161" s="520">
        <v>22</v>
      </c>
      <c r="B1161" s="520" t="s">
        <v>5968</v>
      </c>
      <c r="C1161" s="540" t="s">
        <v>14446</v>
      </c>
      <c r="D1161" s="542"/>
      <c r="E1161" s="534"/>
      <c r="F1161" s="1034">
        <f>'6生活介護(基本)'!F1161</f>
        <v>541</v>
      </c>
      <c r="G1161" s="1035"/>
      <c r="H1161" s="541" t="s">
        <v>9</v>
      </c>
      <c r="I1161" s="731"/>
      <c r="J1161" s="544"/>
      <c r="K1161" s="725"/>
      <c r="L1161" s="534"/>
      <c r="M1161" s="541"/>
      <c r="N1161" s="1024"/>
      <c r="O1161" s="1025"/>
      <c r="P1161" s="526" t="s">
        <v>3833</v>
      </c>
      <c r="Q1161" s="526"/>
      <c r="R1161" s="526"/>
      <c r="S1161" s="526"/>
      <c r="T1161" s="526" t="s">
        <v>1678</v>
      </c>
      <c r="U1161" s="527">
        <v>0.5</v>
      </c>
      <c r="V1161" s="722"/>
      <c r="W1161" s="537"/>
      <c r="X1161" s="537"/>
      <c r="Z1161" s="728"/>
      <c r="AA1161" s="537"/>
      <c r="AB1161" s="534"/>
      <c r="AC1161" s="556"/>
      <c r="AD1161" s="721">
        <f>ROUND(ROUND(F1161*$M$10,0)*U1161,0)</f>
        <v>190</v>
      </c>
      <c r="AE1161" s="539"/>
      <c r="AF1161" s="533"/>
    </row>
    <row r="1162" spans="1:32" ht="16.7" customHeight="1" x14ac:dyDescent="0.15">
      <c r="A1162" s="520">
        <v>22</v>
      </c>
      <c r="B1162" s="520">
        <v>8773</v>
      </c>
      <c r="C1162" s="540" t="s">
        <v>14447</v>
      </c>
      <c r="D1162" s="542"/>
      <c r="E1162" s="534"/>
      <c r="F1162" s="534"/>
      <c r="H1162" s="541"/>
      <c r="I1162" s="1026" t="s">
        <v>10418</v>
      </c>
      <c r="J1162" s="525" t="s">
        <v>1678</v>
      </c>
      <c r="K1162" s="718">
        <v>0.96499999999999997</v>
      </c>
      <c r="L1162" s="534"/>
      <c r="M1162" s="541"/>
      <c r="N1162" s="526"/>
      <c r="O1162" s="526"/>
      <c r="P1162" s="526"/>
      <c r="Q1162" s="526"/>
      <c r="R1162" s="526"/>
      <c r="S1162" s="526"/>
      <c r="T1162" s="526"/>
      <c r="U1162" s="527"/>
      <c r="V1162" s="722"/>
      <c r="W1162" s="537"/>
      <c r="X1162" s="537"/>
      <c r="Z1162" s="728"/>
      <c r="AA1162" s="537"/>
      <c r="AB1162" s="534"/>
      <c r="AC1162" s="556"/>
      <c r="AD1162" s="721">
        <f>ROUND(ROUND(ROUND(F1161*K1162,0)*$M$10,0),0)</f>
        <v>365</v>
      </c>
      <c r="AE1162" s="539"/>
      <c r="AF1162" s="533"/>
    </row>
    <row r="1163" spans="1:32" ht="16.7" customHeight="1" x14ac:dyDescent="0.15">
      <c r="A1163" s="520">
        <v>22</v>
      </c>
      <c r="B1163" s="520">
        <v>8774</v>
      </c>
      <c r="C1163" s="540" t="s">
        <v>14448</v>
      </c>
      <c r="D1163" s="542"/>
      <c r="E1163" s="534"/>
      <c r="F1163" s="534"/>
      <c r="H1163" s="541"/>
      <c r="I1163" s="1027"/>
      <c r="J1163" s="537"/>
      <c r="L1163" s="534"/>
      <c r="M1163" s="541"/>
      <c r="N1163" s="947" t="s">
        <v>10414</v>
      </c>
      <c r="O1163" s="941"/>
      <c r="P1163" s="526" t="s">
        <v>16</v>
      </c>
      <c r="Q1163" s="526"/>
      <c r="R1163" s="526"/>
      <c r="S1163" s="526"/>
      <c r="T1163" s="526" t="s">
        <v>1678</v>
      </c>
      <c r="U1163" s="527">
        <v>0.7</v>
      </c>
      <c r="V1163" s="722"/>
      <c r="W1163" s="537"/>
      <c r="X1163" s="537"/>
      <c r="Z1163" s="728"/>
      <c r="AA1163" s="537"/>
      <c r="AB1163" s="534"/>
      <c r="AC1163" s="556"/>
      <c r="AD1163" s="721">
        <f>ROUND(ROUND(ROUND(F1161*K1162,0)*$M$10,0)*U1163,0)</f>
        <v>256</v>
      </c>
      <c r="AE1163" s="539"/>
      <c r="AF1163" s="533"/>
    </row>
    <row r="1164" spans="1:32" ht="16.7" customHeight="1" x14ac:dyDescent="0.15">
      <c r="A1164" s="520">
        <v>22</v>
      </c>
      <c r="B1164" s="520" t="s">
        <v>5970</v>
      </c>
      <c r="C1164" s="540" t="s">
        <v>14449</v>
      </c>
      <c r="D1164" s="542"/>
      <c r="E1164" s="534"/>
      <c r="F1164" s="534"/>
      <c r="H1164" s="541"/>
      <c r="I1164" s="1028"/>
      <c r="J1164" s="544"/>
      <c r="K1164" s="725"/>
      <c r="L1164" s="534"/>
      <c r="M1164" s="541"/>
      <c r="N1164" s="1024"/>
      <c r="O1164" s="1025"/>
      <c r="P1164" s="526" t="s">
        <v>3833</v>
      </c>
      <c r="Q1164" s="526"/>
      <c r="R1164" s="526"/>
      <c r="S1164" s="526"/>
      <c r="T1164" s="526" t="s">
        <v>1678</v>
      </c>
      <c r="U1164" s="527">
        <v>0.5</v>
      </c>
      <c r="V1164" s="727"/>
      <c r="W1164" s="544"/>
      <c r="X1164" s="544"/>
      <c r="Y1164" s="548"/>
      <c r="Z1164" s="728"/>
      <c r="AA1164" s="537"/>
      <c r="AB1164" s="534"/>
      <c r="AC1164" s="556"/>
      <c r="AD1164" s="721">
        <f>ROUND(ROUND(ROUND(F1161*K1162,0)*$M$10,0)*U1164,0)</f>
        <v>183</v>
      </c>
      <c r="AE1164" s="539"/>
      <c r="AF1164" s="533"/>
    </row>
    <row r="1165" spans="1:32" ht="16.7" customHeight="1" x14ac:dyDescent="0.15">
      <c r="A1165" s="549">
        <v>22</v>
      </c>
      <c r="B1165" s="549">
        <v>8775</v>
      </c>
      <c r="C1165" s="540" t="s">
        <v>14450</v>
      </c>
      <c r="D1165" s="542"/>
      <c r="E1165" s="534"/>
      <c r="F1165" s="534"/>
      <c r="H1165" s="541"/>
      <c r="I1165" s="729"/>
      <c r="J1165" s="525"/>
      <c r="K1165" s="718"/>
      <c r="L1165" s="534"/>
      <c r="M1165" s="541"/>
      <c r="N1165" s="526"/>
      <c r="O1165" s="526"/>
      <c r="P1165" s="526"/>
      <c r="Q1165" s="526"/>
      <c r="R1165" s="526"/>
      <c r="S1165" s="526"/>
      <c r="T1165" s="526"/>
      <c r="U1165" s="527"/>
      <c r="V1165" s="956" t="s">
        <v>12599</v>
      </c>
      <c r="W1165" s="936" t="s">
        <v>12821</v>
      </c>
      <c r="X1165" s="525" t="s">
        <v>1678</v>
      </c>
      <c r="Y1165" s="529">
        <v>0.5</v>
      </c>
      <c r="Z1165" s="728"/>
      <c r="AA1165" s="537"/>
      <c r="AB1165" s="534"/>
      <c r="AC1165" s="556"/>
      <c r="AD1165" s="721">
        <f>ROUND(ROUND(F1161*$M$10,0)*Y1165,0)</f>
        <v>190</v>
      </c>
      <c r="AE1165" s="539"/>
      <c r="AF1165" s="533"/>
    </row>
    <row r="1166" spans="1:32" ht="16.7" customHeight="1" x14ac:dyDescent="0.15">
      <c r="A1166" s="549">
        <v>22</v>
      </c>
      <c r="B1166" s="549">
        <v>8776</v>
      </c>
      <c r="C1166" s="540" t="s">
        <v>14451</v>
      </c>
      <c r="D1166" s="542"/>
      <c r="E1166" s="534"/>
      <c r="F1166" s="534"/>
      <c r="H1166" s="541"/>
      <c r="I1166" s="730"/>
      <c r="J1166" s="537"/>
      <c r="L1166" s="534"/>
      <c r="M1166" s="541"/>
      <c r="N1166" s="947" t="s">
        <v>10414</v>
      </c>
      <c r="O1166" s="941"/>
      <c r="P1166" s="526" t="s">
        <v>16</v>
      </c>
      <c r="Q1166" s="526"/>
      <c r="R1166" s="526"/>
      <c r="S1166" s="526"/>
      <c r="T1166" s="526" t="s">
        <v>1678</v>
      </c>
      <c r="U1166" s="527">
        <v>0.7</v>
      </c>
      <c r="V1166" s="1029"/>
      <c r="W1166" s="937"/>
      <c r="X1166" s="537"/>
      <c r="Z1166" s="728"/>
      <c r="AA1166" s="537"/>
      <c r="AB1166" s="534"/>
      <c r="AC1166" s="556"/>
      <c r="AD1166" s="721">
        <f>ROUND(ROUND(ROUND(F1161*$M$10,0)*U1166,0)*Y1165,0)</f>
        <v>133</v>
      </c>
      <c r="AE1166" s="539"/>
      <c r="AF1166" s="533"/>
    </row>
    <row r="1167" spans="1:32" ht="16.7" customHeight="1" x14ac:dyDescent="0.15">
      <c r="A1167" s="520">
        <v>22</v>
      </c>
      <c r="B1167" s="520" t="s">
        <v>5972</v>
      </c>
      <c r="C1167" s="540" t="s">
        <v>14452</v>
      </c>
      <c r="D1167" s="542"/>
      <c r="E1167" s="534"/>
      <c r="F1167" s="534"/>
      <c r="H1167" s="541"/>
      <c r="I1167" s="731"/>
      <c r="J1167" s="544"/>
      <c r="K1167" s="725"/>
      <c r="L1167" s="534"/>
      <c r="M1167" s="541"/>
      <c r="N1167" s="1024"/>
      <c r="O1167" s="1025"/>
      <c r="P1167" s="526" t="s">
        <v>3833</v>
      </c>
      <c r="Q1167" s="526"/>
      <c r="R1167" s="526"/>
      <c r="S1167" s="526"/>
      <c r="T1167" s="526" t="s">
        <v>1678</v>
      </c>
      <c r="U1167" s="527">
        <v>0.5</v>
      </c>
      <c r="V1167" s="1029"/>
      <c r="W1167" s="937"/>
      <c r="X1167" s="537"/>
      <c r="Z1167" s="728"/>
      <c r="AA1167" s="537"/>
      <c r="AB1167" s="534"/>
      <c r="AC1167" s="556"/>
      <c r="AD1167" s="721">
        <f>ROUND(ROUND(ROUND(F1161*$M$10,0)*U1167,0)*Y1165,0)</f>
        <v>95</v>
      </c>
      <c r="AE1167" s="539"/>
      <c r="AF1167" s="533"/>
    </row>
    <row r="1168" spans="1:32" ht="16.7" customHeight="1" x14ac:dyDescent="0.15">
      <c r="A1168" s="549">
        <v>22</v>
      </c>
      <c r="B1168" s="549">
        <v>8777</v>
      </c>
      <c r="C1168" s="540" t="s">
        <v>14453</v>
      </c>
      <c r="D1168" s="542"/>
      <c r="E1168" s="534"/>
      <c r="F1168" s="534"/>
      <c r="H1168" s="541"/>
      <c r="I1168" s="1026" t="s">
        <v>10418</v>
      </c>
      <c r="J1168" s="525" t="s">
        <v>1678</v>
      </c>
      <c r="K1168" s="718">
        <v>0.96499999999999997</v>
      </c>
      <c r="L1168" s="534"/>
      <c r="M1168" s="541"/>
      <c r="N1168" s="526"/>
      <c r="O1168" s="526"/>
      <c r="P1168" s="526"/>
      <c r="Q1168" s="526"/>
      <c r="R1168" s="526"/>
      <c r="S1168" s="526"/>
      <c r="T1168" s="526"/>
      <c r="U1168" s="527"/>
      <c r="V1168" s="1029"/>
      <c r="W1168" s="937"/>
      <c r="X1168" s="537"/>
      <c r="Z1168" s="728"/>
      <c r="AA1168" s="537"/>
      <c r="AB1168" s="534"/>
      <c r="AC1168" s="556"/>
      <c r="AD1168" s="721">
        <f>ROUND(ROUND(ROUND(F1161*K1168,0)*$M$10,0)*Y1165,0)</f>
        <v>183</v>
      </c>
      <c r="AE1168" s="539"/>
      <c r="AF1168" s="533"/>
    </row>
    <row r="1169" spans="1:32" ht="16.7" customHeight="1" x14ac:dyDescent="0.15">
      <c r="A1169" s="549">
        <v>22</v>
      </c>
      <c r="B1169" s="549">
        <v>8778</v>
      </c>
      <c r="C1169" s="540" t="s">
        <v>14454</v>
      </c>
      <c r="D1169" s="542"/>
      <c r="E1169" s="534"/>
      <c r="F1169" s="534"/>
      <c r="H1169" s="541"/>
      <c r="I1169" s="1027"/>
      <c r="J1169" s="537"/>
      <c r="L1169" s="534"/>
      <c r="M1169" s="541"/>
      <c r="N1169" s="947" t="s">
        <v>10414</v>
      </c>
      <c r="O1169" s="941"/>
      <c r="P1169" s="526" t="s">
        <v>16</v>
      </c>
      <c r="Q1169" s="526"/>
      <c r="R1169" s="526"/>
      <c r="S1169" s="526"/>
      <c r="T1169" s="526" t="s">
        <v>1678</v>
      </c>
      <c r="U1169" s="527">
        <v>0.7</v>
      </c>
      <c r="V1169" s="1029"/>
      <c r="W1169" s="937"/>
      <c r="X1169" s="537"/>
      <c r="Z1169" s="728"/>
      <c r="AA1169" s="537"/>
      <c r="AB1169" s="534"/>
      <c r="AC1169" s="556"/>
      <c r="AD1169" s="721">
        <f>ROUND(ROUND(ROUND(ROUND(F1161*K1168,0)*$M$10,0)*U1169,0)*Y1165,0)</f>
        <v>128</v>
      </c>
      <c r="AE1169" s="539"/>
      <c r="AF1169" s="533"/>
    </row>
    <row r="1170" spans="1:32" ht="16.7" customHeight="1" x14ac:dyDescent="0.15">
      <c r="A1170" s="520">
        <v>22</v>
      </c>
      <c r="B1170" s="520" t="s">
        <v>14455</v>
      </c>
      <c r="C1170" s="540" t="s">
        <v>14456</v>
      </c>
      <c r="D1170" s="542"/>
      <c r="E1170" s="534"/>
      <c r="F1170" s="534"/>
      <c r="H1170" s="541"/>
      <c r="I1170" s="1028"/>
      <c r="J1170" s="544"/>
      <c r="K1170" s="725"/>
      <c r="L1170" s="534"/>
      <c r="M1170" s="541"/>
      <c r="N1170" s="1024"/>
      <c r="O1170" s="1025"/>
      <c r="P1170" s="526" t="s">
        <v>3833</v>
      </c>
      <c r="Q1170" s="526"/>
      <c r="R1170" s="526"/>
      <c r="S1170" s="526"/>
      <c r="T1170" s="526" t="s">
        <v>1678</v>
      </c>
      <c r="U1170" s="527">
        <v>0.5</v>
      </c>
      <c r="V1170" s="1029"/>
      <c r="W1170" s="938"/>
      <c r="X1170" s="544"/>
      <c r="Y1170" s="548"/>
      <c r="Z1170" s="728"/>
      <c r="AA1170" s="537"/>
      <c r="AB1170" s="534"/>
      <c r="AC1170" s="556"/>
      <c r="AD1170" s="721">
        <f>ROUND(ROUND(ROUND(ROUND(F1161*K1168,0)*$M$10,0)*U1170,0)*Y1165,0)</f>
        <v>92</v>
      </c>
      <c r="AE1170" s="539"/>
      <c r="AF1170" s="533"/>
    </row>
    <row r="1171" spans="1:32" ht="16.7" customHeight="1" x14ac:dyDescent="0.15">
      <c r="A1171" s="549">
        <v>22</v>
      </c>
      <c r="B1171" s="549">
        <v>8779</v>
      </c>
      <c r="C1171" s="540" t="s">
        <v>14457</v>
      </c>
      <c r="D1171" s="542"/>
      <c r="E1171" s="534"/>
      <c r="F1171" s="534"/>
      <c r="H1171" s="541"/>
      <c r="I1171" s="729"/>
      <c r="J1171" s="525"/>
      <c r="K1171" s="718"/>
      <c r="L1171" s="534"/>
      <c r="M1171" s="541"/>
      <c r="N1171" s="526"/>
      <c r="O1171" s="526"/>
      <c r="P1171" s="526"/>
      <c r="Q1171" s="526"/>
      <c r="R1171" s="526"/>
      <c r="S1171" s="526"/>
      <c r="T1171" s="526"/>
      <c r="U1171" s="527"/>
      <c r="V1171" s="1029"/>
      <c r="W1171" s="936" t="s">
        <v>12830</v>
      </c>
      <c r="X1171" s="525" t="s">
        <v>1678</v>
      </c>
      <c r="Y1171" s="529">
        <v>0.7</v>
      </c>
      <c r="Z1171" s="728"/>
      <c r="AA1171" s="537"/>
      <c r="AB1171" s="534"/>
      <c r="AC1171" s="556"/>
      <c r="AD1171" s="721">
        <f>ROUND(ROUND(F1161*$M$10,0)*Y1171,0)</f>
        <v>265</v>
      </c>
      <c r="AE1171" s="539"/>
      <c r="AF1171" s="533"/>
    </row>
    <row r="1172" spans="1:32" ht="16.7" customHeight="1" x14ac:dyDescent="0.15">
      <c r="A1172" s="549">
        <v>22</v>
      </c>
      <c r="B1172" s="549">
        <v>8780</v>
      </c>
      <c r="C1172" s="540" t="s">
        <v>14458</v>
      </c>
      <c r="D1172" s="542"/>
      <c r="E1172" s="534"/>
      <c r="F1172" s="534"/>
      <c r="H1172" s="541"/>
      <c r="I1172" s="730"/>
      <c r="J1172" s="537"/>
      <c r="L1172" s="534"/>
      <c r="M1172" s="541"/>
      <c r="N1172" s="947" t="s">
        <v>10414</v>
      </c>
      <c r="O1172" s="941"/>
      <c r="P1172" s="526" t="s">
        <v>16</v>
      </c>
      <c r="Q1172" s="526"/>
      <c r="R1172" s="526"/>
      <c r="S1172" s="526"/>
      <c r="T1172" s="526" t="s">
        <v>1678</v>
      </c>
      <c r="U1172" s="527">
        <v>0.7</v>
      </c>
      <c r="V1172" s="1029"/>
      <c r="W1172" s="937"/>
      <c r="X1172" s="537"/>
      <c r="Z1172" s="728"/>
      <c r="AA1172" s="537"/>
      <c r="AB1172" s="534"/>
      <c r="AC1172" s="556"/>
      <c r="AD1172" s="721">
        <f>ROUND(ROUND(ROUND(F1161*$M$10,0)*U1172,0)*Y1171,0)</f>
        <v>186</v>
      </c>
      <c r="AE1172" s="539"/>
      <c r="AF1172" s="533"/>
    </row>
    <row r="1173" spans="1:32" ht="16.7" customHeight="1" x14ac:dyDescent="0.15">
      <c r="A1173" s="520">
        <v>22</v>
      </c>
      <c r="B1173" s="520" t="s">
        <v>14459</v>
      </c>
      <c r="C1173" s="540" t="s">
        <v>14460</v>
      </c>
      <c r="D1173" s="542"/>
      <c r="E1173" s="534"/>
      <c r="F1173" s="534"/>
      <c r="H1173" s="541"/>
      <c r="I1173" s="731"/>
      <c r="J1173" s="544"/>
      <c r="K1173" s="725"/>
      <c r="L1173" s="534"/>
      <c r="M1173" s="541"/>
      <c r="N1173" s="1024"/>
      <c r="O1173" s="1025"/>
      <c r="P1173" s="526" t="s">
        <v>3833</v>
      </c>
      <c r="Q1173" s="526"/>
      <c r="R1173" s="526"/>
      <c r="S1173" s="526"/>
      <c r="T1173" s="526" t="s">
        <v>1678</v>
      </c>
      <c r="U1173" s="527">
        <v>0.5</v>
      </c>
      <c r="V1173" s="1029"/>
      <c r="W1173" s="937"/>
      <c r="X1173" s="537"/>
      <c r="Z1173" s="728"/>
      <c r="AA1173" s="537"/>
      <c r="AB1173" s="534"/>
      <c r="AC1173" s="556"/>
      <c r="AD1173" s="721">
        <f>ROUND(ROUND(ROUND(F1161*$M$10,0)*U1173,0)*Y1171,0)</f>
        <v>133</v>
      </c>
      <c r="AE1173" s="539"/>
      <c r="AF1173" s="533"/>
    </row>
    <row r="1174" spans="1:32" ht="16.7" customHeight="1" x14ac:dyDescent="0.15">
      <c r="A1174" s="549">
        <v>22</v>
      </c>
      <c r="B1174" s="549">
        <v>8057</v>
      </c>
      <c r="C1174" s="540" t="s">
        <v>14461</v>
      </c>
      <c r="D1174" s="542"/>
      <c r="E1174" s="534"/>
      <c r="F1174" s="534"/>
      <c r="H1174" s="541"/>
      <c r="I1174" s="1026" t="s">
        <v>10418</v>
      </c>
      <c r="J1174" s="525" t="s">
        <v>1678</v>
      </c>
      <c r="K1174" s="718">
        <v>0.96499999999999997</v>
      </c>
      <c r="L1174" s="534"/>
      <c r="M1174" s="541"/>
      <c r="N1174" s="526"/>
      <c r="O1174" s="526"/>
      <c r="P1174" s="526"/>
      <c r="Q1174" s="526"/>
      <c r="R1174" s="526"/>
      <c r="S1174" s="526"/>
      <c r="T1174" s="526"/>
      <c r="U1174" s="527"/>
      <c r="V1174" s="1029"/>
      <c r="W1174" s="937"/>
      <c r="X1174" s="537"/>
      <c r="Z1174" s="728"/>
      <c r="AA1174" s="537"/>
      <c r="AB1174" s="534"/>
      <c r="AC1174" s="556"/>
      <c r="AD1174" s="721">
        <f>ROUND(ROUND(ROUND(F1161*K1174,0)*$M$10,0)*Y1171,0)</f>
        <v>256</v>
      </c>
      <c r="AE1174" s="539"/>
      <c r="AF1174" s="533"/>
    </row>
    <row r="1175" spans="1:32" ht="16.7" customHeight="1" x14ac:dyDescent="0.15">
      <c r="A1175" s="549">
        <v>22</v>
      </c>
      <c r="B1175" s="549">
        <v>8058</v>
      </c>
      <c r="C1175" s="540" t="s">
        <v>14462</v>
      </c>
      <c r="D1175" s="542"/>
      <c r="E1175" s="534"/>
      <c r="F1175" s="534"/>
      <c r="H1175" s="541"/>
      <c r="I1175" s="1027"/>
      <c r="J1175" s="537"/>
      <c r="L1175" s="534"/>
      <c r="M1175" s="541"/>
      <c r="N1175" s="947" t="s">
        <v>10414</v>
      </c>
      <c r="O1175" s="941"/>
      <c r="P1175" s="526" t="s">
        <v>16</v>
      </c>
      <c r="Q1175" s="526"/>
      <c r="R1175" s="526"/>
      <c r="S1175" s="526"/>
      <c r="T1175" s="526" t="s">
        <v>1678</v>
      </c>
      <c r="U1175" s="527">
        <v>0.7</v>
      </c>
      <c r="V1175" s="1029"/>
      <c r="W1175" s="937"/>
      <c r="X1175" s="537"/>
      <c r="Z1175" s="728"/>
      <c r="AA1175" s="537"/>
      <c r="AB1175" s="534"/>
      <c r="AC1175" s="556"/>
      <c r="AD1175" s="721">
        <f>ROUND(ROUND(ROUND(ROUND(F1161*K1174,0)*$M$10,0)*U1175,0)*Y1171,0)</f>
        <v>179</v>
      </c>
      <c r="AE1175" s="539"/>
      <c r="AF1175" s="533"/>
    </row>
    <row r="1176" spans="1:32" ht="16.7" customHeight="1" x14ac:dyDescent="0.15">
      <c r="A1176" s="520">
        <v>22</v>
      </c>
      <c r="B1176" s="520" t="s">
        <v>14463</v>
      </c>
      <c r="C1176" s="540" t="s">
        <v>14464</v>
      </c>
      <c r="D1176" s="542"/>
      <c r="E1176" s="534"/>
      <c r="F1176" s="534"/>
      <c r="H1176" s="541"/>
      <c r="I1176" s="1028"/>
      <c r="J1176" s="544"/>
      <c r="K1176" s="725"/>
      <c r="L1176" s="534"/>
      <c r="M1176" s="541"/>
      <c r="N1176" s="1024"/>
      <c r="O1176" s="1025"/>
      <c r="P1176" s="526" t="s">
        <v>3833</v>
      </c>
      <c r="Q1176" s="526"/>
      <c r="R1176" s="526"/>
      <c r="S1176" s="526"/>
      <c r="T1176" s="526" t="s">
        <v>1678</v>
      </c>
      <c r="U1176" s="527">
        <v>0.5</v>
      </c>
      <c r="V1176" s="1023"/>
      <c r="W1176" s="938"/>
      <c r="X1176" s="544"/>
      <c r="Y1176" s="548"/>
      <c r="Z1176" s="728"/>
      <c r="AA1176" s="537"/>
      <c r="AB1176" s="534"/>
      <c r="AC1176" s="556"/>
      <c r="AD1176" s="721">
        <f>ROUND(ROUND(ROUND(ROUND(F1161*K1174,0)*$M$10,0)*U1176,0)*Y1171,0)</f>
        <v>128</v>
      </c>
      <c r="AE1176" s="539"/>
      <c r="AF1176" s="533"/>
    </row>
    <row r="1177" spans="1:32" ht="16.7" customHeight="1" x14ac:dyDescent="0.15">
      <c r="A1177" s="520">
        <v>22</v>
      </c>
      <c r="B1177" s="520" t="s">
        <v>14465</v>
      </c>
      <c r="C1177" s="540" t="s">
        <v>14466</v>
      </c>
      <c r="D1177" s="542"/>
      <c r="E1177" s="534"/>
      <c r="F1177" s="534"/>
      <c r="H1177" s="541"/>
      <c r="I1177" s="729"/>
      <c r="J1177" s="525"/>
      <c r="K1177" s="718"/>
      <c r="L1177" s="534"/>
      <c r="M1177" s="541"/>
      <c r="N1177" s="526"/>
      <c r="O1177" s="526"/>
      <c r="P1177" s="526"/>
      <c r="Q1177" s="526"/>
      <c r="R1177" s="526"/>
      <c r="S1177" s="526"/>
      <c r="T1177" s="526"/>
      <c r="U1177" s="527"/>
      <c r="V1177" s="1021" t="s">
        <v>12608</v>
      </c>
      <c r="W1177" s="936" t="s">
        <v>12840</v>
      </c>
      <c r="X1177" s="525" t="s">
        <v>1678</v>
      </c>
      <c r="Y1177" s="529">
        <v>0.7</v>
      </c>
      <c r="Z1177" s="728"/>
      <c r="AA1177" s="537"/>
      <c r="AB1177" s="534"/>
      <c r="AC1177" s="556"/>
      <c r="AD1177" s="721">
        <f>ROUND(ROUND(F1161*$M$10,0)*Y1177,0)</f>
        <v>265</v>
      </c>
      <c r="AE1177" s="539"/>
      <c r="AF1177" s="533"/>
    </row>
    <row r="1178" spans="1:32" ht="16.7" customHeight="1" x14ac:dyDescent="0.15">
      <c r="A1178" s="520">
        <v>22</v>
      </c>
      <c r="B1178" s="520" t="s">
        <v>14467</v>
      </c>
      <c r="C1178" s="540" t="s">
        <v>14468</v>
      </c>
      <c r="D1178" s="542"/>
      <c r="E1178" s="534"/>
      <c r="F1178" s="534"/>
      <c r="H1178" s="541"/>
      <c r="I1178" s="730"/>
      <c r="J1178" s="537"/>
      <c r="L1178" s="534"/>
      <c r="M1178" s="541"/>
      <c r="N1178" s="947" t="s">
        <v>10414</v>
      </c>
      <c r="O1178" s="941"/>
      <c r="P1178" s="526" t="s">
        <v>16</v>
      </c>
      <c r="Q1178" s="526"/>
      <c r="R1178" s="526"/>
      <c r="S1178" s="526"/>
      <c r="T1178" s="526" t="s">
        <v>1678</v>
      </c>
      <c r="U1178" s="527">
        <v>0.7</v>
      </c>
      <c r="V1178" s="1022"/>
      <c r="W1178" s="937"/>
      <c r="X1178" s="537"/>
      <c r="Z1178" s="728"/>
      <c r="AA1178" s="537"/>
      <c r="AB1178" s="534"/>
      <c r="AC1178" s="556"/>
      <c r="AD1178" s="721">
        <f>ROUND(ROUND(ROUND(F1161*$M$10,0)*U1178,0)*Y1177,0)</f>
        <v>186</v>
      </c>
      <c r="AE1178" s="539"/>
      <c r="AF1178" s="533"/>
    </row>
    <row r="1179" spans="1:32" ht="16.7" customHeight="1" x14ac:dyDescent="0.15">
      <c r="A1179" s="520">
        <v>22</v>
      </c>
      <c r="B1179" s="520" t="s">
        <v>14469</v>
      </c>
      <c r="C1179" s="540" t="s">
        <v>14470</v>
      </c>
      <c r="D1179" s="542"/>
      <c r="E1179" s="534"/>
      <c r="F1179" s="534"/>
      <c r="H1179" s="541"/>
      <c r="I1179" s="731"/>
      <c r="J1179" s="544"/>
      <c r="K1179" s="725"/>
      <c r="L1179" s="534"/>
      <c r="M1179" s="541"/>
      <c r="N1179" s="1024"/>
      <c r="O1179" s="1025"/>
      <c r="P1179" s="526" t="s">
        <v>3833</v>
      </c>
      <c r="Q1179" s="526"/>
      <c r="R1179" s="526"/>
      <c r="S1179" s="526"/>
      <c r="T1179" s="526" t="s">
        <v>1678</v>
      </c>
      <c r="U1179" s="527">
        <v>0.5</v>
      </c>
      <c r="V1179" s="1022"/>
      <c r="W1179" s="937"/>
      <c r="X1179" s="537"/>
      <c r="Z1179" s="728"/>
      <c r="AA1179" s="537"/>
      <c r="AB1179" s="534"/>
      <c r="AC1179" s="556"/>
      <c r="AD1179" s="721">
        <f>ROUND(ROUND(ROUND(F1161*$M$10,0)*U1179,0)*Y1177,0)</f>
        <v>133</v>
      </c>
      <c r="AE1179" s="539"/>
      <c r="AF1179" s="533"/>
    </row>
    <row r="1180" spans="1:32" ht="16.7" customHeight="1" x14ac:dyDescent="0.15">
      <c r="A1180" s="520">
        <v>22</v>
      </c>
      <c r="B1180" s="520" t="s">
        <v>5974</v>
      </c>
      <c r="C1180" s="540" t="s">
        <v>14471</v>
      </c>
      <c r="D1180" s="542"/>
      <c r="E1180" s="534"/>
      <c r="F1180" s="534"/>
      <c r="H1180" s="541"/>
      <c r="I1180" s="1026" t="s">
        <v>10418</v>
      </c>
      <c r="J1180" s="525" t="s">
        <v>1678</v>
      </c>
      <c r="K1180" s="718">
        <v>0.96499999999999997</v>
      </c>
      <c r="L1180" s="534"/>
      <c r="M1180" s="541"/>
      <c r="N1180" s="526"/>
      <c r="O1180" s="526"/>
      <c r="P1180" s="526"/>
      <c r="Q1180" s="526"/>
      <c r="R1180" s="526"/>
      <c r="S1180" s="526"/>
      <c r="T1180" s="526"/>
      <c r="U1180" s="527"/>
      <c r="V1180" s="1022"/>
      <c r="W1180" s="937"/>
      <c r="X1180" s="537"/>
      <c r="Z1180" s="728"/>
      <c r="AA1180" s="537"/>
      <c r="AB1180" s="534"/>
      <c r="AC1180" s="556"/>
      <c r="AD1180" s="721">
        <f>ROUND(ROUND(ROUND(F1161*K1180,0)*$M$10,0)*Y1177,0)</f>
        <v>256</v>
      </c>
      <c r="AE1180" s="539"/>
      <c r="AF1180" s="533"/>
    </row>
    <row r="1181" spans="1:32" ht="16.7" customHeight="1" x14ac:dyDescent="0.15">
      <c r="A1181" s="520">
        <v>22</v>
      </c>
      <c r="B1181" s="520" t="s">
        <v>5976</v>
      </c>
      <c r="C1181" s="540" t="s">
        <v>14472</v>
      </c>
      <c r="D1181" s="542"/>
      <c r="E1181" s="534"/>
      <c r="F1181" s="534"/>
      <c r="H1181" s="541"/>
      <c r="I1181" s="1027"/>
      <c r="J1181" s="537"/>
      <c r="L1181" s="534"/>
      <c r="M1181" s="541"/>
      <c r="N1181" s="947" t="s">
        <v>10414</v>
      </c>
      <c r="O1181" s="941"/>
      <c r="P1181" s="526" t="s">
        <v>16</v>
      </c>
      <c r="Q1181" s="526"/>
      <c r="R1181" s="526"/>
      <c r="S1181" s="526"/>
      <c r="T1181" s="526" t="s">
        <v>1678</v>
      </c>
      <c r="U1181" s="527">
        <v>0.7</v>
      </c>
      <c r="V1181" s="1022"/>
      <c r="W1181" s="937"/>
      <c r="X1181" s="537"/>
      <c r="Z1181" s="728"/>
      <c r="AA1181" s="537"/>
      <c r="AB1181" s="534"/>
      <c r="AC1181" s="556"/>
      <c r="AD1181" s="721">
        <f>ROUND(ROUND(ROUND(ROUND(F1161*K1180,0)*$M$10,0)*U1181,0)*Y1177,0)</f>
        <v>179</v>
      </c>
      <c r="AE1181" s="539"/>
      <c r="AF1181" s="533"/>
    </row>
    <row r="1182" spans="1:32" ht="16.7" customHeight="1" x14ac:dyDescent="0.15">
      <c r="A1182" s="520">
        <v>22</v>
      </c>
      <c r="B1182" s="520" t="s">
        <v>5978</v>
      </c>
      <c r="C1182" s="540" t="s">
        <v>14473</v>
      </c>
      <c r="D1182" s="542"/>
      <c r="E1182" s="534"/>
      <c r="F1182" s="534"/>
      <c r="H1182" s="541"/>
      <c r="I1182" s="1028"/>
      <c r="J1182" s="544"/>
      <c r="K1182" s="725"/>
      <c r="L1182" s="534"/>
      <c r="M1182" s="541"/>
      <c r="N1182" s="1024"/>
      <c r="O1182" s="1025"/>
      <c r="P1182" s="526" t="s">
        <v>3833</v>
      </c>
      <c r="Q1182" s="526"/>
      <c r="R1182" s="526"/>
      <c r="S1182" s="526"/>
      <c r="T1182" s="526" t="s">
        <v>1678</v>
      </c>
      <c r="U1182" s="527">
        <v>0.5</v>
      </c>
      <c r="V1182" s="1023"/>
      <c r="W1182" s="938"/>
      <c r="X1182" s="544"/>
      <c r="Y1182" s="548"/>
      <c r="Z1182" s="733"/>
      <c r="AA1182" s="544"/>
      <c r="AB1182" s="534"/>
      <c r="AC1182" s="556"/>
      <c r="AD1182" s="721">
        <f>ROUND(ROUND(ROUND(ROUND(F1161*K1180,0)*$M$10,0)*U1182,0)*Y1177,0)</f>
        <v>128</v>
      </c>
      <c r="AE1182" s="539"/>
      <c r="AF1182" s="533"/>
    </row>
    <row r="1183" spans="1:32" ht="16.7" customHeight="1" x14ac:dyDescent="0.15">
      <c r="A1183" s="520">
        <v>22</v>
      </c>
      <c r="B1183" s="520">
        <v>8821</v>
      </c>
      <c r="C1183" s="540" t="s">
        <v>14474</v>
      </c>
      <c r="D1183" s="542"/>
      <c r="E1183" s="534"/>
      <c r="F1183" s="534"/>
      <c r="H1183" s="541"/>
      <c r="I1183" s="729"/>
      <c r="J1183" s="525"/>
      <c r="K1183" s="718"/>
      <c r="L1183" s="534"/>
      <c r="M1183" s="541"/>
      <c r="N1183" s="526"/>
      <c r="O1183" s="526"/>
      <c r="P1183" s="526"/>
      <c r="Q1183" s="526"/>
      <c r="R1183" s="526"/>
      <c r="S1183" s="526"/>
      <c r="T1183" s="526"/>
      <c r="U1183" s="527"/>
      <c r="V1183" s="719"/>
      <c r="W1183" s="525"/>
      <c r="X1183" s="525"/>
      <c r="Y1183" s="529"/>
      <c r="Z1183" s="936" t="s">
        <v>11906</v>
      </c>
      <c r="AA1183" s="947"/>
      <c r="AB1183" s="534"/>
      <c r="AC1183" s="556"/>
      <c r="AD1183" s="721">
        <f>ROUND(ROUND(F1161*$M$10,0)*AA1186,0)</f>
        <v>376</v>
      </c>
      <c r="AE1183" s="539"/>
      <c r="AF1183" s="533"/>
    </row>
    <row r="1184" spans="1:32" ht="16.7" customHeight="1" x14ac:dyDescent="0.15">
      <c r="A1184" s="520">
        <v>22</v>
      </c>
      <c r="B1184" s="520">
        <v>8822</v>
      </c>
      <c r="C1184" s="540" t="s">
        <v>14475</v>
      </c>
      <c r="D1184" s="542"/>
      <c r="E1184" s="534"/>
      <c r="F1184" s="534"/>
      <c r="H1184" s="541"/>
      <c r="I1184" s="730"/>
      <c r="J1184" s="537"/>
      <c r="L1184" s="534"/>
      <c r="M1184" s="541"/>
      <c r="N1184" s="947" t="s">
        <v>10414</v>
      </c>
      <c r="O1184" s="941"/>
      <c r="P1184" s="526" t="s">
        <v>16</v>
      </c>
      <c r="Q1184" s="526"/>
      <c r="R1184" s="526"/>
      <c r="S1184" s="526"/>
      <c r="T1184" s="526" t="s">
        <v>1678</v>
      </c>
      <c r="U1184" s="527">
        <v>0.7</v>
      </c>
      <c r="V1184" s="722"/>
      <c r="W1184" s="537"/>
      <c r="X1184" s="537"/>
      <c r="Z1184" s="937"/>
      <c r="AA1184" s="948"/>
      <c r="AB1184" s="534"/>
      <c r="AC1184" s="556"/>
      <c r="AD1184" s="721">
        <f>ROUND(ROUND(ROUND(F1161*$M$10,0)*U1184,0)*AA1186,0)</f>
        <v>263</v>
      </c>
      <c r="AE1184" s="539"/>
      <c r="AF1184" s="533"/>
    </row>
    <row r="1185" spans="1:32" ht="16.7" customHeight="1" x14ac:dyDescent="0.15">
      <c r="A1185" s="520">
        <v>22</v>
      </c>
      <c r="B1185" s="520" t="s">
        <v>5980</v>
      </c>
      <c r="C1185" s="540" t="s">
        <v>14476</v>
      </c>
      <c r="D1185" s="542"/>
      <c r="E1185" s="534"/>
      <c r="F1185" s="534"/>
      <c r="H1185" s="541"/>
      <c r="I1185" s="731"/>
      <c r="J1185" s="544"/>
      <c r="K1185" s="725"/>
      <c r="L1185" s="534"/>
      <c r="M1185" s="541"/>
      <c r="N1185" s="1024"/>
      <c r="O1185" s="1025"/>
      <c r="P1185" s="526" t="s">
        <v>3833</v>
      </c>
      <c r="Q1185" s="526"/>
      <c r="R1185" s="526"/>
      <c r="S1185" s="526"/>
      <c r="T1185" s="526" t="s">
        <v>1678</v>
      </c>
      <c r="U1185" s="527">
        <v>0.5</v>
      </c>
      <c r="V1185" s="722"/>
      <c r="W1185" s="537"/>
      <c r="X1185" s="537"/>
      <c r="Z1185" s="937"/>
      <c r="AA1185" s="948"/>
      <c r="AB1185" s="534"/>
      <c r="AC1185" s="556"/>
      <c r="AD1185" s="721">
        <f>ROUND(ROUND(ROUND(F1161*$M$10,0)*U1185,0)*AA1186,0)</f>
        <v>188</v>
      </c>
      <c r="AE1185" s="539"/>
      <c r="AF1185" s="533"/>
    </row>
    <row r="1186" spans="1:32" ht="16.7" customHeight="1" x14ac:dyDescent="0.15">
      <c r="A1186" s="520">
        <v>22</v>
      </c>
      <c r="B1186" s="520">
        <v>8823</v>
      </c>
      <c r="C1186" s="540" t="s">
        <v>14477</v>
      </c>
      <c r="D1186" s="542"/>
      <c r="E1186" s="534"/>
      <c r="F1186" s="534"/>
      <c r="H1186" s="541"/>
      <c r="I1186" s="1026" t="s">
        <v>10418</v>
      </c>
      <c r="J1186" s="525" t="s">
        <v>1678</v>
      </c>
      <c r="K1186" s="718">
        <v>0.96499999999999997</v>
      </c>
      <c r="L1186" s="534"/>
      <c r="M1186" s="541"/>
      <c r="N1186" s="526"/>
      <c r="O1186" s="526"/>
      <c r="P1186" s="526"/>
      <c r="Q1186" s="526"/>
      <c r="R1186" s="526"/>
      <c r="S1186" s="526"/>
      <c r="T1186" s="526"/>
      <c r="U1186" s="527"/>
      <c r="V1186" s="722"/>
      <c r="W1186" s="537"/>
      <c r="X1186" s="537"/>
      <c r="Z1186" s="728" t="s">
        <v>1678</v>
      </c>
      <c r="AA1186" s="570">
        <v>0.99099999999999999</v>
      </c>
      <c r="AB1186" s="534"/>
      <c r="AC1186" s="556"/>
      <c r="AD1186" s="721">
        <f>ROUND(ROUND(ROUND(F1161*K1186,0)*$M$10,0)*AA1186,0)</f>
        <v>362</v>
      </c>
      <c r="AE1186" s="539"/>
      <c r="AF1186" s="533"/>
    </row>
    <row r="1187" spans="1:32" ht="16.7" customHeight="1" x14ac:dyDescent="0.15">
      <c r="A1187" s="520">
        <v>22</v>
      </c>
      <c r="B1187" s="520">
        <v>8824</v>
      </c>
      <c r="C1187" s="540" t="s">
        <v>14478</v>
      </c>
      <c r="D1187" s="542"/>
      <c r="E1187" s="534"/>
      <c r="F1187" s="534"/>
      <c r="H1187" s="541"/>
      <c r="I1187" s="1027"/>
      <c r="J1187" s="537"/>
      <c r="L1187" s="534"/>
      <c r="M1187" s="541"/>
      <c r="N1187" s="947" t="s">
        <v>10414</v>
      </c>
      <c r="O1187" s="941"/>
      <c r="P1187" s="526" t="s">
        <v>16</v>
      </c>
      <c r="Q1187" s="526"/>
      <c r="R1187" s="526"/>
      <c r="S1187" s="526"/>
      <c r="T1187" s="526" t="s">
        <v>1678</v>
      </c>
      <c r="U1187" s="527">
        <v>0.7</v>
      </c>
      <c r="V1187" s="722"/>
      <c r="W1187" s="537"/>
      <c r="X1187" s="537"/>
      <c r="Z1187" s="728"/>
      <c r="AA1187" s="537"/>
      <c r="AB1187" s="534"/>
      <c r="AC1187" s="556"/>
      <c r="AD1187" s="721">
        <f>ROUND(ROUND(ROUND(ROUND(F1161*K1186,0)*$M$10,0)*U1187,0)*AA1186,0)</f>
        <v>254</v>
      </c>
      <c r="AE1187" s="539"/>
      <c r="AF1187" s="533"/>
    </row>
    <row r="1188" spans="1:32" ht="16.7" customHeight="1" x14ac:dyDescent="0.15">
      <c r="A1188" s="520">
        <v>22</v>
      </c>
      <c r="B1188" s="520" t="s">
        <v>5982</v>
      </c>
      <c r="C1188" s="540" t="s">
        <v>14479</v>
      </c>
      <c r="D1188" s="542"/>
      <c r="E1188" s="534"/>
      <c r="F1188" s="534"/>
      <c r="H1188" s="541"/>
      <c r="I1188" s="1028"/>
      <c r="J1188" s="544"/>
      <c r="K1188" s="725"/>
      <c r="L1188" s="534"/>
      <c r="M1188" s="541"/>
      <c r="N1188" s="1024"/>
      <c r="O1188" s="1025"/>
      <c r="P1188" s="526" t="s">
        <v>3833</v>
      </c>
      <c r="Q1188" s="526"/>
      <c r="R1188" s="526"/>
      <c r="S1188" s="526"/>
      <c r="T1188" s="526" t="s">
        <v>1678</v>
      </c>
      <c r="U1188" s="527">
        <v>0.5</v>
      </c>
      <c r="V1188" s="727"/>
      <c r="W1188" s="544"/>
      <c r="X1188" s="544"/>
      <c r="Y1188" s="548"/>
      <c r="Z1188" s="728"/>
      <c r="AA1188" s="537"/>
      <c r="AB1188" s="534"/>
      <c r="AC1188" s="556"/>
      <c r="AD1188" s="721">
        <f>ROUND(ROUND(ROUND(ROUND(F1161*K1186,0)*$M$10,0)*U1188,0)*AA1186,0)</f>
        <v>181</v>
      </c>
      <c r="AE1188" s="539"/>
      <c r="AF1188" s="533"/>
    </row>
    <row r="1189" spans="1:32" ht="16.7" customHeight="1" x14ac:dyDescent="0.15">
      <c r="A1189" s="549">
        <v>22</v>
      </c>
      <c r="B1189" s="549">
        <v>8825</v>
      </c>
      <c r="C1189" s="540" t="s">
        <v>14480</v>
      </c>
      <c r="D1189" s="542"/>
      <c r="E1189" s="534"/>
      <c r="F1189" s="534"/>
      <c r="H1189" s="541"/>
      <c r="I1189" s="729"/>
      <c r="J1189" s="525"/>
      <c r="K1189" s="718"/>
      <c r="L1189" s="534"/>
      <c r="M1189" s="541"/>
      <c r="N1189" s="526"/>
      <c r="O1189" s="526"/>
      <c r="P1189" s="526"/>
      <c r="Q1189" s="526"/>
      <c r="R1189" s="526"/>
      <c r="S1189" s="526"/>
      <c r="T1189" s="526"/>
      <c r="U1189" s="527"/>
      <c r="V1189" s="956" t="s">
        <v>12599</v>
      </c>
      <c r="W1189" s="936" t="s">
        <v>12821</v>
      </c>
      <c r="X1189" s="525" t="s">
        <v>1678</v>
      </c>
      <c r="Y1189" s="529">
        <v>0.5</v>
      </c>
      <c r="Z1189" s="728"/>
      <c r="AA1189" s="537"/>
      <c r="AB1189" s="534"/>
      <c r="AC1189" s="556"/>
      <c r="AD1189" s="721">
        <f>ROUND(ROUND(ROUND(F1161*$M$10,0)*Y1189,0)*AA1186,0)</f>
        <v>188</v>
      </c>
      <c r="AE1189" s="539"/>
      <c r="AF1189" s="533"/>
    </row>
    <row r="1190" spans="1:32" ht="16.7" customHeight="1" x14ac:dyDescent="0.15">
      <c r="A1190" s="549">
        <v>22</v>
      </c>
      <c r="B1190" s="549">
        <v>8826</v>
      </c>
      <c r="C1190" s="540" t="s">
        <v>14481</v>
      </c>
      <c r="D1190" s="542"/>
      <c r="E1190" s="534"/>
      <c r="F1190" s="534"/>
      <c r="H1190" s="541"/>
      <c r="I1190" s="730"/>
      <c r="J1190" s="537"/>
      <c r="L1190" s="534"/>
      <c r="M1190" s="541"/>
      <c r="N1190" s="947" t="s">
        <v>10414</v>
      </c>
      <c r="O1190" s="941"/>
      <c r="P1190" s="526" t="s">
        <v>16</v>
      </c>
      <c r="Q1190" s="526"/>
      <c r="R1190" s="526"/>
      <c r="S1190" s="526"/>
      <c r="T1190" s="526" t="s">
        <v>1678</v>
      </c>
      <c r="U1190" s="527">
        <v>0.7</v>
      </c>
      <c r="V1190" s="1029"/>
      <c r="W1190" s="937"/>
      <c r="X1190" s="537"/>
      <c r="Z1190" s="728"/>
      <c r="AA1190" s="537"/>
      <c r="AB1190" s="534"/>
      <c r="AC1190" s="556"/>
      <c r="AD1190" s="721">
        <f>ROUND(ROUND(ROUND(ROUND(F1161*$M$10,0)*U1190,0)*Y1189,0)*AA1186,0)</f>
        <v>132</v>
      </c>
      <c r="AE1190" s="539"/>
      <c r="AF1190" s="533"/>
    </row>
    <row r="1191" spans="1:32" ht="16.7" customHeight="1" x14ac:dyDescent="0.15">
      <c r="A1191" s="520">
        <v>22</v>
      </c>
      <c r="B1191" s="520" t="s">
        <v>5984</v>
      </c>
      <c r="C1191" s="540" t="s">
        <v>14482</v>
      </c>
      <c r="D1191" s="542"/>
      <c r="E1191" s="534"/>
      <c r="F1191" s="534"/>
      <c r="H1191" s="541"/>
      <c r="I1191" s="731"/>
      <c r="J1191" s="544"/>
      <c r="K1191" s="725"/>
      <c r="L1191" s="534"/>
      <c r="M1191" s="541"/>
      <c r="N1191" s="1024"/>
      <c r="O1191" s="1025"/>
      <c r="P1191" s="526" t="s">
        <v>3833</v>
      </c>
      <c r="Q1191" s="526"/>
      <c r="R1191" s="526"/>
      <c r="S1191" s="526"/>
      <c r="T1191" s="526" t="s">
        <v>1678</v>
      </c>
      <c r="U1191" s="527">
        <v>0.5</v>
      </c>
      <c r="V1191" s="1029"/>
      <c r="W1191" s="937"/>
      <c r="X1191" s="537"/>
      <c r="Z1191" s="728"/>
      <c r="AA1191" s="537"/>
      <c r="AB1191" s="534"/>
      <c r="AC1191" s="556"/>
      <c r="AD1191" s="721">
        <f>ROUND(ROUND(ROUND(ROUND(F1161*$M$10,0)*U1191,0)*Y1189,0)*AA1186,0)</f>
        <v>94</v>
      </c>
      <c r="AE1191" s="539"/>
      <c r="AF1191" s="533"/>
    </row>
    <row r="1192" spans="1:32" ht="16.7" customHeight="1" x14ac:dyDescent="0.15">
      <c r="A1192" s="549">
        <v>22</v>
      </c>
      <c r="B1192" s="549">
        <v>8827</v>
      </c>
      <c r="C1192" s="540" t="s">
        <v>14483</v>
      </c>
      <c r="D1192" s="542"/>
      <c r="E1192" s="534"/>
      <c r="F1192" s="534"/>
      <c r="H1192" s="541"/>
      <c r="I1192" s="1026" t="s">
        <v>10418</v>
      </c>
      <c r="J1192" s="525" t="s">
        <v>1678</v>
      </c>
      <c r="K1192" s="718">
        <v>0.96499999999999997</v>
      </c>
      <c r="L1192" s="534"/>
      <c r="M1192" s="541"/>
      <c r="N1192" s="526"/>
      <c r="O1192" s="526"/>
      <c r="P1192" s="526"/>
      <c r="Q1192" s="526"/>
      <c r="R1192" s="526"/>
      <c r="S1192" s="526"/>
      <c r="T1192" s="526"/>
      <c r="U1192" s="527"/>
      <c r="V1192" s="1029"/>
      <c r="W1192" s="937"/>
      <c r="X1192" s="537"/>
      <c r="Z1192" s="728"/>
      <c r="AA1192" s="537"/>
      <c r="AB1192" s="534"/>
      <c r="AC1192" s="556"/>
      <c r="AD1192" s="721">
        <f>ROUND(ROUND(ROUND(ROUND(F1161*K1192,0)*$M$10,0)*Y1189,0)*AA1186,0)</f>
        <v>181</v>
      </c>
      <c r="AE1192" s="539"/>
      <c r="AF1192" s="533"/>
    </row>
    <row r="1193" spans="1:32" ht="16.7" customHeight="1" x14ac:dyDescent="0.15">
      <c r="A1193" s="549">
        <v>22</v>
      </c>
      <c r="B1193" s="549">
        <v>8828</v>
      </c>
      <c r="C1193" s="540" t="s">
        <v>14484</v>
      </c>
      <c r="D1193" s="542"/>
      <c r="E1193" s="534"/>
      <c r="F1193" s="534"/>
      <c r="H1193" s="541"/>
      <c r="I1193" s="1027"/>
      <c r="J1193" s="537"/>
      <c r="L1193" s="534"/>
      <c r="M1193" s="541"/>
      <c r="N1193" s="947" t="s">
        <v>10414</v>
      </c>
      <c r="O1193" s="941"/>
      <c r="P1193" s="526" t="s">
        <v>16</v>
      </c>
      <c r="Q1193" s="526"/>
      <c r="R1193" s="526"/>
      <c r="S1193" s="526"/>
      <c r="T1193" s="526" t="s">
        <v>1678</v>
      </c>
      <c r="U1193" s="527">
        <v>0.7</v>
      </c>
      <c r="V1193" s="1029"/>
      <c r="W1193" s="937"/>
      <c r="X1193" s="537"/>
      <c r="Z1193" s="728"/>
      <c r="AA1193" s="537"/>
      <c r="AB1193" s="534"/>
      <c r="AC1193" s="556"/>
      <c r="AD1193" s="721">
        <f>ROUND(ROUND(ROUND(ROUND(ROUND(F1161*K1192,0)*$M$10,0)*U1193,0)*Y1189,0)*AA1186,0)</f>
        <v>127</v>
      </c>
      <c r="AE1193" s="539"/>
      <c r="AF1193" s="533"/>
    </row>
    <row r="1194" spans="1:32" ht="16.7" customHeight="1" x14ac:dyDescent="0.15">
      <c r="A1194" s="520">
        <v>22</v>
      </c>
      <c r="B1194" s="520" t="s">
        <v>14485</v>
      </c>
      <c r="C1194" s="540" t="s">
        <v>14486</v>
      </c>
      <c r="D1194" s="542"/>
      <c r="E1194" s="534"/>
      <c r="F1194" s="534"/>
      <c r="H1194" s="541"/>
      <c r="I1194" s="1028"/>
      <c r="J1194" s="544"/>
      <c r="K1194" s="725"/>
      <c r="L1194" s="534"/>
      <c r="M1194" s="541"/>
      <c r="N1194" s="1024"/>
      <c r="O1194" s="1025"/>
      <c r="P1194" s="526" t="s">
        <v>3833</v>
      </c>
      <c r="Q1194" s="526"/>
      <c r="R1194" s="526"/>
      <c r="S1194" s="526"/>
      <c r="T1194" s="526" t="s">
        <v>1678</v>
      </c>
      <c r="U1194" s="527">
        <v>0.5</v>
      </c>
      <c r="V1194" s="1029"/>
      <c r="W1194" s="938"/>
      <c r="X1194" s="544"/>
      <c r="Y1194" s="548"/>
      <c r="Z1194" s="728"/>
      <c r="AA1194" s="537"/>
      <c r="AB1194" s="534"/>
      <c r="AC1194" s="556"/>
      <c r="AD1194" s="721">
        <f>ROUND(ROUND(ROUND(ROUND(ROUND(F1161*K1192,0)*$M$10,0)*U1194,0)*Y1189,0)*AA1186,0)</f>
        <v>91</v>
      </c>
      <c r="AE1194" s="539"/>
      <c r="AF1194" s="533"/>
    </row>
    <row r="1195" spans="1:32" ht="16.7" customHeight="1" x14ac:dyDescent="0.15">
      <c r="A1195" s="549">
        <v>22</v>
      </c>
      <c r="B1195" s="549">
        <v>8829</v>
      </c>
      <c r="C1195" s="540" t="s">
        <v>14487</v>
      </c>
      <c r="D1195" s="542"/>
      <c r="E1195" s="534"/>
      <c r="F1195" s="534"/>
      <c r="H1195" s="541"/>
      <c r="I1195" s="729"/>
      <c r="J1195" s="525"/>
      <c r="K1195" s="718"/>
      <c r="L1195" s="534"/>
      <c r="M1195" s="541"/>
      <c r="N1195" s="526"/>
      <c r="O1195" s="526"/>
      <c r="P1195" s="526"/>
      <c r="Q1195" s="526"/>
      <c r="R1195" s="526"/>
      <c r="S1195" s="526"/>
      <c r="T1195" s="526"/>
      <c r="U1195" s="527"/>
      <c r="V1195" s="1029"/>
      <c r="W1195" s="936" t="s">
        <v>12830</v>
      </c>
      <c r="X1195" s="525" t="s">
        <v>1678</v>
      </c>
      <c r="Y1195" s="529">
        <v>0.7</v>
      </c>
      <c r="Z1195" s="728"/>
      <c r="AA1195" s="537"/>
      <c r="AB1195" s="534"/>
      <c r="AC1195" s="556"/>
      <c r="AD1195" s="721">
        <f>ROUND(ROUND(ROUND(F1161*$M$10,0)*Y1195,0)*AA1186,0)</f>
        <v>263</v>
      </c>
      <c r="AE1195" s="539"/>
      <c r="AF1195" s="533"/>
    </row>
    <row r="1196" spans="1:32" ht="16.7" customHeight="1" x14ac:dyDescent="0.15">
      <c r="A1196" s="549">
        <v>22</v>
      </c>
      <c r="B1196" s="549">
        <v>8830</v>
      </c>
      <c r="C1196" s="540" t="s">
        <v>14488</v>
      </c>
      <c r="D1196" s="542"/>
      <c r="E1196" s="534"/>
      <c r="F1196" s="534"/>
      <c r="H1196" s="541"/>
      <c r="I1196" s="730"/>
      <c r="J1196" s="537"/>
      <c r="L1196" s="534"/>
      <c r="M1196" s="541"/>
      <c r="N1196" s="947" t="s">
        <v>10414</v>
      </c>
      <c r="O1196" s="941"/>
      <c r="P1196" s="526" t="s">
        <v>16</v>
      </c>
      <c r="Q1196" s="526"/>
      <c r="R1196" s="526"/>
      <c r="S1196" s="526"/>
      <c r="T1196" s="526" t="s">
        <v>1678</v>
      </c>
      <c r="U1196" s="527">
        <v>0.7</v>
      </c>
      <c r="V1196" s="1029"/>
      <c r="W1196" s="937"/>
      <c r="X1196" s="537"/>
      <c r="Z1196" s="728"/>
      <c r="AA1196" s="537"/>
      <c r="AB1196" s="534"/>
      <c r="AC1196" s="556"/>
      <c r="AD1196" s="721">
        <f>ROUND(ROUND(ROUND(ROUND(F1161*$M$10,0)*U1196,0)*Y1195,0)*AA1186,0)</f>
        <v>184</v>
      </c>
      <c r="AE1196" s="539"/>
      <c r="AF1196" s="533"/>
    </row>
    <row r="1197" spans="1:32" ht="16.7" customHeight="1" x14ac:dyDescent="0.15">
      <c r="A1197" s="520">
        <v>22</v>
      </c>
      <c r="B1197" s="520" t="s">
        <v>14489</v>
      </c>
      <c r="C1197" s="540" t="s">
        <v>14490</v>
      </c>
      <c r="D1197" s="542"/>
      <c r="E1197" s="534"/>
      <c r="F1197" s="534"/>
      <c r="H1197" s="541"/>
      <c r="I1197" s="731"/>
      <c r="J1197" s="544"/>
      <c r="K1197" s="725"/>
      <c r="L1197" s="534"/>
      <c r="M1197" s="541"/>
      <c r="N1197" s="1024"/>
      <c r="O1197" s="1025"/>
      <c r="P1197" s="526" t="s">
        <v>3833</v>
      </c>
      <c r="Q1197" s="526"/>
      <c r="R1197" s="526"/>
      <c r="S1197" s="526"/>
      <c r="T1197" s="526" t="s">
        <v>1678</v>
      </c>
      <c r="U1197" s="527">
        <v>0.5</v>
      </c>
      <c r="V1197" s="1029"/>
      <c r="W1197" s="937"/>
      <c r="X1197" s="537"/>
      <c r="Z1197" s="728"/>
      <c r="AA1197" s="537"/>
      <c r="AB1197" s="534"/>
      <c r="AC1197" s="556"/>
      <c r="AD1197" s="721">
        <f>ROUND(ROUND(ROUND(ROUND(F1161*$M$10,0)*U1197,0)*Y1195,0)*AA1186,0)</f>
        <v>132</v>
      </c>
      <c r="AE1197" s="539"/>
      <c r="AF1197" s="533"/>
    </row>
    <row r="1198" spans="1:32" ht="16.7" customHeight="1" x14ac:dyDescent="0.15">
      <c r="A1198" s="549">
        <v>22</v>
      </c>
      <c r="B1198" s="549">
        <v>8063</v>
      </c>
      <c r="C1198" s="540" t="s">
        <v>14491</v>
      </c>
      <c r="D1198" s="542"/>
      <c r="E1198" s="534"/>
      <c r="F1198" s="534"/>
      <c r="H1198" s="541"/>
      <c r="I1198" s="1026" t="s">
        <v>10418</v>
      </c>
      <c r="J1198" s="525" t="s">
        <v>1678</v>
      </c>
      <c r="K1198" s="718">
        <v>0.96499999999999997</v>
      </c>
      <c r="L1198" s="534"/>
      <c r="M1198" s="541"/>
      <c r="N1198" s="526"/>
      <c r="O1198" s="526"/>
      <c r="P1198" s="526"/>
      <c r="Q1198" s="526"/>
      <c r="R1198" s="526"/>
      <c r="S1198" s="526"/>
      <c r="T1198" s="526"/>
      <c r="U1198" s="527"/>
      <c r="V1198" s="1029"/>
      <c r="W1198" s="937"/>
      <c r="X1198" s="537"/>
      <c r="Z1198" s="728"/>
      <c r="AA1198" s="537"/>
      <c r="AB1198" s="534"/>
      <c r="AC1198" s="556"/>
      <c r="AD1198" s="721">
        <f>ROUND(ROUND(ROUND(ROUND(F1161*K1198,0)*$M$10,0)*Y1195,0)*AA1186,0)</f>
        <v>254</v>
      </c>
      <c r="AE1198" s="539"/>
      <c r="AF1198" s="533"/>
    </row>
    <row r="1199" spans="1:32" ht="16.7" customHeight="1" x14ac:dyDescent="0.15">
      <c r="A1199" s="549">
        <v>22</v>
      </c>
      <c r="B1199" s="549">
        <v>8064</v>
      </c>
      <c r="C1199" s="540" t="s">
        <v>14492</v>
      </c>
      <c r="D1199" s="542"/>
      <c r="E1199" s="534"/>
      <c r="F1199" s="534"/>
      <c r="H1199" s="541"/>
      <c r="I1199" s="1027"/>
      <c r="J1199" s="537"/>
      <c r="L1199" s="534"/>
      <c r="M1199" s="541"/>
      <c r="N1199" s="947" t="s">
        <v>10414</v>
      </c>
      <c r="O1199" s="941"/>
      <c r="P1199" s="526" t="s">
        <v>16</v>
      </c>
      <c r="Q1199" s="526"/>
      <c r="R1199" s="526"/>
      <c r="S1199" s="526"/>
      <c r="T1199" s="526" t="s">
        <v>1678</v>
      </c>
      <c r="U1199" s="527">
        <v>0.7</v>
      </c>
      <c r="V1199" s="1029"/>
      <c r="W1199" s="937"/>
      <c r="X1199" s="537"/>
      <c r="Z1199" s="728"/>
      <c r="AA1199" s="537"/>
      <c r="AB1199" s="534"/>
      <c r="AC1199" s="556"/>
      <c r="AD1199" s="721">
        <f>ROUND(ROUND(ROUND(ROUND(ROUND(F1161*K1198,0)*$M$10,0)*U1199,0)*Y1195,0)*AA1186,0)</f>
        <v>177</v>
      </c>
      <c r="AE1199" s="539"/>
      <c r="AF1199" s="533"/>
    </row>
    <row r="1200" spans="1:32" ht="16.7" customHeight="1" x14ac:dyDescent="0.15">
      <c r="A1200" s="520">
        <v>22</v>
      </c>
      <c r="B1200" s="520" t="s">
        <v>14493</v>
      </c>
      <c r="C1200" s="540" t="s">
        <v>14494</v>
      </c>
      <c r="D1200" s="542"/>
      <c r="E1200" s="534"/>
      <c r="F1200" s="534"/>
      <c r="H1200" s="541"/>
      <c r="I1200" s="1028"/>
      <c r="J1200" s="544"/>
      <c r="K1200" s="725"/>
      <c r="L1200" s="534"/>
      <c r="M1200" s="541"/>
      <c r="N1200" s="1024"/>
      <c r="O1200" s="1025"/>
      <c r="P1200" s="526" t="s">
        <v>3833</v>
      </c>
      <c r="Q1200" s="526"/>
      <c r="R1200" s="526"/>
      <c r="S1200" s="526"/>
      <c r="T1200" s="526" t="s">
        <v>1678</v>
      </c>
      <c r="U1200" s="527">
        <v>0.5</v>
      </c>
      <c r="V1200" s="1023"/>
      <c r="W1200" s="938"/>
      <c r="X1200" s="544"/>
      <c r="Y1200" s="548"/>
      <c r="Z1200" s="728"/>
      <c r="AA1200" s="537"/>
      <c r="AB1200" s="534"/>
      <c r="AC1200" s="556"/>
      <c r="AD1200" s="721">
        <f>ROUND(ROUND(ROUND(ROUND(ROUND(F1161*K1198,0)*$M$10,0)*U1200,0)*Y1195,0)*AA1186,0)</f>
        <v>127</v>
      </c>
      <c r="AE1200" s="539"/>
      <c r="AF1200" s="533"/>
    </row>
    <row r="1201" spans="1:32" ht="16.7" customHeight="1" x14ac:dyDescent="0.15">
      <c r="A1201" s="520">
        <v>22</v>
      </c>
      <c r="B1201" s="520" t="s">
        <v>14495</v>
      </c>
      <c r="C1201" s="540" t="s">
        <v>14496</v>
      </c>
      <c r="D1201" s="542"/>
      <c r="E1201" s="534"/>
      <c r="F1201" s="534"/>
      <c r="H1201" s="541"/>
      <c r="I1201" s="729"/>
      <c r="J1201" s="525"/>
      <c r="K1201" s="718"/>
      <c r="L1201" s="534"/>
      <c r="M1201" s="541"/>
      <c r="N1201" s="526"/>
      <c r="O1201" s="526"/>
      <c r="P1201" s="526"/>
      <c r="Q1201" s="526"/>
      <c r="R1201" s="526"/>
      <c r="S1201" s="526"/>
      <c r="T1201" s="526"/>
      <c r="U1201" s="527"/>
      <c r="V1201" s="1021" t="s">
        <v>12608</v>
      </c>
      <c r="W1201" s="936" t="s">
        <v>12840</v>
      </c>
      <c r="X1201" s="525" t="s">
        <v>1678</v>
      </c>
      <c r="Y1201" s="529">
        <v>0.7</v>
      </c>
      <c r="Z1201" s="728"/>
      <c r="AA1201" s="537"/>
      <c r="AB1201" s="534"/>
      <c r="AC1201" s="556"/>
      <c r="AD1201" s="721">
        <f>ROUND(ROUND(ROUND(F1161*$M$10,0)*Y1201,0)*AA1186,0)</f>
        <v>263</v>
      </c>
      <c r="AE1201" s="539"/>
      <c r="AF1201" s="533"/>
    </row>
    <row r="1202" spans="1:32" ht="16.7" customHeight="1" x14ac:dyDescent="0.15">
      <c r="A1202" s="520">
        <v>22</v>
      </c>
      <c r="B1202" s="520" t="s">
        <v>14497</v>
      </c>
      <c r="C1202" s="540" t="s">
        <v>14498</v>
      </c>
      <c r="D1202" s="542"/>
      <c r="E1202" s="534"/>
      <c r="F1202" s="534"/>
      <c r="H1202" s="541"/>
      <c r="I1202" s="730"/>
      <c r="J1202" s="537"/>
      <c r="L1202" s="534"/>
      <c r="M1202" s="541"/>
      <c r="N1202" s="947" t="s">
        <v>10414</v>
      </c>
      <c r="O1202" s="941"/>
      <c r="P1202" s="526" t="s">
        <v>16</v>
      </c>
      <c r="Q1202" s="526"/>
      <c r="R1202" s="526"/>
      <c r="S1202" s="526"/>
      <c r="T1202" s="526" t="s">
        <v>1678</v>
      </c>
      <c r="U1202" s="527">
        <v>0.7</v>
      </c>
      <c r="V1202" s="1022"/>
      <c r="W1202" s="937"/>
      <c r="X1202" s="537"/>
      <c r="Z1202" s="728"/>
      <c r="AA1202" s="537"/>
      <c r="AB1202" s="534"/>
      <c r="AC1202" s="556"/>
      <c r="AD1202" s="721">
        <f>ROUND(ROUND(ROUND(ROUND(F1161*$M$10,0)*U1202,0)*Y1201,0)*AA1186,0)</f>
        <v>184</v>
      </c>
      <c r="AE1202" s="539"/>
      <c r="AF1202" s="533"/>
    </row>
    <row r="1203" spans="1:32" ht="16.7" customHeight="1" x14ac:dyDescent="0.15">
      <c r="A1203" s="520">
        <v>22</v>
      </c>
      <c r="B1203" s="520" t="s">
        <v>14499</v>
      </c>
      <c r="C1203" s="540" t="s">
        <v>14500</v>
      </c>
      <c r="D1203" s="542"/>
      <c r="E1203" s="534"/>
      <c r="F1203" s="534"/>
      <c r="H1203" s="541"/>
      <c r="I1203" s="731"/>
      <c r="J1203" s="544"/>
      <c r="K1203" s="725"/>
      <c r="L1203" s="534"/>
      <c r="M1203" s="541"/>
      <c r="N1203" s="1024"/>
      <c r="O1203" s="1025"/>
      <c r="P1203" s="526" t="s">
        <v>3833</v>
      </c>
      <c r="Q1203" s="526"/>
      <c r="R1203" s="526"/>
      <c r="S1203" s="526"/>
      <c r="T1203" s="526" t="s">
        <v>1678</v>
      </c>
      <c r="U1203" s="527">
        <v>0.5</v>
      </c>
      <c r="V1203" s="1022"/>
      <c r="W1203" s="937"/>
      <c r="X1203" s="537"/>
      <c r="Z1203" s="728"/>
      <c r="AA1203" s="537"/>
      <c r="AB1203" s="534"/>
      <c r="AC1203" s="556"/>
      <c r="AD1203" s="721">
        <f>ROUND(ROUND(ROUND(ROUND(F1161*$M$10,0)*U1203,0)*Y1201,0)*AA1186,0)</f>
        <v>132</v>
      </c>
      <c r="AE1203" s="539"/>
      <c r="AF1203" s="533"/>
    </row>
    <row r="1204" spans="1:32" ht="16.7" customHeight="1" x14ac:dyDescent="0.15">
      <c r="A1204" s="520">
        <v>22</v>
      </c>
      <c r="B1204" s="520" t="s">
        <v>5986</v>
      </c>
      <c r="C1204" s="540" t="s">
        <v>14501</v>
      </c>
      <c r="D1204" s="542"/>
      <c r="E1204" s="534"/>
      <c r="F1204" s="534"/>
      <c r="H1204" s="541"/>
      <c r="I1204" s="1026" t="s">
        <v>10418</v>
      </c>
      <c r="J1204" s="525" t="s">
        <v>1678</v>
      </c>
      <c r="K1204" s="718">
        <v>0.96499999999999997</v>
      </c>
      <c r="L1204" s="534"/>
      <c r="M1204" s="541"/>
      <c r="N1204" s="526"/>
      <c r="O1204" s="526"/>
      <c r="P1204" s="526"/>
      <c r="Q1204" s="526"/>
      <c r="R1204" s="526"/>
      <c r="S1204" s="526"/>
      <c r="T1204" s="526"/>
      <c r="U1204" s="527"/>
      <c r="V1204" s="1022"/>
      <c r="W1204" s="937"/>
      <c r="X1204" s="537"/>
      <c r="Z1204" s="728"/>
      <c r="AA1204" s="537"/>
      <c r="AB1204" s="534"/>
      <c r="AC1204" s="556"/>
      <c r="AD1204" s="721">
        <f>ROUND(ROUND(ROUND(ROUND(F1161*K1204,0)*$M$10,0)*Y1201,0)*AA1186,0)</f>
        <v>254</v>
      </c>
      <c r="AE1204" s="539"/>
      <c r="AF1204" s="533"/>
    </row>
    <row r="1205" spans="1:32" ht="16.7" customHeight="1" x14ac:dyDescent="0.15">
      <c r="A1205" s="520">
        <v>22</v>
      </c>
      <c r="B1205" s="520" t="s">
        <v>5988</v>
      </c>
      <c r="C1205" s="540" t="s">
        <v>14502</v>
      </c>
      <c r="D1205" s="542"/>
      <c r="E1205" s="534"/>
      <c r="F1205" s="534"/>
      <c r="H1205" s="541"/>
      <c r="I1205" s="1027"/>
      <c r="J1205" s="537"/>
      <c r="L1205" s="534"/>
      <c r="M1205" s="541"/>
      <c r="N1205" s="947" t="s">
        <v>10414</v>
      </c>
      <c r="O1205" s="941"/>
      <c r="P1205" s="526" t="s">
        <v>16</v>
      </c>
      <c r="Q1205" s="526"/>
      <c r="R1205" s="526"/>
      <c r="S1205" s="526"/>
      <c r="T1205" s="526" t="s">
        <v>1678</v>
      </c>
      <c r="U1205" s="527">
        <v>0.7</v>
      </c>
      <c r="V1205" s="1022"/>
      <c r="W1205" s="937"/>
      <c r="X1205" s="537"/>
      <c r="Z1205" s="728"/>
      <c r="AA1205" s="537"/>
      <c r="AB1205" s="534"/>
      <c r="AC1205" s="556"/>
      <c r="AD1205" s="721">
        <f>ROUND(ROUND(ROUND(ROUND(ROUND(F1161*K1204,0)*$M$10,0)*U1205,0)*Y1201,0)*AA1186,0)</f>
        <v>177</v>
      </c>
      <c r="AE1205" s="539"/>
      <c r="AF1205" s="533"/>
    </row>
    <row r="1206" spans="1:32" ht="16.7" customHeight="1" x14ac:dyDescent="0.15">
      <c r="A1206" s="520">
        <v>22</v>
      </c>
      <c r="B1206" s="520" t="s">
        <v>5990</v>
      </c>
      <c r="C1206" s="540" t="s">
        <v>14503</v>
      </c>
      <c r="D1206" s="542"/>
      <c r="E1206" s="534"/>
      <c r="F1206" s="534"/>
      <c r="H1206" s="541"/>
      <c r="I1206" s="1028"/>
      <c r="J1206" s="544"/>
      <c r="K1206" s="725"/>
      <c r="L1206" s="534"/>
      <c r="M1206" s="541"/>
      <c r="N1206" s="1024"/>
      <c r="O1206" s="1025"/>
      <c r="P1206" s="526" t="s">
        <v>3833</v>
      </c>
      <c r="Q1206" s="526"/>
      <c r="R1206" s="526"/>
      <c r="S1206" s="526"/>
      <c r="T1206" s="526" t="s">
        <v>1678</v>
      </c>
      <c r="U1206" s="527">
        <v>0.5</v>
      </c>
      <c r="V1206" s="1023"/>
      <c r="W1206" s="938"/>
      <c r="X1206" s="544"/>
      <c r="Y1206" s="548"/>
      <c r="Z1206" s="733"/>
      <c r="AA1206" s="544"/>
      <c r="AB1206" s="550"/>
      <c r="AC1206" s="732"/>
      <c r="AD1206" s="721">
        <f>ROUND(ROUND(ROUND(ROUND(ROUND(F1161*K1204,0)*$M$10,0)*U1206,0)*Y1201,0)*AA1186,0)</f>
        <v>127</v>
      </c>
      <c r="AE1206" s="539"/>
      <c r="AF1206" s="533"/>
    </row>
    <row r="1207" spans="1:32" ht="16.7" customHeight="1" x14ac:dyDescent="0.15">
      <c r="A1207" s="520">
        <v>22</v>
      </c>
      <c r="B1207" s="520">
        <v>8863</v>
      </c>
      <c r="C1207" s="540" t="s">
        <v>14504</v>
      </c>
      <c r="D1207" s="542"/>
      <c r="E1207" s="534"/>
      <c r="F1207" s="534"/>
      <c r="H1207" s="541"/>
      <c r="I1207" s="729"/>
      <c r="J1207" s="525"/>
      <c r="K1207" s="718"/>
      <c r="L1207" s="534"/>
      <c r="M1207" s="541"/>
      <c r="N1207" s="526"/>
      <c r="O1207" s="526"/>
      <c r="P1207" s="526"/>
      <c r="Q1207" s="526"/>
      <c r="R1207" s="526"/>
      <c r="S1207" s="526"/>
      <c r="T1207" s="526"/>
      <c r="U1207" s="527"/>
      <c r="V1207" s="719"/>
      <c r="W1207" s="525"/>
      <c r="X1207" s="525"/>
      <c r="Y1207" s="529"/>
      <c r="Z1207" s="734"/>
      <c r="AA1207" s="525"/>
      <c r="AB1207" s="936" t="s">
        <v>10456</v>
      </c>
      <c r="AC1207" s="941"/>
      <c r="AD1207" s="721">
        <f>ROUND(ROUND(F1161*$M$10,0)-AB1210,0)</f>
        <v>367</v>
      </c>
      <c r="AE1207" s="539"/>
      <c r="AF1207" s="533"/>
    </row>
    <row r="1208" spans="1:32" ht="16.7" customHeight="1" x14ac:dyDescent="0.15">
      <c r="A1208" s="520">
        <v>22</v>
      </c>
      <c r="B1208" s="520">
        <v>8864</v>
      </c>
      <c r="C1208" s="540" t="s">
        <v>14505</v>
      </c>
      <c r="D1208" s="542"/>
      <c r="E1208" s="534"/>
      <c r="F1208" s="534"/>
      <c r="H1208" s="541"/>
      <c r="I1208" s="730"/>
      <c r="J1208" s="537"/>
      <c r="L1208" s="534"/>
      <c r="M1208" s="541"/>
      <c r="N1208" s="947" t="s">
        <v>10414</v>
      </c>
      <c r="O1208" s="941"/>
      <c r="P1208" s="526" t="s">
        <v>16</v>
      </c>
      <c r="Q1208" s="526"/>
      <c r="R1208" s="526"/>
      <c r="S1208" s="526"/>
      <c r="T1208" s="526" t="s">
        <v>1678</v>
      </c>
      <c r="U1208" s="527">
        <v>0.7</v>
      </c>
      <c r="V1208" s="722"/>
      <c r="W1208" s="537"/>
      <c r="X1208" s="537"/>
      <c r="Z1208" s="728"/>
      <c r="AA1208" s="537"/>
      <c r="AB1208" s="937"/>
      <c r="AC1208" s="942"/>
      <c r="AD1208" s="721">
        <f>ROUND(ROUND(ROUND(F1161*$M$10,0)*U1208,0)-AB1210,0)</f>
        <v>253</v>
      </c>
      <c r="AE1208" s="539"/>
      <c r="AF1208" s="533"/>
    </row>
    <row r="1209" spans="1:32" ht="16.7" customHeight="1" x14ac:dyDescent="0.15">
      <c r="A1209" s="520">
        <v>22</v>
      </c>
      <c r="B1209" s="520" t="s">
        <v>5992</v>
      </c>
      <c r="C1209" s="540" t="s">
        <v>14506</v>
      </c>
      <c r="D1209" s="542"/>
      <c r="E1209" s="534"/>
      <c r="F1209" s="534"/>
      <c r="H1209" s="541"/>
      <c r="I1209" s="731"/>
      <c r="J1209" s="544"/>
      <c r="K1209" s="725"/>
      <c r="L1209" s="534"/>
      <c r="M1209" s="541"/>
      <c r="N1209" s="1024"/>
      <c r="O1209" s="1025"/>
      <c r="P1209" s="526" t="s">
        <v>3833</v>
      </c>
      <c r="Q1209" s="526"/>
      <c r="R1209" s="526"/>
      <c r="S1209" s="526"/>
      <c r="T1209" s="526" t="s">
        <v>1678</v>
      </c>
      <c r="U1209" s="527">
        <v>0.5</v>
      </c>
      <c r="V1209" s="722"/>
      <c r="W1209" s="537"/>
      <c r="X1209" s="537"/>
      <c r="Z1209" s="728"/>
      <c r="AA1209" s="537"/>
      <c r="AB1209" s="555"/>
      <c r="AC1209" s="556"/>
      <c r="AD1209" s="721">
        <f>ROUND(ROUND(ROUND(F1161*$M$10,0)*U1209,0)-AB1210,0)</f>
        <v>178</v>
      </c>
      <c r="AE1209" s="539"/>
      <c r="AF1209" s="533"/>
    </row>
    <row r="1210" spans="1:32" ht="16.7" customHeight="1" x14ac:dyDescent="0.15">
      <c r="A1210" s="520">
        <v>22</v>
      </c>
      <c r="B1210" s="520">
        <v>8865</v>
      </c>
      <c r="C1210" s="540" t="s">
        <v>14507</v>
      </c>
      <c r="D1210" s="542"/>
      <c r="E1210" s="534"/>
      <c r="F1210" s="534"/>
      <c r="H1210" s="541"/>
      <c r="I1210" s="1026" t="s">
        <v>10418</v>
      </c>
      <c r="J1210" s="525" t="s">
        <v>1678</v>
      </c>
      <c r="K1210" s="718">
        <v>0.96499999999999997</v>
      </c>
      <c r="L1210" s="534"/>
      <c r="M1210" s="541"/>
      <c r="N1210" s="526"/>
      <c r="O1210" s="526"/>
      <c r="P1210" s="526"/>
      <c r="Q1210" s="526"/>
      <c r="R1210" s="526"/>
      <c r="S1210" s="526"/>
      <c r="T1210" s="526"/>
      <c r="U1210" s="527"/>
      <c r="V1210" s="722"/>
      <c r="W1210" s="537"/>
      <c r="X1210" s="537"/>
      <c r="Z1210" s="728"/>
      <c r="AA1210" s="537"/>
      <c r="AB1210" s="554">
        <v>12</v>
      </c>
      <c r="AC1210" s="953" t="s">
        <v>10461</v>
      </c>
      <c r="AD1210" s="721">
        <f>ROUND(ROUND(ROUND(ROUND(F1161*K1210,0)*$M$10,0),0)-AB1210,0)</f>
        <v>353</v>
      </c>
      <c r="AE1210" s="539"/>
      <c r="AF1210" s="533"/>
    </row>
    <row r="1211" spans="1:32" ht="16.7" customHeight="1" x14ac:dyDescent="0.15">
      <c r="A1211" s="520">
        <v>22</v>
      </c>
      <c r="B1211" s="520">
        <v>8866</v>
      </c>
      <c r="C1211" s="540" t="s">
        <v>14508</v>
      </c>
      <c r="D1211" s="542"/>
      <c r="E1211" s="534"/>
      <c r="F1211" s="534"/>
      <c r="H1211" s="541"/>
      <c r="I1211" s="1027"/>
      <c r="J1211" s="537"/>
      <c r="L1211" s="534"/>
      <c r="M1211" s="541"/>
      <c r="N1211" s="947" t="s">
        <v>10414</v>
      </c>
      <c r="O1211" s="941"/>
      <c r="P1211" s="526" t="s">
        <v>16</v>
      </c>
      <c r="Q1211" s="526"/>
      <c r="R1211" s="526"/>
      <c r="S1211" s="526"/>
      <c r="T1211" s="526" t="s">
        <v>1678</v>
      </c>
      <c r="U1211" s="527">
        <v>0.7</v>
      </c>
      <c r="V1211" s="722"/>
      <c r="W1211" s="537"/>
      <c r="X1211" s="537"/>
      <c r="Z1211" s="728"/>
      <c r="AA1211" s="537"/>
      <c r="AB1211" s="534"/>
      <c r="AC1211" s="953"/>
      <c r="AD1211" s="721">
        <f>ROUND(ROUND(ROUND(ROUND(F1161*K1210,0)*$M$10,0)*U1211,0)-AB1210,0)</f>
        <v>244</v>
      </c>
      <c r="AE1211" s="539"/>
      <c r="AF1211" s="533"/>
    </row>
    <row r="1212" spans="1:32" ht="16.7" customHeight="1" x14ac:dyDescent="0.15">
      <c r="A1212" s="520">
        <v>22</v>
      </c>
      <c r="B1212" s="520" t="s">
        <v>5994</v>
      </c>
      <c r="C1212" s="540" t="s">
        <v>14509</v>
      </c>
      <c r="D1212" s="542"/>
      <c r="E1212" s="534"/>
      <c r="F1212" s="534"/>
      <c r="H1212" s="541"/>
      <c r="I1212" s="1028"/>
      <c r="J1212" s="544"/>
      <c r="K1212" s="725"/>
      <c r="L1212" s="534"/>
      <c r="M1212" s="541"/>
      <c r="N1212" s="1024"/>
      <c r="O1212" s="1025"/>
      <c r="P1212" s="526" t="s">
        <v>3833</v>
      </c>
      <c r="Q1212" s="526"/>
      <c r="R1212" s="526"/>
      <c r="S1212" s="526"/>
      <c r="T1212" s="526" t="s">
        <v>1678</v>
      </c>
      <c r="U1212" s="527">
        <v>0.5</v>
      </c>
      <c r="V1212" s="727"/>
      <c r="W1212" s="544"/>
      <c r="X1212" s="544"/>
      <c r="Y1212" s="548"/>
      <c r="Z1212" s="728"/>
      <c r="AA1212" s="537"/>
      <c r="AB1212" s="534"/>
      <c r="AC1212" s="556"/>
      <c r="AD1212" s="721">
        <f>ROUND(ROUND(ROUND(ROUND(F1161*K1210,0)*$M$10,0)*U1212,0)-AB1210,0)</f>
        <v>171</v>
      </c>
      <c r="AE1212" s="539"/>
      <c r="AF1212" s="533"/>
    </row>
    <row r="1213" spans="1:32" ht="16.7" customHeight="1" x14ac:dyDescent="0.15">
      <c r="A1213" s="549">
        <v>22</v>
      </c>
      <c r="B1213" s="549">
        <v>8867</v>
      </c>
      <c r="C1213" s="540" t="s">
        <v>14510</v>
      </c>
      <c r="D1213" s="542"/>
      <c r="E1213" s="534"/>
      <c r="F1213" s="534"/>
      <c r="H1213" s="541"/>
      <c r="I1213" s="729"/>
      <c r="J1213" s="525"/>
      <c r="K1213" s="718"/>
      <c r="L1213" s="534"/>
      <c r="M1213" s="541"/>
      <c r="N1213" s="526"/>
      <c r="O1213" s="526"/>
      <c r="P1213" s="526"/>
      <c r="Q1213" s="526"/>
      <c r="R1213" s="526"/>
      <c r="S1213" s="526"/>
      <c r="T1213" s="526"/>
      <c r="U1213" s="527"/>
      <c r="V1213" s="956" t="s">
        <v>12599</v>
      </c>
      <c r="W1213" s="936" t="s">
        <v>12821</v>
      </c>
      <c r="X1213" s="525" t="s">
        <v>1678</v>
      </c>
      <c r="Y1213" s="529">
        <v>0.5</v>
      </c>
      <c r="Z1213" s="728"/>
      <c r="AA1213" s="537"/>
      <c r="AB1213" s="534"/>
      <c r="AC1213" s="556"/>
      <c r="AD1213" s="721">
        <f>ROUND(ROUND(ROUND(F1161*$M$10,0)*Y1213,0)-AB1210,0)</f>
        <v>178</v>
      </c>
      <c r="AE1213" s="539"/>
      <c r="AF1213" s="533"/>
    </row>
    <row r="1214" spans="1:32" ht="16.7" customHeight="1" x14ac:dyDescent="0.15">
      <c r="A1214" s="549">
        <v>22</v>
      </c>
      <c r="B1214" s="549">
        <v>8868</v>
      </c>
      <c r="C1214" s="540" t="s">
        <v>14511</v>
      </c>
      <c r="D1214" s="542"/>
      <c r="E1214" s="534"/>
      <c r="F1214" s="534"/>
      <c r="H1214" s="541"/>
      <c r="I1214" s="730"/>
      <c r="J1214" s="537"/>
      <c r="L1214" s="534"/>
      <c r="M1214" s="541"/>
      <c r="N1214" s="947" t="s">
        <v>10414</v>
      </c>
      <c r="O1214" s="941"/>
      <c r="P1214" s="526" t="s">
        <v>16</v>
      </c>
      <c r="Q1214" s="526"/>
      <c r="R1214" s="526"/>
      <c r="S1214" s="526"/>
      <c r="T1214" s="526" t="s">
        <v>1678</v>
      </c>
      <c r="U1214" s="527">
        <v>0.7</v>
      </c>
      <c r="V1214" s="1029"/>
      <c r="W1214" s="937"/>
      <c r="X1214" s="537"/>
      <c r="Z1214" s="728"/>
      <c r="AA1214" s="537"/>
      <c r="AB1214" s="534"/>
      <c r="AC1214" s="556"/>
      <c r="AD1214" s="721">
        <f>ROUND(ROUND(ROUND(ROUND(F1161*$M$10,0)*U1214,0)*Y1213,0)-AB1210,0)</f>
        <v>121</v>
      </c>
      <c r="AE1214" s="539"/>
      <c r="AF1214" s="533"/>
    </row>
    <row r="1215" spans="1:32" ht="16.7" customHeight="1" x14ac:dyDescent="0.15">
      <c r="A1215" s="520">
        <v>22</v>
      </c>
      <c r="B1215" s="520" t="s">
        <v>5996</v>
      </c>
      <c r="C1215" s="540" t="s">
        <v>14512</v>
      </c>
      <c r="D1215" s="542"/>
      <c r="E1215" s="534"/>
      <c r="F1215" s="534"/>
      <c r="H1215" s="541"/>
      <c r="I1215" s="731"/>
      <c r="J1215" s="544"/>
      <c r="K1215" s="725"/>
      <c r="L1215" s="534"/>
      <c r="M1215" s="541"/>
      <c r="N1215" s="1024"/>
      <c r="O1215" s="1025"/>
      <c r="P1215" s="526" t="s">
        <v>3833</v>
      </c>
      <c r="Q1215" s="526"/>
      <c r="R1215" s="526"/>
      <c r="S1215" s="526"/>
      <c r="T1215" s="526" t="s">
        <v>1678</v>
      </c>
      <c r="U1215" s="527">
        <v>0.5</v>
      </c>
      <c r="V1215" s="1029"/>
      <c r="W1215" s="937"/>
      <c r="X1215" s="537"/>
      <c r="Z1215" s="728"/>
      <c r="AA1215" s="537"/>
      <c r="AB1215" s="534"/>
      <c r="AC1215" s="556"/>
      <c r="AD1215" s="721">
        <f>ROUND(ROUND(ROUND(ROUND(F1161*$M$10,0)*U1215,0)*Y1213,0)-AB1210,0)</f>
        <v>83</v>
      </c>
      <c r="AE1215" s="539"/>
      <c r="AF1215" s="533"/>
    </row>
    <row r="1216" spans="1:32" ht="16.7" customHeight="1" x14ac:dyDescent="0.15">
      <c r="A1216" s="549">
        <v>22</v>
      </c>
      <c r="B1216" s="549">
        <v>8869</v>
      </c>
      <c r="C1216" s="540" t="s">
        <v>14513</v>
      </c>
      <c r="D1216" s="542"/>
      <c r="E1216" s="534"/>
      <c r="F1216" s="534"/>
      <c r="H1216" s="541"/>
      <c r="I1216" s="1026" t="s">
        <v>10418</v>
      </c>
      <c r="J1216" s="525" t="s">
        <v>1678</v>
      </c>
      <c r="K1216" s="718">
        <v>0.96499999999999997</v>
      </c>
      <c r="L1216" s="534"/>
      <c r="M1216" s="541"/>
      <c r="N1216" s="526"/>
      <c r="O1216" s="526"/>
      <c r="P1216" s="526"/>
      <c r="Q1216" s="526"/>
      <c r="R1216" s="526"/>
      <c r="S1216" s="526"/>
      <c r="T1216" s="526"/>
      <c r="U1216" s="527"/>
      <c r="V1216" s="1029"/>
      <c r="W1216" s="937"/>
      <c r="X1216" s="537"/>
      <c r="Z1216" s="728"/>
      <c r="AA1216" s="537"/>
      <c r="AB1216" s="534"/>
      <c r="AC1216" s="556"/>
      <c r="AD1216" s="721">
        <f>ROUND(ROUND(ROUND(ROUND(F1161*K1216,0)*$M$10,0)*Y1213,0)-AB1210,0)</f>
        <v>171</v>
      </c>
      <c r="AE1216" s="539"/>
      <c r="AF1216" s="533"/>
    </row>
    <row r="1217" spans="1:32" ht="16.7" customHeight="1" x14ac:dyDescent="0.15">
      <c r="A1217" s="549">
        <v>22</v>
      </c>
      <c r="B1217" s="549">
        <v>8870</v>
      </c>
      <c r="C1217" s="540" t="s">
        <v>14514</v>
      </c>
      <c r="D1217" s="542"/>
      <c r="E1217" s="534"/>
      <c r="F1217" s="534"/>
      <c r="H1217" s="541"/>
      <c r="I1217" s="1027"/>
      <c r="J1217" s="537"/>
      <c r="L1217" s="534"/>
      <c r="M1217" s="541"/>
      <c r="N1217" s="947" t="s">
        <v>10414</v>
      </c>
      <c r="O1217" s="941"/>
      <c r="P1217" s="526" t="s">
        <v>16</v>
      </c>
      <c r="Q1217" s="526"/>
      <c r="R1217" s="526"/>
      <c r="S1217" s="526"/>
      <c r="T1217" s="526" t="s">
        <v>1678</v>
      </c>
      <c r="U1217" s="527">
        <v>0.7</v>
      </c>
      <c r="V1217" s="1029"/>
      <c r="W1217" s="937"/>
      <c r="X1217" s="537"/>
      <c r="Z1217" s="728"/>
      <c r="AA1217" s="537"/>
      <c r="AB1217" s="534"/>
      <c r="AC1217" s="556"/>
      <c r="AD1217" s="721">
        <f>ROUND(ROUND(ROUND(ROUND(ROUND(F1161*K1216,0)*$M$10,0)*U1217,0)*Y1213,0)-AB1210,0)</f>
        <v>116</v>
      </c>
      <c r="AE1217" s="539"/>
      <c r="AF1217" s="533"/>
    </row>
    <row r="1218" spans="1:32" ht="16.7" customHeight="1" x14ac:dyDescent="0.15">
      <c r="A1218" s="520">
        <v>22</v>
      </c>
      <c r="B1218" s="520" t="s">
        <v>14515</v>
      </c>
      <c r="C1218" s="540" t="s">
        <v>14516</v>
      </c>
      <c r="D1218" s="542"/>
      <c r="E1218" s="534"/>
      <c r="F1218" s="534"/>
      <c r="H1218" s="541"/>
      <c r="I1218" s="1028"/>
      <c r="J1218" s="544"/>
      <c r="K1218" s="725"/>
      <c r="L1218" s="534"/>
      <c r="M1218" s="541"/>
      <c r="N1218" s="1024"/>
      <c r="O1218" s="1025"/>
      <c r="P1218" s="526" t="s">
        <v>3833</v>
      </c>
      <c r="Q1218" s="526"/>
      <c r="R1218" s="526"/>
      <c r="S1218" s="526"/>
      <c r="T1218" s="526" t="s">
        <v>1678</v>
      </c>
      <c r="U1218" s="527">
        <v>0.5</v>
      </c>
      <c r="V1218" s="1029"/>
      <c r="W1218" s="938"/>
      <c r="X1218" s="544"/>
      <c r="Y1218" s="548"/>
      <c r="Z1218" s="728"/>
      <c r="AA1218" s="537"/>
      <c r="AB1218" s="534"/>
      <c r="AC1218" s="556"/>
      <c r="AD1218" s="721">
        <f>ROUND(ROUND(ROUND(ROUND(ROUND(F1161*K1216,0)*$M$10,0)*U1218,0)*Y1213,0)-AB1210,0)</f>
        <v>80</v>
      </c>
      <c r="AE1218" s="539"/>
      <c r="AF1218" s="533"/>
    </row>
    <row r="1219" spans="1:32" ht="16.7" customHeight="1" x14ac:dyDescent="0.15">
      <c r="A1219" s="549">
        <v>22</v>
      </c>
      <c r="B1219" s="549">
        <v>8059</v>
      </c>
      <c r="C1219" s="540" t="s">
        <v>14517</v>
      </c>
      <c r="D1219" s="542"/>
      <c r="E1219" s="534"/>
      <c r="F1219" s="534"/>
      <c r="H1219" s="541"/>
      <c r="I1219" s="729"/>
      <c r="J1219" s="525"/>
      <c r="K1219" s="718"/>
      <c r="L1219" s="534"/>
      <c r="M1219" s="541"/>
      <c r="N1219" s="526"/>
      <c r="O1219" s="526"/>
      <c r="P1219" s="526"/>
      <c r="Q1219" s="526"/>
      <c r="R1219" s="526"/>
      <c r="S1219" s="526"/>
      <c r="T1219" s="526"/>
      <c r="U1219" s="527"/>
      <c r="V1219" s="1029"/>
      <c r="W1219" s="936" t="s">
        <v>12830</v>
      </c>
      <c r="X1219" s="525" t="s">
        <v>1678</v>
      </c>
      <c r="Y1219" s="529">
        <v>0.7</v>
      </c>
      <c r="Z1219" s="728"/>
      <c r="AA1219" s="537"/>
      <c r="AB1219" s="534"/>
      <c r="AC1219" s="556"/>
      <c r="AD1219" s="721">
        <f>ROUND(ROUND(ROUND(F1161*$M$10,0)*Y1219,0)-AB1210,0)</f>
        <v>253</v>
      </c>
      <c r="AE1219" s="539"/>
      <c r="AF1219" s="533"/>
    </row>
    <row r="1220" spans="1:32" ht="16.7" customHeight="1" x14ac:dyDescent="0.15">
      <c r="A1220" s="549">
        <v>22</v>
      </c>
      <c r="B1220" s="549">
        <v>8060</v>
      </c>
      <c r="C1220" s="540" t="s">
        <v>14518</v>
      </c>
      <c r="D1220" s="542"/>
      <c r="E1220" s="534"/>
      <c r="F1220" s="534"/>
      <c r="H1220" s="541"/>
      <c r="I1220" s="730"/>
      <c r="J1220" s="537"/>
      <c r="L1220" s="534"/>
      <c r="M1220" s="541"/>
      <c r="N1220" s="947" t="s">
        <v>10414</v>
      </c>
      <c r="O1220" s="941"/>
      <c r="P1220" s="526" t="s">
        <v>16</v>
      </c>
      <c r="Q1220" s="526"/>
      <c r="R1220" s="526"/>
      <c r="S1220" s="526"/>
      <c r="T1220" s="526" t="s">
        <v>1678</v>
      </c>
      <c r="U1220" s="527">
        <v>0.7</v>
      </c>
      <c r="V1220" s="1029"/>
      <c r="W1220" s="937"/>
      <c r="X1220" s="537"/>
      <c r="Z1220" s="728"/>
      <c r="AA1220" s="537"/>
      <c r="AB1220" s="534"/>
      <c r="AC1220" s="556"/>
      <c r="AD1220" s="721">
        <f>ROUND(ROUND(ROUND(ROUND(F1161*$M$10,0)*U1220,0)*Y1219,0)-AB1210,0)</f>
        <v>174</v>
      </c>
      <c r="AE1220" s="539"/>
      <c r="AF1220" s="533"/>
    </row>
    <row r="1221" spans="1:32" ht="16.7" customHeight="1" x14ac:dyDescent="0.15">
      <c r="A1221" s="520">
        <v>22</v>
      </c>
      <c r="B1221" s="520" t="s">
        <v>14519</v>
      </c>
      <c r="C1221" s="540" t="s">
        <v>14520</v>
      </c>
      <c r="D1221" s="542"/>
      <c r="E1221" s="534"/>
      <c r="F1221" s="534"/>
      <c r="H1221" s="541"/>
      <c r="I1221" s="731"/>
      <c r="J1221" s="544"/>
      <c r="K1221" s="725"/>
      <c r="L1221" s="534"/>
      <c r="M1221" s="541"/>
      <c r="N1221" s="1024"/>
      <c r="O1221" s="1025"/>
      <c r="P1221" s="526" t="s">
        <v>3833</v>
      </c>
      <c r="Q1221" s="526"/>
      <c r="R1221" s="526"/>
      <c r="S1221" s="526"/>
      <c r="T1221" s="526" t="s">
        <v>1678</v>
      </c>
      <c r="U1221" s="527">
        <v>0.5</v>
      </c>
      <c r="V1221" s="1029"/>
      <c r="W1221" s="937"/>
      <c r="X1221" s="537"/>
      <c r="Z1221" s="728"/>
      <c r="AA1221" s="537"/>
      <c r="AB1221" s="534"/>
      <c r="AC1221" s="556"/>
      <c r="AD1221" s="721">
        <f>ROUND(ROUND(ROUND(ROUND(F1161*$M$10,0)*U1221,0)*Y1219,0)-AB1210,0)</f>
        <v>121</v>
      </c>
      <c r="AE1221" s="539"/>
      <c r="AF1221" s="533"/>
    </row>
    <row r="1222" spans="1:32" ht="16.7" customHeight="1" x14ac:dyDescent="0.15">
      <c r="A1222" s="549">
        <v>22</v>
      </c>
      <c r="B1222" s="549">
        <v>8061</v>
      </c>
      <c r="C1222" s="540" t="s">
        <v>14521</v>
      </c>
      <c r="D1222" s="542"/>
      <c r="E1222" s="534"/>
      <c r="F1222" s="534"/>
      <c r="H1222" s="541"/>
      <c r="I1222" s="1026" t="s">
        <v>10418</v>
      </c>
      <c r="J1222" s="525" t="s">
        <v>1678</v>
      </c>
      <c r="K1222" s="718">
        <v>0.96499999999999997</v>
      </c>
      <c r="L1222" s="534"/>
      <c r="M1222" s="541"/>
      <c r="N1222" s="526"/>
      <c r="O1222" s="526"/>
      <c r="P1222" s="526"/>
      <c r="Q1222" s="526"/>
      <c r="R1222" s="526"/>
      <c r="S1222" s="526"/>
      <c r="T1222" s="526"/>
      <c r="U1222" s="527"/>
      <c r="V1222" s="1029"/>
      <c r="W1222" s="937"/>
      <c r="X1222" s="537"/>
      <c r="Z1222" s="728"/>
      <c r="AA1222" s="537"/>
      <c r="AB1222" s="534"/>
      <c r="AC1222" s="556"/>
      <c r="AD1222" s="721">
        <f>ROUND(ROUND(ROUND(ROUND(F1161*K1222,0)*$M$10,0)*Y1219,0)-AB1210,0)</f>
        <v>244</v>
      </c>
      <c r="AE1222" s="539"/>
      <c r="AF1222" s="533"/>
    </row>
    <row r="1223" spans="1:32" ht="16.7" customHeight="1" x14ac:dyDescent="0.15">
      <c r="A1223" s="549">
        <v>22</v>
      </c>
      <c r="B1223" s="549">
        <v>8062</v>
      </c>
      <c r="C1223" s="540" t="s">
        <v>14522</v>
      </c>
      <c r="D1223" s="542"/>
      <c r="E1223" s="534"/>
      <c r="F1223" s="534"/>
      <c r="H1223" s="541"/>
      <c r="I1223" s="1027"/>
      <c r="J1223" s="537"/>
      <c r="L1223" s="534"/>
      <c r="M1223" s="541"/>
      <c r="N1223" s="947" t="s">
        <v>10414</v>
      </c>
      <c r="O1223" s="941"/>
      <c r="P1223" s="526" t="s">
        <v>16</v>
      </c>
      <c r="Q1223" s="526"/>
      <c r="R1223" s="526"/>
      <c r="S1223" s="526"/>
      <c r="T1223" s="526" t="s">
        <v>1678</v>
      </c>
      <c r="U1223" s="527">
        <v>0.7</v>
      </c>
      <c r="V1223" s="1029"/>
      <c r="W1223" s="937"/>
      <c r="X1223" s="537"/>
      <c r="Z1223" s="728"/>
      <c r="AA1223" s="537"/>
      <c r="AB1223" s="534"/>
      <c r="AC1223" s="556"/>
      <c r="AD1223" s="721">
        <f>ROUND(ROUND(ROUND(ROUND(ROUND(F1161*K1222,0)*$M$10,0)*U1223,0)*Y1219,0)-AB1210,0)</f>
        <v>167</v>
      </c>
      <c r="AE1223" s="539"/>
      <c r="AF1223" s="533"/>
    </row>
    <row r="1224" spans="1:32" ht="16.7" customHeight="1" x14ac:dyDescent="0.15">
      <c r="A1224" s="520">
        <v>22</v>
      </c>
      <c r="B1224" s="520" t="s">
        <v>14523</v>
      </c>
      <c r="C1224" s="540" t="s">
        <v>14524</v>
      </c>
      <c r="D1224" s="542"/>
      <c r="E1224" s="534"/>
      <c r="F1224" s="534"/>
      <c r="H1224" s="541"/>
      <c r="I1224" s="1028"/>
      <c r="J1224" s="544"/>
      <c r="K1224" s="725"/>
      <c r="L1224" s="534"/>
      <c r="M1224" s="541"/>
      <c r="N1224" s="1024"/>
      <c r="O1224" s="1025"/>
      <c r="P1224" s="526" t="s">
        <v>3833</v>
      </c>
      <c r="Q1224" s="526"/>
      <c r="R1224" s="526"/>
      <c r="S1224" s="526"/>
      <c r="T1224" s="526" t="s">
        <v>1678</v>
      </c>
      <c r="U1224" s="527">
        <v>0.5</v>
      </c>
      <c r="V1224" s="1023"/>
      <c r="W1224" s="938"/>
      <c r="X1224" s="544"/>
      <c r="Y1224" s="548"/>
      <c r="Z1224" s="728"/>
      <c r="AA1224" s="537"/>
      <c r="AB1224" s="534"/>
      <c r="AC1224" s="556"/>
      <c r="AD1224" s="721">
        <f>ROUND(ROUND(ROUND(ROUND(ROUND(F1161*K1222,0)*$M$10,0)*U1224,0)*Y1219,0)-AB1210,0)</f>
        <v>116</v>
      </c>
      <c r="AE1224" s="539"/>
      <c r="AF1224" s="533"/>
    </row>
    <row r="1225" spans="1:32" ht="16.7" customHeight="1" x14ac:dyDescent="0.15">
      <c r="A1225" s="520">
        <v>22</v>
      </c>
      <c r="B1225" s="520" t="s">
        <v>14525</v>
      </c>
      <c r="C1225" s="540" t="s">
        <v>14526</v>
      </c>
      <c r="D1225" s="542"/>
      <c r="E1225" s="534"/>
      <c r="F1225" s="534"/>
      <c r="H1225" s="541"/>
      <c r="I1225" s="729"/>
      <c r="J1225" s="525"/>
      <c r="K1225" s="718"/>
      <c r="L1225" s="534"/>
      <c r="M1225" s="541"/>
      <c r="N1225" s="526"/>
      <c r="O1225" s="526"/>
      <c r="P1225" s="526"/>
      <c r="Q1225" s="526"/>
      <c r="R1225" s="526"/>
      <c r="S1225" s="526"/>
      <c r="T1225" s="526"/>
      <c r="U1225" s="527"/>
      <c r="V1225" s="1021" t="s">
        <v>12608</v>
      </c>
      <c r="W1225" s="936" t="s">
        <v>12840</v>
      </c>
      <c r="X1225" s="525" t="s">
        <v>1678</v>
      </c>
      <c r="Y1225" s="529">
        <v>0.7</v>
      </c>
      <c r="Z1225" s="728"/>
      <c r="AA1225" s="537"/>
      <c r="AB1225" s="534"/>
      <c r="AC1225" s="556"/>
      <c r="AD1225" s="721">
        <f>ROUND(ROUND(ROUND(F1161*$M$10,0)*Y1225,0)-AB1210,0)</f>
        <v>253</v>
      </c>
      <c r="AE1225" s="539"/>
      <c r="AF1225" s="533"/>
    </row>
    <row r="1226" spans="1:32" ht="16.7" customHeight="1" x14ac:dyDescent="0.15">
      <c r="A1226" s="520">
        <v>22</v>
      </c>
      <c r="B1226" s="520" t="s">
        <v>14527</v>
      </c>
      <c r="C1226" s="540" t="s">
        <v>14528</v>
      </c>
      <c r="D1226" s="542"/>
      <c r="E1226" s="534"/>
      <c r="F1226" s="534"/>
      <c r="H1226" s="541"/>
      <c r="I1226" s="730"/>
      <c r="J1226" s="537"/>
      <c r="L1226" s="534"/>
      <c r="M1226" s="541"/>
      <c r="N1226" s="947" t="s">
        <v>10414</v>
      </c>
      <c r="O1226" s="941"/>
      <c r="P1226" s="526" t="s">
        <v>16</v>
      </c>
      <c r="Q1226" s="526"/>
      <c r="R1226" s="526"/>
      <c r="S1226" s="526"/>
      <c r="T1226" s="526" t="s">
        <v>1678</v>
      </c>
      <c r="U1226" s="527">
        <v>0.7</v>
      </c>
      <c r="V1226" s="1022"/>
      <c r="W1226" s="937"/>
      <c r="X1226" s="537"/>
      <c r="Z1226" s="728"/>
      <c r="AA1226" s="537"/>
      <c r="AB1226" s="534"/>
      <c r="AC1226" s="556"/>
      <c r="AD1226" s="721">
        <f>ROUND(ROUND(ROUND(ROUND(F1161*$M$10,0)*U1226,0)*Y1225,0)-AB1210,0)</f>
        <v>174</v>
      </c>
      <c r="AE1226" s="539"/>
      <c r="AF1226" s="533"/>
    </row>
    <row r="1227" spans="1:32" ht="16.7" customHeight="1" x14ac:dyDescent="0.15">
      <c r="A1227" s="520">
        <v>22</v>
      </c>
      <c r="B1227" s="520" t="s">
        <v>14529</v>
      </c>
      <c r="C1227" s="540" t="s">
        <v>14530</v>
      </c>
      <c r="D1227" s="542"/>
      <c r="E1227" s="534"/>
      <c r="F1227" s="534"/>
      <c r="H1227" s="541"/>
      <c r="I1227" s="731"/>
      <c r="J1227" s="544"/>
      <c r="K1227" s="725"/>
      <c r="L1227" s="534"/>
      <c r="M1227" s="541"/>
      <c r="N1227" s="1024"/>
      <c r="O1227" s="1025"/>
      <c r="P1227" s="526" t="s">
        <v>3833</v>
      </c>
      <c r="Q1227" s="526"/>
      <c r="R1227" s="526"/>
      <c r="S1227" s="526"/>
      <c r="T1227" s="526" t="s">
        <v>1678</v>
      </c>
      <c r="U1227" s="527">
        <v>0.5</v>
      </c>
      <c r="V1227" s="1022"/>
      <c r="W1227" s="937"/>
      <c r="X1227" s="537"/>
      <c r="Z1227" s="728"/>
      <c r="AA1227" s="537"/>
      <c r="AB1227" s="534"/>
      <c r="AC1227" s="556"/>
      <c r="AD1227" s="721">
        <f>ROUND(ROUND(ROUND(ROUND(F1161*$M$10,0)*U1227,0)*Y1225,0)-AB1210,0)</f>
        <v>121</v>
      </c>
      <c r="AE1227" s="539"/>
      <c r="AF1227" s="533"/>
    </row>
    <row r="1228" spans="1:32" ht="16.7" customHeight="1" x14ac:dyDescent="0.15">
      <c r="A1228" s="520">
        <v>22</v>
      </c>
      <c r="B1228" s="520" t="s">
        <v>5998</v>
      </c>
      <c r="C1228" s="540" t="s">
        <v>14531</v>
      </c>
      <c r="D1228" s="542"/>
      <c r="E1228" s="534"/>
      <c r="F1228" s="534"/>
      <c r="H1228" s="541"/>
      <c r="I1228" s="1026" t="s">
        <v>10418</v>
      </c>
      <c r="J1228" s="525" t="s">
        <v>1678</v>
      </c>
      <c r="K1228" s="718">
        <v>0.96499999999999997</v>
      </c>
      <c r="L1228" s="534"/>
      <c r="M1228" s="541"/>
      <c r="N1228" s="526"/>
      <c r="O1228" s="526"/>
      <c r="P1228" s="526"/>
      <c r="Q1228" s="526"/>
      <c r="R1228" s="526"/>
      <c r="S1228" s="526"/>
      <c r="T1228" s="526"/>
      <c r="U1228" s="527"/>
      <c r="V1228" s="1022"/>
      <c r="W1228" s="937"/>
      <c r="X1228" s="537"/>
      <c r="Z1228" s="728"/>
      <c r="AA1228" s="537"/>
      <c r="AB1228" s="534"/>
      <c r="AC1228" s="556"/>
      <c r="AD1228" s="721">
        <f>ROUND(ROUND(ROUND(ROUND(F1161*K1228,0)*$M$10,0)*Y1225,0)-AB1210,0)</f>
        <v>244</v>
      </c>
      <c r="AE1228" s="539"/>
      <c r="AF1228" s="533"/>
    </row>
    <row r="1229" spans="1:32" ht="16.7" customHeight="1" x14ac:dyDescent="0.15">
      <c r="A1229" s="520">
        <v>22</v>
      </c>
      <c r="B1229" s="520" t="s">
        <v>6000</v>
      </c>
      <c r="C1229" s="540" t="s">
        <v>14532</v>
      </c>
      <c r="D1229" s="542"/>
      <c r="E1229" s="534"/>
      <c r="F1229" s="534"/>
      <c r="H1229" s="541"/>
      <c r="I1229" s="1027"/>
      <c r="J1229" s="537"/>
      <c r="L1229" s="534"/>
      <c r="M1229" s="541"/>
      <c r="N1229" s="947" t="s">
        <v>10414</v>
      </c>
      <c r="O1229" s="941"/>
      <c r="P1229" s="526" t="s">
        <v>16</v>
      </c>
      <c r="Q1229" s="526"/>
      <c r="R1229" s="526"/>
      <c r="S1229" s="526"/>
      <c r="T1229" s="526" t="s">
        <v>1678</v>
      </c>
      <c r="U1229" s="527">
        <v>0.7</v>
      </c>
      <c r="V1229" s="1022"/>
      <c r="W1229" s="937"/>
      <c r="X1229" s="537"/>
      <c r="Z1229" s="728"/>
      <c r="AA1229" s="537"/>
      <c r="AB1229" s="534"/>
      <c r="AC1229" s="556"/>
      <c r="AD1229" s="721">
        <f>ROUND(ROUND(ROUND(ROUND(ROUND(F1161*K1228,0)*$M$10,0)*U1229,0)*Y1225,0)-AB1210,0)</f>
        <v>167</v>
      </c>
      <c r="AE1229" s="539"/>
      <c r="AF1229" s="533"/>
    </row>
    <row r="1230" spans="1:32" ht="16.7" customHeight="1" x14ac:dyDescent="0.15">
      <c r="A1230" s="520">
        <v>22</v>
      </c>
      <c r="B1230" s="520" t="s">
        <v>6002</v>
      </c>
      <c r="C1230" s="540" t="s">
        <v>14533</v>
      </c>
      <c r="D1230" s="542"/>
      <c r="E1230" s="534"/>
      <c r="F1230" s="534"/>
      <c r="H1230" s="541"/>
      <c r="I1230" s="1028"/>
      <c r="J1230" s="544"/>
      <c r="K1230" s="725"/>
      <c r="L1230" s="534"/>
      <c r="M1230" s="541"/>
      <c r="N1230" s="1024"/>
      <c r="O1230" s="1025"/>
      <c r="P1230" s="526" t="s">
        <v>3833</v>
      </c>
      <c r="Q1230" s="526"/>
      <c r="R1230" s="526"/>
      <c r="S1230" s="526"/>
      <c r="T1230" s="526" t="s">
        <v>1678</v>
      </c>
      <c r="U1230" s="527">
        <v>0.5</v>
      </c>
      <c r="V1230" s="1023"/>
      <c r="W1230" s="938"/>
      <c r="X1230" s="544"/>
      <c r="Y1230" s="548"/>
      <c r="Z1230" s="733"/>
      <c r="AA1230" s="544"/>
      <c r="AB1230" s="534"/>
      <c r="AC1230" s="556"/>
      <c r="AD1230" s="721">
        <f>ROUND(ROUND(ROUND(ROUND(ROUND(F1161*K1228,0)*$M$10,0)*U1230,0)*Y1225,0)-AB1210,0)</f>
        <v>116</v>
      </c>
      <c r="AE1230" s="539"/>
      <c r="AF1230" s="533"/>
    </row>
    <row r="1231" spans="1:32" ht="16.7" customHeight="1" x14ac:dyDescent="0.15">
      <c r="A1231" s="520">
        <v>22</v>
      </c>
      <c r="B1231" s="520">
        <v>8871</v>
      </c>
      <c r="C1231" s="540" t="s">
        <v>14534</v>
      </c>
      <c r="D1231" s="542"/>
      <c r="E1231" s="534"/>
      <c r="F1231" s="534"/>
      <c r="H1231" s="541"/>
      <c r="I1231" s="729"/>
      <c r="J1231" s="525"/>
      <c r="K1231" s="718"/>
      <c r="L1231" s="534"/>
      <c r="M1231" s="541"/>
      <c r="N1231" s="526"/>
      <c r="O1231" s="526"/>
      <c r="P1231" s="526"/>
      <c r="Q1231" s="526"/>
      <c r="R1231" s="526"/>
      <c r="S1231" s="526"/>
      <c r="T1231" s="526"/>
      <c r="U1231" s="527"/>
      <c r="V1231" s="719"/>
      <c r="W1231" s="525"/>
      <c r="X1231" s="525"/>
      <c r="Y1231" s="529"/>
      <c r="Z1231" s="936" t="s">
        <v>11906</v>
      </c>
      <c r="AA1231" s="947"/>
      <c r="AB1231" s="534"/>
      <c r="AC1231" s="556"/>
      <c r="AD1231" s="721">
        <f>ROUND(ROUND(ROUND(F1161*$M$10,0)*AA1234,0)-AB1210,0)</f>
        <v>364</v>
      </c>
      <c r="AE1231" s="539"/>
      <c r="AF1231" s="533"/>
    </row>
    <row r="1232" spans="1:32" ht="16.7" customHeight="1" x14ac:dyDescent="0.15">
      <c r="A1232" s="520">
        <v>22</v>
      </c>
      <c r="B1232" s="520">
        <v>8872</v>
      </c>
      <c r="C1232" s="540" t="s">
        <v>14535</v>
      </c>
      <c r="D1232" s="542"/>
      <c r="E1232" s="534"/>
      <c r="F1232" s="534"/>
      <c r="H1232" s="541"/>
      <c r="I1232" s="730"/>
      <c r="J1232" s="537"/>
      <c r="L1232" s="534"/>
      <c r="M1232" s="541"/>
      <c r="N1232" s="947" t="s">
        <v>10414</v>
      </c>
      <c r="O1232" s="941"/>
      <c r="P1232" s="526" t="s">
        <v>16</v>
      </c>
      <c r="Q1232" s="526"/>
      <c r="R1232" s="526"/>
      <c r="S1232" s="526"/>
      <c r="T1232" s="526" t="s">
        <v>1678</v>
      </c>
      <c r="U1232" s="527">
        <v>0.7</v>
      </c>
      <c r="V1232" s="722"/>
      <c r="W1232" s="537"/>
      <c r="X1232" s="537"/>
      <c r="Z1232" s="937"/>
      <c r="AA1232" s="948"/>
      <c r="AB1232" s="534"/>
      <c r="AC1232" s="556"/>
      <c r="AD1232" s="721">
        <f>ROUND(ROUND(ROUND(ROUND(F1161*$M$10,0)*U1232,0)*AA1234,0)-AB1210,0)</f>
        <v>251</v>
      </c>
      <c r="AE1232" s="539"/>
      <c r="AF1232" s="533"/>
    </row>
    <row r="1233" spans="1:32" ht="16.7" customHeight="1" x14ac:dyDescent="0.15">
      <c r="A1233" s="520">
        <v>22</v>
      </c>
      <c r="B1233" s="520" t="s">
        <v>6004</v>
      </c>
      <c r="C1233" s="540" t="s">
        <v>14536</v>
      </c>
      <c r="D1233" s="542"/>
      <c r="E1233" s="534"/>
      <c r="F1233" s="534"/>
      <c r="H1233" s="541"/>
      <c r="I1233" s="731"/>
      <c r="J1233" s="544"/>
      <c r="K1233" s="725"/>
      <c r="L1233" s="534"/>
      <c r="M1233" s="541"/>
      <c r="N1233" s="1024"/>
      <c r="O1233" s="1025"/>
      <c r="P1233" s="526" t="s">
        <v>3833</v>
      </c>
      <c r="Q1233" s="526"/>
      <c r="R1233" s="526"/>
      <c r="S1233" s="526"/>
      <c r="T1233" s="526" t="s">
        <v>1678</v>
      </c>
      <c r="U1233" s="527">
        <v>0.5</v>
      </c>
      <c r="V1233" s="722"/>
      <c r="W1233" s="537"/>
      <c r="X1233" s="537"/>
      <c r="Z1233" s="937"/>
      <c r="AA1233" s="948"/>
      <c r="AB1233" s="534"/>
      <c r="AC1233" s="556"/>
      <c r="AD1233" s="721">
        <f>ROUND(ROUND(ROUND(ROUND(F1161*$M$10,0)*U1233,0)*AA1234,0)-AB1210,0)</f>
        <v>176</v>
      </c>
      <c r="AE1233" s="539"/>
      <c r="AF1233" s="533"/>
    </row>
    <row r="1234" spans="1:32" ht="16.7" customHeight="1" x14ac:dyDescent="0.15">
      <c r="A1234" s="520">
        <v>22</v>
      </c>
      <c r="B1234" s="520">
        <v>8873</v>
      </c>
      <c r="C1234" s="540" t="s">
        <v>14537</v>
      </c>
      <c r="D1234" s="542"/>
      <c r="E1234" s="534"/>
      <c r="F1234" s="534"/>
      <c r="H1234" s="541"/>
      <c r="I1234" s="1026" t="s">
        <v>10418</v>
      </c>
      <c r="J1234" s="525" t="s">
        <v>1678</v>
      </c>
      <c r="K1234" s="718">
        <v>0.96499999999999997</v>
      </c>
      <c r="L1234" s="534"/>
      <c r="M1234" s="541"/>
      <c r="N1234" s="526"/>
      <c r="O1234" s="526"/>
      <c r="P1234" s="526"/>
      <c r="Q1234" s="526"/>
      <c r="R1234" s="526"/>
      <c r="S1234" s="526"/>
      <c r="T1234" s="526"/>
      <c r="U1234" s="527"/>
      <c r="V1234" s="722"/>
      <c r="W1234" s="537"/>
      <c r="X1234" s="537"/>
      <c r="Z1234" s="728" t="s">
        <v>1678</v>
      </c>
      <c r="AA1234" s="570">
        <v>0.99099999999999999</v>
      </c>
      <c r="AB1234" s="534"/>
      <c r="AC1234" s="556"/>
      <c r="AD1234" s="721">
        <f>ROUND(ROUND(ROUND(ROUND(F1161*K1234,0)*$M$10,0)*AA1234,0)-AB1210,0)</f>
        <v>350</v>
      </c>
      <c r="AE1234" s="539"/>
      <c r="AF1234" s="533"/>
    </row>
    <row r="1235" spans="1:32" ht="16.7" customHeight="1" x14ac:dyDescent="0.15">
      <c r="A1235" s="520">
        <v>22</v>
      </c>
      <c r="B1235" s="520">
        <v>8874</v>
      </c>
      <c r="C1235" s="540" t="s">
        <v>14538</v>
      </c>
      <c r="D1235" s="542"/>
      <c r="E1235" s="534"/>
      <c r="F1235" s="534"/>
      <c r="H1235" s="541"/>
      <c r="I1235" s="1027"/>
      <c r="J1235" s="537"/>
      <c r="L1235" s="534"/>
      <c r="M1235" s="541"/>
      <c r="N1235" s="947" t="s">
        <v>10414</v>
      </c>
      <c r="O1235" s="941"/>
      <c r="P1235" s="526" t="s">
        <v>16</v>
      </c>
      <c r="Q1235" s="526"/>
      <c r="R1235" s="526"/>
      <c r="S1235" s="526"/>
      <c r="T1235" s="526" t="s">
        <v>1678</v>
      </c>
      <c r="U1235" s="527">
        <v>0.7</v>
      </c>
      <c r="V1235" s="722"/>
      <c r="W1235" s="537"/>
      <c r="X1235" s="537"/>
      <c r="Z1235" s="728"/>
      <c r="AA1235" s="537"/>
      <c r="AB1235" s="534"/>
      <c r="AC1235" s="556"/>
      <c r="AD1235" s="721">
        <f>ROUND(ROUND(ROUND(ROUND(ROUND(F1161*K1234,0)*$M$10,0)*U1235,0)*AA1234,0)-AB1210,0)</f>
        <v>242</v>
      </c>
      <c r="AE1235" s="539"/>
      <c r="AF1235" s="533"/>
    </row>
    <row r="1236" spans="1:32" ht="16.7" customHeight="1" x14ac:dyDescent="0.15">
      <c r="A1236" s="520">
        <v>22</v>
      </c>
      <c r="B1236" s="520" t="s">
        <v>6006</v>
      </c>
      <c r="C1236" s="540" t="s">
        <v>14539</v>
      </c>
      <c r="D1236" s="542"/>
      <c r="E1236" s="534"/>
      <c r="F1236" s="534"/>
      <c r="H1236" s="541"/>
      <c r="I1236" s="1028"/>
      <c r="J1236" s="544"/>
      <c r="K1236" s="725"/>
      <c r="L1236" s="534"/>
      <c r="M1236" s="541"/>
      <c r="N1236" s="1024"/>
      <c r="O1236" s="1025"/>
      <c r="P1236" s="526" t="s">
        <v>3833</v>
      </c>
      <c r="Q1236" s="526"/>
      <c r="R1236" s="526"/>
      <c r="S1236" s="526"/>
      <c r="T1236" s="526" t="s">
        <v>1678</v>
      </c>
      <c r="U1236" s="527">
        <v>0.5</v>
      </c>
      <c r="V1236" s="727"/>
      <c r="W1236" s="544"/>
      <c r="X1236" s="544"/>
      <c r="Y1236" s="548"/>
      <c r="Z1236" s="728"/>
      <c r="AA1236" s="537"/>
      <c r="AB1236" s="534"/>
      <c r="AC1236" s="556"/>
      <c r="AD1236" s="721">
        <f>ROUND(ROUND(ROUND(ROUND(ROUND(F1161*K1234,0)*$M$10,0)*U1236,0)*AA1234,0)-AB1210,0)</f>
        <v>169</v>
      </c>
      <c r="AE1236" s="539"/>
      <c r="AF1236" s="533"/>
    </row>
    <row r="1237" spans="1:32" ht="16.7" customHeight="1" x14ac:dyDescent="0.15">
      <c r="A1237" s="549">
        <v>22</v>
      </c>
      <c r="B1237" s="549">
        <v>8875</v>
      </c>
      <c r="C1237" s="540" t="s">
        <v>14540</v>
      </c>
      <c r="D1237" s="542"/>
      <c r="E1237" s="534"/>
      <c r="F1237" s="534"/>
      <c r="H1237" s="541"/>
      <c r="I1237" s="729"/>
      <c r="J1237" s="525"/>
      <c r="K1237" s="718"/>
      <c r="L1237" s="534"/>
      <c r="M1237" s="541"/>
      <c r="N1237" s="526"/>
      <c r="O1237" s="526"/>
      <c r="P1237" s="526"/>
      <c r="Q1237" s="526"/>
      <c r="R1237" s="526"/>
      <c r="S1237" s="526"/>
      <c r="T1237" s="526"/>
      <c r="U1237" s="527"/>
      <c r="V1237" s="956" t="s">
        <v>12599</v>
      </c>
      <c r="W1237" s="936" t="s">
        <v>12821</v>
      </c>
      <c r="X1237" s="525" t="s">
        <v>1678</v>
      </c>
      <c r="Y1237" s="529">
        <v>0.5</v>
      </c>
      <c r="Z1237" s="728"/>
      <c r="AA1237" s="537"/>
      <c r="AB1237" s="534"/>
      <c r="AC1237" s="556"/>
      <c r="AD1237" s="721">
        <f>ROUND(ROUND(ROUND(ROUND(F1161*$M$10,0)*Y1237,0)*AA1234,0)-AB1210,0)</f>
        <v>176</v>
      </c>
      <c r="AE1237" s="539"/>
      <c r="AF1237" s="533"/>
    </row>
    <row r="1238" spans="1:32" ht="16.7" customHeight="1" x14ac:dyDescent="0.15">
      <c r="A1238" s="549">
        <v>22</v>
      </c>
      <c r="B1238" s="549">
        <v>8876</v>
      </c>
      <c r="C1238" s="540" t="s">
        <v>14541</v>
      </c>
      <c r="D1238" s="542"/>
      <c r="E1238" s="534"/>
      <c r="F1238" s="534"/>
      <c r="H1238" s="541"/>
      <c r="I1238" s="730"/>
      <c r="J1238" s="537"/>
      <c r="L1238" s="534"/>
      <c r="M1238" s="541"/>
      <c r="N1238" s="947" t="s">
        <v>10414</v>
      </c>
      <c r="O1238" s="941"/>
      <c r="P1238" s="526" t="s">
        <v>16</v>
      </c>
      <c r="Q1238" s="526"/>
      <c r="R1238" s="526"/>
      <c r="S1238" s="526"/>
      <c r="T1238" s="526" t="s">
        <v>1678</v>
      </c>
      <c r="U1238" s="527">
        <v>0.7</v>
      </c>
      <c r="V1238" s="1029"/>
      <c r="W1238" s="937"/>
      <c r="X1238" s="537"/>
      <c r="Z1238" s="728"/>
      <c r="AA1238" s="537"/>
      <c r="AB1238" s="534"/>
      <c r="AC1238" s="556"/>
      <c r="AD1238" s="721">
        <f>ROUND(ROUND(ROUND(ROUND(ROUND(F1161*$M$10,0)*U1238,0)*Y1237,0)*AA1234,0)-AB1210,0)</f>
        <v>120</v>
      </c>
      <c r="AE1238" s="539"/>
      <c r="AF1238" s="533"/>
    </row>
    <row r="1239" spans="1:32" ht="16.7" customHeight="1" x14ac:dyDescent="0.15">
      <c r="A1239" s="520">
        <v>22</v>
      </c>
      <c r="B1239" s="520" t="s">
        <v>6008</v>
      </c>
      <c r="C1239" s="540" t="s">
        <v>14542</v>
      </c>
      <c r="D1239" s="542"/>
      <c r="E1239" s="534"/>
      <c r="F1239" s="534"/>
      <c r="H1239" s="541"/>
      <c r="I1239" s="731"/>
      <c r="J1239" s="544"/>
      <c r="K1239" s="725"/>
      <c r="L1239" s="534"/>
      <c r="M1239" s="541"/>
      <c r="N1239" s="1024"/>
      <c r="O1239" s="1025"/>
      <c r="P1239" s="526" t="s">
        <v>3833</v>
      </c>
      <c r="Q1239" s="526"/>
      <c r="R1239" s="526"/>
      <c r="S1239" s="526"/>
      <c r="T1239" s="526" t="s">
        <v>1678</v>
      </c>
      <c r="U1239" s="527">
        <v>0.5</v>
      </c>
      <c r="V1239" s="1029"/>
      <c r="W1239" s="937"/>
      <c r="X1239" s="537"/>
      <c r="Z1239" s="728"/>
      <c r="AA1239" s="537"/>
      <c r="AB1239" s="534"/>
      <c r="AC1239" s="556"/>
      <c r="AD1239" s="721">
        <f>ROUND(ROUND(ROUND(ROUND(ROUND(F1161*$M$10,0)*U1239,0)*Y1237,0)*AA1234,0)-AB1210,0)</f>
        <v>82</v>
      </c>
      <c r="AE1239" s="539"/>
      <c r="AF1239" s="533"/>
    </row>
    <row r="1240" spans="1:32" ht="16.7" customHeight="1" x14ac:dyDescent="0.15">
      <c r="A1240" s="549">
        <v>22</v>
      </c>
      <c r="B1240" s="549">
        <v>8877</v>
      </c>
      <c r="C1240" s="540" t="s">
        <v>14543</v>
      </c>
      <c r="D1240" s="542"/>
      <c r="E1240" s="534"/>
      <c r="F1240" s="534"/>
      <c r="H1240" s="541"/>
      <c r="I1240" s="1026" t="s">
        <v>10418</v>
      </c>
      <c r="J1240" s="525" t="s">
        <v>1678</v>
      </c>
      <c r="K1240" s="718">
        <v>0.96499999999999997</v>
      </c>
      <c r="L1240" s="534"/>
      <c r="M1240" s="541"/>
      <c r="N1240" s="526"/>
      <c r="O1240" s="526"/>
      <c r="P1240" s="526"/>
      <c r="Q1240" s="526"/>
      <c r="R1240" s="526"/>
      <c r="S1240" s="526"/>
      <c r="T1240" s="526"/>
      <c r="U1240" s="527"/>
      <c r="V1240" s="1029"/>
      <c r="W1240" s="937"/>
      <c r="X1240" s="537"/>
      <c r="Z1240" s="728"/>
      <c r="AA1240" s="537"/>
      <c r="AB1240" s="534"/>
      <c r="AC1240" s="556"/>
      <c r="AD1240" s="721">
        <f>ROUND(ROUND(ROUND(ROUND(ROUND(F1161*K1240,0)*$M$10,0)*Y1237,0)*AA1234,0)-AB1210,0)</f>
        <v>169</v>
      </c>
      <c r="AE1240" s="539"/>
      <c r="AF1240" s="533"/>
    </row>
    <row r="1241" spans="1:32" ht="16.7" customHeight="1" x14ac:dyDescent="0.15">
      <c r="A1241" s="549">
        <v>22</v>
      </c>
      <c r="B1241" s="549">
        <v>8878</v>
      </c>
      <c r="C1241" s="540" t="s">
        <v>14544</v>
      </c>
      <c r="D1241" s="542"/>
      <c r="E1241" s="534"/>
      <c r="F1241" s="534"/>
      <c r="H1241" s="541"/>
      <c r="I1241" s="1027"/>
      <c r="J1241" s="537"/>
      <c r="L1241" s="534"/>
      <c r="M1241" s="541"/>
      <c r="N1241" s="947" t="s">
        <v>10414</v>
      </c>
      <c r="O1241" s="941"/>
      <c r="P1241" s="526" t="s">
        <v>16</v>
      </c>
      <c r="Q1241" s="526"/>
      <c r="R1241" s="526"/>
      <c r="S1241" s="526"/>
      <c r="T1241" s="526" t="s">
        <v>1678</v>
      </c>
      <c r="U1241" s="527">
        <v>0.7</v>
      </c>
      <c r="V1241" s="1029"/>
      <c r="W1241" s="937"/>
      <c r="X1241" s="537"/>
      <c r="Z1241" s="728"/>
      <c r="AA1241" s="537"/>
      <c r="AB1241" s="534"/>
      <c r="AC1241" s="556"/>
      <c r="AD1241" s="721">
        <f>ROUND(ROUND(ROUND(ROUND(ROUND(ROUND(F1161*K1240,0)*$M$10,0)*U1241,0)*Y1237,0)*AA1234,0)-AB1210,0)</f>
        <v>115</v>
      </c>
      <c r="AE1241" s="539"/>
      <c r="AF1241" s="533"/>
    </row>
    <row r="1242" spans="1:32" ht="16.7" customHeight="1" x14ac:dyDescent="0.15">
      <c r="A1242" s="520">
        <v>22</v>
      </c>
      <c r="B1242" s="520" t="s">
        <v>14545</v>
      </c>
      <c r="C1242" s="540" t="s">
        <v>14546</v>
      </c>
      <c r="D1242" s="542"/>
      <c r="E1242" s="534"/>
      <c r="F1242" s="534"/>
      <c r="H1242" s="541"/>
      <c r="I1242" s="1028"/>
      <c r="J1242" s="544"/>
      <c r="K1242" s="725"/>
      <c r="L1242" s="534"/>
      <c r="M1242" s="541"/>
      <c r="N1242" s="1024"/>
      <c r="O1242" s="1025"/>
      <c r="P1242" s="526" t="s">
        <v>3833</v>
      </c>
      <c r="Q1242" s="526"/>
      <c r="R1242" s="526"/>
      <c r="S1242" s="526"/>
      <c r="T1242" s="526" t="s">
        <v>1678</v>
      </c>
      <c r="U1242" s="527">
        <v>0.5</v>
      </c>
      <c r="V1242" s="1029"/>
      <c r="W1242" s="938"/>
      <c r="X1242" s="544"/>
      <c r="Y1242" s="548"/>
      <c r="Z1242" s="728"/>
      <c r="AA1242" s="537"/>
      <c r="AB1242" s="534"/>
      <c r="AC1242" s="556"/>
      <c r="AD1242" s="721">
        <f>ROUND(ROUND(ROUND(ROUND(ROUND(ROUND(F1161*K1240,0)*$M$10,0)*U1242,0)*Y1237,0)*AA1234,0)-AB1210,0)</f>
        <v>79</v>
      </c>
      <c r="AE1242" s="539"/>
      <c r="AF1242" s="533"/>
    </row>
    <row r="1243" spans="1:32" ht="16.7" customHeight="1" x14ac:dyDescent="0.15">
      <c r="A1243" s="549">
        <v>22</v>
      </c>
      <c r="B1243" s="549">
        <v>8065</v>
      </c>
      <c r="C1243" s="540" t="s">
        <v>14547</v>
      </c>
      <c r="D1243" s="542"/>
      <c r="E1243" s="534"/>
      <c r="F1243" s="534"/>
      <c r="H1243" s="541"/>
      <c r="I1243" s="729"/>
      <c r="J1243" s="525"/>
      <c r="K1243" s="718"/>
      <c r="L1243" s="534"/>
      <c r="M1243" s="541"/>
      <c r="N1243" s="526"/>
      <c r="O1243" s="526"/>
      <c r="P1243" s="526"/>
      <c r="Q1243" s="526"/>
      <c r="R1243" s="526"/>
      <c r="S1243" s="526"/>
      <c r="T1243" s="526"/>
      <c r="U1243" s="527"/>
      <c r="V1243" s="1029"/>
      <c r="W1243" s="936" t="s">
        <v>12830</v>
      </c>
      <c r="X1243" s="525" t="s">
        <v>1678</v>
      </c>
      <c r="Y1243" s="529">
        <v>0.7</v>
      </c>
      <c r="Z1243" s="728"/>
      <c r="AA1243" s="537"/>
      <c r="AB1243" s="534"/>
      <c r="AC1243" s="556"/>
      <c r="AD1243" s="721">
        <f>ROUND(ROUND(ROUND(ROUND(F1161*$M$10,0)*Y1243,0)*AA1234,0)-AB1210,0)</f>
        <v>251</v>
      </c>
      <c r="AE1243" s="539"/>
      <c r="AF1243" s="533"/>
    </row>
    <row r="1244" spans="1:32" ht="16.7" customHeight="1" x14ac:dyDescent="0.15">
      <c r="A1244" s="549">
        <v>22</v>
      </c>
      <c r="B1244" s="549">
        <v>8066</v>
      </c>
      <c r="C1244" s="540" t="s">
        <v>14548</v>
      </c>
      <c r="D1244" s="542"/>
      <c r="E1244" s="534"/>
      <c r="F1244" s="534"/>
      <c r="H1244" s="541"/>
      <c r="I1244" s="730"/>
      <c r="J1244" s="537"/>
      <c r="L1244" s="534"/>
      <c r="M1244" s="541"/>
      <c r="N1244" s="947" t="s">
        <v>10414</v>
      </c>
      <c r="O1244" s="941"/>
      <c r="P1244" s="526" t="s">
        <v>16</v>
      </c>
      <c r="Q1244" s="526"/>
      <c r="R1244" s="526"/>
      <c r="S1244" s="526"/>
      <c r="T1244" s="526" t="s">
        <v>1678</v>
      </c>
      <c r="U1244" s="527">
        <v>0.7</v>
      </c>
      <c r="V1244" s="1029"/>
      <c r="W1244" s="937"/>
      <c r="X1244" s="537"/>
      <c r="Z1244" s="728"/>
      <c r="AA1244" s="537"/>
      <c r="AB1244" s="534"/>
      <c r="AC1244" s="556"/>
      <c r="AD1244" s="721">
        <f>ROUND(ROUND(ROUND(ROUND(ROUND(F1161*$M$10,0)*U1244,0)*Y1243,0)*AA1234,0)-AB1210,0)</f>
        <v>172</v>
      </c>
      <c r="AE1244" s="539"/>
      <c r="AF1244" s="533"/>
    </row>
    <row r="1245" spans="1:32" ht="16.7" customHeight="1" x14ac:dyDescent="0.15">
      <c r="A1245" s="520">
        <v>22</v>
      </c>
      <c r="B1245" s="520" t="s">
        <v>14549</v>
      </c>
      <c r="C1245" s="540" t="s">
        <v>14550</v>
      </c>
      <c r="D1245" s="542"/>
      <c r="E1245" s="534"/>
      <c r="F1245" s="534"/>
      <c r="H1245" s="541"/>
      <c r="I1245" s="731"/>
      <c r="J1245" s="544"/>
      <c r="K1245" s="725"/>
      <c r="L1245" s="534"/>
      <c r="M1245" s="541"/>
      <c r="N1245" s="1024"/>
      <c r="O1245" s="1025"/>
      <c r="P1245" s="526" t="s">
        <v>3833</v>
      </c>
      <c r="Q1245" s="526"/>
      <c r="R1245" s="526"/>
      <c r="S1245" s="526"/>
      <c r="T1245" s="526" t="s">
        <v>1678</v>
      </c>
      <c r="U1245" s="527">
        <v>0.5</v>
      </c>
      <c r="V1245" s="1029"/>
      <c r="W1245" s="937"/>
      <c r="X1245" s="537"/>
      <c r="Z1245" s="728"/>
      <c r="AA1245" s="537"/>
      <c r="AB1245" s="534"/>
      <c r="AC1245" s="556"/>
      <c r="AD1245" s="721">
        <f>ROUND(ROUND(ROUND(ROUND(ROUND(F1161*$M$10,0)*U1245,0)*Y1243,0)*AA1234,0)-AB1210,0)</f>
        <v>120</v>
      </c>
      <c r="AE1245" s="539"/>
      <c r="AF1245" s="533"/>
    </row>
    <row r="1246" spans="1:32" ht="16.7" customHeight="1" x14ac:dyDescent="0.15">
      <c r="A1246" s="549">
        <v>22</v>
      </c>
      <c r="B1246" s="549">
        <v>8067</v>
      </c>
      <c r="C1246" s="540" t="s">
        <v>14551</v>
      </c>
      <c r="D1246" s="542"/>
      <c r="E1246" s="534"/>
      <c r="F1246" s="534"/>
      <c r="H1246" s="541"/>
      <c r="I1246" s="1026" t="s">
        <v>10418</v>
      </c>
      <c r="J1246" s="525" t="s">
        <v>1678</v>
      </c>
      <c r="K1246" s="718">
        <v>0.96499999999999997</v>
      </c>
      <c r="L1246" s="534"/>
      <c r="M1246" s="541"/>
      <c r="N1246" s="526"/>
      <c r="O1246" s="526"/>
      <c r="P1246" s="526"/>
      <c r="Q1246" s="526"/>
      <c r="R1246" s="526"/>
      <c r="S1246" s="526"/>
      <c r="T1246" s="526"/>
      <c r="U1246" s="527"/>
      <c r="V1246" s="1029"/>
      <c r="W1246" s="937"/>
      <c r="X1246" s="537"/>
      <c r="Z1246" s="728"/>
      <c r="AA1246" s="537"/>
      <c r="AB1246" s="534"/>
      <c r="AC1246" s="556"/>
      <c r="AD1246" s="721">
        <f>ROUND(ROUND(ROUND(ROUND(ROUND(F1161*K1246,0)*$M$10,0)*Y1243,0)*AA1234,0)-AB1210,0)</f>
        <v>242</v>
      </c>
      <c r="AE1246" s="539"/>
      <c r="AF1246" s="533"/>
    </row>
    <row r="1247" spans="1:32" ht="16.7" customHeight="1" x14ac:dyDescent="0.15">
      <c r="A1247" s="549">
        <v>22</v>
      </c>
      <c r="B1247" s="549">
        <v>8068</v>
      </c>
      <c r="C1247" s="540" t="s">
        <v>14552</v>
      </c>
      <c r="D1247" s="542"/>
      <c r="E1247" s="534"/>
      <c r="F1247" s="534"/>
      <c r="H1247" s="541"/>
      <c r="I1247" s="1027"/>
      <c r="J1247" s="537"/>
      <c r="L1247" s="534"/>
      <c r="M1247" s="541"/>
      <c r="N1247" s="947" t="s">
        <v>10414</v>
      </c>
      <c r="O1247" s="941"/>
      <c r="P1247" s="526" t="s">
        <v>16</v>
      </c>
      <c r="Q1247" s="526"/>
      <c r="R1247" s="526"/>
      <c r="S1247" s="526"/>
      <c r="T1247" s="526" t="s">
        <v>1678</v>
      </c>
      <c r="U1247" s="527">
        <v>0.7</v>
      </c>
      <c r="V1247" s="1029"/>
      <c r="W1247" s="937"/>
      <c r="X1247" s="537"/>
      <c r="Z1247" s="728"/>
      <c r="AA1247" s="537"/>
      <c r="AB1247" s="534"/>
      <c r="AC1247" s="556"/>
      <c r="AD1247" s="721">
        <f>ROUND(ROUND(ROUND(ROUND(ROUND(ROUND(F1161*K1246,0)*$M$10,0)*U1247,0)*Y1243,0)*AA1234,0)-AB1210,0)</f>
        <v>165</v>
      </c>
      <c r="AE1247" s="539"/>
      <c r="AF1247" s="533"/>
    </row>
    <row r="1248" spans="1:32" ht="16.7" customHeight="1" x14ac:dyDescent="0.15">
      <c r="A1248" s="520">
        <v>22</v>
      </c>
      <c r="B1248" s="520" t="s">
        <v>14553</v>
      </c>
      <c r="C1248" s="540" t="s">
        <v>14554</v>
      </c>
      <c r="D1248" s="542"/>
      <c r="E1248" s="534"/>
      <c r="F1248" s="534"/>
      <c r="H1248" s="541"/>
      <c r="I1248" s="1028"/>
      <c r="J1248" s="544"/>
      <c r="K1248" s="725"/>
      <c r="L1248" s="534"/>
      <c r="M1248" s="541"/>
      <c r="N1248" s="1024"/>
      <c r="O1248" s="1025"/>
      <c r="P1248" s="526" t="s">
        <v>3833</v>
      </c>
      <c r="Q1248" s="526"/>
      <c r="R1248" s="526"/>
      <c r="S1248" s="526"/>
      <c r="T1248" s="526" t="s">
        <v>1678</v>
      </c>
      <c r="U1248" s="527">
        <v>0.5</v>
      </c>
      <c r="V1248" s="1023"/>
      <c r="W1248" s="938"/>
      <c r="X1248" s="544"/>
      <c r="Y1248" s="548"/>
      <c r="Z1248" s="728"/>
      <c r="AA1248" s="537"/>
      <c r="AB1248" s="534"/>
      <c r="AC1248" s="556"/>
      <c r="AD1248" s="721">
        <f>ROUND(ROUND(ROUND(ROUND(ROUND(ROUND(F1161*K1246,0)*$M$10,0)*U1248,0)*Y1243,0)*AA1234,0)-AB1210,0)</f>
        <v>115</v>
      </c>
      <c r="AE1248" s="539"/>
      <c r="AF1248" s="533"/>
    </row>
    <row r="1249" spans="1:32" ht="16.7" customHeight="1" x14ac:dyDescent="0.15">
      <c r="A1249" s="520">
        <v>22</v>
      </c>
      <c r="B1249" s="520" t="s">
        <v>14555</v>
      </c>
      <c r="C1249" s="540" t="s">
        <v>14556</v>
      </c>
      <c r="D1249" s="542"/>
      <c r="E1249" s="534"/>
      <c r="F1249" s="534"/>
      <c r="H1249" s="541"/>
      <c r="I1249" s="729"/>
      <c r="J1249" s="525"/>
      <c r="K1249" s="718"/>
      <c r="L1249" s="534"/>
      <c r="M1249" s="541"/>
      <c r="N1249" s="526"/>
      <c r="O1249" s="526"/>
      <c r="P1249" s="526"/>
      <c r="Q1249" s="526"/>
      <c r="R1249" s="526"/>
      <c r="S1249" s="526"/>
      <c r="T1249" s="526"/>
      <c r="U1249" s="527"/>
      <c r="V1249" s="1021" t="s">
        <v>12608</v>
      </c>
      <c r="W1249" s="936" t="s">
        <v>12840</v>
      </c>
      <c r="X1249" s="525" t="s">
        <v>1678</v>
      </c>
      <c r="Y1249" s="529">
        <v>0.7</v>
      </c>
      <c r="Z1249" s="728"/>
      <c r="AA1249" s="537"/>
      <c r="AB1249" s="534"/>
      <c r="AC1249" s="556"/>
      <c r="AD1249" s="721">
        <f>ROUND(ROUND(ROUND(ROUND(F1161*$M$10,0)*Y1249,0)*AA1234,0)-AB1210,0)</f>
        <v>251</v>
      </c>
      <c r="AE1249" s="539"/>
      <c r="AF1249" s="533"/>
    </row>
    <row r="1250" spans="1:32" ht="16.7" customHeight="1" x14ac:dyDescent="0.15">
      <c r="A1250" s="520">
        <v>22</v>
      </c>
      <c r="B1250" s="520" t="s">
        <v>14557</v>
      </c>
      <c r="C1250" s="540" t="s">
        <v>14558</v>
      </c>
      <c r="D1250" s="542"/>
      <c r="E1250" s="534"/>
      <c r="F1250" s="534"/>
      <c r="H1250" s="541"/>
      <c r="I1250" s="730"/>
      <c r="J1250" s="537"/>
      <c r="L1250" s="534"/>
      <c r="M1250" s="541"/>
      <c r="N1250" s="947" t="s">
        <v>10414</v>
      </c>
      <c r="O1250" s="941"/>
      <c r="P1250" s="526" t="s">
        <v>16</v>
      </c>
      <c r="Q1250" s="526"/>
      <c r="R1250" s="526"/>
      <c r="S1250" s="526"/>
      <c r="T1250" s="526" t="s">
        <v>1678</v>
      </c>
      <c r="U1250" s="527">
        <v>0.7</v>
      </c>
      <c r="V1250" s="1022"/>
      <c r="W1250" s="937"/>
      <c r="X1250" s="537"/>
      <c r="Z1250" s="728"/>
      <c r="AA1250" s="537"/>
      <c r="AB1250" s="534"/>
      <c r="AC1250" s="556"/>
      <c r="AD1250" s="721">
        <f>ROUND(ROUND(ROUND(ROUND(ROUND(F1161*$M$10,0)*U1250,0)*Y1249,0)*AA1234,0)-AB1210,0)</f>
        <v>172</v>
      </c>
      <c r="AE1250" s="539"/>
      <c r="AF1250" s="533"/>
    </row>
    <row r="1251" spans="1:32" ht="16.7" customHeight="1" x14ac:dyDescent="0.15">
      <c r="A1251" s="520">
        <v>22</v>
      </c>
      <c r="B1251" s="520" t="s">
        <v>14559</v>
      </c>
      <c r="C1251" s="540" t="s">
        <v>14560</v>
      </c>
      <c r="D1251" s="542"/>
      <c r="E1251" s="534"/>
      <c r="F1251" s="534"/>
      <c r="H1251" s="541"/>
      <c r="I1251" s="731"/>
      <c r="J1251" s="544"/>
      <c r="K1251" s="725"/>
      <c r="L1251" s="534"/>
      <c r="M1251" s="541"/>
      <c r="N1251" s="1024"/>
      <c r="O1251" s="1025"/>
      <c r="P1251" s="526" t="s">
        <v>3833</v>
      </c>
      <c r="Q1251" s="526"/>
      <c r="R1251" s="526"/>
      <c r="S1251" s="526"/>
      <c r="T1251" s="526" t="s">
        <v>1678</v>
      </c>
      <c r="U1251" s="527">
        <v>0.5</v>
      </c>
      <c r="V1251" s="1022"/>
      <c r="W1251" s="937"/>
      <c r="X1251" s="537"/>
      <c r="Z1251" s="728"/>
      <c r="AA1251" s="537"/>
      <c r="AB1251" s="534"/>
      <c r="AC1251" s="556"/>
      <c r="AD1251" s="721">
        <f>ROUND(ROUND(ROUND(ROUND(ROUND(F1161*$M$10,0)*U1251,0)*Y1249,0)*AA1234,0)-AB1210,0)</f>
        <v>120</v>
      </c>
      <c r="AE1251" s="539"/>
      <c r="AF1251" s="533"/>
    </row>
    <row r="1252" spans="1:32" ht="16.7" customHeight="1" x14ac:dyDescent="0.15">
      <c r="A1252" s="520">
        <v>22</v>
      </c>
      <c r="B1252" s="520" t="s">
        <v>6010</v>
      </c>
      <c r="C1252" s="540" t="s">
        <v>14561</v>
      </c>
      <c r="D1252" s="542"/>
      <c r="E1252" s="534"/>
      <c r="F1252" s="534"/>
      <c r="H1252" s="541"/>
      <c r="I1252" s="1026" t="s">
        <v>10418</v>
      </c>
      <c r="J1252" s="525" t="s">
        <v>1678</v>
      </c>
      <c r="K1252" s="718">
        <v>0.96499999999999997</v>
      </c>
      <c r="L1252" s="534"/>
      <c r="M1252" s="541"/>
      <c r="N1252" s="526"/>
      <c r="O1252" s="526"/>
      <c r="P1252" s="526"/>
      <c r="Q1252" s="526"/>
      <c r="R1252" s="526"/>
      <c r="S1252" s="526"/>
      <c r="T1252" s="526"/>
      <c r="U1252" s="527"/>
      <c r="V1252" s="1022"/>
      <c r="W1252" s="937"/>
      <c r="X1252" s="537"/>
      <c r="Z1252" s="728"/>
      <c r="AA1252" s="537"/>
      <c r="AB1252" s="534"/>
      <c r="AC1252" s="556"/>
      <c r="AD1252" s="721">
        <f>ROUND(ROUND(ROUND(ROUND(ROUND(F1161*K1252,0)*$M$10,0)*Y1249,0)*AA1234,0)-AB1210,0)</f>
        <v>242</v>
      </c>
      <c r="AE1252" s="539"/>
      <c r="AF1252" s="533"/>
    </row>
    <row r="1253" spans="1:32" ht="16.7" customHeight="1" x14ac:dyDescent="0.15">
      <c r="A1253" s="520">
        <v>22</v>
      </c>
      <c r="B1253" s="520" t="s">
        <v>6012</v>
      </c>
      <c r="C1253" s="540" t="s">
        <v>14562</v>
      </c>
      <c r="D1253" s="542"/>
      <c r="E1253" s="534"/>
      <c r="F1253" s="534"/>
      <c r="H1253" s="541"/>
      <c r="I1253" s="1027"/>
      <c r="J1253" s="537"/>
      <c r="L1253" s="534"/>
      <c r="M1253" s="541"/>
      <c r="N1253" s="947" t="s">
        <v>10414</v>
      </c>
      <c r="O1253" s="941"/>
      <c r="P1253" s="526" t="s">
        <v>16</v>
      </c>
      <c r="Q1253" s="526"/>
      <c r="R1253" s="526"/>
      <c r="S1253" s="526"/>
      <c r="T1253" s="526" t="s">
        <v>1678</v>
      </c>
      <c r="U1253" s="527">
        <v>0.7</v>
      </c>
      <c r="V1253" s="1022"/>
      <c r="W1253" s="937"/>
      <c r="X1253" s="537"/>
      <c r="Z1253" s="728"/>
      <c r="AA1253" s="537"/>
      <c r="AB1253" s="534"/>
      <c r="AC1253" s="556"/>
      <c r="AD1253" s="721">
        <f>ROUND(ROUND(ROUND(ROUND(ROUND(ROUND(F1161*K1252,0)*$M$10,0)*U1253,0)*Y1249,0)*AA1234,0)-AB1210,0)</f>
        <v>165</v>
      </c>
      <c r="AE1253" s="539"/>
      <c r="AF1253" s="533"/>
    </row>
    <row r="1254" spans="1:32" ht="16.7" customHeight="1" x14ac:dyDescent="0.15">
      <c r="A1254" s="520">
        <v>22</v>
      </c>
      <c r="B1254" s="520" t="s">
        <v>6014</v>
      </c>
      <c r="C1254" s="540" t="s">
        <v>14563</v>
      </c>
      <c r="D1254" s="557"/>
      <c r="E1254" s="550"/>
      <c r="F1254" s="550"/>
      <c r="G1254" s="650"/>
      <c r="H1254" s="558"/>
      <c r="I1254" s="1028"/>
      <c r="J1254" s="544"/>
      <c r="K1254" s="725"/>
      <c r="L1254" s="550"/>
      <c r="M1254" s="558"/>
      <c r="N1254" s="1024"/>
      <c r="O1254" s="1025"/>
      <c r="P1254" s="526" t="s">
        <v>3833</v>
      </c>
      <c r="Q1254" s="526"/>
      <c r="R1254" s="526"/>
      <c r="S1254" s="526"/>
      <c r="T1254" s="526" t="s">
        <v>1678</v>
      </c>
      <c r="U1254" s="527">
        <v>0.5</v>
      </c>
      <c r="V1254" s="1023"/>
      <c r="W1254" s="938"/>
      <c r="X1254" s="544"/>
      <c r="Y1254" s="548"/>
      <c r="Z1254" s="733"/>
      <c r="AA1254" s="544"/>
      <c r="AB1254" s="550"/>
      <c r="AC1254" s="732"/>
      <c r="AD1254" s="721">
        <f>ROUND(ROUND(ROUND(ROUND(ROUND(ROUND(F1161*K1252,0)*$M$10,0)*U1254,0)*Y1249,0)*AA1234,0)-AB1210,0)</f>
        <v>115</v>
      </c>
      <c r="AE1254" s="559"/>
      <c r="AF1254" s="533"/>
    </row>
    <row r="1255" spans="1:32" ht="16.7" customHeight="1" x14ac:dyDescent="0.15">
      <c r="A1255" s="520">
        <v>22</v>
      </c>
      <c r="B1255" s="520">
        <v>8781</v>
      </c>
      <c r="C1255" s="521" t="s">
        <v>14564</v>
      </c>
      <c r="D1255" s="560"/>
      <c r="E1255" s="522"/>
      <c r="F1255" s="936" t="s">
        <v>10640</v>
      </c>
      <c r="G1255" s="947"/>
      <c r="H1255" s="941"/>
      <c r="I1255" s="729"/>
      <c r="J1255" s="525"/>
      <c r="K1255" s="718"/>
      <c r="L1255" s="522"/>
      <c r="M1255" s="561"/>
      <c r="N1255" s="526"/>
      <c r="O1255" s="526"/>
      <c r="P1255" s="526"/>
      <c r="Q1255" s="526"/>
      <c r="R1255" s="526"/>
      <c r="S1255" s="526"/>
      <c r="T1255" s="526"/>
      <c r="U1255" s="527"/>
      <c r="V1255" s="719"/>
      <c r="W1255" s="525"/>
      <c r="X1255" s="525"/>
      <c r="Y1255" s="529"/>
      <c r="Z1255" s="734"/>
      <c r="AA1255" s="525"/>
      <c r="AB1255" s="522"/>
      <c r="AC1255" s="720"/>
      <c r="AD1255" s="721">
        <f>ROUND(F1257*$M$10,0)</f>
        <v>339</v>
      </c>
      <c r="AE1255" s="532"/>
      <c r="AF1255" s="533"/>
    </row>
    <row r="1256" spans="1:32" ht="16.7" customHeight="1" x14ac:dyDescent="0.15">
      <c r="A1256" s="520">
        <v>22</v>
      </c>
      <c r="B1256" s="520">
        <v>8782</v>
      </c>
      <c r="C1256" s="521" t="s">
        <v>14565</v>
      </c>
      <c r="D1256" s="542"/>
      <c r="E1256" s="534"/>
      <c r="F1256" s="937"/>
      <c r="G1256" s="948"/>
      <c r="H1256" s="942"/>
      <c r="I1256" s="730"/>
      <c r="J1256" s="537"/>
      <c r="L1256" s="534"/>
      <c r="M1256" s="541"/>
      <c r="N1256" s="947" t="s">
        <v>10414</v>
      </c>
      <c r="O1256" s="941"/>
      <c r="P1256" s="526" t="s">
        <v>16</v>
      </c>
      <c r="Q1256" s="526"/>
      <c r="R1256" s="526"/>
      <c r="S1256" s="526"/>
      <c r="T1256" s="526" t="s">
        <v>1678</v>
      </c>
      <c r="U1256" s="527">
        <v>0.7</v>
      </c>
      <c r="V1256" s="722"/>
      <c r="W1256" s="537"/>
      <c r="X1256" s="537"/>
      <c r="Z1256" s="728"/>
      <c r="AA1256" s="537"/>
      <c r="AB1256" s="534"/>
      <c r="AC1256" s="556"/>
      <c r="AD1256" s="721">
        <f>ROUND(ROUND(F1257*$M$10,0)*U1256,0)</f>
        <v>237</v>
      </c>
      <c r="AE1256" s="539"/>
      <c r="AF1256" s="533"/>
    </row>
    <row r="1257" spans="1:32" ht="16.7" customHeight="1" x14ac:dyDescent="0.15">
      <c r="A1257" s="520">
        <v>22</v>
      </c>
      <c r="B1257" s="520" t="s">
        <v>6112</v>
      </c>
      <c r="C1257" s="540" t="s">
        <v>14566</v>
      </c>
      <c r="D1257" s="542"/>
      <c r="E1257" s="534"/>
      <c r="F1257" s="1034">
        <f>'6生活介護(基本)'!F1257</f>
        <v>484</v>
      </c>
      <c r="G1257" s="1035"/>
      <c r="H1257" s="541" t="s">
        <v>9</v>
      </c>
      <c r="I1257" s="731"/>
      <c r="J1257" s="544"/>
      <c r="K1257" s="725"/>
      <c r="L1257" s="534"/>
      <c r="M1257" s="541"/>
      <c r="N1257" s="1024"/>
      <c r="O1257" s="1025"/>
      <c r="P1257" s="526" t="s">
        <v>3833</v>
      </c>
      <c r="Q1257" s="526"/>
      <c r="R1257" s="526"/>
      <c r="S1257" s="526"/>
      <c r="T1257" s="526" t="s">
        <v>1678</v>
      </c>
      <c r="U1257" s="527">
        <v>0.5</v>
      </c>
      <c r="V1257" s="722"/>
      <c r="W1257" s="537"/>
      <c r="X1257" s="537"/>
      <c r="Z1257" s="728"/>
      <c r="AA1257" s="537"/>
      <c r="AB1257" s="534"/>
      <c r="AC1257" s="556"/>
      <c r="AD1257" s="721">
        <f>ROUND(ROUND(F1257*$M$10,0)*U1257,0)</f>
        <v>170</v>
      </c>
      <c r="AE1257" s="539"/>
      <c r="AF1257" s="533"/>
    </row>
    <row r="1258" spans="1:32" ht="16.7" customHeight="1" x14ac:dyDescent="0.15">
      <c r="A1258" s="520">
        <v>22</v>
      </c>
      <c r="B1258" s="520">
        <v>8783</v>
      </c>
      <c r="C1258" s="540" t="s">
        <v>14567</v>
      </c>
      <c r="D1258" s="542"/>
      <c r="E1258" s="534"/>
      <c r="F1258" s="534"/>
      <c r="H1258" s="541"/>
      <c r="I1258" s="1026" t="s">
        <v>10418</v>
      </c>
      <c r="J1258" s="525" t="s">
        <v>1678</v>
      </c>
      <c r="K1258" s="718">
        <v>0.96499999999999997</v>
      </c>
      <c r="L1258" s="534"/>
      <c r="M1258" s="541"/>
      <c r="N1258" s="526"/>
      <c r="O1258" s="526"/>
      <c r="P1258" s="526"/>
      <c r="Q1258" s="526"/>
      <c r="R1258" s="526"/>
      <c r="S1258" s="526"/>
      <c r="T1258" s="526"/>
      <c r="U1258" s="527"/>
      <c r="V1258" s="722"/>
      <c r="W1258" s="537"/>
      <c r="X1258" s="537"/>
      <c r="Z1258" s="728"/>
      <c r="AA1258" s="537"/>
      <c r="AB1258" s="534"/>
      <c r="AC1258" s="556"/>
      <c r="AD1258" s="721">
        <f>ROUND(ROUND(ROUND(F1257*K1258,0)*$M$10,0),0)</f>
        <v>327</v>
      </c>
      <c r="AE1258" s="539"/>
      <c r="AF1258" s="533"/>
    </row>
    <row r="1259" spans="1:32" ht="16.7" customHeight="1" x14ac:dyDescent="0.15">
      <c r="A1259" s="520">
        <v>22</v>
      </c>
      <c r="B1259" s="520">
        <v>8784</v>
      </c>
      <c r="C1259" s="540" t="s">
        <v>14568</v>
      </c>
      <c r="D1259" s="542"/>
      <c r="E1259" s="534"/>
      <c r="F1259" s="534"/>
      <c r="H1259" s="541"/>
      <c r="I1259" s="1027"/>
      <c r="J1259" s="537"/>
      <c r="L1259" s="534"/>
      <c r="M1259" s="541"/>
      <c r="N1259" s="947" t="s">
        <v>10414</v>
      </c>
      <c r="O1259" s="941"/>
      <c r="P1259" s="526" t="s">
        <v>16</v>
      </c>
      <c r="Q1259" s="526"/>
      <c r="R1259" s="526"/>
      <c r="S1259" s="526"/>
      <c r="T1259" s="526" t="s">
        <v>1678</v>
      </c>
      <c r="U1259" s="527">
        <v>0.7</v>
      </c>
      <c r="V1259" s="722"/>
      <c r="W1259" s="537"/>
      <c r="X1259" s="537"/>
      <c r="Z1259" s="728"/>
      <c r="AA1259" s="537"/>
      <c r="AB1259" s="534"/>
      <c r="AC1259" s="556"/>
      <c r="AD1259" s="721">
        <f>ROUND(ROUND(ROUND(F1257*K1258,0)*$M$10,0)*U1259,0)</f>
        <v>229</v>
      </c>
      <c r="AE1259" s="539"/>
      <c r="AF1259" s="533"/>
    </row>
    <row r="1260" spans="1:32" ht="16.7" customHeight="1" x14ac:dyDescent="0.15">
      <c r="A1260" s="520">
        <v>22</v>
      </c>
      <c r="B1260" s="520" t="s">
        <v>6114</v>
      </c>
      <c r="C1260" s="540" t="s">
        <v>14569</v>
      </c>
      <c r="D1260" s="542"/>
      <c r="E1260" s="534"/>
      <c r="F1260" s="534"/>
      <c r="H1260" s="541"/>
      <c r="I1260" s="1028"/>
      <c r="J1260" s="544"/>
      <c r="K1260" s="725"/>
      <c r="L1260" s="534"/>
      <c r="M1260" s="541"/>
      <c r="N1260" s="1024"/>
      <c r="O1260" s="1025"/>
      <c r="P1260" s="526" t="s">
        <v>3833</v>
      </c>
      <c r="Q1260" s="526"/>
      <c r="R1260" s="526"/>
      <c r="S1260" s="526"/>
      <c r="T1260" s="526" t="s">
        <v>1678</v>
      </c>
      <c r="U1260" s="527">
        <v>0.5</v>
      </c>
      <c r="V1260" s="727"/>
      <c r="W1260" s="544"/>
      <c r="X1260" s="544"/>
      <c r="Y1260" s="548"/>
      <c r="Z1260" s="728"/>
      <c r="AA1260" s="537"/>
      <c r="AB1260" s="534"/>
      <c r="AC1260" s="556"/>
      <c r="AD1260" s="721">
        <f>ROUND(ROUND(ROUND(F1257*K1258,0)*$M$10,0)*U1260,0)</f>
        <v>164</v>
      </c>
      <c r="AE1260" s="539"/>
      <c r="AF1260" s="533"/>
    </row>
    <row r="1261" spans="1:32" ht="16.7" customHeight="1" x14ac:dyDescent="0.15">
      <c r="A1261" s="549">
        <v>22</v>
      </c>
      <c r="B1261" s="549">
        <v>8785</v>
      </c>
      <c r="C1261" s="540" t="s">
        <v>14570</v>
      </c>
      <c r="D1261" s="542"/>
      <c r="E1261" s="534"/>
      <c r="F1261" s="534"/>
      <c r="H1261" s="541"/>
      <c r="I1261" s="729"/>
      <c r="J1261" s="525"/>
      <c r="K1261" s="718"/>
      <c r="L1261" s="534"/>
      <c r="M1261" s="541"/>
      <c r="N1261" s="526"/>
      <c r="O1261" s="526"/>
      <c r="P1261" s="526"/>
      <c r="Q1261" s="526"/>
      <c r="R1261" s="526"/>
      <c r="S1261" s="526"/>
      <c r="T1261" s="526"/>
      <c r="U1261" s="527"/>
      <c r="V1261" s="956" t="s">
        <v>12599</v>
      </c>
      <c r="W1261" s="936" t="s">
        <v>12821</v>
      </c>
      <c r="X1261" s="525" t="s">
        <v>1678</v>
      </c>
      <c r="Y1261" s="529">
        <v>0.5</v>
      </c>
      <c r="Z1261" s="728"/>
      <c r="AA1261" s="537"/>
      <c r="AB1261" s="534"/>
      <c r="AC1261" s="556"/>
      <c r="AD1261" s="721">
        <f>ROUND(ROUND(F1257*$M$10,0)*Y1261,0)</f>
        <v>170</v>
      </c>
      <c r="AE1261" s="539"/>
      <c r="AF1261" s="533"/>
    </row>
    <row r="1262" spans="1:32" ht="16.7" customHeight="1" x14ac:dyDescent="0.15">
      <c r="A1262" s="549">
        <v>22</v>
      </c>
      <c r="B1262" s="549">
        <v>8786</v>
      </c>
      <c r="C1262" s="540" t="s">
        <v>14571</v>
      </c>
      <c r="D1262" s="542"/>
      <c r="E1262" s="534"/>
      <c r="F1262" s="534"/>
      <c r="H1262" s="541"/>
      <c r="I1262" s="730"/>
      <c r="J1262" s="537"/>
      <c r="L1262" s="534"/>
      <c r="M1262" s="541"/>
      <c r="N1262" s="947" t="s">
        <v>10414</v>
      </c>
      <c r="O1262" s="941"/>
      <c r="P1262" s="526" t="s">
        <v>16</v>
      </c>
      <c r="Q1262" s="526"/>
      <c r="R1262" s="526"/>
      <c r="S1262" s="526"/>
      <c r="T1262" s="526" t="s">
        <v>1678</v>
      </c>
      <c r="U1262" s="527">
        <v>0.7</v>
      </c>
      <c r="V1262" s="1029"/>
      <c r="W1262" s="937"/>
      <c r="X1262" s="537"/>
      <c r="Z1262" s="728"/>
      <c r="AA1262" s="537"/>
      <c r="AB1262" s="534"/>
      <c r="AC1262" s="556"/>
      <c r="AD1262" s="721">
        <f>ROUND(ROUND(ROUND(F1257*$M$10,0)*U1262,0)*Y1261,0)</f>
        <v>119</v>
      </c>
      <c r="AE1262" s="539"/>
      <c r="AF1262" s="533"/>
    </row>
    <row r="1263" spans="1:32" ht="16.7" customHeight="1" x14ac:dyDescent="0.15">
      <c r="A1263" s="520">
        <v>22</v>
      </c>
      <c r="B1263" s="520" t="s">
        <v>6116</v>
      </c>
      <c r="C1263" s="540" t="s">
        <v>14572</v>
      </c>
      <c r="D1263" s="542"/>
      <c r="E1263" s="534"/>
      <c r="F1263" s="534"/>
      <c r="H1263" s="541"/>
      <c r="I1263" s="731"/>
      <c r="J1263" s="544"/>
      <c r="K1263" s="725"/>
      <c r="L1263" s="534"/>
      <c r="M1263" s="541"/>
      <c r="N1263" s="1024"/>
      <c r="O1263" s="1025"/>
      <c r="P1263" s="526" t="s">
        <v>3833</v>
      </c>
      <c r="Q1263" s="526"/>
      <c r="R1263" s="526"/>
      <c r="S1263" s="526"/>
      <c r="T1263" s="526" t="s">
        <v>1678</v>
      </c>
      <c r="U1263" s="527">
        <v>0.5</v>
      </c>
      <c r="V1263" s="1029"/>
      <c r="W1263" s="937"/>
      <c r="X1263" s="537"/>
      <c r="Z1263" s="728"/>
      <c r="AA1263" s="537"/>
      <c r="AB1263" s="534"/>
      <c r="AC1263" s="556"/>
      <c r="AD1263" s="721">
        <f>ROUND(ROUND(ROUND(F1257*$M$10,0)*U1263,0)*Y1261,0)</f>
        <v>85</v>
      </c>
      <c r="AE1263" s="539"/>
      <c r="AF1263" s="533"/>
    </row>
    <row r="1264" spans="1:32" ht="16.7" customHeight="1" x14ac:dyDescent="0.15">
      <c r="A1264" s="549">
        <v>22</v>
      </c>
      <c r="B1264" s="549">
        <v>8787</v>
      </c>
      <c r="C1264" s="540" t="s">
        <v>14573</v>
      </c>
      <c r="D1264" s="542"/>
      <c r="E1264" s="534"/>
      <c r="F1264" s="534"/>
      <c r="H1264" s="541"/>
      <c r="I1264" s="1026" t="s">
        <v>10418</v>
      </c>
      <c r="J1264" s="525" t="s">
        <v>1678</v>
      </c>
      <c r="K1264" s="718">
        <v>0.96499999999999997</v>
      </c>
      <c r="L1264" s="534"/>
      <c r="M1264" s="541"/>
      <c r="N1264" s="526"/>
      <c r="O1264" s="526"/>
      <c r="P1264" s="526"/>
      <c r="Q1264" s="526"/>
      <c r="R1264" s="526"/>
      <c r="S1264" s="526"/>
      <c r="T1264" s="526"/>
      <c r="U1264" s="527"/>
      <c r="V1264" s="1029"/>
      <c r="W1264" s="937"/>
      <c r="X1264" s="537"/>
      <c r="Z1264" s="728"/>
      <c r="AA1264" s="537"/>
      <c r="AB1264" s="534"/>
      <c r="AC1264" s="556"/>
      <c r="AD1264" s="721">
        <f>ROUND(ROUND(ROUND(F1257*K1264,0)*$M$10,0)*Y1261,0)</f>
        <v>164</v>
      </c>
      <c r="AE1264" s="539"/>
      <c r="AF1264" s="533"/>
    </row>
    <row r="1265" spans="1:32" ht="16.7" customHeight="1" x14ac:dyDescent="0.15">
      <c r="A1265" s="549">
        <v>22</v>
      </c>
      <c r="B1265" s="549">
        <v>8788</v>
      </c>
      <c r="C1265" s="540" t="s">
        <v>14574</v>
      </c>
      <c r="D1265" s="542"/>
      <c r="E1265" s="534"/>
      <c r="F1265" s="534"/>
      <c r="H1265" s="541"/>
      <c r="I1265" s="1027"/>
      <c r="J1265" s="537"/>
      <c r="L1265" s="534"/>
      <c r="M1265" s="541"/>
      <c r="N1265" s="947" t="s">
        <v>10414</v>
      </c>
      <c r="O1265" s="941"/>
      <c r="P1265" s="526" t="s">
        <v>16</v>
      </c>
      <c r="Q1265" s="526"/>
      <c r="R1265" s="526"/>
      <c r="S1265" s="526"/>
      <c r="T1265" s="526" t="s">
        <v>1678</v>
      </c>
      <c r="U1265" s="527">
        <v>0.7</v>
      </c>
      <c r="V1265" s="1029"/>
      <c r="W1265" s="937"/>
      <c r="X1265" s="537"/>
      <c r="Z1265" s="728"/>
      <c r="AA1265" s="537"/>
      <c r="AB1265" s="534"/>
      <c r="AC1265" s="556"/>
      <c r="AD1265" s="721">
        <f>ROUND(ROUND(ROUND(ROUND(F1257*K1264,0)*$M$10,0)*U1265,0)*Y1261,0)</f>
        <v>115</v>
      </c>
      <c r="AE1265" s="539"/>
      <c r="AF1265" s="533"/>
    </row>
    <row r="1266" spans="1:32" ht="16.7" customHeight="1" x14ac:dyDescent="0.15">
      <c r="A1266" s="520">
        <v>22</v>
      </c>
      <c r="B1266" s="520" t="s">
        <v>14575</v>
      </c>
      <c r="C1266" s="540" t="s">
        <v>14576</v>
      </c>
      <c r="D1266" s="542"/>
      <c r="E1266" s="534"/>
      <c r="F1266" s="534"/>
      <c r="H1266" s="541"/>
      <c r="I1266" s="1028"/>
      <c r="J1266" s="544"/>
      <c r="K1266" s="725"/>
      <c r="L1266" s="534"/>
      <c r="M1266" s="541"/>
      <c r="N1266" s="1024"/>
      <c r="O1266" s="1025"/>
      <c r="P1266" s="526" t="s">
        <v>3833</v>
      </c>
      <c r="Q1266" s="526"/>
      <c r="R1266" s="526"/>
      <c r="S1266" s="526"/>
      <c r="T1266" s="526" t="s">
        <v>1678</v>
      </c>
      <c r="U1266" s="527">
        <v>0.5</v>
      </c>
      <c r="V1266" s="1029"/>
      <c r="W1266" s="938"/>
      <c r="X1266" s="544"/>
      <c r="Y1266" s="548"/>
      <c r="Z1266" s="728"/>
      <c r="AA1266" s="537"/>
      <c r="AB1266" s="534"/>
      <c r="AC1266" s="556"/>
      <c r="AD1266" s="721">
        <f>ROUND(ROUND(ROUND(ROUND(F1257*K1264,0)*$M$10,0)*U1266,0)*Y1261,0)</f>
        <v>82</v>
      </c>
      <c r="AE1266" s="539"/>
      <c r="AF1266" s="533"/>
    </row>
    <row r="1267" spans="1:32" ht="16.7" customHeight="1" x14ac:dyDescent="0.15">
      <c r="A1267" s="549">
        <v>22</v>
      </c>
      <c r="B1267" s="549">
        <v>8789</v>
      </c>
      <c r="C1267" s="540" t="s">
        <v>14577</v>
      </c>
      <c r="D1267" s="542"/>
      <c r="E1267" s="534"/>
      <c r="F1267" s="534"/>
      <c r="H1267" s="541"/>
      <c r="I1267" s="729"/>
      <c r="J1267" s="525"/>
      <c r="K1267" s="718"/>
      <c r="L1267" s="534"/>
      <c r="M1267" s="541"/>
      <c r="N1267" s="526"/>
      <c r="O1267" s="526"/>
      <c r="P1267" s="526"/>
      <c r="Q1267" s="526"/>
      <c r="R1267" s="526"/>
      <c r="S1267" s="526"/>
      <c r="T1267" s="526"/>
      <c r="U1267" s="527"/>
      <c r="V1267" s="1029"/>
      <c r="W1267" s="936" t="s">
        <v>12830</v>
      </c>
      <c r="X1267" s="525" t="s">
        <v>1678</v>
      </c>
      <c r="Y1267" s="529">
        <v>0.7</v>
      </c>
      <c r="Z1267" s="728"/>
      <c r="AA1267" s="537"/>
      <c r="AB1267" s="534"/>
      <c r="AC1267" s="556"/>
      <c r="AD1267" s="721">
        <f>ROUND(ROUND(F1257*$M$10,0)*Y1267,0)</f>
        <v>237</v>
      </c>
      <c r="AE1267" s="539"/>
      <c r="AF1267" s="533"/>
    </row>
    <row r="1268" spans="1:32" ht="16.7" customHeight="1" x14ac:dyDescent="0.15">
      <c r="A1268" s="549">
        <v>22</v>
      </c>
      <c r="B1268" s="549">
        <v>8790</v>
      </c>
      <c r="C1268" s="540" t="s">
        <v>14578</v>
      </c>
      <c r="D1268" s="542"/>
      <c r="E1268" s="534"/>
      <c r="F1268" s="534"/>
      <c r="H1268" s="541"/>
      <c r="I1268" s="730"/>
      <c r="J1268" s="537"/>
      <c r="L1268" s="534"/>
      <c r="M1268" s="541"/>
      <c r="N1268" s="947" t="s">
        <v>10414</v>
      </c>
      <c r="O1268" s="941"/>
      <c r="P1268" s="526" t="s">
        <v>16</v>
      </c>
      <c r="Q1268" s="526"/>
      <c r="R1268" s="526"/>
      <c r="S1268" s="526"/>
      <c r="T1268" s="526" t="s">
        <v>1678</v>
      </c>
      <c r="U1268" s="527">
        <v>0.7</v>
      </c>
      <c r="V1268" s="1029"/>
      <c r="W1268" s="937"/>
      <c r="X1268" s="537"/>
      <c r="Z1268" s="728"/>
      <c r="AA1268" s="537"/>
      <c r="AB1268" s="534"/>
      <c r="AC1268" s="556"/>
      <c r="AD1268" s="721">
        <f>ROUND(ROUND(ROUND(F1257*$M$10,0)*U1268,0)*Y1267,0)</f>
        <v>166</v>
      </c>
      <c r="AE1268" s="539"/>
      <c r="AF1268" s="533"/>
    </row>
    <row r="1269" spans="1:32" ht="16.7" customHeight="1" x14ac:dyDescent="0.15">
      <c r="A1269" s="520">
        <v>22</v>
      </c>
      <c r="B1269" s="520" t="s">
        <v>14579</v>
      </c>
      <c r="C1269" s="540" t="s">
        <v>14580</v>
      </c>
      <c r="D1269" s="542"/>
      <c r="E1269" s="534"/>
      <c r="F1269" s="534"/>
      <c r="H1269" s="541"/>
      <c r="I1269" s="731"/>
      <c r="J1269" s="544"/>
      <c r="K1269" s="725"/>
      <c r="L1269" s="534"/>
      <c r="M1269" s="541"/>
      <c r="N1269" s="1024"/>
      <c r="O1269" s="1025"/>
      <c r="P1269" s="526" t="s">
        <v>3833</v>
      </c>
      <c r="Q1269" s="526"/>
      <c r="R1269" s="526"/>
      <c r="S1269" s="526"/>
      <c r="T1269" s="526" t="s">
        <v>1678</v>
      </c>
      <c r="U1269" s="527">
        <v>0.5</v>
      </c>
      <c r="V1269" s="1029"/>
      <c r="W1269" s="937"/>
      <c r="X1269" s="537"/>
      <c r="Z1269" s="728"/>
      <c r="AA1269" s="537"/>
      <c r="AB1269" s="534"/>
      <c r="AC1269" s="556"/>
      <c r="AD1269" s="721">
        <f>ROUND(ROUND(ROUND(F1257*$M$10,0)*U1269,0)*Y1267,0)</f>
        <v>119</v>
      </c>
      <c r="AE1269" s="539"/>
      <c r="AF1269" s="533"/>
    </row>
    <row r="1270" spans="1:32" ht="16.7" customHeight="1" x14ac:dyDescent="0.15">
      <c r="A1270" s="549">
        <v>22</v>
      </c>
      <c r="B1270" s="549">
        <v>8069</v>
      </c>
      <c r="C1270" s="540" t="s">
        <v>14581</v>
      </c>
      <c r="D1270" s="542"/>
      <c r="E1270" s="534"/>
      <c r="F1270" s="534"/>
      <c r="H1270" s="541"/>
      <c r="I1270" s="1026" t="s">
        <v>10418</v>
      </c>
      <c r="J1270" s="525" t="s">
        <v>1678</v>
      </c>
      <c r="K1270" s="718">
        <v>0.96499999999999997</v>
      </c>
      <c r="L1270" s="534"/>
      <c r="M1270" s="541"/>
      <c r="N1270" s="526"/>
      <c r="O1270" s="526"/>
      <c r="P1270" s="526"/>
      <c r="Q1270" s="526"/>
      <c r="R1270" s="526"/>
      <c r="S1270" s="526"/>
      <c r="T1270" s="526"/>
      <c r="U1270" s="527"/>
      <c r="V1270" s="1029"/>
      <c r="W1270" s="937"/>
      <c r="X1270" s="537"/>
      <c r="Z1270" s="728"/>
      <c r="AA1270" s="537"/>
      <c r="AB1270" s="534"/>
      <c r="AC1270" s="556"/>
      <c r="AD1270" s="721">
        <f>ROUND(ROUND(ROUND(F1257*K1270,0)*$M$10,0)*Y1267,0)</f>
        <v>229</v>
      </c>
      <c r="AE1270" s="539"/>
      <c r="AF1270" s="533"/>
    </row>
    <row r="1271" spans="1:32" ht="16.7" customHeight="1" x14ac:dyDescent="0.15">
      <c r="A1271" s="549">
        <v>22</v>
      </c>
      <c r="B1271" s="549">
        <v>8070</v>
      </c>
      <c r="C1271" s="540" t="s">
        <v>14582</v>
      </c>
      <c r="D1271" s="542"/>
      <c r="E1271" s="534"/>
      <c r="F1271" s="534"/>
      <c r="H1271" s="541"/>
      <c r="I1271" s="1027"/>
      <c r="J1271" s="537"/>
      <c r="L1271" s="534"/>
      <c r="M1271" s="541"/>
      <c r="N1271" s="947" t="s">
        <v>10414</v>
      </c>
      <c r="O1271" s="941"/>
      <c r="P1271" s="526" t="s">
        <v>16</v>
      </c>
      <c r="Q1271" s="526"/>
      <c r="R1271" s="526"/>
      <c r="S1271" s="526"/>
      <c r="T1271" s="526" t="s">
        <v>1678</v>
      </c>
      <c r="U1271" s="527">
        <v>0.7</v>
      </c>
      <c r="V1271" s="1029"/>
      <c r="W1271" s="937"/>
      <c r="X1271" s="537"/>
      <c r="Z1271" s="728"/>
      <c r="AA1271" s="537"/>
      <c r="AB1271" s="534"/>
      <c r="AC1271" s="556"/>
      <c r="AD1271" s="721">
        <f>ROUND(ROUND(ROUND(ROUND(F1257*K1270,0)*$M$10,0)*U1271,0)*Y1267,0)</f>
        <v>160</v>
      </c>
      <c r="AE1271" s="539"/>
      <c r="AF1271" s="533"/>
    </row>
    <row r="1272" spans="1:32" ht="16.7" customHeight="1" x14ac:dyDescent="0.15">
      <c r="A1272" s="520">
        <v>22</v>
      </c>
      <c r="B1272" s="520" t="s">
        <v>14583</v>
      </c>
      <c r="C1272" s="540" t="s">
        <v>14584</v>
      </c>
      <c r="D1272" s="542"/>
      <c r="E1272" s="534"/>
      <c r="F1272" s="534"/>
      <c r="H1272" s="541"/>
      <c r="I1272" s="1028"/>
      <c r="J1272" s="544"/>
      <c r="K1272" s="725"/>
      <c r="L1272" s="534"/>
      <c r="M1272" s="541"/>
      <c r="N1272" s="1024"/>
      <c r="O1272" s="1025"/>
      <c r="P1272" s="526" t="s">
        <v>3833</v>
      </c>
      <c r="Q1272" s="526"/>
      <c r="R1272" s="526"/>
      <c r="S1272" s="526"/>
      <c r="T1272" s="526" t="s">
        <v>1678</v>
      </c>
      <c r="U1272" s="527">
        <v>0.5</v>
      </c>
      <c r="V1272" s="1023"/>
      <c r="W1272" s="938"/>
      <c r="X1272" s="544"/>
      <c r="Y1272" s="548"/>
      <c r="Z1272" s="728"/>
      <c r="AA1272" s="537"/>
      <c r="AB1272" s="534"/>
      <c r="AC1272" s="556"/>
      <c r="AD1272" s="721">
        <f>ROUND(ROUND(ROUND(ROUND(F1257*K1270,0)*$M$10,0)*U1272,0)*Y1267,0)</f>
        <v>115</v>
      </c>
      <c r="AE1272" s="539"/>
      <c r="AF1272" s="533"/>
    </row>
    <row r="1273" spans="1:32" ht="16.7" customHeight="1" x14ac:dyDescent="0.15">
      <c r="A1273" s="520">
        <v>22</v>
      </c>
      <c r="B1273" s="520" t="s">
        <v>14585</v>
      </c>
      <c r="C1273" s="540" t="s">
        <v>14586</v>
      </c>
      <c r="D1273" s="542"/>
      <c r="E1273" s="534"/>
      <c r="F1273" s="534"/>
      <c r="H1273" s="541"/>
      <c r="I1273" s="729"/>
      <c r="J1273" s="525"/>
      <c r="K1273" s="718"/>
      <c r="L1273" s="534"/>
      <c r="M1273" s="541"/>
      <c r="N1273" s="526"/>
      <c r="O1273" s="526"/>
      <c r="P1273" s="526"/>
      <c r="Q1273" s="526"/>
      <c r="R1273" s="526"/>
      <c r="S1273" s="526"/>
      <c r="T1273" s="526"/>
      <c r="U1273" s="527"/>
      <c r="V1273" s="1021" t="s">
        <v>12608</v>
      </c>
      <c r="W1273" s="936" t="s">
        <v>12840</v>
      </c>
      <c r="X1273" s="525" t="s">
        <v>1678</v>
      </c>
      <c r="Y1273" s="529">
        <v>0.7</v>
      </c>
      <c r="Z1273" s="728"/>
      <c r="AA1273" s="537"/>
      <c r="AB1273" s="534"/>
      <c r="AC1273" s="556"/>
      <c r="AD1273" s="721">
        <f>ROUND(ROUND(F1257*$M$10,0)*Y1273,0)</f>
        <v>237</v>
      </c>
      <c r="AE1273" s="539"/>
      <c r="AF1273" s="533"/>
    </row>
    <row r="1274" spans="1:32" ht="16.7" customHeight="1" x14ac:dyDescent="0.15">
      <c r="A1274" s="520">
        <v>22</v>
      </c>
      <c r="B1274" s="520" t="s">
        <v>14587</v>
      </c>
      <c r="C1274" s="540" t="s">
        <v>14588</v>
      </c>
      <c r="D1274" s="542"/>
      <c r="E1274" s="534"/>
      <c r="F1274" s="534"/>
      <c r="H1274" s="541"/>
      <c r="I1274" s="730"/>
      <c r="J1274" s="537"/>
      <c r="L1274" s="534"/>
      <c r="M1274" s="541"/>
      <c r="N1274" s="947" t="s">
        <v>10414</v>
      </c>
      <c r="O1274" s="941"/>
      <c r="P1274" s="526" t="s">
        <v>16</v>
      </c>
      <c r="Q1274" s="526"/>
      <c r="R1274" s="526"/>
      <c r="S1274" s="526"/>
      <c r="T1274" s="526" t="s">
        <v>1678</v>
      </c>
      <c r="U1274" s="527">
        <v>0.7</v>
      </c>
      <c r="V1274" s="1022"/>
      <c r="W1274" s="937"/>
      <c r="X1274" s="537"/>
      <c r="Z1274" s="728"/>
      <c r="AA1274" s="537"/>
      <c r="AB1274" s="534"/>
      <c r="AC1274" s="556"/>
      <c r="AD1274" s="721">
        <f>ROUND(ROUND(ROUND(F1257*$M$10,0)*U1274,0)*Y1273,0)</f>
        <v>166</v>
      </c>
      <c r="AE1274" s="539"/>
      <c r="AF1274" s="533"/>
    </row>
    <row r="1275" spans="1:32" ht="16.7" customHeight="1" x14ac:dyDescent="0.15">
      <c r="A1275" s="520">
        <v>22</v>
      </c>
      <c r="B1275" s="520" t="s">
        <v>14589</v>
      </c>
      <c r="C1275" s="540" t="s">
        <v>14590</v>
      </c>
      <c r="D1275" s="542"/>
      <c r="E1275" s="534"/>
      <c r="F1275" s="534"/>
      <c r="H1275" s="541"/>
      <c r="I1275" s="731"/>
      <c r="J1275" s="544"/>
      <c r="K1275" s="725"/>
      <c r="L1275" s="534"/>
      <c r="M1275" s="541"/>
      <c r="N1275" s="1024"/>
      <c r="O1275" s="1025"/>
      <c r="P1275" s="526" t="s">
        <v>3833</v>
      </c>
      <c r="Q1275" s="526"/>
      <c r="R1275" s="526"/>
      <c r="S1275" s="526"/>
      <c r="T1275" s="526" t="s">
        <v>1678</v>
      </c>
      <c r="U1275" s="527">
        <v>0.5</v>
      </c>
      <c r="V1275" s="1022"/>
      <c r="W1275" s="937"/>
      <c r="X1275" s="537"/>
      <c r="Z1275" s="728"/>
      <c r="AA1275" s="537"/>
      <c r="AB1275" s="534"/>
      <c r="AC1275" s="556"/>
      <c r="AD1275" s="721">
        <f>ROUND(ROUND(ROUND(F1257*$M$10,0)*U1275,0)*Y1273,0)</f>
        <v>119</v>
      </c>
      <c r="AE1275" s="539"/>
      <c r="AF1275" s="533"/>
    </row>
    <row r="1276" spans="1:32" ht="16.7" customHeight="1" x14ac:dyDescent="0.15">
      <c r="A1276" s="520">
        <v>22</v>
      </c>
      <c r="B1276" s="520" t="s">
        <v>6118</v>
      </c>
      <c r="C1276" s="540" t="s">
        <v>14591</v>
      </c>
      <c r="D1276" s="542"/>
      <c r="E1276" s="534"/>
      <c r="F1276" s="534"/>
      <c r="H1276" s="541"/>
      <c r="I1276" s="1026" t="s">
        <v>10418</v>
      </c>
      <c r="J1276" s="525" t="s">
        <v>1678</v>
      </c>
      <c r="K1276" s="718">
        <v>0.96499999999999997</v>
      </c>
      <c r="L1276" s="534"/>
      <c r="M1276" s="541"/>
      <c r="N1276" s="526"/>
      <c r="O1276" s="526"/>
      <c r="P1276" s="526"/>
      <c r="Q1276" s="526"/>
      <c r="R1276" s="526"/>
      <c r="S1276" s="526"/>
      <c r="T1276" s="526"/>
      <c r="U1276" s="527"/>
      <c r="V1276" s="1022"/>
      <c r="W1276" s="937"/>
      <c r="X1276" s="537"/>
      <c r="Z1276" s="728"/>
      <c r="AA1276" s="537"/>
      <c r="AB1276" s="534"/>
      <c r="AC1276" s="556"/>
      <c r="AD1276" s="721">
        <f>ROUND(ROUND(ROUND(F1257*K1276,0)*$M$10,0)*Y1273,0)</f>
        <v>229</v>
      </c>
      <c r="AE1276" s="539"/>
      <c r="AF1276" s="533"/>
    </row>
    <row r="1277" spans="1:32" ht="16.7" customHeight="1" x14ac:dyDescent="0.15">
      <c r="A1277" s="520">
        <v>22</v>
      </c>
      <c r="B1277" s="520" t="s">
        <v>6120</v>
      </c>
      <c r="C1277" s="540" t="s">
        <v>14592</v>
      </c>
      <c r="D1277" s="542"/>
      <c r="E1277" s="534"/>
      <c r="F1277" s="534"/>
      <c r="H1277" s="541"/>
      <c r="I1277" s="1027"/>
      <c r="J1277" s="537"/>
      <c r="L1277" s="534"/>
      <c r="M1277" s="541"/>
      <c r="N1277" s="947" t="s">
        <v>10414</v>
      </c>
      <c r="O1277" s="941"/>
      <c r="P1277" s="526" t="s">
        <v>16</v>
      </c>
      <c r="Q1277" s="526"/>
      <c r="R1277" s="526"/>
      <c r="S1277" s="526"/>
      <c r="T1277" s="526" t="s">
        <v>1678</v>
      </c>
      <c r="U1277" s="527">
        <v>0.7</v>
      </c>
      <c r="V1277" s="1022"/>
      <c r="W1277" s="937"/>
      <c r="X1277" s="537"/>
      <c r="Z1277" s="728"/>
      <c r="AA1277" s="537"/>
      <c r="AB1277" s="534"/>
      <c r="AC1277" s="556"/>
      <c r="AD1277" s="721">
        <f>ROUND(ROUND(ROUND(ROUND(F1257*K1276,0)*$M$10,0)*U1277,0)*Y1273,0)</f>
        <v>160</v>
      </c>
      <c r="AE1277" s="539"/>
      <c r="AF1277" s="533"/>
    </row>
    <row r="1278" spans="1:32" ht="16.7" customHeight="1" x14ac:dyDescent="0.15">
      <c r="A1278" s="520">
        <v>22</v>
      </c>
      <c r="B1278" s="520" t="s">
        <v>6122</v>
      </c>
      <c r="C1278" s="540" t="s">
        <v>14593</v>
      </c>
      <c r="D1278" s="542"/>
      <c r="E1278" s="534"/>
      <c r="F1278" s="534"/>
      <c r="H1278" s="541"/>
      <c r="I1278" s="1028"/>
      <c r="J1278" s="544"/>
      <c r="K1278" s="725"/>
      <c r="L1278" s="534"/>
      <c r="M1278" s="541"/>
      <c r="N1278" s="1024"/>
      <c r="O1278" s="1025"/>
      <c r="P1278" s="526" t="s">
        <v>3833</v>
      </c>
      <c r="Q1278" s="526"/>
      <c r="R1278" s="526"/>
      <c r="S1278" s="526"/>
      <c r="T1278" s="526" t="s">
        <v>1678</v>
      </c>
      <c r="U1278" s="527">
        <v>0.5</v>
      </c>
      <c r="V1278" s="1023"/>
      <c r="W1278" s="938"/>
      <c r="X1278" s="544"/>
      <c r="Y1278" s="548"/>
      <c r="Z1278" s="733"/>
      <c r="AA1278" s="544"/>
      <c r="AB1278" s="534"/>
      <c r="AC1278" s="556"/>
      <c r="AD1278" s="721">
        <f>ROUND(ROUND(ROUND(ROUND(F1257*K1276,0)*$M$10,0)*U1278,0)*Y1273,0)</f>
        <v>115</v>
      </c>
      <c r="AE1278" s="539"/>
      <c r="AF1278" s="533"/>
    </row>
    <row r="1279" spans="1:32" ht="16.7" customHeight="1" x14ac:dyDescent="0.15">
      <c r="A1279" s="520">
        <v>22</v>
      </c>
      <c r="B1279" s="520">
        <v>8831</v>
      </c>
      <c r="C1279" s="540" t="s">
        <v>14594</v>
      </c>
      <c r="D1279" s="542"/>
      <c r="E1279" s="534"/>
      <c r="F1279" s="534"/>
      <c r="H1279" s="541"/>
      <c r="I1279" s="729"/>
      <c r="J1279" s="525"/>
      <c r="K1279" s="718"/>
      <c r="L1279" s="534"/>
      <c r="M1279" s="541"/>
      <c r="N1279" s="526"/>
      <c r="O1279" s="526"/>
      <c r="P1279" s="526"/>
      <c r="Q1279" s="526"/>
      <c r="R1279" s="526"/>
      <c r="S1279" s="526"/>
      <c r="T1279" s="526"/>
      <c r="U1279" s="527"/>
      <c r="V1279" s="719"/>
      <c r="W1279" s="525"/>
      <c r="X1279" s="525"/>
      <c r="Y1279" s="529"/>
      <c r="Z1279" s="936" t="s">
        <v>11906</v>
      </c>
      <c r="AA1279" s="947"/>
      <c r="AB1279" s="534"/>
      <c r="AC1279" s="556"/>
      <c r="AD1279" s="721">
        <f>ROUND(ROUND(F1257*$M$10,0)*AA1282,0)</f>
        <v>336</v>
      </c>
      <c r="AE1279" s="539"/>
      <c r="AF1279" s="533"/>
    </row>
    <row r="1280" spans="1:32" ht="16.7" customHeight="1" x14ac:dyDescent="0.15">
      <c r="A1280" s="520">
        <v>22</v>
      </c>
      <c r="B1280" s="520">
        <v>8832</v>
      </c>
      <c r="C1280" s="540" t="s">
        <v>14595</v>
      </c>
      <c r="D1280" s="542"/>
      <c r="E1280" s="534"/>
      <c r="F1280" s="534"/>
      <c r="H1280" s="541"/>
      <c r="I1280" s="730"/>
      <c r="J1280" s="537"/>
      <c r="L1280" s="534"/>
      <c r="M1280" s="541"/>
      <c r="N1280" s="947" t="s">
        <v>10414</v>
      </c>
      <c r="O1280" s="941"/>
      <c r="P1280" s="526" t="s">
        <v>16</v>
      </c>
      <c r="Q1280" s="526"/>
      <c r="R1280" s="526"/>
      <c r="S1280" s="526"/>
      <c r="T1280" s="526" t="s">
        <v>1678</v>
      </c>
      <c r="U1280" s="527">
        <v>0.7</v>
      </c>
      <c r="V1280" s="722"/>
      <c r="W1280" s="537"/>
      <c r="X1280" s="537"/>
      <c r="Z1280" s="937"/>
      <c r="AA1280" s="948"/>
      <c r="AB1280" s="534"/>
      <c r="AC1280" s="556"/>
      <c r="AD1280" s="721">
        <f>ROUND(ROUND(ROUND(F1257*$M$10,0)*U1280,0)*AA1282,0)</f>
        <v>235</v>
      </c>
      <c r="AE1280" s="539"/>
      <c r="AF1280" s="533"/>
    </row>
    <row r="1281" spans="1:32" ht="16.7" customHeight="1" x14ac:dyDescent="0.15">
      <c r="A1281" s="520">
        <v>22</v>
      </c>
      <c r="B1281" s="520" t="s">
        <v>6124</v>
      </c>
      <c r="C1281" s="540" t="s">
        <v>14596</v>
      </c>
      <c r="D1281" s="542"/>
      <c r="E1281" s="534"/>
      <c r="F1281" s="534"/>
      <c r="H1281" s="541"/>
      <c r="I1281" s="731"/>
      <c r="J1281" s="544"/>
      <c r="K1281" s="725"/>
      <c r="L1281" s="534"/>
      <c r="M1281" s="541"/>
      <c r="N1281" s="1024"/>
      <c r="O1281" s="1025"/>
      <c r="P1281" s="526" t="s">
        <v>3833</v>
      </c>
      <c r="Q1281" s="526"/>
      <c r="R1281" s="526"/>
      <c r="S1281" s="526"/>
      <c r="T1281" s="526" t="s">
        <v>1678</v>
      </c>
      <c r="U1281" s="527">
        <v>0.5</v>
      </c>
      <c r="V1281" s="722"/>
      <c r="W1281" s="537"/>
      <c r="X1281" s="537"/>
      <c r="Z1281" s="937"/>
      <c r="AA1281" s="948"/>
      <c r="AB1281" s="534"/>
      <c r="AC1281" s="556"/>
      <c r="AD1281" s="721">
        <f>ROUND(ROUND(ROUND(F1257*$M$10,0)*U1281,0)*AA1282,0)</f>
        <v>168</v>
      </c>
      <c r="AE1281" s="539"/>
      <c r="AF1281" s="533"/>
    </row>
    <row r="1282" spans="1:32" ht="16.7" customHeight="1" x14ac:dyDescent="0.15">
      <c r="A1282" s="520">
        <v>22</v>
      </c>
      <c r="B1282" s="520">
        <v>8833</v>
      </c>
      <c r="C1282" s="540" t="s">
        <v>14597</v>
      </c>
      <c r="D1282" s="542"/>
      <c r="E1282" s="534"/>
      <c r="F1282" s="534"/>
      <c r="H1282" s="541"/>
      <c r="I1282" s="1026" t="s">
        <v>10418</v>
      </c>
      <c r="J1282" s="525" t="s">
        <v>1678</v>
      </c>
      <c r="K1282" s="718">
        <v>0.96499999999999997</v>
      </c>
      <c r="L1282" s="534"/>
      <c r="M1282" s="541"/>
      <c r="N1282" s="526"/>
      <c r="O1282" s="526"/>
      <c r="P1282" s="526"/>
      <c r="Q1282" s="526"/>
      <c r="R1282" s="526"/>
      <c r="S1282" s="526"/>
      <c r="T1282" s="526"/>
      <c r="U1282" s="527"/>
      <c r="V1282" s="722"/>
      <c r="W1282" s="537"/>
      <c r="X1282" s="537"/>
      <c r="Z1282" s="728" t="s">
        <v>1678</v>
      </c>
      <c r="AA1282" s="570">
        <v>0.99099999999999999</v>
      </c>
      <c r="AB1282" s="534"/>
      <c r="AC1282" s="556"/>
      <c r="AD1282" s="721">
        <f>ROUND(ROUND(ROUND(F1257*K1282,0)*$M$10,0)*AA1282,0)</f>
        <v>324</v>
      </c>
      <c r="AE1282" s="539"/>
      <c r="AF1282" s="533"/>
    </row>
    <row r="1283" spans="1:32" ht="16.7" customHeight="1" x14ac:dyDescent="0.15">
      <c r="A1283" s="520">
        <v>22</v>
      </c>
      <c r="B1283" s="520">
        <v>8834</v>
      </c>
      <c r="C1283" s="540" t="s">
        <v>14598</v>
      </c>
      <c r="D1283" s="542"/>
      <c r="E1283" s="534"/>
      <c r="F1283" s="534"/>
      <c r="H1283" s="541"/>
      <c r="I1283" s="1027"/>
      <c r="J1283" s="537"/>
      <c r="L1283" s="534"/>
      <c r="M1283" s="541"/>
      <c r="N1283" s="947" t="s">
        <v>10414</v>
      </c>
      <c r="O1283" s="941"/>
      <c r="P1283" s="526" t="s">
        <v>16</v>
      </c>
      <c r="Q1283" s="526"/>
      <c r="R1283" s="526"/>
      <c r="S1283" s="526"/>
      <c r="T1283" s="526" t="s">
        <v>1678</v>
      </c>
      <c r="U1283" s="527">
        <v>0.7</v>
      </c>
      <c r="V1283" s="722"/>
      <c r="W1283" s="537"/>
      <c r="X1283" s="537"/>
      <c r="Z1283" s="728"/>
      <c r="AA1283" s="537"/>
      <c r="AB1283" s="534"/>
      <c r="AC1283" s="556"/>
      <c r="AD1283" s="721">
        <f>ROUND(ROUND(ROUND(ROUND(F1257*K1282,0)*$M$10,0)*U1283,0)*AA1282,0)</f>
        <v>227</v>
      </c>
      <c r="AE1283" s="539"/>
      <c r="AF1283" s="533"/>
    </row>
    <row r="1284" spans="1:32" ht="16.7" customHeight="1" x14ac:dyDescent="0.15">
      <c r="A1284" s="520">
        <v>22</v>
      </c>
      <c r="B1284" s="520" t="s">
        <v>6126</v>
      </c>
      <c r="C1284" s="540" t="s">
        <v>14599</v>
      </c>
      <c r="D1284" s="542"/>
      <c r="E1284" s="534"/>
      <c r="F1284" s="534"/>
      <c r="H1284" s="541"/>
      <c r="I1284" s="1028"/>
      <c r="J1284" s="544"/>
      <c r="K1284" s="725"/>
      <c r="L1284" s="534"/>
      <c r="M1284" s="541"/>
      <c r="N1284" s="1024"/>
      <c r="O1284" s="1025"/>
      <c r="P1284" s="526" t="s">
        <v>3833</v>
      </c>
      <c r="Q1284" s="526"/>
      <c r="R1284" s="526"/>
      <c r="S1284" s="526"/>
      <c r="T1284" s="526" t="s">
        <v>1678</v>
      </c>
      <c r="U1284" s="527">
        <v>0.5</v>
      </c>
      <c r="V1284" s="727"/>
      <c r="W1284" s="544"/>
      <c r="X1284" s="544"/>
      <c r="Y1284" s="548"/>
      <c r="Z1284" s="728"/>
      <c r="AA1284" s="537"/>
      <c r="AB1284" s="534"/>
      <c r="AC1284" s="556"/>
      <c r="AD1284" s="721">
        <f>ROUND(ROUND(ROUND(ROUND(F1257*K1282,0)*$M$10,0)*U1284,0)*AA1282,0)</f>
        <v>163</v>
      </c>
      <c r="AE1284" s="539"/>
      <c r="AF1284" s="533"/>
    </row>
    <row r="1285" spans="1:32" ht="16.7" customHeight="1" x14ac:dyDescent="0.15">
      <c r="A1285" s="549">
        <v>22</v>
      </c>
      <c r="B1285" s="549">
        <v>8835</v>
      </c>
      <c r="C1285" s="540" t="s">
        <v>14600</v>
      </c>
      <c r="D1285" s="542"/>
      <c r="E1285" s="534"/>
      <c r="F1285" s="534"/>
      <c r="H1285" s="541"/>
      <c r="I1285" s="729"/>
      <c r="J1285" s="525"/>
      <c r="K1285" s="718"/>
      <c r="L1285" s="534"/>
      <c r="M1285" s="541"/>
      <c r="N1285" s="526"/>
      <c r="O1285" s="526"/>
      <c r="P1285" s="526"/>
      <c r="Q1285" s="526"/>
      <c r="R1285" s="526"/>
      <c r="S1285" s="526"/>
      <c r="T1285" s="526"/>
      <c r="U1285" s="527"/>
      <c r="V1285" s="956" t="s">
        <v>12599</v>
      </c>
      <c r="W1285" s="936" t="s">
        <v>12821</v>
      </c>
      <c r="X1285" s="525" t="s">
        <v>1678</v>
      </c>
      <c r="Y1285" s="529">
        <v>0.5</v>
      </c>
      <c r="Z1285" s="728"/>
      <c r="AA1285" s="537"/>
      <c r="AB1285" s="534"/>
      <c r="AC1285" s="556"/>
      <c r="AD1285" s="721">
        <f>ROUND(ROUND(ROUND(F1257*$M$10,0)*Y1285,0)*AA1282,0)</f>
        <v>168</v>
      </c>
      <c r="AE1285" s="539"/>
      <c r="AF1285" s="533"/>
    </row>
    <row r="1286" spans="1:32" ht="16.7" customHeight="1" x14ac:dyDescent="0.15">
      <c r="A1286" s="549">
        <v>22</v>
      </c>
      <c r="B1286" s="549">
        <v>8836</v>
      </c>
      <c r="C1286" s="540" t="s">
        <v>14601</v>
      </c>
      <c r="D1286" s="542"/>
      <c r="E1286" s="534"/>
      <c r="F1286" s="534"/>
      <c r="H1286" s="541"/>
      <c r="I1286" s="730"/>
      <c r="J1286" s="537"/>
      <c r="L1286" s="534"/>
      <c r="M1286" s="541"/>
      <c r="N1286" s="947" t="s">
        <v>10414</v>
      </c>
      <c r="O1286" s="941"/>
      <c r="P1286" s="526" t="s">
        <v>16</v>
      </c>
      <c r="Q1286" s="526"/>
      <c r="R1286" s="526"/>
      <c r="S1286" s="526"/>
      <c r="T1286" s="526" t="s">
        <v>1678</v>
      </c>
      <c r="U1286" s="527">
        <v>0.7</v>
      </c>
      <c r="V1286" s="1029"/>
      <c r="W1286" s="937"/>
      <c r="X1286" s="537"/>
      <c r="Z1286" s="728"/>
      <c r="AA1286" s="537"/>
      <c r="AB1286" s="534"/>
      <c r="AC1286" s="556"/>
      <c r="AD1286" s="721">
        <f>ROUND(ROUND(ROUND(ROUND(F1257*$M$10,0)*U1286,0)*Y1285,0)*AA1282,0)</f>
        <v>118</v>
      </c>
      <c r="AE1286" s="539"/>
      <c r="AF1286" s="533"/>
    </row>
    <row r="1287" spans="1:32" ht="16.7" customHeight="1" x14ac:dyDescent="0.15">
      <c r="A1287" s="520">
        <v>22</v>
      </c>
      <c r="B1287" s="520" t="s">
        <v>6128</v>
      </c>
      <c r="C1287" s="540" t="s">
        <v>14602</v>
      </c>
      <c r="D1287" s="542"/>
      <c r="E1287" s="534"/>
      <c r="F1287" s="534"/>
      <c r="H1287" s="541"/>
      <c r="I1287" s="731"/>
      <c r="J1287" s="544"/>
      <c r="K1287" s="725"/>
      <c r="L1287" s="534"/>
      <c r="M1287" s="541"/>
      <c r="N1287" s="1024"/>
      <c r="O1287" s="1025"/>
      <c r="P1287" s="526" t="s">
        <v>3833</v>
      </c>
      <c r="Q1287" s="526"/>
      <c r="R1287" s="526"/>
      <c r="S1287" s="526"/>
      <c r="T1287" s="526" t="s">
        <v>1678</v>
      </c>
      <c r="U1287" s="527">
        <v>0.5</v>
      </c>
      <c r="V1287" s="1029"/>
      <c r="W1287" s="937"/>
      <c r="X1287" s="537"/>
      <c r="Z1287" s="728"/>
      <c r="AA1287" s="537"/>
      <c r="AB1287" s="534"/>
      <c r="AC1287" s="556"/>
      <c r="AD1287" s="721">
        <f>ROUND(ROUND(ROUND(ROUND(F1257*$M$10,0)*U1287,0)*Y1285,0)*AA1282,0)</f>
        <v>84</v>
      </c>
      <c r="AE1287" s="539"/>
      <c r="AF1287" s="533"/>
    </row>
    <row r="1288" spans="1:32" ht="16.7" customHeight="1" x14ac:dyDescent="0.15">
      <c r="A1288" s="549">
        <v>22</v>
      </c>
      <c r="B1288" s="549">
        <v>8837</v>
      </c>
      <c r="C1288" s="540" t="s">
        <v>14603</v>
      </c>
      <c r="D1288" s="542"/>
      <c r="E1288" s="534"/>
      <c r="F1288" s="534"/>
      <c r="H1288" s="541"/>
      <c r="I1288" s="1026" t="s">
        <v>10418</v>
      </c>
      <c r="J1288" s="525" t="s">
        <v>1678</v>
      </c>
      <c r="K1288" s="718">
        <v>0.96499999999999997</v>
      </c>
      <c r="L1288" s="534"/>
      <c r="M1288" s="541"/>
      <c r="N1288" s="526"/>
      <c r="O1288" s="526"/>
      <c r="P1288" s="526"/>
      <c r="Q1288" s="526"/>
      <c r="R1288" s="526"/>
      <c r="S1288" s="526"/>
      <c r="T1288" s="526"/>
      <c r="U1288" s="527"/>
      <c r="V1288" s="1029"/>
      <c r="W1288" s="937"/>
      <c r="X1288" s="537"/>
      <c r="Z1288" s="728"/>
      <c r="AA1288" s="537"/>
      <c r="AB1288" s="534"/>
      <c r="AC1288" s="556"/>
      <c r="AD1288" s="721">
        <f>ROUND(ROUND(ROUND(ROUND(F1257*K1288,0)*$M$10,0)*Y1285,0)*AA1282,0)</f>
        <v>163</v>
      </c>
      <c r="AE1288" s="539"/>
      <c r="AF1288" s="533"/>
    </row>
    <row r="1289" spans="1:32" ht="16.7" customHeight="1" x14ac:dyDescent="0.15">
      <c r="A1289" s="549">
        <v>22</v>
      </c>
      <c r="B1289" s="549">
        <v>8838</v>
      </c>
      <c r="C1289" s="540" t="s">
        <v>14604</v>
      </c>
      <c r="D1289" s="542"/>
      <c r="E1289" s="534"/>
      <c r="F1289" s="534"/>
      <c r="H1289" s="541"/>
      <c r="I1289" s="1027"/>
      <c r="J1289" s="537"/>
      <c r="L1289" s="534"/>
      <c r="M1289" s="541"/>
      <c r="N1289" s="947" t="s">
        <v>10414</v>
      </c>
      <c r="O1289" s="941"/>
      <c r="P1289" s="526" t="s">
        <v>16</v>
      </c>
      <c r="Q1289" s="526"/>
      <c r="R1289" s="526"/>
      <c r="S1289" s="526"/>
      <c r="T1289" s="526" t="s">
        <v>1678</v>
      </c>
      <c r="U1289" s="527">
        <v>0.7</v>
      </c>
      <c r="V1289" s="1029"/>
      <c r="W1289" s="937"/>
      <c r="X1289" s="537"/>
      <c r="Z1289" s="728"/>
      <c r="AA1289" s="537"/>
      <c r="AB1289" s="534"/>
      <c r="AC1289" s="556"/>
      <c r="AD1289" s="721">
        <f>ROUND(ROUND(ROUND(ROUND(ROUND(F1257*K1288,0)*$M$10,0)*U1289,0)*Y1285,0)*AA1282,0)</f>
        <v>114</v>
      </c>
      <c r="AE1289" s="539"/>
      <c r="AF1289" s="533"/>
    </row>
    <row r="1290" spans="1:32" ht="16.7" customHeight="1" x14ac:dyDescent="0.15">
      <c r="A1290" s="520">
        <v>22</v>
      </c>
      <c r="B1290" s="520" t="s">
        <v>14605</v>
      </c>
      <c r="C1290" s="540" t="s">
        <v>14606</v>
      </c>
      <c r="D1290" s="542"/>
      <c r="E1290" s="534"/>
      <c r="F1290" s="534"/>
      <c r="H1290" s="541"/>
      <c r="I1290" s="1028"/>
      <c r="J1290" s="544"/>
      <c r="K1290" s="725"/>
      <c r="L1290" s="534"/>
      <c r="M1290" s="541"/>
      <c r="N1290" s="1024"/>
      <c r="O1290" s="1025"/>
      <c r="P1290" s="526" t="s">
        <v>3833</v>
      </c>
      <c r="Q1290" s="526"/>
      <c r="R1290" s="526"/>
      <c r="S1290" s="526"/>
      <c r="T1290" s="526" t="s">
        <v>1678</v>
      </c>
      <c r="U1290" s="527">
        <v>0.5</v>
      </c>
      <c r="V1290" s="1029"/>
      <c r="W1290" s="938"/>
      <c r="X1290" s="544"/>
      <c r="Y1290" s="548"/>
      <c r="Z1290" s="728"/>
      <c r="AA1290" s="537"/>
      <c r="AB1290" s="534"/>
      <c r="AC1290" s="556"/>
      <c r="AD1290" s="721">
        <f>ROUND(ROUND(ROUND(ROUND(ROUND(F1257*K1288,0)*$M$10,0)*U1290,0)*Y1285,0)*AA1282,0)</f>
        <v>81</v>
      </c>
      <c r="AE1290" s="539"/>
      <c r="AF1290" s="533"/>
    </row>
    <row r="1291" spans="1:32" ht="16.7" customHeight="1" x14ac:dyDescent="0.15">
      <c r="A1291" s="549">
        <v>22</v>
      </c>
      <c r="B1291" s="549">
        <v>8839</v>
      </c>
      <c r="C1291" s="540" t="s">
        <v>14607</v>
      </c>
      <c r="D1291" s="542"/>
      <c r="E1291" s="534"/>
      <c r="F1291" s="534"/>
      <c r="H1291" s="541"/>
      <c r="I1291" s="729"/>
      <c r="J1291" s="525"/>
      <c r="K1291" s="718"/>
      <c r="L1291" s="534"/>
      <c r="M1291" s="541"/>
      <c r="N1291" s="526"/>
      <c r="O1291" s="526"/>
      <c r="P1291" s="526"/>
      <c r="Q1291" s="526"/>
      <c r="R1291" s="526"/>
      <c r="S1291" s="526"/>
      <c r="T1291" s="526"/>
      <c r="U1291" s="527"/>
      <c r="V1291" s="1029"/>
      <c r="W1291" s="936" t="s">
        <v>12830</v>
      </c>
      <c r="X1291" s="525" t="s">
        <v>1678</v>
      </c>
      <c r="Y1291" s="529">
        <v>0.7</v>
      </c>
      <c r="Z1291" s="728"/>
      <c r="AA1291" s="537"/>
      <c r="AB1291" s="534"/>
      <c r="AC1291" s="556"/>
      <c r="AD1291" s="721">
        <f>ROUND(ROUND(ROUND(F1257*$M$10,0)*Y1291,0)*AA1282,0)</f>
        <v>235</v>
      </c>
      <c r="AE1291" s="539"/>
      <c r="AF1291" s="533"/>
    </row>
    <row r="1292" spans="1:32" ht="16.7" customHeight="1" x14ac:dyDescent="0.15">
      <c r="A1292" s="549">
        <v>22</v>
      </c>
      <c r="B1292" s="549">
        <v>8840</v>
      </c>
      <c r="C1292" s="540" t="s">
        <v>14608</v>
      </c>
      <c r="D1292" s="542"/>
      <c r="E1292" s="534"/>
      <c r="F1292" s="534"/>
      <c r="H1292" s="541"/>
      <c r="I1292" s="730"/>
      <c r="J1292" s="537"/>
      <c r="L1292" s="534"/>
      <c r="M1292" s="541"/>
      <c r="N1292" s="947" t="s">
        <v>10414</v>
      </c>
      <c r="O1292" s="941"/>
      <c r="P1292" s="526" t="s">
        <v>16</v>
      </c>
      <c r="Q1292" s="526"/>
      <c r="R1292" s="526"/>
      <c r="S1292" s="526"/>
      <c r="T1292" s="526" t="s">
        <v>1678</v>
      </c>
      <c r="U1292" s="527">
        <v>0.7</v>
      </c>
      <c r="V1292" s="1029"/>
      <c r="W1292" s="937"/>
      <c r="X1292" s="537"/>
      <c r="Z1292" s="728"/>
      <c r="AA1292" s="537"/>
      <c r="AB1292" s="534"/>
      <c r="AC1292" s="556"/>
      <c r="AD1292" s="721">
        <f>ROUND(ROUND(ROUND(ROUND(F1257*$M$10,0)*U1292,0)*Y1291,0)*AA1282,0)</f>
        <v>165</v>
      </c>
      <c r="AE1292" s="539"/>
      <c r="AF1292" s="533"/>
    </row>
    <row r="1293" spans="1:32" ht="16.7" customHeight="1" x14ac:dyDescent="0.15">
      <c r="A1293" s="520">
        <v>22</v>
      </c>
      <c r="B1293" s="520" t="s">
        <v>14609</v>
      </c>
      <c r="C1293" s="540" t="s">
        <v>14610</v>
      </c>
      <c r="D1293" s="542"/>
      <c r="E1293" s="534"/>
      <c r="F1293" s="534"/>
      <c r="H1293" s="541"/>
      <c r="I1293" s="731"/>
      <c r="J1293" s="544"/>
      <c r="K1293" s="725"/>
      <c r="L1293" s="534"/>
      <c r="M1293" s="541"/>
      <c r="N1293" s="1024"/>
      <c r="O1293" s="1025"/>
      <c r="P1293" s="526" t="s">
        <v>3833</v>
      </c>
      <c r="Q1293" s="526"/>
      <c r="R1293" s="526"/>
      <c r="S1293" s="526"/>
      <c r="T1293" s="526" t="s">
        <v>1678</v>
      </c>
      <c r="U1293" s="527">
        <v>0.5</v>
      </c>
      <c r="V1293" s="1029"/>
      <c r="W1293" s="937"/>
      <c r="X1293" s="537"/>
      <c r="Z1293" s="728"/>
      <c r="AA1293" s="537"/>
      <c r="AB1293" s="534"/>
      <c r="AC1293" s="556"/>
      <c r="AD1293" s="721">
        <f>ROUND(ROUND(ROUND(ROUND(F1257*$M$10,0)*U1293,0)*Y1291,0)*AA1282,0)</f>
        <v>118</v>
      </c>
      <c r="AE1293" s="539"/>
      <c r="AF1293" s="533"/>
    </row>
    <row r="1294" spans="1:32" ht="16.7" customHeight="1" x14ac:dyDescent="0.15">
      <c r="A1294" s="549">
        <v>22</v>
      </c>
      <c r="B1294" s="549">
        <v>8075</v>
      </c>
      <c r="C1294" s="540" t="s">
        <v>14611</v>
      </c>
      <c r="D1294" s="542"/>
      <c r="E1294" s="534"/>
      <c r="F1294" s="534"/>
      <c r="H1294" s="541"/>
      <c r="I1294" s="1026" t="s">
        <v>10418</v>
      </c>
      <c r="J1294" s="525" t="s">
        <v>1678</v>
      </c>
      <c r="K1294" s="718">
        <v>0.96499999999999997</v>
      </c>
      <c r="L1294" s="534"/>
      <c r="M1294" s="541"/>
      <c r="N1294" s="526"/>
      <c r="O1294" s="526"/>
      <c r="P1294" s="526"/>
      <c r="Q1294" s="526"/>
      <c r="R1294" s="526"/>
      <c r="S1294" s="526"/>
      <c r="T1294" s="526"/>
      <c r="U1294" s="527"/>
      <c r="V1294" s="1029"/>
      <c r="W1294" s="937"/>
      <c r="X1294" s="537"/>
      <c r="Z1294" s="728"/>
      <c r="AA1294" s="537"/>
      <c r="AB1294" s="534"/>
      <c r="AC1294" s="556"/>
      <c r="AD1294" s="721">
        <f>ROUND(ROUND(ROUND(ROUND(F1257*K1294,0)*$M$10,0)*Y1291,0)*AA1282,0)</f>
        <v>227</v>
      </c>
      <c r="AE1294" s="539"/>
      <c r="AF1294" s="533"/>
    </row>
    <row r="1295" spans="1:32" ht="16.7" customHeight="1" x14ac:dyDescent="0.15">
      <c r="A1295" s="549">
        <v>22</v>
      </c>
      <c r="B1295" s="549">
        <v>8076</v>
      </c>
      <c r="C1295" s="540" t="s">
        <v>14612</v>
      </c>
      <c r="D1295" s="542"/>
      <c r="E1295" s="534"/>
      <c r="F1295" s="534"/>
      <c r="H1295" s="541"/>
      <c r="I1295" s="1027"/>
      <c r="J1295" s="537"/>
      <c r="L1295" s="534"/>
      <c r="M1295" s="541"/>
      <c r="N1295" s="947" t="s">
        <v>10414</v>
      </c>
      <c r="O1295" s="941"/>
      <c r="P1295" s="526" t="s">
        <v>16</v>
      </c>
      <c r="Q1295" s="526"/>
      <c r="R1295" s="526"/>
      <c r="S1295" s="526"/>
      <c r="T1295" s="526" t="s">
        <v>1678</v>
      </c>
      <c r="U1295" s="527">
        <v>0.7</v>
      </c>
      <c r="V1295" s="1029"/>
      <c r="W1295" s="937"/>
      <c r="X1295" s="537"/>
      <c r="Z1295" s="728"/>
      <c r="AA1295" s="537"/>
      <c r="AB1295" s="534"/>
      <c r="AC1295" s="556"/>
      <c r="AD1295" s="721">
        <f>ROUND(ROUND(ROUND(ROUND(ROUND(F1257*K1294,0)*$M$10,0)*U1295,0)*Y1291,0)*AA1282,0)</f>
        <v>159</v>
      </c>
      <c r="AE1295" s="539"/>
      <c r="AF1295" s="533"/>
    </row>
    <row r="1296" spans="1:32" ht="16.7" customHeight="1" x14ac:dyDescent="0.15">
      <c r="A1296" s="520">
        <v>22</v>
      </c>
      <c r="B1296" s="520" t="s">
        <v>14613</v>
      </c>
      <c r="C1296" s="540" t="s">
        <v>14614</v>
      </c>
      <c r="D1296" s="542"/>
      <c r="E1296" s="534"/>
      <c r="F1296" s="534"/>
      <c r="H1296" s="541"/>
      <c r="I1296" s="1028"/>
      <c r="J1296" s="544"/>
      <c r="K1296" s="725"/>
      <c r="L1296" s="534"/>
      <c r="M1296" s="541"/>
      <c r="N1296" s="1024"/>
      <c r="O1296" s="1025"/>
      <c r="P1296" s="526" t="s">
        <v>3833</v>
      </c>
      <c r="Q1296" s="526"/>
      <c r="R1296" s="526"/>
      <c r="S1296" s="526"/>
      <c r="T1296" s="526" t="s">
        <v>1678</v>
      </c>
      <c r="U1296" s="527">
        <v>0.5</v>
      </c>
      <c r="V1296" s="1023"/>
      <c r="W1296" s="938"/>
      <c r="X1296" s="544"/>
      <c r="Y1296" s="548"/>
      <c r="Z1296" s="728"/>
      <c r="AA1296" s="537"/>
      <c r="AB1296" s="534"/>
      <c r="AC1296" s="556"/>
      <c r="AD1296" s="721">
        <f>ROUND(ROUND(ROUND(ROUND(ROUND(F1257*K1294,0)*$M$10,0)*U1296,0)*Y1291,0)*AA1282,0)</f>
        <v>114</v>
      </c>
      <c r="AE1296" s="539"/>
      <c r="AF1296" s="533"/>
    </row>
    <row r="1297" spans="1:32" ht="16.7" customHeight="1" x14ac:dyDescent="0.15">
      <c r="A1297" s="520">
        <v>22</v>
      </c>
      <c r="B1297" s="520" t="s">
        <v>14615</v>
      </c>
      <c r="C1297" s="540" t="s">
        <v>14616</v>
      </c>
      <c r="D1297" s="542"/>
      <c r="E1297" s="534"/>
      <c r="F1297" s="534"/>
      <c r="H1297" s="541"/>
      <c r="I1297" s="729"/>
      <c r="J1297" s="525"/>
      <c r="K1297" s="718"/>
      <c r="L1297" s="534"/>
      <c r="M1297" s="541"/>
      <c r="N1297" s="526"/>
      <c r="O1297" s="526"/>
      <c r="P1297" s="526"/>
      <c r="Q1297" s="526"/>
      <c r="R1297" s="526"/>
      <c r="S1297" s="526"/>
      <c r="T1297" s="526"/>
      <c r="U1297" s="527"/>
      <c r="V1297" s="1021" t="s">
        <v>12608</v>
      </c>
      <c r="W1297" s="936" t="s">
        <v>12840</v>
      </c>
      <c r="X1297" s="525" t="s">
        <v>1678</v>
      </c>
      <c r="Y1297" s="529">
        <v>0.7</v>
      </c>
      <c r="Z1297" s="728"/>
      <c r="AA1297" s="537"/>
      <c r="AB1297" s="534"/>
      <c r="AC1297" s="556"/>
      <c r="AD1297" s="721">
        <f>ROUND(ROUND(ROUND(F1257*$M$10,0)*Y1297,0)*AA1282,0)</f>
        <v>235</v>
      </c>
      <c r="AE1297" s="539"/>
      <c r="AF1297" s="533"/>
    </row>
    <row r="1298" spans="1:32" ht="16.7" customHeight="1" x14ac:dyDescent="0.15">
      <c r="A1298" s="520">
        <v>22</v>
      </c>
      <c r="B1298" s="520" t="s">
        <v>14617</v>
      </c>
      <c r="C1298" s="540" t="s">
        <v>14618</v>
      </c>
      <c r="D1298" s="542"/>
      <c r="E1298" s="534"/>
      <c r="F1298" s="534"/>
      <c r="H1298" s="541"/>
      <c r="I1298" s="730"/>
      <c r="J1298" s="537"/>
      <c r="L1298" s="534"/>
      <c r="M1298" s="541"/>
      <c r="N1298" s="947" t="s">
        <v>10414</v>
      </c>
      <c r="O1298" s="941"/>
      <c r="P1298" s="526" t="s">
        <v>16</v>
      </c>
      <c r="Q1298" s="526"/>
      <c r="R1298" s="526"/>
      <c r="S1298" s="526"/>
      <c r="T1298" s="526" t="s">
        <v>1678</v>
      </c>
      <c r="U1298" s="527">
        <v>0.7</v>
      </c>
      <c r="V1298" s="1022"/>
      <c r="W1298" s="937"/>
      <c r="X1298" s="537"/>
      <c r="Z1298" s="728"/>
      <c r="AA1298" s="537"/>
      <c r="AB1298" s="534"/>
      <c r="AC1298" s="556"/>
      <c r="AD1298" s="721">
        <f>ROUND(ROUND(ROUND(ROUND(F1257*$M$10,0)*U1298,0)*Y1297,0)*AA1282,0)</f>
        <v>165</v>
      </c>
      <c r="AE1298" s="539"/>
      <c r="AF1298" s="533"/>
    </row>
    <row r="1299" spans="1:32" ht="16.7" customHeight="1" x14ac:dyDescent="0.15">
      <c r="A1299" s="520">
        <v>22</v>
      </c>
      <c r="B1299" s="520" t="s">
        <v>14619</v>
      </c>
      <c r="C1299" s="540" t="s">
        <v>14620</v>
      </c>
      <c r="D1299" s="542"/>
      <c r="E1299" s="534"/>
      <c r="F1299" s="534"/>
      <c r="H1299" s="541"/>
      <c r="I1299" s="731"/>
      <c r="J1299" s="544"/>
      <c r="K1299" s="725"/>
      <c r="L1299" s="534"/>
      <c r="M1299" s="541"/>
      <c r="N1299" s="1024"/>
      <c r="O1299" s="1025"/>
      <c r="P1299" s="526" t="s">
        <v>3833</v>
      </c>
      <c r="Q1299" s="526"/>
      <c r="R1299" s="526"/>
      <c r="S1299" s="526"/>
      <c r="T1299" s="526" t="s">
        <v>1678</v>
      </c>
      <c r="U1299" s="527">
        <v>0.5</v>
      </c>
      <c r="V1299" s="1022"/>
      <c r="W1299" s="937"/>
      <c r="X1299" s="537"/>
      <c r="Z1299" s="728"/>
      <c r="AA1299" s="537"/>
      <c r="AB1299" s="534"/>
      <c r="AC1299" s="556"/>
      <c r="AD1299" s="721">
        <f>ROUND(ROUND(ROUND(ROUND(F1257*$M$10,0)*U1299,0)*Y1297,0)*AA1282,0)</f>
        <v>118</v>
      </c>
      <c r="AE1299" s="539"/>
      <c r="AF1299" s="533"/>
    </row>
    <row r="1300" spans="1:32" ht="16.7" customHeight="1" x14ac:dyDescent="0.15">
      <c r="A1300" s="520">
        <v>22</v>
      </c>
      <c r="B1300" s="520" t="s">
        <v>6130</v>
      </c>
      <c r="C1300" s="540" t="s">
        <v>14621</v>
      </c>
      <c r="D1300" s="542"/>
      <c r="E1300" s="534"/>
      <c r="F1300" s="534"/>
      <c r="H1300" s="541"/>
      <c r="I1300" s="1026" t="s">
        <v>10418</v>
      </c>
      <c r="J1300" s="525" t="s">
        <v>1678</v>
      </c>
      <c r="K1300" s="718">
        <v>0.96499999999999997</v>
      </c>
      <c r="L1300" s="534"/>
      <c r="M1300" s="541"/>
      <c r="N1300" s="526"/>
      <c r="O1300" s="526"/>
      <c r="P1300" s="526"/>
      <c r="Q1300" s="526"/>
      <c r="R1300" s="526"/>
      <c r="S1300" s="526"/>
      <c r="T1300" s="526"/>
      <c r="U1300" s="527"/>
      <c r="V1300" s="1022"/>
      <c r="W1300" s="937"/>
      <c r="X1300" s="537"/>
      <c r="Z1300" s="728"/>
      <c r="AA1300" s="537"/>
      <c r="AB1300" s="534"/>
      <c r="AC1300" s="556"/>
      <c r="AD1300" s="721">
        <f>ROUND(ROUND(ROUND(ROUND(F1257*K1300,0)*$M$10,0)*Y1297,0)*AA1282,0)</f>
        <v>227</v>
      </c>
      <c r="AE1300" s="539"/>
      <c r="AF1300" s="533"/>
    </row>
    <row r="1301" spans="1:32" ht="16.7" customHeight="1" x14ac:dyDescent="0.15">
      <c r="A1301" s="520">
        <v>22</v>
      </c>
      <c r="B1301" s="520" t="s">
        <v>6132</v>
      </c>
      <c r="C1301" s="540" t="s">
        <v>14622</v>
      </c>
      <c r="D1301" s="542"/>
      <c r="E1301" s="534"/>
      <c r="F1301" s="534"/>
      <c r="H1301" s="541"/>
      <c r="I1301" s="1027"/>
      <c r="J1301" s="537"/>
      <c r="L1301" s="534"/>
      <c r="M1301" s="541"/>
      <c r="N1301" s="947" t="s">
        <v>10414</v>
      </c>
      <c r="O1301" s="941"/>
      <c r="P1301" s="526" t="s">
        <v>16</v>
      </c>
      <c r="Q1301" s="526"/>
      <c r="R1301" s="526"/>
      <c r="S1301" s="526"/>
      <c r="T1301" s="526" t="s">
        <v>1678</v>
      </c>
      <c r="U1301" s="527">
        <v>0.7</v>
      </c>
      <c r="V1301" s="1022"/>
      <c r="W1301" s="937"/>
      <c r="X1301" s="537"/>
      <c r="Z1301" s="728"/>
      <c r="AA1301" s="537"/>
      <c r="AB1301" s="534"/>
      <c r="AC1301" s="556"/>
      <c r="AD1301" s="721">
        <f>ROUND(ROUND(ROUND(ROUND(ROUND(F1257*K1300,0)*$M$10,0)*U1301,0)*Y1297,0)*AA1282,0)</f>
        <v>159</v>
      </c>
      <c r="AE1301" s="539"/>
      <c r="AF1301" s="533"/>
    </row>
    <row r="1302" spans="1:32" ht="16.7" customHeight="1" x14ac:dyDescent="0.15">
      <c r="A1302" s="520">
        <v>22</v>
      </c>
      <c r="B1302" s="520" t="s">
        <v>6134</v>
      </c>
      <c r="C1302" s="540" t="s">
        <v>14623</v>
      </c>
      <c r="D1302" s="542"/>
      <c r="E1302" s="534"/>
      <c r="F1302" s="534"/>
      <c r="H1302" s="541"/>
      <c r="I1302" s="1028"/>
      <c r="J1302" s="544"/>
      <c r="K1302" s="725"/>
      <c r="L1302" s="534"/>
      <c r="M1302" s="541"/>
      <c r="N1302" s="1024"/>
      <c r="O1302" s="1025"/>
      <c r="P1302" s="526" t="s">
        <v>3833</v>
      </c>
      <c r="Q1302" s="526"/>
      <c r="R1302" s="526"/>
      <c r="S1302" s="526"/>
      <c r="T1302" s="526" t="s">
        <v>1678</v>
      </c>
      <c r="U1302" s="527">
        <v>0.5</v>
      </c>
      <c r="V1302" s="1023"/>
      <c r="W1302" s="938"/>
      <c r="X1302" s="544"/>
      <c r="Y1302" s="548"/>
      <c r="Z1302" s="733"/>
      <c r="AA1302" s="544"/>
      <c r="AB1302" s="550"/>
      <c r="AC1302" s="732"/>
      <c r="AD1302" s="721">
        <f>ROUND(ROUND(ROUND(ROUND(ROUND(F1257*K1300,0)*$M$10,0)*U1302,0)*Y1297,0)*AA1282,0)</f>
        <v>114</v>
      </c>
      <c r="AE1302" s="539"/>
      <c r="AF1302" s="533"/>
    </row>
    <row r="1303" spans="1:32" ht="16.7" customHeight="1" x14ac:dyDescent="0.15">
      <c r="A1303" s="520">
        <v>22</v>
      </c>
      <c r="B1303" s="520">
        <v>8879</v>
      </c>
      <c r="C1303" s="540" t="s">
        <v>14624</v>
      </c>
      <c r="D1303" s="542"/>
      <c r="E1303" s="534"/>
      <c r="F1303" s="534"/>
      <c r="H1303" s="541"/>
      <c r="I1303" s="729"/>
      <c r="J1303" s="525"/>
      <c r="K1303" s="718"/>
      <c r="L1303" s="534"/>
      <c r="M1303" s="541"/>
      <c r="N1303" s="526"/>
      <c r="O1303" s="526"/>
      <c r="P1303" s="526"/>
      <c r="Q1303" s="526"/>
      <c r="R1303" s="526"/>
      <c r="S1303" s="526"/>
      <c r="T1303" s="526"/>
      <c r="U1303" s="527"/>
      <c r="V1303" s="719"/>
      <c r="W1303" s="525"/>
      <c r="X1303" s="525"/>
      <c r="Y1303" s="529"/>
      <c r="Z1303" s="734"/>
      <c r="AA1303" s="525"/>
      <c r="AB1303" s="936" t="s">
        <v>10456</v>
      </c>
      <c r="AC1303" s="941"/>
      <c r="AD1303" s="721">
        <f>ROUND(ROUND(F1257*$M$10,0)-AB1306,0)</f>
        <v>327</v>
      </c>
      <c r="AE1303" s="539"/>
      <c r="AF1303" s="533"/>
    </row>
    <row r="1304" spans="1:32" ht="16.7" customHeight="1" x14ac:dyDescent="0.15">
      <c r="A1304" s="520">
        <v>22</v>
      </c>
      <c r="B1304" s="520">
        <v>8880</v>
      </c>
      <c r="C1304" s="540" t="s">
        <v>14625</v>
      </c>
      <c r="D1304" s="542"/>
      <c r="E1304" s="534"/>
      <c r="F1304" s="534"/>
      <c r="H1304" s="541"/>
      <c r="I1304" s="730"/>
      <c r="J1304" s="537"/>
      <c r="L1304" s="534"/>
      <c r="M1304" s="541"/>
      <c r="N1304" s="947" t="s">
        <v>10414</v>
      </c>
      <c r="O1304" s="941"/>
      <c r="P1304" s="526" t="s">
        <v>16</v>
      </c>
      <c r="Q1304" s="526"/>
      <c r="R1304" s="526"/>
      <c r="S1304" s="526"/>
      <c r="T1304" s="526" t="s">
        <v>1678</v>
      </c>
      <c r="U1304" s="527">
        <v>0.7</v>
      </c>
      <c r="V1304" s="722"/>
      <c r="W1304" s="537"/>
      <c r="X1304" s="537"/>
      <c r="Z1304" s="728"/>
      <c r="AA1304" s="537"/>
      <c r="AB1304" s="937"/>
      <c r="AC1304" s="942"/>
      <c r="AD1304" s="721">
        <f>ROUND(ROUND(ROUND(F1257*$M$10,0)*U1304,0)-AB1306,0)</f>
        <v>225</v>
      </c>
      <c r="AE1304" s="539"/>
      <c r="AF1304" s="533"/>
    </row>
    <row r="1305" spans="1:32" ht="16.7" customHeight="1" x14ac:dyDescent="0.15">
      <c r="A1305" s="520">
        <v>22</v>
      </c>
      <c r="B1305" s="520" t="s">
        <v>6136</v>
      </c>
      <c r="C1305" s="540" t="s">
        <v>14626</v>
      </c>
      <c r="D1305" s="542"/>
      <c r="E1305" s="534"/>
      <c r="F1305" s="534"/>
      <c r="H1305" s="541"/>
      <c r="I1305" s="731"/>
      <c r="J1305" s="544"/>
      <c r="K1305" s="725"/>
      <c r="L1305" s="534"/>
      <c r="M1305" s="541"/>
      <c r="N1305" s="1024"/>
      <c r="O1305" s="1025"/>
      <c r="P1305" s="526" t="s">
        <v>3833</v>
      </c>
      <c r="Q1305" s="526"/>
      <c r="R1305" s="526"/>
      <c r="S1305" s="526"/>
      <c r="T1305" s="526" t="s">
        <v>1678</v>
      </c>
      <c r="U1305" s="527">
        <v>0.5</v>
      </c>
      <c r="V1305" s="722"/>
      <c r="W1305" s="537"/>
      <c r="X1305" s="537"/>
      <c r="Z1305" s="728"/>
      <c r="AA1305" s="537"/>
      <c r="AB1305" s="555"/>
      <c r="AC1305" s="556"/>
      <c r="AD1305" s="721">
        <f>ROUND(ROUND(ROUND(F1257*$M$10,0)*U1305,0)-AB1306,0)</f>
        <v>158</v>
      </c>
      <c r="AE1305" s="539"/>
      <c r="AF1305" s="533"/>
    </row>
    <row r="1306" spans="1:32" ht="16.7" customHeight="1" x14ac:dyDescent="0.15">
      <c r="A1306" s="520">
        <v>22</v>
      </c>
      <c r="B1306" s="520">
        <v>8881</v>
      </c>
      <c r="C1306" s="540" t="s">
        <v>14627</v>
      </c>
      <c r="D1306" s="542"/>
      <c r="E1306" s="534"/>
      <c r="F1306" s="534"/>
      <c r="H1306" s="541"/>
      <c r="I1306" s="1026" t="s">
        <v>10418</v>
      </c>
      <c r="J1306" s="525" t="s">
        <v>1678</v>
      </c>
      <c r="K1306" s="718">
        <v>0.96499999999999997</v>
      </c>
      <c r="L1306" s="534"/>
      <c r="M1306" s="541"/>
      <c r="N1306" s="526"/>
      <c r="O1306" s="526"/>
      <c r="P1306" s="526"/>
      <c r="Q1306" s="526"/>
      <c r="R1306" s="526"/>
      <c r="S1306" s="526"/>
      <c r="T1306" s="526"/>
      <c r="U1306" s="527"/>
      <c r="V1306" s="722"/>
      <c r="W1306" s="537"/>
      <c r="X1306" s="537"/>
      <c r="Z1306" s="728"/>
      <c r="AA1306" s="537"/>
      <c r="AB1306" s="554">
        <v>12</v>
      </c>
      <c r="AC1306" s="953" t="s">
        <v>10461</v>
      </c>
      <c r="AD1306" s="721">
        <f>ROUND(ROUND(ROUND(ROUND(F1257*K1306,0)*$M$10,0),0)-AB1306,0)</f>
        <v>315</v>
      </c>
      <c r="AE1306" s="539"/>
      <c r="AF1306" s="533"/>
    </row>
    <row r="1307" spans="1:32" ht="16.7" customHeight="1" x14ac:dyDescent="0.15">
      <c r="A1307" s="520">
        <v>22</v>
      </c>
      <c r="B1307" s="520">
        <v>8882</v>
      </c>
      <c r="C1307" s="540" t="s">
        <v>14628</v>
      </c>
      <c r="D1307" s="542"/>
      <c r="E1307" s="534"/>
      <c r="F1307" s="534"/>
      <c r="H1307" s="541"/>
      <c r="I1307" s="1027"/>
      <c r="J1307" s="537"/>
      <c r="L1307" s="534"/>
      <c r="M1307" s="541"/>
      <c r="N1307" s="947" t="s">
        <v>10414</v>
      </c>
      <c r="O1307" s="941"/>
      <c r="P1307" s="526" t="s">
        <v>16</v>
      </c>
      <c r="Q1307" s="526"/>
      <c r="R1307" s="526"/>
      <c r="S1307" s="526"/>
      <c r="T1307" s="526" t="s">
        <v>1678</v>
      </c>
      <c r="U1307" s="527">
        <v>0.7</v>
      </c>
      <c r="V1307" s="722"/>
      <c r="W1307" s="537"/>
      <c r="X1307" s="537"/>
      <c r="Z1307" s="728"/>
      <c r="AA1307" s="537"/>
      <c r="AB1307" s="534"/>
      <c r="AC1307" s="953"/>
      <c r="AD1307" s="721">
        <f>ROUND(ROUND(ROUND(ROUND(F1257*K1306,0)*$M$10,0)*U1307,0)-AB1306,0)</f>
        <v>217</v>
      </c>
      <c r="AE1307" s="539"/>
      <c r="AF1307" s="533"/>
    </row>
    <row r="1308" spans="1:32" ht="16.7" customHeight="1" x14ac:dyDescent="0.15">
      <c r="A1308" s="520">
        <v>22</v>
      </c>
      <c r="B1308" s="520" t="s">
        <v>6138</v>
      </c>
      <c r="C1308" s="540" t="s">
        <v>14629</v>
      </c>
      <c r="D1308" s="542"/>
      <c r="E1308" s="534"/>
      <c r="F1308" s="534"/>
      <c r="H1308" s="541"/>
      <c r="I1308" s="1028"/>
      <c r="J1308" s="544"/>
      <c r="K1308" s="725"/>
      <c r="L1308" s="534"/>
      <c r="M1308" s="541"/>
      <c r="N1308" s="1024"/>
      <c r="O1308" s="1025"/>
      <c r="P1308" s="526" t="s">
        <v>3833</v>
      </c>
      <c r="Q1308" s="526"/>
      <c r="R1308" s="526"/>
      <c r="S1308" s="526"/>
      <c r="T1308" s="526" t="s">
        <v>1678</v>
      </c>
      <c r="U1308" s="527">
        <v>0.5</v>
      </c>
      <c r="V1308" s="727"/>
      <c r="W1308" s="544"/>
      <c r="X1308" s="544"/>
      <c r="Y1308" s="548"/>
      <c r="Z1308" s="728"/>
      <c r="AA1308" s="537"/>
      <c r="AB1308" s="534"/>
      <c r="AC1308" s="556"/>
      <c r="AD1308" s="721">
        <f>ROUND(ROUND(ROUND(ROUND(F1257*K1306,0)*$M$10,0)*U1308,0)-AB1306,0)</f>
        <v>152</v>
      </c>
      <c r="AE1308" s="539"/>
      <c r="AF1308" s="533"/>
    </row>
    <row r="1309" spans="1:32" ht="16.7" customHeight="1" x14ac:dyDescent="0.15">
      <c r="A1309" s="549">
        <v>22</v>
      </c>
      <c r="B1309" s="549">
        <v>8883</v>
      </c>
      <c r="C1309" s="540" t="s">
        <v>14630</v>
      </c>
      <c r="D1309" s="542"/>
      <c r="E1309" s="534"/>
      <c r="F1309" s="534"/>
      <c r="H1309" s="541"/>
      <c r="I1309" s="729"/>
      <c r="J1309" s="525"/>
      <c r="K1309" s="718"/>
      <c r="L1309" s="534"/>
      <c r="M1309" s="541"/>
      <c r="N1309" s="526"/>
      <c r="O1309" s="526"/>
      <c r="P1309" s="526"/>
      <c r="Q1309" s="526"/>
      <c r="R1309" s="526"/>
      <c r="S1309" s="526"/>
      <c r="T1309" s="526"/>
      <c r="U1309" s="527"/>
      <c r="V1309" s="956" t="s">
        <v>12599</v>
      </c>
      <c r="W1309" s="936" t="s">
        <v>12821</v>
      </c>
      <c r="X1309" s="525" t="s">
        <v>1678</v>
      </c>
      <c r="Y1309" s="529">
        <v>0.5</v>
      </c>
      <c r="Z1309" s="728"/>
      <c r="AA1309" s="537"/>
      <c r="AB1309" s="534"/>
      <c r="AC1309" s="556"/>
      <c r="AD1309" s="721">
        <f>ROUND(ROUND(ROUND(F1257*$M$10,0)*Y1309,0)-AB1306,0)</f>
        <v>158</v>
      </c>
      <c r="AE1309" s="539"/>
      <c r="AF1309" s="533"/>
    </row>
    <row r="1310" spans="1:32" ht="16.7" customHeight="1" x14ac:dyDescent="0.15">
      <c r="A1310" s="549">
        <v>22</v>
      </c>
      <c r="B1310" s="549">
        <v>8884</v>
      </c>
      <c r="C1310" s="540" t="s">
        <v>14631</v>
      </c>
      <c r="D1310" s="542"/>
      <c r="E1310" s="534"/>
      <c r="F1310" s="534"/>
      <c r="H1310" s="541"/>
      <c r="I1310" s="730"/>
      <c r="J1310" s="537"/>
      <c r="L1310" s="534"/>
      <c r="M1310" s="541"/>
      <c r="N1310" s="947" t="s">
        <v>10414</v>
      </c>
      <c r="O1310" s="941"/>
      <c r="P1310" s="526" t="s">
        <v>16</v>
      </c>
      <c r="Q1310" s="526"/>
      <c r="R1310" s="526"/>
      <c r="S1310" s="526"/>
      <c r="T1310" s="526" t="s">
        <v>1678</v>
      </c>
      <c r="U1310" s="527">
        <v>0.7</v>
      </c>
      <c r="V1310" s="1029"/>
      <c r="W1310" s="937"/>
      <c r="X1310" s="537"/>
      <c r="Z1310" s="728"/>
      <c r="AA1310" s="537"/>
      <c r="AB1310" s="534"/>
      <c r="AC1310" s="556"/>
      <c r="AD1310" s="721">
        <f>ROUND(ROUND(ROUND(ROUND(F1257*$M$10,0)*U1310,0)*Y1309,0)-AB1306,0)</f>
        <v>107</v>
      </c>
      <c r="AE1310" s="539"/>
      <c r="AF1310" s="533"/>
    </row>
    <row r="1311" spans="1:32" ht="16.7" customHeight="1" x14ac:dyDescent="0.15">
      <c r="A1311" s="520">
        <v>22</v>
      </c>
      <c r="B1311" s="520" t="s">
        <v>6140</v>
      </c>
      <c r="C1311" s="540" t="s">
        <v>14632</v>
      </c>
      <c r="D1311" s="542"/>
      <c r="E1311" s="534"/>
      <c r="F1311" s="534"/>
      <c r="H1311" s="541"/>
      <c r="I1311" s="731"/>
      <c r="J1311" s="544"/>
      <c r="K1311" s="725"/>
      <c r="L1311" s="534"/>
      <c r="M1311" s="541"/>
      <c r="N1311" s="1024"/>
      <c r="O1311" s="1025"/>
      <c r="P1311" s="526" t="s">
        <v>3833</v>
      </c>
      <c r="Q1311" s="526"/>
      <c r="R1311" s="526"/>
      <c r="S1311" s="526"/>
      <c r="T1311" s="526" t="s">
        <v>1678</v>
      </c>
      <c r="U1311" s="527">
        <v>0.5</v>
      </c>
      <c r="V1311" s="1029"/>
      <c r="W1311" s="937"/>
      <c r="X1311" s="537"/>
      <c r="Z1311" s="728"/>
      <c r="AA1311" s="537"/>
      <c r="AB1311" s="534"/>
      <c r="AC1311" s="556"/>
      <c r="AD1311" s="721">
        <f>ROUND(ROUND(ROUND(ROUND(F1257*$M$10,0)*U1311,0)*Y1309,0)-AB1306,0)</f>
        <v>73</v>
      </c>
      <c r="AE1311" s="539"/>
      <c r="AF1311" s="533"/>
    </row>
    <row r="1312" spans="1:32" ht="16.7" customHeight="1" x14ac:dyDescent="0.15">
      <c r="A1312" s="549">
        <v>22</v>
      </c>
      <c r="B1312" s="549">
        <v>8885</v>
      </c>
      <c r="C1312" s="540" t="s">
        <v>14633</v>
      </c>
      <c r="D1312" s="542"/>
      <c r="E1312" s="534"/>
      <c r="F1312" s="534"/>
      <c r="H1312" s="541"/>
      <c r="I1312" s="1026" t="s">
        <v>10418</v>
      </c>
      <c r="J1312" s="525" t="s">
        <v>1678</v>
      </c>
      <c r="K1312" s="718">
        <v>0.96499999999999997</v>
      </c>
      <c r="L1312" s="534"/>
      <c r="M1312" s="541"/>
      <c r="N1312" s="526"/>
      <c r="O1312" s="526"/>
      <c r="P1312" s="526"/>
      <c r="Q1312" s="526"/>
      <c r="R1312" s="526"/>
      <c r="S1312" s="526"/>
      <c r="T1312" s="526"/>
      <c r="U1312" s="527"/>
      <c r="V1312" s="1029"/>
      <c r="W1312" s="937"/>
      <c r="X1312" s="537"/>
      <c r="Z1312" s="728"/>
      <c r="AA1312" s="537"/>
      <c r="AB1312" s="534"/>
      <c r="AC1312" s="556"/>
      <c r="AD1312" s="721">
        <f>ROUND(ROUND(ROUND(ROUND(F1257*K1312,0)*$M$10,0)*Y1309,0)-AB1306,0)</f>
        <v>152</v>
      </c>
      <c r="AE1312" s="539"/>
      <c r="AF1312" s="533"/>
    </row>
    <row r="1313" spans="1:32" ht="16.7" customHeight="1" x14ac:dyDescent="0.15">
      <c r="A1313" s="549">
        <v>22</v>
      </c>
      <c r="B1313" s="549">
        <v>8886</v>
      </c>
      <c r="C1313" s="540" t="s">
        <v>14634</v>
      </c>
      <c r="D1313" s="542"/>
      <c r="E1313" s="534"/>
      <c r="F1313" s="534"/>
      <c r="H1313" s="541"/>
      <c r="I1313" s="1027"/>
      <c r="J1313" s="537"/>
      <c r="L1313" s="534"/>
      <c r="M1313" s="541"/>
      <c r="N1313" s="947" t="s">
        <v>10414</v>
      </c>
      <c r="O1313" s="941"/>
      <c r="P1313" s="526" t="s">
        <v>16</v>
      </c>
      <c r="Q1313" s="526"/>
      <c r="R1313" s="526"/>
      <c r="S1313" s="526"/>
      <c r="T1313" s="526" t="s">
        <v>1678</v>
      </c>
      <c r="U1313" s="527">
        <v>0.7</v>
      </c>
      <c r="V1313" s="1029"/>
      <c r="W1313" s="937"/>
      <c r="X1313" s="537"/>
      <c r="Z1313" s="728"/>
      <c r="AA1313" s="537"/>
      <c r="AB1313" s="534"/>
      <c r="AC1313" s="556"/>
      <c r="AD1313" s="721">
        <f>ROUND(ROUND(ROUND(ROUND(ROUND(F1257*K1312,0)*$M$10,0)*U1313,0)*Y1309,0)-AB1306,0)</f>
        <v>103</v>
      </c>
      <c r="AE1313" s="539"/>
      <c r="AF1313" s="533"/>
    </row>
    <row r="1314" spans="1:32" ht="16.7" customHeight="1" x14ac:dyDescent="0.15">
      <c r="A1314" s="520">
        <v>22</v>
      </c>
      <c r="B1314" s="520" t="s">
        <v>14635</v>
      </c>
      <c r="C1314" s="540" t="s">
        <v>14636</v>
      </c>
      <c r="D1314" s="542"/>
      <c r="E1314" s="534"/>
      <c r="F1314" s="534"/>
      <c r="H1314" s="541"/>
      <c r="I1314" s="1028"/>
      <c r="J1314" s="544"/>
      <c r="K1314" s="725"/>
      <c r="L1314" s="534"/>
      <c r="M1314" s="541"/>
      <c r="N1314" s="1024"/>
      <c r="O1314" s="1025"/>
      <c r="P1314" s="526" t="s">
        <v>3833</v>
      </c>
      <c r="Q1314" s="526"/>
      <c r="R1314" s="526"/>
      <c r="S1314" s="526"/>
      <c r="T1314" s="526" t="s">
        <v>1678</v>
      </c>
      <c r="U1314" s="527">
        <v>0.5</v>
      </c>
      <c r="V1314" s="1029"/>
      <c r="W1314" s="938"/>
      <c r="X1314" s="544"/>
      <c r="Y1314" s="548"/>
      <c r="Z1314" s="728"/>
      <c r="AA1314" s="537"/>
      <c r="AB1314" s="534"/>
      <c r="AC1314" s="556"/>
      <c r="AD1314" s="721">
        <f>ROUND(ROUND(ROUND(ROUND(ROUND(F1257*K1312,0)*$M$10,0)*U1314,0)*Y1309,0)-AB1306,0)</f>
        <v>70</v>
      </c>
      <c r="AE1314" s="539"/>
      <c r="AF1314" s="533"/>
    </row>
    <row r="1315" spans="1:32" ht="16.7" customHeight="1" x14ac:dyDescent="0.15">
      <c r="A1315" s="549">
        <v>22</v>
      </c>
      <c r="B1315" s="549">
        <v>8071</v>
      </c>
      <c r="C1315" s="540" t="s">
        <v>14637</v>
      </c>
      <c r="D1315" s="542"/>
      <c r="E1315" s="534"/>
      <c r="F1315" s="534"/>
      <c r="H1315" s="541"/>
      <c r="I1315" s="729"/>
      <c r="J1315" s="525"/>
      <c r="K1315" s="718"/>
      <c r="L1315" s="534"/>
      <c r="M1315" s="541"/>
      <c r="N1315" s="526"/>
      <c r="O1315" s="526"/>
      <c r="P1315" s="526"/>
      <c r="Q1315" s="526"/>
      <c r="R1315" s="526"/>
      <c r="S1315" s="526"/>
      <c r="T1315" s="526"/>
      <c r="U1315" s="527"/>
      <c r="V1315" s="1029"/>
      <c r="W1315" s="936" t="s">
        <v>12830</v>
      </c>
      <c r="X1315" s="525" t="s">
        <v>1678</v>
      </c>
      <c r="Y1315" s="529">
        <v>0.7</v>
      </c>
      <c r="Z1315" s="728"/>
      <c r="AA1315" s="537"/>
      <c r="AB1315" s="534"/>
      <c r="AC1315" s="556"/>
      <c r="AD1315" s="721">
        <f>ROUND(ROUND(ROUND(F1257*$M$10,0)*Y1315,0)-AB1306,0)</f>
        <v>225</v>
      </c>
      <c r="AE1315" s="539"/>
      <c r="AF1315" s="533"/>
    </row>
    <row r="1316" spans="1:32" ht="16.7" customHeight="1" x14ac:dyDescent="0.15">
      <c r="A1316" s="549">
        <v>22</v>
      </c>
      <c r="B1316" s="549">
        <v>8072</v>
      </c>
      <c r="C1316" s="540" t="s">
        <v>14638</v>
      </c>
      <c r="D1316" s="542"/>
      <c r="E1316" s="534"/>
      <c r="F1316" s="534"/>
      <c r="H1316" s="541"/>
      <c r="I1316" s="730"/>
      <c r="J1316" s="537"/>
      <c r="L1316" s="534"/>
      <c r="M1316" s="541"/>
      <c r="N1316" s="947" t="s">
        <v>10414</v>
      </c>
      <c r="O1316" s="941"/>
      <c r="P1316" s="526" t="s">
        <v>16</v>
      </c>
      <c r="Q1316" s="526"/>
      <c r="R1316" s="526"/>
      <c r="S1316" s="526"/>
      <c r="T1316" s="526" t="s">
        <v>1678</v>
      </c>
      <c r="U1316" s="527">
        <v>0.7</v>
      </c>
      <c r="V1316" s="1029"/>
      <c r="W1316" s="937"/>
      <c r="X1316" s="537"/>
      <c r="Z1316" s="728"/>
      <c r="AA1316" s="537"/>
      <c r="AB1316" s="534"/>
      <c r="AC1316" s="556"/>
      <c r="AD1316" s="721">
        <f>ROUND(ROUND(ROUND(ROUND(F1257*$M$10,0)*U1316,0)*Y1315,0)-AB1306,0)</f>
        <v>154</v>
      </c>
      <c r="AE1316" s="539"/>
      <c r="AF1316" s="533"/>
    </row>
    <row r="1317" spans="1:32" ht="16.7" customHeight="1" x14ac:dyDescent="0.15">
      <c r="A1317" s="520">
        <v>22</v>
      </c>
      <c r="B1317" s="520" t="s">
        <v>14639</v>
      </c>
      <c r="C1317" s="540" t="s">
        <v>14640</v>
      </c>
      <c r="D1317" s="542"/>
      <c r="E1317" s="534"/>
      <c r="F1317" s="534"/>
      <c r="H1317" s="541"/>
      <c r="I1317" s="731"/>
      <c r="J1317" s="544"/>
      <c r="K1317" s="725"/>
      <c r="L1317" s="534"/>
      <c r="M1317" s="541"/>
      <c r="N1317" s="1024"/>
      <c r="O1317" s="1025"/>
      <c r="P1317" s="526" t="s">
        <v>3833</v>
      </c>
      <c r="Q1317" s="526"/>
      <c r="R1317" s="526"/>
      <c r="S1317" s="526"/>
      <c r="T1317" s="526" t="s">
        <v>1678</v>
      </c>
      <c r="U1317" s="527">
        <v>0.5</v>
      </c>
      <c r="V1317" s="1029"/>
      <c r="W1317" s="937"/>
      <c r="X1317" s="537"/>
      <c r="Z1317" s="728"/>
      <c r="AA1317" s="537"/>
      <c r="AB1317" s="534"/>
      <c r="AC1317" s="556"/>
      <c r="AD1317" s="721">
        <f>ROUND(ROUND(ROUND(ROUND(F1257*$M$10,0)*U1317,0)*Y1315,0)-AB1306,0)</f>
        <v>107</v>
      </c>
      <c r="AE1317" s="539"/>
      <c r="AF1317" s="533"/>
    </row>
    <row r="1318" spans="1:32" ht="16.7" customHeight="1" x14ac:dyDescent="0.15">
      <c r="A1318" s="549">
        <v>22</v>
      </c>
      <c r="B1318" s="549">
        <v>8073</v>
      </c>
      <c r="C1318" s="540" t="s">
        <v>14641</v>
      </c>
      <c r="D1318" s="542"/>
      <c r="E1318" s="534"/>
      <c r="F1318" s="534"/>
      <c r="H1318" s="541"/>
      <c r="I1318" s="1026" t="s">
        <v>10418</v>
      </c>
      <c r="J1318" s="525" t="s">
        <v>1678</v>
      </c>
      <c r="K1318" s="718">
        <v>0.96499999999999997</v>
      </c>
      <c r="L1318" s="534"/>
      <c r="M1318" s="541"/>
      <c r="N1318" s="526"/>
      <c r="O1318" s="526"/>
      <c r="P1318" s="526"/>
      <c r="Q1318" s="526"/>
      <c r="R1318" s="526"/>
      <c r="S1318" s="526"/>
      <c r="T1318" s="526"/>
      <c r="U1318" s="527"/>
      <c r="V1318" s="1029"/>
      <c r="W1318" s="937"/>
      <c r="X1318" s="537"/>
      <c r="Z1318" s="728"/>
      <c r="AA1318" s="537"/>
      <c r="AB1318" s="534"/>
      <c r="AC1318" s="556"/>
      <c r="AD1318" s="721">
        <f>ROUND(ROUND(ROUND(ROUND(F1257*K1318,0)*$M$10,0)*Y1315,0)-AB1306,0)</f>
        <v>217</v>
      </c>
      <c r="AE1318" s="539"/>
      <c r="AF1318" s="533"/>
    </row>
    <row r="1319" spans="1:32" ht="16.7" customHeight="1" x14ac:dyDescent="0.15">
      <c r="A1319" s="549">
        <v>22</v>
      </c>
      <c r="B1319" s="549">
        <v>8074</v>
      </c>
      <c r="C1319" s="540" t="s">
        <v>14642</v>
      </c>
      <c r="D1319" s="542"/>
      <c r="E1319" s="534"/>
      <c r="F1319" s="534"/>
      <c r="H1319" s="541"/>
      <c r="I1319" s="1027"/>
      <c r="J1319" s="537"/>
      <c r="L1319" s="534"/>
      <c r="M1319" s="541"/>
      <c r="N1319" s="947" t="s">
        <v>10414</v>
      </c>
      <c r="O1319" s="941"/>
      <c r="P1319" s="526" t="s">
        <v>16</v>
      </c>
      <c r="Q1319" s="526"/>
      <c r="R1319" s="526"/>
      <c r="S1319" s="526"/>
      <c r="T1319" s="526" t="s">
        <v>1678</v>
      </c>
      <c r="U1319" s="527">
        <v>0.7</v>
      </c>
      <c r="V1319" s="1029"/>
      <c r="W1319" s="937"/>
      <c r="X1319" s="537"/>
      <c r="Z1319" s="728"/>
      <c r="AA1319" s="537"/>
      <c r="AB1319" s="534"/>
      <c r="AC1319" s="556"/>
      <c r="AD1319" s="721">
        <f>ROUND(ROUND(ROUND(ROUND(ROUND(F1257*K1318,0)*$M$10,0)*U1319,0)*Y1315,0)-AB1306,0)</f>
        <v>148</v>
      </c>
      <c r="AE1319" s="539"/>
      <c r="AF1319" s="533"/>
    </row>
    <row r="1320" spans="1:32" ht="16.7" customHeight="1" x14ac:dyDescent="0.15">
      <c r="A1320" s="520">
        <v>22</v>
      </c>
      <c r="B1320" s="520" t="s">
        <v>14643</v>
      </c>
      <c r="C1320" s="540" t="s">
        <v>14644</v>
      </c>
      <c r="D1320" s="542"/>
      <c r="E1320" s="534"/>
      <c r="F1320" s="534"/>
      <c r="H1320" s="541"/>
      <c r="I1320" s="1028"/>
      <c r="J1320" s="544"/>
      <c r="K1320" s="725"/>
      <c r="L1320" s="534"/>
      <c r="M1320" s="541"/>
      <c r="N1320" s="1024"/>
      <c r="O1320" s="1025"/>
      <c r="P1320" s="526" t="s">
        <v>3833</v>
      </c>
      <c r="Q1320" s="526"/>
      <c r="R1320" s="526"/>
      <c r="S1320" s="526"/>
      <c r="T1320" s="526" t="s">
        <v>1678</v>
      </c>
      <c r="U1320" s="527">
        <v>0.5</v>
      </c>
      <c r="V1320" s="1023"/>
      <c r="W1320" s="938"/>
      <c r="X1320" s="544"/>
      <c r="Y1320" s="548"/>
      <c r="Z1320" s="728"/>
      <c r="AA1320" s="537"/>
      <c r="AB1320" s="534"/>
      <c r="AC1320" s="556"/>
      <c r="AD1320" s="721">
        <f>ROUND(ROUND(ROUND(ROUND(ROUND(F1257*K1318,0)*$M$10,0)*U1320,0)*Y1315,0)-AB1306,0)</f>
        <v>103</v>
      </c>
      <c r="AE1320" s="539"/>
      <c r="AF1320" s="533"/>
    </row>
    <row r="1321" spans="1:32" ht="16.7" customHeight="1" x14ac:dyDescent="0.15">
      <c r="A1321" s="520">
        <v>22</v>
      </c>
      <c r="B1321" s="520" t="s">
        <v>14645</v>
      </c>
      <c r="C1321" s="540" t="s">
        <v>14646</v>
      </c>
      <c r="D1321" s="542"/>
      <c r="E1321" s="534"/>
      <c r="F1321" s="534"/>
      <c r="H1321" s="541"/>
      <c r="I1321" s="729"/>
      <c r="J1321" s="525"/>
      <c r="K1321" s="718"/>
      <c r="L1321" s="534"/>
      <c r="M1321" s="541"/>
      <c r="N1321" s="526"/>
      <c r="O1321" s="526"/>
      <c r="P1321" s="526"/>
      <c r="Q1321" s="526"/>
      <c r="R1321" s="526"/>
      <c r="S1321" s="526"/>
      <c r="T1321" s="526"/>
      <c r="U1321" s="527"/>
      <c r="V1321" s="1021" t="s">
        <v>12608</v>
      </c>
      <c r="W1321" s="936" t="s">
        <v>12840</v>
      </c>
      <c r="X1321" s="525" t="s">
        <v>1678</v>
      </c>
      <c r="Y1321" s="529">
        <v>0.7</v>
      </c>
      <c r="Z1321" s="728"/>
      <c r="AA1321" s="537"/>
      <c r="AB1321" s="534"/>
      <c r="AC1321" s="556"/>
      <c r="AD1321" s="721">
        <f>ROUND(ROUND(ROUND(F1257*$M$10,0)*Y1321,0)-AB1306,0)</f>
        <v>225</v>
      </c>
      <c r="AE1321" s="539"/>
      <c r="AF1321" s="533"/>
    </row>
    <row r="1322" spans="1:32" ht="16.7" customHeight="1" x14ac:dyDescent="0.15">
      <c r="A1322" s="520">
        <v>22</v>
      </c>
      <c r="B1322" s="520" t="s">
        <v>14647</v>
      </c>
      <c r="C1322" s="540" t="s">
        <v>14648</v>
      </c>
      <c r="D1322" s="542"/>
      <c r="E1322" s="534"/>
      <c r="F1322" s="534"/>
      <c r="H1322" s="541"/>
      <c r="I1322" s="730"/>
      <c r="J1322" s="537"/>
      <c r="L1322" s="534"/>
      <c r="M1322" s="541"/>
      <c r="N1322" s="947" t="s">
        <v>10414</v>
      </c>
      <c r="O1322" s="941"/>
      <c r="P1322" s="526" t="s">
        <v>16</v>
      </c>
      <c r="Q1322" s="526"/>
      <c r="R1322" s="526"/>
      <c r="S1322" s="526"/>
      <c r="T1322" s="526" t="s">
        <v>1678</v>
      </c>
      <c r="U1322" s="527">
        <v>0.7</v>
      </c>
      <c r="V1322" s="1022"/>
      <c r="W1322" s="937"/>
      <c r="X1322" s="537"/>
      <c r="Z1322" s="728"/>
      <c r="AA1322" s="537"/>
      <c r="AB1322" s="534"/>
      <c r="AC1322" s="556"/>
      <c r="AD1322" s="721">
        <f>ROUND(ROUND(ROUND(ROUND(F1257*$M$10,0)*U1322,0)*Y1321,0)-AB1306,0)</f>
        <v>154</v>
      </c>
      <c r="AE1322" s="539"/>
      <c r="AF1322" s="533"/>
    </row>
    <row r="1323" spans="1:32" ht="16.7" customHeight="1" x14ac:dyDescent="0.15">
      <c r="A1323" s="520">
        <v>22</v>
      </c>
      <c r="B1323" s="520" t="s">
        <v>14649</v>
      </c>
      <c r="C1323" s="540" t="s">
        <v>14650</v>
      </c>
      <c r="D1323" s="542"/>
      <c r="E1323" s="534"/>
      <c r="F1323" s="534"/>
      <c r="H1323" s="541"/>
      <c r="I1323" s="731"/>
      <c r="J1323" s="544"/>
      <c r="K1323" s="725"/>
      <c r="L1323" s="534"/>
      <c r="M1323" s="541"/>
      <c r="N1323" s="1024"/>
      <c r="O1323" s="1025"/>
      <c r="P1323" s="526" t="s">
        <v>3833</v>
      </c>
      <c r="Q1323" s="526"/>
      <c r="R1323" s="526"/>
      <c r="S1323" s="526"/>
      <c r="T1323" s="526" t="s">
        <v>1678</v>
      </c>
      <c r="U1323" s="527">
        <v>0.5</v>
      </c>
      <c r="V1323" s="1022"/>
      <c r="W1323" s="937"/>
      <c r="X1323" s="537"/>
      <c r="Z1323" s="728"/>
      <c r="AA1323" s="537"/>
      <c r="AB1323" s="534"/>
      <c r="AC1323" s="556"/>
      <c r="AD1323" s="721">
        <f>ROUND(ROUND(ROUND(ROUND(F1257*$M$10,0)*U1323,0)*Y1321,0)-AB1306,0)</f>
        <v>107</v>
      </c>
      <c r="AE1323" s="539"/>
      <c r="AF1323" s="533"/>
    </row>
    <row r="1324" spans="1:32" ht="16.7" customHeight="1" x14ac:dyDescent="0.15">
      <c r="A1324" s="520">
        <v>22</v>
      </c>
      <c r="B1324" s="520" t="s">
        <v>6142</v>
      </c>
      <c r="C1324" s="540" t="s">
        <v>14651</v>
      </c>
      <c r="D1324" s="542"/>
      <c r="E1324" s="534"/>
      <c r="F1324" s="534"/>
      <c r="H1324" s="541"/>
      <c r="I1324" s="1026" t="s">
        <v>10418</v>
      </c>
      <c r="J1324" s="525" t="s">
        <v>1678</v>
      </c>
      <c r="K1324" s="718">
        <v>0.96499999999999997</v>
      </c>
      <c r="L1324" s="534"/>
      <c r="M1324" s="541"/>
      <c r="N1324" s="526"/>
      <c r="O1324" s="526"/>
      <c r="P1324" s="526"/>
      <c r="Q1324" s="526"/>
      <c r="R1324" s="526"/>
      <c r="S1324" s="526"/>
      <c r="T1324" s="526"/>
      <c r="U1324" s="527"/>
      <c r="V1324" s="1022"/>
      <c r="W1324" s="937"/>
      <c r="X1324" s="537"/>
      <c r="Z1324" s="728"/>
      <c r="AA1324" s="537"/>
      <c r="AB1324" s="534"/>
      <c r="AC1324" s="556"/>
      <c r="AD1324" s="721">
        <f>ROUND(ROUND(ROUND(ROUND(F1257*K1324,0)*$M$10,0)*Y1321,0)-AB1306,0)</f>
        <v>217</v>
      </c>
      <c r="AE1324" s="539"/>
      <c r="AF1324" s="533"/>
    </row>
    <row r="1325" spans="1:32" ht="16.7" customHeight="1" x14ac:dyDescent="0.15">
      <c r="A1325" s="520">
        <v>22</v>
      </c>
      <c r="B1325" s="520" t="s">
        <v>6144</v>
      </c>
      <c r="C1325" s="540" t="s">
        <v>14652</v>
      </c>
      <c r="D1325" s="542"/>
      <c r="E1325" s="534"/>
      <c r="F1325" s="534"/>
      <c r="H1325" s="541"/>
      <c r="I1325" s="1027"/>
      <c r="J1325" s="537"/>
      <c r="L1325" s="534"/>
      <c r="M1325" s="541"/>
      <c r="N1325" s="947" t="s">
        <v>10414</v>
      </c>
      <c r="O1325" s="941"/>
      <c r="P1325" s="526" t="s">
        <v>16</v>
      </c>
      <c r="Q1325" s="526"/>
      <c r="R1325" s="526"/>
      <c r="S1325" s="526"/>
      <c r="T1325" s="526" t="s">
        <v>1678</v>
      </c>
      <c r="U1325" s="527">
        <v>0.7</v>
      </c>
      <c r="V1325" s="1022"/>
      <c r="W1325" s="937"/>
      <c r="X1325" s="537"/>
      <c r="Z1325" s="728"/>
      <c r="AA1325" s="537"/>
      <c r="AB1325" s="534"/>
      <c r="AC1325" s="556"/>
      <c r="AD1325" s="721">
        <f>ROUND(ROUND(ROUND(ROUND(ROUND(F1257*K1324,0)*$M$10,0)*U1325,0)*Y1321,0)-AB1306,0)</f>
        <v>148</v>
      </c>
      <c r="AE1325" s="539"/>
      <c r="AF1325" s="533"/>
    </row>
    <row r="1326" spans="1:32" ht="16.7" customHeight="1" x14ac:dyDescent="0.15">
      <c r="A1326" s="520">
        <v>22</v>
      </c>
      <c r="B1326" s="520" t="s">
        <v>6146</v>
      </c>
      <c r="C1326" s="540" t="s">
        <v>14653</v>
      </c>
      <c r="D1326" s="542"/>
      <c r="E1326" s="534"/>
      <c r="F1326" s="534"/>
      <c r="H1326" s="541"/>
      <c r="I1326" s="1028"/>
      <c r="J1326" s="544"/>
      <c r="K1326" s="725"/>
      <c r="L1326" s="534"/>
      <c r="M1326" s="541"/>
      <c r="N1326" s="1024"/>
      <c r="O1326" s="1025"/>
      <c r="P1326" s="526" t="s">
        <v>3833</v>
      </c>
      <c r="Q1326" s="526"/>
      <c r="R1326" s="526"/>
      <c r="S1326" s="526"/>
      <c r="T1326" s="526" t="s">
        <v>1678</v>
      </c>
      <c r="U1326" s="527">
        <v>0.5</v>
      </c>
      <c r="V1326" s="1023"/>
      <c r="W1326" s="938"/>
      <c r="X1326" s="544"/>
      <c r="Y1326" s="548"/>
      <c r="Z1326" s="733"/>
      <c r="AA1326" s="544"/>
      <c r="AB1326" s="534"/>
      <c r="AC1326" s="556"/>
      <c r="AD1326" s="721">
        <f>ROUND(ROUND(ROUND(ROUND(ROUND(F1257*K1324,0)*$M$10,0)*U1326,0)*Y1321,0)-AB1306,0)</f>
        <v>103</v>
      </c>
      <c r="AE1326" s="539"/>
      <c r="AF1326" s="533"/>
    </row>
    <row r="1327" spans="1:32" ht="16.7" customHeight="1" x14ac:dyDescent="0.15">
      <c r="A1327" s="520">
        <v>22</v>
      </c>
      <c r="B1327" s="520">
        <v>8887</v>
      </c>
      <c r="C1327" s="540" t="s">
        <v>14654</v>
      </c>
      <c r="D1327" s="542"/>
      <c r="E1327" s="534"/>
      <c r="F1327" s="534"/>
      <c r="H1327" s="541"/>
      <c r="I1327" s="729"/>
      <c r="J1327" s="525"/>
      <c r="K1327" s="718"/>
      <c r="L1327" s="534"/>
      <c r="M1327" s="541"/>
      <c r="N1327" s="526"/>
      <c r="O1327" s="526"/>
      <c r="P1327" s="526"/>
      <c r="Q1327" s="526"/>
      <c r="R1327" s="526"/>
      <c r="S1327" s="526"/>
      <c r="T1327" s="526"/>
      <c r="U1327" s="527"/>
      <c r="V1327" s="719"/>
      <c r="W1327" s="525"/>
      <c r="X1327" s="525"/>
      <c r="Y1327" s="529"/>
      <c r="Z1327" s="936" t="s">
        <v>11906</v>
      </c>
      <c r="AA1327" s="947"/>
      <c r="AB1327" s="534"/>
      <c r="AC1327" s="556"/>
      <c r="AD1327" s="721">
        <f>ROUND(ROUND(ROUND(F1257*$M$10,0)*AA1330,0)-AB1306,0)</f>
        <v>324</v>
      </c>
      <c r="AE1327" s="539"/>
      <c r="AF1327" s="533"/>
    </row>
    <row r="1328" spans="1:32" ht="16.7" customHeight="1" x14ac:dyDescent="0.15">
      <c r="A1328" s="520">
        <v>22</v>
      </c>
      <c r="B1328" s="520">
        <v>8888</v>
      </c>
      <c r="C1328" s="540" t="s">
        <v>14655</v>
      </c>
      <c r="D1328" s="542"/>
      <c r="E1328" s="534"/>
      <c r="F1328" s="534"/>
      <c r="H1328" s="541"/>
      <c r="I1328" s="730"/>
      <c r="J1328" s="537"/>
      <c r="L1328" s="534"/>
      <c r="M1328" s="541"/>
      <c r="N1328" s="947" t="s">
        <v>10414</v>
      </c>
      <c r="O1328" s="941"/>
      <c r="P1328" s="526" t="s">
        <v>16</v>
      </c>
      <c r="Q1328" s="526"/>
      <c r="R1328" s="526"/>
      <c r="S1328" s="526"/>
      <c r="T1328" s="526" t="s">
        <v>1678</v>
      </c>
      <c r="U1328" s="527">
        <v>0.7</v>
      </c>
      <c r="V1328" s="722"/>
      <c r="W1328" s="537"/>
      <c r="X1328" s="537"/>
      <c r="Z1328" s="937"/>
      <c r="AA1328" s="948"/>
      <c r="AB1328" s="534"/>
      <c r="AC1328" s="556"/>
      <c r="AD1328" s="721">
        <f>ROUND(ROUND(ROUND(ROUND(F1257*$M$10,0)*U1328,0)*AA1330,0)-AB1306,0)</f>
        <v>223</v>
      </c>
      <c r="AE1328" s="539"/>
      <c r="AF1328" s="533"/>
    </row>
    <row r="1329" spans="1:32" ht="16.7" customHeight="1" x14ac:dyDescent="0.15">
      <c r="A1329" s="520">
        <v>22</v>
      </c>
      <c r="B1329" s="520" t="s">
        <v>6148</v>
      </c>
      <c r="C1329" s="540" t="s">
        <v>14656</v>
      </c>
      <c r="D1329" s="542"/>
      <c r="E1329" s="534"/>
      <c r="F1329" s="534"/>
      <c r="H1329" s="541"/>
      <c r="I1329" s="731"/>
      <c r="J1329" s="544"/>
      <c r="K1329" s="725"/>
      <c r="L1329" s="534"/>
      <c r="M1329" s="541"/>
      <c r="N1329" s="1024"/>
      <c r="O1329" s="1025"/>
      <c r="P1329" s="526" t="s">
        <v>3833</v>
      </c>
      <c r="Q1329" s="526"/>
      <c r="R1329" s="526"/>
      <c r="S1329" s="526"/>
      <c r="T1329" s="526" t="s">
        <v>1678</v>
      </c>
      <c r="U1329" s="527">
        <v>0.5</v>
      </c>
      <c r="V1329" s="722"/>
      <c r="W1329" s="537"/>
      <c r="X1329" s="537"/>
      <c r="Z1329" s="937"/>
      <c r="AA1329" s="948"/>
      <c r="AB1329" s="534"/>
      <c r="AC1329" s="556"/>
      <c r="AD1329" s="721">
        <f>ROUND(ROUND(ROUND(ROUND(F1257*$M$10,0)*U1329,0)*AA1330,0)-AB1306,0)</f>
        <v>156</v>
      </c>
      <c r="AE1329" s="539"/>
      <c r="AF1329" s="533"/>
    </row>
    <row r="1330" spans="1:32" ht="16.7" customHeight="1" x14ac:dyDescent="0.15">
      <c r="A1330" s="520">
        <v>22</v>
      </c>
      <c r="B1330" s="520">
        <v>8889</v>
      </c>
      <c r="C1330" s="540" t="s">
        <v>14657</v>
      </c>
      <c r="D1330" s="542"/>
      <c r="E1330" s="534"/>
      <c r="F1330" s="534"/>
      <c r="H1330" s="541"/>
      <c r="I1330" s="1026" t="s">
        <v>10418</v>
      </c>
      <c r="J1330" s="525" t="s">
        <v>1678</v>
      </c>
      <c r="K1330" s="718">
        <v>0.96499999999999997</v>
      </c>
      <c r="L1330" s="534"/>
      <c r="M1330" s="541"/>
      <c r="N1330" s="526"/>
      <c r="O1330" s="526"/>
      <c r="P1330" s="526"/>
      <c r="Q1330" s="526"/>
      <c r="R1330" s="526"/>
      <c r="S1330" s="526"/>
      <c r="T1330" s="526"/>
      <c r="U1330" s="527"/>
      <c r="V1330" s="722"/>
      <c r="W1330" s="537"/>
      <c r="X1330" s="537"/>
      <c r="Z1330" s="728" t="s">
        <v>1678</v>
      </c>
      <c r="AA1330" s="570">
        <v>0.99099999999999999</v>
      </c>
      <c r="AB1330" s="534"/>
      <c r="AC1330" s="556"/>
      <c r="AD1330" s="721">
        <f>ROUND(ROUND(ROUND(ROUND(F1257*K1330,0)*$M$10,0)*AA1330,0)-AB1306,0)</f>
        <v>312</v>
      </c>
      <c r="AE1330" s="539"/>
      <c r="AF1330" s="533"/>
    </row>
    <row r="1331" spans="1:32" ht="16.7" customHeight="1" x14ac:dyDescent="0.15">
      <c r="A1331" s="520">
        <v>22</v>
      </c>
      <c r="B1331" s="520">
        <v>8890</v>
      </c>
      <c r="C1331" s="540" t="s">
        <v>14658</v>
      </c>
      <c r="D1331" s="542"/>
      <c r="E1331" s="534"/>
      <c r="F1331" s="534"/>
      <c r="H1331" s="541"/>
      <c r="I1331" s="1027"/>
      <c r="J1331" s="537"/>
      <c r="L1331" s="534"/>
      <c r="M1331" s="541"/>
      <c r="N1331" s="947" t="s">
        <v>10414</v>
      </c>
      <c r="O1331" s="941"/>
      <c r="P1331" s="526" t="s">
        <v>16</v>
      </c>
      <c r="Q1331" s="526"/>
      <c r="R1331" s="526"/>
      <c r="S1331" s="526"/>
      <c r="T1331" s="526" t="s">
        <v>1678</v>
      </c>
      <c r="U1331" s="527">
        <v>0.7</v>
      </c>
      <c r="V1331" s="722"/>
      <c r="W1331" s="537"/>
      <c r="X1331" s="537"/>
      <c r="Z1331" s="728"/>
      <c r="AA1331" s="537"/>
      <c r="AB1331" s="534"/>
      <c r="AC1331" s="556"/>
      <c r="AD1331" s="721">
        <f>ROUND(ROUND(ROUND(ROUND(ROUND(F1257*K1330,0)*$M$10,0)*U1331,0)*AA1330,0)-AB1306,0)</f>
        <v>215</v>
      </c>
      <c r="AE1331" s="539"/>
      <c r="AF1331" s="533"/>
    </row>
    <row r="1332" spans="1:32" ht="16.7" customHeight="1" x14ac:dyDescent="0.15">
      <c r="A1332" s="520">
        <v>22</v>
      </c>
      <c r="B1332" s="520" t="s">
        <v>6150</v>
      </c>
      <c r="C1332" s="540" t="s">
        <v>14659</v>
      </c>
      <c r="D1332" s="542"/>
      <c r="E1332" s="534"/>
      <c r="F1332" s="534"/>
      <c r="H1332" s="541"/>
      <c r="I1332" s="1028"/>
      <c r="J1332" s="544"/>
      <c r="K1332" s="725"/>
      <c r="L1332" s="534"/>
      <c r="M1332" s="541"/>
      <c r="N1332" s="1024"/>
      <c r="O1332" s="1025"/>
      <c r="P1332" s="526" t="s">
        <v>3833</v>
      </c>
      <c r="Q1332" s="526"/>
      <c r="R1332" s="526"/>
      <c r="S1332" s="526"/>
      <c r="T1332" s="526" t="s">
        <v>1678</v>
      </c>
      <c r="U1332" s="527">
        <v>0.5</v>
      </c>
      <c r="V1332" s="727"/>
      <c r="W1332" s="544"/>
      <c r="X1332" s="544"/>
      <c r="Y1332" s="548"/>
      <c r="Z1332" s="728"/>
      <c r="AA1332" s="537"/>
      <c r="AB1332" s="534"/>
      <c r="AC1332" s="556"/>
      <c r="AD1332" s="721">
        <f>ROUND(ROUND(ROUND(ROUND(ROUND(F1257*K1330,0)*$M$10,0)*U1332,0)*AA1330,0)-AB1306,0)</f>
        <v>151</v>
      </c>
      <c r="AE1332" s="539"/>
      <c r="AF1332" s="533"/>
    </row>
    <row r="1333" spans="1:32" ht="16.7" customHeight="1" x14ac:dyDescent="0.15">
      <c r="A1333" s="549">
        <v>22</v>
      </c>
      <c r="B1333" s="549">
        <v>8891</v>
      </c>
      <c r="C1333" s="540" t="s">
        <v>14660</v>
      </c>
      <c r="D1333" s="542"/>
      <c r="E1333" s="534"/>
      <c r="F1333" s="534"/>
      <c r="H1333" s="541"/>
      <c r="I1333" s="729"/>
      <c r="J1333" s="525"/>
      <c r="K1333" s="718"/>
      <c r="L1333" s="534"/>
      <c r="M1333" s="541"/>
      <c r="N1333" s="526"/>
      <c r="O1333" s="526"/>
      <c r="P1333" s="526"/>
      <c r="Q1333" s="526"/>
      <c r="R1333" s="526"/>
      <c r="S1333" s="526"/>
      <c r="T1333" s="526"/>
      <c r="U1333" s="527"/>
      <c r="V1333" s="956" t="s">
        <v>12599</v>
      </c>
      <c r="W1333" s="936" t="s">
        <v>12821</v>
      </c>
      <c r="X1333" s="525" t="s">
        <v>1678</v>
      </c>
      <c r="Y1333" s="529">
        <v>0.5</v>
      </c>
      <c r="Z1333" s="728"/>
      <c r="AA1333" s="537"/>
      <c r="AB1333" s="534"/>
      <c r="AC1333" s="556"/>
      <c r="AD1333" s="721">
        <f>ROUND(ROUND(ROUND(ROUND(F1257*$M$10,0)*Y1333,0)*AA1330,0)-AB1306,0)</f>
        <v>156</v>
      </c>
      <c r="AE1333" s="539"/>
      <c r="AF1333" s="533"/>
    </row>
    <row r="1334" spans="1:32" ht="16.7" customHeight="1" x14ac:dyDescent="0.15">
      <c r="A1334" s="549">
        <v>22</v>
      </c>
      <c r="B1334" s="549">
        <v>8892</v>
      </c>
      <c r="C1334" s="540" t="s">
        <v>14661</v>
      </c>
      <c r="D1334" s="542"/>
      <c r="E1334" s="534"/>
      <c r="F1334" s="534"/>
      <c r="H1334" s="541"/>
      <c r="I1334" s="730"/>
      <c r="J1334" s="537"/>
      <c r="L1334" s="534"/>
      <c r="M1334" s="541"/>
      <c r="N1334" s="947" t="s">
        <v>10414</v>
      </c>
      <c r="O1334" s="941"/>
      <c r="P1334" s="526" t="s">
        <v>16</v>
      </c>
      <c r="Q1334" s="526"/>
      <c r="R1334" s="526"/>
      <c r="S1334" s="526"/>
      <c r="T1334" s="526" t="s">
        <v>1678</v>
      </c>
      <c r="U1334" s="527">
        <v>0.7</v>
      </c>
      <c r="V1334" s="1029"/>
      <c r="W1334" s="937"/>
      <c r="X1334" s="537"/>
      <c r="Z1334" s="728"/>
      <c r="AA1334" s="537"/>
      <c r="AB1334" s="534"/>
      <c r="AC1334" s="556"/>
      <c r="AD1334" s="721">
        <f>ROUND(ROUND(ROUND(ROUND(ROUND(F1257*$M$10,0)*U1334,0)*Y1333,0)*AA1330,0)-AB1306,0)</f>
        <v>106</v>
      </c>
      <c r="AE1334" s="539"/>
      <c r="AF1334" s="533"/>
    </row>
    <row r="1335" spans="1:32" ht="16.7" customHeight="1" x14ac:dyDescent="0.15">
      <c r="A1335" s="520">
        <v>22</v>
      </c>
      <c r="B1335" s="520" t="s">
        <v>6152</v>
      </c>
      <c r="C1335" s="540" t="s">
        <v>14662</v>
      </c>
      <c r="D1335" s="542"/>
      <c r="E1335" s="534"/>
      <c r="F1335" s="534"/>
      <c r="H1335" s="541"/>
      <c r="I1335" s="731"/>
      <c r="J1335" s="544"/>
      <c r="K1335" s="725"/>
      <c r="L1335" s="534"/>
      <c r="M1335" s="541"/>
      <c r="N1335" s="1024"/>
      <c r="O1335" s="1025"/>
      <c r="P1335" s="526" t="s">
        <v>3833</v>
      </c>
      <c r="Q1335" s="526"/>
      <c r="R1335" s="526"/>
      <c r="S1335" s="526"/>
      <c r="T1335" s="526" t="s">
        <v>1678</v>
      </c>
      <c r="U1335" s="527">
        <v>0.5</v>
      </c>
      <c r="V1335" s="1029"/>
      <c r="W1335" s="937"/>
      <c r="X1335" s="537"/>
      <c r="Z1335" s="728"/>
      <c r="AA1335" s="537"/>
      <c r="AB1335" s="534"/>
      <c r="AC1335" s="556"/>
      <c r="AD1335" s="721">
        <f>ROUND(ROUND(ROUND(ROUND(ROUND(F1257*$M$10,0)*U1335,0)*Y1333,0)*AA1330,0)-AB1306,0)</f>
        <v>72</v>
      </c>
      <c r="AE1335" s="539"/>
      <c r="AF1335" s="533"/>
    </row>
    <row r="1336" spans="1:32" ht="16.7" customHeight="1" x14ac:dyDescent="0.15">
      <c r="A1336" s="549">
        <v>22</v>
      </c>
      <c r="B1336" s="549">
        <v>8893</v>
      </c>
      <c r="C1336" s="540" t="s">
        <v>14663</v>
      </c>
      <c r="D1336" s="542"/>
      <c r="E1336" s="534"/>
      <c r="F1336" s="534"/>
      <c r="H1336" s="541"/>
      <c r="I1336" s="1026" t="s">
        <v>10418</v>
      </c>
      <c r="J1336" s="525" t="s">
        <v>1678</v>
      </c>
      <c r="K1336" s="718">
        <v>0.96499999999999997</v>
      </c>
      <c r="L1336" s="534"/>
      <c r="M1336" s="541"/>
      <c r="N1336" s="526"/>
      <c r="O1336" s="526"/>
      <c r="P1336" s="526"/>
      <c r="Q1336" s="526"/>
      <c r="R1336" s="526"/>
      <c r="S1336" s="526"/>
      <c r="T1336" s="526"/>
      <c r="U1336" s="527"/>
      <c r="V1336" s="1029"/>
      <c r="W1336" s="937"/>
      <c r="X1336" s="537"/>
      <c r="Z1336" s="728"/>
      <c r="AA1336" s="537"/>
      <c r="AB1336" s="534"/>
      <c r="AC1336" s="556"/>
      <c r="AD1336" s="721">
        <f>ROUND(ROUND(ROUND(ROUND(ROUND(F1257*K1336,0)*$M$10,0)*Y1333,0)*AA1330,0)-AB1306,0)</f>
        <v>151</v>
      </c>
      <c r="AE1336" s="539"/>
      <c r="AF1336" s="533"/>
    </row>
    <row r="1337" spans="1:32" ht="16.7" customHeight="1" x14ac:dyDescent="0.15">
      <c r="A1337" s="549">
        <v>22</v>
      </c>
      <c r="B1337" s="549">
        <v>8894</v>
      </c>
      <c r="C1337" s="540" t="s">
        <v>14664</v>
      </c>
      <c r="D1337" s="542"/>
      <c r="E1337" s="534"/>
      <c r="F1337" s="534"/>
      <c r="H1337" s="541"/>
      <c r="I1337" s="1027"/>
      <c r="J1337" s="537"/>
      <c r="L1337" s="534"/>
      <c r="M1337" s="541"/>
      <c r="N1337" s="947" t="s">
        <v>10414</v>
      </c>
      <c r="O1337" s="941"/>
      <c r="P1337" s="526" t="s">
        <v>16</v>
      </c>
      <c r="Q1337" s="526"/>
      <c r="R1337" s="526"/>
      <c r="S1337" s="526"/>
      <c r="T1337" s="526" t="s">
        <v>1678</v>
      </c>
      <c r="U1337" s="527">
        <v>0.7</v>
      </c>
      <c r="V1337" s="1029"/>
      <c r="W1337" s="937"/>
      <c r="X1337" s="537"/>
      <c r="Z1337" s="728"/>
      <c r="AA1337" s="537"/>
      <c r="AB1337" s="534"/>
      <c r="AC1337" s="556"/>
      <c r="AD1337" s="721">
        <f>ROUND(ROUND(ROUND(ROUND(ROUND(ROUND(F1257*K1336,0)*$M$10,0)*U1337,0)*Y1333,0)*AA1330,0)-AB1306,0)</f>
        <v>102</v>
      </c>
      <c r="AE1337" s="539"/>
      <c r="AF1337" s="533"/>
    </row>
    <row r="1338" spans="1:32" ht="16.7" customHeight="1" x14ac:dyDescent="0.15">
      <c r="A1338" s="520">
        <v>22</v>
      </c>
      <c r="B1338" s="520" t="s">
        <v>14665</v>
      </c>
      <c r="C1338" s="540" t="s">
        <v>14666</v>
      </c>
      <c r="D1338" s="542"/>
      <c r="E1338" s="534"/>
      <c r="F1338" s="534"/>
      <c r="H1338" s="541"/>
      <c r="I1338" s="1028"/>
      <c r="J1338" s="544"/>
      <c r="K1338" s="725"/>
      <c r="L1338" s="534"/>
      <c r="M1338" s="541"/>
      <c r="N1338" s="1024"/>
      <c r="O1338" s="1025"/>
      <c r="P1338" s="526" t="s">
        <v>3833</v>
      </c>
      <c r="Q1338" s="526"/>
      <c r="R1338" s="526"/>
      <c r="S1338" s="526"/>
      <c r="T1338" s="526" t="s">
        <v>1678</v>
      </c>
      <c r="U1338" s="527">
        <v>0.5</v>
      </c>
      <c r="V1338" s="1029"/>
      <c r="W1338" s="938"/>
      <c r="X1338" s="544"/>
      <c r="Y1338" s="548"/>
      <c r="Z1338" s="728"/>
      <c r="AA1338" s="537"/>
      <c r="AB1338" s="534"/>
      <c r="AC1338" s="556"/>
      <c r="AD1338" s="721">
        <f>ROUND(ROUND(ROUND(ROUND(ROUND(ROUND(F1257*K1336,0)*$M$10,0)*U1338,0)*Y1333,0)*AA1330,0)-AB1306,0)</f>
        <v>69</v>
      </c>
      <c r="AE1338" s="539"/>
      <c r="AF1338" s="533"/>
    </row>
    <row r="1339" spans="1:32" ht="16.7" customHeight="1" x14ac:dyDescent="0.15">
      <c r="A1339" s="549">
        <v>22</v>
      </c>
      <c r="B1339" s="549">
        <v>8077</v>
      </c>
      <c r="C1339" s="540" t="s">
        <v>14667</v>
      </c>
      <c r="D1339" s="542"/>
      <c r="E1339" s="534"/>
      <c r="F1339" s="534"/>
      <c r="H1339" s="541"/>
      <c r="I1339" s="729"/>
      <c r="J1339" s="525"/>
      <c r="K1339" s="718"/>
      <c r="L1339" s="534"/>
      <c r="M1339" s="541"/>
      <c r="N1339" s="526"/>
      <c r="O1339" s="526"/>
      <c r="P1339" s="526"/>
      <c r="Q1339" s="526"/>
      <c r="R1339" s="526"/>
      <c r="S1339" s="526"/>
      <c r="T1339" s="526"/>
      <c r="U1339" s="527"/>
      <c r="V1339" s="1029"/>
      <c r="W1339" s="936" t="s">
        <v>12830</v>
      </c>
      <c r="X1339" s="525" t="s">
        <v>1678</v>
      </c>
      <c r="Y1339" s="529">
        <v>0.7</v>
      </c>
      <c r="Z1339" s="728"/>
      <c r="AA1339" s="537"/>
      <c r="AB1339" s="534"/>
      <c r="AC1339" s="556"/>
      <c r="AD1339" s="721">
        <f>ROUND(ROUND(ROUND(ROUND(F1257*$M$10,0)*Y1339,0)*AA1330,0)-AB1306,0)</f>
        <v>223</v>
      </c>
      <c r="AE1339" s="539"/>
      <c r="AF1339" s="533"/>
    </row>
    <row r="1340" spans="1:32" ht="16.7" customHeight="1" x14ac:dyDescent="0.15">
      <c r="A1340" s="549">
        <v>22</v>
      </c>
      <c r="B1340" s="549">
        <v>8078</v>
      </c>
      <c r="C1340" s="540" t="s">
        <v>14668</v>
      </c>
      <c r="D1340" s="542"/>
      <c r="E1340" s="534"/>
      <c r="F1340" s="534"/>
      <c r="H1340" s="541"/>
      <c r="I1340" s="730"/>
      <c r="J1340" s="537"/>
      <c r="L1340" s="534"/>
      <c r="M1340" s="541"/>
      <c r="N1340" s="947" t="s">
        <v>10414</v>
      </c>
      <c r="O1340" s="941"/>
      <c r="P1340" s="526" t="s">
        <v>16</v>
      </c>
      <c r="Q1340" s="526"/>
      <c r="R1340" s="526"/>
      <c r="S1340" s="526"/>
      <c r="T1340" s="526" t="s">
        <v>1678</v>
      </c>
      <c r="U1340" s="527">
        <v>0.7</v>
      </c>
      <c r="V1340" s="1029"/>
      <c r="W1340" s="937"/>
      <c r="X1340" s="537"/>
      <c r="Z1340" s="728"/>
      <c r="AA1340" s="537"/>
      <c r="AB1340" s="534"/>
      <c r="AC1340" s="556"/>
      <c r="AD1340" s="721">
        <f>ROUND(ROUND(ROUND(ROUND(ROUND(F1257*$M$10,0)*U1340,0)*Y1339,0)*AA1330,0)-AB1306,0)</f>
        <v>153</v>
      </c>
      <c r="AE1340" s="539"/>
      <c r="AF1340" s="533"/>
    </row>
    <row r="1341" spans="1:32" ht="16.7" customHeight="1" x14ac:dyDescent="0.15">
      <c r="A1341" s="520">
        <v>22</v>
      </c>
      <c r="B1341" s="520" t="s">
        <v>14669</v>
      </c>
      <c r="C1341" s="540" t="s">
        <v>14670</v>
      </c>
      <c r="D1341" s="542"/>
      <c r="E1341" s="534"/>
      <c r="F1341" s="534"/>
      <c r="H1341" s="541"/>
      <c r="I1341" s="731"/>
      <c r="J1341" s="544"/>
      <c r="K1341" s="725"/>
      <c r="L1341" s="534"/>
      <c r="M1341" s="541"/>
      <c r="N1341" s="1024"/>
      <c r="O1341" s="1025"/>
      <c r="P1341" s="526" t="s">
        <v>3833</v>
      </c>
      <c r="Q1341" s="526"/>
      <c r="R1341" s="526"/>
      <c r="S1341" s="526"/>
      <c r="T1341" s="526" t="s">
        <v>1678</v>
      </c>
      <c r="U1341" s="527">
        <v>0.5</v>
      </c>
      <c r="V1341" s="1029"/>
      <c r="W1341" s="937"/>
      <c r="X1341" s="537"/>
      <c r="Z1341" s="728"/>
      <c r="AA1341" s="537"/>
      <c r="AB1341" s="534"/>
      <c r="AC1341" s="556"/>
      <c r="AD1341" s="721">
        <f>ROUND(ROUND(ROUND(ROUND(ROUND(F1257*$M$10,0)*U1341,0)*Y1339,0)*AA1330,0)-AB1306,0)</f>
        <v>106</v>
      </c>
      <c r="AE1341" s="539"/>
      <c r="AF1341" s="533"/>
    </row>
    <row r="1342" spans="1:32" ht="16.7" customHeight="1" x14ac:dyDescent="0.15">
      <c r="A1342" s="549">
        <v>22</v>
      </c>
      <c r="B1342" s="549">
        <v>8079</v>
      </c>
      <c r="C1342" s="540" t="s">
        <v>14671</v>
      </c>
      <c r="D1342" s="542"/>
      <c r="E1342" s="534"/>
      <c r="F1342" s="534"/>
      <c r="H1342" s="541"/>
      <c r="I1342" s="1026" t="s">
        <v>10418</v>
      </c>
      <c r="J1342" s="525" t="s">
        <v>1678</v>
      </c>
      <c r="K1342" s="718">
        <v>0.96499999999999997</v>
      </c>
      <c r="L1342" s="534"/>
      <c r="M1342" s="541"/>
      <c r="N1342" s="526"/>
      <c r="O1342" s="526"/>
      <c r="P1342" s="526"/>
      <c r="Q1342" s="526"/>
      <c r="R1342" s="526"/>
      <c r="S1342" s="526"/>
      <c r="T1342" s="526"/>
      <c r="U1342" s="527"/>
      <c r="V1342" s="1029"/>
      <c r="W1342" s="937"/>
      <c r="X1342" s="537"/>
      <c r="Z1342" s="728"/>
      <c r="AA1342" s="537"/>
      <c r="AB1342" s="534"/>
      <c r="AC1342" s="556"/>
      <c r="AD1342" s="721">
        <f>ROUND(ROUND(ROUND(ROUND(ROUND(F1257*K1342,0)*$M$10,0)*Y1339,0)*AA1330,0)-AB1306,0)</f>
        <v>215</v>
      </c>
      <c r="AE1342" s="539"/>
      <c r="AF1342" s="533"/>
    </row>
    <row r="1343" spans="1:32" ht="16.7" customHeight="1" x14ac:dyDescent="0.15">
      <c r="A1343" s="549">
        <v>22</v>
      </c>
      <c r="B1343" s="549">
        <v>8080</v>
      </c>
      <c r="C1343" s="540" t="s">
        <v>14672</v>
      </c>
      <c r="D1343" s="542"/>
      <c r="E1343" s="534"/>
      <c r="F1343" s="534"/>
      <c r="H1343" s="541"/>
      <c r="I1343" s="1027"/>
      <c r="J1343" s="537"/>
      <c r="L1343" s="534"/>
      <c r="M1343" s="541"/>
      <c r="N1343" s="947" t="s">
        <v>10414</v>
      </c>
      <c r="O1343" s="941"/>
      <c r="P1343" s="526" t="s">
        <v>16</v>
      </c>
      <c r="Q1343" s="526"/>
      <c r="R1343" s="526"/>
      <c r="S1343" s="526"/>
      <c r="T1343" s="526" t="s">
        <v>1678</v>
      </c>
      <c r="U1343" s="527">
        <v>0.7</v>
      </c>
      <c r="V1343" s="1029"/>
      <c r="W1343" s="937"/>
      <c r="X1343" s="537"/>
      <c r="Z1343" s="728"/>
      <c r="AA1343" s="537"/>
      <c r="AB1343" s="534"/>
      <c r="AC1343" s="556"/>
      <c r="AD1343" s="721">
        <f>ROUND(ROUND(ROUND(ROUND(ROUND(ROUND(F1257*K1342,0)*$M$10,0)*U1343,0)*Y1339,0)*AA1330,0)-AB1306,0)</f>
        <v>147</v>
      </c>
      <c r="AE1343" s="539"/>
      <c r="AF1343" s="533"/>
    </row>
    <row r="1344" spans="1:32" ht="16.7" customHeight="1" x14ac:dyDescent="0.15">
      <c r="A1344" s="520">
        <v>22</v>
      </c>
      <c r="B1344" s="520" t="s">
        <v>14673</v>
      </c>
      <c r="C1344" s="540" t="s">
        <v>14674</v>
      </c>
      <c r="D1344" s="542"/>
      <c r="E1344" s="534"/>
      <c r="F1344" s="534"/>
      <c r="H1344" s="541"/>
      <c r="I1344" s="1028"/>
      <c r="J1344" s="544"/>
      <c r="K1344" s="725"/>
      <c r="L1344" s="534"/>
      <c r="M1344" s="541"/>
      <c r="N1344" s="1024"/>
      <c r="O1344" s="1025"/>
      <c r="P1344" s="526" t="s">
        <v>3833</v>
      </c>
      <c r="Q1344" s="526"/>
      <c r="R1344" s="526"/>
      <c r="S1344" s="526"/>
      <c r="T1344" s="526" t="s">
        <v>1678</v>
      </c>
      <c r="U1344" s="527">
        <v>0.5</v>
      </c>
      <c r="V1344" s="1023"/>
      <c r="W1344" s="938"/>
      <c r="X1344" s="544"/>
      <c r="Y1344" s="548"/>
      <c r="Z1344" s="728"/>
      <c r="AA1344" s="537"/>
      <c r="AB1344" s="534"/>
      <c r="AC1344" s="556"/>
      <c r="AD1344" s="721">
        <f>ROUND(ROUND(ROUND(ROUND(ROUND(ROUND(F1257*K1342,0)*$M$10,0)*U1344,0)*Y1339,0)*AA1330,0)-AB1306,0)</f>
        <v>102</v>
      </c>
      <c r="AE1344" s="539"/>
      <c r="AF1344" s="533"/>
    </row>
    <row r="1345" spans="1:32" ht="16.7" customHeight="1" x14ac:dyDescent="0.15">
      <c r="A1345" s="520">
        <v>22</v>
      </c>
      <c r="B1345" s="520" t="s">
        <v>14675</v>
      </c>
      <c r="C1345" s="540" t="s">
        <v>14676</v>
      </c>
      <c r="D1345" s="542"/>
      <c r="E1345" s="534"/>
      <c r="F1345" s="534"/>
      <c r="H1345" s="541"/>
      <c r="I1345" s="729"/>
      <c r="J1345" s="525"/>
      <c r="K1345" s="718"/>
      <c r="L1345" s="534"/>
      <c r="M1345" s="541"/>
      <c r="N1345" s="526"/>
      <c r="O1345" s="526"/>
      <c r="P1345" s="526"/>
      <c r="Q1345" s="526"/>
      <c r="R1345" s="526"/>
      <c r="S1345" s="526"/>
      <c r="T1345" s="526"/>
      <c r="U1345" s="527"/>
      <c r="V1345" s="1021" t="s">
        <v>12608</v>
      </c>
      <c r="W1345" s="936" t="s">
        <v>12840</v>
      </c>
      <c r="X1345" s="525" t="s">
        <v>1678</v>
      </c>
      <c r="Y1345" s="529">
        <v>0.7</v>
      </c>
      <c r="Z1345" s="728"/>
      <c r="AA1345" s="537"/>
      <c r="AB1345" s="534"/>
      <c r="AC1345" s="556"/>
      <c r="AD1345" s="721">
        <f>ROUND(ROUND(ROUND(ROUND(F1257*$M$10,0)*Y1345,0)*AA1330,0)-AB1306,0)</f>
        <v>223</v>
      </c>
      <c r="AE1345" s="539"/>
      <c r="AF1345" s="533"/>
    </row>
    <row r="1346" spans="1:32" ht="16.7" customHeight="1" x14ac:dyDescent="0.15">
      <c r="A1346" s="520">
        <v>22</v>
      </c>
      <c r="B1346" s="520" t="s">
        <v>14677</v>
      </c>
      <c r="C1346" s="540" t="s">
        <v>14678</v>
      </c>
      <c r="D1346" s="542"/>
      <c r="E1346" s="534"/>
      <c r="F1346" s="534"/>
      <c r="H1346" s="541"/>
      <c r="I1346" s="730"/>
      <c r="J1346" s="537"/>
      <c r="L1346" s="534"/>
      <c r="M1346" s="541"/>
      <c r="N1346" s="947" t="s">
        <v>10414</v>
      </c>
      <c r="O1346" s="941"/>
      <c r="P1346" s="526" t="s">
        <v>16</v>
      </c>
      <c r="Q1346" s="526"/>
      <c r="R1346" s="526"/>
      <c r="S1346" s="526"/>
      <c r="T1346" s="526" t="s">
        <v>1678</v>
      </c>
      <c r="U1346" s="527">
        <v>0.7</v>
      </c>
      <c r="V1346" s="1022"/>
      <c r="W1346" s="937"/>
      <c r="X1346" s="537"/>
      <c r="Z1346" s="728"/>
      <c r="AA1346" s="537"/>
      <c r="AB1346" s="534"/>
      <c r="AC1346" s="556"/>
      <c r="AD1346" s="721">
        <f>ROUND(ROUND(ROUND(ROUND(ROUND(F1257*$M$10,0)*U1346,0)*Y1345,0)*AA1330,0)-AB1306,0)</f>
        <v>153</v>
      </c>
      <c r="AE1346" s="539"/>
      <c r="AF1346" s="533"/>
    </row>
    <row r="1347" spans="1:32" ht="16.7" customHeight="1" x14ac:dyDescent="0.15">
      <c r="A1347" s="520">
        <v>22</v>
      </c>
      <c r="B1347" s="520" t="s">
        <v>14679</v>
      </c>
      <c r="C1347" s="540" t="s">
        <v>14680</v>
      </c>
      <c r="D1347" s="542"/>
      <c r="E1347" s="534"/>
      <c r="F1347" s="534"/>
      <c r="H1347" s="541"/>
      <c r="I1347" s="731"/>
      <c r="J1347" s="544"/>
      <c r="K1347" s="725"/>
      <c r="L1347" s="534"/>
      <c r="M1347" s="541"/>
      <c r="N1347" s="1024"/>
      <c r="O1347" s="1025"/>
      <c r="P1347" s="526" t="s">
        <v>3833</v>
      </c>
      <c r="Q1347" s="526"/>
      <c r="R1347" s="526"/>
      <c r="S1347" s="526"/>
      <c r="T1347" s="526" t="s">
        <v>1678</v>
      </c>
      <c r="U1347" s="527">
        <v>0.5</v>
      </c>
      <c r="V1347" s="1022"/>
      <c r="W1347" s="937"/>
      <c r="X1347" s="537"/>
      <c r="Z1347" s="728"/>
      <c r="AA1347" s="537"/>
      <c r="AB1347" s="534"/>
      <c r="AC1347" s="556"/>
      <c r="AD1347" s="721">
        <f>ROUND(ROUND(ROUND(ROUND(ROUND(F1257*$M$10,0)*U1347,0)*Y1345,0)*AA1330,0)-AB1306,0)</f>
        <v>106</v>
      </c>
      <c r="AE1347" s="539"/>
      <c r="AF1347" s="533"/>
    </row>
    <row r="1348" spans="1:32" ht="16.7" customHeight="1" x14ac:dyDescent="0.15">
      <c r="A1348" s="520">
        <v>22</v>
      </c>
      <c r="B1348" s="520" t="s">
        <v>6154</v>
      </c>
      <c r="C1348" s="540" t="s">
        <v>14681</v>
      </c>
      <c r="D1348" s="542"/>
      <c r="E1348" s="534"/>
      <c r="F1348" s="534"/>
      <c r="H1348" s="541"/>
      <c r="I1348" s="1026" t="s">
        <v>10418</v>
      </c>
      <c r="J1348" s="525" t="s">
        <v>1678</v>
      </c>
      <c r="K1348" s="718">
        <v>0.96499999999999997</v>
      </c>
      <c r="L1348" s="534"/>
      <c r="M1348" s="541"/>
      <c r="N1348" s="526"/>
      <c r="O1348" s="526"/>
      <c r="P1348" s="526"/>
      <c r="Q1348" s="526"/>
      <c r="R1348" s="526"/>
      <c r="S1348" s="526"/>
      <c r="T1348" s="526"/>
      <c r="U1348" s="527"/>
      <c r="V1348" s="1022"/>
      <c r="W1348" s="937"/>
      <c r="X1348" s="537"/>
      <c r="Z1348" s="728"/>
      <c r="AA1348" s="537"/>
      <c r="AB1348" s="534"/>
      <c r="AC1348" s="556"/>
      <c r="AD1348" s="721">
        <f>ROUND(ROUND(ROUND(ROUND(ROUND(F1257*K1348,0)*$M$10,0)*Y1345,0)*AA1330,0)-AB1306,0)</f>
        <v>215</v>
      </c>
      <c r="AE1348" s="539"/>
      <c r="AF1348" s="533"/>
    </row>
    <row r="1349" spans="1:32" ht="16.7" customHeight="1" x14ac:dyDescent="0.15">
      <c r="A1349" s="520">
        <v>22</v>
      </c>
      <c r="B1349" s="520" t="s">
        <v>6156</v>
      </c>
      <c r="C1349" s="540" t="s">
        <v>14682</v>
      </c>
      <c r="D1349" s="542"/>
      <c r="E1349" s="534"/>
      <c r="F1349" s="534"/>
      <c r="H1349" s="541"/>
      <c r="I1349" s="1027"/>
      <c r="J1349" s="537"/>
      <c r="L1349" s="534"/>
      <c r="M1349" s="541"/>
      <c r="N1349" s="947" t="s">
        <v>10414</v>
      </c>
      <c r="O1349" s="941"/>
      <c r="P1349" s="526" t="s">
        <v>16</v>
      </c>
      <c r="Q1349" s="526"/>
      <c r="R1349" s="526"/>
      <c r="S1349" s="526"/>
      <c r="T1349" s="526" t="s">
        <v>1678</v>
      </c>
      <c r="U1349" s="527">
        <v>0.7</v>
      </c>
      <c r="V1349" s="1022"/>
      <c r="W1349" s="937"/>
      <c r="X1349" s="537"/>
      <c r="Z1349" s="728"/>
      <c r="AA1349" s="537"/>
      <c r="AB1349" s="534"/>
      <c r="AC1349" s="556"/>
      <c r="AD1349" s="721">
        <f>ROUND(ROUND(ROUND(ROUND(ROUND(ROUND(F1257*K1348,0)*$M$10,0)*U1349,0)*Y1345,0)*AA1330,0)-AB1306,0)</f>
        <v>147</v>
      </c>
      <c r="AE1349" s="539"/>
      <c r="AF1349" s="533"/>
    </row>
    <row r="1350" spans="1:32" ht="16.7" customHeight="1" x14ac:dyDescent="0.15">
      <c r="A1350" s="520">
        <v>22</v>
      </c>
      <c r="B1350" s="520" t="s">
        <v>6158</v>
      </c>
      <c r="C1350" s="540" t="s">
        <v>14683</v>
      </c>
      <c r="D1350" s="557"/>
      <c r="E1350" s="550"/>
      <c r="F1350" s="550"/>
      <c r="G1350" s="650"/>
      <c r="H1350" s="558"/>
      <c r="I1350" s="1028"/>
      <c r="J1350" s="544"/>
      <c r="K1350" s="725"/>
      <c r="L1350" s="550"/>
      <c r="M1350" s="558"/>
      <c r="N1350" s="1024"/>
      <c r="O1350" s="1025"/>
      <c r="P1350" s="526" t="s">
        <v>3833</v>
      </c>
      <c r="Q1350" s="526"/>
      <c r="R1350" s="526"/>
      <c r="S1350" s="526"/>
      <c r="T1350" s="526" t="s">
        <v>1678</v>
      </c>
      <c r="U1350" s="527">
        <v>0.5</v>
      </c>
      <c r="V1350" s="1023"/>
      <c r="W1350" s="938"/>
      <c r="X1350" s="544"/>
      <c r="Y1350" s="548"/>
      <c r="Z1350" s="733"/>
      <c r="AA1350" s="544"/>
      <c r="AB1350" s="550"/>
      <c r="AC1350" s="732"/>
      <c r="AD1350" s="721">
        <f>ROUND(ROUND(ROUND(ROUND(ROUND(ROUND(F1257*K1348,0)*$M$10,0)*U1350,0)*Y1345,0)*AA1330,0)-AB1306,0)</f>
        <v>102</v>
      </c>
      <c r="AE1350" s="559"/>
      <c r="AF1350" s="533"/>
    </row>
    <row r="1351" spans="1:32" ht="16.7" customHeight="1" x14ac:dyDescent="0.15">
      <c r="A1351" s="520">
        <v>22</v>
      </c>
      <c r="B1351" s="520">
        <v>8791</v>
      </c>
      <c r="C1351" s="521" t="s">
        <v>14684</v>
      </c>
      <c r="D1351" s="560"/>
      <c r="E1351" s="522"/>
      <c r="F1351" s="936" t="s">
        <v>13104</v>
      </c>
      <c r="G1351" s="947"/>
      <c r="H1351" s="941"/>
      <c r="I1351" s="729"/>
      <c r="J1351" s="525"/>
      <c r="K1351" s="718"/>
      <c r="L1351" s="522"/>
      <c r="M1351" s="561"/>
      <c r="N1351" s="526"/>
      <c r="O1351" s="526"/>
      <c r="P1351" s="526"/>
      <c r="Q1351" s="526"/>
      <c r="R1351" s="526"/>
      <c r="S1351" s="526"/>
      <c r="T1351" s="526"/>
      <c r="U1351" s="527"/>
      <c r="V1351" s="719"/>
      <c r="W1351" s="525"/>
      <c r="X1351" s="525"/>
      <c r="Y1351" s="529"/>
      <c r="Z1351" s="734"/>
      <c r="AA1351" s="525"/>
      <c r="AB1351" s="522"/>
      <c r="AC1351" s="720"/>
      <c r="AD1351" s="721">
        <f>ROUND(F1353*$M$10,0)</f>
        <v>304</v>
      </c>
      <c r="AE1351" s="532"/>
      <c r="AF1351" s="533"/>
    </row>
    <row r="1352" spans="1:32" ht="16.7" customHeight="1" x14ac:dyDescent="0.15">
      <c r="A1352" s="520">
        <v>22</v>
      </c>
      <c r="B1352" s="520">
        <v>8792</v>
      </c>
      <c r="C1352" s="521" t="s">
        <v>14685</v>
      </c>
      <c r="D1352" s="542"/>
      <c r="E1352" s="534"/>
      <c r="F1352" s="937"/>
      <c r="G1352" s="948"/>
      <c r="H1352" s="942"/>
      <c r="I1352" s="730"/>
      <c r="J1352" s="537"/>
      <c r="L1352" s="534"/>
      <c r="M1352" s="541"/>
      <c r="N1352" s="947" t="s">
        <v>10414</v>
      </c>
      <c r="O1352" s="941"/>
      <c r="P1352" s="526" t="s">
        <v>16</v>
      </c>
      <c r="Q1352" s="526"/>
      <c r="R1352" s="526"/>
      <c r="S1352" s="526"/>
      <c r="T1352" s="526" t="s">
        <v>1678</v>
      </c>
      <c r="U1352" s="527">
        <v>0.7</v>
      </c>
      <c r="V1352" s="722"/>
      <c r="W1352" s="537"/>
      <c r="X1352" s="537"/>
      <c r="Z1352" s="728"/>
      <c r="AA1352" s="537"/>
      <c r="AB1352" s="534"/>
      <c r="AC1352" s="556"/>
      <c r="AD1352" s="721">
        <f>ROUND(ROUND(F1353*$M$10,0)*U1352,0)</f>
        <v>213</v>
      </c>
      <c r="AE1352" s="539"/>
      <c r="AF1352" s="533"/>
    </row>
    <row r="1353" spans="1:32" ht="16.7" customHeight="1" x14ac:dyDescent="0.15">
      <c r="A1353" s="520">
        <v>22</v>
      </c>
      <c r="B1353" s="520" t="s">
        <v>14686</v>
      </c>
      <c r="C1353" s="540" t="s">
        <v>14687</v>
      </c>
      <c r="D1353" s="542"/>
      <c r="E1353" s="534"/>
      <c r="F1353" s="1034">
        <f>'6生活介護(基本)'!F1353</f>
        <v>434</v>
      </c>
      <c r="G1353" s="1035"/>
      <c r="H1353" s="541" t="s">
        <v>9</v>
      </c>
      <c r="I1353" s="731"/>
      <c r="J1353" s="544"/>
      <c r="K1353" s="725"/>
      <c r="L1353" s="534"/>
      <c r="M1353" s="541"/>
      <c r="N1353" s="1024"/>
      <c r="O1353" s="1025"/>
      <c r="P1353" s="526" t="s">
        <v>3833</v>
      </c>
      <c r="Q1353" s="526"/>
      <c r="R1353" s="526"/>
      <c r="S1353" s="526"/>
      <c r="T1353" s="526" t="s">
        <v>1678</v>
      </c>
      <c r="U1353" s="527">
        <v>0.5</v>
      </c>
      <c r="V1353" s="722"/>
      <c r="W1353" s="537"/>
      <c r="X1353" s="537"/>
      <c r="Z1353" s="728"/>
      <c r="AA1353" s="537"/>
      <c r="AB1353" s="534"/>
      <c r="AC1353" s="556"/>
      <c r="AD1353" s="721">
        <f>ROUND(ROUND(F1353*$M$10,0)*U1353,0)</f>
        <v>152</v>
      </c>
      <c r="AE1353" s="539"/>
      <c r="AF1353" s="533"/>
    </row>
    <row r="1354" spans="1:32" ht="16.7" customHeight="1" x14ac:dyDescent="0.15">
      <c r="A1354" s="520">
        <v>22</v>
      </c>
      <c r="B1354" s="520">
        <v>8793</v>
      </c>
      <c r="C1354" s="540" t="s">
        <v>14688</v>
      </c>
      <c r="D1354" s="542"/>
      <c r="E1354" s="534"/>
      <c r="F1354" s="534"/>
      <c r="H1354" s="541"/>
      <c r="I1354" s="1026" t="s">
        <v>10418</v>
      </c>
      <c r="J1354" s="525" t="s">
        <v>1678</v>
      </c>
      <c r="K1354" s="718">
        <v>0.96499999999999997</v>
      </c>
      <c r="L1354" s="534"/>
      <c r="M1354" s="541"/>
      <c r="N1354" s="526"/>
      <c r="O1354" s="526"/>
      <c r="P1354" s="526"/>
      <c r="Q1354" s="526"/>
      <c r="R1354" s="526"/>
      <c r="S1354" s="526"/>
      <c r="T1354" s="526"/>
      <c r="U1354" s="527"/>
      <c r="V1354" s="722"/>
      <c r="W1354" s="537"/>
      <c r="X1354" s="537"/>
      <c r="Z1354" s="728"/>
      <c r="AA1354" s="537"/>
      <c r="AB1354" s="534"/>
      <c r="AC1354" s="556"/>
      <c r="AD1354" s="721">
        <f>ROUND(ROUND(ROUND(F1353*K1354,0)*$M$10,0),0)</f>
        <v>293</v>
      </c>
      <c r="AE1354" s="539"/>
      <c r="AF1354" s="533"/>
    </row>
    <row r="1355" spans="1:32" ht="16.7" customHeight="1" x14ac:dyDescent="0.15">
      <c r="A1355" s="520">
        <v>22</v>
      </c>
      <c r="B1355" s="520">
        <v>8794</v>
      </c>
      <c r="C1355" s="540" t="s">
        <v>14689</v>
      </c>
      <c r="D1355" s="542"/>
      <c r="E1355" s="534"/>
      <c r="F1355" s="534"/>
      <c r="H1355" s="541"/>
      <c r="I1355" s="1027"/>
      <c r="J1355" s="537"/>
      <c r="L1355" s="534"/>
      <c r="M1355" s="541"/>
      <c r="N1355" s="947" t="s">
        <v>10414</v>
      </c>
      <c r="O1355" s="941"/>
      <c r="P1355" s="526" t="s">
        <v>16</v>
      </c>
      <c r="Q1355" s="526"/>
      <c r="R1355" s="526"/>
      <c r="S1355" s="526"/>
      <c r="T1355" s="526" t="s">
        <v>1678</v>
      </c>
      <c r="U1355" s="527">
        <v>0.7</v>
      </c>
      <c r="V1355" s="722"/>
      <c r="W1355" s="537"/>
      <c r="X1355" s="537"/>
      <c r="Z1355" s="728"/>
      <c r="AA1355" s="537"/>
      <c r="AB1355" s="534"/>
      <c r="AC1355" s="556"/>
      <c r="AD1355" s="721">
        <f>ROUND(ROUND(ROUND(F1353*K1354,0)*$M$10,0)*U1355,0)</f>
        <v>205</v>
      </c>
      <c r="AE1355" s="539"/>
      <c r="AF1355" s="533"/>
    </row>
    <row r="1356" spans="1:32" ht="16.7" customHeight="1" x14ac:dyDescent="0.15">
      <c r="A1356" s="520">
        <v>22</v>
      </c>
      <c r="B1356" s="520" t="s">
        <v>14690</v>
      </c>
      <c r="C1356" s="540" t="s">
        <v>14691</v>
      </c>
      <c r="D1356" s="542"/>
      <c r="E1356" s="534"/>
      <c r="F1356" s="534"/>
      <c r="H1356" s="541"/>
      <c r="I1356" s="1028"/>
      <c r="J1356" s="544"/>
      <c r="K1356" s="725"/>
      <c r="L1356" s="534"/>
      <c r="M1356" s="541"/>
      <c r="N1356" s="1024"/>
      <c r="O1356" s="1025"/>
      <c r="P1356" s="526" t="s">
        <v>3833</v>
      </c>
      <c r="Q1356" s="526"/>
      <c r="R1356" s="526"/>
      <c r="S1356" s="526"/>
      <c r="T1356" s="526" t="s">
        <v>1678</v>
      </c>
      <c r="U1356" s="527">
        <v>0.5</v>
      </c>
      <c r="V1356" s="727"/>
      <c r="W1356" s="544"/>
      <c r="X1356" s="544"/>
      <c r="Y1356" s="548"/>
      <c r="Z1356" s="728"/>
      <c r="AA1356" s="537"/>
      <c r="AB1356" s="534"/>
      <c r="AC1356" s="556"/>
      <c r="AD1356" s="721">
        <f>ROUND(ROUND(ROUND(F1353*K1354,0)*$M$10,0)*U1356,0)</f>
        <v>147</v>
      </c>
      <c r="AE1356" s="539"/>
      <c r="AF1356" s="533"/>
    </row>
    <row r="1357" spans="1:32" ht="16.7" customHeight="1" x14ac:dyDescent="0.15">
      <c r="A1357" s="549">
        <v>22</v>
      </c>
      <c r="B1357" s="549">
        <v>8795</v>
      </c>
      <c r="C1357" s="540" t="s">
        <v>14692</v>
      </c>
      <c r="D1357" s="542"/>
      <c r="E1357" s="534"/>
      <c r="F1357" s="534"/>
      <c r="H1357" s="541"/>
      <c r="I1357" s="729"/>
      <c r="J1357" s="525"/>
      <c r="K1357" s="718"/>
      <c r="L1357" s="534"/>
      <c r="M1357" s="541"/>
      <c r="N1357" s="526"/>
      <c r="O1357" s="526"/>
      <c r="P1357" s="526"/>
      <c r="Q1357" s="526"/>
      <c r="R1357" s="526"/>
      <c r="S1357" s="526"/>
      <c r="T1357" s="526"/>
      <c r="U1357" s="527"/>
      <c r="V1357" s="956" t="s">
        <v>12599</v>
      </c>
      <c r="W1357" s="936" t="s">
        <v>12821</v>
      </c>
      <c r="X1357" s="525" t="s">
        <v>1678</v>
      </c>
      <c r="Y1357" s="529">
        <v>0.5</v>
      </c>
      <c r="Z1357" s="728"/>
      <c r="AA1357" s="537"/>
      <c r="AB1357" s="534"/>
      <c r="AC1357" s="556"/>
      <c r="AD1357" s="721">
        <f>ROUND(ROUND(F1353*$M$10,0)*Y1357,0)</f>
        <v>152</v>
      </c>
      <c r="AE1357" s="539"/>
      <c r="AF1357" s="533"/>
    </row>
    <row r="1358" spans="1:32" ht="16.7" customHeight="1" x14ac:dyDescent="0.15">
      <c r="A1358" s="549">
        <v>22</v>
      </c>
      <c r="B1358" s="549">
        <v>8796</v>
      </c>
      <c r="C1358" s="540" t="s">
        <v>14693</v>
      </c>
      <c r="D1358" s="542"/>
      <c r="E1358" s="534"/>
      <c r="F1358" s="534"/>
      <c r="H1358" s="541"/>
      <c r="I1358" s="730"/>
      <c r="J1358" s="537"/>
      <c r="L1358" s="534"/>
      <c r="M1358" s="541"/>
      <c r="N1358" s="947" t="s">
        <v>10414</v>
      </c>
      <c r="O1358" s="941"/>
      <c r="P1358" s="526" t="s">
        <v>16</v>
      </c>
      <c r="Q1358" s="526"/>
      <c r="R1358" s="526"/>
      <c r="S1358" s="526"/>
      <c r="T1358" s="526" t="s">
        <v>1678</v>
      </c>
      <c r="U1358" s="527">
        <v>0.7</v>
      </c>
      <c r="V1358" s="1029"/>
      <c r="W1358" s="937"/>
      <c r="X1358" s="537"/>
      <c r="Z1358" s="728"/>
      <c r="AA1358" s="537"/>
      <c r="AB1358" s="534"/>
      <c r="AC1358" s="556"/>
      <c r="AD1358" s="721">
        <f>ROUND(ROUND(ROUND(F1353*$M$10,0)*U1358,0)*Y1357,0)</f>
        <v>107</v>
      </c>
      <c r="AE1358" s="539"/>
      <c r="AF1358" s="533"/>
    </row>
    <row r="1359" spans="1:32" ht="16.7" customHeight="1" x14ac:dyDescent="0.15">
      <c r="A1359" s="520">
        <v>22</v>
      </c>
      <c r="B1359" s="520" t="s">
        <v>14694</v>
      </c>
      <c r="C1359" s="540" t="s">
        <v>14695</v>
      </c>
      <c r="D1359" s="542"/>
      <c r="E1359" s="534"/>
      <c r="F1359" s="534"/>
      <c r="H1359" s="541"/>
      <c r="I1359" s="731"/>
      <c r="J1359" s="544"/>
      <c r="K1359" s="725"/>
      <c r="L1359" s="534"/>
      <c r="M1359" s="541"/>
      <c r="N1359" s="1024"/>
      <c r="O1359" s="1025"/>
      <c r="P1359" s="526" t="s">
        <v>3833</v>
      </c>
      <c r="Q1359" s="526"/>
      <c r="R1359" s="526"/>
      <c r="S1359" s="526"/>
      <c r="T1359" s="526" t="s">
        <v>1678</v>
      </c>
      <c r="U1359" s="527">
        <v>0.5</v>
      </c>
      <c r="V1359" s="1029"/>
      <c r="W1359" s="937"/>
      <c r="X1359" s="537"/>
      <c r="Z1359" s="728"/>
      <c r="AA1359" s="537"/>
      <c r="AB1359" s="534"/>
      <c r="AC1359" s="556"/>
      <c r="AD1359" s="721">
        <f>ROUND(ROUND(ROUND(F1353*$M$10,0)*U1359,0)*Y1357,0)</f>
        <v>76</v>
      </c>
      <c r="AE1359" s="539"/>
      <c r="AF1359" s="533"/>
    </row>
    <row r="1360" spans="1:32" ht="16.7" customHeight="1" x14ac:dyDescent="0.15">
      <c r="A1360" s="549">
        <v>22</v>
      </c>
      <c r="B1360" s="549">
        <v>8797</v>
      </c>
      <c r="C1360" s="540" t="s">
        <v>14696</v>
      </c>
      <c r="D1360" s="542"/>
      <c r="E1360" s="534"/>
      <c r="F1360" s="534"/>
      <c r="H1360" s="541"/>
      <c r="I1360" s="1026" t="s">
        <v>10418</v>
      </c>
      <c r="J1360" s="525" t="s">
        <v>1678</v>
      </c>
      <c r="K1360" s="718">
        <v>0.96499999999999997</v>
      </c>
      <c r="L1360" s="534"/>
      <c r="M1360" s="541"/>
      <c r="N1360" s="526"/>
      <c r="O1360" s="526"/>
      <c r="P1360" s="526"/>
      <c r="Q1360" s="526"/>
      <c r="R1360" s="526"/>
      <c r="S1360" s="526"/>
      <c r="T1360" s="526"/>
      <c r="U1360" s="527"/>
      <c r="V1360" s="1029"/>
      <c r="W1360" s="937"/>
      <c r="X1360" s="537"/>
      <c r="Z1360" s="728"/>
      <c r="AA1360" s="537"/>
      <c r="AB1360" s="534"/>
      <c r="AC1360" s="556"/>
      <c r="AD1360" s="721">
        <f>ROUND(ROUND(ROUND(F1353*K1360,0)*$M$10,0)*Y1357,0)</f>
        <v>147</v>
      </c>
      <c r="AE1360" s="539"/>
      <c r="AF1360" s="533"/>
    </row>
    <row r="1361" spans="1:32" ht="16.7" customHeight="1" x14ac:dyDescent="0.15">
      <c r="A1361" s="549">
        <v>22</v>
      </c>
      <c r="B1361" s="549">
        <v>8798</v>
      </c>
      <c r="C1361" s="540" t="s">
        <v>14697</v>
      </c>
      <c r="D1361" s="542"/>
      <c r="E1361" s="534"/>
      <c r="F1361" s="534"/>
      <c r="H1361" s="541"/>
      <c r="I1361" s="1027"/>
      <c r="J1361" s="537"/>
      <c r="L1361" s="534"/>
      <c r="M1361" s="541"/>
      <c r="N1361" s="947" t="s">
        <v>10414</v>
      </c>
      <c r="O1361" s="941"/>
      <c r="P1361" s="526" t="s">
        <v>16</v>
      </c>
      <c r="Q1361" s="526"/>
      <c r="R1361" s="526"/>
      <c r="S1361" s="526"/>
      <c r="T1361" s="526" t="s">
        <v>1678</v>
      </c>
      <c r="U1361" s="527">
        <v>0.7</v>
      </c>
      <c r="V1361" s="1029"/>
      <c r="W1361" s="937"/>
      <c r="X1361" s="537"/>
      <c r="Z1361" s="728"/>
      <c r="AA1361" s="537"/>
      <c r="AB1361" s="534"/>
      <c r="AC1361" s="556"/>
      <c r="AD1361" s="721">
        <f>ROUND(ROUND(ROUND(ROUND(F1353*K1360,0)*$M$10,0)*U1361,0)*Y1357,0)</f>
        <v>103</v>
      </c>
      <c r="AE1361" s="539"/>
      <c r="AF1361" s="533"/>
    </row>
    <row r="1362" spans="1:32" ht="16.7" customHeight="1" x14ac:dyDescent="0.15">
      <c r="A1362" s="520">
        <v>22</v>
      </c>
      <c r="B1362" s="520" t="s">
        <v>14698</v>
      </c>
      <c r="C1362" s="540" t="s">
        <v>14699</v>
      </c>
      <c r="D1362" s="542"/>
      <c r="E1362" s="534"/>
      <c r="F1362" s="534"/>
      <c r="H1362" s="541"/>
      <c r="I1362" s="1028"/>
      <c r="J1362" s="544"/>
      <c r="K1362" s="725"/>
      <c r="L1362" s="534"/>
      <c r="M1362" s="541"/>
      <c r="N1362" s="1024"/>
      <c r="O1362" s="1025"/>
      <c r="P1362" s="526" t="s">
        <v>3833</v>
      </c>
      <c r="Q1362" s="526"/>
      <c r="R1362" s="526"/>
      <c r="S1362" s="526"/>
      <c r="T1362" s="526" t="s">
        <v>1678</v>
      </c>
      <c r="U1362" s="527">
        <v>0.5</v>
      </c>
      <c r="V1362" s="1029"/>
      <c r="W1362" s="938"/>
      <c r="X1362" s="544"/>
      <c r="Y1362" s="548"/>
      <c r="Z1362" s="728"/>
      <c r="AA1362" s="537"/>
      <c r="AB1362" s="534"/>
      <c r="AC1362" s="556"/>
      <c r="AD1362" s="721">
        <f>ROUND(ROUND(ROUND(ROUND(F1353*K1360,0)*$M$10,0)*U1362,0)*Y1357,0)</f>
        <v>74</v>
      </c>
      <c r="AE1362" s="539"/>
      <c r="AF1362" s="533"/>
    </row>
    <row r="1363" spans="1:32" ht="16.7" customHeight="1" x14ac:dyDescent="0.15">
      <c r="A1363" s="549">
        <v>22</v>
      </c>
      <c r="B1363" s="549">
        <v>8799</v>
      </c>
      <c r="C1363" s="540" t="s">
        <v>14700</v>
      </c>
      <c r="D1363" s="542"/>
      <c r="E1363" s="534"/>
      <c r="F1363" s="534"/>
      <c r="H1363" s="541"/>
      <c r="I1363" s="729"/>
      <c r="J1363" s="525"/>
      <c r="K1363" s="718"/>
      <c r="L1363" s="534"/>
      <c r="M1363" s="541"/>
      <c r="N1363" s="526"/>
      <c r="O1363" s="526"/>
      <c r="P1363" s="526"/>
      <c r="Q1363" s="526"/>
      <c r="R1363" s="526"/>
      <c r="S1363" s="526"/>
      <c r="T1363" s="526"/>
      <c r="U1363" s="527"/>
      <c r="V1363" s="1029"/>
      <c r="W1363" s="936" t="s">
        <v>12830</v>
      </c>
      <c r="X1363" s="525" t="s">
        <v>1678</v>
      </c>
      <c r="Y1363" s="529">
        <v>0.7</v>
      </c>
      <c r="Z1363" s="728"/>
      <c r="AA1363" s="537"/>
      <c r="AB1363" s="534"/>
      <c r="AC1363" s="556"/>
      <c r="AD1363" s="721">
        <f>ROUND(ROUND(F1353*$M$10,0)*Y1363,0)</f>
        <v>213</v>
      </c>
      <c r="AE1363" s="539"/>
      <c r="AF1363" s="533"/>
    </row>
    <row r="1364" spans="1:32" ht="16.7" customHeight="1" x14ac:dyDescent="0.15">
      <c r="A1364" s="549">
        <v>22</v>
      </c>
      <c r="B1364" s="549">
        <v>8800</v>
      </c>
      <c r="C1364" s="540" t="s">
        <v>14701</v>
      </c>
      <c r="D1364" s="542"/>
      <c r="E1364" s="534"/>
      <c r="F1364" s="534"/>
      <c r="H1364" s="541"/>
      <c r="I1364" s="730"/>
      <c r="J1364" s="537"/>
      <c r="L1364" s="534"/>
      <c r="M1364" s="541"/>
      <c r="N1364" s="947" t="s">
        <v>10414</v>
      </c>
      <c r="O1364" s="941"/>
      <c r="P1364" s="526" t="s">
        <v>16</v>
      </c>
      <c r="Q1364" s="526"/>
      <c r="R1364" s="526"/>
      <c r="S1364" s="526"/>
      <c r="T1364" s="526" t="s">
        <v>1678</v>
      </c>
      <c r="U1364" s="527">
        <v>0.7</v>
      </c>
      <c r="V1364" s="1029"/>
      <c r="W1364" s="937"/>
      <c r="X1364" s="537"/>
      <c r="Z1364" s="728"/>
      <c r="AA1364" s="537"/>
      <c r="AB1364" s="534"/>
      <c r="AC1364" s="556"/>
      <c r="AD1364" s="721">
        <f>ROUND(ROUND(ROUND(F1353*$M$10,0)*U1364,0)*Y1363,0)</f>
        <v>149</v>
      </c>
      <c r="AE1364" s="539"/>
      <c r="AF1364" s="533"/>
    </row>
    <row r="1365" spans="1:32" ht="16.7" customHeight="1" x14ac:dyDescent="0.15">
      <c r="A1365" s="520">
        <v>22</v>
      </c>
      <c r="B1365" s="520" t="s">
        <v>14702</v>
      </c>
      <c r="C1365" s="540" t="s">
        <v>14703</v>
      </c>
      <c r="D1365" s="542"/>
      <c r="E1365" s="534"/>
      <c r="F1365" s="534"/>
      <c r="H1365" s="541"/>
      <c r="I1365" s="731"/>
      <c r="J1365" s="544"/>
      <c r="K1365" s="725"/>
      <c r="L1365" s="534"/>
      <c r="M1365" s="541"/>
      <c r="N1365" s="1024"/>
      <c r="O1365" s="1025"/>
      <c r="P1365" s="526" t="s">
        <v>3833</v>
      </c>
      <c r="Q1365" s="526"/>
      <c r="R1365" s="526"/>
      <c r="S1365" s="526"/>
      <c r="T1365" s="526" t="s">
        <v>1678</v>
      </c>
      <c r="U1365" s="527">
        <v>0.5</v>
      </c>
      <c r="V1365" s="1029"/>
      <c r="W1365" s="937"/>
      <c r="X1365" s="537"/>
      <c r="Z1365" s="728"/>
      <c r="AA1365" s="537"/>
      <c r="AB1365" s="534"/>
      <c r="AC1365" s="556"/>
      <c r="AD1365" s="721">
        <f>ROUND(ROUND(ROUND(F1353*$M$10,0)*U1365,0)*Y1363,0)</f>
        <v>106</v>
      </c>
      <c r="AE1365" s="539"/>
      <c r="AF1365" s="533"/>
    </row>
    <row r="1366" spans="1:32" ht="16.7" customHeight="1" x14ac:dyDescent="0.15">
      <c r="A1366" s="549">
        <v>22</v>
      </c>
      <c r="B1366" s="549">
        <v>8081</v>
      </c>
      <c r="C1366" s="540" t="s">
        <v>14704</v>
      </c>
      <c r="D1366" s="542"/>
      <c r="E1366" s="534"/>
      <c r="F1366" s="534"/>
      <c r="H1366" s="541"/>
      <c r="I1366" s="1026" t="s">
        <v>10418</v>
      </c>
      <c r="J1366" s="525" t="s">
        <v>1678</v>
      </c>
      <c r="K1366" s="718">
        <v>0.96499999999999997</v>
      </c>
      <c r="L1366" s="534"/>
      <c r="M1366" s="541"/>
      <c r="N1366" s="526"/>
      <c r="O1366" s="526"/>
      <c r="P1366" s="526"/>
      <c r="Q1366" s="526"/>
      <c r="R1366" s="526"/>
      <c r="S1366" s="526"/>
      <c r="T1366" s="526"/>
      <c r="U1366" s="527"/>
      <c r="V1366" s="1029"/>
      <c r="W1366" s="937"/>
      <c r="X1366" s="537"/>
      <c r="Z1366" s="728"/>
      <c r="AA1366" s="537"/>
      <c r="AB1366" s="534"/>
      <c r="AC1366" s="556"/>
      <c r="AD1366" s="721">
        <f>ROUND(ROUND(ROUND(F1353*K1366,0)*$M$10,0)*Y1363,0)</f>
        <v>205</v>
      </c>
      <c r="AE1366" s="539"/>
      <c r="AF1366" s="533"/>
    </row>
    <row r="1367" spans="1:32" ht="16.7" customHeight="1" x14ac:dyDescent="0.15">
      <c r="A1367" s="549">
        <v>22</v>
      </c>
      <c r="B1367" s="549">
        <v>8082</v>
      </c>
      <c r="C1367" s="540" t="s">
        <v>14705</v>
      </c>
      <c r="D1367" s="542"/>
      <c r="E1367" s="534"/>
      <c r="F1367" s="534"/>
      <c r="H1367" s="541"/>
      <c r="I1367" s="1027"/>
      <c r="J1367" s="537"/>
      <c r="L1367" s="534"/>
      <c r="M1367" s="541"/>
      <c r="N1367" s="947" t="s">
        <v>10414</v>
      </c>
      <c r="O1367" s="941"/>
      <c r="P1367" s="526" t="s">
        <v>16</v>
      </c>
      <c r="Q1367" s="526"/>
      <c r="R1367" s="526"/>
      <c r="S1367" s="526"/>
      <c r="T1367" s="526" t="s">
        <v>1678</v>
      </c>
      <c r="U1367" s="527">
        <v>0.7</v>
      </c>
      <c r="V1367" s="1029"/>
      <c r="W1367" s="937"/>
      <c r="X1367" s="537"/>
      <c r="Z1367" s="728"/>
      <c r="AA1367" s="537"/>
      <c r="AB1367" s="534"/>
      <c r="AC1367" s="556"/>
      <c r="AD1367" s="721">
        <f>ROUND(ROUND(ROUND(ROUND(F1353*K1366,0)*$M$10,0)*U1367,0)*Y1363,0)</f>
        <v>144</v>
      </c>
      <c r="AE1367" s="539"/>
      <c r="AF1367" s="533"/>
    </row>
    <row r="1368" spans="1:32" ht="16.7" customHeight="1" x14ac:dyDescent="0.15">
      <c r="A1368" s="520">
        <v>22</v>
      </c>
      <c r="B1368" s="520" t="s">
        <v>14706</v>
      </c>
      <c r="C1368" s="540" t="s">
        <v>14707</v>
      </c>
      <c r="D1368" s="542"/>
      <c r="E1368" s="534"/>
      <c r="F1368" s="534"/>
      <c r="H1368" s="541"/>
      <c r="I1368" s="1028"/>
      <c r="J1368" s="544"/>
      <c r="K1368" s="725"/>
      <c r="L1368" s="534"/>
      <c r="M1368" s="541"/>
      <c r="N1368" s="1024"/>
      <c r="O1368" s="1025"/>
      <c r="P1368" s="526" t="s">
        <v>3833</v>
      </c>
      <c r="Q1368" s="526"/>
      <c r="R1368" s="526"/>
      <c r="S1368" s="526"/>
      <c r="T1368" s="526" t="s">
        <v>1678</v>
      </c>
      <c r="U1368" s="527">
        <v>0.5</v>
      </c>
      <c r="V1368" s="1023"/>
      <c r="W1368" s="938"/>
      <c r="X1368" s="544"/>
      <c r="Y1368" s="548"/>
      <c r="Z1368" s="728"/>
      <c r="AA1368" s="537"/>
      <c r="AB1368" s="534"/>
      <c r="AC1368" s="556"/>
      <c r="AD1368" s="721">
        <f>ROUND(ROUND(ROUND(ROUND(F1353*K1366,0)*$M$10,0)*U1368,0)*Y1363,0)</f>
        <v>103</v>
      </c>
      <c r="AE1368" s="539"/>
      <c r="AF1368" s="533"/>
    </row>
    <row r="1369" spans="1:32" ht="16.7" customHeight="1" x14ac:dyDescent="0.15">
      <c r="A1369" s="520">
        <v>22</v>
      </c>
      <c r="B1369" s="520" t="s">
        <v>14708</v>
      </c>
      <c r="C1369" s="540" t="s">
        <v>14709</v>
      </c>
      <c r="D1369" s="542"/>
      <c r="E1369" s="534"/>
      <c r="F1369" s="534"/>
      <c r="H1369" s="541"/>
      <c r="I1369" s="729"/>
      <c r="J1369" s="525"/>
      <c r="K1369" s="718"/>
      <c r="L1369" s="534"/>
      <c r="M1369" s="541"/>
      <c r="N1369" s="526"/>
      <c r="O1369" s="526"/>
      <c r="P1369" s="526"/>
      <c r="Q1369" s="526"/>
      <c r="R1369" s="526"/>
      <c r="S1369" s="526"/>
      <c r="T1369" s="526"/>
      <c r="U1369" s="527"/>
      <c r="V1369" s="1021" t="s">
        <v>12608</v>
      </c>
      <c r="W1369" s="936" t="s">
        <v>12840</v>
      </c>
      <c r="X1369" s="525" t="s">
        <v>1678</v>
      </c>
      <c r="Y1369" s="529">
        <v>0.7</v>
      </c>
      <c r="Z1369" s="728"/>
      <c r="AA1369" s="537"/>
      <c r="AB1369" s="534"/>
      <c r="AC1369" s="556"/>
      <c r="AD1369" s="721">
        <f>ROUND(ROUND(F1353*$M$10,0)*Y1369,0)</f>
        <v>213</v>
      </c>
      <c r="AE1369" s="539"/>
      <c r="AF1369" s="533"/>
    </row>
    <row r="1370" spans="1:32" ht="16.7" customHeight="1" x14ac:dyDescent="0.15">
      <c r="A1370" s="520">
        <v>22</v>
      </c>
      <c r="B1370" s="520" t="s">
        <v>14710</v>
      </c>
      <c r="C1370" s="540" t="s">
        <v>14711</v>
      </c>
      <c r="D1370" s="542"/>
      <c r="E1370" s="534"/>
      <c r="F1370" s="534"/>
      <c r="H1370" s="541"/>
      <c r="I1370" s="730"/>
      <c r="J1370" s="537"/>
      <c r="L1370" s="534"/>
      <c r="M1370" s="541"/>
      <c r="N1370" s="947" t="s">
        <v>10414</v>
      </c>
      <c r="O1370" s="941"/>
      <c r="P1370" s="526" t="s">
        <v>16</v>
      </c>
      <c r="Q1370" s="526"/>
      <c r="R1370" s="526"/>
      <c r="S1370" s="526"/>
      <c r="T1370" s="526" t="s">
        <v>1678</v>
      </c>
      <c r="U1370" s="527">
        <v>0.7</v>
      </c>
      <c r="V1370" s="1022"/>
      <c r="W1370" s="937"/>
      <c r="X1370" s="537"/>
      <c r="Z1370" s="728"/>
      <c r="AA1370" s="537"/>
      <c r="AB1370" s="534"/>
      <c r="AC1370" s="556"/>
      <c r="AD1370" s="721">
        <f>ROUND(ROUND(ROUND(F1353*$M$10,0)*U1370,0)*Y1369,0)</f>
        <v>149</v>
      </c>
      <c r="AE1370" s="539"/>
      <c r="AF1370" s="533"/>
    </row>
    <row r="1371" spans="1:32" ht="16.7" customHeight="1" x14ac:dyDescent="0.15">
      <c r="A1371" s="520">
        <v>22</v>
      </c>
      <c r="B1371" s="520" t="s">
        <v>14712</v>
      </c>
      <c r="C1371" s="540" t="s">
        <v>14713</v>
      </c>
      <c r="D1371" s="542"/>
      <c r="E1371" s="534"/>
      <c r="F1371" s="534"/>
      <c r="H1371" s="541"/>
      <c r="I1371" s="731"/>
      <c r="J1371" s="544"/>
      <c r="K1371" s="725"/>
      <c r="L1371" s="534"/>
      <c r="M1371" s="541"/>
      <c r="N1371" s="1024"/>
      <c r="O1371" s="1025"/>
      <c r="P1371" s="526" t="s">
        <v>3833</v>
      </c>
      <c r="Q1371" s="526"/>
      <c r="R1371" s="526"/>
      <c r="S1371" s="526"/>
      <c r="T1371" s="526" t="s">
        <v>1678</v>
      </c>
      <c r="U1371" s="527">
        <v>0.5</v>
      </c>
      <c r="V1371" s="1022"/>
      <c r="W1371" s="937"/>
      <c r="X1371" s="537"/>
      <c r="Z1371" s="728"/>
      <c r="AA1371" s="537"/>
      <c r="AB1371" s="534"/>
      <c r="AC1371" s="556"/>
      <c r="AD1371" s="721">
        <f>ROUND(ROUND(ROUND(F1353*$M$10,0)*U1371,0)*Y1369,0)</f>
        <v>106</v>
      </c>
      <c r="AE1371" s="539"/>
      <c r="AF1371" s="533"/>
    </row>
    <row r="1372" spans="1:32" ht="16.7" customHeight="1" x14ac:dyDescent="0.15">
      <c r="A1372" s="520">
        <v>22</v>
      </c>
      <c r="B1372" s="520" t="s">
        <v>14714</v>
      </c>
      <c r="C1372" s="540" t="s">
        <v>14715</v>
      </c>
      <c r="D1372" s="542"/>
      <c r="E1372" s="534"/>
      <c r="F1372" s="534"/>
      <c r="H1372" s="541"/>
      <c r="I1372" s="1026" t="s">
        <v>10418</v>
      </c>
      <c r="J1372" s="525" t="s">
        <v>1678</v>
      </c>
      <c r="K1372" s="718">
        <v>0.96499999999999997</v>
      </c>
      <c r="L1372" s="534"/>
      <c r="M1372" s="541"/>
      <c r="N1372" s="526"/>
      <c r="O1372" s="526"/>
      <c r="P1372" s="526"/>
      <c r="Q1372" s="526"/>
      <c r="R1372" s="526"/>
      <c r="S1372" s="526"/>
      <c r="T1372" s="526"/>
      <c r="U1372" s="527"/>
      <c r="V1372" s="1022"/>
      <c r="W1372" s="937"/>
      <c r="X1372" s="537"/>
      <c r="Z1372" s="728"/>
      <c r="AA1372" s="537"/>
      <c r="AB1372" s="534"/>
      <c r="AC1372" s="556"/>
      <c r="AD1372" s="721">
        <f>ROUND(ROUND(ROUND(F1353*K1372,0)*$M$10,0)*Y1369,0)</f>
        <v>205</v>
      </c>
      <c r="AE1372" s="539"/>
      <c r="AF1372" s="533"/>
    </row>
    <row r="1373" spans="1:32" ht="16.7" customHeight="1" x14ac:dyDescent="0.15">
      <c r="A1373" s="520">
        <v>22</v>
      </c>
      <c r="B1373" s="520" t="s">
        <v>14716</v>
      </c>
      <c r="C1373" s="540" t="s">
        <v>14717</v>
      </c>
      <c r="D1373" s="542"/>
      <c r="E1373" s="534"/>
      <c r="F1373" s="534"/>
      <c r="H1373" s="541"/>
      <c r="I1373" s="1027"/>
      <c r="J1373" s="537"/>
      <c r="L1373" s="534"/>
      <c r="M1373" s="541"/>
      <c r="N1373" s="947" t="s">
        <v>10414</v>
      </c>
      <c r="O1373" s="941"/>
      <c r="P1373" s="526" t="s">
        <v>16</v>
      </c>
      <c r="Q1373" s="526"/>
      <c r="R1373" s="526"/>
      <c r="S1373" s="526"/>
      <c r="T1373" s="526" t="s">
        <v>1678</v>
      </c>
      <c r="U1373" s="527">
        <v>0.7</v>
      </c>
      <c r="V1373" s="1022"/>
      <c r="W1373" s="937"/>
      <c r="X1373" s="537"/>
      <c r="Z1373" s="728"/>
      <c r="AA1373" s="537"/>
      <c r="AB1373" s="534"/>
      <c r="AC1373" s="556"/>
      <c r="AD1373" s="721">
        <f>ROUND(ROUND(ROUND(ROUND(F1353*K1372,0)*$M$10,0)*U1373,0)*Y1369,0)</f>
        <v>144</v>
      </c>
      <c r="AE1373" s="539"/>
      <c r="AF1373" s="533"/>
    </row>
    <row r="1374" spans="1:32" ht="16.7" customHeight="1" x14ac:dyDescent="0.15">
      <c r="A1374" s="520">
        <v>22</v>
      </c>
      <c r="B1374" s="520" t="s">
        <v>14718</v>
      </c>
      <c r="C1374" s="540" t="s">
        <v>14719</v>
      </c>
      <c r="D1374" s="542"/>
      <c r="E1374" s="534"/>
      <c r="F1374" s="534"/>
      <c r="H1374" s="541"/>
      <c r="I1374" s="1028"/>
      <c r="J1374" s="544"/>
      <c r="K1374" s="725"/>
      <c r="L1374" s="534"/>
      <c r="M1374" s="541"/>
      <c r="N1374" s="1024"/>
      <c r="O1374" s="1025"/>
      <c r="P1374" s="526" t="s">
        <v>3833</v>
      </c>
      <c r="Q1374" s="526"/>
      <c r="R1374" s="526"/>
      <c r="S1374" s="526"/>
      <c r="T1374" s="526" t="s">
        <v>1678</v>
      </c>
      <c r="U1374" s="527">
        <v>0.5</v>
      </c>
      <c r="V1374" s="1023"/>
      <c r="W1374" s="938"/>
      <c r="X1374" s="544"/>
      <c r="Y1374" s="548"/>
      <c r="Z1374" s="733"/>
      <c r="AA1374" s="544"/>
      <c r="AB1374" s="534"/>
      <c r="AC1374" s="556"/>
      <c r="AD1374" s="721">
        <f>ROUND(ROUND(ROUND(ROUND(F1353*K1372,0)*$M$10,0)*U1374,0)*Y1369,0)</f>
        <v>103</v>
      </c>
      <c r="AE1374" s="539"/>
      <c r="AF1374" s="533"/>
    </row>
    <row r="1375" spans="1:32" ht="16.7" customHeight="1" x14ac:dyDescent="0.15">
      <c r="A1375" s="520">
        <v>22</v>
      </c>
      <c r="B1375" s="520">
        <v>8841</v>
      </c>
      <c r="C1375" s="540" t="s">
        <v>14720</v>
      </c>
      <c r="D1375" s="542"/>
      <c r="E1375" s="534"/>
      <c r="F1375" s="534"/>
      <c r="H1375" s="541"/>
      <c r="I1375" s="729"/>
      <c r="J1375" s="525"/>
      <c r="K1375" s="718"/>
      <c r="L1375" s="534"/>
      <c r="M1375" s="541"/>
      <c r="N1375" s="526"/>
      <c r="O1375" s="526"/>
      <c r="P1375" s="526"/>
      <c r="Q1375" s="526"/>
      <c r="R1375" s="526"/>
      <c r="S1375" s="526"/>
      <c r="T1375" s="526"/>
      <c r="U1375" s="527"/>
      <c r="V1375" s="719"/>
      <c r="W1375" s="525"/>
      <c r="X1375" s="525"/>
      <c r="Y1375" s="529"/>
      <c r="Z1375" s="936" t="s">
        <v>11906</v>
      </c>
      <c r="AA1375" s="947"/>
      <c r="AB1375" s="534"/>
      <c r="AC1375" s="556"/>
      <c r="AD1375" s="721">
        <f>ROUND(ROUND(F1353*$M$10,0)*AA1378,0)</f>
        <v>301</v>
      </c>
      <c r="AE1375" s="539"/>
      <c r="AF1375" s="533"/>
    </row>
    <row r="1376" spans="1:32" ht="16.7" customHeight="1" x14ac:dyDescent="0.15">
      <c r="A1376" s="520">
        <v>22</v>
      </c>
      <c r="B1376" s="520">
        <v>8842</v>
      </c>
      <c r="C1376" s="540" t="s">
        <v>14721</v>
      </c>
      <c r="D1376" s="542"/>
      <c r="E1376" s="534"/>
      <c r="F1376" s="534"/>
      <c r="H1376" s="541"/>
      <c r="I1376" s="730"/>
      <c r="J1376" s="537"/>
      <c r="L1376" s="534"/>
      <c r="M1376" s="541"/>
      <c r="N1376" s="947" t="s">
        <v>10414</v>
      </c>
      <c r="O1376" s="941"/>
      <c r="P1376" s="526" t="s">
        <v>16</v>
      </c>
      <c r="Q1376" s="526"/>
      <c r="R1376" s="526"/>
      <c r="S1376" s="526"/>
      <c r="T1376" s="526" t="s">
        <v>1678</v>
      </c>
      <c r="U1376" s="527">
        <v>0.7</v>
      </c>
      <c r="V1376" s="722"/>
      <c r="W1376" s="537"/>
      <c r="X1376" s="537"/>
      <c r="Z1376" s="937"/>
      <c r="AA1376" s="948"/>
      <c r="AB1376" s="534"/>
      <c r="AC1376" s="556"/>
      <c r="AD1376" s="721">
        <f>ROUND(ROUND(ROUND(F1353*$M$10,0)*U1376,0)*AA1378,0)</f>
        <v>211</v>
      </c>
      <c r="AE1376" s="539"/>
      <c r="AF1376" s="533"/>
    </row>
    <row r="1377" spans="1:32" ht="16.7" customHeight="1" x14ac:dyDescent="0.15">
      <c r="A1377" s="520">
        <v>22</v>
      </c>
      <c r="B1377" s="520" t="s">
        <v>14722</v>
      </c>
      <c r="C1377" s="540" t="s">
        <v>14723</v>
      </c>
      <c r="D1377" s="542"/>
      <c r="E1377" s="534"/>
      <c r="F1377" s="534"/>
      <c r="H1377" s="541"/>
      <c r="I1377" s="731"/>
      <c r="J1377" s="544"/>
      <c r="K1377" s="725"/>
      <c r="L1377" s="534"/>
      <c r="M1377" s="541"/>
      <c r="N1377" s="1024"/>
      <c r="O1377" s="1025"/>
      <c r="P1377" s="526" t="s">
        <v>3833</v>
      </c>
      <c r="Q1377" s="526"/>
      <c r="R1377" s="526"/>
      <c r="S1377" s="526"/>
      <c r="T1377" s="526" t="s">
        <v>1678</v>
      </c>
      <c r="U1377" s="527">
        <v>0.5</v>
      </c>
      <c r="V1377" s="722"/>
      <c r="W1377" s="537"/>
      <c r="X1377" s="537"/>
      <c r="Z1377" s="937"/>
      <c r="AA1377" s="948"/>
      <c r="AB1377" s="534"/>
      <c r="AC1377" s="556"/>
      <c r="AD1377" s="721">
        <f>ROUND(ROUND(ROUND(F1353*$M$10,0)*U1377,0)*AA1378,0)</f>
        <v>151</v>
      </c>
      <c r="AE1377" s="539"/>
      <c r="AF1377" s="533"/>
    </row>
    <row r="1378" spans="1:32" ht="16.7" customHeight="1" x14ac:dyDescent="0.15">
      <c r="A1378" s="520">
        <v>22</v>
      </c>
      <c r="B1378" s="520">
        <v>8843</v>
      </c>
      <c r="C1378" s="540" t="s">
        <v>14724</v>
      </c>
      <c r="D1378" s="542"/>
      <c r="E1378" s="534"/>
      <c r="F1378" s="534"/>
      <c r="H1378" s="541"/>
      <c r="I1378" s="1026" t="s">
        <v>10418</v>
      </c>
      <c r="J1378" s="525" t="s">
        <v>1678</v>
      </c>
      <c r="K1378" s="718">
        <v>0.96499999999999997</v>
      </c>
      <c r="L1378" s="534"/>
      <c r="M1378" s="541"/>
      <c r="N1378" s="526"/>
      <c r="O1378" s="526"/>
      <c r="P1378" s="526"/>
      <c r="Q1378" s="526"/>
      <c r="R1378" s="526"/>
      <c r="S1378" s="526"/>
      <c r="T1378" s="526"/>
      <c r="U1378" s="527"/>
      <c r="V1378" s="722"/>
      <c r="W1378" s="537"/>
      <c r="X1378" s="537"/>
      <c r="Z1378" s="728" t="s">
        <v>1678</v>
      </c>
      <c r="AA1378" s="570">
        <v>0.99099999999999999</v>
      </c>
      <c r="AB1378" s="534"/>
      <c r="AC1378" s="556"/>
      <c r="AD1378" s="721">
        <f>ROUND(ROUND(ROUND(F1353*K1378,0)*$M$10,0)*AA1378,0)</f>
        <v>290</v>
      </c>
      <c r="AE1378" s="539"/>
      <c r="AF1378" s="533"/>
    </row>
    <row r="1379" spans="1:32" ht="16.7" customHeight="1" x14ac:dyDescent="0.15">
      <c r="A1379" s="520">
        <v>22</v>
      </c>
      <c r="B1379" s="520">
        <v>8844</v>
      </c>
      <c r="C1379" s="540" t="s">
        <v>14725</v>
      </c>
      <c r="D1379" s="542"/>
      <c r="E1379" s="534"/>
      <c r="F1379" s="534"/>
      <c r="H1379" s="541"/>
      <c r="I1379" s="1027"/>
      <c r="J1379" s="537"/>
      <c r="L1379" s="534"/>
      <c r="M1379" s="541"/>
      <c r="N1379" s="947" t="s">
        <v>10414</v>
      </c>
      <c r="O1379" s="941"/>
      <c r="P1379" s="526" t="s">
        <v>16</v>
      </c>
      <c r="Q1379" s="526"/>
      <c r="R1379" s="526"/>
      <c r="S1379" s="526"/>
      <c r="T1379" s="526" t="s">
        <v>1678</v>
      </c>
      <c r="U1379" s="527">
        <v>0.7</v>
      </c>
      <c r="V1379" s="722"/>
      <c r="W1379" s="537"/>
      <c r="X1379" s="537"/>
      <c r="Z1379" s="728"/>
      <c r="AA1379" s="537"/>
      <c r="AB1379" s="534"/>
      <c r="AC1379" s="556"/>
      <c r="AD1379" s="721">
        <f>ROUND(ROUND(ROUND(ROUND(F1353*K1378,0)*$M$10,0)*U1379,0)*AA1378,0)</f>
        <v>203</v>
      </c>
      <c r="AE1379" s="539"/>
      <c r="AF1379" s="533"/>
    </row>
    <row r="1380" spans="1:32" ht="16.7" customHeight="1" x14ac:dyDescent="0.15">
      <c r="A1380" s="520">
        <v>22</v>
      </c>
      <c r="B1380" s="520" t="s">
        <v>14726</v>
      </c>
      <c r="C1380" s="540" t="s">
        <v>14727</v>
      </c>
      <c r="D1380" s="542"/>
      <c r="E1380" s="534"/>
      <c r="F1380" s="534"/>
      <c r="H1380" s="541"/>
      <c r="I1380" s="1028"/>
      <c r="J1380" s="544"/>
      <c r="K1380" s="725"/>
      <c r="L1380" s="534"/>
      <c r="M1380" s="541"/>
      <c r="N1380" s="1024"/>
      <c r="O1380" s="1025"/>
      <c r="P1380" s="526" t="s">
        <v>3833</v>
      </c>
      <c r="Q1380" s="526"/>
      <c r="R1380" s="526"/>
      <c r="S1380" s="526"/>
      <c r="T1380" s="526" t="s">
        <v>1678</v>
      </c>
      <c r="U1380" s="527">
        <v>0.5</v>
      </c>
      <c r="V1380" s="727"/>
      <c r="W1380" s="544"/>
      <c r="X1380" s="544"/>
      <c r="Y1380" s="548"/>
      <c r="Z1380" s="728"/>
      <c r="AA1380" s="537"/>
      <c r="AB1380" s="534"/>
      <c r="AC1380" s="556"/>
      <c r="AD1380" s="721">
        <f>ROUND(ROUND(ROUND(ROUND(F1353*K1378,0)*$M$10,0)*U1380,0)*AA1378,0)</f>
        <v>146</v>
      </c>
      <c r="AE1380" s="539"/>
      <c r="AF1380" s="533"/>
    </row>
    <row r="1381" spans="1:32" ht="16.7" customHeight="1" x14ac:dyDescent="0.15">
      <c r="A1381" s="549">
        <v>22</v>
      </c>
      <c r="B1381" s="549">
        <v>8845</v>
      </c>
      <c r="C1381" s="540" t="s">
        <v>14728</v>
      </c>
      <c r="D1381" s="542"/>
      <c r="E1381" s="534"/>
      <c r="F1381" s="534"/>
      <c r="H1381" s="541"/>
      <c r="I1381" s="729"/>
      <c r="J1381" s="525"/>
      <c r="K1381" s="718"/>
      <c r="L1381" s="534"/>
      <c r="M1381" s="541"/>
      <c r="N1381" s="526"/>
      <c r="O1381" s="526"/>
      <c r="P1381" s="526"/>
      <c r="Q1381" s="526"/>
      <c r="R1381" s="526"/>
      <c r="S1381" s="526"/>
      <c r="T1381" s="526"/>
      <c r="U1381" s="527"/>
      <c r="V1381" s="956" t="s">
        <v>12599</v>
      </c>
      <c r="W1381" s="936" t="s">
        <v>12821</v>
      </c>
      <c r="X1381" s="525" t="s">
        <v>1678</v>
      </c>
      <c r="Y1381" s="529">
        <v>0.5</v>
      </c>
      <c r="Z1381" s="728"/>
      <c r="AA1381" s="537"/>
      <c r="AB1381" s="534"/>
      <c r="AC1381" s="556"/>
      <c r="AD1381" s="721">
        <f>ROUND(ROUND(ROUND(F1353*$M$10,0)*Y1381,0)*AA1378,0)</f>
        <v>151</v>
      </c>
      <c r="AE1381" s="539"/>
      <c r="AF1381" s="533"/>
    </row>
    <row r="1382" spans="1:32" ht="16.7" customHeight="1" x14ac:dyDescent="0.15">
      <c r="A1382" s="549">
        <v>22</v>
      </c>
      <c r="B1382" s="549">
        <v>8846</v>
      </c>
      <c r="C1382" s="540" t="s">
        <v>14729</v>
      </c>
      <c r="D1382" s="542"/>
      <c r="E1382" s="534"/>
      <c r="F1382" s="534"/>
      <c r="H1382" s="541"/>
      <c r="I1382" s="730"/>
      <c r="J1382" s="537"/>
      <c r="L1382" s="534"/>
      <c r="M1382" s="541"/>
      <c r="N1382" s="947" t="s">
        <v>10414</v>
      </c>
      <c r="O1382" s="941"/>
      <c r="P1382" s="526" t="s">
        <v>16</v>
      </c>
      <c r="Q1382" s="526"/>
      <c r="R1382" s="526"/>
      <c r="S1382" s="526"/>
      <c r="T1382" s="526" t="s">
        <v>1678</v>
      </c>
      <c r="U1382" s="527">
        <v>0.7</v>
      </c>
      <c r="V1382" s="1029"/>
      <c r="W1382" s="937"/>
      <c r="X1382" s="537"/>
      <c r="Z1382" s="728"/>
      <c r="AA1382" s="537"/>
      <c r="AB1382" s="534"/>
      <c r="AC1382" s="556"/>
      <c r="AD1382" s="721">
        <f>ROUND(ROUND(ROUND(ROUND(F1353*$M$10,0)*U1382,0)*Y1381,0)*AA1378,0)</f>
        <v>106</v>
      </c>
      <c r="AE1382" s="539"/>
      <c r="AF1382" s="533"/>
    </row>
    <row r="1383" spans="1:32" ht="16.7" customHeight="1" x14ac:dyDescent="0.15">
      <c r="A1383" s="520">
        <v>22</v>
      </c>
      <c r="B1383" s="520" t="s">
        <v>14730</v>
      </c>
      <c r="C1383" s="540" t="s">
        <v>14731</v>
      </c>
      <c r="D1383" s="542"/>
      <c r="E1383" s="534"/>
      <c r="F1383" s="534"/>
      <c r="H1383" s="541"/>
      <c r="I1383" s="731"/>
      <c r="J1383" s="544"/>
      <c r="K1383" s="725"/>
      <c r="L1383" s="534"/>
      <c r="M1383" s="541"/>
      <c r="N1383" s="1024"/>
      <c r="O1383" s="1025"/>
      <c r="P1383" s="526" t="s">
        <v>3833</v>
      </c>
      <c r="Q1383" s="526"/>
      <c r="R1383" s="526"/>
      <c r="S1383" s="526"/>
      <c r="T1383" s="526" t="s">
        <v>1678</v>
      </c>
      <c r="U1383" s="527">
        <v>0.5</v>
      </c>
      <c r="V1383" s="1029"/>
      <c r="W1383" s="937"/>
      <c r="X1383" s="537"/>
      <c r="Z1383" s="728"/>
      <c r="AA1383" s="537"/>
      <c r="AB1383" s="534"/>
      <c r="AC1383" s="556"/>
      <c r="AD1383" s="721">
        <f>ROUND(ROUND(ROUND(ROUND(F1353*$M$10,0)*U1383,0)*Y1381,0)*AA1378,0)</f>
        <v>75</v>
      </c>
      <c r="AE1383" s="539"/>
      <c r="AF1383" s="533"/>
    </row>
    <row r="1384" spans="1:32" ht="16.7" customHeight="1" x14ac:dyDescent="0.15">
      <c r="A1384" s="549">
        <v>22</v>
      </c>
      <c r="B1384" s="549">
        <v>8847</v>
      </c>
      <c r="C1384" s="540" t="s">
        <v>14732</v>
      </c>
      <c r="D1384" s="542"/>
      <c r="E1384" s="534"/>
      <c r="F1384" s="534"/>
      <c r="H1384" s="541"/>
      <c r="I1384" s="1026" t="s">
        <v>10418</v>
      </c>
      <c r="J1384" s="525" t="s">
        <v>1678</v>
      </c>
      <c r="K1384" s="718">
        <v>0.96499999999999997</v>
      </c>
      <c r="L1384" s="534"/>
      <c r="M1384" s="541"/>
      <c r="N1384" s="526"/>
      <c r="O1384" s="526"/>
      <c r="P1384" s="526"/>
      <c r="Q1384" s="526"/>
      <c r="R1384" s="526"/>
      <c r="S1384" s="526"/>
      <c r="T1384" s="526"/>
      <c r="U1384" s="527"/>
      <c r="V1384" s="1029"/>
      <c r="W1384" s="937"/>
      <c r="X1384" s="537"/>
      <c r="Z1384" s="728"/>
      <c r="AA1384" s="537"/>
      <c r="AB1384" s="534"/>
      <c r="AC1384" s="556"/>
      <c r="AD1384" s="721">
        <f>ROUND(ROUND(ROUND(ROUND(F1353*K1384,0)*$M$10,0)*Y1381,0)*AA1378,0)</f>
        <v>146</v>
      </c>
      <c r="AE1384" s="539"/>
      <c r="AF1384" s="533"/>
    </row>
    <row r="1385" spans="1:32" ht="16.7" customHeight="1" x14ac:dyDescent="0.15">
      <c r="A1385" s="549">
        <v>22</v>
      </c>
      <c r="B1385" s="549">
        <v>8848</v>
      </c>
      <c r="C1385" s="540" t="s">
        <v>14733</v>
      </c>
      <c r="D1385" s="542"/>
      <c r="E1385" s="534"/>
      <c r="F1385" s="534"/>
      <c r="H1385" s="541"/>
      <c r="I1385" s="1027"/>
      <c r="J1385" s="537"/>
      <c r="L1385" s="534"/>
      <c r="M1385" s="541"/>
      <c r="N1385" s="947" t="s">
        <v>10414</v>
      </c>
      <c r="O1385" s="941"/>
      <c r="P1385" s="526" t="s">
        <v>16</v>
      </c>
      <c r="Q1385" s="526"/>
      <c r="R1385" s="526"/>
      <c r="S1385" s="526"/>
      <c r="T1385" s="526" t="s">
        <v>1678</v>
      </c>
      <c r="U1385" s="527">
        <v>0.7</v>
      </c>
      <c r="V1385" s="1029"/>
      <c r="W1385" s="937"/>
      <c r="X1385" s="537"/>
      <c r="Z1385" s="728"/>
      <c r="AA1385" s="537"/>
      <c r="AB1385" s="534"/>
      <c r="AC1385" s="556"/>
      <c r="AD1385" s="721">
        <f>ROUND(ROUND(ROUND(ROUND(ROUND(F1353*K1384,0)*$M$10,0)*U1385,0)*Y1381,0)*AA1378,0)</f>
        <v>102</v>
      </c>
      <c r="AE1385" s="539"/>
      <c r="AF1385" s="533"/>
    </row>
    <row r="1386" spans="1:32" ht="16.7" customHeight="1" x14ac:dyDescent="0.15">
      <c r="A1386" s="520">
        <v>22</v>
      </c>
      <c r="B1386" s="520" t="s">
        <v>14734</v>
      </c>
      <c r="C1386" s="540" t="s">
        <v>14735</v>
      </c>
      <c r="D1386" s="542"/>
      <c r="E1386" s="534"/>
      <c r="F1386" s="534"/>
      <c r="H1386" s="541"/>
      <c r="I1386" s="1028"/>
      <c r="J1386" s="544"/>
      <c r="K1386" s="725"/>
      <c r="L1386" s="534"/>
      <c r="M1386" s="541"/>
      <c r="N1386" s="1024"/>
      <c r="O1386" s="1025"/>
      <c r="P1386" s="526" t="s">
        <v>3833</v>
      </c>
      <c r="Q1386" s="526"/>
      <c r="R1386" s="526"/>
      <c r="S1386" s="526"/>
      <c r="T1386" s="526" t="s">
        <v>1678</v>
      </c>
      <c r="U1386" s="527">
        <v>0.5</v>
      </c>
      <c r="V1386" s="1029"/>
      <c r="W1386" s="938"/>
      <c r="X1386" s="544"/>
      <c r="Y1386" s="548"/>
      <c r="Z1386" s="728"/>
      <c r="AA1386" s="537"/>
      <c r="AB1386" s="534"/>
      <c r="AC1386" s="556"/>
      <c r="AD1386" s="721">
        <f>ROUND(ROUND(ROUND(ROUND(ROUND(F1353*K1384,0)*$M$10,0)*U1386,0)*Y1381,0)*AA1378,0)</f>
        <v>73</v>
      </c>
      <c r="AE1386" s="539"/>
      <c r="AF1386" s="533"/>
    </row>
    <row r="1387" spans="1:32" ht="16.7" customHeight="1" x14ac:dyDescent="0.15">
      <c r="A1387" s="549">
        <v>22</v>
      </c>
      <c r="B1387" s="549">
        <v>8849</v>
      </c>
      <c r="C1387" s="540" t="s">
        <v>14736</v>
      </c>
      <c r="D1387" s="542"/>
      <c r="E1387" s="534"/>
      <c r="F1387" s="534"/>
      <c r="H1387" s="541"/>
      <c r="I1387" s="729"/>
      <c r="J1387" s="525"/>
      <c r="K1387" s="718"/>
      <c r="L1387" s="534"/>
      <c r="M1387" s="541"/>
      <c r="N1387" s="526"/>
      <c r="O1387" s="526"/>
      <c r="P1387" s="526"/>
      <c r="Q1387" s="526"/>
      <c r="R1387" s="526"/>
      <c r="S1387" s="526"/>
      <c r="T1387" s="526"/>
      <c r="U1387" s="527"/>
      <c r="V1387" s="1029"/>
      <c r="W1387" s="936" t="s">
        <v>12830</v>
      </c>
      <c r="X1387" s="525" t="s">
        <v>1678</v>
      </c>
      <c r="Y1387" s="529">
        <v>0.7</v>
      </c>
      <c r="Z1387" s="728"/>
      <c r="AA1387" s="537"/>
      <c r="AB1387" s="534"/>
      <c r="AC1387" s="556"/>
      <c r="AD1387" s="721">
        <f>ROUND(ROUND(ROUND(F1353*$M$10,0)*Y1387,0)*AA1378,0)</f>
        <v>211</v>
      </c>
      <c r="AE1387" s="539"/>
      <c r="AF1387" s="533"/>
    </row>
    <row r="1388" spans="1:32" ht="16.7" customHeight="1" x14ac:dyDescent="0.15">
      <c r="A1388" s="549">
        <v>22</v>
      </c>
      <c r="B1388" s="549">
        <v>8850</v>
      </c>
      <c r="C1388" s="540" t="s">
        <v>14737</v>
      </c>
      <c r="D1388" s="542"/>
      <c r="E1388" s="534"/>
      <c r="F1388" s="534"/>
      <c r="H1388" s="541"/>
      <c r="I1388" s="730"/>
      <c r="J1388" s="537"/>
      <c r="L1388" s="534"/>
      <c r="M1388" s="541"/>
      <c r="N1388" s="947" t="s">
        <v>10414</v>
      </c>
      <c r="O1388" s="941"/>
      <c r="P1388" s="526" t="s">
        <v>16</v>
      </c>
      <c r="Q1388" s="526"/>
      <c r="R1388" s="526"/>
      <c r="S1388" s="526"/>
      <c r="T1388" s="526" t="s">
        <v>1678</v>
      </c>
      <c r="U1388" s="527">
        <v>0.7</v>
      </c>
      <c r="V1388" s="1029"/>
      <c r="W1388" s="937"/>
      <c r="X1388" s="537"/>
      <c r="Z1388" s="728"/>
      <c r="AA1388" s="537"/>
      <c r="AB1388" s="534"/>
      <c r="AC1388" s="556"/>
      <c r="AD1388" s="721">
        <f>ROUND(ROUND(ROUND(ROUND(F1353*$M$10,0)*U1388,0)*Y1387,0)*AA1378,0)</f>
        <v>148</v>
      </c>
      <c r="AE1388" s="539"/>
      <c r="AF1388" s="533"/>
    </row>
    <row r="1389" spans="1:32" ht="16.7" customHeight="1" x14ac:dyDescent="0.15">
      <c r="A1389" s="520">
        <v>22</v>
      </c>
      <c r="B1389" s="520" t="s">
        <v>14738</v>
      </c>
      <c r="C1389" s="540" t="s">
        <v>14739</v>
      </c>
      <c r="D1389" s="542"/>
      <c r="E1389" s="534"/>
      <c r="F1389" s="534"/>
      <c r="H1389" s="541"/>
      <c r="I1389" s="731"/>
      <c r="J1389" s="544"/>
      <c r="K1389" s="725"/>
      <c r="L1389" s="534"/>
      <c r="M1389" s="541"/>
      <c r="N1389" s="1024"/>
      <c r="O1389" s="1025"/>
      <c r="P1389" s="526" t="s">
        <v>3833</v>
      </c>
      <c r="Q1389" s="526"/>
      <c r="R1389" s="526"/>
      <c r="S1389" s="526"/>
      <c r="T1389" s="526" t="s">
        <v>1678</v>
      </c>
      <c r="U1389" s="527">
        <v>0.5</v>
      </c>
      <c r="V1389" s="1029"/>
      <c r="W1389" s="937"/>
      <c r="X1389" s="537"/>
      <c r="Z1389" s="728"/>
      <c r="AA1389" s="537"/>
      <c r="AB1389" s="534"/>
      <c r="AC1389" s="556"/>
      <c r="AD1389" s="721">
        <f>ROUND(ROUND(ROUND(ROUND(F1353*$M$10,0)*U1389,0)*Y1387,0)*AA1378,0)</f>
        <v>105</v>
      </c>
      <c r="AE1389" s="539"/>
      <c r="AF1389" s="533"/>
    </row>
    <row r="1390" spans="1:32" ht="16.7" customHeight="1" x14ac:dyDescent="0.15">
      <c r="A1390" s="549">
        <v>22</v>
      </c>
      <c r="B1390" s="549">
        <v>8087</v>
      </c>
      <c r="C1390" s="540" t="s">
        <v>14740</v>
      </c>
      <c r="D1390" s="542"/>
      <c r="E1390" s="534"/>
      <c r="F1390" s="534"/>
      <c r="H1390" s="541"/>
      <c r="I1390" s="1026" t="s">
        <v>10418</v>
      </c>
      <c r="J1390" s="525" t="s">
        <v>1678</v>
      </c>
      <c r="K1390" s="718">
        <v>0.96499999999999997</v>
      </c>
      <c r="L1390" s="534"/>
      <c r="M1390" s="541"/>
      <c r="N1390" s="526"/>
      <c r="O1390" s="526"/>
      <c r="P1390" s="526"/>
      <c r="Q1390" s="526"/>
      <c r="R1390" s="526"/>
      <c r="S1390" s="526"/>
      <c r="T1390" s="526"/>
      <c r="U1390" s="527"/>
      <c r="V1390" s="1029"/>
      <c r="W1390" s="937"/>
      <c r="X1390" s="537"/>
      <c r="Z1390" s="728"/>
      <c r="AA1390" s="537"/>
      <c r="AB1390" s="534"/>
      <c r="AC1390" s="556"/>
      <c r="AD1390" s="721">
        <f>ROUND(ROUND(ROUND(ROUND(F1353*K1390,0)*$M$10,0)*Y1387,0)*AA1378,0)</f>
        <v>203</v>
      </c>
      <c r="AE1390" s="539"/>
      <c r="AF1390" s="533"/>
    </row>
    <row r="1391" spans="1:32" ht="16.7" customHeight="1" x14ac:dyDescent="0.15">
      <c r="A1391" s="549">
        <v>22</v>
      </c>
      <c r="B1391" s="549">
        <v>8088</v>
      </c>
      <c r="C1391" s="540" t="s">
        <v>14741</v>
      </c>
      <c r="D1391" s="542"/>
      <c r="E1391" s="534"/>
      <c r="F1391" s="534"/>
      <c r="H1391" s="541"/>
      <c r="I1391" s="1027"/>
      <c r="J1391" s="537"/>
      <c r="L1391" s="534"/>
      <c r="M1391" s="541"/>
      <c r="N1391" s="947" t="s">
        <v>10414</v>
      </c>
      <c r="O1391" s="941"/>
      <c r="P1391" s="526" t="s">
        <v>16</v>
      </c>
      <c r="Q1391" s="526"/>
      <c r="R1391" s="526"/>
      <c r="S1391" s="526"/>
      <c r="T1391" s="526" t="s">
        <v>1678</v>
      </c>
      <c r="U1391" s="527">
        <v>0.7</v>
      </c>
      <c r="V1391" s="1029"/>
      <c r="W1391" s="937"/>
      <c r="X1391" s="537"/>
      <c r="Z1391" s="728"/>
      <c r="AA1391" s="537"/>
      <c r="AB1391" s="534"/>
      <c r="AC1391" s="556"/>
      <c r="AD1391" s="721">
        <f>ROUND(ROUND(ROUND(ROUND(ROUND(F1353*K1390,0)*$M$10,0)*U1391,0)*Y1387,0)*AA1378,0)</f>
        <v>143</v>
      </c>
      <c r="AE1391" s="539"/>
      <c r="AF1391" s="533"/>
    </row>
    <row r="1392" spans="1:32" ht="16.7" customHeight="1" x14ac:dyDescent="0.15">
      <c r="A1392" s="520">
        <v>22</v>
      </c>
      <c r="B1392" s="520" t="s">
        <v>14742</v>
      </c>
      <c r="C1392" s="540" t="s">
        <v>14743</v>
      </c>
      <c r="D1392" s="542"/>
      <c r="E1392" s="534"/>
      <c r="F1392" s="534"/>
      <c r="H1392" s="541"/>
      <c r="I1392" s="1028"/>
      <c r="J1392" s="544"/>
      <c r="K1392" s="725"/>
      <c r="L1392" s="534"/>
      <c r="M1392" s="541"/>
      <c r="N1392" s="1024"/>
      <c r="O1392" s="1025"/>
      <c r="P1392" s="526" t="s">
        <v>3833</v>
      </c>
      <c r="Q1392" s="526"/>
      <c r="R1392" s="526"/>
      <c r="S1392" s="526"/>
      <c r="T1392" s="526" t="s">
        <v>1678</v>
      </c>
      <c r="U1392" s="527">
        <v>0.5</v>
      </c>
      <c r="V1392" s="1023"/>
      <c r="W1392" s="938"/>
      <c r="X1392" s="544"/>
      <c r="Y1392" s="548"/>
      <c r="Z1392" s="728"/>
      <c r="AA1392" s="537"/>
      <c r="AB1392" s="534"/>
      <c r="AC1392" s="556"/>
      <c r="AD1392" s="721">
        <f>ROUND(ROUND(ROUND(ROUND(ROUND(F1353*K1390,0)*$M$10,0)*U1392,0)*Y1387,0)*AA1378,0)</f>
        <v>102</v>
      </c>
      <c r="AE1392" s="539"/>
      <c r="AF1392" s="533"/>
    </row>
    <row r="1393" spans="1:32" ht="16.7" customHeight="1" x14ac:dyDescent="0.15">
      <c r="A1393" s="520">
        <v>22</v>
      </c>
      <c r="B1393" s="520" t="s">
        <v>14744</v>
      </c>
      <c r="C1393" s="540" t="s">
        <v>14745</v>
      </c>
      <c r="D1393" s="542"/>
      <c r="E1393" s="534"/>
      <c r="F1393" s="534"/>
      <c r="H1393" s="541"/>
      <c r="I1393" s="729"/>
      <c r="J1393" s="525"/>
      <c r="K1393" s="718"/>
      <c r="L1393" s="534"/>
      <c r="M1393" s="541"/>
      <c r="N1393" s="526"/>
      <c r="O1393" s="526"/>
      <c r="P1393" s="526"/>
      <c r="Q1393" s="526"/>
      <c r="R1393" s="526"/>
      <c r="S1393" s="526"/>
      <c r="T1393" s="526"/>
      <c r="U1393" s="527"/>
      <c r="V1393" s="1021" t="s">
        <v>12608</v>
      </c>
      <c r="W1393" s="936" t="s">
        <v>12840</v>
      </c>
      <c r="X1393" s="525" t="s">
        <v>1678</v>
      </c>
      <c r="Y1393" s="529">
        <v>0.7</v>
      </c>
      <c r="Z1393" s="728"/>
      <c r="AA1393" s="537"/>
      <c r="AB1393" s="534"/>
      <c r="AC1393" s="556"/>
      <c r="AD1393" s="721">
        <f>ROUND(ROUND(ROUND(F1353*$M$10,0)*Y1393,0)*AA1378,0)</f>
        <v>211</v>
      </c>
      <c r="AE1393" s="539"/>
      <c r="AF1393" s="533"/>
    </row>
    <row r="1394" spans="1:32" ht="16.7" customHeight="1" x14ac:dyDescent="0.15">
      <c r="A1394" s="520">
        <v>22</v>
      </c>
      <c r="B1394" s="520" t="s">
        <v>14746</v>
      </c>
      <c r="C1394" s="540" t="s">
        <v>14747</v>
      </c>
      <c r="D1394" s="542"/>
      <c r="E1394" s="534"/>
      <c r="F1394" s="534"/>
      <c r="H1394" s="541"/>
      <c r="I1394" s="730"/>
      <c r="J1394" s="537"/>
      <c r="L1394" s="534"/>
      <c r="M1394" s="541"/>
      <c r="N1394" s="947" t="s">
        <v>10414</v>
      </c>
      <c r="O1394" s="941"/>
      <c r="P1394" s="526" t="s">
        <v>16</v>
      </c>
      <c r="Q1394" s="526"/>
      <c r="R1394" s="526"/>
      <c r="S1394" s="526"/>
      <c r="T1394" s="526" t="s">
        <v>1678</v>
      </c>
      <c r="U1394" s="527">
        <v>0.7</v>
      </c>
      <c r="V1394" s="1022"/>
      <c r="W1394" s="937"/>
      <c r="X1394" s="537"/>
      <c r="Z1394" s="728"/>
      <c r="AA1394" s="537"/>
      <c r="AB1394" s="534"/>
      <c r="AC1394" s="556"/>
      <c r="AD1394" s="721">
        <f>ROUND(ROUND(ROUND(ROUND(F1353*$M$10,0)*U1394,0)*Y1393,0)*AA1378,0)</f>
        <v>148</v>
      </c>
      <c r="AE1394" s="539"/>
      <c r="AF1394" s="533"/>
    </row>
    <row r="1395" spans="1:32" ht="16.7" customHeight="1" x14ac:dyDescent="0.15">
      <c r="A1395" s="520">
        <v>22</v>
      </c>
      <c r="B1395" s="520" t="s">
        <v>14748</v>
      </c>
      <c r="C1395" s="540" t="s">
        <v>14749</v>
      </c>
      <c r="D1395" s="542"/>
      <c r="E1395" s="534"/>
      <c r="F1395" s="534"/>
      <c r="H1395" s="541"/>
      <c r="I1395" s="731"/>
      <c r="J1395" s="544"/>
      <c r="K1395" s="725"/>
      <c r="L1395" s="534"/>
      <c r="M1395" s="541"/>
      <c r="N1395" s="1024"/>
      <c r="O1395" s="1025"/>
      <c r="P1395" s="526" t="s">
        <v>3833</v>
      </c>
      <c r="Q1395" s="526"/>
      <c r="R1395" s="526"/>
      <c r="S1395" s="526"/>
      <c r="T1395" s="526" t="s">
        <v>1678</v>
      </c>
      <c r="U1395" s="527">
        <v>0.5</v>
      </c>
      <c r="V1395" s="1022"/>
      <c r="W1395" s="937"/>
      <c r="X1395" s="537"/>
      <c r="Z1395" s="728"/>
      <c r="AA1395" s="537"/>
      <c r="AB1395" s="534"/>
      <c r="AC1395" s="556"/>
      <c r="AD1395" s="721">
        <f>ROUND(ROUND(ROUND(ROUND(F1353*$M$10,0)*U1395,0)*Y1393,0)*AA1378,0)</f>
        <v>105</v>
      </c>
      <c r="AE1395" s="539"/>
      <c r="AF1395" s="533"/>
    </row>
    <row r="1396" spans="1:32" ht="16.7" customHeight="1" x14ac:dyDescent="0.15">
      <c r="A1396" s="520">
        <v>22</v>
      </c>
      <c r="B1396" s="520" t="s">
        <v>14750</v>
      </c>
      <c r="C1396" s="540" t="s">
        <v>14751</v>
      </c>
      <c r="D1396" s="542"/>
      <c r="E1396" s="534"/>
      <c r="F1396" s="534"/>
      <c r="H1396" s="541"/>
      <c r="I1396" s="1026" t="s">
        <v>10418</v>
      </c>
      <c r="J1396" s="525" t="s">
        <v>1678</v>
      </c>
      <c r="K1396" s="718">
        <v>0.96499999999999997</v>
      </c>
      <c r="L1396" s="534"/>
      <c r="M1396" s="541"/>
      <c r="N1396" s="526"/>
      <c r="O1396" s="526"/>
      <c r="P1396" s="526"/>
      <c r="Q1396" s="526"/>
      <c r="R1396" s="526"/>
      <c r="S1396" s="526"/>
      <c r="T1396" s="526"/>
      <c r="U1396" s="527"/>
      <c r="V1396" s="1022"/>
      <c r="W1396" s="937"/>
      <c r="X1396" s="537"/>
      <c r="Z1396" s="728"/>
      <c r="AA1396" s="537"/>
      <c r="AB1396" s="534"/>
      <c r="AC1396" s="556"/>
      <c r="AD1396" s="721">
        <f>ROUND(ROUND(ROUND(ROUND(F1353*K1396,0)*$M$10,0)*Y1393,0)*AA1378,0)</f>
        <v>203</v>
      </c>
      <c r="AE1396" s="539"/>
      <c r="AF1396" s="533"/>
    </row>
    <row r="1397" spans="1:32" ht="16.7" customHeight="1" x14ac:dyDescent="0.15">
      <c r="A1397" s="520">
        <v>22</v>
      </c>
      <c r="B1397" s="520" t="s">
        <v>14752</v>
      </c>
      <c r="C1397" s="540" t="s">
        <v>14753</v>
      </c>
      <c r="D1397" s="542"/>
      <c r="E1397" s="534"/>
      <c r="F1397" s="534"/>
      <c r="H1397" s="541"/>
      <c r="I1397" s="1027"/>
      <c r="J1397" s="537"/>
      <c r="L1397" s="534"/>
      <c r="M1397" s="541"/>
      <c r="N1397" s="947" t="s">
        <v>10414</v>
      </c>
      <c r="O1397" s="941"/>
      <c r="P1397" s="526" t="s">
        <v>16</v>
      </c>
      <c r="Q1397" s="526"/>
      <c r="R1397" s="526"/>
      <c r="S1397" s="526"/>
      <c r="T1397" s="526" t="s">
        <v>1678</v>
      </c>
      <c r="U1397" s="527">
        <v>0.7</v>
      </c>
      <c r="V1397" s="1022"/>
      <c r="W1397" s="937"/>
      <c r="X1397" s="537"/>
      <c r="Z1397" s="728"/>
      <c r="AA1397" s="537"/>
      <c r="AB1397" s="534"/>
      <c r="AC1397" s="556"/>
      <c r="AD1397" s="721">
        <f>ROUND(ROUND(ROUND(ROUND(ROUND(F1353*K1396,0)*$M$10,0)*U1397,0)*Y1393,0)*AA1378,0)</f>
        <v>143</v>
      </c>
      <c r="AE1397" s="539"/>
      <c r="AF1397" s="533"/>
    </row>
    <row r="1398" spans="1:32" ht="16.7" customHeight="1" x14ac:dyDescent="0.15">
      <c r="A1398" s="520">
        <v>22</v>
      </c>
      <c r="B1398" s="520" t="s">
        <v>14754</v>
      </c>
      <c r="C1398" s="540" t="s">
        <v>14755</v>
      </c>
      <c r="D1398" s="542"/>
      <c r="E1398" s="534"/>
      <c r="F1398" s="534"/>
      <c r="H1398" s="541"/>
      <c r="I1398" s="1028"/>
      <c r="J1398" s="544"/>
      <c r="K1398" s="725"/>
      <c r="L1398" s="534"/>
      <c r="M1398" s="541"/>
      <c r="N1398" s="1024"/>
      <c r="O1398" s="1025"/>
      <c r="P1398" s="526" t="s">
        <v>3833</v>
      </c>
      <c r="Q1398" s="526"/>
      <c r="R1398" s="526"/>
      <c r="S1398" s="526"/>
      <c r="T1398" s="526" t="s">
        <v>1678</v>
      </c>
      <c r="U1398" s="527">
        <v>0.5</v>
      </c>
      <c r="V1398" s="1023"/>
      <c r="W1398" s="938"/>
      <c r="X1398" s="544"/>
      <c r="Y1398" s="548"/>
      <c r="Z1398" s="733"/>
      <c r="AA1398" s="544"/>
      <c r="AB1398" s="550"/>
      <c r="AC1398" s="732"/>
      <c r="AD1398" s="721">
        <f>ROUND(ROUND(ROUND(ROUND(ROUND(F1353*K1396,0)*$M$10,0)*U1398,0)*Y1393,0)*AA1378,0)</f>
        <v>102</v>
      </c>
      <c r="AE1398" s="539"/>
      <c r="AF1398" s="533"/>
    </row>
    <row r="1399" spans="1:32" ht="16.7" customHeight="1" x14ac:dyDescent="0.15">
      <c r="A1399" s="520">
        <v>22</v>
      </c>
      <c r="B1399" s="520">
        <v>8895</v>
      </c>
      <c r="C1399" s="540" t="s">
        <v>14756</v>
      </c>
      <c r="D1399" s="542"/>
      <c r="E1399" s="534"/>
      <c r="F1399" s="534"/>
      <c r="H1399" s="541"/>
      <c r="I1399" s="729"/>
      <c r="J1399" s="525"/>
      <c r="K1399" s="718"/>
      <c r="L1399" s="534"/>
      <c r="M1399" s="541"/>
      <c r="N1399" s="526"/>
      <c r="O1399" s="526"/>
      <c r="P1399" s="526"/>
      <c r="Q1399" s="526"/>
      <c r="R1399" s="526"/>
      <c r="S1399" s="526"/>
      <c r="T1399" s="526"/>
      <c r="U1399" s="527"/>
      <c r="V1399" s="719"/>
      <c r="W1399" s="525"/>
      <c r="X1399" s="525"/>
      <c r="Y1399" s="529"/>
      <c r="Z1399" s="734"/>
      <c r="AA1399" s="525"/>
      <c r="AB1399" s="936" t="s">
        <v>10456</v>
      </c>
      <c r="AC1399" s="941"/>
      <c r="AD1399" s="721">
        <f>ROUND(ROUND(F1353*$M$10,0)-AB1402,0)</f>
        <v>292</v>
      </c>
      <c r="AE1399" s="539"/>
      <c r="AF1399" s="533"/>
    </row>
    <row r="1400" spans="1:32" ht="16.7" customHeight="1" x14ac:dyDescent="0.15">
      <c r="A1400" s="520">
        <v>22</v>
      </c>
      <c r="B1400" s="520">
        <v>8896</v>
      </c>
      <c r="C1400" s="540" t="s">
        <v>14757</v>
      </c>
      <c r="D1400" s="542"/>
      <c r="E1400" s="534"/>
      <c r="F1400" s="534"/>
      <c r="H1400" s="541"/>
      <c r="I1400" s="730"/>
      <c r="J1400" s="537"/>
      <c r="L1400" s="534"/>
      <c r="M1400" s="541"/>
      <c r="N1400" s="947" t="s">
        <v>10414</v>
      </c>
      <c r="O1400" s="941"/>
      <c r="P1400" s="526" t="s">
        <v>16</v>
      </c>
      <c r="Q1400" s="526"/>
      <c r="R1400" s="526"/>
      <c r="S1400" s="526"/>
      <c r="T1400" s="526" t="s">
        <v>1678</v>
      </c>
      <c r="U1400" s="527">
        <v>0.7</v>
      </c>
      <c r="V1400" s="722"/>
      <c r="W1400" s="537"/>
      <c r="X1400" s="537"/>
      <c r="Z1400" s="728"/>
      <c r="AA1400" s="537"/>
      <c r="AB1400" s="937"/>
      <c r="AC1400" s="942"/>
      <c r="AD1400" s="721">
        <f>ROUND(ROUND(ROUND(F1353*$M$10,0)*U1400,0)-AB1402,0)</f>
        <v>201</v>
      </c>
      <c r="AE1400" s="539"/>
      <c r="AF1400" s="533"/>
    </row>
    <row r="1401" spans="1:32" ht="16.7" customHeight="1" x14ac:dyDescent="0.15">
      <c r="A1401" s="520">
        <v>22</v>
      </c>
      <c r="B1401" s="520" t="s">
        <v>14758</v>
      </c>
      <c r="C1401" s="540" t="s">
        <v>14759</v>
      </c>
      <c r="D1401" s="542"/>
      <c r="E1401" s="534"/>
      <c r="F1401" s="534"/>
      <c r="H1401" s="541"/>
      <c r="I1401" s="731"/>
      <c r="J1401" s="544"/>
      <c r="K1401" s="725"/>
      <c r="L1401" s="534"/>
      <c r="M1401" s="541"/>
      <c r="N1401" s="1024"/>
      <c r="O1401" s="1025"/>
      <c r="P1401" s="526" t="s">
        <v>3833</v>
      </c>
      <c r="Q1401" s="526"/>
      <c r="R1401" s="526"/>
      <c r="S1401" s="526"/>
      <c r="T1401" s="526" t="s">
        <v>1678</v>
      </c>
      <c r="U1401" s="527">
        <v>0.5</v>
      </c>
      <c r="V1401" s="722"/>
      <c r="W1401" s="537"/>
      <c r="X1401" s="537"/>
      <c r="Z1401" s="728"/>
      <c r="AA1401" s="537"/>
      <c r="AB1401" s="555"/>
      <c r="AC1401" s="556"/>
      <c r="AD1401" s="721">
        <f>ROUND(ROUND(ROUND(F1353*$M$10,0)*U1401,0)-AB1402,0)</f>
        <v>140</v>
      </c>
      <c r="AE1401" s="539"/>
      <c r="AF1401" s="533"/>
    </row>
    <row r="1402" spans="1:32" ht="16.7" customHeight="1" x14ac:dyDescent="0.15">
      <c r="A1402" s="520">
        <v>22</v>
      </c>
      <c r="B1402" s="520">
        <v>8897</v>
      </c>
      <c r="C1402" s="540" t="s">
        <v>14760</v>
      </c>
      <c r="D1402" s="542"/>
      <c r="E1402" s="534"/>
      <c r="F1402" s="534"/>
      <c r="H1402" s="541"/>
      <c r="I1402" s="1026" t="s">
        <v>10418</v>
      </c>
      <c r="J1402" s="525" t="s">
        <v>1678</v>
      </c>
      <c r="K1402" s="718">
        <v>0.96499999999999997</v>
      </c>
      <c r="L1402" s="534"/>
      <c r="M1402" s="541"/>
      <c r="N1402" s="526"/>
      <c r="O1402" s="526"/>
      <c r="P1402" s="526"/>
      <c r="Q1402" s="526"/>
      <c r="R1402" s="526"/>
      <c r="S1402" s="526"/>
      <c r="T1402" s="526"/>
      <c r="U1402" s="527"/>
      <c r="V1402" s="722"/>
      <c r="W1402" s="537"/>
      <c r="X1402" s="537"/>
      <c r="Z1402" s="728"/>
      <c r="AA1402" s="537"/>
      <c r="AB1402" s="554">
        <v>12</v>
      </c>
      <c r="AC1402" s="953" t="s">
        <v>10461</v>
      </c>
      <c r="AD1402" s="721">
        <f>ROUND(ROUND(ROUND(ROUND(F1353*K1402,0)*$M$10,0),0)-AB1402,0)</f>
        <v>281</v>
      </c>
      <c r="AE1402" s="539"/>
      <c r="AF1402" s="533"/>
    </row>
    <row r="1403" spans="1:32" ht="16.7" customHeight="1" x14ac:dyDescent="0.15">
      <c r="A1403" s="520">
        <v>22</v>
      </c>
      <c r="B1403" s="520">
        <v>8898</v>
      </c>
      <c r="C1403" s="540" t="s">
        <v>14761</v>
      </c>
      <c r="D1403" s="542"/>
      <c r="E1403" s="534"/>
      <c r="F1403" s="534"/>
      <c r="H1403" s="541"/>
      <c r="I1403" s="1027"/>
      <c r="J1403" s="537"/>
      <c r="L1403" s="534"/>
      <c r="M1403" s="541"/>
      <c r="N1403" s="947" t="s">
        <v>10414</v>
      </c>
      <c r="O1403" s="941"/>
      <c r="P1403" s="526" t="s">
        <v>16</v>
      </c>
      <c r="Q1403" s="526"/>
      <c r="R1403" s="526"/>
      <c r="S1403" s="526"/>
      <c r="T1403" s="526" t="s">
        <v>1678</v>
      </c>
      <c r="U1403" s="527">
        <v>0.7</v>
      </c>
      <c r="V1403" s="722"/>
      <c r="W1403" s="537"/>
      <c r="X1403" s="537"/>
      <c r="Z1403" s="728"/>
      <c r="AA1403" s="537"/>
      <c r="AB1403" s="534"/>
      <c r="AC1403" s="953"/>
      <c r="AD1403" s="721">
        <f>ROUND(ROUND(ROUND(ROUND(F1353*K1402,0)*$M$10,0)*U1403,0)-AB1402,0)</f>
        <v>193</v>
      </c>
      <c r="AE1403" s="539"/>
      <c r="AF1403" s="533"/>
    </row>
    <row r="1404" spans="1:32" ht="16.7" customHeight="1" x14ac:dyDescent="0.15">
      <c r="A1404" s="520">
        <v>22</v>
      </c>
      <c r="B1404" s="520" t="s">
        <v>14762</v>
      </c>
      <c r="C1404" s="540" t="s">
        <v>14763</v>
      </c>
      <c r="D1404" s="542"/>
      <c r="E1404" s="534"/>
      <c r="F1404" s="534"/>
      <c r="H1404" s="541"/>
      <c r="I1404" s="1028"/>
      <c r="J1404" s="544"/>
      <c r="K1404" s="725"/>
      <c r="L1404" s="534"/>
      <c r="M1404" s="541"/>
      <c r="N1404" s="1024"/>
      <c r="O1404" s="1025"/>
      <c r="P1404" s="526" t="s">
        <v>3833</v>
      </c>
      <c r="Q1404" s="526"/>
      <c r="R1404" s="526"/>
      <c r="S1404" s="526"/>
      <c r="T1404" s="526" t="s">
        <v>1678</v>
      </c>
      <c r="U1404" s="527">
        <v>0.5</v>
      </c>
      <c r="V1404" s="727"/>
      <c r="W1404" s="544"/>
      <c r="X1404" s="544"/>
      <c r="Y1404" s="548"/>
      <c r="Z1404" s="728"/>
      <c r="AA1404" s="537"/>
      <c r="AB1404" s="534"/>
      <c r="AC1404" s="556"/>
      <c r="AD1404" s="721">
        <f>ROUND(ROUND(ROUND(ROUND(F1353*K1402,0)*$M$10,0)*U1404,0)-AB1402,0)</f>
        <v>135</v>
      </c>
      <c r="AE1404" s="539"/>
      <c r="AF1404" s="533"/>
    </row>
    <row r="1405" spans="1:32" ht="16.7" customHeight="1" x14ac:dyDescent="0.15">
      <c r="A1405" s="549">
        <v>22</v>
      </c>
      <c r="B1405" s="549">
        <v>8899</v>
      </c>
      <c r="C1405" s="540" t="s">
        <v>14764</v>
      </c>
      <c r="D1405" s="542"/>
      <c r="E1405" s="534"/>
      <c r="F1405" s="534"/>
      <c r="H1405" s="541"/>
      <c r="I1405" s="729"/>
      <c r="J1405" s="525"/>
      <c r="K1405" s="718"/>
      <c r="L1405" s="534"/>
      <c r="M1405" s="541"/>
      <c r="N1405" s="526"/>
      <c r="O1405" s="526"/>
      <c r="P1405" s="526"/>
      <c r="Q1405" s="526"/>
      <c r="R1405" s="526"/>
      <c r="S1405" s="526"/>
      <c r="T1405" s="526"/>
      <c r="U1405" s="527"/>
      <c r="V1405" s="956" t="s">
        <v>12599</v>
      </c>
      <c r="W1405" s="936" t="s">
        <v>12821</v>
      </c>
      <c r="X1405" s="525" t="s">
        <v>1678</v>
      </c>
      <c r="Y1405" s="529">
        <v>0.5</v>
      </c>
      <c r="Z1405" s="728"/>
      <c r="AA1405" s="537"/>
      <c r="AB1405" s="534"/>
      <c r="AC1405" s="556"/>
      <c r="AD1405" s="721">
        <f>ROUND(ROUND(ROUND(F1353*$M$10,0)*Y1405,0)-AB1402,0)</f>
        <v>140</v>
      </c>
      <c r="AE1405" s="539"/>
      <c r="AF1405" s="533"/>
    </row>
    <row r="1406" spans="1:32" ht="16.7" customHeight="1" x14ac:dyDescent="0.15">
      <c r="A1406" s="549">
        <v>22</v>
      </c>
      <c r="B1406" s="549">
        <v>8900</v>
      </c>
      <c r="C1406" s="540" t="s">
        <v>14765</v>
      </c>
      <c r="D1406" s="542"/>
      <c r="E1406" s="534"/>
      <c r="F1406" s="534"/>
      <c r="H1406" s="541"/>
      <c r="I1406" s="730"/>
      <c r="J1406" s="537"/>
      <c r="L1406" s="534"/>
      <c r="M1406" s="541"/>
      <c r="N1406" s="947" t="s">
        <v>10414</v>
      </c>
      <c r="O1406" s="941"/>
      <c r="P1406" s="526" t="s">
        <v>16</v>
      </c>
      <c r="Q1406" s="526"/>
      <c r="R1406" s="526"/>
      <c r="S1406" s="526"/>
      <c r="T1406" s="526" t="s">
        <v>1678</v>
      </c>
      <c r="U1406" s="527">
        <v>0.7</v>
      </c>
      <c r="V1406" s="1029"/>
      <c r="W1406" s="937"/>
      <c r="X1406" s="537"/>
      <c r="Z1406" s="728"/>
      <c r="AA1406" s="537"/>
      <c r="AB1406" s="534"/>
      <c r="AC1406" s="556"/>
      <c r="AD1406" s="721">
        <f>ROUND(ROUND(ROUND(ROUND(F1353*$M$10,0)*U1406,0)*Y1405,0)-AB1402,0)</f>
        <v>95</v>
      </c>
      <c r="AE1406" s="539"/>
      <c r="AF1406" s="533"/>
    </row>
    <row r="1407" spans="1:32" ht="16.7" customHeight="1" x14ac:dyDescent="0.15">
      <c r="A1407" s="520">
        <v>22</v>
      </c>
      <c r="B1407" s="520" t="s">
        <v>14766</v>
      </c>
      <c r="C1407" s="540" t="s">
        <v>14767</v>
      </c>
      <c r="D1407" s="542"/>
      <c r="E1407" s="534"/>
      <c r="F1407" s="534"/>
      <c r="H1407" s="541"/>
      <c r="I1407" s="731"/>
      <c r="J1407" s="544"/>
      <c r="K1407" s="725"/>
      <c r="L1407" s="534"/>
      <c r="M1407" s="541"/>
      <c r="N1407" s="1024"/>
      <c r="O1407" s="1025"/>
      <c r="P1407" s="526" t="s">
        <v>3833</v>
      </c>
      <c r="Q1407" s="526"/>
      <c r="R1407" s="526"/>
      <c r="S1407" s="526"/>
      <c r="T1407" s="526" t="s">
        <v>1678</v>
      </c>
      <c r="U1407" s="527">
        <v>0.5</v>
      </c>
      <c r="V1407" s="1029"/>
      <c r="W1407" s="937"/>
      <c r="X1407" s="537"/>
      <c r="Z1407" s="728"/>
      <c r="AA1407" s="537"/>
      <c r="AB1407" s="534"/>
      <c r="AC1407" s="556"/>
      <c r="AD1407" s="721">
        <f>ROUND(ROUND(ROUND(ROUND(F1353*$M$10,0)*U1407,0)*Y1405,0)-AB1402,0)</f>
        <v>64</v>
      </c>
      <c r="AE1407" s="539"/>
      <c r="AF1407" s="533"/>
    </row>
    <row r="1408" spans="1:32" ht="16.7" customHeight="1" x14ac:dyDescent="0.15">
      <c r="A1408" s="549">
        <v>22</v>
      </c>
      <c r="B1408" s="549">
        <v>8901</v>
      </c>
      <c r="C1408" s="540" t="s">
        <v>14768</v>
      </c>
      <c r="D1408" s="542"/>
      <c r="E1408" s="534"/>
      <c r="F1408" s="534"/>
      <c r="H1408" s="541"/>
      <c r="I1408" s="1026" t="s">
        <v>10418</v>
      </c>
      <c r="J1408" s="525" t="s">
        <v>1678</v>
      </c>
      <c r="K1408" s="718">
        <v>0.96499999999999997</v>
      </c>
      <c r="L1408" s="534"/>
      <c r="M1408" s="541"/>
      <c r="N1408" s="526"/>
      <c r="O1408" s="526"/>
      <c r="P1408" s="526"/>
      <c r="Q1408" s="526"/>
      <c r="R1408" s="526"/>
      <c r="S1408" s="526"/>
      <c r="T1408" s="526"/>
      <c r="U1408" s="527"/>
      <c r="V1408" s="1029"/>
      <c r="W1408" s="937"/>
      <c r="X1408" s="537"/>
      <c r="Z1408" s="728"/>
      <c r="AA1408" s="537"/>
      <c r="AB1408" s="534"/>
      <c r="AC1408" s="556"/>
      <c r="AD1408" s="721">
        <f>ROUND(ROUND(ROUND(ROUND(F1353*K1408,0)*$M$10,0)*Y1405,0)-AB1402,0)</f>
        <v>135</v>
      </c>
      <c r="AE1408" s="539"/>
      <c r="AF1408" s="533"/>
    </row>
    <row r="1409" spans="1:32" ht="16.7" customHeight="1" x14ac:dyDescent="0.15">
      <c r="A1409" s="549">
        <v>22</v>
      </c>
      <c r="B1409" s="549">
        <v>8902</v>
      </c>
      <c r="C1409" s="540" t="s">
        <v>14769</v>
      </c>
      <c r="D1409" s="542"/>
      <c r="E1409" s="534"/>
      <c r="F1409" s="534"/>
      <c r="H1409" s="541"/>
      <c r="I1409" s="1027"/>
      <c r="J1409" s="537"/>
      <c r="L1409" s="534"/>
      <c r="M1409" s="541"/>
      <c r="N1409" s="947" t="s">
        <v>10414</v>
      </c>
      <c r="O1409" s="941"/>
      <c r="P1409" s="526" t="s">
        <v>16</v>
      </c>
      <c r="Q1409" s="526"/>
      <c r="R1409" s="526"/>
      <c r="S1409" s="526"/>
      <c r="T1409" s="526" t="s">
        <v>1678</v>
      </c>
      <c r="U1409" s="527">
        <v>0.7</v>
      </c>
      <c r="V1409" s="1029"/>
      <c r="W1409" s="937"/>
      <c r="X1409" s="537"/>
      <c r="Z1409" s="728"/>
      <c r="AA1409" s="537"/>
      <c r="AB1409" s="534"/>
      <c r="AC1409" s="556"/>
      <c r="AD1409" s="721">
        <f>ROUND(ROUND(ROUND(ROUND(ROUND(F1353*K1408,0)*$M$10,0)*U1409,0)*Y1405,0)-AB1402,0)</f>
        <v>91</v>
      </c>
      <c r="AE1409" s="539"/>
      <c r="AF1409" s="533"/>
    </row>
    <row r="1410" spans="1:32" ht="16.7" customHeight="1" x14ac:dyDescent="0.15">
      <c r="A1410" s="520">
        <v>22</v>
      </c>
      <c r="B1410" s="520" t="s">
        <v>14770</v>
      </c>
      <c r="C1410" s="540" t="s">
        <v>14771</v>
      </c>
      <c r="D1410" s="542"/>
      <c r="E1410" s="534"/>
      <c r="F1410" s="534"/>
      <c r="H1410" s="541"/>
      <c r="I1410" s="1028"/>
      <c r="J1410" s="544"/>
      <c r="K1410" s="725"/>
      <c r="L1410" s="534"/>
      <c r="M1410" s="541"/>
      <c r="N1410" s="1024"/>
      <c r="O1410" s="1025"/>
      <c r="P1410" s="526" t="s">
        <v>3833</v>
      </c>
      <c r="Q1410" s="526"/>
      <c r="R1410" s="526"/>
      <c r="S1410" s="526"/>
      <c r="T1410" s="526" t="s">
        <v>1678</v>
      </c>
      <c r="U1410" s="527">
        <v>0.5</v>
      </c>
      <c r="V1410" s="1029"/>
      <c r="W1410" s="938"/>
      <c r="X1410" s="544"/>
      <c r="Y1410" s="548"/>
      <c r="Z1410" s="728"/>
      <c r="AA1410" s="537"/>
      <c r="AB1410" s="534"/>
      <c r="AC1410" s="556"/>
      <c r="AD1410" s="721">
        <f>ROUND(ROUND(ROUND(ROUND(ROUND(F1353*K1408,0)*$M$10,0)*U1410,0)*Y1405,0)-AB1402,0)</f>
        <v>62</v>
      </c>
      <c r="AE1410" s="539"/>
      <c r="AF1410" s="533"/>
    </row>
    <row r="1411" spans="1:32" ht="16.7" customHeight="1" x14ac:dyDescent="0.15">
      <c r="A1411" s="549">
        <v>22</v>
      </c>
      <c r="B1411" s="549">
        <v>8083</v>
      </c>
      <c r="C1411" s="540" t="s">
        <v>14772</v>
      </c>
      <c r="D1411" s="542"/>
      <c r="E1411" s="534"/>
      <c r="F1411" s="534"/>
      <c r="H1411" s="541"/>
      <c r="I1411" s="729"/>
      <c r="J1411" s="525"/>
      <c r="K1411" s="718"/>
      <c r="L1411" s="534"/>
      <c r="M1411" s="541"/>
      <c r="N1411" s="526"/>
      <c r="O1411" s="526"/>
      <c r="P1411" s="526"/>
      <c r="Q1411" s="526"/>
      <c r="R1411" s="526"/>
      <c r="S1411" s="526"/>
      <c r="T1411" s="526"/>
      <c r="U1411" s="527"/>
      <c r="V1411" s="1029"/>
      <c r="W1411" s="936" t="s">
        <v>12830</v>
      </c>
      <c r="X1411" s="525" t="s">
        <v>1678</v>
      </c>
      <c r="Y1411" s="529">
        <v>0.7</v>
      </c>
      <c r="Z1411" s="728"/>
      <c r="AA1411" s="537"/>
      <c r="AB1411" s="534"/>
      <c r="AC1411" s="556"/>
      <c r="AD1411" s="721">
        <f>ROUND(ROUND(ROUND(F1353*$M$10,0)*Y1411,0)-AB1402,0)</f>
        <v>201</v>
      </c>
      <c r="AE1411" s="539"/>
      <c r="AF1411" s="533"/>
    </row>
    <row r="1412" spans="1:32" ht="16.7" customHeight="1" x14ac:dyDescent="0.15">
      <c r="A1412" s="549">
        <v>22</v>
      </c>
      <c r="B1412" s="549">
        <v>8084</v>
      </c>
      <c r="C1412" s="540" t="s">
        <v>14773</v>
      </c>
      <c r="D1412" s="542"/>
      <c r="E1412" s="534"/>
      <c r="F1412" s="534"/>
      <c r="H1412" s="541"/>
      <c r="I1412" s="730"/>
      <c r="J1412" s="537"/>
      <c r="L1412" s="534"/>
      <c r="M1412" s="541"/>
      <c r="N1412" s="947" t="s">
        <v>10414</v>
      </c>
      <c r="O1412" s="941"/>
      <c r="P1412" s="526" t="s">
        <v>16</v>
      </c>
      <c r="Q1412" s="526"/>
      <c r="R1412" s="526"/>
      <c r="S1412" s="526"/>
      <c r="T1412" s="526" t="s">
        <v>1678</v>
      </c>
      <c r="U1412" s="527">
        <v>0.7</v>
      </c>
      <c r="V1412" s="1029"/>
      <c r="W1412" s="937"/>
      <c r="X1412" s="537"/>
      <c r="Z1412" s="728"/>
      <c r="AA1412" s="537"/>
      <c r="AB1412" s="534"/>
      <c r="AC1412" s="556"/>
      <c r="AD1412" s="721">
        <f>ROUND(ROUND(ROUND(ROUND(F1353*$M$10,0)*U1412,0)*Y1411,0)-AB1402,0)</f>
        <v>137</v>
      </c>
      <c r="AE1412" s="539"/>
      <c r="AF1412" s="533"/>
    </row>
    <row r="1413" spans="1:32" ht="16.7" customHeight="1" x14ac:dyDescent="0.15">
      <c r="A1413" s="520">
        <v>22</v>
      </c>
      <c r="B1413" s="520" t="s">
        <v>14774</v>
      </c>
      <c r="C1413" s="540" t="s">
        <v>14775</v>
      </c>
      <c r="D1413" s="542"/>
      <c r="E1413" s="534"/>
      <c r="F1413" s="534"/>
      <c r="H1413" s="541"/>
      <c r="I1413" s="731"/>
      <c r="J1413" s="544"/>
      <c r="K1413" s="725"/>
      <c r="L1413" s="534"/>
      <c r="M1413" s="541"/>
      <c r="N1413" s="1024"/>
      <c r="O1413" s="1025"/>
      <c r="P1413" s="526" t="s">
        <v>3833</v>
      </c>
      <c r="Q1413" s="526"/>
      <c r="R1413" s="526"/>
      <c r="S1413" s="526"/>
      <c r="T1413" s="526" t="s">
        <v>1678</v>
      </c>
      <c r="U1413" s="527">
        <v>0.5</v>
      </c>
      <c r="V1413" s="1029"/>
      <c r="W1413" s="937"/>
      <c r="X1413" s="537"/>
      <c r="Z1413" s="728"/>
      <c r="AA1413" s="537"/>
      <c r="AB1413" s="534"/>
      <c r="AC1413" s="556"/>
      <c r="AD1413" s="721">
        <f>ROUND(ROUND(ROUND(ROUND(F1353*$M$10,0)*U1413,0)*Y1411,0)-AB1402,0)</f>
        <v>94</v>
      </c>
      <c r="AE1413" s="539"/>
      <c r="AF1413" s="533"/>
    </row>
    <row r="1414" spans="1:32" ht="16.7" customHeight="1" x14ac:dyDescent="0.15">
      <c r="A1414" s="549">
        <v>22</v>
      </c>
      <c r="B1414" s="549">
        <v>8085</v>
      </c>
      <c r="C1414" s="540" t="s">
        <v>14776</v>
      </c>
      <c r="D1414" s="542"/>
      <c r="E1414" s="534"/>
      <c r="F1414" s="534"/>
      <c r="H1414" s="541"/>
      <c r="I1414" s="1026" t="s">
        <v>10418</v>
      </c>
      <c r="J1414" s="525" t="s">
        <v>1678</v>
      </c>
      <c r="K1414" s="718">
        <v>0.96499999999999997</v>
      </c>
      <c r="L1414" s="534"/>
      <c r="M1414" s="541"/>
      <c r="N1414" s="526"/>
      <c r="O1414" s="526"/>
      <c r="P1414" s="526"/>
      <c r="Q1414" s="526"/>
      <c r="R1414" s="526"/>
      <c r="S1414" s="526"/>
      <c r="T1414" s="526"/>
      <c r="U1414" s="527"/>
      <c r="V1414" s="1029"/>
      <c r="W1414" s="937"/>
      <c r="X1414" s="537"/>
      <c r="Z1414" s="728"/>
      <c r="AA1414" s="537"/>
      <c r="AB1414" s="534"/>
      <c r="AC1414" s="556"/>
      <c r="AD1414" s="721">
        <f>ROUND(ROUND(ROUND(ROUND(F1353*K1414,0)*$M$10,0)*Y1411,0)-AB1402,0)</f>
        <v>193</v>
      </c>
      <c r="AE1414" s="539"/>
      <c r="AF1414" s="533"/>
    </row>
    <row r="1415" spans="1:32" ht="16.7" customHeight="1" x14ac:dyDescent="0.15">
      <c r="A1415" s="549">
        <v>22</v>
      </c>
      <c r="B1415" s="549">
        <v>8086</v>
      </c>
      <c r="C1415" s="540" t="s">
        <v>14777</v>
      </c>
      <c r="D1415" s="542"/>
      <c r="E1415" s="534"/>
      <c r="F1415" s="534"/>
      <c r="H1415" s="541"/>
      <c r="I1415" s="1027"/>
      <c r="J1415" s="537"/>
      <c r="L1415" s="534"/>
      <c r="M1415" s="541"/>
      <c r="N1415" s="947" t="s">
        <v>10414</v>
      </c>
      <c r="O1415" s="941"/>
      <c r="P1415" s="526" t="s">
        <v>16</v>
      </c>
      <c r="Q1415" s="526"/>
      <c r="R1415" s="526"/>
      <c r="S1415" s="526"/>
      <c r="T1415" s="526" t="s">
        <v>1678</v>
      </c>
      <c r="U1415" s="527">
        <v>0.7</v>
      </c>
      <c r="V1415" s="1029"/>
      <c r="W1415" s="937"/>
      <c r="X1415" s="537"/>
      <c r="Z1415" s="728"/>
      <c r="AA1415" s="537"/>
      <c r="AB1415" s="534"/>
      <c r="AC1415" s="556"/>
      <c r="AD1415" s="721">
        <f>ROUND(ROUND(ROUND(ROUND(ROUND(F1353*K1414,0)*$M$10,0)*U1415,0)*Y1411,0)-AB1402,0)</f>
        <v>132</v>
      </c>
      <c r="AE1415" s="539"/>
      <c r="AF1415" s="533"/>
    </row>
    <row r="1416" spans="1:32" ht="16.7" customHeight="1" x14ac:dyDescent="0.15">
      <c r="A1416" s="520">
        <v>22</v>
      </c>
      <c r="B1416" s="520" t="s">
        <v>14778</v>
      </c>
      <c r="C1416" s="540" t="s">
        <v>14779</v>
      </c>
      <c r="D1416" s="542"/>
      <c r="E1416" s="534"/>
      <c r="F1416" s="534"/>
      <c r="H1416" s="541"/>
      <c r="I1416" s="1028"/>
      <c r="J1416" s="544"/>
      <c r="K1416" s="725"/>
      <c r="L1416" s="534"/>
      <c r="M1416" s="541"/>
      <c r="N1416" s="1024"/>
      <c r="O1416" s="1025"/>
      <c r="P1416" s="526" t="s">
        <v>3833</v>
      </c>
      <c r="Q1416" s="526"/>
      <c r="R1416" s="526"/>
      <c r="S1416" s="526"/>
      <c r="T1416" s="526" t="s">
        <v>1678</v>
      </c>
      <c r="U1416" s="527">
        <v>0.5</v>
      </c>
      <c r="V1416" s="1023"/>
      <c r="W1416" s="938"/>
      <c r="X1416" s="544"/>
      <c r="Y1416" s="548"/>
      <c r="Z1416" s="728"/>
      <c r="AA1416" s="537"/>
      <c r="AB1416" s="534"/>
      <c r="AC1416" s="556"/>
      <c r="AD1416" s="721">
        <f>ROUND(ROUND(ROUND(ROUND(ROUND(F1353*K1414,0)*$M$10,0)*U1416,0)*Y1411,0)-AB1402,0)</f>
        <v>91</v>
      </c>
      <c r="AE1416" s="539"/>
      <c r="AF1416" s="533"/>
    </row>
    <row r="1417" spans="1:32" ht="16.7" customHeight="1" x14ac:dyDescent="0.15">
      <c r="A1417" s="520">
        <v>22</v>
      </c>
      <c r="B1417" s="520" t="s">
        <v>14780</v>
      </c>
      <c r="C1417" s="540" t="s">
        <v>14781</v>
      </c>
      <c r="D1417" s="542"/>
      <c r="E1417" s="534"/>
      <c r="F1417" s="534"/>
      <c r="H1417" s="541"/>
      <c r="I1417" s="729"/>
      <c r="J1417" s="525"/>
      <c r="K1417" s="718"/>
      <c r="L1417" s="534"/>
      <c r="M1417" s="541"/>
      <c r="N1417" s="526"/>
      <c r="O1417" s="526"/>
      <c r="P1417" s="526"/>
      <c r="Q1417" s="526"/>
      <c r="R1417" s="526"/>
      <c r="S1417" s="526"/>
      <c r="T1417" s="526"/>
      <c r="U1417" s="527"/>
      <c r="V1417" s="1021" t="s">
        <v>12608</v>
      </c>
      <c r="W1417" s="936" t="s">
        <v>12840</v>
      </c>
      <c r="X1417" s="525" t="s">
        <v>1678</v>
      </c>
      <c r="Y1417" s="529">
        <v>0.7</v>
      </c>
      <c r="Z1417" s="728"/>
      <c r="AA1417" s="537"/>
      <c r="AB1417" s="534"/>
      <c r="AC1417" s="556"/>
      <c r="AD1417" s="721">
        <f>ROUND(ROUND(ROUND(F1353*$M$10,0)*Y1417,0)-AB1402,0)</f>
        <v>201</v>
      </c>
      <c r="AE1417" s="539"/>
      <c r="AF1417" s="533"/>
    </row>
    <row r="1418" spans="1:32" ht="16.7" customHeight="1" x14ac:dyDescent="0.15">
      <c r="A1418" s="520">
        <v>22</v>
      </c>
      <c r="B1418" s="520" t="s">
        <v>14782</v>
      </c>
      <c r="C1418" s="540" t="s">
        <v>14783</v>
      </c>
      <c r="D1418" s="542"/>
      <c r="E1418" s="534"/>
      <c r="F1418" s="534"/>
      <c r="H1418" s="541"/>
      <c r="I1418" s="730"/>
      <c r="J1418" s="537"/>
      <c r="L1418" s="534"/>
      <c r="M1418" s="541"/>
      <c r="N1418" s="947" t="s">
        <v>10414</v>
      </c>
      <c r="O1418" s="941"/>
      <c r="P1418" s="526" t="s">
        <v>16</v>
      </c>
      <c r="Q1418" s="526"/>
      <c r="R1418" s="526"/>
      <c r="S1418" s="526"/>
      <c r="T1418" s="526" t="s">
        <v>1678</v>
      </c>
      <c r="U1418" s="527">
        <v>0.7</v>
      </c>
      <c r="V1418" s="1022"/>
      <c r="W1418" s="937"/>
      <c r="X1418" s="537"/>
      <c r="Z1418" s="728"/>
      <c r="AA1418" s="537"/>
      <c r="AB1418" s="534"/>
      <c r="AC1418" s="556"/>
      <c r="AD1418" s="721">
        <f>ROUND(ROUND(ROUND(ROUND(F1353*$M$10,0)*U1418,0)*Y1417,0)-AB1402,0)</f>
        <v>137</v>
      </c>
      <c r="AE1418" s="539"/>
      <c r="AF1418" s="533"/>
    </row>
    <row r="1419" spans="1:32" ht="16.7" customHeight="1" x14ac:dyDescent="0.15">
      <c r="A1419" s="520">
        <v>22</v>
      </c>
      <c r="B1419" s="520" t="s">
        <v>14784</v>
      </c>
      <c r="C1419" s="540" t="s">
        <v>14785</v>
      </c>
      <c r="D1419" s="542"/>
      <c r="E1419" s="534"/>
      <c r="F1419" s="534"/>
      <c r="H1419" s="541"/>
      <c r="I1419" s="731"/>
      <c r="J1419" s="544"/>
      <c r="K1419" s="725"/>
      <c r="L1419" s="534"/>
      <c r="M1419" s="541"/>
      <c r="N1419" s="1024"/>
      <c r="O1419" s="1025"/>
      <c r="P1419" s="526" t="s">
        <v>3833</v>
      </c>
      <c r="Q1419" s="526"/>
      <c r="R1419" s="526"/>
      <c r="S1419" s="526"/>
      <c r="T1419" s="526" t="s">
        <v>1678</v>
      </c>
      <c r="U1419" s="527">
        <v>0.5</v>
      </c>
      <c r="V1419" s="1022"/>
      <c r="W1419" s="937"/>
      <c r="X1419" s="537"/>
      <c r="Z1419" s="728"/>
      <c r="AA1419" s="537"/>
      <c r="AB1419" s="534"/>
      <c r="AC1419" s="556"/>
      <c r="AD1419" s="721">
        <f>ROUND(ROUND(ROUND(ROUND(F1353*$M$10,0)*U1419,0)*Y1417,0)-AB1402,0)</f>
        <v>94</v>
      </c>
      <c r="AE1419" s="539"/>
      <c r="AF1419" s="533"/>
    </row>
    <row r="1420" spans="1:32" ht="16.7" customHeight="1" x14ac:dyDescent="0.15">
      <c r="A1420" s="520">
        <v>22</v>
      </c>
      <c r="B1420" s="520" t="s">
        <v>14786</v>
      </c>
      <c r="C1420" s="540" t="s">
        <v>14787</v>
      </c>
      <c r="D1420" s="542"/>
      <c r="E1420" s="534"/>
      <c r="F1420" s="534"/>
      <c r="H1420" s="541"/>
      <c r="I1420" s="1026" t="s">
        <v>10418</v>
      </c>
      <c r="J1420" s="525" t="s">
        <v>1678</v>
      </c>
      <c r="K1420" s="718">
        <v>0.96499999999999997</v>
      </c>
      <c r="L1420" s="534"/>
      <c r="M1420" s="541"/>
      <c r="N1420" s="526"/>
      <c r="O1420" s="526"/>
      <c r="P1420" s="526"/>
      <c r="Q1420" s="526"/>
      <c r="R1420" s="526"/>
      <c r="S1420" s="526"/>
      <c r="T1420" s="526"/>
      <c r="U1420" s="527"/>
      <c r="V1420" s="1022"/>
      <c r="W1420" s="937"/>
      <c r="X1420" s="537"/>
      <c r="Z1420" s="728"/>
      <c r="AA1420" s="537"/>
      <c r="AB1420" s="534"/>
      <c r="AC1420" s="556"/>
      <c r="AD1420" s="721">
        <f>ROUND(ROUND(ROUND(ROUND(F1353*K1420,0)*$M$10,0)*Y1417,0)-AB1402,0)</f>
        <v>193</v>
      </c>
      <c r="AE1420" s="539"/>
      <c r="AF1420" s="533"/>
    </row>
    <row r="1421" spans="1:32" ht="16.7" customHeight="1" x14ac:dyDescent="0.15">
      <c r="A1421" s="520">
        <v>22</v>
      </c>
      <c r="B1421" s="520" t="s">
        <v>14788</v>
      </c>
      <c r="C1421" s="540" t="s">
        <v>14789</v>
      </c>
      <c r="D1421" s="542"/>
      <c r="E1421" s="534"/>
      <c r="F1421" s="534"/>
      <c r="H1421" s="541"/>
      <c r="I1421" s="1027"/>
      <c r="J1421" s="537"/>
      <c r="L1421" s="534"/>
      <c r="M1421" s="541"/>
      <c r="N1421" s="947" t="s">
        <v>10414</v>
      </c>
      <c r="O1421" s="941"/>
      <c r="P1421" s="526" t="s">
        <v>16</v>
      </c>
      <c r="Q1421" s="526"/>
      <c r="R1421" s="526"/>
      <c r="S1421" s="526"/>
      <c r="T1421" s="526" t="s">
        <v>1678</v>
      </c>
      <c r="U1421" s="527">
        <v>0.7</v>
      </c>
      <c r="V1421" s="1022"/>
      <c r="W1421" s="937"/>
      <c r="X1421" s="537"/>
      <c r="Z1421" s="728"/>
      <c r="AA1421" s="537"/>
      <c r="AB1421" s="534"/>
      <c r="AC1421" s="556"/>
      <c r="AD1421" s="721">
        <f>ROUND(ROUND(ROUND(ROUND(ROUND(F1353*K1420,0)*$M$10,0)*U1421,0)*Y1417,0)-AB1402,0)</f>
        <v>132</v>
      </c>
      <c r="AE1421" s="539"/>
      <c r="AF1421" s="533"/>
    </row>
    <row r="1422" spans="1:32" ht="16.7" customHeight="1" x14ac:dyDescent="0.15">
      <c r="A1422" s="520">
        <v>22</v>
      </c>
      <c r="B1422" s="520" t="s">
        <v>14790</v>
      </c>
      <c r="C1422" s="540" t="s">
        <v>14791</v>
      </c>
      <c r="D1422" s="542"/>
      <c r="E1422" s="534"/>
      <c r="F1422" s="534"/>
      <c r="H1422" s="541"/>
      <c r="I1422" s="1028"/>
      <c r="J1422" s="544"/>
      <c r="K1422" s="725"/>
      <c r="L1422" s="534"/>
      <c r="M1422" s="541"/>
      <c r="N1422" s="1024"/>
      <c r="O1422" s="1025"/>
      <c r="P1422" s="526" t="s">
        <v>3833</v>
      </c>
      <c r="Q1422" s="526"/>
      <c r="R1422" s="526"/>
      <c r="S1422" s="526"/>
      <c r="T1422" s="526" t="s">
        <v>1678</v>
      </c>
      <c r="U1422" s="527">
        <v>0.5</v>
      </c>
      <c r="V1422" s="1023"/>
      <c r="W1422" s="938"/>
      <c r="X1422" s="544"/>
      <c r="Y1422" s="548"/>
      <c r="Z1422" s="733"/>
      <c r="AA1422" s="544"/>
      <c r="AB1422" s="534"/>
      <c r="AC1422" s="556"/>
      <c r="AD1422" s="721">
        <f>ROUND(ROUND(ROUND(ROUND(ROUND(F1353*K1420,0)*$M$10,0)*U1422,0)*Y1417,0)-AB1402,0)</f>
        <v>91</v>
      </c>
      <c r="AE1422" s="539"/>
      <c r="AF1422" s="533"/>
    </row>
    <row r="1423" spans="1:32" ht="16.7" customHeight="1" x14ac:dyDescent="0.15">
      <c r="A1423" s="520">
        <v>22</v>
      </c>
      <c r="B1423" s="520">
        <v>8903</v>
      </c>
      <c r="C1423" s="540" t="s">
        <v>14792</v>
      </c>
      <c r="D1423" s="542"/>
      <c r="E1423" s="534"/>
      <c r="F1423" s="534"/>
      <c r="H1423" s="541"/>
      <c r="I1423" s="729"/>
      <c r="J1423" s="525"/>
      <c r="K1423" s="718"/>
      <c r="L1423" s="534"/>
      <c r="M1423" s="541"/>
      <c r="N1423" s="526"/>
      <c r="O1423" s="526"/>
      <c r="P1423" s="526"/>
      <c r="Q1423" s="526"/>
      <c r="R1423" s="526"/>
      <c r="S1423" s="526"/>
      <c r="T1423" s="526"/>
      <c r="U1423" s="527"/>
      <c r="V1423" s="719"/>
      <c r="W1423" s="525"/>
      <c r="X1423" s="525"/>
      <c r="Y1423" s="529"/>
      <c r="Z1423" s="936" t="s">
        <v>11906</v>
      </c>
      <c r="AA1423" s="947"/>
      <c r="AB1423" s="534"/>
      <c r="AC1423" s="556"/>
      <c r="AD1423" s="721">
        <f>ROUND(ROUND(ROUND(F1353*$M$10,0)*AA1426,0)-AB1402,0)</f>
        <v>289</v>
      </c>
      <c r="AE1423" s="539"/>
      <c r="AF1423" s="533"/>
    </row>
    <row r="1424" spans="1:32" ht="16.7" customHeight="1" x14ac:dyDescent="0.15">
      <c r="A1424" s="520">
        <v>22</v>
      </c>
      <c r="B1424" s="520">
        <v>8904</v>
      </c>
      <c r="C1424" s="540" t="s">
        <v>14793</v>
      </c>
      <c r="D1424" s="542"/>
      <c r="E1424" s="534"/>
      <c r="F1424" s="534"/>
      <c r="H1424" s="541"/>
      <c r="I1424" s="730"/>
      <c r="J1424" s="537"/>
      <c r="L1424" s="534"/>
      <c r="M1424" s="541"/>
      <c r="N1424" s="947" t="s">
        <v>10414</v>
      </c>
      <c r="O1424" s="941"/>
      <c r="P1424" s="526" t="s">
        <v>16</v>
      </c>
      <c r="Q1424" s="526"/>
      <c r="R1424" s="526"/>
      <c r="S1424" s="526"/>
      <c r="T1424" s="526" t="s">
        <v>1678</v>
      </c>
      <c r="U1424" s="527">
        <v>0.7</v>
      </c>
      <c r="V1424" s="722"/>
      <c r="W1424" s="537"/>
      <c r="X1424" s="537"/>
      <c r="Z1424" s="937"/>
      <c r="AA1424" s="948"/>
      <c r="AB1424" s="534"/>
      <c r="AC1424" s="556"/>
      <c r="AD1424" s="721">
        <f>ROUND(ROUND(ROUND(ROUND(F1353*$M$10,0)*U1424,0)*AA1426,0)-AB1402,0)</f>
        <v>199</v>
      </c>
      <c r="AE1424" s="539"/>
      <c r="AF1424" s="533"/>
    </row>
    <row r="1425" spans="1:32" ht="16.7" customHeight="1" x14ac:dyDescent="0.15">
      <c r="A1425" s="520">
        <v>22</v>
      </c>
      <c r="B1425" s="520" t="s">
        <v>14794</v>
      </c>
      <c r="C1425" s="540" t="s">
        <v>14795</v>
      </c>
      <c r="D1425" s="542"/>
      <c r="E1425" s="534"/>
      <c r="F1425" s="534"/>
      <c r="H1425" s="541"/>
      <c r="I1425" s="731"/>
      <c r="J1425" s="544"/>
      <c r="K1425" s="725"/>
      <c r="L1425" s="534"/>
      <c r="M1425" s="541"/>
      <c r="N1425" s="1024"/>
      <c r="O1425" s="1025"/>
      <c r="P1425" s="526" t="s">
        <v>3833</v>
      </c>
      <c r="Q1425" s="526"/>
      <c r="R1425" s="526"/>
      <c r="S1425" s="526"/>
      <c r="T1425" s="526" t="s">
        <v>1678</v>
      </c>
      <c r="U1425" s="527">
        <v>0.5</v>
      </c>
      <c r="V1425" s="722"/>
      <c r="W1425" s="537"/>
      <c r="X1425" s="537"/>
      <c r="Z1425" s="937"/>
      <c r="AA1425" s="948"/>
      <c r="AB1425" s="534"/>
      <c r="AC1425" s="556"/>
      <c r="AD1425" s="721">
        <f>ROUND(ROUND(ROUND(ROUND(F1353*$M$10,0)*U1425,0)*AA1426,0)-AB1402,0)</f>
        <v>139</v>
      </c>
      <c r="AE1425" s="539"/>
      <c r="AF1425" s="533"/>
    </row>
    <row r="1426" spans="1:32" ht="16.7" customHeight="1" x14ac:dyDescent="0.15">
      <c r="A1426" s="520">
        <v>22</v>
      </c>
      <c r="B1426" s="520">
        <v>8905</v>
      </c>
      <c r="C1426" s="540" t="s">
        <v>14796</v>
      </c>
      <c r="D1426" s="542"/>
      <c r="E1426" s="534"/>
      <c r="F1426" s="534"/>
      <c r="H1426" s="541"/>
      <c r="I1426" s="1026" t="s">
        <v>10418</v>
      </c>
      <c r="J1426" s="525" t="s">
        <v>1678</v>
      </c>
      <c r="K1426" s="718">
        <v>0.96499999999999997</v>
      </c>
      <c r="L1426" s="534"/>
      <c r="M1426" s="541"/>
      <c r="N1426" s="526"/>
      <c r="O1426" s="526"/>
      <c r="P1426" s="526"/>
      <c r="Q1426" s="526"/>
      <c r="R1426" s="526"/>
      <c r="S1426" s="526"/>
      <c r="T1426" s="526"/>
      <c r="U1426" s="527"/>
      <c r="V1426" s="722"/>
      <c r="W1426" s="537"/>
      <c r="X1426" s="537"/>
      <c r="Z1426" s="728" t="s">
        <v>1678</v>
      </c>
      <c r="AA1426" s="570">
        <v>0.99099999999999999</v>
      </c>
      <c r="AB1426" s="534"/>
      <c r="AC1426" s="556"/>
      <c r="AD1426" s="721">
        <f>ROUND(ROUND(ROUND(ROUND(F1353*K1426,0)*$M$10,0)*AA1426,0)-AB1402,0)</f>
        <v>278</v>
      </c>
      <c r="AE1426" s="539"/>
      <c r="AF1426" s="533"/>
    </row>
    <row r="1427" spans="1:32" ht="16.7" customHeight="1" x14ac:dyDescent="0.15">
      <c r="A1427" s="520">
        <v>22</v>
      </c>
      <c r="B1427" s="520">
        <v>8906</v>
      </c>
      <c r="C1427" s="540" t="s">
        <v>14797</v>
      </c>
      <c r="D1427" s="542"/>
      <c r="E1427" s="534"/>
      <c r="F1427" s="534"/>
      <c r="H1427" s="541"/>
      <c r="I1427" s="1027"/>
      <c r="J1427" s="537"/>
      <c r="L1427" s="534"/>
      <c r="M1427" s="541"/>
      <c r="N1427" s="947" t="s">
        <v>10414</v>
      </c>
      <c r="O1427" s="941"/>
      <c r="P1427" s="526" t="s">
        <v>16</v>
      </c>
      <c r="Q1427" s="526"/>
      <c r="R1427" s="526"/>
      <c r="S1427" s="526"/>
      <c r="T1427" s="526" t="s">
        <v>1678</v>
      </c>
      <c r="U1427" s="527">
        <v>0.7</v>
      </c>
      <c r="V1427" s="722"/>
      <c r="W1427" s="537"/>
      <c r="X1427" s="537"/>
      <c r="Z1427" s="728"/>
      <c r="AA1427" s="537"/>
      <c r="AB1427" s="534"/>
      <c r="AC1427" s="556"/>
      <c r="AD1427" s="721">
        <f>ROUND(ROUND(ROUND(ROUND(ROUND(F1353*K1426,0)*$M$10,0)*U1427,0)*AA1426,0)-AB1402,0)</f>
        <v>191</v>
      </c>
      <c r="AE1427" s="539"/>
      <c r="AF1427" s="533"/>
    </row>
    <row r="1428" spans="1:32" ht="16.7" customHeight="1" x14ac:dyDescent="0.15">
      <c r="A1428" s="520">
        <v>22</v>
      </c>
      <c r="B1428" s="520" t="s">
        <v>14798</v>
      </c>
      <c r="C1428" s="540" t="s">
        <v>14799</v>
      </c>
      <c r="D1428" s="542"/>
      <c r="E1428" s="534"/>
      <c r="F1428" s="534"/>
      <c r="H1428" s="541"/>
      <c r="I1428" s="1028"/>
      <c r="J1428" s="544"/>
      <c r="K1428" s="725"/>
      <c r="L1428" s="534"/>
      <c r="M1428" s="541"/>
      <c r="N1428" s="1024"/>
      <c r="O1428" s="1025"/>
      <c r="P1428" s="526" t="s">
        <v>3833</v>
      </c>
      <c r="Q1428" s="526"/>
      <c r="R1428" s="526"/>
      <c r="S1428" s="526"/>
      <c r="T1428" s="526" t="s">
        <v>1678</v>
      </c>
      <c r="U1428" s="527">
        <v>0.5</v>
      </c>
      <c r="V1428" s="727"/>
      <c r="W1428" s="544"/>
      <c r="X1428" s="544"/>
      <c r="Y1428" s="548"/>
      <c r="Z1428" s="728"/>
      <c r="AA1428" s="537"/>
      <c r="AB1428" s="534"/>
      <c r="AC1428" s="556"/>
      <c r="AD1428" s="721">
        <f>ROUND(ROUND(ROUND(ROUND(ROUND(F1353*K1426,0)*$M$10,0)*U1428,0)*AA1426,0)-AB1402,0)</f>
        <v>134</v>
      </c>
      <c r="AE1428" s="539"/>
      <c r="AF1428" s="533"/>
    </row>
    <row r="1429" spans="1:32" ht="16.7" customHeight="1" x14ac:dyDescent="0.15">
      <c r="A1429" s="549">
        <v>22</v>
      </c>
      <c r="B1429" s="549">
        <v>8907</v>
      </c>
      <c r="C1429" s="540" t="s">
        <v>14800</v>
      </c>
      <c r="D1429" s="542"/>
      <c r="E1429" s="534"/>
      <c r="F1429" s="534"/>
      <c r="H1429" s="541"/>
      <c r="I1429" s="729"/>
      <c r="J1429" s="525"/>
      <c r="K1429" s="718"/>
      <c r="L1429" s="534"/>
      <c r="M1429" s="541"/>
      <c r="N1429" s="526"/>
      <c r="O1429" s="526"/>
      <c r="P1429" s="526"/>
      <c r="Q1429" s="526"/>
      <c r="R1429" s="526"/>
      <c r="S1429" s="526"/>
      <c r="T1429" s="526"/>
      <c r="U1429" s="527"/>
      <c r="V1429" s="956" t="s">
        <v>12599</v>
      </c>
      <c r="W1429" s="936" t="s">
        <v>12821</v>
      </c>
      <c r="X1429" s="525" t="s">
        <v>1678</v>
      </c>
      <c r="Y1429" s="529">
        <v>0.5</v>
      </c>
      <c r="Z1429" s="728"/>
      <c r="AA1429" s="537"/>
      <c r="AB1429" s="534"/>
      <c r="AC1429" s="556"/>
      <c r="AD1429" s="721">
        <f>ROUND(ROUND(ROUND(ROUND(F1353*$M$10,0)*Y1429,0)*AA1426,0)-AB1402,0)</f>
        <v>139</v>
      </c>
      <c r="AE1429" s="539"/>
      <c r="AF1429" s="533"/>
    </row>
    <row r="1430" spans="1:32" ht="16.7" customHeight="1" x14ac:dyDescent="0.15">
      <c r="A1430" s="549">
        <v>22</v>
      </c>
      <c r="B1430" s="549">
        <v>8908</v>
      </c>
      <c r="C1430" s="540" t="s">
        <v>14801</v>
      </c>
      <c r="D1430" s="542"/>
      <c r="E1430" s="534"/>
      <c r="F1430" s="534"/>
      <c r="H1430" s="541"/>
      <c r="I1430" s="730"/>
      <c r="J1430" s="537"/>
      <c r="L1430" s="534"/>
      <c r="M1430" s="541"/>
      <c r="N1430" s="947" t="s">
        <v>10414</v>
      </c>
      <c r="O1430" s="941"/>
      <c r="P1430" s="526" t="s">
        <v>16</v>
      </c>
      <c r="Q1430" s="526"/>
      <c r="R1430" s="526"/>
      <c r="S1430" s="526"/>
      <c r="T1430" s="526" t="s">
        <v>1678</v>
      </c>
      <c r="U1430" s="527">
        <v>0.7</v>
      </c>
      <c r="V1430" s="1029"/>
      <c r="W1430" s="937"/>
      <c r="X1430" s="537"/>
      <c r="Z1430" s="728"/>
      <c r="AA1430" s="537"/>
      <c r="AB1430" s="534"/>
      <c r="AC1430" s="556"/>
      <c r="AD1430" s="721">
        <f>ROUND(ROUND(ROUND(ROUND(ROUND(F1353*$M$10,0)*U1430,0)*Y1429,0)*AA1426,0)-AB1402,0)</f>
        <v>94</v>
      </c>
      <c r="AE1430" s="539"/>
      <c r="AF1430" s="533"/>
    </row>
    <row r="1431" spans="1:32" ht="16.7" customHeight="1" x14ac:dyDescent="0.15">
      <c r="A1431" s="520">
        <v>22</v>
      </c>
      <c r="B1431" s="520" t="s">
        <v>14802</v>
      </c>
      <c r="C1431" s="540" t="s">
        <v>14803</v>
      </c>
      <c r="D1431" s="542"/>
      <c r="E1431" s="534"/>
      <c r="F1431" s="534"/>
      <c r="H1431" s="541"/>
      <c r="I1431" s="731"/>
      <c r="J1431" s="544"/>
      <c r="K1431" s="725"/>
      <c r="L1431" s="534"/>
      <c r="M1431" s="541"/>
      <c r="N1431" s="1024"/>
      <c r="O1431" s="1025"/>
      <c r="P1431" s="526" t="s">
        <v>3833</v>
      </c>
      <c r="Q1431" s="526"/>
      <c r="R1431" s="526"/>
      <c r="S1431" s="526"/>
      <c r="T1431" s="526" t="s">
        <v>1678</v>
      </c>
      <c r="U1431" s="527">
        <v>0.5</v>
      </c>
      <c r="V1431" s="1029"/>
      <c r="W1431" s="937"/>
      <c r="X1431" s="537"/>
      <c r="Z1431" s="728"/>
      <c r="AA1431" s="537"/>
      <c r="AB1431" s="534"/>
      <c r="AC1431" s="556"/>
      <c r="AD1431" s="721">
        <f>ROUND(ROUND(ROUND(ROUND(ROUND(F1353*$M$10,0)*U1431,0)*Y1429,0)*AA1426,0)-AB1402,0)</f>
        <v>63</v>
      </c>
      <c r="AE1431" s="539"/>
      <c r="AF1431" s="533"/>
    </row>
    <row r="1432" spans="1:32" ht="16.7" customHeight="1" x14ac:dyDescent="0.15">
      <c r="A1432" s="549">
        <v>22</v>
      </c>
      <c r="B1432" s="549">
        <v>8909</v>
      </c>
      <c r="C1432" s="540" t="s">
        <v>14804</v>
      </c>
      <c r="D1432" s="542"/>
      <c r="E1432" s="534"/>
      <c r="F1432" s="534"/>
      <c r="H1432" s="541"/>
      <c r="I1432" s="1026" t="s">
        <v>10418</v>
      </c>
      <c r="J1432" s="525" t="s">
        <v>1678</v>
      </c>
      <c r="K1432" s="718">
        <v>0.96499999999999997</v>
      </c>
      <c r="L1432" s="534"/>
      <c r="M1432" s="541"/>
      <c r="N1432" s="526"/>
      <c r="O1432" s="526"/>
      <c r="P1432" s="526"/>
      <c r="Q1432" s="526"/>
      <c r="R1432" s="526"/>
      <c r="S1432" s="526"/>
      <c r="T1432" s="526"/>
      <c r="U1432" s="527"/>
      <c r="V1432" s="1029"/>
      <c r="W1432" s="937"/>
      <c r="X1432" s="537"/>
      <c r="Z1432" s="728"/>
      <c r="AA1432" s="537"/>
      <c r="AB1432" s="534"/>
      <c r="AC1432" s="556"/>
      <c r="AD1432" s="721">
        <f>ROUND(ROUND(ROUND(ROUND(ROUND(F1353*K1432,0)*$M$10,0)*Y1429,0)*AA1426,0)-AB1402,0)</f>
        <v>134</v>
      </c>
      <c r="AE1432" s="539"/>
      <c r="AF1432" s="533"/>
    </row>
    <row r="1433" spans="1:32" ht="16.7" customHeight="1" x14ac:dyDescent="0.15">
      <c r="A1433" s="549">
        <v>22</v>
      </c>
      <c r="B1433" s="549">
        <v>8910</v>
      </c>
      <c r="C1433" s="540" t="s">
        <v>14805</v>
      </c>
      <c r="D1433" s="542"/>
      <c r="E1433" s="534"/>
      <c r="F1433" s="534"/>
      <c r="H1433" s="541"/>
      <c r="I1433" s="1027"/>
      <c r="J1433" s="537"/>
      <c r="L1433" s="534"/>
      <c r="M1433" s="541"/>
      <c r="N1433" s="947" t="s">
        <v>10414</v>
      </c>
      <c r="O1433" s="941"/>
      <c r="P1433" s="526" t="s">
        <v>16</v>
      </c>
      <c r="Q1433" s="526"/>
      <c r="R1433" s="526"/>
      <c r="S1433" s="526"/>
      <c r="T1433" s="526" t="s">
        <v>1678</v>
      </c>
      <c r="U1433" s="527">
        <v>0.7</v>
      </c>
      <c r="V1433" s="1029"/>
      <c r="W1433" s="937"/>
      <c r="X1433" s="537"/>
      <c r="Z1433" s="728"/>
      <c r="AA1433" s="537"/>
      <c r="AB1433" s="534"/>
      <c r="AC1433" s="556"/>
      <c r="AD1433" s="721">
        <f>ROUND(ROUND(ROUND(ROUND(ROUND(ROUND(F1353*K1432,0)*$M$10,0)*U1433,0)*Y1429,0)*AA1426,0)-AB1402,0)</f>
        <v>90</v>
      </c>
      <c r="AE1433" s="539"/>
      <c r="AF1433" s="533"/>
    </row>
    <row r="1434" spans="1:32" ht="16.7" customHeight="1" x14ac:dyDescent="0.15">
      <c r="A1434" s="520">
        <v>22</v>
      </c>
      <c r="B1434" s="520" t="s">
        <v>14806</v>
      </c>
      <c r="C1434" s="540" t="s">
        <v>14807</v>
      </c>
      <c r="D1434" s="542"/>
      <c r="E1434" s="534"/>
      <c r="F1434" s="534"/>
      <c r="H1434" s="541"/>
      <c r="I1434" s="1028"/>
      <c r="J1434" s="544"/>
      <c r="K1434" s="725"/>
      <c r="L1434" s="534"/>
      <c r="M1434" s="541"/>
      <c r="N1434" s="1024"/>
      <c r="O1434" s="1025"/>
      <c r="P1434" s="526" t="s">
        <v>3833</v>
      </c>
      <c r="Q1434" s="526"/>
      <c r="R1434" s="526"/>
      <c r="S1434" s="526"/>
      <c r="T1434" s="526" t="s">
        <v>1678</v>
      </c>
      <c r="U1434" s="527">
        <v>0.5</v>
      </c>
      <c r="V1434" s="1029"/>
      <c r="W1434" s="938"/>
      <c r="X1434" s="544"/>
      <c r="Y1434" s="548"/>
      <c r="Z1434" s="728"/>
      <c r="AA1434" s="537"/>
      <c r="AB1434" s="534"/>
      <c r="AC1434" s="556"/>
      <c r="AD1434" s="721">
        <f>ROUND(ROUND(ROUND(ROUND(ROUND(ROUND(F1353*K1432,0)*$M$10,0)*U1434,0)*Y1429,0)*AA1426,0)-AB1402,0)</f>
        <v>61</v>
      </c>
      <c r="AE1434" s="539"/>
      <c r="AF1434" s="533"/>
    </row>
    <row r="1435" spans="1:32" ht="16.7" customHeight="1" x14ac:dyDescent="0.15">
      <c r="A1435" s="549">
        <v>22</v>
      </c>
      <c r="B1435" s="549">
        <v>8089</v>
      </c>
      <c r="C1435" s="540" t="s">
        <v>14808</v>
      </c>
      <c r="D1435" s="542"/>
      <c r="E1435" s="534"/>
      <c r="F1435" s="534"/>
      <c r="H1435" s="541"/>
      <c r="I1435" s="729"/>
      <c r="J1435" s="525"/>
      <c r="K1435" s="718"/>
      <c r="L1435" s="534"/>
      <c r="M1435" s="541"/>
      <c r="N1435" s="526"/>
      <c r="O1435" s="526"/>
      <c r="P1435" s="526"/>
      <c r="Q1435" s="526"/>
      <c r="R1435" s="526"/>
      <c r="S1435" s="526"/>
      <c r="T1435" s="526"/>
      <c r="U1435" s="527"/>
      <c r="V1435" s="1029"/>
      <c r="W1435" s="936" t="s">
        <v>12830</v>
      </c>
      <c r="X1435" s="525" t="s">
        <v>1678</v>
      </c>
      <c r="Y1435" s="529">
        <v>0.7</v>
      </c>
      <c r="Z1435" s="728"/>
      <c r="AA1435" s="537"/>
      <c r="AB1435" s="534"/>
      <c r="AC1435" s="556"/>
      <c r="AD1435" s="721">
        <f>ROUND(ROUND(ROUND(ROUND(F1353*$M$10,0)*Y1435,0)*AA1426,0)-AB1402,0)</f>
        <v>199</v>
      </c>
      <c r="AE1435" s="539"/>
      <c r="AF1435" s="533"/>
    </row>
    <row r="1436" spans="1:32" ht="16.7" customHeight="1" x14ac:dyDescent="0.15">
      <c r="A1436" s="549">
        <v>22</v>
      </c>
      <c r="B1436" s="549">
        <v>8090</v>
      </c>
      <c r="C1436" s="540" t="s">
        <v>14809</v>
      </c>
      <c r="D1436" s="542"/>
      <c r="E1436" s="534"/>
      <c r="F1436" s="534"/>
      <c r="H1436" s="541"/>
      <c r="I1436" s="730"/>
      <c r="J1436" s="537"/>
      <c r="L1436" s="534"/>
      <c r="M1436" s="541"/>
      <c r="N1436" s="947" t="s">
        <v>10414</v>
      </c>
      <c r="O1436" s="941"/>
      <c r="P1436" s="526" t="s">
        <v>16</v>
      </c>
      <c r="Q1436" s="526"/>
      <c r="R1436" s="526"/>
      <c r="S1436" s="526"/>
      <c r="T1436" s="526" t="s">
        <v>1678</v>
      </c>
      <c r="U1436" s="527">
        <v>0.7</v>
      </c>
      <c r="V1436" s="1029"/>
      <c r="W1436" s="937"/>
      <c r="X1436" s="537"/>
      <c r="Z1436" s="728"/>
      <c r="AA1436" s="537"/>
      <c r="AB1436" s="534"/>
      <c r="AC1436" s="556"/>
      <c r="AD1436" s="721">
        <f>ROUND(ROUND(ROUND(ROUND(ROUND(F1353*$M$10,0)*U1436,0)*Y1435,0)*AA1426,0)-AB1402,0)</f>
        <v>136</v>
      </c>
      <c r="AE1436" s="539"/>
      <c r="AF1436" s="533"/>
    </row>
    <row r="1437" spans="1:32" ht="16.7" customHeight="1" x14ac:dyDescent="0.15">
      <c r="A1437" s="520">
        <v>22</v>
      </c>
      <c r="B1437" s="520" t="s">
        <v>14810</v>
      </c>
      <c r="C1437" s="540" t="s">
        <v>14811</v>
      </c>
      <c r="D1437" s="542"/>
      <c r="E1437" s="534"/>
      <c r="F1437" s="534"/>
      <c r="H1437" s="541"/>
      <c r="I1437" s="731"/>
      <c r="J1437" s="544"/>
      <c r="K1437" s="725"/>
      <c r="L1437" s="534"/>
      <c r="M1437" s="541"/>
      <c r="N1437" s="1024"/>
      <c r="O1437" s="1025"/>
      <c r="P1437" s="526" t="s">
        <v>3833</v>
      </c>
      <c r="Q1437" s="526"/>
      <c r="R1437" s="526"/>
      <c r="S1437" s="526"/>
      <c r="T1437" s="526" t="s">
        <v>1678</v>
      </c>
      <c r="U1437" s="527">
        <v>0.5</v>
      </c>
      <c r="V1437" s="1029"/>
      <c r="W1437" s="937"/>
      <c r="X1437" s="537"/>
      <c r="Z1437" s="728"/>
      <c r="AA1437" s="537"/>
      <c r="AB1437" s="534"/>
      <c r="AC1437" s="556"/>
      <c r="AD1437" s="721">
        <f>ROUND(ROUND(ROUND(ROUND(ROUND(F1353*$M$10,0)*U1437,0)*Y1435,0)*AA1426,0)-AB1402,0)</f>
        <v>93</v>
      </c>
      <c r="AE1437" s="539"/>
      <c r="AF1437" s="533"/>
    </row>
    <row r="1438" spans="1:32" ht="16.7" customHeight="1" x14ac:dyDescent="0.15">
      <c r="A1438" s="549">
        <v>22</v>
      </c>
      <c r="B1438" s="549">
        <v>8091</v>
      </c>
      <c r="C1438" s="540" t="s">
        <v>14812</v>
      </c>
      <c r="D1438" s="542"/>
      <c r="E1438" s="534"/>
      <c r="F1438" s="534"/>
      <c r="H1438" s="541"/>
      <c r="I1438" s="1026" t="s">
        <v>10418</v>
      </c>
      <c r="J1438" s="525" t="s">
        <v>1678</v>
      </c>
      <c r="K1438" s="718">
        <v>0.96499999999999997</v>
      </c>
      <c r="L1438" s="534"/>
      <c r="M1438" s="541"/>
      <c r="N1438" s="526"/>
      <c r="O1438" s="526"/>
      <c r="P1438" s="526"/>
      <c r="Q1438" s="526"/>
      <c r="R1438" s="526"/>
      <c r="S1438" s="526"/>
      <c r="T1438" s="526"/>
      <c r="U1438" s="527"/>
      <c r="V1438" s="1029"/>
      <c r="W1438" s="937"/>
      <c r="X1438" s="537"/>
      <c r="Z1438" s="728"/>
      <c r="AA1438" s="537"/>
      <c r="AB1438" s="534"/>
      <c r="AC1438" s="556"/>
      <c r="AD1438" s="721">
        <f>ROUND(ROUND(ROUND(ROUND(ROUND(F1353*K1438,0)*$M$10,0)*Y1435,0)*AA1426,0)-AB1402,0)</f>
        <v>191</v>
      </c>
      <c r="AE1438" s="539"/>
      <c r="AF1438" s="533"/>
    </row>
    <row r="1439" spans="1:32" ht="16.7" customHeight="1" x14ac:dyDescent="0.15">
      <c r="A1439" s="549">
        <v>22</v>
      </c>
      <c r="B1439" s="549">
        <v>8092</v>
      </c>
      <c r="C1439" s="540" t="s">
        <v>14813</v>
      </c>
      <c r="D1439" s="542"/>
      <c r="E1439" s="534"/>
      <c r="F1439" s="534"/>
      <c r="H1439" s="541"/>
      <c r="I1439" s="1027"/>
      <c r="J1439" s="537"/>
      <c r="L1439" s="534"/>
      <c r="M1439" s="541"/>
      <c r="N1439" s="947" t="s">
        <v>10414</v>
      </c>
      <c r="O1439" s="941"/>
      <c r="P1439" s="526" t="s">
        <v>16</v>
      </c>
      <c r="Q1439" s="526"/>
      <c r="R1439" s="526"/>
      <c r="S1439" s="526"/>
      <c r="T1439" s="526" t="s">
        <v>1678</v>
      </c>
      <c r="U1439" s="527">
        <v>0.7</v>
      </c>
      <c r="V1439" s="1029"/>
      <c r="W1439" s="937"/>
      <c r="X1439" s="537"/>
      <c r="Z1439" s="728"/>
      <c r="AA1439" s="537"/>
      <c r="AB1439" s="534"/>
      <c r="AC1439" s="556"/>
      <c r="AD1439" s="721">
        <f>ROUND(ROUND(ROUND(ROUND(ROUND(ROUND(F1353*K1438,0)*$M$10,0)*U1439,0)*Y1435,0)*AA1426,0)-AB1402,0)</f>
        <v>131</v>
      </c>
      <c r="AE1439" s="539"/>
      <c r="AF1439" s="533"/>
    </row>
    <row r="1440" spans="1:32" ht="16.7" customHeight="1" x14ac:dyDescent="0.15">
      <c r="A1440" s="520">
        <v>22</v>
      </c>
      <c r="B1440" s="520" t="s">
        <v>14814</v>
      </c>
      <c r="C1440" s="540" t="s">
        <v>14815</v>
      </c>
      <c r="D1440" s="542"/>
      <c r="E1440" s="534"/>
      <c r="F1440" s="534"/>
      <c r="H1440" s="541"/>
      <c r="I1440" s="1028"/>
      <c r="J1440" s="544"/>
      <c r="K1440" s="725"/>
      <c r="L1440" s="534"/>
      <c r="M1440" s="541"/>
      <c r="N1440" s="1024"/>
      <c r="O1440" s="1025"/>
      <c r="P1440" s="526" t="s">
        <v>3833</v>
      </c>
      <c r="Q1440" s="526"/>
      <c r="R1440" s="526"/>
      <c r="S1440" s="526"/>
      <c r="T1440" s="526" t="s">
        <v>1678</v>
      </c>
      <c r="U1440" s="527">
        <v>0.5</v>
      </c>
      <c r="V1440" s="1023"/>
      <c r="W1440" s="938"/>
      <c r="X1440" s="544"/>
      <c r="Y1440" s="548"/>
      <c r="Z1440" s="728"/>
      <c r="AA1440" s="537"/>
      <c r="AB1440" s="534"/>
      <c r="AC1440" s="556"/>
      <c r="AD1440" s="721">
        <f>ROUND(ROUND(ROUND(ROUND(ROUND(ROUND(F1353*K1438,0)*$M$10,0)*U1440,0)*Y1435,0)*AA1426,0)-AB1402,0)</f>
        <v>90</v>
      </c>
      <c r="AE1440" s="539"/>
      <c r="AF1440" s="533"/>
    </row>
    <row r="1441" spans="1:32" ht="16.7" customHeight="1" x14ac:dyDescent="0.15">
      <c r="A1441" s="520">
        <v>22</v>
      </c>
      <c r="B1441" s="520" t="s">
        <v>14816</v>
      </c>
      <c r="C1441" s="540" t="s">
        <v>14817</v>
      </c>
      <c r="D1441" s="542"/>
      <c r="E1441" s="534"/>
      <c r="F1441" s="534"/>
      <c r="H1441" s="541"/>
      <c r="I1441" s="729"/>
      <c r="J1441" s="525"/>
      <c r="K1441" s="718"/>
      <c r="L1441" s="534"/>
      <c r="M1441" s="541"/>
      <c r="N1441" s="526"/>
      <c r="O1441" s="526"/>
      <c r="P1441" s="526"/>
      <c r="Q1441" s="526"/>
      <c r="R1441" s="526"/>
      <c r="S1441" s="526"/>
      <c r="T1441" s="526"/>
      <c r="U1441" s="527"/>
      <c r="V1441" s="1021" t="s">
        <v>12608</v>
      </c>
      <c r="W1441" s="936" t="s">
        <v>12840</v>
      </c>
      <c r="X1441" s="525" t="s">
        <v>1678</v>
      </c>
      <c r="Y1441" s="529">
        <v>0.7</v>
      </c>
      <c r="Z1441" s="728"/>
      <c r="AA1441" s="537"/>
      <c r="AB1441" s="534"/>
      <c r="AC1441" s="556"/>
      <c r="AD1441" s="721">
        <f>ROUND(ROUND(ROUND(ROUND(F1353*$M$10,0)*Y1441,0)*AA1426,0)-AB1402,0)</f>
        <v>199</v>
      </c>
      <c r="AE1441" s="539"/>
      <c r="AF1441" s="533"/>
    </row>
    <row r="1442" spans="1:32" ht="16.7" customHeight="1" x14ac:dyDescent="0.15">
      <c r="A1442" s="520">
        <v>22</v>
      </c>
      <c r="B1442" s="520" t="s">
        <v>14818</v>
      </c>
      <c r="C1442" s="540" t="s">
        <v>14819</v>
      </c>
      <c r="D1442" s="542"/>
      <c r="E1442" s="534"/>
      <c r="F1442" s="534"/>
      <c r="H1442" s="541"/>
      <c r="I1442" s="730"/>
      <c r="J1442" s="537"/>
      <c r="L1442" s="534"/>
      <c r="M1442" s="541"/>
      <c r="N1442" s="947" t="s">
        <v>10414</v>
      </c>
      <c r="O1442" s="941"/>
      <c r="P1442" s="526" t="s">
        <v>16</v>
      </c>
      <c r="Q1442" s="526"/>
      <c r="R1442" s="526"/>
      <c r="S1442" s="526"/>
      <c r="T1442" s="526" t="s">
        <v>1678</v>
      </c>
      <c r="U1442" s="527">
        <v>0.7</v>
      </c>
      <c r="V1442" s="1022"/>
      <c r="W1442" s="937"/>
      <c r="X1442" s="537"/>
      <c r="Z1442" s="728"/>
      <c r="AA1442" s="537"/>
      <c r="AB1442" s="534"/>
      <c r="AC1442" s="556"/>
      <c r="AD1442" s="721">
        <f>ROUND(ROUND(ROUND(ROUND(ROUND(F1353*$M$10,0)*U1442,0)*Y1441,0)*AA1426,0)-AB1402,0)</f>
        <v>136</v>
      </c>
      <c r="AE1442" s="539"/>
      <c r="AF1442" s="533"/>
    </row>
    <row r="1443" spans="1:32" ht="16.7" customHeight="1" x14ac:dyDescent="0.15">
      <c r="A1443" s="520">
        <v>22</v>
      </c>
      <c r="B1443" s="520" t="s">
        <v>14820</v>
      </c>
      <c r="C1443" s="540" t="s">
        <v>14821</v>
      </c>
      <c r="D1443" s="542"/>
      <c r="E1443" s="534"/>
      <c r="F1443" s="534"/>
      <c r="H1443" s="541"/>
      <c r="I1443" s="731"/>
      <c r="J1443" s="544"/>
      <c r="K1443" s="725"/>
      <c r="L1443" s="534"/>
      <c r="M1443" s="541"/>
      <c r="N1443" s="1024"/>
      <c r="O1443" s="1025"/>
      <c r="P1443" s="526" t="s">
        <v>3833</v>
      </c>
      <c r="Q1443" s="526"/>
      <c r="R1443" s="526"/>
      <c r="S1443" s="526"/>
      <c r="T1443" s="526" t="s">
        <v>1678</v>
      </c>
      <c r="U1443" s="527">
        <v>0.5</v>
      </c>
      <c r="V1443" s="1022"/>
      <c r="W1443" s="937"/>
      <c r="X1443" s="537"/>
      <c r="Z1443" s="728"/>
      <c r="AA1443" s="537"/>
      <c r="AB1443" s="534"/>
      <c r="AC1443" s="556"/>
      <c r="AD1443" s="721">
        <f>ROUND(ROUND(ROUND(ROUND(ROUND(F1353*$M$10,0)*U1443,0)*Y1441,0)*AA1426,0)-AB1402,0)</f>
        <v>93</v>
      </c>
      <c r="AE1443" s="539"/>
      <c r="AF1443" s="533"/>
    </row>
    <row r="1444" spans="1:32" ht="16.7" customHeight="1" x14ac:dyDescent="0.15">
      <c r="A1444" s="520">
        <v>22</v>
      </c>
      <c r="B1444" s="520" t="s">
        <v>14822</v>
      </c>
      <c r="C1444" s="540" t="s">
        <v>14823</v>
      </c>
      <c r="D1444" s="542"/>
      <c r="E1444" s="534"/>
      <c r="F1444" s="534"/>
      <c r="H1444" s="541"/>
      <c r="I1444" s="1026" t="s">
        <v>10418</v>
      </c>
      <c r="J1444" s="525" t="s">
        <v>1678</v>
      </c>
      <c r="K1444" s="718">
        <v>0.96499999999999997</v>
      </c>
      <c r="L1444" s="534"/>
      <c r="M1444" s="541"/>
      <c r="N1444" s="526"/>
      <c r="O1444" s="526"/>
      <c r="P1444" s="526"/>
      <c r="Q1444" s="526"/>
      <c r="R1444" s="526"/>
      <c r="S1444" s="526"/>
      <c r="T1444" s="526"/>
      <c r="U1444" s="527"/>
      <c r="V1444" s="1022"/>
      <c r="W1444" s="937"/>
      <c r="X1444" s="537"/>
      <c r="Z1444" s="728"/>
      <c r="AA1444" s="537"/>
      <c r="AB1444" s="534"/>
      <c r="AC1444" s="556"/>
      <c r="AD1444" s="721">
        <f>ROUND(ROUND(ROUND(ROUND(ROUND(F1353*K1444,0)*$M$10,0)*Y1441,0)*AA1426,0)-AB1402,0)</f>
        <v>191</v>
      </c>
      <c r="AE1444" s="539"/>
      <c r="AF1444" s="533"/>
    </row>
    <row r="1445" spans="1:32" ht="16.7" customHeight="1" x14ac:dyDescent="0.15">
      <c r="A1445" s="520">
        <v>22</v>
      </c>
      <c r="B1445" s="520" t="s">
        <v>14824</v>
      </c>
      <c r="C1445" s="540" t="s">
        <v>14825</v>
      </c>
      <c r="D1445" s="542"/>
      <c r="E1445" s="534"/>
      <c r="F1445" s="534"/>
      <c r="H1445" s="541"/>
      <c r="I1445" s="1027"/>
      <c r="J1445" s="537"/>
      <c r="L1445" s="534"/>
      <c r="M1445" s="541"/>
      <c r="N1445" s="947" t="s">
        <v>10414</v>
      </c>
      <c r="O1445" s="941"/>
      <c r="P1445" s="526" t="s">
        <v>16</v>
      </c>
      <c r="Q1445" s="526"/>
      <c r="R1445" s="526"/>
      <c r="S1445" s="526"/>
      <c r="T1445" s="526" t="s">
        <v>1678</v>
      </c>
      <c r="U1445" s="527">
        <v>0.7</v>
      </c>
      <c r="V1445" s="1022"/>
      <c r="W1445" s="937"/>
      <c r="X1445" s="537"/>
      <c r="Z1445" s="728"/>
      <c r="AA1445" s="537"/>
      <c r="AB1445" s="534"/>
      <c r="AC1445" s="556"/>
      <c r="AD1445" s="721">
        <f>ROUND(ROUND(ROUND(ROUND(ROUND(ROUND(F1353*K1444,0)*$M$10,0)*U1445,0)*Y1441,0)*AA1426,0)-AB1402,0)</f>
        <v>131</v>
      </c>
      <c r="AE1445" s="539"/>
      <c r="AF1445" s="533"/>
    </row>
    <row r="1446" spans="1:32" ht="16.7" customHeight="1" x14ac:dyDescent="0.15">
      <c r="A1446" s="520">
        <v>22</v>
      </c>
      <c r="B1446" s="520" t="s">
        <v>14826</v>
      </c>
      <c r="C1446" s="540" t="s">
        <v>14827</v>
      </c>
      <c r="D1446" s="557"/>
      <c r="E1446" s="550"/>
      <c r="F1446" s="550"/>
      <c r="G1446" s="650"/>
      <c r="H1446" s="558"/>
      <c r="I1446" s="1028"/>
      <c r="J1446" s="544"/>
      <c r="K1446" s="725"/>
      <c r="L1446" s="550"/>
      <c r="M1446" s="558"/>
      <c r="N1446" s="1024"/>
      <c r="O1446" s="1025"/>
      <c r="P1446" s="526" t="s">
        <v>3833</v>
      </c>
      <c r="Q1446" s="526"/>
      <c r="R1446" s="526"/>
      <c r="S1446" s="526"/>
      <c r="T1446" s="526" t="s">
        <v>1678</v>
      </c>
      <c r="U1446" s="527">
        <v>0.5</v>
      </c>
      <c r="V1446" s="1023"/>
      <c r="W1446" s="938"/>
      <c r="X1446" s="544"/>
      <c r="Y1446" s="548"/>
      <c r="Z1446" s="733"/>
      <c r="AA1446" s="544"/>
      <c r="AB1446" s="550"/>
      <c r="AC1446" s="732"/>
      <c r="AD1446" s="721">
        <f>ROUND(ROUND(ROUND(ROUND(ROUND(ROUND(F1353*K1444,0)*$M$10,0)*U1446,0)*Y1441,0)*AA1426,0)-AB1402,0)</f>
        <v>90</v>
      </c>
      <c r="AE1446" s="559"/>
      <c r="AF1446" s="533"/>
    </row>
    <row r="1447" spans="1:32" ht="16.7" customHeight="1" x14ac:dyDescent="0.15">
      <c r="A1447" s="520">
        <v>22</v>
      </c>
      <c r="B1447" s="520" t="s">
        <v>14828</v>
      </c>
      <c r="C1447" s="540" t="s">
        <v>14829</v>
      </c>
      <c r="D1447" s="945" t="s">
        <v>12592</v>
      </c>
      <c r="E1447" s="945" t="s">
        <v>12593</v>
      </c>
      <c r="F1447" s="960">
        <f>'6生活介護(基本)'!F1447</f>
        <v>693</v>
      </c>
      <c r="G1447" s="961"/>
      <c r="H1447" s="525" t="s">
        <v>9</v>
      </c>
      <c r="I1447" s="735"/>
      <c r="J1447" s="526"/>
      <c r="K1447" s="574"/>
      <c r="L1447" s="526"/>
      <c r="M1447" s="526"/>
      <c r="N1447" s="526"/>
      <c r="O1447" s="526"/>
      <c r="P1447" s="582"/>
      <c r="Q1447" s="736"/>
      <c r="R1447" s="582"/>
      <c r="S1447" s="737"/>
      <c r="T1447" s="947" t="s">
        <v>12812</v>
      </c>
      <c r="U1447" s="941"/>
      <c r="V1447" s="738"/>
      <c r="W1447" s="525"/>
      <c r="X1447" s="529"/>
      <c r="Y1447" s="585"/>
      <c r="Z1447" s="739"/>
      <c r="AA1447" s="740"/>
      <c r="AB1447" s="522"/>
      <c r="AC1447" s="561"/>
      <c r="AD1447" s="721">
        <f>ROUND(F1447*$U$1452,0)</f>
        <v>485</v>
      </c>
      <c r="AE1447" s="532"/>
      <c r="AF1447" s="533"/>
    </row>
    <row r="1448" spans="1:32" ht="16.7" customHeight="1" x14ac:dyDescent="0.15">
      <c r="A1448" s="520">
        <v>22</v>
      </c>
      <c r="B1448" s="520" t="s">
        <v>14830</v>
      </c>
      <c r="C1448" s="540" t="s">
        <v>14831</v>
      </c>
      <c r="D1448" s="946"/>
      <c r="E1448" s="946"/>
      <c r="F1448" s="534"/>
      <c r="G1448" s="537"/>
      <c r="H1448" s="537"/>
      <c r="I1448" s="741" t="s">
        <v>14832</v>
      </c>
      <c r="J1448" s="537"/>
      <c r="K1448" s="742"/>
      <c r="L1448" s="537"/>
      <c r="M1448" s="537"/>
      <c r="N1448" s="537"/>
      <c r="P1448" s="743"/>
      <c r="Q1448" s="743"/>
      <c r="R1448" s="744"/>
      <c r="S1448" s="565">
        <v>0.96499999999999997</v>
      </c>
      <c r="T1448" s="948"/>
      <c r="U1448" s="942"/>
      <c r="V1448" s="745"/>
      <c r="W1448" s="544"/>
      <c r="X1448" s="548"/>
      <c r="Y1448" s="650"/>
      <c r="Z1448" s="545"/>
      <c r="AA1448" s="746"/>
      <c r="AB1448" s="534"/>
      <c r="AC1448" s="541"/>
      <c r="AD1448" s="721">
        <f>ROUND(ROUND(F1447*S1448,0)*$U$1452,0)</f>
        <v>468</v>
      </c>
      <c r="AE1448" s="539"/>
      <c r="AF1448" s="533"/>
    </row>
    <row r="1449" spans="1:32" ht="16.7" customHeight="1" x14ac:dyDescent="0.15">
      <c r="A1449" s="520">
        <v>22</v>
      </c>
      <c r="B1449" s="520" t="s">
        <v>14833</v>
      </c>
      <c r="C1449" s="540" t="s">
        <v>14834</v>
      </c>
      <c r="D1449" s="946"/>
      <c r="E1449" s="946"/>
      <c r="F1449" s="534"/>
      <c r="G1449" s="537"/>
      <c r="H1449" s="537"/>
      <c r="I1449" s="735"/>
      <c r="J1449" s="526"/>
      <c r="K1449" s="574"/>
      <c r="L1449" s="526"/>
      <c r="M1449" s="526"/>
      <c r="N1449" s="526"/>
      <c r="O1449" s="526"/>
      <c r="P1449" s="582"/>
      <c r="Q1449" s="736"/>
      <c r="R1449" s="582"/>
      <c r="S1449" s="737"/>
      <c r="T1449" s="948"/>
      <c r="U1449" s="942"/>
      <c r="V1449" s="962" t="s">
        <v>12599</v>
      </c>
      <c r="W1449" s="948" t="s">
        <v>10424</v>
      </c>
      <c r="X1449" s="948"/>
      <c r="Y1449" s="948"/>
      <c r="Z1449" s="533" t="s">
        <v>1678</v>
      </c>
      <c r="AA1449" s="502">
        <v>0.5</v>
      </c>
      <c r="AB1449" s="534"/>
      <c r="AC1449" s="541"/>
      <c r="AD1449" s="721">
        <f>ROUND(ROUND(F1447*$U$1452,0)*AA1449,0)</f>
        <v>243</v>
      </c>
      <c r="AE1449" s="539"/>
      <c r="AF1449" s="533"/>
    </row>
    <row r="1450" spans="1:32" ht="16.7" customHeight="1" x14ac:dyDescent="0.15">
      <c r="A1450" s="520">
        <v>22</v>
      </c>
      <c r="B1450" s="520" t="s">
        <v>14835</v>
      </c>
      <c r="C1450" s="540" t="s">
        <v>14836</v>
      </c>
      <c r="D1450" s="946"/>
      <c r="E1450" s="946"/>
      <c r="F1450" s="534"/>
      <c r="G1450" s="537"/>
      <c r="H1450" s="541"/>
      <c r="I1450" s="741" t="s">
        <v>14832</v>
      </c>
      <c r="J1450" s="537"/>
      <c r="K1450" s="742"/>
      <c r="L1450" s="537"/>
      <c r="M1450" s="537"/>
      <c r="N1450" s="537"/>
      <c r="P1450" s="743"/>
      <c r="Q1450" s="743"/>
      <c r="R1450" s="744"/>
      <c r="S1450" s="725">
        <v>0.96499999999999997</v>
      </c>
      <c r="T1450" s="937"/>
      <c r="U1450" s="942"/>
      <c r="V1450" s="1041"/>
      <c r="W1450" s="1024"/>
      <c r="X1450" s="1024"/>
      <c r="Y1450" s="1024"/>
      <c r="Z1450" s="551"/>
      <c r="AA1450" s="747"/>
      <c r="AB1450" s="534"/>
      <c r="AC1450" s="541"/>
      <c r="AD1450" s="721">
        <f>ROUND(ROUND(ROUND(F1447*S1450,0)*$U$1452,0)*AA1449,0)</f>
        <v>234</v>
      </c>
      <c r="AE1450" s="539"/>
      <c r="AF1450" s="533"/>
    </row>
    <row r="1451" spans="1:32" ht="16.7" customHeight="1" x14ac:dyDescent="0.15">
      <c r="A1451" s="520">
        <v>22</v>
      </c>
      <c r="B1451" s="520" t="s">
        <v>14837</v>
      </c>
      <c r="C1451" s="540" t="s">
        <v>14838</v>
      </c>
      <c r="D1451" s="946"/>
      <c r="E1451" s="946"/>
      <c r="F1451" s="534"/>
      <c r="G1451" s="537"/>
      <c r="H1451" s="541"/>
      <c r="I1451" s="735"/>
      <c r="J1451" s="526"/>
      <c r="K1451" s="574"/>
      <c r="L1451" s="526"/>
      <c r="M1451" s="526"/>
      <c r="N1451" s="526"/>
      <c r="O1451" s="526"/>
      <c r="P1451" s="582"/>
      <c r="Q1451" s="736"/>
      <c r="R1451" s="582"/>
      <c r="S1451" s="737"/>
      <c r="T1451" s="937"/>
      <c r="U1451" s="942"/>
      <c r="V1451" s="1041"/>
      <c r="W1451" s="947" t="s">
        <v>10433</v>
      </c>
      <c r="X1451" s="947"/>
      <c r="Y1451" s="947"/>
      <c r="Z1451" s="523" t="s">
        <v>1678</v>
      </c>
      <c r="AA1451" s="529">
        <v>0.7</v>
      </c>
      <c r="AB1451" s="534"/>
      <c r="AC1451" s="541"/>
      <c r="AD1451" s="721">
        <f>ROUND(ROUND(F1447*$U$1452,0)*AA1451,0)</f>
        <v>340</v>
      </c>
      <c r="AE1451" s="539"/>
      <c r="AF1451" s="533"/>
    </row>
    <row r="1452" spans="1:32" ht="16.7" customHeight="1" x14ac:dyDescent="0.15">
      <c r="A1452" s="520">
        <v>22</v>
      </c>
      <c r="B1452" s="520" t="s">
        <v>14839</v>
      </c>
      <c r="C1452" s="540" t="s">
        <v>14840</v>
      </c>
      <c r="D1452" s="946"/>
      <c r="E1452" s="946"/>
      <c r="F1452" s="534"/>
      <c r="G1452" s="537"/>
      <c r="H1452" s="541"/>
      <c r="I1452" s="741" t="s">
        <v>14832</v>
      </c>
      <c r="J1452" s="537"/>
      <c r="K1452" s="742"/>
      <c r="L1452" s="537"/>
      <c r="M1452" s="537"/>
      <c r="N1452" s="537"/>
      <c r="P1452" s="743"/>
      <c r="Q1452" s="743"/>
      <c r="R1452" s="744"/>
      <c r="S1452" s="575">
        <v>0.96499999999999997</v>
      </c>
      <c r="T1452" s="534" t="s">
        <v>1678</v>
      </c>
      <c r="U1452" s="563">
        <v>0.7</v>
      </c>
      <c r="V1452" s="1042"/>
      <c r="W1452" s="1024"/>
      <c r="X1452" s="1024"/>
      <c r="Y1452" s="1024"/>
      <c r="Z1452" s="551"/>
      <c r="AA1452" s="747"/>
      <c r="AB1452" s="534"/>
      <c r="AC1452" s="541"/>
      <c r="AD1452" s="721">
        <f>ROUND(ROUND(ROUND(F1447*S1452,0)*$U$1452,0)*AA1451,0)</f>
        <v>328</v>
      </c>
      <c r="AE1452" s="539"/>
      <c r="AF1452" s="533"/>
    </row>
    <row r="1453" spans="1:32" ht="16.7" customHeight="1" x14ac:dyDescent="0.15">
      <c r="A1453" s="520">
        <v>22</v>
      </c>
      <c r="B1453" s="520" t="s">
        <v>14841</v>
      </c>
      <c r="C1453" s="540" t="s">
        <v>14842</v>
      </c>
      <c r="D1453" s="946"/>
      <c r="E1453" s="542"/>
      <c r="F1453" s="534"/>
      <c r="G1453" s="537"/>
      <c r="H1453" s="541"/>
      <c r="I1453" s="735"/>
      <c r="J1453" s="526"/>
      <c r="K1453" s="574"/>
      <c r="L1453" s="526"/>
      <c r="M1453" s="526"/>
      <c r="N1453" s="526"/>
      <c r="O1453" s="526"/>
      <c r="P1453" s="582"/>
      <c r="Q1453" s="736"/>
      <c r="R1453" s="582"/>
      <c r="S1453" s="737"/>
      <c r="T1453" s="748"/>
      <c r="U1453" s="652"/>
      <c r="V1453" s="962" t="s">
        <v>12608</v>
      </c>
      <c r="W1453" s="1043" t="s">
        <v>14843</v>
      </c>
      <c r="X1453" s="1043"/>
      <c r="Y1453" s="1043"/>
      <c r="Z1453" s="523" t="s">
        <v>1678</v>
      </c>
      <c r="AA1453" s="529">
        <v>0.7</v>
      </c>
      <c r="AB1453" s="534"/>
      <c r="AC1453" s="541"/>
      <c r="AD1453" s="721">
        <f>ROUND(ROUND(F1447*$U$1452,0)*AA1453,0)</f>
        <v>340</v>
      </c>
      <c r="AE1453" s="539"/>
      <c r="AF1453" s="533"/>
    </row>
    <row r="1454" spans="1:32" ht="16.7" customHeight="1" x14ac:dyDescent="0.15">
      <c r="A1454" s="520">
        <v>22</v>
      </c>
      <c r="B1454" s="520" t="s">
        <v>14844</v>
      </c>
      <c r="C1454" s="540" t="s">
        <v>14845</v>
      </c>
      <c r="D1454" s="542"/>
      <c r="E1454" s="542"/>
      <c r="F1454" s="534"/>
      <c r="G1454" s="537"/>
      <c r="H1454" s="541"/>
      <c r="I1454" s="741" t="s">
        <v>14832</v>
      </c>
      <c r="J1454" s="537"/>
      <c r="K1454" s="742"/>
      <c r="L1454" s="537"/>
      <c r="M1454" s="537"/>
      <c r="N1454" s="537"/>
      <c r="P1454" s="743"/>
      <c r="Q1454" s="743"/>
      <c r="R1454" s="744"/>
      <c r="S1454" s="575">
        <v>0.96499999999999997</v>
      </c>
      <c r="T1454" s="748"/>
      <c r="U1454" s="652"/>
      <c r="V1454" s="1042"/>
      <c r="W1454" s="1044"/>
      <c r="X1454" s="1044"/>
      <c r="Y1454" s="1044"/>
      <c r="Z1454" s="551"/>
      <c r="AA1454" s="747"/>
      <c r="AB1454" s="550"/>
      <c r="AC1454" s="558"/>
      <c r="AD1454" s="721">
        <f>ROUND(ROUND(ROUND(F1447*S1454,0)*$U$1452,0)*AA1453,0)</f>
        <v>328</v>
      </c>
      <c r="AE1454" s="539"/>
      <c r="AF1454" s="533"/>
    </row>
    <row r="1455" spans="1:32" ht="16.7" customHeight="1" x14ac:dyDescent="0.15">
      <c r="A1455" s="520">
        <v>22</v>
      </c>
      <c r="B1455" s="520" t="s">
        <v>14846</v>
      </c>
      <c r="C1455" s="540" t="s">
        <v>14847</v>
      </c>
      <c r="D1455" s="542"/>
      <c r="E1455" s="542"/>
      <c r="F1455" s="534"/>
      <c r="G1455" s="537"/>
      <c r="H1455" s="541"/>
      <c r="I1455" s="735"/>
      <c r="J1455" s="526"/>
      <c r="K1455" s="574"/>
      <c r="L1455" s="526"/>
      <c r="M1455" s="526"/>
      <c r="N1455" s="526"/>
      <c r="O1455" s="526"/>
      <c r="P1455" s="582"/>
      <c r="Q1455" s="736"/>
      <c r="R1455" s="582"/>
      <c r="S1455" s="737"/>
      <c r="T1455" s="748"/>
      <c r="U1455" s="652"/>
      <c r="V1455" s="738"/>
      <c r="W1455" s="525"/>
      <c r="X1455" s="529"/>
      <c r="Y1455" s="585"/>
      <c r="Z1455" s="739"/>
      <c r="AA1455" s="740"/>
      <c r="AB1455" s="936" t="s">
        <v>11906</v>
      </c>
      <c r="AC1455" s="941"/>
      <c r="AD1455" s="721">
        <f>ROUND(ROUND(F1447*$U$1452,0)*AB1460,0)</f>
        <v>481</v>
      </c>
      <c r="AE1455" s="539"/>
      <c r="AF1455" s="533"/>
    </row>
    <row r="1456" spans="1:32" ht="16.7" customHeight="1" x14ac:dyDescent="0.15">
      <c r="A1456" s="520">
        <v>22</v>
      </c>
      <c r="B1456" s="520" t="s">
        <v>14848</v>
      </c>
      <c r="C1456" s="540" t="s">
        <v>14849</v>
      </c>
      <c r="D1456" s="542"/>
      <c r="E1456" s="542"/>
      <c r="F1456" s="534"/>
      <c r="G1456" s="537"/>
      <c r="H1456" s="541"/>
      <c r="I1456" s="741" t="s">
        <v>14832</v>
      </c>
      <c r="J1456" s="537"/>
      <c r="K1456" s="742"/>
      <c r="L1456" s="537"/>
      <c r="M1456" s="537"/>
      <c r="N1456" s="537"/>
      <c r="P1456" s="743"/>
      <c r="Q1456" s="743"/>
      <c r="R1456" s="744"/>
      <c r="S1456" s="575">
        <v>0.96499999999999997</v>
      </c>
      <c r="T1456" s="748"/>
      <c r="U1456" s="652"/>
      <c r="V1456" s="749"/>
      <c r="W1456" s="544"/>
      <c r="X1456" s="548"/>
      <c r="Y1456" s="650"/>
      <c r="Z1456" s="545"/>
      <c r="AA1456" s="746"/>
      <c r="AB1456" s="937"/>
      <c r="AC1456" s="942"/>
      <c r="AD1456" s="721">
        <f>ROUND(ROUND(ROUND(F1447*S1456,0)*$U$1452,0)*AB1460,0)</f>
        <v>464</v>
      </c>
      <c r="AE1456" s="539"/>
      <c r="AF1456" s="533"/>
    </row>
    <row r="1457" spans="1:32" ht="16.7" customHeight="1" x14ac:dyDescent="0.15">
      <c r="A1457" s="520">
        <v>22</v>
      </c>
      <c r="B1457" s="520" t="s">
        <v>14850</v>
      </c>
      <c r="C1457" s="540" t="s">
        <v>14851</v>
      </c>
      <c r="D1457" s="542"/>
      <c r="E1457" s="542"/>
      <c r="F1457" s="534"/>
      <c r="G1457" s="537"/>
      <c r="H1457" s="541"/>
      <c r="I1457" s="735"/>
      <c r="J1457" s="526"/>
      <c r="K1457" s="574"/>
      <c r="L1457" s="526"/>
      <c r="M1457" s="526"/>
      <c r="N1457" s="526"/>
      <c r="O1457" s="526"/>
      <c r="P1457" s="582"/>
      <c r="Q1457" s="736"/>
      <c r="R1457" s="582"/>
      <c r="S1457" s="737"/>
      <c r="T1457" s="748"/>
      <c r="U1457" s="499"/>
      <c r="V1457" s="962" t="s">
        <v>12599</v>
      </c>
      <c r="W1457" s="948" t="s">
        <v>10424</v>
      </c>
      <c r="X1457" s="948"/>
      <c r="Y1457" s="948"/>
      <c r="Z1457" s="533" t="s">
        <v>1678</v>
      </c>
      <c r="AA1457" s="529">
        <v>0.5</v>
      </c>
      <c r="AB1457" s="937"/>
      <c r="AC1457" s="942"/>
      <c r="AD1457" s="721">
        <f>ROUND(ROUND(ROUND(F1447*$U$1452,0)*AA1457,0)*AB1460,0)</f>
        <v>241</v>
      </c>
      <c r="AE1457" s="539"/>
      <c r="AF1457" s="533"/>
    </row>
    <row r="1458" spans="1:32" ht="16.7" customHeight="1" x14ac:dyDescent="0.15">
      <c r="A1458" s="520">
        <v>22</v>
      </c>
      <c r="B1458" s="520" t="s">
        <v>14852</v>
      </c>
      <c r="C1458" s="540" t="s">
        <v>14853</v>
      </c>
      <c r="D1458" s="542"/>
      <c r="E1458" s="542"/>
      <c r="F1458" s="534"/>
      <c r="G1458" s="537"/>
      <c r="H1458" s="541"/>
      <c r="I1458" s="741" t="s">
        <v>14832</v>
      </c>
      <c r="J1458" s="537"/>
      <c r="K1458" s="742"/>
      <c r="L1458" s="537"/>
      <c r="M1458" s="537"/>
      <c r="N1458" s="537"/>
      <c r="P1458" s="743"/>
      <c r="Q1458" s="743"/>
      <c r="R1458" s="744"/>
      <c r="S1458" s="575">
        <v>0.96499999999999997</v>
      </c>
      <c r="T1458" s="748"/>
      <c r="U1458" s="499"/>
      <c r="V1458" s="934"/>
      <c r="W1458" s="1024"/>
      <c r="X1458" s="1024"/>
      <c r="Y1458" s="1024"/>
      <c r="Z1458" s="551"/>
      <c r="AA1458" s="747"/>
      <c r="AB1458" s="937"/>
      <c r="AC1458" s="942"/>
      <c r="AD1458" s="721">
        <f>ROUND(ROUND(ROUND(ROUND(F1447*S1458,0)*$U$1452,0)*AA1457,0)*AB1460,0)</f>
        <v>232</v>
      </c>
      <c r="AE1458" s="539"/>
      <c r="AF1458" s="533"/>
    </row>
    <row r="1459" spans="1:32" ht="16.7" customHeight="1" x14ac:dyDescent="0.15">
      <c r="A1459" s="520">
        <v>22</v>
      </c>
      <c r="B1459" s="520" t="s">
        <v>14854</v>
      </c>
      <c r="C1459" s="540" t="s">
        <v>14855</v>
      </c>
      <c r="D1459" s="542"/>
      <c r="E1459" s="542"/>
      <c r="F1459" s="534"/>
      <c r="G1459" s="537"/>
      <c r="H1459" s="541"/>
      <c r="I1459" s="735"/>
      <c r="J1459" s="526"/>
      <c r="K1459" s="574"/>
      <c r="L1459" s="526"/>
      <c r="M1459" s="526"/>
      <c r="N1459" s="526"/>
      <c r="O1459" s="526"/>
      <c r="P1459" s="582"/>
      <c r="Q1459" s="736"/>
      <c r="R1459" s="582"/>
      <c r="S1459" s="737"/>
      <c r="T1459" s="748"/>
      <c r="U1459" s="499"/>
      <c r="V1459" s="934"/>
      <c r="W1459" s="947" t="s">
        <v>10433</v>
      </c>
      <c r="X1459" s="947"/>
      <c r="Y1459" s="947"/>
      <c r="Z1459" s="523" t="s">
        <v>1678</v>
      </c>
      <c r="AA1459" s="529">
        <v>0.7</v>
      </c>
      <c r="AB1459" s="534" t="s">
        <v>1678</v>
      </c>
      <c r="AC1459" s="541"/>
      <c r="AD1459" s="721">
        <f>ROUND(ROUND(ROUND(F1447*$U$1452,0)*AA1459,0)*AB1460,0)</f>
        <v>337</v>
      </c>
      <c r="AE1459" s="539"/>
      <c r="AF1459" s="533"/>
    </row>
    <row r="1460" spans="1:32" ht="16.7" customHeight="1" x14ac:dyDescent="0.15">
      <c r="A1460" s="520">
        <v>22</v>
      </c>
      <c r="B1460" s="520" t="s">
        <v>14856</v>
      </c>
      <c r="C1460" s="540" t="s">
        <v>14857</v>
      </c>
      <c r="D1460" s="542"/>
      <c r="E1460" s="542"/>
      <c r="F1460" s="534"/>
      <c r="G1460" s="537"/>
      <c r="H1460" s="541"/>
      <c r="I1460" s="741" t="s">
        <v>14832</v>
      </c>
      <c r="J1460" s="537"/>
      <c r="K1460" s="742"/>
      <c r="L1460" s="537"/>
      <c r="M1460" s="537"/>
      <c r="N1460" s="537"/>
      <c r="P1460" s="743"/>
      <c r="Q1460" s="743"/>
      <c r="R1460" s="744"/>
      <c r="S1460" s="575">
        <v>0.96499999999999997</v>
      </c>
      <c r="T1460" s="748"/>
      <c r="U1460" s="499"/>
      <c r="V1460" s="934"/>
      <c r="W1460" s="1024"/>
      <c r="X1460" s="1024"/>
      <c r="Y1460" s="1024"/>
      <c r="Z1460" s="551"/>
      <c r="AA1460" s="747"/>
      <c r="AB1460" s="1045">
        <v>0.99099999999999999</v>
      </c>
      <c r="AC1460" s="1046"/>
      <c r="AD1460" s="721">
        <f>ROUND(ROUND(ROUND(ROUND(F1447*S1460,0)*$U$1452,0)*AA1459,0)*AB1460,0)</f>
        <v>325</v>
      </c>
      <c r="AE1460" s="539"/>
      <c r="AF1460" s="533"/>
    </row>
    <row r="1461" spans="1:32" ht="16.7" customHeight="1" x14ac:dyDescent="0.15">
      <c r="A1461" s="520">
        <v>22</v>
      </c>
      <c r="B1461" s="520" t="s">
        <v>14858</v>
      </c>
      <c r="C1461" s="540" t="s">
        <v>14859</v>
      </c>
      <c r="D1461" s="542"/>
      <c r="E1461" s="542"/>
      <c r="F1461" s="534"/>
      <c r="G1461" s="537"/>
      <c r="H1461" s="541"/>
      <c r="I1461" s="735"/>
      <c r="J1461" s="526"/>
      <c r="K1461" s="574"/>
      <c r="L1461" s="526"/>
      <c r="M1461" s="526"/>
      <c r="N1461" s="526"/>
      <c r="O1461" s="526"/>
      <c r="P1461" s="582"/>
      <c r="Q1461" s="736"/>
      <c r="R1461" s="582"/>
      <c r="S1461" s="737"/>
      <c r="T1461" s="748"/>
      <c r="U1461" s="499"/>
      <c r="V1461" s="962" t="s">
        <v>12608</v>
      </c>
      <c r="W1461" s="1043" t="s">
        <v>14843</v>
      </c>
      <c r="X1461" s="1043"/>
      <c r="Y1461" s="1043"/>
      <c r="Z1461" s="523" t="s">
        <v>1678</v>
      </c>
      <c r="AA1461" s="529">
        <v>0.7</v>
      </c>
      <c r="AB1461" s="534"/>
      <c r="AC1461" s="541"/>
      <c r="AD1461" s="721">
        <f>ROUND(ROUND(ROUND(F1447*$U$1452,0)*AA1461,0)*AB1460,0)</f>
        <v>337</v>
      </c>
      <c r="AE1461" s="539"/>
      <c r="AF1461" s="533"/>
    </row>
    <row r="1462" spans="1:32" ht="16.7" customHeight="1" x14ac:dyDescent="0.15">
      <c r="A1462" s="520">
        <v>22</v>
      </c>
      <c r="B1462" s="520" t="s">
        <v>14860</v>
      </c>
      <c r="C1462" s="540" t="s">
        <v>14861</v>
      </c>
      <c r="D1462" s="542"/>
      <c r="E1462" s="542"/>
      <c r="F1462" s="534"/>
      <c r="G1462" s="537"/>
      <c r="H1462" s="541"/>
      <c r="I1462" s="741" t="s">
        <v>14832</v>
      </c>
      <c r="J1462" s="537"/>
      <c r="K1462" s="742"/>
      <c r="L1462" s="537"/>
      <c r="M1462" s="537"/>
      <c r="N1462" s="537"/>
      <c r="P1462" s="743"/>
      <c r="Q1462" s="743"/>
      <c r="R1462" s="744"/>
      <c r="S1462" s="575">
        <v>0.96499999999999997</v>
      </c>
      <c r="T1462" s="748"/>
      <c r="U1462" s="499"/>
      <c r="V1462" s="1042"/>
      <c r="W1462" s="1047"/>
      <c r="X1462" s="1047"/>
      <c r="Y1462" s="1047"/>
      <c r="Z1462" s="533"/>
      <c r="AA1462" s="750"/>
      <c r="AB1462" s="550"/>
      <c r="AC1462" s="558"/>
      <c r="AD1462" s="721">
        <f>ROUND(ROUND(ROUND(ROUND(F1447*S1462,0)*$U$1452,0)*AA1461,0)*AB1460,0)</f>
        <v>325</v>
      </c>
      <c r="AE1462" s="539"/>
      <c r="AF1462" s="533"/>
    </row>
    <row r="1463" spans="1:32" ht="16.7" customHeight="1" x14ac:dyDescent="0.15">
      <c r="A1463" s="520">
        <v>22</v>
      </c>
      <c r="B1463" s="520" t="s">
        <v>14862</v>
      </c>
      <c r="C1463" s="540" t="s">
        <v>14863</v>
      </c>
      <c r="D1463" s="542"/>
      <c r="E1463" s="945" t="s">
        <v>12629</v>
      </c>
      <c r="F1463" s="960">
        <f>'6生活介護(基本)'!F1463</f>
        <v>854</v>
      </c>
      <c r="G1463" s="961"/>
      <c r="H1463" s="561" t="s">
        <v>9</v>
      </c>
      <c r="I1463" s="735"/>
      <c r="J1463" s="526"/>
      <c r="K1463" s="574"/>
      <c r="L1463" s="526"/>
      <c r="M1463" s="526"/>
      <c r="N1463" s="526"/>
      <c r="O1463" s="526"/>
      <c r="P1463" s="582"/>
      <c r="Q1463" s="736"/>
      <c r="R1463" s="582"/>
      <c r="S1463" s="737"/>
      <c r="T1463" s="748"/>
      <c r="U1463" s="652"/>
      <c r="V1463" s="749"/>
      <c r="W1463" s="525"/>
      <c r="X1463" s="529"/>
      <c r="Y1463" s="585"/>
      <c r="Z1463" s="739"/>
      <c r="AA1463" s="740"/>
      <c r="AB1463" s="522"/>
      <c r="AC1463" s="561"/>
      <c r="AD1463" s="721">
        <f>ROUND(F1463*$U$1452,0)</f>
        <v>598</v>
      </c>
      <c r="AE1463" s="539"/>
      <c r="AF1463" s="533"/>
    </row>
    <row r="1464" spans="1:32" ht="16.7" customHeight="1" x14ac:dyDescent="0.15">
      <c r="A1464" s="520">
        <v>22</v>
      </c>
      <c r="B1464" s="520" t="s">
        <v>14864</v>
      </c>
      <c r="C1464" s="540" t="s">
        <v>14865</v>
      </c>
      <c r="D1464" s="542"/>
      <c r="E1464" s="946"/>
      <c r="F1464" s="534"/>
      <c r="G1464" s="537"/>
      <c r="H1464" s="541"/>
      <c r="I1464" s="741" t="s">
        <v>14832</v>
      </c>
      <c r="J1464" s="537"/>
      <c r="K1464" s="742"/>
      <c r="L1464" s="537"/>
      <c r="M1464" s="537"/>
      <c r="N1464" s="537"/>
      <c r="P1464" s="743"/>
      <c r="Q1464" s="743"/>
      <c r="R1464" s="744"/>
      <c r="S1464" s="575">
        <v>0.96499999999999997</v>
      </c>
      <c r="T1464" s="748"/>
      <c r="U1464" s="652"/>
      <c r="V1464" s="749"/>
      <c r="W1464" s="544"/>
      <c r="X1464" s="548"/>
      <c r="Y1464" s="650"/>
      <c r="Z1464" s="545"/>
      <c r="AA1464" s="746"/>
      <c r="AB1464" s="534"/>
      <c r="AC1464" s="541"/>
      <c r="AD1464" s="721">
        <f>ROUND(ROUND(F1463*S1464,0)*$U$1452,0)</f>
        <v>577</v>
      </c>
      <c r="AE1464" s="539"/>
      <c r="AF1464" s="533"/>
    </row>
    <row r="1465" spans="1:32" ht="16.7" customHeight="1" x14ac:dyDescent="0.15">
      <c r="A1465" s="520">
        <v>22</v>
      </c>
      <c r="B1465" s="520" t="s">
        <v>14866</v>
      </c>
      <c r="C1465" s="540" t="s">
        <v>14867</v>
      </c>
      <c r="D1465" s="542"/>
      <c r="E1465" s="946"/>
      <c r="F1465" s="534"/>
      <c r="G1465" s="537"/>
      <c r="H1465" s="541"/>
      <c r="I1465" s="735"/>
      <c r="J1465" s="526"/>
      <c r="K1465" s="574"/>
      <c r="L1465" s="526"/>
      <c r="M1465" s="526"/>
      <c r="N1465" s="526"/>
      <c r="O1465" s="526"/>
      <c r="P1465" s="582"/>
      <c r="Q1465" s="736"/>
      <c r="R1465" s="582"/>
      <c r="S1465" s="737"/>
      <c r="T1465" s="748"/>
      <c r="U1465" s="499"/>
      <c r="V1465" s="962" t="s">
        <v>12599</v>
      </c>
      <c r="W1465" s="948" t="s">
        <v>10424</v>
      </c>
      <c r="X1465" s="948"/>
      <c r="Y1465" s="948"/>
      <c r="Z1465" s="533" t="s">
        <v>1678</v>
      </c>
      <c r="AA1465" s="529">
        <v>0.5</v>
      </c>
      <c r="AB1465" s="534"/>
      <c r="AC1465" s="541"/>
      <c r="AD1465" s="721">
        <f>ROUND(ROUND(F1463*$U$1452,0)*AA1465,0)</f>
        <v>299</v>
      </c>
      <c r="AE1465" s="539"/>
      <c r="AF1465" s="533"/>
    </row>
    <row r="1466" spans="1:32" ht="16.7" customHeight="1" x14ac:dyDescent="0.15">
      <c r="A1466" s="520">
        <v>22</v>
      </c>
      <c r="B1466" s="520" t="s">
        <v>14868</v>
      </c>
      <c r="C1466" s="540" t="s">
        <v>14869</v>
      </c>
      <c r="D1466" s="542"/>
      <c r="E1466" s="946"/>
      <c r="F1466" s="534"/>
      <c r="G1466" s="537"/>
      <c r="H1466" s="541"/>
      <c r="I1466" s="741" t="s">
        <v>14832</v>
      </c>
      <c r="J1466" s="537"/>
      <c r="K1466" s="742"/>
      <c r="L1466" s="537"/>
      <c r="M1466" s="537"/>
      <c r="N1466" s="537"/>
      <c r="P1466" s="743"/>
      <c r="Q1466" s="743"/>
      <c r="R1466" s="744"/>
      <c r="S1466" s="575">
        <v>0.96499999999999997</v>
      </c>
      <c r="T1466" s="748"/>
      <c r="U1466" s="499"/>
      <c r="V1466" s="934"/>
      <c r="W1466" s="1024"/>
      <c r="X1466" s="1024"/>
      <c r="Y1466" s="1024"/>
      <c r="Z1466" s="551"/>
      <c r="AA1466" s="747"/>
      <c r="AB1466" s="534"/>
      <c r="AC1466" s="541"/>
      <c r="AD1466" s="721">
        <f>ROUND(ROUND(ROUND(F1463*S1466,0)*$U$1452,0)*AA1465,0)</f>
        <v>289</v>
      </c>
      <c r="AE1466" s="539"/>
      <c r="AF1466" s="533"/>
    </row>
    <row r="1467" spans="1:32" ht="16.7" customHeight="1" x14ac:dyDescent="0.15">
      <c r="A1467" s="520">
        <v>22</v>
      </c>
      <c r="B1467" s="520" t="s">
        <v>14870</v>
      </c>
      <c r="C1467" s="540" t="s">
        <v>14871</v>
      </c>
      <c r="D1467" s="542"/>
      <c r="E1467" s="946"/>
      <c r="F1467" s="534"/>
      <c r="G1467" s="537"/>
      <c r="H1467" s="541"/>
      <c r="I1467" s="735"/>
      <c r="J1467" s="526"/>
      <c r="K1467" s="574"/>
      <c r="L1467" s="526"/>
      <c r="M1467" s="526"/>
      <c r="N1467" s="526"/>
      <c r="O1467" s="526"/>
      <c r="P1467" s="582"/>
      <c r="Q1467" s="736"/>
      <c r="R1467" s="582"/>
      <c r="S1467" s="737"/>
      <c r="T1467" s="748"/>
      <c r="U1467" s="499"/>
      <c r="V1467" s="934"/>
      <c r="W1467" s="947" t="s">
        <v>10433</v>
      </c>
      <c r="X1467" s="947"/>
      <c r="Y1467" s="947"/>
      <c r="Z1467" s="523" t="s">
        <v>1678</v>
      </c>
      <c r="AA1467" s="529">
        <v>0.7</v>
      </c>
      <c r="AB1467" s="534"/>
      <c r="AC1467" s="541"/>
      <c r="AD1467" s="721">
        <f>ROUND(ROUND(F1463*$U$1452,0)*AA1467,0)</f>
        <v>419</v>
      </c>
      <c r="AE1467" s="539"/>
      <c r="AF1467" s="533"/>
    </row>
    <row r="1468" spans="1:32" ht="16.7" customHeight="1" x14ac:dyDescent="0.15">
      <c r="A1468" s="520">
        <v>22</v>
      </c>
      <c r="B1468" s="520" t="s">
        <v>14872</v>
      </c>
      <c r="C1468" s="540" t="s">
        <v>14873</v>
      </c>
      <c r="D1468" s="542"/>
      <c r="E1468" s="946"/>
      <c r="F1468" s="534"/>
      <c r="G1468" s="537"/>
      <c r="H1468" s="541"/>
      <c r="I1468" s="741" t="s">
        <v>14832</v>
      </c>
      <c r="J1468" s="537"/>
      <c r="K1468" s="742"/>
      <c r="L1468" s="537"/>
      <c r="M1468" s="537"/>
      <c r="N1468" s="537"/>
      <c r="P1468" s="743"/>
      <c r="Q1468" s="743"/>
      <c r="R1468" s="744"/>
      <c r="S1468" s="575">
        <v>0.96499999999999997</v>
      </c>
      <c r="T1468" s="748"/>
      <c r="U1468" s="499"/>
      <c r="V1468" s="934"/>
      <c r="W1468" s="1024"/>
      <c r="X1468" s="1024"/>
      <c r="Y1468" s="1024"/>
      <c r="Z1468" s="551"/>
      <c r="AA1468" s="747"/>
      <c r="AB1468" s="534"/>
      <c r="AC1468" s="541"/>
      <c r="AD1468" s="721">
        <f>ROUND(ROUND(ROUND(F1463*S1468,0)*$U$1452,0)*AA1467,0)</f>
        <v>404</v>
      </c>
      <c r="AE1468" s="539"/>
      <c r="AF1468" s="533"/>
    </row>
    <row r="1469" spans="1:32" ht="16.7" customHeight="1" x14ac:dyDescent="0.15">
      <c r="A1469" s="520">
        <v>22</v>
      </c>
      <c r="B1469" s="520" t="s">
        <v>14874</v>
      </c>
      <c r="C1469" s="540" t="s">
        <v>14875</v>
      </c>
      <c r="D1469" s="542"/>
      <c r="E1469" s="542"/>
      <c r="F1469" s="534"/>
      <c r="G1469" s="537"/>
      <c r="H1469" s="541"/>
      <c r="I1469" s="735"/>
      <c r="J1469" s="526"/>
      <c r="K1469" s="574"/>
      <c r="L1469" s="526"/>
      <c r="M1469" s="526"/>
      <c r="N1469" s="526"/>
      <c r="O1469" s="526"/>
      <c r="P1469" s="582"/>
      <c r="Q1469" s="736"/>
      <c r="R1469" s="582"/>
      <c r="S1469" s="737"/>
      <c r="T1469" s="748"/>
      <c r="U1469" s="499"/>
      <c r="V1469" s="962" t="s">
        <v>12608</v>
      </c>
      <c r="W1469" s="1043" t="s">
        <v>14843</v>
      </c>
      <c r="X1469" s="1043"/>
      <c r="Y1469" s="1043"/>
      <c r="Z1469" s="523" t="s">
        <v>1678</v>
      </c>
      <c r="AA1469" s="529">
        <v>0.7</v>
      </c>
      <c r="AB1469" s="534"/>
      <c r="AC1469" s="541"/>
      <c r="AD1469" s="721">
        <f>ROUND(ROUND(F1463*$U$1452,0)*AA1469,0)</f>
        <v>419</v>
      </c>
      <c r="AE1469" s="539"/>
      <c r="AF1469" s="533"/>
    </row>
    <row r="1470" spans="1:32" ht="16.7" customHeight="1" x14ac:dyDescent="0.15">
      <c r="A1470" s="520">
        <v>22</v>
      </c>
      <c r="B1470" s="520" t="s">
        <v>14876</v>
      </c>
      <c r="C1470" s="540" t="s">
        <v>14877</v>
      </c>
      <c r="D1470" s="542"/>
      <c r="E1470" s="542"/>
      <c r="F1470" s="534"/>
      <c r="G1470" s="537"/>
      <c r="H1470" s="541"/>
      <c r="I1470" s="741" t="s">
        <v>14832</v>
      </c>
      <c r="J1470" s="537"/>
      <c r="K1470" s="742"/>
      <c r="L1470" s="537"/>
      <c r="M1470" s="537"/>
      <c r="N1470" s="537"/>
      <c r="P1470" s="743"/>
      <c r="Q1470" s="743"/>
      <c r="R1470" s="744"/>
      <c r="S1470" s="575">
        <v>0.96499999999999997</v>
      </c>
      <c r="T1470" s="748"/>
      <c r="U1470" s="499"/>
      <c r="V1470" s="1042"/>
      <c r="W1470" s="1044"/>
      <c r="X1470" s="1044"/>
      <c r="Y1470" s="1044"/>
      <c r="Z1470" s="551"/>
      <c r="AA1470" s="747"/>
      <c r="AB1470" s="550"/>
      <c r="AC1470" s="558"/>
      <c r="AD1470" s="721">
        <f>ROUND(ROUND(ROUND(F1463*S1470,0)*$U$1452,0)*AA1469,0)</f>
        <v>404</v>
      </c>
      <c r="AE1470" s="539"/>
      <c r="AF1470" s="533"/>
    </row>
    <row r="1471" spans="1:32" ht="16.7" customHeight="1" x14ac:dyDescent="0.15">
      <c r="A1471" s="520">
        <v>22</v>
      </c>
      <c r="B1471" s="520" t="s">
        <v>14878</v>
      </c>
      <c r="C1471" s="540" t="s">
        <v>14879</v>
      </c>
      <c r="D1471" s="542"/>
      <c r="E1471" s="542"/>
      <c r="F1471" s="534"/>
      <c r="G1471" s="537"/>
      <c r="H1471" s="541"/>
      <c r="I1471" s="735"/>
      <c r="J1471" s="526"/>
      <c r="K1471" s="574"/>
      <c r="L1471" s="526"/>
      <c r="M1471" s="526"/>
      <c r="N1471" s="526"/>
      <c r="O1471" s="526"/>
      <c r="P1471" s="582"/>
      <c r="Q1471" s="736"/>
      <c r="R1471" s="582"/>
      <c r="S1471" s="737"/>
      <c r="T1471" s="748"/>
      <c r="U1471" s="652"/>
      <c r="V1471" s="749"/>
      <c r="W1471" s="525"/>
      <c r="X1471" s="529"/>
      <c r="Y1471" s="585"/>
      <c r="Z1471" s="739"/>
      <c r="AA1471" s="740"/>
      <c r="AB1471" s="936" t="s">
        <v>11906</v>
      </c>
      <c r="AC1471" s="941"/>
      <c r="AD1471" s="721">
        <f>ROUND(ROUND(F1463*$U$1452,0)*AB1476,0)</f>
        <v>593</v>
      </c>
      <c r="AE1471" s="539"/>
      <c r="AF1471" s="533"/>
    </row>
    <row r="1472" spans="1:32" ht="16.7" customHeight="1" x14ac:dyDescent="0.15">
      <c r="A1472" s="520">
        <v>22</v>
      </c>
      <c r="B1472" s="520" t="s">
        <v>14880</v>
      </c>
      <c r="C1472" s="540" t="s">
        <v>14881</v>
      </c>
      <c r="D1472" s="542"/>
      <c r="E1472" s="542"/>
      <c r="F1472" s="534"/>
      <c r="G1472" s="537"/>
      <c r="H1472" s="541"/>
      <c r="I1472" s="741" t="s">
        <v>14832</v>
      </c>
      <c r="J1472" s="537"/>
      <c r="K1472" s="742"/>
      <c r="L1472" s="537"/>
      <c r="M1472" s="537"/>
      <c r="N1472" s="537"/>
      <c r="P1472" s="743"/>
      <c r="Q1472" s="743"/>
      <c r="R1472" s="744"/>
      <c r="S1472" s="575">
        <v>0.96499999999999997</v>
      </c>
      <c r="T1472" s="748"/>
      <c r="U1472" s="652"/>
      <c r="V1472" s="749"/>
      <c r="W1472" s="544"/>
      <c r="X1472" s="548"/>
      <c r="Y1472" s="650"/>
      <c r="Z1472" s="545"/>
      <c r="AA1472" s="746"/>
      <c r="AB1472" s="937"/>
      <c r="AC1472" s="942"/>
      <c r="AD1472" s="721">
        <f>ROUND(ROUND(ROUND(F1463*S1472,0)*$U$1452,0)*AB1476,0)</f>
        <v>572</v>
      </c>
      <c r="AE1472" s="539"/>
      <c r="AF1472" s="533"/>
    </row>
    <row r="1473" spans="1:32" ht="16.7" customHeight="1" x14ac:dyDescent="0.15">
      <c r="A1473" s="520">
        <v>22</v>
      </c>
      <c r="B1473" s="520" t="s">
        <v>14882</v>
      </c>
      <c r="C1473" s="540" t="s">
        <v>14883</v>
      </c>
      <c r="D1473" s="542"/>
      <c r="E1473" s="542"/>
      <c r="F1473" s="534"/>
      <c r="G1473" s="537"/>
      <c r="H1473" s="541"/>
      <c r="I1473" s="735"/>
      <c r="J1473" s="526"/>
      <c r="K1473" s="574"/>
      <c r="L1473" s="526"/>
      <c r="M1473" s="526"/>
      <c r="N1473" s="526"/>
      <c r="O1473" s="526"/>
      <c r="P1473" s="582"/>
      <c r="Q1473" s="736"/>
      <c r="R1473" s="582"/>
      <c r="S1473" s="737"/>
      <c r="T1473" s="748"/>
      <c r="U1473" s="499"/>
      <c r="V1473" s="962" t="s">
        <v>12599</v>
      </c>
      <c r="W1473" s="948" t="s">
        <v>10424</v>
      </c>
      <c r="X1473" s="948"/>
      <c r="Y1473" s="948"/>
      <c r="Z1473" s="533" t="s">
        <v>1678</v>
      </c>
      <c r="AA1473" s="529">
        <v>0.5</v>
      </c>
      <c r="AB1473" s="937"/>
      <c r="AC1473" s="942"/>
      <c r="AD1473" s="721">
        <f>ROUND(ROUND(ROUND(F1463*$U$1452,0)*AA1473,0)*AB1476,0)</f>
        <v>296</v>
      </c>
      <c r="AE1473" s="539"/>
      <c r="AF1473" s="533"/>
    </row>
    <row r="1474" spans="1:32" ht="16.7" customHeight="1" x14ac:dyDescent="0.15">
      <c r="A1474" s="520">
        <v>22</v>
      </c>
      <c r="B1474" s="520" t="s">
        <v>14884</v>
      </c>
      <c r="C1474" s="540" t="s">
        <v>14885</v>
      </c>
      <c r="D1474" s="542"/>
      <c r="E1474" s="542"/>
      <c r="F1474" s="534"/>
      <c r="G1474" s="537"/>
      <c r="H1474" s="541"/>
      <c r="I1474" s="741" t="s">
        <v>14832</v>
      </c>
      <c r="J1474" s="537"/>
      <c r="K1474" s="742"/>
      <c r="L1474" s="537"/>
      <c r="M1474" s="537"/>
      <c r="N1474" s="537"/>
      <c r="P1474" s="743"/>
      <c r="Q1474" s="743"/>
      <c r="R1474" s="744"/>
      <c r="S1474" s="575">
        <v>0.96499999999999997</v>
      </c>
      <c r="T1474" s="748"/>
      <c r="U1474" s="499"/>
      <c r="V1474" s="934"/>
      <c r="W1474" s="1024"/>
      <c r="X1474" s="1024"/>
      <c r="Y1474" s="1024"/>
      <c r="Z1474" s="551"/>
      <c r="AA1474" s="747"/>
      <c r="AB1474" s="937"/>
      <c r="AC1474" s="942"/>
      <c r="AD1474" s="721">
        <f>ROUND(ROUND(ROUND(ROUND(F1463*S1474,0)*$U$1452,0)*AA1473,0)*AB1476,0)</f>
        <v>286</v>
      </c>
      <c r="AE1474" s="539"/>
      <c r="AF1474" s="533"/>
    </row>
    <row r="1475" spans="1:32" ht="16.7" customHeight="1" x14ac:dyDescent="0.15">
      <c r="A1475" s="520">
        <v>22</v>
      </c>
      <c r="B1475" s="520" t="s">
        <v>14886</v>
      </c>
      <c r="C1475" s="540" t="s">
        <v>14887</v>
      </c>
      <c r="D1475" s="542"/>
      <c r="E1475" s="542"/>
      <c r="F1475" s="534"/>
      <c r="G1475" s="537"/>
      <c r="H1475" s="541"/>
      <c r="I1475" s="735"/>
      <c r="J1475" s="526"/>
      <c r="K1475" s="574"/>
      <c r="L1475" s="526"/>
      <c r="M1475" s="526"/>
      <c r="N1475" s="526"/>
      <c r="O1475" s="526"/>
      <c r="P1475" s="582"/>
      <c r="Q1475" s="736"/>
      <c r="R1475" s="582"/>
      <c r="S1475" s="737"/>
      <c r="T1475" s="748"/>
      <c r="U1475" s="499"/>
      <c r="V1475" s="934"/>
      <c r="W1475" s="947" t="s">
        <v>10433</v>
      </c>
      <c r="X1475" s="947"/>
      <c r="Y1475" s="947"/>
      <c r="Z1475" s="523" t="s">
        <v>1678</v>
      </c>
      <c r="AA1475" s="529">
        <v>0.7</v>
      </c>
      <c r="AB1475" s="534" t="s">
        <v>1678</v>
      </c>
      <c r="AC1475" s="541"/>
      <c r="AD1475" s="721">
        <f>ROUND(ROUND(ROUND(F1463*$U$1452,0)*AA1475,0)*AB1476,0)</f>
        <v>415</v>
      </c>
      <c r="AE1475" s="539"/>
      <c r="AF1475" s="533"/>
    </row>
    <row r="1476" spans="1:32" ht="16.7" customHeight="1" x14ac:dyDescent="0.15">
      <c r="A1476" s="520">
        <v>22</v>
      </c>
      <c r="B1476" s="520" t="s">
        <v>14888</v>
      </c>
      <c r="C1476" s="540" t="s">
        <v>14889</v>
      </c>
      <c r="D1476" s="542"/>
      <c r="E1476" s="542"/>
      <c r="F1476" s="534"/>
      <c r="G1476" s="537"/>
      <c r="H1476" s="541"/>
      <c r="I1476" s="741" t="s">
        <v>14832</v>
      </c>
      <c r="J1476" s="537"/>
      <c r="K1476" s="742"/>
      <c r="L1476" s="537"/>
      <c r="M1476" s="537"/>
      <c r="N1476" s="537"/>
      <c r="P1476" s="743"/>
      <c r="Q1476" s="743"/>
      <c r="R1476" s="744"/>
      <c r="S1476" s="575">
        <v>0.96499999999999997</v>
      </c>
      <c r="T1476" s="748"/>
      <c r="U1476" s="499"/>
      <c r="V1476" s="934"/>
      <c r="W1476" s="1024"/>
      <c r="X1476" s="1024"/>
      <c r="Y1476" s="1024"/>
      <c r="Z1476" s="551"/>
      <c r="AA1476" s="747"/>
      <c r="AB1476" s="1045">
        <v>0.99099999999999999</v>
      </c>
      <c r="AC1476" s="1046"/>
      <c r="AD1476" s="721">
        <f>ROUND(ROUND(ROUND(ROUND(F1463*S1476,0)*$U$1452,0)*AA1475,0)*AB1476,0)</f>
        <v>400</v>
      </c>
      <c r="AE1476" s="539"/>
      <c r="AF1476" s="533"/>
    </row>
    <row r="1477" spans="1:32" ht="16.7" customHeight="1" x14ac:dyDescent="0.15">
      <c r="A1477" s="520">
        <v>22</v>
      </c>
      <c r="B1477" s="520" t="s">
        <v>14890</v>
      </c>
      <c r="C1477" s="540" t="s">
        <v>14891</v>
      </c>
      <c r="D1477" s="542"/>
      <c r="E1477" s="542"/>
      <c r="F1477" s="534"/>
      <c r="G1477" s="537"/>
      <c r="H1477" s="541"/>
      <c r="I1477" s="735"/>
      <c r="J1477" s="526"/>
      <c r="K1477" s="574"/>
      <c r="L1477" s="526"/>
      <c r="M1477" s="526"/>
      <c r="N1477" s="526"/>
      <c r="O1477" s="526"/>
      <c r="P1477" s="582"/>
      <c r="Q1477" s="736"/>
      <c r="R1477" s="582"/>
      <c r="S1477" s="737"/>
      <c r="T1477" s="748"/>
      <c r="U1477" s="499"/>
      <c r="V1477" s="962" t="s">
        <v>12608</v>
      </c>
      <c r="W1477" s="1043" t="s">
        <v>14843</v>
      </c>
      <c r="X1477" s="1043"/>
      <c r="Y1477" s="1043"/>
      <c r="Z1477" s="523" t="s">
        <v>1678</v>
      </c>
      <c r="AA1477" s="529">
        <v>0.7</v>
      </c>
      <c r="AB1477" s="534"/>
      <c r="AC1477" s="541"/>
      <c r="AD1477" s="721">
        <f>ROUND(ROUND(ROUND(F1463*$U$1452,0)*AA1477,0)*AB1476,0)</f>
        <v>415</v>
      </c>
      <c r="AE1477" s="539"/>
      <c r="AF1477" s="533"/>
    </row>
    <row r="1478" spans="1:32" ht="16.7" customHeight="1" x14ac:dyDescent="0.15">
      <c r="A1478" s="520">
        <v>22</v>
      </c>
      <c r="B1478" s="520" t="s">
        <v>14892</v>
      </c>
      <c r="C1478" s="540" t="s">
        <v>14893</v>
      </c>
      <c r="D1478" s="557"/>
      <c r="E1478" s="557"/>
      <c r="F1478" s="550"/>
      <c r="G1478" s="544"/>
      <c r="H1478" s="558"/>
      <c r="I1478" s="751" t="s">
        <v>14832</v>
      </c>
      <c r="J1478" s="544"/>
      <c r="K1478" s="579"/>
      <c r="L1478" s="544"/>
      <c r="M1478" s="544"/>
      <c r="N1478" s="544"/>
      <c r="O1478" s="650"/>
      <c r="P1478" s="752"/>
      <c r="Q1478" s="752"/>
      <c r="R1478" s="753"/>
      <c r="S1478" s="575">
        <v>0.96499999999999997</v>
      </c>
      <c r="T1478" s="754"/>
      <c r="U1478" s="650"/>
      <c r="V1478" s="1042"/>
      <c r="W1478" s="1044"/>
      <c r="X1478" s="1044"/>
      <c r="Y1478" s="1044"/>
      <c r="Z1478" s="551"/>
      <c r="AA1478" s="747"/>
      <c r="AB1478" s="550"/>
      <c r="AC1478" s="558"/>
      <c r="AD1478" s="721">
        <f>ROUND(ROUND(ROUND(ROUND(F1463*S1478,0)*$U$1452,0)*AA1477,0)*AB1476,0)</f>
        <v>400</v>
      </c>
      <c r="AE1478" s="559"/>
      <c r="AF1478" s="533"/>
    </row>
  </sheetData>
  <mergeCells count="1167">
    <mergeCell ref="AB1471:AC1474"/>
    <mergeCell ref="V1473:V1476"/>
    <mergeCell ref="W1473:Y1474"/>
    <mergeCell ref="W1475:Y1476"/>
    <mergeCell ref="AB1476:AC1476"/>
    <mergeCell ref="V1477:V1478"/>
    <mergeCell ref="W1477:Y1478"/>
    <mergeCell ref="E1463:E1468"/>
    <mergeCell ref="F1463:G1463"/>
    <mergeCell ref="V1465:V1468"/>
    <mergeCell ref="W1465:Y1466"/>
    <mergeCell ref="W1467:Y1468"/>
    <mergeCell ref="V1469:V1470"/>
    <mergeCell ref="W1469:Y1470"/>
    <mergeCell ref="AB1455:AC1458"/>
    <mergeCell ref="V1457:V1460"/>
    <mergeCell ref="W1457:Y1458"/>
    <mergeCell ref="W1459:Y1460"/>
    <mergeCell ref="AB1460:AC1460"/>
    <mergeCell ref="V1461:V1462"/>
    <mergeCell ref="W1461:Y1462"/>
    <mergeCell ref="D1447:D1453"/>
    <mergeCell ref="E1447:E1452"/>
    <mergeCell ref="F1447:G1447"/>
    <mergeCell ref="T1447:U1451"/>
    <mergeCell ref="V1449:V1452"/>
    <mergeCell ref="W1449:Y1450"/>
    <mergeCell ref="W1451:Y1452"/>
    <mergeCell ref="V1453:V1454"/>
    <mergeCell ref="W1453:Y1454"/>
    <mergeCell ref="N1436:O1437"/>
    <mergeCell ref="I1438:I1440"/>
    <mergeCell ref="N1439:O1440"/>
    <mergeCell ref="V1441:V1446"/>
    <mergeCell ref="W1441:W1446"/>
    <mergeCell ref="N1442:O1443"/>
    <mergeCell ref="I1444:I1446"/>
    <mergeCell ref="N1445:O1446"/>
    <mergeCell ref="Z1423:AA1425"/>
    <mergeCell ref="N1424:O1425"/>
    <mergeCell ref="I1426:I1428"/>
    <mergeCell ref="N1427:O1428"/>
    <mergeCell ref="V1429:V1440"/>
    <mergeCell ref="W1429:W1434"/>
    <mergeCell ref="N1430:O1431"/>
    <mergeCell ref="I1432:I1434"/>
    <mergeCell ref="N1433:O1434"/>
    <mergeCell ref="W1435:W1440"/>
    <mergeCell ref="W1411:W1416"/>
    <mergeCell ref="N1412:O1413"/>
    <mergeCell ref="I1414:I1416"/>
    <mergeCell ref="N1415:O1416"/>
    <mergeCell ref="V1417:V1422"/>
    <mergeCell ref="W1417:W1422"/>
    <mergeCell ref="N1418:O1419"/>
    <mergeCell ref="I1420:I1422"/>
    <mergeCell ref="N1421:O1422"/>
    <mergeCell ref="AB1399:AC1400"/>
    <mergeCell ref="N1400:O1401"/>
    <mergeCell ref="I1402:I1404"/>
    <mergeCell ref="AC1402:AC1403"/>
    <mergeCell ref="N1403:O1404"/>
    <mergeCell ref="V1405:V1416"/>
    <mergeCell ref="W1405:W1410"/>
    <mergeCell ref="N1406:O1407"/>
    <mergeCell ref="I1408:I1410"/>
    <mergeCell ref="N1409:O1410"/>
    <mergeCell ref="N1391:O1392"/>
    <mergeCell ref="V1393:V1398"/>
    <mergeCell ref="W1393:W1398"/>
    <mergeCell ref="N1394:O1395"/>
    <mergeCell ref="I1396:I1398"/>
    <mergeCell ref="N1397:O1398"/>
    <mergeCell ref="I1378:I1380"/>
    <mergeCell ref="N1379:O1380"/>
    <mergeCell ref="V1381:V1392"/>
    <mergeCell ref="W1381:W1386"/>
    <mergeCell ref="N1382:O1383"/>
    <mergeCell ref="I1384:I1386"/>
    <mergeCell ref="N1385:O1386"/>
    <mergeCell ref="W1387:W1392"/>
    <mergeCell ref="N1388:O1389"/>
    <mergeCell ref="I1390:I1392"/>
    <mergeCell ref="V1369:V1374"/>
    <mergeCell ref="W1369:W1374"/>
    <mergeCell ref="N1370:O1371"/>
    <mergeCell ref="I1372:I1374"/>
    <mergeCell ref="N1373:O1374"/>
    <mergeCell ref="Z1375:AA1377"/>
    <mergeCell ref="N1376:O1377"/>
    <mergeCell ref="W1357:W1362"/>
    <mergeCell ref="N1358:O1359"/>
    <mergeCell ref="I1360:I1362"/>
    <mergeCell ref="N1361:O1362"/>
    <mergeCell ref="W1363:W1368"/>
    <mergeCell ref="N1364:O1365"/>
    <mergeCell ref="I1366:I1368"/>
    <mergeCell ref="N1367:O1368"/>
    <mergeCell ref="F1351:H1352"/>
    <mergeCell ref="N1352:O1353"/>
    <mergeCell ref="F1353:G1353"/>
    <mergeCell ref="I1354:I1356"/>
    <mergeCell ref="N1355:O1356"/>
    <mergeCell ref="V1357:V1368"/>
    <mergeCell ref="N1340:O1341"/>
    <mergeCell ref="I1342:I1344"/>
    <mergeCell ref="N1343:O1344"/>
    <mergeCell ref="V1345:V1350"/>
    <mergeCell ref="W1345:W1350"/>
    <mergeCell ref="N1346:O1347"/>
    <mergeCell ref="I1348:I1350"/>
    <mergeCell ref="N1349:O1350"/>
    <mergeCell ref="Z1327:AA1329"/>
    <mergeCell ref="N1328:O1329"/>
    <mergeCell ref="I1330:I1332"/>
    <mergeCell ref="N1331:O1332"/>
    <mergeCell ref="V1333:V1344"/>
    <mergeCell ref="W1333:W1338"/>
    <mergeCell ref="N1334:O1335"/>
    <mergeCell ref="I1336:I1338"/>
    <mergeCell ref="N1337:O1338"/>
    <mergeCell ref="W1339:W1344"/>
    <mergeCell ref="W1315:W1320"/>
    <mergeCell ref="N1316:O1317"/>
    <mergeCell ref="I1318:I1320"/>
    <mergeCell ref="N1319:O1320"/>
    <mergeCell ref="V1321:V1326"/>
    <mergeCell ref="W1321:W1326"/>
    <mergeCell ref="N1322:O1323"/>
    <mergeCell ref="I1324:I1326"/>
    <mergeCell ref="N1325:O1326"/>
    <mergeCell ref="AB1303:AC1304"/>
    <mergeCell ref="N1304:O1305"/>
    <mergeCell ref="I1306:I1308"/>
    <mergeCell ref="AC1306:AC1307"/>
    <mergeCell ref="N1307:O1308"/>
    <mergeCell ref="V1309:V1320"/>
    <mergeCell ref="W1309:W1314"/>
    <mergeCell ref="N1310:O1311"/>
    <mergeCell ref="I1312:I1314"/>
    <mergeCell ref="N1313:O1314"/>
    <mergeCell ref="N1295:O1296"/>
    <mergeCell ref="V1297:V1302"/>
    <mergeCell ref="W1297:W1302"/>
    <mergeCell ref="N1298:O1299"/>
    <mergeCell ref="I1300:I1302"/>
    <mergeCell ref="N1301:O1302"/>
    <mergeCell ref="I1282:I1284"/>
    <mergeCell ref="N1283:O1284"/>
    <mergeCell ref="V1285:V1296"/>
    <mergeCell ref="W1285:W1290"/>
    <mergeCell ref="N1286:O1287"/>
    <mergeCell ref="I1288:I1290"/>
    <mergeCell ref="N1289:O1290"/>
    <mergeCell ref="W1291:W1296"/>
    <mergeCell ref="N1292:O1293"/>
    <mergeCell ref="I1294:I1296"/>
    <mergeCell ref="V1273:V1278"/>
    <mergeCell ref="W1273:W1278"/>
    <mergeCell ref="N1274:O1275"/>
    <mergeCell ref="I1276:I1278"/>
    <mergeCell ref="N1277:O1278"/>
    <mergeCell ref="Z1279:AA1281"/>
    <mergeCell ref="N1280:O1281"/>
    <mergeCell ref="W1261:W1266"/>
    <mergeCell ref="N1262:O1263"/>
    <mergeCell ref="I1264:I1266"/>
    <mergeCell ref="N1265:O1266"/>
    <mergeCell ref="W1267:W1272"/>
    <mergeCell ref="N1268:O1269"/>
    <mergeCell ref="I1270:I1272"/>
    <mergeCell ref="N1271:O1272"/>
    <mergeCell ref="F1255:H1256"/>
    <mergeCell ref="N1256:O1257"/>
    <mergeCell ref="F1257:G1257"/>
    <mergeCell ref="I1258:I1260"/>
    <mergeCell ref="N1259:O1260"/>
    <mergeCell ref="V1261:V1272"/>
    <mergeCell ref="N1244:O1245"/>
    <mergeCell ref="I1246:I1248"/>
    <mergeCell ref="N1247:O1248"/>
    <mergeCell ref="V1249:V1254"/>
    <mergeCell ref="W1249:W1254"/>
    <mergeCell ref="N1250:O1251"/>
    <mergeCell ref="I1252:I1254"/>
    <mergeCell ref="N1253:O1254"/>
    <mergeCell ref="Z1231:AA1233"/>
    <mergeCell ref="N1232:O1233"/>
    <mergeCell ref="I1234:I1236"/>
    <mergeCell ref="N1235:O1236"/>
    <mergeCell ref="V1237:V1248"/>
    <mergeCell ref="W1237:W1242"/>
    <mergeCell ref="N1238:O1239"/>
    <mergeCell ref="I1240:I1242"/>
    <mergeCell ref="N1241:O1242"/>
    <mergeCell ref="W1243:W1248"/>
    <mergeCell ref="W1219:W1224"/>
    <mergeCell ref="N1220:O1221"/>
    <mergeCell ref="I1222:I1224"/>
    <mergeCell ref="N1223:O1224"/>
    <mergeCell ref="V1225:V1230"/>
    <mergeCell ref="W1225:W1230"/>
    <mergeCell ref="N1226:O1227"/>
    <mergeCell ref="I1228:I1230"/>
    <mergeCell ref="N1229:O1230"/>
    <mergeCell ref="AB1207:AC1208"/>
    <mergeCell ref="N1208:O1209"/>
    <mergeCell ref="I1210:I1212"/>
    <mergeCell ref="AC1210:AC1211"/>
    <mergeCell ref="N1211:O1212"/>
    <mergeCell ref="V1213:V1224"/>
    <mergeCell ref="W1213:W1218"/>
    <mergeCell ref="N1214:O1215"/>
    <mergeCell ref="I1216:I1218"/>
    <mergeCell ref="N1217:O1218"/>
    <mergeCell ref="N1199:O1200"/>
    <mergeCell ref="V1201:V1206"/>
    <mergeCell ref="W1201:W1206"/>
    <mergeCell ref="N1202:O1203"/>
    <mergeCell ref="I1204:I1206"/>
    <mergeCell ref="N1205:O1206"/>
    <mergeCell ref="I1186:I1188"/>
    <mergeCell ref="N1187:O1188"/>
    <mergeCell ref="V1189:V1200"/>
    <mergeCell ref="W1189:W1194"/>
    <mergeCell ref="N1190:O1191"/>
    <mergeCell ref="I1192:I1194"/>
    <mergeCell ref="N1193:O1194"/>
    <mergeCell ref="W1195:W1200"/>
    <mergeCell ref="N1196:O1197"/>
    <mergeCell ref="I1198:I1200"/>
    <mergeCell ref="V1177:V1182"/>
    <mergeCell ref="W1177:W1182"/>
    <mergeCell ref="N1178:O1179"/>
    <mergeCell ref="I1180:I1182"/>
    <mergeCell ref="N1181:O1182"/>
    <mergeCell ref="Z1183:AA1185"/>
    <mergeCell ref="N1184:O1185"/>
    <mergeCell ref="W1165:W1170"/>
    <mergeCell ref="N1166:O1167"/>
    <mergeCell ref="I1168:I1170"/>
    <mergeCell ref="N1169:O1170"/>
    <mergeCell ref="W1171:W1176"/>
    <mergeCell ref="N1172:O1173"/>
    <mergeCell ref="I1174:I1176"/>
    <mergeCell ref="N1175:O1176"/>
    <mergeCell ref="F1159:H1160"/>
    <mergeCell ref="N1160:O1161"/>
    <mergeCell ref="F1161:G1161"/>
    <mergeCell ref="I1162:I1164"/>
    <mergeCell ref="N1163:O1164"/>
    <mergeCell ref="V1165:V1176"/>
    <mergeCell ref="N1148:O1149"/>
    <mergeCell ref="I1150:I1152"/>
    <mergeCell ref="N1151:O1152"/>
    <mergeCell ref="V1153:V1158"/>
    <mergeCell ref="W1153:W1158"/>
    <mergeCell ref="N1154:O1155"/>
    <mergeCell ref="I1156:I1158"/>
    <mergeCell ref="N1157:O1158"/>
    <mergeCell ref="Z1135:AA1137"/>
    <mergeCell ref="N1136:O1137"/>
    <mergeCell ref="I1138:I1140"/>
    <mergeCell ref="N1139:O1140"/>
    <mergeCell ref="V1141:V1152"/>
    <mergeCell ref="W1141:W1146"/>
    <mergeCell ref="N1142:O1143"/>
    <mergeCell ref="I1144:I1146"/>
    <mergeCell ref="N1145:O1146"/>
    <mergeCell ref="W1147:W1152"/>
    <mergeCell ref="W1123:W1128"/>
    <mergeCell ref="N1124:O1125"/>
    <mergeCell ref="I1126:I1128"/>
    <mergeCell ref="N1127:O1128"/>
    <mergeCell ref="V1129:V1134"/>
    <mergeCell ref="W1129:W1134"/>
    <mergeCell ref="N1130:O1131"/>
    <mergeCell ref="I1132:I1134"/>
    <mergeCell ref="N1133:O1134"/>
    <mergeCell ref="AB1111:AC1112"/>
    <mergeCell ref="N1112:O1113"/>
    <mergeCell ref="I1114:I1116"/>
    <mergeCell ref="AC1114:AC1115"/>
    <mergeCell ref="N1115:O1116"/>
    <mergeCell ref="V1117:V1128"/>
    <mergeCell ref="W1117:W1122"/>
    <mergeCell ref="N1118:O1119"/>
    <mergeCell ref="I1120:I1122"/>
    <mergeCell ref="N1121:O1122"/>
    <mergeCell ref="N1103:O1104"/>
    <mergeCell ref="V1105:V1110"/>
    <mergeCell ref="W1105:W1110"/>
    <mergeCell ref="N1106:O1107"/>
    <mergeCell ref="I1108:I1110"/>
    <mergeCell ref="N1109:O1110"/>
    <mergeCell ref="I1090:I1092"/>
    <mergeCell ref="N1091:O1092"/>
    <mergeCell ref="V1093:V1104"/>
    <mergeCell ref="W1093:W1098"/>
    <mergeCell ref="N1094:O1095"/>
    <mergeCell ref="I1096:I1098"/>
    <mergeCell ref="N1097:O1098"/>
    <mergeCell ref="W1099:W1104"/>
    <mergeCell ref="N1100:O1101"/>
    <mergeCell ref="I1102:I1104"/>
    <mergeCell ref="V1081:V1086"/>
    <mergeCell ref="W1081:W1086"/>
    <mergeCell ref="N1082:O1083"/>
    <mergeCell ref="I1084:I1086"/>
    <mergeCell ref="N1085:O1086"/>
    <mergeCell ref="Z1087:AA1089"/>
    <mergeCell ref="N1088:O1089"/>
    <mergeCell ref="W1069:W1074"/>
    <mergeCell ref="N1070:O1071"/>
    <mergeCell ref="I1072:I1074"/>
    <mergeCell ref="N1073:O1074"/>
    <mergeCell ref="W1075:W1080"/>
    <mergeCell ref="N1076:O1077"/>
    <mergeCell ref="I1078:I1080"/>
    <mergeCell ref="N1079:O1080"/>
    <mergeCell ref="F1063:H1064"/>
    <mergeCell ref="N1064:O1065"/>
    <mergeCell ref="F1065:G1065"/>
    <mergeCell ref="I1066:I1068"/>
    <mergeCell ref="N1067:O1068"/>
    <mergeCell ref="V1069:V1080"/>
    <mergeCell ref="N1052:O1053"/>
    <mergeCell ref="I1054:I1056"/>
    <mergeCell ref="N1055:O1056"/>
    <mergeCell ref="V1057:V1062"/>
    <mergeCell ref="W1057:W1062"/>
    <mergeCell ref="N1058:O1059"/>
    <mergeCell ref="I1060:I1062"/>
    <mergeCell ref="N1061:O1062"/>
    <mergeCell ref="Z1039:AA1041"/>
    <mergeCell ref="N1040:O1041"/>
    <mergeCell ref="I1042:I1044"/>
    <mergeCell ref="N1043:O1044"/>
    <mergeCell ref="V1045:V1056"/>
    <mergeCell ref="W1045:W1050"/>
    <mergeCell ref="N1046:O1047"/>
    <mergeCell ref="I1048:I1050"/>
    <mergeCell ref="N1049:O1050"/>
    <mergeCell ref="W1051:W1056"/>
    <mergeCell ref="W1027:W1032"/>
    <mergeCell ref="N1028:O1029"/>
    <mergeCell ref="I1030:I1032"/>
    <mergeCell ref="N1031:O1032"/>
    <mergeCell ref="V1033:V1038"/>
    <mergeCell ref="W1033:W1038"/>
    <mergeCell ref="N1034:O1035"/>
    <mergeCell ref="I1036:I1038"/>
    <mergeCell ref="N1037:O1038"/>
    <mergeCell ref="AB1015:AC1016"/>
    <mergeCell ref="N1016:O1017"/>
    <mergeCell ref="I1018:I1020"/>
    <mergeCell ref="AC1018:AC1019"/>
    <mergeCell ref="N1019:O1020"/>
    <mergeCell ref="V1021:V1032"/>
    <mergeCell ref="W1021:W1026"/>
    <mergeCell ref="N1022:O1023"/>
    <mergeCell ref="I1024:I1026"/>
    <mergeCell ref="N1025:O1026"/>
    <mergeCell ref="N1007:O1008"/>
    <mergeCell ref="V1009:V1014"/>
    <mergeCell ref="W1009:W1014"/>
    <mergeCell ref="N1010:O1011"/>
    <mergeCell ref="I1012:I1014"/>
    <mergeCell ref="N1013:O1014"/>
    <mergeCell ref="I994:I996"/>
    <mergeCell ref="N995:O996"/>
    <mergeCell ref="V997:V1008"/>
    <mergeCell ref="W997:W1002"/>
    <mergeCell ref="N998:O999"/>
    <mergeCell ref="I1000:I1002"/>
    <mergeCell ref="N1001:O1002"/>
    <mergeCell ref="W1003:W1008"/>
    <mergeCell ref="N1004:O1005"/>
    <mergeCell ref="I1006:I1008"/>
    <mergeCell ref="V985:V990"/>
    <mergeCell ref="W985:W990"/>
    <mergeCell ref="N986:O987"/>
    <mergeCell ref="I988:I990"/>
    <mergeCell ref="N989:O990"/>
    <mergeCell ref="Z991:AA993"/>
    <mergeCell ref="N992:O993"/>
    <mergeCell ref="V973:V984"/>
    <mergeCell ref="W973:W978"/>
    <mergeCell ref="N974:O975"/>
    <mergeCell ref="I976:I978"/>
    <mergeCell ref="N977:O978"/>
    <mergeCell ref="W979:W984"/>
    <mergeCell ref="N980:O981"/>
    <mergeCell ref="I982:I984"/>
    <mergeCell ref="N983:O984"/>
    <mergeCell ref="E967:E969"/>
    <mergeCell ref="F967:H968"/>
    <mergeCell ref="N968:O969"/>
    <mergeCell ref="F969:G969"/>
    <mergeCell ref="I970:I972"/>
    <mergeCell ref="N971:O972"/>
    <mergeCell ref="I958:I960"/>
    <mergeCell ref="N959:O960"/>
    <mergeCell ref="V961:V966"/>
    <mergeCell ref="W961:W966"/>
    <mergeCell ref="N962:O963"/>
    <mergeCell ref="I964:I966"/>
    <mergeCell ref="N965:O966"/>
    <mergeCell ref="I946:I948"/>
    <mergeCell ref="AC946:AC947"/>
    <mergeCell ref="N947:O948"/>
    <mergeCell ref="V949:V960"/>
    <mergeCell ref="W949:W954"/>
    <mergeCell ref="N950:O951"/>
    <mergeCell ref="I952:I954"/>
    <mergeCell ref="N953:O954"/>
    <mergeCell ref="W955:W960"/>
    <mergeCell ref="N956:O957"/>
    <mergeCell ref="V937:V942"/>
    <mergeCell ref="W937:W942"/>
    <mergeCell ref="N938:O939"/>
    <mergeCell ref="I940:I942"/>
    <mergeCell ref="N941:O942"/>
    <mergeCell ref="AB943:AC944"/>
    <mergeCell ref="N944:O945"/>
    <mergeCell ref="W925:W930"/>
    <mergeCell ref="N926:O927"/>
    <mergeCell ref="I928:I930"/>
    <mergeCell ref="N929:O930"/>
    <mergeCell ref="W931:W936"/>
    <mergeCell ref="N932:O933"/>
    <mergeCell ref="I934:I936"/>
    <mergeCell ref="N935:O936"/>
    <mergeCell ref="F919:H920"/>
    <mergeCell ref="N920:O921"/>
    <mergeCell ref="F921:G921"/>
    <mergeCell ref="I922:I924"/>
    <mergeCell ref="N923:O924"/>
    <mergeCell ref="V925:V936"/>
    <mergeCell ref="I910:I912"/>
    <mergeCell ref="N911:O912"/>
    <mergeCell ref="V913:V918"/>
    <mergeCell ref="W913:W918"/>
    <mergeCell ref="N914:O915"/>
    <mergeCell ref="I916:I918"/>
    <mergeCell ref="N917:O918"/>
    <mergeCell ref="I898:I900"/>
    <mergeCell ref="AC898:AC899"/>
    <mergeCell ref="N899:O900"/>
    <mergeCell ref="V901:V912"/>
    <mergeCell ref="W901:W906"/>
    <mergeCell ref="N902:O903"/>
    <mergeCell ref="I904:I906"/>
    <mergeCell ref="N905:O906"/>
    <mergeCell ref="W907:W912"/>
    <mergeCell ref="N908:O909"/>
    <mergeCell ref="V889:V894"/>
    <mergeCell ref="W889:W894"/>
    <mergeCell ref="N890:O891"/>
    <mergeCell ref="I892:I894"/>
    <mergeCell ref="N893:O894"/>
    <mergeCell ref="AB895:AC896"/>
    <mergeCell ref="N896:O897"/>
    <mergeCell ref="W877:W882"/>
    <mergeCell ref="N878:O879"/>
    <mergeCell ref="I880:I882"/>
    <mergeCell ref="N881:O882"/>
    <mergeCell ref="W883:W888"/>
    <mergeCell ref="N884:O885"/>
    <mergeCell ref="I886:I888"/>
    <mergeCell ref="N887:O888"/>
    <mergeCell ref="F871:H872"/>
    <mergeCell ref="N872:O873"/>
    <mergeCell ref="F873:G873"/>
    <mergeCell ref="I874:I876"/>
    <mergeCell ref="N875:O876"/>
    <mergeCell ref="V877:V888"/>
    <mergeCell ref="I862:I864"/>
    <mergeCell ref="N863:O864"/>
    <mergeCell ref="V865:V870"/>
    <mergeCell ref="W865:W870"/>
    <mergeCell ref="N866:O867"/>
    <mergeCell ref="I868:I870"/>
    <mergeCell ref="N869:O870"/>
    <mergeCell ref="I850:I852"/>
    <mergeCell ref="AC850:AC851"/>
    <mergeCell ref="N851:O852"/>
    <mergeCell ref="V853:V864"/>
    <mergeCell ref="W853:W858"/>
    <mergeCell ref="N854:O855"/>
    <mergeCell ref="I856:I858"/>
    <mergeCell ref="N857:O858"/>
    <mergeCell ref="W859:W864"/>
    <mergeCell ref="N860:O861"/>
    <mergeCell ref="V841:V846"/>
    <mergeCell ref="W841:W846"/>
    <mergeCell ref="N842:O843"/>
    <mergeCell ref="I844:I846"/>
    <mergeCell ref="N845:O846"/>
    <mergeCell ref="AB847:AC848"/>
    <mergeCell ref="N848:O849"/>
    <mergeCell ref="W829:W834"/>
    <mergeCell ref="N830:O831"/>
    <mergeCell ref="I832:I834"/>
    <mergeCell ref="N833:O834"/>
    <mergeCell ref="W835:W840"/>
    <mergeCell ref="N836:O837"/>
    <mergeCell ref="I838:I840"/>
    <mergeCell ref="N839:O840"/>
    <mergeCell ref="F823:H824"/>
    <mergeCell ref="N824:O825"/>
    <mergeCell ref="F825:G825"/>
    <mergeCell ref="I826:I828"/>
    <mergeCell ref="N827:O828"/>
    <mergeCell ref="V829:V840"/>
    <mergeCell ref="I814:I816"/>
    <mergeCell ref="N815:O816"/>
    <mergeCell ref="V817:V822"/>
    <mergeCell ref="W817:W822"/>
    <mergeCell ref="N818:O819"/>
    <mergeCell ref="I820:I822"/>
    <mergeCell ref="N821:O822"/>
    <mergeCell ref="I802:I804"/>
    <mergeCell ref="AC802:AC803"/>
    <mergeCell ref="N803:O804"/>
    <mergeCell ref="V805:V816"/>
    <mergeCell ref="W805:W810"/>
    <mergeCell ref="N806:O807"/>
    <mergeCell ref="I808:I810"/>
    <mergeCell ref="N809:O810"/>
    <mergeCell ref="W811:W816"/>
    <mergeCell ref="N812:O813"/>
    <mergeCell ref="V793:V798"/>
    <mergeCell ref="W793:W798"/>
    <mergeCell ref="N794:O795"/>
    <mergeCell ref="I796:I798"/>
    <mergeCell ref="N797:O798"/>
    <mergeCell ref="AB799:AC800"/>
    <mergeCell ref="N800:O801"/>
    <mergeCell ref="W781:W786"/>
    <mergeCell ref="N782:O783"/>
    <mergeCell ref="I784:I786"/>
    <mergeCell ref="N785:O786"/>
    <mergeCell ref="W787:W792"/>
    <mergeCell ref="N788:O789"/>
    <mergeCell ref="I790:I792"/>
    <mergeCell ref="N791:O792"/>
    <mergeCell ref="F775:H776"/>
    <mergeCell ref="N776:O777"/>
    <mergeCell ref="F777:G777"/>
    <mergeCell ref="I778:I780"/>
    <mergeCell ref="N779:O780"/>
    <mergeCell ref="V781:V792"/>
    <mergeCell ref="I766:I768"/>
    <mergeCell ref="N767:O768"/>
    <mergeCell ref="V769:V774"/>
    <mergeCell ref="W769:W774"/>
    <mergeCell ref="N770:O771"/>
    <mergeCell ref="I772:I774"/>
    <mergeCell ref="N773:O774"/>
    <mergeCell ref="I754:I756"/>
    <mergeCell ref="AC754:AC755"/>
    <mergeCell ref="N755:O756"/>
    <mergeCell ref="V757:V768"/>
    <mergeCell ref="W757:W762"/>
    <mergeCell ref="N758:O759"/>
    <mergeCell ref="I760:I762"/>
    <mergeCell ref="N761:O762"/>
    <mergeCell ref="W763:W768"/>
    <mergeCell ref="N764:O765"/>
    <mergeCell ref="V745:V750"/>
    <mergeCell ref="W745:W750"/>
    <mergeCell ref="N746:O747"/>
    <mergeCell ref="I748:I750"/>
    <mergeCell ref="N749:O750"/>
    <mergeCell ref="AB751:AC752"/>
    <mergeCell ref="N752:O753"/>
    <mergeCell ref="V733:V744"/>
    <mergeCell ref="W733:W738"/>
    <mergeCell ref="N734:O735"/>
    <mergeCell ref="I736:I738"/>
    <mergeCell ref="N737:O738"/>
    <mergeCell ref="W739:W744"/>
    <mergeCell ref="N740:O741"/>
    <mergeCell ref="I742:I744"/>
    <mergeCell ref="N743:O744"/>
    <mergeCell ref="E727:E730"/>
    <mergeCell ref="F727:H728"/>
    <mergeCell ref="N728:O729"/>
    <mergeCell ref="F729:G729"/>
    <mergeCell ref="I730:I732"/>
    <mergeCell ref="N731:O732"/>
    <mergeCell ref="I718:I720"/>
    <mergeCell ref="N719:O720"/>
    <mergeCell ref="V721:V726"/>
    <mergeCell ref="W721:W726"/>
    <mergeCell ref="N722:O723"/>
    <mergeCell ref="I724:I726"/>
    <mergeCell ref="N725:O726"/>
    <mergeCell ref="I706:I708"/>
    <mergeCell ref="AC706:AC707"/>
    <mergeCell ref="N707:O708"/>
    <mergeCell ref="V709:V720"/>
    <mergeCell ref="W709:W714"/>
    <mergeCell ref="N710:O711"/>
    <mergeCell ref="I712:I714"/>
    <mergeCell ref="N713:O714"/>
    <mergeCell ref="W715:W720"/>
    <mergeCell ref="N716:O717"/>
    <mergeCell ref="V697:V702"/>
    <mergeCell ref="W697:W702"/>
    <mergeCell ref="N698:O699"/>
    <mergeCell ref="I700:I702"/>
    <mergeCell ref="N701:O702"/>
    <mergeCell ref="AB703:AC704"/>
    <mergeCell ref="N704:O705"/>
    <mergeCell ref="W685:W690"/>
    <mergeCell ref="N686:O687"/>
    <mergeCell ref="I688:I690"/>
    <mergeCell ref="N689:O690"/>
    <mergeCell ref="W691:W696"/>
    <mergeCell ref="N692:O693"/>
    <mergeCell ref="I694:I696"/>
    <mergeCell ref="N695:O696"/>
    <mergeCell ref="F679:H680"/>
    <mergeCell ref="N680:O681"/>
    <mergeCell ref="F681:G681"/>
    <mergeCell ref="I682:I684"/>
    <mergeCell ref="N683:O684"/>
    <mergeCell ref="V685:V696"/>
    <mergeCell ref="I670:I672"/>
    <mergeCell ref="N671:O672"/>
    <mergeCell ref="V673:V678"/>
    <mergeCell ref="W673:W678"/>
    <mergeCell ref="N674:O675"/>
    <mergeCell ref="I676:I678"/>
    <mergeCell ref="N677:O678"/>
    <mergeCell ref="I658:I660"/>
    <mergeCell ref="AC658:AC659"/>
    <mergeCell ref="N659:O660"/>
    <mergeCell ref="V661:V672"/>
    <mergeCell ref="W661:W666"/>
    <mergeCell ref="N662:O663"/>
    <mergeCell ref="I664:I666"/>
    <mergeCell ref="N665:O666"/>
    <mergeCell ref="W667:W672"/>
    <mergeCell ref="N668:O669"/>
    <mergeCell ref="V649:V654"/>
    <mergeCell ref="W649:W654"/>
    <mergeCell ref="N650:O651"/>
    <mergeCell ref="I652:I654"/>
    <mergeCell ref="N653:O654"/>
    <mergeCell ref="AB655:AC656"/>
    <mergeCell ref="N656:O657"/>
    <mergeCell ref="W637:W642"/>
    <mergeCell ref="N638:O639"/>
    <mergeCell ref="I640:I642"/>
    <mergeCell ref="N641:O642"/>
    <mergeCell ref="W643:W648"/>
    <mergeCell ref="N644:O645"/>
    <mergeCell ref="I646:I648"/>
    <mergeCell ref="N647:O648"/>
    <mergeCell ref="F631:H632"/>
    <mergeCell ref="N632:O633"/>
    <mergeCell ref="F633:G633"/>
    <mergeCell ref="I634:I636"/>
    <mergeCell ref="N635:O636"/>
    <mergeCell ref="V637:V648"/>
    <mergeCell ref="I622:I624"/>
    <mergeCell ref="N623:O624"/>
    <mergeCell ref="V625:V630"/>
    <mergeCell ref="W625:W630"/>
    <mergeCell ref="N626:O627"/>
    <mergeCell ref="I628:I630"/>
    <mergeCell ref="N629:O630"/>
    <mergeCell ref="I610:I612"/>
    <mergeCell ref="AC610:AC611"/>
    <mergeCell ref="N611:O612"/>
    <mergeCell ref="V613:V624"/>
    <mergeCell ref="W613:W618"/>
    <mergeCell ref="N614:O615"/>
    <mergeCell ref="I616:I618"/>
    <mergeCell ref="N617:O618"/>
    <mergeCell ref="W619:W624"/>
    <mergeCell ref="N620:O621"/>
    <mergeCell ref="V601:V606"/>
    <mergeCell ref="W601:W606"/>
    <mergeCell ref="N602:O603"/>
    <mergeCell ref="I604:I606"/>
    <mergeCell ref="N605:O606"/>
    <mergeCell ref="AB607:AC608"/>
    <mergeCell ref="N608:O609"/>
    <mergeCell ref="W589:W594"/>
    <mergeCell ref="N590:O591"/>
    <mergeCell ref="I592:I594"/>
    <mergeCell ref="N593:O594"/>
    <mergeCell ref="W595:W600"/>
    <mergeCell ref="N596:O597"/>
    <mergeCell ref="I598:I600"/>
    <mergeCell ref="N599:O600"/>
    <mergeCell ref="F583:H584"/>
    <mergeCell ref="N584:O585"/>
    <mergeCell ref="F585:G585"/>
    <mergeCell ref="I586:I588"/>
    <mergeCell ref="N587:O588"/>
    <mergeCell ref="V589:V600"/>
    <mergeCell ref="I574:I576"/>
    <mergeCell ref="N575:O576"/>
    <mergeCell ref="V577:V582"/>
    <mergeCell ref="W577:W582"/>
    <mergeCell ref="N578:O579"/>
    <mergeCell ref="I580:I582"/>
    <mergeCell ref="N581:O582"/>
    <mergeCell ref="I562:I564"/>
    <mergeCell ref="AC562:AC563"/>
    <mergeCell ref="N563:O564"/>
    <mergeCell ref="V565:V576"/>
    <mergeCell ref="W565:W570"/>
    <mergeCell ref="N566:O567"/>
    <mergeCell ref="I568:I570"/>
    <mergeCell ref="N569:O570"/>
    <mergeCell ref="W571:W576"/>
    <mergeCell ref="N572:O573"/>
    <mergeCell ref="V553:V558"/>
    <mergeCell ref="W553:W558"/>
    <mergeCell ref="N554:O555"/>
    <mergeCell ref="I556:I558"/>
    <mergeCell ref="N557:O558"/>
    <mergeCell ref="AB559:AC560"/>
    <mergeCell ref="N560:O561"/>
    <mergeCell ref="W541:W546"/>
    <mergeCell ref="N542:O543"/>
    <mergeCell ref="I544:I546"/>
    <mergeCell ref="N545:O546"/>
    <mergeCell ref="W547:W552"/>
    <mergeCell ref="N548:O549"/>
    <mergeCell ref="I550:I552"/>
    <mergeCell ref="N551:O552"/>
    <mergeCell ref="F535:H536"/>
    <mergeCell ref="N536:O537"/>
    <mergeCell ref="F537:G537"/>
    <mergeCell ref="I538:I540"/>
    <mergeCell ref="N539:O540"/>
    <mergeCell ref="V541:V552"/>
    <mergeCell ref="I526:I528"/>
    <mergeCell ref="N527:O528"/>
    <mergeCell ref="V529:V534"/>
    <mergeCell ref="W529:W534"/>
    <mergeCell ref="N530:O531"/>
    <mergeCell ref="I532:I534"/>
    <mergeCell ref="N533:O534"/>
    <mergeCell ref="I514:I516"/>
    <mergeCell ref="AC514:AC515"/>
    <mergeCell ref="N515:O516"/>
    <mergeCell ref="V517:V528"/>
    <mergeCell ref="W517:W522"/>
    <mergeCell ref="N518:O519"/>
    <mergeCell ref="I520:I522"/>
    <mergeCell ref="N521:O522"/>
    <mergeCell ref="W523:W528"/>
    <mergeCell ref="N524:O525"/>
    <mergeCell ref="V505:V510"/>
    <mergeCell ref="W505:W510"/>
    <mergeCell ref="N506:O507"/>
    <mergeCell ref="I508:I510"/>
    <mergeCell ref="N509:O510"/>
    <mergeCell ref="AB511:AC512"/>
    <mergeCell ref="N512:O513"/>
    <mergeCell ref="V493:V504"/>
    <mergeCell ref="W493:W498"/>
    <mergeCell ref="N494:O495"/>
    <mergeCell ref="I496:I498"/>
    <mergeCell ref="N497:O498"/>
    <mergeCell ref="W499:W504"/>
    <mergeCell ref="N500:O501"/>
    <mergeCell ref="I502:I504"/>
    <mergeCell ref="N503:O504"/>
    <mergeCell ref="E487:E490"/>
    <mergeCell ref="F487:H488"/>
    <mergeCell ref="N488:O489"/>
    <mergeCell ref="F489:G489"/>
    <mergeCell ref="I490:I492"/>
    <mergeCell ref="N491:O492"/>
    <mergeCell ref="I478:I480"/>
    <mergeCell ref="N479:O480"/>
    <mergeCell ref="V481:V486"/>
    <mergeCell ref="W481:W486"/>
    <mergeCell ref="N482:O483"/>
    <mergeCell ref="I484:I486"/>
    <mergeCell ref="N485:O486"/>
    <mergeCell ref="I466:I468"/>
    <mergeCell ref="AC466:AC467"/>
    <mergeCell ref="N467:O468"/>
    <mergeCell ref="V469:V480"/>
    <mergeCell ref="W469:W474"/>
    <mergeCell ref="N470:O471"/>
    <mergeCell ref="I472:I474"/>
    <mergeCell ref="N473:O474"/>
    <mergeCell ref="W475:W480"/>
    <mergeCell ref="N476:O477"/>
    <mergeCell ref="V457:V462"/>
    <mergeCell ref="W457:W462"/>
    <mergeCell ref="N458:O459"/>
    <mergeCell ref="I460:I462"/>
    <mergeCell ref="N461:O462"/>
    <mergeCell ref="AB463:AC464"/>
    <mergeCell ref="N464:O465"/>
    <mergeCell ref="W445:W450"/>
    <mergeCell ref="N446:O447"/>
    <mergeCell ref="I448:I450"/>
    <mergeCell ref="N449:O450"/>
    <mergeCell ref="W451:W456"/>
    <mergeCell ref="N452:O453"/>
    <mergeCell ref="I454:I456"/>
    <mergeCell ref="N455:O456"/>
    <mergeCell ref="F439:H440"/>
    <mergeCell ref="N440:O441"/>
    <mergeCell ref="F441:G441"/>
    <mergeCell ref="I442:I444"/>
    <mergeCell ref="N443:O444"/>
    <mergeCell ref="V445:V456"/>
    <mergeCell ref="I430:I432"/>
    <mergeCell ref="N431:O432"/>
    <mergeCell ref="V433:V438"/>
    <mergeCell ref="W433:W438"/>
    <mergeCell ref="N434:O435"/>
    <mergeCell ref="I436:I438"/>
    <mergeCell ref="N437:O438"/>
    <mergeCell ref="I418:I420"/>
    <mergeCell ref="AC418:AC419"/>
    <mergeCell ref="N419:O420"/>
    <mergeCell ref="V421:V432"/>
    <mergeCell ref="W421:W426"/>
    <mergeCell ref="N422:O423"/>
    <mergeCell ref="I424:I426"/>
    <mergeCell ref="N425:O426"/>
    <mergeCell ref="W427:W432"/>
    <mergeCell ref="N428:O429"/>
    <mergeCell ref="V409:V414"/>
    <mergeCell ref="W409:W414"/>
    <mergeCell ref="N410:O411"/>
    <mergeCell ref="I412:I414"/>
    <mergeCell ref="N413:O414"/>
    <mergeCell ref="AB415:AC416"/>
    <mergeCell ref="N416:O417"/>
    <mergeCell ref="W397:W402"/>
    <mergeCell ref="N398:O399"/>
    <mergeCell ref="I400:I402"/>
    <mergeCell ref="N401:O402"/>
    <mergeCell ref="W403:W408"/>
    <mergeCell ref="N404:O405"/>
    <mergeCell ref="I406:I408"/>
    <mergeCell ref="N407:O408"/>
    <mergeCell ref="F391:H392"/>
    <mergeCell ref="N392:O393"/>
    <mergeCell ref="F393:G393"/>
    <mergeCell ref="I394:I396"/>
    <mergeCell ref="N395:O396"/>
    <mergeCell ref="V397:V408"/>
    <mergeCell ref="I382:I384"/>
    <mergeCell ref="N383:O384"/>
    <mergeCell ref="V385:V390"/>
    <mergeCell ref="W385:W390"/>
    <mergeCell ref="N386:O387"/>
    <mergeCell ref="I388:I390"/>
    <mergeCell ref="N389:O390"/>
    <mergeCell ref="I370:I372"/>
    <mergeCell ref="AC370:AC371"/>
    <mergeCell ref="N371:O372"/>
    <mergeCell ref="V373:V384"/>
    <mergeCell ref="W373:W378"/>
    <mergeCell ref="N374:O375"/>
    <mergeCell ref="I376:I378"/>
    <mergeCell ref="N377:O378"/>
    <mergeCell ref="W379:W384"/>
    <mergeCell ref="N380:O381"/>
    <mergeCell ref="V361:V366"/>
    <mergeCell ref="W361:W366"/>
    <mergeCell ref="N362:O363"/>
    <mergeCell ref="I364:I366"/>
    <mergeCell ref="N365:O366"/>
    <mergeCell ref="AB367:AC368"/>
    <mergeCell ref="N368:O369"/>
    <mergeCell ref="W349:W354"/>
    <mergeCell ref="N350:O351"/>
    <mergeCell ref="I352:I354"/>
    <mergeCell ref="N353:O354"/>
    <mergeCell ref="W355:W360"/>
    <mergeCell ref="N356:O357"/>
    <mergeCell ref="I358:I360"/>
    <mergeCell ref="N359:O360"/>
    <mergeCell ref="F343:H344"/>
    <mergeCell ref="N344:O345"/>
    <mergeCell ref="F345:G345"/>
    <mergeCell ref="I346:I348"/>
    <mergeCell ref="N347:O348"/>
    <mergeCell ref="V349:V360"/>
    <mergeCell ref="I334:I336"/>
    <mergeCell ref="N335:O336"/>
    <mergeCell ref="V337:V342"/>
    <mergeCell ref="W337:W342"/>
    <mergeCell ref="N338:O339"/>
    <mergeCell ref="I340:I342"/>
    <mergeCell ref="N341:O342"/>
    <mergeCell ref="I322:I324"/>
    <mergeCell ref="AC322:AC323"/>
    <mergeCell ref="N323:O324"/>
    <mergeCell ref="V325:V336"/>
    <mergeCell ref="W325:W330"/>
    <mergeCell ref="N326:O327"/>
    <mergeCell ref="I328:I330"/>
    <mergeCell ref="N329:O330"/>
    <mergeCell ref="W331:W336"/>
    <mergeCell ref="N332:O333"/>
    <mergeCell ref="V313:V318"/>
    <mergeCell ref="W313:W318"/>
    <mergeCell ref="N314:O315"/>
    <mergeCell ref="I316:I318"/>
    <mergeCell ref="N317:O318"/>
    <mergeCell ref="AB319:AC320"/>
    <mergeCell ref="N320:O321"/>
    <mergeCell ref="W301:W306"/>
    <mergeCell ref="N302:O303"/>
    <mergeCell ref="I304:I306"/>
    <mergeCell ref="N305:O306"/>
    <mergeCell ref="W307:W312"/>
    <mergeCell ref="N308:O309"/>
    <mergeCell ref="I310:I312"/>
    <mergeCell ref="N311:O312"/>
    <mergeCell ref="F295:H296"/>
    <mergeCell ref="N296:O297"/>
    <mergeCell ref="F297:G297"/>
    <mergeCell ref="I298:I300"/>
    <mergeCell ref="N299:O300"/>
    <mergeCell ref="V301:V312"/>
    <mergeCell ref="I286:I288"/>
    <mergeCell ref="N287:O288"/>
    <mergeCell ref="V289:V294"/>
    <mergeCell ref="W289:W294"/>
    <mergeCell ref="N290:O291"/>
    <mergeCell ref="I292:I294"/>
    <mergeCell ref="N293:O294"/>
    <mergeCell ref="I274:I276"/>
    <mergeCell ref="AC274:AC275"/>
    <mergeCell ref="N275:O276"/>
    <mergeCell ref="V277:V288"/>
    <mergeCell ref="W277:W282"/>
    <mergeCell ref="N278:O279"/>
    <mergeCell ref="I280:I282"/>
    <mergeCell ref="N281:O282"/>
    <mergeCell ref="W283:W288"/>
    <mergeCell ref="N284:O285"/>
    <mergeCell ref="V265:V270"/>
    <mergeCell ref="W265:W270"/>
    <mergeCell ref="N266:O267"/>
    <mergeCell ref="I268:I270"/>
    <mergeCell ref="N269:O270"/>
    <mergeCell ref="AB271:AC272"/>
    <mergeCell ref="N272:O273"/>
    <mergeCell ref="V253:V264"/>
    <mergeCell ref="W253:W258"/>
    <mergeCell ref="N254:O255"/>
    <mergeCell ref="I256:I258"/>
    <mergeCell ref="N257:O258"/>
    <mergeCell ref="W259:W264"/>
    <mergeCell ref="N260:O261"/>
    <mergeCell ref="I262:I264"/>
    <mergeCell ref="N263:O264"/>
    <mergeCell ref="E247:E250"/>
    <mergeCell ref="F247:H248"/>
    <mergeCell ref="N248:O249"/>
    <mergeCell ref="F249:G249"/>
    <mergeCell ref="I250:I252"/>
    <mergeCell ref="N251:O252"/>
    <mergeCell ref="I238:I240"/>
    <mergeCell ref="N239:O240"/>
    <mergeCell ref="V241:V246"/>
    <mergeCell ref="W241:W246"/>
    <mergeCell ref="N242:O243"/>
    <mergeCell ref="I244:I246"/>
    <mergeCell ref="N245:O246"/>
    <mergeCell ref="I226:I228"/>
    <mergeCell ref="AC226:AC227"/>
    <mergeCell ref="N227:O228"/>
    <mergeCell ref="V229:V240"/>
    <mergeCell ref="W229:W234"/>
    <mergeCell ref="N230:O231"/>
    <mergeCell ref="I232:I234"/>
    <mergeCell ref="N233:O234"/>
    <mergeCell ref="W235:W240"/>
    <mergeCell ref="N236:O237"/>
    <mergeCell ref="V217:V222"/>
    <mergeCell ref="W217:W222"/>
    <mergeCell ref="N218:O219"/>
    <mergeCell ref="I220:I222"/>
    <mergeCell ref="N221:O222"/>
    <mergeCell ref="AB223:AC224"/>
    <mergeCell ref="N224:O225"/>
    <mergeCell ref="W205:W210"/>
    <mergeCell ref="N206:O207"/>
    <mergeCell ref="I208:I210"/>
    <mergeCell ref="N209:O210"/>
    <mergeCell ref="W211:W216"/>
    <mergeCell ref="N212:O213"/>
    <mergeCell ref="I214:I216"/>
    <mergeCell ref="N215:O216"/>
    <mergeCell ref="F199:H200"/>
    <mergeCell ref="N200:O201"/>
    <mergeCell ref="F201:G201"/>
    <mergeCell ref="I202:I204"/>
    <mergeCell ref="N203:O204"/>
    <mergeCell ref="V205:V216"/>
    <mergeCell ref="I190:I192"/>
    <mergeCell ref="N191:O192"/>
    <mergeCell ref="V193:V198"/>
    <mergeCell ref="W193:W198"/>
    <mergeCell ref="N194:O195"/>
    <mergeCell ref="I196:I198"/>
    <mergeCell ref="N197:O198"/>
    <mergeCell ref="I178:I180"/>
    <mergeCell ref="AC178:AC179"/>
    <mergeCell ref="N179:O180"/>
    <mergeCell ref="V181:V192"/>
    <mergeCell ref="W181:W186"/>
    <mergeCell ref="N182:O183"/>
    <mergeCell ref="I184:I186"/>
    <mergeCell ref="N185:O186"/>
    <mergeCell ref="W187:W192"/>
    <mergeCell ref="N188:O189"/>
    <mergeCell ref="V169:V174"/>
    <mergeCell ref="W169:W174"/>
    <mergeCell ref="N170:O171"/>
    <mergeCell ref="I172:I174"/>
    <mergeCell ref="N173:O174"/>
    <mergeCell ref="AB175:AC176"/>
    <mergeCell ref="N176:O177"/>
    <mergeCell ref="W157:W162"/>
    <mergeCell ref="N158:O159"/>
    <mergeCell ref="I160:I162"/>
    <mergeCell ref="N161:O162"/>
    <mergeCell ref="W163:W168"/>
    <mergeCell ref="N164:O165"/>
    <mergeCell ref="I166:I168"/>
    <mergeCell ref="N167:O168"/>
    <mergeCell ref="F151:H152"/>
    <mergeCell ref="N152:O153"/>
    <mergeCell ref="F153:G153"/>
    <mergeCell ref="I154:I156"/>
    <mergeCell ref="N155:O156"/>
    <mergeCell ref="V157:V168"/>
    <mergeCell ref="I142:I144"/>
    <mergeCell ref="N143:O144"/>
    <mergeCell ref="V145:V150"/>
    <mergeCell ref="W145:W150"/>
    <mergeCell ref="N146:O147"/>
    <mergeCell ref="I148:I150"/>
    <mergeCell ref="N149:O150"/>
    <mergeCell ref="I130:I132"/>
    <mergeCell ref="AC130:AC131"/>
    <mergeCell ref="N131:O132"/>
    <mergeCell ref="V133:V144"/>
    <mergeCell ref="W133:W138"/>
    <mergeCell ref="N134:O135"/>
    <mergeCell ref="I136:I138"/>
    <mergeCell ref="N137:O138"/>
    <mergeCell ref="W139:W144"/>
    <mergeCell ref="N140:O141"/>
    <mergeCell ref="V121:V126"/>
    <mergeCell ref="W121:W126"/>
    <mergeCell ref="N122:O123"/>
    <mergeCell ref="I124:I126"/>
    <mergeCell ref="N125:O126"/>
    <mergeCell ref="AB127:AC128"/>
    <mergeCell ref="N128:O129"/>
    <mergeCell ref="W109:W114"/>
    <mergeCell ref="N110:O111"/>
    <mergeCell ref="I112:I114"/>
    <mergeCell ref="N113:O114"/>
    <mergeCell ref="W115:W120"/>
    <mergeCell ref="N116:O117"/>
    <mergeCell ref="I118:I120"/>
    <mergeCell ref="N119:O120"/>
    <mergeCell ref="F103:H104"/>
    <mergeCell ref="N104:O105"/>
    <mergeCell ref="F105:G105"/>
    <mergeCell ref="I106:I108"/>
    <mergeCell ref="N107:O108"/>
    <mergeCell ref="V109:V120"/>
    <mergeCell ref="I94:I96"/>
    <mergeCell ref="N95:O96"/>
    <mergeCell ref="V97:V102"/>
    <mergeCell ref="W97:W102"/>
    <mergeCell ref="N98:O99"/>
    <mergeCell ref="I100:I102"/>
    <mergeCell ref="N101:O102"/>
    <mergeCell ref="I82:I84"/>
    <mergeCell ref="AC82:AC83"/>
    <mergeCell ref="N83:O84"/>
    <mergeCell ref="V85:V96"/>
    <mergeCell ref="W85:W90"/>
    <mergeCell ref="N86:O87"/>
    <mergeCell ref="I88:I90"/>
    <mergeCell ref="N89:O90"/>
    <mergeCell ref="W91:W96"/>
    <mergeCell ref="N92:O93"/>
    <mergeCell ref="V73:V78"/>
    <mergeCell ref="W73:W78"/>
    <mergeCell ref="N74:O75"/>
    <mergeCell ref="I76:I78"/>
    <mergeCell ref="N77:O78"/>
    <mergeCell ref="AB79:AC80"/>
    <mergeCell ref="N80:O81"/>
    <mergeCell ref="W61:W66"/>
    <mergeCell ref="N62:O63"/>
    <mergeCell ref="I64:I66"/>
    <mergeCell ref="N65:O66"/>
    <mergeCell ref="W67:W72"/>
    <mergeCell ref="N68:O69"/>
    <mergeCell ref="I70:I72"/>
    <mergeCell ref="N71:O72"/>
    <mergeCell ref="F55:H56"/>
    <mergeCell ref="N56:O57"/>
    <mergeCell ref="F57:G57"/>
    <mergeCell ref="I58:I60"/>
    <mergeCell ref="N59:O60"/>
    <mergeCell ref="V61:V72"/>
    <mergeCell ref="I46:I48"/>
    <mergeCell ref="N47:O48"/>
    <mergeCell ref="V49:V54"/>
    <mergeCell ref="W49:W54"/>
    <mergeCell ref="N50:O51"/>
    <mergeCell ref="I52:I54"/>
    <mergeCell ref="N53:O54"/>
    <mergeCell ref="I34:I36"/>
    <mergeCell ref="AC34:AC35"/>
    <mergeCell ref="N35:O36"/>
    <mergeCell ref="V37:V48"/>
    <mergeCell ref="W37:W42"/>
    <mergeCell ref="N38:O39"/>
    <mergeCell ref="I40:I42"/>
    <mergeCell ref="N41:O42"/>
    <mergeCell ref="W43:W48"/>
    <mergeCell ref="N44:O45"/>
    <mergeCell ref="V25:V30"/>
    <mergeCell ref="W25:W30"/>
    <mergeCell ref="N26:O27"/>
    <mergeCell ref="I28:I30"/>
    <mergeCell ref="N29:O30"/>
    <mergeCell ref="AB31:AC32"/>
    <mergeCell ref="N32:O33"/>
    <mergeCell ref="V13:V24"/>
    <mergeCell ref="W13:W18"/>
    <mergeCell ref="N14:O15"/>
    <mergeCell ref="I16:I18"/>
    <mergeCell ref="N17:O18"/>
    <mergeCell ref="W19:W24"/>
    <mergeCell ref="N20:O21"/>
    <mergeCell ref="I22:I24"/>
    <mergeCell ref="N23:O24"/>
    <mergeCell ref="D7:D12"/>
    <mergeCell ref="E7:E9"/>
    <mergeCell ref="F7:H8"/>
    <mergeCell ref="L7:M9"/>
    <mergeCell ref="N8:O9"/>
    <mergeCell ref="F9:G9"/>
    <mergeCell ref="I10:I12"/>
    <mergeCell ref="N11:O12"/>
  </mergeCells>
  <phoneticPr fontId="1"/>
  <printOptions horizontalCentered="1"/>
  <pageMargins left="0.47244094488188981" right="0.31496062992125984" top="0.47244094488188981" bottom="0.51181102362204722" header="0.31496062992125984" footer="0.31496062992125984"/>
  <pageSetup paperSize="9" scale="48" fitToHeight="0" orientation="portrait" horizontalDpi="300" verticalDpi="300" r:id="rId1"/>
  <headerFooter>
    <oddHeader>&amp;R&amp;"ＭＳ Ｐゴシック"&amp;9生活介護</oddHeader>
    <oddFooter>&amp;C&amp;"ＭＳ Ｐゴシック,標準"&amp;14&amp;P</oddFooter>
  </headerFooter>
  <rowBreaks count="18" manualBreakCount="18">
    <brk id="54" max="30" man="1"/>
    <brk id="102" max="30" man="1"/>
    <brk id="198" max="33" man="1"/>
    <brk id="246" max="33" man="1"/>
    <brk id="342" max="33" man="1"/>
    <brk id="438" max="33" man="1"/>
    <brk id="486" max="33" man="1"/>
    <brk id="582" max="33" man="1"/>
    <brk id="678" max="33" man="1"/>
    <brk id="726" max="33" man="1"/>
    <brk id="822" max="33" man="1"/>
    <brk id="918" max="33" man="1"/>
    <brk id="966" max="33" man="1"/>
    <brk id="1062" max="33" man="1"/>
    <brk id="1158" max="33" man="1"/>
    <brk id="1254" max="33" man="1"/>
    <brk id="1350" max="33" man="1"/>
    <brk id="1446" max="3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autoPageBreaks="0" fitToPage="1"/>
  </sheetPr>
  <dimension ref="A1:AX93"/>
  <sheetViews>
    <sheetView view="pageBreakPreview" zoomScaleNormal="100" zoomScaleSheetLayoutView="100" workbookViewId="0"/>
  </sheetViews>
  <sheetFormatPr defaultColWidth="9" defaultRowHeight="13.5" x14ac:dyDescent="0.15"/>
  <cols>
    <col min="1" max="1" width="4.625" style="423" customWidth="1"/>
    <col min="2" max="2" width="7.625" style="423" customWidth="1"/>
    <col min="3" max="3" width="30.625" style="490" customWidth="1"/>
    <col min="4" max="12" width="2.375" style="423" customWidth="1"/>
    <col min="13" max="18" width="2.375" style="490" customWidth="1"/>
    <col min="19" max="22" width="2.375" style="423" customWidth="1"/>
    <col min="23" max="24" width="2.375" style="787" customWidth="1"/>
    <col min="25" max="29" width="2.375" style="423" customWidth="1"/>
    <col min="30" max="31" width="2.375" style="787" customWidth="1"/>
    <col min="32" max="33" width="2.375" style="423" customWidth="1"/>
    <col min="34" max="35" width="2.875" style="423" customWidth="1"/>
    <col min="36" max="37" width="2.375" style="423" customWidth="1"/>
    <col min="38" max="42" width="3.375" style="423" customWidth="1"/>
    <col min="43" max="43" width="9.625" style="423" bestFit="1" customWidth="1"/>
    <col min="44" max="44" width="3" style="423" bestFit="1" customWidth="1"/>
    <col min="45" max="45" width="5.25" style="423" bestFit="1" customWidth="1"/>
    <col min="46" max="46" width="3.375" style="423" customWidth="1"/>
    <col min="47" max="47" width="3.375" style="423" bestFit="1" customWidth="1"/>
    <col min="48" max="48" width="3.375" style="423" customWidth="1"/>
    <col min="49" max="49" width="7.125" style="423" customWidth="1"/>
    <col min="50" max="50" width="8.625" style="423" customWidth="1"/>
    <col min="51" max="51" width="2.875" style="423" customWidth="1"/>
    <col min="52" max="52" width="9" style="423"/>
    <col min="53" max="53" width="9.125" style="423" bestFit="1" customWidth="1"/>
    <col min="54" max="16384" width="9" style="423"/>
  </cols>
  <sheetData>
    <row r="1" spans="1:50" ht="17.100000000000001" customHeight="1" x14ac:dyDescent="0.15">
      <c r="A1" s="149"/>
      <c r="B1" s="149"/>
      <c r="C1" s="4"/>
      <c r="D1" s="490"/>
      <c r="E1" s="490"/>
      <c r="F1" s="490"/>
      <c r="G1" s="490"/>
      <c r="H1" s="490"/>
      <c r="I1" s="490"/>
      <c r="J1" s="490"/>
      <c r="K1" s="490"/>
      <c r="L1" s="490"/>
      <c r="S1" s="490"/>
      <c r="T1" s="490"/>
      <c r="U1" s="490"/>
      <c r="V1" s="490"/>
      <c r="Z1" s="490"/>
      <c r="AA1" s="490"/>
      <c r="AB1" s="490"/>
      <c r="AC1" s="490"/>
      <c r="AD1" s="795"/>
      <c r="AE1" s="850"/>
      <c r="AF1" s="490"/>
      <c r="AG1" s="490"/>
      <c r="AH1" s="490"/>
      <c r="AI1" s="490"/>
      <c r="AJ1" s="851"/>
      <c r="AK1" s="850"/>
      <c r="AL1" s="852"/>
      <c r="AM1" s="852"/>
      <c r="AN1" s="852"/>
      <c r="AO1" s="852"/>
      <c r="AP1" s="852"/>
      <c r="AQ1" s="852"/>
      <c r="AR1" s="852"/>
      <c r="AS1" s="852"/>
      <c r="AT1" s="852"/>
      <c r="AU1" s="852"/>
      <c r="AV1" s="852"/>
      <c r="AW1" s="853"/>
    </row>
    <row r="2" spans="1:50" ht="17.100000000000001" customHeight="1" x14ac:dyDescent="0.15">
      <c r="A2" s="149"/>
      <c r="B2" s="149"/>
      <c r="C2" s="4"/>
      <c r="D2" s="490"/>
      <c r="E2" s="490"/>
      <c r="F2" s="490"/>
      <c r="G2" s="490"/>
      <c r="H2" s="490"/>
      <c r="I2" s="490"/>
      <c r="J2" s="490"/>
      <c r="K2" s="490"/>
      <c r="L2" s="490"/>
      <c r="S2" s="490"/>
      <c r="T2" s="490"/>
      <c r="U2" s="490"/>
      <c r="V2" s="490"/>
      <c r="Z2" s="490"/>
      <c r="AA2" s="490"/>
      <c r="AB2" s="490"/>
      <c r="AC2" s="490"/>
      <c r="AD2" s="795"/>
      <c r="AE2" s="850"/>
      <c r="AF2" s="490"/>
      <c r="AG2" s="490"/>
      <c r="AH2" s="490"/>
      <c r="AI2" s="490"/>
      <c r="AJ2" s="851"/>
      <c r="AK2" s="850"/>
      <c r="AL2" s="852"/>
      <c r="AM2" s="852"/>
      <c r="AN2" s="852"/>
      <c r="AO2" s="852"/>
      <c r="AP2" s="852"/>
      <c r="AQ2" s="852"/>
      <c r="AR2" s="852"/>
      <c r="AS2" s="852"/>
      <c r="AT2" s="852"/>
      <c r="AU2" s="852"/>
      <c r="AV2" s="852"/>
      <c r="AW2" s="853"/>
    </row>
    <row r="3" spans="1:50" ht="17.100000000000001" customHeight="1" x14ac:dyDescent="0.15">
      <c r="A3" s="149"/>
      <c r="B3" s="149"/>
      <c r="C3" s="4"/>
      <c r="D3" s="490"/>
      <c r="E3" s="490"/>
      <c r="F3" s="490"/>
      <c r="G3" s="490"/>
      <c r="H3" s="490"/>
      <c r="I3" s="490"/>
      <c r="J3" s="490"/>
      <c r="K3" s="490"/>
      <c r="L3" s="490"/>
      <c r="S3" s="490"/>
      <c r="T3" s="490"/>
      <c r="U3" s="490"/>
      <c r="V3" s="490"/>
      <c r="Z3" s="490"/>
      <c r="AA3" s="490"/>
      <c r="AB3" s="490"/>
      <c r="AC3" s="490"/>
      <c r="AD3" s="795"/>
      <c r="AE3" s="850"/>
      <c r="AF3" s="490"/>
      <c r="AG3" s="490"/>
      <c r="AH3" s="490"/>
      <c r="AI3" s="490"/>
      <c r="AJ3" s="851"/>
      <c r="AK3" s="850"/>
      <c r="AL3" s="852"/>
      <c r="AM3" s="852"/>
      <c r="AN3" s="852"/>
      <c r="AO3" s="852"/>
      <c r="AP3" s="852"/>
      <c r="AQ3" s="852"/>
      <c r="AR3" s="852"/>
      <c r="AS3" s="852"/>
      <c r="AT3" s="852"/>
      <c r="AU3" s="852"/>
      <c r="AV3" s="852"/>
      <c r="AW3" s="853"/>
    </row>
    <row r="4" spans="1:50" ht="17.100000000000001" customHeight="1" x14ac:dyDescent="0.2">
      <c r="B4" s="788" t="s">
        <v>860</v>
      </c>
    </row>
    <row r="5" spans="1:50" ht="17.100000000000001" customHeight="1" x14ac:dyDescent="0.15">
      <c r="A5" s="6" t="s">
        <v>1</v>
      </c>
      <c r="B5" s="789"/>
      <c r="C5" s="854" t="s">
        <v>2</v>
      </c>
      <c r="D5" s="1130" t="s">
        <v>3</v>
      </c>
      <c r="E5" s="1131"/>
      <c r="F5" s="1131"/>
      <c r="G5" s="1131"/>
      <c r="H5" s="1131"/>
      <c r="I5" s="1131"/>
      <c r="J5" s="1131"/>
      <c r="K5" s="1131"/>
      <c r="L5" s="1131"/>
      <c r="M5" s="1131"/>
      <c r="N5" s="1131"/>
      <c r="O5" s="1131"/>
      <c r="P5" s="1131"/>
      <c r="Q5" s="1131"/>
      <c r="R5" s="1131"/>
      <c r="S5" s="1131"/>
      <c r="T5" s="1131"/>
      <c r="U5" s="1131"/>
      <c r="V5" s="1131"/>
      <c r="W5" s="1131"/>
      <c r="X5" s="1131"/>
      <c r="Y5" s="1131"/>
      <c r="Z5" s="1131"/>
      <c r="AA5" s="1131"/>
      <c r="AB5" s="1131"/>
      <c r="AC5" s="1131"/>
      <c r="AD5" s="1131"/>
      <c r="AE5" s="1131"/>
      <c r="AF5" s="1131"/>
      <c r="AG5" s="1131"/>
      <c r="AH5" s="1131"/>
      <c r="AI5" s="1131"/>
      <c r="AJ5" s="1131"/>
      <c r="AK5" s="1131"/>
      <c r="AL5" s="1131"/>
      <c r="AM5" s="1131"/>
      <c r="AN5" s="1131"/>
      <c r="AO5" s="1131"/>
      <c r="AP5" s="1131"/>
      <c r="AQ5" s="1131"/>
      <c r="AR5" s="1131"/>
      <c r="AS5" s="1131"/>
      <c r="AT5" s="1131"/>
      <c r="AU5" s="1131"/>
      <c r="AV5" s="1132"/>
      <c r="AW5" s="9" t="s">
        <v>4</v>
      </c>
      <c r="AX5" s="9" t="s">
        <v>5</v>
      </c>
    </row>
    <row r="6" spans="1:50" ht="17.100000000000001" customHeight="1" x14ac:dyDescent="0.15">
      <c r="A6" s="10" t="s">
        <v>6</v>
      </c>
      <c r="B6" s="11" t="s">
        <v>7</v>
      </c>
      <c r="C6" s="855"/>
      <c r="D6" s="792"/>
      <c r="E6" s="793"/>
      <c r="F6" s="793"/>
      <c r="G6" s="793"/>
      <c r="H6" s="793"/>
      <c r="I6" s="793"/>
      <c r="J6" s="793"/>
      <c r="K6" s="793"/>
      <c r="L6" s="793"/>
      <c r="M6" s="793"/>
      <c r="N6" s="793"/>
      <c r="O6" s="793"/>
      <c r="P6" s="793"/>
      <c r="Q6" s="793"/>
      <c r="R6" s="793"/>
      <c r="S6" s="793"/>
      <c r="T6" s="793"/>
      <c r="U6" s="793"/>
      <c r="V6" s="793"/>
      <c r="W6" s="794"/>
      <c r="X6" s="794"/>
      <c r="Y6" s="793"/>
      <c r="Z6" s="793"/>
      <c r="AA6" s="793"/>
      <c r="AB6" s="793"/>
      <c r="AC6" s="793"/>
      <c r="AD6" s="794"/>
      <c r="AE6" s="794"/>
      <c r="AF6" s="793"/>
      <c r="AG6" s="793"/>
      <c r="AH6" s="793"/>
      <c r="AI6" s="793"/>
      <c r="AJ6" s="793"/>
      <c r="AK6" s="793"/>
      <c r="AL6" s="793"/>
      <c r="AM6" s="793"/>
      <c r="AN6" s="793"/>
      <c r="AO6" s="793"/>
      <c r="AP6" s="793"/>
      <c r="AQ6" s="793"/>
      <c r="AR6" s="793"/>
      <c r="AS6" s="793"/>
      <c r="AT6" s="793"/>
      <c r="AU6" s="793"/>
      <c r="AV6" s="793"/>
      <c r="AW6" s="16" t="s">
        <v>8</v>
      </c>
      <c r="AX6" s="16" t="s">
        <v>9</v>
      </c>
    </row>
    <row r="7" spans="1:50" ht="17.100000000000001" customHeight="1" x14ac:dyDescent="0.15">
      <c r="A7" s="17">
        <v>24</v>
      </c>
      <c r="B7" s="18">
        <v>8111</v>
      </c>
      <c r="C7" s="19" t="s">
        <v>23559</v>
      </c>
      <c r="D7" s="1088" t="s">
        <v>23338</v>
      </c>
      <c r="E7" s="1089"/>
      <c r="F7" s="1089"/>
      <c r="G7" s="1089"/>
      <c r="H7" s="1089"/>
      <c r="I7" s="1089"/>
      <c r="J7" s="1089"/>
      <c r="K7" s="1089"/>
      <c r="L7" s="1089"/>
      <c r="M7" s="1089"/>
      <c r="N7" s="1090"/>
      <c r="O7" s="1085" t="s">
        <v>23339</v>
      </c>
      <c r="P7" s="1086"/>
      <c r="Q7" s="1086"/>
      <c r="R7" s="1086"/>
      <c r="S7" s="1086"/>
      <c r="T7" s="1086"/>
      <c r="U7" s="1086"/>
      <c r="V7" s="1086"/>
      <c r="W7" s="1087"/>
      <c r="X7" s="20" t="s">
        <v>23340</v>
      </c>
      <c r="Y7" s="4"/>
      <c r="Z7" s="4"/>
      <c r="AA7" s="2"/>
      <c r="AB7" s="4"/>
      <c r="AC7" s="4"/>
      <c r="AD7" s="23"/>
      <c r="AE7" s="23"/>
      <c r="AF7" s="4"/>
      <c r="AG7" s="4"/>
      <c r="AH7" s="1108">
        <f>'8短期入所（基本）'!AM7</f>
        <v>903</v>
      </c>
      <c r="AI7" s="1108"/>
      <c r="AJ7" s="4" t="s">
        <v>21</v>
      </c>
      <c r="AK7" s="21"/>
      <c r="AL7" s="4"/>
      <c r="AM7" s="4"/>
      <c r="AN7" s="4"/>
      <c r="AO7" s="4"/>
      <c r="AP7" s="4"/>
      <c r="AQ7" s="47"/>
      <c r="AR7" s="40"/>
      <c r="AS7" s="40"/>
      <c r="AT7" s="40"/>
      <c r="AU7" s="40"/>
      <c r="AV7" s="41"/>
      <c r="AW7" s="101">
        <f>ROUND(AH7*$AO$16,0)</f>
        <v>632</v>
      </c>
      <c r="AX7" s="31" t="s">
        <v>4822</v>
      </c>
    </row>
    <row r="8" spans="1:50" ht="17.100000000000001" customHeight="1" x14ac:dyDescent="0.15">
      <c r="A8" s="32">
        <v>24</v>
      </c>
      <c r="B8" s="33">
        <v>8152</v>
      </c>
      <c r="C8" s="34" t="s">
        <v>23560</v>
      </c>
      <c r="D8" s="798"/>
      <c r="E8" s="799"/>
      <c r="F8" s="799"/>
      <c r="G8" s="799"/>
      <c r="H8" s="799"/>
      <c r="I8" s="799"/>
      <c r="J8" s="799"/>
      <c r="K8" s="799"/>
      <c r="L8" s="799"/>
      <c r="M8" s="799"/>
      <c r="N8" s="800"/>
      <c r="O8" s="1088"/>
      <c r="P8" s="1089"/>
      <c r="Q8" s="1089"/>
      <c r="R8" s="1089"/>
      <c r="S8" s="1089"/>
      <c r="T8" s="1089"/>
      <c r="U8" s="1089"/>
      <c r="V8" s="1089"/>
      <c r="W8" s="1090"/>
      <c r="X8" s="20"/>
      <c r="Y8" s="4"/>
      <c r="Z8" s="4"/>
      <c r="AA8" s="2"/>
      <c r="AB8" s="4"/>
      <c r="AC8" s="4"/>
      <c r="AD8" s="23"/>
      <c r="AE8" s="23"/>
      <c r="AF8" s="4"/>
      <c r="AG8" s="4"/>
      <c r="AH8" s="1129"/>
      <c r="AI8" s="1129"/>
      <c r="AJ8" s="4"/>
      <c r="AK8" s="21"/>
      <c r="AL8" s="20"/>
      <c r="AM8" s="4"/>
      <c r="AN8" s="4"/>
      <c r="AO8" s="4"/>
      <c r="AP8" s="4"/>
      <c r="AQ8" s="42" t="s">
        <v>23342</v>
      </c>
      <c r="AR8" s="44" t="s">
        <v>17</v>
      </c>
      <c r="AS8" s="220">
        <v>0.9</v>
      </c>
      <c r="AT8" s="220"/>
      <c r="AU8" s="43"/>
      <c r="AV8" s="231"/>
      <c r="AW8" s="35">
        <f>ROUND(ROUND(AH7*$AO$16,0)*AS8,0)</f>
        <v>569</v>
      </c>
      <c r="AX8" s="31"/>
    </row>
    <row r="9" spans="1:50" ht="17.100000000000001" customHeight="1" x14ac:dyDescent="0.15">
      <c r="A9" s="32">
        <v>24</v>
      </c>
      <c r="B9" s="33">
        <v>8112</v>
      </c>
      <c r="C9" s="34" t="s">
        <v>23561</v>
      </c>
      <c r="D9" s="798"/>
      <c r="E9" s="799"/>
      <c r="F9" s="799"/>
      <c r="G9" s="799"/>
      <c r="H9" s="799"/>
      <c r="I9" s="799"/>
      <c r="J9" s="799"/>
      <c r="K9" s="799"/>
      <c r="L9" s="799"/>
      <c r="M9" s="799"/>
      <c r="N9" s="800"/>
      <c r="O9" s="73"/>
      <c r="P9" s="74"/>
      <c r="Q9" s="74"/>
      <c r="R9" s="74"/>
      <c r="S9" s="74"/>
      <c r="T9" s="74"/>
      <c r="U9" s="74"/>
      <c r="V9" s="74"/>
      <c r="W9" s="75"/>
      <c r="X9" s="47" t="s">
        <v>23344</v>
      </c>
      <c r="Y9" s="40"/>
      <c r="Z9" s="40"/>
      <c r="AA9" s="48"/>
      <c r="AB9" s="40"/>
      <c r="AC9" s="40"/>
      <c r="AD9" s="65"/>
      <c r="AE9" s="65"/>
      <c r="AF9" s="40"/>
      <c r="AG9" s="40"/>
      <c r="AH9" s="1112">
        <f>'8短期入所（基本）'!AM9</f>
        <v>767</v>
      </c>
      <c r="AI9" s="1112"/>
      <c r="AJ9" s="40" t="s">
        <v>21</v>
      </c>
      <c r="AK9" s="41"/>
      <c r="AL9" s="20"/>
      <c r="AM9" s="4"/>
      <c r="AN9" s="4"/>
      <c r="AO9" s="4"/>
      <c r="AP9" s="4"/>
      <c r="AQ9" s="47"/>
      <c r="AR9" s="40"/>
      <c r="AS9" s="40"/>
      <c r="AT9" s="40"/>
      <c r="AU9" s="40"/>
      <c r="AV9" s="41"/>
      <c r="AW9" s="97">
        <f>ROUND(AH9*$AO$16,0)</f>
        <v>537</v>
      </c>
      <c r="AX9" s="31"/>
    </row>
    <row r="10" spans="1:50" ht="17.100000000000001" customHeight="1" x14ac:dyDescent="0.15">
      <c r="A10" s="32">
        <v>24</v>
      </c>
      <c r="B10" s="33">
        <v>8155</v>
      </c>
      <c r="C10" s="34" t="s">
        <v>23562</v>
      </c>
      <c r="D10" s="798"/>
      <c r="E10" s="799"/>
      <c r="F10" s="799"/>
      <c r="G10" s="799"/>
      <c r="H10" s="799"/>
      <c r="I10" s="799"/>
      <c r="J10" s="799"/>
      <c r="K10" s="799"/>
      <c r="L10" s="799"/>
      <c r="M10" s="799"/>
      <c r="N10" s="800"/>
      <c r="O10" s="73"/>
      <c r="P10" s="74"/>
      <c r="Q10" s="74"/>
      <c r="R10" s="74"/>
      <c r="S10" s="74"/>
      <c r="T10" s="74"/>
      <c r="U10" s="74"/>
      <c r="V10" s="74"/>
      <c r="W10" s="75"/>
      <c r="X10" s="20"/>
      <c r="Y10" s="4"/>
      <c r="Z10" s="4"/>
      <c r="AA10" s="2"/>
      <c r="AB10" s="4"/>
      <c r="AC10" s="4"/>
      <c r="AD10" s="23"/>
      <c r="AE10" s="23"/>
      <c r="AF10" s="4"/>
      <c r="AG10" s="4"/>
      <c r="AH10" s="1129"/>
      <c r="AI10" s="1129"/>
      <c r="AJ10" s="4"/>
      <c r="AK10" s="21"/>
      <c r="AL10" s="20"/>
      <c r="AM10" s="4"/>
      <c r="AN10" s="4"/>
      <c r="AO10" s="4"/>
      <c r="AP10" s="4"/>
      <c r="AQ10" s="42" t="s">
        <v>23342</v>
      </c>
      <c r="AR10" s="44" t="s">
        <v>17</v>
      </c>
      <c r="AS10" s="220">
        <v>0.9</v>
      </c>
      <c r="AT10" s="220"/>
      <c r="AU10" s="43"/>
      <c r="AV10" s="231"/>
      <c r="AW10" s="101">
        <f>ROUND(ROUND(AH9*$AO$16,0)*AS10,0)</f>
        <v>483</v>
      </c>
      <c r="AX10" s="31"/>
    </row>
    <row r="11" spans="1:50" ht="17.100000000000001" customHeight="1" x14ac:dyDescent="0.15">
      <c r="A11" s="32">
        <v>24</v>
      </c>
      <c r="B11" s="33">
        <v>8113</v>
      </c>
      <c r="C11" s="34" t="s">
        <v>23563</v>
      </c>
      <c r="D11" s="798"/>
      <c r="E11" s="799"/>
      <c r="F11" s="799"/>
      <c r="G11" s="799"/>
      <c r="H11" s="799"/>
      <c r="I11" s="799"/>
      <c r="J11" s="799"/>
      <c r="K11" s="799"/>
      <c r="L11" s="799"/>
      <c r="M11" s="799"/>
      <c r="N11" s="800"/>
      <c r="O11" s="20"/>
      <c r="P11" s="4"/>
      <c r="Q11" s="4"/>
      <c r="R11" s="4"/>
      <c r="S11" s="4"/>
      <c r="T11" s="4"/>
      <c r="U11" s="4"/>
      <c r="V11" s="4"/>
      <c r="W11" s="21"/>
      <c r="X11" s="47" t="s">
        <v>23347</v>
      </c>
      <c r="Y11" s="40"/>
      <c r="Z11" s="40"/>
      <c r="AA11" s="48"/>
      <c r="AB11" s="40"/>
      <c r="AC11" s="40"/>
      <c r="AD11" s="65"/>
      <c r="AE11" s="65"/>
      <c r="AF11" s="40"/>
      <c r="AG11" s="40"/>
      <c r="AH11" s="1112">
        <f>'8短期入所（基本）'!AM11</f>
        <v>634</v>
      </c>
      <c r="AI11" s="1112"/>
      <c r="AJ11" s="40" t="s">
        <v>21</v>
      </c>
      <c r="AK11" s="41"/>
      <c r="AL11" s="20"/>
      <c r="AM11" s="4"/>
      <c r="AN11" s="4"/>
      <c r="AO11" s="4"/>
      <c r="AP11" s="4"/>
      <c r="AQ11" s="47"/>
      <c r="AR11" s="40"/>
      <c r="AS11" s="40"/>
      <c r="AT11" s="40"/>
      <c r="AU11" s="40"/>
      <c r="AV11" s="41"/>
      <c r="AW11" s="101">
        <f>ROUND(AH11*$AO$16,0)</f>
        <v>444</v>
      </c>
      <c r="AX11" s="232"/>
    </row>
    <row r="12" spans="1:50" ht="17.100000000000001" customHeight="1" x14ac:dyDescent="0.15">
      <c r="A12" s="32">
        <v>24</v>
      </c>
      <c r="B12" s="33">
        <v>8158</v>
      </c>
      <c r="C12" s="34" t="s">
        <v>23564</v>
      </c>
      <c r="D12" s="798"/>
      <c r="E12" s="799"/>
      <c r="F12" s="799"/>
      <c r="G12" s="799"/>
      <c r="H12" s="799"/>
      <c r="I12" s="799"/>
      <c r="J12" s="799"/>
      <c r="K12" s="799"/>
      <c r="L12" s="799"/>
      <c r="M12" s="799"/>
      <c r="N12" s="800"/>
      <c r="O12" s="73"/>
      <c r="P12" s="74"/>
      <c r="Q12" s="74"/>
      <c r="R12" s="74"/>
      <c r="S12" s="74"/>
      <c r="T12" s="74"/>
      <c r="U12" s="74"/>
      <c r="V12" s="74"/>
      <c r="W12" s="75"/>
      <c r="X12" s="20"/>
      <c r="Y12" s="4"/>
      <c r="Z12" s="4"/>
      <c r="AA12" s="2"/>
      <c r="AB12" s="4"/>
      <c r="AC12" s="4"/>
      <c r="AD12" s="23"/>
      <c r="AE12" s="23"/>
      <c r="AF12" s="4"/>
      <c r="AG12" s="4"/>
      <c r="AH12" s="1129"/>
      <c r="AI12" s="1129"/>
      <c r="AJ12" s="4"/>
      <c r="AK12" s="21"/>
      <c r="AL12" s="20"/>
      <c r="AM12" s="4"/>
      <c r="AN12" s="4"/>
      <c r="AO12" s="4"/>
      <c r="AP12" s="4"/>
      <c r="AQ12" s="42" t="s">
        <v>23342</v>
      </c>
      <c r="AR12" s="44" t="s">
        <v>17</v>
      </c>
      <c r="AS12" s="220">
        <v>0.9</v>
      </c>
      <c r="AT12" s="220"/>
      <c r="AU12" s="43"/>
      <c r="AV12" s="231"/>
      <c r="AW12" s="101">
        <f>ROUND(ROUND(AH11*$AO$16,0)*AS12,0)</f>
        <v>400</v>
      </c>
      <c r="AX12" s="31"/>
    </row>
    <row r="13" spans="1:50" ht="17.100000000000001" customHeight="1" x14ac:dyDescent="0.15">
      <c r="A13" s="32">
        <v>24</v>
      </c>
      <c r="B13" s="33">
        <v>8114</v>
      </c>
      <c r="C13" s="34" t="s">
        <v>23565</v>
      </c>
      <c r="D13" s="798"/>
      <c r="E13" s="799"/>
      <c r="F13" s="799"/>
      <c r="G13" s="799"/>
      <c r="H13" s="799"/>
      <c r="I13" s="799"/>
      <c r="J13" s="799"/>
      <c r="K13" s="799"/>
      <c r="L13" s="799"/>
      <c r="M13" s="799"/>
      <c r="N13" s="800"/>
      <c r="O13" s="20"/>
      <c r="P13" s="4"/>
      <c r="Q13" s="4"/>
      <c r="R13" s="4"/>
      <c r="S13" s="4"/>
      <c r="T13" s="4"/>
      <c r="U13" s="4"/>
      <c r="V13" s="4"/>
      <c r="W13" s="21"/>
      <c r="X13" s="47" t="s">
        <v>23350</v>
      </c>
      <c r="Y13" s="40"/>
      <c r="Z13" s="40"/>
      <c r="AA13" s="48"/>
      <c r="AB13" s="40"/>
      <c r="AC13" s="40"/>
      <c r="AD13" s="65"/>
      <c r="AE13" s="65"/>
      <c r="AF13" s="40"/>
      <c r="AG13" s="40"/>
      <c r="AH13" s="1112">
        <f>'8短期入所（基本）'!AM13</f>
        <v>570</v>
      </c>
      <c r="AI13" s="1112"/>
      <c r="AJ13" s="40" t="s">
        <v>21</v>
      </c>
      <c r="AK13" s="41"/>
      <c r="AL13" s="1126" t="s">
        <v>4015</v>
      </c>
      <c r="AM13" s="1160"/>
      <c r="AN13" s="1160"/>
      <c r="AO13" s="1160"/>
      <c r="AP13" s="1161"/>
      <c r="AQ13" s="76"/>
      <c r="AR13" s="77"/>
      <c r="AS13" s="77"/>
      <c r="AT13" s="77"/>
      <c r="AU13" s="77"/>
      <c r="AV13" s="78"/>
      <c r="AW13" s="101">
        <f>ROUND(AH13*$AO$16,0)</f>
        <v>399</v>
      </c>
      <c r="AX13" s="232"/>
    </row>
    <row r="14" spans="1:50" ht="17.100000000000001" customHeight="1" x14ac:dyDescent="0.15">
      <c r="A14" s="32">
        <v>24</v>
      </c>
      <c r="B14" s="33">
        <v>8161</v>
      </c>
      <c r="C14" s="34" t="s">
        <v>23566</v>
      </c>
      <c r="D14" s="798"/>
      <c r="E14" s="799"/>
      <c r="F14" s="799"/>
      <c r="G14" s="799"/>
      <c r="H14" s="799"/>
      <c r="I14" s="799"/>
      <c r="J14" s="799"/>
      <c r="K14" s="799"/>
      <c r="L14" s="799"/>
      <c r="M14" s="799"/>
      <c r="N14" s="800"/>
      <c r="O14" s="73"/>
      <c r="P14" s="74"/>
      <c r="Q14" s="74"/>
      <c r="R14" s="74"/>
      <c r="S14" s="74"/>
      <c r="T14" s="74"/>
      <c r="U14" s="74"/>
      <c r="V14" s="74"/>
      <c r="W14" s="75"/>
      <c r="X14" s="20"/>
      <c r="Y14" s="4"/>
      <c r="Z14" s="4"/>
      <c r="AA14" s="2"/>
      <c r="AB14" s="4"/>
      <c r="AC14" s="4"/>
      <c r="AD14" s="23"/>
      <c r="AE14" s="23"/>
      <c r="AF14" s="4"/>
      <c r="AG14" s="4"/>
      <c r="AH14" s="1129"/>
      <c r="AI14" s="1129"/>
      <c r="AJ14" s="4"/>
      <c r="AK14" s="21"/>
      <c r="AL14" s="1126"/>
      <c r="AM14" s="1160"/>
      <c r="AN14" s="1160"/>
      <c r="AO14" s="1160"/>
      <c r="AP14" s="1161"/>
      <c r="AQ14" s="42" t="s">
        <v>23342</v>
      </c>
      <c r="AR14" s="44" t="s">
        <v>17</v>
      </c>
      <c r="AS14" s="220">
        <v>0.9</v>
      </c>
      <c r="AT14" s="220"/>
      <c r="AU14" s="43"/>
      <c r="AV14" s="231"/>
      <c r="AW14" s="101">
        <f>ROUND(ROUND(AH13*$AO$16,0)*AS14,0)</f>
        <v>359</v>
      </c>
      <c r="AX14" s="31"/>
    </row>
    <row r="15" spans="1:50" ht="17.100000000000001" customHeight="1" x14ac:dyDescent="0.15">
      <c r="A15" s="32">
        <v>24</v>
      </c>
      <c r="B15" s="33">
        <v>8115</v>
      </c>
      <c r="C15" s="34" t="s">
        <v>23567</v>
      </c>
      <c r="D15" s="798"/>
      <c r="E15" s="799"/>
      <c r="F15" s="799"/>
      <c r="G15" s="799"/>
      <c r="H15" s="799"/>
      <c r="I15" s="799"/>
      <c r="J15" s="799"/>
      <c r="K15" s="799"/>
      <c r="L15" s="799"/>
      <c r="M15" s="799"/>
      <c r="N15" s="800"/>
      <c r="O15" s="20"/>
      <c r="P15" s="4"/>
      <c r="Q15" s="4"/>
      <c r="R15" s="4"/>
      <c r="S15" s="4"/>
      <c r="T15" s="4"/>
      <c r="U15" s="4"/>
      <c r="V15" s="4"/>
      <c r="W15" s="21"/>
      <c r="X15" s="47" t="s">
        <v>23353</v>
      </c>
      <c r="Y15" s="40"/>
      <c r="Z15" s="40"/>
      <c r="AA15" s="48"/>
      <c r="AB15" s="40"/>
      <c r="AC15" s="40"/>
      <c r="AD15" s="65"/>
      <c r="AE15" s="65"/>
      <c r="AF15" s="40"/>
      <c r="AG15" s="40"/>
      <c r="AH15" s="1112">
        <f>'8短期入所（基本）'!AM15</f>
        <v>498</v>
      </c>
      <c r="AI15" s="1112"/>
      <c r="AJ15" s="40" t="s">
        <v>21</v>
      </c>
      <c r="AK15" s="41"/>
      <c r="AL15" s="1126"/>
      <c r="AM15" s="1160"/>
      <c r="AN15" s="1160"/>
      <c r="AO15" s="1160"/>
      <c r="AP15" s="1161"/>
      <c r="AQ15" s="76"/>
      <c r="AR15" s="77"/>
      <c r="AS15" s="77"/>
      <c r="AT15" s="77"/>
      <c r="AU15" s="77"/>
      <c r="AV15" s="78"/>
      <c r="AW15" s="101">
        <f>ROUND(AH15*$AO$16,0)</f>
        <v>349</v>
      </c>
      <c r="AX15" s="232"/>
    </row>
    <row r="16" spans="1:50" ht="17.100000000000001" customHeight="1" x14ac:dyDescent="0.15">
      <c r="A16" s="32">
        <v>24</v>
      </c>
      <c r="B16" s="33">
        <v>8164</v>
      </c>
      <c r="C16" s="34" t="s">
        <v>23568</v>
      </c>
      <c r="D16" s="798"/>
      <c r="E16" s="799"/>
      <c r="F16" s="799"/>
      <c r="G16" s="799"/>
      <c r="H16" s="799"/>
      <c r="I16" s="799"/>
      <c r="J16" s="799"/>
      <c r="K16" s="799"/>
      <c r="L16" s="799"/>
      <c r="M16" s="799"/>
      <c r="N16" s="800"/>
      <c r="O16" s="73"/>
      <c r="P16" s="74"/>
      <c r="Q16" s="74"/>
      <c r="R16" s="74"/>
      <c r="S16" s="74"/>
      <c r="T16" s="74"/>
      <c r="U16" s="74"/>
      <c r="V16" s="74"/>
      <c r="W16" s="75"/>
      <c r="X16" s="20"/>
      <c r="Y16" s="4"/>
      <c r="Z16" s="4"/>
      <c r="AA16" s="2"/>
      <c r="AB16" s="4"/>
      <c r="AC16" s="4"/>
      <c r="AD16" s="23"/>
      <c r="AE16" s="23"/>
      <c r="AF16" s="4"/>
      <c r="AG16" s="4"/>
      <c r="AH16" s="1129"/>
      <c r="AI16" s="1129"/>
      <c r="AJ16" s="4"/>
      <c r="AK16" s="21"/>
      <c r="AL16" s="73"/>
      <c r="AM16" s="74"/>
      <c r="AN16" s="23" t="s">
        <v>17</v>
      </c>
      <c r="AO16" s="1158">
        <v>0.7</v>
      </c>
      <c r="AP16" s="1159"/>
      <c r="AQ16" s="42" t="s">
        <v>23342</v>
      </c>
      <c r="AR16" s="44" t="s">
        <v>17</v>
      </c>
      <c r="AS16" s="220">
        <v>0.9</v>
      </c>
      <c r="AT16" s="220"/>
      <c r="AU16" s="43"/>
      <c r="AV16" s="231"/>
      <c r="AW16" s="101">
        <f>ROUND(ROUND(AH15*$AO$16,0)*AS16,0)</f>
        <v>314</v>
      </c>
      <c r="AX16" s="31"/>
    </row>
    <row r="17" spans="1:50" ht="17.100000000000001" customHeight="1" x14ac:dyDescent="0.15">
      <c r="A17" s="32">
        <v>24</v>
      </c>
      <c r="B17" s="33">
        <v>8131</v>
      </c>
      <c r="C17" s="34" t="s">
        <v>23569</v>
      </c>
      <c r="D17" s="798"/>
      <c r="E17" s="799"/>
      <c r="F17" s="799"/>
      <c r="G17" s="799"/>
      <c r="H17" s="799"/>
      <c r="I17" s="799"/>
      <c r="J17" s="799"/>
      <c r="K17" s="799"/>
      <c r="L17" s="799"/>
      <c r="M17" s="799"/>
      <c r="N17" s="800"/>
      <c r="O17" s="1085" t="s">
        <v>23356</v>
      </c>
      <c r="P17" s="1133"/>
      <c r="Q17" s="1133"/>
      <c r="R17" s="1133"/>
      <c r="S17" s="1133"/>
      <c r="T17" s="1133"/>
      <c r="U17" s="1133"/>
      <c r="V17" s="1133"/>
      <c r="W17" s="1134"/>
      <c r="X17" s="47" t="s">
        <v>23340</v>
      </c>
      <c r="Y17" s="40"/>
      <c r="Z17" s="40"/>
      <c r="AA17" s="48"/>
      <c r="AB17" s="40"/>
      <c r="AC17" s="40"/>
      <c r="AD17" s="65"/>
      <c r="AE17" s="65"/>
      <c r="AF17" s="40"/>
      <c r="AG17" s="40"/>
      <c r="AH17" s="1112">
        <f>'8短期入所（基本）'!AM17</f>
        <v>589</v>
      </c>
      <c r="AI17" s="1112"/>
      <c r="AJ17" s="40" t="s">
        <v>21</v>
      </c>
      <c r="AK17" s="41"/>
      <c r="AL17" s="463"/>
      <c r="AM17" s="70"/>
      <c r="AN17" s="70"/>
      <c r="AO17" s="70"/>
      <c r="AP17" s="70"/>
      <c r="AQ17" s="856"/>
      <c r="AR17" s="388"/>
      <c r="AS17" s="388"/>
      <c r="AT17" s="388"/>
      <c r="AU17" s="388"/>
      <c r="AV17" s="857"/>
      <c r="AW17" s="101">
        <f>ROUND(AH17*$AO$16,0)</f>
        <v>412</v>
      </c>
      <c r="AX17" s="31"/>
    </row>
    <row r="18" spans="1:50" ht="17.100000000000001" customHeight="1" x14ac:dyDescent="0.15">
      <c r="A18" s="32">
        <v>24</v>
      </c>
      <c r="B18" s="33">
        <v>8167</v>
      </c>
      <c r="C18" s="34" t="s">
        <v>23570</v>
      </c>
      <c r="D18" s="798"/>
      <c r="E18" s="799"/>
      <c r="F18" s="799"/>
      <c r="G18" s="799"/>
      <c r="H18" s="799"/>
      <c r="I18" s="799"/>
      <c r="J18" s="799"/>
      <c r="K18" s="799"/>
      <c r="L18" s="799"/>
      <c r="M18" s="799"/>
      <c r="N18" s="800"/>
      <c r="O18" s="1088"/>
      <c r="P18" s="1135"/>
      <c r="Q18" s="1135"/>
      <c r="R18" s="1135"/>
      <c r="S18" s="1135"/>
      <c r="T18" s="1135"/>
      <c r="U18" s="1135"/>
      <c r="V18" s="1135"/>
      <c r="W18" s="1136"/>
      <c r="X18" s="20"/>
      <c r="Y18" s="4"/>
      <c r="Z18" s="4"/>
      <c r="AA18" s="2"/>
      <c r="AB18" s="4"/>
      <c r="AC18" s="4"/>
      <c r="AD18" s="23"/>
      <c r="AE18" s="23"/>
      <c r="AF18" s="4"/>
      <c r="AG18" s="4"/>
      <c r="AH18" s="1129"/>
      <c r="AI18" s="1129"/>
      <c r="AJ18" s="4"/>
      <c r="AK18" s="21"/>
      <c r="AL18" s="20"/>
      <c r="AM18" s="4"/>
      <c r="AN18" s="4"/>
      <c r="AO18" s="4"/>
      <c r="AP18" s="4"/>
      <c r="AQ18" s="42" t="s">
        <v>23342</v>
      </c>
      <c r="AR18" s="44" t="s">
        <v>17</v>
      </c>
      <c r="AS18" s="220">
        <v>0.9</v>
      </c>
      <c r="AT18" s="220"/>
      <c r="AU18" s="43"/>
      <c r="AV18" s="231"/>
      <c r="AW18" s="101">
        <f>ROUND(ROUND(AH17*$AO$16,0)*AS18,0)</f>
        <v>371</v>
      </c>
      <c r="AX18" s="31"/>
    </row>
    <row r="19" spans="1:50" ht="17.100000000000001" customHeight="1" x14ac:dyDescent="0.15">
      <c r="A19" s="32">
        <v>24</v>
      </c>
      <c r="B19" s="33">
        <v>8132</v>
      </c>
      <c r="C19" s="34" t="s">
        <v>23571</v>
      </c>
      <c r="D19" s="798"/>
      <c r="E19" s="799"/>
      <c r="F19" s="799"/>
      <c r="G19" s="799"/>
      <c r="H19" s="799"/>
      <c r="I19" s="799"/>
      <c r="J19" s="799"/>
      <c r="K19" s="799"/>
      <c r="L19" s="799"/>
      <c r="M19" s="799"/>
      <c r="N19" s="800"/>
      <c r="O19" s="1137"/>
      <c r="P19" s="1135"/>
      <c r="Q19" s="1135"/>
      <c r="R19" s="1135"/>
      <c r="S19" s="1135"/>
      <c r="T19" s="1135"/>
      <c r="U19" s="1135"/>
      <c r="V19" s="1135"/>
      <c r="W19" s="1136"/>
      <c r="X19" s="47" t="s">
        <v>23344</v>
      </c>
      <c r="Y19" s="40"/>
      <c r="Z19" s="40"/>
      <c r="AA19" s="48"/>
      <c r="AB19" s="40"/>
      <c r="AC19" s="40"/>
      <c r="AD19" s="65"/>
      <c r="AE19" s="65"/>
      <c r="AF19" s="40"/>
      <c r="AG19" s="40"/>
      <c r="AH19" s="1112">
        <f>'8短期入所（基本）'!AM19</f>
        <v>516</v>
      </c>
      <c r="AI19" s="1112"/>
      <c r="AJ19" s="40" t="s">
        <v>21</v>
      </c>
      <c r="AK19" s="41"/>
      <c r="AL19" s="20"/>
      <c r="AM19" s="4"/>
      <c r="AN19" s="858"/>
      <c r="AO19" s="858"/>
      <c r="AP19" s="858"/>
      <c r="AQ19" s="859"/>
      <c r="AR19" s="108"/>
      <c r="AS19" s="108"/>
      <c r="AT19" s="108"/>
      <c r="AU19" s="108"/>
      <c r="AV19" s="860"/>
      <c r="AW19" s="101">
        <f>ROUND(AH19*$AO$16,0)</f>
        <v>361</v>
      </c>
      <c r="AX19" s="31"/>
    </row>
    <row r="20" spans="1:50" ht="17.100000000000001" customHeight="1" x14ac:dyDescent="0.15">
      <c r="A20" s="32">
        <v>24</v>
      </c>
      <c r="B20" s="33">
        <v>8170</v>
      </c>
      <c r="C20" s="34" t="s">
        <v>23572</v>
      </c>
      <c r="D20" s="798"/>
      <c r="E20" s="799"/>
      <c r="F20" s="799"/>
      <c r="G20" s="799"/>
      <c r="H20" s="799"/>
      <c r="I20" s="799"/>
      <c r="J20" s="799"/>
      <c r="K20" s="799"/>
      <c r="L20" s="799"/>
      <c r="M20" s="799"/>
      <c r="N20" s="800"/>
      <c r="O20" s="73"/>
      <c r="P20" s="74"/>
      <c r="Q20" s="74"/>
      <c r="R20" s="74"/>
      <c r="S20" s="74"/>
      <c r="T20" s="74"/>
      <c r="U20" s="74"/>
      <c r="V20" s="74"/>
      <c r="W20" s="75"/>
      <c r="X20" s="20"/>
      <c r="Y20" s="4"/>
      <c r="Z20" s="4"/>
      <c r="AA20" s="2"/>
      <c r="AB20" s="4"/>
      <c r="AC20" s="4"/>
      <c r="AD20" s="23"/>
      <c r="AE20" s="23"/>
      <c r="AF20" s="4"/>
      <c r="AG20" s="4"/>
      <c r="AH20" s="1129"/>
      <c r="AI20" s="1129"/>
      <c r="AJ20" s="4"/>
      <c r="AK20" s="21"/>
      <c r="AL20" s="20"/>
      <c r="AM20" s="4"/>
      <c r="AN20" s="4"/>
      <c r="AO20" s="4"/>
      <c r="AP20" s="4"/>
      <c r="AQ20" s="42" t="s">
        <v>23342</v>
      </c>
      <c r="AR20" s="44" t="s">
        <v>17</v>
      </c>
      <c r="AS20" s="220">
        <v>0.9</v>
      </c>
      <c r="AT20" s="220"/>
      <c r="AU20" s="43"/>
      <c r="AV20" s="231"/>
      <c r="AW20" s="101">
        <f>ROUND(ROUND(AH19*$AO$16,0)*AS20,0)</f>
        <v>325</v>
      </c>
      <c r="AX20" s="31"/>
    </row>
    <row r="21" spans="1:50" ht="17.100000000000001" customHeight="1" x14ac:dyDescent="0.15">
      <c r="A21" s="32">
        <v>24</v>
      </c>
      <c r="B21" s="33">
        <v>8133</v>
      </c>
      <c r="C21" s="34" t="s">
        <v>23573</v>
      </c>
      <c r="D21" s="798"/>
      <c r="E21" s="799"/>
      <c r="F21" s="799"/>
      <c r="G21" s="799"/>
      <c r="H21" s="799"/>
      <c r="I21" s="799"/>
      <c r="J21" s="799"/>
      <c r="K21" s="799"/>
      <c r="L21" s="799"/>
      <c r="M21" s="799"/>
      <c r="N21" s="800"/>
      <c r="O21" s="20"/>
      <c r="P21" s="4"/>
      <c r="Q21" s="4"/>
      <c r="R21" s="4"/>
      <c r="S21" s="4"/>
      <c r="T21" s="4"/>
      <c r="U21" s="4"/>
      <c r="V21" s="4"/>
      <c r="W21" s="21"/>
      <c r="X21" s="47" t="s">
        <v>23347</v>
      </c>
      <c r="Y21" s="40"/>
      <c r="Z21" s="40"/>
      <c r="AA21" s="48"/>
      <c r="AB21" s="40"/>
      <c r="AC21" s="40"/>
      <c r="AD21" s="65"/>
      <c r="AE21" s="65"/>
      <c r="AF21" s="40"/>
      <c r="AG21" s="40"/>
      <c r="AH21" s="1112">
        <f>'8短期入所（基本）'!AM21</f>
        <v>311</v>
      </c>
      <c r="AI21" s="1112"/>
      <c r="AJ21" s="40" t="s">
        <v>21</v>
      </c>
      <c r="AK21" s="41"/>
      <c r="AL21" s="20"/>
      <c r="AM21" s="4"/>
      <c r="AN21" s="23"/>
      <c r="AO21" s="1158"/>
      <c r="AP21" s="1158"/>
      <c r="AQ21" s="861"/>
      <c r="AR21" s="45"/>
      <c r="AS21" s="45"/>
      <c r="AT21" s="45"/>
      <c r="AU21" s="45"/>
      <c r="AV21" s="862"/>
      <c r="AW21" s="101">
        <f>ROUND(AH21*$AO$16,0)</f>
        <v>218</v>
      </c>
      <c r="AX21" s="232"/>
    </row>
    <row r="22" spans="1:50" ht="17.100000000000001" customHeight="1" x14ac:dyDescent="0.15">
      <c r="A22" s="32">
        <v>24</v>
      </c>
      <c r="B22" s="33">
        <v>8173</v>
      </c>
      <c r="C22" s="34" t="s">
        <v>23574</v>
      </c>
      <c r="D22" s="798"/>
      <c r="E22" s="799"/>
      <c r="F22" s="799"/>
      <c r="G22" s="799"/>
      <c r="H22" s="799"/>
      <c r="I22" s="799"/>
      <c r="J22" s="799"/>
      <c r="K22" s="799"/>
      <c r="L22" s="799"/>
      <c r="M22" s="799"/>
      <c r="N22" s="800"/>
      <c r="O22" s="73"/>
      <c r="P22" s="74"/>
      <c r="Q22" s="74"/>
      <c r="R22" s="74"/>
      <c r="S22" s="74"/>
      <c r="T22" s="74"/>
      <c r="U22" s="74"/>
      <c r="V22" s="74"/>
      <c r="W22" s="75"/>
      <c r="X22" s="20"/>
      <c r="Y22" s="4"/>
      <c r="Z22" s="4"/>
      <c r="AA22" s="2"/>
      <c r="AB22" s="4"/>
      <c r="AC22" s="4"/>
      <c r="AD22" s="23"/>
      <c r="AE22" s="23"/>
      <c r="AF22" s="4"/>
      <c r="AG22" s="4"/>
      <c r="AH22" s="1129"/>
      <c r="AI22" s="1129"/>
      <c r="AJ22" s="4"/>
      <c r="AK22" s="21"/>
      <c r="AL22" s="20"/>
      <c r="AM22" s="4"/>
      <c r="AN22" s="4"/>
      <c r="AO22" s="4"/>
      <c r="AP22" s="4"/>
      <c r="AQ22" s="42" t="s">
        <v>23342</v>
      </c>
      <c r="AR22" s="44" t="s">
        <v>17</v>
      </c>
      <c r="AS22" s="220">
        <v>0.9</v>
      </c>
      <c r="AT22" s="220"/>
      <c r="AU22" s="43"/>
      <c r="AV22" s="231"/>
      <c r="AW22" s="101">
        <f>ROUND(ROUND(AH21*$AO$16,0)*AS22,0)</f>
        <v>196</v>
      </c>
      <c r="AX22" s="31"/>
    </row>
    <row r="23" spans="1:50" ht="17.100000000000001" customHeight="1" x14ac:dyDescent="0.15">
      <c r="A23" s="32">
        <v>24</v>
      </c>
      <c r="B23" s="33">
        <v>8134</v>
      </c>
      <c r="C23" s="34" t="s">
        <v>23575</v>
      </c>
      <c r="D23" s="798"/>
      <c r="E23" s="799"/>
      <c r="F23" s="799"/>
      <c r="G23" s="799"/>
      <c r="H23" s="799"/>
      <c r="I23" s="799"/>
      <c r="J23" s="799"/>
      <c r="K23" s="799"/>
      <c r="L23" s="799"/>
      <c r="M23" s="799"/>
      <c r="N23" s="800"/>
      <c r="O23" s="20"/>
      <c r="P23" s="4"/>
      <c r="Q23" s="4"/>
      <c r="R23" s="4"/>
      <c r="S23" s="4"/>
      <c r="T23" s="4"/>
      <c r="U23" s="4"/>
      <c r="V23" s="4"/>
      <c r="W23" s="21"/>
      <c r="X23" s="47" t="s">
        <v>23350</v>
      </c>
      <c r="Y23" s="40"/>
      <c r="Z23" s="40"/>
      <c r="AA23" s="48"/>
      <c r="AB23" s="40"/>
      <c r="AC23" s="40"/>
      <c r="AD23" s="65"/>
      <c r="AE23" s="65"/>
      <c r="AF23" s="40"/>
      <c r="AG23" s="40"/>
      <c r="AH23" s="1112">
        <f>'8短期入所（基本）'!AM23</f>
        <v>235</v>
      </c>
      <c r="AI23" s="1112"/>
      <c r="AJ23" s="40" t="s">
        <v>21</v>
      </c>
      <c r="AK23" s="41"/>
      <c r="AL23" s="20"/>
      <c r="AM23" s="4"/>
      <c r="AN23" s="858"/>
      <c r="AO23" s="858"/>
      <c r="AP23" s="858"/>
      <c r="AQ23" s="859"/>
      <c r="AR23" s="108"/>
      <c r="AS23" s="108"/>
      <c r="AT23" s="108"/>
      <c r="AU23" s="108"/>
      <c r="AV23" s="860"/>
      <c r="AW23" s="101">
        <f>ROUND(AH23*$AO$16,0)</f>
        <v>165</v>
      </c>
      <c r="AX23" s="232"/>
    </row>
    <row r="24" spans="1:50" ht="17.100000000000001" customHeight="1" x14ac:dyDescent="0.15">
      <c r="A24" s="32">
        <v>24</v>
      </c>
      <c r="B24" s="33">
        <v>8176</v>
      </c>
      <c r="C24" s="34" t="s">
        <v>23576</v>
      </c>
      <c r="D24" s="798"/>
      <c r="E24" s="799"/>
      <c r="F24" s="799"/>
      <c r="G24" s="799"/>
      <c r="H24" s="799"/>
      <c r="I24" s="799"/>
      <c r="J24" s="799"/>
      <c r="K24" s="799"/>
      <c r="L24" s="799"/>
      <c r="M24" s="799"/>
      <c r="N24" s="800"/>
      <c r="O24" s="73"/>
      <c r="P24" s="74"/>
      <c r="Q24" s="74"/>
      <c r="R24" s="74"/>
      <c r="S24" s="74"/>
      <c r="T24" s="74"/>
      <c r="U24" s="74"/>
      <c r="V24" s="74"/>
      <c r="W24" s="75"/>
      <c r="X24" s="20"/>
      <c r="Y24" s="4"/>
      <c r="Z24" s="4"/>
      <c r="AA24" s="2"/>
      <c r="AB24" s="4"/>
      <c r="AC24" s="4"/>
      <c r="AD24" s="23"/>
      <c r="AE24" s="23"/>
      <c r="AF24" s="4"/>
      <c r="AG24" s="4"/>
      <c r="AH24" s="1129"/>
      <c r="AI24" s="1129"/>
      <c r="AJ24" s="4"/>
      <c r="AK24" s="21"/>
      <c r="AL24" s="20"/>
      <c r="AM24" s="4"/>
      <c r="AN24" s="4"/>
      <c r="AO24" s="4"/>
      <c r="AP24" s="4"/>
      <c r="AQ24" s="42" t="s">
        <v>23342</v>
      </c>
      <c r="AR24" s="44" t="s">
        <v>17</v>
      </c>
      <c r="AS24" s="220">
        <v>0.9</v>
      </c>
      <c r="AT24" s="220"/>
      <c r="AU24" s="43"/>
      <c r="AV24" s="231"/>
      <c r="AW24" s="101">
        <f>ROUND(ROUND(AH23*$AO$16,0)*AS24,0)</f>
        <v>149</v>
      </c>
      <c r="AX24" s="31"/>
    </row>
    <row r="25" spans="1:50" ht="17.100000000000001" customHeight="1" x14ac:dyDescent="0.15">
      <c r="A25" s="32">
        <v>24</v>
      </c>
      <c r="B25" s="33">
        <v>8135</v>
      </c>
      <c r="C25" s="34" t="s">
        <v>23577</v>
      </c>
      <c r="D25" s="798"/>
      <c r="E25" s="799"/>
      <c r="F25" s="799"/>
      <c r="G25" s="799"/>
      <c r="H25" s="799"/>
      <c r="I25" s="799"/>
      <c r="J25" s="799"/>
      <c r="K25" s="799"/>
      <c r="L25" s="799"/>
      <c r="M25" s="799"/>
      <c r="N25" s="800"/>
      <c r="O25" s="20"/>
      <c r="P25" s="4"/>
      <c r="Q25" s="4"/>
      <c r="R25" s="4"/>
      <c r="S25" s="4"/>
      <c r="T25" s="4"/>
      <c r="U25" s="4"/>
      <c r="V25" s="4"/>
      <c r="W25" s="21"/>
      <c r="X25" s="47" t="s">
        <v>23353</v>
      </c>
      <c r="Y25" s="40"/>
      <c r="Z25" s="40"/>
      <c r="AA25" s="48"/>
      <c r="AB25" s="40"/>
      <c r="AC25" s="40"/>
      <c r="AD25" s="65"/>
      <c r="AE25" s="65"/>
      <c r="AF25" s="40"/>
      <c r="AG25" s="40"/>
      <c r="AH25" s="1112">
        <f>'8短期入所（基本）'!AM25</f>
        <v>169</v>
      </c>
      <c r="AI25" s="1112"/>
      <c r="AJ25" s="40" t="s">
        <v>21</v>
      </c>
      <c r="AK25" s="41"/>
      <c r="AL25" s="20"/>
      <c r="AM25" s="4"/>
      <c r="AN25" s="858"/>
      <c r="AO25" s="858"/>
      <c r="AP25" s="858"/>
      <c r="AQ25" s="859"/>
      <c r="AR25" s="108"/>
      <c r="AS25" s="108"/>
      <c r="AT25" s="108"/>
      <c r="AU25" s="108"/>
      <c r="AV25" s="860"/>
      <c r="AW25" s="101">
        <f>ROUND(AH25*$AO$16,0)</f>
        <v>118</v>
      </c>
      <c r="AX25" s="232"/>
    </row>
    <row r="26" spans="1:50" ht="17.100000000000001" customHeight="1" x14ac:dyDescent="0.15">
      <c r="A26" s="32">
        <v>24</v>
      </c>
      <c r="B26" s="33">
        <v>8179</v>
      </c>
      <c r="C26" s="34" t="s">
        <v>23578</v>
      </c>
      <c r="D26" s="798"/>
      <c r="E26" s="799"/>
      <c r="F26" s="799"/>
      <c r="G26" s="799"/>
      <c r="H26" s="799"/>
      <c r="I26" s="799"/>
      <c r="J26" s="799"/>
      <c r="K26" s="799"/>
      <c r="L26" s="799"/>
      <c r="M26" s="799"/>
      <c r="N26" s="800"/>
      <c r="O26" s="73"/>
      <c r="P26" s="74"/>
      <c r="Q26" s="74"/>
      <c r="R26" s="74"/>
      <c r="S26" s="74"/>
      <c r="T26" s="74"/>
      <c r="U26" s="74"/>
      <c r="V26" s="74"/>
      <c r="W26" s="75"/>
      <c r="X26" s="20"/>
      <c r="Y26" s="4"/>
      <c r="Z26" s="4"/>
      <c r="AA26" s="2"/>
      <c r="AB26" s="4"/>
      <c r="AC26" s="4"/>
      <c r="AD26" s="23"/>
      <c r="AE26" s="23"/>
      <c r="AF26" s="4"/>
      <c r="AG26" s="4"/>
      <c r="AH26" s="1129"/>
      <c r="AI26" s="1129"/>
      <c r="AJ26" s="4"/>
      <c r="AK26" s="21"/>
      <c r="AL26" s="20"/>
      <c r="AM26" s="4"/>
      <c r="AN26" s="4"/>
      <c r="AO26" s="4"/>
      <c r="AP26" s="4"/>
      <c r="AQ26" s="42" t="s">
        <v>23342</v>
      </c>
      <c r="AR26" s="44" t="s">
        <v>17</v>
      </c>
      <c r="AS26" s="220">
        <v>0.9</v>
      </c>
      <c r="AT26" s="220"/>
      <c r="AU26" s="43"/>
      <c r="AV26" s="231"/>
      <c r="AW26" s="101">
        <f>ROUND(ROUND(AH25*$AO$16,0)*AS26,0)</f>
        <v>106</v>
      </c>
      <c r="AX26" s="31"/>
    </row>
    <row r="27" spans="1:50" ht="17.100000000000001" customHeight="1" x14ac:dyDescent="0.15">
      <c r="A27" s="32">
        <v>24</v>
      </c>
      <c r="B27" s="33">
        <v>8121</v>
      </c>
      <c r="C27" s="34" t="s">
        <v>23579</v>
      </c>
      <c r="D27" s="798"/>
      <c r="E27" s="799"/>
      <c r="F27" s="799"/>
      <c r="G27" s="799"/>
      <c r="H27" s="799"/>
      <c r="I27" s="799"/>
      <c r="J27" s="799"/>
      <c r="K27" s="799"/>
      <c r="L27" s="799"/>
      <c r="M27" s="799"/>
      <c r="N27" s="800"/>
      <c r="O27" s="1085" t="s">
        <v>23367</v>
      </c>
      <c r="P27" s="1133"/>
      <c r="Q27" s="1133"/>
      <c r="R27" s="1133"/>
      <c r="S27" s="1133"/>
      <c r="T27" s="1133"/>
      <c r="U27" s="1133"/>
      <c r="V27" s="1133"/>
      <c r="W27" s="1134"/>
      <c r="X27" s="47" t="s">
        <v>23368</v>
      </c>
      <c r="Y27" s="40"/>
      <c r="Z27" s="40"/>
      <c r="AA27" s="48"/>
      <c r="AB27" s="40"/>
      <c r="AC27" s="40"/>
      <c r="AD27" s="65"/>
      <c r="AE27" s="65"/>
      <c r="AF27" s="40"/>
      <c r="AG27" s="40"/>
      <c r="AH27" s="1112">
        <f>'8短期入所（基本）'!AM27</f>
        <v>767</v>
      </c>
      <c r="AI27" s="1112"/>
      <c r="AJ27" s="40" t="s">
        <v>21</v>
      </c>
      <c r="AK27" s="41"/>
      <c r="AL27" s="20"/>
      <c r="AM27" s="4"/>
      <c r="AN27" s="858"/>
      <c r="AO27" s="858"/>
      <c r="AP27" s="858"/>
      <c r="AQ27" s="859"/>
      <c r="AR27" s="108"/>
      <c r="AS27" s="108"/>
      <c r="AT27" s="108"/>
      <c r="AU27" s="108"/>
      <c r="AV27" s="860"/>
      <c r="AW27" s="101">
        <f>ROUND(AH27*$AO$16,0)</f>
        <v>537</v>
      </c>
      <c r="AX27" s="31"/>
    </row>
    <row r="28" spans="1:50" ht="17.100000000000001" customHeight="1" x14ac:dyDescent="0.15">
      <c r="A28" s="32">
        <v>24</v>
      </c>
      <c r="B28" s="33">
        <v>8182</v>
      </c>
      <c r="C28" s="34" t="s">
        <v>23580</v>
      </c>
      <c r="D28" s="798"/>
      <c r="E28" s="799"/>
      <c r="F28" s="799"/>
      <c r="G28" s="799"/>
      <c r="H28" s="799"/>
      <c r="I28" s="799"/>
      <c r="J28" s="799"/>
      <c r="K28" s="799"/>
      <c r="L28" s="799"/>
      <c r="M28" s="799"/>
      <c r="N28" s="800"/>
      <c r="O28" s="1088"/>
      <c r="P28" s="1135"/>
      <c r="Q28" s="1135"/>
      <c r="R28" s="1135"/>
      <c r="S28" s="1135"/>
      <c r="T28" s="1135"/>
      <c r="U28" s="1135"/>
      <c r="V28" s="1135"/>
      <c r="W28" s="1136"/>
      <c r="X28" s="20"/>
      <c r="Y28" s="4"/>
      <c r="Z28" s="4"/>
      <c r="AA28" s="2"/>
      <c r="AB28" s="4"/>
      <c r="AC28" s="4"/>
      <c r="AD28" s="23"/>
      <c r="AE28" s="23"/>
      <c r="AF28" s="4"/>
      <c r="AG28" s="4"/>
      <c r="AH28" s="1129"/>
      <c r="AI28" s="1129"/>
      <c r="AJ28" s="4"/>
      <c r="AK28" s="21"/>
      <c r="AL28" s="20"/>
      <c r="AM28" s="4"/>
      <c r="AN28" s="4"/>
      <c r="AO28" s="4"/>
      <c r="AP28" s="4"/>
      <c r="AQ28" s="42" t="s">
        <v>23342</v>
      </c>
      <c r="AR28" s="44" t="s">
        <v>17</v>
      </c>
      <c r="AS28" s="220">
        <v>0.9</v>
      </c>
      <c r="AT28" s="220"/>
      <c r="AU28" s="43"/>
      <c r="AV28" s="231"/>
      <c r="AW28" s="101">
        <f>ROUND(ROUND(AH27*$AO$16,0)*AS28,0)</f>
        <v>483</v>
      </c>
      <c r="AX28" s="31"/>
    </row>
    <row r="29" spans="1:50" ht="17.100000000000001" customHeight="1" x14ac:dyDescent="0.15">
      <c r="A29" s="32">
        <v>24</v>
      </c>
      <c r="B29" s="33">
        <v>8122</v>
      </c>
      <c r="C29" s="34" t="s">
        <v>23581</v>
      </c>
      <c r="D29" s="798"/>
      <c r="E29" s="799"/>
      <c r="F29" s="799"/>
      <c r="G29" s="799"/>
      <c r="H29" s="799"/>
      <c r="I29" s="799"/>
      <c r="J29" s="799"/>
      <c r="K29" s="799"/>
      <c r="L29" s="799"/>
      <c r="M29" s="799"/>
      <c r="N29" s="800"/>
      <c r="O29" s="1137"/>
      <c r="P29" s="1135"/>
      <c r="Q29" s="1135"/>
      <c r="R29" s="1135"/>
      <c r="S29" s="1135"/>
      <c r="T29" s="1135"/>
      <c r="U29" s="1135"/>
      <c r="V29" s="1135"/>
      <c r="W29" s="1136"/>
      <c r="X29" s="47" t="s">
        <v>23371</v>
      </c>
      <c r="Y29" s="40"/>
      <c r="Z29" s="40"/>
      <c r="AA29" s="48"/>
      <c r="AB29" s="40"/>
      <c r="AC29" s="40"/>
      <c r="AD29" s="65"/>
      <c r="AE29" s="65"/>
      <c r="AF29" s="40"/>
      <c r="AG29" s="40"/>
      <c r="AH29" s="1112">
        <f>'8短期入所（基本）'!AM29</f>
        <v>602</v>
      </c>
      <c r="AI29" s="1112"/>
      <c r="AJ29" s="40" t="s">
        <v>21</v>
      </c>
      <c r="AK29" s="41"/>
      <c r="AL29" s="20"/>
      <c r="AM29" s="4"/>
      <c r="AN29" s="858"/>
      <c r="AO29" s="858"/>
      <c r="AP29" s="858"/>
      <c r="AQ29" s="859"/>
      <c r="AR29" s="108"/>
      <c r="AS29" s="108"/>
      <c r="AT29" s="108"/>
      <c r="AU29" s="108"/>
      <c r="AV29" s="860"/>
      <c r="AW29" s="101">
        <f>ROUND(AH29*$AO$16,0)</f>
        <v>421</v>
      </c>
      <c r="AX29" s="31"/>
    </row>
    <row r="30" spans="1:50" ht="17.100000000000001" customHeight="1" x14ac:dyDescent="0.15">
      <c r="A30" s="32">
        <v>24</v>
      </c>
      <c r="B30" s="33">
        <v>8185</v>
      </c>
      <c r="C30" s="34" t="s">
        <v>23582</v>
      </c>
      <c r="D30" s="798"/>
      <c r="E30" s="799"/>
      <c r="F30" s="799"/>
      <c r="G30" s="799"/>
      <c r="H30" s="799"/>
      <c r="I30" s="799"/>
      <c r="J30" s="799"/>
      <c r="K30" s="799"/>
      <c r="L30" s="799"/>
      <c r="M30" s="799"/>
      <c r="N30" s="800"/>
      <c r="O30" s="73"/>
      <c r="P30" s="74"/>
      <c r="Q30" s="74"/>
      <c r="R30" s="74"/>
      <c r="S30" s="74"/>
      <c r="T30" s="74"/>
      <c r="U30" s="74"/>
      <c r="V30" s="74"/>
      <c r="W30" s="75"/>
      <c r="X30" s="20"/>
      <c r="Y30" s="4"/>
      <c r="Z30" s="4"/>
      <c r="AA30" s="2"/>
      <c r="AB30" s="4"/>
      <c r="AC30" s="4"/>
      <c r="AD30" s="23"/>
      <c r="AE30" s="23"/>
      <c r="AF30" s="4"/>
      <c r="AG30" s="4"/>
      <c r="AH30" s="1129"/>
      <c r="AI30" s="1129"/>
      <c r="AJ30" s="4"/>
      <c r="AK30" s="21"/>
      <c r="AL30" s="20"/>
      <c r="AM30" s="4"/>
      <c r="AN30" s="4"/>
      <c r="AO30" s="4"/>
      <c r="AP30" s="4"/>
      <c r="AQ30" s="42" t="s">
        <v>23342</v>
      </c>
      <c r="AR30" s="44" t="s">
        <v>17</v>
      </c>
      <c r="AS30" s="220">
        <v>0.9</v>
      </c>
      <c r="AT30" s="220"/>
      <c r="AU30" s="43"/>
      <c r="AV30" s="231"/>
      <c r="AW30" s="101">
        <f>ROUND(ROUND(AH29*$AO$16,0)*AS30,0)</f>
        <v>379</v>
      </c>
      <c r="AX30" s="31"/>
    </row>
    <row r="31" spans="1:50" ht="17.100000000000001" customHeight="1" x14ac:dyDescent="0.15">
      <c r="A31" s="32">
        <v>24</v>
      </c>
      <c r="B31" s="33">
        <v>8123</v>
      </c>
      <c r="C31" s="34" t="s">
        <v>23583</v>
      </c>
      <c r="D31" s="798"/>
      <c r="E31" s="799"/>
      <c r="F31" s="799"/>
      <c r="G31" s="799"/>
      <c r="H31" s="799"/>
      <c r="I31" s="799"/>
      <c r="J31" s="799"/>
      <c r="K31" s="799"/>
      <c r="L31" s="799"/>
      <c r="M31" s="799"/>
      <c r="N31" s="800"/>
      <c r="O31" s="20"/>
      <c r="P31" s="4"/>
      <c r="Q31" s="4"/>
      <c r="R31" s="4"/>
      <c r="S31" s="4"/>
      <c r="T31" s="4"/>
      <c r="U31" s="4"/>
      <c r="V31" s="4"/>
      <c r="W31" s="21"/>
      <c r="X31" s="47" t="s">
        <v>23374</v>
      </c>
      <c r="Y31" s="40"/>
      <c r="Z31" s="40"/>
      <c r="AA31" s="48"/>
      <c r="AB31" s="40"/>
      <c r="AC31" s="40"/>
      <c r="AD31" s="65"/>
      <c r="AE31" s="65"/>
      <c r="AF31" s="40"/>
      <c r="AG31" s="40"/>
      <c r="AH31" s="1112">
        <f>'8短期入所（基本）'!AM31</f>
        <v>498</v>
      </c>
      <c r="AI31" s="1112"/>
      <c r="AJ31" s="40" t="s">
        <v>21</v>
      </c>
      <c r="AK31" s="41"/>
      <c r="AL31" s="20"/>
      <c r="AM31" s="4"/>
      <c r="AN31" s="858"/>
      <c r="AO31" s="858"/>
      <c r="AP31" s="858"/>
      <c r="AQ31" s="859"/>
      <c r="AR31" s="108"/>
      <c r="AS31" s="108"/>
      <c r="AT31" s="108"/>
      <c r="AU31" s="108"/>
      <c r="AV31" s="860"/>
      <c r="AW31" s="101">
        <f>ROUND(AH31*$AO$16,0)</f>
        <v>349</v>
      </c>
      <c r="AX31" s="232"/>
    </row>
    <row r="32" spans="1:50" ht="17.100000000000001" customHeight="1" x14ac:dyDescent="0.15">
      <c r="A32" s="32">
        <v>24</v>
      </c>
      <c r="B32" s="33">
        <v>8188</v>
      </c>
      <c r="C32" s="34" t="s">
        <v>23584</v>
      </c>
      <c r="D32" s="798"/>
      <c r="E32" s="799"/>
      <c r="F32" s="799"/>
      <c r="G32" s="799"/>
      <c r="H32" s="799"/>
      <c r="I32" s="799"/>
      <c r="J32" s="799"/>
      <c r="K32" s="799"/>
      <c r="L32" s="799"/>
      <c r="M32" s="799"/>
      <c r="N32" s="800"/>
      <c r="O32" s="73"/>
      <c r="P32" s="74"/>
      <c r="Q32" s="74"/>
      <c r="R32" s="74"/>
      <c r="S32" s="74"/>
      <c r="T32" s="74"/>
      <c r="U32" s="74"/>
      <c r="V32" s="74"/>
      <c r="W32" s="75"/>
      <c r="X32" s="20"/>
      <c r="Y32" s="4"/>
      <c r="Z32" s="4"/>
      <c r="AA32" s="2"/>
      <c r="AB32" s="4"/>
      <c r="AC32" s="4"/>
      <c r="AD32" s="23"/>
      <c r="AE32" s="23"/>
      <c r="AF32" s="4"/>
      <c r="AG32" s="4"/>
      <c r="AH32" s="1129"/>
      <c r="AI32" s="1129"/>
      <c r="AJ32" s="4"/>
      <c r="AK32" s="21"/>
      <c r="AL32" s="20"/>
      <c r="AM32" s="4"/>
      <c r="AN32" s="4"/>
      <c r="AO32" s="4"/>
      <c r="AP32" s="4"/>
      <c r="AQ32" s="42" t="s">
        <v>23342</v>
      </c>
      <c r="AR32" s="44" t="s">
        <v>17</v>
      </c>
      <c r="AS32" s="220">
        <v>0.9</v>
      </c>
      <c r="AT32" s="220"/>
      <c r="AU32" s="43"/>
      <c r="AV32" s="231"/>
      <c r="AW32" s="101">
        <f>ROUND(ROUND(AH31*$AO$16,0)*AS32,0)</f>
        <v>314</v>
      </c>
      <c r="AX32" s="31"/>
    </row>
    <row r="33" spans="1:50" ht="17.100000000000001" customHeight="1" x14ac:dyDescent="0.15">
      <c r="A33" s="32">
        <v>24</v>
      </c>
      <c r="B33" s="33">
        <v>8141</v>
      </c>
      <c r="C33" s="34" t="s">
        <v>23585</v>
      </c>
      <c r="D33" s="798"/>
      <c r="E33" s="799"/>
      <c r="F33" s="799"/>
      <c r="G33" s="799"/>
      <c r="H33" s="799"/>
      <c r="I33" s="799"/>
      <c r="J33" s="799"/>
      <c r="K33" s="799"/>
      <c r="L33" s="799"/>
      <c r="M33" s="799"/>
      <c r="N33" s="800"/>
      <c r="O33" s="1085" t="s">
        <v>23377</v>
      </c>
      <c r="P33" s="1133"/>
      <c r="Q33" s="1133"/>
      <c r="R33" s="1133"/>
      <c r="S33" s="1133"/>
      <c r="T33" s="1133"/>
      <c r="U33" s="1133"/>
      <c r="V33" s="1133"/>
      <c r="W33" s="1134"/>
      <c r="X33" s="47" t="s">
        <v>23368</v>
      </c>
      <c r="Y33" s="40"/>
      <c r="Z33" s="40"/>
      <c r="AA33" s="48"/>
      <c r="AB33" s="40"/>
      <c r="AC33" s="40"/>
      <c r="AD33" s="65"/>
      <c r="AE33" s="65"/>
      <c r="AF33" s="40"/>
      <c r="AG33" s="40"/>
      <c r="AH33" s="1112">
        <f>'8短期入所（基本）'!AM33</f>
        <v>516</v>
      </c>
      <c r="AI33" s="1112"/>
      <c r="AJ33" s="40" t="s">
        <v>21</v>
      </c>
      <c r="AK33" s="41"/>
      <c r="AL33" s="20"/>
      <c r="AM33" s="4"/>
      <c r="AN33" s="858"/>
      <c r="AO33" s="858"/>
      <c r="AP33" s="858"/>
      <c r="AQ33" s="859"/>
      <c r="AR33" s="108"/>
      <c r="AS33" s="108"/>
      <c r="AT33" s="108"/>
      <c r="AU33" s="108"/>
      <c r="AV33" s="860"/>
      <c r="AW33" s="101">
        <f>ROUND(AH33*$AO$16,0)</f>
        <v>361</v>
      </c>
      <c r="AX33" s="31"/>
    </row>
    <row r="34" spans="1:50" ht="17.100000000000001" customHeight="1" x14ac:dyDescent="0.15">
      <c r="A34" s="32">
        <v>24</v>
      </c>
      <c r="B34" s="33">
        <v>8191</v>
      </c>
      <c r="C34" s="34" t="s">
        <v>23586</v>
      </c>
      <c r="D34" s="798"/>
      <c r="E34" s="799"/>
      <c r="F34" s="799"/>
      <c r="G34" s="799"/>
      <c r="H34" s="799"/>
      <c r="I34" s="799"/>
      <c r="J34" s="799"/>
      <c r="K34" s="799"/>
      <c r="L34" s="799"/>
      <c r="M34" s="799"/>
      <c r="N34" s="800"/>
      <c r="O34" s="1088"/>
      <c r="P34" s="1135"/>
      <c r="Q34" s="1135"/>
      <c r="R34" s="1135"/>
      <c r="S34" s="1135"/>
      <c r="T34" s="1135"/>
      <c r="U34" s="1135"/>
      <c r="V34" s="1135"/>
      <c r="W34" s="1136"/>
      <c r="X34" s="20"/>
      <c r="Y34" s="4"/>
      <c r="Z34" s="4"/>
      <c r="AA34" s="2"/>
      <c r="AB34" s="4"/>
      <c r="AC34" s="4"/>
      <c r="AD34" s="23"/>
      <c r="AE34" s="23"/>
      <c r="AF34" s="4"/>
      <c r="AG34" s="4"/>
      <c r="AH34" s="1129"/>
      <c r="AI34" s="1129"/>
      <c r="AJ34" s="4"/>
      <c r="AK34" s="21"/>
      <c r="AL34" s="20"/>
      <c r="AM34" s="4"/>
      <c r="AN34" s="4"/>
      <c r="AO34" s="4"/>
      <c r="AP34" s="4"/>
      <c r="AQ34" s="42" t="s">
        <v>23342</v>
      </c>
      <c r="AR34" s="44" t="s">
        <v>17</v>
      </c>
      <c r="AS34" s="220">
        <v>0.9</v>
      </c>
      <c r="AT34" s="220"/>
      <c r="AU34" s="43"/>
      <c r="AV34" s="231"/>
      <c r="AW34" s="101">
        <f>ROUND(ROUND(AH33*$AO$16,0)*AS34,0)</f>
        <v>325</v>
      </c>
      <c r="AX34" s="31"/>
    </row>
    <row r="35" spans="1:50" ht="17.100000000000001" customHeight="1" x14ac:dyDescent="0.15">
      <c r="A35" s="32">
        <v>24</v>
      </c>
      <c r="B35" s="33">
        <v>8142</v>
      </c>
      <c r="C35" s="34" t="s">
        <v>23587</v>
      </c>
      <c r="D35" s="798"/>
      <c r="E35" s="799"/>
      <c r="F35" s="799"/>
      <c r="G35" s="799"/>
      <c r="H35" s="799"/>
      <c r="I35" s="799"/>
      <c r="J35" s="799"/>
      <c r="K35" s="799"/>
      <c r="L35" s="799"/>
      <c r="M35" s="799"/>
      <c r="N35" s="800"/>
      <c r="O35" s="1137"/>
      <c r="P35" s="1135"/>
      <c r="Q35" s="1135"/>
      <c r="R35" s="1135"/>
      <c r="S35" s="1135"/>
      <c r="T35" s="1135"/>
      <c r="U35" s="1135"/>
      <c r="V35" s="1135"/>
      <c r="W35" s="1136"/>
      <c r="X35" s="47" t="s">
        <v>23371</v>
      </c>
      <c r="Y35" s="40"/>
      <c r="Z35" s="40"/>
      <c r="AA35" s="48"/>
      <c r="AB35" s="40"/>
      <c r="AC35" s="40"/>
      <c r="AD35" s="65"/>
      <c r="AE35" s="65"/>
      <c r="AF35" s="40"/>
      <c r="AG35" s="40"/>
      <c r="AH35" s="1112">
        <f>'8短期入所（基本）'!AM35</f>
        <v>273</v>
      </c>
      <c r="AI35" s="1112"/>
      <c r="AJ35" s="40" t="s">
        <v>21</v>
      </c>
      <c r="AK35" s="41"/>
      <c r="AL35" s="20"/>
      <c r="AM35" s="4"/>
      <c r="AN35" s="858"/>
      <c r="AO35" s="858"/>
      <c r="AP35" s="858"/>
      <c r="AQ35" s="859"/>
      <c r="AR35" s="108"/>
      <c r="AS35" s="108"/>
      <c r="AT35" s="108"/>
      <c r="AU35" s="108"/>
      <c r="AV35" s="860"/>
      <c r="AW35" s="101">
        <f>ROUND(AH35*$AO$16,0)</f>
        <v>191</v>
      </c>
      <c r="AX35" s="31"/>
    </row>
    <row r="36" spans="1:50" ht="17.100000000000001" customHeight="1" x14ac:dyDescent="0.15">
      <c r="A36" s="32">
        <v>24</v>
      </c>
      <c r="B36" s="33">
        <v>8194</v>
      </c>
      <c r="C36" s="34" t="s">
        <v>23588</v>
      </c>
      <c r="D36" s="798"/>
      <c r="E36" s="799"/>
      <c r="F36" s="799"/>
      <c r="G36" s="799"/>
      <c r="H36" s="799"/>
      <c r="I36" s="799"/>
      <c r="J36" s="799"/>
      <c r="K36" s="799"/>
      <c r="L36" s="799"/>
      <c r="M36" s="799"/>
      <c r="N36" s="800"/>
      <c r="O36" s="73"/>
      <c r="P36" s="74"/>
      <c r="Q36" s="74"/>
      <c r="R36" s="74"/>
      <c r="S36" s="74"/>
      <c r="T36" s="74"/>
      <c r="U36" s="74"/>
      <c r="V36" s="74"/>
      <c r="W36" s="75"/>
      <c r="X36" s="20"/>
      <c r="Y36" s="4"/>
      <c r="Z36" s="4"/>
      <c r="AA36" s="2"/>
      <c r="AB36" s="4"/>
      <c r="AC36" s="4"/>
      <c r="AD36" s="23"/>
      <c r="AE36" s="23"/>
      <c r="AF36" s="4"/>
      <c r="AG36" s="4"/>
      <c r="AH36" s="1129"/>
      <c r="AI36" s="1129"/>
      <c r="AJ36" s="4"/>
      <c r="AK36" s="21"/>
      <c r="AL36" s="20"/>
      <c r="AM36" s="4"/>
      <c r="AN36" s="4"/>
      <c r="AO36" s="4"/>
      <c r="AP36" s="4"/>
      <c r="AQ36" s="42" t="s">
        <v>23342</v>
      </c>
      <c r="AR36" s="44" t="s">
        <v>17</v>
      </c>
      <c r="AS36" s="220">
        <v>0.9</v>
      </c>
      <c r="AT36" s="220"/>
      <c r="AU36" s="43"/>
      <c r="AV36" s="231"/>
      <c r="AW36" s="101">
        <f>ROUND(ROUND(AH35*$AO$16,0)*AS36,0)</f>
        <v>172</v>
      </c>
      <c r="AX36" s="31"/>
    </row>
    <row r="37" spans="1:50" ht="17.100000000000001" customHeight="1" x14ac:dyDescent="0.15">
      <c r="A37" s="32">
        <v>24</v>
      </c>
      <c r="B37" s="33">
        <v>8143</v>
      </c>
      <c r="C37" s="34" t="s">
        <v>23589</v>
      </c>
      <c r="D37" s="798"/>
      <c r="E37" s="799"/>
      <c r="F37" s="799"/>
      <c r="G37" s="799"/>
      <c r="H37" s="799"/>
      <c r="I37" s="799"/>
      <c r="J37" s="799"/>
      <c r="K37" s="799"/>
      <c r="L37" s="799"/>
      <c r="M37" s="799"/>
      <c r="N37" s="800"/>
      <c r="O37" s="20"/>
      <c r="P37" s="4"/>
      <c r="Q37" s="4"/>
      <c r="R37" s="4"/>
      <c r="S37" s="4"/>
      <c r="T37" s="4"/>
      <c r="U37" s="4"/>
      <c r="V37" s="4"/>
      <c r="W37" s="21"/>
      <c r="X37" s="47" t="s">
        <v>23374</v>
      </c>
      <c r="Y37" s="40"/>
      <c r="Z37" s="40"/>
      <c r="AA37" s="48"/>
      <c r="AB37" s="40"/>
      <c r="AC37" s="40"/>
      <c r="AD37" s="65"/>
      <c r="AE37" s="65"/>
      <c r="AF37" s="40"/>
      <c r="AG37" s="40"/>
      <c r="AH37" s="1112">
        <f>'8短期入所（基本）'!AM37</f>
        <v>169</v>
      </c>
      <c r="AI37" s="1112"/>
      <c r="AJ37" s="40" t="s">
        <v>21</v>
      </c>
      <c r="AK37" s="41"/>
      <c r="AL37" s="20"/>
      <c r="AM37" s="4"/>
      <c r="AN37" s="858"/>
      <c r="AO37" s="858"/>
      <c r="AP37" s="858"/>
      <c r="AQ37" s="859"/>
      <c r="AR37" s="108"/>
      <c r="AS37" s="108"/>
      <c r="AT37" s="108"/>
      <c r="AU37" s="108"/>
      <c r="AV37" s="860"/>
      <c r="AW37" s="101">
        <f>ROUND(AH37*$AO$16,0)</f>
        <v>118</v>
      </c>
      <c r="AX37" s="232"/>
    </row>
    <row r="38" spans="1:50" ht="17.100000000000001" customHeight="1" x14ac:dyDescent="0.15">
      <c r="A38" s="32">
        <v>24</v>
      </c>
      <c r="B38" s="33">
        <v>8197</v>
      </c>
      <c r="C38" s="34" t="s">
        <v>23590</v>
      </c>
      <c r="D38" s="798"/>
      <c r="E38" s="799"/>
      <c r="F38" s="799"/>
      <c r="G38" s="799"/>
      <c r="H38" s="799"/>
      <c r="I38" s="799"/>
      <c r="J38" s="799"/>
      <c r="K38" s="799"/>
      <c r="L38" s="799"/>
      <c r="M38" s="799"/>
      <c r="N38" s="800"/>
      <c r="O38" s="73"/>
      <c r="P38" s="74"/>
      <c r="Q38" s="74"/>
      <c r="R38" s="74"/>
      <c r="S38" s="74"/>
      <c r="T38" s="74"/>
      <c r="U38" s="74"/>
      <c r="V38" s="74"/>
      <c r="W38" s="75"/>
      <c r="X38" s="20"/>
      <c r="Y38" s="4"/>
      <c r="Z38" s="4"/>
      <c r="AA38" s="2"/>
      <c r="AB38" s="4"/>
      <c r="AC38" s="4"/>
      <c r="AD38" s="23"/>
      <c r="AE38" s="23"/>
      <c r="AF38" s="4"/>
      <c r="AG38" s="4"/>
      <c r="AH38" s="1129"/>
      <c r="AI38" s="1129"/>
      <c r="AJ38" s="4"/>
      <c r="AK38" s="21"/>
      <c r="AL38" s="20"/>
      <c r="AM38" s="4"/>
      <c r="AN38" s="4"/>
      <c r="AO38" s="4"/>
      <c r="AP38" s="4"/>
      <c r="AQ38" s="42" t="s">
        <v>23342</v>
      </c>
      <c r="AR38" s="44" t="s">
        <v>17</v>
      </c>
      <c r="AS38" s="220">
        <v>0.9</v>
      </c>
      <c r="AT38" s="220"/>
      <c r="AU38" s="43"/>
      <c r="AV38" s="231"/>
      <c r="AW38" s="101">
        <f>ROUND(ROUND(AH37*$AO$16,0)*AS38,0)</f>
        <v>106</v>
      </c>
      <c r="AX38" s="31"/>
    </row>
    <row r="39" spans="1:50" ht="17.100000000000001" customHeight="1" x14ac:dyDescent="0.15">
      <c r="A39" s="32">
        <v>24</v>
      </c>
      <c r="B39" s="33">
        <v>8801</v>
      </c>
      <c r="C39" s="34" t="s">
        <v>23591</v>
      </c>
      <c r="D39" s="798"/>
      <c r="E39" s="799"/>
      <c r="F39" s="799"/>
      <c r="G39" s="799"/>
      <c r="H39" s="799"/>
      <c r="I39" s="799"/>
      <c r="J39" s="799"/>
      <c r="K39" s="799"/>
      <c r="L39" s="799"/>
      <c r="M39" s="799"/>
      <c r="N39" s="800"/>
      <c r="O39" s="1085" t="s">
        <v>23384</v>
      </c>
      <c r="P39" s="1133"/>
      <c r="Q39" s="1133"/>
      <c r="R39" s="1133"/>
      <c r="S39" s="1133"/>
      <c r="T39" s="1133"/>
      <c r="U39" s="1133"/>
      <c r="V39" s="1133"/>
      <c r="W39" s="1134"/>
      <c r="X39" s="47" t="s">
        <v>23340</v>
      </c>
      <c r="Y39" s="40"/>
      <c r="Z39" s="40"/>
      <c r="AA39" s="457"/>
      <c r="AB39" s="796"/>
      <c r="AC39" s="796"/>
      <c r="AD39" s="797"/>
      <c r="AE39" s="797"/>
      <c r="AF39" s="796"/>
      <c r="AG39" s="796"/>
      <c r="AH39" s="1112">
        <f>'8短期入所（基本）'!AM39</f>
        <v>1104</v>
      </c>
      <c r="AI39" s="1112"/>
      <c r="AJ39" s="40" t="s">
        <v>21</v>
      </c>
      <c r="AK39" s="41"/>
      <c r="AL39" s="471"/>
      <c r="AM39" s="4"/>
      <c r="AN39" s="4"/>
      <c r="AO39" s="4"/>
      <c r="AP39" s="21"/>
      <c r="AQ39" s="42"/>
      <c r="AR39" s="43"/>
      <c r="AS39" s="43"/>
      <c r="AT39" s="43"/>
      <c r="AU39" s="43"/>
      <c r="AV39" s="231"/>
      <c r="AW39" s="101">
        <f>ROUND(AH39*$AO$16,0)</f>
        <v>773</v>
      </c>
      <c r="AX39" s="31"/>
    </row>
    <row r="40" spans="1:50" ht="17.100000000000001" customHeight="1" x14ac:dyDescent="0.15">
      <c r="A40" s="32">
        <v>24</v>
      </c>
      <c r="B40" s="33">
        <v>8803</v>
      </c>
      <c r="C40" s="34" t="s">
        <v>23592</v>
      </c>
      <c r="D40" s="798"/>
      <c r="E40" s="799"/>
      <c r="F40" s="799"/>
      <c r="G40" s="799"/>
      <c r="H40" s="799"/>
      <c r="I40" s="799"/>
      <c r="J40" s="799"/>
      <c r="K40" s="799"/>
      <c r="L40" s="799"/>
      <c r="M40" s="799"/>
      <c r="N40" s="800"/>
      <c r="O40" s="1088"/>
      <c r="P40" s="1135"/>
      <c r="Q40" s="1135"/>
      <c r="R40" s="1135"/>
      <c r="S40" s="1135"/>
      <c r="T40" s="1135"/>
      <c r="U40" s="1135"/>
      <c r="V40" s="1135"/>
      <c r="W40" s="1136"/>
      <c r="X40" s="20"/>
      <c r="Y40" s="4"/>
      <c r="Z40" s="4"/>
      <c r="AB40" s="490"/>
      <c r="AC40" s="490"/>
      <c r="AD40" s="795"/>
      <c r="AE40" s="795"/>
      <c r="AF40" s="490"/>
      <c r="AG40" s="490"/>
      <c r="AH40" s="1129"/>
      <c r="AI40" s="1129"/>
      <c r="AJ40" s="4"/>
      <c r="AK40" s="21"/>
      <c r="AL40" s="471"/>
      <c r="AM40" s="4"/>
      <c r="AN40" s="4"/>
      <c r="AO40" s="4"/>
      <c r="AP40" s="21"/>
      <c r="AQ40" s="42" t="s">
        <v>23342</v>
      </c>
      <c r="AR40" s="44" t="s">
        <v>17</v>
      </c>
      <c r="AS40" s="220">
        <v>0.9</v>
      </c>
      <c r="AT40" s="220"/>
      <c r="AU40" s="43"/>
      <c r="AV40" s="231"/>
      <c r="AW40" s="101">
        <f>ROUND(ROUND(AH39*$AO$16,0)*AS40,0)</f>
        <v>696</v>
      </c>
      <c r="AX40" s="31"/>
    </row>
    <row r="41" spans="1:50" ht="17.100000000000001" customHeight="1" x14ac:dyDescent="0.15">
      <c r="A41" s="32">
        <v>24</v>
      </c>
      <c r="B41" s="33">
        <v>8805</v>
      </c>
      <c r="C41" s="34" t="s">
        <v>23593</v>
      </c>
      <c r="D41" s="798"/>
      <c r="E41" s="799"/>
      <c r="F41" s="799"/>
      <c r="G41" s="799"/>
      <c r="H41" s="799"/>
      <c r="I41" s="799"/>
      <c r="J41" s="799"/>
      <c r="K41" s="799"/>
      <c r="L41" s="799"/>
      <c r="M41" s="799"/>
      <c r="N41" s="800"/>
      <c r="O41" s="1137"/>
      <c r="P41" s="1135"/>
      <c r="Q41" s="1135"/>
      <c r="R41" s="1135"/>
      <c r="S41" s="1135"/>
      <c r="T41" s="1135"/>
      <c r="U41" s="1135"/>
      <c r="V41" s="1135"/>
      <c r="W41" s="1136"/>
      <c r="X41" s="47" t="s">
        <v>23344</v>
      </c>
      <c r="Y41" s="40"/>
      <c r="Z41" s="40"/>
      <c r="AA41" s="457"/>
      <c r="AB41" s="796"/>
      <c r="AC41" s="796"/>
      <c r="AD41" s="797"/>
      <c r="AE41" s="797"/>
      <c r="AF41" s="796"/>
      <c r="AG41" s="796"/>
      <c r="AH41" s="1112">
        <f>'8短期入所（基本）'!AM41</f>
        <v>969</v>
      </c>
      <c r="AI41" s="1112"/>
      <c r="AJ41" s="40" t="s">
        <v>21</v>
      </c>
      <c r="AK41" s="41"/>
      <c r="AL41" s="471"/>
      <c r="AM41" s="4"/>
      <c r="AN41" s="4"/>
      <c r="AO41" s="4"/>
      <c r="AP41" s="21"/>
      <c r="AQ41" s="42"/>
      <c r="AR41" s="43"/>
      <c r="AS41" s="43"/>
      <c r="AT41" s="43"/>
      <c r="AU41" s="43"/>
      <c r="AV41" s="231"/>
      <c r="AW41" s="101">
        <f>ROUND(AH41*$AO$16,0)</f>
        <v>678</v>
      </c>
      <c r="AX41" s="31"/>
    </row>
    <row r="42" spans="1:50" ht="17.100000000000001" customHeight="1" x14ac:dyDescent="0.15">
      <c r="A42" s="32">
        <v>24</v>
      </c>
      <c r="B42" s="33">
        <v>8807</v>
      </c>
      <c r="C42" s="34" t="s">
        <v>23594</v>
      </c>
      <c r="D42" s="798"/>
      <c r="E42" s="799"/>
      <c r="F42" s="799"/>
      <c r="G42" s="799"/>
      <c r="H42" s="799"/>
      <c r="I42" s="799"/>
      <c r="J42" s="799"/>
      <c r="K42" s="799"/>
      <c r="L42" s="799"/>
      <c r="M42" s="799"/>
      <c r="N42" s="800"/>
      <c r="O42" s="225"/>
      <c r="P42" s="193"/>
      <c r="Q42" s="193"/>
      <c r="R42" s="193"/>
      <c r="S42" s="193"/>
      <c r="T42" s="193"/>
      <c r="U42" s="193"/>
      <c r="V42" s="193"/>
      <c r="W42" s="194"/>
      <c r="X42" s="20"/>
      <c r="Y42" s="4"/>
      <c r="Z42" s="4"/>
      <c r="AB42" s="490"/>
      <c r="AC42" s="490"/>
      <c r="AD42" s="795"/>
      <c r="AE42" s="795"/>
      <c r="AF42" s="490"/>
      <c r="AG42" s="490"/>
      <c r="AH42" s="1129"/>
      <c r="AI42" s="1129"/>
      <c r="AJ42" s="4"/>
      <c r="AK42" s="21"/>
      <c r="AL42" s="471"/>
      <c r="AM42" s="4"/>
      <c r="AN42" s="4"/>
      <c r="AO42" s="4"/>
      <c r="AP42" s="21"/>
      <c r="AQ42" s="42" t="s">
        <v>23342</v>
      </c>
      <c r="AR42" s="44" t="s">
        <v>17</v>
      </c>
      <c r="AS42" s="220">
        <v>0.9</v>
      </c>
      <c r="AT42" s="220"/>
      <c r="AU42" s="43"/>
      <c r="AV42" s="231"/>
      <c r="AW42" s="101">
        <f>ROUND(ROUND(AH41*$AO$16,0)*AS42,0)</f>
        <v>610</v>
      </c>
      <c r="AX42" s="31"/>
    </row>
    <row r="43" spans="1:50" ht="17.100000000000001" customHeight="1" x14ac:dyDescent="0.15">
      <c r="A43" s="32">
        <v>24</v>
      </c>
      <c r="B43" s="33">
        <v>8809</v>
      </c>
      <c r="C43" s="34" t="s">
        <v>23595</v>
      </c>
      <c r="D43" s="798"/>
      <c r="E43" s="799"/>
      <c r="F43" s="799"/>
      <c r="G43" s="799"/>
      <c r="H43" s="799"/>
      <c r="I43" s="799"/>
      <c r="J43" s="799"/>
      <c r="K43" s="799"/>
      <c r="L43" s="799"/>
      <c r="M43" s="799"/>
      <c r="N43" s="800"/>
      <c r="O43" s="20"/>
      <c r="P43" s="4"/>
      <c r="Q43" s="4"/>
      <c r="R43" s="4"/>
      <c r="S43" s="4"/>
      <c r="T43" s="4"/>
      <c r="U43" s="4"/>
      <c r="V43" s="4"/>
      <c r="W43" s="21"/>
      <c r="X43" s="47" t="s">
        <v>23347</v>
      </c>
      <c r="Y43" s="40"/>
      <c r="Z43" s="40"/>
      <c r="AA43" s="457"/>
      <c r="AB43" s="796"/>
      <c r="AC43" s="796"/>
      <c r="AD43" s="797"/>
      <c r="AE43" s="797"/>
      <c r="AF43" s="796"/>
      <c r="AG43" s="796"/>
      <c r="AH43" s="1112">
        <f>'8短期入所（基本）'!AM43</f>
        <v>835</v>
      </c>
      <c r="AI43" s="1112"/>
      <c r="AJ43" s="40" t="s">
        <v>21</v>
      </c>
      <c r="AK43" s="41"/>
      <c r="AL43" s="471"/>
      <c r="AM43" s="4"/>
      <c r="AN43" s="4"/>
      <c r="AO43" s="4"/>
      <c r="AP43" s="21"/>
      <c r="AQ43" s="42"/>
      <c r="AR43" s="43"/>
      <c r="AS43" s="43"/>
      <c r="AT43" s="43"/>
      <c r="AU43" s="43"/>
      <c r="AV43" s="231"/>
      <c r="AW43" s="101">
        <f>ROUND(AH43*$AO$16,0)</f>
        <v>585</v>
      </c>
      <c r="AX43" s="232"/>
    </row>
    <row r="44" spans="1:50" ht="17.100000000000001" customHeight="1" x14ac:dyDescent="0.15">
      <c r="A44" s="32">
        <v>24</v>
      </c>
      <c r="B44" s="33">
        <v>8811</v>
      </c>
      <c r="C44" s="34" t="s">
        <v>23596</v>
      </c>
      <c r="D44" s="798"/>
      <c r="E44" s="799"/>
      <c r="F44" s="799"/>
      <c r="G44" s="799"/>
      <c r="H44" s="799"/>
      <c r="I44" s="799"/>
      <c r="J44" s="799"/>
      <c r="K44" s="799"/>
      <c r="L44" s="799"/>
      <c r="M44" s="799"/>
      <c r="N44" s="800"/>
      <c r="O44" s="225"/>
      <c r="P44" s="193"/>
      <c r="Q44" s="193"/>
      <c r="R44" s="193"/>
      <c r="S44" s="193"/>
      <c r="T44" s="193"/>
      <c r="U44" s="193"/>
      <c r="V44" s="193"/>
      <c r="W44" s="194"/>
      <c r="X44" s="20"/>
      <c r="Y44" s="4"/>
      <c r="Z44" s="4"/>
      <c r="AB44" s="490"/>
      <c r="AC44" s="490"/>
      <c r="AD44" s="795"/>
      <c r="AE44" s="795"/>
      <c r="AF44" s="490"/>
      <c r="AG44" s="490"/>
      <c r="AH44" s="1129"/>
      <c r="AI44" s="1129"/>
      <c r="AJ44" s="4"/>
      <c r="AK44" s="21"/>
      <c r="AL44" s="471"/>
      <c r="AM44" s="4"/>
      <c r="AN44" s="4"/>
      <c r="AO44" s="4"/>
      <c r="AP44" s="21"/>
      <c r="AQ44" s="42" t="s">
        <v>23342</v>
      </c>
      <c r="AR44" s="44" t="s">
        <v>17</v>
      </c>
      <c r="AS44" s="220">
        <v>0.9</v>
      </c>
      <c r="AT44" s="220"/>
      <c r="AU44" s="43"/>
      <c r="AV44" s="231"/>
      <c r="AW44" s="101">
        <f>ROUND(ROUND(AH43*$AO$16,0)*AS44,0)</f>
        <v>527</v>
      </c>
      <c r="AX44" s="31"/>
    </row>
    <row r="45" spans="1:50" ht="17.100000000000001" customHeight="1" x14ac:dyDescent="0.15">
      <c r="A45" s="32">
        <v>24</v>
      </c>
      <c r="B45" s="33">
        <v>8813</v>
      </c>
      <c r="C45" s="34" t="s">
        <v>23597</v>
      </c>
      <c r="D45" s="798"/>
      <c r="E45" s="799"/>
      <c r="F45" s="799"/>
      <c r="G45" s="799"/>
      <c r="H45" s="799"/>
      <c r="I45" s="799"/>
      <c r="J45" s="799"/>
      <c r="K45" s="799"/>
      <c r="L45" s="799"/>
      <c r="M45" s="799"/>
      <c r="N45" s="800"/>
      <c r="O45" s="20"/>
      <c r="P45" s="4"/>
      <c r="Q45" s="4"/>
      <c r="R45" s="4"/>
      <c r="S45" s="4"/>
      <c r="T45" s="4"/>
      <c r="U45" s="4"/>
      <c r="V45" s="4"/>
      <c r="W45" s="21"/>
      <c r="X45" s="47" t="s">
        <v>23350</v>
      </c>
      <c r="Y45" s="40"/>
      <c r="Z45" s="40"/>
      <c r="AA45" s="457"/>
      <c r="AB45" s="796"/>
      <c r="AC45" s="796"/>
      <c r="AD45" s="797"/>
      <c r="AE45" s="797"/>
      <c r="AF45" s="796"/>
      <c r="AG45" s="796"/>
      <c r="AH45" s="1112">
        <f>'8短期入所（基本）'!AM45</f>
        <v>772</v>
      </c>
      <c r="AI45" s="1112"/>
      <c r="AJ45" s="40" t="s">
        <v>21</v>
      </c>
      <c r="AK45" s="41"/>
      <c r="AL45" s="471"/>
      <c r="AM45" s="4"/>
      <c r="AN45" s="4"/>
      <c r="AO45" s="4"/>
      <c r="AP45" s="21"/>
      <c r="AQ45" s="42"/>
      <c r="AR45" s="43"/>
      <c r="AS45" s="43"/>
      <c r="AT45" s="43"/>
      <c r="AU45" s="43"/>
      <c r="AV45" s="231"/>
      <c r="AW45" s="101">
        <f>ROUND(AH45*$AO$16,0)</f>
        <v>540</v>
      </c>
      <c r="AX45" s="232"/>
    </row>
    <row r="46" spans="1:50" ht="17.100000000000001" customHeight="1" x14ac:dyDescent="0.15">
      <c r="A46" s="32">
        <v>24</v>
      </c>
      <c r="B46" s="33">
        <v>8815</v>
      </c>
      <c r="C46" s="34" t="s">
        <v>23598</v>
      </c>
      <c r="D46" s="798"/>
      <c r="E46" s="799"/>
      <c r="F46" s="799"/>
      <c r="G46" s="799"/>
      <c r="H46" s="799"/>
      <c r="I46" s="799"/>
      <c r="J46" s="799"/>
      <c r="K46" s="799"/>
      <c r="L46" s="799"/>
      <c r="M46" s="799"/>
      <c r="N46" s="800"/>
      <c r="O46" s="225"/>
      <c r="P46" s="193"/>
      <c r="Q46" s="193"/>
      <c r="R46" s="193"/>
      <c r="S46" s="193"/>
      <c r="T46" s="193"/>
      <c r="U46" s="193"/>
      <c r="V46" s="193"/>
      <c r="W46" s="194"/>
      <c r="X46" s="20"/>
      <c r="Y46" s="4"/>
      <c r="Z46" s="4"/>
      <c r="AB46" s="490"/>
      <c r="AC46" s="490"/>
      <c r="AD46" s="795"/>
      <c r="AE46" s="795"/>
      <c r="AF46" s="490"/>
      <c r="AG46" s="490"/>
      <c r="AH46" s="1129"/>
      <c r="AI46" s="1129"/>
      <c r="AJ46" s="4"/>
      <c r="AK46" s="21"/>
      <c r="AL46" s="471"/>
      <c r="AM46" s="4"/>
      <c r="AN46" s="4"/>
      <c r="AO46" s="4"/>
      <c r="AP46" s="21"/>
      <c r="AQ46" s="42" t="s">
        <v>23342</v>
      </c>
      <c r="AR46" s="44" t="s">
        <v>17</v>
      </c>
      <c r="AS46" s="220">
        <v>0.9</v>
      </c>
      <c r="AT46" s="220"/>
      <c r="AU46" s="43"/>
      <c r="AV46" s="231"/>
      <c r="AW46" s="101">
        <f>ROUND(ROUND(AH45*$AO$16,0)*AS46,0)</f>
        <v>486</v>
      </c>
      <c r="AX46" s="31"/>
    </row>
    <row r="47" spans="1:50" ht="17.100000000000001" customHeight="1" x14ac:dyDescent="0.15">
      <c r="A47" s="32">
        <v>24</v>
      </c>
      <c r="B47" s="33">
        <v>8817</v>
      </c>
      <c r="C47" s="34" t="s">
        <v>23599</v>
      </c>
      <c r="D47" s="798"/>
      <c r="E47" s="799"/>
      <c r="F47" s="799"/>
      <c r="G47" s="799"/>
      <c r="H47" s="799"/>
      <c r="I47" s="799"/>
      <c r="J47" s="799"/>
      <c r="K47" s="799"/>
      <c r="L47" s="799"/>
      <c r="M47" s="799"/>
      <c r="N47" s="800"/>
      <c r="O47" s="20"/>
      <c r="P47" s="4"/>
      <c r="Q47" s="4"/>
      <c r="R47" s="4"/>
      <c r="S47" s="4"/>
      <c r="T47" s="4"/>
      <c r="U47" s="4"/>
      <c r="V47" s="4"/>
      <c r="W47" s="21"/>
      <c r="X47" s="47" t="s">
        <v>23353</v>
      </c>
      <c r="Y47" s="40"/>
      <c r="Z47" s="40"/>
      <c r="AA47" s="457"/>
      <c r="AB47" s="796"/>
      <c r="AC47" s="796"/>
      <c r="AD47" s="797"/>
      <c r="AE47" s="797"/>
      <c r="AF47" s="796"/>
      <c r="AG47" s="796"/>
      <c r="AH47" s="1112">
        <f>'8短期入所（基本）'!AM47</f>
        <v>700</v>
      </c>
      <c r="AI47" s="1112"/>
      <c r="AJ47" s="40" t="s">
        <v>21</v>
      </c>
      <c r="AK47" s="41"/>
      <c r="AL47" s="471"/>
      <c r="AM47" s="4"/>
      <c r="AN47" s="4"/>
      <c r="AO47" s="4"/>
      <c r="AP47" s="21"/>
      <c r="AQ47" s="42"/>
      <c r="AR47" s="43"/>
      <c r="AS47" s="43"/>
      <c r="AT47" s="43"/>
      <c r="AU47" s="43"/>
      <c r="AV47" s="231"/>
      <c r="AW47" s="101">
        <f>ROUND(AH47*$AO$16,0)</f>
        <v>490</v>
      </c>
      <c r="AX47" s="232"/>
    </row>
    <row r="48" spans="1:50" ht="17.100000000000001" customHeight="1" x14ac:dyDescent="0.15">
      <c r="A48" s="32">
        <v>24</v>
      </c>
      <c r="B48" s="33">
        <v>8819</v>
      </c>
      <c r="C48" s="34" t="s">
        <v>23600</v>
      </c>
      <c r="D48" s="798"/>
      <c r="E48" s="799"/>
      <c r="F48" s="799"/>
      <c r="G48" s="799"/>
      <c r="H48" s="799"/>
      <c r="I48" s="799"/>
      <c r="J48" s="799"/>
      <c r="K48" s="799"/>
      <c r="L48" s="799"/>
      <c r="M48" s="799"/>
      <c r="N48" s="800"/>
      <c r="O48" s="225"/>
      <c r="P48" s="193"/>
      <c r="Q48" s="193"/>
      <c r="R48" s="193"/>
      <c r="S48" s="193"/>
      <c r="T48" s="193"/>
      <c r="U48" s="193"/>
      <c r="V48" s="193"/>
      <c r="W48" s="194"/>
      <c r="X48" s="20"/>
      <c r="Y48" s="4"/>
      <c r="Z48" s="4"/>
      <c r="AB48" s="490"/>
      <c r="AC48" s="490"/>
      <c r="AD48" s="795"/>
      <c r="AE48" s="795"/>
      <c r="AF48" s="490"/>
      <c r="AG48" s="490"/>
      <c r="AH48" s="1129"/>
      <c r="AI48" s="1129"/>
      <c r="AJ48" s="4"/>
      <c r="AK48" s="21"/>
      <c r="AL48" s="471"/>
      <c r="AM48" s="4"/>
      <c r="AN48" s="4"/>
      <c r="AO48" s="4"/>
      <c r="AP48" s="21"/>
      <c r="AQ48" s="42" t="s">
        <v>23342</v>
      </c>
      <c r="AR48" s="44" t="s">
        <v>17</v>
      </c>
      <c r="AS48" s="220">
        <v>0.9</v>
      </c>
      <c r="AT48" s="220"/>
      <c r="AU48" s="43"/>
      <c r="AV48" s="231"/>
      <c r="AW48" s="101">
        <f>ROUND(ROUND(AH47*$AO$16,0)*AS48,0)</f>
        <v>441</v>
      </c>
      <c r="AX48" s="31"/>
    </row>
    <row r="49" spans="1:50" ht="17.100000000000001" customHeight="1" x14ac:dyDescent="0.15">
      <c r="A49" s="32">
        <v>24</v>
      </c>
      <c r="B49" s="33">
        <v>8821</v>
      </c>
      <c r="C49" s="34" t="s">
        <v>23601</v>
      </c>
      <c r="D49" s="798"/>
      <c r="E49" s="799"/>
      <c r="F49" s="799"/>
      <c r="G49" s="799"/>
      <c r="H49" s="799"/>
      <c r="I49" s="799"/>
      <c r="J49" s="799"/>
      <c r="K49" s="799"/>
      <c r="L49" s="799"/>
      <c r="M49" s="799"/>
      <c r="N49" s="800"/>
      <c r="O49" s="1085" t="s">
        <v>23395</v>
      </c>
      <c r="P49" s="1133"/>
      <c r="Q49" s="1133"/>
      <c r="R49" s="1133"/>
      <c r="S49" s="1133"/>
      <c r="T49" s="1133"/>
      <c r="U49" s="1133"/>
      <c r="V49" s="1133"/>
      <c r="W49" s="1134"/>
      <c r="X49" s="47" t="s">
        <v>23340</v>
      </c>
      <c r="Y49" s="40"/>
      <c r="Z49" s="40"/>
      <c r="AA49" s="457"/>
      <c r="AB49" s="796"/>
      <c r="AC49" s="796"/>
      <c r="AD49" s="797"/>
      <c r="AE49" s="797"/>
      <c r="AF49" s="796"/>
      <c r="AG49" s="796"/>
      <c r="AH49" s="1112">
        <f>'8短期入所（基本）'!AM49</f>
        <v>791</v>
      </c>
      <c r="AI49" s="1112"/>
      <c r="AJ49" s="40" t="s">
        <v>21</v>
      </c>
      <c r="AK49" s="41"/>
      <c r="AL49" s="471"/>
      <c r="AM49" s="4"/>
      <c r="AN49" s="4"/>
      <c r="AO49" s="4"/>
      <c r="AP49" s="21"/>
      <c r="AQ49" s="42"/>
      <c r="AR49" s="43"/>
      <c r="AS49" s="43"/>
      <c r="AT49" s="43"/>
      <c r="AU49" s="43"/>
      <c r="AV49" s="231"/>
      <c r="AW49" s="101">
        <f>ROUND(AH49*$AO$16,0)</f>
        <v>554</v>
      </c>
      <c r="AX49" s="31"/>
    </row>
    <row r="50" spans="1:50" ht="17.100000000000001" customHeight="1" x14ac:dyDescent="0.15">
      <c r="A50" s="32">
        <v>24</v>
      </c>
      <c r="B50" s="33">
        <v>8823</v>
      </c>
      <c r="C50" s="34" t="s">
        <v>23602</v>
      </c>
      <c r="D50" s="798"/>
      <c r="E50" s="799"/>
      <c r="F50" s="799"/>
      <c r="G50" s="799"/>
      <c r="H50" s="799"/>
      <c r="I50" s="799"/>
      <c r="J50" s="799"/>
      <c r="K50" s="799"/>
      <c r="L50" s="799"/>
      <c r="M50" s="799"/>
      <c r="N50" s="800"/>
      <c r="O50" s="1088"/>
      <c r="P50" s="1135"/>
      <c r="Q50" s="1135"/>
      <c r="R50" s="1135"/>
      <c r="S50" s="1135"/>
      <c r="T50" s="1135"/>
      <c r="U50" s="1135"/>
      <c r="V50" s="1135"/>
      <c r="W50" s="1136"/>
      <c r="X50" s="20"/>
      <c r="Y50" s="4"/>
      <c r="Z50" s="4"/>
      <c r="AB50" s="490"/>
      <c r="AC50" s="490"/>
      <c r="AD50" s="795"/>
      <c r="AE50" s="795"/>
      <c r="AF50" s="490"/>
      <c r="AG50" s="490"/>
      <c r="AH50" s="1129"/>
      <c r="AI50" s="1129"/>
      <c r="AJ50" s="4"/>
      <c r="AK50" s="21"/>
      <c r="AL50" s="471"/>
      <c r="AM50" s="4"/>
      <c r="AN50" s="4"/>
      <c r="AO50" s="4"/>
      <c r="AP50" s="21"/>
      <c r="AQ50" s="42" t="s">
        <v>23342</v>
      </c>
      <c r="AR50" s="44" t="s">
        <v>17</v>
      </c>
      <c r="AS50" s="220">
        <v>0.9</v>
      </c>
      <c r="AT50" s="220"/>
      <c r="AU50" s="43"/>
      <c r="AV50" s="231"/>
      <c r="AW50" s="101">
        <f>ROUND(ROUND(AH49*$AO$16,0)*AS50,0)</f>
        <v>499</v>
      </c>
      <c r="AX50" s="31"/>
    </row>
    <row r="51" spans="1:50" ht="17.100000000000001" customHeight="1" x14ac:dyDescent="0.15">
      <c r="A51" s="32">
        <v>24</v>
      </c>
      <c r="B51" s="33">
        <v>8825</v>
      </c>
      <c r="C51" s="34" t="s">
        <v>23603</v>
      </c>
      <c r="D51" s="798"/>
      <c r="E51" s="799"/>
      <c r="F51" s="799"/>
      <c r="G51" s="799"/>
      <c r="H51" s="799"/>
      <c r="I51" s="799"/>
      <c r="J51" s="799"/>
      <c r="K51" s="799"/>
      <c r="L51" s="799"/>
      <c r="M51" s="799"/>
      <c r="N51" s="800"/>
      <c r="O51" s="1137"/>
      <c r="P51" s="1135"/>
      <c r="Q51" s="1135"/>
      <c r="R51" s="1135"/>
      <c r="S51" s="1135"/>
      <c r="T51" s="1135"/>
      <c r="U51" s="1135"/>
      <c r="V51" s="1135"/>
      <c r="W51" s="1136"/>
      <c r="X51" s="47" t="s">
        <v>23344</v>
      </c>
      <c r="Y51" s="40"/>
      <c r="Z51" s="40"/>
      <c r="AA51" s="457"/>
      <c r="AB51" s="796"/>
      <c r="AC51" s="796"/>
      <c r="AD51" s="797"/>
      <c r="AE51" s="797"/>
      <c r="AF51" s="796"/>
      <c r="AG51" s="796"/>
      <c r="AH51" s="1112">
        <f>'8短期入所（基本）'!AM51</f>
        <v>719</v>
      </c>
      <c r="AI51" s="1112"/>
      <c r="AJ51" s="40" t="s">
        <v>21</v>
      </c>
      <c r="AK51" s="41"/>
      <c r="AL51" s="471"/>
      <c r="AM51" s="4"/>
      <c r="AN51" s="4"/>
      <c r="AO51" s="4"/>
      <c r="AP51" s="21"/>
      <c r="AQ51" s="42"/>
      <c r="AR51" s="43"/>
      <c r="AS51" s="43"/>
      <c r="AT51" s="43"/>
      <c r="AU51" s="43"/>
      <c r="AV51" s="231"/>
      <c r="AW51" s="101">
        <f>ROUND(AH51*$AO$16,0)</f>
        <v>503</v>
      </c>
      <c r="AX51" s="31"/>
    </row>
    <row r="52" spans="1:50" ht="17.100000000000001" customHeight="1" x14ac:dyDescent="0.15">
      <c r="A52" s="32">
        <v>24</v>
      </c>
      <c r="B52" s="33">
        <v>8827</v>
      </c>
      <c r="C52" s="34" t="s">
        <v>23604</v>
      </c>
      <c r="D52" s="798"/>
      <c r="E52" s="799"/>
      <c r="F52" s="799"/>
      <c r="G52" s="799"/>
      <c r="H52" s="799"/>
      <c r="I52" s="799"/>
      <c r="J52" s="799"/>
      <c r="K52" s="799"/>
      <c r="L52" s="799"/>
      <c r="M52" s="799"/>
      <c r="N52" s="800"/>
      <c r="O52" s="801"/>
      <c r="P52" s="802"/>
      <c r="Q52" s="802"/>
      <c r="R52" s="802"/>
      <c r="S52" s="802"/>
      <c r="T52" s="802"/>
      <c r="U52" s="802"/>
      <c r="V52" s="802"/>
      <c r="W52" s="803"/>
      <c r="X52" s="20"/>
      <c r="Y52" s="4"/>
      <c r="Z52" s="4"/>
      <c r="AB52" s="490"/>
      <c r="AC52" s="490"/>
      <c r="AD52" s="795"/>
      <c r="AE52" s="795"/>
      <c r="AF52" s="490"/>
      <c r="AG52" s="490"/>
      <c r="AH52" s="1129"/>
      <c r="AI52" s="1129"/>
      <c r="AJ52" s="4"/>
      <c r="AK52" s="21"/>
      <c r="AL52" s="471"/>
      <c r="AM52" s="4"/>
      <c r="AN52" s="4"/>
      <c r="AO52" s="4"/>
      <c r="AP52" s="21"/>
      <c r="AQ52" s="42" t="s">
        <v>23342</v>
      </c>
      <c r="AR52" s="44" t="s">
        <v>17</v>
      </c>
      <c r="AS52" s="220">
        <v>0.9</v>
      </c>
      <c r="AT52" s="220"/>
      <c r="AU52" s="43"/>
      <c r="AV52" s="231"/>
      <c r="AW52" s="101">
        <f>ROUND(ROUND(AH51*$AO$16,0)*AS52,0)</f>
        <v>453</v>
      </c>
      <c r="AX52" s="31"/>
    </row>
    <row r="53" spans="1:50" ht="17.100000000000001" customHeight="1" x14ac:dyDescent="0.15">
      <c r="A53" s="32">
        <v>24</v>
      </c>
      <c r="B53" s="33">
        <v>8829</v>
      </c>
      <c r="C53" s="34" t="s">
        <v>23605</v>
      </c>
      <c r="D53" s="798"/>
      <c r="E53" s="799"/>
      <c r="F53" s="799"/>
      <c r="G53" s="799"/>
      <c r="H53" s="799"/>
      <c r="I53" s="799"/>
      <c r="J53" s="799"/>
      <c r="K53" s="799"/>
      <c r="L53" s="799"/>
      <c r="M53" s="799"/>
      <c r="N53" s="800"/>
      <c r="O53" s="20"/>
      <c r="P53" s="4"/>
      <c r="Q53" s="4"/>
      <c r="R53" s="4"/>
      <c r="S53" s="4"/>
      <c r="T53" s="4"/>
      <c r="U53" s="4"/>
      <c r="V53" s="4"/>
      <c r="W53" s="21"/>
      <c r="X53" s="47" t="s">
        <v>23347</v>
      </c>
      <c r="Y53" s="40"/>
      <c r="Z53" s="40"/>
      <c r="AA53" s="457"/>
      <c r="AB53" s="796"/>
      <c r="AC53" s="796"/>
      <c r="AD53" s="797"/>
      <c r="AE53" s="797"/>
      <c r="AF53" s="796"/>
      <c r="AG53" s="796"/>
      <c r="AH53" s="1112">
        <f>'8短期入所（基本）'!AM53</f>
        <v>513</v>
      </c>
      <c r="AI53" s="1112"/>
      <c r="AJ53" s="40" t="s">
        <v>21</v>
      </c>
      <c r="AK53" s="41"/>
      <c r="AL53" s="471"/>
      <c r="AM53" s="4"/>
      <c r="AN53" s="4"/>
      <c r="AO53" s="4"/>
      <c r="AP53" s="21"/>
      <c r="AQ53" s="42"/>
      <c r="AR53" s="43"/>
      <c r="AS53" s="43"/>
      <c r="AT53" s="43"/>
      <c r="AU53" s="43"/>
      <c r="AV53" s="231"/>
      <c r="AW53" s="101">
        <f>ROUND(AH53*$AO$16,0)</f>
        <v>359</v>
      </c>
      <c r="AX53" s="232"/>
    </row>
    <row r="54" spans="1:50" ht="17.100000000000001" customHeight="1" x14ac:dyDescent="0.15">
      <c r="A54" s="32">
        <v>24</v>
      </c>
      <c r="B54" s="33">
        <v>8831</v>
      </c>
      <c r="C54" s="34" t="s">
        <v>23606</v>
      </c>
      <c r="D54" s="798"/>
      <c r="E54" s="799"/>
      <c r="F54" s="799"/>
      <c r="G54" s="799"/>
      <c r="H54" s="799"/>
      <c r="I54" s="799"/>
      <c r="J54" s="799"/>
      <c r="K54" s="799"/>
      <c r="L54" s="799"/>
      <c r="M54" s="799"/>
      <c r="N54" s="800"/>
      <c r="O54" s="20"/>
      <c r="P54" s="4"/>
      <c r="Q54" s="4"/>
      <c r="R54" s="4"/>
      <c r="S54" s="4"/>
      <c r="T54" s="4"/>
      <c r="U54" s="4"/>
      <c r="V54" s="4"/>
      <c r="W54" s="21"/>
      <c r="X54" s="20"/>
      <c r="Y54" s="4"/>
      <c r="Z54" s="4"/>
      <c r="AB54" s="490"/>
      <c r="AC54" s="490"/>
      <c r="AD54" s="795"/>
      <c r="AE54" s="795"/>
      <c r="AF54" s="490"/>
      <c r="AG54" s="490"/>
      <c r="AH54" s="1129"/>
      <c r="AI54" s="1129"/>
      <c r="AJ54" s="4"/>
      <c r="AK54" s="21"/>
      <c r="AL54" s="471"/>
      <c r="AM54" s="4"/>
      <c r="AN54" s="4"/>
      <c r="AO54" s="4"/>
      <c r="AP54" s="21"/>
      <c r="AQ54" s="42" t="s">
        <v>23342</v>
      </c>
      <c r="AR54" s="44" t="s">
        <v>17</v>
      </c>
      <c r="AS54" s="220">
        <v>0.9</v>
      </c>
      <c r="AT54" s="220"/>
      <c r="AU54" s="43"/>
      <c r="AV54" s="231"/>
      <c r="AW54" s="101">
        <f>ROUND(ROUND(AH53*$AO$16,0)*AS54,0)</f>
        <v>323</v>
      </c>
      <c r="AX54" s="31"/>
    </row>
    <row r="55" spans="1:50" ht="17.100000000000001" customHeight="1" x14ac:dyDescent="0.15">
      <c r="A55" s="32">
        <v>24</v>
      </c>
      <c r="B55" s="33">
        <v>8833</v>
      </c>
      <c r="C55" s="34" t="s">
        <v>23607</v>
      </c>
      <c r="D55" s="798"/>
      <c r="E55" s="799"/>
      <c r="F55" s="799"/>
      <c r="G55" s="799"/>
      <c r="H55" s="799"/>
      <c r="I55" s="799"/>
      <c r="J55" s="799"/>
      <c r="K55" s="799"/>
      <c r="L55" s="799"/>
      <c r="M55" s="799"/>
      <c r="N55" s="800"/>
      <c r="O55" s="20"/>
      <c r="P55" s="4"/>
      <c r="Q55" s="4"/>
      <c r="R55" s="4"/>
      <c r="S55" s="4"/>
      <c r="T55" s="4"/>
      <c r="U55" s="4"/>
      <c r="V55" s="4"/>
      <c r="W55" s="21"/>
      <c r="X55" s="47" t="s">
        <v>23350</v>
      </c>
      <c r="Y55" s="40"/>
      <c r="Z55" s="40"/>
      <c r="AA55" s="457"/>
      <c r="AB55" s="796"/>
      <c r="AC55" s="796"/>
      <c r="AD55" s="797"/>
      <c r="AE55" s="797"/>
      <c r="AF55" s="796"/>
      <c r="AG55" s="796"/>
      <c r="AH55" s="1112">
        <f>'8短期入所（基本）'!AM55</f>
        <v>438</v>
      </c>
      <c r="AI55" s="1112"/>
      <c r="AJ55" s="40" t="s">
        <v>21</v>
      </c>
      <c r="AK55" s="41"/>
      <c r="AL55" s="471"/>
      <c r="AM55" s="4"/>
      <c r="AN55" s="4"/>
      <c r="AO55" s="4"/>
      <c r="AP55" s="21"/>
      <c r="AQ55" s="42"/>
      <c r="AR55" s="43"/>
      <c r="AS55" s="43"/>
      <c r="AT55" s="43"/>
      <c r="AU55" s="43"/>
      <c r="AV55" s="231"/>
      <c r="AW55" s="101">
        <f>ROUND(AH55*$AO$16,0)</f>
        <v>307</v>
      </c>
      <c r="AX55" s="232"/>
    </row>
    <row r="56" spans="1:50" ht="17.100000000000001" customHeight="1" x14ac:dyDescent="0.15">
      <c r="A56" s="32">
        <v>24</v>
      </c>
      <c r="B56" s="33">
        <v>8835</v>
      </c>
      <c r="C56" s="34" t="s">
        <v>23608</v>
      </c>
      <c r="D56" s="798"/>
      <c r="E56" s="799"/>
      <c r="F56" s="799"/>
      <c r="G56" s="799"/>
      <c r="H56" s="799"/>
      <c r="I56" s="799"/>
      <c r="J56" s="799"/>
      <c r="K56" s="799"/>
      <c r="L56" s="799"/>
      <c r="M56" s="799"/>
      <c r="N56" s="800"/>
      <c r="O56" s="20"/>
      <c r="P56" s="4"/>
      <c r="Q56" s="4"/>
      <c r="R56" s="4"/>
      <c r="S56" s="4"/>
      <c r="T56" s="4"/>
      <c r="U56" s="4"/>
      <c r="V56" s="4"/>
      <c r="W56" s="21"/>
      <c r="X56" s="20"/>
      <c r="Y56" s="4"/>
      <c r="Z56" s="4"/>
      <c r="AB56" s="490"/>
      <c r="AC56" s="490"/>
      <c r="AD56" s="795"/>
      <c r="AE56" s="795"/>
      <c r="AF56" s="490"/>
      <c r="AG56" s="490"/>
      <c r="AH56" s="1129"/>
      <c r="AI56" s="1129"/>
      <c r="AJ56" s="4"/>
      <c r="AK56" s="21"/>
      <c r="AL56" s="471"/>
      <c r="AM56" s="4"/>
      <c r="AN56" s="4"/>
      <c r="AO56" s="4"/>
      <c r="AP56" s="21"/>
      <c r="AQ56" s="42" t="s">
        <v>23342</v>
      </c>
      <c r="AR56" s="44" t="s">
        <v>17</v>
      </c>
      <c r="AS56" s="220">
        <v>0.9</v>
      </c>
      <c r="AT56" s="220"/>
      <c r="AU56" s="43"/>
      <c r="AV56" s="231"/>
      <c r="AW56" s="101">
        <f>ROUND(ROUND(AH55*$AO$16,0)*AS56,0)</f>
        <v>276</v>
      </c>
      <c r="AX56" s="31"/>
    </row>
    <row r="57" spans="1:50" ht="17.100000000000001" customHeight="1" x14ac:dyDescent="0.15">
      <c r="A57" s="32">
        <v>24</v>
      </c>
      <c r="B57" s="33">
        <v>8837</v>
      </c>
      <c r="C57" s="34" t="s">
        <v>23609</v>
      </c>
      <c r="D57" s="798"/>
      <c r="E57" s="799"/>
      <c r="F57" s="799"/>
      <c r="G57" s="799"/>
      <c r="H57" s="799"/>
      <c r="I57" s="799"/>
      <c r="J57" s="799"/>
      <c r="K57" s="799"/>
      <c r="L57" s="799"/>
      <c r="M57" s="799"/>
      <c r="N57" s="800"/>
      <c r="O57" s="20"/>
      <c r="P57" s="4"/>
      <c r="Q57" s="4"/>
      <c r="R57" s="4"/>
      <c r="S57" s="4"/>
      <c r="T57" s="4"/>
      <c r="U57" s="4"/>
      <c r="V57" s="4"/>
      <c r="W57" s="21"/>
      <c r="X57" s="47" t="s">
        <v>23353</v>
      </c>
      <c r="Y57" s="40"/>
      <c r="Z57" s="40"/>
      <c r="AA57" s="457"/>
      <c r="AB57" s="796"/>
      <c r="AC57" s="796"/>
      <c r="AD57" s="797"/>
      <c r="AE57" s="797"/>
      <c r="AF57" s="796"/>
      <c r="AG57" s="796"/>
      <c r="AH57" s="1112">
        <f>'8短期入所（基本）'!AM57</f>
        <v>370</v>
      </c>
      <c r="AI57" s="1112"/>
      <c r="AJ57" s="40" t="s">
        <v>21</v>
      </c>
      <c r="AK57" s="41"/>
      <c r="AL57" s="471"/>
      <c r="AM57" s="4"/>
      <c r="AN57" s="4"/>
      <c r="AO57" s="4"/>
      <c r="AP57" s="21"/>
      <c r="AQ57" s="42"/>
      <c r="AR57" s="43"/>
      <c r="AS57" s="43"/>
      <c r="AT57" s="43"/>
      <c r="AU57" s="43"/>
      <c r="AV57" s="231"/>
      <c r="AW57" s="101">
        <f>ROUND(AH57*$AO$16,0)</f>
        <v>259</v>
      </c>
      <c r="AX57" s="232"/>
    </row>
    <row r="58" spans="1:50" ht="17.100000000000001" customHeight="1" x14ac:dyDescent="0.15">
      <c r="A58" s="32">
        <v>24</v>
      </c>
      <c r="B58" s="33">
        <v>8839</v>
      </c>
      <c r="C58" s="34" t="s">
        <v>23610</v>
      </c>
      <c r="D58" s="798"/>
      <c r="E58" s="799"/>
      <c r="F58" s="799"/>
      <c r="G58" s="799"/>
      <c r="H58" s="799"/>
      <c r="I58" s="799"/>
      <c r="J58" s="799"/>
      <c r="K58" s="799"/>
      <c r="L58" s="799"/>
      <c r="M58" s="799"/>
      <c r="N58" s="800"/>
      <c r="O58" s="20"/>
      <c r="P58" s="4"/>
      <c r="Q58" s="4"/>
      <c r="R58" s="4"/>
      <c r="S58" s="4"/>
      <c r="T58" s="4"/>
      <c r="U58" s="4"/>
      <c r="V58" s="4"/>
      <c r="W58" s="21"/>
      <c r="X58" s="20"/>
      <c r="Y58" s="4"/>
      <c r="Z58" s="4"/>
      <c r="AB58" s="490"/>
      <c r="AC58" s="490"/>
      <c r="AD58" s="795"/>
      <c r="AE58" s="795"/>
      <c r="AF58" s="490"/>
      <c r="AG58" s="490"/>
      <c r="AH58" s="1129"/>
      <c r="AI58" s="1129"/>
      <c r="AJ58" s="4"/>
      <c r="AK58" s="21"/>
      <c r="AL58" s="471"/>
      <c r="AM58" s="4"/>
      <c r="AN58" s="4"/>
      <c r="AO58" s="4"/>
      <c r="AP58" s="21"/>
      <c r="AQ58" s="42" t="s">
        <v>23342</v>
      </c>
      <c r="AR58" s="44" t="s">
        <v>17</v>
      </c>
      <c r="AS58" s="220">
        <v>0.9</v>
      </c>
      <c r="AT58" s="220"/>
      <c r="AU58" s="43"/>
      <c r="AV58" s="231"/>
      <c r="AW58" s="101">
        <f>ROUND(ROUND(AH57*$AO$16,0)*AS58,0)</f>
        <v>233</v>
      </c>
      <c r="AX58" s="31"/>
    </row>
    <row r="59" spans="1:50" ht="17.100000000000001" customHeight="1" x14ac:dyDescent="0.15">
      <c r="A59" s="32">
        <v>24</v>
      </c>
      <c r="B59" s="33">
        <v>8841</v>
      </c>
      <c r="C59" s="34" t="s">
        <v>23611</v>
      </c>
      <c r="D59" s="798"/>
      <c r="E59" s="799"/>
      <c r="F59" s="799"/>
      <c r="G59" s="799"/>
      <c r="H59" s="799"/>
      <c r="I59" s="799"/>
      <c r="J59" s="799"/>
      <c r="K59" s="799"/>
      <c r="L59" s="799"/>
      <c r="M59" s="799"/>
      <c r="N59" s="800"/>
      <c r="O59" s="1085" t="s">
        <v>23406</v>
      </c>
      <c r="P59" s="1133"/>
      <c r="Q59" s="1133"/>
      <c r="R59" s="1133"/>
      <c r="S59" s="1133"/>
      <c r="T59" s="1133"/>
      <c r="U59" s="1133"/>
      <c r="V59" s="1133"/>
      <c r="W59" s="1134"/>
      <c r="X59" s="47" t="s">
        <v>23368</v>
      </c>
      <c r="Y59" s="40"/>
      <c r="Z59" s="40"/>
      <c r="AA59" s="457"/>
      <c r="AB59" s="796"/>
      <c r="AC59" s="796"/>
      <c r="AD59" s="797"/>
      <c r="AE59" s="797"/>
      <c r="AF59" s="796"/>
      <c r="AG59" s="796"/>
      <c r="AH59" s="1112">
        <f>'8短期入所（基本）'!AM59</f>
        <v>969</v>
      </c>
      <c r="AI59" s="1112"/>
      <c r="AJ59" s="40" t="s">
        <v>21</v>
      </c>
      <c r="AK59" s="41"/>
      <c r="AL59" s="471"/>
      <c r="AM59" s="4"/>
      <c r="AN59" s="4"/>
      <c r="AO59" s="4"/>
      <c r="AP59" s="21"/>
      <c r="AQ59" s="42"/>
      <c r="AR59" s="43"/>
      <c r="AS59" s="43"/>
      <c r="AT59" s="43"/>
      <c r="AU59" s="43"/>
      <c r="AV59" s="231"/>
      <c r="AW59" s="101">
        <f>ROUND(AH59*$AO$16,0)</f>
        <v>678</v>
      </c>
      <c r="AX59" s="232"/>
    </row>
    <row r="60" spans="1:50" ht="17.100000000000001" customHeight="1" x14ac:dyDescent="0.15">
      <c r="A60" s="32">
        <v>24</v>
      </c>
      <c r="B60" s="33">
        <v>8843</v>
      </c>
      <c r="C60" s="34" t="s">
        <v>23612</v>
      </c>
      <c r="D60" s="798"/>
      <c r="E60" s="799"/>
      <c r="F60" s="799"/>
      <c r="G60" s="799"/>
      <c r="H60" s="799"/>
      <c r="I60" s="799"/>
      <c r="J60" s="799"/>
      <c r="K60" s="799"/>
      <c r="L60" s="799"/>
      <c r="M60" s="799"/>
      <c r="N60" s="800"/>
      <c r="O60" s="1088"/>
      <c r="P60" s="1135"/>
      <c r="Q60" s="1135"/>
      <c r="R60" s="1135"/>
      <c r="S60" s="1135"/>
      <c r="T60" s="1135"/>
      <c r="U60" s="1135"/>
      <c r="V60" s="1135"/>
      <c r="W60" s="1136"/>
      <c r="X60" s="20"/>
      <c r="Y60" s="4"/>
      <c r="Z60" s="4"/>
      <c r="AB60" s="490"/>
      <c r="AC60" s="490"/>
      <c r="AD60" s="795"/>
      <c r="AE60" s="795"/>
      <c r="AF60" s="490"/>
      <c r="AG60" s="490"/>
      <c r="AH60" s="1129"/>
      <c r="AI60" s="1129"/>
      <c r="AJ60" s="4"/>
      <c r="AK60" s="21"/>
      <c r="AL60" s="471"/>
      <c r="AM60" s="4"/>
      <c r="AN60" s="4"/>
      <c r="AO60" s="4"/>
      <c r="AP60" s="21"/>
      <c r="AQ60" s="42" t="s">
        <v>23342</v>
      </c>
      <c r="AR60" s="44" t="s">
        <v>17</v>
      </c>
      <c r="AS60" s="220">
        <v>0.9</v>
      </c>
      <c r="AT60" s="220"/>
      <c r="AU60" s="43"/>
      <c r="AV60" s="231"/>
      <c r="AW60" s="101">
        <f>ROUND(ROUND(AH59*$AO$16,0)*AS60,0)</f>
        <v>610</v>
      </c>
      <c r="AX60" s="31"/>
    </row>
    <row r="61" spans="1:50" ht="17.100000000000001" customHeight="1" x14ac:dyDescent="0.15">
      <c r="A61" s="32">
        <v>24</v>
      </c>
      <c r="B61" s="33">
        <v>8845</v>
      </c>
      <c r="C61" s="34" t="s">
        <v>23613</v>
      </c>
      <c r="D61" s="798"/>
      <c r="E61" s="799"/>
      <c r="F61" s="799"/>
      <c r="G61" s="799"/>
      <c r="H61" s="799"/>
      <c r="I61" s="799"/>
      <c r="J61" s="799"/>
      <c r="K61" s="799"/>
      <c r="L61" s="799"/>
      <c r="M61" s="799"/>
      <c r="N61" s="800"/>
      <c r="O61" s="1137"/>
      <c r="P61" s="1135"/>
      <c r="Q61" s="1135"/>
      <c r="R61" s="1135"/>
      <c r="S61" s="1135"/>
      <c r="T61" s="1135"/>
      <c r="U61" s="1135"/>
      <c r="V61" s="1135"/>
      <c r="W61" s="1136"/>
      <c r="X61" s="47" t="s">
        <v>23371</v>
      </c>
      <c r="Y61" s="40"/>
      <c r="Z61" s="40"/>
      <c r="AA61" s="457"/>
      <c r="AB61" s="796"/>
      <c r="AC61" s="796"/>
      <c r="AD61" s="797"/>
      <c r="AE61" s="797"/>
      <c r="AF61" s="796"/>
      <c r="AG61" s="796"/>
      <c r="AH61" s="1112">
        <f>'8短期入所（基本）'!AM61</f>
        <v>804</v>
      </c>
      <c r="AI61" s="1112"/>
      <c r="AJ61" s="40" t="s">
        <v>21</v>
      </c>
      <c r="AK61" s="41"/>
      <c r="AL61" s="471"/>
      <c r="AM61" s="4"/>
      <c r="AN61" s="4"/>
      <c r="AO61" s="4"/>
      <c r="AP61" s="21"/>
      <c r="AQ61" s="42"/>
      <c r="AR61" s="43"/>
      <c r="AS61" s="43"/>
      <c r="AT61" s="43"/>
      <c r="AU61" s="43"/>
      <c r="AV61" s="231"/>
      <c r="AW61" s="101">
        <f>ROUND(AH61*$AO$16,0)</f>
        <v>563</v>
      </c>
      <c r="AX61" s="232"/>
    </row>
    <row r="62" spans="1:50" ht="17.100000000000001" customHeight="1" x14ac:dyDescent="0.15">
      <c r="A62" s="32">
        <v>24</v>
      </c>
      <c r="B62" s="33">
        <v>8847</v>
      </c>
      <c r="C62" s="34" t="s">
        <v>23614</v>
      </c>
      <c r="D62" s="798"/>
      <c r="E62" s="799"/>
      <c r="F62" s="799"/>
      <c r="G62" s="799"/>
      <c r="H62" s="799"/>
      <c r="I62" s="799"/>
      <c r="J62" s="799"/>
      <c r="K62" s="799"/>
      <c r="L62" s="799"/>
      <c r="M62" s="799"/>
      <c r="N62" s="800"/>
      <c r="O62" s="801"/>
      <c r="P62" s="802"/>
      <c r="Q62" s="802"/>
      <c r="R62" s="802"/>
      <c r="S62" s="802"/>
      <c r="T62" s="802"/>
      <c r="U62" s="802"/>
      <c r="V62" s="802"/>
      <c r="W62" s="803"/>
      <c r="X62" s="20"/>
      <c r="Y62" s="4"/>
      <c r="Z62" s="4"/>
      <c r="AB62" s="490"/>
      <c r="AC62" s="490"/>
      <c r="AD62" s="795"/>
      <c r="AE62" s="795"/>
      <c r="AF62" s="490"/>
      <c r="AG62" s="490"/>
      <c r="AH62" s="1129"/>
      <c r="AI62" s="1129"/>
      <c r="AJ62" s="4"/>
      <c r="AK62" s="21"/>
      <c r="AL62" s="471"/>
      <c r="AM62" s="4"/>
      <c r="AN62" s="4"/>
      <c r="AO62" s="4"/>
      <c r="AP62" s="21"/>
      <c r="AQ62" s="42" t="s">
        <v>23342</v>
      </c>
      <c r="AR62" s="44" t="s">
        <v>17</v>
      </c>
      <c r="AS62" s="220">
        <v>0.9</v>
      </c>
      <c r="AT62" s="220"/>
      <c r="AU62" s="43"/>
      <c r="AV62" s="231"/>
      <c r="AW62" s="101">
        <f>ROUND(ROUND(AH61*$AO$16,0)*AS62,0)</f>
        <v>507</v>
      </c>
      <c r="AX62" s="31"/>
    </row>
    <row r="63" spans="1:50" ht="17.100000000000001" customHeight="1" x14ac:dyDescent="0.15">
      <c r="A63" s="32">
        <v>24</v>
      </c>
      <c r="B63" s="33">
        <v>8849</v>
      </c>
      <c r="C63" s="34" t="s">
        <v>23615</v>
      </c>
      <c r="D63" s="798"/>
      <c r="E63" s="799"/>
      <c r="F63" s="799"/>
      <c r="G63" s="799"/>
      <c r="H63" s="799"/>
      <c r="I63" s="799"/>
      <c r="J63" s="799"/>
      <c r="K63" s="799"/>
      <c r="L63" s="799"/>
      <c r="M63" s="799"/>
      <c r="N63" s="800"/>
      <c r="O63" s="20"/>
      <c r="P63" s="4"/>
      <c r="Q63" s="4"/>
      <c r="R63" s="4"/>
      <c r="S63" s="4"/>
      <c r="T63" s="4"/>
      <c r="U63" s="4"/>
      <c r="V63" s="4"/>
      <c r="W63" s="21"/>
      <c r="X63" s="47" t="s">
        <v>23374</v>
      </c>
      <c r="Y63" s="40"/>
      <c r="Z63" s="40"/>
      <c r="AA63" s="457"/>
      <c r="AB63" s="796"/>
      <c r="AC63" s="796"/>
      <c r="AD63" s="797"/>
      <c r="AE63" s="797"/>
      <c r="AF63" s="796"/>
      <c r="AG63" s="796"/>
      <c r="AH63" s="1112">
        <f>'8短期入所（基本）'!AM63</f>
        <v>700</v>
      </c>
      <c r="AI63" s="1112"/>
      <c r="AJ63" s="40" t="s">
        <v>21</v>
      </c>
      <c r="AK63" s="41"/>
      <c r="AL63" s="471"/>
      <c r="AM63" s="4"/>
      <c r="AN63" s="4"/>
      <c r="AO63" s="4"/>
      <c r="AP63" s="21"/>
      <c r="AQ63" s="42"/>
      <c r="AR63" s="43"/>
      <c r="AS63" s="43"/>
      <c r="AT63" s="43"/>
      <c r="AU63" s="43"/>
      <c r="AV63" s="231"/>
      <c r="AW63" s="101">
        <f>ROUND(AH63*$AO$16,0)</f>
        <v>490</v>
      </c>
      <c r="AX63" s="232"/>
    </row>
    <row r="64" spans="1:50" ht="17.100000000000001" customHeight="1" x14ac:dyDescent="0.15">
      <c r="A64" s="32">
        <v>24</v>
      </c>
      <c r="B64" s="33">
        <v>8851</v>
      </c>
      <c r="C64" s="34" t="s">
        <v>23616</v>
      </c>
      <c r="D64" s="798"/>
      <c r="E64" s="799"/>
      <c r="F64" s="799"/>
      <c r="G64" s="799"/>
      <c r="H64" s="799"/>
      <c r="I64" s="799"/>
      <c r="J64" s="799"/>
      <c r="K64" s="799"/>
      <c r="L64" s="799"/>
      <c r="M64" s="799"/>
      <c r="N64" s="800"/>
      <c r="O64" s="20"/>
      <c r="P64" s="4"/>
      <c r="Q64" s="4"/>
      <c r="R64" s="4"/>
      <c r="S64" s="4"/>
      <c r="T64" s="4"/>
      <c r="U64" s="4"/>
      <c r="V64" s="4"/>
      <c r="W64" s="21"/>
      <c r="X64" s="20"/>
      <c r="Y64" s="4"/>
      <c r="Z64" s="4"/>
      <c r="AB64" s="490"/>
      <c r="AC64" s="490"/>
      <c r="AD64" s="795"/>
      <c r="AE64" s="795"/>
      <c r="AF64" s="490"/>
      <c r="AG64" s="490"/>
      <c r="AH64" s="1129"/>
      <c r="AI64" s="1129"/>
      <c r="AJ64" s="4"/>
      <c r="AK64" s="21"/>
      <c r="AL64" s="471"/>
      <c r="AM64" s="4"/>
      <c r="AN64" s="4"/>
      <c r="AO64" s="4"/>
      <c r="AP64" s="21"/>
      <c r="AQ64" s="42" t="s">
        <v>23342</v>
      </c>
      <c r="AR64" s="44" t="s">
        <v>17</v>
      </c>
      <c r="AS64" s="220">
        <v>0.9</v>
      </c>
      <c r="AT64" s="220"/>
      <c r="AU64" s="43"/>
      <c r="AV64" s="231"/>
      <c r="AW64" s="101">
        <f>ROUND(ROUND(AH63*$AO$16,0)*AS64,0)</f>
        <v>441</v>
      </c>
      <c r="AX64" s="31"/>
    </row>
    <row r="65" spans="1:50" ht="17.100000000000001" customHeight="1" x14ac:dyDescent="0.15">
      <c r="A65" s="32">
        <v>24</v>
      </c>
      <c r="B65" s="33">
        <v>8853</v>
      </c>
      <c r="C65" s="34" t="s">
        <v>23617</v>
      </c>
      <c r="D65" s="798"/>
      <c r="E65" s="799"/>
      <c r="F65" s="799"/>
      <c r="G65" s="799"/>
      <c r="H65" s="799"/>
      <c r="I65" s="799"/>
      <c r="J65" s="799"/>
      <c r="K65" s="799"/>
      <c r="L65" s="799"/>
      <c r="M65" s="799"/>
      <c r="N65" s="800"/>
      <c r="O65" s="1085" t="s">
        <v>23413</v>
      </c>
      <c r="P65" s="1133"/>
      <c r="Q65" s="1133"/>
      <c r="R65" s="1133"/>
      <c r="S65" s="1133"/>
      <c r="T65" s="1133"/>
      <c r="U65" s="1133"/>
      <c r="V65" s="1133"/>
      <c r="W65" s="1134"/>
      <c r="X65" s="47" t="s">
        <v>23368</v>
      </c>
      <c r="Y65" s="40"/>
      <c r="Z65" s="40"/>
      <c r="AA65" s="457"/>
      <c r="AB65" s="796"/>
      <c r="AC65" s="796"/>
      <c r="AD65" s="797"/>
      <c r="AE65" s="797"/>
      <c r="AF65" s="796"/>
      <c r="AG65" s="796"/>
      <c r="AH65" s="1112">
        <f>'8短期入所（基本）'!AM65</f>
        <v>719</v>
      </c>
      <c r="AI65" s="1112"/>
      <c r="AJ65" s="40" t="s">
        <v>21</v>
      </c>
      <c r="AK65" s="41"/>
      <c r="AL65" s="471"/>
      <c r="AM65" s="4"/>
      <c r="AN65" s="4"/>
      <c r="AO65" s="4"/>
      <c r="AP65" s="21"/>
      <c r="AQ65" s="42"/>
      <c r="AR65" s="43"/>
      <c r="AS65" s="43"/>
      <c r="AT65" s="43"/>
      <c r="AU65" s="43"/>
      <c r="AV65" s="231"/>
      <c r="AW65" s="101">
        <f>ROUND(AH65*$AO$16,0)</f>
        <v>503</v>
      </c>
      <c r="AX65" s="232"/>
    </row>
    <row r="66" spans="1:50" ht="17.100000000000001" customHeight="1" x14ac:dyDescent="0.15">
      <c r="A66" s="32">
        <v>24</v>
      </c>
      <c r="B66" s="33">
        <v>8855</v>
      </c>
      <c r="C66" s="34" t="s">
        <v>23618</v>
      </c>
      <c r="D66" s="798"/>
      <c r="E66" s="799"/>
      <c r="F66" s="799"/>
      <c r="G66" s="799"/>
      <c r="H66" s="799"/>
      <c r="I66" s="799"/>
      <c r="J66" s="799"/>
      <c r="K66" s="799"/>
      <c r="L66" s="799"/>
      <c r="M66" s="799"/>
      <c r="N66" s="800"/>
      <c r="O66" s="1088"/>
      <c r="P66" s="1135"/>
      <c r="Q66" s="1135"/>
      <c r="R66" s="1135"/>
      <c r="S66" s="1135"/>
      <c r="T66" s="1135"/>
      <c r="U66" s="1135"/>
      <c r="V66" s="1135"/>
      <c r="W66" s="1136"/>
      <c r="X66" s="20"/>
      <c r="Y66" s="4"/>
      <c r="Z66" s="4"/>
      <c r="AB66" s="490"/>
      <c r="AC66" s="490"/>
      <c r="AD66" s="795"/>
      <c r="AE66" s="795"/>
      <c r="AF66" s="490"/>
      <c r="AG66" s="490"/>
      <c r="AH66" s="1129"/>
      <c r="AI66" s="1129"/>
      <c r="AJ66" s="4"/>
      <c r="AK66" s="21"/>
      <c r="AL66" s="471"/>
      <c r="AM66" s="4"/>
      <c r="AN66" s="4"/>
      <c r="AO66" s="4"/>
      <c r="AP66" s="21"/>
      <c r="AQ66" s="42" t="s">
        <v>23342</v>
      </c>
      <c r="AR66" s="44" t="s">
        <v>17</v>
      </c>
      <c r="AS66" s="220">
        <v>0.9</v>
      </c>
      <c r="AT66" s="220"/>
      <c r="AU66" s="43"/>
      <c r="AV66" s="231"/>
      <c r="AW66" s="101">
        <f>ROUND(ROUND(AH65*$AO$16,0)*AS66,0)</f>
        <v>453</v>
      </c>
      <c r="AX66" s="31"/>
    </row>
    <row r="67" spans="1:50" ht="17.100000000000001" customHeight="1" x14ac:dyDescent="0.15">
      <c r="A67" s="32">
        <v>24</v>
      </c>
      <c r="B67" s="33">
        <v>8857</v>
      </c>
      <c r="C67" s="34" t="s">
        <v>23619</v>
      </c>
      <c r="D67" s="798"/>
      <c r="E67" s="799"/>
      <c r="F67" s="799"/>
      <c r="G67" s="799"/>
      <c r="H67" s="799"/>
      <c r="I67" s="799"/>
      <c r="J67" s="799"/>
      <c r="K67" s="799"/>
      <c r="L67" s="799"/>
      <c r="M67" s="799"/>
      <c r="N67" s="800"/>
      <c r="O67" s="1137"/>
      <c r="P67" s="1135"/>
      <c r="Q67" s="1135"/>
      <c r="R67" s="1135"/>
      <c r="S67" s="1135"/>
      <c r="T67" s="1135"/>
      <c r="U67" s="1135"/>
      <c r="V67" s="1135"/>
      <c r="W67" s="1136"/>
      <c r="X67" s="47" t="s">
        <v>23371</v>
      </c>
      <c r="Y67" s="40"/>
      <c r="Z67" s="40"/>
      <c r="AA67" s="457"/>
      <c r="AB67" s="796"/>
      <c r="AC67" s="796"/>
      <c r="AD67" s="797"/>
      <c r="AE67" s="797"/>
      <c r="AF67" s="796"/>
      <c r="AG67" s="796"/>
      <c r="AH67" s="1112">
        <f>'8短期入所（基本）'!AM67</f>
        <v>475</v>
      </c>
      <c r="AI67" s="1112"/>
      <c r="AJ67" s="40" t="s">
        <v>21</v>
      </c>
      <c r="AK67" s="41"/>
      <c r="AL67" s="471"/>
      <c r="AM67" s="4"/>
      <c r="AN67" s="4"/>
      <c r="AO67" s="4"/>
      <c r="AP67" s="21"/>
      <c r="AQ67" s="42"/>
      <c r="AR67" s="43"/>
      <c r="AS67" s="43"/>
      <c r="AT67" s="43"/>
      <c r="AU67" s="43"/>
      <c r="AV67" s="231"/>
      <c r="AW67" s="101">
        <f>ROUND(AH67*$AO$16,0)</f>
        <v>333</v>
      </c>
      <c r="AX67" s="232"/>
    </row>
    <row r="68" spans="1:50" ht="17.100000000000001" customHeight="1" x14ac:dyDescent="0.15">
      <c r="A68" s="32">
        <v>24</v>
      </c>
      <c r="B68" s="33">
        <v>8859</v>
      </c>
      <c r="C68" s="34" t="s">
        <v>23620</v>
      </c>
      <c r="D68" s="798"/>
      <c r="E68" s="799"/>
      <c r="F68" s="799"/>
      <c r="G68" s="799"/>
      <c r="H68" s="799"/>
      <c r="I68" s="799"/>
      <c r="J68" s="799"/>
      <c r="K68" s="799"/>
      <c r="L68" s="799"/>
      <c r="M68" s="799"/>
      <c r="N68" s="800"/>
      <c r="O68" s="801"/>
      <c r="P68" s="802"/>
      <c r="Q68" s="802"/>
      <c r="R68" s="802"/>
      <c r="S68" s="802"/>
      <c r="T68" s="802"/>
      <c r="U68" s="802"/>
      <c r="V68" s="802"/>
      <c r="W68" s="803"/>
      <c r="X68" s="20"/>
      <c r="Y68" s="4"/>
      <c r="Z68" s="4"/>
      <c r="AB68" s="490"/>
      <c r="AC68" s="490"/>
      <c r="AD68" s="795"/>
      <c r="AE68" s="795"/>
      <c r="AF68" s="490"/>
      <c r="AG68" s="490"/>
      <c r="AH68" s="1129"/>
      <c r="AI68" s="1129"/>
      <c r="AJ68" s="4"/>
      <c r="AK68" s="21"/>
      <c r="AL68" s="471"/>
      <c r="AM68" s="4"/>
      <c r="AN68" s="4"/>
      <c r="AO68" s="4"/>
      <c r="AP68" s="21"/>
      <c r="AQ68" s="42" t="s">
        <v>23342</v>
      </c>
      <c r="AR68" s="44" t="s">
        <v>17</v>
      </c>
      <c r="AS68" s="220">
        <v>0.9</v>
      </c>
      <c r="AT68" s="220"/>
      <c r="AU68" s="43"/>
      <c r="AV68" s="231"/>
      <c r="AW68" s="101">
        <f>ROUND(ROUND(AH67*$AO$16,0)*AS68,0)</f>
        <v>300</v>
      </c>
      <c r="AX68" s="31"/>
    </row>
    <row r="69" spans="1:50" ht="17.100000000000001" customHeight="1" x14ac:dyDescent="0.15">
      <c r="A69" s="32">
        <v>24</v>
      </c>
      <c r="B69" s="33">
        <v>8861</v>
      </c>
      <c r="C69" s="34" t="s">
        <v>23621</v>
      </c>
      <c r="D69" s="798"/>
      <c r="E69" s="799"/>
      <c r="F69" s="799"/>
      <c r="G69" s="799"/>
      <c r="H69" s="799"/>
      <c r="I69" s="799"/>
      <c r="J69" s="799"/>
      <c r="K69" s="799"/>
      <c r="L69" s="799"/>
      <c r="M69" s="799"/>
      <c r="N69" s="800"/>
      <c r="O69" s="20"/>
      <c r="P69" s="4"/>
      <c r="Q69" s="4"/>
      <c r="R69" s="4"/>
      <c r="S69" s="4"/>
      <c r="T69" s="4"/>
      <c r="U69" s="4"/>
      <c r="V69" s="4"/>
      <c r="W69" s="21"/>
      <c r="X69" s="47" t="s">
        <v>23374</v>
      </c>
      <c r="Y69" s="40"/>
      <c r="Z69" s="40"/>
      <c r="AA69" s="457"/>
      <c r="AB69" s="796"/>
      <c r="AC69" s="796"/>
      <c r="AD69" s="797"/>
      <c r="AE69" s="797"/>
      <c r="AF69" s="796"/>
      <c r="AG69" s="796"/>
      <c r="AH69" s="1112">
        <f>'8短期入所（基本）'!AM69</f>
        <v>370</v>
      </c>
      <c r="AI69" s="1112"/>
      <c r="AJ69" s="40" t="s">
        <v>21</v>
      </c>
      <c r="AK69" s="41"/>
      <c r="AL69" s="471"/>
      <c r="AM69" s="4"/>
      <c r="AN69" s="4"/>
      <c r="AO69" s="4"/>
      <c r="AP69" s="21"/>
      <c r="AQ69" s="42"/>
      <c r="AR69" s="43"/>
      <c r="AS69" s="43"/>
      <c r="AT69" s="43"/>
      <c r="AU69" s="43"/>
      <c r="AV69" s="231"/>
      <c r="AW69" s="101">
        <f>ROUND(AH69*$AO$16,0)</f>
        <v>259</v>
      </c>
      <c r="AX69" s="232"/>
    </row>
    <row r="70" spans="1:50" ht="17.100000000000001" customHeight="1" x14ac:dyDescent="0.15">
      <c r="A70" s="32">
        <v>24</v>
      </c>
      <c r="B70" s="33">
        <v>8863</v>
      </c>
      <c r="C70" s="34" t="s">
        <v>23622</v>
      </c>
      <c r="D70" s="798"/>
      <c r="E70" s="799"/>
      <c r="F70" s="799"/>
      <c r="G70" s="799"/>
      <c r="H70" s="799"/>
      <c r="I70" s="799"/>
      <c r="J70" s="799"/>
      <c r="K70" s="799"/>
      <c r="L70" s="799"/>
      <c r="M70" s="799"/>
      <c r="N70" s="800"/>
      <c r="O70" s="20"/>
      <c r="P70" s="4"/>
      <c r="Q70" s="4"/>
      <c r="R70" s="4"/>
      <c r="S70" s="4"/>
      <c r="T70" s="4"/>
      <c r="U70" s="4"/>
      <c r="V70" s="4"/>
      <c r="W70" s="21"/>
      <c r="X70" s="20"/>
      <c r="Y70" s="4"/>
      <c r="Z70" s="4"/>
      <c r="AB70" s="490"/>
      <c r="AC70" s="490"/>
      <c r="AD70" s="795"/>
      <c r="AE70" s="795"/>
      <c r="AF70" s="490"/>
      <c r="AG70" s="490"/>
      <c r="AH70" s="1129"/>
      <c r="AI70" s="1129"/>
      <c r="AJ70" s="4"/>
      <c r="AK70" s="21"/>
      <c r="AL70" s="471"/>
      <c r="AM70" s="4"/>
      <c r="AN70" s="4"/>
      <c r="AO70" s="4"/>
      <c r="AP70" s="21"/>
      <c r="AQ70" s="42" t="s">
        <v>23342</v>
      </c>
      <c r="AR70" s="44" t="s">
        <v>17</v>
      </c>
      <c r="AS70" s="220">
        <v>0.9</v>
      </c>
      <c r="AT70" s="220"/>
      <c r="AU70" s="43"/>
      <c r="AV70" s="231"/>
      <c r="AW70" s="101">
        <f>ROUND(ROUND(AH69*$AO$16,0)*AS70,0)</f>
        <v>233</v>
      </c>
      <c r="AX70" s="31"/>
    </row>
    <row r="71" spans="1:50" ht="17.100000000000001" customHeight="1" x14ac:dyDescent="0.15">
      <c r="A71" s="32">
        <v>24</v>
      </c>
      <c r="B71" s="32">
        <v>8411</v>
      </c>
      <c r="C71" s="172" t="s">
        <v>23623</v>
      </c>
      <c r="D71" s="1085" t="s">
        <v>23420</v>
      </c>
      <c r="E71" s="1086"/>
      <c r="F71" s="1086"/>
      <c r="G71" s="1086"/>
      <c r="H71" s="1086"/>
      <c r="I71" s="1086"/>
      <c r="J71" s="1086"/>
      <c r="K71" s="1086"/>
      <c r="L71" s="1086"/>
      <c r="M71" s="1086"/>
      <c r="N71" s="1087"/>
      <c r="O71" s="47" t="s">
        <v>23421</v>
      </c>
      <c r="P71" s="40"/>
      <c r="Q71" s="40"/>
      <c r="R71" s="40"/>
      <c r="S71" s="40"/>
      <c r="T71" s="40"/>
      <c r="U71" s="40"/>
      <c r="V71" s="48"/>
      <c r="W71" s="48"/>
      <c r="X71" s="40"/>
      <c r="Y71" s="48"/>
      <c r="Z71" s="48"/>
      <c r="AA71" s="40"/>
      <c r="AB71" s="40"/>
      <c r="AC71" s="40"/>
      <c r="AD71" s="65"/>
      <c r="AE71" s="65"/>
      <c r="AF71" s="40"/>
      <c r="AG71" s="40"/>
      <c r="AH71" s="1112">
        <f>'8短期入所（基本）'!AM71</f>
        <v>3010</v>
      </c>
      <c r="AI71" s="1112"/>
      <c r="AJ71" s="40" t="s">
        <v>21</v>
      </c>
      <c r="AK71" s="41"/>
      <c r="AL71" s="20"/>
      <c r="AM71" s="858"/>
      <c r="AN71" s="858"/>
      <c r="AO71" s="858"/>
      <c r="AP71" s="863"/>
      <c r="AQ71" s="859"/>
      <c r="AR71" s="108"/>
      <c r="AS71" s="108"/>
      <c r="AT71" s="108"/>
      <c r="AU71" s="108"/>
      <c r="AV71" s="860"/>
      <c r="AW71" s="101">
        <f>ROUND(AH71*$AO$16,0)</f>
        <v>2107</v>
      </c>
      <c r="AX71" s="232"/>
    </row>
    <row r="72" spans="1:50" ht="17.100000000000001" customHeight="1" x14ac:dyDescent="0.15">
      <c r="A72" s="32">
        <v>24</v>
      </c>
      <c r="B72" s="33">
        <v>8422</v>
      </c>
      <c r="C72" s="34" t="s">
        <v>23624</v>
      </c>
      <c r="D72" s="1088"/>
      <c r="E72" s="1089"/>
      <c r="F72" s="1089"/>
      <c r="G72" s="1089"/>
      <c r="H72" s="1089"/>
      <c r="I72" s="1089"/>
      <c r="J72" s="1089"/>
      <c r="K72" s="1089"/>
      <c r="L72" s="1089"/>
      <c r="M72" s="1089"/>
      <c r="N72" s="1090"/>
      <c r="O72" s="73"/>
      <c r="P72" s="74"/>
      <c r="Q72" s="74"/>
      <c r="R72" s="74"/>
      <c r="S72" s="74"/>
      <c r="T72" s="74"/>
      <c r="U72" s="74"/>
      <c r="V72" s="74"/>
      <c r="W72" s="74"/>
      <c r="X72" s="25"/>
      <c r="Y72" s="4"/>
      <c r="Z72" s="4"/>
      <c r="AA72" s="2"/>
      <c r="AB72" s="4"/>
      <c r="AC72" s="4"/>
      <c r="AD72" s="23"/>
      <c r="AE72" s="23"/>
      <c r="AF72" s="4"/>
      <c r="AG72" s="4"/>
      <c r="AH72" s="1129"/>
      <c r="AI72" s="1129"/>
      <c r="AJ72" s="4"/>
      <c r="AK72" s="21"/>
      <c r="AL72" s="20"/>
      <c r="AM72" s="4"/>
      <c r="AN72" s="4"/>
      <c r="AO72" s="4"/>
      <c r="AP72" s="21"/>
      <c r="AQ72" s="42" t="s">
        <v>23342</v>
      </c>
      <c r="AR72" s="44" t="s">
        <v>17</v>
      </c>
      <c r="AS72" s="220">
        <v>0.9</v>
      </c>
      <c r="AT72" s="220"/>
      <c r="AU72" s="43"/>
      <c r="AV72" s="231"/>
      <c r="AW72" s="101">
        <f>ROUND(ROUND(AH71*$AO$16,0)*AS72,0)</f>
        <v>1896</v>
      </c>
      <c r="AX72" s="31"/>
    </row>
    <row r="73" spans="1:50" ht="17.100000000000001" customHeight="1" x14ac:dyDescent="0.15">
      <c r="A73" s="32">
        <v>24</v>
      </c>
      <c r="B73" s="32">
        <v>8211</v>
      </c>
      <c r="C73" s="172" t="s">
        <v>23625</v>
      </c>
      <c r="D73" s="1088"/>
      <c r="E73" s="1089"/>
      <c r="F73" s="1089"/>
      <c r="G73" s="1089"/>
      <c r="H73" s="1089"/>
      <c r="I73" s="1089"/>
      <c r="J73" s="1089"/>
      <c r="K73" s="1089"/>
      <c r="L73" s="1089"/>
      <c r="M73" s="1089"/>
      <c r="N73" s="1090"/>
      <c r="O73" s="40" t="s">
        <v>23424</v>
      </c>
      <c r="P73" s="40"/>
      <c r="Q73" s="40"/>
      <c r="R73" s="40"/>
      <c r="S73" s="40"/>
      <c r="T73" s="40"/>
      <c r="U73" s="40"/>
      <c r="V73" s="48"/>
      <c r="W73" s="48"/>
      <c r="X73" s="4"/>
      <c r="Y73" s="48"/>
      <c r="Z73" s="48"/>
      <c r="AA73" s="40"/>
      <c r="AB73" s="40"/>
      <c r="AC73" s="40"/>
      <c r="AD73" s="65"/>
      <c r="AE73" s="65"/>
      <c r="AF73" s="40"/>
      <c r="AG73" s="40"/>
      <c r="AH73" s="1112">
        <f>'8短期入所（基本）'!AM73</f>
        <v>2762</v>
      </c>
      <c r="AI73" s="1112"/>
      <c r="AJ73" s="40" t="s">
        <v>21</v>
      </c>
      <c r="AK73" s="41"/>
      <c r="AL73" s="20"/>
      <c r="AM73" s="858"/>
      <c r="AN73" s="858"/>
      <c r="AO73" s="858"/>
      <c r="AP73" s="863"/>
      <c r="AQ73" s="859"/>
      <c r="AR73" s="108"/>
      <c r="AS73" s="108"/>
      <c r="AT73" s="108"/>
      <c r="AU73" s="108"/>
      <c r="AV73" s="860"/>
      <c r="AW73" s="101">
        <f>ROUND(AH73*$AO$16,0)</f>
        <v>1933</v>
      </c>
      <c r="AX73" s="232"/>
    </row>
    <row r="74" spans="1:50" ht="17.100000000000001" customHeight="1" x14ac:dyDescent="0.15">
      <c r="A74" s="32">
        <v>24</v>
      </c>
      <c r="B74" s="33">
        <v>8222</v>
      </c>
      <c r="C74" s="34" t="s">
        <v>23626</v>
      </c>
      <c r="D74" s="1088"/>
      <c r="E74" s="1089"/>
      <c r="F74" s="1089"/>
      <c r="G74" s="1089"/>
      <c r="H74" s="1089"/>
      <c r="I74" s="1089"/>
      <c r="J74" s="1089"/>
      <c r="K74" s="1089"/>
      <c r="L74" s="1089"/>
      <c r="M74" s="1089"/>
      <c r="N74" s="1090"/>
      <c r="O74" s="73"/>
      <c r="P74" s="74"/>
      <c r="Q74" s="74"/>
      <c r="R74" s="74"/>
      <c r="S74" s="74"/>
      <c r="T74" s="74"/>
      <c r="U74" s="74"/>
      <c r="V74" s="74"/>
      <c r="W74" s="74"/>
      <c r="X74" s="25"/>
      <c r="Y74" s="4"/>
      <c r="Z74" s="4"/>
      <c r="AA74" s="2"/>
      <c r="AB74" s="4"/>
      <c r="AC74" s="4"/>
      <c r="AD74" s="23"/>
      <c r="AE74" s="23"/>
      <c r="AF74" s="4"/>
      <c r="AG74" s="4"/>
      <c r="AH74" s="1129"/>
      <c r="AI74" s="1129"/>
      <c r="AJ74" s="4"/>
      <c r="AK74" s="21"/>
      <c r="AL74" s="20"/>
      <c r="AM74" s="4"/>
      <c r="AN74" s="4"/>
      <c r="AO74" s="4"/>
      <c r="AP74" s="21"/>
      <c r="AQ74" s="42" t="s">
        <v>23342</v>
      </c>
      <c r="AR74" s="44" t="s">
        <v>17</v>
      </c>
      <c r="AS74" s="220">
        <v>0.9</v>
      </c>
      <c r="AT74" s="220"/>
      <c r="AU74" s="43"/>
      <c r="AV74" s="231"/>
      <c r="AW74" s="101">
        <f>ROUND(ROUND(AH73*$AO$16,0)*AS74,0)</f>
        <v>1740</v>
      </c>
      <c r="AX74" s="31"/>
    </row>
    <row r="75" spans="1:50" ht="17.100000000000001" customHeight="1" x14ac:dyDescent="0.15">
      <c r="A75" s="32">
        <v>24</v>
      </c>
      <c r="B75" s="32">
        <v>8311</v>
      </c>
      <c r="C75" s="172" t="s">
        <v>23627</v>
      </c>
      <c r="D75" s="1088"/>
      <c r="E75" s="1089"/>
      <c r="F75" s="1089"/>
      <c r="G75" s="1089"/>
      <c r="H75" s="1089"/>
      <c r="I75" s="1089"/>
      <c r="J75" s="1089"/>
      <c r="K75" s="1089"/>
      <c r="L75" s="1089"/>
      <c r="M75" s="1089"/>
      <c r="N75" s="1090"/>
      <c r="O75" s="40" t="s">
        <v>23427</v>
      </c>
      <c r="P75" s="40"/>
      <c r="Q75" s="40"/>
      <c r="R75" s="40"/>
      <c r="S75" s="40"/>
      <c r="T75" s="40"/>
      <c r="U75" s="40"/>
      <c r="V75" s="48"/>
      <c r="W75" s="48"/>
      <c r="X75" s="4"/>
      <c r="Y75" s="48"/>
      <c r="Z75" s="48"/>
      <c r="AA75" s="40"/>
      <c r="AB75" s="40"/>
      <c r="AC75" s="40"/>
      <c r="AD75" s="65"/>
      <c r="AE75" s="65"/>
      <c r="AF75" s="40"/>
      <c r="AG75" s="40"/>
      <c r="AH75" s="1112">
        <f>'8短期入所（基本）'!AM75</f>
        <v>1747</v>
      </c>
      <c r="AI75" s="1112"/>
      <c r="AJ75" s="40" t="s">
        <v>21</v>
      </c>
      <c r="AK75" s="41"/>
      <c r="AL75" s="20"/>
      <c r="AM75" s="858"/>
      <c r="AN75" s="858"/>
      <c r="AO75" s="858"/>
      <c r="AP75" s="863"/>
      <c r="AQ75" s="859"/>
      <c r="AR75" s="108"/>
      <c r="AS75" s="108"/>
      <c r="AT75" s="108"/>
      <c r="AU75" s="108"/>
      <c r="AV75" s="860"/>
      <c r="AW75" s="101">
        <f>ROUND(AH75*$AO$16,0)</f>
        <v>1223</v>
      </c>
      <c r="AX75" s="232"/>
    </row>
    <row r="76" spans="1:50" ht="17.100000000000001" customHeight="1" x14ac:dyDescent="0.15">
      <c r="A76" s="32">
        <v>24</v>
      </c>
      <c r="B76" s="33">
        <v>8322</v>
      </c>
      <c r="C76" s="34" t="s">
        <v>23628</v>
      </c>
      <c r="D76" s="798"/>
      <c r="E76" s="799"/>
      <c r="F76" s="799"/>
      <c r="G76" s="799"/>
      <c r="H76" s="799"/>
      <c r="I76" s="799"/>
      <c r="J76" s="799"/>
      <c r="K76" s="799"/>
      <c r="L76" s="799"/>
      <c r="M76" s="799"/>
      <c r="N76" s="800"/>
      <c r="O76" s="73"/>
      <c r="P76" s="74"/>
      <c r="Q76" s="74"/>
      <c r="R76" s="74"/>
      <c r="S76" s="74"/>
      <c r="T76" s="74"/>
      <c r="U76" s="74"/>
      <c r="V76" s="74"/>
      <c r="W76" s="74"/>
      <c r="X76" s="4"/>
      <c r="Y76" s="4"/>
      <c r="Z76" s="4"/>
      <c r="AA76" s="2"/>
      <c r="AB76" s="4"/>
      <c r="AC76" s="4"/>
      <c r="AD76" s="23"/>
      <c r="AE76" s="23"/>
      <c r="AF76" s="4"/>
      <c r="AG76" s="4"/>
      <c r="AH76" s="1129"/>
      <c r="AI76" s="1129"/>
      <c r="AJ76" s="4"/>
      <c r="AK76" s="21"/>
      <c r="AL76" s="20"/>
      <c r="AM76" s="4"/>
      <c r="AN76" s="4"/>
      <c r="AO76" s="4"/>
      <c r="AP76" s="21"/>
      <c r="AQ76" s="42" t="s">
        <v>23342</v>
      </c>
      <c r="AR76" s="44" t="s">
        <v>17</v>
      </c>
      <c r="AS76" s="220">
        <v>0.9</v>
      </c>
      <c r="AT76" s="220"/>
      <c r="AU76" s="43"/>
      <c r="AV76" s="231"/>
      <c r="AW76" s="101">
        <f>ROUND(ROUND(AH75*$AO$16,0)*AS76,0)</f>
        <v>1101</v>
      </c>
      <c r="AX76" s="31"/>
    </row>
    <row r="77" spans="1:50" ht="17.100000000000001" customHeight="1" x14ac:dyDescent="0.15">
      <c r="A77" s="32">
        <v>24</v>
      </c>
      <c r="B77" s="32">
        <v>8412</v>
      </c>
      <c r="C77" s="172" t="s">
        <v>23629</v>
      </c>
      <c r="D77" s="1085" t="s">
        <v>23430</v>
      </c>
      <c r="E77" s="1086"/>
      <c r="F77" s="1086"/>
      <c r="G77" s="1086"/>
      <c r="H77" s="1086"/>
      <c r="I77" s="1086"/>
      <c r="J77" s="1086"/>
      <c r="K77" s="1086"/>
      <c r="L77" s="1086"/>
      <c r="M77" s="1086"/>
      <c r="N77" s="1087"/>
      <c r="O77" s="40" t="s">
        <v>23431</v>
      </c>
      <c r="P77" s="40"/>
      <c r="Q77" s="40"/>
      <c r="R77" s="40"/>
      <c r="S77" s="40"/>
      <c r="T77" s="40"/>
      <c r="U77" s="40"/>
      <c r="V77" s="48"/>
      <c r="W77" s="48"/>
      <c r="X77" s="48"/>
      <c r="Y77" s="48"/>
      <c r="Z77" s="48"/>
      <c r="AA77" s="40"/>
      <c r="AB77" s="40"/>
      <c r="AC77" s="40"/>
      <c r="AD77" s="65"/>
      <c r="AE77" s="65"/>
      <c r="AF77" s="40"/>
      <c r="AG77" s="40"/>
      <c r="AH77" s="1112">
        <f>'8短期入所（基本）'!AM77</f>
        <v>2835</v>
      </c>
      <c r="AI77" s="1112"/>
      <c r="AJ77" s="40" t="s">
        <v>21</v>
      </c>
      <c r="AK77" s="41"/>
      <c r="AL77" s="20"/>
      <c r="AM77" s="858"/>
      <c r="AN77" s="858"/>
      <c r="AO77" s="858"/>
      <c r="AP77" s="863"/>
      <c r="AQ77" s="859"/>
      <c r="AR77" s="108"/>
      <c r="AS77" s="108"/>
      <c r="AT77" s="108"/>
      <c r="AU77" s="108"/>
      <c r="AV77" s="860"/>
      <c r="AW77" s="101">
        <f>ROUND(AH77*$AO$16,0)</f>
        <v>1985</v>
      </c>
      <c r="AX77" s="232"/>
    </row>
    <row r="78" spans="1:50" ht="17.100000000000001" customHeight="1" x14ac:dyDescent="0.15">
      <c r="A78" s="32">
        <v>24</v>
      </c>
      <c r="B78" s="33">
        <v>8432</v>
      </c>
      <c r="C78" s="34" t="s">
        <v>23630</v>
      </c>
      <c r="D78" s="1088"/>
      <c r="E78" s="1089"/>
      <c r="F78" s="1089"/>
      <c r="G78" s="1089"/>
      <c r="H78" s="1089"/>
      <c r="I78" s="1089"/>
      <c r="J78" s="1089"/>
      <c r="K78" s="1089"/>
      <c r="L78" s="1089"/>
      <c r="M78" s="1089"/>
      <c r="N78" s="1090"/>
      <c r="O78" s="73"/>
      <c r="P78" s="74"/>
      <c r="Q78" s="74"/>
      <c r="R78" s="74"/>
      <c r="S78" s="74"/>
      <c r="T78" s="74"/>
      <c r="U78" s="74"/>
      <c r="V78" s="74"/>
      <c r="W78" s="74"/>
      <c r="X78" s="4"/>
      <c r="Y78" s="4"/>
      <c r="Z78" s="4"/>
      <c r="AA78" s="2"/>
      <c r="AB78" s="4"/>
      <c r="AC78" s="4"/>
      <c r="AD78" s="23"/>
      <c r="AE78" s="23"/>
      <c r="AF78" s="4"/>
      <c r="AG78" s="4"/>
      <c r="AH78" s="1129"/>
      <c r="AI78" s="1129"/>
      <c r="AJ78" s="4"/>
      <c r="AK78" s="21"/>
      <c r="AL78" s="20"/>
      <c r="AM78" s="4"/>
      <c r="AN78" s="4"/>
      <c r="AO78" s="4"/>
      <c r="AP78" s="21"/>
      <c r="AQ78" s="42" t="s">
        <v>23342</v>
      </c>
      <c r="AR78" s="44" t="s">
        <v>17</v>
      </c>
      <c r="AS78" s="220">
        <v>0.9</v>
      </c>
      <c r="AT78" s="220"/>
      <c r="AU78" s="43"/>
      <c r="AV78" s="231"/>
      <c r="AW78" s="101">
        <f>ROUND(ROUND(AH77*$AO$16,0)*AS78,0)</f>
        <v>1787</v>
      </c>
      <c r="AX78" s="31"/>
    </row>
    <row r="79" spans="1:50" ht="17.100000000000001" customHeight="1" x14ac:dyDescent="0.15">
      <c r="A79" s="32">
        <v>24</v>
      </c>
      <c r="B79" s="32">
        <v>8212</v>
      </c>
      <c r="C79" s="172" t="s">
        <v>23631</v>
      </c>
      <c r="D79" s="1088"/>
      <c r="E79" s="1089"/>
      <c r="F79" s="1089"/>
      <c r="G79" s="1089"/>
      <c r="H79" s="1089"/>
      <c r="I79" s="1089"/>
      <c r="J79" s="1089"/>
      <c r="K79" s="1089"/>
      <c r="L79" s="1089"/>
      <c r="M79" s="1089"/>
      <c r="N79" s="1090"/>
      <c r="O79" s="40" t="s">
        <v>23434</v>
      </c>
      <c r="P79" s="40"/>
      <c r="Q79" s="40"/>
      <c r="R79" s="40"/>
      <c r="S79" s="40"/>
      <c r="T79" s="40"/>
      <c r="U79" s="40"/>
      <c r="V79" s="48"/>
      <c r="W79" s="48"/>
      <c r="X79" s="48"/>
      <c r="Y79" s="103"/>
      <c r="Z79" s="48"/>
      <c r="AA79" s="40"/>
      <c r="AB79" s="40"/>
      <c r="AC79" s="40"/>
      <c r="AD79" s="65"/>
      <c r="AE79" s="65"/>
      <c r="AF79" s="40"/>
      <c r="AG79" s="40"/>
      <c r="AH79" s="1112">
        <f>'8短期入所（基本）'!AM79</f>
        <v>2636</v>
      </c>
      <c r="AI79" s="1112"/>
      <c r="AJ79" s="40" t="s">
        <v>21</v>
      </c>
      <c r="AK79" s="41"/>
      <c r="AL79" s="20"/>
      <c r="AM79" s="858"/>
      <c r="AN79" s="858"/>
      <c r="AO79" s="858"/>
      <c r="AP79" s="863"/>
      <c r="AQ79" s="859"/>
      <c r="AR79" s="108"/>
      <c r="AS79" s="108"/>
      <c r="AT79" s="108"/>
      <c r="AU79" s="108"/>
      <c r="AV79" s="860"/>
      <c r="AW79" s="101">
        <f>ROUND(AH79*$AO$16,0)</f>
        <v>1845</v>
      </c>
      <c r="AX79" s="232"/>
    </row>
    <row r="80" spans="1:50" ht="17.100000000000001" customHeight="1" x14ac:dyDescent="0.15">
      <c r="A80" s="32">
        <v>24</v>
      </c>
      <c r="B80" s="33">
        <v>8232</v>
      </c>
      <c r="C80" s="34" t="s">
        <v>23632</v>
      </c>
      <c r="D80" s="1088"/>
      <c r="E80" s="1089"/>
      <c r="F80" s="1089"/>
      <c r="G80" s="1089"/>
      <c r="H80" s="1089"/>
      <c r="I80" s="1089"/>
      <c r="J80" s="1089"/>
      <c r="K80" s="1089"/>
      <c r="L80" s="1089"/>
      <c r="M80" s="1089"/>
      <c r="N80" s="1090"/>
      <c r="O80" s="73"/>
      <c r="P80" s="74"/>
      <c r="Q80" s="74"/>
      <c r="R80" s="74"/>
      <c r="S80" s="74"/>
      <c r="T80" s="74"/>
      <c r="U80" s="74"/>
      <c r="V80" s="74"/>
      <c r="W80" s="74"/>
      <c r="X80" s="4"/>
      <c r="Y80" s="4"/>
      <c r="Z80" s="4"/>
      <c r="AA80" s="2"/>
      <c r="AB80" s="4"/>
      <c r="AC80" s="4"/>
      <c r="AD80" s="23"/>
      <c r="AE80" s="23"/>
      <c r="AF80" s="4"/>
      <c r="AG80" s="4"/>
      <c r="AH80" s="1129"/>
      <c r="AI80" s="1129"/>
      <c r="AJ80" s="4"/>
      <c r="AK80" s="21"/>
      <c r="AL80" s="20"/>
      <c r="AM80" s="4"/>
      <c r="AN80" s="4"/>
      <c r="AO80" s="4"/>
      <c r="AP80" s="21"/>
      <c r="AQ80" s="42" t="s">
        <v>23342</v>
      </c>
      <c r="AR80" s="44" t="s">
        <v>17</v>
      </c>
      <c r="AS80" s="220">
        <v>0.9</v>
      </c>
      <c r="AT80" s="220"/>
      <c r="AU80" s="43"/>
      <c r="AV80" s="231"/>
      <c r="AW80" s="101">
        <f>ROUND(ROUND(AH79*$AO$16,0)*AS80,0)</f>
        <v>1661</v>
      </c>
      <c r="AX80" s="31"/>
    </row>
    <row r="81" spans="1:50" ht="17.100000000000001" customHeight="1" x14ac:dyDescent="0.15">
      <c r="A81" s="32">
        <v>24</v>
      </c>
      <c r="B81" s="32">
        <v>8312</v>
      </c>
      <c r="C81" s="172" t="s">
        <v>23633</v>
      </c>
      <c r="D81" s="1088"/>
      <c r="E81" s="1089"/>
      <c r="F81" s="1089"/>
      <c r="G81" s="1089"/>
      <c r="H81" s="1089"/>
      <c r="I81" s="1089"/>
      <c r="J81" s="1089"/>
      <c r="K81" s="1089"/>
      <c r="L81" s="1089"/>
      <c r="M81" s="1089"/>
      <c r="N81" s="1090"/>
      <c r="O81" s="40" t="s">
        <v>23437</v>
      </c>
      <c r="P81" s="40"/>
      <c r="Q81" s="40"/>
      <c r="R81" s="40"/>
      <c r="S81" s="40"/>
      <c r="T81" s="40"/>
      <c r="U81" s="40"/>
      <c r="V81" s="48"/>
      <c r="W81" s="48"/>
      <c r="X81" s="48"/>
      <c r="Y81" s="103"/>
      <c r="Z81" s="48"/>
      <c r="AA81" s="40"/>
      <c r="AB81" s="40"/>
      <c r="AC81" s="40"/>
      <c r="AD81" s="65"/>
      <c r="AE81" s="65"/>
      <c r="AF81" s="40"/>
      <c r="AG81" s="40"/>
      <c r="AH81" s="1112">
        <f>'8短期入所（基本）'!AM81</f>
        <v>1646</v>
      </c>
      <c r="AI81" s="1112"/>
      <c r="AJ81" s="40" t="s">
        <v>21</v>
      </c>
      <c r="AK81" s="41"/>
      <c r="AL81" s="20"/>
      <c r="AM81" s="858"/>
      <c r="AN81" s="858"/>
      <c r="AO81" s="858"/>
      <c r="AP81" s="863"/>
      <c r="AQ81" s="859"/>
      <c r="AR81" s="108"/>
      <c r="AS81" s="108"/>
      <c r="AT81" s="108"/>
      <c r="AU81" s="108"/>
      <c r="AV81" s="860"/>
      <c r="AW81" s="101">
        <f>ROUND(AH81*$AO$16,0)</f>
        <v>1152</v>
      </c>
      <c r="AX81" s="232"/>
    </row>
    <row r="82" spans="1:50" ht="17.100000000000001" customHeight="1" x14ac:dyDescent="0.15">
      <c r="A82" s="32">
        <v>24</v>
      </c>
      <c r="B82" s="33">
        <v>8332</v>
      </c>
      <c r="C82" s="34" t="s">
        <v>23634</v>
      </c>
      <c r="D82" s="798"/>
      <c r="E82" s="799"/>
      <c r="F82" s="799"/>
      <c r="G82" s="799"/>
      <c r="H82" s="799"/>
      <c r="I82" s="799"/>
      <c r="J82" s="799"/>
      <c r="K82" s="799"/>
      <c r="L82" s="799"/>
      <c r="M82" s="799"/>
      <c r="N82" s="800"/>
      <c r="O82" s="73"/>
      <c r="P82" s="74"/>
      <c r="Q82" s="74"/>
      <c r="R82" s="74"/>
      <c r="S82" s="74"/>
      <c r="T82" s="74"/>
      <c r="U82" s="74"/>
      <c r="V82" s="74"/>
      <c r="W82" s="74"/>
      <c r="X82" s="4"/>
      <c r="Y82" s="4"/>
      <c r="Z82" s="4"/>
      <c r="AA82" s="2"/>
      <c r="AB82" s="4"/>
      <c r="AC82" s="4"/>
      <c r="AD82" s="23"/>
      <c r="AE82" s="23"/>
      <c r="AF82" s="4"/>
      <c r="AG82" s="4"/>
      <c r="AH82" s="1129"/>
      <c r="AI82" s="1129"/>
      <c r="AJ82" s="4"/>
      <c r="AK82" s="21"/>
      <c r="AL82" s="20"/>
      <c r="AM82" s="4"/>
      <c r="AN82" s="4"/>
      <c r="AO82" s="4"/>
      <c r="AP82" s="21"/>
      <c r="AQ82" s="42" t="s">
        <v>23342</v>
      </c>
      <c r="AR82" s="44" t="s">
        <v>17</v>
      </c>
      <c r="AS82" s="220">
        <v>0.9</v>
      </c>
      <c r="AT82" s="220"/>
      <c r="AU82" s="43"/>
      <c r="AV82" s="231"/>
      <c r="AW82" s="101">
        <f>ROUND(ROUND(AH81*$AO$16,0)*AS82,0)</f>
        <v>1037</v>
      </c>
      <c r="AX82" s="31"/>
    </row>
    <row r="83" spans="1:50" ht="16.7" customHeight="1" x14ac:dyDescent="0.15">
      <c r="A83" s="32">
        <v>24</v>
      </c>
      <c r="B83" s="32">
        <v>8512</v>
      </c>
      <c r="C83" s="172" t="s">
        <v>23635</v>
      </c>
      <c r="D83" s="804"/>
      <c r="E83" s="805"/>
      <c r="F83" s="805"/>
      <c r="G83" s="805"/>
      <c r="H83" s="805"/>
      <c r="I83" s="805"/>
      <c r="J83" s="805"/>
      <c r="K83" s="805"/>
      <c r="L83" s="805"/>
      <c r="M83" s="805"/>
      <c r="N83" s="806"/>
      <c r="O83" s="40" t="s">
        <v>23440</v>
      </c>
      <c r="P83" s="40"/>
      <c r="Q83" s="796"/>
      <c r="R83" s="796"/>
      <c r="S83" s="796"/>
      <c r="T83" s="796"/>
      <c r="U83" s="796"/>
      <c r="V83" s="457"/>
      <c r="W83" s="457"/>
      <c r="X83" s="457"/>
      <c r="Y83" s="457"/>
      <c r="Z83" s="796"/>
      <c r="AA83" s="796"/>
      <c r="AB83" s="796"/>
      <c r="AC83" s="796"/>
      <c r="AD83" s="797"/>
      <c r="AE83" s="797"/>
      <c r="AF83" s="796"/>
      <c r="AG83" s="796"/>
      <c r="AH83" s="1112">
        <f>'8短期入所（基本）'!AM83</f>
        <v>2070</v>
      </c>
      <c r="AI83" s="1112"/>
      <c r="AJ83" s="40" t="s">
        <v>21</v>
      </c>
      <c r="AK83" s="41"/>
      <c r="AL83" s="471"/>
      <c r="AM83" s="189"/>
      <c r="AN83" s="58"/>
      <c r="AO83" s="4"/>
      <c r="AP83" s="21"/>
      <c r="AQ83" s="42"/>
      <c r="AR83" s="43"/>
      <c r="AS83" s="43"/>
      <c r="AT83" s="43"/>
      <c r="AU83" s="43"/>
      <c r="AV83" s="231"/>
      <c r="AW83" s="101">
        <f>ROUND(AH83*$AO$16,0)</f>
        <v>1449</v>
      </c>
      <c r="AX83" s="232"/>
    </row>
    <row r="84" spans="1:50" ht="17.100000000000001" customHeight="1" x14ac:dyDescent="0.15">
      <c r="A84" s="32">
        <v>24</v>
      </c>
      <c r="B84" s="33">
        <v>8522</v>
      </c>
      <c r="C84" s="34" t="s">
        <v>23636</v>
      </c>
      <c r="D84" s="798"/>
      <c r="E84" s="799"/>
      <c r="F84" s="799"/>
      <c r="G84" s="799"/>
      <c r="H84" s="799"/>
      <c r="I84" s="799"/>
      <c r="J84" s="799"/>
      <c r="K84" s="799"/>
      <c r="L84" s="799"/>
      <c r="M84" s="799"/>
      <c r="N84" s="800"/>
      <c r="O84" s="73"/>
      <c r="P84" s="74"/>
      <c r="Q84" s="74"/>
      <c r="R84" s="74"/>
      <c r="S84" s="74"/>
      <c r="T84" s="74"/>
      <c r="U84" s="74"/>
      <c r="V84" s="74"/>
      <c r="W84" s="74"/>
      <c r="X84" s="4"/>
      <c r="Y84" s="4"/>
      <c r="Z84" s="4"/>
      <c r="AA84" s="2"/>
      <c r="AB84" s="4"/>
      <c r="AC84" s="4"/>
      <c r="AD84" s="23"/>
      <c r="AE84" s="23"/>
      <c r="AF84" s="4"/>
      <c r="AG84" s="4"/>
      <c r="AH84" s="1129"/>
      <c r="AI84" s="1129"/>
      <c r="AJ84" s="4"/>
      <c r="AK84" s="21"/>
      <c r="AL84" s="20"/>
      <c r="AM84" s="4"/>
      <c r="AN84" s="4"/>
      <c r="AO84" s="4"/>
      <c r="AP84" s="21"/>
      <c r="AQ84" s="42" t="s">
        <v>23342</v>
      </c>
      <c r="AR84" s="44" t="s">
        <v>17</v>
      </c>
      <c r="AS84" s="220">
        <v>0.9</v>
      </c>
      <c r="AT84" s="220"/>
      <c r="AU84" s="43"/>
      <c r="AV84" s="231"/>
      <c r="AW84" s="101">
        <f>ROUND(ROUND(AH83*$AO$16,0)*AS84,0)</f>
        <v>1304</v>
      </c>
      <c r="AX84" s="31"/>
    </row>
    <row r="85" spans="1:50" ht="16.7" customHeight="1" x14ac:dyDescent="0.15">
      <c r="A85" s="32">
        <v>24</v>
      </c>
      <c r="B85" s="32">
        <v>8612</v>
      </c>
      <c r="C85" s="172" t="s">
        <v>23637</v>
      </c>
      <c r="D85" s="804"/>
      <c r="E85" s="805"/>
      <c r="F85" s="805"/>
      <c r="G85" s="805"/>
      <c r="H85" s="805"/>
      <c r="I85" s="805"/>
      <c r="J85" s="805"/>
      <c r="K85" s="805"/>
      <c r="L85" s="805"/>
      <c r="M85" s="805"/>
      <c r="N85" s="806"/>
      <c r="O85" s="40" t="s">
        <v>23443</v>
      </c>
      <c r="P85" s="40"/>
      <c r="Q85" s="796"/>
      <c r="R85" s="796"/>
      <c r="S85" s="796"/>
      <c r="T85" s="796"/>
      <c r="U85" s="796"/>
      <c r="V85" s="457"/>
      <c r="W85" s="457"/>
      <c r="X85" s="457"/>
      <c r="Y85" s="807"/>
      <c r="Z85" s="796"/>
      <c r="AA85" s="796"/>
      <c r="AB85" s="796"/>
      <c r="AC85" s="796"/>
      <c r="AD85" s="797"/>
      <c r="AE85" s="797"/>
      <c r="AF85" s="796"/>
      <c r="AG85" s="796"/>
      <c r="AH85" s="1112">
        <f>'8短期入所（基本）'!AM85</f>
        <v>1943</v>
      </c>
      <c r="AI85" s="1112"/>
      <c r="AJ85" s="40" t="s">
        <v>21</v>
      </c>
      <c r="AK85" s="41"/>
      <c r="AL85" s="471"/>
      <c r="AM85" s="189"/>
      <c r="AN85" s="58"/>
      <c r="AO85" s="4"/>
      <c r="AP85" s="21"/>
      <c r="AQ85" s="42"/>
      <c r="AR85" s="43"/>
      <c r="AS85" s="43"/>
      <c r="AT85" s="43"/>
      <c r="AU85" s="43"/>
      <c r="AV85" s="231"/>
      <c r="AW85" s="101">
        <f>ROUND(AH85*$AO$16,0)</f>
        <v>1360</v>
      </c>
      <c r="AX85" s="232"/>
    </row>
    <row r="86" spans="1:50" ht="17.100000000000001" customHeight="1" x14ac:dyDescent="0.15">
      <c r="A86" s="32">
        <v>24</v>
      </c>
      <c r="B86" s="33">
        <v>8622</v>
      </c>
      <c r="C86" s="34" t="s">
        <v>23638</v>
      </c>
      <c r="D86" s="798"/>
      <c r="E86" s="799"/>
      <c r="F86" s="799"/>
      <c r="G86" s="799"/>
      <c r="H86" s="799"/>
      <c r="I86" s="799"/>
      <c r="J86" s="799"/>
      <c r="K86" s="799"/>
      <c r="L86" s="799"/>
      <c r="M86" s="799"/>
      <c r="N86" s="800"/>
      <c r="O86" s="73"/>
      <c r="P86" s="74"/>
      <c r="Q86" s="74"/>
      <c r="R86" s="74"/>
      <c r="S86" s="74"/>
      <c r="T86" s="74"/>
      <c r="U86" s="74"/>
      <c r="V86" s="74"/>
      <c r="W86" s="74"/>
      <c r="X86" s="4"/>
      <c r="Y86" s="4"/>
      <c r="Z86" s="4"/>
      <c r="AA86" s="2"/>
      <c r="AB86" s="4"/>
      <c r="AC86" s="4"/>
      <c r="AD86" s="23"/>
      <c r="AE86" s="23"/>
      <c r="AF86" s="4"/>
      <c r="AG86" s="4"/>
      <c r="AH86" s="1129"/>
      <c r="AI86" s="1129"/>
      <c r="AJ86" s="4"/>
      <c r="AK86" s="21"/>
      <c r="AL86" s="20"/>
      <c r="AM86" s="4"/>
      <c r="AN86" s="4"/>
      <c r="AO86" s="4"/>
      <c r="AP86" s="21"/>
      <c r="AQ86" s="42" t="s">
        <v>23342</v>
      </c>
      <c r="AR86" s="44" t="s">
        <v>17</v>
      </c>
      <c r="AS86" s="220">
        <v>0.9</v>
      </c>
      <c r="AT86" s="220"/>
      <c r="AU86" s="43"/>
      <c r="AV86" s="231"/>
      <c r="AW86" s="101">
        <f>ROUND(ROUND(AH85*$AO$16,0)*AS86,0)</f>
        <v>1224</v>
      </c>
      <c r="AX86" s="31"/>
    </row>
    <row r="87" spans="1:50" ht="17.100000000000001" customHeight="1" x14ac:dyDescent="0.15">
      <c r="A87" s="32">
        <v>24</v>
      </c>
      <c r="B87" s="32">
        <v>8712</v>
      </c>
      <c r="C87" s="172" t="s">
        <v>23639</v>
      </c>
      <c r="D87" s="804"/>
      <c r="E87" s="805"/>
      <c r="F87" s="805"/>
      <c r="G87" s="805"/>
      <c r="H87" s="805"/>
      <c r="I87" s="805"/>
      <c r="J87" s="805"/>
      <c r="K87" s="805"/>
      <c r="L87" s="805"/>
      <c r="M87" s="805"/>
      <c r="N87" s="806"/>
      <c r="O87" s="40" t="s">
        <v>23446</v>
      </c>
      <c r="P87" s="40"/>
      <c r="Q87" s="796"/>
      <c r="R87" s="796"/>
      <c r="S87" s="796"/>
      <c r="T87" s="796"/>
      <c r="U87" s="796"/>
      <c r="V87" s="457"/>
      <c r="W87" s="457"/>
      <c r="X87" s="457"/>
      <c r="Y87" s="807"/>
      <c r="Z87" s="796"/>
      <c r="AA87" s="796"/>
      <c r="AB87" s="796"/>
      <c r="AC87" s="796"/>
      <c r="AD87" s="797"/>
      <c r="AE87" s="797"/>
      <c r="AF87" s="796"/>
      <c r="AG87" s="796"/>
      <c r="AH87" s="1112">
        <f>'8短期入所（基本）'!AM87</f>
        <v>1266</v>
      </c>
      <c r="AI87" s="1112"/>
      <c r="AJ87" s="40" t="s">
        <v>21</v>
      </c>
      <c r="AK87" s="41"/>
      <c r="AL87" s="471"/>
      <c r="AM87" s="189"/>
      <c r="AN87" s="58"/>
      <c r="AO87" s="4"/>
      <c r="AP87" s="21"/>
      <c r="AQ87" s="42"/>
      <c r="AR87" s="43"/>
      <c r="AS87" s="43"/>
      <c r="AT87" s="43"/>
      <c r="AU87" s="43"/>
      <c r="AV87" s="231"/>
      <c r="AW87" s="101">
        <f>ROUND(AH87*$AO$16,0)</f>
        <v>886</v>
      </c>
      <c r="AX87" s="232"/>
    </row>
    <row r="88" spans="1:50" ht="17.100000000000001" customHeight="1" x14ac:dyDescent="0.15">
      <c r="A88" s="32">
        <v>24</v>
      </c>
      <c r="B88" s="33">
        <v>8722</v>
      </c>
      <c r="C88" s="34" t="s">
        <v>23640</v>
      </c>
      <c r="D88" s="798"/>
      <c r="E88" s="799"/>
      <c r="F88" s="799"/>
      <c r="G88" s="799"/>
      <c r="H88" s="799"/>
      <c r="I88" s="799"/>
      <c r="J88" s="799"/>
      <c r="K88" s="799"/>
      <c r="L88" s="799"/>
      <c r="M88" s="799"/>
      <c r="N88" s="800"/>
      <c r="O88" s="73"/>
      <c r="P88" s="74"/>
      <c r="Q88" s="74"/>
      <c r="R88" s="74"/>
      <c r="S88" s="74"/>
      <c r="T88" s="74"/>
      <c r="U88" s="74"/>
      <c r="V88" s="74"/>
      <c r="W88" s="74"/>
      <c r="X88" s="4"/>
      <c r="Y88" s="4"/>
      <c r="Z88" s="4"/>
      <c r="AA88" s="2"/>
      <c r="AB88" s="4"/>
      <c r="AC88" s="4"/>
      <c r="AD88" s="23"/>
      <c r="AE88" s="23"/>
      <c r="AF88" s="4"/>
      <c r="AG88" s="4"/>
      <c r="AH88" s="1129"/>
      <c r="AI88" s="1129"/>
      <c r="AJ88" s="4"/>
      <c r="AK88" s="21"/>
      <c r="AL88" s="20"/>
      <c r="AM88" s="4"/>
      <c r="AN88" s="4"/>
      <c r="AO88" s="4"/>
      <c r="AP88" s="21"/>
      <c r="AQ88" s="42" t="s">
        <v>23342</v>
      </c>
      <c r="AR88" s="44" t="s">
        <v>17</v>
      </c>
      <c r="AS88" s="220">
        <v>0.9</v>
      </c>
      <c r="AT88" s="220"/>
      <c r="AU88" s="43"/>
      <c r="AV88" s="231"/>
      <c r="AW88" s="101">
        <f>ROUND(ROUND(AH87*$AO$16,0)*AS88,0)</f>
        <v>797</v>
      </c>
      <c r="AX88" s="31"/>
    </row>
    <row r="89" spans="1:50" ht="17.100000000000001" customHeight="1" x14ac:dyDescent="0.15">
      <c r="A89" s="32">
        <v>24</v>
      </c>
      <c r="B89" s="32">
        <v>8911</v>
      </c>
      <c r="C89" s="172" t="s">
        <v>23641</v>
      </c>
      <c r="D89" s="1085" t="s">
        <v>23449</v>
      </c>
      <c r="E89" s="1086"/>
      <c r="F89" s="1086"/>
      <c r="G89" s="1086"/>
      <c r="H89" s="1086"/>
      <c r="I89" s="1086"/>
      <c r="J89" s="1086"/>
      <c r="K89" s="1086"/>
      <c r="L89" s="1086"/>
      <c r="M89" s="1086"/>
      <c r="N89" s="1087"/>
      <c r="O89" s="47" t="s">
        <v>23450</v>
      </c>
      <c r="P89" s="40"/>
      <c r="Q89" s="796"/>
      <c r="R89" s="796"/>
      <c r="S89" s="796"/>
      <c r="T89" s="796"/>
      <c r="U89" s="796"/>
      <c r="V89" s="457"/>
      <c r="W89" s="457"/>
      <c r="X89" s="457"/>
      <c r="Y89" s="457"/>
      <c r="Z89" s="796"/>
      <c r="AA89" s="796"/>
      <c r="AB89" s="796"/>
      <c r="AC89" s="796"/>
      <c r="AD89" s="797"/>
      <c r="AE89" s="797"/>
      <c r="AF89" s="796"/>
      <c r="AG89" s="796"/>
      <c r="AH89" s="1112">
        <f>'8短期入所（基本）'!AM89</f>
        <v>767</v>
      </c>
      <c r="AI89" s="1112"/>
      <c r="AJ89" s="40" t="s">
        <v>21</v>
      </c>
      <c r="AK89" s="41"/>
      <c r="AL89" s="471"/>
      <c r="AM89" s="189"/>
      <c r="AN89" s="58"/>
      <c r="AO89" s="4"/>
      <c r="AP89" s="21"/>
      <c r="AQ89" s="42"/>
      <c r="AR89" s="43"/>
      <c r="AS89" s="43"/>
      <c r="AT89" s="40"/>
      <c r="AU89" s="40"/>
      <c r="AV89" s="41"/>
      <c r="AW89" s="101">
        <f>ROUND(AH89*$AO$16,0)</f>
        <v>537</v>
      </c>
      <c r="AX89" s="232"/>
    </row>
    <row r="90" spans="1:50" ht="17.100000000000001" customHeight="1" x14ac:dyDescent="0.15">
      <c r="A90" s="32">
        <v>24</v>
      </c>
      <c r="B90" s="32">
        <v>8921</v>
      </c>
      <c r="C90" s="172" t="s">
        <v>23642</v>
      </c>
      <c r="D90" s="1088"/>
      <c r="E90" s="1089"/>
      <c r="F90" s="1089"/>
      <c r="G90" s="1089"/>
      <c r="H90" s="1089"/>
      <c r="I90" s="1089"/>
      <c r="J90" s="1089"/>
      <c r="K90" s="1089"/>
      <c r="L90" s="1089"/>
      <c r="M90" s="1089"/>
      <c r="N90" s="1090"/>
      <c r="O90" s="47" t="s">
        <v>23452</v>
      </c>
      <c r="P90" s="40"/>
      <c r="Q90" s="796"/>
      <c r="R90" s="796"/>
      <c r="S90" s="796"/>
      <c r="T90" s="796"/>
      <c r="U90" s="796"/>
      <c r="V90" s="457"/>
      <c r="W90" s="457"/>
      <c r="X90" s="457"/>
      <c r="Y90" s="807"/>
      <c r="Z90" s="796"/>
      <c r="AA90" s="796"/>
      <c r="AB90" s="796"/>
      <c r="AC90" s="796"/>
      <c r="AD90" s="797"/>
      <c r="AE90" s="797"/>
      <c r="AF90" s="796"/>
      <c r="AG90" s="796"/>
      <c r="AH90" s="1112">
        <f>'8短期入所（基本）'!AM90</f>
        <v>235</v>
      </c>
      <c r="AI90" s="1112"/>
      <c r="AJ90" s="40" t="s">
        <v>21</v>
      </c>
      <c r="AK90" s="41"/>
      <c r="AL90" s="471"/>
      <c r="AM90" s="189"/>
      <c r="AN90" s="58"/>
      <c r="AO90" s="4"/>
      <c r="AP90" s="21"/>
      <c r="AQ90" s="42"/>
      <c r="AR90" s="43"/>
      <c r="AS90" s="43"/>
      <c r="AT90" s="40"/>
      <c r="AU90" s="40"/>
      <c r="AV90" s="41"/>
      <c r="AW90" s="101">
        <f>ROUND(AH90*$AO$16,0)</f>
        <v>165</v>
      </c>
      <c r="AX90" s="232"/>
    </row>
    <row r="91" spans="1:50" ht="17.100000000000001" customHeight="1" x14ac:dyDescent="0.15">
      <c r="A91" s="32">
        <v>24</v>
      </c>
      <c r="B91" s="32">
        <v>8931</v>
      </c>
      <c r="C91" s="172" t="s">
        <v>23643</v>
      </c>
      <c r="D91" s="811"/>
      <c r="E91" s="812"/>
      <c r="F91" s="812"/>
      <c r="G91" s="812"/>
      <c r="H91" s="812"/>
      <c r="I91" s="812"/>
      <c r="J91" s="812"/>
      <c r="K91" s="812"/>
      <c r="L91" s="812"/>
      <c r="M91" s="812"/>
      <c r="N91" s="813"/>
      <c r="O91" s="47" t="s">
        <v>23454</v>
      </c>
      <c r="P91" s="40"/>
      <c r="Q91" s="796"/>
      <c r="R91" s="796"/>
      <c r="S91" s="796"/>
      <c r="T91" s="796"/>
      <c r="U91" s="796"/>
      <c r="V91" s="457"/>
      <c r="W91" s="457"/>
      <c r="X91" s="457"/>
      <c r="Y91" s="807"/>
      <c r="Z91" s="796"/>
      <c r="AA91" s="796"/>
      <c r="AB91" s="796"/>
      <c r="AC91" s="796"/>
      <c r="AD91" s="797"/>
      <c r="AE91" s="797"/>
      <c r="AF91" s="796"/>
      <c r="AG91" s="796"/>
      <c r="AH91" s="1112">
        <f>'8短期入所（基本）'!AM91</f>
        <v>965</v>
      </c>
      <c r="AI91" s="1112"/>
      <c r="AJ91" s="40" t="s">
        <v>21</v>
      </c>
      <c r="AK91" s="41"/>
      <c r="AL91" s="471"/>
      <c r="AM91" s="189"/>
      <c r="AN91" s="58"/>
      <c r="AO91" s="4"/>
      <c r="AP91" s="21"/>
      <c r="AQ91" s="42"/>
      <c r="AR91" s="43"/>
      <c r="AS91" s="43"/>
      <c r="AT91" s="40"/>
      <c r="AU91" s="40"/>
      <c r="AV91" s="41"/>
      <c r="AW91" s="101">
        <f>ROUND(AH91*$AO$16,0)</f>
        <v>676</v>
      </c>
      <c r="AX91" s="232"/>
    </row>
    <row r="92" spans="1:50" ht="17.100000000000001" customHeight="1" x14ac:dyDescent="0.15">
      <c r="A92" s="32">
        <v>24</v>
      </c>
      <c r="B92" s="32">
        <v>8941</v>
      </c>
      <c r="C92" s="34" t="s">
        <v>23644</v>
      </c>
      <c r="D92" s="864"/>
      <c r="E92" s="865"/>
      <c r="F92" s="865"/>
      <c r="G92" s="865"/>
      <c r="H92" s="865"/>
      <c r="I92" s="865"/>
      <c r="J92" s="865"/>
      <c r="K92" s="865"/>
      <c r="L92" s="865"/>
      <c r="M92" s="865"/>
      <c r="N92" s="866"/>
      <c r="O92" s="42" t="s">
        <v>23456</v>
      </c>
      <c r="P92" s="43"/>
      <c r="Q92" s="814"/>
      <c r="R92" s="814"/>
      <c r="S92" s="814"/>
      <c r="T92" s="814"/>
      <c r="U92" s="814"/>
      <c r="V92" s="815"/>
      <c r="W92" s="815"/>
      <c r="X92" s="815"/>
      <c r="Y92" s="816"/>
      <c r="Z92" s="814"/>
      <c r="AA92" s="814"/>
      <c r="AB92" s="814"/>
      <c r="AC92" s="814"/>
      <c r="AD92" s="817"/>
      <c r="AE92" s="817"/>
      <c r="AF92" s="814"/>
      <c r="AG92" s="814"/>
      <c r="AH92" s="1106">
        <f>'8短期入所（基本）'!AM92</f>
        <v>436</v>
      </c>
      <c r="AI92" s="1106"/>
      <c r="AJ92" s="43" t="s">
        <v>21</v>
      </c>
      <c r="AK92" s="231"/>
      <c r="AL92" s="472"/>
      <c r="AM92" s="825"/>
      <c r="AN92" s="14"/>
      <c r="AO92" s="25"/>
      <c r="AP92" s="38"/>
      <c r="AQ92" s="42"/>
      <c r="AR92" s="43"/>
      <c r="AS92" s="43"/>
      <c r="AT92" s="43"/>
      <c r="AU92" s="43"/>
      <c r="AV92" s="231"/>
      <c r="AW92" s="35">
        <f>ROUND(AH92*$AO$16,0)</f>
        <v>305</v>
      </c>
      <c r="AX92" s="19"/>
    </row>
    <row r="93" spans="1:50" ht="17.100000000000001" customHeight="1" x14ac:dyDescent="0.15">
      <c r="A93" s="149"/>
      <c r="B93" s="149"/>
      <c r="C93" s="3"/>
      <c r="D93" s="867"/>
      <c r="E93" s="867"/>
      <c r="F93" s="867"/>
      <c r="G93" s="867"/>
      <c r="H93" s="867"/>
      <c r="I93" s="867"/>
      <c r="J93" s="867"/>
      <c r="K93" s="867"/>
      <c r="L93" s="490"/>
      <c r="M93" s="29"/>
      <c r="N93" s="29"/>
      <c r="S93" s="490"/>
      <c r="T93" s="490"/>
      <c r="U93" s="490"/>
      <c r="W93" s="423"/>
      <c r="X93" s="423"/>
      <c r="Y93" s="868"/>
      <c r="AA93" s="490"/>
      <c r="AB93" s="490"/>
      <c r="AC93" s="490"/>
      <c r="AD93" s="795"/>
      <c r="AE93" s="795"/>
      <c r="AF93" s="490"/>
      <c r="AG93" s="490"/>
      <c r="AH93" s="869"/>
      <c r="AI93" s="850"/>
      <c r="AJ93" s="490"/>
      <c r="AK93" s="490"/>
      <c r="AL93" s="490"/>
      <c r="AM93" s="193"/>
      <c r="AN93" s="193"/>
      <c r="AO93" s="193"/>
      <c r="AP93" s="193"/>
      <c r="AQ93" s="193"/>
      <c r="AR93" s="193"/>
      <c r="AS93" s="193"/>
      <c r="AT93" s="193"/>
      <c r="AU93" s="870"/>
      <c r="AV93" s="193"/>
      <c r="AW93" s="871"/>
      <c r="AX93" s="786"/>
    </row>
  </sheetData>
  <mergeCells count="102">
    <mergeCell ref="AH88:AI88"/>
    <mergeCell ref="D89:N90"/>
    <mergeCell ref="AH89:AI89"/>
    <mergeCell ref="AH90:AI90"/>
    <mergeCell ref="AH91:AI91"/>
    <mergeCell ref="AH92:AI92"/>
    <mergeCell ref="AH82:AI82"/>
    <mergeCell ref="AH83:AI83"/>
    <mergeCell ref="AH84:AI84"/>
    <mergeCell ref="AH85:AI85"/>
    <mergeCell ref="AH86:AI86"/>
    <mergeCell ref="AH87:AI87"/>
    <mergeCell ref="AH76:AI76"/>
    <mergeCell ref="D77:N81"/>
    <mergeCell ref="AH77:AI77"/>
    <mergeCell ref="AH78:AI78"/>
    <mergeCell ref="AH79:AI79"/>
    <mergeCell ref="AH80:AI80"/>
    <mergeCell ref="AH81:AI81"/>
    <mergeCell ref="AH69:AI69"/>
    <mergeCell ref="AH70:AI70"/>
    <mergeCell ref="D71:N75"/>
    <mergeCell ref="AH71:AI71"/>
    <mergeCell ref="AH72:AI72"/>
    <mergeCell ref="AH73:AI73"/>
    <mergeCell ref="AH74:AI74"/>
    <mergeCell ref="AH75:AI75"/>
    <mergeCell ref="AH64:AI64"/>
    <mergeCell ref="O65:W67"/>
    <mergeCell ref="AH65:AI65"/>
    <mergeCell ref="AH66:AI66"/>
    <mergeCell ref="AH67:AI67"/>
    <mergeCell ref="AH68:AI68"/>
    <mergeCell ref="O59:W61"/>
    <mergeCell ref="AH59:AI59"/>
    <mergeCell ref="AH60:AI60"/>
    <mergeCell ref="AH61:AI61"/>
    <mergeCell ref="AH62:AI62"/>
    <mergeCell ref="AH63:AI63"/>
    <mergeCell ref="AH53:AI53"/>
    <mergeCell ref="AH54:AI54"/>
    <mergeCell ref="AH55:AI55"/>
    <mergeCell ref="AH56:AI56"/>
    <mergeCell ref="AH57:AI57"/>
    <mergeCell ref="AH58:AI58"/>
    <mergeCell ref="AH48:AI48"/>
    <mergeCell ref="O49:W51"/>
    <mergeCell ref="AH49:AI49"/>
    <mergeCell ref="AH50:AI50"/>
    <mergeCell ref="AH51:AI51"/>
    <mergeCell ref="AH52:AI52"/>
    <mergeCell ref="AH42:AI42"/>
    <mergeCell ref="AH43:AI43"/>
    <mergeCell ref="AH44:AI44"/>
    <mergeCell ref="AH45:AI45"/>
    <mergeCell ref="AH46:AI46"/>
    <mergeCell ref="AH47:AI47"/>
    <mergeCell ref="AH36:AI36"/>
    <mergeCell ref="AH37:AI37"/>
    <mergeCell ref="AH38:AI38"/>
    <mergeCell ref="O39:W41"/>
    <mergeCell ref="AH39:AI39"/>
    <mergeCell ref="AH40:AI40"/>
    <mergeCell ref="AH41:AI41"/>
    <mergeCell ref="AH30:AI30"/>
    <mergeCell ref="AH31:AI31"/>
    <mergeCell ref="AH32:AI32"/>
    <mergeCell ref="O33:W35"/>
    <mergeCell ref="AH33:AI33"/>
    <mergeCell ref="AH34:AI34"/>
    <mergeCell ref="AH35:AI35"/>
    <mergeCell ref="AH25:AI25"/>
    <mergeCell ref="AH26:AI26"/>
    <mergeCell ref="O27:W29"/>
    <mergeCell ref="AH27:AI27"/>
    <mergeCell ref="AH28:AI28"/>
    <mergeCell ref="AH29:AI29"/>
    <mergeCell ref="AH20:AI20"/>
    <mergeCell ref="AH21:AI21"/>
    <mergeCell ref="AO21:AP21"/>
    <mergeCell ref="AH22:AI22"/>
    <mergeCell ref="AH23:AI23"/>
    <mergeCell ref="AH24:AI24"/>
    <mergeCell ref="D5:AV5"/>
    <mergeCell ref="D7:N7"/>
    <mergeCell ref="O7:W8"/>
    <mergeCell ref="AH7:AI7"/>
    <mergeCell ref="AH8:AI8"/>
    <mergeCell ref="AH9:AI9"/>
    <mergeCell ref="AH16:AI16"/>
    <mergeCell ref="AO16:AP16"/>
    <mergeCell ref="O17:W19"/>
    <mergeCell ref="AH17:AI17"/>
    <mergeCell ref="AH18:AI18"/>
    <mergeCell ref="AH19:AI19"/>
    <mergeCell ref="AH10:AI10"/>
    <mergeCell ref="AH11:AI11"/>
    <mergeCell ref="AH12:AI12"/>
    <mergeCell ref="AH13:AI13"/>
    <mergeCell ref="AL13:AP15"/>
    <mergeCell ref="AH14:AI14"/>
    <mergeCell ref="AH15:AI15"/>
  </mergeCells>
  <phoneticPr fontId="1"/>
  <printOptions horizontalCentered="1"/>
  <pageMargins left="0.78740157480314965" right="0.39370078740157483" top="0.78740157480314965" bottom="0.59055118110236227" header="0.51181102362204722" footer="0.31496062992125984"/>
  <pageSetup paperSize="9" scale="49" fitToHeight="0" orientation="portrait" r:id="rId1"/>
  <headerFooter>
    <oddHeader>&amp;R&amp;9短期入所</oddHeader>
    <oddFooter>&amp;C&amp;14&amp;P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fitToPage="1"/>
  </sheetPr>
  <dimension ref="A1:AX170"/>
  <sheetViews>
    <sheetView view="pageBreakPreview" zoomScaleNormal="100" zoomScaleSheetLayoutView="100" workbookViewId="0"/>
  </sheetViews>
  <sheetFormatPr defaultColWidth="9" defaultRowHeight="13.5" x14ac:dyDescent="0.15"/>
  <cols>
    <col min="1" max="1" width="4.625" style="423" customWidth="1"/>
    <col min="2" max="2" width="7.625" style="423" customWidth="1"/>
    <col min="3" max="3" width="30.625" style="490" customWidth="1"/>
    <col min="4" max="12" width="2.375" style="423" customWidth="1"/>
    <col min="13" max="18" width="2.375" style="490" customWidth="1"/>
    <col min="19" max="22" width="2.375" style="423" customWidth="1"/>
    <col min="23" max="24" width="2.375" style="787" customWidth="1"/>
    <col min="25" max="29" width="2.375" style="423" customWidth="1"/>
    <col min="30" max="31" width="2.375" style="787" customWidth="1"/>
    <col min="32" max="33" width="2.375" style="423" customWidth="1"/>
    <col min="34" max="35" width="2.875" style="423" customWidth="1"/>
    <col min="36" max="37" width="2.375" style="423" customWidth="1"/>
    <col min="38" max="42" width="3.75" style="423" customWidth="1"/>
    <col min="43" max="43" width="9.625" style="423" bestFit="1" customWidth="1"/>
    <col min="44" max="44" width="3" style="423" bestFit="1" customWidth="1"/>
    <col min="45" max="45" width="4.375" style="423" bestFit="1" customWidth="1"/>
    <col min="46" max="48" width="3.375" style="423" customWidth="1"/>
    <col min="49" max="49" width="7.125" style="423" customWidth="1"/>
    <col min="50" max="50" width="8.625" style="423" customWidth="1"/>
    <col min="51" max="51" width="2.875" style="423" customWidth="1"/>
    <col min="52" max="16384" width="9" style="423"/>
  </cols>
  <sheetData>
    <row r="1" spans="1:50" ht="17.100000000000001" customHeight="1" x14ac:dyDescent="0.15">
      <c r="A1" s="149"/>
      <c r="B1" s="149"/>
      <c r="C1" s="4"/>
      <c r="D1" s="490"/>
      <c r="E1" s="490"/>
      <c r="F1" s="490"/>
      <c r="G1" s="490"/>
      <c r="H1" s="490"/>
      <c r="I1" s="490"/>
      <c r="J1" s="490"/>
      <c r="K1" s="490"/>
      <c r="L1" s="490"/>
      <c r="S1" s="490"/>
      <c r="T1" s="490"/>
      <c r="U1" s="490"/>
      <c r="V1" s="490"/>
      <c r="Z1" s="490"/>
      <c r="AA1" s="490"/>
      <c r="AB1" s="490"/>
      <c r="AC1" s="490"/>
      <c r="AD1" s="795"/>
      <c r="AE1" s="850"/>
      <c r="AF1" s="490"/>
      <c r="AG1" s="490"/>
      <c r="AH1" s="490"/>
      <c r="AI1" s="490"/>
      <c r="AJ1" s="851"/>
      <c r="AK1" s="850"/>
      <c r="AL1" s="852"/>
      <c r="AM1" s="852"/>
      <c r="AN1" s="852"/>
      <c r="AO1" s="852"/>
      <c r="AP1" s="852"/>
      <c r="AQ1" s="852"/>
      <c r="AR1" s="852"/>
      <c r="AS1" s="852"/>
      <c r="AT1" s="852"/>
      <c r="AU1" s="852"/>
      <c r="AV1" s="852"/>
      <c r="AW1" s="853"/>
    </row>
    <row r="2" spans="1:50" ht="17.100000000000001" customHeight="1" x14ac:dyDescent="0.15">
      <c r="A2" s="149"/>
      <c r="B2" s="149"/>
      <c r="C2" s="4"/>
      <c r="D2" s="490"/>
      <c r="E2" s="490"/>
      <c r="F2" s="490"/>
      <c r="G2" s="490"/>
      <c r="H2" s="490"/>
      <c r="I2" s="490"/>
      <c r="J2" s="490"/>
      <c r="K2" s="490"/>
      <c r="L2" s="490"/>
      <c r="S2" s="490"/>
      <c r="T2" s="490"/>
      <c r="U2" s="490"/>
      <c r="V2" s="490"/>
      <c r="Z2" s="490"/>
      <c r="AA2" s="490"/>
      <c r="AB2" s="490"/>
      <c r="AC2" s="490"/>
      <c r="AD2" s="795"/>
      <c r="AE2" s="850"/>
      <c r="AF2" s="490"/>
      <c r="AG2" s="490"/>
      <c r="AH2" s="490"/>
      <c r="AI2" s="490"/>
      <c r="AJ2" s="851"/>
      <c r="AK2" s="850"/>
      <c r="AL2" s="852"/>
      <c r="AM2" s="852"/>
      <c r="AN2" s="852"/>
      <c r="AO2" s="852"/>
      <c r="AP2" s="852"/>
      <c r="AQ2" s="852"/>
      <c r="AR2" s="852"/>
      <c r="AS2" s="852"/>
      <c r="AT2" s="852"/>
      <c r="AU2" s="852"/>
      <c r="AV2" s="852"/>
      <c r="AW2" s="853"/>
    </row>
    <row r="3" spans="1:50" ht="17.100000000000001" customHeight="1" x14ac:dyDescent="0.15">
      <c r="A3" s="149"/>
      <c r="B3" s="149"/>
      <c r="C3" s="4"/>
      <c r="D3" s="490"/>
      <c r="E3" s="490"/>
      <c r="F3" s="490"/>
      <c r="G3" s="490"/>
      <c r="H3" s="490"/>
      <c r="I3" s="490"/>
      <c r="J3" s="490"/>
      <c r="K3" s="490"/>
      <c r="L3" s="490"/>
      <c r="S3" s="490"/>
      <c r="T3" s="490"/>
      <c r="U3" s="490"/>
      <c r="V3" s="490"/>
      <c r="Z3" s="490"/>
      <c r="AA3" s="490"/>
      <c r="AB3" s="490"/>
      <c r="AC3" s="490"/>
      <c r="AD3" s="795"/>
      <c r="AE3" s="850"/>
      <c r="AF3" s="490"/>
      <c r="AG3" s="490"/>
      <c r="AH3" s="490"/>
      <c r="AI3" s="490"/>
      <c r="AJ3" s="851"/>
      <c r="AK3" s="850"/>
      <c r="AL3" s="852"/>
      <c r="AM3" s="852"/>
      <c r="AN3" s="852"/>
      <c r="AO3" s="852"/>
      <c r="AP3" s="852"/>
      <c r="AQ3" s="852"/>
      <c r="AR3" s="852"/>
      <c r="AS3" s="852"/>
      <c r="AT3" s="852"/>
      <c r="AU3" s="852"/>
      <c r="AV3" s="852"/>
      <c r="AW3" s="853"/>
    </row>
    <row r="4" spans="1:50" ht="17.100000000000001" customHeight="1" x14ac:dyDescent="0.2">
      <c r="A4" s="872"/>
      <c r="B4" s="788" t="s">
        <v>23645</v>
      </c>
      <c r="C4" s="786"/>
      <c r="AU4" s="868"/>
      <c r="AW4" s="873"/>
      <c r="AX4" s="786"/>
    </row>
    <row r="5" spans="1:50" ht="17.100000000000001" customHeight="1" x14ac:dyDescent="0.15">
      <c r="A5" s="6" t="s">
        <v>1</v>
      </c>
      <c r="B5" s="789"/>
      <c r="C5" s="790" t="s">
        <v>2</v>
      </c>
      <c r="D5" s="874"/>
      <c r="E5" s="807"/>
      <c r="F5" s="807"/>
      <c r="G5" s="807"/>
      <c r="H5" s="807"/>
      <c r="I5" s="807"/>
      <c r="J5" s="807"/>
      <c r="K5" s="807"/>
      <c r="L5" s="807"/>
      <c r="M5" s="807"/>
      <c r="N5" s="807"/>
      <c r="O5" s="807"/>
      <c r="P5" s="807"/>
      <c r="Q5" s="807"/>
      <c r="R5" s="807"/>
      <c r="S5" s="807"/>
      <c r="T5" s="807"/>
      <c r="U5" s="807"/>
      <c r="V5" s="807"/>
      <c r="W5" s="875"/>
      <c r="X5" s="875"/>
      <c r="Y5" s="876" t="s">
        <v>3</v>
      </c>
      <c r="Z5" s="807"/>
      <c r="AA5" s="807"/>
      <c r="AB5" s="807"/>
      <c r="AC5" s="807"/>
      <c r="AD5" s="875"/>
      <c r="AE5" s="875"/>
      <c r="AF5" s="807"/>
      <c r="AG5" s="807"/>
      <c r="AH5" s="807"/>
      <c r="AI5" s="807"/>
      <c r="AJ5" s="807"/>
      <c r="AK5" s="807"/>
      <c r="AL5" s="807"/>
      <c r="AM5" s="807"/>
      <c r="AN5" s="807"/>
      <c r="AO5" s="807"/>
      <c r="AP5" s="807"/>
      <c r="AQ5" s="807"/>
      <c r="AR5" s="807"/>
      <c r="AS5" s="807"/>
      <c r="AT5" s="807"/>
      <c r="AU5" s="807"/>
      <c r="AV5" s="807"/>
      <c r="AW5" s="396" t="s">
        <v>4</v>
      </c>
      <c r="AX5" s="396" t="s">
        <v>5</v>
      </c>
    </row>
    <row r="6" spans="1:50" ht="17.100000000000001" customHeight="1" x14ac:dyDescent="0.15">
      <c r="A6" s="10" t="s">
        <v>6</v>
      </c>
      <c r="B6" s="11" t="s">
        <v>7</v>
      </c>
      <c r="C6" s="791"/>
      <c r="D6" s="792"/>
      <c r="E6" s="793"/>
      <c r="F6" s="793"/>
      <c r="G6" s="793"/>
      <c r="H6" s="793"/>
      <c r="I6" s="793"/>
      <c r="J6" s="793"/>
      <c r="K6" s="793"/>
      <c r="L6" s="793"/>
      <c r="M6" s="793"/>
      <c r="N6" s="793"/>
      <c r="O6" s="793"/>
      <c r="P6" s="793"/>
      <c r="Q6" s="793"/>
      <c r="R6" s="793"/>
      <c r="S6" s="793"/>
      <c r="T6" s="793"/>
      <c r="U6" s="793"/>
      <c r="V6" s="793"/>
      <c r="W6" s="794"/>
      <c r="X6" s="794"/>
      <c r="Y6" s="793"/>
      <c r="Z6" s="793"/>
      <c r="AA6" s="793"/>
      <c r="AB6" s="793"/>
      <c r="AC6" s="793"/>
      <c r="AD6" s="794"/>
      <c r="AE6" s="794"/>
      <c r="AF6" s="793"/>
      <c r="AG6" s="793"/>
      <c r="AH6" s="793"/>
      <c r="AI6" s="793"/>
      <c r="AJ6" s="793"/>
      <c r="AK6" s="793"/>
      <c r="AL6" s="793"/>
      <c r="AM6" s="793"/>
      <c r="AN6" s="793"/>
      <c r="AO6" s="793"/>
      <c r="AP6" s="793"/>
      <c r="AQ6" s="793"/>
      <c r="AR6" s="793"/>
      <c r="AS6" s="793"/>
      <c r="AT6" s="793"/>
      <c r="AU6" s="793"/>
      <c r="AV6" s="793"/>
      <c r="AW6" s="397" t="s">
        <v>8</v>
      </c>
      <c r="AX6" s="397" t="s">
        <v>9</v>
      </c>
    </row>
    <row r="7" spans="1:50" ht="17.100000000000001" customHeight="1" x14ac:dyDescent="0.15">
      <c r="A7" s="17">
        <v>24</v>
      </c>
      <c r="B7" s="18">
        <v>9111</v>
      </c>
      <c r="C7" s="19" t="s">
        <v>23646</v>
      </c>
      <c r="D7" s="1088" t="s">
        <v>23338</v>
      </c>
      <c r="E7" s="1089"/>
      <c r="F7" s="1089"/>
      <c r="G7" s="1089"/>
      <c r="H7" s="1089"/>
      <c r="I7" s="1089"/>
      <c r="J7" s="1089"/>
      <c r="K7" s="1089"/>
      <c r="L7" s="1089"/>
      <c r="M7" s="1089"/>
      <c r="N7" s="1090"/>
      <c r="O7" s="1088" t="s">
        <v>23339</v>
      </c>
      <c r="P7" s="1089"/>
      <c r="Q7" s="1089"/>
      <c r="R7" s="1089"/>
      <c r="S7" s="1089"/>
      <c r="T7" s="1089"/>
      <c r="U7" s="1089"/>
      <c r="V7" s="1089"/>
      <c r="W7" s="1090"/>
      <c r="X7" s="20" t="s">
        <v>23340</v>
      </c>
      <c r="Y7" s="4"/>
      <c r="Z7" s="4"/>
      <c r="AA7" s="2"/>
      <c r="AB7" s="4"/>
      <c r="AC7" s="4"/>
      <c r="AD7" s="23"/>
      <c r="AE7" s="23"/>
      <c r="AF7" s="4"/>
      <c r="AG7" s="4"/>
      <c r="AH7" s="1108">
        <f>'8短期入所（基本）'!AM7</f>
        <v>903</v>
      </c>
      <c r="AI7" s="1108"/>
      <c r="AJ7" s="4" t="s">
        <v>21</v>
      </c>
      <c r="AK7" s="21"/>
      <c r="AL7" s="20"/>
      <c r="AM7" s="4"/>
      <c r="AN7" s="4"/>
      <c r="AO7" s="4"/>
      <c r="AP7" s="21"/>
      <c r="AQ7" s="42"/>
      <c r="AR7" s="43"/>
      <c r="AS7" s="43"/>
      <c r="AT7" s="43"/>
      <c r="AU7" s="100"/>
      <c r="AV7" s="231"/>
      <c r="AW7" s="30">
        <f>ROUND(AH7*$AO$16,0)</f>
        <v>632</v>
      </c>
      <c r="AX7" s="31" t="s">
        <v>4822</v>
      </c>
    </row>
    <row r="8" spans="1:50" ht="17.100000000000001" customHeight="1" x14ac:dyDescent="0.15">
      <c r="A8" s="32">
        <v>24</v>
      </c>
      <c r="B8" s="33">
        <v>9152</v>
      </c>
      <c r="C8" s="34" t="s">
        <v>23647</v>
      </c>
      <c r="D8" s="1088"/>
      <c r="E8" s="1089"/>
      <c r="F8" s="1089"/>
      <c r="G8" s="1089"/>
      <c r="H8" s="1089"/>
      <c r="I8" s="1089"/>
      <c r="J8" s="1089"/>
      <c r="K8" s="1089"/>
      <c r="L8" s="1089"/>
      <c r="M8" s="1089"/>
      <c r="N8" s="1090"/>
      <c r="O8" s="1088"/>
      <c r="P8" s="1089"/>
      <c r="Q8" s="1089"/>
      <c r="R8" s="1089"/>
      <c r="S8" s="1089"/>
      <c r="T8" s="1089"/>
      <c r="U8" s="1089"/>
      <c r="V8" s="1089"/>
      <c r="W8" s="1090"/>
      <c r="X8" s="20"/>
      <c r="Y8" s="4"/>
      <c r="Z8" s="4"/>
      <c r="AA8" s="2"/>
      <c r="AB8" s="4"/>
      <c r="AC8" s="4"/>
      <c r="AD8" s="23"/>
      <c r="AE8" s="23"/>
      <c r="AF8" s="4"/>
      <c r="AG8" s="4"/>
      <c r="AH8" s="1129"/>
      <c r="AI8" s="1129"/>
      <c r="AJ8" s="4"/>
      <c r="AK8" s="21"/>
      <c r="AL8" s="20"/>
      <c r="AM8" s="4"/>
      <c r="AN8" s="4"/>
      <c r="AO8" s="4"/>
      <c r="AP8" s="4"/>
      <c r="AQ8" s="42" t="s">
        <v>23342</v>
      </c>
      <c r="AR8" s="44" t="s">
        <v>17</v>
      </c>
      <c r="AS8" s="220">
        <v>0.9</v>
      </c>
      <c r="AT8" s="220"/>
      <c r="AU8" s="100"/>
      <c r="AV8" s="231"/>
      <c r="AW8" s="35">
        <f>ROUND(ROUND(AH7*$AO$16,0)*AS8,0)</f>
        <v>569</v>
      </c>
      <c r="AX8" s="31"/>
    </row>
    <row r="9" spans="1:50" ht="17.100000000000001" customHeight="1" x14ac:dyDescent="0.15">
      <c r="A9" s="32">
        <v>24</v>
      </c>
      <c r="B9" s="33">
        <v>9112</v>
      </c>
      <c r="C9" s="34" t="s">
        <v>23648</v>
      </c>
      <c r="D9" s="1088"/>
      <c r="E9" s="1089"/>
      <c r="F9" s="1089"/>
      <c r="G9" s="1089"/>
      <c r="H9" s="1089"/>
      <c r="I9" s="1089"/>
      <c r="J9" s="1089"/>
      <c r="K9" s="1089"/>
      <c r="L9" s="1089"/>
      <c r="M9" s="1089"/>
      <c r="N9" s="1090"/>
      <c r="O9" s="1088"/>
      <c r="P9" s="1089"/>
      <c r="Q9" s="1089"/>
      <c r="R9" s="1089"/>
      <c r="S9" s="1089"/>
      <c r="T9" s="1089"/>
      <c r="U9" s="1089"/>
      <c r="V9" s="1089"/>
      <c r="W9" s="1090"/>
      <c r="X9" s="47" t="s">
        <v>23344</v>
      </c>
      <c r="Y9" s="40"/>
      <c r="Z9" s="40"/>
      <c r="AA9" s="48"/>
      <c r="AB9" s="40"/>
      <c r="AC9" s="40"/>
      <c r="AD9" s="65"/>
      <c r="AE9" s="65"/>
      <c r="AF9" s="40"/>
      <c r="AG9" s="40"/>
      <c r="AH9" s="1112">
        <f>'8短期入所（基本）'!AM9</f>
        <v>767</v>
      </c>
      <c r="AI9" s="1112"/>
      <c r="AJ9" s="40" t="s">
        <v>21</v>
      </c>
      <c r="AK9" s="41"/>
      <c r="AL9" s="20"/>
      <c r="AM9" s="4"/>
      <c r="AN9" s="4"/>
      <c r="AO9" s="2"/>
      <c r="AP9" s="22"/>
      <c r="AQ9" s="877"/>
      <c r="AR9" s="106"/>
      <c r="AS9" s="106"/>
      <c r="AT9" s="106"/>
      <c r="AU9" s="100"/>
      <c r="AV9" s="373"/>
      <c r="AW9" s="35">
        <f>ROUND(AH9*$AO$16,0)</f>
        <v>537</v>
      </c>
      <c r="AX9" s="31"/>
    </row>
    <row r="10" spans="1:50" ht="17.100000000000001" customHeight="1" x14ac:dyDescent="0.15">
      <c r="A10" s="32">
        <v>24</v>
      </c>
      <c r="B10" s="33">
        <v>9155</v>
      </c>
      <c r="C10" s="34" t="s">
        <v>23649</v>
      </c>
      <c r="D10" s="1088"/>
      <c r="E10" s="1089"/>
      <c r="F10" s="1089"/>
      <c r="G10" s="1089"/>
      <c r="H10" s="1089"/>
      <c r="I10" s="1089"/>
      <c r="J10" s="1089"/>
      <c r="K10" s="1089"/>
      <c r="L10" s="1089"/>
      <c r="M10" s="1089"/>
      <c r="N10" s="1090"/>
      <c r="O10" s="73"/>
      <c r="P10" s="74"/>
      <c r="Q10" s="74"/>
      <c r="R10" s="74"/>
      <c r="S10" s="74"/>
      <c r="T10" s="74"/>
      <c r="U10" s="74"/>
      <c r="V10" s="74"/>
      <c r="W10" s="75"/>
      <c r="X10" s="20"/>
      <c r="Y10" s="4"/>
      <c r="Z10" s="4"/>
      <c r="AA10" s="2"/>
      <c r="AB10" s="4"/>
      <c r="AC10" s="4"/>
      <c r="AD10" s="23"/>
      <c r="AE10" s="23"/>
      <c r="AF10" s="4"/>
      <c r="AG10" s="4"/>
      <c r="AH10" s="1129"/>
      <c r="AI10" s="1129"/>
      <c r="AJ10" s="4"/>
      <c r="AK10" s="21"/>
      <c r="AL10" s="20"/>
      <c r="AM10" s="4"/>
      <c r="AN10" s="4"/>
      <c r="AO10" s="4"/>
      <c r="AP10" s="4"/>
      <c r="AQ10" s="42" t="s">
        <v>23342</v>
      </c>
      <c r="AR10" s="44" t="s">
        <v>17</v>
      </c>
      <c r="AS10" s="220">
        <v>0.9</v>
      </c>
      <c r="AT10" s="220"/>
      <c r="AU10" s="100"/>
      <c r="AV10" s="231"/>
      <c r="AW10" s="35">
        <f>ROUND(ROUND(AH9*$AO$16,0)*AS10,0)</f>
        <v>483</v>
      </c>
      <c r="AX10" s="31"/>
    </row>
    <row r="11" spans="1:50" ht="17.100000000000001" customHeight="1" x14ac:dyDescent="0.15">
      <c r="A11" s="32">
        <v>24</v>
      </c>
      <c r="B11" s="33">
        <v>9113</v>
      </c>
      <c r="C11" s="34" t="s">
        <v>23650</v>
      </c>
      <c r="D11" s="1088"/>
      <c r="E11" s="1089"/>
      <c r="F11" s="1089"/>
      <c r="G11" s="1089"/>
      <c r="H11" s="1089"/>
      <c r="I11" s="1089"/>
      <c r="J11" s="1089"/>
      <c r="K11" s="1089"/>
      <c r="L11" s="1089"/>
      <c r="M11" s="1089"/>
      <c r="N11" s="1090"/>
      <c r="O11" s="20"/>
      <c r="P11" s="4"/>
      <c r="Q11" s="4"/>
      <c r="R11" s="4"/>
      <c r="S11" s="4"/>
      <c r="T11" s="4"/>
      <c r="U11" s="4"/>
      <c r="V11" s="4"/>
      <c r="W11" s="21"/>
      <c r="X11" s="47" t="s">
        <v>23347</v>
      </c>
      <c r="Y11" s="40"/>
      <c r="Z11" s="40"/>
      <c r="AA11" s="48"/>
      <c r="AB11" s="40"/>
      <c r="AC11" s="40"/>
      <c r="AD11" s="65"/>
      <c r="AE11" s="65"/>
      <c r="AF11" s="40"/>
      <c r="AG11" s="40"/>
      <c r="AH11" s="1112">
        <f>'8短期入所（基本）'!AM11</f>
        <v>634</v>
      </c>
      <c r="AI11" s="1112"/>
      <c r="AJ11" s="40" t="s">
        <v>21</v>
      </c>
      <c r="AK11" s="41"/>
      <c r="AL11" s="20"/>
      <c r="AM11" s="4"/>
      <c r="AN11" s="2"/>
      <c r="AO11" s="2"/>
      <c r="AP11" s="22"/>
      <c r="AQ11" s="877"/>
      <c r="AR11" s="106"/>
      <c r="AS11" s="106"/>
      <c r="AT11" s="106"/>
      <c r="AU11" s="100"/>
      <c r="AV11" s="373"/>
      <c r="AW11" s="35">
        <f>ROUND(AH11*$AO$16,0)</f>
        <v>444</v>
      </c>
      <c r="AX11" s="232"/>
    </row>
    <row r="12" spans="1:50" ht="17.100000000000001" customHeight="1" x14ac:dyDescent="0.15">
      <c r="A12" s="32">
        <v>24</v>
      </c>
      <c r="B12" s="33">
        <v>9158</v>
      </c>
      <c r="C12" s="34" t="s">
        <v>23651</v>
      </c>
      <c r="D12" s="1088"/>
      <c r="E12" s="1089"/>
      <c r="F12" s="1089"/>
      <c r="G12" s="1089"/>
      <c r="H12" s="1089"/>
      <c r="I12" s="1089"/>
      <c r="J12" s="1089"/>
      <c r="K12" s="1089"/>
      <c r="L12" s="1089"/>
      <c r="M12" s="1089"/>
      <c r="N12" s="1090"/>
      <c r="O12" s="73"/>
      <c r="P12" s="74"/>
      <c r="Q12" s="74"/>
      <c r="R12" s="74"/>
      <c r="S12" s="74"/>
      <c r="T12" s="74"/>
      <c r="U12" s="74"/>
      <c r="V12" s="74"/>
      <c r="W12" s="75"/>
      <c r="X12" s="20"/>
      <c r="Y12" s="4"/>
      <c r="Z12" s="4"/>
      <c r="AA12" s="2"/>
      <c r="AB12" s="4"/>
      <c r="AC12" s="4"/>
      <c r="AD12" s="23"/>
      <c r="AE12" s="23"/>
      <c r="AF12" s="4"/>
      <c r="AG12" s="4"/>
      <c r="AH12" s="1129"/>
      <c r="AI12" s="1129"/>
      <c r="AJ12" s="4"/>
      <c r="AK12" s="21"/>
      <c r="AL12" s="20"/>
      <c r="AM12" s="4"/>
      <c r="AN12" s="4"/>
      <c r="AO12" s="4"/>
      <c r="AP12" s="4"/>
      <c r="AQ12" s="42" t="s">
        <v>23342</v>
      </c>
      <c r="AR12" s="44" t="s">
        <v>17</v>
      </c>
      <c r="AS12" s="220">
        <v>0.9</v>
      </c>
      <c r="AT12" s="220"/>
      <c r="AU12" s="100"/>
      <c r="AV12" s="231"/>
      <c r="AW12" s="35">
        <f>ROUND(ROUND(AH11*$AO$16,0)*AS12,0)</f>
        <v>400</v>
      </c>
      <c r="AX12" s="31"/>
    </row>
    <row r="13" spans="1:50" ht="17.100000000000001" customHeight="1" x14ac:dyDescent="0.15">
      <c r="A13" s="32">
        <v>24</v>
      </c>
      <c r="B13" s="33">
        <v>9114</v>
      </c>
      <c r="C13" s="34" t="s">
        <v>23652</v>
      </c>
      <c r="D13" s="1088"/>
      <c r="E13" s="1089"/>
      <c r="F13" s="1089"/>
      <c r="G13" s="1089"/>
      <c r="H13" s="1089"/>
      <c r="I13" s="1089"/>
      <c r="J13" s="1089"/>
      <c r="K13" s="1089"/>
      <c r="L13" s="1089"/>
      <c r="M13" s="1089"/>
      <c r="N13" s="1090"/>
      <c r="O13" s="20"/>
      <c r="P13" s="4"/>
      <c r="Q13" s="4"/>
      <c r="R13" s="4"/>
      <c r="S13" s="4"/>
      <c r="T13" s="4"/>
      <c r="U13" s="4"/>
      <c r="V13" s="4"/>
      <c r="W13" s="21"/>
      <c r="X13" s="47" t="s">
        <v>23350</v>
      </c>
      <c r="Y13" s="40"/>
      <c r="Z13" s="40"/>
      <c r="AA13" s="48"/>
      <c r="AB13" s="40"/>
      <c r="AC13" s="40"/>
      <c r="AD13" s="65"/>
      <c r="AE13" s="65"/>
      <c r="AF13" s="40"/>
      <c r="AG13" s="40"/>
      <c r="AH13" s="1112">
        <f>'8短期入所（基本）'!AM13</f>
        <v>570</v>
      </c>
      <c r="AI13" s="1112"/>
      <c r="AJ13" s="40" t="s">
        <v>21</v>
      </c>
      <c r="AK13" s="41"/>
      <c r="AL13" s="1126" t="s">
        <v>23653</v>
      </c>
      <c r="AM13" s="1160"/>
      <c r="AN13" s="1160"/>
      <c r="AO13" s="1160"/>
      <c r="AP13" s="1161"/>
      <c r="AQ13" s="311"/>
      <c r="AR13" s="389"/>
      <c r="AS13" s="389"/>
      <c r="AT13" s="389"/>
      <c r="AU13" s="878"/>
      <c r="AV13" s="879"/>
      <c r="AW13" s="35">
        <f>ROUND(AH13*$AO$16,0)</f>
        <v>399</v>
      </c>
      <c r="AX13" s="232"/>
    </row>
    <row r="14" spans="1:50" ht="17.100000000000001" customHeight="1" x14ac:dyDescent="0.15">
      <c r="A14" s="32">
        <v>24</v>
      </c>
      <c r="B14" s="33">
        <v>9161</v>
      </c>
      <c r="C14" s="34" t="s">
        <v>23654</v>
      </c>
      <c r="D14" s="1088"/>
      <c r="E14" s="1089"/>
      <c r="F14" s="1089"/>
      <c r="G14" s="1089"/>
      <c r="H14" s="1089"/>
      <c r="I14" s="1089"/>
      <c r="J14" s="1089"/>
      <c r="K14" s="1089"/>
      <c r="L14" s="1089"/>
      <c r="M14" s="1089"/>
      <c r="N14" s="1090"/>
      <c r="O14" s="73"/>
      <c r="P14" s="74"/>
      <c r="Q14" s="74"/>
      <c r="R14" s="74"/>
      <c r="S14" s="74"/>
      <c r="T14" s="74"/>
      <c r="U14" s="74"/>
      <c r="V14" s="74"/>
      <c r="W14" s="75"/>
      <c r="X14" s="20"/>
      <c r="Y14" s="4"/>
      <c r="Z14" s="4"/>
      <c r="AA14" s="2"/>
      <c r="AB14" s="4"/>
      <c r="AC14" s="4"/>
      <c r="AD14" s="23"/>
      <c r="AE14" s="23"/>
      <c r="AF14" s="4"/>
      <c r="AG14" s="4"/>
      <c r="AH14" s="1129"/>
      <c r="AI14" s="1129"/>
      <c r="AJ14" s="4"/>
      <c r="AK14" s="21"/>
      <c r="AL14" s="1126"/>
      <c r="AM14" s="1160"/>
      <c r="AN14" s="1160"/>
      <c r="AO14" s="1160"/>
      <c r="AP14" s="1161"/>
      <c r="AQ14" s="42" t="s">
        <v>23342</v>
      </c>
      <c r="AR14" s="44" t="s">
        <v>17</v>
      </c>
      <c r="AS14" s="220">
        <v>0.9</v>
      </c>
      <c r="AT14" s="220"/>
      <c r="AU14" s="100"/>
      <c r="AV14" s="231"/>
      <c r="AW14" s="35">
        <f>ROUND(ROUND(AH13*$AO$16,0)*AS14,0)</f>
        <v>359</v>
      </c>
      <c r="AX14" s="31"/>
    </row>
    <row r="15" spans="1:50" ht="17.100000000000001" customHeight="1" x14ac:dyDescent="0.15">
      <c r="A15" s="32">
        <v>24</v>
      </c>
      <c r="B15" s="33">
        <v>9115</v>
      </c>
      <c r="C15" s="34" t="s">
        <v>23655</v>
      </c>
      <c r="D15" s="1088"/>
      <c r="E15" s="1089"/>
      <c r="F15" s="1089"/>
      <c r="G15" s="1089"/>
      <c r="H15" s="1089"/>
      <c r="I15" s="1089"/>
      <c r="J15" s="1089"/>
      <c r="K15" s="1089"/>
      <c r="L15" s="1089"/>
      <c r="M15" s="1089"/>
      <c r="N15" s="1090"/>
      <c r="O15" s="20"/>
      <c r="P15" s="4"/>
      <c r="Q15" s="4"/>
      <c r="R15" s="4"/>
      <c r="S15" s="4"/>
      <c r="T15" s="4"/>
      <c r="U15" s="4"/>
      <c r="V15" s="4"/>
      <c r="W15" s="21"/>
      <c r="X15" s="47" t="s">
        <v>23353</v>
      </c>
      <c r="Y15" s="40"/>
      <c r="Z15" s="40"/>
      <c r="AA15" s="48"/>
      <c r="AB15" s="40"/>
      <c r="AC15" s="40"/>
      <c r="AD15" s="65"/>
      <c r="AE15" s="65"/>
      <c r="AF15" s="40"/>
      <c r="AG15" s="40"/>
      <c r="AH15" s="1112">
        <f>'8短期入所（基本）'!AM15</f>
        <v>498</v>
      </c>
      <c r="AI15" s="1112"/>
      <c r="AJ15" s="40" t="s">
        <v>21</v>
      </c>
      <c r="AK15" s="41"/>
      <c r="AL15" s="1126"/>
      <c r="AM15" s="1160"/>
      <c r="AN15" s="1160"/>
      <c r="AO15" s="1160"/>
      <c r="AP15" s="1161"/>
      <c r="AQ15" s="311"/>
      <c r="AR15" s="389"/>
      <c r="AS15" s="389"/>
      <c r="AT15" s="389"/>
      <c r="AU15" s="878"/>
      <c r="AV15" s="879"/>
      <c r="AW15" s="35">
        <f>ROUND(AH15*$AO$16,0)</f>
        <v>349</v>
      </c>
      <c r="AX15" s="232"/>
    </row>
    <row r="16" spans="1:50" ht="17.100000000000001" customHeight="1" x14ac:dyDescent="0.15">
      <c r="A16" s="32">
        <v>24</v>
      </c>
      <c r="B16" s="33">
        <v>9164</v>
      </c>
      <c r="C16" s="34" t="s">
        <v>23656</v>
      </c>
      <c r="D16" s="1088"/>
      <c r="E16" s="1089"/>
      <c r="F16" s="1089"/>
      <c r="G16" s="1089"/>
      <c r="H16" s="1089"/>
      <c r="I16" s="1089"/>
      <c r="J16" s="1089"/>
      <c r="K16" s="1089"/>
      <c r="L16" s="1089"/>
      <c r="M16" s="1089"/>
      <c r="N16" s="1090"/>
      <c r="O16" s="73"/>
      <c r="P16" s="74"/>
      <c r="Q16" s="74"/>
      <c r="R16" s="74"/>
      <c r="S16" s="74"/>
      <c r="T16" s="74"/>
      <c r="U16" s="74"/>
      <c r="V16" s="74"/>
      <c r="W16" s="75"/>
      <c r="X16" s="20"/>
      <c r="Y16" s="4"/>
      <c r="Z16" s="4"/>
      <c r="AA16" s="2"/>
      <c r="AB16" s="4"/>
      <c r="AC16" s="4"/>
      <c r="AD16" s="23"/>
      <c r="AE16" s="23"/>
      <c r="AF16" s="4"/>
      <c r="AG16" s="4"/>
      <c r="AH16" s="1129"/>
      <c r="AI16" s="1129"/>
      <c r="AJ16" s="4"/>
      <c r="AK16" s="21"/>
      <c r="AL16" s="73"/>
      <c r="AM16" s="74"/>
      <c r="AN16" s="23" t="s">
        <v>17</v>
      </c>
      <c r="AO16" s="1158">
        <v>0.7</v>
      </c>
      <c r="AP16" s="1158"/>
      <c r="AQ16" s="42" t="s">
        <v>23342</v>
      </c>
      <c r="AR16" s="44" t="s">
        <v>17</v>
      </c>
      <c r="AS16" s="220">
        <v>0.9</v>
      </c>
      <c r="AT16" s="220"/>
      <c r="AU16" s="100"/>
      <c r="AV16" s="231"/>
      <c r="AW16" s="35">
        <f>ROUND(ROUND(AH15*$AO$16,0)*AS16,0)</f>
        <v>314</v>
      </c>
      <c r="AX16" s="31"/>
    </row>
    <row r="17" spans="1:50" ht="17.100000000000001" customHeight="1" x14ac:dyDescent="0.15">
      <c r="A17" s="32">
        <v>24</v>
      </c>
      <c r="B17" s="33">
        <v>9131</v>
      </c>
      <c r="C17" s="34" t="s">
        <v>23657</v>
      </c>
      <c r="D17" s="1088"/>
      <c r="E17" s="1089"/>
      <c r="F17" s="1089"/>
      <c r="G17" s="1089"/>
      <c r="H17" s="1089"/>
      <c r="I17" s="1089"/>
      <c r="J17" s="1089"/>
      <c r="K17" s="1089"/>
      <c r="L17" s="1089"/>
      <c r="M17" s="1089"/>
      <c r="N17" s="1090"/>
      <c r="O17" s="1085" t="s">
        <v>23356</v>
      </c>
      <c r="P17" s="1133"/>
      <c r="Q17" s="1133"/>
      <c r="R17" s="1133"/>
      <c r="S17" s="1133"/>
      <c r="T17" s="1133"/>
      <c r="U17" s="1133"/>
      <c r="V17" s="1133"/>
      <c r="W17" s="1134"/>
      <c r="X17" s="47" t="s">
        <v>23340</v>
      </c>
      <c r="Y17" s="40"/>
      <c r="Z17" s="40"/>
      <c r="AA17" s="48"/>
      <c r="AB17" s="40"/>
      <c r="AC17" s="40"/>
      <c r="AD17" s="65"/>
      <c r="AE17" s="65"/>
      <c r="AF17" s="40"/>
      <c r="AG17" s="40"/>
      <c r="AH17" s="1112">
        <f>'8短期入所（基本）'!AM17</f>
        <v>589</v>
      </c>
      <c r="AI17" s="1112"/>
      <c r="AJ17" s="40" t="s">
        <v>21</v>
      </c>
      <c r="AK17" s="41"/>
      <c r="AL17" s="73"/>
      <c r="AM17" s="74"/>
      <c r="AN17" s="74"/>
      <c r="AO17" s="74"/>
      <c r="AP17" s="75"/>
      <c r="AQ17" s="856"/>
      <c r="AR17" s="388"/>
      <c r="AS17" s="388"/>
      <c r="AT17" s="388"/>
      <c r="AU17" s="878"/>
      <c r="AV17" s="880"/>
      <c r="AW17" s="35">
        <f>ROUND(AH17*$AO$16,0)</f>
        <v>412</v>
      </c>
      <c r="AX17" s="31"/>
    </row>
    <row r="18" spans="1:50" ht="17.100000000000001" customHeight="1" x14ac:dyDescent="0.15">
      <c r="A18" s="32">
        <v>24</v>
      </c>
      <c r="B18" s="33">
        <v>9167</v>
      </c>
      <c r="C18" s="34" t="s">
        <v>23658</v>
      </c>
      <c r="D18" s="1088"/>
      <c r="E18" s="1089"/>
      <c r="F18" s="1089"/>
      <c r="G18" s="1089"/>
      <c r="H18" s="1089"/>
      <c r="I18" s="1089"/>
      <c r="J18" s="1089"/>
      <c r="K18" s="1089"/>
      <c r="L18" s="1089"/>
      <c r="M18" s="1089"/>
      <c r="N18" s="1090"/>
      <c r="O18" s="1088"/>
      <c r="P18" s="1135"/>
      <c r="Q18" s="1135"/>
      <c r="R18" s="1135"/>
      <c r="S18" s="1135"/>
      <c r="T18" s="1135"/>
      <c r="U18" s="1135"/>
      <c r="V18" s="1135"/>
      <c r="W18" s="1136"/>
      <c r="X18" s="20"/>
      <c r="Y18" s="4"/>
      <c r="Z18" s="4"/>
      <c r="AA18" s="2"/>
      <c r="AB18" s="4"/>
      <c r="AC18" s="4"/>
      <c r="AD18" s="23"/>
      <c r="AE18" s="23"/>
      <c r="AF18" s="4"/>
      <c r="AG18" s="4"/>
      <c r="AH18" s="1129"/>
      <c r="AI18" s="1129"/>
      <c r="AJ18" s="4"/>
      <c r="AK18" s="21"/>
      <c r="AL18" s="463"/>
      <c r="AM18" s="70"/>
      <c r="AN18" s="70"/>
      <c r="AO18" s="70"/>
      <c r="AP18" s="464"/>
      <c r="AQ18" s="42" t="s">
        <v>23342</v>
      </c>
      <c r="AR18" s="44" t="s">
        <v>17</v>
      </c>
      <c r="AS18" s="220">
        <v>0.9</v>
      </c>
      <c r="AT18" s="220"/>
      <c r="AU18" s="100"/>
      <c r="AV18" s="231"/>
      <c r="AW18" s="35">
        <f>ROUND(ROUND(AH17*$AO$16,0)*AS18,0)</f>
        <v>371</v>
      </c>
      <c r="AX18" s="31"/>
    </row>
    <row r="19" spans="1:50" ht="17.100000000000001" customHeight="1" x14ac:dyDescent="0.15">
      <c r="A19" s="32">
        <v>24</v>
      </c>
      <c r="B19" s="33">
        <v>9132</v>
      </c>
      <c r="C19" s="34" t="s">
        <v>23659</v>
      </c>
      <c r="D19" s="1088"/>
      <c r="E19" s="1089"/>
      <c r="F19" s="1089"/>
      <c r="G19" s="1089"/>
      <c r="H19" s="1089"/>
      <c r="I19" s="1089"/>
      <c r="J19" s="1089"/>
      <c r="K19" s="1089"/>
      <c r="L19" s="1089"/>
      <c r="M19" s="1089"/>
      <c r="N19" s="1090"/>
      <c r="O19" s="1137"/>
      <c r="P19" s="1135"/>
      <c r="Q19" s="1135"/>
      <c r="R19" s="1135"/>
      <c r="S19" s="1135"/>
      <c r="T19" s="1135"/>
      <c r="U19" s="1135"/>
      <c r="V19" s="1135"/>
      <c r="W19" s="1136"/>
      <c r="X19" s="47" t="s">
        <v>23344</v>
      </c>
      <c r="Y19" s="40"/>
      <c r="Z19" s="40"/>
      <c r="AA19" s="48"/>
      <c r="AB19" s="40"/>
      <c r="AC19" s="40"/>
      <c r="AD19" s="65"/>
      <c r="AE19" s="65"/>
      <c r="AF19" s="40"/>
      <c r="AG19" s="40"/>
      <c r="AH19" s="1112">
        <f>'8短期入所（基本）'!AM19</f>
        <v>516</v>
      </c>
      <c r="AI19" s="1112"/>
      <c r="AJ19" s="40" t="s">
        <v>21</v>
      </c>
      <c r="AK19" s="41"/>
      <c r="AL19" s="20"/>
      <c r="AM19" s="4"/>
      <c r="AN19" s="858"/>
      <c r="AO19" s="858"/>
      <c r="AP19" s="863"/>
      <c r="AQ19" s="859"/>
      <c r="AR19" s="108"/>
      <c r="AS19" s="108"/>
      <c r="AT19" s="108"/>
      <c r="AU19" s="881"/>
      <c r="AV19" s="860"/>
      <c r="AW19" s="35">
        <f>ROUND(AH19*$AO$16,0)</f>
        <v>361</v>
      </c>
      <c r="AX19" s="31"/>
    </row>
    <row r="20" spans="1:50" ht="17.100000000000001" customHeight="1" x14ac:dyDescent="0.15">
      <c r="A20" s="32">
        <v>24</v>
      </c>
      <c r="B20" s="33">
        <v>9170</v>
      </c>
      <c r="C20" s="34" t="s">
        <v>23660</v>
      </c>
      <c r="D20" s="1088"/>
      <c r="E20" s="1089"/>
      <c r="F20" s="1089"/>
      <c r="G20" s="1089"/>
      <c r="H20" s="1089"/>
      <c r="I20" s="1089"/>
      <c r="J20" s="1089"/>
      <c r="K20" s="1089"/>
      <c r="L20" s="1089"/>
      <c r="M20" s="1089"/>
      <c r="N20" s="1090"/>
      <c r="O20" s="73"/>
      <c r="P20" s="74"/>
      <c r="Q20" s="74"/>
      <c r="R20" s="74"/>
      <c r="S20" s="74"/>
      <c r="T20" s="74"/>
      <c r="U20" s="74"/>
      <c r="V20" s="74"/>
      <c r="W20" s="75"/>
      <c r="X20" s="20"/>
      <c r="Y20" s="4"/>
      <c r="Z20" s="4"/>
      <c r="AA20" s="2"/>
      <c r="AB20" s="4"/>
      <c r="AC20" s="4"/>
      <c r="AD20" s="23"/>
      <c r="AE20" s="23"/>
      <c r="AF20" s="4"/>
      <c r="AG20" s="4"/>
      <c r="AH20" s="1129"/>
      <c r="AI20" s="1129"/>
      <c r="AJ20" s="4"/>
      <c r="AK20" s="21"/>
      <c r="AL20" s="20"/>
      <c r="AM20" s="4"/>
      <c r="AN20" s="858"/>
      <c r="AO20" s="858"/>
      <c r="AP20" s="858"/>
      <c r="AQ20" s="42" t="s">
        <v>23342</v>
      </c>
      <c r="AR20" s="44" t="s">
        <v>17</v>
      </c>
      <c r="AS20" s="220">
        <v>0.9</v>
      </c>
      <c r="AT20" s="220"/>
      <c r="AU20" s="100"/>
      <c r="AV20" s="231"/>
      <c r="AW20" s="35">
        <f>ROUND(ROUND(AH19*$AO$16,0)*AS20,0)</f>
        <v>325</v>
      </c>
      <c r="AX20" s="31"/>
    </row>
    <row r="21" spans="1:50" ht="17.100000000000001" customHeight="1" x14ac:dyDescent="0.15">
      <c r="A21" s="32">
        <v>24</v>
      </c>
      <c r="B21" s="33">
        <v>9133</v>
      </c>
      <c r="C21" s="34" t="s">
        <v>23661</v>
      </c>
      <c r="D21" s="1088"/>
      <c r="E21" s="1089"/>
      <c r="F21" s="1089"/>
      <c r="G21" s="1089"/>
      <c r="H21" s="1089"/>
      <c r="I21" s="1089"/>
      <c r="J21" s="1089"/>
      <c r="K21" s="1089"/>
      <c r="L21" s="1089"/>
      <c r="M21" s="1089"/>
      <c r="N21" s="1090"/>
      <c r="O21" s="20"/>
      <c r="P21" s="4"/>
      <c r="Q21" s="4"/>
      <c r="R21" s="4"/>
      <c r="S21" s="4"/>
      <c r="T21" s="4"/>
      <c r="U21" s="4"/>
      <c r="V21" s="4"/>
      <c r="W21" s="21"/>
      <c r="X21" s="47" t="s">
        <v>23347</v>
      </c>
      <c r="Y21" s="40"/>
      <c r="Z21" s="40"/>
      <c r="AA21" s="48"/>
      <c r="AB21" s="40"/>
      <c r="AC21" s="40"/>
      <c r="AD21" s="65"/>
      <c r="AE21" s="65"/>
      <c r="AF21" s="40"/>
      <c r="AG21" s="40"/>
      <c r="AH21" s="1112">
        <f>'8短期入所（基本）'!AM21</f>
        <v>311</v>
      </c>
      <c r="AI21" s="1112"/>
      <c r="AJ21" s="40" t="s">
        <v>21</v>
      </c>
      <c r="AK21" s="41"/>
      <c r="AL21" s="20"/>
      <c r="AM21" s="4"/>
      <c r="AN21" s="858"/>
      <c r="AO21" s="858"/>
      <c r="AP21" s="858"/>
      <c r="AQ21" s="859"/>
      <c r="AR21" s="108"/>
      <c r="AS21" s="108"/>
      <c r="AT21" s="108"/>
      <c r="AU21" s="881"/>
      <c r="AV21" s="860"/>
      <c r="AW21" s="35">
        <f>ROUND(AH21*$AO$16,0)</f>
        <v>218</v>
      </c>
      <c r="AX21" s="232"/>
    </row>
    <row r="22" spans="1:50" ht="17.100000000000001" customHeight="1" x14ac:dyDescent="0.15">
      <c r="A22" s="32">
        <v>24</v>
      </c>
      <c r="B22" s="33">
        <v>9173</v>
      </c>
      <c r="C22" s="34" t="s">
        <v>23662</v>
      </c>
      <c r="D22" s="1088"/>
      <c r="E22" s="1089"/>
      <c r="F22" s="1089"/>
      <c r="G22" s="1089"/>
      <c r="H22" s="1089"/>
      <c r="I22" s="1089"/>
      <c r="J22" s="1089"/>
      <c r="K22" s="1089"/>
      <c r="L22" s="1089"/>
      <c r="M22" s="1089"/>
      <c r="N22" s="1090"/>
      <c r="O22" s="73"/>
      <c r="P22" s="74"/>
      <c r="Q22" s="74"/>
      <c r="R22" s="74"/>
      <c r="S22" s="74"/>
      <c r="T22" s="74"/>
      <c r="U22" s="74"/>
      <c r="V22" s="74"/>
      <c r="W22" s="75"/>
      <c r="X22" s="20"/>
      <c r="Y22" s="4"/>
      <c r="Z22" s="4"/>
      <c r="AA22" s="2"/>
      <c r="AB22" s="4"/>
      <c r="AC22" s="4"/>
      <c r="AD22" s="23"/>
      <c r="AE22" s="23"/>
      <c r="AF22" s="4"/>
      <c r="AG22" s="4"/>
      <c r="AH22" s="1129"/>
      <c r="AI22" s="1129"/>
      <c r="AJ22" s="4"/>
      <c r="AK22" s="21"/>
      <c r="AL22" s="20"/>
      <c r="AM22" s="4"/>
      <c r="AN22" s="23"/>
      <c r="AO22" s="151"/>
      <c r="AP22" s="151"/>
      <c r="AQ22" s="42" t="s">
        <v>23342</v>
      </c>
      <c r="AR22" s="44" t="s">
        <v>17</v>
      </c>
      <c r="AS22" s="220">
        <v>0.9</v>
      </c>
      <c r="AT22" s="220"/>
      <c r="AU22" s="100"/>
      <c r="AV22" s="231"/>
      <c r="AW22" s="35">
        <f>ROUND(ROUND(AH21*$AO$16,0)*AS22,0)</f>
        <v>196</v>
      </c>
      <c r="AX22" s="31"/>
    </row>
    <row r="23" spans="1:50" ht="17.100000000000001" customHeight="1" x14ac:dyDescent="0.15">
      <c r="A23" s="32">
        <v>24</v>
      </c>
      <c r="B23" s="33">
        <v>9134</v>
      </c>
      <c r="C23" s="34" t="s">
        <v>23663</v>
      </c>
      <c r="D23" s="1088"/>
      <c r="E23" s="1089"/>
      <c r="F23" s="1089"/>
      <c r="G23" s="1089"/>
      <c r="H23" s="1089"/>
      <c r="I23" s="1089"/>
      <c r="J23" s="1089"/>
      <c r="K23" s="1089"/>
      <c r="L23" s="1089"/>
      <c r="M23" s="1089"/>
      <c r="N23" s="1090"/>
      <c r="O23" s="20"/>
      <c r="P23" s="4"/>
      <c r="Q23" s="4"/>
      <c r="R23" s="4"/>
      <c r="S23" s="4"/>
      <c r="T23" s="4"/>
      <c r="U23" s="4"/>
      <c r="V23" s="4"/>
      <c r="W23" s="21"/>
      <c r="X23" s="47" t="s">
        <v>23350</v>
      </c>
      <c r="Y23" s="40"/>
      <c r="Z23" s="40"/>
      <c r="AA23" s="48"/>
      <c r="AB23" s="40"/>
      <c r="AC23" s="40"/>
      <c r="AD23" s="65"/>
      <c r="AE23" s="65"/>
      <c r="AF23" s="40"/>
      <c r="AG23" s="40"/>
      <c r="AH23" s="1112">
        <f>'8短期入所（基本）'!AM23</f>
        <v>235</v>
      </c>
      <c r="AI23" s="1112"/>
      <c r="AJ23" s="40" t="s">
        <v>21</v>
      </c>
      <c r="AK23" s="41"/>
      <c r="AL23" s="20"/>
      <c r="AM23" s="4"/>
      <c r="AN23" s="858"/>
      <c r="AO23" s="858"/>
      <c r="AP23" s="863"/>
      <c r="AQ23" s="859"/>
      <c r="AR23" s="108"/>
      <c r="AS23" s="108"/>
      <c r="AT23" s="108"/>
      <c r="AU23" s="881"/>
      <c r="AV23" s="860"/>
      <c r="AW23" s="35">
        <f>ROUND(AH23*$AO$16,0)</f>
        <v>165</v>
      </c>
      <c r="AX23" s="232"/>
    </row>
    <row r="24" spans="1:50" ht="17.100000000000001" customHeight="1" x14ac:dyDescent="0.15">
      <c r="A24" s="32">
        <v>24</v>
      </c>
      <c r="B24" s="33">
        <v>9176</v>
      </c>
      <c r="C24" s="34" t="s">
        <v>23664</v>
      </c>
      <c r="D24" s="1088"/>
      <c r="E24" s="1089"/>
      <c r="F24" s="1089"/>
      <c r="G24" s="1089"/>
      <c r="H24" s="1089"/>
      <c r="I24" s="1089"/>
      <c r="J24" s="1089"/>
      <c r="K24" s="1089"/>
      <c r="L24" s="1089"/>
      <c r="M24" s="1089"/>
      <c r="N24" s="1090"/>
      <c r="O24" s="73"/>
      <c r="P24" s="74"/>
      <c r="Q24" s="74"/>
      <c r="R24" s="74"/>
      <c r="S24" s="74"/>
      <c r="T24" s="74"/>
      <c r="U24" s="74"/>
      <c r="V24" s="74"/>
      <c r="W24" s="75"/>
      <c r="X24" s="20"/>
      <c r="Y24" s="4"/>
      <c r="Z24" s="4"/>
      <c r="AA24" s="2"/>
      <c r="AB24" s="4"/>
      <c r="AC24" s="4"/>
      <c r="AD24" s="23"/>
      <c r="AE24" s="23"/>
      <c r="AF24" s="4"/>
      <c r="AG24" s="4"/>
      <c r="AH24" s="1129"/>
      <c r="AI24" s="1129"/>
      <c r="AJ24" s="4"/>
      <c r="AK24" s="21"/>
      <c r="AL24" s="20"/>
      <c r="AM24" s="4"/>
      <c r="AN24" s="858"/>
      <c r="AO24" s="858"/>
      <c r="AP24" s="863"/>
      <c r="AQ24" s="42" t="s">
        <v>23342</v>
      </c>
      <c r="AR24" s="44" t="s">
        <v>17</v>
      </c>
      <c r="AS24" s="220">
        <v>0.9</v>
      </c>
      <c r="AT24" s="220"/>
      <c r="AU24" s="100"/>
      <c r="AV24" s="231"/>
      <c r="AW24" s="35">
        <f>ROUND(ROUND(AH23*$AO$16,0)*AS24,0)</f>
        <v>149</v>
      </c>
      <c r="AX24" s="31"/>
    </row>
    <row r="25" spans="1:50" ht="17.100000000000001" customHeight="1" x14ac:dyDescent="0.15">
      <c r="A25" s="32">
        <v>24</v>
      </c>
      <c r="B25" s="33">
        <v>9135</v>
      </c>
      <c r="C25" s="34" t="s">
        <v>23665</v>
      </c>
      <c r="D25" s="1088"/>
      <c r="E25" s="1089"/>
      <c r="F25" s="1089"/>
      <c r="G25" s="1089"/>
      <c r="H25" s="1089"/>
      <c r="I25" s="1089"/>
      <c r="J25" s="1089"/>
      <c r="K25" s="1089"/>
      <c r="L25" s="1089"/>
      <c r="M25" s="1089"/>
      <c r="N25" s="1090"/>
      <c r="O25" s="20"/>
      <c r="P25" s="4"/>
      <c r="Q25" s="4"/>
      <c r="R25" s="4"/>
      <c r="S25" s="4"/>
      <c r="T25" s="4"/>
      <c r="U25" s="4"/>
      <c r="V25" s="4"/>
      <c r="W25" s="21"/>
      <c r="X25" s="47" t="s">
        <v>23353</v>
      </c>
      <c r="Y25" s="40"/>
      <c r="Z25" s="40"/>
      <c r="AA25" s="48"/>
      <c r="AB25" s="40"/>
      <c r="AC25" s="40"/>
      <c r="AD25" s="65"/>
      <c r="AE25" s="65"/>
      <c r="AF25" s="40"/>
      <c r="AG25" s="40"/>
      <c r="AH25" s="1112">
        <f>'8短期入所（基本）'!AM25</f>
        <v>169</v>
      </c>
      <c r="AI25" s="1112"/>
      <c r="AJ25" s="40" t="s">
        <v>21</v>
      </c>
      <c r="AK25" s="41"/>
      <c r="AL25" s="20"/>
      <c r="AM25" s="4"/>
      <c r="AN25" s="858"/>
      <c r="AO25" s="858"/>
      <c r="AP25" s="863"/>
      <c r="AQ25" s="859"/>
      <c r="AR25" s="108"/>
      <c r="AS25" s="108"/>
      <c r="AT25" s="108"/>
      <c r="AU25" s="881"/>
      <c r="AV25" s="860"/>
      <c r="AW25" s="35">
        <f>ROUND(AH25*$AO$16,0)</f>
        <v>118</v>
      </c>
      <c r="AX25" s="232"/>
    </row>
    <row r="26" spans="1:50" ht="17.100000000000001" customHeight="1" x14ac:dyDescent="0.15">
      <c r="A26" s="32">
        <v>24</v>
      </c>
      <c r="B26" s="33">
        <v>9179</v>
      </c>
      <c r="C26" s="34" t="s">
        <v>23666</v>
      </c>
      <c r="D26" s="1088"/>
      <c r="E26" s="1089"/>
      <c r="F26" s="1089"/>
      <c r="G26" s="1089"/>
      <c r="H26" s="1089"/>
      <c r="I26" s="1089"/>
      <c r="J26" s="1089"/>
      <c r="K26" s="1089"/>
      <c r="L26" s="1089"/>
      <c r="M26" s="1089"/>
      <c r="N26" s="1090"/>
      <c r="O26" s="73"/>
      <c r="P26" s="74"/>
      <c r="Q26" s="74"/>
      <c r="R26" s="74"/>
      <c r="S26" s="74"/>
      <c r="T26" s="74"/>
      <c r="U26" s="74"/>
      <c r="V26" s="74"/>
      <c r="W26" s="75"/>
      <c r="X26" s="20"/>
      <c r="Y26" s="4"/>
      <c r="Z26" s="4"/>
      <c r="AA26" s="2"/>
      <c r="AB26" s="4"/>
      <c r="AC26" s="4"/>
      <c r="AD26" s="23"/>
      <c r="AE26" s="23"/>
      <c r="AF26" s="4"/>
      <c r="AG26" s="4"/>
      <c r="AH26" s="1129"/>
      <c r="AI26" s="1129"/>
      <c r="AJ26" s="4"/>
      <c r="AK26" s="21"/>
      <c r="AL26" s="20"/>
      <c r="AM26" s="4"/>
      <c r="AN26" s="858"/>
      <c r="AO26" s="858"/>
      <c r="AP26" s="863"/>
      <c r="AQ26" s="42" t="s">
        <v>23342</v>
      </c>
      <c r="AR26" s="44" t="s">
        <v>17</v>
      </c>
      <c r="AS26" s="220">
        <v>0.9</v>
      </c>
      <c r="AT26" s="220"/>
      <c r="AU26" s="100"/>
      <c r="AV26" s="231"/>
      <c r="AW26" s="35">
        <f>ROUND(ROUND(AH25*$AO$16,0)*AS26,0)</f>
        <v>106</v>
      </c>
      <c r="AX26" s="31"/>
    </row>
    <row r="27" spans="1:50" ht="17.100000000000001" customHeight="1" x14ac:dyDescent="0.15">
      <c r="A27" s="32">
        <v>24</v>
      </c>
      <c r="B27" s="33">
        <v>9121</v>
      </c>
      <c r="C27" s="34" t="s">
        <v>23667</v>
      </c>
      <c r="D27" s="1088"/>
      <c r="E27" s="1089"/>
      <c r="F27" s="1089"/>
      <c r="G27" s="1089"/>
      <c r="H27" s="1089"/>
      <c r="I27" s="1089"/>
      <c r="J27" s="1089"/>
      <c r="K27" s="1089"/>
      <c r="L27" s="1089"/>
      <c r="M27" s="1089"/>
      <c r="N27" s="1090"/>
      <c r="O27" s="1085" t="s">
        <v>23367</v>
      </c>
      <c r="P27" s="1133"/>
      <c r="Q27" s="1133"/>
      <c r="R27" s="1133"/>
      <c r="S27" s="1133"/>
      <c r="T27" s="1133"/>
      <c r="U27" s="1133"/>
      <c r="V27" s="1133"/>
      <c r="W27" s="1134"/>
      <c r="X27" s="47" t="s">
        <v>23368</v>
      </c>
      <c r="Y27" s="40"/>
      <c r="Z27" s="40"/>
      <c r="AA27" s="48"/>
      <c r="AB27" s="40"/>
      <c r="AC27" s="40"/>
      <c r="AD27" s="65"/>
      <c r="AE27" s="65"/>
      <c r="AF27" s="40"/>
      <c r="AG27" s="40"/>
      <c r="AH27" s="1112">
        <f>'8短期入所（基本）'!AM27</f>
        <v>767</v>
      </c>
      <c r="AI27" s="1112"/>
      <c r="AJ27" s="40" t="s">
        <v>21</v>
      </c>
      <c r="AK27" s="41"/>
      <c r="AL27" s="20"/>
      <c r="AM27" s="4"/>
      <c r="AN27" s="858"/>
      <c r="AO27" s="858"/>
      <c r="AP27" s="863"/>
      <c r="AQ27" s="859"/>
      <c r="AR27" s="108"/>
      <c r="AS27" s="108"/>
      <c r="AT27" s="108"/>
      <c r="AU27" s="881"/>
      <c r="AV27" s="860"/>
      <c r="AW27" s="35">
        <f>ROUND(AH27*$AO$16,0)</f>
        <v>537</v>
      </c>
      <c r="AX27" s="31"/>
    </row>
    <row r="28" spans="1:50" ht="17.100000000000001" customHeight="1" x14ac:dyDescent="0.15">
      <c r="A28" s="32">
        <v>24</v>
      </c>
      <c r="B28" s="33">
        <v>9182</v>
      </c>
      <c r="C28" s="34" t="s">
        <v>23668</v>
      </c>
      <c r="D28" s="1088"/>
      <c r="E28" s="1089"/>
      <c r="F28" s="1089"/>
      <c r="G28" s="1089"/>
      <c r="H28" s="1089"/>
      <c r="I28" s="1089"/>
      <c r="J28" s="1089"/>
      <c r="K28" s="1089"/>
      <c r="L28" s="1089"/>
      <c r="M28" s="1089"/>
      <c r="N28" s="1090"/>
      <c r="O28" s="1088"/>
      <c r="P28" s="1135"/>
      <c r="Q28" s="1135"/>
      <c r="R28" s="1135"/>
      <c r="S28" s="1135"/>
      <c r="T28" s="1135"/>
      <c r="U28" s="1135"/>
      <c r="V28" s="1135"/>
      <c r="W28" s="1136"/>
      <c r="X28" s="20"/>
      <c r="Y28" s="4"/>
      <c r="Z28" s="4"/>
      <c r="AA28" s="2"/>
      <c r="AB28" s="4"/>
      <c r="AC28" s="4"/>
      <c r="AD28" s="23"/>
      <c r="AE28" s="23"/>
      <c r="AF28" s="4"/>
      <c r="AG28" s="4"/>
      <c r="AH28" s="1129"/>
      <c r="AI28" s="1129"/>
      <c r="AJ28" s="4"/>
      <c r="AK28" s="21"/>
      <c r="AL28" s="20"/>
      <c r="AM28" s="4"/>
      <c r="AN28" s="858"/>
      <c r="AO28" s="858"/>
      <c r="AP28" s="863"/>
      <c r="AQ28" s="42" t="s">
        <v>23342</v>
      </c>
      <c r="AR28" s="44" t="s">
        <v>17</v>
      </c>
      <c r="AS28" s="220">
        <v>0.9</v>
      </c>
      <c r="AT28" s="220"/>
      <c r="AU28" s="100"/>
      <c r="AV28" s="231"/>
      <c r="AW28" s="35">
        <f>ROUND(ROUND(AH27*$AO$16,0)*AS28,0)</f>
        <v>483</v>
      </c>
      <c r="AX28" s="31"/>
    </row>
    <row r="29" spans="1:50" ht="17.100000000000001" customHeight="1" x14ac:dyDescent="0.15">
      <c r="A29" s="32">
        <v>24</v>
      </c>
      <c r="B29" s="33">
        <v>9122</v>
      </c>
      <c r="C29" s="34" t="s">
        <v>23669</v>
      </c>
      <c r="D29" s="1088"/>
      <c r="E29" s="1089"/>
      <c r="F29" s="1089"/>
      <c r="G29" s="1089"/>
      <c r="H29" s="1089"/>
      <c r="I29" s="1089"/>
      <c r="J29" s="1089"/>
      <c r="K29" s="1089"/>
      <c r="L29" s="1089"/>
      <c r="M29" s="1089"/>
      <c r="N29" s="1090"/>
      <c r="O29" s="1137"/>
      <c r="P29" s="1135"/>
      <c r="Q29" s="1135"/>
      <c r="R29" s="1135"/>
      <c r="S29" s="1135"/>
      <c r="T29" s="1135"/>
      <c r="U29" s="1135"/>
      <c r="V29" s="1135"/>
      <c r="W29" s="1136"/>
      <c r="X29" s="47" t="s">
        <v>23371</v>
      </c>
      <c r="Y29" s="40"/>
      <c r="Z29" s="40"/>
      <c r="AA29" s="48"/>
      <c r="AB29" s="40"/>
      <c r="AC29" s="40"/>
      <c r="AD29" s="65"/>
      <c r="AE29" s="65"/>
      <c r="AF29" s="40"/>
      <c r="AG29" s="40"/>
      <c r="AH29" s="1112">
        <f>'8短期入所（基本）'!AM29</f>
        <v>602</v>
      </c>
      <c r="AI29" s="1112"/>
      <c r="AJ29" s="40" t="s">
        <v>21</v>
      </c>
      <c r="AK29" s="41"/>
      <c r="AL29" s="20"/>
      <c r="AM29" s="4"/>
      <c r="AN29" s="858"/>
      <c r="AO29" s="858"/>
      <c r="AP29" s="863"/>
      <c r="AQ29" s="859"/>
      <c r="AR29" s="108"/>
      <c r="AS29" s="108"/>
      <c r="AT29" s="108"/>
      <c r="AU29" s="881"/>
      <c r="AV29" s="860"/>
      <c r="AW29" s="35">
        <f>ROUND(AH29*$AO$16,0)</f>
        <v>421</v>
      </c>
      <c r="AX29" s="31"/>
    </row>
    <row r="30" spans="1:50" ht="17.100000000000001" customHeight="1" x14ac:dyDescent="0.15">
      <c r="A30" s="32">
        <v>24</v>
      </c>
      <c r="B30" s="33">
        <v>9185</v>
      </c>
      <c r="C30" s="34" t="s">
        <v>23670</v>
      </c>
      <c r="D30" s="1088"/>
      <c r="E30" s="1089"/>
      <c r="F30" s="1089"/>
      <c r="G30" s="1089"/>
      <c r="H30" s="1089"/>
      <c r="I30" s="1089"/>
      <c r="J30" s="1089"/>
      <c r="K30" s="1089"/>
      <c r="L30" s="1089"/>
      <c r="M30" s="1089"/>
      <c r="N30" s="1090"/>
      <c r="O30" s="73"/>
      <c r="P30" s="74"/>
      <c r="Q30" s="74"/>
      <c r="R30" s="74"/>
      <c r="S30" s="74"/>
      <c r="T30" s="74"/>
      <c r="U30" s="74"/>
      <c r="V30" s="74"/>
      <c r="W30" s="75"/>
      <c r="X30" s="20"/>
      <c r="Y30" s="4"/>
      <c r="Z30" s="4"/>
      <c r="AA30" s="2"/>
      <c r="AB30" s="4"/>
      <c r="AC30" s="4"/>
      <c r="AD30" s="23"/>
      <c r="AE30" s="23"/>
      <c r="AF30" s="4"/>
      <c r="AG30" s="4"/>
      <c r="AH30" s="1129"/>
      <c r="AI30" s="1129"/>
      <c r="AJ30" s="4"/>
      <c r="AK30" s="21"/>
      <c r="AL30" s="20"/>
      <c r="AM30" s="4"/>
      <c r="AN30" s="858"/>
      <c r="AO30" s="858"/>
      <c r="AP30" s="863"/>
      <c r="AQ30" s="42" t="s">
        <v>23342</v>
      </c>
      <c r="AR30" s="44" t="s">
        <v>17</v>
      </c>
      <c r="AS30" s="220">
        <v>0.9</v>
      </c>
      <c r="AT30" s="220"/>
      <c r="AU30" s="100"/>
      <c r="AV30" s="231"/>
      <c r="AW30" s="35">
        <f>ROUND(ROUND(AH29*$AO$16,0)*AS30,0)</f>
        <v>379</v>
      </c>
      <c r="AX30" s="31"/>
    </row>
    <row r="31" spans="1:50" ht="17.100000000000001" customHeight="1" x14ac:dyDescent="0.15">
      <c r="A31" s="32">
        <v>24</v>
      </c>
      <c r="B31" s="33">
        <v>9123</v>
      </c>
      <c r="C31" s="34" t="s">
        <v>23671</v>
      </c>
      <c r="D31" s="1088"/>
      <c r="E31" s="1089"/>
      <c r="F31" s="1089"/>
      <c r="G31" s="1089"/>
      <c r="H31" s="1089"/>
      <c r="I31" s="1089"/>
      <c r="J31" s="1089"/>
      <c r="K31" s="1089"/>
      <c r="L31" s="1089"/>
      <c r="M31" s="1089"/>
      <c r="N31" s="1090"/>
      <c r="O31" s="20"/>
      <c r="P31" s="4"/>
      <c r="Q31" s="4"/>
      <c r="R31" s="4"/>
      <c r="S31" s="4"/>
      <c r="T31" s="4"/>
      <c r="U31" s="4"/>
      <c r="V31" s="4"/>
      <c r="W31" s="21"/>
      <c r="X31" s="47" t="s">
        <v>23374</v>
      </c>
      <c r="Y31" s="40"/>
      <c r="Z31" s="40"/>
      <c r="AA31" s="48"/>
      <c r="AB31" s="40"/>
      <c r="AC31" s="40"/>
      <c r="AD31" s="65"/>
      <c r="AE31" s="65"/>
      <c r="AF31" s="40"/>
      <c r="AG31" s="40"/>
      <c r="AH31" s="1112">
        <f>'8短期入所（基本）'!AM31</f>
        <v>498</v>
      </c>
      <c r="AI31" s="1112"/>
      <c r="AJ31" s="40" t="s">
        <v>21</v>
      </c>
      <c r="AK31" s="41"/>
      <c r="AL31" s="20"/>
      <c r="AM31" s="4"/>
      <c r="AN31" s="858"/>
      <c r="AO31" s="858"/>
      <c r="AP31" s="863"/>
      <c r="AQ31" s="859"/>
      <c r="AR31" s="108"/>
      <c r="AS31" s="108"/>
      <c r="AT31" s="108"/>
      <c r="AU31" s="881"/>
      <c r="AV31" s="860"/>
      <c r="AW31" s="35">
        <f>ROUND(AH31*$AO$16,0)</f>
        <v>349</v>
      </c>
      <c r="AX31" s="232"/>
    </row>
    <row r="32" spans="1:50" ht="17.100000000000001" customHeight="1" x14ac:dyDescent="0.15">
      <c r="A32" s="32">
        <v>24</v>
      </c>
      <c r="B32" s="33">
        <v>9188</v>
      </c>
      <c r="C32" s="34" t="s">
        <v>23672</v>
      </c>
      <c r="D32" s="1088"/>
      <c r="E32" s="1089"/>
      <c r="F32" s="1089"/>
      <c r="G32" s="1089"/>
      <c r="H32" s="1089"/>
      <c r="I32" s="1089"/>
      <c r="J32" s="1089"/>
      <c r="K32" s="1089"/>
      <c r="L32" s="1089"/>
      <c r="M32" s="1089"/>
      <c r="N32" s="1090"/>
      <c r="O32" s="73"/>
      <c r="P32" s="74"/>
      <c r="Q32" s="74"/>
      <c r="R32" s="74"/>
      <c r="S32" s="74"/>
      <c r="T32" s="74"/>
      <c r="U32" s="74"/>
      <c r="V32" s="74"/>
      <c r="W32" s="75"/>
      <c r="X32" s="20"/>
      <c r="Y32" s="4"/>
      <c r="Z32" s="4"/>
      <c r="AA32" s="2"/>
      <c r="AB32" s="4"/>
      <c r="AC32" s="4"/>
      <c r="AD32" s="23"/>
      <c r="AE32" s="23"/>
      <c r="AF32" s="4"/>
      <c r="AG32" s="4"/>
      <c r="AH32" s="1129"/>
      <c r="AI32" s="1129"/>
      <c r="AJ32" s="4"/>
      <c r="AK32" s="21"/>
      <c r="AL32" s="20"/>
      <c r="AM32" s="4"/>
      <c r="AN32" s="858"/>
      <c r="AO32" s="858"/>
      <c r="AP32" s="863"/>
      <c r="AQ32" s="42" t="s">
        <v>23342</v>
      </c>
      <c r="AR32" s="44" t="s">
        <v>17</v>
      </c>
      <c r="AS32" s="220">
        <v>0.9</v>
      </c>
      <c r="AT32" s="220"/>
      <c r="AU32" s="100"/>
      <c r="AV32" s="231"/>
      <c r="AW32" s="35">
        <f>ROUND(ROUND(AH31*$AO$16,0)*AS32,0)</f>
        <v>314</v>
      </c>
      <c r="AX32" s="31"/>
    </row>
    <row r="33" spans="1:50" ht="17.100000000000001" customHeight="1" x14ac:dyDescent="0.15">
      <c r="A33" s="32">
        <v>24</v>
      </c>
      <c r="B33" s="33">
        <v>9141</v>
      </c>
      <c r="C33" s="34" t="s">
        <v>23673</v>
      </c>
      <c r="D33" s="1088"/>
      <c r="E33" s="1089"/>
      <c r="F33" s="1089"/>
      <c r="G33" s="1089"/>
      <c r="H33" s="1089"/>
      <c r="I33" s="1089"/>
      <c r="J33" s="1089"/>
      <c r="K33" s="1089"/>
      <c r="L33" s="1089"/>
      <c r="M33" s="1089"/>
      <c r="N33" s="1090"/>
      <c r="O33" s="1085" t="s">
        <v>23377</v>
      </c>
      <c r="P33" s="1133"/>
      <c r="Q33" s="1133"/>
      <c r="R33" s="1133"/>
      <c r="S33" s="1133"/>
      <c r="T33" s="1133"/>
      <c r="U33" s="1133"/>
      <c r="V33" s="1133"/>
      <c r="W33" s="1134"/>
      <c r="X33" s="47" t="s">
        <v>23368</v>
      </c>
      <c r="Y33" s="40"/>
      <c r="Z33" s="40"/>
      <c r="AA33" s="48"/>
      <c r="AB33" s="40"/>
      <c r="AC33" s="40"/>
      <c r="AD33" s="65"/>
      <c r="AE33" s="65"/>
      <c r="AF33" s="40"/>
      <c r="AG33" s="40"/>
      <c r="AH33" s="1112">
        <f>'8短期入所（基本）'!AM33</f>
        <v>516</v>
      </c>
      <c r="AI33" s="1112"/>
      <c r="AJ33" s="40" t="s">
        <v>21</v>
      </c>
      <c r="AK33" s="41"/>
      <c r="AL33" s="20"/>
      <c r="AM33" s="4"/>
      <c r="AN33" s="858"/>
      <c r="AO33" s="858"/>
      <c r="AP33" s="863"/>
      <c r="AQ33" s="859"/>
      <c r="AR33" s="108"/>
      <c r="AS33" s="108"/>
      <c r="AT33" s="108"/>
      <c r="AU33" s="881"/>
      <c r="AV33" s="860"/>
      <c r="AW33" s="35">
        <f>ROUND(AH33*$AO$16,0)</f>
        <v>361</v>
      </c>
      <c r="AX33" s="31"/>
    </row>
    <row r="34" spans="1:50" ht="17.100000000000001" customHeight="1" x14ac:dyDescent="0.15">
      <c r="A34" s="32">
        <v>24</v>
      </c>
      <c r="B34" s="33">
        <v>9191</v>
      </c>
      <c r="C34" s="34" t="s">
        <v>23674</v>
      </c>
      <c r="D34" s="1088"/>
      <c r="E34" s="1089"/>
      <c r="F34" s="1089"/>
      <c r="G34" s="1089"/>
      <c r="H34" s="1089"/>
      <c r="I34" s="1089"/>
      <c r="J34" s="1089"/>
      <c r="K34" s="1089"/>
      <c r="L34" s="1089"/>
      <c r="M34" s="1089"/>
      <c r="N34" s="1090"/>
      <c r="O34" s="1088"/>
      <c r="P34" s="1135"/>
      <c r="Q34" s="1135"/>
      <c r="R34" s="1135"/>
      <c r="S34" s="1135"/>
      <c r="T34" s="1135"/>
      <c r="U34" s="1135"/>
      <c r="V34" s="1135"/>
      <c r="W34" s="1136"/>
      <c r="X34" s="20"/>
      <c r="Y34" s="4"/>
      <c r="Z34" s="4"/>
      <c r="AA34" s="2"/>
      <c r="AB34" s="4"/>
      <c r="AC34" s="4"/>
      <c r="AD34" s="23"/>
      <c r="AE34" s="23"/>
      <c r="AF34" s="4"/>
      <c r="AG34" s="4"/>
      <c r="AH34" s="1129"/>
      <c r="AI34" s="1129"/>
      <c r="AJ34" s="4"/>
      <c r="AK34" s="21"/>
      <c r="AL34" s="20"/>
      <c r="AM34" s="4"/>
      <c r="AN34" s="858"/>
      <c r="AO34" s="858"/>
      <c r="AP34" s="863"/>
      <c r="AQ34" s="42" t="s">
        <v>23342</v>
      </c>
      <c r="AR34" s="44" t="s">
        <v>17</v>
      </c>
      <c r="AS34" s="220">
        <v>0.9</v>
      </c>
      <c r="AT34" s="220"/>
      <c r="AU34" s="100"/>
      <c r="AV34" s="231"/>
      <c r="AW34" s="35">
        <f>ROUND(ROUND(AH33*$AO$16,0)*AS34,0)</f>
        <v>325</v>
      </c>
      <c r="AX34" s="31"/>
    </row>
    <row r="35" spans="1:50" ht="17.100000000000001" customHeight="1" x14ac:dyDescent="0.15">
      <c r="A35" s="32">
        <v>24</v>
      </c>
      <c r="B35" s="33">
        <v>9142</v>
      </c>
      <c r="C35" s="34" t="s">
        <v>23675</v>
      </c>
      <c r="D35" s="1088"/>
      <c r="E35" s="1089"/>
      <c r="F35" s="1089"/>
      <c r="G35" s="1089"/>
      <c r="H35" s="1089"/>
      <c r="I35" s="1089"/>
      <c r="J35" s="1089"/>
      <c r="K35" s="1089"/>
      <c r="L35" s="1089"/>
      <c r="M35" s="1089"/>
      <c r="N35" s="1090"/>
      <c r="O35" s="1137"/>
      <c r="P35" s="1135"/>
      <c r="Q35" s="1135"/>
      <c r="R35" s="1135"/>
      <c r="S35" s="1135"/>
      <c r="T35" s="1135"/>
      <c r="U35" s="1135"/>
      <c r="V35" s="1135"/>
      <c r="W35" s="1136"/>
      <c r="X35" s="47" t="s">
        <v>23371</v>
      </c>
      <c r="Y35" s="40"/>
      <c r="Z35" s="40"/>
      <c r="AA35" s="48"/>
      <c r="AB35" s="40"/>
      <c r="AC35" s="40"/>
      <c r="AD35" s="65"/>
      <c r="AE35" s="65"/>
      <c r="AF35" s="40"/>
      <c r="AG35" s="40"/>
      <c r="AH35" s="1112">
        <f>'8短期入所（基本）'!AM35</f>
        <v>273</v>
      </c>
      <c r="AI35" s="1112"/>
      <c r="AJ35" s="40" t="s">
        <v>21</v>
      </c>
      <c r="AK35" s="41"/>
      <c r="AL35" s="20"/>
      <c r="AM35" s="4"/>
      <c r="AN35" s="858"/>
      <c r="AO35" s="858"/>
      <c r="AP35" s="863"/>
      <c r="AQ35" s="859"/>
      <c r="AR35" s="108"/>
      <c r="AS35" s="108"/>
      <c r="AT35" s="108"/>
      <c r="AU35" s="881"/>
      <c r="AV35" s="860"/>
      <c r="AW35" s="35">
        <f>ROUND(AH35*$AO$16,0)</f>
        <v>191</v>
      </c>
      <c r="AX35" s="31"/>
    </row>
    <row r="36" spans="1:50" ht="17.100000000000001" customHeight="1" x14ac:dyDescent="0.15">
      <c r="A36" s="32">
        <v>24</v>
      </c>
      <c r="B36" s="33">
        <v>9194</v>
      </c>
      <c r="C36" s="34" t="s">
        <v>23676</v>
      </c>
      <c r="D36" s="1088"/>
      <c r="E36" s="1089"/>
      <c r="F36" s="1089"/>
      <c r="G36" s="1089"/>
      <c r="H36" s="1089"/>
      <c r="I36" s="1089"/>
      <c r="J36" s="1089"/>
      <c r="K36" s="1089"/>
      <c r="L36" s="1089"/>
      <c r="M36" s="1089"/>
      <c r="N36" s="1090"/>
      <c r="O36" s="73"/>
      <c r="P36" s="74"/>
      <c r="Q36" s="74"/>
      <c r="R36" s="74"/>
      <c r="S36" s="74"/>
      <c r="T36" s="74"/>
      <c r="U36" s="74"/>
      <c r="V36" s="74"/>
      <c r="W36" s="75"/>
      <c r="X36" s="20"/>
      <c r="Y36" s="4"/>
      <c r="Z36" s="4"/>
      <c r="AA36" s="2"/>
      <c r="AB36" s="4"/>
      <c r="AC36" s="4"/>
      <c r="AD36" s="23"/>
      <c r="AE36" s="23"/>
      <c r="AF36" s="4"/>
      <c r="AG36" s="4"/>
      <c r="AH36" s="1129"/>
      <c r="AI36" s="1129"/>
      <c r="AJ36" s="4"/>
      <c r="AK36" s="21"/>
      <c r="AL36" s="20"/>
      <c r="AM36" s="4"/>
      <c r="AN36" s="858"/>
      <c r="AO36" s="858"/>
      <c r="AP36" s="863"/>
      <c r="AQ36" s="42" t="s">
        <v>23342</v>
      </c>
      <c r="AR36" s="44" t="s">
        <v>17</v>
      </c>
      <c r="AS36" s="220">
        <v>0.9</v>
      </c>
      <c r="AT36" s="220"/>
      <c r="AU36" s="100"/>
      <c r="AV36" s="231"/>
      <c r="AW36" s="35">
        <f>ROUND(ROUND(AH35*$AO$16,0)*AS36,0)</f>
        <v>172</v>
      </c>
      <c r="AX36" s="31"/>
    </row>
    <row r="37" spans="1:50" ht="17.100000000000001" customHeight="1" x14ac:dyDescent="0.15">
      <c r="A37" s="32">
        <v>24</v>
      </c>
      <c r="B37" s="33">
        <v>9143</v>
      </c>
      <c r="C37" s="34" t="s">
        <v>23677</v>
      </c>
      <c r="D37" s="1088"/>
      <c r="E37" s="1089"/>
      <c r="F37" s="1089"/>
      <c r="G37" s="1089"/>
      <c r="H37" s="1089"/>
      <c r="I37" s="1089"/>
      <c r="J37" s="1089"/>
      <c r="K37" s="1089"/>
      <c r="L37" s="1089"/>
      <c r="M37" s="1089"/>
      <c r="N37" s="1090"/>
      <c r="O37" s="20"/>
      <c r="P37" s="4"/>
      <c r="Q37" s="4"/>
      <c r="R37" s="4"/>
      <c r="S37" s="4"/>
      <c r="T37" s="4"/>
      <c r="U37" s="4"/>
      <c r="V37" s="4"/>
      <c r="W37" s="21"/>
      <c r="X37" s="47" t="s">
        <v>23374</v>
      </c>
      <c r="Y37" s="40"/>
      <c r="Z37" s="40"/>
      <c r="AA37" s="48"/>
      <c r="AB37" s="40"/>
      <c r="AC37" s="40"/>
      <c r="AD37" s="65"/>
      <c r="AE37" s="65"/>
      <c r="AF37" s="40"/>
      <c r="AG37" s="40"/>
      <c r="AH37" s="1112">
        <f>'8短期入所（基本）'!AM37</f>
        <v>169</v>
      </c>
      <c r="AI37" s="1112"/>
      <c r="AJ37" s="40" t="s">
        <v>21</v>
      </c>
      <c r="AK37" s="41"/>
      <c r="AL37" s="20"/>
      <c r="AM37" s="4"/>
      <c r="AN37" s="858"/>
      <c r="AO37" s="858"/>
      <c r="AP37" s="863"/>
      <c r="AQ37" s="859"/>
      <c r="AR37" s="108"/>
      <c r="AS37" s="108"/>
      <c r="AT37" s="108"/>
      <c r="AU37" s="881"/>
      <c r="AV37" s="860"/>
      <c r="AW37" s="35">
        <f>ROUND(AH37*$AO$16,0)</f>
        <v>118</v>
      </c>
      <c r="AX37" s="232"/>
    </row>
    <row r="38" spans="1:50" ht="17.100000000000001" customHeight="1" x14ac:dyDescent="0.15">
      <c r="A38" s="32">
        <v>24</v>
      </c>
      <c r="B38" s="33">
        <v>9197</v>
      </c>
      <c r="C38" s="34" t="s">
        <v>23678</v>
      </c>
      <c r="D38" s="162"/>
      <c r="E38" s="163"/>
      <c r="F38" s="163"/>
      <c r="G38" s="163"/>
      <c r="H38" s="163"/>
      <c r="I38" s="163"/>
      <c r="J38" s="163"/>
      <c r="K38" s="163"/>
      <c r="L38" s="163"/>
      <c r="M38" s="163"/>
      <c r="N38" s="882"/>
      <c r="O38" s="73"/>
      <c r="P38" s="74"/>
      <c r="Q38" s="74"/>
      <c r="R38" s="74"/>
      <c r="S38" s="74"/>
      <c r="T38" s="74"/>
      <c r="U38" s="74"/>
      <c r="V38" s="74"/>
      <c r="W38" s="75"/>
      <c r="X38" s="20"/>
      <c r="Y38" s="4"/>
      <c r="Z38" s="4"/>
      <c r="AA38" s="2"/>
      <c r="AB38" s="4"/>
      <c r="AC38" s="4"/>
      <c r="AD38" s="23"/>
      <c r="AE38" s="23"/>
      <c r="AF38" s="4"/>
      <c r="AG38" s="4"/>
      <c r="AH38" s="1129"/>
      <c r="AI38" s="1129"/>
      <c r="AJ38" s="4"/>
      <c r="AK38" s="21"/>
      <c r="AL38" s="20"/>
      <c r="AM38" s="4"/>
      <c r="AN38" s="858"/>
      <c r="AO38" s="858"/>
      <c r="AP38" s="863"/>
      <c r="AQ38" s="42" t="s">
        <v>23342</v>
      </c>
      <c r="AR38" s="44" t="s">
        <v>17</v>
      </c>
      <c r="AS38" s="220">
        <v>0.9</v>
      </c>
      <c r="AT38" s="220"/>
      <c r="AU38" s="100"/>
      <c r="AV38" s="231"/>
      <c r="AW38" s="35">
        <f>ROUND(ROUND(AH37*$AO$16,0)*AS38,0)</f>
        <v>106</v>
      </c>
      <c r="AX38" s="31"/>
    </row>
    <row r="39" spans="1:50" ht="17.100000000000001" customHeight="1" x14ac:dyDescent="0.15">
      <c r="A39" s="32">
        <v>24</v>
      </c>
      <c r="B39" s="33">
        <v>9801</v>
      </c>
      <c r="C39" s="34" t="s">
        <v>23679</v>
      </c>
      <c r="D39" s="798"/>
      <c r="E39" s="799"/>
      <c r="F39" s="799"/>
      <c r="G39" s="799"/>
      <c r="H39" s="799"/>
      <c r="I39" s="799"/>
      <c r="J39" s="799"/>
      <c r="K39" s="799"/>
      <c r="L39" s="799"/>
      <c r="M39" s="799"/>
      <c r="N39" s="800"/>
      <c r="O39" s="1085" t="s">
        <v>23384</v>
      </c>
      <c r="P39" s="1133"/>
      <c r="Q39" s="1133"/>
      <c r="R39" s="1133"/>
      <c r="S39" s="1133"/>
      <c r="T39" s="1133"/>
      <c r="U39" s="1133"/>
      <c r="V39" s="1133"/>
      <c r="W39" s="1134"/>
      <c r="X39" s="47" t="s">
        <v>23340</v>
      </c>
      <c r="Y39" s="40"/>
      <c r="Z39" s="40"/>
      <c r="AA39" s="457"/>
      <c r="AB39" s="796"/>
      <c r="AC39" s="796"/>
      <c r="AD39" s="797"/>
      <c r="AE39" s="797"/>
      <c r="AF39" s="796"/>
      <c r="AG39" s="796"/>
      <c r="AH39" s="1112">
        <f>'8短期入所（基本）'!AM39</f>
        <v>1104</v>
      </c>
      <c r="AI39" s="1112"/>
      <c r="AJ39" s="40" t="s">
        <v>21</v>
      </c>
      <c r="AK39" s="41"/>
      <c r="AL39" s="471"/>
      <c r="AM39" s="4"/>
      <c r="AN39" s="4"/>
      <c r="AO39" s="4"/>
      <c r="AP39" s="21"/>
      <c r="AQ39" s="42"/>
      <c r="AR39" s="43"/>
      <c r="AS39" s="43"/>
      <c r="AT39" s="43"/>
      <c r="AU39" s="100"/>
      <c r="AV39" s="231"/>
      <c r="AW39" s="35">
        <f>ROUND(AH39*$AO$16,0)</f>
        <v>773</v>
      </c>
      <c r="AX39" s="31"/>
    </row>
    <row r="40" spans="1:50" ht="17.100000000000001" customHeight="1" x14ac:dyDescent="0.15">
      <c r="A40" s="32">
        <v>24</v>
      </c>
      <c r="B40" s="33">
        <v>9803</v>
      </c>
      <c r="C40" s="34" t="s">
        <v>23680</v>
      </c>
      <c r="D40" s="798"/>
      <c r="E40" s="799"/>
      <c r="F40" s="799"/>
      <c r="G40" s="799"/>
      <c r="H40" s="799"/>
      <c r="I40" s="799"/>
      <c r="J40" s="799"/>
      <c r="K40" s="799"/>
      <c r="L40" s="799"/>
      <c r="M40" s="799"/>
      <c r="N40" s="800"/>
      <c r="O40" s="1088"/>
      <c r="P40" s="1135"/>
      <c r="Q40" s="1135"/>
      <c r="R40" s="1135"/>
      <c r="S40" s="1135"/>
      <c r="T40" s="1135"/>
      <c r="U40" s="1135"/>
      <c r="V40" s="1135"/>
      <c r="W40" s="1136"/>
      <c r="X40" s="20"/>
      <c r="Y40" s="4"/>
      <c r="Z40" s="4"/>
      <c r="AB40" s="490"/>
      <c r="AC40" s="490"/>
      <c r="AD40" s="795"/>
      <c r="AE40" s="795"/>
      <c r="AF40" s="490"/>
      <c r="AG40" s="490"/>
      <c r="AH40" s="1129"/>
      <c r="AI40" s="1129"/>
      <c r="AJ40" s="4"/>
      <c r="AK40" s="21"/>
      <c r="AL40" s="471"/>
      <c r="AM40" s="4"/>
      <c r="AN40" s="4"/>
      <c r="AO40" s="4"/>
      <c r="AP40" s="21"/>
      <c r="AQ40" s="42" t="s">
        <v>23342</v>
      </c>
      <c r="AR40" s="44" t="s">
        <v>17</v>
      </c>
      <c r="AS40" s="220">
        <v>0.9</v>
      </c>
      <c r="AT40" s="220"/>
      <c r="AU40" s="100"/>
      <c r="AV40" s="231"/>
      <c r="AW40" s="35">
        <f>ROUND(ROUND(AH39*$AO$16,0)*AS40,0)</f>
        <v>696</v>
      </c>
      <c r="AX40" s="31"/>
    </row>
    <row r="41" spans="1:50" ht="17.100000000000001" customHeight="1" x14ac:dyDescent="0.15">
      <c r="A41" s="32">
        <v>24</v>
      </c>
      <c r="B41" s="33">
        <v>9805</v>
      </c>
      <c r="C41" s="34" t="s">
        <v>23681</v>
      </c>
      <c r="D41" s="798"/>
      <c r="E41" s="799"/>
      <c r="F41" s="799"/>
      <c r="G41" s="799"/>
      <c r="H41" s="799"/>
      <c r="I41" s="799"/>
      <c r="J41" s="799"/>
      <c r="K41" s="799"/>
      <c r="L41" s="799"/>
      <c r="M41" s="799"/>
      <c r="N41" s="800"/>
      <c r="O41" s="1137"/>
      <c r="P41" s="1135"/>
      <c r="Q41" s="1135"/>
      <c r="R41" s="1135"/>
      <c r="S41" s="1135"/>
      <c r="T41" s="1135"/>
      <c r="U41" s="1135"/>
      <c r="V41" s="1135"/>
      <c r="W41" s="1136"/>
      <c r="X41" s="47" t="s">
        <v>23344</v>
      </c>
      <c r="Y41" s="40"/>
      <c r="Z41" s="40"/>
      <c r="AA41" s="457"/>
      <c r="AB41" s="796"/>
      <c r="AC41" s="796"/>
      <c r="AD41" s="797"/>
      <c r="AE41" s="797"/>
      <c r="AF41" s="796"/>
      <c r="AG41" s="796"/>
      <c r="AH41" s="1112">
        <f>'8短期入所（基本）'!AM41</f>
        <v>969</v>
      </c>
      <c r="AI41" s="1112"/>
      <c r="AJ41" s="40" t="s">
        <v>21</v>
      </c>
      <c r="AK41" s="41"/>
      <c r="AL41" s="471"/>
      <c r="AM41" s="4"/>
      <c r="AN41" s="4"/>
      <c r="AO41" s="4"/>
      <c r="AP41" s="21"/>
      <c r="AQ41" s="42"/>
      <c r="AR41" s="43"/>
      <c r="AS41" s="43"/>
      <c r="AT41" s="43"/>
      <c r="AU41" s="100"/>
      <c r="AV41" s="231"/>
      <c r="AW41" s="35">
        <f>ROUND(AH41*$AO$16,0)</f>
        <v>678</v>
      </c>
      <c r="AX41" s="31"/>
    </row>
    <row r="42" spans="1:50" ht="17.100000000000001" customHeight="1" x14ac:dyDescent="0.15">
      <c r="A42" s="32">
        <v>24</v>
      </c>
      <c r="B42" s="33">
        <v>9807</v>
      </c>
      <c r="C42" s="34" t="s">
        <v>23682</v>
      </c>
      <c r="D42" s="798"/>
      <c r="E42" s="799"/>
      <c r="F42" s="799"/>
      <c r="G42" s="799"/>
      <c r="H42" s="799"/>
      <c r="I42" s="799"/>
      <c r="J42" s="799"/>
      <c r="K42" s="799"/>
      <c r="L42" s="799"/>
      <c r="M42" s="799"/>
      <c r="N42" s="800"/>
      <c r="O42" s="225"/>
      <c r="P42" s="193"/>
      <c r="Q42" s="193"/>
      <c r="R42" s="193"/>
      <c r="S42" s="193"/>
      <c r="T42" s="193"/>
      <c r="U42" s="193"/>
      <c r="V42" s="193"/>
      <c r="W42" s="194"/>
      <c r="X42" s="20"/>
      <c r="Y42" s="4"/>
      <c r="Z42" s="4"/>
      <c r="AB42" s="490"/>
      <c r="AC42" s="490"/>
      <c r="AD42" s="795"/>
      <c r="AE42" s="795"/>
      <c r="AF42" s="490"/>
      <c r="AG42" s="490"/>
      <c r="AH42" s="1129"/>
      <c r="AI42" s="1129"/>
      <c r="AJ42" s="4"/>
      <c r="AK42" s="21"/>
      <c r="AL42" s="471"/>
      <c r="AM42" s="4"/>
      <c r="AN42" s="4"/>
      <c r="AO42" s="4"/>
      <c r="AP42" s="21"/>
      <c r="AQ42" s="42" t="s">
        <v>23342</v>
      </c>
      <c r="AR42" s="44" t="s">
        <v>17</v>
      </c>
      <c r="AS42" s="220">
        <v>0.9</v>
      </c>
      <c r="AT42" s="220"/>
      <c r="AU42" s="100"/>
      <c r="AV42" s="231"/>
      <c r="AW42" s="35">
        <f>ROUND(ROUND(AH41*$AO$16,0)*AS42,0)</f>
        <v>610</v>
      </c>
      <c r="AX42" s="31"/>
    </row>
    <row r="43" spans="1:50" ht="17.100000000000001" customHeight="1" x14ac:dyDescent="0.15">
      <c r="A43" s="32">
        <v>24</v>
      </c>
      <c r="B43" s="33">
        <v>9809</v>
      </c>
      <c r="C43" s="34" t="s">
        <v>23683</v>
      </c>
      <c r="D43" s="798"/>
      <c r="E43" s="799"/>
      <c r="F43" s="799"/>
      <c r="G43" s="799"/>
      <c r="H43" s="799"/>
      <c r="I43" s="799"/>
      <c r="J43" s="799"/>
      <c r="K43" s="799"/>
      <c r="L43" s="799"/>
      <c r="M43" s="799"/>
      <c r="N43" s="800"/>
      <c r="O43" s="20"/>
      <c r="P43" s="4"/>
      <c r="Q43" s="4"/>
      <c r="R43" s="4"/>
      <c r="S43" s="4"/>
      <c r="T43" s="4"/>
      <c r="U43" s="4"/>
      <c r="V43" s="4"/>
      <c r="W43" s="21"/>
      <c r="X43" s="47" t="s">
        <v>23347</v>
      </c>
      <c r="Y43" s="40"/>
      <c r="Z43" s="40"/>
      <c r="AA43" s="457"/>
      <c r="AB43" s="796"/>
      <c r="AC43" s="796"/>
      <c r="AD43" s="797"/>
      <c r="AE43" s="797"/>
      <c r="AF43" s="796"/>
      <c r="AG43" s="796"/>
      <c r="AH43" s="1112">
        <f>'8短期入所（基本）'!AM43</f>
        <v>835</v>
      </c>
      <c r="AI43" s="1112"/>
      <c r="AJ43" s="40" t="s">
        <v>21</v>
      </c>
      <c r="AK43" s="41"/>
      <c r="AL43" s="471"/>
      <c r="AM43" s="4"/>
      <c r="AN43" s="4"/>
      <c r="AO43" s="4"/>
      <c r="AP43" s="21"/>
      <c r="AQ43" s="42"/>
      <c r="AR43" s="43"/>
      <c r="AS43" s="43"/>
      <c r="AT43" s="43"/>
      <c r="AU43" s="100"/>
      <c r="AV43" s="231"/>
      <c r="AW43" s="35">
        <f>ROUND(AH43*$AO$16,0)</f>
        <v>585</v>
      </c>
      <c r="AX43" s="232"/>
    </row>
    <row r="44" spans="1:50" ht="17.100000000000001" customHeight="1" x14ac:dyDescent="0.15">
      <c r="A44" s="32">
        <v>24</v>
      </c>
      <c r="B44" s="33">
        <v>9811</v>
      </c>
      <c r="C44" s="34" t="s">
        <v>23684</v>
      </c>
      <c r="D44" s="798"/>
      <c r="E44" s="799"/>
      <c r="F44" s="799"/>
      <c r="G44" s="799"/>
      <c r="H44" s="799"/>
      <c r="I44" s="799"/>
      <c r="J44" s="799"/>
      <c r="K44" s="799"/>
      <c r="L44" s="799"/>
      <c r="M44" s="799"/>
      <c r="N44" s="800"/>
      <c r="O44" s="225"/>
      <c r="P44" s="193"/>
      <c r="Q44" s="193"/>
      <c r="R44" s="193"/>
      <c r="S44" s="193"/>
      <c r="T44" s="193"/>
      <c r="U44" s="193"/>
      <c r="V44" s="193"/>
      <c r="W44" s="194"/>
      <c r="X44" s="20"/>
      <c r="Y44" s="4"/>
      <c r="Z44" s="4"/>
      <c r="AB44" s="490"/>
      <c r="AC44" s="490"/>
      <c r="AD44" s="795"/>
      <c r="AE44" s="795"/>
      <c r="AF44" s="490"/>
      <c r="AG44" s="490"/>
      <c r="AH44" s="1129"/>
      <c r="AI44" s="1129"/>
      <c r="AJ44" s="4"/>
      <c r="AK44" s="21"/>
      <c r="AL44" s="471"/>
      <c r="AM44" s="4"/>
      <c r="AN44" s="4"/>
      <c r="AO44" s="4"/>
      <c r="AP44" s="21"/>
      <c r="AQ44" s="42" t="s">
        <v>23342</v>
      </c>
      <c r="AR44" s="44" t="s">
        <v>17</v>
      </c>
      <c r="AS44" s="220">
        <v>0.9</v>
      </c>
      <c r="AT44" s="220"/>
      <c r="AU44" s="100"/>
      <c r="AV44" s="231"/>
      <c r="AW44" s="35">
        <f>ROUND(ROUND(AH43*$AO$16,0)*AS44,0)</f>
        <v>527</v>
      </c>
      <c r="AX44" s="31"/>
    </row>
    <row r="45" spans="1:50" ht="17.100000000000001" customHeight="1" x14ac:dyDescent="0.15">
      <c r="A45" s="32">
        <v>24</v>
      </c>
      <c r="B45" s="33">
        <v>9813</v>
      </c>
      <c r="C45" s="34" t="s">
        <v>23685</v>
      </c>
      <c r="D45" s="798"/>
      <c r="E45" s="799"/>
      <c r="F45" s="799"/>
      <c r="G45" s="799"/>
      <c r="H45" s="799"/>
      <c r="I45" s="799"/>
      <c r="J45" s="799"/>
      <c r="K45" s="799"/>
      <c r="L45" s="799"/>
      <c r="M45" s="799"/>
      <c r="N45" s="800"/>
      <c r="O45" s="20"/>
      <c r="P45" s="4"/>
      <c r="Q45" s="4"/>
      <c r="R45" s="4"/>
      <c r="S45" s="4"/>
      <c r="T45" s="4"/>
      <c r="U45" s="4"/>
      <c r="V45" s="4"/>
      <c r="W45" s="21"/>
      <c r="X45" s="47" t="s">
        <v>23350</v>
      </c>
      <c r="Y45" s="40"/>
      <c r="Z45" s="40"/>
      <c r="AA45" s="457"/>
      <c r="AB45" s="796"/>
      <c r="AC45" s="796"/>
      <c r="AD45" s="797"/>
      <c r="AE45" s="797"/>
      <c r="AF45" s="796"/>
      <c r="AG45" s="796"/>
      <c r="AH45" s="1112">
        <f>'8短期入所（基本）'!AM45</f>
        <v>772</v>
      </c>
      <c r="AI45" s="1112"/>
      <c r="AJ45" s="40" t="s">
        <v>21</v>
      </c>
      <c r="AK45" s="41"/>
      <c r="AL45" s="471"/>
      <c r="AM45" s="4"/>
      <c r="AN45" s="4"/>
      <c r="AO45" s="4"/>
      <c r="AP45" s="21"/>
      <c r="AQ45" s="42"/>
      <c r="AR45" s="43"/>
      <c r="AS45" s="43"/>
      <c r="AT45" s="43"/>
      <c r="AU45" s="100"/>
      <c r="AV45" s="231"/>
      <c r="AW45" s="35">
        <f>ROUND(AH45*$AO$16,0)</f>
        <v>540</v>
      </c>
      <c r="AX45" s="232"/>
    </row>
    <row r="46" spans="1:50" ht="17.100000000000001" customHeight="1" x14ac:dyDescent="0.15">
      <c r="A46" s="32">
        <v>24</v>
      </c>
      <c r="B46" s="33">
        <v>9815</v>
      </c>
      <c r="C46" s="34" t="s">
        <v>23686</v>
      </c>
      <c r="D46" s="798"/>
      <c r="E46" s="799"/>
      <c r="F46" s="799"/>
      <c r="G46" s="799"/>
      <c r="H46" s="799"/>
      <c r="I46" s="799"/>
      <c r="J46" s="799"/>
      <c r="K46" s="799"/>
      <c r="L46" s="799"/>
      <c r="M46" s="799"/>
      <c r="N46" s="800"/>
      <c r="O46" s="225"/>
      <c r="P46" s="193"/>
      <c r="Q46" s="193"/>
      <c r="R46" s="193"/>
      <c r="S46" s="193"/>
      <c r="T46" s="193"/>
      <c r="U46" s="193"/>
      <c r="V46" s="193"/>
      <c r="W46" s="194"/>
      <c r="X46" s="20"/>
      <c r="Y46" s="4"/>
      <c r="Z46" s="4"/>
      <c r="AB46" s="490"/>
      <c r="AC46" s="490"/>
      <c r="AD46" s="795"/>
      <c r="AE46" s="795"/>
      <c r="AF46" s="490"/>
      <c r="AG46" s="490"/>
      <c r="AH46" s="1129"/>
      <c r="AI46" s="1129"/>
      <c r="AJ46" s="4"/>
      <c r="AK46" s="21"/>
      <c r="AL46" s="471"/>
      <c r="AM46" s="4"/>
      <c r="AN46" s="4"/>
      <c r="AO46" s="4"/>
      <c r="AP46" s="21"/>
      <c r="AQ46" s="42" t="s">
        <v>23342</v>
      </c>
      <c r="AR46" s="44" t="s">
        <v>17</v>
      </c>
      <c r="AS46" s="220">
        <v>0.9</v>
      </c>
      <c r="AT46" s="220"/>
      <c r="AU46" s="100"/>
      <c r="AV46" s="231"/>
      <c r="AW46" s="35">
        <f>ROUND(ROUND(AH45*$AO$16,0)*AS46,0)</f>
        <v>486</v>
      </c>
      <c r="AX46" s="31"/>
    </row>
    <row r="47" spans="1:50" ht="17.100000000000001" customHeight="1" x14ac:dyDescent="0.15">
      <c r="A47" s="32">
        <v>24</v>
      </c>
      <c r="B47" s="33">
        <v>9817</v>
      </c>
      <c r="C47" s="34" t="s">
        <v>23687</v>
      </c>
      <c r="D47" s="798"/>
      <c r="E47" s="799"/>
      <c r="F47" s="799"/>
      <c r="G47" s="799"/>
      <c r="H47" s="799"/>
      <c r="I47" s="799"/>
      <c r="J47" s="799"/>
      <c r="K47" s="799"/>
      <c r="L47" s="799"/>
      <c r="M47" s="799"/>
      <c r="N47" s="800"/>
      <c r="O47" s="20"/>
      <c r="P47" s="4"/>
      <c r="Q47" s="4"/>
      <c r="R47" s="4"/>
      <c r="S47" s="4"/>
      <c r="T47" s="4"/>
      <c r="U47" s="4"/>
      <c r="V47" s="4"/>
      <c r="W47" s="21"/>
      <c r="X47" s="47" t="s">
        <v>23353</v>
      </c>
      <c r="Y47" s="40"/>
      <c r="Z47" s="40"/>
      <c r="AA47" s="457"/>
      <c r="AB47" s="796"/>
      <c r="AC47" s="796"/>
      <c r="AD47" s="797"/>
      <c r="AE47" s="797"/>
      <c r="AF47" s="796"/>
      <c r="AG47" s="796"/>
      <c r="AH47" s="1112">
        <f>'8短期入所（基本）'!AM47</f>
        <v>700</v>
      </c>
      <c r="AI47" s="1112"/>
      <c r="AJ47" s="40" t="s">
        <v>21</v>
      </c>
      <c r="AK47" s="41"/>
      <c r="AL47" s="471"/>
      <c r="AM47" s="4"/>
      <c r="AN47" s="4"/>
      <c r="AO47" s="4"/>
      <c r="AP47" s="21"/>
      <c r="AQ47" s="42"/>
      <c r="AR47" s="43"/>
      <c r="AS47" s="43"/>
      <c r="AT47" s="43"/>
      <c r="AU47" s="100"/>
      <c r="AV47" s="231"/>
      <c r="AW47" s="35">
        <f>ROUND(AH47*$AO$16,0)</f>
        <v>490</v>
      </c>
      <c r="AX47" s="232"/>
    </row>
    <row r="48" spans="1:50" ht="17.100000000000001" customHeight="1" x14ac:dyDescent="0.15">
      <c r="A48" s="32">
        <v>24</v>
      </c>
      <c r="B48" s="33">
        <v>9819</v>
      </c>
      <c r="C48" s="34" t="s">
        <v>23688</v>
      </c>
      <c r="D48" s="798"/>
      <c r="E48" s="799"/>
      <c r="F48" s="799"/>
      <c r="G48" s="799"/>
      <c r="H48" s="799"/>
      <c r="I48" s="799"/>
      <c r="J48" s="799"/>
      <c r="K48" s="799"/>
      <c r="L48" s="799"/>
      <c r="M48" s="799"/>
      <c r="N48" s="800"/>
      <c r="O48" s="225"/>
      <c r="P48" s="193"/>
      <c r="Q48" s="193"/>
      <c r="R48" s="193"/>
      <c r="S48" s="193"/>
      <c r="T48" s="193"/>
      <c r="U48" s="193"/>
      <c r="V48" s="193"/>
      <c r="W48" s="194"/>
      <c r="X48" s="20"/>
      <c r="Y48" s="4"/>
      <c r="Z48" s="4"/>
      <c r="AB48" s="490"/>
      <c r="AC48" s="490"/>
      <c r="AD48" s="795"/>
      <c r="AE48" s="795"/>
      <c r="AF48" s="490"/>
      <c r="AG48" s="490"/>
      <c r="AH48" s="1129"/>
      <c r="AI48" s="1129"/>
      <c r="AJ48" s="4"/>
      <c r="AK48" s="21"/>
      <c r="AL48" s="471"/>
      <c r="AM48" s="4"/>
      <c r="AN48" s="4"/>
      <c r="AO48" s="4"/>
      <c r="AP48" s="21"/>
      <c r="AQ48" s="42" t="s">
        <v>23342</v>
      </c>
      <c r="AR48" s="44" t="s">
        <v>17</v>
      </c>
      <c r="AS48" s="220">
        <v>0.9</v>
      </c>
      <c r="AT48" s="220"/>
      <c r="AU48" s="100"/>
      <c r="AV48" s="231"/>
      <c r="AW48" s="35">
        <f>ROUND(ROUND(AH47*$AO$16,0)*AS48,0)</f>
        <v>441</v>
      </c>
      <c r="AX48" s="31"/>
    </row>
    <row r="49" spans="1:50" ht="17.100000000000001" customHeight="1" x14ac:dyDescent="0.15">
      <c r="A49" s="32">
        <v>24</v>
      </c>
      <c r="B49" s="33">
        <v>9821</v>
      </c>
      <c r="C49" s="34" t="s">
        <v>23689</v>
      </c>
      <c r="D49" s="798"/>
      <c r="E49" s="799"/>
      <c r="F49" s="799"/>
      <c r="G49" s="799"/>
      <c r="H49" s="799"/>
      <c r="I49" s="799"/>
      <c r="J49" s="799"/>
      <c r="K49" s="799"/>
      <c r="L49" s="799"/>
      <c r="M49" s="799"/>
      <c r="N49" s="800"/>
      <c r="O49" s="1085" t="s">
        <v>23395</v>
      </c>
      <c r="P49" s="1133"/>
      <c r="Q49" s="1133"/>
      <c r="R49" s="1133"/>
      <c r="S49" s="1133"/>
      <c r="T49" s="1133"/>
      <c r="U49" s="1133"/>
      <c r="V49" s="1133"/>
      <c r="W49" s="1134"/>
      <c r="X49" s="47" t="s">
        <v>23340</v>
      </c>
      <c r="Y49" s="40"/>
      <c r="Z49" s="40"/>
      <c r="AA49" s="457"/>
      <c r="AB49" s="796"/>
      <c r="AC49" s="796"/>
      <c r="AD49" s="797"/>
      <c r="AE49" s="797"/>
      <c r="AF49" s="796"/>
      <c r="AG49" s="796"/>
      <c r="AH49" s="1112">
        <f>'8短期入所（基本）'!AM49</f>
        <v>791</v>
      </c>
      <c r="AI49" s="1112"/>
      <c r="AJ49" s="40" t="s">
        <v>21</v>
      </c>
      <c r="AK49" s="41"/>
      <c r="AL49" s="471"/>
      <c r="AM49" s="4"/>
      <c r="AN49" s="4"/>
      <c r="AO49" s="4"/>
      <c r="AP49" s="21"/>
      <c r="AQ49" s="42"/>
      <c r="AR49" s="43"/>
      <c r="AS49" s="43"/>
      <c r="AT49" s="43"/>
      <c r="AU49" s="100"/>
      <c r="AV49" s="231"/>
      <c r="AW49" s="35">
        <f>ROUND(AH49*$AO$16,0)</f>
        <v>554</v>
      </c>
      <c r="AX49" s="31"/>
    </row>
    <row r="50" spans="1:50" ht="17.100000000000001" customHeight="1" x14ac:dyDescent="0.15">
      <c r="A50" s="32">
        <v>24</v>
      </c>
      <c r="B50" s="33">
        <v>9823</v>
      </c>
      <c r="C50" s="34" t="s">
        <v>23690</v>
      </c>
      <c r="D50" s="798"/>
      <c r="E50" s="799"/>
      <c r="F50" s="799"/>
      <c r="G50" s="799"/>
      <c r="H50" s="799"/>
      <c r="I50" s="799"/>
      <c r="J50" s="799"/>
      <c r="K50" s="799"/>
      <c r="L50" s="799"/>
      <c r="M50" s="799"/>
      <c r="N50" s="800"/>
      <c r="O50" s="1088"/>
      <c r="P50" s="1135"/>
      <c r="Q50" s="1135"/>
      <c r="R50" s="1135"/>
      <c r="S50" s="1135"/>
      <c r="T50" s="1135"/>
      <c r="U50" s="1135"/>
      <c r="V50" s="1135"/>
      <c r="W50" s="1136"/>
      <c r="X50" s="20"/>
      <c r="Y50" s="4"/>
      <c r="Z50" s="4"/>
      <c r="AB50" s="490"/>
      <c r="AC50" s="490"/>
      <c r="AD50" s="795"/>
      <c r="AE50" s="795"/>
      <c r="AF50" s="490"/>
      <c r="AG50" s="490"/>
      <c r="AH50" s="1129"/>
      <c r="AI50" s="1129"/>
      <c r="AJ50" s="4"/>
      <c r="AK50" s="21"/>
      <c r="AL50" s="471"/>
      <c r="AM50" s="4"/>
      <c r="AN50" s="4"/>
      <c r="AO50" s="4"/>
      <c r="AP50" s="21"/>
      <c r="AQ50" s="42" t="s">
        <v>23342</v>
      </c>
      <c r="AR50" s="44" t="s">
        <v>17</v>
      </c>
      <c r="AS50" s="220">
        <v>0.9</v>
      </c>
      <c r="AT50" s="220"/>
      <c r="AU50" s="100"/>
      <c r="AV50" s="231"/>
      <c r="AW50" s="35">
        <f>ROUND(ROUND(AH49*$AO$16,0)*AS50,0)</f>
        <v>499</v>
      </c>
      <c r="AX50" s="31"/>
    </row>
    <row r="51" spans="1:50" ht="17.100000000000001" customHeight="1" x14ac:dyDescent="0.15">
      <c r="A51" s="32">
        <v>24</v>
      </c>
      <c r="B51" s="33">
        <v>9825</v>
      </c>
      <c r="C51" s="34" t="s">
        <v>23691</v>
      </c>
      <c r="D51" s="798"/>
      <c r="E51" s="799"/>
      <c r="F51" s="799"/>
      <c r="G51" s="799"/>
      <c r="H51" s="799"/>
      <c r="I51" s="799"/>
      <c r="J51" s="799"/>
      <c r="K51" s="799"/>
      <c r="L51" s="799"/>
      <c r="M51" s="799"/>
      <c r="N51" s="800"/>
      <c r="O51" s="1137"/>
      <c r="P51" s="1135"/>
      <c r="Q51" s="1135"/>
      <c r="R51" s="1135"/>
      <c r="S51" s="1135"/>
      <c r="T51" s="1135"/>
      <c r="U51" s="1135"/>
      <c r="V51" s="1135"/>
      <c r="W51" s="1136"/>
      <c r="X51" s="47" t="s">
        <v>23344</v>
      </c>
      <c r="Y51" s="40"/>
      <c r="Z51" s="40"/>
      <c r="AA51" s="457"/>
      <c r="AB51" s="796"/>
      <c r="AC51" s="796"/>
      <c r="AD51" s="797"/>
      <c r="AE51" s="797"/>
      <c r="AF51" s="796"/>
      <c r="AG51" s="796"/>
      <c r="AH51" s="1112">
        <f>'8短期入所（基本）'!AM51</f>
        <v>719</v>
      </c>
      <c r="AI51" s="1112"/>
      <c r="AJ51" s="40" t="s">
        <v>21</v>
      </c>
      <c r="AK51" s="41"/>
      <c r="AL51" s="471"/>
      <c r="AM51" s="4"/>
      <c r="AN51" s="4"/>
      <c r="AO51" s="4"/>
      <c r="AP51" s="21"/>
      <c r="AQ51" s="42"/>
      <c r="AR51" s="43"/>
      <c r="AS51" s="43"/>
      <c r="AT51" s="43"/>
      <c r="AU51" s="100"/>
      <c r="AV51" s="231"/>
      <c r="AW51" s="35">
        <f>ROUND(AH51*$AO$16,0)</f>
        <v>503</v>
      </c>
      <c r="AX51" s="31"/>
    </row>
    <row r="52" spans="1:50" ht="17.100000000000001" customHeight="1" x14ac:dyDescent="0.15">
      <c r="A52" s="32">
        <v>24</v>
      </c>
      <c r="B52" s="33">
        <v>9827</v>
      </c>
      <c r="C52" s="34" t="s">
        <v>23692</v>
      </c>
      <c r="D52" s="798"/>
      <c r="E52" s="799"/>
      <c r="F52" s="799"/>
      <c r="G52" s="799"/>
      <c r="H52" s="799"/>
      <c r="I52" s="799"/>
      <c r="J52" s="799"/>
      <c r="K52" s="799"/>
      <c r="L52" s="799"/>
      <c r="M52" s="799"/>
      <c r="N52" s="800"/>
      <c r="O52" s="801"/>
      <c r="P52" s="802"/>
      <c r="Q52" s="802"/>
      <c r="R52" s="802"/>
      <c r="S52" s="802"/>
      <c r="T52" s="802"/>
      <c r="U52" s="802"/>
      <c r="V52" s="802"/>
      <c r="W52" s="803"/>
      <c r="X52" s="20"/>
      <c r="Y52" s="4"/>
      <c r="Z52" s="4"/>
      <c r="AB52" s="490"/>
      <c r="AC52" s="490"/>
      <c r="AD52" s="795"/>
      <c r="AE52" s="795"/>
      <c r="AF52" s="490"/>
      <c r="AG52" s="490"/>
      <c r="AH52" s="1129"/>
      <c r="AI52" s="1129"/>
      <c r="AJ52" s="4"/>
      <c r="AK52" s="21"/>
      <c r="AL52" s="471"/>
      <c r="AM52" s="4"/>
      <c r="AN52" s="4"/>
      <c r="AO52" s="4"/>
      <c r="AP52" s="21"/>
      <c r="AQ52" s="42" t="s">
        <v>23342</v>
      </c>
      <c r="AR52" s="44" t="s">
        <v>17</v>
      </c>
      <c r="AS52" s="220">
        <v>0.9</v>
      </c>
      <c r="AT52" s="220"/>
      <c r="AU52" s="100"/>
      <c r="AV52" s="231"/>
      <c r="AW52" s="35">
        <f>ROUND(ROUND(AH51*$AO$16,0)*AS52,0)</f>
        <v>453</v>
      </c>
      <c r="AX52" s="31"/>
    </row>
    <row r="53" spans="1:50" ht="17.100000000000001" customHeight="1" x14ac:dyDescent="0.15">
      <c r="A53" s="32">
        <v>24</v>
      </c>
      <c r="B53" s="33">
        <v>9829</v>
      </c>
      <c r="C53" s="34" t="s">
        <v>23693</v>
      </c>
      <c r="D53" s="798"/>
      <c r="E53" s="799"/>
      <c r="F53" s="799"/>
      <c r="G53" s="799"/>
      <c r="H53" s="799"/>
      <c r="I53" s="799"/>
      <c r="J53" s="799"/>
      <c r="K53" s="799"/>
      <c r="L53" s="799"/>
      <c r="M53" s="799"/>
      <c r="N53" s="800"/>
      <c r="O53" s="20"/>
      <c r="P53" s="4"/>
      <c r="Q53" s="4"/>
      <c r="R53" s="4"/>
      <c r="S53" s="4"/>
      <c r="T53" s="4"/>
      <c r="U53" s="4"/>
      <c r="V53" s="4"/>
      <c r="W53" s="21"/>
      <c r="X53" s="47" t="s">
        <v>23347</v>
      </c>
      <c r="Y53" s="40"/>
      <c r="Z53" s="40"/>
      <c r="AA53" s="457"/>
      <c r="AB53" s="796"/>
      <c r="AC53" s="796"/>
      <c r="AD53" s="797"/>
      <c r="AE53" s="797"/>
      <c r="AF53" s="796"/>
      <c r="AG53" s="796"/>
      <c r="AH53" s="1112">
        <f>'8短期入所（基本）'!AM53</f>
        <v>513</v>
      </c>
      <c r="AI53" s="1112"/>
      <c r="AJ53" s="40" t="s">
        <v>21</v>
      </c>
      <c r="AK53" s="41"/>
      <c r="AL53" s="471"/>
      <c r="AM53" s="4"/>
      <c r="AN53" s="4"/>
      <c r="AO53" s="4"/>
      <c r="AP53" s="21"/>
      <c r="AQ53" s="42"/>
      <c r="AR53" s="43"/>
      <c r="AS53" s="43"/>
      <c r="AT53" s="43"/>
      <c r="AU53" s="100"/>
      <c r="AV53" s="231"/>
      <c r="AW53" s="35">
        <f>ROUND(AH53*$AO$16,0)</f>
        <v>359</v>
      </c>
      <c r="AX53" s="232"/>
    </row>
    <row r="54" spans="1:50" ht="17.100000000000001" customHeight="1" x14ac:dyDescent="0.15">
      <c r="A54" s="32">
        <v>24</v>
      </c>
      <c r="B54" s="33">
        <v>9831</v>
      </c>
      <c r="C54" s="34" t="s">
        <v>23694</v>
      </c>
      <c r="D54" s="798"/>
      <c r="E54" s="799"/>
      <c r="F54" s="799"/>
      <c r="G54" s="799"/>
      <c r="H54" s="799"/>
      <c r="I54" s="799"/>
      <c r="J54" s="799"/>
      <c r="K54" s="799"/>
      <c r="L54" s="799"/>
      <c r="M54" s="799"/>
      <c r="N54" s="800"/>
      <c r="O54" s="20"/>
      <c r="P54" s="4"/>
      <c r="Q54" s="4"/>
      <c r="R54" s="4"/>
      <c r="S54" s="4"/>
      <c r="T54" s="4"/>
      <c r="U54" s="4"/>
      <c r="V54" s="4"/>
      <c r="W54" s="21"/>
      <c r="X54" s="20"/>
      <c r="Y54" s="4"/>
      <c r="Z54" s="4"/>
      <c r="AB54" s="490"/>
      <c r="AC54" s="490"/>
      <c r="AD54" s="795"/>
      <c r="AE54" s="795"/>
      <c r="AF54" s="490"/>
      <c r="AG54" s="490"/>
      <c r="AH54" s="1129"/>
      <c r="AI54" s="1129"/>
      <c r="AJ54" s="4"/>
      <c r="AK54" s="21"/>
      <c r="AL54" s="471"/>
      <c r="AM54" s="4"/>
      <c r="AN54" s="4"/>
      <c r="AO54" s="4"/>
      <c r="AP54" s="21"/>
      <c r="AQ54" s="42" t="s">
        <v>23342</v>
      </c>
      <c r="AR54" s="44" t="s">
        <v>17</v>
      </c>
      <c r="AS54" s="220">
        <v>0.9</v>
      </c>
      <c r="AT54" s="220"/>
      <c r="AU54" s="100"/>
      <c r="AV54" s="231"/>
      <c r="AW54" s="35">
        <f>ROUND(ROUND(AH53*$AO$16,0)*AS54,0)</f>
        <v>323</v>
      </c>
      <c r="AX54" s="31"/>
    </row>
    <row r="55" spans="1:50" ht="17.100000000000001" customHeight="1" x14ac:dyDescent="0.15">
      <c r="A55" s="32">
        <v>24</v>
      </c>
      <c r="B55" s="33">
        <v>9833</v>
      </c>
      <c r="C55" s="34" t="s">
        <v>23695</v>
      </c>
      <c r="D55" s="798"/>
      <c r="E55" s="799"/>
      <c r="F55" s="799"/>
      <c r="G55" s="799"/>
      <c r="H55" s="799"/>
      <c r="I55" s="799"/>
      <c r="J55" s="799"/>
      <c r="K55" s="799"/>
      <c r="L55" s="799"/>
      <c r="M55" s="799"/>
      <c r="N55" s="800"/>
      <c r="O55" s="20"/>
      <c r="P55" s="4"/>
      <c r="Q55" s="4"/>
      <c r="R55" s="4"/>
      <c r="S55" s="4"/>
      <c r="T55" s="4"/>
      <c r="U55" s="4"/>
      <c r="V55" s="4"/>
      <c r="W55" s="21"/>
      <c r="X55" s="47" t="s">
        <v>23350</v>
      </c>
      <c r="Y55" s="40"/>
      <c r="Z55" s="40"/>
      <c r="AA55" s="457"/>
      <c r="AB55" s="796"/>
      <c r="AC55" s="796"/>
      <c r="AD55" s="797"/>
      <c r="AE55" s="797"/>
      <c r="AF55" s="796"/>
      <c r="AG55" s="796"/>
      <c r="AH55" s="1112">
        <f>'8短期入所（基本）'!AM55</f>
        <v>438</v>
      </c>
      <c r="AI55" s="1112"/>
      <c r="AJ55" s="40" t="s">
        <v>21</v>
      </c>
      <c r="AK55" s="41"/>
      <c r="AL55" s="471"/>
      <c r="AM55" s="4"/>
      <c r="AN55" s="4"/>
      <c r="AO55" s="4"/>
      <c r="AP55" s="21"/>
      <c r="AQ55" s="42"/>
      <c r="AR55" s="43"/>
      <c r="AS55" s="43"/>
      <c r="AT55" s="43"/>
      <c r="AU55" s="100"/>
      <c r="AV55" s="231"/>
      <c r="AW55" s="35">
        <f>ROUND(AH55*$AO$16,0)</f>
        <v>307</v>
      </c>
      <c r="AX55" s="232"/>
    </row>
    <row r="56" spans="1:50" ht="17.100000000000001" customHeight="1" x14ac:dyDescent="0.15">
      <c r="A56" s="32">
        <v>24</v>
      </c>
      <c r="B56" s="33">
        <v>9835</v>
      </c>
      <c r="C56" s="34" t="s">
        <v>23696</v>
      </c>
      <c r="D56" s="798"/>
      <c r="E56" s="799"/>
      <c r="F56" s="799"/>
      <c r="G56" s="799"/>
      <c r="H56" s="799"/>
      <c r="I56" s="799"/>
      <c r="J56" s="799"/>
      <c r="K56" s="799"/>
      <c r="L56" s="799"/>
      <c r="M56" s="799"/>
      <c r="N56" s="800"/>
      <c r="O56" s="20"/>
      <c r="P56" s="4"/>
      <c r="Q56" s="4"/>
      <c r="R56" s="4"/>
      <c r="S56" s="4"/>
      <c r="T56" s="4"/>
      <c r="U56" s="4"/>
      <c r="V56" s="4"/>
      <c r="W56" s="21"/>
      <c r="X56" s="20"/>
      <c r="Y56" s="4"/>
      <c r="Z56" s="4"/>
      <c r="AB56" s="490"/>
      <c r="AC56" s="490"/>
      <c r="AD56" s="795"/>
      <c r="AE56" s="795"/>
      <c r="AF56" s="490"/>
      <c r="AG56" s="490"/>
      <c r="AH56" s="1129"/>
      <c r="AI56" s="1129"/>
      <c r="AJ56" s="4"/>
      <c r="AK56" s="21"/>
      <c r="AL56" s="471"/>
      <c r="AM56" s="4"/>
      <c r="AN56" s="4"/>
      <c r="AO56" s="4"/>
      <c r="AP56" s="21"/>
      <c r="AQ56" s="42" t="s">
        <v>23342</v>
      </c>
      <c r="AR56" s="44" t="s">
        <v>17</v>
      </c>
      <c r="AS56" s="220">
        <v>0.9</v>
      </c>
      <c r="AT56" s="220"/>
      <c r="AU56" s="100"/>
      <c r="AV56" s="231"/>
      <c r="AW56" s="35">
        <f>ROUND(ROUND(AH55*$AO$16,0)*AS56,0)</f>
        <v>276</v>
      </c>
      <c r="AX56" s="31"/>
    </row>
    <row r="57" spans="1:50" ht="17.100000000000001" customHeight="1" x14ac:dyDescent="0.15">
      <c r="A57" s="32">
        <v>24</v>
      </c>
      <c r="B57" s="33">
        <v>9837</v>
      </c>
      <c r="C57" s="34" t="s">
        <v>23697</v>
      </c>
      <c r="D57" s="798"/>
      <c r="E57" s="799"/>
      <c r="F57" s="799"/>
      <c r="G57" s="799"/>
      <c r="H57" s="799"/>
      <c r="I57" s="799"/>
      <c r="J57" s="799"/>
      <c r="K57" s="799"/>
      <c r="L57" s="799"/>
      <c r="M57" s="799"/>
      <c r="N57" s="800"/>
      <c r="O57" s="20"/>
      <c r="P57" s="4"/>
      <c r="Q57" s="4"/>
      <c r="R57" s="4"/>
      <c r="S57" s="4"/>
      <c r="T57" s="4"/>
      <c r="U57" s="4"/>
      <c r="V57" s="4"/>
      <c r="W57" s="21"/>
      <c r="X57" s="47" t="s">
        <v>23353</v>
      </c>
      <c r="Y57" s="40"/>
      <c r="Z57" s="40"/>
      <c r="AA57" s="457"/>
      <c r="AB57" s="796"/>
      <c r="AC57" s="796"/>
      <c r="AD57" s="797"/>
      <c r="AE57" s="797"/>
      <c r="AF57" s="796"/>
      <c r="AG57" s="796"/>
      <c r="AH57" s="1112">
        <f>'8短期入所（基本）'!AM57</f>
        <v>370</v>
      </c>
      <c r="AI57" s="1112"/>
      <c r="AJ57" s="40" t="s">
        <v>21</v>
      </c>
      <c r="AK57" s="41"/>
      <c r="AL57" s="471"/>
      <c r="AM57" s="4"/>
      <c r="AN57" s="4"/>
      <c r="AO57" s="4"/>
      <c r="AP57" s="21"/>
      <c r="AQ57" s="42"/>
      <c r="AR57" s="43"/>
      <c r="AS57" s="43"/>
      <c r="AT57" s="43"/>
      <c r="AU57" s="100"/>
      <c r="AV57" s="231"/>
      <c r="AW57" s="35">
        <f>ROUND(AH57*$AO$16,0)</f>
        <v>259</v>
      </c>
      <c r="AX57" s="232"/>
    </row>
    <row r="58" spans="1:50" ht="17.100000000000001" customHeight="1" x14ac:dyDescent="0.15">
      <c r="A58" s="32">
        <v>24</v>
      </c>
      <c r="B58" s="33">
        <v>9839</v>
      </c>
      <c r="C58" s="34" t="s">
        <v>23698</v>
      </c>
      <c r="D58" s="798"/>
      <c r="E58" s="799"/>
      <c r="F58" s="799"/>
      <c r="G58" s="799"/>
      <c r="H58" s="799"/>
      <c r="I58" s="799"/>
      <c r="J58" s="799"/>
      <c r="K58" s="799"/>
      <c r="L58" s="799"/>
      <c r="M58" s="799"/>
      <c r="N58" s="800"/>
      <c r="O58" s="20"/>
      <c r="P58" s="4"/>
      <c r="Q58" s="4"/>
      <c r="R58" s="4"/>
      <c r="S58" s="4"/>
      <c r="T58" s="4"/>
      <c r="U58" s="4"/>
      <c r="V58" s="4"/>
      <c r="W58" s="21"/>
      <c r="X58" s="20"/>
      <c r="Y58" s="4"/>
      <c r="Z58" s="4"/>
      <c r="AB58" s="490"/>
      <c r="AC58" s="490"/>
      <c r="AD58" s="795"/>
      <c r="AE58" s="795"/>
      <c r="AF58" s="490"/>
      <c r="AG58" s="490"/>
      <c r="AH58" s="1129"/>
      <c r="AI58" s="1129"/>
      <c r="AJ58" s="4"/>
      <c r="AK58" s="21"/>
      <c r="AL58" s="471"/>
      <c r="AM58" s="4"/>
      <c r="AN58" s="4"/>
      <c r="AO58" s="4"/>
      <c r="AP58" s="21"/>
      <c r="AQ58" s="42" t="s">
        <v>23342</v>
      </c>
      <c r="AR58" s="44" t="s">
        <v>17</v>
      </c>
      <c r="AS58" s="220">
        <v>0.9</v>
      </c>
      <c r="AT58" s="220"/>
      <c r="AU58" s="100"/>
      <c r="AV58" s="231"/>
      <c r="AW58" s="35">
        <f>ROUND(ROUND(AH57*$AO$16,0)*AS58,0)</f>
        <v>233</v>
      </c>
      <c r="AX58" s="31"/>
    </row>
    <row r="59" spans="1:50" ht="17.100000000000001" customHeight="1" x14ac:dyDescent="0.15">
      <c r="A59" s="32">
        <v>24</v>
      </c>
      <c r="B59" s="33">
        <v>9841</v>
      </c>
      <c r="C59" s="34" t="s">
        <v>23699</v>
      </c>
      <c r="D59" s="798"/>
      <c r="E59" s="799"/>
      <c r="F59" s="799"/>
      <c r="G59" s="799"/>
      <c r="H59" s="799"/>
      <c r="I59" s="799"/>
      <c r="J59" s="799"/>
      <c r="K59" s="799"/>
      <c r="L59" s="799"/>
      <c r="M59" s="799"/>
      <c r="N59" s="800"/>
      <c r="O59" s="1085" t="s">
        <v>23406</v>
      </c>
      <c r="P59" s="1133"/>
      <c r="Q59" s="1133"/>
      <c r="R59" s="1133"/>
      <c r="S59" s="1133"/>
      <c r="T59" s="1133"/>
      <c r="U59" s="1133"/>
      <c r="V59" s="1133"/>
      <c r="W59" s="1134"/>
      <c r="X59" s="47" t="s">
        <v>23368</v>
      </c>
      <c r="Y59" s="40"/>
      <c r="Z59" s="40"/>
      <c r="AA59" s="457"/>
      <c r="AB59" s="796"/>
      <c r="AC59" s="796"/>
      <c r="AD59" s="797"/>
      <c r="AE59" s="797"/>
      <c r="AF59" s="796"/>
      <c r="AG59" s="796"/>
      <c r="AH59" s="1112">
        <f>'8短期入所（基本）'!AM59</f>
        <v>969</v>
      </c>
      <c r="AI59" s="1112"/>
      <c r="AJ59" s="40" t="s">
        <v>21</v>
      </c>
      <c r="AK59" s="41"/>
      <c r="AL59" s="471"/>
      <c r="AM59" s="4"/>
      <c r="AN59" s="4"/>
      <c r="AO59" s="4"/>
      <c r="AP59" s="21"/>
      <c r="AQ59" s="42"/>
      <c r="AR59" s="43"/>
      <c r="AS59" s="43"/>
      <c r="AT59" s="43"/>
      <c r="AU59" s="100"/>
      <c r="AV59" s="231"/>
      <c r="AW59" s="35">
        <f>ROUND(AH59*$AO$16,0)</f>
        <v>678</v>
      </c>
      <c r="AX59" s="232"/>
    </row>
    <row r="60" spans="1:50" ht="17.100000000000001" customHeight="1" x14ac:dyDescent="0.15">
      <c r="A60" s="32">
        <v>24</v>
      </c>
      <c r="B60" s="33">
        <v>9843</v>
      </c>
      <c r="C60" s="34" t="s">
        <v>23700</v>
      </c>
      <c r="D60" s="798"/>
      <c r="E60" s="799"/>
      <c r="F60" s="799"/>
      <c r="G60" s="799"/>
      <c r="H60" s="799"/>
      <c r="I60" s="799"/>
      <c r="J60" s="799"/>
      <c r="K60" s="799"/>
      <c r="L60" s="799"/>
      <c r="M60" s="799"/>
      <c r="N60" s="800"/>
      <c r="O60" s="1088"/>
      <c r="P60" s="1135"/>
      <c r="Q60" s="1135"/>
      <c r="R60" s="1135"/>
      <c r="S60" s="1135"/>
      <c r="T60" s="1135"/>
      <c r="U60" s="1135"/>
      <c r="V60" s="1135"/>
      <c r="W60" s="1136"/>
      <c r="X60" s="20"/>
      <c r="Y60" s="4"/>
      <c r="Z60" s="4"/>
      <c r="AB60" s="490"/>
      <c r="AC60" s="490"/>
      <c r="AD60" s="795"/>
      <c r="AE60" s="795"/>
      <c r="AF60" s="490"/>
      <c r="AG60" s="490"/>
      <c r="AH60" s="1129"/>
      <c r="AI60" s="1129"/>
      <c r="AJ60" s="4"/>
      <c r="AK60" s="21"/>
      <c r="AL60" s="471"/>
      <c r="AM60" s="4"/>
      <c r="AN60" s="4"/>
      <c r="AO60" s="4"/>
      <c r="AP60" s="21"/>
      <c r="AQ60" s="42" t="s">
        <v>23342</v>
      </c>
      <c r="AR60" s="44" t="s">
        <v>17</v>
      </c>
      <c r="AS60" s="220">
        <v>0.9</v>
      </c>
      <c r="AT60" s="220"/>
      <c r="AU60" s="100"/>
      <c r="AV60" s="231"/>
      <c r="AW60" s="35">
        <f>ROUND(ROUND(AH59*$AO$16,0)*AS60,0)</f>
        <v>610</v>
      </c>
      <c r="AX60" s="31"/>
    </row>
    <row r="61" spans="1:50" ht="17.100000000000001" customHeight="1" x14ac:dyDescent="0.15">
      <c r="A61" s="32">
        <v>24</v>
      </c>
      <c r="B61" s="33">
        <v>9845</v>
      </c>
      <c r="C61" s="34" t="s">
        <v>23701</v>
      </c>
      <c r="D61" s="798"/>
      <c r="E61" s="799"/>
      <c r="F61" s="799"/>
      <c r="G61" s="799"/>
      <c r="H61" s="799"/>
      <c r="I61" s="799"/>
      <c r="J61" s="799"/>
      <c r="K61" s="799"/>
      <c r="L61" s="799"/>
      <c r="M61" s="799"/>
      <c r="N61" s="800"/>
      <c r="O61" s="1137"/>
      <c r="P61" s="1135"/>
      <c r="Q61" s="1135"/>
      <c r="R61" s="1135"/>
      <c r="S61" s="1135"/>
      <c r="T61" s="1135"/>
      <c r="U61" s="1135"/>
      <c r="V61" s="1135"/>
      <c r="W61" s="1136"/>
      <c r="X61" s="47" t="s">
        <v>23371</v>
      </c>
      <c r="Y61" s="40"/>
      <c r="Z61" s="40"/>
      <c r="AA61" s="457"/>
      <c r="AB61" s="796"/>
      <c r="AC61" s="796"/>
      <c r="AD61" s="797"/>
      <c r="AE61" s="797"/>
      <c r="AF61" s="796"/>
      <c r="AG61" s="796"/>
      <c r="AH61" s="1112">
        <f>'8短期入所（基本）'!AM61</f>
        <v>804</v>
      </c>
      <c r="AI61" s="1112"/>
      <c r="AJ61" s="40" t="s">
        <v>21</v>
      </c>
      <c r="AK61" s="41"/>
      <c r="AL61" s="471"/>
      <c r="AM61" s="4"/>
      <c r="AN61" s="4"/>
      <c r="AO61" s="4"/>
      <c r="AP61" s="21"/>
      <c r="AQ61" s="42"/>
      <c r="AR61" s="43"/>
      <c r="AS61" s="43"/>
      <c r="AT61" s="43"/>
      <c r="AU61" s="100"/>
      <c r="AV61" s="231"/>
      <c r="AW61" s="35">
        <f>ROUND(AH61*$AO$16,0)</f>
        <v>563</v>
      </c>
      <c r="AX61" s="232"/>
    </row>
    <row r="62" spans="1:50" ht="17.100000000000001" customHeight="1" x14ac:dyDescent="0.15">
      <c r="A62" s="32">
        <v>24</v>
      </c>
      <c r="B62" s="33">
        <v>9847</v>
      </c>
      <c r="C62" s="34" t="s">
        <v>23702</v>
      </c>
      <c r="D62" s="798"/>
      <c r="E62" s="799"/>
      <c r="F62" s="799"/>
      <c r="G62" s="799"/>
      <c r="H62" s="799"/>
      <c r="I62" s="799"/>
      <c r="J62" s="799"/>
      <c r="K62" s="799"/>
      <c r="L62" s="799"/>
      <c r="M62" s="799"/>
      <c r="N62" s="800"/>
      <c r="O62" s="801"/>
      <c r="P62" s="802"/>
      <c r="Q62" s="802"/>
      <c r="R62" s="802"/>
      <c r="S62" s="802"/>
      <c r="T62" s="802"/>
      <c r="U62" s="802"/>
      <c r="V62" s="802"/>
      <c r="W62" s="803"/>
      <c r="X62" s="20"/>
      <c r="Y62" s="4"/>
      <c r="Z62" s="4"/>
      <c r="AB62" s="490"/>
      <c r="AC62" s="490"/>
      <c r="AD62" s="795"/>
      <c r="AE62" s="795"/>
      <c r="AF62" s="490"/>
      <c r="AG62" s="490"/>
      <c r="AH62" s="1129"/>
      <c r="AI62" s="1129"/>
      <c r="AJ62" s="4"/>
      <c r="AK62" s="21"/>
      <c r="AL62" s="471"/>
      <c r="AM62" s="4"/>
      <c r="AN62" s="4"/>
      <c r="AO62" s="4"/>
      <c r="AP62" s="21"/>
      <c r="AQ62" s="42" t="s">
        <v>23342</v>
      </c>
      <c r="AR62" s="44" t="s">
        <v>17</v>
      </c>
      <c r="AS62" s="220">
        <v>0.9</v>
      </c>
      <c r="AT62" s="220"/>
      <c r="AU62" s="100"/>
      <c r="AV62" s="231"/>
      <c r="AW62" s="35">
        <f>ROUND(ROUND(AH61*$AO$16,0)*AS62,0)</f>
        <v>507</v>
      </c>
      <c r="AX62" s="31"/>
    </row>
    <row r="63" spans="1:50" ht="17.100000000000001" customHeight="1" x14ac:dyDescent="0.15">
      <c r="A63" s="32">
        <v>24</v>
      </c>
      <c r="B63" s="33">
        <v>9849</v>
      </c>
      <c r="C63" s="34" t="s">
        <v>23703</v>
      </c>
      <c r="D63" s="798"/>
      <c r="E63" s="799"/>
      <c r="F63" s="799"/>
      <c r="G63" s="799"/>
      <c r="H63" s="799"/>
      <c r="I63" s="799"/>
      <c r="J63" s="799"/>
      <c r="K63" s="799"/>
      <c r="L63" s="799"/>
      <c r="M63" s="799"/>
      <c r="N63" s="800"/>
      <c r="O63" s="20"/>
      <c r="P63" s="4"/>
      <c r="Q63" s="4"/>
      <c r="R63" s="4"/>
      <c r="S63" s="4"/>
      <c r="T63" s="4"/>
      <c r="U63" s="4"/>
      <c r="V63" s="4"/>
      <c r="W63" s="21"/>
      <c r="X63" s="47" t="s">
        <v>23374</v>
      </c>
      <c r="Y63" s="40"/>
      <c r="Z63" s="40"/>
      <c r="AA63" s="457"/>
      <c r="AB63" s="796"/>
      <c r="AC63" s="796"/>
      <c r="AD63" s="797"/>
      <c r="AE63" s="797"/>
      <c r="AF63" s="796"/>
      <c r="AG63" s="796"/>
      <c r="AH63" s="1112">
        <f>'8短期入所（基本）'!AM63</f>
        <v>700</v>
      </c>
      <c r="AI63" s="1112"/>
      <c r="AJ63" s="40" t="s">
        <v>21</v>
      </c>
      <c r="AK63" s="41"/>
      <c r="AL63" s="471"/>
      <c r="AM63" s="4"/>
      <c r="AN63" s="4"/>
      <c r="AO63" s="4"/>
      <c r="AP63" s="21"/>
      <c r="AQ63" s="42"/>
      <c r="AR63" s="43"/>
      <c r="AS63" s="43"/>
      <c r="AT63" s="43"/>
      <c r="AU63" s="100"/>
      <c r="AV63" s="231"/>
      <c r="AW63" s="35">
        <f>ROUND(AH63*$AO$16,0)</f>
        <v>490</v>
      </c>
      <c r="AX63" s="232"/>
    </row>
    <row r="64" spans="1:50" ht="17.100000000000001" customHeight="1" x14ac:dyDescent="0.15">
      <c r="A64" s="32">
        <v>24</v>
      </c>
      <c r="B64" s="33">
        <v>9851</v>
      </c>
      <c r="C64" s="34" t="s">
        <v>23704</v>
      </c>
      <c r="D64" s="798"/>
      <c r="E64" s="799"/>
      <c r="F64" s="799"/>
      <c r="G64" s="799"/>
      <c r="H64" s="799"/>
      <c r="I64" s="799"/>
      <c r="J64" s="799"/>
      <c r="K64" s="799"/>
      <c r="L64" s="799"/>
      <c r="M64" s="799"/>
      <c r="N64" s="800"/>
      <c r="O64" s="20"/>
      <c r="P64" s="4"/>
      <c r="Q64" s="4"/>
      <c r="R64" s="4"/>
      <c r="S64" s="4"/>
      <c r="T64" s="4"/>
      <c r="U64" s="4"/>
      <c r="V64" s="4"/>
      <c r="W64" s="21"/>
      <c r="X64" s="20"/>
      <c r="Y64" s="4"/>
      <c r="Z64" s="4"/>
      <c r="AB64" s="490"/>
      <c r="AC64" s="490"/>
      <c r="AD64" s="795"/>
      <c r="AE64" s="795"/>
      <c r="AF64" s="490"/>
      <c r="AG64" s="490"/>
      <c r="AH64" s="1129"/>
      <c r="AI64" s="1129"/>
      <c r="AJ64" s="4"/>
      <c r="AK64" s="21"/>
      <c r="AL64" s="471"/>
      <c r="AM64" s="4"/>
      <c r="AN64" s="4"/>
      <c r="AO64" s="4"/>
      <c r="AP64" s="21"/>
      <c r="AQ64" s="42" t="s">
        <v>23342</v>
      </c>
      <c r="AR64" s="44" t="s">
        <v>17</v>
      </c>
      <c r="AS64" s="220">
        <v>0.9</v>
      </c>
      <c r="AT64" s="220"/>
      <c r="AU64" s="100"/>
      <c r="AV64" s="231"/>
      <c r="AW64" s="35">
        <f>ROUND(ROUND(AH63*$AO$16,0)*AS64,0)</f>
        <v>441</v>
      </c>
      <c r="AX64" s="31"/>
    </row>
    <row r="65" spans="1:50" ht="17.100000000000001" customHeight="1" x14ac:dyDescent="0.15">
      <c r="A65" s="32">
        <v>24</v>
      </c>
      <c r="B65" s="33">
        <v>9853</v>
      </c>
      <c r="C65" s="34" t="s">
        <v>23705</v>
      </c>
      <c r="D65" s="798"/>
      <c r="E65" s="799"/>
      <c r="F65" s="799"/>
      <c r="G65" s="799"/>
      <c r="H65" s="799"/>
      <c r="I65" s="799"/>
      <c r="J65" s="799"/>
      <c r="K65" s="799"/>
      <c r="L65" s="799"/>
      <c r="M65" s="799"/>
      <c r="N65" s="800"/>
      <c r="O65" s="1085" t="s">
        <v>23413</v>
      </c>
      <c r="P65" s="1133"/>
      <c r="Q65" s="1133"/>
      <c r="R65" s="1133"/>
      <c r="S65" s="1133"/>
      <c r="T65" s="1133"/>
      <c r="U65" s="1133"/>
      <c r="V65" s="1133"/>
      <c r="W65" s="1134"/>
      <c r="X65" s="47" t="s">
        <v>23368</v>
      </c>
      <c r="Y65" s="40"/>
      <c r="Z65" s="40"/>
      <c r="AA65" s="457"/>
      <c r="AB65" s="796"/>
      <c r="AC65" s="796"/>
      <c r="AD65" s="797"/>
      <c r="AE65" s="797"/>
      <c r="AF65" s="796"/>
      <c r="AG65" s="796"/>
      <c r="AH65" s="1112">
        <f>'8短期入所（基本）'!AM65</f>
        <v>719</v>
      </c>
      <c r="AI65" s="1112"/>
      <c r="AJ65" s="40" t="s">
        <v>21</v>
      </c>
      <c r="AK65" s="41"/>
      <c r="AL65" s="471"/>
      <c r="AM65" s="4"/>
      <c r="AN65" s="4"/>
      <c r="AO65" s="4"/>
      <c r="AP65" s="21"/>
      <c r="AQ65" s="42"/>
      <c r="AR65" s="43"/>
      <c r="AS65" s="43"/>
      <c r="AT65" s="43"/>
      <c r="AU65" s="100"/>
      <c r="AV65" s="231"/>
      <c r="AW65" s="35">
        <f>ROUND(AH65*$AO$16,0)</f>
        <v>503</v>
      </c>
      <c r="AX65" s="232"/>
    </row>
    <row r="66" spans="1:50" ht="17.100000000000001" customHeight="1" x14ac:dyDescent="0.15">
      <c r="A66" s="32">
        <v>24</v>
      </c>
      <c r="B66" s="33">
        <v>9855</v>
      </c>
      <c r="C66" s="34" t="s">
        <v>23706</v>
      </c>
      <c r="D66" s="798"/>
      <c r="E66" s="799"/>
      <c r="F66" s="799"/>
      <c r="G66" s="799"/>
      <c r="H66" s="799"/>
      <c r="I66" s="799"/>
      <c r="J66" s="799"/>
      <c r="K66" s="799"/>
      <c r="L66" s="799"/>
      <c r="M66" s="799"/>
      <c r="N66" s="800"/>
      <c r="O66" s="1088"/>
      <c r="P66" s="1135"/>
      <c r="Q66" s="1135"/>
      <c r="R66" s="1135"/>
      <c r="S66" s="1135"/>
      <c r="T66" s="1135"/>
      <c r="U66" s="1135"/>
      <c r="V66" s="1135"/>
      <c r="W66" s="1136"/>
      <c r="X66" s="20"/>
      <c r="Y66" s="4"/>
      <c r="Z66" s="4"/>
      <c r="AB66" s="490"/>
      <c r="AC66" s="490"/>
      <c r="AD66" s="795"/>
      <c r="AE66" s="795"/>
      <c r="AF66" s="490"/>
      <c r="AG66" s="490"/>
      <c r="AH66" s="1129"/>
      <c r="AI66" s="1129"/>
      <c r="AJ66" s="4"/>
      <c r="AK66" s="21"/>
      <c r="AL66" s="471"/>
      <c r="AM66" s="4"/>
      <c r="AN66" s="4"/>
      <c r="AO66" s="4"/>
      <c r="AP66" s="21"/>
      <c r="AQ66" s="42" t="s">
        <v>23342</v>
      </c>
      <c r="AR66" s="44" t="s">
        <v>17</v>
      </c>
      <c r="AS66" s="220">
        <v>0.9</v>
      </c>
      <c r="AT66" s="220"/>
      <c r="AU66" s="100"/>
      <c r="AV66" s="231"/>
      <c r="AW66" s="35">
        <f>ROUND(ROUND(AH65*$AO$16,0)*AS66,0)</f>
        <v>453</v>
      </c>
      <c r="AX66" s="31"/>
    </row>
    <row r="67" spans="1:50" ht="17.100000000000001" customHeight="1" x14ac:dyDescent="0.15">
      <c r="A67" s="32">
        <v>24</v>
      </c>
      <c r="B67" s="33">
        <v>9857</v>
      </c>
      <c r="C67" s="34" t="s">
        <v>23707</v>
      </c>
      <c r="D67" s="798"/>
      <c r="E67" s="799"/>
      <c r="F67" s="799"/>
      <c r="G67" s="799"/>
      <c r="H67" s="799"/>
      <c r="I67" s="799"/>
      <c r="J67" s="799"/>
      <c r="K67" s="799"/>
      <c r="L67" s="799"/>
      <c r="M67" s="799"/>
      <c r="N67" s="800"/>
      <c r="O67" s="1137"/>
      <c r="P67" s="1135"/>
      <c r="Q67" s="1135"/>
      <c r="R67" s="1135"/>
      <c r="S67" s="1135"/>
      <c r="T67" s="1135"/>
      <c r="U67" s="1135"/>
      <c r="V67" s="1135"/>
      <c r="W67" s="1136"/>
      <c r="X67" s="47" t="s">
        <v>23371</v>
      </c>
      <c r="Y67" s="40"/>
      <c r="Z67" s="40"/>
      <c r="AA67" s="457"/>
      <c r="AB67" s="796"/>
      <c r="AC67" s="796"/>
      <c r="AD67" s="797"/>
      <c r="AE67" s="797"/>
      <c r="AF67" s="796"/>
      <c r="AG67" s="796"/>
      <c r="AH67" s="1112">
        <f>'8短期入所（基本）'!AM67</f>
        <v>475</v>
      </c>
      <c r="AI67" s="1112"/>
      <c r="AJ67" s="40" t="s">
        <v>21</v>
      </c>
      <c r="AK67" s="41"/>
      <c r="AL67" s="471"/>
      <c r="AM67" s="4"/>
      <c r="AN67" s="4"/>
      <c r="AO67" s="4"/>
      <c r="AP67" s="21"/>
      <c r="AQ67" s="42"/>
      <c r="AR67" s="43"/>
      <c r="AS67" s="43"/>
      <c r="AT67" s="43"/>
      <c r="AU67" s="100"/>
      <c r="AV67" s="231"/>
      <c r="AW67" s="35">
        <f>ROUND(AH67*$AO$16,0)</f>
        <v>333</v>
      </c>
      <c r="AX67" s="232"/>
    </row>
    <row r="68" spans="1:50" ht="17.100000000000001" customHeight="1" x14ac:dyDescent="0.15">
      <c r="A68" s="32">
        <v>24</v>
      </c>
      <c r="B68" s="33">
        <v>9859</v>
      </c>
      <c r="C68" s="34" t="s">
        <v>23708</v>
      </c>
      <c r="D68" s="798"/>
      <c r="E68" s="799"/>
      <c r="F68" s="799"/>
      <c r="G68" s="799"/>
      <c r="H68" s="799"/>
      <c r="I68" s="799"/>
      <c r="J68" s="799"/>
      <c r="K68" s="799"/>
      <c r="L68" s="799"/>
      <c r="M68" s="799"/>
      <c r="N68" s="800"/>
      <c r="O68" s="801"/>
      <c r="P68" s="802"/>
      <c r="Q68" s="802"/>
      <c r="R68" s="802"/>
      <c r="S68" s="802"/>
      <c r="T68" s="802"/>
      <c r="U68" s="802"/>
      <c r="V68" s="802"/>
      <c r="W68" s="803"/>
      <c r="X68" s="20"/>
      <c r="Y68" s="4"/>
      <c r="Z68" s="4"/>
      <c r="AB68" s="490"/>
      <c r="AC68" s="490"/>
      <c r="AD68" s="795"/>
      <c r="AE68" s="795"/>
      <c r="AF68" s="490"/>
      <c r="AG68" s="490"/>
      <c r="AH68" s="1129"/>
      <c r="AI68" s="1129"/>
      <c r="AJ68" s="4"/>
      <c r="AK68" s="21"/>
      <c r="AL68" s="471"/>
      <c r="AM68" s="4"/>
      <c r="AN68" s="4"/>
      <c r="AO68" s="4"/>
      <c r="AP68" s="21"/>
      <c r="AQ68" s="42" t="s">
        <v>23342</v>
      </c>
      <c r="AR68" s="44" t="s">
        <v>17</v>
      </c>
      <c r="AS68" s="220">
        <v>0.9</v>
      </c>
      <c r="AT68" s="220"/>
      <c r="AU68" s="100"/>
      <c r="AV68" s="231"/>
      <c r="AW68" s="35">
        <f>ROUND(ROUND(AH67*$AO$16,0)*AS68,0)</f>
        <v>300</v>
      </c>
      <c r="AX68" s="31"/>
    </row>
    <row r="69" spans="1:50" ht="17.100000000000001" customHeight="1" x14ac:dyDescent="0.15">
      <c r="A69" s="32">
        <v>24</v>
      </c>
      <c r="B69" s="33">
        <v>9861</v>
      </c>
      <c r="C69" s="34" t="s">
        <v>23709</v>
      </c>
      <c r="D69" s="798"/>
      <c r="E69" s="799"/>
      <c r="F69" s="799"/>
      <c r="G69" s="799"/>
      <c r="H69" s="799"/>
      <c r="I69" s="799"/>
      <c r="J69" s="799"/>
      <c r="K69" s="799"/>
      <c r="L69" s="799"/>
      <c r="M69" s="799"/>
      <c r="N69" s="800"/>
      <c r="O69" s="20"/>
      <c r="P69" s="4"/>
      <c r="Q69" s="4"/>
      <c r="R69" s="4"/>
      <c r="S69" s="4"/>
      <c r="T69" s="4"/>
      <c r="U69" s="4"/>
      <c r="V69" s="4"/>
      <c r="W69" s="21"/>
      <c r="X69" s="47" t="s">
        <v>23374</v>
      </c>
      <c r="Y69" s="40"/>
      <c r="Z69" s="40"/>
      <c r="AA69" s="457"/>
      <c r="AB69" s="796"/>
      <c r="AC69" s="796"/>
      <c r="AD69" s="797"/>
      <c r="AE69" s="797"/>
      <c r="AF69" s="796"/>
      <c r="AG69" s="796"/>
      <c r="AH69" s="1112">
        <f>'8短期入所（基本）'!AM69</f>
        <v>370</v>
      </c>
      <c r="AI69" s="1112"/>
      <c r="AJ69" s="40" t="s">
        <v>21</v>
      </c>
      <c r="AK69" s="41"/>
      <c r="AL69" s="471"/>
      <c r="AM69" s="4"/>
      <c r="AN69" s="4"/>
      <c r="AO69" s="4"/>
      <c r="AP69" s="21"/>
      <c r="AQ69" s="42"/>
      <c r="AR69" s="43"/>
      <c r="AS69" s="43"/>
      <c r="AT69" s="43"/>
      <c r="AU69" s="100"/>
      <c r="AV69" s="231"/>
      <c r="AW69" s="35">
        <f>ROUND(AH69*$AO$16,0)</f>
        <v>259</v>
      </c>
      <c r="AX69" s="232"/>
    </row>
    <row r="70" spans="1:50" ht="17.100000000000001" customHeight="1" x14ac:dyDescent="0.15">
      <c r="A70" s="32">
        <v>24</v>
      </c>
      <c r="B70" s="33">
        <v>9863</v>
      </c>
      <c r="C70" s="34" t="s">
        <v>23710</v>
      </c>
      <c r="D70" s="798"/>
      <c r="E70" s="799"/>
      <c r="F70" s="799"/>
      <c r="G70" s="799"/>
      <c r="H70" s="799"/>
      <c r="I70" s="799"/>
      <c r="J70" s="799"/>
      <c r="K70" s="799"/>
      <c r="L70" s="799"/>
      <c r="M70" s="799"/>
      <c r="N70" s="800"/>
      <c r="O70" s="20"/>
      <c r="P70" s="4"/>
      <c r="Q70" s="4"/>
      <c r="R70" s="4"/>
      <c r="S70" s="4"/>
      <c r="T70" s="4"/>
      <c r="U70" s="4"/>
      <c r="V70" s="4"/>
      <c r="W70" s="21"/>
      <c r="X70" s="20"/>
      <c r="Y70" s="4"/>
      <c r="Z70" s="4"/>
      <c r="AB70" s="490"/>
      <c r="AC70" s="490"/>
      <c r="AD70" s="795"/>
      <c r="AE70" s="795"/>
      <c r="AF70" s="490"/>
      <c r="AG70" s="490"/>
      <c r="AH70" s="1129"/>
      <c r="AI70" s="1129"/>
      <c r="AJ70" s="4"/>
      <c r="AK70" s="21"/>
      <c r="AL70" s="471"/>
      <c r="AM70" s="4"/>
      <c r="AN70" s="4"/>
      <c r="AO70" s="4"/>
      <c r="AP70" s="21"/>
      <c r="AQ70" s="42" t="s">
        <v>23342</v>
      </c>
      <c r="AR70" s="44" t="s">
        <v>17</v>
      </c>
      <c r="AS70" s="220">
        <v>0.9</v>
      </c>
      <c r="AT70" s="220"/>
      <c r="AU70" s="100"/>
      <c r="AV70" s="231"/>
      <c r="AW70" s="35">
        <f>ROUND(ROUND(AH69*$AO$16,0)*AS70,0)</f>
        <v>233</v>
      </c>
      <c r="AX70" s="31"/>
    </row>
    <row r="71" spans="1:50" ht="17.100000000000001" customHeight="1" x14ac:dyDescent="0.15">
      <c r="A71" s="32">
        <v>24</v>
      </c>
      <c r="B71" s="32">
        <v>9411</v>
      </c>
      <c r="C71" s="172" t="s">
        <v>23711</v>
      </c>
      <c r="D71" s="1101" t="s">
        <v>23420</v>
      </c>
      <c r="E71" s="1102"/>
      <c r="F71" s="1102"/>
      <c r="G71" s="1102"/>
      <c r="H71" s="1102"/>
      <c r="I71" s="1102"/>
      <c r="J71" s="1102"/>
      <c r="K71" s="1102"/>
      <c r="L71" s="1102"/>
      <c r="M71" s="1102"/>
      <c r="N71" s="1103"/>
      <c r="O71" s="47" t="s">
        <v>23421</v>
      </c>
      <c r="P71" s="40"/>
      <c r="Q71" s="40"/>
      <c r="R71" s="40"/>
      <c r="S71" s="40"/>
      <c r="T71" s="40"/>
      <c r="U71" s="40"/>
      <c r="V71" s="48"/>
      <c r="W71" s="48"/>
      <c r="X71" s="40"/>
      <c r="Y71" s="48"/>
      <c r="Z71" s="48"/>
      <c r="AA71" s="40"/>
      <c r="AB71" s="40"/>
      <c r="AC71" s="40"/>
      <c r="AD71" s="65"/>
      <c r="AE71" s="65"/>
      <c r="AF71" s="40"/>
      <c r="AG71" s="40"/>
      <c r="AH71" s="1112">
        <f>'8短期入所（基本）'!AM71</f>
        <v>3010</v>
      </c>
      <c r="AI71" s="1112"/>
      <c r="AJ71" s="40" t="s">
        <v>21</v>
      </c>
      <c r="AK71" s="41"/>
      <c r="AL71" s="20"/>
      <c r="AM71" s="4"/>
      <c r="AN71" s="858"/>
      <c r="AO71" s="858"/>
      <c r="AP71" s="863"/>
      <c r="AQ71" s="859"/>
      <c r="AR71" s="108"/>
      <c r="AS71" s="108"/>
      <c r="AT71" s="108"/>
      <c r="AU71" s="881"/>
      <c r="AV71" s="860"/>
      <c r="AW71" s="35">
        <f>ROUND(AH71*$AO$16,0)</f>
        <v>2107</v>
      </c>
      <c r="AX71" s="232"/>
    </row>
    <row r="72" spans="1:50" ht="17.100000000000001" customHeight="1" x14ac:dyDescent="0.15">
      <c r="A72" s="32">
        <v>24</v>
      </c>
      <c r="B72" s="33">
        <v>9422</v>
      </c>
      <c r="C72" s="34" t="s">
        <v>23712</v>
      </c>
      <c r="D72" s="1101"/>
      <c r="E72" s="1102"/>
      <c r="F72" s="1102"/>
      <c r="G72" s="1102"/>
      <c r="H72" s="1102"/>
      <c r="I72" s="1102"/>
      <c r="J72" s="1102"/>
      <c r="K72" s="1102"/>
      <c r="L72" s="1102"/>
      <c r="M72" s="1102"/>
      <c r="N72" s="1103"/>
      <c r="O72" s="73"/>
      <c r="P72" s="74"/>
      <c r="Q72" s="74"/>
      <c r="R72" s="74"/>
      <c r="S72" s="74"/>
      <c r="T72" s="74"/>
      <c r="U72" s="74"/>
      <c r="V72" s="74"/>
      <c r="W72" s="74"/>
      <c r="X72" s="4"/>
      <c r="Y72" s="4"/>
      <c r="Z72" s="4"/>
      <c r="AA72" s="2"/>
      <c r="AB72" s="4"/>
      <c r="AC72" s="4"/>
      <c r="AD72" s="23"/>
      <c r="AE72" s="23"/>
      <c r="AF72" s="4"/>
      <c r="AG72" s="4"/>
      <c r="AH72" s="1129"/>
      <c r="AI72" s="1129"/>
      <c r="AJ72" s="4"/>
      <c r="AK72" s="21"/>
      <c r="AL72" s="20"/>
      <c r="AM72" s="4"/>
      <c r="AN72" s="4"/>
      <c r="AO72" s="4"/>
      <c r="AP72" s="21"/>
      <c r="AQ72" s="42" t="s">
        <v>23342</v>
      </c>
      <c r="AR72" s="44" t="s">
        <v>17</v>
      </c>
      <c r="AS72" s="220">
        <v>0.9</v>
      </c>
      <c r="AT72" s="220"/>
      <c r="AU72" s="100"/>
      <c r="AV72" s="231"/>
      <c r="AW72" s="35">
        <f>ROUND(ROUND(AH71*$AO$16,0)*AS72,0)</f>
        <v>1896</v>
      </c>
      <c r="AX72" s="31"/>
    </row>
    <row r="73" spans="1:50" ht="17.100000000000001" customHeight="1" x14ac:dyDescent="0.15">
      <c r="A73" s="32">
        <v>24</v>
      </c>
      <c r="B73" s="32">
        <v>9211</v>
      </c>
      <c r="C73" s="172" t="s">
        <v>23713</v>
      </c>
      <c r="D73" s="1101"/>
      <c r="E73" s="1102"/>
      <c r="F73" s="1102"/>
      <c r="G73" s="1102"/>
      <c r="H73" s="1102"/>
      <c r="I73" s="1102"/>
      <c r="J73" s="1102"/>
      <c r="K73" s="1102"/>
      <c r="L73" s="1102"/>
      <c r="M73" s="1102"/>
      <c r="N73" s="1103"/>
      <c r="O73" s="47" t="s">
        <v>23424</v>
      </c>
      <c r="P73" s="40"/>
      <c r="Q73" s="40"/>
      <c r="R73" s="40"/>
      <c r="S73" s="40"/>
      <c r="T73" s="40"/>
      <c r="U73" s="40"/>
      <c r="V73" s="48"/>
      <c r="W73" s="48"/>
      <c r="X73" s="40"/>
      <c r="Y73" s="48"/>
      <c r="Z73" s="48"/>
      <c r="AA73" s="40"/>
      <c r="AB73" s="40"/>
      <c r="AC73" s="40"/>
      <c r="AD73" s="65"/>
      <c r="AE73" s="65"/>
      <c r="AF73" s="40"/>
      <c r="AG73" s="40"/>
      <c r="AH73" s="1112">
        <f>'8短期入所（基本）'!AM73</f>
        <v>2762</v>
      </c>
      <c r="AI73" s="1112"/>
      <c r="AJ73" s="40" t="s">
        <v>21</v>
      </c>
      <c r="AK73" s="41"/>
      <c r="AL73" s="20"/>
      <c r="AM73" s="4"/>
      <c r="AN73" s="858"/>
      <c r="AO73" s="858"/>
      <c r="AP73" s="863"/>
      <c r="AQ73" s="859"/>
      <c r="AR73" s="108"/>
      <c r="AS73" s="108"/>
      <c r="AT73" s="108"/>
      <c r="AU73" s="881"/>
      <c r="AV73" s="860"/>
      <c r="AW73" s="35">
        <f>ROUND(AH73*$AO$16,0)</f>
        <v>1933</v>
      </c>
      <c r="AX73" s="232"/>
    </row>
    <row r="74" spans="1:50" ht="17.100000000000001" customHeight="1" x14ac:dyDescent="0.15">
      <c r="A74" s="32">
        <v>24</v>
      </c>
      <c r="B74" s="33">
        <v>9222</v>
      </c>
      <c r="C74" s="34" t="s">
        <v>23714</v>
      </c>
      <c r="D74" s="1101"/>
      <c r="E74" s="1102"/>
      <c r="F74" s="1102"/>
      <c r="G74" s="1102"/>
      <c r="H74" s="1102"/>
      <c r="I74" s="1102"/>
      <c r="J74" s="1102"/>
      <c r="K74" s="1102"/>
      <c r="L74" s="1102"/>
      <c r="M74" s="1102"/>
      <c r="N74" s="1103"/>
      <c r="O74" s="73"/>
      <c r="P74" s="74"/>
      <c r="Q74" s="74"/>
      <c r="R74" s="74"/>
      <c r="S74" s="74"/>
      <c r="T74" s="74"/>
      <c r="U74" s="74"/>
      <c r="V74" s="74"/>
      <c r="W74" s="74"/>
      <c r="X74" s="4"/>
      <c r="Y74" s="4"/>
      <c r="Z74" s="4"/>
      <c r="AA74" s="2"/>
      <c r="AB74" s="4"/>
      <c r="AC74" s="4"/>
      <c r="AD74" s="23"/>
      <c r="AE74" s="23"/>
      <c r="AF74" s="4"/>
      <c r="AG74" s="4"/>
      <c r="AH74" s="1129"/>
      <c r="AI74" s="1129"/>
      <c r="AJ74" s="4"/>
      <c r="AK74" s="21"/>
      <c r="AL74" s="20"/>
      <c r="AM74" s="4"/>
      <c r="AN74" s="4"/>
      <c r="AO74" s="4"/>
      <c r="AP74" s="21"/>
      <c r="AQ74" s="42" t="s">
        <v>23342</v>
      </c>
      <c r="AR74" s="44" t="s">
        <v>17</v>
      </c>
      <c r="AS74" s="220">
        <v>0.9</v>
      </c>
      <c r="AT74" s="220"/>
      <c r="AU74" s="100"/>
      <c r="AV74" s="231"/>
      <c r="AW74" s="35">
        <f>ROUND(ROUND(AH73*$AO$16,0)*AS74,0)</f>
        <v>1740</v>
      </c>
      <c r="AX74" s="31"/>
    </row>
    <row r="75" spans="1:50" ht="17.100000000000001" customHeight="1" x14ac:dyDescent="0.15">
      <c r="A75" s="32">
        <v>24</v>
      </c>
      <c r="B75" s="32">
        <v>9311</v>
      </c>
      <c r="C75" s="172" t="s">
        <v>23715</v>
      </c>
      <c r="D75" s="1085"/>
      <c r="E75" s="1086"/>
      <c r="F75" s="1086"/>
      <c r="G75" s="1086"/>
      <c r="H75" s="1086"/>
      <c r="I75" s="1086"/>
      <c r="J75" s="1086"/>
      <c r="K75" s="1086"/>
      <c r="L75" s="1086"/>
      <c r="M75" s="1086"/>
      <c r="N75" s="1087"/>
      <c r="O75" s="47" t="s">
        <v>23427</v>
      </c>
      <c r="P75" s="40"/>
      <c r="Q75" s="40"/>
      <c r="R75" s="40"/>
      <c r="S75" s="40"/>
      <c r="T75" s="40"/>
      <c r="U75" s="40"/>
      <c r="V75" s="48"/>
      <c r="W75" s="48"/>
      <c r="X75" s="40"/>
      <c r="Y75" s="48"/>
      <c r="Z75" s="48"/>
      <c r="AA75" s="40"/>
      <c r="AB75" s="40"/>
      <c r="AC75" s="40"/>
      <c r="AD75" s="65"/>
      <c r="AE75" s="65"/>
      <c r="AF75" s="40"/>
      <c r="AG75" s="40"/>
      <c r="AH75" s="1112">
        <f>'8短期入所（基本）'!AM75</f>
        <v>1747</v>
      </c>
      <c r="AI75" s="1112"/>
      <c r="AJ75" s="40" t="s">
        <v>21</v>
      </c>
      <c r="AK75" s="41"/>
      <c r="AL75" s="20"/>
      <c r="AM75" s="4"/>
      <c r="AN75" s="858"/>
      <c r="AO75" s="858"/>
      <c r="AP75" s="863"/>
      <c r="AQ75" s="859"/>
      <c r="AR75" s="108"/>
      <c r="AS75" s="108"/>
      <c r="AT75" s="108"/>
      <c r="AU75" s="881"/>
      <c r="AV75" s="860"/>
      <c r="AW75" s="35">
        <f>ROUND(AH75*$AO$16,0)</f>
        <v>1223</v>
      </c>
      <c r="AX75" s="232"/>
    </row>
    <row r="76" spans="1:50" ht="17.100000000000001" customHeight="1" x14ac:dyDescent="0.15">
      <c r="A76" s="32">
        <v>24</v>
      </c>
      <c r="B76" s="33">
        <v>9322</v>
      </c>
      <c r="C76" s="34" t="s">
        <v>23716</v>
      </c>
      <c r="D76" s="162"/>
      <c r="E76" s="163"/>
      <c r="F76" s="163"/>
      <c r="G76" s="163"/>
      <c r="H76" s="163"/>
      <c r="I76" s="163"/>
      <c r="J76" s="163"/>
      <c r="K76" s="163"/>
      <c r="L76" s="163"/>
      <c r="M76" s="163"/>
      <c r="N76" s="882"/>
      <c r="O76" s="73"/>
      <c r="P76" s="74"/>
      <c r="Q76" s="74"/>
      <c r="R76" s="74"/>
      <c r="S76" s="74"/>
      <c r="T76" s="74"/>
      <c r="U76" s="74"/>
      <c r="V76" s="74"/>
      <c r="W76" s="74"/>
      <c r="X76" s="4"/>
      <c r="Y76" s="4"/>
      <c r="Z76" s="4"/>
      <c r="AA76" s="2"/>
      <c r="AB76" s="4"/>
      <c r="AC76" s="4"/>
      <c r="AD76" s="23"/>
      <c r="AE76" s="23"/>
      <c r="AF76" s="4"/>
      <c r="AG76" s="4"/>
      <c r="AH76" s="1129"/>
      <c r="AI76" s="1129"/>
      <c r="AJ76" s="4"/>
      <c r="AK76" s="21"/>
      <c r="AL76" s="20"/>
      <c r="AM76" s="4"/>
      <c r="AN76" s="4"/>
      <c r="AO76" s="4"/>
      <c r="AP76" s="21"/>
      <c r="AQ76" s="42" t="s">
        <v>23342</v>
      </c>
      <c r="AR76" s="44" t="s">
        <v>17</v>
      </c>
      <c r="AS76" s="220">
        <v>0.9</v>
      </c>
      <c r="AT76" s="220"/>
      <c r="AU76" s="100"/>
      <c r="AV76" s="231"/>
      <c r="AW76" s="35">
        <f>ROUND(ROUND(AH75*$AO$16,0)*AS76,0)</f>
        <v>1101</v>
      </c>
      <c r="AX76" s="31"/>
    </row>
    <row r="77" spans="1:50" ht="17.100000000000001" customHeight="1" x14ac:dyDescent="0.15">
      <c r="A77" s="32">
        <v>24</v>
      </c>
      <c r="B77" s="32">
        <v>9412</v>
      </c>
      <c r="C77" s="172" t="s">
        <v>23717</v>
      </c>
      <c r="D77" s="1085" t="s">
        <v>23430</v>
      </c>
      <c r="E77" s="1086"/>
      <c r="F77" s="1086"/>
      <c r="G77" s="1086"/>
      <c r="H77" s="1086"/>
      <c r="I77" s="1086"/>
      <c r="J77" s="1086"/>
      <c r="K77" s="1086"/>
      <c r="L77" s="1086"/>
      <c r="M77" s="1086"/>
      <c r="N77" s="1087"/>
      <c r="O77" s="47" t="s">
        <v>23431</v>
      </c>
      <c r="P77" s="40"/>
      <c r="Q77" s="40"/>
      <c r="R77" s="40"/>
      <c r="S77" s="40"/>
      <c r="T77" s="40"/>
      <c r="U77" s="40"/>
      <c r="V77" s="48"/>
      <c r="W77" s="48"/>
      <c r="X77" s="48"/>
      <c r="Y77" s="48"/>
      <c r="Z77" s="48"/>
      <c r="AA77" s="40"/>
      <c r="AB77" s="40"/>
      <c r="AC77" s="40"/>
      <c r="AD77" s="65"/>
      <c r="AE77" s="65"/>
      <c r="AF77" s="40"/>
      <c r="AG77" s="40"/>
      <c r="AH77" s="1112">
        <f>'8短期入所（基本）'!AM77</f>
        <v>2835</v>
      </c>
      <c r="AI77" s="1112"/>
      <c r="AJ77" s="40" t="s">
        <v>21</v>
      </c>
      <c r="AK77" s="41"/>
      <c r="AL77" s="20"/>
      <c r="AM77" s="4"/>
      <c r="AN77" s="858"/>
      <c r="AO77" s="858"/>
      <c r="AP77" s="863"/>
      <c r="AQ77" s="859"/>
      <c r="AR77" s="108"/>
      <c r="AS77" s="108"/>
      <c r="AT77" s="108"/>
      <c r="AU77" s="881"/>
      <c r="AV77" s="860"/>
      <c r="AW77" s="35">
        <f>ROUND(AH77*$AO$16,0)</f>
        <v>1985</v>
      </c>
      <c r="AX77" s="232"/>
    </row>
    <row r="78" spans="1:50" ht="17.100000000000001" customHeight="1" x14ac:dyDescent="0.15">
      <c r="A78" s="32">
        <v>24</v>
      </c>
      <c r="B78" s="33">
        <v>9432</v>
      </c>
      <c r="C78" s="34" t="s">
        <v>23718</v>
      </c>
      <c r="D78" s="1088"/>
      <c r="E78" s="1089"/>
      <c r="F78" s="1089"/>
      <c r="G78" s="1089"/>
      <c r="H78" s="1089"/>
      <c r="I78" s="1089"/>
      <c r="J78" s="1089"/>
      <c r="K78" s="1089"/>
      <c r="L78" s="1089"/>
      <c r="M78" s="1089"/>
      <c r="N78" s="1090"/>
      <c r="O78" s="73"/>
      <c r="P78" s="74"/>
      <c r="Q78" s="74"/>
      <c r="R78" s="74"/>
      <c r="S78" s="74"/>
      <c r="T78" s="74"/>
      <c r="U78" s="74"/>
      <c r="V78" s="74"/>
      <c r="W78" s="74"/>
      <c r="X78" s="4"/>
      <c r="Y78" s="4"/>
      <c r="Z78" s="4"/>
      <c r="AA78" s="2"/>
      <c r="AB78" s="4"/>
      <c r="AC78" s="4"/>
      <c r="AD78" s="23"/>
      <c r="AE78" s="23"/>
      <c r="AF78" s="4"/>
      <c r="AG78" s="4"/>
      <c r="AH78" s="1129"/>
      <c r="AI78" s="1129"/>
      <c r="AJ78" s="4"/>
      <c r="AK78" s="21"/>
      <c r="AL78" s="20"/>
      <c r="AM78" s="4"/>
      <c r="AN78" s="4"/>
      <c r="AO78" s="4"/>
      <c r="AP78" s="21"/>
      <c r="AQ78" s="42" t="s">
        <v>23342</v>
      </c>
      <c r="AR78" s="44" t="s">
        <v>17</v>
      </c>
      <c r="AS78" s="220">
        <v>0.9</v>
      </c>
      <c r="AT78" s="220"/>
      <c r="AU78" s="100"/>
      <c r="AV78" s="231"/>
      <c r="AW78" s="35">
        <f>ROUND(ROUND(AH77*$AO$16,0)*AS78,0)</f>
        <v>1787</v>
      </c>
      <c r="AX78" s="31"/>
    </row>
    <row r="79" spans="1:50" ht="17.100000000000001" customHeight="1" x14ac:dyDescent="0.15">
      <c r="A79" s="32">
        <v>24</v>
      </c>
      <c r="B79" s="32">
        <v>9212</v>
      </c>
      <c r="C79" s="172" t="s">
        <v>23719</v>
      </c>
      <c r="D79" s="1088"/>
      <c r="E79" s="1089"/>
      <c r="F79" s="1089"/>
      <c r="G79" s="1089"/>
      <c r="H79" s="1089"/>
      <c r="I79" s="1089"/>
      <c r="J79" s="1089"/>
      <c r="K79" s="1089"/>
      <c r="L79" s="1089"/>
      <c r="M79" s="1089"/>
      <c r="N79" s="1090"/>
      <c r="O79" s="47" t="s">
        <v>23434</v>
      </c>
      <c r="P79" s="40"/>
      <c r="Q79" s="40"/>
      <c r="R79" s="40"/>
      <c r="S79" s="40"/>
      <c r="T79" s="40"/>
      <c r="U79" s="40"/>
      <c r="V79" s="48"/>
      <c r="W79" s="48"/>
      <c r="X79" s="48"/>
      <c r="Y79" s="103"/>
      <c r="Z79" s="48"/>
      <c r="AA79" s="40"/>
      <c r="AB79" s="40"/>
      <c r="AC79" s="40"/>
      <c r="AD79" s="65"/>
      <c r="AE79" s="65"/>
      <c r="AF79" s="40"/>
      <c r="AG79" s="40"/>
      <c r="AH79" s="1112">
        <f>'8短期入所（基本）'!AM79</f>
        <v>2636</v>
      </c>
      <c r="AI79" s="1112"/>
      <c r="AJ79" s="40" t="s">
        <v>21</v>
      </c>
      <c r="AK79" s="41"/>
      <c r="AL79" s="20"/>
      <c r="AM79" s="4"/>
      <c r="AN79" s="858"/>
      <c r="AO79" s="858"/>
      <c r="AP79" s="863"/>
      <c r="AQ79" s="859"/>
      <c r="AR79" s="108"/>
      <c r="AS79" s="108"/>
      <c r="AT79" s="108"/>
      <c r="AU79" s="881"/>
      <c r="AV79" s="860"/>
      <c r="AW79" s="35">
        <f>ROUND(AH79*$AO$16,0)</f>
        <v>1845</v>
      </c>
      <c r="AX79" s="232"/>
    </row>
    <row r="80" spans="1:50" ht="17.100000000000001" customHeight="1" x14ac:dyDescent="0.15">
      <c r="A80" s="32">
        <v>24</v>
      </c>
      <c r="B80" s="33">
        <v>9232</v>
      </c>
      <c r="C80" s="34" t="s">
        <v>23720</v>
      </c>
      <c r="D80" s="1088"/>
      <c r="E80" s="1089"/>
      <c r="F80" s="1089"/>
      <c r="G80" s="1089"/>
      <c r="H80" s="1089"/>
      <c r="I80" s="1089"/>
      <c r="J80" s="1089"/>
      <c r="K80" s="1089"/>
      <c r="L80" s="1089"/>
      <c r="M80" s="1089"/>
      <c r="N80" s="1090"/>
      <c r="O80" s="73"/>
      <c r="P80" s="74"/>
      <c r="Q80" s="74"/>
      <c r="R80" s="74"/>
      <c r="S80" s="74"/>
      <c r="T80" s="74"/>
      <c r="U80" s="74"/>
      <c r="V80" s="74"/>
      <c r="W80" s="74"/>
      <c r="X80" s="4"/>
      <c r="Y80" s="4"/>
      <c r="Z80" s="4"/>
      <c r="AA80" s="2"/>
      <c r="AB80" s="4"/>
      <c r="AC80" s="4"/>
      <c r="AD80" s="23"/>
      <c r="AE80" s="23"/>
      <c r="AF80" s="4"/>
      <c r="AG80" s="4"/>
      <c r="AH80" s="1129"/>
      <c r="AI80" s="1129"/>
      <c r="AJ80" s="4"/>
      <c r="AK80" s="21"/>
      <c r="AL80" s="20"/>
      <c r="AM80" s="4"/>
      <c r="AN80" s="4"/>
      <c r="AO80" s="4"/>
      <c r="AP80" s="21"/>
      <c r="AQ80" s="42" t="s">
        <v>23342</v>
      </c>
      <c r="AR80" s="44" t="s">
        <v>17</v>
      </c>
      <c r="AS80" s="220">
        <v>0.9</v>
      </c>
      <c r="AT80" s="220"/>
      <c r="AU80" s="100"/>
      <c r="AV80" s="231"/>
      <c r="AW80" s="35">
        <f>ROUND(ROUND(AH79*$AO$16,0)*AS80,0)</f>
        <v>1661</v>
      </c>
      <c r="AX80" s="31"/>
    </row>
    <row r="81" spans="1:50" ht="17.100000000000001" customHeight="1" x14ac:dyDescent="0.15">
      <c r="A81" s="32">
        <v>24</v>
      </c>
      <c r="B81" s="32">
        <v>9312</v>
      </c>
      <c r="C81" s="34" t="s">
        <v>23721</v>
      </c>
      <c r="D81" s="1088"/>
      <c r="E81" s="1089"/>
      <c r="F81" s="1089"/>
      <c r="G81" s="1089"/>
      <c r="H81" s="1089"/>
      <c r="I81" s="1089"/>
      <c r="J81" s="1089"/>
      <c r="K81" s="1089"/>
      <c r="L81" s="1089"/>
      <c r="M81" s="1089"/>
      <c r="N81" s="1090"/>
      <c r="O81" s="47" t="s">
        <v>23437</v>
      </c>
      <c r="P81" s="40"/>
      <c r="Q81" s="40"/>
      <c r="R81" s="40"/>
      <c r="S81" s="40"/>
      <c r="T81" s="40"/>
      <c r="U81" s="40"/>
      <c r="V81" s="48"/>
      <c r="W81" s="48"/>
      <c r="X81" s="48"/>
      <c r="Y81" s="103"/>
      <c r="Z81" s="48"/>
      <c r="AA81" s="40"/>
      <c r="AB81" s="40"/>
      <c r="AC81" s="40"/>
      <c r="AD81" s="65"/>
      <c r="AE81" s="65"/>
      <c r="AF81" s="40"/>
      <c r="AG81" s="40"/>
      <c r="AH81" s="1112">
        <f>'8短期入所（基本）'!AM81</f>
        <v>1646</v>
      </c>
      <c r="AI81" s="1112"/>
      <c r="AJ81" s="40" t="s">
        <v>21</v>
      </c>
      <c r="AK81" s="41"/>
      <c r="AL81" s="20"/>
      <c r="AM81" s="4"/>
      <c r="AN81" s="858"/>
      <c r="AO81" s="858"/>
      <c r="AP81" s="863"/>
      <c r="AQ81" s="859"/>
      <c r="AR81" s="108"/>
      <c r="AS81" s="108"/>
      <c r="AT81" s="108"/>
      <c r="AU81" s="881"/>
      <c r="AV81" s="860"/>
      <c r="AW81" s="35">
        <f>ROUND(AH81*$AO$16,0)</f>
        <v>1152</v>
      </c>
      <c r="AX81" s="232"/>
    </row>
    <row r="82" spans="1:50" ht="17.100000000000001" customHeight="1" x14ac:dyDescent="0.15">
      <c r="A82" s="32">
        <v>24</v>
      </c>
      <c r="B82" s="33">
        <v>9332</v>
      </c>
      <c r="C82" s="34" t="s">
        <v>23722</v>
      </c>
      <c r="D82" s="808"/>
      <c r="E82" s="809"/>
      <c r="F82" s="809"/>
      <c r="G82" s="809"/>
      <c r="H82" s="809"/>
      <c r="I82" s="809"/>
      <c r="J82" s="809"/>
      <c r="K82" s="809"/>
      <c r="L82" s="809"/>
      <c r="M82" s="809"/>
      <c r="N82" s="810"/>
      <c r="O82" s="73"/>
      <c r="P82" s="74"/>
      <c r="Q82" s="74"/>
      <c r="R82" s="74"/>
      <c r="S82" s="74"/>
      <c r="T82" s="74"/>
      <c r="U82" s="74"/>
      <c r="V82" s="74"/>
      <c r="W82" s="74"/>
      <c r="X82" s="4"/>
      <c r="Y82" s="4"/>
      <c r="Z82" s="4"/>
      <c r="AA82" s="2"/>
      <c r="AB82" s="4"/>
      <c r="AC82" s="4"/>
      <c r="AD82" s="23"/>
      <c r="AE82" s="23"/>
      <c r="AF82" s="4"/>
      <c r="AG82" s="4"/>
      <c r="AH82" s="1129"/>
      <c r="AI82" s="1129"/>
      <c r="AJ82" s="4"/>
      <c r="AK82" s="21"/>
      <c r="AL82" s="20"/>
      <c r="AM82" s="4"/>
      <c r="AN82" s="4"/>
      <c r="AO82" s="4"/>
      <c r="AP82" s="21"/>
      <c r="AQ82" s="42" t="s">
        <v>23342</v>
      </c>
      <c r="AR82" s="44" t="s">
        <v>17</v>
      </c>
      <c r="AS82" s="220">
        <v>0.9</v>
      </c>
      <c r="AT82" s="220"/>
      <c r="AU82" s="100"/>
      <c r="AV82" s="231"/>
      <c r="AW82" s="35">
        <f>ROUND(ROUND(AH81*$AO$16,0)*AS82,0)</f>
        <v>1037</v>
      </c>
      <c r="AX82" s="31"/>
    </row>
    <row r="83" spans="1:50" ht="17.100000000000001" customHeight="1" x14ac:dyDescent="0.15">
      <c r="A83" s="32">
        <v>24</v>
      </c>
      <c r="B83" s="32">
        <v>9512</v>
      </c>
      <c r="C83" s="172" t="s">
        <v>23723</v>
      </c>
      <c r="D83" s="804"/>
      <c r="E83" s="805"/>
      <c r="F83" s="805"/>
      <c r="G83" s="805"/>
      <c r="H83" s="805"/>
      <c r="I83" s="805"/>
      <c r="J83" s="805"/>
      <c r="K83" s="805"/>
      <c r="L83" s="805"/>
      <c r="M83" s="805"/>
      <c r="N83" s="806"/>
      <c r="O83" s="47" t="s">
        <v>23440</v>
      </c>
      <c r="P83" s="40"/>
      <c r="Q83" s="796"/>
      <c r="R83" s="796"/>
      <c r="S83" s="796"/>
      <c r="T83" s="796"/>
      <c r="U83" s="796"/>
      <c r="V83" s="457"/>
      <c r="W83" s="457"/>
      <c r="X83" s="457"/>
      <c r="Y83" s="457"/>
      <c r="Z83" s="796"/>
      <c r="AA83" s="796"/>
      <c r="AB83" s="796"/>
      <c r="AC83" s="796"/>
      <c r="AD83" s="797"/>
      <c r="AE83" s="797"/>
      <c r="AF83" s="796"/>
      <c r="AG83" s="796"/>
      <c r="AH83" s="1112">
        <f>'8短期入所（基本）'!AM83</f>
        <v>2070</v>
      </c>
      <c r="AI83" s="1112"/>
      <c r="AJ83" s="40" t="s">
        <v>21</v>
      </c>
      <c r="AK83" s="41"/>
      <c r="AL83" s="471"/>
      <c r="AM83" s="189"/>
      <c r="AN83" s="58"/>
      <c r="AO83" s="4"/>
      <c r="AP83" s="21"/>
      <c r="AQ83" s="42"/>
      <c r="AR83" s="43"/>
      <c r="AS83" s="43"/>
      <c r="AT83" s="43"/>
      <c r="AU83" s="100"/>
      <c r="AV83" s="231"/>
      <c r="AW83" s="35">
        <f>ROUND(AH83*$AO$16,0)</f>
        <v>1449</v>
      </c>
      <c r="AX83" s="232"/>
    </row>
    <row r="84" spans="1:50" ht="17.100000000000001" customHeight="1" x14ac:dyDescent="0.15">
      <c r="A84" s="32">
        <v>24</v>
      </c>
      <c r="B84" s="33">
        <v>9522</v>
      </c>
      <c r="C84" s="34" t="s">
        <v>23724</v>
      </c>
      <c r="D84" s="804"/>
      <c r="E84" s="805"/>
      <c r="F84" s="805"/>
      <c r="G84" s="805"/>
      <c r="H84" s="805"/>
      <c r="I84" s="805"/>
      <c r="J84" s="805"/>
      <c r="K84" s="805"/>
      <c r="L84" s="805"/>
      <c r="M84" s="805"/>
      <c r="N84" s="806"/>
      <c r="O84" s="73"/>
      <c r="P84" s="74"/>
      <c r="Q84" s="74"/>
      <c r="R84" s="74"/>
      <c r="S84" s="74"/>
      <c r="T84" s="74"/>
      <c r="U84" s="74"/>
      <c r="V84" s="74"/>
      <c r="W84" s="74"/>
      <c r="X84" s="4"/>
      <c r="Y84" s="4"/>
      <c r="Z84" s="4"/>
      <c r="AA84" s="2"/>
      <c r="AB84" s="4"/>
      <c r="AC84" s="4"/>
      <c r="AD84" s="23"/>
      <c r="AE84" s="23"/>
      <c r="AF84" s="4"/>
      <c r="AG84" s="4"/>
      <c r="AH84" s="1129"/>
      <c r="AI84" s="1129"/>
      <c r="AJ84" s="4"/>
      <c r="AK84" s="21"/>
      <c r="AL84" s="20"/>
      <c r="AM84" s="4"/>
      <c r="AN84" s="4"/>
      <c r="AO84" s="4"/>
      <c r="AP84" s="21"/>
      <c r="AQ84" s="42" t="s">
        <v>23342</v>
      </c>
      <c r="AR84" s="44" t="s">
        <v>17</v>
      </c>
      <c r="AS84" s="220">
        <v>0.9</v>
      </c>
      <c r="AT84" s="220"/>
      <c r="AU84" s="100"/>
      <c r="AV84" s="231"/>
      <c r="AW84" s="35">
        <f>ROUND(ROUND(AH83*$AO$16,0)*AS84,0)</f>
        <v>1304</v>
      </c>
      <c r="AX84" s="31"/>
    </row>
    <row r="85" spans="1:50" ht="17.100000000000001" customHeight="1" x14ac:dyDescent="0.15">
      <c r="A85" s="32">
        <v>24</v>
      </c>
      <c r="B85" s="32">
        <v>9612</v>
      </c>
      <c r="C85" s="172" t="s">
        <v>23725</v>
      </c>
      <c r="D85" s="804"/>
      <c r="E85" s="805"/>
      <c r="F85" s="805"/>
      <c r="G85" s="805"/>
      <c r="H85" s="805"/>
      <c r="I85" s="805"/>
      <c r="J85" s="805"/>
      <c r="K85" s="805"/>
      <c r="L85" s="805"/>
      <c r="M85" s="805"/>
      <c r="N85" s="806"/>
      <c r="O85" s="47" t="s">
        <v>23443</v>
      </c>
      <c r="P85" s="40"/>
      <c r="Q85" s="796"/>
      <c r="R85" s="796"/>
      <c r="S85" s="796"/>
      <c r="T85" s="796"/>
      <c r="U85" s="796"/>
      <c r="V85" s="457"/>
      <c r="W85" s="457"/>
      <c r="X85" s="457"/>
      <c r="Y85" s="807"/>
      <c r="Z85" s="796"/>
      <c r="AA85" s="796"/>
      <c r="AB85" s="796"/>
      <c r="AC85" s="796"/>
      <c r="AD85" s="797"/>
      <c r="AE85" s="797"/>
      <c r="AF85" s="796"/>
      <c r="AG85" s="796"/>
      <c r="AH85" s="1112">
        <f>'8短期入所（基本）'!AM85</f>
        <v>1943</v>
      </c>
      <c r="AI85" s="1112"/>
      <c r="AJ85" s="40" t="s">
        <v>21</v>
      </c>
      <c r="AK85" s="41"/>
      <c r="AL85" s="471"/>
      <c r="AM85" s="189"/>
      <c r="AN85" s="58"/>
      <c r="AO85" s="4"/>
      <c r="AP85" s="21"/>
      <c r="AQ85" s="42"/>
      <c r="AR85" s="43"/>
      <c r="AS85" s="43"/>
      <c r="AT85" s="43"/>
      <c r="AU85" s="100"/>
      <c r="AV85" s="231"/>
      <c r="AW85" s="35">
        <f>ROUND(AH85*$AO$16,0)</f>
        <v>1360</v>
      </c>
      <c r="AX85" s="232"/>
    </row>
    <row r="86" spans="1:50" ht="17.100000000000001" customHeight="1" x14ac:dyDescent="0.15">
      <c r="A86" s="32">
        <v>24</v>
      </c>
      <c r="B86" s="33">
        <v>9622</v>
      </c>
      <c r="C86" s="34" t="s">
        <v>23726</v>
      </c>
      <c r="D86" s="804"/>
      <c r="E86" s="805"/>
      <c r="F86" s="805"/>
      <c r="G86" s="805"/>
      <c r="H86" s="805"/>
      <c r="I86" s="805"/>
      <c r="J86" s="805"/>
      <c r="K86" s="805"/>
      <c r="L86" s="805"/>
      <c r="M86" s="805"/>
      <c r="N86" s="806"/>
      <c r="O86" s="73"/>
      <c r="P86" s="74"/>
      <c r="Q86" s="74"/>
      <c r="R86" s="74"/>
      <c r="S86" s="74"/>
      <c r="T86" s="74"/>
      <c r="U86" s="74"/>
      <c r="V86" s="74"/>
      <c r="W86" s="74"/>
      <c r="X86" s="4"/>
      <c r="Y86" s="4"/>
      <c r="Z86" s="4"/>
      <c r="AA86" s="2"/>
      <c r="AB86" s="4"/>
      <c r="AC86" s="4"/>
      <c r="AD86" s="23"/>
      <c r="AE86" s="23"/>
      <c r="AF86" s="4"/>
      <c r="AG86" s="4"/>
      <c r="AH86" s="1129"/>
      <c r="AI86" s="1129"/>
      <c r="AJ86" s="4"/>
      <c r="AK86" s="21"/>
      <c r="AL86" s="20"/>
      <c r="AM86" s="4"/>
      <c r="AN86" s="4"/>
      <c r="AO86" s="4"/>
      <c r="AP86" s="21"/>
      <c r="AQ86" s="42" t="s">
        <v>23342</v>
      </c>
      <c r="AR86" s="44" t="s">
        <v>17</v>
      </c>
      <c r="AS86" s="220">
        <v>0.9</v>
      </c>
      <c r="AT86" s="220"/>
      <c r="AU86" s="100"/>
      <c r="AV86" s="231"/>
      <c r="AW86" s="35">
        <f>ROUND(ROUND(AH85*$AO$16,0)*AS86,0)</f>
        <v>1224</v>
      </c>
      <c r="AX86" s="31"/>
    </row>
    <row r="87" spans="1:50" ht="17.100000000000001" customHeight="1" x14ac:dyDescent="0.15">
      <c r="A87" s="32">
        <v>24</v>
      </c>
      <c r="B87" s="32">
        <v>9712</v>
      </c>
      <c r="C87" s="34" t="s">
        <v>23727</v>
      </c>
      <c r="D87" s="804"/>
      <c r="E87" s="805"/>
      <c r="F87" s="805"/>
      <c r="G87" s="805"/>
      <c r="H87" s="805"/>
      <c r="I87" s="805"/>
      <c r="J87" s="805"/>
      <c r="K87" s="805"/>
      <c r="L87" s="805"/>
      <c r="M87" s="805"/>
      <c r="N87" s="806"/>
      <c r="O87" s="47" t="s">
        <v>23446</v>
      </c>
      <c r="P87" s="40"/>
      <c r="Q87" s="796"/>
      <c r="R87" s="796"/>
      <c r="S87" s="796"/>
      <c r="T87" s="796"/>
      <c r="U87" s="796"/>
      <c r="V87" s="457"/>
      <c r="W87" s="457"/>
      <c r="X87" s="457"/>
      <c r="Y87" s="807"/>
      <c r="Z87" s="796"/>
      <c r="AA87" s="796"/>
      <c r="AB87" s="796"/>
      <c r="AC87" s="796"/>
      <c r="AD87" s="797"/>
      <c r="AE87" s="797"/>
      <c r="AF87" s="796"/>
      <c r="AG87" s="796"/>
      <c r="AH87" s="1112">
        <f>'8短期入所（基本）'!AM87</f>
        <v>1266</v>
      </c>
      <c r="AI87" s="1112"/>
      <c r="AJ87" s="40" t="s">
        <v>21</v>
      </c>
      <c r="AK87" s="41"/>
      <c r="AL87" s="471"/>
      <c r="AM87" s="189"/>
      <c r="AN87" s="58"/>
      <c r="AO87" s="4"/>
      <c r="AP87" s="21"/>
      <c r="AQ87" s="42"/>
      <c r="AR87" s="43"/>
      <c r="AS87" s="43"/>
      <c r="AT87" s="43"/>
      <c r="AU87" s="100"/>
      <c r="AV87" s="231"/>
      <c r="AW87" s="35">
        <f>ROUND(AH87*$AO$16,0)</f>
        <v>886</v>
      </c>
      <c r="AX87" s="232"/>
    </row>
    <row r="88" spans="1:50" ht="17.100000000000001" customHeight="1" x14ac:dyDescent="0.15">
      <c r="A88" s="32">
        <v>24</v>
      </c>
      <c r="B88" s="33">
        <v>9722</v>
      </c>
      <c r="C88" s="34" t="s">
        <v>23728</v>
      </c>
      <c r="D88" s="883"/>
      <c r="E88" s="883"/>
      <c r="F88" s="883"/>
      <c r="G88" s="883"/>
      <c r="H88" s="883"/>
      <c r="I88" s="883"/>
      <c r="J88" s="883"/>
      <c r="K88" s="883"/>
      <c r="L88" s="883"/>
      <c r="M88" s="883"/>
      <c r="N88" s="883"/>
      <c r="O88" s="111"/>
      <c r="P88" s="112"/>
      <c r="Q88" s="112"/>
      <c r="R88" s="112"/>
      <c r="S88" s="112"/>
      <c r="T88" s="112"/>
      <c r="U88" s="112"/>
      <c r="V88" s="112"/>
      <c r="W88" s="112"/>
      <c r="X88" s="25"/>
      <c r="Y88" s="25"/>
      <c r="Z88" s="25"/>
      <c r="AA88" s="135"/>
      <c r="AB88" s="25"/>
      <c r="AC88" s="25"/>
      <c r="AD88" s="26"/>
      <c r="AE88" s="26"/>
      <c r="AF88" s="25"/>
      <c r="AG88" s="25"/>
      <c r="AH88" s="1162"/>
      <c r="AI88" s="1162"/>
      <c r="AJ88" s="25"/>
      <c r="AK88" s="38"/>
      <c r="AL88" s="24"/>
      <c r="AM88" s="25"/>
      <c r="AN88" s="25"/>
      <c r="AO88" s="25"/>
      <c r="AP88" s="38"/>
      <c r="AQ88" s="42" t="s">
        <v>23342</v>
      </c>
      <c r="AR88" s="44" t="s">
        <v>17</v>
      </c>
      <c r="AS88" s="220">
        <v>0.9</v>
      </c>
      <c r="AT88" s="220"/>
      <c r="AU88" s="100"/>
      <c r="AV88" s="231"/>
      <c r="AW88" s="35">
        <f>ROUND(ROUND(AH87*$AO$16,0)*AS88,0)</f>
        <v>797</v>
      </c>
      <c r="AX88" s="61"/>
    </row>
    <row r="89" spans="1:50" ht="17.100000000000001" customHeight="1" x14ac:dyDescent="0.15">
      <c r="A89" s="17">
        <v>24</v>
      </c>
      <c r="B89" s="18">
        <v>9261</v>
      </c>
      <c r="C89" s="19" t="s">
        <v>23729</v>
      </c>
      <c r="D89" s="1088" t="s">
        <v>23338</v>
      </c>
      <c r="E89" s="1089"/>
      <c r="F89" s="1089"/>
      <c r="G89" s="1089"/>
      <c r="H89" s="1089"/>
      <c r="I89" s="1089"/>
      <c r="J89" s="1089"/>
      <c r="K89" s="1089"/>
      <c r="L89" s="1089"/>
      <c r="M89" s="1089"/>
      <c r="N89" s="1090"/>
      <c r="O89" s="1126" t="s">
        <v>23339</v>
      </c>
      <c r="P89" s="1160"/>
      <c r="Q89" s="1160"/>
      <c r="R89" s="1160"/>
      <c r="S89" s="1160"/>
      <c r="T89" s="1160"/>
      <c r="U89" s="1160"/>
      <c r="V89" s="1160"/>
      <c r="W89" s="1161"/>
      <c r="X89" s="20" t="s">
        <v>23340</v>
      </c>
      <c r="Y89" s="4"/>
      <c r="Z89" s="4"/>
      <c r="AA89" s="2"/>
      <c r="AB89" s="4"/>
      <c r="AC89" s="4"/>
      <c r="AD89" s="23"/>
      <c r="AE89" s="23"/>
      <c r="AF89" s="4"/>
      <c r="AG89" s="4"/>
      <c r="AH89" s="1108">
        <f>'8短期入所（基本）'!AM7</f>
        <v>903</v>
      </c>
      <c r="AI89" s="1108"/>
      <c r="AJ89" s="4" t="s">
        <v>21</v>
      </c>
      <c r="AK89" s="21"/>
      <c r="AL89" s="20"/>
      <c r="AM89" s="4"/>
      <c r="AN89" s="4"/>
      <c r="AO89" s="4"/>
      <c r="AP89" s="21"/>
      <c r="AQ89" s="24"/>
      <c r="AR89" s="25"/>
      <c r="AS89" s="25"/>
      <c r="AT89" s="25"/>
      <c r="AU89" s="14"/>
      <c r="AV89" s="38"/>
      <c r="AW89" s="30">
        <f>ROUND(AH89*$AO$98,0)</f>
        <v>452</v>
      </c>
      <c r="AX89" s="31"/>
    </row>
    <row r="90" spans="1:50" ht="17.100000000000001" customHeight="1" x14ac:dyDescent="0.15">
      <c r="A90" s="32">
        <v>24</v>
      </c>
      <c r="B90" s="33">
        <v>9263</v>
      </c>
      <c r="C90" s="34" t="s">
        <v>23730</v>
      </c>
      <c r="D90" s="1088"/>
      <c r="E90" s="1089"/>
      <c r="F90" s="1089"/>
      <c r="G90" s="1089"/>
      <c r="H90" s="1089"/>
      <c r="I90" s="1089"/>
      <c r="J90" s="1089"/>
      <c r="K90" s="1089"/>
      <c r="L90" s="1089"/>
      <c r="M90" s="1089"/>
      <c r="N90" s="1090"/>
      <c r="O90" s="1126"/>
      <c r="P90" s="1160"/>
      <c r="Q90" s="1160"/>
      <c r="R90" s="1160"/>
      <c r="S90" s="1160"/>
      <c r="T90" s="1160"/>
      <c r="U90" s="1160"/>
      <c r="V90" s="1160"/>
      <c r="W90" s="1161"/>
      <c r="X90" s="20"/>
      <c r="Y90" s="4"/>
      <c r="Z90" s="4"/>
      <c r="AA90" s="2"/>
      <c r="AB90" s="4"/>
      <c r="AC90" s="4"/>
      <c r="AD90" s="23"/>
      <c r="AE90" s="23"/>
      <c r="AF90" s="4"/>
      <c r="AG90" s="4"/>
      <c r="AH90" s="1129"/>
      <c r="AI90" s="1129"/>
      <c r="AJ90" s="4"/>
      <c r="AK90" s="21"/>
      <c r="AL90" s="20"/>
      <c r="AM90" s="4"/>
      <c r="AN90" s="4"/>
      <c r="AO90" s="4"/>
      <c r="AP90" s="4"/>
      <c r="AQ90" s="42" t="s">
        <v>23342</v>
      </c>
      <c r="AR90" s="44" t="s">
        <v>17</v>
      </c>
      <c r="AS90" s="220">
        <v>0.9</v>
      </c>
      <c r="AT90" s="220"/>
      <c r="AU90" s="100"/>
      <c r="AV90" s="231"/>
      <c r="AW90" s="35">
        <f>ROUND(ROUND(AH89*$AO$98,0)*AS90,0)</f>
        <v>407</v>
      </c>
      <c r="AX90" s="31"/>
    </row>
    <row r="91" spans="1:50" ht="17.100000000000001" customHeight="1" x14ac:dyDescent="0.15">
      <c r="A91" s="32">
        <v>24</v>
      </c>
      <c r="B91" s="33">
        <v>9265</v>
      </c>
      <c r="C91" s="34" t="s">
        <v>23731</v>
      </c>
      <c r="D91" s="1088"/>
      <c r="E91" s="1089"/>
      <c r="F91" s="1089"/>
      <c r="G91" s="1089"/>
      <c r="H91" s="1089"/>
      <c r="I91" s="1089"/>
      <c r="J91" s="1089"/>
      <c r="K91" s="1089"/>
      <c r="L91" s="1089"/>
      <c r="M91" s="1089"/>
      <c r="N91" s="1090"/>
      <c r="O91" s="1126"/>
      <c r="P91" s="1160"/>
      <c r="Q91" s="1160"/>
      <c r="R91" s="1160"/>
      <c r="S91" s="1160"/>
      <c r="T91" s="1160"/>
      <c r="U91" s="1160"/>
      <c r="V91" s="1160"/>
      <c r="W91" s="1161"/>
      <c r="X91" s="47" t="s">
        <v>23344</v>
      </c>
      <c r="Y91" s="40"/>
      <c r="Z91" s="40"/>
      <c r="AA91" s="48"/>
      <c r="AB91" s="40"/>
      <c r="AC91" s="40"/>
      <c r="AD91" s="65"/>
      <c r="AE91" s="65"/>
      <c r="AF91" s="40"/>
      <c r="AG91" s="40"/>
      <c r="AH91" s="1112">
        <f>'8短期入所（基本）'!AM9</f>
        <v>767</v>
      </c>
      <c r="AI91" s="1112"/>
      <c r="AJ91" s="40" t="s">
        <v>21</v>
      </c>
      <c r="AK91" s="41"/>
      <c r="AL91" s="20"/>
      <c r="AM91" s="4"/>
      <c r="AN91" s="4"/>
      <c r="AO91" s="2"/>
      <c r="AP91" s="22"/>
      <c r="AQ91" s="877"/>
      <c r="AR91" s="106"/>
      <c r="AS91" s="106"/>
      <c r="AT91" s="106"/>
      <c r="AU91" s="100"/>
      <c r="AV91" s="373"/>
      <c r="AW91" s="35">
        <f>ROUND(AH91*$AO$98,0)</f>
        <v>384</v>
      </c>
      <c r="AX91" s="31"/>
    </row>
    <row r="92" spans="1:50" ht="17.100000000000001" customHeight="1" x14ac:dyDescent="0.15">
      <c r="A92" s="32">
        <v>24</v>
      </c>
      <c r="B92" s="33">
        <v>9267</v>
      </c>
      <c r="C92" s="34" t="s">
        <v>23732</v>
      </c>
      <c r="D92" s="1088"/>
      <c r="E92" s="1089"/>
      <c r="F92" s="1089"/>
      <c r="G92" s="1089"/>
      <c r="H92" s="1089"/>
      <c r="I92" s="1089"/>
      <c r="J92" s="1089"/>
      <c r="K92" s="1089"/>
      <c r="L92" s="1089"/>
      <c r="M92" s="1089"/>
      <c r="N92" s="1090"/>
      <c r="O92" s="73"/>
      <c r="P92" s="74"/>
      <c r="Q92" s="74"/>
      <c r="R92" s="74"/>
      <c r="S92" s="74"/>
      <c r="T92" s="74"/>
      <c r="U92" s="74"/>
      <c r="V92" s="74"/>
      <c r="W92" s="75"/>
      <c r="X92" s="20"/>
      <c r="Y92" s="4"/>
      <c r="Z92" s="4"/>
      <c r="AA92" s="2"/>
      <c r="AB92" s="4"/>
      <c r="AC92" s="4"/>
      <c r="AD92" s="23"/>
      <c r="AE92" s="23"/>
      <c r="AF92" s="4"/>
      <c r="AG92" s="4"/>
      <c r="AH92" s="1129"/>
      <c r="AI92" s="1129"/>
      <c r="AJ92" s="4"/>
      <c r="AK92" s="21"/>
      <c r="AL92" s="20"/>
      <c r="AM92" s="4"/>
      <c r="AN92" s="4"/>
      <c r="AO92" s="4"/>
      <c r="AP92" s="4"/>
      <c r="AQ92" s="42" t="s">
        <v>23342</v>
      </c>
      <c r="AR92" s="44" t="s">
        <v>17</v>
      </c>
      <c r="AS92" s="220">
        <v>0.9</v>
      </c>
      <c r="AT92" s="220"/>
      <c r="AU92" s="100"/>
      <c r="AV92" s="231"/>
      <c r="AW92" s="35">
        <f>ROUND(ROUND(AH91*$AO$98,0)*AS92,0)</f>
        <v>346</v>
      </c>
      <c r="AX92" s="31"/>
    </row>
    <row r="93" spans="1:50" ht="17.100000000000001" customHeight="1" x14ac:dyDescent="0.15">
      <c r="A93" s="32">
        <v>24</v>
      </c>
      <c r="B93" s="33">
        <v>9269</v>
      </c>
      <c r="C93" s="34" t="s">
        <v>23733</v>
      </c>
      <c r="D93" s="1088"/>
      <c r="E93" s="1089"/>
      <c r="F93" s="1089"/>
      <c r="G93" s="1089"/>
      <c r="H93" s="1089"/>
      <c r="I93" s="1089"/>
      <c r="J93" s="1089"/>
      <c r="K93" s="1089"/>
      <c r="L93" s="1089"/>
      <c r="M93" s="1089"/>
      <c r="N93" s="1090"/>
      <c r="O93" s="20"/>
      <c r="P93" s="4"/>
      <c r="Q93" s="4"/>
      <c r="R93" s="4"/>
      <c r="S93" s="4"/>
      <c r="T93" s="4"/>
      <c r="U93" s="4"/>
      <c r="V93" s="4"/>
      <c r="W93" s="21"/>
      <c r="X93" s="47" t="s">
        <v>23347</v>
      </c>
      <c r="Y93" s="40"/>
      <c r="Z93" s="40"/>
      <c r="AA93" s="48"/>
      <c r="AB93" s="40"/>
      <c r="AC93" s="40"/>
      <c r="AD93" s="65"/>
      <c r="AE93" s="65"/>
      <c r="AF93" s="40"/>
      <c r="AG93" s="40"/>
      <c r="AH93" s="1112">
        <f>'8短期入所（基本）'!AM11</f>
        <v>634</v>
      </c>
      <c r="AI93" s="1112"/>
      <c r="AJ93" s="40" t="s">
        <v>21</v>
      </c>
      <c r="AK93" s="41"/>
      <c r="AL93" s="20"/>
      <c r="AM93" s="4"/>
      <c r="AN93" s="2"/>
      <c r="AO93" s="2"/>
      <c r="AP93" s="22"/>
      <c r="AQ93" s="877"/>
      <c r="AR93" s="106"/>
      <c r="AS93" s="106"/>
      <c r="AT93" s="106"/>
      <c r="AU93" s="100"/>
      <c r="AV93" s="373"/>
      <c r="AW93" s="35">
        <f>ROUND(AH93*$AO$98,0)</f>
        <v>317</v>
      </c>
      <c r="AX93" s="232"/>
    </row>
    <row r="94" spans="1:50" ht="17.100000000000001" customHeight="1" x14ac:dyDescent="0.15">
      <c r="A94" s="32">
        <v>24</v>
      </c>
      <c r="B94" s="33">
        <v>9271</v>
      </c>
      <c r="C94" s="34" t="s">
        <v>23734</v>
      </c>
      <c r="D94" s="1088"/>
      <c r="E94" s="1089"/>
      <c r="F94" s="1089"/>
      <c r="G94" s="1089"/>
      <c r="H94" s="1089"/>
      <c r="I94" s="1089"/>
      <c r="J94" s="1089"/>
      <c r="K94" s="1089"/>
      <c r="L94" s="1089"/>
      <c r="M94" s="1089"/>
      <c r="N94" s="1090"/>
      <c r="O94" s="73"/>
      <c r="P94" s="74"/>
      <c r="Q94" s="74"/>
      <c r="R94" s="74"/>
      <c r="S94" s="74"/>
      <c r="T94" s="74"/>
      <c r="U94" s="74"/>
      <c r="V94" s="74"/>
      <c r="W94" s="75"/>
      <c r="X94" s="20"/>
      <c r="Y94" s="4"/>
      <c r="Z94" s="4"/>
      <c r="AA94" s="2"/>
      <c r="AB94" s="4"/>
      <c r="AC94" s="4"/>
      <c r="AD94" s="23"/>
      <c r="AE94" s="23"/>
      <c r="AF94" s="4"/>
      <c r="AG94" s="4"/>
      <c r="AH94" s="1129"/>
      <c r="AI94" s="1129"/>
      <c r="AJ94" s="4"/>
      <c r="AK94" s="21"/>
      <c r="AL94" s="20"/>
      <c r="AM94" s="4"/>
      <c r="AN94" s="4"/>
      <c r="AO94" s="4"/>
      <c r="AP94" s="4"/>
      <c r="AQ94" s="42" t="s">
        <v>23342</v>
      </c>
      <c r="AR94" s="44" t="s">
        <v>17</v>
      </c>
      <c r="AS94" s="220">
        <v>0.9</v>
      </c>
      <c r="AT94" s="220"/>
      <c r="AU94" s="100"/>
      <c r="AV94" s="231"/>
      <c r="AW94" s="35">
        <f>ROUND(ROUND(AH93*$AO$98,0)*AS94,0)</f>
        <v>285</v>
      </c>
      <c r="AX94" s="31"/>
    </row>
    <row r="95" spans="1:50" ht="17.100000000000001" customHeight="1" x14ac:dyDescent="0.15">
      <c r="A95" s="32">
        <v>24</v>
      </c>
      <c r="B95" s="33">
        <v>9273</v>
      </c>
      <c r="C95" s="34" t="s">
        <v>23735</v>
      </c>
      <c r="D95" s="1088"/>
      <c r="E95" s="1089"/>
      <c r="F95" s="1089"/>
      <c r="G95" s="1089"/>
      <c r="H95" s="1089"/>
      <c r="I95" s="1089"/>
      <c r="J95" s="1089"/>
      <c r="K95" s="1089"/>
      <c r="L95" s="1089"/>
      <c r="M95" s="1089"/>
      <c r="N95" s="1090"/>
      <c r="O95" s="20"/>
      <c r="P95" s="4"/>
      <c r="Q95" s="4"/>
      <c r="R95" s="4"/>
      <c r="S95" s="4"/>
      <c r="T95" s="4"/>
      <c r="U95" s="4"/>
      <c r="V95" s="4"/>
      <c r="W95" s="21"/>
      <c r="X95" s="47" t="s">
        <v>23350</v>
      </c>
      <c r="Y95" s="40"/>
      <c r="Z95" s="40"/>
      <c r="AA95" s="48"/>
      <c r="AB95" s="40"/>
      <c r="AC95" s="40"/>
      <c r="AD95" s="65"/>
      <c r="AE95" s="65"/>
      <c r="AF95" s="40"/>
      <c r="AG95" s="40"/>
      <c r="AH95" s="1112">
        <f>'8短期入所（基本）'!AM13</f>
        <v>570</v>
      </c>
      <c r="AI95" s="1112"/>
      <c r="AJ95" s="40" t="s">
        <v>21</v>
      </c>
      <c r="AK95" s="41"/>
      <c r="AL95" s="1088" t="s">
        <v>23736</v>
      </c>
      <c r="AM95" s="1089"/>
      <c r="AN95" s="1089"/>
      <c r="AO95" s="1089"/>
      <c r="AP95" s="1090"/>
      <c r="AQ95" s="311"/>
      <c r="AR95" s="389"/>
      <c r="AS95" s="389"/>
      <c r="AT95" s="389"/>
      <c r="AU95" s="878"/>
      <c r="AV95" s="879"/>
      <c r="AW95" s="35">
        <f>ROUND(AH95*$AO$98,0)</f>
        <v>285</v>
      </c>
      <c r="AX95" s="232"/>
    </row>
    <row r="96" spans="1:50" ht="17.100000000000001" customHeight="1" x14ac:dyDescent="0.15">
      <c r="A96" s="32">
        <v>24</v>
      </c>
      <c r="B96" s="33">
        <v>9275</v>
      </c>
      <c r="C96" s="34" t="s">
        <v>23737</v>
      </c>
      <c r="D96" s="1088"/>
      <c r="E96" s="1089"/>
      <c r="F96" s="1089"/>
      <c r="G96" s="1089"/>
      <c r="H96" s="1089"/>
      <c r="I96" s="1089"/>
      <c r="J96" s="1089"/>
      <c r="K96" s="1089"/>
      <c r="L96" s="1089"/>
      <c r="M96" s="1089"/>
      <c r="N96" s="1090"/>
      <c r="O96" s="73"/>
      <c r="P96" s="74"/>
      <c r="Q96" s="74"/>
      <c r="R96" s="74"/>
      <c r="S96" s="74"/>
      <c r="T96" s="74"/>
      <c r="U96" s="74"/>
      <c r="V96" s="74"/>
      <c r="W96" s="75"/>
      <c r="X96" s="20"/>
      <c r="Y96" s="4"/>
      <c r="Z96" s="4"/>
      <c r="AA96" s="2"/>
      <c r="AB96" s="4"/>
      <c r="AC96" s="4"/>
      <c r="AD96" s="23"/>
      <c r="AE96" s="23"/>
      <c r="AF96" s="4"/>
      <c r="AG96" s="4"/>
      <c r="AH96" s="1129"/>
      <c r="AI96" s="1129"/>
      <c r="AJ96" s="4"/>
      <c r="AK96" s="21"/>
      <c r="AL96" s="1088"/>
      <c r="AM96" s="1089"/>
      <c r="AN96" s="1089"/>
      <c r="AO96" s="1089"/>
      <c r="AP96" s="1090"/>
      <c r="AQ96" s="42" t="s">
        <v>23342</v>
      </c>
      <c r="AR96" s="44" t="s">
        <v>17</v>
      </c>
      <c r="AS96" s="220">
        <v>0.9</v>
      </c>
      <c r="AT96" s="220"/>
      <c r="AU96" s="100"/>
      <c r="AV96" s="231"/>
      <c r="AW96" s="35">
        <f>ROUND(ROUND(AH95*$AO$98,0)*AS96,0)</f>
        <v>257</v>
      </c>
      <c r="AX96" s="31"/>
    </row>
    <row r="97" spans="1:50" ht="17.100000000000001" customHeight="1" x14ac:dyDescent="0.15">
      <c r="A97" s="32">
        <v>24</v>
      </c>
      <c r="B97" s="33">
        <v>9277</v>
      </c>
      <c r="C97" s="34" t="s">
        <v>23738</v>
      </c>
      <c r="D97" s="1088"/>
      <c r="E97" s="1089"/>
      <c r="F97" s="1089"/>
      <c r="G97" s="1089"/>
      <c r="H97" s="1089"/>
      <c r="I97" s="1089"/>
      <c r="J97" s="1089"/>
      <c r="K97" s="1089"/>
      <c r="L97" s="1089"/>
      <c r="M97" s="1089"/>
      <c r="N97" s="1090"/>
      <c r="O97" s="20"/>
      <c r="P97" s="4"/>
      <c r="Q97" s="4"/>
      <c r="R97" s="4"/>
      <c r="S97" s="4"/>
      <c r="T97" s="4"/>
      <c r="U97" s="4"/>
      <c r="V97" s="4"/>
      <c r="W97" s="21"/>
      <c r="X97" s="47" t="s">
        <v>23353</v>
      </c>
      <c r="Y97" s="40"/>
      <c r="Z97" s="40"/>
      <c r="AA97" s="48"/>
      <c r="AB97" s="40"/>
      <c r="AC97" s="40"/>
      <c r="AD97" s="65"/>
      <c r="AE97" s="65"/>
      <c r="AF97" s="40"/>
      <c r="AG97" s="40"/>
      <c r="AH97" s="1112">
        <f>'8短期入所（基本）'!AM15</f>
        <v>498</v>
      </c>
      <c r="AI97" s="1112"/>
      <c r="AJ97" s="40" t="s">
        <v>21</v>
      </c>
      <c r="AK97" s="41"/>
      <c r="AL97" s="1088"/>
      <c r="AM97" s="1089"/>
      <c r="AN97" s="1089"/>
      <c r="AO97" s="1089"/>
      <c r="AP97" s="1090"/>
      <c r="AQ97" s="311"/>
      <c r="AR97" s="389"/>
      <c r="AS97" s="389"/>
      <c r="AT97" s="389"/>
      <c r="AU97" s="878"/>
      <c r="AV97" s="879"/>
      <c r="AW97" s="35">
        <f>ROUND(AH97*$AO$98,0)</f>
        <v>249</v>
      </c>
      <c r="AX97" s="232"/>
    </row>
    <row r="98" spans="1:50" ht="17.100000000000001" customHeight="1" x14ac:dyDescent="0.15">
      <c r="A98" s="32">
        <v>24</v>
      </c>
      <c r="B98" s="33">
        <v>9279</v>
      </c>
      <c r="C98" s="34" t="s">
        <v>23739</v>
      </c>
      <c r="D98" s="1088"/>
      <c r="E98" s="1089"/>
      <c r="F98" s="1089"/>
      <c r="G98" s="1089"/>
      <c r="H98" s="1089"/>
      <c r="I98" s="1089"/>
      <c r="J98" s="1089"/>
      <c r="K98" s="1089"/>
      <c r="L98" s="1089"/>
      <c r="M98" s="1089"/>
      <c r="N98" s="1090"/>
      <c r="O98" s="73"/>
      <c r="P98" s="74"/>
      <c r="Q98" s="74"/>
      <c r="R98" s="74"/>
      <c r="S98" s="74"/>
      <c r="T98" s="74"/>
      <c r="U98" s="74"/>
      <c r="V98" s="74"/>
      <c r="W98" s="75"/>
      <c r="X98" s="20"/>
      <c r="Y98" s="4"/>
      <c r="Z98" s="4"/>
      <c r="AA98" s="2"/>
      <c r="AB98" s="4"/>
      <c r="AC98" s="4"/>
      <c r="AD98" s="23"/>
      <c r="AE98" s="23"/>
      <c r="AF98" s="4"/>
      <c r="AG98" s="4"/>
      <c r="AH98" s="1129"/>
      <c r="AI98" s="1129"/>
      <c r="AJ98" s="4"/>
      <c r="AK98" s="21"/>
      <c r="AL98" s="73"/>
      <c r="AM98" s="74"/>
      <c r="AN98" s="23" t="s">
        <v>17</v>
      </c>
      <c r="AO98" s="1158">
        <v>0.5</v>
      </c>
      <c r="AP98" s="1158"/>
      <c r="AQ98" s="42" t="s">
        <v>23342</v>
      </c>
      <c r="AR98" s="44" t="s">
        <v>17</v>
      </c>
      <c r="AS98" s="220">
        <v>0.9</v>
      </c>
      <c r="AT98" s="220"/>
      <c r="AU98" s="100"/>
      <c r="AV98" s="231"/>
      <c r="AW98" s="35">
        <f>ROUND(ROUND(AH97*$AO$98,0)*AS98,0)</f>
        <v>224</v>
      </c>
      <c r="AX98" s="31"/>
    </row>
    <row r="99" spans="1:50" ht="17.100000000000001" customHeight="1" x14ac:dyDescent="0.15">
      <c r="A99" s="32">
        <v>24</v>
      </c>
      <c r="B99" s="33">
        <v>9361</v>
      </c>
      <c r="C99" s="34" t="s">
        <v>23740</v>
      </c>
      <c r="D99" s="1088"/>
      <c r="E99" s="1089"/>
      <c r="F99" s="1089"/>
      <c r="G99" s="1089"/>
      <c r="H99" s="1089"/>
      <c r="I99" s="1089"/>
      <c r="J99" s="1089"/>
      <c r="K99" s="1089"/>
      <c r="L99" s="1089"/>
      <c r="M99" s="1089"/>
      <c r="N99" s="1090"/>
      <c r="O99" s="1085" t="s">
        <v>23356</v>
      </c>
      <c r="P99" s="1133"/>
      <c r="Q99" s="1133"/>
      <c r="R99" s="1133"/>
      <c r="S99" s="1133"/>
      <c r="T99" s="1133"/>
      <c r="U99" s="1133"/>
      <c r="V99" s="1133"/>
      <c r="W99" s="1134"/>
      <c r="X99" s="47" t="s">
        <v>23340</v>
      </c>
      <c r="Y99" s="40"/>
      <c r="Z99" s="40"/>
      <c r="AA99" s="48"/>
      <c r="AB99" s="40"/>
      <c r="AC99" s="40"/>
      <c r="AD99" s="65"/>
      <c r="AE99" s="65"/>
      <c r="AF99" s="40"/>
      <c r="AG99" s="40"/>
      <c r="AH99" s="1112">
        <f>'8短期入所（基本）'!AM17</f>
        <v>589</v>
      </c>
      <c r="AI99" s="1112"/>
      <c r="AJ99" s="40" t="s">
        <v>21</v>
      </c>
      <c r="AK99" s="41"/>
      <c r="AL99" s="73"/>
      <c r="AM99" s="74"/>
      <c r="AN99" s="74"/>
      <c r="AO99" s="74"/>
      <c r="AP99" s="75"/>
      <c r="AQ99" s="856"/>
      <c r="AR99" s="388"/>
      <c r="AS99" s="388"/>
      <c r="AT99" s="388"/>
      <c r="AU99" s="878"/>
      <c r="AV99" s="880"/>
      <c r="AW99" s="35">
        <f>ROUND(AH99*$AO$98,0)</f>
        <v>295</v>
      </c>
      <c r="AX99" s="31"/>
    </row>
    <row r="100" spans="1:50" ht="17.100000000000001" customHeight="1" x14ac:dyDescent="0.15">
      <c r="A100" s="32">
        <v>24</v>
      </c>
      <c r="B100" s="33">
        <v>9363</v>
      </c>
      <c r="C100" s="34" t="s">
        <v>23741</v>
      </c>
      <c r="D100" s="1088"/>
      <c r="E100" s="1089"/>
      <c r="F100" s="1089"/>
      <c r="G100" s="1089"/>
      <c r="H100" s="1089"/>
      <c r="I100" s="1089"/>
      <c r="J100" s="1089"/>
      <c r="K100" s="1089"/>
      <c r="L100" s="1089"/>
      <c r="M100" s="1089"/>
      <c r="N100" s="1090"/>
      <c r="O100" s="1088"/>
      <c r="P100" s="1135"/>
      <c r="Q100" s="1135"/>
      <c r="R100" s="1135"/>
      <c r="S100" s="1135"/>
      <c r="T100" s="1135"/>
      <c r="U100" s="1135"/>
      <c r="V100" s="1135"/>
      <c r="W100" s="1136"/>
      <c r="X100" s="20"/>
      <c r="Y100" s="4"/>
      <c r="Z100" s="4"/>
      <c r="AA100" s="2"/>
      <c r="AB100" s="4"/>
      <c r="AC100" s="4"/>
      <c r="AD100" s="23"/>
      <c r="AE100" s="23"/>
      <c r="AF100" s="4"/>
      <c r="AG100" s="4"/>
      <c r="AH100" s="1129"/>
      <c r="AI100" s="1129"/>
      <c r="AJ100" s="4"/>
      <c r="AK100" s="21"/>
      <c r="AL100" s="463"/>
      <c r="AM100" s="70"/>
      <c r="AN100" s="70"/>
      <c r="AO100" s="70"/>
      <c r="AP100" s="464"/>
      <c r="AQ100" s="42" t="s">
        <v>23342</v>
      </c>
      <c r="AR100" s="44" t="s">
        <v>17</v>
      </c>
      <c r="AS100" s="220">
        <v>0.9</v>
      </c>
      <c r="AT100" s="220"/>
      <c r="AU100" s="100"/>
      <c r="AV100" s="231"/>
      <c r="AW100" s="35">
        <f>ROUND(ROUND(AH99*$AO$98,0)*AS100,0)</f>
        <v>266</v>
      </c>
      <c r="AX100" s="31"/>
    </row>
    <row r="101" spans="1:50" ht="17.100000000000001" customHeight="1" x14ac:dyDescent="0.15">
      <c r="A101" s="32">
        <v>24</v>
      </c>
      <c r="B101" s="33">
        <v>9365</v>
      </c>
      <c r="C101" s="34" t="s">
        <v>23742</v>
      </c>
      <c r="D101" s="1088"/>
      <c r="E101" s="1089"/>
      <c r="F101" s="1089"/>
      <c r="G101" s="1089"/>
      <c r="H101" s="1089"/>
      <c r="I101" s="1089"/>
      <c r="J101" s="1089"/>
      <c r="K101" s="1089"/>
      <c r="L101" s="1089"/>
      <c r="M101" s="1089"/>
      <c r="N101" s="1090"/>
      <c r="O101" s="1137"/>
      <c r="P101" s="1135"/>
      <c r="Q101" s="1135"/>
      <c r="R101" s="1135"/>
      <c r="S101" s="1135"/>
      <c r="T101" s="1135"/>
      <c r="U101" s="1135"/>
      <c r="V101" s="1135"/>
      <c r="W101" s="1136"/>
      <c r="X101" s="47" t="s">
        <v>23344</v>
      </c>
      <c r="Y101" s="40"/>
      <c r="Z101" s="40"/>
      <c r="AA101" s="48"/>
      <c r="AB101" s="40"/>
      <c r="AC101" s="40"/>
      <c r="AD101" s="65"/>
      <c r="AE101" s="65"/>
      <c r="AF101" s="40"/>
      <c r="AG101" s="40"/>
      <c r="AH101" s="1112">
        <f>'8短期入所（基本）'!AM19</f>
        <v>516</v>
      </c>
      <c r="AI101" s="1112"/>
      <c r="AJ101" s="40" t="s">
        <v>21</v>
      </c>
      <c r="AK101" s="41"/>
      <c r="AL101" s="20"/>
      <c r="AM101" s="4"/>
      <c r="AN101" s="858"/>
      <c r="AO101" s="858"/>
      <c r="AP101" s="863"/>
      <c r="AQ101" s="859"/>
      <c r="AR101" s="108"/>
      <c r="AS101" s="108"/>
      <c r="AT101" s="108"/>
      <c r="AU101" s="881"/>
      <c r="AV101" s="860"/>
      <c r="AW101" s="35">
        <f>ROUND(AH101*$AO$98,0)</f>
        <v>258</v>
      </c>
      <c r="AX101" s="31"/>
    </row>
    <row r="102" spans="1:50" ht="17.100000000000001" customHeight="1" x14ac:dyDescent="0.15">
      <c r="A102" s="32">
        <v>24</v>
      </c>
      <c r="B102" s="33">
        <v>9367</v>
      </c>
      <c r="C102" s="34" t="s">
        <v>23743</v>
      </c>
      <c r="D102" s="1088"/>
      <c r="E102" s="1089"/>
      <c r="F102" s="1089"/>
      <c r="G102" s="1089"/>
      <c r="H102" s="1089"/>
      <c r="I102" s="1089"/>
      <c r="J102" s="1089"/>
      <c r="K102" s="1089"/>
      <c r="L102" s="1089"/>
      <c r="M102" s="1089"/>
      <c r="N102" s="1090"/>
      <c r="O102" s="73"/>
      <c r="P102" s="74"/>
      <c r="Q102" s="74"/>
      <c r="R102" s="74"/>
      <c r="S102" s="74"/>
      <c r="T102" s="74"/>
      <c r="U102" s="74"/>
      <c r="V102" s="74"/>
      <c r="W102" s="75"/>
      <c r="X102" s="20"/>
      <c r="Y102" s="4"/>
      <c r="Z102" s="4"/>
      <c r="AA102" s="2"/>
      <c r="AB102" s="4"/>
      <c r="AC102" s="4"/>
      <c r="AD102" s="23"/>
      <c r="AE102" s="23"/>
      <c r="AF102" s="4"/>
      <c r="AG102" s="4"/>
      <c r="AH102" s="1129"/>
      <c r="AI102" s="1129"/>
      <c r="AJ102" s="4"/>
      <c r="AK102" s="21"/>
      <c r="AL102" s="20"/>
      <c r="AM102" s="4"/>
      <c r="AN102" s="858"/>
      <c r="AO102" s="858"/>
      <c r="AP102" s="858"/>
      <c r="AQ102" s="42" t="s">
        <v>23342</v>
      </c>
      <c r="AR102" s="44" t="s">
        <v>17</v>
      </c>
      <c r="AS102" s="220">
        <v>0.9</v>
      </c>
      <c r="AT102" s="220"/>
      <c r="AU102" s="100"/>
      <c r="AV102" s="231"/>
      <c r="AW102" s="35">
        <f>ROUND(ROUND(AH101*$AO$98,0)*AS102,0)</f>
        <v>232</v>
      </c>
      <c r="AX102" s="31"/>
    </row>
    <row r="103" spans="1:50" ht="17.100000000000001" customHeight="1" x14ac:dyDescent="0.15">
      <c r="A103" s="32">
        <v>24</v>
      </c>
      <c r="B103" s="33">
        <v>9369</v>
      </c>
      <c r="C103" s="34" t="s">
        <v>23744</v>
      </c>
      <c r="D103" s="1088"/>
      <c r="E103" s="1089"/>
      <c r="F103" s="1089"/>
      <c r="G103" s="1089"/>
      <c r="H103" s="1089"/>
      <c r="I103" s="1089"/>
      <c r="J103" s="1089"/>
      <c r="K103" s="1089"/>
      <c r="L103" s="1089"/>
      <c r="M103" s="1089"/>
      <c r="N103" s="1090"/>
      <c r="O103" s="20"/>
      <c r="P103" s="4"/>
      <c r="Q103" s="4"/>
      <c r="R103" s="4"/>
      <c r="S103" s="4"/>
      <c r="T103" s="4"/>
      <c r="U103" s="4"/>
      <c r="V103" s="4"/>
      <c r="W103" s="21"/>
      <c r="X103" s="47" t="s">
        <v>23347</v>
      </c>
      <c r="Y103" s="40"/>
      <c r="Z103" s="40"/>
      <c r="AA103" s="48"/>
      <c r="AB103" s="40"/>
      <c r="AC103" s="40"/>
      <c r="AD103" s="65"/>
      <c r="AE103" s="65"/>
      <c r="AF103" s="40"/>
      <c r="AG103" s="40"/>
      <c r="AH103" s="1112">
        <f>'8短期入所（基本）'!AM21</f>
        <v>311</v>
      </c>
      <c r="AI103" s="1112"/>
      <c r="AJ103" s="40" t="s">
        <v>21</v>
      </c>
      <c r="AK103" s="41"/>
      <c r="AL103" s="20"/>
      <c r="AM103" s="4"/>
      <c r="AN103" s="858"/>
      <c r="AO103" s="858"/>
      <c r="AP103" s="858"/>
      <c r="AQ103" s="859"/>
      <c r="AR103" s="108"/>
      <c r="AS103" s="108"/>
      <c r="AT103" s="108"/>
      <c r="AU103" s="881"/>
      <c r="AV103" s="860"/>
      <c r="AW103" s="35">
        <f>ROUND(AH103*$AO$98,0)</f>
        <v>156</v>
      </c>
      <c r="AX103" s="232"/>
    </row>
    <row r="104" spans="1:50" ht="17.100000000000001" customHeight="1" x14ac:dyDescent="0.15">
      <c r="A104" s="32">
        <v>24</v>
      </c>
      <c r="B104" s="33">
        <v>9371</v>
      </c>
      <c r="C104" s="34" t="s">
        <v>23745</v>
      </c>
      <c r="D104" s="1088"/>
      <c r="E104" s="1089"/>
      <c r="F104" s="1089"/>
      <c r="G104" s="1089"/>
      <c r="H104" s="1089"/>
      <c r="I104" s="1089"/>
      <c r="J104" s="1089"/>
      <c r="K104" s="1089"/>
      <c r="L104" s="1089"/>
      <c r="M104" s="1089"/>
      <c r="N104" s="1090"/>
      <c r="O104" s="73"/>
      <c r="P104" s="74"/>
      <c r="Q104" s="74"/>
      <c r="R104" s="74"/>
      <c r="S104" s="74"/>
      <c r="T104" s="74"/>
      <c r="U104" s="74"/>
      <c r="V104" s="74"/>
      <c r="W104" s="75"/>
      <c r="X104" s="20"/>
      <c r="Y104" s="4"/>
      <c r="Z104" s="4"/>
      <c r="AA104" s="2"/>
      <c r="AB104" s="4"/>
      <c r="AC104" s="4"/>
      <c r="AD104" s="23"/>
      <c r="AE104" s="23"/>
      <c r="AF104" s="4"/>
      <c r="AG104" s="4"/>
      <c r="AH104" s="1129"/>
      <c r="AI104" s="1129"/>
      <c r="AJ104" s="4"/>
      <c r="AK104" s="21"/>
      <c r="AL104" s="20"/>
      <c r="AM104" s="4"/>
      <c r="AN104" s="23"/>
      <c r="AO104" s="151"/>
      <c r="AP104" s="151"/>
      <c r="AQ104" s="42" t="s">
        <v>23342</v>
      </c>
      <c r="AR104" s="44" t="s">
        <v>17</v>
      </c>
      <c r="AS104" s="220">
        <v>0.9</v>
      </c>
      <c r="AT104" s="220"/>
      <c r="AU104" s="100"/>
      <c r="AV104" s="231"/>
      <c r="AW104" s="35">
        <f>ROUND(ROUND(AH103*$AO$98,0)*AS104,0)</f>
        <v>140</v>
      </c>
      <c r="AX104" s="31"/>
    </row>
    <row r="105" spans="1:50" ht="17.100000000000001" customHeight="1" x14ac:dyDescent="0.15">
      <c r="A105" s="32">
        <v>24</v>
      </c>
      <c r="B105" s="33">
        <v>9373</v>
      </c>
      <c r="C105" s="34" t="s">
        <v>23746</v>
      </c>
      <c r="D105" s="1088"/>
      <c r="E105" s="1089"/>
      <c r="F105" s="1089"/>
      <c r="G105" s="1089"/>
      <c r="H105" s="1089"/>
      <c r="I105" s="1089"/>
      <c r="J105" s="1089"/>
      <c r="K105" s="1089"/>
      <c r="L105" s="1089"/>
      <c r="M105" s="1089"/>
      <c r="N105" s="1090"/>
      <c r="O105" s="20"/>
      <c r="P105" s="4"/>
      <c r="Q105" s="4"/>
      <c r="R105" s="4"/>
      <c r="S105" s="4"/>
      <c r="T105" s="4"/>
      <c r="U105" s="4"/>
      <c r="V105" s="4"/>
      <c r="W105" s="21"/>
      <c r="X105" s="47" t="s">
        <v>23350</v>
      </c>
      <c r="Y105" s="40"/>
      <c r="Z105" s="40"/>
      <c r="AA105" s="48"/>
      <c r="AB105" s="40"/>
      <c r="AC105" s="40"/>
      <c r="AD105" s="65"/>
      <c r="AE105" s="65"/>
      <c r="AF105" s="40"/>
      <c r="AG105" s="40"/>
      <c r="AH105" s="1112">
        <f>'8短期入所（基本）'!AM23</f>
        <v>235</v>
      </c>
      <c r="AI105" s="1112"/>
      <c r="AJ105" s="40" t="s">
        <v>21</v>
      </c>
      <c r="AK105" s="41"/>
      <c r="AL105" s="20"/>
      <c r="AM105" s="4"/>
      <c r="AN105" s="858"/>
      <c r="AO105" s="858"/>
      <c r="AP105" s="863"/>
      <c r="AQ105" s="859"/>
      <c r="AR105" s="108"/>
      <c r="AS105" s="108"/>
      <c r="AT105" s="108"/>
      <c r="AU105" s="881"/>
      <c r="AV105" s="860"/>
      <c r="AW105" s="35">
        <f>ROUND(AH105*$AO$98,0)</f>
        <v>118</v>
      </c>
      <c r="AX105" s="232"/>
    </row>
    <row r="106" spans="1:50" ht="17.100000000000001" customHeight="1" x14ac:dyDescent="0.15">
      <c r="A106" s="32">
        <v>24</v>
      </c>
      <c r="B106" s="33">
        <v>9375</v>
      </c>
      <c r="C106" s="34" t="s">
        <v>23747</v>
      </c>
      <c r="D106" s="1088"/>
      <c r="E106" s="1089"/>
      <c r="F106" s="1089"/>
      <c r="G106" s="1089"/>
      <c r="H106" s="1089"/>
      <c r="I106" s="1089"/>
      <c r="J106" s="1089"/>
      <c r="K106" s="1089"/>
      <c r="L106" s="1089"/>
      <c r="M106" s="1089"/>
      <c r="N106" s="1090"/>
      <c r="O106" s="73"/>
      <c r="P106" s="74"/>
      <c r="Q106" s="74"/>
      <c r="R106" s="74"/>
      <c r="S106" s="74"/>
      <c r="T106" s="74"/>
      <c r="U106" s="74"/>
      <c r="V106" s="74"/>
      <c r="W106" s="75"/>
      <c r="X106" s="20"/>
      <c r="Y106" s="4"/>
      <c r="Z106" s="4"/>
      <c r="AA106" s="2"/>
      <c r="AB106" s="4"/>
      <c r="AC106" s="4"/>
      <c r="AD106" s="23"/>
      <c r="AE106" s="23"/>
      <c r="AF106" s="4"/>
      <c r="AG106" s="4"/>
      <c r="AH106" s="1129"/>
      <c r="AI106" s="1129"/>
      <c r="AJ106" s="4"/>
      <c r="AK106" s="21"/>
      <c r="AL106" s="20"/>
      <c r="AM106" s="4"/>
      <c r="AN106" s="858"/>
      <c r="AO106" s="858"/>
      <c r="AP106" s="863"/>
      <c r="AQ106" s="42" t="s">
        <v>23342</v>
      </c>
      <c r="AR106" s="44" t="s">
        <v>17</v>
      </c>
      <c r="AS106" s="220">
        <v>0.9</v>
      </c>
      <c r="AT106" s="220"/>
      <c r="AU106" s="100"/>
      <c r="AV106" s="231"/>
      <c r="AW106" s="35">
        <f>ROUND(ROUND(AH105*$AO$98,0)*AS106,0)</f>
        <v>106</v>
      </c>
      <c r="AX106" s="31"/>
    </row>
    <row r="107" spans="1:50" ht="17.100000000000001" customHeight="1" x14ac:dyDescent="0.15">
      <c r="A107" s="32">
        <v>24</v>
      </c>
      <c r="B107" s="33">
        <v>9377</v>
      </c>
      <c r="C107" s="34" t="s">
        <v>23748</v>
      </c>
      <c r="D107" s="1088"/>
      <c r="E107" s="1089"/>
      <c r="F107" s="1089"/>
      <c r="G107" s="1089"/>
      <c r="H107" s="1089"/>
      <c r="I107" s="1089"/>
      <c r="J107" s="1089"/>
      <c r="K107" s="1089"/>
      <c r="L107" s="1089"/>
      <c r="M107" s="1089"/>
      <c r="N107" s="1090"/>
      <c r="O107" s="20"/>
      <c r="P107" s="4"/>
      <c r="Q107" s="4"/>
      <c r="R107" s="4"/>
      <c r="S107" s="4"/>
      <c r="T107" s="4"/>
      <c r="U107" s="4"/>
      <c r="V107" s="4"/>
      <c r="W107" s="21"/>
      <c r="X107" s="47" t="s">
        <v>23353</v>
      </c>
      <c r="Y107" s="40"/>
      <c r="Z107" s="40"/>
      <c r="AA107" s="48"/>
      <c r="AB107" s="40"/>
      <c r="AC107" s="40"/>
      <c r="AD107" s="65"/>
      <c r="AE107" s="65"/>
      <c r="AF107" s="40"/>
      <c r="AG107" s="40"/>
      <c r="AH107" s="1112">
        <f>'8短期入所（基本）'!AM25</f>
        <v>169</v>
      </c>
      <c r="AI107" s="1112"/>
      <c r="AJ107" s="40" t="s">
        <v>21</v>
      </c>
      <c r="AK107" s="41"/>
      <c r="AL107" s="20"/>
      <c r="AM107" s="4"/>
      <c r="AN107" s="858"/>
      <c r="AO107" s="858"/>
      <c r="AP107" s="863"/>
      <c r="AQ107" s="859"/>
      <c r="AR107" s="108"/>
      <c r="AS107" s="108"/>
      <c r="AT107" s="108"/>
      <c r="AU107" s="881"/>
      <c r="AV107" s="860"/>
      <c r="AW107" s="35">
        <f>ROUND(AH107*$AO$98,0)</f>
        <v>85</v>
      </c>
      <c r="AX107" s="232"/>
    </row>
    <row r="108" spans="1:50" ht="17.100000000000001" customHeight="1" x14ac:dyDescent="0.15">
      <c r="A108" s="32">
        <v>24</v>
      </c>
      <c r="B108" s="33">
        <v>9379</v>
      </c>
      <c r="C108" s="34" t="s">
        <v>23749</v>
      </c>
      <c r="D108" s="1088"/>
      <c r="E108" s="1089"/>
      <c r="F108" s="1089"/>
      <c r="G108" s="1089"/>
      <c r="H108" s="1089"/>
      <c r="I108" s="1089"/>
      <c r="J108" s="1089"/>
      <c r="K108" s="1089"/>
      <c r="L108" s="1089"/>
      <c r="M108" s="1089"/>
      <c r="N108" s="1090"/>
      <c r="O108" s="73"/>
      <c r="P108" s="74"/>
      <c r="Q108" s="74"/>
      <c r="R108" s="74"/>
      <c r="S108" s="74"/>
      <c r="T108" s="74"/>
      <c r="U108" s="74"/>
      <c r="V108" s="74"/>
      <c r="W108" s="75"/>
      <c r="X108" s="20"/>
      <c r="Y108" s="4"/>
      <c r="Z108" s="4"/>
      <c r="AA108" s="2"/>
      <c r="AB108" s="4"/>
      <c r="AC108" s="4"/>
      <c r="AD108" s="23"/>
      <c r="AE108" s="23"/>
      <c r="AF108" s="4"/>
      <c r="AG108" s="4"/>
      <c r="AH108" s="1129"/>
      <c r="AI108" s="1129"/>
      <c r="AJ108" s="4"/>
      <c r="AK108" s="21"/>
      <c r="AL108" s="20"/>
      <c r="AM108" s="4"/>
      <c r="AN108" s="858"/>
      <c r="AO108" s="858"/>
      <c r="AP108" s="863"/>
      <c r="AQ108" s="42" t="s">
        <v>23342</v>
      </c>
      <c r="AR108" s="44" t="s">
        <v>17</v>
      </c>
      <c r="AS108" s="220">
        <v>0.9</v>
      </c>
      <c r="AT108" s="220"/>
      <c r="AU108" s="100"/>
      <c r="AV108" s="231"/>
      <c r="AW108" s="35">
        <f>ROUND(ROUND(AH107*$AO$98,0)*AS108,0)</f>
        <v>77</v>
      </c>
      <c r="AX108" s="31"/>
    </row>
    <row r="109" spans="1:50" ht="17.100000000000001" customHeight="1" x14ac:dyDescent="0.15">
      <c r="A109" s="32">
        <v>24</v>
      </c>
      <c r="B109" s="33">
        <v>9461</v>
      </c>
      <c r="C109" s="34" t="s">
        <v>23750</v>
      </c>
      <c r="D109" s="1088"/>
      <c r="E109" s="1089"/>
      <c r="F109" s="1089"/>
      <c r="G109" s="1089"/>
      <c r="H109" s="1089"/>
      <c r="I109" s="1089"/>
      <c r="J109" s="1089"/>
      <c r="K109" s="1089"/>
      <c r="L109" s="1089"/>
      <c r="M109" s="1089"/>
      <c r="N109" s="1090"/>
      <c r="O109" s="1085" t="s">
        <v>23367</v>
      </c>
      <c r="P109" s="1133"/>
      <c r="Q109" s="1133"/>
      <c r="R109" s="1133"/>
      <c r="S109" s="1133"/>
      <c r="T109" s="1133"/>
      <c r="U109" s="1133"/>
      <c r="V109" s="1133"/>
      <c r="W109" s="1134"/>
      <c r="X109" s="47" t="s">
        <v>23368</v>
      </c>
      <c r="Y109" s="40"/>
      <c r="Z109" s="40"/>
      <c r="AA109" s="48"/>
      <c r="AB109" s="40"/>
      <c r="AC109" s="40"/>
      <c r="AD109" s="65"/>
      <c r="AE109" s="65"/>
      <c r="AF109" s="40"/>
      <c r="AG109" s="40"/>
      <c r="AH109" s="1112">
        <f>'8短期入所（基本）'!AM27</f>
        <v>767</v>
      </c>
      <c r="AI109" s="1112"/>
      <c r="AJ109" s="40" t="s">
        <v>21</v>
      </c>
      <c r="AK109" s="41"/>
      <c r="AL109" s="20"/>
      <c r="AM109" s="4"/>
      <c r="AN109" s="858"/>
      <c r="AO109" s="858"/>
      <c r="AP109" s="863"/>
      <c r="AQ109" s="859"/>
      <c r="AR109" s="108"/>
      <c r="AS109" s="108"/>
      <c r="AT109" s="108"/>
      <c r="AU109" s="881"/>
      <c r="AV109" s="860"/>
      <c r="AW109" s="35">
        <f>ROUND(AH109*$AO$98,0)</f>
        <v>384</v>
      </c>
      <c r="AX109" s="31"/>
    </row>
    <row r="110" spans="1:50" ht="17.100000000000001" customHeight="1" x14ac:dyDescent="0.15">
      <c r="A110" s="32">
        <v>24</v>
      </c>
      <c r="B110" s="33">
        <v>9463</v>
      </c>
      <c r="C110" s="34" t="s">
        <v>23751</v>
      </c>
      <c r="D110" s="1088"/>
      <c r="E110" s="1089"/>
      <c r="F110" s="1089"/>
      <c r="G110" s="1089"/>
      <c r="H110" s="1089"/>
      <c r="I110" s="1089"/>
      <c r="J110" s="1089"/>
      <c r="K110" s="1089"/>
      <c r="L110" s="1089"/>
      <c r="M110" s="1089"/>
      <c r="N110" s="1090"/>
      <c r="O110" s="1088"/>
      <c r="P110" s="1135"/>
      <c r="Q110" s="1135"/>
      <c r="R110" s="1135"/>
      <c r="S110" s="1135"/>
      <c r="T110" s="1135"/>
      <c r="U110" s="1135"/>
      <c r="V110" s="1135"/>
      <c r="W110" s="1136"/>
      <c r="X110" s="20"/>
      <c r="Y110" s="4"/>
      <c r="Z110" s="4"/>
      <c r="AA110" s="2"/>
      <c r="AB110" s="4"/>
      <c r="AC110" s="4"/>
      <c r="AD110" s="23"/>
      <c r="AE110" s="23"/>
      <c r="AF110" s="4"/>
      <c r="AG110" s="4"/>
      <c r="AH110" s="1129"/>
      <c r="AI110" s="1129"/>
      <c r="AJ110" s="4"/>
      <c r="AK110" s="21"/>
      <c r="AL110" s="20"/>
      <c r="AM110" s="4"/>
      <c r="AN110" s="858"/>
      <c r="AO110" s="858"/>
      <c r="AP110" s="863"/>
      <c r="AQ110" s="42" t="s">
        <v>23342</v>
      </c>
      <c r="AR110" s="44" t="s">
        <v>17</v>
      </c>
      <c r="AS110" s="220">
        <v>0.9</v>
      </c>
      <c r="AT110" s="220"/>
      <c r="AU110" s="100"/>
      <c r="AV110" s="231"/>
      <c r="AW110" s="35">
        <f>ROUND(ROUND(AH109*$AO$98,0)*AS110,0)</f>
        <v>346</v>
      </c>
      <c r="AX110" s="31"/>
    </row>
    <row r="111" spans="1:50" ht="17.100000000000001" customHeight="1" x14ac:dyDescent="0.15">
      <c r="A111" s="32">
        <v>24</v>
      </c>
      <c r="B111" s="33">
        <v>9465</v>
      </c>
      <c r="C111" s="34" t="s">
        <v>23752</v>
      </c>
      <c r="D111" s="1088"/>
      <c r="E111" s="1089"/>
      <c r="F111" s="1089"/>
      <c r="G111" s="1089"/>
      <c r="H111" s="1089"/>
      <c r="I111" s="1089"/>
      <c r="J111" s="1089"/>
      <c r="K111" s="1089"/>
      <c r="L111" s="1089"/>
      <c r="M111" s="1089"/>
      <c r="N111" s="1090"/>
      <c r="O111" s="1137"/>
      <c r="P111" s="1135"/>
      <c r="Q111" s="1135"/>
      <c r="R111" s="1135"/>
      <c r="S111" s="1135"/>
      <c r="T111" s="1135"/>
      <c r="U111" s="1135"/>
      <c r="V111" s="1135"/>
      <c r="W111" s="1136"/>
      <c r="X111" s="47" t="s">
        <v>23371</v>
      </c>
      <c r="Y111" s="40"/>
      <c r="Z111" s="40"/>
      <c r="AA111" s="48"/>
      <c r="AB111" s="40"/>
      <c r="AC111" s="40"/>
      <c r="AD111" s="65"/>
      <c r="AE111" s="65"/>
      <c r="AF111" s="40"/>
      <c r="AG111" s="40"/>
      <c r="AH111" s="1112">
        <f>'8短期入所（基本）'!AM29</f>
        <v>602</v>
      </c>
      <c r="AI111" s="1112"/>
      <c r="AJ111" s="40" t="s">
        <v>21</v>
      </c>
      <c r="AK111" s="41"/>
      <c r="AL111" s="20"/>
      <c r="AM111" s="4"/>
      <c r="AN111" s="858"/>
      <c r="AO111" s="858"/>
      <c r="AP111" s="863"/>
      <c r="AQ111" s="859"/>
      <c r="AR111" s="108"/>
      <c r="AS111" s="108"/>
      <c r="AT111" s="108"/>
      <c r="AU111" s="881"/>
      <c r="AV111" s="860"/>
      <c r="AW111" s="35">
        <f>ROUND(AH111*$AO$98,0)</f>
        <v>301</v>
      </c>
      <c r="AX111" s="31"/>
    </row>
    <row r="112" spans="1:50" ht="17.100000000000001" customHeight="1" x14ac:dyDescent="0.15">
      <c r="A112" s="32">
        <v>24</v>
      </c>
      <c r="B112" s="33">
        <v>9467</v>
      </c>
      <c r="C112" s="34" t="s">
        <v>23753</v>
      </c>
      <c r="D112" s="1088"/>
      <c r="E112" s="1089"/>
      <c r="F112" s="1089"/>
      <c r="G112" s="1089"/>
      <c r="H112" s="1089"/>
      <c r="I112" s="1089"/>
      <c r="J112" s="1089"/>
      <c r="K112" s="1089"/>
      <c r="L112" s="1089"/>
      <c r="M112" s="1089"/>
      <c r="N112" s="1090"/>
      <c r="O112" s="73"/>
      <c r="P112" s="74"/>
      <c r="Q112" s="74"/>
      <c r="R112" s="74"/>
      <c r="S112" s="74"/>
      <c r="T112" s="74"/>
      <c r="U112" s="74"/>
      <c r="V112" s="74"/>
      <c r="W112" s="75"/>
      <c r="X112" s="20"/>
      <c r="Y112" s="4"/>
      <c r="Z112" s="4"/>
      <c r="AA112" s="2"/>
      <c r="AB112" s="4"/>
      <c r="AC112" s="4"/>
      <c r="AD112" s="23"/>
      <c r="AE112" s="23"/>
      <c r="AF112" s="4"/>
      <c r="AG112" s="4"/>
      <c r="AH112" s="1129"/>
      <c r="AI112" s="1129"/>
      <c r="AJ112" s="4"/>
      <c r="AK112" s="21"/>
      <c r="AL112" s="20"/>
      <c r="AM112" s="4"/>
      <c r="AN112" s="858"/>
      <c r="AO112" s="858"/>
      <c r="AP112" s="863"/>
      <c r="AQ112" s="42" t="s">
        <v>23342</v>
      </c>
      <c r="AR112" s="44" t="s">
        <v>17</v>
      </c>
      <c r="AS112" s="220">
        <v>0.9</v>
      </c>
      <c r="AT112" s="220"/>
      <c r="AU112" s="100"/>
      <c r="AV112" s="231"/>
      <c r="AW112" s="35">
        <f>ROUND(ROUND(AH111*$AO$98,0)*AS112,0)</f>
        <v>271</v>
      </c>
      <c r="AX112" s="31"/>
    </row>
    <row r="113" spans="1:50" ht="17.100000000000001" customHeight="1" x14ac:dyDescent="0.15">
      <c r="A113" s="32">
        <v>24</v>
      </c>
      <c r="B113" s="33">
        <v>9469</v>
      </c>
      <c r="C113" s="34" t="s">
        <v>23754</v>
      </c>
      <c r="D113" s="1088"/>
      <c r="E113" s="1089"/>
      <c r="F113" s="1089"/>
      <c r="G113" s="1089"/>
      <c r="H113" s="1089"/>
      <c r="I113" s="1089"/>
      <c r="J113" s="1089"/>
      <c r="K113" s="1089"/>
      <c r="L113" s="1089"/>
      <c r="M113" s="1089"/>
      <c r="N113" s="1090"/>
      <c r="O113" s="20"/>
      <c r="P113" s="4"/>
      <c r="Q113" s="4"/>
      <c r="R113" s="4"/>
      <c r="S113" s="4"/>
      <c r="T113" s="4"/>
      <c r="U113" s="4"/>
      <c r="V113" s="4"/>
      <c r="W113" s="21"/>
      <c r="X113" s="47" t="s">
        <v>23374</v>
      </c>
      <c r="Y113" s="40"/>
      <c r="Z113" s="40"/>
      <c r="AA113" s="48"/>
      <c r="AB113" s="40"/>
      <c r="AC113" s="40"/>
      <c r="AD113" s="65"/>
      <c r="AE113" s="65"/>
      <c r="AF113" s="40"/>
      <c r="AG113" s="40"/>
      <c r="AH113" s="1112">
        <f>'8短期入所（基本）'!AM31</f>
        <v>498</v>
      </c>
      <c r="AI113" s="1112"/>
      <c r="AJ113" s="40" t="s">
        <v>21</v>
      </c>
      <c r="AK113" s="41"/>
      <c r="AL113" s="20"/>
      <c r="AM113" s="4"/>
      <c r="AN113" s="858"/>
      <c r="AO113" s="858"/>
      <c r="AP113" s="863"/>
      <c r="AQ113" s="859"/>
      <c r="AR113" s="108"/>
      <c r="AS113" s="108"/>
      <c r="AT113" s="108"/>
      <c r="AU113" s="881"/>
      <c r="AV113" s="860"/>
      <c r="AW113" s="35">
        <f>ROUND(AH113*$AO$98,0)</f>
        <v>249</v>
      </c>
      <c r="AX113" s="232"/>
    </row>
    <row r="114" spans="1:50" ht="17.100000000000001" customHeight="1" x14ac:dyDescent="0.15">
      <c r="A114" s="32">
        <v>24</v>
      </c>
      <c r="B114" s="33">
        <v>9471</v>
      </c>
      <c r="C114" s="34" t="s">
        <v>23755</v>
      </c>
      <c r="D114" s="1088"/>
      <c r="E114" s="1089"/>
      <c r="F114" s="1089"/>
      <c r="G114" s="1089"/>
      <c r="H114" s="1089"/>
      <c r="I114" s="1089"/>
      <c r="J114" s="1089"/>
      <c r="K114" s="1089"/>
      <c r="L114" s="1089"/>
      <c r="M114" s="1089"/>
      <c r="N114" s="1090"/>
      <c r="O114" s="73"/>
      <c r="P114" s="74"/>
      <c r="Q114" s="74"/>
      <c r="R114" s="74"/>
      <c r="S114" s="74"/>
      <c r="T114" s="74"/>
      <c r="U114" s="74"/>
      <c r="V114" s="74"/>
      <c r="W114" s="75"/>
      <c r="X114" s="20"/>
      <c r="Y114" s="4"/>
      <c r="Z114" s="4"/>
      <c r="AA114" s="2"/>
      <c r="AB114" s="4"/>
      <c r="AC114" s="4"/>
      <c r="AD114" s="23"/>
      <c r="AE114" s="23"/>
      <c r="AF114" s="4"/>
      <c r="AG114" s="4"/>
      <c r="AH114" s="1129"/>
      <c r="AI114" s="1129"/>
      <c r="AJ114" s="4"/>
      <c r="AK114" s="21"/>
      <c r="AL114" s="20"/>
      <c r="AM114" s="4"/>
      <c r="AN114" s="858"/>
      <c r="AO114" s="858"/>
      <c r="AP114" s="863"/>
      <c r="AQ114" s="42" t="s">
        <v>23342</v>
      </c>
      <c r="AR114" s="44" t="s">
        <v>17</v>
      </c>
      <c r="AS114" s="220">
        <v>0.9</v>
      </c>
      <c r="AT114" s="220"/>
      <c r="AU114" s="100"/>
      <c r="AV114" s="231"/>
      <c r="AW114" s="35">
        <f>ROUND(ROUND(AH113*$AO$98,0)*AS114,0)</f>
        <v>224</v>
      </c>
      <c r="AX114" s="31"/>
    </row>
    <row r="115" spans="1:50" ht="17.100000000000001" customHeight="1" x14ac:dyDescent="0.15">
      <c r="A115" s="32">
        <v>24</v>
      </c>
      <c r="B115" s="33">
        <v>9561</v>
      </c>
      <c r="C115" s="34" t="s">
        <v>23756</v>
      </c>
      <c r="D115" s="1088"/>
      <c r="E115" s="1089"/>
      <c r="F115" s="1089"/>
      <c r="G115" s="1089"/>
      <c r="H115" s="1089"/>
      <c r="I115" s="1089"/>
      <c r="J115" s="1089"/>
      <c r="K115" s="1089"/>
      <c r="L115" s="1089"/>
      <c r="M115" s="1089"/>
      <c r="N115" s="1090"/>
      <c r="O115" s="1085" t="s">
        <v>23377</v>
      </c>
      <c r="P115" s="1133"/>
      <c r="Q115" s="1133"/>
      <c r="R115" s="1133"/>
      <c r="S115" s="1133"/>
      <c r="T115" s="1133"/>
      <c r="U115" s="1133"/>
      <c r="V115" s="1133"/>
      <c r="W115" s="1134"/>
      <c r="X115" s="47" t="s">
        <v>23368</v>
      </c>
      <c r="Y115" s="40"/>
      <c r="Z115" s="40"/>
      <c r="AA115" s="48"/>
      <c r="AB115" s="40"/>
      <c r="AC115" s="40"/>
      <c r="AD115" s="65"/>
      <c r="AE115" s="65"/>
      <c r="AF115" s="40"/>
      <c r="AG115" s="40"/>
      <c r="AH115" s="1112">
        <f>'8短期入所（基本）'!AM33</f>
        <v>516</v>
      </c>
      <c r="AI115" s="1112"/>
      <c r="AJ115" s="40" t="s">
        <v>21</v>
      </c>
      <c r="AK115" s="41"/>
      <c r="AL115" s="20"/>
      <c r="AM115" s="4"/>
      <c r="AN115" s="858"/>
      <c r="AO115" s="858"/>
      <c r="AP115" s="863"/>
      <c r="AQ115" s="859"/>
      <c r="AR115" s="108"/>
      <c r="AS115" s="108"/>
      <c r="AT115" s="108"/>
      <c r="AU115" s="881"/>
      <c r="AV115" s="860"/>
      <c r="AW115" s="35">
        <f>ROUND(AH115*$AO$98,0)</f>
        <v>258</v>
      </c>
      <c r="AX115" s="31"/>
    </row>
    <row r="116" spans="1:50" ht="17.100000000000001" customHeight="1" x14ac:dyDescent="0.15">
      <c r="A116" s="32">
        <v>24</v>
      </c>
      <c r="B116" s="33">
        <v>9563</v>
      </c>
      <c r="C116" s="34" t="s">
        <v>23757</v>
      </c>
      <c r="D116" s="1088"/>
      <c r="E116" s="1089"/>
      <c r="F116" s="1089"/>
      <c r="G116" s="1089"/>
      <c r="H116" s="1089"/>
      <c r="I116" s="1089"/>
      <c r="J116" s="1089"/>
      <c r="K116" s="1089"/>
      <c r="L116" s="1089"/>
      <c r="M116" s="1089"/>
      <c r="N116" s="1090"/>
      <c r="O116" s="1088"/>
      <c r="P116" s="1135"/>
      <c r="Q116" s="1135"/>
      <c r="R116" s="1135"/>
      <c r="S116" s="1135"/>
      <c r="T116" s="1135"/>
      <c r="U116" s="1135"/>
      <c r="V116" s="1135"/>
      <c r="W116" s="1136"/>
      <c r="X116" s="20"/>
      <c r="Y116" s="4"/>
      <c r="Z116" s="4"/>
      <c r="AA116" s="2"/>
      <c r="AB116" s="4"/>
      <c r="AC116" s="4"/>
      <c r="AD116" s="23"/>
      <c r="AE116" s="23"/>
      <c r="AF116" s="4"/>
      <c r="AG116" s="4"/>
      <c r="AH116" s="1129"/>
      <c r="AI116" s="1129"/>
      <c r="AJ116" s="4"/>
      <c r="AK116" s="21"/>
      <c r="AL116" s="20"/>
      <c r="AM116" s="4"/>
      <c r="AN116" s="858"/>
      <c r="AO116" s="858"/>
      <c r="AP116" s="863"/>
      <c r="AQ116" s="42" t="s">
        <v>23342</v>
      </c>
      <c r="AR116" s="44" t="s">
        <v>17</v>
      </c>
      <c r="AS116" s="220">
        <v>0.9</v>
      </c>
      <c r="AT116" s="220"/>
      <c r="AU116" s="100"/>
      <c r="AV116" s="231"/>
      <c r="AW116" s="35">
        <f>ROUND(ROUND(AH115*$AO$98,0)*AS116,0)</f>
        <v>232</v>
      </c>
      <c r="AX116" s="31"/>
    </row>
    <row r="117" spans="1:50" ht="17.100000000000001" customHeight="1" x14ac:dyDescent="0.15">
      <c r="A117" s="32">
        <v>24</v>
      </c>
      <c r="B117" s="33">
        <v>9565</v>
      </c>
      <c r="C117" s="34" t="s">
        <v>23758</v>
      </c>
      <c r="D117" s="1088"/>
      <c r="E117" s="1089"/>
      <c r="F117" s="1089"/>
      <c r="G117" s="1089"/>
      <c r="H117" s="1089"/>
      <c r="I117" s="1089"/>
      <c r="J117" s="1089"/>
      <c r="K117" s="1089"/>
      <c r="L117" s="1089"/>
      <c r="M117" s="1089"/>
      <c r="N117" s="1090"/>
      <c r="O117" s="1137"/>
      <c r="P117" s="1135"/>
      <c r="Q117" s="1135"/>
      <c r="R117" s="1135"/>
      <c r="S117" s="1135"/>
      <c r="T117" s="1135"/>
      <c r="U117" s="1135"/>
      <c r="V117" s="1135"/>
      <c r="W117" s="1136"/>
      <c r="X117" s="47" t="s">
        <v>23371</v>
      </c>
      <c r="Y117" s="40"/>
      <c r="Z117" s="40"/>
      <c r="AA117" s="48"/>
      <c r="AB117" s="40"/>
      <c r="AC117" s="40"/>
      <c r="AD117" s="65"/>
      <c r="AE117" s="65"/>
      <c r="AF117" s="40"/>
      <c r="AG117" s="40"/>
      <c r="AH117" s="1112">
        <f>'8短期入所（基本）'!AM35</f>
        <v>273</v>
      </c>
      <c r="AI117" s="1112"/>
      <c r="AJ117" s="40" t="s">
        <v>21</v>
      </c>
      <c r="AK117" s="41"/>
      <c r="AL117" s="20"/>
      <c r="AM117" s="4"/>
      <c r="AN117" s="858"/>
      <c r="AO117" s="858"/>
      <c r="AP117" s="863"/>
      <c r="AQ117" s="859"/>
      <c r="AR117" s="108"/>
      <c r="AS117" s="108"/>
      <c r="AT117" s="108"/>
      <c r="AU117" s="881"/>
      <c r="AV117" s="860"/>
      <c r="AW117" s="35">
        <f>ROUND(AH117*$AO$98,0)</f>
        <v>137</v>
      </c>
      <c r="AX117" s="31"/>
    </row>
    <row r="118" spans="1:50" ht="17.100000000000001" customHeight="1" x14ac:dyDescent="0.15">
      <c r="A118" s="32">
        <v>24</v>
      </c>
      <c r="B118" s="33">
        <v>9567</v>
      </c>
      <c r="C118" s="34" t="s">
        <v>23759</v>
      </c>
      <c r="D118" s="1088"/>
      <c r="E118" s="1089"/>
      <c r="F118" s="1089"/>
      <c r="G118" s="1089"/>
      <c r="H118" s="1089"/>
      <c r="I118" s="1089"/>
      <c r="J118" s="1089"/>
      <c r="K118" s="1089"/>
      <c r="L118" s="1089"/>
      <c r="M118" s="1089"/>
      <c r="N118" s="1090"/>
      <c r="O118" s="73"/>
      <c r="P118" s="74"/>
      <c r="Q118" s="74"/>
      <c r="R118" s="74"/>
      <c r="S118" s="74"/>
      <c r="T118" s="74"/>
      <c r="U118" s="74"/>
      <c r="V118" s="74"/>
      <c r="W118" s="75"/>
      <c r="X118" s="20"/>
      <c r="Y118" s="4"/>
      <c r="Z118" s="4"/>
      <c r="AA118" s="2"/>
      <c r="AB118" s="4"/>
      <c r="AC118" s="4"/>
      <c r="AD118" s="23"/>
      <c r="AE118" s="23"/>
      <c r="AF118" s="4"/>
      <c r="AG118" s="4"/>
      <c r="AH118" s="1129"/>
      <c r="AI118" s="1129"/>
      <c r="AJ118" s="4"/>
      <c r="AK118" s="21"/>
      <c r="AL118" s="20"/>
      <c r="AM118" s="4"/>
      <c r="AN118" s="858"/>
      <c r="AO118" s="858"/>
      <c r="AP118" s="863"/>
      <c r="AQ118" s="42" t="s">
        <v>23342</v>
      </c>
      <c r="AR118" s="44" t="s">
        <v>17</v>
      </c>
      <c r="AS118" s="220">
        <v>0.9</v>
      </c>
      <c r="AT118" s="220"/>
      <c r="AU118" s="100"/>
      <c r="AV118" s="231"/>
      <c r="AW118" s="35">
        <f>ROUND(ROUND(AH117*$AO$98,0)*AS118,0)</f>
        <v>123</v>
      </c>
      <c r="AX118" s="31"/>
    </row>
    <row r="119" spans="1:50" ht="17.100000000000001" customHeight="1" x14ac:dyDescent="0.15">
      <c r="A119" s="32">
        <v>24</v>
      </c>
      <c r="B119" s="33">
        <v>9569</v>
      </c>
      <c r="C119" s="34" t="s">
        <v>23760</v>
      </c>
      <c r="D119" s="1088"/>
      <c r="E119" s="1089"/>
      <c r="F119" s="1089"/>
      <c r="G119" s="1089"/>
      <c r="H119" s="1089"/>
      <c r="I119" s="1089"/>
      <c r="J119" s="1089"/>
      <c r="K119" s="1089"/>
      <c r="L119" s="1089"/>
      <c r="M119" s="1089"/>
      <c r="N119" s="1090"/>
      <c r="O119" s="20"/>
      <c r="P119" s="4"/>
      <c r="Q119" s="4"/>
      <c r="R119" s="4"/>
      <c r="S119" s="4"/>
      <c r="T119" s="4"/>
      <c r="U119" s="4"/>
      <c r="V119" s="4"/>
      <c r="W119" s="21"/>
      <c r="X119" s="47" t="s">
        <v>23374</v>
      </c>
      <c r="Y119" s="40"/>
      <c r="Z119" s="40"/>
      <c r="AA119" s="48"/>
      <c r="AB119" s="40"/>
      <c r="AC119" s="40"/>
      <c r="AD119" s="65"/>
      <c r="AE119" s="65"/>
      <c r="AF119" s="40"/>
      <c r="AG119" s="40"/>
      <c r="AH119" s="1112">
        <f>'8短期入所（基本）'!AM37</f>
        <v>169</v>
      </c>
      <c r="AI119" s="1112"/>
      <c r="AJ119" s="40" t="s">
        <v>21</v>
      </c>
      <c r="AK119" s="41"/>
      <c r="AL119" s="20"/>
      <c r="AM119" s="4"/>
      <c r="AN119" s="858"/>
      <c r="AO119" s="858"/>
      <c r="AP119" s="863"/>
      <c r="AQ119" s="859"/>
      <c r="AR119" s="108"/>
      <c r="AS119" s="108"/>
      <c r="AT119" s="108"/>
      <c r="AU119" s="881"/>
      <c r="AV119" s="860"/>
      <c r="AW119" s="35">
        <f>ROUND(AH119*$AO$98,0)</f>
        <v>85</v>
      </c>
      <c r="AX119" s="232"/>
    </row>
    <row r="120" spans="1:50" ht="17.100000000000001" customHeight="1" x14ac:dyDescent="0.15">
      <c r="A120" s="32">
        <v>24</v>
      </c>
      <c r="B120" s="33">
        <v>9571</v>
      </c>
      <c r="C120" s="34" t="s">
        <v>23761</v>
      </c>
      <c r="D120" s="162"/>
      <c r="E120" s="163"/>
      <c r="F120" s="163"/>
      <c r="G120" s="163"/>
      <c r="H120" s="163"/>
      <c r="I120" s="163"/>
      <c r="J120" s="163"/>
      <c r="K120" s="163"/>
      <c r="L120" s="163"/>
      <c r="M120" s="163"/>
      <c r="N120" s="882"/>
      <c r="O120" s="73"/>
      <c r="P120" s="74"/>
      <c r="Q120" s="74"/>
      <c r="R120" s="74"/>
      <c r="S120" s="74"/>
      <c r="T120" s="74"/>
      <c r="U120" s="74"/>
      <c r="V120" s="74"/>
      <c r="W120" s="75"/>
      <c r="X120" s="20"/>
      <c r="Y120" s="4"/>
      <c r="Z120" s="4"/>
      <c r="AA120" s="2"/>
      <c r="AB120" s="4"/>
      <c r="AC120" s="4"/>
      <c r="AD120" s="23"/>
      <c r="AE120" s="23"/>
      <c r="AF120" s="4"/>
      <c r="AG120" s="4"/>
      <c r="AH120" s="1129"/>
      <c r="AI120" s="1129"/>
      <c r="AJ120" s="4"/>
      <c r="AK120" s="21"/>
      <c r="AL120" s="20"/>
      <c r="AM120" s="4"/>
      <c r="AN120" s="858"/>
      <c r="AO120" s="858"/>
      <c r="AP120" s="863"/>
      <c r="AQ120" s="42" t="s">
        <v>23342</v>
      </c>
      <c r="AR120" s="44" t="s">
        <v>17</v>
      </c>
      <c r="AS120" s="220">
        <v>0.9</v>
      </c>
      <c r="AT120" s="220"/>
      <c r="AU120" s="100"/>
      <c r="AV120" s="231"/>
      <c r="AW120" s="35">
        <f>ROUND(ROUND(AH119*$AO$98,0)*AS120,0)</f>
        <v>77</v>
      </c>
      <c r="AX120" s="31"/>
    </row>
    <row r="121" spans="1:50" ht="17.100000000000001" customHeight="1" x14ac:dyDescent="0.15">
      <c r="A121" s="32">
        <v>24</v>
      </c>
      <c r="B121" s="33">
        <v>9901</v>
      </c>
      <c r="C121" s="34" t="s">
        <v>23762</v>
      </c>
      <c r="D121" s="798"/>
      <c r="E121" s="799"/>
      <c r="F121" s="799"/>
      <c r="G121" s="799"/>
      <c r="H121" s="799"/>
      <c r="I121" s="799"/>
      <c r="J121" s="799"/>
      <c r="K121" s="799"/>
      <c r="L121" s="799"/>
      <c r="M121" s="799"/>
      <c r="N121" s="800"/>
      <c r="O121" s="1085" t="s">
        <v>23384</v>
      </c>
      <c r="P121" s="1133"/>
      <c r="Q121" s="1133"/>
      <c r="R121" s="1133"/>
      <c r="S121" s="1133"/>
      <c r="T121" s="1133"/>
      <c r="U121" s="1133"/>
      <c r="V121" s="1133"/>
      <c r="W121" s="1134"/>
      <c r="X121" s="47" t="s">
        <v>23340</v>
      </c>
      <c r="Y121" s="40"/>
      <c r="Z121" s="40"/>
      <c r="AA121" s="457"/>
      <c r="AB121" s="796"/>
      <c r="AC121" s="796"/>
      <c r="AD121" s="797"/>
      <c r="AE121" s="797"/>
      <c r="AF121" s="796"/>
      <c r="AG121" s="796"/>
      <c r="AH121" s="1112">
        <f>'8短期入所（基本）'!AM39</f>
        <v>1104</v>
      </c>
      <c r="AI121" s="1112"/>
      <c r="AJ121" s="40" t="s">
        <v>21</v>
      </c>
      <c r="AK121" s="41"/>
      <c r="AL121" s="471"/>
      <c r="AM121" s="4"/>
      <c r="AN121" s="4"/>
      <c r="AO121" s="4"/>
      <c r="AP121" s="21"/>
      <c r="AQ121" s="42"/>
      <c r="AR121" s="43"/>
      <c r="AS121" s="43"/>
      <c r="AT121" s="43"/>
      <c r="AU121" s="100"/>
      <c r="AV121" s="231"/>
      <c r="AW121" s="35">
        <f>ROUND(AH121*$AO$98,0)</f>
        <v>552</v>
      </c>
      <c r="AX121" s="31"/>
    </row>
    <row r="122" spans="1:50" ht="17.100000000000001" customHeight="1" x14ac:dyDescent="0.15">
      <c r="A122" s="32">
        <v>24</v>
      </c>
      <c r="B122" s="33">
        <v>9903</v>
      </c>
      <c r="C122" s="34" t="s">
        <v>23763</v>
      </c>
      <c r="D122" s="798"/>
      <c r="E122" s="799"/>
      <c r="F122" s="799"/>
      <c r="G122" s="799"/>
      <c r="H122" s="799"/>
      <c r="I122" s="799"/>
      <c r="J122" s="799"/>
      <c r="K122" s="799"/>
      <c r="L122" s="799"/>
      <c r="M122" s="799"/>
      <c r="N122" s="800"/>
      <c r="O122" s="1088"/>
      <c r="P122" s="1135"/>
      <c r="Q122" s="1135"/>
      <c r="R122" s="1135"/>
      <c r="S122" s="1135"/>
      <c r="T122" s="1135"/>
      <c r="U122" s="1135"/>
      <c r="V122" s="1135"/>
      <c r="W122" s="1136"/>
      <c r="X122" s="20"/>
      <c r="Y122" s="4"/>
      <c r="Z122" s="4"/>
      <c r="AB122" s="490"/>
      <c r="AC122" s="490"/>
      <c r="AD122" s="795"/>
      <c r="AE122" s="795"/>
      <c r="AF122" s="490"/>
      <c r="AG122" s="490"/>
      <c r="AH122" s="1129"/>
      <c r="AI122" s="1129"/>
      <c r="AJ122" s="4"/>
      <c r="AK122" s="21"/>
      <c r="AL122" s="471"/>
      <c r="AM122" s="4"/>
      <c r="AN122" s="4"/>
      <c r="AO122" s="4"/>
      <c r="AP122" s="21"/>
      <c r="AQ122" s="42" t="s">
        <v>23342</v>
      </c>
      <c r="AR122" s="44" t="s">
        <v>17</v>
      </c>
      <c r="AS122" s="220">
        <v>0.9</v>
      </c>
      <c r="AT122" s="220"/>
      <c r="AU122" s="100"/>
      <c r="AV122" s="231"/>
      <c r="AW122" s="35">
        <f>ROUND(ROUND(AH121*$AO$98,0)*AS122,0)</f>
        <v>497</v>
      </c>
      <c r="AX122" s="31"/>
    </row>
    <row r="123" spans="1:50" ht="17.100000000000001" customHeight="1" x14ac:dyDescent="0.15">
      <c r="A123" s="32">
        <v>24</v>
      </c>
      <c r="B123" s="33">
        <v>9905</v>
      </c>
      <c r="C123" s="34" t="s">
        <v>23764</v>
      </c>
      <c r="D123" s="798"/>
      <c r="E123" s="799"/>
      <c r="F123" s="799"/>
      <c r="G123" s="799"/>
      <c r="H123" s="799"/>
      <c r="I123" s="799"/>
      <c r="J123" s="799"/>
      <c r="K123" s="799"/>
      <c r="L123" s="799"/>
      <c r="M123" s="799"/>
      <c r="N123" s="800"/>
      <c r="O123" s="1137"/>
      <c r="P123" s="1135"/>
      <c r="Q123" s="1135"/>
      <c r="R123" s="1135"/>
      <c r="S123" s="1135"/>
      <c r="T123" s="1135"/>
      <c r="U123" s="1135"/>
      <c r="V123" s="1135"/>
      <c r="W123" s="1136"/>
      <c r="X123" s="47" t="s">
        <v>23344</v>
      </c>
      <c r="Y123" s="40"/>
      <c r="Z123" s="40"/>
      <c r="AA123" s="457"/>
      <c r="AB123" s="796"/>
      <c r="AC123" s="796"/>
      <c r="AD123" s="797"/>
      <c r="AE123" s="797"/>
      <c r="AF123" s="796"/>
      <c r="AG123" s="796"/>
      <c r="AH123" s="1112">
        <f>'8短期入所（基本）'!AM41</f>
        <v>969</v>
      </c>
      <c r="AI123" s="1112"/>
      <c r="AJ123" s="40" t="s">
        <v>21</v>
      </c>
      <c r="AK123" s="41"/>
      <c r="AL123" s="471"/>
      <c r="AM123" s="4"/>
      <c r="AN123" s="4"/>
      <c r="AO123" s="4"/>
      <c r="AP123" s="21"/>
      <c r="AQ123" s="42"/>
      <c r="AR123" s="43"/>
      <c r="AS123" s="43"/>
      <c r="AT123" s="43"/>
      <c r="AU123" s="100"/>
      <c r="AV123" s="231"/>
      <c r="AW123" s="35">
        <f>ROUND(AH123*$AO$98,0)</f>
        <v>485</v>
      </c>
      <c r="AX123" s="31"/>
    </row>
    <row r="124" spans="1:50" ht="17.100000000000001" customHeight="1" x14ac:dyDescent="0.15">
      <c r="A124" s="32">
        <v>24</v>
      </c>
      <c r="B124" s="33">
        <v>9907</v>
      </c>
      <c r="C124" s="34" t="s">
        <v>23765</v>
      </c>
      <c r="D124" s="798"/>
      <c r="E124" s="799"/>
      <c r="F124" s="799"/>
      <c r="G124" s="799"/>
      <c r="H124" s="799"/>
      <c r="I124" s="799"/>
      <c r="J124" s="799"/>
      <c r="K124" s="799"/>
      <c r="L124" s="799"/>
      <c r="M124" s="799"/>
      <c r="N124" s="800"/>
      <c r="O124" s="225"/>
      <c r="P124" s="193"/>
      <c r="Q124" s="193"/>
      <c r="R124" s="193"/>
      <c r="S124" s="193"/>
      <c r="T124" s="193"/>
      <c r="U124" s="193"/>
      <c r="V124" s="193"/>
      <c r="W124" s="194"/>
      <c r="X124" s="20"/>
      <c r="Y124" s="4"/>
      <c r="Z124" s="4"/>
      <c r="AB124" s="490"/>
      <c r="AC124" s="490"/>
      <c r="AD124" s="795"/>
      <c r="AE124" s="795"/>
      <c r="AF124" s="490"/>
      <c r="AG124" s="490"/>
      <c r="AH124" s="1129"/>
      <c r="AI124" s="1129"/>
      <c r="AJ124" s="4"/>
      <c r="AK124" s="21"/>
      <c r="AL124" s="471"/>
      <c r="AM124" s="4"/>
      <c r="AN124" s="4"/>
      <c r="AO124" s="4"/>
      <c r="AP124" s="21"/>
      <c r="AQ124" s="42" t="s">
        <v>23342</v>
      </c>
      <c r="AR124" s="44" t="s">
        <v>17</v>
      </c>
      <c r="AS124" s="220">
        <v>0.9</v>
      </c>
      <c r="AT124" s="220"/>
      <c r="AU124" s="100"/>
      <c r="AV124" s="231"/>
      <c r="AW124" s="35">
        <f>ROUND(ROUND(AH123*$AO$98,0)*AS124,0)</f>
        <v>437</v>
      </c>
      <c r="AX124" s="31"/>
    </row>
    <row r="125" spans="1:50" ht="17.100000000000001" customHeight="1" x14ac:dyDescent="0.15">
      <c r="A125" s="32">
        <v>24</v>
      </c>
      <c r="B125" s="33">
        <v>9909</v>
      </c>
      <c r="C125" s="34" t="s">
        <v>23766</v>
      </c>
      <c r="D125" s="798"/>
      <c r="E125" s="799"/>
      <c r="F125" s="799"/>
      <c r="G125" s="799"/>
      <c r="H125" s="799"/>
      <c r="I125" s="799"/>
      <c r="J125" s="799"/>
      <c r="K125" s="799"/>
      <c r="L125" s="799"/>
      <c r="M125" s="799"/>
      <c r="N125" s="800"/>
      <c r="O125" s="20"/>
      <c r="P125" s="4"/>
      <c r="Q125" s="4"/>
      <c r="R125" s="4"/>
      <c r="S125" s="4"/>
      <c r="T125" s="4"/>
      <c r="U125" s="4"/>
      <c r="V125" s="4"/>
      <c r="W125" s="21"/>
      <c r="X125" s="47" t="s">
        <v>23347</v>
      </c>
      <c r="Y125" s="40"/>
      <c r="Z125" s="40"/>
      <c r="AA125" s="457"/>
      <c r="AB125" s="796"/>
      <c r="AC125" s="796"/>
      <c r="AD125" s="797"/>
      <c r="AE125" s="797"/>
      <c r="AF125" s="796"/>
      <c r="AG125" s="796"/>
      <c r="AH125" s="1112">
        <f>'8短期入所（基本）'!AM43</f>
        <v>835</v>
      </c>
      <c r="AI125" s="1112"/>
      <c r="AJ125" s="40" t="s">
        <v>21</v>
      </c>
      <c r="AK125" s="41"/>
      <c r="AL125" s="471"/>
      <c r="AM125" s="4"/>
      <c r="AN125" s="4"/>
      <c r="AO125" s="4"/>
      <c r="AP125" s="21"/>
      <c r="AQ125" s="42"/>
      <c r="AR125" s="43"/>
      <c r="AS125" s="43"/>
      <c r="AT125" s="43"/>
      <c r="AU125" s="100"/>
      <c r="AV125" s="231"/>
      <c r="AW125" s="35">
        <f>ROUND(AH125*$AO$98,0)</f>
        <v>418</v>
      </c>
      <c r="AX125" s="232"/>
    </row>
    <row r="126" spans="1:50" ht="17.100000000000001" customHeight="1" x14ac:dyDescent="0.15">
      <c r="A126" s="32">
        <v>24</v>
      </c>
      <c r="B126" s="33">
        <v>9911</v>
      </c>
      <c r="C126" s="34" t="s">
        <v>23767</v>
      </c>
      <c r="D126" s="798"/>
      <c r="E126" s="799"/>
      <c r="F126" s="799"/>
      <c r="G126" s="799"/>
      <c r="H126" s="799"/>
      <c r="I126" s="799"/>
      <c r="J126" s="799"/>
      <c r="K126" s="799"/>
      <c r="L126" s="799"/>
      <c r="M126" s="799"/>
      <c r="N126" s="800"/>
      <c r="O126" s="225"/>
      <c r="P126" s="193"/>
      <c r="Q126" s="193"/>
      <c r="R126" s="193"/>
      <c r="S126" s="193"/>
      <c r="T126" s="193"/>
      <c r="U126" s="193"/>
      <c r="V126" s="193"/>
      <c r="W126" s="194"/>
      <c r="X126" s="20"/>
      <c r="Y126" s="4"/>
      <c r="Z126" s="4"/>
      <c r="AB126" s="490"/>
      <c r="AC126" s="490"/>
      <c r="AD126" s="795"/>
      <c r="AE126" s="795"/>
      <c r="AF126" s="490"/>
      <c r="AG126" s="490"/>
      <c r="AH126" s="1129"/>
      <c r="AI126" s="1129"/>
      <c r="AJ126" s="4"/>
      <c r="AK126" s="21"/>
      <c r="AL126" s="471"/>
      <c r="AM126" s="4"/>
      <c r="AN126" s="4"/>
      <c r="AO126" s="4"/>
      <c r="AP126" s="21"/>
      <c r="AQ126" s="42" t="s">
        <v>23342</v>
      </c>
      <c r="AR126" s="44" t="s">
        <v>17</v>
      </c>
      <c r="AS126" s="220">
        <v>0.9</v>
      </c>
      <c r="AT126" s="220"/>
      <c r="AU126" s="100"/>
      <c r="AV126" s="231"/>
      <c r="AW126" s="35">
        <f>ROUND(ROUND(AH125*$AO$98,0)*AS126,0)</f>
        <v>376</v>
      </c>
      <c r="AX126" s="31"/>
    </row>
    <row r="127" spans="1:50" ht="17.100000000000001" customHeight="1" x14ac:dyDescent="0.15">
      <c r="A127" s="32">
        <v>24</v>
      </c>
      <c r="B127" s="33">
        <v>9913</v>
      </c>
      <c r="C127" s="34" t="s">
        <v>23768</v>
      </c>
      <c r="D127" s="798"/>
      <c r="E127" s="799"/>
      <c r="F127" s="799"/>
      <c r="G127" s="799"/>
      <c r="H127" s="799"/>
      <c r="I127" s="799"/>
      <c r="J127" s="799"/>
      <c r="K127" s="799"/>
      <c r="L127" s="799"/>
      <c r="M127" s="799"/>
      <c r="N127" s="800"/>
      <c r="O127" s="20"/>
      <c r="P127" s="4"/>
      <c r="Q127" s="4"/>
      <c r="R127" s="4"/>
      <c r="S127" s="4"/>
      <c r="T127" s="4"/>
      <c r="U127" s="4"/>
      <c r="V127" s="4"/>
      <c r="W127" s="21"/>
      <c r="X127" s="47" t="s">
        <v>23350</v>
      </c>
      <c r="Y127" s="40"/>
      <c r="Z127" s="40"/>
      <c r="AA127" s="457"/>
      <c r="AB127" s="796"/>
      <c r="AC127" s="796"/>
      <c r="AD127" s="797"/>
      <c r="AE127" s="797"/>
      <c r="AF127" s="796"/>
      <c r="AG127" s="796"/>
      <c r="AH127" s="1112">
        <f>'8短期入所（基本）'!AM45</f>
        <v>772</v>
      </c>
      <c r="AI127" s="1112"/>
      <c r="AJ127" s="40" t="s">
        <v>21</v>
      </c>
      <c r="AK127" s="41"/>
      <c r="AL127" s="471"/>
      <c r="AM127" s="4"/>
      <c r="AN127" s="4"/>
      <c r="AO127" s="4"/>
      <c r="AP127" s="21"/>
      <c r="AQ127" s="42"/>
      <c r="AR127" s="43"/>
      <c r="AS127" s="43"/>
      <c r="AT127" s="43"/>
      <c r="AU127" s="100"/>
      <c r="AV127" s="231"/>
      <c r="AW127" s="35">
        <f>ROUND(AH127*$AO$98,0)</f>
        <v>386</v>
      </c>
      <c r="AX127" s="232"/>
    </row>
    <row r="128" spans="1:50" ht="17.100000000000001" customHeight="1" x14ac:dyDescent="0.15">
      <c r="A128" s="32">
        <v>24</v>
      </c>
      <c r="B128" s="33">
        <v>9915</v>
      </c>
      <c r="C128" s="34" t="s">
        <v>23769</v>
      </c>
      <c r="D128" s="798"/>
      <c r="E128" s="799"/>
      <c r="F128" s="799"/>
      <c r="G128" s="799"/>
      <c r="H128" s="799"/>
      <c r="I128" s="799"/>
      <c r="J128" s="799"/>
      <c r="K128" s="799"/>
      <c r="L128" s="799"/>
      <c r="M128" s="799"/>
      <c r="N128" s="800"/>
      <c r="O128" s="225"/>
      <c r="P128" s="193"/>
      <c r="Q128" s="193"/>
      <c r="R128" s="193"/>
      <c r="S128" s="193"/>
      <c r="T128" s="193"/>
      <c r="U128" s="193"/>
      <c r="V128" s="193"/>
      <c r="W128" s="194"/>
      <c r="X128" s="20"/>
      <c r="Y128" s="4"/>
      <c r="Z128" s="4"/>
      <c r="AB128" s="490"/>
      <c r="AC128" s="490"/>
      <c r="AD128" s="795"/>
      <c r="AE128" s="795"/>
      <c r="AF128" s="490"/>
      <c r="AG128" s="490"/>
      <c r="AH128" s="1129"/>
      <c r="AI128" s="1129"/>
      <c r="AJ128" s="4"/>
      <c r="AK128" s="21"/>
      <c r="AL128" s="471"/>
      <c r="AM128" s="4"/>
      <c r="AN128" s="4"/>
      <c r="AO128" s="4"/>
      <c r="AP128" s="21"/>
      <c r="AQ128" s="42" t="s">
        <v>23342</v>
      </c>
      <c r="AR128" s="44" t="s">
        <v>17</v>
      </c>
      <c r="AS128" s="220">
        <v>0.9</v>
      </c>
      <c r="AT128" s="220"/>
      <c r="AU128" s="100"/>
      <c r="AV128" s="231"/>
      <c r="AW128" s="35">
        <f>ROUND(ROUND(AH127*$AO$98,0)*AS128,0)</f>
        <v>347</v>
      </c>
      <c r="AX128" s="31"/>
    </row>
    <row r="129" spans="1:50" ht="17.100000000000001" customHeight="1" x14ac:dyDescent="0.15">
      <c r="A129" s="32">
        <v>24</v>
      </c>
      <c r="B129" s="33">
        <v>9917</v>
      </c>
      <c r="C129" s="34" t="s">
        <v>23770</v>
      </c>
      <c r="D129" s="798"/>
      <c r="E129" s="799"/>
      <c r="F129" s="799"/>
      <c r="G129" s="799"/>
      <c r="H129" s="799"/>
      <c r="I129" s="799"/>
      <c r="J129" s="799"/>
      <c r="K129" s="799"/>
      <c r="L129" s="799"/>
      <c r="M129" s="799"/>
      <c r="N129" s="800"/>
      <c r="O129" s="20"/>
      <c r="P129" s="4"/>
      <c r="Q129" s="4"/>
      <c r="R129" s="4"/>
      <c r="S129" s="4"/>
      <c r="T129" s="4"/>
      <c r="U129" s="4"/>
      <c r="V129" s="4"/>
      <c r="W129" s="21"/>
      <c r="X129" s="47" t="s">
        <v>23353</v>
      </c>
      <c r="Y129" s="40"/>
      <c r="Z129" s="40"/>
      <c r="AA129" s="457"/>
      <c r="AB129" s="796"/>
      <c r="AC129" s="796"/>
      <c r="AD129" s="797"/>
      <c r="AE129" s="797"/>
      <c r="AF129" s="796"/>
      <c r="AG129" s="796"/>
      <c r="AH129" s="1112">
        <f>'8短期入所（基本）'!AM47</f>
        <v>700</v>
      </c>
      <c r="AI129" s="1112"/>
      <c r="AJ129" s="40" t="s">
        <v>21</v>
      </c>
      <c r="AK129" s="41"/>
      <c r="AL129" s="471"/>
      <c r="AM129" s="4"/>
      <c r="AN129" s="4"/>
      <c r="AO129" s="4"/>
      <c r="AP129" s="21"/>
      <c r="AQ129" s="42"/>
      <c r="AR129" s="43"/>
      <c r="AS129" s="43"/>
      <c r="AT129" s="43"/>
      <c r="AU129" s="100"/>
      <c r="AV129" s="231"/>
      <c r="AW129" s="35">
        <f>ROUND(AH129*$AO$98,0)</f>
        <v>350</v>
      </c>
      <c r="AX129" s="232"/>
    </row>
    <row r="130" spans="1:50" ht="17.100000000000001" customHeight="1" x14ac:dyDescent="0.15">
      <c r="A130" s="32">
        <v>24</v>
      </c>
      <c r="B130" s="33">
        <v>9919</v>
      </c>
      <c r="C130" s="34" t="s">
        <v>23771</v>
      </c>
      <c r="D130" s="798"/>
      <c r="E130" s="799"/>
      <c r="F130" s="799"/>
      <c r="G130" s="799"/>
      <c r="H130" s="799"/>
      <c r="I130" s="799"/>
      <c r="J130" s="799"/>
      <c r="K130" s="799"/>
      <c r="L130" s="799"/>
      <c r="M130" s="799"/>
      <c r="N130" s="800"/>
      <c r="O130" s="225"/>
      <c r="P130" s="193"/>
      <c r="Q130" s="193"/>
      <c r="R130" s="193"/>
      <c r="S130" s="193"/>
      <c r="T130" s="193"/>
      <c r="U130" s="193"/>
      <c r="V130" s="193"/>
      <c r="W130" s="194"/>
      <c r="X130" s="20"/>
      <c r="Y130" s="4"/>
      <c r="Z130" s="4"/>
      <c r="AB130" s="490"/>
      <c r="AC130" s="490"/>
      <c r="AD130" s="795"/>
      <c r="AE130" s="795"/>
      <c r="AF130" s="490"/>
      <c r="AG130" s="490"/>
      <c r="AH130" s="1129"/>
      <c r="AI130" s="1129"/>
      <c r="AJ130" s="4"/>
      <c r="AK130" s="21"/>
      <c r="AL130" s="471"/>
      <c r="AM130" s="4"/>
      <c r="AN130" s="4"/>
      <c r="AO130" s="4"/>
      <c r="AP130" s="21"/>
      <c r="AQ130" s="42" t="s">
        <v>23342</v>
      </c>
      <c r="AR130" s="44" t="s">
        <v>17</v>
      </c>
      <c r="AS130" s="220">
        <v>0.9</v>
      </c>
      <c r="AT130" s="220"/>
      <c r="AU130" s="100"/>
      <c r="AV130" s="231"/>
      <c r="AW130" s="35">
        <f>ROUND(ROUND(AH129*$AO$98,0)*AS130,0)</f>
        <v>315</v>
      </c>
      <c r="AX130" s="31"/>
    </row>
    <row r="131" spans="1:50" ht="17.100000000000001" customHeight="1" x14ac:dyDescent="0.15">
      <c r="A131" s="32">
        <v>24</v>
      </c>
      <c r="B131" s="33">
        <v>9921</v>
      </c>
      <c r="C131" s="34" t="s">
        <v>23772</v>
      </c>
      <c r="D131" s="798"/>
      <c r="E131" s="799"/>
      <c r="F131" s="799"/>
      <c r="G131" s="799"/>
      <c r="H131" s="799"/>
      <c r="I131" s="799"/>
      <c r="J131" s="799"/>
      <c r="K131" s="799"/>
      <c r="L131" s="799"/>
      <c r="M131" s="799"/>
      <c r="N131" s="800"/>
      <c r="O131" s="1085" t="s">
        <v>23395</v>
      </c>
      <c r="P131" s="1133"/>
      <c r="Q131" s="1133"/>
      <c r="R131" s="1133"/>
      <c r="S131" s="1133"/>
      <c r="T131" s="1133"/>
      <c r="U131" s="1133"/>
      <c r="V131" s="1133"/>
      <c r="W131" s="1134"/>
      <c r="X131" s="47" t="s">
        <v>23340</v>
      </c>
      <c r="Y131" s="40"/>
      <c r="Z131" s="40"/>
      <c r="AA131" s="457"/>
      <c r="AB131" s="796"/>
      <c r="AC131" s="796"/>
      <c r="AD131" s="797"/>
      <c r="AE131" s="797"/>
      <c r="AF131" s="796"/>
      <c r="AG131" s="796"/>
      <c r="AH131" s="1112">
        <f>'8短期入所（基本）'!AM49</f>
        <v>791</v>
      </c>
      <c r="AI131" s="1112"/>
      <c r="AJ131" s="40" t="s">
        <v>21</v>
      </c>
      <c r="AK131" s="41"/>
      <c r="AL131" s="471"/>
      <c r="AM131" s="4"/>
      <c r="AN131" s="4"/>
      <c r="AO131" s="4"/>
      <c r="AP131" s="21"/>
      <c r="AQ131" s="42"/>
      <c r="AR131" s="43"/>
      <c r="AS131" s="43"/>
      <c r="AT131" s="43"/>
      <c r="AU131" s="100"/>
      <c r="AV131" s="231"/>
      <c r="AW131" s="35">
        <f>ROUND(AH131*$AO$98,0)</f>
        <v>396</v>
      </c>
      <c r="AX131" s="31"/>
    </row>
    <row r="132" spans="1:50" ht="17.100000000000001" customHeight="1" x14ac:dyDescent="0.15">
      <c r="A132" s="32">
        <v>24</v>
      </c>
      <c r="B132" s="33">
        <v>9923</v>
      </c>
      <c r="C132" s="34" t="s">
        <v>23773</v>
      </c>
      <c r="D132" s="798"/>
      <c r="E132" s="799"/>
      <c r="F132" s="799"/>
      <c r="G132" s="799"/>
      <c r="H132" s="799"/>
      <c r="I132" s="799"/>
      <c r="J132" s="799"/>
      <c r="K132" s="799"/>
      <c r="L132" s="799"/>
      <c r="M132" s="799"/>
      <c r="N132" s="800"/>
      <c r="O132" s="1088"/>
      <c r="P132" s="1135"/>
      <c r="Q132" s="1135"/>
      <c r="R132" s="1135"/>
      <c r="S132" s="1135"/>
      <c r="T132" s="1135"/>
      <c r="U132" s="1135"/>
      <c r="V132" s="1135"/>
      <c r="W132" s="1136"/>
      <c r="X132" s="20"/>
      <c r="Y132" s="4"/>
      <c r="Z132" s="4"/>
      <c r="AB132" s="490"/>
      <c r="AC132" s="490"/>
      <c r="AD132" s="795"/>
      <c r="AE132" s="795"/>
      <c r="AF132" s="490"/>
      <c r="AG132" s="490"/>
      <c r="AH132" s="1129"/>
      <c r="AI132" s="1129"/>
      <c r="AJ132" s="4"/>
      <c r="AK132" s="21"/>
      <c r="AL132" s="471"/>
      <c r="AM132" s="4"/>
      <c r="AN132" s="4"/>
      <c r="AO132" s="4"/>
      <c r="AP132" s="21"/>
      <c r="AQ132" s="42" t="s">
        <v>23342</v>
      </c>
      <c r="AR132" s="44" t="s">
        <v>17</v>
      </c>
      <c r="AS132" s="220">
        <v>0.9</v>
      </c>
      <c r="AT132" s="220"/>
      <c r="AU132" s="100"/>
      <c r="AV132" s="231"/>
      <c r="AW132" s="35">
        <f>ROUND(ROUND(AH131*$AO$98,0)*AS132,0)</f>
        <v>356</v>
      </c>
      <c r="AX132" s="31"/>
    </row>
    <row r="133" spans="1:50" ht="17.100000000000001" customHeight="1" x14ac:dyDescent="0.15">
      <c r="A133" s="32">
        <v>24</v>
      </c>
      <c r="B133" s="33">
        <v>9925</v>
      </c>
      <c r="C133" s="34" t="s">
        <v>23774</v>
      </c>
      <c r="D133" s="798"/>
      <c r="E133" s="799"/>
      <c r="F133" s="799"/>
      <c r="G133" s="799"/>
      <c r="H133" s="799"/>
      <c r="I133" s="799"/>
      <c r="J133" s="799"/>
      <c r="K133" s="799"/>
      <c r="L133" s="799"/>
      <c r="M133" s="799"/>
      <c r="N133" s="800"/>
      <c r="O133" s="1137"/>
      <c r="P133" s="1135"/>
      <c r="Q133" s="1135"/>
      <c r="R133" s="1135"/>
      <c r="S133" s="1135"/>
      <c r="T133" s="1135"/>
      <c r="U133" s="1135"/>
      <c r="V133" s="1135"/>
      <c r="W133" s="1136"/>
      <c r="X133" s="47" t="s">
        <v>23344</v>
      </c>
      <c r="Y133" s="40"/>
      <c r="Z133" s="40"/>
      <c r="AA133" s="457"/>
      <c r="AB133" s="796"/>
      <c r="AC133" s="796"/>
      <c r="AD133" s="797"/>
      <c r="AE133" s="797"/>
      <c r="AF133" s="796"/>
      <c r="AG133" s="796"/>
      <c r="AH133" s="1112">
        <f>'8短期入所（基本）'!AM51</f>
        <v>719</v>
      </c>
      <c r="AI133" s="1112"/>
      <c r="AJ133" s="40" t="s">
        <v>21</v>
      </c>
      <c r="AK133" s="41"/>
      <c r="AL133" s="471"/>
      <c r="AM133" s="4"/>
      <c r="AN133" s="4"/>
      <c r="AO133" s="4"/>
      <c r="AP133" s="21"/>
      <c r="AQ133" s="42"/>
      <c r="AR133" s="43"/>
      <c r="AS133" s="43"/>
      <c r="AT133" s="43"/>
      <c r="AU133" s="100"/>
      <c r="AV133" s="231"/>
      <c r="AW133" s="35">
        <f>ROUND(AH133*$AO$98,0)</f>
        <v>360</v>
      </c>
      <c r="AX133" s="31"/>
    </row>
    <row r="134" spans="1:50" ht="17.100000000000001" customHeight="1" x14ac:dyDescent="0.15">
      <c r="A134" s="32">
        <v>24</v>
      </c>
      <c r="B134" s="33">
        <v>9927</v>
      </c>
      <c r="C134" s="34" t="s">
        <v>23775</v>
      </c>
      <c r="D134" s="798"/>
      <c r="E134" s="799"/>
      <c r="F134" s="799"/>
      <c r="G134" s="799"/>
      <c r="H134" s="799"/>
      <c r="I134" s="799"/>
      <c r="J134" s="799"/>
      <c r="K134" s="799"/>
      <c r="L134" s="799"/>
      <c r="M134" s="799"/>
      <c r="N134" s="800"/>
      <c r="O134" s="801"/>
      <c r="P134" s="802"/>
      <c r="Q134" s="802"/>
      <c r="R134" s="802"/>
      <c r="S134" s="802"/>
      <c r="T134" s="802"/>
      <c r="U134" s="802"/>
      <c r="V134" s="802"/>
      <c r="W134" s="803"/>
      <c r="X134" s="20"/>
      <c r="Y134" s="4"/>
      <c r="Z134" s="4"/>
      <c r="AB134" s="490"/>
      <c r="AC134" s="490"/>
      <c r="AD134" s="795"/>
      <c r="AE134" s="795"/>
      <c r="AF134" s="490"/>
      <c r="AG134" s="490"/>
      <c r="AH134" s="1129"/>
      <c r="AI134" s="1129"/>
      <c r="AJ134" s="4"/>
      <c r="AK134" s="21"/>
      <c r="AL134" s="471"/>
      <c r="AM134" s="4"/>
      <c r="AN134" s="4"/>
      <c r="AO134" s="4"/>
      <c r="AP134" s="21"/>
      <c r="AQ134" s="42" t="s">
        <v>23342</v>
      </c>
      <c r="AR134" s="44" t="s">
        <v>17</v>
      </c>
      <c r="AS134" s="220">
        <v>0.9</v>
      </c>
      <c r="AT134" s="220"/>
      <c r="AU134" s="100"/>
      <c r="AV134" s="231"/>
      <c r="AW134" s="35">
        <f>ROUND(ROUND(AH133*$AO$98,0)*AS134,0)</f>
        <v>324</v>
      </c>
      <c r="AX134" s="31"/>
    </row>
    <row r="135" spans="1:50" ht="17.100000000000001" customHeight="1" x14ac:dyDescent="0.15">
      <c r="A135" s="32">
        <v>24</v>
      </c>
      <c r="B135" s="33">
        <v>9929</v>
      </c>
      <c r="C135" s="34" t="s">
        <v>23776</v>
      </c>
      <c r="D135" s="798"/>
      <c r="E135" s="799"/>
      <c r="F135" s="799"/>
      <c r="G135" s="799"/>
      <c r="H135" s="799"/>
      <c r="I135" s="799"/>
      <c r="J135" s="799"/>
      <c r="K135" s="799"/>
      <c r="L135" s="799"/>
      <c r="M135" s="799"/>
      <c r="N135" s="800"/>
      <c r="O135" s="20"/>
      <c r="P135" s="4"/>
      <c r="Q135" s="4"/>
      <c r="R135" s="4"/>
      <c r="S135" s="4"/>
      <c r="T135" s="4"/>
      <c r="U135" s="4"/>
      <c r="V135" s="4"/>
      <c r="W135" s="21"/>
      <c r="X135" s="47" t="s">
        <v>23347</v>
      </c>
      <c r="Y135" s="40"/>
      <c r="Z135" s="40"/>
      <c r="AA135" s="457"/>
      <c r="AB135" s="796"/>
      <c r="AC135" s="796"/>
      <c r="AD135" s="797"/>
      <c r="AE135" s="797"/>
      <c r="AF135" s="796"/>
      <c r="AG135" s="796"/>
      <c r="AH135" s="1112">
        <f>'8短期入所（基本）'!AM53</f>
        <v>513</v>
      </c>
      <c r="AI135" s="1112"/>
      <c r="AJ135" s="40" t="s">
        <v>21</v>
      </c>
      <c r="AK135" s="41"/>
      <c r="AL135" s="471"/>
      <c r="AM135" s="4"/>
      <c r="AN135" s="4"/>
      <c r="AO135" s="4"/>
      <c r="AP135" s="21"/>
      <c r="AQ135" s="42"/>
      <c r="AR135" s="43"/>
      <c r="AS135" s="43"/>
      <c r="AT135" s="43"/>
      <c r="AU135" s="100"/>
      <c r="AV135" s="231"/>
      <c r="AW135" s="35">
        <f>ROUND(AH135*$AO$98,0)</f>
        <v>257</v>
      </c>
      <c r="AX135" s="232"/>
    </row>
    <row r="136" spans="1:50" ht="17.100000000000001" customHeight="1" x14ac:dyDescent="0.15">
      <c r="A136" s="32">
        <v>24</v>
      </c>
      <c r="B136" s="33">
        <v>9931</v>
      </c>
      <c r="C136" s="34" t="s">
        <v>23777</v>
      </c>
      <c r="D136" s="798"/>
      <c r="E136" s="799"/>
      <c r="F136" s="799"/>
      <c r="G136" s="799"/>
      <c r="H136" s="799"/>
      <c r="I136" s="799"/>
      <c r="J136" s="799"/>
      <c r="K136" s="799"/>
      <c r="L136" s="799"/>
      <c r="M136" s="799"/>
      <c r="N136" s="800"/>
      <c r="O136" s="20"/>
      <c r="P136" s="4"/>
      <c r="Q136" s="4"/>
      <c r="R136" s="4"/>
      <c r="S136" s="4"/>
      <c r="T136" s="4"/>
      <c r="U136" s="4"/>
      <c r="V136" s="4"/>
      <c r="W136" s="21"/>
      <c r="X136" s="20"/>
      <c r="Y136" s="4"/>
      <c r="Z136" s="4"/>
      <c r="AB136" s="490"/>
      <c r="AC136" s="490"/>
      <c r="AD136" s="795"/>
      <c r="AE136" s="795"/>
      <c r="AF136" s="490"/>
      <c r="AG136" s="490"/>
      <c r="AH136" s="1129"/>
      <c r="AI136" s="1129"/>
      <c r="AJ136" s="4"/>
      <c r="AK136" s="21"/>
      <c r="AL136" s="471"/>
      <c r="AM136" s="4"/>
      <c r="AN136" s="4"/>
      <c r="AO136" s="4"/>
      <c r="AP136" s="21"/>
      <c r="AQ136" s="42" t="s">
        <v>23342</v>
      </c>
      <c r="AR136" s="44" t="s">
        <v>17</v>
      </c>
      <c r="AS136" s="220">
        <v>0.9</v>
      </c>
      <c r="AT136" s="220"/>
      <c r="AU136" s="100"/>
      <c r="AV136" s="231"/>
      <c r="AW136" s="35">
        <f>ROUND(ROUND(AH135*$AO$98,0)*AS136,0)</f>
        <v>231</v>
      </c>
      <c r="AX136" s="31"/>
    </row>
    <row r="137" spans="1:50" ht="17.100000000000001" customHeight="1" x14ac:dyDescent="0.15">
      <c r="A137" s="32">
        <v>24</v>
      </c>
      <c r="B137" s="33">
        <v>9933</v>
      </c>
      <c r="C137" s="34" t="s">
        <v>23778</v>
      </c>
      <c r="D137" s="798"/>
      <c r="E137" s="799"/>
      <c r="F137" s="799"/>
      <c r="G137" s="799"/>
      <c r="H137" s="799"/>
      <c r="I137" s="799"/>
      <c r="J137" s="799"/>
      <c r="K137" s="799"/>
      <c r="L137" s="799"/>
      <c r="M137" s="799"/>
      <c r="N137" s="800"/>
      <c r="O137" s="20"/>
      <c r="P137" s="4"/>
      <c r="Q137" s="4"/>
      <c r="R137" s="4"/>
      <c r="S137" s="4"/>
      <c r="T137" s="4"/>
      <c r="U137" s="4"/>
      <c r="V137" s="4"/>
      <c r="W137" s="21"/>
      <c r="X137" s="47" t="s">
        <v>23350</v>
      </c>
      <c r="Y137" s="40"/>
      <c r="Z137" s="40"/>
      <c r="AA137" s="457"/>
      <c r="AB137" s="796"/>
      <c r="AC137" s="796"/>
      <c r="AD137" s="797"/>
      <c r="AE137" s="797"/>
      <c r="AF137" s="796"/>
      <c r="AG137" s="796"/>
      <c r="AH137" s="1112">
        <f>'8短期入所（基本）'!AM55</f>
        <v>438</v>
      </c>
      <c r="AI137" s="1112"/>
      <c r="AJ137" s="40" t="s">
        <v>21</v>
      </c>
      <c r="AK137" s="41"/>
      <c r="AL137" s="471"/>
      <c r="AM137" s="4"/>
      <c r="AN137" s="4"/>
      <c r="AO137" s="4"/>
      <c r="AP137" s="21"/>
      <c r="AQ137" s="42"/>
      <c r="AR137" s="43"/>
      <c r="AS137" s="43"/>
      <c r="AT137" s="43"/>
      <c r="AU137" s="100"/>
      <c r="AV137" s="231"/>
      <c r="AW137" s="35">
        <f>ROUND(AH137*$AO$98,0)</f>
        <v>219</v>
      </c>
      <c r="AX137" s="232"/>
    </row>
    <row r="138" spans="1:50" ht="17.100000000000001" customHeight="1" x14ac:dyDescent="0.15">
      <c r="A138" s="32">
        <v>24</v>
      </c>
      <c r="B138" s="33">
        <v>9935</v>
      </c>
      <c r="C138" s="34" t="s">
        <v>23779</v>
      </c>
      <c r="D138" s="798"/>
      <c r="E138" s="799"/>
      <c r="F138" s="799"/>
      <c r="G138" s="799"/>
      <c r="H138" s="799"/>
      <c r="I138" s="799"/>
      <c r="J138" s="799"/>
      <c r="K138" s="799"/>
      <c r="L138" s="799"/>
      <c r="M138" s="799"/>
      <c r="N138" s="800"/>
      <c r="O138" s="20"/>
      <c r="P138" s="4"/>
      <c r="Q138" s="4"/>
      <c r="R138" s="4"/>
      <c r="S138" s="4"/>
      <c r="T138" s="4"/>
      <c r="U138" s="4"/>
      <c r="V138" s="4"/>
      <c r="W138" s="21"/>
      <c r="X138" s="20"/>
      <c r="Y138" s="4"/>
      <c r="Z138" s="4"/>
      <c r="AB138" s="490"/>
      <c r="AC138" s="490"/>
      <c r="AD138" s="795"/>
      <c r="AE138" s="795"/>
      <c r="AF138" s="490"/>
      <c r="AG138" s="490"/>
      <c r="AH138" s="1129"/>
      <c r="AI138" s="1129"/>
      <c r="AJ138" s="4"/>
      <c r="AK138" s="21"/>
      <c r="AL138" s="471"/>
      <c r="AM138" s="4"/>
      <c r="AN138" s="4"/>
      <c r="AO138" s="4"/>
      <c r="AP138" s="21"/>
      <c r="AQ138" s="42" t="s">
        <v>23342</v>
      </c>
      <c r="AR138" s="44" t="s">
        <v>17</v>
      </c>
      <c r="AS138" s="220">
        <v>0.9</v>
      </c>
      <c r="AT138" s="220"/>
      <c r="AU138" s="100"/>
      <c r="AV138" s="231"/>
      <c r="AW138" s="35">
        <f>ROUND(ROUND(AH137*$AO$98,0)*AS138,0)</f>
        <v>197</v>
      </c>
      <c r="AX138" s="31"/>
    </row>
    <row r="139" spans="1:50" ht="17.100000000000001" customHeight="1" x14ac:dyDescent="0.15">
      <c r="A139" s="32">
        <v>24</v>
      </c>
      <c r="B139" s="33">
        <v>9937</v>
      </c>
      <c r="C139" s="34" t="s">
        <v>23780</v>
      </c>
      <c r="D139" s="798"/>
      <c r="E139" s="799"/>
      <c r="F139" s="799"/>
      <c r="G139" s="799"/>
      <c r="H139" s="799"/>
      <c r="I139" s="799"/>
      <c r="J139" s="799"/>
      <c r="K139" s="799"/>
      <c r="L139" s="799"/>
      <c r="M139" s="799"/>
      <c r="N139" s="800"/>
      <c r="O139" s="20"/>
      <c r="P139" s="4"/>
      <c r="Q139" s="4"/>
      <c r="R139" s="4"/>
      <c r="S139" s="4"/>
      <c r="T139" s="4"/>
      <c r="U139" s="4"/>
      <c r="V139" s="4"/>
      <c r="W139" s="21"/>
      <c r="X139" s="47" t="s">
        <v>23353</v>
      </c>
      <c r="Y139" s="40"/>
      <c r="Z139" s="40"/>
      <c r="AA139" s="457"/>
      <c r="AB139" s="796"/>
      <c r="AC139" s="796"/>
      <c r="AD139" s="797"/>
      <c r="AE139" s="797"/>
      <c r="AF139" s="796"/>
      <c r="AG139" s="796"/>
      <c r="AH139" s="1112">
        <f>'8短期入所（基本）'!AM57</f>
        <v>370</v>
      </c>
      <c r="AI139" s="1112"/>
      <c r="AJ139" s="40" t="s">
        <v>21</v>
      </c>
      <c r="AK139" s="41"/>
      <c r="AL139" s="471"/>
      <c r="AM139" s="4"/>
      <c r="AN139" s="4"/>
      <c r="AO139" s="4"/>
      <c r="AP139" s="21"/>
      <c r="AQ139" s="42"/>
      <c r="AR139" s="43"/>
      <c r="AS139" s="43"/>
      <c r="AT139" s="43"/>
      <c r="AU139" s="100"/>
      <c r="AV139" s="231"/>
      <c r="AW139" s="35">
        <f>ROUND(AH139*$AO$98,0)</f>
        <v>185</v>
      </c>
      <c r="AX139" s="232"/>
    </row>
    <row r="140" spans="1:50" ht="17.100000000000001" customHeight="1" x14ac:dyDescent="0.15">
      <c r="A140" s="32">
        <v>24</v>
      </c>
      <c r="B140" s="33">
        <v>9939</v>
      </c>
      <c r="C140" s="34" t="s">
        <v>23781</v>
      </c>
      <c r="D140" s="798"/>
      <c r="E140" s="799"/>
      <c r="F140" s="799"/>
      <c r="G140" s="799"/>
      <c r="H140" s="799"/>
      <c r="I140" s="799"/>
      <c r="J140" s="799"/>
      <c r="K140" s="799"/>
      <c r="L140" s="799"/>
      <c r="M140" s="799"/>
      <c r="N140" s="800"/>
      <c r="O140" s="20"/>
      <c r="P140" s="4"/>
      <c r="Q140" s="4"/>
      <c r="R140" s="4"/>
      <c r="S140" s="4"/>
      <c r="T140" s="4"/>
      <c r="U140" s="4"/>
      <c r="V140" s="4"/>
      <c r="W140" s="21"/>
      <c r="X140" s="20"/>
      <c r="Y140" s="4"/>
      <c r="Z140" s="4"/>
      <c r="AB140" s="490"/>
      <c r="AC140" s="490"/>
      <c r="AD140" s="795"/>
      <c r="AE140" s="795"/>
      <c r="AF140" s="490"/>
      <c r="AG140" s="490"/>
      <c r="AH140" s="1129"/>
      <c r="AI140" s="1129"/>
      <c r="AJ140" s="4"/>
      <c r="AK140" s="21"/>
      <c r="AL140" s="471"/>
      <c r="AM140" s="4"/>
      <c r="AN140" s="4"/>
      <c r="AO140" s="4"/>
      <c r="AP140" s="21"/>
      <c r="AQ140" s="42" t="s">
        <v>23342</v>
      </c>
      <c r="AR140" s="44" t="s">
        <v>17</v>
      </c>
      <c r="AS140" s="220">
        <v>0.9</v>
      </c>
      <c r="AT140" s="220"/>
      <c r="AU140" s="100"/>
      <c r="AV140" s="231"/>
      <c r="AW140" s="35">
        <f>ROUND(ROUND(AH139*$AO$98,0)*AS140,0)</f>
        <v>167</v>
      </c>
      <c r="AX140" s="31"/>
    </row>
    <row r="141" spans="1:50" ht="17.100000000000001" customHeight="1" x14ac:dyDescent="0.15">
      <c r="A141" s="32">
        <v>24</v>
      </c>
      <c r="B141" s="33">
        <v>9941</v>
      </c>
      <c r="C141" s="34" t="s">
        <v>23782</v>
      </c>
      <c r="D141" s="798"/>
      <c r="E141" s="799"/>
      <c r="F141" s="799"/>
      <c r="G141" s="799"/>
      <c r="H141" s="799"/>
      <c r="I141" s="799"/>
      <c r="J141" s="799"/>
      <c r="K141" s="799"/>
      <c r="L141" s="799"/>
      <c r="M141" s="799"/>
      <c r="N141" s="800"/>
      <c r="O141" s="1085" t="s">
        <v>23406</v>
      </c>
      <c r="P141" s="1133"/>
      <c r="Q141" s="1133"/>
      <c r="R141" s="1133"/>
      <c r="S141" s="1133"/>
      <c r="T141" s="1133"/>
      <c r="U141" s="1133"/>
      <c r="V141" s="1133"/>
      <c r="W141" s="1134"/>
      <c r="X141" s="47" t="s">
        <v>23368</v>
      </c>
      <c r="Y141" s="40"/>
      <c r="Z141" s="40"/>
      <c r="AA141" s="457"/>
      <c r="AB141" s="796"/>
      <c r="AC141" s="796"/>
      <c r="AD141" s="797"/>
      <c r="AE141" s="797"/>
      <c r="AF141" s="796"/>
      <c r="AG141" s="796"/>
      <c r="AH141" s="1112">
        <f>'8短期入所（基本）'!AM59</f>
        <v>969</v>
      </c>
      <c r="AI141" s="1112"/>
      <c r="AJ141" s="40" t="s">
        <v>21</v>
      </c>
      <c r="AK141" s="41"/>
      <c r="AL141" s="471"/>
      <c r="AM141" s="4"/>
      <c r="AN141" s="4"/>
      <c r="AO141" s="4"/>
      <c r="AP141" s="21"/>
      <c r="AQ141" s="42"/>
      <c r="AR141" s="43"/>
      <c r="AS141" s="43"/>
      <c r="AT141" s="43"/>
      <c r="AU141" s="100"/>
      <c r="AV141" s="231"/>
      <c r="AW141" s="35">
        <f>ROUND(AH141*$AO$98,0)</f>
        <v>485</v>
      </c>
      <c r="AX141" s="232"/>
    </row>
    <row r="142" spans="1:50" ht="17.100000000000001" customHeight="1" x14ac:dyDescent="0.15">
      <c r="A142" s="32">
        <v>24</v>
      </c>
      <c r="B142" s="33">
        <v>9943</v>
      </c>
      <c r="C142" s="34" t="s">
        <v>23783</v>
      </c>
      <c r="D142" s="798"/>
      <c r="E142" s="799"/>
      <c r="F142" s="799"/>
      <c r="G142" s="799"/>
      <c r="H142" s="799"/>
      <c r="I142" s="799"/>
      <c r="J142" s="799"/>
      <c r="K142" s="799"/>
      <c r="L142" s="799"/>
      <c r="M142" s="799"/>
      <c r="N142" s="800"/>
      <c r="O142" s="1088"/>
      <c r="P142" s="1135"/>
      <c r="Q142" s="1135"/>
      <c r="R142" s="1135"/>
      <c r="S142" s="1135"/>
      <c r="T142" s="1135"/>
      <c r="U142" s="1135"/>
      <c r="V142" s="1135"/>
      <c r="W142" s="1136"/>
      <c r="X142" s="20"/>
      <c r="Y142" s="4"/>
      <c r="Z142" s="4"/>
      <c r="AB142" s="490"/>
      <c r="AC142" s="490"/>
      <c r="AD142" s="795"/>
      <c r="AE142" s="795"/>
      <c r="AF142" s="490"/>
      <c r="AG142" s="490"/>
      <c r="AH142" s="1129"/>
      <c r="AI142" s="1129"/>
      <c r="AJ142" s="4"/>
      <c r="AK142" s="21"/>
      <c r="AL142" s="471"/>
      <c r="AM142" s="4"/>
      <c r="AN142" s="4"/>
      <c r="AO142" s="4"/>
      <c r="AP142" s="21"/>
      <c r="AQ142" s="42" t="s">
        <v>23342</v>
      </c>
      <c r="AR142" s="44" t="s">
        <v>17</v>
      </c>
      <c r="AS142" s="220">
        <v>0.9</v>
      </c>
      <c r="AT142" s="220"/>
      <c r="AU142" s="100"/>
      <c r="AV142" s="231"/>
      <c r="AW142" s="35">
        <f>ROUND(ROUND(AH141*$AO$98,0)*AS142,0)</f>
        <v>437</v>
      </c>
      <c r="AX142" s="31"/>
    </row>
    <row r="143" spans="1:50" ht="17.100000000000001" customHeight="1" x14ac:dyDescent="0.15">
      <c r="A143" s="32">
        <v>24</v>
      </c>
      <c r="B143" s="33">
        <v>9945</v>
      </c>
      <c r="C143" s="34" t="s">
        <v>23784</v>
      </c>
      <c r="D143" s="798"/>
      <c r="E143" s="799"/>
      <c r="F143" s="799"/>
      <c r="G143" s="799"/>
      <c r="H143" s="799"/>
      <c r="I143" s="799"/>
      <c r="J143" s="799"/>
      <c r="K143" s="799"/>
      <c r="L143" s="799"/>
      <c r="M143" s="799"/>
      <c r="N143" s="800"/>
      <c r="O143" s="1137"/>
      <c r="P143" s="1135"/>
      <c r="Q143" s="1135"/>
      <c r="R143" s="1135"/>
      <c r="S143" s="1135"/>
      <c r="T143" s="1135"/>
      <c r="U143" s="1135"/>
      <c r="V143" s="1135"/>
      <c r="W143" s="1136"/>
      <c r="X143" s="47" t="s">
        <v>23371</v>
      </c>
      <c r="Y143" s="40"/>
      <c r="Z143" s="40"/>
      <c r="AA143" s="457"/>
      <c r="AB143" s="796"/>
      <c r="AC143" s="796"/>
      <c r="AD143" s="797"/>
      <c r="AE143" s="797"/>
      <c r="AF143" s="796"/>
      <c r="AG143" s="796"/>
      <c r="AH143" s="1112">
        <f>'8短期入所（基本）'!AM61</f>
        <v>804</v>
      </c>
      <c r="AI143" s="1112"/>
      <c r="AJ143" s="40" t="s">
        <v>21</v>
      </c>
      <c r="AK143" s="41"/>
      <c r="AL143" s="471"/>
      <c r="AM143" s="4"/>
      <c r="AN143" s="4"/>
      <c r="AO143" s="4"/>
      <c r="AP143" s="21"/>
      <c r="AQ143" s="42"/>
      <c r="AR143" s="43"/>
      <c r="AS143" s="43"/>
      <c r="AT143" s="43"/>
      <c r="AU143" s="100"/>
      <c r="AV143" s="231"/>
      <c r="AW143" s="35">
        <f>ROUND(AH143*$AO$98,0)</f>
        <v>402</v>
      </c>
      <c r="AX143" s="232"/>
    </row>
    <row r="144" spans="1:50" ht="17.100000000000001" customHeight="1" x14ac:dyDescent="0.15">
      <c r="A144" s="32">
        <v>24</v>
      </c>
      <c r="B144" s="33">
        <v>9947</v>
      </c>
      <c r="C144" s="34" t="s">
        <v>23785</v>
      </c>
      <c r="D144" s="798"/>
      <c r="E144" s="799"/>
      <c r="F144" s="799"/>
      <c r="G144" s="799"/>
      <c r="H144" s="799"/>
      <c r="I144" s="799"/>
      <c r="J144" s="799"/>
      <c r="K144" s="799"/>
      <c r="L144" s="799"/>
      <c r="M144" s="799"/>
      <c r="N144" s="800"/>
      <c r="O144" s="801"/>
      <c r="P144" s="802"/>
      <c r="Q144" s="802"/>
      <c r="R144" s="802"/>
      <c r="S144" s="802"/>
      <c r="T144" s="802"/>
      <c r="U144" s="802"/>
      <c r="V144" s="802"/>
      <c r="W144" s="803"/>
      <c r="X144" s="20"/>
      <c r="Y144" s="4"/>
      <c r="Z144" s="4"/>
      <c r="AB144" s="490"/>
      <c r="AC144" s="490"/>
      <c r="AD144" s="795"/>
      <c r="AE144" s="795"/>
      <c r="AF144" s="490"/>
      <c r="AG144" s="490"/>
      <c r="AH144" s="1129"/>
      <c r="AI144" s="1129"/>
      <c r="AJ144" s="4"/>
      <c r="AK144" s="21"/>
      <c r="AL144" s="471"/>
      <c r="AM144" s="4"/>
      <c r="AN144" s="4"/>
      <c r="AO144" s="4"/>
      <c r="AP144" s="21"/>
      <c r="AQ144" s="42" t="s">
        <v>23342</v>
      </c>
      <c r="AR144" s="44" t="s">
        <v>17</v>
      </c>
      <c r="AS144" s="220">
        <v>0.9</v>
      </c>
      <c r="AT144" s="220"/>
      <c r="AU144" s="100"/>
      <c r="AV144" s="231"/>
      <c r="AW144" s="35">
        <f>ROUND(ROUND(AH143*$AO$98,0)*AS144,0)</f>
        <v>362</v>
      </c>
      <c r="AX144" s="31"/>
    </row>
    <row r="145" spans="1:50" ht="17.100000000000001" customHeight="1" x14ac:dyDescent="0.15">
      <c r="A145" s="32">
        <v>24</v>
      </c>
      <c r="B145" s="33">
        <v>9949</v>
      </c>
      <c r="C145" s="34" t="s">
        <v>23786</v>
      </c>
      <c r="D145" s="798"/>
      <c r="E145" s="799"/>
      <c r="F145" s="799"/>
      <c r="G145" s="799"/>
      <c r="H145" s="799"/>
      <c r="I145" s="799"/>
      <c r="J145" s="799"/>
      <c r="K145" s="799"/>
      <c r="L145" s="799"/>
      <c r="M145" s="799"/>
      <c r="N145" s="800"/>
      <c r="O145" s="20"/>
      <c r="P145" s="4"/>
      <c r="Q145" s="4"/>
      <c r="R145" s="4"/>
      <c r="S145" s="4"/>
      <c r="T145" s="4"/>
      <c r="U145" s="4"/>
      <c r="V145" s="4"/>
      <c r="W145" s="21"/>
      <c r="X145" s="47" t="s">
        <v>23374</v>
      </c>
      <c r="Y145" s="40"/>
      <c r="Z145" s="40"/>
      <c r="AA145" s="457"/>
      <c r="AB145" s="796"/>
      <c r="AC145" s="796"/>
      <c r="AD145" s="797"/>
      <c r="AE145" s="797"/>
      <c r="AF145" s="796"/>
      <c r="AG145" s="796"/>
      <c r="AH145" s="1112">
        <f>'8短期入所（基本）'!AM63</f>
        <v>700</v>
      </c>
      <c r="AI145" s="1112"/>
      <c r="AJ145" s="40" t="s">
        <v>21</v>
      </c>
      <c r="AK145" s="41"/>
      <c r="AL145" s="471"/>
      <c r="AM145" s="4"/>
      <c r="AN145" s="4"/>
      <c r="AO145" s="4"/>
      <c r="AP145" s="21"/>
      <c r="AQ145" s="42"/>
      <c r="AR145" s="43"/>
      <c r="AS145" s="43"/>
      <c r="AT145" s="43"/>
      <c r="AU145" s="100"/>
      <c r="AV145" s="231"/>
      <c r="AW145" s="35">
        <f>ROUND(AH145*$AO$98,0)</f>
        <v>350</v>
      </c>
      <c r="AX145" s="232"/>
    </row>
    <row r="146" spans="1:50" ht="17.100000000000001" customHeight="1" x14ac:dyDescent="0.15">
      <c r="A146" s="32">
        <v>24</v>
      </c>
      <c r="B146" s="33">
        <v>9951</v>
      </c>
      <c r="C146" s="34" t="s">
        <v>23787</v>
      </c>
      <c r="D146" s="798"/>
      <c r="E146" s="799"/>
      <c r="F146" s="799"/>
      <c r="G146" s="799"/>
      <c r="H146" s="799"/>
      <c r="I146" s="799"/>
      <c r="J146" s="799"/>
      <c r="K146" s="799"/>
      <c r="L146" s="799"/>
      <c r="M146" s="799"/>
      <c r="N146" s="800"/>
      <c r="O146" s="20"/>
      <c r="P146" s="4"/>
      <c r="Q146" s="4"/>
      <c r="R146" s="4"/>
      <c r="S146" s="4"/>
      <c r="T146" s="4"/>
      <c r="U146" s="4"/>
      <c r="V146" s="4"/>
      <c r="W146" s="21"/>
      <c r="X146" s="20"/>
      <c r="Y146" s="4"/>
      <c r="Z146" s="4"/>
      <c r="AB146" s="490"/>
      <c r="AC146" s="490"/>
      <c r="AD146" s="795"/>
      <c r="AE146" s="795"/>
      <c r="AF146" s="490"/>
      <c r="AG146" s="490"/>
      <c r="AH146" s="1129"/>
      <c r="AI146" s="1129"/>
      <c r="AJ146" s="4"/>
      <c r="AK146" s="21"/>
      <c r="AL146" s="471"/>
      <c r="AM146" s="4"/>
      <c r="AN146" s="4"/>
      <c r="AO146" s="4"/>
      <c r="AP146" s="21"/>
      <c r="AQ146" s="42" t="s">
        <v>23342</v>
      </c>
      <c r="AR146" s="44" t="s">
        <v>17</v>
      </c>
      <c r="AS146" s="220">
        <v>0.9</v>
      </c>
      <c r="AT146" s="220"/>
      <c r="AU146" s="100"/>
      <c r="AV146" s="231"/>
      <c r="AW146" s="35">
        <f>ROUND(ROUND(AH145*$AO$98,0)*AS146,0)</f>
        <v>315</v>
      </c>
      <c r="AX146" s="31"/>
    </row>
    <row r="147" spans="1:50" ht="17.100000000000001" customHeight="1" x14ac:dyDescent="0.15">
      <c r="A147" s="32">
        <v>24</v>
      </c>
      <c r="B147" s="33">
        <v>9953</v>
      </c>
      <c r="C147" s="34" t="s">
        <v>23788</v>
      </c>
      <c r="D147" s="798"/>
      <c r="E147" s="799"/>
      <c r="F147" s="799"/>
      <c r="G147" s="799"/>
      <c r="H147" s="799"/>
      <c r="I147" s="799"/>
      <c r="J147" s="799"/>
      <c r="K147" s="799"/>
      <c r="L147" s="799"/>
      <c r="M147" s="799"/>
      <c r="N147" s="800"/>
      <c r="O147" s="1085" t="s">
        <v>23413</v>
      </c>
      <c r="P147" s="1133"/>
      <c r="Q147" s="1133"/>
      <c r="R147" s="1133"/>
      <c r="S147" s="1133"/>
      <c r="T147" s="1133"/>
      <c r="U147" s="1133"/>
      <c r="V147" s="1133"/>
      <c r="W147" s="1134"/>
      <c r="X147" s="47" t="s">
        <v>23368</v>
      </c>
      <c r="Y147" s="40"/>
      <c r="Z147" s="40"/>
      <c r="AA147" s="457"/>
      <c r="AB147" s="796"/>
      <c r="AC147" s="796"/>
      <c r="AD147" s="797"/>
      <c r="AE147" s="797"/>
      <c r="AF147" s="796"/>
      <c r="AG147" s="796"/>
      <c r="AH147" s="1112">
        <f>'8短期入所（基本）'!AM65</f>
        <v>719</v>
      </c>
      <c r="AI147" s="1112"/>
      <c r="AJ147" s="40" t="s">
        <v>21</v>
      </c>
      <c r="AK147" s="41"/>
      <c r="AL147" s="471"/>
      <c r="AM147" s="4"/>
      <c r="AN147" s="4"/>
      <c r="AO147" s="4"/>
      <c r="AP147" s="21"/>
      <c r="AQ147" s="42"/>
      <c r="AR147" s="43"/>
      <c r="AS147" s="43"/>
      <c r="AT147" s="43"/>
      <c r="AU147" s="100"/>
      <c r="AV147" s="231"/>
      <c r="AW147" s="35">
        <f>ROUND(AH147*$AO$98,0)</f>
        <v>360</v>
      </c>
      <c r="AX147" s="232"/>
    </row>
    <row r="148" spans="1:50" ht="17.100000000000001" customHeight="1" x14ac:dyDescent="0.15">
      <c r="A148" s="32">
        <v>24</v>
      </c>
      <c r="B148" s="33">
        <v>9955</v>
      </c>
      <c r="C148" s="34" t="s">
        <v>23789</v>
      </c>
      <c r="D148" s="798"/>
      <c r="E148" s="799"/>
      <c r="F148" s="799"/>
      <c r="G148" s="799"/>
      <c r="H148" s="799"/>
      <c r="I148" s="799"/>
      <c r="J148" s="799"/>
      <c r="K148" s="799"/>
      <c r="L148" s="799"/>
      <c r="M148" s="799"/>
      <c r="N148" s="800"/>
      <c r="O148" s="1088"/>
      <c r="P148" s="1135"/>
      <c r="Q148" s="1135"/>
      <c r="R148" s="1135"/>
      <c r="S148" s="1135"/>
      <c r="T148" s="1135"/>
      <c r="U148" s="1135"/>
      <c r="V148" s="1135"/>
      <c r="W148" s="1136"/>
      <c r="X148" s="20"/>
      <c r="Y148" s="4"/>
      <c r="Z148" s="4"/>
      <c r="AB148" s="490"/>
      <c r="AC148" s="490"/>
      <c r="AD148" s="795"/>
      <c r="AE148" s="795"/>
      <c r="AF148" s="490"/>
      <c r="AG148" s="490"/>
      <c r="AH148" s="1129"/>
      <c r="AI148" s="1129"/>
      <c r="AJ148" s="4"/>
      <c r="AK148" s="21"/>
      <c r="AL148" s="471"/>
      <c r="AM148" s="4"/>
      <c r="AN148" s="4"/>
      <c r="AO148" s="4"/>
      <c r="AP148" s="21"/>
      <c r="AQ148" s="42" t="s">
        <v>23342</v>
      </c>
      <c r="AR148" s="44" t="s">
        <v>17</v>
      </c>
      <c r="AS148" s="220">
        <v>0.9</v>
      </c>
      <c r="AT148" s="220"/>
      <c r="AU148" s="100"/>
      <c r="AV148" s="231"/>
      <c r="AW148" s="35">
        <f>ROUND(ROUND(AH147*$AO$98,0)*AS148,0)</f>
        <v>324</v>
      </c>
      <c r="AX148" s="31"/>
    </row>
    <row r="149" spans="1:50" ht="17.100000000000001" customHeight="1" x14ac:dyDescent="0.15">
      <c r="A149" s="32">
        <v>24</v>
      </c>
      <c r="B149" s="33">
        <v>9957</v>
      </c>
      <c r="C149" s="34" t="s">
        <v>23790</v>
      </c>
      <c r="D149" s="798"/>
      <c r="E149" s="799"/>
      <c r="F149" s="799"/>
      <c r="G149" s="799"/>
      <c r="H149" s="799"/>
      <c r="I149" s="799"/>
      <c r="J149" s="799"/>
      <c r="K149" s="799"/>
      <c r="L149" s="799"/>
      <c r="M149" s="799"/>
      <c r="N149" s="800"/>
      <c r="O149" s="1137"/>
      <c r="P149" s="1135"/>
      <c r="Q149" s="1135"/>
      <c r="R149" s="1135"/>
      <c r="S149" s="1135"/>
      <c r="T149" s="1135"/>
      <c r="U149" s="1135"/>
      <c r="V149" s="1135"/>
      <c r="W149" s="1136"/>
      <c r="X149" s="47" t="s">
        <v>23371</v>
      </c>
      <c r="Y149" s="40"/>
      <c r="Z149" s="40"/>
      <c r="AA149" s="457"/>
      <c r="AB149" s="796"/>
      <c r="AC149" s="796"/>
      <c r="AD149" s="797"/>
      <c r="AE149" s="797"/>
      <c r="AF149" s="796"/>
      <c r="AG149" s="796"/>
      <c r="AH149" s="1112">
        <f>'8短期入所（基本）'!AM67</f>
        <v>475</v>
      </c>
      <c r="AI149" s="1112"/>
      <c r="AJ149" s="40" t="s">
        <v>21</v>
      </c>
      <c r="AK149" s="41"/>
      <c r="AL149" s="471"/>
      <c r="AM149" s="4"/>
      <c r="AN149" s="4"/>
      <c r="AO149" s="4"/>
      <c r="AP149" s="21"/>
      <c r="AQ149" s="42"/>
      <c r="AR149" s="43"/>
      <c r="AS149" s="43"/>
      <c r="AT149" s="43"/>
      <c r="AU149" s="100"/>
      <c r="AV149" s="231"/>
      <c r="AW149" s="35">
        <f>ROUND(AH149*$AO$98,0)</f>
        <v>238</v>
      </c>
      <c r="AX149" s="232"/>
    </row>
    <row r="150" spans="1:50" ht="17.100000000000001" customHeight="1" x14ac:dyDescent="0.15">
      <c r="A150" s="32">
        <v>24</v>
      </c>
      <c r="B150" s="33">
        <v>9959</v>
      </c>
      <c r="C150" s="34" t="s">
        <v>23791</v>
      </c>
      <c r="D150" s="798"/>
      <c r="E150" s="799"/>
      <c r="F150" s="799"/>
      <c r="G150" s="799"/>
      <c r="H150" s="799"/>
      <c r="I150" s="799"/>
      <c r="J150" s="799"/>
      <c r="K150" s="799"/>
      <c r="L150" s="799"/>
      <c r="M150" s="799"/>
      <c r="N150" s="800"/>
      <c r="O150" s="801"/>
      <c r="P150" s="802"/>
      <c r="Q150" s="802"/>
      <c r="R150" s="802"/>
      <c r="S150" s="802"/>
      <c r="T150" s="802"/>
      <c r="U150" s="802"/>
      <c r="V150" s="802"/>
      <c r="W150" s="803"/>
      <c r="X150" s="20"/>
      <c r="Y150" s="4"/>
      <c r="Z150" s="4"/>
      <c r="AB150" s="490"/>
      <c r="AC150" s="490"/>
      <c r="AD150" s="795"/>
      <c r="AE150" s="795"/>
      <c r="AF150" s="490"/>
      <c r="AG150" s="490"/>
      <c r="AH150" s="1129"/>
      <c r="AI150" s="1129"/>
      <c r="AJ150" s="4"/>
      <c r="AK150" s="21"/>
      <c r="AL150" s="471"/>
      <c r="AM150" s="4"/>
      <c r="AN150" s="4"/>
      <c r="AO150" s="4"/>
      <c r="AP150" s="21"/>
      <c r="AQ150" s="42" t="s">
        <v>23342</v>
      </c>
      <c r="AR150" s="44" t="s">
        <v>17</v>
      </c>
      <c r="AS150" s="220">
        <v>0.9</v>
      </c>
      <c r="AT150" s="220"/>
      <c r="AU150" s="100"/>
      <c r="AV150" s="231"/>
      <c r="AW150" s="35">
        <f>ROUND(ROUND(AH149*$AO$98,0)*AS150,0)</f>
        <v>214</v>
      </c>
      <c r="AX150" s="31"/>
    </row>
    <row r="151" spans="1:50" ht="17.100000000000001" customHeight="1" x14ac:dyDescent="0.15">
      <c r="A151" s="32">
        <v>24</v>
      </c>
      <c r="B151" s="33">
        <v>9961</v>
      </c>
      <c r="C151" s="34" t="s">
        <v>23792</v>
      </c>
      <c r="D151" s="798"/>
      <c r="E151" s="799"/>
      <c r="F151" s="799"/>
      <c r="G151" s="799"/>
      <c r="H151" s="799"/>
      <c r="I151" s="799"/>
      <c r="J151" s="799"/>
      <c r="K151" s="799"/>
      <c r="L151" s="799"/>
      <c r="M151" s="799"/>
      <c r="N151" s="800"/>
      <c r="O151" s="20"/>
      <c r="P151" s="4"/>
      <c r="Q151" s="4"/>
      <c r="R151" s="4"/>
      <c r="S151" s="4"/>
      <c r="T151" s="4"/>
      <c r="U151" s="4"/>
      <c r="V151" s="4"/>
      <c r="W151" s="21"/>
      <c r="X151" s="47" t="s">
        <v>23374</v>
      </c>
      <c r="Y151" s="40"/>
      <c r="Z151" s="40"/>
      <c r="AA151" s="457"/>
      <c r="AB151" s="796"/>
      <c r="AC151" s="796"/>
      <c r="AD151" s="797"/>
      <c r="AE151" s="797"/>
      <c r="AF151" s="796"/>
      <c r="AG151" s="796"/>
      <c r="AH151" s="1112">
        <f>'8短期入所（基本）'!AM69</f>
        <v>370</v>
      </c>
      <c r="AI151" s="1112"/>
      <c r="AJ151" s="40" t="s">
        <v>21</v>
      </c>
      <c r="AK151" s="41"/>
      <c r="AL151" s="471"/>
      <c r="AM151" s="4"/>
      <c r="AN151" s="4"/>
      <c r="AO151" s="4"/>
      <c r="AP151" s="21"/>
      <c r="AQ151" s="42"/>
      <c r="AR151" s="43"/>
      <c r="AS151" s="43"/>
      <c r="AT151" s="43"/>
      <c r="AU151" s="100"/>
      <c r="AV151" s="231"/>
      <c r="AW151" s="35">
        <f>ROUND(AH151*$AO$98,0)</f>
        <v>185</v>
      </c>
      <c r="AX151" s="232"/>
    </row>
    <row r="152" spans="1:50" ht="17.100000000000001" customHeight="1" x14ac:dyDescent="0.15">
      <c r="A152" s="32">
        <v>24</v>
      </c>
      <c r="B152" s="33">
        <v>9963</v>
      </c>
      <c r="C152" s="34" t="s">
        <v>23793</v>
      </c>
      <c r="D152" s="798"/>
      <c r="E152" s="799"/>
      <c r="F152" s="799"/>
      <c r="G152" s="799"/>
      <c r="H152" s="799"/>
      <c r="I152" s="799"/>
      <c r="J152" s="799"/>
      <c r="K152" s="799"/>
      <c r="L152" s="799"/>
      <c r="M152" s="799"/>
      <c r="N152" s="800"/>
      <c r="O152" s="20"/>
      <c r="P152" s="4"/>
      <c r="Q152" s="4"/>
      <c r="R152" s="4"/>
      <c r="S152" s="4"/>
      <c r="T152" s="4"/>
      <c r="U152" s="4"/>
      <c r="V152" s="4"/>
      <c r="W152" s="21"/>
      <c r="X152" s="20"/>
      <c r="Y152" s="4"/>
      <c r="Z152" s="4"/>
      <c r="AB152" s="490"/>
      <c r="AC152" s="490"/>
      <c r="AD152" s="795"/>
      <c r="AE152" s="795"/>
      <c r="AF152" s="490"/>
      <c r="AG152" s="490"/>
      <c r="AH152" s="1129"/>
      <c r="AI152" s="1129"/>
      <c r="AJ152" s="4"/>
      <c r="AK152" s="21"/>
      <c r="AL152" s="471"/>
      <c r="AM152" s="4"/>
      <c r="AN152" s="4"/>
      <c r="AO152" s="4"/>
      <c r="AP152" s="21"/>
      <c r="AQ152" s="42" t="s">
        <v>23342</v>
      </c>
      <c r="AR152" s="44" t="s">
        <v>17</v>
      </c>
      <c r="AS152" s="220">
        <v>0.9</v>
      </c>
      <c r="AT152" s="220"/>
      <c r="AU152" s="100"/>
      <c r="AV152" s="231"/>
      <c r="AW152" s="35">
        <f>ROUND(ROUND(AH151*$AO$98,0)*AS152,0)</f>
        <v>167</v>
      </c>
      <c r="AX152" s="31"/>
    </row>
    <row r="153" spans="1:50" ht="17.100000000000001" customHeight="1" x14ac:dyDescent="0.15">
      <c r="A153" s="32">
        <v>24</v>
      </c>
      <c r="B153" s="32">
        <v>9441</v>
      </c>
      <c r="C153" s="172" t="s">
        <v>23794</v>
      </c>
      <c r="D153" s="1101" t="s">
        <v>23420</v>
      </c>
      <c r="E153" s="1102"/>
      <c r="F153" s="1102"/>
      <c r="G153" s="1102"/>
      <c r="H153" s="1102"/>
      <c r="I153" s="1102"/>
      <c r="J153" s="1102"/>
      <c r="K153" s="1102"/>
      <c r="L153" s="1102"/>
      <c r="M153" s="1102"/>
      <c r="N153" s="1103"/>
      <c r="O153" s="47" t="s">
        <v>23421</v>
      </c>
      <c r="P153" s="40"/>
      <c r="Q153" s="40"/>
      <c r="R153" s="40"/>
      <c r="S153" s="40"/>
      <c r="T153" s="40"/>
      <c r="U153" s="40"/>
      <c r="V153" s="48"/>
      <c r="W153" s="48"/>
      <c r="X153" s="40"/>
      <c r="Y153" s="48"/>
      <c r="Z153" s="48"/>
      <c r="AA153" s="40"/>
      <c r="AB153" s="40"/>
      <c r="AC153" s="40"/>
      <c r="AD153" s="65"/>
      <c r="AE153" s="65"/>
      <c r="AF153" s="40"/>
      <c r="AG153" s="40"/>
      <c r="AH153" s="1112">
        <f>'8短期入所（基本）'!AM71</f>
        <v>3010</v>
      </c>
      <c r="AI153" s="1112"/>
      <c r="AJ153" s="40" t="s">
        <v>21</v>
      </c>
      <c r="AK153" s="41"/>
      <c r="AL153" s="20"/>
      <c r="AM153" s="4"/>
      <c r="AN153" s="858"/>
      <c r="AO153" s="858"/>
      <c r="AP153" s="863"/>
      <c r="AQ153" s="859"/>
      <c r="AR153" s="108"/>
      <c r="AS153" s="108"/>
      <c r="AT153" s="108"/>
      <c r="AU153" s="881"/>
      <c r="AV153" s="860"/>
      <c r="AW153" s="35">
        <f>ROUND(AH153*$AO$98,0)</f>
        <v>1505</v>
      </c>
      <c r="AX153" s="232"/>
    </row>
    <row r="154" spans="1:50" ht="17.100000000000001" customHeight="1" x14ac:dyDescent="0.15">
      <c r="A154" s="32">
        <v>24</v>
      </c>
      <c r="B154" s="32">
        <v>9443</v>
      </c>
      <c r="C154" s="34" t="s">
        <v>23795</v>
      </c>
      <c r="D154" s="1101"/>
      <c r="E154" s="1102"/>
      <c r="F154" s="1102"/>
      <c r="G154" s="1102"/>
      <c r="H154" s="1102"/>
      <c r="I154" s="1102"/>
      <c r="J154" s="1102"/>
      <c r="K154" s="1102"/>
      <c r="L154" s="1102"/>
      <c r="M154" s="1102"/>
      <c r="N154" s="1103"/>
      <c r="O154" s="73"/>
      <c r="P154" s="74"/>
      <c r="Q154" s="74"/>
      <c r="R154" s="74"/>
      <c r="S154" s="74"/>
      <c r="T154" s="74"/>
      <c r="U154" s="74"/>
      <c r="V154" s="74"/>
      <c r="W154" s="74"/>
      <c r="X154" s="4"/>
      <c r="Y154" s="4"/>
      <c r="Z154" s="4"/>
      <c r="AA154" s="2"/>
      <c r="AB154" s="4"/>
      <c r="AC154" s="4"/>
      <c r="AD154" s="23"/>
      <c r="AE154" s="23"/>
      <c r="AF154" s="4"/>
      <c r="AG154" s="4"/>
      <c r="AH154" s="1129"/>
      <c r="AI154" s="1129"/>
      <c r="AJ154" s="4"/>
      <c r="AK154" s="21"/>
      <c r="AL154" s="20"/>
      <c r="AM154" s="4"/>
      <c r="AN154" s="4"/>
      <c r="AO154" s="4"/>
      <c r="AP154" s="21"/>
      <c r="AQ154" s="42" t="s">
        <v>23342</v>
      </c>
      <c r="AR154" s="44" t="s">
        <v>17</v>
      </c>
      <c r="AS154" s="220">
        <v>0.9</v>
      </c>
      <c r="AT154" s="220"/>
      <c r="AU154" s="100"/>
      <c r="AV154" s="231"/>
      <c r="AW154" s="35">
        <f>ROUND(ROUND(AH153*$AO$98,0)*AS154,0)</f>
        <v>1355</v>
      </c>
      <c r="AX154" s="31"/>
    </row>
    <row r="155" spans="1:50" ht="17.100000000000001" customHeight="1" x14ac:dyDescent="0.15">
      <c r="A155" s="32">
        <v>24</v>
      </c>
      <c r="B155" s="32">
        <v>9241</v>
      </c>
      <c r="C155" s="172" t="s">
        <v>23796</v>
      </c>
      <c r="D155" s="1101"/>
      <c r="E155" s="1102"/>
      <c r="F155" s="1102"/>
      <c r="G155" s="1102"/>
      <c r="H155" s="1102"/>
      <c r="I155" s="1102"/>
      <c r="J155" s="1102"/>
      <c r="K155" s="1102"/>
      <c r="L155" s="1102"/>
      <c r="M155" s="1102"/>
      <c r="N155" s="1103"/>
      <c r="O155" s="47" t="s">
        <v>23424</v>
      </c>
      <c r="P155" s="40"/>
      <c r="Q155" s="40"/>
      <c r="R155" s="40"/>
      <c r="S155" s="40"/>
      <c r="T155" s="40"/>
      <c r="U155" s="40"/>
      <c r="V155" s="48"/>
      <c r="W155" s="48"/>
      <c r="X155" s="40"/>
      <c r="Y155" s="48"/>
      <c r="Z155" s="48"/>
      <c r="AA155" s="40"/>
      <c r="AB155" s="40"/>
      <c r="AC155" s="40"/>
      <c r="AD155" s="65"/>
      <c r="AE155" s="65"/>
      <c r="AF155" s="40"/>
      <c r="AG155" s="40"/>
      <c r="AH155" s="1112">
        <f>'8短期入所（基本）'!AM73</f>
        <v>2762</v>
      </c>
      <c r="AI155" s="1112"/>
      <c r="AJ155" s="40" t="s">
        <v>21</v>
      </c>
      <c r="AK155" s="41"/>
      <c r="AL155" s="20"/>
      <c r="AM155" s="4"/>
      <c r="AN155" s="858"/>
      <c r="AO155" s="858"/>
      <c r="AP155" s="863"/>
      <c r="AQ155" s="859"/>
      <c r="AR155" s="108"/>
      <c r="AS155" s="108"/>
      <c r="AT155" s="108"/>
      <c r="AU155" s="881"/>
      <c r="AV155" s="860"/>
      <c r="AW155" s="35">
        <f>ROUND(AH155*$AO$98,0)</f>
        <v>1381</v>
      </c>
      <c r="AX155" s="232"/>
    </row>
    <row r="156" spans="1:50" ht="17.100000000000001" customHeight="1" x14ac:dyDescent="0.15">
      <c r="A156" s="32">
        <v>24</v>
      </c>
      <c r="B156" s="32">
        <v>9243</v>
      </c>
      <c r="C156" s="34" t="s">
        <v>23797</v>
      </c>
      <c r="D156" s="1101"/>
      <c r="E156" s="1102"/>
      <c r="F156" s="1102"/>
      <c r="G156" s="1102"/>
      <c r="H156" s="1102"/>
      <c r="I156" s="1102"/>
      <c r="J156" s="1102"/>
      <c r="K156" s="1102"/>
      <c r="L156" s="1102"/>
      <c r="M156" s="1102"/>
      <c r="N156" s="1103"/>
      <c r="O156" s="73"/>
      <c r="P156" s="74"/>
      <c r="Q156" s="74"/>
      <c r="R156" s="74"/>
      <c r="S156" s="74"/>
      <c r="T156" s="74"/>
      <c r="U156" s="74"/>
      <c r="V156" s="74"/>
      <c r="W156" s="74"/>
      <c r="X156" s="4"/>
      <c r="Y156" s="4"/>
      <c r="Z156" s="4"/>
      <c r="AA156" s="2"/>
      <c r="AB156" s="4"/>
      <c r="AC156" s="4"/>
      <c r="AD156" s="23"/>
      <c r="AE156" s="23"/>
      <c r="AF156" s="4"/>
      <c r="AG156" s="4"/>
      <c r="AH156" s="1129"/>
      <c r="AI156" s="1129"/>
      <c r="AJ156" s="4"/>
      <c r="AK156" s="21"/>
      <c r="AL156" s="20"/>
      <c r="AM156" s="4"/>
      <c r="AN156" s="4"/>
      <c r="AO156" s="4"/>
      <c r="AP156" s="21"/>
      <c r="AQ156" s="42" t="s">
        <v>23342</v>
      </c>
      <c r="AR156" s="44" t="s">
        <v>17</v>
      </c>
      <c r="AS156" s="220">
        <v>0.9</v>
      </c>
      <c r="AT156" s="220"/>
      <c r="AU156" s="100"/>
      <c r="AV156" s="231"/>
      <c r="AW156" s="35">
        <f>ROUND(ROUND(AH155*$AO$98,0)*AS156,0)</f>
        <v>1243</v>
      </c>
      <c r="AX156" s="31"/>
    </row>
    <row r="157" spans="1:50" ht="17.100000000000001" customHeight="1" x14ac:dyDescent="0.15">
      <c r="A157" s="32">
        <v>24</v>
      </c>
      <c r="B157" s="32">
        <v>9341</v>
      </c>
      <c r="C157" s="172" t="s">
        <v>23798</v>
      </c>
      <c r="D157" s="1085"/>
      <c r="E157" s="1086"/>
      <c r="F157" s="1086"/>
      <c r="G157" s="1086"/>
      <c r="H157" s="1086"/>
      <c r="I157" s="1086"/>
      <c r="J157" s="1086"/>
      <c r="K157" s="1086"/>
      <c r="L157" s="1086"/>
      <c r="M157" s="1086"/>
      <c r="N157" s="1087"/>
      <c r="O157" s="47" t="s">
        <v>23427</v>
      </c>
      <c r="P157" s="40"/>
      <c r="Q157" s="40"/>
      <c r="R157" s="40"/>
      <c r="S157" s="40"/>
      <c r="T157" s="40"/>
      <c r="U157" s="40"/>
      <c r="V157" s="48"/>
      <c r="W157" s="48"/>
      <c r="X157" s="40"/>
      <c r="Y157" s="48"/>
      <c r="Z157" s="48"/>
      <c r="AA157" s="40"/>
      <c r="AB157" s="40"/>
      <c r="AC157" s="40"/>
      <c r="AD157" s="65"/>
      <c r="AE157" s="65"/>
      <c r="AF157" s="40"/>
      <c r="AG157" s="40"/>
      <c r="AH157" s="1112">
        <f>'8短期入所（基本）'!AM75</f>
        <v>1747</v>
      </c>
      <c r="AI157" s="1112"/>
      <c r="AJ157" s="40" t="s">
        <v>21</v>
      </c>
      <c r="AK157" s="41"/>
      <c r="AL157" s="20"/>
      <c r="AM157" s="4"/>
      <c r="AN157" s="858"/>
      <c r="AO157" s="858"/>
      <c r="AP157" s="863"/>
      <c r="AQ157" s="859"/>
      <c r="AR157" s="108"/>
      <c r="AS157" s="108"/>
      <c r="AT157" s="108"/>
      <c r="AU157" s="881"/>
      <c r="AV157" s="860"/>
      <c r="AW157" s="35">
        <f>ROUND(AH157*$AO$98,0)</f>
        <v>874</v>
      </c>
      <c r="AX157" s="232"/>
    </row>
    <row r="158" spans="1:50" ht="17.100000000000001" customHeight="1" x14ac:dyDescent="0.15">
      <c r="A158" s="32">
        <v>24</v>
      </c>
      <c r="B158" s="32">
        <v>9343</v>
      </c>
      <c r="C158" s="34" t="s">
        <v>23799</v>
      </c>
      <c r="D158" s="162"/>
      <c r="E158" s="163"/>
      <c r="F158" s="163"/>
      <c r="G158" s="163"/>
      <c r="H158" s="163"/>
      <c r="I158" s="163"/>
      <c r="J158" s="163"/>
      <c r="K158" s="163"/>
      <c r="L158" s="163"/>
      <c r="M158" s="163"/>
      <c r="N158" s="882"/>
      <c r="O158" s="73"/>
      <c r="P158" s="74"/>
      <c r="Q158" s="74"/>
      <c r="R158" s="74"/>
      <c r="S158" s="74"/>
      <c r="T158" s="74"/>
      <c r="U158" s="74"/>
      <c r="V158" s="74"/>
      <c r="W158" s="74"/>
      <c r="X158" s="4"/>
      <c r="Y158" s="4"/>
      <c r="Z158" s="4"/>
      <c r="AA158" s="2"/>
      <c r="AB158" s="4"/>
      <c r="AC158" s="4"/>
      <c r="AD158" s="23"/>
      <c r="AE158" s="23"/>
      <c r="AF158" s="4"/>
      <c r="AG158" s="4"/>
      <c r="AH158" s="1129"/>
      <c r="AI158" s="1129"/>
      <c r="AJ158" s="4"/>
      <c r="AK158" s="21"/>
      <c r="AL158" s="20"/>
      <c r="AM158" s="4"/>
      <c r="AN158" s="4"/>
      <c r="AO158" s="4"/>
      <c r="AP158" s="21"/>
      <c r="AQ158" s="42" t="s">
        <v>23342</v>
      </c>
      <c r="AR158" s="44" t="s">
        <v>17</v>
      </c>
      <c r="AS158" s="220">
        <v>0.9</v>
      </c>
      <c r="AT158" s="220"/>
      <c r="AU158" s="100"/>
      <c r="AV158" s="231"/>
      <c r="AW158" s="35">
        <f>ROUND(ROUND(AH157*$AO$98,0)*AS158,0)</f>
        <v>787</v>
      </c>
      <c r="AX158" s="31"/>
    </row>
    <row r="159" spans="1:50" ht="17.100000000000001" customHeight="1" x14ac:dyDescent="0.15">
      <c r="A159" s="32">
        <v>24</v>
      </c>
      <c r="B159" s="32">
        <v>9451</v>
      </c>
      <c r="C159" s="172" t="s">
        <v>23800</v>
      </c>
      <c r="D159" s="1085" t="s">
        <v>23430</v>
      </c>
      <c r="E159" s="1086"/>
      <c r="F159" s="1086"/>
      <c r="G159" s="1086"/>
      <c r="H159" s="1086"/>
      <c r="I159" s="1086"/>
      <c r="J159" s="1086"/>
      <c r="K159" s="1086"/>
      <c r="L159" s="1086"/>
      <c r="M159" s="1086"/>
      <c r="N159" s="1087"/>
      <c r="O159" s="47" t="s">
        <v>23431</v>
      </c>
      <c r="P159" s="40"/>
      <c r="Q159" s="40"/>
      <c r="R159" s="40"/>
      <c r="S159" s="40"/>
      <c r="T159" s="40"/>
      <c r="U159" s="40"/>
      <c r="V159" s="48"/>
      <c r="W159" s="48"/>
      <c r="X159" s="48"/>
      <c r="Y159" s="48"/>
      <c r="Z159" s="48"/>
      <c r="AA159" s="40"/>
      <c r="AB159" s="40"/>
      <c r="AC159" s="40"/>
      <c r="AD159" s="65"/>
      <c r="AE159" s="65"/>
      <c r="AF159" s="40"/>
      <c r="AG159" s="40"/>
      <c r="AH159" s="1112">
        <f>'8短期入所（基本）'!AM77</f>
        <v>2835</v>
      </c>
      <c r="AI159" s="1112"/>
      <c r="AJ159" s="40" t="s">
        <v>21</v>
      </c>
      <c r="AK159" s="41"/>
      <c r="AL159" s="20"/>
      <c r="AM159" s="4"/>
      <c r="AN159" s="858"/>
      <c r="AO159" s="858"/>
      <c r="AP159" s="863"/>
      <c r="AQ159" s="859"/>
      <c r="AR159" s="108"/>
      <c r="AS159" s="108"/>
      <c r="AT159" s="108"/>
      <c r="AU159" s="881"/>
      <c r="AV159" s="860"/>
      <c r="AW159" s="35">
        <f>ROUND(AH159*$AO$98,0)</f>
        <v>1418</v>
      </c>
      <c r="AX159" s="232"/>
    </row>
    <row r="160" spans="1:50" ht="17.100000000000001" customHeight="1" x14ac:dyDescent="0.15">
      <c r="A160" s="32">
        <v>24</v>
      </c>
      <c r="B160" s="32">
        <v>9453</v>
      </c>
      <c r="C160" s="34" t="s">
        <v>23801</v>
      </c>
      <c r="D160" s="1088"/>
      <c r="E160" s="1089"/>
      <c r="F160" s="1089"/>
      <c r="G160" s="1089"/>
      <c r="H160" s="1089"/>
      <c r="I160" s="1089"/>
      <c r="J160" s="1089"/>
      <c r="K160" s="1089"/>
      <c r="L160" s="1089"/>
      <c r="M160" s="1089"/>
      <c r="N160" s="1090"/>
      <c r="O160" s="73"/>
      <c r="P160" s="74"/>
      <c r="Q160" s="74"/>
      <c r="R160" s="74"/>
      <c r="S160" s="74"/>
      <c r="T160" s="74"/>
      <c r="U160" s="74"/>
      <c r="V160" s="74"/>
      <c r="W160" s="74"/>
      <c r="X160" s="4"/>
      <c r="Y160" s="4"/>
      <c r="Z160" s="4"/>
      <c r="AA160" s="2"/>
      <c r="AB160" s="4"/>
      <c r="AC160" s="4"/>
      <c r="AD160" s="23"/>
      <c r="AE160" s="23"/>
      <c r="AF160" s="4"/>
      <c r="AG160" s="4"/>
      <c r="AH160" s="1129"/>
      <c r="AI160" s="1129"/>
      <c r="AJ160" s="4"/>
      <c r="AK160" s="21"/>
      <c r="AL160" s="20"/>
      <c r="AM160" s="4"/>
      <c r="AN160" s="4"/>
      <c r="AO160" s="4"/>
      <c r="AP160" s="21"/>
      <c r="AQ160" s="42" t="s">
        <v>23342</v>
      </c>
      <c r="AR160" s="44" t="s">
        <v>17</v>
      </c>
      <c r="AS160" s="220">
        <v>0.9</v>
      </c>
      <c r="AT160" s="220"/>
      <c r="AU160" s="100"/>
      <c r="AV160" s="231"/>
      <c r="AW160" s="35">
        <f>ROUND(ROUND(AH159*$AO$98,0)*AS160,0)</f>
        <v>1276</v>
      </c>
      <c r="AX160" s="31"/>
    </row>
    <row r="161" spans="1:50" ht="17.100000000000001" customHeight="1" x14ac:dyDescent="0.15">
      <c r="A161" s="32">
        <v>24</v>
      </c>
      <c r="B161" s="32">
        <v>9251</v>
      </c>
      <c r="C161" s="172" t="s">
        <v>23802</v>
      </c>
      <c r="D161" s="1088"/>
      <c r="E161" s="1089"/>
      <c r="F161" s="1089"/>
      <c r="G161" s="1089"/>
      <c r="H161" s="1089"/>
      <c r="I161" s="1089"/>
      <c r="J161" s="1089"/>
      <c r="K161" s="1089"/>
      <c r="L161" s="1089"/>
      <c r="M161" s="1089"/>
      <c r="N161" s="1090"/>
      <c r="O161" s="47" t="s">
        <v>23434</v>
      </c>
      <c r="P161" s="40"/>
      <c r="Q161" s="40"/>
      <c r="R161" s="40"/>
      <c r="S161" s="40"/>
      <c r="T161" s="40"/>
      <c r="U161" s="40"/>
      <c r="V161" s="48"/>
      <c r="W161" s="48"/>
      <c r="X161" s="48"/>
      <c r="Y161" s="103"/>
      <c r="Z161" s="48"/>
      <c r="AA161" s="40"/>
      <c r="AB161" s="40"/>
      <c r="AC161" s="40"/>
      <c r="AD161" s="65"/>
      <c r="AE161" s="65"/>
      <c r="AF161" s="40"/>
      <c r="AG161" s="40"/>
      <c r="AH161" s="1112">
        <f>'8短期入所（基本）'!AM79</f>
        <v>2636</v>
      </c>
      <c r="AI161" s="1112"/>
      <c r="AJ161" s="40" t="s">
        <v>21</v>
      </c>
      <c r="AK161" s="41"/>
      <c r="AL161" s="20"/>
      <c r="AM161" s="4"/>
      <c r="AN161" s="858"/>
      <c r="AO161" s="858"/>
      <c r="AP161" s="863"/>
      <c r="AQ161" s="859"/>
      <c r="AR161" s="108"/>
      <c r="AS161" s="108"/>
      <c r="AT161" s="108"/>
      <c r="AU161" s="881"/>
      <c r="AV161" s="860"/>
      <c r="AW161" s="35">
        <f>ROUND(AH161*$AO$98,0)</f>
        <v>1318</v>
      </c>
      <c r="AX161" s="232"/>
    </row>
    <row r="162" spans="1:50" ht="17.100000000000001" customHeight="1" x14ac:dyDescent="0.15">
      <c r="A162" s="32">
        <v>24</v>
      </c>
      <c r="B162" s="32">
        <v>9253</v>
      </c>
      <c r="C162" s="34" t="s">
        <v>23803</v>
      </c>
      <c r="D162" s="1088"/>
      <c r="E162" s="1089"/>
      <c r="F162" s="1089"/>
      <c r="G162" s="1089"/>
      <c r="H162" s="1089"/>
      <c r="I162" s="1089"/>
      <c r="J162" s="1089"/>
      <c r="K162" s="1089"/>
      <c r="L162" s="1089"/>
      <c r="M162" s="1089"/>
      <c r="N162" s="1090"/>
      <c r="O162" s="73"/>
      <c r="P162" s="74"/>
      <c r="Q162" s="74"/>
      <c r="R162" s="74"/>
      <c r="S162" s="74"/>
      <c r="T162" s="74"/>
      <c r="U162" s="74"/>
      <c r="V162" s="74"/>
      <c r="W162" s="74"/>
      <c r="X162" s="4"/>
      <c r="Y162" s="4"/>
      <c r="Z162" s="4"/>
      <c r="AA162" s="2"/>
      <c r="AB162" s="4"/>
      <c r="AC162" s="4"/>
      <c r="AD162" s="23"/>
      <c r="AE162" s="23"/>
      <c r="AF162" s="4"/>
      <c r="AG162" s="4"/>
      <c r="AH162" s="1129"/>
      <c r="AI162" s="1129"/>
      <c r="AJ162" s="4"/>
      <c r="AK162" s="21"/>
      <c r="AL162" s="20"/>
      <c r="AM162" s="4"/>
      <c r="AN162" s="4"/>
      <c r="AO162" s="4"/>
      <c r="AP162" s="21"/>
      <c r="AQ162" s="42" t="s">
        <v>23342</v>
      </c>
      <c r="AR162" s="44" t="s">
        <v>17</v>
      </c>
      <c r="AS162" s="220">
        <v>0.9</v>
      </c>
      <c r="AT162" s="220"/>
      <c r="AU162" s="100"/>
      <c r="AV162" s="231"/>
      <c r="AW162" s="35">
        <f>ROUND(ROUND(AH161*$AO$98,0)*AS162,0)</f>
        <v>1186</v>
      </c>
      <c r="AX162" s="31"/>
    </row>
    <row r="163" spans="1:50" ht="17.100000000000001" customHeight="1" x14ac:dyDescent="0.15">
      <c r="A163" s="32">
        <v>24</v>
      </c>
      <c r="B163" s="32">
        <v>9351</v>
      </c>
      <c r="C163" s="34" t="s">
        <v>23804</v>
      </c>
      <c r="D163" s="1088"/>
      <c r="E163" s="1089"/>
      <c r="F163" s="1089"/>
      <c r="G163" s="1089"/>
      <c r="H163" s="1089"/>
      <c r="I163" s="1089"/>
      <c r="J163" s="1089"/>
      <c r="K163" s="1089"/>
      <c r="L163" s="1089"/>
      <c r="M163" s="1089"/>
      <c r="N163" s="1090"/>
      <c r="O163" s="47" t="s">
        <v>23437</v>
      </c>
      <c r="P163" s="40"/>
      <c r="Q163" s="40"/>
      <c r="R163" s="40"/>
      <c r="S163" s="40"/>
      <c r="T163" s="40"/>
      <c r="U163" s="40"/>
      <c r="V163" s="48"/>
      <c r="W163" s="48"/>
      <c r="X163" s="48"/>
      <c r="Y163" s="103"/>
      <c r="Z163" s="48"/>
      <c r="AA163" s="40"/>
      <c r="AB163" s="40"/>
      <c r="AC163" s="40"/>
      <c r="AD163" s="65"/>
      <c r="AE163" s="65"/>
      <c r="AF163" s="40"/>
      <c r="AG163" s="40"/>
      <c r="AH163" s="1112">
        <f>'8短期入所（基本）'!AM81</f>
        <v>1646</v>
      </c>
      <c r="AI163" s="1112"/>
      <c r="AJ163" s="40" t="s">
        <v>21</v>
      </c>
      <c r="AK163" s="41"/>
      <c r="AL163" s="20"/>
      <c r="AM163" s="4"/>
      <c r="AN163" s="858"/>
      <c r="AO163" s="858"/>
      <c r="AP163" s="863"/>
      <c r="AQ163" s="859"/>
      <c r="AR163" s="108"/>
      <c r="AS163" s="108"/>
      <c r="AT163" s="108"/>
      <c r="AU163" s="881"/>
      <c r="AV163" s="860"/>
      <c r="AW163" s="35">
        <f>ROUND(AH163*$AO$98,0)</f>
        <v>823</v>
      </c>
      <c r="AX163" s="232"/>
    </row>
    <row r="164" spans="1:50" ht="17.100000000000001" customHeight="1" x14ac:dyDescent="0.15">
      <c r="A164" s="32">
        <v>24</v>
      </c>
      <c r="B164" s="32">
        <v>9353</v>
      </c>
      <c r="C164" s="34" t="s">
        <v>23805</v>
      </c>
      <c r="D164" s="808"/>
      <c r="E164" s="809"/>
      <c r="F164" s="809"/>
      <c r="G164" s="809"/>
      <c r="H164" s="809"/>
      <c r="I164" s="809"/>
      <c r="J164" s="809"/>
      <c r="K164" s="809"/>
      <c r="L164" s="809"/>
      <c r="M164" s="809"/>
      <c r="N164" s="810"/>
      <c r="O164" s="73"/>
      <c r="P164" s="74"/>
      <c r="Q164" s="74"/>
      <c r="R164" s="74"/>
      <c r="S164" s="74"/>
      <c r="T164" s="74"/>
      <c r="U164" s="74"/>
      <c r="V164" s="74"/>
      <c r="W164" s="74"/>
      <c r="X164" s="4"/>
      <c r="Y164" s="4"/>
      <c r="Z164" s="4"/>
      <c r="AA164" s="2"/>
      <c r="AB164" s="4"/>
      <c r="AC164" s="4"/>
      <c r="AD164" s="23"/>
      <c r="AE164" s="23"/>
      <c r="AF164" s="4"/>
      <c r="AG164" s="4"/>
      <c r="AH164" s="1129"/>
      <c r="AI164" s="1129"/>
      <c r="AJ164" s="4"/>
      <c r="AK164" s="21"/>
      <c r="AL164" s="20"/>
      <c r="AM164" s="4"/>
      <c r="AN164" s="4"/>
      <c r="AO164" s="4"/>
      <c r="AP164" s="21"/>
      <c r="AQ164" s="42" t="s">
        <v>23342</v>
      </c>
      <c r="AR164" s="44" t="s">
        <v>17</v>
      </c>
      <c r="AS164" s="220">
        <v>0.9</v>
      </c>
      <c r="AT164" s="220"/>
      <c r="AU164" s="100"/>
      <c r="AV164" s="231"/>
      <c r="AW164" s="35">
        <f>ROUND(ROUND(AH163*$AO$98,0)*AS164,0)</f>
        <v>741</v>
      </c>
      <c r="AX164" s="31"/>
    </row>
    <row r="165" spans="1:50" ht="17.100000000000001" customHeight="1" x14ac:dyDescent="0.15">
      <c r="A165" s="32">
        <v>24</v>
      </c>
      <c r="B165" s="32">
        <v>9531</v>
      </c>
      <c r="C165" s="172" t="s">
        <v>23806</v>
      </c>
      <c r="D165" s="804"/>
      <c r="E165" s="805"/>
      <c r="F165" s="805"/>
      <c r="G165" s="805"/>
      <c r="H165" s="805"/>
      <c r="I165" s="805"/>
      <c r="J165" s="805"/>
      <c r="K165" s="805"/>
      <c r="L165" s="805"/>
      <c r="M165" s="805"/>
      <c r="N165" s="806"/>
      <c r="O165" s="47" t="s">
        <v>23440</v>
      </c>
      <c r="P165" s="40"/>
      <c r="Q165" s="796"/>
      <c r="R165" s="796"/>
      <c r="S165" s="796"/>
      <c r="T165" s="796"/>
      <c r="U165" s="796"/>
      <c r="V165" s="457"/>
      <c r="W165" s="457"/>
      <c r="X165" s="457"/>
      <c r="Y165" s="457"/>
      <c r="Z165" s="796"/>
      <c r="AA165" s="796"/>
      <c r="AB165" s="796"/>
      <c r="AC165" s="796"/>
      <c r="AD165" s="797"/>
      <c r="AE165" s="797"/>
      <c r="AF165" s="796"/>
      <c r="AG165" s="796"/>
      <c r="AH165" s="1112">
        <f>'8短期入所（基本）'!AM83</f>
        <v>2070</v>
      </c>
      <c r="AI165" s="1112"/>
      <c r="AJ165" s="40" t="s">
        <v>21</v>
      </c>
      <c r="AK165" s="41"/>
      <c r="AL165" s="471"/>
      <c r="AM165" s="189"/>
      <c r="AN165" s="58"/>
      <c r="AO165" s="4"/>
      <c r="AP165" s="21"/>
      <c r="AQ165" s="42"/>
      <c r="AR165" s="43"/>
      <c r="AS165" s="43"/>
      <c r="AT165" s="43"/>
      <c r="AU165" s="100"/>
      <c r="AV165" s="231"/>
      <c r="AW165" s="35">
        <f>ROUND(AH165*$AO$98,0)</f>
        <v>1035</v>
      </c>
      <c r="AX165" s="232"/>
    </row>
    <row r="166" spans="1:50" ht="17.100000000000001" customHeight="1" x14ac:dyDescent="0.15">
      <c r="A166" s="32">
        <v>24</v>
      </c>
      <c r="B166" s="32">
        <v>9533</v>
      </c>
      <c r="C166" s="34" t="s">
        <v>23807</v>
      </c>
      <c r="D166" s="804"/>
      <c r="E166" s="805"/>
      <c r="F166" s="805"/>
      <c r="G166" s="805"/>
      <c r="H166" s="805"/>
      <c r="I166" s="805"/>
      <c r="J166" s="805"/>
      <c r="K166" s="805"/>
      <c r="L166" s="805"/>
      <c r="M166" s="805"/>
      <c r="N166" s="806"/>
      <c r="O166" s="73"/>
      <c r="P166" s="74"/>
      <c r="Q166" s="74"/>
      <c r="R166" s="74"/>
      <c r="S166" s="74"/>
      <c r="T166" s="74"/>
      <c r="U166" s="74"/>
      <c r="V166" s="74"/>
      <c r="W166" s="74"/>
      <c r="X166" s="4"/>
      <c r="Y166" s="4"/>
      <c r="Z166" s="4"/>
      <c r="AA166" s="2"/>
      <c r="AB166" s="4"/>
      <c r="AC166" s="4"/>
      <c r="AD166" s="23"/>
      <c r="AE166" s="23"/>
      <c r="AF166" s="4"/>
      <c r="AG166" s="4"/>
      <c r="AH166" s="1129"/>
      <c r="AI166" s="1129"/>
      <c r="AJ166" s="4"/>
      <c r="AK166" s="21"/>
      <c r="AL166" s="20"/>
      <c r="AM166" s="4"/>
      <c r="AN166" s="4"/>
      <c r="AO166" s="4"/>
      <c r="AP166" s="21"/>
      <c r="AQ166" s="42" t="s">
        <v>23342</v>
      </c>
      <c r="AR166" s="44" t="s">
        <v>17</v>
      </c>
      <c r="AS166" s="220">
        <v>0.9</v>
      </c>
      <c r="AT166" s="220"/>
      <c r="AU166" s="100"/>
      <c r="AV166" s="231"/>
      <c r="AW166" s="35">
        <f>ROUND(ROUND(AH165*$AO$98,0)*AS166,0)</f>
        <v>932</v>
      </c>
      <c r="AX166" s="31"/>
    </row>
    <row r="167" spans="1:50" ht="17.100000000000001" customHeight="1" x14ac:dyDescent="0.15">
      <c r="A167" s="32">
        <v>24</v>
      </c>
      <c r="B167" s="32">
        <v>9631</v>
      </c>
      <c r="C167" s="172" t="s">
        <v>23808</v>
      </c>
      <c r="D167" s="804"/>
      <c r="E167" s="805"/>
      <c r="F167" s="805"/>
      <c r="G167" s="805"/>
      <c r="H167" s="805"/>
      <c r="I167" s="805"/>
      <c r="J167" s="805"/>
      <c r="K167" s="805"/>
      <c r="L167" s="805"/>
      <c r="M167" s="805"/>
      <c r="N167" s="806"/>
      <c r="O167" s="47" t="s">
        <v>23443</v>
      </c>
      <c r="P167" s="40"/>
      <c r="Q167" s="796"/>
      <c r="R167" s="796"/>
      <c r="S167" s="796"/>
      <c r="T167" s="796"/>
      <c r="U167" s="796"/>
      <c r="V167" s="457"/>
      <c r="W167" s="457"/>
      <c r="X167" s="457"/>
      <c r="Y167" s="807"/>
      <c r="Z167" s="796"/>
      <c r="AA167" s="796"/>
      <c r="AB167" s="796"/>
      <c r="AC167" s="796"/>
      <c r="AD167" s="797"/>
      <c r="AE167" s="797"/>
      <c r="AF167" s="796"/>
      <c r="AG167" s="796"/>
      <c r="AH167" s="1112">
        <f>'8短期入所（基本）'!AM85</f>
        <v>1943</v>
      </c>
      <c r="AI167" s="1112"/>
      <c r="AJ167" s="40" t="s">
        <v>21</v>
      </c>
      <c r="AK167" s="41"/>
      <c r="AL167" s="471"/>
      <c r="AM167" s="189"/>
      <c r="AN167" s="58"/>
      <c r="AO167" s="4"/>
      <c r="AP167" s="21"/>
      <c r="AQ167" s="42"/>
      <c r="AR167" s="43"/>
      <c r="AS167" s="43"/>
      <c r="AT167" s="43"/>
      <c r="AU167" s="100"/>
      <c r="AV167" s="231"/>
      <c r="AW167" s="35">
        <f>ROUND(AH167*$AO$98,0)</f>
        <v>972</v>
      </c>
      <c r="AX167" s="232"/>
    </row>
    <row r="168" spans="1:50" ht="17.100000000000001" customHeight="1" x14ac:dyDescent="0.15">
      <c r="A168" s="32">
        <v>24</v>
      </c>
      <c r="B168" s="32">
        <v>9633</v>
      </c>
      <c r="C168" s="34" t="s">
        <v>23809</v>
      </c>
      <c r="D168" s="804"/>
      <c r="E168" s="805"/>
      <c r="F168" s="805"/>
      <c r="G168" s="805"/>
      <c r="H168" s="805"/>
      <c r="I168" s="805"/>
      <c r="J168" s="805"/>
      <c r="K168" s="805"/>
      <c r="L168" s="805"/>
      <c r="M168" s="805"/>
      <c r="N168" s="806"/>
      <c r="O168" s="73"/>
      <c r="P168" s="74"/>
      <c r="Q168" s="74"/>
      <c r="R168" s="74"/>
      <c r="S168" s="74"/>
      <c r="T168" s="74"/>
      <c r="U168" s="74"/>
      <c r="V168" s="74"/>
      <c r="W168" s="74"/>
      <c r="X168" s="4"/>
      <c r="Y168" s="4"/>
      <c r="Z168" s="4"/>
      <c r="AA168" s="2"/>
      <c r="AB168" s="4"/>
      <c r="AC168" s="4"/>
      <c r="AD168" s="23"/>
      <c r="AE168" s="23"/>
      <c r="AF168" s="4"/>
      <c r="AG168" s="4"/>
      <c r="AH168" s="1129"/>
      <c r="AI168" s="1129"/>
      <c r="AJ168" s="4"/>
      <c r="AK168" s="21"/>
      <c r="AL168" s="20"/>
      <c r="AM168" s="4"/>
      <c r="AN168" s="4"/>
      <c r="AO168" s="4"/>
      <c r="AP168" s="21"/>
      <c r="AQ168" s="42" t="s">
        <v>23342</v>
      </c>
      <c r="AR168" s="44" t="s">
        <v>17</v>
      </c>
      <c r="AS168" s="220">
        <v>0.9</v>
      </c>
      <c r="AT168" s="220"/>
      <c r="AU168" s="100"/>
      <c r="AV168" s="231"/>
      <c r="AW168" s="35">
        <f>ROUND(ROUND(AH167*$AO$98,0)*AS168,0)</f>
        <v>875</v>
      </c>
      <c r="AX168" s="31"/>
    </row>
    <row r="169" spans="1:50" ht="17.100000000000001" customHeight="1" x14ac:dyDescent="0.15">
      <c r="A169" s="32">
        <v>24</v>
      </c>
      <c r="B169" s="32">
        <v>9731</v>
      </c>
      <c r="C169" s="34" t="s">
        <v>23810</v>
      </c>
      <c r="D169" s="804"/>
      <c r="E169" s="805"/>
      <c r="F169" s="805"/>
      <c r="G169" s="805"/>
      <c r="H169" s="805"/>
      <c r="I169" s="805"/>
      <c r="J169" s="805"/>
      <c r="K169" s="805"/>
      <c r="L169" s="805"/>
      <c r="M169" s="805"/>
      <c r="N169" s="806"/>
      <c r="O169" s="47" t="s">
        <v>23446</v>
      </c>
      <c r="P169" s="40"/>
      <c r="Q169" s="796"/>
      <c r="R169" s="796"/>
      <c r="S169" s="796"/>
      <c r="T169" s="796"/>
      <c r="U169" s="796"/>
      <c r="V169" s="457"/>
      <c r="W169" s="457"/>
      <c r="X169" s="457"/>
      <c r="Y169" s="807"/>
      <c r="Z169" s="796"/>
      <c r="AA169" s="796"/>
      <c r="AB169" s="796"/>
      <c r="AC169" s="796"/>
      <c r="AD169" s="797"/>
      <c r="AE169" s="797"/>
      <c r="AF169" s="796"/>
      <c r="AG169" s="796"/>
      <c r="AH169" s="1112">
        <f>'8短期入所（基本）'!AM87</f>
        <v>1266</v>
      </c>
      <c r="AI169" s="1112"/>
      <c r="AJ169" s="40" t="s">
        <v>21</v>
      </c>
      <c r="AK169" s="41"/>
      <c r="AL169" s="471"/>
      <c r="AM169" s="189"/>
      <c r="AN169" s="58"/>
      <c r="AO169" s="4"/>
      <c r="AP169" s="21"/>
      <c r="AQ169" s="42"/>
      <c r="AR169" s="43"/>
      <c r="AS169" s="43"/>
      <c r="AT169" s="43"/>
      <c r="AU169" s="100"/>
      <c r="AV169" s="231"/>
      <c r="AW169" s="35">
        <f>ROUND(AH169*$AO$98,0)</f>
        <v>633</v>
      </c>
      <c r="AX169" s="232"/>
    </row>
    <row r="170" spans="1:50" ht="17.100000000000001" customHeight="1" x14ac:dyDescent="0.15">
      <c r="A170" s="32">
        <v>24</v>
      </c>
      <c r="B170" s="32">
        <v>9733</v>
      </c>
      <c r="C170" s="34" t="s">
        <v>23811</v>
      </c>
      <c r="D170" s="883"/>
      <c r="E170" s="883"/>
      <c r="F170" s="883"/>
      <c r="G170" s="883"/>
      <c r="H170" s="883"/>
      <c r="I170" s="883"/>
      <c r="J170" s="883"/>
      <c r="K170" s="883"/>
      <c r="L170" s="883"/>
      <c r="M170" s="883"/>
      <c r="N170" s="883"/>
      <c r="O170" s="111"/>
      <c r="P170" s="112"/>
      <c r="Q170" s="112"/>
      <c r="R170" s="112"/>
      <c r="S170" s="112"/>
      <c r="T170" s="112"/>
      <c r="U170" s="112"/>
      <c r="V170" s="112"/>
      <c r="W170" s="112"/>
      <c r="X170" s="25"/>
      <c r="Y170" s="25"/>
      <c r="Z170" s="25"/>
      <c r="AA170" s="135"/>
      <c r="AB170" s="25"/>
      <c r="AC170" s="25"/>
      <c r="AD170" s="26"/>
      <c r="AE170" s="26"/>
      <c r="AF170" s="25"/>
      <c r="AG170" s="25"/>
      <c r="AH170" s="1162"/>
      <c r="AI170" s="1162"/>
      <c r="AJ170" s="25"/>
      <c r="AK170" s="38"/>
      <c r="AL170" s="24"/>
      <c r="AM170" s="25"/>
      <c r="AN170" s="25"/>
      <c r="AO170" s="25"/>
      <c r="AP170" s="38"/>
      <c r="AQ170" s="42" t="s">
        <v>23342</v>
      </c>
      <c r="AR170" s="44" t="s">
        <v>17</v>
      </c>
      <c r="AS170" s="220">
        <v>0.9</v>
      </c>
      <c r="AT170" s="220"/>
      <c r="AU170" s="100"/>
      <c r="AV170" s="231"/>
      <c r="AW170" s="35">
        <f>ROUND(ROUND(AH169*$AO$98,0)*AS170,0)</f>
        <v>570</v>
      </c>
      <c r="AX170" s="61"/>
    </row>
  </sheetData>
  <mergeCells count="190">
    <mergeCell ref="AH170:AI170"/>
    <mergeCell ref="AH164:AI164"/>
    <mergeCell ref="AH165:AI165"/>
    <mergeCell ref="AH166:AI166"/>
    <mergeCell ref="AH167:AI167"/>
    <mergeCell ref="AH168:AI168"/>
    <mergeCell ref="AH169:AI169"/>
    <mergeCell ref="AH158:AI158"/>
    <mergeCell ref="D159:N163"/>
    <mergeCell ref="AH159:AI159"/>
    <mergeCell ref="AH160:AI160"/>
    <mergeCell ref="AH161:AI161"/>
    <mergeCell ref="AH162:AI162"/>
    <mergeCell ref="AH163:AI163"/>
    <mergeCell ref="AH151:AI151"/>
    <mergeCell ref="AH152:AI152"/>
    <mergeCell ref="D153:N157"/>
    <mergeCell ref="AH153:AI153"/>
    <mergeCell ref="AH154:AI154"/>
    <mergeCell ref="AH155:AI155"/>
    <mergeCell ref="AH156:AI156"/>
    <mergeCell ref="AH157:AI157"/>
    <mergeCell ref="AH146:AI146"/>
    <mergeCell ref="O147:W149"/>
    <mergeCell ref="AH147:AI147"/>
    <mergeCell ref="AH148:AI148"/>
    <mergeCell ref="AH149:AI149"/>
    <mergeCell ref="AH150:AI150"/>
    <mergeCell ref="O141:W143"/>
    <mergeCell ref="AH141:AI141"/>
    <mergeCell ref="AH142:AI142"/>
    <mergeCell ref="AH143:AI143"/>
    <mergeCell ref="AH144:AI144"/>
    <mergeCell ref="AH145:AI145"/>
    <mergeCell ref="AH135:AI135"/>
    <mergeCell ref="AH136:AI136"/>
    <mergeCell ref="AH137:AI137"/>
    <mergeCell ref="AH138:AI138"/>
    <mergeCell ref="AH139:AI139"/>
    <mergeCell ref="AH140:AI140"/>
    <mergeCell ref="AH130:AI130"/>
    <mergeCell ref="O131:W133"/>
    <mergeCell ref="AH131:AI131"/>
    <mergeCell ref="AH132:AI132"/>
    <mergeCell ref="AH133:AI133"/>
    <mergeCell ref="AH134:AI134"/>
    <mergeCell ref="AH124:AI124"/>
    <mergeCell ref="AH125:AI125"/>
    <mergeCell ref="AH126:AI126"/>
    <mergeCell ref="AH127:AI127"/>
    <mergeCell ref="AH128:AI128"/>
    <mergeCell ref="AH129:AI129"/>
    <mergeCell ref="AH120:AI120"/>
    <mergeCell ref="O121:W123"/>
    <mergeCell ref="AH121:AI121"/>
    <mergeCell ref="AH122:AI122"/>
    <mergeCell ref="AH123:AI123"/>
    <mergeCell ref="AH113:AI113"/>
    <mergeCell ref="AH114:AI114"/>
    <mergeCell ref="O115:W117"/>
    <mergeCell ref="AH115:AI115"/>
    <mergeCell ref="AH116:AI116"/>
    <mergeCell ref="AH117:AI117"/>
    <mergeCell ref="AL95:AP97"/>
    <mergeCell ref="AH96:AI96"/>
    <mergeCell ref="AH97:AI97"/>
    <mergeCell ref="AH98:AI98"/>
    <mergeCell ref="AO98:AP98"/>
    <mergeCell ref="O99:W101"/>
    <mergeCell ref="AH99:AI99"/>
    <mergeCell ref="AH100:AI100"/>
    <mergeCell ref="AH101:AI101"/>
    <mergeCell ref="AH88:AI88"/>
    <mergeCell ref="D89:N119"/>
    <mergeCell ref="O89:W91"/>
    <mergeCell ref="AH89:AI89"/>
    <mergeCell ref="AH90:AI90"/>
    <mergeCell ref="AH91:AI91"/>
    <mergeCell ref="AH92:AI92"/>
    <mergeCell ref="AH93:AI93"/>
    <mergeCell ref="AH94:AI94"/>
    <mergeCell ref="AH95:AI95"/>
    <mergeCell ref="AH108:AI108"/>
    <mergeCell ref="O109:W111"/>
    <mergeCell ref="AH109:AI109"/>
    <mergeCell ref="AH110:AI110"/>
    <mergeCell ref="AH111:AI111"/>
    <mergeCell ref="AH112:AI112"/>
    <mergeCell ref="AH102:AI102"/>
    <mergeCell ref="AH103:AI103"/>
    <mergeCell ref="AH104:AI104"/>
    <mergeCell ref="AH105:AI105"/>
    <mergeCell ref="AH106:AI106"/>
    <mergeCell ref="AH107:AI107"/>
    <mergeCell ref="AH118:AI118"/>
    <mergeCell ref="AH119:AI119"/>
    <mergeCell ref="AH82:AI82"/>
    <mergeCell ref="AH83:AI83"/>
    <mergeCell ref="AH84:AI84"/>
    <mergeCell ref="AH85:AI85"/>
    <mergeCell ref="AH86:AI86"/>
    <mergeCell ref="AH87:AI87"/>
    <mergeCell ref="AH76:AI76"/>
    <mergeCell ref="D77:N81"/>
    <mergeCell ref="AH77:AI77"/>
    <mergeCell ref="AH78:AI78"/>
    <mergeCell ref="AH79:AI79"/>
    <mergeCell ref="AH80:AI80"/>
    <mergeCell ref="AH81:AI81"/>
    <mergeCell ref="AH69:AI69"/>
    <mergeCell ref="AH70:AI70"/>
    <mergeCell ref="D71:N75"/>
    <mergeCell ref="AH71:AI71"/>
    <mergeCell ref="AH72:AI72"/>
    <mergeCell ref="AH73:AI73"/>
    <mergeCell ref="AH74:AI74"/>
    <mergeCell ref="AH75:AI75"/>
    <mergeCell ref="AH64:AI64"/>
    <mergeCell ref="O65:W67"/>
    <mergeCell ref="AH65:AI65"/>
    <mergeCell ref="AH66:AI66"/>
    <mergeCell ref="AH67:AI67"/>
    <mergeCell ref="AH68:AI68"/>
    <mergeCell ref="O59:W61"/>
    <mergeCell ref="AH59:AI59"/>
    <mergeCell ref="AH60:AI60"/>
    <mergeCell ref="AH61:AI61"/>
    <mergeCell ref="AH62:AI62"/>
    <mergeCell ref="AH63:AI63"/>
    <mergeCell ref="AH53:AI53"/>
    <mergeCell ref="AH54:AI54"/>
    <mergeCell ref="AH55:AI55"/>
    <mergeCell ref="AH56:AI56"/>
    <mergeCell ref="AH57:AI57"/>
    <mergeCell ref="AH58:AI58"/>
    <mergeCell ref="AH48:AI48"/>
    <mergeCell ref="O49:W51"/>
    <mergeCell ref="AH49:AI49"/>
    <mergeCell ref="AH50:AI50"/>
    <mergeCell ref="AH51:AI51"/>
    <mergeCell ref="AH52:AI52"/>
    <mergeCell ref="AH42:AI42"/>
    <mergeCell ref="AH43:AI43"/>
    <mergeCell ref="AH44:AI44"/>
    <mergeCell ref="AH45:AI45"/>
    <mergeCell ref="AH46:AI46"/>
    <mergeCell ref="AH47:AI47"/>
    <mergeCell ref="AH38:AI38"/>
    <mergeCell ref="O39:W41"/>
    <mergeCell ref="AH39:AI39"/>
    <mergeCell ref="AH40:AI40"/>
    <mergeCell ref="AH41:AI41"/>
    <mergeCell ref="AH32:AI32"/>
    <mergeCell ref="O33:W35"/>
    <mergeCell ref="AH33:AI33"/>
    <mergeCell ref="AH34:AI34"/>
    <mergeCell ref="AH35:AI35"/>
    <mergeCell ref="AH36:AI36"/>
    <mergeCell ref="AL13:AP15"/>
    <mergeCell ref="AH14:AI14"/>
    <mergeCell ref="AH15:AI15"/>
    <mergeCell ref="AH16:AI16"/>
    <mergeCell ref="AO16:AP16"/>
    <mergeCell ref="O17:W19"/>
    <mergeCell ref="AH17:AI17"/>
    <mergeCell ref="AH18:AI18"/>
    <mergeCell ref="AH19:AI19"/>
    <mergeCell ref="D7:N37"/>
    <mergeCell ref="O7:W9"/>
    <mergeCell ref="AH7:AI7"/>
    <mergeCell ref="AH8:AI8"/>
    <mergeCell ref="AH9:AI9"/>
    <mergeCell ref="AH10:AI10"/>
    <mergeCell ref="AH11:AI11"/>
    <mergeCell ref="AH12:AI12"/>
    <mergeCell ref="AH13:AI13"/>
    <mergeCell ref="AH20:AI20"/>
    <mergeCell ref="O27:W29"/>
    <mergeCell ref="AH27:AI27"/>
    <mergeCell ref="AH28:AI28"/>
    <mergeCell ref="AH29:AI29"/>
    <mergeCell ref="AH30:AI30"/>
    <mergeCell ref="AH31:AI31"/>
    <mergeCell ref="AH21:AI21"/>
    <mergeCell ref="AH22:AI22"/>
    <mergeCell ref="AH23:AI23"/>
    <mergeCell ref="AH24:AI24"/>
    <mergeCell ref="AH25:AI25"/>
    <mergeCell ref="AH26:AI26"/>
    <mergeCell ref="AH37:AI37"/>
  </mergeCells>
  <phoneticPr fontId="1"/>
  <printOptions horizontalCentered="1"/>
  <pageMargins left="0.78740157480314965" right="0.39370078740157483" top="0.78740157480314965" bottom="0.59055118110236227" header="0.51181102362204722" footer="0.31496062992125984"/>
  <pageSetup paperSize="9" scale="49" fitToHeight="0" orientation="portrait" r:id="rId1"/>
  <headerFooter>
    <oddHeader>&amp;R&amp;9短期入所</oddHeader>
    <oddFooter>&amp;C&amp;14&amp;P</oddFooter>
  </headerFooter>
  <rowBreaks count="1" manualBreakCount="1">
    <brk id="88" max="4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BC55"/>
  <sheetViews>
    <sheetView view="pageBreakPreview" zoomScaleNormal="100" zoomScaleSheetLayoutView="100" workbookViewId="0"/>
  </sheetViews>
  <sheetFormatPr defaultColWidth="9" defaultRowHeight="13.5" x14ac:dyDescent="0.15"/>
  <cols>
    <col min="1" max="1" width="4.625" style="2" customWidth="1"/>
    <col min="2" max="2" width="7.625" style="2" customWidth="1"/>
    <col min="3" max="3" width="28.875" style="2" bestFit="1" customWidth="1"/>
    <col min="4" max="4" width="19.375" style="2" customWidth="1"/>
    <col min="5" max="5" width="9" style="2" customWidth="1"/>
    <col min="6" max="6" width="4.875" style="2" bestFit="1" customWidth="1"/>
    <col min="7" max="7" width="8.625" style="2" customWidth="1"/>
    <col min="8" max="8" width="13.125" style="2" customWidth="1"/>
    <col min="9" max="9" width="20" style="2" bestFit="1" customWidth="1"/>
    <col min="10" max="10" width="22.875" style="2" bestFit="1" customWidth="1"/>
    <col min="11" max="11" width="28.375" style="2" customWidth="1"/>
    <col min="12" max="12" width="21.875" style="2" customWidth="1"/>
    <col min="13" max="13" width="6" style="2" customWidth="1"/>
    <col min="14" max="14" width="8.375" style="2" customWidth="1"/>
    <col min="15" max="15" width="7.125" style="2" customWidth="1"/>
    <col min="16" max="16" width="8.625" style="2" customWidth="1"/>
    <col min="17" max="16384" width="9" style="2"/>
  </cols>
  <sheetData>
    <row r="1" spans="1:16" ht="17.100000000000001" customHeight="1" x14ac:dyDescent="0.15">
      <c r="A1" s="1"/>
      <c r="C1" s="4"/>
    </row>
    <row r="2" spans="1:16" ht="17.100000000000001" customHeight="1" x14ac:dyDescent="0.15">
      <c r="A2" s="1" t="s">
        <v>23812</v>
      </c>
      <c r="C2" s="4"/>
    </row>
    <row r="3" spans="1:16" ht="17.100000000000001" customHeight="1" x14ac:dyDescent="0.15">
      <c r="A3" s="1"/>
      <c r="C3" s="4"/>
    </row>
    <row r="4" spans="1:16" ht="17.100000000000001" customHeight="1" x14ac:dyDescent="0.15">
      <c r="A4" s="1"/>
      <c r="B4" s="1"/>
      <c r="C4" s="4"/>
    </row>
    <row r="5" spans="1:16" x14ac:dyDescent="0.15">
      <c r="A5" s="6" t="s">
        <v>1</v>
      </c>
      <c r="B5" s="7"/>
      <c r="C5" s="79" t="s">
        <v>2</v>
      </c>
      <c r="D5" s="1130" t="s">
        <v>3</v>
      </c>
      <c r="E5" s="1131"/>
      <c r="F5" s="1131"/>
      <c r="G5" s="1131"/>
      <c r="H5" s="1131"/>
      <c r="I5" s="1131"/>
      <c r="J5" s="1131"/>
      <c r="K5" s="1131"/>
      <c r="L5" s="1131"/>
      <c r="M5" s="1131"/>
      <c r="N5" s="1131"/>
      <c r="O5" s="9" t="s">
        <v>4</v>
      </c>
      <c r="P5" s="9" t="s">
        <v>5</v>
      </c>
    </row>
    <row r="6" spans="1:16" x14ac:dyDescent="0.15">
      <c r="A6" s="10" t="s">
        <v>6</v>
      </c>
      <c r="B6" s="11" t="s">
        <v>7</v>
      </c>
      <c r="C6" s="80"/>
      <c r="D6" s="792"/>
      <c r="E6" s="14"/>
      <c r="F6" s="14"/>
      <c r="G6" s="14"/>
      <c r="H6" s="14"/>
      <c r="I6" s="14"/>
      <c r="J6" s="14"/>
      <c r="K6" s="14"/>
      <c r="L6" s="14"/>
      <c r="M6" s="14"/>
      <c r="N6" s="14"/>
      <c r="O6" s="16" t="s">
        <v>8</v>
      </c>
      <c r="P6" s="16" t="s">
        <v>9</v>
      </c>
    </row>
    <row r="7" spans="1:16" ht="28.5" customHeight="1" x14ac:dyDescent="0.15">
      <c r="A7" s="17">
        <v>14</v>
      </c>
      <c r="B7" s="18">
        <v>1311</v>
      </c>
      <c r="C7" s="19" t="s">
        <v>23813</v>
      </c>
      <c r="D7" s="1094" t="s">
        <v>23814</v>
      </c>
      <c r="E7" s="1095"/>
      <c r="F7" s="1095"/>
      <c r="G7" s="1095"/>
      <c r="H7" s="1095"/>
      <c r="I7" s="1095"/>
      <c r="J7" s="1095"/>
      <c r="K7" s="1095"/>
      <c r="L7" s="1095"/>
      <c r="M7" s="1095"/>
      <c r="N7" s="1095"/>
      <c r="O7" s="884"/>
      <c r="P7" s="31" t="s">
        <v>755</v>
      </c>
    </row>
    <row r="8" spans="1:16" ht="14.25" x14ac:dyDescent="0.15">
      <c r="A8" s="32">
        <v>14</v>
      </c>
      <c r="B8" s="33">
        <v>1312</v>
      </c>
      <c r="C8" s="34" t="s">
        <v>23815</v>
      </c>
      <c r="D8" s="223" t="s">
        <v>23816</v>
      </c>
      <c r="E8" s="885"/>
      <c r="F8" s="886"/>
      <c r="G8" s="886"/>
      <c r="H8" s="886"/>
      <c r="I8" s="886"/>
      <c r="J8" s="886"/>
      <c r="K8" s="886"/>
      <c r="L8" s="886"/>
      <c r="M8" s="887"/>
      <c r="N8" s="371"/>
      <c r="O8" s="35"/>
      <c r="P8" s="888"/>
    </row>
    <row r="9" spans="1:16" ht="14.25" x14ac:dyDescent="0.15">
      <c r="A9" s="32">
        <v>14</v>
      </c>
      <c r="B9" s="33">
        <v>1313</v>
      </c>
      <c r="C9" s="34" t="s">
        <v>23817</v>
      </c>
      <c r="D9" s="223" t="s">
        <v>23818</v>
      </c>
      <c r="E9" s="885"/>
      <c r="F9" s="886"/>
      <c r="G9" s="886"/>
      <c r="H9" s="886"/>
      <c r="I9" s="886"/>
      <c r="J9" s="886"/>
      <c r="K9" s="886"/>
      <c r="L9" s="886"/>
      <c r="M9" s="887"/>
      <c r="N9" s="371"/>
      <c r="O9" s="889"/>
      <c r="P9" s="31"/>
    </row>
    <row r="10" spans="1:16" ht="14.25" x14ac:dyDescent="0.15">
      <c r="A10" s="81">
        <v>14</v>
      </c>
      <c r="B10" s="317" t="s">
        <v>3921</v>
      </c>
      <c r="C10" s="318" t="s">
        <v>23819</v>
      </c>
      <c r="D10" s="370" t="s">
        <v>5258</v>
      </c>
      <c r="E10" s="890"/>
      <c r="F10" s="891"/>
      <c r="G10" s="892"/>
      <c r="H10" s="892"/>
      <c r="I10" s="892"/>
      <c r="J10" s="892"/>
      <c r="K10" s="892"/>
      <c r="L10" s="892"/>
      <c r="M10" s="893"/>
      <c r="N10" s="894" t="s">
        <v>754</v>
      </c>
      <c r="O10" s="895"/>
      <c r="P10" s="896"/>
    </row>
    <row r="11" spans="1:16" ht="14.25" x14ac:dyDescent="0.15">
      <c r="A11" s="32">
        <v>14</v>
      </c>
      <c r="B11" s="321" t="s">
        <v>756</v>
      </c>
      <c r="C11" s="322" t="s">
        <v>23820</v>
      </c>
      <c r="D11" s="323" t="s">
        <v>758</v>
      </c>
      <c r="E11" s="897"/>
      <c r="F11" s="898"/>
      <c r="G11" s="1164" t="s">
        <v>23821</v>
      </c>
      <c r="H11" s="1165"/>
      <c r="I11" s="1165"/>
      <c r="J11" s="1165"/>
      <c r="K11" s="1166"/>
      <c r="L11" s="1167" t="s">
        <v>23822</v>
      </c>
      <c r="M11" s="887">
        <v>5</v>
      </c>
      <c r="N11" s="371" t="s">
        <v>759</v>
      </c>
      <c r="O11" s="889">
        <f>-M11</f>
        <v>-5</v>
      </c>
      <c r="P11" s="899" t="s">
        <v>3926</v>
      </c>
    </row>
    <row r="12" spans="1:16" ht="14.25" x14ac:dyDescent="0.15">
      <c r="A12" s="32">
        <v>14</v>
      </c>
      <c r="B12" s="321" t="s">
        <v>3927</v>
      </c>
      <c r="C12" s="322" t="s">
        <v>23823</v>
      </c>
      <c r="D12" s="325"/>
      <c r="E12" s="900"/>
      <c r="F12" s="901"/>
      <c r="G12" s="886" t="s">
        <v>23824</v>
      </c>
      <c r="H12" s="886"/>
      <c r="I12" s="886"/>
      <c r="J12" s="886"/>
      <c r="K12" s="886"/>
      <c r="L12" s="1168"/>
      <c r="M12" s="887">
        <v>5</v>
      </c>
      <c r="N12" s="371" t="s">
        <v>38</v>
      </c>
      <c r="O12" s="889">
        <f>-M12</f>
        <v>-5</v>
      </c>
      <c r="P12" s="902"/>
    </row>
    <row r="13" spans="1:16" ht="14.25" x14ac:dyDescent="0.15">
      <c r="A13" s="32">
        <v>14</v>
      </c>
      <c r="B13" s="321" t="s">
        <v>3930</v>
      </c>
      <c r="C13" s="322" t="s">
        <v>23825</v>
      </c>
      <c r="D13" s="326"/>
      <c r="E13" s="903"/>
      <c r="F13" s="904"/>
      <c r="G13" s="886" t="s">
        <v>23826</v>
      </c>
      <c r="H13" s="886"/>
      <c r="I13" s="886"/>
      <c r="J13" s="886"/>
      <c r="K13" s="886"/>
      <c r="L13" s="1169"/>
      <c r="M13" s="887">
        <v>5</v>
      </c>
      <c r="N13" s="371" t="s">
        <v>38</v>
      </c>
      <c r="O13" s="889">
        <f>-M13</f>
        <v>-5</v>
      </c>
      <c r="P13" s="896"/>
    </row>
    <row r="14" spans="1:16" ht="14.25" x14ac:dyDescent="0.15">
      <c r="A14" s="32">
        <v>14</v>
      </c>
      <c r="B14" s="321">
        <v>6015</v>
      </c>
      <c r="C14" s="322" t="s">
        <v>23827</v>
      </c>
      <c r="D14" s="327" t="s">
        <v>3936</v>
      </c>
      <c r="E14" s="885"/>
      <c r="F14" s="886"/>
      <c r="G14" s="886"/>
      <c r="H14" s="886"/>
      <c r="I14" s="886"/>
      <c r="J14" s="886"/>
      <c r="K14" s="886"/>
      <c r="L14" s="886"/>
      <c r="M14" s="887"/>
      <c r="N14" s="371" t="s">
        <v>775</v>
      </c>
      <c r="O14" s="889"/>
      <c r="P14" s="328" t="s">
        <v>3937</v>
      </c>
    </row>
    <row r="15" spans="1:16" ht="14.25" x14ac:dyDescent="0.15">
      <c r="A15" s="32">
        <v>14</v>
      </c>
      <c r="B15" s="321">
        <v>6100</v>
      </c>
      <c r="C15" s="322" t="s">
        <v>23828</v>
      </c>
      <c r="D15" s="905" t="s">
        <v>23829</v>
      </c>
      <c r="E15" s="885"/>
      <c r="F15" s="886"/>
      <c r="G15" s="886"/>
      <c r="H15" s="886"/>
      <c r="I15" s="886"/>
      <c r="J15" s="886"/>
      <c r="K15" s="886"/>
      <c r="L15" s="886"/>
      <c r="M15" s="887">
        <v>100</v>
      </c>
      <c r="N15" s="371" t="s">
        <v>775</v>
      </c>
      <c r="O15" s="35">
        <f>ROUND(M15,0)</f>
        <v>100</v>
      </c>
      <c r="P15" s="899" t="s">
        <v>3956</v>
      </c>
    </row>
    <row r="16" spans="1:16" ht="14.25" x14ac:dyDescent="0.15">
      <c r="A16" s="32">
        <v>14</v>
      </c>
      <c r="B16" s="321">
        <v>5070</v>
      </c>
      <c r="C16" s="322" t="s">
        <v>23830</v>
      </c>
      <c r="D16" s="326" t="s">
        <v>23831</v>
      </c>
      <c r="E16" s="885"/>
      <c r="F16" s="886"/>
      <c r="G16" s="886"/>
      <c r="H16" s="886"/>
      <c r="I16" s="886"/>
      <c r="J16" s="886"/>
      <c r="K16" s="886"/>
      <c r="L16" s="886"/>
      <c r="M16" s="887">
        <v>48</v>
      </c>
      <c r="N16" s="371" t="s">
        <v>775</v>
      </c>
      <c r="O16" s="35">
        <f>ROUND(M16,0)</f>
        <v>48</v>
      </c>
      <c r="P16" s="896"/>
    </row>
    <row r="17" spans="1:55" ht="14.25" x14ac:dyDescent="0.15">
      <c r="A17" s="32">
        <v>14</v>
      </c>
      <c r="B17" s="321">
        <v>6930</v>
      </c>
      <c r="C17" s="322" t="s">
        <v>23832</v>
      </c>
      <c r="D17" s="327" t="s">
        <v>23833</v>
      </c>
      <c r="E17" s="885"/>
      <c r="F17" s="886"/>
      <c r="G17" s="886"/>
      <c r="H17" s="886"/>
      <c r="I17" s="886"/>
      <c r="J17" s="886"/>
      <c r="K17" s="886"/>
      <c r="L17" s="886"/>
      <c r="M17" s="887">
        <v>50</v>
      </c>
      <c r="N17" s="371" t="s">
        <v>775</v>
      </c>
      <c r="O17" s="889">
        <f t="shared" ref="O17:O19" si="0">M17</f>
        <v>50</v>
      </c>
      <c r="P17" s="899" t="s">
        <v>23834</v>
      </c>
    </row>
    <row r="18" spans="1:55" ht="14.25" x14ac:dyDescent="0.15">
      <c r="A18" s="32">
        <v>14</v>
      </c>
      <c r="B18" s="321">
        <v>6931</v>
      </c>
      <c r="C18" s="322" t="s">
        <v>23835</v>
      </c>
      <c r="D18" s="327" t="s">
        <v>23836</v>
      </c>
      <c r="E18" s="885"/>
      <c r="F18" s="886"/>
      <c r="G18" s="886"/>
      <c r="H18" s="886"/>
      <c r="I18" s="886"/>
      <c r="J18" s="886"/>
      <c r="K18" s="886"/>
      <c r="L18" s="886"/>
      <c r="M18" s="887">
        <v>50</v>
      </c>
      <c r="N18" s="371" t="s">
        <v>775</v>
      </c>
      <c r="O18" s="889">
        <f t="shared" si="0"/>
        <v>50</v>
      </c>
      <c r="P18" s="902"/>
    </row>
    <row r="19" spans="1:55" ht="14.25" x14ac:dyDescent="0.15">
      <c r="A19" s="32">
        <v>14</v>
      </c>
      <c r="B19" s="321">
        <v>6932</v>
      </c>
      <c r="C19" s="322" t="s">
        <v>23837</v>
      </c>
      <c r="D19" s="327" t="s">
        <v>23838</v>
      </c>
      <c r="E19" s="885"/>
      <c r="F19" s="886"/>
      <c r="G19" s="886"/>
      <c r="H19" s="886"/>
      <c r="I19" s="886"/>
      <c r="J19" s="886"/>
      <c r="K19" s="886"/>
      <c r="L19" s="886"/>
      <c r="M19" s="887">
        <v>100</v>
      </c>
      <c r="N19" s="371" t="s">
        <v>775</v>
      </c>
      <c r="O19" s="889">
        <f t="shared" si="0"/>
        <v>100</v>
      </c>
      <c r="P19" s="328" t="s">
        <v>23839</v>
      </c>
    </row>
    <row r="20" spans="1:55" ht="14.25" x14ac:dyDescent="0.15">
      <c r="A20" s="32">
        <v>14</v>
      </c>
      <c r="B20" s="321">
        <v>6020</v>
      </c>
      <c r="C20" s="322" t="s">
        <v>23840</v>
      </c>
      <c r="D20" s="327" t="s">
        <v>23841</v>
      </c>
      <c r="E20" s="906"/>
      <c r="F20" s="906"/>
      <c r="G20" s="886"/>
      <c r="H20" s="886"/>
      <c r="I20" s="886"/>
      <c r="J20" s="886"/>
      <c r="K20" s="886"/>
      <c r="L20" s="886"/>
      <c r="M20" s="887">
        <v>200</v>
      </c>
      <c r="N20" s="371" t="s">
        <v>775</v>
      </c>
      <c r="O20" s="35">
        <f>ROUND(M20,0)</f>
        <v>200</v>
      </c>
      <c r="P20" s="899" t="s">
        <v>23842</v>
      </c>
      <c r="BC20" s="2">
        <f>ROUND(I14*AB$9,0)-AU23</f>
        <v>0</v>
      </c>
    </row>
    <row r="21" spans="1:55" ht="14.25" x14ac:dyDescent="0.15">
      <c r="A21" s="32">
        <v>14</v>
      </c>
      <c r="B21" s="33">
        <v>6021</v>
      </c>
      <c r="C21" s="34" t="s">
        <v>23843</v>
      </c>
      <c r="D21" s="196" t="s">
        <v>4680</v>
      </c>
      <c r="E21" s="907" t="s">
        <v>23844</v>
      </c>
      <c r="F21" s="908"/>
      <c r="G21" s="908"/>
      <c r="H21" s="909"/>
      <c r="I21" s="43" t="s">
        <v>23845</v>
      </c>
      <c r="J21" s="1163" t="s">
        <v>23846</v>
      </c>
      <c r="K21" s="1163"/>
      <c r="L21" s="1163"/>
      <c r="M21" s="120">
        <v>32</v>
      </c>
      <c r="N21" s="100" t="s">
        <v>775</v>
      </c>
      <c r="O21" s="35">
        <f>ROUND(M21,0)</f>
        <v>32</v>
      </c>
      <c r="P21" s="899" t="s">
        <v>3956</v>
      </c>
      <c r="BC21" s="2">
        <f>ROUND(ROUND(I14*AB$9,0)*AS21,0)-AU23</f>
        <v>0</v>
      </c>
    </row>
    <row r="22" spans="1:55" ht="14.25" x14ac:dyDescent="0.15">
      <c r="A22" s="32">
        <v>14</v>
      </c>
      <c r="B22" s="33">
        <v>6022</v>
      </c>
      <c r="C22" s="34" t="s">
        <v>23847</v>
      </c>
      <c r="D22" s="200"/>
      <c r="E22" s="910"/>
      <c r="F22" s="911"/>
      <c r="G22" s="911"/>
      <c r="H22" s="912"/>
      <c r="I22" s="43" t="s">
        <v>23848</v>
      </c>
      <c r="J22" s="1163" t="s">
        <v>23849</v>
      </c>
      <c r="K22" s="1163"/>
      <c r="L22" s="1163"/>
      <c r="M22" s="120">
        <v>63</v>
      </c>
      <c r="N22" s="100" t="s">
        <v>775</v>
      </c>
      <c r="O22" s="35">
        <f>ROUND(M22,0)</f>
        <v>63</v>
      </c>
      <c r="P22" s="31"/>
      <c r="BC22" s="2">
        <f>ROUND(ROUND(I14*AB$9,0)*AS22,0)-AU23</f>
        <v>0</v>
      </c>
    </row>
    <row r="23" spans="1:55" ht="14.25" x14ac:dyDescent="0.15">
      <c r="A23" s="32">
        <v>14</v>
      </c>
      <c r="B23" s="33">
        <v>6027</v>
      </c>
      <c r="C23" s="34" t="s">
        <v>23850</v>
      </c>
      <c r="D23" s="200"/>
      <c r="E23" s="910"/>
      <c r="F23" s="911"/>
      <c r="G23" s="911"/>
      <c r="H23" s="912"/>
      <c r="I23" s="43" t="s">
        <v>23851</v>
      </c>
      <c r="J23" s="1163" t="s">
        <v>23852</v>
      </c>
      <c r="K23" s="1163"/>
      <c r="L23" s="1163"/>
      <c r="M23" s="98">
        <v>125</v>
      </c>
      <c r="N23" s="100" t="s">
        <v>775</v>
      </c>
      <c r="O23" s="35">
        <f>ROUND(M23,0)</f>
        <v>125</v>
      </c>
      <c r="P23" s="31"/>
      <c r="BC23" s="2">
        <f>ROUND(ROUND(I14*T27,0)*AB$9,0)-AU23</f>
        <v>0</v>
      </c>
    </row>
    <row r="24" spans="1:55" ht="14.25" customHeight="1" x14ac:dyDescent="0.15">
      <c r="A24" s="32">
        <v>14</v>
      </c>
      <c r="B24" s="33">
        <v>6050</v>
      </c>
      <c r="C24" s="34" t="s">
        <v>23853</v>
      </c>
      <c r="D24" s="200"/>
      <c r="E24" s="910"/>
      <c r="F24" s="911"/>
      <c r="G24" s="911"/>
      <c r="H24" s="912"/>
      <c r="I24" s="913" t="s">
        <v>23854</v>
      </c>
      <c r="J24" s="914" t="s">
        <v>23855</v>
      </c>
      <c r="K24" s="1091" t="s">
        <v>23502</v>
      </c>
      <c r="L24" s="1092"/>
      <c r="M24" s="120">
        <v>960</v>
      </c>
      <c r="N24" s="100" t="s">
        <v>775</v>
      </c>
      <c r="O24" s="35">
        <f>ROUND(M24,0)</f>
        <v>960</v>
      </c>
      <c r="P24" s="31"/>
    </row>
    <row r="25" spans="1:55" ht="14.25" x14ac:dyDescent="0.15">
      <c r="A25" s="32">
        <v>14</v>
      </c>
      <c r="B25" s="33">
        <v>6051</v>
      </c>
      <c r="C25" s="34" t="s">
        <v>23856</v>
      </c>
      <c r="D25" s="200"/>
      <c r="E25" s="910"/>
      <c r="F25" s="911"/>
      <c r="G25" s="911"/>
      <c r="H25" s="912"/>
      <c r="I25" s="337"/>
      <c r="J25" s="914" t="s">
        <v>23857</v>
      </c>
      <c r="K25" s="1109"/>
      <c r="L25" s="1110"/>
      <c r="M25" s="120">
        <v>600</v>
      </c>
      <c r="N25" s="100" t="s">
        <v>775</v>
      </c>
      <c r="O25" s="35">
        <f t="shared" ref="O25:O26" si="1">ROUND(M25,0)</f>
        <v>600</v>
      </c>
      <c r="P25" s="31"/>
    </row>
    <row r="26" spans="1:55" ht="14.25" x14ac:dyDescent="0.15">
      <c r="A26" s="32">
        <v>14</v>
      </c>
      <c r="B26" s="33">
        <v>6052</v>
      </c>
      <c r="C26" s="34" t="s">
        <v>23858</v>
      </c>
      <c r="D26" s="200"/>
      <c r="E26" s="910"/>
      <c r="F26" s="911"/>
      <c r="G26" s="911"/>
      <c r="H26" s="912"/>
      <c r="I26" s="338"/>
      <c r="J26" s="914" t="s">
        <v>23859</v>
      </c>
      <c r="K26" s="1094"/>
      <c r="L26" s="1095"/>
      <c r="M26" s="120">
        <v>480</v>
      </c>
      <c r="N26" s="100" t="s">
        <v>775</v>
      </c>
      <c r="O26" s="35">
        <f t="shared" si="1"/>
        <v>480</v>
      </c>
      <c r="P26" s="31"/>
    </row>
    <row r="27" spans="1:55" ht="14.25" customHeight="1" x14ac:dyDescent="0.15">
      <c r="A27" s="32">
        <v>14</v>
      </c>
      <c r="B27" s="33">
        <v>6053</v>
      </c>
      <c r="C27" s="34" t="s">
        <v>23860</v>
      </c>
      <c r="D27" s="200"/>
      <c r="E27" s="910"/>
      <c r="F27" s="911"/>
      <c r="G27" s="911"/>
      <c r="H27" s="912"/>
      <c r="I27" s="913" t="s">
        <v>23861</v>
      </c>
      <c r="J27" s="914" t="s">
        <v>23855</v>
      </c>
      <c r="K27" s="1091" t="s">
        <v>23507</v>
      </c>
      <c r="L27" s="1092"/>
      <c r="M27" s="915">
        <v>1600</v>
      </c>
      <c r="N27" s="100" t="s">
        <v>775</v>
      </c>
      <c r="O27" s="35">
        <f>ROUND(M27,0)</f>
        <v>1600</v>
      </c>
      <c r="P27" s="31"/>
      <c r="BC27" s="2">
        <f>ROUND(ROUND(ROUND(I14*T27,0)*AB$9,0)*AS27,0)-AU23</f>
        <v>0</v>
      </c>
    </row>
    <row r="28" spans="1:55" ht="14.25" x14ac:dyDescent="0.15">
      <c r="A28" s="32">
        <v>14</v>
      </c>
      <c r="B28" s="33">
        <v>6054</v>
      </c>
      <c r="C28" s="34" t="s">
        <v>23862</v>
      </c>
      <c r="D28" s="200"/>
      <c r="E28" s="910"/>
      <c r="F28" s="911"/>
      <c r="G28" s="911"/>
      <c r="H28" s="912"/>
      <c r="I28" s="337"/>
      <c r="J28" s="914" t="s">
        <v>23857</v>
      </c>
      <c r="K28" s="1109"/>
      <c r="L28" s="1110"/>
      <c r="M28" s="915">
        <v>960</v>
      </c>
      <c r="N28" s="100" t="s">
        <v>775</v>
      </c>
      <c r="O28" s="35">
        <f t="shared" ref="O28:O29" si="2">ROUND(M28,0)</f>
        <v>960</v>
      </c>
      <c r="P28" s="31"/>
      <c r="BC28" s="2">
        <f t="shared" ref="BC28:BC29" si="3">ROUND(ROUND(ROUND(I15*T28,0)*AB$9,0)*AS28,0)-AU24</f>
        <v>0</v>
      </c>
    </row>
    <row r="29" spans="1:55" ht="14.25" x14ac:dyDescent="0.15">
      <c r="A29" s="32">
        <v>14</v>
      </c>
      <c r="B29" s="33">
        <v>6055</v>
      </c>
      <c r="C29" s="34" t="s">
        <v>23863</v>
      </c>
      <c r="D29" s="200"/>
      <c r="E29" s="910"/>
      <c r="F29" s="911"/>
      <c r="G29" s="911"/>
      <c r="H29" s="912"/>
      <c r="I29" s="338"/>
      <c r="J29" s="913" t="s">
        <v>23859</v>
      </c>
      <c r="K29" s="1094"/>
      <c r="L29" s="1095"/>
      <c r="M29" s="915">
        <v>800</v>
      </c>
      <c r="N29" s="100" t="s">
        <v>775</v>
      </c>
      <c r="O29" s="35">
        <f t="shared" si="2"/>
        <v>800</v>
      </c>
      <c r="P29" s="31"/>
      <c r="BC29" s="2">
        <f t="shared" si="3"/>
        <v>0</v>
      </c>
    </row>
    <row r="30" spans="1:55" ht="14.25" customHeight="1" x14ac:dyDescent="0.15">
      <c r="A30" s="32">
        <v>14</v>
      </c>
      <c r="B30" s="33">
        <v>6056</v>
      </c>
      <c r="C30" s="34" t="s">
        <v>23864</v>
      </c>
      <c r="D30" s="200"/>
      <c r="E30" s="910"/>
      <c r="F30" s="911"/>
      <c r="G30" s="911"/>
      <c r="H30" s="912"/>
      <c r="I30" s="913" t="s">
        <v>23865</v>
      </c>
      <c r="J30" s="914" t="s">
        <v>23855</v>
      </c>
      <c r="K30" s="1091" t="s">
        <v>23512</v>
      </c>
      <c r="L30" s="1092"/>
      <c r="M30" s="120">
        <v>2000</v>
      </c>
      <c r="N30" s="100" t="s">
        <v>775</v>
      </c>
      <c r="O30" s="35">
        <f>ROUND(M30,0)</f>
        <v>2000</v>
      </c>
      <c r="P30" s="31"/>
    </row>
    <row r="31" spans="1:55" ht="14.25" x14ac:dyDescent="0.15">
      <c r="A31" s="32">
        <v>14</v>
      </c>
      <c r="B31" s="33">
        <v>6057</v>
      </c>
      <c r="C31" s="34" t="s">
        <v>23866</v>
      </c>
      <c r="D31" s="200"/>
      <c r="E31" s="910"/>
      <c r="F31" s="911"/>
      <c r="G31" s="911"/>
      <c r="H31" s="912"/>
      <c r="I31" s="337"/>
      <c r="J31" s="914" t="s">
        <v>23857</v>
      </c>
      <c r="K31" s="1109"/>
      <c r="L31" s="1110"/>
      <c r="M31" s="120">
        <v>1500</v>
      </c>
      <c r="N31" s="100" t="s">
        <v>775</v>
      </c>
      <c r="O31" s="35">
        <f>ROUND(M31,0)</f>
        <v>1500</v>
      </c>
      <c r="P31" s="31"/>
    </row>
    <row r="32" spans="1:55" ht="14.25" x14ac:dyDescent="0.15">
      <c r="A32" s="32">
        <v>14</v>
      </c>
      <c r="B32" s="33">
        <v>6058</v>
      </c>
      <c r="C32" s="34" t="s">
        <v>23867</v>
      </c>
      <c r="D32" s="200"/>
      <c r="E32" s="910"/>
      <c r="F32" s="911"/>
      <c r="G32" s="911"/>
      <c r="H32" s="912"/>
      <c r="I32" s="338"/>
      <c r="J32" s="913" t="s">
        <v>23868</v>
      </c>
      <c r="K32" s="1094"/>
      <c r="L32" s="1095"/>
      <c r="M32" s="120">
        <v>1000</v>
      </c>
      <c r="N32" s="100" t="s">
        <v>775</v>
      </c>
      <c r="O32" s="35">
        <f>ROUND(M32,0)</f>
        <v>1000</v>
      </c>
      <c r="P32" s="31"/>
    </row>
    <row r="33" spans="1:55" ht="14.25" x14ac:dyDescent="0.15">
      <c r="A33" s="32">
        <v>14</v>
      </c>
      <c r="B33" s="33">
        <v>6023</v>
      </c>
      <c r="C33" s="34" t="s">
        <v>23869</v>
      </c>
      <c r="D33" s="200"/>
      <c r="E33" s="910"/>
      <c r="F33" s="911"/>
      <c r="G33" s="911"/>
      <c r="H33" s="912"/>
      <c r="I33" s="43" t="s">
        <v>23870</v>
      </c>
      <c r="J33" s="43" t="s">
        <v>4369</v>
      </c>
      <c r="K33" s="107"/>
      <c r="L33" s="107"/>
      <c r="M33" s="915"/>
      <c r="N33" s="100" t="s">
        <v>775</v>
      </c>
      <c r="O33" s="35"/>
      <c r="P33" s="31"/>
      <c r="BC33" s="2">
        <f>ROUND(ROUND(ROUND(I18*T33,0)*AB$9,0)*AS33,0)-AU27</f>
        <v>0</v>
      </c>
    </row>
    <row r="34" spans="1:55" ht="14.25" x14ac:dyDescent="0.15">
      <c r="A34" s="32">
        <v>14</v>
      </c>
      <c r="B34" s="33">
        <v>6024</v>
      </c>
      <c r="C34" s="34" t="s">
        <v>23871</v>
      </c>
      <c r="D34" s="200"/>
      <c r="E34" s="910"/>
      <c r="F34" s="911"/>
      <c r="G34" s="911"/>
      <c r="H34" s="912"/>
      <c r="I34" s="43" t="s">
        <v>23872</v>
      </c>
      <c r="J34" s="43"/>
      <c r="K34" s="107"/>
      <c r="L34" s="107"/>
      <c r="M34" s="915">
        <v>100</v>
      </c>
      <c r="N34" s="100" t="s">
        <v>775</v>
      </c>
      <c r="O34" s="35">
        <f t="shared" ref="O34" si="4">ROUND(M34,0)</f>
        <v>100</v>
      </c>
      <c r="P34" s="31"/>
      <c r="BC34" s="2">
        <f>ROUND(ROUND(ROUND(I19*T34,0)*AB$9,0)*AS34,0)-AU28</f>
        <v>0</v>
      </c>
    </row>
    <row r="35" spans="1:55" ht="14.25" x14ac:dyDescent="0.15">
      <c r="A35" s="32">
        <v>14</v>
      </c>
      <c r="B35" s="33">
        <v>6031</v>
      </c>
      <c r="C35" s="34" t="s">
        <v>23873</v>
      </c>
      <c r="D35" s="200"/>
      <c r="E35" s="907" t="s">
        <v>23874</v>
      </c>
      <c r="F35" s="908"/>
      <c r="G35" s="908"/>
      <c r="H35" s="909"/>
      <c r="I35" s="43" t="s">
        <v>23845</v>
      </c>
      <c r="J35" s="1163" t="s">
        <v>4352</v>
      </c>
      <c r="K35" s="1163"/>
      <c r="L35" s="1163"/>
      <c r="M35" s="120">
        <v>32</v>
      </c>
      <c r="N35" s="100" t="s">
        <v>775</v>
      </c>
      <c r="O35" s="35">
        <f>ROUND(M35,0)</f>
        <v>32</v>
      </c>
      <c r="P35" s="31"/>
    </row>
    <row r="36" spans="1:55" ht="14.25" x14ac:dyDescent="0.15">
      <c r="A36" s="32">
        <v>14</v>
      </c>
      <c r="B36" s="33">
        <v>6032</v>
      </c>
      <c r="C36" s="34" t="s">
        <v>23875</v>
      </c>
      <c r="D36" s="200"/>
      <c r="E36" s="910"/>
      <c r="F36" s="911"/>
      <c r="G36" s="911"/>
      <c r="H36" s="912"/>
      <c r="I36" s="43" t="s">
        <v>23848</v>
      </c>
      <c r="J36" s="1163" t="s">
        <v>4355</v>
      </c>
      <c r="K36" s="1163"/>
      <c r="L36" s="1163"/>
      <c r="M36" s="120">
        <v>63</v>
      </c>
      <c r="N36" s="100" t="s">
        <v>775</v>
      </c>
      <c r="O36" s="35">
        <f>ROUND(M36,0)</f>
        <v>63</v>
      </c>
      <c r="P36" s="31"/>
    </row>
    <row r="37" spans="1:55" ht="14.25" x14ac:dyDescent="0.15">
      <c r="A37" s="32">
        <v>14</v>
      </c>
      <c r="B37" s="33">
        <v>6035</v>
      </c>
      <c r="C37" s="34" t="s">
        <v>23876</v>
      </c>
      <c r="D37" s="200"/>
      <c r="E37" s="910"/>
      <c r="F37" s="911"/>
      <c r="G37" s="911"/>
      <c r="H37" s="912"/>
      <c r="I37" s="43" t="s">
        <v>23851</v>
      </c>
      <c r="J37" s="1163" t="s">
        <v>4358</v>
      </c>
      <c r="K37" s="1163"/>
      <c r="L37" s="1163"/>
      <c r="M37" s="98">
        <v>125</v>
      </c>
      <c r="N37" s="100" t="s">
        <v>775</v>
      </c>
      <c r="O37" s="35">
        <f>ROUND(M37,0)</f>
        <v>125</v>
      </c>
      <c r="P37" s="31"/>
      <c r="BC37" s="2">
        <f>ROUND(ROUND(I14*T43,0)*AB$9,0)-AU37</f>
        <v>0</v>
      </c>
    </row>
    <row r="38" spans="1:55" ht="14.25" customHeight="1" x14ac:dyDescent="0.15">
      <c r="A38" s="32">
        <v>14</v>
      </c>
      <c r="B38" s="33">
        <v>6060</v>
      </c>
      <c r="C38" s="34" t="s">
        <v>23877</v>
      </c>
      <c r="D38" s="200"/>
      <c r="E38" s="910"/>
      <c r="F38" s="911"/>
      <c r="G38" s="911"/>
      <c r="H38" s="912"/>
      <c r="I38" s="47" t="s">
        <v>23854</v>
      </c>
      <c r="J38" s="914" t="s">
        <v>23855</v>
      </c>
      <c r="K38" s="1091" t="s">
        <v>4362</v>
      </c>
      <c r="L38" s="1092"/>
      <c r="M38" s="120">
        <v>800</v>
      </c>
      <c r="N38" s="100" t="s">
        <v>775</v>
      </c>
      <c r="O38" s="35">
        <f>ROUND(M38,0)</f>
        <v>800</v>
      </c>
      <c r="P38" s="31"/>
    </row>
    <row r="39" spans="1:55" ht="14.25" x14ac:dyDescent="0.15">
      <c r="A39" s="32">
        <v>14</v>
      </c>
      <c r="B39" s="33">
        <v>6061</v>
      </c>
      <c r="C39" s="34" t="s">
        <v>23878</v>
      </c>
      <c r="D39" s="200"/>
      <c r="E39" s="910"/>
      <c r="F39" s="911"/>
      <c r="G39" s="911"/>
      <c r="H39" s="912"/>
      <c r="I39" s="20"/>
      <c r="J39" s="914" t="s">
        <v>23857</v>
      </c>
      <c r="K39" s="1109"/>
      <c r="L39" s="1110"/>
      <c r="M39" s="120">
        <v>500</v>
      </c>
      <c r="N39" s="100" t="s">
        <v>775</v>
      </c>
      <c r="O39" s="35">
        <f t="shared" ref="O39:O42" si="5">ROUND(M39,0)</f>
        <v>500</v>
      </c>
      <c r="P39" s="31"/>
    </row>
    <row r="40" spans="1:55" ht="14.25" x14ac:dyDescent="0.15">
      <c r="A40" s="32">
        <v>14</v>
      </c>
      <c r="B40" s="33">
        <v>6062</v>
      </c>
      <c r="C40" s="34" t="s">
        <v>23879</v>
      </c>
      <c r="D40" s="200"/>
      <c r="E40" s="910"/>
      <c r="F40" s="911"/>
      <c r="G40" s="911"/>
      <c r="H40" s="912"/>
      <c r="I40" s="24"/>
      <c r="J40" s="914" t="s">
        <v>23859</v>
      </c>
      <c r="K40" s="1094"/>
      <c r="L40" s="1095"/>
      <c r="M40" s="120">
        <v>400</v>
      </c>
      <c r="N40" s="100" t="s">
        <v>775</v>
      </c>
      <c r="O40" s="35">
        <f t="shared" si="5"/>
        <v>400</v>
      </c>
      <c r="P40" s="31"/>
    </row>
    <row r="41" spans="1:55" ht="14.25" x14ac:dyDescent="0.15">
      <c r="A41" s="32">
        <v>14</v>
      </c>
      <c r="B41" s="33">
        <v>6033</v>
      </c>
      <c r="C41" s="34" t="s">
        <v>23880</v>
      </c>
      <c r="D41" s="200"/>
      <c r="E41" s="910"/>
      <c r="F41" s="911"/>
      <c r="G41" s="911"/>
      <c r="H41" s="912"/>
      <c r="I41" s="43" t="s">
        <v>23861</v>
      </c>
      <c r="J41" s="43" t="s">
        <v>4369</v>
      </c>
      <c r="K41" s="44"/>
      <c r="L41" s="44"/>
      <c r="M41" s="120"/>
      <c r="N41" s="100" t="s">
        <v>775</v>
      </c>
      <c r="O41" s="35"/>
      <c r="P41" s="31"/>
    </row>
    <row r="42" spans="1:55" ht="14.25" x14ac:dyDescent="0.15">
      <c r="A42" s="32">
        <v>14</v>
      </c>
      <c r="B42" s="33">
        <v>6034</v>
      </c>
      <c r="C42" s="34" t="s">
        <v>23881</v>
      </c>
      <c r="D42" s="248"/>
      <c r="E42" s="916"/>
      <c r="F42" s="917"/>
      <c r="G42" s="917"/>
      <c r="H42" s="918"/>
      <c r="I42" s="43" t="s">
        <v>23865</v>
      </c>
      <c r="J42" s="43"/>
      <c r="K42" s="44"/>
      <c r="L42" s="44"/>
      <c r="M42" s="120">
        <v>100</v>
      </c>
      <c r="N42" s="100" t="s">
        <v>775</v>
      </c>
      <c r="O42" s="35">
        <f t="shared" si="5"/>
        <v>100</v>
      </c>
      <c r="P42" s="61"/>
    </row>
    <row r="43" spans="1:55" ht="14.25" x14ac:dyDescent="0.15">
      <c r="A43" s="32">
        <v>14</v>
      </c>
      <c r="B43" s="919">
        <v>6590</v>
      </c>
      <c r="C43" s="920" t="s">
        <v>23882</v>
      </c>
      <c r="D43" s="921" t="s">
        <v>23883</v>
      </c>
      <c r="E43" s="907" t="s">
        <v>23884</v>
      </c>
      <c r="F43" s="908"/>
      <c r="G43" s="908"/>
      <c r="H43" s="909"/>
      <c r="I43" s="922"/>
      <c r="J43" s="922"/>
      <c r="K43" s="923"/>
      <c r="L43" s="923"/>
      <c r="M43" s="887">
        <v>186</v>
      </c>
      <c r="N43" s="371" t="s">
        <v>775</v>
      </c>
      <c r="O43" s="35">
        <f>ROUND(M43,0)</f>
        <v>186</v>
      </c>
      <c r="P43" s="924" t="s">
        <v>3966</v>
      </c>
    </row>
    <row r="44" spans="1:55" ht="14.25" x14ac:dyDescent="0.15">
      <c r="A44" s="32">
        <v>14</v>
      </c>
      <c r="B44" s="919">
        <v>6593</v>
      </c>
      <c r="C44" s="920" t="s">
        <v>23885</v>
      </c>
      <c r="D44" s="925"/>
      <c r="E44" s="916"/>
      <c r="F44" s="926">
        <v>186</v>
      </c>
      <c r="G44" s="917" t="s">
        <v>775</v>
      </c>
      <c r="H44" s="918"/>
      <c r="I44" s="922" t="s">
        <v>23886</v>
      </c>
      <c r="J44" s="922"/>
      <c r="K44" s="927"/>
      <c r="L44" s="927"/>
      <c r="M44" s="927" t="s">
        <v>1678</v>
      </c>
      <c r="N44" s="928">
        <v>0.7</v>
      </c>
      <c r="O44" s="35">
        <f>ROUND(M43*N44,0)</f>
        <v>130</v>
      </c>
      <c r="P44" s="929"/>
    </row>
    <row r="45" spans="1:55" ht="14.25" x14ac:dyDescent="0.15">
      <c r="A45" s="32">
        <v>14</v>
      </c>
      <c r="B45" s="321">
        <v>6070</v>
      </c>
      <c r="C45" s="322" t="s">
        <v>23887</v>
      </c>
      <c r="D45" s="326" t="s">
        <v>23888</v>
      </c>
      <c r="E45" s="885"/>
      <c r="F45" s="886"/>
      <c r="G45" s="886"/>
      <c r="H45" s="886"/>
      <c r="I45" s="886"/>
      <c r="J45" s="886"/>
      <c r="K45" s="886"/>
      <c r="L45" s="886"/>
      <c r="M45" s="887">
        <v>670</v>
      </c>
      <c r="N45" s="371" t="s">
        <v>775</v>
      </c>
      <c r="O45" s="35">
        <f>ROUND(M45,0)</f>
        <v>670</v>
      </c>
      <c r="P45" s="899" t="s">
        <v>3956</v>
      </c>
    </row>
    <row r="46" spans="1:55" ht="14.25" x14ac:dyDescent="0.15">
      <c r="A46" s="32">
        <v>14</v>
      </c>
      <c r="B46" s="321">
        <v>6890</v>
      </c>
      <c r="C46" s="322" t="s">
        <v>23889</v>
      </c>
      <c r="D46" s="326" t="s">
        <v>23890</v>
      </c>
      <c r="E46" s="885"/>
      <c r="F46" s="886"/>
      <c r="G46" s="886"/>
      <c r="H46" s="886"/>
      <c r="I46" s="886"/>
      <c r="J46" s="886"/>
      <c r="K46" s="886"/>
      <c r="L46" s="886"/>
      <c r="M46" s="887">
        <v>300</v>
      </c>
      <c r="N46" s="371" t="s">
        <v>775</v>
      </c>
      <c r="O46" s="35">
        <f>ROUND(M46,0)</f>
        <v>300</v>
      </c>
      <c r="P46" s="31"/>
    </row>
    <row r="47" spans="1:55" ht="14.25" x14ac:dyDescent="0.15">
      <c r="A47" s="32">
        <v>14</v>
      </c>
      <c r="B47" s="321">
        <v>6895</v>
      </c>
      <c r="C47" s="322" t="s">
        <v>23891</v>
      </c>
      <c r="D47" s="326" t="s">
        <v>23892</v>
      </c>
      <c r="E47" s="885"/>
      <c r="F47" s="886"/>
      <c r="G47" s="886"/>
      <c r="H47" s="886"/>
      <c r="I47" s="886"/>
      <c r="J47" s="886"/>
      <c r="K47" s="886"/>
      <c r="L47" s="886"/>
      <c r="M47" s="887">
        <v>300</v>
      </c>
      <c r="N47" s="371" t="s">
        <v>775</v>
      </c>
      <c r="O47" s="35">
        <f>ROUND(M47,0)</f>
        <v>300</v>
      </c>
      <c r="P47" s="896"/>
    </row>
    <row r="48" spans="1:55" ht="14.25" x14ac:dyDescent="0.15">
      <c r="A48" s="32">
        <v>14</v>
      </c>
      <c r="B48" s="33">
        <v>6621</v>
      </c>
      <c r="C48" s="34" t="s">
        <v>23893</v>
      </c>
      <c r="D48" s="47" t="s">
        <v>2960</v>
      </c>
      <c r="E48" s="48"/>
      <c r="F48" s="48"/>
      <c r="G48" s="223" t="s">
        <v>2961</v>
      </c>
      <c r="H48" s="106"/>
      <c r="I48" s="43"/>
      <c r="J48" s="43"/>
      <c r="K48" s="106"/>
      <c r="L48" s="106"/>
      <c r="M48" s="106"/>
      <c r="N48" s="100" t="s">
        <v>775</v>
      </c>
      <c r="O48" s="930"/>
      <c r="P48" s="899" t="s">
        <v>23842</v>
      </c>
    </row>
    <row r="49" spans="1:16" ht="14.25" x14ac:dyDescent="0.15">
      <c r="A49" s="32">
        <v>14</v>
      </c>
      <c r="B49" s="33">
        <v>6616</v>
      </c>
      <c r="C49" s="19" t="s">
        <v>23894</v>
      </c>
      <c r="D49" s="200"/>
      <c r="E49" s="423"/>
      <c r="F49" s="423"/>
      <c r="G49" s="223" t="s">
        <v>2963</v>
      </c>
      <c r="H49" s="106"/>
      <c r="I49" s="43"/>
      <c r="J49" s="43"/>
      <c r="K49" s="106"/>
      <c r="L49" s="106"/>
      <c r="M49" s="106"/>
      <c r="N49" s="100" t="s">
        <v>775</v>
      </c>
      <c r="O49" s="930"/>
      <c r="P49" s="831"/>
    </row>
    <row r="50" spans="1:16" ht="14.25" x14ac:dyDescent="0.15">
      <c r="A50" s="32">
        <v>14</v>
      </c>
      <c r="B50" s="32">
        <v>6596</v>
      </c>
      <c r="C50" s="19" t="s">
        <v>23895</v>
      </c>
      <c r="D50" s="422"/>
      <c r="E50" s="423"/>
      <c r="F50" s="423"/>
      <c r="G50" s="223" t="s">
        <v>2965</v>
      </c>
      <c r="H50" s="106"/>
      <c r="I50" s="43"/>
      <c r="J50" s="43"/>
      <c r="K50" s="106"/>
      <c r="L50" s="106"/>
      <c r="M50" s="106"/>
      <c r="N50" s="100" t="s">
        <v>775</v>
      </c>
      <c r="O50" s="35"/>
      <c r="P50" s="831"/>
    </row>
    <row r="51" spans="1:16" ht="14.25" x14ac:dyDescent="0.15">
      <c r="A51" s="81">
        <v>14</v>
      </c>
      <c r="B51" s="81">
        <v>6601</v>
      </c>
      <c r="C51" s="931" t="s">
        <v>23896</v>
      </c>
      <c r="D51" s="422"/>
      <c r="E51" s="423"/>
      <c r="F51" s="423"/>
      <c r="G51" s="83" t="s">
        <v>2967</v>
      </c>
      <c r="H51" s="133"/>
      <c r="I51" s="85"/>
      <c r="J51" s="85"/>
      <c r="K51" s="133"/>
      <c r="L51" s="133"/>
      <c r="M51" s="133"/>
      <c r="N51" s="84" t="s">
        <v>775</v>
      </c>
      <c r="O51" s="91"/>
      <c r="P51" s="831"/>
    </row>
    <row r="52" spans="1:16" ht="14.25" x14ac:dyDescent="0.15">
      <c r="A52" s="81">
        <v>14</v>
      </c>
      <c r="B52" s="124">
        <v>6606</v>
      </c>
      <c r="C52" s="931" t="s">
        <v>23897</v>
      </c>
      <c r="D52" s="422"/>
      <c r="E52" s="423"/>
      <c r="F52" s="423"/>
      <c r="G52" s="83" t="s">
        <v>2969</v>
      </c>
      <c r="H52" s="133"/>
      <c r="I52" s="85"/>
      <c r="J52" s="85"/>
      <c r="K52" s="133"/>
      <c r="L52" s="133"/>
      <c r="M52" s="133"/>
      <c r="N52" s="84" t="s">
        <v>775</v>
      </c>
      <c r="O52" s="91"/>
      <c r="P52" s="831"/>
    </row>
    <row r="53" spans="1:16" ht="14.25" x14ac:dyDescent="0.15">
      <c r="A53" s="81">
        <v>14</v>
      </c>
      <c r="B53" s="124">
        <v>6611</v>
      </c>
      <c r="C53" s="931" t="s">
        <v>23898</v>
      </c>
      <c r="D53" s="83" t="s">
        <v>2971</v>
      </c>
      <c r="E53" s="291"/>
      <c r="F53" s="85"/>
      <c r="G53" s="85"/>
      <c r="H53" s="85"/>
      <c r="I53" s="85"/>
      <c r="J53" s="85"/>
      <c r="K53" s="133"/>
      <c r="L53" s="133"/>
      <c r="M53" s="133"/>
      <c r="N53" s="84" t="s">
        <v>775</v>
      </c>
      <c r="O53" s="91"/>
      <c r="P53" s="831"/>
    </row>
    <row r="54" spans="1:16" ht="14.25" x14ac:dyDescent="0.15">
      <c r="A54" s="32">
        <v>14</v>
      </c>
      <c r="B54" s="33">
        <v>6771</v>
      </c>
      <c r="C54" s="19" t="s">
        <v>23899</v>
      </c>
      <c r="D54" s="223" t="s">
        <v>2973</v>
      </c>
      <c r="E54" s="272"/>
      <c r="F54" s="43"/>
      <c r="G54" s="43"/>
      <c r="H54" s="43"/>
      <c r="I54" s="43"/>
      <c r="J54" s="43"/>
      <c r="K54" s="106"/>
      <c r="L54" s="106"/>
      <c r="M54" s="106"/>
      <c r="N54" s="100" t="s">
        <v>775</v>
      </c>
      <c r="O54" s="35"/>
      <c r="P54" s="232"/>
    </row>
    <row r="55" spans="1:16" ht="14.25" x14ac:dyDescent="0.15">
      <c r="A55" s="137">
        <v>14</v>
      </c>
      <c r="B55" s="349">
        <v>6766</v>
      </c>
      <c r="C55" s="932" t="s">
        <v>23900</v>
      </c>
      <c r="D55" s="292" t="s">
        <v>2978</v>
      </c>
      <c r="E55" s="293"/>
      <c r="F55" s="142"/>
      <c r="G55" s="142"/>
      <c r="H55" s="142"/>
      <c r="I55" s="142"/>
      <c r="J55" s="142"/>
      <c r="K55" s="143"/>
      <c r="L55" s="143"/>
      <c r="M55" s="143"/>
      <c r="N55" s="375" t="s">
        <v>775</v>
      </c>
      <c r="O55" s="148"/>
      <c r="P55" s="19"/>
    </row>
  </sheetData>
  <mergeCells count="14">
    <mergeCell ref="J37:L37"/>
    <mergeCell ref="K38:L40"/>
    <mergeCell ref="J23:L23"/>
    <mergeCell ref="K24:L26"/>
    <mergeCell ref="K27:L29"/>
    <mergeCell ref="K30:L32"/>
    <mergeCell ref="J35:L35"/>
    <mergeCell ref="J36:L36"/>
    <mergeCell ref="J22:L22"/>
    <mergeCell ref="D5:N5"/>
    <mergeCell ref="D7:N7"/>
    <mergeCell ref="G11:K11"/>
    <mergeCell ref="L11:L13"/>
    <mergeCell ref="J21:L21"/>
  </mergeCells>
  <phoneticPr fontId="1"/>
  <pageMargins left="0.39370078740157483" right="0.39370078740157483" top="0.62992125984251968" bottom="0.39370078740157483" header="0.51181102362204722" footer="0.31496062992125984"/>
  <pageSetup paperSize="9" scale="44" fitToHeight="0" orientation="portrait" r:id="rId1"/>
  <headerFooter>
    <oddHeader>&amp;R重度包括</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autoPageBreaks="0" fitToPage="1"/>
  </sheetPr>
  <dimension ref="A1:AI726"/>
  <sheetViews>
    <sheetView view="pageBreakPreview" zoomScaleNormal="100" zoomScaleSheetLayoutView="100" workbookViewId="0"/>
  </sheetViews>
  <sheetFormatPr defaultColWidth="9" defaultRowHeight="13.5" x14ac:dyDescent="0.15"/>
  <cols>
    <col min="1" max="1" width="4.625" style="2" customWidth="1"/>
    <col min="2" max="2" width="7.625" style="2" customWidth="1"/>
    <col min="3" max="3" width="45.375" style="3" bestFit="1" customWidth="1"/>
    <col min="4" max="8" width="2.375" style="2" customWidth="1"/>
    <col min="9" max="13" width="2.375" style="4" customWidth="1"/>
    <col min="14" max="15" width="2.375" style="2" customWidth="1"/>
    <col min="16" max="16" width="3" style="2" customWidth="1"/>
    <col min="17" max="17" width="2.375" style="5" customWidth="1"/>
    <col min="18" max="22" width="2.375" style="2" customWidth="1"/>
    <col min="23" max="23" width="2.375" style="5" customWidth="1"/>
    <col min="24" max="24" width="20.625" style="5" customWidth="1"/>
    <col min="25" max="25" width="25.875" style="2" bestFit="1" customWidth="1"/>
    <col min="26" max="33" width="2.375" style="2" customWidth="1"/>
    <col min="34" max="34" width="7.125" style="2" customWidth="1"/>
    <col min="35" max="35" width="8.625" style="2" customWidth="1"/>
    <col min="36" max="36" width="2.875" style="2" customWidth="1"/>
    <col min="37" max="37" width="8.875" style="2" bestFit="1" customWidth="1"/>
    <col min="38" max="16384" width="9" style="2"/>
  </cols>
  <sheetData>
    <row r="1" spans="1:35" ht="17.100000000000001" customHeight="1" x14ac:dyDescent="0.15">
      <c r="A1" s="1"/>
    </row>
    <row r="2" spans="1:35" ht="17.100000000000001" customHeight="1" x14ac:dyDescent="0.15">
      <c r="A2" s="1" t="s">
        <v>0</v>
      </c>
    </row>
    <row r="3" spans="1:35" ht="17.100000000000001" customHeight="1" x14ac:dyDescent="0.15">
      <c r="A3" s="1"/>
    </row>
    <row r="4" spans="1:35" ht="17.100000000000001" customHeight="1" x14ac:dyDescent="0.15">
      <c r="A4" s="1"/>
    </row>
    <row r="5" spans="1:35" ht="17.100000000000001" customHeight="1" x14ac:dyDescent="0.15">
      <c r="A5" s="6" t="s">
        <v>1</v>
      </c>
      <c r="B5" s="7"/>
      <c r="C5" s="8" t="s">
        <v>2</v>
      </c>
      <c r="D5" s="1099" t="s">
        <v>3</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9" t="s">
        <v>4</v>
      </c>
      <c r="AI5" s="9" t="s">
        <v>5</v>
      </c>
    </row>
    <row r="6" spans="1:35" ht="17.100000000000001" customHeight="1" x14ac:dyDescent="0.15">
      <c r="A6" s="10" t="s">
        <v>6</v>
      </c>
      <c r="B6" s="11" t="s">
        <v>7</v>
      </c>
      <c r="C6" s="12"/>
      <c r="D6" s="13"/>
      <c r="E6" s="14"/>
      <c r="F6" s="14"/>
      <c r="G6" s="14"/>
      <c r="H6" s="14"/>
      <c r="I6" s="14"/>
      <c r="J6" s="14"/>
      <c r="K6" s="14"/>
      <c r="L6" s="14"/>
      <c r="M6" s="14"/>
      <c r="N6" s="14"/>
      <c r="O6" s="14"/>
      <c r="P6" s="14"/>
      <c r="Q6" s="15"/>
      <c r="R6" s="14"/>
      <c r="S6" s="14"/>
      <c r="T6" s="14"/>
      <c r="U6" s="14"/>
      <c r="V6" s="14"/>
      <c r="W6" s="15"/>
      <c r="X6" s="15"/>
      <c r="Y6" s="14"/>
      <c r="Z6" s="14"/>
      <c r="AA6" s="14"/>
      <c r="AB6" s="14"/>
      <c r="AC6" s="14"/>
      <c r="AD6" s="14"/>
      <c r="AE6" s="14"/>
      <c r="AF6" s="14"/>
      <c r="AG6" s="14"/>
      <c r="AH6" s="16" t="s">
        <v>8</v>
      </c>
      <c r="AI6" s="16" t="s">
        <v>9</v>
      </c>
    </row>
    <row r="7" spans="1:35" ht="17.100000000000001" customHeight="1" x14ac:dyDescent="0.15">
      <c r="A7" s="17">
        <v>32</v>
      </c>
      <c r="B7" s="18">
        <v>2111</v>
      </c>
      <c r="C7" s="19" t="s">
        <v>10</v>
      </c>
      <c r="D7" s="1088" t="s">
        <v>11</v>
      </c>
      <c r="E7" s="1089"/>
      <c r="F7" s="1089"/>
      <c r="G7" s="1090"/>
      <c r="H7" s="20" t="s">
        <v>12</v>
      </c>
      <c r="L7" s="21"/>
      <c r="M7" s="20"/>
      <c r="P7" s="22"/>
      <c r="Q7" s="4"/>
      <c r="R7" s="4"/>
      <c r="S7" s="23"/>
      <c r="T7" s="23"/>
      <c r="U7" s="4"/>
      <c r="V7" s="4"/>
      <c r="W7" s="21"/>
      <c r="X7" s="24"/>
      <c r="Y7" s="25"/>
      <c r="Z7" s="26"/>
      <c r="AA7" s="27"/>
      <c r="AB7" s="28"/>
      <c r="AC7" s="29"/>
      <c r="AD7" s="4"/>
      <c r="AE7" s="4"/>
      <c r="AF7" s="4"/>
      <c r="AG7" s="29"/>
      <c r="AH7" s="30">
        <f>ROUND(I10,0)</f>
        <v>459</v>
      </c>
      <c r="AI7" s="31" t="s">
        <v>13</v>
      </c>
    </row>
    <row r="8" spans="1:35" ht="17.100000000000001" customHeight="1" x14ac:dyDescent="0.15">
      <c r="A8" s="32">
        <v>32</v>
      </c>
      <c r="B8" s="33">
        <v>2112</v>
      </c>
      <c r="C8" s="34" t="s">
        <v>14</v>
      </c>
      <c r="D8" s="1088"/>
      <c r="E8" s="1089"/>
      <c r="F8" s="1089"/>
      <c r="G8" s="1090"/>
      <c r="H8" s="20"/>
      <c r="L8" s="21"/>
      <c r="M8" s="20"/>
      <c r="P8" s="21"/>
      <c r="Q8" s="20"/>
      <c r="R8" s="23"/>
      <c r="S8" s="4"/>
      <c r="T8" s="4"/>
      <c r="U8" s="4"/>
      <c r="V8" s="4"/>
      <c r="W8" s="21"/>
      <c r="X8" s="1172" t="s">
        <v>15</v>
      </c>
      <c r="Y8" s="25" t="s">
        <v>16</v>
      </c>
      <c r="Z8" s="26" t="s">
        <v>17</v>
      </c>
      <c r="AA8" s="1170">
        <v>0.7</v>
      </c>
      <c r="AB8" s="1171"/>
      <c r="AC8" s="29"/>
      <c r="AD8" s="4"/>
      <c r="AE8" s="4"/>
      <c r="AF8" s="4"/>
      <c r="AG8" s="29"/>
      <c r="AH8" s="35">
        <f>ROUND(I10*AA8,0)</f>
        <v>321</v>
      </c>
      <c r="AI8" s="31"/>
    </row>
    <row r="9" spans="1:35" ht="17.100000000000001" customHeight="1" x14ac:dyDescent="0.15">
      <c r="A9" s="32">
        <v>32</v>
      </c>
      <c r="B9" s="33">
        <v>2411</v>
      </c>
      <c r="C9" s="34" t="s">
        <v>18</v>
      </c>
      <c r="D9" s="36"/>
      <c r="E9" s="29"/>
      <c r="F9" s="29"/>
      <c r="G9" s="37"/>
      <c r="H9" s="20"/>
      <c r="L9" s="21"/>
      <c r="M9" s="20"/>
      <c r="P9" s="21"/>
      <c r="Q9" s="24"/>
      <c r="R9" s="26"/>
      <c r="S9" s="25"/>
      <c r="T9" s="25"/>
      <c r="U9" s="25"/>
      <c r="V9" s="25"/>
      <c r="W9" s="38"/>
      <c r="X9" s="1173"/>
      <c r="Y9" s="25" t="s">
        <v>19</v>
      </c>
      <c r="Z9" s="26" t="s">
        <v>17</v>
      </c>
      <c r="AA9" s="1170">
        <v>0.5</v>
      </c>
      <c r="AB9" s="1171"/>
      <c r="AC9" s="29"/>
      <c r="AD9" s="4"/>
      <c r="AE9" s="4"/>
      <c r="AF9" s="4"/>
      <c r="AG9" s="29"/>
      <c r="AH9" s="35">
        <f>ROUND(I10*AA9,0)</f>
        <v>230</v>
      </c>
      <c r="AI9" s="31"/>
    </row>
    <row r="10" spans="1:35" ht="17.100000000000001" customHeight="1" x14ac:dyDescent="0.15">
      <c r="A10" s="32">
        <v>32</v>
      </c>
      <c r="B10" s="33">
        <v>2113</v>
      </c>
      <c r="C10" s="34" t="s">
        <v>20</v>
      </c>
      <c r="D10" s="36"/>
      <c r="E10" s="29"/>
      <c r="F10" s="29"/>
      <c r="G10" s="37"/>
      <c r="H10" s="20"/>
      <c r="I10" s="1108">
        <v>459</v>
      </c>
      <c r="J10" s="1108"/>
      <c r="K10" s="4" t="s">
        <v>21</v>
      </c>
      <c r="L10" s="21"/>
      <c r="M10" s="20"/>
      <c r="N10" s="39"/>
      <c r="O10" s="4"/>
      <c r="P10" s="21"/>
      <c r="Q10" s="1085" t="s">
        <v>22</v>
      </c>
      <c r="R10" s="1086"/>
      <c r="S10" s="1086"/>
      <c r="T10" s="1086"/>
      <c r="U10" s="40"/>
      <c r="V10" s="40"/>
      <c r="W10" s="41"/>
      <c r="X10" s="42"/>
      <c r="Y10" s="43"/>
      <c r="Z10" s="44"/>
      <c r="AA10" s="45"/>
      <c r="AB10" s="46"/>
      <c r="AC10" s="29"/>
      <c r="AE10" s="4"/>
      <c r="AF10" s="4"/>
      <c r="AG10" s="29"/>
      <c r="AH10" s="35">
        <f>ROUND(I10*V12,0)</f>
        <v>436</v>
      </c>
      <c r="AI10" s="31"/>
    </row>
    <row r="11" spans="1:35" ht="17.100000000000001" customHeight="1" x14ac:dyDescent="0.15">
      <c r="A11" s="32">
        <v>32</v>
      </c>
      <c r="B11" s="33">
        <v>2114</v>
      </c>
      <c r="C11" s="34" t="s">
        <v>23</v>
      </c>
      <c r="D11" s="36"/>
      <c r="E11" s="29"/>
      <c r="F11" s="29"/>
      <c r="G11" s="37"/>
      <c r="H11" s="20"/>
      <c r="I11" s="2"/>
      <c r="J11" s="2"/>
      <c r="K11" s="2"/>
      <c r="L11" s="21"/>
      <c r="M11" s="20"/>
      <c r="N11" s="39"/>
      <c r="O11" s="4"/>
      <c r="P11" s="21"/>
      <c r="Q11" s="1088"/>
      <c r="R11" s="1089"/>
      <c r="S11" s="1089"/>
      <c r="T11" s="1089"/>
      <c r="U11" s="23"/>
      <c r="V11" s="1158"/>
      <c r="W11" s="1159"/>
      <c r="X11" s="1172" t="s">
        <v>15</v>
      </c>
      <c r="Y11" s="25" t="s">
        <v>16</v>
      </c>
      <c r="Z11" s="26" t="s">
        <v>17</v>
      </c>
      <c r="AA11" s="1170">
        <v>0.7</v>
      </c>
      <c r="AB11" s="1171"/>
      <c r="AC11" s="29"/>
      <c r="AE11" s="4"/>
      <c r="AF11" s="4"/>
      <c r="AG11" s="29"/>
      <c r="AH11" s="35">
        <f>ROUND(ROUND(I10*V12,0)*AA11,0)</f>
        <v>305</v>
      </c>
      <c r="AI11" s="31"/>
    </row>
    <row r="12" spans="1:35" ht="17.100000000000001" customHeight="1" x14ac:dyDescent="0.15">
      <c r="A12" s="32">
        <v>32</v>
      </c>
      <c r="B12" s="33">
        <v>2412</v>
      </c>
      <c r="C12" s="34" t="s">
        <v>24</v>
      </c>
      <c r="D12" s="36"/>
      <c r="E12" s="29"/>
      <c r="F12" s="29"/>
      <c r="G12" s="37"/>
      <c r="H12" s="20"/>
      <c r="I12" s="39"/>
      <c r="J12" s="39"/>
      <c r="K12" s="2"/>
      <c r="L12" s="21"/>
      <c r="M12" s="24"/>
      <c r="N12" s="15"/>
      <c r="O12" s="25"/>
      <c r="P12" s="38"/>
      <c r="Q12" s="1122"/>
      <c r="R12" s="1123"/>
      <c r="S12" s="1123"/>
      <c r="T12" s="1123"/>
      <c r="U12" s="26" t="s">
        <v>17</v>
      </c>
      <c r="V12" s="1170">
        <v>0.95</v>
      </c>
      <c r="W12" s="1171"/>
      <c r="X12" s="1173"/>
      <c r="Y12" s="25" t="s">
        <v>19</v>
      </c>
      <c r="Z12" s="26" t="s">
        <v>17</v>
      </c>
      <c r="AA12" s="1170">
        <v>0.5</v>
      </c>
      <c r="AB12" s="1171"/>
      <c r="AC12" s="29"/>
      <c r="AE12" s="4"/>
      <c r="AF12" s="4"/>
      <c r="AG12" s="29"/>
      <c r="AH12" s="35">
        <f>ROUND(ROUND(I10*V12,0)*AA12,0)</f>
        <v>218</v>
      </c>
      <c r="AI12" s="31"/>
    </row>
    <row r="13" spans="1:35" ht="17.100000000000001" customHeight="1" x14ac:dyDescent="0.15">
      <c r="A13" s="32">
        <v>32</v>
      </c>
      <c r="B13" s="33">
        <v>2115</v>
      </c>
      <c r="C13" s="34" t="s">
        <v>25</v>
      </c>
      <c r="D13" s="36"/>
      <c r="E13" s="29"/>
      <c r="F13" s="29"/>
      <c r="G13" s="37"/>
      <c r="H13" s="20"/>
      <c r="I13" s="39"/>
      <c r="J13" s="39"/>
      <c r="L13" s="21"/>
      <c r="M13" s="1085" t="s">
        <v>26</v>
      </c>
      <c r="N13" s="1086"/>
      <c r="O13" s="1086"/>
      <c r="P13" s="1087"/>
      <c r="Q13" s="4"/>
      <c r="R13" s="4"/>
      <c r="S13" s="23"/>
      <c r="T13" s="23"/>
      <c r="U13" s="4"/>
      <c r="V13" s="4"/>
      <c r="W13" s="41"/>
      <c r="X13" s="42"/>
      <c r="Y13" s="43"/>
      <c r="Z13" s="44"/>
      <c r="AA13" s="45"/>
      <c r="AB13" s="46"/>
      <c r="AC13" s="29"/>
      <c r="AD13" s="4"/>
      <c r="AE13" s="4"/>
      <c r="AF13" s="4"/>
      <c r="AG13" s="29"/>
      <c r="AH13" s="35">
        <f>ROUND(I10*O18,0)</f>
        <v>443</v>
      </c>
      <c r="AI13" s="31"/>
    </row>
    <row r="14" spans="1:35" ht="17.100000000000001" customHeight="1" x14ac:dyDescent="0.15">
      <c r="A14" s="32">
        <v>32</v>
      </c>
      <c r="B14" s="33">
        <v>2116</v>
      </c>
      <c r="C14" s="34" t="s">
        <v>27</v>
      </c>
      <c r="D14" s="36"/>
      <c r="E14" s="29"/>
      <c r="F14" s="29"/>
      <c r="G14" s="37"/>
      <c r="H14" s="4"/>
      <c r="I14" s="39"/>
      <c r="J14" s="39"/>
      <c r="L14" s="21"/>
      <c r="M14" s="1088"/>
      <c r="N14" s="1089"/>
      <c r="O14" s="1089"/>
      <c r="P14" s="1090"/>
      <c r="Q14" s="20"/>
      <c r="R14" s="23"/>
      <c r="S14" s="4"/>
      <c r="T14" s="4"/>
      <c r="U14" s="4"/>
      <c r="V14" s="4"/>
      <c r="W14" s="21"/>
      <c r="X14" s="1172" t="s">
        <v>15</v>
      </c>
      <c r="Y14" s="25" t="s">
        <v>16</v>
      </c>
      <c r="Z14" s="26" t="s">
        <v>17</v>
      </c>
      <c r="AA14" s="1170">
        <v>0.7</v>
      </c>
      <c r="AB14" s="1171"/>
      <c r="AC14" s="29"/>
      <c r="AD14" s="4"/>
      <c r="AE14" s="4"/>
      <c r="AF14" s="4"/>
      <c r="AG14" s="29"/>
      <c r="AH14" s="35">
        <f>ROUND(ROUND(I10*O18,0)*AA14,0)</f>
        <v>310</v>
      </c>
      <c r="AI14" s="31"/>
    </row>
    <row r="15" spans="1:35" ht="17.100000000000001" customHeight="1" x14ac:dyDescent="0.15">
      <c r="A15" s="32">
        <v>32</v>
      </c>
      <c r="B15" s="33">
        <v>2413</v>
      </c>
      <c r="C15" s="34" t="s">
        <v>28</v>
      </c>
      <c r="D15" s="36"/>
      <c r="E15" s="29"/>
      <c r="F15" s="29"/>
      <c r="G15" s="37"/>
      <c r="H15" s="4"/>
      <c r="I15" s="39"/>
      <c r="J15" s="39"/>
      <c r="L15" s="21"/>
      <c r="M15" s="1088"/>
      <c r="N15" s="1089"/>
      <c r="O15" s="1089"/>
      <c r="P15" s="1090"/>
      <c r="Q15" s="24"/>
      <c r="R15" s="26"/>
      <c r="S15" s="25"/>
      <c r="T15" s="25"/>
      <c r="U15" s="25"/>
      <c r="V15" s="25"/>
      <c r="W15" s="38"/>
      <c r="X15" s="1173"/>
      <c r="Y15" s="25" t="s">
        <v>19</v>
      </c>
      <c r="Z15" s="26" t="s">
        <v>17</v>
      </c>
      <c r="AA15" s="1170">
        <v>0.5</v>
      </c>
      <c r="AB15" s="1171"/>
      <c r="AC15" s="29"/>
      <c r="AD15" s="4"/>
      <c r="AE15" s="4"/>
      <c r="AF15" s="4"/>
      <c r="AG15" s="29"/>
      <c r="AH15" s="35">
        <f>ROUND(ROUND(I10*O18,0)*AA15,0)</f>
        <v>222</v>
      </c>
      <c r="AI15" s="31"/>
    </row>
    <row r="16" spans="1:35" ht="17.100000000000001" customHeight="1" x14ac:dyDescent="0.15">
      <c r="A16" s="32">
        <v>32</v>
      </c>
      <c r="B16" s="33">
        <v>2117</v>
      </c>
      <c r="C16" s="34" t="s">
        <v>29</v>
      </c>
      <c r="D16" s="36"/>
      <c r="E16" s="29"/>
      <c r="F16" s="29"/>
      <c r="G16" s="37"/>
      <c r="H16" s="4"/>
      <c r="L16" s="21"/>
      <c r="M16" s="1088"/>
      <c r="N16" s="1089"/>
      <c r="O16" s="1089"/>
      <c r="P16" s="1090"/>
      <c r="Q16" s="1085" t="s">
        <v>22</v>
      </c>
      <c r="R16" s="1086"/>
      <c r="S16" s="1086"/>
      <c r="T16" s="1086"/>
      <c r="U16" s="40"/>
      <c r="V16" s="40"/>
      <c r="W16" s="41"/>
      <c r="X16" s="42"/>
      <c r="Y16" s="43"/>
      <c r="Z16" s="44"/>
      <c r="AA16" s="45"/>
      <c r="AB16" s="46"/>
      <c r="AC16" s="29"/>
      <c r="AD16" s="4"/>
      <c r="AE16" s="4"/>
      <c r="AF16" s="4"/>
      <c r="AG16" s="29"/>
      <c r="AH16" s="35">
        <f>ROUND(ROUND(I10*O18,0)*V18,0)</f>
        <v>421</v>
      </c>
      <c r="AI16" s="31"/>
    </row>
    <row r="17" spans="1:35" ht="17.100000000000001" customHeight="1" x14ac:dyDescent="0.15">
      <c r="A17" s="32">
        <v>32</v>
      </c>
      <c r="B17" s="33">
        <v>2118</v>
      </c>
      <c r="C17" s="34" t="s">
        <v>30</v>
      </c>
      <c r="D17" s="36"/>
      <c r="E17" s="29"/>
      <c r="F17" s="29"/>
      <c r="G17" s="37"/>
      <c r="H17" s="20"/>
      <c r="L17" s="21"/>
      <c r="M17" s="20"/>
      <c r="N17" s="39"/>
      <c r="O17" s="4"/>
      <c r="P17" s="21"/>
      <c r="Q17" s="1088"/>
      <c r="R17" s="1089"/>
      <c r="S17" s="1089"/>
      <c r="T17" s="1089"/>
      <c r="U17" s="23"/>
      <c r="V17" s="1158"/>
      <c r="W17" s="1159"/>
      <c r="X17" s="1172" t="s">
        <v>15</v>
      </c>
      <c r="Y17" s="25" t="s">
        <v>16</v>
      </c>
      <c r="Z17" s="26" t="s">
        <v>17</v>
      </c>
      <c r="AA17" s="1170">
        <v>0.7</v>
      </c>
      <c r="AB17" s="1171"/>
      <c r="AC17" s="29"/>
      <c r="AD17" s="4"/>
      <c r="AE17" s="4"/>
      <c r="AF17" s="4"/>
      <c r="AG17" s="29"/>
      <c r="AH17" s="35">
        <f>ROUND(ROUND(ROUND(I10*O18,0)*V18,0)*AA17,0)</f>
        <v>295</v>
      </c>
      <c r="AI17" s="31"/>
    </row>
    <row r="18" spans="1:35" ht="17.100000000000001" customHeight="1" x14ac:dyDescent="0.15">
      <c r="A18" s="32">
        <v>32</v>
      </c>
      <c r="B18" s="33">
        <v>2414</v>
      </c>
      <c r="C18" s="34" t="s">
        <v>31</v>
      </c>
      <c r="D18" s="36"/>
      <c r="E18" s="29"/>
      <c r="F18" s="29"/>
      <c r="G18" s="37"/>
      <c r="H18" s="20"/>
      <c r="L18" s="21"/>
      <c r="M18" s="24"/>
      <c r="N18" s="26" t="s">
        <v>17</v>
      </c>
      <c r="O18" s="1180">
        <v>0.96499999999999997</v>
      </c>
      <c r="P18" s="1181"/>
      <c r="Q18" s="1122"/>
      <c r="R18" s="1123"/>
      <c r="S18" s="1123"/>
      <c r="T18" s="1123"/>
      <c r="U18" s="26" t="s">
        <v>17</v>
      </c>
      <c r="V18" s="1170">
        <v>0.95</v>
      </c>
      <c r="W18" s="1171"/>
      <c r="X18" s="1173"/>
      <c r="Y18" s="25" t="s">
        <v>19</v>
      </c>
      <c r="Z18" s="26" t="s">
        <v>17</v>
      </c>
      <c r="AA18" s="1170">
        <v>0.5</v>
      </c>
      <c r="AB18" s="1171"/>
      <c r="AC18" s="29"/>
      <c r="AD18" s="4"/>
      <c r="AE18" s="4"/>
      <c r="AF18" s="4"/>
      <c r="AG18" s="29"/>
      <c r="AH18" s="35">
        <f>ROUND(ROUND(ROUND(I10*O18,0)*V18,0)*AA18,0)</f>
        <v>211</v>
      </c>
      <c r="AI18" s="31"/>
    </row>
    <row r="19" spans="1:35" ht="17.100000000000001" customHeight="1" x14ac:dyDescent="0.15">
      <c r="A19" s="32">
        <v>32</v>
      </c>
      <c r="B19" s="33">
        <v>3001</v>
      </c>
      <c r="C19" s="34" t="s">
        <v>32</v>
      </c>
      <c r="D19" s="36"/>
      <c r="E19" s="29"/>
      <c r="F19" s="29"/>
      <c r="G19" s="37"/>
      <c r="H19" s="20"/>
      <c r="L19" s="21"/>
      <c r="M19" s="47"/>
      <c r="N19" s="48"/>
      <c r="O19" s="48"/>
      <c r="P19" s="49"/>
      <c r="Q19" s="4"/>
      <c r="R19" s="4"/>
      <c r="S19" s="23"/>
      <c r="T19" s="23"/>
      <c r="U19" s="4"/>
      <c r="V19" s="4"/>
      <c r="W19" s="41"/>
      <c r="X19" s="42"/>
      <c r="Y19" s="43"/>
      <c r="Z19" s="44"/>
      <c r="AA19" s="50"/>
      <c r="AB19" s="51"/>
      <c r="AC19" s="1085" t="s">
        <v>33</v>
      </c>
      <c r="AD19" s="1086"/>
      <c r="AE19" s="1086"/>
      <c r="AF19" s="1086"/>
      <c r="AG19" s="1086"/>
      <c r="AH19" s="35">
        <f>ROUND(I10,0)-AC23</f>
        <v>447</v>
      </c>
      <c r="AI19" s="31"/>
    </row>
    <row r="20" spans="1:35" ht="17.100000000000001" customHeight="1" x14ac:dyDescent="0.15">
      <c r="A20" s="32">
        <v>32</v>
      </c>
      <c r="B20" s="33">
        <v>3002</v>
      </c>
      <c r="C20" s="34" t="s">
        <v>34</v>
      </c>
      <c r="D20" s="36"/>
      <c r="E20" s="29"/>
      <c r="F20" s="29"/>
      <c r="G20" s="37"/>
      <c r="H20" s="20"/>
      <c r="L20" s="21"/>
      <c r="M20" s="20"/>
      <c r="P20" s="21"/>
      <c r="Q20" s="20"/>
      <c r="R20" s="23"/>
      <c r="S20" s="4"/>
      <c r="T20" s="4"/>
      <c r="U20" s="4"/>
      <c r="V20" s="4"/>
      <c r="W20" s="21"/>
      <c r="X20" s="1172" t="s">
        <v>15</v>
      </c>
      <c r="Y20" s="25" t="s">
        <v>16</v>
      </c>
      <c r="Z20" s="26" t="s">
        <v>17</v>
      </c>
      <c r="AA20" s="1170">
        <v>0.7</v>
      </c>
      <c r="AB20" s="1171"/>
      <c r="AC20" s="1088"/>
      <c r="AD20" s="1089"/>
      <c r="AE20" s="1089"/>
      <c r="AF20" s="1089"/>
      <c r="AG20" s="1089"/>
      <c r="AH20" s="35">
        <f>ROUND(I10*AA20,0)-AC23</f>
        <v>309</v>
      </c>
      <c r="AI20" s="31"/>
    </row>
    <row r="21" spans="1:35" ht="17.100000000000001" customHeight="1" x14ac:dyDescent="0.15">
      <c r="A21" s="32">
        <v>32</v>
      </c>
      <c r="B21" s="33">
        <v>2901</v>
      </c>
      <c r="C21" s="34" t="s">
        <v>35</v>
      </c>
      <c r="D21" s="36"/>
      <c r="E21" s="29"/>
      <c r="F21" s="29"/>
      <c r="G21" s="37"/>
      <c r="H21" s="20"/>
      <c r="L21" s="21"/>
      <c r="M21" s="20"/>
      <c r="P21" s="21"/>
      <c r="Q21" s="24"/>
      <c r="R21" s="26"/>
      <c r="S21" s="25"/>
      <c r="T21" s="25"/>
      <c r="U21" s="25"/>
      <c r="V21" s="25"/>
      <c r="W21" s="38"/>
      <c r="X21" s="1173"/>
      <c r="Y21" s="25" t="s">
        <v>19</v>
      </c>
      <c r="Z21" s="26" t="s">
        <v>17</v>
      </c>
      <c r="AA21" s="1170">
        <v>0.5</v>
      </c>
      <c r="AB21" s="1171"/>
      <c r="AC21" s="1088"/>
      <c r="AD21" s="1089"/>
      <c r="AE21" s="1089"/>
      <c r="AF21" s="1089"/>
      <c r="AG21" s="1089"/>
      <c r="AH21" s="35">
        <f>ROUND(I10*AA21,0)-AC23</f>
        <v>218</v>
      </c>
      <c r="AI21" s="31"/>
    </row>
    <row r="22" spans="1:35" ht="17.100000000000001" customHeight="1" x14ac:dyDescent="0.15">
      <c r="A22" s="32">
        <v>32</v>
      </c>
      <c r="B22" s="33">
        <v>3003</v>
      </c>
      <c r="C22" s="34" t="s">
        <v>36</v>
      </c>
      <c r="D22" s="36"/>
      <c r="E22" s="29"/>
      <c r="F22" s="29"/>
      <c r="G22" s="37"/>
      <c r="H22" s="20"/>
      <c r="I22" s="2"/>
      <c r="J22" s="2"/>
      <c r="K22" s="2"/>
      <c r="L22" s="21"/>
      <c r="M22" s="20"/>
      <c r="N22" s="39"/>
      <c r="O22" s="4"/>
      <c r="P22" s="21"/>
      <c r="Q22" s="1085" t="s">
        <v>22</v>
      </c>
      <c r="R22" s="1086"/>
      <c r="S22" s="1086"/>
      <c r="T22" s="1086"/>
      <c r="U22" s="40"/>
      <c r="V22" s="40"/>
      <c r="W22" s="41"/>
      <c r="X22" s="42"/>
      <c r="Y22" s="43"/>
      <c r="Z22" s="44"/>
      <c r="AA22" s="45"/>
      <c r="AB22" s="46"/>
      <c r="AC22" s="1088"/>
      <c r="AD22" s="1089"/>
      <c r="AE22" s="1089"/>
      <c r="AF22" s="1089"/>
      <c r="AG22" s="1089"/>
      <c r="AH22" s="35">
        <f>ROUND(I10*V24,0)-AC23</f>
        <v>424</v>
      </c>
      <c r="AI22" s="31"/>
    </row>
    <row r="23" spans="1:35" ht="17.100000000000001" customHeight="1" x14ac:dyDescent="0.15">
      <c r="A23" s="32">
        <v>32</v>
      </c>
      <c r="B23" s="33">
        <v>3004</v>
      </c>
      <c r="C23" s="34" t="s">
        <v>37</v>
      </c>
      <c r="D23" s="36"/>
      <c r="E23" s="29"/>
      <c r="F23" s="29"/>
      <c r="G23" s="37"/>
      <c r="H23" s="20"/>
      <c r="I23" s="2"/>
      <c r="J23" s="2"/>
      <c r="K23" s="2"/>
      <c r="L23" s="21"/>
      <c r="M23" s="20"/>
      <c r="N23" s="39"/>
      <c r="O23" s="4"/>
      <c r="P23" s="21"/>
      <c r="Q23" s="1088"/>
      <c r="R23" s="1089"/>
      <c r="S23" s="1089"/>
      <c r="T23" s="1089"/>
      <c r="U23" s="23"/>
      <c r="V23" s="1158"/>
      <c r="W23" s="1159"/>
      <c r="X23" s="1172" t="s">
        <v>15</v>
      </c>
      <c r="Y23" s="25" t="s">
        <v>16</v>
      </c>
      <c r="Z23" s="26" t="s">
        <v>17</v>
      </c>
      <c r="AA23" s="1170">
        <v>0.7</v>
      </c>
      <c r="AB23" s="1171"/>
      <c r="AC23" s="1174">
        <v>12</v>
      </c>
      <c r="AD23" s="1175"/>
      <c r="AE23" s="1176" t="s">
        <v>38</v>
      </c>
      <c r="AF23" s="1177"/>
      <c r="AG23" s="1178"/>
      <c r="AH23" s="35">
        <f>ROUND(ROUND(I10*V24,0)*AA23,0)-AC23</f>
        <v>293</v>
      </c>
      <c r="AI23" s="31"/>
    </row>
    <row r="24" spans="1:35" ht="17.100000000000001" customHeight="1" x14ac:dyDescent="0.15">
      <c r="A24" s="32">
        <v>32</v>
      </c>
      <c r="B24" s="33">
        <v>2902</v>
      </c>
      <c r="C24" s="34" t="s">
        <v>39</v>
      </c>
      <c r="D24" s="36"/>
      <c r="E24" s="29"/>
      <c r="F24" s="29"/>
      <c r="G24" s="37"/>
      <c r="H24" s="20"/>
      <c r="I24" s="2"/>
      <c r="J24" s="2"/>
      <c r="K24" s="2"/>
      <c r="L24" s="21"/>
      <c r="M24" s="24"/>
      <c r="N24" s="15"/>
      <c r="O24" s="25"/>
      <c r="P24" s="38"/>
      <c r="Q24" s="1122"/>
      <c r="R24" s="1123"/>
      <c r="S24" s="1123"/>
      <c r="T24" s="1123"/>
      <c r="U24" s="26" t="s">
        <v>17</v>
      </c>
      <c r="V24" s="1170">
        <v>0.95</v>
      </c>
      <c r="W24" s="1171"/>
      <c r="X24" s="1173"/>
      <c r="Y24" s="25" t="s">
        <v>19</v>
      </c>
      <c r="Z24" s="26" t="s">
        <v>17</v>
      </c>
      <c r="AA24" s="1170">
        <v>0.5</v>
      </c>
      <c r="AB24" s="1171"/>
      <c r="AC24" s="52"/>
      <c r="AD24" s="52"/>
      <c r="AE24" s="4"/>
      <c r="AF24" s="4"/>
      <c r="AG24" s="53"/>
      <c r="AH24" s="35">
        <f>ROUND(ROUND(I10*V24,0)*AA24,0)-AC23</f>
        <v>206</v>
      </c>
      <c r="AI24" s="31"/>
    </row>
    <row r="25" spans="1:35" ht="17.100000000000001" customHeight="1" x14ac:dyDescent="0.15">
      <c r="A25" s="32">
        <v>32</v>
      </c>
      <c r="B25" s="33">
        <v>3005</v>
      </c>
      <c r="C25" s="34" t="s">
        <v>40</v>
      </c>
      <c r="D25" s="36"/>
      <c r="E25" s="29"/>
      <c r="F25" s="29"/>
      <c r="G25" s="37"/>
      <c r="H25" s="20"/>
      <c r="I25" s="1129"/>
      <c r="J25" s="1129"/>
      <c r="L25" s="21"/>
      <c r="M25" s="1085" t="s">
        <v>26</v>
      </c>
      <c r="N25" s="1086"/>
      <c r="O25" s="1086"/>
      <c r="P25" s="1087"/>
      <c r="Q25" s="4"/>
      <c r="R25" s="4"/>
      <c r="S25" s="23"/>
      <c r="T25" s="23"/>
      <c r="U25" s="4"/>
      <c r="V25" s="4"/>
      <c r="W25" s="41"/>
      <c r="X25" s="42"/>
      <c r="Y25" s="43"/>
      <c r="Z25" s="44"/>
      <c r="AA25" s="45"/>
      <c r="AB25" s="46"/>
      <c r="AC25" s="54"/>
      <c r="AE25" s="4"/>
      <c r="AF25" s="4"/>
      <c r="AG25" s="53"/>
      <c r="AH25" s="35">
        <f>ROUND(I10*O30,0)-AC23</f>
        <v>431</v>
      </c>
      <c r="AI25" s="31"/>
    </row>
    <row r="26" spans="1:35" ht="17.100000000000001" customHeight="1" x14ac:dyDescent="0.15">
      <c r="A26" s="32">
        <v>32</v>
      </c>
      <c r="B26" s="33">
        <v>3006</v>
      </c>
      <c r="C26" s="34" t="s">
        <v>41</v>
      </c>
      <c r="D26" s="36"/>
      <c r="E26" s="29"/>
      <c r="F26" s="29"/>
      <c r="G26" s="37"/>
      <c r="H26" s="4"/>
      <c r="I26" s="39"/>
      <c r="J26" s="39"/>
      <c r="L26" s="21"/>
      <c r="M26" s="1088"/>
      <c r="N26" s="1089"/>
      <c r="O26" s="1089"/>
      <c r="P26" s="1090"/>
      <c r="Q26" s="20"/>
      <c r="R26" s="23"/>
      <c r="S26" s="4"/>
      <c r="T26" s="4"/>
      <c r="U26" s="4"/>
      <c r="V26" s="4"/>
      <c r="W26" s="21"/>
      <c r="X26" s="1172" t="s">
        <v>15</v>
      </c>
      <c r="Y26" s="25" t="s">
        <v>16</v>
      </c>
      <c r="Z26" s="26" t="s">
        <v>17</v>
      </c>
      <c r="AA26" s="1157">
        <v>0.7</v>
      </c>
      <c r="AB26" s="1179"/>
      <c r="AC26" s="55"/>
      <c r="AG26" s="29"/>
      <c r="AH26" s="35">
        <f>ROUND(ROUND(I10*O30,0)*AA26,0)-AC23</f>
        <v>298</v>
      </c>
      <c r="AI26" s="31"/>
    </row>
    <row r="27" spans="1:35" ht="17.100000000000001" customHeight="1" x14ac:dyDescent="0.15">
      <c r="A27" s="32">
        <v>32</v>
      </c>
      <c r="B27" s="33">
        <v>2903</v>
      </c>
      <c r="C27" s="34" t="s">
        <v>42</v>
      </c>
      <c r="D27" s="36"/>
      <c r="E27" s="29"/>
      <c r="F27" s="29"/>
      <c r="G27" s="37"/>
      <c r="H27" s="4"/>
      <c r="I27" s="39"/>
      <c r="J27" s="39"/>
      <c r="L27" s="21"/>
      <c r="M27" s="1088"/>
      <c r="N27" s="1089"/>
      <c r="O27" s="1089"/>
      <c r="P27" s="1090"/>
      <c r="Q27" s="24"/>
      <c r="R27" s="26"/>
      <c r="S27" s="25"/>
      <c r="T27" s="25"/>
      <c r="U27" s="25"/>
      <c r="V27" s="25"/>
      <c r="W27" s="38"/>
      <c r="X27" s="1173"/>
      <c r="Y27" s="25" t="s">
        <v>19</v>
      </c>
      <c r="Z27" s="26" t="s">
        <v>17</v>
      </c>
      <c r="AA27" s="1157">
        <v>0.5</v>
      </c>
      <c r="AB27" s="1179"/>
      <c r="AC27" s="55"/>
      <c r="AG27" s="29"/>
      <c r="AH27" s="35">
        <f>ROUND(ROUND(I10*O30,0)*AA27,0)-AC23</f>
        <v>210</v>
      </c>
      <c r="AI27" s="31"/>
    </row>
    <row r="28" spans="1:35" ht="17.100000000000001" customHeight="1" x14ac:dyDescent="0.15">
      <c r="A28" s="32">
        <v>32</v>
      </c>
      <c r="B28" s="33">
        <v>3007</v>
      </c>
      <c r="C28" s="34" t="s">
        <v>43</v>
      </c>
      <c r="D28" s="36"/>
      <c r="E28" s="29"/>
      <c r="F28" s="29"/>
      <c r="G28" s="37"/>
      <c r="H28" s="4"/>
      <c r="L28" s="21"/>
      <c r="M28" s="1088"/>
      <c r="N28" s="1089"/>
      <c r="O28" s="1089"/>
      <c r="P28" s="1090"/>
      <c r="Q28" s="1085" t="s">
        <v>22</v>
      </c>
      <c r="R28" s="1086"/>
      <c r="S28" s="1086"/>
      <c r="T28" s="1086"/>
      <c r="U28" s="40"/>
      <c r="V28" s="40"/>
      <c r="W28" s="41"/>
      <c r="X28" s="42"/>
      <c r="Y28" s="43"/>
      <c r="Z28" s="44"/>
      <c r="AA28" s="45"/>
      <c r="AB28" s="46"/>
      <c r="AC28" s="20"/>
      <c r="AD28" s="4"/>
      <c r="AE28" s="4"/>
      <c r="AF28" s="4"/>
      <c r="AG28" s="4"/>
      <c r="AH28" s="35">
        <f>ROUND(ROUND(I10*O30,0)*V30,0)-AC23</f>
        <v>409</v>
      </c>
      <c r="AI28" s="31"/>
    </row>
    <row r="29" spans="1:35" ht="17.100000000000001" customHeight="1" x14ac:dyDescent="0.15">
      <c r="A29" s="32">
        <v>32</v>
      </c>
      <c r="B29" s="33">
        <v>3008</v>
      </c>
      <c r="C29" s="34" t="s">
        <v>44</v>
      </c>
      <c r="D29" s="36"/>
      <c r="E29" s="29"/>
      <c r="F29" s="29"/>
      <c r="G29" s="37"/>
      <c r="H29" s="20"/>
      <c r="L29" s="21"/>
      <c r="M29" s="20"/>
      <c r="N29" s="39"/>
      <c r="O29" s="4"/>
      <c r="P29" s="21"/>
      <c r="Q29" s="1088"/>
      <c r="R29" s="1089"/>
      <c r="S29" s="1089"/>
      <c r="T29" s="1089"/>
      <c r="U29" s="23"/>
      <c r="V29" s="1158"/>
      <c r="W29" s="1159"/>
      <c r="X29" s="1172" t="s">
        <v>15</v>
      </c>
      <c r="Y29" s="25" t="s">
        <v>16</v>
      </c>
      <c r="Z29" s="26" t="s">
        <v>17</v>
      </c>
      <c r="AA29" s="1157">
        <v>0.7</v>
      </c>
      <c r="AB29" s="1179"/>
      <c r="AC29" s="36"/>
      <c r="AD29" s="4"/>
      <c r="AE29" s="4"/>
      <c r="AF29" s="4"/>
      <c r="AG29" s="29"/>
      <c r="AH29" s="35">
        <f>ROUND(ROUND(ROUND(I10*O30,0)*V30,0)*AA29,0)-AC23</f>
        <v>283</v>
      </c>
      <c r="AI29" s="31"/>
    </row>
    <row r="30" spans="1:35" ht="17.100000000000001" customHeight="1" x14ac:dyDescent="0.15">
      <c r="A30" s="32">
        <v>32</v>
      </c>
      <c r="B30" s="33">
        <v>2904</v>
      </c>
      <c r="C30" s="34" t="s">
        <v>45</v>
      </c>
      <c r="D30" s="36"/>
      <c r="E30" s="29"/>
      <c r="F30" s="29"/>
      <c r="G30" s="37"/>
      <c r="H30" s="20"/>
      <c r="L30" s="21"/>
      <c r="M30" s="24"/>
      <c r="N30" s="26" t="s">
        <v>17</v>
      </c>
      <c r="O30" s="1180">
        <v>0.96499999999999997</v>
      </c>
      <c r="P30" s="1181"/>
      <c r="Q30" s="1122"/>
      <c r="R30" s="1123"/>
      <c r="S30" s="1123"/>
      <c r="T30" s="1123"/>
      <c r="U30" s="26" t="s">
        <v>17</v>
      </c>
      <c r="V30" s="1170">
        <v>0.95</v>
      </c>
      <c r="W30" s="1171"/>
      <c r="X30" s="1173"/>
      <c r="Y30" s="25" t="s">
        <v>19</v>
      </c>
      <c r="Z30" s="26" t="s">
        <v>17</v>
      </c>
      <c r="AA30" s="1157">
        <v>0.5</v>
      </c>
      <c r="AB30" s="1179"/>
      <c r="AC30" s="56"/>
      <c r="AD30" s="25"/>
      <c r="AE30" s="25"/>
      <c r="AF30" s="25"/>
      <c r="AG30" s="57"/>
      <c r="AH30" s="35">
        <f>ROUND(ROUND(ROUND(I10*O30,0)*V30,0)*AA30,0)-AC23</f>
        <v>199</v>
      </c>
      <c r="AI30" s="31"/>
    </row>
    <row r="31" spans="1:35" ht="17.100000000000001" customHeight="1" x14ac:dyDescent="0.15">
      <c r="A31" s="32">
        <v>32</v>
      </c>
      <c r="B31" s="33">
        <v>3011</v>
      </c>
      <c r="C31" s="34" t="s">
        <v>46</v>
      </c>
      <c r="D31" s="36"/>
      <c r="E31" s="29"/>
      <c r="F31" s="29"/>
      <c r="G31" s="37"/>
      <c r="H31" s="20"/>
      <c r="L31" s="21"/>
      <c r="M31" s="47"/>
      <c r="N31" s="48"/>
      <c r="O31" s="48"/>
      <c r="P31" s="49"/>
      <c r="Q31" s="4"/>
      <c r="R31" s="4"/>
      <c r="S31" s="23"/>
      <c r="T31" s="23"/>
      <c r="U31" s="4"/>
      <c r="V31" s="4"/>
      <c r="W31" s="41"/>
      <c r="X31" s="42"/>
      <c r="Y31" s="43"/>
      <c r="Z31" s="44"/>
      <c r="AA31" s="50"/>
      <c r="AB31" s="51"/>
      <c r="AC31" s="1085" t="s">
        <v>47</v>
      </c>
      <c r="AD31" s="1086"/>
      <c r="AE31" s="1086"/>
      <c r="AF31" s="1086"/>
      <c r="AG31" s="1086"/>
      <c r="AH31" s="35">
        <f>ROUND(I10,0)-AC35</f>
        <v>432</v>
      </c>
      <c r="AI31" s="31"/>
    </row>
    <row r="32" spans="1:35" ht="17.100000000000001" customHeight="1" x14ac:dyDescent="0.15">
      <c r="A32" s="32">
        <v>32</v>
      </c>
      <c r="B32" s="33">
        <v>3012</v>
      </c>
      <c r="C32" s="34" t="s">
        <v>48</v>
      </c>
      <c r="D32" s="36"/>
      <c r="E32" s="29"/>
      <c r="F32" s="29"/>
      <c r="G32" s="37"/>
      <c r="H32" s="20"/>
      <c r="L32" s="21"/>
      <c r="M32" s="20"/>
      <c r="P32" s="21"/>
      <c r="Q32" s="20"/>
      <c r="R32" s="23"/>
      <c r="S32" s="4"/>
      <c r="T32" s="4"/>
      <c r="U32" s="4"/>
      <c r="V32" s="4"/>
      <c r="W32" s="21"/>
      <c r="X32" s="1172" t="s">
        <v>15</v>
      </c>
      <c r="Y32" s="25" t="s">
        <v>16</v>
      </c>
      <c r="Z32" s="26" t="s">
        <v>17</v>
      </c>
      <c r="AA32" s="1170">
        <v>0.7</v>
      </c>
      <c r="AB32" s="1171"/>
      <c r="AC32" s="1088"/>
      <c r="AD32" s="1089"/>
      <c r="AE32" s="1089"/>
      <c r="AF32" s="1089"/>
      <c r="AG32" s="1089"/>
      <c r="AH32" s="35">
        <f>ROUND(I10*AA32,0)-AC35</f>
        <v>294</v>
      </c>
      <c r="AI32" s="31"/>
    </row>
    <row r="33" spans="1:35" ht="17.100000000000001" customHeight="1" x14ac:dyDescent="0.15">
      <c r="A33" s="32">
        <v>32</v>
      </c>
      <c r="B33" s="33">
        <v>2905</v>
      </c>
      <c r="C33" s="34" t="s">
        <v>49</v>
      </c>
      <c r="D33" s="36"/>
      <c r="E33" s="29"/>
      <c r="F33" s="29"/>
      <c r="G33" s="37"/>
      <c r="H33" s="20"/>
      <c r="L33" s="21"/>
      <c r="M33" s="20"/>
      <c r="P33" s="21"/>
      <c r="Q33" s="24"/>
      <c r="R33" s="26"/>
      <c r="S33" s="25"/>
      <c r="T33" s="25"/>
      <c r="U33" s="25"/>
      <c r="V33" s="25"/>
      <c r="W33" s="38"/>
      <c r="X33" s="1173"/>
      <c r="Y33" s="25" t="s">
        <v>19</v>
      </c>
      <c r="Z33" s="26" t="s">
        <v>17</v>
      </c>
      <c r="AA33" s="1170">
        <v>0.5</v>
      </c>
      <c r="AB33" s="1171"/>
      <c r="AC33" s="1088"/>
      <c r="AD33" s="1089"/>
      <c r="AE33" s="1089"/>
      <c r="AF33" s="1089"/>
      <c r="AG33" s="1089"/>
      <c r="AH33" s="35">
        <f>ROUND(I10*AA33,0)-AC35</f>
        <v>203</v>
      </c>
      <c r="AI33" s="31"/>
    </row>
    <row r="34" spans="1:35" ht="17.100000000000001" customHeight="1" x14ac:dyDescent="0.15">
      <c r="A34" s="32">
        <v>32</v>
      </c>
      <c r="B34" s="33">
        <v>3013</v>
      </c>
      <c r="C34" s="34" t="s">
        <v>50</v>
      </c>
      <c r="D34" s="36"/>
      <c r="E34" s="29"/>
      <c r="F34" s="29"/>
      <c r="G34" s="37"/>
      <c r="H34" s="20"/>
      <c r="I34" s="2"/>
      <c r="J34" s="2"/>
      <c r="K34" s="2"/>
      <c r="L34" s="21"/>
      <c r="M34" s="20"/>
      <c r="N34" s="39"/>
      <c r="O34" s="4"/>
      <c r="P34" s="21"/>
      <c r="Q34" s="1085" t="s">
        <v>22</v>
      </c>
      <c r="R34" s="1086"/>
      <c r="S34" s="1086"/>
      <c r="T34" s="1086"/>
      <c r="U34" s="40"/>
      <c r="V34" s="40"/>
      <c r="W34" s="41"/>
      <c r="X34" s="42"/>
      <c r="Y34" s="43"/>
      <c r="Z34" s="44"/>
      <c r="AA34" s="45"/>
      <c r="AB34" s="46"/>
      <c r="AC34" s="1088"/>
      <c r="AD34" s="1089"/>
      <c r="AE34" s="1089"/>
      <c r="AF34" s="1089"/>
      <c r="AG34" s="1089"/>
      <c r="AH34" s="35">
        <f>ROUND(I10*V36,0)-AC35</f>
        <v>409</v>
      </c>
      <c r="AI34" s="31"/>
    </row>
    <row r="35" spans="1:35" ht="17.100000000000001" customHeight="1" x14ac:dyDescent="0.15">
      <c r="A35" s="32">
        <v>32</v>
      </c>
      <c r="B35" s="33">
        <v>3014</v>
      </c>
      <c r="C35" s="34" t="s">
        <v>51</v>
      </c>
      <c r="D35" s="36"/>
      <c r="E35" s="29"/>
      <c r="F35" s="29"/>
      <c r="G35" s="37"/>
      <c r="H35" s="20"/>
      <c r="I35" s="2"/>
      <c r="J35" s="2"/>
      <c r="K35" s="2"/>
      <c r="L35" s="21"/>
      <c r="M35" s="20"/>
      <c r="N35" s="39"/>
      <c r="O35" s="4"/>
      <c r="P35" s="21"/>
      <c r="Q35" s="1088"/>
      <c r="R35" s="1089"/>
      <c r="S35" s="1089"/>
      <c r="T35" s="1089"/>
      <c r="U35" s="23"/>
      <c r="V35" s="1158"/>
      <c r="W35" s="1159"/>
      <c r="X35" s="1172" t="s">
        <v>15</v>
      </c>
      <c r="Y35" s="25" t="s">
        <v>16</v>
      </c>
      <c r="Z35" s="26" t="s">
        <v>17</v>
      </c>
      <c r="AA35" s="1170">
        <v>0.7</v>
      </c>
      <c r="AB35" s="1171"/>
      <c r="AC35" s="1174">
        <v>27</v>
      </c>
      <c r="AD35" s="1175"/>
      <c r="AE35" s="1176" t="s">
        <v>38</v>
      </c>
      <c r="AF35" s="1177"/>
      <c r="AG35" s="1178"/>
      <c r="AH35" s="35">
        <f>ROUND(ROUND(I10*V36,0)*AA35,0)-AC35</f>
        <v>278</v>
      </c>
      <c r="AI35" s="31"/>
    </row>
    <row r="36" spans="1:35" ht="17.100000000000001" customHeight="1" x14ac:dyDescent="0.15">
      <c r="A36" s="32">
        <v>32</v>
      </c>
      <c r="B36" s="33">
        <v>2906</v>
      </c>
      <c r="C36" s="34" t="s">
        <v>52</v>
      </c>
      <c r="D36" s="36"/>
      <c r="E36" s="29"/>
      <c r="F36" s="29"/>
      <c r="G36" s="37"/>
      <c r="H36" s="20"/>
      <c r="I36" s="2"/>
      <c r="J36" s="2"/>
      <c r="K36" s="2"/>
      <c r="L36" s="21"/>
      <c r="M36" s="24"/>
      <c r="N36" s="15"/>
      <c r="O36" s="25"/>
      <c r="P36" s="38"/>
      <c r="Q36" s="1122"/>
      <c r="R36" s="1123"/>
      <c r="S36" s="1123"/>
      <c r="T36" s="1123"/>
      <c r="U36" s="26" t="s">
        <v>17</v>
      </c>
      <c r="V36" s="1170">
        <v>0.95</v>
      </c>
      <c r="W36" s="1171"/>
      <c r="X36" s="1173"/>
      <c r="Y36" s="25" t="s">
        <v>19</v>
      </c>
      <c r="Z36" s="26" t="s">
        <v>17</v>
      </c>
      <c r="AA36" s="1170">
        <v>0.5</v>
      </c>
      <c r="AB36" s="1171"/>
      <c r="AC36" s="52"/>
      <c r="AD36" s="52"/>
      <c r="AE36" s="4"/>
      <c r="AF36" s="4"/>
      <c r="AG36" s="53"/>
      <c r="AH36" s="35">
        <f>ROUND(ROUND(I10*V36,0)*AA36,0)-AC35</f>
        <v>191</v>
      </c>
      <c r="AI36" s="31"/>
    </row>
    <row r="37" spans="1:35" ht="17.100000000000001" customHeight="1" x14ac:dyDescent="0.15">
      <c r="A37" s="32">
        <v>32</v>
      </c>
      <c r="B37" s="33">
        <v>3015</v>
      </c>
      <c r="C37" s="34" t="s">
        <v>53</v>
      </c>
      <c r="D37" s="36"/>
      <c r="E37" s="29"/>
      <c r="F37" s="29"/>
      <c r="G37" s="37"/>
      <c r="H37" s="20"/>
      <c r="I37" s="39"/>
      <c r="J37" s="39"/>
      <c r="L37" s="21"/>
      <c r="M37" s="1085" t="s">
        <v>26</v>
      </c>
      <c r="N37" s="1086"/>
      <c r="O37" s="1086"/>
      <c r="P37" s="1087"/>
      <c r="Q37" s="4"/>
      <c r="R37" s="4"/>
      <c r="S37" s="23"/>
      <c r="T37" s="23"/>
      <c r="U37" s="4"/>
      <c r="V37" s="4"/>
      <c r="W37" s="41"/>
      <c r="X37" s="42"/>
      <c r="Y37" s="43"/>
      <c r="Z37" s="44"/>
      <c r="AA37" s="45"/>
      <c r="AB37" s="46"/>
      <c r="AC37" s="54"/>
      <c r="AE37" s="4"/>
      <c r="AF37" s="4"/>
      <c r="AG37" s="53"/>
      <c r="AH37" s="35">
        <f>ROUND(I10*O42,0)-AC35</f>
        <v>416</v>
      </c>
      <c r="AI37" s="31"/>
    </row>
    <row r="38" spans="1:35" ht="17.100000000000001" customHeight="1" x14ac:dyDescent="0.15">
      <c r="A38" s="32">
        <v>32</v>
      </c>
      <c r="B38" s="33">
        <v>3016</v>
      </c>
      <c r="C38" s="34" t="s">
        <v>54</v>
      </c>
      <c r="D38" s="36"/>
      <c r="E38" s="29"/>
      <c r="F38" s="29"/>
      <c r="G38" s="37"/>
      <c r="H38" s="4"/>
      <c r="I38" s="39"/>
      <c r="J38" s="39"/>
      <c r="L38" s="21"/>
      <c r="M38" s="1088"/>
      <c r="N38" s="1089"/>
      <c r="O38" s="1089"/>
      <c r="P38" s="1090"/>
      <c r="Q38" s="20"/>
      <c r="R38" s="23"/>
      <c r="S38" s="4"/>
      <c r="T38" s="4"/>
      <c r="U38" s="4"/>
      <c r="V38" s="4"/>
      <c r="W38" s="21"/>
      <c r="X38" s="1172" t="s">
        <v>15</v>
      </c>
      <c r="Y38" s="25" t="s">
        <v>16</v>
      </c>
      <c r="Z38" s="26" t="s">
        <v>17</v>
      </c>
      <c r="AA38" s="1157">
        <v>0.7</v>
      </c>
      <c r="AB38" s="1179"/>
      <c r="AC38" s="36"/>
      <c r="AD38" s="58"/>
      <c r="AE38" s="58"/>
      <c r="AF38" s="58"/>
      <c r="AG38" s="29"/>
      <c r="AH38" s="35">
        <f>ROUND(ROUND(I10*O42,0)*AA38,0)-AC35</f>
        <v>283</v>
      </c>
      <c r="AI38" s="31"/>
    </row>
    <row r="39" spans="1:35" ht="17.100000000000001" customHeight="1" x14ac:dyDescent="0.15">
      <c r="A39" s="32">
        <v>32</v>
      </c>
      <c r="B39" s="33">
        <v>2907</v>
      </c>
      <c r="C39" s="34" t="s">
        <v>55</v>
      </c>
      <c r="D39" s="36"/>
      <c r="E39" s="29"/>
      <c r="F39" s="29"/>
      <c r="G39" s="37"/>
      <c r="H39" s="4"/>
      <c r="I39" s="39"/>
      <c r="J39" s="39"/>
      <c r="L39" s="21"/>
      <c r="M39" s="1088"/>
      <c r="N39" s="1089"/>
      <c r="O39" s="1089"/>
      <c r="P39" s="1090"/>
      <c r="Q39" s="24"/>
      <c r="R39" s="26"/>
      <c r="S39" s="25"/>
      <c r="T39" s="25"/>
      <c r="U39" s="25"/>
      <c r="V39" s="25"/>
      <c r="W39" s="38"/>
      <c r="X39" s="1173"/>
      <c r="Y39" s="25" t="s">
        <v>19</v>
      </c>
      <c r="Z39" s="26" t="s">
        <v>17</v>
      </c>
      <c r="AA39" s="1157">
        <v>0.5</v>
      </c>
      <c r="AB39" s="1179"/>
      <c r="AC39" s="36"/>
      <c r="AD39" s="58"/>
      <c r="AE39" s="58"/>
      <c r="AF39" s="58"/>
      <c r="AG39" s="29"/>
      <c r="AH39" s="35">
        <f>ROUND(ROUND(I10*O42,0)*AA39,0)-AC35</f>
        <v>195</v>
      </c>
      <c r="AI39" s="31"/>
    </row>
    <row r="40" spans="1:35" ht="17.100000000000001" customHeight="1" x14ac:dyDescent="0.15">
      <c r="A40" s="32">
        <v>32</v>
      </c>
      <c r="B40" s="33">
        <v>3017</v>
      </c>
      <c r="C40" s="34" t="s">
        <v>56</v>
      </c>
      <c r="D40" s="36"/>
      <c r="E40" s="29"/>
      <c r="F40" s="29"/>
      <c r="G40" s="37"/>
      <c r="H40" s="4"/>
      <c r="I40" s="39"/>
      <c r="J40" s="39"/>
      <c r="L40" s="21"/>
      <c r="M40" s="1088"/>
      <c r="N40" s="1089"/>
      <c r="O40" s="1089"/>
      <c r="P40" s="1090"/>
      <c r="Q40" s="1085" t="s">
        <v>22</v>
      </c>
      <c r="R40" s="1086"/>
      <c r="S40" s="1086"/>
      <c r="T40" s="1086"/>
      <c r="U40" s="40"/>
      <c r="V40" s="40"/>
      <c r="W40" s="41"/>
      <c r="X40" s="42"/>
      <c r="Y40" s="43"/>
      <c r="Z40" s="44"/>
      <c r="AA40" s="45"/>
      <c r="AB40" s="46"/>
      <c r="AC40" s="20"/>
      <c r="AD40" s="4"/>
      <c r="AE40" s="4"/>
      <c r="AF40" s="4"/>
      <c r="AG40" s="4"/>
      <c r="AH40" s="35">
        <f>ROUND(ROUND(I10*O42,0)*V42,0)-AC35</f>
        <v>394</v>
      </c>
      <c r="AI40" s="31"/>
    </row>
    <row r="41" spans="1:35" ht="17.100000000000001" customHeight="1" x14ac:dyDescent="0.15">
      <c r="A41" s="32">
        <v>32</v>
      </c>
      <c r="B41" s="33">
        <v>3018</v>
      </c>
      <c r="C41" s="34" t="s">
        <v>57</v>
      </c>
      <c r="D41" s="36"/>
      <c r="E41" s="29"/>
      <c r="F41" s="29"/>
      <c r="G41" s="37"/>
      <c r="H41" s="4"/>
      <c r="L41" s="21"/>
      <c r="M41" s="20"/>
      <c r="N41" s="39"/>
      <c r="O41" s="4"/>
      <c r="P41" s="21"/>
      <c r="Q41" s="1088"/>
      <c r="R41" s="1089"/>
      <c r="S41" s="1089"/>
      <c r="T41" s="1089"/>
      <c r="U41" s="23"/>
      <c r="V41" s="1158"/>
      <c r="W41" s="1159"/>
      <c r="X41" s="1172" t="s">
        <v>15</v>
      </c>
      <c r="Y41" s="25" t="s">
        <v>16</v>
      </c>
      <c r="Z41" s="26" t="s">
        <v>17</v>
      </c>
      <c r="AA41" s="1157">
        <v>0.7</v>
      </c>
      <c r="AB41" s="1179"/>
      <c r="AC41" s="36"/>
      <c r="AD41" s="4"/>
      <c r="AE41" s="4"/>
      <c r="AF41" s="4"/>
      <c r="AG41" s="29"/>
      <c r="AH41" s="35">
        <f>ROUND(ROUND(ROUND(I10*O42,0)*V42,0)*AA41,0)-AC35</f>
        <v>268</v>
      </c>
      <c r="AI41" s="31"/>
    </row>
    <row r="42" spans="1:35" ht="17.100000000000001" customHeight="1" x14ac:dyDescent="0.15">
      <c r="A42" s="32">
        <v>32</v>
      </c>
      <c r="B42" s="33">
        <v>2908</v>
      </c>
      <c r="C42" s="34" t="s">
        <v>58</v>
      </c>
      <c r="D42" s="36"/>
      <c r="E42" s="29"/>
      <c r="F42" s="29"/>
      <c r="G42" s="37"/>
      <c r="H42" s="20"/>
      <c r="L42" s="21"/>
      <c r="M42" s="24"/>
      <c r="N42" s="26" t="s">
        <v>17</v>
      </c>
      <c r="O42" s="1180">
        <v>0.96499999999999997</v>
      </c>
      <c r="P42" s="1181"/>
      <c r="Q42" s="1122"/>
      <c r="R42" s="1123"/>
      <c r="S42" s="1123"/>
      <c r="T42" s="1123"/>
      <c r="U42" s="26" t="s">
        <v>17</v>
      </c>
      <c r="V42" s="1170">
        <v>0.95</v>
      </c>
      <c r="W42" s="1171"/>
      <c r="X42" s="1173"/>
      <c r="Y42" s="25" t="s">
        <v>19</v>
      </c>
      <c r="Z42" s="26" t="s">
        <v>17</v>
      </c>
      <c r="AA42" s="1157">
        <v>0.5</v>
      </c>
      <c r="AB42" s="1179"/>
      <c r="AC42" s="56"/>
      <c r="AD42" s="25"/>
      <c r="AE42" s="25"/>
      <c r="AF42" s="25"/>
      <c r="AG42" s="57"/>
      <c r="AH42" s="35">
        <f>ROUND(ROUND(ROUND(I10*O42,0)*V42,0)*AA42,0)-AC35</f>
        <v>184</v>
      </c>
      <c r="AI42" s="31"/>
    </row>
    <row r="43" spans="1:35" ht="17.100000000000001" customHeight="1" x14ac:dyDescent="0.15">
      <c r="A43" s="32">
        <v>32</v>
      </c>
      <c r="B43" s="33">
        <v>2121</v>
      </c>
      <c r="C43" s="34" t="s">
        <v>59</v>
      </c>
      <c r="D43" s="36"/>
      <c r="E43" s="29"/>
      <c r="F43" s="29"/>
      <c r="G43" s="37"/>
      <c r="H43" s="47" t="s">
        <v>60</v>
      </c>
      <c r="I43" s="40"/>
      <c r="J43" s="40"/>
      <c r="K43" s="40"/>
      <c r="L43" s="41"/>
      <c r="M43" s="47"/>
      <c r="N43" s="48"/>
      <c r="O43" s="48"/>
      <c r="P43" s="49"/>
      <c r="Q43" s="4"/>
      <c r="R43" s="4"/>
      <c r="S43" s="23"/>
      <c r="T43" s="23"/>
      <c r="U43" s="4"/>
      <c r="V43" s="4"/>
      <c r="W43" s="41"/>
      <c r="X43" s="42"/>
      <c r="Y43" s="43"/>
      <c r="Z43" s="44"/>
      <c r="AA43" s="50"/>
      <c r="AB43" s="51"/>
      <c r="AC43" s="29"/>
      <c r="AD43" s="4"/>
      <c r="AE43" s="4"/>
      <c r="AF43" s="4"/>
      <c r="AG43" s="29"/>
      <c r="AH43" s="35">
        <f>ROUND(I46,0)</f>
        <v>387</v>
      </c>
      <c r="AI43" s="31"/>
    </row>
    <row r="44" spans="1:35" ht="17.100000000000001" customHeight="1" x14ac:dyDescent="0.15">
      <c r="A44" s="32">
        <v>32</v>
      </c>
      <c r="B44" s="33">
        <v>2122</v>
      </c>
      <c r="C44" s="34" t="s">
        <v>61</v>
      </c>
      <c r="D44" s="36"/>
      <c r="E44" s="29"/>
      <c r="F44" s="29"/>
      <c r="G44" s="37"/>
      <c r="H44" s="20"/>
      <c r="L44" s="21"/>
      <c r="M44" s="20"/>
      <c r="P44" s="21"/>
      <c r="Q44" s="20"/>
      <c r="R44" s="23"/>
      <c r="S44" s="4"/>
      <c r="T44" s="4"/>
      <c r="U44" s="4"/>
      <c r="V44" s="4"/>
      <c r="W44" s="21"/>
      <c r="X44" s="1172" t="s">
        <v>15</v>
      </c>
      <c r="Y44" s="25" t="s">
        <v>16</v>
      </c>
      <c r="Z44" s="26" t="s">
        <v>17</v>
      </c>
      <c r="AA44" s="1170">
        <v>0.7</v>
      </c>
      <c r="AB44" s="1171"/>
      <c r="AC44" s="29"/>
      <c r="AD44" s="4"/>
      <c r="AE44" s="4"/>
      <c r="AF44" s="4"/>
      <c r="AG44" s="29"/>
      <c r="AH44" s="35">
        <f>ROUND(I46*AA44,0)</f>
        <v>271</v>
      </c>
      <c r="AI44" s="31"/>
    </row>
    <row r="45" spans="1:35" ht="17.100000000000001" customHeight="1" x14ac:dyDescent="0.15">
      <c r="A45" s="32">
        <v>32</v>
      </c>
      <c r="B45" s="33">
        <v>2427</v>
      </c>
      <c r="C45" s="34" t="s">
        <v>62</v>
      </c>
      <c r="D45" s="36"/>
      <c r="E45" s="29"/>
      <c r="F45" s="29"/>
      <c r="G45" s="37"/>
      <c r="H45" s="20"/>
      <c r="L45" s="21"/>
      <c r="M45" s="20"/>
      <c r="P45" s="21"/>
      <c r="Q45" s="24"/>
      <c r="R45" s="26"/>
      <c r="S45" s="25"/>
      <c r="T45" s="25"/>
      <c r="U45" s="25"/>
      <c r="V45" s="25"/>
      <c r="W45" s="38"/>
      <c r="X45" s="1173"/>
      <c r="Y45" s="25" t="s">
        <v>19</v>
      </c>
      <c r="Z45" s="26" t="s">
        <v>17</v>
      </c>
      <c r="AA45" s="1170">
        <v>0.5</v>
      </c>
      <c r="AB45" s="1171"/>
      <c r="AC45" s="29"/>
      <c r="AD45" s="4"/>
      <c r="AE45" s="4"/>
      <c r="AF45" s="4"/>
      <c r="AG45" s="29"/>
      <c r="AH45" s="35">
        <f>ROUND(I46*AA45,0)</f>
        <v>194</v>
      </c>
      <c r="AI45" s="31"/>
    </row>
    <row r="46" spans="1:35" ht="17.100000000000001" customHeight="1" x14ac:dyDescent="0.15">
      <c r="A46" s="32">
        <v>32</v>
      </c>
      <c r="B46" s="33">
        <v>2123</v>
      </c>
      <c r="C46" s="34" t="s">
        <v>63</v>
      </c>
      <c r="D46" s="36"/>
      <c r="E46" s="29"/>
      <c r="F46" s="29"/>
      <c r="G46" s="37"/>
      <c r="H46" s="20"/>
      <c r="I46" s="1108">
        <v>387</v>
      </c>
      <c r="J46" s="1108"/>
      <c r="K46" s="4" t="s">
        <v>21</v>
      </c>
      <c r="L46" s="21"/>
      <c r="M46" s="20"/>
      <c r="N46" s="39"/>
      <c r="O46" s="4"/>
      <c r="P46" s="21"/>
      <c r="Q46" s="1085" t="s">
        <v>22</v>
      </c>
      <c r="R46" s="1086"/>
      <c r="S46" s="1086"/>
      <c r="T46" s="1086"/>
      <c r="U46" s="40"/>
      <c r="V46" s="40"/>
      <c r="W46" s="41"/>
      <c r="X46" s="42"/>
      <c r="Y46" s="43"/>
      <c r="Z46" s="44"/>
      <c r="AA46" s="45"/>
      <c r="AB46" s="46"/>
      <c r="AC46" s="29"/>
      <c r="AE46" s="4"/>
      <c r="AF46" s="4"/>
      <c r="AG46" s="29"/>
      <c r="AH46" s="35">
        <f>ROUND(I46*V48,0)</f>
        <v>368</v>
      </c>
      <c r="AI46" s="31"/>
    </row>
    <row r="47" spans="1:35" ht="17.100000000000001" customHeight="1" x14ac:dyDescent="0.15">
      <c r="A47" s="32">
        <v>32</v>
      </c>
      <c r="B47" s="33">
        <v>2124</v>
      </c>
      <c r="C47" s="34" t="s">
        <v>64</v>
      </c>
      <c r="D47" s="36"/>
      <c r="E47" s="29"/>
      <c r="F47" s="29"/>
      <c r="G47" s="37"/>
      <c r="H47" s="20"/>
      <c r="I47" s="2"/>
      <c r="J47" s="2"/>
      <c r="K47" s="2"/>
      <c r="L47" s="21"/>
      <c r="M47" s="20"/>
      <c r="N47" s="39"/>
      <c r="O47" s="4"/>
      <c r="P47" s="21"/>
      <c r="Q47" s="1088"/>
      <c r="R47" s="1089"/>
      <c r="S47" s="1089"/>
      <c r="T47" s="1089"/>
      <c r="U47" s="23"/>
      <c r="V47" s="1158"/>
      <c r="W47" s="1159"/>
      <c r="X47" s="1172" t="s">
        <v>15</v>
      </c>
      <c r="Y47" s="25" t="s">
        <v>16</v>
      </c>
      <c r="Z47" s="26" t="s">
        <v>17</v>
      </c>
      <c r="AA47" s="1170">
        <v>0.7</v>
      </c>
      <c r="AB47" s="1171"/>
      <c r="AC47" s="29"/>
      <c r="AE47" s="4"/>
      <c r="AF47" s="4"/>
      <c r="AG47" s="29"/>
      <c r="AH47" s="35">
        <f>ROUND(ROUND(I46*V48,0)*AA47,0)</f>
        <v>258</v>
      </c>
      <c r="AI47" s="31"/>
    </row>
    <row r="48" spans="1:35" ht="17.100000000000001" customHeight="1" x14ac:dyDescent="0.15">
      <c r="A48" s="32">
        <v>32</v>
      </c>
      <c r="B48" s="33">
        <v>2428</v>
      </c>
      <c r="C48" s="34" t="s">
        <v>65</v>
      </c>
      <c r="D48" s="36"/>
      <c r="E48" s="29"/>
      <c r="F48" s="29"/>
      <c r="G48" s="37"/>
      <c r="H48" s="20"/>
      <c r="I48" s="2"/>
      <c r="J48" s="2"/>
      <c r="K48" s="2"/>
      <c r="L48" s="21"/>
      <c r="M48" s="24"/>
      <c r="N48" s="15"/>
      <c r="O48" s="25"/>
      <c r="P48" s="38"/>
      <c r="Q48" s="1122"/>
      <c r="R48" s="1123"/>
      <c r="S48" s="1123"/>
      <c r="T48" s="1123"/>
      <c r="U48" s="26" t="s">
        <v>17</v>
      </c>
      <c r="V48" s="1170">
        <v>0.95</v>
      </c>
      <c r="W48" s="1171"/>
      <c r="X48" s="1173"/>
      <c r="Y48" s="25" t="s">
        <v>19</v>
      </c>
      <c r="Z48" s="26" t="s">
        <v>17</v>
      </c>
      <c r="AA48" s="1170">
        <v>0.5</v>
      </c>
      <c r="AB48" s="1171"/>
      <c r="AC48" s="29"/>
      <c r="AE48" s="4"/>
      <c r="AF48" s="4"/>
      <c r="AG48" s="29"/>
      <c r="AH48" s="35">
        <f>ROUND(ROUND(I46*V48,0)*AA48,0)</f>
        <v>184</v>
      </c>
      <c r="AI48" s="31"/>
    </row>
    <row r="49" spans="1:35" ht="17.100000000000001" customHeight="1" x14ac:dyDescent="0.15">
      <c r="A49" s="32">
        <v>32</v>
      </c>
      <c r="B49" s="33">
        <v>2125</v>
      </c>
      <c r="C49" s="34" t="s">
        <v>66</v>
      </c>
      <c r="D49" s="36"/>
      <c r="E49" s="29"/>
      <c r="F49" s="29"/>
      <c r="G49" s="37"/>
      <c r="H49" s="20"/>
      <c r="I49" s="2"/>
      <c r="J49" s="2"/>
      <c r="K49" s="2"/>
      <c r="L49" s="21"/>
      <c r="M49" s="1085" t="s">
        <v>26</v>
      </c>
      <c r="N49" s="1086"/>
      <c r="O49" s="1086"/>
      <c r="P49" s="1087"/>
      <c r="Q49" s="4"/>
      <c r="R49" s="4"/>
      <c r="S49" s="23"/>
      <c r="T49" s="23"/>
      <c r="U49" s="4"/>
      <c r="V49" s="4"/>
      <c r="W49" s="41"/>
      <c r="X49" s="42"/>
      <c r="Y49" s="43"/>
      <c r="Z49" s="44"/>
      <c r="AA49" s="45"/>
      <c r="AB49" s="46"/>
      <c r="AC49" s="29"/>
      <c r="AD49" s="4"/>
      <c r="AE49" s="4"/>
      <c r="AF49" s="4"/>
      <c r="AG49" s="29"/>
      <c r="AH49" s="35">
        <f>ROUND(I46*O54,0)</f>
        <v>373</v>
      </c>
      <c r="AI49" s="31"/>
    </row>
    <row r="50" spans="1:35" ht="17.100000000000001" customHeight="1" x14ac:dyDescent="0.15">
      <c r="A50" s="32">
        <v>32</v>
      </c>
      <c r="B50" s="33">
        <v>2126</v>
      </c>
      <c r="C50" s="34" t="s">
        <v>67</v>
      </c>
      <c r="D50" s="36"/>
      <c r="E50" s="29"/>
      <c r="F50" s="29"/>
      <c r="G50" s="37"/>
      <c r="H50" s="4"/>
      <c r="I50" s="39"/>
      <c r="J50" s="39"/>
      <c r="L50" s="21"/>
      <c r="M50" s="1088"/>
      <c r="N50" s="1089"/>
      <c r="O50" s="1089"/>
      <c r="P50" s="1090"/>
      <c r="Q50" s="20"/>
      <c r="R50" s="23"/>
      <c r="S50" s="4"/>
      <c r="T50" s="4"/>
      <c r="U50" s="4"/>
      <c r="V50" s="4"/>
      <c r="W50" s="21"/>
      <c r="X50" s="1172" t="s">
        <v>15</v>
      </c>
      <c r="Y50" s="25" t="s">
        <v>16</v>
      </c>
      <c r="Z50" s="26" t="s">
        <v>17</v>
      </c>
      <c r="AA50" s="1157">
        <v>0.7</v>
      </c>
      <c r="AB50" s="1179"/>
      <c r="AC50" s="29"/>
      <c r="AD50" s="4"/>
      <c r="AE50" s="4"/>
      <c r="AF50" s="4"/>
      <c r="AG50" s="29"/>
      <c r="AH50" s="35">
        <f>ROUND(ROUND(I46*O54,0)*AA50,0)</f>
        <v>261</v>
      </c>
      <c r="AI50" s="31"/>
    </row>
    <row r="51" spans="1:35" ht="17.100000000000001" customHeight="1" x14ac:dyDescent="0.15">
      <c r="A51" s="32">
        <v>32</v>
      </c>
      <c r="B51" s="33">
        <v>2429</v>
      </c>
      <c r="C51" s="34" t="s">
        <v>68</v>
      </c>
      <c r="D51" s="36"/>
      <c r="E51" s="29"/>
      <c r="F51" s="29"/>
      <c r="G51" s="37"/>
      <c r="H51" s="4"/>
      <c r="I51" s="39"/>
      <c r="J51" s="39"/>
      <c r="L51" s="21"/>
      <c r="M51" s="1088"/>
      <c r="N51" s="1089"/>
      <c r="O51" s="1089"/>
      <c r="P51" s="1090"/>
      <c r="Q51" s="24"/>
      <c r="R51" s="26"/>
      <c r="S51" s="25"/>
      <c r="T51" s="25"/>
      <c r="U51" s="25"/>
      <c r="V51" s="25"/>
      <c r="W51" s="38"/>
      <c r="X51" s="1173"/>
      <c r="Y51" s="25" t="s">
        <v>19</v>
      </c>
      <c r="Z51" s="26" t="s">
        <v>17</v>
      </c>
      <c r="AA51" s="1157">
        <v>0.5</v>
      </c>
      <c r="AB51" s="1179"/>
      <c r="AC51" s="29"/>
      <c r="AD51" s="4"/>
      <c r="AE51" s="4"/>
      <c r="AF51" s="4"/>
      <c r="AG51" s="29"/>
      <c r="AH51" s="35">
        <f>ROUND(ROUND(I46*O54,0)*AA51,0)</f>
        <v>187</v>
      </c>
      <c r="AI51" s="31"/>
    </row>
    <row r="52" spans="1:35" ht="17.100000000000001" customHeight="1" x14ac:dyDescent="0.15">
      <c r="A52" s="32">
        <v>32</v>
      </c>
      <c r="B52" s="33">
        <v>2127</v>
      </c>
      <c r="C52" s="34" t="s">
        <v>69</v>
      </c>
      <c r="D52" s="36"/>
      <c r="E52" s="29"/>
      <c r="F52" s="29"/>
      <c r="G52" s="37"/>
      <c r="H52" s="4"/>
      <c r="L52" s="21"/>
      <c r="M52" s="1088"/>
      <c r="N52" s="1089"/>
      <c r="O52" s="1089"/>
      <c r="P52" s="1090"/>
      <c r="Q52" s="1085" t="s">
        <v>22</v>
      </c>
      <c r="R52" s="1086"/>
      <c r="S52" s="1086"/>
      <c r="T52" s="1086"/>
      <c r="U52" s="40"/>
      <c r="V52" s="40"/>
      <c r="W52" s="41"/>
      <c r="X52" s="42"/>
      <c r="Y52" s="43"/>
      <c r="Z52" s="44"/>
      <c r="AA52" s="45"/>
      <c r="AB52" s="46"/>
      <c r="AC52" s="29"/>
      <c r="AD52" s="4"/>
      <c r="AE52" s="4"/>
      <c r="AF52" s="4"/>
      <c r="AG52" s="29"/>
      <c r="AH52" s="35">
        <f>ROUND(ROUND(I46*O54,0)*V54,0)</f>
        <v>354</v>
      </c>
      <c r="AI52" s="31"/>
    </row>
    <row r="53" spans="1:35" ht="17.100000000000001" customHeight="1" x14ac:dyDescent="0.15">
      <c r="A53" s="32">
        <v>32</v>
      </c>
      <c r="B53" s="33">
        <v>2128</v>
      </c>
      <c r="C53" s="34" t="s">
        <v>70</v>
      </c>
      <c r="D53" s="36"/>
      <c r="E53" s="29"/>
      <c r="F53" s="29"/>
      <c r="G53" s="37"/>
      <c r="H53" s="20"/>
      <c r="L53" s="21"/>
      <c r="M53" s="20"/>
      <c r="N53" s="39"/>
      <c r="O53" s="4"/>
      <c r="P53" s="21"/>
      <c r="Q53" s="1088"/>
      <c r="R53" s="1089"/>
      <c r="S53" s="1089"/>
      <c r="T53" s="1089"/>
      <c r="U53" s="23"/>
      <c r="V53" s="1158"/>
      <c r="W53" s="1159"/>
      <c r="X53" s="1172" t="s">
        <v>15</v>
      </c>
      <c r="Y53" s="25" t="s">
        <v>16</v>
      </c>
      <c r="Z53" s="26" t="s">
        <v>17</v>
      </c>
      <c r="AA53" s="1157">
        <v>0.7</v>
      </c>
      <c r="AB53" s="1179"/>
      <c r="AC53" s="29"/>
      <c r="AD53" s="4"/>
      <c r="AE53" s="4"/>
      <c r="AF53" s="4"/>
      <c r="AG53" s="29"/>
      <c r="AH53" s="35">
        <f>ROUND(ROUND(ROUND(I46*O54,0)*V54,0)*AA53,0)</f>
        <v>248</v>
      </c>
      <c r="AI53" s="31"/>
    </row>
    <row r="54" spans="1:35" ht="17.100000000000001" customHeight="1" x14ac:dyDescent="0.15">
      <c r="A54" s="32">
        <v>32</v>
      </c>
      <c r="B54" s="33">
        <v>2430</v>
      </c>
      <c r="C54" s="34" t="s">
        <v>71</v>
      </c>
      <c r="D54" s="36"/>
      <c r="E54" s="29"/>
      <c r="F54" s="29"/>
      <c r="G54" s="37"/>
      <c r="H54" s="20"/>
      <c r="L54" s="21"/>
      <c r="M54" s="24"/>
      <c r="N54" s="26" t="s">
        <v>17</v>
      </c>
      <c r="O54" s="1180">
        <v>0.96499999999999997</v>
      </c>
      <c r="P54" s="1181"/>
      <c r="Q54" s="1122"/>
      <c r="R54" s="1123"/>
      <c r="S54" s="1123"/>
      <c r="T54" s="1123"/>
      <c r="U54" s="26" t="s">
        <v>17</v>
      </c>
      <c r="V54" s="1170">
        <v>0.95</v>
      </c>
      <c r="W54" s="1171"/>
      <c r="X54" s="1173"/>
      <c r="Y54" s="25" t="s">
        <v>19</v>
      </c>
      <c r="Z54" s="26" t="s">
        <v>17</v>
      </c>
      <c r="AA54" s="1157">
        <v>0.5</v>
      </c>
      <c r="AB54" s="1179"/>
      <c r="AC54" s="29"/>
      <c r="AD54" s="25"/>
      <c r="AE54" s="25"/>
      <c r="AF54" s="4"/>
      <c r="AG54" s="29"/>
      <c r="AH54" s="35">
        <f>ROUND(ROUND(ROUND(I46*O54,0)*V54,0)*AA54,0)</f>
        <v>177</v>
      </c>
      <c r="AI54" s="31"/>
    </row>
    <row r="55" spans="1:35" ht="17.100000000000001" customHeight="1" x14ac:dyDescent="0.15">
      <c r="A55" s="32">
        <v>32</v>
      </c>
      <c r="B55" s="33">
        <v>3021</v>
      </c>
      <c r="C55" s="34" t="s">
        <v>72</v>
      </c>
      <c r="D55" s="36"/>
      <c r="E55" s="29"/>
      <c r="F55" s="29"/>
      <c r="G55" s="37"/>
      <c r="H55" s="20"/>
      <c r="L55" s="21"/>
      <c r="M55" s="47"/>
      <c r="N55" s="48"/>
      <c r="O55" s="48"/>
      <c r="P55" s="49"/>
      <c r="Q55" s="4"/>
      <c r="R55" s="4"/>
      <c r="S55" s="23"/>
      <c r="T55" s="23"/>
      <c r="U55" s="4"/>
      <c r="V55" s="4"/>
      <c r="W55" s="41"/>
      <c r="X55" s="42"/>
      <c r="Y55" s="43"/>
      <c r="Z55" s="44"/>
      <c r="AA55" s="50"/>
      <c r="AB55" s="51"/>
      <c r="AC55" s="1085" t="s">
        <v>33</v>
      </c>
      <c r="AD55" s="1086"/>
      <c r="AE55" s="1086"/>
      <c r="AF55" s="1086"/>
      <c r="AG55" s="1086"/>
      <c r="AH55" s="35">
        <f>ROUND(I46,0)-AC59</f>
        <v>375</v>
      </c>
      <c r="AI55" s="31"/>
    </row>
    <row r="56" spans="1:35" ht="17.100000000000001" customHeight="1" x14ac:dyDescent="0.15">
      <c r="A56" s="32">
        <v>32</v>
      </c>
      <c r="B56" s="33">
        <v>3022</v>
      </c>
      <c r="C56" s="34" t="s">
        <v>73</v>
      </c>
      <c r="D56" s="36"/>
      <c r="E56" s="29"/>
      <c r="F56" s="29"/>
      <c r="G56" s="37"/>
      <c r="H56" s="20"/>
      <c r="L56" s="21"/>
      <c r="M56" s="20"/>
      <c r="P56" s="21"/>
      <c r="Q56" s="20"/>
      <c r="R56" s="23"/>
      <c r="S56" s="4"/>
      <c r="T56" s="4"/>
      <c r="U56" s="4"/>
      <c r="V56" s="4"/>
      <c r="W56" s="21"/>
      <c r="X56" s="1172" t="s">
        <v>15</v>
      </c>
      <c r="Y56" s="25" t="s">
        <v>16</v>
      </c>
      <c r="Z56" s="26" t="s">
        <v>17</v>
      </c>
      <c r="AA56" s="1170">
        <v>0.7</v>
      </c>
      <c r="AB56" s="1171"/>
      <c r="AC56" s="1088"/>
      <c r="AD56" s="1089"/>
      <c r="AE56" s="1089"/>
      <c r="AF56" s="1089"/>
      <c r="AG56" s="1089"/>
      <c r="AH56" s="35">
        <f>ROUND(I46*AA56,0)-AC59</f>
        <v>259</v>
      </c>
      <c r="AI56" s="31"/>
    </row>
    <row r="57" spans="1:35" ht="17.100000000000001" customHeight="1" x14ac:dyDescent="0.15">
      <c r="A57" s="32">
        <v>32</v>
      </c>
      <c r="B57" s="33">
        <v>2933</v>
      </c>
      <c r="C57" s="34" t="s">
        <v>74</v>
      </c>
      <c r="D57" s="36"/>
      <c r="E57" s="29"/>
      <c r="F57" s="29"/>
      <c r="G57" s="37"/>
      <c r="H57" s="20"/>
      <c r="L57" s="21"/>
      <c r="M57" s="20"/>
      <c r="P57" s="21"/>
      <c r="Q57" s="24"/>
      <c r="R57" s="26"/>
      <c r="S57" s="25"/>
      <c r="T57" s="25"/>
      <c r="U57" s="25"/>
      <c r="V57" s="25"/>
      <c r="W57" s="38"/>
      <c r="X57" s="1173"/>
      <c r="Y57" s="25" t="s">
        <v>19</v>
      </c>
      <c r="Z57" s="26" t="s">
        <v>17</v>
      </c>
      <c r="AA57" s="1170">
        <v>0.5</v>
      </c>
      <c r="AB57" s="1171"/>
      <c r="AC57" s="1088"/>
      <c r="AD57" s="1089"/>
      <c r="AE57" s="1089"/>
      <c r="AF57" s="1089"/>
      <c r="AG57" s="1089"/>
      <c r="AH57" s="35">
        <f>ROUND(I46*AA57,0)-AC59</f>
        <v>182</v>
      </c>
      <c r="AI57" s="31"/>
    </row>
    <row r="58" spans="1:35" ht="17.100000000000001" customHeight="1" x14ac:dyDescent="0.15">
      <c r="A58" s="32">
        <v>32</v>
      </c>
      <c r="B58" s="33">
        <v>3023</v>
      </c>
      <c r="C58" s="34" t="s">
        <v>75</v>
      </c>
      <c r="D58" s="36"/>
      <c r="E58" s="29"/>
      <c r="F58" s="29"/>
      <c r="G58" s="37"/>
      <c r="H58" s="20"/>
      <c r="I58" s="2"/>
      <c r="J58" s="2"/>
      <c r="K58" s="2"/>
      <c r="L58" s="21"/>
      <c r="M58" s="20"/>
      <c r="N58" s="39"/>
      <c r="O58" s="4"/>
      <c r="P58" s="21"/>
      <c r="Q58" s="1085" t="s">
        <v>22</v>
      </c>
      <c r="R58" s="1086"/>
      <c r="S58" s="1086"/>
      <c r="T58" s="1086"/>
      <c r="U58" s="40"/>
      <c r="V58" s="40"/>
      <c r="W58" s="41"/>
      <c r="X58" s="42"/>
      <c r="Y58" s="43"/>
      <c r="Z58" s="44"/>
      <c r="AA58" s="45"/>
      <c r="AB58" s="46"/>
      <c r="AC58" s="1088"/>
      <c r="AD58" s="1089"/>
      <c r="AE58" s="1089"/>
      <c r="AF58" s="1089"/>
      <c r="AG58" s="1089"/>
      <c r="AH58" s="35">
        <f>ROUND(I46*V60,0)-AC59</f>
        <v>356</v>
      </c>
      <c r="AI58" s="31"/>
    </row>
    <row r="59" spans="1:35" ht="17.100000000000001" customHeight="1" x14ac:dyDescent="0.15">
      <c r="A59" s="32">
        <v>32</v>
      </c>
      <c r="B59" s="33">
        <v>3024</v>
      </c>
      <c r="C59" s="34" t="s">
        <v>76</v>
      </c>
      <c r="D59" s="36"/>
      <c r="E59" s="29"/>
      <c r="F59" s="29"/>
      <c r="G59" s="37"/>
      <c r="H59" s="20"/>
      <c r="I59" s="2"/>
      <c r="J59" s="2"/>
      <c r="K59" s="2"/>
      <c r="L59" s="21"/>
      <c r="M59" s="20"/>
      <c r="N59" s="39"/>
      <c r="O59" s="4"/>
      <c r="P59" s="21"/>
      <c r="Q59" s="1088"/>
      <c r="R59" s="1089"/>
      <c r="S59" s="1089"/>
      <c r="T59" s="1089"/>
      <c r="U59" s="23"/>
      <c r="V59" s="1158"/>
      <c r="W59" s="1159"/>
      <c r="X59" s="1172" t="s">
        <v>15</v>
      </c>
      <c r="Y59" s="25" t="s">
        <v>16</v>
      </c>
      <c r="Z59" s="26" t="s">
        <v>17</v>
      </c>
      <c r="AA59" s="1170">
        <v>0.7</v>
      </c>
      <c r="AB59" s="1171"/>
      <c r="AC59" s="1174">
        <f>AC23</f>
        <v>12</v>
      </c>
      <c r="AD59" s="1175"/>
      <c r="AE59" s="1176" t="s">
        <v>38</v>
      </c>
      <c r="AF59" s="1177"/>
      <c r="AG59" s="1178"/>
      <c r="AH59" s="35">
        <f>ROUND(ROUND(I46*V60,0)*AA59,0)-AC59</f>
        <v>246</v>
      </c>
      <c r="AI59" s="31"/>
    </row>
    <row r="60" spans="1:35" ht="17.100000000000001" customHeight="1" x14ac:dyDescent="0.15">
      <c r="A60" s="32">
        <v>32</v>
      </c>
      <c r="B60" s="33">
        <v>2934</v>
      </c>
      <c r="C60" s="34" t="s">
        <v>77</v>
      </c>
      <c r="D60" s="36"/>
      <c r="E60" s="29"/>
      <c r="F60" s="29"/>
      <c r="G60" s="37"/>
      <c r="H60" s="20"/>
      <c r="I60" s="2"/>
      <c r="J60" s="2"/>
      <c r="K60" s="2"/>
      <c r="L60" s="21"/>
      <c r="M60" s="24"/>
      <c r="N60" s="15"/>
      <c r="O60" s="25"/>
      <c r="P60" s="38"/>
      <c r="Q60" s="1122"/>
      <c r="R60" s="1123"/>
      <c r="S60" s="1123"/>
      <c r="T60" s="1123"/>
      <c r="U60" s="26" t="s">
        <v>17</v>
      </c>
      <c r="V60" s="1170">
        <v>0.95</v>
      </c>
      <c r="W60" s="1171"/>
      <c r="X60" s="1173"/>
      <c r="Y60" s="25" t="s">
        <v>19</v>
      </c>
      <c r="Z60" s="26" t="s">
        <v>17</v>
      </c>
      <c r="AA60" s="1170">
        <v>0.5</v>
      </c>
      <c r="AB60" s="1171"/>
      <c r="AC60" s="52"/>
      <c r="AD60" s="52"/>
      <c r="AE60" s="4"/>
      <c r="AF60" s="4"/>
      <c r="AG60" s="53"/>
      <c r="AH60" s="35">
        <f>ROUND(ROUND(I46*V60,0)*AA60,0)-AC59</f>
        <v>172</v>
      </c>
      <c r="AI60" s="31"/>
    </row>
    <row r="61" spans="1:35" ht="17.100000000000001" customHeight="1" x14ac:dyDescent="0.15">
      <c r="A61" s="32">
        <v>32</v>
      </c>
      <c r="B61" s="33">
        <v>3025</v>
      </c>
      <c r="C61" s="34" t="s">
        <v>78</v>
      </c>
      <c r="D61" s="36"/>
      <c r="E61" s="29"/>
      <c r="F61" s="29"/>
      <c r="G61" s="37"/>
      <c r="H61" s="20"/>
      <c r="I61" s="58"/>
      <c r="J61" s="58"/>
      <c r="L61" s="21"/>
      <c r="M61" s="1085" t="s">
        <v>26</v>
      </c>
      <c r="N61" s="1086"/>
      <c r="O61" s="1086"/>
      <c r="P61" s="1087"/>
      <c r="Q61" s="4"/>
      <c r="R61" s="4"/>
      <c r="S61" s="23"/>
      <c r="T61" s="23"/>
      <c r="U61" s="4"/>
      <c r="V61" s="4"/>
      <c r="W61" s="41"/>
      <c r="X61" s="42"/>
      <c r="Y61" s="43"/>
      <c r="Z61" s="44"/>
      <c r="AA61" s="45"/>
      <c r="AB61" s="46"/>
      <c r="AC61" s="54"/>
      <c r="AG61" s="59"/>
      <c r="AH61" s="35">
        <f>ROUND(I46*O66,0)-AC59</f>
        <v>361</v>
      </c>
      <c r="AI61" s="31"/>
    </row>
    <row r="62" spans="1:35" ht="17.100000000000001" customHeight="1" x14ac:dyDescent="0.15">
      <c r="A62" s="32">
        <v>32</v>
      </c>
      <c r="B62" s="33">
        <v>3026</v>
      </c>
      <c r="C62" s="34" t="s">
        <v>79</v>
      </c>
      <c r="D62" s="36"/>
      <c r="E62" s="29"/>
      <c r="F62" s="29"/>
      <c r="G62" s="37"/>
      <c r="H62" s="4"/>
      <c r="I62" s="39"/>
      <c r="J62" s="39"/>
      <c r="L62" s="21"/>
      <c r="M62" s="1088"/>
      <c r="N62" s="1089"/>
      <c r="O62" s="1089"/>
      <c r="P62" s="1090"/>
      <c r="Q62" s="20"/>
      <c r="R62" s="23"/>
      <c r="S62" s="4"/>
      <c r="T62" s="4"/>
      <c r="U62" s="4"/>
      <c r="V62" s="4"/>
      <c r="W62" s="21"/>
      <c r="X62" s="1172" t="s">
        <v>15</v>
      </c>
      <c r="Y62" s="25" t="s">
        <v>16</v>
      </c>
      <c r="Z62" s="26" t="s">
        <v>17</v>
      </c>
      <c r="AA62" s="1157">
        <v>0.7</v>
      </c>
      <c r="AB62" s="1179"/>
      <c r="AC62" s="55"/>
      <c r="AG62" s="37"/>
      <c r="AH62" s="35">
        <f>ROUND(ROUND(I46*O66,0)*AA62,0)-AC59</f>
        <v>249</v>
      </c>
      <c r="AI62" s="31"/>
    </row>
    <row r="63" spans="1:35" ht="17.100000000000001" customHeight="1" x14ac:dyDescent="0.15">
      <c r="A63" s="32">
        <v>32</v>
      </c>
      <c r="B63" s="33">
        <v>2935</v>
      </c>
      <c r="C63" s="34" t="s">
        <v>80</v>
      </c>
      <c r="D63" s="36"/>
      <c r="E63" s="29"/>
      <c r="F63" s="29"/>
      <c r="G63" s="37"/>
      <c r="H63" s="4"/>
      <c r="I63" s="39"/>
      <c r="J63" s="39"/>
      <c r="L63" s="21"/>
      <c r="M63" s="1088"/>
      <c r="N63" s="1089"/>
      <c r="O63" s="1089"/>
      <c r="P63" s="1090"/>
      <c r="Q63" s="24"/>
      <c r="R63" s="26"/>
      <c r="S63" s="25"/>
      <c r="T63" s="25"/>
      <c r="U63" s="25"/>
      <c r="V63" s="25"/>
      <c r="W63" s="38"/>
      <c r="X63" s="1173"/>
      <c r="Y63" s="25" t="s">
        <v>19</v>
      </c>
      <c r="Z63" s="26" t="s">
        <v>17</v>
      </c>
      <c r="AA63" s="1157">
        <v>0.5</v>
      </c>
      <c r="AB63" s="1179"/>
      <c r="AC63" s="55"/>
      <c r="AG63" s="37"/>
      <c r="AH63" s="35">
        <f>ROUND(ROUND(I46*O66,0)*AA63,0)-AC59</f>
        <v>175</v>
      </c>
      <c r="AI63" s="31"/>
    </row>
    <row r="64" spans="1:35" ht="17.100000000000001" customHeight="1" x14ac:dyDescent="0.15">
      <c r="A64" s="32">
        <v>32</v>
      </c>
      <c r="B64" s="33">
        <v>3027</v>
      </c>
      <c r="C64" s="34" t="s">
        <v>81</v>
      </c>
      <c r="D64" s="36"/>
      <c r="E64" s="29"/>
      <c r="F64" s="29"/>
      <c r="G64" s="37"/>
      <c r="H64" s="4"/>
      <c r="L64" s="21"/>
      <c r="M64" s="1088"/>
      <c r="N64" s="1089"/>
      <c r="O64" s="1089"/>
      <c r="P64" s="1090"/>
      <c r="Q64" s="1085" t="s">
        <v>22</v>
      </c>
      <c r="R64" s="1086"/>
      <c r="S64" s="1086"/>
      <c r="T64" s="1086"/>
      <c r="U64" s="40"/>
      <c r="V64" s="40"/>
      <c r="W64" s="41"/>
      <c r="X64" s="42"/>
      <c r="Y64" s="43"/>
      <c r="Z64" s="44"/>
      <c r="AA64" s="45"/>
      <c r="AB64" s="46"/>
      <c r="AC64" s="20"/>
      <c r="AD64" s="4"/>
      <c r="AE64" s="4"/>
      <c r="AF64" s="4"/>
      <c r="AG64" s="21"/>
      <c r="AH64" s="35">
        <f>ROUND(ROUND(I46*O66,0)*V66,0)-AC59</f>
        <v>342</v>
      </c>
      <c r="AI64" s="31"/>
    </row>
    <row r="65" spans="1:35" ht="17.100000000000001" customHeight="1" x14ac:dyDescent="0.15">
      <c r="A65" s="32">
        <v>32</v>
      </c>
      <c r="B65" s="33">
        <v>3028</v>
      </c>
      <c r="C65" s="34" t="s">
        <v>82</v>
      </c>
      <c r="D65" s="36"/>
      <c r="E65" s="29"/>
      <c r="F65" s="29"/>
      <c r="G65" s="37"/>
      <c r="H65" s="20"/>
      <c r="L65" s="21"/>
      <c r="M65" s="20"/>
      <c r="N65" s="39"/>
      <c r="O65" s="4"/>
      <c r="P65" s="21"/>
      <c r="Q65" s="1088"/>
      <c r="R65" s="1089"/>
      <c r="S65" s="1089"/>
      <c r="T65" s="1089"/>
      <c r="U65" s="23"/>
      <c r="V65" s="1158"/>
      <c r="W65" s="1159"/>
      <c r="X65" s="1172" t="s">
        <v>15</v>
      </c>
      <c r="Y65" s="25" t="s">
        <v>16</v>
      </c>
      <c r="Z65" s="26" t="s">
        <v>17</v>
      </c>
      <c r="AA65" s="1157">
        <v>0.7</v>
      </c>
      <c r="AB65" s="1179"/>
      <c r="AC65" s="36"/>
      <c r="AD65" s="4"/>
      <c r="AE65" s="4"/>
      <c r="AF65" s="4"/>
      <c r="AG65" s="37"/>
      <c r="AH65" s="35">
        <f>ROUND(ROUND(ROUND(I46*O66,0)*V66,0)*AA65,0)-AC59</f>
        <v>236</v>
      </c>
      <c r="AI65" s="31"/>
    </row>
    <row r="66" spans="1:35" ht="17.100000000000001" customHeight="1" x14ac:dyDescent="0.15">
      <c r="A66" s="32">
        <v>32</v>
      </c>
      <c r="B66" s="33">
        <v>2936</v>
      </c>
      <c r="C66" s="34" t="s">
        <v>83</v>
      </c>
      <c r="D66" s="36"/>
      <c r="E66" s="29"/>
      <c r="F66" s="29"/>
      <c r="G66" s="37"/>
      <c r="H66" s="20"/>
      <c r="L66" s="21"/>
      <c r="M66" s="24"/>
      <c r="N66" s="26" t="s">
        <v>17</v>
      </c>
      <c r="O66" s="1180">
        <v>0.96499999999999997</v>
      </c>
      <c r="P66" s="1181"/>
      <c r="Q66" s="1122"/>
      <c r="R66" s="1123"/>
      <c r="S66" s="1123"/>
      <c r="T66" s="1123"/>
      <c r="U66" s="26" t="s">
        <v>17</v>
      </c>
      <c r="V66" s="1170">
        <v>0.95</v>
      </c>
      <c r="W66" s="1171"/>
      <c r="X66" s="1173"/>
      <c r="Y66" s="25" t="s">
        <v>19</v>
      </c>
      <c r="Z66" s="26" t="s">
        <v>17</v>
      </c>
      <c r="AA66" s="1157">
        <v>0.5</v>
      </c>
      <c r="AB66" s="1179"/>
      <c r="AC66" s="56"/>
      <c r="AD66" s="25"/>
      <c r="AE66" s="25"/>
      <c r="AF66" s="25"/>
      <c r="AG66" s="60"/>
      <c r="AH66" s="35">
        <f>ROUND(ROUND(ROUND(I46*O66,0)*V66,0)*AA66,0)-AC59</f>
        <v>165</v>
      </c>
      <c r="AI66" s="31"/>
    </row>
    <row r="67" spans="1:35" ht="17.100000000000001" customHeight="1" x14ac:dyDescent="0.15">
      <c r="A67" s="32">
        <v>32</v>
      </c>
      <c r="B67" s="33">
        <v>3031</v>
      </c>
      <c r="C67" s="34" t="s">
        <v>84</v>
      </c>
      <c r="D67" s="36"/>
      <c r="E67" s="29"/>
      <c r="F67" s="29"/>
      <c r="G67" s="37"/>
      <c r="H67" s="20"/>
      <c r="L67" s="21"/>
      <c r="M67" s="47"/>
      <c r="N67" s="48"/>
      <c r="O67" s="48"/>
      <c r="P67" s="49"/>
      <c r="Q67" s="4"/>
      <c r="R67" s="4"/>
      <c r="S67" s="23"/>
      <c r="T67" s="23"/>
      <c r="U67" s="4"/>
      <c r="V67" s="4"/>
      <c r="W67" s="41"/>
      <c r="X67" s="42"/>
      <c r="Y67" s="43"/>
      <c r="Z67" s="44"/>
      <c r="AA67" s="50"/>
      <c r="AB67" s="51"/>
      <c r="AC67" s="1085" t="s">
        <v>47</v>
      </c>
      <c r="AD67" s="1086"/>
      <c r="AE67" s="1086"/>
      <c r="AF67" s="1086"/>
      <c r="AG67" s="1086"/>
      <c r="AH67" s="35">
        <f>ROUND(I46,0)-AC71</f>
        <v>360</v>
      </c>
      <c r="AI67" s="31"/>
    </row>
    <row r="68" spans="1:35" ht="17.100000000000001" customHeight="1" x14ac:dyDescent="0.15">
      <c r="A68" s="32">
        <v>32</v>
      </c>
      <c r="B68" s="33">
        <v>3032</v>
      </c>
      <c r="C68" s="34" t="s">
        <v>85</v>
      </c>
      <c r="D68" s="36"/>
      <c r="E68" s="29"/>
      <c r="F68" s="29"/>
      <c r="G68" s="37"/>
      <c r="H68" s="20"/>
      <c r="L68" s="21"/>
      <c r="M68" s="20"/>
      <c r="P68" s="21"/>
      <c r="Q68" s="20"/>
      <c r="R68" s="23"/>
      <c r="S68" s="4"/>
      <c r="T68" s="4"/>
      <c r="U68" s="4"/>
      <c r="V68" s="4"/>
      <c r="W68" s="21"/>
      <c r="X68" s="1172" t="s">
        <v>15</v>
      </c>
      <c r="Y68" s="25" t="s">
        <v>16</v>
      </c>
      <c r="Z68" s="26" t="s">
        <v>17</v>
      </c>
      <c r="AA68" s="1170">
        <v>0.7</v>
      </c>
      <c r="AB68" s="1171"/>
      <c r="AC68" s="1088"/>
      <c r="AD68" s="1089"/>
      <c r="AE68" s="1089"/>
      <c r="AF68" s="1089"/>
      <c r="AG68" s="1089"/>
      <c r="AH68" s="35">
        <f>ROUND(I46*AA68,0)-AC71</f>
        <v>244</v>
      </c>
      <c r="AI68" s="31"/>
    </row>
    <row r="69" spans="1:35" ht="17.100000000000001" customHeight="1" x14ac:dyDescent="0.15">
      <c r="A69" s="32">
        <v>32</v>
      </c>
      <c r="B69" s="33">
        <v>2937</v>
      </c>
      <c r="C69" s="34" t="s">
        <v>86</v>
      </c>
      <c r="D69" s="36"/>
      <c r="E69" s="29"/>
      <c r="F69" s="29"/>
      <c r="G69" s="37"/>
      <c r="H69" s="20"/>
      <c r="L69" s="21"/>
      <c r="M69" s="20"/>
      <c r="P69" s="21"/>
      <c r="Q69" s="24"/>
      <c r="R69" s="26"/>
      <c r="S69" s="25"/>
      <c r="T69" s="25"/>
      <c r="U69" s="25"/>
      <c r="V69" s="25"/>
      <c r="W69" s="38"/>
      <c r="X69" s="1173"/>
      <c r="Y69" s="25" t="s">
        <v>19</v>
      </c>
      <c r="Z69" s="26" t="s">
        <v>17</v>
      </c>
      <c r="AA69" s="1170">
        <v>0.5</v>
      </c>
      <c r="AB69" s="1171"/>
      <c r="AC69" s="1088"/>
      <c r="AD69" s="1089"/>
      <c r="AE69" s="1089"/>
      <c r="AF69" s="1089"/>
      <c r="AG69" s="1089"/>
      <c r="AH69" s="35">
        <f>ROUND(I46*AA69,0)-AC71</f>
        <v>167</v>
      </c>
      <c r="AI69" s="31"/>
    </row>
    <row r="70" spans="1:35" ht="17.100000000000001" customHeight="1" x14ac:dyDescent="0.15">
      <c r="A70" s="32">
        <v>32</v>
      </c>
      <c r="B70" s="33">
        <v>3033</v>
      </c>
      <c r="C70" s="34" t="s">
        <v>87</v>
      </c>
      <c r="D70" s="36"/>
      <c r="E70" s="29"/>
      <c r="F70" s="29"/>
      <c r="G70" s="37"/>
      <c r="H70" s="20"/>
      <c r="I70" s="2"/>
      <c r="J70" s="2"/>
      <c r="K70" s="2"/>
      <c r="L70" s="21"/>
      <c r="M70" s="20"/>
      <c r="N70" s="39"/>
      <c r="O70" s="4"/>
      <c r="P70" s="21"/>
      <c r="Q70" s="1085" t="s">
        <v>22</v>
      </c>
      <c r="R70" s="1086"/>
      <c r="S70" s="1086"/>
      <c r="T70" s="1086"/>
      <c r="U70" s="40"/>
      <c r="V70" s="40"/>
      <c r="W70" s="41"/>
      <c r="X70" s="42"/>
      <c r="Y70" s="43"/>
      <c r="Z70" s="44"/>
      <c r="AA70" s="45"/>
      <c r="AB70" s="46"/>
      <c r="AC70" s="1088"/>
      <c r="AD70" s="1089"/>
      <c r="AE70" s="1089"/>
      <c r="AF70" s="1089"/>
      <c r="AG70" s="1089"/>
      <c r="AH70" s="35">
        <f>ROUND(I46*V72,0)-AC71</f>
        <v>341</v>
      </c>
      <c r="AI70" s="31"/>
    </row>
    <row r="71" spans="1:35" ht="17.100000000000001" customHeight="1" x14ac:dyDescent="0.15">
      <c r="A71" s="32">
        <v>32</v>
      </c>
      <c r="B71" s="33">
        <v>3034</v>
      </c>
      <c r="C71" s="34" t="s">
        <v>88</v>
      </c>
      <c r="D71" s="36"/>
      <c r="E71" s="29"/>
      <c r="F71" s="29"/>
      <c r="G71" s="37"/>
      <c r="H71" s="20"/>
      <c r="I71" s="2"/>
      <c r="J71" s="2"/>
      <c r="K71" s="2"/>
      <c r="L71" s="21"/>
      <c r="M71" s="20"/>
      <c r="N71" s="39"/>
      <c r="O71" s="4"/>
      <c r="P71" s="21"/>
      <c r="Q71" s="1088"/>
      <c r="R71" s="1089"/>
      <c r="S71" s="1089"/>
      <c r="T71" s="1089"/>
      <c r="U71" s="23"/>
      <c r="V71" s="1158"/>
      <c r="W71" s="1159"/>
      <c r="X71" s="1172" t="s">
        <v>15</v>
      </c>
      <c r="Y71" s="25" t="s">
        <v>16</v>
      </c>
      <c r="Z71" s="26" t="s">
        <v>17</v>
      </c>
      <c r="AA71" s="1170">
        <v>0.7</v>
      </c>
      <c r="AB71" s="1171"/>
      <c r="AC71" s="1174">
        <f>AC35</f>
        <v>27</v>
      </c>
      <c r="AD71" s="1175"/>
      <c r="AE71" s="1176" t="s">
        <v>38</v>
      </c>
      <c r="AF71" s="1177"/>
      <c r="AG71" s="1178"/>
      <c r="AH71" s="35">
        <f>ROUND(ROUND(I46*V72,0)*AA71,0)-AC71</f>
        <v>231</v>
      </c>
      <c r="AI71" s="31"/>
    </row>
    <row r="72" spans="1:35" ht="17.100000000000001" customHeight="1" x14ac:dyDescent="0.15">
      <c r="A72" s="32">
        <v>32</v>
      </c>
      <c r="B72" s="33">
        <v>2938</v>
      </c>
      <c r="C72" s="34" t="s">
        <v>89</v>
      </c>
      <c r="D72" s="36"/>
      <c r="E72" s="29"/>
      <c r="F72" s="29"/>
      <c r="G72" s="37"/>
      <c r="H72" s="20"/>
      <c r="I72" s="2"/>
      <c r="J72" s="2"/>
      <c r="K72" s="2"/>
      <c r="L72" s="21"/>
      <c r="M72" s="24"/>
      <c r="N72" s="15"/>
      <c r="O72" s="25"/>
      <c r="P72" s="38"/>
      <c r="Q72" s="1122"/>
      <c r="R72" s="1123"/>
      <c r="S72" s="1123"/>
      <c r="T72" s="1123"/>
      <c r="U72" s="26" t="s">
        <v>17</v>
      </c>
      <c r="V72" s="1170">
        <v>0.95</v>
      </c>
      <c r="W72" s="1171"/>
      <c r="X72" s="1173"/>
      <c r="Y72" s="25" t="s">
        <v>19</v>
      </c>
      <c r="Z72" s="26" t="s">
        <v>17</v>
      </c>
      <c r="AA72" s="1170">
        <v>0.5</v>
      </c>
      <c r="AB72" s="1171"/>
      <c r="AC72" s="52"/>
      <c r="AD72" s="52"/>
      <c r="AE72" s="4"/>
      <c r="AF72" s="4"/>
      <c r="AG72" s="53"/>
      <c r="AH72" s="35">
        <f>ROUND(ROUND(I46*V72,0)*AA72,0)-AC71</f>
        <v>157</v>
      </c>
      <c r="AI72" s="31"/>
    </row>
    <row r="73" spans="1:35" ht="17.100000000000001" customHeight="1" x14ac:dyDescent="0.15">
      <c r="A73" s="32">
        <v>32</v>
      </c>
      <c r="B73" s="33">
        <v>3035</v>
      </c>
      <c r="C73" s="34" t="s">
        <v>90</v>
      </c>
      <c r="D73" s="36"/>
      <c r="E73" s="29"/>
      <c r="F73" s="29"/>
      <c r="G73" s="37"/>
      <c r="H73" s="20"/>
      <c r="I73" s="1129"/>
      <c r="J73" s="1129"/>
      <c r="L73" s="21"/>
      <c r="M73" s="1085" t="s">
        <v>26</v>
      </c>
      <c r="N73" s="1086"/>
      <c r="O73" s="1086"/>
      <c r="P73" s="1087"/>
      <c r="Q73" s="4"/>
      <c r="R73" s="4"/>
      <c r="S73" s="23"/>
      <c r="T73" s="23"/>
      <c r="U73" s="4"/>
      <c r="V73" s="4"/>
      <c r="W73" s="41"/>
      <c r="X73" s="42"/>
      <c r="Y73" s="43"/>
      <c r="Z73" s="44"/>
      <c r="AA73" s="45"/>
      <c r="AB73" s="46"/>
      <c r="AC73" s="54"/>
      <c r="AG73" s="53"/>
      <c r="AH73" s="35">
        <f>ROUND(I46*O78,0)-AC71</f>
        <v>346</v>
      </c>
      <c r="AI73" s="31"/>
    </row>
    <row r="74" spans="1:35" ht="17.100000000000001" customHeight="1" x14ac:dyDescent="0.15">
      <c r="A74" s="32">
        <v>32</v>
      </c>
      <c r="B74" s="33">
        <v>3036</v>
      </c>
      <c r="C74" s="34" t="s">
        <v>91</v>
      </c>
      <c r="D74" s="36"/>
      <c r="E74" s="29"/>
      <c r="F74" s="29"/>
      <c r="G74" s="37"/>
      <c r="H74" s="4"/>
      <c r="I74" s="39"/>
      <c r="J74" s="39"/>
      <c r="L74" s="21"/>
      <c r="M74" s="1088"/>
      <c r="N74" s="1089"/>
      <c r="O74" s="1089"/>
      <c r="P74" s="1090"/>
      <c r="Q74" s="20"/>
      <c r="R74" s="23"/>
      <c r="S74" s="4"/>
      <c r="T74" s="4"/>
      <c r="U74" s="4"/>
      <c r="V74" s="4"/>
      <c r="W74" s="21"/>
      <c r="X74" s="1172" t="s">
        <v>15</v>
      </c>
      <c r="Y74" s="25" t="s">
        <v>16</v>
      </c>
      <c r="Z74" s="26" t="s">
        <v>17</v>
      </c>
      <c r="AA74" s="1157">
        <v>0.7</v>
      </c>
      <c r="AB74" s="1179"/>
      <c r="AC74" s="36"/>
      <c r="AD74" s="58"/>
      <c r="AE74" s="58"/>
      <c r="AF74" s="58"/>
      <c r="AG74" s="29"/>
      <c r="AH74" s="35">
        <f>ROUND(ROUND(I46*O78,0)*AA74,0)-AC71</f>
        <v>234</v>
      </c>
      <c r="AI74" s="31"/>
    </row>
    <row r="75" spans="1:35" ht="17.100000000000001" customHeight="1" x14ac:dyDescent="0.15">
      <c r="A75" s="32">
        <v>32</v>
      </c>
      <c r="B75" s="33">
        <v>2939</v>
      </c>
      <c r="C75" s="34" t="s">
        <v>92</v>
      </c>
      <c r="D75" s="36"/>
      <c r="E75" s="29"/>
      <c r="F75" s="29"/>
      <c r="G75" s="37"/>
      <c r="H75" s="4"/>
      <c r="I75" s="39"/>
      <c r="J75" s="39"/>
      <c r="L75" s="21"/>
      <c r="M75" s="1088"/>
      <c r="N75" s="1089"/>
      <c r="O75" s="1089"/>
      <c r="P75" s="1090"/>
      <c r="Q75" s="24"/>
      <c r="R75" s="26"/>
      <c r="S75" s="25"/>
      <c r="T75" s="25"/>
      <c r="U75" s="25"/>
      <c r="V75" s="25"/>
      <c r="W75" s="38"/>
      <c r="X75" s="1173"/>
      <c r="Y75" s="25" t="s">
        <v>19</v>
      </c>
      <c r="Z75" s="26" t="s">
        <v>17</v>
      </c>
      <c r="AA75" s="1157">
        <v>0.5</v>
      </c>
      <c r="AB75" s="1179"/>
      <c r="AC75" s="36"/>
      <c r="AD75" s="58"/>
      <c r="AE75" s="58"/>
      <c r="AF75" s="58"/>
      <c r="AG75" s="29"/>
      <c r="AH75" s="35">
        <f>ROUND(ROUND(I46*O78,0)*AA75,0)-AC71</f>
        <v>160</v>
      </c>
      <c r="AI75" s="31"/>
    </row>
    <row r="76" spans="1:35" ht="17.100000000000001" customHeight="1" x14ac:dyDescent="0.15">
      <c r="A76" s="32">
        <v>32</v>
      </c>
      <c r="B76" s="33">
        <v>3037</v>
      </c>
      <c r="C76" s="34" t="s">
        <v>93</v>
      </c>
      <c r="D76" s="36"/>
      <c r="E76" s="29"/>
      <c r="F76" s="29"/>
      <c r="G76" s="37"/>
      <c r="H76" s="4"/>
      <c r="L76" s="21"/>
      <c r="M76" s="1088"/>
      <c r="N76" s="1089"/>
      <c r="O76" s="1089"/>
      <c r="P76" s="1090"/>
      <c r="Q76" s="1085" t="s">
        <v>22</v>
      </c>
      <c r="R76" s="1086"/>
      <c r="S76" s="1086"/>
      <c r="T76" s="1086"/>
      <c r="U76" s="40"/>
      <c r="V76" s="40"/>
      <c r="W76" s="41"/>
      <c r="X76" s="42"/>
      <c r="Y76" s="43"/>
      <c r="Z76" s="44"/>
      <c r="AA76" s="45"/>
      <c r="AB76" s="46"/>
      <c r="AC76" s="20"/>
      <c r="AD76" s="4"/>
      <c r="AE76" s="4"/>
      <c r="AF76" s="4"/>
      <c r="AG76" s="4"/>
      <c r="AH76" s="35">
        <f>ROUND(ROUND(I46*O78,0)*V78,0)-AC71</f>
        <v>327</v>
      </c>
      <c r="AI76" s="31"/>
    </row>
    <row r="77" spans="1:35" ht="17.100000000000001" customHeight="1" x14ac:dyDescent="0.15">
      <c r="A77" s="32">
        <v>32</v>
      </c>
      <c r="B77" s="33">
        <v>3038</v>
      </c>
      <c r="C77" s="34" t="s">
        <v>94</v>
      </c>
      <c r="D77" s="36"/>
      <c r="E77" s="29"/>
      <c r="F77" s="29"/>
      <c r="G77" s="37"/>
      <c r="H77" s="4"/>
      <c r="L77" s="21"/>
      <c r="M77" s="20"/>
      <c r="N77" s="39"/>
      <c r="O77" s="4"/>
      <c r="P77" s="21"/>
      <c r="Q77" s="1088"/>
      <c r="R77" s="1089"/>
      <c r="S77" s="1089"/>
      <c r="T77" s="1089"/>
      <c r="U77" s="23"/>
      <c r="V77" s="1158"/>
      <c r="W77" s="1159"/>
      <c r="X77" s="1172" t="s">
        <v>15</v>
      </c>
      <c r="Y77" s="25" t="s">
        <v>16</v>
      </c>
      <c r="Z77" s="26" t="s">
        <v>17</v>
      </c>
      <c r="AA77" s="1157">
        <v>0.7</v>
      </c>
      <c r="AB77" s="1179"/>
      <c r="AC77" s="36"/>
      <c r="AD77" s="4"/>
      <c r="AE77" s="4"/>
      <c r="AF77" s="4"/>
      <c r="AG77" s="29"/>
      <c r="AH77" s="35">
        <f>ROUND(ROUND(ROUND(I46*O78,0)*V78,0)*AA77,0)-AC71</f>
        <v>221</v>
      </c>
      <c r="AI77" s="31"/>
    </row>
    <row r="78" spans="1:35" ht="17.100000000000001" customHeight="1" x14ac:dyDescent="0.15">
      <c r="A78" s="32">
        <v>32</v>
      </c>
      <c r="B78" s="33">
        <v>2940</v>
      </c>
      <c r="C78" s="34" t="s">
        <v>95</v>
      </c>
      <c r="D78" s="56"/>
      <c r="E78" s="57"/>
      <c r="F78" s="57"/>
      <c r="G78" s="60"/>
      <c r="H78" s="24"/>
      <c r="I78" s="25"/>
      <c r="J78" s="25"/>
      <c r="K78" s="25"/>
      <c r="L78" s="38"/>
      <c r="M78" s="24"/>
      <c r="N78" s="26" t="s">
        <v>17</v>
      </c>
      <c r="O78" s="1180">
        <v>0.96499999999999997</v>
      </c>
      <c r="P78" s="1181"/>
      <c r="Q78" s="1122"/>
      <c r="R78" s="1123"/>
      <c r="S78" s="1123"/>
      <c r="T78" s="1123"/>
      <c r="U78" s="26" t="s">
        <v>17</v>
      </c>
      <c r="V78" s="1170">
        <v>0.95</v>
      </c>
      <c r="W78" s="1171"/>
      <c r="X78" s="1173"/>
      <c r="Y78" s="25" t="s">
        <v>19</v>
      </c>
      <c r="Z78" s="26" t="s">
        <v>17</v>
      </c>
      <c r="AA78" s="1157">
        <v>0.5</v>
      </c>
      <c r="AB78" s="1179"/>
      <c r="AC78" s="56"/>
      <c r="AD78" s="25"/>
      <c r="AE78" s="25"/>
      <c r="AF78" s="25"/>
      <c r="AG78" s="57"/>
      <c r="AH78" s="35">
        <f>ROUND(ROUND(ROUND(I46*O78,0)*V78,0)*AA78,0)-AC71</f>
        <v>150</v>
      </c>
      <c r="AI78" s="61"/>
    </row>
    <row r="79" spans="1:35" ht="17.100000000000001" customHeight="1" x14ac:dyDescent="0.15">
      <c r="A79" s="32">
        <v>32</v>
      </c>
      <c r="B79" s="33">
        <v>2131</v>
      </c>
      <c r="C79" s="34" t="s">
        <v>96</v>
      </c>
      <c r="D79" s="62"/>
      <c r="E79" s="63"/>
      <c r="F79" s="63"/>
      <c r="G79" s="64"/>
      <c r="H79" s="47" t="s">
        <v>97</v>
      </c>
      <c r="I79" s="40"/>
      <c r="J79" s="40"/>
      <c r="K79" s="40"/>
      <c r="L79" s="41"/>
      <c r="M79" s="47"/>
      <c r="N79" s="48"/>
      <c r="O79" s="48"/>
      <c r="P79" s="49"/>
      <c r="Q79" s="40"/>
      <c r="R79" s="40"/>
      <c r="S79" s="65"/>
      <c r="T79" s="65"/>
      <c r="U79" s="40"/>
      <c r="V79" s="40"/>
      <c r="W79" s="41"/>
      <c r="X79" s="42"/>
      <c r="Y79" s="43"/>
      <c r="Z79" s="44"/>
      <c r="AA79" s="50"/>
      <c r="AB79" s="51"/>
      <c r="AC79" s="63"/>
      <c r="AD79" s="40"/>
      <c r="AE79" s="40"/>
      <c r="AF79" s="40"/>
      <c r="AG79" s="63"/>
      <c r="AH79" s="35">
        <f>ROUND(I82,0)</f>
        <v>312</v>
      </c>
      <c r="AI79" s="66"/>
    </row>
    <row r="80" spans="1:35" ht="17.100000000000001" customHeight="1" x14ac:dyDescent="0.15">
      <c r="A80" s="32">
        <v>32</v>
      </c>
      <c r="B80" s="33">
        <v>2132</v>
      </c>
      <c r="C80" s="34" t="s">
        <v>98</v>
      </c>
      <c r="D80" s="36"/>
      <c r="E80" s="29"/>
      <c r="F80" s="29"/>
      <c r="G80" s="37"/>
      <c r="H80" s="20"/>
      <c r="L80" s="21"/>
      <c r="M80" s="20"/>
      <c r="P80" s="21"/>
      <c r="Q80" s="20"/>
      <c r="R80" s="23"/>
      <c r="S80" s="4"/>
      <c r="T80" s="4"/>
      <c r="U80" s="4"/>
      <c r="V80" s="4"/>
      <c r="W80" s="21"/>
      <c r="X80" s="1172" t="s">
        <v>15</v>
      </c>
      <c r="Y80" s="25" t="s">
        <v>16</v>
      </c>
      <c r="Z80" s="26" t="s">
        <v>17</v>
      </c>
      <c r="AA80" s="1170">
        <v>0.7</v>
      </c>
      <c r="AB80" s="1171"/>
      <c r="AC80" s="29"/>
      <c r="AD80" s="4"/>
      <c r="AE80" s="4"/>
      <c r="AF80" s="4"/>
      <c r="AG80" s="29"/>
      <c r="AH80" s="35">
        <f>ROUND(I82*AA80,0)</f>
        <v>218</v>
      </c>
      <c r="AI80" s="31"/>
    </row>
    <row r="81" spans="1:35" ht="17.100000000000001" customHeight="1" x14ac:dyDescent="0.15">
      <c r="A81" s="32">
        <v>32</v>
      </c>
      <c r="B81" s="33">
        <v>2443</v>
      </c>
      <c r="C81" s="34" t="s">
        <v>99</v>
      </c>
      <c r="D81" s="36"/>
      <c r="E81" s="29"/>
      <c r="F81" s="29"/>
      <c r="G81" s="37"/>
      <c r="H81" s="20"/>
      <c r="L81" s="21"/>
      <c r="M81" s="20"/>
      <c r="P81" s="21"/>
      <c r="Q81" s="24"/>
      <c r="R81" s="26"/>
      <c r="S81" s="25"/>
      <c r="T81" s="25"/>
      <c r="U81" s="25"/>
      <c r="V81" s="25"/>
      <c r="W81" s="38"/>
      <c r="X81" s="1173"/>
      <c r="Y81" s="25" t="s">
        <v>19</v>
      </c>
      <c r="Z81" s="26" t="s">
        <v>17</v>
      </c>
      <c r="AA81" s="1170">
        <v>0.5</v>
      </c>
      <c r="AB81" s="1171"/>
      <c r="AC81" s="29"/>
      <c r="AD81" s="4"/>
      <c r="AE81" s="4"/>
      <c r="AF81" s="4"/>
      <c r="AG81" s="29"/>
      <c r="AH81" s="35">
        <f>ROUND(I82*AA81,0)</f>
        <v>156</v>
      </c>
      <c r="AI81" s="31"/>
    </row>
    <row r="82" spans="1:35" ht="17.100000000000001" customHeight="1" x14ac:dyDescent="0.15">
      <c r="A82" s="32">
        <v>32</v>
      </c>
      <c r="B82" s="33">
        <v>2133</v>
      </c>
      <c r="C82" s="34" t="s">
        <v>100</v>
      </c>
      <c r="D82" s="36"/>
      <c r="E82" s="29"/>
      <c r="F82" s="29"/>
      <c r="G82" s="37"/>
      <c r="H82" s="20"/>
      <c r="I82" s="1108">
        <v>312</v>
      </c>
      <c r="J82" s="1108"/>
      <c r="K82" s="4" t="s">
        <v>21</v>
      </c>
      <c r="L82" s="21"/>
      <c r="M82" s="20"/>
      <c r="N82" s="39"/>
      <c r="O82" s="4"/>
      <c r="P82" s="21"/>
      <c r="Q82" s="1085" t="s">
        <v>22</v>
      </c>
      <c r="R82" s="1086"/>
      <c r="S82" s="1086"/>
      <c r="T82" s="1086"/>
      <c r="U82" s="40"/>
      <c r="V82" s="40"/>
      <c r="W82" s="41"/>
      <c r="X82" s="42"/>
      <c r="Y82" s="43"/>
      <c r="Z82" s="44"/>
      <c r="AA82" s="45"/>
      <c r="AB82" s="46"/>
      <c r="AC82" s="29"/>
      <c r="AE82" s="4"/>
      <c r="AF82" s="4"/>
      <c r="AG82" s="29"/>
      <c r="AH82" s="35">
        <f>ROUND(I82*V84,0)</f>
        <v>296</v>
      </c>
      <c r="AI82" s="31"/>
    </row>
    <row r="83" spans="1:35" ht="17.100000000000001" customHeight="1" x14ac:dyDescent="0.15">
      <c r="A83" s="32">
        <v>32</v>
      </c>
      <c r="B83" s="33">
        <v>2134</v>
      </c>
      <c r="C83" s="34" t="s">
        <v>101</v>
      </c>
      <c r="D83" s="36"/>
      <c r="E83" s="29"/>
      <c r="F83" s="29"/>
      <c r="G83" s="37"/>
      <c r="H83" s="20"/>
      <c r="I83" s="2"/>
      <c r="J83" s="2"/>
      <c r="K83" s="2"/>
      <c r="L83" s="21"/>
      <c r="M83" s="20"/>
      <c r="N83" s="39"/>
      <c r="O83" s="4"/>
      <c r="P83" s="21"/>
      <c r="Q83" s="1088"/>
      <c r="R83" s="1089"/>
      <c r="S83" s="1089"/>
      <c r="T83" s="1089"/>
      <c r="U83" s="23"/>
      <c r="V83" s="1158"/>
      <c r="W83" s="1159"/>
      <c r="X83" s="1172" t="s">
        <v>15</v>
      </c>
      <c r="Y83" s="25" t="s">
        <v>16</v>
      </c>
      <c r="Z83" s="26" t="s">
        <v>17</v>
      </c>
      <c r="AA83" s="1170">
        <v>0.7</v>
      </c>
      <c r="AB83" s="1171"/>
      <c r="AC83" s="29"/>
      <c r="AE83" s="4"/>
      <c r="AF83" s="4"/>
      <c r="AG83" s="29"/>
      <c r="AH83" s="35">
        <f>ROUND(ROUND(I82*V84,0)*AA83,0)</f>
        <v>207</v>
      </c>
      <c r="AI83" s="31"/>
    </row>
    <row r="84" spans="1:35" ht="17.100000000000001" customHeight="1" x14ac:dyDescent="0.15">
      <c r="A84" s="32">
        <v>32</v>
      </c>
      <c r="B84" s="33">
        <v>2444</v>
      </c>
      <c r="C84" s="34" t="s">
        <v>102</v>
      </c>
      <c r="D84" s="36"/>
      <c r="E84" s="29"/>
      <c r="F84" s="29"/>
      <c r="G84" s="37"/>
      <c r="H84" s="20"/>
      <c r="I84" s="2"/>
      <c r="J84" s="2"/>
      <c r="K84" s="2"/>
      <c r="L84" s="21"/>
      <c r="M84" s="24"/>
      <c r="N84" s="15"/>
      <c r="O84" s="25"/>
      <c r="P84" s="38"/>
      <c r="Q84" s="1122"/>
      <c r="R84" s="1123"/>
      <c r="S84" s="1123"/>
      <c r="T84" s="1123"/>
      <c r="U84" s="26" t="s">
        <v>17</v>
      </c>
      <c r="V84" s="1170">
        <v>0.95</v>
      </c>
      <c r="W84" s="1171"/>
      <c r="X84" s="1173"/>
      <c r="Y84" s="25" t="s">
        <v>19</v>
      </c>
      <c r="Z84" s="26" t="s">
        <v>17</v>
      </c>
      <c r="AA84" s="1170">
        <v>0.5</v>
      </c>
      <c r="AB84" s="1171"/>
      <c r="AC84" s="29"/>
      <c r="AE84" s="4"/>
      <c r="AF84" s="4"/>
      <c r="AG84" s="29"/>
      <c r="AH84" s="35">
        <f>ROUND(ROUND(I82*V84,0)*AA84,0)</f>
        <v>148</v>
      </c>
      <c r="AI84" s="31"/>
    </row>
    <row r="85" spans="1:35" ht="17.100000000000001" customHeight="1" x14ac:dyDescent="0.15">
      <c r="A85" s="32">
        <v>32</v>
      </c>
      <c r="B85" s="33">
        <v>2135</v>
      </c>
      <c r="C85" s="34" t="s">
        <v>103</v>
      </c>
      <c r="D85" s="36"/>
      <c r="E85" s="29"/>
      <c r="F85" s="29"/>
      <c r="G85" s="37"/>
      <c r="H85" s="20"/>
      <c r="I85" s="2"/>
      <c r="J85" s="2"/>
      <c r="K85" s="2"/>
      <c r="L85" s="21"/>
      <c r="M85" s="1085" t="s">
        <v>26</v>
      </c>
      <c r="N85" s="1086"/>
      <c r="O85" s="1086"/>
      <c r="P85" s="1087"/>
      <c r="Q85" s="4"/>
      <c r="R85" s="4"/>
      <c r="S85" s="23"/>
      <c r="T85" s="23"/>
      <c r="U85" s="4"/>
      <c r="V85" s="4"/>
      <c r="W85" s="41"/>
      <c r="X85" s="42"/>
      <c r="Y85" s="43"/>
      <c r="Z85" s="44"/>
      <c r="AA85" s="45"/>
      <c r="AB85" s="46"/>
      <c r="AC85" s="29"/>
      <c r="AD85" s="4"/>
      <c r="AE85" s="4"/>
      <c r="AF85" s="4"/>
      <c r="AG85" s="29"/>
      <c r="AH85" s="35">
        <f>ROUND(I82*O90,0)</f>
        <v>301</v>
      </c>
      <c r="AI85" s="31"/>
    </row>
    <row r="86" spans="1:35" ht="17.100000000000001" customHeight="1" x14ac:dyDescent="0.15">
      <c r="A86" s="32">
        <v>32</v>
      </c>
      <c r="B86" s="33">
        <v>2136</v>
      </c>
      <c r="C86" s="34" t="s">
        <v>104</v>
      </c>
      <c r="D86" s="36"/>
      <c r="E86" s="29"/>
      <c r="F86" s="29"/>
      <c r="G86" s="37"/>
      <c r="H86" s="4"/>
      <c r="I86" s="39"/>
      <c r="J86" s="39"/>
      <c r="L86" s="21"/>
      <c r="M86" s="1088"/>
      <c r="N86" s="1089"/>
      <c r="O86" s="1089"/>
      <c r="P86" s="1090"/>
      <c r="Q86" s="20"/>
      <c r="R86" s="23"/>
      <c r="S86" s="4"/>
      <c r="T86" s="4"/>
      <c r="U86" s="4"/>
      <c r="V86" s="4"/>
      <c r="W86" s="21"/>
      <c r="X86" s="1172" t="s">
        <v>15</v>
      </c>
      <c r="Y86" s="25" t="s">
        <v>16</v>
      </c>
      <c r="Z86" s="26" t="s">
        <v>17</v>
      </c>
      <c r="AA86" s="1157">
        <v>0.7</v>
      </c>
      <c r="AB86" s="1179"/>
      <c r="AC86" s="29"/>
      <c r="AD86" s="4"/>
      <c r="AE86" s="4"/>
      <c r="AF86" s="4"/>
      <c r="AG86" s="29"/>
      <c r="AH86" s="35">
        <f>ROUND(ROUND(I82*O90,0)*AA86,0)</f>
        <v>211</v>
      </c>
      <c r="AI86" s="31"/>
    </row>
    <row r="87" spans="1:35" ht="17.100000000000001" customHeight="1" x14ac:dyDescent="0.15">
      <c r="A87" s="32">
        <v>32</v>
      </c>
      <c r="B87" s="33">
        <v>2445</v>
      </c>
      <c r="C87" s="34" t="s">
        <v>105</v>
      </c>
      <c r="D87" s="36"/>
      <c r="E87" s="29"/>
      <c r="F87" s="29"/>
      <c r="G87" s="37"/>
      <c r="H87" s="4"/>
      <c r="I87" s="39"/>
      <c r="J87" s="39"/>
      <c r="L87" s="21"/>
      <c r="M87" s="1088"/>
      <c r="N87" s="1089"/>
      <c r="O87" s="1089"/>
      <c r="P87" s="1090"/>
      <c r="Q87" s="24"/>
      <c r="R87" s="26"/>
      <c r="S87" s="25"/>
      <c r="T87" s="25"/>
      <c r="U87" s="25"/>
      <c r="V87" s="25"/>
      <c r="W87" s="38"/>
      <c r="X87" s="1173"/>
      <c r="Y87" s="25" t="s">
        <v>19</v>
      </c>
      <c r="Z87" s="26" t="s">
        <v>17</v>
      </c>
      <c r="AA87" s="1157">
        <v>0.5</v>
      </c>
      <c r="AB87" s="1179"/>
      <c r="AC87" s="29"/>
      <c r="AD87" s="4"/>
      <c r="AE87" s="4"/>
      <c r="AF87" s="4"/>
      <c r="AG87" s="29"/>
      <c r="AH87" s="35">
        <f>ROUND(ROUND(I82*O90,0)*AA87,0)</f>
        <v>151</v>
      </c>
      <c r="AI87" s="31"/>
    </row>
    <row r="88" spans="1:35" ht="17.100000000000001" customHeight="1" x14ac:dyDescent="0.15">
      <c r="A88" s="32">
        <v>32</v>
      </c>
      <c r="B88" s="33">
        <v>2137</v>
      </c>
      <c r="C88" s="34" t="s">
        <v>106</v>
      </c>
      <c r="D88" s="36"/>
      <c r="E88" s="29"/>
      <c r="F88" s="29"/>
      <c r="G88" s="37"/>
      <c r="H88" s="4"/>
      <c r="L88" s="21"/>
      <c r="M88" s="1088"/>
      <c r="N88" s="1089"/>
      <c r="O88" s="1089"/>
      <c r="P88" s="1090"/>
      <c r="Q88" s="1085" t="s">
        <v>22</v>
      </c>
      <c r="R88" s="1086"/>
      <c r="S88" s="1086"/>
      <c r="T88" s="1086"/>
      <c r="U88" s="40"/>
      <c r="V88" s="40"/>
      <c r="W88" s="41"/>
      <c r="X88" s="42"/>
      <c r="Y88" s="43"/>
      <c r="Z88" s="44"/>
      <c r="AA88" s="45"/>
      <c r="AB88" s="46"/>
      <c r="AC88" s="29"/>
      <c r="AD88" s="4"/>
      <c r="AE88" s="4"/>
      <c r="AF88" s="4"/>
      <c r="AG88" s="29"/>
      <c r="AH88" s="35">
        <f>ROUND(ROUND(I82*O90,0)*V90,0)</f>
        <v>286</v>
      </c>
      <c r="AI88" s="31"/>
    </row>
    <row r="89" spans="1:35" ht="17.100000000000001" customHeight="1" x14ac:dyDescent="0.15">
      <c r="A89" s="32">
        <v>32</v>
      </c>
      <c r="B89" s="33">
        <v>2138</v>
      </c>
      <c r="C89" s="34" t="s">
        <v>107</v>
      </c>
      <c r="D89" s="36"/>
      <c r="E89" s="29"/>
      <c r="F89" s="29"/>
      <c r="G89" s="37"/>
      <c r="H89" s="20"/>
      <c r="L89" s="21"/>
      <c r="M89" s="20"/>
      <c r="N89" s="39"/>
      <c r="O89" s="4"/>
      <c r="P89" s="21"/>
      <c r="Q89" s="1088"/>
      <c r="R89" s="1089"/>
      <c r="S89" s="1089"/>
      <c r="T89" s="1089"/>
      <c r="U89" s="23"/>
      <c r="V89" s="1158"/>
      <c r="W89" s="1159"/>
      <c r="X89" s="1172" t="s">
        <v>15</v>
      </c>
      <c r="Y89" s="25" t="s">
        <v>16</v>
      </c>
      <c r="Z89" s="26" t="s">
        <v>17</v>
      </c>
      <c r="AA89" s="1157">
        <v>0.7</v>
      </c>
      <c r="AB89" s="1179"/>
      <c r="AC89" s="29"/>
      <c r="AD89" s="4"/>
      <c r="AE89" s="4"/>
      <c r="AF89" s="4"/>
      <c r="AG89" s="29"/>
      <c r="AH89" s="35">
        <f>ROUND(ROUND(ROUND(I82*O90,0)*V90,0)*AA89,0)</f>
        <v>200</v>
      </c>
      <c r="AI89" s="31"/>
    </row>
    <row r="90" spans="1:35" ht="17.100000000000001" customHeight="1" x14ac:dyDescent="0.15">
      <c r="A90" s="32">
        <v>32</v>
      </c>
      <c r="B90" s="33">
        <v>2446</v>
      </c>
      <c r="C90" s="34" t="s">
        <v>108</v>
      </c>
      <c r="D90" s="36"/>
      <c r="E90" s="29"/>
      <c r="F90" s="29"/>
      <c r="G90" s="37"/>
      <c r="H90" s="20"/>
      <c r="L90" s="21"/>
      <c r="M90" s="24"/>
      <c r="N90" s="26" t="s">
        <v>17</v>
      </c>
      <c r="O90" s="1180">
        <v>0.96499999999999997</v>
      </c>
      <c r="P90" s="1181"/>
      <c r="Q90" s="1122"/>
      <c r="R90" s="1123"/>
      <c r="S90" s="1123"/>
      <c r="T90" s="1123"/>
      <c r="U90" s="26" t="s">
        <v>17</v>
      </c>
      <c r="V90" s="1170">
        <v>0.95</v>
      </c>
      <c r="W90" s="1171"/>
      <c r="X90" s="1173"/>
      <c r="Y90" s="25" t="s">
        <v>19</v>
      </c>
      <c r="Z90" s="26" t="s">
        <v>17</v>
      </c>
      <c r="AA90" s="1157">
        <v>0.5</v>
      </c>
      <c r="AB90" s="1179"/>
      <c r="AC90" s="29"/>
      <c r="AD90" s="25"/>
      <c r="AE90" s="25"/>
      <c r="AF90" s="4"/>
      <c r="AG90" s="29"/>
      <c r="AH90" s="35">
        <f>ROUND(ROUND(ROUND(I82*O90,0)*V90,0)*AA90,0)</f>
        <v>143</v>
      </c>
      <c r="AI90" s="31"/>
    </row>
    <row r="91" spans="1:35" ht="17.100000000000001" customHeight="1" x14ac:dyDescent="0.15">
      <c r="A91" s="32">
        <v>32</v>
      </c>
      <c r="B91" s="33">
        <v>3041</v>
      </c>
      <c r="C91" s="34" t="s">
        <v>109</v>
      </c>
      <c r="D91" s="36"/>
      <c r="E91" s="29"/>
      <c r="F91" s="29"/>
      <c r="G91" s="37"/>
      <c r="H91" s="20"/>
      <c r="L91" s="21"/>
      <c r="M91" s="47"/>
      <c r="N91" s="48"/>
      <c r="O91" s="48"/>
      <c r="P91" s="49"/>
      <c r="Q91" s="4"/>
      <c r="R91" s="4"/>
      <c r="S91" s="23"/>
      <c r="T91" s="23"/>
      <c r="U91" s="4"/>
      <c r="V91" s="4"/>
      <c r="W91" s="41"/>
      <c r="X91" s="42"/>
      <c r="Y91" s="43"/>
      <c r="Z91" s="44"/>
      <c r="AA91" s="50"/>
      <c r="AB91" s="51"/>
      <c r="AC91" s="1085" t="s">
        <v>33</v>
      </c>
      <c r="AD91" s="1086"/>
      <c r="AE91" s="1086"/>
      <c r="AF91" s="1086"/>
      <c r="AG91" s="1086"/>
      <c r="AH91" s="35">
        <f>ROUND(I82,0)-AC95</f>
        <v>300</v>
      </c>
      <c r="AI91" s="31"/>
    </row>
    <row r="92" spans="1:35" ht="17.100000000000001" customHeight="1" x14ac:dyDescent="0.15">
      <c r="A92" s="32">
        <v>32</v>
      </c>
      <c r="B92" s="33">
        <v>3042</v>
      </c>
      <c r="C92" s="34" t="s">
        <v>110</v>
      </c>
      <c r="D92" s="36"/>
      <c r="E92" s="29"/>
      <c r="F92" s="29"/>
      <c r="G92" s="37"/>
      <c r="H92" s="20"/>
      <c r="L92" s="21"/>
      <c r="M92" s="20"/>
      <c r="P92" s="21"/>
      <c r="Q92" s="20"/>
      <c r="R92" s="23"/>
      <c r="S92" s="4"/>
      <c r="T92" s="4"/>
      <c r="U92" s="4"/>
      <c r="V92" s="4"/>
      <c r="W92" s="21"/>
      <c r="X92" s="1172" t="s">
        <v>15</v>
      </c>
      <c r="Y92" s="25" t="s">
        <v>16</v>
      </c>
      <c r="Z92" s="26" t="s">
        <v>17</v>
      </c>
      <c r="AA92" s="1170">
        <v>0.7</v>
      </c>
      <c r="AB92" s="1171"/>
      <c r="AC92" s="1088"/>
      <c r="AD92" s="1089"/>
      <c r="AE92" s="1089"/>
      <c r="AF92" s="1089"/>
      <c r="AG92" s="1089"/>
      <c r="AH92" s="35">
        <f>ROUND(I82*AA92,0)-AC95</f>
        <v>206</v>
      </c>
      <c r="AI92" s="31"/>
    </row>
    <row r="93" spans="1:35" ht="17.100000000000001" customHeight="1" x14ac:dyDescent="0.15">
      <c r="A93" s="32">
        <v>32</v>
      </c>
      <c r="B93" s="33">
        <v>2965</v>
      </c>
      <c r="C93" s="34" t="s">
        <v>111</v>
      </c>
      <c r="D93" s="36"/>
      <c r="E93" s="29"/>
      <c r="F93" s="29"/>
      <c r="G93" s="37"/>
      <c r="H93" s="20"/>
      <c r="L93" s="21"/>
      <c r="M93" s="20"/>
      <c r="P93" s="21"/>
      <c r="Q93" s="24"/>
      <c r="R93" s="26"/>
      <c r="S93" s="25"/>
      <c r="T93" s="25"/>
      <c r="U93" s="25"/>
      <c r="V93" s="25"/>
      <c r="W93" s="38"/>
      <c r="X93" s="1173"/>
      <c r="Y93" s="25" t="s">
        <v>19</v>
      </c>
      <c r="Z93" s="26" t="s">
        <v>17</v>
      </c>
      <c r="AA93" s="1170">
        <v>0.5</v>
      </c>
      <c r="AB93" s="1171"/>
      <c r="AC93" s="1088"/>
      <c r="AD93" s="1089"/>
      <c r="AE93" s="1089"/>
      <c r="AF93" s="1089"/>
      <c r="AG93" s="1089"/>
      <c r="AH93" s="35">
        <f>ROUND(I82*AA93,0)-AC95</f>
        <v>144</v>
      </c>
      <c r="AI93" s="31"/>
    </row>
    <row r="94" spans="1:35" ht="17.100000000000001" customHeight="1" x14ac:dyDescent="0.15">
      <c r="A94" s="32">
        <v>32</v>
      </c>
      <c r="B94" s="33">
        <v>3043</v>
      </c>
      <c r="C94" s="34" t="s">
        <v>112</v>
      </c>
      <c r="D94" s="36"/>
      <c r="E94" s="29"/>
      <c r="F94" s="29"/>
      <c r="G94" s="37"/>
      <c r="H94" s="20"/>
      <c r="I94" s="2"/>
      <c r="J94" s="2"/>
      <c r="K94" s="2"/>
      <c r="L94" s="21"/>
      <c r="M94" s="20"/>
      <c r="N94" s="39"/>
      <c r="O94" s="4"/>
      <c r="P94" s="21"/>
      <c r="Q94" s="1085" t="s">
        <v>22</v>
      </c>
      <c r="R94" s="1086"/>
      <c r="S94" s="1086"/>
      <c r="T94" s="1086"/>
      <c r="U94" s="40"/>
      <c r="V94" s="40"/>
      <c r="W94" s="41"/>
      <c r="X94" s="42"/>
      <c r="Y94" s="43"/>
      <c r="Z94" s="44"/>
      <c r="AA94" s="45"/>
      <c r="AB94" s="46"/>
      <c r="AC94" s="1088"/>
      <c r="AD94" s="1089"/>
      <c r="AE94" s="1089"/>
      <c r="AF94" s="1089"/>
      <c r="AG94" s="1089"/>
      <c r="AH94" s="35">
        <f>ROUND(I82*V96,0)-AC95</f>
        <v>284</v>
      </c>
      <c r="AI94" s="31"/>
    </row>
    <row r="95" spans="1:35" ht="17.100000000000001" customHeight="1" x14ac:dyDescent="0.15">
      <c r="A95" s="32">
        <v>32</v>
      </c>
      <c r="B95" s="33">
        <v>3044</v>
      </c>
      <c r="C95" s="34" t="s">
        <v>113</v>
      </c>
      <c r="D95" s="36"/>
      <c r="E95" s="29"/>
      <c r="F95" s="29"/>
      <c r="G95" s="37"/>
      <c r="H95" s="20"/>
      <c r="I95" s="2"/>
      <c r="J95" s="2"/>
      <c r="K95" s="2"/>
      <c r="L95" s="21"/>
      <c r="M95" s="20"/>
      <c r="N95" s="39"/>
      <c r="O95" s="4"/>
      <c r="P95" s="21"/>
      <c r="Q95" s="1088"/>
      <c r="R95" s="1089"/>
      <c r="S95" s="1089"/>
      <c r="T95" s="1089"/>
      <c r="U95" s="23"/>
      <c r="V95" s="1158"/>
      <c r="W95" s="1159"/>
      <c r="X95" s="1172" t="s">
        <v>15</v>
      </c>
      <c r="Y95" s="25" t="s">
        <v>16</v>
      </c>
      <c r="Z95" s="26" t="s">
        <v>17</v>
      </c>
      <c r="AA95" s="1170">
        <v>0.7</v>
      </c>
      <c r="AB95" s="1171"/>
      <c r="AC95" s="1174">
        <f>AC23</f>
        <v>12</v>
      </c>
      <c r="AD95" s="1175"/>
      <c r="AE95" s="1176" t="s">
        <v>38</v>
      </c>
      <c r="AF95" s="1177"/>
      <c r="AG95" s="1178"/>
      <c r="AH95" s="35">
        <f>ROUND(ROUND(I82*V96,0)*AA95,0)-AC95</f>
        <v>195</v>
      </c>
      <c r="AI95" s="31"/>
    </row>
    <row r="96" spans="1:35" ht="17.100000000000001" customHeight="1" x14ac:dyDescent="0.15">
      <c r="A96" s="32">
        <v>32</v>
      </c>
      <c r="B96" s="33">
        <v>2966</v>
      </c>
      <c r="C96" s="34" t="s">
        <v>114</v>
      </c>
      <c r="D96" s="36"/>
      <c r="E96" s="29"/>
      <c r="F96" s="29"/>
      <c r="G96" s="37"/>
      <c r="H96" s="20"/>
      <c r="I96" s="2"/>
      <c r="J96" s="2"/>
      <c r="K96" s="2"/>
      <c r="L96" s="21"/>
      <c r="M96" s="24"/>
      <c r="N96" s="15"/>
      <c r="O96" s="25"/>
      <c r="P96" s="38"/>
      <c r="Q96" s="1122"/>
      <c r="R96" s="1123"/>
      <c r="S96" s="1123"/>
      <c r="T96" s="1123"/>
      <c r="U96" s="26" t="s">
        <v>17</v>
      </c>
      <c r="V96" s="1170">
        <v>0.95</v>
      </c>
      <c r="W96" s="1171"/>
      <c r="X96" s="1173"/>
      <c r="Y96" s="25" t="s">
        <v>19</v>
      </c>
      <c r="Z96" s="26" t="s">
        <v>17</v>
      </c>
      <c r="AA96" s="1170">
        <v>0.5</v>
      </c>
      <c r="AB96" s="1171"/>
      <c r="AC96" s="52"/>
      <c r="AD96" s="52"/>
      <c r="AE96" s="4"/>
      <c r="AF96" s="4"/>
      <c r="AG96" s="53"/>
      <c r="AH96" s="35">
        <f>ROUND(ROUND(I82*V96,0)*AA96,0)-AC95</f>
        <v>136</v>
      </c>
      <c r="AI96" s="31"/>
    </row>
    <row r="97" spans="1:35" ht="17.100000000000001" customHeight="1" x14ac:dyDescent="0.15">
      <c r="A97" s="32">
        <v>32</v>
      </c>
      <c r="B97" s="33">
        <v>3045</v>
      </c>
      <c r="C97" s="34" t="s">
        <v>115</v>
      </c>
      <c r="D97" s="36"/>
      <c r="E97" s="29"/>
      <c r="F97" s="29"/>
      <c r="G97" s="37"/>
      <c r="H97" s="20"/>
      <c r="I97" s="58"/>
      <c r="J97" s="58"/>
      <c r="L97" s="21"/>
      <c r="M97" s="1085" t="s">
        <v>26</v>
      </c>
      <c r="N97" s="1086"/>
      <c r="O97" s="1086"/>
      <c r="P97" s="1087"/>
      <c r="Q97" s="4"/>
      <c r="R97" s="4"/>
      <c r="S97" s="23"/>
      <c r="T97" s="23"/>
      <c r="U97" s="4"/>
      <c r="V97" s="4"/>
      <c r="W97" s="41"/>
      <c r="X97" s="42"/>
      <c r="Y97" s="43"/>
      <c r="Z97" s="44"/>
      <c r="AA97" s="45"/>
      <c r="AB97" s="46"/>
      <c r="AC97" s="54"/>
      <c r="AG97" s="53"/>
      <c r="AH97" s="35">
        <f>ROUND(I82*O102,0)-AC95</f>
        <v>289</v>
      </c>
      <c r="AI97" s="31"/>
    </row>
    <row r="98" spans="1:35" ht="17.100000000000001" customHeight="1" x14ac:dyDescent="0.15">
      <c r="A98" s="32">
        <v>32</v>
      </c>
      <c r="B98" s="33">
        <v>3046</v>
      </c>
      <c r="C98" s="34" t="s">
        <v>116</v>
      </c>
      <c r="D98" s="36"/>
      <c r="E98" s="29"/>
      <c r="F98" s="29"/>
      <c r="G98" s="37"/>
      <c r="H98" s="4"/>
      <c r="I98" s="39"/>
      <c r="J98" s="39"/>
      <c r="L98" s="21"/>
      <c r="M98" s="1088"/>
      <c r="N98" s="1089"/>
      <c r="O98" s="1089"/>
      <c r="P98" s="1090"/>
      <c r="Q98" s="20"/>
      <c r="R98" s="23"/>
      <c r="S98" s="4"/>
      <c r="T98" s="4"/>
      <c r="U98" s="4"/>
      <c r="V98" s="4"/>
      <c r="W98" s="21"/>
      <c r="X98" s="1172" t="s">
        <v>15</v>
      </c>
      <c r="Y98" s="25" t="s">
        <v>16</v>
      </c>
      <c r="Z98" s="26" t="s">
        <v>17</v>
      </c>
      <c r="AA98" s="1157">
        <v>0.7</v>
      </c>
      <c r="AB98" s="1179"/>
      <c r="AC98" s="55"/>
      <c r="AG98" s="29"/>
      <c r="AH98" s="35">
        <f>ROUND(ROUND(I82*O102,0)*AA98,0)-AC95</f>
        <v>199</v>
      </c>
      <c r="AI98" s="31"/>
    </row>
    <row r="99" spans="1:35" ht="17.100000000000001" customHeight="1" x14ac:dyDescent="0.15">
      <c r="A99" s="32">
        <v>32</v>
      </c>
      <c r="B99" s="33">
        <v>2967</v>
      </c>
      <c r="C99" s="34" t="s">
        <v>117</v>
      </c>
      <c r="D99" s="36"/>
      <c r="E99" s="29"/>
      <c r="F99" s="29"/>
      <c r="G99" s="37"/>
      <c r="H99" s="4"/>
      <c r="I99" s="39"/>
      <c r="J99" s="39"/>
      <c r="L99" s="21"/>
      <c r="M99" s="1088"/>
      <c r="N99" s="1089"/>
      <c r="O99" s="1089"/>
      <c r="P99" s="1090"/>
      <c r="Q99" s="24"/>
      <c r="R99" s="26"/>
      <c r="S99" s="25"/>
      <c r="T99" s="25"/>
      <c r="U99" s="25"/>
      <c r="V99" s="25"/>
      <c r="W99" s="38"/>
      <c r="X99" s="1173"/>
      <c r="Y99" s="25" t="s">
        <v>19</v>
      </c>
      <c r="Z99" s="26" t="s">
        <v>17</v>
      </c>
      <c r="AA99" s="1157">
        <v>0.5</v>
      </c>
      <c r="AB99" s="1179"/>
      <c r="AC99" s="55"/>
      <c r="AG99" s="29"/>
      <c r="AH99" s="35">
        <f>ROUND(ROUND(I82*O102,0)*AA99,0)-AC95</f>
        <v>139</v>
      </c>
      <c r="AI99" s="31"/>
    </row>
    <row r="100" spans="1:35" ht="17.100000000000001" customHeight="1" x14ac:dyDescent="0.15">
      <c r="A100" s="32">
        <v>32</v>
      </c>
      <c r="B100" s="33">
        <v>3047</v>
      </c>
      <c r="C100" s="34" t="s">
        <v>118</v>
      </c>
      <c r="D100" s="36"/>
      <c r="E100" s="29"/>
      <c r="F100" s="29"/>
      <c r="G100" s="37"/>
      <c r="H100" s="4"/>
      <c r="L100" s="21"/>
      <c r="M100" s="1088"/>
      <c r="N100" s="1089"/>
      <c r="O100" s="1089"/>
      <c r="P100" s="1090"/>
      <c r="Q100" s="1085" t="s">
        <v>22</v>
      </c>
      <c r="R100" s="1086"/>
      <c r="S100" s="1086"/>
      <c r="T100" s="1086"/>
      <c r="U100" s="40"/>
      <c r="V100" s="40"/>
      <c r="W100" s="41"/>
      <c r="X100" s="42"/>
      <c r="Y100" s="43"/>
      <c r="Z100" s="44"/>
      <c r="AA100" s="45"/>
      <c r="AB100" s="46"/>
      <c r="AC100" s="20"/>
      <c r="AD100" s="4"/>
      <c r="AE100" s="4"/>
      <c r="AF100" s="4"/>
      <c r="AG100" s="4"/>
      <c r="AH100" s="35">
        <f>ROUND(ROUND(I82*O102,0)*V102,0)-AC95</f>
        <v>274</v>
      </c>
      <c r="AI100" s="31"/>
    </row>
    <row r="101" spans="1:35" ht="17.100000000000001" customHeight="1" x14ac:dyDescent="0.15">
      <c r="A101" s="32">
        <v>32</v>
      </c>
      <c r="B101" s="33">
        <v>3048</v>
      </c>
      <c r="C101" s="34" t="s">
        <v>119</v>
      </c>
      <c r="D101" s="36"/>
      <c r="E101" s="29"/>
      <c r="F101" s="29"/>
      <c r="G101" s="37"/>
      <c r="H101" s="20"/>
      <c r="L101" s="21"/>
      <c r="M101" s="20"/>
      <c r="N101" s="39"/>
      <c r="O101" s="4"/>
      <c r="P101" s="21"/>
      <c r="Q101" s="1088"/>
      <c r="R101" s="1089"/>
      <c r="S101" s="1089"/>
      <c r="T101" s="1089"/>
      <c r="U101" s="23"/>
      <c r="V101" s="1158"/>
      <c r="W101" s="1159"/>
      <c r="X101" s="1172" t="s">
        <v>15</v>
      </c>
      <c r="Y101" s="25" t="s">
        <v>16</v>
      </c>
      <c r="Z101" s="26" t="s">
        <v>17</v>
      </c>
      <c r="AA101" s="1157">
        <v>0.7</v>
      </c>
      <c r="AB101" s="1179"/>
      <c r="AC101" s="36"/>
      <c r="AD101" s="4"/>
      <c r="AE101" s="4"/>
      <c r="AF101" s="4"/>
      <c r="AG101" s="29"/>
      <c r="AH101" s="35">
        <f>ROUND(ROUND(ROUND(I82*O102,0)*V102,0)*AA101,0)-AC95</f>
        <v>188</v>
      </c>
      <c r="AI101" s="31"/>
    </row>
    <row r="102" spans="1:35" ht="17.100000000000001" customHeight="1" x14ac:dyDescent="0.15">
      <c r="A102" s="32">
        <v>32</v>
      </c>
      <c r="B102" s="33">
        <v>2968</v>
      </c>
      <c r="C102" s="34" t="s">
        <v>120</v>
      </c>
      <c r="D102" s="36"/>
      <c r="E102" s="29"/>
      <c r="F102" s="29"/>
      <c r="G102" s="37"/>
      <c r="H102" s="20"/>
      <c r="L102" s="21"/>
      <c r="M102" s="24"/>
      <c r="N102" s="26" t="s">
        <v>17</v>
      </c>
      <c r="O102" s="1180">
        <v>0.96499999999999997</v>
      </c>
      <c r="P102" s="1181"/>
      <c r="Q102" s="1122"/>
      <c r="R102" s="1123"/>
      <c r="S102" s="1123"/>
      <c r="T102" s="1123"/>
      <c r="U102" s="26" t="s">
        <v>17</v>
      </c>
      <c r="V102" s="1170">
        <v>0.95</v>
      </c>
      <c r="W102" s="1171"/>
      <c r="X102" s="1173"/>
      <c r="Y102" s="25" t="s">
        <v>19</v>
      </c>
      <c r="Z102" s="26" t="s">
        <v>17</v>
      </c>
      <c r="AA102" s="1157">
        <v>0.5</v>
      </c>
      <c r="AB102" s="1179"/>
      <c r="AC102" s="56"/>
      <c r="AD102" s="25"/>
      <c r="AE102" s="25"/>
      <c r="AF102" s="25"/>
      <c r="AG102" s="57"/>
      <c r="AH102" s="35">
        <f>ROUND(ROUND(ROUND(I82*O102,0)*V102,0)*AA102,0)-AC95</f>
        <v>131</v>
      </c>
      <c r="AI102" s="31"/>
    </row>
    <row r="103" spans="1:35" ht="17.100000000000001" customHeight="1" x14ac:dyDescent="0.15">
      <c r="A103" s="32">
        <v>32</v>
      </c>
      <c r="B103" s="33">
        <v>3051</v>
      </c>
      <c r="C103" s="34" t="s">
        <v>121</v>
      </c>
      <c r="D103" s="36"/>
      <c r="E103" s="29"/>
      <c r="F103" s="29"/>
      <c r="G103" s="37"/>
      <c r="H103" s="20"/>
      <c r="L103" s="21"/>
      <c r="M103" s="47"/>
      <c r="N103" s="48"/>
      <c r="O103" s="48"/>
      <c r="P103" s="49"/>
      <c r="Q103" s="4"/>
      <c r="R103" s="4"/>
      <c r="S103" s="23"/>
      <c r="T103" s="23"/>
      <c r="U103" s="4"/>
      <c r="V103" s="4"/>
      <c r="W103" s="41"/>
      <c r="X103" s="42"/>
      <c r="Y103" s="43"/>
      <c r="Z103" s="44"/>
      <c r="AA103" s="50"/>
      <c r="AB103" s="51"/>
      <c r="AC103" s="1085" t="s">
        <v>47</v>
      </c>
      <c r="AD103" s="1086"/>
      <c r="AE103" s="1086"/>
      <c r="AF103" s="1086"/>
      <c r="AG103" s="1086"/>
      <c r="AH103" s="35">
        <f>ROUND(I82,0)-AC107</f>
        <v>285</v>
      </c>
      <c r="AI103" s="31"/>
    </row>
    <row r="104" spans="1:35" ht="17.100000000000001" customHeight="1" x14ac:dyDescent="0.15">
      <c r="A104" s="32">
        <v>32</v>
      </c>
      <c r="B104" s="33">
        <v>3052</v>
      </c>
      <c r="C104" s="34" t="s">
        <v>122</v>
      </c>
      <c r="D104" s="36"/>
      <c r="E104" s="29"/>
      <c r="F104" s="29"/>
      <c r="G104" s="37"/>
      <c r="H104" s="20"/>
      <c r="L104" s="21"/>
      <c r="M104" s="20"/>
      <c r="P104" s="21"/>
      <c r="Q104" s="20"/>
      <c r="R104" s="23"/>
      <c r="S104" s="4"/>
      <c r="T104" s="4"/>
      <c r="U104" s="4"/>
      <c r="V104" s="4"/>
      <c r="W104" s="21"/>
      <c r="X104" s="1172" t="s">
        <v>15</v>
      </c>
      <c r="Y104" s="25" t="s">
        <v>16</v>
      </c>
      <c r="Z104" s="26" t="s">
        <v>17</v>
      </c>
      <c r="AA104" s="1170">
        <v>0.7</v>
      </c>
      <c r="AB104" s="1171"/>
      <c r="AC104" s="1088"/>
      <c r="AD104" s="1089"/>
      <c r="AE104" s="1089"/>
      <c r="AF104" s="1089"/>
      <c r="AG104" s="1089"/>
      <c r="AH104" s="35">
        <f>ROUND(I82*AA104,0)-AC107</f>
        <v>191</v>
      </c>
      <c r="AI104" s="31"/>
    </row>
    <row r="105" spans="1:35" ht="17.100000000000001" customHeight="1" x14ac:dyDescent="0.15">
      <c r="A105" s="32">
        <v>32</v>
      </c>
      <c r="B105" s="33">
        <v>2969</v>
      </c>
      <c r="C105" s="34" t="s">
        <v>123</v>
      </c>
      <c r="D105" s="36"/>
      <c r="E105" s="29"/>
      <c r="F105" s="29"/>
      <c r="G105" s="37"/>
      <c r="H105" s="20"/>
      <c r="L105" s="21"/>
      <c r="M105" s="20"/>
      <c r="P105" s="21"/>
      <c r="Q105" s="24"/>
      <c r="R105" s="26"/>
      <c r="S105" s="25"/>
      <c r="T105" s="25"/>
      <c r="U105" s="25"/>
      <c r="V105" s="25"/>
      <c r="W105" s="38"/>
      <c r="X105" s="1173"/>
      <c r="Y105" s="25" t="s">
        <v>19</v>
      </c>
      <c r="Z105" s="26" t="s">
        <v>17</v>
      </c>
      <c r="AA105" s="1170">
        <v>0.5</v>
      </c>
      <c r="AB105" s="1171"/>
      <c r="AC105" s="1088"/>
      <c r="AD105" s="1089"/>
      <c r="AE105" s="1089"/>
      <c r="AF105" s="1089"/>
      <c r="AG105" s="1089"/>
      <c r="AH105" s="35">
        <f>ROUND(I82*AA105,0)-AC107</f>
        <v>129</v>
      </c>
      <c r="AI105" s="31"/>
    </row>
    <row r="106" spans="1:35" ht="17.100000000000001" customHeight="1" x14ac:dyDescent="0.15">
      <c r="A106" s="32">
        <v>32</v>
      </c>
      <c r="B106" s="33">
        <v>3053</v>
      </c>
      <c r="C106" s="34" t="s">
        <v>124</v>
      </c>
      <c r="D106" s="36"/>
      <c r="E106" s="29"/>
      <c r="F106" s="29"/>
      <c r="G106" s="37"/>
      <c r="H106" s="20"/>
      <c r="I106" s="2"/>
      <c r="J106" s="2"/>
      <c r="K106" s="2"/>
      <c r="L106" s="21"/>
      <c r="M106" s="20"/>
      <c r="N106" s="39"/>
      <c r="O106" s="4"/>
      <c r="P106" s="21"/>
      <c r="Q106" s="1085" t="s">
        <v>22</v>
      </c>
      <c r="R106" s="1086"/>
      <c r="S106" s="1086"/>
      <c r="T106" s="1086"/>
      <c r="U106" s="40"/>
      <c r="V106" s="40"/>
      <c r="W106" s="41"/>
      <c r="X106" s="42"/>
      <c r="Y106" s="43"/>
      <c r="Z106" s="44"/>
      <c r="AA106" s="45"/>
      <c r="AB106" s="46"/>
      <c r="AC106" s="1088"/>
      <c r="AD106" s="1089"/>
      <c r="AE106" s="1089"/>
      <c r="AF106" s="1089"/>
      <c r="AG106" s="1089"/>
      <c r="AH106" s="35">
        <f>ROUND(I82*V108,0)-AC107</f>
        <v>269</v>
      </c>
      <c r="AI106" s="31"/>
    </row>
    <row r="107" spans="1:35" ht="17.100000000000001" customHeight="1" x14ac:dyDescent="0.15">
      <c r="A107" s="32">
        <v>32</v>
      </c>
      <c r="B107" s="33">
        <v>3054</v>
      </c>
      <c r="C107" s="34" t="s">
        <v>125</v>
      </c>
      <c r="D107" s="36"/>
      <c r="E107" s="29"/>
      <c r="F107" s="29"/>
      <c r="G107" s="37"/>
      <c r="H107" s="20"/>
      <c r="I107" s="2"/>
      <c r="J107" s="2"/>
      <c r="K107" s="2"/>
      <c r="L107" s="21"/>
      <c r="M107" s="20"/>
      <c r="N107" s="39"/>
      <c r="O107" s="4"/>
      <c r="P107" s="21"/>
      <c r="Q107" s="1088"/>
      <c r="R107" s="1089"/>
      <c r="S107" s="1089"/>
      <c r="T107" s="1089"/>
      <c r="U107" s="23"/>
      <c r="V107" s="1158"/>
      <c r="W107" s="1159"/>
      <c r="X107" s="1172" t="s">
        <v>15</v>
      </c>
      <c r="Y107" s="25" t="s">
        <v>16</v>
      </c>
      <c r="Z107" s="26" t="s">
        <v>17</v>
      </c>
      <c r="AA107" s="1170">
        <v>0.7</v>
      </c>
      <c r="AB107" s="1171"/>
      <c r="AC107" s="1174">
        <f>AC35</f>
        <v>27</v>
      </c>
      <c r="AD107" s="1175"/>
      <c r="AE107" s="1176" t="s">
        <v>38</v>
      </c>
      <c r="AF107" s="1177"/>
      <c r="AG107" s="1178"/>
      <c r="AH107" s="35">
        <f>ROUND(ROUND(I82*V108,0)*AA107,0)-AC107</f>
        <v>180</v>
      </c>
      <c r="AI107" s="31"/>
    </row>
    <row r="108" spans="1:35" ht="17.100000000000001" customHeight="1" x14ac:dyDescent="0.15">
      <c r="A108" s="32">
        <v>32</v>
      </c>
      <c r="B108" s="33">
        <v>2970</v>
      </c>
      <c r="C108" s="34" t="s">
        <v>126</v>
      </c>
      <c r="D108" s="36"/>
      <c r="E108" s="29"/>
      <c r="F108" s="29"/>
      <c r="G108" s="37"/>
      <c r="H108" s="20"/>
      <c r="I108" s="2"/>
      <c r="J108" s="2"/>
      <c r="K108" s="2"/>
      <c r="L108" s="21"/>
      <c r="M108" s="24"/>
      <c r="N108" s="15"/>
      <c r="O108" s="25"/>
      <c r="P108" s="38"/>
      <c r="Q108" s="1122"/>
      <c r="R108" s="1123"/>
      <c r="S108" s="1123"/>
      <c r="T108" s="1123"/>
      <c r="U108" s="26" t="s">
        <v>17</v>
      </c>
      <c r="V108" s="1170">
        <v>0.95</v>
      </c>
      <c r="W108" s="1171"/>
      <c r="X108" s="1173"/>
      <c r="Y108" s="25" t="s">
        <v>19</v>
      </c>
      <c r="Z108" s="26" t="s">
        <v>17</v>
      </c>
      <c r="AA108" s="1170">
        <v>0.5</v>
      </c>
      <c r="AB108" s="1171"/>
      <c r="AC108" s="52"/>
      <c r="AD108" s="52"/>
      <c r="AE108" s="4"/>
      <c r="AF108" s="4"/>
      <c r="AG108" s="53"/>
      <c r="AH108" s="35">
        <f>ROUND(ROUND(I82*V108,0)*AA108,0)-AC107</f>
        <v>121</v>
      </c>
      <c r="AI108" s="31"/>
    </row>
    <row r="109" spans="1:35" ht="17.100000000000001" customHeight="1" x14ac:dyDescent="0.15">
      <c r="A109" s="32">
        <v>32</v>
      </c>
      <c r="B109" s="33">
        <v>3055</v>
      </c>
      <c r="C109" s="34" t="s">
        <v>127</v>
      </c>
      <c r="D109" s="36"/>
      <c r="E109" s="29"/>
      <c r="F109" s="29"/>
      <c r="G109" s="37"/>
      <c r="H109" s="20"/>
      <c r="I109" s="1129"/>
      <c r="J109" s="1129"/>
      <c r="L109" s="21"/>
      <c r="M109" s="1085" t="s">
        <v>26</v>
      </c>
      <c r="N109" s="1086"/>
      <c r="O109" s="1086"/>
      <c r="P109" s="1087"/>
      <c r="Q109" s="4"/>
      <c r="R109" s="4"/>
      <c r="S109" s="23"/>
      <c r="T109" s="23"/>
      <c r="U109" s="4"/>
      <c r="V109" s="4"/>
      <c r="W109" s="41"/>
      <c r="X109" s="42"/>
      <c r="Y109" s="43"/>
      <c r="Z109" s="44"/>
      <c r="AA109" s="45"/>
      <c r="AB109" s="46"/>
      <c r="AC109" s="54"/>
      <c r="AG109" s="53"/>
      <c r="AH109" s="35">
        <f>ROUND(I82*O114,0)-AC107</f>
        <v>274</v>
      </c>
      <c r="AI109" s="31"/>
    </row>
    <row r="110" spans="1:35" ht="17.100000000000001" customHeight="1" x14ac:dyDescent="0.15">
      <c r="A110" s="32">
        <v>32</v>
      </c>
      <c r="B110" s="33">
        <v>3056</v>
      </c>
      <c r="C110" s="34" t="s">
        <v>128</v>
      </c>
      <c r="D110" s="36"/>
      <c r="E110" s="29"/>
      <c r="F110" s="29"/>
      <c r="G110" s="37"/>
      <c r="H110" s="4"/>
      <c r="I110" s="39"/>
      <c r="J110" s="39"/>
      <c r="L110" s="21"/>
      <c r="M110" s="1088"/>
      <c r="N110" s="1089"/>
      <c r="O110" s="1089"/>
      <c r="P110" s="1090"/>
      <c r="Q110" s="20"/>
      <c r="R110" s="23"/>
      <c r="S110" s="4"/>
      <c r="T110" s="4"/>
      <c r="U110" s="4"/>
      <c r="V110" s="4"/>
      <c r="W110" s="21"/>
      <c r="X110" s="1172" t="s">
        <v>15</v>
      </c>
      <c r="Y110" s="25" t="s">
        <v>16</v>
      </c>
      <c r="Z110" s="26" t="s">
        <v>17</v>
      </c>
      <c r="AA110" s="1157">
        <v>0.7</v>
      </c>
      <c r="AB110" s="1179"/>
      <c r="AC110" s="36"/>
      <c r="AD110" s="58"/>
      <c r="AE110" s="58"/>
      <c r="AF110" s="58"/>
      <c r="AG110" s="29"/>
      <c r="AH110" s="35">
        <f>ROUND(ROUND(I82*O114,0)*AA110,0)-AC107</f>
        <v>184</v>
      </c>
      <c r="AI110" s="31"/>
    </row>
    <row r="111" spans="1:35" ht="17.100000000000001" customHeight="1" x14ac:dyDescent="0.15">
      <c r="A111" s="32">
        <v>32</v>
      </c>
      <c r="B111" s="33">
        <v>2971</v>
      </c>
      <c r="C111" s="34" t="s">
        <v>129</v>
      </c>
      <c r="D111" s="36"/>
      <c r="E111" s="29"/>
      <c r="F111" s="29"/>
      <c r="G111" s="37"/>
      <c r="H111" s="4"/>
      <c r="I111" s="39"/>
      <c r="J111" s="39"/>
      <c r="L111" s="21"/>
      <c r="M111" s="1088"/>
      <c r="N111" s="1089"/>
      <c r="O111" s="1089"/>
      <c r="P111" s="1090"/>
      <c r="Q111" s="24"/>
      <c r="R111" s="26"/>
      <c r="S111" s="25"/>
      <c r="T111" s="25"/>
      <c r="U111" s="25"/>
      <c r="V111" s="25"/>
      <c r="W111" s="38"/>
      <c r="X111" s="1173"/>
      <c r="Y111" s="25" t="s">
        <v>19</v>
      </c>
      <c r="Z111" s="26" t="s">
        <v>17</v>
      </c>
      <c r="AA111" s="1157">
        <v>0.5</v>
      </c>
      <c r="AB111" s="1179"/>
      <c r="AC111" s="36"/>
      <c r="AD111" s="58"/>
      <c r="AE111" s="58"/>
      <c r="AF111" s="58"/>
      <c r="AG111" s="29"/>
      <c r="AH111" s="35">
        <f>ROUND(ROUND(I82*O114,0)*AA111,0)-AC107</f>
        <v>124</v>
      </c>
      <c r="AI111" s="31"/>
    </row>
    <row r="112" spans="1:35" ht="17.100000000000001" customHeight="1" x14ac:dyDescent="0.15">
      <c r="A112" s="32">
        <v>32</v>
      </c>
      <c r="B112" s="33">
        <v>3057</v>
      </c>
      <c r="C112" s="34" t="s">
        <v>130</v>
      </c>
      <c r="D112" s="36"/>
      <c r="E112" s="29"/>
      <c r="F112" s="29"/>
      <c r="G112" s="37"/>
      <c r="H112" s="4"/>
      <c r="L112" s="21"/>
      <c r="M112" s="1088"/>
      <c r="N112" s="1089"/>
      <c r="O112" s="1089"/>
      <c r="P112" s="1090"/>
      <c r="Q112" s="1085" t="s">
        <v>22</v>
      </c>
      <c r="R112" s="1086"/>
      <c r="S112" s="1086"/>
      <c r="T112" s="1086"/>
      <c r="U112" s="40"/>
      <c r="V112" s="40"/>
      <c r="W112" s="41"/>
      <c r="X112" s="42"/>
      <c r="Y112" s="43"/>
      <c r="Z112" s="44"/>
      <c r="AA112" s="45"/>
      <c r="AB112" s="46"/>
      <c r="AC112" s="20"/>
      <c r="AD112" s="4"/>
      <c r="AE112" s="4"/>
      <c r="AF112" s="4"/>
      <c r="AG112" s="4"/>
      <c r="AH112" s="35">
        <f>ROUND(ROUND(I82*O114,0)*V114,0)-AC107</f>
        <v>259</v>
      </c>
      <c r="AI112" s="31"/>
    </row>
    <row r="113" spans="1:35" ht="17.100000000000001" customHeight="1" x14ac:dyDescent="0.15">
      <c r="A113" s="32">
        <v>32</v>
      </c>
      <c r="B113" s="33">
        <v>3058</v>
      </c>
      <c r="C113" s="34" t="s">
        <v>131</v>
      </c>
      <c r="D113" s="36"/>
      <c r="E113" s="29"/>
      <c r="F113" s="29"/>
      <c r="G113" s="37"/>
      <c r="H113" s="20"/>
      <c r="L113" s="21"/>
      <c r="M113" s="20"/>
      <c r="N113" s="39"/>
      <c r="O113" s="4"/>
      <c r="P113" s="21"/>
      <c r="Q113" s="1088"/>
      <c r="R113" s="1089"/>
      <c r="S113" s="1089"/>
      <c r="T113" s="1089"/>
      <c r="U113" s="23"/>
      <c r="V113" s="1158"/>
      <c r="W113" s="1159"/>
      <c r="X113" s="1172" t="s">
        <v>15</v>
      </c>
      <c r="Y113" s="25" t="s">
        <v>16</v>
      </c>
      <c r="Z113" s="26" t="s">
        <v>17</v>
      </c>
      <c r="AA113" s="1157">
        <v>0.7</v>
      </c>
      <c r="AB113" s="1179"/>
      <c r="AC113" s="36"/>
      <c r="AD113" s="4"/>
      <c r="AE113" s="4"/>
      <c r="AF113" s="4"/>
      <c r="AG113" s="29"/>
      <c r="AH113" s="35">
        <f>ROUND(ROUND(ROUND(I82*O114,0)*V114,0)*AA113,0)-AC107</f>
        <v>173</v>
      </c>
      <c r="AI113" s="31"/>
    </row>
    <row r="114" spans="1:35" ht="17.100000000000001" customHeight="1" x14ac:dyDescent="0.15">
      <c r="A114" s="32">
        <v>32</v>
      </c>
      <c r="B114" s="33">
        <v>2972</v>
      </c>
      <c r="C114" s="34" t="s">
        <v>132</v>
      </c>
      <c r="D114" s="36"/>
      <c r="E114" s="29"/>
      <c r="F114" s="29"/>
      <c r="G114" s="37"/>
      <c r="H114" s="20"/>
      <c r="L114" s="21"/>
      <c r="M114" s="24"/>
      <c r="N114" s="26" t="s">
        <v>17</v>
      </c>
      <c r="O114" s="1180">
        <v>0.96499999999999997</v>
      </c>
      <c r="P114" s="1181"/>
      <c r="Q114" s="1122"/>
      <c r="R114" s="1123"/>
      <c r="S114" s="1123"/>
      <c r="T114" s="1123"/>
      <c r="U114" s="26" t="s">
        <v>17</v>
      </c>
      <c r="V114" s="1170">
        <v>0.95</v>
      </c>
      <c r="W114" s="1171"/>
      <c r="X114" s="1173"/>
      <c r="Y114" s="25" t="s">
        <v>19</v>
      </c>
      <c r="Z114" s="26" t="s">
        <v>17</v>
      </c>
      <c r="AA114" s="1157">
        <v>0.5</v>
      </c>
      <c r="AB114" s="1179"/>
      <c r="AC114" s="56"/>
      <c r="AD114" s="25"/>
      <c r="AE114" s="25"/>
      <c r="AF114" s="25"/>
      <c r="AG114" s="57"/>
      <c r="AH114" s="35">
        <f>ROUND(ROUND(ROUND(I82*O114,0)*V114,0)*AA114,0)-AC107</f>
        <v>116</v>
      </c>
      <c r="AI114" s="31"/>
    </row>
    <row r="115" spans="1:35" ht="17.100000000000001" customHeight="1" x14ac:dyDescent="0.15">
      <c r="A115" s="32">
        <v>32</v>
      </c>
      <c r="B115" s="33">
        <v>2141</v>
      </c>
      <c r="C115" s="34" t="s">
        <v>133</v>
      </c>
      <c r="D115" s="36"/>
      <c r="E115" s="29"/>
      <c r="F115" s="29"/>
      <c r="G115" s="37"/>
      <c r="H115" s="47" t="s">
        <v>134</v>
      </c>
      <c r="I115" s="40"/>
      <c r="J115" s="40"/>
      <c r="K115" s="40"/>
      <c r="L115" s="41"/>
      <c r="M115" s="47"/>
      <c r="N115" s="48"/>
      <c r="O115" s="48"/>
      <c r="P115" s="49"/>
      <c r="Q115" s="4"/>
      <c r="R115" s="4"/>
      <c r="S115" s="23"/>
      <c r="T115" s="23"/>
      <c r="U115" s="4"/>
      <c r="V115" s="4"/>
      <c r="W115" s="41"/>
      <c r="X115" s="42"/>
      <c r="Y115" s="43"/>
      <c r="Z115" s="44"/>
      <c r="AA115" s="50"/>
      <c r="AB115" s="51"/>
      <c r="AC115" s="29"/>
      <c r="AD115" s="40"/>
      <c r="AE115" s="40"/>
      <c r="AF115" s="4"/>
      <c r="AG115" s="29"/>
      <c r="AH115" s="35">
        <f>ROUND(I118,0)</f>
        <v>236</v>
      </c>
      <c r="AI115" s="31"/>
    </row>
    <row r="116" spans="1:35" ht="17.100000000000001" customHeight="1" x14ac:dyDescent="0.15">
      <c r="A116" s="32">
        <v>32</v>
      </c>
      <c r="B116" s="33">
        <v>2142</v>
      </c>
      <c r="C116" s="34" t="s">
        <v>135</v>
      </c>
      <c r="D116" s="36"/>
      <c r="E116" s="29"/>
      <c r="F116" s="29"/>
      <c r="G116" s="37"/>
      <c r="H116" s="20"/>
      <c r="L116" s="21"/>
      <c r="M116" s="20"/>
      <c r="P116" s="21"/>
      <c r="Q116" s="20"/>
      <c r="R116" s="23"/>
      <c r="S116" s="4"/>
      <c r="T116" s="4"/>
      <c r="U116" s="4"/>
      <c r="V116" s="4"/>
      <c r="W116" s="21"/>
      <c r="X116" s="1172" t="s">
        <v>15</v>
      </c>
      <c r="Y116" s="25" t="s">
        <v>16</v>
      </c>
      <c r="Z116" s="26" t="s">
        <v>17</v>
      </c>
      <c r="AA116" s="1170">
        <v>0.7</v>
      </c>
      <c r="AB116" s="1171"/>
      <c r="AC116" s="29"/>
      <c r="AD116" s="4"/>
      <c r="AE116" s="4"/>
      <c r="AF116" s="4"/>
      <c r="AG116" s="29"/>
      <c r="AH116" s="35">
        <f>ROUND(I118*AA116,0)</f>
        <v>165</v>
      </c>
      <c r="AI116" s="31"/>
    </row>
    <row r="117" spans="1:35" ht="17.100000000000001" customHeight="1" x14ac:dyDescent="0.15">
      <c r="A117" s="32">
        <v>32</v>
      </c>
      <c r="B117" s="33">
        <v>2459</v>
      </c>
      <c r="C117" s="34" t="s">
        <v>136</v>
      </c>
      <c r="D117" s="36"/>
      <c r="E117" s="29"/>
      <c r="F117" s="29"/>
      <c r="G117" s="37"/>
      <c r="H117" s="20"/>
      <c r="L117" s="21"/>
      <c r="M117" s="20"/>
      <c r="P117" s="21"/>
      <c r="Q117" s="24"/>
      <c r="R117" s="26"/>
      <c r="S117" s="25"/>
      <c r="T117" s="25"/>
      <c r="U117" s="25"/>
      <c r="V117" s="25"/>
      <c r="W117" s="38"/>
      <c r="X117" s="1173"/>
      <c r="Y117" s="25" t="s">
        <v>19</v>
      </c>
      <c r="Z117" s="26" t="s">
        <v>17</v>
      </c>
      <c r="AA117" s="1170">
        <v>0.5</v>
      </c>
      <c r="AB117" s="1171"/>
      <c r="AC117" s="29"/>
      <c r="AD117" s="4"/>
      <c r="AE117" s="4"/>
      <c r="AF117" s="4"/>
      <c r="AG117" s="29"/>
      <c r="AH117" s="35">
        <f>ROUND(I118*AA117,0)</f>
        <v>118</v>
      </c>
      <c r="AI117" s="31"/>
    </row>
    <row r="118" spans="1:35" ht="17.100000000000001" customHeight="1" x14ac:dyDescent="0.15">
      <c r="A118" s="32">
        <v>32</v>
      </c>
      <c r="B118" s="33">
        <v>2143</v>
      </c>
      <c r="C118" s="34" t="s">
        <v>137</v>
      </c>
      <c r="D118" s="36"/>
      <c r="E118" s="29"/>
      <c r="F118" s="29"/>
      <c r="G118" s="37"/>
      <c r="H118" s="20"/>
      <c r="I118" s="1108">
        <v>236</v>
      </c>
      <c r="J118" s="1108"/>
      <c r="K118" s="4" t="s">
        <v>21</v>
      </c>
      <c r="L118" s="21"/>
      <c r="M118" s="20"/>
      <c r="N118" s="39"/>
      <c r="O118" s="4"/>
      <c r="P118" s="21"/>
      <c r="Q118" s="1085" t="s">
        <v>22</v>
      </c>
      <c r="R118" s="1086"/>
      <c r="S118" s="1086"/>
      <c r="T118" s="1086"/>
      <c r="U118" s="40"/>
      <c r="V118" s="40"/>
      <c r="W118" s="41"/>
      <c r="X118" s="42"/>
      <c r="Y118" s="43"/>
      <c r="Z118" s="44"/>
      <c r="AA118" s="45"/>
      <c r="AB118" s="46"/>
      <c r="AC118" s="29"/>
      <c r="AE118" s="4"/>
      <c r="AF118" s="4"/>
      <c r="AG118" s="29"/>
      <c r="AH118" s="35">
        <f>ROUND(I118*V120,0)</f>
        <v>224</v>
      </c>
      <c r="AI118" s="31"/>
    </row>
    <row r="119" spans="1:35" ht="17.100000000000001" customHeight="1" x14ac:dyDescent="0.15">
      <c r="A119" s="32">
        <v>32</v>
      </c>
      <c r="B119" s="33">
        <v>2144</v>
      </c>
      <c r="C119" s="34" t="s">
        <v>138</v>
      </c>
      <c r="D119" s="36"/>
      <c r="E119" s="29"/>
      <c r="F119" s="29"/>
      <c r="G119" s="37"/>
      <c r="H119" s="20"/>
      <c r="I119" s="2"/>
      <c r="J119" s="2"/>
      <c r="K119" s="2"/>
      <c r="L119" s="21"/>
      <c r="M119" s="20"/>
      <c r="N119" s="39"/>
      <c r="O119" s="4"/>
      <c r="P119" s="21"/>
      <c r="Q119" s="1088"/>
      <c r="R119" s="1089"/>
      <c r="S119" s="1089"/>
      <c r="T119" s="1089"/>
      <c r="U119" s="23"/>
      <c r="V119" s="1158"/>
      <c r="W119" s="1159"/>
      <c r="X119" s="1172" t="s">
        <v>15</v>
      </c>
      <c r="Y119" s="25" t="s">
        <v>16</v>
      </c>
      <c r="Z119" s="26" t="s">
        <v>17</v>
      </c>
      <c r="AA119" s="1170">
        <v>0.7</v>
      </c>
      <c r="AB119" s="1171"/>
      <c r="AC119" s="29"/>
      <c r="AE119" s="4"/>
      <c r="AF119" s="4"/>
      <c r="AG119" s="29"/>
      <c r="AH119" s="35">
        <f>ROUND(ROUND(I118*V120,0)*AA119,0)</f>
        <v>157</v>
      </c>
      <c r="AI119" s="31"/>
    </row>
    <row r="120" spans="1:35" ht="17.100000000000001" customHeight="1" x14ac:dyDescent="0.15">
      <c r="A120" s="32">
        <v>32</v>
      </c>
      <c r="B120" s="33">
        <v>2460</v>
      </c>
      <c r="C120" s="34" t="s">
        <v>139</v>
      </c>
      <c r="D120" s="36"/>
      <c r="E120" s="29"/>
      <c r="F120" s="29"/>
      <c r="G120" s="37"/>
      <c r="H120" s="20"/>
      <c r="I120" s="2"/>
      <c r="J120" s="2"/>
      <c r="K120" s="2"/>
      <c r="L120" s="21"/>
      <c r="M120" s="24"/>
      <c r="N120" s="15"/>
      <c r="O120" s="25"/>
      <c r="P120" s="38"/>
      <c r="Q120" s="1122"/>
      <c r="R120" s="1123"/>
      <c r="S120" s="1123"/>
      <c r="T120" s="1123"/>
      <c r="U120" s="26" t="s">
        <v>17</v>
      </c>
      <c r="V120" s="1170">
        <v>0.95</v>
      </c>
      <c r="W120" s="1171"/>
      <c r="X120" s="1173"/>
      <c r="Y120" s="25" t="s">
        <v>19</v>
      </c>
      <c r="Z120" s="26" t="s">
        <v>17</v>
      </c>
      <c r="AA120" s="1170">
        <v>0.5</v>
      </c>
      <c r="AB120" s="1171"/>
      <c r="AC120" s="29"/>
      <c r="AE120" s="4"/>
      <c r="AF120" s="4"/>
      <c r="AG120" s="29"/>
      <c r="AH120" s="35">
        <f>ROUND(ROUND(I118*V120,0)*AA120,0)</f>
        <v>112</v>
      </c>
      <c r="AI120" s="31"/>
    </row>
    <row r="121" spans="1:35" ht="17.100000000000001" customHeight="1" x14ac:dyDescent="0.15">
      <c r="A121" s="32">
        <v>32</v>
      </c>
      <c r="B121" s="33">
        <v>2145</v>
      </c>
      <c r="C121" s="34" t="s">
        <v>140</v>
      </c>
      <c r="D121" s="36"/>
      <c r="E121" s="29"/>
      <c r="F121" s="29"/>
      <c r="G121" s="37"/>
      <c r="H121" s="20"/>
      <c r="I121" s="2"/>
      <c r="J121" s="2"/>
      <c r="K121" s="2"/>
      <c r="L121" s="21"/>
      <c r="M121" s="1085" t="s">
        <v>26</v>
      </c>
      <c r="N121" s="1086"/>
      <c r="O121" s="1086"/>
      <c r="P121" s="1087"/>
      <c r="Q121" s="4"/>
      <c r="R121" s="4"/>
      <c r="S121" s="23"/>
      <c r="T121" s="23"/>
      <c r="U121" s="4"/>
      <c r="V121" s="4"/>
      <c r="W121" s="41"/>
      <c r="X121" s="42"/>
      <c r="Y121" s="43"/>
      <c r="Z121" s="44"/>
      <c r="AA121" s="45"/>
      <c r="AB121" s="46"/>
      <c r="AC121" s="29"/>
      <c r="AD121" s="4"/>
      <c r="AE121" s="4"/>
      <c r="AF121" s="4"/>
      <c r="AG121" s="29"/>
      <c r="AH121" s="35">
        <f>ROUND(I118*O126,0)</f>
        <v>228</v>
      </c>
      <c r="AI121" s="31"/>
    </row>
    <row r="122" spans="1:35" ht="17.100000000000001" customHeight="1" x14ac:dyDescent="0.15">
      <c r="A122" s="32">
        <v>32</v>
      </c>
      <c r="B122" s="33">
        <v>2146</v>
      </c>
      <c r="C122" s="34" t="s">
        <v>141</v>
      </c>
      <c r="D122" s="36"/>
      <c r="E122" s="29"/>
      <c r="F122" s="29"/>
      <c r="G122" s="37"/>
      <c r="H122" s="4"/>
      <c r="I122" s="39"/>
      <c r="J122" s="39"/>
      <c r="L122" s="21"/>
      <c r="M122" s="1088"/>
      <c r="N122" s="1089"/>
      <c r="O122" s="1089"/>
      <c r="P122" s="1090"/>
      <c r="Q122" s="20"/>
      <c r="R122" s="23"/>
      <c r="S122" s="4"/>
      <c r="T122" s="4"/>
      <c r="U122" s="4"/>
      <c r="V122" s="4"/>
      <c r="W122" s="21"/>
      <c r="X122" s="1172" t="s">
        <v>15</v>
      </c>
      <c r="Y122" s="25" t="s">
        <v>16</v>
      </c>
      <c r="Z122" s="26" t="s">
        <v>17</v>
      </c>
      <c r="AA122" s="1157">
        <v>0.7</v>
      </c>
      <c r="AB122" s="1179"/>
      <c r="AC122" s="29"/>
      <c r="AD122" s="4"/>
      <c r="AE122" s="4"/>
      <c r="AF122" s="4"/>
      <c r="AG122" s="29"/>
      <c r="AH122" s="35">
        <f>ROUND(ROUND(I118*O126,0)*AA122,0)</f>
        <v>160</v>
      </c>
      <c r="AI122" s="31"/>
    </row>
    <row r="123" spans="1:35" ht="17.100000000000001" customHeight="1" x14ac:dyDescent="0.15">
      <c r="A123" s="32">
        <v>32</v>
      </c>
      <c r="B123" s="33">
        <v>2461</v>
      </c>
      <c r="C123" s="34" t="s">
        <v>142</v>
      </c>
      <c r="D123" s="36"/>
      <c r="E123" s="29"/>
      <c r="F123" s="29"/>
      <c r="G123" s="37"/>
      <c r="H123" s="4"/>
      <c r="I123" s="39"/>
      <c r="J123" s="39"/>
      <c r="L123" s="21"/>
      <c r="M123" s="1088"/>
      <c r="N123" s="1089"/>
      <c r="O123" s="1089"/>
      <c r="P123" s="1090"/>
      <c r="Q123" s="24"/>
      <c r="R123" s="26"/>
      <c r="S123" s="25"/>
      <c r="T123" s="25"/>
      <c r="U123" s="25"/>
      <c r="V123" s="25"/>
      <c r="W123" s="38"/>
      <c r="X123" s="1173"/>
      <c r="Y123" s="25" t="s">
        <v>19</v>
      </c>
      <c r="Z123" s="26" t="s">
        <v>17</v>
      </c>
      <c r="AA123" s="1157">
        <v>0.5</v>
      </c>
      <c r="AB123" s="1179"/>
      <c r="AC123" s="29"/>
      <c r="AD123" s="4"/>
      <c r="AE123" s="4"/>
      <c r="AF123" s="4"/>
      <c r="AG123" s="29"/>
      <c r="AH123" s="35">
        <f>ROUND(ROUND(I118*O126,0)*AA123,0)</f>
        <v>114</v>
      </c>
      <c r="AI123" s="31"/>
    </row>
    <row r="124" spans="1:35" ht="17.100000000000001" customHeight="1" x14ac:dyDescent="0.15">
      <c r="A124" s="32">
        <v>32</v>
      </c>
      <c r="B124" s="33">
        <v>2147</v>
      </c>
      <c r="C124" s="34" t="s">
        <v>143</v>
      </c>
      <c r="D124" s="36"/>
      <c r="E124" s="29"/>
      <c r="F124" s="29"/>
      <c r="G124" s="37"/>
      <c r="H124" s="4"/>
      <c r="L124" s="21"/>
      <c r="M124" s="1088"/>
      <c r="N124" s="1089"/>
      <c r="O124" s="1089"/>
      <c r="P124" s="1090"/>
      <c r="Q124" s="1085" t="s">
        <v>22</v>
      </c>
      <c r="R124" s="1086"/>
      <c r="S124" s="1086"/>
      <c r="T124" s="1086"/>
      <c r="U124" s="40"/>
      <c r="V124" s="40"/>
      <c r="W124" s="41"/>
      <c r="X124" s="42"/>
      <c r="Y124" s="43"/>
      <c r="Z124" s="44"/>
      <c r="AA124" s="45"/>
      <c r="AB124" s="46"/>
      <c r="AC124" s="29"/>
      <c r="AD124" s="4"/>
      <c r="AE124" s="4"/>
      <c r="AF124" s="4"/>
      <c r="AG124" s="29"/>
      <c r="AH124" s="35">
        <f>ROUND(ROUND(I118*O126,0)*V126,0)</f>
        <v>217</v>
      </c>
      <c r="AI124" s="31"/>
    </row>
    <row r="125" spans="1:35" ht="17.100000000000001" customHeight="1" x14ac:dyDescent="0.15">
      <c r="A125" s="32">
        <v>32</v>
      </c>
      <c r="B125" s="33">
        <v>2148</v>
      </c>
      <c r="C125" s="34" t="s">
        <v>144</v>
      </c>
      <c r="D125" s="36"/>
      <c r="E125" s="29"/>
      <c r="F125" s="29"/>
      <c r="G125" s="37"/>
      <c r="H125" s="20"/>
      <c r="L125" s="21"/>
      <c r="M125" s="20"/>
      <c r="N125" s="39"/>
      <c r="O125" s="4"/>
      <c r="P125" s="21"/>
      <c r="Q125" s="1088"/>
      <c r="R125" s="1089"/>
      <c r="S125" s="1089"/>
      <c r="T125" s="1089"/>
      <c r="U125" s="23"/>
      <c r="V125" s="1158"/>
      <c r="W125" s="1159"/>
      <c r="X125" s="1172" t="s">
        <v>15</v>
      </c>
      <c r="Y125" s="25" t="s">
        <v>16</v>
      </c>
      <c r="Z125" s="26" t="s">
        <v>17</v>
      </c>
      <c r="AA125" s="1157">
        <v>0.7</v>
      </c>
      <c r="AB125" s="1179"/>
      <c r="AC125" s="29"/>
      <c r="AD125" s="4"/>
      <c r="AE125" s="4"/>
      <c r="AF125" s="4"/>
      <c r="AG125" s="29"/>
      <c r="AH125" s="35">
        <f>ROUND(ROUND(ROUND(I118*O126,0)*V126,0)*AA125,0)</f>
        <v>152</v>
      </c>
      <c r="AI125" s="31"/>
    </row>
    <row r="126" spans="1:35" ht="17.100000000000001" customHeight="1" x14ac:dyDescent="0.15">
      <c r="A126" s="32">
        <v>32</v>
      </c>
      <c r="B126" s="33">
        <v>2462</v>
      </c>
      <c r="C126" s="34" t="s">
        <v>145</v>
      </c>
      <c r="D126" s="36"/>
      <c r="E126" s="29"/>
      <c r="F126" s="29"/>
      <c r="G126" s="37"/>
      <c r="H126" s="20"/>
      <c r="L126" s="21"/>
      <c r="M126" s="24"/>
      <c r="N126" s="26" t="s">
        <v>17</v>
      </c>
      <c r="O126" s="1180">
        <v>0.96499999999999997</v>
      </c>
      <c r="P126" s="1181"/>
      <c r="Q126" s="1122"/>
      <c r="R126" s="1123"/>
      <c r="S126" s="1123"/>
      <c r="T126" s="1123"/>
      <c r="U126" s="26" t="s">
        <v>17</v>
      </c>
      <c r="V126" s="1170">
        <v>0.95</v>
      </c>
      <c r="W126" s="1171"/>
      <c r="X126" s="1173"/>
      <c r="Y126" s="25" t="s">
        <v>19</v>
      </c>
      <c r="Z126" s="26" t="s">
        <v>17</v>
      </c>
      <c r="AA126" s="1157">
        <v>0.5</v>
      </c>
      <c r="AB126" s="1179"/>
      <c r="AC126" s="29"/>
      <c r="AD126" s="25"/>
      <c r="AE126" s="25"/>
      <c r="AF126" s="4"/>
      <c r="AG126" s="29"/>
      <c r="AH126" s="35">
        <f>ROUND(ROUND(ROUND(I118*O126,0)*V126,0)*AA126,0)</f>
        <v>109</v>
      </c>
      <c r="AI126" s="31"/>
    </row>
    <row r="127" spans="1:35" ht="17.100000000000001" customHeight="1" x14ac:dyDescent="0.15">
      <c r="A127" s="32">
        <v>32</v>
      </c>
      <c r="B127" s="33">
        <v>3061</v>
      </c>
      <c r="C127" s="34" t="s">
        <v>146</v>
      </c>
      <c r="D127" s="36"/>
      <c r="E127" s="29"/>
      <c r="F127" s="29"/>
      <c r="G127" s="37"/>
      <c r="H127" s="20"/>
      <c r="L127" s="21"/>
      <c r="M127" s="47"/>
      <c r="N127" s="48"/>
      <c r="O127" s="48"/>
      <c r="P127" s="49"/>
      <c r="Q127" s="4"/>
      <c r="R127" s="4"/>
      <c r="S127" s="23"/>
      <c r="T127" s="23"/>
      <c r="U127" s="4"/>
      <c r="V127" s="4"/>
      <c r="W127" s="41"/>
      <c r="X127" s="42"/>
      <c r="Y127" s="43"/>
      <c r="Z127" s="44"/>
      <c r="AA127" s="50"/>
      <c r="AB127" s="51"/>
      <c r="AC127" s="1085" t="s">
        <v>33</v>
      </c>
      <c r="AD127" s="1086"/>
      <c r="AE127" s="1086"/>
      <c r="AF127" s="1086"/>
      <c r="AG127" s="1086"/>
      <c r="AH127" s="35">
        <f>ROUND(I118,0)-AC131</f>
        <v>224</v>
      </c>
      <c r="AI127" s="31"/>
    </row>
    <row r="128" spans="1:35" ht="17.100000000000001" customHeight="1" x14ac:dyDescent="0.15">
      <c r="A128" s="32">
        <v>32</v>
      </c>
      <c r="B128" s="33">
        <v>3062</v>
      </c>
      <c r="C128" s="34" t="s">
        <v>147</v>
      </c>
      <c r="D128" s="36"/>
      <c r="E128" s="29"/>
      <c r="F128" s="29"/>
      <c r="G128" s="37"/>
      <c r="H128" s="20"/>
      <c r="L128" s="21"/>
      <c r="M128" s="20"/>
      <c r="P128" s="21"/>
      <c r="Q128" s="20"/>
      <c r="R128" s="23"/>
      <c r="S128" s="4"/>
      <c r="T128" s="4"/>
      <c r="U128" s="4"/>
      <c r="V128" s="4"/>
      <c r="W128" s="21"/>
      <c r="X128" s="1172" t="s">
        <v>15</v>
      </c>
      <c r="Y128" s="25" t="s">
        <v>16</v>
      </c>
      <c r="Z128" s="26" t="s">
        <v>17</v>
      </c>
      <c r="AA128" s="1170">
        <v>0.7</v>
      </c>
      <c r="AB128" s="1171"/>
      <c r="AC128" s="1088"/>
      <c r="AD128" s="1089"/>
      <c r="AE128" s="1089"/>
      <c r="AF128" s="1089"/>
      <c r="AG128" s="1089"/>
      <c r="AH128" s="35">
        <f>ROUND(I118*AA128,0)-AC131</f>
        <v>153</v>
      </c>
      <c r="AI128" s="31"/>
    </row>
    <row r="129" spans="1:35" ht="17.100000000000001" customHeight="1" x14ac:dyDescent="0.15">
      <c r="A129" s="32">
        <v>32</v>
      </c>
      <c r="B129" s="33">
        <v>2997</v>
      </c>
      <c r="C129" s="34" t="s">
        <v>148</v>
      </c>
      <c r="D129" s="36"/>
      <c r="E129" s="29"/>
      <c r="F129" s="29"/>
      <c r="G129" s="37"/>
      <c r="H129" s="20"/>
      <c r="L129" s="21"/>
      <c r="M129" s="20"/>
      <c r="P129" s="21"/>
      <c r="Q129" s="24"/>
      <c r="R129" s="26"/>
      <c r="S129" s="25"/>
      <c r="T129" s="25"/>
      <c r="U129" s="25"/>
      <c r="V129" s="25"/>
      <c r="W129" s="38"/>
      <c r="X129" s="1173"/>
      <c r="Y129" s="25" t="s">
        <v>19</v>
      </c>
      <c r="Z129" s="26" t="s">
        <v>17</v>
      </c>
      <c r="AA129" s="1170">
        <v>0.5</v>
      </c>
      <c r="AB129" s="1171"/>
      <c r="AC129" s="1088"/>
      <c r="AD129" s="1089"/>
      <c r="AE129" s="1089"/>
      <c r="AF129" s="1089"/>
      <c r="AG129" s="1089"/>
      <c r="AH129" s="35">
        <f>ROUND(I118*AA129,0)-AC131</f>
        <v>106</v>
      </c>
      <c r="AI129" s="31"/>
    </row>
    <row r="130" spans="1:35" ht="17.100000000000001" customHeight="1" x14ac:dyDescent="0.15">
      <c r="A130" s="32">
        <v>32</v>
      </c>
      <c r="B130" s="33">
        <v>3063</v>
      </c>
      <c r="C130" s="34" t="s">
        <v>149</v>
      </c>
      <c r="D130" s="36"/>
      <c r="E130" s="29"/>
      <c r="F130" s="29"/>
      <c r="G130" s="37"/>
      <c r="H130" s="20"/>
      <c r="I130" s="2"/>
      <c r="J130" s="2"/>
      <c r="K130" s="2"/>
      <c r="L130" s="21"/>
      <c r="M130" s="20"/>
      <c r="N130" s="39"/>
      <c r="O130" s="4"/>
      <c r="P130" s="21"/>
      <c r="Q130" s="1085" t="s">
        <v>22</v>
      </c>
      <c r="R130" s="1086"/>
      <c r="S130" s="1086"/>
      <c r="T130" s="1086"/>
      <c r="U130" s="40"/>
      <c r="V130" s="40"/>
      <c r="W130" s="41"/>
      <c r="X130" s="42"/>
      <c r="Y130" s="43"/>
      <c r="Z130" s="44"/>
      <c r="AA130" s="45"/>
      <c r="AB130" s="46"/>
      <c r="AC130" s="1088"/>
      <c r="AD130" s="1089"/>
      <c r="AE130" s="1089"/>
      <c r="AF130" s="1089"/>
      <c r="AG130" s="1089"/>
      <c r="AH130" s="35">
        <f>ROUND(I118*V132,0)-AC131</f>
        <v>212</v>
      </c>
      <c r="AI130" s="31"/>
    </row>
    <row r="131" spans="1:35" ht="17.100000000000001" customHeight="1" x14ac:dyDescent="0.15">
      <c r="A131" s="32">
        <v>32</v>
      </c>
      <c r="B131" s="33">
        <v>3064</v>
      </c>
      <c r="C131" s="34" t="s">
        <v>150</v>
      </c>
      <c r="D131" s="36"/>
      <c r="E131" s="29"/>
      <c r="F131" s="29"/>
      <c r="G131" s="37"/>
      <c r="H131" s="20"/>
      <c r="I131" s="2"/>
      <c r="J131" s="2"/>
      <c r="K131" s="2"/>
      <c r="L131" s="21"/>
      <c r="M131" s="20"/>
      <c r="N131" s="39"/>
      <c r="O131" s="4"/>
      <c r="P131" s="21"/>
      <c r="Q131" s="1088"/>
      <c r="R131" s="1089"/>
      <c r="S131" s="1089"/>
      <c r="T131" s="1089"/>
      <c r="U131" s="23"/>
      <c r="V131" s="1158"/>
      <c r="W131" s="1159"/>
      <c r="X131" s="1172" t="s">
        <v>15</v>
      </c>
      <c r="Y131" s="25" t="s">
        <v>16</v>
      </c>
      <c r="Z131" s="26" t="s">
        <v>17</v>
      </c>
      <c r="AA131" s="1170">
        <v>0.7</v>
      </c>
      <c r="AB131" s="1171"/>
      <c r="AC131" s="1174">
        <f>AC23</f>
        <v>12</v>
      </c>
      <c r="AD131" s="1175"/>
      <c r="AE131" s="1176" t="s">
        <v>38</v>
      </c>
      <c r="AF131" s="1177"/>
      <c r="AG131" s="1178"/>
      <c r="AH131" s="35">
        <f>ROUND(ROUND(I118*V132,0)*AA131,0)-AC131</f>
        <v>145</v>
      </c>
      <c r="AI131" s="31"/>
    </row>
    <row r="132" spans="1:35" ht="17.100000000000001" customHeight="1" x14ac:dyDescent="0.15">
      <c r="A132" s="32">
        <v>32</v>
      </c>
      <c r="B132" s="33">
        <v>2998</v>
      </c>
      <c r="C132" s="34" t="s">
        <v>151</v>
      </c>
      <c r="D132" s="36"/>
      <c r="E132" s="29"/>
      <c r="F132" s="29"/>
      <c r="G132" s="37"/>
      <c r="H132" s="20"/>
      <c r="I132" s="2"/>
      <c r="J132" s="2"/>
      <c r="K132" s="2"/>
      <c r="L132" s="21"/>
      <c r="M132" s="24"/>
      <c r="N132" s="15"/>
      <c r="O132" s="25"/>
      <c r="P132" s="38"/>
      <c r="Q132" s="1122"/>
      <c r="R132" s="1123"/>
      <c r="S132" s="1123"/>
      <c r="T132" s="1123"/>
      <c r="U132" s="26" t="s">
        <v>17</v>
      </c>
      <c r="V132" s="1170">
        <v>0.95</v>
      </c>
      <c r="W132" s="1171"/>
      <c r="X132" s="1173"/>
      <c r="Y132" s="25" t="s">
        <v>19</v>
      </c>
      <c r="Z132" s="26" t="s">
        <v>17</v>
      </c>
      <c r="AA132" s="1170">
        <v>0.5</v>
      </c>
      <c r="AB132" s="1171"/>
      <c r="AC132" s="52"/>
      <c r="AD132" s="52"/>
      <c r="AE132" s="4"/>
      <c r="AF132" s="4"/>
      <c r="AG132" s="53"/>
      <c r="AH132" s="35">
        <f>ROUND(ROUND(I118*V132,0)*AA132,0)-AC131</f>
        <v>100</v>
      </c>
      <c r="AI132" s="31"/>
    </row>
    <row r="133" spans="1:35" ht="17.100000000000001" customHeight="1" x14ac:dyDescent="0.15">
      <c r="A133" s="32">
        <v>32</v>
      </c>
      <c r="B133" s="33">
        <v>3065</v>
      </c>
      <c r="C133" s="34" t="s">
        <v>152</v>
      </c>
      <c r="D133" s="36"/>
      <c r="E133" s="29"/>
      <c r="F133" s="29"/>
      <c r="G133" s="37"/>
      <c r="H133" s="20"/>
      <c r="I133" s="1129"/>
      <c r="J133" s="1129"/>
      <c r="L133" s="21"/>
      <c r="M133" s="1085" t="s">
        <v>26</v>
      </c>
      <c r="N133" s="1086"/>
      <c r="O133" s="1086"/>
      <c r="P133" s="1087"/>
      <c r="Q133" s="4"/>
      <c r="R133" s="4"/>
      <c r="S133" s="23"/>
      <c r="T133" s="23"/>
      <c r="U133" s="4"/>
      <c r="V133" s="4"/>
      <c r="W133" s="41"/>
      <c r="X133" s="42"/>
      <c r="Y133" s="43"/>
      <c r="Z133" s="44"/>
      <c r="AA133" s="45"/>
      <c r="AB133" s="46"/>
      <c r="AC133" s="54"/>
      <c r="AG133" s="53"/>
      <c r="AH133" s="35">
        <f>ROUND(I118*O138,0)-AC131</f>
        <v>216</v>
      </c>
      <c r="AI133" s="31"/>
    </row>
    <row r="134" spans="1:35" ht="17.100000000000001" customHeight="1" x14ac:dyDescent="0.15">
      <c r="A134" s="32">
        <v>32</v>
      </c>
      <c r="B134" s="33">
        <v>3066</v>
      </c>
      <c r="C134" s="34" t="s">
        <v>153</v>
      </c>
      <c r="D134" s="36"/>
      <c r="E134" s="29"/>
      <c r="F134" s="29"/>
      <c r="G134" s="37"/>
      <c r="H134" s="4"/>
      <c r="I134" s="39"/>
      <c r="J134" s="39"/>
      <c r="L134" s="21"/>
      <c r="M134" s="1088"/>
      <c r="N134" s="1089"/>
      <c r="O134" s="1089"/>
      <c r="P134" s="1090"/>
      <c r="Q134" s="20"/>
      <c r="R134" s="23"/>
      <c r="S134" s="4"/>
      <c r="T134" s="4"/>
      <c r="U134" s="4"/>
      <c r="V134" s="4"/>
      <c r="W134" s="21"/>
      <c r="X134" s="1172" t="s">
        <v>15</v>
      </c>
      <c r="Y134" s="25" t="s">
        <v>16</v>
      </c>
      <c r="Z134" s="26" t="s">
        <v>17</v>
      </c>
      <c r="AA134" s="1157">
        <v>0.7</v>
      </c>
      <c r="AB134" s="1179"/>
      <c r="AC134" s="55"/>
      <c r="AG134" s="29"/>
      <c r="AH134" s="35">
        <f>ROUND(ROUND(I118*O138,0)*AA134,0)-AC131</f>
        <v>148</v>
      </c>
      <c r="AI134" s="31"/>
    </row>
    <row r="135" spans="1:35" ht="17.100000000000001" customHeight="1" x14ac:dyDescent="0.15">
      <c r="A135" s="32">
        <v>32</v>
      </c>
      <c r="B135" s="33">
        <v>2999</v>
      </c>
      <c r="C135" s="34" t="s">
        <v>154</v>
      </c>
      <c r="D135" s="36"/>
      <c r="E135" s="29"/>
      <c r="F135" s="29"/>
      <c r="G135" s="37"/>
      <c r="H135" s="4"/>
      <c r="I135" s="39"/>
      <c r="J135" s="39"/>
      <c r="L135" s="21"/>
      <c r="M135" s="1088"/>
      <c r="N135" s="1089"/>
      <c r="O135" s="1089"/>
      <c r="P135" s="1090"/>
      <c r="Q135" s="24"/>
      <c r="R135" s="26"/>
      <c r="S135" s="25"/>
      <c r="T135" s="25"/>
      <c r="U135" s="25"/>
      <c r="V135" s="25"/>
      <c r="W135" s="38"/>
      <c r="X135" s="1173"/>
      <c r="Y135" s="25" t="s">
        <v>19</v>
      </c>
      <c r="Z135" s="26" t="s">
        <v>17</v>
      </c>
      <c r="AA135" s="1157">
        <v>0.5</v>
      </c>
      <c r="AB135" s="1179"/>
      <c r="AC135" s="55"/>
      <c r="AG135" s="29"/>
      <c r="AH135" s="35">
        <f>ROUND(ROUND(I118*O138,0)*AA135,0)-AC131</f>
        <v>102</v>
      </c>
      <c r="AI135" s="31"/>
    </row>
    <row r="136" spans="1:35" ht="17.100000000000001" customHeight="1" x14ac:dyDescent="0.15">
      <c r="A136" s="32">
        <v>32</v>
      </c>
      <c r="B136" s="33">
        <v>3067</v>
      </c>
      <c r="C136" s="34" t="s">
        <v>155</v>
      </c>
      <c r="D136" s="36"/>
      <c r="E136" s="29"/>
      <c r="F136" s="29"/>
      <c r="G136" s="37"/>
      <c r="H136" s="4"/>
      <c r="L136" s="21"/>
      <c r="M136" s="1088"/>
      <c r="N136" s="1089"/>
      <c r="O136" s="1089"/>
      <c r="P136" s="1090"/>
      <c r="Q136" s="1085" t="s">
        <v>22</v>
      </c>
      <c r="R136" s="1086"/>
      <c r="S136" s="1086"/>
      <c r="T136" s="1086"/>
      <c r="U136" s="40"/>
      <c r="V136" s="40"/>
      <c r="W136" s="41"/>
      <c r="X136" s="42"/>
      <c r="Y136" s="43"/>
      <c r="Z136" s="44"/>
      <c r="AA136" s="45"/>
      <c r="AB136" s="46"/>
      <c r="AC136" s="20"/>
      <c r="AD136" s="4"/>
      <c r="AE136" s="4"/>
      <c r="AF136" s="4"/>
      <c r="AG136" s="4"/>
      <c r="AH136" s="35">
        <f>ROUND(ROUND(I118*O138,0)*V138,0)-AC131</f>
        <v>205</v>
      </c>
      <c r="AI136" s="31"/>
    </row>
    <row r="137" spans="1:35" ht="17.100000000000001" customHeight="1" x14ac:dyDescent="0.15">
      <c r="A137" s="32">
        <v>32</v>
      </c>
      <c r="B137" s="33">
        <v>3068</v>
      </c>
      <c r="C137" s="34" t="s">
        <v>156</v>
      </c>
      <c r="D137" s="36"/>
      <c r="E137" s="29"/>
      <c r="F137" s="29"/>
      <c r="G137" s="37"/>
      <c r="H137" s="20"/>
      <c r="L137" s="21"/>
      <c r="M137" s="20"/>
      <c r="N137" s="39"/>
      <c r="O137" s="4"/>
      <c r="P137" s="21"/>
      <c r="Q137" s="1088"/>
      <c r="R137" s="1089"/>
      <c r="S137" s="1089"/>
      <c r="T137" s="1089"/>
      <c r="U137" s="23"/>
      <c r="V137" s="1158"/>
      <c r="W137" s="1159"/>
      <c r="X137" s="1172" t="s">
        <v>15</v>
      </c>
      <c r="Y137" s="25" t="s">
        <v>16</v>
      </c>
      <c r="Z137" s="26" t="s">
        <v>17</v>
      </c>
      <c r="AA137" s="1157">
        <v>0.7</v>
      </c>
      <c r="AB137" s="1179"/>
      <c r="AC137" s="36"/>
      <c r="AD137" s="4"/>
      <c r="AE137" s="4"/>
      <c r="AF137" s="4"/>
      <c r="AG137" s="29"/>
      <c r="AH137" s="35">
        <f>ROUND(ROUND(ROUND(I118*O138,0)*V138,0)*AA137,0)-AC131</f>
        <v>140</v>
      </c>
      <c r="AI137" s="31"/>
    </row>
    <row r="138" spans="1:35" ht="17.100000000000001" customHeight="1" x14ac:dyDescent="0.15">
      <c r="A138" s="32">
        <v>32</v>
      </c>
      <c r="B138" s="33">
        <v>3400</v>
      </c>
      <c r="C138" s="34" t="s">
        <v>157</v>
      </c>
      <c r="D138" s="36"/>
      <c r="E138" s="29"/>
      <c r="F138" s="29"/>
      <c r="G138" s="37"/>
      <c r="H138" s="20"/>
      <c r="L138" s="21"/>
      <c r="M138" s="24"/>
      <c r="N138" s="26" t="s">
        <v>17</v>
      </c>
      <c r="O138" s="1180">
        <v>0.96499999999999997</v>
      </c>
      <c r="P138" s="1181"/>
      <c r="Q138" s="1122"/>
      <c r="R138" s="1123"/>
      <c r="S138" s="1123"/>
      <c r="T138" s="1123"/>
      <c r="U138" s="26" t="s">
        <v>17</v>
      </c>
      <c r="V138" s="1170">
        <v>0.95</v>
      </c>
      <c r="W138" s="1171"/>
      <c r="X138" s="1173"/>
      <c r="Y138" s="25" t="s">
        <v>19</v>
      </c>
      <c r="Z138" s="26" t="s">
        <v>17</v>
      </c>
      <c r="AA138" s="1157">
        <v>0.5</v>
      </c>
      <c r="AB138" s="1179"/>
      <c r="AC138" s="56"/>
      <c r="AD138" s="25"/>
      <c r="AE138" s="25"/>
      <c r="AF138" s="25"/>
      <c r="AG138" s="57"/>
      <c r="AH138" s="35">
        <f>ROUND(ROUND(ROUND(I118*O138,0)*V138,0)*AA138,0)-AC131</f>
        <v>97</v>
      </c>
      <c r="AI138" s="31"/>
    </row>
    <row r="139" spans="1:35" ht="17.100000000000001" customHeight="1" x14ac:dyDescent="0.15">
      <c r="A139" s="32">
        <v>32</v>
      </c>
      <c r="B139" s="33">
        <v>3071</v>
      </c>
      <c r="C139" s="34" t="s">
        <v>158</v>
      </c>
      <c r="D139" s="36"/>
      <c r="E139" s="29"/>
      <c r="F139" s="29"/>
      <c r="G139" s="37"/>
      <c r="H139" s="20"/>
      <c r="L139" s="21"/>
      <c r="M139" s="47"/>
      <c r="N139" s="48"/>
      <c r="O139" s="48"/>
      <c r="P139" s="49"/>
      <c r="Q139" s="4"/>
      <c r="R139" s="4"/>
      <c r="S139" s="23"/>
      <c r="T139" s="23"/>
      <c r="U139" s="4"/>
      <c r="V139" s="4"/>
      <c r="W139" s="41"/>
      <c r="X139" s="42"/>
      <c r="Y139" s="43"/>
      <c r="Z139" s="44"/>
      <c r="AA139" s="50"/>
      <c r="AB139" s="51"/>
      <c r="AC139" s="1085" t="s">
        <v>47</v>
      </c>
      <c r="AD139" s="1086"/>
      <c r="AE139" s="1086"/>
      <c r="AF139" s="1086"/>
      <c r="AG139" s="1086"/>
      <c r="AH139" s="35">
        <f>ROUND(I118,0)-AC143</f>
        <v>209</v>
      </c>
      <c r="AI139" s="31"/>
    </row>
    <row r="140" spans="1:35" ht="17.100000000000001" customHeight="1" x14ac:dyDescent="0.15">
      <c r="A140" s="32">
        <v>32</v>
      </c>
      <c r="B140" s="33">
        <v>3072</v>
      </c>
      <c r="C140" s="34" t="s">
        <v>159</v>
      </c>
      <c r="D140" s="36"/>
      <c r="E140" s="29"/>
      <c r="F140" s="29"/>
      <c r="G140" s="37"/>
      <c r="H140" s="20"/>
      <c r="L140" s="21"/>
      <c r="M140" s="20"/>
      <c r="P140" s="21"/>
      <c r="Q140" s="20"/>
      <c r="R140" s="23"/>
      <c r="S140" s="4"/>
      <c r="T140" s="4"/>
      <c r="U140" s="4"/>
      <c r="V140" s="4"/>
      <c r="W140" s="21"/>
      <c r="X140" s="1172" t="s">
        <v>15</v>
      </c>
      <c r="Y140" s="25" t="s">
        <v>16</v>
      </c>
      <c r="Z140" s="26" t="s">
        <v>17</v>
      </c>
      <c r="AA140" s="1170">
        <v>0.7</v>
      </c>
      <c r="AB140" s="1171"/>
      <c r="AC140" s="1088"/>
      <c r="AD140" s="1089"/>
      <c r="AE140" s="1089"/>
      <c r="AF140" s="1089"/>
      <c r="AG140" s="1089"/>
      <c r="AH140" s="35">
        <f>ROUND(I118*AA140,0)-AC143</f>
        <v>138</v>
      </c>
      <c r="AI140" s="31"/>
    </row>
    <row r="141" spans="1:35" ht="17.100000000000001" customHeight="1" x14ac:dyDescent="0.15">
      <c r="A141" s="32">
        <v>32</v>
      </c>
      <c r="B141" s="33">
        <v>3401</v>
      </c>
      <c r="C141" s="34" t="s">
        <v>160</v>
      </c>
      <c r="D141" s="36"/>
      <c r="E141" s="29"/>
      <c r="F141" s="29"/>
      <c r="G141" s="37"/>
      <c r="H141" s="20"/>
      <c r="L141" s="21"/>
      <c r="M141" s="20"/>
      <c r="P141" s="21"/>
      <c r="Q141" s="24"/>
      <c r="R141" s="26"/>
      <c r="S141" s="25"/>
      <c r="T141" s="25"/>
      <c r="U141" s="25"/>
      <c r="V141" s="25"/>
      <c r="W141" s="38"/>
      <c r="X141" s="1173"/>
      <c r="Y141" s="25" t="s">
        <v>19</v>
      </c>
      <c r="Z141" s="26" t="s">
        <v>17</v>
      </c>
      <c r="AA141" s="1170">
        <v>0.5</v>
      </c>
      <c r="AB141" s="1171"/>
      <c r="AC141" s="1088"/>
      <c r="AD141" s="1089"/>
      <c r="AE141" s="1089"/>
      <c r="AF141" s="1089"/>
      <c r="AG141" s="1089"/>
      <c r="AH141" s="35">
        <f>ROUND(I118*AA141,0)-AC143</f>
        <v>91</v>
      </c>
      <c r="AI141" s="31"/>
    </row>
    <row r="142" spans="1:35" ht="17.100000000000001" customHeight="1" x14ac:dyDescent="0.15">
      <c r="A142" s="32">
        <v>32</v>
      </c>
      <c r="B142" s="33">
        <v>3073</v>
      </c>
      <c r="C142" s="34" t="s">
        <v>161</v>
      </c>
      <c r="D142" s="36"/>
      <c r="E142" s="29"/>
      <c r="F142" s="29"/>
      <c r="G142" s="37"/>
      <c r="H142" s="20"/>
      <c r="I142" s="2"/>
      <c r="J142" s="2"/>
      <c r="K142" s="2"/>
      <c r="L142" s="21"/>
      <c r="M142" s="20"/>
      <c r="N142" s="39"/>
      <c r="O142" s="4"/>
      <c r="P142" s="21"/>
      <c r="Q142" s="1085" t="s">
        <v>22</v>
      </c>
      <c r="R142" s="1086"/>
      <c r="S142" s="1086"/>
      <c r="T142" s="1086"/>
      <c r="U142" s="40"/>
      <c r="V142" s="40"/>
      <c r="W142" s="41"/>
      <c r="X142" s="42"/>
      <c r="Y142" s="43"/>
      <c r="Z142" s="44"/>
      <c r="AA142" s="45"/>
      <c r="AB142" s="46"/>
      <c r="AC142" s="1088"/>
      <c r="AD142" s="1089"/>
      <c r="AE142" s="1089"/>
      <c r="AF142" s="1089"/>
      <c r="AG142" s="1089"/>
      <c r="AH142" s="35">
        <f>ROUND(I118*V144,0)-AC143</f>
        <v>197</v>
      </c>
      <c r="AI142" s="31"/>
    </row>
    <row r="143" spans="1:35" ht="17.100000000000001" customHeight="1" x14ac:dyDescent="0.15">
      <c r="A143" s="32">
        <v>32</v>
      </c>
      <c r="B143" s="33">
        <v>3074</v>
      </c>
      <c r="C143" s="34" t="s">
        <v>162</v>
      </c>
      <c r="D143" s="36"/>
      <c r="E143" s="29"/>
      <c r="F143" s="29"/>
      <c r="G143" s="37"/>
      <c r="H143" s="20"/>
      <c r="I143" s="2"/>
      <c r="J143" s="2"/>
      <c r="K143" s="2"/>
      <c r="L143" s="21"/>
      <c r="M143" s="20"/>
      <c r="N143" s="39"/>
      <c r="O143" s="4"/>
      <c r="P143" s="21"/>
      <c r="Q143" s="1088"/>
      <c r="R143" s="1089"/>
      <c r="S143" s="1089"/>
      <c r="T143" s="1089"/>
      <c r="U143" s="23"/>
      <c r="V143" s="1158"/>
      <c r="W143" s="1159"/>
      <c r="X143" s="1172" t="s">
        <v>15</v>
      </c>
      <c r="Y143" s="25" t="s">
        <v>16</v>
      </c>
      <c r="Z143" s="26" t="s">
        <v>17</v>
      </c>
      <c r="AA143" s="1170">
        <v>0.7</v>
      </c>
      <c r="AB143" s="1171"/>
      <c r="AC143" s="1174">
        <f>AC35</f>
        <v>27</v>
      </c>
      <c r="AD143" s="1175"/>
      <c r="AE143" s="1176" t="s">
        <v>38</v>
      </c>
      <c r="AF143" s="1177"/>
      <c r="AG143" s="1178"/>
      <c r="AH143" s="35">
        <f>ROUND(ROUND(I118*V144,0)*AA143,0)-AC143</f>
        <v>130</v>
      </c>
      <c r="AI143" s="31"/>
    </row>
    <row r="144" spans="1:35" ht="17.100000000000001" customHeight="1" x14ac:dyDescent="0.15">
      <c r="A144" s="32">
        <v>32</v>
      </c>
      <c r="B144" s="33">
        <v>3402</v>
      </c>
      <c r="C144" s="34" t="s">
        <v>163</v>
      </c>
      <c r="D144" s="36"/>
      <c r="E144" s="29"/>
      <c r="F144" s="29"/>
      <c r="G144" s="37"/>
      <c r="H144" s="20"/>
      <c r="I144" s="2"/>
      <c r="J144" s="2"/>
      <c r="K144" s="2"/>
      <c r="L144" s="21"/>
      <c r="M144" s="24"/>
      <c r="N144" s="15"/>
      <c r="O144" s="25"/>
      <c r="P144" s="38"/>
      <c r="Q144" s="1122"/>
      <c r="R144" s="1123"/>
      <c r="S144" s="1123"/>
      <c r="T144" s="1123"/>
      <c r="U144" s="26" t="s">
        <v>17</v>
      </c>
      <c r="V144" s="1170">
        <v>0.95</v>
      </c>
      <c r="W144" s="1171"/>
      <c r="X144" s="1173"/>
      <c r="Y144" s="25" t="s">
        <v>19</v>
      </c>
      <c r="Z144" s="26" t="s">
        <v>17</v>
      </c>
      <c r="AA144" s="1170">
        <v>0.5</v>
      </c>
      <c r="AB144" s="1171"/>
      <c r="AC144" s="52"/>
      <c r="AD144" s="52"/>
      <c r="AE144" s="4"/>
      <c r="AF144" s="4"/>
      <c r="AG144" s="53"/>
      <c r="AH144" s="35">
        <f>ROUND(ROUND(I118*V144,0)*AA144,0)-AC143</f>
        <v>85</v>
      </c>
      <c r="AI144" s="31"/>
    </row>
    <row r="145" spans="1:35" ht="17.100000000000001" customHeight="1" x14ac:dyDescent="0.15">
      <c r="A145" s="32">
        <v>32</v>
      </c>
      <c r="B145" s="33">
        <v>3075</v>
      </c>
      <c r="C145" s="34" t="s">
        <v>164</v>
      </c>
      <c r="D145" s="36"/>
      <c r="E145" s="29"/>
      <c r="F145" s="29"/>
      <c r="G145" s="37"/>
      <c r="H145" s="20"/>
      <c r="I145" s="1129"/>
      <c r="J145" s="1129"/>
      <c r="L145" s="21"/>
      <c r="M145" s="1085" t="s">
        <v>26</v>
      </c>
      <c r="N145" s="1086"/>
      <c r="O145" s="1086"/>
      <c r="P145" s="1087"/>
      <c r="Q145" s="4"/>
      <c r="R145" s="4"/>
      <c r="S145" s="23"/>
      <c r="T145" s="23"/>
      <c r="U145" s="4"/>
      <c r="V145" s="4"/>
      <c r="W145" s="41"/>
      <c r="X145" s="42"/>
      <c r="Y145" s="43"/>
      <c r="Z145" s="44"/>
      <c r="AA145" s="45"/>
      <c r="AB145" s="46"/>
      <c r="AC145" s="54"/>
      <c r="AG145" s="53"/>
      <c r="AH145" s="35">
        <f>ROUND(I118*O150,0)-AC143</f>
        <v>201</v>
      </c>
      <c r="AI145" s="31"/>
    </row>
    <row r="146" spans="1:35" ht="17.100000000000001" customHeight="1" x14ac:dyDescent="0.15">
      <c r="A146" s="32">
        <v>32</v>
      </c>
      <c r="B146" s="33">
        <v>3076</v>
      </c>
      <c r="C146" s="34" t="s">
        <v>165</v>
      </c>
      <c r="D146" s="36"/>
      <c r="E146" s="29"/>
      <c r="F146" s="29"/>
      <c r="G146" s="37"/>
      <c r="H146" s="4"/>
      <c r="I146" s="39"/>
      <c r="J146" s="39"/>
      <c r="L146" s="21"/>
      <c r="M146" s="1088"/>
      <c r="N146" s="1089"/>
      <c r="O146" s="1089"/>
      <c r="P146" s="1090"/>
      <c r="Q146" s="20"/>
      <c r="R146" s="23"/>
      <c r="S146" s="4"/>
      <c r="T146" s="4"/>
      <c r="U146" s="4"/>
      <c r="V146" s="4"/>
      <c r="W146" s="21"/>
      <c r="X146" s="1172" t="s">
        <v>15</v>
      </c>
      <c r="Y146" s="25" t="s">
        <v>16</v>
      </c>
      <c r="Z146" s="26" t="s">
        <v>17</v>
      </c>
      <c r="AA146" s="1157">
        <v>0.7</v>
      </c>
      <c r="AB146" s="1179"/>
      <c r="AC146" s="36"/>
      <c r="AD146" s="58"/>
      <c r="AE146" s="58"/>
      <c r="AF146" s="58"/>
      <c r="AG146" s="29"/>
      <c r="AH146" s="35">
        <f>ROUND(ROUND(I118*O150,0)*AA146,0)-AC143</f>
        <v>133</v>
      </c>
      <c r="AI146" s="31"/>
    </row>
    <row r="147" spans="1:35" ht="17.100000000000001" customHeight="1" x14ac:dyDescent="0.15">
      <c r="A147" s="32">
        <v>32</v>
      </c>
      <c r="B147" s="33">
        <v>3403</v>
      </c>
      <c r="C147" s="34" t="s">
        <v>166</v>
      </c>
      <c r="D147" s="36"/>
      <c r="E147" s="29"/>
      <c r="F147" s="29"/>
      <c r="G147" s="37"/>
      <c r="H147" s="4"/>
      <c r="I147" s="39"/>
      <c r="J147" s="39"/>
      <c r="L147" s="21"/>
      <c r="M147" s="1088"/>
      <c r="N147" s="1089"/>
      <c r="O147" s="1089"/>
      <c r="P147" s="1090"/>
      <c r="Q147" s="24"/>
      <c r="R147" s="26"/>
      <c r="S147" s="25"/>
      <c r="T147" s="25"/>
      <c r="U147" s="25"/>
      <c r="V147" s="25"/>
      <c r="W147" s="38"/>
      <c r="X147" s="1173"/>
      <c r="Y147" s="25" t="s">
        <v>19</v>
      </c>
      <c r="Z147" s="26" t="s">
        <v>17</v>
      </c>
      <c r="AA147" s="1157">
        <v>0.5</v>
      </c>
      <c r="AB147" s="1179"/>
      <c r="AC147" s="36"/>
      <c r="AD147" s="58"/>
      <c r="AE147" s="58"/>
      <c r="AF147" s="58"/>
      <c r="AG147" s="29"/>
      <c r="AH147" s="35">
        <f>ROUND(ROUND(I118*O150,0)*AA147,0)-AC143</f>
        <v>87</v>
      </c>
      <c r="AI147" s="31"/>
    </row>
    <row r="148" spans="1:35" ht="17.100000000000001" customHeight="1" x14ac:dyDescent="0.15">
      <c r="A148" s="32">
        <v>32</v>
      </c>
      <c r="B148" s="33">
        <v>3077</v>
      </c>
      <c r="C148" s="34" t="s">
        <v>167</v>
      </c>
      <c r="D148" s="36"/>
      <c r="E148" s="29"/>
      <c r="F148" s="29"/>
      <c r="G148" s="37"/>
      <c r="H148" s="4"/>
      <c r="L148" s="21"/>
      <c r="M148" s="1088"/>
      <c r="N148" s="1089"/>
      <c r="O148" s="1089"/>
      <c r="P148" s="1090"/>
      <c r="Q148" s="1085" t="s">
        <v>22</v>
      </c>
      <c r="R148" s="1086"/>
      <c r="S148" s="1086"/>
      <c r="T148" s="1086"/>
      <c r="U148" s="40"/>
      <c r="V148" s="40"/>
      <c r="W148" s="41"/>
      <c r="X148" s="42"/>
      <c r="Y148" s="43"/>
      <c r="Z148" s="44"/>
      <c r="AA148" s="45"/>
      <c r="AB148" s="46"/>
      <c r="AC148" s="20"/>
      <c r="AD148" s="4"/>
      <c r="AE148" s="4"/>
      <c r="AF148" s="4"/>
      <c r="AG148" s="4"/>
      <c r="AH148" s="35">
        <f>ROUND(ROUND(I118*O150,0)*V150,0)-AC143</f>
        <v>190</v>
      </c>
      <c r="AI148" s="31"/>
    </row>
    <row r="149" spans="1:35" ht="17.100000000000001" customHeight="1" x14ac:dyDescent="0.15">
      <c r="A149" s="32">
        <v>32</v>
      </c>
      <c r="B149" s="33">
        <v>3078</v>
      </c>
      <c r="C149" s="34" t="s">
        <v>168</v>
      </c>
      <c r="D149" s="36"/>
      <c r="E149" s="29"/>
      <c r="F149" s="29"/>
      <c r="G149" s="37"/>
      <c r="H149" s="20"/>
      <c r="L149" s="21"/>
      <c r="M149" s="20"/>
      <c r="N149" s="39"/>
      <c r="O149" s="4"/>
      <c r="P149" s="21"/>
      <c r="Q149" s="1088"/>
      <c r="R149" s="1089"/>
      <c r="S149" s="1089"/>
      <c r="T149" s="1089"/>
      <c r="U149" s="23"/>
      <c r="V149" s="1158"/>
      <c r="W149" s="1159"/>
      <c r="X149" s="1172" t="s">
        <v>15</v>
      </c>
      <c r="Y149" s="25" t="s">
        <v>16</v>
      </c>
      <c r="Z149" s="26" t="s">
        <v>17</v>
      </c>
      <c r="AA149" s="1157">
        <v>0.7</v>
      </c>
      <c r="AB149" s="1179"/>
      <c r="AC149" s="36"/>
      <c r="AD149" s="4"/>
      <c r="AE149" s="4"/>
      <c r="AF149" s="4"/>
      <c r="AG149" s="29"/>
      <c r="AH149" s="35">
        <f>ROUND(ROUND(ROUND(I118*O150,0)*V150,0)*AA149,0)-AC143</f>
        <v>125</v>
      </c>
      <c r="AI149" s="31"/>
    </row>
    <row r="150" spans="1:35" ht="17.100000000000001" customHeight="1" x14ac:dyDescent="0.15">
      <c r="A150" s="32">
        <v>32</v>
      </c>
      <c r="B150" s="33">
        <v>3404</v>
      </c>
      <c r="C150" s="34" t="s">
        <v>169</v>
      </c>
      <c r="D150" s="56"/>
      <c r="E150" s="57"/>
      <c r="F150" s="57"/>
      <c r="G150" s="60"/>
      <c r="H150" s="24"/>
      <c r="I150" s="25"/>
      <c r="J150" s="25"/>
      <c r="K150" s="25"/>
      <c r="L150" s="38"/>
      <c r="M150" s="24"/>
      <c r="N150" s="26" t="s">
        <v>17</v>
      </c>
      <c r="O150" s="1180">
        <v>0.96499999999999997</v>
      </c>
      <c r="P150" s="1181"/>
      <c r="Q150" s="1122"/>
      <c r="R150" s="1123"/>
      <c r="S150" s="1123"/>
      <c r="T150" s="1123"/>
      <c r="U150" s="26" t="s">
        <v>17</v>
      </c>
      <c r="V150" s="1170">
        <v>0.95</v>
      </c>
      <c r="W150" s="1171"/>
      <c r="X150" s="1173"/>
      <c r="Y150" s="25" t="s">
        <v>19</v>
      </c>
      <c r="Z150" s="26" t="s">
        <v>17</v>
      </c>
      <c r="AA150" s="1157">
        <v>0.5</v>
      </c>
      <c r="AB150" s="1179"/>
      <c r="AC150" s="56"/>
      <c r="AD150" s="25"/>
      <c r="AE150" s="25"/>
      <c r="AF150" s="25"/>
      <c r="AG150" s="57"/>
      <c r="AH150" s="35">
        <f>ROUND(ROUND(ROUND(I118*O150,0)*V150,0)*AA150,0)-AC143</f>
        <v>82</v>
      </c>
      <c r="AI150" s="61"/>
    </row>
    <row r="151" spans="1:35" ht="17.100000000000001" customHeight="1" x14ac:dyDescent="0.15">
      <c r="A151" s="32">
        <v>32</v>
      </c>
      <c r="B151" s="33">
        <v>2151</v>
      </c>
      <c r="C151" s="34" t="s">
        <v>170</v>
      </c>
      <c r="D151" s="62"/>
      <c r="E151" s="67"/>
      <c r="F151" s="67"/>
      <c r="G151" s="68"/>
      <c r="H151" s="1085" t="s">
        <v>171</v>
      </c>
      <c r="I151" s="1086"/>
      <c r="J151" s="1086"/>
      <c r="K151" s="1086"/>
      <c r="L151" s="1087"/>
      <c r="M151" s="47"/>
      <c r="N151" s="48"/>
      <c r="O151" s="48"/>
      <c r="P151" s="49"/>
      <c r="Q151" s="40"/>
      <c r="R151" s="40"/>
      <c r="S151" s="65"/>
      <c r="T151" s="65"/>
      <c r="U151" s="40"/>
      <c r="V151" s="40"/>
      <c r="W151" s="41"/>
      <c r="X151" s="42"/>
      <c r="Y151" s="43"/>
      <c r="Z151" s="44"/>
      <c r="AA151" s="50"/>
      <c r="AB151" s="51"/>
      <c r="AC151" s="67"/>
      <c r="AD151" s="69"/>
      <c r="AE151" s="69"/>
      <c r="AF151" s="69"/>
      <c r="AG151" s="67"/>
      <c r="AH151" s="35">
        <f>ROUND(I154,0)</f>
        <v>171</v>
      </c>
      <c r="AI151" s="66"/>
    </row>
    <row r="152" spans="1:35" ht="17.100000000000001" customHeight="1" x14ac:dyDescent="0.15">
      <c r="A152" s="32">
        <v>32</v>
      </c>
      <c r="B152" s="33">
        <v>2152</v>
      </c>
      <c r="C152" s="34" t="s">
        <v>172</v>
      </c>
      <c r="D152" s="54"/>
      <c r="E152" s="53"/>
      <c r="F152" s="53"/>
      <c r="G152" s="59"/>
      <c r="H152" s="1088"/>
      <c r="I152" s="1089"/>
      <c r="J152" s="1089"/>
      <c r="K152" s="1089"/>
      <c r="L152" s="1090"/>
      <c r="M152" s="20"/>
      <c r="P152" s="21"/>
      <c r="Q152" s="20"/>
      <c r="R152" s="23"/>
      <c r="S152" s="4"/>
      <c r="T152" s="4"/>
      <c r="U152" s="4"/>
      <c r="V152" s="4"/>
      <c r="W152" s="21"/>
      <c r="X152" s="1172" t="s">
        <v>15</v>
      </c>
      <c r="Y152" s="25" t="s">
        <v>16</v>
      </c>
      <c r="Z152" s="26" t="s">
        <v>17</v>
      </c>
      <c r="AA152" s="1170">
        <v>0.7</v>
      </c>
      <c r="AB152" s="1171"/>
      <c r="AC152" s="53"/>
      <c r="AD152" s="70"/>
      <c r="AE152" s="70"/>
      <c r="AF152" s="70"/>
      <c r="AG152" s="53"/>
      <c r="AH152" s="35">
        <f>ROUND(I154*AA152,0)</f>
        <v>120</v>
      </c>
      <c r="AI152" s="31"/>
    </row>
    <row r="153" spans="1:35" ht="17.100000000000001" customHeight="1" x14ac:dyDescent="0.15">
      <c r="A153" s="32">
        <v>32</v>
      </c>
      <c r="B153" s="33">
        <v>2475</v>
      </c>
      <c r="C153" s="34" t="s">
        <v>173</v>
      </c>
      <c r="D153" s="54"/>
      <c r="E153" s="53"/>
      <c r="F153" s="53"/>
      <c r="G153" s="59"/>
      <c r="H153" s="1088"/>
      <c r="I153" s="1089"/>
      <c r="J153" s="1089"/>
      <c r="K153" s="1089"/>
      <c r="L153" s="1090"/>
      <c r="M153" s="20"/>
      <c r="P153" s="21"/>
      <c r="Q153" s="24"/>
      <c r="R153" s="26"/>
      <c r="S153" s="25"/>
      <c r="T153" s="25"/>
      <c r="U153" s="25"/>
      <c r="V153" s="25"/>
      <c r="W153" s="38"/>
      <c r="X153" s="1173"/>
      <c r="Y153" s="25" t="s">
        <v>19</v>
      </c>
      <c r="Z153" s="26" t="s">
        <v>17</v>
      </c>
      <c r="AA153" s="1170">
        <v>0.5</v>
      </c>
      <c r="AB153" s="1171"/>
      <c r="AC153" s="53"/>
      <c r="AD153" s="70"/>
      <c r="AE153" s="70"/>
      <c r="AF153" s="70"/>
      <c r="AG153" s="53"/>
      <c r="AH153" s="35">
        <f>ROUND(I154*AA153,0)</f>
        <v>86</v>
      </c>
      <c r="AI153" s="31"/>
    </row>
    <row r="154" spans="1:35" ht="17.100000000000001" customHeight="1" x14ac:dyDescent="0.15">
      <c r="A154" s="32">
        <v>32</v>
      </c>
      <c r="B154" s="33">
        <v>2153</v>
      </c>
      <c r="C154" s="34" t="s">
        <v>174</v>
      </c>
      <c r="D154" s="54"/>
      <c r="E154" s="53"/>
      <c r="F154" s="53"/>
      <c r="G154" s="59"/>
      <c r="H154" s="20"/>
      <c r="I154" s="1108">
        <v>171</v>
      </c>
      <c r="J154" s="1108"/>
      <c r="K154" s="4" t="s">
        <v>21</v>
      </c>
      <c r="L154" s="21"/>
      <c r="M154" s="20"/>
      <c r="N154" s="39"/>
      <c r="O154" s="4"/>
      <c r="P154" s="21"/>
      <c r="Q154" s="1085" t="s">
        <v>22</v>
      </c>
      <c r="R154" s="1086"/>
      <c r="S154" s="1086"/>
      <c r="T154" s="1086"/>
      <c r="U154" s="40"/>
      <c r="V154" s="40"/>
      <c r="W154" s="41"/>
      <c r="X154" s="42"/>
      <c r="Y154" s="43"/>
      <c r="Z154" s="44"/>
      <c r="AA154" s="45"/>
      <c r="AB154" s="46"/>
      <c r="AC154" s="53"/>
      <c r="AE154" s="4"/>
      <c r="AF154" s="4"/>
      <c r="AG154" s="53"/>
      <c r="AH154" s="35">
        <f>ROUND(I154*V156,0)</f>
        <v>162</v>
      </c>
      <c r="AI154" s="31"/>
    </row>
    <row r="155" spans="1:35" ht="17.100000000000001" customHeight="1" x14ac:dyDescent="0.15">
      <c r="A155" s="32">
        <v>32</v>
      </c>
      <c r="B155" s="33">
        <v>2154</v>
      </c>
      <c r="C155" s="34" t="s">
        <v>175</v>
      </c>
      <c r="D155" s="54"/>
      <c r="E155" s="53"/>
      <c r="F155" s="53"/>
      <c r="G155" s="59"/>
      <c r="H155" s="20"/>
      <c r="I155" s="2"/>
      <c r="J155" s="2"/>
      <c r="K155" s="2"/>
      <c r="L155" s="21"/>
      <c r="M155" s="20"/>
      <c r="N155" s="39"/>
      <c r="O155" s="4"/>
      <c r="P155" s="21"/>
      <c r="Q155" s="1088"/>
      <c r="R155" s="1089"/>
      <c r="S155" s="1089"/>
      <c r="T155" s="1089"/>
      <c r="U155" s="23"/>
      <c r="V155" s="1158"/>
      <c r="W155" s="1159"/>
      <c r="X155" s="1172" t="s">
        <v>15</v>
      </c>
      <c r="Y155" s="25" t="s">
        <v>16</v>
      </c>
      <c r="Z155" s="26" t="s">
        <v>17</v>
      </c>
      <c r="AA155" s="1170">
        <v>0.7</v>
      </c>
      <c r="AB155" s="1171"/>
      <c r="AC155" s="53"/>
      <c r="AE155" s="4"/>
      <c r="AF155" s="4"/>
      <c r="AG155" s="53"/>
      <c r="AH155" s="35">
        <f>ROUND(ROUND(I154*V156,0)*AA155,0)</f>
        <v>113</v>
      </c>
      <c r="AI155" s="31"/>
    </row>
    <row r="156" spans="1:35" ht="17.100000000000001" customHeight="1" x14ac:dyDescent="0.15">
      <c r="A156" s="32">
        <v>32</v>
      </c>
      <c r="B156" s="33">
        <v>2476</v>
      </c>
      <c r="C156" s="34" t="s">
        <v>176</v>
      </c>
      <c r="D156" s="54"/>
      <c r="E156" s="53"/>
      <c r="F156" s="53"/>
      <c r="G156" s="59"/>
      <c r="H156" s="20"/>
      <c r="I156" s="2"/>
      <c r="J156" s="2"/>
      <c r="K156" s="2"/>
      <c r="L156" s="21"/>
      <c r="M156" s="24"/>
      <c r="N156" s="15"/>
      <c r="O156" s="25"/>
      <c r="P156" s="38"/>
      <c r="Q156" s="1122"/>
      <c r="R156" s="1123"/>
      <c r="S156" s="1123"/>
      <c r="T156" s="1123"/>
      <c r="U156" s="26" t="s">
        <v>17</v>
      </c>
      <c r="V156" s="1170">
        <v>0.95</v>
      </c>
      <c r="W156" s="1171"/>
      <c r="X156" s="1173"/>
      <c r="Y156" s="25" t="s">
        <v>19</v>
      </c>
      <c r="Z156" s="26" t="s">
        <v>17</v>
      </c>
      <c r="AA156" s="1170">
        <v>0.5</v>
      </c>
      <c r="AB156" s="1171"/>
      <c r="AC156" s="53"/>
      <c r="AE156" s="4"/>
      <c r="AF156" s="4"/>
      <c r="AG156" s="53"/>
      <c r="AH156" s="35">
        <f>ROUND(ROUND(I154*V156,0)*AA156,0)</f>
        <v>81</v>
      </c>
      <c r="AI156" s="31"/>
    </row>
    <row r="157" spans="1:35" ht="17.100000000000001" customHeight="1" x14ac:dyDescent="0.15">
      <c r="A157" s="32">
        <v>32</v>
      </c>
      <c r="B157" s="33">
        <v>2155</v>
      </c>
      <c r="C157" s="34" t="s">
        <v>177</v>
      </c>
      <c r="D157" s="54"/>
      <c r="E157" s="53"/>
      <c r="F157" s="53"/>
      <c r="G157" s="59"/>
      <c r="H157" s="20"/>
      <c r="I157" s="2"/>
      <c r="J157" s="2"/>
      <c r="K157" s="2"/>
      <c r="L157" s="21"/>
      <c r="M157" s="1085" t="s">
        <v>26</v>
      </c>
      <c r="N157" s="1086"/>
      <c r="O157" s="1086"/>
      <c r="P157" s="1087"/>
      <c r="Q157" s="4"/>
      <c r="R157" s="4"/>
      <c r="S157" s="23"/>
      <c r="T157" s="23"/>
      <c r="U157" s="4"/>
      <c r="V157" s="4"/>
      <c r="W157" s="41"/>
      <c r="X157" s="42"/>
      <c r="Y157" s="43"/>
      <c r="Z157" s="44"/>
      <c r="AA157" s="45"/>
      <c r="AB157" s="46"/>
      <c r="AC157" s="53"/>
      <c r="AD157" s="4"/>
      <c r="AE157" s="4"/>
      <c r="AF157" s="4"/>
      <c r="AG157" s="53"/>
      <c r="AH157" s="35">
        <f>ROUND(I154*O162,0)</f>
        <v>165</v>
      </c>
      <c r="AI157" s="31"/>
    </row>
    <row r="158" spans="1:35" ht="17.100000000000001" customHeight="1" x14ac:dyDescent="0.15">
      <c r="A158" s="32">
        <v>32</v>
      </c>
      <c r="B158" s="33">
        <v>2156</v>
      </c>
      <c r="C158" s="34" t="s">
        <v>178</v>
      </c>
      <c r="D158" s="54"/>
      <c r="E158" s="53"/>
      <c r="F158" s="53"/>
      <c r="G158" s="59"/>
      <c r="H158" s="4"/>
      <c r="I158" s="39"/>
      <c r="J158" s="39"/>
      <c r="L158" s="21"/>
      <c r="M158" s="1088"/>
      <c r="N158" s="1089"/>
      <c r="O158" s="1089"/>
      <c r="P158" s="1090"/>
      <c r="Q158" s="20"/>
      <c r="R158" s="23"/>
      <c r="S158" s="4"/>
      <c r="T158" s="4"/>
      <c r="U158" s="4"/>
      <c r="V158" s="4"/>
      <c r="W158" s="21"/>
      <c r="X158" s="1172" t="s">
        <v>15</v>
      </c>
      <c r="Y158" s="25" t="s">
        <v>16</v>
      </c>
      <c r="Z158" s="26" t="s">
        <v>17</v>
      </c>
      <c r="AA158" s="1157">
        <v>0.7</v>
      </c>
      <c r="AB158" s="1179"/>
      <c r="AC158" s="53"/>
      <c r="AD158" s="4"/>
      <c r="AE158" s="4"/>
      <c r="AF158" s="4"/>
      <c r="AG158" s="53"/>
      <c r="AH158" s="35">
        <f>ROUND(ROUND(I154*O162,0)*AA158,0)</f>
        <v>116</v>
      </c>
      <c r="AI158" s="31"/>
    </row>
    <row r="159" spans="1:35" ht="17.100000000000001" customHeight="1" x14ac:dyDescent="0.15">
      <c r="A159" s="32">
        <v>32</v>
      </c>
      <c r="B159" s="33">
        <v>2477</v>
      </c>
      <c r="C159" s="34" t="s">
        <v>179</v>
      </c>
      <c r="D159" s="54"/>
      <c r="E159" s="53"/>
      <c r="F159" s="53"/>
      <c r="G159" s="59"/>
      <c r="H159" s="4"/>
      <c r="I159" s="39"/>
      <c r="J159" s="39"/>
      <c r="L159" s="21"/>
      <c r="M159" s="1088"/>
      <c r="N159" s="1089"/>
      <c r="O159" s="1089"/>
      <c r="P159" s="1090"/>
      <c r="Q159" s="24"/>
      <c r="R159" s="26"/>
      <c r="S159" s="25"/>
      <c r="T159" s="25"/>
      <c r="U159" s="25"/>
      <c r="V159" s="25"/>
      <c r="W159" s="38"/>
      <c r="X159" s="1173"/>
      <c r="Y159" s="25" t="s">
        <v>19</v>
      </c>
      <c r="Z159" s="26" t="s">
        <v>17</v>
      </c>
      <c r="AA159" s="1157">
        <v>0.5</v>
      </c>
      <c r="AB159" s="1179"/>
      <c r="AC159" s="53"/>
      <c r="AD159" s="4"/>
      <c r="AE159" s="4"/>
      <c r="AF159" s="4"/>
      <c r="AG159" s="53"/>
      <c r="AH159" s="35">
        <f>ROUND(ROUND(I154*O162,0)*AA159,0)</f>
        <v>83</v>
      </c>
      <c r="AI159" s="31"/>
    </row>
    <row r="160" spans="1:35" ht="17.100000000000001" customHeight="1" x14ac:dyDescent="0.15">
      <c r="A160" s="32">
        <v>32</v>
      </c>
      <c r="B160" s="33">
        <v>2157</v>
      </c>
      <c r="C160" s="34" t="s">
        <v>180</v>
      </c>
      <c r="D160" s="54"/>
      <c r="E160" s="53"/>
      <c r="F160" s="53"/>
      <c r="G160" s="59"/>
      <c r="H160" s="4"/>
      <c r="L160" s="21"/>
      <c r="M160" s="1088"/>
      <c r="N160" s="1089"/>
      <c r="O160" s="1089"/>
      <c r="P160" s="1090"/>
      <c r="Q160" s="1085" t="s">
        <v>22</v>
      </c>
      <c r="R160" s="1086"/>
      <c r="S160" s="1086"/>
      <c r="T160" s="1086"/>
      <c r="U160" s="40"/>
      <c r="V160" s="40"/>
      <c r="W160" s="41"/>
      <c r="X160" s="42"/>
      <c r="Y160" s="43"/>
      <c r="Z160" s="44"/>
      <c r="AA160" s="45"/>
      <c r="AB160" s="46"/>
      <c r="AC160" s="53"/>
      <c r="AD160" s="4"/>
      <c r="AE160" s="4"/>
      <c r="AF160" s="4"/>
      <c r="AG160" s="53"/>
      <c r="AH160" s="35">
        <f>ROUND(ROUND(I154*O162,0)*V162,0)</f>
        <v>157</v>
      </c>
      <c r="AI160" s="31"/>
    </row>
    <row r="161" spans="1:35" ht="17.100000000000001" customHeight="1" x14ac:dyDescent="0.15">
      <c r="A161" s="32">
        <v>32</v>
      </c>
      <c r="B161" s="33">
        <v>2158</v>
      </c>
      <c r="C161" s="34" t="s">
        <v>181</v>
      </c>
      <c r="D161" s="54"/>
      <c r="E161" s="53"/>
      <c r="F161" s="53"/>
      <c r="G161" s="59"/>
      <c r="H161" s="20"/>
      <c r="L161" s="21"/>
      <c r="M161" s="20"/>
      <c r="N161" s="39"/>
      <c r="O161" s="4"/>
      <c r="P161" s="21"/>
      <c r="Q161" s="1088"/>
      <c r="R161" s="1089"/>
      <c r="S161" s="1089"/>
      <c r="T161" s="1089"/>
      <c r="U161" s="23"/>
      <c r="V161" s="1158"/>
      <c r="W161" s="1159"/>
      <c r="X161" s="1172" t="s">
        <v>15</v>
      </c>
      <c r="Y161" s="25" t="s">
        <v>16</v>
      </c>
      <c r="Z161" s="26" t="s">
        <v>17</v>
      </c>
      <c r="AA161" s="1157">
        <v>0.7</v>
      </c>
      <c r="AB161" s="1179"/>
      <c r="AC161" s="54"/>
      <c r="AD161" s="4"/>
      <c r="AE161" s="4"/>
      <c r="AF161" s="4"/>
      <c r="AG161" s="53"/>
      <c r="AH161" s="35">
        <f>ROUND(ROUND(ROUND(I154*O162,0)*V162,0)*AA161,0)</f>
        <v>110</v>
      </c>
      <c r="AI161" s="31"/>
    </row>
    <row r="162" spans="1:35" ht="17.100000000000001" customHeight="1" x14ac:dyDescent="0.15">
      <c r="A162" s="32">
        <v>32</v>
      </c>
      <c r="B162" s="33">
        <v>2478</v>
      </c>
      <c r="C162" s="34" t="s">
        <v>182</v>
      </c>
      <c r="D162" s="54"/>
      <c r="E162" s="53"/>
      <c r="F162" s="53"/>
      <c r="G162" s="59"/>
      <c r="H162" s="20"/>
      <c r="L162" s="21"/>
      <c r="M162" s="24"/>
      <c r="N162" s="26" t="s">
        <v>17</v>
      </c>
      <c r="O162" s="1180">
        <v>0.96499999999999997</v>
      </c>
      <c r="P162" s="1181"/>
      <c r="Q162" s="1122"/>
      <c r="R162" s="1123"/>
      <c r="S162" s="1123"/>
      <c r="T162" s="1123"/>
      <c r="U162" s="26" t="s">
        <v>17</v>
      </c>
      <c r="V162" s="1170">
        <v>0.95</v>
      </c>
      <c r="W162" s="1171"/>
      <c r="X162" s="1173"/>
      <c r="Y162" s="25" t="s">
        <v>19</v>
      </c>
      <c r="Z162" s="26" t="s">
        <v>17</v>
      </c>
      <c r="AA162" s="1157">
        <v>0.5</v>
      </c>
      <c r="AB162" s="1179"/>
      <c r="AC162" s="71"/>
      <c r="AD162" s="25"/>
      <c r="AE162" s="25"/>
      <c r="AF162" s="25"/>
      <c r="AG162" s="71"/>
      <c r="AH162" s="35">
        <f>ROUND(ROUND(ROUND(I154*O162,0)*V162,0)*AA162,0)</f>
        <v>79</v>
      </c>
      <c r="AI162" s="31"/>
    </row>
    <row r="163" spans="1:35" ht="17.100000000000001" customHeight="1" x14ac:dyDescent="0.15">
      <c r="A163" s="32">
        <v>32</v>
      </c>
      <c r="B163" s="33">
        <v>3081</v>
      </c>
      <c r="C163" s="34" t="s">
        <v>183</v>
      </c>
      <c r="D163" s="36"/>
      <c r="E163" s="29"/>
      <c r="F163" s="29"/>
      <c r="G163" s="37"/>
      <c r="H163" s="20"/>
      <c r="L163" s="21"/>
      <c r="M163" s="47"/>
      <c r="N163" s="48"/>
      <c r="O163" s="48"/>
      <c r="P163" s="49"/>
      <c r="Q163" s="4"/>
      <c r="R163" s="4"/>
      <c r="S163" s="23"/>
      <c r="T163" s="23"/>
      <c r="U163" s="4"/>
      <c r="V163" s="4"/>
      <c r="W163" s="41"/>
      <c r="X163" s="42"/>
      <c r="Y163" s="43"/>
      <c r="Z163" s="44"/>
      <c r="AA163" s="50"/>
      <c r="AB163" s="51"/>
      <c r="AC163" s="1085" t="s">
        <v>33</v>
      </c>
      <c r="AD163" s="1086"/>
      <c r="AE163" s="1086"/>
      <c r="AF163" s="1086"/>
      <c r="AG163" s="1086"/>
      <c r="AH163" s="35">
        <f>ROUND(I154,0)-AC167</f>
        <v>159</v>
      </c>
      <c r="AI163" s="31"/>
    </row>
    <row r="164" spans="1:35" ht="17.100000000000001" customHeight="1" x14ac:dyDescent="0.15">
      <c r="A164" s="32">
        <v>32</v>
      </c>
      <c r="B164" s="33">
        <v>3082</v>
      </c>
      <c r="C164" s="34" t="s">
        <v>184</v>
      </c>
      <c r="D164" s="36"/>
      <c r="E164" s="29"/>
      <c r="F164" s="29"/>
      <c r="G164" s="37"/>
      <c r="H164" s="20"/>
      <c r="L164" s="21"/>
      <c r="M164" s="20"/>
      <c r="P164" s="21"/>
      <c r="Q164" s="20"/>
      <c r="R164" s="23"/>
      <c r="S164" s="4"/>
      <c r="T164" s="4"/>
      <c r="U164" s="4"/>
      <c r="V164" s="4"/>
      <c r="W164" s="21"/>
      <c r="X164" s="1172" t="s">
        <v>15</v>
      </c>
      <c r="Y164" s="25" t="s">
        <v>16</v>
      </c>
      <c r="Z164" s="26" t="s">
        <v>17</v>
      </c>
      <c r="AA164" s="1170">
        <v>0.7</v>
      </c>
      <c r="AB164" s="1171"/>
      <c r="AC164" s="1088"/>
      <c r="AD164" s="1089"/>
      <c r="AE164" s="1089"/>
      <c r="AF164" s="1089"/>
      <c r="AG164" s="1089"/>
      <c r="AH164" s="35">
        <f>ROUND(I154*AA164,0)-AC167</f>
        <v>108</v>
      </c>
      <c r="AI164" s="31"/>
    </row>
    <row r="165" spans="1:35" ht="17.100000000000001" customHeight="1" x14ac:dyDescent="0.15">
      <c r="A165" s="32">
        <v>32</v>
      </c>
      <c r="B165" s="33">
        <v>3429</v>
      </c>
      <c r="C165" s="34" t="s">
        <v>185</v>
      </c>
      <c r="D165" s="36"/>
      <c r="E165" s="29"/>
      <c r="F165" s="29"/>
      <c r="G165" s="37"/>
      <c r="H165" s="20"/>
      <c r="L165" s="21"/>
      <c r="M165" s="20"/>
      <c r="P165" s="21"/>
      <c r="Q165" s="24"/>
      <c r="R165" s="26"/>
      <c r="S165" s="25"/>
      <c r="T165" s="25"/>
      <c r="U165" s="25"/>
      <c r="V165" s="25"/>
      <c r="W165" s="38"/>
      <c r="X165" s="1173"/>
      <c r="Y165" s="25" t="s">
        <v>19</v>
      </c>
      <c r="Z165" s="26" t="s">
        <v>17</v>
      </c>
      <c r="AA165" s="1170">
        <v>0.5</v>
      </c>
      <c r="AB165" s="1171"/>
      <c r="AC165" s="1088"/>
      <c r="AD165" s="1089"/>
      <c r="AE165" s="1089"/>
      <c r="AF165" s="1089"/>
      <c r="AG165" s="1089"/>
      <c r="AH165" s="35">
        <f>ROUND(I154*AA165,0)-AC167</f>
        <v>74</v>
      </c>
      <c r="AI165" s="31"/>
    </row>
    <row r="166" spans="1:35" ht="17.100000000000001" customHeight="1" x14ac:dyDescent="0.15">
      <c r="A166" s="32">
        <v>32</v>
      </c>
      <c r="B166" s="33">
        <v>3083</v>
      </c>
      <c r="C166" s="34" t="s">
        <v>186</v>
      </c>
      <c r="D166" s="36"/>
      <c r="E166" s="29"/>
      <c r="F166" s="29"/>
      <c r="G166" s="37"/>
      <c r="H166" s="20"/>
      <c r="I166" s="2"/>
      <c r="J166" s="2"/>
      <c r="K166" s="2"/>
      <c r="L166" s="21"/>
      <c r="M166" s="20"/>
      <c r="N166" s="39"/>
      <c r="O166" s="4"/>
      <c r="P166" s="21"/>
      <c r="Q166" s="1085" t="s">
        <v>22</v>
      </c>
      <c r="R166" s="1086"/>
      <c r="S166" s="1086"/>
      <c r="T166" s="1086"/>
      <c r="U166" s="40"/>
      <c r="V166" s="40"/>
      <c r="W166" s="41"/>
      <c r="X166" s="42"/>
      <c r="Y166" s="43"/>
      <c r="Z166" s="44"/>
      <c r="AA166" s="45"/>
      <c r="AB166" s="46"/>
      <c r="AC166" s="1088"/>
      <c r="AD166" s="1089"/>
      <c r="AE166" s="1089"/>
      <c r="AF166" s="1089"/>
      <c r="AG166" s="1089"/>
      <c r="AH166" s="35">
        <f>ROUND(I154*V168,0)-AC167</f>
        <v>150</v>
      </c>
      <c r="AI166" s="31"/>
    </row>
    <row r="167" spans="1:35" ht="17.100000000000001" customHeight="1" x14ac:dyDescent="0.15">
      <c r="A167" s="32">
        <v>32</v>
      </c>
      <c r="B167" s="33">
        <v>3084</v>
      </c>
      <c r="C167" s="34" t="s">
        <v>187</v>
      </c>
      <c r="D167" s="36"/>
      <c r="E167" s="29"/>
      <c r="F167" s="29"/>
      <c r="G167" s="37"/>
      <c r="H167" s="20"/>
      <c r="I167" s="2"/>
      <c r="J167" s="2"/>
      <c r="K167" s="2"/>
      <c r="L167" s="21"/>
      <c r="M167" s="20"/>
      <c r="N167" s="39"/>
      <c r="O167" s="4"/>
      <c r="P167" s="21"/>
      <c r="Q167" s="1088"/>
      <c r="R167" s="1089"/>
      <c r="S167" s="1089"/>
      <c r="T167" s="1089"/>
      <c r="U167" s="23"/>
      <c r="V167" s="1158"/>
      <c r="W167" s="1159"/>
      <c r="X167" s="1172" t="s">
        <v>15</v>
      </c>
      <c r="Y167" s="25" t="s">
        <v>16</v>
      </c>
      <c r="Z167" s="26" t="s">
        <v>17</v>
      </c>
      <c r="AA167" s="1170">
        <v>0.7</v>
      </c>
      <c r="AB167" s="1171"/>
      <c r="AC167" s="1174">
        <f>AC23</f>
        <v>12</v>
      </c>
      <c r="AD167" s="1175"/>
      <c r="AE167" s="1176" t="s">
        <v>38</v>
      </c>
      <c r="AF167" s="1177"/>
      <c r="AG167" s="1178"/>
      <c r="AH167" s="35">
        <f>ROUND(ROUND(I154*V168,0)*AA167,0)-AC167</f>
        <v>101</v>
      </c>
      <c r="AI167" s="31"/>
    </row>
    <row r="168" spans="1:35" ht="17.100000000000001" customHeight="1" x14ac:dyDescent="0.15">
      <c r="A168" s="32">
        <v>32</v>
      </c>
      <c r="B168" s="33">
        <v>3430</v>
      </c>
      <c r="C168" s="34" t="s">
        <v>188</v>
      </c>
      <c r="D168" s="36"/>
      <c r="E168" s="29"/>
      <c r="F168" s="29"/>
      <c r="G168" s="37"/>
      <c r="H168" s="20"/>
      <c r="I168" s="2"/>
      <c r="J168" s="2"/>
      <c r="K168" s="2"/>
      <c r="L168" s="21"/>
      <c r="M168" s="24"/>
      <c r="N168" s="15"/>
      <c r="O168" s="25"/>
      <c r="P168" s="38"/>
      <c r="Q168" s="1122"/>
      <c r="R168" s="1123"/>
      <c r="S168" s="1123"/>
      <c r="T168" s="1123"/>
      <c r="U168" s="26" t="s">
        <v>17</v>
      </c>
      <c r="V168" s="1170">
        <v>0.95</v>
      </c>
      <c r="W168" s="1171"/>
      <c r="X168" s="1173"/>
      <c r="Y168" s="25" t="s">
        <v>19</v>
      </c>
      <c r="Z168" s="26" t="s">
        <v>17</v>
      </c>
      <c r="AA168" s="1170">
        <v>0.5</v>
      </c>
      <c r="AB168" s="1171"/>
      <c r="AC168" s="52"/>
      <c r="AD168" s="52"/>
      <c r="AE168" s="4"/>
      <c r="AF168" s="4"/>
      <c r="AG168" s="53"/>
      <c r="AH168" s="35">
        <f>ROUND(ROUND(I154*V168,0)*AA168,0)-AC167</f>
        <v>69</v>
      </c>
      <c r="AI168" s="31"/>
    </row>
    <row r="169" spans="1:35" ht="17.100000000000001" customHeight="1" x14ac:dyDescent="0.15">
      <c r="A169" s="32">
        <v>32</v>
      </c>
      <c r="B169" s="33">
        <v>3085</v>
      </c>
      <c r="C169" s="34" t="s">
        <v>189</v>
      </c>
      <c r="D169" s="36"/>
      <c r="E169" s="29"/>
      <c r="F169" s="29"/>
      <c r="G169" s="37"/>
      <c r="H169" s="20"/>
      <c r="I169" s="1129"/>
      <c r="J169" s="1129"/>
      <c r="L169" s="21"/>
      <c r="M169" s="1085" t="s">
        <v>26</v>
      </c>
      <c r="N169" s="1086"/>
      <c r="O169" s="1086"/>
      <c r="P169" s="1087"/>
      <c r="Q169" s="4"/>
      <c r="R169" s="4"/>
      <c r="S169" s="23"/>
      <c r="T169" s="23"/>
      <c r="U169" s="4"/>
      <c r="V169" s="4"/>
      <c r="W169" s="41"/>
      <c r="X169" s="42"/>
      <c r="Y169" s="43"/>
      <c r="Z169" s="44"/>
      <c r="AA169" s="45"/>
      <c r="AB169" s="46"/>
      <c r="AC169" s="54"/>
      <c r="AG169" s="53"/>
      <c r="AH169" s="35">
        <f>ROUND(I154*O174,0)-AC167</f>
        <v>153</v>
      </c>
      <c r="AI169" s="31"/>
    </row>
    <row r="170" spans="1:35" ht="17.100000000000001" customHeight="1" x14ac:dyDescent="0.15">
      <c r="A170" s="32">
        <v>32</v>
      </c>
      <c r="B170" s="33">
        <v>3086</v>
      </c>
      <c r="C170" s="34" t="s">
        <v>190</v>
      </c>
      <c r="D170" s="36"/>
      <c r="E170" s="29"/>
      <c r="F170" s="29"/>
      <c r="G170" s="37"/>
      <c r="H170" s="4"/>
      <c r="I170" s="39"/>
      <c r="J170" s="39"/>
      <c r="L170" s="21"/>
      <c r="M170" s="1088"/>
      <c r="N170" s="1089"/>
      <c r="O170" s="1089"/>
      <c r="P170" s="1090"/>
      <c r="Q170" s="20"/>
      <c r="R170" s="23"/>
      <c r="S170" s="4"/>
      <c r="T170" s="4"/>
      <c r="U170" s="4"/>
      <c r="V170" s="4"/>
      <c r="W170" s="21"/>
      <c r="X170" s="1172" t="s">
        <v>15</v>
      </c>
      <c r="Y170" s="25" t="s">
        <v>16</v>
      </c>
      <c r="Z170" s="26" t="s">
        <v>17</v>
      </c>
      <c r="AA170" s="1157">
        <v>0.7</v>
      </c>
      <c r="AB170" s="1179"/>
      <c r="AC170" s="55"/>
      <c r="AG170" s="29"/>
      <c r="AH170" s="35">
        <f>ROUND(ROUND(I154*O174,0)*AA170,0)-AC167</f>
        <v>104</v>
      </c>
      <c r="AI170" s="31"/>
    </row>
    <row r="171" spans="1:35" ht="17.100000000000001" customHeight="1" x14ac:dyDescent="0.15">
      <c r="A171" s="32">
        <v>32</v>
      </c>
      <c r="B171" s="33">
        <v>3431</v>
      </c>
      <c r="C171" s="34" t="s">
        <v>191</v>
      </c>
      <c r="D171" s="36"/>
      <c r="E171" s="29"/>
      <c r="F171" s="29"/>
      <c r="G171" s="37"/>
      <c r="H171" s="4"/>
      <c r="I171" s="39"/>
      <c r="J171" s="39"/>
      <c r="L171" s="21"/>
      <c r="M171" s="1088"/>
      <c r="N171" s="1089"/>
      <c r="O171" s="1089"/>
      <c r="P171" s="1090"/>
      <c r="Q171" s="24"/>
      <c r="R171" s="26"/>
      <c r="S171" s="25"/>
      <c r="T171" s="25"/>
      <c r="U171" s="25"/>
      <c r="V171" s="25"/>
      <c r="W171" s="38"/>
      <c r="X171" s="1173"/>
      <c r="Y171" s="25" t="s">
        <v>19</v>
      </c>
      <c r="Z171" s="26" t="s">
        <v>17</v>
      </c>
      <c r="AA171" s="1157">
        <v>0.5</v>
      </c>
      <c r="AB171" s="1179"/>
      <c r="AC171" s="55"/>
      <c r="AG171" s="29"/>
      <c r="AH171" s="35">
        <f>ROUND(ROUND(I154*O174,0)*AA171,0)-AC167</f>
        <v>71</v>
      </c>
      <c r="AI171" s="31"/>
    </row>
    <row r="172" spans="1:35" ht="17.100000000000001" customHeight="1" x14ac:dyDescent="0.15">
      <c r="A172" s="32">
        <v>32</v>
      </c>
      <c r="B172" s="33">
        <v>3087</v>
      </c>
      <c r="C172" s="34" t="s">
        <v>192</v>
      </c>
      <c r="D172" s="36"/>
      <c r="E172" s="29"/>
      <c r="F172" s="29"/>
      <c r="G172" s="37"/>
      <c r="H172" s="4"/>
      <c r="L172" s="21"/>
      <c r="M172" s="1088"/>
      <c r="N172" s="1089"/>
      <c r="O172" s="1089"/>
      <c r="P172" s="1090"/>
      <c r="Q172" s="1085" t="s">
        <v>22</v>
      </c>
      <c r="R172" s="1086"/>
      <c r="S172" s="1086"/>
      <c r="T172" s="1086"/>
      <c r="U172" s="40"/>
      <c r="V172" s="40"/>
      <c r="W172" s="41"/>
      <c r="X172" s="42"/>
      <c r="Y172" s="43"/>
      <c r="Z172" s="44"/>
      <c r="AA172" s="45"/>
      <c r="AB172" s="46"/>
      <c r="AC172" s="20"/>
      <c r="AD172" s="4"/>
      <c r="AE172" s="4"/>
      <c r="AF172" s="4"/>
      <c r="AG172" s="4"/>
      <c r="AH172" s="35">
        <f>ROUND(ROUND(I154*O174,0)*V174,0)-AC167</f>
        <v>145</v>
      </c>
      <c r="AI172" s="31"/>
    </row>
    <row r="173" spans="1:35" ht="17.100000000000001" customHeight="1" x14ac:dyDescent="0.15">
      <c r="A173" s="32">
        <v>32</v>
      </c>
      <c r="B173" s="33">
        <v>3088</v>
      </c>
      <c r="C173" s="34" t="s">
        <v>193</v>
      </c>
      <c r="D173" s="36"/>
      <c r="E173" s="29"/>
      <c r="F173" s="29"/>
      <c r="G173" s="37"/>
      <c r="H173" s="20"/>
      <c r="L173" s="21"/>
      <c r="M173" s="20"/>
      <c r="N173" s="39"/>
      <c r="O173" s="4"/>
      <c r="P173" s="21"/>
      <c r="Q173" s="1088"/>
      <c r="R173" s="1089"/>
      <c r="S173" s="1089"/>
      <c r="T173" s="1089"/>
      <c r="U173" s="23"/>
      <c r="V173" s="1158"/>
      <c r="W173" s="1159"/>
      <c r="X173" s="1172" t="s">
        <v>15</v>
      </c>
      <c r="Y173" s="25" t="s">
        <v>16</v>
      </c>
      <c r="Z173" s="26" t="s">
        <v>17</v>
      </c>
      <c r="AA173" s="1157">
        <v>0.7</v>
      </c>
      <c r="AB173" s="1179"/>
      <c r="AC173" s="36"/>
      <c r="AD173" s="4"/>
      <c r="AE173" s="4"/>
      <c r="AF173" s="4"/>
      <c r="AG173" s="29"/>
      <c r="AH173" s="35">
        <f>ROUND(ROUND(ROUND(I154*O174,0)*V174,0)*AA173,0)-AC167</f>
        <v>98</v>
      </c>
      <c r="AI173" s="31"/>
    </row>
    <row r="174" spans="1:35" ht="17.100000000000001" customHeight="1" x14ac:dyDescent="0.15">
      <c r="A174" s="32">
        <v>32</v>
      </c>
      <c r="B174" s="33">
        <v>3432</v>
      </c>
      <c r="C174" s="34" t="s">
        <v>194</v>
      </c>
      <c r="D174" s="36"/>
      <c r="E174" s="29"/>
      <c r="F174" s="29"/>
      <c r="G174" s="37"/>
      <c r="H174" s="20"/>
      <c r="L174" s="21"/>
      <c r="M174" s="24"/>
      <c r="N174" s="26" t="s">
        <v>17</v>
      </c>
      <c r="O174" s="1180">
        <v>0.96499999999999997</v>
      </c>
      <c r="P174" s="1181"/>
      <c r="Q174" s="1122"/>
      <c r="R174" s="1123"/>
      <c r="S174" s="1123"/>
      <c r="T174" s="1123"/>
      <c r="U174" s="26" t="s">
        <v>17</v>
      </c>
      <c r="V174" s="1170">
        <v>0.95</v>
      </c>
      <c r="W174" s="1171"/>
      <c r="X174" s="1173"/>
      <c r="Y174" s="25" t="s">
        <v>19</v>
      </c>
      <c r="Z174" s="26" t="s">
        <v>17</v>
      </c>
      <c r="AA174" s="1157">
        <v>0.5</v>
      </c>
      <c r="AB174" s="1179"/>
      <c r="AC174" s="56"/>
      <c r="AD174" s="25"/>
      <c r="AE174" s="25"/>
      <c r="AF174" s="25"/>
      <c r="AG174" s="57"/>
      <c r="AH174" s="35">
        <f>ROUND(ROUND(ROUND(I154*O174,0)*V174,0)*AA174,0)-AC167</f>
        <v>67</v>
      </c>
      <c r="AI174" s="31"/>
    </row>
    <row r="175" spans="1:35" ht="17.100000000000001" customHeight="1" x14ac:dyDescent="0.15">
      <c r="A175" s="32">
        <v>32</v>
      </c>
      <c r="B175" s="33">
        <v>3091</v>
      </c>
      <c r="C175" s="34" t="s">
        <v>195</v>
      </c>
      <c r="D175" s="36"/>
      <c r="E175" s="29"/>
      <c r="F175" s="29"/>
      <c r="G175" s="37"/>
      <c r="H175" s="20"/>
      <c r="L175" s="21"/>
      <c r="M175" s="47"/>
      <c r="N175" s="48"/>
      <c r="O175" s="48"/>
      <c r="P175" s="49"/>
      <c r="Q175" s="4"/>
      <c r="R175" s="4"/>
      <c r="S175" s="23"/>
      <c r="T175" s="23"/>
      <c r="U175" s="4"/>
      <c r="V175" s="4"/>
      <c r="W175" s="41"/>
      <c r="X175" s="42"/>
      <c r="Y175" s="43"/>
      <c r="Z175" s="44"/>
      <c r="AA175" s="50"/>
      <c r="AB175" s="51"/>
      <c r="AC175" s="1085" t="s">
        <v>47</v>
      </c>
      <c r="AD175" s="1086"/>
      <c r="AE175" s="1086"/>
      <c r="AF175" s="1086"/>
      <c r="AG175" s="1086"/>
      <c r="AH175" s="35">
        <f>ROUND(I154,0)-AC179</f>
        <v>144</v>
      </c>
      <c r="AI175" s="31"/>
    </row>
    <row r="176" spans="1:35" ht="17.100000000000001" customHeight="1" x14ac:dyDescent="0.15">
      <c r="A176" s="32">
        <v>32</v>
      </c>
      <c r="B176" s="33">
        <v>3092</v>
      </c>
      <c r="C176" s="34" t="s">
        <v>196</v>
      </c>
      <c r="D176" s="36"/>
      <c r="E176" s="29"/>
      <c r="F176" s="29"/>
      <c r="G176" s="37"/>
      <c r="H176" s="20"/>
      <c r="L176" s="21"/>
      <c r="M176" s="20"/>
      <c r="P176" s="21"/>
      <c r="Q176" s="20"/>
      <c r="R176" s="23"/>
      <c r="S176" s="4"/>
      <c r="T176" s="4"/>
      <c r="U176" s="4"/>
      <c r="V176" s="4"/>
      <c r="W176" s="21"/>
      <c r="X176" s="1172" t="s">
        <v>15</v>
      </c>
      <c r="Y176" s="25" t="s">
        <v>16</v>
      </c>
      <c r="Z176" s="26" t="s">
        <v>17</v>
      </c>
      <c r="AA176" s="1170">
        <v>0.7</v>
      </c>
      <c r="AB176" s="1171"/>
      <c r="AC176" s="1088"/>
      <c r="AD176" s="1089"/>
      <c r="AE176" s="1089"/>
      <c r="AF176" s="1089"/>
      <c r="AG176" s="1089"/>
      <c r="AH176" s="35">
        <f>ROUND(I154*AA176,0)-AC179</f>
        <v>93</v>
      </c>
      <c r="AI176" s="31"/>
    </row>
    <row r="177" spans="1:35" ht="17.100000000000001" customHeight="1" x14ac:dyDescent="0.15">
      <c r="A177" s="32">
        <v>32</v>
      </c>
      <c r="B177" s="33">
        <v>3433</v>
      </c>
      <c r="C177" s="34" t="s">
        <v>197</v>
      </c>
      <c r="D177" s="36"/>
      <c r="E177" s="29"/>
      <c r="F177" s="29"/>
      <c r="G177" s="37"/>
      <c r="H177" s="20"/>
      <c r="L177" s="21"/>
      <c r="M177" s="20"/>
      <c r="P177" s="21"/>
      <c r="Q177" s="24"/>
      <c r="R177" s="26"/>
      <c r="S177" s="25"/>
      <c r="T177" s="25"/>
      <c r="U177" s="25"/>
      <c r="V177" s="25"/>
      <c r="W177" s="38"/>
      <c r="X177" s="1173"/>
      <c r="Y177" s="25" t="s">
        <v>19</v>
      </c>
      <c r="Z177" s="26" t="s">
        <v>17</v>
      </c>
      <c r="AA177" s="1170">
        <v>0.5</v>
      </c>
      <c r="AB177" s="1171"/>
      <c r="AC177" s="1088"/>
      <c r="AD177" s="1089"/>
      <c r="AE177" s="1089"/>
      <c r="AF177" s="1089"/>
      <c r="AG177" s="1089"/>
      <c r="AH177" s="35">
        <f>ROUND(I154*AA177,0)-AC179</f>
        <v>59</v>
      </c>
      <c r="AI177" s="31"/>
    </row>
    <row r="178" spans="1:35" ht="17.100000000000001" customHeight="1" x14ac:dyDescent="0.15">
      <c r="A178" s="32">
        <v>32</v>
      </c>
      <c r="B178" s="33">
        <v>3093</v>
      </c>
      <c r="C178" s="34" t="s">
        <v>198</v>
      </c>
      <c r="D178" s="36"/>
      <c r="E178" s="29"/>
      <c r="F178" s="29"/>
      <c r="G178" s="37"/>
      <c r="H178" s="20"/>
      <c r="I178" s="2"/>
      <c r="J178" s="2"/>
      <c r="K178" s="2"/>
      <c r="L178" s="21"/>
      <c r="M178" s="20"/>
      <c r="N178" s="39"/>
      <c r="O178" s="4"/>
      <c r="P178" s="21"/>
      <c r="Q178" s="1085" t="s">
        <v>22</v>
      </c>
      <c r="R178" s="1086"/>
      <c r="S178" s="1086"/>
      <c r="T178" s="1086"/>
      <c r="U178" s="40"/>
      <c r="V178" s="40"/>
      <c r="W178" s="41"/>
      <c r="X178" s="42"/>
      <c r="Y178" s="43"/>
      <c r="Z178" s="44"/>
      <c r="AA178" s="45"/>
      <c r="AB178" s="46"/>
      <c r="AC178" s="1088"/>
      <c r="AD178" s="1089"/>
      <c r="AE178" s="1089"/>
      <c r="AF178" s="1089"/>
      <c r="AG178" s="1089"/>
      <c r="AH178" s="35">
        <f>ROUND(I154*V180,0)-AC179</f>
        <v>135</v>
      </c>
      <c r="AI178" s="31"/>
    </row>
    <row r="179" spans="1:35" ht="17.100000000000001" customHeight="1" x14ac:dyDescent="0.15">
      <c r="A179" s="32">
        <v>32</v>
      </c>
      <c r="B179" s="33">
        <v>3094</v>
      </c>
      <c r="C179" s="34" t="s">
        <v>199</v>
      </c>
      <c r="D179" s="36"/>
      <c r="E179" s="29"/>
      <c r="F179" s="29"/>
      <c r="G179" s="37"/>
      <c r="H179" s="20"/>
      <c r="I179" s="2"/>
      <c r="J179" s="2"/>
      <c r="K179" s="2"/>
      <c r="L179" s="21"/>
      <c r="M179" s="20"/>
      <c r="N179" s="39"/>
      <c r="O179" s="4"/>
      <c r="P179" s="21"/>
      <c r="Q179" s="1088"/>
      <c r="R179" s="1089"/>
      <c r="S179" s="1089"/>
      <c r="T179" s="1089"/>
      <c r="U179" s="23"/>
      <c r="V179" s="1158"/>
      <c r="W179" s="1159"/>
      <c r="X179" s="1172" t="s">
        <v>15</v>
      </c>
      <c r="Y179" s="25" t="s">
        <v>16</v>
      </c>
      <c r="Z179" s="26" t="s">
        <v>17</v>
      </c>
      <c r="AA179" s="1170">
        <v>0.7</v>
      </c>
      <c r="AB179" s="1171"/>
      <c r="AC179" s="1174">
        <f>AC35</f>
        <v>27</v>
      </c>
      <c r="AD179" s="1175"/>
      <c r="AE179" s="1176" t="s">
        <v>38</v>
      </c>
      <c r="AF179" s="1177"/>
      <c r="AG179" s="1178"/>
      <c r="AH179" s="35">
        <f>ROUND(ROUND(I154*V180,0)*AA179,0)-AC179</f>
        <v>86</v>
      </c>
      <c r="AI179" s="31"/>
    </row>
    <row r="180" spans="1:35" ht="17.100000000000001" customHeight="1" x14ac:dyDescent="0.15">
      <c r="A180" s="32">
        <v>32</v>
      </c>
      <c r="B180" s="33">
        <v>3434</v>
      </c>
      <c r="C180" s="34" t="s">
        <v>200</v>
      </c>
      <c r="D180" s="36"/>
      <c r="E180" s="29"/>
      <c r="F180" s="29"/>
      <c r="G180" s="37"/>
      <c r="H180" s="20"/>
      <c r="I180" s="2"/>
      <c r="J180" s="2"/>
      <c r="K180" s="2"/>
      <c r="L180" s="21"/>
      <c r="M180" s="24"/>
      <c r="N180" s="15"/>
      <c r="O180" s="25"/>
      <c r="P180" s="38"/>
      <c r="Q180" s="1122"/>
      <c r="R180" s="1123"/>
      <c r="S180" s="1123"/>
      <c r="T180" s="1123"/>
      <c r="U180" s="26" t="s">
        <v>17</v>
      </c>
      <c r="V180" s="1170">
        <v>0.95</v>
      </c>
      <c r="W180" s="1171"/>
      <c r="X180" s="1173"/>
      <c r="Y180" s="25" t="s">
        <v>19</v>
      </c>
      <c r="Z180" s="26" t="s">
        <v>17</v>
      </c>
      <c r="AA180" s="1170">
        <v>0.5</v>
      </c>
      <c r="AB180" s="1171"/>
      <c r="AC180" s="52"/>
      <c r="AD180" s="52"/>
      <c r="AE180" s="4"/>
      <c r="AF180" s="4"/>
      <c r="AG180" s="53"/>
      <c r="AH180" s="35">
        <f>ROUND(ROUND(I154*V180,0)*AA180,0)-AC179</f>
        <v>54</v>
      </c>
      <c r="AI180" s="31"/>
    </row>
    <row r="181" spans="1:35" ht="17.100000000000001" customHeight="1" x14ac:dyDescent="0.15">
      <c r="A181" s="32">
        <v>32</v>
      </c>
      <c r="B181" s="33">
        <v>3095</v>
      </c>
      <c r="C181" s="34" t="s">
        <v>201</v>
      </c>
      <c r="D181" s="36"/>
      <c r="E181" s="29"/>
      <c r="F181" s="29"/>
      <c r="G181" s="37"/>
      <c r="H181" s="20"/>
      <c r="I181" s="1129"/>
      <c r="J181" s="1129"/>
      <c r="L181" s="21"/>
      <c r="M181" s="1085" t="s">
        <v>26</v>
      </c>
      <c r="N181" s="1086"/>
      <c r="O181" s="1086"/>
      <c r="P181" s="1087"/>
      <c r="Q181" s="4"/>
      <c r="R181" s="4"/>
      <c r="S181" s="23"/>
      <c r="T181" s="23"/>
      <c r="U181" s="4"/>
      <c r="V181" s="4"/>
      <c r="W181" s="41"/>
      <c r="X181" s="42"/>
      <c r="Y181" s="43"/>
      <c r="Z181" s="44"/>
      <c r="AA181" s="45"/>
      <c r="AB181" s="46"/>
      <c r="AC181" s="54"/>
      <c r="AG181" s="53"/>
      <c r="AH181" s="35">
        <f>ROUND(I154*O186,0)-AC179</f>
        <v>138</v>
      </c>
      <c r="AI181" s="31"/>
    </row>
    <row r="182" spans="1:35" ht="17.100000000000001" customHeight="1" x14ac:dyDescent="0.15">
      <c r="A182" s="32">
        <v>32</v>
      </c>
      <c r="B182" s="33">
        <v>3096</v>
      </c>
      <c r="C182" s="34" t="s">
        <v>202</v>
      </c>
      <c r="D182" s="36"/>
      <c r="E182" s="29"/>
      <c r="F182" s="29"/>
      <c r="G182" s="37"/>
      <c r="H182" s="4"/>
      <c r="I182" s="39"/>
      <c r="J182" s="39"/>
      <c r="L182" s="21"/>
      <c r="M182" s="1088"/>
      <c r="N182" s="1089"/>
      <c r="O182" s="1089"/>
      <c r="P182" s="1090"/>
      <c r="Q182" s="20"/>
      <c r="R182" s="23"/>
      <c r="S182" s="4"/>
      <c r="T182" s="4"/>
      <c r="U182" s="4"/>
      <c r="V182" s="4"/>
      <c r="W182" s="21"/>
      <c r="X182" s="1172" t="s">
        <v>15</v>
      </c>
      <c r="Y182" s="25" t="s">
        <v>16</v>
      </c>
      <c r="Z182" s="26" t="s">
        <v>17</v>
      </c>
      <c r="AA182" s="1157">
        <v>0.7</v>
      </c>
      <c r="AB182" s="1179"/>
      <c r="AC182" s="36"/>
      <c r="AD182" s="58"/>
      <c r="AE182" s="58"/>
      <c r="AF182" s="58"/>
      <c r="AG182" s="29"/>
      <c r="AH182" s="35">
        <f>ROUND(ROUND(I154*O186,0)*AA182,0)-AC179</f>
        <v>89</v>
      </c>
      <c r="AI182" s="31"/>
    </row>
    <row r="183" spans="1:35" ht="17.100000000000001" customHeight="1" x14ac:dyDescent="0.15">
      <c r="A183" s="32">
        <v>32</v>
      </c>
      <c r="B183" s="33">
        <v>3435</v>
      </c>
      <c r="C183" s="34" t="s">
        <v>203</v>
      </c>
      <c r="D183" s="36"/>
      <c r="E183" s="29"/>
      <c r="F183" s="29"/>
      <c r="G183" s="37"/>
      <c r="H183" s="4"/>
      <c r="I183" s="39"/>
      <c r="J183" s="39"/>
      <c r="L183" s="21"/>
      <c r="M183" s="1088"/>
      <c r="N183" s="1089"/>
      <c r="O183" s="1089"/>
      <c r="P183" s="1090"/>
      <c r="Q183" s="24"/>
      <c r="R183" s="26"/>
      <c r="S183" s="25"/>
      <c r="T183" s="25"/>
      <c r="U183" s="25"/>
      <c r="V183" s="25"/>
      <c r="W183" s="38"/>
      <c r="X183" s="1173"/>
      <c r="Y183" s="25" t="s">
        <v>19</v>
      </c>
      <c r="Z183" s="26" t="s">
        <v>17</v>
      </c>
      <c r="AA183" s="1157">
        <v>0.5</v>
      </c>
      <c r="AB183" s="1179"/>
      <c r="AC183" s="36"/>
      <c r="AD183" s="58"/>
      <c r="AE183" s="58"/>
      <c r="AF183" s="58"/>
      <c r="AG183" s="29"/>
      <c r="AH183" s="35">
        <f>ROUND(ROUND(I154*O186,0)*AA183,0)-AC179</f>
        <v>56</v>
      </c>
      <c r="AI183" s="31"/>
    </row>
    <row r="184" spans="1:35" ht="17.100000000000001" customHeight="1" x14ac:dyDescent="0.15">
      <c r="A184" s="32">
        <v>32</v>
      </c>
      <c r="B184" s="33">
        <v>3097</v>
      </c>
      <c r="C184" s="34" t="s">
        <v>204</v>
      </c>
      <c r="D184" s="36"/>
      <c r="E184" s="29"/>
      <c r="F184" s="29"/>
      <c r="G184" s="37"/>
      <c r="H184" s="4"/>
      <c r="L184" s="21"/>
      <c r="M184" s="1088"/>
      <c r="N184" s="1089"/>
      <c r="O184" s="1089"/>
      <c r="P184" s="1090"/>
      <c r="Q184" s="1085" t="s">
        <v>22</v>
      </c>
      <c r="R184" s="1086"/>
      <c r="S184" s="1086"/>
      <c r="T184" s="1086"/>
      <c r="U184" s="40"/>
      <c r="V184" s="40"/>
      <c r="W184" s="41"/>
      <c r="X184" s="42"/>
      <c r="Y184" s="43"/>
      <c r="Z184" s="44"/>
      <c r="AA184" s="45"/>
      <c r="AB184" s="46"/>
      <c r="AC184" s="20"/>
      <c r="AD184" s="4"/>
      <c r="AE184" s="4"/>
      <c r="AF184" s="4"/>
      <c r="AG184" s="4"/>
      <c r="AH184" s="35">
        <f>ROUND(ROUND(I154*O186,0)*V186,0)-AC179</f>
        <v>130</v>
      </c>
      <c r="AI184" s="31"/>
    </row>
    <row r="185" spans="1:35" ht="17.100000000000001" customHeight="1" x14ac:dyDescent="0.15">
      <c r="A185" s="32">
        <v>32</v>
      </c>
      <c r="B185" s="33">
        <v>3098</v>
      </c>
      <c r="C185" s="34" t="s">
        <v>205</v>
      </c>
      <c r="D185" s="36"/>
      <c r="E185" s="29"/>
      <c r="F185" s="29"/>
      <c r="G185" s="37"/>
      <c r="H185" s="20"/>
      <c r="L185" s="21"/>
      <c r="M185" s="20"/>
      <c r="N185" s="39"/>
      <c r="O185" s="4"/>
      <c r="P185" s="21"/>
      <c r="Q185" s="1088"/>
      <c r="R185" s="1089"/>
      <c r="S185" s="1089"/>
      <c r="T185" s="1089"/>
      <c r="U185" s="23"/>
      <c r="V185" s="1158"/>
      <c r="W185" s="1159"/>
      <c r="X185" s="1172" t="s">
        <v>15</v>
      </c>
      <c r="Y185" s="25" t="s">
        <v>16</v>
      </c>
      <c r="Z185" s="26" t="s">
        <v>17</v>
      </c>
      <c r="AA185" s="1157">
        <v>0.7</v>
      </c>
      <c r="AB185" s="1179"/>
      <c r="AC185" s="36"/>
      <c r="AD185" s="4"/>
      <c r="AE185" s="4"/>
      <c r="AF185" s="4"/>
      <c r="AG185" s="29"/>
      <c r="AH185" s="35">
        <f>ROUND(ROUND(ROUND(I154*O186,0)*V186,0)*AA185,0)-AC179</f>
        <v>83</v>
      </c>
      <c r="AI185" s="31"/>
    </row>
    <row r="186" spans="1:35" ht="17.100000000000001" customHeight="1" x14ac:dyDescent="0.15">
      <c r="A186" s="32">
        <v>32</v>
      </c>
      <c r="B186" s="33">
        <v>3436</v>
      </c>
      <c r="C186" s="34" t="s">
        <v>206</v>
      </c>
      <c r="D186" s="56"/>
      <c r="E186" s="57"/>
      <c r="F186" s="57"/>
      <c r="G186" s="60"/>
      <c r="H186" s="24"/>
      <c r="I186" s="25"/>
      <c r="J186" s="25"/>
      <c r="K186" s="25"/>
      <c r="L186" s="38"/>
      <c r="M186" s="24"/>
      <c r="N186" s="26" t="s">
        <v>17</v>
      </c>
      <c r="O186" s="1180">
        <v>0.96499999999999997</v>
      </c>
      <c r="P186" s="1181"/>
      <c r="Q186" s="1122"/>
      <c r="R186" s="1123"/>
      <c r="S186" s="1123"/>
      <c r="T186" s="1123"/>
      <c r="U186" s="26" t="s">
        <v>17</v>
      </c>
      <c r="V186" s="1170">
        <v>0.95</v>
      </c>
      <c r="W186" s="1171"/>
      <c r="X186" s="1173"/>
      <c r="Y186" s="25" t="s">
        <v>19</v>
      </c>
      <c r="Z186" s="26" t="s">
        <v>17</v>
      </c>
      <c r="AA186" s="1157">
        <v>0.5</v>
      </c>
      <c r="AB186" s="1179"/>
      <c r="AC186" s="56"/>
      <c r="AD186" s="25"/>
      <c r="AE186" s="25"/>
      <c r="AF186" s="25"/>
      <c r="AG186" s="57"/>
      <c r="AH186" s="35">
        <f>ROUND(ROUND(ROUND(I154*O186,0)*V186,0)*AA186,0)-AC179</f>
        <v>52</v>
      </c>
      <c r="AI186" s="61"/>
    </row>
    <row r="187" spans="1:35" ht="17.100000000000001" customHeight="1" x14ac:dyDescent="0.15">
      <c r="A187" s="32">
        <v>32</v>
      </c>
      <c r="B187" s="33">
        <v>2161</v>
      </c>
      <c r="C187" s="34" t="s">
        <v>207</v>
      </c>
      <c r="D187" s="1085" t="s">
        <v>208</v>
      </c>
      <c r="E187" s="1086"/>
      <c r="F187" s="1086"/>
      <c r="G187" s="1087"/>
      <c r="H187" s="47" t="s">
        <v>12</v>
      </c>
      <c r="I187" s="40"/>
      <c r="J187" s="40"/>
      <c r="K187" s="40"/>
      <c r="L187" s="41"/>
      <c r="M187" s="47"/>
      <c r="N187" s="48"/>
      <c r="O187" s="48"/>
      <c r="P187" s="49"/>
      <c r="Q187" s="40"/>
      <c r="R187" s="40"/>
      <c r="S187" s="65"/>
      <c r="T187" s="65"/>
      <c r="U187" s="40"/>
      <c r="V187" s="40"/>
      <c r="W187" s="41"/>
      <c r="X187" s="42"/>
      <c r="Y187" s="43"/>
      <c r="Z187" s="44"/>
      <c r="AA187" s="50"/>
      <c r="AB187" s="51"/>
      <c r="AC187" s="67"/>
      <c r="AD187" s="40"/>
      <c r="AE187" s="40"/>
      <c r="AF187" s="40"/>
      <c r="AG187" s="67"/>
      <c r="AH187" s="35">
        <f>ROUND(I190,0)</f>
        <v>360</v>
      </c>
      <c r="AI187" s="66" t="s">
        <v>209</v>
      </c>
    </row>
    <row r="188" spans="1:35" ht="17.100000000000001" customHeight="1" x14ac:dyDescent="0.15">
      <c r="A188" s="32">
        <v>32</v>
      </c>
      <c r="B188" s="33">
        <v>2162</v>
      </c>
      <c r="C188" s="34" t="s">
        <v>210</v>
      </c>
      <c r="D188" s="1088"/>
      <c r="E188" s="1089"/>
      <c r="F188" s="1089"/>
      <c r="G188" s="1090"/>
      <c r="H188" s="20"/>
      <c r="L188" s="21"/>
      <c r="M188" s="20"/>
      <c r="P188" s="21"/>
      <c r="Q188" s="20"/>
      <c r="R188" s="23"/>
      <c r="S188" s="4"/>
      <c r="T188" s="4"/>
      <c r="U188" s="4"/>
      <c r="V188" s="4"/>
      <c r="W188" s="21"/>
      <c r="X188" s="1172" t="s">
        <v>15</v>
      </c>
      <c r="Y188" s="25" t="s">
        <v>16</v>
      </c>
      <c r="Z188" s="26" t="s">
        <v>17</v>
      </c>
      <c r="AA188" s="1170">
        <v>0.7</v>
      </c>
      <c r="AB188" s="1171"/>
      <c r="AC188" s="53"/>
      <c r="AD188" s="4"/>
      <c r="AE188" s="4"/>
      <c r="AF188" s="4"/>
      <c r="AG188" s="53"/>
      <c r="AH188" s="35">
        <f>ROUND(I190*AA188,0)</f>
        <v>252</v>
      </c>
      <c r="AI188" s="31"/>
    </row>
    <row r="189" spans="1:35" ht="17.100000000000001" customHeight="1" x14ac:dyDescent="0.15">
      <c r="A189" s="32">
        <v>32</v>
      </c>
      <c r="B189" s="33">
        <v>2491</v>
      </c>
      <c r="C189" s="34" t="s">
        <v>211</v>
      </c>
      <c r="D189" s="1088"/>
      <c r="E189" s="1089"/>
      <c r="F189" s="1089"/>
      <c r="G189" s="1090"/>
      <c r="H189" s="20"/>
      <c r="L189" s="21"/>
      <c r="M189" s="20"/>
      <c r="P189" s="21"/>
      <c r="Q189" s="24"/>
      <c r="R189" s="26"/>
      <c r="S189" s="25"/>
      <c r="T189" s="25"/>
      <c r="U189" s="25"/>
      <c r="V189" s="25"/>
      <c r="W189" s="38"/>
      <c r="X189" s="1173"/>
      <c r="Y189" s="25" t="s">
        <v>19</v>
      </c>
      <c r="Z189" s="26" t="s">
        <v>17</v>
      </c>
      <c r="AA189" s="1170">
        <v>0.5</v>
      </c>
      <c r="AB189" s="1171"/>
      <c r="AC189" s="53"/>
      <c r="AD189" s="4"/>
      <c r="AE189" s="4"/>
      <c r="AF189" s="4"/>
      <c r="AG189" s="53"/>
      <c r="AH189" s="35">
        <f>ROUND(I190*AA189,0)</f>
        <v>180</v>
      </c>
      <c r="AI189" s="31"/>
    </row>
    <row r="190" spans="1:35" ht="17.100000000000001" customHeight="1" x14ac:dyDescent="0.15">
      <c r="A190" s="32">
        <v>32</v>
      </c>
      <c r="B190" s="33">
        <v>2163</v>
      </c>
      <c r="C190" s="34" t="s">
        <v>212</v>
      </c>
      <c r="D190" s="54"/>
      <c r="E190" s="53"/>
      <c r="F190" s="53"/>
      <c r="G190" s="59"/>
      <c r="H190" s="20"/>
      <c r="I190" s="1108">
        <v>360</v>
      </c>
      <c r="J190" s="1108"/>
      <c r="K190" s="4" t="s">
        <v>21</v>
      </c>
      <c r="L190" s="21"/>
      <c r="M190" s="20"/>
      <c r="N190" s="39"/>
      <c r="O190" s="4"/>
      <c r="P190" s="21"/>
      <c r="Q190" s="1085" t="s">
        <v>22</v>
      </c>
      <c r="R190" s="1086"/>
      <c r="S190" s="1086"/>
      <c r="T190" s="1086"/>
      <c r="U190" s="40"/>
      <c r="V190" s="40"/>
      <c r="W190" s="41"/>
      <c r="X190" s="42"/>
      <c r="Y190" s="43"/>
      <c r="Z190" s="44"/>
      <c r="AA190" s="45"/>
      <c r="AB190" s="46"/>
      <c r="AC190" s="53"/>
      <c r="AE190" s="4"/>
      <c r="AF190" s="4"/>
      <c r="AG190" s="53"/>
      <c r="AH190" s="35">
        <f>ROUND(I190*V192,0)</f>
        <v>342</v>
      </c>
      <c r="AI190" s="31"/>
    </row>
    <row r="191" spans="1:35" ht="17.100000000000001" customHeight="1" x14ac:dyDescent="0.15">
      <c r="A191" s="32">
        <v>32</v>
      </c>
      <c r="B191" s="33">
        <v>2164</v>
      </c>
      <c r="C191" s="34" t="s">
        <v>213</v>
      </c>
      <c r="D191" s="54"/>
      <c r="E191" s="53"/>
      <c r="F191" s="53"/>
      <c r="G191" s="59"/>
      <c r="H191" s="20"/>
      <c r="I191" s="2"/>
      <c r="J191" s="2"/>
      <c r="K191" s="2"/>
      <c r="L191" s="21"/>
      <c r="M191" s="20"/>
      <c r="N191" s="39"/>
      <c r="O191" s="4"/>
      <c r="P191" s="21"/>
      <c r="Q191" s="1088"/>
      <c r="R191" s="1089"/>
      <c r="S191" s="1089"/>
      <c r="T191" s="1089"/>
      <c r="U191" s="23"/>
      <c r="V191" s="1158"/>
      <c r="W191" s="1159"/>
      <c r="X191" s="1172" t="s">
        <v>15</v>
      </c>
      <c r="Y191" s="25" t="s">
        <v>16</v>
      </c>
      <c r="Z191" s="26" t="s">
        <v>17</v>
      </c>
      <c r="AA191" s="1170">
        <v>0.7</v>
      </c>
      <c r="AB191" s="1171"/>
      <c r="AC191" s="53"/>
      <c r="AE191" s="4"/>
      <c r="AF191" s="4"/>
      <c r="AG191" s="53"/>
      <c r="AH191" s="35">
        <f>ROUND(ROUND(I190*V192,0)*AA191,0)</f>
        <v>239</v>
      </c>
      <c r="AI191" s="31"/>
    </row>
    <row r="192" spans="1:35" ht="17.100000000000001" customHeight="1" x14ac:dyDescent="0.15">
      <c r="A192" s="32">
        <v>32</v>
      </c>
      <c r="B192" s="33">
        <v>2492</v>
      </c>
      <c r="C192" s="34" t="s">
        <v>214</v>
      </c>
      <c r="D192" s="54"/>
      <c r="E192" s="53"/>
      <c r="F192" s="53"/>
      <c r="G192" s="59"/>
      <c r="H192" s="20"/>
      <c r="I192" s="2"/>
      <c r="J192" s="2"/>
      <c r="K192" s="2"/>
      <c r="L192" s="21"/>
      <c r="M192" s="24"/>
      <c r="N192" s="15"/>
      <c r="O192" s="25"/>
      <c r="P192" s="38"/>
      <c r="Q192" s="1122"/>
      <c r="R192" s="1123"/>
      <c r="S192" s="1123"/>
      <c r="T192" s="1123"/>
      <c r="U192" s="26" t="s">
        <v>17</v>
      </c>
      <c r="V192" s="1170">
        <v>0.95</v>
      </c>
      <c r="W192" s="1171"/>
      <c r="X192" s="1173"/>
      <c r="Y192" s="25" t="s">
        <v>19</v>
      </c>
      <c r="Z192" s="26" t="s">
        <v>17</v>
      </c>
      <c r="AA192" s="1170">
        <v>0.5</v>
      </c>
      <c r="AB192" s="1171"/>
      <c r="AC192" s="53"/>
      <c r="AE192" s="4"/>
      <c r="AF192" s="4"/>
      <c r="AG192" s="53"/>
      <c r="AH192" s="35">
        <f>ROUND(ROUND(I190*V192,0)*AA192,0)</f>
        <v>171</v>
      </c>
      <c r="AI192" s="31"/>
    </row>
    <row r="193" spans="1:35" ht="17.100000000000001" customHeight="1" x14ac:dyDescent="0.15">
      <c r="A193" s="32">
        <v>32</v>
      </c>
      <c r="B193" s="33">
        <v>2165</v>
      </c>
      <c r="C193" s="34" t="s">
        <v>215</v>
      </c>
      <c r="D193" s="54"/>
      <c r="E193" s="53"/>
      <c r="F193" s="53"/>
      <c r="G193" s="59"/>
      <c r="H193" s="20"/>
      <c r="I193" s="2"/>
      <c r="J193" s="2"/>
      <c r="K193" s="2"/>
      <c r="L193" s="21"/>
      <c r="M193" s="1085" t="s">
        <v>26</v>
      </c>
      <c r="N193" s="1086"/>
      <c r="O193" s="1086"/>
      <c r="P193" s="1087"/>
      <c r="Q193" s="4"/>
      <c r="R193" s="4"/>
      <c r="S193" s="23"/>
      <c r="T193" s="23"/>
      <c r="U193" s="4"/>
      <c r="V193" s="4"/>
      <c r="W193" s="41"/>
      <c r="X193" s="42"/>
      <c r="Y193" s="43"/>
      <c r="Z193" s="44"/>
      <c r="AA193" s="45"/>
      <c r="AB193" s="46"/>
      <c r="AC193" s="53"/>
      <c r="AD193" s="4"/>
      <c r="AE193" s="4"/>
      <c r="AF193" s="4"/>
      <c r="AG193" s="53"/>
      <c r="AH193" s="35">
        <f>ROUND(I190*O198,0)</f>
        <v>347</v>
      </c>
      <c r="AI193" s="31"/>
    </row>
    <row r="194" spans="1:35" ht="17.100000000000001" customHeight="1" x14ac:dyDescent="0.15">
      <c r="A194" s="32">
        <v>32</v>
      </c>
      <c r="B194" s="33">
        <v>2166</v>
      </c>
      <c r="C194" s="34" t="s">
        <v>216</v>
      </c>
      <c r="D194" s="54"/>
      <c r="E194" s="53"/>
      <c r="F194" s="53"/>
      <c r="G194" s="59"/>
      <c r="H194" s="4"/>
      <c r="I194" s="39"/>
      <c r="J194" s="39"/>
      <c r="L194" s="21"/>
      <c r="M194" s="1088"/>
      <c r="N194" s="1089"/>
      <c r="O194" s="1089"/>
      <c r="P194" s="1090"/>
      <c r="Q194" s="20"/>
      <c r="R194" s="23"/>
      <c r="S194" s="4"/>
      <c r="T194" s="4"/>
      <c r="U194" s="4"/>
      <c r="V194" s="4"/>
      <c r="W194" s="21"/>
      <c r="X194" s="1172" t="s">
        <v>15</v>
      </c>
      <c r="Y194" s="25" t="s">
        <v>16</v>
      </c>
      <c r="Z194" s="26" t="s">
        <v>17</v>
      </c>
      <c r="AA194" s="1157">
        <v>0.7</v>
      </c>
      <c r="AB194" s="1179"/>
      <c r="AC194" s="53"/>
      <c r="AD194" s="4"/>
      <c r="AE194" s="4"/>
      <c r="AF194" s="4"/>
      <c r="AG194" s="53"/>
      <c r="AH194" s="35">
        <f>ROUND(ROUND(I190*O198,0)*AA194,0)</f>
        <v>243</v>
      </c>
      <c r="AI194" s="31"/>
    </row>
    <row r="195" spans="1:35" ht="17.100000000000001" customHeight="1" x14ac:dyDescent="0.15">
      <c r="A195" s="32">
        <v>32</v>
      </c>
      <c r="B195" s="33">
        <v>2493</v>
      </c>
      <c r="C195" s="34" t="s">
        <v>217</v>
      </c>
      <c r="D195" s="54"/>
      <c r="E195" s="53"/>
      <c r="F195" s="53"/>
      <c r="G195" s="59"/>
      <c r="H195" s="4"/>
      <c r="I195" s="39"/>
      <c r="J195" s="39"/>
      <c r="L195" s="21"/>
      <c r="M195" s="1088"/>
      <c r="N195" s="1089"/>
      <c r="O195" s="1089"/>
      <c r="P195" s="1090"/>
      <c r="Q195" s="24"/>
      <c r="R195" s="26"/>
      <c r="S195" s="25"/>
      <c r="T195" s="25"/>
      <c r="U195" s="25"/>
      <c r="V195" s="25"/>
      <c r="W195" s="38"/>
      <c r="X195" s="1173"/>
      <c r="Y195" s="25" t="s">
        <v>19</v>
      </c>
      <c r="Z195" s="26" t="s">
        <v>17</v>
      </c>
      <c r="AA195" s="1157">
        <v>0.5</v>
      </c>
      <c r="AB195" s="1179"/>
      <c r="AC195" s="53"/>
      <c r="AD195" s="4"/>
      <c r="AE195" s="4"/>
      <c r="AF195" s="4"/>
      <c r="AG195" s="53"/>
      <c r="AH195" s="35">
        <f>ROUND(ROUND(I190*O198,0)*AA195,0)</f>
        <v>174</v>
      </c>
      <c r="AI195" s="31"/>
    </row>
    <row r="196" spans="1:35" ht="17.100000000000001" customHeight="1" x14ac:dyDescent="0.15">
      <c r="A196" s="32">
        <v>32</v>
      </c>
      <c r="B196" s="33">
        <v>2167</v>
      </c>
      <c r="C196" s="34" t="s">
        <v>218</v>
      </c>
      <c r="D196" s="54"/>
      <c r="E196" s="53"/>
      <c r="F196" s="53"/>
      <c r="G196" s="59"/>
      <c r="H196" s="4"/>
      <c r="L196" s="21"/>
      <c r="M196" s="1088"/>
      <c r="N196" s="1089"/>
      <c r="O196" s="1089"/>
      <c r="P196" s="1090"/>
      <c r="Q196" s="1085" t="s">
        <v>22</v>
      </c>
      <c r="R196" s="1086"/>
      <c r="S196" s="1086"/>
      <c r="T196" s="1086"/>
      <c r="U196" s="40"/>
      <c r="V196" s="40"/>
      <c r="W196" s="41"/>
      <c r="X196" s="42"/>
      <c r="Y196" s="43"/>
      <c r="Z196" s="44"/>
      <c r="AA196" s="45"/>
      <c r="AB196" s="46"/>
      <c r="AC196" s="53"/>
      <c r="AD196" s="4"/>
      <c r="AE196" s="4"/>
      <c r="AF196" s="4"/>
      <c r="AG196" s="53"/>
      <c r="AH196" s="35">
        <f>ROUND(ROUND(I190*O198,0)*V198,0)</f>
        <v>330</v>
      </c>
      <c r="AI196" s="31"/>
    </row>
    <row r="197" spans="1:35" ht="17.100000000000001" customHeight="1" x14ac:dyDescent="0.15">
      <c r="A197" s="32">
        <v>32</v>
      </c>
      <c r="B197" s="33">
        <v>2168</v>
      </c>
      <c r="C197" s="34" t="s">
        <v>219</v>
      </c>
      <c r="D197" s="54"/>
      <c r="E197" s="53"/>
      <c r="F197" s="53"/>
      <c r="G197" s="59"/>
      <c r="H197" s="20"/>
      <c r="L197" s="21"/>
      <c r="M197" s="20"/>
      <c r="N197" s="39"/>
      <c r="O197" s="4"/>
      <c r="P197" s="21"/>
      <c r="Q197" s="1088"/>
      <c r="R197" s="1089"/>
      <c r="S197" s="1089"/>
      <c r="T197" s="1089"/>
      <c r="U197" s="23"/>
      <c r="V197" s="1158"/>
      <c r="W197" s="1159"/>
      <c r="X197" s="1172" t="s">
        <v>15</v>
      </c>
      <c r="Y197" s="25" t="s">
        <v>16</v>
      </c>
      <c r="Z197" s="26" t="s">
        <v>17</v>
      </c>
      <c r="AA197" s="1157">
        <v>0.7</v>
      </c>
      <c r="AB197" s="1179"/>
      <c r="AC197" s="53"/>
      <c r="AD197" s="4"/>
      <c r="AE197" s="4"/>
      <c r="AF197" s="4"/>
      <c r="AG197" s="53"/>
      <c r="AH197" s="35">
        <f>ROUND(ROUND(ROUND(I190*O198,0)*V198,0)*AA197,0)</f>
        <v>231</v>
      </c>
      <c r="AI197" s="31"/>
    </row>
    <row r="198" spans="1:35" ht="17.100000000000001" customHeight="1" x14ac:dyDescent="0.15">
      <c r="A198" s="32">
        <v>32</v>
      </c>
      <c r="B198" s="33">
        <v>2494</v>
      </c>
      <c r="C198" s="34" t="s">
        <v>220</v>
      </c>
      <c r="D198" s="54"/>
      <c r="E198" s="53"/>
      <c r="F198" s="53"/>
      <c r="G198" s="59"/>
      <c r="H198" s="20"/>
      <c r="L198" s="21"/>
      <c r="M198" s="24"/>
      <c r="N198" s="26" t="s">
        <v>17</v>
      </c>
      <c r="O198" s="1180">
        <v>0.96499999999999997</v>
      </c>
      <c r="P198" s="1181"/>
      <c r="Q198" s="1122"/>
      <c r="R198" s="1123"/>
      <c r="S198" s="1123"/>
      <c r="T198" s="1123"/>
      <c r="U198" s="26" t="s">
        <v>17</v>
      </c>
      <c r="V198" s="1170">
        <v>0.95</v>
      </c>
      <c r="W198" s="1171"/>
      <c r="X198" s="1173"/>
      <c r="Y198" s="25" t="s">
        <v>19</v>
      </c>
      <c r="Z198" s="26" t="s">
        <v>17</v>
      </c>
      <c r="AA198" s="1157">
        <v>0.5</v>
      </c>
      <c r="AB198" s="1179"/>
      <c r="AC198" s="53"/>
      <c r="AD198" s="25"/>
      <c r="AE198" s="25"/>
      <c r="AF198" s="4"/>
      <c r="AG198" s="53"/>
      <c r="AH198" s="35">
        <f>ROUND(ROUND(ROUND(I190*O198,0)*V198,0)*AA198,0)</f>
        <v>165</v>
      </c>
      <c r="AI198" s="31"/>
    </row>
    <row r="199" spans="1:35" ht="17.100000000000001" customHeight="1" x14ac:dyDescent="0.15">
      <c r="A199" s="32">
        <v>32</v>
      </c>
      <c r="B199" s="33">
        <v>3101</v>
      </c>
      <c r="C199" s="34" t="s">
        <v>221</v>
      </c>
      <c r="D199" s="36"/>
      <c r="E199" s="29"/>
      <c r="F199" s="29"/>
      <c r="G199" s="37"/>
      <c r="H199" s="20"/>
      <c r="L199" s="21"/>
      <c r="M199" s="47"/>
      <c r="N199" s="48"/>
      <c r="O199" s="48"/>
      <c r="P199" s="49"/>
      <c r="Q199" s="4"/>
      <c r="R199" s="4"/>
      <c r="S199" s="23"/>
      <c r="T199" s="23"/>
      <c r="U199" s="4"/>
      <c r="V199" s="4"/>
      <c r="W199" s="41"/>
      <c r="X199" s="42"/>
      <c r="Y199" s="43"/>
      <c r="Z199" s="44"/>
      <c r="AA199" s="50"/>
      <c r="AB199" s="51"/>
      <c r="AC199" s="1085" t="s">
        <v>33</v>
      </c>
      <c r="AD199" s="1086"/>
      <c r="AE199" s="1086"/>
      <c r="AF199" s="1086"/>
      <c r="AG199" s="1086"/>
      <c r="AH199" s="35">
        <f>ROUND(I190,0)-AC203</f>
        <v>350</v>
      </c>
      <c r="AI199" s="31"/>
    </row>
    <row r="200" spans="1:35" ht="17.100000000000001" customHeight="1" x14ac:dyDescent="0.15">
      <c r="A200" s="32">
        <v>32</v>
      </c>
      <c r="B200" s="33">
        <v>3102</v>
      </c>
      <c r="C200" s="34" t="s">
        <v>222</v>
      </c>
      <c r="D200" s="36"/>
      <c r="E200" s="29"/>
      <c r="F200" s="29"/>
      <c r="G200" s="37"/>
      <c r="H200" s="20"/>
      <c r="L200" s="21"/>
      <c r="M200" s="20"/>
      <c r="P200" s="21"/>
      <c r="Q200" s="20"/>
      <c r="R200" s="23"/>
      <c r="S200" s="4"/>
      <c r="T200" s="4"/>
      <c r="U200" s="4"/>
      <c r="V200" s="4"/>
      <c r="W200" s="21"/>
      <c r="X200" s="1172" t="s">
        <v>15</v>
      </c>
      <c r="Y200" s="25" t="s">
        <v>16</v>
      </c>
      <c r="Z200" s="26" t="s">
        <v>17</v>
      </c>
      <c r="AA200" s="1170">
        <v>0.7</v>
      </c>
      <c r="AB200" s="1171"/>
      <c r="AC200" s="1088"/>
      <c r="AD200" s="1089"/>
      <c r="AE200" s="1089"/>
      <c r="AF200" s="1089"/>
      <c r="AG200" s="1089"/>
      <c r="AH200" s="35">
        <f>ROUND(I190*AA200,0)-AC203</f>
        <v>242</v>
      </c>
      <c r="AI200" s="31"/>
    </row>
    <row r="201" spans="1:35" ht="17.100000000000001" customHeight="1" x14ac:dyDescent="0.15">
      <c r="A201" s="32">
        <v>32</v>
      </c>
      <c r="B201" s="33">
        <v>3461</v>
      </c>
      <c r="C201" s="34" t="s">
        <v>223</v>
      </c>
      <c r="D201" s="36"/>
      <c r="E201" s="29"/>
      <c r="F201" s="29"/>
      <c r="G201" s="37"/>
      <c r="H201" s="20"/>
      <c r="L201" s="21"/>
      <c r="M201" s="20"/>
      <c r="P201" s="21"/>
      <c r="Q201" s="24"/>
      <c r="R201" s="26"/>
      <c r="S201" s="25"/>
      <c r="T201" s="25"/>
      <c r="U201" s="25"/>
      <c r="V201" s="25"/>
      <c r="W201" s="38"/>
      <c r="X201" s="1173"/>
      <c r="Y201" s="25" t="s">
        <v>19</v>
      </c>
      <c r="Z201" s="26" t="s">
        <v>17</v>
      </c>
      <c r="AA201" s="1170">
        <v>0.5</v>
      </c>
      <c r="AB201" s="1171"/>
      <c r="AC201" s="1088"/>
      <c r="AD201" s="1089"/>
      <c r="AE201" s="1089"/>
      <c r="AF201" s="1089"/>
      <c r="AG201" s="1089"/>
      <c r="AH201" s="35">
        <f>ROUND(I190*AA201,0)-AC203</f>
        <v>170</v>
      </c>
      <c r="AI201" s="31"/>
    </row>
    <row r="202" spans="1:35" ht="17.100000000000001" customHeight="1" x14ac:dyDescent="0.15">
      <c r="A202" s="32">
        <v>32</v>
      </c>
      <c r="B202" s="33">
        <v>3103</v>
      </c>
      <c r="C202" s="34" t="s">
        <v>224</v>
      </c>
      <c r="D202" s="36"/>
      <c r="E202" s="29"/>
      <c r="F202" s="29"/>
      <c r="G202" s="37"/>
      <c r="H202" s="20"/>
      <c r="I202" s="2"/>
      <c r="J202" s="2"/>
      <c r="K202" s="2"/>
      <c r="L202" s="21"/>
      <c r="M202" s="20"/>
      <c r="N202" s="39"/>
      <c r="O202" s="4"/>
      <c r="P202" s="21"/>
      <c r="Q202" s="1085" t="s">
        <v>22</v>
      </c>
      <c r="R202" s="1086"/>
      <c r="S202" s="1086"/>
      <c r="T202" s="1086"/>
      <c r="U202" s="40"/>
      <c r="V202" s="40"/>
      <c r="W202" s="41"/>
      <c r="X202" s="42"/>
      <c r="Y202" s="43"/>
      <c r="Z202" s="44"/>
      <c r="AA202" s="45"/>
      <c r="AB202" s="46"/>
      <c r="AC202" s="1088"/>
      <c r="AD202" s="1089"/>
      <c r="AE202" s="1089"/>
      <c r="AF202" s="1089"/>
      <c r="AG202" s="1089"/>
      <c r="AH202" s="35">
        <f>ROUND(I190*V204,0)-AC203</f>
        <v>332</v>
      </c>
      <c r="AI202" s="31"/>
    </row>
    <row r="203" spans="1:35" ht="17.100000000000001" customHeight="1" x14ac:dyDescent="0.15">
      <c r="A203" s="32">
        <v>32</v>
      </c>
      <c r="B203" s="33">
        <v>3104</v>
      </c>
      <c r="C203" s="34" t="s">
        <v>225</v>
      </c>
      <c r="D203" s="36"/>
      <c r="E203" s="29"/>
      <c r="F203" s="29"/>
      <c r="G203" s="37"/>
      <c r="H203" s="20"/>
      <c r="I203" s="2"/>
      <c r="J203" s="2"/>
      <c r="K203" s="2"/>
      <c r="L203" s="21"/>
      <c r="M203" s="20"/>
      <c r="N203" s="39"/>
      <c r="O203" s="4"/>
      <c r="P203" s="21"/>
      <c r="Q203" s="1088"/>
      <c r="R203" s="1089"/>
      <c r="S203" s="1089"/>
      <c r="T203" s="1089"/>
      <c r="U203" s="23"/>
      <c r="V203" s="1158"/>
      <c r="W203" s="1159"/>
      <c r="X203" s="1172" t="s">
        <v>15</v>
      </c>
      <c r="Y203" s="25" t="s">
        <v>16</v>
      </c>
      <c r="Z203" s="26" t="s">
        <v>17</v>
      </c>
      <c r="AA203" s="1170">
        <v>0.7</v>
      </c>
      <c r="AB203" s="1171"/>
      <c r="AC203" s="1174">
        <v>10</v>
      </c>
      <c r="AD203" s="1175"/>
      <c r="AE203" s="1176" t="s">
        <v>38</v>
      </c>
      <c r="AF203" s="1177"/>
      <c r="AG203" s="1178"/>
      <c r="AH203" s="35">
        <f>ROUND(ROUND(I190*V204,0)*AA203,0)-AC203</f>
        <v>229</v>
      </c>
      <c r="AI203" s="31"/>
    </row>
    <row r="204" spans="1:35" ht="17.100000000000001" customHeight="1" x14ac:dyDescent="0.15">
      <c r="A204" s="32">
        <v>32</v>
      </c>
      <c r="B204" s="33">
        <v>3462</v>
      </c>
      <c r="C204" s="34" t="s">
        <v>226</v>
      </c>
      <c r="D204" s="36"/>
      <c r="E204" s="29"/>
      <c r="F204" s="29"/>
      <c r="G204" s="37"/>
      <c r="H204" s="20"/>
      <c r="I204" s="2"/>
      <c r="J204" s="2"/>
      <c r="K204" s="2"/>
      <c r="L204" s="21"/>
      <c r="M204" s="24"/>
      <c r="N204" s="15"/>
      <c r="O204" s="25"/>
      <c r="P204" s="38"/>
      <c r="Q204" s="1122"/>
      <c r="R204" s="1123"/>
      <c r="S204" s="1123"/>
      <c r="T204" s="1123"/>
      <c r="U204" s="26" t="s">
        <v>17</v>
      </c>
      <c r="V204" s="1170">
        <v>0.95</v>
      </c>
      <c r="W204" s="1171"/>
      <c r="X204" s="1173"/>
      <c r="Y204" s="25" t="s">
        <v>19</v>
      </c>
      <c r="Z204" s="26" t="s">
        <v>17</v>
      </c>
      <c r="AA204" s="1170">
        <v>0.5</v>
      </c>
      <c r="AB204" s="1171"/>
      <c r="AC204" s="52"/>
      <c r="AD204" s="52"/>
      <c r="AE204" s="4"/>
      <c r="AF204" s="4"/>
      <c r="AG204" s="53"/>
      <c r="AH204" s="35">
        <f>ROUND(ROUND(I190*V204,0)*AA204,0)-AC203</f>
        <v>161</v>
      </c>
      <c r="AI204" s="31"/>
    </row>
    <row r="205" spans="1:35" ht="17.100000000000001" customHeight="1" x14ac:dyDescent="0.15">
      <c r="A205" s="32">
        <v>32</v>
      </c>
      <c r="B205" s="33">
        <v>3105</v>
      </c>
      <c r="C205" s="34" t="s">
        <v>227</v>
      </c>
      <c r="D205" s="36"/>
      <c r="E205" s="29"/>
      <c r="F205" s="29"/>
      <c r="G205" s="37"/>
      <c r="H205" s="20"/>
      <c r="I205" s="1129"/>
      <c r="J205" s="1129"/>
      <c r="L205" s="21"/>
      <c r="M205" s="1085" t="s">
        <v>26</v>
      </c>
      <c r="N205" s="1086"/>
      <c r="O205" s="1086"/>
      <c r="P205" s="1087"/>
      <c r="Q205" s="4"/>
      <c r="R205" s="4"/>
      <c r="S205" s="23"/>
      <c r="T205" s="23"/>
      <c r="U205" s="4"/>
      <c r="V205" s="4"/>
      <c r="W205" s="41"/>
      <c r="X205" s="42"/>
      <c r="Y205" s="43"/>
      <c r="Z205" s="44"/>
      <c r="AA205" s="45"/>
      <c r="AB205" s="46"/>
      <c r="AC205" s="54"/>
      <c r="AG205" s="59"/>
      <c r="AH205" s="35">
        <f>ROUND(I190*O210,0)-AC203</f>
        <v>337</v>
      </c>
      <c r="AI205" s="31"/>
    </row>
    <row r="206" spans="1:35" ht="17.100000000000001" customHeight="1" x14ac:dyDescent="0.15">
      <c r="A206" s="32">
        <v>32</v>
      </c>
      <c r="B206" s="33">
        <v>3106</v>
      </c>
      <c r="C206" s="34" t="s">
        <v>228</v>
      </c>
      <c r="D206" s="36"/>
      <c r="E206" s="29"/>
      <c r="F206" s="29"/>
      <c r="G206" s="37"/>
      <c r="H206" s="4"/>
      <c r="I206" s="39"/>
      <c r="J206" s="39"/>
      <c r="L206" s="21"/>
      <c r="M206" s="1088"/>
      <c r="N206" s="1089"/>
      <c r="O206" s="1089"/>
      <c r="P206" s="1090"/>
      <c r="Q206" s="20"/>
      <c r="R206" s="23"/>
      <c r="S206" s="4"/>
      <c r="T206" s="4"/>
      <c r="U206" s="4"/>
      <c r="V206" s="4"/>
      <c r="W206" s="21"/>
      <c r="X206" s="1172" t="s">
        <v>15</v>
      </c>
      <c r="Y206" s="25" t="s">
        <v>16</v>
      </c>
      <c r="Z206" s="26" t="s">
        <v>17</v>
      </c>
      <c r="AA206" s="1157">
        <v>0.7</v>
      </c>
      <c r="AB206" s="1179"/>
      <c r="AC206" s="55"/>
      <c r="AG206" s="37"/>
      <c r="AH206" s="35">
        <f>ROUND(ROUND(I190*O210,0)*AA206,0)-AC203</f>
        <v>233</v>
      </c>
      <c r="AI206" s="31"/>
    </row>
    <row r="207" spans="1:35" ht="17.100000000000001" customHeight="1" x14ac:dyDescent="0.15">
      <c r="A207" s="32">
        <v>32</v>
      </c>
      <c r="B207" s="33">
        <v>3463</v>
      </c>
      <c r="C207" s="34" t="s">
        <v>229</v>
      </c>
      <c r="D207" s="36"/>
      <c r="E207" s="29"/>
      <c r="F207" s="29"/>
      <c r="G207" s="37"/>
      <c r="H207" s="4"/>
      <c r="I207" s="39"/>
      <c r="J207" s="39"/>
      <c r="L207" s="21"/>
      <c r="M207" s="1088"/>
      <c r="N207" s="1089"/>
      <c r="O207" s="1089"/>
      <c r="P207" s="1090"/>
      <c r="Q207" s="24"/>
      <c r="R207" s="26"/>
      <c r="S207" s="25"/>
      <c r="T207" s="25"/>
      <c r="U207" s="25"/>
      <c r="V207" s="25"/>
      <c r="W207" s="38"/>
      <c r="X207" s="1173"/>
      <c r="Y207" s="25" t="s">
        <v>19</v>
      </c>
      <c r="Z207" s="26" t="s">
        <v>17</v>
      </c>
      <c r="AA207" s="1157">
        <v>0.5</v>
      </c>
      <c r="AB207" s="1179"/>
      <c r="AC207" s="55"/>
      <c r="AG207" s="37"/>
      <c r="AH207" s="35">
        <f>ROUND(ROUND(I190*O210,0)*AA207,0)-AC203</f>
        <v>164</v>
      </c>
      <c r="AI207" s="31"/>
    </row>
    <row r="208" spans="1:35" ht="17.100000000000001" customHeight="1" x14ac:dyDescent="0.15">
      <c r="A208" s="32">
        <v>32</v>
      </c>
      <c r="B208" s="33">
        <v>3107</v>
      </c>
      <c r="C208" s="34" t="s">
        <v>230</v>
      </c>
      <c r="D208" s="36"/>
      <c r="E208" s="29"/>
      <c r="F208" s="29"/>
      <c r="G208" s="37"/>
      <c r="H208" s="4"/>
      <c r="L208" s="21"/>
      <c r="M208" s="1088"/>
      <c r="N208" s="1089"/>
      <c r="O208" s="1089"/>
      <c r="P208" s="1090"/>
      <c r="Q208" s="1085" t="s">
        <v>22</v>
      </c>
      <c r="R208" s="1086"/>
      <c r="S208" s="1086"/>
      <c r="T208" s="1086"/>
      <c r="U208" s="40"/>
      <c r="V208" s="40"/>
      <c r="W208" s="41"/>
      <c r="X208" s="42"/>
      <c r="Y208" s="43"/>
      <c r="Z208" s="44"/>
      <c r="AA208" s="45"/>
      <c r="AB208" s="46"/>
      <c r="AC208" s="20"/>
      <c r="AD208" s="4"/>
      <c r="AE208" s="4"/>
      <c r="AF208" s="4"/>
      <c r="AG208" s="21"/>
      <c r="AH208" s="35">
        <f>ROUND(ROUND(I190*O210,0)*V210,0)-AC203</f>
        <v>320</v>
      </c>
      <c r="AI208" s="31"/>
    </row>
    <row r="209" spans="1:35" ht="17.100000000000001" customHeight="1" x14ac:dyDescent="0.15">
      <c r="A209" s="32">
        <v>32</v>
      </c>
      <c r="B209" s="33">
        <v>3108</v>
      </c>
      <c r="C209" s="34" t="s">
        <v>231</v>
      </c>
      <c r="D209" s="36"/>
      <c r="E209" s="29"/>
      <c r="F209" s="29"/>
      <c r="G209" s="37"/>
      <c r="H209" s="20"/>
      <c r="L209" s="21"/>
      <c r="M209" s="20"/>
      <c r="N209" s="39"/>
      <c r="O209" s="4"/>
      <c r="P209" s="21"/>
      <c r="Q209" s="1088"/>
      <c r="R209" s="1089"/>
      <c r="S209" s="1089"/>
      <c r="T209" s="1089"/>
      <c r="U209" s="23"/>
      <c r="V209" s="1158"/>
      <c r="W209" s="1159"/>
      <c r="X209" s="1172" t="s">
        <v>15</v>
      </c>
      <c r="Y209" s="25" t="s">
        <v>16</v>
      </c>
      <c r="Z209" s="26" t="s">
        <v>17</v>
      </c>
      <c r="AA209" s="1157">
        <v>0.7</v>
      </c>
      <c r="AB209" s="1179"/>
      <c r="AC209" s="36"/>
      <c r="AD209" s="4"/>
      <c r="AE209" s="4"/>
      <c r="AF209" s="4"/>
      <c r="AG209" s="37"/>
      <c r="AH209" s="35">
        <f>ROUND(ROUND(ROUND(I190*O210,0)*V210,0)*AA209,0)-AC203</f>
        <v>221</v>
      </c>
      <c r="AI209" s="31"/>
    </row>
    <row r="210" spans="1:35" ht="17.100000000000001" customHeight="1" x14ac:dyDescent="0.15">
      <c r="A210" s="32">
        <v>32</v>
      </c>
      <c r="B210" s="33">
        <v>3464</v>
      </c>
      <c r="C210" s="34" t="s">
        <v>232</v>
      </c>
      <c r="D210" s="36"/>
      <c r="E210" s="29"/>
      <c r="F210" s="29"/>
      <c r="G210" s="37"/>
      <c r="H210" s="20"/>
      <c r="L210" s="21"/>
      <c r="M210" s="24"/>
      <c r="N210" s="26" t="s">
        <v>17</v>
      </c>
      <c r="O210" s="1180">
        <v>0.96499999999999997</v>
      </c>
      <c r="P210" s="1181"/>
      <c r="Q210" s="1122"/>
      <c r="R210" s="1123"/>
      <c r="S210" s="1123"/>
      <c r="T210" s="1123"/>
      <c r="U210" s="26" t="s">
        <v>17</v>
      </c>
      <c r="V210" s="1170">
        <v>0.95</v>
      </c>
      <c r="W210" s="1171"/>
      <c r="X210" s="1173"/>
      <c r="Y210" s="25" t="s">
        <v>19</v>
      </c>
      <c r="Z210" s="26" t="s">
        <v>17</v>
      </c>
      <c r="AA210" s="1157">
        <v>0.5</v>
      </c>
      <c r="AB210" s="1179"/>
      <c r="AC210" s="56"/>
      <c r="AD210" s="25"/>
      <c r="AE210" s="25"/>
      <c r="AF210" s="25"/>
      <c r="AG210" s="60"/>
      <c r="AH210" s="35">
        <f>ROUND(ROUND(ROUND(I190*O210,0)*V210,0)*AA210,0)-AC203</f>
        <v>155</v>
      </c>
      <c r="AI210" s="31"/>
    </row>
    <row r="211" spans="1:35" ht="17.100000000000001" customHeight="1" x14ac:dyDescent="0.15">
      <c r="A211" s="32">
        <v>32</v>
      </c>
      <c r="B211" s="33">
        <v>3111</v>
      </c>
      <c r="C211" s="34" t="s">
        <v>233</v>
      </c>
      <c r="D211" s="36"/>
      <c r="E211" s="29"/>
      <c r="F211" s="29"/>
      <c r="G211" s="37"/>
      <c r="H211" s="20"/>
      <c r="L211" s="21"/>
      <c r="M211" s="47"/>
      <c r="N211" s="48"/>
      <c r="O211" s="48"/>
      <c r="P211" s="49"/>
      <c r="Q211" s="4"/>
      <c r="R211" s="4"/>
      <c r="S211" s="23"/>
      <c r="T211" s="23"/>
      <c r="U211" s="4"/>
      <c r="V211" s="4"/>
      <c r="W211" s="41"/>
      <c r="X211" s="42"/>
      <c r="Y211" s="43"/>
      <c r="Z211" s="44"/>
      <c r="AA211" s="50"/>
      <c r="AB211" s="51"/>
      <c r="AC211" s="1085" t="s">
        <v>47</v>
      </c>
      <c r="AD211" s="1086"/>
      <c r="AE211" s="1086"/>
      <c r="AF211" s="1086"/>
      <c r="AG211" s="1086"/>
      <c r="AH211" s="35">
        <f>ROUND(I190,0)-AC215</f>
        <v>338</v>
      </c>
      <c r="AI211" s="31"/>
    </row>
    <row r="212" spans="1:35" ht="17.100000000000001" customHeight="1" x14ac:dyDescent="0.15">
      <c r="A212" s="32">
        <v>32</v>
      </c>
      <c r="B212" s="33">
        <v>3112</v>
      </c>
      <c r="C212" s="34" t="s">
        <v>234</v>
      </c>
      <c r="D212" s="36"/>
      <c r="E212" s="29"/>
      <c r="F212" s="29"/>
      <c r="G212" s="37"/>
      <c r="H212" s="20"/>
      <c r="L212" s="21"/>
      <c r="M212" s="20"/>
      <c r="P212" s="21"/>
      <c r="Q212" s="20"/>
      <c r="R212" s="23"/>
      <c r="S212" s="4"/>
      <c r="T212" s="4"/>
      <c r="U212" s="4"/>
      <c r="V212" s="4"/>
      <c r="W212" s="21"/>
      <c r="X212" s="1172" t="s">
        <v>15</v>
      </c>
      <c r="Y212" s="25" t="s">
        <v>16</v>
      </c>
      <c r="Z212" s="26" t="s">
        <v>17</v>
      </c>
      <c r="AA212" s="1170">
        <v>0.7</v>
      </c>
      <c r="AB212" s="1171"/>
      <c r="AC212" s="1088"/>
      <c r="AD212" s="1089"/>
      <c r="AE212" s="1089"/>
      <c r="AF212" s="1089"/>
      <c r="AG212" s="1089"/>
      <c r="AH212" s="35">
        <f>ROUND(I190*AA212,0)-AC215</f>
        <v>230</v>
      </c>
      <c r="AI212" s="31"/>
    </row>
    <row r="213" spans="1:35" ht="17.100000000000001" customHeight="1" x14ac:dyDescent="0.15">
      <c r="A213" s="32">
        <v>32</v>
      </c>
      <c r="B213" s="33">
        <v>3465</v>
      </c>
      <c r="C213" s="34" t="s">
        <v>235</v>
      </c>
      <c r="D213" s="36"/>
      <c r="E213" s="29"/>
      <c r="F213" s="29"/>
      <c r="G213" s="37"/>
      <c r="H213" s="20"/>
      <c r="L213" s="21"/>
      <c r="M213" s="20"/>
      <c r="P213" s="21"/>
      <c r="Q213" s="24"/>
      <c r="R213" s="26"/>
      <c r="S213" s="25"/>
      <c r="T213" s="25"/>
      <c r="U213" s="25"/>
      <c r="V213" s="25"/>
      <c r="W213" s="38"/>
      <c r="X213" s="1173"/>
      <c r="Y213" s="25" t="s">
        <v>19</v>
      </c>
      <c r="Z213" s="26" t="s">
        <v>17</v>
      </c>
      <c r="AA213" s="1170">
        <v>0.5</v>
      </c>
      <c r="AB213" s="1171"/>
      <c r="AC213" s="1088"/>
      <c r="AD213" s="1089"/>
      <c r="AE213" s="1089"/>
      <c r="AF213" s="1089"/>
      <c r="AG213" s="1089"/>
      <c r="AH213" s="35">
        <f>ROUND(I190*AA213,0)-AC215</f>
        <v>158</v>
      </c>
      <c r="AI213" s="31"/>
    </row>
    <row r="214" spans="1:35" ht="17.100000000000001" customHeight="1" x14ac:dyDescent="0.15">
      <c r="A214" s="32">
        <v>32</v>
      </c>
      <c r="B214" s="33">
        <v>3113</v>
      </c>
      <c r="C214" s="34" t="s">
        <v>236</v>
      </c>
      <c r="D214" s="36"/>
      <c r="E214" s="29"/>
      <c r="F214" s="29"/>
      <c r="G214" s="37"/>
      <c r="H214" s="20"/>
      <c r="I214" s="2"/>
      <c r="J214" s="2"/>
      <c r="K214" s="2"/>
      <c r="L214" s="21"/>
      <c r="M214" s="20"/>
      <c r="N214" s="39"/>
      <c r="O214" s="4"/>
      <c r="P214" s="21"/>
      <c r="Q214" s="1085" t="s">
        <v>22</v>
      </c>
      <c r="R214" s="1086"/>
      <c r="S214" s="1086"/>
      <c r="T214" s="1086"/>
      <c r="U214" s="40"/>
      <c r="V214" s="40"/>
      <c r="W214" s="41"/>
      <c r="X214" s="42"/>
      <c r="Y214" s="43"/>
      <c r="Z214" s="44"/>
      <c r="AA214" s="45"/>
      <c r="AB214" s="46"/>
      <c r="AC214" s="1088"/>
      <c r="AD214" s="1089"/>
      <c r="AE214" s="1089"/>
      <c r="AF214" s="1089"/>
      <c r="AG214" s="1089"/>
      <c r="AH214" s="35">
        <f>ROUND(I190*V216,0)-AC215</f>
        <v>320</v>
      </c>
      <c r="AI214" s="31"/>
    </row>
    <row r="215" spans="1:35" ht="17.100000000000001" customHeight="1" x14ac:dyDescent="0.15">
      <c r="A215" s="32">
        <v>32</v>
      </c>
      <c r="B215" s="33">
        <v>3114</v>
      </c>
      <c r="C215" s="34" t="s">
        <v>237</v>
      </c>
      <c r="D215" s="36"/>
      <c r="E215" s="29"/>
      <c r="F215" s="29"/>
      <c r="G215" s="37"/>
      <c r="H215" s="20"/>
      <c r="I215" s="2"/>
      <c r="J215" s="2"/>
      <c r="K215" s="2"/>
      <c r="L215" s="21"/>
      <c r="M215" s="20"/>
      <c r="N215" s="39"/>
      <c r="O215" s="4"/>
      <c r="P215" s="21"/>
      <c r="Q215" s="1088"/>
      <c r="R215" s="1089"/>
      <c r="S215" s="1089"/>
      <c r="T215" s="1089"/>
      <c r="U215" s="23"/>
      <c r="V215" s="1158"/>
      <c r="W215" s="1159"/>
      <c r="X215" s="1172" t="s">
        <v>15</v>
      </c>
      <c r="Y215" s="25" t="s">
        <v>16</v>
      </c>
      <c r="Z215" s="26" t="s">
        <v>17</v>
      </c>
      <c r="AA215" s="1170">
        <v>0.7</v>
      </c>
      <c r="AB215" s="1171"/>
      <c r="AC215" s="1174">
        <v>22</v>
      </c>
      <c r="AD215" s="1175"/>
      <c r="AE215" s="1176" t="s">
        <v>38</v>
      </c>
      <c r="AF215" s="1177"/>
      <c r="AG215" s="1178"/>
      <c r="AH215" s="35">
        <f>ROUND(ROUND(I190*V216,0)*AA215,0)-AC215</f>
        <v>217</v>
      </c>
      <c r="AI215" s="31"/>
    </row>
    <row r="216" spans="1:35" ht="17.100000000000001" customHeight="1" x14ac:dyDescent="0.15">
      <c r="A216" s="32">
        <v>32</v>
      </c>
      <c r="B216" s="33">
        <v>3466</v>
      </c>
      <c r="C216" s="34" t="s">
        <v>238</v>
      </c>
      <c r="D216" s="36"/>
      <c r="E216" s="29"/>
      <c r="F216" s="29"/>
      <c r="G216" s="37"/>
      <c r="H216" s="20"/>
      <c r="I216" s="2"/>
      <c r="J216" s="2"/>
      <c r="K216" s="2"/>
      <c r="L216" s="21"/>
      <c r="M216" s="24"/>
      <c r="N216" s="15"/>
      <c r="O216" s="25"/>
      <c r="P216" s="38"/>
      <c r="Q216" s="1122"/>
      <c r="R216" s="1123"/>
      <c r="S216" s="1123"/>
      <c r="T216" s="1123"/>
      <c r="U216" s="26" t="s">
        <v>17</v>
      </c>
      <c r="V216" s="1170">
        <v>0.95</v>
      </c>
      <c r="W216" s="1171"/>
      <c r="X216" s="1173"/>
      <c r="Y216" s="25" t="s">
        <v>19</v>
      </c>
      <c r="Z216" s="26" t="s">
        <v>17</v>
      </c>
      <c r="AA216" s="1170">
        <v>0.5</v>
      </c>
      <c r="AB216" s="1171"/>
      <c r="AC216" s="52"/>
      <c r="AD216" s="52"/>
      <c r="AE216" s="4"/>
      <c r="AF216" s="4"/>
      <c r="AG216" s="53"/>
      <c r="AH216" s="35">
        <f>ROUND(ROUND(I190*V216,0)*AA216,0)-AC215</f>
        <v>149</v>
      </c>
      <c r="AI216" s="31"/>
    </row>
    <row r="217" spans="1:35" ht="17.100000000000001" customHeight="1" x14ac:dyDescent="0.15">
      <c r="A217" s="32">
        <v>32</v>
      </c>
      <c r="B217" s="33">
        <v>3115</v>
      </c>
      <c r="C217" s="34" t="s">
        <v>239</v>
      </c>
      <c r="D217" s="36"/>
      <c r="E217" s="29"/>
      <c r="F217" s="29"/>
      <c r="G217" s="37"/>
      <c r="H217" s="20"/>
      <c r="I217" s="1129"/>
      <c r="J217" s="1129"/>
      <c r="L217" s="21"/>
      <c r="M217" s="1085" t="s">
        <v>26</v>
      </c>
      <c r="N217" s="1086"/>
      <c r="O217" s="1086"/>
      <c r="P217" s="1087"/>
      <c r="Q217" s="4"/>
      <c r="R217" s="4"/>
      <c r="S217" s="23"/>
      <c r="T217" s="23"/>
      <c r="U217" s="4"/>
      <c r="V217" s="4"/>
      <c r="W217" s="41"/>
      <c r="X217" s="42"/>
      <c r="Y217" s="43"/>
      <c r="Z217" s="44"/>
      <c r="AA217" s="45"/>
      <c r="AB217" s="46"/>
      <c r="AC217" s="54"/>
      <c r="AG217" s="53"/>
      <c r="AH217" s="35">
        <f>ROUND(I190*O222,0)-AC215</f>
        <v>325</v>
      </c>
      <c r="AI217" s="31"/>
    </row>
    <row r="218" spans="1:35" ht="17.100000000000001" customHeight="1" x14ac:dyDescent="0.15">
      <c r="A218" s="32">
        <v>32</v>
      </c>
      <c r="B218" s="33">
        <v>3116</v>
      </c>
      <c r="C218" s="34" t="s">
        <v>240</v>
      </c>
      <c r="D218" s="36"/>
      <c r="E218" s="29"/>
      <c r="F218" s="29"/>
      <c r="G218" s="37"/>
      <c r="H218" s="4"/>
      <c r="I218" s="39"/>
      <c r="J218" s="39"/>
      <c r="L218" s="21"/>
      <c r="M218" s="1088"/>
      <c r="N218" s="1089"/>
      <c r="O218" s="1089"/>
      <c r="P218" s="1090"/>
      <c r="Q218" s="20"/>
      <c r="R218" s="23"/>
      <c r="S218" s="4"/>
      <c r="T218" s="4"/>
      <c r="U218" s="4"/>
      <c r="V218" s="4"/>
      <c r="W218" s="21"/>
      <c r="X218" s="1172" t="s">
        <v>15</v>
      </c>
      <c r="Y218" s="25" t="s">
        <v>16</v>
      </c>
      <c r="Z218" s="26" t="s">
        <v>17</v>
      </c>
      <c r="AA218" s="1157">
        <v>0.7</v>
      </c>
      <c r="AB218" s="1179"/>
      <c r="AC218" s="36"/>
      <c r="AD218" s="58"/>
      <c r="AE218" s="58"/>
      <c r="AF218" s="58"/>
      <c r="AG218" s="29"/>
      <c r="AH218" s="35">
        <f>ROUND(ROUND(I190*O222,0)*AA218,0)-AC215</f>
        <v>221</v>
      </c>
      <c r="AI218" s="31"/>
    </row>
    <row r="219" spans="1:35" ht="17.100000000000001" customHeight="1" x14ac:dyDescent="0.15">
      <c r="A219" s="32">
        <v>32</v>
      </c>
      <c r="B219" s="33">
        <v>3467</v>
      </c>
      <c r="C219" s="34" t="s">
        <v>241</v>
      </c>
      <c r="D219" s="36"/>
      <c r="E219" s="29"/>
      <c r="F219" s="29"/>
      <c r="G219" s="37"/>
      <c r="H219" s="4"/>
      <c r="I219" s="39"/>
      <c r="J219" s="39"/>
      <c r="L219" s="21"/>
      <c r="M219" s="1088"/>
      <c r="N219" s="1089"/>
      <c r="O219" s="1089"/>
      <c r="P219" s="1090"/>
      <c r="Q219" s="24"/>
      <c r="R219" s="26"/>
      <c r="S219" s="25"/>
      <c r="T219" s="25"/>
      <c r="U219" s="25"/>
      <c r="V219" s="25"/>
      <c r="W219" s="38"/>
      <c r="X219" s="1173"/>
      <c r="Y219" s="25" t="s">
        <v>19</v>
      </c>
      <c r="Z219" s="26" t="s">
        <v>17</v>
      </c>
      <c r="AA219" s="1157">
        <v>0.5</v>
      </c>
      <c r="AB219" s="1179"/>
      <c r="AC219" s="36"/>
      <c r="AD219" s="58"/>
      <c r="AE219" s="58"/>
      <c r="AF219" s="58"/>
      <c r="AG219" s="29"/>
      <c r="AH219" s="35">
        <f>ROUND(ROUND(I190*O222,0)*AA219,0)-AC215</f>
        <v>152</v>
      </c>
      <c r="AI219" s="31"/>
    </row>
    <row r="220" spans="1:35" ht="17.100000000000001" customHeight="1" x14ac:dyDescent="0.15">
      <c r="A220" s="32">
        <v>32</v>
      </c>
      <c r="B220" s="33">
        <v>3117</v>
      </c>
      <c r="C220" s="34" t="s">
        <v>242</v>
      </c>
      <c r="D220" s="36"/>
      <c r="E220" s="29"/>
      <c r="F220" s="29"/>
      <c r="G220" s="37"/>
      <c r="H220" s="4"/>
      <c r="L220" s="21"/>
      <c r="M220" s="1088"/>
      <c r="N220" s="1089"/>
      <c r="O220" s="1089"/>
      <c r="P220" s="1090"/>
      <c r="Q220" s="1085" t="s">
        <v>22</v>
      </c>
      <c r="R220" s="1086"/>
      <c r="S220" s="1086"/>
      <c r="T220" s="1086"/>
      <c r="U220" s="40"/>
      <c r="V220" s="40"/>
      <c r="W220" s="41"/>
      <c r="X220" s="42"/>
      <c r="Y220" s="43"/>
      <c r="Z220" s="44"/>
      <c r="AA220" s="45"/>
      <c r="AB220" s="46"/>
      <c r="AC220" s="20"/>
      <c r="AD220" s="4"/>
      <c r="AE220" s="4"/>
      <c r="AF220" s="4"/>
      <c r="AG220" s="4"/>
      <c r="AH220" s="35">
        <f>ROUND(ROUND(I190*O222,0)*V222,0)-AC215</f>
        <v>308</v>
      </c>
      <c r="AI220" s="31"/>
    </row>
    <row r="221" spans="1:35" ht="17.100000000000001" customHeight="1" x14ac:dyDescent="0.15">
      <c r="A221" s="32">
        <v>32</v>
      </c>
      <c r="B221" s="33">
        <v>3118</v>
      </c>
      <c r="C221" s="34" t="s">
        <v>243</v>
      </c>
      <c r="D221" s="36"/>
      <c r="E221" s="29"/>
      <c r="F221" s="29"/>
      <c r="G221" s="37"/>
      <c r="H221" s="20"/>
      <c r="L221" s="21"/>
      <c r="M221" s="20"/>
      <c r="N221" s="39"/>
      <c r="O221" s="4"/>
      <c r="P221" s="21"/>
      <c r="Q221" s="1088"/>
      <c r="R221" s="1089"/>
      <c r="S221" s="1089"/>
      <c r="T221" s="1089"/>
      <c r="U221" s="23"/>
      <c r="V221" s="1158"/>
      <c r="W221" s="1159"/>
      <c r="X221" s="1172" t="s">
        <v>15</v>
      </c>
      <c r="Y221" s="25" t="s">
        <v>16</v>
      </c>
      <c r="Z221" s="26" t="s">
        <v>17</v>
      </c>
      <c r="AA221" s="1157">
        <v>0.7</v>
      </c>
      <c r="AB221" s="1179"/>
      <c r="AC221" s="36"/>
      <c r="AD221" s="4"/>
      <c r="AE221" s="4"/>
      <c r="AF221" s="4"/>
      <c r="AG221" s="29"/>
      <c r="AH221" s="35">
        <f>ROUND(ROUND(ROUND(I190*O222,0)*V222,0)*AA221,0)-AC215</f>
        <v>209</v>
      </c>
      <c r="AI221" s="31"/>
    </row>
    <row r="222" spans="1:35" ht="17.100000000000001" customHeight="1" x14ac:dyDescent="0.15">
      <c r="A222" s="32">
        <v>32</v>
      </c>
      <c r="B222" s="33">
        <v>3468</v>
      </c>
      <c r="C222" s="34" t="s">
        <v>244</v>
      </c>
      <c r="D222" s="36"/>
      <c r="E222" s="29"/>
      <c r="F222" s="29"/>
      <c r="G222" s="37"/>
      <c r="H222" s="20"/>
      <c r="L222" s="21"/>
      <c r="M222" s="24"/>
      <c r="N222" s="26" t="s">
        <v>17</v>
      </c>
      <c r="O222" s="1180">
        <v>0.96499999999999997</v>
      </c>
      <c r="P222" s="1181"/>
      <c r="Q222" s="1122"/>
      <c r="R222" s="1123"/>
      <c r="S222" s="1123"/>
      <c r="T222" s="1123"/>
      <c r="U222" s="26" t="s">
        <v>17</v>
      </c>
      <c r="V222" s="1170">
        <v>0.95</v>
      </c>
      <c r="W222" s="1171"/>
      <c r="X222" s="1173"/>
      <c r="Y222" s="25" t="s">
        <v>19</v>
      </c>
      <c r="Z222" s="26" t="s">
        <v>17</v>
      </c>
      <c r="AA222" s="1157">
        <v>0.5</v>
      </c>
      <c r="AB222" s="1179"/>
      <c r="AC222" s="56"/>
      <c r="AD222" s="25"/>
      <c r="AE222" s="25"/>
      <c r="AF222" s="25"/>
      <c r="AG222" s="57"/>
      <c r="AH222" s="35">
        <f>ROUND(ROUND(ROUND(I190*O222,0)*V222,0)*AA222,0)-AC215</f>
        <v>143</v>
      </c>
      <c r="AI222" s="31"/>
    </row>
    <row r="223" spans="1:35" ht="17.100000000000001" customHeight="1" x14ac:dyDescent="0.15">
      <c r="A223" s="32">
        <v>32</v>
      </c>
      <c r="B223" s="33">
        <v>2171</v>
      </c>
      <c r="C223" s="34" t="s">
        <v>245</v>
      </c>
      <c r="D223" s="54"/>
      <c r="E223" s="53"/>
      <c r="F223" s="53"/>
      <c r="G223" s="59"/>
      <c r="H223" s="47" t="s">
        <v>60</v>
      </c>
      <c r="I223" s="40"/>
      <c r="J223" s="40"/>
      <c r="K223" s="40"/>
      <c r="L223" s="41"/>
      <c r="M223" s="47"/>
      <c r="N223" s="48"/>
      <c r="O223" s="48"/>
      <c r="P223" s="49"/>
      <c r="Q223" s="4"/>
      <c r="R223" s="4"/>
      <c r="S223" s="23"/>
      <c r="T223" s="23"/>
      <c r="U223" s="4"/>
      <c r="V223" s="4"/>
      <c r="W223" s="41"/>
      <c r="X223" s="42"/>
      <c r="Y223" s="43"/>
      <c r="Z223" s="44"/>
      <c r="AA223" s="50"/>
      <c r="AB223" s="51"/>
      <c r="AC223" s="53"/>
      <c r="AD223" s="40"/>
      <c r="AE223" s="40"/>
      <c r="AF223" s="4"/>
      <c r="AG223" s="53"/>
      <c r="AH223" s="35">
        <f>ROUND(I226,0)</f>
        <v>301</v>
      </c>
      <c r="AI223" s="31"/>
    </row>
    <row r="224" spans="1:35" ht="17.100000000000001" customHeight="1" x14ac:dyDescent="0.15">
      <c r="A224" s="32">
        <v>32</v>
      </c>
      <c r="B224" s="33">
        <v>2172</v>
      </c>
      <c r="C224" s="34" t="s">
        <v>246</v>
      </c>
      <c r="D224" s="54"/>
      <c r="E224" s="53"/>
      <c r="F224" s="53"/>
      <c r="G224" s="59"/>
      <c r="H224" s="20"/>
      <c r="L224" s="21"/>
      <c r="M224" s="20"/>
      <c r="P224" s="21"/>
      <c r="Q224" s="20"/>
      <c r="R224" s="23"/>
      <c r="S224" s="4"/>
      <c r="T224" s="4"/>
      <c r="U224" s="4"/>
      <c r="V224" s="4"/>
      <c r="W224" s="21"/>
      <c r="X224" s="1172" t="s">
        <v>15</v>
      </c>
      <c r="Y224" s="25" t="s">
        <v>16</v>
      </c>
      <c r="Z224" s="26" t="s">
        <v>17</v>
      </c>
      <c r="AA224" s="1170">
        <v>0.7</v>
      </c>
      <c r="AB224" s="1171"/>
      <c r="AC224" s="53"/>
      <c r="AD224" s="4"/>
      <c r="AE224" s="4"/>
      <c r="AF224" s="4"/>
      <c r="AG224" s="53"/>
      <c r="AH224" s="35">
        <f>ROUND(I226*AA224,0)</f>
        <v>211</v>
      </c>
      <c r="AI224" s="31"/>
    </row>
    <row r="225" spans="1:35" ht="17.100000000000001" customHeight="1" x14ac:dyDescent="0.15">
      <c r="A225" s="32">
        <v>32</v>
      </c>
      <c r="B225" s="33">
        <v>2507</v>
      </c>
      <c r="C225" s="34" t="s">
        <v>247</v>
      </c>
      <c r="D225" s="54"/>
      <c r="E225" s="53"/>
      <c r="F225" s="53"/>
      <c r="G225" s="59"/>
      <c r="H225" s="20"/>
      <c r="L225" s="21"/>
      <c r="M225" s="20"/>
      <c r="P225" s="21"/>
      <c r="Q225" s="24"/>
      <c r="R225" s="26"/>
      <c r="S225" s="25"/>
      <c r="T225" s="25"/>
      <c r="U225" s="25"/>
      <c r="V225" s="25"/>
      <c r="W225" s="38"/>
      <c r="X225" s="1173"/>
      <c r="Y225" s="25" t="s">
        <v>19</v>
      </c>
      <c r="Z225" s="26" t="s">
        <v>17</v>
      </c>
      <c r="AA225" s="1170">
        <v>0.5</v>
      </c>
      <c r="AB225" s="1171"/>
      <c r="AC225" s="53"/>
      <c r="AD225" s="4"/>
      <c r="AE225" s="4"/>
      <c r="AF225" s="4"/>
      <c r="AG225" s="53"/>
      <c r="AH225" s="35">
        <f>ROUND(I226*AA225,0)</f>
        <v>151</v>
      </c>
      <c r="AI225" s="31"/>
    </row>
    <row r="226" spans="1:35" ht="17.100000000000001" customHeight="1" x14ac:dyDescent="0.15">
      <c r="A226" s="32">
        <v>32</v>
      </c>
      <c r="B226" s="33">
        <v>2173</v>
      </c>
      <c r="C226" s="34" t="s">
        <v>248</v>
      </c>
      <c r="D226" s="54"/>
      <c r="E226" s="53"/>
      <c r="F226" s="53"/>
      <c r="G226" s="59"/>
      <c r="H226" s="20"/>
      <c r="I226" s="1108">
        <v>301</v>
      </c>
      <c r="J226" s="1108"/>
      <c r="K226" s="4" t="s">
        <v>21</v>
      </c>
      <c r="L226" s="21"/>
      <c r="M226" s="20"/>
      <c r="N226" s="39"/>
      <c r="O226" s="4"/>
      <c r="P226" s="21"/>
      <c r="Q226" s="1085" t="s">
        <v>22</v>
      </c>
      <c r="R226" s="1086"/>
      <c r="S226" s="1086"/>
      <c r="T226" s="1086"/>
      <c r="U226" s="40"/>
      <c r="V226" s="40"/>
      <c r="W226" s="41"/>
      <c r="X226" s="42"/>
      <c r="Y226" s="43"/>
      <c r="Z226" s="44"/>
      <c r="AA226" s="45"/>
      <c r="AB226" s="46"/>
      <c r="AC226" s="53"/>
      <c r="AE226" s="4"/>
      <c r="AF226" s="4"/>
      <c r="AG226" s="53"/>
      <c r="AH226" s="35">
        <f>ROUND(I226*V228,0)</f>
        <v>286</v>
      </c>
      <c r="AI226" s="31"/>
    </row>
    <row r="227" spans="1:35" ht="17.100000000000001" customHeight="1" x14ac:dyDescent="0.15">
      <c r="A227" s="32">
        <v>32</v>
      </c>
      <c r="B227" s="33">
        <v>2174</v>
      </c>
      <c r="C227" s="34" t="s">
        <v>249</v>
      </c>
      <c r="D227" s="54"/>
      <c r="E227" s="53"/>
      <c r="F227" s="53"/>
      <c r="G227" s="59"/>
      <c r="H227" s="20"/>
      <c r="I227" s="2"/>
      <c r="J227" s="2"/>
      <c r="K227" s="2"/>
      <c r="L227" s="21"/>
      <c r="M227" s="20"/>
      <c r="N227" s="39"/>
      <c r="O227" s="4"/>
      <c r="P227" s="21"/>
      <c r="Q227" s="1088"/>
      <c r="R227" s="1089"/>
      <c r="S227" s="1089"/>
      <c r="T227" s="1089"/>
      <c r="U227" s="23"/>
      <c r="V227" s="1158"/>
      <c r="W227" s="1159"/>
      <c r="X227" s="1172" t="s">
        <v>15</v>
      </c>
      <c r="Y227" s="25" t="s">
        <v>16</v>
      </c>
      <c r="Z227" s="26" t="s">
        <v>17</v>
      </c>
      <c r="AA227" s="1170">
        <v>0.7</v>
      </c>
      <c r="AB227" s="1171"/>
      <c r="AC227" s="53"/>
      <c r="AE227" s="4"/>
      <c r="AF227" s="4"/>
      <c r="AG227" s="53"/>
      <c r="AH227" s="35">
        <f>ROUND(ROUND(I226*V228,0)*AA227,0)</f>
        <v>200</v>
      </c>
      <c r="AI227" s="31"/>
    </row>
    <row r="228" spans="1:35" ht="17.100000000000001" customHeight="1" x14ac:dyDescent="0.15">
      <c r="A228" s="32">
        <v>32</v>
      </c>
      <c r="B228" s="33">
        <v>2508</v>
      </c>
      <c r="C228" s="34" t="s">
        <v>250</v>
      </c>
      <c r="D228" s="54"/>
      <c r="E228" s="53"/>
      <c r="F228" s="53"/>
      <c r="G228" s="59"/>
      <c r="H228" s="20"/>
      <c r="I228" s="2"/>
      <c r="J228" s="2"/>
      <c r="K228" s="2"/>
      <c r="L228" s="21"/>
      <c r="M228" s="24"/>
      <c r="N228" s="15"/>
      <c r="O228" s="25"/>
      <c r="P228" s="38"/>
      <c r="Q228" s="1122"/>
      <c r="R228" s="1123"/>
      <c r="S228" s="1123"/>
      <c r="T228" s="1123"/>
      <c r="U228" s="26" t="s">
        <v>17</v>
      </c>
      <c r="V228" s="1170">
        <v>0.95</v>
      </c>
      <c r="W228" s="1171"/>
      <c r="X228" s="1173"/>
      <c r="Y228" s="25" t="s">
        <v>19</v>
      </c>
      <c r="Z228" s="26" t="s">
        <v>17</v>
      </c>
      <c r="AA228" s="1170">
        <v>0.5</v>
      </c>
      <c r="AB228" s="1171"/>
      <c r="AC228" s="53"/>
      <c r="AE228" s="4"/>
      <c r="AF228" s="4"/>
      <c r="AG228" s="53"/>
      <c r="AH228" s="35">
        <f>ROUND(ROUND(I226*V228,0)*AA228,0)</f>
        <v>143</v>
      </c>
      <c r="AI228" s="31"/>
    </row>
    <row r="229" spans="1:35" ht="17.100000000000001" customHeight="1" x14ac:dyDescent="0.15">
      <c r="A229" s="32">
        <v>32</v>
      </c>
      <c r="B229" s="33">
        <v>2175</v>
      </c>
      <c r="C229" s="34" t="s">
        <v>251</v>
      </c>
      <c r="D229" s="54"/>
      <c r="E229" s="53"/>
      <c r="F229" s="53"/>
      <c r="G229" s="59"/>
      <c r="H229" s="20"/>
      <c r="I229" s="2"/>
      <c r="J229" s="2"/>
      <c r="K229" s="2"/>
      <c r="L229" s="21"/>
      <c r="M229" s="1085" t="s">
        <v>26</v>
      </c>
      <c r="N229" s="1086"/>
      <c r="O229" s="1086"/>
      <c r="P229" s="1087"/>
      <c r="Q229" s="4"/>
      <c r="R229" s="4"/>
      <c r="S229" s="23"/>
      <c r="T229" s="23"/>
      <c r="U229" s="4"/>
      <c r="V229" s="4"/>
      <c r="W229" s="41"/>
      <c r="X229" s="42"/>
      <c r="Y229" s="43"/>
      <c r="Z229" s="44"/>
      <c r="AA229" s="45"/>
      <c r="AB229" s="46"/>
      <c r="AC229" s="53"/>
      <c r="AD229" s="4"/>
      <c r="AE229" s="4"/>
      <c r="AF229" s="4"/>
      <c r="AG229" s="53"/>
      <c r="AH229" s="35">
        <f>ROUND(I226*O234,0)</f>
        <v>290</v>
      </c>
      <c r="AI229" s="31"/>
    </row>
    <row r="230" spans="1:35" ht="17.100000000000001" customHeight="1" x14ac:dyDescent="0.15">
      <c r="A230" s="32">
        <v>32</v>
      </c>
      <c r="B230" s="33">
        <v>2176</v>
      </c>
      <c r="C230" s="34" t="s">
        <v>252</v>
      </c>
      <c r="D230" s="54"/>
      <c r="E230" s="53"/>
      <c r="F230" s="53"/>
      <c r="G230" s="59"/>
      <c r="H230" s="4"/>
      <c r="I230" s="39"/>
      <c r="J230" s="39"/>
      <c r="L230" s="21"/>
      <c r="M230" s="1088"/>
      <c r="N230" s="1089"/>
      <c r="O230" s="1089"/>
      <c r="P230" s="1090"/>
      <c r="Q230" s="20"/>
      <c r="R230" s="23"/>
      <c r="S230" s="4"/>
      <c r="T230" s="4"/>
      <c r="U230" s="4"/>
      <c r="V230" s="4"/>
      <c r="W230" s="21"/>
      <c r="X230" s="1172" t="s">
        <v>15</v>
      </c>
      <c r="Y230" s="25" t="s">
        <v>16</v>
      </c>
      <c r="Z230" s="26" t="s">
        <v>17</v>
      </c>
      <c r="AA230" s="1157">
        <v>0.7</v>
      </c>
      <c r="AB230" s="1179"/>
      <c r="AC230" s="53"/>
      <c r="AD230" s="4"/>
      <c r="AE230" s="4"/>
      <c r="AF230" s="4"/>
      <c r="AG230" s="53"/>
      <c r="AH230" s="35">
        <f>ROUND(ROUND(I226*O234,0)*AA230,0)</f>
        <v>203</v>
      </c>
      <c r="AI230" s="31"/>
    </row>
    <row r="231" spans="1:35" ht="17.100000000000001" customHeight="1" x14ac:dyDescent="0.15">
      <c r="A231" s="32">
        <v>32</v>
      </c>
      <c r="B231" s="33">
        <v>2509</v>
      </c>
      <c r="C231" s="34" t="s">
        <v>253</v>
      </c>
      <c r="D231" s="54"/>
      <c r="E231" s="53"/>
      <c r="F231" s="53"/>
      <c r="G231" s="59"/>
      <c r="H231" s="4"/>
      <c r="I231" s="39"/>
      <c r="J231" s="39"/>
      <c r="L231" s="21"/>
      <c r="M231" s="1088"/>
      <c r="N231" s="1089"/>
      <c r="O231" s="1089"/>
      <c r="P231" s="1090"/>
      <c r="Q231" s="24"/>
      <c r="R231" s="26"/>
      <c r="S231" s="25"/>
      <c r="T231" s="25"/>
      <c r="U231" s="25"/>
      <c r="V231" s="25"/>
      <c r="W231" s="38"/>
      <c r="X231" s="1173"/>
      <c r="Y231" s="25" t="s">
        <v>19</v>
      </c>
      <c r="Z231" s="26" t="s">
        <v>17</v>
      </c>
      <c r="AA231" s="1157">
        <v>0.5</v>
      </c>
      <c r="AB231" s="1179"/>
      <c r="AC231" s="53"/>
      <c r="AD231" s="4"/>
      <c r="AE231" s="4"/>
      <c r="AF231" s="4"/>
      <c r="AG231" s="53"/>
      <c r="AH231" s="35">
        <f>ROUND(ROUND(I226*O234,0)*AA231,0)</f>
        <v>145</v>
      </c>
      <c r="AI231" s="31"/>
    </row>
    <row r="232" spans="1:35" ht="17.100000000000001" customHeight="1" x14ac:dyDescent="0.15">
      <c r="A232" s="32">
        <v>32</v>
      </c>
      <c r="B232" s="33">
        <v>2177</v>
      </c>
      <c r="C232" s="34" t="s">
        <v>254</v>
      </c>
      <c r="D232" s="54"/>
      <c r="E232" s="53"/>
      <c r="F232" s="53"/>
      <c r="G232" s="59"/>
      <c r="H232" s="4"/>
      <c r="L232" s="21"/>
      <c r="M232" s="1088"/>
      <c r="N232" s="1089"/>
      <c r="O232" s="1089"/>
      <c r="P232" s="1090"/>
      <c r="Q232" s="1085" t="s">
        <v>22</v>
      </c>
      <c r="R232" s="1086"/>
      <c r="S232" s="1086"/>
      <c r="T232" s="1086"/>
      <c r="U232" s="40"/>
      <c r="V232" s="40"/>
      <c r="W232" s="41"/>
      <c r="X232" s="42"/>
      <c r="Y232" s="43"/>
      <c r="Z232" s="44"/>
      <c r="AA232" s="45"/>
      <c r="AB232" s="46"/>
      <c r="AC232" s="53"/>
      <c r="AD232" s="4"/>
      <c r="AE232" s="4"/>
      <c r="AF232" s="4"/>
      <c r="AG232" s="53"/>
      <c r="AH232" s="35">
        <f>ROUND(ROUND(I226*O234,0)*V234,0)</f>
        <v>276</v>
      </c>
      <c r="AI232" s="31"/>
    </row>
    <row r="233" spans="1:35" ht="17.100000000000001" customHeight="1" x14ac:dyDescent="0.15">
      <c r="A233" s="32">
        <v>32</v>
      </c>
      <c r="B233" s="33">
        <v>2178</v>
      </c>
      <c r="C233" s="34" t="s">
        <v>255</v>
      </c>
      <c r="D233" s="54"/>
      <c r="E233" s="53"/>
      <c r="F233" s="53"/>
      <c r="G233" s="59"/>
      <c r="H233" s="20"/>
      <c r="L233" s="21"/>
      <c r="M233" s="20"/>
      <c r="N233" s="39"/>
      <c r="O233" s="4"/>
      <c r="P233" s="21"/>
      <c r="Q233" s="1088"/>
      <c r="R233" s="1089"/>
      <c r="S233" s="1089"/>
      <c r="T233" s="1089"/>
      <c r="U233" s="23"/>
      <c r="V233" s="1158"/>
      <c r="W233" s="1159"/>
      <c r="X233" s="1172" t="s">
        <v>15</v>
      </c>
      <c r="Y233" s="25" t="s">
        <v>16</v>
      </c>
      <c r="Z233" s="26" t="s">
        <v>17</v>
      </c>
      <c r="AA233" s="1157">
        <v>0.7</v>
      </c>
      <c r="AB233" s="1179"/>
      <c r="AC233" s="53"/>
      <c r="AD233" s="4"/>
      <c r="AE233" s="4"/>
      <c r="AF233" s="4"/>
      <c r="AG233" s="53"/>
      <c r="AH233" s="35">
        <f>ROUND(ROUND(ROUND(I226*O234,0)*V234,0)*AA233,0)</f>
        <v>193</v>
      </c>
      <c r="AI233" s="31"/>
    </row>
    <row r="234" spans="1:35" ht="17.100000000000001" customHeight="1" x14ac:dyDescent="0.15">
      <c r="A234" s="32">
        <v>32</v>
      </c>
      <c r="B234" s="33">
        <v>2510</v>
      </c>
      <c r="C234" s="34" t="s">
        <v>256</v>
      </c>
      <c r="D234" s="54"/>
      <c r="E234" s="53"/>
      <c r="F234" s="53"/>
      <c r="G234" s="59"/>
      <c r="H234" s="20"/>
      <c r="L234" s="21"/>
      <c r="M234" s="24"/>
      <c r="N234" s="26" t="s">
        <v>17</v>
      </c>
      <c r="O234" s="1180">
        <v>0.96499999999999997</v>
      </c>
      <c r="P234" s="1181"/>
      <c r="Q234" s="1122"/>
      <c r="R234" s="1123"/>
      <c r="S234" s="1123"/>
      <c r="T234" s="1123"/>
      <c r="U234" s="26" t="s">
        <v>17</v>
      </c>
      <c r="V234" s="1170">
        <v>0.95</v>
      </c>
      <c r="W234" s="1171"/>
      <c r="X234" s="1173"/>
      <c r="Y234" s="25" t="s">
        <v>19</v>
      </c>
      <c r="Z234" s="26" t="s">
        <v>17</v>
      </c>
      <c r="AA234" s="1157">
        <v>0.5</v>
      </c>
      <c r="AB234" s="1179"/>
      <c r="AC234" s="53"/>
      <c r="AD234" s="25"/>
      <c r="AE234" s="25"/>
      <c r="AF234" s="4"/>
      <c r="AG234" s="53"/>
      <c r="AH234" s="35">
        <f>ROUND(ROUND(ROUND(I226*O234,0)*V234,0)*AA234,0)</f>
        <v>138</v>
      </c>
      <c r="AI234" s="31"/>
    </row>
    <row r="235" spans="1:35" ht="17.100000000000001" customHeight="1" x14ac:dyDescent="0.15">
      <c r="A235" s="32">
        <v>32</v>
      </c>
      <c r="B235" s="33">
        <v>3121</v>
      </c>
      <c r="C235" s="34" t="s">
        <v>257</v>
      </c>
      <c r="D235" s="36"/>
      <c r="E235" s="29"/>
      <c r="F235" s="29"/>
      <c r="G235" s="37"/>
      <c r="H235" s="20"/>
      <c r="L235" s="21"/>
      <c r="M235" s="47"/>
      <c r="N235" s="48"/>
      <c r="O235" s="48"/>
      <c r="P235" s="49"/>
      <c r="Q235" s="4"/>
      <c r="R235" s="4"/>
      <c r="S235" s="23"/>
      <c r="T235" s="23"/>
      <c r="U235" s="4"/>
      <c r="V235" s="4"/>
      <c r="W235" s="41"/>
      <c r="X235" s="42"/>
      <c r="Y235" s="43"/>
      <c r="Z235" s="44"/>
      <c r="AA235" s="50"/>
      <c r="AB235" s="51"/>
      <c r="AC235" s="1085" t="s">
        <v>33</v>
      </c>
      <c r="AD235" s="1086"/>
      <c r="AE235" s="1086"/>
      <c r="AF235" s="1086"/>
      <c r="AG235" s="1086"/>
      <c r="AH235" s="35">
        <f>ROUND(I226,0)-AC239</f>
        <v>291</v>
      </c>
      <c r="AI235" s="31"/>
    </row>
    <row r="236" spans="1:35" ht="17.100000000000001" customHeight="1" x14ac:dyDescent="0.15">
      <c r="A236" s="32">
        <v>32</v>
      </c>
      <c r="B236" s="33">
        <v>3122</v>
      </c>
      <c r="C236" s="34" t="s">
        <v>258</v>
      </c>
      <c r="D236" s="36"/>
      <c r="E236" s="29"/>
      <c r="F236" s="29"/>
      <c r="G236" s="37"/>
      <c r="H236" s="20"/>
      <c r="L236" s="21"/>
      <c r="M236" s="20"/>
      <c r="P236" s="21"/>
      <c r="Q236" s="20"/>
      <c r="R236" s="23"/>
      <c r="S236" s="4"/>
      <c r="T236" s="4"/>
      <c r="U236" s="4"/>
      <c r="V236" s="4"/>
      <c r="W236" s="21"/>
      <c r="X236" s="1172" t="s">
        <v>15</v>
      </c>
      <c r="Y236" s="25" t="s">
        <v>16</v>
      </c>
      <c r="Z236" s="26" t="s">
        <v>17</v>
      </c>
      <c r="AA236" s="1170">
        <v>0.7</v>
      </c>
      <c r="AB236" s="1171"/>
      <c r="AC236" s="1088"/>
      <c r="AD236" s="1089"/>
      <c r="AE236" s="1089"/>
      <c r="AF236" s="1089"/>
      <c r="AG236" s="1089"/>
      <c r="AH236" s="35">
        <f>ROUND(I226*AA236,0)-AC239</f>
        <v>201</v>
      </c>
      <c r="AI236" s="31"/>
    </row>
    <row r="237" spans="1:35" ht="17.100000000000001" customHeight="1" x14ac:dyDescent="0.15">
      <c r="A237" s="32">
        <v>32</v>
      </c>
      <c r="B237" s="33">
        <v>3493</v>
      </c>
      <c r="C237" s="34" t="s">
        <v>259</v>
      </c>
      <c r="D237" s="36"/>
      <c r="E237" s="29"/>
      <c r="F237" s="29"/>
      <c r="G237" s="37"/>
      <c r="H237" s="20"/>
      <c r="L237" s="21"/>
      <c r="M237" s="20"/>
      <c r="P237" s="21"/>
      <c r="Q237" s="24"/>
      <c r="R237" s="26"/>
      <c r="S237" s="25"/>
      <c r="T237" s="25"/>
      <c r="U237" s="25"/>
      <c r="V237" s="25"/>
      <c r="W237" s="38"/>
      <c r="X237" s="1173"/>
      <c r="Y237" s="25" t="s">
        <v>19</v>
      </c>
      <c r="Z237" s="26" t="s">
        <v>17</v>
      </c>
      <c r="AA237" s="1170">
        <v>0.5</v>
      </c>
      <c r="AB237" s="1171"/>
      <c r="AC237" s="1088"/>
      <c r="AD237" s="1089"/>
      <c r="AE237" s="1089"/>
      <c r="AF237" s="1089"/>
      <c r="AG237" s="1089"/>
      <c r="AH237" s="35">
        <f>ROUND(I226*AA237,0)-AC239</f>
        <v>141</v>
      </c>
      <c r="AI237" s="31"/>
    </row>
    <row r="238" spans="1:35" ht="17.100000000000001" customHeight="1" x14ac:dyDescent="0.15">
      <c r="A238" s="32">
        <v>32</v>
      </c>
      <c r="B238" s="33">
        <v>3123</v>
      </c>
      <c r="C238" s="34" t="s">
        <v>260</v>
      </c>
      <c r="D238" s="36"/>
      <c r="E238" s="29"/>
      <c r="F238" s="29"/>
      <c r="G238" s="37"/>
      <c r="H238" s="20"/>
      <c r="I238" s="2"/>
      <c r="J238" s="2"/>
      <c r="K238" s="2"/>
      <c r="L238" s="21"/>
      <c r="M238" s="20"/>
      <c r="N238" s="39"/>
      <c r="O238" s="4"/>
      <c r="P238" s="21"/>
      <c r="Q238" s="1085" t="s">
        <v>22</v>
      </c>
      <c r="R238" s="1086"/>
      <c r="S238" s="1086"/>
      <c r="T238" s="1086"/>
      <c r="U238" s="40"/>
      <c r="V238" s="40"/>
      <c r="W238" s="41"/>
      <c r="X238" s="42"/>
      <c r="Y238" s="43"/>
      <c r="Z238" s="44"/>
      <c r="AA238" s="45"/>
      <c r="AB238" s="46"/>
      <c r="AC238" s="1088"/>
      <c r="AD238" s="1089"/>
      <c r="AE238" s="1089"/>
      <c r="AF238" s="1089"/>
      <c r="AG238" s="1089"/>
      <c r="AH238" s="35">
        <f>ROUND(I226*V240,0)-AC239</f>
        <v>276</v>
      </c>
      <c r="AI238" s="31"/>
    </row>
    <row r="239" spans="1:35" ht="17.100000000000001" customHeight="1" x14ac:dyDescent="0.15">
      <c r="A239" s="32">
        <v>32</v>
      </c>
      <c r="B239" s="33">
        <v>3124</v>
      </c>
      <c r="C239" s="34" t="s">
        <v>261</v>
      </c>
      <c r="D239" s="36"/>
      <c r="E239" s="29"/>
      <c r="F239" s="29"/>
      <c r="G239" s="37"/>
      <c r="H239" s="20"/>
      <c r="I239" s="2"/>
      <c r="J239" s="2"/>
      <c r="K239" s="2"/>
      <c r="L239" s="21"/>
      <c r="M239" s="20"/>
      <c r="N239" s="39"/>
      <c r="O239" s="4"/>
      <c r="P239" s="21"/>
      <c r="Q239" s="1088"/>
      <c r="R239" s="1089"/>
      <c r="S239" s="1089"/>
      <c r="T239" s="1089"/>
      <c r="U239" s="23"/>
      <c r="V239" s="1158"/>
      <c r="W239" s="1159"/>
      <c r="X239" s="1172" t="s">
        <v>15</v>
      </c>
      <c r="Y239" s="25" t="s">
        <v>16</v>
      </c>
      <c r="Z239" s="26" t="s">
        <v>17</v>
      </c>
      <c r="AA239" s="1170">
        <v>0.7</v>
      </c>
      <c r="AB239" s="1171"/>
      <c r="AC239" s="1174">
        <f>AC203</f>
        <v>10</v>
      </c>
      <c r="AD239" s="1175"/>
      <c r="AE239" s="1176" t="s">
        <v>38</v>
      </c>
      <c r="AF239" s="1177"/>
      <c r="AG239" s="1178"/>
      <c r="AH239" s="35">
        <f>ROUND(ROUND(I226*V240,0)*AA239,0)-AC239</f>
        <v>190</v>
      </c>
      <c r="AI239" s="31"/>
    </row>
    <row r="240" spans="1:35" ht="17.100000000000001" customHeight="1" x14ac:dyDescent="0.15">
      <c r="A240" s="32">
        <v>32</v>
      </c>
      <c r="B240" s="33">
        <v>3494</v>
      </c>
      <c r="C240" s="34" t="s">
        <v>262</v>
      </c>
      <c r="D240" s="36"/>
      <c r="E240" s="29"/>
      <c r="F240" s="29"/>
      <c r="G240" s="37"/>
      <c r="H240" s="20"/>
      <c r="I240" s="2"/>
      <c r="J240" s="2"/>
      <c r="K240" s="2"/>
      <c r="L240" s="21"/>
      <c r="M240" s="24"/>
      <c r="N240" s="15"/>
      <c r="O240" s="25"/>
      <c r="P240" s="38"/>
      <c r="Q240" s="1122"/>
      <c r="R240" s="1123"/>
      <c r="S240" s="1123"/>
      <c r="T240" s="1123"/>
      <c r="U240" s="26" t="s">
        <v>17</v>
      </c>
      <c r="V240" s="1170">
        <v>0.95</v>
      </c>
      <c r="W240" s="1171"/>
      <c r="X240" s="1173"/>
      <c r="Y240" s="25" t="s">
        <v>19</v>
      </c>
      <c r="Z240" s="26" t="s">
        <v>17</v>
      </c>
      <c r="AA240" s="1170">
        <v>0.5</v>
      </c>
      <c r="AB240" s="1171"/>
      <c r="AC240" s="52"/>
      <c r="AD240" s="52"/>
      <c r="AE240" s="4"/>
      <c r="AF240" s="4"/>
      <c r="AG240" s="53"/>
      <c r="AH240" s="35">
        <f>ROUND(ROUND(I226*V240,0)*AA240,0)-AC239</f>
        <v>133</v>
      </c>
      <c r="AI240" s="31"/>
    </row>
    <row r="241" spans="1:35" ht="17.100000000000001" customHeight="1" x14ac:dyDescent="0.15">
      <c r="A241" s="32">
        <v>32</v>
      </c>
      <c r="B241" s="33">
        <v>3125</v>
      </c>
      <c r="C241" s="34" t="s">
        <v>263</v>
      </c>
      <c r="D241" s="36"/>
      <c r="E241" s="29"/>
      <c r="F241" s="29"/>
      <c r="G241" s="37"/>
      <c r="H241" s="20"/>
      <c r="I241" s="1129"/>
      <c r="J241" s="1129"/>
      <c r="L241" s="21"/>
      <c r="M241" s="1085" t="s">
        <v>26</v>
      </c>
      <c r="N241" s="1086"/>
      <c r="O241" s="1086"/>
      <c r="P241" s="1087"/>
      <c r="Q241" s="4"/>
      <c r="R241" s="4"/>
      <c r="S241" s="23"/>
      <c r="T241" s="23"/>
      <c r="U241" s="4"/>
      <c r="V241" s="4"/>
      <c r="W241" s="41"/>
      <c r="X241" s="42"/>
      <c r="Y241" s="43"/>
      <c r="Z241" s="44"/>
      <c r="AA241" s="45"/>
      <c r="AB241" s="46"/>
      <c r="AC241" s="54"/>
      <c r="AG241" s="53"/>
      <c r="AH241" s="35">
        <f>ROUND(I226*O246,0)-AC239</f>
        <v>280</v>
      </c>
      <c r="AI241" s="31"/>
    </row>
    <row r="242" spans="1:35" ht="17.100000000000001" customHeight="1" x14ac:dyDescent="0.15">
      <c r="A242" s="32">
        <v>32</v>
      </c>
      <c r="B242" s="33">
        <v>3126</v>
      </c>
      <c r="C242" s="34" t="s">
        <v>264</v>
      </c>
      <c r="D242" s="36"/>
      <c r="E242" s="29"/>
      <c r="F242" s="29"/>
      <c r="G242" s="37"/>
      <c r="H242" s="4"/>
      <c r="I242" s="39"/>
      <c r="J242" s="39"/>
      <c r="L242" s="21"/>
      <c r="M242" s="1088"/>
      <c r="N242" s="1089"/>
      <c r="O242" s="1089"/>
      <c r="P242" s="1090"/>
      <c r="Q242" s="20"/>
      <c r="R242" s="23"/>
      <c r="S242" s="4"/>
      <c r="T242" s="4"/>
      <c r="U242" s="4"/>
      <c r="V242" s="4"/>
      <c r="W242" s="21"/>
      <c r="X242" s="1172" t="s">
        <v>15</v>
      </c>
      <c r="Y242" s="25" t="s">
        <v>16</v>
      </c>
      <c r="Z242" s="26" t="s">
        <v>17</v>
      </c>
      <c r="AA242" s="1157">
        <v>0.7</v>
      </c>
      <c r="AB242" s="1179"/>
      <c r="AC242" s="55"/>
      <c r="AG242" s="29"/>
      <c r="AH242" s="35">
        <f>ROUND(ROUND(I226*O246,0)*AA242,0)-AC239</f>
        <v>193</v>
      </c>
      <c r="AI242" s="31"/>
    </row>
    <row r="243" spans="1:35" ht="17.100000000000001" customHeight="1" x14ac:dyDescent="0.15">
      <c r="A243" s="32">
        <v>32</v>
      </c>
      <c r="B243" s="33">
        <v>3495</v>
      </c>
      <c r="C243" s="34" t="s">
        <v>265</v>
      </c>
      <c r="D243" s="36"/>
      <c r="E243" s="29"/>
      <c r="F243" s="29"/>
      <c r="G243" s="37"/>
      <c r="H243" s="4"/>
      <c r="I243" s="39"/>
      <c r="J243" s="39"/>
      <c r="L243" s="21"/>
      <c r="M243" s="1088"/>
      <c r="N243" s="1089"/>
      <c r="O243" s="1089"/>
      <c r="P243" s="1090"/>
      <c r="Q243" s="24"/>
      <c r="R243" s="26"/>
      <c r="S243" s="25"/>
      <c r="T243" s="25"/>
      <c r="U243" s="25"/>
      <c r="V243" s="25"/>
      <c r="W243" s="38"/>
      <c r="X243" s="1173"/>
      <c r="Y243" s="25" t="s">
        <v>19</v>
      </c>
      <c r="Z243" s="26" t="s">
        <v>17</v>
      </c>
      <c r="AA243" s="1157">
        <v>0.5</v>
      </c>
      <c r="AB243" s="1179"/>
      <c r="AC243" s="55"/>
      <c r="AG243" s="29"/>
      <c r="AH243" s="35">
        <f>ROUND(ROUND(I226*O246,0)*AA243,0)-AC239</f>
        <v>135</v>
      </c>
      <c r="AI243" s="31"/>
    </row>
    <row r="244" spans="1:35" ht="17.100000000000001" customHeight="1" x14ac:dyDescent="0.15">
      <c r="A244" s="32">
        <v>32</v>
      </c>
      <c r="B244" s="33">
        <v>3127</v>
      </c>
      <c r="C244" s="34" t="s">
        <v>266</v>
      </c>
      <c r="D244" s="36"/>
      <c r="E244" s="29"/>
      <c r="F244" s="29"/>
      <c r="G244" s="37"/>
      <c r="H244" s="4"/>
      <c r="L244" s="21"/>
      <c r="M244" s="1088"/>
      <c r="N244" s="1089"/>
      <c r="O244" s="1089"/>
      <c r="P244" s="1090"/>
      <c r="Q244" s="1085" t="s">
        <v>22</v>
      </c>
      <c r="R244" s="1086"/>
      <c r="S244" s="1086"/>
      <c r="T244" s="1086"/>
      <c r="U244" s="40"/>
      <c r="V244" s="40"/>
      <c r="W244" s="41"/>
      <c r="X244" s="42"/>
      <c r="Y244" s="43"/>
      <c r="Z244" s="44"/>
      <c r="AA244" s="45"/>
      <c r="AB244" s="46"/>
      <c r="AC244" s="20"/>
      <c r="AD244" s="4"/>
      <c r="AE244" s="4"/>
      <c r="AF244" s="4"/>
      <c r="AG244" s="4"/>
      <c r="AH244" s="35">
        <f>ROUND(ROUND(I226*O246,0)*V246,0)-AC239</f>
        <v>266</v>
      </c>
      <c r="AI244" s="31"/>
    </row>
    <row r="245" spans="1:35" ht="17.100000000000001" customHeight="1" x14ac:dyDescent="0.15">
      <c r="A245" s="32">
        <v>32</v>
      </c>
      <c r="B245" s="33">
        <v>3128</v>
      </c>
      <c r="C245" s="34" t="s">
        <v>267</v>
      </c>
      <c r="D245" s="36"/>
      <c r="E245" s="29"/>
      <c r="F245" s="29"/>
      <c r="G245" s="37"/>
      <c r="H245" s="20"/>
      <c r="L245" s="21"/>
      <c r="M245" s="20"/>
      <c r="N245" s="39"/>
      <c r="O245" s="4"/>
      <c r="P245" s="21"/>
      <c r="Q245" s="1088"/>
      <c r="R245" s="1089"/>
      <c r="S245" s="1089"/>
      <c r="T245" s="1089"/>
      <c r="U245" s="23"/>
      <c r="V245" s="1158"/>
      <c r="W245" s="1159"/>
      <c r="X245" s="1172" t="s">
        <v>15</v>
      </c>
      <c r="Y245" s="25" t="s">
        <v>16</v>
      </c>
      <c r="Z245" s="26" t="s">
        <v>17</v>
      </c>
      <c r="AA245" s="1157">
        <v>0.7</v>
      </c>
      <c r="AB245" s="1179"/>
      <c r="AC245" s="20"/>
      <c r="AD245" s="4"/>
      <c r="AE245" s="4"/>
      <c r="AF245" s="4"/>
      <c r="AG245" s="4"/>
      <c r="AH245" s="35">
        <f>ROUND(ROUND(ROUND(I226*O246,0)*V246,0)*AA245,0)-AC239</f>
        <v>183</v>
      </c>
      <c r="AI245" s="31"/>
    </row>
    <row r="246" spans="1:35" ht="17.100000000000001" customHeight="1" x14ac:dyDescent="0.15">
      <c r="A246" s="32">
        <v>32</v>
      </c>
      <c r="B246" s="33">
        <v>3496</v>
      </c>
      <c r="C246" s="34" t="s">
        <v>268</v>
      </c>
      <c r="D246" s="36"/>
      <c r="E246" s="29"/>
      <c r="F246" s="29"/>
      <c r="G246" s="37"/>
      <c r="H246" s="20"/>
      <c r="L246" s="21"/>
      <c r="M246" s="24"/>
      <c r="N246" s="26" t="s">
        <v>17</v>
      </c>
      <c r="O246" s="1180">
        <v>0.96499999999999997</v>
      </c>
      <c r="P246" s="1181"/>
      <c r="Q246" s="1122"/>
      <c r="R246" s="1123"/>
      <c r="S246" s="1123"/>
      <c r="T246" s="1123"/>
      <c r="U246" s="26" t="s">
        <v>17</v>
      </c>
      <c r="V246" s="1170">
        <v>0.95</v>
      </c>
      <c r="W246" s="1171"/>
      <c r="X246" s="1173"/>
      <c r="Y246" s="25" t="s">
        <v>19</v>
      </c>
      <c r="Z246" s="26" t="s">
        <v>17</v>
      </c>
      <c r="AA246" s="1157">
        <v>0.5</v>
      </c>
      <c r="AB246" s="1179"/>
      <c r="AC246" s="56"/>
      <c r="AD246" s="25"/>
      <c r="AE246" s="25"/>
      <c r="AF246" s="25"/>
      <c r="AG246" s="57"/>
      <c r="AH246" s="35">
        <f>ROUND(ROUND(ROUND(I226*O246,0)*V246,0)*AA246,0)-AC239</f>
        <v>128</v>
      </c>
      <c r="AI246" s="31"/>
    </row>
    <row r="247" spans="1:35" ht="17.100000000000001" customHeight="1" x14ac:dyDescent="0.15">
      <c r="A247" s="32">
        <v>32</v>
      </c>
      <c r="B247" s="33">
        <v>3131</v>
      </c>
      <c r="C247" s="34" t="s">
        <v>269</v>
      </c>
      <c r="D247" s="36"/>
      <c r="E247" s="29"/>
      <c r="F247" s="29"/>
      <c r="G247" s="37"/>
      <c r="H247" s="20"/>
      <c r="L247" s="21"/>
      <c r="M247" s="47"/>
      <c r="N247" s="48"/>
      <c r="O247" s="48"/>
      <c r="P247" s="49"/>
      <c r="Q247" s="4"/>
      <c r="R247" s="4"/>
      <c r="S247" s="23"/>
      <c r="T247" s="23"/>
      <c r="U247" s="4"/>
      <c r="V247" s="4"/>
      <c r="W247" s="41"/>
      <c r="X247" s="42"/>
      <c r="Y247" s="43"/>
      <c r="Z247" s="44"/>
      <c r="AA247" s="50"/>
      <c r="AB247" s="51"/>
      <c r="AC247" s="1085" t="s">
        <v>47</v>
      </c>
      <c r="AD247" s="1086"/>
      <c r="AE247" s="1086"/>
      <c r="AF247" s="1086"/>
      <c r="AG247" s="1086"/>
      <c r="AH247" s="35">
        <f>ROUND(I226,0)-AC251</f>
        <v>279</v>
      </c>
      <c r="AI247" s="31"/>
    </row>
    <row r="248" spans="1:35" ht="17.100000000000001" customHeight="1" x14ac:dyDescent="0.15">
      <c r="A248" s="32">
        <v>32</v>
      </c>
      <c r="B248" s="33">
        <v>3132</v>
      </c>
      <c r="C248" s="34" t="s">
        <v>270</v>
      </c>
      <c r="D248" s="36"/>
      <c r="E248" s="29"/>
      <c r="F248" s="29"/>
      <c r="G248" s="37"/>
      <c r="H248" s="20"/>
      <c r="L248" s="21"/>
      <c r="M248" s="20"/>
      <c r="P248" s="21"/>
      <c r="Q248" s="20"/>
      <c r="R248" s="23"/>
      <c r="S248" s="4"/>
      <c r="T248" s="4"/>
      <c r="U248" s="4"/>
      <c r="V248" s="4"/>
      <c r="W248" s="21"/>
      <c r="X248" s="1172" t="s">
        <v>15</v>
      </c>
      <c r="Y248" s="25" t="s">
        <v>16</v>
      </c>
      <c r="Z248" s="26" t="s">
        <v>17</v>
      </c>
      <c r="AA248" s="1170">
        <v>0.7</v>
      </c>
      <c r="AB248" s="1171"/>
      <c r="AC248" s="1088"/>
      <c r="AD248" s="1089"/>
      <c r="AE248" s="1089"/>
      <c r="AF248" s="1089"/>
      <c r="AG248" s="1089"/>
      <c r="AH248" s="35">
        <f>ROUND(I226*AA248,0)-AC251</f>
        <v>189</v>
      </c>
      <c r="AI248" s="31"/>
    </row>
    <row r="249" spans="1:35" ht="17.100000000000001" customHeight="1" x14ac:dyDescent="0.15">
      <c r="A249" s="32">
        <v>32</v>
      </c>
      <c r="B249" s="33">
        <v>3497</v>
      </c>
      <c r="C249" s="34" t="s">
        <v>271</v>
      </c>
      <c r="D249" s="36"/>
      <c r="E249" s="29"/>
      <c r="F249" s="29"/>
      <c r="G249" s="37"/>
      <c r="H249" s="20"/>
      <c r="L249" s="21"/>
      <c r="M249" s="20"/>
      <c r="P249" s="21"/>
      <c r="Q249" s="24"/>
      <c r="R249" s="26"/>
      <c r="S249" s="25"/>
      <c r="T249" s="25"/>
      <c r="U249" s="25"/>
      <c r="V249" s="25"/>
      <c r="W249" s="38"/>
      <c r="X249" s="1173"/>
      <c r="Y249" s="25" t="s">
        <v>19</v>
      </c>
      <c r="Z249" s="26" t="s">
        <v>17</v>
      </c>
      <c r="AA249" s="1170">
        <v>0.5</v>
      </c>
      <c r="AB249" s="1171"/>
      <c r="AC249" s="1088"/>
      <c r="AD249" s="1089"/>
      <c r="AE249" s="1089"/>
      <c r="AF249" s="1089"/>
      <c r="AG249" s="1089"/>
      <c r="AH249" s="35">
        <f>ROUND(I226*AA249,0)-AC251</f>
        <v>129</v>
      </c>
      <c r="AI249" s="31"/>
    </row>
    <row r="250" spans="1:35" ht="17.100000000000001" customHeight="1" x14ac:dyDescent="0.15">
      <c r="A250" s="32">
        <v>32</v>
      </c>
      <c r="B250" s="33">
        <v>3133</v>
      </c>
      <c r="C250" s="34" t="s">
        <v>272</v>
      </c>
      <c r="D250" s="36"/>
      <c r="E250" s="29"/>
      <c r="F250" s="29"/>
      <c r="G250" s="37"/>
      <c r="H250" s="20"/>
      <c r="I250" s="2"/>
      <c r="J250" s="2"/>
      <c r="K250" s="2"/>
      <c r="L250" s="21"/>
      <c r="M250" s="20"/>
      <c r="N250" s="39"/>
      <c r="O250" s="4"/>
      <c r="P250" s="21"/>
      <c r="Q250" s="1085" t="s">
        <v>22</v>
      </c>
      <c r="R250" s="1086"/>
      <c r="S250" s="1086"/>
      <c r="T250" s="1086"/>
      <c r="U250" s="40"/>
      <c r="V250" s="40"/>
      <c r="W250" s="41"/>
      <c r="X250" s="42"/>
      <c r="Y250" s="43"/>
      <c r="Z250" s="44"/>
      <c r="AA250" s="45"/>
      <c r="AB250" s="46"/>
      <c r="AC250" s="1088"/>
      <c r="AD250" s="1089"/>
      <c r="AE250" s="1089"/>
      <c r="AF250" s="1089"/>
      <c r="AG250" s="1089"/>
      <c r="AH250" s="35">
        <f>ROUND(I226*V252,0)-AC251</f>
        <v>264</v>
      </c>
      <c r="AI250" s="31"/>
    </row>
    <row r="251" spans="1:35" ht="17.100000000000001" customHeight="1" x14ac:dyDescent="0.15">
      <c r="A251" s="32">
        <v>32</v>
      </c>
      <c r="B251" s="33">
        <v>3134</v>
      </c>
      <c r="C251" s="34" t="s">
        <v>273</v>
      </c>
      <c r="D251" s="36"/>
      <c r="E251" s="29"/>
      <c r="F251" s="29"/>
      <c r="G251" s="37"/>
      <c r="H251" s="20"/>
      <c r="I251" s="2"/>
      <c r="J251" s="2"/>
      <c r="K251" s="2"/>
      <c r="L251" s="21"/>
      <c r="M251" s="20"/>
      <c r="N251" s="39"/>
      <c r="O251" s="4"/>
      <c r="P251" s="21"/>
      <c r="Q251" s="1088"/>
      <c r="R251" s="1089"/>
      <c r="S251" s="1089"/>
      <c r="T251" s="1089"/>
      <c r="U251" s="23"/>
      <c r="V251" s="1158"/>
      <c r="W251" s="1159"/>
      <c r="X251" s="1172" t="s">
        <v>15</v>
      </c>
      <c r="Y251" s="25" t="s">
        <v>16</v>
      </c>
      <c r="Z251" s="26" t="s">
        <v>17</v>
      </c>
      <c r="AA251" s="1170">
        <v>0.7</v>
      </c>
      <c r="AB251" s="1171"/>
      <c r="AC251" s="1175">
        <f>AC215</f>
        <v>22</v>
      </c>
      <c r="AD251" s="1175"/>
      <c r="AE251" s="1176" t="s">
        <v>38</v>
      </c>
      <c r="AF251" s="1177"/>
      <c r="AG251" s="1178"/>
      <c r="AH251" s="35">
        <f>ROUND(ROUND(I226*V252,0)*AA251,0)-AC251</f>
        <v>178</v>
      </c>
      <c r="AI251" s="31"/>
    </row>
    <row r="252" spans="1:35" ht="17.100000000000001" customHeight="1" x14ac:dyDescent="0.15">
      <c r="A252" s="32">
        <v>32</v>
      </c>
      <c r="B252" s="33">
        <v>3498</v>
      </c>
      <c r="C252" s="34" t="s">
        <v>274</v>
      </c>
      <c r="D252" s="36"/>
      <c r="E252" s="29"/>
      <c r="F252" s="29"/>
      <c r="G252" s="37"/>
      <c r="H252" s="20"/>
      <c r="I252" s="2"/>
      <c r="J252" s="2"/>
      <c r="K252" s="2"/>
      <c r="L252" s="21"/>
      <c r="M252" s="24"/>
      <c r="N252" s="15"/>
      <c r="O252" s="25"/>
      <c r="P252" s="38"/>
      <c r="Q252" s="1122"/>
      <c r="R252" s="1123"/>
      <c r="S252" s="1123"/>
      <c r="T252" s="1123"/>
      <c r="U252" s="26" t="s">
        <v>17</v>
      </c>
      <c r="V252" s="1170">
        <v>0.95</v>
      </c>
      <c r="W252" s="1171"/>
      <c r="X252" s="1173"/>
      <c r="Y252" s="25" t="s">
        <v>19</v>
      </c>
      <c r="Z252" s="26" t="s">
        <v>17</v>
      </c>
      <c r="AA252" s="1170">
        <v>0.5</v>
      </c>
      <c r="AB252" s="1171"/>
      <c r="AC252" s="52"/>
      <c r="AD252" s="52"/>
      <c r="AE252" s="4"/>
      <c r="AF252" s="4"/>
      <c r="AG252" s="53"/>
      <c r="AH252" s="35">
        <f>ROUND(ROUND(I226*V252,0)*AA252,0)-AC251</f>
        <v>121</v>
      </c>
      <c r="AI252" s="31"/>
    </row>
    <row r="253" spans="1:35" ht="17.100000000000001" customHeight="1" x14ac:dyDescent="0.15">
      <c r="A253" s="32">
        <v>32</v>
      </c>
      <c r="B253" s="33">
        <v>3135</v>
      </c>
      <c r="C253" s="34" t="s">
        <v>275</v>
      </c>
      <c r="D253" s="36"/>
      <c r="E253" s="29"/>
      <c r="F253" s="29"/>
      <c r="G253" s="37"/>
      <c r="H253" s="20"/>
      <c r="I253" s="1129"/>
      <c r="J253" s="1129"/>
      <c r="L253" s="21"/>
      <c r="M253" s="1085" t="s">
        <v>26</v>
      </c>
      <c r="N253" s="1086"/>
      <c r="O253" s="1086"/>
      <c r="P253" s="1087"/>
      <c r="Q253" s="4"/>
      <c r="R253" s="4"/>
      <c r="S253" s="23"/>
      <c r="T253" s="23"/>
      <c r="U253" s="4"/>
      <c r="V253" s="4"/>
      <c r="W253" s="41"/>
      <c r="X253" s="42"/>
      <c r="Y253" s="43"/>
      <c r="Z253" s="44"/>
      <c r="AA253" s="45"/>
      <c r="AB253" s="46"/>
      <c r="AC253" s="54"/>
      <c r="AG253" s="53"/>
      <c r="AH253" s="35">
        <f>ROUND(I226*O258,0)-AC251</f>
        <v>268</v>
      </c>
      <c r="AI253" s="31"/>
    </row>
    <row r="254" spans="1:35" ht="17.100000000000001" customHeight="1" x14ac:dyDescent="0.15">
      <c r="A254" s="32">
        <v>32</v>
      </c>
      <c r="B254" s="33">
        <v>3136</v>
      </c>
      <c r="C254" s="34" t="s">
        <v>276</v>
      </c>
      <c r="D254" s="36"/>
      <c r="E254" s="29"/>
      <c r="F254" s="29"/>
      <c r="G254" s="37"/>
      <c r="H254" s="4"/>
      <c r="I254" s="39"/>
      <c r="J254" s="39"/>
      <c r="L254" s="21"/>
      <c r="M254" s="1088"/>
      <c r="N254" s="1089"/>
      <c r="O254" s="1089"/>
      <c r="P254" s="1090"/>
      <c r="Q254" s="20"/>
      <c r="R254" s="23"/>
      <c r="S254" s="4"/>
      <c r="T254" s="4"/>
      <c r="U254" s="4"/>
      <c r="V254" s="4"/>
      <c r="W254" s="21"/>
      <c r="X254" s="1172" t="s">
        <v>15</v>
      </c>
      <c r="Y254" s="25" t="s">
        <v>16</v>
      </c>
      <c r="Z254" s="26" t="s">
        <v>17</v>
      </c>
      <c r="AA254" s="1157">
        <v>0.7</v>
      </c>
      <c r="AB254" s="1179"/>
      <c r="AC254" s="36"/>
      <c r="AD254" s="58"/>
      <c r="AE254" s="58"/>
      <c r="AF254" s="58"/>
      <c r="AG254" s="29"/>
      <c r="AH254" s="35">
        <f>ROUND(ROUND(I226*O258,0)*AA254,0)-AC251</f>
        <v>181</v>
      </c>
      <c r="AI254" s="31"/>
    </row>
    <row r="255" spans="1:35" ht="17.100000000000001" customHeight="1" x14ac:dyDescent="0.15">
      <c r="A255" s="32">
        <v>32</v>
      </c>
      <c r="B255" s="33">
        <v>3499</v>
      </c>
      <c r="C255" s="34" t="s">
        <v>277</v>
      </c>
      <c r="D255" s="36"/>
      <c r="E255" s="29"/>
      <c r="F255" s="29"/>
      <c r="G255" s="37"/>
      <c r="H255" s="4"/>
      <c r="I255" s="39"/>
      <c r="J255" s="39"/>
      <c r="L255" s="21"/>
      <c r="M255" s="1088"/>
      <c r="N255" s="1089"/>
      <c r="O255" s="1089"/>
      <c r="P255" s="1090"/>
      <c r="Q255" s="24"/>
      <c r="R255" s="26"/>
      <c r="S255" s="25"/>
      <c r="T255" s="25"/>
      <c r="U255" s="25"/>
      <c r="V255" s="25"/>
      <c r="W255" s="38"/>
      <c r="X255" s="1173"/>
      <c r="Y255" s="25" t="s">
        <v>19</v>
      </c>
      <c r="Z255" s="26" t="s">
        <v>17</v>
      </c>
      <c r="AA255" s="1157">
        <v>0.5</v>
      </c>
      <c r="AB255" s="1179"/>
      <c r="AC255" s="36"/>
      <c r="AD255" s="58"/>
      <c r="AE255" s="58"/>
      <c r="AF255" s="58"/>
      <c r="AG255" s="29"/>
      <c r="AH255" s="35">
        <f>ROUND(ROUND(I226*O258,0)*AA255,0)-AC251</f>
        <v>123</v>
      </c>
      <c r="AI255" s="31"/>
    </row>
    <row r="256" spans="1:35" ht="17.100000000000001" customHeight="1" x14ac:dyDescent="0.15">
      <c r="A256" s="32">
        <v>32</v>
      </c>
      <c r="B256" s="33">
        <v>3137</v>
      </c>
      <c r="C256" s="34" t="s">
        <v>278</v>
      </c>
      <c r="D256" s="36"/>
      <c r="E256" s="29"/>
      <c r="F256" s="29"/>
      <c r="G256" s="37"/>
      <c r="H256" s="4"/>
      <c r="L256" s="21"/>
      <c r="M256" s="1088"/>
      <c r="N256" s="1089"/>
      <c r="O256" s="1089"/>
      <c r="P256" s="1090"/>
      <c r="Q256" s="1085" t="s">
        <v>22</v>
      </c>
      <c r="R256" s="1086"/>
      <c r="S256" s="1086"/>
      <c r="T256" s="1086"/>
      <c r="U256" s="40"/>
      <c r="V256" s="40"/>
      <c r="W256" s="41"/>
      <c r="X256" s="42"/>
      <c r="Y256" s="43"/>
      <c r="Z256" s="44"/>
      <c r="AA256" s="45"/>
      <c r="AB256" s="46"/>
      <c r="AC256" s="20"/>
      <c r="AD256" s="4"/>
      <c r="AE256" s="4"/>
      <c r="AF256" s="4"/>
      <c r="AG256" s="4"/>
      <c r="AH256" s="35">
        <f>ROUND(ROUND(I226*O258,0)*V258,0)-AC251</f>
        <v>254</v>
      </c>
      <c r="AI256" s="31"/>
    </row>
    <row r="257" spans="1:35" ht="17.100000000000001" customHeight="1" x14ac:dyDescent="0.15">
      <c r="A257" s="32">
        <v>32</v>
      </c>
      <c r="B257" s="33">
        <v>3138</v>
      </c>
      <c r="C257" s="34" t="s">
        <v>279</v>
      </c>
      <c r="D257" s="36"/>
      <c r="E257" s="29"/>
      <c r="F257" s="29"/>
      <c r="G257" s="37"/>
      <c r="H257" s="20"/>
      <c r="L257" s="21"/>
      <c r="M257" s="20"/>
      <c r="N257" s="39"/>
      <c r="O257" s="4"/>
      <c r="P257" s="21"/>
      <c r="Q257" s="1088"/>
      <c r="R257" s="1089"/>
      <c r="S257" s="1089"/>
      <c r="T257" s="1089"/>
      <c r="U257" s="23"/>
      <c r="V257" s="1158"/>
      <c r="W257" s="1159"/>
      <c r="X257" s="1172" t="s">
        <v>15</v>
      </c>
      <c r="Y257" s="25" t="s">
        <v>16</v>
      </c>
      <c r="Z257" s="26" t="s">
        <v>17</v>
      </c>
      <c r="AA257" s="1157">
        <v>0.7</v>
      </c>
      <c r="AB257" s="1179"/>
      <c r="AC257" s="36"/>
      <c r="AD257" s="4"/>
      <c r="AE257" s="4"/>
      <c r="AF257" s="4"/>
      <c r="AG257" s="29"/>
      <c r="AH257" s="35">
        <f>ROUND(ROUND(ROUND(I226*O258,0)*V258,0)*AA257,0)-AC251</f>
        <v>171</v>
      </c>
      <c r="AI257" s="31"/>
    </row>
    <row r="258" spans="1:35" ht="17.100000000000001" customHeight="1" x14ac:dyDescent="0.15">
      <c r="A258" s="32">
        <v>32</v>
      </c>
      <c r="B258" s="33">
        <v>3500</v>
      </c>
      <c r="C258" s="34" t="s">
        <v>280</v>
      </c>
      <c r="D258" s="56"/>
      <c r="E258" s="57"/>
      <c r="F258" s="57"/>
      <c r="G258" s="60"/>
      <c r="H258" s="24"/>
      <c r="I258" s="25"/>
      <c r="J258" s="25"/>
      <c r="K258" s="25"/>
      <c r="L258" s="38"/>
      <c r="M258" s="24"/>
      <c r="N258" s="26" t="s">
        <v>17</v>
      </c>
      <c r="O258" s="1180">
        <v>0.96499999999999997</v>
      </c>
      <c r="P258" s="1181"/>
      <c r="Q258" s="1122"/>
      <c r="R258" s="1123"/>
      <c r="S258" s="1123"/>
      <c r="T258" s="1123"/>
      <c r="U258" s="26" t="s">
        <v>17</v>
      </c>
      <c r="V258" s="1170">
        <v>0.95</v>
      </c>
      <c r="W258" s="1171"/>
      <c r="X258" s="1173"/>
      <c r="Y258" s="25" t="s">
        <v>19</v>
      </c>
      <c r="Z258" s="26" t="s">
        <v>17</v>
      </c>
      <c r="AA258" s="1157">
        <v>0.5</v>
      </c>
      <c r="AB258" s="1179"/>
      <c r="AC258" s="56"/>
      <c r="AD258" s="25"/>
      <c r="AE258" s="25"/>
      <c r="AF258" s="25"/>
      <c r="AG258" s="57"/>
      <c r="AH258" s="35">
        <f>ROUND(ROUND(ROUND(I226*O258,0)*V258,0)*AA258,0)-AC251</f>
        <v>116</v>
      </c>
      <c r="AI258" s="61"/>
    </row>
    <row r="259" spans="1:35" ht="17.100000000000001" customHeight="1" x14ac:dyDescent="0.15">
      <c r="A259" s="32">
        <v>32</v>
      </c>
      <c r="B259" s="33">
        <v>2181</v>
      </c>
      <c r="C259" s="34" t="s">
        <v>281</v>
      </c>
      <c r="D259" s="72"/>
      <c r="E259" s="67"/>
      <c r="F259" s="67"/>
      <c r="G259" s="68"/>
      <c r="H259" s="47" t="s">
        <v>97</v>
      </c>
      <c r="I259" s="40"/>
      <c r="J259" s="40"/>
      <c r="K259" s="40"/>
      <c r="L259" s="41"/>
      <c r="M259" s="47"/>
      <c r="N259" s="48"/>
      <c r="O259" s="48"/>
      <c r="P259" s="49"/>
      <c r="Q259" s="40"/>
      <c r="R259" s="40"/>
      <c r="S259" s="65"/>
      <c r="T259" s="65"/>
      <c r="U259" s="40"/>
      <c r="V259" s="40"/>
      <c r="W259" s="41"/>
      <c r="X259" s="42"/>
      <c r="Y259" s="43"/>
      <c r="Z259" s="44"/>
      <c r="AA259" s="50"/>
      <c r="AB259" s="51"/>
      <c r="AC259" s="67"/>
      <c r="AD259" s="40"/>
      <c r="AE259" s="40"/>
      <c r="AF259" s="40"/>
      <c r="AG259" s="67"/>
      <c r="AH259" s="35">
        <f>ROUND(I262,0)</f>
        <v>239</v>
      </c>
      <c r="AI259" s="66"/>
    </row>
    <row r="260" spans="1:35" ht="17.100000000000001" customHeight="1" x14ac:dyDescent="0.15">
      <c r="A260" s="32">
        <v>32</v>
      </c>
      <c r="B260" s="33">
        <v>2182</v>
      </c>
      <c r="C260" s="34" t="s">
        <v>282</v>
      </c>
      <c r="D260" s="54"/>
      <c r="E260" s="53"/>
      <c r="F260" s="53"/>
      <c r="G260" s="59"/>
      <c r="H260" s="20"/>
      <c r="L260" s="21"/>
      <c r="M260" s="20"/>
      <c r="P260" s="21"/>
      <c r="Q260" s="20"/>
      <c r="R260" s="23"/>
      <c r="S260" s="4"/>
      <c r="T260" s="4"/>
      <c r="U260" s="4"/>
      <c r="V260" s="4"/>
      <c r="W260" s="21"/>
      <c r="X260" s="1172" t="s">
        <v>15</v>
      </c>
      <c r="Y260" s="25" t="s">
        <v>16</v>
      </c>
      <c r="Z260" s="26" t="s">
        <v>17</v>
      </c>
      <c r="AA260" s="1170">
        <v>0.7</v>
      </c>
      <c r="AB260" s="1171"/>
      <c r="AC260" s="53"/>
      <c r="AD260" s="4"/>
      <c r="AE260" s="4"/>
      <c r="AF260" s="4"/>
      <c r="AG260" s="53"/>
      <c r="AH260" s="35">
        <f>ROUND(I262*AA260,0)</f>
        <v>167</v>
      </c>
      <c r="AI260" s="31"/>
    </row>
    <row r="261" spans="1:35" ht="17.100000000000001" customHeight="1" x14ac:dyDescent="0.15">
      <c r="A261" s="32">
        <v>32</v>
      </c>
      <c r="B261" s="33">
        <v>2523</v>
      </c>
      <c r="C261" s="34" t="s">
        <v>283</v>
      </c>
      <c r="D261" s="54"/>
      <c r="E261" s="53"/>
      <c r="F261" s="53"/>
      <c r="G261" s="59"/>
      <c r="H261" s="20"/>
      <c r="L261" s="21"/>
      <c r="M261" s="20"/>
      <c r="P261" s="21"/>
      <c r="Q261" s="24"/>
      <c r="R261" s="26"/>
      <c r="S261" s="25"/>
      <c r="T261" s="25"/>
      <c r="U261" s="25"/>
      <c r="V261" s="25"/>
      <c r="W261" s="38"/>
      <c r="X261" s="1173"/>
      <c r="Y261" s="25" t="s">
        <v>19</v>
      </c>
      <c r="Z261" s="26" t="s">
        <v>17</v>
      </c>
      <c r="AA261" s="1170">
        <v>0.5</v>
      </c>
      <c r="AB261" s="1171"/>
      <c r="AC261" s="53"/>
      <c r="AD261" s="4"/>
      <c r="AE261" s="4"/>
      <c r="AF261" s="4"/>
      <c r="AG261" s="53"/>
      <c r="AH261" s="35">
        <f>ROUND(I262*AA261,0)</f>
        <v>120</v>
      </c>
      <c r="AI261" s="31"/>
    </row>
    <row r="262" spans="1:35" ht="17.100000000000001" customHeight="1" x14ac:dyDescent="0.15">
      <c r="A262" s="32">
        <v>32</v>
      </c>
      <c r="B262" s="33">
        <v>2183</v>
      </c>
      <c r="C262" s="34" t="s">
        <v>284</v>
      </c>
      <c r="D262" s="54"/>
      <c r="E262" s="53"/>
      <c r="F262" s="53"/>
      <c r="G262" s="59"/>
      <c r="H262" s="20"/>
      <c r="I262" s="1108">
        <v>239</v>
      </c>
      <c r="J262" s="1108"/>
      <c r="K262" s="4" t="s">
        <v>21</v>
      </c>
      <c r="L262" s="21"/>
      <c r="M262" s="20"/>
      <c r="N262" s="39"/>
      <c r="O262" s="4"/>
      <c r="P262" s="21"/>
      <c r="Q262" s="1085" t="s">
        <v>22</v>
      </c>
      <c r="R262" s="1086"/>
      <c r="S262" s="1086"/>
      <c r="T262" s="1086"/>
      <c r="U262" s="40"/>
      <c r="V262" s="40"/>
      <c r="W262" s="41"/>
      <c r="X262" s="42"/>
      <c r="Y262" s="43"/>
      <c r="Z262" s="44"/>
      <c r="AA262" s="45"/>
      <c r="AB262" s="46"/>
      <c r="AC262" s="53"/>
      <c r="AE262" s="4"/>
      <c r="AF262" s="4"/>
      <c r="AG262" s="53"/>
      <c r="AH262" s="35">
        <f>ROUND(I262*V264,0)</f>
        <v>227</v>
      </c>
      <c r="AI262" s="31"/>
    </row>
    <row r="263" spans="1:35" ht="17.100000000000001" customHeight="1" x14ac:dyDescent="0.15">
      <c r="A263" s="32">
        <v>32</v>
      </c>
      <c r="B263" s="33">
        <v>2184</v>
      </c>
      <c r="C263" s="34" t="s">
        <v>285</v>
      </c>
      <c r="D263" s="54"/>
      <c r="E263" s="53"/>
      <c r="F263" s="53"/>
      <c r="G263" s="59"/>
      <c r="H263" s="20"/>
      <c r="I263" s="2"/>
      <c r="J263" s="2"/>
      <c r="K263" s="2"/>
      <c r="L263" s="21"/>
      <c r="M263" s="20"/>
      <c r="N263" s="39"/>
      <c r="O263" s="4"/>
      <c r="P263" s="21"/>
      <c r="Q263" s="1088"/>
      <c r="R263" s="1089"/>
      <c r="S263" s="1089"/>
      <c r="T263" s="1089"/>
      <c r="U263" s="23"/>
      <c r="V263" s="1158"/>
      <c r="W263" s="1159"/>
      <c r="X263" s="1172" t="s">
        <v>15</v>
      </c>
      <c r="Y263" s="25" t="s">
        <v>16</v>
      </c>
      <c r="Z263" s="26" t="s">
        <v>17</v>
      </c>
      <c r="AA263" s="1170">
        <v>0.7</v>
      </c>
      <c r="AB263" s="1171"/>
      <c r="AC263" s="53"/>
      <c r="AE263" s="4"/>
      <c r="AF263" s="4"/>
      <c r="AG263" s="53"/>
      <c r="AH263" s="35">
        <f>ROUND(ROUND(I262*V264,0)*AA263,0)</f>
        <v>159</v>
      </c>
      <c r="AI263" s="31"/>
    </row>
    <row r="264" spans="1:35" ht="17.100000000000001" customHeight="1" x14ac:dyDescent="0.15">
      <c r="A264" s="32">
        <v>32</v>
      </c>
      <c r="B264" s="33">
        <v>2524</v>
      </c>
      <c r="C264" s="34" t="s">
        <v>286</v>
      </c>
      <c r="D264" s="54"/>
      <c r="E264" s="53"/>
      <c r="F264" s="53"/>
      <c r="G264" s="59"/>
      <c r="H264" s="20"/>
      <c r="I264" s="2"/>
      <c r="J264" s="2"/>
      <c r="K264" s="2"/>
      <c r="L264" s="21"/>
      <c r="M264" s="24"/>
      <c r="N264" s="15"/>
      <c r="O264" s="25"/>
      <c r="P264" s="38"/>
      <c r="Q264" s="1122"/>
      <c r="R264" s="1123"/>
      <c r="S264" s="1123"/>
      <c r="T264" s="1123"/>
      <c r="U264" s="26" t="s">
        <v>17</v>
      </c>
      <c r="V264" s="1170">
        <v>0.95</v>
      </c>
      <c r="W264" s="1171"/>
      <c r="X264" s="1173"/>
      <c r="Y264" s="25" t="s">
        <v>19</v>
      </c>
      <c r="Z264" s="26" t="s">
        <v>17</v>
      </c>
      <c r="AA264" s="1170">
        <v>0.5</v>
      </c>
      <c r="AB264" s="1171"/>
      <c r="AC264" s="53"/>
      <c r="AE264" s="4"/>
      <c r="AF264" s="4"/>
      <c r="AG264" s="53"/>
      <c r="AH264" s="35">
        <f>ROUND(ROUND(I262*V264,0)*AA264,0)</f>
        <v>114</v>
      </c>
      <c r="AI264" s="31"/>
    </row>
    <row r="265" spans="1:35" ht="17.100000000000001" customHeight="1" x14ac:dyDescent="0.15">
      <c r="A265" s="32">
        <v>32</v>
      </c>
      <c r="B265" s="33">
        <v>2185</v>
      </c>
      <c r="C265" s="34" t="s">
        <v>287</v>
      </c>
      <c r="D265" s="54"/>
      <c r="E265" s="53"/>
      <c r="F265" s="53"/>
      <c r="G265" s="59"/>
      <c r="H265" s="20"/>
      <c r="I265" s="2"/>
      <c r="J265" s="2"/>
      <c r="K265" s="2"/>
      <c r="L265" s="21"/>
      <c r="M265" s="1085" t="s">
        <v>26</v>
      </c>
      <c r="N265" s="1086"/>
      <c r="O265" s="1086"/>
      <c r="P265" s="1087"/>
      <c r="Q265" s="4"/>
      <c r="R265" s="4"/>
      <c r="S265" s="23"/>
      <c r="T265" s="23"/>
      <c r="U265" s="4"/>
      <c r="V265" s="4"/>
      <c r="W265" s="41"/>
      <c r="X265" s="42"/>
      <c r="Y265" s="43"/>
      <c r="Z265" s="44"/>
      <c r="AA265" s="45"/>
      <c r="AB265" s="46"/>
      <c r="AC265" s="53"/>
      <c r="AD265" s="4"/>
      <c r="AE265" s="4"/>
      <c r="AF265" s="4"/>
      <c r="AG265" s="53"/>
      <c r="AH265" s="35">
        <f>ROUND(I262*O270,0)</f>
        <v>231</v>
      </c>
      <c r="AI265" s="31"/>
    </row>
    <row r="266" spans="1:35" ht="17.100000000000001" customHeight="1" x14ac:dyDescent="0.15">
      <c r="A266" s="32">
        <v>32</v>
      </c>
      <c r="B266" s="33">
        <v>2186</v>
      </c>
      <c r="C266" s="34" t="s">
        <v>288</v>
      </c>
      <c r="D266" s="54"/>
      <c r="E266" s="53"/>
      <c r="F266" s="53"/>
      <c r="G266" s="59"/>
      <c r="H266" s="4"/>
      <c r="I266" s="39"/>
      <c r="J266" s="39"/>
      <c r="L266" s="21"/>
      <c r="M266" s="1088"/>
      <c r="N266" s="1089"/>
      <c r="O266" s="1089"/>
      <c r="P266" s="1090"/>
      <c r="Q266" s="20"/>
      <c r="R266" s="23"/>
      <c r="S266" s="4"/>
      <c r="T266" s="4"/>
      <c r="U266" s="4"/>
      <c r="V266" s="4"/>
      <c r="W266" s="21"/>
      <c r="X266" s="1172" t="s">
        <v>15</v>
      </c>
      <c r="Y266" s="25" t="s">
        <v>16</v>
      </c>
      <c r="Z266" s="26" t="s">
        <v>17</v>
      </c>
      <c r="AA266" s="1157">
        <v>0.7</v>
      </c>
      <c r="AB266" s="1179"/>
      <c r="AC266" s="53"/>
      <c r="AD266" s="4"/>
      <c r="AE266" s="4"/>
      <c r="AF266" s="4"/>
      <c r="AG266" s="53"/>
      <c r="AH266" s="35">
        <f>ROUND(ROUND(I262*O270,0)*AA266,0)</f>
        <v>162</v>
      </c>
      <c r="AI266" s="31"/>
    </row>
    <row r="267" spans="1:35" ht="17.100000000000001" customHeight="1" x14ac:dyDescent="0.15">
      <c r="A267" s="32">
        <v>32</v>
      </c>
      <c r="B267" s="33">
        <v>2525</v>
      </c>
      <c r="C267" s="34" t="s">
        <v>289</v>
      </c>
      <c r="D267" s="54"/>
      <c r="E267" s="53"/>
      <c r="F267" s="53"/>
      <c r="G267" s="59"/>
      <c r="H267" s="4"/>
      <c r="I267" s="39"/>
      <c r="J267" s="39"/>
      <c r="L267" s="21"/>
      <c r="M267" s="1088"/>
      <c r="N267" s="1089"/>
      <c r="O267" s="1089"/>
      <c r="P267" s="1090"/>
      <c r="Q267" s="24"/>
      <c r="R267" s="26"/>
      <c r="S267" s="25"/>
      <c r="T267" s="25"/>
      <c r="U267" s="25"/>
      <c r="V267" s="25"/>
      <c r="W267" s="38"/>
      <c r="X267" s="1173"/>
      <c r="Y267" s="25" t="s">
        <v>19</v>
      </c>
      <c r="Z267" s="26" t="s">
        <v>17</v>
      </c>
      <c r="AA267" s="1157">
        <v>0.5</v>
      </c>
      <c r="AB267" s="1179"/>
      <c r="AC267" s="53"/>
      <c r="AD267" s="4"/>
      <c r="AE267" s="4"/>
      <c r="AF267" s="4"/>
      <c r="AG267" s="53"/>
      <c r="AH267" s="35">
        <f>ROUND(ROUND(I262*O270,0)*AA267,0)</f>
        <v>116</v>
      </c>
      <c r="AI267" s="31"/>
    </row>
    <row r="268" spans="1:35" ht="17.100000000000001" customHeight="1" x14ac:dyDescent="0.15">
      <c r="A268" s="32">
        <v>32</v>
      </c>
      <c r="B268" s="33">
        <v>2187</v>
      </c>
      <c r="C268" s="34" t="s">
        <v>290</v>
      </c>
      <c r="D268" s="54"/>
      <c r="E268" s="53"/>
      <c r="F268" s="53"/>
      <c r="G268" s="59"/>
      <c r="H268" s="4"/>
      <c r="L268" s="21"/>
      <c r="M268" s="1088"/>
      <c r="N268" s="1089"/>
      <c r="O268" s="1089"/>
      <c r="P268" s="1090"/>
      <c r="Q268" s="1085" t="s">
        <v>22</v>
      </c>
      <c r="R268" s="1086"/>
      <c r="S268" s="1086"/>
      <c r="T268" s="1086"/>
      <c r="U268" s="40"/>
      <c r="V268" s="40"/>
      <c r="W268" s="41"/>
      <c r="X268" s="42"/>
      <c r="Y268" s="43"/>
      <c r="Z268" s="44"/>
      <c r="AA268" s="45"/>
      <c r="AB268" s="46"/>
      <c r="AC268" s="53"/>
      <c r="AD268" s="4"/>
      <c r="AE268" s="4"/>
      <c r="AF268" s="4"/>
      <c r="AG268" s="53"/>
      <c r="AH268" s="35">
        <f>ROUND(ROUND(I262*O270,0)*V270,0)</f>
        <v>219</v>
      </c>
      <c r="AI268" s="31"/>
    </row>
    <row r="269" spans="1:35" ht="17.100000000000001" customHeight="1" x14ac:dyDescent="0.15">
      <c r="A269" s="32">
        <v>32</v>
      </c>
      <c r="B269" s="33">
        <v>2188</v>
      </c>
      <c r="C269" s="34" t="s">
        <v>291</v>
      </c>
      <c r="D269" s="54"/>
      <c r="E269" s="53"/>
      <c r="F269" s="53"/>
      <c r="G269" s="59"/>
      <c r="H269" s="20"/>
      <c r="L269" s="21"/>
      <c r="M269" s="20"/>
      <c r="N269" s="39"/>
      <c r="O269" s="4"/>
      <c r="P269" s="21"/>
      <c r="Q269" s="1088"/>
      <c r="R269" s="1089"/>
      <c r="S269" s="1089"/>
      <c r="T269" s="1089"/>
      <c r="U269" s="23"/>
      <c r="V269" s="1158"/>
      <c r="W269" s="1159"/>
      <c r="X269" s="1172" t="s">
        <v>15</v>
      </c>
      <c r="Y269" s="25" t="s">
        <v>16</v>
      </c>
      <c r="Z269" s="26" t="s">
        <v>17</v>
      </c>
      <c r="AA269" s="1157">
        <v>0.7</v>
      </c>
      <c r="AB269" s="1179"/>
      <c r="AC269" s="53"/>
      <c r="AD269" s="4"/>
      <c r="AE269" s="4"/>
      <c r="AF269" s="4"/>
      <c r="AG269" s="53"/>
      <c r="AH269" s="35">
        <f>ROUND(ROUND(ROUND(I262*O270,0)*V270,0)*AA269,0)</f>
        <v>153</v>
      </c>
      <c r="AI269" s="31"/>
    </row>
    <row r="270" spans="1:35" ht="17.100000000000001" customHeight="1" x14ac:dyDescent="0.15">
      <c r="A270" s="32">
        <v>32</v>
      </c>
      <c r="B270" s="33">
        <v>2526</v>
      </c>
      <c r="C270" s="34" t="s">
        <v>292</v>
      </c>
      <c r="D270" s="54"/>
      <c r="E270" s="53"/>
      <c r="F270" s="53"/>
      <c r="G270" s="59"/>
      <c r="H270" s="20"/>
      <c r="L270" s="21"/>
      <c r="M270" s="24"/>
      <c r="N270" s="26" t="s">
        <v>17</v>
      </c>
      <c r="O270" s="1180">
        <v>0.96499999999999997</v>
      </c>
      <c r="P270" s="1181"/>
      <c r="Q270" s="1122"/>
      <c r="R270" s="1123"/>
      <c r="S270" s="1123"/>
      <c r="T270" s="1123"/>
      <c r="U270" s="26" t="s">
        <v>17</v>
      </c>
      <c r="V270" s="1170">
        <v>0.95</v>
      </c>
      <c r="W270" s="1171"/>
      <c r="X270" s="1173"/>
      <c r="Y270" s="25" t="s">
        <v>19</v>
      </c>
      <c r="Z270" s="26" t="s">
        <v>17</v>
      </c>
      <c r="AA270" s="1157">
        <v>0.5</v>
      </c>
      <c r="AB270" s="1179"/>
      <c r="AC270" s="53"/>
      <c r="AD270" s="25"/>
      <c r="AE270" s="25"/>
      <c r="AF270" s="4"/>
      <c r="AG270" s="53"/>
      <c r="AH270" s="35">
        <f>ROUND(ROUND(ROUND(I262*O270,0)*V270,0)*AA270,0)</f>
        <v>110</v>
      </c>
      <c r="AI270" s="31"/>
    </row>
    <row r="271" spans="1:35" ht="17.100000000000001" customHeight="1" x14ac:dyDescent="0.15">
      <c r="A271" s="32">
        <v>32</v>
      </c>
      <c r="B271" s="33">
        <v>3141</v>
      </c>
      <c r="C271" s="34" t="s">
        <v>293</v>
      </c>
      <c r="D271" s="36"/>
      <c r="E271" s="29"/>
      <c r="F271" s="29"/>
      <c r="G271" s="37"/>
      <c r="H271" s="20"/>
      <c r="L271" s="21"/>
      <c r="M271" s="47"/>
      <c r="N271" s="48"/>
      <c r="O271" s="48"/>
      <c r="P271" s="49"/>
      <c r="Q271" s="4"/>
      <c r="R271" s="4"/>
      <c r="S271" s="23"/>
      <c r="T271" s="23"/>
      <c r="U271" s="4"/>
      <c r="V271" s="4"/>
      <c r="W271" s="41"/>
      <c r="X271" s="42"/>
      <c r="Y271" s="43"/>
      <c r="Z271" s="44"/>
      <c r="AA271" s="50"/>
      <c r="AB271" s="51"/>
      <c r="AC271" s="1085" t="s">
        <v>33</v>
      </c>
      <c r="AD271" s="1086"/>
      <c r="AE271" s="1086"/>
      <c r="AF271" s="1086"/>
      <c r="AG271" s="1086"/>
      <c r="AH271" s="35">
        <f>ROUND(I262,0)-AC275</f>
        <v>229</v>
      </c>
      <c r="AI271" s="31"/>
    </row>
    <row r="272" spans="1:35" ht="17.100000000000001" customHeight="1" x14ac:dyDescent="0.15">
      <c r="A272" s="32">
        <v>32</v>
      </c>
      <c r="B272" s="33">
        <v>3142</v>
      </c>
      <c r="C272" s="34" t="s">
        <v>294</v>
      </c>
      <c r="D272" s="36"/>
      <c r="E272" s="29"/>
      <c r="F272" s="29"/>
      <c r="G272" s="37"/>
      <c r="H272" s="20"/>
      <c r="L272" s="21"/>
      <c r="M272" s="20"/>
      <c r="P272" s="21"/>
      <c r="Q272" s="20"/>
      <c r="R272" s="23"/>
      <c r="S272" s="4"/>
      <c r="T272" s="4"/>
      <c r="U272" s="4"/>
      <c r="V272" s="4"/>
      <c r="W272" s="21"/>
      <c r="X272" s="1172" t="s">
        <v>15</v>
      </c>
      <c r="Y272" s="25" t="s">
        <v>16</v>
      </c>
      <c r="Z272" s="26" t="s">
        <v>17</v>
      </c>
      <c r="AA272" s="1170">
        <v>0.7</v>
      </c>
      <c r="AB272" s="1171"/>
      <c r="AC272" s="1088"/>
      <c r="AD272" s="1089"/>
      <c r="AE272" s="1089"/>
      <c r="AF272" s="1089"/>
      <c r="AG272" s="1089"/>
      <c r="AH272" s="35">
        <f>ROUND(I262*AA272,0)-AC275</f>
        <v>157</v>
      </c>
      <c r="AI272" s="31"/>
    </row>
    <row r="273" spans="1:35" ht="17.100000000000001" customHeight="1" x14ac:dyDescent="0.15">
      <c r="A273" s="32">
        <v>32</v>
      </c>
      <c r="B273" s="33">
        <v>3525</v>
      </c>
      <c r="C273" s="34" t="s">
        <v>295</v>
      </c>
      <c r="D273" s="36"/>
      <c r="E273" s="29"/>
      <c r="F273" s="29"/>
      <c r="G273" s="37"/>
      <c r="H273" s="20"/>
      <c r="L273" s="21"/>
      <c r="M273" s="20"/>
      <c r="P273" s="21"/>
      <c r="Q273" s="24"/>
      <c r="R273" s="26"/>
      <c r="S273" s="25"/>
      <c r="T273" s="25"/>
      <c r="U273" s="25"/>
      <c r="V273" s="25"/>
      <c r="W273" s="38"/>
      <c r="X273" s="1173"/>
      <c r="Y273" s="25" t="s">
        <v>19</v>
      </c>
      <c r="Z273" s="26" t="s">
        <v>17</v>
      </c>
      <c r="AA273" s="1170">
        <v>0.5</v>
      </c>
      <c r="AB273" s="1171"/>
      <c r="AC273" s="1088"/>
      <c r="AD273" s="1089"/>
      <c r="AE273" s="1089"/>
      <c r="AF273" s="1089"/>
      <c r="AG273" s="1089"/>
      <c r="AH273" s="35">
        <f>ROUND(I262*AA273,0)-AC275</f>
        <v>110</v>
      </c>
      <c r="AI273" s="31"/>
    </row>
    <row r="274" spans="1:35" ht="17.100000000000001" customHeight="1" x14ac:dyDescent="0.15">
      <c r="A274" s="32">
        <v>32</v>
      </c>
      <c r="B274" s="33">
        <v>3143</v>
      </c>
      <c r="C274" s="34" t="s">
        <v>296</v>
      </c>
      <c r="D274" s="36"/>
      <c r="E274" s="29"/>
      <c r="F274" s="29"/>
      <c r="G274" s="37"/>
      <c r="H274" s="20"/>
      <c r="I274" s="2"/>
      <c r="J274" s="2"/>
      <c r="K274" s="2"/>
      <c r="L274" s="21"/>
      <c r="M274" s="20"/>
      <c r="N274" s="39"/>
      <c r="O274" s="4"/>
      <c r="P274" s="21"/>
      <c r="Q274" s="1085" t="s">
        <v>22</v>
      </c>
      <c r="R274" s="1086"/>
      <c r="S274" s="1086"/>
      <c r="T274" s="1086"/>
      <c r="U274" s="40"/>
      <c r="V274" s="40"/>
      <c r="W274" s="41"/>
      <c r="X274" s="42"/>
      <c r="Y274" s="43"/>
      <c r="Z274" s="44"/>
      <c r="AA274" s="45"/>
      <c r="AB274" s="46"/>
      <c r="AC274" s="1088"/>
      <c r="AD274" s="1089"/>
      <c r="AE274" s="1089"/>
      <c r="AF274" s="1089"/>
      <c r="AG274" s="1089"/>
      <c r="AH274" s="35">
        <f>ROUND(I262*V276,0)-AC275</f>
        <v>217</v>
      </c>
      <c r="AI274" s="31"/>
    </row>
    <row r="275" spans="1:35" ht="17.100000000000001" customHeight="1" x14ac:dyDescent="0.15">
      <c r="A275" s="32">
        <v>32</v>
      </c>
      <c r="B275" s="33">
        <v>3144</v>
      </c>
      <c r="C275" s="34" t="s">
        <v>297</v>
      </c>
      <c r="D275" s="36"/>
      <c r="E275" s="29"/>
      <c r="F275" s="29"/>
      <c r="G275" s="37"/>
      <c r="H275" s="20"/>
      <c r="I275" s="2"/>
      <c r="J275" s="2"/>
      <c r="K275" s="2"/>
      <c r="L275" s="21"/>
      <c r="M275" s="20"/>
      <c r="N275" s="39"/>
      <c r="O275" s="4"/>
      <c r="P275" s="21"/>
      <c r="Q275" s="1088"/>
      <c r="R275" s="1089"/>
      <c r="S275" s="1089"/>
      <c r="T275" s="1089"/>
      <c r="U275" s="23"/>
      <c r="V275" s="1158"/>
      <c r="W275" s="1159"/>
      <c r="X275" s="1172" t="s">
        <v>15</v>
      </c>
      <c r="Y275" s="25" t="s">
        <v>16</v>
      </c>
      <c r="Z275" s="26" t="s">
        <v>17</v>
      </c>
      <c r="AA275" s="1170">
        <v>0.7</v>
      </c>
      <c r="AB275" s="1171"/>
      <c r="AC275" s="1175">
        <f>AC203</f>
        <v>10</v>
      </c>
      <c r="AD275" s="1175"/>
      <c r="AE275" s="1176" t="s">
        <v>38</v>
      </c>
      <c r="AF275" s="1177"/>
      <c r="AG275" s="1178"/>
      <c r="AH275" s="35">
        <f>ROUND(ROUND(I262*V276,0)*AA275,0)-AC275</f>
        <v>149</v>
      </c>
      <c r="AI275" s="31"/>
    </row>
    <row r="276" spans="1:35" ht="17.100000000000001" customHeight="1" x14ac:dyDescent="0.15">
      <c r="A276" s="32">
        <v>32</v>
      </c>
      <c r="B276" s="33">
        <v>3526</v>
      </c>
      <c r="C276" s="34" t="s">
        <v>298</v>
      </c>
      <c r="D276" s="36"/>
      <c r="E276" s="29"/>
      <c r="F276" s="29"/>
      <c r="G276" s="37"/>
      <c r="H276" s="20"/>
      <c r="I276" s="2"/>
      <c r="J276" s="2"/>
      <c r="K276" s="2"/>
      <c r="L276" s="21"/>
      <c r="M276" s="24"/>
      <c r="N276" s="15"/>
      <c r="O276" s="25"/>
      <c r="P276" s="38"/>
      <c r="Q276" s="1122"/>
      <c r="R276" s="1123"/>
      <c r="S276" s="1123"/>
      <c r="T276" s="1123"/>
      <c r="U276" s="26" t="s">
        <v>17</v>
      </c>
      <c r="V276" s="1170">
        <v>0.95</v>
      </c>
      <c r="W276" s="1171"/>
      <c r="X276" s="1173"/>
      <c r="Y276" s="25" t="s">
        <v>19</v>
      </c>
      <c r="Z276" s="26" t="s">
        <v>17</v>
      </c>
      <c r="AA276" s="1170">
        <v>0.5</v>
      </c>
      <c r="AB276" s="1171"/>
      <c r="AC276" s="52"/>
      <c r="AD276" s="52"/>
      <c r="AE276" s="4"/>
      <c r="AF276" s="4"/>
      <c r="AG276" s="53"/>
      <c r="AH276" s="35">
        <f>ROUND(ROUND(I262*V276,0)*AA276,0)-AC275</f>
        <v>104</v>
      </c>
      <c r="AI276" s="31"/>
    </row>
    <row r="277" spans="1:35" ht="17.100000000000001" customHeight="1" x14ac:dyDescent="0.15">
      <c r="A277" s="32">
        <v>32</v>
      </c>
      <c r="B277" s="33">
        <v>3145</v>
      </c>
      <c r="C277" s="34" t="s">
        <v>299</v>
      </c>
      <c r="D277" s="36"/>
      <c r="E277" s="29"/>
      <c r="F277" s="29"/>
      <c r="G277" s="37"/>
      <c r="H277" s="20"/>
      <c r="I277" s="1129"/>
      <c r="J277" s="1129"/>
      <c r="L277" s="21"/>
      <c r="M277" s="1085" t="s">
        <v>26</v>
      </c>
      <c r="N277" s="1086"/>
      <c r="O277" s="1086"/>
      <c r="P277" s="1087"/>
      <c r="Q277" s="4"/>
      <c r="R277" s="4"/>
      <c r="S277" s="23"/>
      <c r="T277" s="23"/>
      <c r="U277" s="4"/>
      <c r="V277" s="4"/>
      <c r="W277" s="41"/>
      <c r="X277" s="42"/>
      <c r="Y277" s="43"/>
      <c r="Z277" s="44"/>
      <c r="AA277" s="45"/>
      <c r="AB277" s="46"/>
      <c r="AC277" s="54"/>
      <c r="AG277" s="53"/>
      <c r="AH277" s="35">
        <f>ROUND(I262*O282,0)-AC275</f>
        <v>221</v>
      </c>
      <c r="AI277" s="31"/>
    </row>
    <row r="278" spans="1:35" ht="17.100000000000001" customHeight="1" x14ac:dyDescent="0.15">
      <c r="A278" s="32">
        <v>32</v>
      </c>
      <c r="B278" s="33">
        <v>3146</v>
      </c>
      <c r="C278" s="34" t="s">
        <v>300</v>
      </c>
      <c r="D278" s="36"/>
      <c r="E278" s="29"/>
      <c r="F278" s="29"/>
      <c r="G278" s="37"/>
      <c r="H278" s="4"/>
      <c r="I278" s="39"/>
      <c r="J278" s="39"/>
      <c r="L278" s="21"/>
      <c r="M278" s="1088"/>
      <c r="N278" s="1089"/>
      <c r="O278" s="1089"/>
      <c r="P278" s="1090"/>
      <c r="Q278" s="20"/>
      <c r="R278" s="23"/>
      <c r="S278" s="4"/>
      <c r="T278" s="4"/>
      <c r="U278" s="4"/>
      <c r="V278" s="4"/>
      <c r="W278" s="21"/>
      <c r="X278" s="1172" t="s">
        <v>15</v>
      </c>
      <c r="Y278" s="25" t="s">
        <v>16</v>
      </c>
      <c r="Z278" s="26" t="s">
        <v>17</v>
      </c>
      <c r="AA278" s="1157">
        <v>0.7</v>
      </c>
      <c r="AB278" s="1179"/>
      <c r="AC278" s="55"/>
      <c r="AG278" s="29"/>
      <c r="AH278" s="35">
        <f>ROUND(ROUND(I262*O282,0)*AA278,0)-AC275</f>
        <v>152</v>
      </c>
      <c r="AI278" s="31"/>
    </row>
    <row r="279" spans="1:35" ht="17.100000000000001" customHeight="1" x14ac:dyDescent="0.15">
      <c r="A279" s="32">
        <v>32</v>
      </c>
      <c r="B279" s="33">
        <v>3527</v>
      </c>
      <c r="C279" s="34" t="s">
        <v>301</v>
      </c>
      <c r="D279" s="36"/>
      <c r="E279" s="29"/>
      <c r="F279" s="29"/>
      <c r="G279" s="37"/>
      <c r="H279" s="4"/>
      <c r="I279" s="39"/>
      <c r="J279" s="39"/>
      <c r="L279" s="21"/>
      <c r="M279" s="1088"/>
      <c r="N279" s="1089"/>
      <c r="O279" s="1089"/>
      <c r="P279" s="1090"/>
      <c r="Q279" s="24"/>
      <c r="R279" s="26"/>
      <c r="S279" s="25"/>
      <c r="T279" s="25"/>
      <c r="U279" s="25"/>
      <c r="V279" s="25"/>
      <c r="W279" s="38"/>
      <c r="X279" s="1173"/>
      <c r="Y279" s="25" t="s">
        <v>19</v>
      </c>
      <c r="Z279" s="26" t="s">
        <v>17</v>
      </c>
      <c r="AA279" s="1157">
        <v>0.5</v>
      </c>
      <c r="AB279" s="1179"/>
      <c r="AC279" s="55"/>
      <c r="AG279" s="29"/>
      <c r="AH279" s="35">
        <f>ROUND(ROUND(I262*O282,0)*AA279,0)-AC275</f>
        <v>106</v>
      </c>
      <c r="AI279" s="31"/>
    </row>
    <row r="280" spans="1:35" ht="17.100000000000001" customHeight="1" x14ac:dyDescent="0.15">
      <c r="A280" s="32">
        <v>32</v>
      </c>
      <c r="B280" s="33">
        <v>3147</v>
      </c>
      <c r="C280" s="34" t="s">
        <v>302</v>
      </c>
      <c r="D280" s="36"/>
      <c r="E280" s="29"/>
      <c r="F280" s="29"/>
      <c r="G280" s="37"/>
      <c r="H280" s="4"/>
      <c r="L280" s="21"/>
      <c r="M280" s="1088"/>
      <c r="N280" s="1089"/>
      <c r="O280" s="1089"/>
      <c r="P280" s="1090"/>
      <c r="Q280" s="1085" t="s">
        <v>22</v>
      </c>
      <c r="R280" s="1086"/>
      <c r="S280" s="1086"/>
      <c r="T280" s="1086"/>
      <c r="U280" s="40"/>
      <c r="V280" s="40"/>
      <c r="W280" s="41"/>
      <c r="X280" s="42"/>
      <c r="Y280" s="43"/>
      <c r="Z280" s="44"/>
      <c r="AA280" s="45"/>
      <c r="AB280" s="46"/>
      <c r="AC280" s="20"/>
      <c r="AD280" s="4"/>
      <c r="AE280" s="4"/>
      <c r="AF280" s="4"/>
      <c r="AG280" s="4"/>
      <c r="AH280" s="35">
        <f>ROUND(ROUND(I262*O282,0)*V282,0)-AC275</f>
        <v>209</v>
      </c>
      <c r="AI280" s="31"/>
    </row>
    <row r="281" spans="1:35" ht="17.100000000000001" customHeight="1" x14ac:dyDescent="0.15">
      <c r="A281" s="32">
        <v>32</v>
      </c>
      <c r="B281" s="33">
        <v>3148</v>
      </c>
      <c r="C281" s="34" t="s">
        <v>303</v>
      </c>
      <c r="D281" s="36"/>
      <c r="E281" s="29"/>
      <c r="F281" s="29"/>
      <c r="G281" s="37"/>
      <c r="H281" s="20"/>
      <c r="L281" s="21"/>
      <c r="M281" s="20"/>
      <c r="N281" s="39"/>
      <c r="O281" s="4"/>
      <c r="P281" s="21"/>
      <c r="Q281" s="1088"/>
      <c r="R281" s="1089"/>
      <c r="S281" s="1089"/>
      <c r="T281" s="1089"/>
      <c r="U281" s="23"/>
      <c r="V281" s="1158"/>
      <c r="W281" s="1159"/>
      <c r="X281" s="1172" t="s">
        <v>15</v>
      </c>
      <c r="Y281" s="25" t="s">
        <v>16</v>
      </c>
      <c r="Z281" s="26" t="s">
        <v>17</v>
      </c>
      <c r="AA281" s="1157">
        <v>0.7</v>
      </c>
      <c r="AB281" s="1179"/>
      <c r="AC281" s="36"/>
      <c r="AD281" s="4"/>
      <c r="AE281" s="4"/>
      <c r="AF281" s="4"/>
      <c r="AG281" s="29"/>
      <c r="AH281" s="35">
        <f>ROUND(ROUND(ROUND(I262*O282,0)*V282,0)*AA281,0)-AC275</f>
        <v>143</v>
      </c>
      <c r="AI281" s="31"/>
    </row>
    <row r="282" spans="1:35" ht="17.100000000000001" customHeight="1" x14ac:dyDescent="0.15">
      <c r="A282" s="32">
        <v>32</v>
      </c>
      <c r="B282" s="33">
        <v>3528</v>
      </c>
      <c r="C282" s="34" t="s">
        <v>304</v>
      </c>
      <c r="D282" s="36"/>
      <c r="E282" s="29"/>
      <c r="F282" s="29"/>
      <c r="G282" s="37"/>
      <c r="H282" s="20"/>
      <c r="L282" s="21"/>
      <c r="M282" s="24"/>
      <c r="N282" s="26" t="s">
        <v>17</v>
      </c>
      <c r="O282" s="1180">
        <v>0.96499999999999997</v>
      </c>
      <c r="P282" s="1181"/>
      <c r="Q282" s="1122"/>
      <c r="R282" s="1123"/>
      <c r="S282" s="1123"/>
      <c r="T282" s="1123"/>
      <c r="U282" s="26" t="s">
        <v>17</v>
      </c>
      <c r="V282" s="1170">
        <v>0.95</v>
      </c>
      <c r="W282" s="1171"/>
      <c r="X282" s="1173"/>
      <c r="Y282" s="25" t="s">
        <v>19</v>
      </c>
      <c r="Z282" s="26" t="s">
        <v>17</v>
      </c>
      <c r="AA282" s="1157">
        <v>0.5</v>
      </c>
      <c r="AB282" s="1179"/>
      <c r="AC282" s="56"/>
      <c r="AD282" s="25"/>
      <c r="AE282" s="25"/>
      <c r="AF282" s="25"/>
      <c r="AG282" s="57"/>
      <c r="AH282" s="35">
        <f>ROUND(ROUND(ROUND(I262*O282,0)*V282,0)*AA282,0)-AC275</f>
        <v>100</v>
      </c>
      <c r="AI282" s="31"/>
    </row>
    <row r="283" spans="1:35" ht="17.100000000000001" customHeight="1" x14ac:dyDescent="0.15">
      <c r="A283" s="32">
        <v>32</v>
      </c>
      <c r="B283" s="33">
        <v>3151</v>
      </c>
      <c r="C283" s="34" t="s">
        <v>305</v>
      </c>
      <c r="D283" s="36"/>
      <c r="E283" s="29"/>
      <c r="F283" s="29"/>
      <c r="G283" s="37"/>
      <c r="H283" s="20"/>
      <c r="L283" s="21"/>
      <c r="M283" s="47"/>
      <c r="N283" s="48"/>
      <c r="O283" s="48"/>
      <c r="P283" s="49"/>
      <c r="Q283" s="4"/>
      <c r="R283" s="4"/>
      <c r="S283" s="23"/>
      <c r="T283" s="23"/>
      <c r="U283" s="4"/>
      <c r="V283" s="4"/>
      <c r="W283" s="41"/>
      <c r="X283" s="42"/>
      <c r="Y283" s="43"/>
      <c r="Z283" s="44"/>
      <c r="AA283" s="50"/>
      <c r="AB283" s="51"/>
      <c r="AC283" s="1085" t="s">
        <v>47</v>
      </c>
      <c r="AD283" s="1086"/>
      <c r="AE283" s="1086"/>
      <c r="AF283" s="1086"/>
      <c r="AG283" s="1086"/>
      <c r="AH283" s="35">
        <f>ROUND(I262,0)-AC287</f>
        <v>217</v>
      </c>
      <c r="AI283" s="31"/>
    </row>
    <row r="284" spans="1:35" ht="17.100000000000001" customHeight="1" x14ac:dyDescent="0.15">
      <c r="A284" s="32">
        <v>32</v>
      </c>
      <c r="B284" s="33">
        <v>3152</v>
      </c>
      <c r="C284" s="34" t="s">
        <v>306</v>
      </c>
      <c r="D284" s="36"/>
      <c r="E284" s="29"/>
      <c r="F284" s="29"/>
      <c r="G284" s="37"/>
      <c r="H284" s="20"/>
      <c r="L284" s="21"/>
      <c r="M284" s="20"/>
      <c r="P284" s="21"/>
      <c r="Q284" s="20"/>
      <c r="R284" s="23"/>
      <c r="S284" s="4"/>
      <c r="T284" s="4"/>
      <c r="U284" s="4"/>
      <c r="V284" s="4"/>
      <c r="W284" s="21"/>
      <c r="X284" s="1172" t="s">
        <v>15</v>
      </c>
      <c r="Y284" s="25" t="s">
        <v>16</v>
      </c>
      <c r="Z284" s="26" t="s">
        <v>17</v>
      </c>
      <c r="AA284" s="1170">
        <v>0.7</v>
      </c>
      <c r="AB284" s="1171"/>
      <c r="AC284" s="1088"/>
      <c r="AD284" s="1089"/>
      <c r="AE284" s="1089"/>
      <c r="AF284" s="1089"/>
      <c r="AG284" s="1089"/>
      <c r="AH284" s="35">
        <f>ROUND(I262*AA284,0)-AC287</f>
        <v>145</v>
      </c>
      <c r="AI284" s="31"/>
    </row>
    <row r="285" spans="1:35" ht="17.100000000000001" customHeight="1" x14ac:dyDescent="0.15">
      <c r="A285" s="32">
        <v>32</v>
      </c>
      <c r="B285" s="33">
        <v>3529</v>
      </c>
      <c r="C285" s="34" t="s">
        <v>307</v>
      </c>
      <c r="D285" s="36"/>
      <c r="E285" s="29"/>
      <c r="F285" s="29"/>
      <c r="G285" s="37"/>
      <c r="H285" s="20"/>
      <c r="L285" s="21"/>
      <c r="M285" s="20"/>
      <c r="P285" s="21"/>
      <c r="Q285" s="24"/>
      <c r="R285" s="26"/>
      <c r="S285" s="25"/>
      <c r="T285" s="25"/>
      <c r="U285" s="25"/>
      <c r="V285" s="25"/>
      <c r="W285" s="38"/>
      <c r="X285" s="1173"/>
      <c r="Y285" s="25" t="s">
        <v>19</v>
      </c>
      <c r="Z285" s="26" t="s">
        <v>17</v>
      </c>
      <c r="AA285" s="1170">
        <v>0.5</v>
      </c>
      <c r="AB285" s="1171"/>
      <c r="AC285" s="1088"/>
      <c r="AD285" s="1089"/>
      <c r="AE285" s="1089"/>
      <c r="AF285" s="1089"/>
      <c r="AG285" s="1089"/>
      <c r="AH285" s="35">
        <f>ROUND(I262*AA285,0)-AC287</f>
        <v>98</v>
      </c>
      <c r="AI285" s="31"/>
    </row>
    <row r="286" spans="1:35" ht="17.100000000000001" customHeight="1" x14ac:dyDescent="0.15">
      <c r="A286" s="32">
        <v>32</v>
      </c>
      <c r="B286" s="33">
        <v>3153</v>
      </c>
      <c r="C286" s="34" t="s">
        <v>308</v>
      </c>
      <c r="D286" s="36"/>
      <c r="E286" s="29"/>
      <c r="F286" s="29"/>
      <c r="G286" s="37"/>
      <c r="H286" s="20"/>
      <c r="I286" s="2"/>
      <c r="J286" s="2"/>
      <c r="K286" s="2"/>
      <c r="L286" s="21"/>
      <c r="M286" s="20"/>
      <c r="N286" s="39"/>
      <c r="O286" s="4"/>
      <c r="P286" s="21"/>
      <c r="Q286" s="1085" t="s">
        <v>22</v>
      </c>
      <c r="R286" s="1086"/>
      <c r="S286" s="1086"/>
      <c r="T286" s="1086"/>
      <c r="U286" s="40"/>
      <c r="V286" s="40"/>
      <c r="W286" s="41"/>
      <c r="X286" s="42"/>
      <c r="Y286" s="43"/>
      <c r="Z286" s="44"/>
      <c r="AA286" s="45"/>
      <c r="AB286" s="46"/>
      <c r="AC286" s="1088"/>
      <c r="AD286" s="1089"/>
      <c r="AE286" s="1089"/>
      <c r="AF286" s="1089"/>
      <c r="AG286" s="1089"/>
      <c r="AH286" s="35">
        <f>ROUND(I262*V288,0)-AC287</f>
        <v>205</v>
      </c>
      <c r="AI286" s="31"/>
    </row>
    <row r="287" spans="1:35" ht="17.100000000000001" customHeight="1" x14ac:dyDescent="0.15">
      <c r="A287" s="32">
        <v>32</v>
      </c>
      <c r="B287" s="33">
        <v>3154</v>
      </c>
      <c r="C287" s="34" t="s">
        <v>309</v>
      </c>
      <c r="D287" s="36"/>
      <c r="E287" s="29"/>
      <c r="F287" s="29"/>
      <c r="G287" s="37"/>
      <c r="H287" s="20"/>
      <c r="I287" s="2"/>
      <c r="J287" s="2"/>
      <c r="K287" s="2"/>
      <c r="L287" s="21"/>
      <c r="M287" s="20"/>
      <c r="N287" s="39"/>
      <c r="O287" s="4"/>
      <c r="P287" s="21"/>
      <c r="Q287" s="1088"/>
      <c r="R287" s="1089"/>
      <c r="S287" s="1089"/>
      <c r="T287" s="1089"/>
      <c r="U287" s="23"/>
      <c r="V287" s="1158"/>
      <c r="W287" s="1159"/>
      <c r="X287" s="1172" t="s">
        <v>15</v>
      </c>
      <c r="Y287" s="25" t="s">
        <v>16</v>
      </c>
      <c r="Z287" s="26" t="s">
        <v>17</v>
      </c>
      <c r="AA287" s="1170">
        <v>0.7</v>
      </c>
      <c r="AB287" s="1171"/>
      <c r="AC287" s="1175">
        <f>AC215</f>
        <v>22</v>
      </c>
      <c r="AD287" s="1175"/>
      <c r="AE287" s="1176" t="s">
        <v>38</v>
      </c>
      <c r="AF287" s="1177"/>
      <c r="AG287" s="1178"/>
      <c r="AH287" s="35">
        <f>ROUND(ROUND(I262*V288,0)*AA287,0)-AC287</f>
        <v>137</v>
      </c>
      <c r="AI287" s="31"/>
    </row>
    <row r="288" spans="1:35" ht="17.100000000000001" customHeight="1" x14ac:dyDescent="0.15">
      <c r="A288" s="32">
        <v>32</v>
      </c>
      <c r="B288" s="33">
        <v>3530</v>
      </c>
      <c r="C288" s="34" t="s">
        <v>310</v>
      </c>
      <c r="D288" s="36"/>
      <c r="E288" s="29"/>
      <c r="F288" s="29"/>
      <c r="G288" s="37"/>
      <c r="H288" s="20"/>
      <c r="I288" s="2"/>
      <c r="J288" s="2"/>
      <c r="K288" s="2"/>
      <c r="L288" s="21"/>
      <c r="M288" s="24"/>
      <c r="N288" s="15"/>
      <c r="O288" s="25"/>
      <c r="P288" s="38"/>
      <c r="Q288" s="1122"/>
      <c r="R288" s="1123"/>
      <c r="S288" s="1123"/>
      <c r="T288" s="1123"/>
      <c r="U288" s="26" t="s">
        <v>17</v>
      </c>
      <c r="V288" s="1170">
        <v>0.95</v>
      </c>
      <c r="W288" s="1171"/>
      <c r="X288" s="1173"/>
      <c r="Y288" s="25" t="s">
        <v>19</v>
      </c>
      <c r="Z288" s="26" t="s">
        <v>17</v>
      </c>
      <c r="AA288" s="1170">
        <v>0.5</v>
      </c>
      <c r="AB288" s="1171"/>
      <c r="AC288" s="52"/>
      <c r="AD288" s="52"/>
      <c r="AE288" s="4"/>
      <c r="AF288" s="4"/>
      <c r="AG288" s="53"/>
      <c r="AH288" s="35">
        <f>ROUND(ROUND(I262*V288,0)*AA288,0)-AC287</f>
        <v>92</v>
      </c>
      <c r="AI288" s="31"/>
    </row>
    <row r="289" spans="1:35" ht="17.100000000000001" customHeight="1" x14ac:dyDescent="0.15">
      <c r="A289" s="32">
        <v>32</v>
      </c>
      <c r="B289" s="33">
        <v>3155</v>
      </c>
      <c r="C289" s="34" t="s">
        <v>311</v>
      </c>
      <c r="D289" s="36"/>
      <c r="E289" s="29"/>
      <c r="F289" s="29"/>
      <c r="G289" s="37"/>
      <c r="H289" s="20"/>
      <c r="I289" s="1129"/>
      <c r="J289" s="1129"/>
      <c r="L289" s="21"/>
      <c r="M289" s="1085" t="s">
        <v>26</v>
      </c>
      <c r="N289" s="1086"/>
      <c r="O289" s="1086"/>
      <c r="P289" s="1087"/>
      <c r="Q289" s="4"/>
      <c r="R289" s="4"/>
      <c r="S289" s="23"/>
      <c r="T289" s="23"/>
      <c r="U289" s="4"/>
      <c r="V289" s="4"/>
      <c r="W289" s="41"/>
      <c r="X289" s="42"/>
      <c r="Y289" s="43"/>
      <c r="Z289" s="44"/>
      <c r="AA289" s="45"/>
      <c r="AB289" s="46"/>
      <c r="AC289" s="54"/>
      <c r="AG289" s="53"/>
      <c r="AH289" s="35">
        <f>ROUND(I262*O294,0)-AC287</f>
        <v>209</v>
      </c>
      <c r="AI289" s="31"/>
    </row>
    <row r="290" spans="1:35" ht="17.100000000000001" customHeight="1" x14ac:dyDescent="0.15">
      <c r="A290" s="32">
        <v>32</v>
      </c>
      <c r="B290" s="33">
        <v>3156</v>
      </c>
      <c r="C290" s="34" t="s">
        <v>312</v>
      </c>
      <c r="D290" s="36"/>
      <c r="E290" s="29"/>
      <c r="F290" s="29"/>
      <c r="G290" s="37"/>
      <c r="H290" s="4"/>
      <c r="I290" s="39"/>
      <c r="J290" s="39"/>
      <c r="L290" s="21"/>
      <c r="M290" s="1088"/>
      <c r="N290" s="1089"/>
      <c r="O290" s="1089"/>
      <c r="P290" s="1090"/>
      <c r="Q290" s="20"/>
      <c r="R290" s="23"/>
      <c r="S290" s="4"/>
      <c r="T290" s="4"/>
      <c r="U290" s="4"/>
      <c r="V290" s="4"/>
      <c r="W290" s="21"/>
      <c r="X290" s="1172" t="s">
        <v>15</v>
      </c>
      <c r="Y290" s="25" t="s">
        <v>16</v>
      </c>
      <c r="Z290" s="26" t="s">
        <v>17</v>
      </c>
      <c r="AA290" s="1157">
        <v>0.7</v>
      </c>
      <c r="AB290" s="1179"/>
      <c r="AC290" s="36"/>
      <c r="AD290" s="58"/>
      <c r="AE290" s="58"/>
      <c r="AF290" s="58"/>
      <c r="AG290" s="29"/>
      <c r="AH290" s="35">
        <f>ROUND(ROUND(I262*O294,0)*AA290,0)-AC287</f>
        <v>140</v>
      </c>
      <c r="AI290" s="31"/>
    </row>
    <row r="291" spans="1:35" ht="17.100000000000001" customHeight="1" x14ac:dyDescent="0.15">
      <c r="A291" s="32">
        <v>32</v>
      </c>
      <c r="B291" s="33">
        <v>3531</v>
      </c>
      <c r="C291" s="34" t="s">
        <v>313</v>
      </c>
      <c r="D291" s="36"/>
      <c r="E291" s="29"/>
      <c r="F291" s="29"/>
      <c r="G291" s="37"/>
      <c r="H291" s="4"/>
      <c r="I291" s="39"/>
      <c r="J291" s="39"/>
      <c r="L291" s="21"/>
      <c r="M291" s="1088"/>
      <c r="N291" s="1089"/>
      <c r="O291" s="1089"/>
      <c r="P291" s="1090"/>
      <c r="Q291" s="24"/>
      <c r="R291" s="26"/>
      <c r="S291" s="25"/>
      <c r="T291" s="25"/>
      <c r="U291" s="25"/>
      <c r="V291" s="25"/>
      <c r="W291" s="38"/>
      <c r="X291" s="1173"/>
      <c r="Y291" s="25" t="s">
        <v>19</v>
      </c>
      <c r="Z291" s="26" t="s">
        <v>17</v>
      </c>
      <c r="AA291" s="1157">
        <v>0.5</v>
      </c>
      <c r="AB291" s="1179"/>
      <c r="AC291" s="36"/>
      <c r="AD291" s="58"/>
      <c r="AE291" s="58"/>
      <c r="AF291" s="58"/>
      <c r="AG291" s="29"/>
      <c r="AH291" s="35">
        <f>ROUND(ROUND(I262*O294,0)*AA291,0)-AC287</f>
        <v>94</v>
      </c>
      <c r="AI291" s="31"/>
    </row>
    <row r="292" spans="1:35" ht="17.100000000000001" customHeight="1" x14ac:dyDescent="0.15">
      <c r="A292" s="32">
        <v>32</v>
      </c>
      <c r="B292" s="33">
        <v>3157</v>
      </c>
      <c r="C292" s="34" t="s">
        <v>314</v>
      </c>
      <c r="D292" s="36"/>
      <c r="E292" s="29"/>
      <c r="F292" s="29"/>
      <c r="G292" s="37"/>
      <c r="H292" s="4"/>
      <c r="L292" s="21"/>
      <c r="M292" s="1088"/>
      <c r="N292" s="1089"/>
      <c r="O292" s="1089"/>
      <c r="P292" s="1090"/>
      <c r="Q292" s="1085" t="s">
        <v>22</v>
      </c>
      <c r="R292" s="1086"/>
      <c r="S292" s="1086"/>
      <c r="T292" s="1086"/>
      <c r="U292" s="40"/>
      <c r="V292" s="40"/>
      <c r="W292" s="41"/>
      <c r="X292" s="42"/>
      <c r="Y292" s="43"/>
      <c r="Z292" s="44"/>
      <c r="AA292" s="45"/>
      <c r="AB292" s="46"/>
      <c r="AC292" s="20"/>
      <c r="AD292" s="4"/>
      <c r="AE292" s="4"/>
      <c r="AF292" s="4"/>
      <c r="AG292" s="4"/>
      <c r="AH292" s="35">
        <f>ROUND(ROUND(I262*O294,0)*V294,0)-AC287</f>
        <v>197</v>
      </c>
      <c r="AI292" s="31"/>
    </row>
    <row r="293" spans="1:35" ht="17.100000000000001" customHeight="1" x14ac:dyDescent="0.15">
      <c r="A293" s="32">
        <v>32</v>
      </c>
      <c r="B293" s="33">
        <v>3158</v>
      </c>
      <c r="C293" s="34" t="s">
        <v>315</v>
      </c>
      <c r="D293" s="36"/>
      <c r="E293" s="29"/>
      <c r="F293" s="29"/>
      <c r="G293" s="37"/>
      <c r="H293" s="20"/>
      <c r="L293" s="21"/>
      <c r="M293" s="20"/>
      <c r="N293" s="39"/>
      <c r="O293" s="4"/>
      <c r="P293" s="21"/>
      <c r="Q293" s="1088"/>
      <c r="R293" s="1089"/>
      <c r="S293" s="1089"/>
      <c r="T293" s="1089"/>
      <c r="U293" s="23"/>
      <c r="V293" s="1158"/>
      <c r="W293" s="1159"/>
      <c r="X293" s="1172" t="s">
        <v>15</v>
      </c>
      <c r="Y293" s="25" t="s">
        <v>16</v>
      </c>
      <c r="Z293" s="26" t="s">
        <v>17</v>
      </c>
      <c r="AA293" s="1157">
        <v>0.7</v>
      </c>
      <c r="AB293" s="1179"/>
      <c r="AC293" s="36"/>
      <c r="AD293" s="4"/>
      <c r="AE293" s="4"/>
      <c r="AF293" s="4"/>
      <c r="AG293" s="29"/>
      <c r="AH293" s="35">
        <f>ROUND(ROUND(ROUND(I262*O294,0)*V294,0)*AA293,0)-AC287</f>
        <v>131</v>
      </c>
      <c r="AI293" s="31"/>
    </row>
    <row r="294" spans="1:35" ht="17.100000000000001" customHeight="1" x14ac:dyDescent="0.15">
      <c r="A294" s="32">
        <v>32</v>
      </c>
      <c r="B294" s="33">
        <v>3532</v>
      </c>
      <c r="C294" s="34" t="s">
        <v>316</v>
      </c>
      <c r="D294" s="36"/>
      <c r="E294" s="29"/>
      <c r="F294" s="29"/>
      <c r="G294" s="37"/>
      <c r="H294" s="20"/>
      <c r="L294" s="21"/>
      <c r="M294" s="24"/>
      <c r="N294" s="26" t="s">
        <v>17</v>
      </c>
      <c r="O294" s="1180">
        <v>0.96499999999999997</v>
      </c>
      <c r="P294" s="1181"/>
      <c r="Q294" s="1122"/>
      <c r="R294" s="1123"/>
      <c r="S294" s="1123"/>
      <c r="T294" s="1123"/>
      <c r="U294" s="26" t="s">
        <v>17</v>
      </c>
      <c r="V294" s="1170">
        <v>0.95</v>
      </c>
      <c r="W294" s="1171"/>
      <c r="X294" s="1173"/>
      <c r="Y294" s="25" t="s">
        <v>19</v>
      </c>
      <c r="Z294" s="26" t="s">
        <v>17</v>
      </c>
      <c r="AA294" s="1157">
        <v>0.5</v>
      </c>
      <c r="AB294" s="1179"/>
      <c r="AC294" s="56"/>
      <c r="AD294" s="25"/>
      <c r="AE294" s="25"/>
      <c r="AF294" s="25"/>
      <c r="AG294" s="57"/>
      <c r="AH294" s="35">
        <f>ROUND(ROUND(ROUND(I262*O294,0)*V294,0)*AA294,0)-AC287</f>
        <v>88</v>
      </c>
      <c r="AI294" s="31"/>
    </row>
    <row r="295" spans="1:35" ht="17.100000000000001" customHeight="1" x14ac:dyDescent="0.15">
      <c r="A295" s="17">
        <v>32</v>
      </c>
      <c r="B295" s="18">
        <v>2191</v>
      </c>
      <c r="C295" s="19" t="s">
        <v>317</v>
      </c>
      <c r="D295" s="73"/>
      <c r="E295" s="74"/>
      <c r="F295" s="74"/>
      <c r="G295" s="75"/>
      <c r="H295" s="47" t="s">
        <v>134</v>
      </c>
      <c r="I295" s="40"/>
      <c r="J295" s="40"/>
      <c r="K295" s="40"/>
      <c r="L295" s="41"/>
      <c r="M295" s="47"/>
      <c r="N295" s="48"/>
      <c r="O295" s="48"/>
      <c r="P295" s="49"/>
      <c r="Q295" s="4"/>
      <c r="R295" s="4"/>
      <c r="S295" s="23"/>
      <c r="T295" s="23"/>
      <c r="U295" s="4"/>
      <c r="V295" s="4"/>
      <c r="W295" s="41"/>
      <c r="X295" s="42"/>
      <c r="Y295" s="43"/>
      <c r="Z295" s="44"/>
      <c r="AA295" s="50"/>
      <c r="AB295" s="51"/>
      <c r="AC295" s="53"/>
      <c r="AD295" s="4"/>
      <c r="AE295" s="4"/>
      <c r="AF295" s="4"/>
      <c r="AG295" s="53"/>
      <c r="AH295" s="35">
        <f>ROUND(I298,0)</f>
        <v>188</v>
      </c>
      <c r="AI295" s="31"/>
    </row>
    <row r="296" spans="1:35" ht="17.100000000000001" customHeight="1" x14ac:dyDescent="0.15">
      <c r="A296" s="32">
        <v>32</v>
      </c>
      <c r="B296" s="33">
        <v>2192</v>
      </c>
      <c r="C296" s="34" t="s">
        <v>318</v>
      </c>
      <c r="D296" s="73"/>
      <c r="E296" s="74"/>
      <c r="F296" s="74"/>
      <c r="G296" s="75"/>
      <c r="H296" s="20"/>
      <c r="L296" s="21"/>
      <c r="M296" s="20"/>
      <c r="P296" s="21"/>
      <c r="Q296" s="20"/>
      <c r="R296" s="23"/>
      <c r="S296" s="4"/>
      <c r="T296" s="4"/>
      <c r="U296" s="4"/>
      <c r="V296" s="4"/>
      <c r="W296" s="21"/>
      <c r="X296" s="1172" t="s">
        <v>15</v>
      </c>
      <c r="Y296" s="25" t="s">
        <v>16</v>
      </c>
      <c r="Z296" s="26" t="s">
        <v>17</v>
      </c>
      <c r="AA296" s="1170">
        <v>0.7</v>
      </c>
      <c r="AB296" s="1171"/>
      <c r="AC296" s="53"/>
      <c r="AD296" s="4"/>
      <c r="AE296" s="4"/>
      <c r="AF296" s="4"/>
      <c r="AG296" s="53"/>
      <c r="AH296" s="35">
        <f>ROUND(I298*AA296,0)</f>
        <v>132</v>
      </c>
      <c r="AI296" s="31"/>
    </row>
    <row r="297" spans="1:35" ht="17.100000000000001" customHeight="1" x14ac:dyDescent="0.15">
      <c r="A297" s="32">
        <v>32</v>
      </c>
      <c r="B297" s="33">
        <v>2539</v>
      </c>
      <c r="C297" s="34" t="s">
        <v>319</v>
      </c>
      <c r="D297" s="73"/>
      <c r="E297" s="74"/>
      <c r="F297" s="74"/>
      <c r="G297" s="75"/>
      <c r="H297" s="20"/>
      <c r="L297" s="21"/>
      <c r="M297" s="20"/>
      <c r="P297" s="21"/>
      <c r="Q297" s="24"/>
      <c r="R297" s="26"/>
      <c r="S297" s="25"/>
      <c r="T297" s="25"/>
      <c r="U297" s="25"/>
      <c r="V297" s="25"/>
      <c r="W297" s="38"/>
      <c r="X297" s="1173"/>
      <c r="Y297" s="25" t="s">
        <v>19</v>
      </c>
      <c r="Z297" s="26" t="s">
        <v>17</v>
      </c>
      <c r="AA297" s="1170">
        <v>0.5</v>
      </c>
      <c r="AB297" s="1171"/>
      <c r="AC297" s="53"/>
      <c r="AD297" s="4"/>
      <c r="AE297" s="4"/>
      <c r="AF297" s="4"/>
      <c r="AG297" s="53"/>
      <c r="AH297" s="35">
        <f>ROUND(I298*AA297,0)</f>
        <v>94</v>
      </c>
      <c r="AI297" s="31"/>
    </row>
    <row r="298" spans="1:35" ht="17.100000000000001" customHeight="1" x14ac:dyDescent="0.15">
      <c r="A298" s="32">
        <v>32</v>
      </c>
      <c r="B298" s="33">
        <v>2193</v>
      </c>
      <c r="C298" s="34" t="s">
        <v>320</v>
      </c>
      <c r="D298" s="54"/>
      <c r="E298" s="53"/>
      <c r="F298" s="53"/>
      <c r="G298" s="59"/>
      <c r="H298" s="20"/>
      <c r="I298" s="1108">
        <v>188</v>
      </c>
      <c r="J298" s="1108"/>
      <c r="K298" s="4" t="s">
        <v>21</v>
      </c>
      <c r="L298" s="21"/>
      <c r="M298" s="20"/>
      <c r="N298" s="39"/>
      <c r="O298" s="4"/>
      <c r="P298" s="21"/>
      <c r="Q298" s="1085" t="s">
        <v>22</v>
      </c>
      <c r="R298" s="1086"/>
      <c r="S298" s="1086"/>
      <c r="T298" s="1086"/>
      <c r="U298" s="40"/>
      <c r="V298" s="40"/>
      <c r="W298" s="41"/>
      <c r="X298" s="42"/>
      <c r="Y298" s="43"/>
      <c r="Z298" s="44"/>
      <c r="AA298" s="45"/>
      <c r="AB298" s="46"/>
      <c r="AC298" s="53"/>
      <c r="AE298" s="4"/>
      <c r="AF298" s="4"/>
      <c r="AG298" s="53"/>
      <c r="AH298" s="35">
        <f>ROUND(I298*V300,0)</f>
        <v>179</v>
      </c>
      <c r="AI298" s="31"/>
    </row>
    <row r="299" spans="1:35" ht="17.100000000000001" customHeight="1" x14ac:dyDescent="0.15">
      <c r="A299" s="32">
        <v>32</v>
      </c>
      <c r="B299" s="33">
        <v>2194</v>
      </c>
      <c r="C299" s="34" t="s">
        <v>321</v>
      </c>
      <c r="D299" s="54"/>
      <c r="E299" s="53"/>
      <c r="F299" s="53"/>
      <c r="G299" s="59"/>
      <c r="H299" s="20"/>
      <c r="I299" s="2"/>
      <c r="J299" s="2"/>
      <c r="K299" s="2"/>
      <c r="L299" s="21"/>
      <c r="M299" s="20"/>
      <c r="N299" s="39"/>
      <c r="O299" s="4"/>
      <c r="P299" s="21"/>
      <c r="Q299" s="1088"/>
      <c r="R299" s="1089"/>
      <c r="S299" s="1089"/>
      <c r="T299" s="1089"/>
      <c r="U299" s="23"/>
      <c r="V299" s="1158"/>
      <c r="W299" s="1159"/>
      <c r="X299" s="1172" t="s">
        <v>15</v>
      </c>
      <c r="Y299" s="25" t="s">
        <v>16</v>
      </c>
      <c r="Z299" s="26" t="s">
        <v>17</v>
      </c>
      <c r="AA299" s="1170">
        <v>0.7</v>
      </c>
      <c r="AB299" s="1171"/>
      <c r="AC299" s="53"/>
      <c r="AE299" s="4"/>
      <c r="AF299" s="4"/>
      <c r="AG299" s="53"/>
      <c r="AH299" s="35">
        <f>ROUND(ROUND(I298*V300,0)*AA299,0)</f>
        <v>125</v>
      </c>
      <c r="AI299" s="31"/>
    </row>
    <row r="300" spans="1:35" ht="17.100000000000001" customHeight="1" x14ac:dyDescent="0.15">
      <c r="A300" s="32">
        <v>32</v>
      </c>
      <c r="B300" s="33">
        <v>2540</v>
      </c>
      <c r="C300" s="34" t="s">
        <v>322</v>
      </c>
      <c r="D300" s="54"/>
      <c r="E300" s="53"/>
      <c r="F300" s="53"/>
      <c r="G300" s="59"/>
      <c r="H300" s="20"/>
      <c r="I300" s="2"/>
      <c r="J300" s="2"/>
      <c r="K300" s="2"/>
      <c r="L300" s="21"/>
      <c r="M300" s="24"/>
      <c r="N300" s="15"/>
      <c r="O300" s="25"/>
      <c r="P300" s="38"/>
      <c r="Q300" s="1122"/>
      <c r="R300" s="1123"/>
      <c r="S300" s="1123"/>
      <c r="T300" s="1123"/>
      <c r="U300" s="26" t="s">
        <v>17</v>
      </c>
      <c r="V300" s="1170">
        <v>0.95</v>
      </c>
      <c r="W300" s="1171"/>
      <c r="X300" s="1173"/>
      <c r="Y300" s="25" t="s">
        <v>19</v>
      </c>
      <c r="Z300" s="26" t="s">
        <v>17</v>
      </c>
      <c r="AA300" s="1170">
        <v>0.5</v>
      </c>
      <c r="AB300" s="1171"/>
      <c r="AC300" s="53"/>
      <c r="AE300" s="4"/>
      <c r="AF300" s="4"/>
      <c r="AG300" s="53"/>
      <c r="AH300" s="35">
        <f>ROUND(ROUND(I298*V300,0)*AA300,0)</f>
        <v>90</v>
      </c>
      <c r="AI300" s="31"/>
    </row>
    <row r="301" spans="1:35" ht="17.100000000000001" customHeight="1" x14ac:dyDescent="0.15">
      <c r="A301" s="32">
        <v>32</v>
      </c>
      <c r="B301" s="33">
        <v>2195</v>
      </c>
      <c r="C301" s="34" t="s">
        <v>323</v>
      </c>
      <c r="D301" s="54"/>
      <c r="E301" s="53"/>
      <c r="F301" s="53"/>
      <c r="G301" s="59"/>
      <c r="H301" s="20"/>
      <c r="I301" s="2"/>
      <c r="J301" s="2"/>
      <c r="K301" s="2"/>
      <c r="L301" s="21"/>
      <c r="M301" s="1085" t="s">
        <v>26</v>
      </c>
      <c r="N301" s="1086"/>
      <c r="O301" s="1086"/>
      <c r="P301" s="1087"/>
      <c r="Q301" s="4"/>
      <c r="R301" s="4"/>
      <c r="S301" s="23"/>
      <c r="T301" s="23"/>
      <c r="U301" s="4"/>
      <c r="V301" s="4"/>
      <c r="W301" s="41"/>
      <c r="X301" s="42"/>
      <c r="Y301" s="43"/>
      <c r="Z301" s="44"/>
      <c r="AA301" s="45"/>
      <c r="AB301" s="46"/>
      <c r="AC301" s="53"/>
      <c r="AD301" s="4"/>
      <c r="AE301" s="4"/>
      <c r="AF301" s="4"/>
      <c r="AG301" s="53"/>
      <c r="AH301" s="35">
        <f>ROUND(I298*O306,0)</f>
        <v>181</v>
      </c>
      <c r="AI301" s="31"/>
    </row>
    <row r="302" spans="1:35" ht="17.100000000000001" customHeight="1" x14ac:dyDescent="0.15">
      <c r="A302" s="32">
        <v>32</v>
      </c>
      <c r="B302" s="33">
        <v>2196</v>
      </c>
      <c r="C302" s="34" t="s">
        <v>324</v>
      </c>
      <c r="D302" s="54"/>
      <c r="E302" s="53"/>
      <c r="F302" s="53"/>
      <c r="G302" s="59"/>
      <c r="H302" s="4"/>
      <c r="I302" s="39"/>
      <c r="J302" s="39"/>
      <c r="L302" s="21"/>
      <c r="M302" s="1088"/>
      <c r="N302" s="1089"/>
      <c r="O302" s="1089"/>
      <c r="P302" s="1090"/>
      <c r="Q302" s="20"/>
      <c r="R302" s="23"/>
      <c r="S302" s="4"/>
      <c r="T302" s="4"/>
      <c r="U302" s="4"/>
      <c r="V302" s="4"/>
      <c r="W302" s="21"/>
      <c r="X302" s="1172" t="s">
        <v>15</v>
      </c>
      <c r="Y302" s="25" t="s">
        <v>16</v>
      </c>
      <c r="Z302" s="26" t="s">
        <v>17</v>
      </c>
      <c r="AA302" s="1157">
        <v>0.7</v>
      </c>
      <c r="AB302" s="1179"/>
      <c r="AC302" s="53"/>
      <c r="AD302" s="4"/>
      <c r="AE302" s="4"/>
      <c r="AF302" s="4"/>
      <c r="AG302" s="53"/>
      <c r="AH302" s="35">
        <f>ROUND(ROUND(I298*O306,0)*AA302,0)</f>
        <v>127</v>
      </c>
      <c r="AI302" s="31"/>
    </row>
    <row r="303" spans="1:35" ht="17.100000000000001" customHeight="1" x14ac:dyDescent="0.15">
      <c r="A303" s="32">
        <v>32</v>
      </c>
      <c r="B303" s="33">
        <v>2541</v>
      </c>
      <c r="C303" s="34" t="s">
        <v>325</v>
      </c>
      <c r="D303" s="54"/>
      <c r="E303" s="53"/>
      <c r="F303" s="53"/>
      <c r="G303" s="59"/>
      <c r="H303" s="4"/>
      <c r="I303" s="39"/>
      <c r="J303" s="39"/>
      <c r="L303" s="21"/>
      <c r="M303" s="1088"/>
      <c r="N303" s="1089"/>
      <c r="O303" s="1089"/>
      <c r="P303" s="1090"/>
      <c r="Q303" s="24"/>
      <c r="R303" s="26"/>
      <c r="S303" s="25"/>
      <c r="T303" s="25"/>
      <c r="U303" s="25"/>
      <c r="V303" s="25"/>
      <c r="W303" s="38"/>
      <c r="X303" s="1173"/>
      <c r="Y303" s="25" t="s">
        <v>19</v>
      </c>
      <c r="Z303" s="26" t="s">
        <v>17</v>
      </c>
      <c r="AA303" s="1157">
        <v>0.5</v>
      </c>
      <c r="AB303" s="1179"/>
      <c r="AC303" s="53"/>
      <c r="AD303" s="4"/>
      <c r="AE303" s="4"/>
      <c r="AF303" s="4"/>
      <c r="AG303" s="53"/>
      <c r="AH303" s="35">
        <f>ROUND(ROUND(I298*O306,0)*AA303,0)</f>
        <v>91</v>
      </c>
      <c r="AI303" s="31"/>
    </row>
    <row r="304" spans="1:35" ht="17.100000000000001" customHeight="1" x14ac:dyDescent="0.15">
      <c r="A304" s="32">
        <v>32</v>
      </c>
      <c r="B304" s="33">
        <v>2197</v>
      </c>
      <c r="C304" s="34" t="s">
        <v>326</v>
      </c>
      <c r="D304" s="54"/>
      <c r="E304" s="53"/>
      <c r="F304" s="53"/>
      <c r="G304" s="59"/>
      <c r="H304" s="4"/>
      <c r="L304" s="21"/>
      <c r="M304" s="1088"/>
      <c r="N304" s="1089"/>
      <c r="O304" s="1089"/>
      <c r="P304" s="1090"/>
      <c r="Q304" s="1085" t="s">
        <v>22</v>
      </c>
      <c r="R304" s="1086"/>
      <c r="S304" s="1086"/>
      <c r="T304" s="1086"/>
      <c r="U304" s="40"/>
      <c r="V304" s="40"/>
      <c r="W304" s="41"/>
      <c r="X304" s="42"/>
      <c r="Y304" s="43"/>
      <c r="Z304" s="44"/>
      <c r="AA304" s="45"/>
      <c r="AB304" s="46"/>
      <c r="AC304" s="53"/>
      <c r="AD304" s="4"/>
      <c r="AE304" s="4"/>
      <c r="AF304" s="4"/>
      <c r="AG304" s="53"/>
      <c r="AH304" s="35">
        <f>ROUND(ROUND(I298*O306,0)*V306,0)</f>
        <v>172</v>
      </c>
      <c r="AI304" s="31"/>
    </row>
    <row r="305" spans="1:35" ht="17.100000000000001" customHeight="1" x14ac:dyDescent="0.15">
      <c r="A305" s="32">
        <v>32</v>
      </c>
      <c r="B305" s="33">
        <v>2198</v>
      </c>
      <c r="C305" s="34" t="s">
        <v>327</v>
      </c>
      <c r="D305" s="54"/>
      <c r="E305" s="53"/>
      <c r="F305" s="53"/>
      <c r="G305" s="59"/>
      <c r="H305" s="20"/>
      <c r="L305" s="21"/>
      <c r="M305" s="20"/>
      <c r="N305" s="39"/>
      <c r="O305" s="4"/>
      <c r="P305" s="21"/>
      <c r="Q305" s="1088"/>
      <c r="R305" s="1089"/>
      <c r="S305" s="1089"/>
      <c r="T305" s="1089"/>
      <c r="U305" s="23"/>
      <c r="V305" s="1158"/>
      <c r="W305" s="1159"/>
      <c r="X305" s="1172" t="s">
        <v>15</v>
      </c>
      <c r="Y305" s="25" t="s">
        <v>16</v>
      </c>
      <c r="Z305" s="26" t="s">
        <v>17</v>
      </c>
      <c r="AA305" s="1157">
        <v>0.7</v>
      </c>
      <c r="AB305" s="1179"/>
      <c r="AC305" s="53"/>
      <c r="AD305" s="4"/>
      <c r="AE305" s="4"/>
      <c r="AF305" s="4"/>
      <c r="AG305" s="53"/>
      <c r="AH305" s="35">
        <f>ROUND(ROUND(ROUND(I298*O306,0)*V306,0)*AA305,0)</f>
        <v>120</v>
      </c>
      <c r="AI305" s="31"/>
    </row>
    <row r="306" spans="1:35" ht="17.100000000000001" customHeight="1" x14ac:dyDescent="0.15">
      <c r="A306" s="32">
        <v>32</v>
      </c>
      <c r="B306" s="33">
        <v>2542</v>
      </c>
      <c r="C306" s="34" t="s">
        <v>328</v>
      </c>
      <c r="D306" s="54"/>
      <c r="E306" s="53"/>
      <c r="F306" s="53"/>
      <c r="G306" s="59"/>
      <c r="H306" s="20"/>
      <c r="L306" s="21"/>
      <c r="M306" s="24"/>
      <c r="N306" s="26" t="s">
        <v>17</v>
      </c>
      <c r="O306" s="1180">
        <v>0.96499999999999997</v>
      </c>
      <c r="P306" s="1181"/>
      <c r="Q306" s="1122"/>
      <c r="R306" s="1123"/>
      <c r="S306" s="1123"/>
      <c r="T306" s="1123"/>
      <c r="U306" s="26" t="s">
        <v>17</v>
      </c>
      <c r="V306" s="1170">
        <v>0.95</v>
      </c>
      <c r="W306" s="1171"/>
      <c r="X306" s="1173"/>
      <c r="Y306" s="25" t="s">
        <v>19</v>
      </c>
      <c r="Z306" s="26" t="s">
        <v>17</v>
      </c>
      <c r="AA306" s="1157">
        <v>0.5</v>
      </c>
      <c r="AB306" s="1179"/>
      <c r="AC306" s="53"/>
      <c r="AD306" s="25"/>
      <c r="AE306" s="25"/>
      <c r="AF306" s="4"/>
      <c r="AG306" s="53"/>
      <c r="AH306" s="35">
        <f>ROUND(ROUND(ROUND(I298*O306,0)*V306,0)*AA306,0)</f>
        <v>86</v>
      </c>
      <c r="AI306" s="31"/>
    </row>
    <row r="307" spans="1:35" ht="17.100000000000001" customHeight="1" x14ac:dyDescent="0.15">
      <c r="A307" s="32">
        <v>32</v>
      </c>
      <c r="B307" s="33">
        <v>3161</v>
      </c>
      <c r="C307" s="34" t="s">
        <v>329</v>
      </c>
      <c r="D307" s="36"/>
      <c r="E307" s="29"/>
      <c r="F307" s="29"/>
      <c r="G307" s="37"/>
      <c r="H307" s="20"/>
      <c r="L307" s="21"/>
      <c r="M307" s="47"/>
      <c r="N307" s="48"/>
      <c r="O307" s="48"/>
      <c r="P307" s="49"/>
      <c r="Q307" s="4"/>
      <c r="R307" s="4"/>
      <c r="S307" s="23"/>
      <c r="T307" s="23"/>
      <c r="U307" s="4"/>
      <c r="V307" s="4"/>
      <c r="W307" s="41"/>
      <c r="X307" s="42"/>
      <c r="Y307" s="43"/>
      <c r="Z307" s="44"/>
      <c r="AA307" s="50"/>
      <c r="AB307" s="51"/>
      <c r="AC307" s="1085" t="s">
        <v>33</v>
      </c>
      <c r="AD307" s="1086"/>
      <c r="AE307" s="1086"/>
      <c r="AF307" s="1086"/>
      <c r="AG307" s="1086"/>
      <c r="AH307" s="35">
        <f>ROUND(I298,0)-AC311</f>
        <v>178</v>
      </c>
      <c r="AI307" s="31"/>
    </row>
    <row r="308" spans="1:35" ht="17.100000000000001" customHeight="1" x14ac:dyDescent="0.15">
      <c r="A308" s="32">
        <v>32</v>
      </c>
      <c r="B308" s="33">
        <v>3162</v>
      </c>
      <c r="C308" s="34" t="s">
        <v>330</v>
      </c>
      <c r="D308" s="36"/>
      <c r="E308" s="29"/>
      <c r="F308" s="29"/>
      <c r="G308" s="37"/>
      <c r="H308" s="20"/>
      <c r="L308" s="21"/>
      <c r="M308" s="20"/>
      <c r="P308" s="21"/>
      <c r="Q308" s="20"/>
      <c r="R308" s="23"/>
      <c r="S308" s="4"/>
      <c r="T308" s="4"/>
      <c r="U308" s="4"/>
      <c r="V308" s="4"/>
      <c r="W308" s="21"/>
      <c r="X308" s="1172" t="s">
        <v>15</v>
      </c>
      <c r="Y308" s="25" t="s">
        <v>16</v>
      </c>
      <c r="Z308" s="26" t="s">
        <v>17</v>
      </c>
      <c r="AA308" s="1170">
        <v>0.7</v>
      </c>
      <c r="AB308" s="1171"/>
      <c r="AC308" s="1088"/>
      <c r="AD308" s="1089"/>
      <c r="AE308" s="1089"/>
      <c r="AF308" s="1089"/>
      <c r="AG308" s="1089"/>
      <c r="AH308" s="35">
        <f>ROUND(I298*AA308,0)-AC311</f>
        <v>122</v>
      </c>
      <c r="AI308" s="31"/>
    </row>
    <row r="309" spans="1:35" ht="17.100000000000001" customHeight="1" x14ac:dyDescent="0.15">
      <c r="A309" s="32">
        <v>32</v>
      </c>
      <c r="B309" s="33">
        <v>3557</v>
      </c>
      <c r="C309" s="34" t="s">
        <v>331</v>
      </c>
      <c r="D309" s="36"/>
      <c r="E309" s="29"/>
      <c r="F309" s="29"/>
      <c r="G309" s="37"/>
      <c r="H309" s="20"/>
      <c r="L309" s="21"/>
      <c r="M309" s="20"/>
      <c r="P309" s="21"/>
      <c r="Q309" s="24"/>
      <c r="R309" s="26"/>
      <c r="S309" s="25"/>
      <c r="T309" s="25"/>
      <c r="U309" s="25"/>
      <c r="V309" s="25"/>
      <c r="W309" s="38"/>
      <c r="X309" s="1173"/>
      <c r="Y309" s="25" t="s">
        <v>19</v>
      </c>
      <c r="Z309" s="26" t="s">
        <v>17</v>
      </c>
      <c r="AA309" s="1170">
        <v>0.5</v>
      </c>
      <c r="AB309" s="1171"/>
      <c r="AC309" s="1088"/>
      <c r="AD309" s="1089"/>
      <c r="AE309" s="1089"/>
      <c r="AF309" s="1089"/>
      <c r="AG309" s="1089"/>
      <c r="AH309" s="35">
        <f>ROUND(I298*AA309,0)-AC311</f>
        <v>84</v>
      </c>
      <c r="AI309" s="31"/>
    </row>
    <row r="310" spans="1:35" ht="17.100000000000001" customHeight="1" x14ac:dyDescent="0.15">
      <c r="A310" s="32">
        <v>32</v>
      </c>
      <c r="B310" s="33">
        <v>3163</v>
      </c>
      <c r="C310" s="34" t="s">
        <v>332</v>
      </c>
      <c r="D310" s="36"/>
      <c r="E310" s="29"/>
      <c r="F310" s="29"/>
      <c r="G310" s="37"/>
      <c r="H310" s="20"/>
      <c r="I310" s="2"/>
      <c r="J310" s="2"/>
      <c r="K310" s="2"/>
      <c r="L310" s="21"/>
      <c r="M310" s="20"/>
      <c r="N310" s="39"/>
      <c r="O310" s="4"/>
      <c r="P310" s="21"/>
      <c r="Q310" s="1085" t="s">
        <v>22</v>
      </c>
      <c r="R310" s="1086"/>
      <c r="S310" s="1086"/>
      <c r="T310" s="1086"/>
      <c r="U310" s="40"/>
      <c r="V310" s="40"/>
      <c r="W310" s="41"/>
      <c r="X310" s="42"/>
      <c r="Y310" s="43"/>
      <c r="Z310" s="44"/>
      <c r="AA310" s="45"/>
      <c r="AB310" s="46"/>
      <c r="AC310" s="1088"/>
      <c r="AD310" s="1089"/>
      <c r="AE310" s="1089"/>
      <c r="AF310" s="1089"/>
      <c r="AG310" s="1089"/>
      <c r="AH310" s="35">
        <f>ROUND(I298*V312,0)-AC311</f>
        <v>169</v>
      </c>
      <c r="AI310" s="31"/>
    </row>
    <row r="311" spans="1:35" ht="17.100000000000001" customHeight="1" x14ac:dyDescent="0.15">
      <c r="A311" s="32">
        <v>32</v>
      </c>
      <c r="B311" s="33">
        <v>3164</v>
      </c>
      <c r="C311" s="34" t="s">
        <v>333</v>
      </c>
      <c r="D311" s="36"/>
      <c r="E311" s="29"/>
      <c r="F311" s="29"/>
      <c r="G311" s="37"/>
      <c r="H311" s="20"/>
      <c r="I311" s="2"/>
      <c r="J311" s="2"/>
      <c r="K311" s="2"/>
      <c r="L311" s="21"/>
      <c r="M311" s="20"/>
      <c r="N311" s="39"/>
      <c r="O311" s="4"/>
      <c r="P311" s="21"/>
      <c r="Q311" s="1088"/>
      <c r="R311" s="1089"/>
      <c r="S311" s="1089"/>
      <c r="T311" s="1089"/>
      <c r="U311" s="23"/>
      <c r="V311" s="1158"/>
      <c r="W311" s="1159"/>
      <c r="X311" s="1172" t="s">
        <v>15</v>
      </c>
      <c r="Y311" s="25" t="s">
        <v>16</v>
      </c>
      <c r="Z311" s="26" t="s">
        <v>17</v>
      </c>
      <c r="AA311" s="1170">
        <v>0.7</v>
      </c>
      <c r="AB311" s="1171"/>
      <c r="AC311" s="1175">
        <f>AC203</f>
        <v>10</v>
      </c>
      <c r="AD311" s="1175"/>
      <c r="AE311" s="1176" t="s">
        <v>38</v>
      </c>
      <c r="AF311" s="1177"/>
      <c r="AG311" s="1178"/>
      <c r="AH311" s="35">
        <f>ROUND(ROUND(I298*V312,0)*AA311,0)-AC311</f>
        <v>115</v>
      </c>
      <c r="AI311" s="31"/>
    </row>
    <row r="312" spans="1:35" ht="17.100000000000001" customHeight="1" x14ac:dyDescent="0.15">
      <c r="A312" s="32">
        <v>32</v>
      </c>
      <c r="B312" s="33">
        <v>3558</v>
      </c>
      <c r="C312" s="34" t="s">
        <v>334</v>
      </c>
      <c r="D312" s="36"/>
      <c r="E312" s="29"/>
      <c r="F312" s="29"/>
      <c r="G312" s="37"/>
      <c r="H312" s="20"/>
      <c r="I312" s="2"/>
      <c r="J312" s="2"/>
      <c r="K312" s="2"/>
      <c r="L312" s="21"/>
      <c r="M312" s="24"/>
      <c r="N312" s="15"/>
      <c r="O312" s="25"/>
      <c r="P312" s="38"/>
      <c r="Q312" s="1122"/>
      <c r="R312" s="1123"/>
      <c r="S312" s="1123"/>
      <c r="T312" s="1123"/>
      <c r="U312" s="26" t="s">
        <v>17</v>
      </c>
      <c r="V312" s="1170">
        <v>0.95</v>
      </c>
      <c r="W312" s="1171"/>
      <c r="X312" s="1173"/>
      <c r="Y312" s="25" t="s">
        <v>19</v>
      </c>
      <c r="Z312" s="26" t="s">
        <v>17</v>
      </c>
      <c r="AA312" s="1170">
        <v>0.5</v>
      </c>
      <c r="AB312" s="1171"/>
      <c r="AC312" s="52"/>
      <c r="AD312" s="52"/>
      <c r="AE312" s="4"/>
      <c r="AF312" s="4"/>
      <c r="AG312" s="53"/>
      <c r="AH312" s="35">
        <f>ROUND(ROUND(I298*V312,0)*AA312,0)-AC311</f>
        <v>80</v>
      </c>
      <c r="AI312" s="31"/>
    </row>
    <row r="313" spans="1:35" ht="17.100000000000001" customHeight="1" x14ac:dyDescent="0.15">
      <c r="A313" s="32">
        <v>32</v>
      </c>
      <c r="B313" s="33">
        <v>3165</v>
      </c>
      <c r="C313" s="34" t="s">
        <v>335</v>
      </c>
      <c r="D313" s="36"/>
      <c r="E313" s="29"/>
      <c r="F313" s="29"/>
      <c r="G313" s="37"/>
      <c r="H313" s="20"/>
      <c r="I313" s="1129"/>
      <c r="J313" s="1129"/>
      <c r="L313" s="21"/>
      <c r="M313" s="1085" t="s">
        <v>26</v>
      </c>
      <c r="N313" s="1086"/>
      <c r="O313" s="1086"/>
      <c r="P313" s="1087"/>
      <c r="Q313" s="4"/>
      <c r="R313" s="4"/>
      <c r="S313" s="23"/>
      <c r="T313" s="23"/>
      <c r="U313" s="4"/>
      <c r="V313" s="4"/>
      <c r="W313" s="41"/>
      <c r="X313" s="42"/>
      <c r="Y313" s="43"/>
      <c r="Z313" s="44"/>
      <c r="AA313" s="45"/>
      <c r="AB313" s="46"/>
      <c r="AC313" s="54"/>
      <c r="AG313" s="53"/>
      <c r="AH313" s="35">
        <f>ROUND(I298*O318,0)-AC311</f>
        <v>171</v>
      </c>
      <c r="AI313" s="31"/>
    </row>
    <row r="314" spans="1:35" ht="17.100000000000001" customHeight="1" x14ac:dyDescent="0.15">
      <c r="A314" s="32">
        <v>32</v>
      </c>
      <c r="B314" s="33">
        <v>3166</v>
      </c>
      <c r="C314" s="34" t="s">
        <v>336</v>
      </c>
      <c r="D314" s="36"/>
      <c r="E314" s="29"/>
      <c r="F314" s="29"/>
      <c r="G314" s="37"/>
      <c r="H314" s="4"/>
      <c r="I314" s="39"/>
      <c r="J314" s="39"/>
      <c r="L314" s="21"/>
      <c r="M314" s="1088"/>
      <c r="N314" s="1089"/>
      <c r="O314" s="1089"/>
      <c r="P314" s="1090"/>
      <c r="Q314" s="20"/>
      <c r="R314" s="23"/>
      <c r="S314" s="4"/>
      <c r="T314" s="4"/>
      <c r="U314" s="4"/>
      <c r="V314" s="4"/>
      <c r="W314" s="21"/>
      <c r="X314" s="1172" t="s">
        <v>15</v>
      </c>
      <c r="Y314" s="25" t="s">
        <v>16</v>
      </c>
      <c r="Z314" s="26" t="s">
        <v>17</v>
      </c>
      <c r="AA314" s="1157">
        <v>0.7</v>
      </c>
      <c r="AB314" s="1179"/>
      <c r="AC314" s="55"/>
      <c r="AG314" s="29"/>
      <c r="AH314" s="35">
        <f>ROUND(ROUND(I298*O318,0)*AA314,0)-AC311</f>
        <v>117</v>
      </c>
      <c r="AI314" s="31"/>
    </row>
    <row r="315" spans="1:35" ht="17.100000000000001" customHeight="1" x14ac:dyDescent="0.15">
      <c r="A315" s="32">
        <v>32</v>
      </c>
      <c r="B315" s="33">
        <v>3559</v>
      </c>
      <c r="C315" s="34" t="s">
        <v>337</v>
      </c>
      <c r="D315" s="36"/>
      <c r="E315" s="29"/>
      <c r="F315" s="29"/>
      <c r="G315" s="37"/>
      <c r="H315" s="4"/>
      <c r="I315" s="39"/>
      <c r="J315" s="39"/>
      <c r="L315" s="21"/>
      <c r="M315" s="1088"/>
      <c r="N315" s="1089"/>
      <c r="O315" s="1089"/>
      <c r="P315" s="1090"/>
      <c r="Q315" s="24"/>
      <c r="R315" s="26"/>
      <c r="S315" s="25"/>
      <c r="T315" s="25"/>
      <c r="U315" s="25"/>
      <c r="V315" s="25"/>
      <c r="W315" s="38"/>
      <c r="X315" s="1173"/>
      <c r="Y315" s="25" t="s">
        <v>19</v>
      </c>
      <c r="Z315" s="26" t="s">
        <v>17</v>
      </c>
      <c r="AA315" s="1157">
        <v>0.5</v>
      </c>
      <c r="AB315" s="1179"/>
      <c r="AC315" s="55"/>
      <c r="AG315" s="29"/>
      <c r="AH315" s="35">
        <f>ROUND(ROUND(I298*O318,0)*AA315,0)-AC311</f>
        <v>81</v>
      </c>
      <c r="AI315" s="31"/>
    </row>
    <row r="316" spans="1:35" ht="17.100000000000001" customHeight="1" x14ac:dyDescent="0.15">
      <c r="A316" s="32">
        <v>32</v>
      </c>
      <c r="B316" s="33">
        <v>3167</v>
      </c>
      <c r="C316" s="34" t="s">
        <v>338</v>
      </c>
      <c r="D316" s="36"/>
      <c r="E316" s="29"/>
      <c r="F316" s="29"/>
      <c r="G316" s="37"/>
      <c r="H316" s="4"/>
      <c r="L316" s="21"/>
      <c r="M316" s="1088"/>
      <c r="N316" s="1089"/>
      <c r="O316" s="1089"/>
      <c r="P316" s="1090"/>
      <c r="Q316" s="1085" t="s">
        <v>22</v>
      </c>
      <c r="R316" s="1086"/>
      <c r="S316" s="1086"/>
      <c r="T316" s="1086"/>
      <c r="U316" s="40"/>
      <c r="V316" s="40"/>
      <c r="W316" s="41"/>
      <c r="X316" s="42"/>
      <c r="Y316" s="43"/>
      <c r="Z316" s="44"/>
      <c r="AA316" s="45"/>
      <c r="AB316" s="46"/>
      <c r="AC316" s="20"/>
      <c r="AD316" s="4"/>
      <c r="AE316" s="4"/>
      <c r="AF316" s="4"/>
      <c r="AG316" s="4"/>
      <c r="AH316" s="35">
        <f>ROUND(ROUND(I298*O318,0)*V318,0)-AC311</f>
        <v>162</v>
      </c>
      <c r="AI316" s="31"/>
    </row>
    <row r="317" spans="1:35" ht="17.100000000000001" customHeight="1" x14ac:dyDescent="0.15">
      <c r="A317" s="32">
        <v>32</v>
      </c>
      <c r="B317" s="33">
        <v>3168</v>
      </c>
      <c r="C317" s="34" t="s">
        <v>339</v>
      </c>
      <c r="D317" s="36"/>
      <c r="E317" s="29"/>
      <c r="F317" s="29"/>
      <c r="G317" s="37"/>
      <c r="H317" s="20"/>
      <c r="L317" s="21"/>
      <c r="M317" s="20"/>
      <c r="N317" s="39"/>
      <c r="O317" s="4"/>
      <c r="P317" s="21"/>
      <c r="Q317" s="1088"/>
      <c r="R317" s="1089"/>
      <c r="S317" s="1089"/>
      <c r="T317" s="1089"/>
      <c r="U317" s="23"/>
      <c r="V317" s="1158"/>
      <c r="W317" s="1159"/>
      <c r="X317" s="1172" t="s">
        <v>15</v>
      </c>
      <c r="Y317" s="25" t="s">
        <v>16</v>
      </c>
      <c r="Z317" s="26" t="s">
        <v>17</v>
      </c>
      <c r="AA317" s="1157">
        <v>0.7</v>
      </c>
      <c r="AB317" s="1179"/>
      <c r="AC317" s="36"/>
      <c r="AD317" s="4"/>
      <c r="AE317" s="4"/>
      <c r="AF317" s="4"/>
      <c r="AG317" s="29"/>
      <c r="AH317" s="35">
        <f>ROUND(ROUND(ROUND(I298*O318,0)*V318,0)*AA317,0)-AC311</f>
        <v>110</v>
      </c>
      <c r="AI317" s="31"/>
    </row>
    <row r="318" spans="1:35" ht="17.100000000000001" customHeight="1" x14ac:dyDescent="0.15">
      <c r="A318" s="32">
        <v>32</v>
      </c>
      <c r="B318" s="33">
        <v>3560</v>
      </c>
      <c r="C318" s="34" t="s">
        <v>340</v>
      </c>
      <c r="D318" s="36"/>
      <c r="E318" s="29"/>
      <c r="F318" s="29"/>
      <c r="G318" s="37"/>
      <c r="H318" s="20"/>
      <c r="L318" s="21"/>
      <c r="M318" s="24"/>
      <c r="N318" s="26" t="s">
        <v>17</v>
      </c>
      <c r="O318" s="1180">
        <v>0.96499999999999997</v>
      </c>
      <c r="P318" s="1181"/>
      <c r="Q318" s="1122"/>
      <c r="R318" s="1123"/>
      <c r="S318" s="1123"/>
      <c r="T318" s="1123"/>
      <c r="U318" s="26" t="s">
        <v>17</v>
      </c>
      <c r="V318" s="1170">
        <v>0.95</v>
      </c>
      <c r="W318" s="1171"/>
      <c r="X318" s="1173"/>
      <c r="Y318" s="25" t="s">
        <v>19</v>
      </c>
      <c r="Z318" s="26" t="s">
        <v>17</v>
      </c>
      <c r="AA318" s="1157">
        <v>0.5</v>
      </c>
      <c r="AB318" s="1179"/>
      <c r="AC318" s="56"/>
      <c r="AD318" s="25"/>
      <c r="AE318" s="25"/>
      <c r="AF318" s="25"/>
      <c r="AG318" s="57"/>
      <c r="AH318" s="35">
        <f>ROUND(ROUND(ROUND(I298*O318,0)*V318,0)*AA318,0)-AC311</f>
        <v>76</v>
      </c>
      <c r="AI318" s="31"/>
    </row>
    <row r="319" spans="1:35" ht="17.100000000000001" customHeight="1" x14ac:dyDescent="0.15">
      <c r="A319" s="32">
        <v>32</v>
      </c>
      <c r="B319" s="33">
        <v>3171</v>
      </c>
      <c r="C319" s="34" t="s">
        <v>341</v>
      </c>
      <c r="D319" s="36"/>
      <c r="E319" s="29"/>
      <c r="F319" s="29"/>
      <c r="G319" s="37"/>
      <c r="H319" s="20"/>
      <c r="L319" s="21"/>
      <c r="M319" s="47"/>
      <c r="N319" s="48"/>
      <c r="O319" s="48"/>
      <c r="P319" s="49"/>
      <c r="Q319" s="4"/>
      <c r="R319" s="4"/>
      <c r="S319" s="23"/>
      <c r="T319" s="23"/>
      <c r="U319" s="4"/>
      <c r="V319" s="4"/>
      <c r="W319" s="41"/>
      <c r="X319" s="42"/>
      <c r="Y319" s="43"/>
      <c r="Z319" s="44"/>
      <c r="AA319" s="50"/>
      <c r="AB319" s="51"/>
      <c r="AC319" s="1085" t="s">
        <v>47</v>
      </c>
      <c r="AD319" s="1086"/>
      <c r="AE319" s="1086"/>
      <c r="AF319" s="1086"/>
      <c r="AG319" s="1086"/>
      <c r="AH319" s="35">
        <f>ROUND(I298,0)-AC323</f>
        <v>166</v>
      </c>
      <c r="AI319" s="31"/>
    </row>
    <row r="320" spans="1:35" ht="17.100000000000001" customHeight="1" x14ac:dyDescent="0.15">
      <c r="A320" s="32">
        <v>32</v>
      </c>
      <c r="B320" s="33">
        <v>3172</v>
      </c>
      <c r="C320" s="34" t="s">
        <v>342</v>
      </c>
      <c r="D320" s="36"/>
      <c r="E320" s="29"/>
      <c r="F320" s="29"/>
      <c r="G320" s="37"/>
      <c r="H320" s="20"/>
      <c r="L320" s="21"/>
      <c r="M320" s="20"/>
      <c r="P320" s="21"/>
      <c r="Q320" s="20"/>
      <c r="R320" s="23"/>
      <c r="S320" s="4"/>
      <c r="T320" s="4"/>
      <c r="U320" s="4"/>
      <c r="V320" s="4"/>
      <c r="W320" s="21"/>
      <c r="X320" s="1172" t="s">
        <v>15</v>
      </c>
      <c r="Y320" s="25" t="s">
        <v>16</v>
      </c>
      <c r="Z320" s="26" t="s">
        <v>17</v>
      </c>
      <c r="AA320" s="1170">
        <v>0.7</v>
      </c>
      <c r="AB320" s="1171"/>
      <c r="AC320" s="1088"/>
      <c r="AD320" s="1089"/>
      <c r="AE320" s="1089"/>
      <c r="AF320" s="1089"/>
      <c r="AG320" s="1089"/>
      <c r="AH320" s="35">
        <f>ROUND(I298*AA320,0)-AC323</f>
        <v>110</v>
      </c>
      <c r="AI320" s="31"/>
    </row>
    <row r="321" spans="1:35" ht="17.100000000000001" customHeight="1" x14ac:dyDescent="0.15">
      <c r="A321" s="32">
        <v>32</v>
      </c>
      <c r="B321" s="33">
        <v>3561</v>
      </c>
      <c r="C321" s="34" t="s">
        <v>343</v>
      </c>
      <c r="D321" s="36"/>
      <c r="E321" s="29"/>
      <c r="F321" s="29"/>
      <c r="G321" s="37"/>
      <c r="H321" s="20"/>
      <c r="L321" s="21"/>
      <c r="M321" s="20"/>
      <c r="P321" s="21"/>
      <c r="Q321" s="24"/>
      <c r="R321" s="26"/>
      <c r="S321" s="25"/>
      <c r="T321" s="25"/>
      <c r="U321" s="25"/>
      <c r="V321" s="25"/>
      <c r="W321" s="38"/>
      <c r="X321" s="1173"/>
      <c r="Y321" s="25" t="s">
        <v>19</v>
      </c>
      <c r="Z321" s="26" t="s">
        <v>17</v>
      </c>
      <c r="AA321" s="1170">
        <v>0.5</v>
      </c>
      <c r="AB321" s="1171"/>
      <c r="AC321" s="1088"/>
      <c r="AD321" s="1089"/>
      <c r="AE321" s="1089"/>
      <c r="AF321" s="1089"/>
      <c r="AG321" s="1089"/>
      <c r="AH321" s="35">
        <f>ROUND(I298*AA321,0)-AC323</f>
        <v>72</v>
      </c>
      <c r="AI321" s="31"/>
    </row>
    <row r="322" spans="1:35" ht="17.100000000000001" customHeight="1" x14ac:dyDescent="0.15">
      <c r="A322" s="32">
        <v>32</v>
      </c>
      <c r="B322" s="33">
        <v>3173</v>
      </c>
      <c r="C322" s="34" t="s">
        <v>344</v>
      </c>
      <c r="D322" s="36"/>
      <c r="E322" s="29"/>
      <c r="F322" s="29"/>
      <c r="G322" s="37"/>
      <c r="H322" s="20"/>
      <c r="I322" s="2"/>
      <c r="J322" s="2"/>
      <c r="K322" s="2"/>
      <c r="L322" s="21"/>
      <c r="M322" s="20"/>
      <c r="N322" s="39"/>
      <c r="O322" s="4"/>
      <c r="P322" s="21"/>
      <c r="Q322" s="1085" t="s">
        <v>22</v>
      </c>
      <c r="R322" s="1086"/>
      <c r="S322" s="1086"/>
      <c r="T322" s="1086"/>
      <c r="U322" s="40"/>
      <c r="V322" s="40"/>
      <c r="W322" s="41"/>
      <c r="X322" s="42"/>
      <c r="Y322" s="43"/>
      <c r="Z322" s="44"/>
      <c r="AA322" s="45"/>
      <c r="AB322" s="46"/>
      <c r="AC322" s="1088"/>
      <c r="AD322" s="1089"/>
      <c r="AE322" s="1089"/>
      <c r="AF322" s="1089"/>
      <c r="AG322" s="1089"/>
      <c r="AH322" s="35">
        <f>ROUND(I298*V324,0)-AC323</f>
        <v>157</v>
      </c>
      <c r="AI322" s="31"/>
    </row>
    <row r="323" spans="1:35" ht="17.100000000000001" customHeight="1" x14ac:dyDescent="0.15">
      <c r="A323" s="32">
        <v>32</v>
      </c>
      <c r="B323" s="33">
        <v>3174</v>
      </c>
      <c r="C323" s="34" t="s">
        <v>345</v>
      </c>
      <c r="D323" s="36"/>
      <c r="E323" s="29"/>
      <c r="F323" s="29"/>
      <c r="G323" s="37"/>
      <c r="H323" s="20"/>
      <c r="I323" s="2"/>
      <c r="J323" s="2"/>
      <c r="K323" s="2"/>
      <c r="L323" s="21"/>
      <c r="M323" s="20"/>
      <c r="N323" s="39"/>
      <c r="O323" s="4"/>
      <c r="P323" s="21"/>
      <c r="Q323" s="1088"/>
      <c r="R323" s="1089"/>
      <c r="S323" s="1089"/>
      <c r="T323" s="1089"/>
      <c r="U323" s="23"/>
      <c r="V323" s="1158"/>
      <c r="W323" s="1159"/>
      <c r="X323" s="1172" t="s">
        <v>15</v>
      </c>
      <c r="Y323" s="25" t="s">
        <v>16</v>
      </c>
      <c r="Z323" s="26" t="s">
        <v>17</v>
      </c>
      <c r="AA323" s="1170">
        <v>0.7</v>
      </c>
      <c r="AB323" s="1171"/>
      <c r="AC323" s="1175">
        <f>AC215</f>
        <v>22</v>
      </c>
      <c r="AD323" s="1175"/>
      <c r="AE323" s="1176" t="s">
        <v>38</v>
      </c>
      <c r="AF323" s="1177"/>
      <c r="AG323" s="1178"/>
      <c r="AH323" s="35">
        <f>ROUND(ROUND(I298*V324,0)*AA323,0)-AC323</f>
        <v>103</v>
      </c>
      <c r="AI323" s="31"/>
    </row>
    <row r="324" spans="1:35" ht="17.100000000000001" customHeight="1" x14ac:dyDescent="0.15">
      <c r="A324" s="32">
        <v>32</v>
      </c>
      <c r="B324" s="33">
        <v>3562</v>
      </c>
      <c r="C324" s="34" t="s">
        <v>346</v>
      </c>
      <c r="D324" s="36"/>
      <c r="E324" s="29"/>
      <c r="F324" s="29"/>
      <c r="G324" s="37"/>
      <c r="H324" s="20"/>
      <c r="I324" s="2"/>
      <c r="J324" s="2"/>
      <c r="K324" s="2"/>
      <c r="L324" s="21"/>
      <c r="M324" s="24"/>
      <c r="N324" s="15"/>
      <c r="O324" s="25"/>
      <c r="P324" s="38"/>
      <c r="Q324" s="1122"/>
      <c r="R324" s="1123"/>
      <c r="S324" s="1123"/>
      <c r="T324" s="1123"/>
      <c r="U324" s="26" t="s">
        <v>17</v>
      </c>
      <c r="V324" s="1170">
        <v>0.95</v>
      </c>
      <c r="W324" s="1171"/>
      <c r="X324" s="1173"/>
      <c r="Y324" s="25" t="s">
        <v>19</v>
      </c>
      <c r="Z324" s="26" t="s">
        <v>17</v>
      </c>
      <c r="AA324" s="1170">
        <v>0.5</v>
      </c>
      <c r="AB324" s="1171"/>
      <c r="AC324" s="52"/>
      <c r="AD324" s="52"/>
      <c r="AE324" s="4"/>
      <c r="AF324" s="4"/>
      <c r="AG324" s="53"/>
      <c r="AH324" s="35">
        <f>ROUND(ROUND(I298*V324,0)*AA324,0)-AC323</f>
        <v>68</v>
      </c>
      <c r="AI324" s="31"/>
    </row>
    <row r="325" spans="1:35" ht="17.100000000000001" customHeight="1" x14ac:dyDescent="0.15">
      <c r="A325" s="32">
        <v>32</v>
      </c>
      <c r="B325" s="33">
        <v>3175</v>
      </c>
      <c r="C325" s="34" t="s">
        <v>347</v>
      </c>
      <c r="D325" s="36"/>
      <c r="E325" s="29"/>
      <c r="F325" s="29"/>
      <c r="G325" s="37"/>
      <c r="H325" s="20"/>
      <c r="I325" s="1129"/>
      <c r="J325" s="1129"/>
      <c r="L325" s="21"/>
      <c r="M325" s="1085" t="s">
        <v>26</v>
      </c>
      <c r="N325" s="1086"/>
      <c r="O325" s="1086"/>
      <c r="P325" s="1087"/>
      <c r="Q325" s="4"/>
      <c r="R325" s="4"/>
      <c r="S325" s="23"/>
      <c r="T325" s="23"/>
      <c r="U325" s="4"/>
      <c r="V325" s="4"/>
      <c r="W325" s="41"/>
      <c r="X325" s="42"/>
      <c r="Y325" s="43"/>
      <c r="Z325" s="44"/>
      <c r="AA325" s="45"/>
      <c r="AB325" s="46"/>
      <c r="AC325" s="54"/>
      <c r="AG325" s="53"/>
      <c r="AH325" s="35">
        <f>ROUND(I298*O330,0)-AC323</f>
        <v>159</v>
      </c>
      <c r="AI325" s="31"/>
    </row>
    <row r="326" spans="1:35" ht="17.100000000000001" customHeight="1" x14ac:dyDescent="0.15">
      <c r="A326" s="32">
        <v>32</v>
      </c>
      <c r="B326" s="33">
        <v>3176</v>
      </c>
      <c r="C326" s="34" t="s">
        <v>348</v>
      </c>
      <c r="D326" s="36"/>
      <c r="E326" s="29"/>
      <c r="F326" s="29"/>
      <c r="G326" s="37"/>
      <c r="H326" s="4"/>
      <c r="I326" s="39"/>
      <c r="J326" s="39"/>
      <c r="L326" s="21"/>
      <c r="M326" s="1088"/>
      <c r="N326" s="1089"/>
      <c r="O326" s="1089"/>
      <c r="P326" s="1090"/>
      <c r="Q326" s="20"/>
      <c r="R326" s="23"/>
      <c r="S326" s="4"/>
      <c r="T326" s="4"/>
      <c r="U326" s="4"/>
      <c r="V326" s="4"/>
      <c r="W326" s="21"/>
      <c r="X326" s="1172" t="s">
        <v>15</v>
      </c>
      <c r="Y326" s="25" t="s">
        <v>16</v>
      </c>
      <c r="Z326" s="26" t="s">
        <v>17</v>
      </c>
      <c r="AA326" s="1157">
        <v>0.7</v>
      </c>
      <c r="AB326" s="1179"/>
      <c r="AC326" s="36"/>
      <c r="AD326" s="58"/>
      <c r="AE326" s="58"/>
      <c r="AF326" s="58"/>
      <c r="AG326" s="29"/>
      <c r="AH326" s="35">
        <f>ROUND(ROUND(I298*O330,0)*AA326,0)-AC323</f>
        <v>105</v>
      </c>
      <c r="AI326" s="31"/>
    </row>
    <row r="327" spans="1:35" ht="17.100000000000001" customHeight="1" x14ac:dyDescent="0.15">
      <c r="A327" s="32">
        <v>32</v>
      </c>
      <c r="B327" s="33">
        <v>3563</v>
      </c>
      <c r="C327" s="34" t="s">
        <v>349</v>
      </c>
      <c r="D327" s="36"/>
      <c r="E327" s="29"/>
      <c r="F327" s="29"/>
      <c r="G327" s="37"/>
      <c r="H327" s="4"/>
      <c r="I327" s="39"/>
      <c r="J327" s="39"/>
      <c r="L327" s="21"/>
      <c r="M327" s="1088"/>
      <c r="N327" s="1089"/>
      <c r="O327" s="1089"/>
      <c r="P327" s="1090"/>
      <c r="Q327" s="24"/>
      <c r="R327" s="26"/>
      <c r="S327" s="25"/>
      <c r="T327" s="25"/>
      <c r="U327" s="25"/>
      <c r="V327" s="25"/>
      <c r="W327" s="38"/>
      <c r="X327" s="1173"/>
      <c r="Y327" s="25" t="s">
        <v>19</v>
      </c>
      <c r="Z327" s="26" t="s">
        <v>17</v>
      </c>
      <c r="AA327" s="1157">
        <v>0.5</v>
      </c>
      <c r="AB327" s="1179"/>
      <c r="AC327" s="36"/>
      <c r="AD327" s="58"/>
      <c r="AE327" s="58"/>
      <c r="AF327" s="58"/>
      <c r="AG327" s="29"/>
      <c r="AH327" s="35">
        <f>ROUND(ROUND(I298*O330,0)*AA327,0)-AC323</f>
        <v>69</v>
      </c>
      <c r="AI327" s="31"/>
    </row>
    <row r="328" spans="1:35" ht="17.100000000000001" customHeight="1" x14ac:dyDescent="0.15">
      <c r="A328" s="32">
        <v>32</v>
      </c>
      <c r="B328" s="33">
        <v>3177</v>
      </c>
      <c r="C328" s="34" t="s">
        <v>350</v>
      </c>
      <c r="D328" s="36"/>
      <c r="E328" s="29"/>
      <c r="F328" s="29"/>
      <c r="G328" s="37"/>
      <c r="H328" s="4"/>
      <c r="L328" s="21"/>
      <c r="M328" s="1088"/>
      <c r="N328" s="1089"/>
      <c r="O328" s="1089"/>
      <c r="P328" s="1090"/>
      <c r="Q328" s="1085" t="s">
        <v>22</v>
      </c>
      <c r="R328" s="1086"/>
      <c r="S328" s="1086"/>
      <c r="T328" s="1086"/>
      <c r="U328" s="40"/>
      <c r="V328" s="40"/>
      <c r="W328" s="41"/>
      <c r="X328" s="42"/>
      <c r="Y328" s="43"/>
      <c r="Z328" s="44"/>
      <c r="AA328" s="45"/>
      <c r="AB328" s="46"/>
      <c r="AC328" s="20"/>
      <c r="AD328" s="4"/>
      <c r="AE328" s="4"/>
      <c r="AF328" s="4"/>
      <c r="AG328" s="4"/>
      <c r="AH328" s="35">
        <f>ROUND(ROUND(I298*O330,0)*V330,0)-AC323</f>
        <v>150</v>
      </c>
      <c r="AI328" s="31"/>
    </row>
    <row r="329" spans="1:35" ht="17.100000000000001" customHeight="1" x14ac:dyDescent="0.15">
      <c r="A329" s="32">
        <v>32</v>
      </c>
      <c r="B329" s="33">
        <v>3178</v>
      </c>
      <c r="C329" s="34" t="s">
        <v>351</v>
      </c>
      <c r="D329" s="36"/>
      <c r="E329" s="29"/>
      <c r="F329" s="29"/>
      <c r="G329" s="37"/>
      <c r="H329" s="20"/>
      <c r="L329" s="21"/>
      <c r="M329" s="20"/>
      <c r="N329" s="39"/>
      <c r="O329" s="4"/>
      <c r="P329" s="21"/>
      <c r="Q329" s="1088"/>
      <c r="R329" s="1089"/>
      <c r="S329" s="1089"/>
      <c r="T329" s="1089"/>
      <c r="U329" s="23"/>
      <c r="V329" s="1158"/>
      <c r="W329" s="1159"/>
      <c r="X329" s="1172" t="s">
        <v>15</v>
      </c>
      <c r="Y329" s="25" t="s">
        <v>16</v>
      </c>
      <c r="Z329" s="26" t="s">
        <v>17</v>
      </c>
      <c r="AA329" s="1157">
        <v>0.7</v>
      </c>
      <c r="AB329" s="1179"/>
      <c r="AC329" s="36"/>
      <c r="AD329" s="4"/>
      <c r="AE329" s="4"/>
      <c r="AF329" s="4"/>
      <c r="AG329" s="29"/>
      <c r="AH329" s="35">
        <f>ROUND(ROUND(ROUND(I298*O330,0)*V330,0)*AA329,0)-AC323</f>
        <v>98</v>
      </c>
      <c r="AI329" s="31"/>
    </row>
    <row r="330" spans="1:35" ht="17.100000000000001" customHeight="1" x14ac:dyDescent="0.15">
      <c r="A330" s="32">
        <v>32</v>
      </c>
      <c r="B330" s="33">
        <v>3564</v>
      </c>
      <c r="C330" s="34" t="s">
        <v>352</v>
      </c>
      <c r="D330" s="56"/>
      <c r="E330" s="57"/>
      <c r="F330" s="57"/>
      <c r="G330" s="60"/>
      <c r="H330" s="24"/>
      <c r="I330" s="25"/>
      <c r="J330" s="25"/>
      <c r="K330" s="25"/>
      <c r="L330" s="38"/>
      <c r="M330" s="24"/>
      <c r="N330" s="26" t="s">
        <v>17</v>
      </c>
      <c r="O330" s="1180">
        <v>0.96499999999999997</v>
      </c>
      <c r="P330" s="1181"/>
      <c r="Q330" s="1122"/>
      <c r="R330" s="1123"/>
      <c r="S330" s="1123"/>
      <c r="T330" s="1123"/>
      <c r="U330" s="26" t="s">
        <v>17</v>
      </c>
      <c r="V330" s="1170">
        <v>0.95</v>
      </c>
      <c r="W330" s="1171"/>
      <c r="X330" s="1173"/>
      <c r="Y330" s="25" t="s">
        <v>19</v>
      </c>
      <c r="Z330" s="26" t="s">
        <v>17</v>
      </c>
      <c r="AA330" s="1157">
        <v>0.5</v>
      </c>
      <c r="AB330" s="1179"/>
      <c r="AC330" s="56"/>
      <c r="AD330" s="25"/>
      <c r="AE330" s="25"/>
      <c r="AF330" s="25"/>
      <c r="AG330" s="57"/>
      <c r="AH330" s="35">
        <f>ROUND(ROUND(ROUND(I298*O330,0)*V330,0)*AA330,0)-AC323</f>
        <v>64</v>
      </c>
      <c r="AI330" s="61"/>
    </row>
    <row r="331" spans="1:35" ht="17.100000000000001" customHeight="1" x14ac:dyDescent="0.15">
      <c r="A331" s="32">
        <v>32</v>
      </c>
      <c r="B331" s="33">
        <v>2201</v>
      </c>
      <c r="C331" s="34" t="s">
        <v>353</v>
      </c>
      <c r="D331" s="72"/>
      <c r="E331" s="67"/>
      <c r="F331" s="67"/>
      <c r="G331" s="68"/>
      <c r="H331" s="1085" t="s">
        <v>171</v>
      </c>
      <c r="I331" s="1086"/>
      <c r="J331" s="1086"/>
      <c r="K331" s="1086"/>
      <c r="L331" s="1087"/>
      <c r="M331" s="47"/>
      <c r="N331" s="48"/>
      <c r="O331" s="48"/>
      <c r="P331" s="49"/>
      <c r="Q331" s="40"/>
      <c r="R331" s="40"/>
      <c r="S331" s="65"/>
      <c r="T331" s="65"/>
      <c r="U331" s="40"/>
      <c r="V331" s="40"/>
      <c r="W331" s="41"/>
      <c r="X331" s="42"/>
      <c r="Y331" s="43"/>
      <c r="Z331" s="44"/>
      <c r="AA331" s="50"/>
      <c r="AB331" s="51"/>
      <c r="AC331" s="67"/>
      <c r="AD331" s="69"/>
      <c r="AE331" s="69"/>
      <c r="AF331" s="69"/>
      <c r="AG331" s="67"/>
      <c r="AH331" s="35">
        <f>ROUND(I334,0)</f>
        <v>149</v>
      </c>
      <c r="AI331" s="66"/>
    </row>
    <row r="332" spans="1:35" ht="17.100000000000001" customHeight="1" x14ac:dyDescent="0.15">
      <c r="A332" s="32">
        <v>32</v>
      </c>
      <c r="B332" s="33">
        <v>2202</v>
      </c>
      <c r="C332" s="34" t="s">
        <v>354</v>
      </c>
      <c r="D332" s="54"/>
      <c r="E332" s="53"/>
      <c r="F332" s="53"/>
      <c r="G332" s="59"/>
      <c r="H332" s="1088"/>
      <c r="I332" s="1089"/>
      <c r="J332" s="1089"/>
      <c r="K332" s="1089"/>
      <c r="L332" s="1090"/>
      <c r="M332" s="20"/>
      <c r="P332" s="21"/>
      <c r="Q332" s="20"/>
      <c r="R332" s="23"/>
      <c r="S332" s="4"/>
      <c r="T332" s="4"/>
      <c r="U332" s="4"/>
      <c r="V332" s="4"/>
      <c r="W332" s="21"/>
      <c r="X332" s="1172" t="s">
        <v>15</v>
      </c>
      <c r="Y332" s="25" t="s">
        <v>16</v>
      </c>
      <c r="Z332" s="26" t="s">
        <v>17</v>
      </c>
      <c r="AA332" s="1170">
        <v>0.7</v>
      </c>
      <c r="AB332" s="1171"/>
      <c r="AC332" s="53"/>
      <c r="AD332" s="70"/>
      <c r="AE332" s="70"/>
      <c r="AF332" s="70"/>
      <c r="AG332" s="53"/>
      <c r="AH332" s="35">
        <f>ROUND(I334*AA332,0)</f>
        <v>104</v>
      </c>
      <c r="AI332" s="31"/>
    </row>
    <row r="333" spans="1:35" ht="17.100000000000001" customHeight="1" x14ac:dyDescent="0.15">
      <c r="A333" s="32">
        <v>32</v>
      </c>
      <c r="B333" s="33">
        <v>2555</v>
      </c>
      <c r="C333" s="34" t="s">
        <v>355</v>
      </c>
      <c r="D333" s="54"/>
      <c r="E333" s="53"/>
      <c r="F333" s="53"/>
      <c r="G333" s="59"/>
      <c r="H333" s="1088"/>
      <c r="I333" s="1089"/>
      <c r="J333" s="1089"/>
      <c r="K333" s="1089"/>
      <c r="L333" s="1090"/>
      <c r="M333" s="20"/>
      <c r="P333" s="21"/>
      <c r="Q333" s="24"/>
      <c r="R333" s="26"/>
      <c r="S333" s="25"/>
      <c r="T333" s="25"/>
      <c r="U333" s="25"/>
      <c r="V333" s="25"/>
      <c r="W333" s="38"/>
      <c r="X333" s="1173"/>
      <c r="Y333" s="25" t="s">
        <v>19</v>
      </c>
      <c r="Z333" s="26" t="s">
        <v>17</v>
      </c>
      <c r="AA333" s="1170">
        <v>0.5</v>
      </c>
      <c r="AB333" s="1171"/>
      <c r="AC333" s="53"/>
      <c r="AD333" s="70"/>
      <c r="AE333" s="70"/>
      <c r="AF333" s="70"/>
      <c r="AG333" s="53"/>
      <c r="AH333" s="35">
        <f>ROUND(I334*AA333,0)</f>
        <v>75</v>
      </c>
      <c r="AI333" s="31"/>
    </row>
    <row r="334" spans="1:35" ht="17.100000000000001" customHeight="1" x14ac:dyDescent="0.15">
      <c r="A334" s="32">
        <v>32</v>
      </c>
      <c r="B334" s="33">
        <v>2203</v>
      </c>
      <c r="C334" s="34" t="s">
        <v>356</v>
      </c>
      <c r="D334" s="54"/>
      <c r="E334" s="53"/>
      <c r="F334" s="53"/>
      <c r="G334" s="59"/>
      <c r="H334" s="20"/>
      <c r="I334" s="1108">
        <v>149</v>
      </c>
      <c r="J334" s="1108"/>
      <c r="K334" s="4" t="s">
        <v>21</v>
      </c>
      <c r="L334" s="21"/>
      <c r="M334" s="20"/>
      <c r="N334" s="39"/>
      <c r="O334" s="4"/>
      <c r="P334" s="21"/>
      <c r="Q334" s="1085" t="s">
        <v>22</v>
      </c>
      <c r="R334" s="1086"/>
      <c r="S334" s="1086"/>
      <c r="T334" s="1086"/>
      <c r="U334" s="40"/>
      <c r="V334" s="40"/>
      <c r="W334" s="41"/>
      <c r="X334" s="42"/>
      <c r="Y334" s="43"/>
      <c r="Z334" s="44"/>
      <c r="AA334" s="45"/>
      <c r="AB334" s="46"/>
      <c r="AC334" s="53"/>
      <c r="AE334" s="4"/>
      <c r="AF334" s="4"/>
      <c r="AG334" s="53"/>
      <c r="AH334" s="35">
        <f>ROUND(I334*V336,0)</f>
        <v>142</v>
      </c>
      <c r="AI334" s="31"/>
    </row>
    <row r="335" spans="1:35" ht="17.100000000000001" customHeight="1" x14ac:dyDescent="0.15">
      <c r="A335" s="32">
        <v>32</v>
      </c>
      <c r="B335" s="33">
        <v>2204</v>
      </c>
      <c r="C335" s="34" t="s">
        <v>357</v>
      </c>
      <c r="D335" s="54"/>
      <c r="E335" s="53"/>
      <c r="F335" s="53"/>
      <c r="G335" s="59"/>
      <c r="H335" s="20"/>
      <c r="I335" s="2"/>
      <c r="J335" s="2"/>
      <c r="K335" s="2"/>
      <c r="L335" s="21"/>
      <c r="M335" s="20"/>
      <c r="N335" s="39"/>
      <c r="O335" s="4"/>
      <c r="P335" s="21"/>
      <c r="Q335" s="1088"/>
      <c r="R335" s="1089"/>
      <c r="S335" s="1089"/>
      <c r="T335" s="1089"/>
      <c r="U335" s="23"/>
      <c r="V335" s="1158"/>
      <c r="W335" s="1159"/>
      <c r="X335" s="1172" t="s">
        <v>15</v>
      </c>
      <c r="Y335" s="25" t="s">
        <v>16</v>
      </c>
      <c r="Z335" s="26" t="s">
        <v>17</v>
      </c>
      <c r="AA335" s="1170">
        <v>0.7</v>
      </c>
      <c r="AB335" s="1171"/>
      <c r="AC335" s="53"/>
      <c r="AE335" s="4"/>
      <c r="AF335" s="4"/>
      <c r="AG335" s="53"/>
      <c r="AH335" s="35">
        <f>ROUND(ROUND(I334*V336,0)*AA335,0)</f>
        <v>99</v>
      </c>
      <c r="AI335" s="31"/>
    </row>
    <row r="336" spans="1:35" ht="17.100000000000001" customHeight="1" x14ac:dyDescent="0.15">
      <c r="A336" s="32">
        <v>32</v>
      </c>
      <c r="B336" s="33">
        <v>2556</v>
      </c>
      <c r="C336" s="34" t="s">
        <v>358</v>
      </c>
      <c r="D336" s="54"/>
      <c r="E336" s="53"/>
      <c r="F336" s="53"/>
      <c r="G336" s="59"/>
      <c r="H336" s="20"/>
      <c r="I336" s="2"/>
      <c r="J336" s="2"/>
      <c r="K336" s="2"/>
      <c r="L336" s="21"/>
      <c r="M336" s="24"/>
      <c r="N336" s="15"/>
      <c r="O336" s="25"/>
      <c r="P336" s="38"/>
      <c r="Q336" s="1122"/>
      <c r="R336" s="1123"/>
      <c r="S336" s="1123"/>
      <c r="T336" s="1123"/>
      <c r="U336" s="26" t="s">
        <v>17</v>
      </c>
      <c r="V336" s="1170">
        <v>0.95</v>
      </c>
      <c r="W336" s="1171"/>
      <c r="X336" s="1173"/>
      <c r="Y336" s="25" t="s">
        <v>19</v>
      </c>
      <c r="Z336" s="26" t="s">
        <v>17</v>
      </c>
      <c r="AA336" s="1170">
        <v>0.5</v>
      </c>
      <c r="AB336" s="1171"/>
      <c r="AC336" s="53"/>
      <c r="AE336" s="4"/>
      <c r="AF336" s="4"/>
      <c r="AG336" s="53"/>
      <c r="AH336" s="35">
        <f>ROUND(ROUND(I334*V336,0)*AA336,0)</f>
        <v>71</v>
      </c>
      <c r="AI336" s="31"/>
    </row>
    <row r="337" spans="1:35" ht="17.100000000000001" customHeight="1" x14ac:dyDescent="0.15">
      <c r="A337" s="32">
        <v>32</v>
      </c>
      <c r="B337" s="33">
        <v>2205</v>
      </c>
      <c r="C337" s="34" t="s">
        <v>359</v>
      </c>
      <c r="D337" s="54"/>
      <c r="E337" s="53"/>
      <c r="F337" s="53"/>
      <c r="G337" s="59"/>
      <c r="H337" s="20"/>
      <c r="I337" s="2"/>
      <c r="J337" s="2"/>
      <c r="K337" s="2"/>
      <c r="L337" s="21"/>
      <c r="M337" s="1085" t="s">
        <v>26</v>
      </c>
      <c r="N337" s="1086"/>
      <c r="O337" s="1086"/>
      <c r="P337" s="1087"/>
      <c r="Q337" s="4"/>
      <c r="R337" s="4"/>
      <c r="S337" s="23"/>
      <c r="T337" s="23"/>
      <c r="U337" s="4"/>
      <c r="V337" s="4"/>
      <c r="W337" s="41"/>
      <c r="X337" s="42"/>
      <c r="Y337" s="43"/>
      <c r="Z337" s="44"/>
      <c r="AA337" s="45"/>
      <c r="AB337" s="46"/>
      <c r="AC337" s="53"/>
      <c r="AD337" s="4"/>
      <c r="AE337" s="4"/>
      <c r="AF337" s="4"/>
      <c r="AG337" s="53"/>
      <c r="AH337" s="35">
        <f>ROUND(I334*O342,0)</f>
        <v>144</v>
      </c>
      <c r="AI337" s="31"/>
    </row>
    <row r="338" spans="1:35" ht="17.100000000000001" customHeight="1" x14ac:dyDescent="0.15">
      <c r="A338" s="32">
        <v>32</v>
      </c>
      <c r="B338" s="33">
        <v>2206</v>
      </c>
      <c r="C338" s="34" t="s">
        <v>360</v>
      </c>
      <c r="D338" s="54"/>
      <c r="E338" s="53"/>
      <c r="F338" s="53"/>
      <c r="G338" s="59"/>
      <c r="H338" s="4"/>
      <c r="I338" s="39"/>
      <c r="J338" s="39"/>
      <c r="L338" s="21"/>
      <c r="M338" s="1088"/>
      <c r="N338" s="1089"/>
      <c r="O338" s="1089"/>
      <c r="P338" s="1090"/>
      <c r="Q338" s="20"/>
      <c r="R338" s="23"/>
      <c r="S338" s="4"/>
      <c r="T338" s="4"/>
      <c r="U338" s="4"/>
      <c r="V338" s="4"/>
      <c r="W338" s="21"/>
      <c r="X338" s="1172" t="s">
        <v>15</v>
      </c>
      <c r="Y338" s="25" t="s">
        <v>16</v>
      </c>
      <c r="Z338" s="26" t="s">
        <v>17</v>
      </c>
      <c r="AA338" s="1157">
        <v>0.7</v>
      </c>
      <c r="AB338" s="1179"/>
      <c r="AC338" s="53"/>
      <c r="AD338" s="4"/>
      <c r="AE338" s="4"/>
      <c r="AF338" s="4"/>
      <c r="AG338" s="53"/>
      <c r="AH338" s="35">
        <f>ROUND(ROUND(I334*O342,0)*AA338,0)</f>
        <v>101</v>
      </c>
      <c r="AI338" s="31"/>
    </row>
    <row r="339" spans="1:35" ht="17.100000000000001" customHeight="1" x14ac:dyDescent="0.15">
      <c r="A339" s="32">
        <v>32</v>
      </c>
      <c r="B339" s="33">
        <v>2557</v>
      </c>
      <c r="C339" s="34" t="s">
        <v>361</v>
      </c>
      <c r="D339" s="54"/>
      <c r="E339" s="53"/>
      <c r="F339" s="53"/>
      <c r="G339" s="59"/>
      <c r="H339" s="4"/>
      <c r="I339" s="39"/>
      <c r="J339" s="39"/>
      <c r="L339" s="21"/>
      <c r="M339" s="1088"/>
      <c r="N339" s="1089"/>
      <c r="O339" s="1089"/>
      <c r="P339" s="1090"/>
      <c r="Q339" s="24"/>
      <c r="R339" s="26"/>
      <c r="S339" s="25"/>
      <c r="T339" s="25"/>
      <c r="U339" s="25"/>
      <c r="V339" s="25"/>
      <c r="W339" s="38"/>
      <c r="X339" s="1173"/>
      <c r="Y339" s="25" t="s">
        <v>19</v>
      </c>
      <c r="Z339" s="26" t="s">
        <v>17</v>
      </c>
      <c r="AA339" s="1157">
        <v>0.5</v>
      </c>
      <c r="AB339" s="1179"/>
      <c r="AC339" s="53"/>
      <c r="AD339" s="4"/>
      <c r="AE339" s="4"/>
      <c r="AF339" s="4"/>
      <c r="AG339" s="53"/>
      <c r="AH339" s="35">
        <f>ROUND(ROUND(I334*O342,0)*AA339,0)</f>
        <v>72</v>
      </c>
      <c r="AI339" s="31"/>
    </row>
    <row r="340" spans="1:35" ht="17.100000000000001" customHeight="1" x14ac:dyDescent="0.15">
      <c r="A340" s="32">
        <v>32</v>
      </c>
      <c r="B340" s="33">
        <v>2207</v>
      </c>
      <c r="C340" s="34" t="s">
        <v>362</v>
      </c>
      <c r="D340" s="54"/>
      <c r="E340" s="53"/>
      <c r="F340" s="53"/>
      <c r="G340" s="59"/>
      <c r="H340" s="4"/>
      <c r="L340" s="21"/>
      <c r="M340" s="1088"/>
      <c r="N340" s="1089"/>
      <c r="O340" s="1089"/>
      <c r="P340" s="1090"/>
      <c r="Q340" s="1085" t="s">
        <v>22</v>
      </c>
      <c r="R340" s="1086"/>
      <c r="S340" s="1086"/>
      <c r="T340" s="1086"/>
      <c r="U340" s="40"/>
      <c r="V340" s="40"/>
      <c r="W340" s="41"/>
      <c r="X340" s="42"/>
      <c r="Y340" s="43"/>
      <c r="Z340" s="44"/>
      <c r="AA340" s="45"/>
      <c r="AB340" s="46"/>
      <c r="AC340" s="53"/>
      <c r="AD340" s="4"/>
      <c r="AE340" s="4"/>
      <c r="AF340" s="4"/>
      <c r="AG340" s="53"/>
      <c r="AH340" s="35">
        <f>ROUND(ROUND(I334*O342,0)*V342,0)</f>
        <v>137</v>
      </c>
      <c r="AI340" s="31"/>
    </row>
    <row r="341" spans="1:35" ht="17.100000000000001" customHeight="1" x14ac:dyDescent="0.15">
      <c r="A341" s="32">
        <v>32</v>
      </c>
      <c r="B341" s="33">
        <v>2208</v>
      </c>
      <c r="C341" s="34" t="s">
        <v>363</v>
      </c>
      <c r="D341" s="54"/>
      <c r="E341" s="53"/>
      <c r="F341" s="53"/>
      <c r="G341" s="59"/>
      <c r="H341" s="20"/>
      <c r="L341" s="21"/>
      <c r="M341" s="20"/>
      <c r="N341" s="39"/>
      <c r="O341" s="4"/>
      <c r="P341" s="21"/>
      <c r="Q341" s="1088"/>
      <c r="R341" s="1089"/>
      <c r="S341" s="1089"/>
      <c r="T341" s="1089"/>
      <c r="U341" s="23"/>
      <c r="V341" s="1158"/>
      <c r="W341" s="1159"/>
      <c r="X341" s="1172" t="s">
        <v>15</v>
      </c>
      <c r="Y341" s="25" t="s">
        <v>16</v>
      </c>
      <c r="Z341" s="26" t="s">
        <v>17</v>
      </c>
      <c r="AA341" s="1157">
        <v>0.7</v>
      </c>
      <c r="AB341" s="1179"/>
      <c r="AC341" s="54"/>
      <c r="AD341" s="4"/>
      <c r="AE341" s="4"/>
      <c r="AF341" s="4"/>
      <c r="AG341" s="53"/>
      <c r="AH341" s="35">
        <f>ROUND(ROUND(ROUND(I334*O342,0)*V342,0)*AA341,0)</f>
        <v>96</v>
      </c>
      <c r="AI341" s="31"/>
    </row>
    <row r="342" spans="1:35" ht="17.100000000000001" customHeight="1" x14ac:dyDescent="0.15">
      <c r="A342" s="32">
        <v>32</v>
      </c>
      <c r="B342" s="33">
        <v>2558</v>
      </c>
      <c r="C342" s="34" t="s">
        <v>364</v>
      </c>
      <c r="D342" s="54"/>
      <c r="E342" s="53"/>
      <c r="F342" s="53"/>
      <c r="G342" s="59"/>
      <c r="H342" s="20"/>
      <c r="L342" s="21"/>
      <c r="M342" s="24"/>
      <c r="N342" s="26" t="s">
        <v>17</v>
      </c>
      <c r="O342" s="1180">
        <v>0.96499999999999997</v>
      </c>
      <c r="P342" s="1181"/>
      <c r="Q342" s="1122"/>
      <c r="R342" s="1123"/>
      <c r="S342" s="1123"/>
      <c r="T342" s="1123"/>
      <c r="U342" s="26" t="s">
        <v>17</v>
      </c>
      <c r="V342" s="1170">
        <v>0.95</v>
      </c>
      <c r="W342" s="1171"/>
      <c r="X342" s="1173"/>
      <c r="Y342" s="25" t="s">
        <v>19</v>
      </c>
      <c r="Z342" s="26" t="s">
        <v>17</v>
      </c>
      <c r="AA342" s="1157">
        <v>0.5</v>
      </c>
      <c r="AB342" s="1179"/>
      <c r="AC342" s="71"/>
      <c r="AD342" s="25"/>
      <c r="AE342" s="25"/>
      <c r="AF342" s="25"/>
      <c r="AG342" s="71"/>
      <c r="AH342" s="35">
        <f>ROUND(ROUND(ROUND(I334*O342,0)*V342,0)*AA342,0)</f>
        <v>69</v>
      </c>
      <c r="AI342" s="31"/>
    </row>
    <row r="343" spans="1:35" ht="17.100000000000001" customHeight="1" x14ac:dyDescent="0.15">
      <c r="A343" s="32">
        <v>32</v>
      </c>
      <c r="B343" s="33">
        <v>3181</v>
      </c>
      <c r="C343" s="34" t="s">
        <v>365</v>
      </c>
      <c r="D343" s="36"/>
      <c r="E343" s="29"/>
      <c r="F343" s="29"/>
      <c r="G343" s="37"/>
      <c r="H343" s="20"/>
      <c r="L343" s="21"/>
      <c r="M343" s="47"/>
      <c r="N343" s="48"/>
      <c r="O343" s="48"/>
      <c r="P343" s="49"/>
      <c r="Q343" s="4"/>
      <c r="R343" s="4"/>
      <c r="S343" s="23"/>
      <c r="T343" s="23"/>
      <c r="U343" s="4"/>
      <c r="V343" s="4"/>
      <c r="W343" s="41"/>
      <c r="X343" s="42"/>
      <c r="Y343" s="43"/>
      <c r="Z343" s="44"/>
      <c r="AA343" s="50"/>
      <c r="AB343" s="51"/>
      <c r="AC343" s="1085" t="s">
        <v>33</v>
      </c>
      <c r="AD343" s="1086"/>
      <c r="AE343" s="1086"/>
      <c r="AF343" s="1086"/>
      <c r="AG343" s="1086"/>
      <c r="AH343" s="35">
        <f>ROUND(I334,0)-AC347</f>
        <v>139</v>
      </c>
      <c r="AI343" s="31"/>
    </row>
    <row r="344" spans="1:35" ht="17.100000000000001" customHeight="1" x14ac:dyDescent="0.15">
      <c r="A344" s="32">
        <v>32</v>
      </c>
      <c r="B344" s="33">
        <v>3182</v>
      </c>
      <c r="C344" s="34" t="s">
        <v>366</v>
      </c>
      <c r="D344" s="36"/>
      <c r="E344" s="29"/>
      <c r="F344" s="29"/>
      <c r="G344" s="37"/>
      <c r="H344" s="20"/>
      <c r="L344" s="21"/>
      <c r="M344" s="20"/>
      <c r="P344" s="21"/>
      <c r="Q344" s="20"/>
      <c r="R344" s="23"/>
      <c r="S344" s="4"/>
      <c r="T344" s="4"/>
      <c r="U344" s="4"/>
      <c r="V344" s="4"/>
      <c r="W344" s="21"/>
      <c r="X344" s="1172" t="s">
        <v>15</v>
      </c>
      <c r="Y344" s="25" t="s">
        <v>16</v>
      </c>
      <c r="Z344" s="26" t="s">
        <v>17</v>
      </c>
      <c r="AA344" s="1170">
        <v>0.7</v>
      </c>
      <c r="AB344" s="1171"/>
      <c r="AC344" s="1088"/>
      <c r="AD344" s="1089"/>
      <c r="AE344" s="1089"/>
      <c r="AF344" s="1089"/>
      <c r="AG344" s="1089"/>
      <c r="AH344" s="35">
        <f>ROUND(I334*AA344,0)-AC347</f>
        <v>94</v>
      </c>
      <c r="AI344" s="31"/>
    </row>
    <row r="345" spans="1:35" ht="17.100000000000001" customHeight="1" x14ac:dyDescent="0.15">
      <c r="A345" s="32">
        <v>32</v>
      </c>
      <c r="B345" s="33">
        <v>3589</v>
      </c>
      <c r="C345" s="34" t="s">
        <v>367</v>
      </c>
      <c r="D345" s="36"/>
      <c r="E345" s="29"/>
      <c r="F345" s="29"/>
      <c r="G345" s="37"/>
      <c r="H345" s="20"/>
      <c r="L345" s="21"/>
      <c r="M345" s="20"/>
      <c r="P345" s="21"/>
      <c r="Q345" s="24"/>
      <c r="R345" s="26"/>
      <c r="S345" s="25"/>
      <c r="T345" s="25"/>
      <c r="U345" s="25"/>
      <c r="V345" s="25"/>
      <c r="W345" s="38"/>
      <c r="X345" s="1173"/>
      <c r="Y345" s="25" t="s">
        <v>19</v>
      </c>
      <c r="Z345" s="26" t="s">
        <v>17</v>
      </c>
      <c r="AA345" s="1170">
        <v>0.5</v>
      </c>
      <c r="AB345" s="1171"/>
      <c r="AC345" s="1088"/>
      <c r="AD345" s="1089"/>
      <c r="AE345" s="1089"/>
      <c r="AF345" s="1089"/>
      <c r="AG345" s="1089"/>
      <c r="AH345" s="35">
        <f>ROUND(I334*AA345,0)-AC347</f>
        <v>65</v>
      </c>
      <c r="AI345" s="31"/>
    </row>
    <row r="346" spans="1:35" ht="17.100000000000001" customHeight="1" x14ac:dyDescent="0.15">
      <c r="A346" s="32">
        <v>32</v>
      </c>
      <c r="B346" s="33">
        <v>3183</v>
      </c>
      <c r="C346" s="34" t="s">
        <v>368</v>
      </c>
      <c r="D346" s="36"/>
      <c r="E346" s="29"/>
      <c r="F346" s="29"/>
      <c r="G346" s="37"/>
      <c r="H346" s="20"/>
      <c r="I346" s="2"/>
      <c r="J346" s="2"/>
      <c r="K346" s="2"/>
      <c r="L346" s="21"/>
      <c r="M346" s="20"/>
      <c r="N346" s="39"/>
      <c r="O346" s="4"/>
      <c r="P346" s="21"/>
      <c r="Q346" s="1085" t="s">
        <v>22</v>
      </c>
      <c r="R346" s="1086"/>
      <c r="S346" s="1086"/>
      <c r="T346" s="1086"/>
      <c r="U346" s="40"/>
      <c r="V346" s="40"/>
      <c r="W346" s="41"/>
      <c r="X346" s="42"/>
      <c r="Y346" s="43"/>
      <c r="Z346" s="44"/>
      <c r="AA346" s="45"/>
      <c r="AB346" s="46"/>
      <c r="AC346" s="1088"/>
      <c r="AD346" s="1089"/>
      <c r="AE346" s="1089"/>
      <c r="AF346" s="1089"/>
      <c r="AG346" s="1089"/>
      <c r="AH346" s="35">
        <f>ROUND(I334*V348,0)-AC347</f>
        <v>132</v>
      </c>
      <c r="AI346" s="31"/>
    </row>
    <row r="347" spans="1:35" ht="17.100000000000001" customHeight="1" x14ac:dyDescent="0.15">
      <c r="A347" s="32">
        <v>32</v>
      </c>
      <c r="B347" s="33">
        <v>3184</v>
      </c>
      <c r="C347" s="34" t="s">
        <v>369</v>
      </c>
      <c r="D347" s="36"/>
      <c r="E347" s="29"/>
      <c r="F347" s="29"/>
      <c r="G347" s="37"/>
      <c r="H347" s="20"/>
      <c r="I347" s="2"/>
      <c r="J347" s="2"/>
      <c r="K347" s="2"/>
      <c r="L347" s="21"/>
      <c r="M347" s="20"/>
      <c r="N347" s="39"/>
      <c r="O347" s="4"/>
      <c r="P347" s="21"/>
      <c r="Q347" s="1088"/>
      <c r="R347" s="1089"/>
      <c r="S347" s="1089"/>
      <c r="T347" s="1089"/>
      <c r="U347" s="23"/>
      <c r="V347" s="1158"/>
      <c r="W347" s="1159"/>
      <c r="X347" s="1172" t="s">
        <v>15</v>
      </c>
      <c r="Y347" s="25" t="s">
        <v>16</v>
      </c>
      <c r="Z347" s="26" t="s">
        <v>17</v>
      </c>
      <c r="AA347" s="1170">
        <v>0.7</v>
      </c>
      <c r="AB347" s="1171"/>
      <c r="AC347" s="1175">
        <f>AC203</f>
        <v>10</v>
      </c>
      <c r="AD347" s="1175"/>
      <c r="AE347" s="1176" t="s">
        <v>38</v>
      </c>
      <c r="AF347" s="1177"/>
      <c r="AG347" s="1178"/>
      <c r="AH347" s="35">
        <f>ROUND(ROUND(I334*V348,0)*AA347,0)-AC347</f>
        <v>89</v>
      </c>
      <c r="AI347" s="31"/>
    </row>
    <row r="348" spans="1:35" ht="17.100000000000001" customHeight="1" x14ac:dyDescent="0.15">
      <c r="A348" s="32">
        <v>32</v>
      </c>
      <c r="B348" s="33">
        <v>3590</v>
      </c>
      <c r="C348" s="34" t="s">
        <v>370</v>
      </c>
      <c r="D348" s="36"/>
      <c r="E348" s="29"/>
      <c r="F348" s="29"/>
      <c r="G348" s="37"/>
      <c r="H348" s="20"/>
      <c r="I348" s="2"/>
      <c r="J348" s="2"/>
      <c r="K348" s="2"/>
      <c r="L348" s="21"/>
      <c r="M348" s="24"/>
      <c r="N348" s="15"/>
      <c r="O348" s="25"/>
      <c r="P348" s="38"/>
      <c r="Q348" s="1122"/>
      <c r="R348" s="1123"/>
      <c r="S348" s="1123"/>
      <c r="T348" s="1123"/>
      <c r="U348" s="26" t="s">
        <v>17</v>
      </c>
      <c r="V348" s="1170">
        <v>0.95</v>
      </c>
      <c r="W348" s="1171"/>
      <c r="X348" s="1173"/>
      <c r="Y348" s="25" t="s">
        <v>19</v>
      </c>
      <c r="Z348" s="26" t="s">
        <v>17</v>
      </c>
      <c r="AA348" s="1170">
        <v>0.5</v>
      </c>
      <c r="AB348" s="1171"/>
      <c r="AC348" s="52"/>
      <c r="AD348" s="52"/>
      <c r="AE348" s="4"/>
      <c r="AF348" s="4"/>
      <c r="AG348" s="53"/>
      <c r="AH348" s="35">
        <f>ROUND(ROUND(I334*V348,0)*AA348,0)-AC347</f>
        <v>61</v>
      </c>
      <c r="AI348" s="31"/>
    </row>
    <row r="349" spans="1:35" ht="17.100000000000001" customHeight="1" x14ac:dyDescent="0.15">
      <c r="A349" s="32">
        <v>32</v>
      </c>
      <c r="B349" s="33">
        <v>3185</v>
      </c>
      <c r="C349" s="34" t="s">
        <v>371</v>
      </c>
      <c r="D349" s="36"/>
      <c r="E349" s="29"/>
      <c r="F349" s="29"/>
      <c r="G349" s="37"/>
      <c r="H349" s="20"/>
      <c r="I349" s="1129"/>
      <c r="J349" s="1129"/>
      <c r="L349" s="21"/>
      <c r="M349" s="1085" t="s">
        <v>26</v>
      </c>
      <c r="N349" s="1086"/>
      <c r="O349" s="1086"/>
      <c r="P349" s="1087"/>
      <c r="Q349" s="4"/>
      <c r="R349" s="4"/>
      <c r="S349" s="23"/>
      <c r="T349" s="23"/>
      <c r="U349" s="4"/>
      <c r="V349" s="4"/>
      <c r="W349" s="41"/>
      <c r="X349" s="42"/>
      <c r="Y349" s="43"/>
      <c r="Z349" s="44"/>
      <c r="AA349" s="45"/>
      <c r="AB349" s="46"/>
      <c r="AC349" s="54"/>
      <c r="AG349" s="59"/>
      <c r="AH349" s="35">
        <f>ROUND(I334*O354,0)-AC347</f>
        <v>134</v>
      </c>
      <c r="AI349" s="31"/>
    </row>
    <row r="350" spans="1:35" ht="17.100000000000001" customHeight="1" x14ac:dyDescent="0.15">
      <c r="A350" s="32">
        <v>32</v>
      </c>
      <c r="B350" s="33">
        <v>3186</v>
      </c>
      <c r="C350" s="34" t="s">
        <v>372</v>
      </c>
      <c r="D350" s="36"/>
      <c r="E350" s="29"/>
      <c r="F350" s="29"/>
      <c r="G350" s="37"/>
      <c r="H350" s="4"/>
      <c r="I350" s="39"/>
      <c r="J350" s="39"/>
      <c r="L350" s="21"/>
      <c r="M350" s="1088"/>
      <c r="N350" s="1089"/>
      <c r="O350" s="1089"/>
      <c r="P350" s="1090"/>
      <c r="Q350" s="20"/>
      <c r="R350" s="23"/>
      <c r="S350" s="4"/>
      <c r="T350" s="4"/>
      <c r="U350" s="4"/>
      <c r="V350" s="4"/>
      <c r="W350" s="21"/>
      <c r="X350" s="1172" t="s">
        <v>15</v>
      </c>
      <c r="Y350" s="25" t="s">
        <v>16</v>
      </c>
      <c r="Z350" s="26" t="s">
        <v>17</v>
      </c>
      <c r="AA350" s="1157">
        <v>0.7</v>
      </c>
      <c r="AB350" s="1179"/>
      <c r="AC350" s="55"/>
      <c r="AG350" s="37"/>
      <c r="AH350" s="35">
        <f>ROUND(ROUND(I334*O354,0)*AA350,0)-AC347</f>
        <v>91</v>
      </c>
      <c r="AI350" s="31"/>
    </row>
    <row r="351" spans="1:35" ht="17.100000000000001" customHeight="1" x14ac:dyDescent="0.15">
      <c r="A351" s="32">
        <v>32</v>
      </c>
      <c r="B351" s="33">
        <v>3591</v>
      </c>
      <c r="C351" s="34" t="s">
        <v>373</v>
      </c>
      <c r="D351" s="36"/>
      <c r="E351" s="29"/>
      <c r="F351" s="29"/>
      <c r="G351" s="37"/>
      <c r="H351" s="4"/>
      <c r="I351" s="39"/>
      <c r="J351" s="39"/>
      <c r="L351" s="21"/>
      <c r="M351" s="1088"/>
      <c r="N351" s="1089"/>
      <c r="O351" s="1089"/>
      <c r="P351" s="1090"/>
      <c r="Q351" s="24"/>
      <c r="R351" s="26"/>
      <c r="S351" s="25"/>
      <c r="T351" s="25"/>
      <c r="U351" s="25"/>
      <c r="V351" s="25"/>
      <c r="W351" s="38"/>
      <c r="X351" s="1173"/>
      <c r="Y351" s="25" t="s">
        <v>19</v>
      </c>
      <c r="Z351" s="26" t="s">
        <v>17</v>
      </c>
      <c r="AA351" s="1157">
        <v>0.5</v>
      </c>
      <c r="AB351" s="1179"/>
      <c r="AC351" s="55"/>
      <c r="AG351" s="37"/>
      <c r="AH351" s="35">
        <f>ROUND(ROUND(I334*O354,0)*AA351,0)-AC347</f>
        <v>62</v>
      </c>
      <c r="AI351" s="31"/>
    </row>
    <row r="352" spans="1:35" ht="17.100000000000001" customHeight="1" x14ac:dyDescent="0.15">
      <c r="A352" s="32">
        <v>32</v>
      </c>
      <c r="B352" s="33">
        <v>3187</v>
      </c>
      <c r="C352" s="34" t="s">
        <v>374</v>
      </c>
      <c r="D352" s="36"/>
      <c r="E352" s="29"/>
      <c r="F352" s="29"/>
      <c r="G352" s="37"/>
      <c r="H352" s="4"/>
      <c r="L352" s="21"/>
      <c r="M352" s="1088"/>
      <c r="N352" s="1089"/>
      <c r="O352" s="1089"/>
      <c r="P352" s="1090"/>
      <c r="Q352" s="1085" t="s">
        <v>22</v>
      </c>
      <c r="R352" s="1086"/>
      <c r="S352" s="1086"/>
      <c r="T352" s="1086"/>
      <c r="U352" s="40"/>
      <c r="V352" s="40"/>
      <c r="W352" s="41"/>
      <c r="X352" s="42"/>
      <c r="Y352" s="43"/>
      <c r="Z352" s="44"/>
      <c r="AA352" s="45"/>
      <c r="AB352" s="46"/>
      <c r="AC352" s="20"/>
      <c r="AD352" s="4"/>
      <c r="AE352" s="4"/>
      <c r="AF352" s="4"/>
      <c r="AG352" s="21"/>
      <c r="AH352" s="35">
        <f>ROUND(ROUND(I334*O354,0)*V354,0)-AC347</f>
        <v>127</v>
      </c>
      <c r="AI352" s="31"/>
    </row>
    <row r="353" spans="1:35" ht="17.100000000000001" customHeight="1" x14ac:dyDescent="0.15">
      <c r="A353" s="32">
        <v>32</v>
      </c>
      <c r="B353" s="33">
        <v>3188</v>
      </c>
      <c r="C353" s="34" t="s">
        <v>375</v>
      </c>
      <c r="D353" s="36"/>
      <c r="E353" s="29"/>
      <c r="F353" s="29"/>
      <c r="G353" s="37"/>
      <c r="H353" s="20"/>
      <c r="L353" s="21"/>
      <c r="M353" s="20"/>
      <c r="N353" s="39"/>
      <c r="O353" s="4"/>
      <c r="P353" s="21"/>
      <c r="Q353" s="1088"/>
      <c r="R353" s="1089"/>
      <c r="S353" s="1089"/>
      <c r="T353" s="1089"/>
      <c r="U353" s="23"/>
      <c r="V353" s="1158"/>
      <c r="W353" s="1159"/>
      <c r="X353" s="1172" t="s">
        <v>15</v>
      </c>
      <c r="Y353" s="25" t="s">
        <v>16</v>
      </c>
      <c r="Z353" s="26" t="s">
        <v>17</v>
      </c>
      <c r="AA353" s="1157">
        <v>0.7</v>
      </c>
      <c r="AB353" s="1179"/>
      <c r="AC353" s="36"/>
      <c r="AD353" s="4"/>
      <c r="AE353" s="4"/>
      <c r="AF353" s="4"/>
      <c r="AG353" s="37"/>
      <c r="AH353" s="35">
        <f>ROUND(ROUND(ROUND(I334*O354,0)*V354,0)*AA353,0)-AC347</f>
        <v>86</v>
      </c>
      <c r="AI353" s="31"/>
    </row>
    <row r="354" spans="1:35" ht="17.100000000000001" customHeight="1" x14ac:dyDescent="0.15">
      <c r="A354" s="32">
        <v>32</v>
      </c>
      <c r="B354" s="33">
        <v>3592</v>
      </c>
      <c r="C354" s="34" t="s">
        <v>376</v>
      </c>
      <c r="D354" s="36"/>
      <c r="E354" s="29"/>
      <c r="F354" s="29"/>
      <c r="G354" s="37"/>
      <c r="H354" s="20"/>
      <c r="L354" s="21"/>
      <c r="M354" s="24"/>
      <c r="N354" s="26" t="s">
        <v>17</v>
      </c>
      <c r="O354" s="1180">
        <v>0.96499999999999997</v>
      </c>
      <c r="P354" s="1181"/>
      <c r="Q354" s="1122"/>
      <c r="R354" s="1123"/>
      <c r="S354" s="1123"/>
      <c r="T354" s="1123"/>
      <c r="U354" s="26" t="s">
        <v>17</v>
      </c>
      <c r="V354" s="1170">
        <v>0.95</v>
      </c>
      <c r="W354" s="1171"/>
      <c r="X354" s="1173"/>
      <c r="Y354" s="25" t="s">
        <v>19</v>
      </c>
      <c r="Z354" s="26" t="s">
        <v>17</v>
      </c>
      <c r="AA354" s="1157">
        <v>0.5</v>
      </c>
      <c r="AB354" s="1179"/>
      <c r="AC354" s="56"/>
      <c r="AD354" s="25"/>
      <c r="AE354" s="25"/>
      <c r="AF354" s="25"/>
      <c r="AG354" s="60"/>
      <c r="AH354" s="35">
        <f>ROUND(ROUND(ROUND(I334*O354,0)*V354,0)*AA354,0)-AC347</f>
        <v>59</v>
      </c>
      <c r="AI354" s="31"/>
    </row>
    <row r="355" spans="1:35" ht="17.100000000000001" customHeight="1" x14ac:dyDescent="0.15">
      <c r="A355" s="32">
        <v>32</v>
      </c>
      <c r="B355" s="33">
        <v>3191</v>
      </c>
      <c r="C355" s="34" t="s">
        <v>377</v>
      </c>
      <c r="D355" s="36"/>
      <c r="E355" s="29"/>
      <c r="F355" s="29"/>
      <c r="G355" s="37"/>
      <c r="H355" s="20"/>
      <c r="L355" s="21"/>
      <c r="M355" s="47"/>
      <c r="N355" s="48"/>
      <c r="O355" s="48"/>
      <c r="P355" s="49"/>
      <c r="Q355" s="4"/>
      <c r="R355" s="4"/>
      <c r="S355" s="23"/>
      <c r="T355" s="23"/>
      <c r="U355" s="4"/>
      <c r="V355" s="4"/>
      <c r="W355" s="41"/>
      <c r="X355" s="42"/>
      <c r="Y355" s="43"/>
      <c r="Z355" s="44"/>
      <c r="AA355" s="50"/>
      <c r="AB355" s="51"/>
      <c r="AC355" s="1085" t="s">
        <v>47</v>
      </c>
      <c r="AD355" s="1086"/>
      <c r="AE355" s="1086"/>
      <c r="AF355" s="1086"/>
      <c r="AG355" s="1086"/>
      <c r="AH355" s="35">
        <f>ROUND(I334,0)-AC359</f>
        <v>127</v>
      </c>
      <c r="AI355" s="31"/>
    </row>
    <row r="356" spans="1:35" ht="17.100000000000001" customHeight="1" x14ac:dyDescent="0.15">
      <c r="A356" s="32">
        <v>32</v>
      </c>
      <c r="B356" s="33">
        <v>3192</v>
      </c>
      <c r="C356" s="34" t="s">
        <v>378</v>
      </c>
      <c r="D356" s="36"/>
      <c r="E356" s="29"/>
      <c r="F356" s="29"/>
      <c r="G356" s="37"/>
      <c r="H356" s="20"/>
      <c r="L356" s="21"/>
      <c r="M356" s="20"/>
      <c r="P356" s="21"/>
      <c r="Q356" s="20"/>
      <c r="R356" s="23"/>
      <c r="S356" s="4"/>
      <c r="T356" s="4"/>
      <c r="U356" s="4"/>
      <c r="V356" s="4"/>
      <c r="W356" s="21"/>
      <c r="X356" s="1172" t="s">
        <v>15</v>
      </c>
      <c r="Y356" s="25" t="s">
        <v>16</v>
      </c>
      <c r="Z356" s="26" t="s">
        <v>17</v>
      </c>
      <c r="AA356" s="1170">
        <v>0.7</v>
      </c>
      <c r="AB356" s="1171"/>
      <c r="AC356" s="1088"/>
      <c r="AD356" s="1089"/>
      <c r="AE356" s="1089"/>
      <c r="AF356" s="1089"/>
      <c r="AG356" s="1089"/>
      <c r="AH356" s="35">
        <f>ROUND(I334*AA356,0)-AC359</f>
        <v>82</v>
      </c>
      <c r="AI356" s="31"/>
    </row>
    <row r="357" spans="1:35" ht="17.100000000000001" customHeight="1" x14ac:dyDescent="0.15">
      <c r="A357" s="32">
        <v>32</v>
      </c>
      <c r="B357" s="33">
        <v>3593</v>
      </c>
      <c r="C357" s="34" t="s">
        <v>379</v>
      </c>
      <c r="D357" s="36"/>
      <c r="E357" s="29"/>
      <c r="F357" s="29"/>
      <c r="G357" s="37"/>
      <c r="H357" s="20"/>
      <c r="L357" s="21"/>
      <c r="M357" s="20"/>
      <c r="P357" s="21"/>
      <c r="Q357" s="24"/>
      <c r="R357" s="26"/>
      <c r="S357" s="25"/>
      <c r="T357" s="25"/>
      <c r="U357" s="25"/>
      <c r="V357" s="25"/>
      <c r="W357" s="38"/>
      <c r="X357" s="1173"/>
      <c r="Y357" s="25" t="s">
        <v>19</v>
      </c>
      <c r="Z357" s="26" t="s">
        <v>17</v>
      </c>
      <c r="AA357" s="1170">
        <v>0.5</v>
      </c>
      <c r="AB357" s="1171"/>
      <c r="AC357" s="1088"/>
      <c r="AD357" s="1089"/>
      <c r="AE357" s="1089"/>
      <c r="AF357" s="1089"/>
      <c r="AG357" s="1089"/>
      <c r="AH357" s="35">
        <f>ROUND(I334*AA357,0)-AC359</f>
        <v>53</v>
      </c>
      <c r="AI357" s="31"/>
    </row>
    <row r="358" spans="1:35" ht="17.100000000000001" customHeight="1" x14ac:dyDescent="0.15">
      <c r="A358" s="32">
        <v>32</v>
      </c>
      <c r="B358" s="33">
        <v>3193</v>
      </c>
      <c r="C358" s="34" t="s">
        <v>380</v>
      </c>
      <c r="D358" s="36"/>
      <c r="E358" s="29"/>
      <c r="F358" s="29"/>
      <c r="G358" s="37"/>
      <c r="H358" s="20"/>
      <c r="I358" s="2"/>
      <c r="J358" s="2"/>
      <c r="K358" s="2"/>
      <c r="L358" s="21"/>
      <c r="M358" s="20"/>
      <c r="N358" s="39"/>
      <c r="O358" s="4"/>
      <c r="P358" s="21"/>
      <c r="Q358" s="1085" t="s">
        <v>22</v>
      </c>
      <c r="R358" s="1086"/>
      <c r="S358" s="1086"/>
      <c r="T358" s="1086"/>
      <c r="U358" s="40"/>
      <c r="V358" s="40"/>
      <c r="W358" s="41"/>
      <c r="X358" s="42"/>
      <c r="Y358" s="43"/>
      <c r="Z358" s="44"/>
      <c r="AA358" s="45"/>
      <c r="AB358" s="46"/>
      <c r="AC358" s="1088"/>
      <c r="AD358" s="1089"/>
      <c r="AE358" s="1089"/>
      <c r="AF358" s="1089"/>
      <c r="AG358" s="1089"/>
      <c r="AH358" s="35">
        <f>ROUND(I334*V360,0)-AC359</f>
        <v>120</v>
      </c>
      <c r="AI358" s="31"/>
    </row>
    <row r="359" spans="1:35" ht="17.100000000000001" customHeight="1" x14ac:dyDescent="0.15">
      <c r="A359" s="32">
        <v>32</v>
      </c>
      <c r="B359" s="33">
        <v>3194</v>
      </c>
      <c r="C359" s="34" t="s">
        <v>381</v>
      </c>
      <c r="D359" s="36"/>
      <c r="E359" s="29"/>
      <c r="F359" s="29"/>
      <c r="G359" s="37"/>
      <c r="H359" s="20"/>
      <c r="I359" s="2"/>
      <c r="J359" s="2"/>
      <c r="K359" s="2"/>
      <c r="L359" s="21"/>
      <c r="M359" s="20"/>
      <c r="N359" s="39"/>
      <c r="O359" s="4"/>
      <c r="P359" s="21"/>
      <c r="Q359" s="1088"/>
      <c r="R359" s="1089"/>
      <c r="S359" s="1089"/>
      <c r="T359" s="1089"/>
      <c r="U359" s="23"/>
      <c r="V359" s="1158"/>
      <c r="W359" s="1159"/>
      <c r="X359" s="1172" t="s">
        <v>15</v>
      </c>
      <c r="Y359" s="25" t="s">
        <v>16</v>
      </c>
      <c r="Z359" s="26" t="s">
        <v>17</v>
      </c>
      <c r="AA359" s="1170">
        <v>0.7</v>
      </c>
      <c r="AB359" s="1171"/>
      <c r="AC359" s="1175">
        <f>AC215</f>
        <v>22</v>
      </c>
      <c r="AD359" s="1175"/>
      <c r="AE359" s="1176" t="s">
        <v>38</v>
      </c>
      <c r="AF359" s="1177"/>
      <c r="AG359" s="1178"/>
      <c r="AH359" s="35">
        <f>ROUND(ROUND(I334*V360,0)*AA359,0)-AC359</f>
        <v>77</v>
      </c>
      <c r="AI359" s="31"/>
    </row>
    <row r="360" spans="1:35" ht="17.100000000000001" customHeight="1" x14ac:dyDescent="0.15">
      <c r="A360" s="32">
        <v>32</v>
      </c>
      <c r="B360" s="33">
        <v>3594</v>
      </c>
      <c r="C360" s="34" t="s">
        <v>382</v>
      </c>
      <c r="D360" s="36"/>
      <c r="E360" s="29"/>
      <c r="F360" s="29"/>
      <c r="G360" s="37"/>
      <c r="H360" s="20"/>
      <c r="I360" s="2"/>
      <c r="J360" s="2"/>
      <c r="K360" s="2"/>
      <c r="L360" s="21"/>
      <c r="M360" s="24"/>
      <c r="N360" s="15"/>
      <c r="O360" s="25"/>
      <c r="P360" s="38"/>
      <c r="Q360" s="1122"/>
      <c r="R360" s="1123"/>
      <c r="S360" s="1123"/>
      <c r="T360" s="1123"/>
      <c r="U360" s="26" t="s">
        <v>17</v>
      </c>
      <c r="V360" s="1170">
        <v>0.95</v>
      </c>
      <c r="W360" s="1171"/>
      <c r="X360" s="1173"/>
      <c r="Y360" s="25" t="s">
        <v>19</v>
      </c>
      <c r="Z360" s="26" t="s">
        <v>17</v>
      </c>
      <c r="AA360" s="1170">
        <v>0.5</v>
      </c>
      <c r="AB360" s="1171"/>
      <c r="AC360" s="52"/>
      <c r="AD360" s="52"/>
      <c r="AE360" s="4"/>
      <c r="AF360" s="4"/>
      <c r="AG360" s="53"/>
      <c r="AH360" s="35">
        <f>ROUND(ROUND(I334*V360,0)*AA360,0)-AC359</f>
        <v>49</v>
      </c>
      <c r="AI360" s="31"/>
    </row>
    <row r="361" spans="1:35" ht="17.100000000000001" customHeight="1" x14ac:dyDescent="0.15">
      <c r="A361" s="32">
        <v>32</v>
      </c>
      <c r="B361" s="33">
        <v>3195</v>
      </c>
      <c r="C361" s="34" t="s">
        <v>383</v>
      </c>
      <c r="D361" s="36"/>
      <c r="E361" s="29"/>
      <c r="F361" s="29"/>
      <c r="G361" s="37"/>
      <c r="H361" s="20"/>
      <c r="I361" s="1129"/>
      <c r="J361" s="1129"/>
      <c r="L361" s="21"/>
      <c r="M361" s="1085" t="s">
        <v>26</v>
      </c>
      <c r="N361" s="1086"/>
      <c r="O361" s="1086"/>
      <c r="P361" s="1087"/>
      <c r="Q361" s="4"/>
      <c r="R361" s="4"/>
      <c r="S361" s="23"/>
      <c r="T361" s="23"/>
      <c r="U361" s="4"/>
      <c r="V361" s="4"/>
      <c r="W361" s="41"/>
      <c r="X361" s="42"/>
      <c r="Y361" s="43"/>
      <c r="Z361" s="44"/>
      <c r="AA361" s="45"/>
      <c r="AB361" s="46"/>
      <c r="AC361" s="54"/>
      <c r="AG361" s="53"/>
      <c r="AH361" s="35">
        <f>ROUND(I334*O366,0)-AC359</f>
        <v>122</v>
      </c>
      <c r="AI361" s="31"/>
    </row>
    <row r="362" spans="1:35" ht="17.100000000000001" customHeight="1" x14ac:dyDescent="0.15">
      <c r="A362" s="32">
        <v>32</v>
      </c>
      <c r="B362" s="33">
        <v>3196</v>
      </c>
      <c r="C362" s="34" t="s">
        <v>384</v>
      </c>
      <c r="D362" s="36"/>
      <c r="E362" s="29"/>
      <c r="F362" s="29"/>
      <c r="G362" s="37"/>
      <c r="H362" s="4"/>
      <c r="I362" s="39"/>
      <c r="J362" s="39"/>
      <c r="L362" s="21"/>
      <c r="M362" s="1088"/>
      <c r="N362" s="1089"/>
      <c r="O362" s="1089"/>
      <c r="P362" s="1090"/>
      <c r="Q362" s="20"/>
      <c r="R362" s="23"/>
      <c r="S362" s="4"/>
      <c r="T362" s="4"/>
      <c r="U362" s="4"/>
      <c r="V362" s="4"/>
      <c r="W362" s="21"/>
      <c r="X362" s="1172" t="s">
        <v>15</v>
      </c>
      <c r="Y362" s="25" t="s">
        <v>16</v>
      </c>
      <c r="Z362" s="26" t="s">
        <v>17</v>
      </c>
      <c r="AA362" s="1157">
        <v>0.7</v>
      </c>
      <c r="AB362" s="1179"/>
      <c r="AC362" s="36"/>
      <c r="AD362" s="58"/>
      <c r="AE362" s="58"/>
      <c r="AF362" s="58"/>
      <c r="AG362" s="29"/>
      <c r="AH362" s="35">
        <f>ROUND(ROUND(I334*O366,0)*AA362,0)-AC359</f>
        <v>79</v>
      </c>
      <c r="AI362" s="31"/>
    </row>
    <row r="363" spans="1:35" ht="17.100000000000001" customHeight="1" x14ac:dyDescent="0.15">
      <c r="A363" s="32">
        <v>32</v>
      </c>
      <c r="B363" s="33">
        <v>3595</v>
      </c>
      <c r="C363" s="34" t="s">
        <v>385</v>
      </c>
      <c r="D363" s="36"/>
      <c r="E363" s="29"/>
      <c r="F363" s="29"/>
      <c r="G363" s="37"/>
      <c r="H363" s="4"/>
      <c r="I363" s="39"/>
      <c r="J363" s="39"/>
      <c r="L363" s="21"/>
      <c r="M363" s="1088"/>
      <c r="N363" s="1089"/>
      <c r="O363" s="1089"/>
      <c r="P363" s="1090"/>
      <c r="Q363" s="24"/>
      <c r="R363" s="26"/>
      <c r="S363" s="25"/>
      <c r="T363" s="25"/>
      <c r="U363" s="25"/>
      <c r="V363" s="25"/>
      <c r="W363" s="38"/>
      <c r="X363" s="1173"/>
      <c r="Y363" s="25" t="s">
        <v>19</v>
      </c>
      <c r="Z363" s="26" t="s">
        <v>17</v>
      </c>
      <c r="AA363" s="1157">
        <v>0.5</v>
      </c>
      <c r="AB363" s="1179"/>
      <c r="AC363" s="36"/>
      <c r="AD363" s="58"/>
      <c r="AE363" s="58"/>
      <c r="AF363" s="58"/>
      <c r="AG363" s="29"/>
      <c r="AH363" s="35">
        <f>ROUND(ROUND(I334*O366,0)*AA363,0)-AC359</f>
        <v>50</v>
      </c>
      <c r="AI363" s="31"/>
    </row>
    <row r="364" spans="1:35" ht="17.100000000000001" customHeight="1" x14ac:dyDescent="0.15">
      <c r="A364" s="32">
        <v>32</v>
      </c>
      <c r="B364" s="33">
        <v>3197</v>
      </c>
      <c r="C364" s="34" t="s">
        <v>386</v>
      </c>
      <c r="D364" s="36"/>
      <c r="E364" s="29"/>
      <c r="F364" s="29"/>
      <c r="G364" s="37"/>
      <c r="H364" s="4"/>
      <c r="L364" s="21"/>
      <c r="M364" s="1088"/>
      <c r="N364" s="1089"/>
      <c r="O364" s="1089"/>
      <c r="P364" s="1090"/>
      <c r="Q364" s="1085" t="s">
        <v>22</v>
      </c>
      <c r="R364" s="1086"/>
      <c r="S364" s="1086"/>
      <c r="T364" s="1086"/>
      <c r="U364" s="40"/>
      <c r="V364" s="40"/>
      <c r="W364" s="41"/>
      <c r="X364" s="42"/>
      <c r="Y364" s="43"/>
      <c r="Z364" s="44"/>
      <c r="AA364" s="45"/>
      <c r="AB364" s="46"/>
      <c r="AC364" s="20"/>
      <c r="AD364" s="4"/>
      <c r="AE364" s="4"/>
      <c r="AF364" s="4"/>
      <c r="AG364" s="4"/>
      <c r="AH364" s="35">
        <f>ROUND(ROUND(I334*O366,0)*V366,0)-AC359</f>
        <v>115</v>
      </c>
      <c r="AI364" s="31"/>
    </row>
    <row r="365" spans="1:35" ht="17.100000000000001" customHeight="1" x14ac:dyDescent="0.15">
      <c r="A365" s="32">
        <v>32</v>
      </c>
      <c r="B365" s="33">
        <v>3198</v>
      </c>
      <c r="C365" s="34" t="s">
        <v>387</v>
      </c>
      <c r="D365" s="36"/>
      <c r="E365" s="29"/>
      <c r="F365" s="29"/>
      <c r="G365" s="37"/>
      <c r="H365" s="20"/>
      <c r="L365" s="21"/>
      <c r="M365" s="20"/>
      <c r="N365" s="39"/>
      <c r="O365" s="4"/>
      <c r="P365" s="21"/>
      <c r="Q365" s="1088"/>
      <c r="R365" s="1089"/>
      <c r="S365" s="1089"/>
      <c r="T365" s="1089"/>
      <c r="U365" s="23"/>
      <c r="V365" s="1158"/>
      <c r="W365" s="1159"/>
      <c r="X365" s="1172" t="s">
        <v>15</v>
      </c>
      <c r="Y365" s="25" t="s">
        <v>16</v>
      </c>
      <c r="Z365" s="26" t="s">
        <v>17</v>
      </c>
      <c r="AA365" s="1157">
        <v>0.7</v>
      </c>
      <c r="AB365" s="1179"/>
      <c r="AC365" s="36"/>
      <c r="AD365" s="4"/>
      <c r="AE365" s="4"/>
      <c r="AF365" s="4"/>
      <c r="AG365" s="29"/>
      <c r="AH365" s="35">
        <f>ROUND(ROUND(ROUND(I334*O366,0)*V366,0)*AA365,0)-AC359</f>
        <v>74</v>
      </c>
      <c r="AI365" s="31"/>
    </row>
    <row r="366" spans="1:35" ht="17.100000000000001" customHeight="1" x14ac:dyDescent="0.15">
      <c r="A366" s="32">
        <v>32</v>
      </c>
      <c r="B366" s="33">
        <v>3596</v>
      </c>
      <c r="C366" s="34" t="s">
        <v>388</v>
      </c>
      <c r="D366" s="56"/>
      <c r="E366" s="57"/>
      <c r="F366" s="57"/>
      <c r="G366" s="60"/>
      <c r="H366" s="24"/>
      <c r="I366" s="25"/>
      <c r="J366" s="25"/>
      <c r="K366" s="25"/>
      <c r="L366" s="38"/>
      <c r="M366" s="24"/>
      <c r="N366" s="26" t="s">
        <v>17</v>
      </c>
      <c r="O366" s="1180">
        <v>0.96499999999999997</v>
      </c>
      <c r="P366" s="1181"/>
      <c r="Q366" s="1122"/>
      <c r="R366" s="1123"/>
      <c r="S366" s="1123"/>
      <c r="T366" s="1123"/>
      <c r="U366" s="26" t="s">
        <v>17</v>
      </c>
      <c r="V366" s="1170">
        <v>0.95</v>
      </c>
      <c r="W366" s="1171"/>
      <c r="X366" s="1173"/>
      <c r="Y366" s="25" t="s">
        <v>19</v>
      </c>
      <c r="Z366" s="26" t="s">
        <v>17</v>
      </c>
      <c r="AA366" s="1157">
        <v>0.5</v>
      </c>
      <c r="AB366" s="1179"/>
      <c r="AC366" s="56"/>
      <c r="AD366" s="25"/>
      <c r="AE366" s="25"/>
      <c r="AF366" s="25"/>
      <c r="AG366" s="57"/>
      <c r="AH366" s="35">
        <f>ROUND(ROUND(ROUND(I334*O366,0)*V366,0)*AA366,0)-AC359</f>
        <v>47</v>
      </c>
      <c r="AI366" s="61"/>
    </row>
    <row r="367" spans="1:35" ht="17.100000000000001" customHeight="1" x14ac:dyDescent="0.15">
      <c r="A367" s="32">
        <v>32</v>
      </c>
      <c r="B367" s="33">
        <v>2211</v>
      </c>
      <c r="C367" s="34" t="s">
        <v>389</v>
      </c>
      <c r="D367" s="1085" t="s">
        <v>390</v>
      </c>
      <c r="E367" s="1086"/>
      <c r="F367" s="1086"/>
      <c r="G367" s="1087"/>
      <c r="H367" s="47" t="s">
        <v>12</v>
      </c>
      <c r="I367" s="40"/>
      <c r="J367" s="40"/>
      <c r="K367" s="40"/>
      <c r="L367" s="41"/>
      <c r="M367" s="47"/>
      <c r="N367" s="48"/>
      <c r="O367" s="48"/>
      <c r="P367" s="49"/>
      <c r="Q367" s="40"/>
      <c r="R367" s="40"/>
      <c r="S367" s="65"/>
      <c r="T367" s="65"/>
      <c r="U367" s="40"/>
      <c r="V367" s="40"/>
      <c r="W367" s="41"/>
      <c r="X367" s="42"/>
      <c r="Y367" s="43"/>
      <c r="Z367" s="44"/>
      <c r="AA367" s="50"/>
      <c r="AB367" s="51"/>
      <c r="AC367" s="63"/>
      <c r="AD367" s="40"/>
      <c r="AE367" s="40"/>
      <c r="AF367" s="40"/>
      <c r="AG367" s="63"/>
      <c r="AH367" s="35">
        <f>ROUND(I370,0)</f>
        <v>299</v>
      </c>
      <c r="AI367" s="66" t="s">
        <v>209</v>
      </c>
    </row>
    <row r="368" spans="1:35" ht="17.100000000000001" customHeight="1" x14ac:dyDescent="0.15">
      <c r="A368" s="32">
        <v>32</v>
      </c>
      <c r="B368" s="33">
        <v>2212</v>
      </c>
      <c r="C368" s="34" t="s">
        <v>391</v>
      </c>
      <c r="D368" s="1088"/>
      <c r="E368" s="1089"/>
      <c r="F368" s="1089"/>
      <c r="G368" s="1090"/>
      <c r="H368" s="20"/>
      <c r="L368" s="21"/>
      <c r="M368" s="20"/>
      <c r="P368" s="21"/>
      <c r="Q368" s="20"/>
      <c r="R368" s="23"/>
      <c r="S368" s="4"/>
      <c r="T368" s="4"/>
      <c r="U368" s="4"/>
      <c r="V368" s="4"/>
      <c r="W368" s="21"/>
      <c r="X368" s="1172" t="s">
        <v>15</v>
      </c>
      <c r="Y368" s="25" t="s">
        <v>16</v>
      </c>
      <c r="Z368" s="26" t="s">
        <v>17</v>
      </c>
      <c r="AA368" s="1170">
        <v>0.7</v>
      </c>
      <c r="AB368" s="1171"/>
      <c r="AC368" s="29"/>
      <c r="AD368" s="4"/>
      <c r="AE368" s="4"/>
      <c r="AF368" s="4"/>
      <c r="AG368" s="29"/>
      <c r="AH368" s="35">
        <f>ROUND(I370*AA368,0)</f>
        <v>209</v>
      </c>
      <c r="AI368" s="31"/>
    </row>
    <row r="369" spans="1:35" ht="17.100000000000001" customHeight="1" x14ac:dyDescent="0.15">
      <c r="A369" s="32">
        <v>32</v>
      </c>
      <c r="B369" s="33">
        <v>2571</v>
      </c>
      <c r="C369" s="34" t="s">
        <v>392</v>
      </c>
      <c r="D369" s="1088"/>
      <c r="E369" s="1089"/>
      <c r="F369" s="1089"/>
      <c r="G369" s="1090"/>
      <c r="H369" s="20"/>
      <c r="L369" s="21"/>
      <c r="M369" s="20"/>
      <c r="P369" s="21"/>
      <c r="Q369" s="24"/>
      <c r="R369" s="26"/>
      <c r="S369" s="25"/>
      <c r="T369" s="25"/>
      <c r="U369" s="25"/>
      <c r="V369" s="25"/>
      <c r="W369" s="38"/>
      <c r="X369" s="1173"/>
      <c r="Y369" s="25" t="s">
        <v>19</v>
      </c>
      <c r="Z369" s="26" t="s">
        <v>17</v>
      </c>
      <c r="AA369" s="1170">
        <v>0.5</v>
      </c>
      <c r="AB369" s="1171"/>
      <c r="AC369" s="29"/>
      <c r="AD369" s="4"/>
      <c r="AE369" s="4"/>
      <c r="AF369" s="4"/>
      <c r="AG369" s="29"/>
      <c r="AH369" s="35">
        <f>ROUND(I370*AA369,0)</f>
        <v>150</v>
      </c>
      <c r="AI369" s="31"/>
    </row>
    <row r="370" spans="1:35" ht="17.100000000000001" customHeight="1" x14ac:dyDescent="0.15">
      <c r="A370" s="32">
        <v>32</v>
      </c>
      <c r="B370" s="33">
        <v>2213</v>
      </c>
      <c r="C370" s="34" t="s">
        <v>393</v>
      </c>
      <c r="D370" s="36"/>
      <c r="E370" s="29"/>
      <c r="F370" s="29"/>
      <c r="G370" s="37"/>
      <c r="H370" s="20"/>
      <c r="I370" s="1108">
        <v>299</v>
      </c>
      <c r="J370" s="1108"/>
      <c r="K370" s="4" t="s">
        <v>21</v>
      </c>
      <c r="L370" s="21"/>
      <c r="M370" s="20"/>
      <c r="N370" s="39"/>
      <c r="O370" s="4"/>
      <c r="P370" s="21"/>
      <c r="Q370" s="1085" t="s">
        <v>22</v>
      </c>
      <c r="R370" s="1086"/>
      <c r="S370" s="1086"/>
      <c r="T370" s="1086"/>
      <c r="U370" s="40"/>
      <c r="V370" s="40"/>
      <c r="W370" s="41"/>
      <c r="X370" s="42"/>
      <c r="Y370" s="43"/>
      <c r="Z370" s="44"/>
      <c r="AA370" s="45"/>
      <c r="AB370" s="46"/>
      <c r="AC370" s="29"/>
      <c r="AE370" s="4"/>
      <c r="AF370" s="4"/>
      <c r="AG370" s="29"/>
      <c r="AH370" s="35">
        <f>ROUND(I370*V372,0)</f>
        <v>284</v>
      </c>
      <c r="AI370" s="31"/>
    </row>
    <row r="371" spans="1:35" ht="17.100000000000001" customHeight="1" x14ac:dyDescent="0.15">
      <c r="A371" s="32">
        <v>32</v>
      </c>
      <c r="B371" s="33">
        <v>2214</v>
      </c>
      <c r="C371" s="34" t="s">
        <v>394</v>
      </c>
      <c r="D371" s="36"/>
      <c r="E371" s="29"/>
      <c r="F371" s="29"/>
      <c r="G371" s="37"/>
      <c r="H371" s="20"/>
      <c r="I371" s="2"/>
      <c r="J371" s="2"/>
      <c r="K371" s="2"/>
      <c r="L371" s="21"/>
      <c r="M371" s="20"/>
      <c r="N371" s="39"/>
      <c r="O371" s="4"/>
      <c r="P371" s="21"/>
      <c r="Q371" s="1088"/>
      <c r="R371" s="1089"/>
      <c r="S371" s="1089"/>
      <c r="T371" s="1089"/>
      <c r="U371" s="23"/>
      <c r="V371" s="1158"/>
      <c r="W371" s="1159"/>
      <c r="X371" s="1172" t="s">
        <v>15</v>
      </c>
      <c r="Y371" s="25" t="s">
        <v>16</v>
      </c>
      <c r="Z371" s="26" t="s">
        <v>17</v>
      </c>
      <c r="AA371" s="1170">
        <v>0.7</v>
      </c>
      <c r="AB371" s="1171"/>
      <c r="AC371" s="29"/>
      <c r="AE371" s="4"/>
      <c r="AF371" s="4"/>
      <c r="AG371" s="29"/>
      <c r="AH371" s="35">
        <f>ROUND(ROUND(I370*V372,0)*AA371,0)</f>
        <v>199</v>
      </c>
      <c r="AI371" s="31"/>
    </row>
    <row r="372" spans="1:35" ht="17.100000000000001" customHeight="1" x14ac:dyDescent="0.15">
      <c r="A372" s="32">
        <v>32</v>
      </c>
      <c r="B372" s="33">
        <v>2572</v>
      </c>
      <c r="C372" s="34" t="s">
        <v>395</v>
      </c>
      <c r="D372" s="36"/>
      <c r="E372" s="29"/>
      <c r="F372" s="29"/>
      <c r="G372" s="37"/>
      <c r="H372" s="20"/>
      <c r="I372" s="2"/>
      <c r="J372" s="2"/>
      <c r="K372" s="2"/>
      <c r="L372" s="21"/>
      <c r="M372" s="24"/>
      <c r="N372" s="15"/>
      <c r="O372" s="25"/>
      <c r="P372" s="38"/>
      <c r="Q372" s="1122"/>
      <c r="R372" s="1123"/>
      <c r="S372" s="1123"/>
      <c r="T372" s="1123"/>
      <c r="U372" s="26" t="s">
        <v>17</v>
      </c>
      <c r="V372" s="1170">
        <v>0.95</v>
      </c>
      <c r="W372" s="1171"/>
      <c r="X372" s="1173"/>
      <c r="Y372" s="25" t="s">
        <v>19</v>
      </c>
      <c r="Z372" s="26" t="s">
        <v>17</v>
      </c>
      <c r="AA372" s="1170">
        <v>0.5</v>
      </c>
      <c r="AB372" s="1171"/>
      <c r="AC372" s="29"/>
      <c r="AE372" s="4"/>
      <c r="AF372" s="4"/>
      <c r="AG372" s="29"/>
      <c r="AH372" s="35">
        <f>ROUND(ROUND(I370*V372,0)*AA372,0)</f>
        <v>142</v>
      </c>
      <c r="AI372" s="31"/>
    </row>
    <row r="373" spans="1:35" ht="17.100000000000001" customHeight="1" x14ac:dyDescent="0.15">
      <c r="A373" s="32">
        <v>32</v>
      </c>
      <c r="B373" s="33">
        <v>2215</v>
      </c>
      <c r="C373" s="34" t="s">
        <v>396</v>
      </c>
      <c r="D373" s="36"/>
      <c r="E373" s="29"/>
      <c r="F373" s="29"/>
      <c r="G373" s="37"/>
      <c r="H373" s="20"/>
      <c r="I373" s="2"/>
      <c r="J373" s="2"/>
      <c r="K373" s="2"/>
      <c r="L373" s="21"/>
      <c r="M373" s="1085" t="s">
        <v>26</v>
      </c>
      <c r="N373" s="1086"/>
      <c r="O373" s="1086"/>
      <c r="P373" s="1087"/>
      <c r="Q373" s="4"/>
      <c r="R373" s="4"/>
      <c r="S373" s="23"/>
      <c r="T373" s="23"/>
      <c r="U373" s="4"/>
      <c r="V373" s="4"/>
      <c r="W373" s="41"/>
      <c r="X373" s="42"/>
      <c r="Y373" s="43"/>
      <c r="Z373" s="44"/>
      <c r="AA373" s="45"/>
      <c r="AB373" s="46"/>
      <c r="AC373" s="29"/>
      <c r="AD373" s="4"/>
      <c r="AE373" s="4"/>
      <c r="AF373" s="4"/>
      <c r="AG373" s="29"/>
      <c r="AH373" s="35">
        <f>ROUND(I370*O378,0)</f>
        <v>289</v>
      </c>
      <c r="AI373" s="31"/>
    </row>
    <row r="374" spans="1:35" ht="17.100000000000001" customHeight="1" x14ac:dyDescent="0.15">
      <c r="A374" s="32">
        <v>32</v>
      </c>
      <c r="B374" s="33">
        <v>2216</v>
      </c>
      <c r="C374" s="34" t="s">
        <v>397</v>
      </c>
      <c r="D374" s="36"/>
      <c r="E374" s="29"/>
      <c r="F374" s="29"/>
      <c r="G374" s="37"/>
      <c r="H374" s="4"/>
      <c r="I374" s="39"/>
      <c r="J374" s="39"/>
      <c r="L374" s="21"/>
      <c r="M374" s="1088"/>
      <c r="N374" s="1089"/>
      <c r="O374" s="1089"/>
      <c r="P374" s="1090"/>
      <c r="Q374" s="20"/>
      <c r="R374" s="23"/>
      <c r="S374" s="4"/>
      <c r="T374" s="4"/>
      <c r="U374" s="4"/>
      <c r="V374" s="4"/>
      <c r="W374" s="21"/>
      <c r="X374" s="1172" t="s">
        <v>15</v>
      </c>
      <c r="Y374" s="25" t="s">
        <v>16</v>
      </c>
      <c r="Z374" s="26" t="s">
        <v>17</v>
      </c>
      <c r="AA374" s="1157">
        <v>0.7</v>
      </c>
      <c r="AB374" s="1179"/>
      <c r="AC374" s="29"/>
      <c r="AD374" s="4"/>
      <c r="AE374" s="4"/>
      <c r="AF374" s="4"/>
      <c r="AG374" s="29"/>
      <c r="AH374" s="35">
        <f>ROUND(ROUND(I370*O378,0)*AA374,0)</f>
        <v>202</v>
      </c>
      <c r="AI374" s="31"/>
    </row>
    <row r="375" spans="1:35" ht="17.100000000000001" customHeight="1" x14ac:dyDescent="0.15">
      <c r="A375" s="32">
        <v>32</v>
      </c>
      <c r="B375" s="33">
        <v>2573</v>
      </c>
      <c r="C375" s="34" t="s">
        <v>398</v>
      </c>
      <c r="D375" s="36"/>
      <c r="E375" s="29"/>
      <c r="F375" s="29"/>
      <c r="G375" s="37"/>
      <c r="H375" s="4"/>
      <c r="I375" s="39"/>
      <c r="J375" s="39"/>
      <c r="L375" s="21"/>
      <c r="M375" s="1088"/>
      <c r="N375" s="1089"/>
      <c r="O375" s="1089"/>
      <c r="P375" s="1090"/>
      <c r="Q375" s="24"/>
      <c r="R375" s="26"/>
      <c r="S375" s="25"/>
      <c r="T375" s="25"/>
      <c r="U375" s="25"/>
      <c r="V375" s="25"/>
      <c r="W375" s="38"/>
      <c r="X375" s="1173"/>
      <c r="Y375" s="25" t="s">
        <v>19</v>
      </c>
      <c r="Z375" s="26" t="s">
        <v>17</v>
      </c>
      <c r="AA375" s="1157">
        <v>0.5</v>
      </c>
      <c r="AB375" s="1179"/>
      <c r="AC375" s="29"/>
      <c r="AD375" s="4"/>
      <c r="AE375" s="4"/>
      <c r="AF375" s="4"/>
      <c r="AG375" s="29"/>
      <c r="AH375" s="35">
        <f>ROUND(ROUND(I370*O378,0)*AA375,0)</f>
        <v>145</v>
      </c>
      <c r="AI375" s="31"/>
    </row>
    <row r="376" spans="1:35" ht="17.100000000000001" customHeight="1" x14ac:dyDescent="0.15">
      <c r="A376" s="32">
        <v>32</v>
      </c>
      <c r="B376" s="33">
        <v>2217</v>
      </c>
      <c r="C376" s="34" t="s">
        <v>399</v>
      </c>
      <c r="D376" s="36"/>
      <c r="E376" s="29"/>
      <c r="F376" s="29"/>
      <c r="G376" s="37"/>
      <c r="H376" s="4"/>
      <c r="L376" s="21"/>
      <c r="M376" s="1088"/>
      <c r="N376" s="1089"/>
      <c r="O376" s="1089"/>
      <c r="P376" s="1090"/>
      <c r="Q376" s="1085" t="s">
        <v>22</v>
      </c>
      <c r="R376" s="1086"/>
      <c r="S376" s="1086"/>
      <c r="T376" s="1086"/>
      <c r="U376" s="40"/>
      <c r="V376" s="40"/>
      <c r="W376" s="41"/>
      <c r="X376" s="42"/>
      <c r="Y376" s="43"/>
      <c r="Z376" s="44"/>
      <c r="AA376" s="45"/>
      <c r="AB376" s="46"/>
      <c r="AC376" s="29"/>
      <c r="AD376" s="4"/>
      <c r="AE376" s="4"/>
      <c r="AF376" s="4"/>
      <c r="AG376" s="29"/>
      <c r="AH376" s="35">
        <f>ROUND(ROUND(I370*O378,0)*V378,0)</f>
        <v>275</v>
      </c>
      <c r="AI376" s="31"/>
    </row>
    <row r="377" spans="1:35" ht="17.100000000000001" customHeight="1" x14ac:dyDescent="0.15">
      <c r="A377" s="32">
        <v>32</v>
      </c>
      <c r="B377" s="33">
        <v>2218</v>
      </c>
      <c r="C377" s="34" t="s">
        <v>400</v>
      </c>
      <c r="D377" s="36"/>
      <c r="E377" s="29"/>
      <c r="F377" s="29"/>
      <c r="G377" s="37"/>
      <c r="H377" s="20"/>
      <c r="L377" s="21"/>
      <c r="M377" s="20"/>
      <c r="N377" s="39"/>
      <c r="O377" s="4"/>
      <c r="P377" s="21"/>
      <c r="Q377" s="1088"/>
      <c r="R377" s="1089"/>
      <c r="S377" s="1089"/>
      <c r="T377" s="1089"/>
      <c r="U377" s="23"/>
      <c r="V377" s="1158"/>
      <c r="W377" s="1159"/>
      <c r="X377" s="1172" t="s">
        <v>15</v>
      </c>
      <c r="Y377" s="25" t="s">
        <v>16</v>
      </c>
      <c r="Z377" s="26" t="s">
        <v>17</v>
      </c>
      <c r="AA377" s="1157">
        <v>0.7</v>
      </c>
      <c r="AB377" s="1179"/>
      <c r="AC377" s="29"/>
      <c r="AD377" s="4"/>
      <c r="AE377" s="4"/>
      <c r="AF377" s="4"/>
      <c r="AG377" s="29"/>
      <c r="AH377" s="35">
        <f>ROUND(ROUND(ROUND(I370*O378,0)*V378,0)*AA377,0)</f>
        <v>193</v>
      </c>
      <c r="AI377" s="31"/>
    </row>
    <row r="378" spans="1:35" ht="17.100000000000001" customHeight="1" x14ac:dyDescent="0.15">
      <c r="A378" s="32">
        <v>32</v>
      </c>
      <c r="B378" s="33">
        <v>2574</v>
      </c>
      <c r="C378" s="34" t="s">
        <v>401</v>
      </c>
      <c r="D378" s="36"/>
      <c r="E378" s="29"/>
      <c r="F378" s="29"/>
      <c r="G378" s="37"/>
      <c r="H378" s="20"/>
      <c r="L378" s="21"/>
      <c r="M378" s="24"/>
      <c r="N378" s="26" t="s">
        <v>17</v>
      </c>
      <c r="O378" s="1180">
        <v>0.96499999999999997</v>
      </c>
      <c r="P378" s="1181"/>
      <c r="Q378" s="1122"/>
      <c r="R378" s="1123"/>
      <c r="S378" s="1123"/>
      <c r="T378" s="1123"/>
      <c r="U378" s="26" t="s">
        <v>17</v>
      </c>
      <c r="V378" s="1170">
        <v>0.95</v>
      </c>
      <c r="W378" s="1171"/>
      <c r="X378" s="1173"/>
      <c r="Y378" s="25" t="s">
        <v>19</v>
      </c>
      <c r="Z378" s="26" t="s">
        <v>17</v>
      </c>
      <c r="AA378" s="1157">
        <v>0.5</v>
      </c>
      <c r="AB378" s="1179"/>
      <c r="AC378" s="29"/>
      <c r="AD378" s="4"/>
      <c r="AE378" s="4"/>
      <c r="AF378" s="4"/>
      <c r="AG378" s="29"/>
      <c r="AH378" s="35">
        <f>ROUND(ROUND(ROUND(I370*O378,0)*V378,0)*AA378,0)</f>
        <v>138</v>
      </c>
      <c r="AI378" s="31"/>
    </row>
    <row r="379" spans="1:35" ht="17.100000000000001" customHeight="1" x14ac:dyDescent="0.15">
      <c r="A379" s="32">
        <v>32</v>
      </c>
      <c r="B379" s="33">
        <v>3201</v>
      </c>
      <c r="C379" s="34" t="s">
        <v>402</v>
      </c>
      <c r="D379" s="36"/>
      <c r="E379" s="29"/>
      <c r="F379" s="29"/>
      <c r="G379" s="37"/>
      <c r="H379" s="20"/>
      <c r="L379" s="21"/>
      <c r="M379" s="47"/>
      <c r="N379" s="48"/>
      <c r="O379" s="48"/>
      <c r="P379" s="49"/>
      <c r="Q379" s="4"/>
      <c r="R379" s="4"/>
      <c r="S379" s="23"/>
      <c r="T379" s="23"/>
      <c r="U379" s="4"/>
      <c r="V379" s="4"/>
      <c r="W379" s="41"/>
      <c r="X379" s="42"/>
      <c r="Y379" s="43"/>
      <c r="Z379" s="44"/>
      <c r="AA379" s="50"/>
      <c r="AB379" s="51"/>
      <c r="AC379" s="1085" t="s">
        <v>33</v>
      </c>
      <c r="AD379" s="1086"/>
      <c r="AE379" s="1086"/>
      <c r="AF379" s="1086"/>
      <c r="AG379" s="1086"/>
      <c r="AH379" s="35">
        <f>ROUND(I370,0)-AC383</f>
        <v>292</v>
      </c>
      <c r="AI379" s="31"/>
    </row>
    <row r="380" spans="1:35" ht="17.100000000000001" customHeight="1" x14ac:dyDescent="0.15">
      <c r="A380" s="32">
        <v>32</v>
      </c>
      <c r="B380" s="33">
        <v>3202</v>
      </c>
      <c r="C380" s="34" t="s">
        <v>403</v>
      </c>
      <c r="D380" s="36"/>
      <c r="E380" s="29"/>
      <c r="F380" s="29"/>
      <c r="G380" s="37"/>
      <c r="H380" s="20"/>
      <c r="L380" s="21"/>
      <c r="M380" s="20"/>
      <c r="P380" s="21"/>
      <c r="Q380" s="20"/>
      <c r="R380" s="23"/>
      <c r="S380" s="4"/>
      <c r="T380" s="4"/>
      <c r="U380" s="4"/>
      <c r="V380" s="4"/>
      <c r="W380" s="21"/>
      <c r="X380" s="1172" t="s">
        <v>15</v>
      </c>
      <c r="Y380" s="25" t="s">
        <v>16</v>
      </c>
      <c r="Z380" s="26" t="s">
        <v>17</v>
      </c>
      <c r="AA380" s="1170">
        <v>0.7</v>
      </c>
      <c r="AB380" s="1171"/>
      <c r="AC380" s="1088"/>
      <c r="AD380" s="1089"/>
      <c r="AE380" s="1089"/>
      <c r="AF380" s="1089"/>
      <c r="AG380" s="1089"/>
      <c r="AH380" s="35">
        <f>ROUND(I370*AA380,0)-AC383</f>
        <v>202</v>
      </c>
      <c r="AI380" s="31"/>
    </row>
    <row r="381" spans="1:35" ht="17.100000000000001" customHeight="1" x14ac:dyDescent="0.15">
      <c r="A381" s="32">
        <v>32</v>
      </c>
      <c r="B381" s="33">
        <v>3621</v>
      </c>
      <c r="C381" s="34" t="s">
        <v>404</v>
      </c>
      <c r="D381" s="36"/>
      <c r="E381" s="29"/>
      <c r="F381" s="29"/>
      <c r="G381" s="37"/>
      <c r="H381" s="20"/>
      <c r="L381" s="21"/>
      <c r="M381" s="20"/>
      <c r="P381" s="21"/>
      <c r="Q381" s="24"/>
      <c r="R381" s="26"/>
      <c r="S381" s="25"/>
      <c r="T381" s="25"/>
      <c r="U381" s="25"/>
      <c r="V381" s="25"/>
      <c r="W381" s="38"/>
      <c r="X381" s="1173"/>
      <c r="Y381" s="25" t="s">
        <v>19</v>
      </c>
      <c r="Z381" s="26" t="s">
        <v>17</v>
      </c>
      <c r="AA381" s="1170">
        <v>0.5</v>
      </c>
      <c r="AB381" s="1171"/>
      <c r="AC381" s="1088"/>
      <c r="AD381" s="1089"/>
      <c r="AE381" s="1089"/>
      <c r="AF381" s="1089"/>
      <c r="AG381" s="1089"/>
      <c r="AH381" s="35">
        <f>ROUND(I370*AA381,0)-AC383</f>
        <v>143</v>
      </c>
      <c r="AI381" s="31"/>
    </row>
    <row r="382" spans="1:35" ht="17.100000000000001" customHeight="1" x14ac:dyDescent="0.15">
      <c r="A382" s="32">
        <v>32</v>
      </c>
      <c r="B382" s="33">
        <v>3203</v>
      </c>
      <c r="C382" s="34" t="s">
        <v>405</v>
      </c>
      <c r="D382" s="36"/>
      <c r="E382" s="29"/>
      <c r="F382" s="29"/>
      <c r="G382" s="37"/>
      <c r="H382" s="20"/>
      <c r="I382" s="2"/>
      <c r="J382" s="2"/>
      <c r="K382" s="2"/>
      <c r="L382" s="21"/>
      <c r="M382" s="20"/>
      <c r="N382" s="39"/>
      <c r="O382" s="4"/>
      <c r="P382" s="21"/>
      <c r="Q382" s="1085" t="s">
        <v>22</v>
      </c>
      <c r="R382" s="1086"/>
      <c r="S382" s="1086"/>
      <c r="T382" s="1086"/>
      <c r="U382" s="40"/>
      <c r="V382" s="40"/>
      <c r="W382" s="41"/>
      <c r="X382" s="42"/>
      <c r="Y382" s="43"/>
      <c r="Z382" s="44"/>
      <c r="AA382" s="45"/>
      <c r="AB382" s="46"/>
      <c r="AC382" s="1088"/>
      <c r="AD382" s="1089"/>
      <c r="AE382" s="1089"/>
      <c r="AF382" s="1089"/>
      <c r="AG382" s="1089"/>
      <c r="AH382" s="35">
        <f>ROUND(I370*V384,0)-AC383</f>
        <v>277</v>
      </c>
      <c r="AI382" s="31"/>
    </row>
    <row r="383" spans="1:35" ht="17.100000000000001" customHeight="1" x14ac:dyDescent="0.15">
      <c r="A383" s="32">
        <v>32</v>
      </c>
      <c r="B383" s="33">
        <v>3204</v>
      </c>
      <c r="C383" s="34" t="s">
        <v>406</v>
      </c>
      <c r="D383" s="36"/>
      <c r="E383" s="29"/>
      <c r="F383" s="29"/>
      <c r="G383" s="37"/>
      <c r="H383" s="20"/>
      <c r="I383" s="2"/>
      <c r="J383" s="2"/>
      <c r="K383" s="2"/>
      <c r="L383" s="21"/>
      <c r="M383" s="20"/>
      <c r="N383" s="39"/>
      <c r="O383" s="4"/>
      <c r="P383" s="21"/>
      <c r="Q383" s="1088"/>
      <c r="R383" s="1089"/>
      <c r="S383" s="1089"/>
      <c r="T383" s="1089"/>
      <c r="U383" s="23"/>
      <c r="V383" s="1158"/>
      <c r="W383" s="1159"/>
      <c r="X383" s="1172" t="s">
        <v>15</v>
      </c>
      <c r="Y383" s="25" t="s">
        <v>16</v>
      </c>
      <c r="Z383" s="26" t="s">
        <v>17</v>
      </c>
      <c r="AA383" s="1170">
        <v>0.7</v>
      </c>
      <c r="AB383" s="1171"/>
      <c r="AC383" s="1175">
        <v>7</v>
      </c>
      <c r="AD383" s="1175"/>
      <c r="AE383" s="1176" t="s">
        <v>38</v>
      </c>
      <c r="AF383" s="1177"/>
      <c r="AG383" s="1178"/>
      <c r="AH383" s="35">
        <f>ROUND(ROUND(I370*V384,0)*AA383,0)-AC383</f>
        <v>192</v>
      </c>
      <c r="AI383" s="31"/>
    </row>
    <row r="384" spans="1:35" ht="17.100000000000001" customHeight="1" x14ac:dyDescent="0.15">
      <c r="A384" s="32">
        <v>32</v>
      </c>
      <c r="B384" s="33">
        <v>3622</v>
      </c>
      <c r="C384" s="34" t="s">
        <v>407</v>
      </c>
      <c r="D384" s="36"/>
      <c r="E384" s="29"/>
      <c r="F384" s="29"/>
      <c r="G384" s="37"/>
      <c r="H384" s="20"/>
      <c r="I384" s="2"/>
      <c r="J384" s="2"/>
      <c r="K384" s="2"/>
      <c r="L384" s="21"/>
      <c r="M384" s="24"/>
      <c r="N384" s="15"/>
      <c r="O384" s="25"/>
      <c r="P384" s="38"/>
      <c r="Q384" s="1122"/>
      <c r="R384" s="1123"/>
      <c r="S384" s="1123"/>
      <c r="T384" s="1123"/>
      <c r="U384" s="26" t="s">
        <v>17</v>
      </c>
      <c r="V384" s="1170">
        <v>0.95</v>
      </c>
      <c r="W384" s="1171"/>
      <c r="X384" s="1173"/>
      <c r="Y384" s="25" t="s">
        <v>19</v>
      </c>
      <c r="Z384" s="26" t="s">
        <v>17</v>
      </c>
      <c r="AA384" s="1170">
        <v>0.5</v>
      </c>
      <c r="AB384" s="1171"/>
      <c r="AC384" s="52"/>
      <c r="AD384" s="52"/>
      <c r="AE384" s="4"/>
      <c r="AF384" s="4"/>
      <c r="AG384" s="53"/>
      <c r="AH384" s="35">
        <f>ROUND(ROUND(I370*V384,0)*AA384,0)-AC383</f>
        <v>135</v>
      </c>
      <c r="AI384" s="31"/>
    </row>
    <row r="385" spans="1:35" ht="17.100000000000001" customHeight="1" x14ac:dyDescent="0.15">
      <c r="A385" s="32">
        <v>32</v>
      </c>
      <c r="B385" s="33">
        <v>3205</v>
      </c>
      <c r="C385" s="34" t="s">
        <v>408</v>
      </c>
      <c r="D385" s="36"/>
      <c r="E385" s="29"/>
      <c r="F385" s="29"/>
      <c r="G385" s="37"/>
      <c r="H385" s="20"/>
      <c r="I385" s="1129"/>
      <c r="J385" s="1129"/>
      <c r="L385" s="21"/>
      <c r="M385" s="1085" t="s">
        <v>26</v>
      </c>
      <c r="N385" s="1086"/>
      <c r="O385" s="1086"/>
      <c r="P385" s="1087"/>
      <c r="Q385" s="4"/>
      <c r="R385" s="4"/>
      <c r="S385" s="23"/>
      <c r="T385" s="23"/>
      <c r="U385" s="4"/>
      <c r="V385" s="4"/>
      <c r="W385" s="41"/>
      <c r="X385" s="42"/>
      <c r="Y385" s="43"/>
      <c r="Z385" s="44"/>
      <c r="AA385" s="45"/>
      <c r="AB385" s="46"/>
      <c r="AC385" s="54"/>
      <c r="AG385" s="53"/>
      <c r="AH385" s="35">
        <f>ROUND(I370*O390,0)-AC383</f>
        <v>282</v>
      </c>
      <c r="AI385" s="31"/>
    </row>
    <row r="386" spans="1:35" ht="17.100000000000001" customHeight="1" x14ac:dyDescent="0.15">
      <c r="A386" s="32">
        <v>32</v>
      </c>
      <c r="B386" s="33">
        <v>3206</v>
      </c>
      <c r="C386" s="34" t="s">
        <v>409</v>
      </c>
      <c r="D386" s="36"/>
      <c r="E386" s="29"/>
      <c r="F386" s="29"/>
      <c r="G386" s="37"/>
      <c r="H386" s="4"/>
      <c r="I386" s="39"/>
      <c r="J386" s="39"/>
      <c r="L386" s="21"/>
      <c r="M386" s="1088"/>
      <c r="N386" s="1089"/>
      <c r="O386" s="1089"/>
      <c r="P386" s="1090"/>
      <c r="Q386" s="20"/>
      <c r="R386" s="23"/>
      <c r="S386" s="4"/>
      <c r="T386" s="4"/>
      <c r="U386" s="4"/>
      <c r="V386" s="4"/>
      <c r="W386" s="21"/>
      <c r="X386" s="1172" t="s">
        <v>15</v>
      </c>
      <c r="Y386" s="25" t="s">
        <v>16</v>
      </c>
      <c r="Z386" s="26" t="s">
        <v>17</v>
      </c>
      <c r="AA386" s="1157">
        <v>0.7</v>
      </c>
      <c r="AB386" s="1179"/>
      <c r="AC386" s="55"/>
      <c r="AG386" s="29"/>
      <c r="AH386" s="35">
        <f>ROUND(ROUND(I370*O390,0)*AA386,0)-AC383</f>
        <v>195</v>
      </c>
      <c r="AI386" s="31"/>
    </row>
    <row r="387" spans="1:35" ht="17.100000000000001" customHeight="1" x14ac:dyDescent="0.15">
      <c r="A387" s="32">
        <v>32</v>
      </c>
      <c r="B387" s="33">
        <v>3623</v>
      </c>
      <c r="C387" s="34" t="s">
        <v>410</v>
      </c>
      <c r="D387" s="36"/>
      <c r="E387" s="29"/>
      <c r="F387" s="29"/>
      <c r="G387" s="37"/>
      <c r="H387" s="4"/>
      <c r="I387" s="39"/>
      <c r="J387" s="39"/>
      <c r="L387" s="21"/>
      <c r="M387" s="1088"/>
      <c r="N387" s="1089"/>
      <c r="O387" s="1089"/>
      <c r="P387" s="1090"/>
      <c r="Q387" s="24"/>
      <c r="R387" s="26"/>
      <c r="S387" s="25"/>
      <c r="T387" s="25"/>
      <c r="U387" s="25"/>
      <c r="V387" s="25"/>
      <c r="W387" s="38"/>
      <c r="X387" s="1173"/>
      <c r="Y387" s="25" t="s">
        <v>19</v>
      </c>
      <c r="Z387" s="26" t="s">
        <v>17</v>
      </c>
      <c r="AA387" s="1157">
        <v>0.5</v>
      </c>
      <c r="AB387" s="1179"/>
      <c r="AC387" s="55"/>
      <c r="AG387" s="29"/>
      <c r="AH387" s="35">
        <f>ROUND(ROUND(I370*O390,0)*AA387,0)-AC383</f>
        <v>138</v>
      </c>
      <c r="AI387" s="31"/>
    </row>
    <row r="388" spans="1:35" ht="17.100000000000001" customHeight="1" x14ac:dyDescent="0.15">
      <c r="A388" s="32">
        <v>32</v>
      </c>
      <c r="B388" s="33">
        <v>3207</v>
      </c>
      <c r="C388" s="34" t="s">
        <v>411</v>
      </c>
      <c r="D388" s="36"/>
      <c r="E388" s="29"/>
      <c r="F388" s="29"/>
      <c r="G388" s="37"/>
      <c r="H388" s="4"/>
      <c r="L388" s="21"/>
      <c r="M388" s="1088"/>
      <c r="N388" s="1089"/>
      <c r="O388" s="1089"/>
      <c r="P388" s="1090"/>
      <c r="Q388" s="1085" t="s">
        <v>22</v>
      </c>
      <c r="R388" s="1086"/>
      <c r="S388" s="1086"/>
      <c r="T388" s="1086"/>
      <c r="U388" s="40"/>
      <c r="V388" s="40"/>
      <c r="W388" s="41"/>
      <c r="X388" s="42"/>
      <c r="Y388" s="43"/>
      <c r="Z388" s="44"/>
      <c r="AA388" s="45"/>
      <c r="AB388" s="46"/>
      <c r="AC388" s="20"/>
      <c r="AD388" s="4"/>
      <c r="AE388" s="4"/>
      <c r="AF388" s="4"/>
      <c r="AG388" s="4"/>
      <c r="AH388" s="35">
        <f>ROUND(ROUND(I370*O390,0)*V390,0)-AC383</f>
        <v>268</v>
      </c>
      <c r="AI388" s="31"/>
    </row>
    <row r="389" spans="1:35" ht="17.100000000000001" customHeight="1" x14ac:dyDescent="0.15">
      <c r="A389" s="32">
        <v>32</v>
      </c>
      <c r="B389" s="33">
        <v>3208</v>
      </c>
      <c r="C389" s="34" t="s">
        <v>412</v>
      </c>
      <c r="D389" s="36"/>
      <c r="E389" s="29"/>
      <c r="F389" s="29"/>
      <c r="G389" s="37"/>
      <c r="H389" s="20"/>
      <c r="L389" s="21"/>
      <c r="M389" s="20"/>
      <c r="N389" s="39"/>
      <c r="O389" s="4"/>
      <c r="P389" s="21"/>
      <c r="Q389" s="1088"/>
      <c r="R389" s="1089"/>
      <c r="S389" s="1089"/>
      <c r="T389" s="1089"/>
      <c r="U389" s="23"/>
      <c r="V389" s="1158"/>
      <c r="W389" s="1159"/>
      <c r="X389" s="1172" t="s">
        <v>15</v>
      </c>
      <c r="Y389" s="25" t="s">
        <v>16</v>
      </c>
      <c r="Z389" s="26" t="s">
        <v>17</v>
      </c>
      <c r="AA389" s="1157">
        <v>0.7</v>
      </c>
      <c r="AB389" s="1179"/>
      <c r="AC389" s="36"/>
      <c r="AD389" s="4"/>
      <c r="AE389" s="4"/>
      <c r="AF389" s="4"/>
      <c r="AG389" s="29"/>
      <c r="AH389" s="35">
        <f>ROUND(ROUND(ROUND(I370*O390,0)*V390,0)*AA389,0)-AC383</f>
        <v>186</v>
      </c>
      <c r="AI389" s="31"/>
    </row>
    <row r="390" spans="1:35" ht="17.100000000000001" customHeight="1" x14ac:dyDescent="0.15">
      <c r="A390" s="32">
        <v>32</v>
      </c>
      <c r="B390" s="33">
        <v>3624</v>
      </c>
      <c r="C390" s="34" t="s">
        <v>413</v>
      </c>
      <c r="D390" s="36"/>
      <c r="E390" s="29"/>
      <c r="F390" s="29"/>
      <c r="G390" s="37"/>
      <c r="H390" s="20"/>
      <c r="L390" s="21"/>
      <c r="M390" s="24"/>
      <c r="N390" s="26" t="s">
        <v>17</v>
      </c>
      <c r="O390" s="1180">
        <v>0.96499999999999997</v>
      </c>
      <c r="P390" s="1181"/>
      <c r="Q390" s="1122"/>
      <c r="R390" s="1123"/>
      <c r="S390" s="1123"/>
      <c r="T390" s="1123"/>
      <c r="U390" s="26" t="s">
        <v>17</v>
      </c>
      <c r="V390" s="1170">
        <v>0.95</v>
      </c>
      <c r="W390" s="1171"/>
      <c r="X390" s="1173"/>
      <c r="Y390" s="25" t="s">
        <v>19</v>
      </c>
      <c r="Z390" s="26" t="s">
        <v>17</v>
      </c>
      <c r="AA390" s="1157">
        <v>0.5</v>
      </c>
      <c r="AB390" s="1179"/>
      <c r="AC390" s="56"/>
      <c r="AD390" s="25"/>
      <c r="AE390" s="25"/>
      <c r="AF390" s="25"/>
      <c r="AG390" s="57"/>
      <c r="AH390" s="35">
        <f>ROUND(ROUND(ROUND(I370*O390,0)*V390,0)*AA390,0)-AC383</f>
        <v>131</v>
      </c>
      <c r="AI390" s="31"/>
    </row>
    <row r="391" spans="1:35" ht="17.100000000000001" customHeight="1" x14ac:dyDescent="0.15">
      <c r="A391" s="32">
        <v>32</v>
      </c>
      <c r="B391" s="33">
        <v>3211</v>
      </c>
      <c r="C391" s="34" t="s">
        <v>414</v>
      </c>
      <c r="D391" s="36"/>
      <c r="E391" s="29"/>
      <c r="F391" s="29"/>
      <c r="G391" s="37"/>
      <c r="H391" s="20"/>
      <c r="L391" s="21"/>
      <c r="M391" s="47"/>
      <c r="N391" s="48"/>
      <c r="O391" s="48"/>
      <c r="P391" s="49"/>
      <c r="Q391" s="4"/>
      <c r="R391" s="4"/>
      <c r="S391" s="23"/>
      <c r="T391" s="23"/>
      <c r="U391" s="4"/>
      <c r="V391" s="4"/>
      <c r="W391" s="41"/>
      <c r="X391" s="42"/>
      <c r="Y391" s="43"/>
      <c r="Z391" s="44"/>
      <c r="AA391" s="50"/>
      <c r="AB391" s="51"/>
      <c r="AC391" s="1085" t="s">
        <v>47</v>
      </c>
      <c r="AD391" s="1086"/>
      <c r="AE391" s="1086"/>
      <c r="AF391" s="1086"/>
      <c r="AG391" s="1086"/>
      <c r="AH391" s="35">
        <f>ROUND(I370,0)-AC395</f>
        <v>284</v>
      </c>
      <c r="AI391" s="31"/>
    </row>
    <row r="392" spans="1:35" ht="17.100000000000001" customHeight="1" x14ac:dyDescent="0.15">
      <c r="A392" s="32">
        <v>32</v>
      </c>
      <c r="B392" s="33">
        <v>3212</v>
      </c>
      <c r="C392" s="34" t="s">
        <v>415</v>
      </c>
      <c r="D392" s="36"/>
      <c r="E392" s="29"/>
      <c r="F392" s="29"/>
      <c r="G392" s="37"/>
      <c r="H392" s="20"/>
      <c r="L392" s="21"/>
      <c r="M392" s="20"/>
      <c r="P392" s="21"/>
      <c r="Q392" s="20"/>
      <c r="R392" s="23"/>
      <c r="S392" s="4"/>
      <c r="T392" s="4"/>
      <c r="U392" s="4"/>
      <c r="V392" s="4"/>
      <c r="W392" s="21"/>
      <c r="X392" s="1172" t="s">
        <v>15</v>
      </c>
      <c r="Y392" s="25" t="s">
        <v>16</v>
      </c>
      <c r="Z392" s="26" t="s">
        <v>17</v>
      </c>
      <c r="AA392" s="1170">
        <v>0.7</v>
      </c>
      <c r="AB392" s="1171"/>
      <c r="AC392" s="1088"/>
      <c r="AD392" s="1089"/>
      <c r="AE392" s="1089"/>
      <c r="AF392" s="1089"/>
      <c r="AG392" s="1089"/>
      <c r="AH392" s="35">
        <f>ROUND(I370*AA392,0)-AC395</f>
        <v>194</v>
      </c>
      <c r="AI392" s="31"/>
    </row>
    <row r="393" spans="1:35" ht="17.100000000000001" customHeight="1" x14ac:dyDescent="0.15">
      <c r="A393" s="32">
        <v>32</v>
      </c>
      <c r="B393" s="33">
        <v>3625</v>
      </c>
      <c r="C393" s="34" t="s">
        <v>416</v>
      </c>
      <c r="D393" s="36"/>
      <c r="E393" s="29"/>
      <c r="F393" s="29"/>
      <c r="G393" s="37"/>
      <c r="H393" s="20"/>
      <c r="L393" s="21"/>
      <c r="M393" s="20"/>
      <c r="P393" s="21"/>
      <c r="Q393" s="24"/>
      <c r="R393" s="26"/>
      <c r="S393" s="25"/>
      <c r="T393" s="25"/>
      <c r="U393" s="25"/>
      <c r="V393" s="25"/>
      <c r="W393" s="38"/>
      <c r="X393" s="1173"/>
      <c r="Y393" s="25" t="s">
        <v>19</v>
      </c>
      <c r="Z393" s="26" t="s">
        <v>17</v>
      </c>
      <c r="AA393" s="1170">
        <v>0.5</v>
      </c>
      <c r="AB393" s="1171"/>
      <c r="AC393" s="1088"/>
      <c r="AD393" s="1089"/>
      <c r="AE393" s="1089"/>
      <c r="AF393" s="1089"/>
      <c r="AG393" s="1089"/>
      <c r="AH393" s="35">
        <f>ROUND(I370*AA393,0)-AC395</f>
        <v>135</v>
      </c>
      <c r="AI393" s="31"/>
    </row>
    <row r="394" spans="1:35" ht="17.100000000000001" customHeight="1" x14ac:dyDescent="0.15">
      <c r="A394" s="32">
        <v>32</v>
      </c>
      <c r="B394" s="33">
        <v>3213</v>
      </c>
      <c r="C394" s="34" t="s">
        <v>417</v>
      </c>
      <c r="D394" s="36"/>
      <c r="E394" s="29"/>
      <c r="F394" s="29"/>
      <c r="G394" s="37"/>
      <c r="H394" s="20"/>
      <c r="I394" s="2"/>
      <c r="J394" s="2"/>
      <c r="K394" s="2"/>
      <c r="L394" s="21"/>
      <c r="M394" s="20"/>
      <c r="N394" s="39"/>
      <c r="O394" s="4"/>
      <c r="P394" s="21"/>
      <c r="Q394" s="1085" t="s">
        <v>22</v>
      </c>
      <c r="R394" s="1086"/>
      <c r="S394" s="1086"/>
      <c r="T394" s="1086"/>
      <c r="U394" s="40"/>
      <c r="V394" s="40"/>
      <c r="W394" s="41"/>
      <c r="X394" s="42"/>
      <c r="Y394" s="43"/>
      <c r="Z394" s="44"/>
      <c r="AA394" s="45"/>
      <c r="AB394" s="46"/>
      <c r="AC394" s="1088"/>
      <c r="AD394" s="1089"/>
      <c r="AE394" s="1089"/>
      <c r="AF394" s="1089"/>
      <c r="AG394" s="1089"/>
      <c r="AH394" s="35">
        <f>ROUND(I370*V396,0)-AC395</f>
        <v>269</v>
      </c>
      <c r="AI394" s="31"/>
    </row>
    <row r="395" spans="1:35" ht="17.100000000000001" customHeight="1" x14ac:dyDescent="0.15">
      <c r="A395" s="32">
        <v>32</v>
      </c>
      <c r="B395" s="33">
        <v>3214</v>
      </c>
      <c r="C395" s="34" t="s">
        <v>418</v>
      </c>
      <c r="D395" s="36"/>
      <c r="E395" s="29"/>
      <c r="F395" s="29"/>
      <c r="G395" s="37"/>
      <c r="H395" s="20"/>
      <c r="I395" s="2"/>
      <c r="J395" s="2"/>
      <c r="K395" s="2"/>
      <c r="L395" s="21"/>
      <c r="M395" s="20"/>
      <c r="N395" s="39"/>
      <c r="O395" s="4"/>
      <c r="P395" s="21"/>
      <c r="Q395" s="1088"/>
      <c r="R395" s="1089"/>
      <c r="S395" s="1089"/>
      <c r="T395" s="1089"/>
      <c r="U395" s="23"/>
      <c r="V395" s="1158"/>
      <c r="W395" s="1159"/>
      <c r="X395" s="1172" t="s">
        <v>15</v>
      </c>
      <c r="Y395" s="25" t="s">
        <v>16</v>
      </c>
      <c r="Z395" s="26" t="s">
        <v>17</v>
      </c>
      <c r="AA395" s="1170">
        <v>0.7</v>
      </c>
      <c r="AB395" s="1171"/>
      <c r="AC395" s="1175">
        <v>15</v>
      </c>
      <c r="AD395" s="1175"/>
      <c r="AE395" s="1176" t="s">
        <v>38</v>
      </c>
      <c r="AF395" s="1177"/>
      <c r="AG395" s="1178"/>
      <c r="AH395" s="35">
        <f>ROUND(ROUND(I370*V396,0)*AA395,0)-AC395</f>
        <v>184</v>
      </c>
      <c r="AI395" s="31"/>
    </row>
    <row r="396" spans="1:35" ht="17.100000000000001" customHeight="1" x14ac:dyDescent="0.15">
      <c r="A396" s="32">
        <v>32</v>
      </c>
      <c r="B396" s="33">
        <v>3626</v>
      </c>
      <c r="C396" s="34" t="s">
        <v>419</v>
      </c>
      <c r="D396" s="36"/>
      <c r="E396" s="29"/>
      <c r="F396" s="29"/>
      <c r="G396" s="37"/>
      <c r="H396" s="20"/>
      <c r="I396" s="2"/>
      <c r="J396" s="2"/>
      <c r="K396" s="2"/>
      <c r="L396" s="21"/>
      <c r="M396" s="24"/>
      <c r="N396" s="15"/>
      <c r="O396" s="25"/>
      <c r="P396" s="38"/>
      <c r="Q396" s="1122"/>
      <c r="R396" s="1123"/>
      <c r="S396" s="1123"/>
      <c r="T396" s="1123"/>
      <c r="U396" s="26" t="s">
        <v>17</v>
      </c>
      <c r="V396" s="1170">
        <v>0.95</v>
      </c>
      <c r="W396" s="1171"/>
      <c r="X396" s="1173"/>
      <c r="Y396" s="25" t="s">
        <v>19</v>
      </c>
      <c r="Z396" s="26" t="s">
        <v>17</v>
      </c>
      <c r="AA396" s="1170">
        <v>0.5</v>
      </c>
      <c r="AB396" s="1171"/>
      <c r="AC396" s="52"/>
      <c r="AD396" s="52"/>
      <c r="AE396" s="4"/>
      <c r="AF396" s="4"/>
      <c r="AG396" s="53"/>
      <c r="AH396" s="35">
        <f>ROUND(ROUND(I370*V396,0)*AA396,0)-AC395</f>
        <v>127</v>
      </c>
      <c r="AI396" s="31"/>
    </row>
    <row r="397" spans="1:35" ht="17.100000000000001" customHeight="1" x14ac:dyDescent="0.15">
      <c r="A397" s="32">
        <v>32</v>
      </c>
      <c r="B397" s="33">
        <v>3215</v>
      </c>
      <c r="C397" s="34" t="s">
        <v>420</v>
      </c>
      <c r="D397" s="36"/>
      <c r="E397" s="29"/>
      <c r="F397" s="29"/>
      <c r="G397" s="37"/>
      <c r="H397" s="20"/>
      <c r="I397" s="1129"/>
      <c r="J397" s="1129"/>
      <c r="L397" s="21"/>
      <c r="M397" s="1085" t="s">
        <v>26</v>
      </c>
      <c r="N397" s="1086"/>
      <c r="O397" s="1086"/>
      <c r="P397" s="1087"/>
      <c r="Q397" s="4"/>
      <c r="R397" s="4"/>
      <c r="S397" s="23"/>
      <c r="T397" s="23"/>
      <c r="U397" s="4"/>
      <c r="V397" s="4"/>
      <c r="W397" s="41"/>
      <c r="X397" s="42"/>
      <c r="Y397" s="43"/>
      <c r="Z397" s="44"/>
      <c r="AA397" s="45"/>
      <c r="AB397" s="46"/>
      <c r="AC397" s="54"/>
      <c r="AG397" s="53"/>
      <c r="AH397" s="35">
        <f>ROUND(I370*O402,0)-AC395</f>
        <v>274</v>
      </c>
      <c r="AI397" s="31"/>
    </row>
    <row r="398" spans="1:35" ht="17.100000000000001" customHeight="1" x14ac:dyDescent="0.15">
      <c r="A398" s="32">
        <v>32</v>
      </c>
      <c r="B398" s="33">
        <v>3216</v>
      </c>
      <c r="C398" s="34" t="s">
        <v>421</v>
      </c>
      <c r="D398" s="36"/>
      <c r="E398" s="29"/>
      <c r="F398" s="29"/>
      <c r="G398" s="37"/>
      <c r="H398" s="4"/>
      <c r="I398" s="39"/>
      <c r="J398" s="39"/>
      <c r="L398" s="21"/>
      <c r="M398" s="1088"/>
      <c r="N398" s="1089"/>
      <c r="O398" s="1089"/>
      <c r="P398" s="1090"/>
      <c r="Q398" s="20"/>
      <c r="R398" s="23"/>
      <c r="S398" s="4"/>
      <c r="T398" s="4"/>
      <c r="U398" s="4"/>
      <c r="V398" s="4"/>
      <c r="W398" s="21"/>
      <c r="X398" s="1172" t="s">
        <v>15</v>
      </c>
      <c r="Y398" s="25" t="s">
        <v>16</v>
      </c>
      <c r="Z398" s="26" t="s">
        <v>17</v>
      </c>
      <c r="AA398" s="1157">
        <v>0.7</v>
      </c>
      <c r="AB398" s="1179"/>
      <c r="AC398" s="36"/>
      <c r="AD398" s="58"/>
      <c r="AE398" s="58"/>
      <c r="AF398" s="58"/>
      <c r="AG398" s="29"/>
      <c r="AH398" s="35">
        <f>ROUND(ROUND(I370*O402,0)*AA398,0)-AC395</f>
        <v>187</v>
      </c>
      <c r="AI398" s="31"/>
    </row>
    <row r="399" spans="1:35" ht="17.100000000000001" customHeight="1" x14ac:dyDescent="0.15">
      <c r="A399" s="32">
        <v>32</v>
      </c>
      <c r="B399" s="33">
        <v>3627</v>
      </c>
      <c r="C399" s="34" t="s">
        <v>422</v>
      </c>
      <c r="D399" s="36"/>
      <c r="E399" s="29"/>
      <c r="F399" s="29"/>
      <c r="G399" s="37"/>
      <c r="H399" s="4"/>
      <c r="I399" s="39"/>
      <c r="J399" s="39"/>
      <c r="L399" s="21"/>
      <c r="M399" s="1088"/>
      <c r="N399" s="1089"/>
      <c r="O399" s="1089"/>
      <c r="P399" s="1090"/>
      <c r="Q399" s="24"/>
      <c r="R399" s="26"/>
      <c r="S399" s="25"/>
      <c r="T399" s="25"/>
      <c r="U399" s="25"/>
      <c r="V399" s="25"/>
      <c r="W399" s="38"/>
      <c r="X399" s="1173"/>
      <c r="Y399" s="25" t="s">
        <v>19</v>
      </c>
      <c r="Z399" s="26" t="s">
        <v>17</v>
      </c>
      <c r="AA399" s="1157">
        <v>0.5</v>
      </c>
      <c r="AB399" s="1179"/>
      <c r="AC399" s="36"/>
      <c r="AD399" s="58"/>
      <c r="AE399" s="58"/>
      <c r="AF399" s="58"/>
      <c r="AG399" s="29"/>
      <c r="AH399" s="35">
        <f>ROUND(ROUND(I370*O402,0)*AA399,0)-AC395</f>
        <v>130</v>
      </c>
      <c r="AI399" s="31"/>
    </row>
    <row r="400" spans="1:35" ht="17.100000000000001" customHeight="1" x14ac:dyDescent="0.15">
      <c r="A400" s="32">
        <v>32</v>
      </c>
      <c r="B400" s="33">
        <v>3217</v>
      </c>
      <c r="C400" s="34" t="s">
        <v>423</v>
      </c>
      <c r="D400" s="36"/>
      <c r="E400" s="29"/>
      <c r="F400" s="29"/>
      <c r="G400" s="37"/>
      <c r="H400" s="4"/>
      <c r="L400" s="21"/>
      <c r="M400" s="1088"/>
      <c r="N400" s="1089"/>
      <c r="O400" s="1089"/>
      <c r="P400" s="1090"/>
      <c r="Q400" s="1085" t="s">
        <v>22</v>
      </c>
      <c r="R400" s="1086"/>
      <c r="S400" s="1086"/>
      <c r="T400" s="1086"/>
      <c r="U400" s="40"/>
      <c r="V400" s="40"/>
      <c r="W400" s="41"/>
      <c r="X400" s="42"/>
      <c r="Y400" s="43"/>
      <c r="Z400" s="44"/>
      <c r="AA400" s="45"/>
      <c r="AB400" s="46"/>
      <c r="AC400" s="20"/>
      <c r="AD400" s="4"/>
      <c r="AE400" s="4"/>
      <c r="AF400" s="4"/>
      <c r="AG400" s="4"/>
      <c r="AH400" s="35">
        <f>ROUND(ROUND(I370*O402,0)*V402,0)-AC395</f>
        <v>260</v>
      </c>
      <c r="AI400" s="31"/>
    </row>
    <row r="401" spans="1:35" ht="17.100000000000001" customHeight="1" x14ac:dyDescent="0.15">
      <c r="A401" s="32">
        <v>32</v>
      </c>
      <c r="B401" s="33">
        <v>3218</v>
      </c>
      <c r="C401" s="34" t="s">
        <v>424</v>
      </c>
      <c r="D401" s="36"/>
      <c r="E401" s="29"/>
      <c r="F401" s="29"/>
      <c r="G401" s="37"/>
      <c r="H401" s="20"/>
      <c r="L401" s="21"/>
      <c r="M401" s="20"/>
      <c r="N401" s="39"/>
      <c r="O401" s="4"/>
      <c r="P401" s="21"/>
      <c r="Q401" s="1088"/>
      <c r="R401" s="1089"/>
      <c r="S401" s="1089"/>
      <c r="T401" s="1089"/>
      <c r="U401" s="23"/>
      <c r="V401" s="1158"/>
      <c r="W401" s="1159"/>
      <c r="X401" s="1172" t="s">
        <v>15</v>
      </c>
      <c r="Y401" s="25" t="s">
        <v>16</v>
      </c>
      <c r="Z401" s="26" t="s">
        <v>17</v>
      </c>
      <c r="AA401" s="1157">
        <v>0.7</v>
      </c>
      <c r="AB401" s="1179"/>
      <c r="AC401" s="36"/>
      <c r="AD401" s="4"/>
      <c r="AE401" s="4"/>
      <c r="AF401" s="4"/>
      <c r="AG401" s="29"/>
      <c r="AH401" s="35">
        <f>ROUND(ROUND(ROUND(I370*O402,0)*V402,0)*AA401,0)-AC395</f>
        <v>178</v>
      </c>
      <c r="AI401" s="31"/>
    </row>
    <row r="402" spans="1:35" ht="17.100000000000001" customHeight="1" x14ac:dyDescent="0.15">
      <c r="A402" s="32">
        <v>32</v>
      </c>
      <c r="B402" s="33">
        <v>3628</v>
      </c>
      <c r="C402" s="34" t="s">
        <v>425</v>
      </c>
      <c r="D402" s="36"/>
      <c r="E402" s="29"/>
      <c r="F402" s="29"/>
      <c r="G402" s="37"/>
      <c r="H402" s="20"/>
      <c r="L402" s="21"/>
      <c r="M402" s="24"/>
      <c r="N402" s="26" t="s">
        <v>17</v>
      </c>
      <c r="O402" s="1180">
        <v>0.96499999999999997</v>
      </c>
      <c r="P402" s="1181"/>
      <c r="Q402" s="1122"/>
      <c r="R402" s="1123"/>
      <c r="S402" s="1123"/>
      <c r="T402" s="1123"/>
      <c r="U402" s="26" t="s">
        <v>17</v>
      </c>
      <c r="V402" s="1170">
        <v>0.95</v>
      </c>
      <c r="W402" s="1171"/>
      <c r="X402" s="1173"/>
      <c r="Y402" s="25" t="s">
        <v>19</v>
      </c>
      <c r="Z402" s="26" t="s">
        <v>17</v>
      </c>
      <c r="AA402" s="1157">
        <v>0.5</v>
      </c>
      <c r="AB402" s="1179"/>
      <c r="AC402" s="56"/>
      <c r="AD402" s="25"/>
      <c r="AE402" s="25"/>
      <c r="AF402" s="25"/>
      <c r="AG402" s="57"/>
      <c r="AH402" s="35">
        <f>ROUND(ROUND(ROUND(I370*O402,0)*V402,0)*AA402,0)-AC395</f>
        <v>123</v>
      </c>
      <c r="AI402" s="31"/>
    </row>
    <row r="403" spans="1:35" ht="17.100000000000001" customHeight="1" x14ac:dyDescent="0.15">
      <c r="A403" s="32">
        <v>32</v>
      </c>
      <c r="B403" s="33">
        <v>2221</v>
      </c>
      <c r="C403" s="34" t="s">
        <v>426</v>
      </c>
      <c r="D403" s="36"/>
      <c r="E403" s="29"/>
      <c r="F403" s="29"/>
      <c r="G403" s="37"/>
      <c r="H403" s="47" t="s">
        <v>60</v>
      </c>
      <c r="I403" s="40"/>
      <c r="J403" s="40"/>
      <c r="K403" s="40"/>
      <c r="L403" s="41"/>
      <c r="M403" s="47"/>
      <c r="N403" s="48"/>
      <c r="O403" s="48"/>
      <c r="P403" s="49"/>
      <c r="Q403" s="4"/>
      <c r="R403" s="4"/>
      <c r="S403" s="23"/>
      <c r="T403" s="23"/>
      <c r="U403" s="4"/>
      <c r="V403" s="4"/>
      <c r="W403" s="41"/>
      <c r="X403" s="42"/>
      <c r="Y403" s="43"/>
      <c r="Z403" s="44"/>
      <c r="AA403" s="50"/>
      <c r="AB403" s="51"/>
      <c r="AC403" s="63"/>
      <c r="AD403" s="40"/>
      <c r="AE403" s="40"/>
      <c r="AF403" s="40"/>
      <c r="AG403" s="63"/>
      <c r="AH403" s="35">
        <f>ROUND(I406,0)</f>
        <v>251</v>
      </c>
      <c r="AI403" s="31"/>
    </row>
    <row r="404" spans="1:35" ht="17.100000000000001" customHeight="1" x14ac:dyDescent="0.15">
      <c r="A404" s="32">
        <v>32</v>
      </c>
      <c r="B404" s="33">
        <v>2222</v>
      </c>
      <c r="C404" s="34" t="s">
        <v>427</v>
      </c>
      <c r="D404" s="36"/>
      <c r="E404" s="29"/>
      <c r="F404" s="29"/>
      <c r="G404" s="37"/>
      <c r="H404" s="20"/>
      <c r="L404" s="21"/>
      <c r="M404" s="20"/>
      <c r="P404" s="21"/>
      <c r="Q404" s="20"/>
      <c r="R404" s="23"/>
      <c r="S404" s="4"/>
      <c r="T404" s="4"/>
      <c r="U404" s="4"/>
      <c r="V404" s="4"/>
      <c r="W404" s="21"/>
      <c r="X404" s="1172" t="s">
        <v>15</v>
      </c>
      <c r="Y404" s="25" t="s">
        <v>16</v>
      </c>
      <c r="Z404" s="26" t="s">
        <v>17</v>
      </c>
      <c r="AA404" s="1170">
        <v>0.7</v>
      </c>
      <c r="AB404" s="1171"/>
      <c r="AC404" s="29"/>
      <c r="AD404" s="4"/>
      <c r="AE404" s="4"/>
      <c r="AF404" s="4"/>
      <c r="AG404" s="29"/>
      <c r="AH404" s="35">
        <f>ROUND(I406*AA404,0)</f>
        <v>176</v>
      </c>
      <c r="AI404" s="31"/>
    </row>
    <row r="405" spans="1:35" ht="17.100000000000001" customHeight="1" x14ac:dyDescent="0.15">
      <c r="A405" s="32">
        <v>32</v>
      </c>
      <c r="B405" s="33">
        <v>2587</v>
      </c>
      <c r="C405" s="34" t="s">
        <v>428</v>
      </c>
      <c r="D405" s="36"/>
      <c r="E405" s="29"/>
      <c r="F405" s="29"/>
      <c r="G405" s="37"/>
      <c r="H405" s="20"/>
      <c r="L405" s="21"/>
      <c r="M405" s="20"/>
      <c r="P405" s="21"/>
      <c r="Q405" s="24"/>
      <c r="R405" s="26"/>
      <c r="S405" s="25"/>
      <c r="T405" s="25"/>
      <c r="U405" s="25"/>
      <c r="V405" s="25"/>
      <c r="W405" s="38"/>
      <c r="X405" s="1173"/>
      <c r="Y405" s="25" t="s">
        <v>19</v>
      </c>
      <c r="Z405" s="26" t="s">
        <v>17</v>
      </c>
      <c r="AA405" s="1170">
        <v>0.5</v>
      </c>
      <c r="AB405" s="1171"/>
      <c r="AC405" s="29"/>
      <c r="AD405" s="4"/>
      <c r="AE405" s="4"/>
      <c r="AF405" s="4"/>
      <c r="AG405" s="29"/>
      <c r="AH405" s="35">
        <f>ROUND(I406*AA405,0)</f>
        <v>126</v>
      </c>
      <c r="AI405" s="31"/>
    </row>
    <row r="406" spans="1:35" ht="17.100000000000001" customHeight="1" x14ac:dyDescent="0.15">
      <c r="A406" s="32">
        <v>32</v>
      </c>
      <c r="B406" s="33">
        <v>2223</v>
      </c>
      <c r="C406" s="34" t="s">
        <v>429</v>
      </c>
      <c r="D406" s="36"/>
      <c r="E406" s="29"/>
      <c r="F406" s="29"/>
      <c r="G406" s="37"/>
      <c r="H406" s="20"/>
      <c r="I406" s="1108">
        <v>251</v>
      </c>
      <c r="J406" s="1108"/>
      <c r="K406" s="4" t="s">
        <v>21</v>
      </c>
      <c r="L406" s="21"/>
      <c r="M406" s="20"/>
      <c r="N406" s="39"/>
      <c r="O406" s="4"/>
      <c r="P406" s="21"/>
      <c r="Q406" s="1085" t="s">
        <v>22</v>
      </c>
      <c r="R406" s="1086"/>
      <c r="S406" s="1086"/>
      <c r="T406" s="1086"/>
      <c r="U406" s="40"/>
      <c r="V406" s="40"/>
      <c r="W406" s="41"/>
      <c r="X406" s="42"/>
      <c r="Y406" s="43"/>
      <c r="Z406" s="44"/>
      <c r="AA406" s="45"/>
      <c r="AB406" s="46"/>
      <c r="AC406" s="29"/>
      <c r="AE406" s="4"/>
      <c r="AF406" s="4"/>
      <c r="AG406" s="29"/>
      <c r="AH406" s="35">
        <f>ROUND(I406*V408,0)</f>
        <v>238</v>
      </c>
      <c r="AI406" s="31"/>
    </row>
    <row r="407" spans="1:35" ht="17.100000000000001" customHeight="1" x14ac:dyDescent="0.15">
      <c r="A407" s="32">
        <v>32</v>
      </c>
      <c r="B407" s="33">
        <v>2224</v>
      </c>
      <c r="C407" s="34" t="s">
        <v>430</v>
      </c>
      <c r="D407" s="36"/>
      <c r="E407" s="29"/>
      <c r="F407" s="29"/>
      <c r="G407" s="37"/>
      <c r="H407" s="20"/>
      <c r="I407" s="2"/>
      <c r="J407" s="2"/>
      <c r="K407" s="2"/>
      <c r="L407" s="21"/>
      <c r="M407" s="20"/>
      <c r="N407" s="39"/>
      <c r="O407" s="4"/>
      <c r="P407" s="21"/>
      <c r="Q407" s="1088"/>
      <c r="R407" s="1089"/>
      <c r="S407" s="1089"/>
      <c r="T407" s="1089"/>
      <c r="U407" s="23"/>
      <c r="V407" s="1158"/>
      <c r="W407" s="1159"/>
      <c r="X407" s="1172" t="s">
        <v>15</v>
      </c>
      <c r="Y407" s="25" t="s">
        <v>16</v>
      </c>
      <c r="Z407" s="26" t="s">
        <v>17</v>
      </c>
      <c r="AA407" s="1170">
        <v>0.7</v>
      </c>
      <c r="AB407" s="1171"/>
      <c r="AC407" s="29"/>
      <c r="AE407" s="4"/>
      <c r="AF407" s="4"/>
      <c r="AG407" s="29"/>
      <c r="AH407" s="35">
        <f>ROUND(ROUND(I406*V408,0)*AA407,0)</f>
        <v>167</v>
      </c>
      <c r="AI407" s="31"/>
    </row>
    <row r="408" spans="1:35" ht="17.100000000000001" customHeight="1" x14ac:dyDescent="0.15">
      <c r="A408" s="32">
        <v>32</v>
      </c>
      <c r="B408" s="33">
        <v>2588</v>
      </c>
      <c r="C408" s="34" t="s">
        <v>431</v>
      </c>
      <c r="D408" s="36"/>
      <c r="E408" s="29"/>
      <c r="F408" s="29"/>
      <c r="G408" s="37"/>
      <c r="H408" s="20"/>
      <c r="I408" s="2"/>
      <c r="J408" s="2"/>
      <c r="K408" s="2"/>
      <c r="L408" s="21"/>
      <c r="M408" s="24"/>
      <c r="N408" s="15"/>
      <c r="O408" s="25"/>
      <c r="P408" s="38"/>
      <c r="Q408" s="1122"/>
      <c r="R408" s="1123"/>
      <c r="S408" s="1123"/>
      <c r="T408" s="1123"/>
      <c r="U408" s="26" t="s">
        <v>17</v>
      </c>
      <c r="V408" s="1170">
        <v>0.95</v>
      </c>
      <c r="W408" s="1171"/>
      <c r="X408" s="1173"/>
      <c r="Y408" s="25" t="s">
        <v>19</v>
      </c>
      <c r="Z408" s="26" t="s">
        <v>17</v>
      </c>
      <c r="AA408" s="1170">
        <v>0.5</v>
      </c>
      <c r="AB408" s="1171"/>
      <c r="AC408" s="29"/>
      <c r="AE408" s="4"/>
      <c r="AF408" s="4"/>
      <c r="AG408" s="29"/>
      <c r="AH408" s="35">
        <f>ROUND(ROUND(I406*V408,0)*AA408,0)</f>
        <v>119</v>
      </c>
      <c r="AI408" s="31"/>
    </row>
    <row r="409" spans="1:35" ht="17.100000000000001" customHeight="1" x14ac:dyDescent="0.15">
      <c r="A409" s="32">
        <v>32</v>
      </c>
      <c r="B409" s="33">
        <v>2225</v>
      </c>
      <c r="C409" s="34" t="s">
        <v>432</v>
      </c>
      <c r="D409" s="36"/>
      <c r="E409" s="29"/>
      <c r="F409" s="29"/>
      <c r="G409" s="37"/>
      <c r="H409" s="20"/>
      <c r="I409" s="2"/>
      <c r="J409" s="2"/>
      <c r="K409" s="2"/>
      <c r="L409" s="21"/>
      <c r="M409" s="1085" t="s">
        <v>26</v>
      </c>
      <c r="N409" s="1086"/>
      <c r="O409" s="1086"/>
      <c r="P409" s="1087"/>
      <c r="Q409" s="4"/>
      <c r="R409" s="4"/>
      <c r="S409" s="23"/>
      <c r="T409" s="23"/>
      <c r="U409" s="4"/>
      <c r="V409" s="4"/>
      <c r="W409" s="41"/>
      <c r="X409" s="42"/>
      <c r="Y409" s="43"/>
      <c r="Z409" s="44"/>
      <c r="AA409" s="45"/>
      <c r="AB409" s="46"/>
      <c r="AC409" s="29"/>
      <c r="AD409" s="4"/>
      <c r="AE409" s="4"/>
      <c r="AF409" s="4"/>
      <c r="AG409" s="29"/>
      <c r="AH409" s="35">
        <f>ROUND(I406*O414,0)</f>
        <v>242</v>
      </c>
      <c r="AI409" s="31"/>
    </row>
    <row r="410" spans="1:35" ht="17.100000000000001" customHeight="1" x14ac:dyDescent="0.15">
      <c r="A410" s="32">
        <v>32</v>
      </c>
      <c r="B410" s="33">
        <v>2226</v>
      </c>
      <c r="C410" s="34" t="s">
        <v>433</v>
      </c>
      <c r="D410" s="36"/>
      <c r="E410" s="29"/>
      <c r="F410" s="29"/>
      <c r="G410" s="37"/>
      <c r="H410" s="4"/>
      <c r="I410" s="39"/>
      <c r="J410" s="39"/>
      <c r="L410" s="21"/>
      <c r="M410" s="1088"/>
      <c r="N410" s="1089"/>
      <c r="O410" s="1089"/>
      <c r="P410" s="1090"/>
      <c r="Q410" s="20"/>
      <c r="R410" s="23"/>
      <c r="S410" s="4"/>
      <c r="T410" s="4"/>
      <c r="U410" s="4"/>
      <c r="V410" s="4"/>
      <c r="W410" s="21"/>
      <c r="X410" s="1172" t="s">
        <v>15</v>
      </c>
      <c r="Y410" s="25" t="s">
        <v>16</v>
      </c>
      <c r="Z410" s="26" t="s">
        <v>17</v>
      </c>
      <c r="AA410" s="1157">
        <v>0.7</v>
      </c>
      <c r="AB410" s="1179"/>
      <c r="AC410" s="29"/>
      <c r="AD410" s="4"/>
      <c r="AE410" s="4"/>
      <c r="AF410" s="4"/>
      <c r="AG410" s="29"/>
      <c r="AH410" s="35">
        <f>ROUND(ROUND(I406*O414,0)*AA410,0)</f>
        <v>169</v>
      </c>
      <c r="AI410" s="31"/>
    </row>
    <row r="411" spans="1:35" ht="17.100000000000001" customHeight="1" x14ac:dyDescent="0.15">
      <c r="A411" s="32">
        <v>32</v>
      </c>
      <c r="B411" s="33">
        <v>2589</v>
      </c>
      <c r="C411" s="34" t="s">
        <v>434</v>
      </c>
      <c r="D411" s="36"/>
      <c r="E411" s="29"/>
      <c r="F411" s="29"/>
      <c r="G411" s="37"/>
      <c r="H411" s="4"/>
      <c r="I411" s="39"/>
      <c r="J411" s="39"/>
      <c r="L411" s="21"/>
      <c r="M411" s="1088"/>
      <c r="N411" s="1089"/>
      <c r="O411" s="1089"/>
      <c r="P411" s="1090"/>
      <c r="Q411" s="24"/>
      <c r="R411" s="26"/>
      <c r="S411" s="25"/>
      <c r="T411" s="25"/>
      <c r="U411" s="25"/>
      <c r="V411" s="25"/>
      <c r="W411" s="38"/>
      <c r="X411" s="1173"/>
      <c r="Y411" s="25" t="s">
        <v>19</v>
      </c>
      <c r="Z411" s="26" t="s">
        <v>17</v>
      </c>
      <c r="AA411" s="1157">
        <v>0.5</v>
      </c>
      <c r="AB411" s="1179"/>
      <c r="AC411" s="29"/>
      <c r="AD411" s="4"/>
      <c r="AE411" s="4"/>
      <c r="AF411" s="4"/>
      <c r="AG411" s="29"/>
      <c r="AH411" s="35">
        <f>ROUND(ROUND(I406*O414,0)*AA411,0)</f>
        <v>121</v>
      </c>
      <c r="AI411" s="31"/>
    </row>
    <row r="412" spans="1:35" ht="17.100000000000001" customHeight="1" x14ac:dyDescent="0.15">
      <c r="A412" s="32">
        <v>32</v>
      </c>
      <c r="B412" s="33">
        <v>2227</v>
      </c>
      <c r="C412" s="34" t="s">
        <v>435</v>
      </c>
      <c r="D412" s="36"/>
      <c r="E412" s="29"/>
      <c r="F412" s="29"/>
      <c r="G412" s="37"/>
      <c r="H412" s="4"/>
      <c r="L412" s="21"/>
      <c r="M412" s="1088"/>
      <c r="N412" s="1089"/>
      <c r="O412" s="1089"/>
      <c r="P412" s="1090"/>
      <c r="Q412" s="1085" t="s">
        <v>22</v>
      </c>
      <c r="R412" s="1086"/>
      <c r="S412" s="1086"/>
      <c r="T412" s="1086"/>
      <c r="U412" s="40"/>
      <c r="V412" s="40"/>
      <c r="W412" s="41"/>
      <c r="X412" s="42"/>
      <c r="Y412" s="43"/>
      <c r="Z412" s="44"/>
      <c r="AA412" s="45"/>
      <c r="AB412" s="46"/>
      <c r="AC412" s="29"/>
      <c r="AD412" s="4"/>
      <c r="AE412" s="4"/>
      <c r="AF412" s="4"/>
      <c r="AG412" s="29"/>
      <c r="AH412" s="35">
        <f>ROUND(ROUND(I406*O414,0)*V414,0)</f>
        <v>230</v>
      </c>
      <c r="AI412" s="31"/>
    </row>
    <row r="413" spans="1:35" ht="17.100000000000001" customHeight="1" x14ac:dyDescent="0.15">
      <c r="A413" s="32">
        <v>32</v>
      </c>
      <c r="B413" s="33">
        <v>2228</v>
      </c>
      <c r="C413" s="34" t="s">
        <v>436</v>
      </c>
      <c r="D413" s="36"/>
      <c r="E413" s="29"/>
      <c r="F413" s="29"/>
      <c r="G413" s="37"/>
      <c r="H413" s="20"/>
      <c r="L413" s="21"/>
      <c r="M413" s="20"/>
      <c r="N413" s="39"/>
      <c r="O413" s="4"/>
      <c r="P413" s="21"/>
      <c r="Q413" s="1088"/>
      <c r="R413" s="1089"/>
      <c r="S413" s="1089"/>
      <c r="T413" s="1089"/>
      <c r="U413" s="23"/>
      <c r="V413" s="1158"/>
      <c r="W413" s="1159"/>
      <c r="X413" s="1172" t="s">
        <v>15</v>
      </c>
      <c r="Y413" s="25" t="s">
        <v>16</v>
      </c>
      <c r="Z413" s="26" t="s">
        <v>17</v>
      </c>
      <c r="AA413" s="1157">
        <v>0.7</v>
      </c>
      <c r="AB413" s="1179"/>
      <c r="AC413" s="29"/>
      <c r="AD413" s="4"/>
      <c r="AE413" s="4"/>
      <c r="AF413" s="4"/>
      <c r="AG413" s="29"/>
      <c r="AH413" s="35">
        <f>ROUND(ROUND(ROUND(I406*O414,0)*V414,0)*AA413,0)</f>
        <v>161</v>
      </c>
      <c r="AI413" s="31"/>
    </row>
    <row r="414" spans="1:35" ht="17.100000000000001" customHeight="1" x14ac:dyDescent="0.15">
      <c r="A414" s="32">
        <v>32</v>
      </c>
      <c r="B414" s="33">
        <v>2590</v>
      </c>
      <c r="C414" s="34" t="s">
        <v>437</v>
      </c>
      <c r="D414" s="36"/>
      <c r="E414" s="29"/>
      <c r="F414" s="29"/>
      <c r="G414" s="37"/>
      <c r="H414" s="20"/>
      <c r="L414" s="21"/>
      <c r="M414" s="24"/>
      <c r="N414" s="26" t="s">
        <v>17</v>
      </c>
      <c r="O414" s="1180">
        <v>0.96499999999999997</v>
      </c>
      <c r="P414" s="1181"/>
      <c r="Q414" s="1122"/>
      <c r="R414" s="1123"/>
      <c r="S414" s="1123"/>
      <c r="T414" s="1123"/>
      <c r="U414" s="26" t="s">
        <v>17</v>
      </c>
      <c r="V414" s="1170">
        <v>0.95</v>
      </c>
      <c r="W414" s="1171"/>
      <c r="X414" s="1173"/>
      <c r="Y414" s="25" t="s">
        <v>19</v>
      </c>
      <c r="Z414" s="26" t="s">
        <v>17</v>
      </c>
      <c r="AA414" s="1157">
        <v>0.5</v>
      </c>
      <c r="AB414" s="1179"/>
      <c r="AC414" s="29"/>
      <c r="AD414" s="4"/>
      <c r="AE414" s="4"/>
      <c r="AF414" s="4"/>
      <c r="AG414" s="29"/>
      <c r="AH414" s="35">
        <f>ROUND(ROUND(ROUND(I406*O414,0)*V414,0)*AA414,0)</f>
        <v>115</v>
      </c>
      <c r="AI414" s="31"/>
    </row>
    <row r="415" spans="1:35" ht="17.100000000000001" customHeight="1" x14ac:dyDescent="0.15">
      <c r="A415" s="32">
        <v>32</v>
      </c>
      <c r="B415" s="33">
        <v>3221</v>
      </c>
      <c r="C415" s="34" t="s">
        <v>438</v>
      </c>
      <c r="D415" s="36"/>
      <c r="E415" s="29"/>
      <c r="F415" s="29"/>
      <c r="G415" s="37"/>
      <c r="H415" s="20"/>
      <c r="L415" s="21"/>
      <c r="M415" s="47"/>
      <c r="N415" s="48"/>
      <c r="O415" s="48"/>
      <c r="P415" s="49"/>
      <c r="Q415" s="4"/>
      <c r="R415" s="4"/>
      <c r="S415" s="23"/>
      <c r="T415" s="23"/>
      <c r="U415" s="4"/>
      <c r="V415" s="4"/>
      <c r="W415" s="41"/>
      <c r="X415" s="42"/>
      <c r="Y415" s="43"/>
      <c r="Z415" s="44"/>
      <c r="AA415" s="50"/>
      <c r="AB415" s="51"/>
      <c r="AC415" s="1085" t="s">
        <v>33</v>
      </c>
      <c r="AD415" s="1086"/>
      <c r="AE415" s="1086"/>
      <c r="AF415" s="1086"/>
      <c r="AG415" s="1086"/>
      <c r="AH415" s="35">
        <f>ROUND(I406,0)-AC419</f>
        <v>244</v>
      </c>
      <c r="AI415" s="31"/>
    </row>
    <row r="416" spans="1:35" ht="17.100000000000001" customHeight="1" x14ac:dyDescent="0.15">
      <c r="A416" s="32">
        <v>32</v>
      </c>
      <c r="B416" s="33">
        <v>3222</v>
      </c>
      <c r="C416" s="34" t="s">
        <v>439</v>
      </c>
      <c r="D416" s="36"/>
      <c r="E416" s="29"/>
      <c r="F416" s="29"/>
      <c r="G416" s="37"/>
      <c r="H416" s="20"/>
      <c r="L416" s="21"/>
      <c r="M416" s="20"/>
      <c r="P416" s="21"/>
      <c r="Q416" s="20"/>
      <c r="R416" s="23"/>
      <c r="S416" s="4"/>
      <c r="T416" s="4"/>
      <c r="U416" s="4"/>
      <c r="V416" s="4"/>
      <c r="W416" s="21"/>
      <c r="X416" s="1172" t="s">
        <v>15</v>
      </c>
      <c r="Y416" s="25" t="s">
        <v>16</v>
      </c>
      <c r="Z416" s="26" t="s">
        <v>17</v>
      </c>
      <c r="AA416" s="1170">
        <v>0.7</v>
      </c>
      <c r="AB416" s="1171"/>
      <c r="AC416" s="1088"/>
      <c r="AD416" s="1089"/>
      <c r="AE416" s="1089"/>
      <c r="AF416" s="1089"/>
      <c r="AG416" s="1089"/>
      <c r="AH416" s="35">
        <f>ROUND(I406*AA416,0)-AC419</f>
        <v>169</v>
      </c>
      <c r="AI416" s="31"/>
    </row>
    <row r="417" spans="1:35" ht="17.100000000000001" customHeight="1" x14ac:dyDescent="0.15">
      <c r="A417" s="32">
        <v>32</v>
      </c>
      <c r="B417" s="33">
        <v>3653</v>
      </c>
      <c r="C417" s="34" t="s">
        <v>440</v>
      </c>
      <c r="D417" s="36"/>
      <c r="E417" s="29"/>
      <c r="F417" s="29"/>
      <c r="G417" s="37"/>
      <c r="H417" s="20"/>
      <c r="L417" s="21"/>
      <c r="M417" s="20"/>
      <c r="P417" s="21"/>
      <c r="Q417" s="24"/>
      <c r="R417" s="26"/>
      <c r="S417" s="25"/>
      <c r="T417" s="25"/>
      <c r="U417" s="25"/>
      <c r="V417" s="25"/>
      <c r="W417" s="38"/>
      <c r="X417" s="1173"/>
      <c r="Y417" s="25" t="s">
        <v>19</v>
      </c>
      <c r="Z417" s="26" t="s">
        <v>17</v>
      </c>
      <c r="AA417" s="1170">
        <v>0.5</v>
      </c>
      <c r="AB417" s="1171"/>
      <c r="AC417" s="1088"/>
      <c r="AD417" s="1089"/>
      <c r="AE417" s="1089"/>
      <c r="AF417" s="1089"/>
      <c r="AG417" s="1089"/>
      <c r="AH417" s="35">
        <f>ROUND(I406*AA417,0)-AC419</f>
        <v>119</v>
      </c>
      <c r="AI417" s="31"/>
    </row>
    <row r="418" spans="1:35" ht="17.100000000000001" customHeight="1" x14ac:dyDescent="0.15">
      <c r="A418" s="32">
        <v>32</v>
      </c>
      <c r="B418" s="33">
        <v>3223</v>
      </c>
      <c r="C418" s="34" t="s">
        <v>441</v>
      </c>
      <c r="D418" s="36"/>
      <c r="E418" s="29"/>
      <c r="F418" s="29"/>
      <c r="G418" s="37"/>
      <c r="H418" s="20"/>
      <c r="I418" s="2"/>
      <c r="J418" s="2"/>
      <c r="K418" s="2"/>
      <c r="L418" s="21"/>
      <c r="M418" s="20"/>
      <c r="N418" s="39"/>
      <c r="O418" s="4"/>
      <c r="P418" s="21"/>
      <c r="Q418" s="1085" t="s">
        <v>22</v>
      </c>
      <c r="R418" s="1086"/>
      <c r="S418" s="1086"/>
      <c r="T418" s="1086"/>
      <c r="U418" s="40"/>
      <c r="V418" s="40"/>
      <c r="W418" s="41"/>
      <c r="X418" s="42"/>
      <c r="Y418" s="43"/>
      <c r="Z418" s="44"/>
      <c r="AA418" s="45"/>
      <c r="AB418" s="46"/>
      <c r="AC418" s="1088"/>
      <c r="AD418" s="1089"/>
      <c r="AE418" s="1089"/>
      <c r="AF418" s="1089"/>
      <c r="AG418" s="1089"/>
      <c r="AH418" s="35">
        <f>ROUND(I406*V420,0)-AC419</f>
        <v>231</v>
      </c>
      <c r="AI418" s="31"/>
    </row>
    <row r="419" spans="1:35" ht="17.100000000000001" customHeight="1" x14ac:dyDescent="0.15">
      <c r="A419" s="32">
        <v>32</v>
      </c>
      <c r="B419" s="33">
        <v>3224</v>
      </c>
      <c r="C419" s="34" t="s">
        <v>442</v>
      </c>
      <c r="D419" s="36"/>
      <c r="E419" s="29"/>
      <c r="F419" s="29"/>
      <c r="G419" s="37"/>
      <c r="H419" s="20"/>
      <c r="I419" s="2"/>
      <c r="J419" s="2"/>
      <c r="K419" s="2"/>
      <c r="L419" s="21"/>
      <c r="M419" s="20"/>
      <c r="N419" s="39"/>
      <c r="O419" s="4"/>
      <c r="P419" s="21"/>
      <c r="Q419" s="1088"/>
      <c r="R419" s="1089"/>
      <c r="S419" s="1089"/>
      <c r="T419" s="1089"/>
      <c r="U419" s="23"/>
      <c r="V419" s="1158"/>
      <c r="W419" s="1159"/>
      <c r="X419" s="1172" t="s">
        <v>15</v>
      </c>
      <c r="Y419" s="25" t="s">
        <v>16</v>
      </c>
      <c r="Z419" s="26" t="s">
        <v>17</v>
      </c>
      <c r="AA419" s="1170">
        <v>0.7</v>
      </c>
      <c r="AB419" s="1171"/>
      <c r="AC419" s="1175">
        <f>AC383</f>
        <v>7</v>
      </c>
      <c r="AD419" s="1175"/>
      <c r="AE419" s="1176" t="s">
        <v>38</v>
      </c>
      <c r="AF419" s="1177"/>
      <c r="AG419" s="1178"/>
      <c r="AH419" s="35">
        <f>ROUND(ROUND(I406*V420,0)*AA419,0)-AC419</f>
        <v>160</v>
      </c>
      <c r="AI419" s="31"/>
    </row>
    <row r="420" spans="1:35" ht="17.100000000000001" customHeight="1" x14ac:dyDescent="0.15">
      <c r="A420" s="32">
        <v>32</v>
      </c>
      <c r="B420" s="33">
        <v>3654</v>
      </c>
      <c r="C420" s="34" t="s">
        <v>443</v>
      </c>
      <c r="D420" s="36"/>
      <c r="E420" s="29"/>
      <c r="F420" s="29"/>
      <c r="G420" s="37"/>
      <c r="H420" s="20"/>
      <c r="I420" s="2"/>
      <c r="J420" s="2"/>
      <c r="K420" s="2"/>
      <c r="L420" s="21"/>
      <c r="M420" s="24"/>
      <c r="N420" s="15"/>
      <c r="O420" s="25"/>
      <c r="P420" s="38"/>
      <c r="Q420" s="1122"/>
      <c r="R420" s="1123"/>
      <c r="S420" s="1123"/>
      <c r="T420" s="1123"/>
      <c r="U420" s="26" t="s">
        <v>17</v>
      </c>
      <c r="V420" s="1170">
        <v>0.95</v>
      </c>
      <c r="W420" s="1171"/>
      <c r="X420" s="1173"/>
      <c r="Y420" s="25" t="s">
        <v>19</v>
      </c>
      <c r="Z420" s="26" t="s">
        <v>17</v>
      </c>
      <c r="AA420" s="1170">
        <v>0.5</v>
      </c>
      <c r="AB420" s="1171"/>
      <c r="AC420" s="52"/>
      <c r="AD420" s="52"/>
      <c r="AE420" s="4"/>
      <c r="AF420" s="4"/>
      <c r="AG420" s="53"/>
      <c r="AH420" s="35">
        <f>ROUND(ROUND(I406*V420,0)*AA420,0)-AC419</f>
        <v>112</v>
      </c>
      <c r="AI420" s="31"/>
    </row>
    <row r="421" spans="1:35" ht="17.100000000000001" customHeight="1" x14ac:dyDescent="0.15">
      <c r="A421" s="32">
        <v>32</v>
      </c>
      <c r="B421" s="33">
        <v>3225</v>
      </c>
      <c r="C421" s="34" t="s">
        <v>444</v>
      </c>
      <c r="D421" s="36"/>
      <c r="E421" s="29"/>
      <c r="F421" s="29"/>
      <c r="G421" s="37"/>
      <c r="H421" s="20"/>
      <c r="I421" s="1129"/>
      <c r="J421" s="1129"/>
      <c r="L421" s="21"/>
      <c r="M421" s="1085" t="s">
        <v>26</v>
      </c>
      <c r="N421" s="1086"/>
      <c r="O421" s="1086"/>
      <c r="P421" s="1087"/>
      <c r="Q421" s="4"/>
      <c r="R421" s="4"/>
      <c r="S421" s="23"/>
      <c r="T421" s="23"/>
      <c r="U421" s="4"/>
      <c r="V421" s="4"/>
      <c r="W421" s="41"/>
      <c r="X421" s="42"/>
      <c r="Y421" s="43"/>
      <c r="Z421" s="44"/>
      <c r="AA421" s="45"/>
      <c r="AB421" s="46"/>
      <c r="AC421" s="54"/>
      <c r="AG421" s="53"/>
      <c r="AH421" s="35">
        <f>ROUND(I406*O426,0)-AC419</f>
        <v>235</v>
      </c>
      <c r="AI421" s="31"/>
    </row>
    <row r="422" spans="1:35" ht="17.100000000000001" customHeight="1" x14ac:dyDescent="0.15">
      <c r="A422" s="32">
        <v>32</v>
      </c>
      <c r="B422" s="33">
        <v>3226</v>
      </c>
      <c r="C422" s="34" t="s">
        <v>445</v>
      </c>
      <c r="D422" s="36"/>
      <c r="E422" s="29"/>
      <c r="F422" s="29"/>
      <c r="G422" s="37"/>
      <c r="H422" s="4"/>
      <c r="I422" s="39"/>
      <c r="J422" s="39"/>
      <c r="L422" s="21"/>
      <c r="M422" s="1088"/>
      <c r="N422" s="1089"/>
      <c r="O422" s="1089"/>
      <c r="P422" s="1090"/>
      <c r="Q422" s="20"/>
      <c r="R422" s="23"/>
      <c r="S422" s="4"/>
      <c r="T422" s="4"/>
      <c r="U422" s="4"/>
      <c r="V422" s="4"/>
      <c r="W422" s="21"/>
      <c r="X422" s="1172" t="s">
        <v>15</v>
      </c>
      <c r="Y422" s="25" t="s">
        <v>16</v>
      </c>
      <c r="Z422" s="26" t="s">
        <v>17</v>
      </c>
      <c r="AA422" s="1157">
        <v>0.7</v>
      </c>
      <c r="AB422" s="1179"/>
      <c r="AC422" s="55"/>
      <c r="AG422" s="29"/>
      <c r="AH422" s="35">
        <f>ROUND(ROUND(I406*O426,0)*AA422,0)-AC419</f>
        <v>162</v>
      </c>
      <c r="AI422" s="31"/>
    </row>
    <row r="423" spans="1:35" ht="17.100000000000001" customHeight="1" x14ac:dyDescent="0.15">
      <c r="A423" s="32">
        <v>32</v>
      </c>
      <c r="B423" s="33">
        <v>3655</v>
      </c>
      <c r="C423" s="34" t="s">
        <v>446</v>
      </c>
      <c r="D423" s="36"/>
      <c r="E423" s="29"/>
      <c r="F423" s="29"/>
      <c r="G423" s="37"/>
      <c r="H423" s="4"/>
      <c r="I423" s="39"/>
      <c r="J423" s="39"/>
      <c r="L423" s="21"/>
      <c r="M423" s="1088"/>
      <c r="N423" s="1089"/>
      <c r="O423" s="1089"/>
      <c r="P423" s="1090"/>
      <c r="Q423" s="24"/>
      <c r="R423" s="26"/>
      <c r="S423" s="25"/>
      <c r="T423" s="25"/>
      <c r="U423" s="25"/>
      <c r="V423" s="25"/>
      <c r="W423" s="38"/>
      <c r="X423" s="1173"/>
      <c r="Y423" s="25" t="s">
        <v>19</v>
      </c>
      <c r="Z423" s="26" t="s">
        <v>17</v>
      </c>
      <c r="AA423" s="1157">
        <v>0.5</v>
      </c>
      <c r="AB423" s="1179"/>
      <c r="AC423" s="55"/>
      <c r="AG423" s="29"/>
      <c r="AH423" s="35">
        <f>ROUND(ROUND(I406*O426,0)*AA423,0)-AC419</f>
        <v>114</v>
      </c>
      <c r="AI423" s="31"/>
    </row>
    <row r="424" spans="1:35" ht="17.100000000000001" customHeight="1" x14ac:dyDescent="0.15">
      <c r="A424" s="32">
        <v>32</v>
      </c>
      <c r="B424" s="33">
        <v>3227</v>
      </c>
      <c r="C424" s="34" t="s">
        <v>447</v>
      </c>
      <c r="D424" s="36"/>
      <c r="E424" s="29"/>
      <c r="F424" s="29"/>
      <c r="G424" s="37"/>
      <c r="H424" s="4"/>
      <c r="L424" s="21"/>
      <c r="M424" s="1088"/>
      <c r="N424" s="1089"/>
      <c r="O424" s="1089"/>
      <c r="P424" s="1090"/>
      <c r="Q424" s="1085" t="s">
        <v>22</v>
      </c>
      <c r="R424" s="1086"/>
      <c r="S424" s="1086"/>
      <c r="T424" s="1086"/>
      <c r="U424" s="40"/>
      <c r="V424" s="40"/>
      <c r="W424" s="41"/>
      <c r="X424" s="42"/>
      <c r="Y424" s="43"/>
      <c r="Z424" s="44"/>
      <c r="AA424" s="45"/>
      <c r="AB424" s="46"/>
      <c r="AC424" s="20"/>
      <c r="AD424" s="4"/>
      <c r="AE424" s="4"/>
      <c r="AF424" s="4"/>
      <c r="AG424" s="4"/>
      <c r="AH424" s="35">
        <f>ROUND(ROUND(I406*O426,0)*V426,0)-AC419</f>
        <v>223</v>
      </c>
      <c r="AI424" s="31"/>
    </row>
    <row r="425" spans="1:35" ht="17.100000000000001" customHeight="1" x14ac:dyDescent="0.15">
      <c r="A425" s="32">
        <v>32</v>
      </c>
      <c r="B425" s="33">
        <v>3228</v>
      </c>
      <c r="C425" s="34" t="s">
        <v>448</v>
      </c>
      <c r="D425" s="36"/>
      <c r="E425" s="29"/>
      <c r="F425" s="29"/>
      <c r="G425" s="37"/>
      <c r="H425" s="20"/>
      <c r="L425" s="21"/>
      <c r="M425" s="20"/>
      <c r="N425" s="39"/>
      <c r="O425" s="4"/>
      <c r="P425" s="21"/>
      <c r="Q425" s="1088"/>
      <c r="R425" s="1089"/>
      <c r="S425" s="1089"/>
      <c r="T425" s="1089"/>
      <c r="U425" s="23"/>
      <c r="V425" s="1158"/>
      <c r="W425" s="1159"/>
      <c r="X425" s="1172" t="s">
        <v>15</v>
      </c>
      <c r="Y425" s="25" t="s">
        <v>16</v>
      </c>
      <c r="Z425" s="26" t="s">
        <v>17</v>
      </c>
      <c r="AA425" s="1157">
        <v>0.7</v>
      </c>
      <c r="AB425" s="1179"/>
      <c r="AC425" s="36"/>
      <c r="AD425" s="4"/>
      <c r="AE425" s="4"/>
      <c r="AF425" s="4"/>
      <c r="AG425" s="29"/>
      <c r="AH425" s="35">
        <f>ROUND(ROUND(ROUND(I406*O426,0)*V426,0)*AA425,0)-AC419</f>
        <v>154</v>
      </c>
      <c r="AI425" s="31"/>
    </row>
    <row r="426" spans="1:35" ht="17.100000000000001" customHeight="1" x14ac:dyDescent="0.15">
      <c r="A426" s="32">
        <v>32</v>
      </c>
      <c r="B426" s="33">
        <v>3656</v>
      </c>
      <c r="C426" s="34" t="s">
        <v>449</v>
      </c>
      <c r="D426" s="36"/>
      <c r="E426" s="29"/>
      <c r="F426" s="29"/>
      <c r="G426" s="37"/>
      <c r="H426" s="20"/>
      <c r="L426" s="21"/>
      <c r="M426" s="24"/>
      <c r="N426" s="26" t="s">
        <v>17</v>
      </c>
      <c r="O426" s="1180">
        <v>0.96499999999999997</v>
      </c>
      <c r="P426" s="1181"/>
      <c r="Q426" s="1122"/>
      <c r="R426" s="1123"/>
      <c r="S426" s="1123"/>
      <c r="T426" s="1123"/>
      <c r="U426" s="26" t="s">
        <v>17</v>
      </c>
      <c r="V426" s="1170">
        <v>0.95</v>
      </c>
      <c r="W426" s="1171"/>
      <c r="X426" s="1173"/>
      <c r="Y426" s="25" t="s">
        <v>19</v>
      </c>
      <c r="Z426" s="26" t="s">
        <v>17</v>
      </c>
      <c r="AA426" s="1157">
        <v>0.5</v>
      </c>
      <c r="AB426" s="1179"/>
      <c r="AC426" s="56"/>
      <c r="AD426" s="25"/>
      <c r="AE426" s="25"/>
      <c r="AF426" s="25"/>
      <c r="AG426" s="57"/>
      <c r="AH426" s="35">
        <f>ROUND(ROUND(ROUND(I406*O426,0)*V426,0)*AA426,0)-AC419</f>
        <v>108</v>
      </c>
      <c r="AI426" s="31"/>
    </row>
    <row r="427" spans="1:35" ht="17.100000000000001" customHeight="1" x14ac:dyDescent="0.15">
      <c r="A427" s="32">
        <v>32</v>
      </c>
      <c r="B427" s="33">
        <v>3231</v>
      </c>
      <c r="C427" s="34" t="s">
        <v>450</v>
      </c>
      <c r="D427" s="36"/>
      <c r="E427" s="29"/>
      <c r="F427" s="29"/>
      <c r="G427" s="37"/>
      <c r="H427" s="20"/>
      <c r="L427" s="21"/>
      <c r="M427" s="47"/>
      <c r="N427" s="48"/>
      <c r="O427" s="48"/>
      <c r="P427" s="49"/>
      <c r="Q427" s="4"/>
      <c r="R427" s="4"/>
      <c r="S427" s="23"/>
      <c r="T427" s="23"/>
      <c r="U427" s="4"/>
      <c r="V427" s="4"/>
      <c r="W427" s="41"/>
      <c r="X427" s="42"/>
      <c r="Y427" s="43"/>
      <c r="Z427" s="44"/>
      <c r="AA427" s="50"/>
      <c r="AB427" s="51"/>
      <c r="AC427" s="1085" t="s">
        <v>47</v>
      </c>
      <c r="AD427" s="1086"/>
      <c r="AE427" s="1086"/>
      <c r="AF427" s="1086"/>
      <c r="AG427" s="1086"/>
      <c r="AH427" s="35">
        <f>ROUND(I406,0)-AC431</f>
        <v>236</v>
      </c>
      <c r="AI427" s="31"/>
    </row>
    <row r="428" spans="1:35" ht="17.100000000000001" customHeight="1" x14ac:dyDescent="0.15">
      <c r="A428" s="32">
        <v>32</v>
      </c>
      <c r="B428" s="33">
        <v>3232</v>
      </c>
      <c r="C428" s="34" t="s">
        <v>451</v>
      </c>
      <c r="D428" s="36"/>
      <c r="E428" s="29"/>
      <c r="F428" s="29"/>
      <c r="G428" s="37"/>
      <c r="H428" s="20"/>
      <c r="L428" s="21"/>
      <c r="M428" s="20"/>
      <c r="P428" s="21"/>
      <c r="Q428" s="20"/>
      <c r="R428" s="23"/>
      <c r="S428" s="4"/>
      <c r="T428" s="4"/>
      <c r="U428" s="4"/>
      <c r="V428" s="4"/>
      <c r="W428" s="21"/>
      <c r="X428" s="1172" t="s">
        <v>15</v>
      </c>
      <c r="Y428" s="25" t="s">
        <v>16</v>
      </c>
      <c r="Z428" s="26" t="s">
        <v>17</v>
      </c>
      <c r="AA428" s="1170">
        <v>0.7</v>
      </c>
      <c r="AB428" s="1171"/>
      <c r="AC428" s="1088"/>
      <c r="AD428" s="1089"/>
      <c r="AE428" s="1089"/>
      <c r="AF428" s="1089"/>
      <c r="AG428" s="1089"/>
      <c r="AH428" s="35">
        <f>ROUND(I406*AA428,0)-AC431</f>
        <v>161</v>
      </c>
      <c r="AI428" s="31"/>
    </row>
    <row r="429" spans="1:35" ht="17.100000000000001" customHeight="1" x14ac:dyDescent="0.15">
      <c r="A429" s="32">
        <v>32</v>
      </c>
      <c r="B429" s="33">
        <v>3657</v>
      </c>
      <c r="C429" s="34" t="s">
        <v>452</v>
      </c>
      <c r="D429" s="36"/>
      <c r="E429" s="29"/>
      <c r="F429" s="29"/>
      <c r="G429" s="37"/>
      <c r="H429" s="20"/>
      <c r="L429" s="21"/>
      <c r="M429" s="20"/>
      <c r="P429" s="21"/>
      <c r="Q429" s="24"/>
      <c r="R429" s="26"/>
      <c r="S429" s="25"/>
      <c r="T429" s="25"/>
      <c r="U429" s="25"/>
      <c r="V429" s="25"/>
      <c r="W429" s="38"/>
      <c r="X429" s="1173"/>
      <c r="Y429" s="25" t="s">
        <v>19</v>
      </c>
      <c r="Z429" s="26" t="s">
        <v>17</v>
      </c>
      <c r="AA429" s="1170">
        <v>0.5</v>
      </c>
      <c r="AB429" s="1171"/>
      <c r="AC429" s="1088"/>
      <c r="AD429" s="1089"/>
      <c r="AE429" s="1089"/>
      <c r="AF429" s="1089"/>
      <c r="AG429" s="1089"/>
      <c r="AH429" s="35">
        <f>ROUND(I406*AA429,0)-AC431</f>
        <v>111</v>
      </c>
      <c r="AI429" s="31"/>
    </row>
    <row r="430" spans="1:35" ht="17.100000000000001" customHeight="1" x14ac:dyDescent="0.15">
      <c r="A430" s="32">
        <v>32</v>
      </c>
      <c r="B430" s="33">
        <v>3233</v>
      </c>
      <c r="C430" s="34" t="s">
        <v>453</v>
      </c>
      <c r="D430" s="36"/>
      <c r="E430" s="29"/>
      <c r="F430" s="29"/>
      <c r="G430" s="37"/>
      <c r="H430" s="20"/>
      <c r="I430" s="2"/>
      <c r="J430" s="2"/>
      <c r="K430" s="2"/>
      <c r="L430" s="21"/>
      <c r="M430" s="20"/>
      <c r="N430" s="39"/>
      <c r="O430" s="4"/>
      <c r="P430" s="21"/>
      <c r="Q430" s="1085" t="s">
        <v>22</v>
      </c>
      <c r="R430" s="1086"/>
      <c r="S430" s="1086"/>
      <c r="T430" s="1086"/>
      <c r="U430" s="40"/>
      <c r="V430" s="40"/>
      <c r="W430" s="41"/>
      <c r="X430" s="42"/>
      <c r="Y430" s="43"/>
      <c r="Z430" s="44"/>
      <c r="AA430" s="45"/>
      <c r="AB430" s="46"/>
      <c r="AC430" s="1088"/>
      <c r="AD430" s="1089"/>
      <c r="AE430" s="1089"/>
      <c r="AF430" s="1089"/>
      <c r="AG430" s="1089"/>
      <c r="AH430" s="35">
        <f>ROUND(I406*V432,0)-AC431</f>
        <v>223</v>
      </c>
      <c r="AI430" s="31"/>
    </row>
    <row r="431" spans="1:35" ht="17.100000000000001" customHeight="1" x14ac:dyDescent="0.15">
      <c r="A431" s="32">
        <v>32</v>
      </c>
      <c r="B431" s="33">
        <v>3234</v>
      </c>
      <c r="C431" s="34" t="s">
        <v>454</v>
      </c>
      <c r="D431" s="36"/>
      <c r="E431" s="29"/>
      <c r="F431" s="29"/>
      <c r="G431" s="37"/>
      <c r="H431" s="20"/>
      <c r="I431" s="2"/>
      <c r="J431" s="2"/>
      <c r="K431" s="2"/>
      <c r="L431" s="21"/>
      <c r="M431" s="20"/>
      <c r="N431" s="39"/>
      <c r="O431" s="4"/>
      <c r="P431" s="21"/>
      <c r="Q431" s="1088"/>
      <c r="R431" s="1089"/>
      <c r="S431" s="1089"/>
      <c r="T431" s="1089"/>
      <c r="U431" s="23"/>
      <c r="V431" s="1158"/>
      <c r="W431" s="1159"/>
      <c r="X431" s="1172" t="s">
        <v>15</v>
      </c>
      <c r="Y431" s="25" t="s">
        <v>16</v>
      </c>
      <c r="Z431" s="26" t="s">
        <v>17</v>
      </c>
      <c r="AA431" s="1170">
        <v>0.7</v>
      </c>
      <c r="AB431" s="1171"/>
      <c r="AC431" s="1175">
        <f>AC395</f>
        <v>15</v>
      </c>
      <c r="AD431" s="1175"/>
      <c r="AE431" s="1176" t="s">
        <v>38</v>
      </c>
      <c r="AF431" s="1177"/>
      <c r="AG431" s="1178"/>
      <c r="AH431" s="35">
        <f>ROUND(ROUND(I406*V432,0)*AA431,0)-AC431</f>
        <v>152</v>
      </c>
      <c r="AI431" s="31"/>
    </row>
    <row r="432" spans="1:35" ht="17.100000000000001" customHeight="1" x14ac:dyDescent="0.15">
      <c r="A432" s="32">
        <v>32</v>
      </c>
      <c r="B432" s="33">
        <v>3658</v>
      </c>
      <c r="C432" s="34" t="s">
        <v>455</v>
      </c>
      <c r="D432" s="36"/>
      <c r="E432" s="29"/>
      <c r="F432" s="29"/>
      <c r="G432" s="37"/>
      <c r="H432" s="20"/>
      <c r="I432" s="2"/>
      <c r="J432" s="2"/>
      <c r="K432" s="2"/>
      <c r="L432" s="21"/>
      <c r="M432" s="24"/>
      <c r="N432" s="15"/>
      <c r="O432" s="25"/>
      <c r="P432" s="38"/>
      <c r="Q432" s="1122"/>
      <c r="R432" s="1123"/>
      <c r="S432" s="1123"/>
      <c r="T432" s="1123"/>
      <c r="U432" s="26" t="s">
        <v>17</v>
      </c>
      <c r="V432" s="1170">
        <v>0.95</v>
      </c>
      <c r="W432" s="1171"/>
      <c r="X432" s="1173"/>
      <c r="Y432" s="25" t="s">
        <v>19</v>
      </c>
      <c r="Z432" s="26" t="s">
        <v>17</v>
      </c>
      <c r="AA432" s="1170">
        <v>0.5</v>
      </c>
      <c r="AB432" s="1171"/>
      <c r="AC432" s="52"/>
      <c r="AD432" s="52"/>
      <c r="AE432" s="4"/>
      <c r="AF432" s="4"/>
      <c r="AG432" s="53"/>
      <c r="AH432" s="35">
        <f>ROUND(ROUND(I406*V432,0)*AA432,0)-AC431</f>
        <v>104</v>
      </c>
      <c r="AI432" s="31"/>
    </row>
    <row r="433" spans="1:35" ht="17.100000000000001" customHeight="1" x14ac:dyDescent="0.15">
      <c r="A433" s="32">
        <v>32</v>
      </c>
      <c r="B433" s="33">
        <v>3235</v>
      </c>
      <c r="C433" s="34" t="s">
        <v>456</v>
      </c>
      <c r="D433" s="36"/>
      <c r="E433" s="29"/>
      <c r="F433" s="29"/>
      <c r="G433" s="37"/>
      <c r="H433" s="20"/>
      <c r="I433" s="1129"/>
      <c r="J433" s="1129"/>
      <c r="L433" s="21"/>
      <c r="M433" s="1085" t="s">
        <v>26</v>
      </c>
      <c r="N433" s="1086"/>
      <c r="O433" s="1086"/>
      <c r="P433" s="1087"/>
      <c r="Q433" s="4"/>
      <c r="R433" s="4"/>
      <c r="S433" s="23"/>
      <c r="T433" s="23"/>
      <c r="U433" s="4"/>
      <c r="V433" s="4"/>
      <c r="W433" s="41"/>
      <c r="X433" s="42"/>
      <c r="Y433" s="43"/>
      <c r="Z433" s="44"/>
      <c r="AA433" s="45"/>
      <c r="AB433" s="46"/>
      <c r="AC433" s="54"/>
      <c r="AG433" s="53"/>
      <c r="AH433" s="35">
        <f>ROUND(I406*O438,0)-AC431</f>
        <v>227</v>
      </c>
      <c r="AI433" s="31"/>
    </row>
    <row r="434" spans="1:35" ht="17.100000000000001" customHeight="1" x14ac:dyDescent="0.15">
      <c r="A434" s="32">
        <v>32</v>
      </c>
      <c r="B434" s="33">
        <v>3236</v>
      </c>
      <c r="C434" s="34" t="s">
        <v>457</v>
      </c>
      <c r="D434" s="36"/>
      <c r="E434" s="29"/>
      <c r="F434" s="29"/>
      <c r="G434" s="37"/>
      <c r="H434" s="4"/>
      <c r="I434" s="39"/>
      <c r="J434" s="39"/>
      <c r="L434" s="21"/>
      <c r="M434" s="1088"/>
      <c r="N434" s="1089"/>
      <c r="O434" s="1089"/>
      <c r="P434" s="1090"/>
      <c r="Q434" s="20"/>
      <c r="R434" s="23"/>
      <c r="S434" s="4"/>
      <c r="T434" s="4"/>
      <c r="U434" s="4"/>
      <c r="V434" s="4"/>
      <c r="W434" s="21"/>
      <c r="X434" s="1172" t="s">
        <v>15</v>
      </c>
      <c r="Y434" s="25" t="s">
        <v>16</v>
      </c>
      <c r="Z434" s="26" t="s">
        <v>17</v>
      </c>
      <c r="AA434" s="1157">
        <v>0.7</v>
      </c>
      <c r="AB434" s="1179"/>
      <c r="AC434" s="36"/>
      <c r="AD434" s="58"/>
      <c r="AE434" s="58"/>
      <c r="AF434" s="58"/>
      <c r="AG434" s="29"/>
      <c r="AH434" s="35">
        <f>ROUND(ROUND(I406*O438,0)*AA434,0)-AC431</f>
        <v>154</v>
      </c>
      <c r="AI434" s="31"/>
    </row>
    <row r="435" spans="1:35" ht="17.100000000000001" customHeight="1" x14ac:dyDescent="0.15">
      <c r="A435" s="32">
        <v>32</v>
      </c>
      <c r="B435" s="33">
        <v>3659</v>
      </c>
      <c r="C435" s="34" t="s">
        <v>458</v>
      </c>
      <c r="D435" s="36"/>
      <c r="E435" s="29"/>
      <c r="F435" s="29"/>
      <c r="G435" s="37"/>
      <c r="H435" s="4"/>
      <c r="I435" s="39"/>
      <c r="J435" s="39"/>
      <c r="L435" s="21"/>
      <c r="M435" s="1088"/>
      <c r="N435" s="1089"/>
      <c r="O435" s="1089"/>
      <c r="P435" s="1090"/>
      <c r="Q435" s="24"/>
      <c r="R435" s="26"/>
      <c r="S435" s="25"/>
      <c r="T435" s="25"/>
      <c r="U435" s="25"/>
      <c r="V435" s="25"/>
      <c r="W435" s="38"/>
      <c r="X435" s="1173"/>
      <c r="Y435" s="25" t="s">
        <v>19</v>
      </c>
      <c r="Z435" s="26" t="s">
        <v>17</v>
      </c>
      <c r="AA435" s="1157">
        <v>0.5</v>
      </c>
      <c r="AB435" s="1179"/>
      <c r="AC435" s="36"/>
      <c r="AD435" s="58"/>
      <c r="AE435" s="58"/>
      <c r="AF435" s="58"/>
      <c r="AG435" s="29"/>
      <c r="AH435" s="35">
        <f>ROUND(ROUND(I406*O438,0)*AA435,0)-AC431</f>
        <v>106</v>
      </c>
      <c r="AI435" s="31"/>
    </row>
    <row r="436" spans="1:35" ht="17.100000000000001" customHeight="1" x14ac:dyDescent="0.15">
      <c r="A436" s="32">
        <v>32</v>
      </c>
      <c r="B436" s="33">
        <v>3237</v>
      </c>
      <c r="C436" s="34" t="s">
        <v>459</v>
      </c>
      <c r="D436" s="36"/>
      <c r="E436" s="29"/>
      <c r="F436" s="29"/>
      <c r="G436" s="37"/>
      <c r="H436" s="4"/>
      <c r="L436" s="21"/>
      <c r="M436" s="1088"/>
      <c r="N436" s="1089"/>
      <c r="O436" s="1089"/>
      <c r="P436" s="1090"/>
      <c r="Q436" s="1085" t="s">
        <v>22</v>
      </c>
      <c r="R436" s="1086"/>
      <c r="S436" s="1086"/>
      <c r="T436" s="1086"/>
      <c r="U436" s="40"/>
      <c r="V436" s="40"/>
      <c r="W436" s="41"/>
      <c r="X436" s="42"/>
      <c r="Y436" s="43"/>
      <c r="Z436" s="44"/>
      <c r="AA436" s="45"/>
      <c r="AB436" s="46"/>
      <c r="AC436" s="20"/>
      <c r="AD436" s="4"/>
      <c r="AE436" s="4"/>
      <c r="AF436" s="4"/>
      <c r="AG436" s="4"/>
      <c r="AH436" s="35">
        <f>ROUND(ROUND(I406*O438,0)*V438,0)-AC431</f>
        <v>215</v>
      </c>
      <c r="AI436" s="31"/>
    </row>
    <row r="437" spans="1:35" ht="17.100000000000001" customHeight="1" x14ac:dyDescent="0.15">
      <c r="A437" s="32">
        <v>32</v>
      </c>
      <c r="B437" s="33">
        <v>3238</v>
      </c>
      <c r="C437" s="34" t="s">
        <v>460</v>
      </c>
      <c r="D437" s="36"/>
      <c r="E437" s="29"/>
      <c r="F437" s="29"/>
      <c r="G437" s="37"/>
      <c r="H437" s="20"/>
      <c r="L437" s="21"/>
      <c r="M437" s="20"/>
      <c r="N437" s="39"/>
      <c r="O437" s="4"/>
      <c r="P437" s="21"/>
      <c r="Q437" s="1088"/>
      <c r="R437" s="1089"/>
      <c r="S437" s="1089"/>
      <c r="T437" s="1089"/>
      <c r="U437" s="23"/>
      <c r="V437" s="1158"/>
      <c r="W437" s="1159"/>
      <c r="X437" s="1172" t="s">
        <v>15</v>
      </c>
      <c r="Y437" s="25" t="s">
        <v>16</v>
      </c>
      <c r="Z437" s="26" t="s">
        <v>17</v>
      </c>
      <c r="AA437" s="1157">
        <v>0.7</v>
      </c>
      <c r="AB437" s="1179"/>
      <c r="AC437" s="36"/>
      <c r="AD437" s="4"/>
      <c r="AE437" s="4"/>
      <c r="AF437" s="4"/>
      <c r="AG437" s="29"/>
      <c r="AH437" s="35">
        <f>ROUND(ROUND(ROUND(I406*O438,0)*V438,0)*AA437,0)-AC431</f>
        <v>146</v>
      </c>
      <c r="AI437" s="31"/>
    </row>
    <row r="438" spans="1:35" ht="17.100000000000001" customHeight="1" x14ac:dyDescent="0.15">
      <c r="A438" s="32">
        <v>32</v>
      </c>
      <c r="B438" s="33">
        <v>3660</v>
      </c>
      <c r="C438" s="34" t="s">
        <v>461</v>
      </c>
      <c r="D438" s="56"/>
      <c r="E438" s="57"/>
      <c r="F438" s="57"/>
      <c r="G438" s="60"/>
      <c r="H438" s="24"/>
      <c r="I438" s="25"/>
      <c r="J438" s="25"/>
      <c r="K438" s="25"/>
      <c r="L438" s="38"/>
      <c r="M438" s="24"/>
      <c r="N438" s="26" t="s">
        <v>17</v>
      </c>
      <c r="O438" s="1180">
        <v>0.96499999999999997</v>
      </c>
      <c r="P438" s="1181"/>
      <c r="Q438" s="1122"/>
      <c r="R438" s="1123"/>
      <c r="S438" s="1123"/>
      <c r="T438" s="1123"/>
      <c r="U438" s="26" t="s">
        <v>17</v>
      </c>
      <c r="V438" s="1170">
        <v>0.95</v>
      </c>
      <c r="W438" s="1171"/>
      <c r="X438" s="1173"/>
      <c r="Y438" s="25" t="s">
        <v>19</v>
      </c>
      <c r="Z438" s="26" t="s">
        <v>17</v>
      </c>
      <c r="AA438" s="1157">
        <v>0.5</v>
      </c>
      <c r="AB438" s="1179"/>
      <c r="AC438" s="56"/>
      <c r="AD438" s="25"/>
      <c r="AE438" s="25"/>
      <c r="AF438" s="25"/>
      <c r="AG438" s="57"/>
      <c r="AH438" s="35">
        <f>ROUND(ROUND(ROUND(I406*O438,0)*V438,0)*AA438,0)-AC431</f>
        <v>100</v>
      </c>
      <c r="AI438" s="61"/>
    </row>
    <row r="439" spans="1:35" ht="17.100000000000001" customHeight="1" x14ac:dyDescent="0.15">
      <c r="A439" s="32">
        <v>32</v>
      </c>
      <c r="B439" s="33">
        <v>2231</v>
      </c>
      <c r="C439" s="34" t="s">
        <v>462</v>
      </c>
      <c r="D439" s="76"/>
      <c r="E439" s="77"/>
      <c r="F439" s="77"/>
      <c r="G439" s="78"/>
      <c r="H439" s="47" t="s">
        <v>97</v>
      </c>
      <c r="I439" s="40"/>
      <c r="J439" s="40"/>
      <c r="K439" s="40"/>
      <c r="L439" s="41"/>
      <c r="M439" s="47"/>
      <c r="N439" s="48"/>
      <c r="O439" s="48"/>
      <c r="P439" s="49"/>
      <c r="Q439" s="40"/>
      <c r="R439" s="40"/>
      <c r="S439" s="65"/>
      <c r="T439" s="65"/>
      <c r="U439" s="40"/>
      <c r="V439" s="40"/>
      <c r="W439" s="41"/>
      <c r="X439" s="42"/>
      <c r="Y439" s="43"/>
      <c r="Z439" s="44"/>
      <c r="AA439" s="50"/>
      <c r="AB439" s="51"/>
      <c r="AC439" s="63"/>
      <c r="AD439" s="40"/>
      <c r="AE439" s="40"/>
      <c r="AF439" s="40"/>
      <c r="AG439" s="63"/>
      <c r="AH439" s="35">
        <f>ROUND(I442,0)</f>
        <v>201</v>
      </c>
      <c r="AI439" s="31"/>
    </row>
    <row r="440" spans="1:35" ht="17.100000000000001" customHeight="1" x14ac:dyDescent="0.15">
      <c r="A440" s="32">
        <v>32</v>
      </c>
      <c r="B440" s="33">
        <v>2232</v>
      </c>
      <c r="C440" s="34" t="s">
        <v>463</v>
      </c>
      <c r="D440" s="73"/>
      <c r="E440" s="74"/>
      <c r="F440" s="74"/>
      <c r="G440" s="75"/>
      <c r="H440" s="20"/>
      <c r="L440" s="21"/>
      <c r="M440" s="20"/>
      <c r="P440" s="21"/>
      <c r="Q440" s="20"/>
      <c r="R440" s="23"/>
      <c r="S440" s="4"/>
      <c r="T440" s="4"/>
      <c r="U440" s="4"/>
      <c r="V440" s="4"/>
      <c r="W440" s="21"/>
      <c r="X440" s="1172" t="s">
        <v>15</v>
      </c>
      <c r="Y440" s="25" t="s">
        <v>16</v>
      </c>
      <c r="Z440" s="26" t="s">
        <v>17</v>
      </c>
      <c r="AA440" s="1170">
        <v>0.7</v>
      </c>
      <c r="AB440" s="1171"/>
      <c r="AC440" s="29"/>
      <c r="AD440" s="4"/>
      <c r="AE440" s="4"/>
      <c r="AF440" s="4"/>
      <c r="AG440" s="29"/>
      <c r="AH440" s="35">
        <f>ROUND(I442*AA440,0)</f>
        <v>141</v>
      </c>
      <c r="AI440" s="31"/>
    </row>
    <row r="441" spans="1:35" ht="17.100000000000001" customHeight="1" x14ac:dyDescent="0.15">
      <c r="A441" s="32">
        <v>32</v>
      </c>
      <c r="B441" s="33">
        <v>2603</v>
      </c>
      <c r="C441" s="34" t="s">
        <v>464</v>
      </c>
      <c r="D441" s="73"/>
      <c r="E441" s="74"/>
      <c r="F441" s="74"/>
      <c r="G441" s="75"/>
      <c r="H441" s="20"/>
      <c r="L441" s="21"/>
      <c r="M441" s="20"/>
      <c r="P441" s="21"/>
      <c r="Q441" s="24"/>
      <c r="R441" s="26"/>
      <c r="S441" s="25"/>
      <c r="T441" s="25"/>
      <c r="U441" s="25"/>
      <c r="V441" s="25"/>
      <c r="W441" s="38"/>
      <c r="X441" s="1173"/>
      <c r="Y441" s="25" t="s">
        <v>19</v>
      </c>
      <c r="Z441" s="26" t="s">
        <v>17</v>
      </c>
      <c r="AA441" s="1170">
        <v>0.5</v>
      </c>
      <c r="AB441" s="1171"/>
      <c r="AC441" s="29"/>
      <c r="AD441" s="4"/>
      <c r="AE441" s="4"/>
      <c r="AF441" s="4"/>
      <c r="AG441" s="29"/>
      <c r="AH441" s="35">
        <f>ROUND(I442*AA441,0)</f>
        <v>101</v>
      </c>
      <c r="AI441" s="31"/>
    </row>
    <row r="442" spans="1:35" ht="17.100000000000001" customHeight="1" x14ac:dyDescent="0.15">
      <c r="A442" s="32">
        <v>32</v>
      </c>
      <c r="B442" s="33">
        <v>2233</v>
      </c>
      <c r="C442" s="34" t="s">
        <v>465</v>
      </c>
      <c r="D442" s="36"/>
      <c r="E442" s="29"/>
      <c r="F442" s="29"/>
      <c r="G442" s="37"/>
      <c r="H442" s="20"/>
      <c r="I442" s="1108">
        <v>201</v>
      </c>
      <c r="J442" s="1108"/>
      <c r="K442" s="4" t="s">
        <v>21</v>
      </c>
      <c r="L442" s="21"/>
      <c r="M442" s="20"/>
      <c r="N442" s="39"/>
      <c r="O442" s="4"/>
      <c r="P442" s="21"/>
      <c r="Q442" s="1085" t="s">
        <v>22</v>
      </c>
      <c r="R442" s="1086"/>
      <c r="S442" s="1086"/>
      <c r="T442" s="1086"/>
      <c r="U442" s="40"/>
      <c r="V442" s="40"/>
      <c r="W442" s="41"/>
      <c r="X442" s="42"/>
      <c r="Y442" s="43"/>
      <c r="Z442" s="44"/>
      <c r="AA442" s="45"/>
      <c r="AB442" s="46"/>
      <c r="AC442" s="29"/>
      <c r="AE442" s="4"/>
      <c r="AF442" s="4"/>
      <c r="AG442" s="29"/>
      <c r="AH442" s="35">
        <f>ROUND(I442*V444,0)</f>
        <v>191</v>
      </c>
      <c r="AI442" s="31"/>
    </row>
    <row r="443" spans="1:35" ht="17.100000000000001" customHeight="1" x14ac:dyDescent="0.15">
      <c r="A443" s="32">
        <v>32</v>
      </c>
      <c r="B443" s="33">
        <v>2234</v>
      </c>
      <c r="C443" s="34" t="s">
        <v>466</v>
      </c>
      <c r="D443" s="36"/>
      <c r="E443" s="29"/>
      <c r="F443" s="29"/>
      <c r="G443" s="37"/>
      <c r="H443" s="20"/>
      <c r="I443" s="2"/>
      <c r="J443" s="2"/>
      <c r="K443" s="2"/>
      <c r="L443" s="21"/>
      <c r="M443" s="20"/>
      <c r="N443" s="39"/>
      <c r="O443" s="4"/>
      <c r="P443" s="21"/>
      <c r="Q443" s="1088"/>
      <c r="R443" s="1089"/>
      <c r="S443" s="1089"/>
      <c r="T443" s="1089"/>
      <c r="U443" s="23"/>
      <c r="V443" s="1158"/>
      <c r="W443" s="1159"/>
      <c r="X443" s="1172" t="s">
        <v>15</v>
      </c>
      <c r="Y443" s="25" t="s">
        <v>16</v>
      </c>
      <c r="Z443" s="26" t="s">
        <v>17</v>
      </c>
      <c r="AA443" s="1170">
        <v>0.7</v>
      </c>
      <c r="AB443" s="1171"/>
      <c r="AC443" s="29"/>
      <c r="AE443" s="4"/>
      <c r="AF443" s="4"/>
      <c r="AG443" s="29"/>
      <c r="AH443" s="35">
        <f>ROUND(ROUND(I442*V444,0)*AA443,0)</f>
        <v>134</v>
      </c>
      <c r="AI443" s="31"/>
    </row>
    <row r="444" spans="1:35" ht="17.100000000000001" customHeight="1" x14ac:dyDescent="0.15">
      <c r="A444" s="32">
        <v>32</v>
      </c>
      <c r="B444" s="33">
        <v>2604</v>
      </c>
      <c r="C444" s="34" t="s">
        <v>467</v>
      </c>
      <c r="D444" s="36"/>
      <c r="E444" s="29"/>
      <c r="F444" s="29"/>
      <c r="G444" s="37"/>
      <c r="H444" s="20"/>
      <c r="I444" s="2"/>
      <c r="J444" s="2"/>
      <c r="K444" s="2"/>
      <c r="L444" s="21"/>
      <c r="M444" s="24"/>
      <c r="N444" s="15"/>
      <c r="O444" s="25"/>
      <c r="P444" s="38"/>
      <c r="Q444" s="1122"/>
      <c r="R444" s="1123"/>
      <c r="S444" s="1123"/>
      <c r="T444" s="1123"/>
      <c r="U444" s="26" t="s">
        <v>17</v>
      </c>
      <c r="V444" s="1170">
        <v>0.95</v>
      </c>
      <c r="W444" s="1171"/>
      <c r="X444" s="1173"/>
      <c r="Y444" s="25" t="s">
        <v>19</v>
      </c>
      <c r="Z444" s="26" t="s">
        <v>17</v>
      </c>
      <c r="AA444" s="1170">
        <v>0.5</v>
      </c>
      <c r="AB444" s="1171"/>
      <c r="AC444" s="29"/>
      <c r="AE444" s="4"/>
      <c r="AF444" s="4"/>
      <c r="AG444" s="29"/>
      <c r="AH444" s="35">
        <f>ROUND(ROUND(I442*V444,0)*AA444,0)</f>
        <v>96</v>
      </c>
      <c r="AI444" s="31"/>
    </row>
    <row r="445" spans="1:35" ht="17.100000000000001" customHeight="1" x14ac:dyDescent="0.15">
      <c r="A445" s="32">
        <v>32</v>
      </c>
      <c r="B445" s="33">
        <v>2235</v>
      </c>
      <c r="C445" s="34" t="s">
        <v>468</v>
      </c>
      <c r="D445" s="36"/>
      <c r="E445" s="29"/>
      <c r="F445" s="29"/>
      <c r="G445" s="37"/>
      <c r="H445" s="20"/>
      <c r="I445" s="2"/>
      <c r="J445" s="2"/>
      <c r="K445" s="2"/>
      <c r="L445" s="21"/>
      <c r="M445" s="1085" t="s">
        <v>26</v>
      </c>
      <c r="N445" s="1086"/>
      <c r="O445" s="1086"/>
      <c r="P445" s="1087"/>
      <c r="Q445" s="4"/>
      <c r="R445" s="4"/>
      <c r="S445" s="23"/>
      <c r="T445" s="23"/>
      <c r="U445" s="4"/>
      <c r="V445" s="4"/>
      <c r="W445" s="41"/>
      <c r="X445" s="42"/>
      <c r="Y445" s="43"/>
      <c r="Z445" s="44"/>
      <c r="AA445" s="45"/>
      <c r="AB445" s="46"/>
      <c r="AC445" s="29"/>
      <c r="AD445" s="4"/>
      <c r="AE445" s="4"/>
      <c r="AF445" s="4"/>
      <c r="AG445" s="29"/>
      <c r="AH445" s="35">
        <f>ROUND(I442*O450,0)</f>
        <v>194</v>
      </c>
      <c r="AI445" s="31"/>
    </row>
    <row r="446" spans="1:35" ht="17.100000000000001" customHeight="1" x14ac:dyDescent="0.15">
      <c r="A446" s="32">
        <v>32</v>
      </c>
      <c r="B446" s="33">
        <v>2236</v>
      </c>
      <c r="C446" s="34" t="s">
        <v>469</v>
      </c>
      <c r="D446" s="36"/>
      <c r="E446" s="29"/>
      <c r="F446" s="29"/>
      <c r="G446" s="37"/>
      <c r="H446" s="4"/>
      <c r="I446" s="39"/>
      <c r="J446" s="39"/>
      <c r="L446" s="21"/>
      <c r="M446" s="1088"/>
      <c r="N446" s="1089"/>
      <c r="O446" s="1089"/>
      <c r="P446" s="1090"/>
      <c r="Q446" s="20"/>
      <c r="R446" s="23"/>
      <c r="S446" s="4"/>
      <c r="T446" s="4"/>
      <c r="U446" s="4"/>
      <c r="V446" s="4"/>
      <c r="W446" s="21"/>
      <c r="X446" s="1172" t="s">
        <v>15</v>
      </c>
      <c r="Y446" s="25" t="s">
        <v>16</v>
      </c>
      <c r="Z446" s="26" t="s">
        <v>17</v>
      </c>
      <c r="AA446" s="1157">
        <v>0.7</v>
      </c>
      <c r="AB446" s="1179"/>
      <c r="AC446" s="29"/>
      <c r="AD446" s="4"/>
      <c r="AE446" s="4"/>
      <c r="AF446" s="4"/>
      <c r="AG446" s="29"/>
      <c r="AH446" s="35">
        <f>ROUND(ROUND(I442*O450,0)*AA446,0)</f>
        <v>136</v>
      </c>
      <c r="AI446" s="31"/>
    </row>
    <row r="447" spans="1:35" ht="17.100000000000001" customHeight="1" x14ac:dyDescent="0.15">
      <c r="A447" s="32">
        <v>32</v>
      </c>
      <c r="B447" s="33">
        <v>2605</v>
      </c>
      <c r="C447" s="34" t="s">
        <v>470</v>
      </c>
      <c r="D447" s="36"/>
      <c r="E447" s="29"/>
      <c r="F447" s="29"/>
      <c r="G447" s="37"/>
      <c r="H447" s="4"/>
      <c r="I447" s="39"/>
      <c r="J447" s="39"/>
      <c r="L447" s="21"/>
      <c r="M447" s="1088"/>
      <c r="N447" s="1089"/>
      <c r="O447" s="1089"/>
      <c r="P447" s="1090"/>
      <c r="Q447" s="24"/>
      <c r="R447" s="26"/>
      <c r="S447" s="25"/>
      <c r="T447" s="25"/>
      <c r="U447" s="25"/>
      <c r="V447" s="25"/>
      <c r="W447" s="38"/>
      <c r="X447" s="1173"/>
      <c r="Y447" s="25" t="s">
        <v>19</v>
      </c>
      <c r="Z447" s="26" t="s">
        <v>17</v>
      </c>
      <c r="AA447" s="1157">
        <v>0.5</v>
      </c>
      <c r="AB447" s="1179"/>
      <c r="AC447" s="29"/>
      <c r="AD447" s="4"/>
      <c r="AE447" s="4"/>
      <c r="AF447" s="4"/>
      <c r="AG447" s="29"/>
      <c r="AH447" s="35">
        <f>ROUND(ROUND(I442*O450,0)*AA447,0)</f>
        <v>97</v>
      </c>
      <c r="AI447" s="31"/>
    </row>
    <row r="448" spans="1:35" ht="17.100000000000001" customHeight="1" x14ac:dyDescent="0.15">
      <c r="A448" s="32">
        <v>32</v>
      </c>
      <c r="B448" s="33">
        <v>2237</v>
      </c>
      <c r="C448" s="34" t="s">
        <v>471</v>
      </c>
      <c r="D448" s="36"/>
      <c r="E448" s="29"/>
      <c r="F448" s="29"/>
      <c r="G448" s="37"/>
      <c r="H448" s="4"/>
      <c r="L448" s="21"/>
      <c r="M448" s="1088"/>
      <c r="N448" s="1089"/>
      <c r="O448" s="1089"/>
      <c r="P448" s="1090"/>
      <c r="Q448" s="1085" t="s">
        <v>22</v>
      </c>
      <c r="R448" s="1086"/>
      <c r="S448" s="1086"/>
      <c r="T448" s="1086"/>
      <c r="U448" s="40"/>
      <c r="V448" s="40"/>
      <c r="W448" s="41"/>
      <c r="X448" s="42"/>
      <c r="Y448" s="43"/>
      <c r="Z448" s="44"/>
      <c r="AA448" s="45"/>
      <c r="AB448" s="46"/>
      <c r="AC448" s="29"/>
      <c r="AD448" s="4"/>
      <c r="AE448" s="4"/>
      <c r="AF448" s="4"/>
      <c r="AG448" s="29"/>
      <c r="AH448" s="35">
        <f>ROUND(ROUND(I442*O450,0)*V450,0)</f>
        <v>184</v>
      </c>
      <c r="AI448" s="31"/>
    </row>
    <row r="449" spans="1:35" ht="17.100000000000001" customHeight="1" x14ac:dyDescent="0.15">
      <c r="A449" s="32">
        <v>32</v>
      </c>
      <c r="B449" s="33">
        <v>2238</v>
      </c>
      <c r="C449" s="34" t="s">
        <v>472</v>
      </c>
      <c r="D449" s="36"/>
      <c r="E449" s="29"/>
      <c r="F449" s="29"/>
      <c r="G449" s="37"/>
      <c r="H449" s="20"/>
      <c r="L449" s="21"/>
      <c r="M449" s="20"/>
      <c r="N449" s="39"/>
      <c r="O449" s="4"/>
      <c r="P449" s="21"/>
      <c r="Q449" s="1088"/>
      <c r="R449" s="1089"/>
      <c r="S449" s="1089"/>
      <c r="T449" s="1089"/>
      <c r="U449" s="23"/>
      <c r="V449" s="1158"/>
      <c r="W449" s="1159"/>
      <c r="X449" s="1172" t="s">
        <v>15</v>
      </c>
      <c r="Y449" s="25" t="s">
        <v>16</v>
      </c>
      <c r="Z449" s="26" t="s">
        <v>17</v>
      </c>
      <c r="AA449" s="1157">
        <v>0.7</v>
      </c>
      <c r="AB449" s="1179"/>
      <c r="AC449" s="29"/>
      <c r="AD449" s="4"/>
      <c r="AE449" s="4"/>
      <c r="AF449" s="4"/>
      <c r="AG449" s="29"/>
      <c r="AH449" s="35">
        <f>ROUND(ROUND(ROUND(I442*O450,0)*V450,0)*AA449,0)</f>
        <v>129</v>
      </c>
      <c r="AI449" s="31"/>
    </row>
    <row r="450" spans="1:35" ht="17.100000000000001" customHeight="1" x14ac:dyDescent="0.15">
      <c r="A450" s="32">
        <v>32</v>
      </c>
      <c r="B450" s="33">
        <v>2606</v>
      </c>
      <c r="C450" s="34" t="s">
        <v>473</v>
      </c>
      <c r="D450" s="36"/>
      <c r="E450" s="29"/>
      <c r="F450" s="29"/>
      <c r="G450" s="37"/>
      <c r="H450" s="20"/>
      <c r="L450" s="21"/>
      <c r="M450" s="24"/>
      <c r="N450" s="26" t="s">
        <v>17</v>
      </c>
      <c r="O450" s="1180">
        <v>0.96499999999999997</v>
      </c>
      <c r="P450" s="1181"/>
      <c r="Q450" s="1122"/>
      <c r="R450" s="1123"/>
      <c r="S450" s="1123"/>
      <c r="T450" s="1123"/>
      <c r="U450" s="26" t="s">
        <v>17</v>
      </c>
      <c r="V450" s="1170">
        <v>0.95</v>
      </c>
      <c r="W450" s="1171"/>
      <c r="X450" s="1173"/>
      <c r="Y450" s="25" t="s">
        <v>19</v>
      </c>
      <c r="Z450" s="26" t="s">
        <v>17</v>
      </c>
      <c r="AA450" s="1157">
        <v>0.5</v>
      </c>
      <c r="AB450" s="1179"/>
      <c r="AC450" s="29"/>
      <c r="AD450" s="4"/>
      <c r="AE450" s="4"/>
      <c r="AF450" s="4"/>
      <c r="AG450" s="29"/>
      <c r="AH450" s="35">
        <f>ROUND(ROUND(ROUND(I442*O450,0)*V450,0)*AA450,0)</f>
        <v>92</v>
      </c>
      <c r="AI450" s="31"/>
    </row>
    <row r="451" spans="1:35" ht="17.100000000000001" customHeight="1" x14ac:dyDescent="0.15">
      <c r="A451" s="32">
        <v>32</v>
      </c>
      <c r="B451" s="33">
        <v>3241</v>
      </c>
      <c r="C451" s="34" t="s">
        <v>474</v>
      </c>
      <c r="D451" s="36"/>
      <c r="E451" s="29"/>
      <c r="F451" s="29"/>
      <c r="G451" s="37"/>
      <c r="H451" s="20"/>
      <c r="L451" s="21"/>
      <c r="M451" s="47"/>
      <c r="N451" s="48"/>
      <c r="O451" s="48"/>
      <c r="P451" s="49"/>
      <c r="Q451" s="4"/>
      <c r="R451" s="4"/>
      <c r="S451" s="23"/>
      <c r="T451" s="23"/>
      <c r="U451" s="4"/>
      <c r="V451" s="4"/>
      <c r="W451" s="41"/>
      <c r="X451" s="42"/>
      <c r="Y451" s="43"/>
      <c r="Z451" s="44"/>
      <c r="AA451" s="50"/>
      <c r="AB451" s="51"/>
      <c r="AC451" s="1085" t="s">
        <v>33</v>
      </c>
      <c r="AD451" s="1086"/>
      <c r="AE451" s="1086"/>
      <c r="AF451" s="1086"/>
      <c r="AG451" s="1086"/>
      <c r="AH451" s="35">
        <f>ROUND(I442,0)-AC455</f>
        <v>194</v>
      </c>
      <c r="AI451" s="31"/>
    </row>
    <row r="452" spans="1:35" ht="17.100000000000001" customHeight="1" x14ac:dyDescent="0.15">
      <c r="A452" s="32">
        <v>32</v>
      </c>
      <c r="B452" s="33">
        <v>3242</v>
      </c>
      <c r="C452" s="34" t="s">
        <v>475</v>
      </c>
      <c r="D452" s="36"/>
      <c r="E452" s="29"/>
      <c r="F452" s="29"/>
      <c r="G452" s="37"/>
      <c r="H452" s="20"/>
      <c r="L452" s="21"/>
      <c r="M452" s="20"/>
      <c r="P452" s="21"/>
      <c r="Q452" s="20"/>
      <c r="R452" s="23"/>
      <c r="S452" s="4"/>
      <c r="T452" s="4"/>
      <c r="U452" s="4"/>
      <c r="V452" s="4"/>
      <c r="W452" s="21"/>
      <c r="X452" s="1172" t="s">
        <v>15</v>
      </c>
      <c r="Y452" s="25" t="s">
        <v>16</v>
      </c>
      <c r="Z452" s="26" t="s">
        <v>17</v>
      </c>
      <c r="AA452" s="1170">
        <v>0.7</v>
      </c>
      <c r="AB452" s="1171"/>
      <c r="AC452" s="1088"/>
      <c r="AD452" s="1089"/>
      <c r="AE452" s="1089"/>
      <c r="AF452" s="1089"/>
      <c r="AG452" s="1089"/>
      <c r="AH452" s="35">
        <f>ROUND(I442*AA452,0)-AC455</f>
        <v>134</v>
      </c>
      <c r="AI452" s="31"/>
    </row>
    <row r="453" spans="1:35" ht="17.100000000000001" customHeight="1" x14ac:dyDescent="0.15">
      <c r="A453" s="32">
        <v>32</v>
      </c>
      <c r="B453" s="33">
        <v>3685</v>
      </c>
      <c r="C453" s="34" t="s">
        <v>476</v>
      </c>
      <c r="D453" s="36"/>
      <c r="E453" s="29"/>
      <c r="F453" s="29"/>
      <c r="G453" s="37"/>
      <c r="H453" s="20"/>
      <c r="L453" s="21"/>
      <c r="M453" s="20"/>
      <c r="P453" s="21"/>
      <c r="Q453" s="24"/>
      <c r="R453" s="26"/>
      <c r="S453" s="25"/>
      <c r="T453" s="25"/>
      <c r="U453" s="25"/>
      <c r="V453" s="25"/>
      <c r="W453" s="38"/>
      <c r="X453" s="1173"/>
      <c r="Y453" s="25" t="s">
        <v>19</v>
      </c>
      <c r="Z453" s="26" t="s">
        <v>17</v>
      </c>
      <c r="AA453" s="1170">
        <v>0.5</v>
      </c>
      <c r="AB453" s="1171"/>
      <c r="AC453" s="1088"/>
      <c r="AD453" s="1089"/>
      <c r="AE453" s="1089"/>
      <c r="AF453" s="1089"/>
      <c r="AG453" s="1089"/>
      <c r="AH453" s="35">
        <f>ROUND(I442*AA453,0)-AC455</f>
        <v>94</v>
      </c>
      <c r="AI453" s="31"/>
    </row>
    <row r="454" spans="1:35" ht="17.100000000000001" customHeight="1" x14ac:dyDescent="0.15">
      <c r="A454" s="32">
        <v>32</v>
      </c>
      <c r="B454" s="33">
        <v>3243</v>
      </c>
      <c r="C454" s="34" t="s">
        <v>477</v>
      </c>
      <c r="D454" s="36"/>
      <c r="E454" s="29"/>
      <c r="F454" s="29"/>
      <c r="G454" s="37"/>
      <c r="H454" s="20"/>
      <c r="I454" s="2"/>
      <c r="J454" s="2"/>
      <c r="K454" s="2"/>
      <c r="L454" s="21"/>
      <c r="M454" s="20"/>
      <c r="N454" s="39"/>
      <c r="O454" s="4"/>
      <c r="P454" s="21"/>
      <c r="Q454" s="1085" t="s">
        <v>22</v>
      </c>
      <c r="R454" s="1086"/>
      <c r="S454" s="1086"/>
      <c r="T454" s="1086"/>
      <c r="U454" s="40"/>
      <c r="V454" s="40"/>
      <c r="W454" s="41"/>
      <c r="X454" s="42"/>
      <c r="Y454" s="43"/>
      <c r="Z454" s="44"/>
      <c r="AA454" s="45"/>
      <c r="AB454" s="46"/>
      <c r="AC454" s="1088"/>
      <c r="AD454" s="1089"/>
      <c r="AE454" s="1089"/>
      <c r="AF454" s="1089"/>
      <c r="AG454" s="1089"/>
      <c r="AH454" s="35">
        <f>ROUND(I442*V456,0)-AC455</f>
        <v>184</v>
      </c>
      <c r="AI454" s="31"/>
    </row>
    <row r="455" spans="1:35" ht="17.100000000000001" customHeight="1" x14ac:dyDescent="0.15">
      <c r="A455" s="32">
        <v>32</v>
      </c>
      <c r="B455" s="33">
        <v>3244</v>
      </c>
      <c r="C455" s="34" t="s">
        <v>478</v>
      </c>
      <c r="D455" s="36"/>
      <c r="E455" s="29"/>
      <c r="F455" s="29"/>
      <c r="G455" s="37"/>
      <c r="H455" s="20"/>
      <c r="I455" s="2"/>
      <c r="J455" s="2"/>
      <c r="K455" s="2"/>
      <c r="L455" s="21"/>
      <c r="M455" s="20"/>
      <c r="N455" s="39"/>
      <c r="O455" s="4"/>
      <c r="P455" s="21"/>
      <c r="Q455" s="1088"/>
      <c r="R455" s="1089"/>
      <c r="S455" s="1089"/>
      <c r="T455" s="1089"/>
      <c r="U455" s="23"/>
      <c r="V455" s="1158"/>
      <c r="W455" s="1159"/>
      <c r="X455" s="1172" t="s">
        <v>15</v>
      </c>
      <c r="Y455" s="25" t="s">
        <v>16</v>
      </c>
      <c r="Z455" s="26" t="s">
        <v>17</v>
      </c>
      <c r="AA455" s="1170">
        <v>0.7</v>
      </c>
      <c r="AB455" s="1171"/>
      <c r="AC455" s="1175">
        <f>AC383</f>
        <v>7</v>
      </c>
      <c r="AD455" s="1175"/>
      <c r="AE455" s="1176" t="s">
        <v>38</v>
      </c>
      <c r="AF455" s="1177"/>
      <c r="AG455" s="1178"/>
      <c r="AH455" s="35">
        <f>ROUND(ROUND(I442*V456,0)*AA455,0)-AC455</f>
        <v>127</v>
      </c>
      <c r="AI455" s="31"/>
    </row>
    <row r="456" spans="1:35" ht="17.100000000000001" customHeight="1" x14ac:dyDescent="0.15">
      <c r="A456" s="32">
        <v>32</v>
      </c>
      <c r="B456" s="33">
        <v>3686</v>
      </c>
      <c r="C456" s="34" t="s">
        <v>479</v>
      </c>
      <c r="D456" s="36"/>
      <c r="E456" s="29"/>
      <c r="F456" s="29"/>
      <c r="G456" s="37"/>
      <c r="H456" s="20"/>
      <c r="I456" s="2"/>
      <c r="J456" s="2"/>
      <c r="K456" s="2"/>
      <c r="L456" s="21"/>
      <c r="M456" s="24"/>
      <c r="N456" s="15"/>
      <c r="O456" s="25"/>
      <c r="P456" s="38"/>
      <c r="Q456" s="1122"/>
      <c r="R456" s="1123"/>
      <c r="S456" s="1123"/>
      <c r="T456" s="1123"/>
      <c r="U456" s="26" t="s">
        <v>17</v>
      </c>
      <c r="V456" s="1170">
        <v>0.95</v>
      </c>
      <c r="W456" s="1171"/>
      <c r="X456" s="1173"/>
      <c r="Y456" s="25" t="s">
        <v>19</v>
      </c>
      <c r="Z456" s="26" t="s">
        <v>17</v>
      </c>
      <c r="AA456" s="1170">
        <v>0.5</v>
      </c>
      <c r="AB456" s="1171"/>
      <c r="AC456" s="52"/>
      <c r="AD456" s="52"/>
      <c r="AE456" s="4"/>
      <c r="AF456" s="4"/>
      <c r="AG456" s="53"/>
      <c r="AH456" s="35">
        <f>ROUND(ROUND(I442*V456,0)*AA456,0)-AC455</f>
        <v>89</v>
      </c>
      <c r="AI456" s="31"/>
    </row>
    <row r="457" spans="1:35" ht="17.100000000000001" customHeight="1" x14ac:dyDescent="0.15">
      <c r="A457" s="32">
        <v>32</v>
      </c>
      <c r="B457" s="33">
        <v>3245</v>
      </c>
      <c r="C457" s="34" t="s">
        <v>480</v>
      </c>
      <c r="D457" s="36"/>
      <c r="E457" s="29"/>
      <c r="F457" s="29"/>
      <c r="G457" s="37"/>
      <c r="H457" s="20"/>
      <c r="I457" s="1129"/>
      <c r="J457" s="1129"/>
      <c r="L457" s="21"/>
      <c r="M457" s="1085" t="s">
        <v>26</v>
      </c>
      <c r="N457" s="1086"/>
      <c r="O457" s="1086"/>
      <c r="P457" s="1087"/>
      <c r="Q457" s="4"/>
      <c r="R457" s="4"/>
      <c r="S457" s="23"/>
      <c r="T457" s="23"/>
      <c r="U457" s="4"/>
      <c r="V457" s="4"/>
      <c r="W457" s="41"/>
      <c r="X457" s="42"/>
      <c r="Y457" s="43"/>
      <c r="Z457" s="44"/>
      <c r="AA457" s="45"/>
      <c r="AB457" s="46"/>
      <c r="AC457" s="54"/>
      <c r="AG457" s="53"/>
      <c r="AH457" s="35">
        <f>ROUND(I442*O462,0)-AC455</f>
        <v>187</v>
      </c>
      <c r="AI457" s="31"/>
    </row>
    <row r="458" spans="1:35" ht="17.100000000000001" customHeight="1" x14ac:dyDescent="0.15">
      <c r="A458" s="32">
        <v>32</v>
      </c>
      <c r="B458" s="33">
        <v>3246</v>
      </c>
      <c r="C458" s="34" t="s">
        <v>481</v>
      </c>
      <c r="D458" s="36"/>
      <c r="E458" s="29"/>
      <c r="F458" s="29"/>
      <c r="G458" s="37"/>
      <c r="H458" s="4"/>
      <c r="I458" s="39"/>
      <c r="J458" s="39"/>
      <c r="L458" s="21"/>
      <c r="M458" s="1088"/>
      <c r="N458" s="1089"/>
      <c r="O458" s="1089"/>
      <c r="P458" s="1090"/>
      <c r="Q458" s="20"/>
      <c r="R458" s="23"/>
      <c r="S458" s="4"/>
      <c r="T458" s="4"/>
      <c r="U458" s="4"/>
      <c r="V458" s="4"/>
      <c r="W458" s="21"/>
      <c r="X458" s="1172" t="s">
        <v>15</v>
      </c>
      <c r="Y458" s="25" t="s">
        <v>16</v>
      </c>
      <c r="Z458" s="26" t="s">
        <v>17</v>
      </c>
      <c r="AA458" s="1157">
        <v>0.7</v>
      </c>
      <c r="AB458" s="1179"/>
      <c r="AC458" s="55"/>
      <c r="AG458" s="29"/>
      <c r="AH458" s="35">
        <f>ROUND(ROUND(I442*O462,0)*AA458,0)-AC455</f>
        <v>129</v>
      </c>
      <c r="AI458" s="31"/>
    </row>
    <row r="459" spans="1:35" ht="17.100000000000001" customHeight="1" x14ac:dyDescent="0.15">
      <c r="A459" s="32">
        <v>32</v>
      </c>
      <c r="B459" s="33">
        <v>3687</v>
      </c>
      <c r="C459" s="34" t="s">
        <v>482</v>
      </c>
      <c r="D459" s="36"/>
      <c r="E459" s="29"/>
      <c r="F459" s="29"/>
      <c r="G459" s="37"/>
      <c r="H459" s="4"/>
      <c r="I459" s="39"/>
      <c r="J459" s="39"/>
      <c r="L459" s="21"/>
      <c r="M459" s="1088"/>
      <c r="N459" s="1089"/>
      <c r="O459" s="1089"/>
      <c r="P459" s="1090"/>
      <c r="Q459" s="24"/>
      <c r="R459" s="26"/>
      <c r="S459" s="25"/>
      <c r="T459" s="25"/>
      <c r="U459" s="25"/>
      <c r="V459" s="25"/>
      <c r="W459" s="38"/>
      <c r="X459" s="1173"/>
      <c r="Y459" s="25" t="s">
        <v>19</v>
      </c>
      <c r="Z459" s="26" t="s">
        <v>17</v>
      </c>
      <c r="AA459" s="1157">
        <v>0.5</v>
      </c>
      <c r="AB459" s="1179"/>
      <c r="AC459" s="55"/>
      <c r="AG459" s="29"/>
      <c r="AH459" s="35">
        <f>ROUND(ROUND(I442*O462,0)*AA459,0)-AC455</f>
        <v>90</v>
      </c>
      <c r="AI459" s="31"/>
    </row>
    <row r="460" spans="1:35" ht="17.100000000000001" customHeight="1" x14ac:dyDescent="0.15">
      <c r="A460" s="32">
        <v>32</v>
      </c>
      <c r="B460" s="33">
        <v>3247</v>
      </c>
      <c r="C460" s="34" t="s">
        <v>483</v>
      </c>
      <c r="D460" s="36"/>
      <c r="E460" s="29"/>
      <c r="F460" s="29"/>
      <c r="G460" s="37"/>
      <c r="H460" s="4"/>
      <c r="L460" s="21"/>
      <c r="M460" s="1088"/>
      <c r="N460" s="1089"/>
      <c r="O460" s="1089"/>
      <c r="P460" s="1090"/>
      <c r="Q460" s="1085" t="s">
        <v>22</v>
      </c>
      <c r="R460" s="1086"/>
      <c r="S460" s="1086"/>
      <c r="T460" s="1086"/>
      <c r="U460" s="40"/>
      <c r="V460" s="40"/>
      <c r="W460" s="41"/>
      <c r="X460" s="42"/>
      <c r="Y460" s="43"/>
      <c r="Z460" s="44"/>
      <c r="AA460" s="45"/>
      <c r="AB460" s="46"/>
      <c r="AC460" s="20"/>
      <c r="AD460" s="4"/>
      <c r="AE460" s="4"/>
      <c r="AF460" s="4"/>
      <c r="AG460" s="4"/>
      <c r="AH460" s="35">
        <f>ROUND(ROUND(I442*O462,0)*V462,0)-AC455</f>
        <v>177</v>
      </c>
      <c r="AI460" s="31"/>
    </row>
    <row r="461" spans="1:35" ht="17.100000000000001" customHeight="1" x14ac:dyDescent="0.15">
      <c r="A461" s="32">
        <v>32</v>
      </c>
      <c r="B461" s="33">
        <v>3248</v>
      </c>
      <c r="C461" s="34" t="s">
        <v>484</v>
      </c>
      <c r="D461" s="36"/>
      <c r="E461" s="29"/>
      <c r="F461" s="29"/>
      <c r="G461" s="37"/>
      <c r="H461" s="20"/>
      <c r="L461" s="21"/>
      <c r="M461" s="20"/>
      <c r="N461" s="39"/>
      <c r="O461" s="4"/>
      <c r="P461" s="21"/>
      <c r="Q461" s="1088"/>
      <c r="R461" s="1089"/>
      <c r="S461" s="1089"/>
      <c r="T461" s="1089"/>
      <c r="U461" s="23"/>
      <c r="V461" s="1158"/>
      <c r="W461" s="1159"/>
      <c r="X461" s="1172" t="s">
        <v>15</v>
      </c>
      <c r="Y461" s="25" t="s">
        <v>16</v>
      </c>
      <c r="Z461" s="26" t="s">
        <v>17</v>
      </c>
      <c r="AA461" s="1157">
        <v>0.7</v>
      </c>
      <c r="AB461" s="1179"/>
      <c r="AC461" s="36"/>
      <c r="AD461" s="4"/>
      <c r="AE461" s="4"/>
      <c r="AF461" s="4"/>
      <c r="AG461" s="29"/>
      <c r="AH461" s="35">
        <f>ROUND(ROUND(ROUND(I442*O462,0)*V462,0)*AA461,0)-AC455</f>
        <v>122</v>
      </c>
      <c r="AI461" s="31"/>
    </row>
    <row r="462" spans="1:35" ht="17.100000000000001" customHeight="1" x14ac:dyDescent="0.15">
      <c r="A462" s="32">
        <v>32</v>
      </c>
      <c r="B462" s="33">
        <v>3688</v>
      </c>
      <c r="C462" s="34" t="s">
        <v>485</v>
      </c>
      <c r="D462" s="36"/>
      <c r="E462" s="29"/>
      <c r="F462" s="29"/>
      <c r="G462" s="37"/>
      <c r="H462" s="20"/>
      <c r="L462" s="21"/>
      <c r="M462" s="24"/>
      <c r="N462" s="26" t="s">
        <v>17</v>
      </c>
      <c r="O462" s="1180">
        <v>0.96499999999999997</v>
      </c>
      <c r="P462" s="1181"/>
      <c r="Q462" s="1122"/>
      <c r="R462" s="1123"/>
      <c r="S462" s="1123"/>
      <c r="T462" s="1123"/>
      <c r="U462" s="26" t="s">
        <v>17</v>
      </c>
      <c r="V462" s="1170">
        <v>0.95</v>
      </c>
      <c r="W462" s="1171"/>
      <c r="X462" s="1173"/>
      <c r="Y462" s="25" t="s">
        <v>19</v>
      </c>
      <c r="Z462" s="26" t="s">
        <v>17</v>
      </c>
      <c r="AA462" s="1157">
        <v>0.5</v>
      </c>
      <c r="AB462" s="1179"/>
      <c r="AC462" s="56"/>
      <c r="AD462" s="25"/>
      <c r="AE462" s="25"/>
      <c r="AF462" s="25"/>
      <c r="AG462" s="57"/>
      <c r="AH462" s="35">
        <f>ROUND(ROUND(ROUND(I442*O462,0)*V462,0)*AA462,0)-AC455</f>
        <v>85</v>
      </c>
      <c r="AI462" s="31"/>
    </row>
    <row r="463" spans="1:35" ht="17.100000000000001" customHeight="1" x14ac:dyDescent="0.15">
      <c r="A463" s="32">
        <v>32</v>
      </c>
      <c r="B463" s="33">
        <v>3251</v>
      </c>
      <c r="C463" s="34" t="s">
        <v>486</v>
      </c>
      <c r="D463" s="36"/>
      <c r="E463" s="29"/>
      <c r="F463" s="29"/>
      <c r="G463" s="37"/>
      <c r="H463" s="20"/>
      <c r="L463" s="21"/>
      <c r="M463" s="47"/>
      <c r="N463" s="48"/>
      <c r="O463" s="48"/>
      <c r="P463" s="49"/>
      <c r="Q463" s="4"/>
      <c r="R463" s="4"/>
      <c r="S463" s="23"/>
      <c r="T463" s="23"/>
      <c r="U463" s="4"/>
      <c r="V463" s="4"/>
      <c r="W463" s="41"/>
      <c r="X463" s="42"/>
      <c r="Y463" s="43"/>
      <c r="Z463" s="44"/>
      <c r="AA463" s="50"/>
      <c r="AB463" s="51"/>
      <c r="AC463" s="1085" t="s">
        <v>47</v>
      </c>
      <c r="AD463" s="1086"/>
      <c r="AE463" s="1086"/>
      <c r="AF463" s="1086"/>
      <c r="AG463" s="1086"/>
      <c r="AH463" s="35">
        <f>ROUND(I442,0)-AC467</f>
        <v>186</v>
      </c>
      <c r="AI463" s="31"/>
    </row>
    <row r="464" spans="1:35" ht="17.100000000000001" customHeight="1" x14ac:dyDescent="0.15">
      <c r="A464" s="32">
        <v>32</v>
      </c>
      <c r="B464" s="33">
        <v>3252</v>
      </c>
      <c r="C464" s="34" t="s">
        <v>487</v>
      </c>
      <c r="D464" s="36"/>
      <c r="E464" s="29"/>
      <c r="F464" s="29"/>
      <c r="G464" s="37"/>
      <c r="H464" s="20"/>
      <c r="L464" s="21"/>
      <c r="M464" s="20"/>
      <c r="P464" s="21"/>
      <c r="Q464" s="20"/>
      <c r="R464" s="23"/>
      <c r="S464" s="4"/>
      <c r="T464" s="4"/>
      <c r="U464" s="4"/>
      <c r="V464" s="4"/>
      <c r="W464" s="21"/>
      <c r="X464" s="1172" t="s">
        <v>15</v>
      </c>
      <c r="Y464" s="25" t="s">
        <v>16</v>
      </c>
      <c r="Z464" s="26" t="s">
        <v>17</v>
      </c>
      <c r="AA464" s="1170">
        <v>0.7</v>
      </c>
      <c r="AB464" s="1171"/>
      <c r="AC464" s="1088"/>
      <c r="AD464" s="1089"/>
      <c r="AE464" s="1089"/>
      <c r="AF464" s="1089"/>
      <c r="AG464" s="1089"/>
      <c r="AH464" s="35">
        <f>ROUND(I442*AA464,0)-AC467</f>
        <v>126</v>
      </c>
      <c r="AI464" s="31"/>
    </row>
    <row r="465" spans="1:35" ht="17.100000000000001" customHeight="1" x14ac:dyDescent="0.15">
      <c r="A465" s="32">
        <v>32</v>
      </c>
      <c r="B465" s="33">
        <v>3689</v>
      </c>
      <c r="C465" s="34" t="s">
        <v>488</v>
      </c>
      <c r="D465" s="36"/>
      <c r="E465" s="29"/>
      <c r="F465" s="29"/>
      <c r="G465" s="37"/>
      <c r="H465" s="20"/>
      <c r="L465" s="21"/>
      <c r="M465" s="20"/>
      <c r="P465" s="21"/>
      <c r="Q465" s="24"/>
      <c r="R465" s="26"/>
      <c r="S465" s="25"/>
      <c r="T465" s="25"/>
      <c r="U465" s="25"/>
      <c r="V465" s="25"/>
      <c r="W465" s="38"/>
      <c r="X465" s="1173"/>
      <c r="Y465" s="25" t="s">
        <v>19</v>
      </c>
      <c r="Z465" s="26" t="s">
        <v>17</v>
      </c>
      <c r="AA465" s="1170">
        <v>0.5</v>
      </c>
      <c r="AB465" s="1171"/>
      <c r="AC465" s="1088"/>
      <c r="AD465" s="1089"/>
      <c r="AE465" s="1089"/>
      <c r="AF465" s="1089"/>
      <c r="AG465" s="1089"/>
      <c r="AH465" s="35">
        <f>ROUND(I442*AA465,0)-AC467</f>
        <v>86</v>
      </c>
      <c r="AI465" s="31"/>
    </row>
    <row r="466" spans="1:35" ht="17.100000000000001" customHeight="1" x14ac:dyDescent="0.15">
      <c r="A466" s="32">
        <v>32</v>
      </c>
      <c r="B466" s="33">
        <v>3253</v>
      </c>
      <c r="C466" s="34" t="s">
        <v>489</v>
      </c>
      <c r="D466" s="36"/>
      <c r="E466" s="29"/>
      <c r="F466" s="29"/>
      <c r="G466" s="37"/>
      <c r="H466" s="20"/>
      <c r="I466" s="2"/>
      <c r="J466" s="2"/>
      <c r="K466" s="2"/>
      <c r="L466" s="21"/>
      <c r="M466" s="20"/>
      <c r="N466" s="39"/>
      <c r="O466" s="4"/>
      <c r="P466" s="21"/>
      <c r="Q466" s="1085" t="s">
        <v>22</v>
      </c>
      <c r="R466" s="1086"/>
      <c r="S466" s="1086"/>
      <c r="T466" s="1086"/>
      <c r="U466" s="40"/>
      <c r="V466" s="40"/>
      <c r="W466" s="41"/>
      <c r="X466" s="42"/>
      <c r="Y466" s="43"/>
      <c r="Z466" s="44"/>
      <c r="AA466" s="45"/>
      <c r="AB466" s="46"/>
      <c r="AC466" s="1088"/>
      <c r="AD466" s="1089"/>
      <c r="AE466" s="1089"/>
      <c r="AF466" s="1089"/>
      <c r="AG466" s="1089"/>
      <c r="AH466" s="35">
        <f>ROUND(I442*V468,0)-AC467</f>
        <v>176</v>
      </c>
      <c r="AI466" s="31"/>
    </row>
    <row r="467" spans="1:35" ht="17.100000000000001" customHeight="1" x14ac:dyDescent="0.15">
      <c r="A467" s="32">
        <v>32</v>
      </c>
      <c r="B467" s="33">
        <v>3254</v>
      </c>
      <c r="C467" s="34" t="s">
        <v>490</v>
      </c>
      <c r="D467" s="36"/>
      <c r="E467" s="29"/>
      <c r="F467" s="29"/>
      <c r="G467" s="37"/>
      <c r="H467" s="20"/>
      <c r="I467" s="2"/>
      <c r="J467" s="2"/>
      <c r="K467" s="2"/>
      <c r="L467" s="21"/>
      <c r="M467" s="20"/>
      <c r="N467" s="39"/>
      <c r="O467" s="4"/>
      <c r="P467" s="21"/>
      <c r="Q467" s="1088"/>
      <c r="R467" s="1089"/>
      <c r="S467" s="1089"/>
      <c r="T467" s="1089"/>
      <c r="U467" s="23"/>
      <c r="V467" s="1158"/>
      <c r="W467" s="1159"/>
      <c r="X467" s="1172" t="s">
        <v>15</v>
      </c>
      <c r="Y467" s="25" t="s">
        <v>16</v>
      </c>
      <c r="Z467" s="26" t="s">
        <v>17</v>
      </c>
      <c r="AA467" s="1170">
        <v>0.7</v>
      </c>
      <c r="AB467" s="1171"/>
      <c r="AC467" s="1175">
        <f>AC395</f>
        <v>15</v>
      </c>
      <c r="AD467" s="1175"/>
      <c r="AE467" s="1176" t="s">
        <v>38</v>
      </c>
      <c r="AF467" s="1177"/>
      <c r="AG467" s="1178"/>
      <c r="AH467" s="35">
        <f>ROUND(ROUND(I442*V468,0)*AA467,0)-AC467</f>
        <v>119</v>
      </c>
      <c r="AI467" s="31"/>
    </row>
    <row r="468" spans="1:35" ht="17.100000000000001" customHeight="1" x14ac:dyDescent="0.15">
      <c r="A468" s="32">
        <v>32</v>
      </c>
      <c r="B468" s="33">
        <v>3690</v>
      </c>
      <c r="C468" s="34" t="s">
        <v>491</v>
      </c>
      <c r="D468" s="36"/>
      <c r="E468" s="29"/>
      <c r="F468" s="29"/>
      <c r="G468" s="37"/>
      <c r="H468" s="20"/>
      <c r="I468" s="2"/>
      <c r="J468" s="2"/>
      <c r="K468" s="2"/>
      <c r="L468" s="21"/>
      <c r="M468" s="24"/>
      <c r="N468" s="15"/>
      <c r="O468" s="25"/>
      <c r="P468" s="38"/>
      <c r="Q468" s="1122"/>
      <c r="R468" s="1123"/>
      <c r="S468" s="1123"/>
      <c r="T468" s="1123"/>
      <c r="U468" s="26" t="s">
        <v>17</v>
      </c>
      <c r="V468" s="1170">
        <v>0.95</v>
      </c>
      <c r="W468" s="1171"/>
      <c r="X468" s="1173"/>
      <c r="Y468" s="25" t="s">
        <v>19</v>
      </c>
      <c r="Z468" s="26" t="s">
        <v>17</v>
      </c>
      <c r="AA468" s="1170">
        <v>0.5</v>
      </c>
      <c r="AB468" s="1171"/>
      <c r="AC468" s="52"/>
      <c r="AD468" s="52"/>
      <c r="AE468" s="4"/>
      <c r="AF468" s="4"/>
      <c r="AG468" s="53"/>
      <c r="AH468" s="35">
        <f>ROUND(ROUND(I442*V468,0)*AA468,0)-AC467</f>
        <v>81</v>
      </c>
      <c r="AI468" s="31"/>
    </row>
    <row r="469" spans="1:35" ht="17.100000000000001" customHeight="1" x14ac:dyDescent="0.15">
      <c r="A469" s="32">
        <v>32</v>
      </c>
      <c r="B469" s="33">
        <v>3255</v>
      </c>
      <c r="C469" s="34" t="s">
        <v>492</v>
      </c>
      <c r="D469" s="36"/>
      <c r="E469" s="29"/>
      <c r="F469" s="29"/>
      <c r="G469" s="37"/>
      <c r="H469" s="20"/>
      <c r="I469" s="1129"/>
      <c r="J469" s="1129"/>
      <c r="L469" s="21"/>
      <c r="M469" s="1085" t="s">
        <v>26</v>
      </c>
      <c r="N469" s="1086"/>
      <c r="O469" s="1086"/>
      <c r="P469" s="1087"/>
      <c r="Q469" s="4"/>
      <c r="R469" s="4"/>
      <c r="S469" s="23"/>
      <c r="T469" s="23"/>
      <c r="U469" s="4"/>
      <c r="V469" s="4"/>
      <c r="W469" s="41"/>
      <c r="X469" s="42"/>
      <c r="Y469" s="43"/>
      <c r="Z469" s="44"/>
      <c r="AA469" s="45"/>
      <c r="AB469" s="46"/>
      <c r="AC469" s="54"/>
      <c r="AG469" s="53"/>
      <c r="AH469" s="35">
        <f>ROUND(I442*O474,0)-AC467</f>
        <v>179</v>
      </c>
      <c r="AI469" s="31"/>
    </row>
    <row r="470" spans="1:35" ht="17.100000000000001" customHeight="1" x14ac:dyDescent="0.15">
      <c r="A470" s="32">
        <v>32</v>
      </c>
      <c r="B470" s="33">
        <v>3256</v>
      </c>
      <c r="C470" s="34" t="s">
        <v>493</v>
      </c>
      <c r="D470" s="36"/>
      <c r="E470" s="29"/>
      <c r="F470" s="29"/>
      <c r="G470" s="37"/>
      <c r="H470" s="4"/>
      <c r="I470" s="39"/>
      <c r="J470" s="39"/>
      <c r="L470" s="21"/>
      <c r="M470" s="1088"/>
      <c r="N470" s="1089"/>
      <c r="O470" s="1089"/>
      <c r="P470" s="1090"/>
      <c r="Q470" s="20"/>
      <c r="R470" s="23"/>
      <c r="S470" s="4"/>
      <c r="T470" s="4"/>
      <c r="U470" s="4"/>
      <c r="V470" s="4"/>
      <c r="W470" s="21"/>
      <c r="X470" s="1172" t="s">
        <v>15</v>
      </c>
      <c r="Y470" s="25" t="s">
        <v>16</v>
      </c>
      <c r="Z470" s="26" t="s">
        <v>17</v>
      </c>
      <c r="AA470" s="1157">
        <v>0.7</v>
      </c>
      <c r="AB470" s="1179"/>
      <c r="AC470" s="36"/>
      <c r="AD470" s="58"/>
      <c r="AE470" s="58"/>
      <c r="AF470" s="58"/>
      <c r="AG470" s="29"/>
      <c r="AH470" s="35">
        <f>ROUND(ROUND(I442*O474,0)*AA470,0)-AC467</f>
        <v>121</v>
      </c>
      <c r="AI470" s="31"/>
    </row>
    <row r="471" spans="1:35" ht="17.100000000000001" customHeight="1" x14ac:dyDescent="0.15">
      <c r="A471" s="32">
        <v>32</v>
      </c>
      <c r="B471" s="33">
        <v>3691</v>
      </c>
      <c r="C471" s="34" t="s">
        <v>494</v>
      </c>
      <c r="D471" s="36"/>
      <c r="E471" s="29"/>
      <c r="F471" s="29"/>
      <c r="G471" s="37"/>
      <c r="H471" s="4"/>
      <c r="I471" s="39"/>
      <c r="J471" s="39"/>
      <c r="L471" s="21"/>
      <c r="M471" s="1088"/>
      <c r="N471" s="1089"/>
      <c r="O471" s="1089"/>
      <c r="P471" s="1090"/>
      <c r="Q471" s="24"/>
      <c r="R471" s="26"/>
      <c r="S471" s="25"/>
      <c r="T471" s="25"/>
      <c r="U471" s="25"/>
      <c r="V471" s="25"/>
      <c r="W471" s="38"/>
      <c r="X471" s="1173"/>
      <c r="Y471" s="25" t="s">
        <v>19</v>
      </c>
      <c r="Z471" s="26" t="s">
        <v>17</v>
      </c>
      <c r="AA471" s="1157">
        <v>0.5</v>
      </c>
      <c r="AB471" s="1179"/>
      <c r="AC471" s="36"/>
      <c r="AD471" s="58"/>
      <c r="AE471" s="58"/>
      <c r="AF471" s="58"/>
      <c r="AG471" s="29"/>
      <c r="AH471" s="35">
        <f>ROUND(ROUND(I442*O474,0)*AA471,0)-AC467</f>
        <v>82</v>
      </c>
      <c r="AI471" s="31"/>
    </row>
    <row r="472" spans="1:35" ht="17.100000000000001" customHeight="1" x14ac:dyDescent="0.15">
      <c r="A472" s="32">
        <v>32</v>
      </c>
      <c r="B472" s="33">
        <v>3257</v>
      </c>
      <c r="C472" s="34" t="s">
        <v>495</v>
      </c>
      <c r="D472" s="36"/>
      <c r="E472" s="29"/>
      <c r="F472" s="29"/>
      <c r="G472" s="37"/>
      <c r="H472" s="4"/>
      <c r="L472" s="21"/>
      <c r="M472" s="1088"/>
      <c r="N472" s="1089"/>
      <c r="O472" s="1089"/>
      <c r="P472" s="1090"/>
      <c r="Q472" s="1085" t="s">
        <v>22</v>
      </c>
      <c r="R472" s="1086"/>
      <c r="S472" s="1086"/>
      <c r="T472" s="1086"/>
      <c r="U472" s="40"/>
      <c r="V472" s="40"/>
      <c r="W472" s="41"/>
      <c r="X472" s="42"/>
      <c r="Y472" s="43"/>
      <c r="Z472" s="44"/>
      <c r="AA472" s="45"/>
      <c r="AB472" s="46"/>
      <c r="AC472" s="20"/>
      <c r="AD472" s="4"/>
      <c r="AE472" s="4"/>
      <c r="AF472" s="4"/>
      <c r="AG472" s="4"/>
      <c r="AH472" s="35">
        <f>ROUND(ROUND(I442*O474,0)*V474,0)-AC467</f>
        <v>169</v>
      </c>
      <c r="AI472" s="31"/>
    </row>
    <row r="473" spans="1:35" ht="17.100000000000001" customHeight="1" x14ac:dyDescent="0.15">
      <c r="A473" s="32">
        <v>32</v>
      </c>
      <c r="B473" s="33">
        <v>3258</v>
      </c>
      <c r="C473" s="34" t="s">
        <v>496</v>
      </c>
      <c r="D473" s="36"/>
      <c r="E473" s="29"/>
      <c r="F473" s="29"/>
      <c r="G473" s="37"/>
      <c r="H473" s="20"/>
      <c r="L473" s="21"/>
      <c r="M473" s="20"/>
      <c r="N473" s="39"/>
      <c r="O473" s="4"/>
      <c r="P473" s="21"/>
      <c r="Q473" s="1088"/>
      <c r="R473" s="1089"/>
      <c r="S473" s="1089"/>
      <c r="T473" s="1089"/>
      <c r="U473" s="23"/>
      <c r="V473" s="1158"/>
      <c r="W473" s="1159"/>
      <c r="X473" s="1172" t="s">
        <v>15</v>
      </c>
      <c r="Y473" s="25" t="s">
        <v>16</v>
      </c>
      <c r="Z473" s="26" t="s">
        <v>17</v>
      </c>
      <c r="AA473" s="1157">
        <v>0.7</v>
      </c>
      <c r="AB473" s="1179"/>
      <c r="AC473" s="20"/>
      <c r="AD473" s="4"/>
      <c r="AE473" s="4"/>
      <c r="AF473" s="4"/>
      <c r="AG473" s="4"/>
      <c r="AH473" s="35">
        <f>ROUND(ROUND(ROUND(I442*O474,0)*V474,0)*AA473,0)-AC467</f>
        <v>114</v>
      </c>
      <c r="AI473" s="31"/>
    </row>
    <row r="474" spans="1:35" ht="17.100000000000001" customHeight="1" x14ac:dyDescent="0.15">
      <c r="A474" s="32">
        <v>32</v>
      </c>
      <c r="B474" s="33">
        <v>3692</v>
      </c>
      <c r="C474" s="34" t="s">
        <v>497</v>
      </c>
      <c r="D474" s="36"/>
      <c r="E474" s="29"/>
      <c r="F474" s="29"/>
      <c r="G474" s="37"/>
      <c r="H474" s="20"/>
      <c r="L474" s="21"/>
      <c r="M474" s="24"/>
      <c r="N474" s="26" t="s">
        <v>17</v>
      </c>
      <c r="O474" s="1180">
        <v>0.96499999999999997</v>
      </c>
      <c r="P474" s="1181"/>
      <c r="Q474" s="1122"/>
      <c r="R474" s="1123"/>
      <c r="S474" s="1123"/>
      <c r="T474" s="1123"/>
      <c r="U474" s="26" t="s">
        <v>17</v>
      </c>
      <c r="V474" s="1170">
        <v>0.95</v>
      </c>
      <c r="W474" s="1171"/>
      <c r="X474" s="1173"/>
      <c r="Y474" s="25" t="s">
        <v>19</v>
      </c>
      <c r="Z474" s="26" t="s">
        <v>17</v>
      </c>
      <c r="AA474" s="1157">
        <v>0.5</v>
      </c>
      <c r="AB474" s="1179"/>
      <c r="AC474" s="56"/>
      <c r="AD474" s="25"/>
      <c r="AE474" s="25"/>
      <c r="AF474" s="25"/>
      <c r="AG474" s="57"/>
      <c r="AH474" s="35">
        <f>ROUND(ROUND(ROUND(I442*O474,0)*V474,0)*AA474,0)-AC467</f>
        <v>77</v>
      </c>
      <c r="AI474" s="31"/>
    </row>
    <row r="475" spans="1:35" ht="17.100000000000001" customHeight="1" x14ac:dyDescent="0.15">
      <c r="A475" s="32">
        <v>32</v>
      </c>
      <c r="B475" s="33">
        <v>2241</v>
      </c>
      <c r="C475" s="34" t="s">
        <v>498</v>
      </c>
      <c r="D475" s="36"/>
      <c r="E475" s="29"/>
      <c r="F475" s="29"/>
      <c r="G475" s="37"/>
      <c r="H475" s="47" t="s">
        <v>134</v>
      </c>
      <c r="I475" s="40"/>
      <c r="J475" s="40"/>
      <c r="K475" s="40"/>
      <c r="L475" s="41"/>
      <c r="M475" s="47"/>
      <c r="N475" s="48"/>
      <c r="O475" s="48"/>
      <c r="P475" s="49"/>
      <c r="Q475" s="4"/>
      <c r="R475" s="4"/>
      <c r="S475" s="23"/>
      <c r="T475" s="23"/>
      <c r="U475" s="4"/>
      <c r="V475" s="4"/>
      <c r="W475" s="41"/>
      <c r="X475" s="42"/>
      <c r="Y475" s="43"/>
      <c r="Z475" s="44"/>
      <c r="AA475" s="50"/>
      <c r="AB475" s="51"/>
      <c r="AC475" s="63"/>
      <c r="AD475" s="40"/>
      <c r="AE475" s="40"/>
      <c r="AF475" s="40"/>
      <c r="AG475" s="63"/>
      <c r="AH475" s="35">
        <f>ROUND(I478,0)</f>
        <v>165</v>
      </c>
      <c r="AI475" s="31"/>
    </row>
    <row r="476" spans="1:35" ht="17.100000000000001" customHeight="1" x14ac:dyDescent="0.15">
      <c r="A476" s="32">
        <v>32</v>
      </c>
      <c r="B476" s="33">
        <v>2242</v>
      </c>
      <c r="C476" s="34" t="s">
        <v>499</v>
      </c>
      <c r="D476" s="36"/>
      <c r="E476" s="29"/>
      <c r="F476" s="29"/>
      <c r="G476" s="37"/>
      <c r="H476" s="20"/>
      <c r="L476" s="21"/>
      <c r="M476" s="20"/>
      <c r="P476" s="21"/>
      <c r="Q476" s="20"/>
      <c r="R476" s="23"/>
      <c r="S476" s="4"/>
      <c r="T476" s="4"/>
      <c r="U476" s="4"/>
      <c r="V476" s="4"/>
      <c r="W476" s="21"/>
      <c r="X476" s="1172" t="s">
        <v>15</v>
      </c>
      <c r="Y476" s="25" t="s">
        <v>16</v>
      </c>
      <c r="Z476" s="26" t="s">
        <v>17</v>
      </c>
      <c r="AA476" s="1170">
        <v>0.7</v>
      </c>
      <c r="AB476" s="1171"/>
      <c r="AC476" s="29"/>
      <c r="AD476" s="4"/>
      <c r="AE476" s="4"/>
      <c r="AF476" s="4"/>
      <c r="AG476" s="29"/>
      <c r="AH476" s="35">
        <f>ROUND(I478*AA476,0)</f>
        <v>116</v>
      </c>
      <c r="AI476" s="31"/>
    </row>
    <row r="477" spans="1:35" ht="17.100000000000001" customHeight="1" x14ac:dyDescent="0.15">
      <c r="A477" s="32">
        <v>32</v>
      </c>
      <c r="B477" s="33">
        <v>2619</v>
      </c>
      <c r="C477" s="34" t="s">
        <v>500</v>
      </c>
      <c r="D477" s="36"/>
      <c r="E477" s="29"/>
      <c r="F477" s="29"/>
      <c r="G477" s="37"/>
      <c r="H477" s="20"/>
      <c r="L477" s="21"/>
      <c r="M477" s="20"/>
      <c r="P477" s="21"/>
      <c r="Q477" s="24"/>
      <c r="R477" s="26"/>
      <c r="S477" s="25"/>
      <c r="T477" s="25"/>
      <c r="U477" s="25"/>
      <c r="V477" s="25"/>
      <c r="W477" s="38"/>
      <c r="X477" s="1173"/>
      <c r="Y477" s="25" t="s">
        <v>19</v>
      </c>
      <c r="Z477" s="26" t="s">
        <v>17</v>
      </c>
      <c r="AA477" s="1170">
        <v>0.5</v>
      </c>
      <c r="AB477" s="1171"/>
      <c r="AC477" s="29"/>
      <c r="AD477" s="4"/>
      <c r="AE477" s="4"/>
      <c r="AF477" s="4"/>
      <c r="AG477" s="29"/>
      <c r="AH477" s="35">
        <f>ROUND(I478*AA477,0)</f>
        <v>83</v>
      </c>
      <c r="AI477" s="31"/>
    </row>
    <row r="478" spans="1:35" ht="17.100000000000001" customHeight="1" x14ac:dyDescent="0.15">
      <c r="A478" s="32">
        <v>32</v>
      </c>
      <c r="B478" s="33">
        <v>2243</v>
      </c>
      <c r="C478" s="34" t="s">
        <v>501</v>
      </c>
      <c r="D478" s="36"/>
      <c r="E478" s="29"/>
      <c r="F478" s="29"/>
      <c r="G478" s="37"/>
      <c r="H478" s="20"/>
      <c r="I478" s="1108">
        <v>165</v>
      </c>
      <c r="J478" s="1108"/>
      <c r="K478" s="4" t="s">
        <v>21</v>
      </c>
      <c r="L478" s="21"/>
      <c r="M478" s="20"/>
      <c r="N478" s="39"/>
      <c r="O478" s="4"/>
      <c r="P478" s="21"/>
      <c r="Q478" s="1085" t="s">
        <v>22</v>
      </c>
      <c r="R478" s="1086"/>
      <c r="S478" s="1086"/>
      <c r="T478" s="1086"/>
      <c r="U478" s="40"/>
      <c r="V478" s="40"/>
      <c r="W478" s="41"/>
      <c r="X478" s="42"/>
      <c r="Y478" s="43"/>
      <c r="Z478" s="44"/>
      <c r="AA478" s="45"/>
      <c r="AB478" s="46"/>
      <c r="AC478" s="29"/>
      <c r="AE478" s="4"/>
      <c r="AF478" s="4"/>
      <c r="AG478" s="29"/>
      <c r="AH478" s="35">
        <f>ROUND(I478*V480,0)</f>
        <v>157</v>
      </c>
      <c r="AI478" s="31"/>
    </row>
    <row r="479" spans="1:35" ht="17.100000000000001" customHeight="1" x14ac:dyDescent="0.15">
      <c r="A479" s="32">
        <v>32</v>
      </c>
      <c r="B479" s="33">
        <v>2244</v>
      </c>
      <c r="C479" s="34" t="s">
        <v>502</v>
      </c>
      <c r="D479" s="36"/>
      <c r="E479" s="29"/>
      <c r="F479" s="29"/>
      <c r="G479" s="37"/>
      <c r="H479" s="20"/>
      <c r="I479" s="2"/>
      <c r="J479" s="2"/>
      <c r="K479" s="2"/>
      <c r="L479" s="21"/>
      <c r="M479" s="20"/>
      <c r="N479" s="39"/>
      <c r="O479" s="4"/>
      <c r="P479" s="21"/>
      <c r="Q479" s="1088"/>
      <c r="R479" s="1089"/>
      <c r="S479" s="1089"/>
      <c r="T479" s="1089"/>
      <c r="U479" s="23"/>
      <c r="V479" s="1158"/>
      <c r="W479" s="1159"/>
      <c r="X479" s="1172" t="s">
        <v>15</v>
      </c>
      <c r="Y479" s="25" t="s">
        <v>16</v>
      </c>
      <c r="Z479" s="26" t="s">
        <v>17</v>
      </c>
      <c r="AA479" s="1170">
        <v>0.7</v>
      </c>
      <c r="AB479" s="1171"/>
      <c r="AC479" s="29"/>
      <c r="AE479" s="4"/>
      <c r="AF479" s="4"/>
      <c r="AG479" s="29"/>
      <c r="AH479" s="35">
        <f>ROUND(ROUND(I478*V480,0)*AA479,0)</f>
        <v>110</v>
      </c>
      <c r="AI479" s="31"/>
    </row>
    <row r="480" spans="1:35" ht="17.100000000000001" customHeight="1" x14ac:dyDescent="0.15">
      <c r="A480" s="32">
        <v>32</v>
      </c>
      <c r="B480" s="33">
        <v>2620</v>
      </c>
      <c r="C480" s="34" t="s">
        <v>503</v>
      </c>
      <c r="D480" s="36"/>
      <c r="E480" s="29"/>
      <c r="F480" s="29"/>
      <c r="G480" s="37"/>
      <c r="H480" s="20"/>
      <c r="I480" s="2"/>
      <c r="J480" s="2"/>
      <c r="K480" s="2"/>
      <c r="L480" s="21"/>
      <c r="M480" s="24"/>
      <c r="N480" s="15"/>
      <c r="O480" s="25"/>
      <c r="P480" s="38"/>
      <c r="Q480" s="1122"/>
      <c r="R480" s="1123"/>
      <c r="S480" s="1123"/>
      <c r="T480" s="1123"/>
      <c r="U480" s="26" t="s">
        <v>17</v>
      </c>
      <c r="V480" s="1170">
        <v>0.95</v>
      </c>
      <c r="W480" s="1171"/>
      <c r="X480" s="1173"/>
      <c r="Y480" s="25" t="s">
        <v>19</v>
      </c>
      <c r="Z480" s="26" t="s">
        <v>17</v>
      </c>
      <c r="AA480" s="1170">
        <v>0.5</v>
      </c>
      <c r="AB480" s="1171"/>
      <c r="AC480" s="29"/>
      <c r="AE480" s="4"/>
      <c r="AF480" s="4"/>
      <c r="AG480" s="29"/>
      <c r="AH480" s="35">
        <f>ROUND(ROUND(I478*V480,0)*AA480,0)</f>
        <v>79</v>
      </c>
      <c r="AI480" s="31"/>
    </row>
    <row r="481" spans="1:35" ht="17.100000000000001" customHeight="1" x14ac:dyDescent="0.15">
      <c r="A481" s="32">
        <v>32</v>
      </c>
      <c r="B481" s="33">
        <v>2245</v>
      </c>
      <c r="C481" s="34" t="s">
        <v>504</v>
      </c>
      <c r="D481" s="36"/>
      <c r="E481" s="29"/>
      <c r="F481" s="29"/>
      <c r="G481" s="37"/>
      <c r="H481" s="20"/>
      <c r="I481" s="2"/>
      <c r="J481" s="2"/>
      <c r="K481" s="2"/>
      <c r="L481" s="21"/>
      <c r="M481" s="1085" t="s">
        <v>26</v>
      </c>
      <c r="N481" s="1086"/>
      <c r="O481" s="1086"/>
      <c r="P481" s="1087"/>
      <c r="Q481" s="4"/>
      <c r="R481" s="4"/>
      <c r="S481" s="23"/>
      <c r="T481" s="23"/>
      <c r="U481" s="4"/>
      <c r="V481" s="4"/>
      <c r="W481" s="41"/>
      <c r="X481" s="42"/>
      <c r="Y481" s="43"/>
      <c r="Z481" s="44"/>
      <c r="AA481" s="45"/>
      <c r="AB481" s="46"/>
      <c r="AC481" s="29"/>
      <c r="AD481" s="4"/>
      <c r="AE481" s="4"/>
      <c r="AF481" s="4"/>
      <c r="AG481" s="29"/>
      <c r="AH481" s="35">
        <f>ROUND(I478*O486,0)</f>
        <v>159</v>
      </c>
      <c r="AI481" s="31"/>
    </row>
    <row r="482" spans="1:35" ht="17.100000000000001" customHeight="1" x14ac:dyDescent="0.15">
      <c r="A482" s="32">
        <v>32</v>
      </c>
      <c r="B482" s="33">
        <v>2246</v>
      </c>
      <c r="C482" s="34" t="s">
        <v>505</v>
      </c>
      <c r="D482" s="36"/>
      <c r="E482" s="29"/>
      <c r="F482" s="29"/>
      <c r="G482" s="37"/>
      <c r="H482" s="4"/>
      <c r="I482" s="39"/>
      <c r="J482" s="39"/>
      <c r="L482" s="21"/>
      <c r="M482" s="1088"/>
      <c r="N482" s="1089"/>
      <c r="O482" s="1089"/>
      <c r="P482" s="1090"/>
      <c r="Q482" s="20"/>
      <c r="R482" s="23"/>
      <c r="S482" s="4"/>
      <c r="T482" s="4"/>
      <c r="U482" s="4"/>
      <c r="V482" s="4"/>
      <c r="W482" s="21"/>
      <c r="X482" s="1172" t="s">
        <v>15</v>
      </c>
      <c r="Y482" s="25" t="s">
        <v>16</v>
      </c>
      <c r="Z482" s="26" t="s">
        <v>17</v>
      </c>
      <c r="AA482" s="1157">
        <v>0.7</v>
      </c>
      <c r="AB482" s="1179"/>
      <c r="AC482" s="29"/>
      <c r="AD482" s="4"/>
      <c r="AE482" s="4"/>
      <c r="AF482" s="4"/>
      <c r="AG482" s="29"/>
      <c r="AH482" s="35">
        <f>ROUND(ROUND(I478*O486,0)*AA482,0)</f>
        <v>111</v>
      </c>
      <c r="AI482" s="31"/>
    </row>
    <row r="483" spans="1:35" ht="17.100000000000001" customHeight="1" x14ac:dyDescent="0.15">
      <c r="A483" s="32">
        <v>32</v>
      </c>
      <c r="B483" s="33">
        <v>2621</v>
      </c>
      <c r="C483" s="34" t="s">
        <v>506</v>
      </c>
      <c r="D483" s="36"/>
      <c r="E483" s="29"/>
      <c r="F483" s="29"/>
      <c r="G483" s="37"/>
      <c r="H483" s="4"/>
      <c r="I483" s="39"/>
      <c r="J483" s="39"/>
      <c r="L483" s="21"/>
      <c r="M483" s="1088"/>
      <c r="N483" s="1089"/>
      <c r="O483" s="1089"/>
      <c r="P483" s="1090"/>
      <c r="Q483" s="24"/>
      <c r="R483" s="26"/>
      <c r="S483" s="25"/>
      <c r="T483" s="25"/>
      <c r="U483" s="25"/>
      <c r="V483" s="25"/>
      <c r="W483" s="38"/>
      <c r="X483" s="1173"/>
      <c r="Y483" s="25" t="s">
        <v>19</v>
      </c>
      <c r="Z483" s="26" t="s">
        <v>17</v>
      </c>
      <c r="AA483" s="1157">
        <v>0.5</v>
      </c>
      <c r="AB483" s="1179"/>
      <c r="AC483" s="29"/>
      <c r="AD483" s="4"/>
      <c r="AE483" s="4"/>
      <c r="AF483" s="4"/>
      <c r="AG483" s="29"/>
      <c r="AH483" s="35">
        <f>ROUND(ROUND(I478*O486,0)*AA483,0)</f>
        <v>80</v>
      </c>
      <c r="AI483" s="31"/>
    </row>
    <row r="484" spans="1:35" ht="17.100000000000001" customHeight="1" x14ac:dyDescent="0.15">
      <c r="A484" s="32">
        <v>32</v>
      </c>
      <c r="B484" s="33">
        <v>2247</v>
      </c>
      <c r="C484" s="34" t="s">
        <v>507</v>
      </c>
      <c r="D484" s="36"/>
      <c r="E484" s="29"/>
      <c r="F484" s="29"/>
      <c r="G484" s="37"/>
      <c r="H484" s="4"/>
      <c r="L484" s="21"/>
      <c r="M484" s="1088"/>
      <c r="N484" s="1089"/>
      <c r="O484" s="1089"/>
      <c r="P484" s="1090"/>
      <c r="Q484" s="1085" t="s">
        <v>22</v>
      </c>
      <c r="R484" s="1086"/>
      <c r="S484" s="1086"/>
      <c r="T484" s="1086"/>
      <c r="U484" s="40"/>
      <c r="V484" s="40"/>
      <c r="W484" s="41"/>
      <c r="X484" s="42"/>
      <c r="Y484" s="43"/>
      <c r="Z484" s="44"/>
      <c r="AA484" s="45"/>
      <c r="AB484" s="46"/>
      <c r="AC484" s="29"/>
      <c r="AD484" s="4"/>
      <c r="AE484" s="4"/>
      <c r="AF484" s="4"/>
      <c r="AG484" s="29"/>
      <c r="AH484" s="35">
        <f>ROUND(ROUND(I478*O486,0)*V486,0)</f>
        <v>151</v>
      </c>
      <c r="AI484" s="31"/>
    </row>
    <row r="485" spans="1:35" ht="17.100000000000001" customHeight="1" x14ac:dyDescent="0.15">
      <c r="A485" s="32">
        <v>32</v>
      </c>
      <c r="B485" s="33">
        <v>2248</v>
      </c>
      <c r="C485" s="34" t="s">
        <v>508</v>
      </c>
      <c r="D485" s="36"/>
      <c r="E485" s="29"/>
      <c r="F485" s="29"/>
      <c r="G485" s="37"/>
      <c r="H485" s="20"/>
      <c r="L485" s="21"/>
      <c r="M485" s="20"/>
      <c r="N485" s="39"/>
      <c r="O485" s="4"/>
      <c r="P485" s="21"/>
      <c r="Q485" s="1088"/>
      <c r="R485" s="1089"/>
      <c r="S485" s="1089"/>
      <c r="T485" s="1089"/>
      <c r="U485" s="23"/>
      <c r="V485" s="1158"/>
      <c r="W485" s="1159"/>
      <c r="X485" s="1172" t="s">
        <v>15</v>
      </c>
      <c r="Y485" s="25" t="s">
        <v>16</v>
      </c>
      <c r="Z485" s="26" t="s">
        <v>17</v>
      </c>
      <c r="AA485" s="1157">
        <v>0.7</v>
      </c>
      <c r="AB485" s="1179"/>
      <c r="AC485" s="29"/>
      <c r="AD485" s="4"/>
      <c r="AE485" s="4"/>
      <c r="AF485" s="4"/>
      <c r="AG485" s="29"/>
      <c r="AH485" s="35">
        <f>ROUND(ROUND(ROUND(I478*O486,0)*V486,0)*AA485,0)</f>
        <v>106</v>
      </c>
      <c r="AI485" s="31"/>
    </row>
    <row r="486" spans="1:35" ht="17.100000000000001" customHeight="1" x14ac:dyDescent="0.15">
      <c r="A486" s="32">
        <v>32</v>
      </c>
      <c r="B486" s="33">
        <v>2622</v>
      </c>
      <c r="C486" s="34" t="s">
        <v>509</v>
      </c>
      <c r="D486" s="36"/>
      <c r="E486" s="29"/>
      <c r="F486" s="29"/>
      <c r="G486" s="37"/>
      <c r="H486" s="20"/>
      <c r="L486" s="21"/>
      <c r="M486" s="24"/>
      <c r="N486" s="26" t="s">
        <v>17</v>
      </c>
      <c r="O486" s="1180">
        <v>0.96499999999999997</v>
      </c>
      <c r="P486" s="1181"/>
      <c r="Q486" s="1122"/>
      <c r="R486" s="1123"/>
      <c r="S486" s="1123"/>
      <c r="T486" s="1123"/>
      <c r="U486" s="26" t="s">
        <v>17</v>
      </c>
      <c r="V486" s="1170">
        <v>0.95</v>
      </c>
      <c r="W486" s="1171"/>
      <c r="X486" s="1173"/>
      <c r="Y486" s="25" t="s">
        <v>19</v>
      </c>
      <c r="Z486" s="26" t="s">
        <v>17</v>
      </c>
      <c r="AA486" s="1157">
        <v>0.5</v>
      </c>
      <c r="AB486" s="1179"/>
      <c r="AC486" s="29"/>
      <c r="AD486" s="4"/>
      <c r="AE486" s="4"/>
      <c r="AF486" s="4"/>
      <c r="AG486" s="29"/>
      <c r="AH486" s="35">
        <f>ROUND(ROUND(ROUND(I478*O486,0)*V486,0)*AA486,0)</f>
        <v>76</v>
      </c>
      <c r="AI486" s="31"/>
    </row>
    <row r="487" spans="1:35" ht="17.100000000000001" customHeight="1" x14ac:dyDescent="0.15">
      <c r="A487" s="32">
        <v>32</v>
      </c>
      <c r="B487" s="33">
        <v>3261</v>
      </c>
      <c r="C487" s="34" t="s">
        <v>510</v>
      </c>
      <c r="D487" s="36"/>
      <c r="E487" s="29"/>
      <c r="F487" s="29"/>
      <c r="G487" s="37"/>
      <c r="H487" s="20"/>
      <c r="L487" s="21"/>
      <c r="M487" s="47"/>
      <c r="N487" s="48"/>
      <c r="O487" s="48"/>
      <c r="P487" s="49"/>
      <c r="Q487" s="4"/>
      <c r="R487" s="4"/>
      <c r="S487" s="23"/>
      <c r="T487" s="23"/>
      <c r="U487" s="4"/>
      <c r="V487" s="4"/>
      <c r="W487" s="41"/>
      <c r="X487" s="42"/>
      <c r="Y487" s="43"/>
      <c r="Z487" s="44"/>
      <c r="AA487" s="50"/>
      <c r="AB487" s="51"/>
      <c r="AC487" s="1085" t="s">
        <v>33</v>
      </c>
      <c r="AD487" s="1086"/>
      <c r="AE487" s="1086"/>
      <c r="AF487" s="1086"/>
      <c r="AG487" s="1086"/>
      <c r="AH487" s="35">
        <f>ROUND(I478,0)-AC491</f>
        <v>158</v>
      </c>
      <c r="AI487" s="31"/>
    </row>
    <row r="488" spans="1:35" ht="17.100000000000001" customHeight="1" x14ac:dyDescent="0.15">
      <c r="A488" s="32">
        <v>32</v>
      </c>
      <c r="B488" s="33">
        <v>3262</v>
      </c>
      <c r="C488" s="34" t="s">
        <v>511</v>
      </c>
      <c r="D488" s="36"/>
      <c r="E488" s="29"/>
      <c r="F488" s="29"/>
      <c r="G488" s="37"/>
      <c r="H488" s="20"/>
      <c r="L488" s="21"/>
      <c r="M488" s="20"/>
      <c r="P488" s="21"/>
      <c r="Q488" s="20"/>
      <c r="R488" s="23"/>
      <c r="S488" s="4"/>
      <c r="T488" s="4"/>
      <c r="U488" s="4"/>
      <c r="V488" s="4"/>
      <c r="W488" s="21"/>
      <c r="X488" s="1172" t="s">
        <v>15</v>
      </c>
      <c r="Y488" s="25" t="s">
        <v>16</v>
      </c>
      <c r="Z488" s="26" t="s">
        <v>17</v>
      </c>
      <c r="AA488" s="1170">
        <v>0.7</v>
      </c>
      <c r="AB488" s="1171"/>
      <c r="AC488" s="1088"/>
      <c r="AD488" s="1089"/>
      <c r="AE488" s="1089"/>
      <c r="AF488" s="1089"/>
      <c r="AG488" s="1089"/>
      <c r="AH488" s="35">
        <f>ROUND(I478*AA488,0)-AC491</f>
        <v>109</v>
      </c>
      <c r="AI488" s="31"/>
    </row>
    <row r="489" spans="1:35" ht="17.100000000000001" customHeight="1" x14ac:dyDescent="0.15">
      <c r="A489" s="32">
        <v>32</v>
      </c>
      <c r="B489" s="33">
        <v>3717</v>
      </c>
      <c r="C489" s="34" t="s">
        <v>512</v>
      </c>
      <c r="D489" s="36"/>
      <c r="E489" s="29"/>
      <c r="F489" s="29"/>
      <c r="G489" s="37"/>
      <c r="H489" s="20"/>
      <c r="L489" s="21"/>
      <c r="M489" s="20"/>
      <c r="P489" s="21"/>
      <c r="Q489" s="24"/>
      <c r="R489" s="26"/>
      <c r="S489" s="25"/>
      <c r="T489" s="25"/>
      <c r="U489" s="25"/>
      <c r="V489" s="25"/>
      <c r="W489" s="38"/>
      <c r="X489" s="1173"/>
      <c r="Y489" s="25" t="s">
        <v>19</v>
      </c>
      <c r="Z489" s="26" t="s">
        <v>17</v>
      </c>
      <c r="AA489" s="1170">
        <v>0.5</v>
      </c>
      <c r="AB489" s="1171"/>
      <c r="AC489" s="1088"/>
      <c r="AD489" s="1089"/>
      <c r="AE489" s="1089"/>
      <c r="AF489" s="1089"/>
      <c r="AG489" s="1089"/>
      <c r="AH489" s="35">
        <f>ROUND(I478*AA489,0)-AC491</f>
        <v>76</v>
      </c>
      <c r="AI489" s="31"/>
    </row>
    <row r="490" spans="1:35" ht="17.100000000000001" customHeight="1" x14ac:dyDescent="0.15">
      <c r="A490" s="32">
        <v>32</v>
      </c>
      <c r="B490" s="33">
        <v>3263</v>
      </c>
      <c r="C490" s="34" t="s">
        <v>513</v>
      </c>
      <c r="D490" s="36"/>
      <c r="E490" s="29"/>
      <c r="F490" s="29"/>
      <c r="G490" s="37"/>
      <c r="H490" s="20"/>
      <c r="I490" s="2"/>
      <c r="J490" s="2"/>
      <c r="K490" s="2"/>
      <c r="L490" s="21"/>
      <c r="M490" s="20"/>
      <c r="N490" s="39"/>
      <c r="O490" s="4"/>
      <c r="P490" s="21"/>
      <c r="Q490" s="1085" t="s">
        <v>22</v>
      </c>
      <c r="R490" s="1086"/>
      <c r="S490" s="1086"/>
      <c r="T490" s="1086"/>
      <c r="U490" s="40"/>
      <c r="V490" s="40"/>
      <c r="W490" s="41"/>
      <c r="X490" s="42"/>
      <c r="Y490" s="43"/>
      <c r="Z490" s="44"/>
      <c r="AA490" s="45"/>
      <c r="AB490" s="46"/>
      <c r="AC490" s="1088"/>
      <c r="AD490" s="1089"/>
      <c r="AE490" s="1089"/>
      <c r="AF490" s="1089"/>
      <c r="AG490" s="1089"/>
      <c r="AH490" s="35">
        <f>ROUND(I478*V492,0)-AC491</f>
        <v>150</v>
      </c>
      <c r="AI490" s="31"/>
    </row>
    <row r="491" spans="1:35" ht="17.100000000000001" customHeight="1" x14ac:dyDescent="0.15">
      <c r="A491" s="32">
        <v>32</v>
      </c>
      <c r="B491" s="33">
        <v>3264</v>
      </c>
      <c r="C491" s="34" t="s">
        <v>514</v>
      </c>
      <c r="D491" s="36"/>
      <c r="E491" s="29"/>
      <c r="F491" s="29"/>
      <c r="G491" s="37"/>
      <c r="H491" s="20"/>
      <c r="I491" s="2"/>
      <c r="J491" s="2"/>
      <c r="K491" s="2"/>
      <c r="L491" s="21"/>
      <c r="M491" s="20"/>
      <c r="N491" s="39"/>
      <c r="O491" s="4"/>
      <c r="P491" s="21"/>
      <c r="Q491" s="1088"/>
      <c r="R491" s="1089"/>
      <c r="S491" s="1089"/>
      <c r="T491" s="1089"/>
      <c r="U491" s="23"/>
      <c r="V491" s="1158"/>
      <c r="W491" s="1159"/>
      <c r="X491" s="1172" t="s">
        <v>15</v>
      </c>
      <c r="Y491" s="25" t="s">
        <v>16</v>
      </c>
      <c r="Z491" s="26" t="s">
        <v>17</v>
      </c>
      <c r="AA491" s="1170">
        <v>0.7</v>
      </c>
      <c r="AB491" s="1171"/>
      <c r="AC491" s="1175">
        <f>AC383</f>
        <v>7</v>
      </c>
      <c r="AD491" s="1175"/>
      <c r="AE491" s="1176" t="s">
        <v>38</v>
      </c>
      <c r="AF491" s="1177"/>
      <c r="AG491" s="1178"/>
      <c r="AH491" s="35">
        <f>ROUND(ROUND(I478*V492,0)*AA491,0)-AC491</f>
        <v>103</v>
      </c>
      <c r="AI491" s="31"/>
    </row>
    <row r="492" spans="1:35" ht="17.100000000000001" customHeight="1" x14ac:dyDescent="0.15">
      <c r="A492" s="32">
        <v>32</v>
      </c>
      <c r="B492" s="33">
        <v>3718</v>
      </c>
      <c r="C492" s="34" t="s">
        <v>515</v>
      </c>
      <c r="D492" s="36"/>
      <c r="E492" s="29"/>
      <c r="F492" s="29"/>
      <c r="G492" s="37"/>
      <c r="H492" s="20"/>
      <c r="I492" s="2"/>
      <c r="J492" s="2"/>
      <c r="K492" s="2"/>
      <c r="L492" s="21"/>
      <c r="M492" s="24"/>
      <c r="N492" s="15"/>
      <c r="O492" s="25"/>
      <c r="P492" s="38"/>
      <c r="Q492" s="1122"/>
      <c r="R492" s="1123"/>
      <c r="S492" s="1123"/>
      <c r="T492" s="1123"/>
      <c r="U492" s="26" t="s">
        <v>17</v>
      </c>
      <c r="V492" s="1170">
        <v>0.95</v>
      </c>
      <c r="W492" s="1171"/>
      <c r="X492" s="1173"/>
      <c r="Y492" s="25" t="s">
        <v>19</v>
      </c>
      <c r="Z492" s="26" t="s">
        <v>17</v>
      </c>
      <c r="AA492" s="1170">
        <v>0.5</v>
      </c>
      <c r="AB492" s="1171"/>
      <c r="AC492" s="52"/>
      <c r="AD492" s="52"/>
      <c r="AE492" s="4"/>
      <c r="AF492" s="4"/>
      <c r="AG492" s="53"/>
      <c r="AH492" s="35">
        <f>ROUND(ROUND(I478*V492,0)*AA492,0)-AC491</f>
        <v>72</v>
      </c>
      <c r="AI492" s="31"/>
    </row>
    <row r="493" spans="1:35" ht="17.100000000000001" customHeight="1" x14ac:dyDescent="0.15">
      <c r="A493" s="32">
        <v>32</v>
      </c>
      <c r="B493" s="33">
        <v>3265</v>
      </c>
      <c r="C493" s="34" t="s">
        <v>516</v>
      </c>
      <c r="D493" s="36"/>
      <c r="E493" s="29"/>
      <c r="F493" s="29"/>
      <c r="G493" s="37"/>
      <c r="H493" s="20"/>
      <c r="I493" s="1129"/>
      <c r="J493" s="1129"/>
      <c r="L493" s="21"/>
      <c r="M493" s="1085" t="s">
        <v>26</v>
      </c>
      <c r="N493" s="1086"/>
      <c r="O493" s="1086"/>
      <c r="P493" s="1087"/>
      <c r="Q493" s="4"/>
      <c r="R493" s="4"/>
      <c r="S493" s="23"/>
      <c r="T493" s="23"/>
      <c r="U493" s="4"/>
      <c r="V493" s="4"/>
      <c r="W493" s="41"/>
      <c r="X493" s="42"/>
      <c r="Y493" s="43"/>
      <c r="Z493" s="44"/>
      <c r="AA493" s="45"/>
      <c r="AB493" s="46"/>
      <c r="AC493" s="54"/>
      <c r="AG493" s="59"/>
      <c r="AH493" s="35">
        <f>ROUND(I478*O498,0)-AC491</f>
        <v>152</v>
      </c>
      <c r="AI493" s="31"/>
    </row>
    <row r="494" spans="1:35" ht="17.100000000000001" customHeight="1" x14ac:dyDescent="0.15">
      <c r="A494" s="32">
        <v>32</v>
      </c>
      <c r="B494" s="33">
        <v>3266</v>
      </c>
      <c r="C494" s="34" t="s">
        <v>517</v>
      </c>
      <c r="D494" s="36"/>
      <c r="E494" s="29"/>
      <c r="F494" s="29"/>
      <c r="G494" s="37"/>
      <c r="H494" s="4"/>
      <c r="I494" s="39"/>
      <c r="J494" s="39"/>
      <c r="L494" s="21"/>
      <c r="M494" s="1088"/>
      <c r="N494" s="1089"/>
      <c r="O494" s="1089"/>
      <c r="P494" s="1090"/>
      <c r="Q494" s="20"/>
      <c r="R494" s="23"/>
      <c r="S494" s="4"/>
      <c r="T494" s="4"/>
      <c r="U494" s="4"/>
      <c r="V494" s="4"/>
      <c r="W494" s="21"/>
      <c r="X494" s="1172" t="s">
        <v>15</v>
      </c>
      <c r="Y494" s="25" t="s">
        <v>16</v>
      </c>
      <c r="Z494" s="26" t="s">
        <v>17</v>
      </c>
      <c r="AA494" s="1157">
        <v>0.7</v>
      </c>
      <c r="AB494" s="1179"/>
      <c r="AC494" s="55"/>
      <c r="AG494" s="37"/>
      <c r="AH494" s="35">
        <f>ROUND(ROUND(I478*O498,0)*AA494,0)-AC491</f>
        <v>104</v>
      </c>
      <c r="AI494" s="31"/>
    </row>
    <row r="495" spans="1:35" ht="17.100000000000001" customHeight="1" x14ac:dyDescent="0.15">
      <c r="A495" s="32">
        <v>32</v>
      </c>
      <c r="B495" s="33">
        <v>3719</v>
      </c>
      <c r="C495" s="34" t="s">
        <v>518</v>
      </c>
      <c r="D495" s="36"/>
      <c r="E495" s="29"/>
      <c r="F495" s="29"/>
      <c r="G495" s="37"/>
      <c r="H495" s="4"/>
      <c r="I495" s="39"/>
      <c r="J495" s="39"/>
      <c r="L495" s="21"/>
      <c r="M495" s="1088"/>
      <c r="N495" s="1089"/>
      <c r="O495" s="1089"/>
      <c r="P495" s="1090"/>
      <c r="Q495" s="24"/>
      <c r="R495" s="26"/>
      <c r="S495" s="25"/>
      <c r="T495" s="25"/>
      <c r="U495" s="25"/>
      <c r="V495" s="25"/>
      <c r="W495" s="38"/>
      <c r="X495" s="1173"/>
      <c r="Y495" s="25" t="s">
        <v>19</v>
      </c>
      <c r="Z495" s="26" t="s">
        <v>17</v>
      </c>
      <c r="AA495" s="1157">
        <v>0.5</v>
      </c>
      <c r="AB495" s="1179"/>
      <c r="AC495" s="55"/>
      <c r="AG495" s="37"/>
      <c r="AH495" s="35">
        <f>ROUND(ROUND(I478*O498,0)*AA495,0)-AC491</f>
        <v>73</v>
      </c>
      <c r="AI495" s="31"/>
    </row>
    <row r="496" spans="1:35" ht="17.100000000000001" customHeight="1" x14ac:dyDescent="0.15">
      <c r="A496" s="32">
        <v>32</v>
      </c>
      <c r="B496" s="33">
        <v>3267</v>
      </c>
      <c r="C496" s="34" t="s">
        <v>519</v>
      </c>
      <c r="D496" s="36"/>
      <c r="E496" s="29"/>
      <c r="F496" s="29"/>
      <c r="G496" s="37"/>
      <c r="H496" s="4"/>
      <c r="L496" s="21"/>
      <c r="M496" s="1088"/>
      <c r="N496" s="1089"/>
      <c r="O496" s="1089"/>
      <c r="P496" s="1090"/>
      <c r="Q496" s="1085" t="s">
        <v>22</v>
      </c>
      <c r="R496" s="1086"/>
      <c r="S496" s="1086"/>
      <c r="T496" s="1086"/>
      <c r="U496" s="40"/>
      <c r="V496" s="40"/>
      <c r="W496" s="41"/>
      <c r="X496" s="42"/>
      <c r="Y496" s="43"/>
      <c r="Z496" s="44"/>
      <c r="AA496" s="45"/>
      <c r="AB496" s="46"/>
      <c r="AC496" s="20"/>
      <c r="AD496" s="4"/>
      <c r="AE496" s="4"/>
      <c r="AF496" s="4"/>
      <c r="AG496" s="21"/>
      <c r="AH496" s="35">
        <f>ROUND(ROUND(I478*O498,0)*V498,0)-AC491</f>
        <v>144</v>
      </c>
      <c r="AI496" s="31"/>
    </row>
    <row r="497" spans="1:35" ht="17.100000000000001" customHeight="1" x14ac:dyDescent="0.15">
      <c r="A497" s="32">
        <v>32</v>
      </c>
      <c r="B497" s="33">
        <v>3268</v>
      </c>
      <c r="C497" s="34" t="s">
        <v>520</v>
      </c>
      <c r="D497" s="36"/>
      <c r="E497" s="29"/>
      <c r="F497" s="29"/>
      <c r="G497" s="37"/>
      <c r="H497" s="20"/>
      <c r="L497" s="21"/>
      <c r="M497" s="20"/>
      <c r="N497" s="39"/>
      <c r="O497" s="4"/>
      <c r="P497" s="21"/>
      <c r="Q497" s="1088"/>
      <c r="R497" s="1089"/>
      <c r="S497" s="1089"/>
      <c r="T497" s="1089"/>
      <c r="U497" s="23"/>
      <c r="V497" s="1158"/>
      <c r="W497" s="1159"/>
      <c r="X497" s="1172" t="s">
        <v>15</v>
      </c>
      <c r="Y497" s="25" t="s">
        <v>16</v>
      </c>
      <c r="Z497" s="26" t="s">
        <v>17</v>
      </c>
      <c r="AA497" s="1157">
        <v>0.7</v>
      </c>
      <c r="AB497" s="1179"/>
      <c r="AC497" s="20"/>
      <c r="AD497" s="4"/>
      <c r="AE497" s="4"/>
      <c r="AF497" s="4"/>
      <c r="AG497" s="21"/>
      <c r="AH497" s="35">
        <f>ROUND(ROUND(ROUND(I478*O498,0)*V498,0)*AA497,0)-AC491</f>
        <v>99</v>
      </c>
      <c r="AI497" s="31"/>
    </row>
    <row r="498" spans="1:35" ht="17.100000000000001" customHeight="1" x14ac:dyDescent="0.15">
      <c r="A498" s="32">
        <v>32</v>
      </c>
      <c r="B498" s="33">
        <v>3720</v>
      </c>
      <c r="C498" s="34" t="s">
        <v>521</v>
      </c>
      <c r="D498" s="36"/>
      <c r="E498" s="29"/>
      <c r="F498" s="29"/>
      <c r="G498" s="37"/>
      <c r="H498" s="20"/>
      <c r="L498" s="21"/>
      <c r="M498" s="24"/>
      <c r="N498" s="26" t="s">
        <v>17</v>
      </c>
      <c r="O498" s="1180">
        <v>0.96499999999999997</v>
      </c>
      <c r="P498" s="1181"/>
      <c r="Q498" s="1122"/>
      <c r="R498" s="1123"/>
      <c r="S498" s="1123"/>
      <c r="T498" s="1123"/>
      <c r="U498" s="26" t="s">
        <v>17</v>
      </c>
      <c r="V498" s="1170">
        <v>0.95</v>
      </c>
      <c r="W498" s="1171"/>
      <c r="X498" s="1173"/>
      <c r="Y498" s="25" t="s">
        <v>19</v>
      </c>
      <c r="Z498" s="26" t="s">
        <v>17</v>
      </c>
      <c r="AA498" s="1157">
        <v>0.5</v>
      </c>
      <c r="AB498" s="1179"/>
      <c r="AC498" s="56"/>
      <c r="AD498" s="25"/>
      <c r="AE498" s="25"/>
      <c r="AF498" s="25"/>
      <c r="AG498" s="60"/>
      <c r="AH498" s="35">
        <f>ROUND(ROUND(ROUND(I478*O498,0)*V498,0)*AA498,0)-AC491</f>
        <v>69</v>
      </c>
      <c r="AI498" s="31"/>
    </row>
    <row r="499" spans="1:35" ht="17.100000000000001" customHeight="1" x14ac:dyDescent="0.15">
      <c r="A499" s="32">
        <v>32</v>
      </c>
      <c r="B499" s="33">
        <v>3271</v>
      </c>
      <c r="C499" s="34" t="s">
        <v>522</v>
      </c>
      <c r="D499" s="36"/>
      <c r="E499" s="29"/>
      <c r="F499" s="29"/>
      <c r="G499" s="37"/>
      <c r="H499" s="20"/>
      <c r="L499" s="21"/>
      <c r="M499" s="47"/>
      <c r="N499" s="48"/>
      <c r="O499" s="48"/>
      <c r="P499" s="49"/>
      <c r="Q499" s="4"/>
      <c r="R499" s="4"/>
      <c r="S499" s="23"/>
      <c r="T499" s="23"/>
      <c r="U499" s="4"/>
      <c r="V499" s="4"/>
      <c r="W499" s="41"/>
      <c r="X499" s="42"/>
      <c r="Y499" s="43"/>
      <c r="Z499" s="44"/>
      <c r="AA499" s="50"/>
      <c r="AB499" s="51"/>
      <c r="AC499" s="1085" t="s">
        <v>47</v>
      </c>
      <c r="AD499" s="1086"/>
      <c r="AE499" s="1086"/>
      <c r="AF499" s="1086"/>
      <c r="AG499" s="1086"/>
      <c r="AH499" s="35">
        <f>ROUND(I478,0)-AC503</f>
        <v>150</v>
      </c>
      <c r="AI499" s="31"/>
    </row>
    <row r="500" spans="1:35" ht="17.100000000000001" customHeight="1" x14ac:dyDescent="0.15">
      <c r="A500" s="32">
        <v>32</v>
      </c>
      <c r="B500" s="33">
        <v>3272</v>
      </c>
      <c r="C500" s="34" t="s">
        <v>523</v>
      </c>
      <c r="D500" s="36"/>
      <c r="E500" s="29"/>
      <c r="F500" s="29"/>
      <c r="G500" s="37"/>
      <c r="H500" s="20"/>
      <c r="L500" s="21"/>
      <c r="M500" s="20"/>
      <c r="P500" s="21"/>
      <c r="Q500" s="20"/>
      <c r="R500" s="23"/>
      <c r="S500" s="4"/>
      <c r="T500" s="4"/>
      <c r="U500" s="4"/>
      <c r="V500" s="4"/>
      <c r="W500" s="21"/>
      <c r="X500" s="1172" t="s">
        <v>15</v>
      </c>
      <c r="Y500" s="25" t="s">
        <v>16</v>
      </c>
      <c r="Z500" s="26" t="s">
        <v>17</v>
      </c>
      <c r="AA500" s="1170">
        <v>0.7</v>
      </c>
      <c r="AB500" s="1171"/>
      <c r="AC500" s="1088"/>
      <c r="AD500" s="1089"/>
      <c r="AE500" s="1089"/>
      <c r="AF500" s="1089"/>
      <c r="AG500" s="1089"/>
      <c r="AH500" s="35">
        <f>ROUND(I478*AA500,0)-AC503</f>
        <v>101</v>
      </c>
      <c r="AI500" s="31"/>
    </row>
    <row r="501" spans="1:35" ht="17.100000000000001" customHeight="1" x14ac:dyDescent="0.15">
      <c r="A501" s="32">
        <v>32</v>
      </c>
      <c r="B501" s="33">
        <v>3721</v>
      </c>
      <c r="C501" s="34" t="s">
        <v>524</v>
      </c>
      <c r="D501" s="36"/>
      <c r="E501" s="29"/>
      <c r="F501" s="29"/>
      <c r="G501" s="37"/>
      <c r="H501" s="20"/>
      <c r="L501" s="21"/>
      <c r="M501" s="20"/>
      <c r="P501" s="21"/>
      <c r="Q501" s="24"/>
      <c r="R501" s="26"/>
      <c r="S501" s="25"/>
      <c r="T501" s="25"/>
      <c r="U501" s="25"/>
      <c r="V501" s="25"/>
      <c r="W501" s="38"/>
      <c r="X501" s="1173"/>
      <c r="Y501" s="25" t="s">
        <v>19</v>
      </c>
      <c r="Z501" s="26" t="s">
        <v>17</v>
      </c>
      <c r="AA501" s="1170">
        <v>0.5</v>
      </c>
      <c r="AB501" s="1171"/>
      <c r="AC501" s="1088"/>
      <c r="AD501" s="1089"/>
      <c r="AE501" s="1089"/>
      <c r="AF501" s="1089"/>
      <c r="AG501" s="1089"/>
      <c r="AH501" s="35">
        <f>ROUND(I478*AA501,0)-AC503</f>
        <v>68</v>
      </c>
      <c r="AI501" s="31"/>
    </row>
    <row r="502" spans="1:35" ht="17.100000000000001" customHeight="1" x14ac:dyDescent="0.15">
      <c r="A502" s="32">
        <v>32</v>
      </c>
      <c r="B502" s="33">
        <v>3273</v>
      </c>
      <c r="C502" s="34" t="s">
        <v>525</v>
      </c>
      <c r="D502" s="36"/>
      <c r="E502" s="29"/>
      <c r="F502" s="29"/>
      <c r="G502" s="37"/>
      <c r="H502" s="20"/>
      <c r="I502" s="2"/>
      <c r="J502" s="2"/>
      <c r="K502" s="2"/>
      <c r="L502" s="21"/>
      <c r="M502" s="20"/>
      <c r="N502" s="39"/>
      <c r="O502" s="4"/>
      <c r="P502" s="21"/>
      <c r="Q502" s="1085" t="s">
        <v>22</v>
      </c>
      <c r="R502" s="1086"/>
      <c r="S502" s="1086"/>
      <c r="T502" s="1086"/>
      <c r="U502" s="40"/>
      <c r="V502" s="40"/>
      <c r="W502" s="41"/>
      <c r="X502" s="42"/>
      <c r="Y502" s="43"/>
      <c r="Z502" s="44"/>
      <c r="AA502" s="45"/>
      <c r="AB502" s="46"/>
      <c r="AC502" s="1088"/>
      <c r="AD502" s="1089"/>
      <c r="AE502" s="1089"/>
      <c r="AF502" s="1089"/>
      <c r="AG502" s="1089"/>
      <c r="AH502" s="35">
        <f>ROUND(I478*V504,0)-AC503</f>
        <v>142</v>
      </c>
      <c r="AI502" s="31"/>
    </row>
    <row r="503" spans="1:35" ht="17.100000000000001" customHeight="1" x14ac:dyDescent="0.15">
      <c r="A503" s="32">
        <v>32</v>
      </c>
      <c r="B503" s="33">
        <v>3274</v>
      </c>
      <c r="C503" s="34" t="s">
        <v>526</v>
      </c>
      <c r="D503" s="36"/>
      <c r="E503" s="29"/>
      <c r="F503" s="29"/>
      <c r="G503" s="37"/>
      <c r="H503" s="20"/>
      <c r="I503" s="2"/>
      <c r="J503" s="2"/>
      <c r="K503" s="2"/>
      <c r="L503" s="21"/>
      <c r="M503" s="20"/>
      <c r="N503" s="39"/>
      <c r="O503" s="4"/>
      <c r="P503" s="21"/>
      <c r="Q503" s="1088"/>
      <c r="R503" s="1089"/>
      <c r="S503" s="1089"/>
      <c r="T503" s="1089"/>
      <c r="U503" s="23"/>
      <c r="V503" s="1158"/>
      <c r="W503" s="1159"/>
      <c r="X503" s="1172" t="s">
        <v>15</v>
      </c>
      <c r="Y503" s="25" t="s">
        <v>16</v>
      </c>
      <c r="Z503" s="26" t="s">
        <v>17</v>
      </c>
      <c r="AA503" s="1170">
        <v>0.7</v>
      </c>
      <c r="AB503" s="1171"/>
      <c r="AC503" s="1175">
        <f>AC395</f>
        <v>15</v>
      </c>
      <c r="AD503" s="1175"/>
      <c r="AE503" s="1176" t="s">
        <v>38</v>
      </c>
      <c r="AF503" s="1177"/>
      <c r="AG503" s="1178"/>
      <c r="AH503" s="35">
        <f>ROUND(ROUND(I478*V504,0)*AA503,0)-AC503</f>
        <v>95</v>
      </c>
      <c r="AI503" s="31"/>
    </row>
    <row r="504" spans="1:35" ht="17.100000000000001" customHeight="1" x14ac:dyDescent="0.15">
      <c r="A504" s="32">
        <v>32</v>
      </c>
      <c r="B504" s="33">
        <v>3722</v>
      </c>
      <c r="C504" s="34" t="s">
        <v>527</v>
      </c>
      <c r="D504" s="36"/>
      <c r="E504" s="29"/>
      <c r="F504" s="29"/>
      <c r="G504" s="37"/>
      <c r="H504" s="20"/>
      <c r="I504" s="2"/>
      <c r="J504" s="2"/>
      <c r="K504" s="2"/>
      <c r="L504" s="21"/>
      <c r="M504" s="24"/>
      <c r="N504" s="15"/>
      <c r="O504" s="25"/>
      <c r="P504" s="38"/>
      <c r="Q504" s="1122"/>
      <c r="R504" s="1123"/>
      <c r="S504" s="1123"/>
      <c r="T504" s="1123"/>
      <c r="U504" s="26" t="s">
        <v>17</v>
      </c>
      <c r="V504" s="1170">
        <v>0.95</v>
      </c>
      <c r="W504" s="1171"/>
      <c r="X504" s="1173"/>
      <c r="Y504" s="25" t="s">
        <v>19</v>
      </c>
      <c r="Z504" s="26" t="s">
        <v>17</v>
      </c>
      <c r="AA504" s="1170">
        <v>0.5</v>
      </c>
      <c r="AB504" s="1171"/>
      <c r="AC504" s="52"/>
      <c r="AD504" s="52"/>
      <c r="AE504" s="4"/>
      <c r="AF504" s="4"/>
      <c r="AG504" s="53"/>
      <c r="AH504" s="35">
        <f>ROUND(ROUND(I478*V504,0)*AA504,0)-AC503</f>
        <v>64</v>
      </c>
      <c r="AI504" s="31"/>
    </row>
    <row r="505" spans="1:35" ht="17.100000000000001" customHeight="1" x14ac:dyDescent="0.15">
      <c r="A505" s="32">
        <v>32</v>
      </c>
      <c r="B505" s="33">
        <v>3275</v>
      </c>
      <c r="C505" s="34" t="s">
        <v>528</v>
      </c>
      <c r="D505" s="36"/>
      <c r="E505" s="29"/>
      <c r="F505" s="29"/>
      <c r="G505" s="37"/>
      <c r="H505" s="20"/>
      <c r="I505" s="1129"/>
      <c r="J505" s="1129"/>
      <c r="L505" s="21"/>
      <c r="M505" s="1085" t="s">
        <v>26</v>
      </c>
      <c r="N505" s="1086"/>
      <c r="O505" s="1086"/>
      <c r="P505" s="1087"/>
      <c r="Q505" s="4"/>
      <c r="R505" s="4"/>
      <c r="S505" s="23"/>
      <c r="T505" s="23"/>
      <c r="U505" s="4"/>
      <c r="V505" s="4"/>
      <c r="W505" s="41"/>
      <c r="X505" s="42"/>
      <c r="Y505" s="43"/>
      <c r="Z505" s="44"/>
      <c r="AA505" s="45"/>
      <c r="AB505" s="46"/>
      <c r="AC505" s="54"/>
      <c r="AG505" s="53"/>
      <c r="AH505" s="35">
        <f>ROUND(I478*O510,0)-AC503</f>
        <v>144</v>
      </c>
      <c r="AI505" s="31"/>
    </row>
    <row r="506" spans="1:35" ht="17.100000000000001" customHeight="1" x14ac:dyDescent="0.15">
      <c r="A506" s="32">
        <v>32</v>
      </c>
      <c r="B506" s="33">
        <v>3276</v>
      </c>
      <c r="C506" s="34" t="s">
        <v>529</v>
      </c>
      <c r="D506" s="36"/>
      <c r="E506" s="29"/>
      <c r="F506" s="29"/>
      <c r="G506" s="37"/>
      <c r="H506" s="4"/>
      <c r="I506" s="39"/>
      <c r="J506" s="39"/>
      <c r="L506" s="21"/>
      <c r="M506" s="1088"/>
      <c r="N506" s="1089"/>
      <c r="O506" s="1089"/>
      <c r="P506" s="1090"/>
      <c r="Q506" s="20"/>
      <c r="R506" s="23"/>
      <c r="S506" s="4"/>
      <c r="T506" s="4"/>
      <c r="U506" s="4"/>
      <c r="V506" s="4"/>
      <c r="W506" s="21"/>
      <c r="X506" s="1172" t="s">
        <v>15</v>
      </c>
      <c r="Y506" s="25" t="s">
        <v>16</v>
      </c>
      <c r="Z506" s="26" t="s">
        <v>17</v>
      </c>
      <c r="AA506" s="1157">
        <v>0.7</v>
      </c>
      <c r="AB506" s="1179"/>
      <c r="AC506" s="36"/>
      <c r="AD506" s="58"/>
      <c r="AE506" s="58"/>
      <c r="AF506" s="58"/>
      <c r="AG506" s="29"/>
      <c r="AH506" s="35">
        <f>ROUND(ROUND(I478*O510,0)*AA506,0)-AC503</f>
        <v>96</v>
      </c>
      <c r="AI506" s="31"/>
    </row>
    <row r="507" spans="1:35" ht="17.100000000000001" customHeight="1" x14ac:dyDescent="0.15">
      <c r="A507" s="32">
        <v>32</v>
      </c>
      <c r="B507" s="33">
        <v>3723</v>
      </c>
      <c r="C507" s="34" t="s">
        <v>530</v>
      </c>
      <c r="D507" s="36"/>
      <c r="E507" s="29"/>
      <c r="F507" s="29"/>
      <c r="G507" s="37"/>
      <c r="H507" s="4"/>
      <c r="I507" s="39"/>
      <c r="J507" s="39"/>
      <c r="L507" s="21"/>
      <c r="M507" s="1088"/>
      <c r="N507" s="1089"/>
      <c r="O507" s="1089"/>
      <c r="P507" s="1090"/>
      <c r="Q507" s="24"/>
      <c r="R507" s="26"/>
      <c r="S507" s="25"/>
      <c r="T507" s="25"/>
      <c r="U507" s="25"/>
      <c r="V507" s="25"/>
      <c r="W507" s="38"/>
      <c r="X507" s="1173"/>
      <c r="Y507" s="25" t="s">
        <v>19</v>
      </c>
      <c r="Z507" s="26" t="s">
        <v>17</v>
      </c>
      <c r="AA507" s="1157">
        <v>0.5</v>
      </c>
      <c r="AB507" s="1179"/>
      <c r="AC507" s="36"/>
      <c r="AD507" s="58"/>
      <c r="AE507" s="58"/>
      <c r="AF507" s="58"/>
      <c r="AG507" s="29"/>
      <c r="AH507" s="35">
        <f>ROUND(ROUND(I478*O510,0)*AA507,0)-AC503</f>
        <v>65</v>
      </c>
      <c r="AI507" s="31"/>
    </row>
    <row r="508" spans="1:35" ht="17.100000000000001" customHeight="1" x14ac:dyDescent="0.15">
      <c r="A508" s="32">
        <v>32</v>
      </c>
      <c r="B508" s="33">
        <v>3277</v>
      </c>
      <c r="C508" s="34" t="s">
        <v>531</v>
      </c>
      <c r="D508" s="36"/>
      <c r="E508" s="29"/>
      <c r="F508" s="29"/>
      <c r="G508" s="37"/>
      <c r="H508" s="4"/>
      <c r="L508" s="21"/>
      <c r="M508" s="1088"/>
      <c r="N508" s="1089"/>
      <c r="O508" s="1089"/>
      <c r="P508" s="1090"/>
      <c r="Q508" s="1085" t="s">
        <v>22</v>
      </c>
      <c r="R508" s="1086"/>
      <c r="S508" s="1086"/>
      <c r="T508" s="1086"/>
      <c r="U508" s="40"/>
      <c r="V508" s="40"/>
      <c r="W508" s="41"/>
      <c r="X508" s="42"/>
      <c r="Y508" s="43"/>
      <c r="Z508" s="44"/>
      <c r="AA508" s="45"/>
      <c r="AB508" s="46"/>
      <c r="AC508" s="20"/>
      <c r="AD508" s="4"/>
      <c r="AE508" s="4"/>
      <c r="AF508" s="4"/>
      <c r="AG508" s="4"/>
      <c r="AH508" s="35">
        <f>ROUND(ROUND(I478*O510,0)*V510,0)-AC503</f>
        <v>136</v>
      </c>
      <c r="AI508" s="31"/>
    </row>
    <row r="509" spans="1:35" ht="17.100000000000001" customHeight="1" x14ac:dyDescent="0.15">
      <c r="A509" s="32">
        <v>32</v>
      </c>
      <c r="B509" s="33">
        <v>3278</v>
      </c>
      <c r="C509" s="34" t="s">
        <v>532</v>
      </c>
      <c r="D509" s="36"/>
      <c r="E509" s="29"/>
      <c r="F509" s="29"/>
      <c r="G509" s="37"/>
      <c r="H509" s="20"/>
      <c r="L509" s="21"/>
      <c r="M509" s="20"/>
      <c r="N509" s="39"/>
      <c r="O509" s="4"/>
      <c r="P509" s="21"/>
      <c r="Q509" s="1088"/>
      <c r="R509" s="1089"/>
      <c r="S509" s="1089"/>
      <c r="T509" s="1089"/>
      <c r="U509" s="23"/>
      <c r="V509" s="1158"/>
      <c r="W509" s="1159"/>
      <c r="X509" s="1172" t="s">
        <v>15</v>
      </c>
      <c r="Y509" s="25" t="s">
        <v>16</v>
      </c>
      <c r="Z509" s="26" t="s">
        <v>17</v>
      </c>
      <c r="AA509" s="1157">
        <v>0.7</v>
      </c>
      <c r="AB509" s="1179"/>
      <c r="AC509" s="36"/>
      <c r="AD509" s="4"/>
      <c r="AE509" s="4"/>
      <c r="AF509" s="4"/>
      <c r="AG509" s="29"/>
      <c r="AH509" s="35">
        <f>ROUND(ROUND(ROUND(I478*O510,0)*V510,0)*AA509,0)-AC503</f>
        <v>91</v>
      </c>
      <c r="AI509" s="31"/>
    </row>
    <row r="510" spans="1:35" ht="17.100000000000001" customHeight="1" x14ac:dyDescent="0.15">
      <c r="A510" s="32">
        <v>32</v>
      </c>
      <c r="B510" s="33">
        <v>3724</v>
      </c>
      <c r="C510" s="34" t="s">
        <v>533</v>
      </c>
      <c r="D510" s="56"/>
      <c r="E510" s="57"/>
      <c r="F510" s="57"/>
      <c r="G510" s="60"/>
      <c r="H510" s="24"/>
      <c r="I510" s="25"/>
      <c r="J510" s="25"/>
      <c r="K510" s="25"/>
      <c r="L510" s="38"/>
      <c r="M510" s="24"/>
      <c r="N510" s="26" t="s">
        <v>17</v>
      </c>
      <c r="O510" s="1180">
        <v>0.96499999999999997</v>
      </c>
      <c r="P510" s="1181"/>
      <c r="Q510" s="1122"/>
      <c r="R510" s="1123"/>
      <c r="S510" s="1123"/>
      <c r="T510" s="1123"/>
      <c r="U510" s="26" t="s">
        <v>17</v>
      </c>
      <c r="V510" s="1170">
        <v>0.95</v>
      </c>
      <c r="W510" s="1171"/>
      <c r="X510" s="1173"/>
      <c r="Y510" s="25" t="s">
        <v>19</v>
      </c>
      <c r="Z510" s="26" t="s">
        <v>17</v>
      </c>
      <c r="AA510" s="1157">
        <v>0.5</v>
      </c>
      <c r="AB510" s="1179"/>
      <c r="AC510" s="56"/>
      <c r="AD510" s="25"/>
      <c r="AE510" s="25"/>
      <c r="AF510" s="25"/>
      <c r="AG510" s="57"/>
      <c r="AH510" s="35">
        <f>ROUND(ROUND(ROUND(I478*O510,0)*V510,0)*AA510,0)-AC503</f>
        <v>61</v>
      </c>
      <c r="AI510" s="61"/>
    </row>
    <row r="511" spans="1:35" ht="17.100000000000001" customHeight="1" x14ac:dyDescent="0.15">
      <c r="A511" s="32">
        <v>32</v>
      </c>
      <c r="B511" s="33">
        <v>2251</v>
      </c>
      <c r="C511" s="34" t="s">
        <v>534</v>
      </c>
      <c r="D511" s="76"/>
      <c r="E511" s="77"/>
      <c r="F511" s="77"/>
      <c r="G511" s="78"/>
      <c r="H511" s="1085" t="s">
        <v>171</v>
      </c>
      <c r="I511" s="1086"/>
      <c r="J511" s="1086"/>
      <c r="K511" s="1086"/>
      <c r="L511" s="1087"/>
      <c r="M511" s="47"/>
      <c r="N511" s="48"/>
      <c r="O511" s="48"/>
      <c r="P511" s="49"/>
      <c r="Q511" s="40"/>
      <c r="R511" s="40"/>
      <c r="S511" s="65"/>
      <c r="T511" s="65"/>
      <c r="U511" s="40"/>
      <c r="V511" s="40"/>
      <c r="W511" s="41"/>
      <c r="X511" s="42"/>
      <c r="Y511" s="43"/>
      <c r="Z511" s="44"/>
      <c r="AA511" s="50"/>
      <c r="AB511" s="51"/>
      <c r="AC511" s="63"/>
      <c r="AD511" s="40"/>
      <c r="AE511" s="40"/>
      <c r="AF511" s="40"/>
      <c r="AG511" s="63"/>
      <c r="AH511" s="35">
        <f>ROUND(I514,0)</f>
        <v>135</v>
      </c>
      <c r="AI511" s="66"/>
    </row>
    <row r="512" spans="1:35" ht="17.100000000000001" customHeight="1" x14ac:dyDescent="0.15">
      <c r="A512" s="32">
        <v>32</v>
      </c>
      <c r="B512" s="33">
        <v>2252</v>
      </c>
      <c r="C512" s="34" t="s">
        <v>535</v>
      </c>
      <c r="D512" s="73"/>
      <c r="E512" s="74"/>
      <c r="F512" s="74"/>
      <c r="G512" s="75"/>
      <c r="H512" s="1088"/>
      <c r="I512" s="1089"/>
      <c r="J512" s="1089"/>
      <c r="K512" s="1089"/>
      <c r="L512" s="1090"/>
      <c r="M512" s="20"/>
      <c r="P512" s="21"/>
      <c r="Q512" s="20"/>
      <c r="R512" s="23"/>
      <c r="S512" s="4"/>
      <c r="T512" s="4"/>
      <c r="U512" s="4"/>
      <c r="V512" s="4"/>
      <c r="W512" s="21"/>
      <c r="X512" s="1172" t="s">
        <v>15</v>
      </c>
      <c r="Y512" s="25" t="s">
        <v>16</v>
      </c>
      <c r="Z512" s="26" t="s">
        <v>17</v>
      </c>
      <c r="AA512" s="1170">
        <v>0.7</v>
      </c>
      <c r="AB512" s="1171"/>
      <c r="AC512" s="29"/>
      <c r="AD512" s="4"/>
      <c r="AE512" s="4"/>
      <c r="AF512" s="4"/>
      <c r="AG512" s="29"/>
      <c r="AH512" s="35">
        <f>ROUND(I514*AA512,0)</f>
        <v>95</v>
      </c>
      <c r="AI512" s="31"/>
    </row>
    <row r="513" spans="1:35" ht="17.100000000000001" customHeight="1" x14ac:dyDescent="0.15">
      <c r="A513" s="32">
        <v>32</v>
      </c>
      <c r="B513" s="33">
        <v>2635</v>
      </c>
      <c r="C513" s="34" t="s">
        <v>536</v>
      </c>
      <c r="D513" s="73"/>
      <c r="E513" s="74"/>
      <c r="F513" s="74"/>
      <c r="G513" s="75"/>
      <c r="H513" s="1088"/>
      <c r="I513" s="1089"/>
      <c r="J513" s="1089"/>
      <c r="K513" s="1089"/>
      <c r="L513" s="1090"/>
      <c r="M513" s="20"/>
      <c r="P513" s="21"/>
      <c r="Q513" s="24"/>
      <c r="R513" s="26"/>
      <c r="S513" s="25"/>
      <c r="T513" s="25"/>
      <c r="U513" s="25"/>
      <c r="V513" s="25"/>
      <c r="W513" s="38"/>
      <c r="X513" s="1173"/>
      <c r="Y513" s="25" t="s">
        <v>19</v>
      </c>
      <c r="Z513" s="26" t="s">
        <v>17</v>
      </c>
      <c r="AA513" s="1170">
        <v>0.5</v>
      </c>
      <c r="AB513" s="1171"/>
      <c r="AC513" s="29"/>
      <c r="AD513" s="4"/>
      <c r="AE513" s="4"/>
      <c r="AF513" s="4"/>
      <c r="AG513" s="29"/>
      <c r="AH513" s="35">
        <f>ROUND(I514*AA513,0)</f>
        <v>68</v>
      </c>
      <c r="AI513" s="31"/>
    </row>
    <row r="514" spans="1:35" ht="17.100000000000001" customHeight="1" x14ac:dyDescent="0.15">
      <c r="A514" s="32">
        <v>32</v>
      </c>
      <c r="B514" s="33">
        <v>2253</v>
      </c>
      <c r="C514" s="34" t="s">
        <v>537</v>
      </c>
      <c r="D514" s="54"/>
      <c r="E514" s="53"/>
      <c r="F514" s="53"/>
      <c r="G514" s="59"/>
      <c r="H514" s="20"/>
      <c r="I514" s="1108">
        <v>135</v>
      </c>
      <c r="J514" s="1108"/>
      <c r="K514" s="4" t="s">
        <v>21</v>
      </c>
      <c r="L514" s="21"/>
      <c r="M514" s="20"/>
      <c r="N514" s="39"/>
      <c r="O514" s="4"/>
      <c r="P514" s="21"/>
      <c r="Q514" s="1085" t="s">
        <v>22</v>
      </c>
      <c r="R514" s="1086"/>
      <c r="S514" s="1086"/>
      <c r="T514" s="1086"/>
      <c r="U514" s="40"/>
      <c r="V514" s="40"/>
      <c r="W514" s="41"/>
      <c r="X514" s="42"/>
      <c r="Y514" s="43"/>
      <c r="Z514" s="44"/>
      <c r="AA514" s="45"/>
      <c r="AB514" s="46"/>
      <c r="AC514" s="29"/>
      <c r="AE514" s="4"/>
      <c r="AF514" s="4"/>
      <c r="AG514" s="29"/>
      <c r="AH514" s="35">
        <f>ROUND(I514*V516,0)</f>
        <v>128</v>
      </c>
      <c r="AI514" s="31"/>
    </row>
    <row r="515" spans="1:35" ht="17.100000000000001" customHeight="1" x14ac:dyDescent="0.15">
      <c r="A515" s="32">
        <v>32</v>
      </c>
      <c r="B515" s="33">
        <v>2254</v>
      </c>
      <c r="C515" s="34" t="s">
        <v>538</v>
      </c>
      <c r="D515" s="54"/>
      <c r="E515" s="53"/>
      <c r="F515" s="53"/>
      <c r="G515" s="59"/>
      <c r="H515" s="20"/>
      <c r="I515" s="2"/>
      <c r="J515" s="2"/>
      <c r="K515" s="2"/>
      <c r="L515" s="21"/>
      <c r="M515" s="20"/>
      <c r="N515" s="39"/>
      <c r="O515" s="4"/>
      <c r="P515" s="21"/>
      <c r="Q515" s="1088"/>
      <c r="R515" s="1089"/>
      <c r="S515" s="1089"/>
      <c r="T515" s="1089"/>
      <c r="U515" s="23"/>
      <c r="V515" s="1158"/>
      <c r="W515" s="1159"/>
      <c r="X515" s="1172" t="s">
        <v>15</v>
      </c>
      <c r="Y515" s="25" t="s">
        <v>16</v>
      </c>
      <c r="Z515" s="26" t="s">
        <v>17</v>
      </c>
      <c r="AA515" s="1170">
        <v>0.7</v>
      </c>
      <c r="AB515" s="1171"/>
      <c r="AC515" s="29"/>
      <c r="AE515" s="4"/>
      <c r="AF515" s="4"/>
      <c r="AG515" s="29"/>
      <c r="AH515" s="35">
        <f>ROUND(ROUND(I514*V516,0)*AA515,0)</f>
        <v>90</v>
      </c>
      <c r="AI515" s="31"/>
    </row>
    <row r="516" spans="1:35" ht="17.100000000000001" customHeight="1" x14ac:dyDescent="0.15">
      <c r="A516" s="32">
        <v>32</v>
      </c>
      <c r="B516" s="33">
        <v>2636</v>
      </c>
      <c r="C516" s="34" t="s">
        <v>539</v>
      </c>
      <c r="D516" s="54"/>
      <c r="E516" s="53"/>
      <c r="F516" s="53"/>
      <c r="G516" s="59"/>
      <c r="H516" s="20"/>
      <c r="I516" s="2"/>
      <c r="J516" s="2"/>
      <c r="K516" s="2"/>
      <c r="L516" s="21"/>
      <c r="M516" s="24"/>
      <c r="N516" s="15"/>
      <c r="O516" s="25"/>
      <c r="P516" s="38"/>
      <c r="Q516" s="1122"/>
      <c r="R516" s="1123"/>
      <c r="S516" s="1123"/>
      <c r="T516" s="1123"/>
      <c r="U516" s="26" t="s">
        <v>17</v>
      </c>
      <c r="V516" s="1170">
        <v>0.95</v>
      </c>
      <c r="W516" s="1171"/>
      <c r="X516" s="1173"/>
      <c r="Y516" s="25" t="s">
        <v>19</v>
      </c>
      <c r="Z516" s="26" t="s">
        <v>17</v>
      </c>
      <c r="AA516" s="1170">
        <v>0.5</v>
      </c>
      <c r="AB516" s="1171"/>
      <c r="AC516" s="29"/>
      <c r="AE516" s="4"/>
      <c r="AF516" s="4"/>
      <c r="AG516" s="29"/>
      <c r="AH516" s="35">
        <f>ROUND(ROUND(I514*V516,0)*AA516,0)</f>
        <v>64</v>
      </c>
      <c r="AI516" s="31"/>
    </row>
    <row r="517" spans="1:35" ht="17.100000000000001" customHeight="1" x14ac:dyDescent="0.15">
      <c r="A517" s="32">
        <v>32</v>
      </c>
      <c r="B517" s="33">
        <v>2255</v>
      </c>
      <c r="C517" s="34" t="s">
        <v>540</v>
      </c>
      <c r="D517" s="54"/>
      <c r="E517" s="53"/>
      <c r="F517" s="53"/>
      <c r="G517" s="59"/>
      <c r="H517" s="20"/>
      <c r="I517" s="2"/>
      <c r="J517" s="2"/>
      <c r="K517" s="2"/>
      <c r="L517" s="21"/>
      <c r="M517" s="1085" t="s">
        <v>26</v>
      </c>
      <c r="N517" s="1086"/>
      <c r="O517" s="1086"/>
      <c r="P517" s="1087"/>
      <c r="Q517" s="4"/>
      <c r="R517" s="4"/>
      <c r="S517" s="23"/>
      <c r="T517" s="23"/>
      <c r="U517" s="4"/>
      <c r="V517" s="4"/>
      <c r="W517" s="41"/>
      <c r="X517" s="42"/>
      <c r="Y517" s="43"/>
      <c r="Z517" s="44"/>
      <c r="AA517" s="45"/>
      <c r="AB517" s="46"/>
      <c r="AC517" s="29"/>
      <c r="AD517" s="4"/>
      <c r="AE517" s="4"/>
      <c r="AF517" s="4"/>
      <c r="AG517" s="29"/>
      <c r="AH517" s="35">
        <f>ROUND(I514*O522,0)</f>
        <v>130</v>
      </c>
      <c r="AI517" s="31"/>
    </row>
    <row r="518" spans="1:35" ht="17.100000000000001" customHeight="1" x14ac:dyDescent="0.15">
      <c r="A518" s="32">
        <v>32</v>
      </c>
      <c r="B518" s="33">
        <v>2256</v>
      </c>
      <c r="C518" s="34" t="s">
        <v>541</v>
      </c>
      <c r="D518" s="54"/>
      <c r="E518" s="53"/>
      <c r="F518" s="53"/>
      <c r="G518" s="59"/>
      <c r="H518" s="4"/>
      <c r="I518" s="39"/>
      <c r="J518" s="39"/>
      <c r="L518" s="21"/>
      <c r="M518" s="1088"/>
      <c r="N518" s="1089"/>
      <c r="O518" s="1089"/>
      <c r="P518" s="1090"/>
      <c r="Q518" s="20"/>
      <c r="R518" s="23"/>
      <c r="S518" s="4"/>
      <c r="T518" s="4"/>
      <c r="U518" s="4"/>
      <c r="V518" s="4"/>
      <c r="W518" s="21"/>
      <c r="X518" s="1172" t="s">
        <v>15</v>
      </c>
      <c r="Y518" s="25" t="s">
        <v>16</v>
      </c>
      <c r="Z518" s="26" t="s">
        <v>17</v>
      </c>
      <c r="AA518" s="1157">
        <v>0.7</v>
      </c>
      <c r="AB518" s="1179"/>
      <c r="AC518" s="29"/>
      <c r="AD518" s="4"/>
      <c r="AE518" s="4"/>
      <c r="AF518" s="4"/>
      <c r="AG518" s="29"/>
      <c r="AH518" s="35">
        <f>ROUND(ROUND(I514*O522,0)*AA518,0)</f>
        <v>91</v>
      </c>
      <c r="AI518" s="31"/>
    </row>
    <row r="519" spans="1:35" ht="17.100000000000001" customHeight="1" x14ac:dyDescent="0.15">
      <c r="A519" s="32">
        <v>32</v>
      </c>
      <c r="B519" s="33">
        <v>2637</v>
      </c>
      <c r="C519" s="34" t="s">
        <v>542</v>
      </c>
      <c r="D519" s="54"/>
      <c r="E519" s="53"/>
      <c r="F519" s="53"/>
      <c r="G519" s="59"/>
      <c r="H519" s="4"/>
      <c r="I519" s="39"/>
      <c r="J519" s="39"/>
      <c r="L519" s="21"/>
      <c r="M519" s="1088"/>
      <c r="N519" s="1089"/>
      <c r="O519" s="1089"/>
      <c r="P519" s="1090"/>
      <c r="Q519" s="24"/>
      <c r="R519" s="26"/>
      <c r="S519" s="25"/>
      <c r="T519" s="25"/>
      <c r="U519" s="25"/>
      <c r="V519" s="25"/>
      <c r="W519" s="38"/>
      <c r="X519" s="1173"/>
      <c r="Y519" s="25" t="s">
        <v>19</v>
      </c>
      <c r="Z519" s="26" t="s">
        <v>17</v>
      </c>
      <c r="AA519" s="1157">
        <v>0.5</v>
      </c>
      <c r="AB519" s="1179"/>
      <c r="AC519" s="29"/>
      <c r="AD519" s="4"/>
      <c r="AE519" s="4"/>
      <c r="AF519" s="4"/>
      <c r="AG519" s="29"/>
      <c r="AH519" s="35">
        <f>ROUND(ROUND(I514*O522,0)*AA519,0)</f>
        <v>65</v>
      </c>
      <c r="AI519" s="31"/>
    </row>
    <row r="520" spans="1:35" ht="17.100000000000001" customHeight="1" x14ac:dyDescent="0.15">
      <c r="A520" s="32">
        <v>32</v>
      </c>
      <c r="B520" s="33">
        <v>2257</v>
      </c>
      <c r="C520" s="34" t="s">
        <v>543</v>
      </c>
      <c r="D520" s="54"/>
      <c r="E520" s="53"/>
      <c r="F520" s="53"/>
      <c r="G520" s="59"/>
      <c r="H520" s="4"/>
      <c r="L520" s="21"/>
      <c r="M520" s="1088"/>
      <c r="N520" s="1089"/>
      <c r="O520" s="1089"/>
      <c r="P520" s="1090"/>
      <c r="Q520" s="1085" t="s">
        <v>22</v>
      </c>
      <c r="R520" s="1086"/>
      <c r="S520" s="1086"/>
      <c r="T520" s="1086"/>
      <c r="U520" s="40"/>
      <c r="V520" s="40"/>
      <c r="W520" s="41"/>
      <c r="X520" s="42"/>
      <c r="Y520" s="43"/>
      <c r="Z520" s="44"/>
      <c r="AA520" s="45"/>
      <c r="AB520" s="46"/>
      <c r="AC520" s="29"/>
      <c r="AD520" s="4"/>
      <c r="AE520" s="4"/>
      <c r="AF520" s="4"/>
      <c r="AG520" s="29"/>
      <c r="AH520" s="35">
        <f>ROUND(ROUND(I514*O522,0)*V522,0)</f>
        <v>124</v>
      </c>
      <c r="AI520" s="31"/>
    </row>
    <row r="521" spans="1:35" ht="17.100000000000001" customHeight="1" x14ac:dyDescent="0.15">
      <c r="A521" s="32">
        <v>32</v>
      </c>
      <c r="B521" s="33">
        <v>2258</v>
      </c>
      <c r="C521" s="34" t="s">
        <v>544</v>
      </c>
      <c r="D521" s="54"/>
      <c r="E521" s="53"/>
      <c r="F521" s="53"/>
      <c r="G521" s="59"/>
      <c r="H521" s="20"/>
      <c r="L521" s="21"/>
      <c r="M521" s="20"/>
      <c r="N521" s="39"/>
      <c r="O521" s="4"/>
      <c r="P521" s="21"/>
      <c r="Q521" s="1088"/>
      <c r="R521" s="1089"/>
      <c r="S521" s="1089"/>
      <c r="T521" s="1089"/>
      <c r="U521" s="23"/>
      <c r="V521" s="1158"/>
      <c r="W521" s="1159"/>
      <c r="X521" s="1172" t="s">
        <v>15</v>
      </c>
      <c r="Y521" s="25" t="s">
        <v>16</v>
      </c>
      <c r="Z521" s="26" t="s">
        <v>17</v>
      </c>
      <c r="AA521" s="1157">
        <v>0.7</v>
      </c>
      <c r="AB521" s="1179"/>
      <c r="AC521" s="29"/>
      <c r="AD521" s="4"/>
      <c r="AE521" s="4"/>
      <c r="AF521" s="4"/>
      <c r="AG521" s="29"/>
      <c r="AH521" s="35">
        <f>ROUND(ROUND(ROUND(I514*O522,0)*V522,0)*AA521,0)</f>
        <v>87</v>
      </c>
      <c r="AI521" s="31"/>
    </row>
    <row r="522" spans="1:35" ht="17.100000000000001" customHeight="1" x14ac:dyDescent="0.15">
      <c r="A522" s="32">
        <v>32</v>
      </c>
      <c r="B522" s="33">
        <v>2638</v>
      </c>
      <c r="C522" s="34" t="s">
        <v>545</v>
      </c>
      <c r="D522" s="54"/>
      <c r="E522" s="53"/>
      <c r="F522" s="53"/>
      <c r="G522" s="59"/>
      <c r="H522" s="20"/>
      <c r="L522" s="21"/>
      <c r="M522" s="24"/>
      <c r="N522" s="26" t="s">
        <v>17</v>
      </c>
      <c r="O522" s="1180">
        <v>0.96499999999999997</v>
      </c>
      <c r="P522" s="1181"/>
      <c r="Q522" s="1122"/>
      <c r="R522" s="1123"/>
      <c r="S522" s="1123"/>
      <c r="T522" s="1123"/>
      <c r="U522" s="26" t="s">
        <v>17</v>
      </c>
      <c r="V522" s="1170">
        <v>0.95</v>
      </c>
      <c r="W522" s="1171"/>
      <c r="X522" s="1173"/>
      <c r="Y522" s="25" t="s">
        <v>19</v>
      </c>
      <c r="Z522" s="26" t="s">
        <v>17</v>
      </c>
      <c r="AA522" s="1157">
        <v>0.5</v>
      </c>
      <c r="AB522" s="1179"/>
      <c r="AC522" s="29"/>
      <c r="AD522" s="4"/>
      <c r="AE522" s="4"/>
      <c r="AF522" s="4"/>
      <c r="AG522" s="29"/>
      <c r="AH522" s="35">
        <f>ROUND(ROUND(ROUND(I514*O522,0)*V522,0)*AA522,0)</f>
        <v>62</v>
      </c>
      <c r="AI522" s="31"/>
    </row>
    <row r="523" spans="1:35" ht="17.100000000000001" customHeight="1" x14ac:dyDescent="0.15">
      <c r="A523" s="32">
        <v>32</v>
      </c>
      <c r="B523" s="33">
        <v>3281</v>
      </c>
      <c r="C523" s="34" t="s">
        <v>546</v>
      </c>
      <c r="D523" s="36"/>
      <c r="E523" s="29"/>
      <c r="F523" s="29"/>
      <c r="G523" s="37"/>
      <c r="H523" s="20"/>
      <c r="L523" s="21"/>
      <c r="M523" s="47"/>
      <c r="N523" s="48"/>
      <c r="O523" s="48"/>
      <c r="P523" s="49"/>
      <c r="Q523" s="4"/>
      <c r="R523" s="4"/>
      <c r="S523" s="23"/>
      <c r="T523" s="23"/>
      <c r="U523" s="4"/>
      <c r="V523" s="4"/>
      <c r="W523" s="41"/>
      <c r="X523" s="42"/>
      <c r="Y523" s="43"/>
      <c r="Z523" s="44"/>
      <c r="AA523" s="50"/>
      <c r="AB523" s="51"/>
      <c r="AC523" s="1085" t="s">
        <v>33</v>
      </c>
      <c r="AD523" s="1086"/>
      <c r="AE523" s="1086"/>
      <c r="AF523" s="1086"/>
      <c r="AG523" s="1086"/>
      <c r="AH523" s="35">
        <f>ROUND(I514,0)-AC527</f>
        <v>128</v>
      </c>
      <c r="AI523" s="31"/>
    </row>
    <row r="524" spans="1:35" ht="17.100000000000001" customHeight="1" x14ac:dyDescent="0.15">
      <c r="A524" s="32">
        <v>32</v>
      </c>
      <c r="B524" s="33">
        <v>3282</v>
      </c>
      <c r="C524" s="34" t="s">
        <v>547</v>
      </c>
      <c r="D524" s="36"/>
      <c r="E524" s="29"/>
      <c r="F524" s="29"/>
      <c r="G524" s="37"/>
      <c r="H524" s="20"/>
      <c r="L524" s="21"/>
      <c r="M524" s="20"/>
      <c r="P524" s="21"/>
      <c r="Q524" s="20"/>
      <c r="R524" s="23"/>
      <c r="S524" s="4"/>
      <c r="T524" s="4"/>
      <c r="U524" s="4"/>
      <c r="V524" s="4"/>
      <c r="W524" s="21"/>
      <c r="X524" s="1172" t="s">
        <v>15</v>
      </c>
      <c r="Y524" s="25" t="s">
        <v>16</v>
      </c>
      <c r="Z524" s="26" t="s">
        <v>17</v>
      </c>
      <c r="AA524" s="1170">
        <v>0.7</v>
      </c>
      <c r="AB524" s="1171"/>
      <c r="AC524" s="1088"/>
      <c r="AD524" s="1089"/>
      <c r="AE524" s="1089"/>
      <c r="AF524" s="1089"/>
      <c r="AG524" s="1089"/>
      <c r="AH524" s="35">
        <f>ROUND(I514*AA524,0)-AC527</f>
        <v>88</v>
      </c>
      <c r="AI524" s="31"/>
    </row>
    <row r="525" spans="1:35" ht="17.100000000000001" customHeight="1" x14ac:dyDescent="0.15">
      <c r="A525" s="32">
        <v>32</v>
      </c>
      <c r="B525" s="33">
        <v>3749</v>
      </c>
      <c r="C525" s="34" t="s">
        <v>548</v>
      </c>
      <c r="D525" s="36"/>
      <c r="E525" s="29"/>
      <c r="F525" s="29"/>
      <c r="G525" s="37"/>
      <c r="H525" s="20"/>
      <c r="L525" s="21"/>
      <c r="M525" s="20"/>
      <c r="P525" s="21"/>
      <c r="Q525" s="24"/>
      <c r="R525" s="26"/>
      <c r="S525" s="25"/>
      <c r="T525" s="25"/>
      <c r="U525" s="25"/>
      <c r="V525" s="25"/>
      <c r="W525" s="38"/>
      <c r="X525" s="1173"/>
      <c r="Y525" s="25" t="s">
        <v>19</v>
      </c>
      <c r="Z525" s="26" t="s">
        <v>17</v>
      </c>
      <c r="AA525" s="1170">
        <v>0.5</v>
      </c>
      <c r="AB525" s="1171"/>
      <c r="AC525" s="1088"/>
      <c r="AD525" s="1089"/>
      <c r="AE525" s="1089"/>
      <c r="AF525" s="1089"/>
      <c r="AG525" s="1089"/>
      <c r="AH525" s="35">
        <f>ROUND(I514*AA525,0)-AC527</f>
        <v>61</v>
      </c>
      <c r="AI525" s="31"/>
    </row>
    <row r="526" spans="1:35" ht="17.100000000000001" customHeight="1" x14ac:dyDescent="0.15">
      <c r="A526" s="32">
        <v>32</v>
      </c>
      <c r="B526" s="33">
        <v>3283</v>
      </c>
      <c r="C526" s="34" t="s">
        <v>549</v>
      </c>
      <c r="D526" s="36"/>
      <c r="E526" s="29"/>
      <c r="F526" s="29"/>
      <c r="G526" s="37"/>
      <c r="H526" s="20"/>
      <c r="I526" s="2"/>
      <c r="J526" s="2"/>
      <c r="K526" s="2"/>
      <c r="L526" s="21"/>
      <c r="M526" s="20"/>
      <c r="N526" s="39"/>
      <c r="O526" s="4"/>
      <c r="P526" s="21"/>
      <c r="Q526" s="1085" t="s">
        <v>22</v>
      </c>
      <c r="R526" s="1086"/>
      <c r="S526" s="1086"/>
      <c r="T526" s="1086"/>
      <c r="U526" s="40"/>
      <c r="V526" s="40"/>
      <c r="W526" s="41"/>
      <c r="X526" s="42"/>
      <c r="Y526" s="43"/>
      <c r="Z526" s="44"/>
      <c r="AA526" s="45"/>
      <c r="AB526" s="46"/>
      <c r="AC526" s="1088"/>
      <c r="AD526" s="1089"/>
      <c r="AE526" s="1089"/>
      <c r="AF526" s="1089"/>
      <c r="AG526" s="1089"/>
      <c r="AH526" s="35">
        <f>ROUND(I514*V528,0)-AC527</f>
        <v>121</v>
      </c>
      <c r="AI526" s="31"/>
    </row>
    <row r="527" spans="1:35" ht="17.100000000000001" customHeight="1" x14ac:dyDescent="0.15">
      <c r="A527" s="32">
        <v>32</v>
      </c>
      <c r="B527" s="33">
        <v>3284</v>
      </c>
      <c r="C527" s="34" t="s">
        <v>550</v>
      </c>
      <c r="D527" s="36"/>
      <c r="E527" s="29"/>
      <c r="F527" s="29"/>
      <c r="G527" s="37"/>
      <c r="H527" s="20"/>
      <c r="I527" s="2"/>
      <c r="J527" s="2"/>
      <c r="K527" s="2"/>
      <c r="L527" s="21"/>
      <c r="M527" s="20"/>
      <c r="N527" s="39"/>
      <c r="O527" s="4"/>
      <c r="P527" s="21"/>
      <c r="Q527" s="1088"/>
      <c r="R527" s="1089"/>
      <c r="S527" s="1089"/>
      <c r="T527" s="1089"/>
      <c r="U527" s="23"/>
      <c r="V527" s="1158"/>
      <c r="W527" s="1159"/>
      <c r="X527" s="1172" t="s">
        <v>15</v>
      </c>
      <c r="Y527" s="25" t="s">
        <v>16</v>
      </c>
      <c r="Z527" s="26" t="s">
        <v>17</v>
      </c>
      <c r="AA527" s="1170">
        <v>0.7</v>
      </c>
      <c r="AB527" s="1171"/>
      <c r="AC527" s="1175">
        <f>AC383</f>
        <v>7</v>
      </c>
      <c r="AD527" s="1175"/>
      <c r="AE527" s="1176" t="s">
        <v>38</v>
      </c>
      <c r="AF527" s="1177"/>
      <c r="AG527" s="1178"/>
      <c r="AH527" s="35">
        <f>ROUND(ROUND(I514*V528,0)*AA527,0)-AC527</f>
        <v>83</v>
      </c>
      <c r="AI527" s="31"/>
    </row>
    <row r="528" spans="1:35" ht="17.100000000000001" customHeight="1" x14ac:dyDescent="0.15">
      <c r="A528" s="32">
        <v>32</v>
      </c>
      <c r="B528" s="33">
        <v>3750</v>
      </c>
      <c r="C528" s="34" t="s">
        <v>551</v>
      </c>
      <c r="D528" s="36"/>
      <c r="E528" s="29"/>
      <c r="F528" s="29"/>
      <c r="G528" s="37"/>
      <c r="H528" s="20"/>
      <c r="I528" s="2"/>
      <c r="J528" s="2"/>
      <c r="K528" s="2"/>
      <c r="L528" s="21"/>
      <c r="M528" s="24"/>
      <c r="N528" s="15"/>
      <c r="O528" s="25"/>
      <c r="P528" s="38"/>
      <c r="Q528" s="1122"/>
      <c r="R528" s="1123"/>
      <c r="S528" s="1123"/>
      <c r="T528" s="1123"/>
      <c r="U528" s="26" t="s">
        <v>17</v>
      </c>
      <c r="V528" s="1170">
        <v>0.95</v>
      </c>
      <c r="W528" s="1171"/>
      <c r="X528" s="1173"/>
      <c r="Y528" s="25" t="s">
        <v>19</v>
      </c>
      <c r="Z528" s="26" t="s">
        <v>17</v>
      </c>
      <c r="AA528" s="1170">
        <v>0.5</v>
      </c>
      <c r="AB528" s="1171"/>
      <c r="AC528" s="52"/>
      <c r="AD528" s="52"/>
      <c r="AE528" s="4"/>
      <c r="AF528" s="4"/>
      <c r="AG528" s="53"/>
      <c r="AH528" s="35">
        <f>ROUND(ROUND(I514*V528,0)*AA528,0)-AC527</f>
        <v>57</v>
      </c>
      <c r="AI528" s="31"/>
    </row>
    <row r="529" spans="1:35" ht="17.100000000000001" customHeight="1" x14ac:dyDescent="0.15">
      <c r="A529" s="32">
        <v>32</v>
      </c>
      <c r="B529" s="33">
        <v>3285</v>
      </c>
      <c r="C529" s="34" t="s">
        <v>552</v>
      </c>
      <c r="D529" s="36"/>
      <c r="E529" s="29"/>
      <c r="F529" s="29"/>
      <c r="G529" s="37"/>
      <c r="H529" s="20"/>
      <c r="I529" s="1129"/>
      <c r="J529" s="1129"/>
      <c r="L529" s="21"/>
      <c r="M529" s="1085" t="s">
        <v>26</v>
      </c>
      <c r="N529" s="1086"/>
      <c r="O529" s="1086"/>
      <c r="P529" s="1087"/>
      <c r="Q529" s="4"/>
      <c r="R529" s="4"/>
      <c r="S529" s="23"/>
      <c r="T529" s="23"/>
      <c r="U529" s="4"/>
      <c r="V529" s="4"/>
      <c r="W529" s="41"/>
      <c r="X529" s="42"/>
      <c r="Y529" s="43"/>
      <c r="Z529" s="44"/>
      <c r="AA529" s="45"/>
      <c r="AB529" s="46"/>
      <c r="AC529" s="54"/>
      <c r="AG529" s="53"/>
      <c r="AH529" s="35">
        <f>ROUND(I514*O534,0)-AC527</f>
        <v>123</v>
      </c>
      <c r="AI529" s="31"/>
    </row>
    <row r="530" spans="1:35" ht="17.100000000000001" customHeight="1" x14ac:dyDescent="0.15">
      <c r="A530" s="32">
        <v>32</v>
      </c>
      <c r="B530" s="33">
        <v>3286</v>
      </c>
      <c r="C530" s="34" t="s">
        <v>553</v>
      </c>
      <c r="D530" s="36"/>
      <c r="E530" s="29"/>
      <c r="F530" s="29"/>
      <c r="G530" s="37"/>
      <c r="H530" s="4"/>
      <c r="I530" s="39"/>
      <c r="J530" s="39"/>
      <c r="L530" s="21"/>
      <c r="M530" s="1088"/>
      <c r="N530" s="1089"/>
      <c r="O530" s="1089"/>
      <c r="P530" s="1090"/>
      <c r="Q530" s="20"/>
      <c r="R530" s="23"/>
      <c r="S530" s="4"/>
      <c r="T530" s="4"/>
      <c r="U530" s="4"/>
      <c r="V530" s="4"/>
      <c r="W530" s="21"/>
      <c r="X530" s="1172" t="s">
        <v>15</v>
      </c>
      <c r="Y530" s="25" t="s">
        <v>16</v>
      </c>
      <c r="Z530" s="26" t="s">
        <v>17</v>
      </c>
      <c r="AA530" s="1157">
        <v>0.7</v>
      </c>
      <c r="AB530" s="1179"/>
      <c r="AC530" s="55"/>
      <c r="AG530" s="29"/>
      <c r="AH530" s="35">
        <f>ROUND(ROUND(I514*O534,0)*AA530,0)-AC527</f>
        <v>84</v>
      </c>
      <c r="AI530" s="31"/>
    </row>
    <row r="531" spans="1:35" ht="17.100000000000001" customHeight="1" x14ac:dyDescent="0.15">
      <c r="A531" s="32">
        <v>32</v>
      </c>
      <c r="B531" s="33">
        <v>3751</v>
      </c>
      <c r="C531" s="34" t="s">
        <v>554</v>
      </c>
      <c r="D531" s="36"/>
      <c r="E531" s="29"/>
      <c r="F531" s="29"/>
      <c r="G531" s="37"/>
      <c r="H531" s="4"/>
      <c r="I531" s="39"/>
      <c r="J531" s="39"/>
      <c r="L531" s="21"/>
      <c r="M531" s="1088"/>
      <c r="N531" s="1089"/>
      <c r="O531" s="1089"/>
      <c r="P531" s="1090"/>
      <c r="Q531" s="24"/>
      <c r="R531" s="26"/>
      <c r="S531" s="25"/>
      <c r="T531" s="25"/>
      <c r="U531" s="25"/>
      <c r="V531" s="25"/>
      <c r="W531" s="38"/>
      <c r="X531" s="1173"/>
      <c r="Y531" s="25" t="s">
        <v>19</v>
      </c>
      <c r="Z531" s="26" t="s">
        <v>17</v>
      </c>
      <c r="AA531" s="1157">
        <v>0.5</v>
      </c>
      <c r="AB531" s="1179"/>
      <c r="AC531" s="55"/>
      <c r="AG531" s="29"/>
      <c r="AH531" s="35">
        <f>ROUND(ROUND(I514*O534,0)*AA531,0)-AC527</f>
        <v>58</v>
      </c>
      <c r="AI531" s="31"/>
    </row>
    <row r="532" spans="1:35" ht="17.100000000000001" customHeight="1" x14ac:dyDescent="0.15">
      <c r="A532" s="32">
        <v>32</v>
      </c>
      <c r="B532" s="33">
        <v>3287</v>
      </c>
      <c r="C532" s="34" t="s">
        <v>555</v>
      </c>
      <c r="D532" s="36"/>
      <c r="E532" s="29"/>
      <c r="F532" s="29"/>
      <c r="G532" s="37"/>
      <c r="H532" s="4"/>
      <c r="L532" s="21"/>
      <c r="M532" s="1088"/>
      <c r="N532" s="1089"/>
      <c r="O532" s="1089"/>
      <c r="P532" s="1090"/>
      <c r="Q532" s="1085" t="s">
        <v>22</v>
      </c>
      <c r="R532" s="1086"/>
      <c r="S532" s="1086"/>
      <c r="T532" s="1086"/>
      <c r="U532" s="40"/>
      <c r="V532" s="40"/>
      <c r="W532" s="41"/>
      <c r="X532" s="42"/>
      <c r="Y532" s="43"/>
      <c r="Z532" s="44"/>
      <c r="AA532" s="45"/>
      <c r="AB532" s="46"/>
      <c r="AC532" s="20"/>
      <c r="AD532" s="4"/>
      <c r="AE532" s="4"/>
      <c r="AF532" s="4"/>
      <c r="AG532" s="4"/>
      <c r="AH532" s="35">
        <f>ROUND(ROUND(I514*O534,0)*V534,0)-AC527</f>
        <v>117</v>
      </c>
      <c r="AI532" s="31"/>
    </row>
    <row r="533" spans="1:35" ht="17.100000000000001" customHeight="1" x14ac:dyDescent="0.15">
      <c r="A533" s="32">
        <v>32</v>
      </c>
      <c r="B533" s="33">
        <v>3288</v>
      </c>
      <c r="C533" s="34" t="s">
        <v>556</v>
      </c>
      <c r="D533" s="36"/>
      <c r="E533" s="29"/>
      <c r="F533" s="29"/>
      <c r="G533" s="37"/>
      <c r="H533" s="20"/>
      <c r="L533" s="21"/>
      <c r="M533" s="20"/>
      <c r="N533" s="39"/>
      <c r="O533" s="4"/>
      <c r="P533" s="21"/>
      <c r="Q533" s="1088"/>
      <c r="R533" s="1089"/>
      <c r="S533" s="1089"/>
      <c r="T533" s="1089"/>
      <c r="U533" s="23"/>
      <c r="V533" s="1158"/>
      <c r="W533" s="1159"/>
      <c r="X533" s="1172" t="s">
        <v>15</v>
      </c>
      <c r="Y533" s="25" t="s">
        <v>16</v>
      </c>
      <c r="Z533" s="26" t="s">
        <v>17</v>
      </c>
      <c r="AA533" s="1157">
        <v>0.7</v>
      </c>
      <c r="AB533" s="1179"/>
      <c r="AC533" s="36"/>
      <c r="AD533" s="4"/>
      <c r="AE533" s="4"/>
      <c r="AF533" s="4"/>
      <c r="AG533" s="29"/>
      <c r="AH533" s="35">
        <f>ROUND(ROUND(ROUND(I514*O534,0)*V534,0)*AA533,0)-AC527</f>
        <v>80</v>
      </c>
      <c r="AI533" s="31"/>
    </row>
    <row r="534" spans="1:35" ht="17.100000000000001" customHeight="1" x14ac:dyDescent="0.15">
      <c r="A534" s="32">
        <v>32</v>
      </c>
      <c r="B534" s="33">
        <v>3752</v>
      </c>
      <c r="C534" s="34" t="s">
        <v>557</v>
      </c>
      <c r="D534" s="36"/>
      <c r="E534" s="29"/>
      <c r="F534" s="29"/>
      <c r="G534" s="37"/>
      <c r="H534" s="20"/>
      <c r="L534" s="21"/>
      <c r="M534" s="24"/>
      <c r="N534" s="26" t="s">
        <v>17</v>
      </c>
      <c r="O534" s="1180">
        <v>0.96499999999999997</v>
      </c>
      <c r="P534" s="1181"/>
      <c r="Q534" s="1122"/>
      <c r="R534" s="1123"/>
      <c r="S534" s="1123"/>
      <c r="T534" s="1123"/>
      <c r="U534" s="26" t="s">
        <v>17</v>
      </c>
      <c r="V534" s="1170">
        <v>0.95</v>
      </c>
      <c r="W534" s="1171"/>
      <c r="X534" s="1173"/>
      <c r="Y534" s="25" t="s">
        <v>19</v>
      </c>
      <c r="Z534" s="26" t="s">
        <v>17</v>
      </c>
      <c r="AA534" s="1157">
        <v>0.5</v>
      </c>
      <c r="AB534" s="1179"/>
      <c r="AC534" s="56"/>
      <c r="AD534" s="25"/>
      <c r="AE534" s="25"/>
      <c r="AF534" s="25"/>
      <c r="AG534" s="57"/>
      <c r="AH534" s="35">
        <f>ROUND(ROUND(ROUND(I514*O534,0)*V534,0)*AA534,0)-AC527</f>
        <v>55</v>
      </c>
      <c r="AI534" s="31"/>
    </row>
    <row r="535" spans="1:35" ht="17.100000000000001" customHeight="1" x14ac:dyDescent="0.15">
      <c r="A535" s="32">
        <v>32</v>
      </c>
      <c r="B535" s="33">
        <v>3291</v>
      </c>
      <c r="C535" s="34" t="s">
        <v>558</v>
      </c>
      <c r="D535" s="36"/>
      <c r="E535" s="29"/>
      <c r="F535" s="29"/>
      <c r="G535" s="37"/>
      <c r="H535" s="20"/>
      <c r="L535" s="21"/>
      <c r="M535" s="47"/>
      <c r="N535" s="48"/>
      <c r="O535" s="48"/>
      <c r="P535" s="49"/>
      <c r="Q535" s="4"/>
      <c r="R535" s="4"/>
      <c r="S535" s="23"/>
      <c r="T535" s="23"/>
      <c r="U535" s="4"/>
      <c r="V535" s="4"/>
      <c r="W535" s="41"/>
      <c r="X535" s="42"/>
      <c r="Y535" s="43"/>
      <c r="Z535" s="44"/>
      <c r="AA535" s="50"/>
      <c r="AB535" s="51"/>
      <c r="AC535" s="1085" t="s">
        <v>47</v>
      </c>
      <c r="AD535" s="1086"/>
      <c r="AE535" s="1086"/>
      <c r="AF535" s="1086"/>
      <c r="AG535" s="1086"/>
      <c r="AH535" s="35">
        <f>ROUND(I514,0)-AC539</f>
        <v>120</v>
      </c>
      <c r="AI535" s="31"/>
    </row>
    <row r="536" spans="1:35" ht="17.100000000000001" customHeight="1" x14ac:dyDescent="0.15">
      <c r="A536" s="32">
        <v>32</v>
      </c>
      <c r="B536" s="33">
        <v>3292</v>
      </c>
      <c r="C536" s="34" t="s">
        <v>559</v>
      </c>
      <c r="D536" s="36"/>
      <c r="E536" s="29"/>
      <c r="F536" s="29"/>
      <c r="G536" s="37"/>
      <c r="H536" s="20"/>
      <c r="L536" s="21"/>
      <c r="M536" s="20"/>
      <c r="P536" s="21"/>
      <c r="Q536" s="20"/>
      <c r="R536" s="23"/>
      <c r="S536" s="4"/>
      <c r="T536" s="4"/>
      <c r="U536" s="4"/>
      <c r="V536" s="4"/>
      <c r="W536" s="21"/>
      <c r="X536" s="1172" t="s">
        <v>15</v>
      </c>
      <c r="Y536" s="25" t="s">
        <v>16</v>
      </c>
      <c r="Z536" s="26" t="s">
        <v>17</v>
      </c>
      <c r="AA536" s="1170">
        <v>0.7</v>
      </c>
      <c r="AB536" s="1171"/>
      <c r="AC536" s="1088"/>
      <c r="AD536" s="1089"/>
      <c r="AE536" s="1089"/>
      <c r="AF536" s="1089"/>
      <c r="AG536" s="1089"/>
      <c r="AH536" s="35">
        <f>ROUND(I514*AA536,0)-AC539</f>
        <v>80</v>
      </c>
      <c r="AI536" s="31"/>
    </row>
    <row r="537" spans="1:35" ht="17.100000000000001" customHeight="1" x14ac:dyDescent="0.15">
      <c r="A537" s="32">
        <v>32</v>
      </c>
      <c r="B537" s="33">
        <v>3753</v>
      </c>
      <c r="C537" s="34" t="s">
        <v>560</v>
      </c>
      <c r="D537" s="36"/>
      <c r="E537" s="29"/>
      <c r="F537" s="29"/>
      <c r="G537" s="37"/>
      <c r="H537" s="20"/>
      <c r="L537" s="21"/>
      <c r="M537" s="20"/>
      <c r="P537" s="21"/>
      <c r="Q537" s="24"/>
      <c r="R537" s="26"/>
      <c r="S537" s="25"/>
      <c r="T537" s="25"/>
      <c r="U537" s="25"/>
      <c r="V537" s="25"/>
      <c r="W537" s="38"/>
      <c r="X537" s="1173"/>
      <c r="Y537" s="25" t="s">
        <v>19</v>
      </c>
      <c r="Z537" s="26" t="s">
        <v>17</v>
      </c>
      <c r="AA537" s="1170">
        <v>0.5</v>
      </c>
      <c r="AB537" s="1171"/>
      <c r="AC537" s="1088"/>
      <c r="AD537" s="1089"/>
      <c r="AE537" s="1089"/>
      <c r="AF537" s="1089"/>
      <c r="AG537" s="1089"/>
      <c r="AH537" s="35">
        <f>ROUND(I514*AA537,0)-AC539</f>
        <v>53</v>
      </c>
      <c r="AI537" s="31"/>
    </row>
    <row r="538" spans="1:35" ht="17.100000000000001" customHeight="1" x14ac:dyDescent="0.15">
      <c r="A538" s="32">
        <v>32</v>
      </c>
      <c r="B538" s="33">
        <v>3293</v>
      </c>
      <c r="C538" s="34" t="s">
        <v>561</v>
      </c>
      <c r="D538" s="36"/>
      <c r="E538" s="29"/>
      <c r="F538" s="29"/>
      <c r="G538" s="37"/>
      <c r="H538" s="20"/>
      <c r="I538" s="2"/>
      <c r="J538" s="2"/>
      <c r="K538" s="2"/>
      <c r="L538" s="21"/>
      <c r="M538" s="20"/>
      <c r="N538" s="39"/>
      <c r="O538" s="4"/>
      <c r="P538" s="21"/>
      <c r="Q538" s="1085" t="s">
        <v>22</v>
      </c>
      <c r="R538" s="1086"/>
      <c r="S538" s="1086"/>
      <c r="T538" s="1086"/>
      <c r="U538" s="40"/>
      <c r="V538" s="40"/>
      <c r="W538" s="41"/>
      <c r="X538" s="42"/>
      <c r="Y538" s="43"/>
      <c r="Z538" s="44"/>
      <c r="AA538" s="45"/>
      <c r="AB538" s="46"/>
      <c r="AC538" s="1088"/>
      <c r="AD538" s="1089"/>
      <c r="AE538" s="1089"/>
      <c r="AF538" s="1089"/>
      <c r="AG538" s="1089"/>
      <c r="AH538" s="35">
        <f>ROUND(I514*V540,0)-AC539</f>
        <v>113</v>
      </c>
      <c r="AI538" s="31"/>
    </row>
    <row r="539" spans="1:35" ht="17.100000000000001" customHeight="1" x14ac:dyDescent="0.15">
      <c r="A539" s="32">
        <v>32</v>
      </c>
      <c r="B539" s="33">
        <v>3294</v>
      </c>
      <c r="C539" s="34" t="s">
        <v>562</v>
      </c>
      <c r="D539" s="36"/>
      <c r="E539" s="29"/>
      <c r="F539" s="29"/>
      <c r="G539" s="37"/>
      <c r="H539" s="20"/>
      <c r="I539" s="2"/>
      <c r="J539" s="2"/>
      <c r="K539" s="2"/>
      <c r="L539" s="21"/>
      <c r="M539" s="20"/>
      <c r="N539" s="39"/>
      <c r="O539" s="4"/>
      <c r="P539" s="21"/>
      <c r="Q539" s="1088"/>
      <c r="R539" s="1089"/>
      <c r="S539" s="1089"/>
      <c r="T539" s="1089"/>
      <c r="U539" s="23"/>
      <c r="V539" s="1158"/>
      <c r="W539" s="1159"/>
      <c r="X539" s="1172" t="s">
        <v>15</v>
      </c>
      <c r="Y539" s="25" t="s">
        <v>16</v>
      </c>
      <c r="Z539" s="26" t="s">
        <v>17</v>
      </c>
      <c r="AA539" s="1170">
        <v>0.7</v>
      </c>
      <c r="AB539" s="1171"/>
      <c r="AC539" s="1175">
        <f>AC395</f>
        <v>15</v>
      </c>
      <c r="AD539" s="1175"/>
      <c r="AE539" s="1176" t="s">
        <v>38</v>
      </c>
      <c r="AF539" s="1177"/>
      <c r="AG539" s="1178"/>
      <c r="AH539" s="35">
        <f>ROUND(ROUND(I514*V540,0)*AA539,0)-AC539</f>
        <v>75</v>
      </c>
      <c r="AI539" s="31"/>
    </row>
    <row r="540" spans="1:35" ht="17.100000000000001" customHeight="1" x14ac:dyDescent="0.15">
      <c r="A540" s="32">
        <v>32</v>
      </c>
      <c r="B540" s="33">
        <v>3754</v>
      </c>
      <c r="C540" s="34" t="s">
        <v>563</v>
      </c>
      <c r="D540" s="36"/>
      <c r="E540" s="29"/>
      <c r="F540" s="29"/>
      <c r="G540" s="37"/>
      <c r="H540" s="20"/>
      <c r="I540" s="2"/>
      <c r="J540" s="2"/>
      <c r="K540" s="2"/>
      <c r="L540" s="21"/>
      <c r="M540" s="24"/>
      <c r="N540" s="15"/>
      <c r="O540" s="25"/>
      <c r="P540" s="38"/>
      <c r="Q540" s="1122"/>
      <c r="R540" s="1123"/>
      <c r="S540" s="1123"/>
      <c r="T540" s="1123"/>
      <c r="U540" s="26" t="s">
        <v>17</v>
      </c>
      <c r="V540" s="1170">
        <v>0.95</v>
      </c>
      <c r="W540" s="1171"/>
      <c r="X540" s="1173"/>
      <c r="Y540" s="25" t="s">
        <v>19</v>
      </c>
      <c r="Z540" s="26" t="s">
        <v>17</v>
      </c>
      <c r="AA540" s="1170">
        <v>0.5</v>
      </c>
      <c r="AB540" s="1171"/>
      <c r="AC540" s="52"/>
      <c r="AD540" s="52"/>
      <c r="AE540" s="4"/>
      <c r="AF540" s="4"/>
      <c r="AG540" s="53"/>
      <c r="AH540" s="35">
        <f>ROUND(ROUND(I514*V540,0)*AA540,0)-AC539</f>
        <v>49</v>
      </c>
      <c r="AI540" s="31"/>
    </row>
    <row r="541" spans="1:35" ht="17.100000000000001" customHeight="1" x14ac:dyDescent="0.15">
      <c r="A541" s="32">
        <v>32</v>
      </c>
      <c r="B541" s="33">
        <v>3295</v>
      </c>
      <c r="C541" s="34" t="s">
        <v>564</v>
      </c>
      <c r="D541" s="36"/>
      <c r="E541" s="29"/>
      <c r="F541" s="29"/>
      <c r="G541" s="37"/>
      <c r="H541" s="20"/>
      <c r="I541" s="1129"/>
      <c r="J541" s="1129"/>
      <c r="L541" s="21"/>
      <c r="M541" s="1085" t="s">
        <v>26</v>
      </c>
      <c r="N541" s="1086"/>
      <c r="O541" s="1086"/>
      <c r="P541" s="1087"/>
      <c r="Q541" s="4"/>
      <c r="R541" s="4"/>
      <c r="S541" s="23"/>
      <c r="T541" s="23"/>
      <c r="U541" s="4"/>
      <c r="V541" s="4"/>
      <c r="W541" s="41"/>
      <c r="X541" s="42"/>
      <c r="Y541" s="43"/>
      <c r="Z541" s="44"/>
      <c r="AA541" s="45"/>
      <c r="AB541" s="46"/>
      <c r="AC541" s="54"/>
      <c r="AG541" s="53"/>
      <c r="AH541" s="35">
        <f>ROUND(I514*O546,0)-AC539</f>
        <v>115</v>
      </c>
      <c r="AI541" s="31"/>
    </row>
    <row r="542" spans="1:35" ht="17.100000000000001" customHeight="1" x14ac:dyDescent="0.15">
      <c r="A542" s="32">
        <v>32</v>
      </c>
      <c r="B542" s="33">
        <v>3296</v>
      </c>
      <c r="C542" s="34" t="s">
        <v>565</v>
      </c>
      <c r="D542" s="36"/>
      <c r="E542" s="29"/>
      <c r="F542" s="29"/>
      <c r="G542" s="37"/>
      <c r="H542" s="4"/>
      <c r="I542" s="39"/>
      <c r="J542" s="39"/>
      <c r="L542" s="21"/>
      <c r="M542" s="1088"/>
      <c r="N542" s="1089"/>
      <c r="O542" s="1089"/>
      <c r="P542" s="1090"/>
      <c r="Q542" s="20"/>
      <c r="R542" s="23"/>
      <c r="S542" s="4"/>
      <c r="T542" s="4"/>
      <c r="U542" s="4"/>
      <c r="V542" s="4"/>
      <c r="W542" s="21"/>
      <c r="X542" s="1172" t="s">
        <v>15</v>
      </c>
      <c r="Y542" s="25" t="s">
        <v>16</v>
      </c>
      <c r="Z542" s="26" t="s">
        <v>17</v>
      </c>
      <c r="AA542" s="1157">
        <v>0.7</v>
      </c>
      <c r="AB542" s="1179"/>
      <c r="AC542" s="36"/>
      <c r="AD542" s="58"/>
      <c r="AE542" s="58"/>
      <c r="AF542" s="58"/>
      <c r="AG542" s="29"/>
      <c r="AH542" s="35">
        <f>ROUND(ROUND(I514*O546,0)*AA542,0)-AC539</f>
        <v>76</v>
      </c>
      <c r="AI542" s="31"/>
    </row>
    <row r="543" spans="1:35" ht="17.100000000000001" customHeight="1" x14ac:dyDescent="0.15">
      <c r="A543" s="32">
        <v>32</v>
      </c>
      <c r="B543" s="33">
        <v>3755</v>
      </c>
      <c r="C543" s="34" t="s">
        <v>566</v>
      </c>
      <c r="D543" s="36"/>
      <c r="E543" s="29"/>
      <c r="F543" s="29"/>
      <c r="G543" s="37"/>
      <c r="H543" s="4"/>
      <c r="I543" s="39"/>
      <c r="J543" s="39"/>
      <c r="L543" s="21"/>
      <c r="M543" s="1088"/>
      <c r="N543" s="1089"/>
      <c r="O543" s="1089"/>
      <c r="P543" s="1090"/>
      <c r="Q543" s="24"/>
      <c r="R543" s="26"/>
      <c r="S543" s="25"/>
      <c r="T543" s="25"/>
      <c r="U543" s="25"/>
      <c r="V543" s="25"/>
      <c r="W543" s="38"/>
      <c r="X543" s="1173"/>
      <c r="Y543" s="25" t="s">
        <v>19</v>
      </c>
      <c r="Z543" s="26" t="s">
        <v>17</v>
      </c>
      <c r="AA543" s="1157">
        <v>0.5</v>
      </c>
      <c r="AB543" s="1179"/>
      <c r="AC543" s="36"/>
      <c r="AD543" s="58"/>
      <c r="AE543" s="58"/>
      <c r="AF543" s="58"/>
      <c r="AG543" s="29"/>
      <c r="AH543" s="35">
        <f>ROUND(ROUND(I514*O546,0)*AA543,0)-AC539</f>
        <v>50</v>
      </c>
      <c r="AI543" s="31"/>
    </row>
    <row r="544" spans="1:35" ht="17.100000000000001" customHeight="1" x14ac:dyDescent="0.15">
      <c r="A544" s="32">
        <v>32</v>
      </c>
      <c r="B544" s="33">
        <v>3297</v>
      </c>
      <c r="C544" s="34" t="s">
        <v>567</v>
      </c>
      <c r="D544" s="36"/>
      <c r="E544" s="29"/>
      <c r="F544" s="29"/>
      <c r="G544" s="37"/>
      <c r="H544" s="4"/>
      <c r="L544" s="21"/>
      <c r="M544" s="1088"/>
      <c r="N544" s="1089"/>
      <c r="O544" s="1089"/>
      <c r="P544" s="1090"/>
      <c r="Q544" s="1085" t="s">
        <v>22</v>
      </c>
      <c r="R544" s="1086"/>
      <c r="S544" s="1086"/>
      <c r="T544" s="1086"/>
      <c r="U544" s="40"/>
      <c r="V544" s="40"/>
      <c r="W544" s="41"/>
      <c r="X544" s="42"/>
      <c r="Y544" s="43"/>
      <c r="Z544" s="44"/>
      <c r="AA544" s="45"/>
      <c r="AB544" s="46"/>
      <c r="AC544" s="20"/>
      <c r="AD544" s="4"/>
      <c r="AE544" s="4"/>
      <c r="AF544" s="4"/>
      <c r="AG544" s="4"/>
      <c r="AH544" s="35">
        <f>ROUND(ROUND(I514*O546,0)*V546,0)-AC539</f>
        <v>109</v>
      </c>
      <c r="AI544" s="31"/>
    </row>
    <row r="545" spans="1:35" ht="17.100000000000001" customHeight="1" x14ac:dyDescent="0.15">
      <c r="A545" s="32">
        <v>32</v>
      </c>
      <c r="B545" s="33">
        <v>3298</v>
      </c>
      <c r="C545" s="34" t="s">
        <v>568</v>
      </c>
      <c r="D545" s="36"/>
      <c r="E545" s="29"/>
      <c r="F545" s="29"/>
      <c r="G545" s="37"/>
      <c r="H545" s="20"/>
      <c r="L545" s="21"/>
      <c r="M545" s="20"/>
      <c r="N545" s="39"/>
      <c r="O545" s="4"/>
      <c r="P545" s="21"/>
      <c r="Q545" s="1088"/>
      <c r="R545" s="1089"/>
      <c r="S545" s="1089"/>
      <c r="T545" s="1089"/>
      <c r="U545" s="23"/>
      <c r="V545" s="1158"/>
      <c r="W545" s="1159"/>
      <c r="X545" s="1172" t="s">
        <v>15</v>
      </c>
      <c r="Y545" s="25" t="s">
        <v>16</v>
      </c>
      <c r="Z545" s="26" t="s">
        <v>17</v>
      </c>
      <c r="AA545" s="1157">
        <v>0.7</v>
      </c>
      <c r="AB545" s="1179"/>
      <c r="AC545" s="36"/>
      <c r="AD545" s="4"/>
      <c r="AE545" s="4"/>
      <c r="AF545" s="4"/>
      <c r="AG545" s="29"/>
      <c r="AH545" s="35">
        <f>ROUND(ROUND(ROUND(I514*O546,0)*V546,0)*AA545,0)-AC539</f>
        <v>72</v>
      </c>
      <c r="AI545" s="31"/>
    </row>
    <row r="546" spans="1:35" ht="17.100000000000001" customHeight="1" x14ac:dyDescent="0.15">
      <c r="A546" s="32">
        <v>32</v>
      </c>
      <c r="B546" s="33">
        <v>3756</v>
      </c>
      <c r="C546" s="34" t="s">
        <v>569</v>
      </c>
      <c r="D546" s="56"/>
      <c r="E546" s="57"/>
      <c r="F546" s="57"/>
      <c r="G546" s="60"/>
      <c r="H546" s="24"/>
      <c r="I546" s="25"/>
      <c r="J546" s="25"/>
      <c r="K546" s="25"/>
      <c r="L546" s="38"/>
      <c r="M546" s="24"/>
      <c r="N546" s="26" t="s">
        <v>17</v>
      </c>
      <c r="O546" s="1180">
        <v>0.96499999999999997</v>
      </c>
      <c r="P546" s="1181"/>
      <c r="Q546" s="1122"/>
      <c r="R546" s="1123"/>
      <c r="S546" s="1123"/>
      <c r="T546" s="1123"/>
      <c r="U546" s="26" t="s">
        <v>17</v>
      </c>
      <c r="V546" s="1170">
        <v>0.95</v>
      </c>
      <c r="W546" s="1171"/>
      <c r="X546" s="1173"/>
      <c r="Y546" s="25" t="s">
        <v>19</v>
      </c>
      <c r="Z546" s="26" t="s">
        <v>17</v>
      </c>
      <c r="AA546" s="1157">
        <v>0.5</v>
      </c>
      <c r="AB546" s="1179"/>
      <c r="AC546" s="56"/>
      <c r="AD546" s="25"/>
      <c r="AE546" s="25"/>
      <c r="AF546" s="25"/>
      <c r="AG546" s="57"/>
      <c r="AH546" s="35">
        <f>ROUND(ROUND(ROUND(I514*O546,0)*V546,0)*AA546,0)-AC539</f>
        <v>47</v>
      </c>
      <c r="AI546" s="61"/>
    </row>
    <row r="547" spans="1:35" ht="17.100000000000001" customHeight="1" x14ac:dyDescent="0.15">
      <c r="A547" s="32">
        <v>32</v>
      </c>
      <c r="B547" s="33">
        <v>2261</v>
      </c>
      <c r="C547" s="34" t="s">
        <v>570</v>
      </c>
      <c r="D547" s="1085" t="s">
        <v>571</v>
      </c>
      <c r="E547" s="1086"/>
      <c r="F547" s="1086"/>
      <c r="G547" s="1087"/>
      <c r="H547" s="47" t="s">
        <v>12</v>
      </c>
      <c r="I547" s="40"/>
      <c r="J547" s="40"/>
      <c r="K547" s="40"/>
      <c r="L547" s="41"/>
      <c r="M547" s="47"/>
      <c r="N547" s="48"/>
      <c r="O547" s="48"/>
      <c r="P547" s="49"/>
      <c r="Q547" s="40"/>
      <c r="R547" s="40"/>
      <c r="S547" s="65"/>
      <c r="T547" s="65"/>
      <c r="U547" s="40"/>
      <c r="V547" s="40"/>
      <c r="W547" s="41"/>
      <c r="X547" s="42"/>
      <c r="Y547" s="43"/>
      <c r="Z547" s="44"/>
      <c r="AA547" s="50"/>
      <c r="AB547" s="51"/>
      <c r="AC547" s="63"/>
      <c r="AD547" s="40"/>
      <c r="AE547" s="40"/>
      <c r="AF547" s="40"/>
      <c r="AG547" s="63"/>
      <c r="AH547" s="35">
        <f>ROUND(I550,0)</f>
        <v>273</v>
      </c>
      <c r="AI547" s="66" t="s">
        <v>13</v>
      </c>
    </row>
    <row r="548" spans="1:35" ht="17.100000000000001" customHeight="1" x14ac:dyDescent="0.15">
      <c r="A548" s="32">
        <v>32</v>
      </c>
      <c r="B548" s="33">
        <v>2262</v>
      </c>
      <c r="C548" s="34" t="s">
        <v>572</v>
      </c>
      <c r="D548" s="1088"/>
      <c r="E548" s="1089"/>
      <c r="F548" s="1089"/>
      <c r="G548" s="1090"/>
      <c r="H548" s="20"/>
      <c r="L548" s="21"/>
      <c r="M548" s="20"/>
      <c r="P548" s="21"/>
      <c r="Q548" s="20"/>
      <c r="R548" s="23"/>
      <c r="S548" s="4"/>
      <c r="T548" s="4"/>
      <c r="U548" s="4"/>
      <c r="V548" s="4"/>
      <c r="W548" s="21"/>
      <c r="X548" s="1172" t="s">
        <v>15</v>
      </c>
      <c r="Y548" s="25" t="s">
        <v>16</v>
      </c>
      <c r="Z548" s="26" t="s">
        <v>17</v>
      </c>
      <c r="AA548" s="1170">
        <v>0.7</v>
      </c>
      <c r="AB548" s="1171"/>
      <c r="AC548" s="29"/>
      <c r="AD548" s="4"/>
      <c r="AE548" s="4"/>
      <c r="AF548" s="4"/>
      <c r="AG548" s="29"/>
      <c r="AH548" s="35">
        <f>ROUND(I550*AA548,0)</f>
        <v>191</v>
      </c>
      <c r="AI548" s="31"/>
    </row>
    <row r="549" spans="1:35" ht="17.100000000000001" customHeight="1" x14ac:dyDescent="0.15">
      <c r="A549" s="32">
        <v>32</v>
      </c>
      <c r="B549" s="33">
        <v>2651</v>
      </c>
      <c r="C549" s="34" t="s">
        <v>573</v>
      </c>
      <c r="D549" s="54"/>
      <c r="E549" s="53"/>
      <c r="F549" s="53"/>
      <c r="G549" s="59"/>
      <c r="H549" s="20"/>
      <c r="L549" s="21"/>
      <c r="M549" s="20"/>
      <c r="P549" s="21"/>
      <c r="Q549" s="24"/>
      <c r="R549" s="26"/>
      <c r="S549" s="25"/>
      <c r="T549" s="25"/>
      <c r="U549" s="25"/>
      <c r="V549" s="25"/>
      <c r="W549" s="38"/>
      <c r="X549" s="1173"/>
      <c r="Y549" s="25" t="s">
        <v>19</v>
      </c>
      <c r="Z549" s="26" t="s">
        <v>17</v>
      </c>
      <c r="AA549" s="1170">
        <v>0.5</v>
      </c>
      <c r="AB549" s="1171"/>
      <c r="AC549" s="29"/>
      <c r="AD549" s="4"/>
      <c r="AE549" s="4"/>
      <c r="AF549" s="4"/>
      <c r="AG549" s="29"/>
      <c r="AH549" s="35">
        <f>ROUND(I550*AA549,0)</f>
        <v>137</v>
      </c>
      <c r="AI549" s="31"/>
    </row>
    <row r="550" spans="1:35" ht="17.100000000000001" customHeight="1" x14ac:dyDescent="0.15">
      <c r="A550" s="32">
        <v>32</v>
      </c>
      <c r="B550" s="33">
        <v>2263</v>
      </c>
      <c r="C550" s="34" t="s">
        <v>574</v>
      </c>
      <c r="D550" s="54"/>
      <c r="E550" s="53"/>
      <c r="F550" s="53"/>
      <c r="G550" s="59"/>
      <c r="H550" s="20"/>
      <c r="I550" s="1108">
        <v>273</v>
      </c>
      <c r="J550" s="1108"/>
      <c r="K550" s="4" t="s">
        <v>21</v>
      </c>
      <c r="L550" s="21"/>
      <c r="M550" s="20"/>
      <c r="N550" s="39"/>
      <c r="O550" s="4"/>
      <c r="P550" s="21"/>
      <c r="Q550" s="1085" t="s">
        <v>22</v>
      </c>
      <c r="R550" s="1086"/>
      <c r="S550" s="1086"/>
      <c r="T550" s="1086"/>
      <c r="U550" s="40"/>
      <c r="V550" s="40"/>
      <c r="W550" s="41"/>
      <c r="X550" s="42"/>
      <c r="Y550" s="43"/>
      <c r="Z550" s="44"/>
      <c r="AA550" s="45"/>
      <c r="AB550" s="46"/>
      <c r="AC550" s="29"/>
      <c r="AE550" s="4"/>
      <c r="AF550" s="4"/>
      <c r="AG550" s="29"/>
      <c r="AH550" s="35">
        <f>ROUND(I550*V552,0)</f>
        <v>259</v>
      </c>
      <c r="AI550" s="31"/>
    </row>
    <row r="551" spans="1:35" ht="17.100000000000001" customHeight="1" x14ac:dyDescent="0.15">
      <c r="A551" s="32">
        <v>32</v>
      </c>
      <c r="B551" s="33">
        <v>2264</v>
      </c>
      <c r="C551" s="34" t="s">
        <v>575</v>
      </c>
      <c r="D551" s="54"/>
      <c r="E551" s="53"/>
      <c r="F551" s="53"/>
      <c r="G551" s="59"/>
      <c r="H551" s="20"/>
      <c r="I551" s="2"/>
      <c r="J551" s="2"/>
      <c r="K551" s="2"/>
      <c r="L551" s="21"/>
      <c r="M551" s="20"/>
      <c r="N551" s="39"/>
      <c r="O551" s="4"/>
      <c r="P551" s="21"/>
      <c r="Q551" s="1088"/>
      <c r="R551" s="1089"/>
      <c r="S551" s="1089"/>
      <c r="T551" s="1089"/>
      <c r="U551" s="23"/>
      <c r="V551" s="1158"/>
      <c r="W551" s="1159"/>
      <c r="X551" s="1172" t="s">
        <v>15</v>
      </c>
      <c r="Y551" s="25" t="s">
        <v>16</v>
      </c>
      <c r="Z551" s="26" t="s">
        <v>17</v>
      </c>
      <c r="AA551" s="1170">
        <v>0.7</v>
      </c>
      <c r="AB551" s="1171"/>
      <c r="AC551" s="29"/>
      <c r="AE551" s="4"/>
      <c r="AF551" s="4"/>
      <c r="AG551" s="29"/>
      <c r="AH551" s="35">
        <f>ROUND(ROUND(I550*V552,0)*AA551,0)</f>
        <v>181</v>
      </c>
      <c r="AI551" s="31"/>
    </row>
    <row r="552" spans="1:35" ht="17.100000000000001" customHeight="1" x14ac:dyDescent="0.15">
      <c r="A552" s="32">
        <v>32</v>
      </c>
      <c r="B552" s="33">
        <v>2652</v>
      </c>
      <c r="C552" s="34" t="s">
        <v>576</v>
      </c>
      <c r="D552" s="54"/>
      <c r="E552" s="53"/>
      <c r="F552" s="53"/>
      <c r="G552" s="59"/>
      <c r="H552" s="20"/>
      <c r="I552" s="2"/>
      <c r="J552" s="2"/>
      <c r="K552" s="2"/>
      <c r="L552" s="21"/>
      <c r="M552" s="24"/>
      <c r="N552" s="15"/>
      <c r="O552" s="25"/>
      <c r="P552" s="38"/>
      <c r="Q552" s="1122"/>
      <c r="R552" s="1123"/>
      <c r="S552" s="1123"/>
      <c r="T552" s="1123"/>
      <c r="U552" s="26" t="s">
        <v>17</v>
      </c>
      <c r="V552" s="1170">
        <v>0.95</v>
      </c>
      <c r="W552" s="1171"/>
      <c r="X552" s="1173"/>
      <c r="Y552" s="25" t="s">
        <v>19</v>
      </c>
      <c r="Z552" s="26" t="s">
        <v>17</v>
      </c>
      <c r="AA552" s="1170">
        <v>0.5</v>
      </c>
      <c r="AB552" s="1171"/>
      <c r="AC552" s="29"/>
      <c r="AE552" s="4"/>
      <c r="AF552" s="4"/>
      <c r="AG552" s="29"/>
      <c r="AH552" s="35">
        <f>ROUND(ROUND(I550*V552,0)*AA552,0)</f>
        <v>130</v>
      </c>
      <c r="AI552" s="31"/>
    </row>
    <row r="553" spans="1:35" ht="17.100000000000001" customHeight="1" x14ac:dyDescent="0.15">
      <c r="A553" s="32">
        <v>32</v>
      </c>
      <c r="B553" s="33">
        <v>2265</v>
      </c>
      <c r="C553" s="34" t="s">
        <v>577</v>
      </c>
      <c r="D553" s="54"/>
      <c r="E553" s="53"/>
      <c r="F553" s="53"/>
      <c r="G553" s="59"/>
      <c r="H553" s="20"/>
      <c r="I553" s="2"/>
      <c r="J553" s="2"/>
      <c r="K553" s="2"/>
      <c r="L553" s="21"/>
      <c r="M553" s="1085" t="s">
        <v>26</v>
      </c>
      <c r="N553" s="1086"/>
      <c r="O553" s="1086"/>
      <c r="P553" s="1087"/>
      <c r="Q553" s="4"/>
      <c r="R553" s="4"/>
      <c r="S553" s="23"/>
      <c r="T553" s="23"/>
      <c r="U553" s="4"/>
      <c r="V553" s="4"/>
      <c r="W553" s="41"/>
      <c r="X553" s="42"/>
      <c r="Y553" s="43"/>
      <c r="Z553" s="44"/>
      <c r="AA553" s="45"/>
      <c r="AB553" s="46"/>
      <c r="AC553" s="29"/>
      <c r="AD553" s="4"/>
      <c r="AE553" s="4"/>
      <c r="AF553" s="4"/>
      <c r="AG553" s="29"/>
      <c r="AH553" s="35">
        <f>ROUND(I550*O558,0)</f>
        <v>263</v>
      </c>
      <c r="AI553" s="31"/>
    </row>
    <row r="554" spans="1:35" ht="17.100000000000001" customHeight="1" x14ac:dyDescent="0.15">
      <c r="A554" s="32">
        <v>32</v>
      </c>
      <c r="B554" s="33">
        <v>2266</v>
      </c>
      <c r="C554" s="34" t="s">
        <v>578</v>
      </c>
      <c r="D554" s="54"/>
      <c r="E554" s="53"/>
      <c r="F554" s="53"/>
      <c r="G554" s="59"/>
      <c r="H554" s="4"/>
      <c r="I554" s="39"/>
      <c r="J554" s="39"/>
      <c r="L554" s="21"/>
      <c r="M554" s="1088"/>
      <c r="N554" s="1089"/>
      <c r="O554" s="1089"/>
      <c r="P554" s="1090"/>
      <c r="Q554" s="20"/>
      <c r="R554" s="23"/>
      <c r="S554" s="4"/>
      <c r="T554" s="4"/>
      <c r="U554" s="4"/>
      <c r="V554" s="4"/>
      <c r="W554" s="21"/>
      <c r="X554" s="1172" t="s">
        <v>15</v>
      </c>
      <c r="Y554" s="25" t="s">
        <v>16</v>
      </c>
      <c r="Z554" s="26" t="s">
        <v>17</v>
      </c>
      <c r="AA554" s="1157">
        <v>0.7</v>
      </c>
      <c r="AB554" s="1179"/>
      <c r="AC554" s="29"/>
      <c r="AD554" s="4"/>
      <c r="AE554" s="4"/>
      <c r="AF554" s="4"/>
      <c r="AG554" s="29"/>
      <c r="AH554" s="35">
        <f>ROUND(ROUND(I550*O558,0)*AA554,0)</f>
        <v>184</v>
      </c>
      <c r="AI554" s="31"/>
    </row>
    <row r="555" spans="1:35" ht="17.100000000000001" customHeight="1" x14ac:dyDescent="0.15">
      <c r="A555" s="32">
        <v>32</v>
      </c>
      <c r="B555" s="33">
        <v>2653</v>
      </c>
      <c r="C555" s="34" t="s">
        <v>579</v>
      </c>
      <c r="D555" s="54"/>
      <c r="E555" s="53"/>
      <c r="F555" s="53"/>
      <c r="G555" s="59"/>
      <c r="H555" s="4"/>
      <c r="I555" s="39"/>
      <c r="J555" s="39"/>
      <c r="L555" s="21"/>
      <c r="M555" s="1088"/>
      <c r="N555" s="1089"/>
      <c r="O555" s="1089"/>
      <c r="P555" s="1090"/>
      <c r="Q555" s="24"/>
      <c r="R555" s="26"/>
      <c r="S555" s="25"/>
      <c r="T555" s="25"/>
      <c r="U555" s="25"/>
      <c r="V555" s="25"/>
      <c r="W555" s="38"/>
      <c r="X555" s="1173"/>
      <c r="Y555" s="25" t="s">
        <v>19</v>
      </c>
      <c r="Z555" s="26" t="s">
        <v>17</v>
      </c>
      <c r="AA555" s="1157">
        <v>0.5</v>
      </c>
      <c r="AB555" s="1179"/>
      <c r="AC555" s="29"/>
      <c r="AD555" s="4"/>
      <c r="AE555" s="4"/>
      <c r="AF555" s="4"/>
      <c r="AG555" s="29"/>
      <c r="AH555" s="35">
        <f>ROUND(ROUND(I550*O558,0)*AA555,0)</f>
        <v>132</v>
      </c>
      <c r="AI555" s="31"/>
    </row>
    <row r="556" spans="1:35" ht="17.100000000000001" customHeight="1" x14ac:dyDescent="0.15">
      <c r="A556" s="32">
        <v>32</v>
      </c>
      <c r="B556" s="33">
        <v>2267</v>
      </c>
      <c r="C556" s="34" t="s">
        <v>580</v>
      </c>
      <c r="D556" s="54"/>
      <c r="E556" s="53"/>
      <c r="F556" s="53"/>
      <c r="G556" s="59"/>
      <c r="H556" s="4"/>
      <c r="L556" s="21"/>
      <c r="M556" s="1088"/>
      <c r="N556" s="1089"/>
      <c r="O556" s="1089"/>
      <c r="P556" s="1090"/>
      <c r="Q556" s="1085" t="s">
        <v>22</v>
      </c>
      <c r="R556" s="1086"/>
      <c r="S556" s="1086"/>
      <c r="T556" s="1086"/>
      <c r="U556" s="40"/>
      <c r="V556" s="40"/>
      <c r="W556" s="41"/>
      <c r="X556" s="42"/>
      <c r="Y556" s="43"/>
      <c r="Z556" s="44"/>
      <c r="AA556" s="45"/>
      <c r="AB556" s="46"/>
      <c r="AC556" s="29"/>
      <c r="AD556" s="4"/>
      <c r="AE556" s="4"/>
      <c r="AF556" s="4"/>
      <c r="AG556" s="29"/>
      <c r="AH556" s="35">
        <f>ROUND(ROUND(I550*O558,0)*V558,0)</f>
        <v>250</v>
      </c>
      <c r="AI556" s="31"/>
    </row>
    <row r="557" spans="1:35" ht="17.100000000000001" customHeight="1" x14ac:dyDescent="0.15">
      <c r="A557" s="32">
        <v>32</v>
      </c>
      <c r="B557" s="33">
        <v>2268</v>
      </c>
      <c r="C557" s="34" t="s">
        <v>581</v>
      </c>
      <c r="D557" s="54"/>
      <c r="E557" s="53"/>
      <c r="F557" s="53"/>
      <c r="G557" s="59"/>
      <c r="H557" s="20"/>
      <c r="L557" s="21"/>
      <c r="M557" s="20"/>
      <c r="N557" s="39"/>
      <c r="O557" s="4"/>
      <c r="P557" s="21"/>
      <c r="Q557" s="1088"/>
      <c r="R557" s="1089"/>
      <c r="S557" s="1089"/>
      <c r="T557" s="1089"/>
      <c r="U557" s="23"/>
      <c r="V557" s="1158"/>
      <c r="W557" s="1159"/>
      <c r="X557" s="1172" t="s">
        <v>15</v>
      </c>
      <c r="Y557" s="25" t="s">
        <v>16</v>
      </c>
      <c r="Z557" s="26" t="s">
        <v>17</v>
      </c>
      <c r="AA557" s="1157">
        <v>0.7</v>
      </c>
      <c r="AB557" s="1179"/>
      <c r="AC557" s="29"/>
      <c r="AD557" s="4"/>
      <c r="AE557" s="4"/>
      <c r="AF557" s="4"/>
      <c r="AG557" s="29"/>
      <c r="AH557" s="35">
        <f>ROUND(ROUND(ROUND(I550*O558,0)*V558,0)*AA557,0)</f>
        <v>175</v>
      </c>
      <c r="AI557" s="31"/>
    </row>
    <row r="558" spans="1:35" ht="17.100000000000001" customHeight="1" x14ac:dyDescent="0.15">
      <c r="A558" s="32">
        <v>32</v>
      </c>
      <c r="B558" s="33">
        <v>2654</v>
      </c>
      <c r="C558" s="34" t="s">
        <v>582</v>
      </c>
      <c r="D558" s="54"/>
      <c r="E558" s="53"/>
      <c r="F558" s="53"/>
      <c r="G558" s="59"/>
      <c r="H558" s="20"/>
      <c r="L558" s="21"/>
      <c r="M558" s="24"/>
      <c r="N558" s="26" t="s">
        <v>17</v>
      </c>
      <c r="O558" s="1180">
        <v>0.96499999999999997</v>
      </c>
      <c r="P558" s="1181"/>
      <c r="Q558" s="1122"/>
      <c r="R558" s="1123"/>
      <c r="S558" s="1123"/>
      <c r="T558" s="1123"/>
      <c r="U558" s="26" t="s">
        <v>17</v>
      </c>
      <c r="V558" s="1170">
        <v>0.95</v>
      </c>
      <c r="W558" s="1171"/>
      <c r="X558" s="1173"/>
      <c r="Y558" s="25" t="s">
        <v>19</v>
      </c>
      <c r="Z558" s="26" t="s">
        <v>17</v>
      </c>
      <c r="AA558" s="1157">
        <v>0.5</v>
      </c>
      <c r="AB558" s="1179"/>
      <c r="AC558" s="29"/>
      <c r="AD558" s="4"/>
      <c r="AE558" s="4"/>
      <c r="AF558" s="4"/>
      <c r="AG558" s="29"/>
      <c r="AH558" s="35">
        <f>ROUND(ROUND(ROUND(I550*O558,0)*V558,0)*AA558,0)</f>
        <v>125</v>
      </c>
      <c r="AI558" s="31"/>
    </row>
    <row r="559" spans="1:35" ht="17.100000000000001" customHeight="1" x14ac:dyDescent="0.15">
      <c r="A559" s="32">
        <v>32</v>
      </c>
      <c r="B559" s="33">
        <v>3301</v>
      </c>
      <c r="C559" s="34" t="s">
        <v>583</v>
      </c>
      <c r="D559" s="36"/>
      <c r="E559" s="29"/>
      <c r="F559" s="29"/>
      <c r="G559" s="37"/>
      <c r="H559" s="20"/>
      <c r="L559" s="21"/>
      <c r="M559" s="47"/>
      <c r="N559" s="48"/>
      <c r="O559" s="48"/>
      <c r="P559" s="49"/>
      <c r="Q559" s="4"/>
      <c r="R559" s="4"/>
      <c r="S559" s="23"/>
      <c r="T559" s="23"/>
      <c r="U559" s="4"/>
      <c r="V559" s="4"/>
      <c r="W559" s="41"/>
      <c r="X559" s="42"/>
      <c r="Y559" s="43"/>
      <c r="Z559" s="44"/>
      <c r="AA559" s="50"/>
      <c r="AB559" s="51"/>
      <c r="AC559" s="1085" t="s">
        <v>33</v>
      </c>
      <c r="AD559" s="1086"/>
      <c r="AE559" s="1086"/>
      <c r="AF559" s="1086"/>
      <c r="AG559" s="1086"/>
      <c r="AH559" s="35">
        <f>ROUND(I550,0)-AC563</f>
        <v>267</v>
      </c>
      <c r="AI559" s="31"/>
    </row>
    <row r="560" spans="1:35" ht="17.100000000000001" customHeight="1" x14ac:dyDescent="0.15">
      <c r="A560" s="32">
        <v>32</v>
      </c>
      <c r="B560" s="33">
        <v>3302</v>
      </c>
      <c r="C560" s="34" t="s">
        <v>584</v>
      </c>
      <c r="D560" s="36"/>
      <c r="E560" s="29"/>
      <c r="F560" s="29"/>
      <c r="G560" s="37"/>
      <c r="H560" s="20"/>
      <c r="L560" s="21"/>
      <c r="M560" s="20"/>
      <c r="P560" s="21"/>
      <c r="Q560" s="20"/>
      <c r="R560" s="23"/>
      <c r="S560" s="4"/>
      <c r="T560" s="4"/>
      <c r="U560" s="4"/>
      <c r="V560" s="4"/>
      <c r="W560" s="21"/>
      <c r="X560" s="1172" t="s">
        <v>15</v>
      </c>
      <c r="Y560" s="25" t="s">
        <v>16</v>
      </c>
      <c r="Z560" s="26" t="s">
        <v>17</v>
      </c>
      <c r="AA560" s="1170">
        <v>0.7</v>
      </c>
      <c r="AB560" s="1171"/>
      <c r="AC560" s="1088"/>
      <c r="AD560" s="1089"/>
      <c r="AE560" s="1089"/>
      <c r="AF560" s="1089"/>
      <c r="AG560" s="1089"/>
      <c r="AH560" s="35">
        <f>ROUND(I550*AA560,0)-AC563</f>
        <v>185</v>
      </c>
      <c r="AI560" s="31"/>
    </row>
    <row r="561" spans="1:35" ht="17.100000000000001" customHeight="1" x14ac:dyDescent="0.15">
      <c r="A561" s="32">
        <v>32</v>
      </c>
      <c r="B561" s="33">
        <v>3781</v>
      </c>
      <c r="C561" s="34" t="s">
        <v>585</v>
      </c>
      <c r="D561" s="36"/>
      <c r="E561" s="29"/>
      <c r="F561" s="29"/>
      <c r="G561" s="37"/>
      <c r="H561" s="20"/>
      <c r="L561" s="21"/>
      <c r="M561" s="20"/>
      <c r="P561" s="21"/>
      <c r="Q561" s="24"/>
      <c r="R561" s="26"/>
      <c r="S561" s="25"/>
      <c r="T561" s="25"/>
      <c r="U561" s="25"/>
      <c r="V561" s="25"/>
      <c r="W561" s="38"/>
      <c r="X561" s="1173"/>
      <c r="Y561" s="25" t="s">
        <v>19</v>
      </c>
      <c r="Z561" s="26" t="s">
        <v>17</v>
      </c>
      <c r="AA561" s="1170">
        <v>0.5</v>
      </c>
      <c r="AB561" s="1171"/>
      <c r="AC561" s="1088"/>
      <c r="AD561" s="1089"/>
      <c r="AE561" s="1089"/>
      <c r="AF561" s="1089"/>
      <c r="AG561" s="1089"/>
      <c r="AH561" s="35">
        <f>ROUND(I550*AA561,0)-AC563</f>
        <v>131</v>
      </c>
      <c r="AI561" s="31"/>
    </row>
    <row r="562" spans="1:35" ht="17.100000000000001" customHeight="1" x14ac:dyDescent="0.15">
      <c r="A562" s="32">
        <v>32</v>
      </c>
      <c r="B562" s="33">
        <v>3303</v>
      </c>
      <c r="C562" s="34" t="s">
        <v>586</v>
      </c>
      <c r="D562" s="36"/>
      <c r="E562" s="29"/>
      <c r="F562" s="29"/>
      <c r="G562" s="37"/>
      <c r="H562" s="20"/>
      <c r="I562" s="2"/>
      <c r="J562" s="2"/>
      <c r="K562" s="2"/>
      <c r="L562" s="21"/>
      <c r="M562" s="20"/>
      <c r="N562" s="39"/>
      <c r="O562" s="4"/>
      <c r="P562" s="21"/>
      <c r="Q562" s="1085" t="s">
        <v>22</v>
      </c>
      <c r="R562" s="1086"/>
      <c r="S562" s="1086"/>
      <c r="T562" s="1086"/>
      <c r="U562" s="40"/>
      <c r="V562" s="40"/>
      <c r="W562" s="41"/>
      <c r="X562" s="42"/>
      <c r="Y562" s="43"/>
      <c r="Z562" s="44"/>
      <c r="AA562" s="45"/>
      <c r="AB562" s="46"/>
      <c r="AC562" s="1088"/>
      <c r="AD562" s="1089"/>
      <c r="AE562" s="1089"/>
      <c r="AF562" s="1089"/>
      <c r="AG562" s="1089"/>
      <c r="AH562" s="35">
        <f>ROUND(I550*V564,0)-AC563</f>
        <v>253</v>
      </c>
      <c r="AI562" s="31"/>
    </row>
    <row r="563" spans="1:35" ht="17.100000000000001" customHeight="1" x14ac:dyDescent="0.15">
      <c r="A563" s="32">
        <v>32</v>
      </c>
      <c r="B563" s="33">
        <v>3304</v>
      </c>
      <c r="C563" s="34" t="s">
        <v>587</v>
      </c>
      <c r="D563" s="36"/>
      <c r="E563" s="29"/>
      <c r="F563" s="29"/>
      <c r="G563" s="37"/>
      <c r="H563" s="20"/>
      <c r="I563" s="2"/>
      <c r="J563" s="2"/>
      <c r="K563" s="2"/>
      <c r="L563" s="21"/>
      <c r="M563" s="20"/>
      <c r="N563" s="39"/>
      <c r="O563" s="4"/>
      <c r="P563" s="21"/>
      <c r="Q563" s="1088"/>
      <c r="R563" s="1089"/>
      <c r="S563" s="1089"/>
      <c r="T563" s="1089"/>
      <c r="U563" s="23"/>
      <c r="V563" s="1158"/>
      <c r="W563" s="1159"/>
      <c r="X563" s="1172" t="s">
        <v>15</v>
      </c>
      <c r="Y563" s="25" t="s">
        <v>16</v>
      </c>
      <c r="Z563" s="26" t="s">
        <v>17</v>
      </c>
      <c r="AA563" s="1170">
        <v>0.7</v>
      </c>
      <c r="AB563" s="1171"/>
      <c r="AC563" s="1175">
        <v>6</v>
      </c>
      <c r="AD563" s="1175"/>
      <c r="AE563" s="1176" t="s">
        <v>38</v>
      </c>
      <c r="AF563" s="1177"/>
      <c r="AG563" s="1178"/>
      <c r="AH563" s="35">
        <f>ROUND(ROUND(I550*V564,0)*AA563,0)-AC563</f>
        <v>175</v>
      </c>
      <c r="AI563" s="31"/>
    </row>
    <row r="564" spans="1:35" ht="17.100000000000001" customHeight="1" x14ac:dyDescent="0.15">
      <c r="A564" s="32">
        <v>32</v>
      </c>
      <c r="B564" s="33">
        <v>3782</v>
      </c>
      <c r="C564" s="34" t="s">
        <v>588</v>
      </c>
      <c r="D564" s="36"/>
      <c r="E564" s="29"/>
      <c r="F564" s="29"/>
      <c r="G564" s="37"/>
      <c r="H564" s="20"/>
      <c r="I564" s="2"/>
      <c r="J564" s="2"/>
      <c r="K564" s="2"/>
      <c r="L564" s="21"/>
      <c r="M564" s="24"/>
      <c r="N564" s="15"/>
      <c r="O564" s="25"/>
      <c r="P564" s="38"/>
      <c r="Q564" s="1122"/>
      <c r="R564" s="1123"/>
      <c r="S564" s="1123"/>
      <c r="T564" s="1123"/>
      <c r="U564" s="26" t="s">
        <v>17</v>
      </c>
      <c r="V564" s="1170">
        <v>0.95</v>
      </c>
      <c r="W564" s="1171"/>
      <c r="X564" s="1173"/>
      <c r="Y564" s="25" t="s">
        <v>19</v>
      </c>
      <c r="Z564" s="26" t="s">
        <v>17</v>
      </c>
      <c r="AA564" s="1170">
        <v>0.5</v>
      </c>
      <c r="AB564" s="1171"/>
      <c r="AC564" s="52"/>
      <c r="AD564" s="52"/>
      <c r="AE564" s="4"/>
      <c r="AF564" s="4"/>
      <c r="AG564" s="53"/>
      <c r="AH564" s="35">
        <f>ROUND(ROUND(I550*V564,0)*AA564,0)-AC563</f>
        <v>124</v>
      </c>
      <c r="AI564" s="31"/>
    </row>
    <row r="565" spans="1:35" ht="17.100000000000001" customHeight="1" x14ac:dyDescent="0.15">
      <c r="A565" s="32">
        <v>32</v>
      </c>
      <c r="B565" s="33">
        <v>3305</v>
      </c>
      <c r="C565" s="34" t="s">
        <v>589</v>
      </c>
      <c r="D565" s="36"/>
      <c r="E565" s="29"/>
      <c r="F565" s="29"/>
      <c r="G565" s="37"/>
      <c r="H565" s="20"/>
      <c r="I565" s="1129"/>
      <c r="J565" s="1129"/>
      <c r="L565" s="21"/>
      <c r="M565" s="1085" t="s">
        <v>26</v>
      </c>
      <c r="N565" s="1086"/>
      <c r="O565" s="1086"/>
      <c r="P565" s="1087"/>
      <c r="Q565" s="4"/>
      <c r="R565" s="4"/>
      <c r="S565" s="23"/>
      <c r="T565" s="23"/>
      <c r="U565" s="4"/>
      <c r="V565" s="4"/>
      <c r="W565" s="41"/>
      <c r="X565" s="42"/>
      <c r="Y565" s="43"/>
      <c r="Z565" s="44"/>
      <c r="AA565" s="45"/>
      <c r="AB565" s="46"/>
      <c r="AC565" s="54"/>
      <c r="AG565" s="53"/>
      <c r="AH565" s="35">
        <f>ROUND(I550*O570,0)-AC563</f>
        <v>257</v>
      </c>
      <c r="AI565" s="31"/>
    </row>
    <row r="566" spans="1:35" ht="17.100000000000001" customHeight="1" x14ac:dyDescent="0.15">
      <c r="A566" s="32">
        <v>32</v>
      </c>
      <c r="B566" s="33">
        <v>3306</v>
      </c>
      <c r="C566" s="34" t="s">
        <v>590</v>
      </c>
      <c r="D566" s="36"/>
      <c r="E566" s="29"/>
      <c r="F566" s="29"/>
      <c r="G566" s="37"/>
      <c r="H566" s="4"/>
      <c r="I566" s="39"/>
      <c r="J566" s="39"/>
      <c r="L566" s="21"/>
      <c r="M566" s="1088"/>
      <c r="N566" s="1089"/>
      <c r="O566" s="1089"/>
      <c r="P566" s="1090"/>
      <c r="Q566" s="20"/>
      <c r="R566" s="23"/>
      <c r="S566" s="4"/>
      <c r="T566" s="4"/>
      <c r="U566" s="4"/>
      <c r="V566" s="4"/>
      <c r="W566" s="21"/>
      <c r="X566" s="1172" t="s">
        <v>15</v>
      </c>
      <c r="Y566" s="25" t="s">
        <v>16</v>
      </c>
      <c r="Z566" s="26" t="s">
        <v>17</v>
      </c>
      <c r="AA566" s="1157">
        <v>0.7</v>
      </c>
      <c r="AB566" s="1179"/>
      <c r="AC566" s="55"/>
      <c r="AG566" s="29"/>
      <c r="AH566" s="35">
        <f>ROUND(ROUND(I550*O570,0)*AA566,0)-AC563</f>
        <v>178</v>
      </c>
      <c r="AI566" s="31"/>
    </row>
    <row r="567" spans="1:35" ht="17.100000000000001" customHeight="1" x14ac:dyDescent="0.15">
      <c r="A567" s="32">
        <v>32</v>
      </c>
      <c r="B567" s="33">
        <v>3783</v>
      </c>
      <c r="C567" s="34" t="s">
        <v>591</v>
      </c>
      <c r="D567" s="36"/>
      <c r="E567" s="29"/>
      <c r="F567" s="29"/>
      <c r="G567" s="37"/>
      <c r="H567" s="4"/>
      <c r="I567" s="39"/>
      <c r="J567" s="39"/>
      <c r="L567" s="21"/>
      <c r="M567" s="1088"/>
      <c r="N567" s="1089"/>
      <c r="O567" s="1089"/>
      <c r="P567" s="1090"/>
      <c r="Q567" s="24"/>
      <c r="R567" s="26"/>
      <c r="S567" s="25"/>
      <c r="T567" s="25"/>
      <c r="U567" s="25"/>
      <c r="V567" s="25"/>
      <c r="W567" s="38"/>
      <c r="X567" s="1173"/>
      <c r="Y567" s="25" t="s">
        <v>19</v>
      </c>
      <c r="Z567" s="26" t="s">
        <v>17</v>
      </c>
      <c r="AA567" s="1157">
        <v>0.5</v>
      </c>
      <c r="AB567" s="1179"/>
      <c r="AC567" s="55"/>
      <c r="AG567" s="29"/>
      <c r="AH567" s="35">
        <f>ROUND(ROUND(I550*O570,0)*AA567,0)-AC563</f>
        <v>126</v>
      </c>
      <c r="AI567" s="31"/>
    </row>
    <row r="568" spans="1:35" ht="17.100000000000001" customHeight="1" x14ac:dyDescent="0.15">
      <c r="A568" s="32">
        <v>32</v>
      </c>
      <c r="B568" s="33">
        <v>3307</v>
      </c>
      <c r="C568" s="34" t="s">
        <v>592</v>
      </c>
      <c r="D568" s="36"/>
      <c r="E568" s="29"/>
      <c r="F568" s="29"/>
      <c r="G568" s="37"/>
      <c r="H568" s="4"/>
      <c r="L568" s="21"/>
      <c r="M568" s="1088"/>
      <c r="N568" s="1089"/>
      <c r="O568" s="1089"/>
      <c r="P568" s="1090"/>
      <c r="Q568" s="1085" t="s">
        <v>22</v>
      </c>
      <c r="R568" s="1086"/>
      <c r="S568" s="1086"/>
      <c r="T568" s="1086"/>
      <c r="U568" s="40"/>
      <c r="V568" s="40"/>
      <c r="W568" s="41"/>
      <c r="X568" s="42"/>
      <c r="Y568" s="43"/>
      <c r="Z568" s="44"/>
      <c r="AA568" s="45"/>
      <c r="AB568" s="46"/>
      <c r="AC568" s="20"/>
      <c r="AD568" s="4"/>
      <c r="AE568" s="4"/>
      <c r="AF568" s="4"/>
      <c r="AG568" s="4"/>
      <c r="AH568" s="35">
        <f>ROUND(ROUND(I550*O570,0)*V570,0)-AC563</f>
        <v>244</v>
      </c>
      <c r="AI568" s="31"/>
    </row>
    <row r="569" spans="1:35" ht="17.100000000000001" customHeight="1" x14ac:dyDescent="0.15">
      <c r="A569" s="32">
        <v>32</v>
      </c>
      <c r="B569" s="33">
        <v>3308</v>
      </c>
      <c r="C569" s="34" t="s">
        <v>593</v>
      </c>
      <c r="D569" s="36"/>
      <c r="E569" s="29"/>
      <c r="F569" s="29"/>
      <c r="G569" s="37"/>
      <c r="H569" s="20"/>
      <c r="L569" s="21"/>
      <c r="M569" s="20"/>
      <c r="N569" s="39"/>
      <c r="O569" s="4"/>
      <c r="P569" s="21"/>
      <c r="Q569" s="1088"/>
      <c r="R569" s="1089"/>
      <c r="S569" s="1089"/>
      <c r="T569" s="1089"/>
      <c r="U569" s="23"/>
      <c r="V569" s="1158"/>
      <c r="W569" s="1159"/>
      <c r="X569" s="1172" t="s">
        <v>15</v>
      </c>
      <c r="Y569" s="25" t="s">
        <v>16</v>
      </c>
      <c r="Z569" s="26" t="s">
        <v>17</v>
      </c>
      <c r="AA569" s="1157">
        <v>0.7</v>
      </c>
      <c r="AB569" s="1179"/>
      <c r="AC569" s="36"/>
      <c r="AD569" s="4"/>
      <c r="AE569" s="4"/>
      <c r="AF569" s="4"/>
      <c r="AG569" s="29"/>
      <c r="AH569" s="35">
        <f>ROUND(ROUND(ROUND(I550*O570,0)*V570,0)*AA569,0)-AC563</f>
        <v>169</v>
      </c>
      <c r="AI569" s="31"/>
    </row>
    <row r="570" spans="1:35" ht="17.100000000000001" customHeight="1" x14ac:dyDescent="0.15">
      <c r="A570" s="32">
        <v>32</v>
      </c>
      <c r="B570" s="33">
        <v>3784</v>
      </c>
      <c r="C570" s="34" t="s">
        <v>594</v>
      </c>
      <c r="D570" s="36"/>
      <c r="E570" s="29"/>
      <c r="F570" s="29"/>
      <c r="G570" s="37"/>
      <c r="H570" s="20"/>
      <c r="L570" s="21"/>
      <c r="M570" s="24"/>
      <c r="N570" s="26" t="s">
        <v>17</v>
      </c>
      <c r="O570" s="1180">
        <v>0.96499999999999997</v>
      </c>
      <c r="P570" s="1181"/>
      <c r="Q570" s="1122"/>
      <c r="R570" s="1123"/>
      <c r="S570" s="1123"/>
      <c r="T570" s="1123"/>
      <c r="U570" s="26" t="s">
        <v>17</v>
      </c>
      <c r="V570" s="1170">
        <v>0.95</v>
      </c>
      <c r="W570" s="1171"/>
      <c r="X570" s="1173"/>
      <c r="Y570" s="25" t="s">
        <v>19</v>
      </c>
      <c r="Z570" s="26" t="s">
        <v>17</v>
      </c>
      <c r="AA570" s="1157">
        <v>0.5</v>
      </c>
      <c r="AB570" s="1179"/>
      <c r="AC570" s="56"/>
      <c r="AD570" s="25"/>
      <c r="AE570" s="25"/>
      <c r="AF570" s="25"/>
      <c r="AG570" s="57"/>
      <c r="AH570" s="35">
        <f>ROUND(ROUND(ROUND(I550*O570,0)*V570,0)*AA570,0)-AC563</f>
        <v>119</v>
      </c>
      <c r="AI570" s="31"/>
    </row>
    <row r="571" spans="1:35" ht="17.100000000000001" customHeight="1" x14ac:dyDescent="0.15">
      <c r="A571" s="32">
        <v>32</v>
      </c>
      <c r="B571" s="33">
        <v>3311</v>
      </c>
      <c r="C571" s="34" t="s">
        <v>595</v>
      </c>
      <c r="D571" s="36"/>
      <c r="E571" s="29"/>
      <c r="F571" s="29"/>
      <c r="G571" s="37"/>
      <c r="H571" s="20"/>
      <c r="L571" s="21"/>
      <c r="M571" s="47"/>
      <c r="N571" s="48"/>
      <c r="O571" s="48"/>
      <c r="P571" s="49"/>
      <c r="Q571" s="4"/>
      <c r="R571" s="4"/>
      <c r="S571" s="23"/>
      <c r="T571" s="23"/>
      <c r="U571" s="4"/>
      <c r="V571" s="4"/>
      <c r="W571" s="41"/>
      <c r="X571" s="42"/>
      <c r="Y571" s="43"/>
      <c r="Z571" s="44"/>
      <c r="AA571" s="50"/>
      <c r="AB571" s="51"/>
      <c r="AC571" s="1085" t="s">
        <v>47</v>
      </c>
      <c r="AD571" s="1086"/>
      <c r="AE571" s="1086"/>
      <c r="AF571" s="1086"/>
      <c r="AG571" s="1086"/>
      <c r="AH571" s="35">
        <f>ROUND(I550,0)-AC575</f>
        <v>261</v>
      </c>
      <c r="AI571" s="31"/>
    </row>
    <row r="572" spans="1:35" ht="17.100000000000001" customHeight="1" x14ac:dyDescent="0.15">
      <c r="A572" s="32">
        <v>32</v>
      </c>
      <c r="B572" s="33">
        <v>3312</v>
      </c>
      <c r="C572" s="34" t="s">
        <v>596</v>
      </c>
      <c r="D572" s="36"/>
      <c r="E572" s="29"/>
      <c r="F572" s="29"/>
      <c r="G572" s="37"/>
      <c r="H572" s="20"/>
      <c r="L572" s="21"/>
      <c r="M572" s="20"/>
      <c r="P572" s="21"/>
      <c r="Q572" s="20"/>
      <c r="R572" s="23"/>
      <c r="S572" s="4"/>
      <c r="T572" s="4"/>
      <c r="U572" s="4"/>
      <c r="V572" s="4"/>
      <c r="W572" s="21"/>
      <c r="X572" s="1172" t="s">
        <v>15</v>
      </c>
      <c r="Y572" s="25" t="s">
        <v>16</v>
      </c>
      <c r="Z572" s="26" t="s">
        <v>17</v>
      </c>
      <c r="AA572" s="1170">
        <v>0.7</v>
      </c>
      <c r="AB572" s="1171"/>
      <c r="AC572" s="1088"/>
      <c r="AD572" s="1089"/>
      <c r="AE572" s="1089"/>
      <c r="AF572" s="1089"/>
      <c r="AG572" s="1089"/>
      <c r="AH572" s="35">
        <f>ROUND(I550*AA572,0)-AC575</f>
        <v>179</v>
      </c>
      <c r="AI572" s="31"/>
    </row>
    <row r="573" spans="1:35" ht="17.100000000000001" customHeight="1" x14ac:dyDescent="0.15">
      <c r="A573" s="32">
        <v>32</v>
      </c>
      <c r="B573" s="33">
        <v>3785</v>
      </c>
      <c r="C573" s="34" t="s">
        <v>597</v>
      </c>
      <c r="D573" s="36"/>
      <c r="E573" s="29"/>
      <c r="F573" s="29"/>
      <c r="G573" s="37"/>
      <c r="H573" s="20"/>
      <c r="L573" s="21"/>
      <c r="M573" s="20"/>
      <c r="P573" s="21"/>
      <c r="Q573" s="24"/>
      <c r="R573" s="26"/>
      <c r="S573" s="25"/>
      <c r="T573" s="25"/>
      <c r="U573" s="25"/>
      <c r="V573" s="25"/>
      <c r="W573" s="38"/>
      <c r="X573" s="1173"/>
      <c r="Y573" s="25" t="s">
        <v>19</v>
      </c>
      <c r="Z573" s="26" t="s">
        <v>17</v>
      </c>
      <c r="AA573" s="1170">
        <v>0.5</v>
      </c>
      <c r="AB573" s="1171"/>
      <c r="AC573" s="1088"/>
      <c r="AD573" s="1089"/>
      <c r="AE573" s="1089"/>
      <c r="AF573" s="1089"/>
      <c r="AG573" s="1089"/>
      <c r="AH573" s="35">
        <f>ROUND(I550*AA573,0)-AC575</f>
        <v>125</v>
      </c>
      <c r="AI573" s="31"/>
    </row>
    <row r="574" spans="1:35" ht="17.100000000000001" customHeight="1" x14ac:dyDescent="0.15">
      <c r="A574" s="32">
        <v>32</v>
      </c>
      <c r="B574" s="33">
        <v>3313</v>
      </c>
      <c r="C574" s="34" t="s">
        <v>598</v>
      </c>
      <c r="D574" s="36"/>
      <c r="E574" s="29"/>
      <c r="F574" s="29"/>
      <c r="G574" s="37"/>
      <c r="H574" s="20"/>
      <c r="I574" s="2"/>
      <c r="J574" s="2"/>
      <c r="K574" s="2"/>
      <c r="L574" s="21"/>
      <c r="M574" s="20"/>
      <c r="N574" s="39"/>
      <c r="O574" s="4"/>
      <c r="P574" s="21"/>
      <c r="Q574" s="1085" t="s">
        <v>22</v>
      </c>
      <c r="R574" s="1086"/>
      <c r="S574" s="1086"/>
      <c r="T574" s="1086"/>
      <c r="U574" s="40"/>
      <c r="V574" s="40"/>
      <c r="W574" s="41"/>
      <c r="X574" s="42"/>
      <c r="Y574" s="43"/>
      <c r="Z574" s="44"/>
      <c r="AA574" s="45"/>
      <c r="AB574" s="46"/>
      <c r="AC574" s="1088"/>
      <c r="AD574" s="1089"/>
      <c r="AE574" s="1089"/>
      <c r="AF574" s="1089"/>
      <c r="AG574" s="1089"/>
      <c r="AH574" s="35">
        <f>ROUND(I550*V576,0)-AC575</f>
        <v>247</v>
      </c>
      <c r="AI574" s="31"/>
    </row>
    <row r="575" spans="1:35" ht="17.100000000000001" customHeight="1" x14ac:dyDescent="0.15">
      <c r="A575" s="32">
        <v>32</v>
      </c>
      <c r="B575" s="33">
        <v>3314</v>
      </c>
      <c r="C575" s="34" t="s">
        <v>599</v>
      </c>
      <c r="D575" s="36"/>
      <c r="E575" s="29"/>
      <c r="F575" s="29"/>
      <c r="G575" s="37"/>
      <c r="H575" s="20"/>
      <c r="I575" s="2"/>
      <c r="J575" s="2"/>
      <c r="K575" s="2"/>
      <c r="L575" s="21"/>
      <c r="M575" s="20"/>
      <c r="N575" s="39"/>
      <c r="O575" s="4"/>
      <c r="P575" s="21"/>
      <c r="Q575" s="1088"/>
      <c r="R575" s="1089"/>
      <c r="S575" s="1089"/>
      <c r="T575" s="1089"/>
      <c r="U575" s="23"/>
      <c r="V575" s="1158"/>
      <c r="W575" s="1159"/>
      <c r="X575" s="1172" t="s">
        <v>15</v>
      </c>
      <c r="Y575" s="25" t="s">
        <v>16</v>
      </c>
      <c r="Z575" s="26" t="s">
        <v>17</v>
      </c>
      <c r="AA575" s="1170">
        <v>0.7</v>
      </c>
      <c r="AB575" s="1171"/>
      <c r="AC575" s="1175">
        <v>12</v>
      </c>
      <c r="AD575" s="1175"/>
      <c r="AE575" s="1176" t="s">
        <v>38</v>
      </c>
      <c r="AF575" s="1177"/>
      <c r="AG575" s="1178"/>
      <c r="AH575" s="35">
        <f>ROUND(ROUND(I550*V576,0)*AA575,0)-AC575</f>
        <v>169</v>
      </c>
      <c r="AI575" s="31"/>
    </row>
    <row r="576" spans="1:35" ht="17.100000000000001" customHeight="1" x14ac:dyDescent="0.15">
      <c r="A576" s="32">
        <v>32</v>
      </c>
      <c r="B576" s="33">
        <v>3786</v>
      </c>
      <c r="C576" s="34" t="s">
        <v>600</v>
      </c>
      <c r="D576" s="36"/>
      <c r="E576" s="29"/>
      <c r="F576" s="29"/>
      <c r="G576" s="37"/>
      <c r="H576" s="20"/>
      <c r="I576" s="2"/>
      <c r="J576" s="2"/>
      <c r="K576" s="2"/>
      <c r="L576" s="21"/>
      <c r="M576" s="24"/>
      <c r="N576" s="15"/>
      <c r="O576" s="25"/>
      <c r="P576" s="38"/>
      <c r="Q576" s="1122"/>
      <c r="R576" s="1123"/>
      <c r="S576" s="1123"/>
      <c r="T576" s="1123"/>
      <c r="U576" s="26" t="s">
        <v>17</v>
      </c>
      <c r="V576" s="1170">
        <v>0.95</v>
      </c>
      <c r="W576" s="1171"/>
      <c r="X576" s="1173"/>
      <c r="Y576" s="25" t="s">
        <v>19</v>
      </c>
      <c r="Z576" s="26" t="s">
        <v>17</v>
      </c>
      <c r="AA576" s="1170">
        <v>0.5</v>
      </c>
      <c r="AB576" s="1171"/>
      <c r="AC576" s="52"/>
      <c r="AD576" s="52"/>
      <c r="AE576" s="4"/>
      <c r="AF576" s="4"/>
      <c r="AG576" s="53"/>
      <c r="AH576" s="35">
        <f>ROUND(ROUND(I550*V576,0)*AA576,0)-AC575</f>
        <v>118</v>
      </c>
      <c r="AI576" s="31"/>
    </row>
    <row r="577" spans="1:35" ht="17.100000000000001" customHeight="1" x14ac:dyDescent="0.15">
      <c r="A577" s="32">
        <v>32</v>
      </c>
      <c r="B577" s="33">
        <v>3315</v>
      </c>
      <c r="C577" s="34" t="s">
        <v>601</v>
      </c>
      <c r="D577" s="36"/>
      <c r="E577" s="29"/>
      <c r="F577" s="29"/>
      <c r="G577" s="37"/>
      <c r="H577" s="20"/>
      <c r="I577" s="1129"/>
      <c r="J577" s="1129"/>
      <c r="L577" s="21"/>
      <c r="M577" s="1085" t="s">
        <v>26</v>
      </c>
      <c r="N577" s="1086"/>
      <c r="O577" s="1086"/>
      <c r="P577" s="1087"/>
      <c r="Q577" s="4"/>
      <c r="R577" s="4"/>
      <c r="S577" s="23"/>
      <c r="T577" s="23"/>
      <c r="U577" s="4"/>
      <c r="V577" s="4"/>
      <c r="W577" s="41"/>
      <c r="X577" s="42"/>
      <c r="Y577" s="43"/>
      <c r="Z577" s="44"/>
      <c r="AA577" s="45"/>
      <c r="AB577" s="46"/>
      <c r="AC577" s="54"/>
      <c r="AG577" s="53"/>
      <c r="AH577" s="35">
        <f>ROUND(I550*O582,0)-AC575</f>
        <v>251</v>
      </c>
      <c r="AI577" s="31"/>
    </row>
    <row r="578" spans="1:35" ht="17.100000000000001" customHeight="1" x14ac:dyDescent="0.15">
      <c r="A578" s="32">
        <v>32</v>
      </c>
      <c r="B578" s="33">
        <v>3316</v>
      </c>
      <c r="C578" s="34" t="s">
        <v>602</v>
      </c>
      <c r="D578" s="36"/>
      <c r="E578" s="29"/>
      <c r="F578" s="29"/>
      <c r="G578" s="37"/>
      <c r="H578" s="4"/>
      <c r="I578" s="39"/>
      <c r="J578" s="39"/>
      <c r="L578" s="21"/>
      <c r="M578" s="1088"/>
      <c r="N578" s="1089"/>
      <c r="O578" s="1089"/>
      <c r="P578" s="1090"/>
      <c r="Q578" s="20"/>
      <c r="R578" s="23"/>
      <c r="S578" s="4"/>
      <c r="T578" s="4"/>
      <c r="U578" s="4"/>
      <c r="V578" s="4"/>
      <c r="W578" s="21"/>
      <c r="X578" s="1172" t="s">
        <v>15</v>
      </c>
      <c r="Y578" s="25" t="s">
        <v>16</v>
      </c>
      <c r="Z578" s="26" t="s">
        <v>17</v>
      </c>
      <c r="AA578" s="1157">
        <v>0.7</v>
      </c>
      <c r="AB578" s="1179"/>
      <c r="AC578" s="36"/>
      <c r="AD578" s="58"/>
      <c r="AE578" s="58"/>
      <c r="AF578" s="58"/>
      <c r="AG578" s="29"/>
      <c r="AH578" s="35">
        <f>ROUND(ROUND(I550*O582,0)*AA578,0)-AC575</f>
        <v>172</v>
      </c>
      <c r="AI578" s="31"/>
    </row>
    <row r="579" spans="1:35" ht="17.100000000000001" customHeight="1" x14ac:dyDescent="0.15">
      <c r="A579" s="32">
        <v>32</v>
      </c>
      <c r="B579" s="33">
        <v>3787</v>
      </c>
      <c r="C579" s="34" t="s">
        <v>603</v>
      </c>
      <c r="D579" s="36"/>
      <c r="E579" s="29"/>
      <c r="F579" s="29"/>
      <c r="G579" s="37"/>
      <c r="H579" s="4"/>
      <c r="I579" s="39"/>
      <c r="J579" s="39"/>
      <c r="L579" s="21"/>
      <c r="M579" s="1088"/>
      <c r="N579" s="1089"/>
      <c r="O579" s="1089"/>
      <c r="P579" s="1090"/>
      <c r="Q579" s="24"/>
      <c r="R579" s="26"/>
      <c r="S579" s="25"/>
      <c r="T579" s="25"/>
      <c r="U579" s="25"/>
      <c r="V579" s="25"/>
      <c r="W579" s="38"/>
      <c r="X579" s="1173"/>
      <c r="Y579" s="25" t="s">
        <v>19</v>
      </c>
      <c r="Z579" s="26" t="s">
        <v>17</v>
      </c>
      <c r="AA579" s="1157">
        <v>0.5</v>
      </c>
      <c r="AB579" s="1179"/>
      <c r="AC579" s="36"/>
      <c r="AD579" s="58"/>
      <c r="AE579" s="58"/>
      <c r="AF579" s="58"/>
      <c r="AG579" s="29"/>
      <c r="AH579" s="35">
        <f>ROUND(ROUND(I550*O582,0)*AA579,0)-AC575</f>
        <v>120</v>
      </c>
      <c r="AI579" s="31"/>
    </row>
    <row r="580" spans="1:35" ht="17.100000000000001" customHeight="1" x14ac:dyDescent="0.15">
      <c r="A580" s="32">
        <v>32</v>
      </c>
      <c r="B580" s="33">
        <v>3317</v>
      </c>
      <c r="C580" s="34" t="s">
        <v>604</v>
      </c>
      <c r="D580" s="36"/>
      <c r="E580" s="29"/>
      <c r="F580" s="29"/>
      <c r="G580" s="37"/>
      <c r="H580" s="4"/>
      <c r="L580" s="21"/>
      <c r="M580" s="1088"/>
      <c r="N580" s="1089"/>
      <c r="O580" s="1089"/>
      <c r="P580" s="1090"/>
      <c r="Q580" s="1085" t="s">
        <v>22</v>
      </c>
      <c r="R580" s="1086"/>
      <c r="S580" s="1086"/>
      <c r="T580" s="1086"/>
      <c r="U580" s="40"/>
      <c r="V580" s="40"/>
      <c r="W580" s="41"/>
      <c r="X580" s="42"/>
      <c r="Y580" s="43"/>
      <c r="Z580" s="44"/>
      <c r="AA580" s="45"/>
      <c r="AB580" s="46"/>
      <c r="AC580" s="20"/>
      <c r="AD580" s="4"/>
      <c r="AE580" s="4"/>
      <c r="AF580" s="4"/>
      <c r="AG580" s="4"/>
      <c r="AH580" s="35">
        <f>ROUND(ROUND(I550*O582,0)*V582,0)-AC575</f>
        <v>238</v>
      </c>
      <c r="AI580" s="31"/>
    </row>
    <row r="581" spans="1:35" ht="17.100000000000001" customHeight="1" x14ac:dyDescent="0.15">
      <c r="A581" s="32">
        <v>32</v>
      </c>
      <c r="B581" s="33">
        <v>3318</v>
      </c>
      <c r="C581" s="34" t="s">
        <v>605</v>
      </c>
      <c r="D581" s="36"/>
      <c r="E581" s="29"/>
      <c r="F581" s="29"/>
      <c r="G581" s="37"/>
      <c r="H581" s="20"/>
      <c r="L581" s="21"/>
      <c r="M581" s="20"/>
      <c r="N581" s="39"/>
      <c r="O581" s="4"/>
      <c r="P581" s="21"/>
      <c r="Q581" s="1088"/>
      <c r="R581" s="1089"/>
      <c r="S581" s="1089"/>
      <c r="T581" s="1089"/>
      <c r="U581" s="23"/>
      <c r="V581" s="1158"/>
      <c r="W581" s="1159"/>
      <c r="X581" s="1172" t="s">
        <v>15</v>
      </c>
      <c r="Y581" s="25" t="s">
        <v>16</v>
      </c>
      <c r="Z581" s="26" t="s">
        <v>17</v>
      </c>
      <c r="AA581" s="1157">
        <v>0.7</v>
      </c>
      <c r="AB581" s="1179"/>
      <c r="AC581" s="36"/>
      <c r="AD581" s="4"/>
      <c r="AE581" s="4"/>
      <c r="AF581" s="4"/>
      <c r="AG581" s="29"/>
      <c r="AH581" s="35">
        <f>ROUND(ROUND(ROUND(I550*O582,0)*V582,0)*AA581,0)-AC575</f>
        <v>163</v>
      </c>
      <c r="AI581" s="31"/>
    </row>
    <row r="582" spans="1:35" ht="17.100000000000001" customHeight="1" x14ac:dyDescent="0.15">
      <c r="A582" s="32">
        <v>32</v>
      </c>
      <c r="B582" s="33">
        <v>3788</v>
      </c>
      <c r="C582" s="34" t="s">
        <v>606</v>
      </c>
      <c r="D582" s="36"/>
      <c r="E582" s="29"/>
      <c r="F582" s="29"/>
      <c r="G582" s="37"/>
      <c r="H582" s="20"/>
      <c r="L582" s="21"/>
      <c r="M582" s="24"/>
      <c r="N582" s="26" t="s">
        <v>17</v>
      </c>
      <c r="O582" s="1180">
        <v>0.96499999999999997</v>
      </c>
      <c r="P582" s="1181"/>
      <c r="Q582" s="1122"/>
      <c r="R582" s="1123"/>
      <c r="S582" s="1123"/>
      <c r="T582" s="1123"/>
      <c r="U582" s="26" t="s">
        <v>17</v>
      </c>
      <c r="V582" s="1170">
        <v>0.95</v>
      </c>
      <c r="W582" s="1171"/>
      <c r="X582" s="1173"/>
      <c r="Y582" s="25" t="s">
        <v>19</v>
      </c>
      <c r="Z582" s="26" t="s">
        <v>17</v>
      </c>
      <c r="AA582" s="1157">
        <v>0.5</v>
      </c>
      <c r="AB582" s="1179"/>
      <c r="AC582" s="56"/>
      <c r="AD582" s="25"/>
      <c r="AE582" s="25"/>
      <c r="AF582" s="25"/>
      <c r="AG582" s="57"/>
      <c r="AH582" s="35">
        <f>ROUND(ROUND(ROUND(I550*O582,0)*V582,0)*AA582,0)-AC575</f>
        <v>113</v>
      </c>
      <c r="AI582" s="31"/>
    </row>
    <row r="583" spans="1:35" ht="17.100000000000001" customHeight="1" x14ac:dyDescent="0.15">
      <c r="A583" s="17">
        <v>32</v>
      </c>
      <c r="B583" s="18">
        <v>2271</v>
      </c>
      <c r="C583" s="19" t="s">
        <v>607</v>
      </c>
      <c r="D583" s="73"/>
      <c r="E583" s="74"/>
      <c r="F583" s="74"/>
      <c r="G583" s="75"/>
      <c r="H583" s="47" t="s">
        <v>60</v>
      </c>
      <c r="I583" s="40"/>
      <c r="J583" s="40"/>
      <c r="K583" s="40"/>
      <c r="L583" s="41"/>
      <c r="M583" s="47"/>
      <c r="N583" s="48"/>
      <c r="O583" s="48"/>
      <c r="P583" s="49"/>
      <c r="Q583" s="4"/>
      <c r="R583" s="4"/>
      <c r="S583" s="23"/>
      <c r="T583" s="23"/>
      <c r="U583" s="4"/>
      <c r="V583" s="4"/>
      <c r="W583" s="41"/>
      <c r="X583" s="42"/>
      <c r="Y583" s="43"/>
      <c r="Z583" s="44"/>
      <c r="AA583" s="50"/>
      <c r="AB583" s="51"/>
      <c r="AC583" s="29"/>
      <c r="AD583" s="4"/>
      <c r="AE583" s="4"/>
      <c r="AF583" s="4"/>
      <c r="AG583" s="29"/>
      <c r="AH583" s="35">
        <f>ROUND(I586,0)</f>
        <v>226</v>
      </c>
      <c r="AI583" s="31"/>
    </row>
    <row r="584" spans="1:35" ht="17.100000000000001" customHeight="1" x14ac:dyDescent="0.15">
      <c r="A584" s="32">
        <v>32</v>
      </c>
      <c r="B584" s="33">
        <v>2272</v>
      </c>
      <c r="C584" s="34" t="s">
        <v>608</v>
      </c>
      <c r="D584" s="73"/>
      <c r="E584" s="74"/>
      <c r="F584" s="74"/>
      <c r="G584" s="75"/>
      <c r="H584" s="20"/>
      <c r="L584" s="21"/>
      <c r="M584" s="20"/>
      <c r="P584" s="21"/>
      <c r="Q584" s="20"/>
      <c r="R584" s="23"/>
      <c r="S584" s="4"/>
      <c r="T584" s="4"/>
      <c r="U584" s="4"/>
      <c r="V584" s="4"/>
      <c r="W584" s="21"/>
      <c r="X584" s="1172" t="s">
        <v>15</v>
      </c>
      <c r="Y584" s="25" t="s">
        <v>16</v>
      </c>
      <c r="Z584" s="26" t="s">
        <v>17</v>
      </c>
      <c r="AA584" s="1170">
        <v>0.7</v>
      </c>
      <c r="AB584" s="1171"/>
      <c r="AC584" s="29"/>
      <c r="AD584" s="4"/>
      <c r="AE584" s="4"/>
      <c r="AF584" s="4"/>
      <c r="AG584" s="29"/>
      <c r="AH584" s="35">
        <f>ROUND(I586*AA584,0)</f>
        <v>158</v>
      </c>
      <c r="AI584" s="31"/>
    </row>
    <row r="585" spans="1:35" ht="17.100000000000001" customHeight="1" x14ac:dyDescent="0.15">
      <c r="A585" s="32">
        <v>32</v>
      </c>
      <c r="B585" s="33">
        <v>2667</v>
      </c>
      <c r="C585" s="34" t="s">
        <v>609</v>
      </c>
      <c r="D585" s="54"/>
      <c r="E585" s="53"/>
      <c r="F585" s="53"/>
      <c r="G585" s="59"/>
      <c r="H585" s="20"/>
      <c r="L585" s="21"/>
      <c r="M585" s="20"/>
      <c r="P585" s="21"/>
      <c r="Q585" s="24"/>
      <c r="R585" s="26"/>
      <c r="S585" s="25"/>
      <c r="T585" s="25"/>
      <c r="U585" s="25"/>
      <c r="V585" s="25"/>
      <c r="W585" s="38"/>
      <c r="X585" s="1173"/>
      <c r="Y585" s="25" t="s">
        <v>19</v>
      </c>
      <c r="Z585" s="26" t="s">
        <v>17</v>
      </c>
      <c r="AA585" s="1170">
        <v>0.5</v>
      </c>
      <c r="AB585" s="1171"/>
      <c r="AC585" s="29"/>
      <c r="AD585" s="4"/>
      <c r="AE585" s="4"/>
      <c r="AF585" s="4"/>
      <c r="AG585" s="29"/>
      <c r="AH585" s="35">
        <f>ROUND(I586*AA585,0)</f>
        <v>113</v>
      </c>
      <c r="AI585" s="31"/>
    </row>
    <row r="586" spans="1:35" ht="17.100000000000001" customHeight="1" x14ac:dyDescent="0.15">
      <c r="A586" s="32">
        <v>32</v>
      </c>
      <c r="B586" s="33">
        <v>2273</v>
      </c>
      <c r="C586" s="34" t="s">
        <v>610</v>
      </c>
      <c r="D586" s="54"/>
      <c r="E586" s="53"/>
      <c r="F586" s="53"/>
      <c r="G586" s="59"/>
      <c r="H586" s="20"/>
      <c r="I586" s="1108">
        <v>226</v>
      </c>
      <c r="J586" s="1108"/>
      <c r="K586" s="4" t="s">
        <v>21</v>
      </c>
      <c r="L586" s="21"/>
      <c r="M586" s="20"/>
      <c r="N586" s="39"/>
      <c r="O586" s="4"/>
      <c r="P586" s="21"/>
      <c r="Q586" s="1085" t="s">
        <v>22</v>
      </c>
      <c r="R586" s="1086"/>
      <c r="S586" s="1086"/>
      <c r="T586" s="1086"/>
      <c r="U586" s="40"/>
      <c r="V586" s="40"/>
      <c r="W586" s="41"/>
      <c r="X586" s="42"/>
      <c r="Y586" s="43"/>
      <c r="Z586" s="44"/>
      <c r="AA586" s="45"/>
      <c r="AB586" s="46"/>
      <c r="AC586" s="29"/>
      <c r="AE586" s="4"/>
      <c r="AF586" s="4"/>
      <c r="AG586" s="29"/>
      <c r="AH586" s="35">
        <f>ROUND(I586*V588,0)</f>
        <v>215</v>
      </c>
      <c r="AI586" s="31"/>
    </row>
    <row r="587" spans="1:35" ht="17.100000000000001" customHeight="1" x14ac:dyDescent="0.15">
      <c r="A587" s="32">
        <v>32</v>
      </c>
      <c r="B587" s="33">
        <v>2274</v>
      </c>
      <c r="C587" s="34" t="s">
        <v>611</v>
      </c>
      <c r="D587" s="54"/>
      <c r="E587" s="53"/>
      <c r="F587" s="53"/>
      <c r="G587" s="59"/>
      <c r="H587" s="20"/>
      <c r="I587" s="2"/>
      <c r="J587" s="2"/>
      <c r="K587" s="2"/>
      <c r="L587" s="21"/>
      <c r="M587" s="20"/>
      <c r="N587" s="39"/>
      <c r="O587" s="4"/>
      <c r="P587" s="21"/>
      <c r="Q587" s="1088"/>
      <c r="R587" s="1089"/>
      <c r="S587" s="1089"/>
      <c r="T587" s="1089"/>
      <c r="U587" s="23"/>
      <c r="V587" s="1158"/>
      <c r="W587" s="1159"/>
      <c r="X587" s="1172" t="s">
        <v>15</v>
      </c>
      <c r="Y587" s="25" t="s">
        <v>16</v>
      </c>
      <c r="Z587" s="26" t="s">
        <v>17</v>
      </c>
      <c r="AA587" s="1170">
        <v>0.7</v>
      </c>
      <c r="AB587" s="1171"/>
      <c r="AC587" s="29"/>
      <c r="AE587" s="4"/>
      <c r="AF587" s="4"/>
      <c r="AG587" s="29"/>
      <c r="AH587" s="35">
        <f>ROUND(ROUND(I586*V588,0)*AA587,0)</f>
        <v>151</v>
      </c>
      <c r="AI587" s="31"/>
    </row>
    <row r="588" spans="1:35" ht="17.100000000000001" customHeight="1" x14ac:dyDescent="0.15">
      <c r="A588" s="32">
        <v>32</v>
      </c>
      <c r="B588" s="33">
        <v>2668</v>
      </c>
      <c r="C588" s="34" t="s">
        <v>612</v>
      </c>
      <c r="D588" s="54"/>
      <c r="E588" s="53"/>
      <c r="F588" s="53"/>
      <c r="G588" s="59"/>
      <c r="H588" s="20"/>
      <c r="I588" s="2"/>
      <c r="J588" s="2"/>
      <c r="K588" s="2"/>
      <c r="L588" s="21"/>
      <c r="M588" s="24"/>
      <c r="N588" s="15"/>
      <c r="O588" s="25"/>
      <c r="P588" s="38"/>
      <c r="Q588" s="1122"/>
      <c r="R588" s="1123"/>
      <c r="S588" s="1123"/>
      <c r="T588" s="1123"/>
      <c r="U588" s="26" t="s">
        <v>17</v>
      </c>
      <c r="V588" s="1170">
        <v>0.95</v>
      </c>
      <c r="W588" s="1171"/>
      <c r="X588" s="1173"/>
      <c r="Y588" s="25" t="s">
        <v>19</v>
      </c>
      <c r="Z588" s="26" t="s">
        <v>17</v>
      </c>
      <c r="AA588" s="1170">
        <v>0.5</v>
      </c>
      <c r="AB588" s="1171"/>
      <c r="AC588" s="29"/>
      <c r="AE588" s="4"/>
      <c r="AF588" s="4"/>
      <c r="AG588" s="29"/>
      <c r="AH588" s="35">
        <f>ROUND(ROUND(I586*V588,0)*AA588,0)</f>
        <v>108</v>
      </c>
      <c r="AI588" s="31"/>
    </row>
    <row r="589" spans="1:35" ht="17.100000000000001" customHeight="1" x14ac:dyDescent="0.15">
      <c r="A589" s="32">
        <v>32</v>
      </c>
      <c r="B589" s="33">
        <v>2275</v>
      </c>
      <c r="C589" s="34" t="s">
        <v>613</v>
      </c>
      <c r="D589" s="54"/>
      <c r="E589" s="53"/>
      <c r="F589" s="53"/>
      <c r="G589" s="59"/>
      <c r="H589" s="20"/>
      <c r="I589" s="2"/>
      <c r="J589" s="2"/>
      <c r="K589" s="2"/>
      <c r="L589" s="21"/>
      <c r="M589" s="1085" t="s">
        <v>26</v>
      </c>
      <c r="N589" s="1086"/>
      <c r="O589" s="1086"/>
      <c r="P589" s="1087"/>
      <c r="Q589" s="4"/>
      <c r="R589" s="4"/>
      <c r="S589" s="23"/>
      <c r="T589" s="23"/>
      <c r="U589" s="4"/>
      <c r="V589" s="4"/>
      <c r="W589" s="41"/>
      <c r="X589" s="42"/>
      <c r="Y589" s="43"/>
      <c r="Z589" s="44"/>
      <c r="AA589" s="45"/>
      <c r="AB589" s="46"/>
      <c r="AC589" s="29"/>
      <c r="AD589" s="4"/>
      <c r="AE589" s="4"/>
      <c r="AF589" s="4"/>
      <c r="AG589" s="29"/>
      <c r="AH589" s="35">
        <f>ROUND(I586*O594,0)</f>
        <v>218</v>
      </c>
      <c r="AI589" s="31"/>
    </row>
    <row r="590" spans="1:35" ht="17.100000000000001" customHeight="1" x14ac:dyDescent="0.15">
      <c r="A590" s="32">
        <v>32</v>
      </c>
      <c r="B590" s="33">
        <v>2276</v>
      </c>
      <c r="C590" s="34" t="s">
        <v>614</v>
      </c>
      <c r="D590" s="54"/>
      <c r="E590" s="53"/>
      <c r="F590" s="53"/>
      <c r="G590" s="59"/>
      <c r="H590" s="4"/>
      <c r="I590" s="39"/>
      <c r="J590" s="39"/>
      <c r="L590" s="21"/>
      <c r="M590" s="1088"/>
      <c r="N590" s="1089"/>
      <c r="O590" s="1089"/>
      <c r="P590" s="1090"/>
      <c r="Q590" s="20"/>
      <c r="R590" s="23"/>
      <c r="S590" s="4"/>
      <c r="T590" s="4"/>
      <c r="U590" s="4"/>
      <c r="V590" s="4"/>
      <c r="W590" s="21"/>
      <c r="X590" s="1172" t="s">
        <v>15</v>
      </c>
      <c r="Y590" s="25" t="s">
        <v>16</v>
      </c>
      <c r="Z590" s="26" t="s">
        <v>17</v>
      </c>
      <c r="AA590" s="1157">
        <v>0.7</v>
      </c>
      <c r="AB590" s="1179"/>
      <c r="AC590" s="29"/>
      <c r="AD590" s="4"/>
      <c r="AE590" s="4"/>
      <c r="AF590" s="4"/>
      <c r="AG590" s="29"/>
      <c r="AH590" s="35">
        <f>ROUND(ROUND(I586*O594,0)*AA590,0)</f>
        <v>153</v>
      </c>
      <c r="AI590" s="31"/>
    </row>
    <row r="591" spans="1:35" ht="17.100000000000001" customHeight="1" x14ac:dyDescent="0.15">
      <c r="A591" s="32">
        <v>32</v>
      </c>
      <c r="B591" s="33">
        <v>2669</v>
      </c>
      <c r="C591" s="34" t="s">
        <v>615</v>
      </c>
      <c r="D591" s="54"/>
      <c r="E591" s="53"/>
      <c r="F591" s="53"/>
      <c r="G591" s="59"/>
      <c r="H591" s="4"/>
      <c r="I591" s="39"/>
      <c r="J591" s="39"/>
      <c r="L591" s="21"/>
      <c r="M591" s="1088"/>
      <c r="N591" s="1089"/>
      <c r="O591" s="1089"/>
      <c r="P591" s="1090"/>
      <c r="Q591" s="24"/>
      <c r="R591" s="26"/>
      <c r="S591" s="25"/>
      <c r="T591" s="25"/>
      <c r="U591" s="25"/>
      <c r="V591" s="25"/>
      <c r="W591" s="38"/>
      <c r="X591" s="1173"/>
      <c r="Y591" s="25" t="s">
        <v>19</v>
      </c>
      <c r="Z591" s="26" t="s">
        <v>17</v>
      </c>
      <c r="AA591" s="1157">
        <v>0.5</v>
      </c>
      <c r="AB591" s="1179"/>
      <c r="AC591" s="29"/>
      <c r="AD591" s="4"/>
      <c r="AE591" s="4"/>
      <c r="AF591" s="4"/>
      <c r="AG591" s="29"/>
      <c r="AH591" s="35">
        <f>ROUND(ROUND(I586*O594,0)*AA591,0)</f>
        <v>109</v>
      </c>
      <c r="AI591" s="31"/>
    </row>
    <row r="592" spans="1:35" ht="17.100000000000001" customHeight="1" x14ac:dyDescent="0.15">
      <c r="A592" s="32">
        <v>32</v>
      </c>
      <c r="B592" s="33">
        <v>2277</v>
      </c>
      <c r="C592" s="34" t="s">
        <v>616</v>
      </c>
      <c r="D592" s="54"/>
      <c r="E592" s="53"/>
      <c r="F592" s="53"/>
      <c r="G592" s="59"/>
      <c r="H592" s="4"/>
      <c r="L592" s="21"/>
      <c r="M592" s="1088"/>
      <c r="N592" s="1089"/>
      <c r="O592" s="1089"/>
      <c r="P592" s="1090"/>
      <c r="Q592" s="1085" t="s">
        <v>22</v>
      </c>
      <c r="R592" s="1086"/>
      <c r="S592" s="1086"/>
      <c r="T592" s="1086"/>
      <c r="U592" s="40"/>
      <c r="V592" s="40"/>
      <c r="W592" s="41"/>
      <c r="X592" s="42"/>
      <c r="Y592" s="43"/>
      <c r="Z592" s="44"/>
      <c r="AA592" s="45"/>
      <c r="AB592" s="46"/>
      <c r="AC592" s="29"/>
      <c r="AD592" s="4"/>
      <c r="AE592" s="4"/>
      <c r="AF592" s="4"/>
      <c r="AG592" s="29"/>
      <c r="AH592" s="35">
        <f>ROUND(ROUND(I586*O594,0)*V594,0)</f>
        <v>207</v>
      </c>
      <c r="AI592" s="31"/>
    </row>
    <row r="593" spans="1:35" ht="17.100000000000001" customHeight="1" x14ac:dyDescent="0.15">
      <c r="A593" s="32">
        <v>32</v>
      </c>
      <c r="B593" s="33">
        <v>2278</v>
      </c>
      <c r="C593" s="34" t="s">
        <v>617</v>
      </c>
      <c r="D593" s="54"/>
      <c r="E593" s="53"/>
      <c r="F593" s="53"/>
      <c r="G593" s="59"/>
      <c r="H593" s="20"/>
      <c r="L593" s="21"/>
      <c r="M593" s="20"/>
      <c r="N593" s="39"/>
      <c r="O593" s="4"/>
      <c r="P593" s="21"/>
      <c r="Q593" s="1088"/>
      <c r="R593" s="1089"/>
      <c r="S593" s="1089"/>
      <c r="T593" s="1089"/>
      <c r="U593" s="23"/>
      <c r="V593" s="1158"/>
      <c r="W593" s="1159"/>
      <c r="X593" s="1172" t="s">
        <v>15</v>
      </c>
      <c r="Y593" s="25" t="s">
        <v>16</v>
      </c>
      <c r="Z593" s="26" t="s">
        <v>17</v>
      </c>
      <c r="AA593" s="1157">
        <v>0.7</v>
      </c>
      <c r="AB593" s="1179"/>
      <c r="AC593" s="29"/>
      <c r="AD593" s="4"/>
      <c r="AE593" s="4"/>
      <c r="AF593" s="4"/>
      <c r="AG593" s="29"/>
      <c r="AH593" s="35">
        <f>ROUND(ROUND(ROUND(I586*O594,0)*V594,0)*AA593,0)</f>
        <v>145</v>
      </c>
      <c r="AI593" s="31"/>
    </row>
    <row r="594" spans="1:35" ht="17.100000000000001" customHeight="1" x14ac:dyDescent="0.15">
      <c r="A594" s="32">
        <v>32</v>
      </c>
      <c r="B594" s="33">
        <v>2670</v>
      </c>
      <c r="C594" s="34" t="s">
        <v>618</v>
      </c>
      <c r="D594" s="54"/>
      <c r="E594" s="53"/>
      <c r="F594" s="53"/>
      <c r="G594" s="59"/>
      <c r="H594" s="20"/>
      <c r="L594" s="21"/>
      <c r="M594" s="24"/>
      <c r="N594" s="26" t="s">
        <v>17</v>
      </c>
      <c r="O594" s="1180">
        <v>0.96499999999999997</v>
      </c>
      <c r="P594" s="1181"/>
      <c r="Q594" s="1122"/>
      <c r="R594" s="1123"/>
      <c r="S594" s="1123"/>
      <c r="T594" s="1123"/>
      <c r="U594" s="26" t="s">
        <v>17</v>
      </c>
      <c r="V594" s="1170">
        <v>0.95</v>
      </c>
      <c r="W594" s="1171"/>
      <c r="X594" s="1173"/>
      <c r="Y594" s="25" t="s">
        <v>19</v>
      </c>
      <c r="Z594" s="26" t="s">
        <v>17</v>
      </c>
      <c r="AA594" s="1157">
        <v>0.5</v>
      </c>
      <c r="AB594" s="1179"/>
      <c r="AC594" s="29"/>
      <c r="AD594" s="4"/>
      <c r="AE594" s="4"/>
      <c r="AF594" s="4"/>
      <c r="AG594" s="29"/>
      <c r="AH594" s="35">
        <f>ROUND(ROUND(ROUND(I586*O594,0)*V594,0)*AA594,0)</f>
        <v>104</v>
      </c>
      <c r="AI594" s="31"/>
    </row>
    <row r="595" spans="1:35" ht="17.100000000000001" customHeight="1" x14ac:dyDescent="0.15">
      <c r="A595" s="32">
        <v>32</v>
      </c>
      <c r="B595" s="33">
        <v>3321</v>
      </c>
      <c r="C595" s="34" t="s">
        <v>619</v>
      </c>
      <c r="D595" s="36"/>
      <c r="E595" s="29"/>
      <c r="F595" s="29"/>
      <c r="G595" s="37"/>
      <c r="H595" s="20"/>
      <c r="L595" s="21"/>
      <c r="M595" s="47"/>
      <c r="N595" s="48"/>
      <c r="O595" s="48"/>
      <c r="P595" s="49"/>
      <c r="Q595" s="4"/>
      <c r="R595" s="4"/>
      <c r="S595" s="23"/>
      <c r="T595" s="23"/>
      <c r="U595" s="4"/>
      <c r="V595" s="4"/>
      <c r="W595" s="41"/>
      <c r="X595" s="42"/>
      <c r="Y595" s="43"/>
      <c r="Z595" s="44"/>
      <c r="AA595" s="50"/>
      <c r="AB595" s="51"/>
      <c r="AC595" s="1085" t="s">
        <v>33</v>
      </c>
      <c r="AD595" s="1086"/>
      <c r="AE595" s="1086"/>
      <c r="AF595" s="1086"/>
      <c r="AG595" s="1086"/>
      <c r="AH595" s="35">
        <f>ROUND(I586,0)-AC599</f>
        <v>220</v>
      </c>
      <c r="AI595" s="31"/>
    </row>
    <row r="596" spans="1:35" ht="17.100000000000001" customHeight="1" x14ac:dyDescent="0.15">
      <c r="A596" s="32">
        <v>32</v>
      </c>
      <c r="B596" s="33">
        <v>3322</v>
      </c>
      <c r="C596" s="34" t="s">
        <v>620</v>
      </c>
      <c r="D596" s="36"/>
      <c r="E596" s="29"/>
      <c r="F596" s="29"/>
      <c r="G596" s="37"/>
      <c r="H596" s="20"/>
      <c r="L596" s="21"/>
      <c r="M596" s="20"/>
      <c r="P596" s="21"/>
      <c r="Q596" s="20"/>
      <c r="R596" s="23"/>
      <c r="S596" s="4"/>
      <c r="T596" s="4"/>
      <c r="U596" s="4"/>
      <c r="V596" s="4"/>
      <c r="W596" s="21"/>
      <c r="X596" s="1172" t="s">
        <v>15</v>
      </c>
      <c r="Y596" s="25" t="s">
        <v>16</v>
      </c>
      <c r="Z596" s="26" t="s">
        <v>17</v>
      </c>
      <c r="AA596" s="1170">
        <v>0.7</v>
      </c>
      <c r="AB596" s="1171"/>
      <c r="AC596" s="1088"/>
      <c r="AD596" s="1089"/>
      <c r="AE596" s="1089"/>
      <c r="AF596" s="1089"/>
      <c r="AG596" s="1089"/>
      <c r="AH596" s="35">
        <f>ROUND(I586*AA596,0)-AC599</f>
        <v>152</v>
      </c>
      <c r="AI596" s="31"/>
    </row>
    <row r="597" spans="1:35" ht="17.100000000000001" customHeight="1" x14ac:dyDescent="0.15">
      <c r="A597" s="32">
        <v>32</v>
      </c>
      <c r="B597" s="33">
        <v>3813</v>
      </c>
      <c r="C597" s="34" t="s">
        <v>621</v>
      </c>
      <c r="D597" s="36"/>
      <c r="E597" s="29"/>
      <c r="F597" s="29"/>
      <c r="G597" s="37"/>
      <c r="H597" s="20"/>
      <c r="L597" s="21"/>
      <c r="M597" s="20"/>
      <c r="P597" s="21"/>
      <c r="Q597" s="24"/>
      <c r="R597" s="26"/>
      <c r="S597" s="25"/>
      <c r="T597" s="25"/>
      <c r="U597" s="25"/>
      <c r="V597" s="25"/>
      <c r="W597" s="38"/>
      <c r="X597" s="1173"/>
      <c r="Y597" s="25" t="s">
        <v>19</v>
      </c>
      <c r="Z597" s="26" t="s">
        <v>17</v>
      </c>
      <c r="AA597" s="1170">
        <v>0.5</v>
      </c>
      <c r="AB597" s="1171"/>
      <c r="AC597" s="1088"/>
      <c r="AD597" s="1089"/>
      <c r="AE597" s="1089"/>
      <c r="AF597" s="1089"/>
      <c r="AG597" s="1089"/>
      <c r="AH597" s="35">
        <f>ROUND(I586*AA597,0)-AC599</f>
        <v>107</v>
      </c>
      <c r="AI597" s="31"/>
    </row>
    <row r="598" spans="1:35" ht="17.100000000000001" customHeight="1" x14ac:dyDescent="0.15">
      <c r="A598" s="32">
        <v>32</v>
      </c>
      <c r="B598" s="33">
        <v>3323</v>
      </c>
      <c r="C598" s="34" t="s">
        <v>622</v>
      </c>
      <c r="D598" s="36"/>
      <c r="E598" s="29"/>
      <c r="F598" s="29"/>
      <c r="G598" s="37"/>
      <c r="H598" s="20"/>
      <c r="I598" s="2"/>
      <c r="J598" s="2"/>
      <c r="K598" s="2"/>
      <c r="L598" s="21"/>
      <c r="M598" s="20"/>
      <c r="N598" s="39"/>
      <c r="O598" s="4"/>
      <c r="P598" s="21"/>
      <c r="Q598" s="1085" t="s">
        <v>22</v>
      </c>
      <c r="R598" s="1086"/>
      <c r="S598" s="1086"/>
      <c r="T598" s="1086"/>
      <c r="U598" s="40"/>
      <c r="V598" s="40"/>
      <c r="W598" s="41"/>
      <c r="X598" s="42"/>
      <c r="Y598" s="43"/>
      <c r="Z598" s="44"/>
      <c r="AA598" s="45"/>
      <c r="AB598" s="46"/>
      <c r="AC598" s="1088"/>
      <c r="AD598" s="1089"/>
      <c r="AE598" s="1089"/>
      <c r="AF598" s="1089"/>
      <c r="AG598" s="1089"/>
      <c r="AH598" s="35">
        <f>ROUND(I586*V600,0)-AC599</f>
        <v>209</v>
      </c>
      <c r="AI598" s="31"/>
    </row>
    <row r="599" spans="1:35" ht="17.100000000000001" customHeight="1" x14ac:dyDescent="0.15">
      <c r="A599" s="32">
        <v>32</v>
      </c>
      <c r="B599" s="33">
        <v>3324</v>
      </c>
      <c r="C599" s="34" t="s">
        <v>623</v>
      </c>
      <c r="D599" s="36"/>
      <c r="E599" s="29"/>
      <c r="F599" s="29"/>
      <c r="G599" s="37"/>
      <c r="H599" s="20"/>
      <c r="I599" s="2"/>
      <c r="J599" s="2"/>
      <c r="K599" s="2"/>
      <c r="L599" s="21"/>
      <c r="M599" s="20"/>
      <c r="N599" s="39"/>
      <c r="O599" s="4"/>
      <c r="P599" s="21"/>
      <c r="Q599" s="1088"/>
      <c r="R599" s="1089"/>
      <c r="S599" s="1089"/>
      <c r="T599" s="1089"/>
      <c r="U599" s="23"/>
      <c r="V599" s="1158"/>
      <c r="W599" s="1159"/>
      <c r="X599" s="1172" t="s">
        <v>15</v>
      </c>
      <c r="Y599" s="25" t="s">
        <v>16</v>
      </c>
      <c r="Z599" s="26" t="s">
        <v>17</v>
      </c>
      <c r="AA599" s="1170">
        <v>0.7</v>
      </c>
      <c r="AB599" s="1171"/>
      <c r="AC599" s="1175">
        <f>AC563</f>
        <v>6</v>
      </c>
      <c r="AD599" s="1175"/>
      <c r="AE599" s="1176" t="s">
        <v>38</v>
      </c>
      <c r="AF599" s="1177"/>
      <c r="AG599" s="1178"/>
      <c r="AH599" s="35">
        <f>ROUND(ROUND(I586*V600,0)*AA599,0)-AC599</f>
        <v>145</v>
      </c>
      <c r="AI599" s="31"/>
    </row>
    <row r="600" spans="1:35" ht="17.100000000000001" customHeight="1" x14ac:dyDescent="0.15">
      <c r="A600" s="32">
        <v>32</v>
      </c>
      <c r="B600" s="33">
        <v>3814</v>
      </c>
      <c r="C600" s="34" t="s">
        <v>624</v>
      </c>
      <c r="D600" s="36"/>
      <c r="E600" s="29"/>
      <c r="F600" s="29"/>
      <c r="G600" s="37"/>
      <c r="H600" s="20"/>
      <c r="I600" s="2"/>
      <c r="J600" s="2"/>
      <c r="K600" s="2"/>
      <c r="L600" s="21"/>
      <c r="M600" s="24"/>
      <c r="N600" s="15"/>
      <c r="O600" s="25"/>
      <c r="P600" s="38"/>
      <c r="Q600" s="1122"/>
      <c r="R600" s="1123"/>
      <c r="S600" s="1123"/>
      <c r="T600" s="1123"/>
      <c r="U600" s="26" t="s">
        <v>17</v>
      </c>
      <c r="V600" s="1170">
        <v>0.95</v>
      </c>
      <c r="W600" s="1171"/>
      <c r="X600" s="1173"/>
      <c r="Y600" s="25" t="s">
        <v>19</v>
      </c>
      <c r="Z600" s="26" t="s">
        <v>17</v>
      </c>
      <c r="AA600" s="1170">
        <v>0.5</v>
      </c>
      <c r="AB600" s="1171"/>
      <c r="AC600" s="52"/>
      <c r="AD600" s="52"/>
      <c r="AE600" s="4"/>
      <c r="AF600" s="4"/>
      <c r="AG600" s="53"/>
      <c r="AH600" s="35">
        <f>ROUND(ROUND(I586*V600,0)*AA600,0)-AC599</f>
        <v>102</v>
      </c>
      <c r="AI600" s="31"/>
    </row>
    <row r="601" spans="1:35" ht="17.100000000000001" customHeight="1" x14ac:dyDescent="0.15">
      <c r="A601" s="32">
        <v>32</v>
      </c>
      <c r="B601" s="33">
        <v>3325</v>
      </c>
      <c r="C601" s="34" t="s">
        <v>625</v>
      </c>
      <c r="D601" s="36"/>
      <c r="E601" s="29"/>
      <c r="F601" s="29"/>
      <c r="G601" s="37"/>
      <c r="H601" s="20"/>
      <c r="I601" s="1129"/>
      <c r="J601" s="1129"/>
      <c r="L601" s="21"/>
      <c r="M601" s="1085" t="s">
        <v>26</v>
      </c>
      <c r="N601" s="1086"/>
      <c r="O601" s="1086"/>
      <c r="P601" s="1087"/>
      <c r="Q601" s="4"/>
      <c r="R601" s="4"/>
      <c r="S601" s="23"/>
      <c r="T601" s="23"/>
      <c r="U601" s="4"/>
      <c r="V601" s="4"/>
      <c r="W601" s="41"/>
      <c r="X601" s="42"/>
      <c r="Y601" s="43"/>
      <c r="Z601" s="44"/>
      <c r="AA601" s="45"/>
      <c r="AB601" s="46"/>
      <c r="AC601" s="54"/>
      <c r="AG601" s="53"/>
      <c r="AH601" s="35">
        <f>ROUND(I586*O606,0)-AC599</f>
        <v>212</v>
      </c>
      <c r="AI601" s="31"/>
    </row>
    <row r="602" spans="1:35" ht="17.100000000000001" customHeight="1" x14ac:dyDescent="0.15">
      <c r="A602" s="32">
        <v>32</v>
      </c>
      <c r="B602" s="33">
        <v>3326</v>
      </c>
      <c r="C602" s="34" t="s">
        <v>626</v>
      </c>
      <c r="D602" s="36"/>
      <c r="E602" s="29"/>
      <c r="F602" s="29"/>
      <c r="G602" s="37"/>
      <c r="H602" s="4"/>
      <c r="I602" s="39"/>
      <c r="J602" s="39"/>
      <c r="L602" s="21"/>
      <c r="M602" s="1088"/>
      <c r="N602" s="1089"/>
      <c r="O602" s="1089"/>
      <c r="P602" s="1090"/>
      <c r="Q602" s="20"/>
      <c r="R602" s="23"/>
      <c r="S602" s="4"/>
      <c r="T602" s="4"/>
      <c r="U602" s="4"/>
      <c r="V602" s="4"/>
      <c r="W602" s="21"/>
      <c r="X602" s="1172" t="s">
        <v>15</v>
      </c>
      <c r="Y602" s="25" t="s">
        <v>16</v>
      </c>
      <c r="Z602" s="26" t="s">
        <v>17</v>
      </c>
      <c r="AA602" s="1157">
        <v>0.7</v>
      </c>
      <c r="AB602" s="1179"/>
      <c r="AC602" s="55"/>
      <c r="AG602" s="29"/>
      <c r="AH602" s="35">
        <f>ROUND(ROUND(I586*O606,0)*AA602,0)-AC599</f>
        <v>147</v>
      </c>
      <c r="AI602" s="31"/>
    </row>
    <row r="603" spans="1:35" ht="17.100000000000001" customHeight="1" x14ac:dyDescent="0.15">
      <c r="A603" s="32">
        <v>32</v>
      </c>
      <c r="B603" s="33">
        <v>3815</v>
      </c>
      <c r="C603" s="34" t="s">
        <v>627</v>
      </c>
      <c r="D603" s="36"/>
      <c r="E603" s="29"/>
      <c r="F603" s="29"/>
      <c r="G603" s="37"/>
      <c r="H603" s="4"/>
      <c r="I603" s="39"/>
      <c r="J603" s="39"/>
      <c r="L603" s="21"/>
      <c r="M603" s="1088"/>
      <c r="N603" s="1089"/>
      <c r="O603" s="1089"/>
      <c r="P603" s="1090"/>
      <c r="Q603" s="24"/>
      <c r="R603" s="26"/>
      <c r="S603" s="25"/>
      <c r="T603" s="25"/>
      <c r="U603" s="25"/>
      <c r="V603" s="25"/>
      <c r="W603" s="38"/>
      <c r="X603" s="1173"/>
      <c r="Y603" s="25" t="s">
        <v>19</v>
      </c>
      <c r="Z603" s="26" t="s">
        <v>17</v>
      </c>
      <c r="AA603" s="1157">
        <v>0.5</v>
      </c>
      <c r="AB603" s="1179"/>
      <c r="AC603" s="55"/>
      <c r="AG603" s="29"/>
      <c r="AH603" s="35">
        <f>ROUND(ROUND(I586*O606,0)*AA603,0)-AC599</f>
        <v>103</v>
      </c>
      <c r="AI603" s="31"/>
    </row>
    <row r="604" spans="1:35" ht="17.100000000000001" customHeight="1" x14ac:dyDescent="0.15">
      <c r="A604" s="32">
        <v>32</v>
      </c>
      <c r="B604" s="33">
        <v>3327</v>
      </c>
      <c r="C604" s="34" t="s">
        <v>628</v>
      </c>
      <c r="D604" s="36"/>
      <c r="E604" s="29"/>
      <c r="F604" s="29"/>
      <c r="G604" s="37"/>
      <c r="H604" s="4"/>
      <c r="L604" s="21"/>
      <c r="M604" s="1088"/>
      <c r="N604" s="1089"/>
      <c r="O604" s="1089"/>
      <c r="P604" s="1090"/>
      <c r="Q604" s="1085" t="s">
        <v>22</v>
      </c>
      <c r="R604" s="1086"/>
      <c r="S604" s="1086"/>
      <c r="T604" s="1086"/>
      <c r="U604" s="40"/>
      <c r="V604" s="40"/>
      <c r="W604" s="41"/>
      <c r="X604" s="42"/>
      <c r="Y604" s="43"/>
      <c r="Z604" s="44"/>
      <c r="AA604" s="45"/>
      <c r="AB604" s="46"/>
      <c r="AC604" s="20"/>
      <c r="AD604" s="4"/>
      <c r="AE604" s="4"/>
      <c r="AF604" s="4"/>
      <c r="AG604" s="4"/>
      <c r="AH604" s="35">
        <f>ROUND(ROUND(I586*O606,0)*V606,0)-AC599</f>
        <v>201</v>
      </c>
      <c r="AI604" s="31"/>
    </row>
    <row r="605" spans="1:35" ht="17.100000000000001" customHeight="1" x14ac:dyDescent="0.15">
      <c r="A605" s="32">
        <v>32</v>
      </c>
      <c r="B605" s="33">
        <v>3328</v>
      </c>
      <c r="C605" s="34" t="s">
        <v>629</v>
      </c>
      <c r="D605" s="36"/>
      <c r="E605" s="29"/>
      <c r="F605" s="29"/>
      <c r="G605" s="37"/>
      <c r="H605" s="20"/>
      <c r="L605" s="21"/>
      <c r="M605" s="20"/>
      <c r="N605" s="39"/>
      <c r="O605" s="4"/>
      <c r="P605" s="21"/>
      <c r="Q605" s="1088"/>
      <c r="R605" s="1089"/>
      <c r="S605" s="1089"/>
      <c r="T605" s="1089"/>
      <c r="U605" s="23"/>
      <c r="V605" s="1158"/>
      <c r="W605" s="1159"/>
      <c r="X605" s="1172" t="s">
        <v>15</v>
      </c>
      <c r="Y605" s="25" t="s">
        <v>16</v>
      </c>
      <c r="Z605" s="26" t="s">
        <v>17</v>
      </c>
      <c r="AA605" s="1157">
        <v>0.7</v>
      </c>
      <c r="AB605" s="1179"/>
      <c r="AC605" s="20"/>
      <c r="AD605" s="4"/>
      <c r="AE605" s="4"/>
      <c r="AF605" s="4"/>
      <c r="AG605" s="4"/>
      <c r="AH605" s="35">
        <f>ROUND(ROUND(ROUND(I586*O606,0)*V606,0)*AA605,0)-AC599</f>
        <v>139</v>
      </c>
      <c r="AI605" s="31"/>
    </row>
    <row r="606" spans="1:35" ht="17.100000000000001" customHeight="1" x14ac:dyDescent="0.15">
      <c r="A606" s="32">
        <v>32</v>
      </c>
      <c r="B606" s="33">
        <v>3816</v>
      </c>
      <c r="C606" s="34" t="s">
        <v>630</v>
      </c>
      <c r="D606" s="36"/>
      <c r="E606" s="29"/>
      <c r="F606" s="29"/>
      <c r="G606" s="37"/>
      <c r="H606" s="20"/>
      <c r="L606" s="21"/>
      <c r="M606" s="24"/>
      <c r="N606" s="26" t="s">
        <v>17</v>
      </c>
      <c r="O606" s="1180">
        <v>0.96499999999999997</v>
      </c>
      <c r="P606" s="1181"/>
      <c r="Q606" s="1122"/>
      <c r="R606" s="1123"/>
      <c r="S606" s="1123"/>
      <c r="T606" s="1123"/>
      <c r="U606" s="26" t="s">
        <v>17</v>
      </c>
      <c r="V606" s="1170">
        <v>0.95</v>
      </c>
      <c r="W606" s="1171"/>
      <c r="X606" s="1173"/>
      <c r="Y606" s="25" t="s">
        <v>19</v>
      </c>
      <c r="Z606" s="26" t="s">
        <v>17</v>
      </c>
      <c r="AA606" s="1157">
        <v>0.5</v>
      </c>
      <c r="AB606" s="1179"/>
      <c r="AC606" s="56"/>
      <c r="AD606" s="25"/>
      <c r="AE606" s="25"/>
      <c r="AF606" s="25"/>
      <c r="AG606" s="57"/>
      <c r="AH606" s="35">
        <f>ROUND(ROUND(ROUND(I586*O606,0)*V606,0)*AA606,0)-AC599</f>
        <v>98</v>
      </c>
      <c r="AI606" s="31"/>
    </row>
    <row r="607" spans="1:35" ht="17.100000000000001" customHeight="1" x14ac:dyDescent="0.15">
      <c r="A607" s="32">
        <v>32</v>
      </c>
      <c r="B607" s="33">
        <v>3331</v>
      </c>
      <c r="C607" s="34" t="s">
        <v>631</v>
      </c>
      <c r="D607" s="36"/>
      <c r="E607" s="29"/>
      <c r="F607" s="29"/>
      <c r="G607" s="37"/>
      <c r="H607" s="20"/>
      <c r="L607" s="21"/>
      <c r="M607" s="47"/>
      <c r="N607" s="48"/>
      <c r="O607" s="48"/>
      <c r="P607" s="49"/>
      <c r="Q607" s="4"/>
      <c r="R607" s="4"/>
      <c r="S607" s="23"/>
      <c r="T607" s="23"/>
      <c r="U607" s="4"/>
      <c r="V607" s="4"/>
      <c r="W607" s="41"/>
      <c r="X607" s="42"/>
      <c r="Y607" s="43"/>
      <c r="Z607" s="44"/>
      <c r="AA607" s="50"/>
      <c r="AB607" s="51"/>
      <c r="AC607" s="1085" t="s">
        <v>47</v>
      </c>
      <c r="AD607" s="1086"/>
      <c r="AE607" s="1086"/>
      <c r="AF607" s="1086"/>
      <c r="AG607" s="1086"/>
      <c r="AH607" s="35">
        <f>ROUND(I586,0)-AC611</f>
        <v>214</v>
      </c>
      <c r="AI607" s="31"/>
    </row>
    <row r="608" spans="1:35" ht="17.100000000000001" customHeight="1" x14ac:dyDescent="0.15">
      <c r="A608" s="32">
        <v>32</v>
      </c>
      <c r="B608" s="33">
        <v>3332</v>
      </c>
      <c r="C608" s="34" t="s">
        <v>632</v>
      </c>
      <c r="D608" s="36"/>
      <c r="E608" s="29"/>
      <c r="F608" s="29"/>
      <c r="G608" s="37"/>
      <c r="H608" s="20"/>
      <c r="L608" s="21"/>
      <c r="M608" s="20"/>
      <c r="P608" s="21"/>
      <c r="Q608" s="20"/>
      <c r="R608" s="23"/>
      <c r="S608" s="4"/>
      <c r="T608" s="4"/>
      <c r="U608" s="4"/>
      <c r="V608" s="4"/>
      <c r="W608" s="21"/>
      <c r="X608" s="1172" t="s">
        <v>15</v>
      </c>
      <c r="Y608" s="25" t="s">
        <v>16</v>
      </c>
      <c r="Z608" s="26" t="s">
        <v>17</v>
      </c>
      <c r="AA608" s="1170">
        <v>0.7</v>
      </c>
      <c r="AB608" s="1171"/>
      <c r="AC608" s="1088"/>
      <c r="AD608" s="1089"/>
      <c r="AE608" s="1089"/>
      <c r="AF608" s="1089"/>
      <c r="AG608" s="1089"/>
      <c r="AH608" s="35">
        <f>ROUND(I586*AA608,0)-AC611</f>
        <v>146</v>
      </c>
      <c r="AI608" s="31"/>
    </row>
    <row r="609" spans="1:35" ht="17.100000000000001" customHeight="1" x14ac:dyDescent="0.15">
      <c r="A609" s="32">
        <v>32</v>
      </c>
      <c r="B609" s="33">
        <v>3817</v>
      </c>
      <c r="C609" s="34" t="s">
        <v>633</v>
      </c>
      <c r="D609" s="36"/>
      <c r="E609" s="29"/>
      <c r="F609" s="29"/>
      <c r="G609" s="37"/>
      <c r="H609" s="20"/>
      <c r="L609" s="21"/>
      <c r="M609" s="20"/>
      <c r="P609" s="21"/>
      <c r="Q609" s="24"/>
      <c r="R609" s="26"/>
      <c r="S609" s="25"/>
      <c r="T609" s="25"/>
      <c r="U609" s="25"/>
      <c r="V609" s="25"/>
      <c r="W609" s="38"/>
      <c r="X609" s="1173"/>
      <c r="Y609" s="25" t="s">
        <v>19</v>
      </c>
      <c r="Z609" s="26" t="s">
        <v>17</v>
      </c>
      <c r="AA609" s="1170">
        <v>0.5</v>
      </c>
      <c r="AB609" s="1171"/>
      <c r="AC609" s="1088"/>
      <c r="AD609" s="1089"/>
      <c r="AE609" s="1089"/>
      <c r="AF609" s="1089"/>
      <c r="AG609" s="1089"/>
      <c r="AH609" s="35">
        <f>ROUND(I586*AA609,0)-AC611</f>
        <v>101</v>
      </c>
      <c r="AI609" s="31"/>
    </row>
    <row r="610" spans="1:35" ht="17.100000000000001" customHeight="1" x14ac:dyDescent="0.15">
      <c r="A610" s="32">
        <v>32</v>
      </c>
      <c r="B610" s="33">
        <v>3333</v>
      </c>
      <c r="C610" s="34" t="s">
        <v>634</v>
      </c>
      <c r="D610" s="36"/>
      <c r="E610" s="29"/>
      <c r="F610" s="29"/>
      <c r="G610" s="37"/>
      <c r="H610" s="20"/>
      <c r="I610" s="2"/>
      <c r="J610" s="2"/>
      <c r="K610" s="2"/>
      <c r="L610" s="21"/>
      <c r="M610" s="20"/>
      <c r="N610" s="39"/>
      <c r="O610" s="4"/>
      <c r="P610" s="21"/>
      <c r="Q610" s="1085" t="s">
        <v>22</v>
      </c>
      <c r="R610" s="1086"/>
      <c r="S610" s="1086"/>
      <c r="T610" s="1086"/>
      <c r="U610" s="40"/>
      <c r="V610" s="40"/>
      <c r="W610" s="41"/>
      <c r="X610" s="42"/>
      <c r="Y610" s="43"/>
      <c r="Z610" s="44"/>
      <c r="AA610" s="45"/>
      <c r="AB610" s="46"/>
      <c r="AC610" s="1088"/>
      <c r="AD610" s="1089"/>
      <c r="AE610" s="1089"/>
      <c r="AF610" s="1089"/>
      <c r="AG610" s="1089"/>
      <c r="AH610" s="35">
        <f>ROUND(I586*V612,0)-AC611</f>
        <v>203</v>
      </c>
      <c r="AI610" s="31"/>
    </row>
    <row r="611" spans="1:35" ht="17.100000000000001" customHeight="1" x14ac:dyDescent="0.15">
      <c r="A611" s="32">
        <v>32</v>
      </c>
      <c r="B611" s="33">
        <v>3334</v>
      </c>
      <c r="C611" s="34" t="s">
        <v>635</v>
      </c>
      <c r="D611" s="36"/>
      <c r="E611" s="29"/>
      <c r="F611" s="29"/>
      <c r="G611" s="37"/>
      <c r="H611" s="20"/>
      <c r="I611" s="2"/>
      <c r="J611" s="2"/>
      <c r="K611" s="2"/>
      <c r="L611" s="21"/>
      <c r="M611" s="20"/>
      <c r="N611" s="39"/>
      <c r="O611" s="4"/>
      <c r="P611" s="21"/>
      <c r="Q611" s="1088"/>
      <c r="R611" s="1089"/>
      <c r="S611" s="1089"/>
      <c r="T611" s="1089"/>
      <c r="U611" s="23"/>
      <c r="V611" s="1158"/>
      <c r="W611" s="1159"/>
      <c r="X611" s="1172" t="s">
        <v>15</v>
      </c>
      <c r="Y611" s="25" t="s">
        <v>16</v>
      </c>
      <c r="Z611" s="26" t="s">
        <v>17</v>
      </c>
      <c r="AA611" s="1170">
        <v>0.7</v>
      </c>
      <c r="AB611" s="1171"/>
      <c r="AC611" s="1175">
        <f>AC575</f>
        <v>12</v>
      </c>
      <c r="AD611" s="1175"/>
      <c r="AE611" s="1176" t="s">
        <v>38</v>
      </c>
      <c r="AF611" s="1177"/>
      <c r="AG611" s="1178"/>
      <c r="AH611" s="35">
        <f>ROUND(ROUND(I586*V612,0)*AA611,0)-AC611</f>
        <v>139</v>
      </c>
      <c r="AI611" s="31"/>
    </row>
    <row r="612" spans="1:35" ht="17.100000000000001" customHeight="1" x14ac:dyDescent="0.15">
      <c r="A612" s="32">
        <v>32</v>
      </c>
      <c r="B612" s="33">
        <v>3818</v>
      </c>
      <c r="C612" s="34" t="s">
        <v>636</v>
      </c>
      <c r="D612" s="36"/>
      <c r="E612" s="29"/>
      <c r="F612" s="29"/>
      <c r="G612" s="37"/>
      <c r="H612" s="20"/>
      <c r="I612" s="2"/>
      <c r="J612" s="2"/>
      <c r="K612" s="2"/>
      <c r="L612" s="21"/>
      <c r="M612" s="24"/>
      <c r="N612" s="15"/>
      <c r="O612" s="25"/>
      <c r="P612" s="38"/>
      <c r="Q612" s="1122"/>
      <c r="R612" s="1123"/>
      <c r="S612" s="1123"/>
      <c r="T612" s="1123"/>
      <c r="U612" s="26" t="s">
        <v>17</v>
      </c>
      <c r="V612" s="1170">
        <v>0.95</v>
      </c>
      <c r="W612" s="1171"/>
      <c r="X612" s="1173"/>
      <c r="Y612" s="25" t="s">
        <v>19</v>
      </c>
      <c r="Z612" s="26" t="s">
        <v>17</v>
      </c>
      <c r="AA612" s="1170">
        <v>0.5</v>
      </c>
      <c r="AB612" s="1171"/>
      <c r="AC612" s="52"/>
      <c r="AD612" s="52"/>
      <c r="AE612" s="4"/>
      <c r="AF612" s="4"/>
      <c r="AG612" s="53"/>
      <c r="AH612" s="35">
        <f>ROUND(ROUND(I586*V612,0)*AA612,0)-AC611</f>
        <v>96</v>
      </c>
      <c r="AI612" s="31"/>
    </row>
    <row r="613" spans="1:35" ht="17.100000000000001" customHeight="1" x14ac:dyDescent="0.15">
      <c r="A613" s="32">
        <v>32</v>
      </c>
      <c r="B613" s="33">
        <v>3335</v>
      </c>
      <c r="C613" s="34" t="s">
        <v>637</v>
      </c>
      <c r="D613" s="36"/>
      <c r="E613" s="29"/>
      <c r="F613" s="29"/>
      <c r="G613" s="37"/>
      <c r="H613" s="20"/>
      <c r="I613" s="1129"/>
      <c r="J613" s="1129"/>
      <c r="L613" s="21"/>
      <c r="M613" s="1085" t="s">
        <v>26</v>
      </c>
      <c r="N613" s="1086"/>
      <c r="O613" s="1086"/>
      <c r="P613" s="1087"/>
      <c r="Q613" s="4"/>
      <c r="R613" s="4"/>
      <c r="S613" s="23"/>
      <c r="T613" s="23"/>
      <c r="U613" s="4"/>
      <c r="V613" s="4"/>
      <c r="W613" s="41"/>
      <c r="X613" s="42"/>
      <c r="Y613" s="43"/>
      <c r="Z613" s="44"/>
      <c r="AA613" s="45"/>
      <c r="AB613" s="46"/>
      <c r="AC613" s="54"/>
      <c r="AG613" s="53"/>
      <c r="AH613" s="35">
        <f>ROUND(I586*O618,0)-AC611</f>
        <v>206</v>
      </c>
      <c r="AI613" s="31"/>
    </row>
    <row r="614" spans="1:35" ht="17.100000000000001" customHeight="1" x14ac:dyDescent="0.15">
      <c r="A614" s="32">
        <v>32</v>
      </c>
      <c r="B614" s="33">
        <v>3336</v>
      </c>
      <c r="C614" s="34" t="s">
        <v>638</v>
      </c>
      <c r="D614" s="36"/>
      <c r="E614" s="29"/>
      <c r="F614" s="29"/>
      <c r="G614" s="37"/>
      <c r="H614" s="4"/>
      <c r="I614" s="39"/>
      <c r="J614" s="39"/>
      <c r="L614" s="21"/>
      <c r="M614" s="1088"/>
      <c r="N614" s="1089"/>
      <c r="O614" s="1089"/>
      <c r="P614" s="1090"/>
      <c r="Q614" s="20"/>
      <c r="R614" s="23"/>
      <c r="S614" s="4"/>
      <c r="T614" s="4"/>
      <c r="U614" s="4"/>
      <c r="V614" s="4"/>
      <c r="W614" s="21"/>
      <c r="X614" s="1172" t="s">
        <v>15</v>
      </c>
      <c r="Y614" s="25" t="s">
        <v>16</v>
      </c>
      <c r="Z614" s="26" t="s">
        <v>17</v>
      </c>
      <c r="AA614" s="1157">
        <v>0.7</v>
      </c>
      <c r="AB614" s="1179"/>
      <c r="AC614" s="36"/>
      <c r="AD614" s="58"/>
      <c r="AE614" s="58"/>
      <c r="AF614" s="58"/>
      <c r="AG614" s="29"/>
      <c r="AH614" s="35">
        <f>ROUND(ROUND(I586*O618,0)*AA614,0)-AC611</f>
        <v>141</v>
      </c>
      <c r="AI614" s="31"/>
    </row>
    <row r="615" spans="1:35" ht="17.100000000000001" customHeight="1" x14ac:dyDescent="0.15">
      <c r="A615" s="32">
        <v>32</v>
      </c>
      <c r="B615" s="33">
        <v>3819</v>
      </c>
      <c r="C615" s="34" t="s">
        <v>639</v>
      </c>
      <c r="D615" s="36"/>
      <c r="E615" s="29"/>
      <c r="F615" s="29"/>
      <c r="G615" s="37"/>
      <c r="H615" s="4"/>
      <c r="I615" s="39"/>
      <c r="J615" s="39"/>
      <c r="L615" s="21"/>
      <c r="M615" s="1088"/>
      <c r="N615" s="1089"/>
      <c r="O615" s="1089"/>
      <c r="P615" s="1090"/>
      <c r="Q615" s="24"/>
      <c r="R615" s="26"/>
      <c r="S615" s="25"/>
      <c r="T615" s="25"/>
      <c r="U615" s="25"/>
      <c r="V615" s="25"/>
      <c r="W615" s="38"/>
      <c r="X615" s="1173"/>
      <c r="Y615" s="25" t="s">
        <v>19</v>
      </c>
      <c r="Z615" s="26" t="s">
        <v>17</v>
      </c>
      <c r="AA615" s="1157">
        <v>0.5</v>
      </c>
      <c r="AB615" s="1179"/>
      <c r="AC615" s="36"/>
      <c r="AD615" s="58"/>
      <c r="AE615" s="58"/>
      <c r="AF615" s="58"/>
      <c r="AG615" s="29"/>
      <c r="AH615" s="35">
        <f>ROUND(ROUND(I586*O618,0)*AA615,0)-AC611</f>
        <v>97</v>
      </c>
      <c r="AI615" s="31"/>
    </row>
    <row r="616" spans="1:35" ht="17.100000000000001" customHeight="1" x14ac:dyDescent="0.15">
      <c r="A616" s="32">
        <v>32</v>
      </c>
      <c r="B616" s="33">
        <v>3337</v>
      </c>
      <c r="C616" s="34" t="s">
        <v>640</v>
      </c>
      <c r="D616" s="36"/>
      <c r="E616" s="29"/>
      <c r="F616" s="29"/>
      <c r="G616" s="37"/>
      <c r="H616" s="4"/>
      <c r="L616" s="21"/>
      <c r="M616" s="1088"/>
      <c r="N616" s="1089"/>
      <c r="O616" s="1089"/>
      <c r="P616" s="1090"/>
      <c r="Q616" s="1085" t="s">
        <v>22</v>
      </c>
      <c r="R616" s="1086"/>
      <c r="S616" s="1086"/>
      <c r="T616" s="1086"/>
      <c r="U616" s="40"/>
      <c r="V616" s="40"/>
      <c r="W616" s="41"/>
      <c r="X616" s="42"/>
      <c r="Y616" s="43"/>
      <c r="Z616" s="44"/>
      <c r="AA616" s="45"/>
      <c r="AB616" s="46"/>
      <c r="AC616" s="20"/>
      <c r="AD616" s="4"/>
      <c r="AE616" s="4"/>
      <c r="AF616" s="4"/>
      <c r="AG616" s="4"/>
      <c r="AH616" s="35">
        <f>ROUND(ROUND(I586*O618,0)*V618,0)-AC611</f>
        <v>195</v>
      </c>
      <c r="AI616" s="31"/>
    </row>
    <row r="617" spans="1:35" ht="17.100000000000001" customHeight="1" x14ac:dyDescent="0.15">
      <c r="A617" s="32">
        <v>32</v>
      </c>
      <c r="B617" s="33">
        <v>3338</v>
      </c>
      <c r="C617" s="34" t="s">
        <v>641</v>
      </c>
      <c r="D617" s="36"/>
      <c r="E617" s="29"/>
      <c r="F617" s="29"/>
      <c r="G617" s="37"/>
      <c r="H617" s="20"/>
      <c r="L617" s="21"/>
      <c r="M617" s="20"/>
      <c r="N617" s="39"/>
      <c r="O617" s="4"/>
      <c r="P617" s="21"/>
      <c r="Q617" s="1088"/>
      <c r="R617" s="1089"/>
      <c r="S617" s="1089"/>
      <c r="T617" s="1089"/>
      <c r="U617" s="23"/>
      <c r="V617" s="1158"/>
      <c r="W617" s="1159"/>
      <c r="X617" s="1172" t="s">
        <v>15</v>
      </c>
      <c r="Y617" s="25" t="s">
        <v>16</v>
      </c>
      <c r="Z617" s="26" t="s">
        <v>17</v>
      </c>
      <c r="AA617" s="1157">
        <v>0.7</v>
      </c>
      <c r="AB617" s="1179"/>
      <c r="AC617" s="36"/>
      <c r="AD617" s="4"/>
      <c r="AE617" s="4"/>
      <c r="AF617" s="4"/>
      <c r="AG617" s="29"/>
      <c r="AH617" s="35">
        <f>ROUND(ROUND(ROUND(I586*O618,0)*V618,0)*AA617,0)-AC611</f>
        <v>133</v>
      </c>
      <c r="AI617" s="31"/>
    </row>
    <row r="618" spans="1:35" ht="17.100000000000001" customHeight="1" x14ac:dyDescent="0.15">
      <c r="A618" s="32">
        <v>32</v>
      </c>
      <c r="B618" s="33">
        <v>3820</v>
      </c>
      <c r="C618" s="34" t="s">
        <v>642</v>
      </c>
      <c r="D618" s="56"/>
      <c r="E618" s="57"/>
      <c r="F618" s="57"/>
      <c r="G618" s="60"/>
      <c r="H618" s="24"/>
      <c r="I618" s="25"/>
      <c r="J618" s="25"/>
      <c r="K618" s="25"/>
      <c r="L618" s="38"/>
      <c r="M618" s="24"/>
      <c r="N618" s="26" t="s">
        <v>17</v>
      </c>
      <c r="O618" s="1180">
        <v>0.96499999999999997</v>
      </c>
      <c r="P618" s="1181"/>
      <c r="Q618" s="1122"/>
      <c r="R618" s="1123"/>
      <c r="S618" s="1123"/>
      <c r="T618" s="1123"/>
      <c r="U618" s="26" t="s">
        <v>17</v>
      </c>
      <c r="V618" s="1170">
        <v>0.95</v>
      </c>
      <c r="W618" s="1171"/>
      <c r="X618" s="1173"/>
      <c r="Y618" s="25" t="s">
        <v>19</v>
      </c>
      <c r="Z618" s="26" t="s">
        <v>17</v>
      </c>
      <c r="AA618" s="1157">
        <v>0.5</v>
      </c>
      <c r="AB618" s="1179"/>
      <c r="AC618" s="56"/>
      <c r="AD618" s="25"/>
      <c r="AE618" s="25"/>
      <c r="AF618" s="25"/>
      <c r="AG618" s="57"/>
      <c r="AH618" s="35">
        <f>ROUND(ROUND(ROUND(I586*O618,0)*V618,0)*AA618,0)-AC611</f>
        <v>92</v>
      </c>
      <c r="AI618" s="61"/>
    </row>
    <row r="619" spans="1:35" ht="17.100000000000001" customHeight="1" x14ac:dyDescent="0.15">
      <c r="A619" s="32">
        <v>32</v>
      </c>
      <c r="B619" s="33">
        <v>2281</v>
      </c>
      <c r="C619" s="34" t="s">
        <v>643</v>
      </c>
      <c r="D619" s="72"/>
      <c r="E619" s="67"/>
      <c r="F619" s="67"/>
      <c r="G619" s="68"/>
      <c r="H619" s="47" t="s">
        <v>97</v>
      </c>
      <c r="I619" s="40"/>
      <c r="J619" s="40"/>
      <c r="K619" s="40"/>
      <c r="L619" s="41"/>
      <c r="M619" s="47"/>
      <c r="N619" s="48"/>
      <c r="O619" s="48"/>
      <c r="P619" s="49"/>
      <c r="Q619" s="40"/>
      <c r="R619" s="40"/>
      <c r="S619" s="65"/>
      <c r="T619" s="65"/>
      <c r="U619" s="40"/>
      <c r="V619" s="40"/>
      <c r="W619" s="41"/>
      <c r="X619" s="42"/>
      <c r="Y619" s="43"/>
      <c r="Z619" s="44"/>
      <c r="AA619" s="50"/>
      <c r="AB619" s="51"/>
      <c r="AC619" s="63"/>
      <c r="AD619" s="40"/>
      <c r="AE619" s="40"/>
      <c r="AF619" s="40"/>
      <c r="AG619" s="63"/>
      <c r="AH619" s="35">
        <f>ROUND(I622,0)</f>
        <v>181</v>
      </c>
      <c r="AI619" s="66"/>
    </row>
    <row r="620" spans="1:35" ht="17.100000000000001" customHeight="1" x14ac:dyDescent="0.15">
      <c r="A620" s="32">
        <v>32</v>
      </c>
      <c r="B620" s="33">
        <v>2282</v>
      </c>
      <c r="C620" s="34" t="s">
        <v>644</v>
      </c>
      <c r="D620" s="54"/>
      <c r="E620" s="53"/>
      <c r="F620" s="53"/>
      <c r="G620" s="59"/>
      <c r="H620" s="20"/>
      <c r="L620" s="21"/>
      <c r="M620" s="20"/>
      <c r="P620" s="21"/>
      <c r="Q620" s="20"/>
      <c r="R620" s="23"/>
      <c r="S620" s="4"/>
      <c r="T620" s="4"/>
      <c r="U620" s="4"/>
      <c r="V620" s="4"/>
      <c r="W620" s="21"/>
      <c r="X620" s="1172" t="s">
        <v>15</v>
      </c>
      <c r="Y620" s="25" t="s">
        <v>16</v>
      </c>
      <c r="Z620" s="26" t="s">
        <v>17</v>
      </c>
      <c r="AA620" s="1170">
        <v>0.7</v>
      </c>
      <c r="AB620" s="1171"/>
      <c r="AC620" s="29"/>
      <c r="AD620" s="4"/>
      <c r="AE620" s="4"/>
      <c r="AF620" s="4"/>
      <c r="AG620" s="29"/>
      <c r="AH620" s="35">
        <f>ROUND(I622*AA620,0)</f>
        <v>127</v>
      </c>
      <c r="AI620" s="31"/>
    </row>
    <row r="621" spans="1:35" ht="17.100000000000001" customHeight="1" x14ac:dyDescent="0.15">
      <c r="A621" s="32">
        <v>32</v>
      </c>
      <c r="B621" s="33">
        <v>2683</v>
      </c>
      <c r="C621" s="34" t="s">
        <v>645</v>
      </c>
      <c r="D621" s="54"/>
      <c r="E621" s="53"/>
      <c r="F621" s="53"/>
      <c r="G621" s="59"/>
      <c r="H621" s="20"/>
      <c r="L621" s="21"/>
      <c r="M621" s="20"/>
      <c r="P621" s="21"/>
      <c r="Q621" s="24"/>
      <c r="R621" s="26"/>
      <c r="S621" s="25"/>
      <c r="T621" s="25"/>
      <c r="U621" s="25"/>
      <c r="V621" s="25"/>
      <c r="W621" s="38"/>
      <c r="X621" s="1173"/>
      <c r="Y621" s="25" t="s">
        <v>19</v>
      </c>
      <c r="Z621" s="26" t="s">
        <v>17</v>
      </c>
      <c r="AA621" s="1170">
        <v>0.5</v>
      </c>
      <c r="AB621" s="1171"/>
      <c r="AC621" s="29"/>
      <c r="AD621" s="4"/>
      <c r="AE621" s="4"/>
      <c r="AF621" s="4"/>
      <c r="AG621" s="29"/>
      <c r="AH621" s="35">
        <f>ROUND(I622*AA621,0)</f>
        <v>91</v>
      </c>
      <c r="AI621" s="31"/>
    </row>
    <row r="622" spans="1:35" ht="17.100000000000001" customHeight="1" x14ac:dyDescent="0.15">
      <c r="A622" s="32">
        <v>32</v>
      </c>
      <c r="B622" s="33">
        <v>2283</v>
      </c>
      <c r="C622" s="34" t="s">
        <v>646</v>
      </c>
      <c r="D622" s="54"/>
      <c r="E622" s="53"/>
      <c r="F622" s="53"/>
      <c r="G622" s="59"/>
      <c r="H622" s="20"/>
      <c r="I622" s="1108">
        <v>181</v>
      </c>
      <c r="J622" s="1108"/>
      <c r="K622" s="4" t="s">
        <v>21</v>
      </c>
      <c r="L622" s="21"/>
      <c r="M622" s="20"/>
      <c r="N622" s="39"/>
      <c r="O622" s="4"/>
      <c r="P622" s="21"/>
      <c r="Q622" s="1085" t="s">
        <v>22</v>
      </c>
      <c r="R622" s="1086"/>
      <c r="S622" s="1086"/>
      <c r="T622" s="1086"/>
      <c r="U622" s="40"/>
      <c r="V622" s="40"/>
      <c r="W622" s="41"/>
      <c r="X622" s="42"/>
      <c r="Y622" s="43"/>
      <c r="Z622" s="44"/>
      <c r="AA622" s="45"/>
      <c r="AB622" s="46"/>
      <c r="AC622" s="29"/>
      <c r="AE622" s="4"/>
      <c r="AF622" s="4"/>
      <c r="AG622" s="29"/>
      <c r="AH622" s="35">
        <f>ROUND(I622*V624,0)</f>
        <v>172</v>
      </c>
      <c r="AI622" s="31"/>
    </row>
    <row r="623" spans="1:35" ht="17.100000000000001" customHeight="1" x14ac:dyDescent="0.15">
      <c r="A623" s="32">
        <v>32</v>
      </c>
      <c r="B623" s="33">
        <v>2284</v>
      </c>
      <c r="C623" s="34" t="s">
        <v>647</v>
      </c>
      <c r="D623" s="54"/>
      <c r="E623" s="53"/>
      <c r="F623" s="53"/>
      <c r="G623" s="59"/>
      <c r="H623" s="20"/>
      <c r="I623" s="2"/>
      <c r="J623" s="2"/>
      <c r="K623" s="2"/>
      <c r="L623" s="21"/>
      <c r="M623" s="20"/>
      <c r="N623" s="39"/>
      <c r="O623" s="4"/>
      <c r="P623" s="21"/>
      <c r="Q623" s="1088"/>
      <c r="R623" s="1089"/>
      <c r="S623" s="1089"/>
      <c r="T623" s="1089"/>
      <c r="U623" s="23"/>
      <c r="V623" s="1158"/>
      <c r="W623" s="1159"/>
      <c r="X623" s="1172" t="s">
        <v>15</v>
      </c>
      <c r="Y623" s="25" t="s">
        <v>16</v>
      </c>
      <c r="Z623" s="26" t="s">
        <v>17</v>
      </c>
      <c r="AA623" s="1170">
        <v>0.7</v>
      </c>
      <c r="AB623" s="1171"/>
      <c r="AC623" s="29"/>
      <c r="AE623" s="4"/>
      <c r="AF623" s="4"/>
      <c r="AG623" s="29"/>
      <c r="AH623" s="35">
        <f>ROUND(ROUND(I622*V624,0)*AA623,0)</f>
        <v>120</v>
      </c>
      <c r="AI623" s="31"/>
    </row>
    <row r="624" spans="1:35" ht="17.100000000000001" customHeight="1" x14ac:dyDescent="0.15">
      <c r="A624" s="32">
        <v>32</v>
      </c>
      <c r="B624" s="33">
        <v>2684</v>
      </c>
      <c r="C624" s="34" t="s">
        <v>648</v>
      </c>
      <c r="D624" s="54"/>
      <c r="E624" s="53"/>
      <c r="F624" s="53"/>
      <c r="G624" s="59"/>
      <c r="H624" s="20"/>
      <c r="I624" s="2"/>
      <c r="J624" s="2"/>
      <c r="K624" s="2"/>
      <c r="L624" s="21"/>
      <c r="M624" s="24"/>
      <c r="N624" s="15"/>
      <c r="O624" s="25"/>
      <c r="P624" s="38"/>
      <c r="Q624" s="1122"/>
      <c r="R624" s="1123"/>
      <c r="S624" s="1123"/>
      <c r="T624" s="1123"/>
      <c r="U624" s="26" t="s">
        <v>17</v>
      </c>
      <c r="V624" s="1170">
        <v>0.95</v>
      </c>
      <c r="W624" s="1171"/>
      <c r="X624" s="1173"/>
      <c r="Y624" s="25" t="s">
        <v>19</v>
      </c>
      <c r="Z624" s="26" t="s">
        <v>17</v>
      </c>
      <c r="AA624" s="1170">
        <v>0.5</v>
      </c>
      <c r="AB624" s="1171"/>
      <c r="AC624" s="29"/>
      <c r="AE624" s="4"/>
      <c r="AF624" s="4"/>
      <c r="AG624" s="29"/>
      <c r="AH624" s="35">
        <f>ROUND(ROUND(I622*V624,0)*AA624,0)</f>
        <v>86</v>
      </c>
      <c r="AI624" s="31"/>
    </row>
    <row r="625" spans="1:35" ht="17.100000000000001" customHeight="1" x14ac:dyDescent="0.15">
      <c r="A625" s="32">
        <v>32</v>
      </c>
      <c r="B625" s="33">
        <v>2285</v>
      </c>
      <c r="C625" s="34" t="s">
        <v>649</v>
      </c>
      <c r="D625" s="54"/>
      <c r="E625" s="53"/>
      <c r="F625" s="53"/>
      <c r="G625" s="59"/>
      <c r="H625" s="20"/>
      <c r="I625" s="2"/>
      <c r="J625" s="2"/>
      <c r="K625" s="2"/>
      <c r="L625" s="21"/>
      <c r="M625" s="1085" t="s">
        <v>26</v>
      </c>
      <c r="N625" s="1086"/>
      <c r="O625" s="1086"/>
      <c r="P625" s="1087"/>
      <c r="Q625" s="4"/>
      <c r="R625" s="4"/>
      <c r="S625" s="23"/>
      <c r="T625" s="23"/>
      <c r="U625" s="4"/>
      <c r="V625" s="4"/>
      <c r="W625" s="41"/>
      <c r="X625" s="42"/>
      <c r="Y625" s="43"/>
      <c r="Z625" s="44"/>
      <c r="AA625" s="45"/>
      <c r="AB625" s="46"/>
      <c r="AC625" s="29"/>
      <c r="AD625" s="4"/>
      <c r="AE625" s="4"/>
      <c r="AF625" s="4"/>
      <c r="AG625" s="29"/>
      <c r="AH625" s="35">
        <f>ROUND(I622*O630,0)</f>
        <v>175</v>
      </c>
      <c r="AI625" s="31"/>
    </row>
    <row r="626" spans="1:35" ht="17.100000000000001" customHeight="1" x14ac:dyDescent="0.15">
      <c r="A626" s="32">
        <v>32</v>
      </c>
      <c r="B626" s="33">
        <v>2286</v>
      </c>
      <c r="C626" s="34" t="s">
        <v>650</v>
      </c>
      <c r="D626" s="54"/>
      <c r="E626" s="53"/>
      <c r="F626" s="53"/>
      <c r="G626" s="59"/>
      <c r="H626" s="4"/>
      <c r="I626" s="39"/>
      <c r="J626" s="39"/>
      <c r="L626" s="21"/>
      <c r="M626" s="1088"/>
      <c r="N626" s="1089"/>
      <c r="O626" s="1089"/>
      <c r="P626" s="1090"/>
      <c r="Q626" s="20"/>
      <c r="R626" s="23"/>
      <c r="S626" s="4"/>
      <c r="T626" s="4"/>
      <c r="U626" s="4"/>
      <c r="V626" s="4"/>
      <c r="W626" s="21"/>
      <c r="X626" s="1172" t="s">
        <v>15</v>
      </c>
      <c r="Y626" s="25" t="s">
        <v>16</v>
      </c>
      <c r="Z626" s="26" t="s">
        <v>17</v>
      </c>
      <c r="AA626" s="1157">
        <v>0.7</v>
      </c>
      <c r="AB626" s="1179"/>
      <c r="AC626" s="29"/>
      <c r="AD626" s="4"/>
      <c r="AE626" s="4"/>
      <c r="AF626" s="4"/>
      <c r="AG626" s="29"/>
      <c r="AH626" s="35">
        <f>ROUND(ROUND(I622*O630,0)*AA626,0)</f>
        <v>123</v>
      </c>
      <c r="AI626" s="31"/>
    </row>
    <row r="627" spans="1:35" ht="17.100000000000001" customHeight="1" x14ac:dyDescent="0.15">
      <c r="A627" s="32">
        <v>32</v>
      </c>
      <c r="B627" s="33">
        <v>2685</v>
      </c>
      <c r="C627" s="34" t="s">
        <v>651</v>
      </c>
      <c r="D627" s="54"/>
      <c r="E627" s="53"/>
      <c r="F627" s="53"/>
      <c r="G627" s="59"/>
      <c r="H627" s="4"/>
      <c r="I627" s="39"/>
      <c r="J627" s="39"/>
      <c r="L627" s="21"/>
      <c r="M627" s="1088"/>
      <c r="N627" s="1089"/>
      <c r="O627" s="1089"/>
      <c r="P627" s="1090"/>
      <c r="Q627" s="24"/>
      <c r="R627" s="26"/>
      <c r="S627" s="25"/>
      <c r="T627" s="25"/>
      <c r="U627" s="25"/>
      <c r="V627" s="25"/>
      <c r="W627" s="38"/>
      <c r="X627" s="1173"/>
      <c r="Y627" s="25" t="s">
        <v>19</v>
      </c>
      <c r="Z627" s="26" t="s">
        <v>17</v>
      </c>
      <c r="AA627" s="1157">
        <v>0.5</v>
      </c>
      <c r="AB627" s="1179"/>
      <c r="AC627" s="29"/>
      <c r="AD627" s="4"/>
      <c r="AE627" s="4"/>
      <c r="AF627" s="4"/>
      <c r="AG627" s="29"/>
      <c r="AH627" s="35">
        <f>ROUND(ROUND(I622*O630,0)*AA627,0)</f>
        <v>88</v>
      </c>
      <c r="AI627" s="31"/>
    </row>
    <row r="628" spans="1:35" ht="17.100000000000001" customHeight="1" x14ac:dyDescent="0.15">
      <c r="A628" s="32">
        <v>32</v>
      </c>
      <c r="B628" s="33">
        <v>2287</v>
      </c>
      <c r="C628" s="34" t="s">
        <v>652</v>
      </c>
      <c r="D628" s="54"/>
      <c r="E628" s="53"/>
      <c r="F628" s="53"/>
      <c r="G628" s="59"/>
      <c r="H628" s="4"/>
      <c r="L628" s="21"/>
      <c r="M628" s="1088"/>
      <c r="N628" s="1089"/>
      <c r="O628" s="1089"/>
      <c r="P628" s="1090"/>
      <c r="Q628" s="1085" t="s">
        <v>22</v>
      </c>
      <c r="R628" s="1086"/>
      <c r="S628" s="1086"/>
      <c r="T628" s="1086"/>
      <c r="U628" s="40"/>
      <c r="V628" s="40"/>
      <c r="W628" s="41"/>
      <c r="X628" s="42"/>
      <c r="Y628" s="43"/>
      <c r="Z628" s="44"/>
      <c r="AA628" s="45"/>
      <c r="AB628" s="46"/>
      <c r="AC628" s="29"/>
      <c r="AD628" s="4"/>
      <c r="AE628" s="4"/>
      <c r="AF628" s="4"/>
      <c r="AG628" s="29"/>
      <c r="AH628" s="35">
        <f>ROUND(ROUND(I622*O630,0)*V630,0)</f>
        <v>166</v>
      </c>
      <c r="AI628" s="31"/>
    </row>
    <row r="629" spans="1:35" ht="17.100000000000001" customHeight="1" x14ac:dyDescent="0.15">
      <c r="A629" s="32">
        <v>32</v>
      </c>
      <c r="B629" s="33">
        <v>2288</v>
      </c>
      <c r="C629" s="34" t="s">
        <v>653</v>
      </c>
      <c r="D629" s="54"/>
      <c r="E629" s="53"/>
      <c r="F629" s="53"/>
      <c r="G629" s="59"/>
      <c r="H629" s="20"/>
      <c r="L629" s="21"/>
      <c r="M629" s="20"/>
      <c r="N629" s="39"/>
      <c r="O629" s="4"/>
      <c r="P629" s="21"/>
      <c r="Q629" s="1088"/>
      <c r="R629" s="1089"/>
      <c r="S629" s="1089"/>
      <c r="T629" s="1089"/>
      <c r="U629" s="23"/>
      <c r="V629" s="1158"/>
      <c r="W629" s="1159"/>
      <c r="X629" s="1172" t="s">
        <v>15</v>
      </c>
      <c r="Y629" s="25" t="s">
        <v>16</v>
      </c>
      <c r="Z629" s="26" t="s">
        <v>17</v>
      </c>
      <c r="AA629" s="1157">
        <v>0.7</v>
      </c>
      <c r="AB629" s="1179"/>
      <c r="AC629" s="29"/>
      <c r="AD629" s="4"/>
      <c r="AE629" s="4"/>
      <c r="AF629" s="4"/>
      <c r="AG629" s="29"/>
      <c r="AH629" s="35">
        <f>ROUND(ROUND(ROUND(I622*O630,0)*V630,0)*AA629,0)</f>
        <v>116</v>
      </c>
      <c r="AI629" s="31"/>
    </row>
    <row r="630" spans="1:35" ht="17.100000000000001" customHeight="1" x14ac:dyDescent="0.15">
      <c r="A630" s="32">
        <v>32</v>
      </c>
      <c r="B630" s="33">
        <v>2686</v>
      </c>
      <c r="C630" s="34" t="s">
        <v>654</v>
      </c>
      <c r="D630" s="54"/>
      <c r="E630" s="53"/>
      <c r="F630" s="53"/>
      <c r="G630" s="59"/>
      <c r="H630" s="20"/>
      <c r="L630" s="21"/>
      <c r="M630" s="24"/>
      <c r="N630" s="26" t="s">
        <v>17</v>
      </c>
      <c r="O630" s="1180">
        <v>0.96499999999999997</v>
      </c>
      <c r="P630" s="1181"/>
      <c r="Q630" s="1122"/>
      <c r="R630" s="1123"/>
      <c r="S630" s="1123"/>
      <c r="T630" s="1123"/>
      <c r="U630" s="26" t="s">
        <v>17</v>
      </c>
      <c r="V630" s="1170">
        <v>0.95</v>
      </c>
      <c r="W630" s="1171"/>
      <c r="X630" s="1173"/>
      <c r="Y630" s="25" t="s">
        <v>19</v>
      </c>
      <c r="Z630" s="26" t="s">
        <v>17</v>
      </c>
      <c r="AA630" s="1157">
        <v>0.5</v>
      </c>
      <c r="AB630" s="1179"/>
      <c r="AC630" s="29"/>
      <c r="AD630" s="4"/>
      <c r="AE630" s="4"/>
      <c r="AF630" s="4"/>
      <c r="AG630" s="29"/>
      <c r="AH630" s="35">
        <f>ROUND(ROUND(ROUND(I622*O630,0)*V630,0)*AA630,0)</f>
        <v>83</v>
      </c>
      <c r="AI630" s="31"/>
    </row>
    <row r="631" spans="1:35" ht="17.100000000000001" customHeight="1" x14ac:dyDescent="0.15">
      <c r="A631" s="32">
        <v>32</v>
      </c>
      <c r="B631" s="33">
        <v>3341</v>
      </c>
      <c r="C631" s="34" t="s">
        <v>655</v>
      </c>
      <c r="D631" s="36"/>
      <c r="E631" s="29"/>
      <c r="F631" s="29"/>
      <c r="G631" s="37"/>
      <c r="H631" s="20"/>
      <c r="L631" s="21"/>
      <c r="M631" s="47"/>
      <c r="N631" s="48"/>
      <c r="O631" s="48"/>
      <c r="P631" s="49"/>
      <c r="Q631" s="4"/>
      <c r="R631" s="4"/>
      <c r="S631" s="23"/>
      <c r="T631" s="23"/>
      <c r="U631" s="4"/>
      <c r="V631" s="4"/>
      <c r="W631" s="41"/>
      <c r="X631" s="42"/>
      <c r="Y631" s="43"/>
      <c r="Z631" s="44"/>
      <c r="AA631" s="50"/>
      <c r="AB631" s="51"/>
      <c r="AC631" s="1085" t="s">
        <v>33</v>
      </c>
      <c r="AD631" s="1086"/>
      <c r="AE631" s="1086"/>
      <c r="AF631" s="1086"/>
      <c r="AG631" s="1086"/>
      <c r="AH631" s="35">
        <f>ROUND(I622,0)-AC635</f>
        <v>175</v>
      </c>
      <c r="AI631" s="31"/>
    </row>
    <row r="632" spans="1:35" ht="17.100000000000001" customHeight="1" x14ac:dyDescent="0.15">
      <c r="A632" s="32">
        <v>32</v>
      </c>
      <c r="B632" s="33">
        <v>3342</v>
      </c>
      <c r="C632" s="34" t="s">
        <v>656</v>
      </c>
      <c r="D632" s="36"/>
      <c r="E632" s="29"/>
      <c r="F632" s="29"/>
      <c r="G632" s="37"/>
      <c r="H632" s="20"/>
      <c r="L632" s="21"/>
      <c r="M632" s="20"/>
      <c r="P632" s="21"/>
      <c r="Q632" s="20"/>
      <c r="R632" s="23"/>
      <c r="S632" s="4"/>
      <c r="T632" s="4"/>
      <c r="U632" s="4"/>
      <c r="V632" s="4"/>
      <c r="W632" s="21"/>
      <c r="X632" s="1172" t="s">
        <v>15</v>
      </c>
      <c r="Y632" s="25" t="s">
        <v>16</v>
      </c>
      <c r="Z632" s="26" t="s">
        <v>17</v>
      </c>
      <c r="AA632" s="1170">
        <v>0.7</v>
      </c>
      <c r="AB632" s="1171"/>
      <c r="AC632" s="1088"/>
      <c r="AD632" s="1089"/>
      <c r="AE632" s="1089"/>
      <c r="AF632" s="1089"/>
      <c r="AG632" s="1089"/>
      <c r="AH632" s="35">
        <f>ROUND(I622*AA632,0)-AC635</f>
        <v>121</v>
      </c>
      <c r="AI632" s="31"/>
    </row>
    <row r="633" spans="1:35" ht="17.100000000000001" customHeight="1" x14ac:dyDescent="0.15">
      <c r="A633" s="32">
        <v>32</v>
      </c>
      <c r="B633" s="33">
        <v>3845</v>
      </c>
      <c r="C633" s="34" t="s">
        <v>657</v>
      </c>
      <c r="D633" s="36"/>
      <c r="E633" s="29"/>
      <c r="F633" s="29"/>
      <c r="G633" s="37"/>
      <c r="H633" s="20"/>
      <c r="L633" s="21"/>
      <c r="M633" s="20"/>
      <c r="P633" s="21"/>
      <c r="Q633" s="24"/>
      <c r="R633" s="26"/>
      <c r="S633" s="25"/>
      <c r="T633" s="25"/>
      <c r="U633" s="25"/>
      <c r="V633" s="25"/>
      <c r="W633" s="38"/>
      <c r="X633" s="1173"/>
      <c r="Y633" s="25" t="s">
        <v>19</v>
      </c>
      <c r="Z633" s="26" t="s">
        <v>17</v>
      </c>
      <c r="AA633" s="1170">
        <v>0.5</v>
      </c>
      <c r="AB633" s="1171"/>
      <c r="AC633" s="1088"/>
      <c r="AD633" s="1089"/>
      <c r="AE633" s="1089"/>
      <c r="AF633" s="1089"/>
      <c r="AG633" s="1089"/>
      <c r="AH633" s="35">
        <f>ROUND(I622*AA633,0)-AC635</f>
        <v>85</v>
      </c>
      <c r="AI633" s="31"/>
    </row>
    <row r="634" spans="1:35" ht="17.100000000000001" customHeight="1" x14ac:dyDescent="0.15">
      <c r="A634" s="32">
        <v>32</v>
      </c>
      <c r="B634" s="33">
        <v>3343</v>
      </c>
      <c r="C634" s="34" t="s">
        <v>658</v>
      </c>
      <c r="D634" s="36"/>
      <c r="E634" s="29"/>
      <c r="F634" s="29"/>
      <c r="G634" s="37"/>
      <c r="H634" s="20"/>
      <c r="I634" s="2"/>
      <c r="J634" s="2"/>
      <c r="K634" s="2"/>
      <c r="L634" s="21"/>
      <c r="M634" s="20"/>
      <c r="N634" s="39"/>
      <c r="O634" s="4"/>
      <c r="P634" s="21"/>
      <c r="Q634" s="1085" t="s">
        <v>22</v>
      </c>
      <c r="R634" s="1086"/>
      <c r="S634" s="1086"/>
      <c r="T634" s="1086"/>
      <c r="U634" s="40"/>
      <c r="V634" s="40"/>
      <c r="W634" s="41"/>
      <c r="X634" s="42"/>
      <c r="Y634" s="43"/>
      <c r="Z634" s="44"/>
      <c r="AA634" s="45"/>
      <c r="AB634" s="46"/>
      <c r="AC634" s="1088"/>
      <c r="AD634" s="1089"/>
      <c r="AE634" s="1089"/>
      <c r="AF634" s="1089"/>
      <c r="AG634" s="1089"/>
      <c r="AH634" s="35">
        <f>ROUND(I622*V636,0)-AC635</f>
        <v>166</v>
      </c>
      <c r="AI634" s="31"/>
    </row>
    <row r="635" spans="1:35" ht="17.100000000000001" customHeight="1" x14ac:dyDescent="0.15">
      <c r="A635" s="32">
        <v>32</v>
      </c>
      <c r="B635" s="33">
        <v>3344</v>
      </c>
      <c r="C635" s="34" t="s">
        <v>659</v>
      </c>
      <c r="D635" s="36"/>
      <c r="E635" s="29"/>
      <c r="F635" s="29"/>
      <c r="G635" s="37"/>
      <c r="H635" s="20"/>
      <c r="I635" s="2"/>
      <c r="J635" s="2"/>
      <c r="K635" s="2"/>
      <c r="L635" s="21"/>
      <c r="M635" s="20"/>
      <c r="N635" s="39"/>
      <c r="O635" s="4"/>
      <c r="P635" s="21"/>
      <c r="Q635" s="1088"/>
      <c r="R635" s="1089"/>
      <c r="S635" s="1089"/>
      <c r="T635" s="1089"/>
      <c r="U635" s="23"/>
      <c r="V635" s="1158"/>
      <c r="W635" s="1159"/>
      <c r="X635" s="1172" t="s">
        <v>15</v>
      </c>
      <c r="Y635" s="25" t="s">
        <v>16</v>
      </c>
      <c r="Z635" s="26" t="s">
        <v>17</v>
      </c>
      <c r="AA635" s="1170">
        <v>0.7</v>
      </c>
      <c r="AB635" s="1171"/>
      <c r="AC635" s="1175">
        <f>AC563</f>
        <v>6</v>
      </c>
      <c r="AD635" s="1175"/>
      <c r="AE635" s="1176" t="s">
        <v>38</v>
      </c>
      <c r="AF635" s="1177"/>
      <c r="AG635" s="1178"/>
      <c r="AH635" s="35">
        <f>ROUND(ROUND(I622*V636,0)*AA635,0)-AC635</f>
        <v>114</v>
      </c>
      <c r="AI635" s="31"/>
    </row>
    <row r="636" spans="1:35" ht="17.100000000000001" customHeight="1" x14ac:dyDescent="0.15">
      <c r="A636" s="32">
        <v>32</v>
      </c>
      <c r="B636" s="33">
        <v>3846</v>
      </c>
      <c r="C636" s="34" t="s">
        <v>660</v>
      </c>
      <c r="D636" s="36"/>
      <c r="E636" s="29"/>
      <c r="F636" s="29"/>
      <c r="G636" s="37"/>
      <c r="H636" s="20"/>
      <c r="I636" s="2"/>
      <c r="J636" s="2"/>
      <c r="K636" s="2"/>
      <c r="L636" s="21"/>
      <c r="M636" s="24"/>
      <c r="N636" s="15"/>
      <c r="O636" s="25"/>
      <c r="P636" s="38"/>
      <c r="Q636" s="1122"/>
      <c r="R636" s="1123"/>
      <c r="S636" s="1123"/>
      <c r="T636" s="1123"/>
      <c r="U636" s="26" t="s">
        <v>17</v>
      </c>
      <c r="V636" s="1170">
        <v>0.95</v>
      </c>
      <c r="W636" s="1171"/>
      <c r="X636" s="1173"/>
      <c r="Y636" s="25" t="s">
        <v>19</v>
      </c>
      <c r="Z636" s="26" t="s">
        <v>17</v>
      </c>
      <c r="AA636" s="1170">
        <v>0.5</v>
      </c>
      <c r="AB636" s="1171"/>
      <c r="AC636" s="52"/>
      <c r="AD636" s="52"/>
      <c r="AE636" s="4"/>
      <c r="AF636" s="4"/>
      <c r="AG636" s="53"/>
      <c r="AH636" s="35">
        <f>ROUND(ROUND(I622*V636,0)*AA636,0)-AC635</f>
        <v>80</v>
      </c>
      <c r="AI636" s="31"/>
    </row>
    <row r="637" spans="1:35" ht="17.100000000000001" customHeight="1" x14ac:dyDescent="0.15">
      <c r="A637" s="32">
        <v>32</v>
      </c>
      <c r="B637" s="33">
        <v>3345</v>
      </c>
      <c r="C637" s="34" t="s">
        <v>661</v>
      </c>
      <c r="D637" s="36"/>
      <c r="E637" s="29"/>
      <c r="F637" s="29"/>
      <c r="G637" s="37"/>
      <c r="H637" s="20"/>
      <c r="I637" s="1129"/>
      <c r="J637" s="1129"/>
      <c r="L637" s="21"/>
      <c r="M637" s="1085" t="s">
        <v>26</v>
      </c>
      <c r="N637" s="1086"/>
      <c r="O637" s="1086"/>
      <c r="P637" s="1087"/>
      <c r="Q637" s="4"/>
      <c r="R637" s="4"/>
      <c r="S637" s="23"/>
      <c r="T637" s="23"/>
      <c r="U637" s="4"/>
      <c r="V637" s="4"/>
      <c r="W637" s="41"/>
      <c r="X637" s="42"/>
      <c r="Y637" s="43"/>
      <c r="Z637" s="44"/>
      <c r="AA637" s="45"/>
      <c r="AB637" s="46"/>
      <c r="AC637" s="54"/>
      <c r="AG637" s="53"/>
      <c r="AH637" s="35">
        <f>ROUND(I622*O642,0)-AC635</f>
        <v>169</v>
      </c>
      <c r="AI637" s="31"/>
    </row>
    <row r="638" spans="1:35" ht="17.100000000000001" customHeight="1" x14ac:dyDescent="0.15">
      <c r="A638" s="32">
        <v>32</v>
      </c>
      <c r="B638" s="33">
        <v>3346</v>
      </c>
      <c r="C638" s="34" t="s">
        <v>662</v>
      </c>
      <c r="D638" s="36"/>
      <c r="E638" s="29"/>
      <c r="F638" s="29"/>
      <c r="G638" s="37"/>
      <c r="H638" s="4"/>
      <c r="I638" s="39"/>
      <c r="J638" s="39"/>
      <c r="L638" s="21"/>
      <c r="M638" s="1088"/>
      <c r="N638" s="1089"/>
      <c r="O638" s="1089"/>
      <c r="P638" s="1090"/>
      <c r="Q638" s="20"/>
      <c r="R638" s="23"/>
      <c r="S638" s="4"/>
      <c r="T638" s="4"/>
      <c r="U638" s="4"/>
      <c r="V638" s="4"/>
      <c r="W638" s="21"/>
      <c r="X638" s="1172" t="s">
        <v>15</v>
      </c>
      <c r="Y638" s="25" t="s">
        <v>16</v>
      </c>
      <c r="Z638" s="26" t="s">
        <v>17</v>
      </c>
      <c r="AA638" s="1157">
        <v>0.7</v>
      </c>
      <c r="AB638" s="1179"/>
      <c r="AC638" s="55"/>
      <c r="AG638" s="29"/>
      <c r="AH638" s="35">
        <f>ROUND(ROUND(I622*O642,0)*AA638,0)-AC635</f>
        <v>117</v>
      </c>
      <c r="AI638" s="31"/>
    </row>
    <row r="639" spans="1:35" ht="17.100000000000001" customHeight="1" x14ac:dyDescent="0.15">
      <c r="A639" s="32">
        <v>32</v>
      </c>
      <c r="B639" s="33">
        <v>3847</v>
      </c>
      <c r="C639" s="34" t="s">
        <v>663</v>
      </c>
      <c r="D639" s="36"/>
      <c r="E639" s="29"/>
      <c r="F639" s="29"/>
      <c r="G639" s="37"/>
      <c r="H639" s="4"/>
      <c r="I639" s="39"/>
      <c r="J639" s="39"/>
      <c r="L639" s="21"/>
      <c r="M639" s="1088"/>
      <c r="N639" s="1089"/>
      <c r="O639" s="1089"/>
      <c r="P639" s="1090"/>
      <c r="Q639" s="24"/>
      <c r="R639" s="26"/>
      <c r="S639" s="25"/>
      <c r="T639" s="25"/>
      <c r="U639" s="25"/>
      <c r="V639" s="25"/>
      <c r="W639" s="38"/>
      <c r="X639" s="1173"/>
      <c r="Y639" s="25" t="s">
        <v>19</v>
      </c>
      <c r="Z639" s="26" t="s">
        <v>17</v>
      </c>
      <c r="AA639" s="1157">
        <v>0.5</v>
      </c>
      <c r="AB639" s="1179"/>
      <c r="AC639" s="55"/>
      <c r="AG639" s="29"/>
      <c r="AH639" s="35">
        <f>ROUND(ROUND(I622*O642,0)*AA639,0)-AC635</f>
        <v>82</v>
      </c>
      <c r="AI639" s="31"/>
    </row>
    <row r="640" spans="1:35" ht="17.100000000000001" customHeight="1" x14ac:dyDescent="0.15">
      <c r="A640" s="32">
        <v>32</v>
      </c>
      <c r="B640" s="33">
        <v>3347</v>
      </c>
      <c r="C640" s="34" t="s">
        <v>664</v>
      </c>
      <c r="D640" s="36"/>
      <c r="E640" s="29"/>
      <c r="F640" s="29"/>
      <c r="G640" s="37"/>
      <c r="H640" s="4"/>
      <c r="L640" s="21"/>
      <c r="M640" s="1088"/>
      <c r="N640" s="1089"/>
      <c r="O640" s="1089"/>
      <c r="P640" s="1090"/>
      <c r="Q640" s="1085" t="s">
        <v>22</v>
      </c>
      <c r="R640" s="1086"/>
      <c r="S640" s="1086"/>
      <c r="T640" s="1086"/>
      <c r="U640" s="40"/>
      <c r="V640" s="40"/>
      <c r="W640" s="41"/>
      <c r="X640" s="42"/>
      <c r="Y640" s="43"/>
      <c r="Z640" s="44"/>
      <c r="AA640" s="45"/>
      <c r="AB640" s="46"/>
      <c r="AC640" s="20"/>
      <c r="AD640" s="4"/>
      <c r="AE640" s="4"/>
      <c r="AF640" s="4"/>
      <c r="AG640" s="4"/>
      <c r="AH640" s="35">
        <f>ROUND(ROUND(I622*O642,0)*V642,0)-AC635</f>
        <v>160</v>
      </c>
      <c r="AI640" s="31"/>
    </row>
    <row r="641" spans="1:35" ht="17.100000000000001" customHeight="1" x14ac:dyDescent="0.15">
      <c r="A641" s="32">
        <v>32</v>
      </c>
      <c r="B641" s="33">
        <v>3348</v>
      </c>
      <c r="C641" s="34" t="s">
        <v>665</v>
      </c>
      <c r="D641" s="36"/>
      <c r="E641" s="29"/>
      <c r="F641" s="29"/>
      <c r="G641" s="37"/>
      <c r="H641" s="20"/>
      <c r="L641" s="21"/>
      <c r="M641" s="20"/>
      <c r="N641" s="39"/>
      <c r="O641" s="4"/>
      <c r="P641" s="21"/>
      <c r="Q641" s="1088"/>
      <c r="R641" s="1089"/>
      <c r="S641" s="1089"/>
      <c r="T641" s="1089"/>
      <c r="U641" s="23"/>
      <c r="V641" s="1158"/>
      <c r="W641" s="1159"/>
      <c r="X641" s="1172" t="s">
        <v>15</v>
      </c>
      <c r="Y641" s="25" t="s">
        <v>16</v>
      </c>
      <c r="Z641" s="26" t="s">
        <v>17</v>
      </c>
      <c r="AA641" s="1157">
        <v>0.7</v>
      </c>
      <c r="AB641" s="1179"/>
      <c r="AC641" s="20"/>
      <c r="AD641" s="4"/>
      <c r="AE641" s="4"/>
      <c r="AF641" s="4"/>
      <c r="AG641" s="4"/>
      <c r="AH641" s="35">
        <f>ROUND(ROUND(ROUND(I622*O642,0)*V642,0)*AA641,0)-AC635</f>
        <v>110</v>
      </c>
      <c r="AI641" s="31"/>
    </row>
    <row r="642" spans="1:35" ht="17.100000000000001" customHeight="1" x14ac:dyDescent="0.15">
      <c r="A642" s="32">
        <v>32</v>
      </c>
      <c r="B642" s="33">
        <v>3848</v>
      </c>
      <c r="C642" s="34" t="s">
        <v>666</v>
      </c>
      <c r="D642" s="36"/>
      <c r="E642" s="29"/>
      <c r="F642" s="29"/>
      <c r="G642" s="37"/>
      <c r="H642" s="20"/>
      <c r="L642" s="21"/>
      <c r="M642" s="24"/>
      <c r="N642" s="26" t="s">
        <v>17</v>
      </c>
      <c r="O642" s="1180">
        <v>0.96499999999999997</v>
      </c>
      <c r="P642" s="1181"/>
      <c r="Q642" s="1122"/>
      <c r="R642" s="1123"/>
      <c r="S642" s="1123"/>
      <c r="T642" s="1123"/>
      <c r="U642" s="26" t="s">
        <v>17</v>
      </c>
      <c r="V642" s="1170">
        <v>0.95</v>
      </c>
      <c r="W642" s="1171"/>
      <c r="X642" s="1173"/>
      <c r="Y642" s="25" t="s">
        <v>19</v>
      </c>
      <c r="Z642" s="26" t="s">
        <v>17</v>
      </c>
      <c r="AA642" s="1157">
        <v>0.5</v>
      </c>
      <c r="AB642" s="1179"/>
      <c r="AC642" s="56"/>
      <c r="AD642" s="25"/>
      <c r="AE642" s="25"/>
      <c r="AF642" s="25"/>
      <c r="AG642" s="57"/>
      <c r="AH642" s="35">
        <f>ROUND(ROUND(ROUND(I622*O642,0)*V642,0)*AA642,0)-AC635</f>
        <v>77</v>
      </c>
      <c r="AI642" s="31"/>
    </row>
    <row r="643" spans="1:35" ht="17.100000000000001" customHeight="1" x14ac:dyDescent="0.15">
      <c r="A643" s="32">
        <v>32</v>
      </c>
      <c r="B643" s="33">
        <v>3351</v>
      </c>
      <c r="C643" s="34" t="s">
        <v>667</v>
      </c>
      <c r="D643" s="36"/>
      <c r="E643" s="29"/>
      <c r="F643" s="29"/>
      <c r="G643" s="37"/>
      <c r="H643" s="20"/>
      <c r="L643" s="21"/>
      <c r="M643" s="47"/>
      <c r="N643" s="48"/>
      <c r="O643" s="48"/>
      <c r="P643" s="49"/>
      <c r="Q643" s="4"/>
      <c r="R643" s="4"/>
      <c r="S643" s="23"/>
      <c r="T643" s="23"/>
      <c r="U643" s="4"/>
      <c r="V643" s="4"/>
      <c r="W643" s="41"/>
      <c r="X643" s="42"/>
      <c r="Y643" s="43"/>
      <c r="Z643" s="44"/>
      <c r="AA643" s="50"/>
      <c r="AB643" s="51"/>
      <c r="AC643" s="1085" t="s">
        <v>47</v>
      </c>
      <c r="AD643" s="1086"/>
      <c r="AE643" s="1086"/>
      <c r="AF643" s="1086"/>
      <c r="AG643" s="1086"/>
      <c r="AH643" s="35">
        <f>ROUND(I622,0)-AC647</f>
        <v>169</v>
      </c>
      <c r="AI643" s="31"/>
    </row>
    <row r="644" spans="1:35" ht="17.100000000000001" customHeight="1" x14ac:dyDescent="0.15">
      <c r="A644" s="32">
        <v>32</v>
      </c>
      <c r="B644" s="33">
        <v>3352</v>
      </c>
      <c r="C644" s="34" t="s">
        <v>668</v>
      </c>
      <c r="D644" s="36"/>
      <c r="E644" s="29"/>
      <c r="F644" s="29"/>
      <c r="G644" s="37"/>
      <c r="H644" s="20"/>
      <c r="L644" s="21"/>
      <c r="M644" s="20"/>
      <c r="P644" s="21"/>
      <c r="Q644" s="20"/>
      <c r="R644" s="23"/>
      <c r="S644" s="4"/>
      <c r="T644" s="4"/>
      <c r="U644" s="4"/>
      <c r="V644" s="4"/>
      <c r="W644" s="21"/>
      <c r="X644" s="1172" t="s">
        <v>15</v>
      </c>
      <c r="Y644" s="25" t="s">
        <v>16</v>
      </c>
      <c r="Z644" s="26" t="s">
        <v>17</v>
      </c>
      <c r="AA644" s="1170">
        <v>0.7</v>
      </c>
      <c r="AB644" s="1171"/>
      <c r="AC644" s="1088"/>
      <c r="AD644" s="1089"/>
      <c r="AE644" s="1089"/>
      <c r="AF644" s="1089"/>
      <c r="AG644" s="1089"/>
      <c r="AH644" s="35">
        <f>ROUND(I622*AA644,0)-AC647</f>
        <v>115</v>
      </c>
      <c r="AI644" s="31"/>
    </row>
    <row r="645" spans="1:35" ht="17.100000000000001" customHeight="1" x14ac:dyDescent="0.15">
      <c r="A645" s="32">
        <v>32</v>
      </c>
      <c r="B645" s="33">
        <v>3849</v>
      </c>
      <c r="C645" s="34" t="s">
        <v>669</v>
      </c>
      <c r="D645" s="36"/>
      <c r="E645" s="29"/>
      <c r="F645" s="29"/>
      <c r="G645" s="37"/>
      <c r="H645" s="20"/>
      <c r="L645" s="21"/>
      <c r="M645" s="20"/>
      <c r="P645" s="21"/>
      <c r="Q645" s="24"/>
      <c r="R645" s="26"/>
      <c r="S645" s="25"/>
      <c r="T645" s="25"/>
      <c r="U645" s="25"/>
      <c r="V645" s="25"/>
      <c r="W645" s="38"/>
      <c r="X645" s="1173"/>
      <c r="Y645" s="25" t="s">
        <v>19</v>
      </c>
      <c r="Z645" s="26" t="s">
        <v>17</v>
      </c>
      <c r="AA645" s="1170">
        <v>0.5</v>
      </c>
      <c r="AB645" s="1171"/>
      <c r="AC645" s="1088"/>
      <c r="AD645" s="1089"/>
      <c r="AE645" s="1089"/>
      <c r="AF645" s="1089"/>
      <c r="AG645" s="1089"/>
      <c r="AH645" s="35">
        <f>ROUND(I622*AA645,0)-AC647</f>
        <v>79</v>
      </c>
      <c r="AI645" s="31"/>
    </row>
    <row r="646" spans="1:35" ht="17.100000000000001" customHeight="1" x14ac:dyDescent="0.15">
      <c r="A646" s="32">
        <v>32</v>
      </c>
      <c r="B646" s="33">
        <v>3353</v>
      </c>
      <c r="C646" s="34" t="s">
        <v>670</v>
      </c>
      <c r="D646" s="36"/>
      <c r="E646" s="29"/>
      <c r="F646" s="29"/>
      <c r="G646" s="37"/>
      <c r="H646" s="20"/>
      <c r="I646" s="2"/>
      <c r="J646" s="2"/>
      <c r="K646" s="2"/>
      <c r="L646" s="21"/>
      <c r="M646" s="20"/>
      <c r="N646" s="39"/>
      <c r="O646" s="4"/>
      <c r="P646" s="21"/>
      <c r="Q646" s="1085" t="s">
        <v>22</v>
      </c>
      <c r="R646" s="1086"/>
      <c r="S646" s="1086"/>
      <c r="T646" s="1086"/>
      <c r="U646" s="40"/>
      <c r="V646" s="40"/>
      <c r="W646" s="41"/>
      <c r="X646" s="42"/>
      <c r="Y646" s="43"/>
      <c r="Z646" s="44"/>
      <c r="AA646" s="45"/>
      <c r="AB646" s="46"/>
      <c r="AC646" s="1088"/>
      <c r="AD646" s="1089"/>
      <c r="AE646" s="1089"/>
      <c r="AF646" s="1089"/>
      <c r="AG646" s="1089"/>
      <c r="AH646" s="35">
        <f>ROUND(I622*V648,0)-AC647</f>
        <v>160</v>
      </c>
      <c r="AI646" s="31"/>
    </row>
    <row r="647" spans="1:35" ht="17.100000000000001" customHeight="1" x14ac:dyDescent="0.15">
      <c r="A647" s="32">
        <v>32</v>
      </c>
      <c r="B647" s="33">
        <v>3354</v>
      </c>
      <c r="C647" s="34" t="s">
        <v>671</v>
      </c>
      <c r="D647" s="36"/>
      <c r="E647" s="29"/>
      <c r="F647" s="29"/>
      <c r="G647" s="37"/>
      <c r="H647" s="20"/>
      <c r="I647" s="2"/>
      <c r="J647" s="2"/>
      <c r="K647" s="2"/>
      <c r="L647" s="21"/>
      <c r="M647" s="20"/>
      <c r="N647" s="39"/>
      <c r="O647" s="4"/>
      <c r="P647" s="21"/>
      <c r="Q647" s="1088"/>
      <c r="R647" s="1089"/>
      <c r="S647" s="1089"/>
      <c r="T647" s="1089"/>
      <c r="U647" s="23"/>
      <c r="V647" s="1158"/>
      <c r="W647" s="1159"/>
      <c r="X647" s="1172" t="s">
        <v>15</v>
      </c>
      <c r="Y647" s="25" t="s">
        <v>16</v>
      </c>
      <c r="Z647" s="26" t="s">
        <v>17</v>
      </c>
      <c r="AA647" s="1170">
        <v>0.7</v>
      </c>
      <c r="AB647" s="1171"/>
      <c r="AC647" s="1175">
        <f>AC575</f>
        <v>12</v>
      </c>
      <c r="AD647" s="1175"/>
      <c r="AE647" s="1176" t="s">
        <v>38</v>
      </c>
      <c r="AF647" s="1177"/>
      <c r="AG647" s="1178"/>
      <c r="AH647" s="35">
        <f>ROUND(ROUND(I622*V648,0)*AA647,0)-AC647</f>
        <v>108</v>
      </c>
      <c r="AI647" s="31"/>
    </row>
    <row r="648" spans="1:35" ht="17.100000000000001" customHeight="1" x14ac:dyDescent="0.15">
      <c r="A648" s="32">
        <v>32</v>
      </c>
      <c r="B648" s="33">
        <v>3850</v>
      </c>
      <c r="C648" s="34" t="s">
        <v>672</v>
      </c>
      <c r="D648" s="36"/>
      <c r="E648" s="29"/>
      <c r="F648" s="29"/>
      <c r="G648" s="37"/>
      <c r="H648" s="20"/>
      <c r="I648" s="2"/>
      <c r="J648" s="2"/>
      <c r="K648" s="2"/>
      <c r="L648" s="21"/>
      <c r="M648" s="24"/>
      <c r="N648" s="15"/>
      <c r="O648" s="25"/>
      <c r="P648" s="38"/>
      <c r="Q648" s="1122"/>
      <c r="R648" s="1123"/>
      <c r="S648" s="1123"/>
      <c r="T648" s="1123"/>
      <c r="U648" s="26" t="s">
        <v>17</v>
      </c>
      <c r="V648" s="1170">
        <v>0.95</v>
      </c>
      <c r="W648" s="1171"/>
      <c r="X648" s="1173"/>
      <c r="Y648" s="25" t="s">
        <v>19</v>
      </c>
      <c r="Z648" s="26" t="s">
        <v>17</v>
      </c>
      <c r="AA648" s="1170">
        <v>0.5</v>
      </c>
      <c r="AB648" s="1171"/>
      <c r="AC648" s="52"/>
      <c r="AD648" s="52"/>
      <c r="AE648" s="4"/>
      <c r="AF648" s="4"/>
      <c r="AG648" s="53"/>
      <c r="AH648" s="35">
        <f>ROUND(ROUND(I622*V648,0)*AA648,0)-AC647</f>
        <v>74</v>
      </c>
      <c r="AI648" s="31"/>
    </row>
    <row r="649" spans="1:35" ht="17.100000000000001" customHeight="1" x14ac:dyDescent="0.15">
      <c r="A649" s="32">
        <v>32</v>
      </c>
      <c r="B649" s="33">
        <v>3355</v>
      </c>
      <c r="C649" s="34" t="s">
        <v>673</v>
      </c>
      <c r="D649" s="36"/>
      <c r="E649" s="29"/>
      <c r="F649" s="29"/>
      <c r="G649" s="37"/>
      <c r="H649" s="20"/>
      <c r="I649" s="1129"/>
      <c r="J649" s="1129"/>
      <c r="L649" s="21"/>
      <c r="M649" s="1085" t="s">
        <v>26</v>
      </c>
      <c r="N649" s="1086"/>
      <c r="O649" s="1086"/>
      <c r="P649" s="1087"/>
      <c r="Q649" s="4"/>
      <c r="R649" s="4"/>
      <c r="S649" s="23"/>
      <c r="T649" s="23"/>
      <c r="U649" s="4"/>
      <c r="V649" s="4"/>
      <c r="W649" s="41"/>
      <c r="X649" s="42"/>
      <c r="Y649" s="43"/>
      <c r="Z649" s="44"/>
      <c r="AA649" s="45"/>
      <c r="AB649" s="46"/>
      <c r="AC649" s="54"/>
      <c r="AG649" s="53"/>
      <c r="AH649" s="35">
        <f>ROUND(I622*O654,0)-AC647</f>
        <v>163</v>
      </c>
      <c r="AI649" s="31"/>
    </row>
    <row r="650" spans="1:35" ht="17.100000000000001" customHeight="1" x14ac:dyDescent="0.15">
      <c r="A650" s="32">
        <v>32</v>
      </c>
      <c r="B650" s="33">
        <v>3356</v>
      </c>
      <c r="C650" s="34" t="s">
        <v>674</v>
      </c>
      <c r="D650" s="36"/>
      <c r="E650" s="29"/>
      <c r="F650" s="29"/>
      <c r="G650" s="37"/>
      <c r="H650" s="4"/>
      <c r="I650" s="39"/>
      <c r="J650" s="39"/>
      <c r="L650" s="21"/>
      <c r="M650" s="1088"/>
      <c r="N650" s="1089"/>
      <c r="O650" s="1089"/>
      <c r="P650" s="1090"/>
      <c r="Q650" s="20"/>
      <c r="R650" s="23"/>
      <c r="S650" s="4"/>
      <c r="T650" s="4"/>
      <c r="U650" s="4"/>
      <c r="V650" s="4"/>
      <c r="W650" s="21"/>
      <c r="X650" s="1172" t="s">
        <v>15</v>
      </c>
      <c r="Y650" s="25" t="s">
        <v>16</v>
      </c>
      <c r="Z650" s="26" t="s">
        <v>17</v>
      </c>
      <c r="AA650" s="1157">
        <v>0.7</v>
      </c>
      <c r="AB650" s="1179"/>
      <c r="AC650" s="36"/>
      <c r="AD650" s="58"/>
      <c r="AE650" s="58"/>
      <c r="AF650" s="58"/>
      <c r="AG650" s="29"/>
      <c r="AH650" s="35">
        <f>ROUND(ROUND(I622*O654,0)*AA650,0)-AC647</f>
        <v>111</v>
      </c>
      <c r="AI650" s="31"/>
    </row>
    <row r="651" spans="1:35" ht="17.100000000000001" customHeight="1" x14ac:dyDescent="0.15">
      <c r="A651" s="32">
        <v>32</v>
      </c>
      <c r="B651" s="33">
        <v>3851</v>
      </c>
      <c r="C651" s="34" t="s">
        <v>675</v>
      </c>
      <c r="D651" s="36"/>
      <c r="E651" s="29"/>
      <c r="F651" s="29"/>
      <c r="G651" s="37"/>
      <c r="H651" s="4"/>
      <c r="I651" s="39"/>
      <c r="J651" s="39"/>
      <c r="L651" s="21"/>
      <c r="M651" s="1088"/>
      <c r="N651" s="1089"/>
      <c r="O651" s="1089"/>
      <c r="P651" s="1090"/>
      <c r="Q651" s="24"/>
      <c r="R651" s="26"/>
      <c r="S651" s="25"/>
      <c r="T651" s="25"/>
      <c r="U651" s="25"/>
      <c r="V651" s="25"/>
      <c r="W651" s="38"/>
      <c r="X651" s="1173"/>
      <c r="Y651" s="25" t="s">
        <v>19</v>
      </c>
      <c r="Z651" s="26" t="s">
        <v>17</v>
      </c>
      <c r="AA651" s="1157">
        <v>0.5</v>
      </c>
      <c r="AB651" s="1179"/>
      <c r="AC651" s="36"/>
      <c r="AD651" s="58"/>
      <c r="AE651" s="58"/>
      <c r="AF651" s="58"/>
      <c r="AG651" s="29"/>
      <c r="AH651" s="35">
        <f>ROUND(ROUND(I622*O654,0)*AA651,0)-AC647</f>
        <v>76</v>
      </c>
      <c r="AI651" s="31"/>
    </row>
    <row r="652" spans="1:35" ht="17.100000000000001" customHeight="1" x14ac:dyDescent="0.15">
      <c r="A652" s="32">
        <v>32</v>
      </c>
      <c r="B652" s="33">
        <v>3357</v>
      </c>
      <c r="C652" s="34" t="s">
        <v>676</v>
      </c>
      <c r="D652" s="36"/>
      <c r="E652" s="29"/>
      <c r="F652" s="29"/>
      <c r="G652" s="37"/>
      <c r="H652" s="4"/>
      <c r="L652" s="21"/>
      <c r="M652" s="1088"/>
      <c r="N652" s="1089"/>
      <c r="O652" s="1089"/>
      <c r="P652" s="1090"/>
      <c r="Q652" s="1085" t="s">
        <v>22</v>
      </c>
      <c r="R652" s="1086"/>
      <c r="S652" s="1086"/>
      <c r="T652" s="1086"/>
      <c r="U652" s="40"/>
      <c r="V652" s="40"/>
      <c r="W652" s="41"/>
      <c r="X652" s="42"/>
      <c r="Y652" s="43"/>
      <c r="Z652" s="44"/>
      <c r="AA652" s="45"/>
      <c r="AB652" s="46"/>
      <c r="AC652" s="20"/>
      <c r="AD652" s="4"/>
      <c r="AE652" s="4"/>
      <c r="AF652" s="4"/>
      <c r="AG652" s="4"/>
      <c r="AH652" s="35">
        <f>ROUND(ROUND(I622*O654,0)*V654,0)-AC647</f>
        <v>154</v>
      </c>
      <c r="AI652" s="31"/>
    </row>
    <row r="653" spans="1:35" ht="17.100000000000001" customHeight="1" x14ac:dyDescent="0.15">
      <c r="A653" s="32">
        <v>32</v>
      </c>
      <c r="B653" s="33">
        <v>3358</v>
      </c>
      <c r="C653" s="34" t="s">
        <v>677</v>
      </c>
      <c r="D653" s="36"/>
      <c r="E653" s="29"/>
      <c r="F653" s="29"/>
      <c r="G653" s="37"/>
      <c r="H653" s="20"/>
      <c r="L653" s="21"/>
      <c r="M653" s="20"/>
      <c r="N653" s="39"/>
      <c r="O653" s="4"/>
      <c r="P653" s="21"/>
      <c r="Q653" s="1088"/>
      <c r="R653" s="1089"/>
      <c r="S653" s="1089"/>
      <c r="T653" s="1089"/>
      <c r="U653" s="23"/>
      <c r="V653" s="1158"/>
      <c r="W653" s="1159"/>
      <c r="X653" s="1172" t="s">
        <v>15</v>
      </c>
      <c r="Y653" s="25" t="s">
        <v>16</v>
      </c>
      <c r="Z653" s="26" t="s">
        <v>17</v>
      </c>
      <c r="AA653" s="1157">
        <v>0.7</v>
      </c>
      <c r="AB653" s="1179"/>
      <c r="AC653" s="36"/>
      <c r="AD653" s="4"/>
      <c r="AE653" s="4"/>
      <c r="AF653" s="4"/>
      <c r="AG653" s="29"/>
      <c r="AH653" s="35">
        <f>ROUND(ROUND(ROUND(I622*O654,0)*V654,0)*AA653,0)-AC647</f>
        <v>104</v>
      </c>
      <c r="AI653" s="31"/>
    </row>
    <row r="654" spans="1:35" ht="17.100000000000001" customHeight="1" x14ac:dyDescent="0.15">
      <c r="A654" s="32">
        <v>32</v>
      </c>
      <c r="B654" s="33">
        <v>3852</v>
      </c>
      <c r="C654" s="34" t="s">
        <v>678</v>
      </c>
      <c r="D654" s="36"/>
      <c r="E654" s="29"/>
      <c r="F654" s="29"/>
      <c r="G654" s="37"/>
      <c r="H654" s="20"/>
      <c r="L654" s="21"/>
      <c r="M654" s="24"/>
      <c r="N654" s="26" t="s">
        <v>17</v>
      </c>
      <c r="O654" s="1180">
        <v>0.96499999999999997</v>
      </c>
      <c r="P654" s="1181"/>
      <c r="Q654" s="1122"/>
      <c r="R654" s="1123"/>
      <c r="S654" s="1123"/>
      <c r="T654" s="1123"/>
      <c r="U654" s="26" t="s">
        <v>17</v>
      </c>
      <c r="V654" s="1170">
        <v>0.95</v>
      </c>
      <c r="W654" s="1171"/>
      <c r="X654" s="1173"/>
      <c r="Y654" s="25" t="s">
        <v>19</v>
      </c>
      <c r="Z654" s="26" t="s">
        <v>17</v>
      </c>
      <c r="AA654" s="1157">
        <v>0.5</v>
      </c>
      <c r="AB654" s="1179"/>
      <c r="AC654" s="56"/>
      <c r="AD654" s="25"/>
      <c r="AE654" s="25"/>
      <c r="AF654" s="25"/>
      <c r="AG654" s="57"/>
      <c r="AH654" s="35">
        <f>ROUND(ROUND(ROUND(I622*O654,0)*V654,0)*AA654,0)-AC647</f>
        <v>71</v>
      </c>
      <c r="AI654" s="31"/>
    </row>
    <row r="655" spans="1:35" ht="17.100000000000001" customHeight="1" x14ac:dyDescent="0.15">
      <c r="A655" s="17">
        <v>32</v>
      </c>
      <c r="B655" s="18">
        <v>2291</v>
      </c>
      <c r="C655" s="19" t="s">
        <v>679</v>
      </c>
      <c r="D655" s="36"/>
      <c r="E655" s="53"/>
      <c r="F655" s="53"/>
      <c r="G655" s="59"/>
      <c r="H655" s="47" t="s">
        <v>134</v>
      </c>
      <c r="I655" s="40"/>
      <c r="J655" s="40"/>
      <c r="K655" s="40"/>
      <c r="L655" s="41"/>
      <c r="M655" s="47"/>
      <c r="N655" s="48"/>
      <c r="O655" s="48"/>
      <c r="P655" s="49"/>
      <c r="Q655" s="4"/>
      <c r="R655" s="4"/>
      <c r="S655" s="23"/>
      <c r="T655" s="23"/>
      <c r="U655" s="4"/>
      <c r="V655" s="4"/>
      <c r="W655" s="41"/>
      <c r="X655" s="42"/>
      <c r="Y655" s="43"/>
      <c r="Z655" s="44"/>
      <c r="AA655" s="50"/>
      <c r="AB655" s="51"/>
      <c r="AC655" s="29"/>
      <c r="AD655" s="4"/>
      <c r="AE655" s="4"/>
      <c r="AF655" s="4"/>
      <c r="AG655" s="29"/>
      <c r="AH655" s="35">
        <f>ROUND(I658,0)</f>
        <v>149</v>
      </c>
      <c r="AI655" s="31"/>
    </row>
    <row r="656" spans="1:35" ht="17.100000000000001" customHeight="1" x14ac:dyDescent="0.15">
      <c r="A656" s="32">
        <v>32</v>
      </c>
      <c r="B656" s="33">
        <v>2292</v>
      </c>
      <c r="C656" s="34" t="s">
        <v>680</v>
      </c>
      <c r="D656" s="54"/>
      <c r="E656" s="53"/>
      <c r="F656" s="53"/>
      <c r="G656" s="59"/>
      <c r="H656" s="20"/>
      <c r="L656" s="21"/>
      <c r="M656" s="20"/>
      <c r="P656" s="21"/>
      <c r="Q656" s="20"/>
      <c r="R656" s="23"/>
      <c r="S656" s="4"/>
      <c r="T656" s="4"/>
      <c r="U656" s="4"/>
      <c r="V656" s="4"/>
      <c r="W656" s="21"/>
      <c r="X656" s="1172" t="s">
        <v>15</v>
      </c>
      <c r="Y656" s="25" t="s">
        <v>16</v>
      </c>
      <c r="Z656" s="26" t="s">
        <v>17</v>
      </c>
      <c r="AA656" s="1170">
        <v>0.7</v>
      </c>
      <c r="AB656" s="1171"/>
      <c r="AC656" s="29"/>
      <c r="AD656" s="4"/>
      <c r="AE656" s="4"/>
      <c r="AF656" s="4"/>
      <c r="AG656" s="29"/>
      <c r="AH656" s="35">
        <f>ROUND(I658*AA656,0)</f>
        <v>104</v>
      </c>
      <c r="AI656" s="31"/>
    </row>
    <row r="657" spans="1:35" ht="17.100000000000001" customHeight="1" x14ac:dyDescent="0.15">
      <c r="A657" s="32">
        <v>32</v>
      </c>
      <c r="B657" s="33">
        <v>2699</v>
      </c>
      <c r="C657" s="34" t="s">
        <v>681</v>
      </c>
      <c r="D657" s="54"/>
      <c r="E657" s="53"/>
      <c r="F657" s="53"/>
      <c r="G657" s="59"/>
      <c r="H657" s="20"/>
      <c r="L657" s="21"/>
      <c r="M657" s="20"/>
      <c r="P657" s="21"/>
      <c r="Q657" s="24"/>
      <c r="R657" s="26"/>
      <c r="S657" s="25"/>
      <c r="T657" s="25"/>
      <c r="U657" s="25"/>
      <c r="V657" s="25"/>
      <c r="W657" s="38"/>
      <c r="X657" s="1173"/>
      <c r="Y657" s="25" t="s">
        <v>19</v>
      </c>
      <c r="Z657" s="26" t="s">
        <v>17</v>
      </c>
      <c r="AA657" s="1170">
        <v>0.5</v>
      </c>
      <c r="AB657" s="1171"/>
      <c r="AC657" s="29"/>
      <c r="AD657" s="4"/>
      <c r="AE657" s="4"/>
      <c r="AF657" s="4"/>
      <c r="AG657" s="29"/>
      <c r="AH657" s="35">
        <f>ROUND(I658*AA657,0)</f>
        <v>75</v>
      </c>
      <c r="AI657" s="31"/>
    </row>
    <row r="658" spans="1:35" ht="17.100000000000001" customHeight="1" x14ac:dyDescent="0.15">
      <c r="A658" s="32">
        <v>32</v>
      </c>
      <c r="B658" s="33">
        <v>2293</v>
      </c>
      <c r="C658" s="34" t="s">
        <v>682</v>
      </c>
      <c r="D658" s="54"/>
      <c r="E658" s="53"/>
      <c r="F658" s="53"/>
      <c r="G658" s="59"/>
      <c r="H658" s="20"/>
      <c r="I658" s="1108">
        <v>149</v>
      </c>
      <c r="J658" s="1108"/>
      <c r="K658" s="4" t="s">
        <v>21</v>
      </c>
      <c r="L658" s="21"/>
      <c r="M658" s="20"/>
      <c r="N658" s="39"/>
      <c r="O658" s="4"/>
      <c r="P658" s="21"/>
      <c r="Q658" s="1085" t="s">
        <v>22</v>
      </c>
      <c r="R658" s="1086"/>
      <c r="S658" s="1086"/>
      <c r="T658" s="1086"/>
      <c r="U658" s="40"/>
      <c r="V658" s="40"/>
      <c r="W658" s="41"/>
      <c r="X658" s="42"/>
      <c r="Y658" s="43"/>
      <c r="Z658" s="44"/>
      <c r="AA658" s="45"/>
      <c r="AB658" s="46"/>
      <c r="AC658" s="29"/>
      <c r="AE658" s="4"/>
      <c r="AF658" s="4"/>
      <c r="AG658" s="29"/>
      <c r="AH658" s="35">
        <f>ROUND(I658*V660,0)</f>
        <v>142</v>
      </c>
      <c r="AI658" s="31"/>
    </row>
    <row r="659" spans="1:35" ht="17.100000000000001" customHeight="1" x14ac:dyDescent="0.15">
      <c r="A659" s="32">
        <v>32</v>
      </c>
      <c r="B659" s="33">
        <v>2294</v>
      </c>
      <c r="C659" s="34" t="s">
        <v>683</v>
      </c>
      <c r="D659" s="54"/>
      <c r="E659" s="53"/>
      <c r="F659" s="53"/>
      <c r="G659" s="59"/>
      <c r="H659" s="20"/>
      <c r="I659" s="2"/>
      <c r="J659" s="2"/>
      <c r="K659" s="2"/>
      <c r="L659" s="21"/>
      <c r="M659" s="20"/>
      <c r="N659" s="39"/>
      <c r="O659" s="4"/>
      <c r="P659" s="21"/>
      <c r="Q659" s="1088"/>
      <c r="R659" s="1089"/>
      <c r="S659" s="1089"/>
      <c r="T659" s="1089"/>
      <c r="U659" s="23"/>
      <c r="V659" s="1158"/>
      <c r="W659" s="1159"/>
      <c r="X659" s="1172" t="s">
        <v>15</v>
      </c>
      <c r="Y659" s="25" t="s">
        <v>16</v>
      </c>
      <c r="Z659" s="26" t="s">
        <v>17</v>
      </c>
      <c r="AA659" s="1170">
        <v>0.7</v>
      </c>
      <c r="AB659" s="1171"/>
      <c r="AC659" s="29"/>
      <c r="AE659" s="4"/>
      <c r="AF659" s="4"/>
      <c r="AG659" s="29"/>
      <c r="AH659" s="35">
        <f>ROUND(ROUND(I658*V660,0)*AA659,0)</f>
        <v>99</v>
      </c>
      <c r="AI659" s="31"/>
    </row>
    <row r="660" spans="1:35" ht="17.100000000000001" customHeight="1" x14ac:dyDescent="0.15">
      <c r="A660" s="32">
        <v>32</v>
      </c>
      <c r="B660" s="33">
        <v>2700</v>
      </c>
      <c r="C660" s="34" t="s">
        <v>684</v>
      </c>
      <c r="D660" s="54"/>
      <c r="E660" s="53"/>
      <c r="F660" s="53"/>
      <c r="G660" s="59"/>
      <c r="H660" s="20"/>
      <c r="I660" s="2"/>
      <c r="J660" s="2"/>
      <c r="K660" s="2"/>
      <c r="L660" s="21"/>
      <c r="M660" s="24"/>
      <c r="N660" s="15"/>
      <c r="O660" s="25"/>
      <c r="P660" s="38"/>
      <c r="Q660" s="1122"/>
      <c r="R660" s="1123"/>
      <c r="S660" s="1123"/>
      <c r="T660" s="1123"/>
      <c r="U660" s="26" t="s">
        <v>17</v>
      </c>
      <c r="V660" s="1170">
        <v>0.95</v>
      </c>
      <c r="W660" s="1171"/>
      <c r="X660" s="1173"/>
      <c r="Y660" s="25" t="s">
        <v>19</v>
      </c>
      <c r="Z660" s="26" t="s">
        <v>17</v>
      </c>
      <c r="AA660" s="1170">
        <v>0.5</v>
      </c>
      <c r="AB660" s="1171"/>
      <c r="AC660" s="29"/>
      <c r="AE660" s="4"/>
      <c r="AF660" s="4"/>
      <c r="AG660" s="29"/>
      <c r="AH660" s="35">
        <f>ROUND(ROUND(I658*V660,0)*AA660,0)</f>
        <v>71</v>
      </c>
      <c r="AI660" s="31"/>
    </row>
    <row r="661" spans="1:35" ht="17.100000000000001" customHeight="1" x14ac:dyDescent="0.15">
      <c r="A661" s="32">
        <v>32</v>
      </c>
      <c r="B661" s="33">
        <v>2295</v>
      </c>
      <c r="C661" s="34" t="s">
        <v>685</v>
      </c>
      <c r="D661" s="54"/>
      <c r="E661" s="53"/>
      <c r="F661" s="53"/>
      <c r="G661" s="59"/>
      <c r="H661" s="20"/>
      <c r="I661" s="2"/>
      <c r="J661" s="2"/>
      <c r="K661" s="2"/>
      <c r="L661" s="21"/>
      <c r="M661" s="1085" t="s">
        <v>26</v>
      </c>
      <c r="N661" s="1086"/>
      <c r="O661" s="1086"/>
      <c r="P661" s="1087"/>
      <c r="Q661" s="4"/>
      <c r="R661" s="4"/>
      <c r="S661" s="23"/>
      <c r="T661" s="23"/>
      <c r="U661" s="4"/>
      <c r="V661" s="4"/>
      <c r="W661" s="41"/>
      <c r="X661" s="42"/>
      <c r="Y661" s="43"/>
      <c r="Z661" s="44"/>
      <c r="AA661" s="45"/>
      <c r="AB661" s="46"/>
      <c r="AC661" s="29"/>
      <c r="AD661" s="4"/>
      <c r="AE661" s="4"/>
      <c r="AF661" s="4"/>
      <c r="AG661" s="29"/>
      <c r="AH661" s="35">
        <f>ROUND(I658*O666,0)</f>
        <v>144</v>
      </c>
      <c r="AI661" s="31"/>
    </row>
    <row r="662" spans="1:35" ht="17.100000000000001" customHeight="1" x14ac:dyDescent="0.15">
      <c r="A662" s="32">
        <v>32</v>
      </c>
      <c r="B662" s="33">
        <v>2296</v>
      </c>
      <c r="C662" s="34" t="s">
        <v>686</v>
      </c>
      <c r="D662" s="54"/>
      <c r="E662" s="53"/>
      <c r="F662" s="53"/>
      <c r="G662" s="59"/>
      <c r="H662" s="4"/>
      <c r="I662" s="39"/>
      <c r="J662" s="39"/>
      <c r="L662" s="21"/>
      <c r="M662" s="1088"/>
      <c r="N662" s="1089"/>
      <c r="O662" s="1089"/>
      <c r="P662" s="1090"/>
      <c r="Q662" s="20"/>
      <c r="R662" s="23"/>
      <c r="S662" s="4"/>
      <c r="T662" s="4"/>
      <c r="U662" s="4"/>
      <c r="V662" s="4"/>
      <c r="W662" s="21"/>
      <c r="X662" s="1172" t="s">
        <v>15</v>
      </c>
      <c r="Y662" s="25" t="s">
        <v>16</v>
      </c>
      <c r="Z662" s="26" t="s">
        <v>17</v>
      </c>
      <c r="AA662" s="1157">
        <v>0.7</v>
      </c>
      <c r="AB662" s="1179"/>
      <c r="AC662" s="29"/>
      <c r="AD662" s="4"/>
      <c r="AE662" s="4"/>
      <c r="AF662" s="4"/>
      <c r="AG662" s="29"/>
      <c r="AH662" s="35">
        <f>ROUND(ROUND(I658*O666,0)*AA662,0)</f>
        <v>101</v>
      </c>
      <c r="AI662" s="31"/>
    </row>
    <row r="663" spans="1:35" ht="17.100000000000001" customHeight="1" x14ac:dyDescent="0.15">
      <c r="A663" s="32">
        <v>32</v>
      </c>
      <c r="B663" s="33">
        <v>2701</v>
      </c>
      <c r="C663" s="34" t="s">
        <v>687</v>
      </c>
      <c r="D663" s="54"/>
      <c r="E663" s="53"/>
      <c r="F663" s="53"/>
      <c r="G663" s="59"/>
      <c r="H663" s="4"/>
      <c r="I663" s="39"/>
      <c r="J663" s="39"/>
      <c r="L663" s="21"/>
      <c r="M663" s="1088"/>
      <c r="N663" s="1089"/>
      <c r="O663" s="1089"/>
      <c r="P663" s="1090"/>
      <c r="Q663" s="24"/>
      <c r="R663" s="26"/>
      <c r="S663" s="25"/>
      <c r="T663" s="25"/>
      <c r="U663" s="25"/>
      <c r="V663" s="25"/>
      <c r="W663" s="38"/>
      <c r="X663" s="1173"/>
      <c r="Y663" s="25" t="s">
        <v>19</v>
      </c>
      <c r="Z663" s="26" t="s">
        <v>17</v>
      </c>
      <c r="AA663" s="1157">
        <v>0.5</v>
      </c>
      <c r="AB663" s="1179"/>
      <c r="AC663" s="29"/>
      <c r="AD663" s="4"/>
      <c r="AE663" s="4"/>
      <c r="AF663" s="4"/>
      <c r="AG663" s="29"/>
      <c r="AH663" s="35">
        <f>ROUND(ROUND(I658*O666,0)*AA663,0)</f>
        <v>72</v>
      </c>
      <c r="AI663" s="31"/>
    </row>
    <row r="664" spans="1:35" ht="17.100000000000001" customHeight="1" x14ac:dyDescent="0.15">
      <c r="A664" s="32">
        <v>32</v>
      </c>
      <c r="B664" s="33">
        <v>2297</v>
      </c>
      <c r="C664" s="34" t="s">
        <v>688</v>
      </c>
      <c r="D664" s="54"/>
      <c r="E664" s="53"/>
      <c r="F664" s="53"/>
      <c r="G664" s="59"/>
      <c r="H664" s="4"/>
      <c r="L664" s="21"/>
      <c r="M664" s="1088"/>
      <c r="N664" s="1089"/>
      <c r="O664" s="1089"/>
      <c r="P664" s="1090"/>
      <c r="Q664" s="1085" t="s">
        <v>22</v>
      </c>
      <c r="R664" s="1086"/>
      <c r="S664" s="1086"/>
      <c r="T664" s="1086"/>
      <c r="U664" s="40"/>
      <c r="V664" s="40"/>
      <c r="W664" s="41"/>
      <c r="X664" s="42"/>
      <c r="Y664" s="43"/>
      <c r="Z664" s="44"/>
      <c r="AA664" s="45"/>
      <c r="AB664" s="46"/>
      <c r="AC664" s="29"/>
      <c r="AD664" s="4"/>
      <c r="AE664" s="4"/>
      <c r="AF664" s="4"/>
      <c r="AG664" s="29"/>
      <c r="AH664" s="35">
        <f>ROUND(ROUND(I658*O666,0)*V666,0)</f>
        <v>137</v>
      </c>
      <c r="AI664" s="31"/>
    </row>
    <row r="665" spans="1:35" ht="17.100000000000001" customHeight="1" x14ac:dyDescent="0.15">
      <c r="A665" s="32">
        <v>32</v>
      </c>
      <c r="B665" s="33">
        <v>2298</v>
      </c>
      <c r="C665" s="34" t="s">
        <v>689</v>
      </c>
      <c r="D665" s="54"/>
      <c r="E665" s="53"/>
      <c r="F665" s="53"/>
      <c r="G665" s="59"/>
      <c r="H665" s="20"/>
      <c r="L665" s="21"/>
      <c r="M665" s="20"/>
      <c r="N665" s="39"/>
      <c r="O665" s="4"/>
      <c r="P665" s="21"/>
      <c r="Q665" s="1088"/>
      <c r="R665" s="1089"/>
      <c r="S665" s="1089"/>
      <c r="T665" s="1089"/>
      <c r="U665" s="23"/>
      <c r="V665" s="1158"/>
      <c r="W665" s="1159"/>
      <c r="X665" s="1172" t="s">
        <v>15</v>
      </c>
      <c r="Y665" s="25" t="s">
        <v>16</v>
      </c>
      <c r="Z665" s="26" t="s">
        <v>17</v>
      </c>
      <c r="AA665" s="1157">
        <v>0.7</v>
      </c>
      <c r="AB665" s="1179"/>
      <c r="AC665" s="29"/>
      <c r="AD665" s="4"/>
      <c r="AE665" s="4"/>
      <c r="AF665" s="4"/>
      <c r="AG665" s="29"/>
      <c r="AH665" s="35">
        <f>ROUND(ROUND(ROUND(I658*O666,0)*V666,0)*AA665,0)</f>
        <v>96</v>
      </c>
      <c r="AI665" s="31"/>
    </row>
    <row r="666" spans="1:35" ht="17.100000000000001" customHeight="1" x14ac:dyDescent="0.15">
      <c r="A666" s="32">
        <v>32</v>
      </c>
      <c r="B666" s="33">
        <v>2702</v>
      </c>
      <c r="C666" s="34" t="s">
        <v>690</v>
      </c>
      <c r="D666" s="54"/>
      <c r="E666" s="53"/>
      <c r="F666" s="53"/>
      <c r="G666" s="59"/>
      <c r="H666" s="20"/>
      <c r="L666" s="21"/>
      <c r="M666" s="24"/>
      <c r="N666" s="26" t="s">
        <v>17</v>
      </c>
      <c r="O666" s="1180">
        <v>0.96499999999999997</v>
      </c>
      <c r="P666" s="1181"/>
      <c r="Q666" s="1122"/>
      <c r="R666" s="1123"/>
      <c r="S666" s="1123"/>
      <c r="T666" s="1123"/>
      <c r="U666" s="26" t="s">
        <v>17</v>
      </c>
      <c r="V666" s="1170">
        <v>0.95</v>
      </c>
      <c r="W666" s="1171"/>
      <c r="X666" s="1173"/>
      <c r="Y666" s="25" t="s">
        <v>19</v>
      </c>
      <c r="Z666" s="26" t="s">
        <v>17</v>
      </c>
      <c r="AA666" s="1157">
        <v>0.5</v>
      </c>
      <c r="AB666" s="1179"/>
      <c r="AC666" s="29"/>
      <c r="AD666" s="4"/>
      <c r="AE666" s="4"/>
      <c r="AF666" s="4"/>
      <c r="AG666" s="29"/>
      <c r="AH666" s="35">
        <f>ROUND(ROUND(ROUND(I658*O666,0)*V666,0)*AA666,0)</f>
        <v>69</v>
      </c>
      <c r="AI666" s="31"/>
    </row>
    <row r="667" spans="1:35" ht="17.100000000000001" customHeight="1" x14ac:dyDescent="0.15">
      <c r="A667" s="32">
        <v>32</v>
      </c>
      <c r="B667" s="33">
        <v>3361</v>
      </c>
      <c r="C667" s="34" t="s">
        <v>691</v>
      </c>
      <c r="D667" s="36"/>
      <c r="E667" s="29"/>
      <c r="F667" s="29"/>
      <c r="G667" s="37"/>
      <c r="H667" s="20"/>
      <c r="L667" s="21"/>
      <c r="M667" s="47"/>
      <c r="N667" s="48"/>
      <c r="O667" s="48"/>
      <c r="P667" s="49"/>
      <c r="Q667" s="4"/>
      <c r="R667" s="4"/>
      <c r="S667" s="23"/>
      <c r="T667" s="23"/>
      <c r="U667" s="4"/>
      <c r="V667" s="4"/>
      <c r="W667" s="41"/>
      <c r="X667" s="42"/>
      <c r="Y667" s="43"/>
      <c r="Z667" s="44"/>
      <c r="AA667" s="50"/>
      <c r="AB667" s="51"/>
      <c r="AC667" s="1085" t="s">
        <v>33</v>
      </c>
      <c r="AD667" s="1086"/>
      <c r="AE667" s="1086"/>
      <c r="AF667" s="1086"/>
      <c r="AG667" s="1086"/>
      <c r="AH667" s="35">
        <f>ROUND(I658,0)-AC671</f>
        <v>143</v>
      </c>
      <c r="AI667" s="31"/>
    </row>
    <row r="668" spans="1:35" ht="17.100000000000001" customHeight="1" x14ac:dyDescent="0.15">
      <c r="A668" s="32">
        <v>32</v>
      </c>
      <c r="B668" s="33">
        <v>3362</v>
      </c>
      <c r="C668" s="34" t="s">
        <v>692</v>
      </c>
      <c r="D668" s="36"/>
      <c r="E668" s="29"/>
      <c r="F668" s="29"/>
      <c r="G668" s="37"/>
      <c r="H668" s="20"/>
      <c r="L668" s="21"/>
      <c r="M668" s="20"/>
      <c r="P668" s="21"/>
      <c r="Q668" s="20"/>
      <c r="R668" s="23"/>
      <c r="S668" s="4"/>
      <c r="T668" s="4"/>
      <c r="U668" s="4"/>
      <c r="V668" s="4"/>
      <c r="W668" s="21"/>
      <c r="X668" s="1172" t="s">
        <v>15</v>
      </c>
      <c r="Y668" s="25" t="s">
        <v>16</v>
      </c>
      <c r="Z668" s="26" t="s">
        <v>17</v>
      </c>
      <c r="AA668" s="1170">
        <v>0.7</v>
      </c>
      <c r="AB668" s="1171"/>
      <c r="AC668" s="1088"/>
      <c r="AD668" s="1089"/>
      <c r="AE668" s="1089"/>
      <c r="AF668" s="1089"/>
      <c r="AG668" s="1089"/>
      <c r="AH668" s="35">
        <f>ROUND(I658*AA668,0)-AC671</f>
        <v>98</v>
      </c>
      <c r="AI668" s="31"/>
    </row>
    <row r="669" spans="1:35" ht="17.100000000000001" customHeight="1" x14ac:dyDescent="0.15">
      <c r="A669" s="32">
        <v>32</v>
      </c>
      <c r="B669" s="33">
        <v>3877</v>
      </c>
      <c r="C669" s="34" t="s">
        <v>693</v>
      </c>
      <c r="D669" s="36"/>
      <c r="E669" s="29"/>
      <c r="F669" s="29"/>
      <c r="G669" s="37"/>
      <c r="H669" s="20"/>
      <c r="L669" s="21"/>
      <c r="M669" s="20"/>
      <c r="P669" s="21"/>
      <c r="Q669" s="24"/>
      <c r="R669" s="26"/>
      <c r="S669" s="25"/>
      <c r="T669" s="25"/>
      <c r="U669" s="25"/>
      <c r="V669" s="25"/>
      <c r="W669" s="38"/>
      <c r="X669" s="1173"/>
      <c r="Y669" s="25" t="s">
        <v>19</v>
      </c>
      <c r="Z669" s="26" t="s">
        <v>17</v>
      </c>
      <c r="AA669" s="1170">
        <v>0.5</v>
      </c>
      <c r="AB669" s="1171"/>
      <c r="AC669" s="1088"/>
      <c r="AD669" s="1089"/>
      <c r="AE669" s="1089"/>
      <c r="AF669" s="1089"/>
      <c r="AG669" s="1089"/>
      <c r="AH669" s="35">
        <f>ROUND(I658*AA669,0)-AC671</f>
        <v>69</v>
      </c>
      <c r="AI669" s="31"/>
    </row>
    <row r="670" spans="1:35" ht="17.100000000000001" customHeight="1" x14ac:dyDescent="0.15">
      <c r="A670" s="32">
        <v>32</v>
      </c>
      <c r="B670" s="33">
        <v>3363</v>
      </c>
      <c r="C670" s="34" t="s">
        <v>694</v>
      </c>
      <c r="D670" s="36"/>
      <c r="E670" s="29"/>
      <c r="F670" s="29"/>
      <c r="G670" s="37"/>
      <c r="H670" s="20"/>
      <c r="I670" s="2"/>
      <c r="J670" s="2"/>
      <c r="K670" s="2"/>
      <c r="L670" s="21"/>
      <c r="M670" s="20"/>
      <c r="N670" s="39"/>
      <c r="O670" s="4"/>
      <c r="P670" s="21"/>
      <c r="Q670" s="1085" t="s">
        <v>22</v>
      </c>
      <c r="R670" s="1086"/>
      <c r="S670" s="1086"/>
      <c r="T670" s="1086"/>
      <c r="U670" s="40"/>
      <c r="V670" s="40"/>
      <c r="W670" s="41"/>
      <c r="X670" s="42"/>
      <c r="Y670" s="43"/>
      <c r="Z670" s="44"/>
      <c r="AA670" s="45"/>
      <c r="AB670" s="46"/>
      <c r="AC670" s="1088"/>
      <c r="AD670" s="1089"/>
      <c r="AE670" s="1089"/>
      <c r="AF670" s="1089"/>
      <c r="AG670" s="1089"/>
      <c r="AH670" s="35">
        <f>ROUND(I658*V672,0)-AC671</f>
        <v>136</v>
      </c>
      <c r="AI670" s="31"/>
    </row>
    <row r="671" spans="1:35" ht="17.100000000000001" customHeight="1" x14ac:dyDescent="0.15">
      <c r="A671" s="32">
        <v>32</v>
      </c>
      <c r="B671" s="33">
        <v>3364</v>
      </c>
      <c r="C671" s="34" t="s">
        <v>695</v>
      </c>
      <c r="D671" s="36"/>
      <c r="E671" s="29"/>
      <c r="F671" s="29"/>
      <c r="G671" s="37"/>
      <c r="H671" s="20"/>
      <c r="I671" s="2"/>
      <c r="J671" s="2"/>
      <c r="K671" s="2"/>
      <c r="L671" s="21"/>
      <c r="M671" s="20"/>
      <c r="N671" s="39"/>
      <c r="O671" s="4"/>
      <c r="P671" s="21"/>
      <c r="Q671" s="1088"/>
      <c r="R671" s="1089"/>
      <c r="S671" s="1089"/>
      <c r="T671" s="1089"/>
      <c r="U671" s="23"/>
      <c r="V671" s="1158"/>
      <c r="W671" s="1159"/>
      <c r="X671" s="1172" t="s">
        <v>15</v>
      </c>
      <c r="Y671" s="25" t="s">
        <v>16</v>
      </c>
      <c r="Z671" s="26" t="s">
        <v>17</v>
      </c>
      <c r="AA671" s="1170">
        <v>0.7</v>
      </c>
      <c r="AB671" s="1171"/>
      <c r="AC671" s="1175">
        <f>AC563</f>
        <v>6</v>
      </c>
      <c r="AD671" s="1175"/>
      <c r="AE671" s="1176" t="s">
        <v>38</v>
      </c>
      <c r="AF671" s="1177"/>
      <c r="AG671" s="1178"/>
      <c r="AH671" s="35">
        <f>ROUND(ROUND(I658*V672,0)*AA671,0)-AC671</f>
        <v>93</v>
      </c>
      <c r="AI671" s="31"/>
    </row>
    <row r="672" spans="1:35" ht="17.100000000000001" customHeight="1" x14ac:dyDescent="0.15">
      <c r="A672" s="32">
        <v>32</v>
      </c>
      <c r="B672" s="33">
        <v>3878</v>
      </c>
      <c r="C672" s="34" t="s">
        <v>696</v>
      </c>
      <c r="D672" s="36"/>
      <c r="E672" s="29"/>
      <c r="F672" s="29"/>
      <c r="G672" s="37"/>
      <c r="H672" s="20"/>
      <c r="I672" s="2"/>
      <c r="J672" s="2"/>
      <c r="K672" s="2"/>
      <c r="L672" s="21"/>
      <c r="M672" s="24"/>
      <c r="N672" s="15"/>
      <c r="O672" s="25"/>
      <c r="P672" s="38"/>
      <c r="Q672" s="1122"/>
      <c r="R672" s="1123"/>
      <c r="S672" s="1123"/>
      <c r="T672" s="1123"/>
      <c r="U672" s="26" t="s">
        <v>17</v>
      </c>
      <c r="V672" s="1170">
        <v>0.95</v>
      </c>
      <c r="W672" s="1171"/>
      <c r="X672" s="1173"/>
      <c r="Y672" s="25" t="s">
        <v>19</v>
      </c>
      <c r="Z672" s="26" t="s">
        <v>17</v>
      </c>
      <c r="AA672" s="1170">
        <v>0.5</v>
      </c>
      <c r="AB672" s="1171"/>
      <c r="AC672" s="52"/>
      <c r="AD672" s="52"/>
      <c r="AE672" s="4"/>
      <c r="AF672" s="4"/>
      <c r="AG672" s="53"/>
      <c r="AH672" s="35">
        <f>ROUND(ROUND(I658*V672,0)*AA672,0)-AC671</f>
        <v>65</v>
      </c>
      <c r="AI672" s="31"/>
    </row>
    <row r="673" spans="1:35" ht="17.100000000000001" customHeight="1" x14ac:dyDescent="0.15">
      <c r="A673" s="32">
        <v>32</v>
      </c>
      <c r="B673" s="33">
        <v>3365</v>
      </c>
      <c r="C673" s="34" t="s">
        <v>697</v>
      </c>
      <c r="D673" s="36"/>
      <c r="E673" s="29"/>
      <c r="F673" s="29"/>
      <c r="G673" s="37"/>
      <c r="H673" s="20"/>
      <c r="I673" s="1129"/>
      <c r="J673" s="1129"/>
      <c r="L673" s="21"/>
      <c r="M673" s="1085" t="s">
        <v>26</v>
      </c>
      <c r="N673" s="1086"/>
      <c r="O673" s="1086"/>
      <c r="P673" s="1087"/>
      <c r="Q673" s="4"/>
      <c r="R673" s="4"/>
      <c r="S673" s="23"/>
      <c r="T673" s="23"/>
      <c r="U673" s="4"/>
      <c r="V673" s="4"/>
      <c r="W673" s="41"/>
      <c r="X673" s="42"/>
      <c r="Y673" s="43"/>
      <c r="Z673" s="44"/>
      <c r="AA673" s="45"/>
      <c r="AB673" s="46"/>
      <c r="AC673" s="54"/>
      <c r="AG673" s="53"/>
      <c r="AH673" s="35">
        <f>ROUND(I658*O678,0)-AC671</f>
        <v>138</v>
      </c>
      <c r="AI673" s="31"/>
    </row>
    <row r="674" spans="1:35" ht="17.100000000000001" customHeight="1" x14ac:dyDescent="0.15">
      <c r="A674" s="32">
        <v>32</v>
      </c>
      <c r="B674" s="33">
        <v>3366</v>
      </c>
      <c r="C674" s="34" t="s">
        <v>698</v>
      </c>
      <c r="D674" s="36"/>
      <c r="E674" s="29"/>
      <c r="F674" s="29"/>
      <c r="G674" s="37"/>
      <c r="H674" s="4"/>
      <c r="I674" s="39"/>
      <c r="J674" s="39"/>
      <c r="L674" s="21"/>
      <c r="M674" s="1088"/>
      <c r="N674" s="1089"/>
      <c r="O674" s="1089"/>
      <c r="P674" s="1090"/>
      <c r="Q674" s="20"/>
      <c r="R674" s="23"/>
      <c r="S674" s="4"/>
      <c r="T674" s="4"/>
      <c r="U674" s="4"/>
      <c r="V674" s="4"/>
      <c r="W674" s="21"/>
      <c r="X674" s="1172" t="s">
        <v>15</v>
      </c>
      <c r="Y674" s="25" t="s">
        <v>16</v>
      </c>
      <c r="Z674" s="26" t="s">
        <v>17</v>
      </c>
      <c r="AA674" s="1157">
        <v>0.7</v>
      </c>
      <c r="AB674" s="1179"/>
      <c r="AC674" s="55"/>
      <c r="AG674" s="29"/>
      <c r="AH674" s="35">
        <f>ROUND(ROUND(I658*O678,0)*AA674,0)-AC671</f>
        <v>95</v>
      </c>
      <c r="AI674" s="31"/>
    </row>
    <row r="675" spans="1:35" ht="17.100000000000001" customHeight="1" x14ac:dyDescent="0.15">
      <c r="A675" s="32">
        <v>32</v>
      </c>
      <c r="B675" s="33">
        <v>3879</v>
      </c>
      <c r="C675" s="34" t="s">
        <v>699</v>
      </c>
      <c r="D675" s="36"/>
      <c r="E675" s="29"/>
      <c r="F675" s="29"/>
      <c r="G675" s="37"/>
      <c r="H675" s="4"/>
      <c r="I675" s="39"/>
      <c r="J675" s="39"/>
      <c r="L675" s="21"/>
      <c r="M675" s="1088"/>
      <c r="N675" s="1089"/>
      <c r="O675" s="1089"/>
      <c r="P675" s="1090"/>
      <c r="Q675" s="24"/>
      <c r="R675" s="26"/>
      <c r="S675" s="25"/>
      <c r="T675" s="25"/>
      <c r="U675" s="25"/>
      <c r="V675" s="25"/>
      <c r="W675" s="38"/>
      <c r="X675" s="1173"/>
      <c r="Y675" s="25" t="s">
        <v>19</v>
      </c>
      <c r="Z675" s="26" t="s">
        <v>17</v>
      </c>
      <c r="AA675" s="1157">
        <v>0.5</v>
      </c>
      <c r="AB675" s="1179"/>
      <c r="AC675" s="55"/>
      <c r="AG675" s="29"/>
      <c r="AH675" s="35">
        <f>ROUND(ROUND(I658*O678,0)*AA675,0)-AC671</f>
        <v>66</v>
      </c>
      <c r="AI675" s="31"/>
    </row>
    <row r="676" spans="1:35" ht="17.100000000000001" customHeight="1" x14ac:dyDescent="0.15">
      <c r="A676" s="32">
        <v>32</v>
      </c>
      <c r="B676" s="33">
        <v>3367</v>
      </c>
      <c r="C676" s="34" t="s">
        <v>700</v>
      </c>
      <c r="D676" s="36"/>
      <c r="E676" s="29"/>
      <c r="F676" s="29"/>
      <c r="G676" s="37"/>
      <c r="H676" s="4"/>
      <c r="L676" s="21"/>
      <c r="M676" s="1088"/>
      <c r="N676" s="1089"/>
      <c r="O676" s="1089"/>
      <c r="P676" s="1090"/>
      <c r="Q676" s="1085" t="s">
        <v>22</v>
      </c>
      <c r="R676" s="1086"/>
      <c r="S676" s="1086"/>
      <c r="T676" s="1086"/>
      <c r="U676" s="40"/>
      <c r="V676" s="40"/>
      <c r="W676" s="41"/>
      <c r="X676" s="42"/>
      <c r="Y676" s="43"/>
      <c r="Z676" s="44"/>
      <c r="AA676" s="45"/>
      <c r="AB676" s="46"/>
      <c r="AC676" s="20"/>
      <c r="AD676" s="4"/>
      <c r="AE676" s="4"/>
      <c r="AF676" s="4"/>
      <c r="AG676" s="4"/>
      <c r="AH676" s="35">
        <f>ROUND(ROUND(I658*O678,0)*V678,0)-AC671</f>
        <v>131</v>
      </c>
      <c r="AI676" s="31"/>
    </row>
    <row r="677" spans="1:35" ht="17.100000000000001" customHeight="1" x14ac:dyDescent="0.15">
      <c r="A677" s="32">
        <v>32</v>
      </c>
      <c r="B677" s="33">
        <v>3368</v>
      </c>
      <c r="C677" s="34" t="s">
        <v>701</v>
      </c>
      <c r="D677" s="36"/>
      <c r="E677" s="29"/>
      <c r="F677" s="29"/>
      <c r="G677" s="37"/>
      <c r="H677" s="20"/>
      <c r="L677" s="21"/>
      <c r="M677" s="20"/>
      <c r="N677" s="39"/>
      <c r="O677" s="4"/>
      <c r="P677" s="21"/>
      <c r="Q677" s="1088"/>
      <c r="R677" s="1089"/>
      <c r="S677" s="1089"/>
      <c r="T677" s="1089"/>
      <c r="U677" s="23"/>
      <c r="V677" s="1158"/>
      <c r="W677" s="1159"/>
      <c r="X677" s="1172" t="s">
        <v>15</v>
      </c>
      <c r="Y677" s="25" t="s">
        <v>16</v>
      </c>
      <c r="Z677" s="26" t="s">
        <v>17</v>
      </c>
      <c r="AA677" s="1157">
        <v>0.7</v>
      </c>
      <c r="AB677" s="1179"/>
      <c r="AC677" s="20"/>
      <c r="AD677" s="4"/>
      <c r="AE677" s="4"/>
      <c r="AF677" s="4"/>
      <c r="AG677" s="4"/>
      <c r="AH677" s="35">
        <f>ROUND(ROUND(ROUND(I658*O678,0)*V678,0)*AA677,0)-AC671</f>
        <v>90</v>
      </c>
      <c r="AI677" s="31"/>
    </row>
    <row r="678" spans="1:35" ht="17.100000000000001" customHeight="1" x14ac:dyDescent="0.15">
      <c r="A678" s="32">
        <v>32</v>
      </c>
      <c r="B678" s="33">
        <v>3880</v>
      </c>
      <c r="C678" s="34" t="s">
        <v>702</v>
      </c>
      <c r="D678" s="36"/>
      <c r="E678" s="29"/>
      <c r="F678" s="29"/>
      <c r="G678" s="37"/>
      <c r="H678" s="20"/>
      <c r="L678" s="21"/>
      <c r="M678" s="24"/>
      <c r="N678" s="26" t="s">
        <v>17</v>
      </c>
      <c r="O678" s="1180">
        <v>0.96499999999999997</v>
      </c>
      <c r="P678" s="1181"/>
      <c r="Q678" s="1122"/>
      <c r="R678" s="1123"/>
      <c r="S678" s="1123"/>
      <c r="T678" s="1123"/>
      <c r="U678" s="26" t="s">
        <v>17</v>
      </c>
      <c r="V678" s="1170">
        <v>0.95</v>
      </c>
      <c r="W678" s="1171"/>
      <c r="X678" s="1173"/>
      <c r="Y678" s="25" t="s">
        <v>19</v>
      </c>
      <c r="Z678" s="26" t="s">
        <v>17</v>
      </c>
      <c r="AA678" s="1157">
        <v>0.5</v>
      </c>
      <c r="AB678" s="1179"/>
      <c r="AC678" s="56"/>
      <c r="AD678" s="25"/>
      <c r="AE678" s="25"/>
      <c r="AF678" s="25"/>
      <c r="AG678" s="57"/>
      <c r="AH678" s="35">
        <f>ROUND(ROUND(ROUND(I658*O678,0)*V678,0)*AA678,0)-AC671</f>
        <v>63</v>
      </c>
      <c r="AI678" s="31"/>
    </row>
    <row r="679" spans="1:35" ht="17.100000000000001" customHeight="1" x14ac:dyDescent="0.15">
      <c r="A679" s="32">
        <v>32</v>
      </c>
      <c r="B679" s="33">
        <v>3371</v>
      </c>
      <c r="C679" s="34" t="s">
        <v>703</v>
      </c>
      <c r="D679" s="36"/>
      <c r="E679" s="29"/>
      <c r="F679" s="29"/>
      <c r="G679" s="37"/>
      <c r="H679" s="20"/>
      <c r="L679" s="21"/>
      <c r="M679" s="47"/>
      <c r="N679" s="48"/>
      <c r="O679" s="48"/>
      <c r="P679" s="49"/>
      <c r="Q679" s="4"/>
      <c r="R679" s="4"/>
      <c r="S679" s="23"/>
      <c r="T679" s="23"/>
      <c r="U679" s="4"/>
      <c r="V679" s="4"/>
      <c r="W679" s="41"/>
      <c r="X679" s="42"/>
      <c r="Y679" s="43"/>
      <c r="Z679" s="44"/>
      <c r="AA679" s="50"/>
      <c r="AB679" s="51"/>
      <c r="AC679" s="1085" t="s">
        <v>47</v>
      </c>
      <c r="AD679" s="1086"/>
      <c r="AE679" s="1086"/>
      <c r="AF679" s="1086"/>
      <c r="AG679" s="1086"/>
      <c r="AH679" s="35">
        <f>ROUND(I658,0)-AC683</f>
        <v>137</v>
      </c>
      <c r="AI679" s="31"/>
    </row>
    <row r="680" spans="1:35" ht="17.100000000000001" customHeight="1" x14ac:dyDescent="0.15">
      <c r="A680" s="32">
        <v>32</v>
      </c>
      <c r="B680" s="33">
        <v>3372</v>
      </c>
      <c r="C680" s="34" t="s">
        <v>704</v>
      </c>
      <c r="D680" s="36"/>
      <c r="E680" s="29"/>
      <c r="F680" s="29"/>
      <c r="G680" s="37"/>
      <c r="H680" s="20"/>
      <c r="L680" s="21"/>
      <c r="M680" s="20"/>
      <c r="P680" s="21"/>
      <c r="Q680" s="20"/>
      <c r="R680" s="23"/>
      <c r="S680" s="4"/>
      <c r="T680" s="4"/>
      <c r="U680" s="4"/>
      <c r="V680" s="4"/>
      <c r="W680" s="21"/>
      <c r="X680" s="1172" t="s">
        <v>15</v>
      </c>
      <c r="Y680" s="25" t="s">
        <v>16</v>
      </c>
      <c r="Z680" s="26" t="s">
        <v>17</v>
      </c>
      <c r="AA680" s="1170">
        <v>0.7</v>
      </c>
      <c r="AB680" s="1171"/>
      <c r="AC680" s="1088"/>
      <c r="AD680" s="1089"/>
      <c r="AE680" s="1089"/>
      <c r="AF680" s="1089"/>
      <c r="AG680" s="1089"/>
      <c r="AH680" s="35">
        <f>ROUND(I658*AA680,0)-AC683</f>
        <v>92</v>
      </c>
      <c r="AI680" s="31"/>
    </row>
    <row r="681" spans="1:35" ht="17.100000000000001" customHeight="1" x14ac:dyDescent="0.15">
      <c r="A681" s="32">
        <v>32</v>
      </c>
      <c r="B681" s="33">
        <v>3881</v>
      </c>
      <c r="C681" s="34" t="s">
        <v>705</v>
      </c>
      <c r="D681" s="36"/>
      <c r="E681" s="29"/>
      <c r="F681" s="29"/>
      <c r="G681" s="37"/>
      <c r="H681" s="20"/>
      <c r="L681" s="21"/>
      <c r="M681" s="20"/>
      <c r="P681" s="21"/>
      <c r="Q681" s="24"/>
      <c r="R681" s="26"/>
      <c r="S681" s="25"/>
      <c r="T681" s="25"/>
      <c r="U681" s="25"/>
      <c r="V681" s="25"/>
      <c r="W681" s="38"/>
      <c r="X681" s="1173"/>
      <c r="Y681" s="25" t="s">
        <v>19</v>
      </c>
      <c r="Z681" s="26" t="s">
        <v>17</v>
      </c>
      <c r="AA681" s="1170">
        <v>0.5</v>
      </c>
      <c r="AB681" s="1171"/>
      <c r="AC681" s="1088"/>
      <c r="AD681" s="1089"/>
      <c r="AE681" s="1089"/>
      <c r="AF681" s="1089"/>
      <c r="AG681" s="1089"/>
      <c r="AH681" s="35">
        <f>ROUND(I658*AA681,0)-AC683</f>
        <v>63</v>
      </c>
      <c r="AI681" s="31"/>
    </row>
    <row r="682" spans="1:35" ht="17.100000000000001" customHeight="1" x14ac:dyDescent="0.15">
      <c r="A682" s="32">
        <v>32</v>
      </c>
      <c r="B682" s="33">
        <v>3373</v>
      </c>
      <c r="C682" s="34" t="s">
        <v>706</v>
      </c>
      <c r="D682" s="36"/>
      <c r="E682" s="29"/>
      <c r="F682" s="29"/>
      <c r="G682" s="37"/>
      <c r="H682" s="20"/>
      <c r="I682" s="2"/>
      <c r="J682" s="2"/>
      <c r="K682" s="2"/>
      <c r="L682" s="21"/>
      <c r="M682" s="20"/>
      <c r="N682" s="39"/>
      <c r="O682" s="4"/>
      <c r="P682" s="21"/>
      <c r="Q682" s="1085" t="s">
        <v>22</v>
      </c>
      <c r="R682" s="1086"/>
      <c r="S682" s="1086"/>
      <c r="T682" s="1086"/>
      <c r="U682" s="40"/>
      <c r="V682" s="40"/>
      <c r="W682" s="41"/>
      <c r="X682" s="42"/>
      <c r="Y682" s="43"/>
      <c r="Z682" s="44"/>
      <c r="AA682" s="45"/>
      <c r="AB682" s="46"/>
      <c r="AC682" s="1088"/>
      <c r="AD682" s="1089"/>
      <c r="AE682" s="1089"/>
      <c r="AF682" s="1089"/>
      <c r="AG682" s="1089"/>
      <c r="AH682" s="35">
        <f>ROUND(I658*V684,0)-AC683</f>
        <v>130</v>
      </c>
      <c r="AI682" s="31"/>
    </row>
    <row r="683" spans="1:35" ht="17.100000000000001" customHeight="1" x14ac:dyDescent="0.15">
      <c r="A683" s="32">
        <v>32</v>
      </c>
      <c r="B683" s="33">
        <v>3374</v>
      </c>
      <c r="C683" s="34" t="s">
        <v>707</v>
      </c>
      <c r="D683" s="36"/>
      <c r="E683" s="29"/>
      <c r="F683" s="29"/>
      <c r="G683" s="37"/>
      <c r="H683" s="20"/>
      <c r="I683" s="2"/>
      <c r="J683" s="2"/>
      <c r="K683" s="2"/>
      <c r="L683" s="21"/>
      <c r="M683" s="20"/>
      <c r="N683" s="39"/>
      <c r="O683" s="4"/>
      <c r="P683" s="21"/>
      <c r="Q683" s="1088"/>
      <c r="R683" s="1089"/>
      <c r="S683" s="1089"/>
      <c r="T683" s="1089"/>
      <c r="U683" s="23"/>
      <c r="V683" s="1158"/>
      <c r="W683" s="1159"/>
      <c r="X683" s="1172" t="s">
        <v>15</v>
      </c>
      <c r="Y683" s="25" t="s">
        <v>16</v>
      </c>
      <c r="Z683" s="26" t="s">
        <v>17</v>
      </c>
      <c r="AA683" s="1170">
        <v>0.7</v>
      </c>
      <c r="AB683" s="1171"/>
      <c r="AC683" s="1175">
        <f>AC575</f>
        <v>12</v>
      </c>
      <c r="AD683" s="1175"/>
      <c r="AE683" s="1176" t="s">
        <v>38</v>
      </c>
      <c r="AF683" s="1177"/>
      <c r="AG683" s="1178"/>
      <c r="AH683" s="35">
        <f>ROUND(ROUND(I658*V684,0)*AA683,0)-AC683</f>
        <v>87</v>
      </c>
      <c r="AI683" s="31"/>
    </row>
    <row r="684" spans="1:35" ht="17.100000000000001" customHeight="1" x14ac:dyDescent="0.15">
      <c r="A684" s="32">
        <v>32</v>
      </c>
      <c r="B684" s="33">
        <v>3882</v>
      </c>
      <c r="C684" s="34" t="s">
        <v>708</v>
      </c>
      <c r="D684" s="36"/>
      <c r="E684" s="29"/>
      <c r="F684" s="29"/>
      <c r="G684" s="37"/>
      <c r="H684" s="20"/>
      <c r="I684" s="2"/>
      <c r="J684" s="2"/>
      <c r="K684" s="2"/>
      <c r="L684" s="21"/>
      <c r="M684" s="24"/>
      <c r="N684" s="15"/>
      <c r="O684" s="25"/>
      <c r="P684" s="38"/>
      <c r="Q684" s="1122"/>
      <c r="R684" s="1123"/>
      <c r="S684" s="1123"/>
      <c r="T684" s="1123"/>
      <c r="U684" s="26" t="s">
        <v>17</v>
      </c>
      <c r="V684" s="1170">
        <v>0.95</v>
      </c>
      <c r="W684" s="1171"/>
      <c r="X684" s="1173"/>
      <c r="Y684" s="25" t="s">
        <v>19</v>
      </c>
      <c r="Z684" s="26" t="s">
        <v>17</v>
      </c>
      <c r="AA684" s="1170">
        <v>0.5</v>
      </c>
      <c r="AB684" s="1171"/>
      <c r="AC684" s="52"/>
      <c r="AD684" s="52"/>
      <c r="AE684" s="4"/>
      <c r="AF684" s="4"/>
      <c r="AG684" s="53"/>
      <c r="AH684" s="35">
        <f>ROUND(ROUND(I658*V684,0)*AA684,0)-AC683</f>
        <v>59</v>
      </c>
      <c r="AI684" s="31"/>
    </row>
    <row r="685" spans="1:35" ht="17.100000000000001" customHeight="1" x14ac:dyDescent="0.15">
      <c r="A685" s="32">
        <v>32</v>
      </c>
      <c r="B685" s="33">
        <v>3375</v>
      </c>
      <c r="C685" s="34" t="s">
        <v>709</v>
      </c>
      <c r="D685" s="36"/>
      <c r="E685" s="29"/>
      <c r="F685" s="29"/>
      <c r="G685" s="37"/>
      <c r="H685" s="20"/>
      <c r="I685" s="1129"/>
      <c r="J685" s="1129"/>
      <c r="L685" s="21"/>
      <c r="M685" s="1085" t="s">
        <v>26</v>
      </c>
      <c r="N685" s="1086"/>
      <c r="O685" s="1086"/>
      <c r="P685" s="1087"/>
      <c r="Q685" s="4"/>
      <c r="R685" s="4"/>
      <c r="S685" s="23"/>
      <c r="T685" s="23"/>
      <c r="U685" s="4"/>
      <c r="V685" s="4"/>
      <c r="W685" s="41"/>
      <c r="X685" s="42"/>
      <c r="Y685" s="43"/>
      <c r="Z685" s="44"/>
      <c r="AA685" s="45"/>
      <c r="AB685" s="46"/>
      <c r="AC685" s="54"/>
      <c r="AG685" s="53"/>
      <c r="AH685" s="35">
        <f>ROUND(I658*O690,0)-AC683</f>
        <v>132</v>
      </c>
      <c r="AI685" s="31"/>
    </row>
    <row r="686" spans="1:35" ht="17.100000000000001" customHeight="1" x14ac:dyDescent="0.15">
      <c r="A686" s="32">
        <v>32</v>
      </c>
      <c r="B686" s="33">
        <v>3376</v>
      </c>
      <c r="C686" s="34" t="s">
        <v>710</v>
      </c>
      <c r="D686" s="36"/>
      <c r="E686" s="29"/>
      <c r="F686" s="29"/>
      <c r="G686" s="37"/>
      <c r="H686" s="4"/>
      <c r="I686" s="39"/>
      <c r="J686" s="39"/>
      <c r="L686" s="21"/>
      <c r="M686" s="1088"/>
      <c r="N686" s="1089"/>
      <c r="O686" s="1089"/>
      <c r="P686" s="1090"/>
      <c r="Q686" s="20"/>
      <c r="R686" s="23"/>
      <c r="S686" s="4"/>
      <c r="T686" s="4"/>
      <c r="U686" s="4"/>
      <c r="V686" s="4"/>
      <c r="W686" s="21"/>
      <c r="X686" s="1172" t="s">
        <v>15</v>
      </c>
      <c r="Y686" s="25" t="s">
        <v>16</v>
      </c>
      <c r="Z686" s="26" t="s">
        <v>17</v>
      </c>
      <c r="AA686" s="1157">
        <v>0.7</v>
      </c>
      <c r="AB686" s="1179"/>
      <c r="AC686" s="36"/>
      <c r="AD686" s="58"/>
      <c r="AE686" s="58"/>
      <c r="AF686" s="58"/>
      <c r="AG686" s="29"/>
      <c r="AH686" s="35">
        <f>ROUND(ROUND(I658*O690,0)*AA686,0)-AC683</f>
        <v>89</v>
      </c>
      <c r="AI686" s="31"/>
    </row>
    <row r="687" spans="1:35" ht="17.100000000000001" customHeight="1" x14ac:dyDescent="0.15">
      <c r="A687" s="32">
        <v>32</v>
      </c>
      <c r="B687" s="33">
        <v>3883</v>
      </c>
      <c r="C687" s="34" t="s">
        <v>711</v>
      </c>
      <c r="D687" s="36"/>
      <c r="E687" s="29"/>
      <c r="F687" s="29"/>
      <c r="G687" s="37"/>
      <c r="H687" s="4"/>
      <c r="I687" s="39"/>
      <c r="J687" s="39"/>
      <c r="L687" s="21"/>
      <c r="M687" s="1088"/>
      <c r="N687" s="1089"/>
      <c r="O687" s="1089"/>
      <c r="P687" s="1090"/>
      <c r="Q687" s="24"/>
      <c r="R687" s="26"/>
      <c r="S687" s="25"/>
      <c r="T687" s="25"/>
      <c r="U687" s="25"/>
      <c r="V687" s="25"/>
      <c r="W687" s="38"/>
      <c r="X687" s="1173"/>
      <c r="Y687" s="25" t="s">
        <v>19</v>
      </c>
      <c r="Z687" s="26" t="s">
        <v>17</v>
      </c>
      <c r="AA687" s="1157">
        <v>0.5</v>
      </c>
      <c r="AB687" s="1179"/>
      <c r="AC687" s="36"/>
      <c r="AD687" s="58"/>
      <c r="AE687" s="58"/>
      <c r="AF687" s="58"/>
      <c r="AG687" s="29"/>
      <c r="AH687" s="35">
        <f>ROUND(ROUND(I658*O690,0)*AA687,0)-AC683</f>
        <v>60</v>
      </c>
      <c r="AI687" s="31"/>
    </row>
    <row r="688" spans="1:35" ht="17.100000000000001" customHeight="1" x14ac:dyDescent="0.15">
      <c r="A688" s="32">
        <v>32</v>
      </c>
      <c r="B688" s="33">
        <v>3377</v>
      </c>
      <c r="C688" s="34" t="s">
        <v>712</v>
      </c>
      <c r="D688" s="36"/>
      <c r="E688" s="29"/>
      <c r="F688" s="29"/>
      <c r="G688" s="37"/>
      <c r="H688" s="4"/>
      <c r="L688" s="21"/>
      <c r="M688" s="1088"/>
      <c r="N688" s="1089"/>
      <c r="O688" s="1089"/>
      <c r="P688" s="1090"/>
      <c r="Q688" s="1085" t="s">
        <v>22</v>
      </c>
      <c r="R688" s="1086"/>
      <c r="S688" s="1086"/>
      <c r="T688" s="1086"/>
      <c r="U688" s="40"/>
      <c r="V688" s="40"/>
      <c r="W688" s="41"/>
      <c r="X688" s="42"/>
      <c r="Y688" s="43"/>
      <c r="Z688" s="44"/>
      <c r="AA688" s="45"/>
      <c r="AB688" s="46"/>
      <c r="AC688" s="20"/>
      <c r="AD688" s="4"/>
      <c r="AE688" s="4"/>
      <c r="AF688" s="4"/>
      <c r="AG688" s="4"/>
      <c r="AH688" s="35">
        <f>ROUND(ROUND(I658*O690,0)*V690,0)-AC683</f>
        <v>125</v>
      </c>
      <c r="AI688" s="31"/>
    </row>
    <row r="689" spans="1:35" ht="17.100000000000001" customHeight="1" x14ac:dyDescent="0.15">
      <c r="A689" s="32">
        <v>32</v>
      </c>
      <c r="B689" s="33">
        <v>3378</v>
      </c>
      <c r="C689" s="34" t="s">
        <v>713</v>
      </c>
      <c r="D689" s="36"/>
      <c r="E689" s="29"/>
      <c r="F689" s="29"/>
      <c r="G689" s="37"/>
      <c r="H689" s="20"/>
      <c r="L689" s="21"/>
      <c r="M689" s="20"/>
      <c r="N689" s="39"/>
      <c r="O689" s="4"/>
      <c r="P689" s="21"/>
      <c r="Q689" s="1088"/>
      <c r="R689" s="1089"/>
      <c r="S689" s="1089"/>
      <c r="T689" s="1089"/>
      <c r="U689" s="23"/>
      <c r="V689" s="1158"/>
      <c r="W689" s="1159"/>
      <c r="X689" s="1172" t="s">
        <v>15</v>
      </c>
      <c r="Y689" s="25" t="s">
        <v>16</v>
      </c>
      <c r="Z689" s="26" t="s">
        <v>17</v>
      </c>
      <c r="AA689" s="1157">
        <v>0.7</v>
      </c>
      <c r="AB689" s="1179"/>
      <c r="AC689" s="36"/>
      <c r="AD689" s="4"/>
      <c r="AE689" s="4"/>
      <c r="AF689" s="4"/>
      <c r="AG689" s="29"/>
      <c r="AH689" s="35">
        <f>ROUND(ROUND(ROUND(I658*O690,0)*V690,0)*AA689,0)-AC683</f>
        <v>84</v>
      </c>
      <c r="AI689" s="31"/>
    </row>
    <row r="690" spans="1:35" ht="17.100000000000001" customHeight="1" x14ac:dyDescent="0.15">
      <c r="A690" s="32">
        <v>32</v>
      </c>
      <c r="B690" s="33">
        <v>3884</v>
      </c>
      <c r="C690" s="34" t="s">
        <v>714</v>
      </c>
      <c r="D690" s="56"/>
      <c r="E690" s="57"/>
      <c r="F690" s="57"/>
      <c r="G690" s="60"/>
      <c r="H690" s="24"/>
      <c r="I690" s="25"/>
      <c r="J690" s="25"/>
      <c r="K690" s="25"/>
      <c r="L690" s="38"/>
      <c r="M690" s="24"/>
      <c r="N690" s="26" t="s">
        <v>17</v>
      </c>
      <c r="O690" s="1180">
        <v>0.96499999999999997</v>
      </c>
      <c r="P690" s="1181"/>
      <c r="Q690" s="1122"/>
      <c r="R690" s="1123"/>
      <c r="S690" s="1123"/>
      <c r="T690" s="1123"/>
      <c r="U690" s="26" t="s">
        <v>17</v>
      </c>
      <c r="V690" s="1170">
        <v>0.95</v>
      </c>
      <c r="W690" s="1171"/>
      <c r="X690" s="1173"/>
      <c r="Y690" s="25" t="s">
        <v>19</v>
      </c>
      <c r="Z690" s="26" t="s">
        <v>17</v>
      </c>
      <c r="AA690" s="1157">
        <v>0.5</v>
      </c>
      <c r="AB690" s="1179"/>
      <c r="AC690" s="56"/>
      <c r="AD690" s="25"/>
      <c r="AE690" s="25"/>
      <c r="AF690" s="25"/>
      <c r="AG690" s="57"/>
      <c r="AH690" s="35">
        <f>ROUND(ROUND(ROUND(I658*O690,0)*V690,0)*AA690,0)-AC683</f>
        <v>57</v>
      </c>
      <c r="AI690" s="61"/>
    </row>
    <row r="691" spans="1:35" ht="17.100000000000001" customHeight="1" x14ac:dyDescent="0.15">
      <c r="A691" s="32">
        <v>32</v>
      </c>
      <c r="B691" s="33">
        <v>2301</v>
      </c>
      <c r="C691" s="34" t="s">
        <v>715</v>
      </c>
      <c r="D691" s="72"/>
      <c r="E691" s="67"/>
      <c r="F691" s="67"/>
      <c r="G691" s="68"/>
      <c r="H691" s="1085" t="s">
        <v>171</v>
      </c>
      <c r="I691" s="1086"/>
      <c r="J691" s="1086"/>
      <c r="K691" s="1086"/>
      <c r="L691" s="1087"/>
      <c r="M691" s="47"/>
      <c r="N691" s="48"/>
      <c r="O691" s="48"/>
      <c r="P691" s="49"/>
      <c r="Q691" s="40"/>
      <c r="R691" s="40"/>
      <c r="S691" s="65"/>
      <c r="T691" s="65"/>
      <c r="U691" s="40"/>
      <c r="V691" s="40"/>
      <c r="W691" s="41"/>
      <c r="X691" s="42"/>
      <c r="Y691" s="43"/>
      <c r="Z691" s="44"/>
      <c r="AA691" s="50"/>
      <c r="AB691" s="51"/>
      <c r="AC691" s="63"/>
      <c r="AD691" s="40"/>
      <c r="AE691" s="40"/>
      <c r="AF691" s="40"/>
      <c r="AG691" s="63"/>
      <c r="AH691" s="35">
        <f>ROUND(I694,0)</f>
        <v>128</v>
      </c>
      <c r="AI691" s="66"/>
    </row>
    <row r="692" spans="1:35" ht="17.100000000000001" customHeight="1" x14ac:dyDescent="0.15">
      <c r="A692" s="32">
        <v>32</v>
      </c>
      <c r="B692" s="33">
        <v>2302</v>
      </c>
      <c r="C692" s="34" t="s">
        <v>716</v>
      </c>
      <c r="D692" s="54"/>
      <c r="E692" s="53"/>
      <c r="F692" s="53"/>
      <c r="G692" s="59"/>
      <c r="H692" s="1088"/>
      <c r="I692" s="1089"/>
      <c r="J692" s="1089"/>
      <c r="K692" s="1089"/>
      <c r="L692" s="1090"/>
      <c r="M692" s="20"/>
      <c r="P692" s="21"/>
      <c r="Q692" s="20"/>
      <c r="R692" s="23"/>
      <c r="S692" s="4"/>
      <c r="T692" s="4"/>
      <c r="U692" s="4"/>
      <c r="V692" s="4"/>
      <c r="W692" s="21"/>
      <c r="X692" s="1172" t="s">
        <v>15</v>
      </c>
      <c r="Y692" s="25" t="s">
        <v>16</v>
      </c>
      <c r="Z692" s="26" t="s">
        <v>17</v>
      </c>
      <c r="AA692" s="1170">
        <v>0.7</v>
      </c>
      <c r="AB692" s="1171"/>
      <c r="AC692" s="29"/>
      <c r="AD692" s="4"/>
      <c r="AE692" s="4"/>
      <c r="AF692" s="4"/>
      <c r="AG692" s="29"/>
      <c r="AH692" s="35">
        <f>ROUND(I694*AA692,0)</f>
        <v>90</v>
      </c>
      <c r="AI692" s="31"/>
    </row>
    <row r="693" spans="1:35" ht="17.100000000000001" customHeight="1" x14ac:dyDescent="0.15">
      <c r="A693" s="32">
        <v>32</v>
      </c>
      <c r="B693" s="33">
        <v>2715</v>
      </c>
      <c r="C693" s="34" t="s">
        <v>717</v>
      </c>
      <c r="D693" s="54"/>
      <c r="E693" s="53"/>
      <c r="F693" s="53"/>
      <c r="G693" s="59"/>
      <c r="H693" s="1088"/>
      <c r="I693" s="1089"/>
      <c r="J693" s="1089"/>
      <c r="K693" s="1089"/>
      <c r="L693" s="1090"/>
      <c r="M693" s="20"/>
      <c r="P693" s="21"/>
      <c r="Q693" s="24"/>
      <c r="R693" s="26"/>
      <c r="S693" s="25"/>
      <c r="T693" s="25"/>
      <c r="U693" s="25"/>
      <c r="V693" s="25"/>
      <c r="W693" s="38"/>
      <c r="X693" s="1173"/>
      <c r="Y693" s="25" t="s">
        <v>19</v>
      </c>
      <c r="Z693" s="26" t="s">
        <v>17</v>
      </c>
      <c r="AA693" s="1170">
        <v>0.5</v>
      </c>
      <c r="AB693" s="1171"/>
      <c r="AC693" s="29"/>
      <c r="AD693" s="4"/>
      <c r="AE693" s="4"/>
      <c r="AF693" s="4"/>
      <c r="AG693" s="29"/>
      <c r="AH693" s="35">
        <f>ROUND(I694*AA693,0)</f>
        <v>64</v>
      </c>
      <c r="AI693" s="31"/>
    </row>
    <row r="694" spans="1:35" ht="17.100000000000001" customHeight="1" x14ac:dyDescent="0.15">
      <c r="A694" s="32">
        <v>32</v>
      </c>
      <c r="B694" s="33">
        <v>2303</v>
      </c>
      <c r="C694" s="34" t="s">
        <v>718</v>
      </c>
      <c r="D694" s="54"/>
      <c r="E694" s="53"/>
      <c r="F694" s="53"/>
      <c r="G694" s="59"/>
      <c r="H694" s="20"/>
      <c r="I694" s="1108">
        <v>128</v>
      </c>
      <c r="J694" s="1108"/>
      <c r="K694" s="4" t="s">
        <v>21</v>
      </c>
      <c r="L694" s="21"/>
      <c r="M694" s="20"/>
      <c r="N694" s="39"/>
      <c r="O694" s="4"/>
      <c r="P694" s="21"/>
      <c r="Q694" s="1085" t="s">
        <v>22</v>
      </c>
      <c r="R694" s="1086"/>
      <c r="S694" s="1086"/>
      <c r="T694" s="1086"/>
      <c r="U694" s="40"/>
      <c r="V694" s="40"/>
      <c r="W694" s="41"/>
      <c r="X694" s="42"/>
      <c r="Y694" s="43"/>
      <c r="Z694" s="44"/>
      <c r="AA694" s="45"/>
      <c r="AB694" s="46"/>
      <c r="AC694" s="29"/>
      <c r="AE694" s="4"/>
      <c r="AF694" s="4"/>
      <c r="AG694" s="29"/>
      <c r="AH694" s="35">
        <f>ROUND(I694*V696,0)</f>
        <v>122</v>
      </c>
      <c r="AI694" s="31"/>
    </row>
    <row r="695" spans="1:35" ht="17.100000000000001" customHeight="1" x14ac:dyDescent="0.15">
      <c r="A695" s="32">
        <v>32</v>
      </c>
      <c r="B695" s="33">
        <v>2304</v>
      </c>
      <c r="C695" s="34" t="s">
        <v>719</v>
      </c>
      <c r="D695" s="54"/>
      <c r="E695" s="53"/>
      <c r="F695" s="53"/>
      <c r="G695" s="59"/>
      <c r="H695" s="20"/>
      <c r="I695" s="2"/>
      <c r="J695" s="2"/>
      <c r="K695" s="2"/>
      <c r="L695" s="21"/>
      <c r="M695" s="20"/>
      <c r="N695" s="39"/>
      <c r="O695" s="4"/>
      <c r="P695" s="21"/>
      <c r="Q695" s="1088"/>
      <c r="R695" s="1089"/>
      <c r="S695" s="1089"/>
      <c r="T695" s="1089"/>
      <c r="U695" s="23"/>
      <c r="V695" s="1158"/>
      <c r="W695" s="1159"/>
      <c r="X695" s="1172" t="s">
        <v>15</v>
      </c>
      <c r="Y695" s="25" t="s">
        <v>16</v>
      </c>
      <c r="Z695" s="26" t="s">
        <v>17</v>
      </c>
      <c r="AA695" s="1170">
        <v>0.7</v>
      </c>
      <c r="AB695" s="1171"/>
      <c r="AC695" s="29"/>
      <c r="AE695" s="4"/>
      <c r="AF695" s="4"/>
      <c r="AG695" s="29"/>
      <c r="AH695" s="35">
        <f>ROUND(ROUND(I694*V696,0)*AA695,0)</f>
        <v>85</v>
      </c>
      <c r="AI695" s="31"/>
    </row>
    <row r="696" spans="1:35" ht="17.100000000000001" customHeight="1" x14ac:dyDescent="0.15">
      <c r="A696" s="32">
        <v>32</v>
      </c>
      <c r="B696" s="33">
        <v>2716</v>
      </c>
      <c r="C696" s="34" t="s">
        <v>720</v>
      </c>
      <c r="D696" s="54"/>
      <c r="E696" s="53"/>
      <c r="F696" s="53"/>
      <c r="G696" s="59"/>
      <c r="H696" s="20"/>
      <c r="I696" s="2"/>
      <c r="J696" s="2"/>
      <c r="K696" s="2"/>
      <c r="L696" s="21"/>
      <c r="M696" s="24"/>
      <c r="N696" s="15"/>
      <c r="O696" s="25"/>
      <c r="P696" s="38"/>
      <c r="Q696" s="1122"/>
      <c r="R696" s="1123"/>
      <c r="S696" s="1123"/>
      <c r="T696" s="1123"/>
      <c r="U696" s="26" t="s">
        <v>17</v>
      </c>
      <c r="V696" s="1170">
        <v>0.95</v>
      </c>
      <c r="W696" s="1171"/>
      <c r="X696" s="1173"/>
      <c r="Y696" s="25" t="s">
        <v>19</v>
      </c>
      <c r="Z696" s="26" t="s">
        <v>17</v>
      </c>
      <c r="AA696" s="1170">
        <v>0.5</v>
      </c>
      <c r="AB696" s="1171"/>
      <c r="AC696" s="29"/>
      <c r="AE696" s="4"/>
      <c r="AF696" s="4"/>
      <c r="AG696" s="29"/>
      <c r="AH696" s="35">
        <f>ROUND(ROUND(I694*V696,0)*AA696,0)</f>
        <v>61</v>
      </c>
      <c r="AI696" s="31"/>
    </row>
    <row r="697" spans="1:35" ht="17.100000000000001" customHeight="1" x14ac:dyDescent="0.15">
      <c r="A697" s="32">
        <v>32</v>
      </c>
      <c r="B697" s="33">
        <v>2305</v>
      </c>
      <c r="C697" s="34" t="s">
        <v>721</v>
      </c>
      <c r="D697" s="54"/>
      <c r="E697" s="53"/>
      <c r="F697" s="53"/>
      <c r="G697" s="59"/>
      <c r="H697" s="20"/>
      <c r="I697" s="2"/>
      <c r="J697" s="2"/>
      <c r="K697" s="2"/>
      <c r="L697" s="21"/>
      <c r="M697" s="1085" t="s">
        <v>26</v>
      </c>
      <c r="N697" s="1086"/>
      <c r="O697" s="1086"/>
      <c r="P697" s="1087"/>
      <c r="Q697" s="4"/>
      <c r="R697" s="4"/>
      <c r="S697" s="23"/>
      <c r="T697" s="23"/>
      <c r="U697" s="4"/>
      <c r="V697" s="4"/>
      <c r="W697" s="41"/>
      <c r="X697" s="42"/>
      <c r="Y697" s="43"/>
      <c r="Z697" s="44"/>
      <c r="AA697" s="45"/>
      <c r="AB697" s="46"/>
      <c r="AC697" s="29"/>
      <c r="AD697" s="4"/>
      <c r="AE697" s="4"/>
      <c r="AF697" s="4"/>
      <c r="AG697" s="29"/>
      <c r="AH697" s="35">
        <f>ROUND(I694*O702,0)</f>
        <v>124</v>
      </c>
      <c r="AI697" s="31"/>
    </row>
    <row r="698" spans="1:35" ht="17.100000000000001" customHeight="1" x14ac:dyDescent="0.15">
      <c r="A698" s="32">
        <v>32</v>
      </c>
      <c r="B698" s="33">
        <v>2306</v>
      </c>
      <c r="C698" s="34" t="s">
        <v>722</v>
      </c>
      <c r="D698" s="54"/>
      <c r="E698" s="53"/>
      <c r="F698" s="53"/>
      <c r="G698" s="59"/>
      <c r="H698" s="4"/>
      <c r="I698" s="39"/>
      <c r="J698" s="39"/>
      <c r="L698" s="21"/>
      <c r="M698" s="1088"/>
      <c r="N698" s="1089"/>
      <c r="O698" s="1089"/>
      <c r="P698" s="1090"/>
      <c r="Q698" s="20"/>
      <c r="R698" s="23"/>
      <c r="S698" s="4"/>
      <c r="T698" s="4"/>
      <c r="U698" s="4"/>
      <c r="V698" s="4"/>
      <c r="W698" s="21"/>
      <c r="X698" s="1172" t="s">
        <v>15</v>
      </c>
      <c r="Y698" s="25" t="s">
        <v>16</v>
      </c>
      <c r="Z698" s="26" t="s">
        <v>17</v>
      </c>
      <c r="AA698" s="1157">
        <v>0.7</v>
      </c>
      <c r="AB698" s="1179"/>
      <c r="AC698" s="29"/>
      <c r="AD698" s="4"/>
      <c r="AE698" s="4"/>
      <c r="AF698" s="4"/>
      <c r="AG698" s="29"/>
      <c r="AH698" s="35">
        <f>ROUND(ROUND(I694*O702,0)*AA698,0)</f>
        <v>87</v>
      </c>
      <c r="AI698" s="31"/>
    </row>
    <row r="699" spans="1:35" ht="17.100000000000001" customHeight="1" x14ac:dyDescent="0.15">
      <c r="A699" s="32">
        <v>32</v>
      </c>
      <c r="B699" s="33">
        <v>2717</v>
      </c>
      <c r="C699" s="34" t="s">
        <v>723</v>
      </c>
      <c r="D699" s="54"/>
      <c r="E699" s="53"/>
      <c r="F699" s="53"/>
      <c r="G699" s="59"/>
      <c r="H699" s="4"/>
      <c r="I699" s="39"/>
      <c r="J699" s="39"/>
      <c r="L699" s="21"/>
      <c r="M699" s="1088"/>
      <c r="N699" s="1089"/>
      <c r="O699" s="1089"/>
      <c r="P699" s="1090"/>
      <c r="Q699" s="24"/>
      <c r="R699" s="26"/>
      <c r="S699" s="25"/>
      <c r="T699" s="25"/>
      <c r="U699" s="25"/>
      <c r="V699" s="25"/>
      <c r="W699" s="38"/>
      <c r="X699" s="1173"/>
      <c r="Y699" s="25" t="s">
        <v>19</v>
      </c>
      <c r="Z699" s="26" t="s">
        <v>17</v>
      </c>
      <c r="AA699" s="1157">
        <v>0.5</v>
      </c>
      <c r="AB699" s="1179"/>
      <c r="AC699" s="29"/>
      <c r="AD699" s="4"/>
      <c r="AE699" s="4"/>
      <c r="AF699" s="4"/>
      <c r="AG699" s="29"/>
      <c r="AH699" s="35">
        <f>ROUND(ROUND(I694*O702,0)*AA699,0)</f>
        <v>62</v>
      </c>
      <c r="AI699" s="31"/>
    </row>
    <row r="700" spans="1:35" ht="17.100000000000001" customHeight="1" x14ac:dyDescent="0.15">
      <c r="A700" s="32">
        <v>32</v>
      </c>
      <c r="B700" s="33">
        <v>2307</v>
      </c>
      <c r="C700" s="34" t="s">
        <v>724</v>
      </c>
      <c r="D700" s="54"/>
      <c r="E700" s="53"/>
      <c r="F700" s="53"/>
      <c r="G700" s="59"/>
      <c r="H700" s="4"/>
      <c r="L700" s="21"/>
      <c r="M700" s="1088"/>
      <c r="N700" s="1089"/>
      <c r="O700" s="1089"/>
      <c r="P700" s="1090"/>
      <c r="Q700" s="1085" t="s">
        <v>22</v>
      </c>
      <c r="R700" s="1086"/>
      <c r="S700" s="1086"/>
      <c r="T700" s="1086"/>
      <c r="U700" s="40"/>
      <c r="V700" s="40"/>
      <c r="W700" s="41"/>
      <c r="X700" s="42"/>
      <c r="Y700" s="43"/>
      <c r="Z700" s="44"/>
      <c r="AA700" s="45"/>
      <c r="AB700" s="46"/>
      <c r="AC700" s="29"/>
      <c r="AD700" s="4"/>
      <c r="AE700" s="4"/>
      <c r="AF700" s="4"/>
      <c r="AG700" s="29"/>
      <c r="AH700" s="35">
        <f>ROUND(ROUND(I694*O702,0)*V702,0)</f>
        <v>118</v>
      </c>
      <c r="AI700" s="31"/>
    </row>
    <row r="701" spans="1:35" ht="17.100000000000001" customHeight="1" x14ac:dyDescent="0.15">
      <c r="A701" s="32">
        <v>32</v>
      </c>
      <c r="B701" s="33">
        <v>2308</v>
      </c>
      <c r="C701" s="34" t="s">
        <v>725</v>
      </c>
      <c r="D701" s="54"/>
      <c r="E701" s="53"/>
      <c r="F701" s="53"/>
      <c r="G701" s="59"/>
      <c r="H701" s="20"/>
      <c r="L701" s="21"/>
      <c r="M701" s="20"/>
      <c r="N701" s="39"/>
      <c r="O701" s="4"/>
      <c r="P701" s="21"/>
      <c r="Q701" s="1088"/>
      <c r="R701" s="1089"/>
      <c r="S701" s="1089"/>
      <c r="T701" s="1089"/>
      <c r="U701" s="23"/>
      <c r="V701" s="1158"/>
      <c r="W701" s="1159"/>
      <c r="X701" s="1172" t="s">
        <v>15</v>
      </c>
      <c r="Y701" s="25" t="s">
        <v>16</v>
      </c>
      <c r="Z701" s="26" t="s">
        <v>17</v>
      </c>
      <c r="AA701" s="1157">
        <v>0.7</v>
      </c>
      <c r="AB701" s="1179"/>
      <c r="AC701" s="29"/>
      <c r="AD701" s="4"/>
      <c r="AE701" s="4"/>
      <c r="AF701" s="4"/>
      <c r="AG701" s="29"/>
      <c r="AH701" s="35">
        <f>ROUND(ROUND(ROUND(I694*O702,0)*V702,0)*AA701,0)</f>
        <v>83</v>
      </c>
      <c r="AI701" s="31"/>
    </row>
    <row r="702" spans="1:35" ht="17.100000000000001" customHeight="1" x14ac:dyDescent="0.15">
      <c r="A702" s="32">
        <v>32</v>
      </c>
      <c r="B702" s="33">
        <v>2718</v>
      </c>
      <c r="C702" s="34" t="s">
        <v>726</v>
      </c>
      <c r="D702" s="54"/>
      <c r="E702" s="53"/>
      <c r="F702" s="53"/>
      <c r="G702" s="59"/>
      <c r="H702" s="20"/>
      <c r="L702" s="21"/>
      <c r="M702" s="24"/>
      <c r="N702" s="26" t="s">
        <v>17</v>
      </c>
      <c r="O702" s="1180">
        <v>0.96499999999999997</v>
      </c>
      <c r="P702" s="1181"/>
      <c r="Q702" s="1122"/>
      <c r="R702" s="1123"/>
      <c r="S702" s="1123"/>
      <c r="T702" s="1123"/>
      <c r="U702" s="26" t="s">
        <v>17</v>
      </c>
      <c r="V702" s="1170">
        <v>0.95</v>
      </c>
      <c r="W702" s="1171"/>
      <c r="X702" s="1173"/>
      <c r="Y702" s="25" t="s">
        <v>19</v>
      </c>
      <c r="Z702" s="26" t="s">
        <v>17</v>
      </c>
      <c r="AA702" s="1157">
        <v>0.5</v>
      </c>
      <c r="AB702" s="1179"/>
      <c r="AC702" s="29"/>
      <c r="AD702" s="4"/>
      <c r="AE702" s="4"/>
      <c r="AF702" s="4"/>
      <c r="AG702" s="29"/>
      <c r="AH702" s="35">
        <f>ROUND(ROUND(ROUND(I694*O702,0)*V702,0)*AA702,0)</f>
        <v>59</v>
      </c>
      <c r="AI702" s="31"/>
    </row>
    <row r="703" spans="1:35" ht="17.100000000000001" customHeight="1" x14ac:dyDescent="0.15">
      <c r="A703" s="32">
        <v>32</v>
      </c>
      <c r="B703" s="33">
        <v>3381</v>
      </c>
      <c r="C703" s="34" t="s">
        <v>727</v>
      </c>
      <c r="D703" s="36"/>
      <c r="E703" s="29"/>
      <c r="F703" s="29"/>
      <c r="G703" s="37"/>
      <c r="H703" s="20"/>
      <c r="L703" s="21"/>
      <c r="M703" s="47"/>
      <c r="N703" s="48"/>
      <c r="O703" s="48"/>
      <c r="P703" s="49"/>
      <c r="Q703" s="4"/>
      <c r="R703" s="4"/>
      <c r="S703" s="23"/>
      <c r="T703" s="23"/>
      <c r="U703" s="4"/>
      <c r="V703" s="4"/>
      <c r="W703" s="41"/>
      <c r="X703" s="42"/>
      <c r="Y703" s="43"/>
      <c r="Z703" s="44"/>
      <c r="AA703" s="50"/>
      <c r="AB703" s="51"/>
      <c r="AC703" s="1085" t="s">
        <v>33</v>
      </c>
      <c r="AD703" s="1086"/>
      <c r="AE703" s="1086"/>
      <c r="AF703" s="1086"/>
      <c r="AG703" s="1086"/>
      <c r="AH703" s="35">
        <f>ROUND(I694,0)-AC707</f>
        <v>122</v>
      </c>
      <c r="AI703" s="31"/>
    </row>
    <row r="704" spans="1:35" ht="17.100000000000001" customHeight="1" x14ac:dyDescent="0.15">
      <c r="A704" s="32">
        <v>32</v>
      </c>
      <c r="B704" s="33">
        <v>3382</v>
      </c>
      <c r="C704" s="34" t="s">
        <v>728</v>
      </c>
      <c r="D704" s="36"/>
      <c r="E704" s="29"/>
      <c r="F704" s="29"/>
      <c r="G704" s="37"/>
      <c r="H704" s="20"/>
      <c r="L704" s="21"/>
      <c r="M704" s="20"/>
      <c r="P704" s="21"/>
      <c r="Q704" s="20"/>
      <c r="R704" s="23"/>
      <c r="S704" s="4"/>
      <c r="T704" s="4"/>
      <c r="U704" s="4"/>
      <c r="V704" s="4"/>
      <c r="W704" s="21"/>
      <c r="X704" s="1172" t="s">
        <v>15</v>
      </c>
      <c r="Y704" s="25" t="s">
        <v>16</v>
      </c>
      <c r="Z704" s="26" t="s">
        <v>17</v>
      </c>
      <c r="AA704" s="1170">
        <v>0.7</v>
      </c>
      <c r="AB704" s="1171"/>
      <c r="AC704" s="1088"/>
      <c r="AD704" s="1089"/>
      <c r="AE704" s="1089"/>
      <c r="AF704" s="1089"/>
      <c r="AG704" s="1089"/>
      <c r="AH704" s="35">
        <f>ROUND(I694*AA704,0)-AC707</f>
        <v>84</v>
      </c>
      <c r="AI704" s="31"/>
    </row>
    <row r="705" spans="1:35" ht="17.100000000000001" customHeight="1" x14ac:dyDescent="0.15">
      <c r="A705" s="32">
        <v>32</v>
      </c>
      <c r="B705" s="33">
        <v>3909</v>
      </c>
      <c r="C705" s="34" t="s">
        <v>729</v>
      </c>
      <c r="D705" s="36"/>
      <c r="E705" s="29"/>
      <c r="F705" s="29"/>
      <c r="G705" s="37"/>
      <c r="H705" s="20"/>
      <c r="L705" s="21"/>
      <c r="M705" s="20"/>
      <c r="P705" s="21"/>
      <c r="Q705" s="24"/>
      <c r="R705" s="26"/>
      <c r="S705" s="25"/>
      <c r="T705" s="25"/>
      <c r="U705" s="25"/>
      <c r="V705" s="25"/>
      <c r="W705" s="38"/>
      <c r="X705" s="1173"/>
      <c r="Y705" s="25" t="s">
        <v>19</v>
      </c>
      <c r="Z705" s="26" t="s">
        <v>17</v>
      </c>
      <c r="AA705" s="1170">
        <v>0.5</v>
      </c>
      <c r="AB705" s="1171"/>
      <c r="AC705" s="1088"/>
      <c r="AD705" s="1089"/>
      <c r="AE705" s="1089"/>
      <c r="AF705" s="1089"/>
      <c r="AG705" s="1089"/>
      <c r="AH705" s="35">
        <f>ROUND(I694*AA705,0)-AC707</f>
        <v>58</v>
      </c>
      <c r="AI705" s="31"/>
    </row>
    <row r="706" spans="1:35" ht="17.100000000000001" customHeight="1" x14ac:dyDescent="0.15">
      <c r="A706" s="32">
        <v>32</v>
      </c>
      <c r="B706" s="33">
        <v>3383</v>
      </c>
      <c r="C706" s="34" t="s">
        <v>730</v>
      </c>
      <c r="D706" s="36"/>
      <c r="E706" s="29"/>
      <c r="F706" s="29"/>
      <c r="G706" s="37"/>
      <c r="H706" s="20"/>
      <c r="I706" s="2"/>
      <c r="J706" s="2"/>
      <c r="K706" s="2"/>
      <c r="L706" s="21"/>
      <c r="M706" s="20"/>
      <c r="N706" s="39"/>
      <c r="O706" s="4"/>
      <c r="P706" s="21"/>
      <c r="Q706" s="1085" t="s">
        <v>22</v>
      </c>
      <c r="R706" s="1086"/>
      <c r="S706" s="1086"/>
      <c r="T706" s="1086"/>
      <c r="U706" s="40"/>
      <c r="V706" s="40"/>
      <c r="W706" s="41"/>
      <c r="X706" s="42"/>
      <c r="Y706" s="43"/>
      <c r="Z706" s="44"/>
      <c r="AA706" s="45"/>
      <c r="AB706" s="46"/>
      <c r="AC706" s="1088"/>
      <c r="AD706" s="1089"/>
      <c r="AE706" s="1089"/>
      <c r="AF706" s="1089"/>
      <c r="AG706" s="1089"/>
      <c r="AH706" s="35">
        <f>ROUND(I694*V708,0)-AC707</f>
        <v>116</v>
      </c>
      <c r="AI706" s="31"/>
    </row>
    <row r="707" spans="1:35" ht="17.100000000000001" customHeight="1" x14ac:dyDescent="0.15">
      <c r="A707" s="32">
        <v>32</v>
      </c>
      <c r="B707" s="33">
        <v>3384</v>
      </c>
      <c r="C707" s="34" t="s">
        <v>731</v>
      </c>
      <c r="D707" s="36"/>
      <c r="E707" s="29"/>
      <c r="F707" s="29"/>
      <c r="G707" s="37"/>
      <c r="H707" s="20"/>
      <c r="I707" s="2"/>
      <c r="J707" s="2"/>
      <c r="K707" s="2"/>
      <c r="L707" s="21"/>
      <c r="M707" s="20"/>
      <c r="N707" s="39"/>
      <c r="O707" s="4"/>
      <c r="P707" s="21"/>
      <c r="Q707" s="1088"/>
      <c r="R707" s="1089"/>
      <c r="S707" s="1089"/>
      <c r="T707" s="1089"/>
      <c r="U707" s="23"/>
      <c r="V707" s="1158"/>
      <c r="W707" s="1159"/>
      <c r="X707" s="1172" t="s">
        <v>15</v>
      </c>
      <c r="Y707" s="25" t="s">
        <v>16</v>
      </c>
      <c r="Z707" s="26" t="s">
        <v>17</v>
      </c>
      <c r="AA707" s="1170">
        <v>0.7</v>
      </c>
      <c r="AB707" s="1171"/>
      <c r="AC707" s="1175">
        <f>AC563</f>
        <v>6</v>
      </c>
      <c r="AD707" s="1175"/>
      <c r="AE707" s="1176" t="s">
        <v>38</v>
      </c>
      <c r="AF707" s="1177"/>
      <c r="AG707" s="1178"/>
      <c r="AH707" s="35">
        <f>ROUND(ROUND(I694*V708,0)*AA707,0)-AC707</f>
        <v>79</v>
      </c>
      <c r="AI707" s="31"/>
    </row>
    <row r="708" spans="1:35" ht="17.100000000000001" customHeight="1" x14ac:dyDescent="0.15">
      <c r="A708" s="32">
        <v>32</v>
      </c>
      <c r="B708" s="33">
        <v>3910</v>
      </c>
      <c r="C708" s="34" t="s">
        <v>732</v>
      </c>
      <c r="D708" s="36"/>
      <c r="E708" s="29"/>
      <c r="F708" s="29"/>
      <c r="G708" s="37"/>
      <c r="H708" s="20"/>
      <c r="I708" s="2"/>
      <c r="J708" s="2"/>
      <c r="K708" s="2"/>
      <c r="L708" s="21"/>
      <c r="M708" s="24"/>
      <c r="N708" s="15"/>
      <c r="O708" s="25"/>
      <c r="P708" s="38"/>
      <c r="Q708" s="1122"/>
      <c r="R708" s="1123"/>
      <c r="S708" s="1123"/>
      <c r="T708" s="1123"/>
      <c r="U708" s="26" t="s">
        <v>17</v>
      </c>
      <c r="V708" s="1170">
        <v>0.95</v>
      </c>
      <c r="W708" s="1171"/>
      <c r="X708" s="1173"/>
      <c r="Y708" s="25" t="s">
        <v>19</v>
      </c>
      <c r="Z708" s="26" t="s">
        <v>17</v>
      </c>
      <c r="AA708" s="1170">
        <v>0.5</v>
      </c>
      <c r="AB708" s="1171"/>
      <c r="AC708" s="52"/>
      <c r="AD708" s="52"/>
      <c r="AE708" s="4"/>
      <c r="AF708" s="4"/>
      <c r="AG708" s="53"/>
      <c r="AH708" s="35">
        <f>ROUND(ROUND(I694*V708,0)*AA708,0)-AC707</f>
        <v>55</v>
      </c>
      <c r="AI708" s="31"/>
    </row>
    <row r="709" spans="1:35" ht="17.100000000000001" customHeight="1" x14ac:dyDescent="0.15">
      <c r="A709" s="32">
        <v>32</v>
      </c>
      <c r="B709" s="33">
        <v>3385</v>
      </c>
      <c r="C709" s="34" t="s">
        <v>733</v>
      </c>
      <c r="D709" s="36"/>
      <c r="E709" s="29"/>
      <c r="F709" s="29"/>
      <c r="G709" s="37"/>
      <c r="H709" s="20"/>
      <c r="I709" s="1129"/>
      <c r="J709" s="1129"/>
      <c r="L709" s="21"/>
      <c r="M709" s="1085" t="s">
        <v>26</v>
      </c>
      <c r="N709" s="1086"/>
      <c r="O709" s="1086"/>
      <c r="P709" s="1087"/>
      <c r="Q709" s="4"/>
      <c r="R709" s="4"/>
      <c r="S709" s="23"/>
      <c r="T709" s="23"/>
      <c r="U709" s="4"/>
      <c r="V709" s="4"/>
      <c r="W709" s="41"/>
      <c r="X709" s="42"/>
      <c r="Y709" s="43"/>
      <c r="Z709" s="44"/>
      <c r="AA709" s="45"/>
      <c r="AB709" s="46"/>
      <c r="AC709" s="54"/>
      <c r="AG709" s="53"/>
      <c r="AH709" s="35">
        <f>ROUND(I694*O714,0)-AC707</f>
        <v>118</v>
      </c>
      <c r="AI709" s="31"/>
    </row>
    <row r="710" spans="1:35" ht="17.100000000000001" customHeight="1" x14ac:dyDescent="0.15">
      <c r="A710" s="32">
        <v>32</v>
      </c>
      <c r="B710" s="33">
        <v>3386</v>
      </c>
      <c r="C710" s="34" t="s">
        <v>734</v>
      </c>
      <c r="D710" s="36"/>
      <c r="E710" s="29"/>
      <c r="F710" s="29"/>
      <c r="G710" s="37"/>
      <c r="H710" s="4"/>
      <c r="I710" s="39"/>
      <c r="J710" s="39"/>
      <c r="L710" s="21"/>
      <c r="M710" s="1088"/>
      <c r="N710" s="1089"/>
      <c r="O710" s="1089"/>
      <c r="P710" s="1090"/>
      <c r="Q710" s="20"/>
      <c r="R710" s="23"/>
      <c r="S710" s="4"/>
      <c r="T710" s="4"/>
      <c r="U710" s="4"/>
      <c r="V710" s="4"/>
      <c r="W710" s="21"/>
      <c r="X710" s="1172" t="s">
        <v>15</v>
      </c>
      <c r="Y710" s="25" t="s">
        <v>16</v>
      </c>
      <c r="Z710" s="26" t="s">
        <v>17</v>
      </c>
      <c r="AA710" s="1157">
        <v>0.7</v>
      </c>
      <c r="AB710" s="1179"/>
      <c r="AC710" s="55"/>
      <c r="AG710" s="29"/>
      <c r="AH710" s="35">
        <f>ROUND(ROUND(I694*O714,0)*AA710,0)-AC707</f>
        <v>81</v>
      </c>
      <c r="AI710" s="31"/>
    </row>
    <row r="711" spans="1:35" ht="17.100000000000001" customHeight="1" x14ac:dyDescent="0.15">
      <c r="A711" s="32">
        <v>32</v>
      </c>
      <c r="B711" s="33">
        <v>3911</v>
      </c>
      <c r="C711" s="34" t="s">
        <v>735</v>
      </c>
      <c r="D711" s="36"/>
      <c r="E711" s="29"/>
      <c r="F711" s="29"/>
      <c r="G711" s="37"/>
      <c r="H711" s="4"/>
      <c r="I711" s="39"/>
      <c r="J711" s="39"/>
      <c r="L711" s="21"/>
      <c r="M711" s="1088"/>
      <c r="N711" s="1089"/>
      <c r="O711" s="1089"/>
      <c r="P711" s="1090"/>
      <c r="Q711" s="24"/>
      <c r="R711" s="26"/>
      <c r="S711" s="25"/>
      <c r="T711" s="25"/>
      <c r="U711" s="25"/>
      <c r="V711" s="25"/>
      <c r="W711" s="38"/>
      <c r="X711" s="1173"/>
      <c r="Y711" s="25" t="s">
        <v>19</v>
      </c>
      <c r="Z711" s="26" t="s">
        <v>17</v>
      </c>
      <c r="AA711" s="1157">
        <v>0.5</v>
      </c>
      <c r="AB711" s="1179"/>
      <c r="AC711" s="55"/>
      <c r="AG711" s="29"/>
      <c r="AH711" s="35">
        <f>ROUND(ROUND(I694*O714,0)*AA711,0)-AC707</f>
        <v>56</v>
      </c>
      <c r="AI711" s="31"/>
    </row>
    <row r="712" spans="1:35" ht="17.100000000000001" customHeight="1" x14ac:dyDescent="0.15">
      <c r="A712" s="32">
        <v>32</v>
      </c>
      <c r="B712" s="33">
        <v>3387</v>
      </c>
      <c r="C712" s="34" t="s">
        <v>736</v>
      </c>
      <c r="D712" s="36"/>
      <c r="E712" s="29"/>
      <c r="F712" s="29"/>
      <c r="G712" s="37"/>
      <c r="H712" s="4"/>
      <c r="L712" s="21"/>
      <c r="M712" s="1088"/>
      <c r="N712" s="1089"/>
      <c r="O712" s="1089"/>
      <c r="P712" s="1090"/>
      <c r="Q712" s="1085" t="s">
        <v>22</v>
      </c>
      <c r="R712" s="1086"/>
      <c r="S712" s="1086"/>
      <c r="T712" s="1086"/>
      <c r="U712" s="40"/>
      <c r="V712" s="40"/>
      <c r="W712" s="41"/>
      <c r="X712" s="42"/>
      <c r="Y712" s="43"/>
      <c r="Z712" s="44"/>
      <c r="AA712" s="45"/>
      <c r="AB712" s="46"/>
      <c r="AC712" s="20"/>
      <c r="AD712" s="4"/>
      <c r="AE712" s="4"/>
      <c r="AF712" s="4"/>
      <c r="AG712" s="4"/>
      <c r="AH712" s="35">
        <f>ROUND(ROUND(I694*O714,0)*V714,0)-AC707</f>
        <v>112</v>
      </c>
      <c r="AI712" s="31"/>
    </row>
    <row r="713" spans="1:35" ht="17.100000000000001" customHeight="1" x14ac:dyDescent="0.15">
      <c r="A713" s="32">
        <v>32</v>
      </c>
      <c r="B713" s="33">
        <v>3388</v>
      </c>
      <c r="C713" s="34" t="s">
        <v>737</v>
      </c>
      <c r="D713" s="36"/>
      <c r="E713" s="29"/>
      <c r="F713" s="29"/>
      <c r="G713" s="37"/>
      <c r="H713" s="20"/>
      <c r="L713" s="21"/>
      <c r="M713" s="20"/>
      <c r="N713" s="39"/>
      <c r="O713" s="4"/>
      <c r="P713" s="21"/>
      <c r="Q713" s="1088"/>
      <c r="R713" s="1089"/>
      <c r="S713" s="1089"/>
      <c r="T713" s="1089"/>
      <c r="U713" s="23"/>
      <c r="V713" s="1158"/>
      <c r="W713" s="1159"/>
      <c r="X713" s="1172" t="s">
        <v>15</v>
      </c>
      <c r="Y713" s="25" t="s">
        <v>16</v>
      </c>
      <c r="Z713" s="26" t="s">
        <v>17</v>
      </c>
      <c r="AA713" s="1157">
        <v>0.7</v>
      </c>
      <c r="AB713" s="1179"/>
      <c r="AC713" s="20"/>
      <c r="AD713" s="4"/>
      <c r="AE713" s="4"/>
      <c r="AF713" s="4"/>
      <c r="AG713" s="4"/>
      <c r="AH713" s="35">
        <f>ROUND(ROUND(ROUND(I694*O714,0)*V714,0)*AA713,0)-AC707</f>
        <v>77</v>
      </c>
      <c r="AI713" s="31"/>
    </row>
    <row r="714" spans="1:35" ht="17.100000000000001" customHeight="1" x14ac:dyDescent="0.15">
      <c r="A714" s="32">
        <v>32</v>
      </c>
      <c r="B714" s="33">
        <v>3912</v>
      </c>
      <c r="C714" s="34" t="s">
        <v>738</v>
      </c>
      <c r="D714" s="36"/>
      <c r="E714" s="29"/>
      <c r="F714" s="29"/>
      <c r="G714" s="37"/>
      <c r="H714" s="20"/>
      <c r="L714" s="21"/>
      <c r="M714" s="24"/>
      <c r="N714" s="26" t="s">
        <v>17</v>
      </c>
      <c r="O714" s="1180">
        <v>0.96499999999999997</v>
      </c>
      <c r="P714" s="1181"/>
      <c r="Q714" s="1122"/>
      <c r="R714" s="1123"/>
      <c r="S714" s="1123"/>
      <c r="T714" s="1123"/>
      <c r="U714" s="26" t="s">
        <v>17</v>
      </c>
      <c r="V714" s="1170">
        <v>0.95</v>
      </c>
      <c r="W714" s="1171"/>
      <c r="X714" s="1173"/>
      <c r="Y714" s="25" t="s">
        <v>19</v>
      </c>
      <c r="Z714" s="26" t="s">
        <v>17</v>
      </c>
      <c r="AA714" s="1157">
        <v>0.5</v>
      </c>
      <c r="AB714" s="1179"/>
      <c r="AC714" s="56"/>
      <c r="AD714" s="25"/>
      <c r="AE714" s="25"/>
      <c r="AF714" s="25"/>
      <c r="AG714" s="57"/>
      <c r="AH714" s="35">
        <f>ROUND(ROUND(ROUND(I694*O714,0)*V714,0)*AA714,0)-AC707</f>
        <v>53</v>
      </c>
      <c r="AI714" s="31"/>
    </row>
    <row r="715" spans="1:35" ht="17.100000000000001" customHeight="1" x14ac:dyDescent="0.15">
      <c r="A715" s="32">
        <v>32</v>
      </c>
      <c r="B715" s="33">
        <v>3391</v>
      </c>
      <c r="C715" s="34" t="s">
        <v>739</v>
      </c>
      <c r="D715" s="36"/>
      <c r="E715" s="29"/>
      <c r="F715" s="29"/>
      <c r="G715" s="37"/>
      <c r="H715" s="20"/>
      <c r="L715" s="21"/>
      <c r="M715" s="47"/>
      <c r="N715" s="48"/>
      <c r="O715" s="48"/>
      <c r="P715" s="49"/>
      <c r="Q715" s="4"/>
      <c r="R715" s="4"/>
      <c r="S715" s="23"/>
      <c r="T715" s="23"/>
      <c r="U715" s="4"/>
      <c r="V715" s="4"/>
      <c r="W715" s="41"/>
      <c r="X715" s="42"/>
      <c r="Y715" s="43"/>
      <c r="Z715" s="44"/>
      <c r="AA715" s="50"/>
      <c r="AB715" s="51"/>
      <c r="AC715" s="1085" t="s">
        <v>47</v>
      </c>
      <c r="AD715" s="1086"/>
      <c r="AE715" s="1086"/>
      <c r="AF715" s="1086"/>
      <c r="AG715" s="1086"/>
      <c r="AH715" s="35">
        <f>ROUND(I694,0)-AC719</f>
        <v>116</v>
      </c>
      <c r="AI715" s="31"/>
    </row>
    <row r="716" spans="1:35" ht="17.100000000000001" customHeight="1" x14ac:dyDescent="0.15">
      <c r="A716" s="32">
        <v>32</v>
      </c>
      <c r="B716" s="33">
        <v>3392</v>
      </c>
      <c r="C716" s="34" t="s">
        <v>740</v>
      </c>
      <c r="D716" s="36"/>
      <c r="E716" s="29"/>
      <c r="F716" s="29"/>
      <c r="G716" s="37"/>
      <c r="H716" s="20"/>
      <c r="L716" s="21"/>
      <c r="M716" s="20"/>
      <c r="P716" s="21"/>
      <c r="Q716" s="20"/>
      <c r="R716" s="23"/>
      <c r="S716" s="4"/>
      <c r="T716" s="4"/>
      <c r="U716" s="4"/>
      <c r="V716" s="4"/>
      <c r="W716" s="21"/>
      <c r="X716" s="1172" t="s">
        <v>15</v>
      </c>
      <c r="Y716" s="25" t="s">
        <v>16</v>
      </c>
      <c r="Z716" s="26" t="s">
        <v>17</v>
      </c>
      <c r="AA716" s="1170">
        <v>0.7</v>
      </c>
      <c r="AB716" s="1171"/>
      <c r="AC716" s="1088"/>
      <c r="AD716" s="1089"/>
      <c r="AE716" s="1089"/>
      <c r="AF716" s="1089"/>
      <c r="AG716" s="1089"/>
      <c r="AH716" s="35">
        <f>ROUND(I694*AA716,0)-AC719</f>
        <v>78</v>
      </c>
      <c r="AI716" s="31"/>
    </row>
    <row r="717" spans="1:35" ht="17.100000000000001" customHeight="1" x14ac:dyDescent="0.15">
      <c r="A717" s="32">
        <v>32</v>
      </c>
      <c r="B717" s="33">
        <v>3913</v>
      </c>
      <c r="C717" s="34" t="s">
        <v>741</v>
      </c>
      <c r="D717" s="36"/>
      <c r="E717" s="29"/>
      <c r="F717" s="29"/>
      <c r="G717" s="37"/>
      <c r="H717" s="20"/>
      <c r="L717" s="21"/>
      <c r="M717" s="20"/>
      <c r="P717" s="21"/>
      <c r="Q717" s="24"/>
      <c r="R717" s="26"/>
      <c r="S717" s="25"/>
      <c r="T717" s="25"/>
      <c r="U717" s="25"/>
      <c r="V717" s="25"/>
      <c r="W717" s="38"/>
      <c r="X717" s="1173"/>
      <c r="Y717" s="25" t="s">
        <v>19</v>
      </c>
      <c r="Z717" s="26" t="s">
        <v>17</v>
      </c>
      <c r="AA717" s="1170">
        <v>0.5</v>
      </c>
      <c r="AB717" s="1171"/>
      <c r="AC717" s="1088"/>
      <c r="AD717" s="1089"/>
      <c r="AE717" s="1089"/>
      <c r="AF717" s="1089"/>
      <c r="AG717" s="1089"/>
      <c r="AH717" s="35">
        <f>ROUND(I694*AA717,0)-AC719</f>
        <v>52</v>
      </c>
      <c r="AI717" s="31"/>
    </row>
    <row r="718" spans="1:35" ht="17.100000000000001" customHeight="1" x14ac:dyDescent="0.15">
      <c r="A718" s="32">
        <v>32</v>
      </c>
      <c r="B718" s="33">
        <v>3393</v>
      </c>
      <c r="C718" s="34" t="s">
        <v>742</v>
      </c>
      <c r="D718" s="36"/>
      <c r="E718" s="29"/>
      <c r="F718" s="29"/>
      <c r="G718" s="37"/>
      <c r="H718" s="20"/>
      <c r="I718" s="2"/>
      <c r="J718" s="2"/>
      <c r="K718" s="2"/>
      <c r="L718" s="21"/>
      <c r="M718" s="20"/>
      <c r="N718" s="39"/>
      <c r="O718" s="4"/>
      <c r="P718" s="21"/>
      <c r="Q718" s="1085" t="s">
        <v>22</v>
      </c>
      <c r="R718" s="1086"/>
      <c r="S718" s="1086"/>
      <c r="T718" s="1086"/>
      <c r="U718" s="40"/>
      <c r="V718" s="40"/>
      <c r="W718" s="41"/>
      <c r="X718" s="42"/>
      <c r="Y718" s="43"/>
      <c r="Z718" s="44"/>
      <c r="AA718" s="45"/>
      <c r="AB718" s="46"/>
      <c r="AC718" s="1088"/>
      <c r="AD718" s="1089"/>
      <c r="AE718" s="1089"/>
      <c r="AF718" s="1089"/>
      <c r="AG718" s="1089"/>
      <c r="AH718" s="35">
        <f>ROUND(I694*V720,0)-AC719</f>
        <v>110</v>
      </c>
      <c r="AI718" s="31"/>
    </row>
    <row r="719" spans="1:35" ht="17.100000000000001" customHeight="1" x14ac:dyDescent="0.15">
      <c r="A719" s="32">
        <v>32</v>
      </c>
      <c r="B719" s="33">
        <v>3394</v>
      </c>
      <c r="C719" s="34" t="s">
        <v>743</v>
      </c>
      <c r="D719" s="36"/>
      <c r="E719" s="29"/>
      <c r="F719" s="29"/>
      <c r="G719" s="37"/>
      <c r="H719" s="20"/>
      <c r="I719" s="2"/>
      <c r="J719" s="2"/>
      <c r="K719" s="2"/>
      <c r="L719" s="21"/>
      <c r="M719" s="20"/>
      <c r="N719" s="39"/>
      <c r="O719" s="4"/>
      <c r="P719" s="21"/>
      <c r="Q719" s="1088"/>
      <c r="R719" s="1089"/>
      <c r="S719" s="1089"/>
      <c r="T719" s="1089"/>
      <c r="U719" s="23"/>
      <c r="V719" s="1158"/>
      <c r="W719" s="1159"/>
      <c r="X719" s="1172" t="s">
        <v>15</v>
      </c>
      <c r="Y719" s="25" t="s">
        <v>16</v>
      </c>
      <c r="Z719" s="26" t="s">
        <v>17</v>
      </c>
      <c r="AA719" s="1170">
        <v>0.7</v>
      </c>
      <c r="AB719" s="1171"/>
      <c r="AC719" s="1175">
        <f>AC575</f>
        <v>12</v>
      </c>
      <c r="AD719" s="1175"/>
      <c r="AE719" s="1176" t="s">
        <v>38</v>
      </c>
      <c r="AF719" s="1177"/>
      <c r="AG719" s="1178"/>
      <c r="AH719" s="35">
        <f>ROUND(ROUND(I694*V720,0)*AA719,0)-AC719</f>
        <v>73</v>
      </c>
      <c r="AI719" s="31"/>
    </row>
    <row r="720" spans="1:35" ht="17.100000000000001" customHeight="1" x14ac:dyDescent="0.15">
      <c r="A720" s="32">
        <v>32</v>
      </c>
      <c r="B720" s="33">
        <v>3914</v>
      </c>
      <c r="C720" s="34" t="s">
        <v>744</v>
      </c>
      <c r="D720" s="36"/>
      <c r="E720" s="29"/>
      <c r="F720" s="29"/>
      <c r="G720" s="37"/>
      <c r="H720" s="20"/>
      <c r="I720" s="2"/>
      <c r="J720" s="2"/>
      <c r="K720" s="2"/>
      <c r="L720" s="21"/>
      <c r="M720" s="24"/>
      <c r="N720" s="15"/>
      <c r="O720" s="25"/>
      <c r="P720" s="38"/>
      <c r="Q720" s="1122"/>
      <c r="R720" s="1123"/>
      <c r="S720" s="1123"/>
      <c r="T720" s="1123"/>
      <c r="U720" s="26" t="s">
        <v>17</v>
      </c>
      <c r="V720" s="1170">
        <v>0.95</v>
      </c>
      <c r="W720" s="1171"/>
      <c r="X720" s="1173"/>
      <c r="Y720" s="25" t="s">
        <v>19</v>
      </c>
      <c r="Z720" s="26" t="s">
        <v>17</v>
      </c>
      <c r="AA720" s="1170">
        <v>0.5</v>
      </c>
      <c r="AB720" s="1171"/>
      <c r="AC720" s="52"/>
      <c r="AD720" s="52"/>
      <c r="AE720" s="4"/>
      <c r="AF720" s="4"/>
      <c r="AG720" s="53"/>
      <c r="AH720" s="35">
        <f>ROUND(ROUND(I694*V720,0)*AA720,0)-AC719</f>
        <v>49</v>
      </c>
      <c r="AI720" s="31"/>
    </row>
    <row r="721" spans="1:35" ht="17.100000000000001" customHeight="1" x14ac:dyDescent="0.15">
      <c r="A721" s="32">
        <v>32</v>
      </c>
      <c r="B721" s="33">
        <v>3395</v>
      </c>
      <c r="C721" s="34" t="s">
        <v>745</v>
      </c>
      <c r="D721" s="36"/>
      <c r="E721" s="29"/>
      <c r="F721" s="29"/>
      <c r="G721" s="37"/>
      <c r="H721" s="20"/>
      <c r="I721" s="1129"/>
      <c r="J721" s="1129"/>
      <c r="L721" s="21"/>
      <c r="M721" s="1085" t="s">
        <v>26</v>
      </c>
      <c r="N721" s="1086"/>
      <c r="O721" s="1086"/>
      <c r="P721" s="1087"/>
      <c r="Q721" s="4"/>
      <c r="R721" s="4"/>
      <c r="S721" s="23"/>
      <c r="T721" s="23"/>
      <c r="U721" s="4"/>
      <c r="V721" s="4"/>
      <c r="W721" s="41"/>
      <c r="X721" s="42"/>
      <c r="Y721" s="43"/>
      <c r="Z721" s="44"/>
      <c r="AA721" s="45"/>
      <c r="AB721" s="46"/>
      <c r="AC721" s="54"/>
      <c r="AG721" s="53"/>
      <c r="AH721" s="35">
        <f>ROUND(I694*O726,0)-AC719</f>
        <v>112</v>
      </c>
      <c r="AI721" s="31"/>
    </row>
    <row r="722" spans="1:35" ht="17.100000000000001" customHeight="1" x14ac:dyDescent="0.15">
      <c r="A722" s="32">
        <v>32</v>
      </c>
      <c r="B722" s="33">
        <v>3396</v>
      </c>
      <c r="C722" s="34" t="s">
        <v>746</v>
      </c>
      <c r="D722" s="36"/>
      <c r="E722" s="29"/>
      <c r="F722" s="29"/>
      <c r="G722" s="37"/>
      <c r="H722" s="4"/>
      <c r="I722" s="39"/>
      <c r="J722" s="39"/>
      <c r="L722" s="21"/>
      <c r="M722" s="1088"/>
      <c r="N722" s="1089"/>
      <c r="O722" s="1089"/>
      <c r="P722" s="1090"/>
      <c r="Q722" s="20"/>
      <c r="R722" s="23"/>
      <c r="S722" s="4"/>
      <c r="T722" s="4"/>
      <c r="U722" s="4"/>
      <c r="V722" s="4"/>
      <c r="W722" s="21"/>
      <c r="X722" s="1172" t="s">
        <v>15</v>
      </c>
      <c r="Y722" s="25" t="s">
        <v>16</v>
      </c>
      <c r="Z722" s="26" t="s">
        <v>17</v>
      </c>
      <c r="AA722" s="1157">
        <v>0.7</v>
      </c>
      <c r="AB722" s="1179"/>
      <c r="AC722" s="36"/>
      <c r="AD722" s="58"/>
      <c r="AE722" s="58"/>
      <c r="AF722" s="58"/>
      <c r="AG722" s="29"/>
      <c r="AH722" s="35">
        <f>ROUND(ROUND(I694*O726,0)*AA722,0)-AC719</f>
        <v>75</v>
      </c>
      <c r="AI722" s="31"/>
    </row>
    <row r="723" spans="1:35" ht="17.100000000000001" customHeight="1" x14ac:dyDescent="0.15">
      <c r="A723" s="32">
        <v>32</v>
      </c>
      <c r="B723" s="33">
        <v>3915</v>
      </c>
      <c r="C723" s="34" t="s">
        <v>747</v>
      </c>
      <c r="D723" s="36"/>
      <c r="E723" s="29"/>
      <c r="F723" s="29"/>
      <c r="G723" s="37"/>
      <c r="H723" s="4"/>
      <c r="I723" s="39"/>
      <c r="J723" s="39"/>
      <c r="L723" s="21"/>
      <c r="M723" s="1088"/>
      <c r="N723" s="1089"/>
      <c r="O723" s="1089"/>
      <c r="P723" s="1090"/>
      <c r="Q723" s="24"/>
      <c r="R723" s="26"/>
      <c r="S723" s="25"/>
      <c r="T723" s="25"/>
      <c r="U723" s="25"/>
      <c r="V723" s="25"/>
      <c r="W723" s="38"/>
      <c r="X723" s="1173"/>
      <c r="Y723" s="25" t="s">
        <v>19</v>
      </c>
      <c r="Z723" s="26" t="s">
        <v>17</v>
      </c>
      <c r="AA723" s="1157">
        <v>0.5</v>
      </c>
      <c r="AB723" s="1179"/>
      <c r="AC723" s="36"/>
      <c r="AD723" s="58"/>
      <c r="AE723" s="58"/>
      <c r="AF723" s="58"/>
      <c r="AG723" s="29"/>
      <c r="AH723" s="35">
        <f>ROUND(ROUND(I694*O726,0)*AA723,0)-AC719</f>
        <v>50</v>
      </c>
      <c r="AI723" s="31"/>
    </row>
    <row r="724" spans="1:35" ht="17.100000000000001" customHeight="1" x14ac:dyDescent="0.15">
      <c r="A724" s="32">
        <v>32</v>
      </c>
      <c r="B724" s="33">
        <v>3397</v>
      </c>
      <c r="C724" s="34" t="s">
        <v>748</v>
      </c>
      <c r="D724" s="36"/>
      <c r="E724" s="29"/>
      <c r="F724" s="29"/>
      <c r="G724" s="37"/>
      <c r="H724" s="4"/>
      <c r="L724" s="21"/>
      <c r="M724" s="1088"/>
      <c r="N724" s="1089"/>
      <c r="O724" s="1089"/>
      <c r="P724" s="1090"/>
      <c r="Q724" s="1085" t="s">
        <v>22</v>
      </c>
      <c r="R724" s="1086"/>
      <c r="S724" s="1086"/>
      <c r="T724" s="1086"/>
      <c r="U724" s="40"/>
      <c r="V724" s="40"/>
      <c r="W724" s="41"/>
      <c r="X724" s="42"/>
      <c r="Y724" s="43"/>
      <c r="Z724" s="44"/>
      <c r="AA724" s="45"/>
      <c r="AB724" s="46"/>
      <c r="AC724" s="20"/>
      <c r="AD724" s="4"/>
      <c r="AE724" s="4"/>
      <c r="AF724" s="4"/>
      <c r="AG724" s="4"/>
      <c r="AH724" s="35">
        <f>ROUND(ROUND(I694*O726,0)*V726,0)-AC719</f>
        <v>106</v>
      </c>
      <c r="AI724" s="31"/>
    </row>
    <row r="725" spans="1:35" ht="17.100000000000001" customHeight="1" x14ac:dyDescent="0.15">
      <c r="A725" s="32">
        <v>32</v>
      </c>
      <c r="B725" s="33">
        <v>3398</v>
      </c>
      <c r="C725" s="34" t="s">
        <v>749</v>
      </c>
      <c r="D725" s="36"/>
      <c r="E725" s="29"/>
      <c r="F725" s="29"/>
      <c r="G725" s="37"/>
      <c r="H725" s="20"/>
      <c r="L725" s="21"/>
      <c r="M725" s="20"/>
      <c r="N725" s="39"/>
      <c r="O725" s="4"/>
      <c r="P725" s="21"/>
      <c r="Q725" s="1088"/>
      <c r="R725" s="1089"/>
      <c r="S725" s="1089"/>
      <c r="T725" s="1089"/>
      <c r="U725" s="23"/>
      <c r="V725" s="1158"/>
      <c r="W725" s="1159"/>
      <c r="X725" s="1172" t="s">
        <v>15</v>
      </c>
      <c r="Y725" s="25" t="s">
        <v>16</v>
      </c>
      <c r="Z725" s="26" t="s">
        <v>17</v>
      </c>
      <c r="AA725" s="1157">
        <v>0.7</v>
      </c>
      <c r="AB725" s="1179"/>
      <c r="AC725" s="36"/>
      <c r="AD725" s="4"/>
      <c r="AE725" s="4"/>
      <c r="AF725" s="4"/>
      <c r="AG725" s="29"/>
      <c r="AH725" s="35">
        <f>ROUND(ROUND(ROUND(I694*O726,0)*V726,0)*AA725,0)-AC719</f>
        <v>71</v>
      </c>
      <c r="AI725" s="31"/>
    </row>
    <row r="726" spans="1:35" ht="17.100000000000001" customHeight="1" x14ac:dyDescent="0.15">
      <c r="A726" s="32">
        <v>32</v>
      </c>
      <c r="B726" s="33">
        <v>3916</v>
      </c>
      <c r="C726" s="34" t="s">
        <v>750</v>
      </c>
      <c r="D726" s="56"/>
      <c r="E726" s="57"/>
      <c r="F726" s="57"/>
      <c r="G726" s="60"/>
      <c r="H726" s="24"/>
      <c r="I726" s="25"/>
      <c r="J726" s="25"/>
      <c r="K726" s="25"/>
      <c r="L726" s="38"/>
      <c r="M726" s="24"/>
      <c r="N726" s="26" t="s">
        <v>17</v>
      </c>
      <c r="O726" s="1180">
        <v>0.96499999999999997</v>
      </c>
      <c r="P726" s="1181"/>
      <c r="Q726" s="1122"/>
      <c r="R726" s="1123"/>
      <c r="S726" s="1123"/>
      <c r="T726" s="1123"/>
      <c r="U726" s="26" t="s">
        <v>17</v>
      </c>
      <c r="V726" s="1170">
        <v>0.95</v>
      </c>
      <c r="W726" s="1171"/>
      <c r="X726" s="1173"/>
      <c r="Y726" s="25" t="s">
        <v>19</v>
      </c>
      <c r="Z726" s="26" t="s">
        <v>17</v>
      </c>
      <c r="AA726" s="1157">
        <v>0.5</v>
      </c>
      <c r="AB726" s="1179"/>
      <c r="AC726" s="56"/>
      <c r="AD726" s="25"/>
      <c r="AE726" s="25"/>
      <c r="AF726" s="25"/>
      <c r="AG726" s="57"/>
      <c r="AH726" s="35">
        <f>ROUND(ROUND(ROUND(I694*O726,0)*V726,0)*AA726,0)-AC719</f>
        <v>47</v>
      </c>
      <c r="AI726" s="61"/>
    </row>
  </sheetData>
  <mergeCells count="1386">
    <mergeCell ref="V726:W726"/>
    <mergeCell ref="AA726:AB726"/>
    <mergeCell ref="I721:J721"/>
    <mergeCell ref="M721:P724"/>
    <mergeCell ref="X722:X723"/>
    <mergeCell ref="AA722:AB722"/>
    <mergeCell ref="AA723:AB723"/>
    <mergeCell ref="Q724:T726"/>
    <mergeCell ref="V725:W725"/>
    <mergeCell ref="X725:X726"/>
    <mergeCell ref="AA725:AB725"/>
    <mergeCell ref="O726:P726"/>
    <mergeCell ref="V719:W719"/>
    <mergeCell ref="X719:X720"/>
    <mergeCell ref="AA719:AB719"/>
    <mergeCell ref="AC719:AD719"/>
    <mergeCell ref="AE719:AG719"/>
    <mergeCell ref="V720:W720"/>
    <mergeCell ref="AA720:AB720"/>
    <mergeCell ref="X713:X714"/>
    <mergeCell ref="AA713:AB713"/>
    <mergeCell ref="O714:P714"/>
    <mergeCell ref="V714:W714"/>
    <mergeCell ref="AA714:AB714"/>
    <mergeCell ref="AC715:AG718"/>
    <mergeCell ref="X716:X717"/>
    <mergeCell ref="AA716:AB716"/>
    <mergeCell ref="AA717:AB717"/>
    <mergeCell ref="Q718:T720"/>
    <mergeCell ref="AE707:AG707"/>
    <mergeCell ref="V708:W708"/>
    <mergeCell ref="AA708:AB708"/>
    <mergeCell ref="I709:J709"/>
    <mergeCell ref="M709:P712"/>
    <mergeCell ref="X710:X711"/>
    <mergeCell ref="AA710:AB710"/>
    <mergeCell ref="AA711:AB711"/>
    <mergeCell ref="Q712:T714"/>
    <mergeCell ref="V713:W713"/>
    <mergeCell ref="AA702:AB702"/>
    <mergeCell ref="AC703:AG706"/>
    <mergeCell ref="X704:X705"/>
    <mergeCell ref="AA704:AB704"/>
    <mergeCell ref="AA705:AB705"/>
    <mergeCell ref="Q706:T708"/>
    <mergeCell ref="V707:W707"/>
    <mergeCell ref="X707:X708"/>
    <mergeCell ref="AA707:AB707"/>
    <mergeCell ref="AC707:AD707"/>
    <mergeCell ref="M697:P700"/>
    <mergeCell ref="X698:X699"/>
    <mergeCell ref="AA698:AB698"/>
    <mergeCell ref="AA699:AB699"/>
    <mergeCell ref="Q700:T702"/>
    <mergeCell ref="V701:W701"/>
    <mergeCell ref="X701:X702"/>
    <mergeCell ref="AA701:AB701"/>
    <mergeCell ref="O702:P702"/>
    <mergeCell ref="V702:W702"/>
    <mergeCell ref="I694:J694"/>
    <mergeCell ref="Q694:T696"/>
    <mergeCell ref="V695:W695"/>
    <mergeCell ref="X695:X696"/>
    <mergeCell ref="AA695:AB695"/>
    <mergeCell ref="V696:W696"/>
    <mergeCell ref="AA696:AB696"/>
    <mergeCell ref="AA689:AB689"/>
    <mergeCell ref="O690:P690"/>
    <mergeCell ref="V690:W690"/>
    <mergeCell ref="AA690:AB690"/>
    <mergeCell ref="H691:L693"/>
    <mergeCell ref="X692:X693"/>
    <mergeCell ref="AA692:AB692"/>
    <mergeCell ref="AA693:AB693"/>
    <mergeCell ref="V684:W684"/>
    <mergeCell ref="AA684:AB684"/>
    <mergeCell ref="I685:J685"/>
    <mergeCell ref="M685:P688"/>
    <mergeCell ref="X686:X687"/>
    <mergeCell ref="AA686:AB686"/>
    <mergeCell ref="AA687:AB687"/>
    <mergeCell ref="Q688:T690"/>
    <mergeCell ref="V689:W689"/>
    <mergeCell ref="X689:X690"/>
    <mergeCell ref="AC679:AG682"/>
    <mergeCell ref="X680:X681"/>
    <mergeCell ref="AA680:AB680"/>
    <mergeCell ref="AA681:AB681"/>
    <mergeCell ref="Q682:T684"/>
    <mergeCell ref="V683:W683"/>
    <mergeCell ref="X683:X684"/>
    <mergeCell ref="AA683:AB683"/>
    <mergeCell ref="AC683:AD683"/>
    <mergeCell ref="AE683:AG683"/>
    <mergeCell ref="Q676:T678"/>
    <mergeCell ref="V677:W677"/>
    <mergeCell ref="X677:X678"/>
    <mergeCell ref="AA677:AB677"/>
    <mergeCell ref="O678:P678"/>
    <mergeCell ref="V678:W678"/>
    <mergeCell ref="AA678:AB678"/>
    <mergeCell ref="AA671:AB671"/>
    <mergeCell ref="AC671:AD671"/>
    <mergeCell ref="AE671:AG671"/>
    <mergeCell ref="V672:W672"/>
    <mergeCell ref="AA672:AB672"/>
    <mergeCell ref="I673:J673"/>
    <mergeCell ref="M673:P676"/>
    <mergeCell ref="X674:X675"/>
    <mergeCell ref="AA674:AB674"/>
    <mergeCell ref="AA675:AB675"/>
    <mergeCell ref="O666:P666"/>
    <mergeCell ref="V666:W666"/>
    <mergeCell ref="AA666:AB666"/>
    <mergeCell ref="AC667:AG670"/>
    <mergeCell ref="X668:X669"/>
    <mergeCell ref="AA668:AB668"/>
    <mergeCell ref="AA669:AB669"/>
    <mergeCell ref="Q670:T672"/>
    <mergeCell ref="V671:W671"/>
    <mergeCell ref="X671:X672"/>
    <mergeCell ref="V660:W660"/>
    <mergeCell ref="AA660:AB660"/>
    <mergeCell ref="M661:P664"/>
    <mergeCell ref="X662:X663"/>
    <mergeCell ref="AA662:AB662"/>
    <mergeCell ref="AA663:AB663"/>
    <mergeCell ref="Q664:T666"/>
    <mergeCell ref="V665:W665"/>
    <mergeCell ref="X665:X666"/>
    <mergeCell ref="AA665:AB665"/>
    <mergeCell ref="V654:W654"/>
    <mergeCell ref="AA654:AB654"/>
    <mergeCell ref="X656:X657"/>
    <mergeCell ref="AA656:AB656"/>
    <mergeCell ref="AA657:AB657"/>
    <mergeCell ref="I658:J658"/>
    <mergeCell ref="Q658:T660"/>
    <mergeCell ref="V659:W659"/>
    <mergeCell ref="X659:X660"/>
    <mergeCell ref="AA659:AB659"/>
    <mergeCell ref="I649:J649"/>
    <mergeCell ref="M649:P652"/>
    <mergeCell ref="X650:X651"/>
    <mergeCell ref="AA650:AB650"/>
    <mergeCell ref="AA651:AB651"/>
    <mergeCell ref="Q652:T654"/>
    <mergeCell ref="V653:W653"/>
    <mergeCell ref="X653:X654"/>
    <mergeCell ref="AA653:AB653"/>
    <mergeCell ref="O654:P654"/>
    <mergeCell ref="V647:W647"/>
    <mergeCell ref="X647:X648"/>
    <mergeCell ref="AA647:AB647"/>
    <mergeCell ref="AC647:AD647"/>
    <mergeCell ref="AE647:AG647"/>
    <mergeCell ref="V648:W648"/>
    <mergeCell ref="AA648:AB648"/>
    <mergeCell ref="X641:X642"/>
    <mergeCell ref="AA641:AB641"/>
    <mergeCell ref="O642:P642"/>
    <mergeCell ref="V642:W642"/>
    <mergeCell ref="AA642:AB642"/>
    <mergeCell ref="AC643:AG646"/>
    <mergeCell ref="X644:X645"/>
    <mergeCell ref="AA644:AB644"/>
    <mergeCell ref="AA645:AB645"/>
    <mergeCell ref="Q646:T648"/>
    <mergeCell ref="AE635:AG635"/>
    <mergeCell ref="V636:W636"/>
    <mergeCell ref="AA636:AB636"/>
    <mergeCell ref="I637:J637"/>
    <mergeCell ref="M637:P640"/>
    <mergeCell ref="X638:X639"/>
    <mergeCell ref="AA638:AB638"/>
    <mergeCell ref="AA639:AB639"/>
    <mergeCell ref="Q640:T642"/>
    <mergeCell ref="V641:W641"/>
    <mergeCell ref="AA630:AB630"/>
    <mergeCell ref="AC631:AG634"/>
    <mergeCell ref="X632:X633"/>
    <mergeCell ref="AA632:AB632"/>
    <mergeCell ref="AA633:AB633"/>
    <mergeCell ref="Q634:T636"/>
    <mergeCell ref="V635:W635"/>
    <mergeCell ref="X635:X636"/>
    <mergeCell ref="AA635:AB635"/>
    <mergeCell ref="AC635:AD635"/>
    <mergeCell ref="M625:P628"/>
    <mergeCell ref="X626:X627"/>
    <mergeCell ref="AA626:AB626"/>
    <mergeCell ref="AA627:AB627"/>
    <mergeCell ref="Q628:T630"/>
    <mergeCell ref="V629:W629"/>
    <mergeCell ref="X629:X630"/>
    <mergeCell ref="AA629:AB629"/>
    <mergeCell ref="O630:P630"/>
    <mergeCell ref="V630:W630"/>
    <mergeCell ref="I622:J622"/>
    <mergeCell ref="Q622:T624"/>
    <mergeCell ref="V623:W623"/>
    <mergeCell ref="X623:X624"/>
    <mergeCell ref="AA623:AB623"/>
    <mergeCell ref="V624:W624"/>
    <mergeCell ref="AA624:AB624"/>
    <mergeCell ref="AA617:AB617"/>
    <mergeCell ref="O618:P618"/>
    <mergeCell ref="V618:W618"/>
    <mergeCell ref="AA618:AB618"/>
    <mergeCell ref="X620:X621"/>
    <mergeCell ref="AA620:AB620"/>
    <mergeCell ref="AA621:AB621"/>
    <mergeCell ref="V612:W612"/>
    <mergeCell ref="AA612:AB612"/>
    <mergeCell ref="I613:J613"/>
    <mergeCell ref="M613:P616"/>
    <mergeCell ref="X614:X615"/>
    <mergeCell ref="AA614:AB614"/>
    <mergeCell ref="AA615:AB615"/>
    <mergeCell ref="Q616:T618"/>
    <mergeCell ref="V617:W617"/>
    <mergeCell ref="X617:X618"/>
    <mergeCell ref="AC607:AG610"/>
    <mergeCell ref="X608:X609"/>
    <mergeCell ref="AA608:AB608"/>
    <mergeCell ref="AA609:AB609"/>
    <mergeCell ref="Q610:T612"/>
    <mergeCell ref="V611:W611"/>
    <mergeCell ref="X611:X612"/>
    <mergeCell ref="AA611:AB611"/>
    <mergeCell ref="AC611:AD611"/>
    <mergeCell ref="AE611:AG611"/>
    <mergeCell ref="Q604:T606"/>
    <mergeCell ref="V605:W605"/>
    <mergeCell ref="X605:X606"/>
    <mergeCell ref="AA605:AB605"/>
    <mergeCell ref="O606:P606"/>
    <mergeCell ref="V606:W606"/>
    <mergeCell ref="AA606:AB606"/>
    <mergeCell ref="AA599:AB599"/>
    <mergeCell ref="AC599:AD599"/>
    <mergeCell ref="AE599:AG599"/>
    <mergeCell ref="V600:W600"/>
    <mergeCell ref="AA600:AB600"/>
    <mergeCell ref="I601:J601"/>
    <mergeCell ref="M601:P604"/>
    <mergeCell ref="X602:X603"/>
    <mergeCell ref="AA602:AB602"/>
    <mergeCell ref="AA603:AB603"/>
    <mergeCell ref="O594:P594"/>
    <mergeCell ref="V594:W594"/>
    <mergeCell ref="AA594:AB594"/>
    <mergeCell ref="AC595:AG598"/>
    <mergeCell ref="X596:X597"/>
    <mergeCell ref="AA596:AB596"/>
    <mergeCell ref="AA597:AB597"/>
    <mergeCell ref="Q598:T600"/>
    <mergeCell ref="V599:W599"/>
    <mergeCell ref="X599:X600"/>
    <mergeCell ref="V588:W588"/>
    <mergeCell ref="AA588:AB588"/>
    <mergeCell ref="M589:P592"/>
    <mergeCell ref="X590:X591"/>
    <mergeCell ref="AA590:AB590"/>
    <mergeCell ref="AA591:AB591"/>
    <mergeCell ref="Q592:T594"/>
    <mergeCell ref="V593:W593"/>
    <mergeCell ref="X593:X594"/>
    <mergeCell ref="AA593:AB593"/>
    <mergeCell ref="V582:W582"/>
    <mergeCell ref="AA582:AB582"/>
    <mergeCell ref="X584:X585"/>
    <mergeCell ref="AA584:AB584"/>
    <mergeCell ref="AA585:AB585"/>
    <mergeCell ref="I586:J586"/>
    <mergeCell ref="Q586:T588"/>
    <mergeCell ref="V587:W587"/>
    <mergeCell ref="X587:X588"/>
    <mergeCell ref="AA587:AB587"/>
    <mergeCell ref="I577:J577"/>
    <mergeCell ref="M577:P580"/>
    <mergeCell ref="X578:X579"/>
    <mergeCell ref="AA578:AB578"/>
    <mergeCell ref="AA579:AB579"/>
    <mergeCell ref="Q580:T582"/>
    <mergeCell ref="V581:W581"/>
    <mergeCell ref="X581:X582"/>
    <mergeCell ref="AA581:AB581"/>
    <mergeCell ref="O582:P582"/>
    <mergeCell ref="V575:W575"/>
    <mergeCell ref="X575:X576"/>
    <mergeCell ref="AA575:AB575"/>
    <mergeCell ref="AC575:AD575"/>
    <mergeCell ref="AE575:AG575"/>
    <mergeCell ref="V576:W576"/>
    <mergeCell ref="AA576:AB576"/>
    <mergeCell ref="X569:X570"/>
    <mergeCell ref="AA569:AB569"/>
    <mergeCell ref="O570:P570"/>
    <mergeCell ref="V570:W570"/>
    <mergeCell ref="AA570:AB570"/>
    <mergeCell ref="AC571:AG574"/>
    <mergeCell ref="X572:X573"/>
    <mergeCell ref="AA572:AB572"/>
    <mergeCell ref="AA573:AB573"/>
    <mergeCell ref="Q574:T576"/>
    <mergeCell ref="AE563:AG563"/>
    <mergeCell ref="V564:W564"/>
    <mergeCell ref="AA564:AB564"/>
    <mergeCell ref="I565:J565"/>
    <mergeCell ref="M565:P568"/>
    <mergeCell ref="X566:X567"/>
    <mergeCell ref="AA566:AB566"/>
    <mergeCell ref="AA567:AB567"/>
    <mergeCell ref="Q568:T570"/>
    <mergeCell ref="V569:W569"/>
    <mergeCell ref="AA558:AB558"/>
    <mergeCell ref="AC559:AG562"/>
    <mergeCell ref="X560:X561"/>
    <mergeCell ref="AA560:AB560"/>
    <mergeCell ref="AA561:AB561"/>
    <mergeCell ref="Q562:T564"/>
    <mergeCell ref="V563:W563"/>
    <mergeCell ref="X563:X564"/>
    <mergeCell ref="AA563:AB563"/>
    <mergeCell ref="AC563:AD563"/>
    <mergeCell ref="M553:P556"/>
    <mergeCell ref="X554:X555"/>
    <mergeCell ref="AA554:AB554"/>
    <mergeCell ref="AA555:AB555"/>
    <mergeCell ref="Q556:T558"/>
    <mergeCell ref="V557:W557"/>
    <mergeCell ref="X557:X558"/>
    <mergeCell ref="AA557:AB557"/>
    <mergeCell ref="O558:P558"/>
    <mergeCell ref="V558:W558"/>
    <mergeCell ref="I550:J550"/>
    <mergeCell ref="Q550:T552"/>
    <mergeCell ref="V551:W551"/>
    <mergeCell ref="X551:X552"/>
    <mergeCell ref="AA551:AB551"/>
    <mergeCell ref="V552:W552"/>
    <mergeCell ref="AA552:AB552"/>
    <mergeCell ref="V546:W546"/>
    <mergeCell ref="AA546:AB546"/>
    <mergeCell ref="D547:G548"/>
    <mergeCell ref="X548:X549"/>
    <mergeCell ref="AA548:AB548"/>
    <mergeCell ref="AA549:AB549"/>
    <mergeCell ref="I541:J541"/>
    <mergeCell ref="M541:P544"/>
    <mergeCell ref="X542:X543"/>
    <mergeCell ref="AA542:AB542"/>
    <mergeCell ref="AA543:AB543"/>
    <mergeCell ref="Q544:T546"/>
    <mergeCell ref="V545:W545"/>
    <mergeCell ref="X545:X546"/>
    <mergeCell ref="AA545:AB545"/>
    <mergeCell ref="O546:P546"/>
    <mergeCell ref="V539:W539"/>
    <mergeCell ref="X539:X540"/>
    <mergeCell ref="AA539:AB539"/>
    <mergeCell ref="AC539:AD539"/>
    <mergeCell ref="AE539:AG539"/>
    <mergeCell ref="V540:W540"/>
    <mergeCell ref="AA540:AB540"/>
    <mergeCell ref="X533:X534"/>
    <mergeCell ref="AA533:AB533"/>
    <mergeCell ref="O534:P534"/>
    <mergeCell ref="V534:W534"/>
    <mergeCell ref="AA534:AB534"/>
    <mergeCell ref="AC535:AG538"/>
    <mergeCell ref="X536:X537"/>
    <mergeCell ref="AA536:AB536"/>
    <mergeCell ref="AA537:AB537"/>
    <mergeCell ref="Q538:T540"/>
    <mergeCell ref="AE527:AG527"/>
    <mergeCell ref="V528:W528"/>
    <mergeCell ref="AA528:AB528"/>
    <mergeCell ref="I529:J529"/>
    <mergeCell ref="M529:P532"/>
    <mergeCell ref="X530:X531"/>
    <mergeCell ref="AA530:AB530"/>
    <mergeCell ref="AA531:AB531"/>
    <mergeCell ref="Q532:T534"/>
    <mergeCell ref="V533:W533"/>
    <mergeCell ref="AA522:AB522"/>
    <mergeCell ref="AC523:AG526"/>
    <mergeCell ref="X524:X525"/>
    <mergeCell ref="AA524:AB524"/>
    <mergeCell ref="AA525:AB525"/>
    <mergeCell ref="Q526:T528"/>
    <mergeCell ref="V527:W527"/>
    <mergeCell ref="X527:X528"/>
    <mergeCell ref="AA527:AB527"/>
    <mergeCell ref="AC527:AD527"/>
    <mergeCell ref="M517:P520"/>
    <mergeCell ref="X518:X519"/>
    <mergeCell ref="AA518:AB518"/>
    <mergeCell ref="AA519:AB519"/>
    <mergeCell ref="Q520:T522"/>
    <mergeCell ref="V521:W521"/>
    <mergeCell ref="X521:X522"/>
    <mergeCell ref="AA521:AB521"/>
    <mergeCell ref="O522:P522"/>
    <mergeCell ref="V522:W522"/>
    <mergeCell ref="I514:J514"/>
    <mergeCell ref="Q514:T516"/>
    <mergeCell ref="V515:W515"/>
    <mergeCell ref="X515:X516"/>
    <mergeCell ref="AA515:AB515"/>
    <mergeCell ref="V516:W516"/>
    <mergeCell ref="AA516:AB516"/>
    <mergeCell ref="AA509:AB509"/>
    <mergeCell ref="O510:P510"/>
    <mergeCell ref="V510:W510"/>
    <mergeCell ref="AA510:AB510"/>
    <mergeCell ref="H511:L513"/>
    <mergeCell ref="X512:X513"/>
    <mergeCell ref="AA512:AB512"/>
    <mergeCell ref="AA513:AB513"/>
    <mergeCell ref="V504:W504"/>
    <mergeCell ref="AA504:AB504"/>
    <mergeCell ref="I505:J505"/>
    <mergeCell ref="M505:P508"/>
    <mergeCell ref="X506:X507"/>
    <mergeCell ref="AA506:AB506"/>
    <mergeCell ref="AA507:AB507"/>
    <mergeCell ref="Q508:T510"/>
    <mergeCell ref="V509:W509"/>
    <mergeCell ref="X509:X510"/>
    <mergeCell ref="AC499:AG502"/>
    <mergeCell ref="X500:X501"/>
    <mergeCell ref="AA500:AB500"/>
    <mergeCell ref="AA501:AB501"/>
    <mergeCell ref="Q502:T504"/>
    <mergeCell ref="V503:W503"/>
    <mergeCell ref="X503:X504"/>
    <mergeCell ref="AA503:AB503"/>
    <mergeCell ref="AC503:AD503"/>
    <mergeCell ref="AE503:AG503"/>
    <mergeCell ref="Q496:T498"/>
    <mergeCell ref="V497:W497"/>
    <mergeCell ref="X497:X498"/>
    <mergeCell ref="AA497:AB497"/>
    <mergeCell ref="O498:P498"/>
    <mergeCell ref="V498:W498"/>
    <mergeCell ref="AA498:AB498"/>
    <mergeCell ref="AA491:AB491"/>
    <mergeCell ref="AC491:AD491"/>
    <mergeCell ref="AE491:AG491"/>
    <mergeCell ref="V492:W492"/>
    <mergeCell ref="AA492:AB492"/>
    <mergeCell ref="I493:J493"/>
    <mergeCell ref="M493:P496"/>
    <mergeCell ref="X494:X495"/>
    <mergeCell ref="AA494:AB494"/>
    <mergeCell ref="AA495:AB495"/>
    <mergeCell ref="O486:P486"/>
    <mergeCell ref="V486:W486"/>
    <mergeCell ref="AA486:AB486"/>
    <mergeCell ref="AC487:AG490"/>
    <mergeCell ref="X488:X489"/>
    <mergeCell ref="AA488:AB488"/>
    <mergeCell ref="AA489:AB489"/>
    <mergeCell ref="Q490:T492"/>
    <mergeCell ref="V491:W491"/>
    <mergeCell ref="X491:X492"/>
    <mergeCell ref="V480:W480"/>
    <mergeCell ref="AA480:AB480"/>
    <mergeCell ref="M481:P484"/>
    <mergeCell ref="X482:X483"/>
    <mergeCell ref="AA482:AB482"/>
    <mergeCell ref="AA483:AB483"/>
    <mergeCell ref="Q484:T486"/>
    <mergeCell ref="V485:W485"/>
    <mergeCell ref="X485:X486"/>
    <mergeCell ref="AA485:AB485"/>
    <mergeCell ref="V474:W474"/>
    <mergeCell ref="AA474:AB474"/>
    <mergeCell ref="X476:X477"/>
    <mergeCell ref="AA476:AB476"/>
    <mergeCell ref="AA477:AB477"/>
    <mergeCell ref="I478:J478"/>
    <mergeCell ref="Q478:T480"/>
    <mergeCell ref="V479:W479"/>
    <mergeCell ref="X479:X480"/>
    <mergeCell ref="AA479:AB479"/>
    <mergeCell ref="I469:J469"/>
    <mergeCell ref="M469:P472"/>
    <mergeCell ref="X470:X471"/>
    <mergeCell ref="AA470:AB470"/>
    <mergeCell ref="AA471:AB471"/>
    <mergeCell ref="Q472:T474"/>
    <mergeCell ref="V473:W473"/>
    <mergeCell ref="X473:X474"/>
    <mergeCell ref="AA473:AB473"/>
    <mergeCell ref="O474:P474"/>
    <mergeCell ref="V467:W467"/>
    <mergeCell ref="X467:X468"/>
    <mergeCell ref="AA467:AB467"/>
    <mergeCell ref="AC467:AD467"/>
    <mergeCell ref="AE467:AG467"/>
    <mergeCell ref="V468:W468"/>
    <mergeCell ref="AA468:AB468"/>
    <mergeCell ref="X461:X462"/>
    <mergeCell ref="AA461:AB461"/>
    <mergeCell ref="O462:P462"/>
    <mergeCell ref="V462:W462"/>
    <mergeCell ref="AA462:AB462"/>
    <mergeCell ref="AC463:AG466"/>
    <mergeCell ref="X464:X465"/>
    <mergeCell ref="AA464:AB464"/>
    <mergeCell ref="AA465:AB465"/>
    <mergeCell ref="Q466:T468"/>
    <mergeCell ref="AE455:AG455"/>
    <mergeCell ref="V456:W456"/>
    <mergeCell ref="AA456:AB456"/>
    <mergeCell ref="I457:J457"/>
    <mergeCell ref="M457:P460"/>
    <mergeCell ref="X458:X459"/>
    <mergeCell ref="AA458:AB458"/>
    <mergeCell ref="AA459:AB459"/>
    <mergeCell ref="Q460:T462"/>
    <mergeCell ref="V461:W461"/>
    <mergeCell ref="AA450:AB450"/>
    <mergeCell ref="AC451:AG454"/>
    <mergeCell ref="X452:X453"/>
    <mergeCell ref="AA452:AB452"/>
    <mergeCell ref="AA453:AB453"/>
    <mergeCell ref="Q454:T456"/>
    <mergeCell ref="V455:W455"/>
    <mergeCell ref="X455:X456"/>
    <mergeCell ref="AA455:AB455"/>
    <mergeCell ref="AC455:AD455"/>
    <mergeCell ref="M445:P448"/>
    <mergeCell ref="X446:X447"/>
    <mergeCell ref="AA446:AB446"/>
    <mergeCell ref="AA447:AB447"/>
    <mergeCell ref="Q448:T450"/>
    <mergeCell ref="V449:W449"/>
    <mergeCell ref="X449:X450"/>
    <mergeCell ref="AA449:AB449"/>
    <mergeCell ref="O450:P450"/>
    <mergeCell ref="V450:W450"/>
    <mergeCell ref="I442:J442"/>
    <mergeCell ref="Q442:T444"/>
    <mergeCell ref="V443:W443"/>
    <mergeCell ref="X443:X444"/>
    <mergeCell ref="AA443:AB443"/>
    <mergeCell ref="V444:W444"/>
    <mergeCell ref="AA444:AB444"/>
    <mergeCell ref="AA437:AB437"/>
    <mergeCell ref="O438:P438"/>
    <mergeCell ref="V438:W438"/>
    <mergeCell ref="AA438:AB438"/>
    <mergeCell ref="X440:X441"/>
    <mergeCell ref="AA440:AB440"/>
    <mergeCell ref="AA441:AB441"/>
    <mergeCell ref="V432:W432"/>
    <mergeCell ref="AA432:AB432"/>
    <mergeCell ref="I433:J433"/>
    <mergeCell ref="M433:P436"/>
    <mergeCell ref="X434:X435"/>
    <mergeCell ref="AA434:AB434"/>
    <mergeCell ref="AA435:AB435"/>
    <mergeCell ref="Q436:T438"/>
    <mergeCell ref="V437:W437"/>
    <mergeCell ref="X437:X438"/>
    <mergeCell ref="AC427:AG430"/>
    <mergeCell ref="X428:X429"/>
    <mergeCell ref="AA428:AB428"/>
    <mergeCell ref="AA429:AB429"/>
    <mergeCell ref="Q430:T432"/>
    <mergeCell ref="V431:W431"/>
    <mergeCell ref="X431:X432"/>
    <mergeCell ref="AA431:AB431"/>
    <mergeCell ref="AC431:AD431"/>
    <mergeCell ref="AE431:AG431"/>
    <mergeCell ref="Q424:T426"/>
    <mergeCell ref="V425:W425"/>
    <mergeCell ref="X425:X426"/>
    <mergeCell ref="AA425:AB425"/>
    <mergeCell ref="O426:P426"/>
    <mergeCell ref="V426:W426"/>
    <mergeCell ref="AA426:AB426"/>
    <mergeCell ref="AA419:AB419"/>
    <mergeCell ref="AC419:AD419"/>
    <mergeCell ref="AE419:AG419"/>
    <mergeCell ref="V420:W420"/>
    <mergeCell ref="AA420:AB420"/>
    <mergeCell ref="I421:J421"/>
    <mergeCell ref="M421:P424"/>
    <mergeCell ref="X422:X423"/>
    <mergeCell ref="AA422:AB422"/>
    <mergeCell ref="AA423:AB423"/>
    <mergeCell ref="O414:P414"/>
    <mergeCell ref="V414:W414"/>
    <mergeCell ref="AA414:AB414"/>
    <mergeCell ref="AC415:AG418"/>
    <mergeCell ref="X416:X417"/>
    <mergeCell ref="AA416:AB416"/>
    <mergeCell ref="AA417:AB417"/>
    <mergeCell ref="Q418:T420"/>
    <mergeCell ref="V419:W419"/>
    <mergeCell ref="X419:X420"/>
    <mergeCell ref="V408:W408"/>
    <mergeCell ref="AA408:AB408"/>
    <mergeCell ref="M409:P412"/>
    <mergeCell ref="X410:X411"/>
    <mergeCell ref="AA410:AB410"/>
    <mergeCell ref="AA411:AB411"/>
    <mergeCell ref="Q412:T414"/>
    <mergeCell ref="V413:W413"/>
    <mergeCell ref="X413:X414"/>
    <mergeCell ref="AA413:AB413"/>
    <mergeCell ref="V402:W402"/>
    <mergeCell ref="AA402:AB402"/>
    <mergeCell ref="X404:X405"/>
    <mergeCell ref="AA404:AB404"/>
    <mergeCell ref="AA405:AB405"/>
    <mergeCell ref="I406:J406"/>
    <mergeCell ref="Q406:T408"/>
    <mergeCell ref="V407:W407"/>
    <mergeCell ref="X407:X408"/>
    <mergeCell ref="AA407:AB407"/>
    <mergeCell ref="I397:J397"/>
    <mergeCell ref="M397:P400"/>
    <mergeCell ref="X398:X399"/>
    <mergeCell ref="AA398:AB398"/>
    <mergeCell ref="AA399:AB399"/>
    <mergeCell ref="Q400:T402"/>
    <mergeCell ref="V401:W401"/>
    <mergeCell ref="X401:X402"/>
    <mergeCell ref="AA401:AB401"/>
    <mergeCell ref="O402:P402"/>
    <mergeCell ref="V395:W395"/>
    <mergeCell ref="X395:X396"/>
    <mergeCell ref="AA395:AB395"/>
    <mergeCell ref="AC395:AD395"/>
    <mergeCell ref="AE395:AG395"/>
    <mergeCell ref="V396:W396"/>
    <mergeCell ref="AA396:AB396"/>
    <mergeCell ref="X389:X390"/>
    <mergeCell ref="AA389:AB389"/>
    <mergeCell ref="O390:P390"/>
    <mergeCell ref="V390:W390"/>
    <mergeCell ref="AA390:AB390"/>
    <mergeCell ref="AC391:AG394"/>
    <mergeCell ref="X392:X393"/>
    <mergeCell ref="AA392:AB392"/>
    <mergeCell ref="AA393:AB393"/>
    <mergeCell ref="Q394:T396"/>
    <mergeCell ref="AE383:AG383"/>
    <mergeCell ref="V384:W384"/>
    <mergeCell ref="AA384:AB384"/>
    <mergeCell ref="I385:J385"/>
    <mergeCell ref="M385:P388"/>
    <mergeCell ref="X386:X387"/>
    <mergeCell ref="AA386:AB386"/>
    <mergeCell ref="AA387:AB387"/>
    <mergeCell ref="Q388:T390"/>
    <mergeCell ref="V389:W389"/>
    <mergeCell ref="AA378:AB378"/>
    <mergeCell ref="AC379:AG382"/>
    <mergeCell ref="X380:X381"/>
    <mergeCell ref="AA380:AB380"/>
    <mergeCell ref="AA381:AB381"/>
    <mergeCell ref="Q382:T384"/>
    <mergeCell ref="V383:W383"/>
    <mergeCell ref="X383:X384"/>
    <mergeCell ref="AA383:AB383"/>
    <mergeCell ref="AC383:AD383"/>
    <mergeCell ref="M373:P376"/>
    <mergeCell ref="X374:X375"/>
    <mergeCell ref="AA374:AB374"/>
    <mergeCell ref="AA375:AB375"/>
    <mergeCell ref="Q376:T378"/>
    <mergeCell ref="V377:W377"/>
    <mergeCell ref="X377:X378"/>
    <mergeCell ref="AA377:AB377"/>
    <mergeCell ref="O378:P378"/>
    <mergeCell ref="V378:W378"/>
    <mergeCell ref="I370:J370"/>
    <mergeCell ref="Q370:T372"/>
    <mergeCell ref="V371:W371"/>
    <mergeCell ref="X371:X372"/>
    <mergeCell ref="AA371:AB371"/>
    <mergeCell ref="V372:W372"/>
    <mergeCell ref="AA372:AB372"/>
    <mergeCell ref="V366:W366"/>
    <mergeCell ref="AA366:AB366"/>
    <mergeCell ref="D367:G369"/>
    <mergeCell ref="X368:X369"/>
    <mergeCell ref="AA368:AB368"/>
    <mergeCell ref="AA369:AB369"/>
    <mergeCell ref="I361:J361"/>
    <mergeCell ref="M361:P364"/>
    <mergeCell ref="X362:X363"/>
    <mergeCell ref="AA362:AB362"/>
    <mergeCell ref="AA363:AB363"/>
    <mergeCell ref="Q364:T366"/>
    <mergeCell ref="V365:W365"/>
    <mergeCell ref="X365:X366"/>
    <mergeCell ref="AA365:AB365"/>
    <mergeCell ref="O366:P366"/>
    <mergeCell ref="V359:W359"/>
    <mergeCell ref="X359:X360"/>
    <mergeCell ref="AA359:AB359"/>
    <mergeCell ref="AC359:AD359"/>
    <mergeCell ref="AE359:AG359"/>
    <mergeCell ref="V360:W360"/>
    <mergeCell ref="AA360:AB360"/>
    <mergeCell ref="X353:X354"/>
    <mergeCell ref="AA353:AB353"/>
    <mergeCell ref="O354:P354"/>
    <mergeCell ref="V354:W354"/>
    <mergeCell ref="AA354:AB354"/>
    <mergeCell ref="AC355:AG358"/>
    <mergeCell ref="X356:X357"/>
    <mergeCell ref="AA356:AB356"/>
    <mergeCell ref="AA357:AB357"/>
    <mergeCell ref="Q358:T360"/>
    <mergeCell ref="AE347:AG347"/>
    <mergeCell ref="V348:W348"/>
    <mergeCell ref="AA348:AB348"/>
    <mergeCell ref="I349:J349"/>
    <mergeCell ref="M349:P352"/>
    <mergeCell ref="X350:X351"/>
    <mergeCell ref="AA350:AB350"/>
    <mergeCell ref="AA351:AB351"/>
    <mergeCell ref="Q352:T354"/>
    <mergeCell ref="V353:W353"/>
    <mergeCell ref="AA342:AB342"/>
    <mergeCell ref="AC343:AG346"/>
    <mergeCell ref="X344:X345"/>
    <mergeCell ref="AA344:AB344"/>
    <mergeCell ref="AA345:AB345"/>
    <mergeCell ref="Q346:T348"/>
    <mergeCell ref="V347:W347"/>
    <mergeCell ref="X347:X348"/>
    <mergeCell ref="AA347:AB347"/>
    <mergeCell ref="AC347:AD347"/>
    <mergeCell ref="M337:P340"/>
    <mergeCell ref="X338:X339"/>
    <mergeCell ref="AA338:AB338"/>
    <mergeCell ref="AA339:AB339"/>
    <mergeCell ref="Q340:T342"/>
    <mergeCell ref="V341:W341"/>
    <mergeCell ref="X341:X342"/>
    <mergeCell ref="AA341:AB341"/>
    <mergeCell ref="O342:P342"/>
    <mergeCell ref="V342:W342"/>
    <mergeCell ref="I334:J334"/>
    <mergeCell ref="Q334:T336"/>
    <mergeCell ref="V335:W335"/>
    <mergeCell ref="X335:X336"/>
    <mergeCell ref="AA335:AB335"/>
    <mergeCell ref="V336:W336"/>
    <mergeCell ref="AA336:AB336"/>
    <mergeCell ref="AA329:AB329"/>
    <mergeCell ref="O330:P330"/>
    <mergeCell ref="V330:W330"/>
    <mergeCell ref="AA330:AB330"/>
    <mergeCell ref="H331:L333"/>
    <mergeCell ref="X332:X333"/>
    <mergeCell ref="AA332:AB332"/>
    <mergeCell ref="AA333:AB333"/>
    <mergeCell ref="V324:W324"/>
    <mergeCell ref="AA324:AB324"/>
    <mergeCell ref="I325:J325"/>
    <mergeCell ref="M325:P328"/>
    <mergeCell ref="X326:X327"/>
    <mergeCell ref="AA326:AB326"/>
    <mergeCell ref="AA327:AB327"/>
    <mergeCell ref="Q328:T330"/>
    <mergeCell ref="V329:W329"/>
    <mergeCell ref="X329:X330"/>
    <mergeCell ref="AC319:AG322"/>
    <mergeCell ref="X320:X321"/>
    <mergeCell ref="AA320:AB320"/>
    <mergeCell ref="AA321:AB321"/>
    <mergeCell ref="Q322:T324"/>
    <mergeCell ref="V323:W323"/>
    <mergeCell ref="X323:X324"/>
    <mergeCell ref="AA323:AB323"/>
    <mergeCell ref="AC323:AD323"/>
    <mergeCell ref="AE323:AG323"/>
    <mergeCell ref="Q316:T318"/>
    <mergeCell ref="V317:W317"/>
    <mergeCell ref="X317:X318"/>
    <mergeCell ref="AA317:AB317"/>
    <mergeCell ref="O318:P318"/>
    <mergeCell ref="V318:W318"/>
    <mergeCell ref="AA318:AB318"/>
    <mergeCell ref="AA311:AB311"/>
    <mergeCell ref="AC311:AD311"/>
    <mergeCell ref="AE311:AG311"/>
    <mergeCell ref="V312:W312"/>
    <mergeCell ref="AA312:AB312"/>
    <mergeCell ref="I313:J313"/>
    <mergeCell ref="M313:P316"/>
    <mergeCell ref="X314:X315"/>
    <mergeCell ref="AA314:AB314"/>
    <mergeCell ref="AA315:AB315"/>
    <mergeCell ref="O306:P306"/>
    <mergeCell ref="V306:W306"/>
    <mergeCell ref="AA306:AB306"/>
    <mergeCell ref="AC307:AG310"/>
    <mergeCell ref="X308:X309"/>
    <mergeCell ref="AA308:AB308"/>
    <mergeCell ref="AA309:AB309"/>
    <mergeCell ref="Q310:T312"/>
    <mergeCell ref="V311:W311"/>
    <mergeCell ref="X311:X312"/>
    <mergeCell ref="V300:W300"/>
    <mergeCell ref="AA300:AB300"/>
    <mergeCell ref="M301:P304"/>
    <mergeCell ref="X302:X303"/>
    <mergeCell ref="AA302:AB302"/>
    <mergeCell ref="AA303:AB303"/>
    <mergeCell ref="Q304:T306"/>
    <mergeCell ref="V305:W305"/>
    <mergeCell ref="X305:X306"/>
    <mergeCell ref="AA305:AB305"/>
    <mergeCell ref="V294:W294"/>
    <mergeCell ref="AA294:AB294"/>
    <mergeCell ref="X296:X297"/>
    <mergeCell ref="AA296:AB296"/>
    <mergeCell ref="AA297:AB297"/>
    <mergeCell ref="I298:J298"/>
    <mergeCell ref="Q298:T300"/>
    <mergeCell ref="V299:W299"/>
    <mergeCell ref="X299:X300"/>
    <mergeCell ref="AA299:AB299"/>
    <mergeCell ref="I289:J289"/>
    <mergeCell ref="M289:P292"/>
    <mergeCell ref="X290:X291"/>
    <mergeCell ref="AA290:AB290"/>
    <mergeCell ref="AA291:AB291"/>
    <mergeCell ref="Q292:T294"/>
    <mergeCell ref="V293:W293"/>
    <mergeCell ref="X293:X294"/>
    <mergeCell ref="AA293:AB293"/>
    <mergeCell ref="O294:P294"/>
    <mergeCell ref="V287:W287"/>
    <mergeCell ref="X287:X288"/>
    <mergeCell ref="AA287:AB287"/>
    <mergeCell ref="AC287:AD287"/>
    <mergeCell ref="AE287:AG287"/>
    <mergeCell ref="V288:W288"/>
    <mergeCell ref="AA288:AB288"/>
    <mergeCell ref="X281:X282"/>
    <mergeCell ref="AA281:AB281"/>
    <mergeCell ref="O282:P282"/>
    <mergeCell ref="V282:W282"/>
    <mergeCell ref="AA282:AB282"/>
    <mergeCell ref="AC283:AG286"/>
    <mergeCell ref="X284:X285"/>
    <mergeCell ref="AA284:AB284"/>
    <mergeCell ref="AA285:AB285"/>
    <mergeCell ref="Q286:T288"/>
    <mergeCell ref="AE275:AG275"/>
    <mergeCell ref="V276:W276"/>
    <mergeCell ref="AA276:AB276"/>
    <mergeCell ref="I277:J277"/>
    <mergeCell ref="M277:P280"/>
    <mergeCell ref="X278:X279"/>
    <mergeCell ref="AA278:AB278"/>
    <mergeCell ref="AA279:AB279"/>
    <mergeCell ref="Q280:T282"/>
    <mergeCell ref="V281:W281"/>
    <mergeCell ref="AA270:AB270"/>
    <mergeCell ref="AC271:AG274"/>
    <mergeCell ref="X272:X273"/>
    <mergeCell ref="AA272:AB272"/>
    <mergeCell ref="AA273:AB273"/>
    <mergeCell ref="Q274:T276"/>
    <mergeCell ref="V275:W275"/>
    <mergeCell ref="X275:X276"/>
    <mergeCell ref="AA275:AB275"/>
    <mergeCell ref="AC275:AD275"/>
    <mergeCell ref="M265:P268"/>
    <mergeCell ref="X266:X267"/>
    <mergeCell ref="AA266:AB266"/>
    <mergeCell ref="AA267:AB267"/>
    <mergeCell ref="Q268:T270"/>
    <mergeCell ref="V269:W269"/>
    <mergeCell ref="X269:X270"/>
    <mergeCell ref="AA269:AB269"/>
    <mergeCell ref="O270:P270"/>
    <mergeCell ref="V270:W270"/>
    <mergeCell ref="I262:J262"/>
    <mergeCell ref="Q262:T264"/>
    <mergeCell ref="V263:W263"/>
    <mergeCell ref="X263:X264"/>
    <mergeCell ref="AA263:AB263"/>
    <mergeCell ref="V264:W264"/>
    <mergeCell ref="AA264:AB264"/>
    <mergeCell ref="AA257:AB257"/>
    <mergeCell ref="O258:P258"/>
    <mergeCell ref="V258:W258"/>
    <mergeCell ref="AA258:AB258"/>
    <mergeCell ref="X260:X261"/>
    <mergeCell ref="AA260:AB260"/>
    <mergeCell ref="AA261:AB261"/>
    <mergeCell ref="V252:W252"/>
    <mergeCell ref="AA252:AB252"/>
    <mergeCell ref="I253:J253"/>
    <mergeCell ref="M253:P256"/>
    <mergeCell ref="X254:X255"/>
    <mergeCell ref="AA254:AB254"/>
    <mergeCell ref="AA255:AB255"/>
    <mergeCell ref="Q256:T258"/>
    <mergeCell ref="V257:W257"/>
    <mergeCell ref="X257:X258"/>
    <mergeCell ref="AC247:AG250"/>
    <mergeCell ref="X248:X249"/>
    <mergeCell ref="AA248:AB248"/>
    <mergeCell ref="AA249:AB249"/>
    <mergeCell ref="Q250:T252"/>
    <mergeCell ref="V251:W251"/>
    <mergeCell ref="X251:X252"/>
    <mergeCell ref="AA251:AB251"/>
    <mergeCell ref="AC251:AD251"/>
    <mergeCell ref="AE251:AG251"/>
    <mergeCell ref="Q244:T246"/>
    <mergeCell ref="V245:W245"/>
    <mergeCell ref="X245:X246"/>
    <mergeCell ref="AA245:AB245"/>
    <mergeCell ref="O246:P246"/>
    <mergeCell ref="V246:W246"/>
    <mergeCell ref="AA246:AB246"/>
    <mergeCell ref="AA239:AB239"/>
    <mergeCell ref="AC239:AD239"/>
    <mergeCell ref="AE239:AG239"/>
    <mergeCell ref="V240:W240"/>
    <mergeCell ref="AA240:AB240"/>
    <mergeCell ref="I241:J241"/>
    <mergeCell ref="M241:P244"/>
    <mergeCell ref="X242:X243"/>
    <mergeCell ref="AA242:AB242"/>
    <mergeCell ref="AA243:AB243"/>
    <mergeCell ref="O234:P234"/>
    <mergeCell ref="V234:W234"/>
    <mergeCell ref="AA234:AB234"/>
    <mergeCell ref="AC235:AG238"/>
    <mergeCell ref="X236:X237"/>
    <mergeCell ref="AA236:AB236"/>
    <mergeCell ref="AA237:AB237"/>
    <mergeCell ref="Q238:T240"/>
    <mergeCell ref="V239:W239"/>
    <mergeCell ref="X239:X240"/>
    <mergeCell ref="V228:W228"/>
    <mergeCell ref="AA228:AB228"/>
    <mergeCell ref="M229:P232"/>
    <mergeCell ref="X230:X231"/>
    <mergeCell ref="AA230:AB230"/>
    <mergeCell ref="AA231:AB231"/>
    <mergeCell ref="Q232:T234"/>
    <mergeCell ref="V233:W233"/>
    <mergeCell ref="X233:X234"/>
    <mergeCell ref="AA233:AB233"/>
    <mergeCell ref="V222:W222"/>
    <mergeCell ref="AA222:AB222"/>
    <mergeCell ref="X224:X225"/>
    <mergeCell ref="AA224:AB224"/>
    <mergeCell ref="AA225:AB225"/>
    <mergeCell ref="I226:J226"/>
    <mergeCell ref="Q226:T228"/>
    <mergeCell ref="V227:W227"/>
    <mergeCell ref="X227:X228"/>
    <mergeCell ref="AA227:AB227"/>
    <mergeCell ref="I217:J217"/>
    <mergeCell ref="M217:P220"/>
    <mergeCell ref="X218:X219"/>
    <mergeCell ref="AA218:AB218"/>
    <mergeCell ref="AA219:AB219"/>
    <mergeCell ref="Q220:T222"/>
    <mergeCell ref="V221:W221"/>
    <mergeCell ref="X221:X222"/>
    <mergeCell ref="AA221:AB221"/>
    <mergeCell ref="O222:P222"/>
    <mergeCell ref="V215:W215"/>
    <mergeCell ref="X215:X216"/>
    <mergeCell ref="AA215:AB215"/>
    <mergeCell ref="AC215:AD215"/>
    <mergeCell ref="AE215:AG215"/>
    <mergeCell ref="V216:W216"/>
    <mergeCell ref="AA216:AB216"/>
    <mergeCell ref="X209:X210"/>
    <mergeCell ref="AA209:AB209"/>
    <mergeCell ref="O210:P210"/>
    <mergeCell ref="V210:W210"/>
    <mergeCell ref="AA210:AB210"/>
    <mergeCell ref="AC211:AG214"/>
    <mergeCell ref="X212:X213"/>
    <mergeCell ref="AA212:AB212"/>
    <mergeCell ref="AA213:AB213"/>
    <mergeCell ref="Q214:T216"/>
    <mergeCell ref="AE203:AG203"/>
    <mergeCell ref="V204:W204"/>
    <mergeCell ref="AA204:AB204"/>
    <mergeCell ref="I205:J205"/>
    <mergeCell ref="M205:P208"/>
    <mergeCell ref="X206:X207"/>
    <mergeCell ref="AA206:AB206"/>
    <mergeCell ref="AA207:AB207"/>
    <mergeCell ref="Q208:T210"/>
    <mergeCell ref="V209:W209"/>
    <mergeCell ref="AA198:AB198"/>
    <mergeCell ref="AC199:AG202"/>
    <mergeCell ref="X200:X201"/>
    <mergeCell ref="AA200:AB200"/>
    <mergeCell ref="AA201:AB201"/>
    <mergeCell ref="Q202:T204"/>
    <mergeCell ref="V203:W203"/>
    <mergeCell ref="X203:X204"/>
    <mergeCell ref="AA203:AB203"/>
    <mergeCell ref="AC203:AD203"/>
    <mergeCell ref="M193:P196"/>
    <mergeCell ref="X194:X195"/>
    <mergeCell ref="AA194:AB194"/>
    <mergeCell ref="AA195:AB195"/>
    <mergeCell ref="Q196:T198"/>
    <mergeCell ref="V197:W197"/>
    <mergeCell ref="X197:X198"/>
    <mergeCell ref="AA197:AB197"/>
    <mergeCell ref="O198:P198"/>
    <mergeCell ref="V198:W198"/>
    <mergeCell ref="I190:J190"/>
    <mergeCell ref="Q190:T192"/>
    <mergeCell ref="V191:W191"/>
    <mergeCell ref="X191:X192"/>
    <mergeCell ref="AA191:AB191"/>
    <mergeCell ref="V192:W192"/>
    <mergeCell ref="AA192:AB192"/>
    <mergeCell ref="V186:W186"/>
    <mergeCell ref="AA186:AB186"/>
    <mergeCell ref="D187:G189"/>
    <mergeCell ref="X188:X189"/>
    <mergeCell ref="AA188:AB188"/>
    <mergeCell ref="AA189:AB189"/>
    <mergeCell ref="I181:J181"/>
    <mergeCell ref="M181:P184"/>
    <mergeCell ref="X182:X183"/>
    <mergeCell ref="AA182:AB182"/>
    <mergeCell ref="AA183:AB183"/>
    <mergeCell ref="Q184:T186"/>
    <mergeCell ref="V185:W185"/>
    <mergeCell ref="X185:X186"/>
    <mergeCell ref="AA185:AB185"/>
    <mergeCell ref="O186:P186"/>
    <mergeCell ref="V179:W179"/>
    <mergeCell ref="X179:X180"/>
    <mergeCell ref="AA179:AB179"/>
    <mergeCell ref="AC179:AD179"/>
    <mergeCell ref="AE179:AG179"/>
    <mergeCell ref="V180:W180"/>
    <mergeCell ref="AA180:AB180"/>
    <mergeCell ref="X173:X174"/>
    <mergeCell ref="AA173:AB173"/>
    <mergeCell ref="O174:P174"/>
    <mergeCell ref="V174:W174"/>
    <mergeCell ref="AA174:AB174"/>
    <mergeCell ref="AC175:AG178"/>
    <mergeCell ref="X176:X177"/>
    <mergeCell ref="AA176:AB176"/>
    <mergeCell ref="AA177:AB177"/>
    <mergeCell ref="Q178:T180"/>
    <mergeCell ref="AE167:AG167"/>
    <mergeCell ref="V168:W168"/>
    <mergeCell ref="AA168:AB168"/>
    <mergeCell ref="I169:J169"/>
    <mergeCell ref="M169:P172"/>
    <mergeCell ref="X170:X171"/>
    <mergeCell ref="AA170:AB170"/>
    <mergeCell ref="AA171:AB171"/>
    <mergeCell ref="Q172:T174"/>
    <mergeCell ref="V173:W173"/>
    <mergeCell ref="AA162:AB162"/>
    <mergeCell ref="AC163:AG166"/>
    <mergeCell ref="X164:X165"/>
    <mergeCell ref="AA164:AB164"/>
    <mergeCell ref="AA165:AB165"/>
    <mergeCell ref="Q166:T168"/>
    <mergeCell ref="V167:W167"/>
    <mergeCell ref="X167:X168"/>
    <mergeCell ref="AA167:AB167"/>
    <mergeCell ref="AC167:AD167"/>
    <mergeCell ref="M157:P160"/>
    <mergeCell ref="X158:X159"/>
    <mergeCell ref="AA158:AB158"/>
    <mergeCell ref="AA159:AB159"/>
    <mergeCell ref="Q160:T162"/>
    <mergeCell ref="V161:W161"/>
    <mergeCell ref="X161:X162"/>
    <mergeCell ref="AA161:AB161"/>
    <mergeCell ref="O162:P162"/>
    <mergeCell ref="V162:W162"/>
    <mergeCell ref="I154:J154"/>
    <mergeCell ref="Q154:T156"/>
    <mergeCell ref="V155:W155"/>
    <mergeCell ref="X155:X156"/>
    <mergeCell ref="AA155:AB155"/>
    <mergeCell ref="V156:W156"/>
    <mergeCell ref="AA156:AB156"/>
    <mergeCell ref="V150:W150"/>
    <mergeCell ref="AA150:AB150"/>
    <mergeCell ref="H151:L153"/>
    <mergeCell ref="X152:X153"/>
    <mergeCell ref="AA152:AB152"/>
    <mergeCell ref="AA153:AB153"/>
    <mergeCell ref="I145:J145"/>
    <mergeCell ref="M145:P148"/>
    <mergeCell ref="X146:X147"/>
    <mergeCell ref="AA146:AB146"/>
    <mergeCell ref="AA147:AB147"/>
    <mergeCell ref="Q148:T150"/>
    <mergeCell ref="V149:W149"/>
    <mergeCell ref="X149:X150"/>
    <mergeCell ref="AA149:AB149"/>
    <mergeCell ref="O150:P150"/>
    <mergeCell ref="V143:W143"/>
    <mergeCell ref="X143:X144"/>
    <mergeCell ref="AA143:AB143"/>
    <mergeCell ref="AC143:AD143"/>
    <mergeCell ref="AE143:AG143"/>
    <mergeCell ref="V144:W144"/>
    <mergeCell ref="AA144:AB144"/>
    <mergeCell ref="X137:X138"/>
    <mergeCell ref="AA137:AB137"/>
    <mergeCell ref="O138:P138"/>
    <mergeCell ref="V138:W138"/>
    <mergeCell ref="AA138:AB138"/>
    <mergeCell ref="AC139:AG142"/>
    <mergeCell ref="X140:X141"/>
    <mergeCell ref="AA140:AB140"/>
    <mergeCell ref="AA141:AB141"/>
    <mergeCell ref="Q142:T144"/>
    <mergeCell ref="AE131:AG131"/>
    <mergeCell ref="V132:W132"/>
    <mergeCell ref="AA132:AB132"/>
    <mergeCell ref="I133:J133"/>
    <mergeCell ref="M133:P136"/>
    <mergeCell ref="X134:X135"/>
    <mergeCell ref="AA134:AB134"/>
    <mergeCell ref="AA135:AB135"/>
    <mergeCell ref="Q136:T138"/>
    <mergeCell ref="V137:W137"/>
    <mergeCell ref="AA126:AB126"/>
    <mergeCell ref="AC127:AG130"/>
    <mergeCell ref="X128:X129"/>
    <mergeCell ref="AA128:AB128"/>
    <mergeCell ref="AA129:AB129"/>
    <mergeCell ref="Q130:T132"/>
    <mergeCell ref="V131:W131"/>
    <mergeCell ref="X131:X132"/>
    <mergeCell ref="AA131:AB131"/>
    <mergeCell ref="AC131:AD131"/>
    <mergeCell ref="M121:P124"/>
    <mergeCell ref="X122:X123"/>
    <mergeCell ref="AA122:AB122"/>
    <mergeCell ref="AA123:AB123"/>
    <mergeCell ref="Q124:T126"/>
    <mergeCell ref="V125:W125"/>
    <mergeCell ref="X125:X126"/>
    <mergeCell ref="AA125:AB125"/>
    <mergeCell ref="O126:P126"/>
    <mergeCell ref="V126:W126"/>
    <mergeCell ref="I118:J118"/>
    <mergeCell ref="Q118:T120"/>
    <mergeCell ref="V119:W119"/>
    <mergeCell ref="X119:X120"/>
    <mergeCell ref="AA119:AB119"/>
    <mergeCell ref="V120:W120"/>
    <mergeCell ref="AA120:AB120"/>
    <mergeCell ref="AA113:AB113"/>
    <mergeCell ref="O114:P114"/>
    <mergeCell ref="V114:W114"/>
    <mergeCell ref="AA114:AB114"/>
    <mergeCell ref="X116:X117"/>
    <mergeCell ref="AA116:AB116"/>
    <mergeCell ref="AA117:AB117"/>
    <mergeCell ref="V108:W108"/>
    <mergeCell ref="AA108:AB108"/>
    <mergeCell ref="I109:J109"/>
    <mergeCell ref="M109:P112"/>
    <mergeCell ref="X110:X111"/>
    <mergeCell ref="AA110:AB110"/>
    <mergeCell ref="AA111:AB111"/>
    <mergeCell ref="Q112:T114"/>
    <mergeCell ref="V113:W113"/>
    <mergeCell ref="X113:X114"/>
    <mergeCell ref="AC103:AG106"/>
    <mergeCell ref="X104:X105"/>
    <mergeCell ref="AA104:AB104"/>
    <mergeCell ref="AA105:AB105"/>
    <mergeCell ref="Q106:T108"/>
    <mergeCell ref="V107:W107"/>
    <mergeCell ref="X107:X108"/>
    <mergeCell ref="AA107:AB107"/>
    <mergeCell ref="AC107:AD107"/>
    <mergeCell ref="AE107:AG107"/>
    <mergeCell ref="V101:W101"/>
    <mergeCell ref="X101:X102"/>
    <mergeCell ref="AA101:AB101"/>
    <mergeCell ref="O102:P102"/>
    <mergeCell ref="V102:W102"/>
    <mergeCell ref="AA102:AB102"/>
    <mergeCell ref="AA95:AB95"/>
    <mergeCell ref="AC95:AD95"/>
    <mergeCell ref="AE95:AG95"/>
    <mergeCell ref="V96:W96"/>
    <mergeCell ref="AA96:AB96"/>
    <mergeCell ref="M97:P100"/>
    <mergeCell ref="X98:X99"/>
    <mergeCell ref="AA98:AB98"/>
    <mergeCell ref="AA99:AB99"/>
    <mergeCell ref="Q100:T102"/>
    <mergeCell ref="O90:P90"/>
    <mergeCell ref="V90:W90"/>
    <mergeCell ref="AA90:AB90"/>
    <mergeCell ref="AC91:AG94"/>
    <mergeCell ref="X92:X93"/>
    <mergeCell ref="AA92:AB92"/>
    <mergeCell ref="AA93:AB93"/>
    <mergeCell ref="Q94:T96"/>
    <mergeCell ref="V95:W95"/>
    <mergeCell ref="X95:X96"/>
    <mergeCell ref="V84:W84"/>
    <mergeCell ref="AA84:AB84"/>
    <mergeCell ref="M85:P88"/>
    <mergeCell ref="X86:X87"/>
    <mergeCell ref="AA86:AB86"/>
    <mergeCell ref="AA87:AB87"/>
    <mergeCell ref="Q88:T90"/>
    <mergeCell ref="V89:W89"/>
    <mergeCell ref="X89:X90"/>
    <mergeCell ref="AA89:AB89"/>
    <mergeCell ref="V78:W78"/>
    <mergeCell ref="AA78:AB78"/>
    <mergeCell ref="X80:X81"/>
    <mergeCell ref="AA80:AB80"/>
    <mergeCell ref="AA81:AB81"/>
    <mergeCell ref="I82:J82"/>
    <mergeCell ref="Q82:T84"/>
    <mergeCell ref="V83:W83"/>
    <mergeCell ref="X83:X84"/>
    <mergeCell ref="AA83:AB83"/>
    <mergeCell ref="I73:J73"/>
    <mergeCell ref="M73:P76"/>
    <mergeCell ref="X74:X75"/>
    <mergeCell ref="AA74:AB74"/>
    <mergeCell ref="AA75:AB75"/>
    <mergeCell ref="Q76:T78"/>
    <mergeCell ref="V77:W77"/>
    <mergeCell ref="X77:X78"/>
    <mergeCell ref="AA77:AB77"/>
    <mergeCell ref="O78:P78"/>
    <mergeCell ref="X71:X72"/>
    <mergeCell ref="AA71:AB71"/>
    <mergeCell ref="AC71:AD71"/>
    <mergeCell ref="AE71:AG71"/>
    <mergeCell ref="V72:W72"/>
    <mergeCell ref="AA72:AB72"/>
    <mergeCell ref="AA65:AB65"/>
    <mergeCell ref="O66:P66"/>
    <mergeCell ref="V66:W66"/>
    <mergeCell ref="AA66:AB66"/>
    <mergeCell ref="AC67:AG70"/>
    <mergeCell ref="X68:X69"/>
    <mergeCell ref="AA68:AB68"/>
    <mergeCell ref="AA69:AB69"/>
    <mergeCell ref="Q70:T72"/>
    <mergeCell ref="V71:W71"/>
    <mergeCell ref="AE59:AG59"/>
    <mergeCell ref="V60:W60"/>
    <mergeCell ref="AA60:AB60"/>
    <mergeCell ref="M61:P64"/>
    <mergeCell ref="X62:X63"/>
    <mergeCell ref="AA62:AB62"/>
    <mergeCell ref="AA63:AB63"/>
    <mergeCell ref="Q64:T66"/>
    <mergeCell ref="V65:W65"/>
    <mergeCell ref="X65:X66"/>
    <mergeCell ref="AA54:AB54"/>
    <mergeCell ref="AC55:AG58"/>
    <mergeCell ref="X56:X57"/>
    <mergeCell ref="AA56:AB56"/>
    <mergeCell ref="AA57:AB57"/>
    <mergeCell ref="Q58:T60"/>
    <mergeCell ref="V59:W59"/>
    <mergeCell ref="X59:X60"/>
    <mergeCell ref="AA59:AB59"/>
    <mergeCell ref="AC59:AD59"/>
    <mergeCell ref="M49:P52"/>
    <mergeCell ref="X50:X51"/>
    <mergeCell ref="AA50:AB50"/>
    <mergeCell ref="AA51:AB51"/>
    <mergeCell ref="Q52:T54"/>
    <mergeCell ref="V53:W53"/>
    <mergeCell ref="X53:X54"/>
    <mergeCell ref="AA53:AB53"/>
    <mergeCell ref="O54:P54"/>
    <mergeCell ref="V54:W54"/>
    <mergeCell ref="I46:J46"/>
    <mergeCell ref="Q46:T48"/>
    <mergeCell ref="V47:W47"/>
    <mergeCell ref="X47:X48"/>
    <mergeCell ref="AA47:AB47"/>
    <mergeCell ref="V48:W48"/>
    <mergeCell ref="AA48:AB48"/>
    <mergeCell ref="O42:P42"/>
    <mergeCell ref="V42:W42"/>
    <mergeCell ref="AA42:AB42"/>
    <mergeCell ref="X44:X45"/>
    <mergeCell ref="AA44:AB44"/>
    <mergeCell ref="AA45:AB45"/>
    <mergeCell ref="V36:W36"/>
    <mergeCell ref="AA36:AB36"/>
    <mergeCell ref="M37:P40"/>
    <mergeCell ref="X38:X39"/>
    <mergeCell ref="AA38:AB38"/>
    <mergeCell ref="AA39:AB39"/>
    <mergeCell ref="Q40:T42"/>
    <mergeCell ref="V41:W41"/>
    <mergeCell ref="X41:X42"/>
    <mergeCell ref="AA41:AB41"/>
    <mergeCell ref="AC31:AG34"/>
    <mergeCell ref="X32:X33"/>
    <mergeCell ref="AA32:AB32"/>
    <mergeCell ref="AA33:AB33"/>
    <mergeCell ref="Q34:T36"/>
    <mergeCell ref="V35:W35"/>
    <mergeCell ref="X35:X36"/>
    <mergeCell ref="AA35:AB35"/>
    <mergeCell ref="AC35:AD35"/>
    <mergeCell ref="AE35:AG35"/>
    <mergeCell ref="Q28:T30"/>
    <mergeCell ref="V29:W29"/>
    <mergeCell ref="X29:X30"/>
    <mergeCell ref="AA29:AB29"/>
    <mergeCell ref="O30:P30"/>
    <mergeCell ref="V30:W30"/>
    <mergeCell ref="AA30:AB30"/>
    <mergeCell ref="AA23:AB23"/>
    <mergeCell ref="AC23:AD23"/>
    <mergeCell ref="AE23:AG23"/>
    <mergeCell ref="V24:W24"/>
    <mergeCell ref="AA24:AB24"/>
    <mergeCell ref="I25:J25"/>
    <mergeCell ref="M25:P28"/>
    <mergeCell ref="X26:X27"/>
    <mergeCell ref="AA26:AB26"/>
    <mergeCell ref="AA27:AB27"/>
    <mergeCell ref="O18:P18"/>
    <mergeCell ref="V18:W18"/>
    <mergeCell ref="AA18:AB18"/>
    <mergeCell ref="AC19:AG22"/>
    <mergeCell ref="X20:X21"/>
    <mergeCell ref="AA20:AB20"/>
    <mergeCell ref="AA21:AB21"/>
    <mergeCell ref="Q22:T24"/>
    <mergeCell ref="V23:W23"/>
    <mergeCell ref="X23:X24"/>
    <mergeCell ref="V12:W12"/>
    <mergeCell ref="AA12:AB12"/>
    <mergeCell ref="M13:P16"/>
    <mergeCell ref="X14:X15"/>
    <mergeCell ref="AA14:AB14"/>
    <mergeCell ref="AA15:AB15"/>
    <mergeCell ref="Q16:T18"/>
    <mergeCell ref="V17:W17"/>
    <mergeCell ref="X17:X18"/>
    <mergeCell ref="AA17:AB17"/>
    <mergeCell ref="D5:AG5"/>
    <mergeCell ref="D7:G8"/>
    <mergeCell ref="X8:X9"/>
    <mergeCell ref="AA8:AB8"/>
    <mergeCell ref="AA9:AB9"/>
    <mergeCell ref="I10:J10"/>
    <mergeCell ref="Q10:T12"/>
    <mergeCell ref="V11:W11"/>
    <mergeCell ref="X11:X12"/>
    <mergeCell ref="AA11:AB11"/>
  </mergeCells>
  <phoneticPr fontId="1"/>
  <printOptions horizontalCentered="1"/>
  <pageMargins left="0.39370078740157483" right="0.39370078740157483" top="0.78740157480314965" bottom="0.59055118110236227" header="0.51181102362204722" footer="0.31496062992125984"/>
  <pageSetup paperSize="9" scale="52" fitToHeight="0" orientation="portrait" r:id="rId1"/>
  <headerFooter>
    <oddHeader>&amp;R&amp;9施設入所支援</oddHeader>
    <oddFooter>&amp;C&amp;14&amp;P</oddFooter>
  </headerFooter>
  <rowBreaks count="11" manualBreakCount="11">
    <brk id="78" max="34" man="1"/>
    <brk id="150" max="34" man="1"/>
    <brk id="186" max="16383" man="1"/>
    <brk id="258" max="34" man="1"/>
    <brk id="330" max="16383" man="1"/>
    <brk id="366" max="16383" man="1"/>
    <brk id="438" max="34" man="1"/>
    <brk id="510" max="16383" man="1"/>
    <brk id="546" max="16383" man="1"/>
    <brk id="618" max="16383" man="1"/>
    <brk id="69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autoPageBreaks="0"/>
  </sheetPr>
  <dimension ref="A1:BB62"/>
  <sheetViews>
    <sheetView view="pageBreakPreview" zoomScaleNormal="100" zoomScaleSheetLayoutView="100" workbookViewId="0"/>
  </sheetViews>
  <sheetFormatPr defaultColWidth="9" defaultRowHeight="17.100000000000001" customHeight="1" x14ac:dyDescent="0.15"/>
  <cols>
    <col min="1" max="1" width="4.625" style="2" customWidth="1"/>
    <col min="2" max="2" width="7.625" style="2" customWidth="1"/>
    <col min="3" max="3" width="31.125" style="4" bestFit="1" customWidth="1"/>
    <col min="4" max="11" width="2.375" style="2" customWidth="1"/>
    <col min="12" max="17" width="2.375" style="4" customWidth="1"/>
    <col min="18" max="21" width="2.375" style="2" customWidth="1"/>
    <col min="22" max="23" width="2.375" style="5" customWidth="1"/>
    <col min="24" max="28" width="2.375" style="2" customWidth="1"/>
    <col min="29" max="30" width="2.375" style="5" customWidth="1"/>
    <col min="31" max="45" width="2.375" style="2" customWidth="1"/>
    <col min="46" max="46" width="2.875" style="2" customWidth="1"/>
    <col min="47" max="49" width="2.375" style="2" customWidth="1"/>
    <col min="50" max="50" width="3" style="2" customWidth="1"/>
    <col min="51" max="51" width="7.125" style="2" customWidth="1"/>
    <col min="52" max="52" width="8.625" style="2" customWidth="1"/>
    <col min="53" max="53" width="2.875" style="2" customWidth="1"/>
    <col min="54" max="16384" width="9" style="2"/>
  </cols>
  <sheetData>
    <row r="1" spans="1:53" ht="17.100000000000001" customHeight="1" x14ac:dyDescent="0.15">
      <c r="A1" s="1"/>
    </row>
    <row r="2" spans="1:53" ht="17.100000000000001" customHeight="1" x14ac:dyDescent="0.15">
      <c r="A2" s="1"/>
    </row>
    <row r="3" spans="1:53" ht="17.100000000000001" customHeight="1" x14ac:dyDescent="0.15">
      <c r="A3" s="1"/>
    </row>
    <row r="4" spans="1:53" ht="17.100000000000001" customHeight="1" x14ac:dyDescent="0.15">
      <c r="A4" s="1"/>
    </row>
    <row r="5" spans="1:53" ht="17.100000000000001" customHeight="1" x14ac:dyDescent="0.15">
      <c r="A5" s="6" t="s">
        <v>1</v>
      </c>
      <c r="B5" s="7"/>
      <c r="C5" s="79" t="s">
        <v>2</v>
      </c>
      <c r="D5" s="1099" t="s">
        <v>3</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1100"/>
      <c r="AV5" s="1100"/>
      <c r="AW5" s="1100"/>
      <c r="AX5" s="1104"/>
      <c r="AY5" s="9" t="s">
        <v>4</v>
      </c>
      <c r="AZ5" s="9" t="s">
        <v>5</v>
      </c>
    </row>
    <row r="6" spans="1:53" ht="17.100000000000001" customHeight="1" x14ac:dyDescent="0.15">
      <c r="A6" s="10" t="s">
        <v>6</v>
      </c>
      <c r="B6" s="11" t="s">
        <v>7</v>
      </c>
      <c r="C6" s="80"/>
      <c r="D6" s="13"/>
      <c r="E6" s="14"/>
      <c r="F6" s="14"/>
      <c r="G6" s="14"/>
      <c r="H6" s="14"/>
      <c r="I6" s="14"/>
      <c r="J6" s="14"/>
      <c r="K6" s="14"/>
      <c r="L6" s="14"/>
      <c r="M6" s="14"/>
      <c r="N6" s="14"/>
      <c r="O6" s="14"/>
      <c r="P6" s="14"/>
      <c r="Q6" s="14"/>
      <c r="R6" s="14"/>
      <c r="S6" s="14"/>
      <c r="T6" s="14"/>
      <c r="U6" s="14"/>
      <c r="V6" s="15"/>
      <c r="W6" s="15"/>
      <c r="X6" s="14"/>
      <c r="Y6" s="14"/>
      <c r="Z6" s="14"/>
      <c r="AA6" s="14"/>
      <c r="AB6" s="14"/>
      <c r="AC6" s="15"/>
      <c r="AD6" s="15"/>
      <c r="AE6" s="14"/>
      <c r="AF6" s="14"/>
      <c r="AG6" s="14"/>
      <c r="AH6" s="14"/>
      <c r="AI6" s="14"/>
      <c r="AJ6" s="14"/>
      <c r="AK6" s="14"/>
      <c r="AL6" s="14"/>
      <c r="AM6" s="14"/>
      <c r="AN6" s="14"/>
      <c r="AO6" s="14"/>
      <c r="AP6" s="14"/>
      <c r="AQ6" s="14"/>
      <c r="AR6" s="14"/>
      <c r="AS6" s="14"/>
      <c r="AT6" s="14"/>
      <c r="AU6" s="14"/>
      <c r="AV6" s="14"/>
      <c r="AW6" s="14"/>
      <c r="AX6" s="14"/>
      <c r="AY6" s="16" t="s">
        <v>8</v>
      </c>
      <c r="AZ6" s="16" t="s">
        <v>9</v>
      </c>
    </row>
    <row r="7" spans="1:53" ht="17.100000000000001" customHeight="1" x14ac:dyDescent="0.15">
      <c r="A7" s="81">
        <v>32</v>
      </c>
      <c r="B7" s="81" t="s">
        <v>751</v>
      </c>
      <c r="C7" s="82" t="s">
        <v>752</v>
      </c>
      <c r="D7" s="83" t="s">
        <v>753</v>
      </c>
      <c r="E7" s="84"/>
      <c r="F7" s="84"/>
      <c r="G7" s="84"/>
      <c r="H7" s="84"/>
      <c r="I7" s="84"/>
      <c r="J7" s="84"/>
      <c r="K7" s="85"/>
      <c r="L7" s="85"/>
      <c r="M7" s="85"/>
      <c r="N7" s="85"/>
      <c r="O7" s="85"/>
      <c r="P7" s="85"/>
      <c r="Q7" s="85"/>
      <c r="R7" s="85"/>
      <c r="S7" s="85"/>
      <c r="T7" s="85"/>
      <c r="U7" s="86"/>
      <c r="V7" s="86"/>
      <c r="W7" s="87"/>
      <c r="X7" s="88"/>
      <c r="Y7" s="88"/>
      <c r="Z7" s="85"/>
      <c r="AA7" s="85"/>
      <c r="AB7" s="85"/>
      <c r="AC7" s="87"/>
      <c r="AD7" s="87"/>
      <c r="AE7" s="87"/>
      <c r="AF7" s="89"/>
      <c r="AG7" s="89"/>
      <c r="AH7" s="90"/>
      <c r="AI7" s="85"/>
      <c r="AJ7" s="85"/>
      <c r="AK7" s="85"/>
      <c r="AL7" s="85"/>
      <c r="AM7" s="85"/>
      <c r="AN7" s="85"/>
      <c r="AO7" s="85"/>
      <c r="AP7" s="85"/>
      <c r="AQ7" s="85"/>
      <c r="AR7" s="85"/>
      <c r="AS7" s="1105"/>
      <c r="AT7" s="1105"/>
      <c r="AU7" s="84" t="s">
        <v>754</v>
      </c>
      <c r="AV7" s="84"/>
      <c r="AW7" s="85"/>
      <c r="AX7" s="85"/>
      <c r="AY7" s="91"/>
      <c r="AZ7" s="92" t="s">
        <v>755</v>
      </c>
      <c r="BA7" s="93"/>
    </row>
    <row r="8" spans="1:53" ht="17.100000000000001" customHeight="1" x14ac:dyDescent="0.15">
      <c r="A8" s="17">
        <v>32</v>
      </c>
      <c r="B8" s="17" t="s">
        <v>756</v>
      </c>
      <c r="C8" s="19" t="s">
        <v>757</v>
      </c>
      <c r="D8" s="94" t="s">
        <v>758</v>
      </c>
      <c r="E8" s="14"/>
      <c r="F8" s="14"/>
      <c r="G8" s="14"/>
      <c r="H8" s="14"/>
      <c r="I8" s="14"/>
      <c r="J8" s="14"/>
      <c r="K8" s="25"/>
      <c r="L8" s="25"/>
      <c r="M8" s="25"/>
      <c r="N8" s="25"/>
      <c r="O8" s="25"/>
      <c r="P8" s="25"/>
      <c r="Q8" s="25"/>
      <c r="R8" s="25"/>
      <c r="S8" s="25"/>
      <c r="T8" s="25"/>
      <c r="U8" s="15"/>
      <c r="V8" s="15"/>
      <c r="W8" s="26"/>
      <c r="X8" s="27"/>
      <c r="Y8" s="27"/>
      <c r="Z8" s="25"/>
      <c r="AA8" s="25"/>
      <c r="AB8" s="25"/>
      <c r="AC8" s="26"/>
      <c r="AD8" s="26"/>
      <c r="AE8" s="26"/>
      <c r="AF8" s="95"/>
      <c r="AG8" s="95"/>
      <c r="AH8" s="96"/>
      <c r="AI8" s="25"/>
      <c r="AJ8" s="25"/>
      <c r="AK8" s="25"/>
      <c r="AL8" s="25"/>
      <c r="AM8" s="25"/>
      <c r="AN8" s="25"/>
      <c r="AO8" s="25"/>
      <c r="AP8" s="25"/>
      <c r="AQ8" s="25"/>
      <c r="AR8" s="25"/>
      <c r="AS8" s="1107">
        <v>5</v>
      </c>
      <c r="AT8" s="1107"/>
      <c r="AU8" s="14" t="s">
        <v>759</v>
      </c>
      <c r="AV8" s="14"/>
      <c r="AW8" s="25"/>
      <c r="AX8" s="25"/>
      <c r="AY8" s="30">
        <f>-AS8</f>
        <v>-5</v>
      </c>
      <c r="AZ8" s="31" t="s">
        <v>760</v>
      </c>
      <c r="BA8" s="93"/>
    </row>
    <row r="9" spans="1:53" ht="17.100000000000001" customHeight="1" x14ac:dyDescent="0.15">
      <c r="A9" s="17">
        <v>32</v>
      </c>
      <c r="B9" s="17">
        <v>7070</v>
      </c>
      <c r="C9" s="19" t="s">
        <v>761</v>
      </c>
      <c r="D9" s="1182" t="s">
        <v>762</v>
      </c>
      <c r="E9" s="1183"/>
      <c r="F9" s="1183"/>
      <c r="G9" s="1183"/>
      <c r="H9" s="1183"/>
      <c r="I9" s="1183"/>
      <c r="J9" s="1184"/>
      <c r="K9" s="4" t="s">
        <v>763</v>
      </c>
      <c r="R9" s="4"/>
      <c r="S9" s="21"/>
      <c r="T9" s="25"/>
      <c r="U9" s="15"/>
      <c r="V9" s="15"/>
      <c r="W9" s="26"/>
      <c r="X9" s="27"/>
      <c r="Y9" s="27"/>
      <c r="Z9" s="25"/>
      <c r="AA9" s="25"/>
      <c r="AB9" s="25"/>
      <c r="AC9" s="26"/>
      <c r="AD9" s="26"/>
      <c r="AE9" s="26"/>
      <c r="AF9" s="95"/>
      <c r="AG9" s="95"/>
      <c r="AH9" s="96"/>
      <c r="AI9" s="25"/>
      <c r="AJ9" s="25"/>
      <c r="AK9" s="25"/>
      <c r="AL9" s="25"/>
      <c r="AM9" s="25"/>
      <c r="AN9" s="25"/>
      <c r="AO9" s="25"/>
      <c r="AP9" s="25"/>
      <c r="AQ9" s="25"/>
      <c r="AR9" s="25"/>
      <c r="AV9" s="14"/>
      <c r="AW9" s="25"/>
      <c r="AX9" s="25"/>
      <c r="AY9" s="97">
        <f>ROUND(P10,0)</f>
        <v>60</v>
      </c>
      <c r="AZ9" s="31"/>
      <c r="BA9" s="93"/>
    </row>
    <row r="10" spans="1:53" ht="17.100000000000001" customHeight="1" x14ac:dyDescent="0.15">
      <c r="A10" s="32">
        <v>32</v>
      </c>
      <c r="B10" s="32">
        <v>7071</v>
      </c>
      <c r="C10" s="34" t="s">
        <v>764</v>
      </c>
      <c r="D10" s="1182"/>
      <c r="E10" s="1183"/>
      <c r="F10" s="1183"/>
      <c r="G10" s="1183"/>
      <c r="H10" s="1183"/>
      <c r="I10" s="1183"/>
      <c r="J10" s="1184"/>
      <c r="K10" s="25"/>
      <c r="L10" s="25"/>
      <c r="M10" s="25"/>
      <c r="N10" s="25"/>
      <c r="O10" s="25"/>
      <c r="P10" s="1107">
        <v>60</v>
      </c>
      <c r="Q10" s="1107"/>
      <c r="R10" s="14" t="s">
        <v>21</v>
      </c>
      <c r="S10" s="38"/>
      <c r="T10" s="43" t="s">
        <v>765</v>
      </c>
      <c r="U10" s="98"/>
      <c r="V10" s="98"/>
      <c r="W10" s="44"/>
      <c r="X10" s="50"/>
      <c r="Y10" s="50"/>
      <c r="Z10" s="43"/>
      <c r="AA10" s="43"/>
      <c r="AB10" s="43"/>
      <c r="AC10" s="44"/>
      <c r="AD10" s="44"/>
      <c r="AE10" s="44"/>
      <c r="AF10" s="45"/>
      <c r="AG10" s="45"/>
      <c r="AH10" s="99"/>
      <c r="AI10" s="43"/>
      <c r="AJ10" s="43"/>
      <c r="AK10" s="43"/>
      <c r="AL10" s="43"/>
      <c r="AM10" s="43"/>
      <c r="AN10" s="43"/>
      <c r="AO10" s="43"/>
      <c r="AP10" s="43"/>
      <c r="AQ10" s="43"/>
      <c r="AR10" s="43"/>
      <c r="AS10" s="98"/>
      <c r="AT10" s="98"/>
      <c r="AU10" s="100"/>
      <c r="AV10" s="26" t="s">
        <v>17</v>
      </c>
      <c r="AW10" s="1180">
        <v>0.96499999999999997</v>
      </c>
      <c r="AX10" s="1181"/>
      <c r="AY10" s="101">
        <f>ROUND(P10*AW10,0)</f>
        <v>58</v>
      </c>
      <c r="AZ10" s="31"/>
    </row>
    <row r="11" spans="1:53" ht="17.100000000000001" customHeight="1" x14ac:dyDescent="0.15">
      <c r="A11" s="32">
        <v>32</v>
      </c>
      <c r="B11" s="32">
        <v>7072</v>
      </c>
      <c r="C11" s="34" t="s">
        <v>766</v>
      </c>
      <c r="D11" s="20"/>
      <c r="E11" s="4"/>
      <c r="F11" s="4"/>
      <c r="G11" s="4"/>
      <c r="H11" s="4"/>
      <c r="I11" s="4"/>
      <c r="J11" s="21"/>
      <c r="K11" s="40" t="s">
        <v>767</v>
      </c>
      <c r="L11" s="40"/>
      <c r="M11" s="40"/>
      <c r="N11" s="40"/>
      <c r="O11" s="40"/>
      <c r="P11" s="40"/>
      <c r="Q11" s="40"/>
      <c r="R11" s="40"/>
      <c r="S11" s="41"/>
      <c r="T11" s="43"/>
      <c r="U11" s="98"/>
      <c r="V11" s="98"/>
      <c r="W11" s="44"/>
      <c r="X11" s="50"/>
      <c r="Y11" s="50"/>
      <c r="Z11" s="43"/>
      <c r="AA11" s="43"/>
      <c r="AB11" s="43"/>
      <c r="AC11" s="44"/>
      <c r="AD11" s="44"/>
      <c r="AE11" s="44"/>
      <c r="AF11" s="45"/>
      <c r="AG11" s="45"/>
      <c r="AH11" s="99"/>
      <c r="AI11" s="43"/>
      <c r="AJ11" s="43"/>
      <c r="AK11" s="43"/>
      <c r="AL11" s="43"/>
      <c r="AM11" s="43"/>
      <c r="AN11" s="43"/>
      <c r="AO11" s="43"/>
      <c r="AP11" s="43"/>
      <c r="AQ11" s="43"/>
      <c r="AR11" s="43"/>
      <c r="AV11" s="100"/>
      <c r="AW11" s="43"/>
      <c r="AX11" s="43"/>
      <c r="AY11" s="101">
        <f>ROUND(P12,0)</f>
        <v>48</v>
      </c>
      <c r="AZ11" s="31"/>
    </row>
    <row r="12" spans="1:53" ht="17.100000000000001" customHeight="1" x14ac:dyDescent="0.15">
      <c r="A12" s="32">
        <v>32</v>
      </c>
      <c r="B12" s="32">
        <v>7073</v>
      </c>
      <c r="C12" s="34" t="s">
        <v>768</v>
      </c>
      <c r="D12" s="20"/>
      <c r="E12" s="4"/>
      <c r="F12" s="4"/>
      <c r="G12" s="4"/>
      <c r="H12" s="4"/>
      <c r="I12" s="4"/>
      <c r="J12" s="21"/>
      <c r="K12" s="25"/>
      <c r="L12" s="25"/>
      <c r="M12" s="25"/>
      <c r="N12" s="25"/>
      <c r="O12" s="25"/>
      <c r="P12" s="1107">
        <v>48</v>
      </c>
      <c r="Q12" s="1107"/>
      <c r="R12" s="14" t="s">
        <v>21</v>
      </c>
      <c r="S12" s="38"/>
      <c r="T12" s="43" t="s">
        <v>765</v>
      </c>
      <c r="U12" s="98"/>
      <c r="V12" s="98"/>
      <c r="W12" s="44"/>
      <c r="X12" s="50"/>
      <c r="Y12" s="50"/>
      <c r="Z12" s="43"/>
      <c r="AA12" s="43"/>
      <c r="AB12" s="43"/>
      <c r="AC12" s="44"/>
      <c r="AD12" s="44"/>
      <c r="AE12" s="44"/>
      <c r="AF12" s="45"/>
      <c r="AG12" s="45"/>
      <c r="AH12" s="99"/>
      <c r="AI12" s="43"/>
      <c r="AJ12" s="43"/>
      <c r="AK12" s="43"/>
      <c r="AL12" s="43"/>
      <c r="AM12" s="43"/>
      <c r="AN12" s="43"/>
      <c r="AO12" s="43"/>
      <c r="AP12" s="43"/>
      <c r="AQ12" s="43"/>
      <c r="AR12" s="43"/>
      <c r="AS12" s="98"/>
      <c r="AT12" s="98"/>
      <c r="AU12" s="100"/>
      <c r="AV12" s="26" t="s">
        <v>17</v>
      </c>
      <c r="AW12" s="1180">
        <f>AW$10</f>
        <v>0.96499999999999997</v>
      </c>
      <c r="AX12" s="1181"/>
      <c r="AY12" s="101">
        <f>ROUND(P12*AW12,0)</f>
        <v>46</v>
      </c>
      <c r="AZ12" s="31"/>
    </row>
    <row r="13" spans="1:53" ht="17.100000000000001" customHeight="1" x14ac:dyDescent="0.15">
      <c r="A13" s="32">
        <v>32</v>
      </c>
      <c r="B13" s="32">
        <v>7074</v>
      </c>
      <c r="C13" s="34" t="s">
        <v>769</v>
      </c>
      <c r="D13" s="20"/>
      <c r="E13" s="4"/>
      <c r="F13" s="4"/>
      <c r="G13" s="4"/>
      <c r="H13" s="4"/>
      <c r="I13" s="4"/>
      <c r="J13" s="21"/>
      <c r="K13" s="47" t="s">
        <v>770</v>
      </c>
      <c r="L13" s="40"/>
      <c r="M13" s="40"/>
      <c r="N13" s="40"/>
      <c r="O13" s="40"/>
      <c r="P13" s="102"/>
      <c r="Q13" s="102"/>
      <c r="R13" s="103"/>
      <c r="S13" s="41"/>
      <c r="T13" s="43"/>
      <c r="U13" s="98"/>
      <c r="V13" s="98"/>
      <c r="W13" s="44"/>
      <c r="X13" s="50"/>
      <c r="Y13" s="50"/>
      <c r="Z13" s="43"/>
      <c r="AA13" s="43"/>
      <c r="AB13" s="43"/>
      <c r="AC13" s="44"/>
      <c r="AD13" s="44"/>
      <c r="AE13" s="44"/>
      <c r="AF13" s="45"/>
      <c r="AG13" s="45"/>
      <c r="AH13" s="99"/>
      <c r="AI13" s="43"/>
      <c r="AJ13" s="43"/>
      <c r="AK13" s="43"/>
      <c r="AL13" s="43"/>
      <c r="AM13" s="43"/>
      <c r="AN13" s="43"/>
      <c r="AO13" s="43"/>
      <c r="AP13" s="43"/>
      <c r="AQ13" s="43"/>
      <c r="AR13" s="43"/>
      <c r="AS13" s="98"/>
      <c r="AT13" s="98"/>
      <c r="AU13" s="100"/>
      <c r="AV13" s="26"/>
      <c r="AW13" s="27"/>
      <c r="AX13" s="28"/>
      <c r="AY13" s="101">
        <f>ROUND(P14,0)</f>
        <v>39</v>
      </c>
      <c r="AZ13" s="31"/>
    </row>
    <row r="14" spans="1:53" ht="17.100000000000001" customHeight="1" x14ac:dyDescent="0.15">
      <c r="A14" s="32">
        <v>32</v>
      </c>
      <c r="B14" s="32">
        <v>7075</v>
      </c>
      <c r="C14" s="34" t="s">
        <v>771</v>
      </c>
      <c r="D14" s="24"/>
      <c r="E14" s="25"/>
      <c r="F14" s="25"/>
      <c r="G14" s="25"/>
      <c r="H14" s="25"/>
      <c r="I14" s="25"/>
      <c r="J14" s="38"/>
      <c r="K14" s="24"/>
      <c r="L14" s="25"/>
      <c r="M14" s="25"/>
      <c r="N14" s="25"/>
      <c r="O14" s="25"/>
      <c r="P14" s="1107">
        <v>39</v>
      </c>
      <c r="Q14" s="1107"/>
      <c r="R14" s="14" t="s">
        <v>21</v>
      </c>
      <c r="S14" s="38"/>
      <c r="T14" s="43" t="s">
        <v>765</v>
      </c>
      <c r="U14" s="98"/>
      <c r="V14" s="98"/>
      <c r="W14" s="44"/>
      <c r="X14" s="50"/>
      <c r="Y14" s="50"/>
      <c r="Z14" s="43"/>
      <c r="AA14" s="43"/>
      <c r="AB14" s="43"/>
      <c r="AC14" s="44"/>
      <c r="AD14" s="44"/>
      <c r="AE14" s="44"/>
      <c r="AF14" s="45"/>
      <c r="AG14" s="45"/>
      <c r="AH14" s="99"/>
      <c r="AI14" s="43"/>
      <c r="AJ14" s="43"/>
      <c r="AK14" s="43"/>
      <c r="AL14" s="43"/>
      <c r="AM14" s="43"/>
      <c r="AN14" s="43"/>
      <c r="AO14" s="43"/>
      <c r="AP14" s="43"/>
      <c r="AQ14" s="43"/>
      <c r="AR14" s="43"/>
      <c r="AS14" s="98"/>
      <c r="AT14" s="98"/>
      <c r="AU14" s="100"/>
      <c r="AV14" s="26" t="s">
        <v>17</v>
      </c>
      <c r="AW14" s="1180">
        <f>AW$10</f>
        <v>0.96499999999999997</v>
      </c>
      <c r="AX14" s="1181"/>
      <c r="AY14" s="101">
        <f>ROUND(P14*AW14,0)</f>
        <v>38</v>
      </c>
      <c r="AZ14" s="31"/>
    </row>
    <row r="15" spans="1:53" ht="17.100000000000001" customHeight="1" x14ac:dyDescent="0.15">
      <c r="A15" s="32">
        <v>32</v>
      </c>
      <c r="B15" s="32">
        <v>5690</v>
      </c>
      <c r="C15" s="34" t="s">
        <v>772</v>
      </c>
      <c r="D15" s="1085" t="s">
        <v>773</v>
      </c>
      <c r="E15" s="1086"/>
      <c r="F15" s="1086"/>
      <c r="G15" s="1086"/>
      <c r="H15" s="1086"/>
      <c r="I15" s="1086"/>
      <c r="J15" s="1087"/>
      <c r="K15" s="47" t="s">
        <v>774</v>
      </c>
      <c r="L15" s="40"/>
      <c r="M15" s="40"/>
      <c r="N15" s="40"/>
      <c r="O15" s="40"/>
      <c r="P15" s="40"/>
      <c r="Q15" s="40"/>
      <c r="R15" s="40"/>
      <c r="S15" s="41"/>
      <c r="T15" s="43"/>
      <c r="U15" s="98"/>
      <c r="V15" s="98"/>
      <c r="W15" s="44"/>
      <c r="X15" s="50"/>
      <c r="Y15" s="50"/>
      <c r="Z15" s="43"/>
      <c r="AA15" s="43"/>
      <c r="AB15" s="43"/>
      <c r="AC15" s="44"/>
      <c r="AD15" s="44"/>
      <c r="AE15" s="44"/>
      <c r="AF15" s="45"/>
      <c r="AG15" s="45"/>
      <c r="AH15" s="99"/>
      <c r="AI15" s="43"/>
      <c r="AJ15" s="43"/>
      <c r="AK15" s="43"/>
      <c r="AL15" s="43"/>
      <c r="AM15" s="43"/>
      <c r="AN15" s="43"/>
      <c r="AO15" s="43"/>
      <c r="AP15" s="43"/>
      <c r="AQ15" s="43"/>
      <c r="AR15" s="43"/>
      <c r="AS15" s="1106">
        <v>28</v>
      </c>
      <c r="AT15" s="1106"/>
      <c r="AU15" s="100" t="s">
        <v>775</v>
      </c>
      <c r="AV15" s="100"/>
      <c r="AW15" s="43"/>
      <c r="AX15" s="43"/>
      <c r="AY15" s="35">
        <f t="shared" ref="AY15:AY22" si="0">ROUND(AS15,0)</f>
        <v>28</v>
      </c>
      <c r="AZ15" s="31"/>
      <c r="BA15" s="104"/>
    </row>
    <row r="16" spans="1:53" ht="17.100000000000001" customHeight="1" x14ac:dyDescent="0.15">
      <c r="A16" s="32">
        <v>32</v>
      </c>
      <c r="B16" s="32">
        <v>5691</v>
      </c>
      <c r="C16" s="34" t="s">
        <v>776</v>
      </c>
      <c r="D16" s="1088"/>
      <c r="E16" s="1089"/>
      <c r="F16" s="1089"/>
      <c r="G16" s="1089"/>
      <c r="H16" s="1089"/>
      <c r="I16" s="1089"/>
      <c r="J16" s="1090"/>
      <c r="K16" s="24"/>
      <c r="L16" s="25"/>
      <c r="M16" s="25"/>
      <c r="N16" s="25"/>
      <c r="O16" s="25"/>
      <c r="R16" s="4"/>
      <c r="S16" s="21"/>
      <c r="T16" s="43" t="s">
        <v>777</v>
      </c>
      <c r="U16" s="98"/>
      <c r="V16" s="98"/>
      <c r="W16" s="44"/>
      <c r="X16" s="50"/>
      <c r="Y16" s="50"/>
      <c r="Z16" s="43"/>
      <c r="AA16" s="43"/>
      <c r="AB16" s="43"/>
      <c r="AC16" s="44"/>
      <c r="AD16" s="44"/>
      <c r="AE16" s="44"/>
      <c r="AF16" s="45"/>
      <c r="AG16" s="45"/>
      <c r="AH16" s="99"/>
      <c r="AI16" s="43"/>
      <c r="AJ16" s="43"/>
      <c r="AK16" s="43"/>
      <c r="AL16" s="43"/>
      <c r="AM16" s="43"/>
      <c r="AN16" s="43"/>
      <c r="AO16" s="43"/>
      <c r="AP16" s="43"/>
      <c r="AQ16" s="43"/>
      <c r="AR16" s="43"/>
      <c r="AS16" s="1106">
        <v>22</v>
      </c>
      <c r="AT16" s="1106"/>
      <c r="AU16" s="100" t="s">
        <v>775</v>
      </c>
      <c r="AV16" s="100"/>
      <c r="AW16" s="43"/>
      <c r="AX16" s="43"/>
      <c r="AY16" s="35">
        <f t="shared" si="0"/>
        <v>22</v>
      </c>
      <c r="AZ16" s="31"/>
      <c r="BA16" s="104"/>
    </row>
    <row r="17" spans="1:53" ht="16.7" customHeight="1" x14ac:dyDescent="0.15">
      <c r="A17" s="32">
        <v>32</v>
      </c>
      <c r="B17" s="32">
        <v>5787</v>
      </c>
      <c r="C17" s="34" t="s">
        <v>778</v>
      </c>
      <c r="D17" s="1088"/>
      <c r="E17" s="1089"/>
      <c r="F17" s="1089"/>
      <c r="G17" s="1089"/>
      <c r="H17" s="1089"/>
      <c r="I17" s="1089"/>
      <c r="J17" s="1090"/>
      <c r="K17" s="47" t="s">
        <v>779</v>
      </c>
      <c r="L17" s="40"/>
      <c r="M17" s="40"/>
      <c r="N17" s="40"/>
      <c r="O17" s="40"/>
      <c r="P17" s="40"/>
      <c r="Q17" s="40"/>
      <c r="R17" s="40"/>
      <c r="S17" s="41"/>
      <c r="T17" s="43" t="s">
        <v>780</v>
      </c>
      <c r="U17" s="105"/>
      <c r="V17" s="105"/>
      <c r="W17" s="105"/>
      <c r="X17" s="105"/>
      <c r="Y17" s="105"/>
      <c r="Z17" s="105"/>
      <c r="AA17" s="105"/>
      <c r="AB17" s="105"/>
      <c r="AC17" s="105"/>
      <c r="AD17" s="105"/>
      <c r="AE17" s="105"/>
      <c r="AF17" s="105"/>
      <c r="AG17" s="105"/>
      <c r="AH17" s="105"/>
      <c r="AI17" s="105"/>
      <c r="AJ17" s="43"/>
      <c r="AK17" s="43"/>
      <c r="AL17" s="43"/>
      <c r="AM17" s="106"/>
      <c r="AN17" s="43"/>
      <c r="AO17" s="43"/>
      <c r="AP17" s="43"/>
      <c r="AQ17" s="43"/>
      <c r="AR17" s="43"/>
      <c r="AS17" s="1106">
        <v>7</v>
      </c>
      <c r="AT17" s="1106"/>
      <c r="AU17" s="100" t="s">
        <v>775</v>
      </c>
      <c r="AV17" s="100"/>
      <c r="AW17" s="43"/>
      <c r="AX17" s="43"/>
      <c r="AY17" s="35">
        <f t="shared" si="0"/>
        <v>7</v>
      </c>
      <c r="AZ17" s="31"/>
      <c r="BA17" s="104"/>
    </row>
    <row r="18" spans="1:53" ht="16.7" customHeight="1" x14ac:dyDescent="0.15">
      <c r="A18" s="32">
        <v>32</v>
      </c>
      <c r="B18" s="32">
        <v>5788</v>
      </c>
      <c r="C18" s="34" t="s">
        <v>781</v>
      </c>
      <c r="D18" s="1088"/>
      <c r="E18" s="1089"/>
      <c r="F18" s="1089"/>
      <c r="G18" s="1089"/>
      <c r="H18" s="1089"/>
      <c r="I18" s="1089"/>
      <c r="J18" s="1090"/>
      <c r="K18" s="20"/>
      <c r="R18" s="4"/>
      <c r="S18" s="21"/>
      <c r="T18" s="43" t="s">
        <v>782</v>
      </c>
      <c r="U18" s="105"/>
      <c r="V18" s="105"/>
      <c r="W18" s="105"/>
      <c r="X18" s="105"/>
      <c r="Y18" s="105"/>
      <c r="Z18" s="105"/>
      <c r="AA18" s="105"/>
      <c r="AB18" s="105"/>
      <c r="AC18" s="105"/>
      <c r="AD18" s="105"/>
      <c r="AE18" s="105"/>
      <c r="AF18" s="105"/>
      <c r="AG18" s="105"/>
      <c r="AH18" s="105"/>
      <c r="AI18" s="105"/>
      <c r="AJ18" s="43"/>
      <c r="AK18" s="43"/>
      <c r="AL18" s="43"/>
      <c r="AM18" s="106"/>
      <c r="AN18" s="43"/>
      <c r="AO18" s="43"/>
      <c r="AP18" s="43"/>
      <c r="AQ18" s="43"/>
      <c r="AR18" s="43"/>
      <c r="AS18" s="1106">
        <v>180</v>
      </c>
      <c r="AT18" s="1106"/>
      <c r="AU18" s="100" t="s">
        <v>775</v>
      </c>
      <c r="AV18" s="100"/>
      <c r="AW18" s="43"/>
      <c r="AX18" s="43"/>
      <c r="AY18" s="35">
        <f t="shared" si="0"/>
        <v>180</v>
      </c>
      <c r="AZ18" s="31"/>
      <c r="BA18" s="104"/>
    </row>
    <row r="19" spans="1:53" ht="17.100000000000001" customHeight="1" x14ac:dyDescent="0.15">
      <c r="A19" s="32">
        <v>32</v>
      </c>
      <c r="B19" s="32">
        <v>5786</v>
      </c>
      <c r="C19" s="34" t="s">
        <v>783</v>
      </c>
      <c r="D19" s="1122"/>
      <c r="E19" s="1123"/>
      <c r="F19" s="1123"/>
      <c r="G19" s="1123"/>
      <c r="H19" s="1123"/>
      <c r="I19" s="1123"/>
      <c r="J19" s="1138"/>
      <c r="K19" s="24"/>
      <c r="L19" s="25"/>
      <c r="M19" s="25"/>
      <c r="N19" s="25"/>
      <c r="O19" s="25"/>
      <c r="P19" s="25"/>
      <c r="Q19" s="25"/>
      <c r="R19" s="25"/>
      <c r="S19" s="38"/>
      <c r="T19" s="14" t="s">
        <v>784</v>
      </c>
      <c r="U19" s="105"/>
      <c r="V19" s="105"/>
      <c r="W19" s="105"/>
      <c r="X19" s="105"/>
      <c r="Y19" s="105"/>
      <c r="Z19" s="105"/>
      <c r="AA19" s="105"/>
      <c r="AB19" s="105"/>
      <c r="AC19" s="105"/>
      <c r="AD19" s="105"/>
      <c r="AE19" s="105"/>
      <c r="AF19" s="105"/>
      <c r="AG19" s="105"/>
      <c r="AH19" s="105"/>
      <c r="AI19" s="105"/>
      <c r="AJ19" s="98"/>
      <c r="AK19" s="43"/>
      <c r="AL19" s="25"/>
      <c r="AN19" s="25"/>
      <c r="AO19" s="43"/>
      <c r="AP19" s="43"/>
      <c r="AQ19" s="43"/>
      <c r="AR19" s="43"/>
      <c r="AS19" s="1106">
        <v>500</v>
      </c>
      <c r="AT19" s="1106"/>
      <c r="AU19" s="100" t="s">
        <v>775</v>
      </c>
      <c r="AV19" s="100"/>
      <c r="AW19" s="43"/>
      <c r="AX19" s="43"/>
      <c r="AY19" s="35">
        <f t="shared" si="0"/>
        <v>500</v>
      </c>
      <c r="AZ19" s="31"/>
    </row>
    <row r="20" spans="1:53" ht="17.100000000000001" customHeight="1" x14ac:dyDescent="0.15">
      <c r="A20" s="32">
        <v>32</v>
      </c>
      <c r="B20" s="32">
        <v>6085</v>
      </c>
      <c r="C20" s="34" t="s">
        <v>785</v>
      </c>
      <c r="D20" s="107" t="s">
        <v>786</v>
      </c>
      <c r="E20" s="108"/>
      <c r="F20" s="108"/>
      <c r="G20" s="108"/>
      <c r="H20" s="108"/>
      <c r="I20" s="107"/>
      <c r="J20" s="108"/>
      <c r="K20" s="43"/>
      <c r="L20" s="43"/>
      <c r="M20" s="43"/>
      <c r="N20" s="43"/>
      <c r="O20" s="43"/>
      <c r="P20" s="43"/>
      <c r="Q20" s="43"/>
      <c r="R20" s="43"/>
      <c r="S20" s="43"/>
      <c r="T20" s="43"/>
      <c r="U20" s="98"/>
      <c r="V20" s="98"/>
      <c r="W20" s="44"/>
      <c r="X20" s="50"/>
      <c r="Y20" s="50"/>
      <c r="Z20" s="43"/>
      <c r="AA20" s="43"/>
      <c r="AB20" s="43"/>
      <c r="AC20" s="44"/>
      <c r="AD20" s="44"/>
      <c r="AE20" s="44"/>
      <c r="AF20" s="45"/>
      <c r="AG20" s="45"/>
      <c r="AH20" s="99"/>
      <c r="AI20" s="43"/>
      <c r="AJ20" s="43"/>
      <c r="AK20" s="43"/>
      <c r="AL20" s="43"/>
      <c r="AM20" s="43"/>
      <c r="AN20" s="43"/>
      <c r="AO20" s="43"/>
      <c r="AP20" s="43"/>
      <c r="AQ20" s="43"/>
      <c r="AR20" s="43"/>
      <c r="AS20" s="1106">
        <v>60</v>
      </c>
      <c r="AT20" s="1106"/>
      <c r="AU20" s="100" t="s">
        <v>775</v>
      </c>
      <c r="AV20" s="100"/>
      <c r="AW20" s="43"/>
      <c r="AX20" s="43"/>
      <c r="AY20" s="35">
        <f t="shared" si="0"/>
        <v>60</v>
      </c>
      <c r="AZ20" s="31"/>
      <c r="BA20" s="104"/>
    </row>
    <row r="21" spans="1:53" ht="17.100000000000001" customHeight="1" x14ac:dyDescent="0.15">
      <c r="A21" s="32">
        <v>32</v>
      </c>
      <c r="B21" s="32">
        <v>5060</v>
      </c>
      <c r="C21" s="34" t="s">
        <v>787</v>
      </c>
      <c r="D21" s="107" t="s">
        <v>788</v>
      </c>
      <c r="E21" s="108"/>
      <c r="F21" s="108"/>
      <c r="G21" s="108"/>
      <c r="H21" s="108"/>
      <c r="I21" s="107"/>
      <c r="J21" s="108"/>
      <c r="K21" s="43"/>
      <c r="L21" s="43"/>
      <c r="M21" s="43"/>
      <c r="N21" s="43"/>
      <c r="O21" s="43"/>
      <c r="P21" s="43"/>
      <c r="Q21" s="43"/>
      <c r="R21" s="43"/>
      <c r="S21" s="43"/>
      <c r="T21" s="43"/>
      <c r="U21" s="98"/>
      <c r="V21" s="98"/>
      <c r="W21" s="44"/>
      <c r="X21" s="50"/>
      <c r="Y21" s="50"/>
      <c r="Z21" s="43"/>
      <c r="AA21" s="43"/>
      <c r="AB21" s="43"/>
      <c r="AC21" s="44"/>
      <c r="AD21" s="44"/>
      <c r="AE21" s="44"/>
      <c r="AF21" s="45"/>
      <c r="AG21" s="45"/>
      <c r="AH21" s="99"/>
      <c r="AI21" s="43"/>
      <c r="AJ21" s="43"/>
      <c r="AK21" s="43"/>
      <c r="AL21" s="43"/>
      <c r="AM21" s="43"/>
      <c r="AN21" s="43"/>
      <c r="AO21" s="43"/>
      <c r="AP21" s="43"/>
      <c r="AQ21" s="43"/>
      <c r="AR21" s="43"/>
      <c r="AS21" s="1106">
        <v>41</v>
      </c>
      <c r="AT21" s="1106"/>
      <c r="AU21" s="100" t="s">
        <v>775</v>
      </c>
      <c r="AV21" s="100"/>
      <c r="AW21" s="43"/>
      <c r="AX21" s="43"/>
      <c r="AY21" s="35">
        <f t="shared" si="0"/>
        <v>41</v>
      </c>
      <c r="AZ21" s="31"/>
    </row>
    <row r="22" spans="1:53" ht="17.100000000000001" customHeight="1" x14ac:dyDescent="0.15">
      <c r="A22" s="32">
        <v>32</v>
      </c>
      <c r="B22" s="32">
        <v>5500</v>
      </c>
      <c r="C22" s="34" t="s">
        <v>789</v>
      </c>
      <c r="D22" s="107" t="s">
        <v>790</v>
      </c>
      <c r="E22" s="108"/>
      <c r="F22" s="108"/>
      <c r="G22" s="108"/>
      <c r="H22" s="108"/>
      <c r="I22" s="107"/>
      <c r="J22" s="108"/>
      <c r="K22" s="43"/>
      <c r="L22" s="43"/>
      <c r="M22" s="43"/>
      <c r="N22" s="43"/>
      <c r="O22" s="43"/>
      <c r="P22" s="43"/>
      <c r="Q22" s="43"/>
      <c r="R22" s="43"/>
      <c r="S22" s="43"/>
      <c r="T22" s="43"/>
      <c r="U22" s="98"/>
      <c r="V22" s="98"/>
      <c r="W22" s="44"/>
      <c r="X22" s="50"/>
      <c r="Y22" s="50"/>
      <c r="Z22" s="43"/>
      <c r="AA22" s="43"/>
      <c r="AB22" s="43"/>
      <c r="AC22" s="44"/>
      <c r="AD22" s="44"/>
      <c r="AE22" s="44"/>
      <c r="AF22" s="45"/>
      <c r="AG22" s="45"/>
      <c r="AH22" s="99"/>
      <c r="AI22" s="43"/>
      <c r="AJ22" s="43"/>
      <c r="AK22" s="43"/>
      <c r="AL22" s="43"/>
      <c r="AM22" s="43"/>
      <c r="AN22" s="43"/>
      <c r="AO22" s="43"/>
      <c r="AP22" s="43"/>
      <c r="AQ22" s="43"/>
      <c r="AR22" s="43"/>
      <c r="AS22" s="1185">
        <v>30</v>
      </c>
      <c r="AT22" s="1185"/>
      <c r="AU22" s="100" t="s">
        <v>775</v>
      </c>
      <c r="AV22" s="100"/>
      <c r="AW22" s="43"/>
      <c r="AX22" s="43"/>
      <c r="AY22" s="35">
        <f t="shared" si="0"/>
        <v>30</v>
      </c>
      <c r="AZ22" s="31"/>
    </row>
    <row r="23" spans="1:53" ht="17.100000000000001" customHeight="1" x14ac:dyDescent="0.15">
      <c r="A23" s="32">
        <v>32</v>
      </c>
      <c r="B23" s="32">
        <v>5710</v>
      </c>
      <c r="C23" s="34" t="s">
        <v>791</v>
      </c>
      <c r="D23" s="1085" t="s">
        <v>792</v>
      </c>
      <c r="E23" s="1086"/>
      <c r="F23" s="1086"/>
      <c r="G23" s="1086"/>
      <c r="H23" s="1086"/>
      <c r="I23" s="1086"/>
      <c r="J23" s="1087"/>
      <c r="K23" s="47" t="s">
        <v>793</v>
      </c>
      <c r="L23" s="40"/>
      <c r="M23" s="40"/>
      <c r="N23" s="40"/>
      <c r="O23" s="40"/>
      <c r="P23" s="40"/>
      <c r="Q23" s="40"/>
      <c r="R23" s="48"/>
      <c r="S23" s="49"/>
      <c r="T23" s="40" t="s">
        <v>794</v>
      </c>
      <c r="U23" s="40"/>
      <c r="V23" s="40"/>
      <c r="W23" s="40"/>
      <c r="X23" s="40"/>
      <c r="Y23" s="40"/>
      <c r="Z23" s="40"/>
      <c r="AA23" s="40"/>
      <c r="AB23" s="41"/>
      <c r="AC23" s="43"/>
      <c r="AD23" s="98"/>
      <c r="AE23" s="98"/>
      <c r="AF23" s="44"/>
      <c r="AG23" s="50"/>
      <c r="AH23" s="50"/>
      <c r="AI23" s="43"/>
      <c r="AJ23" s="43"/>
      <c r="AK23" s="43"/>
      <c r="AL23" s="44"/>
      <c r="AM23" s="44"/>
      <c r="AN23" s="44"/>
      <c r="AO23" s="45"/>
      <c r="AP23" s="45"/>
      <c r="AQ23" s="99"/>
      <c r="AR23" s="43"/>
      <c r="AS23" s="43"/>
      <c r="AT23" s="43"/>
      <c r="AV23" s="100"/>
      <c r="AW23" s="43"/>
      <c r="AX23" s="43"/>
      <c r="AY23" s="101">
        <f>ROUND(Y24,0)</f>
        <v>320</v>
      </c>
      <c r="AZ23" s="31"/>
    </row>
    <row r="24" spans="1:53" ht="17.100000000000001" customHeight="1" x14ac:dyDescent="0.15">
      <c r="A24" s="32">
        <v>32</v>
      </c>
      <c r="B24" s="32">
        <v>5711</v>
      </c>
      <c r="C24" s="34" t="s">
        <v>795</v>
      </c>
      <c r="D24" s="1088"/>
      <c r="E24" s="1089"/>
      <c r="F24" s="1089"/>
      <c r="G24" s="1089"/>
      <c r="H24" s="1089"/>
      <c r="I24" s="1089"/>
      <c r="J24" s="1090"/>
      <c r="K24" s="20"/>
      <c r="R24" s="39"/>
      <c r="S24" s="109"/>
      <c r="T24" s="25"/>
      <c r="U24" s="25"/>
      <c r="V24" s="25"/>
      <c r="W24" s="25"/>
      <c r="X24" s="25"/>
      <c r="Y24" s="1107">
        <v>320</v>
      </c>
      <c r="Z24" s="1107"/>
      <c r="AA24" s="14" t="s">
        <v>21</v>
      </c>
      <c r="AB24" s="38"/>
      <c r="AC24" s="43" t="s">
        <v>765</v>
      </c>
      <c r="AD24" s="98"/>
      <c r="AE24" s="98"/>
      <c r="AF24" s="44"/>
      <c r="AG24" s="50"/>
      <c r="AH24" s="50"/>
      <c r="AI24" s="43"/>
      <c r="AJ24" s="43"/>
      <c r="AK24" s="43"/>
      <c r="AL24" s="44"/>
      <c r="AM24" s="44"/>
      <c r="AN24" s="44"/>
      <c r="AO24" s="45"/>
      <c r="AP24" s="45"/>
      <c r="AQ24" s="99"/>
      <c r="AR24" s="43"/>
      <c r="AS24" s="43"/>
      <c r="AT24" s="43"/>
      <c r="AU24" s="100"/>
      <c r="AV24" s="26" t="s">
        <v>17</v>
      </c>
      <c r="AW24" s="1180">
        <f>AW$10</f>
        <v>0.96499999999999997</v>
      </c>
      <c r="AX24" s="1181"/>
      <c r="AY24" s="101">
        <f>ROUND(Y24*AW24,0)</f>
        <v>309</v>
      </c>
      <c r="AZ24" s="31"/>
    </row>
    <row r="25" spans="1:53" ht="17.100000000000001" customHeight="1" x14ac:dyDescent="0.15">
      <c r="A25" s="32">
        <v>32</v>
      </c>
      <c r="B25" s="32">
        <v>5712</v>
      </c>
      <c r="C25" s="34" t="s">
        <v>796</v>
      </c>
      <c r="D25" s="73"/>
      <c r="E25" s="74"/>
      <c r="F25" s="74"/>
      <c r="G25" s="74"/>
      <c r="H25" s="74"/>
      <c r="I25" s="74"/>
      <c r="J25" s="75"/>
      <c r="K25" s="20"/>
      <c r="S25" s="22"/>
      <c r="T25" s="40" t="s">
        <v>797</v>
      </c>
      <c r="U25" s="40"/>
      <c r="V25" s="40"/>
      <c r="W25" s="40"/>
      <c r="X25" s="40"/>
      <c r="Y25" s="40"/>
      <c r="Z25" s="40"/>
      <c r="AA25" s="40"/>
      <c r="AB25" s="41"/>
      <c r="AC25" s="43"/>
      <c r="AD25" s="98"/>
      <c r="AE25" s="98"/>
      <c r="AF25" s="44"/>
      <c r="AG25" s="50"/>
      <c r="AH25" s="50"/>
      <c r="AI25" s="43"/>
      <c r="AJ25" s="43"/>
      <c r="AK25" s="43"/>
      <c r="AL25" s="44"/>
      <c r="AM25" s="44"/>
      <c r="AN25" s="44"/>
      <c r="AO25" s="45"/>
      <c r="AP25" s="45"/>
      <c r="AQ25" s="99"/>
      <c r="AR25" s="43"/>
      <c r="AS25" s="43"/>
      <c r="AT25" s="43"/>
      <c r="AV25" s="100"/>
      <c r="AW25" s="43"/>
      <c r="AX25" s="43"/>
      <c r="AY25" s="101">
        <f>ROUND(Y26,0)</f>
        <v>272</v>
      </c>
      <c r="AZ25" s="31"/>
    </row>
    <row r="26" spans="1:53" ht="17.100000000000001" customHeight="1" x14ac:dyDescent="0.15">
      <c r="A26" s="32">
        <v>32</v>
      </c>
      <c r="B26" s="32">
        <v>5713</v>
      </c>
      <c r="C26" s="34" t="s">
        <v>798</v>
      </c>
      <c r="D26" s="73"/>
      <c r="E26" s="74"/>
      <c r="F26" s="74"/>
      <c r="G26" s="74"/>
      <c r="H26" s="74"/>
      <c r="I26" s="74"/>
      <c r="J26" s="75"/>
      <c r="K26" s="20"/>
      <c r="R26" s="39"/>
      <c r="S26" s="109"/>
      <c r="T26" s="25"/>
      <c r="U26" s="25"/>
      <c r="V26" s="25"/>
      <c r="W26" s="25"/>
      <c r="X26" s="25"/>
      <c r="Y26" s="1107">
        <v>272</v>
      </c>
      <c r="Z26" s="1107"/>
      <c r="AA26" s="14" t="s">
        <v>21</v>
      </c>
      <c r="AB26" s="38"/>
      <c r="AC26" s="43" t="s">
        <v>765</v>
      </c>
      <c r="AD26" s="98"/>
      <c r="AE26" s="98"/>
      <c r="AF26" s="44"/>
      <c r="AG26" s="50"/>
      <c r="AH26" s="50"/>
      <c r="AI26" s="43"/>
      <c r="AJ26" s="43"/>
      <c r="AK26" s="43"/>
      <c r="AL26" s="44"/>
      <c r="AM26" s="44"/>
      <c r="AN26" s="44"/>
      <c r="AO26" s="45"/>
      <c r="AP26" s="45"/>
      <c r="AQ26" s="99"/>
      <c r="AR26" s="43"/>
      <c r="AS26" s="43"/>
      <c r="AT26" s="43"/>
      <c r="AU26" s="100"/>
      <c r="AV26" s="26" t="s">
        <v>17</v>
      </c>
      <c r="AW26" s="1180">
        <f>AW$10</f>
        <v>0.96499999999999997</v>
      </c>
      <c r="AX26" s="1181"/>
      <c r="AY26" s="101">
        <f>ROUND(Y26*AW26,0)</f>
        <v>262</v>
      </c>
      <c r="AZ26" s="31"/>
    </row>
    <row r="27" spans="1:53" ht="17.100000000000001" customHeight="1" x14ac:dyDescent="0.15">
      <c r="A27" s="32">
        <v>32</v>
      </c>
      <c r="B27" s="32">
        <v>5714</v>
      </c>
      <c r="C27" s="34" t="s">
        <v>799</v>
      </c>
      <c r="D27" s="73"/>
      <c r="E27" s="74"/>
      <c r="F27" s="74"/>
      <c r="G27" s="74"/>
      <c r="H27" s="74"/>
      <c r="I27" s="74"/>
      <c r="J27" s="75"/>
      <c r="K27" s="20"/>
      <c r="S27" s="22"/>
      <c r="T27" s="40" t="s">
        <v>800</v>
      </c>
      <c r="U27" s="40"/>
      <c r="V27" s="40"/>
      <c r="W27" s="40"/>
      <c r="X27" s="40"/>
      <c r="Y27" s="40"/>
      <c r="Z27" s="40"/>
      <c r="AA27" s="40"/>
      <c r="AB27" s="41"/>
      <c r="AC27" s="43"/>
      <c r="AD27" s="98"/>
      <c r="AE27" s="98"/>
      <c r="AF27" s="44"/>
      <c r="AG27" s="50"/>
      <c r="AH27" s="50"/>
      <c r="AI27" s="43"/>
      <c r="AJ27" s="43"/>
      <c r="AK27" s="43"/>
      <c r="AL27" s="44"/>
      <c r="AM27" s="44"/>
      <c r="AN27" s="44"/>
      <c r="AO27" s="45"/>
      <c r="AP27" s="45"/>
      <c r="AQ27" s="99"/>
      <c r="AR27" s="43"/>
      <c r="AS27" s="43"/>
      <c r="AT27" s="43"/>
      <c r="AV27" s="100"/>
      <c r="AW27" s="43"/>
      <c r="AX27" s="43"/>
      <c r="AY27" s="101">
        <f>ROUND(Y28,0)</f>
        <v>247</v>
      </c>
      <c r="AZ27" s="31"/>
    </row>
    <row r="28" spans="1:53" ht="17.100000000000001" customHeight="1" x14ac:dyDescent="0.15">
      <c r="A28" s="32">
        <v>32</v>
      </c>
      <c r="B28" s="32">
        <v>5715</v>
      </c>
      <c r="C28" s="34" t="s">
        <v>801</v>
      </c>
      <c r="D28" s="73"/>
      <c r="E28" s="74"/>
      <c r="F28" s="74"/>
      <c r="G28" s="74"/>
      <c r="H28" s="74"/>
      <c r="I28" s="74"/>
      <c r="J28" s="75"/>
      <c r="K28" s="24"/>
      <c r="L28" s="25"/>
      <c r="M28" s="25"/>
      <c r="N28" s="25"/>
      <c r="O28" s="25"/>
      <c r="P28" s="25"/>
      <c r="Q28" s="25"/>
      <c r="R28" s="15"/>
      <c r="S28" s="110"/>
      <c r="T28" s="25"/>
      <c r="U28" s="25"/>
      <c r="V28" s="25"/>
      <c r="W28" s="25"/>
      <c r="X28" s="25"/>
      <c r="Y28" s="1107">
        <v>247</v>
      </c>
      <c r="Z28" s="1107"/>
      <c r="AA28" s="14" t="s">
        <v>21</v>
      </c>
      <c r="AB28" s="38"/>
      <c r="AC28" s="43" t="s">
        <v>765</v>
      </c>
      <c r="AD28" s="98"/>
      <c r="AE28" s="98"/>
      <c r="AF28" s="44"/>
      <c r="AG28" s="50"/>
      <c r="AH28" s="50"/>
      <c r="AI28" s="43"/>
      <c r="AJ28" s="43"/>
      <c r="AK28" s="43"/>
      <c r="AL28" s="44"/>
      <c r="AM28" s="44"/>
      <c r="AN28" s="44"/>
      <c r="AO28" s="45"/>
      <c r="AP28" s="45"/>
      <c r="AQ28" s="99"/>
      <c r="AR28" s="43"/>
      <c r="AS28" s="43"/>
      <c r="AT28" s="43"/>
      <c r="AU28" s="100"/>
      <c r="AV28" s="26" t="s">
        <v>17</v>
      </c>
      <c r="AW28" s="1180">
        <f>AW$10</f>
        <v>0.96499999999999997</v>
      </c>
      <c r="AX28" s="1181"/>
      <c r="AY28" s="101">
        <f>ROUND(Y28*AW28,0)</f>
        <v>238</v>
      </c>
      <c r="AZ28" s="31"/>
    </row>
    <row r="29" spans="1:53" ht="17.100000000000001" customHeight="1" x14ac:dyDescent="0.15">
      <c r="A29" s="32">
        <v>32</v>
      </c>
      <c r="B29" s="32">
        <v>5742</v>
      </c>
      <c r="C29" s="34" t="s">
        <v>802</v>
      </c>
      <c r="D29" s="73"/>
      <c r="E29" s="74"/>
      <c r="F29" s="74"/>
      <c r="G29" s="74"/>
      <c r="H29" s="74"/>
      <c r="I29" s="74"/>
      <c r="J29" s="75"/>
      <c r="K29" s="47" t="s">
        <v>803</v>
      </c>
      <c r="L29" s="40"/>
      <c r="M29" s="40"/>
      <c r="N29" s="40"/>
      <c r="O29" s="40"/>
      <c r="P29" s="40"/>
      <c r="Q29" s="40"/>
      <c r="R29" s="48"/>
      <c r="S29" s="49"/>
      <c r="T29" s="40" t="s">
        <v>794</v>
      </c>
      <c r="U29" s="40"/>
      <c r="V29" s="40"/>
      <c r="W29" s="40"/>
      <c r="X29" s="40"/>
      <c r="Y29" s="40"/>
      <c r="Z29" s="40"/>
      <c r="AA29" s="40"/>
      <c r="AB29" s="41"/>
      <c r="AC29" s="43"/>
      <c r="AD29" s="98"/>
      <c r="AE29" s="98"/>
      <c r="AF29" s="44"/>
      <c r="AG29" s="50"/>
      <c r="AH29" s="50"/>
      <c r="AI29" s="43"/>
      <c r="AJ29" s="43"/>
      <c r="AK29" s="43"/>
      <c r="AL29" s="44"/>
      <c r="AM29" s="44"/>
      <c r="AN29" s="44"/>
      <c r="AO29" s="45"/>
      <c r="AP29" s="45"/>
      <c r="AQ29" s="99"/>
      <c r="AR29" s="43"/>
      <c r="AS29" s="43"/>
      <c r="AT29" s="43"/>
      <c r="AV29" s="100"/>
      <c r="AW29" s="43"/>
      <c r="AX29" s="43"/>
      <c r="AY29" s="101">
        <f>ROUND(Y30,0)</f>
        <v>191</v>
      </c>
      <c r="AZ29" s="31"/>
    </row>
    <row r="30" spans="1:53" ht="17.100000000000001" customHeight="1" x14ac:dyDescent="0.15">
      <c r="A30" s="32">
        <v>32</v>
      </c>
      <c r="B30" s="32">
        <v>5743</v>
      </c>
      <c r="C30" s="34" t="s">
        <v>804</v>
      </c>
      <c r="D30" s="73"/>
      <c r="E30" s="74"/>
      <c r="F30" s="74"/>
      <c r="G30" s="74"/>
      <c r="H30" s="74"/>
      <c r="I30" s="74"/>
      <c r="J30" s="75"/>
      <c r="K30" s="20"/>
      <c r="R30" s="39"/>
      <c r="S30" s="109"/>
      <c r="T30" s="25"/>
      <c r="U30" s="25"/>
      <c r="V30" s="25"/>
      <c r="W30" s="25"/>
      <c r="X30" s="25"/>
      <c r="Y30" s="1107">
        <v>191</v>
      </c>
      <c r="Z30" s="1107"/>
      <c r="AA30" s="14" t="s">
        <v>21</v>
      </c>
      <c r="AB30" s="38"/>
      <c r="AC30" s="43" t="s">
        <v>765</v>
      </c>
      <c r="AD30" s="98"/>
      <c r="AE30" s="98"/>
      <c r="AF30" s="44"/>
      <c r="AG30" s="50"/>
      <c r="AH30" s="50"/>
      <c r="AI30" s="43"/>
      <c r="AJ30" s="43"/>
      <c r="AK30" s="43"/>
      <c r="AL30" s="44"/>
      <c r="AM30" s="44"/>
      <c r="AN30" s="44"/>
      <c r="AO30" s="45"/>
      <c r="AP30" s="45"/>
      <c r="AQ30" s="99"/>
      <c r="AR30" s="43"/>
      <c r="AS30" s="43"/>
      <c r="AT30" s="43"/>
      <c r="AU30" s="100"/>
      <c r="AV30" s="26" t="s">
        <v>17</v>
      </c>
      <c r="AW30" s="1180">
        <f>AW$10</f>
        <v>0.96499999999999997</v>
      </c>
      <c r="AX30" s="1181"/>
      <c r="AY30" s="101">
        <f>ROUND(Y30*AW30,0)</f>
        <v>184</v>
      </c>
      <c r="AZ30" s="31"/>
    </row>
    <row r="31" spans="1:53" ht="17.100000000000001" customHeight="1" x14ac:dyDescent="0.15">
      <c r="A31" s="32">
        <v>32</v>
      </c>
      <c r="B31" s="32">
        <v>5744</v>
      </c>
      <c r="C31" s="34" t="s">
        <v>805</v>
      </c>
      <c r="D31" s="73"/>
      <c r="E31" s="74"/>
      <c r="F31" s="74"/>
      <c r="G31" s="74"/>
      <c r="H31" s="74"/>
      <c r="I31" s="74"/>
      <c r="J31" s="75"/>
      <c r="K31" s="20"/>
      <c r="S31" s="22"/>
      <c r="T31" s="40" t="s">
        <v>797</v>
      </c>
      <c r="U31" s="40"/>
      <c r="V31" s="40"/>
      <c r="W31" s="40"/>
      <c r="X31" s="40"/>
      <c r="Y31" s="40"/>
      <c r="Z31" s="40"/>
      <c r="AA31" s="40"/>
      <c r="AB31" s="41"/>
      <c r="AC31" s="43"/>
      <c r="AD31" s="98"/>
      <c r="AE31" s="98"/>
      <c r="AF31" s="44"/>
      <c r="AG31" s="50"/>
      <c r="AH31" s="50"/>
      <c r="AI31" s="43"/>
      <c r="AJ31" s="43"/>
      <c r="AK31" s="43"/>
      <c r="AL31" s="44"/>
      <c r="AM31" s="44"/>
      <c r="AN31" s="44"/>
      <c r="AO31" s="45"/>
      <c r="AP31" s="45"/>
      <c r="AQ31" s="99"/>
      <c r="AR31" s="43"/>
      <c r="AS31" s="43"/>
      <c r="AT31" s="43"/>
      <c r="AV31" s="100"/>
      <c r="AW31" s="43"/>
      <c r="AX31" s="43"/>
      <c r="AY31" s="101">
        <f>ROUND(Y32,0)</f>
        <v>162</v>
      </c>
      <c r="AZ31" s="31"/>
    </row>
    <row r="32" spans="1:53" ht="17.100000000000001" customHeight="1" x14ac:dyDescent="0.15">
      <c r="A32" s="32">
        <v>32</v>
      </c>
      <c r="B32" s="32">
        <v>5745</v>
      </c>
      <c r="C32" s="34" t="s">
        <v>806</v>
      </c>
      <c r="D32" s="73"/>
      <c r="E32" s="74"/>
      <c r="F32" s="74"/>
      <c r="G32" s="74"/>
      <c r="H32" s="74"/>
      <c r="I32" s="74"/>
      <c r="J32" s="75"/>
      <c r="K32" s="20"/>
      <c r="R32" s="39"/>
      <c r="S32" s="109"/>
      <c r="T32" s="25"/>
      <c r="U32" s="25"/>
      <c r="V32" s="25"/>
      <c r="W32" s="25"/>
      <c r="X32" s="25"/>
      <c r="Y32" s="1107">
        <v>162</v>
      </c>
      <c r="Z32" s="1107"/>
      <c r="AA32" s="14" t="s">
        <v>21</v>
      </c>
      <c r="AB32" s="38"/>
      <c r="AC32" s="43" t="s">
        <v>765</v>
      </c>
      <c r="AD32" s="98"/>
      <c r="AE32" s="98"/>
      <c r="AF32" s="44"/>
      <c r="AG32" s="50"/>
      <c r="AH32" s="50"/>
      <c r="AI32" s="43"/>
      <c r="AJ32" s="43"/>
      <c r="AK32" s="43"/>
      <c r="AL32" s="44"/>
      <c r="AM32" s="44"/>
      <c r="AN32" s="44"/>
      <c r="AO32" s="45"/>
      <c r="AP32" s="45"/>
      <c r="AQ32" s="99"/>
      <c r="AR32" s="43"/>
      <c r="AS32" s="43"/>
      <c r="AT32" s="43"/>
      <c r="AU32" s="100"/>
      <c r="AV32" s="26" t="s">
        <v>17</v>
      </c>
      <c r="AW32" s="1180">
        <f>AW$10</f>
        <v>0.96499999999999997</v>
      </c>
      <c r="AX32" s="1181"/>
      <c r="AY32" s="101">
        <f>ROUND(Y32*AW32,0)</f>
        <v>156</v>
      </c>
      <c r="AZ32" s="31"/>
    </row>
    <row r="33" spans="1:54" ht="17.100000000000001" customHeight="1" x14ac:dyDescent="0.15">
      <c r="A33" s="32">
        <v>32</v>
      </c>
      <c r="B33" s="32">
        <v>5746</v>
      </c>
      <c r="C33" s="34" t="s">
        <v>807</v>
      </c>
      <c r="D33" s="73"/>
      <c r="E33" s="74"/>
      <c r="F33" s="74"/>
      <c r="G33" s="74"/>
      <c r="H33" s="74"/>
      <c r="I33" s="74"/>
      <c r="J33" s="75"/>
      <c r="K33" s="20"/>
      <c r="S33" s="22"/>
      <c r="T33" s="40" t="s">
        <v>800</v>
      </c>
      <c r="U33" s="40"/>
      <c r="V33" s="40"/>
      <c r="W33" s="40"/>
      <c r="X33" s="40"/>
      <c r="Y33" s="40"/>
      <c r="Z33" s="40"/>
      <c r="AA33" s="40"/>
      <c r="AB33" s="41"/>
      <c r="AC33" s="43"/>
      <c r="AD33" s="98"/>
      <c r="AE33" s="98"/>
      <c r="AF33" s="44"/>
      <c r="AG33" s="50"/>
      <c r="AH33" s="50"/>
      <c r="AI33" s="43"/>
      <c r="AJ33" s="43"/>
      <c r="AK33" s="43"/>
      <c r="AL33" s="44"/>
      <c r="AM33" s="44"/>
      <c r="AN33" s="44"/>
      <c r="AO33" s="45"/>
      <c r="AP33" s="45"/>
      <c r="AQ33" s="99"/>
      <c r="AR33" s="43"/>
      <c r="AS33" s="43"/>
      <c r="AT33" s="43"/>
      <c r="AV33" s="100"/>
      <c r="AW33" s="43"/>
      <c r="AX33" s="43"/>
      <c r="AY33" s="101">
        <f>ROUND(Y34,0)</f>
        <v>147</v>
      </c>
      <c r="AZ33" s="31"/>
    </row>
    <row r="34" spans="1:54" ht="17.100000000000001" customHeight="1" x14ac:dyDescent="0.15">
      <c r="A34" s="32">
        <v>32</v>
      </c>
      <c r="B34" s="32">
        <v>5747</v>
      </c>
      <c r="C34" s="34" t="s">
        <v>808</v>
      </c>
      <c r="D34" s="111"/>
      <c r="E34" s="112"/>
      <c r="F34" s="112"/>
      <c r="G34" s="112"/>
      <c r="H34" s="112"/>
      <c r="I34" s="112"/>
      <c r="J34" s="113"/>
      <c r="K34" s="24"/>
      <c r="L34" s="25"/>
      <c r="M34" s="25"/>
      <c r="N34" s="25"/>
      <c r="O34" s="25"/>
      <c r="P34" s="25"/>
      <c r="Q34" s="25"/>
      <c r="R34" s="15"/>
      <c r="S34" s="110"/>
      <c r="T34" s="25"/>
      <c r="U34" s="25"/>
      <c r="V34" s="25"/>
      <c r="W34" s="25"/>
      <c r="X34" s="25"/>
      <c r="Y34" s="1107">
        <v>147</v>
      </c>
      <c r="Z34" s="1107"/>
      <c r="AA34" s="14" t="s">
        <v>21</v>
      </c>
      <c r="AB34" s="38"/>
      <c r="AC34" s="43" t="s">
        <v>765</v>
      </c>
      <c r="AD34" s="98"/>
      <c r="AE34" s="98"/>
      <c r="AF34" s="44"/>
      <c r="AG34" s="50"/>
      <c r="AH34" s="50"/>
      <c r="AI34" s="43"/>
      <c r="AJ34" s="43"/>
      <c r="AK34" s="43"/>
      <c r="AL34" s="44"/>
      <c r="AM34" s="44"/>
      <c r="AN34" s="44"/>
      <c r="AO34" s="45"/>
      <c r="AP34" s="45"/>
      <c r="AQ34" s="99"/>
      <c r="AR34" s="43"/>
      <c r="AS34" s="43"/>
      <c r="AT34" s="43"/>
      <c r="AU34" s="100"/>
      <c r="AV34" s="26" t="s">
        <v>17</v>
      </c>
      <c r="AW34" s="1180">
        <f>AW$10</f>
        <v>0.96499999999999997</v>
      </c>
      <c r="AX34" s="1181"/>
      <c r="AY34" s="101">
        <f>ROUND(Y34*AW34,0)</f>
        <v>142</v>
      </c>
      <c r="AZ34" s="31"/>
    </row>
    <row r="35" spans="1:54" ht="17.100000000000001" customHeight="1" x14ac:dyDescent="0.15">
      <c r="A35" s="32">
        <v>32</v>
      </c>
      <c r="B35" s="33">
        <v>5660</v>
      </c>
      <c r="C35" s="34" t="s">
        <v>809</v>
      </c>
      <c r="D35" s="72" t="s">
        <v>810</v>
      </c>
      <c r="E35" s="114"/>
      <c r="F35" s="114"/>
      <c r="G35" s="114"/>
      <c r="H35" s="114"/>
      <c r="I35" s="114"/>
      <c r="J35" s="115"/>
      <c r="K35" s="25" t="s">
        <v>811</v>
      </c>
      <c r="L35" s="25"/>
      <c r="M35" s="25"/>
      <c r="N35" s="25"/>
      <c r="O35" s="25"/>
      <c r="P35" s="25"/>
      <c r="Q35" s="25"/>
      <c r="R35" s="25"/>
      <c r="S35" s="25"/>
      <c r="T35" s="43"/>
      <c r="U35" s="98"/>
      <c r="V35" s="98"/>
      <c r="W35" s="44"/>
      <c r="X35" s="50"/>
      <c r="Y35" s="50"/>
      <c r="Z35" s="43"/>
      <c r="AA35" s="43"/>
      <c r="AB35" s="43"/>
      <c r="AC35" s="44"/>
      <c r="AD35" s="44"/>
      <c r="AE35" s="44"/>
      <c r="AF35" s="45"/>
      <c r="AG35" s="45"/>
      <c r="AH35" s="43"/>
      <c r="AI35" s="43"/>
      <c r="AJ35" s="43"/>
      <c r="AK35" s="43"/>
      <c r="AL35" s="43"/>
      <c r="AM35" s="43"/>
      <c r="AN35" s="43"/>
      <c r="AO35" s="43"/>
      <c r="AP35" s="43"/>
      <c r="AQ35" s="43"/>
      <c r="AR35" s="43"/>
      <c r="AS35" s="1106">
        <v>561</v>
      </c>
      <c r="AT35" s="1106"/>
      <c r="AU35" s="100" t="s">
        <v>775</v>
      </c>
      <c r="AV35" s="100"/>
      <c r="AW35" s="43"/>
      <c r="AX35" s="43"/>
      <c r="AY35" s="101">
        <f t="shared" ref="AY35:AY47" si="1">ROUND(AS35,0)</f>
        <v>561</v>
      </c>
      <c r="AZ35" s="66" t="s">
        <v>812</v>
      </c>
    </row>
    <row r="36" spans="1:54" ht="17.100000000000001" customHeight="1" x14ac:dyDescent="0.15">
      <c r="A36" s="32">
        <v>32</v>
      </c>
      <c r="B36" s="33">
        <v>5661</v>
      </c>
      <c r="C36" s="34" t="s">
        <v>813</v>
      </c>
      <c r="D36" s="94"/>
      <c r="E36" s="116"/>
      <c r="F36" s="116"/>
      <c r="G36" s="116"/>
      <c r="H36" s="116"/>
      <c r="I36" s="116"/>
      <c r="J36" s="117"/>
      <c r="K36" s="43" t="s">
        <v>814</v>
      </c>
      <c r="L36" s="43"/>
      <c r="M36" s="43"/>
      <c r="N36" s="43"/>
      <c r="O36" s="43"/>
      <c r="P36" s="43"/>
      <c r="Q36" s="43"/>
      <c r="R36" s="43"/>
      <c r="S36" s="43"/>
      <c r="T36" s="43"/>
      <c r="U36" s="98"/>
      <c r="V36" s="98"/>
      <c r="W36" s="44"/>
      <c r="X36" s="50"/>
      <c r="Y36" s="50"/>
      <c r="Z36" s="43"/>
      <c r="AA36" s="43"/>
      <c r="AB36" s="43"/>
      <c r="AC36" s="44"/>
      <c r="AD36" s="44"/>
      <c r="AE36" s="44"/>
      <c r="AF36" s="45"/>
      <c r="AG36" s="45"/>
      <c r="AH36" s="43"/>
      <c r="AI36" s="43"/>
      <c r="AJ36" s="43"/>
      <c r="AK36" s="43"/>
      <c r="AL36" s="43"/>
      <c r="AM36" s="43"/>
      <c r="AN36" s="43"/>
      <c r="AO36" s="43"/>
      <c r="AP36" s="43"/>
      <c r="AQ36" s="43"/>
      <c r="AR36" s="43"/>
      <c r="AS36" s="1106">
        <v>1122</v>
      </c>
      <c r="AT36" s="1106"/>
      <c r="AU36" s="100" t="s">
        <v>775</v>
      </c>
      <c r="AV36" s="100"/>
      <c r="AW36" s="43"/>
      <c r="AX36" s="43"/>
      <c r="AY36" s="35">
        <f t="shared" si="1"/>
        <v>1122</v>
      </c>
      <c r="AZ36" s="61"/>
    </row>
    <row r="37" spans="1:54" ht="17.100000000000001" customHeight="1" x14ac:dyDescent="0.15">
      <c r="A37" s="32">
        <v>32</v>
      </c>
      <c r="B37" s="32">
        <v>5030</v>
      </c>
      <c r="C37" s="34" t="s">
        <v>815</v>
      </c>
      <c r="D37" s="107" t="s">
        <v>816</v>
      </c>
      <c r="E37" s="108"/>
      <c r="F37" s="108"/>
      <c r="G37" s="108"/>
      <c r="H37" s="108"/>
      <c r="I37" s="107"/>
      <c r="J37" s="108"/>
      <c r="K37" s="43" t="s">
        <v>817</v>
      </c>
      <c r="L37" s="43"/>
      <c r="M37" s="43"/>
      <c r="N37" s="43"/>
      <c r="O37" s="43"/>
      <c r="P37" s="43"/>
      <c r="Q37" s="43"/>
      <c r="R37" s="43"/>
      <c r="S37" s="43"/>
      <c r="T37" s="43"/>
      <c r="U37" s="98"/>
      <c r="V37" s="98"/>
      <c r="W37" s="44"/>
      <c r="X37" s="50"/>
      <c r="Y37" s="50"/>
      <c r="Z37" s="43"/>
      <c r="AA37" s="43"/>
      <c r="AB37" s="43"/>
      <c r="AC37" s="44"/>
      <c r="AD37" s="44"/>
      <c r="AE37" s="44"/>
      <c r="AF37" s="45"/>
      <c r="AG37" s="45"/>
      <c r="AH37" s="99"/>
      <c r="AI37" s="43"/>
      <c r="AJ37" s="43"/>
      <c r="AK37" s="43"/>
      <c r="AL37" s="43"/>
      <c r="AM37" s="43"/>
      <c r="AN37" s="43"/>
      <c r="AO37" s="43"/>
      <c r="AP37" s="43"/>
      <c r="AQ37" s="43"/>
      <c r="AR37" s="43"/>
      <c r="AS37" s="1106">
        <v>500</v>
      </c>
      <c r="AT37" s="1106"/>
      <c r="AU37" s="100" t="s">
        <v>775</v>
      </c>
      <c r="AV37" s="100"/>
      <c r="AW37" s="43"/>
      <c r="AX37" s="43"/>
      <c r="AY37" s="101">
        <f t="shared" si="1"/>
        <v>500</v>
      </c>
      <c r="AZ37" s="118" t="s">
        <v>818</v>
      </c>
    </row>
    <row r="38" spans="1:54" ht="17.100000000000001" customHeight="1" x14ac:dyDescent="0.15">
      <c r="A38" s="32">
        <v>32</v>
      </c>
      <c r="B38" s="32">
        <v>7590</v>
      </c>
      <c r="C38" s="34" t="s">
        <v>819</v>
      </c>
      <c r="D38" s="107" t="s">
        <v>820</v>
      </c>
      <c r="E38" s="108"/>
      <c r="F38" s="108"/>
      <c r="G38" s="108"/>
      <c r="H38" s="108"/>
      <c r="I38" s="107"/>
      <c r="J38" s="108"/>
      <c r="K38" s="43"/>
      <c r="L38" s="43"/>
      <c r="M38" s="43"/>
      <c r="N38" s="43"/>
      <c r="O38" s="43"/>
      <c r="P38" s="43"/>
      <c r="Q38" s="43"/>
      <c r="R38" s="43"/>
      <c r="S38" s="43"/>
      <c r="T38" s="43"/>
      <c r="U38" s="98"/>
      <c r="V38" s="98"/>
      <c r="W38" s="44"/>
      <c r="X38" s="50"/>
      <c r="Y38" s="50"/>
      <c r="Z38" s="43"/>
      <c r="AA38" s="43"/>
      <c r="AB38" s="43"/>
      <c r="AC38" s="44"/>
      <c r="AD38" s="44"/>
      <c r="AE38" s="44"/>
      <c r="AF38" s="45"/>
      <c r="AG38" s="45"/>
      <c r="AH38" s="99"/>
      <c r="AI38" s="43"/>
      <c r="AJ38" s="43"/>
      <c r="AK38" s="43"/>
      <c r="AL38" s="43"/>
      <c r="AM38" s="43"/>
      <c r="AN38" s="43"/>
      <c r="AO38" s="43"/>
      <c r="AP38" s="43"/>
      <c r="AQ38" s="43"/>
      <c r="AR38" s="43"/>
      <c r="AS38" s="1106">
        <v>120</v>
      </c>
      <c r="AT38" s="1106"/>
      <c r="AU38" s="100" t="s">
        <v>775</v>
      </c>
      <c r="AV38" s="100"/>
      <c r="AW38" s="43"/>
      <c r="AX38" s="43"/>
      <c r="AY38" s="35">
        <f t="shared" si="1"/>
        <v>120</v>
      </c>
      <c r="AZ38" s="31" t="s">
        <v>13</v>
      </c>
    </row>
    <row r="39" spans="1:54" ht="17.100000000000001" customHeight="1" x14ac:dyDescent="0.15">
      <c r="A39" s="32">
        <v>32</v>
      </c>
      <c r="B39" s="32">
        <v>6070</v>
      </c>
      <c r="C39" s="34" t="s">
        <v>821</v>
      </c>
      <c r="D39" s="1186" t="s">
        <v>822</v>
      </c>
      <c r="E39" s="1187"/>
      <c r="F39" s="1187"/>
      <c r="G39" s="1187"/>
      <c r="H39" s="1187"/>
      <c r="I39" s="1187"/>
      <c r="J39" s="1188"/>
      <c r="K39" s="43" t="s">
        <v>823</v>
      </c>
      <c r="L39" s="43"/>
      <c r="M39" s="43"/>
      <c r="N39" s="43"/>
      <c r="O39" s="43"/>
      <c r="P39" s="43"/>
      <c r="Q39" s="43"/>
      <c r="R39" s="43"/>
      <c r="S39" s="43"/>
      <c r="T39" s="43"/>
      <c r="U39" s="98"/>
      <c r="V39" s="98"/>
      <c r="W39" s="44"/>
      <c r="X39" s="50"/>
      <c r="Y39" s="50"/>
      <c r="Z39" s="43"/>
      <c r="AA39" s="43"/>
      <c r="AB39" s="43"/>
      <c r="AC39" s="44"/>
      <c r="AD39" s="44"/>
      <c r="AE39" s="44"/>
      <c r="AF39" s="45"/>
      <c r="AG39" s="45"/>
      <c r="AH39" s="99"/>
      <c r="AI39" s="43"/>
      <c r="AJ39" s="43"/>
      <c r="AK39" s="43"/>
      <c r="AL39" s="43"/>
      <c r="AM39" s="43"/>
      <c r="AN39" s="43"/>
      <c r="AO39" s="43"/>
      <c r="AP39" s="43"/>
      <c r="AQ39" s="43"/>
      <c r="AR39" s="43"/>
      <c r="AS39" s="1106">
        <v>12</v>
      </c>
      <c r="AT39" s="1106"/>
      <c r="AU39" s="100" t="s">
        <v>775</v>
      </c>
      <c r="AV39" s="100"/>
      <c r="AW39" s="43"/>
      <c r="AX39" s="43"/>
      <c r="AY39" s="35">
        <f t="shared" si="1"/>
        <v>12</v>
      </c>
      <c r="AZ39" s="31"/>
    </row>
    <row r="40" spans="1:54" ht="17.100000000000001" customHeight="1" x14ac:dyDescent="0.15">
      <c r="A40" s="32">
        <v>32</v>
      </c>
      <c r="B40" s="32">
        <v>6071</v>
      </c>
      <c r="C40" s="34" t="s">
        <v>824</v>
      </c>
      <c r="D40" s="1189"/>
      <c r="E40" s="1190"/>
      <c r="F40" s="1190"/>
      <c r="G40" s="1190"/>
      <c r="H40" s="1190"/>
      <c r="I40" s="1190"/>
      <c r="J40" s="1191"/>
      <c r="K40" s="43" t="s">
        <v>825</v>
      </c>
      <c r="L40" s="43"/>
      <c r="M40" s="43"/>
      <c r="N40" s="43"/>
      <c r="O40" s="43"/>
      <c r="P40" s="43"/>
      <c r="Q40" s="43"/>
      <c r="R40" s="43"/>
      <c r="S40" s="43"/>
      <c r="T40" s="43"/>
      <c r="U40" s="98"/>
      <c r="V40" s="98"/>
      <c r="W40" s="44"/>
      <c r="X40" s="50"/>
      <c r="Y40" s="50"/>
      <c r="Z40" s="43"/>
      <c r="AA40" s="43"/>
      <c r="AB40" s="43"/>
      <c r="AC40" s="44"/>
      <c r="AD40" s="44"/>
      <c r="AE40" s="44"/>
      <c r="AF40" s="45"/>
      <c r="AG40" s="45"/>
      <c r="AH40" s="99"/>
      <c r="AI40" s="43"/>
      <c r="AJ40" s="43"/>
      <c r="AK40" s="43"/>
      <c r="AL40" s="43"/>
      <c r="AM40" s="43"/>
      <c r="AN40" s="43"/>
      <c r="AO40" s="43"/>
      <c r="AP40" s="43"/>
      <c r="AQ40" s="43"/>
      <c r="AR40" s="43"/>
      <c r="AS40" s="1106">
        <v>306</v>
      </c>
      <c r="AT40" s="1106"/>
      <c r="AU40" s="100" t="s">
        <v>775</v>
      </c>
      <c r="AV40" s="100"/>
      <c r="AW40" s="43"/>
      <c r="AX40" s="43"/>
      <c r="AY40" s="35">
        <f t="shared" si="1"/>
        <v>306</v>
      </c>
      <c r="AZ40" s="31"/>
    </row>
    <row r="41" spans="1:54" ht="17.100000000000001" customHeight="1" x14ac:dyDescent="0.15">
      <c r="A41" s="32">
        <v>32</v>
      </c>
      <c r="B41" s="32">
        <v>6090</v>
      </c>
      <c r="C41" s="34" t="s">
        <v>826</v>
      </c>
      <c r="D41" s="107" t="s">
        <v>827</v>
      </c>
      <c r="E41" s="108"/>
      <c r="F41" s="108"/>
      <c r="G41" s="108"/>
      <c r="H41" s="108"/>
      <c r="I41" s="107"/>
      <c r="J41" s="108"/>
      <c r="K41" s="43"/>
      <c r="L41" s="43"/>
      <c r="M41" s="43"/>
      <c r="N41" s="43"/>
      <c r="O41" s="43"/>
      <c r="P41" s="43"/>
      <c r="Q41" s="43"/>
      <c r="R41" s="43"/>
      <c r="S41" s="43"/>
      <c r="T41" s="43"/>
      <c r="U41" s="98"/>
      <c r="V41" s="98"/>
      <c r="W41" s="44"/>
      <c r="X41" s="50"/>
      <c r="Y41" s="50"/>
      <c r="Z41" s="43"/>
      <c r="AA41" s="43"/>
      <c r="AB41" s="43"/>
      <c r="AC41" s="44"/>
      <c r="AD41" s="44"/>
      <c r="AE41" s="44"/>
      <c r="AF41" s="45"/>
      <c r="AG41" s="45"/>
      <c r="AH41" s="99"/>
      <c r="AI41" s="43"/>
      <c r="AJ41" s="43"/>
      <c r="AK41" s="43"/>
      <c r="AL41" s="43"/>
      <c r="AM41" s="43"/>
      <c r="AN41" s="43"/>
      <c r="AO41" s="43"/>
      <c r="AP41" s="43"/>
      <c r="AQ41" s="43"/>
      <c r="AR41" s="43"/>
      <c r="AS41" s="1106">
        <v>12</v>
      </c>
      <c r="AT41" s="1106"/>
      <c r="AU41" s="100" t="s">
        <v>775</v>
      </c>
      <c r="AV41" s="100"/>
      <c r="AW41" s="43"/>
      <c r="AX41" s="43"/>
      <c r="AY41" s="35">
        <f t="shared" si="1"/>
        <v>12</v>
      </c>
      <c r="AZ41" s="31"/>
    </row>
    <row r="42" spans="1:54" ht="17.100000000000001" customHeight="1" x14ac:dyDescent="0.15">
      <c r="A42" s="32">
        <v>32</v>
      </c>
      <c r="B42" s="32">
        <v>6095</v>
      </c>
      <c r="C42" s="34" t="s">
        <v>828</v>
      </c>
      <c r="D42" s="107" t="s">
        <v>829</v>
      </c>
      <c r="E42" s="108"/>
      <c r="F42" s="108"/>
      <c r="G42" s="108"/>
      <c r="H42" s="108"/>
      <c r="I42" s="107"/>
      <c r="J42" s="108"/>
      <c r="K42" s="43"/>
      <c r="L42" s="43"/>
      <c r="M42" s="43"/>
      <c r="N42" s="43"/>
      <c r="O42" s="43"/>
      <c r="P42" s="43"/>
      <c r="Q42" s="43"/>
      <c r="R42" s="43"/>
      <c r="S42" s="43"/>
      <c r="T42" s="43"/>
      <c r="U42" s="98"/>
      <c r="V42" s="98"/>
      <c r="W42" s="44"/>
      <c r="X42" s="50"/>
      <c r="Y42" s="50"/>
      <c r="Z42" s="43"/>
      <c r="AA42" s="43"/>
      <c r="AB42" s="43"/>
      <c r="AC42" s="44"/>
      <c r="AD42" s="44"/>
      <c r="AE42" s="44"/>
      <c r="AF42" s="45"/>
      <c r="AG42" s="45"/>
      <c r="AH42" s="99"/>
      <c r="AI42" s="43"/>
      <c r="AJ42" s="43"/>
      <c r="AK42" s="43"/>
      <c r="AL42" s="43"/>
      <c r="AM42" s="43"/>
      <c r="AN42" s="43"/>
      <c r="AO42" s="43"/>
      <c r="AP42" s="43"/>
      <c r="AQ42" s="43"/>
      <c r="AR42" s="43"/>
      <c r="AS42" s="1106">
        <v>28</v>
      </c>
      <c r="AT42" s="1106"/>
      <c r="AU42" s="100" t="s">
        <v>775</v>
      </c>
      <c r="AV42" s="100"/>
      <c r="AW42" s="43"/>
      <c r="AX42" s="43"/>
      <c r="AY42" s="35">
        <f t="shared" si="1"/>
        <v>28</v>
      </c>
      <c r="AZ42" s="61"/>
    </row>
    <row r="43" spans="1:54" ht="17.100000000000001" customHeight="1" x14ac:dyDescent="0.15">
      <c r="A43" s="32">
        <v>32</v>
      </c>
      <c r="B43" s="32">
        <v>7010</v>
      </c>
      <c r="C43" s="34" t="s">
        <v>830</v>
      </c>
      <c r="D43" s="1192" t="s">
        <v>831</v>
      </c>
      <c r="E43" s="1193"/>
      <c r="F43" s="1193"/>
      <c r="G43" s="1193"/>
      <c r="H43" s="1193"/>
      <c r="I43" s="1193"/>
      <c r="J43" s="1194"/>
      <c r="K43" s="43" t="s">
        <v>832</v>
      </c>
      <c r="L43" s="43"/>
      <c r="M43" s="43"/>
      <c r="N43" s="43"/>
      <c r="O43" s="43"/>
      <c r="P43" s="43"/>
      <c r="Q43" s="43"/>
      <c r="R43" s="43"/>
      <c r="S43" s="43"/>
      <c r="T43" s="43"/>
      <c r="U43" s="98"/>
      <c r="V43" s="98"/>
      <c r="W43" s="44"/>
      <c r="X43" s="50"/>
      <c r="Y43" s="50"/>
      <c r="Z43" s="43"/>
      <c r="AA43" s="43"/>
      <c r="AB43" s="43"/>
      <c r="AC43" s="44"/>
      <c r="AD43" s="44"/>
      <c r="AE43" s="44"/>
      <c r="AF43" s="45"/>
      <c r="AG43" s="45"/>
      <c r="AH43" s="99"/>
      <c r="AI43" s="43"/>
      <c r="AJ43" s="43"/>
      <c r="AK43" s="43"/>
      <c r="AL43" s="43"/>
      <c r="AM43" s="43"/>
      <c r="AN43" s="43"/>
      <c r="AO43" s="43"/>
      <c r="AP43" s="43"/>
      <c r="AQ43" s="43"/>
      <c r="AR43" s="43"/>
      <c r="AS43" s="1106">
        <v>400</v>
      </c>
      <c r="AT43" s="1106"/>
      <c r="AU43" s="100" t="s">
        <v>775</v>
      </c>
      <c r="AV43" s="100"/>
      <c r="AW43" s="43"/>
      <c r="AX43" s="43"/>
      <c r="AY43" s="35">
        <f t="shared" si="1"/>
        <v>400</v>
      </c>
      <c r="AZ43" s="31" t="s">
        <v>833</v>
      </c>
    </row>
    <row r="44" spans="1:54" ht="17.100000000000001" customHeight="1" x14ac:dyDescent="0.15">
      <c r="A44" s="32">
        <v>32</v>
      </c>
      <c r="B44" s="32">
        <v>7011</v>
      </c>
      <c r="C44" s="34" t="s">
        <v>834</v>
      </c>
      <c r="D44" s="1195"/>
      <c r="E44" s="1196"/>
      <c r="F44" s="1196"/>
      <c r="G44" s="1196"/>
      <c r="H44" s="1196"/>
      <c r="I44" s="1196"/>
      <c r="J44" s="1197"/>
      <c r="K44" s="43" t="s">
        <v>835</v>
      </c>
      <c r="L44" s="43"/>
      <c r="M44" s="43"/>
      <c r="N44" s="43"/>
      <c r="O44" s="43"/>
      <c r="P44" s="43"/>
      <c r="Q44" s="43"/>
      <c r="R44" s="43"/>
      <c r="S44" s="43"/>
      <c r="T44" s="43"/>
      <c r="U44" s="98"/>
      <c r="V44" s="98"/>
      <c r="W44" s="44"/>
      <c r="X44" s="50"/>
      <c r="Y44" s="50"/>
      <c r="Z44" s="43"/>
      <c r="AA44" s="43"/>
      <c r="AB44" s="43"/>
      <c r="AC44" s="44"/>
      <c r="AD44" s="44"/>
      <c r="AE44" s="44"/>
      <c r="AF44" s="45"/>
      <c r="AG44" s="45"/>
      <c r="AH44" s="99"/>
      <c r="AI44" s="43"/>
      <c r="AJ44" s="43"/>
      <c r="AK44" s="43"/>
      <c r="AL44" s="43"/>
      <c r="AM44" s="43"/>
      <c r="AN44" s="43"/>
      <c r="AO44" s="43"/>
      <c r="AP44" s="43"/>
      <c r="AQ44" s="43"/>
      <c r="AR44" s="43"/>
      <c r="AS44" s="1106">
        <v>100</v>
      </c>
      <c r="AT44" s="1106"/>
      <c r="AU44" s="100" t="s">
        <v>775</v>
      </c>
      <c r="AV44" s="100"/>
      <c r="AW44" s="43"/>
      <c r="AX44" s="43"/>
      <c r="AY44" s="35">
        <f t="shared" si="1"/>
        <v>100</v>
      </c>
      <c r="AZ44" s="31"/>
    </row>
    <row r="45" spans="1:54" ht="17.100000000000001" customHeight="1" x14ac:dyDescent="0.15">
      <c r="A45" s="32">
        <v>32</v>
      </c>
      <c r="B45" s="32">
        <v>7025</v>
      </c>
      <c r="C45" s="34" t="s">
        <v>836</v>
      </c>
      <c r="D45" s="107" t="s">
        <v>837</v>
      </c>
      <c r="E45" s="108"/>
      <c r="F45" s="108"/>
      <c r="G45" s="108"/>
      <c r="H45" s="108"/>
      <c r="I45" s="107"/>
      <c r="J45" s="108"/>
      <c r="K45" s="43"/>
      <c r="L45" s="43"/>
      <c r="M45" s="43"/>
      <c r="N45" s="43"/>
      <c r="O45" s="43"/>
      <c r="P45" s="43"/>
      <c r="Q45" s="43"/>
      <c r="R45" s="43"/>
      <c r="S45" s="43"/>
      <c r="T45" s="43"/>
      <c r="U45" s="98"/>
      <c r="V45" s="98"/>
      <c r="W45" s="44"/>
      <c r="X45" s="50"/>
      <c r="Y45" s="50"/>
      <c r="Z45" s="43"/>
      <c r="AA45" s="43"/>
      <c r="AB45" s="43"/>
      <c r="AC45" s="44"/>
      <c r="AD45" s="44"/>
      <c r="AE45" s="44"/>
      <c r="AF45" s="45"/>
      <c r="AG45" s="45"/>
      <c r="AH45" s="99"/>
      <c r="AI45" s="43"/>
      <c r="AJ45" s="43"/>
      <c r="AK45" s="43"/>
      <c r="AL45" s="43"/>
      <c r="AM45" s="43"/>
      <c r="AN45" s="43"/>
      <c r="AO45" s="43"/>
      <c r="AP45" s="43"/>
      <c r="AQ45" s="43"/>
      <c r="AR45" s="43"/>
      <c r="AS45" s="1106">
        <v>30</v>
      </c>
      <c r="AT45" s="1106"/>
      <c r="AU45" s="100" t="s">
        <v>775</v>
      </c>
      <c r="AV45" s="100"/>
      <c r="AW45" s="43"/>
      <c r="AX45" s="43"/>
      <c r="AY45" s="35">
        <f t="shared" si="1"/>
        <v>30</v>
      </c>
      <c r="AZ45" s="31"/>
    </row>
    <row r="46" spans="1:54" ht="17.100000000000001" customHeight="1" x14ac:dyDescent="0.15">
      <c r="A46" s="32">
        <v>32</v>
      </c>
      <c r="B46" s="32">
        <v>7020</v>
      </c>
      <c r="C46" s="34" t="s">
        <v>838</v>
      </c>
      <c r="D46" s="107" t="s">
        <v>839</v>
      </c>
      <c r="E46" s="108"/>
      <c r="F46" s="108"/>
      <c r="G46" s="108"/>
      <c r="H46" s="108"/>
      <c r="I46" s="107"/>
      <c r="J46" s="108"/>
      <c r="K46" s="43"/>
      <c r="L46" s="43"/>
      <c r="M46" s="43"/>
      <c r="N46" s="43"/>
      <c r="O46" s="43"/>
      <c r="P46" s="43"/>
      <c r="Q46" s="43"/>
      <c r="R46" s="43"/>
      <c r="S46" s="43"/>
      <c r="T46" s="43"/>
      <c r="U46" s="98"/>
      <c r="V46" s="98"/>
      <c r="W46" s="44"/>
      <c r="X46" s="50"/>
      <c r="Y46" s="50"/>
      <c r="Z46" s="43"/>
      <c r="AA46" s="43"/>
      <c r="AB46" s="43"/>
      <c r="AC46" s="44"/>
      <c r="AD46" s="44"/>
      <c r="AE46" s="44"/>
      <c r="AF46" s="45"/>
      <c r="AG46" s="45"/>
      <c r="AH46" s="99"/>
      <c r="AI46" s="43"/>
      <c r="AJ46" s="43"/>
      <c r="AK46" s="43"/>
      <c r="AL46" s="43"/>
      <c r="AM46" s="43"/>
      <c r="AN46" s="43"/>
      <c r="AO46" s="43"/>
      <c r="AP46" s="43"/>
      <c r="AQ46" s="43"/>
      <c r="AR46" s="43"/>
      <c r="AS46" s="1106">
        <v>90</v>
      </c>
      <c r="AT46" s="1106"/>
      <c r="AU46" s="100" t="s">
        <v>775</v>
      </c>
      <c r="AV46" s="100"/>
      <c r="AW46" s="43"/>
      <c r="AX46" s="43"/>
      <c r="AY46" s="35">
        <f t="shared" si="1"/>
        <v>90</v>
      </c>
      <c r="AZ46" s="61"/>
    </row>
    <row r="47" spans="1:54" ht="17.100000000000001" customHeight="1" x14ac:dyDescent="0.15">
      <c r="A47" s="32">
        <v>32</v>
      </c>
      <c r="B47" s="32">
        <v>7015</v>
      </c>
      <c r="C47" s="34" t="s">
        <v>840</v>
      </c>
      <c r="D47" s="107" t="s">
        <v>841</v>
      </c>
      <c r="E47" s="108"/>
      <c r="F47" s="108"/>
      <c r="G47" s="108"/>
      <c r="H47" s="108"/>
      <c r="I47" s="107"/>
      <c r="J47" s="108"/>
      <c r="K47" s="43"/>
      <c r="L47" s="43"/>
      <c r="M47" s="43"/>
      <c r="N47" s="43"/>
      <c r="O47" s="43"/>
      <c r="P47" s="43"/>
      <c r="Q47" s="43"/>
      <c r="R47" s="43"/>
      <c r="S47" s="43"/>
      <c r="T47" s="43"/>
      <c r="U47" s="98"/>
      <c r="V47" s="98"/>
      <c r="W47" s="44"/>
      <c r="X47" s="50"/>
      <c r="Y47" s="50"/>
      <c r="Z47" s="43"/>
      <c r="AA47" s="43"/>
      <c r="AB47" s="43"/>
      <c r="AC47" s="44"/>
      <c r="AD47" s="44"/>
      <c r="AE47" s="44"/>
      <c r="AF47" s="45"/>
      <c r="AG47" s="45"/>
      <c r="AH47" s="99"/>
      <c r="AI47" s="43"/>
      <c r="AJ47" s="43"/>
      <c r="AK47" s="43"/>
      <c r="AL47" s="43"/>
      <c r="AM47" s="43"/>
      <c r="AN47" s="43"/>
      <c r="AO47" s="43"/>
      <c r="AP47" s="43"/>
      <c r="AQ47" s="43"/>
      <c r="AR47" s="43"/>
      <c r="AS47" s="1106">
        <v>23</v>
      </c>
      <c r="AT47" s="1106"/>
      <c r="AU47" s="100" t="s">
        <v>775</v>
      </c>
      <c r="AV47" s="100"/>
      <c r="AW47" s="43"/>
      <c r="AX47" s="43"/>
      <c r="AY47" s="35">
        <f t="shared" si="1"/>
        <v>23</v>
      </c>
      <c r="AZ47" s="31" t="s">
        <v>760</v>
      </c>
    </row>
    <row r="48" spans="1:54" ht="17.100000000000001" customHeight="1" x14ac:dyDescent="0.15">
      <c r="A48" s="32">
        <v>32</v>
      </c>
      <c r="B48" s="33">
        <v>6715</v>
      </c>
      <c r="C48" s="34" t="s">
        <v>842</v>
      </c>
      <c r="D48" s="1085" t="s">
        <v>843</v>
      </c>
      <c r="E48" s="1086"/>
      <c r="F48" s="1086"/>
      <c r="G48" s="1086"/>
      <c r="H48" s="1086"/>
      <c r="I48" s="1086"/>
      <c r="J48" s="1087"/>
      <c r="K48" s="107" t="s">
        <v>844</v>
      </c>
      <c r="L48" s="43"/>
      <c r="M48" s="43"/>
      <c r="N48" s="43"/>
      <c r="O48" s="43"/>
      <c r="P48" s="43"/>
      <c r="Q48" s="43"/>
      <c r="R48" s="43"/>
      <c r="S48" s="43"/>
      <c r="T48" s="98"/>
      <c r="U48" s="98"/>
      <c r="V48" s="44"/>
      <c r="W48" s="50"/>
      <c r="X48" s="50"/>
      <c r="Y48" s="43"/>
      <c r="Z48" s="43"/>
      <c r="AA48" s="43"/>
      <c r="AB48" s="43"/>
      <c r="AC48" s="43"/>
      <c r="AD48" s="43"/>
      <c r="AE48" s="43"/>
      <c r="AF48" s="43"/>
      <c r="AG48" s="43"/>
      <c r="AH48" s="43"/>
      <c r="AI48" s="43"/>
      <c r="AJ48" s="43"/>
      <c r="AK48" s="43"/>
      <c r="AL48" s="43"/>
      <c r="AM48" s="43"/>
      <c r="AN48" s="43"/>
      <c r="AO48" s="43"/>
      <c r="AP48" s="43"/>
      <c r="AQ48" s="26"/>
      <c r="AR48" s="119"/>
      <c r="AS48" s="43"/>
      <c r="AT48" s="120"/>
      <c r="AU48" s="121" t="s">
        <v>775</v>
      </c>
      <c r="AV48" s="121"/>
      <c r="AW48" s="43"/>
      <c r="AX48" s="43"/>
      <c r="AY48" s="35"/>
      <c r="AZ48" s="66" t="s">
        <v>755</v>
      </c>
      <c r="BB48" s="122"/>
    </row>
    <row r="49" spans="1:54" ht="17.100000000000001" customHeight="1" x14ac:dyDescent="0.15">
      <c r="A49" s="32">
        <v>32</v>
      </c>
      <c r="B49" s="33">
        <v>6710</v>
      </c>
      <c r="C49" s="34" t="s">
        <v>845</v>
      </c>
      <c r="D49" s="1088"/>
      <c r="E49" s="1089"/>
      <c r="F49" s="1089"/>
      <c r="G49" s="1089"/>
      <c r="H49" s="1089"/>
      <c r="I49" s="1089"/>
      <c r="J49" s="1090"/>
      <c r="K49" s="71" t="s">
        <v>846</v>
      </c>
      <c r="L49" s="43"/>
      <c r="M49" s="43"/>
      <c r="N49" s="43"/>
      <c r="O49" s="43"/>
      <c r="P49" s="43"/>
      <c r="Q49" s="43"/>
      <c r="R49" s="43"/>
      <c r="S49" s="43"/>
      <c r="T49" s="98"/>
      <c r="U49" s="98"/>
      <c r="V49" s="44"/>
      <c r="W49" s="50"/>
      <c r="X49" s="50"/>
      <c r="Y49" s="43"/>
      <c r="Z49" s="43"/>
      <c r="AA49" s="43"/>
      <c r="AB49" s="43"/>
      <c r="AC49" s="43"/>
      <c r="AD49" s="43"/>
      <c r="AE49" s="43"/>
      <c r="AF49" s="43"/>
      <c r="AG49" s="43"/>
      <c r="AH49" s="43"/>
      <c r="AI49" s="43"/>
      <c r="AJ49" s="43"/>
      <c r="AK49" s="43"/>
      <c r="AL49" s="43"/>
      <c r="AM49" s="43"/>
      <c r="AN49" s="43"/>
      <c r="AO49" s="43"/>
      <c r="AP49" s="43"/>
      <c r="AQ49" s="44"/>
      <c r="AR49" s="119"/>
      <c r="AS49" s="43"/>
      <c r="AT49" s="120"/>
      <c r="AU49" s="121" t="s">
        <v>775</v>
      </c>
      <c r="AV49" s="121"/>
      <c r="AW49" s="43"/>
      <c r="AX49" s="43"/>
      <c r="AY49" s="123"/>
      <c r="AZ49" s="31"/>
      <c r="BB49" s="122"/>
    </row>
    <row r="50" spans="1:54" ht="17.100000000000001" customHeight="1" x14ac:dyDescent="0.15">
      <c r="A50" s="32">
        <v>32</v>
      </c>
      <c r="B50" s="33">
        <v>6665</v>
      </c>
      <c r="C50" s="34" t="s">
        <v>847</v>
      </c>
      <c r="D50" s="1088"/>
      <c r="E50" s="1089"/>
      <c r="F50" s="1089"/>
      <c r="G50" s="1089"/>
      <c r="H50" s="1089"/>
      <c r="I50" s="1089"/>
      <c r="J50" s="1090"/>
      <c r="K50" s="71" t="s">
        <v>848</v>
      </c>
      <c r="L50" s="43"/>
      <c r="M50" s="43"/>
      <c r="N50" s="43"/>
      <c r="O50" s="43"/>
      <c r="P50" s="43"/>
      <c r="Q50" s="43"/>
      <c r="R50" s="43"/>
      <c r="S50" s="43"/>
      <c r="T50" s="98"/>
      <c r="U50" s="98"/>
      <c r="V50" s="44"/>
      <c r="W50" s="50"/>
      <c r="X50" s="50"/>
      <c r="Y50" s="43"/>
      <c r="Z50" s="43"/>
      <c r="AA50" s="43"/>
      <c r="AB50" s="43"/>
      <c r="AC50" s="43"/>
      <c r="AD50" s="43"/>
      <c r="AE50" s="43"/>
      <c r="AF50" s="43"/>
      <c r="AG50" s="43"/>
      <c r="AH50" s="43"/>
      <c r="AI50" s="43"/>
      <c r="AJ50" s="43"/>
      <c r="AK50" s="43"/>
      <c r="AL50" s="43"/>
      <c r="AM50" s="43"/>
      <c r="AN50" s="43"/>
      <c r="AO50" s="43"/>
      <c r="AP50" s="43"/>
      <c r="AQ50" s="26"/>
      <c r="AR50" s="119"/>
      <c r="AS50" s="43"/>
      <c r="AT50" s="120"/>
      <c r="AU50" s="121" t="s">
        <v>775</v>
      </c>
      <c r="AV50" s="121"/>
      <c r="AW50" s="43"/>
      <c r="AX50" s="43"/>
      <c r="AY50" s="35"/>
      <c r="AZ50" s="31"/>
      <c r="BB50" s="122"/>
    </row>
    <row r="51" spans="1:54" ht="17.100000000000001" customHeight="1" x14ac:dyDescent="0.15">
      <c r="A51" s="81">
        <v>32</v>
      </c>
      <c r="B51" s="124">
        <v>6670</v>
      </c>
      <c r="C51" s="82" t="s">
        <v>849</v>
      </c>
      <c r="D51" s="73"/>
      <c r="E51" s="74"/>
      <c r="F51" s="74"/>
      <c r="G51" s="74"/>
      <c r="H51" s="74"/>
      <c r="I51" s="74"/>
      <c r="J51" s="75"/>
      <c r="K51" s="125" t="s">
        <v>850</v>
      </c>
      <c r="L51" s="85"/>
      <c r="M51" s="85"/>
      <c r="N51" s="85"/>
      <c r="O51" s="85"/>
      <c r="P51" s="85"/>
      <c r="Q51" s="85"/>
      <c r="R51" s="85"/>
      <c r="S51" s="85"/>
      <c r="T51" s="86"/>
      <c r="U51" s="86"/>
      <c r="V51" s="87"/>
      <c r="W51" s="88"/>
      <c r="X51" s="88"/>
      <c r="Y51" s="85"/>
      <c r="Z51" s="85"/>
      <c r="AA51" s="85"/>
      <c r="AB51" s="85"/>
      <c r="AC51" s="85"/>
      <c r="AD51" s="85"/>
      <c r="AE51" s="85"/>
      <c r="AF51" s="85"/>
      <c r="AG51" s="85"/>
      <c r="AH51" s="85"/>
      <c r="AI51" s="85"/>
      <c r="AJ51" s="85"/>
      <c r="AK51" s="85"/>
      <c r="AL51" s="85"/>
      <c r="AM51" s="85"/>
      <c r="AN51" s="85"/>
      <c r="AO51" s="85"/>
      <c r="AP51" s="85"/>
      <c r="AQ51" s="126"/>
      <c r="AR51" s="127"/>
      <c r="AS51" s="85"/>
      <c r="AT51" s="128"/>
      <c r="AU51" s="129" t="s">
        <v>775</v>
      </c>
      <c r="AV51" s="129"/>
      <c r="AW51" s="85"/>
      <c r="AX51" s="85"/>
      <c r="AY51" s="91"/>
      <c r="AZ51" s="31"/>
      <c r="BB51" s="122"/>
    </row>
    <row r="52" spans="1:54" ht="17.100000000000001" customHeight="1" x14ac:dyDescent="0.15">
      <c r="A52" s="81">
        <v>32</v>
      </c>
      <c r="B52" s="124">
        <v>6675</v>
      </c>
      <c r="C52" s="82" t="s">
        <v>851</v>
      </c>
      <c r="D52" s="111"/>
      <c r="E52" s="112"/>
      <c r="F52" s="112"/>
      <c r="G52" s="112"/>
      <c r="H52" s="112"/>
      <c r="I52" s="112"/>
      <c r="J52" s="113"/>
      <c r="K52" s="125" t="s">
        <v>852</v>
      </c>
      <c r="L52" s="85"/>
      <c r="M52" s="85"/>
      <c r="N52" s="85"/>
      <c r="O52" s="85"/>
      <c r="P52" s="85"/>
      <c r="Q52" s="85"/>
      <c r="R52" s="85"/>
      <c r="S52" s="85"/>
      <c r="T52" s="86"/>
      <c r="U52" s="86"/>
      <c r="V52" s="87"/>
      <c r="W52" s="88"/>
      <c r="X52" s="88"/>
      <c r="Y52" s="85"/>
      <c r="Z52" s="85"/>
      <c r="AA52" s="85"/>
      <c r="AB52" s="85"/>
      <c r="AC52" s="85"/>
      <c r="AD52" s="85"/>
      <c r="AE52" s="85"/>
      <c r="AF52" s="85"/>
      <c r="AG52" s="85"/>
      <c r="AH52" s="85"/>
      <c r="AI52" s="85"/>
      <c r="AJ52" s="85"/>
      <c r="AK52" s="85"/>
      <c r="AL52" s="85"/>
      <c r="AM52" s="85"/>
      <c r="AN52" s="85"/>
      <c r="AO52" s="85"/>
      <c r="AP52" s="85"/>
      <c r="AQ52" s="126"/>
      <c r="AR52" s="127"/>
      <c r="AS52" s="85"/>
      <c r="AT52" s="128"/>
      <c r="AU52" s="129" t="s">
        <v>775</v>
      </c>
      <c r="AV52" s="129"/>
      <c r="AW52" s="85"/>
      <c r="AX52" s="85"/>
      <c r="AY52" s="91"/>
      <c r="AZ52" s="31"/>
      <c r="BB52" s="122"/>
    </row>
    <row r="53" spans="1:54" ht="17.100000000000001" customHeight="1" x14ac:dyDescent="0.15">
      <c r="A53" s="81">
        <v>32</v>
      </c>
      <c r="B53" s="81">
        <v>6685</v>
      </c>
      <c r="C53" s="82" t="s">
        <v>853</v>
      </c>
      <c r="D53" s="130" t="s">
        <v>854</v>
      </c>
      <c r="E53" s="131"/>
      <c r="F53" s="132"/>
      <c r="G53" s="132"/>
      <c r="H53" s="132"/>
      <c r="I53" s="132"/>
      <c r="J53" s="132"/>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133"/>
      <c r="AJ53" s="133"/>
      <c r="AK53" s="85"/>
      <c r="AL53" s="85"/>
      <c r="AM53" s="85"/>
      <c r="AN53" s="85"/>
      <c r="AO53" s="85"/>
      <c r="AP53" s="85"/>
      <c r="AQ53" s="126"/>
      <c r="AR53" s="127"/>
      <c r="AS53" s="85"/>
      <c r="AT53" s="128"/>
      <c r="AU53" s="134" t="s">
        <v>855</v>
      </c>
      <c r="AV53" s="85"/>
      <c r="AW53" s="85"/>
      <c r="AX53" s="85"/>
      <c r="AY53" s="91"/>
      <c r="AZ53" s="31"/>
    </row>
    <row r="54" spans="1:54" ht="17.100000000000001" customHeight="1" x14ac:dyDescent="0.15">
      <c r="A54" s="32">
        <v>32</v>
      </c>
      <c r="B54" s="32">
        <v>6771</v>
      </c>
      <c r="C54" s="34" t="s">
        <v>856</v>
      </c>
      <c r="D54" s="24" t="s">
        <v>857</v>
      </c>
      <c r="E54" s="135"/>
      <c r="F54" s="25"/>
      <c r="G54" s="25"/>
      <c r="H54" s="25"/>
      <c r="I54" s="25"/>
      <c r="J54" s="25"/>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106"/>
      <c r="AJ54" s="106"/>
      <c r="AK54" s="43"/>
      <c r="AL54" s="43"/>
      <c r="AM54" s="43"/>
      <c r="AN54" s="43"/>
      <c r="AO54" s="43"/>
      <c r="AP54" s="43"/>
      <c r="AQ54" s="26"/>
      <c r="AR54" s="119"/>
      <c r="AS54" s="43"/>
      <c r="AT54" s="120"/>
      <c r="AU54" s="136" t="s">
        <v>855</v>
      </c>
      <c r="AV54" s="43"/>
      <c r="AW54" s="43"/>
      <c r="AX54" s="43"/>
      <c r="AY54" s="35"/>
      <c r="AZ54" s="31"/>
    </row>
    <row r="55" spans="1:54" ht="17.100000000000001" customHeight="1" x14ac:dyDescent="0.15">
      <c r="A55" s="137">
        <v>32</v>
      </c>
      <c r="B55" s="137">
        <v>6766</v>
      </c>
      <c r="C55" s="138" t="s">
        <v>858</v>
      </c>
      <c r="D55" s="139" t="s">
        <v>859</v>
      </c>
      <c r="E55" s="140"/>
      <c r="F55" s="141"/>
      <c r="G55" s="141"/>
      <c r="H55" s="141"/>
      <c r="I55" s="141"/>
      <c r="J55" s="141"/>
      <c r="K55" s="142"/>
      <c r="L55" s="142"/>
      <c r="M55" s="142"/>
      <c r="N55" s="142"/>
      <c r="O55" s="142"/>
      <c r="P55" s="142"/>
      <c r="Q55" s="142"/>
      <c r="R55" s="142"/>
      <c r="S55" s="142"/>
      <c r="T55" s="142"/>
      <c r="U55" s="142"/>
      <c r="V55" s="142"/>
      <c r="W55" s="142"/>
      <c r="X55" s="142"/>
      <c r="Y55" s="142"/>
      <c r="Z55" s="142"/>
      <c r="AA55" s="142"/>
      <c r="AB55" s="142"/>
      <c r="AC55" s="142"/>
      <c r="AD55" s="142"/>
      <c r="AE55" s="142"/>
      <c r="AF55" s="142"/>
      <c r="AG55" s="142"/>
      <c r="AH55" s="142"/>
      <c r="AI55" s="143"/>
      <c r="AJ55" s="143"/>
      <c r="AK55" s="142"/>
      <c r="AL55" s="142"/>
      <c r="AM55" s="142"/>
      <c r="AN55" s="142"/>
      <c r="AO55" s="142"/>
      <c r="AP55" s="142"/>
      <c r="AQ55" s="144"/>
      <c r="AR55" s="145"/>
      <c r="AS55" s="142"/>
      <c r="AT55" s="146"/>
      <c r="AU55" s="147" t="s">
        <v>855</v>
      </c>
      <c r="AV55" s="142"/>
      <c r="AW55" s="142"/>
      <c r="AX55" s="142"/>
      <c r="AY55" s="148"/>
      <c r="AZ55" s="61"/>
    </row>
    <row r="56" spans="1:54" ht="17.100000000000001" customHeight="1" x14ac:dyDescent="0.15">
      <c r="A56" s="149"/>
      <c r="B56" s="149"/>
      <c r="D56" s="4"/>
      <c r="E56" s="4"/>
      <c r="F56" s="4"/>
      <c r="G56" s="4"/>
      <c r="H56" s="4"/>
      <c r="I56" s="4"/>
      <c r="J56" s="150"/>
      <c r="K56" s="150"/>
      <c r="R56" s="4"/>
      <c r="S56" s="4"/>
      <c r="T56" s="4"/>
      <c r="U56" s="4"/>
      <c r="V56" s="23"/>
      <c r="W56" s="23"/>
      <c r="X56" s="4"/>
      <c r="Y56" s="4"/>
      <c r="Z56" s="4"/>
      <c r="AA56" s="4"/>
      <c r="AB56" s="23"/>
      <c r="AC56" s="151"/>
      <c r="AD56" s="39"/>
      <c r="AF56" s="4"/>
      <c r="AG56" s="4"/>
      <c r="AH56" s="4"/>
      <c r="AI56" s="4"/>
      <c r="AJ56" s="4"/>
      <c r="AK56" s="151"/>
      <c r="AL56" s="39"/>
      <c r="AM56" s="39"/>
      <c r="AN56" s="39"/>
      <c r="AO56" s="53"/>
      <c r="AP56" s="53"/>
      <c r="AQ56" s="53"/>
      <c r="AR56" s="53"/>
      <c r="AS56" s="53"/>
      <c r="AT56" s="53"/>
      <c r="AU56" s="53"/>
      <c r="AV56" s="53"/>
      <c r="AW56" s="53"/>
      <c r="AX56" s="53"/>
      <c r="AY56" s="152"/>
    </row>
    <row r="57" spans="1:54" ht="17.100000000000001" customHeight="1" x14ac:dyDescent="0.15">
      <c r="A57" s="149"/>
      <c r="B57" s="149"/>
      <c r="D57" s="4"/>
      <c r="E57" s="4"/>
      <c r="F57" s="4"/>
      <c r="G57" s="4"/>
      <c r="H57" s="4"/>
      <c r="I57" s="4"/>
      <c r="J57" s="4"/>
      <c r="K57" s="4"/>
      <c r="R57" s="4"/>
      <c r="S57" s="4"/>
      <c r="T57" s="4"/>
      <c r="U57" s="4"/>
      <c r="V57" s="23"/>
      <c r="W57" s="23"/>
      <c r="X57" s="4"/>
      <c r="Y57" s="4"/>
      <c r="Z57" s="4"/>
      <c r="AA57" s="4"/>
      <c r="AB57" s="4"/>
      <c r="AC57" s="23"/>
      <c r="AD57" s="39"/>
      <c r="AE57" s="58"/>
      <c r="AF57" s="4"/>
      <c r="AG57" s="4"/>
      <c r="AH57" s="4"/>
      <c r="AI57" s="4"/>
      <c r="AJ57" s="4"/>
      <c r="AK57" s="151"/>
      <c r="AL57" s="39"/>
      <c r="AM57" s="39"/>
      <c r="AN57" s="39"/>
      <c r="AO57" s="53"/>
      <c r="AP57" s="53"/>
      <c r="AQ57" s="53"/>
      <c r="AR57" s="53"/>
      <c r="AS57" s="53"/>
      <c r="AT57" s="53"/>
      <c r="AU57" s="53"/>
      <c r="AV57" s="53"/>
      <c r="AW57" s="53"/>
      <c r="AX57" s="53"/>
      <c r="AY57" s="152"/>
    </row>
    <row r="58" spans="1:54" ht="17.100000000000001" customHeight="1" x14ac:dyDescent="0.15">
      <c r="A58" s="149"/>
      <c r="B58" s="149"/>
      <c r="D58" s="4"/>
      <c r="E58" s="4"/>
      <c r="F58" s="4"/>
      <c r="G58" s="4"/>
      <c r="H58" s="4"/>
      <c r="I58" s="4"/>
      <c r="J58" s="4"/>
      <c r="K58" s="4"/>
      <c r="R58" s="4"/>
      <c r="S58" s="4"/>
      <c r="T58" s="4"/>
      <c r="U58" s="4"/>
      <c r="V58" s="23"/>
      <c r="W58" s="23"/>
      <c r="X58" s="4"/>
      <c r="Y58" s="4"/>
      <c r="Z58" s="4"/>
      <c r="AA58" s="4"/>
      <c r="AB58" s="4"/>
      <c r="AC58" s="23"/>
      <c r="AD58" s="39"/>
      <c r="AE58" s="58"/>
      <c r="AF58" s="4"/>
      <c r="AG58" s="4"/>
      <c r="AH58" s="4"/>
      <c r="AI58" s="4"/>
      <c r="AJ58" s="4"/>
      <c r="AK58" s="58"/>
      <c r="AL58" s="58"/>
      <c r="AM58" s="58"/>
      <c r="AN58" s="58"/>
      <c r="AO58" s="4"/>
      <c r="AP58" s="4"/>
      <c r="AQ58" s="4"/>
      <c r="AR58" s="4"/>
      <c r="AS58" s="4"/>
      <c r="AT58" s="4"/>
      <c r="AU58" s="4"/>
      <c r="AV58" s="4"/>
      <c r="AW58" s="4"/>
      <c r="AX58" s="4"/>
      <c r="AY58" s="152"/>
    </row>
    <row r="59" spans="1:54" ht="17.100000000000001" customHeight="1" x14ac:dyDescent="0.15">
      <c r="A59" s="149"/>
      <c r="B59" s="149"/>
      <c r="D59" s="4"/>
      <c r="E59" s="4"/>
      <c r="F59" s="4"/>
      <c r="G59" s="4"/>
      <c r="H59" s="4"/>
      <c r="I59" s="4"/>
      <c r="J59" s="4"/>
      <c r="K59" s="4"/>
      <c r="R59" s="4"/>
      <c r="S59" s="4"/>
      <c r="T59" s="4"/>
      <c r="U59" s="153"/>
      <c r="Y59" s="4"/>
      <c r="Z59" s="4"/>
      <c r="AD59" s="39"/>
      <c r="AE59" s="58"/>
      <c r="AF59" s="4"/>
      <c r="AG59" s="4"/>
      <c r="AH59" s="4"/>
      <c r="AI59" s="4"/>
      <c r="AJ59" s="4"/>
      <c r="AK59" s="151"/>
      <c r="AL59" s="39"/>
      <c r="AM59" s="39"/>
      <c r="AN59" s="39"/>
      <c r="AO59" s="53"/>
      <c r="AP59" s="53"/>
      <c r="AQ59" s="53"/>
      <c r="AR59" s="53"/>
      <c r="AS59" s="53"/>
      <c r="AT59" s="53"/>
      <c r="AU59" s="53"/>
      <c r="AV59" s="53"/>
      <c r="AW59" s="53"/>
      <c r="AX59" s="53"/>
      <c r="AY59" s="152"/>
    </row>
    <row r="60" spans="1:54" ht="17.100000000000001" customHeight="1" x14ac:dyDescent="0.15">
      <c r="A60" s="149"/>
      <c r="B60" s="149"/>
      <c r="D60" s="4"/>
      <c r="E60" s="4"/>
      <c r="F60" s="4"/>
      <c r="G60" s="4"/>
      <c r="H60" s="4"/>
      <c r="I60" s="4"/>
      <c r="J60" s="4"/>
      <c r="K60" s="4"/>
      <c r="R60" s="4"/>
      <c r="S60" s="4"/>
      <c r="T60" s="4"/>
      <c r="U60" s="23"/>
      <c r="V60" s="151"/>
      <c r="W60" s="39"/>
      <c r="X60" s="58"/>
      <c r="Y60" s="4"/>
      <c r="Z60" s="4"/>
      <c r="AA60" s="4"/>
      <c r="AB60" s="4"/>
      <c r="AC60" s="23"/>
      <c r="AD60" s="39"/>
      <c r="AE60" s="58"/>
      <c r="AF60" s="4"/>
      <c r="AG60" s="4"/>
      <c r="AH60" s="4"/>
      <c r="AI60" s="4"/>
      <c r="AJ60" s="4"/>
      <c r="AK60" s="151"/>
      <c r="AL60" s="39"/>
      <c r="AM60" s="39"/>
      <c r="AN60" s="39"/>
      <c r="AO60" s="53"/>
      <c r="AP60" s="53"/>
      <c r="AQ60" s="53"/>
      <c r="AR60" s="53"/>
      <c r="AS60" s="53"/>
      <c r="AT60" s="53"/>
      <c r="AU60" s="53"/>
      <c r="AV60" s="53"/>
      <c r="AW60" s="53"/>
      <c r="AX60" s="53"/>
      <c r="AY60" s="152"/>
    </row>
    <row r="61" spans="1:54" ht="17.100000000000001" customHeight="1" x14ac:dyDescent="0.15">
      <c r="A61" s="149"/>
      <c r="B61" s="149"/>
      <c r="D61" s="4"/>
      <c r="E61" s="4"/>
      <c r="F61" s="4"/>
      <c r="G61" s="4"/>
      <c r="H61" s="4"/>
      <c r="I61" s="4"/>
      <c r="J61" s="4"/>
      <c r="K61" s="4"/>
      <c r="R61" s="4"/>
      <c r="S61" s="4"/>
      <c r="T61" s="4"/>
      <c r="U61" s="4"/>
      <c r="V61" s="23"/>
      <c r="W61" s="39"/>
      <c r="X61" s="58"/>
      <c r="Y61" s="4"/>
      <c r="Z61" s="4"/>
      <c r="AA61" s="4"/>
      <c r="AB61" s="4"/>
      <c r="AC61" s="23"/>
      <c r="AD61" s="39"/>
      <c r="AE61" s="58"/>
      <c r="AF61" s="4"/>
      <c r="AG61" s="4"/>
      <c r="AH61" s="4"/>
      <c r="AI61" s="4"/>
      <c r="AJ61" s="4"/>
      <c r="AK61" s="58"/>
      <c r="AL61" s="58"/>
      <c r="AM61" s="58"/>
      <c r="AN61" s="58"/>
      <c r="AO61" s="4"/>
      <c r="AP61" s="4"/>
      <c r="AQ61" s="4"/>
      <c r="AR61" s="4"/>
      <c r="AS61" s="4"/>
      <c r="AT61" s="4"/>
      <c r="AU61" s="4"/>
      <c r="AV61" s="4"/>
      <c r="AW61" s="4"/>
      <c r="AX61" s="4"/>
      <c r="AY61" s="152"/>
    </row>
    <row r="62" spans="1:54" ht="17.100000000000001" customHeight="1" x14ac:dyDescent="0.15">
      <c r="A62" s="149"/>
      <c r="B62" s="149"/>
      <c r="D62" s="4"/>
      <c r="E62" s="4"/>
      <c r="F62" s="4"/>
      <c r="G62" s="4"/>
      <c r="H62" s="4"/>
      <c r="I62" s="4"/>
      <c r="J62" s="4"/>
      <c r="K62" s="4"/>
      <c r="R62" s="4"/>
      <c r="S62" s="4"/>
      <c r="T62" s="4"/>
      <c r="U62" s="4"/>
      <c r="V62" s="23"/>
      <c r="W62" s="39"/>
      <c r="X62" s="58"/>
      <c r="Y62" s="4"/>
      <c r="Z62" s="4"/>
      <c r="AA62" s="4"/>
      <c r="AB62" s="23"/>
      <c r="AC62" s="151"/>
      <c r="AD62" s="39"/>
      <c r="AF62" s="4"/>
      <c r="AG62" s="4"/>
      <c r="AH62" s="4"/>
      <c r="AI62" s="4"/>
      <c r="AJ62" s="4"/>
      <c r="AK62" s="151"/>
      <c r="AL62" s="39"/>
      <c r="AM62" s="39"/>
      <c r="AN62" s="39"/>
      <c r="AO62" s="53"/>
      <c r="AP62" s="53"/>
      <c r="AQ62" s="53"/>
      <c r="AR62" s="53"/>
      <c r="AS62" s="53"/>
      <c r="AT62" s="53"/>
      <c r="AU62" s="53"/>
      <c r="AV62" s="53"/>
      <c r="AW62" s="53"/>
      <c r="AX62" s="53"/>
      <c r="AY62" s="152"/>
    </row>
  </sheetData>
  <mergeCells count="48">
    <mergeCell ref="D39:J40"/>
    <mergeCell ref="AS39:AT39"/>
    <mergeCell ref="AS40:AT40"/>
    <mergeCell ref="AS47:AT47"/>
    <mergeCell ref="D48:J50"/>
    <mergeCell ref="AS42:AT42"/>
    <mergeCell ref="D43:J44"/>
    <mergeCell ref="AS43:AT43"/>
    <mergeCell ref="AS44:AT44"/>
    <mergeCell ref="AS45:AT45"/>
    <mergeCell ref="AS46:AT46"/>
    <mergeCell ref="Y30:Z30"/>
    <mergeCell ref="AW30:AX30"/>
    <mergeCell ref="AS41:AT41"/>
    <mergeCell ref="Y32:Z32"/>
    <mergeCell ref="AW32:AX32"/>
    <mergeCell ref="Y34:Z34"/>
    <mergeCell ref="AW34:AX34"/>
    <mergeCell ref="AS35:AT35"/>
    <mergeCell ref="AS36:AT36"/>
    <mergeCell ref="AS37:AT37"/>
    <mergeCell ref="AS38:AT38"/>
    <mergeCell ref="D23:J24"/>
    <mergeCell ref="Y24:Z24"/>
    <mergeCell ref="Y26:Z26"/>
    <mergeCell ref="AW26:AX26"/>
    <mergeCell ref="Y28:Z28"/>
    <mergeCell ref="AW28:AX28"/>
    <mergeCell ref="AW24:AX24"/>
    <mergeCell ref="P12:Q12"/>
    <mergeCell ref="AW12:AX12"/>
    <mergeCell ref="P14:Q14"/>
    <mergeCell ref="AW14:AX14"/>
    <mergeCell ref="AS20:AT20"/>
    <mergeCell ref="AS21:AT21"/>
    <mergeCell ref="AS22:AT22"/>
    <mergeCell ref="D15:J19"/>
    <mergeCell ref="AS15:AT15"/>
    <mergeCell ref="AS16:AT16"/>
    <mergeCell ref="AS17:AT17"/>
    <mergeCell ref="AS18:AT18"/>
    <mergeCell ref="AS19:AT19"/>
    <mergeCell ref="D5:AX5"/>
    <mergeCell ref="AS7:AT7"/>
    <mergeCell ref="AS8:AT8"/>
    <mergeCell ref="D9:J10"/>
    <mergeCell ref="P10:Q10"/>
    <mergeCell ref="AW10:AX10"/>
  </mergeCells>
  <phoneticPr fontId="1"/>
  <printOptions horizontalCentered="1"/>
  <pageMargins left="0.39370078740157483" right="0.39370078740157483" top="0.62992125984251968" bottom="0.39370078740157483" header="0.51181102362204722" footer="0.31496062992125984"/>
  <pageSetup paperSize="9" scale="50" orientation="portrait" horizontalDpi="300" verticalDpi="300" r:id="rId1"/>
  <headerFooter>
    <oddHeader>&amp;R&amp;9施設入所支援</oddHeader>
    <oddFooter>&amp;C&amp;14&amp;P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AY366"/>
  <sheetViews>
    <sheetView view="pageBreakPreview" zoomScaleNormal="85" zoomScaleSheetLayoutView="100" workbookViewId="0"/>
  </sheetViews>
  <sheetFormatPr defaultColWidth="9" defaultRowHeight="13.5" x14ac:dyDescent="0.15"/>
  <cols>
    <col min="1" max="1" width="4.625" style="2" customWidth="1"/>
    <col min="2" max="2" width="7.625" style="2" customWidth="1"/>
    <col min="3" max="3" width="38.875" style="3" customWidth="1"/>
    <col min="4" max="8" width="2.375" style="2" customWidth="1"/>
    <col min="9" max="16" width="2.375" style="4" customWidth="1"/>
    <col min="17" max="18" width="2.375" style="2" customWidth="1"/>
    <col min="19" max="19" width="3" style="2" customWidth="1"/>
    <col min="20" max="21" width="2.375" style="5" customWidth="1"/>
    <col min="22" max="26" width="2.375" style="2" customWidth="1"/>
    <col min="27" max="27" width="2.125" style="5" customWidth="1"/>
    <col min="28" max="28" width="2.375" style="5" customWidth="1"/>
    <col min="29" max="40" width="2.375" style="2" customWidth="1"/>
    <col min="41" max="41" width="25.875" style="2" bestFit="1" customWidth="1"/>
    <col min="42" max="42" width="3" style="2" bestFit="1" customWidth="1"/>
    <col min="43" max="49" width="2.375" style="2" customWidth="1"/>
    <col min="50" max="50" width="7.125" style="2" customWidth="1"/>
    <col min="51" max="51" width="8.625" style="2" customWidth="1"/>
    <col min="52" max="52" width="2.875" style="2" customWidth="1"/>
    <col min="53" max="16384" width="9" style="2"/>
  </cols>
  <sheetData>
    <row r="1" spans="1:51" ht="17.100000000000001" customHeight="1" x14ac:dyDescent="0.15">
      <c r="A1" s="1"/>
    </row>
    <row r="2" spans="1:51" ht="17.100000000000001" customHeight="1" x14ac:dyDescent="0.15">
      <c r="A2" s="1"/>
    </row>
    <row r="3" spans="1:51" ht="17.100000000000001" customHeight="1" x14ac:dyDescent="0.15">
      <c r="A3" s="1"/>
    </row>
    <row r="4" spans="1:51" ht="17.100000000000001" customHeight="1" x14ac:dyDescent="0.15">
      <c r="A4" s="1"/>
      <c r="B4" s="1" t="s">
        <v>860</v>
      </c>
    </row>
    <row r="5" spans="1:51" ht="17.100000000000001" customHeight="1" x14ac:dyDescent="0.15">
      <c r="A5" s="6" t="s">
        <v>1</v>
      </c>
      <c r="B5" s="7"/>
      <c r="C5" s="8" t="s">
        <v>2</v>
      </c>
      <c r="D5" s="1099" t="s">
        <v>3</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1100"/>
      <c r="AV5" s="1100"/>
      <c r="AW5" s="1100"/>
      <c r="AX5" s="9" t="s">
        <v>4</v>
      </c>
      <c r="AY5" s="9" t="s">
        <v>5</v>
      </c>
    </row>
    <row r="6" spans="1:51" ht="17.100000000000001" customHeight="1" x14ac:dyDescent="0.15">
      <c r="A6" s="9" t="s">
        <v>6</v>
      </c>
      <c r="B6" s="79" t="s">
        <v>7</v>
      </c>
      <c r="C6" s="154"/>
      <c r="D6" s="55"/>
      <c r="E6" s="58"/>
      <c r="F6" s="58"/>
      <c r="G6" s="58"/>
      <c r="H6" s="58"/>
      <c r="I6" s="58"/>
      <c r="J6" s="58"/>
      <c r="K6" s="58"/>
      <c r="L6" s="58"/>
      <c r="M6" s="58"/>
      <c r="N6" s="58"/>
      <c r="O6" s="58"/>
      <c r="P6" s="58"/>
      <c r="Q6" s="58"/>
      <c r="R6" s="58"/>
      <c r="S6" s="58"/>
      <c r="T6" s="39"/>
      <c r="U6" s="39"/>
      <c r="V6" s="58"/>
      <c r="W6" s="58"/>
      <c r="X6" s="58"/>
      <c r="Y6" s="58"/>
      <c r="Z6" s="58"/>
      <c r="AA6" s="39"/>
      <c r="AB6" s="39"/>
      <c r="AC6" s="58"/>
      <c r="AD6" s="58"/>
      <c r="AE6" s="58"/>
      <c r="AF6" s="58"/>
      <c r="AG6" s="58"/>
      <c r="AH6" s="58"/>
      <c r="AI6" s="58"/>
      <c r="AJ6" s="58"/>
      <c r="AK6" s="58"/>
      <c r="AL6" s="58"/>
      <c r="AM6" s="58"/>
      <c r="AN6" s="58"/>
      <c r="AO6" s="58"/>
      <c r="AP6" s="58"/>
      <c r="AQ6" s="58"/>
      <c r="AR6" s="58"/>
      <c r="AS6" s="58"/>
      <c r="AT6" s="58"/>
      <c r="AU6" s="58"/>
      <c r="AV6" s="58"/>
      <c r="AW6" s="58"/>
      <c r="AX6" s="155" t="s">
        <v>8</v>
      </c>
      <c r="AY6" s="155" t="s">
        <v>9</v>
      </c>
    </row>
    <row r="7" spans="1:51" ht="17.100000000000001" customHeight="1" x14ac:dyDescent="0.15">
      <c r="A7" s="32">
        <v>32</v>
      </c>
      <c r="B7" s="33">
        <v>8551</v>
      </c>
      <c r="C7" s="34" t="s">
        <v>861</v>
      </c>
      <c r="D7" s="1085" t="s">
        <v>11</v>
      </c>
      <c r="E7" s="1086"/>
      <c r="F7" s="1086"/>
      <c r="G7" s="1087"/>
      <c r="H7" s="47" t="s">
        <v>12</v>
      </c>
      <c r="I7" s="40"/>
      <c r="J7" s="40"/>
      <c r="K7" s="40"/>
      <c r="L7" s="41"/>
      <c r="M7" s="47"/>
      <c r="N7" s="40"/>
      <c r="O7" s="40"/>
      <c r="P7" s="40"/>
      <c r="Q7" s="48"/>
      <c r="R7" s="48"/>
      <c r="S7" s="49"/>
      <c r="T7" s="1085" t="s">
        <v>862</v>
      </c>
      <c r="U7" s="1086"/>
      <c r="V7" s="1086"/>
      <c r="W7" s="1086"/>
      <c r="X7" s="1086"/>
      <c r="Y7" s="1086"/>
      <c r="Z7" s="1086"/>
      <c r="AA7" s="1087"/>
      <c r="AB7" s="42"/>
      <c r="AC7" s="43"/>
      <c r="AD7" s="43"/>
      <c r="AE7" s="43"/>
      <c r="AF7" s="43"/>
      <c r="AG7" s="43"/>
      <c r="AH7" s="43"/>
      <c r="AI7" s="43"/>
      <c r="AJ7" s="43"/>
      <c r="AK7" s="43"/>
      <c r="AL7" s="44"/>
      <c r="AM7" s="50"/>
      <c r="AN7" s="51"/>
      <c r="AO7" s="156"/>
      <c r="AP7" s="156"/>
      <c r="AQ7" s="156"/>
      <c r="AR7" s="157"/>
      <c r="AS7" s="63"/>
      <c r="AT7" s="40"/>
      <c r="AU7" s="40"/>
      <c r="AV7" s="40"/>
      <c r="AW7" s="63"/>
      <c r="AX7" s="35">
        <f>ROUND(I10*Z$9,0)</f>
        <v>321</v>
      </c>
      <c r="AY7" s="66" t="s">
        <v>13</v>
      </c>
    </row>
    <row r="8" spans="1:51" ht="17.100000000000001" customHeight="1" x14ac:dyDescent="0.15">
      <c r="A8" s="32">
        <v>32</v>
      </c>
      <c r="B8" s="33">
        <v>8552</v>
      </c>
      <c r="C8" s="34" t="s">
        <v>863</v>
      </c>
      <c r="D8" s="1088"/>
      <c r="E8" s="1089"/>
      <c r="F8" s="1089"/>
      <c r="G8" s="1090"/>
      <c r="H8" s="20"/>
      <c r="L8" s="21"/>
      <c r="M8" s="20"/>
      <c r="S8" s="21"/>
      <c r="T8" s="1088"/>
      <c r="U8" s="1089"/>
      <c r="V8" s="1089"/>
      <c r="W8" s="1089"/>
      <c r="X8" s="1089"/>
      <c r="Y8" s="1089"/>
      <c r="Z8" s="1089"/>
      <c r="AA8" s="1090"/>
      <c r="AB8" s="1198" t="s">
        <v>15</v>
      </c>
      <c r="AC8" s="1199"/>
      <c r="AD8" s="1199"/>
      <c r="AE8" s="1199"/>
      <c r="AF8" s="1199"/>
      <c r="AG8" s="1199"/>
      <c r="AH8" s="1199"/>
      <c r="AI8" s="1199"/>
      <c r="AJ8" s="1199"/>
      <c r="AK8" s="1199"/>
      <c r="AL8" s="1199"/>
      <c r="AM8" s="151"/>
      <c r="AN8" s="158"/>
      <c r="AO8" s="42" t="s">
        <v>16</v>
      </c>
      <c r="AP8" s="44" t="s">
        <v>17</v>
      </c>
      <c r="AQ8" s="1157">
        <v>0.7</v>
      </c>
      <c r="AR8" s="1179"/>
      <c r="AS8" s="29"/>
      <c r="AT8" s="4"/>
      <c r="AU8" s="4"/>
      <c r="AV8" s="4"/>
      <c r="AW8" s="29"/>
      <c r="AX8" s="35">
        <f>ROUND(ROUND(I10*Z$9,0)*AQ8,0)</f>
        <v>225</v>
      </c>
      <c r="AY8" s="31"/>
    </row>
    <row r="9" spans="1:51" ht="17.100000000000001" customHeight="1" x14ac:dyDescent="0.15">
      <c r="A9" s="32">
        <v>32</v>
      </c>
      <c r="B9" s="33">
        <v>8800</v>
      </c>
      <c r="C9" s="34" t="s">
        <v>864</v>
      </c>
      <c r="D9" s="36"/>
      <c r="E9" s="29"/>
      <c r="F9" s="29"/>
      <c r="G9" s="37"/>
      <c r="H9" s="20"/>
      <c r="L9" s="21"/>
      <c r="M9" s="20"/>
      <c r="S9" s="21"/>
      <c r="T9" s="159"/>
      <c r="U9" s="160"/>
      <c r="V9" s="160"/>
      <c r="W9" s="4"/>
      <c r="X9" s="4"/>
      <c r="Y9" s="23" t="s">
        <v>17</v>
      </c>
      <c r="Z9" s="1158">
        <v>0.7</v>
      </c>
      <c r="AA9" s="1158"/>
      <c r="AB9" s="1200"/>
      <c r="AC9" s="1201"/>
      <c r="AD9" s="1201"/>
      <c r="AE9" s="1201"/>
      <c r="AF9" s="1201"/>
      <c r="AG9" s="1201"/>
      <c r="AH9" s="1201"/>
      <c r="AI9" s="1201"/>
      <c r="AJ9" s="1201"/>
      <c r="AK9" s="1201"/>
      <c r="AL9" s="1201"/>
      <c r="AM9" s="95"/>
      <c r="AN9" s="161"/>
      <c r="AO9" s="25" t="s">
        <v>19</v>
      </c>
      <c r="AP9" s="26" t="s">
        <v>17</v>
      </c>
      <c r="AQ9" s="1170">
        <v>0.5</v>
      </c>
      <c r="AR9" s="1171"/>
      <c r="AS9" s="29"/>
      <c r="AT9" s="4"/>
      <c r="AU9" s="4"/>
      <c r="AV9" s="4"/>
      <c r="AW9" s="29"/>
      <c r="AX9" s="35">
        <f>ROUND(ROUND(I10*Z$9,0)*AQ9,0)</f>
        <v>161</v>
      </c>
      <c r="AY9" s="31"/>
    </row>
    <row r="10" spans="1:51" ht="17.100000000000001" customHeight="1" x14ac:dyDescent="0.15">
      <c r="A10" s="32">
        <v>32</v>
      </c>
      <c r="B10" s="33">
        <v>8555</v>
      </c>
      <c r="C10" s="34" t="s">
        <v>865</v>
      </c>
      <c r="D10" s="36"/>
      <c r="E10" s="29"/>
      <c r="F10" s="29"/>
      <c r="G10" s="37"/>
      <c r="H10" s="20"/>
      <c r="I10" s="1108">
        <f>'10施設入所支援(基本１)'!I10</f>
        <v>459</v>
      </c>
      <c r="J10" s="1108"/>
      <c r="K10" s="4" t="s">
        <v>21</v>
      </c>
      <c r="L10" s="21"/>
      <c r="M10" s="1085" t="s">
        <v>26</v>
      </c>
      <c r="N10" s="1086"/>
      <c r="O10" s="1086"/>
      <c r="P10" s="947"/>
      <c r="Q10" s="947"/>
      <c r="R10" s="947"/>
      <c r="S10" s="941"/>
      <c r="T10" s="159"/>
      <c r="U10" s="160"/>
      <c r="V10" s="160"/>
      <c r="W10" s="4"/>
      <c r="X10" s="23"/>
      <c r="Y10" s="4"/>
      <c r="Z10" s="4"/>
      <c r="AA10" s="21"/>
      <c r="AB10" s="42"/>
      <c r="AC10" s="43"/>
      <c r="AD10" s="43"/>
      <c r="AE10" s="43"/>
      <c r="AF10" s="43"/>
      <c r="AG10" s="43"/>
      <c r="AH10" s="43"/>
      <c r="AI10" s="43"/>
      <c r="AJ10" s="43"/>
      <c r="AK10" s="43"/>
      <c r="AL10" s="44"/>
      <c r="AM10" s="50"/>
      <c r="AN10" s="51"/>
      <c r="AO10" s="151"/>
      <c r="AP10" s="151"/>
      <c r="AQ10" s="151"/>
      <c r="AR10" s="158"/>
      <c r="AS10" s="29"/>
      <c r="AT10" s="4"/>
      <c r="AU10" s="4"/>
      <c r="AV10" s="4"/>
      <c r="AW10" s="29"/>
      <c r="AX10" s="35">
        <f>ROUND(ROUND(I10*R12,0)*Z$9,0)</f>
        <v>310</v>
      </c>
      <c r="AY10" s="31"/>
    </row>
    <row r="11" spans="1:51" ht="17.100000000000001" customHeight="1" x14ac:dyDescent="0.15">
      <c r="A11" s="32">
        <v>32</v>
      </c>
      <c r="B11" s="33">
        <v>8556</v>
      </c>
      <c r="C11" s="34" t="s">
        <v>866</v>
      </c>
      <c r="D11" s="36"/>
      <c r="E11" s="29"/>
      <c r="F11" s="29"/>
      <c r="G11" s="37"/>
      <c r="H11" s="4"/>
      <c r="I11" s="39"/>
      <c r="J11" s="39"/>
      <c r="L11" s="21"/>
      <c r="M11" s="937"/>
      <c r="N11" s="948"/>
      <c r="O11" s="948"/>
      <c r="P11" s="948"/>
      <c r="Q11" s="948"/>
      <c r="R11" s="948"/>
      <c r="S11" s="942"/>
      <c r="T11" s="54"/>
      <c r="U11" s="53"/>
      <c r="V11" s="53"/>
      <c r="W11" s="4"/>
      <c r="X11" s="4"/>
      <c r="Y11" s="4"/>
      <c r="Z11" s="4"/>
      <c r="AA11" s="21"/>
      <c r="AB11" s="1198" t="s">
        <v>15</v>
      </c>
      <c r="AC11" s="1199"/>
      <c r="AD11" s="1199"/>
      <c r="AE11" s="1199"/>
      <c r="AF11" s="1199"/>
      <c r="AG11" s="1199"/>
      <c r="AH11" s="1199"/>
      <c r="AI11" s="1199"/>
      <c r="AJ11" s="1199"/>
      <c r="AK11" s="1199"/>
      <c r="AL11" s="1199"/>
      <c r="AM11" s="151"/>
      <c r="AN11" s="158"/>
      <c r="AO11" s="42" t="s">
        <v>16</v>
      </c>
      <c r="AP11" s="44" t="s">
        <v>17</v>
      </c>
      <c r="AQ11" s="1157">
        <v>0.7</v>
      </c>
      <c r="AR11" s="1179"/>
      <c r="AS11" s="29"/>
      <c r="AT11" s="4"/>
      <c r="AU11" s="4"/>
      <c r="AV11" s="4"/>
      <c r="AW11" s="29"/>
      <c r="AX11" s="35">
        <f>ROUND(ROUND(ROUND(I10*R12,0)*Z$9,0)*AQ11,0)</f>
        <v>217</v>
      </c>
      <c r="AY11" s="31"/>
    </row>
    <row r="12" spans="1:51" ht="17.100000000000001" customHeight="1" x14ac:dyDescent="0.15">
      <c r="A12" s="32">
        <v>32</v>
      </c>
      <c r="B12" s="33">
        <v>8801</v>
      </c>
      <c r="C12" s="34" t="s">
        <v>867</v>
      </c>
      <c r="D12" s="36"/>
      <c r="E12" s="29"/>
      <c r="F12" s="29"/>
      <c r="G12" s="37"/>
      <c r="H12" s="20"/>
      <c r="L12" s="21"/>
      <c r="M12" s="162"/>
      <c r="N12" s="163"/>
      <c r="O12" s="163"/>
      <c r="P12" s="163"/>
      <c r="Q12" s="26" t="s">
        <v>17</v>
      </c>
      <c r="R12" s="1180">
        <v>0.96499999999999997</v>
      </c>
      <c r="S12" s="1181"/>
      <c r="T12" s="2"/>
      <c r="U12" s="2"/>
      <c r="W12" s="4"/>
      <c r="X12" s="4"/>
      <c r="Y12" s="4"/>
      <c r="Z12" s="4"/>
      <c r="AA12" s="21"/>
      <c r="AB12" s="1200"/>
      <c r="AC12" s="1201"/>
      <c r="AD12" s="1201"/>
      <c r="AE12" s="1201"/>
      <c r="AF12" s="1201"/>
      <c r="AG12" s="1201"/>
      <c r="AH12" s="1201"/>
      <c r="AI12" s="1201"/>
      <c r="AJ12" s="1201"/>
      <c r="AK12" s="1201"/>
      <c r="AL12" s="1201"/>
      <c r="AM12" s="95"/>
      <c r="AN12" s="161"/>
      <c r="AO12" s="25" t="s">
        <v>19</v>
      </c>
      <c r="AP12" s="26" t="s">
        <v>17</v>
      </c>
      <c r="AQ12" s="1170">
        <v>0.5</v>
      </c>
      <c r="AR12" s="1171"/>
      <c r="AS12" s="29"/>
      <c r="AT12" s="4"/>
      <c r="AU12" s="4"/>
      <c r="AV12" s="4"/>
      <c r="AW12" s="29"/>
      <c r="AX12" s="35">
        <f>ROUND(ROUND(ROUND(I10*R12,0)*Z$9,0)*AQ12,0)</f>
        <v>155</v>
      </c>
      <c r="AY12" s="31"/>
    </row>
    <row r="13" spans="1:51" ht="17.100000000000001" customHeight="1" x14ac:dyDescent="0.15">
      <c r="A13" s="32">
        <v>32</v>
      </c>
      <c r="B13" s="33">
        <v>9001</v>
      </c>
      <c r="C13" s="34" t="s">
        <v>868</v>
      </c>
      <c r="D13" s="36"/>
      <c r="E13" s="29"/>
      <c r="F13" s="29"/>
      <c r="G13" s="37"/>
      <c r="H13" s="20"/>
      <c r="L13" s="21"/>
      <c r="M13" s="47"/>
      <c r="N13" s="40"/>
      <c r="O13" s="40"/>
      <c r="P13" s="40"/>
      <c r="Q13" s="48"/>
      <c r="R13" s="48"/>
      <c r="S13" s="49"/>
      <c r="W13" s="4"/>
      <c r="X13" s="23"/>
      <c r="Y13" s="4"/>
      <c r="Z13" s="4"/>
      <c r="AA13" s="21"/>
      <c r="AB13" s="42"/>
      <c r="AC13" s="43"/>
      <c r="AD13" s="43"/>
      <c r="AE13" s="43"/>
      <c r="AF13" s="43"/>
      <c r="AG13" s="43"/>
      <c r="AH13" s="43"/>
      <c r="AI13" s="43"/>
      <c r="AJ13" s="43"/>
      <c r="AK13" s="43"/>
      <c r="AL13" s="44"/>
      <c r="AM13" s="50"/>
      <c r="AN13" s="51"/>
      <c r="AO13" s="164"/>
      <c r="AP13" s="164"/>
      <c r="AQ13" s="164"/>
      <c r="AR13" s="165"/>
      <c r="AS13" s="1086" t="s">
        <v>33</v>
      </c>
      <c r="AT13" s="1086"/>
      <c r="AU13" s="1086"/>
      <c r="AV13" s="1086"/>
      <c r="AW13" s="1086"/>
      <c r="AX13" s="35">
        <f>ROUND(I10*Z$9,0)-AS16</f>
        <v>309</v>
      </c>
      <c r="AY13" s="31"/>
    </row>
    <row r="14" spans="1:51" ht="17.100000000000001" customHeight="1" x14ac:dyDescent="0.15">
      <c r="A14" s="32">
        <v>32</v>
      </c>
      <c r="B14" s="33">
        <v>9002</v>
      </c>
      <c r="C14" s="34" t="s">
        <v>869</v>
      </c>
      <c r="D14" s="36"/>
      <c r="E14" s="29"/>
      <c r="F14" s="29"/>
      <c r="G14" s="37"/>
      <c r="H14" s="20"/>
      <c r="L14" s="21"/>
      <c r="M14" s="20"/>
      <c r="S14" s="21"/>
      <c r="T14" s="93"/>
      <c r="U14" s="2"/>
      <c r="W14" s="4"/>
      <c r="X14" s="4"/>
      <c r="Y14" s="4"/>
      <c r="Z14" s="4"/>
      <c r="AA14" s="21"/>
      <c r="AB14" s="1198" t="s">
        <v>15</v>
      </c>
      <c r="AC14" s="1199"/>
      <c r="AD14" s="1199"/>
      <c r="AE14" s="1199"/>
      <c r="AF14" s="1199"/>
      <c r="AG14" s="1199"/>
      <c r="AH14" s="1199"/>
      <c r="AI14" s="1199"/>
      <c r="AJ14" s="1199"/>
      <c r="AK14" s="1199"/>
      <c r="AL14" s="1199"/>
      <c r="AM14" s="151"/>
      <c r="AN14" s="158"/>
      <c r="AO14" s="42" t="s">
        <v>16</v>
      </c>
      <c r="AP14" s="44" t="s">
        <v>17</v>
      </c>
      <c r="AQ14" s="1157">
        <v>0.7</v>
      </c>
      <c r="AR14" s="1179"/>
      <c r="AS14" s="1089"/>
      <c r="AT14" s="1089"/>
      <c r="AU14" s="1089"/>
      <c r="AV14" s="1089"/>
      <c r="AW14" s="1089"/>
      <c r="AX14" s="35">
        <f>ROUND(ROUND(I10*Z$9,0)*AQ14,0)-AS16</f>
        <v>213</v>
      </c>
      <c r="AY14" s="31"/>
    </row>
    <row r="15" spans="1:51" ht="17.100000000000001" customHeight="1" x14ac:dyDescent="0.15">
      <c r="A15" s="32">
        <v>32</v>
      </c>
      <c r="B15" s="33">
        <v>9400</v>
      </c>
      <c r="C15" s="34" t="s">
        <v>870</v>
      </c>
      <c r="D15" s="36"/>
      <c r="E15" s="29"/>
      <c r="F15" s="29"/>
      <c r="G15" s="37"/>
      <c r="H15" s="20"/>
      <c r="L15" s="21"/>
      <c r="M15" s="20"/>
      <c r="S15" s="21"/>
      <c r="T15" s="93"/>
      <c r="U15" s="2"/>
      <c r="W15" s="4"/>
      <c r="X15" s="4"/>
      <c r="Y15" s="4"/>
      <c r="Z15" s="4"/>
      <c r="AA15" s="21"/>
      <c r="AB15" s="1200"/>
      <c r="AC15" s="1201"/>
      <c r="AD15" s="1201"/>
      <c r="AE15" s="1201"/>
      <c r="AF15" s="1201"/>
      <c r="AG15" s="1201"/>
      <c r="AH15" s="1201"/>
      <c r="AI15" s="1201"/>
      <c r="AJ15" s="1201"/>
      <c r="AK15" s="1201"/>
      <c r="AL15" s="1201"/>
      <c r="AM15" s="95"/>
      <c r="AN15" s="161"/>
      <c r="AO15" s="25" t="s">
        <v>19</v>
      </c>
      <c r="AP15" s="26" t="s">
        <v>17</v>
      </c>
      <c r="AQ15" s="1170">
        <v>0.5</v>
      </c>
      <c r="AR15" s="1171"/>
      <c r="AS15" s="1089"/>
      <c r="AT15" s="1089"/>
      <c r="AU15" s="1089"/>
      <c r="AV15" s="1089"/>
      <c r="AW15" s="1089"/>
      <c r="AX15" s="35">
        <f>ROUND(ROUND(I10*Z$9,0)*AQ15,0)-AS16</f>
        <v>149</v>
      </c>
      <c r="AY15" s="31"/>
    </row>
    <row r="16" spans="1:51" ht="17.100000000000001" customHeight="1" x14ac:dyDescent="0.15">
      <c r="A16" s="32">
        <v>32</v>
      </c>
      <c r="B16" s="33">
        <v>9005</v>
      </c>
      <c r="C16" s="34" t="s">
        <v>871</v>
      </c>
      <c r="D16" s="36"/>
      <c r="E16" s="29"/>
      <c r="F16" s="29"/>
      <c r="G16" s="37"/>
      <c r="H16" s="20"/>
      <c r="I16" s="58"/>
      <c r="J16" s="58"/>
      <c r="L16" s="21"/>
      <c r="M16" s="1085" t="s">
        <v>26</v>
      </c>
      <c r="N16" s="1202"/>
      <c r="O16" s="1202"/>
      <c r="P16" s="1060"/>
      <c r="Q16" s="1060"/>
      <c r="R16" s="1060"/>
      <c r="S16" s="1061"/>
      <c r="T16" s="166"/>
      <c r="U16" s="167"/>
      <c r="V16" s="167"/>
      <c r="W16" s="4"/>
      <c r="X16" s="23"/>
      <c r="Y16" s="4"/>
      <c r="Z16" s="4"/>
      <c r="AA16" s="21"/>
      <c r="AB16" s="42"/>
      <c r="AC16" s="43"/>
      <c r="AD16" s="43"/>
      <c r="AE16" s="43"/>
      <c r="AF16" s="43"/>
      <c r="AG16" s="43"/>
      <c r="AH16" s="43"/>
      <c r="AI16" s="43"/>
      <c r="AJ16" s="43"/>
      <c r="AK16" s="43"/>
      <c r="AL16" s="44"/>
      <c r="AM16" s="50"/>
      <c r="AN16" s="51"/>
      <c r="AO16" s="151"/>
      <c r="AP16" s="151"/>
      <c r="AQ16" s="151"/>
      <c r="AR16" s="158"/>
      <c r="AS16" s="1175">
        <v>12</v>
      </c>
      <c r="AT16" s="1175"/>
      <c r="AU16" s="1176" t="s">
        <v>38</v>
      </c>
      <c r="AV16" s="1177"/>
      <c r="AW16" s="1178"/>
      <c r="AX16" s="35">
        <f>ROUND(ROUND(I10*R18,0)*Z$9,0)-AS16</f>
        <v>298</v>
      </c>
      <c r="AY16" s="31"/>
    </row>
    <row r="17" spans="1:51" ht="17.100000000000001" customHeight="1" x14ac:dyDescent="0.15">
      <c r="A17" s="32">
        <v>32</v>
      </c>
      <c r="B17" s="33">
        <v>9006</v>
      </c>
      <c r="C17" s="34" t="s">
        <v>872</v>
      </c>
      <c r="D17" s="36"/>
      <c r="E17" s="29"/>
      <c r="F17" s="29"/>
      <c r="G17" s="37"/>
      <c r="H17" s="4"/>
      <c r="I17" s="39"/>
      <c r="J17" s="39"/>
      <c r="L17" s="21"/>
      <c r="M17" s="1062"/>
      <c r="N17" s="1063"/>
      <c r="O17" s="1063"/>
      <c r="P17" s="1063"/>
      <c r="Q17" s="1063"/>
      <c r="R17" s="1063"/>
      <c r="S17" s="1064"/>
      <c r="T17" s="93"/>
      <c r="U17" s="2"/>
      <c r="W17" s="4"/>
      <c r="X17" s="4"/>
      <c r="Y17" s="4"/>
      <c r="Z17" s="4"/>
      <c r="AA17" s="21"/>
      <c r="AB17" s="1198" t="s">
        <v>15</v>
      </c>
      <c r="AC17" s="1199"/>
      <c r="AD17" s="1199"/>
      <c r="AE17" s="1199"/>
      <c r="AF17" s="1199"/>
      <c r="AG17" s="1199"/>
      <c r="AH17" s="1199"/>
      <c r="AI17" s="1199"/>
      <c r="AJ17" s="1199"/>
      <c r="AK17" s="1199"/>
      <c r="AL17" s="1199"/>
      <c r="AM17" s="151"/>
      <c r="AN17" s="158"/>
      <c r="AO17" s="42" t="s">
        <v>16</v>
      </c>
      <c r="AP17" s="44" t="s">
        <v>17</v>
      </c>
      <c r="AQ17" s="1157">
        <v>0.7</v>
      </c>
      <c r="AR17" s="1179"/>
      <c r="AS17" s="53"/>
      <c r="AU17" s="4"/>
      <c r="AV17" s="4"/>
      <c r="AW17" s="53"/>
      <c r="AX17" s="35">
        <f>ROUND(ROUND(ROUND(I10*R18,0)*Z$9,0)*AQ17,0)-AS16</f>
        <v>205</v>
      </c>
      <c r="AY17" s="31"/>
    </row>
    <row r="18" spans="1:51" ht="17.100000000000001" customHeight="1" x14ac:dyDescent="0.15">
      <c r="A18" s="32">
        <v>32</v>
      </c>
      <c r="B18" s="33">
        <v>9401</v>
      </c>
      <c r="C18" s="34" t="s">
        <v>873</v>
      </c>
      <c r="D18" s="36"/>
      <c r="E18" s="29"/>
      <c r="F18" s="29"/>
      <c r="G18" s="37"/>
      <c r="H18" s="20"/>
      <c r="L18" s="21"/>
      <c r="M18" s="162"/>
      <c r="N18" s="163"/>
      <c r="O18" s="163"/>
      <c r="P18" s="163"/>
      <c r="Q18" s="26" t="s">
        <v>17</v>
      </c>
      <c r="R18" s="1180">
        <v>0.96499999999999997</v>
      </c>
      <c r="S18" s="1181"/>
      <c r="T18" s="93"/>
      <c r="U18" s="2"/>
      <c r="W18" s="4"/>
      <c r="X18" s="4"/>
      <c r="Y18" s="4"/>
      <c r="Z18" s="4"/>
      <c r="AA18" s="21"/>
      <c r="AB18" s="1200"/>
      <c r="AC18" s="1201"/>
      <c r="AD18" s="1201"/>
      <c r="AE18" s="1201"/>
      <c r="AF18" s="1201"/>
      <c r="AG18" s="1201"/>
      <c r="AH18" s="1201"/>
      <c r="AI18" s="1201"/>
      <c r="AJ18" s="1201"/>
      <c r="AK18" s="1201"/>
      <c r="AL18" s="1201"/>
      <c r="AM18" s="95"/>
      <c r="AN18" s="161"/>
      <c r="AO18" s="25" t="s">
        <v>19</v>
      </c>
      <c r="AP18" s="26" t="s">
        <v>17</v>
      </c>
      <c r="AQ18" s="1170">
        <v>0.5</v>
      </c>
      <c r="AR18" s="1171"/>
      <c r="AS18" s="29"/>
      <c r="AT18" s="4"/>
      <c r="AU18" s="4"/>
      <c r="AV18" s="4"/>
      <c r="AW18" s="29"/>
      <c r="AX18" s="35">
        <f>ROUND(ROUND(ROUND(I10*R18,0)*Z$9,0)*AQ18,0)-AS16</f>
        <v>143</v>
      </c>
      <c r="AY18" s="31"/>
    </row>
    <row r="19" spans="1:51" ht="17.100000000000001" customHeight="1" x14ac:dyDescent="0.15">
      <c r="A19" s="32">
        <v>32</v>
      </c>
      <c r="B19" s="33">
        <v>9011</v>
      </c>
      <c r="C19" s="34" t="s">
        <v>874</v>
      </c>
      <c r="D19" s="36"/>
      <c r="E19" s="29"/>
      <c r="F19" s="29"/>
      <c r="G19" s="37"/>
      <c r="H19" s="20"/>
      <c r="L19" s="21"/>
      <c r="M19" s="47"/>
      <c r="N19" s="40"/>
      <c r="O19" s="40"/>
      <c r="P19" s="40"/>
      <c r="Q19" s="48"/>
      <c r="R19" s="48"/>
      <c r="S19" s="49"/>
      <c r="T19" s="168"/>
      <c r="U19" s="169"/>
      <c r="V19" s="169"/>
      <c r="W19" s="4"/>
      <c r="X19" s="23"/>
      <c r="Y19" s="4"/>
      <c r="Z19" s="4"/>
      <c r="AA19" s="21"/>
      <c r="AB19" s="42"/>
      <c r="AC19" s="43"/>
      <c r="AD19" s="43"/>
      <c r="AE19" s="43"/>
      <c r="AF19" s="43"/>
      <c r="AG19" s="43"/>
      <c r="AH19" s="43"/>
      <c r="AI19" s="43"/>
      <c r="AJ19" s="43"/>
      <c r="AK19" s="43"/>
      <c r="AL19" s="44"/>
      <c r="AM19" s="50"/>
      <c r="AN19" s="51"/>
      <c r="AO19" s="164"/>
      <c r="AP19" s="164"/>
      <c r="AQ19" s="164"/>
      <c r="AR19" s="165"/>
      <c r="AS19" s="1086" t="s">
        <v>47</v>
      </c>
      <c r="AT19" s="1086"/>
      <c r="AU19" s="1086"/>
      <c r="AV19" s="1086"/>
      <c r="AW19" s="1086"/>
      <c r="AX19" s="35">
        <f>ROUND(I10*Z$9,0)-AS22</f>
        <v>294</v>
      </c>
      <c r="AY19" s="31"/>
    </row>
    <row r="20" spans="1:51" ht="17.100000000000001" customHeight="1" x14ac:dyDescent="0.15">
      <c r="A20" s="32">
        <v>32</v>
      </c>
      <c r="B20" s="33">
        <v>9012</v>
      </c>
      <c r="C20" s="34" t="s">
        <v>875</v>
      </c>
      <c r="D20" s="36"/>
      <c r="E20" s="29"/>
      <c r="F20" s="29"/>
      <c r="G20" s="37"/>
      <c r="H20" s="20"/>
      <c r="L20" s="21"/>
      <c r="M20" s="20"/>
      <c r="S20" s="21"/>
      <c r="T20" s="93"/>
      <c r="U20" s="2"/>
      <c r="W20" s="4"/>
      <c r="X20" s="4"/>
      <c r="Y20" s="4"/>
      <c r="Z20" s="4"/>
      <c r="AA20" s="21"/>
      <c r="AB20" s="1198" t="s">
        <v>15</v>
      </c>
      <c r="AC20" s="1199"/>
      <c r="AD20" s="1199"/>
      <c r="AE20" s="1199"/>
      <c r="AF20" s="1199"/>
      <c r="AG20" s="1199"/>
      <c r="AH20" s="1199"/>
      <c r="AI20" s="1199"/>
      <c r="AJ20" s="1199"/>
      <c r="AK20" s="1199"/>
      <c r="AL20" s="1199"/>
      <c r="AM20" s="151"/>
      <c r="AN20" s="158"/>
      <c r="AO20" s="42" t="s">
        <v>16</v>
      </c>
      <c r="AP20" s="44" t="s">
        <v>17</v>
      </c>
      <c r="AQ20" s="1157">
        <v>0.7</v>
      </c>
      <c r="AR20" s="1179"/>
      <c r="AS20" s="1089"/>
      <c r="AT20" s="1089"/>
      <c r="AU20" s="1089"/>
      <c r="AV20" s="1089"/>
      <c r="AW20" s="1089"/>
      <c r="AX20" s="35">
        <f>ROUND(ROUND(I10*Z$9,0)*AQ20,0)-AS22</f>
        <v>198</v>
      </c>
      <c r="AY20" s="31"/>
    </row>
    <row r="21" spans="1:51" ht="17.100000000000001" customHeight="1" x14ac:dyDescent="0.15">
      <c r="A21" s="32">
        <v>32</v>
      </c>
      <c r="B21" s="33">
        <v>9402</v>
      </c>
      <c r="C21" s="34" t="s">
        <v>876</v>
      </c>
      <c r="D21" s="36"/>
      <c r="E21" s="29"/>
      <c r="F21" s="29"/>
      <c r="G21" s="37"/>
      <c r="H21" s="20"/>
      <c r="L21" s="21"/>
      <c r="M21" s="20"/>
      <c r="S21" s="21"/>
      <c r="T21" s="93"/>
      <c r="U21" s="2"/>
      <c r="W21" s="4"/>
      <c r="X21" s="4"/>
      <c r="Y21" s="4"/>
      <c r="Z21" s="4"/>
      <c r="AA21" s="21"/>
      <c r="AB21" s="1200"/>
      <c r="AC21" s="1201"/>
      <c r="AD21" s="1201"/>
      <c r="AE21" s="1201"/>
      <c r="AF21" s="1201"/>
      <c r="AG21" s="1201"/>
      <c r="AH21" s="1201"/>
      <c r="AI21" s="1201"/>
      <c r="AJ21" s="1201"/>
      <c r="AK21" s="1201"/>
      <c r="AL21" s="1201"/>
      <c r="AM21" s="95"/>
      <c r="AN21" s="161"/>
      <c r="AO21" s="25" t="s">
        <v>19</v>
      </c>
      <c r="AP21" s="26" t="s">
        <v>17</v>
      </c>
      <c r="AQ21" s="1170">
        <v>0.5</v>
      </c>
      <c r="AR21" s="1171"/>
      <c r="AS21" s="1089"/>
      <c r="AT21" s="1089"/>
      <c r="AU21" s="1089"/>
      <c r="AV21" s="1089"/>
      <c r="AW21" s="1089"/>
      <c r="AX21" s="35">
        <f>ROUND(ROUND(I10*Z$9,0)*AQ21,0)-AS22</f>
        <v>134</v>
      </c>
      <c r="AY21" s="31"/>
    </row>
    <row r="22" spans="1:51" ht="17.100000000000001" customHeight="1" x14ac:dyDescent="0.15">
      <c r="A22" s="32">
        <v>32</v>
      </c>
      <c r="B22" s="33">
        <v>9015</v>
      </c>
      <c r="C22" s="34" t="s">
        <v>877</v>
      </c>
      <c r="D22" s="36"/>
      <c r="E22" s="29"/>
      <c r="F22" s="29"/>
      <c r="G22" s="37"/>
      <c r="H22" s="20"/>
      <c r="I22" s="58"/>
      <c r="J22" s="58"/>
      <c r="L22" s="21"/>
      <c r="M22" s="1085" t="s">
        <v>26</v>
      </c>
      <c r="N22" s="1202"/>
      <c r="O22" s="1202"/>
      <c r="P22" s="1060"/>
      <c r="Q22" s="1060"/>
      <c r="R22" s="1060"/>
      <c r="S22" s="1061"/>
      <c r="T22" s="166"/>
      <c r="U22" s="167"/>
      <c r="V22" s="167"/>
      <c r="W22" s="4"/>
      <c r="X22" s="23"/>
      <c r="Y22" s="4"/>
      <c r="Z22" s="4"/>
      <c r="AA22" s="21"/>
      <c r="AB22" s="42"/>
      <c r="AC22" s="43"/>
      <c r="AD22" s="43"/>
      <c r="AE22" s="43"/>
      <c r="AF22" s="43"/>
      <c r="AG22" s="43"/>
      <c r="AH22" s="43"/>
      <c r="AI22" s="43"/>
      <c r="AJ22" s="43"/>
      <c r="AK22" s="43"/>
      <c r="AL22" s="44"/>
      <c r="AM22" s="50"/>
      <c r="AN22" s="51"/>
      <c r="AO22" s="151"/>
      <c r="AP22" s="151"/>
      <c r="AQ22" s="151"/>
      <c r="AR22" s="158"/>
      <c r="AS22" s="1175">
        <v>27</v>
      </c>
      <c r="AT22" s="1175"/>
      <c r="AU22" s="1176" t="s">
        <v>38</v>
      </c>
      <c r="AV22" s="1177"/>
      <c r="AW22" s="1178"/>
      <c r="AX22" s="35">
        <f>ROUND(ROUND(I10*R24,0)*Z$9,0)-AS22</f>
        <v>283</v>
      </c>
      <c r="AY22" s="31"/>
    </row>
    <row r="23" spans="1:51" ht="17.100000000000001" customHeight="1" x14ac:dyDescent="0.15">
      <c r="A23" s="32">
        <v>32</v>
      </c>
      <c r="B23" s="33">
        <v>9016</v>
      </c>
      <c r="C23" s="34" t="s">
        <v>878</v>
      </c>
      <c r="D23" s="36"/>
      <c r="E23" s="29"/>
      <c r="F23" s="29"/>
      <c r="G23" s="37"/>
      <c r="H23" s="4"/>
      <c r="I23" s="39"/>
      <c r="J23" s="39"/>
      <c r="L23" s="21"/>
      <c r="M23" s="1062"/>
      <c r="N23" s="1063"/>
      <c r="O23" s="1063"/>
      <c r="P23" s="1063"/>
      <c r="Q23" s="1063"/>
      <c r="R23" s="1063"/>
      <c r="S23" s="1064"/>
      <c r="T23" s="93"/>
      <c r="U23" s="2"/>
      <c r="W23" s="4"/>
      <c r="X23" s="4"/>
      <c r="Y23" s="4"/>
      <c r="Z23" s="4"/>
      <c r="AA23" s="21"/>
      <c r="AB23" s="1198" t="s">
        <v>15</v>
      </c>
      <c r="AC23" s="1199"/>
      <c r="AD23" s="1199"/>
      <c r="AE23" s="1199"/>
      <c r="AF23" s="1199"/>
      <c r="AG23" s="1199"/>
      <c r="AH23" s="1199"/>
      <c r="AI23" s="1199"/>
      <c r="AJ23" s="1199"/>
      <c r="AK23" s="1199"/>
      <c r="AL23" s="1199"/>
      <c r="AM23" s="151"/>
      <c r="AN23" s="158"/>
      <c r="AO23" s="42" t="s">
        <v>16</v>
      </c>
      <c r="AP23" s="44" t="s">
        <v>17</v>
      </c>
      <c r="AQ23" s="1157">
        <v>0.7</v>
      </c>
      <c r="AR23" s="1179"/>
      <c r="AS23" s="53"/>
      <c r="AU23" s="4"/>
      <c r="AV23" s="4"/>
      <c r="AW23" s="53"/>
      <c r="AX23" s="35">
        <f>ROUND(ROUND(ROUND(I10*R24,0)*Z$9,0)*AQ23,0)-AS22</f>
        <v>190</v>
      </c>
      <c r="AY23" s="31"/>
    </row>
    <row r="24" spans="1:51" ht="17.100000000000001" customHeight="1" x14ac:dyDescent="0.15">
      <c r="A24" s="32">
        <v>32</v>
      </c>
      <c r="B24" s="33">
        <v>9403</v>
      </c>
      <c r="C24" s="34" t="s">
        <v>879</v>
      </c>
      <c r="D24" s="36"/>
      <c r="E24" s="29"/>
      <c r="F24" s="29"/>
      <c r="G24" s="37"/>
      <c r="H24" s="20"/>
      <c r="L24" s="21"/>
      <c r="M24" s="162"/>
      <c r="N24" s="163"/>
      <c r="O24" s="163"/>
      <c r="P24" s="163"/>
      <c r="Q24" s="26" t="s">
        <v>17</v>
      </c>
      <c r="R24" s="1180">
        <v>0.96499999999999997</v>
      </c>
      <c r="S24" s="1181"/>
      <c r="T24" s="93"/>
      <c r="U24" s="2"/>
      <c r="W24" s="4"/>
      <c r="X24" s="4"/>
      <c r="Y24" s="4"/>
      <c r="Z24" s="4"/>
      <c r="AA24" s="21"/>
      <c r="AB24" s="1200"/>
      <c r="AC24" s="1201"/>
      <c r="AD24" s="1201"/>
      <c r="AE24" s="1201"/>
      <c r="AF24" s="1201"/>
      <c r="AG24" s="1201"/>
      <c r="AH24" s="1201"/>
      <c r="AI24" s="1201"/>
      <c r="AJ24" s="1201"/>
      <c r="AK24" s="1201"/>
      <c r="AL24" s="1201"/>
      <c r="AM24" s="95"/>
      <c r="AN24" s="161"/>
      <c r="AO24" s="25" t="s">
        <v>19</v>
      </c>
      <c r="AP24" s="26" t="s">
        <v>17</v>
      </c>
      <c r="AQ24" s="1170">
        <v>0.5</v>
      </c>
      <c r="AR24" s="1171"/>
      <c r="AS24" s="29"/>
      <c r="AT24" s="4"/>
      <c r="AU24" s="4"/>
      <c r="AV24" s="4"/>
      <c r="AW24" s="29"/>
      <c r="AX24" s="35">
        <f>ROUND(ROUND(ROUND(I10*R24,0)*Z$9,0)*AQ24,0)-AS22</f>
        <v>128</v>
      </c>
      <c r="AY24" s="31"/>
    </row>
    <row r="25" spans="1:51" ht="17.100000000000001" customHeight="1" x14ac:dyDescent="0.15">
      <c r="A25" s="32">
        <v>32</v>
      </c>
      <c r="B25" s="33">
        <v>8561</v>
      </c>
      <c r="C25" s="34" t="s">
        <v>880</v>
      </c>
      <c r="D25" s="36"/>
      <c r="E25" s="29"/>
      <c r="F25" s="29"/>
      <c r="G25" s="37"/>
      <c r="H25" s="47" t="s">
        <v>60</v>
      </c>
      <c r="I25" s="40"/>
      <c r="J25" s="40"/>
      <c r="K25" s="40"/>
      <c r="L25" s="41"/>
      <c r="M25" s="47"/>
      <c r="N25" s="40"/>
      <c r="O25" s="40"/>
      <c r="P25" s="40"/>
      <c r="Q25" s="48"/>
      <c r="R25" s="48"/>
      <c r="S25" s="49"/>
      <c r="T25" s="2"/>
      <c r="U25" s="2"/>
      <c r="W25" s="4"/>
      <c r="X25" s="23"/>
      <c r="Y25" s="4"/>
      <c r="Z25" s="4"/>
      <c r="AA25" s="21"/>
      <c r="AB25" s="42"/>
      <c r="AC25" s="43"/>
      <c r="AD25" s="43"/>
      <c r="AE25" s="43"/>
      <c r="AF25" s="43"/>
      <c r="AG25" s="43"/>
      <c r="AH25" s="43"/>
      <c r="AI25" s="43"/>
      <c r="AJ25" s="43"/>
      <c r="AK25" s="43"/>
      <c r="AL25" s="44"/>
      <c r="AM25" s="50"/>
      <c r="AN25" s="51"/>
      <c r="AO25" s="164"/>
      <c r="AP25" s="164"/>
      <c r="AQ25" s="164"/>
      <c r="AR25" s="165"/>
      <c r="AS25" s="63"/>
      <c r="AT25" s="40"/>
      <c r="AU25" s="40"/>
      <c r="AV25" s="40"/>
      <c r="AW25" s="63"/>
      <c r="AX25" s="35">
        <f>ROUND(I28*Z$9,0)</f>
        <v>271</v>
      </c>
      <c r="AY25" s="31"/>
    </row>
    <row r="26" spans="1:51" ht="17.100000000000001" customHeight="1" x14ac:dyDescent="0.15">
      <c r="A26" s="32">
        <v>32</v>
      </c>
      <c r="B26" s="33">
        <v>8562</v>
      </c>
      <c r="C26" s="34" t="s">
        <v>881</v>
      </c>
      <c r="D26" s="36"/>
      <c r="E26" s="29"/>
      <c r="F26" s="29"/>
      <c r="G26" s="37"/>
      <c r="H26" s="20"/>
      <c r="L26" s="21"/>
      <c r="M26" s="20"/>
      <c r="S26" s="21"/>
      <c r="T26" s="93"/>
      <c r="U26" s="2"/>
      <c r="W26" s="4"/>
      <c r="X26" s="4"/>
      <c r="Y26" s="4"/>
      <c r="Z26" s="4"/>
      <c r="AA26" s="21"/>
      <c r="AB26" s="1198" t="s">
        <v>15</v>
      </c>
      <c r="AC26" s="1199"/>
      <c r="AD26" s="1199"/>
      <c r="AE26" s="1199"/>
      <c r="AF26" s="1199"/>
      <c r="AG26" s="1199"/>
      <c r="AH26" s="1199"/>
      <c r="AI26" s="1199"/>
      <c r="AJ26" s="1199"/>
      <c r="AK26" s="1199"/>
      <c r="AL26" s="1199"/>
      <c r="AM26" s="151"/>
      <c r="AN26" s="158"/>
      <c r="AO26" s="42" t="s">
        <v>16</v>
      </c>
      <c r="AP26" s="44" t="s">
        <v>17</v>
      </c>
      <c r="AQ26" s="1157">
        <v>0.7</v>
      </c>
      <c r="AR26" s="1179"/>
      <c r="AS26" s="29"/>
      <c r="AT26" s="4"/>
      <c r="AU26" s="4"/>
      <c r="AV26" s="4"/>
      <c r="AW26" s="29"/>
      <c r="AX26" s="35">
        <f>ROUND(ROUND(I28*Z$9,0)*AQ26,0)</f>
        <v>190</v>
      </c>
      <c r="AY26" s="31"/>
    </row>
    <row r="27" spans="1:51" ht="17.100000000000001" customHeight="1" x14ac:dyDescent="0.15">
      <c r="A27" s="32">
        <v>32</v>
      </c>
      <c r="B27" s="33">
        <v>8808</v>
      </c>
      <c r="C27" s="34" t="s">
        <v>882</v>
      </c>
      <c r="D27" s="36"/>
      <c r="E27" s="29"/>
      <c r="F27" s="29"/>
      <c r="G27" s="37"/>
      <c r="H27" s="20"/>
      <c r="L27" s="21"/>
      <c r="M27" s="20"/>
      <c r="S27" s="21"/>
      <c r="T27" s="93"/>
      <c r="U27" s="2"/>
      <c r="W27" s="4"/>
      <c r="X27" s="4"/>
      <c r="Y27" s="4"/>
      <c r="Z27" s="4"/>
      <c r="AA27" s="21"/>
      <c r="AB27" s="1200"/>
      <c r="AC27" s="1201"/>
      <c r="AD27" s="1201"/>
      <c r="AE27" s="1201"/>
      <c r="AF27" s="1201"/>
      <c r="AG27" s="1201"/>
      <c r="AH27" s="1201"/>
      <c r="AI27" s="1201"/>
      <c r="AJ27" s="1201"/>
      <c r="AK27" s="1201"/>
      <c r="AL27" s="1201"/>
      <c r="AM27" s="95"/>
      <c r="AN27" s="161"/>
      <c r="AO27" s="25" t="s">
        <v>19</v>
      </c>
      <c r="AP27" s="26" t="s">
        <v>17</v>
      </c>
      <c r="AQ27" s="1170">
        <v>0.5</v>
      </c>
      <c r="AR27" s="1171"/>
      <c r="AS27" s="29"/>
      <c r="AT27" s="4"/>
      <c r="AU27" s="4"/>
      <c r="AV27" s="4"/>
      <c r="AW27" s="29"/>
      <c r="AX27" s="35">
        <f>ROUND(ROUND(I28*Z$9,0)*AQ27,0)</f>
        <v>136</v>
      </c>
      <c r="AY27" s="31"/>
    </row>
    <row r="28" spans="1:51" ht="17.100000000000001" customHeight="1" x14ac:dyDescent="0.15">
      <c r="A28" s="32">
        <v>32</v>
      </c>
      <c r="B28" s="33">
        <v>8565</v>
      </c>
      <c r="C28" s="34" t="s">
        <v>883</v>
      </c>
      <c r="D28" s="36"/>
      <c r="E28" s="29"/>
      <c r="F28" s="29"/>
      <c r="G28" s="37"/>
      <c r="H28" s="20"/>
      <c r="I28" s="1108">
        <f>'10施設入所支援(基本１)'!I46</f>
        <v>387</v>
      </c>
      <c r="J28" s="1108"/>
      <c r="K28" s="4" t="s">
        <v>21</v>
      </c>
      <c r="L28" s="21"/>
      <c r="M28" s="1085" t="s">
        <v>26</v>
      </c>
      <c r="N28" s="1202"/>
      <c r="O28" s="1202"/>
      <c r="P28" s="1060"/>
      <c r="Q28" s="1060"/>
      <c r="R28" s="1060"/>
      <c r="S28" s="1061"/>
      <c r="T28" s="166"/>
      <c r="U28" s="167"/>
      <c r="V28" s="167"/>
      <c r="W28" s="4"/>
      <c r="X28" s="23"/>
      <c r="Y28" s="4"/>
      <c r="Z28" s="4"/>
      <c r="AA28" s="21"/>
      <c r="AB28" s="42"/>
      <c r="AC28" s="43"/>
      <c r="AD28" s="43"/>
      <c r="AE28" s="43"/>
      <c r="AF28" s="43"/>
      <c r="AG28" s="43"/>
      <c r="AH28" s="43"/>
      <c r="AI28" s="43"/>
      <c r="AJ28" s="43"/>
      <c r="AK28" s="43"/>
      <c r="AL28" s="44"/>
      <c r="AM28" s="50"/>
      <c r="AN28" s="51"/>
      <c r="AO28" s="151"/>
      <c r="AP28" s="151"/>
      <c r="AQ28" s="151"/>
      <c r="AR28" s="158"/>
      <c r="AS28" s="29"/>
      <c r="AT28" s="4"/>
      <c r="AU28" s="4"/>
      <c r="AV28" s="4"/>
      <c r="AW28" s="29"/>
      <c r="AX28" s="35">
        <f>ROUND(ROUND(I28*R30,0)*Z$9,0)</f>
        <v>261</v>
      </c>
      <c r="AY28" s="31"/>
    </row>
    <row r="29" spans="1:51" ht="17.100000000000001" customHeight="1" x14ac:dyDescent="0.15">
      <c r="A29" s="32">
        <v>32</v>
      </c>
      <c r="B29" s="33">
        <v>8566</v>
      </c>
      <c r="C29" s="34" t="s">
        <v>884</v>
      </c>
      <c r="D29" s="36"/>
      <c r="E29" s="29"/>
      <c r="F29" s="29"/>
      <c r="G29" s="37"/>
      <c r="H29" s="4"/>
      <c r="I29" s="39"/>
      <c r="J29" s="39"/>
      <c r="L29" s="21"/>
      <c r="M29" s="1062"/>
      <c r="N29" s="1063"/>
      <c r="O29" s="1063"/>
      <c r="P29" s="1063"/>
      <c r="Q29" s="1063"/>
      <c r="R29" s="1063"/>
      <c r="S29" s="1064"/>
      <c r="T29" s="93"/>
      <c r="U29" s="2"/>
      <c r="W29" s="4"/>
      <c r="X29" s="4"/>
      <c r="Y29" s="4"/>
      <c r="Z29" s="4"/>
      <c r="AA29" s="21"/>
      <c r="AB29" s="1198" t="s">
        <v>15</v>
      </c>
      <c r="AC29" s="1199"/>
      <c r="AD29" s="1199"/>
      <c r="AE29" s="1199"/>
      <c r="AF29" s="1199"/>
      <c r="AG29" s="1199"/>
      <c r="AH29" s="1199"/>
      <c r="AI29" s="1199"/>
      <c r="AJ29" s="1199"/>
      <c r="AK29" s="1199"/>
      <c r="AL29" s="1199"/>
      <c r="AM29" s="151"/>
      <c r="AN29" s="158"/>
      <c r="AO29" s="42" t="s">
        <v>16</v>
      </c>
      <c r="AP29" s="44" t="s">
        <v>17</v>
      </c>
      <c r="AQ29" s="1157">
        <v>0.7</v>
      </c>
      <c r="AR29" s="1179"/>
      <c r="AS29" s="29"/>
      <c r="AT29" s="4"/>
      <c r="AU29" s="4"/>
      <c r="AV29" s="4"/>
      <c r="AW29" s="29"/>
      <c r="AX29" s="35">
        <f>ROUND(ROUND(ROUND(I28*R30,0)*Z$9,0)*AQ29,0)</f>
        <v>183</v>
      </c>
      <c r="AY29" s="31"/>
    </row>
    <row r="30" spans="1:51" ht="17.100000000000001" customHeight="1" x14ac:dyDescent="0.15">
      <c r="A30" s="32">
        <v>32</v>
      </c>
      <c r="B30" s="33">
        <v>8809</v>
      </c>
      <c r="C30" s="34" t="s">
        <v>885</v>
      </c>
      <c r="D30" s="36"/>
      <c r="E30" s="29"/>
      <c r="F30" s="29"/>
      <c r="G30" s="37"/>
      <c r="H30" s="20"/>
      <c r="L30" s="21"/>
      <c r="M30" s="162"/>
      <c r="N30" s="163"/>
      <c r="O30" s="163"/>
      <c r="P30" s="163"/>
      <c r="Q30" s="26" t="s">
        <v>17</v>
      </c>
      <c r="R30" s="1180">
        <v>0.96499999999999997</v>
      </c>
      <c r="S30" s="1181"/>
      <c r="T30" s="93"/>
      <c r="U30" s="2"/>
      <c r="W30" s="4"/>
      <c r="X30" s="4"/>
      <c r="Y30" s="4"/>
      <c r="Z30" s="4"/>
      <c r="AA30" s="21"/>
      <c r="AB30" s="1200"/>
      <c r="AC30" s="1201"/>
      <c r="AD30" s="1201"/>
      <c r="AE30" s="1201"/>
      <c r="AF30" s="1201"/>
      <c r="AG30" s="1201"/>
      <c r="AH30" s="1201"/>
      <c r="AI30" s="1201"/>
      <c r="AJ30" s="1201"/>
      <c r="AK30" s="1201"/>
      <c r="AL30" s="1201"/>
      <c r="AM30" s="95"/>
      <c r="AN30" s="161"/>
      <c r="AO30" s="25" t="s">
        <v>19</v>
      </c>
      <c r="AP30" s="26" t="s">
        <v>17</v>
      </c>
      <c r="AQ30" s="1170">
        <v>0.5</v>
      </c>
      <c r="AR30" s="1171"/>
      <c r="AS30" s="29"/>
      <c r="AT30" s="4"/>
      <c r="AU30" s="4"/>
      <c r="AV30" s="4"/>
      <c r="AW30" s="29"/>
      <c r="AX30" s="35">
        <f>ROUND(ROUND(ROUND(I28*R30,0)*Z$9,0)*AQ30,0)</f>
        <v>131</v>
      </c>
      <c r="AY30" s="31"/>
    </row>
    <row r="31" spans="1:51" ht="17.100000000000001" customHeight="1" x14ac:dyDescent="0.15">
      <c r="A31" s="32">
        <v>32</v>
      </c>
      <c r="B31" s="33">
        <v>9021</v>
      </c>
      <c r="C31" s="34" t="s">
        <v>886</v>
      </c>
      <c r="D31" s="36"/>
      <c r="E31" s="29"/>
      <c r="F31" s="29"/>
      <c r="G31" s="37"/>
      <c r="H31" s="20"/>
      <c r="L31" s="21"/>
      <c r="M31" s="47"/>
      <c r="N31" s="40"/>
      <c r="O31" s="40"/>
      <c r="P31" s="40"/>
      <c r="Q31" s="48"/>
      <c r="R31" s="48"/>
      <c r="S31" s="49"/>
      <c r="T31" s="168"/>
      <c r="U31" s="169"/>
      <c r="V31" s="169"/>
      <c r="W31" s="4"/>
      <c r="X31" s="23"/>
      <c r="Y31" s="4"/>
      <c r="Z31" s="4"/>
      <c r="AA31" s="21"/>
      <c r="AB31" s="42"/>
      <c r="AC31" s="43"/>
      <c r="AD31" s="43"/>
      <c r="AE31" s="43"/>
      <c r="AF31" s="43"/>
      <c r="AG31" s="43"/>
      <c r="AH31" s="43"/>
      <c r="AI31" s="43"/>
      <c r="AJ31" s="43"/>
      <c r="AK31" s="43"/>
      <c r="AL31" s="44"/>
      <c r="AM31" s="50"/>
      <c r="AN31" s="51"/>
      <c r="AO31" s="164"/>
      <c r="AP31" s="164"/>
      <c r="AQ31" s="164"/>
      <c r="AR31" s="165"/>
      <c r="AS31" s="1086" t="s">
        <v>33</v>
      </c>
      <c r="AT31" s="1086"/>
      <c r="AU31" s="1086"/>
      <c r="AV31" s="1086"/>
      <c r="AW31" s="1086"/>
      <c r="AX31" s="35">
        <f>ROUND(I28*Z$9,0)-AS34</f>
        <v>259</v>
      </c>
      <c r="AY31" s="31"/>
    </row>
    <row r="32" spans="1:51" ht="17.100000000000001" customHeight="1" x14ac:dyDescent="0.15">
      <c r="A32" s="32">
        <v>32</v>
      </c>
      <c r="B32" s="33">
        <v>9022</v>
      </c>
      <c r="C32" s="34" t="s">
        <v>887</v>
      </c>
      <c r="D32" s="36"/>
      <c r="E32" s="29"/>
      <c r="F32" s="29"/>
      <c r="G32" s="37"/>
      <c r="H32" s="20"/>
      <c r="L32" s="21"/>
      <c r="M32" s="20"/>
      <c r="S32" s="21"/>
      <c r="T32" s="93"/>
      <c r="U32" s="2"/>
      <c r="W32" s="4"/>
      <c r="X32" s="4"/>
      <c r="Y32" s="4"/>
      <c r="Z32" s="4"/>
      <c r="AA32" s="21"/>
      <c r="AB32" s="1198" t="s">
        <v>15</v>
      </c>
      <c r="AC32" s="1199"/>
      <c r="AD32" s="1199"/>
      <c r="AE32" s="1199"/>
      <c r="AF32" s="1199"/>
      <c r="AG32" s="1199"/>
      <c r="AH32" s="1199"/>
      <c r="AI32" s="1199"/>
      <c r="AJ32" s="1199"/>
      <c r="AK32" s="1199"/>
      <c r="AL32" s="1199"/>
      <c r="AM32" s="151"/>
      <c r="AN32" s="158"/>
      <c r="AO32" s="42" t="s">
        <v>16</v>
      </c>
      <c r="AP32" s="44" t="s">
        <v>17</v>
      </c>
      <c r="AQ32" s="1157">
        <v>0.7</v>
      </c>
      <c r="AR32" s="1179"/>
      <c r="AS32" s="1089"/>
      <c r="AT32" s="1089"/>
      <c r="AU32" s="1089"/>
      <c r="AV32" s="1089"/>
      <c r="AW32" s="1089"/>
      <c r="AX32" s="35">
        <f>ROUND(ROUND(I28*Z$9,0)*AQ32,0)-AS34</f>
        <v>178</v>
      </c>
      <c r="AY32" s="31"/>
    </row>
    <row r="33" spans="1:51" ht="17.100000000000001" customHeight="1" x14ac:dyDescent="0.15">
      <c r="A33" s="32">
        <v>32</v>
      </c>
      <c r="B33" s="33">
        <v>9416</v>
      </c>
      <c r="C33" s="34" t="s">
        <v>888</v>
      </c>
      <c r="D33" s="36"/>
      <c r="E33" s="29"/>
      <c r="F33" s="29"/>
      <c r="G33" s="37"/>
      <c r="H33" s="20"/>
      <c r="L33" s="21"/>
      <c r="M33" s="20"/>
      <c r="S33" s="21"/>
      <c r="T33" s="93"/>
      <c r="U33" s="2"/>
      <c r="W33" s="4"/>
      <c r="X33" s="4"/>
      <c r="Y33" s="4"/>
      <c r="Z33" s="4"/>
      <c r="AA33" s="21"/>
      <c r="AB33" s="1200"/>
      <c r="AC33" s="1201"/>
      <c r="AD33" s="1201"/>
      <c r="AE33" s="1201"/>
      <c r="AF33" s="1201"/>
      <c r="AG33" s="1201"/>
      <c r="AH33" s="1201"/>
      <c r="AI33" s="1201"/>
      <c r="AJ33" s="1201"/>
      <c r="AK33" s="1201"/>
      <c r="AL33" s="1201"/>
      <c r="AM33" s="95"/>
      <c r="AN33" s="161"/>
      <c r="AO33" s="25" t="s">
        <v>19</v>
      </c>
      <c r="AP33" s="26" t="s">
        <v>17</v>
      </c>
      <c r="AQ33" s="1170">
        <v>0.5</v>
      </c>
      <c r="AR33" s="1171"/>
      <c r="AS33" s="1089"/>
      <c r="AT33" s="1089"/>
      <c r="AU33" s="1089"/>
      <c r="AV33" s="1089"/>
      <c r="AW33" s="1089"/>
      <c r="AX33" s="35">
        <f>ROUND(ROUND(I28*Z$9,0)*AQ33,0)-AS34</f>
        <v>124</v>
      </c>
      <c r="AY33" s="31"/>
    </row>
    <row r="34" spans="1:51" ht="17.100000000000001" customHeight="1" x14ac:dyDescent="0.15">
      <c r="A34" s="32">
        <v>32</v>
      </c>
      <c r="B34" s="33">
        <v>9025</v>
      </c>
      <c r="C34" s="34" t="s">
        <v>889</v>
      </c>
      <c r="D34" s="36"/>
      <c r="E34" s="29"/>
      <c r="F34" s="29"/>
      <c r="G34" s="37"/>
      <c r="H34" s="20"/>
      <c r="I34" s="58"/>
      <c r="J34" s="58"/>
      <c r="L34" s="21"/>
      <c r="M34" s="1085" t="s">
        <v>26</v>
      </c>
      <c r="N34" s="1202"/>
      <c r="O34" s="1202"/>
      <c r="P34" s="1060"/>
      <c r="Q34" s="1060"/>
      <c r="R34" s="1060"/>
      <c r="S34" s="1061"/>
      <c r="T34" s="166"/>
      <c r="U34" s="167"/>
      <c r="V34" s="167"/>
      <c r="W34" s="4"/>
      <c r="X34" s="23"/>
      <c r="Y34" s="4"/>
      <c r="Z34" s="4"/>
      <c r="AA34" s="21"/>
      <c r="AB34" s="42"/>
      <c r="AC34" s="43"/>
      <c r="AD34" s="43"/>
      <c r="AE34" s="43"/>
      <c r="AF34" s="43"/>
      <c r="AG34" s="43"/>
      <c r="AH34" s="43"/>
      <c r="AI34" s="43"/>
      <c r="AJ34" s="43"/>
      <c r="AK34" s="43"/>
      <c r="AL34" s="44"/>
      <c r="AM34" s="50"/>
      <c r="AN34" s="51"/>
      <c r="AO34" s="151"/>
      <c r="AP34" s="151"/>
      <c r="AQ34" s="151"/>
      <c r="AR34" s="158"/>
      <c r="AS34" s="1175">
        <v>12</v>
      </c>
      <c r="AT34" s="1175"/>
      <c r="AU34" s="1176" t="s">
        <v>38</v>
      </c>
      <c r="AV34" s="1177"/>
      <c r="AW34" s="1178"/>
      <c r="AX34" s="35">
        <f>ROUND(ROUND(I28*R36,0)*Z$9,0)-AS34</f>
        <v>249</v>
      </c>
      <c r="AY34" s="31"/>
    </row>
    <row r="35" spans="1:51" ht="17.100000000000001" customHeight="1" x14ac:dyDescent="0.15">
      <c r="A35" s="32">
        <v>32</v>
      </c>
      <c r="B35" s="33">
        <v>9026</v>
      </c>
      <c r="C35" s="34" t="s">
        <v>890</v>
      </c>
      <c r="D35" s="36"/>
      <c r="E35" s="29"/>
      <c r="F35" s="29"/>
      <c r="G35" s="37"/>
      <c r="H35" s="4"/>
      <c r="I35" s="39"/>
      <c r="J35" s="39"/>
      <c r="L35" s="21"/>
      <c r="M35" s="1062"/>
      <c r="N35" s="1063"/>
      <c r="O35" s="1063"/>
      <c r="P35" s="1063"/>
      <c r="Q35" s="1063"/>
      <c r="R35" s="1063"/>
      <c r="S35" s="1064"/>
      <c r="T35" s="93"/>
      <c r="U35" s="2"/>
      <c r="W35" s="4"/>
      <c r="X35" s="4"/>
      <c r="Y35" s="4"/>
      <c r="Z35" s="4"/>
      <c r="AA35" s="21"/>
      <c r="AB35" s="1198" t="s">
        <v>15</v>
      </c>
      <c r="AC35" s="1199"/>
      <c r="AD35" s="1199"/>
      <c r="AE35" s="1199"/>
      <c r="AF35" s="1199"/>
      <c r="AG35" s="1199"/>
      <c r="AH35" s="1199"/>
      <c r="AI35" s="1199"/>
      <c r="AJ35" s="1199"/>
      <c r="AK35" s="1199"/>
      <c r="AL35" s="1199"/>
      <c r="AM35" s="151"/>
      <c r="AN35" s="158"/>
      <c r="AO35" s="42" t="s">
        <v>16</v>
      </c>
      <c r="AP35" s="44" t="s">
        <v>17</v>
      </c>
      <c r="AQ35" s="1157">
        <v>0.7</v>
      </c>
      <c r="AR35" s="1179"/>
      <c r="AS35" s="53"/>
      <c r="AU35" s="4"/>
      <c r="AV35" s="4"/>
      <c r="AW35" s="53"/>
      <c r="AX35" s="35">
        <f>ROUND(ROUND(ROUND(I28*R36,0)*Z$9,0)*AQ35,0)-AS34</f>
        <v>171</v>
      </c>
      <c r="AY35" s="31"/>
    </row>
    <row r="36" spans="1:51" ht="17.100000000000001" customHeight="1" x14ac:dyDescent="0.15">
      <c r="A36" s="32">
        <v>32</v>
      </c>
      <c r="B36" s="33">
        <v>9417</v>
      </c>
      <c r="C36" s="34" t="s">
        <v>891</v>
      </c>
      <c r="D36" s="36"/>
      <c r="E36" s="29"/>
      <c r="F36" s="29"/>
      <c r="G36" s="37"/>
      <c r="H36" s="20"/>
      <c r="L36" s="21"/>
      <c r="M36" s="162"/>
      <c r="N36" s="163"/>
      <c r="O36" s="163"/>
      <c r="P36" s="163"/>
      <c r="Q36" s="26" t="s">
        <v>17</v>
      </c>
      <c r="R36" s="1180">
        <v>0.96499999999999997</v>
      </c>
      <c r="S36" s="1181"/>
      <c r="T36" s="93"/>
      <c r="U36" s="2"/>
      <c r="W36" s="4"/>
      <c r="X36" s="4"/>
      <c r="Y36" s="4"/>
      <c r="Z36" s="4"/>
      <c r="AA36" s="21"/>
      <c r="AB36" s="1200"/>
      <c r="AC36" s="1201"/>
      <c r="AD36" s="1201"/>
      <c r="AE36" s="1201"/>
      <c r="AF36" s="1201"/>
      <c r="AG36" s="1201"/>
      <c r="AH36" s="1201"/>
      <c r="AI36" s="1201"/>
      <c r="AJ36" s="1201"/>
      <c r="AK36" s="1201"/>
      <c r="AL36" s="1201"/>
      <c r="AM36" s="95"/>
      <c r="AN36" s="161"/>
      <c r="AO36" s="25" t="s">
        <v>19</v>
      </c>
      <c r="AP36" s="26" t="s">
        <v>17</v>
      </c>
      <c r="AQ36" s="1170">
        <v>0.5</v>
      </c>
      <c r="AR36" s="1171"/>
      <c r="AS36" s="29"/>
      <c r="AT36" s="4"/>
      <c r="AU36" s="4"/>
      <c r="AV36" s="4"/>
      <c r="AW36" s="29"/>
      <c r="AX36" s="35">
        <f>ROUND(ROUND(ROUND(I28*R36,0)*Z$9,0)*AQ36,0)-AS34</f>
        <v>119</v>
      </c>
      <c r="AY36" s="31"/>
    </row>
    <row r="37" spans="1:51" ht="17.100000000000001" customHeight="1" x14ac:dyDescent="0.15">
      <c r="A37" s="32">
        <v>32</v>
      </c>
      <c r="B37" s="33">
        <v>9031</v>
      </c>
      <c r="C37" s="34" t="s">
        <v>892</v>
      </c>
      <c r="D37" s="36"/>
      <c r="E37" s="29"/>
      <c r="F37" s="29"/>
      <c r="G37" s="37"/>
      <c r="H37" s="20"/>
      <c r="L37" s="21"/>
      <c r="M37" s="47"/>
      <c r="N37" s="40"/>
      <c r="O37" s="40"/>
      <c r="P37" s="40"/>
      <c r="Q37" s="48"/>
      <c r="R37" s="48"/>
      <c r="S37" s="49"/>
      <c r="T37" s="168"/>
      <c r="U37" s="169"/>
      <c r="V37" s="169"/>
      <c r="W37" s="4"/>
      <c r="X37" s="23"/>
      <c r="Y37" s="4"/>
      <c r="Z37" s="4"/>
      <c r="AA37" s="21"/>
      <c r="AB37" s="42"/>
      <c r="AC37" s="43"/>
      <c r="AD37" s="43"/>
      <c r="AE37" s="43"/>
      <c r="AF37" s="43"/>
      <c r="AG37" s="43"/>
      <c r="AH37" s="43"/>
      <c r="AI37" s="43"/>
      <c r="AJ37" s="43"/>
      <c r="AK37" s="43"/>
      <c r="AL37" s="44"/>
      <c r="AM37" s="50"/>
      <c r="AN37" s="51"/>
      <c r="AO37" s="164"/>
      <c r="AP37" s="164"/>
      <c r="AQ37" s="164"/>
      <c r="AR37" s="165"/>
      <c r="AS37" s="1086" t="s">
        <v>47</v>
      </c>
      <c r="AT37" s="1086"/>
      <c r="AU37" s="1086"/>
      <c r="AV37" s="1086"/>
      <c r="AW37" s="1086"/>
      <c r="AX37" s="35">
        <f>ROUND(I28*Z$9,0)-AS40</f>
        <v>244</v>
      </c>
      <c r="AY37" s="31"/>
    </row>
    <row r="38" spans="1:51" ht="17.100000000000001" customHeight="1" x14ac:dyDescent="0.15">
      <c r="A38" s="32">
        <v>32</v>
      </c>
      <c r="B38" s="33">
        <v>9032</v>
      </c>
      <c r="C38" s="34" t="s">
        <v>893</v>
      </c>
      <c r="D38" s="36"/>
      <c r="E38" s="29"/>
      <c r="F38" s="29"/>
      <c r="G38" s="37"/>
      <c r="H38" s="20"/>
      <c r="L38" s="21"/>
      <c r="M38" s="20"/>
      <c r="S38" s="21"/>
      <c r="T38" s="93"/>
      <c r="U38" s="2"/>
      <c r="W38" s="4"/>
      <c r="X38" s="4"/>
      <c r="Y38" s="4"/>
      <c r="Z38" s="4"/>
      <c r="AA38" s="21"/>
      <c r="AB38" s="1198" t="s">
        <v>15</v>
      </c>
      <c r="AC38" s="1199"/>
      <c r="AD38" s="1199"/>
      <c r="AE38" s="1199"/>
      <c r="AF38" s="1199"/>
      <c r="AG38" s="1199"/>
      <c r="AH38" s="1199"/>
      <c r="AI38" s="1199"/>
      <c r="AJ38" s="1199"/>
      <c r="AK38" s="1199"/>
      <c r="AL38" s="1199"/>
      <c r="AM38" s="151"/>
      <c r="AN38" s="158"/>
      <c r="AO38" s="42" t="s">
        <v>16</v>
      </c>
      <c r="AP38" s="44" t="s">
        <v>17</v>
      </c>
      <c r="AQ38" s="1157">
        <v>0.7</v>
      </c>
      <c r="AR38" s="1179"/>
      <c r="AS38" s="1089"/>
      <c r="AT38" s="1089"/>
      <c r="AU38" s="1089"/>
      <c r="AV38" s="1089"/>
      <c r="AW38" s="1089"/>
      <c r="AX38" s="35">
        <f>ROUND(ROUND(I28*Z$9,0)*AQ38,0)-AS40</f>
        <v>163</v>
      </c>
      <c r="AY38" s="31"/>
    </row>
    <row r="39" spans="1:51" ht="17.100000000000001" customHeight="1" x14ac:dyDescent="0.15">
      <c r="A39" s="32">
        <v>32</v>
      </c>
      <c r="B39" s="33">
        <v>9418</v>
      </c>
      <c r="C39" s="34" t="s">
        <v>894</v>
      </c>
      <c r="D39" s="36"/>
      <c r="E39" s="29"/>
      <c r="F39" s="29"/>
      <c r="G39" s="37"/>
      <c r="H39" s="20"/>
      <c r="L39" s="21"/>
      <c r="M39" s="20"/>
      <c r="S39" s="21"/>
      <c r="T39" s="93"/>
      <c r="U39" s="2"/>
      <c r="W39" s="4"/>
      <c r="X39" s="4"/>
      <c r="Y39" s="4"/>
      <c r="Z39" s="4"/>
      <c r="AA39" s="21"/>
      <c r="AB39" s="1200"/>
      <c r="AC39" s="1201"/>
      <c r="AD39" s="1201"/>
      <c r="AE39" s="1201"/>
      <c r="AF39" s="1201"/>
      <c r="AG39" s="1201"/>
      <c r="AH39" s="1201"/>
      <c r="AI39" s="1201"/>
      <c r="AJ39" s="1201"/>
      <c r="AK39" s="1201"/>
      <c r="AL39" s="1201"/>
      <c r="AM39" s="95"/>
      <c r="AN39" s="161"/>
      <c r="AO39" s="25" t="s">
        <v>19</v>
      </c>
      <c r="AP39" s="26" t="s">
        <v>17</v>
      </c>
      <c r="AQ39" s="1170">
        <v>0.5</v>
      </c>
      <c r="AR39" s="1171"/>
      <c r="AS39" s="1089"/>
      <c r="AT39" s="1089"/>
      <c r="AU39" s="1089"/>
      <c r="AV39" s="1089"/>
      <c r="AW39" s="1089"/>
      <c r="AX39" s="35">
        <f>ROUND(ROUND(I28*Z$9,0)*AQ39,0)-AS40</f>
        <v>109</v>
      </c>
      <c r="AY39" s="31"/>
    </row>
    <row r="40" spans="1:51" ht="17.100000000000001" customHeight="1" x14ac:dyDescent="0.15">
      <c r="A40" s="32">
        <v>32</v>
      </c>
      <c r="B40" s="33">
        <v>9035</v>
      </c>
      <c r="C40" s="34" t="s">
        <v>895</v>
      </c>
      <c r="D40" s="36"/>
      <c r="E40" s="29"/>
      <c r="F40" s="29"/>
      <c r="G40" s="37"/>
      <c r="H40" s="20"/>
      <c r="I40" s="58"/>
      <c r="J40" s="58"/>
      <c r="L40" s="21"/>
      <c r="M40" s="1085" t="s">
        <v>26</v>
      </c>
      <c r="N40" s="1202"/>
      <c r="O40" s="1202"/>
      <c r="P40" s="1060"/>
      <c r="Q40" s="1060"/>
      <c r="R40" s="1060"/>
      <c r="S40" s="1061"/>
      <c r="T40" s="166"/>
      <c r="U40" s="167"/>
      <c r="V40" s="167"/>
      <c r="W40" s="4"/>
      <c r="X40" s="23"/>
      <c r="Y40" s="4"/>
      <c r="Z40" s="4"/>
      <c r="AA40" s="21"/>
      <c r="AB40" s="42"/>
      <c r="AC40" s="43"/>
      <c r="AD40" s="43"/>
      <c r="AE40" s="43"/>
      <c r="AF40" s="43"/>
      <c r="AG40" s="43"/>
      <c r="AH40" s="43"/>
      <c r="AI40" s="43"/>
      <c r="AJ40" s="43"/>
      <c r="AK40" s="43"/>
      <c r="AL40" s="44"/>
      <c r="AM40" s="50"/>
      <c r="AN40" s="51"/>
      <c r="AO40" s="151"/>
      <c r="AP40" s="151"/>
      <c r="AQ40" s="151"/>
      <c r="AR40" s="158"/>
      <c r="AS40" s="1175">
        <v>27</v>
      </c>
      <c r="AT40" s="1175"/>
      <c r="AU40" s="1176" t="s">
        <v>38</v>
      </c>
      <c r="AV40" s="1177"/>
      <c r="AW40" s="1178"/>
      <c r="AX40" s="35">
        <f>ROUND(ROUND(I28*R42,0)*Z$9,0)-AS40</f>
        <v>234</v>
      </c>
      <c r="AY40" s="31"/>
    </row>
    <row r="41" spans="1:51" ht="17.100000000000001" customHeight="1" x14ac:dyDescent="0.15">
      <c r="A41" s="32">
        <v>32</v>
      </c>
      <c r="B41" s="33">
        <v>9036</v>
      </c>
      <c r="C41" s="34" t="s">
        <v>896</v>
      </c>
      <c r="D41" s="36"/>
      <c r="E41" s="29"/>
      <c r="F41" s="29"/>
      <c r="G41" s="37"/>
      <c r="H41" s="4"/>
      <c r="I41" s="39"/>
      <c r="J41" s="39"/>
      <c r="L41" s="21"/>
      <c r="M41" s="1062"/>
      <c r="N41" s="1063"/>
      <c r="O41" s="1063"/>
      <c r="P41" s="1063"/>
      <c r="Q41" s="1063"/>
      <c r="R41" s="1063"/>
      <c r="S41" s="1064"/>
      <c r="T41" s="166"/>
      <c r="U41" s="167"/>
      <c r="V41" s="167"/>
      <c r="W41" s="4"/>
      <c r="X41" s="23"/>
      <c r="Y41" s="4"/>
      <c r="Z41" s="4"/>
      <c r="AA41" s="21"/>
      <c r="AB41" s="1198" t="s">
        <v>15</v>
      </c>
      <c r="AC41" s="1199"/>
      <c r="AD41" s="1199"/>
      <c r="AE41" s="1199"/>
      <c r="AF41" s="1199"/>
      <c r="AG41" s="1199"/>
      <c r="AH41" s="1199"/>
      <c r="AI41" s="1199"/>
      <c r="AJ41" s="1199"/>
      <c r="AK41" s="1199"/>
      <c r="AL41" s="1199"/>
      <c r="AM41" s="151"/>
      <c r="AN41" s="158"/>
      <c r="AO41" s="42" t="s">
        <v>16</v>
      </c>
      <c r="AP41" s="44" t="s">
        <v>17</v>
      </c>
      <c r="AQ41" s="1157">
        <v>0.7</v>
      </c>
      <c r="AR41" s="1179"/>
      <c r="AS41" s="53"/>
      <c r="AU41" s="4"/>
      <c r="AV41" s="4"/>
      <c r="AW41" s="53"/>
      <c r="AX41" s="35">
        <f>ROUND(ROUND(ROUND(I28*R42,0)*Z$9,0)*AQ41,0)-AS40</f>
        <v>156</v>
      </c>
      <c r="AY41" s="31"/>
    </row>
    <row r="42" spans="1:51" ht="17.100000000000001" customHeight="1" x14ac:dyDescent="0.15">
      <c r="A42" s="32">
        <v>32</v>
      </c>
      <c r="B42" s="33">
        <v>9419</v>
      </c>
      <c r="C42" s="34" t="s">
        <v>897</v>
      </c>
      <c r="D42" s="36"/>
      <c r="E42" s="29"/>
      <c r="F42" s="29"/>
      <c r="G42" s="37"/>
      <c r="H42" s="20"/>
      <c r="L42" s="21"/>
      <c r="M42" s="162"/>
      <c r="N42" s="163"/>
      <c r="O42" s="163"/>
      <c r="P42" s="163"/>
      <c r="Q42" s="26" t="s">
        <v>17</v>
      </c>
      <c r="R42" s="1180">
        <v>0.96499999999999997</v>
      </c>
      <c r="S42" s="1181"/>
      <c r="T42" s="166"/>
      <c r="U42" s="167"/>
      <c r="V42" s="167"/>
      <c r="W42" s="4"/>
      <c r="X42" s="23"/>
      <c r="Y42" s="4"/>
      <c r="Z42" s="4"/>
      <c r="AA42" s="21"/>
      <c r="AB42" s="1200"/>
      <c r="AC42" s="1201"/>
      <c r="AD42" s="1201"/>
      <c r="AE42" s="1201"/>
      <c r="AF42" s="1201"/>
      <c r="AG42" s="1201"/>
      <c r="AH42" s="1201"/>
      <c r="AI42" s="1201"/>
      <c r="AJ42" s="1201"/>
      <c r="AK42" s="1201"/>
      <c r="AL42" s="1201"/>
      <c r="AM42" s="95"/>
      <c r="AN42" s="161"/>
      <c r="AO42" s="25" t="s">
        <v>19</v>
      </c>
      <c r="AP42" s="26" t="s">
        <v>17</v>
      </c>
      <c r="AQ42" s="1170">
        <v>0.5</v>
      </c>
      <c r="AR42" s="1171"/>
      <c r="AS42" s="29"/>
      <c r="AT42" s="4"/>
      <c r="AU42" s="4"/>
      <c r="AV42" s="4"/>
      <c r="AW42" s="29"/>
      <c r="AX42" s="35">
        <f>ROUND(ROUND(ROUND(I28*R42,0)*Z$9,0)*AQ42,0)-AS40</f>
        <v>104</v>
      </c>
      <c r="AY42" s="31"/>
    </row>
    <row r="43" spans="1:51" ht="17.100000000000001" customHeight="1" x14ac:dyDescent="0.15">
      <c r="A43" s="32">
        <v>32</v>
      </c>
      <c r="B43" s="33">
        <v>8571</v>
      </c>
      <c r="C43" s="34" t="s">
        <v>898</v>
      </c>
      <c r="D43" s="36"/>
      <c r="E43" s="29"/>
      <c r="F43" s="29"/>
      <c r="G43" s="37"/>
      <c r="H43" s="47" t="s">
        <v>97</v>
      </c>
      <c r="I43" s="40"/>
      <c r="J43" s="40"/>
      <c r="K43" s="40"/>
      <c r="L43" s="41"/>
      <c r="M43" s="47"/>
      <c r="N43" s="40"/>
      <c r="O43" s="40"/>
      <c r="P43" s="40"/>
      <c r="Q43" s="48"/>
      <c r="R43" s="48"/>
      <c r="S43" s="49"/>
      <c r="T43" s="166"/>
      <c r="U43" s="167"/>
      <c r="V43" s="167"/>
      <c r="W43" s="4"/>
      <c r="X43" s="23"/>
      <c r="Y43" s="4"/>
      <c r="Z43" s="4"/>
      <c r="AA43" s="21"/>
      <c r="AB43" s="42"/>
      <c r="AC43" s="43"/>
      <c r="AD43" s="43"/>
      <c r="AE43" s="43"/>
      <c r="AF43" s="43"/>
      <c r="AG43" s="43"/>
      <c r="AH43" s="43"/>
      <c r="AI43" s="43"/>
      <c r="AJ43" s="43"/>
      <c r="AK43" s="43"/>
      <c r="AL43" s="44"/>
      <c r="AM43" s="50"/>
      <c r="AN43" s="51"/>
      <c r="AO43" s="164"/>
      <c r="AP43" s="164"/>
      <c r="AQ43" s="164"/>
      <c r="AR43" s="165"/>
      <c r="AS43" s="63"/>
      <c r="AT43" s="40"/>
      <c r="AU43" s="40"/>
      <c r="AV43" s="40"/>
      <c r="AW43" s="63"/>
      <c r="AX43" s="35">
        <f>ROUND(I46*Z9,0)</f>
        <v>218</v>
      </c>
      <c r="AY43" s="31"/>
    </row>
    <row r="44" spans="1:51" ht="17.100000000000001" customHeight="1" x14ac:dyDescent="0.15">
      <c r="A44" s="32">
        <v>32</v>
      </c>
      <c r="B44" s="33">
        <v>8572</v>
      </c>
      <c r="C44" s="34" t="s">
        <v>899</v>
      </c>
      <c r="D44" s="36"/>
      <c r="E44" s="29"/>
      <c r="F44" s="29"/>
      <c r="G44" s="37"/>
      <c r="H44" s="20"/>
      <c r="L44" s="21"/>
      <c r="M44" s="20"/>
      <c r="S44" s="21"/>
      <c r="T44" s="166"/>
      <c r="U44" s="167"/>
      <c r="V44" s="167"/>
      <c r="W44" s="4"/>
      <c r="X44" s="23"/>
      <c r="Y44" s="4"/>
      <c r="Z44" s="4"/>
      <c r="AA44" s="21"/>
      <c r="AB44" s="1198" t="s">
        <v>15</v>
      </c>
      <c r="AC44" s="1199"/>
      <c r="AD44" s="1199"/>
      <c r="AE44" s="1199"/>
      <c r="AF44" s="1199"/>
      <c r="AG44" s="1199"/>
      <c r="AH44" s="1199"/>
      <c r="AI44" s="1199"/>
      <c r="AJ44" s="1199"/>
      <c r="AK44" s="1199"/>
      <c r="AL44" s="1199"/>
      <c r="AM44" s="151"/>
      <c r="AN44" s="158"/>
      <c r="AO44" s="42" t="s">
        <v>16</v>
      </c>
      <c r="AP44" s="44" t="s">
        <v>17</v>
      </c>
      <c r="AQ44" s="1157">
        <v>0.7</v>
      </c>
      <c r="AR44" s="1179"/>
      <c r="AS44" s="29"/>
      <c r="AT44" s="4"/>
      <c r="AU44" s="4"/>
      <c r="AV44" s="4"/>
      <c r="AW44" s="29"/>
      <c r="AX44" s="35">
        <f>ROUND(ROUND(I46*Z9,0)*AQ44,0)</f>
        <v>153</v>
      </c>
      <c r="AY44" s="31"/>
    </row>
    <row r="45" spans="1:51" ht="17.100000000000001" customHeight="1" x14ac:dyDescent="0.15">
      <c r="A45" s="32">
        <v>32</v>
      </c>
      <c r="B45" s="33">
        <v>8816</v>
      </c>
      <c r="C45" s="34" t="s">
        <v>900</v>
      </c>
      <c r="D45" s="36"/>
      <c r="E45" s="29"/>
      <c r="F45" s="29"/>
      <c r="G45" s="37"/>
      <c r="H45" s="20"/>
      <c r="L45" s="21"/>
      <c r="M45" s="20"/>
      <c r="S45" s="21"/>
      <c r="T45" s="166"/>
      <c r="U45" s="167"/>
      <c r="V45" s="167"/>
      <c r="W45" s="4"/>
      <c r="X45" s="23"/>
      <c r="Y45" s="4"/>
      <c r="Z45" s="4"/>
      <c r="AA45" s="21"/>
      <c r="AB45" s="1200"/>
      <c r="AC45" s="1201"/>
      <c r="AD45" s="1201"/>
      <c r="AE45" s="1201"/>
      <c r="AF45" s="1201"/>
      <c r="AG45" s="1201"/>
      <c r="AH45" s="1201"/>
      <c r="AI45" s="1201"/>
      <c r="AJ45" s="1201"/>
      <c r="AK45" s="1201"/>
      <c r="AL45" s="1201"/>
      <c r="AM45" s="95"/>
      <c r="AN45" s="161"/>
      <c r="AO45" s="25" t="s">
        <v>19</v>
      </c>
      <c r="AP45" s="26" t="s">
        <v>17</v>
      </c>
      <c r="AQ45" s="1170">
        <v>0.5</v>
      </c>
      <c r="AR45" s="1171"/>
      <c r="AS45" s="29"/>
      <c r="AT45" s="4"/>
      <c r="AU45" s="4"/>
      <c r="AV45" s="4"/>
      <c r="AW45" s="29"/>
      <c r="AX45" s="35">
        <f>ROUND(ROUND(I46*Z9,0)*AQ45,0)</f>
        <v>109</v>
      </c>
      <c r="AY45" s="31"/>
    </row>
    <row r="46" spans="1:51" ht="17.100000000000001" customHeight="1" x14ac:dyDescent="0.15">
      <c r="A46" s="32">
        <v>32</v>
      </c>
      <c r="B46" s="33">
        <v>8575</v>
      </c>
      <c r="C46" s="34" t="s">
        <v>901</v>
      </c>
      <c r="D46" s="36"/>
      <c r="E46" s="29"/>
      <c r="F46" s="29"/>
      <c r="G46" s="37"/>
      <c r="H46" s="20"/>
      <c r="I46" s="1108">
        <f>'10施設入所支援(基本１)'!I82</f>
        <v>312</v>
      </c>
      <c r="J46" s="1108"/>
      <c r="K46" s="4" t="s">
        <v>21</v>
      </c>
      <c r="L46" s="21"/>
      <c r="M46" s="1085" t="s">
        <v>26</v>
      </c>
      <c r="N46" s="1202"/>
      <c r="O46" s="1202"/>
      <c r="P46" s="1060"/>
      <c r="Q46" s="1060"/>
      <c r="R46" s="1060"/>
      <c r="S46" s="1061"/>
      <c r="T46" s="170"/>
      <c r="U46" s="171"/>
      <c r="V46" s="171"/>
      <c r="W46" s="4"/>
      <c r="X46" s="23"/>
      <c r="Y46" s="4"/>
      <c r="Z46" s="4"/>
      <c r="AA46" s="21"/>
      <c r="AB46" s="42"/>
      <c r="AC46" s="43"/>
      <c r="AD46" s="43"/>
      <c r="AE46" s="43"/>
      <c r="AF46" s="43"/>
      <c r="AG46" s="43"/>
      <c r="AH46" s="43"/>
      <c r="AI46" s="43"/>
      <c r="AJ46" s="43"/>
      <c r="AK46" s="43"/>
      <c r="AL46" s="44"/>
      <c r="AM46" s="50"/>
      <c r="AN46" s="51"/>
      <c r="AO46" s="151"/>
      <c r="AP46" s="151"/>
      <c r="AQ46" s="151"/>
      <c r="AR46" s="158"/>
      <c r="AS46" s="29"/>
      <c r="AT46" s="4"/>
      <c r="AU46" s="4"/>
      <c r="AV46" s="4"/>
      <c r="AW46" s="29"/>
      <c r="AX46" s="35">
        <f>ROUND(ROUND(I46*R48,0)*Z9,0)</f>
        <v>211</v>
      </c>
      <c r="AY46" s="31"/>
    </row>
    <row r="47" spans="1:51" ht="17.100000000000001" customHeight="1" x14ac:dyDescent="0.15">
      <c r="A47" s="32">
        <v>32</v>
      </c>
      <c r="B47" s="33">
        <v>8576</v>
      </c>
      <c r="C47" s="34" t="s">
        <v>902</v>
      </c>
      <c r="D47" s="36"/>
      <c r="E47" s="29"/>
      <c r="F47" s="29"/>
      <c r="G47" s="37"/>
      <c r="H47" s="4"/>
      <c r="I47" s="39"/>
      <c r="J47" s="39"/>
      <c r="L47" s="21"/>
      <c r="M47" s="1062"/>
      <c r="N47" s="1063"/>
      <c r="O47" s="1063"/>
      <c r="P47" s="1063"/>
      <c r="Q47" s="1063"/>
      <c r="R47" s="1063"/>
      <c r="S47" s="1064"/>
      <c r="T47" s="54"/>
      <c r="U47" s="53"/>
      <c r="V47" s="53"/>
      <c r="W47" s="4"/>
      <c r="X47" s="4"/>
      <c r="Y47" s="4"/>
      <c r="Z47" s="4"/>
      <c r="AA47" s="21"/>
      <c r="AB47" s="1198" t="s">
        <v>15</v>
      </c>
      <c r="AC47" s="1199"/>
      <c r="AD47" s="1199"/>
      <c r="AE47" s="1199"/>
      <c r="AF47" s="1199"/>
      <c r="AG47" s="1199"/>
      <c r="AH47" s="1199"/>
      <c r="AI47" s="1199"/>
      <c r="AJ47" s="1199"/>
      <c r="AK47" s="1199"/>
      <c r="AL47" s="1199"/>
      <c r="AM47" s="151"/>
      <c r="AN47" s="158"/>
      <c r="AO47" s="42" t="s">
        <v>16</v>
      </c>
      <c r="AP47" s="44" t="s">
        <v>17</v>
      </c>
      <c r="AQ47" s="1157">
        <v>0.7</v>
      </c>
      <c r="AR47" s="1179"/>
      <c r="AS47" s="29"/>
      <c r="AT47" s="4"/>
      <c r="AU47" s="4"/>
      <c r="AV47" s="4"/>
      <c r="AW47" s="29"/>
      <c r="AX47" s="35">
        <f>ROUND(ROUND(ROUND(I46*R48,0)*Z9,0)*AQ47,0)</f>
        <v>148</v>
      </c>
      <c r="AY47" s="31"/>
    </row>
    <row r="48" spans="1:51" ht="17.100000000000001" customHeight="1" x14ac:dyDescent="0.15">
      <c r="A48" s="32">
        <v>32</v>
      </c>
      <c r="B48" s="33">
        <v>8817</v>
      </c>
      <c r="C48" s="34" t="s">
        <v>903</v>
      </c>
      <c r="D48" s="36"/>
      <c r="E48" s="29"/>
      <c r="F48" s="29"/>
      <c r="G48" s="37"/>
      <c r="H48" s="20"/>
      <c r="L48" s="21"/>
      <c r="M48" s="162"/>
      <c r="N48" s="163"/>
      <c r="O48" s="163"/>
      <c r="P48" s="163"/>
      <c r="Q48" s="26" t="s">
        <v>17</v>
      </c>
      <c r="R48" s="1180">
        <v>0.96499999999999997</v>
      </c>
      <c r="S48" s="1181"/>
      <c r="T48" s="54"/>
      <c r="U48" s="53"/>
      <c r="V48" s="53"/>
      <c r="W48" s="4"/>
      <c r="X48" s="4"/>
      <c r="Y48" s="4"/>
      <c r="Z48" s="4"/>
      <c r="AA48" s="21"/>
      <c r="AB48" s="1200"/>
      <c r="AC48" s="1201"/>
      <c r="AD48" s="1201"/>
      <c r="AE48" s="1201"/>
      <c r="AF48" s="1201"/>
      <c r="AG48" s="1201"/>
      <c r="AH48" s="1201"/>
      <c r="AI48" s="1201"/>
      <c r="AJ48" s="1201"/>
      <c r="AK48" s="1201"/>
      <c r="AL48" s="1201"/>
      <c r="AM48" s="95"/>
      <c r="AN48" s="161"/>
      <c r="AO48" s="25" t="s">
        <v>19</v>
      </c>
      <c r="AP48" s="26" t="s">
        <v>17</v>
      </c>
      <c r="AQ48" s="1170">
        <v>0.5</v>
      </c>
      <c r="AR48" s="1171"/>
      <c r="AS48" s="29"/>
      <c r="AT48" s="4"/>
      <c r="AU48" s="4"/>
      <c r="AV48" s="4"/>
      <c r="AW48" s="29"/>
      <c r="AX48" s="35">
        <f>ROUND(ROUND(ROUND(I46*R48,0)*Z9,0)*AQ48,0)</f>
        <v>106</v>
      </c>
      <c r="AY48" s="31"/>
    </row>
    <row r="49" spans="1:51" ht="17.100000000000001" customHeight="1" x14ac:dyDescent="0.15">
      <c r="A49" s="32">
        <v>32</v>
      </c>
      <c r="B49" s="33">
        <v>9041</v>
      </c>
      <c r="C49" s="34" t="s">
        <v>904</v>
      </c>
      <c r="D49" s="36"/>
      <c r="E49" s="29"/>
      <c r="F49" s="29"/>
      <c r="G49" s="37"/>
      <c r="H49" s="20"/>
      <c r="L49" s="21"/>
      <c r="M49" s="47"/>
      <c r="N49" s="40"/>
      <c r="O49" s="40"/>
      <c r="P49" s="40"/>
      <c r="Q49" s="48"/>
      <c r="R49" s="48"/>
      <c r="S49" s="49"/>
      <c r="W49" s="4"/>
      <c r="X49" s="23"/>
      <c r="Y49" s="4"/>
      <c r="Z49" s="4"/>
      <c r="AA49" s="21"/>
      <c r="AB49" s="42"/>
      <c r="AC49" s="43"/>
      <c r="AD49" s="43"/>
      <c r="AE49" s="43"/>
      <c r="AF49" s="43"/>
      <c r="AG49" s="43"/>
      <c r="AH49" s="43"/>
      <c r="AI49" s="43"/>
      <c r="AJ49" s="43"/>
      <c r="AK49" s="43"/>
      <c r="AL49" s="44"/>
      <c r="AM49" s="50"/>
      <c r="AN49" s="51"/>
      <c r="AO49" s="164"/>
      <c r="AP49" s="164"/>
      <c r="AQ49" s="164"/>
      <c r="AR49" s="165"/>
      <c r="AS49" s="1086" t="s">
        <v>33</v>
      </c>
      <c r="AT49" s="1086"/>
      <c r="AU49" s="1086"/>
      <c r="AV49" s="1086"/>
      <c r="AW49" s="1086"/>
      <c r="AX49" s="35">
        <f>ROUND(I46*Z9,0)-AS52</f>
        <v>206</v>
      </c>
      <c r="AY49" s="31"/>
    </row>
    <row r="50" spans="1:51" ht="17.100000000000001" customHeight="1" x14ac:dyDescent="0.15">
      <c r="A50" s="32">
        <v>32</v>
      </c>
      <c r="B50" s="33">
        <v>9042</v>
      </c>
      <c r="C50" s="34" t="s">
        <v>905</v>
      </c>
      <c r="D50" s="36"/>
      <c r="E50" s="29"/>
      <c r="F50" s="29"/>
      <c r="G50" s="37"/>
      <c r="H50" s="20"/>
      <c r="L50" s="21"/>
      <c r="M50" s="20"/>
      <c r="S50" s="21"/>
      <c r="T50" s="93"/>
      <c r="U50" s="2"/>
      <c r="W50" s="4"/>
      <c r="X50" s="4"/>
      <c r="Y50" s="4"/>
      <c r="Z50" s="4"/>
      <c r="AA50" s="21"/>
      <c r="AB50" s="1198" t="s">
        <v>15</v>
      </c>
      <c r="AC50" s="1199"/>
      <c r="AD50" s="1199"/>
      <c r="AE50" s="1199"/>
      <c r="AF50" s="1199"/>
      <c r="AG50" s="1199"/>
      <c r="AH50" s="1199"/>
      <c r="AI50" s="1199"/>
      <c r="AJ50" s="1199"/>
      <c r="AK50" s="1199"/>
      <c r="AL50" s="1199"/>
      <c r="AM50" s="151"/>
      <c r="AN50" s="158"/>
      <c r="AO50" s="42" t="s">
        <v>16</v>
      </c>
      <c r="AP50" s="44" t="s">
        <v>17</v>
      </c>
      <c r="AQ50" s="1157">
        <v>0.7</v>
      </c>
      <c r="AR50" s="1179"/>
      <c r="AS50" s="1089"/>
      <c r="AT50" s="1089"/>
      <c r="AU50" s="1089"/>
      <c r="AV50" s="1089"/>
      <c r="AW50" s="1089"/>
      <c r="AX50" s="35">
        <f>ROUND(ROUND(I46*Z9,0)*AQ50,0)-AS52</f>
        <v>141</v>
      </c>
      <c r="AY50" s="31"/>
    </row>
    <row r="51" spans="1:51" ht="17.100000000000001" customHeight="1" x14ac:dyDescent="0.15">
      <c r="A51" s="32">
        <v>32</v>
      </c>
      <c r="B51" s="33">
        <v>9432</v>
      </c>
      <c r="C51" s="34" t="s">
        <v>906</v>
      </c>
      <c r="D51" s="36"/>
      <c r="E51" s="29"/>
      <c r="F51" s="29"/>
      <c r="G51" s="37"/>
      <c r="H51" s="20"/>
      <c r="L51" s="21"/>
      <c r="M51" s="20"/>
      <c r="S51" s="21"/>
      <c r="T51" s="93"/>
      <c r="U51" s="2"/>
      <c r="W51" s="4"/>
      <c r="X51" s="4"/>
      <c r="Y51" s="4"/>
      <c r="Z51" s="4"/>
      <c r="AA51" s="21"/>
      <c r="AB51" s="1200"/>
      <c r="AC51" s="1201"/>
      <c r="AD51" s="1201"/>
      <c r="AE51" s="1201"/>
      <c r="AF51" s="1201"/>
      <c r="AG51" s="1201"/>
      <c r="AH51" s="1201"/>
      <c r="AI51" s="1201"/>
      <c r="AJ51" s="1201"/>
      <c r="AK51" s="1201"/>
      <c r="AL51" s="1201"/>
      <c r="AM51" s="95"/>
      <c r="AN51" s="161"/>
      <c r="AO51" s="25" t="s">
        <v>19</v>
      </c>
      <c r="AP51" s="26" t="s">
        <v>17</v>
      </c>
      <c r="AQ51" s="1170">
        <v>0.5</v>
      </c>
      <c r="AR51" s="1171"/>
      <c r="AS51" s="1089"/>
      <c r="AT51" s="1089"/>
      <c r="AU51" s="1089"/>
      <c r="AV51" s="1089"/>
      <c r="AW51" s="1089"/>
      <c r="AX51" s="35">
        <f>ROUND(ROUND(I46*Z9,0)*AQ51,0)-AS52</f>
        <v>97</v>
      </c>
      <c r="AY51" s="31"/>
    </row>
    <row r="52" spans="1:51" ht="17.100000000000001" customHeight="1" x14ac:dyDescent="0.15">
      <c r="A52" s="32">
        <v>32</v>
      </c>
      <c r="B52" s="33">
        <v>9045</v>
      </c>
      <c r="C52" s="34" t="s">
        <v>907</v>
      </c>
      <c r="D52" s="36"/>
      <c r="E52" s="29"/>
      <c r="F52" s="29"/>
      <c r="G52" s="37"/>
      <c r="H52" s="20"/>
      <c r="I52" s="58"/>
      <c r="J52" s="58"/>
      <c r="L52" s="21"/>
      <c r="M52" s="1085" t="s">
        <v>26</v>
      </c>
      <c r="N52" s="1202"/>
      <c r="O52" s="1202"/>
      <c r="P52" s="1060"/>
      <c r="Q52" s="1060"/>
      <c r="R52" s="1060"/>
      <c r="S52" s="1061"/>
      <c r="T52" s="166"/>
      <c r="U52" s="167"/>
      <c r="V52" s="167"/>
      <c r="W52" s="4"/>
      <c r="X52" s="23"/>
      <c r="Y52" s="4"/>
      <c r="Z52" s="4"/>
      <c r="AA52" s="21"/>
      <c r="AB52" s="42"/>
      <c r="AC52" s="43"/>
      <c r="AD52" s="43"/>
      <c r="AE52" s="43"/>
      <c r="AF52" s="43"/>
      <c r="AG52" s="43"/>
      <c r="AH52" s="43"/>
      <c r="AI52" s="43"/>
      <c r="AJ52" s="43"/>
      <c r="AK52" s="43"/>
      <c r="AL52" s="44"/>
      <c r="AM52" s="50"/>
      <c r="AN52" s="51"/>
      <c r="AO52" s="151"/>
      <c r="AP52" s="151"/>
      <c r="AQ52" s="151"/>
      <c r="AR52" s="158"/>
      <c r="AS52" s="1175">
        <v>12</v>
      </c>
      <c r="AT52" s="1175"/>
      <c r="AU52" s="1176" t="s">
        <v>38</v>
      </c>
      <c r="AV52" s="1177"/>
      <c r="AW52" s="1178"/>
      <c r="AX52" s="35">
        <f>ROUND(ROUND(I46*R54,0)*Z9,0)-AS52</f>
        <v>199</v>
      </c>
      <c r="AY52" s="31"/>
    </row>
    <row r="53" spans="1:51" ht="17.100000000000001" customHeight="1" x14ac:dyDescent="0.15">
      <c r="A53" s="32">
        <v>32</v>
      </c>
      <c r="B53" s="33">
        <v>9046</v>
      </c>
      <c r="C53" s="34" t="s">
        <v>908</v>
      </c>
      <c r="D53" s="36"/>
      <c r="E53" s="29"/>
      <c r="F53" s="29"/>
      <c r="G53" s="37"/>
      <c r="H53" s="4"/>
      <c r="I53" s="39"/>
      <c r="J53" s="39"/>
      <c r="L53" s="21"/>
      <c r="M53" s="1062"/>
      <c r="N53" s="1063"/>
      <c r="O53" s="1063"/>
      <c r="P53" s="1063"/>
      <c r="Q53" s="1063"/>
      <c r="R53" s="1063"/>
      <c r="S53" s="1064"/>
      <c r="T53" s="93"/>
      <c r="U53" s="2"/>
      <c r="W53" s="4"/>
      <c r="X53" s="4"/>
      <c r="Y53" s="4"/>
      <c r="Z53" s="4"/>
      <c r="AA53" s="21"/>
      <c r="AB53" s="1198" t="s">
        <v>15</v>
      </c>
      <c r="AC53" s="1199"/>
      <c r="AD53" s="1199"/>
      <c r="AE53" s="1199"/>
      <c r="AF53" s="1199"/>
      <c r="AG53" s="1199"/>
      <c r="AH53" s="1199"/>
      <c r="AI53" s="1199"/>
      <c r="AJ53" s="1199"/>
      <c r="AK53" s="1199"/>
      <c r="AL53" s="1199"/>
      <c r="AM53" s="151"/>
      <c r="AN53" s="158"/>
      <c r="AO53" s="42" t="s">
        <v>16</v>
      </c>
      <c r="AP53" s="44" t="s">
        <v>17</v>
      </c>
      <c r="AQ53" s="1157">
        <v>0.7</v>
      </c>
      <c r="AR53" s="1179"/>
      <c r="AS53" s="53"/>
      <c r="AU53" s="4"/>
      <c r="AV53" s="4"/>
      <c r="AW53" s="53"/>
      <c r="AX53" s="35">
        <f>ROUND(ROUND(ROUND(I46*R54,0)*Z9,0)*AQ53,0)-AS52</f>
        <v>136</v>
      </c>
      <c r="AY53" s="31"/>
    </row>
    <row r="54" spans="1:51" ht="17.100000000000001" customHeight="1" x14ac:dyDescent="0.15">
      <c r="A54" s="32">
        <v>32</v>
      </c>
      <c r="B54" s="33">
        <v>9433</v>
      </c>
      <c r="C54" s="34" t="s">
        <v>909</v>
      </c>
      <c r="D54" s="36"/>
      <c r="E54" s="29"/>
      <c r="F54" s="29"/>
      <c r="G54" s="37"/>
      <c r="H54" s="20"/>
      <c r="L54" s="21"/>
      <c r="M54" s="162"/>
      <c r="N54" s="163"/>
      <c r="O54" s="163"/>
      <c r="P54" s="163"/>
      <c r="Q54" s="26" t="s">
        <v>17</v>
      </c>
      <c r="R54" s="1180">
        <v>0.96499999999999997</v>
      </c>
      <c r="S54" s="1181"/>
      <c r="T54" s="93"/>
      <c r="U54" s="2"/>
      <c r="W54" s="4"/>
      <c r="X54" s="4"/>
      <c r="Y54" s="4"/>
      <c r="Z54" s="4"/>
      <c r="AA54" s="21"/>
      <c r="AB54" s="1200"/>
      <c r="AC54" s="1201"/>
      <c r="AD54" s="1201"/>
      <c r="AE54" s="1201"/>
      <c r="AF54" s="1201"/>
      <c r="AG54" s="1201"/>
      <c r="AH54" s="1201"/>
      <c r="AI54" s="1201"/>
      <c r="AJ54" s="1201"/>
      <c r="AK54" s="1201"/>
      <c r="AL54" s="1201"/>
      <c r="AM54" s="95"/>
      <c r="AN54" s="161"/>
      <c r="AO54" s="25" t="s">
        <v>19</v>
      </c>
      <c r="AP54" s="26" t="s">
        <v>17</v>
      </c>
      <c r="AQ54" s="1170">
        <v>0.5</v>
      </c>
      <c r="AR54" s="1171"/>
      <c r="AS54" s="29"/>
      <c r="AT54" s="4"/>
      <c r="AU54" s="4"/>
      <c r="AV54" s="4"/>
      <c r="AW54" s="29"/>
      <c r="AX54" s="35">
        <f>ROUND(ROUND(ROUND(I46*R54,0)*Z9,0)*AQ54,0)-AS52</f>
        <v>94</v>
      </c>
      <c r="AY54" s="31"/>
    </row>
    <row r="55" spans="1:51" ht="17.100000000000001" customHeight="1" x14ac:dyDescent="0.15">
      <c r="A55" s="32">
        <v>32</v>
      </c>
      <c r="B55" s="33">
        <v>9051</v>
      </c>
      <c r="C55" s="34" t="s">
        <v>910</v>
      </c>
      <c r="D55" s="36"/>
      <c r="E55" s="29"/>
      <c r="F55" s="29"/>
      <c r="G55" s="37"/>
      <c r="H55" s="20"/>
      <c r="L55" s="21"/>
      <c r="M55" s="47"/>
      <c r="N55" s="40"/>
      <c r="O55" s="40"/>
      <c r="P55" s="40"/>
      <c r="Q55" s="48"/>
      <c r="R55" s="48"/>
      <c r="S55" s="49"/>
      <c r="T55" s="168"/>
      <c r="U55" s="169"/>
      <c r="V55" s="169"/>
      <c r="W55" s="4"/>
      <c r="X55" s="23"/>
      <c r="Y55" s="4"/>
      <c r="Z55" s="4"/>
      <c r="AA55" s="21"/>
      <c r="AB55" s="42"/>
      <c r="AC55" s="43"/>
      <c r="AD55" s="43"/>
      <c r="AE55" s="43"/>
      <c r="AF55" s="43"/>
      <c r="AG55" s="43"/>
      <c r="AH55" s="43"/>
      <c r="AI55" s="43"/>
      <c r="AJ55" s="43"/>
      <c r="AK55" s="43"/>
      <c r="AL55" s="44"/>
      <c r="AM55" s="50"/>
      <c r="AN55" s="51"/>
      <c r="AO55" s="164"/>
      <c r="AP55" s="164"/>
      <c r="AQ55" s="164"/>
      <c r="AR55" s="165"/>
      <c r="AS55" s="1086" t="s">
        <v>47</v>
      </c>
      <c r="AT55" s="1086"/>
      <c r="AU55" s="1086"/>
      <c r="AV55" s="1086"/>
      <c r="AW55" s="1086"/>
      <c r="AX55" s="35">
        <f>ROUND(I46*Z9,0)-AS58</f>
        <v>191</v>
      </c>
      <c r="AY55" s="31"/>
    </row>
    <row r="56" spans="1:51" ht="17.100000000000001" customHeight="1" x14ac:dyDescent="0.15">
      <c r="A56" s="32">
        <v>32</v>
      </c>
      <c r="B56" s="33">
        <v>9052</v>
      </c>
      <c r="C56" s="34" t="s">
        <v>911</v>
      </c>
      <c r="D56" s="36"/>
      <c r="E56" s="29"/>
      <c r="F56" s="29"/>
      <c r="G56" s="37"/>
      <c r="H56" s="20"/>
      <c r="L56" s="21"/>
      <c r="M56" s="20"/>
      <c r="S56" s="21"/>
      <c r="T56" s="93"/>
      <c r="U56" s="2"/>
      <c r="W56" s="4"/>
      <c r="X56" s="4"/>
      <c r="Y56" s="4"/>
      <c r="Z56" s="4"/>
      <c r="AA56" s="21"/>
      <c r="AB56" s="1198" t="s">
        <v>15</v>
      </c>
      <c r="AC56" s="1199"/>
      <c r="AD56" s="1199"/>
      <c r="AE56" s="1199"/>
      <c r="AF56" s="1199"/>
      <c r="AG56" s="1199"/>
      <c r="AH56" s="1199"/>
      <c r="AI56" s="1199"/>
      <c r="AJ56" s="1199"/>
      <c r="AK56" s="1199"/>
      <c r="AL56" s="1199"/>
      <c r="AM56" s="151"/>
      <c r="AN56" s="158"/>
      <c r="AO56" s="42" t="s">
        <v>16</v>
      </c>
      <c r="AP56" s="44" t="s">
        <v>17</v>
      </c>
      <c r="AQ56" s="1157">
        <v>0.7</v>
      </c>
      <c r="AR56" s="1179"/>
      <c r="AS56" s="1089"/>
      <c r="AT56" s="1089"/>
      <c r="AU56" s="1089"/>
      <c r="AV56" s="1089"/>
      <c r="AW56" s="1089"/>
      <c r="AX56" s="35">
        <f>ROUND(ROUND(I46*Z9,0)*AQ56,0)-AS58</f>
        <v>126</v>
      </c>
      <c r="AY56" s="31"/>
    </row>
    <row r="57" spans="1:51" ht="17.100000000000001" customHeight="1" x14ac:dyDescent="0.15">
      <c r="A57" s="32">
        <v>32</v>
      </c>
      <c r="B57" s="33">
        <v>9434</v>
      </c>
      <c r="C57" s="34" t="s">
        <v>912</v>
      </c>
      <c r="D57" s="36"/>
      <c r="E57" s="29"/>
      <c r="F57" s="29"/>
      <c r="G57" s="37"/>
      <c r="H57" s="20"/>
      <c r="L57" s="21"/>
      <c r="M57" s="20"/>
      <c r="S57" s="21"/>
      <c r="T57" s="93"/>
      <c r="U57" s="2"/>
      <c r="W57" s="4"/>
      <c r="X57" s="4"/>
      <c r="Y57" s="4"/>
      <c r="Z57" s="4"/>
      <c r="AA57" s="21"/>
      <c r="AB57" s="1200"/>
      <c r="AC57" s="1201"/>
      <c r="AD57" s="1201"/>
      <c r="AE57" s="1201"/>
      <c r="AF57" s="1201"/>
      <c r="AG57" s="1201"/>
      <c r="AH57" s="1201"/>
      <c r="AI57" s="1201"/>
      <c r="AJ57" s="1201"/>
      <c r="AK57" s="1201"/>
      <c r="AL57" s="1201"/>
      <c r="AM57" s="95"/>
      <c r="AN57" s="161"/>
      <c r="AO57" s="25" t="s">
        <v>19</v>
      </c>
      <c r="AP57" s="26" t="s">
        <v>17</v>
      </c>
      <c r="AQ57" s="1170">
        <v>0.5</v>
      </c>
      <c r="AR57" s="1171"/>
      <c r="AS57" s="1089"/>
      <c r="AT57" s="1089"/>
      <c r="AU57" s="1089"/>
      <c r="AV57" s="1089"/>
      <c r="AW57" s="1089"/>
      <c r="AX57" s="35">
        <f>ROUND(ROUND(I46*Z9,0)*AQ57,0)-AS58</f>
        <v>82</v>
      </c>
      <c r="AY57" s="31"/>
    </row>
    <row r="58" spans="1:51" ht="17.100000000000001" customHeight="1" x14ac:dyDescent="0.15">
      <c r="A58" s="32">
        <v>32</v>
      </c>
      <c r="B58" s="33">
        <v>9055</v>
      </c>
      <c r="C58" s="34" t="s">
        <v>913</v>
      </c>
      <c r="D58" s="36"/>
      <c r="E58" s="29"/>
      <c r="F58" s="29"/>
      <c r="G58" s="37"/>
      <c r="H58" s="20"/>
      <c r="I58" s="58"/>
      <c r="J58" s="58"/>
      <c r="L58" s="21"/>
      <c r="M58" s="1085" t="s">
        <v>26</v>
      </c>
      <c r="N58" s="1202"/>
      <c r="O58" s="1202"/>
      <c r="P58" s="1060"/>
      <c r="Q58" s="1060"/>
      <c r="R58" s="1060"/>
      <c r="S58" s="1061"/>
      <c r="T58" s="166"/>
      <c r="U58" s="167"/>
      <c r="V58" s="167"/>
      <c r="W58" s="4"/>
      <c r="X58" s="23"/>
      <c r="Y58" s="4"/>
      <c r="Z58" s="4"/>
      <c r="AA58" s="21"/>
      <c r="AB58" s="42"/>
      <c r="AC58" s="43"/>
      <c r="AD58" s="43"/>
      <c r="AE58" s="43"/>
      <c r="AF58" s="43"/>
      <c r="AG58" s="43"/>
      <c r="AH58" s="43"/>
      <c r="AI58" s="43"/>
      <c r="AJ58" s="43"/>
      <c r="AK58" s="43"/>
      <c r="AL58" s="44"/>
      <c r="AM58" s="50"/>
      <c r="AN58" s="51"/>
      <c r="AO58" s="151"/>
      <c r="AP58" s="151"/>
      <c r="AQ58" s="151"/>
      <c r="AR58" s="158"/>
      <c r="AS58" s="1175">
        <v>27</v>
      </c>
      <c r="AT58" s="1175"/>
      <c r="AU58" s="1176" t="s">
        <v>38</v>
      </c>
      <c r="AV58" s="1177"/>
      <c r="AW58" s="1178"/>
      <c r="AX58" s="35">
        <f>ROUND(ROUND(I46*R60,0)*Z9,0)-AS58</f>
        <v>184</v>
      </c>
      <c r="AY58" s="31"/>
    </row>
    <row r="59" spans="1:51" ht="17.100000000000001" customHeight="1" x14ac:dyDescent="0.15">
      <c r="A59" s="32">
        <v>32</v>
      </c>
      <c r="B59" s="33">
        <v>9056</v>
      </c>
      <c r="C59" s="34" t="s">
        <v>914</v>
      </c>
      <c r="D59" s="36"/>
      <c r="E59" s="29"/>
      <c r="F59" s="29"/>
      <c r="G59" s="37"/>
      <c r="H59" s="4"/>
      <c r="I59" s="39"/>
      <c r="J59" s="39"/>
      <c r="L59" s="21"/>
      <c r="M59" s="1062"/>
      <c r="N59" s="1063"/>
      <c r="O59" s="1063"/>
      <c r="P59" s="1063"/>
      <c r="Q59" s="1063"/>
      <c r="R59" s="1063"/>
      <c r="S59" s="1064"/>
      <c r="T59" s="93"/>
      <c r="U59" s="2"/>
      <c r="W59" s="4"/>
      <c r="X59" s="4"/>
      <c r="Y59" s="4"/>
      <c r="Z59" s="4"/>
      <c r="AA59" s="21"/>
      <c r="AB59" s="1198" t="s">
        <v>15</v>
      </c>
      <c r="AC59" s="1199"/>
      <c r="AD59" s="1199"/>
      <c r="AE59" s="1199"/>
      <c r="AF59" s="1199"/>
      <c r="AG59" s="1199"/>
      <c r="AH59" s="1199"/>
      <c r="AI59" s="1199"/>
      <c r="AJ59" s="1199"/>
      <c r="AK59" s="1199"/>
      <c r="AL59" s="1199"/>
      <c r="AM59" s="151"/>
      <c r="AN59" s="158"/>
      <c r="AO59" s="42" t="s">
        <v>16</v>
      </c>
      <c r="AP59" s="44" t="s">
        <v>17</v>
      </c>
      <c r="AQ59" s="1157">
        <v>0.7</v>
      </c>
      <c r="AR59" s="1179"/>
      <c r="AS59" s="53"/>
      <c r="AU59" s="4"/>
      <c r="AV59" s="4"/>
      <c r="AW59" s="53"/>
      <c r="AX59" s="35">
        <f>ROUND(ROUND(ROUND(I46*R60,0)*Z9,0)*AQ59,0)-AS58</f>
        <v>121</v>
      </c>
      <c r="AY59" s="31"/>
    </row>
    <row r="60" spans="1:51" ht="17.100000000000001" customHeight="1" x14ac:dyDescent="0.15">
      <c r="A60" s="32">
        <v>32</v>
      </c>
      <c r="B60" s="33">
        <v>9435</v>
      </c>
      <c r="C60" s="34" t="s">
        <v>915</v>
      </c>
      <c r="D60" s="36"/>
      <c r="E60" s="29"/>
      <c r="F60" s="29"/>
      <c r="G60" s="37"/>
      <c r="H60" s="20"/>
      <c r="L60" s="21"/>
      <c r="M60" s="162"/>
      <c r="N60" s="163"/>
      <c r="O60" s="163"/>
      <c r="P60" s="163"/>
      <c r="Q60" s="26" t="s">
        <v>17</v>
      </c>
      <c r="R60" s="1180">
        <v>0.96499999999999997</v>
      </c>
      <c r="S60" s="1181"/>
      <c r="T60" s="93"/>
      <c r="U60" s="2"/>
      <c r="W60" s="4"/>
      <c r="X60" s="4"/>
      <c r="Y60" s="4"/>
      <c r="Z60" s="4"/>
      <c r="AA60" s="21"/>
      <c r="AB60" s="1200"/>
      <c r="AC60" s="1201"/>
      <c r="AD60" s="1201"/>
      <c r="AE60" s="1201"/>
      <c r="AF60" s="1201"/>
      <c r="AG60" s="1201"/>
      <c r="AH60" s="1201"/>
      <c r="AI60" s="1201"/>
      <c r="AJ60" s="1201"/>
      <c r="AK60" s="1201"/>
      <c r="AL60" s="1201"/>
      <c r="AM60" s="95"/>
      <c r="AN60" s="161"/>
      <c r="AO60" s="25" t="s">
        <v>19</v>
      </c>
      <c r="AP60" s="26" t="s">
        <v>17</v>
      </c>
      <c r="AQ60" s="1170">
        <v>0.5</v>
      </c>
      <c r="AR60" s="1171"/>
      <c r="AS60" s="29"/>
      <c r="AT60" s="4"/>
      <c r="AU60" s="4"/>
      <c r="AV60" s="4"/>
      <c r="AW60" s="29"/>
      <c r="AX60" s="35">
        <f>ROUND(ROUND(ROUND(I46*R60,0)*Z9,0)*AQ60,0)-AS58</f>
        <v>79</v>
      </c>
      <c r="AY60" s="31"/>
    </row>
    <row r="61" spans="1:51" ht="17.100000000000001" customHeight="1" x14ac:dyDescent="0.15">
      <c r="A61" s="32">
        <v>32</v>
      </c>
      <c r="B61" s="33">
        <v>8581</v>
      </c>
      <c r="C61" s="34" t="s">
        <v>916</v>
      </c>
      <c r="D61" s="36"/>
      <c r="E61" s="29"/>
      <c r="F61" s="29"/>
      <c r="G61" s="37"/>
      <c r="H61" s="47" t="s">
        <v>134</v>
      </c>
      <c r="I61" s="40"/>
      <c r="J61" s="40"/>
      <c r="K61" s="40"/>
      <c r="L61" s="41"/>
      <c r="M61" s="47"/>
      <c r="N61" s="40"/>
      <c r="O61" s="40"/>
      <c r="P61" s="40"/>
      <c r="Q61" s="48"/>
      <c r="R61" s="48"/>
      <c r="S61" s="49"/>
      <c r="T61" s="166"/>
      <c r="U61" s="167"/>
      <c r="V61" s="167"/>
      <c r="W61" s="4"/>
      <c r="X61" s="23"/>
      <c r="Y61" s="4"/>
      <c r="Z61" s="4"/>
      <c r="AA61" s="21"/>
      <c r="AB61" s="42"/>
      <c r="AC61" s="43"/>
      <c r="AD61" s="43"/>
      <c r="AE61" s="43"/>
      <c r="AF61" s="43"/>
      <c r="AG61" s="43"/>
      <c r="AH61" s="43"/>
      <c r="AI61" s="43"/>
      <c r="AJ61" s="43"/>
      <c r="AK61" s="43"/>
      <c r="AL61" s="44"/>
      <c r="AM61" s="50"/>
      <c r="AN61" s="51"/>
      <c r="AO61" s="164"/>
      <c r="AP61" s="164"/>
      <c r="AQ61" s="164"/>
      <c r="AR61" s="165"/>
      <c r="AS61" s="63"/>
      <c r="AT61" s="40"/>
      <c r="AU61" s="40"/>
      <c r="AV61" s="40"/>
      <c r="AW61" s="63"/>
      <c r="AX61" s="35">
        <f>ROUND(I64*Z9,0)</f>
        <v>165</v>
      </c>
      <c r="AY61" s="31"/>
    </row>
    <row r="62" spans="1:51" ht="17.100000000000001" customHeight="1" x14ac:dyDescent="0.15">
      <c r="A62" s="32">
        <v>32</v>
      </c>
      <c r="B62" s="33">
        <v>8582</v>
      </c>
      <c r="C62" s="34" t="s">
        <v>917</v>
      </c>
      <c r="D62" s="36"/>
      <c r="E62" s="29"/>
      <c r="F62" s="29"/>
      <c r="G62" s="37"/>
      <c r="H62" s="20"/>
      <c r="L62" s="21"/>
      <c r="M62" s="20"/>
      <c r="S62" s="21"/>
      <c r="T62" s="93"/>
      <c r="U62" s="2"/>
      <c r="W62" s="4"/>
      <c r="X62" s="4"/>
      <c r="Y62" s="4"/>
      <c r="Z62" s="4"/>
      <c r="AA62" s="21"/>
      <c r="AB62" s="1198" t="s">
        <v>15</v>
      </c>
      <c r="AC62" s="1199"/>
      <c r="AD62" s="1199"/>
      <c r="AE62" s="1199"/>
      <c r="AF62" s="1199"/>
      <c r="AG62" s="1199"/>
      <c r="AH62" s="1199"/>
      <c r="AI62" s="1199"/>
      <c r="AJ62" s="1199"/>
      <c r="AK62" s="1199"/>
      <c r="AL62" s="1199"/>
      <c r="AM62" s="151"/>
      <c r="AN62" s="158"/>
      <c r="AO62" s="42" t="s">
        <v>16</v>
      </c>
      <c r="AP62" s="44" t="s">
        <v>17</v>
      </c>
      <c r="AQ62" s="1157">
        <v>0.7</v>
      </c>
      <c r="AR62" s="1179"/>
      <c r="AS62" s="29"/>
      <c r="AT62" s="4"/>
      <c r="AU62" s="4"/>
      <c r="AV62" s="4"/>
      <c r="AW62" s="29"/>
      <c r="AX62" s="35">
        <f>ROUND(ROUND(I64*Z9,0)*AQ62,0)</f>
        <v>116</v>
      </c>
      <c r="AY62" s="31"/>
    </row>
    <row r="63" spans="1:51" ht="17.100000000000001" customHeight="1" x14ac:dyDescent="0.15">
      <c r="A63" s="32">
        <v>32</v>
      </c>
      <c r="B63" s="33">
        <v>8824</v>
      </c>
      <c r="C63" s="34" t="s">
        <v>918</v>
      </c>
      <c r="D63" s="36"/>
      <c r="E63" s="29"/>
      <c r="F63" s="29"/>
      <c r="G63" s="37"/>
      <c r="H63" s="20"/>
      <c r="L63" s="21"/>
      <c r="M63" s="20"/>
      <c r="S63" s="21"/>
      <c r="T63" s="93"/>
      <c r="U63" s="2"/>
      <c r="W63" s="4"/>
      <c r="X63" s="4"/>
      <c r="Y63" s="4"/>
      <c r="Z63" s="4"/>
      <c r="AA63" s="21"/>
      <c r="AB63" s="1200"/>
      <c r="AC63" s="1201"/>
      <c r="AD63" s="1201"/>
      <c r="AE63" s="1201"/>
      <c r="AF63" s="1201"/>
      <c r="AG63" s="1201"/>
      <c r="AH63" s="1201"/>
      <c r="AI63" s="1201"/>
      <c r="AJ63" s="1201"/>
      <c r="AK63" s="1201"/>
      <c r="AL63" s="1201"/>
      <c r="AM63" s="95"/>
      <c r="AN63" s="161"/>
      <c r="AO63" s="25" t="s">
        <v>19</v>
      </c>
      <c r="AP63" s="26" t="s">
        <v>17</v>
      </c>
      <c r="AQ63" s="1170">
        <v>0.5</v>
      </c>
      <c r="AR63" s="1171"/>
      <c r="AS63" s="29"/>
      <c r="AT63" s="4"/>
      <c r="AU63" s="4"/>
      <c r="AV63" s="4"/>
      <c r="AW63" s="29"/>
      <c r="AX63" s="35">
        <f>ROUND(ROUND(I64*Z9,0)*AQ63,0)</f>
        <v>83</v>
      </c>
      <c r="AY63" s="31"/>
    </row>
    <row r="64" spans="1:51" ht="17.100000000000001" customHeight="1" x14ac:dyDescent="0.15">
      <c r="A64" s="32">
        <v>32</v>
      </c>
      <c r="B64" s="33">
        <v>8585</v>
      </c>
      <c r="C64" s="34" t="s">
        <v>919</v>
      </c>
      <c r="D64" s="36"/>
      <c r="E64" s="29"/>
      <c r="F64" s="29"/>
      <c r="G64" s="37"/>
      <c r="H64" s="20"/>
      <c r="I64" s="1108">
        <f>'10施設入所支援(基本１)'!I118</f>
        <v>236</v>
      </c>
      <c r="J64" s="1108"/>
      <c r="K64" s="4" t="s">
        <v>21</v>
      </c>
      <c r="L64" s="21"/>
      <c r="M64" s="1085" t="s">
        <v>26</v>
      </c>
      <c r="N64" s="1202"/>
      <c r="O64" s="1202"/>
      <c r="P64" s="1060"/>
      <c r="Q64" s="1060"/>
      <c r="R64" s="1060"/>
      <c r="S64" s="1061"/>
      <c r="T64" s="166"/>
      <c r="U64" s="167"/>
      <c r="V64" s="167"/>
      <c r="W64" s="4"/>
      <c r="X64" s="23"/>
      <c r="Y64" s="4"/>
      <c r="Z64" s="4"/>
      <c r="AA64" s="21"/>
      <c r="AB64" s="42"/>
      <c r="AC64" s="43"/>
      <c r="AD64" s="43"/>
      <c r="AE64" s="43"/>
      <c r="AF64" s="43"/>
      <c r="AG64" s="43"/>
      <c r="AH64" s="43"/>
      <c r="AI64" s="43"/>
      <c r="AJ64" s="43"/>
      <c r="AK64" s="43"/>
      <c r="AL64" s="44"/>
      <c r="AM64" s="50"/>
      <c r="AN64" s="51"/>
      <c r="AO64" s="151"/>
      <c r="AP64" s="151"/>
      <c r="AQ64" s="151"/>
      <c r="AR64" s="158"/>
      <c r="AS64" s="29"/>
      <c r="AT64" s="4"/>
      <c r="AU64" s="4"/>
      <c r="AV64" s="4"/>
      <c r="AW64" s="29"/>
      <c r="AX64" s="35">
        <f>ROUND(ROUND(I64*R66,0)*Z9,0)</f>
        <v>160</v>
      </c>
      <c r="AY64" s="31"/>
    </row>
    <row r="65" spans="1:51" ht="17.100000000000001" customHeight="1" x14ac:dyDescent="0.15">
      <c r="A65" s="32">
        <v>32</v>
      </c>
      <c r="B65" s="33">
        <v>8586</v>
      </c>
      <c r="C65" s="34" t="s">
        <v>920</v>
      </c>
      <c r="D65" s="36"/>
      <c r="E65" s="29"/>
      <c r="F65" s="29"/>
      <c r="G65" s="37"/>
      <c r="H65" s="4"/>
      <c r="I65" s="39"/>
      <c r="J65" s="39"/>
      <c r="L65" s="21"/>
      <c r="M65" s="1062"/>
      <c r="N65" s="1063"/>
      <c r="O65" s="1063"/>
      <c r="P65" s="1063"/>
      <c r="Q65" s="1063"/>
      <c r="R65" s="1063"/>
      <c r="S65" s="1064"/>
      <c r="T65" s="93"/>
      <c r="U65" s="2"/>
      <c r="W65" s="4"/>
      <c r="X65" s="4"/>
      <c r="Y65" s="4"/>
      <c r="Z65" s="4"/>
      <c r="AA65" s="21"/>
      <c r="AB65" s="1198" t="s">
        <v>15</v>
      </c>
      <c r="AC65" s="1199"/>
      <c r="AD65" s="1199"/>
      <c r="AE65" s="1199"/>
      <c r="AF65" s="1199"/>
      <c r="AG65" s="1199"/>
      <c r="AH65" s="1199"/>
      <c r="AI65" s="1199"/>
      <c r="AJ65" s="1199"/>
      <c r="AK65" s="1199"/>
      <c r="AL65" s="1199"/>
      <c r="AM65" s="151"/>
      <c r="AN65" s="158"/>
      <c r="AO65" s="42" t="s">
        <v>16</v>
      </c>
      <c r="AP65" s="44" t="s">
        <v>17</v>
      </c>
      <c r="AQ65" s="1157">
        <v>0.7</v>
      </c>
      <c r="AR65" s="1179"/>
      <c r="AS65" s="29"/>
      <c r="AT65" s="4"/>
      <c r="AU65" s="4"/>
      <c r="AV65" s="4"/>
      <c r="AW65" s="29"/>
      <c r="AX65" s="35">
        <f>ROUND(ROUND(ROUND(I64*R66,0)*Z9,0)*AQ65,0)</f>
        <v>112</v>
      </c>
      <c r="AY65" s="31"/>
    </row>
    <row r="66" spans="1:51" ht="17.100000000000001" customHeight="1" x14ac:dyDescent="0.15">
      <c r="A66" s="32">
        <v>32</v>
      </c>
      <c r="B66" s="33">
        <v>8825</v>
      </c>
      <c r="C66" s="34" t="s">
        <v>921</v>
      </c>
      <c r="D66" s="36"/>
      <c r="E66" s="29"/>
      <c r="F66" s="29"/>
      <c r="G66" s="37"/>
      <c r="H66" s="20"/>
      <c r="L66" s="21"/>
      <c r="M66" s="162"/>
      <c r="N66" s="163"/>
      <c r="O66" s="163"/>
      <c r="P66" s="163"/>
      <c r="Q66" s="26" t="s">
        <v>17</v>
      </c>
      <c r="R66" s="1180">
        <v>0.96499999999999997</v>
      </c>
      <c r="S66" s="1181"/>
      <c r="T66" s="93"/>
      <c r="U66" s="2"/>
      <c r="W66" s="4"/>
      <c r="X66" s="4"/>
      <c r="Y66" s="4"/>
      <c r="Z66" s="4"/>
      <c r="AA66" s="21"/>
      <c r="AB66" s="1200"/>
      <c r="AC66" s="1201"/>
      <c r="AD66" s="1201"/>
      <c r="AE66" s="1201"/>
      <c r="AF66" s="1201"/>
      <c r="AG66" s="1201"/>
      <c r="AH66" s="1201"/>
      <c r="AI66" s="1201"/>
      <c r="AJ66" s="1201"/>
      <c r="AK66" s="1201"/>
      <c r="AL66" s="1201"/>
      <c r="AM66" s="95"/>
      <c r="AN66" s="161"/>
      <c r="AO66" s="25" t="s">
        <v>19</v>
      </c>
      <c r="AP66" s="26" t="s">
        <v>17</v>
      </c>
      <c r="AQ66" s="1170">
        <v>0.5</v>
      </c>
      <c r="AR66" s="1171"/>
      <c r="AS66" s="29"/>
      <c r="AT66" s="4"/>
      <c r="AU66" s="4"/>
      <c r="AV66" s="4"/>
      <c r="AW66" s="29"/>
      <c r="AX66" s="35">
        <f>ROUND(ROUND(ROUND(I64*R66,0)*Z9,0)*AQ66,0)</f>
        <v>80</v>
      </c>
      <c r="AY66" s="31"/>
    </row>
    <row r="67" spans="1:51" ht="17.100000000000001" customHeight="1" x14ac:dyDescent="0.15">
      <c r="A67" s="32">
        <v>32</v>
      </c>
      <c r="B67" s="33">
        <v>9061</v>
      </c>
      <c r="C67" s="34" t="s">
        <v>922</v>
      </c>
      <c r="D67" s="36"/>
      <c r="E67" s="29"/>
      <c r="F67" s="29"/>
      <c r="G67" s="37"/>
      <c r="H67" s="20"/>
      <c r="L67" s="21"/>
      <c r="M67" s="47"/>
      <c r="N67" s="40"/>
      <c r="O67" s="40"/>
      <c r="P67" s="40"/>
      <c r="Q67" s="48"/>
      <c r="R67" s="48"/>
      <c r="S67" s="49"/>
      <c r="T67" s="168"/>
      <c r="U67" s="169"/>
      <c r="V67" s="169"/>
      <c r="W67" s="4"/>
      <c r="X67" s="23"/>
      <c r="Y67" s="4"/>
      <c r="Z67" s="4"/>
      <c r="AA67" s="21"/>
      <c r="AB67" s="42"/>
      <c r="AC67" s="43"/>
      <c r="AD67" s="43"/>
      <c r="AE67" s="43"/>
      <c r="AF67" s="43"/>
      <c r="AG67" s="43"/>
      <c r="AH67" s="43"/>
      <c r="AI67" s="43"/>
      <c r="AJ67" s="43"/>
      <c r="AK67" s="43"/>
      <c r="AL67" s="44"/>
      <c r="AM67" s="50"/>
      <c r="AN67" s="51"/>
      <c r="AO67" s="164"/>
      <c r="AP67" s="164"/>
      <c r="AQ67" s="164"/>
      <c r="AR67" s="165"/>
      <c r="AS67" s="1086" t="s">
        <v>33</v>
      </c>
      <c r="AT67" s="1086"/>
      <c r="AU67" s="1086"/>
      <c r="AV67" s="1086"/>
      <c r="AW67" s="1086"/>
      <c r="AX67" s="35">
        <f>ROUND(I64*Z9,0)-AS70</f>
        <v>153</v>
      </c>
      <c r="AY67" s="31"/>
    </row>
    <row r="68" spans="1:51" ht="17.100000000000001" customHeight="1" x14ac:dyDescent="0.15">
      <c r="A68" s="32">
        <v>32</v>
      </c>
      <c r="B68" s="33">
        <v>9062</v>
      </c>
      <c r="C68" s="34" t="s">
        <v>923</v>
      </c>
      <c r="D68" s="36"/>
      <c r="E68" s="29"/>
      <c r="F68" s="29"/>
      <c r="G68" s="37"/>
      <c r="H68" s="20"/>
      <c r="L68" s="21"/>
      <c r="M68" s="20"/>
      <c r="S68" s="21"/>
      <c r="T68" s="93"/>
      <c r="U68" s="2"/>
      <c r="W68" s="4"/>
      <c r="X68" s="4"/>
      <c r="Y68" s="4"/>
      <c r="Z68" s="4"/>
      <c r="AA68" s="21"/>
      <c r="AB68" s="1198" t="s">
        <v>15</v>
      </c>
      <c r="AC68" s="1199"/>
      <c r="AD68" s="1199"/>
      <c r="AE68" s="1199"/>
      <c r="AF68" s="1199"/>
      <c r="AG68" s="1199"/>
      <c r="AH68" s="1199"/>
      <c r="AI68" s="1199"/>
      <c r="AJ68" s="1199"/>
      <c r="AK68" s="1199"/>
      <c r="AL68" s="1199"/>
      <c r="AM68" s="151"/>
      <c r="AN68" s="158"/>
      <c r="AO68" s="42" t="s">
        <v>16</v>
      </c>
      <c r="AP68" s="44" t="s">
        <v>17</v>
      </c>
      <c r="AQ68" s="1157">
        <v>0.7</v>
      </c>
      <c r="AR68" s="1179"/>
      <c r="AS68" s="1089"/>
      <c r="AT68" s="1089"/>
      <c r="AU68" s="1089"/>
      <c r="AV68" s="1089"/>
      <c r="AW68" s="1089"/>
      <c r="AX68" s="35">
        <f>ROUND(ROUND(I64*Z9,0)*AQ68,0)-AS70</f>
        <v>104</v>
      </c>
      <c r="AY68" s="31"/>
    </row>
    <row r="69" spans="1:51" ht="17.100000000000001" customHeight="1" x14ac:dyDescent="0.15">
      <c r="A69" s="32">
        <v>32</v>
      </c>
      <c r="B69" s="33">
        <v>9448</v>
      </c>
      <c r="C69" s="34" t="s">
        <v>924</v>
      </c>
      <c r="D69" s="36"/>
      <c r="E69" s="29"/>
      <c r="F69" s="29"/>
      <c r="G69" s="37"/>
      <c r="H69" s="20"/>
      <c r="L69" s="21"/>
      <c r="M69" s="20"/>
      <c r="S69" s="21"/>
      <c r="T69" s="93"/>
      <c r="U69" s="2"/>
      <c r="W69" s="4"/>
      <c r="X69" s="4"/>
      <c r="Y69" s="4"/>
      <c r="Z69" s="4"/>
      <c r="AA69" s="21"/>
      <c r="AB69" s="1200"/>
      <c r="AC69" s="1201"/>
      <c r="AD69" s="1201"/>
      <c r="AE69" s="1201"/>
      <c r="AF69" s="1201"/>
      <c r="AG69" s="1201"/>
      <c r="AH69" s="1201"/>
      <c r="AI69" s="1201"/>
      <c r="AJ69" s="1201"/>
      <c r="AK69" s="1201"/>
      <c r="AL69" s="1201"/>
      <c r="AM69" s="95"/>
      <c r="AN69" s="161"/>
      <c r="AO69" s="25" t="s">
        <v>19</v>
      </c>
      <c r="AP69" s="26" t="s">
        <v>17</v>
      </c>
      <c r="AQ69" s="1170">
        <v>0.5</v>
      </c>
      <c r="AR69" s="1171"/>
      <c r="AS69" s="1089"/>
      <c r="AT69" s="1089"/>
      <c r="AU69" s="1089"/>
      <c r="AV69" s="1089"/>
      <c r="AW69" s="1089"/>
      <c r="AX69" s="35">
        <f>ROUND(ROUND(I64*Z9,0)*AQ69,0)-AS70</f>
        <v>71</v>
      </c>
      <c r="AY69" s="31"/>
    </row>
    <row r="70" spans="1:51" ht="17.100000000000001" customHeight="1" x14ac:dyDescent="0.15">
      <c r="A70" s="32">
        <v>32</v>
      </c>
      <c r="B70" s="33">
        <v>9065</v>
      </c>
      <c r="C70" s="34" t="s">
        <v>925</v>
      </c>
      <c r="D70" s="36"/>
      <c r="E70" s="29"/>
      <c r="F70" s="29"/>
      <c r="G70" s="37"/>
      <c r="H70" s="20"/>
      <c r="I70" s="58"/>
      <c r="J70" s="58"/>
      <c r="L70" s="21"/>
      <c r="M70" s="1085" t="s">
        <v>26</v>
      </c>
      <c r="N70" s="1202"/>
      <c r="O70" s="1202"/>
      <c r="P70" s="1060"/>
      <c r="Q70" s="1060"/>
      <c r="R70" s="1060"/>
      <c r="S70" s="1061"/>
      <c r="T70" s="166"/>
      <c r="U70" s="167"/>
      <c r="V70" s="167"/>
      <c r="W70" s="4"/>
      <c r="X70" s="23"/>
      <c r="Y70" s="4"/>
      <c r="Z70" s="4"/>
      <c r="AA70" s="21"/>
      <c r="AB70" s="42"/>
      <c r="AC70" s="43"/>
      <c r="AD70" s="43"/>
      <c r="AE70" s="43"/>
      <c r="AF70" s="43"/>
      <c r="AG70" s="43"/>
      <c r="AH70" s="43"/>
      <c r="AI70" s="43"/>
      <c r="AJ70" s="43"/>
      <c r="AK70" s="43"/>
      <c r="AL70" s="44"/>
      <c r="AM70" s="50"/>
      <c r="AN70" s="51"/>
      <c r="AO70" s="151"/>
      <c r="AP70" s="151"/>
      <c r="AQ70" s="151"/>
      <c r="AR70" s="158"/>
      <c r="AS70" s="1175">
        <v>12</v>
      </c>
      <c r="AT70" s="1175"/>
      <c r="AU70" s="1176" t="s">
        <v>38</v>
      </c>
      <c r="AV70" s="1177"/>
      <c r="AW70" s="1178"/>
      <c r="AX70" s="35">
        <f>ROUND(ROUND(I64*R72,0)*Z9,0)-AS70</f>
        <v>148</v>
      </c>
      <c r="AY70" s="31"/>
    </row>
    <row r="71" spans="1:51" ht="17.100000000000001" customHeight="1" x14ac:dyDescent="0.15">
      <c r="A71" s="32">
        <v>32</v>
      </c>
      <c r="B71" s="33">
        <v>9066</v>
      </c>
      <c r="C71" s="34" t="s">
        <v>926</v>
      </c>
      <c r="D71" s="36"/>
      <c r="E71" s="29"/>
      <c r="F71" s="29"/>
      <c r="G71" s="37"/>
      <c r="H71" s="4"/>
      <c r="I71" s="39"/>
      <c r="J71" s="39"/>
      <c r="L71" s="21"/>
      <c r="M71" s="1062"/>
      <c r="N71" s="1063"/>
      <c r="O71" s="1063"/>
      <c r="P71" s="1063"/>
      <c r="Q71" s="1063"/>
      <c r="R71" s="1063"/>
      <c r="S71" s="1064"/>
      <c r="T71" s="93"/>
      <c r="U71" s="2"/>
      <c r="W71" s="4"/>
      <c r="X71" s="4"/>
      <c r="Y71" s="4"/>
      <c r="Z71" s="4"/>
      <c r="AA71" s="21"/>
      <c r="AB71" s="1198" t="s">
        <v>15</v>
      </c>
      <c r="AC71" s="1199"/>
      <c r="AD71" s="1199"/>
      <c r="AE71" s="1199"/>
      <c r="AF71" s="1199"/>
      <c r="AG71" s="1199"/>
      <c r="AH71" s="1199"/>
      <c r="AI71" s="1199"/>
      <c r="AJ71" s="1199"/>
      <c r="AK71" s="1199"/>
      <c r="AL71" s="1199"/>
      <c r="AM71" s="151"/>
      <c r="AN71" s="158"/>
      <c r="AO71" s="25" t="s">
        <v>16</v>
      </c>
      <c r="AP71" s="26" t="s">
        <v>17</v>
      </c>
      <c r="AQ71" s="1170">
        <v>0.7</v>
      </c>
      <c r="AR71" s="1171"/>
      <c r="AS71" s="53"/>
      <c r="AU71" s="4"/>
      <c r="AV71" s="4"/>
      <c r="AW71" s="53"/>
      <c r="AX71" s="35">
        <f>ROUND(ROUND(ROUND(I64*R72,0)*Z9,0)*AQ71,0)-AS70</f>
        <v>100</v>
      </c>
      <c r="AY71" s="31"/>
    </row>
    <row r="72" spans="1:51" ht="17.100000000000001" customHeight="1" x14ac:dyDescent="0.15">
      <c r="A72" s="32">
        <v>32</v>
      </c>
      <c r="B72" s="33">
        <v>9449</v>
      </c>
      <c r="C72" s="34" t="s">
        <v>927</v>
      </c>
      <c r="D72" s="36"/>
      <c r="E72" s="29"/>
      <c r="F72" s="29"/>
      <c r="G72" s="37"/>
      <c r="H72" s="20"/>
      <c r="L72" s="21"/>
      <c r="M72" s="162"/>
      <c r="N72" s="163"/>
      <c r="O72" s="163"/>
      <c r="P72" s="163"/>
      <c r="Q72" s="26" t="s">
        <v>17</v>
      </c>
      <c r="R72" s="1180">
        <v>0.96499999999999997</v>
      </c>
      <c r="S72" s="1181"/>
      <c r="T72" s="93"/>
      <c r="U72" s="2"/>
      <c r="W72" s="4"/>
      <c r="X72" s="4"/>
      <c r="Y72" s="4"/>
      <c r="Z72" s="4"/>
      <c r="AA72" s="21"/>
      <c r="AB72" s="1200"/>
      <c r="AC72" s="1201"/>
      <c r="AD72" s="1201"/>
      <c r="AE72" s="1201"/>
      <c r="AF72" s="1201"/>
      <c r="AG72" s="1201"/>
      <c r="AH72" s="1201"/>
      <c r="AI72" s="1201"/>
      <c r="AJ72" s="1201"/>
      <c r="AK72" s="1201"/>
      <c r="AL72" s="1201"/>
      <c r="AM72" s="95"/>
      <c r="AN72" s="161"/>
      <c r="AO72" s="25" t="s">
        <v>19</v>
      </c>
      <c r="AP72" s="26" t="s">
        <v>17</v>
      </c>
      <c r="AQ72" s="1170">
        <v>0.5</v>
      </c>
      <c r="AR72" s="1171"/>
      <c r="AS72" s="29"/>
      <c r="AT72" s="4"/>
      <c r="AU72" s="4"/>
      <c r="AV72" s="4"/>
      <c r="AW72" s="29"/>
      <c r="AX72" s="35">
        <f>ROUND(ROUND(ROUND(I64*R72,0)*Z9,0)*AQ72,0)-AS70</f>
        <v>68</v>
      </c>
      <c r="AY72" s="31"/>
    </row>
    <row r="73" spans="1:51" ht="17.100000000000001" customHeight="1" x14ac:dyDescent="0.15">
      <c r="A73" s="32">
        <v>32</v>
      </c>
      <c r="B73" s="33">
        <v>9071</v>
      </c>
      <c r="C73" s="34" t="s">
        <v>928</v>
      </c>
      <c r="D73" s="36"/>
      <c r="E73" s="29"/>
      <c r="F73" s="29"/>
      <c r="G73" s="37"/>
      <c r="H73" s="20"/>
      <c r="L73" s="21"/>
      <c r="M73" s="47"/>
      <c r="N73" s="40"/>
      <c r="O73" s="40"/>
      <c r="P73" s="40"/>
      <c r="Q73" s="48"/>
      <c r="R73" s="48"/>
      <c r="S73" s="49"/>
      <c r="T73" s="168"/>
      <c r="U73" s="169"/>
      <c r="V73" s="169"/>
      <c r="W73" s="4"/>
      <c r="X73" s="23"/>
      <c r="Y73" s="4"/>
      <c r="Z73" s="4"/>
      <c r="AA73" s="21"/>
      <c r="AB73" s="42"/>
      <c r="AC73" s="43"/>
      <c r="AD73" s="43"/>
      <c r="AE73" s="43"/>
      <c r="AF73" s="43"/>
      <c r="AG73" s="43"/>
      <c r="AH73" s="43"/>
      <c r="AI73" s="43"/>
      <c r="AJ73" s="43"/>
      <c r="AK73" s="43"/>
      <c r="AL73" s="44"/>
      <c r="AM73" s="50"/>
      <c r="AN73" s="51"/>
      <c r="AO73" s="164"/>
      <c r="AP73" s="164"/>
      <c r="AQ73" s="164"/>
      <c r="AR73" s="165"/>
      <c r="AS73" s="1086" t="s">
        <v>47</v>
      </c>
      <c r="AT73" s="1086"/>
      <c r="AU73" s="1086"/>
      <c r="AV73" s="1086"/>
      <c r="AW73" s="1086"/>
      <c r="AX73" s="35">
        <f>ROUND(I64*Z9,0)-AS76</f>
        <v>138</v>
      </c>
      <c r="AY73" s="31"/>
    </row>
    <row r="74" spans="1:51" ht="17.100000000000001" customHeight="1" x14ac:dyDescent="0.15">
      <c r="A74" s="32">
        <v>32</v>
      </c>
      <c r="B74" s="33">
        <v>9072</v>
      </c>
      <c r="C74" s="34" t="s">
        <v>929</v>
      </c>
      <c r="D74" s="36"/>
      <c r="E74" s="29"/>
      <c r="F74" s="29"/>
      <c r="G74" s="37"/>
      <c r="H74" s="20"/>
      <c r="L74" s="21"/>
      <c r="M74" s="20"/>
      <c r="S74" s="21"/>
      <c r="T74" s="93"/>
      <c r="U74" s="2"/>
      <c r="W74" s="4"/>
      <c r="X74" s="4"/>
      <c r="Y74" s="4"/>
      <c r="Z74" s="4"/>
      <c r="AA74" s="21"/>
      <c r="AB74" s="1198" t="s">
        <v>15</v>
      </c>
      <c r="AC74" s="1199"/>
      <c r="AD74" s="1199"/>
      <c r="AE74" s="1199"/>
      <c r="AF74" s="1199"/>
      <c r="AG74" s="1199"/>
      <c r="AH74" s="1199"/>
      <c r="AI74" s="1199"/>
      <c r="AJ74" s="1199"/>
      <c r="AK74" s="1199"/>
      <c r="AL74" s="1199"/>
      <c r="AM74" s="151"/>
      <c r="AN74" s="158"/>
      <c r="AO74" s="42" t="s">
        <v>16</v>
      </c>
      <c r="AP74" s="44" t="s">
        <v>17</v>
      </c>
      <c r="AQ74" s="1157">
        <v>0.7</v>
      </c>
      <c r="AR74" s="1179"/>
      <c r="AS74" s="1089"/>
      <c r="AT74" s="1089"/>
      <c r="AU74" s="1089"/>
      <c r="AV74" s="1089"/>
      <c r="AW74" s="1089"/>
      <c r="AX74" s="35">
        <f>ROUND(ROUND(I64*Z9,0)*AQ74,0)-AS76</f>
        <v>89</v>
      </c>
      <c r="AY74" s="31"/>
    </row>
    <row r="75" spans="1:51" ht="17.100000000000001" customHeight="1" x14ac:dyDescent="0.15">
      <c r="A75" s="32">
        <v>32</v>
      </c>
      <c r="B75" s="33">
        <v>9450</v>
      </c>
      <c r="C75" s="34" t="s">
        <v>930</v>
      </c>
      <c r="D75" s="36"/>
      <c r="E75" s="29"/>
      <c r="F75" s="29"/>
      <c r="G75" s="37"/>
      <c r="H75" s="20"/>
      <c r="L75" s="21"/>
      <c r="M75" s="20"/>
      <c r="S75" s="21"/>
      <c r="T75" s="93"/>
      <c r="U75" s="2"/>
      <c r="W75" s="4"/>
      <c r="X75" s="4"/>
      <c r="Y75" s="4"/>
      <c r="Z75" s="4"/>
      <c r="AA75" s="21"/>
      <c r="AB75" s="1200"/>
      <c r="AC75" s="1201"/>
      <c r="AD75" s="1201"/>
      <c r="AE75" s="1201"/>
      <c r="AF75" s="1201"/>
      <c r="AG75" s="1201"/>
      <c r="AH75" s="1201"/>
      <c r="AI75" s="1201"/>
      <c r="AJ75" s="1201"/>
      <c r="AK75" s="1201"/>
      <c r="AL75" s="1201"/>
      <c r="AM75" s="95"/>
      <c r="AN75" s="161"/>
      <c r="AO75" s="25" t="s">
        <v>19</v>
      </c>
      <c r="AP75" s="26" t="s">
        <v>17</v>
      </c>
      <c r="AQ75" s="1170">
        <v>0.5</v>
      </c>
      <c r="AR75" s="1171"/>
      <c r="AS75" s="1089"/>
      <c r="AT75" s="1089"/>
      <c r="AU75" s="1089"/>
      <c r="AV75" s="1089"/>
      <c r="AW75" s="1089"/>
      <c r="AX75" s="35">
        <f>ROUND(ROUND(I64*Z9,0)*AQ75,0)-AS76</f>
        <v>56</v>
      </c>
      <c r="AY75" s="31"/>
    </row>
    <row r="76" spans="1:51" ht="17.100000000000001" customHeight="1" x14ac:dyDescent="0.15">
      <c r="A76" s="32">
        <v>32</v>
      </c>
      <c r="B76" s="33">
        <v>9075</v>
      </c>
      <c r="C76" s="34" t="s">
        <v>931</v>
      </c>
      <c r="D76" s="36"/>
      <c r="E76" s="29"/>
      <c r="F76" s="29"/>
      <c r="G76" s="37"/>
      <c r="H76" s="20"/>
      <c r="I76" s="58"/>
      <c r="J76" s="58"/>
      <c r="L76" s="21"/>
      <c r="M76" s="1085" t="s">
        <v>26</v>
      </c>
      <c r="N76" s="1202"/>
      <c r="O76" s="1202"/>
      <c r="P76" s="1060"/>
      <c r="Q76" s="1060"/>
      <c r="R76" s="1060"/>
      <c r="S76" s="1061"/>
      <c r="T76" s="166"/>
      <c r="U76" s="167"/>
      <c r="V76" s="167"/>
      <c r="W76" s="4"/>
      <c r="X76" s="23"/>
      <c r="Y76" s="4"/>
      <c r="Z76" s="4"/>
      <c r="AA76" s="21"/>
      <c r="AB76" s="42"/>
      <c r="AC76" s="43"/>
      <c r="AD76" s="43"/>
      <c r="AE76" s="43"/>
      <c r="AF76" s="43"/>
      <c r="AG76" s="43"/>
      <c r="AH76" s="43"/>
      <c r="AI76" s="43"/>
      <c r="AJ76" s="43"/>
      <c r="AK76" s="43"/>
      <c r="AL76" s="44"/>
      <c r="AM76" s="50"/>
      <c r="AN76" s="51"/>
      <c r="AO76" s="151"/>
      <c r="AP76" s="151"/>
      <c r="AQ76" s="151"/>
      <c r="AR76" s="158"/>
      <c r="AS76" s="1175">
        <v>27</v>
      </c>
      <c r="AT76" s="1175"/>
      <c r="AU76" s="1176" t="s">
        <v>38</v>
      </c>
      <c r="AV76" s="1177"/>
      <c r="AW76" s="1178"/>
      <c r="AX76" s="35">
        <f>ROUND(ROUND(I64*R78,0)*Z9,0)-AS76</f>
        <v>133</v>
      </c>
      <c r="AY76" s="31"/>
    </row>
    <row r="77" spans="1:51" ht="17.100000000000001" customHeight="1" x14ac:dyDescent="0.15">
      <c r="A77" s="32">
        <v>32</v>
      </c>
      <c r="B77" s="33">
        <v>9076</v>
      </c>
      <c r="C77" s="34" t="s">
        <v>932</v>
      </c>
      <c r="D77" s="36"/>
      <c r="E77" s="29"/>
      <c r="F77" s="29"/>
      <c r="G77" s="37"/>
      <c r="H77" s="4"/>
      <c r="I77" s="39"/>
      <c r="J77" s="39"/>
      <c r="L77" s="21"/>
      <c r="M77" s="1062"/>
      <c r="N77" s="1063"/>
      <c r="O77" s="1063"/>
      <c r="P77" s="1063"/>
      <c r="Q77" s="1063"/>
      <c r="R77" s="1063"/>
      <c r="S77" s="1064"/>
      <c r="T77" s="93"/>
      <c r="U77" s="2"/>
      <c r="W77" s="4"/>
      <c r="X77" s="4"/>
      <c r="Y77" s="4"/>
      <c r="Z77" s="4"/>
      <c r="AA77" s="21"/>
      <c r="AB77" s="1198" t="s">
        <v>15</v>
      </c>
      <c r="AC77" s="1199"/>
      <c r="AD77" s="1199"/>
      <c r="AE77" s="1199"/>
      <c r="AF77" s="1199"/>
      <c r="AG77" s="1199"/>
      <c r="AH77" s="1199"/>
      <c r="AI77" s="1199"/>
      <c r="AJ77" s="1199"/>
      <c r="AK77" s="1199"/>
      <c r="AL77" s="1199"/>
      <c r="AM77" s="151"/>
      <c r="AN77" s="158"/>
      <c r="AO77" s="42" t="s">
        <v>16</v>
      </c>
      <c r="AP77" s="44" t="s">
        <v>17</v>
      </c>
      <c r="AQ77" s="1157">
        <v>0.7</v>
      </c>
      <c r="AR77" s="1179"/>
      <c r="AS77" s="53"/>
      <c r="AU77" s="4"/>
      <c r="AV77" s="4"/>
      <c r="AW77" s="53"/>
      <c r="AX77" s="35">
        <f>ROUND(ROUND(ROUND(I64*R78,0)*Z9,0)*AQ77,0)-AS76</f>
        <v>85</v>
      </c>
      <c r="AY77" s="31"/>
    </row>
    <row r="78" spans="1:51" ht="17.100000000000001" customHeight="1" x14ac:dyDescent="0.15">
      <c r="A78" s="32">
        <v>32</v>
      </c>
      <c r="B78" s="33">
        <v>9451</v>
      </c>
      <c r="C78" s="172" t="s">
        <v>933</v>
      </c>
      <c r="D78" s="36"/>
      <c r="E78" s="29"/>
      <c r="F78" s="29"/>
      <c r="G78" s="37"/>
      <c r="H78" s="20"/>
      <c r="L78" s="21"/>
      <c r="M78" s="162"/>
      <c r="N78" s="163"/>
      <c r="O78" s="163"/>
      <c r="P78" s="163"/>
      <c r="Q78" s="23" t="s">
        <v>17</v>
      </c>
      <c r="R78" s="1203">
        <v>0.96499999999999997</v>
      </c>
      <c r="S78" s="1204"/>
      <c r="T78" s="168"/>
      <c r="U78" s="169"/>
      <c r="V78" s="169"/>
      <c r="W78" s="4"/>
      <c r="X78" s="23"/>
      <c r="Y78" s="4"/>
      <c r="Z78" s="4"/>
      <c r="AA78" s="21"/>
      <c r="AB78" s="1200"/>
      <c r="AC78" s="1201"/>
      <c r="AD78" s="1201"/>
      <c r="AE78" s="1201"/>
      <c r="AF78" s="1201"/>
      <c r="AG78" s="1201"/>
      <c r="AH78" s="1201"/>
      <c r="AI78" s="1201"/>
      <c r="AJ78" s="1201"/>
      <c r="AK78" s="1201"/>
      <c r="AL78" s="1201"/>
      <c r="AM78" s="95"/>
      <c r="AN78" s="161"/>
      <c r="AO78" s="25" t="s">
        <v>19</v>
      </c>
      <c r="AP78" s="26" t="s">
        <v>17</v>
      </c>
      <c r="AQ78" s="1170">
        <v>0.5</v>
      </c>
      <c r="AR78" s="1171"/>
      <c r="AS78" s="29"/>
      <c r="AT78" s="4"/>
      <c r="AU78" s="4"/>
      <c r="AV78" s="4"/>
      <c r="AW78" s="29"/>
      <c r="AX78" s="35">
        <f>ROUND(ROUND(ROUND(I64*R78,0)*Z9,0)*AQ78,0)-AS76</f>
        <v>53</v>
      </c>
      <c r="AY78" s="31"/>
    </row>
    <row r="79" spans="1:51" ht="17.100000000000001" customHeight="1" x14ac:dyDescent="0.15">
      <c r="A79" s="17">
        <v>32</v>
      </c>
      <c r="B79" s="18">
        <v>8591</v>
      </c>
      <c r="C79" s="34" t="s">
        <v>934</v>
      </c>
      <c r="D79" s="73"/>
      <c r="E79" s="74"/>
      <c r="F79" s="74"/>
      <c r="G79" s="75"/>
      <c r="H79" s="1085" t="s">
        <v>171</v>
      </c>
      <c r="I79" s="1086"/>
      <c r="J79" s="1086"/>
      <c r="K79" s="1086"/>
      <c r="L79" s="1087"/>
      <c r="M79" s="47"/>
      <c r="N79" s="40"/>
      <c r="O79" s="40"/>
      <c r="P79" s="40"/>
      <c r="Q79" s="48"/>
      <c r="R79" s="48"/>
      <c r="S79" s="49"/>
      <c r="T79" s="168"/>
      <c r="U79" s="169"/>
      <c r="V79" s="169"/>
      <c r="W79" s="4"/>
      <c r="X79" s="23"/>
      <c r="Y79" s="4"/>
      <c r="Z79" s="4"/>
      <c r="AA79" s="21"/>
      <c r="AB79" s="24"/>
      <c r="AC79" s="25"/>
      <c r="AD79" s="25"/>
      <c r="AE79" s="25"/>
      <c r="AF79" s="25"/>
      <c r="AG79" s="25"/>
      <c r="AH79" s="25"/>
      <c r="AI79" s="25"/>
      <c r="AJ79" s="25"/>
      <c r="AK79" s="25"/>
      <c r="AL79" s="26"/>
      <c r="AM79" s="27"/>
      <c r="AN79" s="28"/>
      <c r="AO79" s="151"/>
      <c r="AP79" s="151"/>
      <c r="AQ79" s="151"/>
      <c r="AR79" s="158"/>
      <c r="AS79" s="29"/>
      <c r="AT79" s="4"/>
      <c r="AU79" s="4"/>
      <c r="AV79" s="4"/>
      <c r="AW79" s="29"/>
      <c r="AX79" s="30">
        <f>ROUND(I82*Z9,0)</f>
        <v>120</v>
      </c>
      <c r="AY79" s="31"/>
    </row>
    <row r="80" spans="1:51" ht="17.100000000000001" customHeight="1" x14ac:dyDescent="0.15">
      <c r="A80" s="32">
        <v>32</v>
      </c>
      <c r="B80" s="33">
        <v>8592</v>
      </c>
      <c r="C80" s="34" t="s">
        <v>935</v>
      </c>
      <c r="D80" s="73"/>
      <c r="E80" s="74"/>
      <c r="F80" s="74"/>
      <c r="G80" s="75"/>
      <c r="H80" s="1088"/>
      <c r="I80" s="1089"/>
      <c r="J80" s="1089"/>
      <c r="K80" s="1089"/>
      <c r="L80" s="1090"/>
      <c r="M80" s="20"/>
      <c r="S80" s="21"/>
      <c r="T80" s="168"/>
      <c r="U80" s="169"/>
      <c r="V80" s="169"/>
      <c r="W80" s="4"/>
      <c r="X80" s="23"/>
      <c r="Y80" s="4"/>
      <c r="Z80" s="4"/>
      <c r="AA80" s="21"/>
      <c r="AB80" s="1198" t="s">
        <v>15</v>
      </c>
      <c r="AC80" s="1199"/>
      <c r="AD80" s="1199"/>
      <c r="AE80" s="1199"/>
      <c r="AF80" s="1199"/>
      <c r="AG80" s="1199"/>
      <c r="AH80" s="1199"/>
      <c r="AI80" s="1199"/>
      <c r="AJ80" s="1199"/>
      <c r="AK80" s="1199"/>
      <c r="AL80" s="1199"/>
      <c r="AM80" s="151"/>
      <c r="AN80" s="158"/>
      <c r="AO80" s="42" t="s">
        <v>16</v>
      </c>
      <c r="AP80" s="44" t="s">
        <v>17</v>
      </c>
      <c r="AQ80" s="1157">
        <v>0.7</v>
      </c>
      <c r="AR80" s="1179"/>
      <c r="AS80" s="29"/>
      <c r="AT80" s="4"/>
      <c r="AU80" s="4"/>
      <c r="AV80" s="4"/>
      <c r="AW80" s="29"/>
      <c r="AX80" s="35">
        <f>ROUND(ROUND(I82*Z9,0)*AQ80,0)</f>
        <v>84</v>
      </c>
      <c r="AY80" s="31"/>
    </row>
    <row r="81" spans="1:51" ht="17.100000000000001" customHeight="1" x14ac:dyDescent="0.15">
      <c r="A81" s="32">
        <v>32</v>
      </c>
      <c r="B81" s="33">
        <v>8832</v>
      </c>
      <c r="C81" s="34" t="s">
        <v>936</v>
      </c>
      <c r="D81" s="36"/>
      <c r="E81" s="29"/>
      <c r="F81" s="29"/>
      <c r="G81" s="37"/>
      <c r="H81" s="20"/>
      <c r="I81" s="2"/>
      <c r="J81" s="2"/>
      <c r="K81" s="2"/>
      <c r="L81" s="21"/>
      <c r="M81" s="20"/>
      <c r="S81" s="21"/>
      <c r="T81" s="168"/>
      <c r="U81" s="169"/>
      <c r="V81" s="169"/>
      <c r="W81" s="4"/>
      <c r="X81" s="23"/>
      <c r="Y81" s="4"/>
      <c r="Z81" s="4"/>
      <c r="AA81" s="21"/>
      <c r="AB81" s="1200"/>
      <c r="AC81" s="1201"/>
      <c r="AD81" s="1201"/>
      <c r="AE81" s="1201"/>
      <c r="AF81" s="1201"/>
      <c r="AG81" s="1201"/>
      <c r="AH81" s="1201"/>
      <c r="AI81" s="1201"/>
      <c r="AJ81" s="1201"/>
      <c r="AK81" s="1201"/>
      <c r="AL81" s="1201"/>
      <c r="AM81" s="95"/>
      <c r="AN81" s="161"/>
      <c r="AO81" s="25" t="s">
        <v>19</v>
      </c>
      <c r="AP81" s="26" t="s">
        <v>17</v>
      </c>
      <c r="AQ81" s="1170">
        <v>0.5</v>
      </c>
      <c r="AR81" s="1171"/>
      <c r="AS81" s="29"/>
      <c r="AT81" s="4"/>
      <c r="AU81" s="4"/>
      <c r="AV81" s="4"/>
      <c r="AW81" s="29"/>
      <c r="AX81" s="35">
        <f>ROUND(ROUND(I82*Z9,0)*AQ81,0)</f>
        <v>60</v>
      </c>
      <c r="AY81" s="31"/>
    </row>
    <row r="82" spans="1:51" ht="17.100000000000001" customHeight="1" x14ac:dyDescent="0.15">
      <c r="A82" s="32">
        <v>32</v>
      </c>
      <c r="B82" s="33">
        <v>8595</v>
      </c>
      <c r="C82" s="34" t="s">
        <v>937</v>
      </c>
      <c r="D82" s="54"/>
      <c r="E82" s="53"/>
      <c r="F82" s="53"/>
      <c r="G82" s="59"/>
      <c r="H82" s="20"/>
      <c r="I82" s="1108">
        <f>'10施設入所支援(基本１)'!I154</f>
        <v>171</v>
      </c>
      <c r="J82" s="1108"/>
      <c r="K82" s="4" t="s">
        <v>21</v>
      </c>
      <c r="L82" s="21"/>
      <c r="M82" s="1085" t="s">
        <v>26</v>
      </c>
      <c r="N82" s="1202"/>
      <c r="O82" s="1202"/>
      <c r="P82" s="1060"/>
      <c r="Q82" s="1060"/>
      <c r="R82" s="1060"/>
      <c r="S82" s="1061"/>
      <c r="T82" s="170"/>
      <c r="U82" s="171"/>
      <c r="V82" s="171"/>
      <c r="W82" s="4"/>
      <c r="X82" s="23"/>
      <c r="Y82" s="4"/>
      <c r="Z82" s="4"/>
      <c r="AA82" s="21"/>
      <c r="AB82" s="42"/>
      <c r="AC82" s="43"/>
      <c r="AD82" s="43"/>
      <c r="AE82" s="43"/>
      <c r="AF82" s="43"/>
      <c r="AG82" s="43"/>
      <c r="AH82" s="43"/>
      <c r="AI82" s="43"/>
      <c r="AJ82" s="43"/>
      <c r="AK82" s="43"/>
      <c r="AL82" s="44"/>
      <c r="AM82" s="50"/>
      <c r="AN82" s="51"/>
      <c r="AO82" s="151"/>
      <c r="AP82" s="151"/>
      <c r="AQ82" s="151"/>
      <c r="AR82" s="158"/>
      <c r="AS82" s="29"/>
      <c r="AT82" s="4"/>
      <c r="AU82" s="4"/>
      <c r="AV82" s="4"/>
      <c r="AW82" s="29"/>
      <c r="AX82" s="35">
        <f>ROUND(ROUND(I82*R84,0)*Z9,0)</f>
        <v>116</v>
      </c>
      <c r="AY82" s="31"/>
    </row>
    <row r="83" spans="1:51" ht="17.100000000000001" customHeight="1" x14ac:dyDescent="0.15">
      <c r="A83" s="32">
        <v>32</v>
      </c>
      <c r="B83" s="33">
        <v>8596</v>
      </c>
      <c r="C83" s="34" t="s">
        <v>938</v>
      </c>
      <c r="D83" s="54"/>
      <c r="E83" s="53"/>
      <c r="F83" s="53"/>
      <c r="G83" s="59"/>
      <c r="H83" s="4"/>
      <c r="I83" s="39"/>
      <c r="J83" s="39"/>
      <c r="L83" s="21"/>
      <c r="M83" s="1062"/>
      <c r="N83" s="1063"/>
      <c r="O83" s="1063"/>
      <c r="P83" s="1063"/>
      <c r="Q83" s="1063"/>
      <c r="R83" s="1063"/>
      <c r="S83" s="1064"/>
      <c r="T83" s="54"/>
      <c r="U83" s="53"/>
      <c r="V83" s="53"/>
      <c r="W83" s="4"/>
      <c r="X83" s="4"/>
      <c r="Y83" s="4"/>
      <c r="Z83" s="4"/>
      <c r="AA83" s="21"/>
      <c r="AB83" s="1198" t="s">
        <v>15</v>
      </c>
      <c r="AC83" s="1199"/>
      <c r="AD83" s="1199"/>
      <c r="AE83" s="1199"/>
      <c r="AF83" s="1199"/>
      <c r="AG83" s="1199"/>
      <c r="AH83" s="1199"/>
      <c r="AI83" s="1199"/>
      <c r="AJ83" s="1199"/>
      <c r="AK83" s="1199"/>
      <c r="AL83" s="1199"/>
      <c r="AM83" s="151"/>
      <c r="AN83" s="158"/>
      <c r="AO83" s="42" t="s">
        <v>16</v>
      </c>
      <c r="AP83" s="44" t="s">
        <v>17</v>
      </c>
      <c r="AQ83" s="1157">
        <v>0.7</v>
      </c>
      <c r="AR83" s="1179"/>
      <c r="AS83" s="29"/>
      <c r="AT83" s="4"/>
      <c r="AU83" s="4"/>
      <c r="AV83" s="4"/>
      <c r="AW83" s="29"/>
      <c r="AX83" s="35">
        <f>ROUND(ROUND(ROUND(I82*R84,0)*Z9,0)*AQ83,0)</f>
        <v>81</v>
      </c>
      <c r="AY83" s="31"/>
    </row>
    <row r="84" spans="1:51" ht="17.100000000000001" customHeight="1" x14ac:dyDescent="0.15">
      <c r="A84" s="32">
        <v>32</v>
      </c>
      <c r="B84" s="33">
        <v>8833</v>
      </c>
      <c r="C84" s="34" t="s">
        <v>939</v>
      </c>
      <c r="D84" s="36"/>
      <c r="E84" s="29"/>
      <c r="F84" s="29"/>
      <c r="G84" s="37"/>
      <c r="H84" s="20"/>
      <c r="L84" s="21"/>
      <c r="M84" s="162"/>
      <c r="N84" s="163"/>
      <c r="O84" s="163"/>
      <c r="P84" s="163"/>
      <c r="Q84" s="26" t="s">
        <v>17</v>
      </c>
      <c r="R84" s="1180">
        <v>0.96499999999999997</v>
      </c>
      <c r="S84" s="1181"/>
      <c r="T84" s="54"/>
      <c r="U84" s="53"/>
      <c r="V84" s="53"/>
      <c r="W84" s="4"/>
      <c r="X84" s="4"/>
      <c r="Y84" s="4"/>
      <c r="Z84" s="4"/>
      <c r="AA84" s="21"/>
      <c r="AB84" s="1200"/>
      <c r="AC84" s="1201"/>
      <c r="AD84" s="1201"/>
      <c r="AE84" s="1201"/>
      <c r="AF84" s="1201"/>
      <c r="AG84" s="1201"/>
      <c r="AH84" s="1201"/>
      <c r="AI84" s="1201"/>
      <c r="AJ84" s="1201"/>
      <c r="AK84" s="1201"/>
      <c r="AL84" s="1201"/>
      <c r="AM84" s="95"/>
      <c r="AN84" s="161"/>
      <c r="AO84" s="25" t="s">
        <v>19</v>
      </c>
      <c r="AP84" s="26" t="s">
        <v>17</v>
      </c>
      <c r="AQ84" s="1170">
        <v>0.5</v>
      </c>
      <c r="AR84" s="1171"/>
      <c r="AS84" s="29"/>
      <c r="AT84" s="4"/>
      <c r="AU84" s="4"/>
      <c r="AV84" s="4"/>
      <c r="AW84" s="29"/>
      <c r="AX84" s="35">
        <f>ROUND(ROUND(ROUND(I82*R84,0)*Z9,0)*AQ84,0)</f>
        <v>58</v>
      </c>
      <c r="AY84" s="31"/>
    </row>
    <row r="85" spans="1:51" ht="17.100000000000001" customHeight="1" x14ac:dyDescent="0.15">
      <c r="A85" s="32">
        <v>32</v>
      </c>
      <c r="B85" s="33">
        <v>9081</v>
      </c>
      <c r="C85" s="34" t="s">
        <v>940</v>
      </c>
      <c r="D85" s="36"/>
      <c r="E85" s="29"/>
      <c r="F85" s="29"/>
      <c r="G85" s="37"/>
      <c r="H85" s="20"/>
      <c r="L85" s="21"/>
      <c r="M85" s="47"/>
      <c r="N85" s="40"/>
      <c r="O85" s="40"/>
      <c r="P85" s="40"/>
      <c r="Q85" s="48"/>
      <c r="R85" s="48"/>
      <c r="S85" s="49"/>
      <c r="W85" s="4"/>
      <c r="X85" s="23"/>
      <c r="Y85" s="4"/>
      <c r="Z85" s="4"/>
      <c r="AA85" s="21"/>
      <c r="AB85" s="42"/>
      <c r="AC85" s="43"/>
      <c r="AD85" s="43"/>
      <c r="AE85" s="43"/>
      <c r="AF85" s="43"/>
      <c r="AG85" s="43"/>
      <c r="AH85" s="43"/>
      <c r="AI85" s="43"/>
      <c r="AJ85" s="43"/>
      <c r="AK85" s="43"/>
      <c r="AL85" s="44"/>
      <c r="AM85" s="50"/>
      <c r="AN85" s="51"/>
      <c r="AO85" s="164"/>
      <c r="AP85" s="164"/>
      <c r="AQ85" s="164"/>
      <c r="AR85" s="165"/>
      <c r="AS85" s="1086" t="s">
        <v>33</v>
      </c>
      <c r="AT85" s="1086"/>
      <c r="AU85" s="1086"/>
      <c r="AV85" s="1086"/>
      <c r="AW85" s="1086"/>
      <c r="AX85" s="35">
        <f>ROUND(I82*Z9,0)-AS88</f>
        <v>108</v>
      </c>
      <c r="AY85" s="31"/>
    </row>
    <row r="86" spans="1:51" ht="17.100000000000001" customHeight="1" x14ac:dyDescent="0.15">
      <c r="A86" s="32">
        <v>32</v>
      </c>
      <c r="B86" s="33">
        <v>9082</v>
      </c>
      <c r="C86" s="34" t="s">
        <v>941</v>
      </c>
      <c r="D86" s="36"/>
      <c r="E86" s="29"/>
      <c r="F86" s="29"/>
      <c r="G86" s="37"/>
      <c r="H86" s="20"/>
      <c r="L86" s="21"/>
      <c r="M86" s="20"/>
      <c r="S86" s="21"/>
      <c r="T86" s="93"/>
      <c r="U86" s="2"/>
      <c r="W86" s="4"/>
      <c r="X86" s="4"/>
      <c r="Y86" s="4"/>
      <c r="Z86" s="4"/>
      <c r="AA86" s="21"/>
      <c r="AB86" s="1198" t="s">
        <v>15</v>
      </c>
      <c r="AC86" s="1199"/>
      <c r="AD86" s="1199"/>
      <c r="AE86" s="1199"/>
      <c r="AF86" s="1199"/>
      <c r="AG86" s="1199"/>
      <c r="AH86" s="1199"/>
      <c r="AI86" s="1199"/>
      <c r="AJ86" s="1199"/>
      <c r="AK86" s="1199"/>
      <c r="AL86" s="1199"/>
      <c r="AM86" s="151"/>
      <c r="AN86" s="158"/>
      <c r="AO86" s="42" t="s">
        <v>16</v>
      </c>
      <c r="AP86" s="44" t="s">
        <v>17</v>
      </c>
      <c r="AQ86" s="1157">
        <v>0.7</v>
      </c>
      <c r="AR86" s="1179"/>
      <c r="AS86" s="1089"/>
      <c r="AT86" s="1089"/>
      <c r="AU86" s="1089"/>
      <c r="AV86" s="1089"/>
      <c r="AW86" s="1089"/>
      <c r="AX86" s="35">
        <f>ROUND(ROUND(I82*Z9,0)*AQ86,0)-AS88</f>
        <v>72</v>
      </c>
      <c r="AY86" s="31"/>
    </row>
    <row r="87" spans="1:51" ht="17.100000000000001" customHeight="1" x14ac:dyDescent="0.15">
      <c r="A87" s="32">
        <v>32</v>
      </c>
      <c r="B87" s="33">
        <v>9464</v>
      </c>
      <c r="C87" s="34" t="s">
        <v>942</v>
      </c>
      <c r="D87" s="36"/>
      <c r="E87" s="29"/>
      <c r="F87" s="29"/>
      <c r="G87" s="37"/>
      <c r="H87" s="20"/>
      <c r="L87" s="21"/>
      <c r="M87" s="20"/>
      <c r="S87" s="21"/>
      <c r="T87" s="93"/>
      <c r="U87" s="2"/>
      <c r="W87" s="4"/>
      <c r="X87" s="4"/>
      <c r="Y87" s="4"/>
      <c r="Z87" s="4"/>
      <c r="AA87" s="21"/>
      <c r="AB87" s="1200"/>
      <c r="AC87" s="1201"/>
      <c r="AD87" s="1201"/>
      <c r="AE87" s="1201"/>
      <c r="AF87" s="1201"/>
      <c r="AG87" s="1201"/>
      <c r="AH87" s="1201"/>
      <c r="AI87" s="1201"/>
      <c r="AJ87" s="1201"/>
      <c r="AK87" s="1201"/>
      <c r="AL87" s="1201"/>
      <c r="AM87" s="95"/>
      <c r="AN87" s="161"/>
      <c r="AO87" s="25" t="s">
        <v>19</v>
      </c>
      <c r="AP87" s="26" t="s">
        <v>17</v>
      </c>
      <c r="AQ87" s="1170">
        <v>0.5</v>
      </c>
      <c r="AR87" s="1171"/>
      <c r="AS87" s="1089"/>
      <c r="AT87" s="1089"/>
      <c r="AU87" s="1089"/>
      <c r="AV87" s="1089"/>
      <c r="AW87" s="1089"/>
      <c r="AX87" s="35">
        <f>ROUND(ROUND(I82*Z9,0)*AQ87,0)-AS88</f>
        <v>48</v>
      </c>
      <c r="AY87" s="31"/>
    </row>
    <row r="88" spans="1:51" ht="17.100000000000001" customHeight="1" x14ac:dyDescent="0.15">
      <c r="A88" s="32">
        <v>32</v>
      </c>
      <c r="B88" s="33">
        <v>9085</v>
      </c>
      <c r="C88" s="34" t="s">
        <v>943</v>
      </c>
      <c r="D88" s="36"/>
      <c r="E88" s="29"/>
      <c r="F88" s="29"/>
      <c r="G88" s="37"/>
      <c r="H88" s="20"/>
      <c r="I88" s="58"/>
      <c r="J88" s="58"/>
      <c r="L88" s="21"/>
      <c r="M88" s="1085" t="s">
        <v>26</v>
      </c>
      <c r="N88" s="1202"/>
      <c r="O88" s="1202"/>
      <c r="P88" s="1060"/>
      <c r="Q88" s="1060"/>
      <c r="R88" s="1060"/>
      <c r="S88" s="1061"/>
      <c r="T88" s="166"/>
      <c r="U88" s="167"/>
      <c r="V88" s="167"/>
      <c r="W88" s="4"/>
      <c r="X88" s="23"/>
      <c r="Y88" s="4"/>
      <c r="Z88" s="4"/>
      <c r="AA88" s="21"/>
      <c r="AB88" s="42"/>
      <c r="AC88" s="43"/>
      <c r="AD88" s="43"/>
      <c r="AE88" s="43"/>
      <c r="AF88" s="43"/>
      <c r="AG88" s="43"/>
      <c r="AH88" s="43"/>
      <c r="AI88" s="43"/>
      <c r="AJ88" s="43"/>
      <c r="AK88" s="43"/>
      <c r="AL88" s="44"/>
      <c r="AM88" s="50"/>
      <c r="AN88" s="51"/>
      <c r="AO88" s="151"/>
      <c r="AP88" s="151"/>
      <c r="AQ88" s="151"/>
      <c r="AR88" s="158"/>
      <c r="AS88" s="1175">
        <v>12</v>
      </c>
      <c r="AT88" s="1175"/>
      <c r="AU88" s="1176" t="s">
        <v>38</v>
      </c>
      <c r="AV88" s="1177"/>
      <c r="AW88" s="1178"/>
      <c r="AX88" s="35">
        <f>ROUND(ROUND(I82*R90,0)*Z9,0)-AS88</f>
        <v>104</v>
      </c>
      <c r="AY88" s="31"/>
    </row>
    <row r="89" spans="1:51" ht="17.100000000000001" customHeight="1" x14ac:dyDescent="0.15">
      <c r="A89" s="32">
        <v>32</v>
      </c>
      <c r="B89" s="33">
        <v>9086</v>
      </c>
      <c r="C89" s="34" t="s">
        <v>944</v>
      </c>
      <c r="D89" s="36"/>
      <c r="E89" s="29"/>
      <c r="F89" s="29"/>
      <c r="G89" s="37"/>
      <c r="H89" s="4"/>
      <c r="I89" s="39"/>
      <c r="J89" s="39"/>
      <c r="L89" s="21"/>
      <c r="M89" s="1062"/>
      <c r="N89" s="1063"/>
      <c r="O89" s="1063"/>
      <c r="P89" s="1063"/>
      <c r="Q89" s="1063"/>
      <c r="R89" s="1063"/>
      <c r="S89" s="1064"/>
      <c r="T89" s="93"/>
      <c r="U89" s="2"/>
      <c r="W89" s="4"/>
      <c r="X89" s="4"/>
      <c r="Y89" s="4"/>
      <c r="Z89" s="4"/>
      <c r="AA89" s="21"/>
      <c r="AB89" s="1198" t="s">
        <v>15</v>
      </c>
      <c r="AC89" s="1199"/>
      <c r="AD89" s="1199"/>
      <c r="AE89" s="1199"/>
      <c r="AF89" s="1199"/>
      <c r="AG89" s="1199"/>
      <c r="AH89" s="1199"/>
      <c r="AI89" s="1199"/>
      <c r="AJ89" s="1199"/>
      <c r="AK89" s="1199"/>
      <c r="AL89" s="1199"/>
      <c r="AM89" s="151"/>
      <c r="AN89" s="158"/>
      <c r="AO89" s="42" t="s">
        <v>16</v>
      </c>
      <c r="AP89" s="44" t="s">
        <v>17</v>
      </c>
      <c r="AQ89" s="1157">
        <v>0.7</v>
      </c>
      <c r="AR89" s="1179"/>
      <c r="AS89" s="53"/>
      <c r="AU89" s="4"/>
      <c r="AV89" s="4"/>
      <c r="AW89" s="53"/>
      <c r="AX89" s="35">
        <f>ROUND(ROUND(ROUND(I82*R90,0)*Z9,0)*AQ89,0)-AS88</f>
        <v>69</v>
      </c>
      <c r="AY89" s="31"/>
    </row>
    <row r="90" spans="1:51" ht="17.100000000000001" customHeight="1" x14ac:dyDescent="0.15">
      <c r="A90" s="32">
        <v>32</v>
      </c>
      <c r="B90" s="33">
        <v>9465</v>
      </c>
      <c r="C90" s="34" t="s">
        <v>945</v>
      </c>
      <c r="D90" s="36"/>
      <c r="E90" s="29"/>
      <c r="F90" s="29"/>
      <c r="G90" s="37"/>
      <c r="H90" s="20"/>
      <c r="L90" s="21"/>
      <c r="M90" s="162"/>
      <c r="N90" s="163"/>
      <c r="O90" s="163"/>
      <c r="P90" s="163"/>
      <c r="Q90" s="26" t="s">
        <v>17</v>
      </c>
      <c r="R90" s="1180">
        <v>0.96499999999999997</v>
      </c>
      <c r="S90" s="1181"/>
      <c r="T90" s="93"/>
      <c r="U90" s="2"/>
      <c r="W90" s="4"/>
      <c r="X90" s="4"/>
      <c r="Y90" s="4"/>
      <c r="Z90" s="4"/>
      <c r="AA90" s="21"/>
      <c r="AB90" s="1200"/>
      <c r="AC90" s="1201"/>
      <c r="AD90" s="1201"/>
      <c r="AE90" s="1201"/>
      <c r="AF90" s="1201"/>
      <c r="AG90" s="1201"/>
      <c r="AH90" s="1201"/>
      <c r="AI90" s="1201"/>
      <c r="AJ90" s="1201"/>
      <c r="AK90" s="1201"/>
      <c r="AL90" s="1201"/>
      <c r="AM90" s="95"/>
      <c r="AN90" s="161"/>
      <c r="AO90" s="25" t="s">
        <v>19</v>
      </c>
      <c r="AP90" s="26" t="s">
        <v>17</v>
      </c>
      <c r="AQ90" s="1170">
        <v>0.5</v>
      </c>
      <c r="AR90" s="1171"/>
      <c r="AS90" s="29"/>
      <c r="AT90" s="4"/>
      <c r="AU90" s="4"/>
      <c r="AV90" s="4"/>
      <c r="AW90" s="29"/>
      <c r="AX90" s="35">
        <f>ROUND(ROUND(ROUND(I82*R90,0)*Z9,0)*AQ90,0)-AS88</f>
        <v>46</v>
      </c>
      <c r="AY90" s="31"/>
    </row>
    <row r="91" spans="1:51" ht="17.100000000000001" customHeight="1" x14ac:dyDescent="0.15">
      <c r="A91" s="32">
        <v>32</v>
      </c>
      <c r="B91" s="33">
        <v>9091</v>
      </c>
      <c r="C91" s="34" t="s">
        <v>946</v>
      </c>
      <c r="D91" s="36"/>
      <c r="E91" s="29"/>
      <c r="F91" s="29"/>
      <c r="G91" s="37"/>
      <c r="H91" s="20"/>
      <c r="L91" s="21"/>
      <c r="M91" s="47"/>
      <c r="N91" s="40"/>
      <c r="O91" s="40"/>
      <c r="P91" s="40"/>
      <c r="Q91" s="48"/>
      <c r="R91" s="48"/>
      <c r="S91" s="49"/>
      <c r="T91" s="168"/>
      <c r="U91" s="169"/>
      <c r="V91" s="169"/>
      <c r="W91" s="4"/>
      <c r="X91" s="23"/>
      <c r="Y91" s="4"/>
      <c r="Z91" s="4"/>
      <c r="AA91" s="21"/>
      <c r="AB91" s="42"/>
      <c r="AC91" s="43"/>
      <c r="AD91" s="43"/>
      <c r="AE91" s="43"/>
      <c r="AF91" s="43"/>
      <c r="AG91" s="43"/>
      <c r="AH91" s="43"/>
      <c r="AI91" s="43"/>
      <c r="AJ91" s="43"/>
      <c r="AK91" s="43"/>
      <c r="AL91" s="44"/>
      <c r="AM91" s="50"/>
      <c r="AN91" s="51"/>
      <c r="AO91" s="164"/>
      <c r="AP91" s="164"/>
      <c r="AQ91" s="164"/>
      <c r="AR91" s="165"/>
      <c r="AS91" s="1086" t="s">
        <v>47</v>
      </c>
      <c r="AT91" s="1086"/>
      <c r="AU91" s="1086"/>
      <c r="AV91" s="1086"/>
      <c r="AW91" s="1086"/>
      <c r="AX91" s="35">
        <f>ROUND(I82*Z9,0)-AS94</f>
        <v>93</v>
      </c>
      <c r="AY91" s="31"/>
    </row>
    <row r="92" spans="1:51" ht="17.100000000000001" customHeight="1" x14ac:dyDescent="0.15">
      <c r="A92" s="32">
        <v>32</v>
      </c>
      <c r="B92" s="33">
        <v>9092</v>
      </c>
      <c r="C92" s="34" t="s">
        <v>947</v>
      </c>
      <c r="D92" s="36"/>
      <c r="E92" s="29"/>
      <c r="F92" s="29"/>
      <c r="G92" s="37"/>
      <c r="H92" s="20"/>
      <c r="L92" s="21"/>
      <c r="M92" s="20"/>
      <c r="S92" s="21"/>
      <c r="T92" s="93"/>
      <c r="U92" s="2"/>
      <c r="W92" s="4"/>
      <c r="X92" s="4"/>
      <c r="Y92" s="4"/>
      <c r="Z92" s="4"/>
      <c r="AA92" s="21"/>
      <c r="AB92" s="1198" t="s">
        <v>15</v>
      </c>
      <c r="AC92" s="1199"/>
      <c r="AD92" s="1199"/>
      <c r="AE92" s="1199"/>
      <c r="AF92" s="1199"/>
      <c r="AG92" s="1199"/>
      <c r="AH92" s="1199"/>
      <c r="AI92" s="1199"/>
      <c r="AJ92" s="1199"/>
      <c r="AK92" s="1199"/>
      <c r="AL92" s="1199"/>
      <c r="AM92" s="151"/>
      <c r="AN92" s="158"/>
      <c r="AO92" s="42" t="s">
        <v>16</v>
      </c>
      <c r="AP92" s="44" t="s">
        <v>17</v>
      </c>
      <c r="AQ92" s="1157">
        <v>0.7</v>
      </c>
      <c r="AR92" s="1179"/>
      <c r="AS92" s="1089"/>
      <c r="AT92" s="1089"/>
      <c r="AU92" s="1089"/>
      <c r="AV92" s="1089"/>
      <c r="AW92" s="1089"/>
      <c r="AX92" s="35">
        <f>ROUND(ROUND(I82*Z9,0)*AQ92,0)-AS94</f>
        <v>57</v>
      </c>
      <c r="AY92" s="31"/>
    </row>
    <row r="93" spans="1:51" ht="17.100000000000001" customHeight="1" x14ac:dyDescent="0.15">
      <c r="A93" s="32">
        <v>32</v>
      </c>
      <c r="B93" s="33">
        <v>9466</v>
      </c>
      <c r="C93" s="34" t="s">
        <v>948</v>
      </c>
      <c r="D93" s="36"/>
      <c r="E93" s="29"/>
      <c r="F93" s="29"/>
      <c r="G93" s="37"/>
      <c r="H93" s="20"/>
      <c r="L93" s="21"/>
      <c r="M93" s="20"/>
      <c r="S93" s="21"/>
      <c r="T93" s="93"/>
      <c r="U93" s="2"/>
      <c r="W93" s="4"/>
      <c r="X93" s="4"/>
      <c r="Y93" s="4"/>
      <c r="Z93" s="4"/>
      <c r="AA93" s="21"/>
      <c r="AB93" s="1200"/>
      <c r="AC93" s="1201"/>
      <c r="AD93" s="1201"/>
      <c r="AE93" s="1201"/>
      <c r="AF93" s="1201"/>
      <c r="AG93" s="1201"/>
      <c r="AH93" s="1201"/>
      <c r="AI93" s="1201"/>
      <c r="AJ93" s="1201"/>
      <c r="AK93" s="1201"/>
      <c r="AL93" s="1201"/>
      <c r="AM93" s="95"/>
      <c r="AN93" s="161"/>
      <c r="AO93" s="25" t="s">
        <v>19</v>
      </c>
      <c r="AP93" s="26" t="s">
        <v>17</v>
      </c>
      <c r="AQ93" s="1170">
        <v>0.5</v>
      </c>
      <c r="AR93" s="1171"/>
      <c r="AS93" s="1089"/>
      <c r="AT93" s="1089"/>
      <c r="AU93" s="1089"/>
      <c r="AV93" s="1089"/>
      <c r="AW93" s="1089"/>
      <c r="AX93" s="35">
        <f>ROUND(ROUND(I82*Z9,0)*AQ93,0)-AS94</f>
        <v>33</v>
      </c>
      <c r="AY93" s="31"/>
    </row>
    <row r="94" spans="1:51" ht="17.100000000000001" customHeight="1" x14ac:dyDescent="0.15">
      <c r="A94" s="32">
        <v>32</v>
      </c>
      <c r="B94" s="33">
        <v>9095</v>
      </c>
      <c r="C94" s="34" t="s">
        <v>949</v>
      </c>
      <c r="D94" s="36"/>
      <c r="E94" s="29"/>
      <c r="F94" s="29"/>
      <c r="G94" s="37"/>
      <c r="H94" s="20"/>
      <c r="I94" s="58"/>
      <c r="J94" s="58"/>
      <c r="L94" s="21"/>
      <c r="M94" s="1085" t="s">
        <v>26</v>
      </c>
      <c r="N94" s="1202"/>
      <c r="O94" s="1202"/>
      <c r="P94" s="1060"/>
      <c r="Q94" s="1060"/>
      <c r="R94" s="1060"/>
      <c r="S94" s="1061"/>
      <c r="T94" s="166"/>
      <c r="U94" s="167"/>
      <c r="V94" s="167"/>
      <c r="W94" s="4"/>
      <c r="X94" s="23"/>
      <c r="Y94" s="4"/>
      <c r="Z94" s="4"/>
      <c r="AA94" s="21"/>
      <c r="AB94" s="42"/>
      <c r="AC94" s="43"/>
      <c r="AD94" s="43"/>
      <c r="AE94" s="43"/>
      <c r="AF94" s="43"/>
      <c r="AG94" s="43"/>
      <c r="AH94" s="43"/>
      <c r="AI94" s="43"/>
      <c r="AJ94" s="43"/>
      <c r="AK94" s="43"/>
      <c r="AL94" s="44"/>
      <c r="AM94" s="50"/>
      <c r="AN94" s="51"/>
      <c r="AO94" s="151"/>
      <c r="AP94" s="151"/>
      <c r="AQ94" s="151"/>
      <c r="AR94" s="158"/>
      <c r="AS94" s="1175">
        <v>27</v>
      </c>
      <c r="AT94" s="1175"/>
      <c r="AU94" s="1176" t="s">
        <v>38</v>
      </c>
      <c r="AV94" s="1177"/>
      <c r="AW94" s="1178"/>
      <c r="AX94" s="35">
        <f>ROUND(ROUND(I82*R96,0)*Z9,0)-AS94</f>
        <v>89</v>
      </c>
      <c r="AY94" s="31"/>
    </row>
    <row r="95" spans="1:51" ht="17.100000000000001" customHeight="1" x14ac:dyDescent="0.15">
      <c r="A95" s="32">
        <v>32</v>
      </c>
      <c r="B95" s="33">
        <v>9096</v>
      </c>
      <c r="C95" s="34" t="s">
        <v>950</v>
      </c>
      <c r="D95" s="36"/>
      <c r="E95" s="29"/>
      <c r="F95" s="29"/>
      <c r="G95" s="37"/>
      <c r="H95" s="4"/>
      <c r="I95" s="39"/>
      <c r="J95" s="39"/>
      <c r="L95" s="21"/>
      <c r="M95" s="1062"/>
      <c r="N95" s="1063"/>
      <c r="O95" s="1063"/>
      <c r="P95" s="1063"/>
      <c r="Q95" s="1063"/>
      <c r="R95" s="1063"/>
      <c r="S95" s="1064"/>
      <c r="T95" s="93"/>
      <c r="U95" s="2"/>
      <c r="W95" s="4"/>
      <c r="X95" s="4"/>
      <c r="Y95" s="4"/>
      <c r="Z95" s="4"/>
      <c r="AA95" s="21"/>
      <c r="AB95" s="1198" t="s">
        <v>15</v>
      </c>
      <c r="AC95" s="1199"/>
      <c r="AD95" s="1199"/>
      <c r="AE95" s="1199"/>
      <c r="AF95" s="1199"/>
      <c r="AG95" s="1199"/>
      <c r="AH95" s="1199"/>
      <c r="AI95" s="1199"/>
      <c r="AJ95" s="1199"/>
      <c r="AK95" s="1199"/>
      <c r="AL95" s="1199"/>
      <c r="AM95" s="151"/>
      <c r="AN95" s="158"/>
      <c r="AO95" s="42" t="s">
        <v>16</v>
      </c>
      <c r="AP95" s="44" t="s">
        <v>17</v>
      </c>
      <c r="AQ95" s="1157">
        <v>0.7</v>
      </c>
      <c r="AR95" s="1179"/>
      <c r="AS95" s="53"/>
      <c r="AU95" s="4"/>
      <c r="AV95" s="4"/>
      <c r="AW95" s="53"/>
      <c r="AX95" s="35">
        <f>ROUND(ROUND(ROUND(I82*R96,0)*Z9,0)*AQ95,0)-AS94</f>
        <v>54</v>
      </c>
      <c r="AY95" s="31"/>
    </row>
    <row r="96" spans="1:51" ht="17.100000000000001" customHeight="1" x14ac:dyDescent="0.15">
      <c r="A96" s="32">
        <v>32</v>
      </c>
      <c r="B96" s="33">
        <v>9467</v>
      </c>
      <c r="C96" s="34" t="s">
        <v>951</v>
      </c>
      <c r="D96" s="56"/>
      <c r="E96" s="57"/>
      <c r="F96" s="57"/>
      <c r="G96" s="60"/>
      <c r="H96" s="24"/>
      <c r="I96" s="25"/>
      <c r="J96" s="25"/>
      <c r="K96" s="25"/>
      <c r="L96" s="38"/>
      <c r="M96" s="173"/>
      <c r="N96" s="174"/>
      <c r="O96" s="174"/>
      <c r="P96" s="174"/>
      <c r="Q96" s="26" t="s">
        <v>17</v>
      </c>
      <c r="R96" s="1180">
        <v>0.96499999999999997</v>
      </c>
      <c r="S96" s="1181"/>
      <c r="T96" s="175"/>
      <c r="U96" s="135"/>
      <c r="V96" s="135"/>
      <c r="W96" s="25"/>
      <c r="X96" s="25"/>
      <c r="Y96" s="25"/>
      <c r="Z96" s="25"/>
      <c r="AA96" s="38"/>
      <c r="AB96" s="1200"/>
      <c r="AC96" s="1201"/>
      <c r="AD96" s="1201"/>
      <c r="AE96" s="1201"/>
      <c r="AF96" s="1201"/>
      <c r="AG96" s="1201"/>
      <c r="AH96" s="1201"/>
      <c r="AI96" s="1201"/>
      <c r="AJ96" s="1201"/>
      <c r="AK96" s="1201"/>
      <c r="AL96" s="1201"/>
      <c r="AM96" s="95"/>
      <c r="AN96" s="161"/>
      <c r="AO96" s="25" t="s">
        <v>19</v>
      </c>
      <c r="AP96" s="26" t="s">
        <v>17</v>
      </c>
      <c r="AQ96" s="1170">
        <v>0.5</v>
      </c>
      <c r="AR96" s="1171"/>
      <c r="AS96" s="57"/>
      <c r="AT96" s="25"/>
      <c r="AU96" s="25"/>
      <c r="AV96" s="25"/>
      <c r="AW96" s="57"/>
      <c r="AX96" s="35">
        <f>ROUND(ROUND(ROUND(I82*R96,0)*Z9,0)*AQ96,0)-AS94</f>
        <v>31</v>
      </c>
      <c r="AY96" s="61"/>
    </row>
    <row r="97" spans="1:51" ht="17.100000000000001" customHeight="1" x14ac:dyDescent="0.15">
      <c r="A97" s="32">
        <v>32</v>
      </c>
      <c r="B97" s="33">
        <v>8601</v>
      </c>
      <c r="C97" s="34" t="s">
        <v>952</v>
      </c>
      <c r="D97" s="1085" t="s">
        <v>208</v>
      </c>
      <c r="E97" s="1086"/>
      <c r="F97" s="1086"/>
      <c r="G97" s="1087"/>
      <c r="H97" s="47" t="s">
        <v>12</v>
      </c>
      <c r="I97" s="40"/>
      <c r="J97" s="40"/>
      <c r="K97" s="40"/>
      <c r="L97" s="41"/>
      <c r="M97" s="47"/>
      <c r="N97" s="40"/>
      <c r="O97" s="40"/>
      <c r="P97" s="40"/>
      <c r="Q97" s="48"/>
      <c r="R97" s="48"/>
      <c r="S97" s="49"/>
      <c r="T97" s="1085" t="s">
        <v>862</v>
      </c>
      <c r="U97" s="1086"/>
      <c r="V97" s="1086"/>
      <c r="W97" s="1086"/>
      <c r="X97" s="1086"/>
      <c r="Y97" s="1086"/>
      <c r="Z97" s="1086"/>
      <c r="AA97" s="1087"/>
      <c r="AB97" s="42"/>
      <c r="AC97" s="43"/>
      <c r="AD97" s="43"/>
      <c r="AE97" s="43"/>
      <c r="AF97" s="43"/>
      <c r="AG97" s="43"/>
      <c r="AH97" s="43"/>
      <c r="AI97" s="43"/>
      <c r="AJ97" s="43"/>
      <c r="AK97" s="43"/>
      <c r="AL97" s="44"/>
      <c r="AM97" s="50"/>
      <c r="AN97" s="51"/>
      <c r="AO97" s="164"/>
      <c r="AP97" s="164"/>
      <c r="AQ97" s="164"/>
      <c r="AR97" s="165"/>
      <c r="AS97" s="62"/>
      <c r="AT97" s="40"/>
      <c r="AU97" s="40"/>
      <c r="AV97" s="40"/>
      <c r="AW97" s="64"/>
      <c r="AX97" s="35">
        <f>ROUND(I100*Z9,0)</f>
        <v>252</v>
      </c>
      <c r="AY97" s="66" t="s">
        <v>13</v>
      </c>
    </row>
    <row r="98" spans="1:51" ht="17.100000000000001" customHeight="1" x14ac:dyDescent="0.15">
      <c r="A98" s="32">
        <v>32</v>
      </c>
      <c r="B98" s="33">
        <v>8602</v>
      </c>
      <c r="C98" s="34" t="s">
        <v>953</v>
      </c>
      <c r="D98" s="1088"/>
      <c r="E98" s="1089"/>
      <c r="F98" s="1089"/>
      <c r="G98" s="1090"/>
      <c r="H98" s="20"/>
      <c r="L98" s="21"/>
      <c r="M98" s="20"/>
      <c r="S98" s="21"/>
      <c r="T98" s="1088"/>
      <c r="U98" s="1089"/>
      <c r="V98" s="1089"/>
      <c r="W98" s="1089"/>
      <c r="X98" s="1089"/>
      <c r="Y98" s="1089"/>
      <c r="Z98" s="1089"/>
      <c r="AA98" s="1090"/>
      <c r="AB98" s="1198" t="s">
        <v>15</v>
      </c>
      <c r="AC98" s="1199"/>
      <c r="AD98" s="1199"/>
      <c r="AE98" s="1199"/>
      <c r="AF98" s="1199"/>
      <c r="AG98" s="1199"/>
      <c r="AH98" s="1199"/>
      <c r="AI98" s="1199"/>
      <c r="AJ98" s="1199"/>
      <c r="AK98" s="1199"/>
      <c r="AL98" s="1199"/>
      <c r="AM98" s="151"/>
      <c r="AN98" s="158"/>
      <c r="AO98" s="42" t="s">
        <v>16</v>
      </c>
      <c r="AP98" s="44" t="s">
        <v>17</v>
      </c>
      <c r="AQ98" s="1157">
        <v>0.7</v>
      </c>
      <c r="AR98" s="1179"/>
      <c r="AS98" s="29"/>
      <c r="AT98" s="4"/>
      <c r="AU98" s="4"/>
      <c r="AV98" s="4"/>
      <c r="AW98" s="29"/>
      <c r="AX98" s="35">
        <f>ROUND(ROUND(I100*Z9,0)*AQ98,0)</f>
        <v>176</v>
      </c>
      <c r="AY98" s="31"/>
    </row>
    <row r="99" spans="1:51" ht="17.100000000000001" customHeight="1" x14ac:dyDescent="0.15">
      <c r="A99" s="32">
        <v>32</v>
      </c>
      <c r="B99" s="33">
        <v>8840</v>
      </c>
      <c r="C99" s="34" t="s">
        <v>954</v>
      </c>
      <c r="D99" s="36"/>
      <c r="E99" s="29"/>
      <c r="F99" s="29"/>
      <c r="G99" s="37"/>
      <c r="H99" s="20"/>
      <c r="L99" s="21"/>
      <c r="M99" s="20"/>
      <c r="S99" s="21"/>
      <c r="T99" s="170"/>
      <c r="U99" s="171"/>
      <c r="V99" s="171"/>
      <c r="W99" s="4"/>
      <c r="X99" s="4"/>
      <c r="Y99" s="23" t="s">
        <v>17</v>
      </c>
      <c r="Z99" s="1158">
        <v>0.7</v>
      </c>
      <c r="AA99" s="1158"/>
      <c r="AB99" s="1200"/>
      <c r="AC99" s="1201"/>
      <c r="AD99" s="1201"/>
      <c r="AE99" s="1201"/>
      <c r="AF99" s="1201"/>
      <c r="AG99" s="1201"/>
      <c r="AH99" s="1201"/>
      <c r="AI99" s="1201"/>
      <c r="AJ99" s="1201"/>
      <c r="AK99" s="1201"/>
      <c r="AL99" s="1201"/>
      <c r="AM99" s="95"/>
      <c r="AN99" s="161"/>
      <c r="AO99" s="25" t="s">
        <v>19</v>
      </c>
      <c r="AP99" s="26" t="s">
        <v>17</v>
      </c>
      <c r="AQ99" s="1170">
        <v>0.5</v>
      </c>
      <c r="AR99" s="1171"/>
      <c r="AS99" s="29"/>
      <c r="AT99" s="4"/>
      <c r="AU99" s="4"/>
      <c r="AV99" s="4"/>
      <c r="AW99" s="29"/>
      <c r="AX99" s="35">
        <f>ROUND(ROUND(I100*Z9,0)*AQ99,0)</f>
        <v>126</v>
      </c>
      <c r="AY99" s="31"/>
    </row>
    <row r="100" spans="1:51" ht="17.100000000000001" customHeight="1" x14ac:dyDescent="0.15">
      <c r="A100" s="32">
        <v>32</v>
      </c>
      <c r="B100" s="33">
        <v>8605</v>
      </c>
      <c r="C100" s="34" t="s">
        <v>955</v>
      </c>
      <c r="D100" s="54"/>
      <c r="E100" s="53"/>
      <c r="F100" s="53"/>
      <c r="G100" s="59"/>
      <c r="H100" s="20"/>
      <c r="I100" s="1108">
        <f>'10施設入所支援(基本１)'!I190</f>
        <v>360</v>
      </c>
      <c r="J100" s="1108"/>
      <c r="K100" s="4" t="s">
        <v>21</v>
      </c>
      <c r="L100" s="21"/>
      <c r="M100" s="1085" t="s">
        <v>26</v>
      </c>
      <c r="N100" s="1202"/>
      <c r="O100" s="1202"/>
      <c r="P100" s="1060"/>
      <c r="Q100" s="1060"/>
      <c r="R100" s="1060"/>
      <c r="S100" s="1061"/>
      <c r="T100" s="166"/>
      <c r="U100" s="167"/>
      <c r="V100" s="167"/>
      <c r="W100" s="4"/>
      <c r="X100" s="23"/>
      <c r="Y100" s="4"/>
      <c r="Z100" s="4"/>
      <c r="AA100" s="21"/>
      <c r="AB100" s="42"/>
      <c r="AC100" s="43"/>
      <c r="AD100" s="43"/>
      <c r="AE100" s="43"/>
      <c r="AF100" s="43"/>
      <c r="AG100" s="43"/>
      <c r="AH100" s="43"/>
      <c r="AI100" s="43"/>
      <c r="AJ100" s="43"/>
      <c r="AK100" s="43"/>
      <c r="AL100" s="44"/>
      <c r="AM100" s="50"/>
      <c r="AN100" s="51"/>
      <c r="AO100" s="151"/>
      <c r="AP100" s="151"/>
      <c r="AQ100" s="151"/>
      <c r="AR100" s="158"/>
      <c r="AS100" s="29"/>
      <c r="AT100" s="4"/>
      <c r="AU100" s="4"/>
      <c r="AV100" s="4"/>
      <c r="AW100" s="29"/>
      <c r="AX100" s="35">
        <f>ROUND(ROUND(I100*R102,0)*Z9,0)</f>
        <v>243</v>
      </c>
      <c r="AY100" s="31"/>
    </row>
    <row r="101" spans="1:51" ht="17.100000000000001" customHeight="1" x14ac:dyDescent="0.15">
      <c r="A101" s="32">
        <v>32</v>
      </c>
      <c r="B101" s="33">
        <v>8606</v>
      </c>
      <c r="C101" s="34" t="s">
        <v>956</v>
      </c>
      <c r="D101" s="54"/>
      <c r="E101" s="53"/>
      <c r="F101" s="53"/>
      <c r="G101" s="59"/>
      <c r="H101" s="4"/>
      <c r="I101" s="39"/>
      <c r="J101" s="39"/>
      <c r="L101" s="21"/>
      <c r="M101" s="1062"/>
      <c r="N101" s="1063"/>
      <c r="O101" s="1063"/>
      <c r="P101" s="1063"/>
      <c r="Q101" s="1063"/>
      <c r="R101" s="1063"/>
      <c r="S101" s="1064"/>
      <c r="T101" s="93"/>
      <c r="U101" s="2"/>
      <c r="W101" s="4"/>
      <c r="X101" s="4"/>
      <c r="Y101" s="4"/>
      <c r="Z101" s="4"/>
      <c r="AA101" s="21"/>
      <c r="AB101" s="1198" t="s">
        <v>15</v>
      </c>
      <c r="AC101" s="1199"/>
      <c r="AD101" s="1199"/>
      <c r="AE101" s="1199"/>
      <c r="AF101" s="1199"/>
      <c r="AG101" s="1199"/>
      <c r="AH101" s="1199"/>
      <c r="AI101" s="1199"/>
      <c r="AJ101" s="1199"/>
      <c r="AK101" s="1199"/>
      <c r="AL101" s="1199"/>
      <c r="AM101" s="151"/>
      <c r="AN101" s="158"/>
      <c r="AO101" s="42" t="s">
        <v>16</v>
      </c>
      <c r="AP101" s="44" t="s">
        <v>17</v>
      </c>
      <c r="AQ101" s="1157">
        <v>0.7</v>
      </c>
      <c r="AR101" s="1179"/>
      <c r="AS101" s="29"/>
      <c r="AT101" s="4"/>
      <c r="AU101" s="4"/>
      <c r="AV101" s="4"/>
      <c r="AW101" s="29"/>
      <c r="AX101" s="35">
        <f>ROUND(ROUND(ROUND(I100*R102,0)*Z9,0)*AQ101,0)</f>
        <v>170</v>
      </c>
      <c r="AY101" s="31"/>
    </row>
    <row r="102" spans="1:51" ht="17.100000000000001" customHeight="1" x14ac:dyDescent="0.15">
      <c r="A102" s="32">
        <v>32</v>
      </c>
      <c r="B102" s="33">
        <v>8841</v>
      </c>
      <c r="C102" s="34" t="s">
        <v>957</v>
      </c>
      <c r="D102" s="36"/>
      <c r="E102" s="29"/>
      <c r="F102" s="29"/>
      <c r="G102" s="37"/>
      <c r="H102" s="20"/>
      <c r="L102" s="21"/>
      <c r="M102" s="162"/>
      <c r="N102" s="163"/>
      <c r="O102" s="163"/>
      <c r="P102" s="163"/>
      <c r="Q102" s="26" t="s">
        <v>17</v>
      </c>
      <c r="R102" s="1180">
        <v>0.96499999999999997</v>
      </c>
      <c r="S102" s="1181"/>
      <c r="T102" s="93"/>
      <c r="U102" s="2"/>
      <c r="W102" s="4"/>
      <c r="X102" s="4"/>
      <c r="Y102" s="4"/>
      <c r="Z102" s="4"/>
      <c r="AA102" s="21"/>
      <c r="AB102" s="1200"/>
      <c r="AC102" s="1201"/>
      <c r="AD102" s="1201"/>
      <c r="AE102" s="1201"/>
      <c r="AF102" s="1201"/>
      <c r="AG102" s="1201"/>
      <c r="AH102" s="1201"/>
      <c r="AI102" s="1201"/>
      <c r="AJ102" s="1201"/>
      <c r="AK102" s="1201"/>
      <c r="AL102" s="1201"/>
      <c r="AM102" s="95"/>
      <c r="AN102" s="161"/>
      <c r="AO102" s="25" t="s">
        <v>19</v>
      </c>
      <c r="AP102" s="26" t="s">
        <v>17</v>
      </c>
      <c r="AQ102" s="1170">
        <v>0.5</v>
      </c>
      <c r="AR102" s="1171"/>
      <c r="AS102" s="29"/>
      <c r="AT102" s="4"/>
      <c r="AU102" s="4"/>
      <c r="AV102" s="4"/>
      <c r="AW102" s="29"/>
      <c r="AX102" s="35">
        <f>ROUND(ROUND(ROUND(I100*R102,0)*Z9,0)*AQ102,0)</f>
        <v>122</v>
      </c>
      <c r="AY102" s="31"/>
    </row>
    <row r="103" spans="1:51" ht="17.100000000000001" customHeight="1" x14ac:dyDescent="0.15">
      <c r="A103" s="32">
        <v>32</v>
      </c>
      <c r="B103" s="33">
        <v>9101</v>
      </c>
      <c r="C103" s="34" t="s">
        <v>958</v>
      </c>
      <c r="D103" s="36"/>
      <c r="E103" s="29"/>
      <c r="F103" s="29"/>
      <c r="G103" s="37"/>
      <c r="H103" s="20"/>
      <c r="L103" s="21"/>
      <c r="M103" s="47"/>
      <c r="N103" s="40"/>
      <c r="O103" s="40"/>
      <c r="P103" s="40"/>
      <c r="Q103" s="48"/>
      <c r="R103" s="48"/>
      <c r="S103" s="49"/>
      <c r="T103" s="168"/>
      <c r="U103" s="169"/>
      <c r="V103" s="169"/>
      <c r="W103" s="4"/>
      <c r="X103" s="23"/>
      <c r="Y103" s="4"/>
      <c r="Z103" s="4"/>
      <c r="AA103" s="21"/>
      <c r="AB103" s="42"/>
      <c r="AC103" s="43"/>
      <c r="AD103" s="43"/>
      <c r="AE103" s="43"/>
      <c r="AF103" s="43"/>
      <c r="AG103" s="43"/>
      <c r="AH103" s="43"/>
      <c r="AI103" s="43"/>
      <c r="AJ103" s="43"/>
      <c r="AK103" s="43"/>
      <c r="AL103" s="44"/>
      <c r="AM103" s="50"/>
      <c r="AN103" s="51"/>
      <c r="AO103" s="164"/>
      <c r="AP103" s="164"/>
      <c r="AQ103" s="164"/>
      <c r="AR103" s="165"/>
      <c r="AS103" s="1086" t="s">
        <v>33</v>
      </c>
      <c r="AT103" s="1086"/>
      <c r="AU103" s="1086"/>
      <c r="AV103" s="1086"/>
      <c r="AW103" s="1086"/>
      <c r="AX103" s="35">
        <f>ROUND(I100*Z9,0)-AS106</f>
        <v>242</v>
      </c>
      <c r="AY103" s="31"/>
    </row>
    <row r="104" spans="1:51" ht="17.100000000000001" customHeight="1" x14ac:dyDescent="0.15">
      <c r="A104" s="32">
        <v>32</v>
      </c>
      <c r="B104" s="33">
        <v>9102</v>
      </c>
      <c r="C104" s="34" t="s">
        <v>959</v>
      </c>
      <c r="D104" s="36"/>
      <c r="E104" s="29"/>
      <c r="F104" s="29"/>
      <c r="G104" s="37"/>
      <c r="H104" s="20"/>
      <c r="L104" s="21"/>
      <c r="M104" s="20"/>
      <c r="S104" s="21"/>
      <c r="T104" s="93"/>
      <c r="U104" s="2"/>
      <c r="W104" s="4"/>
      <c r="X104" s="4"/>
      <c r="Y104" s="4"/>
      <c r="Z104" s="4"/>
      <c r="AA104" s="21"/>
      <c r="AB104" s="1198" t="s">
        <v>15</v>
      </c>
      <c r="AC104" s="1199"/>
      <c r="AD104" s="1199"/>
      <c r="AE104" s="1199"/>
      <c r="AF104" s="1199"/>
      <c r="AG104" s="1199"/>
      <c r="AH104" s="1199"/>
      <c r="AI104" s="1199"/>
      <c r="AJ104" s="1199"/>
      <c r="AK104" s="1199"/>
      <c r="AL104" s="1199"/>
      <c r="AM104" s="151"/>
      <c r="AN104" s="158"/>
      <c r="AO104" s="42" t="s">
        <v>16</v>
      </c>
      <c r="AP104" s="44" t="s">
        <v>17</v>
      </c>
      <c r="AQ104" s="1157">
        <v>0.7</v>
      </c>
      <c r="AR104" s="1179"/>
      <c r="AS104" s="1089"/>
      <c r="AT104" s="1089"/>
      <c r="AU104" s="1089"/>
      <c r="AV104" s="1089"/>
      <c r="AW104" s="1089"/>
      <c r="AX104" s="35">
        <f>ROUND(ROUND(I100*Z9,0)*AQ104,0)-AS106</f>
        <v>166</v>
      </c>
      <c r="AY104" s="31"/>
    </row>
    <row r="105" spans="1:51" ht="17.100000000000001" customHeight="1" x14ac:dyDescent="0.15">
      <c r="A105" s="32">
        <v>32</v>
      </c>
      <c r="B105" s="33">
        <v>9480</v>
      </c>
      <c r="C105" s="34" t="s">
        <v>960</v>
      </c>
      <c r="D105" s="36"/>
      <c r="E105" s="29"/>
      <c r="F105" s="29"/>
      <c r="G105" s="37"/>
      <c r="H105" s="20"/>
      <c r="L105" s="21"/>
      <c r="M105" s="20"/>
      <c r="S105" s="21"/>
      <c r="T105" s="93"/>
      <c r="U105" s="2"/>
      <c r="W105" s="4"/>
      <c r="X105" s="4"/>
      <c r="Y105" s="4"/>
      <c r="Z105" s="4"/>
      <c r="AA105" s="21"/>
      <c r="AB105" s="1200"/>
      <c r="AC105" s="1201"/>
      <c r="AD105" s="1201"/>
      <c r="AE105" s="1201"/>
      <c r="AF105" s="1201"/>
      <c r="AG105" s="1201"/>
      <c r="AH105" s="1201"/>
      <c r="AI105" s="1201"/>
      <c r="AJ105" s="1201"/>
      <c r="AK105" s="1201"/>
      <c r="AL105" s="1201"/>
      <c r="AM105" s="95"/>
      <c r="AN105" s="161"/>
      <c r="AO105" s="25" t="s">
        <v>19</v>
      </c>
      <c r="AP105" s="26" t="s">
        <v>17</v>
      </c>
      <c r="AQ105" s="1170">
        <v>0.5</v>
      </c>
      <c r="AR105" s="1171"/>
      <c r="AS105" s="1089"/>
      <c r="AT105" s="1089"/>
      <c r="AU105" s="1089"/>
      <c r="AV105" s="1089"/>
      <c r="AW105" s="1089"/>
      <c r="AX105" s="35">
        <f>ROUND(ROUND(I100*Z9,0)*AQ105,0)-AS106</f>
        <v>116</v>
      </c>
      <c r="AY105" s="31"/>
    </row>
    <row r="106" spans="1:51" ht="17.100000000000001" customHeight="1" x14ac:dyDescent="0.15">
      <c r="A106" s="32">
        <v>32</v>
      </c>
      <c r="B106" s="33">
        <v>9105</v>
      </c>
      <c r="C106" s="34" t="s">
        <v>961</v>
      </c>
      <c r="D106" s="36"/>
      <c r="E106" s="29"/>
      <c r="F106" s="29"/>
      <c r="G106" s="37"/>
      <c r="H106" s="20"/>
      <c r="I106" s="58"/>
      <c r="J106" s="58"/>
      <c r="L106" s="21"/>
      <c r="M106" s="1085" t="s">
        <v>26</v>
      </c>
      <c r="N106" s="1202"/>
      <c r="O106" s="1202"/>
      <c r="P106" s="1060"/>
      <c r="Q106" s="1060"/>
      <c r="R106" s="1060"/>
      <c r="S106" s="1061"/>
      <c r="T106" s="166"/>
      <c r="U106" s="167"/>
      <c r="V106" s="167"/>
      <c r="W106" s="4"/>
      <c r="X106" s="23"/>
      <c r="Y106" s="4"/>
      <c r="Z106" s="4"/>
      <c r="AA106" s="21"/>
      <c r="AB106" s="42"/>
      <c r="AC106" s="43"/>
      <c r="AD106" s="43"/>
      <c r="AE106" s="43"/>
      <c r="AF106" s="43"/>
      <c r="AG106" s="43"/>
      <c r="AH106" s="43"/>
      <c r="AI106" s="43"/>
      <c r="AJ106" s="43"/>
      <c r="AK106" s="43"/>
      <c r="AL106" s="44"/>
      <c r="AM106" s="50"/>
      <c r="AN106" s="51"/>
      <c r="AO106" s="151"/>
      <c r="AP106" s="151"/>
      <c r="AQ106" s="151"/>
      <c r="AR106" s="158"/>
      <c r="AS106" s="1175">
        <v>10</v>
      </c>
      <c r="AT106" s="1175"/>
      <c r="AU106" s="1176" t="s">
        <v>38</v>
      </c>
      <c r="AV106" s="1177"/>
      <c r="AW106" s="1178"/>
      <c r="AX106" s="35">
        <f>ROUND(ROUND(I100*R108,0)*Z9,0)-AS106</f>
        <v>233</v>
      </c>
      <c r="AY106" s="31"/>
    </row>
    <row r="107" spans="1:51" ht="17.100000000000001" customHeight="1" x14ac:dyDescent="0.15">
      <c r="A107" s="32">
        <v>32</v>
      </c>
      <c r="B107" s="33">
        <v>9106</v>
      </c>
      <c r="C107" s="34" t="s">
        <v>962</v>
      </c>
      <c r="D107" s="36"/>
      <c r="E107" s="29"/>
      <c r="F107" s="29"/>
      <c r="G107" s="37"/>
      <c r="H107" s="4"/>
      <c r="I107" s="39"/>
      <c r="J107" s="39"/>
      <c r="L107" s="21"/>
      <c r="M107" s="1062"/>
      <c r="N107" s="1063"/>
      <c r="O107" s="1063"/>
      <c r="P107" s="1063"/>
      <c r="Q107" s="1063"/>
      <c r="R107" s="1063"/>
      <c r="S107" s="1064"/>
      <c r="T107" s="93"/>
      <c r="U107" s="2"/>
      <c r="W107" s="4"/>
      <c r="X107" s="4"/>
      <c r="Y107" s="4"/>
      <c r="Z107" s="4"/>
      <c r="AA107" s="21"/>
      <c r="AB107" s="1198" t="s">
        <v>15</v>
      </c>
      <c r="AC107" s="1199"/>
      <c r="AD107" s="1199"/>
      <c r="AE107" s="1199"/>
      <c r="AF107" s="1199"/>
      <c r="AG107" s="1199"/>
      <c r="AH107" s="1199"/>
      <c r="AI107" s="1199"/>
      <c r="AJ107" s="1199"/>
      <c r="AK107" s="1199"/>
      <c r="AL107" s="1199"/>
      <c r="AM107" s="151"/>
      <c r="AN107" s="158"/>
      <c r="AO107" s="42" t="s">
        <v>16</v>
      </c>
      <c r="AP107" s="44" t="s">
        <v>17</v>
      </c>
      <c r="AQ107" s="1157">
        <v>0.7</v>
      </c>
      <c r="AR107" s="1179"/>
      <c r="AS107" s="53"/>
      <c r="AU107" s="4"/>
      <c r="AV107" s="4"/>
      <c r="AW107" s="53"/>
      <c r="AX107" s="35">
        <f>ROUND(ROUND(ROUND(I100*R108,0)*Z9,0)*AQ107,0)-AS106</f>
        <v>160</v>
      </c>
      <c r="AY107" s="31"/>
    </row>
    <row r="108" spans="1:51" ht="17.100000000000001" customHeight="1" x14ac:dyDescent="0.15">
      <c r="A108" s="32">
        <v>32</v>
      </c>
      <c r="B108" s="33">
        <v>9481</v>
      </c>
      <c r="C108" s="34" t="s">
        <v>963</v>
      </c>
      <c r="D108" s="36"/>
      <c r="E108" s="29"/>
      <c r="F108" s="29"/>
      <c r="G108" s="37"/>
      <c r="H108" s="20"/>
      <c r="L108" s="21"/>
      <c r="M108" s="162"/>
      <c r="N108" s="163"/>
      <c r="O108" s="163"/>
      <c r="P108" s="163"/>
      <c r="Q108" s="26" t="s">
        <v>17</v>
      </c>
      <c r="R108" s="1180">
        <v>0.96499999999999997</v>
      </c>
      <c r="S108" s="1181"/>
      <c r="T108" s="93"/>
      <c r="U108" s="2"/>
      <c r="W108" s="4"/>
      <c r="X108" s="4"/>
      <c r="Y108" s="4"/>
      <c r="Z108" s="4"/>
      <c r="AA108" s="21"/>
      <c r="AB108" s="1200"/>
      <c r="AC108" s="1201"/>
      <c r="AD108" s="1201"/>
      <c r="AE108" s="1201"/>
      <c r="AF108" s="1201"/>
      <c r="AG108" s="1201"/>
      <c r="AH108" s="1201"/>
      <c r="AI108" s="1201"/>
      <c r="AJ108" s="1201"/>
      <c r="AK108" s="1201"/>
      <c r="AL108" s="1201"/>
      <c r="AM108" s="95"/>
      <c r="AN108" s="161"/>
      <c r="AO108" s="25" t="s">
        <v>19</v>
      </c>
      <c r="AP108" s="26" t="s">
        <v>17</v>
      </c>
      <c r="AQ108" s="1170">
        <v>0.5</v>
      </c>
      <c r="AR108" s="1171"/>
      <c r="AS108" s="29"/>
      <c r="AT108" s="4"/>
      <c r="AU108" s="4"/>
      <c r="AV108" s="4"/>
      <c r="AW108" s="29"/>
      <c r="AX108" s="35">
        <f>ROUND(ROUND(ROUND(I100*R108,0)*Z9,0)*AQ108,0)-AS106</f>
        <v>112</v>
      </c>
      <c r="AY108" s="31"/>
    </row>
    <row r="109" spans="1:51" ht="17.100000000000001" customHeight="1" x14ac:dyDescent="0.15">
      <c r="A109" s="32">
        <v>32</v>
      </c>
      <c r="B109" s="33">
        <v>9111</v>
      </c>
      <c r="C109" s="34" t="s">
        <v>964</v>
      </c>
      <c r="D109" s="36"/>
      <c r="E109" s="29"/>
      <c r="F109" s="29"/>
      <c r="G109" s="37"/>
      <c r="H109" s="20"/>
      <c r="L109" s="21"/>
      <c r="M109" s="47"/>
      <c r="N109" s="40"/>
      <c r="O109" s="40"/>
      <c r="P109" s="40"/>
      <c r="Q109" s="48"/>
      <c r="R109" s="48"/>
      <c r="S109" s="49"/>
      <c r="T109" s="168"/>
      <c r="U109" s="169"/>
      <c r="V109" s="169"/>
      <c r="W109" s="4"/>
      <c r="X109" s="23"/>
      <c r="Y109" s="4"/>
      <c r="Z109" s="4"/>
      <c r="AA109" s="21"/>
      <c r="AB109" s="42"/>
      <c r="AC109" s="43"/>
      <c r="AD109" s="43"/>
      <c r="AE109" s="43"/>
      <c r="AF109" s="43"/>
      <c r="AG109" s="43"/>
      <c r="AH109" s="43"/>
      <c r="AI109" s="43"/>
      <c r="AJ109" s="43"/>
      <c r="AK109" s="43"/>
      <c r="AL109" s="44"/>
      <c r="AM109" s="50"/>
      <c r="AN109" s="51"/>
      <c r="AO109" s="164"/>
      <c r="AP109" s="164"/>
      <c r="AQ109" s="164"/>
      <c r="AR109" s="165"/>
      <c r="AS109" s="1086" t="s">
        <v>47</v>
      </c>
      <c r="AT109" s="1086"/>
      <c r="AU109" s="1086"/>
      <c r="AV109" s="1086"/>
      <c r="AW109" s="1086"/>
      <c r="AX109" s="35">
        <f>ROUND(I100*Z9,0)-AS112</f>
        <v>230</v>
      </c>
      <c r="AY109" s="31"/>
    </row>
    <row r="110" spans="1:51" ht="17.100000000000001" customHeight="1" x14ac:dyDescent="0.15">
      <c r="A110" s="32">
        <v>32</v>
      </c>
      <c r="B110" s="33">
        <v>9112</v>
      </c>
      <c r="C110" s="34" t="s">
        <v>965</v>
      </c>
      <c r="D110" s="36"/>
      <c r="E110" s="29"/>
      <c r="F110" s="29"/>
      <c r="G110" s="37"/>
      <c r="H110" s="20"/>
      <c r="L110" s="21"/>
      <c r="M110" s="20"/>
      <c r="S110" s="21"/>
      <c r="T110" s="93"/>
      <c r="U110" s="2"/>
      <c r="W110" s="4"/>
      <c r="X110" s="4"/>
      <c r="Y110" s="4"/>
      <c r="Z110" s="4"/>
      <c r="AA110" s="21"/>
      <c r="AB110" s="1198" t="s">
        <v>15</v>
      </c>
      <c r="AC110" s="1199"/>
      <c r="AD110" s="1199"/>
      <c r="AE110" s="1199"/>
      <c r="AF110" s="1199"/>
      <c r="AG110" s="1199"/>
      <c r="AH110" s="1199"/>
      <c r="AI110" s="1199"/>
      <c r="AJ110" s="1199"/>
      <c r="AK110" s="1199"/>
      <c r="AL110" s="1199"/>
      <c r="AM110" s="151"/>
      <c r="AN110" s="158"/>
      <c r="AO110" s="42" t="s">
        <v>16</v>
      </c>
      <c r="AP110" s="44" t="s">
        <v>17</v>
      </c>
      <c r="AQ110" s="1157">
        <v>0.7</v>
      </c>
      <c r="AR110" s="1179"/>
      <c r="AS110" s="1089"/>
      <c r="AT110" s="1089"/>
      <c r="AU110" s="1089"/>
      <c r="AV110" s="1089"/>
      <c r="AW110" s="1089"/>
      <c r="AX110" s="35">
        <f>ROUND(ROUND(I100*Z9,0)*AQ110,0)-AS112</f>
        <v>154</v>
      </c>
      <c r="AY110" s="31"/>
    </row>
    <row r="111" spans="1:51" ht="17.100000000000001" customHeight="1" x14ac:dyDescent="0.15">
      <c r="A111" s="32">
        <v>32</v>
      </c>
      <c r="B111" s="33">
        <v>9482</v>
      </c>
      <c r="C111" s="34" t="s">
        <v>966</v>
      </c>
      <c r="D111" s="36"/>
      <c r="E111" s="29"/>
      <c r="F111" s="29"/>
      <c r="G111" s="37"/>
      <c r="H111" s="20"/>
      <c r="L111" s="21"/>
      <c r="M111" s="20"/>
      <c r="S111" s="21"/>
      <c r="T111" s="93"/>
      <c r="U111" s="2"/>
      <c r="W111" s="4"/>
      <c r="X111" s="4"/>
      <c r="Y111" s="4"/>
      <c r="Z111" s="4"/>
      <c r="AA111" s="21"/>
      <c r="AB111" s="1200"/>
      <c r="AC111" s="1201"/>
      <c r="AD111" s="1201"/>
      <c r="AE111" s="1201"/>
      <c r="AF111" s="1201"/>
      <c r="AG111" s="1201"/>
      <c r="AH111" s="1201"/>
      <c r="AI111" s="1201"/>
      <c r="AJ111" s="1201"/>
      <c r="AK111" s="1201"/>
      <c r="AL111" s="1201"/>
      <c r="AM111" s="95"/>
      <c r="AN111" s="161"/>
      <c r="AO111" s="25" t="s">
        <v>19</v>
      </c>
      <c r="AP111" s="26" t="s">
        <v>17</v>
      </c>
      <c r="AQ111" s="1170">
        <v>0.5</v>
      </c>
      <c r="AR111" s="1171"/>
      <c r="AS111" s="1089"/>
      <c r="AT111" s="1089"/>
      <c r="AU111" s="1089"/>
      <c r="AV111" s="1089"/>
      <c r="AW111" s="1089"/>
      <c r="AX111" s="35">
        <f>ROUND(ROUND(I100*Z9,0)*AQ111,0)-AS112</f>
        <v>104</v>
      </c>
      <c r="AY111" s="31"/>
    </row>
    <row r="112" spans="1:51" ht="17.100000000000001" customHeight="1" x14ac:dyDescent="0.15">
      <c r="A112" s="32">
        <v>32</v>
      </c>
      <c r="B112" s="33">
        <v>9115</v>
      </c>
      <c r="C112" s="34" t="s">
        <v>967</v>
      </c>
      <c r="D112" s="36"/>
      <c r="E112" s="29"/>
      <c r="F112" s="29"/>
      <c r="G112" s="37"/>
      <c r="H112" s="20"/>
      <c r="I112" s="58"/>
      <c r="J112" s="58"/>
      <c r="L112" s="21"/>
      <c r="M112" s="1085" t="s">
        <v>26</v>
      </c>
      <c r="N112" s="1202"/>
      <c r="O112" s="1202"/>
      <c r="P112" s="1060"/>
      <c r="Q112" s="1060"/>
      <c r="R112" s="1060"/>
      <c r="S112" s="1061"/>
      <c r="T112" s="166"/>
      <c r="U112" s="167"/>
      <c r="V112" s="167"/>
      <c r="W112" s="4"/>
      <c r="X112" s="23"/>
      <c r="Y112" s="4"/>
      <c r="Z112" s="4"/>
      <c r="AA112" s="21"/>
      <c r="AB112" s="42"/>
      <c r="AC112" s="43"/>
      <c r="AD112" s="43"/>
      <c r="AE112" s="43"/>
      <c r="AF112" s="43"/>
      <c r="AG112" s="43"/>
      <c r="AH112" s="43"/>
      <c r="AI112" s="43"/>
      <c r="AJ112" s="43"/>
      <c r="AK112" s="43"/>
      <c r="AL112" s="44"/>
      <c r="AM112" s="50"/>
      <c r="AN112" s="51"/>
      <c r="AO112" s="151"/>
      <c r="AP112" s="151"/>
      <c r="AQ112" s="151"/>
      <c r="AR112" s="158"/>
      <c r="AS112" s="1175">
        <v>22</v>
      </c>
      <c r="AT112" s="1175"/>
      <c r="AU112" s="1176" t="s">
        <v>38</v>
      </c>
      <c r="AV112" s="1177"/>
      <c r="AW112" s="1178"/>
      <c r="AX112" s="35">
        <f>ROUND(ROUND(I100*R114,0)*Z9,0)-AS112</f>
        <v>221</v>
      </c>
      <c r="AY112" s="31"/>
    </row>
    <row r="113" spans="1:51" ht="17.100000000000001" customHeight="1" x14ac:dyDescent="0.15">
      <c r="A113" s="32">
        <v>32</v>
      </c>
      <c r="B113" s="33">
        <v>9116</v>
      </c>
      <c r="C113" s="34" t="s">
        <v>968</v>
      </c>
      <c r="D113" s="36"/>
      <c r="E113" s="29"/>
      <c r="F113" s="29"/>
      <c r="G113" s="37"/>
      <c r="H113" s="4"/>
      <c r="I113" s="39"/>
      <c r="J113" s="39"/>
      <c r="L113" s="21"/>
      <c r="M113" s="1062"/>
      <c r="N113" s="1063"/>
      <c r="O113" s="1063"/>
      <c r="P113" s="1063"/>
      <c r="Q113" s="1063"/>
      <c r="R113" s="1063"/>
      <c r="S113" s="1064"/>
      <c r="T113" s="93"/>
      <c r="U113" s="2"/>
      <c r="W113" s="4"/>
      <c r="X113" s="4"/>
      <c r="Y113" s="4"/>
      <c r="Z113" s="4"/>
      <c r="AA113" s="21"/>
      <c r="AB113" s="1198" t="s">
        <v>15</v>
      </c>
      <c r="AC113" s="1199"/>
      <c r="AD113" s="1199"/>
      <c r="AE113" s="1199"/>
      <c r="AF113" s="1199"/>
      <c r="AG113" s="1199"/>
      <c r="AH113" s="1199"/>
      <c r="AI113" s="1199"/>
      <c r="AJ113" s="1199"/>
      <c r="AK113" s="1199"/>
      <c r="AL113" s="1199"/>
      <c r="AM113" s="151"/>
      <c r="AN113" s="158"/>
      <c r="AO113" s="42" t="s">
        <v>16</v>
      </c>
      <c r="AP113" s="44" t="s">
        <v>17</v>
      </c>
      <c r="AQ113" s="1157">
        <v>0.7</v>
      </c>
      <c r="AR113" s="1179"/>
      <c r="AS113" s="53"/>
      <c r="AU113" s="4"/>
      <c r="AV113" s="4"/>
      <c r="AW113" s="53"/>
      <c r="AX113" s="35">
        <f>ROUND(ROUND(ROUND(I100*R114,0)*Z9,0)*AQ113,0)-AS112</f>
        <v>148</v>
      </c>
      <c r="AY113" s="31"/>
    </row>
    <row r="114" spans="1:51" ht="17.100000000000001" customHeight="1" x14ac:dyDescent="0.15">
      <c r="A114" s="32">
        <v>32</v>
      </c>
      <c r="B114" s="33">
        <v>9483</v>
      </c>
      <c r="C114" s="34" t="s">
        <v>969</v>
      </c>
      <c r="D114" s="36"/>
      <c r="E114" s="29"/>
      <c r="F114" s="29"/>
      <c r="G114" s="37"/>
      <c r="H114" s="20"/>
      <c r="L114" s="21"/>
      <c r="M114" s="162"/>
      <c r="N114" s="163"/>
      <c r="O114" s="163"/>
      <c r="P114" s="163"/>
      <c r="Q114" s="26" t="s">
        <v>17</v>
      </c>
      <c r="R114" s="1180">
        <v>0.96499999999999997</v>
      </c>
      <c r="S114" s="1181"/>
      <c r="T114" s="93"/>
      <c r="U114" s="2"/>
      <c r="W114" s="4"/>
      <c r="X114" s="4"/>
      <c r="Y114" s="4"/>
      <c r="Z114" s="4"/>
      <c r="AA114" s="21"/>
      <c r="AB114" s="1200"/>
      <c r="AC114" s="1201"/>
      <c r="AD114" s="1201"/>
      <c r="AE114" s="1201"/>
      <c r="AF114" s="1201"/>
      <c r="AG114" s="1201"/>
      <c r="AH114" s="1201"/>
      <c r="AI114" s="1201"/>
      <c r="AJ114" s="1201"/>
      <c r="AK114" s="1201"/>
      <c r="AL114" s="1201"/>
      <c r="AM114" s="95"/>
      <c r="AN114" s="161"/>
      <c r="AO114" s="25" t="s">
        <v>19</v>
      </c>
      <c r="AP114" s="26" t="s">
        <v>17</v>
      </c>
      <c r="AQ114" s="1170">
        <v>0.5</v>
      </c>
      <c r="AR114" s="1171"/>
      <c r="AS114" s="29"/>
      <c r="AT114" s="4"/>
      <c r="AU114" s="4"/>
      <c r="AV114" s="4"/>
      <c r="AW114" s="29"/>
      <c r="AX114" s="35">
        <f>ROUND(ROUND(ROUND(I100*R114,0)*Z9,0)*AQ114,0)-AS112</f>
        <v>100</v>
      </c>
      <c r="AY114" s="31"/>
    </row>
    <row r="115" spans="1:51" ht="17.100000000000001" customHeight="1" x14ac:dyDescent="0.15">
      <c r="A115" s="32">
        <v>32</v>
      </c>
      <c r="B115" s="33">
        <v>8611</v>
      </c>
      <c r="C115" s="34" t="s">
        <v>970</v>
      </c>
      <c r="D115" s="54"/>
      <c r="E115" s="53"/>
      <c r="F115" s="53"/>
      <c r="G115" s="59"/>
      <c r="H115" s="47" t="s">
        <v>60</v>
      </c>
      <c r="I115" s="40"/>
      <c r="J115" s="40"/>
      <c r="K115" s="40"/>
      <c r="L115" s="41"/>
      <c r="M115" s="47"/>
      <c r="N115" s="40"/>
      <c r="O115" s="40"/>
      <c r="P115" s="40"/>
      <c r="Q115" s="48"/>
      <c r="R115" s="48"/>
      <c r="S115" s="49"/>
      <c r="T115" s="168"/>
      <c r="U115" s="169"/>
      <c r="V115" s="169"/>
      <c r="W115" s="4"/>
      <c r="X115" s="23"/>
      <c r="Y115" s="4"/>
      <c r="Z115" s="4"/>
      <c r="AA115" s="21"/>
      <c r="AB115" s="42"/>
      <c r="AC115" s="43"/>
      <c r="AD115" s="43"/>
      <c r="AE115" s="43"/>
      <c r="AF115" s="43"/>
      <c r="AG115" s="43"/>
      <c r="AH115" s="43"/>
      <c r="AI115" s="43"/>
      <c r="AJ115" s="43"/>
      <c r="AK115" s="43"/>
      <c r="AL115" s="44"/>
      <c r="AM115" s="50"/>
      <c r="AN115" s="51"/>
      <c r="AO115" s="164"/>
      <c r="AP115" s="164"/>
      <c r="AQ115" s="164"/>
      <c r="AR115" s="165"/>
      <c r="AS115" s="63"/>
      <c r="AT115" s="40"/>
      <c r="AU115" s="40"/>
      <c r="AV115" s="40"/>
      <c r="AW115" s="63"/>
      <c r="AX115" s="35">
        <f>ROUND(I118*Z9,0)</f>
        <v>211</v>
      </c>
      <c r="AY115" s="31"/>
    </row>
    <row r="116" spans="1:51" ht="17.100000000000001" customHeight="1" x14ac:dyDescent="0.15">
      <c r="A116" s="32">
        <v>32</v>
      </c>
      <c r="B116" s="33">
        <v>8612</v>
      </c>
      <c r="C116" s="34" t="s">
        <v>971</v>
      </c>
      <c r="D116" s="54"/>
      <c r="E116" s="53"/>
      <c r="F116" s="53"/>
      <c r="G116" s="59"/>
      <c r="H116" s="20"/>
      <c r="L116" s="21"/>
      <c r="M116" s="20"/>
      <c r="S116" s="21"/>
      <c r="T116" s="168"/>
      <c r="U116" s="169"/>
      <c r="V116" s="169"/>
      <c r="W116" s="4"/>
      <c r="X116" s="23"/>
      <c r="Y116" s="4"/>
      <c r="Z116" s="4"/>
      <c r="AA116" s="21"/>
      <c r="AB116" s="1198" t="s">
        <v>15</v>
      </c>
      <c r="AC116" s="1199"/>
      <c r="AD116" s="1199"/>
      <c r="AE116" s="1199"/>
      <c r="AF116" s="1199"/>
      <c r="AG116" s="1199"/>
      <c r="AH116" s="1199"/>
      <c r="AI116" s="1199"/>
      <c r="AJ116" s="1199"/>
      <c r="AK116" s="1199"/>
      <c r="AL116" s="1199"/>
      <c r="AM116" s="151"/>
      <c r="AN116" s="158"/>
      <c r="AO116" s="42" t="s">
        <v>16</v>
      </c>
      <c r="AP116" s="44" t="s">
        <v>17</v>
      </c>
      <c r="AQ116" s="1157">
        <v>0.7</v>
      </c>
      <c r="AR116" s="1179"/>
      <c r="AS116" s="29"/>
      <c r="AT116" s="4"/>
      <c r="AU116" s="4"/>
      <c r="AV116" s="4"/>
      <c r="AW116" s="29"/>
      <c r="AX116" s="35">
        <f>ROUND(ROUND(I118*Z9,0)*AQ116,0)</f>
        <v>148</v>
      </c>
      <c r="AY116" s="31"/>
    </row>
    <row r="117" spans="1:51" ht="17.100000000000001" customHeight="1" x14ac:dyDescent="0.15">
      <c r="A117" s="32">
        <v>32</v>
      </c>
      <c r="B117" s="33">
        <v>8848</v>
      </c>
      <c r="C117" s="34" t="s">
        <v>972</v>
      </c>
      <c r="D117" s="36"/>
      <c r="E117" s="29"/>
      <c r="F117" s="29"/>
      <c r="G117" s="37"/>
      <c r="H117" s="20"/>
      <c r="L117" s="21"/>
      <c r="M117" s="20"/>
      <c r="S117" s="21"/>
      <c r="T117" s="168"/>
      <c r="U117" s="169"/>
      <c r="V117" s="169"/>
      <c r="W117" s="4"/>
      <c r="X117" s="23"/>
      <c r="Y117" s="4"/>
      <c r="Z117" s="4"/>
      <c r="AA117" s="21"/>
      <c r="AB117" s="1200"/>
      <c r="AC117" s="1201"/>
      <c r="AD117" s="1201"/>
      <c r="AE117" s="1201"/>
      <c r="AF117" s="1201"/>
      <c r="AG117" s="1201"/>
      <c r="AH117" s="1201"/>
      <c r="AI117" s="1201"/>
      <c r="AJ117" s="1201"/>
      <c r="AK117" s="1201"/>
      <c r="AL117" s="1201"/>
      <c r="AM117" s="95"/>
      <c r="AN117" s="161"/>
      <c r="AO117" s="25" t="s">
        <v>19</v>
      </c>
      <c r="AP117" s="26" t="s">
        <v>17</v>
      </c>
      <c r="AQ117" s="1170">
        <v>0.5</v>
      </c>
      <c r="AR117" s="1171"/>
      <c r="AS117" s="29"/>
      <c r="AT117" s="4"/>
      <c r="AU117" s="4"/>
      <c r="AV117" s="4"/>
      <c r="AW117" s="29"/>
      <c r="AX117" s="35">
        <f>ROUND(ROUND(I118*Z9,0)*AQ117,0)</f>
        <v>106</v>
      </c>
      <c r="AY117" s="31"/>
    </row>
    <row r="118" spans="1:51" ht="17.100000000000001" customHeight="1" x14ac:dyDescent="0.15">
      <c r="A118" s="32">
        <v>32</v>
      </c>
      <c r="B118" s="33">
        <v>8615</v>
      </c>
      <c r="C118" s="34" t="s">
        <v>973</v>
      </c>
      <c r="D118" s="54"/>
      <c r="E118" s="53"/>
      <c r="F118" s="53"/>
      <c r="G118" s="59"/>
      <c r="H118" s="20"/>
      <c r="I118" s="1108">
        <f>'10施設入所支援(基本１)'!I226</f>
        <v>301</v>
      </c>
      <c r="J118" s="1108"/>
      <c r="K118" s="4" t="s">
        <v>21</v>
      </c>
      <c r="L118" s="21"/>
      <c r="M118" s="1085" t="s">
        <v>26</v>
      </c>
      <c r="N118" s="1202"/>
      <c r="O118" s="1202"/>
      <c r="P118" s="1060"/>
      <c r="Q118" s="1060"/>
      <c r="R118" s="1060"/>
      <c r="S118" s="1061"/>
      <c r="T118" s="170"/>
      <c r="U118" s="171"/>
      <c r="V118" s="171"/>
      <c r="W118" s="4"/>
      <c r="X118" s="23"/>
      <c r="Y118" s="4"/>
      <c r="Z118" s="4"/>
      <c r="AA118" s="21"/>
      <c r="AB118" s="42"/>
      <c r="AC118" s="43"/>
      <c r="AD118" s="43"/>
      <c r="AE118" s="43"/>
      <c r="AF118" s="43"/>
      <c r="AG118" s="43"/>
      <c r="AH118" s="43"/>
      <c r="AI118" s="43"/>
      <c r="AJ118" s="43"/>
      <c r="AK118" s="43"/>
      <c r="AL118" s="44"/>
      <c r="AM118" s="50"/>
      <c r="AN118" s="51"/>
      <c r="AO118" s="151"/>
      <c r="AP118" s="151"/>
      <c r="AQ118" s="151"/>
      <c r="AR118" s="158"/>
      <c r="AS118" s="29"/>
      <c r="AT118" s="4"/>
      <c r="AU118" s="4"/>
      <c r="AV118" s="4"/>
      <c r="AW118" s="29"/>
      <c r="AX118" s="35">
        <f>ROUND(ROUND(I118*R120,0)*Z9,0)</f>
        <v>203</v>
      </c>
      <c r="AY118" s="31"/>
    </row>
    <row r="119" spans="1:51" ht="17.100000000000001" customHeight="1" x14ac:dyDescent="0.15">
      <c r="A119" s="32">
        <v>32</v>
      </c>
      <c r="B119" s="33">
        <v>8616</v>
      </c>
      <c r="C119" s="34" t="s">
        <v>974</v>
      </c>
      <c r="D119" s="54"/>
      <c r="E119" s="53"/>
      <c r="F119" s="53"/>
      <c r="G119" s="59"/>
      <c r="H119" s="4"/>
      <c r="I119" s="39"/>
      <c r="J119" s="39"/>
      <c r="L119" s="21"/>
      <c r="M119" s="1062"/>
      <c r="N119" s="1063"/>
      <c r="O119" s="1063"/>
      <c r="P119" s="1063"/>
      <c r="Q119" s="1063"/>
      <c r="R119" s="1063"/>
      <c r="S119" s="1064"/>
      <c r="T119" s="54"/>
      <c r="U119" s="53"/>
      <c r="V119" s="53"/>
      <c r="W119" s="4"/>
      <c r="X119" s="4"/>
      <c r="Y119" s="4"/>
      <c r="Z119" s="4"/>
      <c r="AA119" s="21"/>
      <c r="AB119" s="1198" t="s">
        <v>15</v>
      </c>
      <c r="AC119" s="1199"/>
      <c r="AD119" s="1199"/>
      <c r="AE119" s="1199"/>
      <c r="AF119" s="1199"/>
      <c r="AG119" s="1199"/>
      <c r="AH119" s="1199"/>
      <c r="AI119" s="1199"/>
      <c r="AJ119" s="1199"/>
      <c r="AK119" s="1199"/>
      <c r="AL119" s="1199"/>
      <c r="AM119" s="151"/>
      <c r="AN119" s="158"/>
      <c r="AO119" s="42" t="s">
        <v>16</v>
      </c>
      <c r="AP119" s="44" t="s">
        <v>17</v>
      </c>
      <c r="AQ119" s="1157">
        <v>0.7</v>
      </c>
      <c r="AR119" s="1179"/>
      <c r="AS119" s="29"/>
      <c r="AT119" s="4"/>
      <c r="AU119" s="4"/>
      <c r="AV119" s="4"/>
      <c r="AW119" s="29"/>
      <c r="AX119" s="35">
        <f>ROUND(ROUND(ROUND(I118*R120,0)*Z9,0)*AQ119,0)</f>
        <v>142</v>
      </c>
      <c r="AY119" s="31"/>
    </row>
    <row r="120" spans="1:51" ht="17.100000000000001" customHeight="1" x14ac:dyDescent="0.15">
      <c r="A120" s="32">
        <v>32</v>
      </c>
      <c r="B120" s="33">
        <v>8849</v>
      </c>
      <c r="C120" s="34" t="s">
        <v>975</v>
      </c>
      <c r="D120" s="36"/>
      <c r="E120" s="29"/>
      <c r="F120" s="29"/>
      <c r="G120" s="37"/>
      <c r="H120" s="20"/>
      <c r="L120" s="21"/>
      <c r="M120" s="162"/>
      <c r="N120" s="163"/>
      <c r="O120" s="163"/>
      <c r="P120" s="163"/>
      <c r="Q120" s="26" t="s">
        <v>17</v>
      </c>
      <c r="R120" s="1180">
        <v>0.96499999999999997</v>
      </c>
      <c r="S120" s="1181"/>
      <c r="T120" s="54"/>
      <c r="U120" s="53"/>
      <c r="V120" s="53"/>
      <c r="W120" s="4"/>
      <c r="X120" s="4"/>
      <c r="Y120" s="4"/>
      <c r="Z120" s="4"/>
      <c r="AA120" s="21"/>
      <c r="AB120" s="1200"/>
      <c r="AC120" s="1201"/>
      <c r="AD120" s="1201"/>
      <c r="AE120" s="1201"/>
      <c r="AF120" s="1201"/>
      <c r="AG120" s="1201"/>
      <c r="AH120" s="1201"/>
      <c r="AI120" s="1201"/>
      <c r="AJ120" s="1201"/>
      <c r="AK120" s="1201"/>
      <c r="AL120" s="1201"/>
      <c r="AM120" s="95"/>
      <c r="AN120" s="161"/>
      <c r="AO120" s="25" t="s">
        <v>19</v>
      </c>
      <c r="AP120" s="26" t="s">
        <v>17</v>
      </c>
      <c r="AQ120" s="1170">
        <v>0.5</v>
      </c>
      <c r="AR120" s="1171"/>
      <c r="AS120" s="29"/>
      <c r="AT120" s="4"/>
      <c r="AU120" s="4"/>
      <c r="AV120" s="4"/>
      <c r="AW120" s="29"/>
      <c r="AX120" s="35">
        <f>ROUND(ROUND(ROUND(I118*R120,0)*Z9,0)*AQ120,0)</f>
        <v>102</v>
      </c>
      <c r="AY120" s="31"/>
    </row>
    <row r="121" spans="1:51" ht="17.100000000000001" customHeight="1" x14ac:dyDescent="0.15">
      <c r="A121" s="32">
        <v>32</v>
      </c>
      <c r="B121" s="33">
        <v>9121</v>
      </c>
      <c r="C121" s="34" t="s">
        <v>976</v>
      </c>
      <c r="D121" s="36"/>
      <c r="E121" s="29"/>
      <c r="F121" s="29"/>
      <c r="G121" s="37"/>
      <c r="H121" s="20"/>
      <c r="L121" s="21"/>
      <c r="M121" s="47"/>
      <c r="N121" s="40"/>
      <c r="O121" s="40"/>
      <c r="P121" s="40"/>
      <c r="Q121" s="48"/>
      <c r="R121" s="48"/>
      <c r="S121" s="49"/>
      <c r="W121" s="4"/>
      <c r="X121" s="23"/>
      <c r="Y121" s="4"/>
      <c r="Z121" s="4"/>
      <c r="AA121" s="21"/>
      <c r="AB121" s="42"/>
      <c r="AC121" s="43"/>
      <c r="AD121" s="43"/>
      <c r="AE121" s="43"/>
      <c r="AF121" s="43"/>
      <c r="AG121" s="43"/>
      <c r="AH121" s="43"/>
      <c r="AI121" s="43"/>
      <c r="AJ121" s="43"/>
      <c r="AK121" s="43"/>
      <c r="AL121" s="44"/>
      <c r="AM121" s="50"/>
      <c r="AN121" s="51"/>
      <c r="AO121" s="164"/>
      <c r="AP121" s="164"/>
      <c r="AQ121" s="164"/>
      <c r="AR121" s="165"/>
      <c r="AS121" s="1086" t="s">
        <v>33</v>
      </c>
      <c r="AT121" s="1086"/>
      <c r="AU121" s="1086"/>
      <c r="AV121" s="1086"/>
      <c r="AW121" s="1086"/>
      <c r="AX121" s="35">
        <f>ROUND(I118*Z9,0)-AS124</f>
        <v>201</v>
      </c>
      <c r="AY121" s="31"/>
    </row>
    <row r="122" spans="1:51" ht="17.100000000000001" customHeight="1" x14ac:dyDescent="0.15">
      <c r="A122" s="32">
        <v>32</v>
      </c>
      <c r="B122" s="33">
        <v>9122</v>
      </c>
      <c r="C122" s="34" t="s">
        <v>977</v>
      </c>
      <c r="D122" s="36"/>
      <c r="E122" s="29"/>
      <c r="F122" s="29"/>
      <c r="G122" s="37"/>
      <c r="H122" s="20"/>
      <c r="L122" s="21"/>
      <c r="M122" s="20"/>
      <c r="S122" s="21"/>
      <c r="T122" s="93"/>
      <c r="U122" s="2"/>
      <c r="W122" s="4"/>
      <c r="X122" s="4"/>
      <c r="Y122" s="4"/>
      <c r="Z122" s="4"/>
      <c r="AA122" s="21"/>
      <c r="AB122" s="1198" t="s">
        <v>15</v>
      </c>
      <c r="AC122" s="1199"/>
      <c r="AD122" s="1199"/>
      <c r="AE122" s="1199"/>
      <c r="AF122" s="1199"/>
      <c r="AG122" s="1199"/>
      <c r="AH122" s="1199"/>
      <c r="AI122" s="1199"/>
      <c r="AJ122" s="1199"/>
      <c r="AK122" s="1199"/>
      <c r="AL122" s="1199"/>
      <c r="AM122" s="151"/>
      <c r="AN122" s="158"/>
      <c r="AO122" s="42" t="s">
        <v>16</v>
      </c>
      <c r="AP122" s="44" t="s">
        <v>17</v>
      </c>
      <c r="AQ122" s="1157">
        <v>0.7</v>
      </c>
      <c r="AR122" s="1179"/>
      <c r="AS122" s="1089"/>
      <c r="AT122" s="1089"/>
      <c r="AU122" s="1089"/>
      <c r="AV122" s="1089"/>
      <c r="AW122" s="1089"/>
      <c r="AX122" s="35">
        <f>ROUND(ROUND(I118*Z9,0)*AQ122,0)-AS124</f>
        <v>138</v>
      </c>
      <c r="AY122" s="31"/>
    </row>
    <row r="123" spans="1:51" ht="17.100000000000001" customHeight="1" x14ac:dyDescent="0.15">
      <c r="A123" s="32">
        <v>32</v>
      </c>
      <c r="B123" s="33">
        <v>9496</v>
      </c>
      <c r="C123" s="34" t="s">
        <v>978</v>
      </c>
      <c r="D123" s="36"/>
      <c r="E123" s="29"/>
      <c r="F123" s="29"/>
      <c r="G123" s="37"/>
      <c r="H123" s="20"/>
      <c r="L123" s="21"/>
      <c r="M123" s="20"/>
      <c r="S123" s="21"/>
      <c r="T123" s="93"/>
      <c r="U123" s="2"/>
      <c r="W123" s="4"/>
      <c r="X123" s="4"/>
      <c r="Y123" s="4"/>
      <c r="Z123" s="4"/>
      <c r="AA123" s="21"/>
      <c r="AB123" s="1200"/>
      <c r="AC123" s="1201"/>
      <c r="AD123" s="1201"/>
      <c r="AE123" s="1201"/>
      <c r="AF123" s="1201"/>
      <c r="AG123" s="1201"/>
      <c r="AH123" s="1201"/>
      <c r="AI123" s="1201"/>
      <c r="AJ123" s="1201"/>
      <c r="AK123" s="1201"/>
      <c r="AL123" s="1201"/>
      <c r="AM123" s="95"/>
      <c r="AN123" s="161"/>
      <c r="AO123" s="25" t="s">
        <v>19</v>
      </c>
      <c r="AP123" s="26" t="s">
        <v>17</v>
      </c>
      <c r="AQ123" s="1170">
        <v>0.5</v>
      </c>
      <c r="AR123" s="1171"/>
      <c r="AS123" s="1089"/>
      <c r="AT123" s="1089"/>
      <c r="AU123" s="1089"/>
      <c r="AV123" s="1089"/>
      <c r="AW123" s="1089"/>
      <c r="AX123" s="35">
        <f>ROUND(ROUND(I118*Z9,0)*AQ123,0)-AS124</f>
        <v>96</v>
      </c>
      <c r="AY123" s="31"/>
    </row>
    <row r="124" spans="1:51" ht="17.100000000000001" customHeight="1" x14ac:dyDescent="0.15">
      <c r="A124" s="32">
        <v>32</v>
      </c>
      <c r="B124" s="33">
        <v>9125</v>
      </c>
      <c r="C124" s="34" t="s">
        <v>979</v>
      </c>
      <c r="D124" s="36"/>
      <c r="E124" s="29"/>
      <c r="F124" s="29"/>
      <c r="G124" s="37"/>
      <c r="H124" s="20"/>
      <c r="I124" s="58"/>
      <c r="J124" s="58"/>
      <c r="L124" s="21"/>
      <c r="M124" s="1085" t="s">
        <v>26</v>
      </c>
      <c r="N124" s="1202"/>
      <c r="O124" s="1202"/>
      <c r="P124" s="1060"/>
      <c r="Q124" s="1060"/>
      <c r="R124" s="1060"/>
      <c r="S124" s="1061"/>
      <c r="T124" s="166"/>
      <c r="U124" s="167"/>
      <c r="V124" s="167"/>
      <c r="W124" s="4"/>
      <c r="X124" s="23"/>
      <c r="Y124" s="4"/>
      <c r="Z124" s="4"/>
      <c r="AA124" s="21"/>
      <c r="AB124" s="42"/>
      <c r="AC124" s="43"/>
      <c r="AD124" s="43"/>
      <c r="AE124" s="43"/>
      <c r="AF124" s="43"/>
      <c r="AG124" s="43"/>
      <c r="AH124" s="43"/>
      <c r="AI124" s="43"/>
      <c r="AJ124" s="43"/>
      <c r="AK124" s="43"/>
      <c r="AL124" s="44"/>
      <c r="AM124" s="50"/>
      <c r="AN124" s="51"/>
      <c r="AO124" s="151"/>
      <c r="AP124" s="151"/>
      <c r="AQ124" s="151"/>
      <c r="AR124" s="158"/>
      <c r="AS124" s="1175">
        <v>10</v>
      </c>
      <c r="AT124" s="1175"/>
      <c r="AU124" s="1176" t="s">
        <v>38</v>
      </c>
      <c r="AV124" s="1177"/>
      <c r="AW124" s="1178"/>
      <c r="AX124" s="35">
        <f>ROUND(ROUND(I118*R126,0)*Z9,0)-AS124</f>
        <v>193</v>
      </c>
      <c r="AY124" s="31"/>
    </row>
    <row r="125" spans="1:51" ht="17.100000000000001" customHeight="1" x14ac:dyDescent="0.15">
      <c r="A125" s="32">
        <v>32</v>
      </c>
      <c r="B125" s="33">
        <v>9126</v>
      </c>
      <c r="C125" s="34" t="s">
        <v>980</v>
      </c>
      <c r="D125" s="36"/>
      <c r="E125" s="29"/>
      <c r="F125" s="29"/>
      <c r="G125" s="37"/>
      <c r="H125" s="4"/>
      <c r="I125" s="39"/>
      <c r="J125" s="39"/>
      <c r="L125" s="21"/>
      <c r="M125" s="1062"/>
      <c r="N125" s="1063"/>
      <c r="O125" s="1063"/>
      <c r="P125" s="1063"/>
      <c r="Q125" s="1063"/>
      <c r="R125" s="1063"/>
      <c r="S125" s="1064"/>
      <c r="T125" s="93"/>
      <c r="U125" s="2"/>
      <c r="W125" s="4"/>
      <c r="X125" s="4"/>
      <c r="Y125" s="4"/>
      <c r="Z125" s="4"/>
      <c r="AA125" s="21"/>
      <c r="AB125" s="1198" t="s">
        <v>15</v>
      </c>
      <c r="AC125" s="1199"/>
      <c r="AD125" s="1199"/>
      <c r="AE125" s="1199"/>
      <c r="AF125" s="1199"/>
      <c r="AG125" s="1199"/>
      <c r="AH125" s="1199"/>
      <c r="AI125" s="1199"/>
      <c r="AJ125" s="1199"/>
      <c r="AK125" s="1199"/>
      <c r="AL125" s="1199"/>
      <c r="AM125" s="151"/>
      <c r="AN125" s="158"/>
      <c r="AO125" s="42" t="s">
        <v>16</v>
      </c>
      <c r="AP125" s="44" t="s">
        <v>17</v>
      </c>
      <c r="AQ125" s="1157">
        <v>0.7</v>
      </c>
      <c r="AR125" s="1179"/>
      <c r="AS125" s="53"/>
      <c r="AU125" s="4"/>
      <c r="AV125" s="4"/>
      <c r="AW125" s="53"/>
      <c r="AX125" s="35">
        <f>ROUND(ROUND(ROUND(I118*R126,0)*Z9,0)*AQ125,0)-AS124</f>
        <v>132</v>
      </c>
      <c r="AY125" s="31"/>
    </row>
    <row r="126" spans="1:51" ht="17.100000000000001" customHeight="1" x14ac:dyDescent="0.15">
      <c r="A126" s="32">
        <v>32</v>
      </c>
      <c r="B126" s="33">
        <v>9497</v>
      </c>
      <c r="C126" s="34" t="s">
        <v>981</v>
      </c>
      <c r="D126" s="36"/>
      <c r="E126" s="29"/>
      <c r="F126" s="29"/>
      <c r="G126" s="37"/>
      <c r="H126" s="20"/>
      <c r="L126" s="21"/>
      <c r="M126" s="162"/>
      <c r="N126" s="163"/>
      <c r="O126" s="163"/>
      <c r="P126" s="163"/>
      <c r="Q126" s="26" t="s">
        <v>17</v>
      </c>
      <c r="R126" s="1180">
        <v>0.96499999999999997</v>
      </c>
      <c r="S126" s="1181"/>
      <c r="T126" s="93"/>
      <c r="U126" s="2"/>
      <c r="W126" s="4"/>
      <c r="X126" s="4"/>
      <c r="Y126" s="4"/>
      <c r="Z126" s="4"/>
      <c r="AA126" s="21"/>
      <c r="AB126" s="1200"/>
      <c r="AC126" s="1201"/>
      <c r="AD126" s="1201"/>
      <c r="AE126" s="1201"/>
      <c r="AF126" s="1201"/>
      <c r="AG126" s="1201"/>
      <c r="AH126" s="1201"/>
      <c r="AI126" s="1201"/>
      <c r="AJ126" s="1201"/>
      <c r="AK126" s="1201"/>
      <c r="AL126" s="1201"/>
      <c r="AM126" s="95"/>
      <c r="AN126" s="161"/>
      <c r="AO126" s="25" t="s">
        <v>19</v>
      </c>
      <c r="AP126" s="26" t="s">
        <v>17</v>
      </c>
      <c r="AQ126" s="1170">
        <v>0.5</v>
      </c>
      <c r="AR126" s="1171"/>
      <c r="AS126" s="29"/>
      <c r="AT126" s="4"/>
      <c r="AU126" s="4"/>
      <c r="AV126" s="4"/>
      <c r="AW126" s="29"/>
      <c r="AX126" s="35">
        <f>ROUND(ROUND(ROUND(I118*R126,0)*Z9,0)*AQ126,0)-AS124</f>
        <v>92</v>
      </c>
      <c r="AY126" s="31"/>
    </row>
    <row r="127" spans="1:51" ht="17.100000000000001" customHeight="1" x14ac:dyDescent="0.15">
      <c r="A127" s="32">
        <v>32</v>
      </c>
      <c r="B127" s="33">
        <v>9131</v>
      </c>
      <c r="C127" s="34" t="s">
        <v>982</v>
      </c>
      <c r="D127" s="36"/>
      <c r="E127" s="29"/>
      <c r="F127" s="29"/>
      <c r="G127" s="37"/>
      <c r="H127" s="20"/>
      <c r="L127" s="21"/>
      <c r="M127" s="47"/>
      <c r="N127" s="40"/>
      <c r="O127" s="40"/>
      <c r="P127" s="40"/>
      <c r="Q127" s="48"/>
      <c r="R127" s="48"/>
      <c r="S127" s="49"/>
      <c r="T127" s="168"/>
      <c r="U127" s="169"/>
      <c r="V127" s="169"/>
      <c r="W127" s="4"/>
      <c r="X127" s="23"/>
      <c r="Y127" s="4"/>
      <c r="Z127" s="4"/>
      <c r="AA127" s="21"/>
      <c r="AB127" s="42"/>
      <c r="AC127" s="43"/>
      <c r="AD127" s="43"/>
      <c r="AE127" s="43"/>
      <c r="AF127" s="43"/>
      <c r="AG127" s="43"/>
      <c r="AH127" s="43"/>
      <c r="AI127" s="43"/>
      <c r="AJ127" s="43"/>
      <c r="AK127" s="43"/>
      <c r="AL127" s="44"/>
      <c r="AM127" s="50"/>
      <c r="AN127" s="51"/>
      <c r="AO127" s="164"/>
      <c r="AP127" s="164"/>
      <c r="AQ127" s="164"/>
      <c r="AR127" s="165"/>
      <c r="AS127" s="1086" t="s">
        <v>47</v>
      </c>
      <c r="AT127" s="1086"/>
      <c r="AU127" s="1086"/>
      <c r="AV127" s="1086"/>
      <c r="AW127" s="1086"/>
      <c r="AX127" s="35">
        <f>ROUND(I118*Z9,0)-AS130</f>
        <v>189</v>
      </c>
      <c r="AY127" s="31"/>
    </row>
    <row r="128" spans="1:51" ht="17.100000000000001" customHeight="1" x14ac:dyDescent="0.15">
      <c r="A128" s="32">
        <v>32</v>
      </c>
      <c r="B128" s="33">
        <v>9132</v>
      </c>
      <c r="C128" s="34" t="s">
        <v>983</v>
      </c>
      <c r="D128" s="36"/>
      <c r="E128" s="29"/>
      <c r="F128" s="29"/>
      <c r="G128" s="37"/>
      <c r="H128" s="20"/>
      <c r="L128" s="21"/>
      <c r="M128" s="20"/>
      <c r="S128" s="21"/>
      <c r="T128" s="93"/>
      <c r="U128" s="2"/>
      <c r="W128" s="4"/>
      <c r="X128" s="4"/>
      <c r="Y128" s="4"/>
      <c r="Z128" s="4"/>
      <c r="AA128" s="21"/>
      <c r="AB128" s="1198" t="s">
        <v>15</v>
      </c>
      <c r="AC128" s="1199"/>
      <c r="AD128" s="1199"/>
      <c r="AE128" s="1199"/>
      <c r="AF128" s="1199"/>
      <c r="AG128" s="1199"/>
      <c r="AH128" s="1199"/>
      <c r="AI128" s="1199"/>
      <c r="AJ128" s="1199"/>
      <c r="AK128" s="1199"/>
      <c r="AL128" s="1199"/>
      <c r="AM128" s="151"/>
      <c r="AN128" s="158"/>
      <c r="AO128" s="42" t="s">
        <v>16</v>
      </c>
      <c r="AP128" s="44" t="s">
        <v>17</v>
      </c>
      <c r="AQ128" s="1157">
        <v>0.7</v>
      </c>
      <c r="AR128" s="1179"/>
      <c r="AS128" s="1089"/>
      <c r="AT128" s="1089"/>
      <c r="AU128" s="1089"/>
      <c r="AV128" s="1089"/>
      <c r="AW128" s="1089"/>
      <c r="AX128" s="35">
        <f>ROUND(ROUND(I118*Z9,0)*AQ128,0)-AS130</f>
        <v>126</v>
      </c>
      <c r="AY128" s="31"/>
    </row>
    <row r="129" spans="1:51" ht="17.100000000000001" customHeight="1" x14ac:dyDescent="0.15">
      <c r="A129" s="32">
        <v>32</v>
      </c>
      <c r="B129" s="33">
        <v>9498</v>
      </c>
      <c r="C129" s="34" t="s">
        <v>984</v>
      </c>
      <c r="D129" s="36"/>
      <c r="E129" s="29"/>
      <c r="F129" s="29"/>
      <c r="G129" s="37"/>
      <c r="H129" s="20"/>
      <c r="L129" s="21"/>
      <c r="M129" s="20"/>
      <c r="S129" s="21"/>
      <c r="T129" s="93"/>
      <c r="U129" s="2"/>
      <c r="W129" s="4"/>
      <c r="X129" s="4"/>
      <c r="Y129" s="4"/>
      <c r="Z129" s="4"/>
      <c r="AA129" s="21"/>
      <c r="AB129" s="1200"/>
      <c r="AC129" s="1201"/>
      <c r="AD129" s="1201"/>
      <c r="AE129" s="1201"/>
      <c r="AF129" s="1201"/>
      <c r="AG129" s="1201"/>
      <c r="AH129" s="1201"/>
      <c r="AI129" s="1201"/>
      <c r="AJ129" s="1201"/>
      <c r="AK129" s="1201"/>
      <c r="AL129" s="1201"/>
      <c r="AM129" s="95"/>
      <c r="AN129" s="161"/>
      <c r="AO129" s="25" t="s">
        <v>19</v>
      </c>
      <c r="AP129" s="26" t="s">
        <v>17</v>
      </c>
      <c r="AQ129" s="1170">
        <v>0.5</v>
      </c>
      <c r="AR129" s="1171"/>
      <c r="AS129" s="1089"/>
      <c r="AT129" s="1089"/>
      <c r="AU129" s="1089"/>
      <c r="AV129" s="1089"/>
      <c r="AW129" s="1089"/>
      <c r="AX129" s="35">
        <f>ROUND(ROUND(I118*Z9,0)*AQ129,0)-AS130</f>
        <v>84</v>
      </c>
      <c r="AY129" s="31"/>
    </row>
    <row r="130" spans="1:51" ht="17.100000000000001" customHeight="1" x14ac:dyDescent="0.15">
      <c r="A130" s="32">
        <v>32</v>
      </c>
      <c r="B130" s="33">
        <v>9135</v>
      </c>
      <c r="C130" s="34" t="s">
        <v>985</v>
      </c>
      <c r="D130" s="36"/>
      <c r="E130" s="29"/>
      <c r="F130" s="29"/>
      <c r="G130" s="37"/>
      <c r="H130" s="20"/>
      <c r="I130" s="58"/>
      <c r="J130" s="58"/>
      <c r="L130" s="21"/>
      <c r="M130" s="1085" t="s">
        <v>26</v>
      </c>
      <c r="N130" s="1202"/>
      <c r="O130" s="1202"/>
      <c r="P130" s="1060"/>
      <c r="Q130" s="1060"/>
      <c r="R130" s="1060"/>
      <c r="S130" s="1061"/>
      <c r="T130" s="166"/>
      <c r="U130" s="167"/>
      <c r="V130" s="167"/>
      <c r="W130" s="4"/>
      <c r="X130" s="23"/>
      <c r="Y130" s="4"/>
      <c r="Z130" s="4"/>
      <c r="AA130" s="21"/>
      <c r="AB130" s="42"/>
      <c r="AC130" s="43"/>
      <c r="AD130" s="43"/>
      <c r="AE130" s="43"/>
      <c r="AF130" s="43"/>
      <c r="AG130" s="43"/>
      <c r="AH130" s="43"/>
      <c r="AI130" s="43"/>
      <c r="AJ130" s="43"/>
      <c r="AK130" s="43"/>
      <c r="AL130" s="44"/>
      <c r="AM130" s="50"/>
      <c r="AN130" s="51"/>
      <c r="AO130" s="151"/>
      <c r="AP130" s="151"/>
      <c r="AQ130" s="151"/>
      <c r="AR130" s="158"/>
      <c r="AS130" s="1175">
        <v>22</v>
      </c>
      <c r="AT130" s="1175"/>
      <c r="AU130" s="1176" t="s">
        <v>38</v>
      </c>
      <c r="AV130" s="1177"/>
      <c r="AW130" s="1178"/>
      <c r="AX130" s="35">
        <f>ROUND(ROUND(I118*R132,0)*Z9,0)-AS130</f>
        <v>181</v>
      </c>
      <c r="AY130" s="31"/>
    </row>
    <row r="131" spans="1:51" ht="17.100000000000001" customHeight="1" x14ac:dyDescent="0.15">
      <c r="A131" s="32">
        <v>32</v>
      </c>
      <c r="B131" s="33">
        <v>9136</v>
      </c>
      <c r="C131" s="34" t="s">
        <v>986</v>
      </c>
      <c r="D131" s="36"/>
      <c r="E131" s="29"/>
      <c r="F131" s="29"/>
      <c r="G131" s="37"/>
      <c r="H131" s="4"/>
      <c r="I131" s="39"/>
      <c r="J131" s="39"/>
      <c r="L131" s="21"/>
      <c r="M131" s="1062"/>
      <c r="N131" s="1063"/>
      <c r="O131" s="1063"/>
      <c r="P131" s="1063"/>
      <c r="Q131" s="1063"/>
      <c r="R131" s="1063"/>
      <c r="S131" s="1064"/>
      <c r="T131" s="93"/>
      <c r="U131" s="2"/>
      <c r="W131" s="4"/>
      <c r="X131" s="4"/>
      <c r="Y131" s="4"/>
      <c r="Z131" s="4"/>
      <c r="AA131" s="21"/>
      <c r="AB131" s="1198" t="s">
        <v>15</v>
      </c>
      <c r="AC131" s="1199"/>
      <c r="AD131" s="1199"/>
      <c r="AE131" s="1199"/>
      <c r="AF131" s="1199"/>
      <c r="AG131" s="1199"/>
      <c r="AH131" s="1199"/>
      <c r="AI131" s="1199"/>
      <c r="AJ131" s="1199"/>
      <c r="AK131" s="1199"/>
      <c r="AL131" s="1199"/>
      <c r="AM131" s="151"/>
      <c r="AN131" s="158"/>
      <c r="AO131" s="42" t="s">
        <v>16</v>
      </c>
      <c r="AP131" s="44" t="s">
        <v>17</v>
      </c>
      <c r="AQ131" s="1157">
        <v>0.7</v>
      </c>
      <c r="AR131" s="1179"/>
      <c r="AS131" s="53"/>
      <c r="AU131" s="4"/>
      <c r="AV131" s="4"/>
      <c r="AW131" s="53"/>
      <c r="AX131" s="35">
        <f>ROUND(ROUND(ROUND(I118*R132,0)*Z9,0)*AQ131,0)-AS130</f>
        <v>120</v>
      </c>
      <c r="AY131" s="31"/>
    </row>
    <row r="132" spans="1:51" ht="17.100000000000001" customHeight="1" x14ac:dyDescent="0.15">
      <c r="A132" s="32">
        <v>32</v>
      </c>
      <c r="B132" s="33">
        <v>9499</v>
      </c>
      <c r="C132" s="34" t="s">
        <v>987</v>
      </c>
      <c r="D132" s="36"/>
      <c r="E132" s="29"/>
      <c r="F132" s="29"/>
      <c r="G132" s="37"/>
      <c r="H132" s="20"/>
      <c r="L132" s="21"/>
      <c r="M132" s="162"/>
      <c r="N132" s="163"/>
      <c r="O132" s="163"/>
      <c r="P132" s="163"/>
      <c r="Q132" s="26" t="s">
        <v>17</v>
      </c>
      <c r="R132" s="1180">
        <v>0.96499999999999997</v>
      </c>
      <c r="S132" s="1181"/>
      <c r="T132" s="93"/>
      <c r="U132" s="2"/>
      <c r="W132" s="4"/>
      <c r="X132" s="4"/>
      <c r="Y132" s="4"/>
      <c r="Z132" s="4"/>
      <c r="AA132" s="21"/>
      <c r="AB132" s="1200"/>
      <c r="AC132" s="1201"/>
      <c r="AD132" s="1201"/>
      <c r="AE132" s="1201"/>
      <c r="AF132" s="1201"/>
      <c r="AG132" s="1201"/>
      <c r="AH132" s="1201"/>
      <c r="AI132" s="1201"/>
      <c r="AJ132" s="1201"/>
      <c r="AK132" s="1201"/>
      <c r="AL132" s="1201"/>
      <c r="AM132" s="95"/>
      <c r="AN132" s="161"/>
      <c r="AO132" s="25" t="s">
        <v>19</v>
      </c>
      <c r="AP132" s="26" t="s">
        <v>17</v>
      </c>
      <c r="AQ132" s="1170">
        <v>0.5</v>
      </c>
      <c r="AR132" s="1171"/>
      <c r="AS132" s="29"/>
      <c r="AT132" s="4"/>
      <c r="AU132" s="4"/>
      <c r="AV132" s="4"/>
      <c r="AW132" s="29"/>
      <c r="AX132" s="35">
        <f>ROUND(ROUND(ROUND(I118*R132,0)*Z9,0)*AQ132,0)-AS130</f>
        <v>80</v>
      </c>
      <c r="AY132" s="31"/>
    </row>
    <row r="133" spans="1:51" ht="17.100000000000001" customHeight="1" x14ac:dyDescent="0.15">
      <c r="A133" s="32">
        <v>32</v>
      </c>
      <c r="B133" s="33">
        <v>8621</v>
      </c>
      <c r="C133" s="34" t="s">
        <v>988</v>
      </c>
      <c r="D133" s="54"/>
      <c r="E133" s="53"/>
      <c r="F133" s="53"/>
      <c r="G133" s="59"/>
      <c r="H133" s="47" t="s">
        <v>97</v>
      </c>
      <c r="I133" s="40"/>
      <c r="J133" s="40"/>
      <c r="K133" s="40"/>
      <c r="L133" s="41"/>
      <c r="M133" s="47"/>
      <c r="N133" s="40"/>
      <c r="O133" s="40"/>
      <c r="P133" s="40"/>
      <c r="Q133" s="48"/>
      <c r="R133" s="48"/>
      <c r="S133" s="49"/>
      <c r="T133" s="166"/>
      <c r="U133" s="167"/>
      <c r="V133" s="167"/>
      <c r="W133" s="4"/>
      <c r="X133" s="23"/>
      <c r="Y133" s="4"/>
      <c r="Z133" s="4"/>
      <c r="AA133" s="21"/>
      <c r="AB133" s="42"/>
      <c r="AC133" s="43"/>
      <c r="AD133" s="43"/>
      <c r="AE133" s="43"/>
      <c r="AF133" s="43"/>
      <c r="AG133" s="43"/>
      <c r="AH133" s="43"/>
      <c r="AI133" s="43"/>
      <c r="AJ133" s="43"/>
      <c r="AK133" s="43"/>
      <c r="AL133" s="44"/>
      <c r="AM133" s="50"/>
      <c r="AN133" s="51"/>
      <c r="AO133" s="164"/>
      <c r="AP133" s="164"/>
      <c r="AQ133" s="164"/>
      <c r="AR133" s="165"/>
      <c r="AS133" s="63"/>
      <c r="AT133" s="40"/>
      <c r="AU133" s="40"/>
      <c r="AV133" s="40"/>
      <c r="AW133" s="63"/>
      <c r="AX133" s="35">
        <f>ROUND(I136*Z9,0)</f>
        <v>167</v>
      </c>
      <c r="AY133" s="31"/>
    </row>
    <row r="134" spans="1:51" ht="17.100000000000001" customHeight="1" x14ac:dyDescent="0.15">
      <c r="A134" s="32">
        <v>32</v>
      </c>
      <c r="B134" s="33">
        <v>8622</v>
      </c>
      <c r="C134" s="34" t="s">
        <v>989</v>
      </c>
      <c r="D134" s="54"/>
      <c r="E134" s="53"/>
      <c r="F134" s="53"/>
      <c r="G134" s="59"/>
      <c r="H134" s="20"/>
      <c r="L134" s="21"/>
      <c r="M134" s="20"/>
      <c r="S134" s="21"/>
      <c r="T134" s="20"/>
      <c r="U134" s="4"/>
      <c r="V134" s="4"/>
      <c r="W134" s="4"/>
      <c r="X134" s="4"/>
      <c r="Y134" s="4"/>
      <c r="Z134" s="4"/>
      <c r="AA134" s="21"/>
      <c r="AB134" s="1198" t="s">
        <v>15</v>
      </c>
      <c r="AC134" s="1199"/>
      <c r="AD134" s="1199"/>
      <c r="AE134" s="1199"/>
      <c r="AF134" s="1199"/>
      <c r="AG134" s="1199"/>
      <c r="AH134" s="1199"/>
      <c r="AI134" s="1199"/>
      <c r="AJ134" s="1199"/>
      <c r="AK134" s="1199"/>
      <c r="AL134" s="1199"/>
      <c r="AM134" s="151"/>
      <c r="AN134" s="158"/>
      <c r="AO134" s="42" t="s">
        <v>16</v>
      </c>
      <c r="AP134" s="44" t="s">
        <v>17</v>
      </c>
      <c r="AQ134" s="1157">
        <v>0.7</v>
      </c>
      <c r="AR134" s="1179"/>
      <c r="AS134" s="29"/>
      <c r="AT134" s="4"/>
      <c r="AU134" s="4"/>
      <c r="AV134" s="4"/>
      <c r="AW134" s="29"/>
      <c r="AX134" s="35">
        <f>ROUND(ROUND(I136*Z9,0)*AQ134,0)</f>
        <v>117</v>
      </c>
      <c r="AY134" s="31"/>
    </row>
    <row r="135" spans="1:51" ht="17.100000000000001" customHeight="1" x14ac:dyDescent="0.15">
      <c r="A135" s="32">
        <v>32</v>
      </c>
      <c r="B135" s="33">
        <v>8856</v>
      </c>
      <c r="C135" s="34" t="s">
        <v>990</v>
      </c>
      <c r="D135" s="36"/>
      <c r="E135" s="29"/>
      <c r="F135" s="29"/>
      <c r="G135" s="37"/>
      <c r="H135" s="20"/>
      <c r="L135" s="21"/>
      <c r="M135" s="20"/>
      <c r="S135" s="21"/>
      <c r="T135" s="93"/>
      <c r="U135" s="2"/>
      <c r="W135" s="4"/>
      <c r="X135" s="4"/>
      <c r="Y135" s="4"/>
      <c r="Z135" s="4"/>
      <c r="AA135" s="21"/>
      <c r="AB135" s="1200"/>
      <c r="AC135" s="1201"/>
      <c r="AD135" s="1201"/>
      <c r="AE135" s="1201"/>
      <c r="AF135" s="1201"/>
      <c r="AG135" s="1201"/>
      <c r="AH135" s="1201"/>
      <c r="AI135" s="1201"/>
      <c r="AJ135" s="1201"/>
      <c r="AK135" s="1201"/>
      <c r="AL135" s="1201"/>
      <c r="AM135" s="95"/>
      <c r="AN135" s="161"/>
      <c r="AO135" s="25" t="s">
        <v>19</v>
      </c>
      <c r="AP135" s="26" t="s">
        <v>17</v>
      </c>
      <c r="AQ135" s="1170">
        <v>0.5</v>
      </c>
      <c r="AR135" s="1171"/>
      <c r="AS135" s="29"/>
      <c r="AT135" s="4"/>
      <c r="AU135" s="4"/>
      <c r="AV135" s="4"/>
      <c r="AW135" s="29"/>
      <c r="AX135" s="35">
        <f>ROUND(ROUND(I136*Z9,0)*AQ135,0)</f>
        <v>84</v>
      </c>
      <c r="AY135" s="31"/>
    </row>
    <row r="136" spans="1:51" ht="17.100000000000001" customHeight="1" x14ac:dyDescent="0.15">
      <c r="A136" s="32">
        <v>32</v>
      </c>
      <c r="B136" s="33">
        <v>8625</v>
      </c>
      <c r="C136" s="34" t="s">
        <v>991</v>
      </c>
      <c r="D136" s="54"/>
      <c r="E136" s="53"/>
      <c r="F136" s="53"/>
      <c r="G136" s="59"/>
      <c r="H136" s="20"/>
      <c r="I136" s="1108">
        <f>'10施設入所支援(基本１)'!I262</f>
        <v>239</v>
      </c>
      <c r="J136" s="1108"/>
      <c r="K136" s="4" t="s">
        <v>21</v>
      </c>
      <c r="L136" s="21"/>
      <c r="M136" s="1085" t="s">
        <v>26</v>
      </c>
      <c r="N136" s="1202"/>
      <c r="O136" s="1202"/>
      <c r="P136" s="1060"/>
      <c r="Q136" s="1060"/>
      <c r="R136" s="1060"/>
      <c r="S136" s="1061"/>
      <c r="T136" s="20"/>
      <c r="U136" s="4"/>
      <c r="V136" s="4"/>
      <c r="W136" s="4"/>
      <c r="X136" s="23"/>
      <c r="Y136" s="4"/>
      <c r="Z136" s="4"/>
      <c r="AA136" s="21"/>
      <c r="AB136" s="42"/>
      <c r="AC136" s="43"/>
      <c r="AD136" s="43"/>
      <c r="AE136" s="43"/>
      <c r="AF136" s="43"/>
      <c r="AG136" s="43"/>
      <c r="AH136" s="43"/>
      <c r="AI136" s="43"/>
      <c r="AJ136" s="43"/>
      <c r="AK136" s="43"/>
      <c r="AL136" s="44"/>
      <c r="AM136" s="50"/>
      <c r="AN136" s="51"/>
      <c r="AO136" s="151"/>
      <c r="AP136" s="151"/>
      <c r="AQ136" s="151"/>
      <c r="AR136" s="158"/>
      <c r="AS136" s="29"/>
      <c r="AT136" s="4"/>
      <c r="AU136" s="4"/>
      <c r="AV136" s="4"/>
      <c r="AW136" s="29"/>
      <c r="AX136" s="35">
        <f>ROUND(ROUND(I136*R138,0)*Z9,0)</f>
        <v>162</v>
      </c>
      <c r="AY136" s="31"/>
    </row>
    <row r="137" spans="1:51" ht="17.100000000000001" customHeight="1" x14ac:dyDescent="0.15">
      <c r="A137" s="32">
        <v>32</v>
      </c>
      <c r="B137" s="33">
        <v>8626</v>
      </c>
      <c r="C137" s="34" t="s">
        <v>992</v>
      </c>
      <c r="D137" s="54"/>
      <c r="E137" s="53"/>
      <c r="F137" s="53"/>
      <c r="G137" s="59"/>
      <c r="H137" s="4"/>
      <c r="I137" s="39"/>
      <c r="J137" s="39"/>
      <c r="L137" s="21"/>
      <c r="M137" s="1062"/>
      <c r="N137" s="1063"/>
      <c r="O137" s="1063"/>
      <c r="P137" s="1063"/>
      <c r="Q137" s="1063"/>
      <c r="R137" s="1063"/>
      <c r="S137" s="1064"/>
      <c r="T137" s="20"/>
      <c r="U137" s="4"/>
      <c r="V137" s="4"/>
      <c r="W137" s="4"/>
      <c r="X137" s="4"/>
      <c r="Y137" s="4"/>
      <c r="Z137" s="4"/>
      <c r="AA137" s="21"/>
      <c r="AB137" s="1198" t="s">
        <v>15</v>
      </c>
      <c r="AC137" s="1199"/>
      <c r="AD137" s="1199"/>
      <c r="AE137" s="1199"/>
      <c r="AF137" s="1199"/>
      <c r="AG137" s="1199"/>
      <c r="AH137" s="1199"/>
      <c r="AI137" s="1199"/>
      <c r="AJ137" s="1199"/>
      <c r="AK137" s="1199"/>
      <c r="AL137" s="1199"/>
      <c r="AM137" s="151"/>
      <c r="AN137" s="158"/>
      <c r="AO137" s="42" t="s">
        <v>16</v>
      </c>
      <c r="AP137" s="44" t="s">
        <v>17</v>
      </c>
      <c r="AQ137" s="1157">
        <v>0.7</v>
      </c>
      <c r="AR137" s="1179"/>
      <c r="AS137" s="29"/>
      <c r="AT137" s="4"/>
      <c r="AU137" s="4"/>
      <c r="AV137" s="4"/>
      <c r="AW137" s="29"/>
      <c r="AX137" s="35">
        <f>ROUND(ROUND(ROUND(I136*R138,0)*Z9,0)*AQ137,0)</f>
        <v>113</v>
      </c>
      <c r="AY137" s="31"/>
    </row>
    <row r="138" spans="1:51" ht="17.100000000000001" customHeight="1" x14ac:dyDescent="0.15">
      <c r="A138" s="32">
        <v>32</v>
      </c>
      <c r="B138" s="33">
        <v>8857</v>
      </c>
      <c r="C138" s="34" t="s">
        <v>993</v>
      </c>
      <c r="D138" s="36"/>
      <c r="E138" s="29"/>
      <c r="F138" s="29"/>
      <c r="G138" s="37"/>
      <c r="H138" s="20"/>
      <c r="L138" s="21"/>
      <c r="M138" s="162"/>
      <c r="N138" s="163"/>
      <c r="O138" s="163"/>
      <c r="P138" s="163"/>
      <c r="Q138" s="26" t="s">
        <v>17</v>
      </c>
      <c r="R138" s="1180">
        <v>0.96499999999999997</v>
      </c>
      <c r="S138" s="1181"/>
      <c r="T138" s="93"/>
      <c r="U138" s="2"/>
      <c r="W138" s="4"/>
      <c r="X138" s="4"/>
      <c r="Y138" s="4"/>
      <c r="Z138" s="4"/>
      <c r="AA138" s="21"/>
      <c r="AB138" s="1200"/>
      <c r="AC138" s="1201"/>
      <c r="AD138" s="1201"/>
      <c r="AE138" s="1201"/>
      <c r="AF138" s="1201"/>
      <c r="AG138" s="1201"/>
      <c r="AH138" s="1201"/>
      <c r="AI138" s="1201"/>
      <c r="AJ138" s="1201"/>
      <c r="AK138" s="1201"/>
      <c r="AL138" s="1201"/>
      <c r="AM138" s="95"/>
      <c r="AN138" s="161"/>
      <c r="AO138" s="25" t="s">
        <v>19</v>
      </c>
      <c r="AP138" s="26" t="s">
        <v>17</v>
      </c>
      <c r="AQ138" s="1170">
        <v>0.5</v>
      </c>
      <c r="AR138" s="1171"/>
      <c r="AS138" s="29"/>
      <c r="AT138" s="4"/>
      <c r="AU138" s="4"/>
      <c r="AV138" s="4"/>
      <c r="AW138" s="29"/>
      <c r="AX138" s="35">
        <f>ROUND(ROUND(ROUND(I136*R138,0)*Z9,0)*AQ138,0)</f>
        <v>81</v>
      </c>
      <c r="AY138" s="31"/>
    </row>
    <row r="139" spans="1:51" ht="17.100000000000001" customHeight="1" x14ac:dyDescent="0.15">
      <c r="A139" s="32">
        <v>32</v>
      </c>
      <c r="B139" s="33">
        <v>9141</v>
      </c>
      <c r="C139" s="34" t="s">
        <v>994</v>
      </c>
      <c r="D139" s="36"/>
      <c r="E139" s="29"/>
      <c r="F139" s="29"/>
      <c r="G139" s="37"/>
      <c r="H139" s="20"/>
      <c r="L139" s="21"/>
      <c r="M139" s="47"/>
      <c r="N139" s="40"/>
      <c r="O139" s="40"/>
      <c r="P139" s="40"/>
      <c r="Q139" s="48"/>
      <c r="R139" s="48"/>
      <c r="S139" s="49"/>
      <c r="T139" s="168"/>
      <c r="U139" s="169"/>
      <c r="V139" s="169"/>
      <c r="W139" s="4"/>
      <c r="X139" s="23"/>
      <c r="Y139" s="4"/>
      <c r="Z139" s="4"/>
      <c r="AA139" s="21"/>
      <c r="AB139" s="42"/>
      <c r="AC139" s="43"/>
      <c r="AD139" s="43"/>
      <c r="AE139" s="43"/>
      <c r="AF139" s="43"/>
      <c r="AG139" s="43"/>
      <c r="AH139" s="43"/>
      <c r="AI139" s="43"/>
      <c r="AJ139" s="43"/>
      <c r="AK139" s="43"/>
      <c r="AL139" s="44"/>
      <c r="AM139" s="50"/>
      <c r="AN139" s="51"/>
      <c r="AO139" s="164"/>
      <c r="AP139" s="164"/>
      <c r="AQ139" s="164"/>
      <c r="AR139" s="165"/>
      <c r="AS139" s="1086" t="s">
        <v>33</v>
      </c>
      <c r="AT139" s="1086"/>
      <c r="AU139" s="1086"/>
      <c r="AV139" s="1086"/>
      <c r="AW139" s="1086"/>
      <c r="AX139" s="35">
        <f>ROUND(I136*Z9,0)-AS142</f>
        <v>157</v>
      </c>
      <c r="AY139" s="31"/>
    </row>
    <row r="140" spans="1:51" ht="17.100000000000001" customHeight="1" x14ac:dyDescent="0.15">
      <c r="A140" s="32">
        <v>32</v>
      </c>
      <c r="B140" s="33">
        <v>9142</v>
      </c>
      <c r="C140" s="34" t="s">
        <v>995</v>
      </c>
      <c r="D140" s="36"/>
      <c r="E140" s="29"/>
      <c r="F140" s="29"/>
      <c r="G140" s="37"/>
      <c r="H140" s="20"/>
      <c r="L140" s="21"/>
      <c r="M140" s="20"/>
      <c r="S140" s="21"/>
      <c r="T140" s="93"/>
      <c r="U140" s="2"/>
      <c r="W140" s="4"/>
      <c r="X140" s="4"/>
      <c r="Y140" s="4"/>
      <c r="Z140" s="4"/>
      <c r="AA140" s="21"/>
      <c r="AB140" s="1198" t="s">
        <v>15</v>
      </c>
      <c r="AC140" s="1199"/>
      <c r="AD140" s="1199"/>
      <c r="AE140" s="1199"/>
      <c r="AF140" s="1199"/>
      <c r="AG140" s="1199"/>
      <c r="AH140" s="1199"/>
      <c r="AI140" s="1199"/>
      <c r="AJ140" s="1199"/>
      <c r="AK140" s="1199"/>
      <c r="AL140" s="1199"/>
      <c r="AM140" s="151"/>
      <c r="AN140" s="158"/>
      <c r="AO140" s="42" t="s">
        <v>16</v>
      </c>
      <c r="AP140" s="44" t="s">
        <v>17</v>
      </c>
      <c r="AQ140" s="1157">
        <v>0.7</v>
      </c>
      <c r="AR140" s="1179"/>
      <c r="AS140" s="1089"/>
      <c r="AT140" s="1089"/>
      <c r="AU140" s="1089"/>
      <c r="AV140" s="1089"/>
      <c r="AW140" s="1089"/>
      <c r="AX140" s="35">
        <f>ROUND(ROUND(I136*Z9,0)*AQ140,0)-AS142</f>
        <v>107</v>
      </c>
      <c r="AY140" s="31"/>
    </row>
    <row r="141" spans="1:51" ht="17.100000000000001" customHeight="1" x14ac:dyDescent="0.15">
      <c r="A141" s="32">
        <v>32</v>
      </c>
      <c r="B141" s="33">
        <v>9512</v>
      </c>
      <c r="C141" s="34" t="s">
        <v>996</v>
      </c>
      <c r="D141" s="36"/>
      <c r="E141" s="29"/>
      <c r="F141" s="29"/>
      <c r="G141" s="37"/>
      <c r="H141" s="20"/>
      <c r="L141" s="21"/>
      <c r="M141" s="20"/>
      <c r="S141" s="21"/>
      <c r="T141" s="93"/>
      <c r="U141" s="2"/>
      <c r="W141" s="4"/>
      <c r="X141" s="4"/>
      <c r="Y141" s="4"/>
      <c r="Z141" s="4"/>
      <c r="AA141" s="21"/>
      <c r="AB141" s="1200"/>
      <c r="AC141" s="1201"/>
      <c r="AD141" s="1201"/>
      <c r="AE141" s="1201"/>
      <c r="AF141" s="1201"/>
      <c r="AG141" s="1201"/>
      <c r="AH141" s="1201"/>
      <c r="AI141" s="1201"/>
      <c r="AJ141" s="1201"/>
      <c r="AK141" s="1201"/>
      <c r="AL141" s="1201"/>
      <c r="AM141" s="95"/>
      <c r="AN141" s="161"/>
      <c r="AO141" s="25" t="s">
        <v>19</v>
      </c>
      <c r="AP141" s="26" t="s">
        <v>17</v>
      </c>
      <c r="AQ141" s="1170">
        <v>0.5</v>
      </c>
      <c r="AR141" s="1171"/>
      <c r="AS141" s="1089"/>
      <c r="AT141" s="1089"/>
      <c r="AU141" s="1089"/>
      <c r="AV141" s="1089"/>
      <c r="AW141" s="1089"/>
      <c r="AX141" s="35">
        <f>ROUND(ROUND(I136*Z9,0)*AQ141,0)-AS142</f>
        <v>74</v>
      </c>
      <c r="AY141" s="31"/>
    </row>
    <row r="142" spans="1:51" ht="17.100000000000001" customHeight="1" x14ac:dyDescent="0.15">
      <c r="A142" s="32">
        <v>32</v>
      </c>
      <c r="B142" s="33">
        <v>9145</v>
      </c>
      <c r="C142" s="34" t="s">
        <v>997</v>
      </c>
      <c r="D142" s="36"/>
      <c r="E142" s="29"/>
      <c r="F142" s="29"/>
      <c r="G142" s="37"/>
      <c r="H142" s="20"/>
      <c r="I142" s="58"/>
      <c r="J142" s="58"/>
      <c r="L142" s="21"/>
      <c r="M142" s="1085" t="s">
        <v>26</v>
      </c>
      <c r="N142" s="1202"/>
      <c r="O142" s="1202"/>
      <c r="P142" s="1060"/>
      <c r="Q142" s="1060"/>
      <c r="R142" s="1060"/>
      <c r="S142" s="1061"/>
      <c r="T142" s="166"/>
      <c r="U142" s="167"/>
      <c r="V142" s="167"/>
      <c r="W142" s="4"/>
      <c r="X142" s="23"/>
      <c r="Y142" s="4"/>
      <c r="Z142" s="4"/>
      <c r="AA142" s="21"/>
      <c r="AB142" s="42"/>
      <c r="AC142" s="43"/>
      <c r="AD142" s="43"/>
      <c r="AE142" s="43"/>
      <c r="AF142" s="43"/>
      <c r="AG142" s="43"/>
      <c r="AH142" s="43"/>
      <c r="AI142" s="43"/>
      <c r="AJ142" s="43"/>
      <c r="AK142" s="43"/>
      <c r="AL142" s="44"/>
      <c r="AM142" s="50"/>
      <c r="AN142" s="51"/>
      <c r="AO142" s="151"/>
      <c r="AP142" s="151"/>
      <c r="AQ142" s="151"/>
      <c r="AR142" s="158"/>
      <c r="AS142" s="1175">
        <v>10</v>
      </c>
      <c r="AT142" s="1175"/>
      <c r="AU142" s="1176" t="s">
        <v>38</v>
      </c>
      <c r="AV142" s="1177"/>
      <c r="AW142" s="1178"/>
      <c r="AX142" s="35">
        <f>ROUND(ROUND(I136*R144,0)*Z9,0)-AS142</f>
        <v>152</v>
      </c>
      <c r="AY142" s="31"/>
    </row>
    <row r="143" spans="1:51" ht="17.100000000000001" customHeight="1" x14ac:dyDescent="0.15">
      <c r="A143" s="32">
        <v>32</v>
      </c>
      <c r="B143" s="33">
        <v>9146</v>
      </c>
      <c r="C143" s="34" t="s">
        <v>998</v>
      </c>
      <c r="D143" s="36"/>
      <c r="E143" s="29"/>
      <c r="F143" s="29"/>
      <c r="G143" s="37"/>
      <c r="H143" s="4"/>
      <c r="I143" s="39"/>
      <c r="J143" s="39"/>
      <c r="L143" s="21"/>
      <c r="M143" s="1062"/>
      <c r="N143" s="1063"/>
      <c r="O143" s="1063"/>
      <c r="P143" s="1063"/>
      <c r="Q143" s="1063"/>
      <c r="R143" s="1063"/>
      <c r="S143" s="1064"/>
      <c r="T143" s="93"/>
      <c r="U143" s="2"/>
      <c r="W143" s="4"/>
      <c r="X143" s="4"/>
      <c r="Y143" s="4"/>
      <c r="Z143" s="4"/>
      <c r="AA143" s="21"/>
      <c r="AB143" s="1198" t="s">
        <v>15</v>
      </c>
      <c r="AC143" s="1199"/>
      <c r="AD143" s="1199"/>
      <c r="AE143" s="1199"/>
      <c r="AF143" s="1199"/>
      <c r="AG143" s="1199"/>
      <c r="AH143" s="1199"/>
      <c r="AI143" s="1199"/>
      <c r="AJ143" s="1199"/>
      <c r="AK143" s="1199"/>
      <c r="AL143" s="1199"/>
      <c r="AM143" s="151"/>
      <c r="AN143" s="158"/>
      <c r="AO143" s="42" t="s">
        <v>16</v>
      </c>
      <c r="AP143" s="44" t="s">
        <v>17</v>
      </c>
      <c r="AQ143" s="1157">
        <v>0.7</v>
      </c>
      <c r="AR143" s="1179"/>
      <c r="AS143" s="53"/>
      <c r="AU143" s="4"/>
      <c r="AV143" s="4"/>
      <c r="AW143" s="53"/>
      <c r="AX143" s="35">
        <f>ROUND(ROUND(ROUND(I136*R144,0)*Z9,0)*AQ143,0)-AS142</f>
        <v>103</v>
      </c>
      <c r="AY143" s="31"/>
    </row>
    <row r="144" spans="1:51" ht="17.100000000000001" customHeight="1" x14ac:dyDescent="0.15">
      <c r="A144" s="32">
        <v>32</v>
      </c>
      <c r="B144" s="33">
        <v>9513</v>
      </c>
      <c r="C144" s="34" t="s">
        <v>999</v>
      </c>
      <c r="D144" s="36"/>
      <c r="E144" s="29"/>
      <c r="F144" s="29"/>
      <c r="G144" s="37"/>
      <c r="H144" s="20"/>
      <c r="L144" s="21"/>
      <c r="M144" s="162"/>
      <c r="N144" s="163"/>
      <c r="O144" s="163"/>
      <c r="P144" s="163"/>
      <c r="Q144" s="26" t="s">
        <v>17</v>
      </c>
      <c r="R144" s="1180">
        <v>0.96499999999999997</v>
      </c>
      <c r="S144" s="1181"/>
      <c r="T144" s="93"/>
      <c r="U144" s="2"/>
      <c r="W144" s="4"/>
      <c r="X144" s="4"/>
      <c r="Y144" s="4"/>
      <c r="Z144" s="4"/>
      <c r="AA144" s="21"/>
      <c r="AB144" s="1200"/>
      <c r="AC144" s="1201"/>
      <c r="AD144" s="1201"/>
      <c r="AE144" s="1201"/>
      <c r="AF144" s="1201"/>
      <c r="AG144" s="1201"/>
      <c r="AH144" s="1201"/>
      <c r="AI144" s="1201"/>
      <c r="AJ144" s="1201"/>
      <c r="AK144" s="1201"/>
      <c r="AL144" s="1201"/>
      <c r="AM144" s="95"/>
      <c r="AN144" s="161"/>
      <c r="AO144" s="25" t="s">
        <v>19</v>
      </c>
      <c r="AP144" s="26" t="s">
        <v>17</v>
      </c>
      <c r="AQ144" s="1170">
        <v>0.5</v>
      </c>
      <c r="AR144" s="1171"/>
      <c r="AS144" s="29"/>
      <c r="AT144" s="4"/>
      <c r="AU144" s="4"/>
      <c r="AV144" s="4"/>
      <c r="AW144" s="29"/>
      <c r="AX144" s="35">
        <f>ROUND(ROUND(ROUND(I136*R144,0)*Z9,0)*AQ144,0)-AS142</f>
        <v>71</v>
      </c>
      <c r="AY144" s="31"/>
    </row>
    <row r="145" spans="1:51" ht="17.100000000000001" customHeight="1" x14ac:dyDescent="0.15">
      <c r="A145" s="32">
        <v>32</v>
      </c>
      <c r="B145" s="33">
        <v>9151</v>
      </c>
      <c r="C145" s="34" t="s">
        <v>1000</v>
      </c>
      <c r="D145" s="36"/>
      <c r="E145" s="29"/>
      <c r="F145" s="29"/>
      <c r="G145" s="37"/>
      <c r="H145" s="20"/>
      <c r="L145" s="21"/>
      <c r="M145" s="47"/>
      <c r="N145" s="40"/>
      <c r="O145" s="40"/>
      <c r="P145" s="40"/>
      <c r="Q145" s="48"/>
      <c r="R145" s="48"/>
      <c r="S145" s="49"/>
      <c r="T145" s="168"/>
      <c r="U145" s="169"/>
      <c r="V145" s="169"/>
      <c r="W145" s="4"/>
      <c r="X145" s="23"/>
      <c r="Y145" s="4"/>
      <c r="Z145" s="4"/>
      <c r="AA145" s="21"/>
      <c r="AB145" s="42"/>
      <c r="AC145" s="43"/>
      <c r="AD145" s="43"/>
      <c r="AE145" s="43"/>
      <c r="AF145" s="43"/>
      <c r="AG145" s="43"/>
      <c r="AH145" s="43"/>
      <c r="AI145" s="43"/>
      <c r="AJ145" s="43"/>
      <c r="AK145" s="43"/>
      <c r="AL145" s="44"/>
      <c r="AM145" s="50"/>
      <c r="AN145" s="51"/>
      <c r="AO145" s="164"/>
      <c r="AP145" s="164"/>
      <c r="AQ145" s="164"/>
      <c r="AR145" s="165"/>
      <c r="AS145" s="1086" t="s">
        <v>47</v>
      </c>
      <c r="AT145" s="1086"/>
      <c r="AU145" s="1086"/>
      <c r="AV145" s="1086"/>
      <c r="AW145" s="1086"/>
      <c r="AX145" s="35">
        <f>ROUND(I136*Z9,0)-AS148</f>
        <v>145</v>
      </c>
      <c r="AY145" s="31"/>
    </row>
    <row r="146" spans="1:51" ht="17.100000000000001" customHeight="1" x14ac:dyDescent="0.15">
      <c r="A146" s="32">
        <v>32</v>
      </c>
      <c r="B146" s="33">
        <v>9152</v>
      </c>
      <c r="C146" s="34" t="s">
        <v>1001</v>
      </c>
      <c r="D146" s="36"/>
      <c r="E146" s="29"/>
      <c r="F146" s="29"/>
      <c r="G146" s="37"/>
      <c r="H146" s="20"/>
      <c r="L146" s="21"/>
      <c r="M146" s="20"/>
      <c r="S146" s="21"/>
      <c r="T146" s="93"/>
      <c r="U146" s="2"/>
      <c r="W146" s="4"/>
      <c r="X146" s="4"/>
      <c r="Y146" s="4"/>
      <c r="Z146" s="4"/>
      <c r="AA146" s="21"/>
      <c r="AB146" s="1198" t="s">
        <v>15</v>
      </c>
      <c r="AC146" s="1199"/>
      <c r="AD146" s="1199"/>
      <c r="AE146" s="1199"/>
      <c r="AF146" s="1199"/>
      <c r="AG146" s="1199"/>
      <c r="AH146" s="1199"/>
      <c r="AI146" s="1199"/>
      <c r="AJ146" s="1199"/>
      <c r="AK146" s="1199"/>
      <c r="AL146" s="1199"/>
      <c r="AM146" s="151"/>
      <c r="AN146" s="158"/>
      <c r="AO146" s="42" t="s">
        <v>16</v>
      </c>
      <c r="AP146" s="44" t="s">
        <v>17</v>
      </c>
      <c r="AQ146" s="1157">
        <v>0.7</v>
      </c>
      <c r="AR146" s="1179"/>
      <c r="AS146" s="1089"/>
      <c r="AT146" s="1089"/>
      <c r="AU146" s="1089"/>
      <c r="AV146" s="1089"/>
      <c r="AW146" s="1089"/>
      <c r="AX146" s="35">
        <f>ROUND(ROUND(I136*Z9,0)*AQ146,0)-AS148</f>
        <v>95</v>
      </c>
      <c r="AY146" s="31"/>
    </row>
    <row r="147" spans="1:51" ht="17.100000000000001" customHeight="1" x14ac:dyDescent="0.15">
      <c r="A147" s="32">
        <v>32</v>
      </c>
      <c r="B147" s="33">
        <v>9514</v>
      </c>
      <c r="C147" s="34" t="s">
        <v>1002</v>
      </c>
      <c r="D147" s="36"/>
      <c r="E147" s="29"/>
      <c r="F147" s="29"/>
      <c r="G147" s="37"/>
      <c r="H147" s="20"/>
      <c r="L147" s="21"/>
      <c r="M147" s="20"/>
      <c r="S147" s="21"/>
      <c r="T147" s="93"/>
      <c r="U147" s="2"/>
      <c r="W147" s="4"/>
      <c r="X147" s="4"/>
      <c r="Y147" s="4"/>
      <c r="Z147" s="4"/>
      <c r="AA147" s="21"/>
      <c r="AB147" s="1200"/>
      <c r="AC147" s="1201"/>
      <c r="AD147" s="1201"/>
      <c r="AE147" s="1201"/>
      <c r="AF147" s="1201"/>
      <c r="AG147" s="1201"/>
      <c r="AH147" s="1201"/>
      <c r="AI147" s="1201"/>
      <c r="AJ147" s="1201"/>
      <c r="AK147" s="1201"/>
      <c r="AL147" s="1201"/>
      <c r="AM147" s="95"/>
      <c r="AN147" s="161"/>
      <c r="AO147" s="25" t="s">
        <v>19</v>
      </c>
      <c r="AP147" s="26" t="s">
        <v>17</v>
      </c>
      <c r="AQ147" s="1170">
        <v>0.5</v>
      </c>
      <c r="AR147" s="1171"/>
      <c r="AS147" s="1089"/>
      <c r="AT147" s="1089"/>
      <c r="AU147" s="1089"/>
      <c r="AV147" s="1089"/>
      <c r="AW147" s="1089"/>
      <c r="AX147" s="35">
        <f>ROUND(ROUND(I136*Z9,0)*AQ147,0)-AS148</f>
        <v>62</v>
      </c>
      <c r="AY147" s="31"/>
    </row>
    <row r="148" spans="1:51" ht="17.100000000000001" customHeight="1" x14ac:dyDescent="0.15">
      <c r="A148" s="32">
        <v>32</v>
      </c>
      <c r="B148" s="33">
        <v>9155</v>
      </c>
      <c r="C148" s="34" t="s">
        <v>1003</v>
      </c>
      <c r="D148" s="36"/>
      <c r="E148" s="29"/>
      <c r="F148" s="29"/>
      <c r="G148" s="37"/>
      <c r="H148" s="20"/>
      <c r="I148" s="58"/>
      <c r="J148" s="58"/>
      <c r="L148" s="21"/>
      <c r="M148" s="1085" t="s">
        <v>26</v>
      </c>
      <c r="N148" s="1202"/>
      <c r="O148" s="1202"/>
      <c r="P148" s="1060"/>
      <c r="Q148" s="1060"/>
      <c r="R148" s="1060"/>
      <c r="S148" s="1061"/>
      <c r="T148" s="166"/>
      <c r="U148" s="167"/>
      <c r="V148" s="167"/>
      <c r="W148" s="4"/>
      <c r="X148" s="23"/>
      <c r="Y148" s="4"/>
      <c r="Z148" s="4"/>
      <c r="AA148" s="21"/>
      <c r="AB148" s="42"/>
      <c r="AC148" s="43"/>
      <c r="AD148" s="43"/>
      <c r="AE148" s="43"/>
      <c r="AF148" s="43"/>
      <c r="AG148" s="43"/>
      <c r="AH148" s="43"/>
      <c r="AI148" s="43"/>
      <c r="AJ148" s="43"/>
      <c r="AK148" s="43"/>
      <c r="AL148" s="44"/>
      <c r="AM148" s="50"/>
      <c r="AN148" s="51"/>
      <c r="AO148" s="151"/>
      <c r="AP148" s="151"/>
      <c r="AQ148" s="151"/>
      <c r="AR148" s="158"/>
      <c r="AS148" s="1175">
        <v>22</v>
      </c>
      <c r="AT148" s="1175"/>
      <c r="AU148" s="1176" t="s">
        <v>38</v>
      </c>
      <c r="AV148" s="1177"/>
      <c r="AW148" s="1178"/>
      <c r="AX148" s="35">
        <f>ROUND(ROUND(I136*R150,0)*Z9,0)-AS148</f>
        <v>140</v>
      </c>
      <c r="AY148" s="31"/>
    </row>
    <row r="149" spans="1:51" ht="17.100000000000001" customHeight="1" x14ac:dyDescent="0.15">
      <c r="A149" s="32">
        <v>32</v>
      </c>
      <c r="B149" s="33">
        <v>9156</v>
      </c>
      <c r="C149" s="34" t="s">
        <v>1004</v>
      </c>
      <c r="D149" s="36"/>
      <c r="E149" s="29"/>
      <c r="F149" s="29"/>
      <c r="G149" s="37"/>
      <c r="H149" s="4"/>
      <c r="I149" s="39"/>
      <c r="J149" s="39"/>
      <c r="L149" s="21"/>
      <c r="M149" s="1062"/>
      <c r="N149" s="1063"/>
      <c r="O149" s="1063"/>
      <c r="P149" s="1063"/>
      <c r="Q149" s="1063"/>
      <c r="R149" s="1063"/>
      <c r="S149" s="1064"/>
      <c r="T149" s="93"/>
      <c r="U149" s="2"/>
      <c r="W149" s="4"/>
      <c r="X149" s="4"/>
      <c r="Y149" s="4"/>
      <c r="Z149" s="4"/>
      <c r="AA149" s="21"/>
      <c r="AB149" s="1198" t="s">
        <v>15</v>
      </c>
      <c r="AC149" s="1199"/>
      <c r="AD149" s="1199"/>
      <c r="AE149" s="1199"/>
      <c r="AF149" s="1199"/>
      <c r="AG149" s="1199"/>
      <c r="AH149" s="1199"/>
      <c r="AI149" s="1199"/>
      <c r="AJ149" s="1199"/>
      <c r="AK149" s="1199"/>
      <c r="AL149" s="1199"/>
      <c r="AM149" s="151"/>
      <c r="AN149" s="158"/>
      <c r="AO149" s="42" t="s">
        <v>16</v>
      </c>
      <c r="AP149" s="44" t="s">
        <v>17</v>
      </c>
      <c r="AQ149" s="1157">
        <v>0.7</v>
      </c>
      <c r="AR149" s="1179"/>
      <c r="AS149" s="53"/>
      <c r="AU149" s="4"/>
      <c r="AV149" s="4"/>
      <c r="AW149" s="53"/>
      <c r="AX149" s="35">
        <f>ROUND(ROUND(ROUND(I136*R150,0)*Z9,0)*AQ149,0)-AS148</f>
        <v>91</v>
      </c>
      <c r="AY149" s="31"/>
    </row>
    <row r="150" spans="1:51" ht="17.100000000000001" customHeight="1" x14ac:dyDescent="0.15">
      <c r="A150" s="32">
        <v>32</v>
      </c>
      <c r="B150" s="33">
        <v>9515</v>
      </c>
      <c r="C150" s="34" t="s">
        <v>1005</v>
      </c>
      <c r="D150" s="36"/>
      <c r="E150" s="29"/>
      <c r="F150" s="29"/>
      <c r="G150" s="37"/>
      <c r="H150" s="20"/>
      <c r="L150" s="21"/>
      <c r="M150" s="24"/>
      <c r="N150" s="25"/>
      <c r="O150" s="25"/>
      <c r="P150" s="25"/>
      <c r="Q150" s="26" t="s">
        <v>17</v>
      </c>
      <c r="R150" s="1180">
        <v>0.96499999999999997</v>
      </c>
      <c r="S150" s="1181"/>
      <c r="T150" s="54"/>
      <c r="U150" s="53"/>
      <c r="V150" s="53"/>
      <c r="W150" s="4"/>
      <c r="X150" s="4"/>
      <c r="Y150" s="4"/>
      <c r="Z150" s="4"/>
      <c r="AA150" s="21"/>
      <c r="AB150" s="1200"/>
      <c r="AC150" s="1201"/>
      <c r="AD150" s="1201"/>
      <c r="AE150" s="1201"/>
      <c r="AF150" s="1201"/>
      <c r="AG150" s="1201"/>
      <c r="AH150" s="1201"/>
      <c r="AI150" s="1201"/>
      <c r="AJ150" s="1201"/>
      <c r="AK150" s="1201"/>
      <c r="AL150" s="1201"/>
      <c r="AM150" s="95"/>
      <c r="AN150" s="161"/>
      <c r="AO150" s="25" t="s">
        <v>19</v>
      </c>
      <c r="AP150" s="26" t="s">
        <v>17</v>
      </c>
      <c r="AQ150" s="1170">
        <v>0.5</v>
      </c>
      <c r="AR150" s="1171"/>
      <c r="AS150" s="29"/>
      <c r="AT150" s="4"/>
      <c r="AU150" s="4"/>
      <c r="AV150" s="4"/>
      <c r="AW150" s="29"/>
      <c r="AX150" s="35">
        <f>ROUND(ROUND(ROUND(I136*R150,0)*Z9,0)*AQ150,0)-AS148</f>
        <v>59</v>
      </c>
      <c r="AY150" s="31"/>
    </row>
    <row r="151" spans="1:51" ht="17.100000000000001" customHeight="1" x14ac:dyDescent="0.15">
      <c r="A151" s="17">
        <v>32</v>
      </c>
      <c r="B151" s="18">
        <v>8631</v>
      </c>
      <c r="C151" s="19" t="s">
        <v>1006</v>
      </c>
      <c r="D151" s="73"/>
      <c r="E151" s="74"/>
      <c r="F151" s="74"/>
      <c r="G151" s="75"/>
      <c r="H151" s="47" t="s">
        <v>134</v>
      </c>
      <c r="I151" s="40"/>
      <c r="J151" s="40"/>
      <c r="K151" s="40"/>
      <c r="L151" s="41"/>
      <c r="M151" s="20"/>
      <c r="S151" s="22"/>
      <c r="W151" s="4"/>
      <c r="X151" s="23"/>
      <c r="Y151" s="4"/>
      <c r="Z151" s="4"/>
      <c r="AA151" s="21"/>
      <c r="AB151" s="24"/>
      <c r="AC151" s="25"/>
      <c r="AD151" s="25"/>
      <c r="AE151" s="25"/>
      <c r="AF151" s="25"/>
      <c r="AG151" s="25"/>
      <c r="AH151" s="25"/>
      <c r="AI151" s="25"/>
      <c r="AJ151" s="25"/>
      <c r="AK151" s="25"/>
      <c r="AL151" s="26"/>
      <c r="AM151" s="27"/>
      <c r="AN151" s="28"/>
      <c r="AO151" s="151"/>
      <c r="AP151" s="151"/>
      <c r="AQ151" s="151"/>
      <c r="AR151" s="158"/>
      <c r="AS151" s="62"/>
      <c r="AT151" s="40"/>
      <c r="AU151" s="40"/>
      <c r="AV151" s="40"/>
      <c r="AW151" s="64"/>
      <c r="AX151" s="35">
        <f>ROUND(I154*Z9,0)</f>
        <v>132</v>
      </c>
      <c r="AY151" s="31"/>
    </row>
    <row r="152" spans="1:51" ht="17.100000000000001" customHeight="1" x14ac:dyDescent="0.15">
      <c r="A152" s="32">
        <v>32</v>
      </c>
      <c r="B152" s="33">
        <v>8632</v>
      </c>
      <c r="C152" s="34" t="s">
        <v>1007</v>
      </c>
      <c r="D152" s="73"/>
      <c r="E152" s="74"/>
      <c r="F152" s="74"/>
      <c r="G152" s="75"/>
      <c r="H152" s="20"/>
      <c r="L152" s="21"/>
      <c r="M152" s="20"/>
      <c r="S152" s="21"/>
      <c r="T152" s="93"/>
      <c r="U152" s="2"/>
      <c r="W152" s="4"/>
      <c r="X152" s="4"/>
      <c r="Y152" s="4"/>
      <c r="Z152" s="4"/>
      <c r="AA152" s="21"/>
      <c r="AB152" s="1198" t="s">
        <v>15</v>
      </c>
      <c r="AC152" s="1199"/>
      <c r="AD152" s="1199"/>
      <c r="AE152" s="1199"/>
      <c r="AF152" s="1199"/>
      <c r="AG152" s="1199"/>
      <c r="AH152" s="1199"/>
      <c r="AI152" s="1199"/>
      <c r="AJ152" s="1199"/>
      <c r="AK152" s="1199"/>
      <c r="AL152" s="1199"/>
      <c r="AM152" s="151"/>
      <c r="AN152" s="158"/>
      <c r="AO152" s="42" t="s">
        <v>16</v>
      </c>
      <c r="AP152" s="44" t="s">
        <v>17</v>
      </c>
      <c r="AQ152" s="1157">
        <v>0.7</v>
      </c>
      <c r="AR152" s="1179"/>
      <c r="AS152" s="29"/>
      <c r="AT152" s="4"/>
      <c r="AU152" s="4"/>
      <c r="AV152" s="4"/>
      <c r="AW152" s="29"/>
      <c r="AX152" s="35">
        <f>ROUND(ROUND(I154*Z9,0)*AQ152,0)</f>
        <v>92</v>
      </c>
      <c r="AY152" s="31"/>
    </row>
    <row r="153" spans="1:51" ht="17.100000000000001" customHeight="1" x14ac:dyDescent="0.15">
      <c r="A153" s="32">
        <v>32</v>
      </c>
      <c r="B153" s="33">
        <v>8864</v>
      </c>
      <c r="C153" s="34" t="s">
        <v>1008</v>
      </c>
      <c r="D153" s="36"/>
      <c r="E153" s="29"/>
      <c r="F153" s="29"/>
      <c r="G153" s="37"/>
      <c r="H153" s="20"/>
      <c r="L153" s="21"/>
      <c r="M153" s="20"/>
      <c r="S153" s="21"/>
      <c r="T153" s="93"/>
      <c r="U153" s="2"/>
      <c r="W153" s="4"/>
      <c r="X153" s="4"/>
      <c r="Y153" s="4"/>
      <c r="Z153" s="4"/>
      <c r="AA153" s="21"/>
      <c r="AB153" s="1200"/>
      <c r="AC153" s="1201"/>
      <c r="AD153" s="1201"/>
      <c r="AE153" s="1201"/>
      <c r="AF153" s="1201"/>
      <c r="AG153" s="1201"/>
      <c r="AH153" s="1201"/>
      <c r="AI153" s="1201"/>
      <c r="AJ153" s="1201"/>
      <c r="AK153" s="1201"/>
      <c r="AL153" s="1201"/>
      <c r="AM153" s="95"/>
      <c r="AN153" s="161"/>
      <c r="AO153" s="25" t="s">
        <v>19</v>
      </c>
      <c r="AP153" s="26" t="s">
        <v>17</v>
      </c>
      <c r="AQ153" s="1170">
        <v>0.5</v>
      </c>
      <c r="AR153" s="1171"/>
      <c r="AS153" s="29"/>
      <c r="AT153" s="4"/>
      <c r="AU153" s="4"/>
      <c r="AV153" s="4"/>
      <c r="AW153" s="29"/>
      <c r="AX153" s="35">
        <f>ROUND(ROUND(I154*Z9,0)*AQ153,0)</f>
        <v>66</v>
      </c>
      <c r="AY153" s="31"/>
    </row>
    <row r="154" spans="1:51" ht="17.100000000000001" customHeight="1" x14ac:dyDescent="0.15">
      <c r="A154" s="32">
        <v>32</v>
      </c>
      <c r="B154" s="33">
        <v>8635</v>
      </c>
      <c r="C154" s="34" t="s">
        <v>1009</v>
      </c>
      <c r="D154" s="54"/>
      <c r="E154" s="53"/>
      <c r="F154" s="53"/>
      <c r="G154" s="59"/>
      <c r="H154" s="20"/>
      <c r="I154" s="1108">
        <f>'10施設入所支援(基本１)'!I298</f>
        <v>188</v>
      </c>
      <c r="J154" s="1108"/>
      <c r="K154" s="4" t="s">
        <v>21</v>
      </c>
      <c r="L154" s="21"/>
      <c r="M154" s="1085" t="s">
        <v>26</v>
      </c>
      <c r="N154" s="1202"/>
      <c r="O154" s="1202"/>
      <c r="P154" s="1060"/>
      <c r="Q154" s="1060"/>
      <c r="R154" s="1060"/>
      <c r="S154" s="1061"/>
      <c r="T154" s="176"/>
      <c r="U154" s="177"/>
      <c r="V154" s="177"/>
      <c r="W154" s="4"/>
      <c r="X154" s="23"/>
      <c r="Y154" s="4"/>
      <c r="Z154" s="4"/>
      <c r="AA154" s="21"/>
      <c r="AB154" s="42"/>
      <c r="AC154" s="43"/>
      <c r="AD154" s="43"/>
      <c r="AE154" s="43"/>
      <c r="AF154" s="43"/>
      <c r="AG154" s="43"/>
      <c r="AH154" s="43"/>
      <c r="AI154" s="43"/>
      <c r="AJ154" s="43"/>
      <c r="AK154" s="43"/>
      <c r="AL154" s="44"/>
      <c r="AM154" s="50"/>
      <c r="AN154" s="51"/>
      <c r="AO154" s="151"/>
      <c r="AP154" s="151"/>
      <c r="AQ154" s="151"/>
      <c r="AR154" s="158"/>
      <c r="AS154" s="29"/>
      <c r="AT154" s="4"/>
      <c r="AU154" s="4"/>
      <c r="AV154" s="4"/>
      <c r="AW154" s="29"/>
      <c r="AX154" s="35">
        <f>ROUND(ROUND(I154*R156,0)*Z9,0)</f>
        <v>127</v>
      </c>
      <c r="AY154" s="31"/>
    </row>
    <row r="155" spans="1:51" ht="17.100000000000001" customHeight="1" x14ac:dyDescent="0.15">
      <c r="A155" s="32">
        <v>32</v>
      </c>
      <c r="B155" s="33">
        <v>8636</v>
      </c>
      <c r="C155" s="34" t="s">
        <v>1010</v>
      </c>
      <c r="D155" s="54"/>
      <c r="E155" s="53"/>
      <c r="F155" s="53"/>
      <c r="G155" s="59"/>
      <c r="H155" s="4"/>
      <c r="I155" s="39"/>
      <c r="J155" s="39"/>
      <c r="L155" s="21"/>
      <c r="M155" s="1062"/>
      <c r="N155" s="1063"/>
      <c r="O155" s="1063"/>
      <c r="P155" s="1063"/>
      <c r="Q155" s="1063"/>
      <c r="R155" s="1063"/>
      <c r="S155" s="1064"/>
      <c r="T155" s="54"/>
      <c r="U155" s="53"/>
      <c r="V155" s="53"/>
      <c r="W155" s="4"/>
      <c r="X155" s="4"/>
      <c r="Y155" s="4"/>
      <c r="Z155" s="4"/>
      <c r="AA155" s="21"/>
      <c r="AB155" s="1198" t="s">
        <v>15</v>
      </c>
      <c r="AC155" s="1199"/>
      <c r="AD155" s="1199"/>
      <c r="AE155" s="1199"/>
      <c r="AF155" s="1199"/>
      <c r="AG155" s="1199"/>
      <c r="AH155" s="1199"/>
      <c r="AI155" s="1199"/>
      <c r="AJ155" s="1199"/>
      <c r="AK155" s="1199"/>
      <c r="AL155" s="1199"/>
      <c r="AM155" s="151"/>
      <c r="AN155" s="158"/>
      <c r="AO155" s="42" t="s">
        <v>16</v>
      </c>
      <c r="AP155" s="44" t="s">
        <v>17</v>
      </c>
      <c r="AQ155" s="1157">
        <v>0.7</v>
      </c>
      <c r="AR155" s="1179"/>
      <c r="AS155" s="29"/>
      <c r="AT155" s="4"/>
      <c r="AU155" s="4"/>
      <c r="AV155" s="4"/>
      <c r="AW155" s="29"/>
      <c r="AX155" s="35">
        <f>ROUND(ROUND(ROUND(I154*R156,0)*Z9,0)*AQ155,0)</f>
        <v>89</v>
      </c>
      <c r="AY155" s="31"/>
    </row>
    <row r="156" spans="1:51" ht="17.100000000000001" customHeight="1" x14ac:dyDescent="0.15">
      <c r="A156" s="32">
        <v>32</v>
      </c>
      <c r="B156" s="33">
        <v>8865</v>
      </c>
      <c r="C156" s="34" t="s">
        <v>1011</v>
      </c>
      <c r="D156" s="36"/>
      <c r="E156" s="29"/>
      <c r="F156" s="29"/>
      <c r="G156" s="37"/>
      <c r="H156" s="20"/>
      <c r="L156" s="21"/>
      <c r="M156" s="162"/>
      <c r="N156" s="163"/>
      <c r="O156" s="163"/>
      <c r="P156" s="163"/>
      <c r="Q156" s="26" t="s">
        <v>17</v>
      </c>
      <c r="R156" s="1180">
        <v>0.96499999999999997</v>
      </c>
      <c r="S156" s="1181"/>
      <c r="T156" s="54"/>
      <c r="U156" s="53"/>
      <c r="V156" s="53"/>
      <c r="W156" s="4"/>
      <c r="X156" s="4"/>
      <c r="Y156" s="4"/>
      <c r="Z156" s="4"/>
      <c r="AA156" s="21"/>
      <c r="AB156" s="1200"/>
      <c r="AC156" s="1201"/>
      <c r="AD156" s="1201"/>
      <c r="AE156" s="1201"/>
      <c r="AF156" s="1201"/>
      <c r="AG156" s="1201"/>
      <c r="AH156" s="1201"/>
      <c r="AI156" s="1201"/>
      <c r="AJ156" s="1201"/>
      <c r="AK156" s="1201"/>
      <c r="AL156" s="1201"/>
      <c r="AM156" s="95"/>
      <c r="AN156" s="161"/>
      <c r="AO156" s="25" t="s">
        <v>19</v>
      </c>
      <c r="AP156" s="26" t="s">
        <v>17</v>
      </c>
      <c r="AQ156" s="1170">
        <v>0.5</v>
      </c>
      <c r="AR156" s="1171"/>
      <c r="AS156" s="29"/>
      <c r="AT156" s="4"/>
      <c r="AU156" s="4"/>
      <c r="AV156" s="4"/>
      <c r="AW156" s="29"/>
      <c r="AX156" s="35">
        <f>ROUND(ROUND(ROUND(I154*R156,0)*Z9,0)*AQ156,0)</f>
        <v>64</v>
      </c>
      <c r="AY156" s="31"/>
    </row>
    <row r="157" spans="1:51" ht="17.100000000000001" customHeight="1" x14ac:dyDescent="0.15">
      <c r="A157" s="32">
        <v>32</v>
      </c>
      <c r="B157" s="33">
        <v>9161</v>
      </c>
      <c r="C157" s="34" t="s">
        <v>1012</v>
      </c>
      <c r="D157" s="36"/>
      <c r="E157" s="29"/>
      <c r="F157" s="29"/>
      <c r="G157" s="37"/>
      <c r="H157" s="20"/>
      <c r="L157" s="21"/>
      <c r="M157" s="47"/>
      <c r="N157" s="40"/>
      <c r="O157" s="40"/>
      <c r="P157" s="40"/>
      <c r="Q157" s="48"/>
      <c r="R157" s="48"/>
      <c r="S157" s="49"/>
      <c r="W157" s="4"/>
      <c r="X157" s="23"/>
      <c r="Y157" s="4"/>
      <c r="Z157" s="4"/>
      <c r="AA157" s="21"/>
      <c r="AB157" s="42"/>
      <c r="AC157" s="43"/>
      <c r="AD157" s="43"/>
      <c r="AE157" s="43"/>
      <c r="AF157" s="43"/>
      <c r="AG157" s="43"/>
      <c r="AH157" s="43"/>
      <c r="AI157" s="43"/>
      <c r="AJ157" s="43"/>
      <c r="AK157" s="43"/>
      <c r="AL157" s="44"/>
      <c r="AM157" s="50"/>
      <c r="AN157" s="51"/>
      <c r="AO157" s="164"/>
      <c r="AP157" s="164"/>
      <c r="AQ157" s="164"/>
      <c r="AR157" s="165"/>
      <c r="AS157" s="1086" t="s">
        <v>33</v>
      </c>
      <c r="AT157" s="1086"/>
      <c r="AU157" s="1086"/>
      <c r="AV157" s="1086"/>
      <c r="AW157" s="1086"/>
      <c r="AX157" s="35">
        <f>ROUND(I154*Z9,0)-AS160</f>
        <v>122</v>
      </c>
      <c r="AY157" s="31"/>
    </row>
    <row r="158" spans="1:51" ht="17.100000000000001" customHeight="1" x14ac:dyDescent="0.15">
      <c r="A158" s="32">
        <v>32</v>
      </c>
      <c r="B158" s="33">
        <v>9162</v>
      </c>
      <c r="C158" s="34" t="s">
        <v>1013</v>
      </c>
      <c r="D158" s="36"/>
      <c r="E158" s="29"/>
      <c r="F158" s="29"/>
      <c r="G158" s="37"/>
      <c r="H158" s="20"/>
      <c r="L158" s="21"/>
      <c r="M158" s="20"/>
      <c r="S158" s="21"/>
      <c r="T158" s="93"/>
      <c r="U158" s="2"/>
      <c r="W158" s="4"/>
      <c r="X158" s="4"/>
      <c r="Y158" s="4"/>
      <c r="Z158" s="4"/>
      <c r="AA158" s="21"/>
      <c r="AB158" s="1198" t="s">
        <v>15</v>
      </c>
      <c r="AC158" s="1199"/>
      <c r="AD158" s="1199"/>
      <c r="AE158" s="1199"/>
      <c r="AF158" s="1199"/>
      <c r="AG158" s="1199"/>
      <c r="AH158" s="1199"/>
      <c r="AI158" s="1199"/>
      <c r="AJ158" s="1199"/>
      <c r="AK158" s="1199"/>
      <c r="AL158" s="1199"/>
      <c r="AM158" s="151"/>
      <c r="AN158" s="158"/>
      <c r="AO158" s="42" t="s">
        <v>16</v>
      </c>
      <c r="AP158" s="44" t="s">
        <v>17</v>
      </c>
      <c r="AQ158" s="1157">
        <v>0.7</v>
      </c>
      <c r="AR158" s="1179"/>
      <c r="AS158" s="1089"/>
      <c r="AT158" s="1089"/>
      <c r="AU158" s="1089"/>
      <c r="AV158" s="1089"/>
      <c r="AW158" s="1089"/>
      <c r="AX158" s="35">
        <f>ROUND(ROUND(I154*Z9,0)*AQ158,0)-AS160</f>
        <v>82</v>
      </c>
      <c r="AY158" s="31"/>
    </row>
    <row r="159" spans="1:51" ht="17.100000000000001" customHeight="1" x14ac:dyDescent="0.15">
      <c r="A159" s="32">
        <v>32</v>
      </c>
      <c r="B159" s="33">
        <v>9528</v>
      </c>
      <c r="C159" s="34" t="s">
        <v>1014</v>
      </c>
      <c r="D159" s="36"/>
      <c r="E159" s="29"/>
      <c r="F159" s="29"/>
      <c r="G159" s="37"/>
      <c r="H159" s="20"/>
      <c r="L159" s="21"/>
      <c r="M159" s="20"/>
      <c r="S159" s="21"/>
      <c r="T159" s="93"/>
      <c r="U159" s="2"/>
      <c r="W159" s="4"/>
      <c r="X159" s="4"/>
      <c r="Y159" s="4"/>
      <c r="Z159" s="4"/>
      <c r="AA159" s="21"/>
      <c r="AB159" s="1200"/>
      <c r="AC159" s="1201"/>
      <c r="AD159" s="1201"/>
      <c r="AE159" s="1201"/>
      <c r="AF159" s="1201"/>
      <c r="AG159" s="1201"/>
      <c r="AH159" s="1201"/>
      <c r="AI159" s="1201"/>
      <c r="AJ159" s="1201"/>
      <c r="AK159" s="1201"/>
      <c r="AL159" s="1201"/>
      <c r="AM159" s="95"/>
      <c r="AN159" s="161"/>
      <c r="AO159" s="25" t="s">
        <v>19</v>
      </c>
      <c r="AP159" s="26" t="s">
        <v>17</v>
      </c>
      <c r="AQ159" s="1170">
        <v>0.5</v>
      </c>
      <c r="AR159" s="1171"/>
      <c r="AS159" s="1089"/>
      <c r="AT159" s="1089"/>
      <c r="AU159" s="1089"/>
      <c r="AV159" s="1089"/>
      <c r="AW159" s="1089"/>
      <c r="AX159" s="35">
        <f>ROUND(ROUND(I154*Z9,0)*AQ159,0)-AS160</f>
        <v>56</v>
      </c>
      <c r="AY159" s="31"/>
    </row>
    <row r="160" spans="1:51" ht="17.100000000000001" customHeight="1" x14ac:dyDescent="0.15">
      <c r="A160" s="32">
        <v>32</v>
      </c>
      <c r="B160" s="33">
        <v>9165</v>
      </c>
      <c r="C160" s="34" t="s">
        <v>1015</v>
      </c>
      <c r="D160" s="36"/>
      <c r="E160" s="29"/>
      <c r="F160" s="29"/>
      <c r="G160" s="37"/>
      <c r="H160" s="20"/>
      <c r="I160" s="58"/>
      <c r="J160" s="58"/>
      <c r="L160" s="21"/>
      <c r="M160" s="1085" t="s">
        <v>26</v>
      </c>
      <c r="N160" s="1202"/>
      <c r="O160" s="1202"/>
      <c r="P160" s="1060"/>
      <c r="Q160" s="1060"/>
      <c r="R160" s="1060"/>
      <c r="S160" s="1061"/>
      <c r="T160" s="166"/>
      <c r="U160" s="167"/>
      <c r="V160" s="167"/>
      <c r="W160" s="4"/>
      <c r="X160" s="23"/>
      <c r="Y160" s="4"/>
      <c r="Z160" s="4"/>
      <c r="AA160" s="21"/>
      <c r="AB160" s="42"/>
      <c r="AC160" s="43"/>
      <c r="AD160" s="43"/>
      <c r="AE160" s="43"/>
      <c r="AF160" s="43"/>
      <c r="AG160" s="43"/>
      <c r="AH160" s="43"/>
      <c r="AI160" s="43"/>
      <c r="AJ160" s="43"/>
      <c r="AK160" s="43"/>
      <c r="AL160" s="44"/>
      <c r="AM160" s="50"/>
      <c r="AN160" s="51"/>
      <c r="AO160" s="151"/>
      <c r="AP160" s="151"/>
      <c r="AQ160" s="151"/>
      <c r="AR160" s="158"/>
      <c r="AS160" s="1175">
        <v>10</v>
      </c>
      <c r="AT160" s="1175"/>
      <c r="AU160" s="1176" t="s">
        <v>38</v>
      </c>
      <c r="AV160" s="1177"/>
      <c r="AW160" s="1178"/>
      <c r="AX160" s="35">
        <f>ROUND(ROUND(I154*R162,0)*Z9,0)-AS160</f>
        <v>117</v>
      </c>
      <c r="AY160" s="31"/>
    </row>
    <row r="161" spans="1:51" ht="17.100000000000001" customHeight="1" x14ac:dyDescent="0.15">
      <c r="A161" s="32">
        <v>32</v>
      </c>
      <c r="B161" s="33">
        <v>9166</v>
      </c>
      <c r="C161" s="34" t="s">
        <v>1016</v>
      </c>
      <c r="D161" s="36"/>
      <c r="E161" s="29"/>
      <c r="F161" s="29"/>
      <c r="G161" s="37"/>
      <c r="H161" s="4"/>
      <c r="I161" s="39"/>
      <c r="J161" s="39"/>
      <c r="L161" s="21"/>
      <c r="M161" s="1062"/>
      <c r="N161" s="1063"/>
      <c r="O161" s="1063"/>
      <c r="P161" s="1063"/>
      <c r="Q161" s="1063"/>
      <c r="R161" s="1063"/>
      <c r="S161" s="1064"/>
      <c r="T161" s="93"/>
      <c r="U161" s="2"/>
      <c r="W161" s="4"/>
      <c r="X161" s="4"/>
      <c r="Y161" s="4"/>
      <c r="Z161" s="4"/>
      <c r="AA161" s="21"/>
      <c r="AB161" s="1198" t="s">
        <v>15</v>
      </c>
      <c r="AC161" s="1199"/>
      <c r="AD161" s="1199"/>
      <c r="AE161" s="1199"/>
      <c r="AF161" s="1199"/>
      <c r="AG161" s="1199"/>
      <c r="AH161" s="1199"/>
      <c r="AI161" s="1199"/>
      <c r="AJ161" s="1199"/>
      <c r="AK161" s="1199"/>
      <c r="AL161" s="1199"/>
      <c r="AM161" s="151"/>
      <c r="AN161" s="158"/>
      <c r="AO161" s="42" t="s">
        <v>16</v>
      </c>
      <c r="AP161" s="44" t="s">
        <v>17</v>
      </c>
      <c r="AQ161" s="1157">
        <v>0.7</v>
      </c>
      <c r="AR161" s="1179"/>
      <c r="AS161" s="53"/>
      <c r="AU161" s="4"/>
      <c r="AV161" s="4"/>
      <c r="AW161" s="53"/>
      <c r="AX161" s="35">
        <f>ROUND(ROUND(ROUND(I154*R162,0)*Z9,0)*AQ161,0)-AS160</f>
        <v>79</v>
      </c>
      <c r="AY161" s="31"/>
    </row>
    <row r="162" spans="1:51" ht="17.100000000000001" customHeight="1" x14ac:dyDescent="0.15">
      <c r="A162" s="32">
        <v>32</v>
      </c>
      <c r="B162" s="33">
        <v>9529</v>
      </c>
      <c r="C162" s="34" t="s">
        <v>1017</v>
      </c>
      <c r="D162" s="36"/>
      <c r="E162" s="29"/>
      <c r="F162" s="29"/>
      <c r="G162" s="37"/>
      <c r="H162" s="20"/>
      <c r="L162" s="21"/>
      <c r="M162" s="162"/>
      <c r="N162" s="163"/>
      <c r="O162" s="163"/>
      <c r="P162" s="163"/>
      <c r="Q162" s="26" t="s">
        <v>17</v>
      </c>
      <c r="R162" s="1180">
        <v>0.96499999999999997</v>
      </c>
      <c r="S162" s="1181"/>
      <c r="T162" s="93"/>
      <c r="U162" s="2"/>
      <c r="W162" s="4"/>
      <c r="X162" s="4"/>
      <c r="Y162" s="4"/>
      <c r="Z162" s="4"/>
      <c r="AA162" s="21"/>
      <c r="AB162" s="1200"/>
      <c r="AC162" s="1201"/>
      <c r="AD162" s="1201"/>
      <c r="AE162" s="1201"/>
      <c r="AF162" s="1201"/>
      <c r="AG162" s="1201"/>
      <c r="AH162" s="1201"/>
      <c r="AI162" s="1201"/>
      <c r="AJ162" s="1201"/>
      <c r="AK162" s="1201"/>
      <c r="AL162" s="1201"/>
      <c r="AM162" s="95"/>
      <c r="AN162" s="161"/>
      <c r="AO162" s="25" t="s">
        <v>19</v>
      </c>
      <c r="AP162" s="26" t="s">
        <v>17</v>
      </c>
      <c r="AQ162" s="1170">
        <v>0.5</v>
      </c>
      <c r="AR162" s="1171"/>
      <c r="AS162" s="29"/>
      <c r="AT162" s="4"/>
      <c r="AU162" s="4"/>
      <c r="AV162" s="4"/>
      <c r="AW162" s="29"/>
      <c r="AX162" s="35">
        <f>ROUND(ROUND(ROUND(I154*R162,0)*Z9,0)*AQ162,0)-AS160</f>
        <v>54</v>
      </c>
      <c r="AY162" s="31"/>
    </row>
    <row r="163" spans="1:51" ht="17.100000000000001" customHeight="1" x14ac:dyDescent="0.15">
      <c r="A163" s="32">
        <v>32</v>
      </c>
      <c r="B163" s="33">
        <v>9171</v>
      </c>
      <c r="C163" s="34" t="s">
        <v>1018</v>
      </c>
      <c r="D163" s="36"/>
      <c r="E163" s="29"/>
      <c r="F163" s="29"/>
      <c r="G163" s="37"/>
      <c r="H163" s="20"/>
      <c r="L163" s="21"/>
      <c r="M163" s="47"/>
      <c r="N163" s="40"/>
      <c r="O163" s="40"/>
      <c r="P163" s="40"/>
      <c r="Q163" s="48"/>
      <c r="R163" s="48"/>
      <c r="S163" s="49"/>
      <c r="T163" s="168"/>
      <c r="U163" s="169"/>
      <c r="V163" s="169"/>
      <c r="W163" s="4"/>
      <c r="X163" s="23"/>
      <c r="Y163" s="4"/>
      <c r="Z163" s="4"/>
      <c r="AA163" s="21"/>
      <c r="AB163" s="42"/>
      <c r="AC163" s="43"/>
      <c r="AD163" s="43"/>
      <c r="AE163" s="43"/>
      <c r="AF163" s="43"/>
      <c r="AG163" s="43"/>
      <c r="AH163" s="43"/>
      <c r="AI163" s="43"/>
      <c r="AJ163" s="43"/>
      <c r="AK163" s="43"/>
      <c r="AL163" s="44"/>
      <c r="AM163" s="50"/>
      <c r="AN163" s="51"/>
      <c r="AO163" s="164"/>
      <c r="AP163" s="164"/>
      <c r="AQ163" s="164"/>
      <c r="AR163" s="165"/>
      <c r="AS163" s="1086" t="s">
        <v>47</v>
      </c>
      <c r="AT163" s="1086"/>
      <c r="AU163" s="1086"/>
      <c r="AV163" s="1086"/>
      <c r="AW163" s="1086"/>
      <c r="AX163" s="35">
        <f>ROUND(I154*Z9,0)-AS166</f>
        <v>110</v>
      </c>
      <c r="AY163" s="31"/>
    </row>
    <row r="164" spans="1:51" ht="17.100000000000001" customHeight="1" x14ac:dyDescent="0.15">
      <c r="A164" s="32">
        <v>32</v>
      </c>
      <c r="B164" s="33">
        <v>9172</v>
      </c>
      <c r="C164" s="34" t="s">
        <v>1019</v>
      </c>
      <c r="D164" s="36"/>
      <c r="E164" s="29"/>
      <c r="F164" s="29"/>
      <c r="G164" s="37"/>
      <c r="H164" s="20"/>
      <c r="L164" s="21"/>
      <c r="M164" s="20"/>
      <c r="S164" s="21"/>
      <c r="T164" s="93"/>
      <c r="U164" s="2"/>
      <c r="W164" s="4"/>
      <c r="X164" s="4"/>
      <c r="Y164" s="4"/>
      <c r="Z164" s="4"/>
      <c r="AA164" s="21"/>
      <c r="AB164" s="1198" t="s">
        <v>15</v>
      </c>
      <c r="AC164" s="1199"/>
      <c r="AD164" s="1199"/>
      <c r="AE164" s="1199"/>
      <c r="AF164" s="1199"/>
      <c r="AG164" s="1199"/>
      <c r="AH164" s="1199"/>
      <c r="AI164" s="1199"/>
      <c r="AJ164" s="1199"/>
      <c r="AK164" s="1199"/>
      <c r="AL164" s="1199"/>
      <c r="AM164" s="151"/>
      <c r="AN164" s="158"/>
      <c r="AO164" s="42" t="s">
        <v>16</v>
      </c>
      <c r="AP164" s="44" t="s">
        <v>17</v>
      </c>
      <c r="AQ164" s="1157">
        <v>0.7</v>
      </c>
      <c r="AR164" s="1179"/>
      <c r="AS164" s="1089"/>
      <c r="AT164" s="1089"/>
      <c r="AU164" s="1089"/>
      <c r="AV164" s="1089"/>
      <c r="AW164" s="1089"/>
      <c r="AX164" s="35">
        <f>ROUND(ROUND(I154*Z9,0)*AQ164,0)-AS166</f>
        <v>70</v>
      </c>
      <c r="AY164" s="31"/>
    </row>
    <row r="165" spans="1:51" ht="17.100000000000001" customHeight="1" x14ac:dyDescent="0.15">
      <c r="A165" s="32">
        <v>32</v>
      </c>
      <c r="B165" s="33">
        <v>9530</v>
      </c>
      <c r="C165" s="34" t="s">
        <v>1020</v>
      </c>
      <c r="D165" s="36"/>
      <c r="E165" s="29"/>
      <c r="F165" s="29"/>
      <c r="G165" s="37"/>
      <c r="H165" s="20"/>
      <c r="L165" s="21"/>
      <c r="M165" s="20"/>
      <c r="S165" s="21"/>
      <c r="T165" s="93"/>
      <c r="U165" s="2"/>
      <c r="W165" s="4"/>
      <c r="X165" s="4"/>
      <c r="Y165" s="4"/>
      <c r="Z165" s="4"/>
      <c r="AA165" s="21"/>
      <c r="AB165" s="1200"/>
      <c r="AC165" s="1201"/>
      <c r="AD165" s="1201"/>
      <c r="AE165" s="1201"/>
      <c r="AF165" s="1201"/>
      <c r="AG165" s="1201"/>
      <c r="AH165" s="1201"/>
      <c r="AI165" s="1201"/>
      <c r="AJ165" s="1201"/>
      <c r="AK165" s="1201"/>
      <c r="AL165" s="1201"/>
      <c r="AM165" s="95"/>
      <c r="AN165" s="161"/>
      <c r="AO165" s="25" t="s">
        <v>19</v>
      </c>
      <c r="AP165" s="26" t="s">
        <v>17</v>
      </c>
      <c r="AQ165" s="1170">
        <v>0.5</v>
      </c>
      <c r="AR165" s="1171"/>
      <c r="AS165" s="1089"/>
      <c r="AT165" s="1089"/>
      <c r="AU165" s="1089"/>
      <c r="AV165" s="1089"/>
      <c r="AW165" s="1089"/>
      <c r="AX165" s="35">
        <f>ROUND(ROUND(I154*Z9,0)*AQ165,0)-AS166</f>
        <v>44</v>
      </c>
      <c r="AY165" s="31"/>
    </row>
    <row r="166" spans="1:51" ht="17.100000000000001" customHeight="1" x14ac:dyDescent="0.15">
      <c r="A166" s="32">
        <v>32</v>
      </c>
      <c r="B166" s="33">
        <v>9175</v>
      </c>
      <c r="C166" s="34" t="s">
        <v>1021</v>
      </c>
      <c r="D166" s="36"/>
      <c r="E166" s="29"/>
      <c r="F166" s="29"/>
      <c r="G166" s="37"/>
      <c r="H166" s="20"/>
      <c r="I166" s="58"/>
      <c r="J166" s="58"/>
      <c r="L166" s="21"/>
      <c r="M166" s="1085" t="s">
        <v>26</v>
      </c>
      <c r="N166" s="1202"/>
      <c r="O166" s="1202"/>
      <c r="P166" s="1060"/>
      <c r="Q166" s="1060"/>
      <c r="R166" s="1060"/>
      <c r="S166" s="1061"/>
      <c r="T166" s="166"/>
      <c r="U166" s="167"/>
      <c r="V166" s="167"/>
      <c r="W166" s="4"/>
      <c r="X166" s="23"/>
      <c r="Y166" s="4"/>
      <c r="Z166" s="4"/>
      <c r="AA166" s="21"/>
      <c r="AB166" s="42"/>
      <c r="AC166" s="43"/>
      <c r="AD166" s="43"/>
      <c r="AE166" s="43"/>
      <c r="AF166" s="43"/>
      <c r="AG166" s="43"/>
      <c r="AH166" s="43"/>
      <c r="AI166" s="43"/>
      <c r="AJ166" s="43"/>
      <c r="AK166" s="43"/>
      <c r="AL166" s="44"/>
      <c r="AM166" s="50"/>
      <c r="AN166" s="51"/>
      <c r="AO166" s="151"/>
      <c r="AP166" s="151"/>
      <c r="AQ166" s="151"/>
      <c r="AR166" s="158"/>
      <c r="AS166" s="1175">
        <v>22</v>
      </c>
      <c r="AT166" s="1175"/>
      <c r="AU166" s="1176" t="s">
        <v>38</v>
      </c>
      <c r="AV166" s="1177"/>
      <c r="AW166" s="1178"/>
      <c r="AX166" s="35">
        <f>ROUND(ROUND(I154*R168,0)*Z9,0)-AS166</f>
        <v>105</v>
      </c>
      <c r="AY166" s="31"/>
    </row>
    <row r="167" spans="1:51" ht="17.100000000000001" customHeight="1" x14ac:dyDescent="0.15">
      <c r="A167" s="32">
        <v>32</v>
      </c>
      <c r="B167" s="33">
        <v>9176</v>
      </c>
      <c r="C167" s="34" t="s">
        <v>1022</v>
      </c>
      <c r="D167" s="36"/>
      <c r="E167" s="29"/>
      <c r="F167" s="29"/>
      <c r="G167" s="37"/>
      <c r="H167" s="4"/>
      <c r="I167" s="39"/>
      <c r="J167" s="39"/>
      <c r="L167" s="21"/>
      <c r="M167" s="1062"/>
      <c r="N167" s="1063"/>
      <c r="O167" s="1063"/>
      <c r="P167" s="1063"/>
      <c r="Q167" s="1063"/>
      <c r="R167" s="1063"/>
      <c r="S167" s="1064"/>
      <c r="T167" s="93"/>
      <c r="U167" s="2"/>
      <c r="W167" s="4"/>
      <c r="X167" s="4"/>
      <c r="Y167" s="4"/>
      <c r="Z167" s="4"/>
      <c r="AA167" s="21"/>
      <c r="AB167" s="1198" t="s">
        <v>15</v>
      </c>
      <c r="AC167" s="1199"/>
      <c r="AD167" s="1199"/>
      <c r="AE167" s="1199"/>
      <c r="AF167" s="1199"/>
      <c r="AG167" s="1199"/>
      <c r="AH167" s="1199"/>
      <c r="AI167" s="1199"/>
      <c r="AJ167" s="1199"/>
      <c r="AK167" s="1199"/>
      <c r="AL167" s="1199"/>
      <c r="AM167" s="151"/>
      <c r="AN167" s="158"/>
      <c r="AO167" s="42" t="s">
        <v>16</v>
      </c>
      <c r="AP167" s="44" t="s">
        <v>17</v>
      </c>
      <c r="AQ167" s="1157">
        <v>0.7</v>
      </c>
      <c r="AR167" s="1179"/>
      <c r="AS167" s="53"/>
      <c r="AU167" s="4"/>
      <c r="AV167" s="4"/>
      <c r="AW167" s="53"/>
      <c r="AX167" s="35">
        <f>ROUND(ROUND(ROUND(I154*R168,0)*Z9,0)*AQ167,0)-AS166</f>
        <v>67</v>
      </c>
      <c r="AY167" s="31"/>
    </row>
    <row r="168" spans="1:51" ht="17.100000000000001" customHeight="1" x14ac:dyDescent="0.15">
      <c r="A168" s="32">
        <v>32</v>
      </c>
      <c r="B168" s="33">
        <v>9531</v>
      </c>
      <c r="C168" s="34" t="s">
        <v>1023</v>
      </c>
      <c r="D168" s="36"/>
      <c r="E168" s="29"/>
      <c r="F168" s="29"/>
      <c r="G168" s="37"/>
      <c r="H168" s="20"/>
      <c r="L168" s="21"/>
      <c r="M168" s="162"/>
      <c r="N168" s="163"/>
      <c r="O168" s="163"/>
      <c r="P168" s="163"/>
      <c r="Q168" s="26" t="s">
        <v>17</v>
      </c>
      <c r="R168" s="1180">
        <v>0.96499999999999997</v>
      </c>
      <c r="S168" s="1181"/>
      <c r="T168" s="93"/>
      <c r="U168" s="2"/>
      <c r="W168" s="4"/>
      <c r="X168" s="4"/>
      <c r="Y168" s="4"/>
      <c r="Z168" s="4"/>
      <c r="AA168" s="21"/>
      <c r="AB168" s="1200"/>
      <c r="AC168" s="1201"/>
      <c r="AD168" s="1201"/>
      <c r="AE168" s="1201"/>
      <c r="AF168" s="1201"/>
      <c r="AG168" s="1201"/>
      <c r="AH168" s="1201"/>
      <c r="AI168" s="1201"/>
      <c r="AJ168" s="1201"/>
      <c r="AK168" s="1201"/>
      <c r="AL168" s="1201"/>
      <c r="AM168" s="95"/>
      <c r="AN168" s="161"/>
      <c r="AO168" s="25" t="s">
        <v>19</v>
      </c>
      <c r="AP168" s="26" t="s">
        <v>17</v>
      </c>
      <c r="AQ168" s="1170">
        <v>0.5</v>
      </c>
      <c r="AR168" s="1171"/>
      <c r="AS168" s="29"/>
      <c r="AT168" s="4"/>
      <c r="AU168" s="4"/>
      <c r="AV168" s="4"/>
      <c r="AW168" s="29"/>
      <c r="AX168" s="35">
        <f>ROUND(ROUND(ROUND(I154*R168,0)*Z9,0)*AQ168,0)-AS166</f>
        <v>42</v>
      </c>
      <c r="AY168" s="31"/>
    </row>
    <row r="169" spans="1:51" ht="17.100000000000001" customHeight="1" x14ac:dyDescent="0.15">
      <c r="A169" s="32">
        <v>32</v>
      </c>
      <c r="B169" s="33">
        <v>8641</v>
      </c>
      <c r="C169" s="34" t="s">
        <v>1024</v>
      </c>
      <c r="D169" s="54"/>
      <c r="E169" s="53"/>
      <c r="F169" s="53"/>
      <c r="G169" s="59"/>
      <c r="H169" s="1085" t="s">
        <v>171</v>
      </c>
      <c r="I169" s="1086"/>
      <c r="J169" s="1086"/>
      <c r="K169" s="1086"/>
      <c r="L169" s="1087"/>
      <c r="M169" s="47"/>
      <c r="N169" s="40"/>
      <c r="O169" s="40"/>
      <c r="P169" s="40"/>
      <c r="Q169" s="48"/>
      <c r="R169" s="48"/>
      <c r="S169" s="49"/>
      <c r="T169" s="20"/>
      <c r="U169" s="4"/>
      <c r="V169" s="4"/>
      <c r="W169" s="4"/>
      <c r="X169" s="23"/>
      <c r="Y169" s="4"/>
      <c r="Z169" s="4"/>
      <c r="AA169" s="21"/>
      <c r="AB169" s="42"/>
      <c r="AC169" s="43"/>
      <c r="AD169" s="43"/>
      <c r="AE169" s="43"/>
      <c r="AF169" s="43"/>
      <c r="AG169" s="43"/>
      <c r="AH169" s="43"/>
      <c r="AI169" s="43"/>
      <c r="AJ169" s="43"/>
      <c r="AK169" s="43"/>
      <c r="AL169" s="44"/>
      <c r="AM169" s="50"/>
      <c r="AN169" s="51"/>
      <c r="AO169" s="164"/>
      <c r="AP169" s="164"/>
      <c r="AQ169" s="164"/>
      <c r="AR169" s="165"/>
      <c r="AS169" s="63"/>
      <c r="AT169" s="40"/>
      <c r="AU169" s="40"/>
      <c r="AV169" s="40"/>
      <c r="AW169" s="63"/>
      <c r="AX169" s="35">
        <f>ROUND(I172*Z9,0)</f>
        <v>104</v>
      </c>
      <c r="AY169" s="31"/>
    </row>
    <row r="170" spans="1:51" ht="17.100000000000001" customHeight="1" x14ac:dyDescent="0.15">
      <c r="A170" s="32">
        <v>32</v>
      </c>
      <c r="B170" s="33">
        <v>8642</v>
      </c>
      <c r="C170" s="34" t="s">
        <v>1025</v>
      </c>
      <c r="D170" s="54"/>
      <c r="E170" s="53"/>
      <c r="F170" s="53"/>
      <c r="G170" s="59"/>
      <c r="H170" s="1088"/>
      <c r="I170" s="1089"/>
      <c r="J170" s="1089"/>
      <c r="K170" s="1089"/>
      <c r="L170" s="1090"/>
      <c r="M170" s="20"/>
      <c r="S170" s="21"/>
      <c r="T170" s="20"/>
      <c r="U170" s="4"/>
      <c r="V170" s="4"/>
      <c r="W170" s="4"/>
      <c r="X170" s="4"/>
      <c r="Y170" s="4"/>
      <c r="Z170" s="4"/>
      <c r="AA170" s="21"/>
      <c r="AB170" s="1198" t="s">
        <v>15</v>
      </c>
      <c r="AC170" s="1199"/>
      <c r="AD170" s="1199"/>
      <c r="AE170" s="1199"/>
      <c r="AF170" s="1199"/>
      <c r="AG170" s="1199"/>
      <c r="AH170" s="1199"/>
      <c r="AI170" s="1199"/>
      <c r="AJ170" s="1199"/>
      <c r="AK170" s="1199"/>
      <c r="AL170" s="1199"/>
      <c r="AM170" s="151"/>
      <c r="AN170" s="158"/>
      <c r="AO170" s="42" t="s">
        <v>16</v>
      </c>
      <c r="AP170" s="44" t="s">
        <v>17</v>
      </c>
      <c r="AQ170" s="1157">
        <v>0.7</v>
      </c>
      <c r="AR170" s="1179"/>
      <c r="AS170" s="29"/>
      <c r="AT170" s="4"/>
      <c r="AU170" s="4"/>
      <c r="AV170" s="4"/>
      <c r="AW170" s="29"/>
      <c r="AX170" s="35">
        <f>ROUND(ROUND(I172*Z9,0)*AQ170,0)</f>
        <v>73</v>
      </c>
      <c r="AY170" s="31"/>
    </row>
    <row r="171" spans="1:51" ht="17.100000000000001" customHeight="1" x14ac:dyDescent="0.15">
      <c r="A171" s="32">
        <v>32</v>
      </c>
      <c r="B171" s="33">
        <v>8872</v>
      </c>
      <c r="C171" s="34" t="s">
        <v>1026</v>
      </c>
      <c r="D171" s="36"/>
      <c r="E171" s="29"/>
      <c r="F171" s="29"/>
      <c r="G171" s="37"/>
      <c r="H171" s="20"/>
      <c r="I171" s="2"/>
      <c r="J171" s="2"/>
      <c r="K171" s="2"/>
      <c r="L171" s="21"/>
      <c r="M171" s="20"/>
      <c r="S171" s="21"/>
      <c r="T171" s="93"/>
      <c r="U171" s="2"/>
      <c r="W171" s="4"/>
      <c r="X171" s="4"/>
      <c r="Y171" s="4"/>
      <c r="Z171" s="4"/>
      <c r="AA171" s="21"/>
      <c r="AB171" s="1200"/>
      <c r="AC171" s="1201"/>
      <c r="AD171" s="1201"/>
      <c r="AE171" s="1201"/>
      <c r="AF171" s="1201"/>
      <c r="AG171" s="1201"/>
      <c r="AH171" s="1201"/>
      <c r="AI171" s="1201"/>
      <c r="AJ171" s="1201"/>
      <c r="AK171" s="1201"/>
      <c r="AL171" s="1201"/>
      <c r="AM171" s="95"/>
      <c r="AN171" s="161"/>
      <c r="AO171" s="25" t="s">
        <v>19</v>
      </c>
      <c r="AP171" s="26" t="s">
        <v>17</v>
      </c>
      <c r="AQ171" s="1170">
        <v>0.5</v>
      </c>
      <c r="AR171" s="1171"/>
      <c r="AS171" s="29"/>
      <c r="AT171" s="4"/>
      <c r="AU171" s="4"/>
      <c r="AV171" s="4"/>
      <c r="AW171" s="29"/>
      <c r="AX171" s="35">
        <f>ROUND(ROUND(I172*Z9,0)*AQ171,0)</f>
        <v>52</v>
      </c>
      <c r="AY171" s="31"/>
    </row>
    <row r="172" spans="1:51" ht="17.100000000000001" customHeight="1" x14ac:dyDescent="0.15">
      <c r="A172" s="32">
        <v>32</v>
      </c>
      <c r="B172" s="33">
        <v>8645</v>
      </c>
      <c r="C172" s="34" t="s">
        <v>1027</v>
      </c>
      <c r="D172" s="54"/>
      <c r="E172" s="53"/>
      <c r="F172" s="53"/>
      <c r="G172" s="59"/>
      <c r="H172" s="20"/>
      <c r="I172" s="1108">
        <f>'10施設入所支援(基本１)'!I334</f>
        <v>149</v>
      </c>
      <c r="J172" s="1108"/>
      <c r="K172" s="4" t="s">
        <v>21</v>
      </c>
      <c r="L172" s="21"/>
      <c r="M172" s="1085" t="s">
        <v>26</v>
      </c>
      <c r="N172" s="1202"/>
      <c r="O172" s="1202"/>
      <c r="P172" s="1060"/>
      <c r="Q172" s="1060"/>
      <c r="R172" s="1060"/>
      <c r="S172" s="1061"/>
      <c r="T172" s="93"/>
      <c r="U172" s="2"/>
      <c r="W172" s="4"/>
      <c r="X172" s="23"/>
      <c r="Y172" s="4"/>
      <c r="Z172" s="4"/>
      <c r="AA172" s="21"/>
      <c r="AB172" s="42"/>
      <c r="AC172" s="43"/>
      <c r="AD172" s="43"/>
      <c r="AE172" s="43"/>
      <c r="AF172" s="43"/>
      <c r="AG172" s="43"/>
      <c r="AH172" s="43"/>
      <c r="AI172" s="43"/>
      <c r="AJ172" s="43"/>
      <c r="AK172" s="43"/>
      <c r="AL172" s="44"/>
      <c r="AM172" s="50"/>
      <c r="AN172" s="51"/>
      <c r="AO172" s="151"/>
      <c r="AP172" s="151"/>
      <c r="AQ172" s="151"/>
      <c r="AR172" s="158"/>
      <c r="AS172" s="29"/>
      <c r="AT172" s="4"/>
      <c r="AU172" s="4"/>
      <c r="AV172" s="4"/>
      <c r="AW172" s="29"/>
      <c r="AX172" s="35">
        <f>ROUND(ROUND(I172*R174,0)*Z9,0)</f>
        <v>101</v>
      </c>
      <c r="AY172" s="31"/>
    </row>
    <row r="173" spans="1:51" ht="17.100000000000001" customHeight="1" x14ac:dyDescent="0.15">
      <c r="A173" s="32">
        <v>32</v>
      </c>
      <c r="B173" s="33">
        <v>8646</v>
      </c>
      <c r="C173" s="34" t="s">
        <v>1028</v>
      </c>
      <c r="D173" s="54"/>
      <c r="E173" s="53"/>
      <c r="F173" s="53"/>
      <c r="G173" s="59"/>
      <c r="H173" s="4"/>
      <c r="I173" s="39"/>
      <c r="J173" s="39"/>
      <c r="L173" s="21"/>
      <c r="M173" s="1062"/>
      <c r="N173" s="1063"/>
      <c r="O173" s="1063"/>
      <c r="P173" s="1063"/>
      <c r="Q173" s="1063"/>
      <c r="R173" s="1063"/>
      <c r="S173" s="1064"/>
      <c r="T173" s="93"/>
      <c r="U173" s="2"/>
      <c r="W173" s="4"/>
      <c r="X173" s="4"/>
      <c r="Y173" s="4"/>
      <c r="Z173" s="4"/>
      <c r="AA173" s="21"/>
      <c r="AB173" s="1198" t="s">
        <v>15</v>
      </c>
      <c r="AC173" s="1199"/>
      <c r="AD173" s="1199"/>
      <c r="AE173" s="1199"/>
      <c r="AF173" s="1199"/>
      <c r="AG173" s="1199"/>
      <c r="AH173" s="1199"/>
      <c r="AI173" s="1199"/>
      <c r="AJ173" s="1199"/>
      <c r="AK173" s="1199"/>
      <c r="AL173" s="1199"/>
      <c r="AM173" s="151"/>
      <c r="AN173" s="158"/>
      <c r="AO173" s="42" t="s">
        <v>16</v>
      </c>
      <c r="AP173" s="44" t="s">
        <v>17</v>
      </c>
      <c r="AQ173" s="1157">
        <v>0.7</v>
      </c>
      <c r="AR173" s="1179"/>
      <c r="AS173" s="29"/>
      <c r="AT173" s="4"/>
      <c r="AU173" s="4"/>
      <c r="AV173" s="4"/>
      <c r="AW173" s="29"/>
      <c r="AX173" s="35">
        <f>ROUND(ROUND(ROUND(I172*R174,0)*Z9,0)*AQ173,0)</f>
        <v>71</v>
      </c>
      <c r="AY173" s="31"/>
    </row>
    <row r="174" spans="1:51" ht="17.100000000000001" customHeight="1" x14ac:dyDescent="0.15">
      <c r="A174" s="32">
        <v>32</v>
      </c>
      <c r="B174" s="33">
        <v>8873</v>
      </c>
      <c r="C174" s="34" t="s">
        <v>1029</v>
      </c>
      <c r="D174" s="36"/>
      <c r="E174" s="29"/>
      <c r="F174" s="29"/>
      <c r="G174" s="37"/>
      <c r="H174" s="20"/>
      <c r="L174" s="21"/>
      <c r="M174" s="162"/>
      <c r="N174" s="163"/>
      <c r="O174" s="163"/>
      <c r="P174" s="163"/>
      <c r="Q174" s="26" t="s">
        <v>17</v>
      </c>
      <c r="R174" s="1180">
        <v>0.96499999999999997</v>
      </c>
      <c r="S174" s="1181"/>
      <c r="T174" s="93"/>
      <c r="U174" s="2"/>
      <c r="W174" s="4"/>
      <c r="X174" s="4"/>
      <c r="Y174" s="4"/>
      <c r="Z174" s="4"/>
      <c r="AA174" s="21"/>
      <c r="AB174" s="1200"/>
      <c r="AC174" s="1201"/>
      <c r="AD174" s="1201"/>
      <c r="AE174" s="1201"/>
      <c r="AF174" s="1201"/>
      <c r="AG174" s="1201"/>
      <c r="AH174" s="1201"/>
      <c r="AI174" s="1201"/>
      <c r="AJ174" s="1201"/>
      <c r="AK174" s="1201"/>
      <c r="AL174" s="1201"/>
      <c r="AM174" s="95"/>
      <c r="AN174" s="161"/>
      <c r="AO174" s="25" t="s">
        <v>19</v>
      </c>
      <c r="AP174" s="26" t="s">
        <v>17</v>
      </c>
      <c r="AQ174" s="1170">
        <v>0.5</v>
      </c>
      <c r="AR174" s="1171"/>
      <c r="AS174" s="29"/>
      <c r="AT174" s="4"/>
      <c r="AU174" s="4"/>
      <c r="AV174" s="4"/>
      <c r="AW174" s="29"/>
      <c r="AX174" s="35">
        <f>ROUND(ROUND(ROUND(I172*R174,0)*Z9,0)*AQ174,0)</f>
        <v>51</v>
      </c>
      <c r="AY174" s="31"/>
    </row>
    <row r="175" spans="1:51" ht="17.100000000000001" customHeight="1" x14ac:dyDescent="0.15">
      <c r="A175" s="32">
        <v>32</v>
      </c>
      <c r="B175" s="33">
        <v>9181</v>
      </c>
      <c r="C175" s="34" t="s">
        <v>1030</v>
      </c>
      <c r="D175" s="36"/>
      <c r="E175" s="29"/>
      <c r="F175" s="29"/>
      <c r="G175" s="37"/>
      <c r="H175" s="20"/>
      <c r="L175" s="21"/>
      <c r="M175" s="47"/>
      <c r="N175" s="40"/>
      <c r="O175" s="40"/>
      <c r="P175" s="40"/>
      <c r="Q175" s="48"/>
      <c r="R175" s="48"/>
      <c r="S175" s="49"/>
      <c r="T175" s="168"/>
      <c r="U175" s="169"/>
      <c r="V175" s="169"/>
      <c r="W175" s="4"/>
      <c r="X175" s="23"/>
      <c r="Y175" s="4"/>
      <c r="Z175" s="4"/>
      <c r="AA175" s="21"/>
      <c r="AB175" s="42"/>
      <c r="AC175" s="43"/>
      <c r="AD175" s="43"/>
      <c r="AE175" s="43"/>
      <c r="AF175" s="43"/>
      <c r="AG175" s="43"/>
      <c r="AH175" s="43"/>
      <c r="AI175" s="43"/>
      <c r="AJ175" s="43"/>
      <c r="AK175" s="43"/>
      <c r="AL175" s="44"/>
      <c r="AM175" s="50"/>
      <c r="AN175" s="51"/>
      <c r="AO175" s="164"/>
      <c r="AP175" s="164"/>
      <c r="AQ175" s="164"/>
      <c r="AR175" s="165"/>
      <c r="AS175" s="1086" t="s">
        <v>33</v>
      </c>
      <c r="AT175" s="1086"/>
      <c r="AU175" s="1086"/>
      <c r="AV175" s="1086"/>
      <c r="AW175" s="1086"/>
      <c r="AX175" s="35">
        <f>ROUND(I172*Z9,0)-AS178</f>
        <v>94</v>
      </c>
      <c r="AY175" s="31"/>
    </row>
    <row r="176" spans="1:51" ht="17.100000000000001" customHeight="1" x14ac:dyDescent="0.15">
      <c r="A176" s="32">
        <v>32</v>
      </c>
      <c r="B176" s="33">
        <v>9182</v>
      </c>
      <c r="C176" s="34" t="s">
        <v>1031</v>
      </c>
      <c r="D176" s="36"/>
      <c r="E176" s="29"/>
      <c r="F176" s="29"/>
      <c r="G176" s="37"/>
      <c r="H176" s="20"/>
      <c r="L176" s="21"/>
      <c r="M176" s="20"/>
      <c r="S176" s="21"/>
      <c r="T176" s="93"/>
      <c r="U176" s="2"/>
      <c r="W176" s="4"/>
      <c r="X176" s="4"/>
      <c r="Y176" s="4"/>
      <c r="Z176" s="4"/>
      <c r="AA176" s="21"/>
      <c r="AB176" s="1198" t="s">
        <v>15</v>
      </c>
      <c r="AC176" s="1199"/>
      <c r="AD176" s="1199"/>
      <c r="AE176" s="1199"/>
      <c r="AF176" s="1199"/>
      <c r="AG176" s="1199"/>
      <c r="AH176" s="1199"/>
      <c r="AI176" s="1199"/>
      <c r="AJ176" s="1199"/>
      <c r="AK176" s="1199"/>
      <c r="AL176" s="1199"/>
      <c r="AM176" s="151"/>
      <c r="AN176" s="158"/>
      <c r="AO176" s="42" t="s">
        <v>16</v>
      </c>
      <c r="AP176" s="44" t="s">
        <v>17</v>
      </c>
      <c r="AQ176" s="1157">
        <v>0.7</v>
      </c>
      <c r="AR176" s="1179"/>
      <c r="AS176" s="1089"/>
      <c r="AT176" s="1089"/>
      <c r="AU176" s="1089"/>
      <c r="AV176" s="1089"/>
      <c r="AW176" s="1089"/>
      <c r="AX176" s="35">
        <f>ROUND(ROUND(I172*Z9,0)*AQ176,0)-AS178</f>
        <v>63</v>
      </c>
      <c r="AY176" s="31"/>
    </row>
    <row r="177" spans="1:51" ht="17.100000000000001" customHeight="1" x14ac:dyDescent="0.15">
      <c r="A177" s="32">
        <v>32</v>
      </c>
      <c r="B177" s="33">
        <v>9544</v>
      </c>
      <c r="C177" s="34" t="s">
        <v>1032</v>
      </c>
      <c r="D177" s="36"/>
      <c r="E177" s="29"/>
      <c r="F177" s="29"/>
      <c r="G177" s="37"/>
      <c r="H177" s="20"/>
      <c r="L177" s="21"/>
      <c r="M177" s="20"/>
      <c r="S177" s="21"/>
      <c r="T177" s="93"/>
      <c r="U177" s="2"/>
      <c r="W177" s="4"/>
      <c r="X177" s="4"/>
      <c r="Y177" s="4"/>
      <c r="Z177" s="4"/>
      <c r="AA177" s="21"/>
      <c r="AB177" s="1200"/>
      <c r="AC177" s="1201"/>
      <c r="AD177" s="1201"/>
      <c r="AE177" s="1201"/>
      <c r="AF177" s="1201"/>
      <c r="AG177" s="1201"/>
      <c r="AH177" s="1201"/>
      <c r="AI177" s="1201"/>
      <c r="AJ177" s="1201"/>
      <c r="AK177" s="1201"/>
      <c r="AL177" s="1201"/>
      <c r="AM177" s="95"/>
      <c r="AN177" s="161"/>
      <c r="AO177" s="25" t="s">
        <v>19</v>
      </c>
      <c r="AP177" s="26" t="s">
        <v>17</v>
      </c>
      <c r="AQ177" s="1170">
        <v>0.5</v>
      </c>
      <c r="AR177" s="1171"/>
      <c r="AS177" s="1089"/>
      <c r="AT177" s="1089"/>
      <c r="AU177" s="1089"/>
      <c r="AV177" s="1089"/>
      <c r="AW177" s="1089"/>
      <c r="AX177" s="35">
        <f>ROUND(ROUND(I172*Z9,0)*AQ177,0)-AS178</f>
        <v>42</v>
      </c>
      <c r="AY177" s="31"/>
    </row>
    <row r="178" spans="1:51" ht="17.100000000000001" customHeight="1" x14ac:dyDescent="0.15">
      <c r="A178" s="32">
        <v>32</v>
      </c>
      <c r="B178" s="33">
        <v>9185</v>
      </c>
      <c r="C178" s="34" t="s">
        <v>1033</v>
      </c>
      <c r="D178" s="36"/>
      <c r="E178" s="29"/>
      <c r="F178" s="29"/>
      <c r="G178" s="37"/>
      <c r="H178" s="20"/>
      <c r="I178" s="58"/>
      <c r="J178" s="58"/>
      <c r="L178" s="21"/>
      <c r="M178" s="1085" t="s">
        <v>26</v>
      </c>
      <c r="N178" s="1202"/>
      <c r="O178" s="1202"/>
      <c r="P178" s="1060"/>
      <c r="Q178" s="1060"/>
      <c r="R178" s="1060"/>
      <c r="S178" s="1061"/>
      <c r="T178" s="166"/>
      <c r="U178" s="167"/>
      <c r="V178" s="167"/>
      <c r="W178" s="4"/>
      <c r="X178" s="23"/>
      <c r="Y178" s="4"/>
      <c r="Z178" s="4"/>
      <c r="AA178" s="21"/>
      <c r="AB178" s="42"/>
      <c r="AC178" s="43"/>
      <c r="AD178" s="43"/>
      <c r="AE178" s="43"/>
      <c r="AF178" s="43"/>
      <c r="AG178" s="43"/>
      <c r="AH178" s="43"/>
      <c r="AI178" s="43"/>
      <c r="AJ178" s="43"/>
      <c r="AK178" s="43"/>
      <c r="AL178" s="44"/>
      <c r="AM178" s="50"/>
      <c r="AN178" s="51"/>
      <c r="AO178" s="151"/>
      <c r="AP178" s="151"/>
      <c r="AQ178" s="151"/>
      <c r="AR178" s="158"/>
      <c r="AS178" s="1175">
        <v>10</v>
      </c>
      <c r="AT178" s="1175"/>
      <c r="AU178" s="1176" t="s">
        <v>38</v>
      </c>
      <c r="AV178" s="1177"/>
      <c r="AW178" s="1178"/>
      <c r="AX178" s="35">
        <f>ROUND(ROUND(I172*R180,0)*Z9,0)-AS178</f>
        <v>91</v>
      </c>
      <c r="AY178" s="31"/>
    </row>
    <row r="179" spans="1:51" ht="17.100000000000001" customHeight="1" x14ac:dyDescent="0.15">
      <c r="A179" s="32">
        <v>32</v>
      </c>
      <c r="B179" s="33">
        <v>9186</v>
      </c>
      <c r="C179" s="34" t="s">
        <v>1034</v>
      </c>
      <c r="D179" s="36"/>
      <c r="E179" s="29"/>
      <c r="F179" s="29"/>
      <c r="G179" s="37"/>
      <c r="H179" s="4"/>
      <c r="I179" s="39"/>
      <c r="J179" s="39"/>
      <c r="L179" s="21"/>
      <c r="M179" s="1062"/>
      <c r="N179" s="1063"/>
      <c r="O179" s="1063"/>
      <c r="P179" s="1063"/>
      <c r="Q179" s="1063"/>
      <c r="R179" s="1063"/>
      <c r="S179" s="1064"/>
      <c r="T179" s="93"/>
      <c r="U179" s="2"/>
      <c r="W179" s="4"/>
      <c r="X179" s="4"/>
      <c r="Y179" s="4"/>
      <c r="Z179" s="4"/>
      <c r="AA179" s="21"/>
      <c r="AB179" s="1198" t="s">
        <v>15</v>
      </c>
      <c r="AC179" s="1199"/>
      <c r="AD179" s="1199"/>
      <c r="AE179" s="1199"/>
      <c r="AF179" s="1199"/>
      <c r="AG179" s="1199"/>
      <c r="AH179" s="1199"/>
      <c r="AI179" s="1199"/>
      <c r="AJ179" s="1199"/>
      <c r="AK179" s="1199"/>
      <c r="AL179" s="1199"/>
      <c r="AM179" s="151"/>
      <c r="AN179" s="158"/>
      <c r="AO179" s="42" t="s">
        <v>16</v>
      </c>
      <c r="AP179" s="44" t="s">
        <v>17</v>
      </c>
      <c r="AQ179" s="1157">
        <v>0.7</v>
      </c>
      <c r="AR179" s="1179"/>
      <c r="AS179" s="53"/>
      <c r="AU179" s="4"/>
      <c r="AV179" s="4"/>
      <c r="AW179" s="53"/>
      <c r="AX179" s="35">
        <f>ROUND(ROUND(ROUND(I172*R180,0)*Z9,0)*AQ179,0)-AS178</f>
        <v>61</v>
      </c>
      <c r="AY179" s="31"/>
    </row>
    <row r="180" spans="1:51" ht="17.100000000000001" customHeight="1" x14ac:dyDescent="0.15">
      <c r="A180" s="32">
        <v>32</v>
      </c>
      <c r="B180" s="33">
        <v>9545</v>
      </c>
      <c r="C180" s="34" t="s">
        <v>1035</v>
      </c>
      <c r="D180" s="36"/>
      <c r="E180" s="29"/>
      <c r="F180" s="29"/>
      <c r="G180" s="37"/>
      <c r="H180" s="20"/>
      <c r="L180" s="21"/>
      <c r="M180" s="162"/>
      <c r="N180" s="163"/>
      <c r="O180" s="163"/>
      <c r="P180" s="163"/>
      <c r="Q180" s="26" t="s">
        <v>17</v>
      </c>
      <c r="R180" s="1180">
        <v>0.96499999999999997</v>
      </c>
      <c r="S180" s="1181"/>
      <c r="T180" s="93"/>
      <c r="U180" s="2"/>
      <c r="W180" s="4"/>
      <c r="X180" s="4"/>
      <c r="Y180" s="4"/>
      <c r="Z180" s="4"/>
      <c r="AA180" s="21"/>
      <c r="AB180" s="1200"/>
      <c r="AC180" s="1201"/>
      <c r="AD180" s="1201"/>
      <c r="AE180" s="1201"/>
      <c r="AF180" s="1201"/>
      <c r="AG180" s="1201"/>
      <c r="AH180" s="1201"/>
      <c r="AI180" s="1201"/>
      <c r="AJ180" s="1201"/>
      <c r="AK180" s="1201"/>
      <c r="AL180" s="1201"/>
      <c r="AM180" s="95"/>
      <c r="AN180" s="161"/>
      <c r="AO180" s="25" t="s">
        <v>19</v>
      </c>
      <c r="AP180" s="26" t="s">
        <v>17</v>
      </c>
      <c r="AQ180" s="1170">
        <v>0.5</v>
      </c>
      <c r="AR180" s="1171"/>
      <c r="AS180" s="29"/>
      <c r="AT180" s="4"/>
      <c r="AU180" s="4"/>
      <c r="AV180" s="4"/>
      <c r="AW180" s="29"/>
      <c r="AX180" s="35">
        <f>ROUND(ROUND(ROUND(I172*R180,0)*Z9,0)*AQ180,0)-AS178</f>
        <v>41</v>
      </c>
      <c r="AY180" s="31"/>
    </row>
    <row r="181" spans="1:51" ht="17.100000000000001" customHeight="1" x14ac:dyDescent="0.15">
      <c r="A181" s="32">
        <v>32</v>
      </c>
      <c r="B181" s="33">
        <v>9191</v>
      </c>
      <c r="C181" s="34" t="s">
        <v>1036</v>
      </c>
      <c r="D181" s="36"/>
      <c r="E181" s="29"/>
      <c r="F181" s="29"/>
      <c r="G181" s="37"/>
      <c r="H181" s="20"/>
      <c r="L181" s="21"/>
      <c r="M181" s="47"/>
      <c r="N181" s="40"/>
      <c r="O181" s="40"/>
      <c r="P181" s="40"/>
      <c r="Q181" s="48"/>
      <c r="R181" s="48"/>
      <c r="S181" s="49"/>
      <c r="T181" s="168"/>
      <c r="U181" s="169"/>
      <c r="V181" s="169"/>
      <c r="W181" s="4"/>
      <c r="X181" s="23"/>
      <c r="Y181" s="4"/>
      <c r="Z181" s="4"/>
      <c r="AA181" s="21"/>
      <c r="AB181" s="42"/>
      <c r="AC181" s="43"/>
      <c r="AD181" s="43"/>
      <c r="AE181" s="43"/>
      <c r="AF181" s="43"/>
      <c r="AG181" s="43"/>
      <c r="AH181" s="43"/>
      <c r="AI181" s="43"/>
      <c r="AJ181" s="43"/>
      <c r="AK181" s="43"/>
      <c r="AL181" s="44"/>
      <c r="AM181" s="50"/>
      <c r="AN181" s="51"/>
      <c r="AO181" s="164"/>
      <c r="AP181" s="164"/>
      <c r="AQ181" s="164"/>
      <c r="AR181" s="165"/>
      <c r="AS181" s="1086" t="s">
        <v>47</v>
      </c>
      <c r="AT181" s="1086"/>
      <c r="AU181" s="1086"/>
      <c r="AV181" s="1086"/>
      <c r="AW181" s="1086"/>
      <c r="AX181" s="35">
        <f>ROUND(I172*Z9,0)-AS184</f>
        <v>82</v>
      </c>
      <c r="AY181" s="31"/>
    </row>
    <row r="182" spans="1:51" ht="17.100000000000001" customHeight="1" x14ac:dyDescent="0.15">
      <c r="A182" s="32">
        <v>32</v>
      </c>
      <c r="B182" s="33">
        <v>9192</v>
      </c>
      <c r="C182" s="34" t="s">
        <v>1037</v>
      </c>
      <c r="D182" s="36"/>
      <c r="E182" s="29"/>
      <c r="F182" s="29"/>
      <c r="G182" s="37"/>
      <c r="H182" s="20"/>
      <c r="L182" s="21"/>
      <c r="M182" s="20"/>
      <c r="S182" s="21"/>
      <c r="T182" s="93"/>
      <c r="U182" s="2"/>
      <c r="W182" s="4"/>
      <c r="X182" s="4"/>
      <c r="Y182" s="4"/>
      <c r="Z182" s="4"/>
      <c r="AA182" s="21"/>
      <c r="AB182" s="1198" t="s">
        <v>15</v>
      </c>
      <c r="AC182" s="1199"/>
      <c r="AD182" s="1199"/>
      <c r="AE182" s="1199"/>
      <c r="AF182" s="1199"/>
      <c r="AG182" s="1199"/>
      <c r="AH182" s="1199"/>
      <c r="AI182" s="1199"/>
      <c r="AJ182" s="1199"/>
      <c r="AK182" s="1199"/>
      <c r="AL182" s="1199"/>
      <c r="AM182" s="151"/>
      <c r="AN182" s="158"/>
      <c r="AO182" s="42" t="s">
        <v>16</v>
      </c>
      <c r="AP182" s="44" t="s">
        <v>17</v>
      </c>
      <c r="AQ182" s="1157">
        <v>0.7</v>
      </c>
      <c r="AR182" s="1179"/>
      <c r="AS182" s="1089"/>
      <c r="AT182" s="1089"/>
      <c r="AU182" s="1089"/>
      <c r="AV182" s="1089"/>
      <c r="AW182" s="1089"/>
      <c r="AX182" s="35">
        <f>ROUND(ROUND(I172*Z9,0)*AQ182,0)-AS184</f>
        <v>51</v>
      </c>
      <c r="AY182" s="31"/>
    </row>
    <row r="183" spans="1:51" ht="17.100000000000001" customHeight="1" x14ac:dyDescent="0.15">
      <c r="A183" s="32">
        <v>32</v>
      </c>
      <c r="B183" s="33">
        <v>9546</v>
      </c>
      <c r="C183" s="34" t="s">
        <v>1038</v>
      </c>
      <c r="D183" s="36"/>
      <c r="E183" s="29"/>
      <c r="F183" s="29"/>
      <c r="G183" s="37"/>
      <c r="H183" s="20"/>
      <c r="L183" s="21"/>
      <c r="M183" s="20"/>
      <c r="S183" s="21"/>
      <c r="T183" s="93"/>
      <c r="U183" s="2"/>
      <c r="W183" s="4"/>
      <c r="X183" s="4"/>
      <c r="Y183" s="4"/>
      <c r="Z183" s="4"/>
      <c r="AA183" s="21"/>
      <c r="AB183" s="1200"/>
      <c r="AC183" s="1201"/>
      <c r="AD183" s="1201"/>
      <c r="AE183" s="1201"/>
      <c r="AF183" s="1201"/>
      <c r="AG183" s="1201"/>
      <c r="AH183" s="1201"/>
      <c r="AI183" s="1201"/>
      <c r="AJ183" s="1201"/>
      <c r="AK183" s="1201"/>
      <c r="AL183" s="1201"/>
      <c r="AM183" s="95"/>
      <c r="AN183" s="161"/>
      <c r="AO183" s="25" t="s">
        <v>19</v>
      </c>
      <c r="AP183" s="26" t="s">
        <v>17</v>
      </c>
      <c r="AQ183" s="1170">
        <v>0.5</v>
      </c>
      <c r="AR183" s="1171"/>
      <c r="AS183" s="1089"/>
      <c r="AT183" s="1089"/>
      <c r="AU183" s="1089"/>
      <c r="AV183" s="1089"/>
      <c r="AW183" s="1089"/>
      <c r="AX183" s="35">
        <f>ROUND(ROUND(I172*Z9,0)*AQ183,0)-AS184</f>
        <v>30</v>
      </c>
      <c r="AY183" s="31"/>
    </row>
    <row r="184" spans="1:51" ht="17.100000000000001" customHeight="1" x14ac:dyDescent="0.15">
      <c r="A184" s="32">
        <v>32</v>
      </c>
      <c r="B184" s="33">
        <v>9195</v>
      </c>
      <c r="C184" s="34" t="s">
        <v>1039</v>
      </c>
      <c r="D184" s="36"/>
      <c r="E184" s="29"/>
      <c r="F184" s="29"/>
      <c r="G184" s="37"/>
      <c r="H184" s="20"/>
      <c r="I184" s="58"/>
      <c r="J184" s="58"/>
      <c r="L184" s="21"/>
      <c r="M184" s="1085" t="s">
        <v>26</v>
      </c>
      <c r="N184" s="1202"/>
      <c r="O184" s="1202"/>
      <c r="P184" s="1060"/>
      <c r="Q184" s="1060"/>
      <c r="R184" s="1060"/>
      <c r="S184" s="1061"/>
      <c r="T184" s="166"/>
      <c r="U184" s="167"/>
      <c r="V184" s="167"/>
      <c r="W184" s="4"/>
      <c r="X184" s="23"/>
      <c r="Y184" s="4"/>
      <c r="Z184" s="4"/>
      <c r="AA184" s="21"/>
      <c r="AB184" s="42"/>
      <c r="AC184" s="43"/>
      <c r="AD184" s="43"/>
      <c r="AE184" s="43"/>
      <c r="AF184" s="43"/>
      <c r="AG184" s="43"/>
      <c r="AH184" s="43"/>
      <c r="AI184" s="43"/>
      <c r="AJ184" s="43"/>
      <c r="AK184" s="43"/>
      <c r="AL184" s="44"/>
      <c r="AM184" s="50"/>
      <c r="AN184" s="51"/>
      <c r="AO184" s="151"/>
      <c r="AP184" s="151"/>
      <c r="AQ184" s="151"/>
      <c r="AR184" s="158"/>
      <c r="AS184" s="1175">
        <v>22</v>
      </c>
      <c r="AT184" s="1175"/>
      <c r="AU184" s="1176" t="s">
        <v>38</v>
      </c>
      <c r="AV184" s="1177"/>
      <c r="AW184" s="1178"/>
      <c r="AX184" s="35">
        <f>ROUND(ROUND(I172*R186,0)*Z9,0)-AS184</f>
        <v>79</v>
      </c>
      <c r="AY184" s="31"/>
    </row>
    <row r="185" spans="1:51" ht="17.100000000000001" customHeight="1" x14ac:dyDescent="0.15">
      <c r="A185" s="32">
        <v>32</v>
      </c>
      <c r="B185" s="33">
        <v>9196</v>
      </c>
      <c r="C185" s="34" t="s">
        <v>1040</v>
      </c>
      <c r="D185" s="36"/>
      <c r="E185" s="29"/>
      <c r="F185" s="29"/>
      <c r="G185" s="37"/>
      <c r="H185" s="4"/>
      <c r="I185" s="39"/>
      <c r="J185" s="39"/>
      <c r="L185" s="21"/>
      <c r="M185" s="1062"/>
      <c r="N185" s="1063"/>
      <c r="O185" s="1063"/>
      <c r="P185" s="1063"/>
      <c r="Q185" s="1063"/>
      <c r="R185" s="1063"/>
      <c r="S185" s="1064"/>
      <c r="T185" s="93"/>
      <c r="U185" s="2"/>
      <c r="W185" s="4"/>
      <c r="X185" s="4"/>
      <c r="Y185" s="4"/>
      <c r="Z185" s="4"/>
      <c r="AA185" s="21"/>
      <c r="AB185" s="1198" t="s">
        <v>15</v>
      </c>
      <c r="AC185" s="1199"/>
      <c r="AD185" s="1199"/>
      <c r="AE185" s="1199"/>
      <c r="AF185" s="1199"/>
      <c r="AG185" s="1199"/>
      <c r="AH185" s="1199"/>
      <c r="AI185" s="1199"/>
      <c r="AJ185" s="1199"/>
      <c r="AK185" s="1199"/>
      <c r="AL185" s="1199"/>
      <c r="AM185" s="151"/>
      <c r="AN185" s="158"/>
      <c r="AO185" s="42" t="s">
        <v>16</v>
      </c>
      <c r="AP185" s="44" t="s">
        <v>17</v>
      </c>
      <c r="AQ185" s="1157">
        <v>0.7</v>
      </c>
      <c r="AR185" s="1179"/>
      <c r="AS185" s="53"/>
      <c r="AU185" s="4"/>
      <c r="AV185" s="4"/>
      <c r="AW185" s="53"/>
      <c r="AX185" s="35">
        <f>ROUND(ROUND(ROUND(I172*R186,0)*Z9,0)*AQ185,0)-AS184</f>
        <v>49</v>
      </c>
      <c r="AY185" s="31"/>
    </row>
    <row r="186" spans="1:51" ht="17.100000000000001" customHeight="1" x14ac:dyDescent="0.15">
      <c r="A186" s="32">
        <v>32</v>
      </c>
      <c r="B186" s="33">
        <v>9547</v>
      </c>
      <c r="C186" s="34" t="s">
        <v>1041</v>
      </c>
      <c r="D186" s="56"/>
      <c r="E186" s="57"/>
      <c r="F186" s="57"/>
      <c r="G186" s="60"/>
      <c r="H186" s="24"/>
      <c r="I186" s="25"/>
      <c r="J186" s="25"/>
      <c r="K186" s="25"/>
      <c r="L186" s="38"/>
      <c r="M186" s="173"/>
      <c r="N186" s="174"/>
      <c r="O186" s="174"/>
      <c r="P186" s="174"/>
      <c r="Q186" s="26" t="s">
        <v>17</v>
      </c>
      <c r="R186" s="1180">
        <v>0.96499999999999997</v>
      </c>
      <c r="S186" s="1181"/>
      <c r="T186" s="175"/>
      <c r="U186" s="135"/>
      <c r="V186" s="135"/>
      <c r="W186" s="25"/>
      <c r="X186" s="25"/>
      <c r="Y186" s="25"/>
      <c r="Z186" s="25"/>
      <c r="AA186" s="38"/>
      <c r="AB186" s="1200"/>
      <c r="AC186" s="1201"/>
      <c r="AD186" s="1201"/>
      <c r="AE186" s="1201"/>
      <c r="AF186" s="1201"/>
      <c r="AG186" s="1201"/>
      <c r="AH186" s="1201"/>
      <c r="AI186" s="1201"/>
      <c r="AJ186" s="1201"/>
      <c r="AK186" s="1201"/>
      <c r="AL186" s="1201"/>
      <c r="AM186" s="95"/>
      <c r="AN186" s="161"/>
      <c r="AO186" s="25" t="s">
        <v>19</v>
      </c>
      <c r="AP186" s="26" t="s">
        <v>17</v>
      </c>
      <c r="AQ186" s="1170">
        <v>0.5</v>
      </c>
      <c r="AR186" s="1171"/>
      <c r="AS186" s="57"/>
      <c r="AT186" s="25"/>
      <c r="AU186" s="25"/>
      <c r="AV186" s="25"/>
      <c r="AW186" s="57"/>
      <c r="AX186" s="35">
        <f>ROUND(ROUND(ROUND(I172*R186,0)*Z9,0)*AQ186,0)-AS184</f>
        <v>29</v>
      </c>
      <c r="AY186" s="61"/>
    </row>
    <row r="187" spans="1:51" ht="17.100000000000001" customHeight="1" x14ac:dyDescent="0.15">
      <c r="A187" s="32">
        <v>32</v>
      </c>
      <c r="B187" s="33">
        <v>8651</v>
      </c>
      <c r="C187" s="34" t="s">
        <v>1042</v>
      </c>
      <c r="D187" s="1085" t="s">
        <v>1043</v>
      </c>
      <c r="E187" s="1086"/>
      <c r="F187" s="1086"/>
      <c r="G187" s="1087"/>
      <c r="H187" s="47" t="s">
        <v>12</v>
      </c>
      <c r="I187" s="40"/>
      <c r="J187" s="40"/>
      <c r="K187" s="40"/>
      <c r="L187" s="41"/>
      <c r="M187" s="47"/>
      <c r="N187" s="40"/>
      <c r="O187" s="40"/>
      <c r="P187" s="40"/>
      <c r="Q187" s="48"/>
      <c r="R187" s="48"/>
      <c r="S187" s="49"/>
      <c r="T187" s="1085" t="s">
        <v>862</v>
      </c>
      <c r="U187" s="1086"/>
      <c r="V187" s="1086"/>
      <c r="W187" s="1086"/>
      <c r="X187" s="1086"/>
      <c r="Y187" s="1086"/>
      <c r="Z187" s="1086"/>
      <c r="AA187" s="1087"/>
      <c r="AB187" s="42"/>
      <c r="AC187" s="43"/>
      <c r="AD187" s="43"/>
      <c r="AE187" s="43"/>
      <c r="AF187" s="43"/>
      <c r="AG187" s="43"/>
      <c r="AH187" s="43"/>
      <c r="AI187" s="43"/>
      <c r="AJ187" s="43"/>
      <c r="AK187" s="43"/>
      <c r="AL187" s="44"/>
      <c r="AM187" s="50"/>
      <c r="AN187" s="51"/>
      <c r="AO187" s="156"/>
      <c r="AP187" s="156"/>
      <c r="AQ187" s="156"/>
      <c r="AR187" s="157"/>
      <c r="AS187" s="63"/>
      <c r="AT187" s="40"/>
      <c r="AU187" s="40"/>
      <c r="AV187" s="40"/>
      <c r="AW187" s="63"/>
      <c r="AX187" s="35">
        <f>ROUND(I190*Z9,0)</f>
        <v>209</v>
      </c>
      <c r="AY187" s="66" t="s">
        <v>13</v>
      </c>
    </row>
    <row r="188" spans="1:51" ht="17.100000000000001" customHeight="1" x14ac:dyDescent="0.15">
      <c r="A188" s="32">
        <v>32</v>
      </c>
      <c r="B188" s="33">
        <v>8652</v>
      </c>
      <c r="C188" s="34" t="s">
        <v>1044</v>
      </c>
      <c r="D188" s="1088"/>
      <c r="E188" s="1089"/>
      <c r="F188" s="1089"/>
      <c r="G188" s="1090"/>
      <c r="H188" s="20"/>
      <c r="L188" s="21"/>
      <c r="M188" s="20"/>
      <c r="S188" s="21"/>
      <c r="T188" s="1088"/>
      <c r="U188" s="1089"/>
      <c r="V188" s="1089"/>
      <c r="W188" s="1089"/>
      <c r="X188" s="1089"/>
      <c r="Y188" s="1089"/>
      <c r="Z188" s="1089"/>
      <c r="AA188" s="1090"/>
      <c r="AB188" s="1198" t="s">
        <v>15</v>
      </c>
      <c r="AC188" s="1199"/>
      <c r="AD188" s="1199"/>
      <c r="AE188" s="1199"/>
      <c r="AF188" s="1199"/>
      <c r="AG188" s="1199"/>
      <c r="AH188" s="1199"/>
      <c r="AI188" s="1199"/>
      <c r="AJ188" s="1199"/>
      <c r="AK188" s="1199"/>
      <c r="AL188" s="1199"/>
      <c r="AM188" s="151"/>
      <c r="AN188" s="158"/>
      <c r="AO188" s="42" t="s">
        <v>16</v>
      </c>
      <c r="AP188" s="44" t="s">
        <v>17</v>
      </c>
      <c r="AQ188" s="1157">
        <v>0.7</v>
      </c>
      <c r="AR188" s="1179"/>
      <c r="AS188" s="29"/>
      <c r="AT188" s="4"/>
      <c r="AU188" s="4"/>
      <c r="AV188" s="4"/>
      <c r="AW188" s="29"/>
      <c r="AX188" s="35">
        <f>ROUND(ROUND(I190*Z9,0)*AQ188,0)</f>
        <v>146</v>
      </c>
      <c r="AY188" s="31"/>
    </row>
    <row r="189" spans="1:51" ht="17.100000000000001" customHeight="1" x14ac:dyDescent="0.15">
      <c r="A189" s="32">
        <v>32</v>
      </c>
      <c r="B189" s="33">
        <v>8880</v>
      </c>
      <c r="C189" s="34" t="s">
        <v>1045</v>
      </c>
      <c r="D189" s="36"/>
      <c r="E189" s="29"/>
      <c r="F189" s="29"/>
      <c r="G189" s="37"/>
      <c r="H189" s="20"/>
      <c r="L189" s="21"/>
      <c r="M189" s="20"/>
      <c r="S189" s="21"/>
      <c r="T189" s="176"/>
      <c r="U189" s="177"/>
      <c r="V189" s="177"/>
      <c r="W189" s="4"/>
      <c r="X189" s="4"/>
      <c r="Y189" s="23" t="s">
        <v>17</v>
      </c>
      <c r="Z189" s="1158">
        <v>0.7</v>
      </c>
      <c r="AA189" s="1158"/>
      <c r="AB189" s="1200"/>
      <c r="AC189" s="1201"/>
      <c r="AD189" s="1201"/>
      <c r="AE189" s="1201"/>
      <c r="AF189" s="1201"/>
      <c r="AG189" s="1201"/>
      <c r="AH189" s="1201"/>
      <c r="AI189" s="1201"/>
      <c r="AJ189" s="1201"/>
      <c r="AK189" s="1201"/>
      <c r="AL189" s="1201"/>
      <c r="AM189" s="95"/>
      <c r="AN189" s="161"/>
      <c r="AO189" s="25" t="s">
        <v>19</v>
      </c>
      <c r="AP189" s="26" t="s">
        <v>17</v>
      </c>
      <c r="AQ189" s="1170">
        <v>0.5</v>
      </c>
      <c r="AR189" s="1171"/>
      <c r="AS189" s="29"/>
      <c r="AT189" s="4"/>
      <c r="AU189" s="4"/>
      <c r="AV189" s="4"/>
      <c r="AW189" s="29"/>
      <c r="AX189" s="35">
        <f>ROUND(ROUND(I190*Z9,0)*AQ189,0)</f>
        <v>105</v>
      </c>
      <c r="AY189" s="31"/>
    </row>
    <row r="190" spans="1:51" ht="17.100000000000001" customHeight="1" x14ac:dyDescent="0.15">
      <c r="A190" s="32">
        <v>32</v>
      </c>
      <c r="B190" s="33">
        <v>8655</v>
      </c>
      <c r="C190" s="34" t="s">
        <v>1046</v>
      </c>
      <c r="D190" s="36"/>
      <c r="E190" s="29"/>
      <c r="F190" s="29"/>
      <c r="G190" s="37"/>
      <c r="H190" s="20"/>
      <c r="I190" s="1108">
        <f>'10施設入所支援(基本１)'!I370</f>
        <v>299</v>
      </c>
      <c r="J190" s="1108"/>
      <c r="K190" s="4" t="s">
        <v>21</v>
      </c>
      <c r="L190" s="21"/>
      <c r="M190" s="1085" t="s">
        <v>26</v>
      </c>
      <c r="N190" s="1202"/>
      <c r="O190" s="1202"/>
      <c r="P190" s="1060"/>
      <c r="Q190" s="1060"/>
      <c r="R190" s="1060"/>
      <c r="S190" s="1061"/>
      <c r="T190" s="176"/>
      <c r="U190" s="177"/>
      <c r="V190" s="177"/>
      <c r="W190" s="4"/>
      <c r="X190" s="23"/>
      <c r="Y190" s="4"/>
      <c r="Z190" s="4"/>
      <c r="AA190" s="21"/>
      <c r="AB190" s="42"/>
      <c r="AC190" s="43"/>
      <c r="AD190" s="43"/>
      <c r="AE190" s="43"/>
      <c r="AF190" s="43"/>
      <c r="AG190" s="43"/>
      <c r="AH190" s="43"/>
      <c r="AI190" s="43"/>
      <c r="AJ190" s="43"/>
      <c r="AK190" s="43"/>
      <c r="AL190" s="44"/>
      <c r="AM190" s="50"/>
      <c r="AN190" s="51"/>
      <c r="AO190" s="151"/>
      <c r="AP190" s="151"/>
      <c r="AQ190" s="151"/>
      <c r="AR190" s="158"/>
      <c r="AS190" s="29"/>
      <c r="AT190" s="4"/>
      <c r="AU190" s="4"/>
      <c r="AV190" s="4"/>
      <c r="AW190" s="29"/>
      <c r="AX190" s="35">
        <f>ROUND(ROUND(I190*R192,0)*Z9,0)</f>
        <v>202</v>
      </c>
      <c r="AY190" s="31"/>
    </row>
    <row r="191" spans="1:51" ht="17.100000000000001" customHeight="1" x14ac:dyDescent="0.15">
      <c r="A191" s="32">
        <v>32</v>
      </c>
      <c r="B191" s="33">
        <v>8656</v>
      </c>
      <c r="C191" s="34" t="s">
        <v>1047</v>
      </c>
      <c r="D191" s="36"/>
      <c r="E191" s="29"/>
      <c r="F191" s="29"/>
      <c r="G191" s="37"/>
      <c r="H191" s="4"/>
      <c r="I191" s="39"/>
      <c r="J191" s="39"/>
      <c r="L191" s="21"/>
      <c r="M191" s="1062"/>
      <c r="N191" s="1063"/>
      <c r="O191" s="1063"/>
      <c r="P191" s="1063"/>
      <c r="Q191" s="1063"/>
      <c r="R191" s="1063"/>
      <c r="S191" s="1064"/>
      <c r="T191" s="54"/>
      <c r="U191" s="53"/>
      <c r="V191" s="53"/>
      <c r="W191" s="4"/>
      <c r="X191" s="4"/>
      <c r="Y191" s="4"/>
      <c r="Z191" s="4"/>
      <c r="AA191" s="21"/>
      <c r="AB191" s="1198" t="s">
        <v>15</v>
      </c>
      <c r="AC191" s="1199"/>
      <c r="AD191" s="1199"/>
      <c r="AE191" s="1199"/>
      <c r="AF191" s="1199"/>
      <c r="AG191" s="1199"/>
      <c r="AH191" s="1199"/>
      <c r="AI191" s="1199"/>
      <c r="AJ191" s="1199"/>
      <c r="AK191" s="1199"/>
      <c r="AL191" s="1199"/>
      <c r="AM191" s="151"/>
      <c r="AN191" s="158"/>
      <c r="AO191" s="42" t="s">
        <v>16</v>
      </c>
      <c r="AP191" s="44" t="s">
        <v>17</v>
      </c>
      <c r="AQ191" s="1157">
        <v>0.7</v>
      </c>
      <c r="AR191" s="1179"/>
      <c r="AS191" s="29"/>
      <c r="AT191" s="4"/>
      <c r="AU191" s="4"/>
      <c r="AV191" s="4"/>
      <c r="AW191" s="29"/>
      <c r="AX191" s="35">
        <f>ROUND(ROUND(ROUND(I190*R192,0)*Z9,0)*AQ191,0)</f>
        <v>141</v>
      </c>
      <c r="AY191" s="31"/>
    </row>
    <row r="192" spans="1:51" ht="17.100000000000001" customHeight="1" x14ac:dyDescent="0.15">
      <c r="A192" s="32">
        <v>32</v>
      </c>
      <c r="B192" s="33">
        <v>8881</v>
      </c>
      <c r="C192" s="34" t="s">
        <v>1048</v>
      </c>
      <c r="D192" s="36"/>
      <c r="E192" s="29"/>
      <c r="F192" s="29"/>
      <c r="G192" s="37"/>
      <c r="H192" s="20"/>
      <c r="L192" s="21"/>
      <c r="M192" s="162"/>
      <c r="N192" s="163"/>
      <c r="O192" s="163"/>
      <c r="P192" s="163"/>
      <c r="Q192" s="26" t="s">
        <v>17</v>
      </c>
      <c r="R192" s="1180">
        <v>0.96499999999999997</v>
      </c>
      <c r="S192" s="1181"/>
      <c r="T192" s="54"/>
      <c r="U192" s="53"/>
      <c r="V192" s="53"/>
      <c r="W192" s="4"/>
      <c r="X192" s="4"/>
      <c r="Y192" s="4"/>
      <c r="Z192" s="4"/>
      <c r="AA192" s="21"/>
      <c r="AB192" s="1200"/>
      <c r="AC192" s="1201"/>
      <c r="AD192" s="1201"/>
      <c r="AE192" s="1201"/>
      <c r="AF192" s="1201"/>
      <c r="AG192" s="1201"/>
      <c r="AH192" s="1201"/>
      <c r="AI192" s="1201"/>
      <c r="AJ192" s="1201"/>
      <c r="AK192" s="1201"/>
      <c r="AL192" s="1201"/>
      <c r="AM192" s="95"/>
      <c r="AN192" s="161"/>
      <c r="AO192" s="25" t="s">
        <v>19</v>
      </c>
      <c r="AP192" s="26" t="s">
        <v>17</v>
      </c>
      <c r="AQ192" s="1170">
        <v>0.5</v>
      </c>
      <c r="AR192" s="1171"/>
      <c r="AS192" s="29"/>
      <c r="AT192" s="4"/>
      <c r="AU192" s="4"/>
      <c r="AV192" s="4"/>
      <c r="AW192" s="29"/>
      <c r="AX192" s="35">
        <f>ROUND(ROUND(ROUND(I190*R192,0)*Z9,0)*AQ192,0)</f>
        <v>101</v>
      </c>
      <c r="AY192" s="31"/>
    </row>
    <row r="193" spans="1:51" ht="17.100000000000001" customHeight="1" x14ac:dyDescent="0.15">
      <c r="A193" s="32">
        <v>32</v>
      </c>
      <c r="B193" s="33">
        <v>9201</v>
      </c>
      <c r="C193" s="34" t="s">
        <v>1049</v>
      </c>
      <c r="D193" s="36"/>
      <c r="E193" s="29"/>
      <c r="F193" s="29"/>
      <c r="G193" s="37"/>
      <c r="H193" s="20"/>
      <c r="L193" s="21"/>
      <c r="M193" s="47"/>
      <c r="N193" s="40"/>
      <c r="O193" s="40"/>
      <c r="P193" s="40"/>
      <c r="Q193" s="48"/>
      <c r="R193" s="48"/>
      <c r="S193" s="49"/>
      <c r="W193" s="4"/>
      <c r="X193" s="23"/>
      <c r="Y193" s="4"/>
      <c r="Z193" s="4"/>
      <c r="AA193" s="21"/>
      <c r="AB193" s="42"/>
      <c r="AC193" s="43"/>
      <c r="AD193" s="43"/>
      <c r="AE193" s="43"/>
      <c r="AF193" s="43"/>
      <c r="AG193" s="43"/>
      <c r="AH193" s="43"/>
      <c r="AI193" s="43"/>
      <c r="AJ193" s="43"/>
      <c r="AK193" s="43"/>
      <c r="AL193" s="44"/>
      <c r="AM193" s="50"/>
      <c r="AN193" s="51"/>
      <c r="AO193" s="164"/>
      <c r="AP193" s="164"/>
      <c r="AQ193" s="164"/>
      <c r="AR193" s="165"/>
      <c r="AS193" s="1086" t="s">
        <v>33</v>
      </c>
      <c r="AT193" s="1086"/>
      <c r="AU193" s="1086"/>
      <c r="AV193" s="1086"/>
      <c r="AW193" s="1086"/>
      <c r="AX193" s="35">
        <f>ROUND(I190*Z9,0)-AS196</f>
        <v>202</v>
      </c>
      <c r="AY193" s="31"/>
    </row>
    <row r="194" spans="1:51" ht="17.100000000000001" customHeight="1" x14ac:dyDescent="0.15">
      <c r="A194" s="32">
        <v>32</v>
      </c>
      <c r="B194" s="33">
        <v>9202</v>
      </c>
      <c r="C194" s="34" t="s">
        <v>1050</v>
      </c>
      <c r="D194" s="36"/>
      <c r="E194" s="29"/>
      <c r="F194" s="29"/>
      <c r="G194" s="37"/>
      <c r="H194" s="20"/>
      <c r="L194" s="21"/>
      <c r="M194" s="20"/>
      <c r="S194" s="21"/>
      <c r="T194" s="93"/>
      <c r="U194" s="2"/>
      <c r="W194" s="4"/>
      <c r="X194" s="4"/>
      <c r="Y194" s="4"/>
      <c r="Z194" s="4"/>
      <c r="AA194" s="21"/>
      <c r="AB194" s="1198" t="s">
        <v>15</v>
      </c>
      <c r="AC194" s="1199"/>
      <c r="AD194" s="1199"/>
      <c r="AE194" s="1199"/>
      <c r="AF194" s="1199"/>
      <c r="AG194" s="1199"/>
      <c r="AH194" s="1199"/>
      <c r="AI194" s="1199"/>
      <c r="AJ194" s="1199"/>
      <c r="AK194" s="1199"/>
      <c r="AL194" s="1199"/>
      <c r="AM194" s="151"/>
      <c r="AN194" s="158"/>
      <c r="AO194" s="42" t="s">
        <v>16</v>
      </c>
      <c r="AP194" s="44" t="s">
        <v>17</v>
      </c>
      <c r="AQ194" s="1157">
        <v>0.7</v>
      </c>
      <c r="AR194" s="1179"/>
      <c r="AS194" s="1089"/>
      <c r="AT194" s="1089"/>
      <c r="AU194" s="1089"/>
      <c r="AV194" s="1089"/>
      <c r="AW194" s="1089"/>
      <c r="AX194" s="35">
        <f>ROUND(ROUND(I190*Z9,0)*AQ194,0)-AS196</f>
        <v>139</v>
      </c>
      <c r="AY194" s="31"/>
    </row>
    <row r="195" spans="1:51" ht="17.100000000000001" customHeight="1" x14ac:dyDescent="0.15">
      <c r="A195" s="32">
        <v>32</v>
      </c>
      <c r="B195" s="33">
        <v>9560</v>
      </c>
      <c r="C195" s="34" t="s">
        <v>1051</v>
      </c>
      <c r="D195" s="36"/>
      <c r="E195" s="29"/>
      <c r="F195" s="29"/>
      <c r="G195" s="37"/>
      <c r="H195" s="20"/>
      <c r="L195" s="21"/>
      <c r="M195" s="20"/>
      <c r="S195" s="21"/>
      <c r="T195" s="93"/>
      <c r="U195" s="2"/>
      <c r="W195" s="4"/>
      <c r="X195" s="4"/>
      <c r="Y195" s="4"/>
      <c r="Z195" s="4"/>
      <c r="AA195" s="21"/>
      <c r="AB195" s="1200"/>
      <c r="AC195" s="1201"/>
      <c r="AD195" s="1201"/>
      <c r="AE195" s="1201"/>
      <c r="AF195" s="1201"/>
      <c r="AG195" s="1201"/>
      <c r="AH195" s="1201"/>
      <c r="AI195" s="1201"/>
      <c r="AJ195" s="1201"/>
      <c r="AK195" s="1201"/>
      <c r="AL195" s="1201"/>
      <c r="AM195" s="95"/>
      <c r="AN195" s="161"/>
      <c r="AO195" s="25" t="s">
        <v>19</v>
      </c>
      <c r="AP195" s="26" t="s">
        <v>17</v>
      </c>
      <c r="AQ195" s="1170">
        <v>0.5</v>
      </c>
      <c r="AR195" s="1171"/>
      <c r="AS195" s="1089"/>
      <c r="AT195" s="1089"/>
      <c r="AU195" s="1089"/>
      <c r="AV195" s="1089"/>
      <c r="AW195" s="1089"/>
      <c r="AX195" s="35">
        <f>ROUND(ROUND(I190*Z9,0)*AQ195,0)-AS196</f>
        <v>98</v>
      </c>
      <c r="AY195" s="31"/>
    </row>
    <row r="196" spans="1:51" ht="17.100000000000001" customHeight="1" x14ac:dyDescent="0.15">
      <c r="A196" s="32">
        <v>32</v>
      </c>
      <c r="B196" s="33">
        <v>9205</v>
      </c>
      <c r="C196" s="34" t="s">
        <v>1052</v>
      </c>
      <c r="D196" s="36"/>
      <c r="E196" s="29"/>
      <c r="F196" s="29"/>
      <c r="G196" s="37"/>
      <c r="H196" s="20"/>
      <c r="I196" s="58"/>
      <c r="J196" s="58"/>
      <c r="L196" s="21"/>
      <c r="M196" s="1085" t="s">
        <v>26</v>
      </c>
      <c r="N196" s="1202"/>
      <c r="O196" s="1202"/>
      <c r="P196" s="1060"/>
      <c r="Q196" s="1060"/>
      <c r="R196" s="1060"/>
      <c r="S196" s="1061"/>
      <c r="T196" s="166"/>
      <c r="U196" s="167"/>
      <c r="V196" s="167"/>
      <c r="W196" s="4"/>
      <c r="X196" s="23"/>
      <c r="Y196" s="4"/>
      <c r="Z196" s="4"/>
      <c r="AA196" s="21"/>
      <c r="AB196" s="42"/>
      <c r="AC196" s="43"/>
      <c r="AD196" s="43"/>
      <c r="AE196" s="43"/>
      <c r="AF196" s="43"/>
      <c r="AG196" s="43"/>
      <c r="AH196" s="43"/>
      <c r="AI196" s="43"/>
      <c r="AJ196" s="43"/>
      <c r="AK196" s="43"/>
      <c r="AL196" s="44"/>
      <c r="AM196" s="50"/>
      <c r="AN196" s="51"/>
      <c r="AO196" s="151"/>
      <c r="AP196" s="151"/>
      <c r="AQ196" s="151"/>
      <c r="AR196" s="158"/>
      <c r="AS196" s="1175">
        <v>7</v>
      </c>
      <c r="AT196" s="1175"/>
      <c r="AU196" s="1176" t="s">
        <v>38</v>
      </c>
      <c r="AV196" s="1177"/>
      <c r="AW196" s="1178"/>
      <c r="AX196" s="35">
        <f>ROUND(ROUND(I190*R198,0)*Z9,0)-AS196</f>
        <v>195</v>
      </c>
      <c r="AY196" s="31"/>
    </row>
    <row r="197" spans="1:51" ht="17.100000000000001" customHeight="1" x14ac:dyDescent="0.15">
      <c r="A197" s="32">
        <v>32</v>
      </c>
      <c r="B197" s="33">
        <v>9206</v>
      </c>
      <c r="C197" s="34" t="s">
        <v>1053</v>
      </c>
      <c r="D197" s="36"/>
      <c r="E197" s="29"/>
      <c r="F197" s="29"/>
      <c r="G197" s="37"/>
      <c r="H197" s="4"/>
      <c r="I197" s="39"/>
      <c r="J197" s="39"/>
      <c r="L197" s="21"/>
      <c r="M197" s="1062"/>
      <c r="N197" s="1063"/>
      <c r="O197" s="1063"/>
      <c r="P197" s="1063"/>
      <c r="Q197" s="1063"/>
      <c r="R197" s="1063"/>
      <c r="S197" s="1064"/>
      <c r="T197" s="93"/>
      <c r="U197" s="2"/>
      <c r="W197" s="4"/>
      <c r="X197" s="4"/>
      <c r="Y197" s="4"/>
      <c r="Z197" s="4"/>
      <c r="AA197" s="21"/>
      <c r="AB197" s="1198" t="s">
        <v>15</v>
      </c>
      <c r="AC197" s="1199"/>
      <c r="AD197" s="1199"/>
      <c r="AE197" s="1199"/>
      <c r="AF197" s="1199"/>
      <c r="AG197" s="1199"/>
      <c r="AH197" s="1199"/>
      <c r="AI197" s="1199"/>
      <c r="AJ197" s="1199"/>
      <c r="AK197" s="1199"/>
      <c r="AL197" s="1199"/>
      <c r="AM197" s="151"/>
      <c r="AN197" s="158"/>
      <c r="AO197" s="42" t="s">
        <v>16</v>
      </c>
      <c r="AP197" s="44" t="s">
        <v>17</v>
      </c>
      <c r="AQ197" s="1157">
        <v>0.7</v>
      </c>
      <c r="AR197" s="1179"/>
      <c r="AS197" s="53"/>
      <c r="AU197" s="4"/>
      <c r="AV197" s="4"/>
      <c r="AW197" s="53"/>
      <c r="AX197" s="35">
        <f>ROUND(ROUND(ROUND(I190*R198,0)*Z9,0)*AQ197,0)-AS196</f>
        <v>134</v>
      </c>
      <c r="AY197" s="31"/>
    </row>
    <row r="198" spans="1:51" ht="17.100000000000001" customHeight="1" x14ac:dyDescent="0.15">
      <c r="A198" s="32">
        <v>32</v>
      </c>
      <c r="B198" s="33">
        <v>9561</v>
      </c>
      <c r="C198" s="34" t="s">
        <v>1054</v>
      </c>
      <c r="D198" s="36"/>
      <c r="E198" s="29"/>
      <c r="F198" s="29"/>
      <c r="G198" s="37"/>
      <c r="H198" s="20"/>
      <c r="L198" s="21"/>
      <c r="M198" s="162"/>
      <c r="N198" s="163"/>
      <c r="O198" s="163"/>
      <c r="P198" s="163"/>
      <c r="Q198" s="26" t="s">
        <v>17</v>
      </c>
      <c r="R198" s="1180">
        <v>0.96499999999999997</v>
      </c>
      <c r="S198" s="1181"/>
      <c r="T198" s="93"/>
      <c r="U198" s="2"/>
      <c r="W198" s="4"/>
      <c r="X198" s="4"/>
      <c r="Y198" s="4"/>
      <c r="Z198" s="4"/>
      <c r="AA198" s="21"/>
      <c r="AB198" s="1200"/>
      <c r="AC198" s="1201"/>
      <c r="AD198" s="1201"/>
      <c r="AE198" s="1201"/>
      <c r="AF198" s="1201"/>
      <c r="AG198" s="1201"/>
      <c r="AH198" s="1201"/>
      <c r="AI198" s="1201"/>
      <c r="AJ198" s="1201"/>
      <c r="AK198" s="1201"/>
      <c r="AL198" s="1201"/>
      <c r="AM198" s="95"/>
      <c r="AN198" s="161"/>
      <c r="AO198" s="25" t="s">
        <v>19</v>
      </c>
      <c r="AP198" s="26" t="s">
        <v>17</v>
      </c>
      <c r="AQ198" s="1170">
        <v>0.5</v>
      </c>
      <c r="AR198" s="1171"/>
      <c r="AS198" s="29"/>
      <c r="AT198" s="4"/>
      <c r="AU198" s="4"/>
      <c r="AV198" s="4"/>
      <c r="AW198" s="29"/>
      <c r="AX198" s="35">
        <f>ROUND(ROUND(ROUND(I190*R198,0)*Z9,0)*AQ198,0)-AS196</f>
        <v>94</v>
      </c>
      <c r="AY198" s="31"/>
    </row>
    <row r="199" spans="1:51" ht="17.100000000000001" customHeight="1" x14ac:dyDescent="0.15">
      <c r="A199" s="32">
        <v>32</v>
      </c>
      <c r="B199" s="33">
        <v>9211</v>
      </c>
      <c r="C199" s="34" t="s">
        <v>1055</v>
      </c>
      <c r="D199" s="36"/>
      <c r="E199" s="29"/>
      <c r="F199" s="29"/>
      <c r="G199" s="37"/>
      <c r="H199" s="20"/>
      <c r="L199" s="21"/>
      <c r="M199" s="47"/>
      <c r="N199" s="40"/>
      <c r="O199" s="40"/>
      <c r="P199" s="40"/>
      <c r="Q199" s="48"/>
      <c r="R199" s="48"/>
      <c r="S199" s="49"/>
      <c r="T199" s="168"/>
      <c r="U199" s="169"/>
      <c r="V199" s="169"/>
      <c r="W199" s="4"/>
      <c r="X199" s="23"/>
      <c r="Y199" s="4"/>
      <c r="Z199" s="4"/>
      <c r="AA199" s="21"/>
      <c r="AB199" s="42"/>
      <c r="AC199" s="43"/>
      <c r="AD199" s="43"/>
      <c r="AE199" s="43"/>
      <c r="AF199" s="43"/>
      <c r="AG199" s="43"/>
      <c r="AH199" s="43"/>
      <c r="AI199" s="43"/>
      <c r="AJ199" s="43"/>
      <c r="AK199" s="43"/>
      <c r="AL199" s="44"/>
      <c r="AM199" s="50"/>
      <c r="AN199" s="51"/>
      <c r="AO199" s="164"/>
      <c r="AP199" s="164"/>
      <c r="AQ199" s="164"/>
      <c r="AR199" s="165"/>
      <c r="AS199" s="1086" t="s">
        <v>47</v>
      </c>
      <c r="AT199" s="1086"/>
      <c r="AU199" s="1086"/>
      <c r="AV199" s="1086"/>
      <c r="AW199" s="1086"/>
      <c r="AX199" s="35">
        <f>ROUND(I190*Z9,0)-AS202</f>
        <v>194</v>
      </c>
      <c r="AY199" s="31"/>
    </row>
    <row r="200" spans="1:51" ht="17.100000000000001" customHeight="1" x14ac:dyDescent="0.15">
      <c r="A200" s="32">
        <v>32</v>
      </c>
      <c r="B200" s="33">
        <v>9212</v>
      </c>
      <c r="C200" s="34" t="s">
        <v>1056</v>
      </c>
      <c r="D200" s="36"/>
      <c r="E200" s="29"/>
      <c r="F200" s="29"/>
      <c r="G200" s="37"/>
      <c r="H200" s="20"/>
      <c r="L200" s="21"/>
      <c r="M200" s="20"/>
      <c r="S200" s="21"/>
      <c r="T200" s="93"/>
      <c r="U200" s="2"/>
      <c r="W200" s="4"/>
      <c r="X200" s="4"/>
      <c r="Y200" s="4"/>
      <c r="Z200" s="4"/>
      <c r="AA200" s="21"/>
      <c r="AB200" s="1198" t="s">
        <v>15</v>
      </c>
      <c r="AC200" s="1199"/>
      <c r="AD200" s="1199"/>
      <c r="AE200" s="1199"/>
      <c r="AF200" s="1199"/>
      <c r="AG200" s="1199"/>
      <c r="AH200" s="1199"/>
      <c r="AI200" s="1199"/>
      <c r="AJ200" s="1199"/>
      <c r="AK200" s="1199"/>
      <c r="AL200" s="1199"/>
      <c r="AM200" s="151"/>
      <c r="AN200" s="158"/>
      <c r="AO200" s="42" t="s">
        <v>16</v>
      </c>
      <c r="AP200" s="44" t="s">
        <v>17</v>
      </c>
      <c r="AQ200" s="1157">
        <v>0.7</v>
      </c>
      <c r="AR200" s="1179"/>
      <c r="AS200" s="1089"/>
      <c r="AT200" s="1089"/>
      <c r="AU200" s="1089"/>
      <c r="AV200" s="1089"/>
      <c r="AW200" s="1089"/>
      <c r="AX200" s="35">
        <f>ROUND(ROUND(I190*Z9,0)*AQ200,0)-AS202</f>
        <v>131</v>
      </c>
      <c r="AY200" s="31"/>
    </row>
    <row r="201" spans="1:51" ht="17.100000000000001" customHeight="1" x14ac:dyDescent="0.15">
      <c r="A201" s="32">
        <v>32</v>
      </c>
      <c r="B201" s="33">
        <v>9562</v>
      </c>
      <c r="C201" s="34" t="s">
        <v>1057</v>
      </c>
      <c r="D201" s="36"/>
      <c r="E201" s="29"/>
      <c r="F201" s="29"/>
      <c r="G201" s="37"/>
      <c r="H201" s="20"/>
      <c r="L201" s="21"/>
      <c r="M201" s="20"/>
      <c r="S201" s="21"/>
      <c r="T201" s="93"/>
      <c r="U201" s="2"/>
      <c r="W201" s="4"/>
      <c r="X201" s="4"/>
      <c r="Y201" s="4"/>
      <c r="Z201" s="4"/>
      <c r="AA201" s="21"/>
      <c r="AB201" s="1200"/>
      <c r="AC201" s="1201"/>
      <c r="AD201" s="1201"/>
      <c r="AE201" s="1201"/>
      <c r="AF201" s="1201"/>
      <c r="AG201" s="1201"/>
      <c r="AH201" s="1201"/>
      <c r="AI201" s="1201"/>
      <c r="AJ201" s="1201"/>
      <c r="AK201" s="1201"/>
      <c r="AL201" s="1201"/>
      <c r="AM201" s="95"/>
      <c r="AN201" s="161"/>
      <c r="AO201" s="25" t="s">
        <v>19</v>
      </c>
      <c r="AP201" s="26" t="s">
        <v>17</v>
      </c>
      <c r="AQ201" s="1170">
        <v>0.5</v>
      </c>
      <c r="AR201" s="1171"/>
      <c r="AS201" s="1089"/>
      <c r="AT201" s="1089"/>
      <c r="AU201" s="1089"/>
      <c r="AV201" s="1089"/>
      <c r="AW201" s="1089"/>
      <c r="AX201" s="35">
        <f>ROUND(ROUND(I190*Z9,0)*AQ201,0)-AS202</f>
        <v>90</v>
      </c>
      <c r="AY201" s="31"/>
    </row>
    <row r="202" spans="1:51" ht="17.100000000000001" customHeight="1" x14ac:dyDescent="0.15">
      <c r="A202" s="32">
        <v>32</v>
      </c>
      <c r="B202" s="33">
        <v>9215</v>
      </c>
      <c r="C202" s="34" t="s">
        <v>1058</v>
      </c>
      <c r="D202" s="36"/>
      <c r="E202" s="29"/>
      <c r="F202" s="29"/>
      <c r="G202" s="37"/>
      <c r="H202" s="20"/>
      <c r="I202" s="58"/>
      <c r="J202" s="58"/>
      <c r="L202" s="21"/>
      <c r="M202" s="1085" t="s">
        <v>26</v>
      </c>
      <c r="N202" s="1202"/>
      <c r="O202" s="1202"/>
      <c r="P202" s="1060"/>
      <c r="Q202" s="1060"/>
      <c r="R202" s="1060"/>
      <c r="S202" s="1061"/>
      <c r="T202" s="166"/>
      <c r="U202" s="167"/>
      <c r="V202" s="167"/>
      <c r="W202" s="4"/>
      <c r="X202" s="23"/>
      <c r="Y202" s="4"/>
      <c r="Z202" s="4"/>
      <c r="AA202" s="21"/>
      <c r="AB202" s="42"/>
      <c r="AC202" s="43"/>
      <c r="AD202" s="43"/>
      <c r="AE202" s="43"/>
      <c r="AF202" s="43"/>
      <c r="AG202" s="43"/>
      <c r="AH202" s="43"/>
      <c r="AI202" s="43"/>
      <c r="AJ202" s="43"/>
      <c r="AK202" s="43"/>
      <c r="AL202" s="44"/>
      <c r="AM202" s="50"/>
      <c r="AN202" s="51"/>
      <c r="AO202" s="151"/>
      <c r="AP202" s="151"/>
      <c r="AQ202" s="151"/>
      <c r="AR202" s="158"/>
      <c r="AS202" s="1175">
        <v>15</v>
      </c>
      <c r="AT202" s="1175"/>
      <c r="AU202" s="1176" t="s">
        <v>38</v>
      </c>
      <c r="AV202" s="1177"/>
      <c r="AW202" s="1178"/>
      <c r="AX202" s="35">
        <f>ROUND(ROUND(I190*R204,0)*Z9,0)-AS202</f>
        <v>187</v>
      </c>
      <c r="AY202" s="31"/>
    </row>
    <row r="203" spans="1:51" ht="17.100000000000001" customHeight="1" x14ac:dyDescent="0.15">
      <c r="A203" s="32">
        <v>32</v>
      </c>
      <c r="B203" s="33">
        <v>9216</v>
      </c>
      <c r="C203" s="34" t="s">
        <v>1059</v>
      </c>
      <c r="D203" s="36"/>
      <c r="E203" s="29"/>
      <c r="F203" s="29"/>
      <c r="G203" s="37"/>
      <c r="H203" s="4"/>
      <c r="I203" s="39"/>
      <c r="J203" s="39"/>
      <c r="L203" s="21"/>
      <c r="M203" s="1062"/>
      <c r="N203" s="1063"/>
      <c r="O203" s="1063"/>
      <c r="P203" s="1063"/>
      <c r="Q203" s="1063"/>
      <c r="R203" s="1063"/>
      <c r="S203" s="1064"/>
      <c r="T203" s="93"/>
      <c r="U203" s="2"/>
      <c r="W203" s="4"/>
      <c r="X203" s="4"/>
      <c r="Y203" s="4"/>
      <c r="Z203" s="4"/>
      <c r="AA203" s="21"/>
      <c r="AB203" s="1198" t="s">
        <v>15</v>
      </c>
      <c r="AC203" s="1199"/>
      <c r="AD203" s="1199"/>
      <c r="AE203" s="1199"/>
      <c r="AF203" s="1199"/>
      <c r="AG203" s="1199"/>
      <c r="AH203" s="1199"/>
      <c r="AI203" s="1199"/>
      <c r="AJ203" s="1199"/>
      <c r="AK203" s="1199"/>
      <c r="AL203" s="1199"/>
      <c r="AM203" s="151"/>
      <c r="AN203" s="158"/>
      <c r="AO203" s="42" t="s">
        <v>16</v>
      </c>
      <c r="AP203" s="44" t="s">
        <v>17</v>
      </c>
      <c r="AQ203" s="1157">
        <v>0.7</v>
      </c>
      <c r="AR203" s="1179"/>
      <c r="AS203" s="53"/>
      <c r="AU203" s="4"/>
      <c r="AV203" s="4"/>
      <c r="AW203" s="53"/>
      <c r="AX203" s="35">
        <f>ROUND(ROUND(ROUND(I190*R204,0)*Z9,0)*AQ203,0)-AS202</f>
        <v>126</v>
      </c>
      <c r="AY203" s="31"/>
    </row>
    <row r="204" spans="1:51" ht="17.100000000000001" customHeight="1" x14ac:dyDescent="0.15">
      <c r="A204" s="32">
        <v>32</v>
      </c>
      <c r="B204" s="33">
        <v>9563</v>
      </c>
      <c r="C204" s="34" t="s">
        <v>1060</v>
      </c>
      <c r="D204" s="36"/>
      <c r="E204" s="29"/>
      <c r="F204" s="29"/>
      <c r="G204" s="37"/>
      <c r="H204" s="20"/>
      <c r="L204" s="21"/>
      <c r="M204" s="162"/>
      <c r="N204" s="163"/>
      <c r="O204" s="163"/>
      <c r="P204" s="163"/>
      <c r="Q204" s="26" t="s">
        <v>17</v>
      </c>
      <c r="R204" s="1180">
        <v>0.96499999999999997</v>
      </c>
      <c r="S204" s="1181"/>
      <c r="T204" s="93"/>
      <c r="U204" s="2"/>
      <c r="W204" s="4"/>
      <c r="X204" s="4"/>
      <c r="Y204" s="4"/>
      <c r="Z204" s="4"/>
      <c r="AA204" s="21"/>
      <c r="AB204" s="1200"/>
      <c r="AC204" s="1201"/>
      <c r="AD204" s="1201"/>
      <c r="AE204" s="1201"/>
      <c r="AF204" s="1201"/>
      <c r="AG204" s="1201"/>
      <c r="AH204" s="1201"/>
      <c r="AI204" s="1201"/>
      <c r="AJ204" s="1201"/>
      <c r="AK204" s="1201"/>
      <c r="AL204" s="1201"/>
      <c r="AM204" s="95"/>
      <c r="AN204" s="161"/>
      <c r="AO204" s="25" t="s">
        <v>19</v>
      </c>
      <c r="AP204" s="26" t="s">
        <v>17</v>
      </c>
      <c r="AQ204" s="1170">
        <v>0.5</v>
      </c>
      <c r="AR204" s="1171"/>
      <c r="AS204" s="29"/>
      <c r="AT204" s="4"/>
      <c r="AU204" s="4"/>
      <c r="AV204" s="4"/>
      <c r="AW204" s="29"/>
      <c r="AX204" s="35">
        <f>ROUND(ROUND(ROUND(I190*R204,0)*Z9,0)*AQ204,0)-AS202</f>
        <v>86</v>
      </c>
      <c r="AY204" s="31"/>
    </row>
    <row r="205" spans="1:51" ht="17.100000000000001" customHeight="1" x14ac:dyDescent="0.15">
      <c r="A205" s="32">
        <v>32</v>
      </c>
      <c r="B205" s="33">
        <v>8661</v>
      </c>
      <c r="C205" s="34" t="s">
        <v>1061</v>
      </c>
      <c r="D205" s="36"/>
      <c r="E205" s="29"/>
      <c r="F205" s="29"/>
      <c r="G205" s="37"/>
      <c r="H205" s="47" t="s">
        <v>60</v>
      </c>
      <c r="I205" s="40"/>
      <c r="J205" s="40"/>
      <c r="K205" s="40"/>
      <c r="L205" s="41"/>
      <c r="M205" s="47"/>
      <c r="N205" s="40"/>
      <c r="O205" s="40"/>
      <c r="P205" s="40"/>
      <c r="Q205" s="48"/>
      <c r="R205" s="48"/>
      <c r="S205" s="49"/>
      <c r="T205" s="2"/>
      <c r="U205" s="2"/>
      <c r="W205" s="4"/>
      <c r="X205" s="23"/>
      <c r="Y205" s="4"/>
      <c r="Z205" s="4"/>
      <c r="AA205" s="21"/>
      <c r="AB205" s="42"/>
      <c r="AC205" s="43"/>
      <c r="AD205" s="43"/>
      <c r="AE205" s="43"/>
      <c r="AF205" s="43"/>
      <c r="AG205" s="43"/>
      <c r="AH205" s="43"/>
      <c r="AI205" s="43"/>
      <c r="AJ205" s="43"/>
      <c r="AK205" s="43"/>
      <c r="AL205" s="44"/>
      <c r="AM205" s="50"/>
      <c r="AN205" s="51"/>
      <c r="AO205" s="151"/>
      <c r="AP205" s="151"/>
      <c r="AQ205" s="151"/>
      <c r="AR205" s="158"/>
      <c r="AS205" s="62"/>
      <c r="AT205" s="40"/>
      <c r="AU205" s="40"/>
      <c r="AV205" s="40"/>
      <c r="AW205" s="64"/>
      <c r="AX205" s="35">
        <f>ROUND(I208*Z9,0)</f>
        <v>176</v>
      </c>
      <c r="AY205" s="31"/>
    </row>
    <row r="206" spans="1:51" ht="17.100000000000001" customHeight="1" x14ac:dyDescent="0.15">
      <c r="A206" s="32">
        <v>32</v>
      </c>
      <c r="B206" s="33">
        <v>8662</v>
      </c>
      <c r="C206" s="34" t="s">
        <v>1062</v>
      </c>
      <c r="D206" s="36"/>
      <c r="E206" s="29"/>
      <c r="F206" s="29"/>
      <c r="G206" s="37"/>
      <c r="H206" s="20"/>
      <c r="L206" s="21"/>
      <c r="M206" s="20"/>
      <c r="S206" s="21"/>
      <c r="T206" s="93"/>
      <c r="U206" s="2"/>
      <c r="W206" s="4"/>
      <c r="X206" s="4"/>
      <c r="Y206" s="4"/>
      <c r="Z206" s="4"/>
      <c r="AA206" s="21"/>
      <c r="AB206" s="1198" t="s">
        <v>15</v>
      </c>
      <c r="AC206" s="1199"/>
      <c r="AD206" s="1199"/>
      <c r="AE206" s="1199"/>
      <c r="AF206" s="1199"/>
      <c r="AG206" s="1199"/>
      <c r="AH206" s="1199"/>
      <c r="AI206" s="1199"/>
      <c r="AJ206" s="1199"/>
      <c r="AK206" s="1199"/>
      <c r="AL206" s="1199"/>
      <c r="AM206" s="151"/>
      <c r="AN206" s="158"/>
      <c r="AO206" s="42" t="s">
        <v>16</v>
      </c>
      <c r="AP206" s="44" t="s">
        <v>17</v>
      </c>
      <c r="AQ206" s="1157">
        <v>0.7</v>
      </c>
      <c r="AR206" s="1179"/>
      <c r="AS206" s="29"/>
      <c r="AT206" s="4"/>
      <c r="AU206" s="4"/>
      <c r="AV206" s="4"/>
      <c r="AW206" s="29"/>
      <c r="AX206" s="35">
        <f>ROUND(ROUND(I208*Z9,0)*AQ206,0)</f>
        <v>123</v>
      </c>
      <c r="AY206" s="31"/>
    </row>
    <row r="207" spans="1:51" ht="17.100000000000001" customHeight="1" x14ac:dyDescent="0.15">
      <c r="A207" s="32">
        <v>32</v>
      </c>
      <c r="B207" s="33">
        <v>8888</v>
      </c>
      <c r="C207" s="34" t="s">
        <v>1063</v>
      </c>
      <c r="D207" s="36"/>
      <c r="E207" s="29"/>
      <c r="F207" s="29"/>
      <c r="G207" s="37"/>
      <c r="H207" s="20"/>
      <c r="L207" s="21"/>
      <c r="M207" s="20"/>
      <c r="S207" s="21"/>
      <c r="T207" s="93"/>
      <c r="U207" s="2"/>
      <c r="W207" s="4"/>
      <c r="X207" s="4"/>
      <c r="Y207" s="4"/>
      <c r="Z207" s="4"/>
      <c r="AA207" s="21"/>
      <c r="AB207" s="1200"/>
      <c r="AC207" s="1201"/>
      <c r="AD207" s="1201"/>
      <c r="AE207" s="1201"/>
      <c r="AF207" s="1201"/>
      <c r="AG207" s="1201"/>
      <c r="AH207" s="1201"/>
      <c r="AI207" s="1201"/>
      <c r="AJ207" s="1201"/>
      <c r="AK207" s="1201"/>
      <c r="AL207" s="1201"/>
      <c r="AM207" s="95"/>
      <c r="AN207" s="161"/>
      <c r="AO207" s="25" t="s">
        <v>19</v>
      </c>
      <c r="AP207" s="26" t="s">
        <v>17</v>
      </c>
      <c r="AQ207" s="1170">
        <v>0.5</v>
      </c>
      <c r="AR207" s="1171"/>
      <c r="AS207" s="29"/>
      <c r="AT207" s="4"/>
      <c r="AU207" s="4"/>
      <c r="AV207" s="4"/>
      <c r="AW207" s="29"/>
      <c r="AX207" s="35">
        <f>ROUND(ROUND(I208*Z9,0)*AQ207,0)</f>
        <v>88</v>
      </c>
      <c r="AY207" s="31"/>
    </row>
    <row r="208" spans="1:51" ht="17.100000000000001" customHeight="1" x14ac:dyDescent="0.15">
      <c r="A208" s="32">
        <v>32</v>
      </c>
      <c r="B208" s="33">
        <v>8665</v>
      </c>
      <c r="C208" s="34" t="s">
        <v>1064</v>
      </c>
      <c r="D208" s="36"/>
      <c r="E208" s="29"/>
      <c r="F208" s="29"/>
      <c r="G208" s="37"/>
      <c r="H208" s="20"/>
      <c r="I208" s="1108">
        <f>'10施設入所支援(基本１)'!I406</f>
        <v>251</v>
      </c>
      <c r="J208" s="1108"/>
      <c r="K208" s="4" t="s">
        <v>21</v>
      </c>
      <c r="L208" s="21"/>
      <c r="M208" s="1085" t="s">
        <v>26</v>
      </c>
      <c r="N208" s="1202"/>
      <c r="O208" s="1202"/>
      <c r="P208" s="1060"/>
      <c r="Q208" s="1060"/>
      <c r="R208" s="1060"/>
      <c r="S208" s="1061"/>
      <c r="T208" s="166"/>
      <c r="U208" s="167"/>
      <c r="V208" s="167"/>
      <c r="W208" s="4"/>
      <c r="X208" s="23"/>
      <c r="Y208" s="4"/>
      <c r="Z208" s="4"/>
      <c r="AA208" s="21"/>
      <c r="AB208" s="42"/>
      <c r="AC208" s="43"/>
      <c r="AD208" s="43"/>
      <c r="AE208" s="43"/>
      <c r="AF208" s="43"/>
      <c r="AG208" s="43"/>
      <c r="AH208" s="43"/>
      <c r="AI208" s="43"/>
      <c r="AJ208" s="43"/>
      <c r="AK208" s="43"/>
      <c r="AL208" s="44"/>
      <c r="AM208" s="50"/>
      <c r="AN208" s="51"/>
      <c r="AO208" s="151"/>
      <c r="AP208" s="151"/>
      <c r="AQ208" s="151"/>
      <c r="AR208" s="158"/>
      <c r="AS208" s="29"/>
      <c r="AT208" s="4"/>
      <c r="AU208" s="4"/>
      <c r="AV208" s="4"/>
      <c r="AW208" s="29"/>
      <c r="AX208" s="35">
        <f>ROUND(ROUND(I208*R210,0)*Z9,0)</f>
        <v>169</v>
      </c>
      <c r="AY208" s="31"/>
    </row>
    <row r="209" spans="1:51" ht="17.100000000000001" customHeight="1" x14ac:dyDescent="0.15">
      <c r="A209" s="32">
        <v>32</v>
      </c>
      <c r="B209" s="33">
        <v>8666</v>
      </c>
      <c r="C209" s="34" t="s">
        <v>1065</v>
      </c>
      <c r="D209" s="36"/>
      <c r="E209" s="29"/>
      <c r="F209" s="29"/>
      <c r="G209" s="37"/>
      <c r="H209" s="4"/>
      <c r="I209" s="39"/>
      <c r="J209" s="39"/>
      <c r="L209" s="21"/>
      <c r="M209" s="1062"/>
      <c r="N209" s="1063"/>
      <c r="O209" s="1063"/>
      <c r="P209" s="1063"/>
      <c r="Q209" s="1063"/>
      <c r="R209" s="1063"/>
      <c r="S209" s="1064"/>
      <c r="T209" s="93"/>
      <c r="U209" s="2"/>
      <c r="W209" s="4"/>
      <c r="X209" s="4"/>
      <c r="Y209" s="4"/>
      <c r="Z209" s="4"/>
      <c r="AA209" s="21"/>
      <c r="AB209" s="1198" t="s">
        <v>15</v>
      </c>
      <c r="AC209" s="1199"/>
      <c r="AD209" s="1199"/>
      <c r="AE209" s="1199"/>
      <c r="AF209" s="1199"/>
      <c r="AG209" s="1199"/>
      <c r="AH209" s="1199"/>
      <c r="AI209" s="1199"/>
      <c r="AJ209" s="1199"/>
      <c r="AK209" s="1199"/>
      <c r="AL209" s="1199"/>
      <c r="AM209" s="151"/>
      <c r="AN209" s="158"/>
      <c r="AO209" s="42" t="s">
        <v>16</v>
      </c>
      <c r="AP209" s="44" t="s">
        <v>17</v>
      </c>
      <c r="AQ209" s="1157">
        <v>0.7</v>
      </c>
      <c r="AR209" s="1179"/>
      <c r="AS209" s="29"/>
      <c r="AT209" s="4"/>
      <c r="AU209" s="4"/>
      <c r="AV209" s="4"/>
      <c r="AW209" s="29"/>
      <c r="AX209" s="35">
        <f>ROUND(ROUND(ROUND(I208*R210,0)*Z9,0)*AQ209,0)</f>
        <v>118</v>
      </c>
      <c r="AY209" s="31"/>
    </row>
    <row r="210" spans="1:51" ht="17.100000000000001" customHeight="1" x14ac:dyDescent="0.15">
      <c r="A210" s="32">
        <v>32</v>
      </c>
      <c r="B210" s="33">
        <v>8889</v>
      </c>
      <c r="C210" s="34" t="s">
        <v>1066</v>
      </c>
      <c r="D210" s="36"/>
      <c r="E210" s="29"/>
      <c r="F210" s="29"/>
      <c r="G210" s="37"/>
      <c r="H210" s="20"/>
      <c r="L210" s="21"/>
      <c r="M210" s="162"/>
      <c r="N210" s="163"/>
      <c r="O210" s="163"/>
      <c r="P210" s="163"/>
      <c r="Q210" s="26" t="s">
        <v>17</v>
      </c>
      <c r="R210" s="1180">
        <v>0.96499999999999997</v>
      </c>
      <c r="S210" s="1181"/>
      <c r="T210" s="93"/>
      <c r="U210" s="2"/>
      <c r="W210" s="4"/>
      <c r="X210" s="4"/>
      <c r="Y210" s="4"/>
      <c r="Z210" s="4"/>
      <c r="AA210" s="21"/>
      <c r="AB210" s="1200"/>
      <c r="AC210" s="1201"/>
      <c r="AD210" s="1201"/>
      <c r="AE210" s="1201"/>
      <c r="AF210" s="1201"/>
      <c r="AG210" s="1201"/>
      <c r="AH210" s="1201"/>
      <c r="AI210" s="1201"/>
      <c r="AJ210" s="1201"/>
      <c r="AK210" s="1201"/>
      <c r="AL210" s="1201"/>
      <c r="AM210" s="95"/>
      <c r="AN210" s="161"/>
      <c r="AO210" s="25" t="s">
        <v>19</v>
      </c>
      <c r="AP210" s="26" t="s">
        <v>17</v>
      </c>
      <c r="AQ210" s="1170">
        <v>0.5</v>
      </c>
      <c r="AR210" s="1171"/>
      <c r="AS210" s="29"/>
      <c r="AT210" s="4"/>
      <c r="AU210" s="4"/>
      <c r="AV210" s="4"/>
      <c r="AW210" s="29"/>
      <c r="AX210" s="35">
        <f>ROUND(ROUND(ROUND(I208*R210,0)*Z9,0)*AQ210,0)</f>
        <v>85</v>
      </c>
      <c r="AY210" s="31"/>
    </row>
    <row r="211" spans="1:51" ht="17.100000000000001" customHeight="1" x14ac:dyDescent="0.15">
      <c r="A211" s="32">
        <v>32</v>
      </c>
      <c r="B211" s="33">
        <v>9221</v>
      </c>
      <c r="C211" s="34" t="s">
        <v>1067</v>
      </c>
      <c r="D211" s="36"/>
      <c r="E211" s="29"/>
      <c r="F211" s="29"/>
      <c r="G211" s="37"/>
      <c r="H211" s="20"/>
      <c r="L211" s="21"/>
      <c r="M211" s="47"/>
      <c r="N211" s="40"/>
      <c r="O211" s="40"/>
      <c r="P211" s="40"/>
      <c r="Q211" s="48"/>
      <c r="R211" s="48"/>
      <c r="S211" s="49"/>
      <c r="T211" s="168"/>
      <c r="U211" s="169"/>
      <c r="V211" s="169"/>
      <c r="W211" s="4"/>
      <c r="X211" s="23"/>
      <c r="Y211" s="4"/>
      <c r="Z211" s="4"/>
      <c r="AA211" s="21"/>
      <c r="AB211" s="42"/>
      <c r="AC211" s="43"/>
      <c r="AD211" s="43"/>
      <c r="AE211" s="43"/>
      <c r="AF211" s="43"/>
      <c r="AG211" s="43"/>
      <c r="AH211" s="43"/>
      <c r="AI211" s="43"/>
      <c r="AJ211" s="43"/>
      <c r="AK211" s="43"/>
      <c r="AL211" s="44"/>
      <c r="AM211" s="50"/>
      <c r="AN211" s="51"/>
      <c r="AO211" s="164"/>
      <c r="AP211" s="164"/>
      <c r="AQ211" s="164"/>
      <c r="AR211" s="165"/>
      <c r="AS211" s="1086" t="s">
        <v>33</v>
      </c>
      <c r="AT211" s="1086"/>
      <c r="AU211" s="1086"/>
      <c r="AV211" s="1086"/>
      <c r="AW211" s="1086"/>
      <c r="AX211" s="35">
        <f>ROUND(I208*Z9,0)-AS214</f>
        <v>169</v>
      </c>
      <c r="AY211" s="31"/>
    </row>
    <row r="212" spans="1:51" ht="17.100000000000001" customHeight="1" x14ac:dyDescent="0.15">
      <c r="A212" s="32">
        <v>32</v>
      </c>
      <c r="B212" s="33">
        <v>9222</v>
      </c>
      <c r="C212" s="34" t="s">
        <v>1068</v>
      </c>
      <c r="D212" s="36"/>
      <c r="E212" s="29"/>
      <c r="F212" s="29"/>
      <c r="G212" s="37"/>
      <c r="H212" s="20"/>
      <c r="L212" s="21"/>
      <c r="M212" s="20"/>
      <c r="S212" s="21"/>
      <c r="T212" s="93"/>
      <c r="U212" s="2"/>
      <c r="W212" s="4"/>
      <c r="X212" s="4"/>
      <c r="Y212" s="4"/>
      <c r="Z212" s="4"/>
      <c r="AA212" s="21"/>
      <c r="AB212" s="1198" t="s">
        <v>15</v>
      </c>
      <c r="AC212" s="1199"/>
      <c r="AD212" s="1199"/>
      <c r="AE212" s="1199"/>
      <c r="AF212" s="1199"/>
      <c r="AG212" s="1199"/>
      <c r="AH212" s="1199"/>
      <c r="AI212" s="1199"/>
      <c r="AJ212" s="1199"/>
      <c r="AK212" s="1199"/>
      <c r="AL212" s="1199"/>
      <c r="AM212" s="151"/>
      <c r="AN212" s="158"/>
      <c r="AO212" s="42" t="s">
        <v>16</v>
      </c>
      <c r="AP212" s="44" t="s">
        <v>17</v>
      </c>
      <c r="AQ212" s="1157">
        <v>0.7</v>
      </c>
      <c r="AR212" s="1179"/>
      <c r="AS212" s="1089"/>
      <c r="AT212" s="1089"/>
      <c r="AU212" s="1089"/>
      <c r="AV212" s="1089"/>
      <c r="AW212" s="1089"/>
      <c r="AX212" s="35">
        <f>ROUND(ROUND(I208*Z9,0)*AQ212,0)-AS214</f>
        <v>116</v>
      </c>
      <c r="AY212" s="31"/>
    </row>
    <row r="213" spans="1:51" ht="17.100000000000001" customHeight="1" x14ac:dyDescent="0.15">
      <c r="A213" s="32">
        <v>32</v>
      </c>
      <c r="B213" s="33">
        <v>9576</v>
      </c>
      <c r="C213" s="34" t="s">
        <v>1069</v>
      </c>
      <c r="D213" s="36"/>
      <c r="E213" s="29"/>
      <c r="F213" s="29"/>
      <c r="G213" s="37"/>
      <c r="H213" s="20"/>
      <c r="L213" s="21"/>
      <c r="M213" s="20"/>
      <c r="S213" s="21"/>
      <c r="T213" s="93"/>
      <c r="U213" s="2"/>
      <c r="W213" s="4"/>
      <c r="X213" s="4"/>
      <c r="Y213" s="4"/>
      <c r="Z213" s="4"/>
      <c r="AA213" s="21"/>
      <c r="AB213" s="1200"/>
      <c r="AC213" s="1201"/>
      <c r="AD213" s="1201"/>
      <c r="AE213" s="1201"/>
      <c r="AF213" s="1201"/>
      <c r="AG213" s="1201"/>
      <c r="AH213" s="1201"/>
      <c r="AI213" s="1201"/>
      <c r="AJ213" s="1201"/>
      <c r="AK213" s="1201"/>
      <c r="AL213" s="1201"/>
      <c r="AM213" s="95"/>
      <c r="AN213" s="161"/>
      <c r="AO213" s="25" t="s">
        <v>19</v>
      </c>
      <c r="AP213" s="26" t="s">
        <v>17</v>
      </c>
      <c r="AQ213" s="1170">
        <v>0.5</v>
      </c>
      <c r="AR213" s="1171"/>
      <c r="AS213" s="1089"/>
      <c r="AT213" s="1089"/>
      <c r="AU213" s="1089"/>
      <c r="AV213" s="1089"/>
      <c r="AW213" s="1089"/>
      <c r="AX213" s="35">
        <f>ROUND(ROUND(I208*Z9,0)*AQ213,0)-AS214</f>
        <v>81</v>
      </c>
      <c r="AY213" s="31"/>
    </row>
    <row r="214" spans="1:51" ht="17.100000000000001" customHeight="1" x14ac:dyDescent="0.15">
      <c r="A214" s="32">
        <v>32</v>
      </c>
      <c r="B214" s="33">
        <v>9225</v>
      </c>
      <c r="C214" s="34" t="s">
        <v>1070</v>
      </c>
      <c r="D214" s="36"/>
      <c r="E214" s="29"/>
      <c r="F214" s="29"/>
      <c r="G214" s="37"/>
      <c r="H214" s="20"/>
      <c r="I214" s="58"/>
      <c r="J214" s="58"/>
      <c r="L214" s="21"/>
      <c r="M214" s="1085" t="s">
        <v>26</v>
      </c>
      <c r="N214" s="1202"/>
      <c r="O214" s="1202"/>
      <c r="P214" s="1060"/>
      <c r="Q214" s="1060"/>
      <c r="R214" s="1060"/>
      <c r="S214" s="1061"/>
      <c r="T214" s="166"/>
      <c r="U214" s="167"/>
      <c r="V214" s="167"/>
      <c r="W214" s="4"/>
      <c r="X214" s="23"/>
      <c r="Y214" s="4"/>
      <c r="Z214" s="4"/>
      <c r="AA214" s="21"/>
      <c r="AB214" s="42"/>
      <c r="AC214" s="43"/>
      <c r="AD214" s="43"/>
      <c r="AE214" s="43"/>
      <c r="AF214" s="43"/>
      <c r="AG214" s="43"/>
      <c r="AH214" s="43"/>
      <c r="AI214" s="43"/>
      <c r="AJ214" s="43"/>
      <c r="AK214" s="43"/>
      <c r="AL214" s="44"/>
      <c r="AM214" s="50"/>
      <c r="AN214" s="51"/>
      <c r="AO214" s="151"/>
      <c r="AP214" s="151"/>
      <c r="AQ214" s="151"/>
      <c r="AR214" s="158"/>
      <c r="AS214" s="1175">
        <v>7</v>
      </c>
      <c r="AT214" s="1175"/>
      <c r="AU214" s="1176" t="s">
        <v>38</v>
      </c>
      <c r="AV214" s="1177"/>
      <c r="AW214" s="1178"/>
      <c r="AX214" s="35">
        <f>ROUND(ROUND(I208*R216,0)*Z9,0)-AS214</f>
        <v>162</v>
      </c>
      <c r="AY214" s="31"/>
    </row>
    <row r="215" spans="1:51" ht="17.100000000000001" customHeight="1" x14ac:dyDescent="0.15">
      <c r="A215" s="32">
        <v>32</v>
      </c>
      <c r="B215" s="33">
        <v>9226</v>
      </c>
      <c r="C215" s="34" t="s">
        <v>1071</v>
      </c>
      <c r="D215" s="36"/>
      <c r="E215" s="29"/>
      <c r="F215" s="29"/>
      <c r="G215" s="37"/>
      <c r="H215" s="4"/>
      <c r="I215" s="39"/>
      <c r="J215" s="39"/>
      <c r="L215" s="21"/>
      <c r="M215" s="1062"/>
      <c r="N215" s="1063"/>
      <c r="O215" s="1063"/>
      <c r="P215" s="1063"/>
      <c r="Q215" s="1063"/>
      <c r="R215" s="1063"/>
      <c r="S215" s="1064"/>
      <c r="T215" s="93"/>
      <c r="U215" s="2"/>
      <c r="W215" s="4"/>
      <c r="X215" s="4"/>
      <c r="Y215" s="4"/>
      <c r="Z215" s="4"/>
      <c r="AA215" s="21"/>
      <c r="AB215" s="1198" t="s">
        <v>15</v>
      </c>
      <c r="AC215" s="1199"/>
      <c r="AD215" s="1199"/>
      <c r="AE215" s="1199"/>
      <c r="AF215" s="1199"/>
      <c r="AG215" s="1199"/>
      <c r="AH215" s="1199"/>
      <c r="AI215" s="1199"/>
      <c r="AJ215" s="1199"/>
      <c r="AK215" s="1199"/>
      <c r="AL215" s="1199"/>
      <c r="AM215" s="151"/>
      <c r="AN215" s="158"/>
      <c r="AO215" s="42" t="s">
        <v>16</v>
      </c>
      <c r="AP215" s="44" t="s">
        <v>17</v>
      </c>
      <c r="AQ215" s="1157">
        <v>0.7</v>
      </c>
      <c r="AR215" s="1179"/>
      <c r="AS215" s="53"/>
      <c r="AU215" s="4"/>
      <c r="AV215" s="4"/>
      <c r="AW215" s="53"/>
      <c r="AX215" s="35">
        <f>ROUND(ROUND(ROUND(I208*R216,0)*Z9,0)*AQ215,0)-AS214</f>
        <v>111</v>
      </c>
      <c r="AY215" s="31"/>
    </row>
    <row r="216" spans="1:51" ht="17.100000000000001" customHeight="1" x14ac:dyDescent="0.15">
      <c r="A216" s="32">
        <v>32</v>
      </c>
      <c r="B216" s="33">
        <v>9577</v>
      </c>
      <c r="C216" s="34" t="s">
        <v>1072</v>
      </c>
      <c r="D216" s="36"/>
      <c r="E216" s="29"/>
      <c r="F216" s="29"/>
      <c r="G216" s="37"/>
      <c r="H216" s="20"/>
      <c r="L216" s="21"/>
      <c r="M216" s="162"/>
      <c r="N216" s="163"/>
      <c r="O216" s="163"/>
      <c r="P216" s="163"/>
      <c r="Q216" s="26" t="s">
        <v>17</v>
      </c>
      <c r="R216" s="1180">
        <v>0.96499999999999997</v>
      </c>
      <c r="S216" s="1181"/>
      <c r="T216" s="93"/>
      <c r="U216" s="2"/>
      <c r="W216" s="4"/>
      <c r="X216" s="4"/>
      <c r="Y216" s="4"/>
      <c r="Z216" s="4"/>
      <c r="AA216" s="21"/>
      <c r="AB216" s="1200"/>
      <c r="AC216" s="1201"/>
      <c r="AD216" s="1201"/>
      <c r="AE216" s="1201"/>
      <c r="AF216" s="1201"/>
      <c r="AG216" s="1201"/>
      <c r="AH216" s="1201"/>
      <c r="AI216" s="1201"/>
      <c r="AJ216" s="1201"/>
      <c r="AK216" s="1201"/>
      <c r="AL216" s="1201"/>
      <c r="AM216" s="95"/>
      <c r="AN216" s="161"/>
      <c r="AO216" s="25" t="s">
        <v>19</v>
      </c>
      <c r="AP216" s="26" t="s">
        <v>17</v>
      </c>
      <c r="AQ216" s="1170">
        <v>0.5</v>
      </c>
      <c r="AR216" s="1171"/>
      <c r="AS216" s="29"/>
      <c r="AT216" s="4"/>
      <c r="AU216" s="4"/>
      <c r="AV216" s="4"/>
      <c r="AW216" s="29"/>
      <c r="AX216" s="35">
        <f>ROUND(ROUND(ROUND(I208*R216,0)*Z9,0)*AQ216,0)-AS214</f>
        <v>78</v>
      </c>
      <c r="AY216" s="31"/>
    </row>
    <row r="217" spans="1:51" ht="17.100000000000001" customHeight="1" x14ac:dyDescent="0.15">
      <c r="A217" s="32">
        <v>32</v>
      </c>
      <c r="B217" s="33">
        <v>9231</v>
      </c>
      <c r="C217" s="34" t="s">
        <v>1073</v>
      </c>
      <c r="D217" s="36"/>
      <c r="E217" s="29"/>
      <c r="F217" s="29"/>
      <c r="G217" s="37"/>
      <c r="H217" s="20"/>
      <c r="L217" s="21"/>
      <c r="M217" s="47"/>
      <c r="N217" s="40"/>
      <c r="O217" s="40"/>
      <c r="P217" s="40"/>
      <c r="Q217" s="48"/>
      <c r="R217" s="48"/>
      <c r="S217" s="49"/>
      <c r="T217" s="168"/>
      <c r="U217" s="169"/>
      <c r="V217" s="169"/>
      <c r="W217" s="4"/>
      <c r="X217" s="23"/>
      <c r="Y217" s="4"/>
      <c r="Z217" s="4"/>
      <c r="AA217" s="21"/>
      <c r="AB217" s="42"/>
      <c r="AC217" s="43"/>
      <c r="AD217" s="43"/>
      <c r="AE217" s="43"/>
      <c r="AF217" s="43"/>
      <c r="AG217" s="43"/>
      <c r="AH217" s="43"/>
      <c r="AI217" s="43"/>
      <c r="AJ217" s="43"/>
      <c r="AK217" s="43"/>
      <c r="AL217" s="44"/>
      <c r="AM217" s="50"/>
      <c r="AN217" s="51"/>
      <c r="AO217" s="164"/>
      <c r="AP217" s="164"/>
      <c r="AQ217" s="164"/>
      <c r="AR217" s="165"/>
      <c r="AS217" s="1086" t="s">
        <v>47</v>
      </c>
      <c r="AT217" s="1086"/>
      <c r="AU217" s="1086"/>
      <c r="AV217" s="1086"/>
      <c r="AW217" s="1086"/>
      <c r="AX217" s="35">
        <f>ROUND(I208*Z9,0)-AS220</f>
        <v>161</v>
      </c>
      <c r="AY217" s="31"/>
    </row>
    <row r="218" spans="1:51" ht="17.100000000000001" customHeight="1" x14ac:dyDescent="0.15">
      <c r="A218" s="32">
        <v>32</v>
      </c>
      <c r="B218" s="33">
        <v>9232</v>
      </c>
      <c r="C218" s="34" t="s">
        <v>1074</v>
      </c>
      <c r="D218" s="36"/>
      <c r="E218" s="29"/>
      <c r="F218" s="29"/>
      <c r="G218" s="37"/>
      <c r="H218" s="20"/>
      <c r="L218" s="21"/>
      <c r="M218" s="20"/>
      <c r="S218" s="21"/>
      <c r="T218" s="93"/>
      <c r="U218" s="2"/>
      <c r="W218" s="4"/>
      <c r="X218" s="4"/>
      <c r="Y218" s="4"/>
      <c r="Z218" s="4"/>
      <c r="AA218" s="21"/>
      <c r="AB218" s="1198" t="s">
        <v>15</v>
      </c>
      <c r="AC218" s="1199"/>
      <c r="AD218" s="1199"/>
      <c r="AE218" s="1199"/>
      <c r="AF218" s="1199"/>
      <c r="AG218" s="1199"/>
      <c r="AH218" s="1199"/>
      <c r="AI218" s="1199"/>
      <c r="AJ218" s="1199"/>
      <c r="AK218" s="1199"/>
      <c r="AL218" s="1199"/>
      <c r="AM218" s="151"/>
      <c r="AN218" s="158"/>
      <c r="AO218" s="42" t="s">
        <v>16</v>
      </c>
      <c r="AP218" s="44" t="s">
        <v>17</v>
      </c>
      <c r="AQ218" s="1157">
        <v>0.7</v>
      </c>
      <c r="AR218" s="1179"/>
      <c r="AS218" s="1089"/>
      <c r="AT218" s="1089"/>
      <c r="AU218" s="1089"/>
      <c r="AV218" s="1089"/>
      <c r="AW218" s="1089"/>
      <c r="AX218" s="35">
        <f>ROUND(ROUND(I208*Z9,0)*AQ218,0)-AS220</f>
        <v>108</v>
      </c>
      <c r="AY218" s="31"/>
    </row>
    <row r="219" spans="1:51" ht="17.100000000000001" customHeight="1" x14ac:dyDescent="0.15">
      <c r="A219" s="32">
        <v>32</v>
      </c>
      <c r="B219" s="33">
        <v>9578</v>
      </c>
      <c r="C219" s="34" t="s">
        <v>1075</v>
      </c>
      <c r="D219" s="36"/>
      <c r="E219" s="29"/>
      <c r="F219" s="29"/>
      <c r="G219" s="37"/>
      <c r="H219" s="20"/>
      <c r="L219" s="21"/>
      <c r="M219" s="20"/>
      <c r="S219" s="21"/>
      <c r="T219" s="93"/>
      <c r="U219" s="2"/>
      <c r="W219" s="4"/>
      <c r="X219" s="4"/>
      <c r="Y219" s="4"/>
      <c r="Z219" s="4"/>
      <c r="AA219" s="21"/>
      <c r="AB219" s="1200"/>
      <c r="AC219" s="1201"/>
      <c r="AD219" s="1201"/>
      <c r="AE219" s="1201"/>
      <c r="AF219" s="1201"/>
      <c r="AG219" s="1201"/>
      <c r="AH219" s="1201"/>
      <c r="AI219" s="1201"/>
      <c r="AJ219" s="1201"/>
      <c r="AK219" s="1201"/>
      <c r="AL219" s="1201"/>
      <c r="AM219" s="95"/>
      <c r="AN219" s="161"/>
      <c r="AO219" s="25" t="s">
        <v>19</v>
      </c>
      <c r="AP219" s="26" t="s">
        <v>17</v>
      </c>
      <c r="AQ219" s="1170">
        <v>0.5</v>
      </c>
      <c r="AR219" s="1171"/>
      <c r="AS219" s="1089"/>
      <c r="AT219" s="1089"/>
      <c r="AU219" s="1089"/>
      <c r="AV219" s="1089"/>
      <c r="AW219" s="1089"/>
      <c r="AX219" s="35">
        <f>ROUND(ROUND(I208*Z9,0)*AQ219,0)-AS220</f>
        <v>73</v>
      </c>
      <c r="AY219" s="31"/>
    </row>
    <row r="220" spans="1:51" ht="17.100000000000001" customHeight="1" x14ac:dyDescent="0.15">
      <c r="A220" s="32">
        <v>32</v>
      </c>
      <c r="B220" s="33">
        <v>9235</v>
      </c>
      <c r="C220" s="34" t="s">
        <v>1076</v>
      </c>
      <c r="D220" s="36"/>
      <c r="E220" s="29"/>
      <c r="F220" s="29"/>
      <c r="G220" s="37"/>
      <c r="H220" s="20"/>
      <c r="I220" s="58"/>
      <c r="J220" s="58"/>
      <c r="L220" s="21"/>
      <c r="M220" s="1085" t="s">
        <v>26</v>
      </c>
      <c r="N220" s="1202"/>
      <c r="O220" s="1202"/>
      <c r="P220" s="1060"/>
      <c r="Q220" s="1060"/>
      <c r="R220" s="1060"/>
      <c r="S220" s="1061"/>
      <c r="T220" s="166"/>
      <c r="U220" s="167"/>
      <c r="V220" s="167"/>
      <c r="W220" s="4"/>
      <c r="X220" s="23"/>
      <c r="Y220" s="4"/>
      <c r="Z220" s="4"/>
      <c r="AA220" s="21"/>
      <c r="AB220" s="42"/>
      <c r="AC220" s="43"/>
      <c r="AD220" s="43"/>
      <c r="AE220" s="43"/>
      <c r="AF220" s="43"/>
      <c r="AG220" s="43"/>
      <c r="AH220" s="43"/>
      <c r="AI220" s="43"/>
      <c r="AJ220" s="43"/>
      <c r="AK220" s="43"/>
      <c r="AL220" s="44"/>
      <c r="AM220" s="50"/>
      <c r="AN220" s="51"/>
      <c r="AO220" s="151"/>
      <c r="AP220" s="151"/>
      <c r="AQ220" s="151"/>
      <c r="AR220" s="158"/>
      <c r="AS220" s="1175">
        <v>15</v>
      </c>
      <c r="AT220" s="1175"/>
      <c r="AU220" s="1176" t="s">
        <v>38</v>
      </c>
      <c r="AV220" s="1177"/>
      <c r="AW220" s="1178"/>
      <c r="AX220" s="35">
        <f>ROUND(ROUND(I208*R222,0)*Z9,0)-AS220</f>
        <v>154</v>
      </c>
      <c r="AY220" s="31"/>
    </row>
    <row r="221" spans="1:51" ht="17.100000000000001" customHeight="1" x14ac:dyDescent="0.15">
      <c r="A221" s="32">
        <v>32</v>
      </c>
      <c r="B221" s="33">
        <v>9236</v>
      </c>
      <c r="C221" s="34" t="s">
        <v>1077</v>
      </c>
      <c r="D221" s="36"/>
      <c r="E221" s="29"/>
      <c r="F221" s="29"/>
      <c r="G221" s="37"/>
      <c r="H221" s="4"/>
      <c r="I221" s="39"/>
      <c r="J221" s="39"/>
      <c r="L221" s="21"/>
      <c r="M221" s="1062"/>
      <c r="N221" s="1063"/>
      <c r="O221" s="1063"/>
      <c r="P221" s="1063"/>
      <c r="Q221" s="1063"/>
      <c r="R221" s="1063"/>
      <c r="S221" s="1064"/>
      <c r="T221" s="93"/>
      <c r="U221" s="2"/>
      <c r="W221" s="4"/>
      <c r="X221" s="4"/>
      <c r="Y221" s="4"/>
      <c r="Z221" s="4"/>
      <c r="AA221" s="21"/>
      <c r="AB221" s="1198" t="s">
        <v>15</v>
      </c>
      <c r="AC221" s="1199"/>
      <c r="AD221" s="1199"/>
      <c r="AE221" s="1199"/>
      <c r="AF221" s="1199"/>
      <c r="AG221" s="1199"/>
      <c r="AH221" s="1199"/>
      <c r="AI221" s="1199"/>
      <c r="AJ221" s="1199"/>
      <c r="AK221" s="1199"/>
      <c r="AL221" s="1199"/>
      <c r="AM221" s="151"/>
      <c r="AN221" s="158"/>
      <c r="AO221" s="42" t="s">
        <v>16</v>
      </c>
      <c r="AP221" s="44" t="s">
        <v>17</v>
      </c>
      <c r="AQ221" s="1157">
        <v>0.7</v>
      </c>
      <c r="AR221" s="1179"/>
      <c r="AS221" s="53"/>
      <c r="AU221" s="4"/>
      <c r="AV221" s="4"/>
      <c r="AW221" s="53"/>
      <c r="AX221" s="35">
        <f>ROUND(ROUND(ROUND(I208*R222,0)*Z9,0)*AQ221,0)-AS220</f>
        <v>103</v>
      </c>
      <c r="AY221" s="31"/>
    </row>
    <row r="222" spans="1:51" ht="17.100000000000001" customHeight="1" x14ac:dyDescent="0.15">
      <c r="A222" s="178">
        <v>32</v>
      </c>
      <c r="B222" s="179">
        <v>9579</v>
      </c>
      <c r="C222" s="172" t="s">
        <v>1078</v>
      </c>
      <c r="D222" s="36"/>
      <c r="E222" s="29"/>
      <c r="F222" s="29"/>
      <c r="G222" s="37"/>
      <c r="H222" s="20"/>
      <c r="L222" s="21"/>
      <c r="M222" s="162"/>
      <c r="N222" s="163"/>
      <c r="O222" s="163"/>
      <c r="P222" s="163"/>
      <c r="Q222" s="23" t="s">
        <v>17</v>
      </c>
      <c r="R222" s="1203">
        <v>0.96499999999999997</v>
      </c>
      <c r="S222" s="1204"/>
      <c r="T222" s="93"/>
      <c r="U222" s="2"/>
      <c r="W222" s="4"/>
      <c r="X222" s="4"/>
      <c r="Y222" s="4"/>
      <c r="Z222" s="4"/>
      <c r="AA222" s="21"/>
      <c r="AB222" s="1126"/>
      <c r="AC222" s="1160"/>
      <c r="AD222" s="1160"/>
      <c r="AE222" s="1160"/>
      <c r="AF222" s="1160"/>
      <c r="AG222" s="1160"/>
      <c r="AH222" s="1160"/>
      <c r="AI222" s="1160"/>
      <c r="AJ222" s="1160"/>
      <c r="AK222" s="1160"/>
      <c r="AL222" s="1160"/>
      <c r="AM222" s="151"/>
      <c r="AN222" s="158"/>
      <c r="AO222" s="4" t="s">
        <v>19</v>
      </c>
      <c r="AP222" s="23" t="s">
        <v>17</v>
      </c>
      <c r="AQ222" s="1158">
        <v>0.5</v>
      </c>
      <c r="AR222" s="1159"/>
      <c r="AS222" s="29"/>
      <c r="AT222" s="4"/>
      <c r="AU222" s="4"/>
      <c r="AV222" s="4"/>
      <c r="AW222" s="29"/>
      <c r="AX222" s="101">
        <f>ROUND(ROUND(ROUND(I208*R222,0)*Z9,0)*AQ222,0)-AS220</f>
        <v>70</v>
      </c>
      <c r="AY222" s="31"/>
    </row>
    <row r="223" spans="1:51" ht="17.100000000000001" customHeight="1" x14ac:dyDescent="0.15">
      <c r="A223" s="32">
        <v>32</v>
      </c>
      <c r="B223" s="33">
        <v>8671</v>
      </c>
      <c r="C223" s="34" t="s">
        <v>1079</v>
      </c>
      <c r="D223" s="73"/>
      <c r="E223" s="74"/>
      <c r="F223" s="74"/>
      <c r="G223" s="75"/>
      <c r="H223" s="47" t="s">
        <v>97</v>
      </c>
      <c r="I223" s="40"/>
      <c r="J223" s="40"/>
      <c r="K223" s="40"/>
      <c r="L223" s="41"/>
      <c r="M223" s="47"/>
      <c r="N223" s="40"/>
      <c r="O223" s="40"/>
      <c r="P223" s="40"/>
      <c r="Q223" s="48"/>
      <c r="R223" s="48"/>
      <c r="S223" s="49"/>
      <c r="T223" s="168"/>
      <c r="U223" s="169"/>
      <c r="V223" s="169"/>
      <c r="W223" s="4"/>
      <c r="X223" s="23"/>
      <c r="Y223" s="4"/>
      <c r="Z223" s="4"/>
      <c r="AA223" s="21"/>
      <c r="AB223" s="42"/>
      <c r="AC223" s="43"/>
      <c r="AD223" s="43"/>
      <c r="AE223" s="43"/>
      <c r="AF223" s="43"/>
      <c r="AG223" s="43"/>
      <c r="AH223" s="43"/>
      <c r="AI223" s="43"/>
      <c r="AJ223" s="43"/>
      <c r="AK223" s="43"/>
      <c r="AL223" s="44"/>
      <c r="AM223" s="50"/>
      <c r="AN223" s="51"/>
      <c r="AO223" s="164"/>
      <c r="AP223" s="164"/>
      <c r="AQ223" s="164"/>
      <c r="AR223" s="165"/>
      <c r="AS223" s="62"/>
      <c r="AT223" s="40"/>
      <c r="AU223" s="40"/>
      <c r="AV223" s="40"/>
      <c r="AW223" s="63"/>
      <c r="AX223" s="35">
        <f>ROUND(I226*Z9,0)</f>
        <v>141</v>
      </c>
      <c r="AY223" s="31"/>
    </row>
    <row r="224" spans="1:51" ht="17.100000000000001" customHeight="1" x14ac:dyDescent="0.15">
      <c r="A224" s="32">
        <v>32</v>
      </c>
      <c r="B224" s="33">
        <v>8672</v>
      </c>
      <c r="C224" s="34" t="s">
        <v>1080</v>
      </c>
      <c r="D224" s="73"/>
      <c r="E224" s="74"/>
      <c r="F224" s="74"/>
      <c r="G224" s="75"/>
      <c r="H224" s="20"/>
      <c r="L224" s="21"/>
      <c r="M224" s="20"/>
      <c r="S224" s="21"/>
      <c r="T224" s="93"/>
      <c r="U224" s="2"/>
      <c r="W224" s="4"/>
      <c r="X224" s="4"/>
      <c r="Y224" s="4"/>
      <c r="Z224" s="4"/>
      <c r="AA224" s="21"/>
      <c r="AB224" s="1198" t="s">
        <v>15</v>
      </c>
      <c r="AC224" s="1199"/>
      <c r="AD224" s="1199"/>
      <c r="AE224" s="1199"/>
      <c r="AF224" s="1199"/>
      <c r="AG224" s="1199"/>
      <c r="AH224" s="1199"/>
      <c r="AI224" s="1199"/>
      <c r="AJ224" s="1199"/>
      <c r="AK224" s="1199"/>
      <c r="AL224" s="1199"/>
      <c r="AM224" s="151"/>
      <c r="AN224" s="158"/>
      <c r="AO224" s="42" t="s">
        <v>16</v>
      </c>
      <c r="AP224" s="44" t="s">
        <v>17</v>
      </c>
      <c r="AQ224" s="1157">
        <v>0.7</v>
      </c>
      <c r="AR224" s="1179"/>
      <c r="AS224" s="29"/>
      <c r="AT224" s="4"/>
      <c r="AU224" s="4"/>
      <c r="AV224" s="4"/>
      <c r="AW224" s="29"/>
      <c r="AX224" s="35">
        <f>ROUND(ROUND(I226*Z9,0)*AQ224,0)</f>
        <v>99</v>
      </c>
      <c r="AY224" s="31"/>
    </row>
    <row r="225" spans="1:51" ht="17.100000000000001" customHeight="1" x14ac:dyDescent="0.15">
      <c r="A225" s="32">
        <v>32</v>
      </c>
      <c r="B225" s="33">
        <v>8896</v>
      </c>
      <c r="C225" s="34" t="s">
        <v>1081</v>
      </c>
      <c r="D225" s="36"/>
      <c r="E225" s="29"/>
      <c r="F225" s="29"/>
      <c r="G225" s="37"/>
      <c r="H225" s="20"/>
      <c r="L225" s="21"/>
      <c r="M225" s="20"/>
      <c r="S225" s="21"/>
      <c r="T225" s="168"/>
      <c r="U225" s="169"/>
      <c r="V225" s="169"/>
      <c r="W225" s="4"/>
      <c r="X225" s="23"/>
      <c r="Y225" s="4"/>
      <c r="Z225" s="4"/>
      <c r="AA225" s="21"/>
      <c r="AB225" s="1200"/>
      <c r="AC225" s="1201"/>
      <c r="AD225" s="1201"/>
      <c r="AE225" s="1201"/>
      <c r="AF225" s="1201"/>
      <c r="AG225" s="1201"/>
      <c r="AH225" s="1201"/>
      <c r="AI225" s="1201"/>
      <c r="AJ225" s="1201"/>
      <c r="AK225" s="1201"/>
      <c r="AL225" s="1201"/>
      <c r="AM225" s="95"/>
      <c r="AN225" s="161"/>
      <c r="AO225" s="25" t="s">
        <v>19</v>
      </c>
      <c r="AP225" s="26" t="s">
        <v>17</v>
      </c>
      <c r="AQ225" s="1170">
        <v>0.5</v>
      </c>
      <c r="AR225" s="1171"/>
      <c r="AS225" s="29"/>
      <c r="AT225" s="4"/>
      <c r="AU225" s="4"/>
      <c r="AV225" s="4"/>
      <c r="AW225" s="29"/>
      <c r="AX225" s="35">
        <f>ROUND(ROUND(I226*Z9,0)*AQ225,0)</f>
        <v>71</v>
      </c>
      <c r="AY225" s="31"/>
    </row>
    <row r="226" spans="1:51" ht="17.100000000000001" customHeight="1" x14ac:dyDescent="0.15">
      <c r="A226" s="32">
        <v>32</v>
      </c>
      <c r="B226" s="33">
        <v>8675</v>
      </c>
      <c r="C226" s="34" t="s">
        <v>1082</v>
      </c>
      <c r="D226" s="36"/>
      <c r="E226" s="29"/>
      <c r="F226" s="29"/>
      <c r="G226" s="37"/>
      <c r="H226" s="20"/>
      <c r="I226" s="1108">
        <f>'10施設入所支援(基本１)'!I442</f>
        <v>201</v>
      </c>
      <c r="J226" s="1108"/>
      <c r="K226" s="4" t="s">
        <v>21</v>
      </c>
      <c r="L226" s="21"/>
      <c r="M226" s="1085" t="s">
        <v>26</v>
      </c>
      <c r="N226" s="1202"/>
      <c r="O226" s="1202"/>
      <c r="P226" s="1060"/>
      <c r="Q226" s="1060"/>
      <c r="R226" s="1060"/>
      <c r="S226" s="1061"/>
      <c r="T226" s="176"/>
      <c r="U226" s="177"/>
      <c r="V226" s="177"/>
      <c r="W226" s="4"/>
      <c r="X226" s="23"/>
      <c r="Y226" s="4"/>
      <c r="Z226" s="4"/>
      <c r="AA226" s="21"/>
      <c r="AB226" s="42"/>
      <c r="AC226" s="43"/>
      <c r="AD226" s="43"/>
      <c r="AE226" s="43"/>
      <c r="AF226" s="43"/>
      <c r="AG226" s="43"/>
      <c r="AH226" s="43"/>
      <c r="AI226" s="43"/>
      <c r="AJ226" s="43"/>
      <c r="AK226" s="43"/>
      <c r="AL226" s="44"/>
      <c r="AM226" s="50"/>
      <c r="AN226" s="51"/>
      <c r="AO226" s="151"/>
      <c r="AP226" s="151"/>
      <c r="AQ226" s="151"/>
      <c r="AR226" s="158"/>
      <c r="AS226" s="29"/>
      <c r="AT226" s="4"/>
      <c r="AU226" s="4"/>
      <c r="AV226" s="4"/>
      <c r="AW226" s="29"/>
      <c r="AX226" s="35">
        <f>ROUND(ROUND(I226*R228,0)*Z9,0)</f>
        <v>136</v>
      </c>
      <c r="AY226" s="31"/>
    </row>
    <row r="227" spans="1:51" ht="17.100000000000001" customHeight="1" x14ac:dyDescent="0.15">
      <c r="A227" s="32">
        <v>32</v>
      </c>
      <c r="B227" s="33">
        <v>8676</v>
      </c>
      <c r="C227" s="34" t="s">
        <v>1083</v>
      </c>
      <c r="D227" s="36"/>
      <c r="E227" s="29"/>
      <c r="F227" s="29"/>
      <c r="G227" s="37"/>
      <c r="H227" s="4"/>
      <c r="I227" s="39"/>
      <c r="J227" s="39"/>
      <c r="L227" s="21"/>
      <c r="M227" s="1062"/>
      <c r="N227" s="1063"/>
      <c r="O227" s="1063"/>
      <c r="P227" s="1063"/>
      <c r="Q227" s="1063"/>
      <c r="R227" s="1063"/>
      <c r="S227" s="1064"/>
      <c r="T227" s="54"/>
      <c r="U227" s="53"/>
      <c r="V227" s="53"/>
      <c r="W227" s="4"/>
      <c r="X227" s="4"/>
      <c r="Y227" s="4"/>
      <c r="Z227" s="4"/>
      <c r="AA227" s="21"/>
      <c r="AB227" s="1198" t="s">
        <v>15</v>
      </c>
      <c r="AC227" s="1199"/>
      <c r="AD227" s="1199"/>
      <c r="AE227" s="1199"/>
      <c r="AF227" s="1199"/>
      <c r="AG227" s="1199"/>
      <c r="AH227" s="1199"/>
      <c r="AI227" s="1199"/>
      <c r="AJ227" s="1199"/>
      <c r="AK227" s="1199"/>
      <c r="AL227" s="1199"/>
      <c r="AM227" s="151"/>
      <c r="AN227" s="158"/>
      <c r="AO227" s="42" t="s">
        <v>16</v>
      </c>
      <c r="AP227" s="44" t="s">
        <v>17</v>
      </c>
      <c r="AQ227" s="1157">
        <v>0.7</v>
      </c>
      <c r="AR227" s="1179"/>
      <c r="AS227" s="29"/>
      <c r="AT227" s="4"/>
      <c r="AU227" s="4"/>
      <c r="AV227" s="4"/>
      <c r="AW227" s="29"/>
      <c r="AX227" s="35">
        <f>ROUND(ROUND(ROUND(I226*R228,0)*Z9,0)*AQ227,0)</f>
        <v>95</v>
      </c>
      <c r="AY227" s="31"/>
    </row>
    <row r="228" spans="1:51" ht="17.100000000000001" customHeight="1" x14ac:dyDescent="0.15">
      <c r="A228" s="32">
        <v>32</v>
      </c>
      <c r="B228" s="33">
        <v>8897</v>
      </c>
      <c r="C228" s="34" t="s">
        <v>1084</v>
      </c>
      <c r="D228" s="36"/>
      <c r="E228" s="29"/>
      <c r="F228" s="29"/>
      <c r="G228" s="37"/>
      <c r="H228" s="20"/>
      <c r="L228" s="21"/>
      <c r="M228" s="162"/>
      <c r="N228" s="163"/>
      <c r="O228" s="163"/>
      <c r="P228" s="163"/>
      <c r="Q228" s="26" t="s">
        <v>17</v>
      </c>
      <c r="R228" s="1180">
        <v>0.96499999999999997</v>
      </c>
      <c r="S228" s="1181"/>
      <c r="T228" s="54"/>
      <c r="U228" s="53"/>
      <c r="V228" s="53"/>
      <c r="W228" s="4"/>
      <c r="X228" s="4"/>
      <c r="Y228" s="4"/>
      <c r="Z228" s="4"/>
      <c r="AA228" s="21"/>
      <c r="AB228" s="1200"/>
      <c r="AC228" s="1201"/>
      <c r="AD228" s="1201"/>
      <c r="AE228" s="1201"/>
      <c r="AF228" s="1201"/>
      <c r="AG228" s="1201"/>
      <c r="AH228" s="1201"/>
      <c r="AI228" s="1201"/>
      <c r="AJ228" s="1201"/>
      <c r="AK228" s="1201"/>
      <c r="AL228" s="1201"/>
      <c r="AM228" s="95"/>
      <c r="AN228" s="161"/>
      <c r="AO228" s="25" t="s">
        <v>19</v>
      </c>
      <c r="AP228" s="26" t="s">
        <v>17</v>
      </c>
      <c r="AQ228" s="1170">
        <v>0.5</v>
      </c>
      <c r="AR228" s="1171"/>
      <c r="AS228" s="29"/>
      <c r="AT228" s="4"/>
      <c r="AU228" s="4"/>
      <c r="AV228" s="4"/>
      <c r="AW228" s="29"/>
      <c r="AX228" s="35">
        <f>ROUND(ROUND(ROUND(I226*R228,0)*Z9,0)*AQ228,0)</f>
        <v>68</v>
      </c>
      <c r="AY228" s="31"/>
    </row>
    <row r="229" spans="1:51" ht="17.100000000000001" customHeight="1" x14ac:dyDescent="0.15">
      <c r="A229" s="32">
        <v>32</v>
      </c>
      <c r="B229" s="33">
        <v>9241</v>
      </c>
      <c r="C229" s="34" t="s">
        <v>1085</v>
      </c>
      <c r="D229" s="36"/>
      <c r="E229" s="29"/>
      <c r="F229" s="29"/>
      <c r="G229" s="37"/>
      <c r="H229" s="20"/>
      <c r="L229" s="21"/>
      <c r="M229" s="47"/>
      <c r="N229" s="40"/>
      <c r="O229" s="40"/>
      <c r="P229" s="40"/>
      <c r="Q229" s="48"/>
      <c r="R229" s="48"/>
      <c r="S229" s="49"/>
      <c r="W229" s="4"/>
      <c r="X229" s="23"/>
      <c r="Y229" s="4"/>
      <c r="Z229" s="4"/>
      <c r="AA229" s="21"/>
      <c r="AB229" s="42"/>
      <c r="AC229" s="43"/>
      <c r="AD229" s="43"/>
      <c r="AE229" s="43"/>
      <c r="AF229" s="43"/>
      <c r="AG229" s="43"/>
      <c r="AH229" s="43"/>
      <c r="AI229" s="43"/>
      <c r="AJ229" s="43"/>
      <c r="AK229" s="43"/>
      <c r="AL229" s="44"/>
      <c r="AM229" s="50"/>
      <c r="AN229" s="51"/>
      <c r="AO229" s="164"/>
      <c r="AP229" s="164"/>
      <c r="AQ229" s="164"/>
      <c r="AR229" s="165"/>
      <c r="AS229" s="1086" t="s">
        <v>33</v>
      </c>
      <c r="AT229" s="1086"/>
      <c r="AU229" s="1086"/>
      <c r="AV229" s="1086"/>
      <c r="AW229" s="1086"/>
      <c r="AX229" s="35">
        <f>ROUND(I226*Z9,0)-AS232</f>
        <v>134</v>
      </c>
      <c r="AY229" s="31"/>
    </row>
    <row r="230" spans="1:51" ht="17.100000000000001" customHeight="1" x14ac:dyDescent="0.15">
      <c r="A230" s="32">
        <v>32</v>
      </c>
      <c r="B230" s="33">
        <v>9242</v>
      </c>
      <c r="C230" s="34" t="s">
        <v>1086</v>
      </c>
      <c r="D230" s="36"/>
      <c r="E230" s="29"/>
      <c r="F230" s="29"/>
      <c r="G230" s="37"/>
      <c r="H230" s="20"/>
      <c r="L230" s="21"/>
      <c r="M230" s="20"/>
      <c r="S230" s="21"/>
      <c r="T230" s="93"/>
      <c r="U230" s="2"/>
      <c r="W230" s="4"/>
      <c r="X230" s="4"/>
      <c r="Y230" s="4"/>
      <c r="Z230" s="4"/>
      <c r="AA230" s="21"/>
      <c r="AB230" s="1198" t="s">
        <v>15</v>
      </c>
      <c r="AC230" s="1199"/>
      <c r="AD230" s="1199"/>
      <c r="AE230" s="1199"/>
      <c r="AF230" s="1199"/>
      <c r="AG230" s="1199"/>
      <c r="AH230" s="1199"/>
      <c r="AI230" s="1199"/>
      <c r="AJ230" s="1199"/>
      <c r="AK230" s="1199"/>
      <c r="AL230" s="1199"/>
      <c r="AM230" s="151"/>
      <c r="AN230" s="158"/>
      <c r="AO230" s="42" t="s">
        <v>16</v>
      </c>
      <c r="AP230" s="44" t="s">
        <v>17</v>
      </c>
      <c r="AQ230" s="1157">
        <v>0.7</v>
      </c>
      <c r="AR230" s="1179"/>
      <c r="AS230" s="1089"/>
      <c r="AT230" s="1089"/>
      <c r="AU230" s="1089"/>
      <c r="AV230" s="1089"/>
      <c r="AW230" s="1089"/>
      <c r="AX230" s="35">
        <f>ROUND(ROUND(I226*Z9,0)*AQ230,0)-AS232</f>
        <v>92</v>
      </c>
      <c r="AY230" s="31"/>
    </row>
    <row r="231" spans="1:51" ht="17.100000000000001" customHeight="1" x14ac:dyDescent="0.15">
      <c r="A231" s="32">
        <v>32</v>
      </c>
      <c r="B231" s="33">
        <v>9592</v>
      </c>
      <c r="C231" s="34" t="s">
        <v>1087</v>
      </c>
      <c r="D231" s="36"/>
      <c r="E231" s="29"/>
      <c r="F231" s="29"/>
      <c r="G231" s="37"/>
      <c r="H231" s="20"/>
      <c r="L231" s="21"/>
      <c r="M231" s="20"/>
      <c r="S231" s="21"/>
      <c r="T231" s="93"/>
      <c r="U231" s="2"/>
      <c r="W231" s="4"/>
      <c r="X231" s="4"/>
      <c r="Y231" s="4"/>
      <c r="Z231" s="4"/>
      <c r="AA231" s="21"/>
      <c r="AB231" s="1200"/>
      <c r="AC231" s="1201"/>
      <c r="AD231" s="1201"/>
      <c r="AE231" s="1201"/>
      <c r="AF231" s="1201"/>
      <c r="AG231" s="1201"/>
      <c r="AH231" s="1201"/>
      <c r="AI231" s="1201"/>
      <c r="AJ231" s="1201"/>
      <c r="AK231" s="1201"/>
      <c r="AL231" s="1201"/>
      <c r="AM231" s="95"/>
      <c r="AN231" s="161"/>
      <c r="AO231" s="25" t="s">
        <v>19</v>
      </c>
      <c r="AP231" s="26" t="s">
        <v>17</v>
      </c>
      <c r="AQ231" s="1170">
        <v>0.5</v>
      </c>
      <c r="AR231" s="1171"/>
      <c r="AS231" s="1089"/>
      <c r="AT231" s="1089"/>
      <c r="AU231" s="1089"/>
      <c r="AV231" s="1089"/>
      <c r="AW231" s="1089"/>
      <c r="AX231" s="35">
        <f>ROUND(ROUND(I226*Z9,0)*AQ231,0)-AS232</f>
        <v>64</v>
      </c>
      <c r="AY231" s="31"/>
    </row>
    <row r="232" spans="1:51" ht="17.100000000000001" customHeight="1" x14ac:dyDescent="0.15">
      <c r="A232" s="32">
        <v>32</v>
      </c>
      <c r="B232" s="33">
        <v>9245</v>
      </c>
      <c r="C232" s="34" t="s">
        <v>1088</v>
      </c>
      <c r="D232" s="36"/>
      <c r="E232" s="29"/>
      <c r="F232" s="29"/>
      <c r="G232" s="37"/>
      <c r="H232" s="20"/>
      <c r="I232" s="58"/>
      <c r="J232" s="58"/>
      <c r="L232" s="21"/>
      <c r="M232" s="1085" t="s">
        <v>26</v>
      </c>
      <c r="N232" s="1202"/>
      <c r="O232" s="1202"/>
      <c r="P232" s="1060"/>
      <c r="Q232" s="1060"/>
      <c r="R232" s="1060"/>
      <c r="S232" s="1061"/>
      <c r="T232" s="166"/>
      <c r="U232" s="167"/>
      <c r="V232" s="167"/>
      <c r="W232" s="4"/>
      <c r="X232" s="23"/>
      <c r="Y232" s="4"/>
      <c r="Z232" s="4"/>
      <c r="AA232" s="21"/>
      <c r="AB232" s="42"/>
      <c r="AC232" s="43"/>
      <c r="AD232" s="43"/>
      <c r="AE232" s="43"/>
      <c r="AF232" s="43"/>
      <c r="AG232" s="43"/>
      <c r="AH232" s="43"/>
      <c r="AI232" s="43"/>
      <c r="AJ232" s="43"/>
      <c r="AK232" s="43"/>
      <c r="AL232" s="44"/>
      <c r="AM232" s="50"/>
      <c r="AN232" s="51"/>
      <c r="AO232" s="151"/>
      <c r="AP232" s="151"/>
      <c r="AQ232" s="151"/>
      <c r="AR232" s="158"/>
      <c r="AS232" s="1175">
        <v>7</v>
      </c>
      <c r="AT232" s="1175"/>
      <c r="AU232" s="1176" t="s">
        <v>38</v>
      </c>
      <c r="AV232" s="1177"/>
      <c r="AW232" s="1178"/>
      <c r="AX232" s="35">
        <f>ROUND(ROUND(I226*R234,0)*Z9,0)-AS232</f>
        <v>129</v>
      </c>
      <c r="AY232" s="31"/>
    </row>
    <row r="233" spans="1:51" ht="17.100000000000001" customHeight="1" x14ac:dyDescent="0.15">
      <c r="A233" s="32">
        <v>32</v>
      </c>
      <c r="B233" s="33">
        <v>9246</v>
      </c>
      <c r="C233" s="34" t="s">
        <v>1089</v>
      </c>
      <c r="D233" s="36"/>
      <c r="E233" s="29"/>
      <c r="F233" s="29"/>
      <c r="G233" s="37"/>
      <c r="H233" s="4"/>
      <c r="I233" s="39"/>
      <c r="J233" s="39"/>
      <c r="L233" s="21"/>
      <c r="M233" s="1062"/>
      <c r="N233" s="1063"/>
      <c r="O233" s="1063"/>
      <c r="P233" s="1063"/>
      <c r="Q233" s="1063"/>
      <c r="R233" s="1063"/>
      <c r="S233" s="1064"/>
      <c r="T233" s="93"/>
      <c r="U233" s="2"/>
      <c r="W233" s="4"/>
      <c r="X233" s="4"/>
      <c r="Y233" s="4"/>
      <c r="Z233" s="4"/>
      <c r="AA233" s="21"/>
      <c r="AB233" s="1198" t="s">
        <v>15</v>
      </c>
      <c r="AC233" s="1199"/>
      <c r="AD233" s="1199"/>
      <c r="AE233" s="1199"/>
      <c r="AF233" s="1199"/>
      <c r="AG233" s="1199"/>
      <c r="AH233" s="1199"/>
      <c r="AI233" s="1199"/>
      <c r="AJ233" s="1199"/>
      <c r="AK233" s="1199"/>
      <c r="AL233" s="1199"/>
      <c r="AM233" s="151"/>
      <c r="AN233" s="158"/>
      <c r="AO233" s="42" t="s">
        <v>16</v>
      </c>
      <c r="AP233" s="44" t="s">
        <v>17</v>
      </c>
      <c r="AQ233" s="1157">
        <v>0.7</v>
      </c>
      <c r="AR233" s="1179"/>
      <c r="AS233" s="53"/>
      <c r="AU233" s="4"/>
      <c r="AV233" s="4"/>
      <c r="AW233" s="53"/>
      <c r="AX233" s="35">
        <f>ROUND(ROUND(ROUND(I226*R234,0)*Z9,0)*AQ233,0)-AS232</f>
        <v>88</v>
      </c>
      <c r="AY233" s="31"/>
    </row>
    <row r="234" spans="1:51" ht="17.100000000000001" customHeight="1" x14ac:dyDescent="0.15">
      <c r="A234" s="32">
        <v>32</v>
      </c>
      <c r="B234" s="33">
        <v>9593</v>
      </c>
      <c r="C234" s="34" t="s">
        <v>1090</v>
      </c>
      <c r="D234" s="36"/>
      <c r="E234" s="29"/>
      <c r="F234" s="29"/>
      <c r="G234" s="37"/>
      <c r="H234" s="20"/>
      <c r="L234" s="21"/>
      <c r="M234" s="162"/>
      <c r="N234" s="163"/>
      <c r="O234" s="163"/>
      <c r="P234" s="163"/>
      <c r="Q234" s="26" t="s">
        <v>17</v>
      </c>
      <c r="R234" s="1180">
        <v>0.96499999999999997</v>
      </c>
      <c r="S234" s="1181"/>
      <c r="T234" s="93"/>
      <c r="U234" s="2"/>
      <c r="W234" s="4"/>
      <c r="X234" s="4"/>
      <c r="Y234" s="4"/>
      <c r="Z234" s="4"/>
      <c r="AA234" s="21"/>
      <c r="AB234" s="1200"/>
      <c r="AC234" s="1201"/>
      <c r="AD234" s="1201"/>
      <c r="AE234" s="1201"/>
      <c r="AF234" s="1201"/>
      <c r="AG234" s="1201"/>
      <c r="AH234" s="1201"/>
      <c r="AI234" s="1201"/>
      <c r="AJ234" s="1201"/>
      <c r="AK234" s="1201"/>
      <c r="AL234" s="1201"/>
      <c r="AM234" s="95"/>
      <c r="AN234" s="161"/>
      <c r="AO234" s="25" t="s">
        <v>19</v>
      </c>
      <c r="AP234" s="26" t="s">
        <v>17</v>
      </c>
      <c r="AQ234" s="1170">
        <v>0.5</v>
      </c>
      <c r="AR234" s="1171"/>
      <c r="AS234" s="29"/>
      <c r="AT234" s="4"/>
      <c r="AU234" s="4"/>
      <c r="AV234" s="4"/>
      <c r="AW234" s="29"/>
      <c r="AX234" s="35">
        <f>ROUND(ROUND(ROUND(I226*R234,0)*Z9,0)*AQ234,0)-AS232</f>
        <v>61</v>
      </c>
      <c r="AY234" s="31"/>
    </row>
    <row r="235" spans="1:51" ht="17.100000000000001" customHeight="1" x14ac:dyDescent="0.15">
      <c r="A235" s="32">
        <v>32</v>
      </c>
      <c r="B235" s="33">
        <v>9251</v>
      </c>
      <c r="C235" s="34" t="s">
        <v>1091</v>
      </c>
      <c r="D235" s="36"/>
      <c r="E235" s="29"/>
      <c r="F235" s="29"/>
      <c r="G235" s="37"/>
      <c r="H235" s="20"/>
      <c r="L235" s="21"/>
      <c r="M235" s="47"/>
      <c r="N235" s="40"/>
      <c r="O235" s="40"/>
      <c r="P235" s="40"/>
      <c r="Q235" s="48"/>
      <c r="R235" s="48"/>
      <c r="S235" s="49"/>
      <c r="T235" s="168"/>
      <c r="U235" s="169"/>
      <c r="V235" s="169"/>
      <c r="W235" s="4"/>
      <c r="X235" s="23"/>
      <c r="Y235" s="4"/>
      <c r="Z235" s="4"/>
      <c r="AA235" s="21"/>
      <c r="AB235" s="42"/>
      <c r="AC235" s="43"/>
      <c r="AD235" s="43"/>
      <c r="AE235" s="43"/>
      <c r="AF235" s="43"/>
      <c r="AG235" s="43"/>
      <c r="AH235" s="43"/>
      <c r="AI235" s="43"/>
      <c r="AJ235" s="43"/>
      <c r="AK235" s="43"/>
      <c r="AL235" s="44"/>
      <c r="AM235" s="50"/>
      <c r="AN235" s="51"/>
      <c r="AO235" s="164"/>
      <c r="AP235" s="164"/>
      <c r="AQ235" s="164"/>
      <c r="AR235" s="165"/>
      <c r="AS235" s="1086" t="s">
        <v>47</v>
      </c>
      <c r="AT235" s="1086"/>
      <c r="AU235" s="1086"/>
      <c r="AV235" s="1086"/>
      <c r="AW235" s="1086"/>
      <c r="AX235" s="35">
        <f>ROUND(I226*Z9,0)-AS238</f>
        <v>126</v>
      </c>
      <c r="AY235" s="31"/>
    </row>
    <row r="236" spans="1:51" ht="17.100000000000001" customHeight="1" x14ac:dyDescent="0.15">
      <c r="A236" s="32">
        <v>32</v>
      </c>
      <c r="B236" s="33">
        <v>9252</v>
      </c>
      <c r="C236" s="34" t="s">
        <v>1092</v>
      </c>
      <c r="D236" s="36"/>
      <c r="E236" s="29"/>
      <c r="F236" s="29"/>
      <c r="G236" s="37"/>
      <c r="H236" s="20"/>
      <c r="L236" s="21"/>
      <c r="M236" s="20"/>
      <c r="S236" s="21"/>
      <c r="T236" s="93"/>
      <c r="U236" s="2"/>
      <c r="W236" s="4"/>
      <c r="X236" s="4"/>
      <c r="Y236" s="4"/>
      <c r="Z236" s="4"/>
      <c r="AA236" s="21"/>
      <c r="AB236" s="1198" t="s">
        <v>15</v>
      </c>
      <c r="AC236" s="1199"/>
      <c r="AD236" s="1199"/>
      <c r="AE236" s="1199"/>
      <c r="AF236" s="1199"/>
      <c r="AG236" s="1199"/>
      <c r="AH236" s="1199"/>
      <c r="AI236" s="1199"/>
      <c r="AJ236" s="1199"/>
      <c r="AK236" s="1199"/>
      <c r="AL236" s="1199"/>
      <c r="AM236" s="151"/>
      <c r="AN236" s="158"/>
      <c r="AO236" s="42" t="s">
        <v>16</v>
      </c>
      <c r="AP236" s="44" t="s">
        <v>17</v>
      </c>
      <c r="AQ236" s="1157">
        <v>0.7</v>
      </c>
      <c r="AR236" s="1179"/>
      <c r="AS236" s="1089"/>
      <c r="AT236" s="1089"/>
      <c r="AU236" s="1089"/>
      <c r="AV236" s="1089"/>
      <c r="AW236" s="1089"/>
      <c r="AX236" s="35">
        <f>ROUND(ROUND(I226*Z9,0)*AQ236,0)-AS238</f>
        <v>84</v>
      </c>
      <c r="AY236" s="31"/>
    </row>
    <row r="237" spans="1:51" ht="17.100000000000001" customHeight="1" x14ac:dyDescent="0.15">
      <c r="A237" s="32">
        <v>32</v>
      </c>
      <c r="B237" s="33">
        <v>9594</v>
      </c>
      <c r="C237" s="34" t="s">
        <v>1093</v>
      </c>
      <c r="D237" s="36"/>
      <c r="E237" s="29"/>
      <c r="F237" s="29"/>
      <c r="G237" s="37"/>
      <c r="H237" s="20"/>
      <c r="L237" s="21"/>
      <c r="M237" s="20"/>
      <c r="S237" s="21"/>
      <c r="T237" s="93"/>
      <c r="U237" s="2"/>
      <c r="W237" s="4"/>
      <c r="X237" s="4"/>
      <c r="Y237" s="4"/>
      <c r="Z237" s="4"/>
      <c r="AA237" s="21"/>
      <c r="AB237" s="1200"/>
      <c r="AC237" s="1201"/>
      <c r="AD237" s="1201"/>
      <c r="AE237" s="1201"/>
      <c r="AF237" s="1201"/>
      <c r="AG237" s="1201"/>
      <c r="AH237" s="1201"/>
      <c r="AI237" s="1201"/>
      <c r="AJ237" s="1201"/>
      <c r="AK237" s="1201"/>
      <c r="AL237" s="1201"/>
      <c r="AM237" s="95"/>
      <c r="AN237" s="161"/>
      <c r="AO237" s="25" t="s">
        <v>19</v>
      </c>
      <c r="AP237" s="26" t="s">
        <v>17</v>
      </c>
      <c r="AQ237" s="1170">
        <v>0.5</v>
      </c>
      <c r="AR237" s="1171"/>
      <c r="AS237" s="1089"/>
      <c r="AT237" s="1089"/>
      <c r="AU237" s="1089"/>
      <c r="AV237" s="1089"/>
      <c r="AW237" s="1089"/>
      <c r="AX237" s="35">
        <f>ROUND(ROUND(I226*Z9,0)*AQ237,0)-AS238</f>
        <v>56</v>
      </c>
      <c r="AY237" s="31"/>
    </row>
    <row r="238" spans="1:51" ht="17.100000000000001" customHeight="1" x14ac:dyDescent="0.15">
      <c r="A238" s="32">
        <v>32</v>
      </c>
      <c r="B238" s="33">
        <v>9255</v>
      </c>
      <c r="C238" s="34" t="s">
        <v>1094</v>
      </c>
      <c r="D238" s="36"/>
      <c r="E238" s="29"/>
      <c r="F238" s="29"/>
      <c r="G238" s="37"/>
      <c r="H238" s="20"/>
      <c r="I238" s="58"/>
      <c r="J238" s="58"/>
      <c r="L238" s="21"/>
      <c r="M238" s="1085" t="s">
        <v>26</v>
      </c>
      <c r="N238" s="1202"/>
      <c r="O238" s="1202"/>
      <c r="P238" s="1060"/>
      <c r="Q238" s="1060"/>
      <c r="R238" s="1060"/>
      <c r="S238" s="1061"/>
      <c r="T238" s="166"/>
      <c r="U238" s="167"/>
      <c r="V238" s="167"/>
      <c r="W238" s="4"/>
      <c r="X238" s="23"/>
      <c r="Y238" s="4"/>
      <c r="Z238" s="4"/>
      <c r="AA238" s="21"/>
      <c r="AB238" s="42"/>
      <c r="AC238" s="43"/>
      <c r="AD238" s="43"/>
      <c r="AE238" s="43"/>
      <c r="AF238" s="43"/>
      <c r="AG238" s="43"/>
      <c r="AH238" s="43"/>
      <c r="AI238" s="43"/>
      <c r="AJ238" s="43"/>
      <c r="AK238" s="43"/>
      <c r="AL238" s="44"/>
      <c r="AM238" s="50"/>
      <c r="AN238" s="51"/>
      <c r="AO238" s="151"/>
      <c r="AP238" s="151"/>
      <c r="AQ238" s="151"/>
      <c r="AR238" s="158"/>
      <c r="AS238" s="1175">
        <v>15</v>
      </c>
      <c r="AT238" s="1175"/>
      <c r="AU238" s="1176" t="s">
        <v>38</v>
      </c>
      <c r="AV238" s="1177"/>
      <c r="AW238" s="1178"/>
      <c r="AX238" s="35">
        <f>ROUND(ROUND(I226*R240,0)*Z9,0)-AS238</f>
        <v>121</v>
      </c>
      <c r="AY238" s="31"/>
    </row>
    <row r="239" spans="1:51" ht="17.100000000000001" customHeight="1" x14ac:dyDescent="0.15">
      <c r="A239" s="32">
        <v>32</v>
      </c>
      <c r="B239" s="33">
        <v>9256</v>
      </c>
      <c r="C239" s="34" t="s">
        <v>1095</v>
      </c>
      <c r="D239" s="36"/>
      <c r="E239" s="29"/>
      <c r="F239" s="29"/>
      <c r="G239" s="37"/>
      <c r="H239" s="4"/>
      <c r="I239" s="39"/>
      <c r="J239" s="39"/>
      <c r="L239" s="21"/>
      <c r="M239" s="1062"/>
      <c r="N239" s="1063"/>
      <c r="O239" s="1063"/>
      <c r="P239" s="1063"/>
      <c r="Q239" s="1063"/>
      <c r="R239" s="1063"/>
      <c r="S239" s="1064"/>
      <c r="T239" s="93"/>
      <c r="U239" s="2"/>
      <c r="W239" s="4"/>
      <c r="X239" s="4"/>
      <c r="Y239" s="4"/>
      <c r="Z239" s="4"/>
      <c r="AA239" s="21"/>
      <c r="AB239" s="1198" t="s">
        <v>15</v>
      </c>
      <c r="AC239" s="1199"/>
      <c r="AD239" s="1199"/>
      <c r="AE239" s="1199"/>
      <c r="AF239" s="1199"/>
      <c r="AG239" s="1199"/>
      <c r="AH239" s="1199"/>
      <c r="AI239" s="1199"/>
      <c r="AJ239" s="1199"/>
      <c r="AK239" s="1199"/>
      <c r="AL239" s="1199"/>
      <c r="AM239" s="151"/>
      <c r="AN239" s="158"/>
      <c r="AO239" s="42" t="s">
        <v>16</v>
      </c>
      <c r="AP239" s="44" t="s">
        <v>17</v>
      </c>
      <c r="AQ239" s="1157">
        <v>0.7</v>
      </c>
      <c r="AR239" s="1179"/>
      <c r="AS239" s="53"/>
      <c r="AU239" s="4"/>
      <c r="AV239" s="4"/>
      <c r="AW239" s="53"/>
      <c r="AX239" s="35">
        <f>ROUND(ROUND(ROUND(I226*R240,0)*Z9,0)*AQ239,0)-AS238</f>
        <v>80</v>
      </c>
      <c r="AY239" s="31"/>
    </row>
    <row r="240" spans="1:51" ht="17.100000000000001" customHeight="1" x14ac:dyDescent="0.15">
      <c r="A240" s="32">
        <v>32</v>
      </c>
      <c r="B240" s="33">
        <v>9595</v>
      </c>
      <c r="C240" s="34" t="s">
        <v>1096</v>
      </c>
      <c r="D240" s="36"/>
      <c r="E240" s="29"/>
      <c r="F240" s="29"/>
      <c r="G240" s="37"/>
      <c r="H240" s="20"/>
      <c r="L240" s="21"/>
      <c r="M240" s="162"/>
      <c r="N240" s="163"/>
      <c r="O240" s="163"/>
      <c r="P240" s="163"/>
      <c r="Q240" s="26" t="s">
        <v>17</v>
      </c>
      <c r="R240" s="1180">
        <v>0.96499999999999997</v>
      </c>
      <c r="S240" s="1181"/>
      <c r="T240" s="93"/>
      <c r="U240" s="2"/>
      <c r="W240" s="4"/>
      <c r="X240" s="4"/>
      <c r="Y240" s="4"/>
      <c r="Z240" s="4"/>
      <c r="AA240" s="21"/>
      <c r="AB240" s="1200"/>
      <c r="AC240" s="1201"/>
      <c r="AD240" s="1201"/>
      <c r="AE240" s="1201"/>
      <c r="AF240" s="1201"/>
      <c r="AG240" s="1201"/>
      <c r="AH240" s="1201"/>
      <c r="AI240" s="1201"/>
      <c r="AJ240" s="1201"/>
      <c r="AK240" s="1201"/>
      <c r="AL240" s="1201"/>
      <c r="AM240" s="95"/>
      <c r="AN240" s="161"/>
      <c r="AO240" s="25" t="s">
        <v>19</v>
      </c>
      <c r="AP240" s="26" t="s">
        <v>17</v>
      </c>
      <c r="AQ240" s="1170">
        <v>0.5</v>
      </c>
      <c r="AR240" s="1171"/>
      <c r="AS240" s="29"/>
      <c r="AT240" s="4"/>
      <c r="AU240" s="4"/>
      <c r="AV240" s="4"/>
      <c r="AW240" s="29"/>
      <c r="AX240" s="35">
        <f>ROUND(ROUND(ROUND(I226*R240,0)*Z9,0)*AQ240,0)-AS238</f>
        <v>53</v>
      </c>
      <c r="AY240" s="31"/>
    </row>
    <row r="241" spans="1:51" ht="17.100000000000001" customHeight="1" x14ac:dyDescent="0.15">
      <c r="A241" s="32">
        <v>32</v>
      </c>
      <c r="B241" s="33">
        <v>8681</v>
      </c>
      <c r="C241" s="34" t="s">
        <v>1097</v>
      </c>
      <c r="D241" s="36"/>
      <c r="E241" s="29"/>
      <c r="F241" s="29"/>
      <c r="G241" s="37"/>
      <c r="H241" s="47" t="s">
        <v>134</v>
      </c>
      <c r="I241" s="40"/>
      <c r="J241" s="40"/>
      <c r="K241" s="40"/>
      <c r="L241" s="41"/>
      <c r="M241" s="47"/>
      <c r="N241" s="40"/>
      <c r="O241" s="40"/>
      <c r="P241" s="40"/>
      <c r="Q241" s="48"/>
      <c r="R241" s="48"/>
      <c r="S241" s="49"/>
      <c r="T241" s="166"/>
      <c r="U241" s="167"/>
      <c r="V241" s="167"/>
      <c r="W241" s="4"/>
      <c r="X241" s="23"/>
      <c r="Y241" s="4"/>
      <c r="Z241" s="4"/>
      <c r="AA241" s="21"/>
      <c r="AB241" s="42"/>
      <c r="AC241" s="43"/>
      <c r="AD241" s="43"/>
      <c r="AE241" s="43"/>
      <c r="AF241" s="43"/>
      <c r="AG241" s="43"/>
      <c r="AH241" s="43"/>
      <c r="AI241" s="43"/>
      <c r="AJ241" s="43"/>
      <c r="AK241" s="43"/>
      <c r="AL241" s="44"/>
      <c r="AM241" s="50"/>
      <c r="AN241" s="51"/>
      <c r="AO241" s="151"/>
      <c r="AP241" s="151"/>
      <c r="AQ241" s="151"/>
      <c r="AR241" s="158"/>
      <c r="AS241" s="62"/>
      <c r="AT241" s="40"/>
      <c r="AU241" s="40"/>
      <c r="AV241" s="40"/>
      <c r="AW241" s="64"/>
      <c r="AX241" s="35">
        <f>ROUND(I244*Z9,0)</f>
        <v>116</v>
      </c>
      <c r="AY241" s="31"/>
    </row>
    <row r="242" spans="1:51" ht="17.100000000000001" customHeight="1" x14ac:dyDescent="0.15">
      <c r="A242" s="32">
        <v>32</v>
      </c>
      <c r="B242" s="33">
        <v>8682</v>
      </c>
      <c r="C242" s="34" t="s">
        <v>1098</v>
      </c>
      <c r="D242" s="36"/>
      <c r="E242" s="29"/>
      <c r="F242" s="29"/>
      <c r="G242" s="37"/>
      <c r="H242" s="20"/>
      <c r="L242" s="21"/>
      <c r="M242" s="20"/>
      <c r="S242" s="21"/>
      <c r="T242" s="93"/>
      <c r="U242" s="2"/>
      <c r="W242" s="4"/>
      <c r="X242" s="4"/>
      <c r="Y242" s="4"/>
      <c r="Z242" s="4"/>
      <c r="AA242" s="21"/>
      <c r="AB242" s="1198" t="s">
        <v>15</v>
      </c>
      <c r="AC242" s="1199"/>
      <c r="AD242" s="1199"/>
      <c r="AE242" s="1199"/>
      <c r="AF242" s="1199"/>
      <c r="AG242" s="1199"/>
      <c r="AH242" s="1199"/>
      <c r="AI242" s="1199"/>
      <c r="AJ242" s="1199"/>
      <c r="AK242" s="1199"/>
      <c r="AL242" s="1199"/>
      <c r="AM242" s="151"/>
      <c r="AN242" s="158"/>
      <c r="AO242" s="42" t="s">
        <v>16</v>
      </c>
      <c r="AP242" s="44" t="s">
        <v>17</v>
      </c>
      <c r="AQ242" s="1157">
        <v>0.7</v>
      </c>
      <c r="AR242" s="1179"/>
      <c r="AS242" s="29"/>
      <c r="AT242" s="4"/>
      <c r="AU242" s="4"/>
      <c r="AV242" s="4"/>
      <c r="AW242" s="29"/>
      <c r="AX242" s="35">
        <f>ROUND(ROUND(I244*Z9,0)*AQ242,0)</f>
        <v>81</v>
      </c>
      <c r="AY242" s="31"/>
    </row>
    <row r="243" spans="1:51" ht="17.100000000000001" customHeight="1" x14ac:dyDescent="0.15">
      <c r="A243" s="32">
        <v>32</v>
      </c>
      <c r="B243" s="33">
        <v>8904</v>
      </c>
      <c r="C243" s="34" t="s">
        <v>1099</v>
      </c>
      <c r="D243" s="36"/>
      <c r="E243" s="29"/>
      <c r="F243" s="29"/>
      <c r="G243" s="37"/>
      <c r="H243" s="20"/>
      <c r="L243" s="21"/>
      <c r="M243" s="20"/>
      <c r="S243" s="21"/>
      <c r="T243" s="93"/>
      <c r="U243" s="2"/>
      <c r="W243" s="4"/>
      <c r="X243" s="4"/>
      <c r="Y243" s="4"/>
      <c r="Z243" s="4"/>
      <c r="AA243" s="21"/>
      <c r="AB243" s="1200"/>
      <c r="AC243" s="1201"/>
      <c r="AD243" s="1201"/>
      <c r="AE243" s="1201"/>
      <c r="AF243" s="1201"/>
      <c r="AG243" s="1201"/>
      <c r="AH243" s="1201"/>
      <c r="AI243" s="1201"/>
      <c r="AJ243" s="1201"/>
      <c r="AK243" s="1201"/>
      <c r="AL243" s="1201"/>
      <c r="AM243" s="95"/>
      <c r="AN243" s="161"/>
      <c r="AO243" s="25" t="s">
        <v>19</v>
      </c>
      <c r="AP243" s="26" t="s">
        <v>17</v>
      </c>
      <c r="AQ243" s="1170">
        <v>0.5</v>
      </c>
      <c r="AR243" s="1171"/>
      <c r="AS243" s="29"/>
      <c r="AT243" s="4"/>
      <c r="AU243" s="4"/>
      <c r="AV243" s="4"/>
      <c r="AW243" s="29"/>
      <c r="AX243" s="35">
        <f>ROUND(ROUND(I244*Z9,0)*AQ243,0)</f>
        <v>58</v>
      </c>
      <c r="AY243" s="31"/>
    </row>
    <row r="244" spans="1:51" ht="17.100000000000001" customHeight="1" x14ac:dyDescent="0.15">
      <c r="A244" s="32">
        <v>32</v>
      </c>
      <c r="B244" s="33">
        <v>8685</v>
      </c>
      <c r="C244" s="34" t="s">
        <v>1100</v>
      </c>
      <c r="D244" s="36"/>
      <c r="E244" s="29"/>
      <c r="F244" s="29"/>
      <c r="G244" s="37"/>
      <c r="H244" s="20"/>
      <c r="I244" s="1108">
        <f>'10施設入所支援(基本１)'!I478</f>
        <v>165</v>
      </c>
      <c r="J244" s="1108"/>
      <c r="K244" s="4" t="s">
        <v>21</v>
      </c>
      <c r="L244" s="21"/>
      <c r="M244" s="1085" t="s">
        <v>26</v>
      </c>
      <c r="N244" s="1202"/>
      <c r="O244" s="1202"/>
      <c r="P244" s="1060"/>
      <c r="Q244" s="1060"/>
      <c r="R244" s="1060"/>
      <c r="S244" s="1061"/>
      <c r="T244" s="166"/>
      <c r="U244" s="167"/>
      <c r="V244" s="167"/>
      <c r="W244" s="4"/>
      <c r="X244" s="23"/>
      <c r="Y244" s="4"/>
      <c r="Z244" s="4"/>
      <c r="AA244" s="21"/>
      <c r="AB244" s="42"/>
      <c r="AC244" s="43"/>
      <c r="AD244" s="43"/>
      <c r="AE244" s="43"/>
      <c r="AF244" s="43"/>
      <c r="AG244" s="43"/>
      <c r="AH244" s="43"/>
      <c r="AI244" s="43"/>
      <c r="AJ244" s="43"/>
      <c r="AK244" s="43"/>
      <c r="AL244" s="44"/>
      <c r="AM244" s="50"/>
      <c r="AN244" s="51"/>
      <c r="AO244" s="151"/>
      <c r="AP244" s="151"/>
      <c r="AQ244" s="151"/>
      <c r="AR244" s="158"/>
      <c r="AS244" s="29"/>
      <c r="AT244" s="4"/>
      <c r="AU244" s="4"/>
      <c r="AV244" s="4"/>
      <c r="AW244" s="29"/>
      <c r="AX244" s="35">
        <f>ROUND(ROUND(I244*R246,0)*Z9,0)</f>
        <v>111</v>
      </c>
      <c r="AY244" s="31"/>
    </row>
    <row r="245" spans="1:51" ht="17.100000000000001" customHeight="1" x14ac:dyDescent="0.15">
      <c r="A245" s="32">
        <v>32</v>
      </c>
      <c r="B245" s="33">
        <v>8686</v>
      </c>
      <c r="C245" s="34" t="s">
        <v>1101</v>
      </c>
      <c r="D245" s="36"/>
      <c r="E245" s="29"/>
      <c r="F245" s="29"/>
      <c r="G245" s="37"/>
      <c r="H245" s="4"/>
      <c r="I245" s="39"/>
      <c r="J245" s="39"/>
      <c r="L245" s="21"/>
      <c r="M245" s="1062"/>
      <c r="N245" s="1063"/>
      <c r="O245" s="1063"/>
      <c r="P245" s="1063"/>
      <c r="Q245" s="1063"/>
      <c r="R245" s="1063"/>
      <c r="S245" s="1064"/>
      <c r="T245" s="93"/>
      <c r="U245" s="2"/>
      <c r="W245" s="4"/>
      <c r="X245" s="4"/>
      <c r="Y245" s="4"/>
      <c r="Z245" s="4"/>
      <c r="AA245" s="21"/>
      <c r="AB245" s="1198" t="s">
        <v>15</v>
      </c>
      <c r="AC245" s="1199"/>
      <c r="AD245" s="1199"/>
      <c r="AE245" s="1199"/>
      <c r="AF245" s="1199"/>
      <c r="AG245" s="1199"/>
      <c r="AH245" s="1199"/>
      <c r="AI245" s="1199"/>
      <c r="AJ245" s="1199"/>
      <c r="AK245" s="1199"/>
      <c r="AL245" s="1199"/>
      <c r="AM245" s="151"/>
      <c r="AN245" s="158"/>
      <c r="AO245" s="42" t="s">
        <v>16</v>
      </c>
      <c r="AP245" s="44" t="s">
        <v>17</v>
      </c>
      <c r="AQ245" s="1157">
        <v>0.7</v>
      </c>
      <c r="AR245" s="1179"/>
      <c r="AS245" s="29"/>
      <c r="AT245" s="4"/>
      <c r="AU245" s="4"/>
      <c r="AV245" s="4"/>
      <c r="AW245" s="29"/>
      <c r="AX245" s="35">
        <f>ROUND(ROUND(ROUND(I244*R246,0)*Z9,0)*AQ245,0)</f>
        <v>78</v>
      </c>
      <c r="AY245" s="31"/>
    </row>
    <row r="246" spans="1:51" ht="17.100000000000001" customHeight="1" x14ac:dyDescent="0.15">
      <c r="A246" s="32">
        <v>32</v>
      </c>
      <c r="B246" s="33">
        <v>8905</v>
      </c>
      <c r="C246" s="34" t="s">
        <v>1102</v>
      </c>
      <c r="D246" s="36"/>
      <c r="E246" s="29"/>
      <c r="F246" s="29"/>
      <c r="G246" s="37"/>
      <c r="H246" s="20"/>
      <c r="L246" s="21"/>
      <c r="M246" s="162"/>
      <c r="N246" s="163"/>
      <c r="O246" s="163"/>
      <c r="P246" s="163"/>
      <c r="Q246" s="26" t="s">
        <v>17</v>
      </c>
      <c r="R246" s="1180">
        <v>0.96499999999999997</v>
      </c>
      <c r="S246" s="1181"/>
      <c r="T246" s="93"/>
      <c r="U246" s="2"/>
      <c r="W246" s="4"/>
      <c r="X246" s="4"/>
      <c r="Y246" s="4"/>
      <c r="Z246" s="4"/>
      <c r="AA246" s="21"/>
      <c r="AB246" s="1200"/>
      <c r="AC246" s="1201"/>
      <c r="AD246" s="1201"/>
      <c r="AE246" s="1201"/>
      <c r="AF246" s="1201"/>
      <c r="AG246" s="1201"/>
      <c r="AH246" s="1201"/>
      <c r="AI246" s="1201"/>
      <c r="AJ246" s="1201"/>
      <c r="AK246" s="1201"/>
      <c r="AL246" s="1201"/>
      <c r="AM246" s="95"/>
      <c r="AN246" s="161"/>
      <c r="AO246" s="25" t="s">
        <v>19</v>
      </c>
      <c r="AP246" s="26" t="s">
        <v>17</v>
      </c>
      <c r="AQ246" s="1170">
        <v>0.5</v>
      </c>
      <c r="AR246" s="1171"/>
      <c r="AS246" s="29"/>
      <c r="AT246" s="4"/>
      <c r="AU246" s="4"/>
      <c r="AV246" s="4"/>
      <c r="AW246" s="29"/>
      <c r="AX246" s="35">
        <f>ROUND(ROUND(ROUND(I244*R246,0)*Z9,0)*AQ246,0)</f>
        <v>56</v>
      </c>
      <c r="AY246" s="31"/>
    </row>
    <row r="247" spans="1:51" ht="17.100000000000001" customHeight="1" x14ac:dyDescent="0.15">
      <c r="A247" s="32">
        <v>32</v>
      </c>
      <c r="B247" s="33">
        <v>9261</v>
      </c>
      <c r="C247" s="34" t="s">
        <v>1103</v>
      </c>
      <c r="D247" s="36"/>
      <c r="E247" s="29"/>
      <c r="F247" s="29"/>
      <c r="G247" s="37"/>
      <c r="H247" s="20"/>
      <c r="L247" s="21"/>
      <c r="M247" s="47"/>
      <c r="N247" s="40"/>
      <c r="O247" s="40"/>
      <c r="P247" s="40"/>
      <c r="Q247" s="48"/>
      <c r="R247" s="48"/>
      <c r="S247" s="49"/>
      <c r="T247" s="168"/>
      <c r="U247" s="169"/>
      <c r="V247" s="169"/>
      <c r="W247" s="4"/>
      <c r="X247" s="23"/>
      <c r="Y247" s="4"/>
      <c r="Z247" s="4"/>
      <c r="AA247" s="21"/>
      <c r="AB247" s="42"/>
      <c r="AC247" s="43"/>
      <c r="AD247" s="43"/>
      <c r="AE247" s="43"/>
      <c r="AF247" s="43"/>
      <c r="AG247" s="43"/>
      <c r="AH247" s="43"/>
      <c r="AI247" s="43"/>
      <c r="AJ247" s="43"/>
      <c r="AK247" s="43"/>
      <c r="AL247" s="44"/>
      <c r="AM247" s="50"/>
      <c r="AN247" s="51"/>
      <c r="AO247" s="164"/>
      <c r="AP247" s="164"/>
      <c r="AQ247" s="164"/>
      <c r="AR247" s="165"/>
      <c r="AS247" s="1086" t="s">
        <v>33</v>
      </c>
      <c r="AT247" s="1086"/>
      <c r="AU247" s="1086"/>
      <c r="AV247" s="1086"/>
      <c r="AW247" s="1086"/>
      <c r="AX247" s="35">
        <f>ROUND(I244*Z9,0)-AS250</f>
        <v>109</v>
      </c>
      <c r="AY247" s="31"/>
    </row>
    <row r="248" spans="1:51" ht="17.100000000000001" customHeight="1" x14ac:dyDescent="0.15">
      <c r="A248" s="32">
        <v>32</v>
      </c>
      <c r="B248" s="33">
        <v>9262</v>
      </c>
      <c r="C248" s="34" t="s">
        <v>1104</v>
      </c>
      <c r="D248" s="36"/>
      <c r="E248" s="29"/>
      <c r="F248" s="29"/>
      <c r="G248" s="37"/>
      <c r="H248" s="20"/>
      <c r="L248" s="21"/>
      <c r="M248" s="20"/>
      <c r="S248" s="21"/>
      <c r="T248" s="93"/>
      <c r="U248" s="2"/>
      <c r="W248" s="4"/>
      <c r="X248" s="4"/>
      <c r="Y248" s="4"/>
      <c r="Z248" s="4"/>
      <c r="AA248" s="21"/>
      <c r="AB248" s="1198" t="s">
        <v>15</v>
      </c>
      <c r="AC248" s="1199"/>
      <c r="AD248" s="1199"/>
      <c r="AE248" s="1199"/>
      <c r="AF248" s="1199"/>
      <c r="AG248" s="1199"/>
      <c r="AH248" s="1199"/>
      <c r="AI248" s="1199"/>
      <c r="AJ248" s="1199"/>
      <c r="AK248" s="1199"/>
      <c r="AL248" s="1199"/>
      <c r="AM248" s="151"/>
      <c r="AN248" s="158"/>
      <c r="AO248" s="42" t="s">
        <v>16</v>
      </c>
      <c r="AP248" s="44" t="s">
        <v>17</v>
      </c>
      <c r="AQ248" s="1157">
        <v>0.7</v>
      </c>
      <c r="AR248" s="1179"/>
      <c r="AS248" s="1089"/>
      <c r="AT248" s="1089"/>
      <c r="AU248" s="1089"/>
      <c r="AV248" s="1089"/>
      <c r="AW248" s="1089"/>
      <c r="AX248" s="35">
        <f>ROUND(ROUND(I244*Z9,0)*AQ248,0)-AS250</f>
        <v>74</v>
      </c>
      <c r="AY248" s="31"/>
    </row>
    <row r="249" spans="1:51" ht="17.100000000000001" customHeight="1" x14ac:dyDescent="0.15">
      <c r="A249" s="32">
        <v>32</v>
      </c>
      <c r="B249" s="33">
        <v>9608</v>
      </c>
      <c r="C249" s="34" t="s">
        <v>1105</v>
      </c>
      <c r="D249" s="36"/>
      <c r="E249" s="29"/>
      <c r="F249" s="29"/>
      <c r="G249" s="37"/>
      <c r="H249" s="20"/>
      <c r="L249" s="21"/>
      <c r="M249" s="20"/>
      <c r="S249" s="21"/>
      <c r="T249" s="93"/>
      <c r="U249" s="2"/>
      <c r="W249" s="4"/>
      <c r="X249" s="4"/>
      <c r="Y249" s="4"/>
      <c r="Z249" s="4"/>
      <c r="AA249" s="21"/>
      <c r="AB249" s="1200"/>
      <c r="AC249" s="1201"/>
      <c r="AD249" s="1201"/>
      <c r="AE249" s="1201"/>
      <c r="AF249" s="1201"/>
      <c r="AG249" s="1201"/>
      <c r="AH249" s="1201"/>
      <c r="AI249" s="1201"/>
      <c r="AJ249" s="1201"/>
      <c r="AK249" s="1201"/>
      <c r="AL249" s="1201"/>
      <c r="AM249" s="95"/>
      <c r="AN249" s="161"/>
      <c r="AO249" s="25" t="s">
        <v>19</v>
      </c>
      <c r="AP249" s="26" t="s">
        <v>17</v>
      </c>
      <c r="AQ249" s="1170">
        <v>0.5</v>
      </c>
      <c r="AR249" s="1171"/>
      <c r="AS249" s="1089"/>
      <c r="AT249" s="1089"/>
      <c r="AU249" s="1089"/>
      <c r="AV249" s="1089"/>
      <c r="AW249" s="1089"/>
      <c r="AX249" s="35">
        <f>ROUND(ROUND(I244*Z9,0)*AQ249,0)-AS250</f>
        <v>51</v>
      </c>
      <c r="AY249" s="31"/>
    </row>
    <row r="250" spans="1:51" ht="17.100000000000001" customHeight="1" x14ac:dyDescent="0.15">
      <c r="A250" s="32">
        <v>32</v>
      </c>
      <c r="B250" s="33">
        <v>9265</v>
      </c>
      <c r="C250" s="34" t="s">
        <v>1106</v>
      </c>
      <c r="D250" s="36"/>
      <c r="E250" s="29"/>
      <c r="F250" s="29"/>
      <c r="G250" s="37"/>
      <c r="H250" s="20"/>
      <c r="I250" s="58"/>
      <c r="J250" s="58"/>
      <c r="L250" s="21"/>
      <c r="M250" s="1085" t="s">
        <v>26</v>
      </c>
      <c r="N250" s="1202"/>
      <c r="O250" s="1202"/>
      <c r="P250" s="1060"/>
      <c r="Q250" s="1060"/>
      <c r="R250" s="1060"/>
      <c r="S250" s="1061"/>
      <c r="T250" s="166"/>
      <c r="U250" s="167"/>
      <c r="V250" s="167"/>
      <c r="W250" s="4"/>
      <c r="X250" s="23"/>
      <c r="Y250" s="4"/>
      <c r="Z250" s="4"/>
      <c r="AA250" s="21"/>
      <c r="AB250" s="42"/>
      <c r="AC250" s="43"/>
      <c r="AD250" s="43"/>
      <c r="AE250" s="43"/>
      <c r="AF250" s="43"/>
      <c r="AG250" s="43"/>
      <c r="AH250" s="43"/>
      <c r="AI250" s="43"/>
      <c r="AJ250" s="43"/>
      <c r="AK250" s="43"/>
      <c r="AL250" s="44"/>
      <c r="AM250" s="50"/>
      <c r="AN250" s="51"/>
      <c r="AO250" s="151"/>
      <c r="AP250" s="151"/>
      <c r="AQ250" s="151"/>
      <c r="AR250" s="158"/>
      <c r="AS250" s="1175">
        <v>7</v>
      </c>
      <c r="AT250" s="1175"/>
      <c r="AU250" s="1176" t="s">
        <v>38</v>
      </c>
      <c r="AV250" s="1177"/>
      <c r="AW250" s="1178"/>
      <c r="AX250" s="35">
        <f>ROUND(ROUND(I244*R252,0)*Z9,0)-AS250</f>
        <v>104</v>
      </c>
      <c r="AY250" s="31"/>
    </row>
    <row r="251" spans="1:51" ht="17.100000000000001" customHeight="1" x14ac:dyDescent="0.15">
      <c r="A251" s="32">
        <v>32</v>
      </c>
      <c r="B251" s="33">
        <v>9266</v>
      </c>
      <c r="C251" s="34" t="s">
        <v>1107</v>
      </c>
      <c r="D251" s="36"/>
      <c r="E251" s="29"/>
      <c r="F251" s="29"/>
      <c r="G251" s="37"/>
      <c r="H251" s="4"/>
      <c r="I251" s="39"/>
      <c r="J251" s="39"/>
      <c r="L251" s="21"/>
      <c r="M251" s="1062"/>
      <c r="N251" s="1063"/>
      <c r="O251" s="1063"/>
      <c r="P251" s="1063"/>
      <c r="Q251" s="1063"/>
      <c r="R251" s="1063"/>
      <c r="S251" s="1064"/>
      <c r="T251" s="93"/>
      <c r="U251" s="2"/>
      <c r="W251" s="4"/>
      <c r="X251" s="4"/>
      <c r="Y251" s="4"/>
      <c r="Z251" s="4"/>
      <c r="AA251" s="21"/>
      <c r="AB251" s="1198" t="s">
        <v>15</v>
      </c>
      <c r="AC251" s="1199"/>
      <c r="AD251" s="1199"/>
      <c r="AE251" s="1199"/>
      <c r="AF251" s="1199"/>
      <c r="AG251" s="1199"/>
      <c r="AH251" s="1199"/>
      <c r="AI251" s="1199"/>
      <c r="AJ251" s="1199"/>
      <c r="AK251" s="1199"/>
      <c r="AL251" s="1199"/>
      <c r="AM251" s="151"/>
      <c r="AN251" s="158"/>
      <c r="AO251" s="42" t="s">
        <v>16</v>
      </c>
      <c r="AP251" s="44" t="s">
        <v>17</v>
      </c>
      <c r="AQ251" s="1157">
        <v>0.7</v>
      </c>
      <c r="AR251" s="1179"/>
      <c r="AS251" s="53"/>
      <c r="AU251" s="4"/>
      <c r="AV251" s="4"/>
      <c r="AW251" s="53"/>
      <c r="AX251" s="35">
        <f>ROUND(ROUND(ROUND(I244*R252,0)*Z9,0)*AQ251,0)-AS250</f>
        <v>71</v>
      </c>
      <c r="AY251" s="31"/>
    </row>
    <row r="252" spans="1:51" ht="17.100000000000001" customHeight="1" x14ac:dyDescent="0.15">
      <c r="A252" s="32">
        <v>32</v>
      </c>
      <c r="B252" s="33">
        <v>9609</v>
      </c>
      <c r="C252" s="34" t="s">
        <v>1108</v>
      </c>
      <c r="D252" s="36"/>
      <c r="E252" s="29"/>
      <c r="F252" s="29"/>
      <c r="G252" s="37"/>
      <c r="H252" s="20"/>
      <c r="L252" s="21"/>
      <c r="M252" s="162"/>
      <c r="N252" s="163"/>
      <c r="O252" s="163"/>
      <c r="P252" s="163"/>
      <c r="Q252" s="26" t="s">
        <v>17</v>
      </c>
      <c r="R252" s="1180">
        <v>0.96499999999999997</v>
      </c>
      <c r="S252" s="1181"/>
      <c r="T252" s="93"/>
      <c r="U252" s="2"/>
      <c r="W252" s="4"/>
      <c r="X252" s="4"/>
      <c r="Y252" s="4"/>
      <c r="Z252" s="4"/>
      <c r="AA252" s="21"/>
      <c r="AB252" s="1200"/>
      <c r="AC252" s="1201"/>
      <c r="AD252" s="1201"/>
      <c r="AE252" s="1201"/>
      <c r="AF252" s="1201"/>
      <c r="AG252" s="1201"/>
      <c r="AH252" s="1201"/>
      <c r="AI252" s="1201"/>
      <c r="AJ252" s="1201"/>
      <c r="AK252" s="1201"/>
      <c r="AL252" s="1201"/>
      <c r="AM252" s="95"/>
      <c r="AN252" s="161"/>
      <c r="AO252" s="25" t="s">
        <v>19</v>
      </c>
      <c r="AP252" s="26" t="s">
        <v>17</v>
      </c>
      <c r="AQ252" s="1170">
        <v>0.5</v>
      </c>
      <c r="AR252" s="1171"/>
      <c r="AS252" s="29"/>
      <c r="AT252" s="4"/>
      <c r="AU252" s="4"/>
      <c r="AV252" s="4"/>
      <c r="AW252" s="29"/>
      <c r="AX252" s="35">
        <f>ROUND(ROUND(ROUND(I244*R252,0)*Z9,0)*AQ252,0)-AS250</f>
        <v>49</v>
      </c>
      <c r="AY252" s="31"/>
    </row>
    <row r="253" spans="1:51" ht="17.100000000000001" customHeight="1" x14ac:dyDescent="0.15">
      <c r="A253" s="32">
        <v>32</v>
      </c>
      <c r="B253" s="33">
        <v>9271</v>
      </c>
      <c r="C253" s="34" t="s">
        <v>1109</v>
      </c>
      <c r="D253" s="36"/>
      <c r="E253" s="29"/>
      <c r="F253" s="29"/>
      <c r="G253" s="37"/>
      <c r="H253" s="20"/>
      <c r="L253" s="21"/>
      <c r="M253" s="47"/>
      <c r="N253" s="40"/>
      <c r="O253" s="40"/>
      <c r="P253" s="40"/>
      <c r="Q253" s="48"/>
      <c r="R253" s="48"/>
      <c r="S253" s="49"/>
      <c r="T253" s="168"/>
      <c r="U253" s="169"/>
      <c r="V253" s="169"/>
      <c r="W253" s="4"/>
      <c r="X253" s="23"/>
      <c r="Y253" s="4"/>
      <c r="Z253" s="4"/>
      <c r="AA253" s="21"/>
      <c r="AB253" s="42"/>
      <c r="AC253" s="43"/>
      <c r="AD253" s="43"/>
      <c r="AE253" s="43"/>
      <c r="AF253" s="43"/>
      <c r="AG253" s="43"/>
      <c r="AH253" s="43"/>
      <c r="AI253" s="43"/>
      <c r="AJ253" s="43"/>
      <c r="AK253" s="43"/>
      <c r="AL253" s="44"/>
      <c r="AM253" s="50"/>
      <c r="AN253" s="51"/>
      <c r="AO253" s="164"/>
      <c r="AP253" s="164"/>
      <c r="AQ253" s="164"/>
      <c r="AR253" s="165"/>
      <c r="AS253" s="1086" t="s">
        <v>47</v>
      </c>
      <c r="AT253" s="1086"/>
      <c r="AU253" s="1086"/>
      <c r="AV253" s="1086"/>
      <c r="AW253" s="1086"/>
      <c r="AX253" s="35">
        <f>ROUND(I244*Z9,0)-AS256</f>
        <v>101</v>
      </c>
      <c r="AY253" s="31"/>
    </row>
    <row r="254" spans="1:51" ht="17.100000000000001" customHeight="1" x14ac:dyDescent="0.15">
      <c r="A254" s="32">
        <v>32</v>
      </c>
      <c r="B254" s="33">
        <v>9272</v>
      </c>
      <c r="C254" s="34" t="s">
        <v>1110</v>
      </c>
      <c r="D254" s="36"/>
      <c r="E254" s="29"/>
      <c r="F254" s="29"/>
      <c r="G254" s="37"/>
      <c r="H254" s="20"/>
      <c r="L254" s="21"/>
      <c r="M254" s="20"/>
      <c r="S254" s="21"/>
      <c r="T254" s="93"/>
      <c r="U254" s="2"/>
      <c r="W254" s="4"/>
      <c r="X254" s="4"/>
      <c r="Y254" s="4"/>
      <c r="Z254" s="4"/>
      <c r="AA254" s="21"/>
      <c r="AB254" s="1198" t="s">
        <v>15</v>
      </c>
      <c r="AC254" s="1199"/>
      <c r="AD254" s="1199"/>
      <c r="AE254" s="1199"/>
      <c r="AF254" s="1199"/>
      <c r="AG254" s="1199"/>
      <c r="AH254" s="1199"/>
      <c r="AI254" s="1199"/>
      <c r="AJ254" s="1199"/>
      <c r="AK254" s="1199"/>
      <c r="AL254" s="1199"/>
      <c r="AM254" s="151"/>
      <c r="AN254" s="158"/>
      <c r="AO254" s="42" t="s">
        <v>16</v>
      </c>
      <c r="AP254" s="44" t="s">
        <v>17</v>
      </c>
      <c r="AQ254" s="1157">
        <v>0.7</v>
      </c>
      <c r="AR254" s="1179"/>
      <c r="AS254" s="1089"/>
      <c r="AT254" s="1089"/>
      <c r="AU254" s="1089"/>
      <c r="AV254" s="1089"/>
      <c r="AW254" s="1089"/>
      <c r="AX254" s="35">
        <f>ROUND(ROUND(I244*Z9,0)*AQ254,0)-AS256</f>
        <v>66</v>
      </c>
      <c r="AY254" s="31"/>
    </row>
    <row r="255" spans="1:51" ht="17.100000000000001" customHeight="1" x14ac:dyDescent="0.15">
      <c r="A255" s="32">
        <v>32</v>
      </c>
      <c r="B255" s="33">
        <v>9610</v>
      </c>
      <c r="C255" s="34" t="s">
        <v>1111</v>
      </c>
      <c r="D255" s="36"/>
      <c r="E255" s="29"/>
      <c r="F255" s="29"/>
      <c r="G255" s="37"/>
      <c r="H255" s="20"/>
      <c r="L255" s="21"/>
      <c r="M255" s="20"/>
      <c r="S255" s="21"/>
      <c r="T255" s="93"/>
      <c r="U255" s="2"/>
      <c r="W255" s="4"/>
      <c r="X255" s="4"/>
      <c r="Y255" s="4"/>
      <c r="Z255" s="4"/>
      <c r="AA255" s="21"/>
      <c r="AB255" s="1200"/>
      <c r="AC255" s="1201"/>
      <c r="AD255" s="1201"/>
      <c r="AE255" s="1201"/>
      <c r="AF255" s="1201"/>
      <c r="AG255" s="1201"/>
      <c r="AH255" s="1201"/>
      <c r="AI255" s="1201"/>
      <c r="AJ255" s="1201"/>
      <c r="AK255" s="1201"/>
      <c r="AL255" s="1201"/>
      <c r="AM255" s="95"/>
      <c r="AN255" s="161"/>
      <c r="AO255" s="25" t="s">
        <v>19</v>
      </c>
      <c r="AP255" s="26" t="s">
        <v>17</v>
      </c>
      <c r="AQ255" s="1170">
        <v>0.5</v>
      </c>
      <c r="AR255" s="1171"/>
      <c r="AS255" s="1089"/>
      <c r="AT255" s="1089"/>
      <c r="AU255" s="1089"/>
      <c r="AV255" s="1089"/>
      <c r="AW255" s="1089"/>
      <c r="AX255" s="35">
        <f>ROUND(ROUND(I244*Z9,0)*AQ255,0)-AS256</f>
        <v>43</v>
      </c>
      <c r="AY255" s="31"/>
    </row>
    <row r="256" spans="1:51" ht="17.100000000000001" customHeight="1" x14ac:dyDescent="0.15">
      <c r="A256" s="32">
        <v>32</v>
      </c>
      <c r="B256" s="33">
        <v>9275</v>
      </c>
      <c r="C256" s="34" t="s">
        <v>1112</v>
      </c>
      <c r="D256" s="36"/>
      <c r="E256" s="29"/>
      <c r="F256" s="29"/>
      <c r="G256" s="37"/>
      <c r="H256" s="20"/>
      <c r="I256" s="58"/>
      <c r="J256" s="58"/>
      <c r="L256" s="21"/>
      <c r="M256" s="1085" t="s">
        <v>26</v>
      </c>
      <c r="N256" s="1202"/>
      <c r="O256" s="1202"/>
      <c r="P256" s="1060"/>
      <c r="Q256" s="1060"/>
      <c r="R256" s="1060"/>
      <c r="S256" s="1061"/>
      <c r="T256" s="166"/>
      <c r="U256" s="167"/>
      <c r="V256" s="167"/>
      <c r="W256" s="4"/>
      <c r="X256" s="23"/>
      <c r="Y256" s="4"/>
      <c r="Z256" s="4"/>
      <c r="AA256" s="21"/>
      <c r="AB256" s="42"/>
      <c r="AC256" s="43"/>
      <c r="AD256" s="43"/>
      <c r="AE256" s="43"/>
      <c r="AF256" s="43"/>
      <c r="AG256" s="43"/>
      <c r="AH256" s="43"/>
      <c r="AI256" s="43"/>
      <c r="AJ256" s="43"/>
      <c r="AK256" s="43"/>
      <c r="AL256" s="44"/>
      <c r="AM256" s="50"/>
      <c r="AN256" s="51"/>
      <c r="AO256" s="151"/>
      <c r="AP256" s="151"/>
      <c r="AQ256" s="151"/>
      <c r="AR256" s="158"/>
      <c r="AS256" s="1175">
        <v>15</v>
      </c>
      <c r="AT256" s="1175"/>
      <c r="AU256" s="1176" t="s">
        <v>38</v>
      </c>
      <c r="AV256" s="1177"/>
      <c r="AW256" s="1178"/>
      <c r="AX256" s="35">
        <f>ROUND(ROUND(I244*R258,0)*Z9,0)-AS256</f>
        <v>96</v>
      </c>
      <c r="AY256" s="31"/>
    </row>
    <row r="257" spans="1:51" ht="17.100000000000001" customHeight="1" x14ac:dyDescent="0.15">
      <c r="A257" s="32">
        <v>32</v>
      </c>
      <c r="B257" s="33">
        <v>9276</v>
      </c>
      <c r="C257" s="34" t="s">
        <v>1113</v>
      </c>
      <c r="D257" s="36"/>
      <c r="E257" s="29"/>
      <c r="F257" s="29"/>
      <c r="G257" s="37"/>
      <c r="H257" s="4"/>
      <c r="I257" s="39"/>
      <c r="J257" s="39"/>
      <c r="L257" s="21"/>
      <c r="M257" s="1062"/>
      <c r="N257" s="1063"/>
      <c r="O257" s="1063"/>
      <c r="P257" s="1063"/>
      <c r="Q257" s="1063"/>
      <c r="R257" s="1063"/>
      <c r="S257" s="1064"/>
      <c r="T257" s="93"/>
      <c r="U257" s="2"/>
      <c r="W257" s="4"/>
      <c r="X257" s="4"/>
      <c r="Y257" s="4"/>
      <c r="Z257" s="4"/>
      <c r="AA257" s="21"/>
      <c r="AB257" s="1198" t="s">
        <v>15</v>
      </c>
      <c r="AC257" s="1199"/>
      <c r="AD257" s="1199"/>
      <c r="AE257" s="1199"/>
      <c r="AF257" s="1199"/>
      <c r="AG257" s="1199"/>
      <c r="AH257" s="1199"/>
      <c r="AI257" s="1199"/>
      <c r="AJ257" s="1199"/>
      <c r="AK257" s="1199"/>
      <c r="AL257" s="1199"/>
      <c r="AM257" s="151"/>
      <c r="AN257" s="158"/>
      <c r="AO257" s="42" t="s">
        <v>16</v>
      </c>
      <c r="AP257" s="44" t="s">
        <v>17</v>
      </c>
      <c r="AQ257" s="1157">
        <v>0.7</v>
      </c>
      <c r="AR257" s="1179"/>
      <c r="AS257" s="53"/>
      <c r="AU257" s="4"/>
      <c r="AV257" s="4"/>
      <c r="AW257" s="53"/>
      <c r="AX257" s="35">
        <f>ROUND(ROUND(ROUND(I244*R258,0)*Z9,0)*AQ257,0)-AS256</f>
        <v>63</v>
      </c>
      <c r="AY257" s="31"/>
    </row>
    <row r="258" spans="1:51" ht="17.100000000000001" customHeight="1" x14ac:dyDescent="0.15">
      <c r="A258" s="32">
        <v>32</v>
      </c>
      <c r="B258" s="33">
        <v>9611</v>
      </c>
      <c r="C258" s="34" t="s">
        <v>1114</v>
      </c>
      <c r="D258" s="36"/>
      <c r="E258" s="29"/>
      <c r="F258" s="29"/>
      <c r="G258" s="37"/>
      <c r="H258" s="20"/>
      <c r="L258" s="21"/>
      <c r="M258" s="162"/>
      <c r="N258" s="163"/>
      <c r="O258" s="163"/>
      <c r="P258" s="163"/>
      <c r="Q258" s="23" t="s">
        <v>17</v>
      </c>
      <c r="R258" s="1203">
        <v>0.96499999999999997</v>
      </c>
      <c r="S258" s="1204"/>
      <c r="T258" s="93"/>
      <c r="U258" s="2"/>
      <c r="W258" s="4"/>
      <c r="X258" s="4"/>
      <c r="Y258" s="4"/>
      <c r="Z258" s="4"/>
      <c r="AA258" s="21"/>
      <c r="AB258" s="1200"/>
      <c r="AC258" s="1201"/>
      <c r="AD258" s="1201"/>
      <c r="AE258" s="1201"/>
      <c r="AF258" s="1201"/>
      <c r="AG258" s="1201"/>
      <c r="AH258" s="1201"/>
      <c r="AI258" s="1201"/>
      <c r="AJ258" s="1201"/>
      <c r="AK258" s="1201"/>
      <c r="AL258" s="1201"/>
      <c r="AM258" s="95"/>
      <c r="AN258" s="161"/>
      <c r="AO258" s="25" t="s">
        <v>19</v>
      </c>
      <c r="AP258" s="26" t="s">
        <v>17</v>
      </c>
      <c r="AQ258" s="1170">
        <v>0.5</v>
      </c>
      <c r="AR258" s="1171"/>
      <c r="AS258" s="29"/>
      <c r="AT258" s="4"/>
      <c r="AU258" s="4"/>
      <c r="AV258" s="4"/>
      <c r="AW258" s="29"/>
      <c r="AX258" s="35">
        <f>ROUND(ROUND(ROUND(I244*R258,0)*Z9,0)*AQ258,0)-AS256</f>
        <v>41</v>
      </c>
      <c r="AY258" s="31"/>
    </row>
    <row r="259" spans="1:51" ht="17.100000000000001" customHeight="1" x14ac:dyDescent="0.15">
      <c r="A259" s="17">
        <v>32</v>
      </c>
      <c r="B259" s="18">
        <v>8691</v>
      </c>
      <c r="C259" s="19" t="s">
        <v>1115</v>
      </c>
      <c r="D259" s="73"/>
      <c r="E259" s="74"/>
      <c r="F259" s="74"/>
      <c r="G259" s="75"/>
      <c r="H259" s="1085" t="s">
        <v>171</v>
      </c>
      <c r="I259" s="1086"/>
      <c r="J259" s="1086"/>
      <c r="K259" s="1086"/>
      <c r="L259" s="1087"/>
      <c r="M259" s="47"/>
      <c r="N259" s="40"/>
      <c r="O259" s="40"/>
      <c r="P259" s="40"/>
      <c r="Q259" s="48"/>
      <c r="R259" s="48"/>
      <c r="S259" s="49"/>
      <c r="T259" s="166"/>
      <c r="U259" s="167"/>
      <c r="V259" s="167"/>
      <c r="W259" s="4"/>
      <c r="X259" s="23"/>
      <c r="Y259" s="4"/>
      <c r="Z259" s="4"/>
      <c r="AA259" s="21"/>
      <c r="AB259" s="24"/>
      <c r="AC259" s="25"/>
      <c r="AD259" s="25"/>
      <c r="AE259" s="25"/>
      <c r="AF259" s="25"/>
      <c r="AG259" s="25"/>
      <c r="AH259" s="25"/>
      <c r="AI259" s="25"/>
      <c r="AJ259" s="25"/>
      <c r="AK259" s="25"/>
      <c r="AL259" s="26"/>
      <c r="AM259" s="27"/>
      <c r="AN259" s="28"/>
      <c r="AO259" s="151"/>
      <c r="AP259" s="151"/>
      <c r="AQ259" s="151"/>
      <c r="AR259" s="158"/>
      <c r="AS259" s="62"/>
      <c r="AT259" s="40"/>
      <c r="AU259" s="40"/>
      <c r="AV259" s="40"/>
      <c r="AW259" s="64"/>
      <c r="AX259" s="30">
        <f>ROUND(I262*Z9,0)</f>
        <v>95</v>
      </c>
      <c r="AY259" s="31"/>
    </row>
    <row r="260" spans="1:51" ht="17.100000000000001" customHeight="1" x14ac:dyDescent="0.15">
      <c r="A260" s="32">
        <v>32</v>
      </c>
      <c r="B260" s="33">
        <v>8692</v>
      </c>
      <c r="C260" s="34" t="s">
        <v>1116</v>
      </c>
      <c r="D260" s="73"/>
      <c r="E260" s="74"/>
      <c r="F260" s="74"/>
      <c r="G260" s="75"/>
      <c r="H260" s="1088"/>
      <c r="I260" s="1089"/>
      <c r="J260" s="1089"/>
      <c r="K260" s="1089"/>
      <c r="L260" s="1090"/>
      <c r="M260" s="20"/>
      <c r="S260" s="21"/>
      <c r="T260" s="166"/>
      <c r="U260" s="167"/>
      <c r="V260" s="167"/>
      <c r="W260" s="4"/>
      <c r="X260" s="23"/>
      <c r="Y260" s="4"/>
      <c r="Z260" s="4"/>
      <c r="AA260" s="21"/>
      <c r="AB260" s="1198" t="s">
        <v>15</v>
      </c>
      <c r="AC260" s="1199"/>
      <c r="AD260" s="1199"/>
      <c r="AE260" s="1199"/>
      <c r="AF260" s="1199"/>
      <c r="AG260" s="1199"/>
      <c r="AH260" s="1199"/>
      <c r="AI260" s="1199"/>
      <c r="AJ260" s="1199"/>
      <c r="AK260" s="1199"/>
      <c r="AL260" s="1199"/>
      <c r="AM260" s="151"/>
      <c r="AN260" s="158"/>
      <c r="AO260" s="42" t="s">
        <v>16</v>
      </c>
      <c r="AP260" s="44" t="s">
        <v>17</v>
      </c>
      <c r="AQ260" s="1157">
        <v>0.7</v>
      </c>
      <c r="AR260" s="1179"/>
      <c r="AS260" s="29"/>
      <c r="AT260" s="4"/>
      <c r="AU260" s="4"/>
      <c r="AV260" s="4"/>
      <c r="AW260" s="29"/>
      <c r="AX260" s="35">
        <f>ROUND(ROUND(I262*Z9,0)*AQ260,0)</f>
        <v>67</v>
      </c>
      <c r="AY260" s="31"/>
    </row>
    <row r="261" spans="1:51" ht="17.100000000000001" customHeight="1" x14ac:dyDescent="0.15">
      <c r="A261" s="32">
        <v>32</v>
      </c>
      <c r="B261" s="33">
        <v>8912</v>
      </c>
      <c r="C261" s="34" t="s">
        <v>1117</v>
      </c>
      <c r="D261" s="36"/>
      <c r="E261" s="29"/>
      <c r="F261" s="29"/>
      <c r="G261" s="37"/>
      <c r="H261" s="20"/>
      <c r="I261" s="2"/>
      <c r="J261" s="2"/>
      <c r="K261" s="2"/>
      <c r="L261" s="21"/>
      <c r="M261" s="20"/>
      <c r="S261" s="21"/>
      <c r="AB261" s="1200"/>
      <c r="AC261" s="1201"/>
      <c r="AD261" s="1201"/>
      <c r="AE261" s="1201"/>
      <c r="AF261" s="1201"/>
      <c r="AG261" s="1201"/>
      <c r="AH261" s="1201"/>
      <c r="AI261" s="1201"/>
      <c r="AJ261" s="1201"/>
      <c r="AK261" s="1201"/>
      <c r="AL261" s="1201"/>
      <c r="AM261" s="95"/>
      <c r="AN261" s="161"/>
      <c r="AO261" s="25" t="s">
        <v>19</v>
      </c>
      <c r="AP261" s="26" t="s">
        <v>17</v>
      </c>
      <c r="AQ261" s="1170">
        <v>0.5</v>
      </c>
      <c r="AR261" s="1171"/>
      <c r="AS261" s="29"/>
      <c r="AT261" s="4"/>
      <c r="AU261" s="4"/>
      <c r="AV261" s="4"/>
      <c r="AW261" s="29"/>
      <c r="AX261" s="35">
        <f>ROUND(ROUND(I262*Z9,0)*AQ261,0)</f>
        <v>48</v>
      </c>
      <c r="AY261" s="31"/>
    </row>
    <row r="262" spans="1:51" ht="17.100000000000001" customHeight="1" x14ac:dyDescent="0.15">
      <c r="A262" s="32">
        <v>32</v>
      </c>
      <c r="B262" s="33">
        <v>8695</v>
      </c>
      <c r="C262" s="34" t="s">
        <v>1118</v>
      </c>
      <c r="D262" s="54"/>
      <c r="E262" s="53"/>
      <c r="F262" s="53"/>
      <c r="G262" s="59"/>
      <c r="H262" s="20"/>
      <c r="I262" s="1108">
        <f>'10施設入所支援(基本１)'!I514</f>
        <v>135</v>
      </c>
      <c r="J262" s="1108"/>
      <c r="K262" s="4" t="s">
        <v>21</v>
      </c>
      <c r="L262" s="21"/>
      <c r="M262" s="1085" t="s">
        <v>26</v>
      </c>
      <c r="N262" s="1202"/>
      <c r="O262" s="1202"/>
      <c r="P262" s="1060"/>
      <c r="Q262" s="1060"/>
      <c r="R262" s="1060"/>
      <c r="S262" s="1061"/>
      <c r="T262" s="176"/>
      <c r="U262" s="177"/>
      <c r="V262" s="177"/>
      <c r="W262" s="4"/>
      <c r="X262" s="23"/>
      <c r="Y262" s="4"/>
      <c r="Z262" s="4"/>
      <c r="AA262" s="21"/>
      <c r="AB262" s="42"/>
      <c r="AC262" s="43"/>
      <c r="AD262" s="43"/>
      <c r="AE262" s="43"/>
      <c r="AF262" s="43"/>
      <c r="AG262" s="43"/>
      <c r="AH262" s="43"/>
      <c r="AI262" s="43"/>
      <c r="AJ262" s="43"/>
      <c r="AK262" s="43"/>
      <c r="AL262" s="44"/>
      <c r="AM262" s="50"/>
      <c r="AN262" s="51"/>
      <c r="AO262" s="151"/>
      <c r="AP262" s="151"/>
      <c r="AQ262" s="151"/>
      <c r="AR262" s="158"/>
      <c r="AS262" s="29"/>
      <c r="AT262" s="4"/>
      <c r="AU262" s="4"/>
      <c r="AV262" s="4"/>
      <c r="AW262" s="29"/>
      <c r="AX262" s="35">
        <f>ROUND(ROUND(I262*R264,0)*Z9,0)</f>
        <v>91</v>
      </c>
      <c r="AY262" s="31"/>
    </row>
    <row r="263" spans="1:51" ht="17.100000000000001" customHeight="1" x14ac:dyDescent="0.15">
      <c r="A263" s="32">
        <v>32</v>
      </c>
      <c r="B263" s="33">
        <v>8696</v>
      </c>
      <c r="C263" s="34" t="s">
        <v>1119</v>
      </c>
      <c r="D263" s="54"/>
      <c r="E263" s="53"/>
      <c r="F263" s="53"/>
      <c r="G263" s="59"/>
      <c r="H263" s="4"/>
      <c r="I263" s="39"/>
      <c r="J263" s="39"/>
      <c r="L263" s="21"/>
      <c r="M263" s="1062"/>
      <c r="N263" s="1063"/>
      <c r="O263" s="1063"/>
      <c r="P263" s="1063"/>
      <c r="Q263" s="1063"/>
      <c r="R263" s="1063"/>
      <c r="S263" s="1064"/>
      <c r="T263" s="54"/>
      <c r="U263" s="53"/>
      <c r="V263" s="53"/>
      <c r="W263" s="4"/>
      <c r="X263" s="4"/>
      <c r="Y263" s="4"/>
      <c r="Z263" s="4"/>
      <c r="AA263" s="21"/>
      <c r="AB263" s="1198" t="s">
        <v>15</v>
      </c>
      <c r="AC263" s="1199"/>
      <c r="AD263" s="1199"/>
      <c r="AE263" s="1199"/>
      <c r="AF263" s="1199"/>
      <c r="AG263" s="1199"/>
      <c r="AH263" s="1199"/>
      <c r="AI263" s="1199"/>
      <c r="AJ263" s="1199"/>
      <c r="AK263" s="1199"/>
      <c r="AL263" s="1199"/>
      <c r="AM263" s="151"/>
      <c r="AN263" s="158"/>
      <c r="AO263" s="42" t="s">
        <v>16</v>
      </c>
      <c r="AP263" s="44" t="s">
        <v>17</v>
      </c>
      <c r="AQ263" s="1157">
        <v>0.7</v>
      </c>
      <c r="AR263" s="1179"/>
      <c r="AS263" s="29"/>
      <c r="AT263" s="4"/>
      <c r="AU263" s="4"/>
      <c r="AV263" s="4"/>
      <c r="AW263" s="29"/>
      <c r="AX263" s="35">
        <f>ROUND(ROUND(ROUND(I262*R264,0)*Z9,0)*AQ263,0)</f>
        <v>64</v>
      </c>
      <c r="AY263" s="31"/>
    </row>
    <row r="264" spans="1:51" ht="17.100000000000001" customHeight="1" x14ac:dyDescent="0.15">
      <c r="A264" s="32">
        <v>32</v>
      </c>
      <c r="B264" s="33">
        <v>8913</v>
      </c>
      <c r="C264" s="34" t="s">
        <v>1120</v>
      </c>
      <c r="D264" s="36"/>
      <c r="E264" s="29"/>
      <c r="F264" s="29"/>
      <c r="G264" s="37"/>
      <c r="H264" s="20"/>
      <c r="L264" s="21"/>
      <c r="M264" s="162"/>
      <c r="N264" s="163"/>
      <c r="O264" s="163"/>
      <c r="P264" s="163"/>
      <c r="Q264" s="26" t="s">
        <v>17</v>
      </c>
      <c r="R264" s="1180">
        <v>0.96499999999999997</v>
      </c>
      <c r="S264" s="1181"/>
      <c r="T264" s="54"/>
      <c r="U264" s="53"/>
      <c r="V264" s="53"/>
      <c r="W264" s="4"/>
      <c r="X264" s="4"/>
      <c r="Y264" s="4"/>
      <c r="Z264" s="4"/>
      <c r="AA264" s="21"/>
      <c r="AB264" s="1200"/>
      <c r="AC264" s="1201"/>
      <c r="AD264" s="1201"/>
      <c r="AE264" s="1201"/>
      <c r="AF264" s="1201"/>
      <c r="AG264" s="1201"/>
      <c r="AH264" s="1201"/>
      <c r="AI264" s="1201"/>
      <c r="AJ264" s="1201"/>
      <c r="AK264" s="1201"/>
      <c r="AL264" s="1201"/>
      <c r="AM264" s="95"/>
      <c r="AN264" s="161"/>
      <c r="AO264" s="25" t="s">
        <v>19</v>
      </c>
      <c r="AP264" s="26" t="s">
        <v>17</v>
      </c>
      <c r="AQ264" s="1170">
        <v>0.5</v>
      </c>
      <c r="AR264" s="1171"/>
      <c r="AS264" s="29"/>
      <c r="AT264" s="4"/>
      <c r="AU264" s="4"/>
      <c r="AV264" s="4"/>
      <c r="AW264" s="29"/>
      <c r="AX264" s="35">
        <f>ROUND(ROUND(ROUND(I262*R264,0)*Z9,0)*AQ264,0)</f>
        <v>46</v>
      </c>
      <c r="AY264" s="31"/>
    </row>
    <row r="265" spans="1:51" ht="17.100000000000001" customHeight="1" x14ac:dyDescent="0.15">
      <c r="A265" s="32">
        <v>32</v>
      </c>
      <c r="B265" s="33">
        <v>9281</v>
      </c>
      <c r="C265" s="34" t="s">
        <v>1121</v>
      </c>
      <c r="D265" s="36"/>
      <c r="E265" s="29"/>
      <c r="F265" s="29"/>
      <c r="G265" s="37"/>
      <c r="H265" s="20"/>
      <c r="L265" s="21"/>
      <c r="M265" s="47"/>
      <c r="N265" s="40"/>
      <c r="O265" s="40"/>
      <c r="P265" s="40"/>
      <c r="Q265" s="48"/>
      <c r="R265" s="48"/>
      <c r="S265" s="49"/>
      <c r="W265" s="4"/>
      <c r="X265" s="23"/>
      <c r="Y265" s="4"/>
      <c r="Z265" s="4"/>
      <c r="AA265" s="21"/>
      <c r="AB265" s="42"/>
      <c r="AC265" s="43"/>
      <c r="AD265" s="43"/>
      <c r="AE265" s="43"/>
      <c r="AF265" s="43"/>
      <c r="AG265" s="43"/>
      <c r="AH265" s="43"/>
      <c r="AI265" s="43"/>
      <c r="AJ265" s="43"/>
      <c r="AK265" s="43"/>
      <c r="AL265" s="44"/>
      <c r="AM265" s="50"/>
      <c r="AN265" s="51"/>
      <c r="AO265" s="164"/>
      <c r="AP265" s="164"/>
      <c r="AQ265" s="164"/>
      <c r="AR265" s="165"/>
      <c r="AS265" s="1086" t="s">
        <v>33</v>
      </c>
      <c r="AT265" s="1086"/>
      <c r="AU265" s="1086"/>
      <c r="AV265" s="1086"/>
      <c r="AW265" s="1086"/>
      <c r="AX265" s="35">
        <f>ROUND(I262*Z9,0)-AS268</f>
        <v>88</v>
      </c>
      <c r="AY265" s="31"/>
    </row>
    <row r="266" spans="1:51" ht="17.100000000000001" customHeight="1" x14ac:dyDescent="0.15">
      <c r="A266" s="32">
        <v>32</v>
      </c>
      <c r="B266" s="33">
        <v>9282</v>
      </c>
      <c r="C266" s="34" t="s">
        <v>1122</v>
      </c>
      <c r="D266" s="36"/>
      <c r="E266" s="29"/>
      <c r="F266" s="29"/>
      <c r="G266" s="37"/>
      <c r="H266" s="20"/>
      <c r="L266" s="21"/>
      <c r="M266" s="20"/>
      <c r="S266" s="21"/>
      <c r="T266" s="93"/>
      <c r="U266" s="2"/>
      <c r="W266" s="4"/>
      <c r="X266" s="4"/>
      <c r="Y266" s="4"/>
      <c r="Z266" s="4"/>
      <c r="AA266" s="21"/>
      <c r="AB266" s="1198" t="s">
        <v>15</v>
      </c>
      <c r="AC266" s="1199"/>
      <c r="AD266" s="1199"/>
      <c r="AE266" s="1199"/>
      <c r="AF266" s="1199"/>
      <c r="AG266" s="1199"/>
      <c r="AH266" s="1199"/>
      <c r="AI266" s="1199"/>
      <c r="AJ266" s="1199"/>
      <c r="AK266" s="1199"/>
      <c r="AL266" s="1199"/>
      <c r="AM266" s="151"/>
      <c r="AN266" s="158"/>
      <c r="AO266" s="42" t="s">
        <v>16</v>
      </c>
      <c r="AP266" s="44" t="s">
        <v>17</v>
      </c>
      <c r="AQ266" s="1157">
        <v>0.7</v>
      </c>
      <c r="AR266" s="1179"/>
      <c r="AS266" s="1089"/>
      <c r="AT266" s="1089"/>
      <c r="AU266" s="1089"/>
      <c r="AV266" s="1089"/>
      <c r="AW266" s="1089"/>
      <c r="AX266" s="35">
        <f>ROUND(ROUND(I262*Z9,0)*AQ266,0)-AS268</f>
        <v>60</v>
      </c>
      <c r="AY266" s="31"/>
    </row>
    <row r="267" spans="1:51" ht="17.100000000000001" customHeight="1" x14ac:dyDescent="0.15">
      <c r="A267" s="32">
        <v>32</v>
      </c>
      <c r="B267" s="33">
        <v>9624</v>
      </c>
      <c r="C267" s="34" t="s">
        <v>1123</v>
      </c>
      <c r="D267" s="36"/>
      <c r="E267" s="29"/>
      <c r="F267" s="29"/>
      <c r="G267" s="37"/>
      <c r="H267" s="20"/>
      <c r="L267" s="21"/>
      <c r="M267" s="20"/>
      <c r="S267" s="21"/>
      <c r="T267" s="93"/>
      <c r="U267" s="2"/>
      <c r="W267" s="4"/>
      <c r="X267" s="4"/>
      <c r="Y267" s="4"/>
      <c r="Z267" s="4"/>
      <c r="AA267" s="21"/>
      <c r="AB267" s="1200"/>
      <c r="AC267" s="1201"/>
      <c r="AD267" s="1201"/>
      <c r="AE267" s="1201"/>
      <c r="AF267" s="1201"/>
      <c r="AG267" s="1201"/>
      <c r="AH267" s="1201"/>
      <c r="AI267" s="1201"/>
      <c r="AJ267" s="1201"/>
      <c r="AK267" s="1201"/>
      <c r="AL267" s="1201"/>
      <c r="AM267" s="95"/>
      <c r="AN267" s="161"/>
      <c r="AO267" s="25" t="s">
        <v>19</v>
      </c>
      <c r="AP267" s="26" t="s">
        <v>17</v>
      </c>
      <c r="AQ267" s="1170">
        <v>0.5</v>
      </c>
      <c r="AR267" s="1171"/>
      <c r="AS267" s="1089"/>
      <c r="AT267" s="1089"/>
      <c r="AU267" s="1089"/>
      <c r="AV267" s="1089"/>
      <c r="AW267" s="1089"/>
      <c r="AX267" s="35">
        <f>ROUND(ROUND(I262*Z9,0)*AQ267,0)-AS268</f>
        <v>41</v>
      </c>
      <c r="AY267" s="31"/>
    </row>
    <row r="268" spans="1:51" ht="17.100000000000001" customHeight="1" x14ac:dyDescent="0.15">
      <c r="A268" s="32">
        <v>32</v>
      </c>
      <c r="B268" s="33">
        <v>9285</v>
      </c>
      <c r="C268" s="34" t="s">
        <v>1124</v>
      </c>
      <c r="D268" s="36"/>
      <c r="E268" s="29"/>
      <c r="F268" s="29"/>
      <c r="G268" s="37"/>
      <c r="H268" s="20"/>
      <c r="I268" s="58"/>
      <c r="J268" s="58"/>
      <c r="L268" s="21"/>
      <c r="M268" s="1085" t="s">
        <v>26</v>
      </c>
      <c r="N268" s="1202"/>
      <c r="O268" s="1202"/>
      <c r="P268" s="1060"/>
      <c r="Q268" s="1060"/>
      <c r="R268" s="1060"/>
      <c r="S268" s="1061"/>
      <c r="T268" s="166"/>
      <c r="U268" s="167"/>
      <c r="V268" s="167"/>
      <c r="W268" s="4"/>
      <c r="X268" s="23"/>
      <c r="Y268" s="4"/>
      <c r="Z268" s="4"/>
      <c r="AA268" s="21"/>
      <c r="AB268" s="42"/>
      <c r="AC268" s="43"/>
      <c r="AD268" s="43"/>
      <c r="AE268" s="43"/>
      <c r="AF268" s="43"/>
      <c r="AG268" s="43"/>
      <c r="AH268" s="43"/>
      <c r="AI268" s="43"/>
      <c r="AJ268" s="43"/>
      <c r="AK268" s="43"/>
      <c r="AL268" s="44"/>
      <c r="AM268" s="50"/>
      <c r="AN268" s="51"/>
      <c r="AO268" s="151"/>
      <c r="AP268" s="151"/>
      <c r="AQ268" s="151"/>
      <c r="AR268" s="158"/>
      <c r="AS268" s="1175">
        <v>7</v>
      </c>
      <c r="AT268" s="1175"/>
      <c r="AU268" s="1176" t="s">
        <v>38</v>
      </c>
      <c r="AV268" s="1177"/>
      <c r="AW268" s="1178"/>
      <c r="AX268" s="35">
        <f>ROUND(ROUND(I262*R270,0)*Z9,0)-AS268</f>
        <v>84</v>
      </c>
      <c r="AY268" s="31"/>
    </row>
    <row r="269" spans="1:51" ht="17.100000000000001" customHeight="1" x14ac:dyDescent="0.15">
      <c r="A269" s="32">
        <v>32</v>
      </c>
      <c r="B269" s="33">
        <v>9286</v>
      </c>
      <c r="C269" s="34" t="s">
        <v>1125</v>
      </c>
      <c r="D269" s="36"/>
      <c r="E269" s="29"/>
      <c r="F269" s="29"/>
      <c r="G269" s="37"/>
      <c r="H269" s="4"/>
      <c r="I269" s="39"/>
      <c r="J269" s="39"/>
      <c r="L269" s="21"/>
      <c r="M269" s="1062"/>
      <c r="N269" s="1063"/>
      <c r="O269" s="1063"/>
      <c r="P269" s="1063"/>
      <c r="Q269" s="1063"/>
      <c r="R269" s="1063"/>
      <c r="S269" s="1064"/>
      <c r="T269" s="93"/>
      <c r="U269" s="2"/>
      <c r="W269" s="4"/>
      <c r="X269" s="4"/>
      <c r="Y269" s="4"/>
      <c r="Z269" s="4"/>
      <c r="AA269" s="21"/>
      <c r="AB269" s="1198" t="s">
        <v>15</v>
      </c>
      <c r="AC269" s="1199"/>
      <c r="AD269" s="1199"/>
      <c r="AE269" s="1199"/>
      <c r="AF269" s="1199"/>
      <c r="AG269" s="1199"/>
      <c r="AH269" s="1199"/>
      <c r="AI269" s="1199"/>
      <c r="AJ269" s="1199"/>
      <c r="AK269" s="1199"/>
      <c r="AL269" s="1199"/>
      <c r="AM269" s="151"/>
      <c r="AN269" s="158"/>
      <c r="AO269" s="42" t="s">
        <v>16</v>
      </c>
      <c r="AP269" s="44" t="s">
        <v>17</v>
      </c>
      <c r="AQ269" s="1157">
        <v>0.7</v>
      </c>
      <c r="AR269" s="1179"/>
      <c r="AS269" s="53"/>
      <c r="AU269" s="4"/>
      <c r="AV269" s="4"/>
      <c r="AW269" s="53"/>
      <c r="AX269" s="35">
        <f>ROUND(ROUND(ROUND(I262*R270,0)*Z9,0)*AQ269,0)-AS268</f>
        <v>57</v>
      </c>
      <c r="AY269" s="31"/>
    </row>
    <row r="270" spans="1:51" ht="17.100000000000001" customHeight="1" x14ac:dyDescent="0.15">
      <c r="A270" s="32">
        <v>32</v>
      </c>
      <c r="B270" s="33">
        <v>9625</v>
      </c>
      <c r="C270" s="34" t="s">
        <v>1126</v>
      </c>
      <c r="D270" s="36"/>
      <c r="E270" s="29"/>
      <c r="F270" s="29"/>
      <c r="G270" s="37"/>
      <c r="H270" s="20"/>
      <c r="L270" s="21"/>
      <c r="M270" s="162"/>
      <c r="N270" s="163"/>
      <c r="O270" s="163"/>
      <c r="P270" s="163"/>
      <c r="Q270" s="26" t="s">
        <v>17</v>
      </c>
      <c r="R270" s="1180">
        <v>0.96499999999999997</v>
      </c>
      <c r="S270" s="1181"/>
      <c r="T270" s="93"/>
      <c r="U270" s="2"/>
      <c r="W270" s="4"/>
      <c r="X270" s="4"/>
      <c r="Y270" s="4"/>
      <c r="Z270" s="4"/>
      <c r="AA270" s="21"/>
      <c r="AB270" s="1200"/>
      <c r="AC270" s="1201"/>
      <c r="AD270" s="1201"/>
      <c r="AE270" s="1201"/>
      <c r="AF270" s="1201"/>
      <c r="AG270" s="1201"/>
      <c r="AH270" s="1201"/>
      <c r="AI270" s="1201"/>
      <c r="AJ270" s="1201"/>
      <c r="AK270" s="1201"/>
      <c r="AL270" s="1201"/>
      <c r="AM270" s="95"/>
      <c r="AN270" s="161"/>
      <c r="AO270" s="25" t="s">
        <v>19</v>
      </c>
      <c r="AP270" s="26" t="s">
        <v>17</v>
      </c>
      <c r="AQ270" s="1170">
        <v>0.5</v>
      </c>
      <c r="AR270" s="1171"/>
      <c r="AS270" s="29"/>
      <c r="AT270" s="4"/>
      <c r="AU270" s="4"/>
      <c r="AV270" s="4"/>
      <c r="AW270" s="29"/>
      <c r="AX270" s="35">
        <f>ROUND(ROUND(ROUND(I262*R270,0)*Z9,0)*AQ270,0)-AS268</f>
        <v>39</v>
      </c>
      <c r="AY270" s="31"/>
    </row>
    <row r="271" spans="1:51" ht="17.100000000000001" customHeight="1" x14ac:dyDescent="0.15">
      <c r="A271" s="32">
        <v>32</v>
      </c>
      <c r="B271" s="33">
        <v>9291</v>
      </c>
      <c r="C271" s="34" t="s">
        <v>1127</v>
      </c>
      <c r="D271" s="36"/>
      <c r="E271" s="29"/>
      <c r="F271" s="29"/>
      <c r="G271" s="37"/>
      <c r="H271" s="20"/>
      <c r="L271" s="21"/>
      <c r="M271" s="47"/>
      <c r="N271" s="40"/>
      <c r="O271" s="40"/>
      <c r="P271" s="40"/>
      <c r="Q271" s="48"/>
      <c r="R271" s="48"/>
      <c r="S271" s="49"/>
      <c r="T271" s="168"/>
      <c r="U271" s="169"/>
      <c r="V271" s="169"/>
      <c r="W271" s="4"/>
      <c r="X271" s="23"/>
      <c r="Y271" s="4"/>
      <c r="Z271" s="4"/>
      <c r="AA271" s="21"/>
      <c r="AB271" s="42"/>
      <c r="AC271" s="43"/>
      <c r="AD271" s="43"/>
      <c r="AE271" s="43"/>
      <c r="AF271" s="43"/>
      <c r="AG271" s="43"/>
      <c r="AH271" s="43"/>
      <c r="AI271" s="43"/>
      <c r="AJ271" s="43"/>
      <c r="AK271" s="43"/>
      <c r="AL271" s="44"/>
      <c r="AM271" s="50"/>
      <c r="AN271" s="51"/>
      <c r="AO271" s="164"/>
      <c r="AP271" s="164"/>
      <c r="AQ271" s="164"/>
      <c r="AR271" s="165"/>
      <c r="AS271" s="1086" t="s">
        <v>47</v>
      </c>
      <c r="AT271" s="1086"/>
      <c r="AU271" s="1086"/>
      <c r="AV271" s="1086"/>
      <c r="AW271" s="1086"/>
      <c r="AX271" s="35">
        <f>ROUND(I262*Z9,0)-AS274</f>
        <v>80</v>
      </c>
      <c r="AY271" s="31"/>
    </row>
    <row r="272" spans="1:51" ht="17.100000000000001" customHeight="1" x14ac:dyDescent="0.15">
      <c r="A272" s="32">
        <v>32</v>
      </c>
      <c r="B272" s="33">
        <v>9292</v>
      </c>
      <c r="C272" s="34" t="s">
        <v>1128</v>
      </c>
      <c r="D272" s="36"/>
      <c r="E272" s="29"/>
      <c r="F272" s="29"/>
      <c r="G272" s="37"/>
      <c r="H272" s="20"/>
      <c r="L272" s="21"/>
      <c r="M272" s="20"/>
      <c r="S272" s="21"/>
      <c r="T272" s="93"/>
      <c r="U272" s="2"/>
      <c r="W272" s="4"/>
      <c r="X272" s="4"/>
      <c r="Y272" s="4"/>
      <c r="Z272" s="4"/>
      <c r="AA272" s="21"/>
      <c r="AB272" s="1198" t="s">
        <v>15</v>
      </c>
      <c r="AC272" s="1199"/>
      <c r="AD272" s="1199"/>
      <c r="AE272" s="1199"/>
      <c r="AF272" s="1199"/>
      <c r="AG272" s="1199"/>
      <c r="AH272" s="1199"/>
      <c r="AI272" s="1199"/>
      <c r="AJ272" s="1199"/>
      <c r="AK272" s="1199"/>
      <c r="AL272" s="1199"/>
      <c r="AM272" s="151"/>
      <c r="AN272" s="158"/>
      <c r="AO272" s="42" t="s">
        <v>16</v>
      </c>
      <c r="AP272" s="44" t="s">
        <v>17</v>
      </c>
      <c r="AQ272" s="1157">
        <v>0.7</v>
      </c>
      <c r="AR272" s="1179"/>
      <c r="AS272" s="1089"/>
      <c r="AT272" s="1089"/>
      <c r="AU272" s="1089"/>
      <c r="AV272" s="1089"/>
      <c r="AW272" s="1089"/>
      <c r="AX272" s="35">
        <f>ROUND(ROUND(I262*Z9,0)*AQ272,0)-AS274</f>
        <v>52</v>
      </c>
      <c r="AY272" s="31"/>
    </row>
    <row r="273" spans="1:51" ht="17.100000000000001" customHeight="1" x14ac:dyDescent="0.15">
      <c r="A273" s="32">
        <v>32</v>
      </c>
      <c r="B273" s="33">
        <v>9626</v>
      </c>
      <c r="C273" s="34" t="s">
        <v>1129</v>
      </c>
      <c r="D273" s="36"/>
      <c r="E273" s="29"/>
      <c r="F273" s="29"/>
      <c r="G273" s="37"/>
      <c r="H273" s="20"/>
      <c r="L273" s="21"/>
      <c r="M273" s="20"/>
      <c r="S273" s="21"/>
      <c r="T273" s="93"/>
      <c r="U273" s="2"/>
      <c r="W273" s="4"/>
      <c r="X273" s="4"/>
      <c r="Y273" s="4"/>
      <c r="Z273" s="4"/>
      <c r="AA273" s="21"/>
      <c r="AB273" s="1200"/>
      <c r="AC273" s="1201"/>
      <c r="AD273" s="1201"/>
      <c r="AE273" s="1201"/>
      <c r="AF273" s="1201"/>
      <c r="AG273" s="1201"/>
      <c r="AH273" s="1201"/>
      <c r="AI273" s="1201"/>
      <c r="AJ273" s="1201"/>
      <c r="AK273" s="1201"/>
      <c r="AL273" s="1201"/>
      <c r="AM273" s="95"/>
      <c r="AN273" s="161"/>
      <c r="AO273" s="25" t="s">
        <v>19</v>
      </c>
      <c r="AP273" s="26" t="s">
        <v>17</v>
      </c>
      <c r="AQ273" s="1170">
        <v>0.5</v>
      </c>
      <c r="AR273" s="1171"/>
      <c r="AS273" s="1089"/>
      <c r="AT273" s="1089"/>
      <c r="AU273" s="1089"/>
      <c r="AV273" s="1089"/>
      <c r="AW273" s="1089"/>
      <c r="AX273" s="35">
        <f>ROUND(ROUND(I262*Z9,0)*AQ273,0)-AS274</f>
        <v>33</v>
      </c>
      <c r="AY273" s="31"/>
    </row>
    <row r="274" spans="1:51" ht="17.100000000000001" customHeight="1" x14ac:dyDescent="0.15">
      <c r="A274" s="32">
        <v>32</v>
      </c>
      <c r="B274" s="33">
        <v>9295</v>
      </c>
      <c r="C274" s="34" t="s">
        <v>1130</v>
      </c>
      <c r="D274" s="36"/>
      <c r="E274" s="29"/>
      <c r="F274" s="29"/>
      <c r="G274" s="37"/>
      <c r="H274" s="20"/>
      <c r="I274" s="58"/>
      <c r="J274" s="58"/>
      <c r="L274" s="21"/>
      <c r="M274" s="1085" t="s">
        <v>26</v>
      </c>
      <c r="N274" s="1202"/>
      <c r="O274" s="1202"/>
      <c r="P274" s="1060"/>
      <c r="Q274" s="1060"/>
      <c r="R274" s="1060"/>
      <c r="S274" s="1061"/>
      <c r="T274" s="166"/>
      <c r="U274" s="167"/>
      <c r="V274" s="167"/>
      <c r="W274" s="4"/>
      <c r="X274" s="23"/>
      <c r="Y274" s="4"/>
      <c r="Z274" s="4"/>
      <c r="AA274" s="21"/>
      <c r="AB274" s="42"/>
      <c r="AC274" s="43"/>
      <c r="AD274" s="43"/>
      <c r="AE274" s="43"/>
      <c r="AF274" s="43"/>
      <c r="AG274" s="43"/>
      <c r="AH274" s="43"/>
      <c r="AI274" s="43"/>
      <c r="AJ274" s="43"/>
      <c r="AK274" s="43"/>
      <c r="AL274" s="44"/>
      <c r="AM274" s="50"/>
      <c r="AN274" s="51"/>
      <c r="AO274" s="151"/>
      <c r="AP274" s="151"/>
      <c r="AQ274" s="151"/>
      <c r="AR274" s="158"/>
      <c r="AS274" s="1175">
        <v>15</v>
      </c>
      <c r="AT274" s="1175"/>
      <c r="AU274" s="1176" t="s">
        <v>38</v>
      </c>
      <c r="AV274" s="1177"/>
      <c r="AW274" s="1178"/>
      <c r="AX274" s="35">
        <f>ROUND(ROUND(I262*R276,0)*Z9,0)-AS274</f>
        <v>76</v>
      </c>
      <c r="AY274" s="31"/>
    </row>
    <row r="275" spans="1:51" ht="17.100000000000001" customHeight="1" x14ac:dyDescent="0.15">
      <c r="A275" s="32">
        <v>32</v>
      </c>
      <c r="B275" s="33">
        <v>9296</v>
      </c>
      <c r="C275" s="34" t="s">
        <v>1131</v>
      </c>
      <c r="D275" s="36"/>
      <c r="E275" s="29"/>
      <c r="F275" s="29"/>
      <c r="G275" s="37"/>
      <c r="H275" s="4"/>
      <c r="I275" s="39"/>
      <c r="J275" s="39"/>
      <c r="L275" s="21"/>
      <c r="M275" s="1062"/>
      <c r="N275" s="1063"/>
      <c r="O275" s="1063"/>
      <c r="P275" s="1063"/>
      <c r="Q275" s="1063"/>
      <c r="R275" s="1063"/>
      <c r="S275" s="1064"/>
      <c r="T275" s="93"/>
      <c r="U275" s="2"/>
      <c r="W275" s="4"/>
      <c r="X275" s="4"/>
      <c r="Y275" s="4"/>
      <c r="Z275" s="4"/>
      <c r="AA275" s="21"/>
      <c r="AB275" s="1198" t="s">
        <v>15</v>
      </c>
      <c r="AC275" s="1199"/>
      <c r="AD275" s="1199"/>
      <c r="AE275" s="1199"/>
      <c r="AF275" s="1199"/>
      <c r="AG275" s="1199"/>
      <c r="AH275" s="1199"/>
      <c r="AI275" s="1199"/>
      <c r="AJ275" s="1199"/>
      <c r="AK275" s="1199"/>
      <c r="AL275" s="1199"/>
      <c r="AM275" s="151"/>
      <c r="AN275" s="158"/>
      <c r="AO275" s="42" t="s">
        <v>16</v>
      </c>
      <c r="AP275" s="44" t="s">
        <v>17</v>
      </c>
      <c r="AQ275" s="1157">
        <v>0.7</v>
      </c>
      <c r="AR275" s="1179"/>
      <c r="AS275" s="53"/>
      <c r="AU275" s="4"/>
      <c r="AV275" s="4"/>
      <c r="AW275" s="53"/>
      <c r="AX275" s="35">
        <f>ROUND(ROUND(ROUND(I262*R276,0)*Z9,0)*AQ275,0)-AS274</f>
        <v>49</v>
      </c>
      <c r="AY275" s="31"/>
    </row>
    <row r="276" spans="1:51" ht="17.100000000000001" customHeight="1" x14ac:dyDescent="0.15">
      <c r="A276" s="32">
        <v>32</v>
      </c>
      <c r="B276" s="33">
        <v>9627</v>
      </c>
      <c r="C276" s="34" t="s">
        <v>1132</v>
      </c>
      <c r="D276" s="56"/>
      <c r="E276" s="57"/>
      <c r="F276" s="57"/>
      <c r="G276" s="60"/>
      <c r="H276" s="24"/>
      <c r="I276" s="25"/>
      <c r="J276" s="25"/>
      <c r="K276" s="25"/>
      <c r="L276" s="38"/>
      <c r="M276" s="173"/>
      <c r="N276" s="174"/>
      <c r="O276" s="174"/>
      <c r="P276" s="174"/>
      <c r="Q276" s="26" t="s">
        <v>17</v>
      </c>
      <c r="R276" s="1180">
        <v>0.96499999999999997</v>
      </c>
      <c r="S276" s="1181"/>
      <c r="T276" s="175"/>
      <c r="U276" s="135"/>
      <c r="V276" s="135"/>
      <c r="W276" s="25"/>
      <c r="X276" s="25"/>
      <c r="Y276" s="25"/>
      <c r="Z276" s="25"/>
      <c r="AA276" s="38"/>
      <c r="AB276" s="1200"/>
      <c r="AC276" s="1201"/>
      <c r="AD276" s="1201"/>
      <c r="AE276" s="1201"/>
      <c r="AF276" s="1201"/>
      <c r="AG276" s="1201"/>
      <c r="AH276" s="1201"/>
      <c r="AI276" s="1201"/>
      <c r="AJ276" s="1201"/>
      <c r="AK276" s="1201"/>
      <c r="AL276" s="1201"/>
      <c r="AM276" s="95"/>
      <c r="AN276" s="161"/>
      <c r="AO276" s="25" t="s">
        <v>19</v>
      </c>
      <c r="AP276" s="26" t="s">
        <v>17</v>
      </c>
      <c r="AQ276" s="1170">
        <v>0.5</v>
      </c>
      <c r="AR276" s="1171"/>
      <c r="AS276" s="57"/>
      <c r="AT276" s="25"/>
      <c r="AU276" s="25"/>
      <c r="AV276" s="25"/>
      <c r="AW276" s="57"/>
      <c r="AX276" s="35">
        <f>ROUND(ROUND(ROUND(I262*R276,0)*Z9,0)*AQ276,0)-AS274</f>
        <v>31</v>
      </c>
      <c r="AY276" s="61"/>
    </row>
    <row r="277" spans="1:51" ht="17.100000000000001" customHeight="1" x14ac:dyDescent="0.15">
      <c r="A277" s="32">
        <v>32</v>
      </c>
      <c r="B277" s="33">
        <v>8701</v>
      </c>
      <c r="C277" s="34" t="s">
        <v>1133</v>
      </c>
      <c r="D277" s="1085" t="s">
        <v>571</v>
      </c>
      <c r="E277" s="1086"/>
      <c r="F277" s="1086"/>
      <c r="G277" s="1087"/>
      <c r="H277" s="47" t="s">
        <v>12</v>
      </c>
      <c r="I277" s="40"/>
      <c r="J277" s="40"/>
      <c r="K277" s="40"/>
      <c r="L277" s="41"/>
      <c r="M277" s="47"/>
      <c r="N277" s="40"/>
      <c r="O277" s="40"/>
      <c r="P277" s="40"/>
      <c r="Q277" s="48"/>
      <c r="R277" s="48"/>
      <c r="S277" s="49"/>
      <c r="T277" s="1085" t="s">
        <v>862</v>
      </c>
      <c r="U277" s="1086"/>
      <c r="V277" s="1086"/>
      <c r="W277" s="1086"/>
      <c r="X277" s="1086"/>
      <c r="Y277" s="1086"/>
      <c r="Z277" s="1086"/>
      <c r="AA277" s="1087"/>
      <c r="AB277" s="42"/>
      <c r="AC277" s="43"/>
      <c r="AD277" s="43"/>
      <c r="AE277" s="43"/>
      <c r="AF277" s="43"/>
      <c r="AG277" s="43"/>
      <c r="AH277" s="43"/>
      <c r="AI277" s="43"/>
      <c r="AJ277" s="43"/>
      <c r="AK277" s="43"/>
      <c r="AL277" s="44"/>
      <c r="AM277" s="50"/>
      <c r="AN277" s="51"/>
      <c r="AO277" s="164"/>
      <c r="AP277" s="164"/>
      <c r="AQ277" s="164"/>
      <c r="AR277" s="165"/>
      <c r="AS277" s="62"/>
      <c r="AT277" s="40"/>
      <c r="AU277" s="40"/>
      <c r="AV277" s="40"/>
      <c r="AW277" s="63"/>
      <c r="AX277" s="35">
        <f>ROUND(I280*Z9,0)</f>
        <v>191</v>
      </c>
      <c r="AY277" s="66" t="s">
        <v>13</v>
      </c>
    </row>
    <row r="278" spans="1:51" ht="17.100000000000001" customHeight="1" x14ac:dyDescent="0.15">
      <c r="A278" s="32">
        <v>32</v>
      </c>
      <c r="B278" s="33">
        <v>8702</v>
      </c>
      <c r="C278" s="34" t="s">
        <v>1134</v>
      </c>
      <c r="D278" s="1088"/>
      <c r="E278" s="1089"/>
      <c r="F278" s="1089"/>
      <c r="G278" s="1090"/>
      <c r="H278" s="20"/>
      <c r="L278" s="21"/>
      <c r="M278" s="20"/>
      <c r="S278" s="21"/>
      <c r="T278" s="1088"/>
      <c r="U278" s="1089"/>
      <c r="V278" s="1089"/>
      <c r="W278" s="1089"/>
      <c r="X278" s="1089"/>
      <c r="Y278" s="1089"/>
      <c r="Z278" s="1089"/>
      <c r="AA278" s="1090"/>
      <c r="AB278" s="1198" t="s">
        <v>15</v>
      </c>
      <c r="AC278" s="1199"/>
      <c r="AD278" s="1199"/>
      <c r="AE278" s="1199"/>
      <c r="AF278" s="1199"/>
      <c r="AG278" s="1199"/>
      <c r="AH278" s="1199"/>
      <c r="AI278" s="1199"/>
      <c r="AJ278" s="1199"/>
      <c r="AK278" s="1199"/>
      <c r="AL278" s="1199"/>
      <c r="AM278" s="151"/>
      <c r="AN278" s="158"/>
      <c r="AO278" s="42" t="s">
        <v>16</v>
      </c>
      <c r="AP278" s="44" t="s">
        <v>17</v>
      </c>
      <c r="AQ278" s="1157">
        <v>0.7</v>
      </c>
      <c r="AR278" s="1179"/>
      <c r="AS278" s="29"/>
      <c r="AT278" s="4"/>
      <c r="AU278" s="4"/>
      <c r="AV278" s="4"/>
      <c r="AW278" s="29"/>
      <c r="AX278" s="35">
        <f>ROUND(ROUND(I280*Z9,0)*AQ278,0)</f>
        <v>134</v>
      </c>
      <c r="AY278" s="31"/>
    </row>
    <row r="279" spans="1:51" ht="17.100000000000001" customHeight="1" x14ac:dyDescent="0.15">
      <c r="A279" s="32">
        <v>32</v>
      </c>
      <c r="B279" s="33">
        <v>8920</v>
      </c>
      <c r="C279" s="34" t="s">
        <v>1135</v>
      </c>
      <c r="D279" s="36"/>
      <c r="E279" s="29"/>
      <c r="F279" s="29"/>
      <c r="G279" s="37"/>
      <c r="H279" s="20"/>
      <c r="L279" s="21"/>
      <c r="M279" s="20"/>
      <c r="S279" s="21"/>
      <c r="T279" s="176"/>
      <c r="U279" s="177"/>
      <c r="V279" s="177"/>
      <c r="W279" s="4"/>
      <c r="X279" s="4"/>
      <c r="Y279" s="23" t="s">
        <v>17</v>
      </c>
      <c r="Z279" s="1158">
        <v>0.7</v>
      </c>
      <c r="AA279" s="1159"/>
      <c r="AB279" s="1200"/>
      <c r="AC279" s="1201"/>
      <c r="AD279" s="1201"/>
      <c r="AE279" s="1201"/>
      <c r="AF279" s="1201"/>
      <c r="AG279" s="1201"/>
      <c r="AH279" s="1201"/>
      <c r="AI279" s="1201"/>
      <c r="AJ279" s="1201"/>
      <c r="AK279" s="1201"/>
      <c r="AL279" s="1201"/>
      <c r="AM279" s="95"/>
      <c r="AN279" s="161"/>
      <c r="AO279" s="25" t="s">
        <v>19</v>
      </c>
      <c r="AP279" s="26" t="s">
        <v>17</v>
      </c>
      <c r="AQ279" s="1170">
        <v>0.5</v>
      </c>
      <c r="AR279" s="1171"/>
      <c r="AS279" s="29"/>
      <c r="AT279" s="4"/>
      <c r="AU279" s="4"/>
      <c r="AV279" s="4"/>
      <c r="AW279" s="29"/>
      <c r="AX279" s="35">
        <f>ROUND(ROUND(I280*Z9,0)*AQ279,0)</f>
        <v>96</v>
      </c>
      <c r="AY279" s="31"/>
    </row>
    <row r="280" spans="1:51" ht="17.100000000000001" customHeight="1" x14ac:dyDescent="0.15">
      <c r="A280" s="32">
        <v>32</v>
      </c>
      <c r="B280" s="33">
        <v>8705</v>
      </c>
      <c r="C280" s="34" t="s">
        <v>1136</v>
      </c>
      <c r="D280" s="54"/>
      <c r="E280" s="53"/>
      <c r="F280" s="53"/>
      <c r="G280" s="59"/>
      <c r="H280" s="20"/>
      <c r="I280" s="1108">
        <f>'10施設入所支援(基本１)'!I550</f>
        <v>273</v>
      </c>
      <c r="J280" s="1108"/>
      <c r="K280" s="4" t="s">
        <v>21</v>
      </c>
      <c r="L280" s="21"/>
      <c r="M280" s="1085" t="s">
        <v>26</v>
      </c>
      <c r="N280" s="1202"/>
      <c r="O280" s="1202"/>
      <c r="P280" s="1060"/>
      <c r="Q280" s="1060"/>
      <c r="R280" s="1060"/>
      <c r="S280" s="1061"/>
      <c r="T280" s="166"/>
      <c r="U280" s="167"/>
      <c r="V280" s="167"/>
      <c r="W280" s="4"/>
      <c r="X280" s="23"/>
      <c r="Y280" s="4"/>
      <c r="Z280" s="4"/>
      <c r="AA280" s="21"/>
      <c r="AB280" s="42"/>
      <c r="AC280" s="43"/>
      <c r="AD280" s="43"/>
      <c r="AE280" s="43"/>
      <c r="AF280" s="43"/>
      <c r="AG280" s="43"/>
      <c r="AH280" s="43"/>
      <c r="AI280" s="43"/>
      <c r="AJ280" s="43"/>
      <c r="AK280" s="43"/>
      <c r="AL280" s="44"/>
      <c r="AM280" s="50"/>
      <c r="AN280" s="51"/>
      <c r="AO280" s="151"/>
      <c r="AP280" s="151"/>
      <c r="AQ280" s="151"/>
      <c r="AR280" s="158"/>
      <c r="AS280" s="29"/>
      <c r="AT280" s="4"/>
      <c r="AU280" s="4"/>
      <c r="AV280" s="4"/>
      <c r="AW280" s="29"/>
      <c r="AX280" s="35">
        <f>ROUND(ROUND(I280*R282,0)*Z9,0)</f>
        <v>184</v>
      </c>
      <c r="AY280" s="31"/>
    </row>
    <row r="281" spans="1:51" ht="17.100000000000001" customHeight="1" x14ac:dyDescent="0.15">
      <c r="A281" s="32">
        <v>32</v>
      </c>
      <c r="B281" s="33">
        <v>8706</v>
      </c>
      <c r="C281" s="34" t="s">
        <v>1137</v>
      </c>
      <c r="D281" s="54"/>
      <c r="E281" s="53"/>
      <c r="F281" s="53"/>
      <c r="G281" s="59"/>
      <c r="H281" s="4"/>
      <c r="I281" s="39"/>
      <c r="J281" s="39"/>
      <c r="L281" s="21"/>
      <c r="M281" s="1062"/>
      <c r="N281" s="1063"/>
      <c r="O281" s="1063"/>
      <c r="P281" s="1063"/>
      <c r="Q281" s="1063"/>
      <c r="R281" s="1063"/>
      <c r="S281" s="1064"/>
      <c r="T281" s="93"/>
      <c r="U281" s="2"/>
      <c r="W281" s="4"/>
      <c r="X281" s="4"/>
      <c r="Y281" s="4"/>
      <c r="Z281" s="4"/>
      <c r="AA281" s="21"/>
      <c r="AB281" s="1198" t="s">
        <v>15</v>
      </c>
      <c r="AC281" s="1199"/>
      <c r="AD281" s="1199"/>
      <c r="AE281" s="1199"/>
      <c r="AF281" s="1199"/>
      <c r="AG281" s="1199"/>
      <c r="AH281" s="1199"/>
      <c r="AI281" s="1199"/>
      <c r="AJ281" s="1199"/>
      <c r="AK281" s="1199"/>
      <c r="AL281" s="1199"/>
      <c r="AM281" s="151"/>
      <c r="AN281" s="158"/>
      <c r="AO281" s="42" t="s">
        <v>16</v>
      </c>
      <c r="AP281" s="44" t="s">
        <v>17</v>
      </c>
      <c r="AQ281" s="1157">
        <v>0.7</v>
      </c>
      <c r="AR281" s="1179"/>
      <c r="AS281" s="29"/>
      <c r="AT281" s="4"/>
      <c r="AU281" s="4"/>
      <c r="AV281" s="4"/>
      <c r="AW281" s="29"/>
      <c r="AX281" s="35">
        <f>ROUND(ROUND(ROUND(I280*R282,0)*Z9,0)*AQ281,0)</f>
        <v>129</v>
      </c>
      <c r="AY281" s="31"/>
    </row>
    <row r="282" spans="1:51" ht="17.100000000000001" customHeight="1" x14ac:dyDescent="0.15">
      <c r="A282" s="32">
        <v>32</v>
      </c>
      <c r="B282" s="33">
        <v>8921</v>
      </c>
      <c r="C282" s="34" t="s">
        <v>1138</v>
      </c>
      <c r="D282" s="36"/>
      <c r="E282" s="29"/>
      <c r="F282" s="29"/>
      <c r="G282" s="37"/>
      <c r="H282" s="20"/>
      <c r="L282" s="21"/>
      <c r="M282" s="162"/>
      <c r="N282" s="163"/>
      <c r="O282" s="163"/>
      <c r="P282" s="163"/>
      <c r="Q282" s="26" t="s">
        <v>17</v>
      </c>
      <c r="R282" s="1180">
        <v>0.96499999999999997</v>
      </c>
      <c r="S282" s="1181"/>
      <c r="T282" s="93"/>
      <c r="U282" s="2"/>
      <c r="W282" s="4"/>
      <c r="X282" s="4"/>
      <c r="Y282" s="4"/>
      <c r="Z282" s="4"/>
      <c r="AA282" s="21"/>
      <c r="AB282" s="1200"/>
      <c r="AC282" s="1201"/>
      <c r="AD282" s="1201"/>
      <c r="AE282" s="1201"/>
      <c r="AF282" s="1201"/>
      <c r="AG282" s="1201"/>
      <c r="AH282" s="1201"/>
      <c r="AI282" s="1201"/>
      <c r="AJ282" s="1201"/>
      <c r="AK282" s="1201"/>
      <c r="AL282" s="1201"/>
      <c r="AM282" s="95"/>
      <c r="AN282" s="161"/>
      <c r="AO282" s="25" t="s">
        <v>19</v>
      </c>
      <c r="AP282" s="26" t="s">
        <v>17</v>
      </c>
      <c r="AQ282" s="1170">
        <v>0.5</v>
      </c>
      <c r="AR282" s="1171"/>
      <c r="AS282" s="29"/>
      <c r="AT282" s="4"/>
      <c r="AU282" s="4"/>
      <c r="AV282" s="4"/>
      <c r="AW282" s="29"/>
      <c r="AX282" s="35">
        <f>ROUND(ROUND(ROUND(I280*R282,0)*Z9,0)*AQ282,0)</f>
        <v>92</v>
      </c>
      <c r="AY282" s="31"/>
    </row>
    <row r="283" spans="1:51" ht="17.100000000000001" customHeight="1" x14ac:dyDescent="0.15">
      <c r="A283" s="32">
        <v>32</v>
      </c>
      <c r="B283" s="33">
        <v>9301</v>
      </c>
      <c r="C283" s="34" t="s">
        <v>1139</v>
      </c>
      <c r="D283" s="36"/>
      <c r="E283" s="29"/>
      <c r="F283" s="29"/>
      <c r="G283" s="37"/>
      <c r="H283" s="20"/>
      <c r="L283" s="21"/>
      <c r="M283" s="47"/>
      <c r="N283" s="40"/>
      <c r="O283" s="40"/>
      <c r="P283" s="40"/>
      <c r="Q283" s="48"/>
      <c r="R283" s="48"/>
      <c r="S283" s="49"/>
      <c r="T283" s="168"/>
      <c r="U283" s="169"/>
      <c r="V283" s="169"/>
      <c r="W283" s="4"/>
      <c r="X283" s="23"/>
      <c r="Y283" s="4"/>
      <c r="Z283" s="4"/>
      <c r="AA283" s="21"/>
      <c r="AB283" s="42"/>
      <c r="AC283" s="43"/>
      <c r="AD283" s="43"/>
      <c r="AE283" s="43"/>
      <c r="AF283" s="43"/>
      <c r="AG283" s="43"/>
      <c r="AH283" s="43"/>
      <c r="AI283" s="43"/>
      <c r="AJ283" s="43"/>
      <c r="AK283" s="43"/>
      <c r="AL283" s="44"/>
      <c r="AM283" s="50"/>
      <c r="AN283" s="51"/>
      <c r="AO283" s="151"/>
      <c r="AP283" s="151"/>
      <c r="AQ283" s="151"/>
      <c r="AR283" s="158"/>
      <c r="AS283" s="1086" t="s">
        <v>33</v>
      </c>
      <c r="AT283" s="1086"/>
      <c r="AU283" s="1086"/>
      <c r="AV283" s="1086"/>
      <c r="AW283" s="1086"/>
      <c r="AX283" s="35">
        <f>ROUND(I280*Z9,0)-AS286</f>
        <v>185</v>
      </c>
      <c r="AY283" s="31"/>
    </row>
    <row r="284" spans="1:51" ht="17.100000000000001" customHeight="1" x14ac:dyDescent="0.15">
      <c r="A284" s="32">
        <v>32</v>
      </c>
      <c r="B284" s="33">
        <v>9302</v>
      </c>
      <c r="C284" s="34" t="s">
        <v>1140</v>
      </c>
      <c r="D284" s="36"/>
      <c r="E284" s="29"/>
      <c r="F284" s="29"/>
      <c r="G284" s="37"/>
      <c r="H284" s="20"/>
      <c r="L284" s="21"/>
      <c r="M284" s="20"/>
      <c r="S284" s="21"/>
      <c r="T284" s="93"/>
      <c r="U284" s="2"/>
      <c r="W284" s="4"/>
      <c r="X284" s="4"/>
      <c r="Y284" s="4"/>
      <c r="Z284" s="4"/>
      <c r="AA284" s="21"/>
      <c r="AB284" s="1198" t="s">
        <v>15</v>
      </c>
      <c r="AC284" s="1199"/>
      <c r="AD284" s="1199"/>
      <c r="AE284" s="1199"/>
      <c r="AF284" s="1199"/>
      <c r="AG284" s="1199"/>
      <c r="AH284" s="1199"/>
      <c r="AI284" s="1199"/>
      <c r="AJ284" s="1199"/>
      <c r="AK284" s="1199"/>
      <c r="AL284" s="1199"/>
      <c r="AM284" s="151"/>
      <c r="AN284" s="158"/>
      <c r="AO284" s="42" t="s">
        <v>16</v>
      </c>
      <c r="AP284" s="44" t="s">
        <v>17</v>
      </c>
      <c r="AQ284" s="1157">
        <v>0.7</v>
      </c>
      <c r="AR284" s="1179"/>
      <c r="AS284" s="1089"/>
      <c r="AT284" s="1089"/>
      <c r="AU284" s="1089"/>
      <c r="AV284" s="1089"/>
      <c r="AW284" s="1089"/>
      <c r="AX284" s="35">
        <f>ROUND(ROUND(I280*Z9,0)*AQ284,0)-AS286</f>
        <v>128</v>
      </c>
      <c r="AY284" s="31"/>
    </row>
    <row r="285" spans="1:51" ht="17.100000000000001" customHeight="1" x14ac:dyDescent="0.15">
      <c r="A285" s="32">
        <v>32</v>
      </c>
      <c r="B285" s="33">
        <v>9640</v>
      </c>
      <c r="C285" s="34" t="s">
        <v>1141</v>
      </c>
      <c r="D285" s="36"/>
      <c r="E285" s="29"/>
      <c r="F285" s="29"/>
      <c r="G285" s="37"/>
      <c r="H285" s="20"/>
      <c r="L285" s="21"/>
      <c r="M285" s="20"/>
      <c r="S285" s="21"/>
      <c r="T285" s="93"/>
      <c r="U285" s="2"/>
      <c r="W285" s="4"/>
      <c r="X285" s="4"/>
      <c r="Y285" s="4"/>
      <c r="Z285" s="4"/>
      <c r="AA285" s="21"/>
      <c r="AB285" s="1200"/>
      <c r="AC285" s="1201"/>
      <c r="AD285" s="1201"/>
      <c r="AE285" s="1201"/>
      <c r="AF285" s="1201"/>
      <c r="AG285" s="1201"/>
      <c r="AH285" s="1201"/>
      <c r="AI285" s="1201"/>
      <c r="AJ285" s="1201"/>
      <c r="AK285" s="1201"/>
      <c r="AL285" s="1201"/>
      <c r="AM285" s="95"/>
      <c r="AN285" s="161"/>
      <c r="AO285" s="25" t="s">
        <v>19</v>
      </c>
      <c r="AP285" s="26" t="s">
        <v>17</v>
      </c>
      <c r="AQ285" s="1170">
        <v>0.5</v>
      </c>
      <c r="AR285" s="1171"/>
      <c r="AS285" s="1089"/>
      <c r="AT285" s="1089"/>
      <c r="AU285" s="1089"/>
      <c r="AV285" s="1089"/>
      <c r="AW285" s="1089"/>
      <c r="AX285" s="35">
        <f>ROUND(ROUND(I280*Z9,0)*AQ285,0)-AS286</f>
        <v>90</v>
      </c>
      <c r="AY285" s="31"/>
    </row>
    <row r="286" spans="1:51" ht="17.100000000000001" customHeight="1" x14ac:dyDescent="0.15">
      <c r="A286" s="32">
        <v>32</v>
      </c>
      <c r="B286" s="33">
        <v>9305</v>
      </c>
      <c r="C286" s="34" t="s">
        <v>1142</v>
      </c>
      <c r="D286" s="36"/>
      <c r="E286" s="29"/>
      <c r="F286" s="29"/>
      <c r="G286" s="37"/>
      <c r="H286" s="20"/>
      <c r="I286" s="58"/>
      <c r="J286" s="58"/>
      <c r="L286" s="21"/>
      <c r="M286" s="1085" t="s">
        <v>26</v>
      </c>
      <c r="N286" s="1202"/>
      <c r="O286" s="1202"/>
      <c r="P286" s="1060"/>
      <c r="Q286" s="1060"/>
      <c r="R286" s="1060"/>
      <c r="S286" s="1061"/>
      <c r="T286" s="166"/>
      <c r="U286" s="167"/>
      <c r="V286" s="167"/>
      <c r="W286" s="4"/>
      <c r="X286" s="23"/>
      <c r="Y286" s="4"/>
      <c r="Z286" s="4"/>
      <c r="AA286" s="21"/>
      <c r="AB286" s="42"/>
      <c r="AC286" s="43"/>
      <c r="AD286" s="43"/>
      <c r="AE286" s="43"/>
      <c r="AF286" s="43"/>
      <c r="AG286" s="43"/>
      <c r="AH286" s="43"/>
      <c r="AI286" s="43"/>
      <c r="AJ286" s="43"/>
      <c r="AK286" s="43"/>
      <c r="AL286" s="44"/>
      <c r="AM286" s="50"/>
      <c r="AN286" s="51"/>
      <c r="AO286" s="151"/>
      <c r="AP286" s="151"/>
      <c r="AQ286" s="151"/>
      <c r="AR286" s="158"/>
      <c r="AS286" s="1175">
        <v>6</v>
      </c>
      <c r="AT286" s="1175"/>
      <c r="AU286" s="1176" t="s">
        <v>38</v>
      </c>
      <c r="AV286" s="1177"/>
      <c r="AW286" s="1178"/>
      <c r="AX286" s="35">
        <f>ROUND(ROUND(I280*R288,0)*Z9,0)-AS286</f>
        <v>178</v>
      </c>
      <c r="AY286" s="31"/>
    </row>
    <row r="287" spans="1:51" ht="17.100000000000001" customHeight="1" x14ac:dyDescent="0.15">
      <c r="A287" s="32">
        <v>32</v>
      </c>
      <c r="B287" s="33">
        <v>9306</v>
      </c>
      <c r="C287" s="34" t="s">
        <v>1143</v>
      </c>
      <c r="D287" s="36"/>
      <c r="E287" s="29"/>
      <c r="F287" s="29"/>
      <c r="G287" s="37"/>
      <c r="H287" s="4"/>
      <c r="I287" s="39"/>
      <c r="J287" s="39"/>
      <c r="L287" s="21"/>
      <c r="M287" s="1062"/>
      <c r="N287" s="1063"/>
      <c r="O287" s="1063"/>
      <c r="P287" s="1063"/>
      <c r="Q287" s="1063"/>
      <c r="R287" s="1063"/>
      <c r="S287" s="1064"/>
      <c r="T287" s="93"/>
      <c r="U287" s="2"/>
      <c r="W287" s="4"/>
      <c r="X287" s="4"/>
      <c r="Y287" s="4"/>
      <c r="Z287" s="4"/>
      <c r="AA287" s="21"/>
      <c r="AB287" s="1198" t="s">
        <v>15</v>
      </c>
      <c r="AC287" s="1199"/>
      <c r="AD287" s="1199"/>
      <c r="AE287" s="1199"/>
      <c r="AF287" s="1199"/>
      <c r="AG287" s="1199"/>
      <c r="AH287" s="1199"/>
      <c r="AI287" s="1199"/>
      <c r="AJ287" s="1199"/>
      <c r="AK287" s="1199"/>
      <c r="AL287" s="1199"/>
      <c r="AM287" s="151"/>
      <c r="AN287" s="158"/>
      <c r="AO287" s="42" t="s">
        <v>16</v>
      </c>
      <c r="AP287" s="44" t="s">
        <v>17</v>
      </c>
      <c r="AQ287" s="1157">
        <v>0.7</v>
      </c>
      <c r="AR287" s="1179"/>
      <c r="AS287" s="53"/>
      <c r="AU287" s="4"/>
      <c r="AV287" s="4"/>
      <c r="AW287" s="53"/>
      <c r="AX287" s="35">
        <f>ROUND(ROUND(ROUND(I280*R288,0)*Z9,0)*AQ287,0)-AS286</f>
        <v>123</v>
      </c>
      <c r="AY287" s="31"/>
    </row>
    <row r="288" spans="1:51" ht="17.100000000000001" customHeight="1" x14ac:dyDescent="0.15">
      <c r="A288" s="32">
        <v>32</v>
      </c>
      <c r="B288" s="33">
        <v>9641</v>
      </c>
      <c r="C288" s="34" t="s">
        <v>1144</v>
      </c>
      <c r="D288" s="36"/>
      <c r="E288" s="29"/>
      <c r="F288" s="29"/>
      <c r="G288" s="37"/>
      <c r="H288" s="20"/>
      <c r="L288" s="21"/>
      <c r="M288" s="162"/>
      <c r="N288" s="163"/>
      <c r="O288" s="163"/>
      <c r="P288" s="163"/>
      <c r="Q288" s="26" t="s">
        <v>17</v>
      </c>
      <c r="R288" s="1180">
        <v>0.96499999999999997</v>
      </c>
      <c r="S288" s="1181"/>
      <c r="T288" s="93"/>
      <c r="U288" s="2"/>
      <c r="W288" s="4"/>
      <c r="X288" s="4"/>
      <c r="Y288" s="4"/>
      <c r="Z288" s="4"/>
      <c r="AA288" s="21"/>
      <c r="AB288" s="1200"/>
      <c r="AC288" s="1201"/>
      <c r="AD288" s="1201"/>
      <c r="AE288" s="1201"/>
      <c r="AF288" s="1201"/>
      <c r="AG288" s="1201"/>
      <c r="AH288" s="1201"/>
      <c r="AI288" s="1201"/>
      <c r="AJ288" s="1201"/>
      <c r="AK288" s="1201"/>
      <c r="AL288" s="1201"/>
      <c r="AM288" s="95"/>
      <c r="AN288" s="161"/>
      <c r="AO288" s="25" t="s">
        <v>19</v>
      </c>
      <c r="AP288" s="26" t="s">
        <v>17</v>
      </c>
      <c r="AQ288" s="1170">
        <v>0.5</v>
      </c>
      <c r="AR288" s="1171"/>
      <c r="AS288" s="29"/>
      <c r="AT288" s="4"/>
      <c r="AU288" s="4"/>
      <c r="AV288" s="4"/>
      <c r="AW288" s="29"/>
      <c r="AX288" s="35">
        <f>ROUND(ROUND(ROUND(I280*R288,0)*Z9,0)*AQ288,0)-AS286</f>
        <v>86</v>
      </c>
      <c r="AY288" s="31"/>
    </row>
    <row r="289" spans="1:51" ht="17.100000000000001" customHeight="1" x14ac:dyDescent="0.15">
      <c r="A289" s="32">
        <v>32</v>
      </c>
      <c r="B289" s="33">
        <v>9311</v>
      </c>
      <c r="C289" s="34" t="s">
        <v>1145</v>
      </c>
      <c r="D289" s="36"/>
      <c r="E289" s="29"/>
      <c r="F289" s="29"/>
      <c r="G289" s="37"/>
      <c r="H289" s="20"/>
      <c r="L289" s="21"/>
      <c r="M289" s="47"/>
      <c r="N289" s="40"/>
      <c r="O289" s="40"/>
      <c r="P289" s="40"/>
      <c r="Q289" s="48"/>
      <c r="R289" s="48"/>
      <c r="S289" s="49"/>
      <c r="T289" s="168"/>
      <c r="U289" s="169"/>
      <c r="V289" s="169"/>
      <c r="W289" s="4"/>
      <c r="X289" s="23"/>
      <c r="Y289" s="4"/>
      <c r="Z289" s="4"/>
      <c r="AA289" s="21"/>
      <c r="AB289" s="42"/>
      <c r="AC289" s="43"/>
      <c r="AD289" s="43"/>
      <c r="AE289" s="43"/>
      <c r="AF289" s="43"/>
      <c r="AG289" s="43"/>
      <c r="AH289" s="43"/>
      <c r="AI289" s="43"/>
      <c r="AJ289" s="43"/>
      <c r="AK289" s="43"/>
      <c r="AL289" s="44"/>
      <c r="AM289" s="50"/>
      <c r="AN289" s="51"/>
      <c r="AO289" s="151"/>
      <c r="AP289" s="151"/>
      <c r="AQ289" s="151"/>
      <c r="AR289" s="158"/>
      <c r="AS289" s="1086" t="s">
        <v>47</v>
      </c>
      <c r="AT289" s="1086"/>
      <c r="AU289" s="1086"/>
      <c r="AV289" s="1086"/>
      <c r="AW289" s="1086"/>
      <c r="AX289" s="35">
        <f>ROUND(I280*Z9,0)-AS292</f>
        <v>179</v>
      </c>
      <c r="AY289" s="31"/>
    </row>
    <row r="290" spans="1:51" ht="17.100000000000001" customHeight="1" x14ac:dyDescent="0.15">
      <c r="A290" s="32">
        <v>32</v>
      </c>
      <c r="B290" s="33">
        <v>9312</v>
      </c>
      <c r="C290" s="34" t="s">
        <v>1146</v>
      </c>
      <c r="D290" s="36"/>
      <c r="E290" s="29"/>
      <c r="F290" s="29"/>
      <c r="G290" s="37"/>
      <c r="H290" s="20"/>
      <c r="L290" s="21"/>
      <c r="M290" s="20"/>
      <c r="S290" s="21"/>
      <c r="T290" s="93"/>
      <c r="U290" s="2"/>
      <c r="W290" s="4"/>
      <c r="X290" s="4"/>
      <c r="Y290" s="4"/>
      <c r="Z290" s="4"/>
      <c r="AA290" s="21"/>
      <c r="AB290" s="1198" t="s">
        <v>15</v>
      </c>
      <c r="AC290" s="1199"/>
      <c r="AD290" s="1199"/>
      <c r="AE290" s="1199"/>
      <c r="AF290" s="1199"/>
      <c r="AG290" s="1199"/>
      <c r="AH290" s="1199"/>
      <c r="AI290" s="1199"/>
      <c r="AJ290" s="1199"/>
      <c r="AK290" s="1199"/>
      <c r="AL290" s="1199"/>
      <c r="AM290" s="151"/>
      <c r="AN290" s="158"/>
      <c r="AO290" s="42" t="s">
        <v>16</v>
      </c>
      <c r="AP290" s="44" t="s">
        <v>17</v>
      </c>
      <c r="AQ290" s="1157">
        <v>0.7</v>
      </c>
      <c r="AR290" s="1179"/>
      <c r="AS290" s="1089"/>
      <c r="AT290" s="1089"/>
      <c r="AU290" s="1089"/>
      <c r="AV290" s="1089"/>
      <c r="AW290" s="1089"/>
      <c r="AX290" s="35">
        <f>ROUND(ROUND(I280*Z9,0)*AQ290,0)-AS292</f>
        <v>122</v>
      </c>
      <c r="AY290" s="31"/>
    </row>
    <row r="291" spans="1:51" ht="17.100000000000001" customHeight="1" x14ac:dyDescent="0.15">
      <c r="A291" s="32">
        <v>32</v>
      </c>
      <c r="B291" s="33">
        <v>9642</v>
      </c>
      <c r="C291" s="34" t="s">
        <v>1147</v>
      </c>
      <c r="D291" s="36"/>
      <c r="E291" s="29"/>
      <c r="F291" s="29"/>
      <c r="G291" s="37"/>
      <c r="H291" s="20"/>
      <c r="L291" s="21"/>
      <c r="M291" s="20"/>
      <c r="S291" s="21"/>
      <c r="T291" s="93"/>
      <c r="U291" s="2"/>
      <c r="W291" s="4"/>
      <c r="X291" s="4"/>
      <c r="Y291" s="4"/>
      <c r="Z291" s="4"/>
      <c r="AA291" s="21"/>
      <c r="AB291" s="1200"/>
      <c r="AC291" s="1201"/>
      <c r="AD291" s="1201"/>
      <c r="AE291" s="1201"/>
      <c r="AF291" s="1201"/>
      <c r="AG291" s="1201"/>
      <c r="AH291" s="1201"/>
      <c r="AI291" s="1201"/>
      <c r="AJ291" s="1201"/>
      <c r="AK291" s="1201"/>
      <c r="AL291" s="1201"/>
      <c r="AM291" s="95"/>
      <c r="AN291" s="161"/>
      <c r="AO291" s="25" t="s">
        <v>19</v>
      </c>
      <c r="AP291" s="26" t="s">
        <v>17</v>
      </c>
      <c r="AQ291" s="1170">
        <v>0.5</v>
      </c>
      <c r="AR291" s="1171"/>
      <c r="AS291" s="1089"/>
      <c r="AT291" s="1089"/>
      <c r="AU291" s="1089"/>
      <c r="AV291" s="1089"/>
      <c r="AW291" s="1089"/>
      <c r="AX291" s="35">
        <f>ROUND(ROUND(I280*Z9,0)*AQ291,0)-AS292</f>
        <v>84</v>
      </c>
      <c r="AY291" s="31"/>
    </row>
    <row r="292" spans="1:51" ht="17.100000000000001" customHeight="1" x14ac:dyDescent="0.15">
      <c r="A292" s="32">
        <v>32</v>
      </c>
      <c r="B292" s="33">
        <v>9315</v>
      </c>
      <c r="C292" s="34" t="s">
        <v>1148</v>
      </c>
      <c r="D292" s="36"/>
      <c r="E292" s="29"/>
      <c r="F292" s="29"/>
      <c r="G292" s="37"/>
      <c r="H292" s="20"/>
      <c r="I292" s="58"/>
      <c r="J292" s="58"/>
      <c r="L292" s="21"/>
      <c r="M292" s="1085" t="s">
        <v>26</v>
      </c>
      <c r="N292" s="1202"/>
      <c r="O292" s="1202"/>
      <c r="P292" s="1060"/>
      <c r="Q292" s="1060"/>
      <c r="R292" s="1060"/>
      <c r="S292" s="1061"/>
      <c r="T292" s="166"/>
      <c r="U292" s="167"/>
      <c r="V292" s="167"/>
      <c r="W292" s="4"/>
      <c r="X292" s="23"/>
      <c r="Y292" s="4"/>
      <c r="Z292" s="4"/>
      <c r="AA292" s="21"/>
      <c r="AB292" s="42"/>
      <c r="AC292" s="43"/>
      <c r="AD292" s="43"/>
      <c r="AE292" s="43"/>
      <c r="AF292" s="43"/>
      <c r="AG292" s="43"/>
      <c r="AH292" s="43"/>
      <c r="AI292" s="43"/>
      <c r="AJ292" s="43"/>
      <c r="AK292" s="43"/>
      <c r="AL292" s="44"/>
      <c r="AM292" s="50"/>
      <c r="AN292" s="51"/>
      <c r="AO292" s="151"/>
      <c r="AP292" s="151"/>
      <c r="AQ292" s="151"/>
      <c r="AR292" s="158"/>
      <c r="AS292" s="1175">
        <v>12</v>
      </c>
      <c r="AT292" s="1175"/>
      <c r="AU292" s="1176" t="s">
        <v>38</v>
      </c>
      <c r="AV292" s="1177"/>
      <c r="AW292" s="1178"/>
      <c r="AX292" s="35">
        <f>ROUND(ROUND(I280*R294,0)*Z9,0)-AS292</f>
        <v>172</v>
      </c>
      <c r="AY292" s="31"/>
    </row>
    <row r="293" spans="1:51" ht="17.100000000000001" customHeight="1" x14ac:dyDescent="0.15">
      <c r="A293" s="32">
        <v>32</v>
      </c>
      <c r="B293" s="33">
        <v>9316</v>
      </c>
      <c r="C293" s="34" t="s">
        <v>1149</v>
      </c>
      <c r="D293" s="36"/>
      <c r="E293" s="29"/>
      <c r="F293" s="29"/>
      <c r="G293" s="37"/>
      <c r="H293" s="4"/>
      <c r="I293" s="39"/>
      <c r="J293" s="39"/>
      <c r="L293" s="21"/>
      <c r="M293" s="1062"/>
      <c r="N293" s="1063"/>
      <c r="O293" s="1063"/>
      <c r="P293" s="1063"/>
      <c r="Q293" s="1063"/>
      <c r="R293" s="1063"/>
      <c r="S293" s="1064"/>
      <c r="T293" s="93"/>
      <c r="U293" s="2"/>
      <c r="W293" s="4"/>
      <c r="X293" s="4"/>
      <c r="Y293" s="4"/>
      <c r="Z293" s="4"/>
      <c r="AA293" s="21"/>
      <c r="AB293" s="1198" t="s">
        <v>15</v>
      </c>
      <c r="AC293" s="1199"/>
      <c r="AD293" s="1199"/>
      <c r="AE293" s="1199"/>
      <c r="AF293" s="1199"/>
      <c r="AG293" s="1199"/>
      <c r="AH293" s="1199"/>
      <c r="AI293" s="1199"/>
      <c r="AJ293" s="1199"/>
      <c r="AK293" s="1199"/>
      <c r="AL293" s="1199"/>
      <c r="AM293" s="151"/>
      <c r="AN293" s="158"/>
      <c r="AO293" s="42" t="s">
        <v>16</v>
      </c>
      <c r="AP293" s="44" t="s">
        <v>17</v>
      </c>
      <c r="AQ293" s="1157">
        <v>0.7</v>
      </c>
      <c r="AR293" s="1179"/>
      <c r="AS293" s="53"/>
      <c r="AU293" s="4"/>
      <c r="AV293" s="4"/>
      <c r="AW293" s="53"/>
      <c r="AX293" s="35">
        <f>ROUND(ROUND(ROUND(I280*R294,0)*Z9,0)*AQ293,0)-AS292</f>
        <v>117</v>
      </c>
      <c r="AY293" s="31"/>
    </row>
    <row r="294" spans="1:51" ht="17.100000000000001" customHeight="1" x14ac:dyDescent="0.15">
      <c r="A294" s="178">
        <v>32</v>
      </c>
      <c r="B294" s="179">
        <v>9643</v>
      </c>
      <c r="C294" s="172" t="s">
        <v>1150</v>
      </c>
      <c r="D294" s="36"/>
      <c r="E294" s="29"/>
      <c r="F294" s="29"/>
      <c r="G294" s="37"/>
      <c r="H294" s="20"/>
      <c r="L294" s="21"/>
      <c r="M294" s="162"/>
      <c r="N294" s="163"/>
      <c r="O294" s="163"/>
      <c r="P294" s="163"/>
      <c r="Q294" s="23" t="s">
        <v>17</v>
      </c>
      <c r="R294" s="1203">
        <v>0.96499999999999997</v>
      </c>
      <c r="S294" s="1204"/>
      <c r="T294" s="93"/>
      <c r="U294" s="2"/>
      <c r="W294" s="4"/>
      <c r="X294" s="4"/>
      <c r="Y294" s="4"/>
      <c r="Z294" s="4"/>
      <c r="AA294" s="21"/>
      <c r="AB294" s="1126"/>
      <c r="AC294" s="1160"/>
      <c r="AD294" s="1160"/>
      <c r="AE294" s="1160"/>
      <c r="AF294" s="1160"/>
      <c r="AG294" s="1160"/>
      <c r="AH294" s="1160"/>
      <c r="AI294" s="1160"/>
      <c r="AJ294" s="1160"/>
      <c r="AK294" s="1160"/>
      <c r="AL294" s="1160"/>
      <c r="AM294" s="151"/>
      <c r="AN294" s="158"/>
      <c r="AO294" s="4" t="s">
        <v>19</v>
      </c>
      <c r="AP294" s="23" t="s">
        <v>17</v>
      </c>
      <c r="AQ294" s="1158">
        <v>0.5</v>
      </c>
      <c r="AR294" s="1159"/>
      <c r="AS294" s="29"/>
      <c r="AT294" s="4"/>
      <c r="AU294" s="4"/>
      <c r="AV294" s="4"/>
      <c r="AW294" s="29"/>
      <c r="AX294" s="35">
        <f>ROUND(ROUND(ROUND(I280*R294,0)*Z9,0)*AQ294,0)-AS292</f>
        <v>80</v>
      </c>
      <c r="AY294" s="31"/>
    </row>
    <row r="295" spans="1:51" ht="17.100000000000001" customHeight="1" x14ac:dyDescent="0.15">
      <c r="A295" s="32">
        <v>32</v>
      </c>
      <c r="B295" s="33">
        <v>8711</v>
      </c>
      <c r="C295" s="34" t="s">
        <v>1151</v>
      </c>
      <c r="D295" s="73"/>
      <c r="E295" s="74"/>
      <c r="F295" s="74"/>
      <c r="G295" s="75"/>
      <c r="H295" s="47" t="s">
        <v>60</v>
      </c>
      <c r="I295" s="40"/>
      <c r="J295" s="40"/>
      <c r="K295" s="40"/>
      <c r="L295" s="41"/>
      <c r="M295" s="47"/>
      <c r="N295" s="40"/>
      <c r="O295" s="40"/>
      <c r="P295" s="40"/>
      <c r="Q295" s="48"/>
      <c r="R295" s="48"/>
      <c r="S295" s="49"/>
      <c r="T295" s="168"/>
      <c r="U295" s="169"/>
      <c r="V295" s="169"/>
      <c r="W295" s="4"/>
      <c r="X295" s="23"/>
      <c r="Y295" s="4"/>
      <c r="Z295" s="4"/>
      <c r="AA295" s="21"/>
      <c r="AB295" s="42"/>
      <c r="AC295" s="43"/>
      <c r="AD295" s="43"/>
      <c r="AE295" s="43"/>
      <c r="AF295" s="43"/>
      <c r="AG295" s="43"/>
      <c r="AH295" s="43"/>
      <c r="AI295" s="43"/>
      <c r="AJ295" s="43"/>
      <c r="AK295" s="43"/>
      <c r="AL295" s="44"/>
      <c r="AM295" s="50"/>
      <c r="AN295" s="51"/>
      <c r="AO295" s="164"/>
      <c r="AP295" s="164"/>
      <c r="AQ295" s="164"/>
      <c r="AR295" s="165"/>
      <c r="AS295" s="62"/>
      <c r="AT295" s="40"/>
      <c r="AU295" s="40"/>
      <c r="AV295" s="40"/>
      <c r="AW295" s="64"/>
      <c r="AX295" s="30">
        <f>ROUND(I298*Z9,0)</f>
        <v>158</v>
      </c>
      <c r="AY295" s="31"/>
    </row>
    <row r="296" spans="1:51" ht="17.100000000000001" customHeight="1" x14ac:dyDescent="0.15">
      <c r="A296" s="32">
        <v>32</v>
      </c>
      <c r="B296" s="33">
        <v>8712</v>
      </c>
      <c r="C296" s="34" t="s">
        <v>1152</v>
      </c>
      <c r="D296" s="73"/>
      <c r="E296" s="74"/>
      <c r="F296" s="74"/>
      <c r="G296" s="75"/>
      <c r="H296" s="20"/>
      <c r="L296" s="21"/>
      <c r="M296" s="20"/>
      <c r="S296" s="21"/>
      <c r="T296" s="93"/>
      <c r="U296" s="2"/>
      <c r="W296" s="4"/>
      <c r="X296" s="4"/>
      <c r="Y296" s="4"/>
      <c r="Z296" s="4"/>
      <c r="AA296" s="21"/>
      <c r="AB296" s="1198" t="s">
        <v>15</v>
      </c>
      <c r="AC296" s="1199"/>
      <c r="AD296" s="1199"/>
      <c r="AE296" s="1199"/>
      <c r="AF296" s="1199"/>
      <c r="AG296" s="1199"/>
      <c r="AH296" s="1199"/>
      <c r="AI296" s="1199"/>
      <c r="AJ296" s="1199"/>
      <c r="AK296" s="1199"/>
      <c r="AL296" s="1199"/>
      <c r="AM296" s="151"/>
      <c r="AN296" s="158"/>
      <c r="AO296" s="42" t="s">
        <v>16</v>
      </c>
      <c r="AP296" s="44" t="s">
        <v>17</v>
      </c>
      <c r="AQ296" s="1157">
        <v>0.7</v>
      </c>
      <c r="AR296" s="1179"/>
      <c r="AS296" s="29"/>
      <c r="AT296" s="4"/>
      <c r="AU296" s="4"/>
      <c r="AV296" s="4"/>
      <c r="AW296" s="29"/>
      <c r="AX296" s="35">
        <f>ROUND(ROUND(I298*Z9,0)*AQ296,0)</f>
        <v>111</v>
      </c>
      <c r="AY296" s="31"/>
    </row>
    <row r="297" spans="1:51" ht="17.100000000000001" customHeight="1" x14ac:dyDescent="0.15">
      <c r="A297" s="32">
        <v>32</v>
      </c>
      <c r="B297" s="33">
        <v>8928</v>
      </c>
      <c r="C297" s="34" t="s">
        <v>1153</v>
      </c>
      <c r="D297" s="36"/>
      <c r="E297" s="29"/>
      <c r="F297" s="29"/>
      <c r="G297" s="37"/>
      <c r="H297" s="20"/>
      <c r="L297" s="21"/>
      <c r="M297" s="20"/>
      <c r="S297" s="21"/>
      <c r="T297" s="93"/>
      <c r="U297" s="2"/>
      <c r="W297" s="4"/>
      <c r="X297" s="4"/>
      <c r="Y297" s="4"/>
      <c r="Z297" s="4"/>
      <c r="AA297" s="21"/>
      <c r="AB297" s="1200"/>
      <c r="AC297" s="1201"/>
      <c r="AD297" s="1201"/>
      <c r="AE297" s="1201"/>
      <c r="AF297" s="1201"/>
      <c r="AG297" s="1201"/>
      <c r="AH297" s="1201"/>
      <c r="AI297" s="1201"/>
      <c r="AJ297" s="1201"/>
      <c r="AK297" s="1201"/>
      <c r="AL297" s="1201"/>
      <c r="AM297" s="95"/>
      <c r="AN297" s="161"/>
      <c r="AO297" s="25" t="s">
        <v>19</v>
      </c>
      <c r="AP297" s="26" t="s">
        <v>17</v>
      </c>
      <c r="AQ297" s="1170">
        <v>0.5</v>
      </c>
      <c r="AR297" s="1171"/>
      <c r="AS297" s="29"/>
      <c r="AT297" s="4"/>
      <c r="AU297" s="4"/>
      <c r="AV297" s="4"/>
      <c r="AW297" s="29"/>
      <c r="AX297" s="35">
        <f>ROUND(ROUND(I298*Z9,0)*AQ297,0)</f>
        <v>79</v>
      </c>
      <c r="AY297" s="31"/>
    </row>
    <row r="298" spans="1:51" ht="17.100000000000001" customHeight="1" x14ac:dyDescent="0.15">
      <c r="A298" s="32">
        <v>32</v>
      </c>
      <c r="B298" s="33">
        <v>8715</v>
      </c>
      <c r="C298" s="34" t="s">
        <v>1154</v>
      </c>
      <c r="D298" s="54"/>
      <c r="E298" s="53"/>
      <c r="F298" s="53"/>
      <c r="G298" s="59"/>
      <c r="H298" s="20"/>
      <c r="I298" s="1108">
        <f>'10施設入所支援(基本１)'!I586</f>
        <v>226</v>
      </c>
      <c r="J298" s="1108"/>
      <c r="K298" s="4" t="s">
        <v>21</v>
      </c>
      <c r="L298" s="21"/>
      <c r="M298" s="1085" t="s">
        <v>26</v>
      </c>
      <c r="N298" s="1202"/>
      <c r="O298" s="1202"/>
      <c r="P298" s="1060"/>
      <c r="Q298" s="1060"/>
      <c r="R298" s="1060"/>
      <c r="S298" s="1061"/>
      <c r="T298" s="176"/>
      <c r="U298" s="177"/>
      <c r="V298" s="177"/>
      <c r="W298" s="4"/>
      <c r="X298" s="23"/>
      <c r="Y298" s="4"/>
      <c r="Z298" s="4"/>
      <c r="AA298" s="21"/>
      <c r="AB298" s="42"/>
      <c r="AC298" s="43"/>
      <c r="AD298" s="43"/>
      <c r="AE298" s="43"/>
      <c r="AF298" s="43"/>
      <c r="AG298" s="43"/>
      <c r="AH298" s="43"/>
      <c r="AI298" s="43"/>
      <c r="AJ298" s="43"/>
      <c r="AK298" s="43"/>
      <c r="AL298" s="44"/>
      <c r="AM298" s="50"/>
      <c r="AN298" s="51"/>
      <c r="AO298" s="151"/>
      <c r="AP298" s="151"/>
      <c r="AQ298" s="151"/>
      <c r="AR298" s="158"/>
      <c r="AS298" s="29"/>
      <c r="AT298" s="4"/>
      <c r="AU298" s="4"/>
      <c r="AV298" s="4"/>
      <c r="AW298" s="29"/>
      <c r="AX298" s="35">
        <f>ROUND(ROUND(I298*R300,0)*Z9,0)</f>
        <v>153</v>
      </c>
      <c r="AY298" s="31"/>
    </row>
    <row r="299" spans="1:51" ht="17.100000000000001" customHeight="1" x14ac:dyDescent="0.15">
      <c r="A299" s="32">
        <v>32</v>
      </c>
      <c r="B299" s="33">
        <v>8716</v>
      </c>
      <c r="C299" s="34" t="s">
        <v>1155</v>
      </c>
      <c r="D299" s="54"/>
      <c r="E299" s="53"/>
      <c r="F299" s="53"/>
      <c r="G299" s="59"/>
      <c r="H299" s="4"/>
      <c r="I299" s="39"/>
      <c r="J299" s="39"/>
      <c r="L299" s="21"/>
      <c r="M299" s="1062"/>
      <c r="N299" s="1063"/>
      <c r="O299" s="1063"/>
      <c r="P299" s="1063"/>
      <c r="Q299" s="1063"/>
      <c r="R299" s="1063"/>
      <c r="S299" s="1064"/>
      <c r="T299" s="54"/>
      <c r="U299" s="53"/>
      <c r="V299" s="53"/>
      <c r="W299" s="4"/>
      <c r="X299" s="4"/>
      <c r="Y299" s="4"/>
      <c r="Z299" s="4"/>
      <c r="AA299" s="21"/>
      <c r="AB299" s="1198" t="s">
        <v>15</v>
      </c>
      <c r="AC299" s="1199"/>
      <c r="AD299" s="1199"/>
      <c r="AE299" s="1199"/>
      <c r="AF299" s="1199"/>
      <c r="AG299" s="1199"/>
      <c r="AH299" s="1199"/>
      <c r="AI299" s="1199"/>
      <c r="AJ299" s="1199"/>
      <c r="AK299" s="1199"/>
      <c r="AL299" s="1199"/>
      <c r="AM299" s="151"/>
      <c r="AN299" s="158"/>
      <c r="AO299" s="42" t="s">
        <v>16</v>
      </c>
      <c r="AP299" s="44" t="s">
        <v>17</v>
      </c>
      <c r="AQ299" s="1157">
        <v>0.7</v>
      </c>
      <c r="AR299" s="1179"/>
      <c r="AS299" s="29"/>
      <c r="AT299" s="4"/>
      <c r="AU299" s="4"/>
      <c r="AV299" s="4"/>
      <c r="AW299" s="29"/>
      <c r="AX299" s="35">
        <f>ROUND(ROUND(ROUND(I298*R300,0)*Z9,0)*AQ299,0)</f>
        <v>107</v>
      </c>
      <c r="AY299" s="31"/>
    </row>
    <row r="300" spans="1:51" ht="17.100000000000001" customHeight="1" x14ac:dyDescent="0.15">
      <c r="A300" s="32">
        <v>32</v>
      </c>
      <c r="B300" s="33">
        <v>8929</v>
      </c>
      <c r="C300" s="34" t="s">
        <v>1156</v>
      </c>
      <c r="D300" s="36"/>
      <c r="E300" s="29"/>
      <c r="F300" s="29"/>
      <c r="G300" s="37"/>
      <c r="H300" s="20"/>
      <c r="L300" s="21"/>
      <c r="M300" s="162"/>
      <c r="N300" s="163"/>
      <c r="O300" s="163"/>
      <c r="P300" s="163"/>
      <c r="Q300" s="26" t="s">
        <v>17</v>
      </c>
      <c r="R300" s="1180">
        <v>0.96499999999999997</v>
      </c>
      <c r="S300" s="1181"/>
      <c r="T300" s="54"/>
      <c r="U300" s="53"/>
      <c r="V300" s="53"/>
      <c r="W300" s="4"/>
      <c r="X300" s="4"/>
      <c r="Y300" s="4"/>
      <c r="Z300" s="4"/>
      <c r="AA300" s="21"/>
      <c r="AB300" s="1200"/>
      <c r="AC300" s="1201"/>
      <c r="AD300" s="1201"/>
      <c r="AE300" s="1201"/>
      <c r="AF300" s="1201"/>
      <c r="AG300" s="1201"/>
      <c r="AH300" s="1201"/>
      <c r="AI300" s="1201"/>
      <c r="AJ300" s="1201"/>
      <c r="AK300" s="1201"/>
      <c r="AL300" s="1201"/>
      <c r="AM300" s="95"/>
      <c r="AN300" s="161"/>
      <c r="AO300" s="25" t="s">
        <v>19</v>
      </c>
      <c r="AP300" s="26" t="s">
        <v>17</v>
      </c>
      <c r="AQ300" s="1170">
        <v>0.5</v>
      </c>
      <c r="AR300" s="1171"/>
      <c r="AS300" s="29"/>
      <c r="AT300" s="4"/>
      <c r="AU300" s="4"/>
      <c r="AV300" s="4"/>
      <c r="AW300" s="29"/>
      <c r="AX300" s="35">
        <f>ROUND(ROUND(ROUND(I298*R300,0)*Z9,0)*AQ300,0)</f>
        <v>77</v>
      </c>
      <c r="AY300" s="31"/>
    </row>
    <row r="301" spans="1:51" ht="17.100000000000001" customHeight="1" x14ac:dyDescent="0.15">
      <c r="A301" s="32">
        <v>32</v>
      </c>
      <c r="B301" s="33">
        <v>9321</v>
      </c>
      <c r="C301" s="34" t="s">
        <v>1157</v>
      </c>
      <c r="D301" s="36"/>
      <c r="E301" s="29"/>
      <c r="F301" s="29"/>
      <c r="G301" s="37"/>
      <c r="H301" s="20"/>
      <c r="L301" s="21"/>
      <c r="M301" s="47"/>
      <c r="N301" s="40"/>
      <c r="O301" s="40"/>
      <c r="P301" s="40"/>
      <c r="Q301" s="48"/>
      <c r="R301" s="48"/>
      <c r="S301" s="49"/>
      <c r="W301" s="4"/>
      <c r="X301" s="23"/>
      <c r="Y301" s="4"/>
      <c r="Z301" s="4"/>
      <c r="AA301" s="21"/>
      <c r="AB301" s="42"/>
      <c r="AC301" s="43"/>
      <c r="AD301" s="43"/>
      <c r="AE301" s="43"/>
      <c r="AF301" s="43"/>
      <c r="AG301" s="43"/>
      <c r="AH301" s="43"/>
      <c r="AI301" s="43"/>
      <c r="AJ301" s="43"/>
      <c r="AK301" s="43"/>
      <c r="AL301" s="44"/>
      <c r="AM301" s="50"/>
      <c r="AN301" s="51"/>
      <c r="AO301" s="151"/>
      <c r="AP301" s="151"/>
      <c r="AQ301" s="151"/>
      <c r="AR301" s="158"/>
      <c r="AS301" s="1086" t="s">
        <v>33</v>
      </c>
      <c r="AT301" s="1086"/>
      <c r="AU301" s="1086"/>
      <c r="AV301" s="1086"/>
      <c r="AW301" s="1086"/>
      <c r="AX301" s="35">
        <f>ROUND(I298*Z9,0)-AS304</f>
        <v>152</v>
      </c>
      <c r="AY301" s="31"/>
    </row>
    <row r="302" spans="1:51" ht="17.100000000000001" customHeight="1" x14ac:dyDescent="0.15">
      <c r="A302" s="32">
        <v>32</v>
      </c>
      <c r="B302" s="33">
        <v>9322</v>
      </c>
      <c r="C302" s="34" t="s">
        <v>1158</v>
      </c>
      <c r="D302" s="36"/>
      <c r="E302" s="29"/>
      <c r="F302" s="29"/>
      <c r="G302" s="37"/>
      <c r="H302" s="20"/>
      <c r="L302" s="21"/>
      <c r="M302" s="20"/>
      <c r="S302" s="21"/>
      <c r="T302" s="93"/>
      <c r="U302" s="2"/>
      <c r="W302" s="4"/>
      <c r="X302" s="4"/>
      <c r="Y302" s="4"/>
      <c r="Z302" s="4"/>
      <c r="AA302" s="21"/>
      <c r="AB302" s="1198" t="s">
        <v>15</v>
      </c>
      <c r="AC302" s="1199"/>
      <c r="AD302" s="1199"/>
      <c r="AE302" s="1199"/>
      <c r="AF302" s="1199"/>
      <c r="AG302" s="1199"/>
      <c r="AH302" s="1199"/>
      <c r="AI302" s="1199"/>
      <c r="AJ302" s="1199"/>
      <c r="AK302" s="1199"/>
      <c r="AL302" s="1199"/>
      <c r="AM302" s="151"/>
      <c r="AN302" s="158"/>
      <c r="AO302" s="42" t="s">
        <v>16</v>
      </c>
      <c r="AP302" s="44" t="s">
        <v>17</v>
      </c>
      <c r="AQ302" s="1157">
        <v>0.7</v>
      </c>
      <c r="AR302" s="1179"/>
      <c r="AS302" s="1089"/>
      <c r="AT302" s="1089"/>
      <c r="AU302" s="1089"/>
      <c r="AV302" s="1089"/>
      <c r="AW302" s="1089"/>
      <c r="AX302" s="35">
        <f>ROUND(ROUND(I298*Z9,0)*AQ302,0)-AS304</f>
        <v>105</v>
      </c>
      <c r="AY302" s="31"/>
    </row>
    <row r="303" spans="1:51" ht="17.100000000000001" customHeight="1" x14ac:dyDescent="0.15">
      <c r="A303" s="32">
        <v>32</v>
      </c>
      <c r="B303" s="33">
        <v>9656</v>
      </c>
      <c r="C303" s="34" t="s">
        <v>1159</v>
      </c>
      <c r="D303" s="36"/>
      <c r="E303" s="29"/>
      <c r="F303" s="29"/>
      <c r="G303" s="37"/>
      <c r="H303" s="20"/>
      <c r="L303" s="21"/>
      <c r="M303" s="20"/>
      <c r="S303" s="21"/>
      <c r="T303" s="93"/>
      <c r="U303" s="2"/>
      <c r="W303" s="4"/>
      <c r="X303" s="4"/>
      <c r="Y303" s="4"/>
      <c r="Z303" s="4"/>
      <c r="AA303" s="21"/>
      <c r="AB303" s="1200"/>
      <c r="AC303" s="1201"/>
      <c r="AD303" s="1201"/>
      <c r="AE303" s="1201"/>
      <c r="AF303" s="1201"/>
      <c r="AG303" s="1201"/>
      <c r="AH303" s="1201"/>
      <c r="AI303" s="1201"/>
      <c r="AJ303" s="1201"/>
      <c r="AK303" s="1201"/>
      <c r="AL303" s="1201"/>
      <c r="AM303" s="95"/>
      <c r="AN303" s="161"/>
      <c r="AO303" s="25" t="s">
        <v>19</v>
      </c>
      <c r="AP303" s="26" t="s">
        <v>17</v>
      </c>
      <c r="AQ303" s="1170">
        <v>0.5</v>
      </c>
      <c r="AR303" s="1171"/>
      <c r="AS303" s="1089"/>
      <c r="AT303" s="1089"/>
      <c r="AU303" s="1089"/>
      <c r="AV303" s="1089"/>
      <c r="AW303" s="1089"/>
      <c r="AX303" s="35">
        <f>ROUND(ROUND(I298*Z9,0)*AQ303,0)-AS304</f>
        <v>73</v>
      </c>
      <c r="AY303" s="31"/>
    </row>
    <row r="304" spans="1:51" ht="17.100000000000001" customHeight="1" x14ac:dyDescent="0.15">
      <c r="A304" s="32">
        <v>32</v>
      </c>
      <c r="B304" s="33">
        <v>9325</v>
      </c>
      <c r="C304" s="34" t="s">
        <v>1160</v>
      </c>
      <c r="D304" s="36"/>
      <c r="E304" s="29"/>
      <c r="F304" s="29"/>
      <c r="G304" s="37"/>
      <c r="H304" s="20"/>
      <c r="I304" s="58"/>
      <c r="J304" s="58"/>
      <c r="L304" s="21"/>
      <c r="M304" s="1085" t="s">
        <v>26</v>
      </c>
      <c r="N304" s="1202"/>
      <c r="O304" s="1202"/>
      <c r="P304" s="1060"/>
      <c r="Q304" s="1060"/>
      <c r="R304" s="1060"/>
      <c r="S304" s="1061"/>
      <c r="T304" s="166"/>
      <c r="U304" s="167"/>
      <c r="V304" s="167"/>
      <c r="W304" s="4"/>
      <c r="X304" s="23"/>
      <c r="Y304" s="4"/>
      <c r="Z304" s="4"/>
      <c r="AA304" s="21"/>
      <c r="AB304" s="42"/>
      <c r="AC304" s="43"/>
      <c r="AD304" s="43"/>
      <c r="AE304" s="43"/>
      <c r="AF304" s="43"/>
      <c r="AG304" s="43"/>
      <c r="AH304" s="43"/>
      <c r="AI304" s="43"/>
      <c r="AJ304" s="43"/>
      <c r="AK304" s="43"/>
      <c r="AL304" s="44"/>
      <c r="AM304" s="50"/>
      <c r="AN304" s="51"/>
      <c r="AO304" s="151"/>
      <c r="AP304" s="151"/>
      <c r="AQ304" s="151"/>
      <c r="AR304" s="158"/>
      <c r="AS304" s="1175">
        <v>6</v>
      </c>
      <c r="AT304" s="1175"/>
      <c r="AU304" s="1176" t="s">
        <v>38</v>
      </c>
      <c r="AV304" s="1177"/>
      <c r="AW304" s="1178"/>
      <c r="AX304" s="35">
        <f>ROUND(ROUND(I298*R306,0)*Z9,0)-AS304</f>
        <v>147</v>
      </c>
      <c r="AY304" s="31"/>
    </row>
    <row r="305" spans="1:51" ht="17.100000000000001" customHeight="1" x14ac:dyDescent="0.15">
      <c r="A305" s="32">
        <v>32</v>
      </c>
      <c r="B305" s="33">
        <v>9326</v>
      </c>
      <c r="C305" s="34" t="s">
        <v>1161</v>
      </c>
      <c r="D305" s="36"/>
      <c r="E305" s="29"/>
      <c r="F305" s="29"/>
      <c r="G305" s="37"/>
      <c r="H305" s="4"/>
      <c r="I305" s="39"/>
      <c r="J305" s="39"/>
      <c r="L305" s="21"/>
      <c r="M305" s="1062"/>
      <c r="N305" s="1063"/>
      <c r="O305" s="1063"/>
      <c r="P305" s="1063"/>
      <c r="Q305" s="1063"/>
      <c r="R305" s="1063"/>
      <c r="S305" s="1064"/>
      <c r="T305" s="93"/>
      <c r="U305" s="2"/>
      <c r="W305" s="4"/>
      <c r="X305" s="4"/>
      <c r="Y305" s="4"/>
      <c r="Z305" s="4"/>
      <c r="AA305" s="21"/>
      <c r="AB305" s="1198" t="s">
        <v>15</v>
      </c>
      <c r="AC305" s="1199"/>
      <c r="AD305" s="1199"/>
      <c r="AE305" s="1199"/>
      <c r="AF305" s="1199"/>
      <c r="AG305" s="1199"/>
      <c r="AH305" s="1199"/>
      <c r="AI305" s="1199"/>
      <c r="AJ305" s="1199"/>
      <c r="AK305" s="1199"/>
      <c r="AL305" s="1199"/>
      <c r="AM305" s="151"/>
      <c r="AN305" s="158"/>
      <c r="AO305" s="42" t="s">
        <v>16</v>
      </c>
      <c r="AP305" s="44" t="s">
        <v>17</v>
      </c>
      <c r="AQ305" s="1157">
        <v>0.7</v>
      </c>
      <c r="AR305" s="1179"/>
      <c r="AS305" s="53"/>
      <c r="AU305" s="4"/>
      <c r="AV305" s="4"/>
      <c r="AW305" s="53"/>
      <c r="AX305" s="35">
        <f>ROUND(ROUND(ROUND(I298*R306,0)*Z9,0)*AQ305,0)-AS304</f>
        <v>101</v>
      </c>
      <c r="AY305" s="31"/>
    </row>
    <row r="306" spans="1:51" ht="17.100000000000001" customHeight="1" x14ac:dyDescent="0.15">
      <c r="A306" s="32">
        <v>32</v>
      </c>
      <c r="B306" s="33">
        <v>9657</v>
      </c>
      <c r="C306" s="34" t="s">
        <v>1162</v>
      </c>
      <c r="D306" s="36"/>
      <c r="E306" s="29"/>
      <c r="F306" s="29"/>
      <c r="G306" s="37"/>
      <c r="H306" s="20"/>
      <c r="L306" s="21"/>
      <c r="M306" s="162"/>
      <c r="N306" s="163"/>
      <c r="O306" s="163"/>
      <c r="P306" s="163"/>
      <c r="Q306" s="26" t="s">
        <v>17</v>
      </c>
      <c r="R306" s="1180">
        <v>0.96499999999999997</v>
      </c>
      <c r="S306" s="1181"/>
      <c r="T306" s="93"/>
      <c r="U306" s="2"/>
      <c r="W306" s="4"/>
      <c r="X306" s="4"/>
      <c r="Y306" s="4"/>
      <c r="Z306" s="4"/>
      <c r="AA306" s="21"/>
      <c r="AB306" s="1200"/>
      <c r="AC306" s="1201"/>
      <c r="AD306" s="1201"/>
      <c r="AE306" s="1201"/>
      <c r="AF306" s="1201"/>
      <c r="AG306" s="1201"/>
      <c r="AH306" s="1201"/>
      <c r="AI306" s="1201"/>
      <c r="AJ306" s="1201"/>
      <c r="AK306" s="1201"/>
      <c r="AL306" s="1201"/>
      <c r="AM306" s="95"/>
      <c r="AN306" s="161"/>
      <c r="AO306" s="25" t="s">
        <v>19</v>
      </c>
      <c r="AP306" s="26" t="s">
        <v>17</v>
      </c>
      <c r="AQ306" s="1170">
        <v>0.5</v>
      </c>
      <c r="AR306" s="1171"/>
      <c r="AS306" s="29"/>
      <c r="AT306" s="4"/>
      <c r="AU306" s="4"/>
      <c r="AV306" s="4"/>
      <c r="AW306" s="29"/>
      <c r="AX306" s="35">
        <f>ROUND(ROUND(ROUND(I298*R306,0)*Z9,0)*AQ306,0)-AS304</f>
        <v>71</v>
      </c>
      <c r="AY306" s="31"/>
    </row>
    <row r="307" spans="1:51" ht="17.100000000000001" customHeight="1" x14ac:dyDescent="0.15">
      <c r="A307" s="32">
        <v>32</v>
      </c>
      <c r="B307" s="33">
        <v>9331</v>
      </c>
      <c r="C307" s="34" t="s">
        <v>1163</v>
      </c>
      <c r="D307" s="36"/>
      <c r="E307" s="29"/>
      <c r="F307" s="29"/>
      <c r="G307" s="37"/>
      <c r="H307" s="20"/>
      <c r="L307" s="21"/>
      <c r="M307" s="47"/>
      <c r="N307" s="40"/>
      <c r="O307" s="40"/>
      <c r="P307" s="40"/>
      <c r="Q307" s="48"/>
      <c r="R307" s="48"/>
      <c r="S307" s="49"/>
      <c r="T307" s="168"/>
      <c r="U307" s="169"/>
      <c r="V307" s="169"/>
      <c r="W307" s="4"/>
      <c r="X307" s="23"/>
      <c r="Y307" s="4"/>
      <c r="Z307" s="4"/>
      <c r="AA307" s="21"/>
      <c r="AB307" s="42"/>
      <c r="AC307" s="43"/>
      <c r="AD307" s="43"/>
      <c r="AE307" s="43"/>
      <c r="AF307" s="43"/>
      <c r="AG307" s="43"/>
      <c r="AH307" s="43"/>
      <c r="AI307" s="43"/>
      <c r="AJ307" s="43"/>
      <c r="AK307" s="43"/>
      <c r="AL307" s="44"/>
      <c r="AM307" s="50"/>
      <c r="AN307" s="51"/>
      <c r="AO307" s="151"/>
      <c r="AP307" s="151"/>
      <c r="AQ307" s="151"/>
      <c r="AR307" s="158"/>
      <c r="AS307" s="1086" t="s">
        <v>47</v>
      </c>
      <c r="AT307" s="1086"/>
      <c r="AU307" s="1086"/>
      <c r="AV307" s="1086"/>
      <c r="AW307" s="1086"/>
      <c r="AX307" s="35">
        <f>ROUND(I298*Z9,0)-AS310</f>
        <v>146</v>
      </c>
      <c r="AY307" s="31"/>
    </row>
    <row r="308" spans="1:51" ht="17.100000000000001" customHeight="1" x14ac:dyDescent="0.15">
      <c r="A308" s="32">
        <v>32</v>
      </c>
      <c r="B308" s="33">
        <v>9332</v>
      </c>
      <c r="C308" s="34" t="s">
        <v>1164</v>
      </c>
      <c r="D308" s="36"/>
      <c r="E308" s="29"/>
      <c r="F308" s="29"/>
      <c r="G308" s="37"/>
      <c r="H308" s="20"/>
      <c r="L308" s="21"/>
      <c r="M308" s="20"/>
      <c r="S308" s="21"/>
      <c r="T308" s="93"/>
      <c r="U308" s="2"/>
      <c r="W308" s="4"/>
      <c r="X308" s="4"/>
      <c r="Y308" s="4"/>
      <c r="Z308" s="4"/>
      <c r="AA308" s="21"/>
      <c r="AB308" s="1198" t="s">
        <v>15</v>
      </c>
      <c r="AC308" s="1199"/>
      <c r="AD308" s="1199"/>
      <c r="AE308" s="1199"/>
      <c r="AF308" s="1199"/>
      <c r="AG308" s="1199"/>
      <c r="AH308" s="1199"/>
      <c r="AI308" s="1199"/>
      <c r="AJ308" s="1199"/>
      <c r="AK308" s="1199"/>
      <c r="AL308" s="1199"/>
      <c r="AM308" s="151"/>
      <c r="AN308" s="158"/>
      <c r="AO308" s="42" t="s">
        <v>16</v>
      </c>
      <c r="AP308" s="44" t="s">
        <v>17</v>
      </c>
      <c r="AQ308" s="1157">
        <v>0.7</v>
      </c>
      <c r="AR308" s="1179"/>
      <c r="AS308" s="1089"/>
      <c r="AT308" s="1089"/>
      <c r="AU308" s="1089"/>
      <c r="AV308" s="1089"/>
      <c r="AW308" s="1089"/>
      <c r="AX308" s="35">
        <f>ROUND(ROUND(I298*Z9,0)*AQ308,0)-AS310</f>
        <v>99</v>
      </c>
      <c r="AY308" s="31"/>
    </row>
    <row r="309" spans="1:51" ht="17.100000000000001" customHeight="1" x14ac:dyDescent="0.15">
      <c r="A309" s="32">
        <v>32</v>
      </c>
      <c r="B309" s="33">
        <v>9658</v>
      </c>
      <c r="C309" s="34" t="s">
        <v>1165</v>
      </c>
      <c r="D309" s="36"/>
      <c r="E309" s="29"/>
      <c r="F309" s="29"/>
      <c r="G309" s="37"/>
      <c r="H309" s="20"/>
      <c r="L309" s="21"/>
      <c r="M309" s="20"/>
      <c r="S309" s="21"/>
      <c r="T309" s="93"/>
      <c r="U309" s="2"/>
      <c r="W309" s="4"/>
      <c r="X309" s="4"/>
      <c r="Y309" s="4"/>
      <c r="Z309" s="4"/>
      <c r="AA309" s="21"/>
      <c r="AB309" s="1200"/>
      <c r="AC309" s="1201"/>
      <c r="AD309" s="1201"/>
      <c r="AE309" s="1201"/>
      <c r="AF309" s="1201"/>
      <c r="AG309" s="1201"/>
      <c r="AH309" s="1201"/>
      <c r="AI309" s="1201"/>
      <c r="AJ309" s="1201"/>
      <c r="AK309" s="1201"/>
      <c r="AL309" s="1201"/>
      <c r="AM309" s="95"/>
      <c r="AN309" s="161"/>
      <c r="AO309" s="25" t="s">
        <v>19</v>
      </c>
      <c r="AP309" s="26" t="s">
        <v>17</v>
      </c>
      <c r="AQ309" s="1170">
        <v>0.5</v>
      </c>
      <c r="AR309" s="1171"/>
      <c r="AS309" s="1089"/>
      <c r="AT309" s="1089"/>
      <c r="AU309" s="1089"/>
      <c r="AV309" s="1089"/>
      <c r="AW309" s="1089"/>
      <c r="AX309" s="35">
        <f>ROUND(ROUND(I298*Z9,0)*AQ309,0)-AS310</f>
        <v>67</v>
      </c>
      <c r="AY309" s="31"/>
    </row>
    <row r="310" spans="1:51" ht="17.100000000000001" customHeight="1" x14ac:dyDescent="0.15">
      <c r="A310" s="32">
        <v>32</v>
      </c>
      <c r="B310" s="33">
        <v>9335</v>
      </c>
      <c r="C310" s="34" t="s">
        <v>1166</v>
      </c>
      <c r="D310" s="36"/>
      <c r="E310" s="29"/>
      <c r="F310" s="29"/>
      <c r="G310" s="37"/>
      <c r="H310" s="20"/>
      <c r="I310" s="58"/>
      <c r="J310" s="58"/>
      <c r="L310" s="21"/>
      <c r="M310" s="1085" t="s">
        <v>26</v>
      </c>
      <c r="N310" s="1202"/>
      <c r="O310" s="1202"/>
      <c r="P310" s="1060"/>
      <c r="Q310" s="1060"/>
      <c r="R310" s="1060"/>
      <c r="S310" s="1061"/>
      <c r="T310" s="166"/>
      <c r="U310" s="167"/>
      <c r="V310" s="167"/>
      <c r="W310" s="4"/>
      <c r="X310" s="23"/>
      <c r="Y310" s="4"/>
      <c r="Z310" s="4"/>
      <c r="AA310" s="21"/>
      <c r="AB310" s="42"/>
      <c r="AC310" s="43"/>
      <c r="AD310" s="43"/>
      <c r="AE310" s="43"/>
      <c r="AF310" s="43"/>
      <c r="AG310" s="43"/>
      <c r="AH310" s="43"/>
      <c r="AI310" s="43"/>
      <c r="AJ310" s="43"/>
      <c r="AK310" s="43"/>
      <c r="AL310" s="44"/>
      <c r="AM310" s="50"/>
      <c r="AN310" s="51"/>
      <c r="AO310" s="151"/>
      <c r="AP310" s="151"/>
      <c r="AQ310" s="151"/>
      <c r="AR310" s="158"/>
      <c r="AS310" s="1175">
        <v>12</v>
      </c>
      <c r="AT310" s="1175"/>
      <c r="AU310" s="1176" t="s">
        <v>38</v>
      </c>
      <c r="AV310" s="1177"/>
      <c r="AW310" s="1178"/>
      <c r="AX310" s="35">
        <f>ROUND(ROUND(I298*R312,0)*Z9,0)-AS310</f>
        <v>141</v>
      </c>
      <c r="AY310" s="31"/>
    </row>
    <row r="311" spans="1:51" ht="17.100000000000001" customHeight="1" x14ac:dyDescent="0.15">
      <c r="A311" s="32">
        <v>32</v>
      </c>
      <c r="B311" s="33">
        <v>9336</v>
      </c>
      <c r="C311" s="34" t="s">
        <v>1167</v>
      </c>
      <c r="D311" s="36"/>
      <c r="E311" s="29"/>
      <c r="F311" s="29"/>
      <c r="G311" s="37"/>
      <c r="H311" s="4"/>
      <c r="I311" s="39"/>
      <c r="J311" s="39"/>
      <c r="L311" s="21"/>
      <c r="M311" s="1062"/>
      <c r="N311" s="1063"/>
      <c r="O311" s="1063"/>
      <c r="P311" s="1063"/>
      <c r="Q311" s="1063"/>
      <c r="R311" s="1063"/>
      <c r="S311" s="1064"/>
      <c r="T311" s="93"/>
      <c r="U311" s="2"/>
      <c r="W311" s="4"/>
      <c r="X311" s="4"/>
      <c r="Y311" s="4"/>
      <c r="Z311" s="4"/>
      <c r="AA311" s="21"/>
      <c r="AB311" s="1198" t="s">
        <v>15</v>
      </c>
      <c r="AC311" s="1199"/>
      <c r="AD311" s="1199"/>
      <c r="AE311" s="1199"/>
      <c r="AF311" s="1199"/>
      <c r="AG311" s="1199"/>
      <c r="AH311" s="1199"/>
      <c r="AI311" s="1199"/>
      <c r="AJ311" s="1199"/>
      <c r="AK311" s="1199"/>
      <c r="AL311" s="1199"/>
      <c r="AM311" s="151"/>
      <c r="AN311" s="158"/>
      <c r="AO311" s="42" t="s">
        <v>16</v>
      </c>
      <c r="AP311" s="44" t="s">
        <v>17</v>
      </c>
      <c r="AQ311" s="1157">
        <v>0.7</v>
      </c>
      <c r="AR311" s="1179"/>
      <c r="AS311" s="53"/>
      <c r="AU311" s="4"/>
      <c r="AV311" s="4"/>
      <c r="AW311" s="53"/>
      <c r="AX311" s="35">
        <f>ROUND(ROUND(ROUND(I298*R312,0)*Z9,0)*AQ311,0)-AS310</f>
        <v>95</v>
      </c>
      <c r="AY311" s="31"/>
    </row>
    <row r="312" spans="1:51" ht="17.100000000000001" customHeight="1" x14ac:dyDescent="0.15">
      <c r="A312" s="32">
        <v>32</v>
      </c>
      <c r="B312" s="33">
        <v>9659</v>
      </c>
      <c r="C312" s="34" t="s">
        <v>1168</v>
      </c>
      <c r="D312" s="36"/>
      <c r="E312" s="29"/>
      <c r="F312" s="29"/>
      <c r="G312" s="37"/>
      <c r="H312" s="20"/>
      <c r="L312" s="21"/>
      <c r="M312" s="162"/>
      <c r="N312" s="163"/>
      <c r="O312" s="163"/>
      <c r="P312" s="163"/>
      <c r="Q312" s="26" t="s">
        <v>17</v>
      </c>
      <c r="R312" s="1180">
        <v>0.96499999999999997</v>
      </c>
      <c r="S312" s="1181"/>
      <c r="T312" s="93"/>
      <c r="U312" s="2"/>
      <c r="W312" s="4"/>
      <c r="X312" s="4"/>
      <c r="Y312" s="4"/>
      <c r="Z312" s="4"/>
      <c r="AA312" s="21"/>
      <c r="AB312" s="1200"/>
      <c r="AC312" s="1201"/>
      <c r="AD312" s="1201"/>
      <c r="AE312" s="1201"/>
      <c r="AF312" s="1201"/>
      <c r="AG312" s="1201"/>
      <c r="AH312" s="1201"/>
      <c r="AI312" s="1201"/>
      <c r="AJ312" s="1201"/>
      <c r="AK312" s="1201"/>
      <c r="AL312" s="1201"/>
      <c r="AM312" s="95"/>
      <c r="AN312" s="161"/>
      <c r="AO312" s="25" t="s">
        <v>19</v>
      </c>
      <c r="AP312" s="26" t="s">
        <v>17</v>
      </c>
      <c r="AQ312" s="1170">
        <v>0.5</v>
      </c>
      <c r="AR312" s="1171"/>
      <c r="AS312" s="29"/>
      <c r="AT312" s="4"/>
      <c r="AU312" s="4"/>
      <c r="AV312" s="4"/>
      <c r="AW312" s="29"/>
      <c r="AX312" s="35">
        <f>ROUND(ROUND(ROUND(I298*R312,0)*Z9,0)*AQ312,0)-AS310</f>
        <v>65</v>
      </c>
      <c r="AY312" s="31"/>
    </row>
    <row r="313" spans="1:51" ht="17.100000000000001" customHeight="1" x14ac:dyDescent="0.15">
      <c r="A313" s="32">
        <v>32</v>
      </c>
      <c r="B313" s="33">
        <v>8721</v>
      </c>
      <c r="C313" s="34" t="s">
        <v>1169</v>
      </c>
      <c r="D313" s="54"/>
      <c r="E313" s="53"/>
      <c r="F313" s="53"/>
      <c r="G313" s="59"/>
      <c r="H313" s="47" t="s">
        <v>97</v>
      </c>
      <c r="I313" s="40"/>
      <c r="J313" s="40"/>
      <c r="K313" s="40"/>
      <c r="L313" s="41"/>
      <c r="M313" s="47"/>
      <c r="N313" s="40"/>
      <c r="O313" s="40"/>
      <c r="P313" s="40"/>
      <c r="Q313" s="48"/>
      <c r="R313" s="48"/>
      <c r="S313" s="49"/>
      <c r="T313" s="166"/>
      <c r="U313" s="167"/>
      <c r="V313" s="167"/>
      <c r="W313" s="4"/>
      <c r="X313" s="23"/>
      <c r="Y313" s="4"/>
      <c r="Z313" s="4"/>
      <c r="AA313" s="21"/>
      <c r="AB313" s="42"/>
      <c r="AC313" s="43"/>
      <c r="AD313" s="43"/>
      <c r="AE313" s="43"/>
      <c r="AF313" s="43"/>
      <c r="AG313" s="43"/>
      <c r="AH313" s="43"/>
      <c r="AI313" s="43"/>
      <c r="AJ313" s="43"/>
      <c r="AK313" s="43"/>
      <c r="AL313" s="44"/>
      <c r="AM313" s="50"/>
      <c r="AN313" s="51"/>
      <c r="AO313" s="151"/>
      <c r="AP313" s="151"/>
      <c r="AQ313" s="151"/>
      <c r="AR313" s="158"/>
      <c r="AS313" s="62"/>
      <c r="AT313" s="40"/>
      <c r="AU313" s="40"/>
      <c r="AV313" s="40"/>
      <c r="AW313" s="64"/>
      <c r="AX313" s="35">
        <f>ROUND(I316*Z9,0)</f>
        <v>127</v>
      </c>
      <c r="AY313" s="31"/>
    </row>
    <row r="314" spans="1:51" ht="17.100000000000001" customHeight="1" x14ac:dyDescent="0.15">
      <c r="A314" s="32">
        <v>32</v>
      </c>
      <c r="B314" s="33">
        <v>8722</v>
      </c>
      <c r="C314" s="34" t="s">
        <v>1170</v>
      </c>
      <c r="D314" s="54"/>
      <c r="E314" s="53"/>
      <c r="F314" s="53"/>
      <c r="G314" s="59"/>
      <c r="H314" s="20"/>
      <c r="L314" s="21"/>
      <c r="M314" s="20"/>
      <c r="S314" s="21"/>
      <c r="T314" s="20"/>
      <c r="U314" s="4"/>
      <c r="V314" s="4"/>
      <c r="W314" s="4"/>
      <c r="X314" s="4"/>
      <c r="Y314" s="4"/>
      <c r="Z314" s="4"/>
      <c r="AA314" s="21"/>
      <c r="AB314" s="1198" t="s">
        <v>15</v>
      </c>
      <c r="AC314" s="1199"/>
      <c r="AD314" s="1199"/>
      <c r="AE314" s="1199"/>
      <c r="AF314" s="1199"/>
      <c r="AG314" s="1199"/>
      <c r="AH314" s="1199"/>
      <c r="AI314" s="1199"/>
      <c r="AJ314" s="1199"/>
      <c r="AK314" s="1199"/>
      <c r="AL314" s="1199"/>
      <c r="AM314" s="151"/>
      <c r="AN314" s="158"/>
      <c r="AO314" s="42" t="s">
        <v>16</v>
      </c>
      <c r="AP314" s="44" t="s">
        <v>17</v>
      </c>
      <c r="AQ314" s="1157">
        <v>0.7</v>
      </c>
      <c r="AR314" s="1179"/>
      <c r="AS314" s="29"/>
      <c r="AT314" s="4"/>
      <c r="AU314" s="4"/>
      <c r="AV314" s="4"/>
      <c r="AW314" s="29"/>
      <c r="AX314" s="35">
        <f>ROUND(ROUND(I316*Z9,0)*AQ314,0)</f>
        <v>89</v>
      </c>
      <c r="AY314" s="31"/>
    </row>
    <row r="315" spans="1:51" ht="17.100000000000001" customHeight="1" x14ac:dyDescent="0.15">
      <c r="A315" s="32">
        <v>32</v>
      </c>
      <c r="B315" s="33">
        <v>8936</v>
      </c>
      <c r="C315" s="34" t="s">
        <v>1171</v>
      </c>
      <c r="D315" s="36"/>
      <c r="E315" s="29"/>
      <c r="F315" s="29"/>
      <c r="G315" s="37"/>
      <c r="H315" s="20"/>
      <c r="L315" s="21"/>
      <c r="M315" s="20"/>
      <c r="S315" s="21"/>
      <c r="T315" s="93"/>
      <c r="U315" s="2"/>
      <c r="W315" s="4"/>
      <c r="X315" s="4"/>
      <c r="Y315" s="4"/>
      <c r="Z315" s="4"/>
      <c r="AA315" s="21"/>
      <c r="AB315" s="1200"/>
      <c r="AC315" s="1201"/>
      <c r="AD315" s="1201"/>
      <c r="AE315" s="1201"/>
      <c r="AF315" s="1201"/>
      <c r="AG315" s="1201"/>
      <c r="AH315" s="1201"/>
      <c r="AI315" s="1201"/>
      <c r="AJ315" s="1201"/>
      <c r="AK315" s="1201"/>
      <c r="AL315" s="1201"/>
      <c r="AM315" s="95"/>
      <c r="AN315" s="161"/>
      <c r="AO315" s="25" t="s">
        <v>19</v>
      </c>
      <c r="AP315" s="26" t="s">
        <v>17</v>
      </c>
      <c r="AQ315" s="1170">
        <v>0.5</v>
      </c>
      <c r="AR315" s="1171"/>
      <c r="AS315" s="29"/>
      <c r="AT315" s="4"/>
      <c r="AU315" s="4"/>
      <c r="AV315" s="4"/>
      <c r="AW315" s="29"/>
      <c r="AX315" s="35">
        <f>ROUND(ROUND(I316*Z9,0)*AQ315,0)</f>
        <v>64</v>
      </c>
      <c r="AY315" s="31"/>
    </row>
    <row r="316" spans="1:51" ht="17.100000000000001" customHeight="1" x14ac:dyDescent="0.15">
      <c r="A316" s="32">
        <v>32</v>
      </c>
      <c r="B316" s="33">
        <v>8725</v>
      </c>
      <c r="C316" s="34" t="s">
        <v>1172</v>
      </c>
      <c r="D316" s="54"/>
      <c r="E316" s="53"/>
      <c r="F316" s="53"/>
      <c r="G316" s="59"/>
      <c r="H316" s="20"/>
      <c r="I316" s="1108">
        <f>'10施設入所支援(基本１)'!I622</f>
        <v>181</v>
      </c>
      <c r="J316" s="1108"/>
      <c r="K316" s="4" t="s">
        <v>21</v>
      </c>
      <c r="L316" s="21"/>
      <c r="M316" s="1085" t="s">
        <v>26</v>
      </c>
      <c r="N316" s="1202"/>
      <c r="O316" s="1202"/>
      <c r="P316" s="1060"/>
      <c r="Q316" s="1060"/>
      <c r="R316" s="1060"/>
      <c r="S316" s="1061"/>
      <c r="T316" s="20"/>
      <c r="U316" s="4"/>
      <c r="V316" s="4"/>
      <c r="W316" s="4"/>
      <c r="X316" s="23"/>
      <c r="Y316" s="4"/>
      <c r="Z316" s="4"/>
      <c r="AA316" s="21"/>
      <c r="AB316" s="42"/>
      <c r="AC316" s="43"/>
      <c r="AD316" s="43"/>
      <c r="AE316" s="43"/>
      <c r="AF316" s="43"/>
      <c r="AG316" s="43"/>
      <c r="AH316" s="43"/>
      <c r="AI316" s="43"/>
      <c r="AJ316" s="43"/>
      <c r="AK316" s="43"/>
      <c r="AL316" s="44"/>
      <c r="AM316" s="50"/>
      <c r="AN316" s="51"/>
      <c r="AO316" s="151"/>
      <c r="AP316" s="151"/>
      <c r="AQ316" s="151"/>
      <c r="AR316" s="158"/>
      <c r="AS316" s="29"/>
      <c r="AT316" s="4"/>
      <c r="AU316" s="4"/>
      <c r="AV316" s="4"/>
      <c r="AW316" s="29"/>
      <c r="AX316" s="35">
        <f>ROUND(ROUND(I316*R318,0)*Z9,0)</f>
        <v>123</v>
      </c>
      <c r="AY316" s="31"/>
    </row>
    <row r="317" spans="1:51" ht="17.100000000000001" customHeight="1" x14ac:dyDescent="0.15">
      <c r="A317" s="32">
        <v>32</v>
      </c>
      <c r="B317" s="33">
        <v>8726</v>
      </c>
      <c r="C317" s="34" t="s">
        <v>1173</v>
      </c>
      <c r="D317" s="54"/>
      <c r="E317" s="53"/>
      <c r="F317" s="53"/>
      <c r="G317" s="59"/>
      <c r="H317" s="4"/>
      <c r="I317" s="39"/>
      <c r="J317" s="39"/>
      <c r="L317" s="21"/>
      <c r="M317" s="1062"/>
      <c r="N317" s="1063"/>
      <c r="O317" s="1063"/>
      <c r="P317" s="1063"/>
      <c r="Q317" s="1063"/>
      <c r="R317" s="1063"/>
      <c r="S317" s="1064"/>
      <c r="T317" s="20"/>
      <c r="U317" s="4"/>
      <c r="V317" s="4"/>
      <c r="W317" s="4"/>
      <c r="X317" s="4"/>
      <c r="Y317" s="4"/>
      <c r="Z317" s="4"/>
      <c r="AA317" s="21"/>
      <c r="AB317" s="1198" t="s">
        <v>15</v>
      </c>
      <c r="AC317" s="1199"/>
      <c r="AD317" s="1199"/>
      <c r="AE317" s="1199"/>
      <c r="AF317" s="1199"/>
      <c r="AG317" s="1199"/>
      <c r="AH317" s="1199"/>
      <c r="AI317" s="1199"/>
      <c r="AJ317" s="1199"/>
      <c r="AK317" s="1199"/>
      <c r="AL317" s="1199"/>
      <c r="AM317" s="151"/>
      <c r="AN317" s="158"/>
      <c r="AO317" s="42" t="s">
        <v>16</v>
      </c>
      <c r="AP317" s="44" t="s">
        <v>17</v>
      </c>
      <c r="AQ317" s="1157">
        <v>0.7</v>
      </c>
      <c r="AR317" s="1179"/>
      <c r="AS317" s="29"/>
      <c r="AT317" s="4"/>
      <c r="AU317" s="4"/>
      <c r="AV317" s="4"/>
      <c r="AW317" s="29"/>
      <c r="AX317" s="35">
        <f>ROUND(ROUND(ROUND(I316*R318,0)*Z9,0)*AQ317,0)</f>
        <v>86</v>
      </c>
      <c r="AY317" s="31"/>
    </row>
    <row r="318" spans="1:51" ht="17.100000000000001" customHeight="1" x14ac:dyDescent="0.15">
      <c r="A318" s="32">
        <v>32</v>
      </c>
      <c r="B318" s="33">
        <v>8937</v>
      </c>
      <c r="C318" s="34" t="s">
        <v>1174</v>
      </c>
      <c r="D318" s="36"/>
      <c r="E318" s="29"/>
      <c r="F318" s="29"/>
      <c r="G318" s="37"/>
      <c r="H318" s="20"/>
      <c r="L318" s="21"/>
      <c r="M318" s="162"/>
      <c r="N318" s="163"/>
      <c r="O318" s="163"/>
      <c r="P318" s="163"/>
      <c r="Q318" s="26" t="s">
        <v>17</v>
      </c>
      <c r="R318" s="1180">
        <v>0.96499999999999997</v>
      </c>
      <c r="S318" s="1181"/>
      <c r="T318" s="93"/>
      <c r="U318" s="2"/>
      <c r="W318" s="4"/>
      <c r="X318" s="4"/>
      <c r="Y318" s="4"/>
      <c r="Z318" s="4"/>
      <c r="AA318" s="21"/>
      <c r="AB318" s="1200"/>
      <c r="AC318" s="1201"/>
      <c r="AD318" s="1201"/>
      <c r="AE318" s="1201"/>
      <c r="AF318" s="1201"/>
      <c r="AG318" s="1201"/>
      <c r="AH318" s="1201"/>
      <c r="AI318" s="1201"/>
      <c r="AJ318" s="1201"/>
      <c r="AK318" s="1201"/>
      <c r="AL318" s="1201"/>
      <c r="AM318" s="95"/>
      <c r="AN318" s="161"/>
      <c r="AO318" s="25" t="s">
        <v>19</v>
      </c>
      <c r="AP318" s="26" t="s">
        <v>17</v>
      </c>
      <c r="AQ318" s="1170">
        <v>0.5</v>
      </c>
      <c r="AR318" s="1171"/>
      <c r="AS318" s="29"/>
      <c r="AT318" s="4"/>
      <c r="AU318" s="4"/>
      <c r="AV318" s="4"/>
      <c r="AW318" s="29"/>
      <c r="AX318" s="35">
        <f>ROUND(ROUND(ROUND(I316*R318,0)*Z9,0)*AQ318,0)</f>
        <v>62</v>
      </c>
      <c r="AY318" s="31"/>
    </row>
    <row r="319" spans="1:51" ht="17.100000000000001" customHeight="1" x14ac:dyDescent="0.15">
      <c r="A319" s="32">
        <v>32</v>
      </c>
      <c r="B319" s="33">
        <v>9341</v>
      </c>
      <c r="C319" s="34" t="s">
        <v>1175</v>
      </c>
      <c r="D319" s="36"/>
      <c r="E319" s="29"/>
      <c r="F319" s="29"/>
      <c r="G319" s="37"/>
      <c r="H319" s="20"/>
      <c r="L319" s="21"/>
      <c r="M319" s="47"/>
      <c r="N319" s="40"/>
      <c r="O319" s="40"/>
      <c r="P319" s="40"/>
      <c r="Q319" s="48"/>
      <c r="R319" s="48"/>
      <c r="S319" s="49"/>
      <c r="T319" s="168"/>
      <c r="U319" s="169"/>
      <c r="V319" s="169"/>
      <c r="W319" s="4"/>
      <c r="X319" s="23"/>
      <c r="Y319" s="4"/>
      <c r="Z319" s="4"/>
      <c r="AA319" s="21"/>
      <c r="AB319" s="42"/>
      <c r="AC319" s="43"/>
      <c r="AD319" s="43"/>
      <c r="AE319" s="43"/>
      <c r="AF319" s="43"/>
      <c r="AG319" s="43"/>
      <c r="AH319" s="43"/>
      <c r="AI319" s="43"/>
      <c r="AJ319" s="43"/>
      <c r="AK319" s="43"/>
      <c r="AL319" s="44"/>
      <c r="AM319" s="50"/>
      <c r="AN319" s="51"/>
      <c r="AO319" s="151"/>
      <c r="AP319" s="151"/>
      <c r="AQ319" s="151"/>
      <c r="AR319" s="158"/>
      <c r="AS319" s="1086" t="s">
        <v>33</v>
      </c>
      <c r="AT319" s="1086"/>
      <c r="AU319" s="1086"/>
      <c r="AV319" s="1086"/>
      <c r="AW319" s="1086"/>
      <c r="AX319" s="35">
        <f>ROUND(I316*Z9,0)-AS322</f>
        <v>121</v>
      </c>
      <c r="AY319" s="31"/>
    </row>
    <row r="320" spans="1:51" ht="17.100000000000001" customHeight="1" x14ac:dyDescent="0.15">
      <c r="A320" s="32">
        <v>32</v>
      </c>
      <c r="B320" s="33">
        <v>9342</v>
      </c>
      <c r="C320" s="34" t="s">
        <v>1176</v>
      </c>
      <c r="D320" s="36"/>
      <c r="E320" s="29"/>
      <c r="F320" s="29"/>
      <c r="G320" s="37"/>
      <c r="H320" s="20"/>
      <c r="L320" s="21"/>
      <c r="M320" s="20"/>
      <c r="S320" s="21"/>
      <c r="T320" s="93"/>
      <c r="U320" s="2"/>
      <c r="W320" s="4"/>
      <c r="X320" s="4"/>
      <c r="Y320" s="4"/>
      <c r="Z320" s="4"/>
      <c r="AA320" s="21"/>
      <c r="AB320" s="1198" t="s">
        <v>15</v>
      </c>
      <c r="AC320" s="1199"/>
      <c r="AD320" s="1199"/>
      <c r="AE320" s="1199"/>
      <c r="AF320" s="1199"/>
      <c r="AG320" s="1199"/>
      <c r="AH320" s="1199"/>
      <c r="AI320" s="1199"/>
      <c r="AJ320" s="1199"/>
      <c r="AK320" s="1199"/>
      <c r="AL320" s="1199"/>
      <c r="AM320" s="151"/>
      <c r="AN320" s="158"/>
      <c r="AO320" s="42" t="s">
        <v>16</v>
      </c>
      <c r="AP320" s="44" t="s">
        <v>17</v>
      </c>
      <c r="AQ320" s="1157">
        <v>0.7</v>
      </c>
      <c r="AR320" s="1179"/>
      <c r="AS320" s="1089"/>
      <c r="AT320" s="1089"/>
      <c r="AU320" s="1089"/>
      <c r="AV320" s="1089"/>
      <c r="AW320" s="1089"/>
      <c r="AX320" s="35">
        <f>ROUND(ROUND(I316*Z9,0)*AQ320,0)-AS322</f>
        <v>83</v>
      </c>
      <c r="AY320" s="31"/>
    </row>
    <row r="321" spans="1:51" ht="17.100000000000001" customHeight="1" x14ac:dyDescent="0.15">
      <c r="A321" s="32">
        <v>32</v>
      </c>
      <c r="B321" s="33">
        <v>9672</v>
      </c>
      <c r="C321" s="34" t="s">
        <v>1177</v>
      </c>
      <c r="D321" s="36"/>
      <c r="E321" s="29"/>
      <c r="F321" s="29"/>
      <c r="G321" s="37"/>
      <c r="H321" s="20"/>
      <c r="L321" s="21"/>
      <c r="M321" s="20"/>
      <c r="S321" s="21"/>
      <c r="T321" s="93"/>
      <c r="U321" s="2"/>
      <c r="W321" s="4"/>
      <c r="X321" s="4"/>
      <c r="Y321" s="4"/>
      <c r="Z321" s="4"/>
      <c r="AA321" s="21"/>
      <c r="AB321" s="1200"/>
      <c r="AC321" s="1201"/>
      <c r="AD321" s="1201"/>
      <c r="AE321" s="1201"/>
      <c r="AF321" s="1201"/>
      <c r="AG321" s="1201"/>
      <c r="AH321" s="1201"/>
      <c r="AI321" s="1201"/>
      <c r="AJ321" s="1201"/>
      <c r="AK321" s="1201"/>
      <c r="AL321" s="1201"/>
      <c r="AM321" s="95"/>
      <c r="AN321" s="161"/>
      <c r="AO321" s="25" t="s">
        <v>19</v>
      </c>
      <c r="AP321" s="26" t="s">
        <v>17</v>
      </c>
      <c r="AQ321" s="1170">
        <v>0.5</v>
      </c>
      <c r="AR321" s="1171"/>
      <c r="AS321" s="1089"/>
      <c r="AT321" s="1089"/>
      <c r="AU321" s="1089"/>
      <c r="AV321" s="1089"/>
      <c r="AW321" s="1089"/>
      <c r="AX321" s="35">
        <f>ROUND(ROUND(I316*Z9,0)*AQ321,0)-AS322</f>
        <v>58</v>
      </c>
      <c r="AY321" s="31"/>
    </row>
    <row r="322" spans="1:51" ht="17.100000000000001" customHeight="1" x14ac:dyDescent="0.15">
      <c r="A322" s="32">
        <v>32</v>
      </c>
      <c r="B322" s="33">
        <v>9345</v>
      </c>
      <c r="C322" s="34" t="s">
        <v>1178</v>
      </c>
      <c r="D322" s="36"/>
      <c r="E322" s="29"/>
      <c r="F322" s="29"/>
      <c r="G322" s="37"/>
      <c r="H322" s="20"/>
      <c r="I322" s="58"/>
      <c r="J322" s="58"/>
      <c r="L322" s="21"/>
      <c r="M322" s="1085" t="s">
        <v>26</v>
      </c>
      <c r="N322" s="1202"/>
      <c r="O322" s="1202"/>
      <c r="P322" s="1060"/>
      <c r="Q322" s="1060"/>
      <c r="R322" s="1060"/>
      <c r="S322" s="1061"/>
      <c r="T322" s="166"/>
      <c r="U322" s="167"/>
      <c r="V322" s="167"/>
      <c r="W322" s="4"/>
      <c r="X322" s="23"/>
      <c r="Y322" s="4"/>
      <c r="Z322" s="4"/>
      <c r="AA322" s="21"/>
      <c r="AB322" s="42"/>
      <c r="AC322" s="43"/>
      <c r="AD322" s="43"/>
      <c r="AE322" s="43"/>
      <c r="AF322" s="43"/>
      <c r="AG322" s="43"/>
      <c r="AH322" s="43"/>
      <c r="AI322" s="43"/>
      <c r="AJ322" s="43"/>
      <c r="AK322" s="43"/>
      <c r="AL322" s="44"/>
      <c r="AM322" s="50"/>
      <c r="AN322" s="51"/>
      <c r="AO322" s="151"/>
      <c r="AP322" s="151"/>
      <c r="AQ322" s="151"/>
      <c r="AR322" s="158"/>
      <c r="AS322" s="1175">
        <v>6</v>
      </c>
      <c r="AT322" s="1175"/>
      <c r="AU322" s="1176" t="s">
        <v>38</v>
      </c>
      <c r="AV322" s="1177"/>
      <c r="AW322" s="1178"/>
      <c r="AX322" s="35">
        <f>ROUND(ROUND(I316*R324,0)*Z9,0)-AS322</f>
        <v>117</v>
      </c>
      <c r="AY322" s="31"/>
    </row>
    <row r="323" spans="1:51" ht="17.100000000000001" customHeight="1" x14ac:dyDescent="0.15">
      <c r="A323" s="32">
        <v>32</v>
      </c>
      <c r="B323" s="33">
        <v>9346</v>
      </c>
      <c r="C323" s="34" t="s">
        <v>1179</v>
      </c>
      <c r="D323" s="36"/>
      <c r="E323" s="29"/>
      <c r="F323" s="29"/>
      <c r="G323" s="37"/>
      <c r="H323" s="4"/>
      <c r="I323" s="39"/>
      <c r="J323" s="39"/>
      <c r="L323" s="21"/>
      <c r="M323" s="1062"/>
      <c r="N323" s="1063"/>
      <c r="O323" s="1063"/>
      <c r="P323" s="1063"/>
      <c r="Q323" s="1063"/>
      <c r="R323" s="1063"/>
      <c r="S323" s="1064"/>
      <c r="T323" s="93"/>
      <c r="U323" s="2"/>
      <c r="W323" s="4"/>
      <c r="X323" s="4"/>
      <c r="Y323" s="4"/>
      <c r="Z323" s="4"/>
      <c r="AA323" s="21"/>
      <c r="AB323" s="1198" t="s">
        <v>15</v>
      </c>
      <c r="AC323" s="1199"/>
      <c r="AD323" s="1199"/>
      <c r="AE323" s="1199"/>
      <c r="AF323" s="1199"/>
      <c r="AG323" s="1199"/>
      <c r="AH323" s="1199"/>
      <c r="AI323" s="1199"/>
      <c r="AJ323" s="1199"/>
      <c r="AK323" s="1199"/>
      <c r="AL323" s="1199"/>
      <c r="AM323" s="151"/>
      <c r="AN323" s="158"/>
      <c r="AO323" s="42" t="s">
        <v>16</v>
      </c>
      <c r="AP323" s="44" t="s">
        <v>17</v>
      </c>
      <c r="AQ323" s="1157">
        <v>0.7</v>
      </c>
      <c r="AR323" s="1179"/>
      <c r="AS323" s="53"/>
      <c r="AU323" s="4"/>
      <c r="AV323" s="4"/>
      <c r="AW323" s="53"/>
      <c r="AX323" s="35">
        <f>ROUND(ROUND(ROUND(I316*R324,0)*Z9,0)*AQ323,0)-AS322</f>
        <v>80</v>
      </c>
      <c r="AY323" s="31"/>
    </row>
    <row r="324" spans="1:51" ht="17.100000000000001" customHeight="1" x14ac:dyDescent="0.15">
      <c r="A324" s="32">
        <v>32</v>
      </c>
      <c r="B324" s="33">
        <v>9673</v>
      </c>
      <c r="C324" s="34" t="s">
        <v>1180</v>
      </c>
      <c r="D324" s="36"/>
      <c r="E324" s="29"/>
      <c r="F324" s="29"/>
      <c r="G324" s="37"/>
      <c r="H324" s="20"/>
      <c r="L324" s="21"/>
      <c r="M324" s="162"/>
      <c r="N324" s="163"/>
      <c r="O324" s="163"/>
      <c r="P324" s="163"/>
      <c r="Q324" s="26" t="s">
        <v>17</v>
      </c>
      <c r="R324" s="1180">
        <v>0.96499999999999997</v>
      </c>
      <c r="S324" s="1181"/>
      <c r="T324" s="93"/>
      <c r="U324" s="2"/>
      <c r="W324" s="4"/>
      <c r="X324" s="4"/>
      <c r="Y324" s="4"/>
      <c r="Z324" s="4"/>
      <c r="AA324" s="21"/>
      <c r="AB324" s="1200"/>
      <c r="AC324" s="1201"/>
      <c r="AD324" s="1201"/>
      <c r="AE324" s="1201"/>
      <c r="AF324" s="1201"/>
      <c r="AG324" s="1201"/>
      <c r="AH324" s="1201"/>
      <c r="AI324" s="1201"/>
      <c r="AJ324" s="1201"/>
      <c r="AK324" s="1201"/>
      <c r="AL324" s="1201"/>
      <c r="AM324" s="95"/>
      <c r="AN324" s="161"/>
      <c r="AO324" s="25" t="s">
        <v>19</v>
      </c>
      <c r="AP324" s="26" t="s">
        <v>17</v>
      </c>
      <c r="AQ324" s="1170">
        <v>0.5</v>
      </c>
      <c r="AR324" s="1171"/>
      <c r="AS324" s="29"/>
      <c r="AT324" s="4"/>
      <c r="AU324" s="4"/>
      <c r="AV324" s="4"/>
      <c r="AW324" s="29"/>
      <c r="AX324" s="35">
        <f>ROUND(ROUND(ROUND(I316*R324,0)*Z9,0)*AQ324,0)-AS322</f>
        <v>56</v>
      </c>
      <c r="AY324" s="31"/>
    </row>
    <row r="325" spans="1:51" ht="17.100000000000001" customHeight="1" x14ac:dyDescent="0.15">
      <c r="A325" s="32">
        <v>32</v>
      </c>
      <c r="B325" s="33">
        <v>9351</v>
      </c>
      <c r="C325" s="34" t="s">
        <v>1181</v>
      </c>
      <c r="D325" s="36"/>
      <c r="E325" s="29"/>
      <c r="F325" s="29"/>
      <c r="G325" s="37"/>
      <c r="H325" s="20"/>
      <c r="L325" s="21"/>
      <c r="M325" s="47"/>
      <c r="N325" s="40"/>
      <c r="O325" s="40"/>
      <c r="P325" s="40"/>
      <c r="Q325" s="48"/>
      <c r="R325" s="48"/>
      <c r="S325" s="49"/>
      <c r="T325" s="168"/>
      <c r="U325" s="169"/>
      <c r="V325" s="169"/>
      <c r="W325" s="4"/>
      <c r="X325" s="23"/>
      <c r="Y325" s="4"/>
      <c r="Z325" s="4"/>
      <c r="AA325" s="21"/>
      <c r="AB325" s="42"/>
      <c r="AC325" s="43"/>
      <c r="AD325" s="43"/>
      <c r="AE325" s="43"/>
      <c r="AF325" s="43"/>
      <c r="AG325" s="43"/>
      <c r="AH325" s="43"/>
      <c r="AI325" s="43"/>
      <c r="AJ325" s="43"/>
      <c r="AK325" s="43"/>
      <c r="AL325" s="44"/>
      <c r="AM325" s="50"/>
      <c r="AN325" s="51"/>
      <c r="AO325" s="151"/>
      <c r="AP325" s="151"/>
      <c r="AQ325" s="151"/>
      <c r="AR325" s="158"/>
      <c r="AS325" s="1086" t="s">
        <v>47</v>
      </c>
      <c r="AT325" s="1086"/>
      <c r="AU325" s="1086"/>
      <c r="AV325" s="1086"/>
      <c r="AW325" s="1086"/>
      <c r="AX325" s="35">
        <f>ROUND(I316*Z9,0)-AS328</f>
        <v>115</v>
      </c>
      <c r="AY325" s="31"/>
    </row>
    <row r="326" spans="1:51" ht="17.100000000000001" customHeight="1" x14ac:dyDescent="0.15">
      <c r="A326" s="32">
        <v>32</v>
      </c>
      <c r="B326" s="33">
        <v>9352</v>
      </c>
      <c r="C326" s="34" t="s">
        <v>1182</v>
      </c>
      <c r="D326" s="36"/>
      <c r="E326" s="29"/>
      <c r="F326" s="29"/>
      <c r="G326" s="37"/>
      <c r="H326" s="20"/>
      <c r="L326" s="21"/>
      <c r="M326" s="20"/>
      <c r="S326" s="21"/>
      <c r="T326" s="93"/>
      <c r="U326" s="2"/>
      <c r="W326" s="4"/>
      <c r="X326" s="4"/>
      <c r="Y326" s="4"/>
      <c r="Z326" s="4"/>
      <c r="AA326" s="21"/>
      <c r="AB326" s="1198" t="s">
        <v>15</v>
      </c>
      <c r="AC326" s="1199"/>
      <c r="AD326" s="1199"/>
      <c r="AE326" s="1199"/>
      <c r="AF326" s="1199"/>
      <c r="AG326" s="1199"/>
      <c r="AH326" s="1199"/>
      <c r="AI326" s="1199"/>
      <c r="AJ326" s="1199"/>
      <c r="AK326" s="1199"/>
      <c r="AL326" s="1199"/>
      <c r="AM326" s="151"/>
      <c r="AN326" s="158"/>
      <c r="AO326" s="42" t="s">
        <v>16</v>
      </c>
      <c r="AP326" s="44" t="s">
        <v>17</v>
      </c>
      <c r="AQ326" s="1157">
        <v>0.7</v>
      </c>
      <c r="AR326" s="1179"/>
      <c r="AS326" s="1089"/>
      <c r="AT326" s="1089"/>
      <c r="AU326" s="1089"/>
      <c r="AV326" s="1089"/>
      <c r="AW326" s="1089"/>
      <c r="AX326" s="35">
        <f>ROUND(ROUND(I316*Z9,0)*AQ326,0)-AS328</f>
        <v>77</v>
      </c>
      <c r="AY326" s="31"/>
    </row>
    <row r="327" spans="1:51" ht="17.100000000000001" customHeight="1" x14ac:dyDescent="0.15">
      <c r="A327" s="32">
        <v>32</v>
      </c>
      <c r="B327" s="33">
        <v>9674</v>
      </c>
      <c r="C327" s="34" t="s">
        <v>1183</v>
      </c>
      <c r="D327" s="36"/>
      <c r="E327" s="29"/>
      <c r="F327" s="29"/>
      <c r="G327" s="37"/>
      <c r="H327" s="20"/>
      <c r="L327" s="21"/>
      <c r="M327" s="20"/>
      <c r="S327" s="21"/>
      <c r="T327" s="93"/>
      <c r="U327" s="2"/>
      <c r="W327" s="4"/>
      <c r="X327" s="4"/>
      <c r="Y327" s="4"/>
      <c r="Z327" s="4"/>
      <c r="AA327" s="21"/>
      <c r="AB327" s="1200"/>
      <c r="AC327" s="1201"/>
      <c r="AD327" s="1201"/>
      <c r="AE327" s="1201"/>
      <c r="AF327" s="1201"/>
      <c r="AG327" s="1201"/>
      <c r="AH327" s="1201"/>
      <c r="AI327" s="1201"/>
      <c r="AJ327" s="1201"/>
      <c r="AK327" s="1201"/>
      <c r="AL327" s="1201"/>
      <c r="AM327" s="95"/>
      <c r="AN327" s="161"/>
      <c r="AO327" s="25" t="s">
        <v>19</v>
      </c>
      <c r="AP327" s="26" t="s">
        <v>17</v>
      </c>
      <c r="AQ327" s="1170">
        <v>0.5</v>
      </c>
      <c r="AR327" s="1171"/>
      <c r="AS327" s="1089"/>
      <c r="AT327" s="1089"/>
      <c r="AU327" s="1089"/>
      <c r="AV327" s="1089"/>
      <c r="AW327" s="1089"/>
      <c r="AX327" s="35">
        <f>ROUND(ROUND(I316*Z9,0)*AQ327,0)-AS328</f>
        <v>52</v>
      </c>
      <c r="AY327" s="31"/>
    </row>
    <row r="328" spans="1:51" ht="17.100000000000001" customHeight="1" x14ac:dyDescent="0.15">
      <c r="A328" s="32">
        <v>32</v>
      </c>
      <c r="B328" s="33">
        <v>9355</v>
      </c>
      <c r="C328" s="34" t="s">
        <v>1184</v>
      </c>
      <c r="D328" s="36"/>
      <c r="E328" s="29"/>
      <c r="F328" s="29"/>
      <c r="G328" s="37"/>
      <c r="H328" s="20"/>
      <c r="I328" s="58"/>
      <c r="J328" s="58"/>
      <c r="L328" s="21"/>
      <c r="M328" s="1085" t="s">
        <v>26</v>
      </c>
      <c r="N328" s="1202"/>
      <c r="O328" s="1202"/>
      <c r="P328" s="1060"/>
      <c r="Q328" s="1060"/>
      <c r="R328" s="1060"/>
      <c r="S328" s="1061"/>
      <c r="T328" s="166"/>
      <c r="U328" s="167"/>
      <c r="V328" s="167"/>
      <c r="W328" s="4"/>
      <c r="X328" s="23"/>
      <c r="Y328" s="4"/>
      <c r="Z328" s="4"/>
      <c r="AA328" s="21"/>
      <c r="AB328" s="42"/>
      <c r="AC328" s="43"/>
      <c r="AD328" s="43"/>
      <c r="AE328" s="43"/>
      <c r="AF328" s="43"/>
      <c r="AG328" s="43"/>
      <c r="AH328" s="43"/>
      <c r="AI328" s="43"/>
      <c r="AJ328" s="43"/>
      <c r="AK328" s="43"/>
      <c r="AL328" s="44"/>
      <c r="AM328" s="50"/>
      <c r="AN328" s="51"/>
      <c r="AO328" s="151"/>
      <c r="AP328" s="151"/>
      <c r="AQ328" s="151"/>
      <c r="AR328" s="158"/>
      <c r="AS328" s="1175">
        <v>12</v>
      </c>
      <c r="AT328" s="1175"/>
      <c r="AU328" s="1176" t="s">
        <v>38</v>
      </c>
      <c r="AV328" s="1177"/>
      <c r="AW328" s="1178"/>
      <c r="AX328" s="35">
        <f>ROUND(ROUND(I316*R330,0)*Z9,0)-AS328</f>
        <v>111</v>
      </c>
      <c r="AY328" s="31"/>
    </row>
    <row r="329" spans="1:51" ht="17.100000000000001" customHeight="1" x14ac:dyDescent="0.15">
      <c r="A329" s="32">
        <v>32</v>
      </c>
      <c r="B329" s="33">
        <v>9356</v>
      </c>
      <c r="C329" s="34" t="s">
        <v>1185</v>
      </c>
      <c r="D329" s="36"/>
      <c r="E329" s="29"/>
      <c r="F329" s="29"/>
      <c r="G329" s="37"/>
      <c r="H329" s="4"/>
      <c r="I329" s="39"/>
      <c r="J329" s="39"/>
      <c r="L329" s="21"/>
      <c r="M329" s="1062"/>
      <c r="N329" s="1063"/>
      <c r="O329" s="1063"/>
      <c r="P329" s="1063"/>
      <c r="Q329" s="1063"/>
      <c r="R329" s="1063"/>
      <c r="S329" s="1064"/>
      <c r="T329" s="93"/>
      <c r="U329" s="2"/>
      <c r="W329" s="4"/>
      <c r="X329" s="4"/>
      <c r="Y329" s="4"/>
      <c r="Z329" s="4"/>
      <c r="AA329" s="21"/>
      <c r="AB329" s="1198" t="s">
        <v>15</v>
      </c>
      <c r="AC329" s="1199"/>
      <c r="AD329" s="1199"/>
      <c r="AE329" s="1199"/>
      <c r="AF329" s="1199"/>
      <c r="AG329" s="1199"/>
      <c r="AH329" s="1199"/>
      <c r="AI329" s="1199"/>
      <c r="AJ329" s="1199"/>
      <c r="AK329" s="1199"/>
      <c r="AL329" s="1199"/>
      <c r="AM329" s="151"/>
      <c r="AN329" s="158"/>
      <c r="AO329" s="42" t="s">
        <v>16</v>
      </c>
      <c r="AP329" s="44" t="s">
        <v>17</v>
      </c>
      <c r="AQ329" s="1157">
        <v>0.7</v>
      </c>
      <c r="AR329" s="1179"/>
      <c r="AS329" s="53"/>
      <c r="AU329" s="4"/>
      <c r="AV329" s="4"/>
      <c r="AW329" s="53"/>
      <c r="AX329" s="35">
        <f>ROUND(ROUND(ROUND(I316*R330,0)*Z9,0)*AQ329,0)-AS328</f>
        <v>74</v>
      </c>
      <c r="AY329" s="31"/>
    </row>
    <row r="330" spans="1:51" ht="17.100000000000001" customHeight="1" x14ac:dyDescent="0.15">
      <c r="A330" s="32">
        <v>32</v>
      </c>
      <c r="B330" s="33">
        <v>9675</v>
      </c>
      <c r="C330" s="34" t="s">
        <v>1186</v>
      </c>
      <c r="D330" s="36"/>
      <c r="E330" s="29"/>
      <c r="F330" s="29"/>
      <c r="G330" s="37"/>
      <c r="H330" s="20"/>
      <c r="L330" s="21"/>
      <c r="M330" s="162"/>
      <c r="N330" s="163"/>
      <c r="O330" s="163"/>
      <c r="P330" s="163"/>
      <c r="Q330" s="23" t="s">
        <v>17</v>
      </c>
      <c r="R330" s="1203">
        <v>0.96499999999999997</v>
      </c>
      <c r="S330" s="1204"/>
      <c r="T330" s="93"/>
      <c r="U330" s="2"/>
      <c r="W330" s="4"/>
      <c r="X330" s="4"/>
      <c r="Y330" s="4"/>
      <c r="Z330" s="4"/>
      <c r="AA330" s="21"/>
      <c r="AB330" s="1200"/>
      <c r="AC330" s="1201"/>
      <c r="AD330" s="1201"/>
      <c r="AE330" s="1201"/>
      <c r="AF330" s="1201"/>
      <c r="AG330" s="1201"/>
      <c r="AH330" s="1201"/>
      <c r="AI330" s="1201"/>
      <c r="AJ330" s="1201"/>
      <c r="AK330" s="1201"/>
      <c r="AL330" s="1201"/>
      <c r="AM330" s="95"/>
      <c r="AN330" s="161"/>
      <c r="AO330" s="25" t="s">
        <v>19</v>
      </c>
      <c r="AP330" s="26" t="s">
        <v>17</v>
      </c>
      <c r="AQ330" s="1170">
        <v>0.5</v>
      </c>
      <c r="AR330" s="1171"/>
      <c r="AS330" s="29"/>
      <c r="AT330" s="4"/>
      <c r="AU330" s="4"/>
      <c r="AV330" s="4"/>
      <c r="AW330" s="29"/>
      <c r="AX330" s="35">
        <f>ROUND(ROUND(ROUND(I316*R330,0)*Z9,0)*AQ330,0)-AS328</f>
        <v>50</v>
      </c>
      <c r="AY330" s="31"/>
    </row>
    <row r="331" spans="1:51" ht="17.100000000000001" customHeight="1" x14ac:dyDescent="0.15">
      <c r="A331" s="17">
        <v>32</v>
      </c>
      <c r="B331" s="18">
        <v>8731</v>
      </c>
      <c r="C331" s="19" t="s">
        <v>1187</v>
      </c>
      <c r="D331" s="36"/>
      <c r="E331" s="53"/>
      <c r="F331" s="53"/>
      <c r="G331" s="59"/>
      <c r="H331" s="47" t="s">
        <v>134</v>
      </c>
      <c r="I331" s="40"/>
      <c r="J331" s="40"/>
      <c r="K331" s="40"/>
      <c r="L331" s="41"/>
      <c r="M331" s="47"/>
      <c r="N331" s="40"/>
      <c r="O331" s="40"/>
      <c r="P331" s="40"/>
      <c r="Q331" s="48"/>
      <c r="R331" s="48"/>
      <c r="S331" s="49"/>
      <c r="T331" s="93"/>
      <c r="U331" s="2"/>
      <c r="W331" s="4"/>
      <c r="X331" s="4"/>
      <c r="Y331" s="4"/>
      <c r="Z331" s="4"/>
      <c r="AA331" s="21"/>
      <c r="AB331" s="42"/>
      <c r="AC331" s="43"/>
      <c r="AD331" s="43"/>
      <c r="AE331" s="43"/>
      <c r="AF331" s="43"/>
      <c r="AG331" s="43"/>
      <c r="AH331" s="43"/>
      <c r="AI331" s="43"/>
      <c r="AJ331" s="43"/>
      <c r="AK331" s="43"/>
      <c r="AL331" s="44"/>
      <c r="AM331" s="50"/>
      <c r="AN331" s="51"/>
      <c r="AO331" s="151"/>
      <c r="AP331" s="151"/>
      <c r="AQ331" s="151"/>
      <c r="AR331" s="158"/>
      <c r="AS331" s="62"/>
      <c r="AT331" s="40"/>
      <c r="AU331" s="40"/>
      <c r="AV331" s="40"/>
      <c r="AW331" s="64"/>
      <c r="AX331" s="35">
        <f>ROUND(I334*Z9,0)</f>
        <v>104</v>
      </c>
      <c r="AY331" s="31"/>
    </row>
    <row r="332" spans="1:51" ht="17.100000000000001" customHeight="1" x14ac:dyDescent="0.15">
      <c r="A332" s="32">
        <v>32</v>
      </c>
      <c r="B332" s="33">
        <v>8732</v>
      </c>
      <c r="C332" s="34" t="s">
        <v>1188</v>
      </c>
      <c r="D332" s="54"/>
      <c r="E332" s="53"/>
      <c r="F332" s="53"/>
      <c r="G332" s="59"/>
      <c r="H332" s="20"/>
      <c r="L332" s="21"/>
      <c r="M332" s="20"/>
      <c r="S332" s="21"/>
      <c r="T332" s="93"/>
      <c r="U332" s="2"/>
      <c r="W332" s="4"/>
      <c r="X332" s="4"/>
      <c r="Y332" s="4"/>
      <c r="Z332" s="4"/>
      <c r="AA332" s="21"/>
      <c r="AB332" s="1198" t="s">
        <v>15</v>
      </c>
      <c r="AC332" s="1199"/>
      <c r="AD332" s="1199"/>
      <c r="AE332" s="1199"/>
      <c r="AF332" s="1199"/>
      <c r="AG332" s="1199"/>
      <c r="AH332" s="1199"/>
      <c r="AI332" s="1199"/>
      <c r="AJ332" s="1199"/>
      <c r="AK332" s="1199"/>
      <c r="AL332" s="1199"/>
      <c r="AM332" s="151"/>
      <c r="AN332" s="158"/>
      <c r="AO332" s="42" t="s">
        <v>16</v>
      </c>
      <c r="AP332" s="44" t="s">
        <v>17</v>
      </c>
      <c r="AQ332" s="1157">
        <v>0.7</v>
      </c>
      <c r="AR332" s="1179"/>
      <c r="AS332" s="36"/>
      <c r="AT332" s="4"/>
      <c r="AU332" s="4"/>
      <c r="AV332" s="4"/>
      <c r="AW332" s="37"/>
      <c r="AX332" s="35">
        <f>ROUND(ROUND(I334*Z9,0)*AQ332,0)</f>
        <v>73</v>
      </c>
      <c r="AY332" s="31"/>
    </row>
    <row r="333" spans="1:51" ht="17.100000000000001" customHeight="1" x14ac:dyDescent="0.15">
      <c r="A333" s="32">
        <v>32</v>
      </c>
      <c r="B333" s="33">
        <v>8944</v>
      </c>
      <c r="C333" s="34" t="s">
        <v>1189</v>
      </c>
      <c r="D333" s="36"/>
      <c r="E333" s="29"/>
      <c r="F333" s="29"/>
      <c r="G333" s="37"/>
      <c r="H333" s="20"/>
      <c r="L333" s="21"/>
      <c r="M333" s="20"/>
      <c r="S333" s="21"/>
      <c r="T333" s="166"/>
      <c r="U333" s="167"/>
      <c r="V333" s="167"/>
      <c r="W333" s="4"/>
      <c r="X333" s="23"/>
      <c r="Y333" s="4"/>
      <c r="Z333" s="4"/>
      <c r="AA333" s="21"/>
      <c r="AB333" s="1200"/>
      <c r="AC333" s="1201"/>
      <c r="AD333" s="1201"/>
      <c r="AE333" s="1201"/>
      <c r="AF333" s="1201"/>
      <c r="AG333" s="1201"/>
      <c r="AH333" s="1201"/>
      <c r="AI333" s="1201"/>
      <c r="AJ333" s="1201"/>
      <c r="AK333" s="1201"/>
      <c r="AL333" s="1201"/>
      <c r="AM333" s="95"/>
      <c r="AN333" s="161"/>
      <c r="AO333" s="25" t="s">
        <v>19</v>
      </c>
      <c r="AP333" s="26" t="s">
        <v>17</v>
      </c>
      <c r="AQ333" s="1170">
        <v>0.5</v>
      </c>
      <c r="AR333" s="1171"/>
      <c r="AS333" s="29"/>
      <c r="AT333" s="4"/>
      <c r="AU333" s="4"/>
      <c r="AV333" s="4"/>
      <c r="AW333" s="29"/>
      <c r="AX333" s="35">
        <f>ROUND(ROUND(I334*Z9,0)*AQ333,0)</f>
        <v>52</v>
      </c>
      <c r="AY333" s="31"/>
    </row>
    <row r="334" spans="1:51" ht="17.100000000000001" customHeight="1" x14ac:dyDescent="0.15">
      <c r="A334" s="32">
        <v>32</v>
      </c>
      <c r="B334" s="33">
        <v>8735</v>
      </c>
      <c r="C334" s="34" t="s">
        <v>1190</v>
      </c>
      <c r="D334" s="54"/>
      <c r="E334" s="53"/>
      <c r="F334" s="53"/>
      <c r="G334" s="59"/>
      <c r="H334" s="20"/>
      <c r="I334" s="1108">
        <f>'10施設入所支援(基本１)'!I658</f>
        <v>149</v>
      </c>
      <c r="J334" s="1108"/>
      <c r="K334" s="4" t="s">
        <v>21</v>
      </c>
      <c r="L334" s="21"/>
      <c r="M334" s="1085" t="s">
        <v>26</v>
      </c>
      <c r="N334" s="1202"/>
      <c r="O334" s="1202"/>
      <c r="P334" s="1060"/>
      <c r="Q334" s="1060"/>
      <c r="R334" s="1060"/>
      <c r="S334" s="1061"/>
      <c r="T334" s="176"/>
      <c r="U334" s="177"/>
      <c r="V334" s="177"/>
      <c r="W334" s="4"/>
      <c r="X334" s="23"/>
      <c r="Y334" s="4"/>
      <c r="Z334" s="4"/>
      <c r="AA334" s="21"/>
      <c r="AB334" s="42"/>
      <c r="AC334" s="43"/>
      <c r="AD334" s="43"/>
      <c r="AE334" s="43"/>
      <c r="AF334" s="43"/>
      <c r="AG334" s="43"/>
      <c r="AH334" s="43"/>
      <c r="AI334" s="43"/>
      <c r="AJ334" s="43"/>
      <c r="AK334" s="43"/>
      <c r="AL334" s="44"/>
      <c r="AM334" s="50"/>
      <c r="AN334" s="51"/>
      <c r="AO334" s="151"/>
      <c r="AP334" s="151"/>
      <c r="AQ334" s="151"/>
      <c r="AR334" s="158"/>
      <c r="AS334" s="29"/>
      <c r="AT334" s="4"/>
      <c r="AU334" s="4"/>
      <c r="AV334" s="4"/>
      <c r="AW334" s="29"/>
      <c r="AX334" s="35">
        <f>ROUND(ROUND(I334*R336,0)*Z9,0)</f>
        <v>101</v>
      </c>
      <c r="AY334" s="31"/>
    </row>
    <row r="335" spans="1:51" ht="17.100000000000001" customHeight="1" x14ac:dyDescent="0.15">
      <c r="A335" s="32">
        <v>32</v>
      </c>
      <c r="B335" s="33">
        <v>8736</v>
      </c>
      <c r="C335" s="34" t="s">
        <v>1191</v>
      </c>
      <c r="D335" s="54"/>
      <c r="E335" s="53"/>
      <c r="F335" s="53"/>
      <c r="G335" s="59"/>
      <c r="H335" s="4"/>
      <c r="I335" s="39"/>
      <c r="J335" s="39"/>
      <c r="L335" s="21"/>
      <c r="M335" s="1062"/>
      <c r="N335" s="1063"/>
      <c r="O335" s="1063"/>
      <c r="P335" s="1063"/>
      <c r="Q335" s="1063"/>
      <c r="R335" s="1063"/>
      <c r="S335" s="1064"/>
      <c r="T335" s="54"/>
      <c r="U335" s="53"/>
      <c r="V335" s="53"/>
      <c r="W335" s="4"/>
      <c r="X335" s="4"/>
      <c r="Y335" s="4"/>
      <c r="Z335" s="4"/>
      <c r="AA335" s="21"/>
      <c r="AB335" s="1198" t="s">
        <v>15</v>
      </c>
      <c r="AC335" s="1199"/>
      <c r="AD335" s="1199"/>
      <c r="AE335" s="1199"/>
      <c r="AF335" s="1199"/>
      <c r="AG335" s="1199"/>
      <c r="AH335" s="1199"/>
      <c r="AI335" s="1199"/>
      <c r="AJ335" s="1199"/>
      <c r="AK335" s="1199"/>
      <c r="AL335" s="1199"/>
      <c r="AM335" s="151"/>
      <c r="AN335" s="158"/>
      <c r="AO335" s="42" t="s">
        <v>16</v>
      </c>
      <c r="AP335" s="44" t="s">
        <v>17</v>
      </c>
      <c r="AQ335" s="1157">
        <v>0.7</v>
      </c>
      <c r="AR335" s="1179"/>
      <c r="AS335" s="29"/>
      <c r="AT335" s="4"/>
      <c r="AU335" s="4"/>
      <c r="AV335" s="4"/>
      <c r="AW335" s="29"/>
      <c r="AX335" s="35">
        <f>ROUND(ROUND(ROUND(I334*R336,0)*Z9,0)*AQ335,0)</f>
        <v>71</v>
      </c>
      <c r="AY335" s="31"/>
    </row>
    <row r="336" spans="1:51" ht="17.100000000000001" customHeight="1" x14ac:dyDescent="0.15">
      <c r="A336" s="32">
        <v>32</v>
      </c>
      <c r="B336" s="33">
        <v>8945</v>
      </c>
      <c r="C336" s="34" t="s">
        <v>1192</v>
      </c>
      <c r="D336" s="36"/>
      <c r="E336" s="29"/>
      <c r="F336" s="29"/>
      <c r="G336" s="37"/>
      <c r="H336" s="20"/>
      <c r="L336" s="21"/>
      <c r="M336" s="162"/>
      <c r="N336" s="163"/>
      <c r="O336" s="163"/>
      <c r="P336" s="163"/>
      <c r="Q336" s="26" t="s">
        <v>17</v>
      </c>
      <c r="R336" s="1180">
        <v>0.96499999999999997</v>
      </c>
      <c r="S336" s="1181"/>
      <c r="T336" s="54"/>
      <c r="U336" s="53"/>
      <c r="V336" s="53"/>
      <c r="W336" s="4"/>
      <c r="X336" s="4"/>
      <c r="Y336" s="4"/>
      <c r="Z336" s="4"/>
      <c r="AA336" s="21"/>
      <c r="AB336" s="1200"/>
      <c r="AC336" s="1201"/>
      <c r="AD336" s="1201"/>
      <c r="AE336" s="1201"/>
      <c r="AF336" s="1201"/>
      <c r="AG336" s="1201"/>
      <c r="AH336" s="1201"/>
      <c r="AI336" s="1201"/>
      <c r="AJ336" s="1201"/>
      <c r="AK336" s="1201"/>
      <c r="AL336" s="1201"/>
      <c r="AM336" s="95"/>
      <c r="AN336" s="161"/>
      <c r="AO336" s="25" t="s">
        <v>19</v>
      </c>
      <c r="AP336" s="26" t="s">
        <v>17</v>
      </c>
      <c r="AQ336" s="1170">
        <v>0.5</v>
      </c>
      <c r="AR336" s="1171"/>
      <c r="AS336" s="29"/>
      <c r="AT336" s="4"/>
      <c r="AU336" s="4"/>
      <c r="AV336" s="4"/>
      <c r="AW336" s="29"/>
      <c r="AX336" s="35">
        <f>ROUND(ROUND(ROUND(I334*R336,0)*Z9,0)*AQ336,0)</f>
        <v>51</v>
      </c>
      <c r="AY336" s="31"/>
    </row>
    <row r="337" spans="1:51" ht="17.100000000000001" customHeight="1" x14ac:dyDescent="0.15">
      <c r="A337" s="32">
        <v>32</v>
      </c>
      <c r="B337" s="33">
        <v>9361</v>
      </c>
      <c r="C337" s="34" t="s">
        <v>1193</v>
      </c>
      <c r="D337" s="36"/>
      <c r="E337" s="29"/>
      <c r="F337" s="29"/>
      <c r="G337" s="37"/>
      <c r="H337" s="20"/>
      <c r="L337" s="21"/>
      <c r="M337" s="47"/>
      <c r="N337" s="40"/>
      <c r="O337" s="40"/>
      <c r="P337" s="40"/>
      <c r="Q337" s="48"/>
      <c r="R337" s="48"/>
      <c r="S337" s="49"/>
      <c r="W337" s="4"/>
      <c r="X337" s="23"/>
      <c r="Y337" s="4"/>
      <c r="Z337" s="4"/>
      <c r="AA337" s="21"/>
      <c r="AB337" s="42"/>
      <c r="AC337" s="43"/>
      <c r="AD337" s="43"/>
      <c r="AE337" s="43"/>
      <c r="AF337" s="43"/>
      <c r="AG337" s="43"/>
      <c r="AH337" s="43"/>
      <c r="AI337" s="43"/>
      <c r="AJ337" s="43"/>
      <c r="AK337" s="43"/>
      <c r="AL337" s="44"/>
      <c r="AM337" s="50"/>
      <c r="AN337" s="51"/>
      <c r="AO337" s="151"/>
      <c r="AP337" s="151"/>
      <c r="AQ337" s="151"/>
      <c r="AR337" s="158"/>
      <c r="AS337" s="1086" t="s">
        <v>33</v>
      </c>
      <c r="AT337" s="1086"/>
      <c r="AU337" s="1086"/>
      <c r="AV337" s="1086"/>
      <c r="AW337" s="1086"/>
      <c r="AX337" s="35">
        <f>ROUND(I334*Z9,0)-AS340</f>
        <v>98</v>
      </c>
      <c r="AY337" s="31"/>
    </row>
    <row r="338" spans="1:51" ht="17.100000000000001" customHeight="1" x14ac:dyDescent="0.15">
      <c r="A338" s="32">
        <v>32</v>
      </c>
      <c r="B338" s="33">
        <v>9362</v>
      </c>
      <c r="C338" s="34" t="s">
        <v>1194</v>
      </c>
      <c r="D338" s="36"/>
      <c r="E338" s="29"/>
      <c r="F338" s="29"/>
      <c r="G338" s="37"/>
      <c r="H338" s="20"/>
      <c r="L338" s="21"/>
      <c r="M338" s="20"/>
      <c r="S338" s="21"/>
      <c r="T338" s="93"/>
      <c r="U338" s="2"/>
      <c r="W338" s="4"/>
      <c r="X338" s="4"/>
      <c r="Y338" s="4"/>
      <c r="Z338" s="4"/>
      <c r="AA338" s="21"/>
      <c r="AB338" s="1198" t="s">
        <v>15</v>
      </c>
      <c r="AC338" s="1199"/>
      <c r="AD338" s="1199"/>
      <c r="AE338" s="1199"/>
      <c r="AF338" s="1199"/>
      <c r="AG338" s="1199"/>
      <c r="AH338" s="1199"/>
      <c r="AI338" s="1199"/>
      <c r="AJ338" s="1199"/>
      <c r="AK338" s="1199"/>
      <c r="AL338" s="1199"/>
      <c r="AM338" s="151"/>
      <c r="AN338" s="158"/>
      <c r="AO338" s="42" t="s">
        <v>16</v>
      </c>
      <c r="AP338" s="44" t="s">
        <v>17</v>
      </c>
      <c r="AQ338" s="1157">
        <v>0.7</v>
      </c>
      <c r="AR338" s="1179"/>
      <c r="AS338" s="1089"/>
      <c r="AT338" s="1089"/>
      <c r="AU338" s="1089"/>
      <c r="AV338" s="1089"/>
      <c r="AW338" s="1089"/>
      <c r="AX338" s="35">
        <f>ROUND(ROUND(I334*Z9,0)*AQ338,0)-AS340</f>
        <v>67</v>
      </c>
      <c r="AY338" s="31"/>
    </row>
    <row r="339" spans="1:51" ht="17.100000000000001" customHeight="1" x14ac:dyDescent="0.15">
      <c r="A339" s="32">
        <v>32</v>
      </c>
      <c r="B339" s="33">
        <v>9688</v>
      </c>
      <c r="C339" s="34" t="s">
        <v>1195</v>
      </c>
      <c r="D339" s="36"/>
      <c r="E339" s="29"/>
      <c r="F339" s="29"/>
      <c r="G339" s="37"/>
      <c r="H339" s="20"/>
      <c r="L339" s="21"/>
      <c r="M339" s="20"/>
      <c r="S339" s="21"/>
      <c r="T339" s="93"/>
      <c r="U339" s="2"/>
      <c r="W339" s="4"/>
      <c r="X339" s="4"/>
      <c r="Y339" s="4"/>
      <c r="Z339" s="4"/>
      <c r="AA339" s="21"/>
      <c r="AB339" s="1200"/>
      <c r="AC339" s="1201"/>
      <c r="AD339" s="1201"/>
      <c r="AE339" s="1201"/>
      <c r="AF339" s="1201"/>
      <c r="AG339" s="1201"/>
      <c r="AH339" s="1201"/>
      <c r="AI339" s="1201"/>
      <c r="AJ339" s="1201"/>
      <c r="AK339" s="1201"/>
      <c r="AL339" s="1201"/>
      <c r="AM339" s="95"/>
      <c r="AN339" s="161"/>
      <c r="AO339" s="25" t="s">
        <v>19</v>
      </c>
      <c r="AP339" s="26" t="s">
        <v>17</v>
      </c>
      <c r="AQ339" s="1170">
        <v>0.5</v>
      </c>
      <c r="AR339" s="1171"/>
      <c r="AS339" s="1089"/>
      <c r="AT339" s="1089"/>
      <c r="AU339" s="1089"/>
      <c r="AV339" s="1089"/>
      <c r="AW339" s="1089"/>
      <c r="AX339" s="35">
        <f>ROUND(ROUND(I334*Z9,0)*AQ339,0)-AS340</f>
        <v>46</v>
      </c>
      <c r="AY339" s="31"/>
    </row>
    <row r="340" spans="1:51" ht="17.100000000000001" customHeight="1" x14ac:dyDescent="0.15">
      <c r="A340" s="32">
        <v>32</v>
      </c>
      <c r="B340" s="33">
        <v>9365</v>
      </c>
      <c r="C340" s="34" t="s">
        <v>1196</v>
      </c>
      <c r="D340" s="36"/>
      <c r="E340" s="29"/>
      <c r="F340" s="29"/>
      <c r="G340" s="37"/>
      <c r="H340" s="20"/>
      <c r="I340" s="58"/>
      <c r="J340" s="58"/>
      <c r="L340" s="21"/>
      <c r="M340" s="1085" t="s">
        <v>26</v>
      </c>
      <c r="N340" s="1202"/>
      <c r="O340" s="1202"/>
      <c r="P340" s="1060"/>
      <c r="Q340" s="1060"/>
      <c r="R340" s="1060"/>
      <c r="S340" s="1061"/>
      <c r="T340" s="166"/>
      <c r="U340" s="167"/>
      <c r="V340" s="167"/>
      <c r="W340" s="4"/>
      <c r="X340" s="23"/>
      <c r="Y340" s="4"/>
      <c r="Z340" s="4"/>
      <c r="AA340" s="21"/>
      <c r="AB340" s="42"/>
      <c r="AC340" s="43"/>
      <c r="AD340" s="43"/>
      <c r="AE340" s="43"/>
      <c r="AF340" s="43"/>
      <c r="AG340" s="43"/>
      <c r="AH340" s="43"/>
      <c r="AI340" s="43"/>
      <c r="AJ340" s="43"/>
      <c r="AK340" s="43"/>
      <c r="AL340" s="44"/>
      <c r="AM340" s="50"/>
      <c r="AN340" s="51"/>
      <c r="AO340" s="151"/>
      <c r="AP340" s="151"/>
      <c r="AQ340" s="151"/>
      <c r="AR340" s="158"/>
      <c r="AS340" s="1175">
        <v>6</v>
      </c>
      <c r="AT340" s="1175"/>
      <c r="AU340" s="1176" t="s">
        <v>38</v>
      </c>
      <c r="AV340" s="1177"/>
      <c r="AW340" s="1178"/>
      <c r="AX340" s="35">
        <f>ROUND(ROUND(I334*R342,0)*Z9,0)-AS340</f>
        <v>95</v>
      </c>
      <c r="AY340" s="31"/>
    </row>
    <row r="341" spans="1:51" ht="17.100000000000001" customHeight="1" x14ac:dyDescent="0.15">
      <c r="A341" s="32">
        <v>32</v>
      </c>
      <c r="B341" s="33">
        <v>9366</v>
      </c>
      <c r="C341" s="34" t="s">
        <v>1197</v>
      </c>
      <c r="D341" s="36"/>
      <c r="E341" s="29"/>
      <c r="F341" s="29"/>
      <c r="G341" s="37"/>
      <c r="H341" s="4"/>
      <c r="I341" s="39"/>
      <c r="J341" s="39"/>
      <c r="L341" s="21"/>
      <c r="M341" s="1062"/>
      <c r="N341" s="1063"/>
      <c r="O341" s="1063"/>
      <c r="P341" s="1063"/>
      <c r="Q341" s="1063"/>
      <c r="R341" s="1063"/>
      <c r="S341" s="1064"/>
      <c r="T341" s="93"/>
      <c r="U341" s="2"/>
      <c r="W341" s="4"/>
      <c r="X341" s="4"/>
      <c r="Y341" s="4"/>
      <c r="Z341" s="4"/>
      <c r="AA341" s="21"/>
      <c r="AB341" s="1198" t="s">
        <v>15</v>
      </c>
      <c r="AC341" s="1199"/>
      <c r="AD341" s="1199"/>
      <c r="AE341" s="1199"/>
      <c r="AF341" s="1199"/>
      <c r="AG341" s="1199"/>
      <c r="AH341" s="1199"/>
      <c r="AI341" s="1199"/>
      <c r="AJ341" s="1199"/>
      <c r="AK341" s="1199"/>
      <c r="AL341" s="1199"/>
      <c r="AM341" s="151"/>
      <c r="AN341" s="158"/>
      <c r="AO341" s="42" t="s">
        <v>16</v>
      </c>
      <c r="AP341" s="44" t="s">
        <v>17</v>
      </c>
      <c r="AQ341" s="1157">
        <v>0.7</v>
      </c>
      <c r="AR341" s="1179"/>
      <c r="AS341" s="53"/>
      <c r="AU341" s="4"/>
      <c r="AV341" s="4"/>
      <c r="AW341" s="53"/>
      <c r="AX341" s="35">
        <f>ROUND(ROUND(ROUND(I334*R342,0)*Z9,0)*AQ341,0)-AS340</f>
        <v>65</v>
      </c>
      <c r="AY341" s="31"/>
    </row>
    <row r="342" spans="1:51" ht="17.100000000000001" customHeight="1" x14ac:dyDescent="0.15">
      <c r="A342" s="32">
        <v>32</v>
      </c>
      <c r="B342" s="33">
        <v>9689</v>
      </c>
      <c r="C342" s="34" t="s">
        <v>1198</v>
      </c>
      <c r="D342" s="36"/>
      <c r="E342" s="29"/>
      <c r="F342" s="29"/>
      <c r="G342" s="37"/>
      <c r="H342" s="20"/>
      <c r="L342" s="21"/>
      <c r="M342" s="162"/>
      <c r="N342" s="163"/>
      <c r="O342" s="163"/>
      <c r="P342" s="163"/>
      <c r="Q342" s="26" t="s">
        <v>17</v>
      </c>
      <c r="R342" s="1180">
        <v>0.96499999999999997</v>
      </c>
      <c r="S342" s="1181"/>
      <c r="T342" s="93"/>
      <c r="U342" s="2"/>
      <c r="W342" s="4"/>
      <c r="X342" s="4"/>
      <c r="Y342" s="4"/>
      <c r="Z342" s="4"/>
      <c r="AA342" s="21"/>
      <c r="AB342" s="1200"/>
      <c r="AC342" s="1201"/>
      <c r="AD342" s="1201"/>
      <c r="AE342" s="1201"/>
      <c r="AF342" s="1201"/>
      <c r="AG342" s="1201"/>
      <c r="AH342" s="1201"/>
      <c r="AI342" s="1201"/>
      <c r="AJ342" s="1201"/>
      <c r="AK342" s="1201"/>
      <c r="AL342" s="1201"/>
      <c r="AM342" s="95"/>
      <c r="AN342" s="161"/>
      <c r="AO342" s="25" t="s">
        <v>19</v>
      </c>
      <c r="AP342" s="26" t="s">
        <v>17</v>
      </c>
      <c r="AQ342" s="1170">
        <v>0.5</v>
      </c>
      <c r="AR342" s="1171"/>
      <c r="AS342" s="29"/>
      <c r="AT342" s="4"/>
      <c r="AU342" s="4"/>
      <c r="AV342" s="4"/>
      <c r="AW342" s="29"/>
      <c r="AX342" s="35">
        <f>ROUND(ROUND(ROUND(I334*R342,0)*Z9,0)*AQ342,0)-AS340</f>
        <v>45</v>
      </c>
      <c r="AY342" s="31"/>
    </row>
    <row r="343" spans="1:51" ht="17.100000000000001" customHeight="1" x14ac:dyDescent="0.15">
      <c r="A343" s="32">
        <v>32</v>
      </c>
      <c r="B343" s="33">
        <v>9371</v>
      </c>
      <c r="C343" s="34" t="s">
        <v>1199</v>
      </c>
      <c r="D343" s="36"/>
      <c r="E343" s="29"/>
      <c r="F343" s="29"/>
      <c r="G343" s="37"/>
      <c r="H343" s="20"/>
      <c r="L343" s="21"/>
      <c r="M343" s="47"/>
      <c r="N343" s="40"/>
      <c r="O343" s="40"/>
      <c r="P343" s="40"/>
      <c r="Q343" s="48"/>
      <c r="R343" s="48"/>
      <c r="S343" s="49"/>
      <c r="T343" s="168"/>
      <c r="U343" s="169"/>
      <c r="V343" s="169"/>
      <c r="W343" s="4"/>
      <c r="X343" s="23"/>
      <c r="Y343" s="4"/>
      <c r="Z343" s="4"/>
      <c r="AA343" s="21"/>
      <c r="AB343" s="42"/>
      <c r="AC343" s="43"/>
      <c r="AD343" s="43"/>
      <c r="AE343" s="43"/>
      <c r="AF343" s="43"/>
      <c r="AG343" s="43"/>
      <c r="AH343" s="43"/>
      <c r="AI343" s="43"/>
      <c r="AJ343" s="43"/>
      <c r="AK343" s="43"/>
      <c r="AL343" s="44"/>
      <c r="AM343" s="50"/>
      <c r="AN343" s="51"/>
      <c r="AO343" s="151"/>
      <c r="AP343" s="151"/>
      <c r="AQ343" s="151"/>
      <c r="AR343" s="158"/>
      <c r="AS343" s="1086" t="s">
        <v>47</v>
      </c>
      <c r="AT343" s="1086"/>
      <c r="AU343" s="1086"/>
      <c r="AV343" s="1086"/>
      <c r="AW343" s="1086"/>
      <c r="AX343" s="35">
        <f>ROUND(I334*Z9,0)-AS346</f>
        <v>92</v>
      </c>
      <c r="AY343" s="31"/>
    </row>
    <row r="344" spans="1:51" ht="17.100000000000001" customHeight="1" x14ac:dyDescent="0.15">
      <c r="A344" s="32">
        <v>32</v>
      </c>
      <c r="B344" s="33">
        <v>9372</v>
      </c>
      <c r="C344" s="34" t="s">
        <v>1200</v>
      </c>
      <c r="D344" s="36"/>
      <c r="E344" s="29"/>
      <c r="F344" s="29"/>
      <c r="G344" s="37"/>
      <c r="H344" s="20"/>
      <c r="L344" s="21"/>
      <c r="M344" s="20"/>
      <c r="S344" s="21"/>
      <c r="T344" s="93"/>
      <c r="U344" s="2"/>
      <c r="W344" s="4"/>
      <c r="X344" s="4"/>
      <c r="Y344" s="4"/>
      <c r="Z344" s="4"/>
      <c r="AA344" s="21"/>
      <c r="AB344" s="1198" t="s">
        <v>15</v>
      </c>
      <c r="AC344" s="1199"/>
      <c r="AD344" s="1199"/>
      <c r="AE344" s="1199"/>
      <c r="AF344" s="1199"/>
      <c r="AG344" s="1199"/>
      <c r="AH344" s="1199"/>
      <c r="AI344" s="1199"/>
      <c r="AJ344" s="1199"/>
      <c r="AK344" s="1199"/>
      <c r="AL344" s="1199"/>
      <c r="AM344" s="151"/>
      <c r="AN344" s="158"/>
      <c r="AO344" s="42" t="s">
        <v>16</v>
      </c>
      <c r="AP344" s="44" t="s">
        <v>17</v>
      </c>
      <c r="AQ344" s="1157">
        <v>0.7</v>
      </c>
      <c r="AR344" s="1179"/>
      <c r="AS344" s="1089"/>
      <c r="AT344" s="1089"/>
      <c r="AU344" s="1089"/>
      <c r="AV344" s="1089"/>
      <c r="AW344" s="1089"/>
      <c r="AX344" s="35">
        <f>ROUND(ROUND(I334*Z9,0)*AQ344,0)-AS346</f>
        <v>61</v>
      </c>
      <c r="AY344" s="31"/>
    </row>
    <row r="345" spans="1:51" ht="17.100000000000001" customHeight="1" x14ac:dyDescent="0.15">
      <c r="A345" s="32">
        <v>32</v>
      </c>
      <c r="B345" s="33">
        <v>9690</v>
      </c>
      <c r="C345" s="34" t="s">
        <v>1201</v>
      </c>
      <c r="D345" s="36"/>
      <c r="E345" s="29"/>
      <c r="F345" s="29"/>
      <c r="G345" s="37"/>
      <c r="H345" s="20"/>
      <c r="L345" s="21"/>
      <c r="M345" s="20"/>
      <c r="S345" s="21"/>
      <c r="T345" s="93"/>
      <c r="U345" s="2"/>
      <c r="W345" s="4"/>
      <c r="X345" s="4"/>
      <c r="Y345" s="4"/>
      <c r="Z345" s="4"/>
      <c r="AA345" s="21"/>
      <c r="AB345" s="1200"/>
      <c r="AC345" s="1201"/>
      <c r="AD345" s="1201"/>
      <c r="AE345" s="1201"/>
      <c r="AF345" s="1201"/>
      <c r="AG345" s="1201"/>
      <c r="AH345" s="1201"/>
      <c r="AI345" s="1201"/>
      <c r="AJ345" s="1201"/>
      <c r="AK345" s="1201"/>
      <c r="AL345" s="1201"/>
      <c r="AM345" s="95"/>
      <c r="AN345" s="161"/>
      <c r="AO345" s="25" t="s">
        <v>19</v>
      </c>
      <c r="AP345" s="26" t="s">
        <v>17</v>
      </c>
      <c r="AQ345" s="1170">
        <v>0.5</v>
      </c>
      <c r="AR345" s="1171"/>
      <c r="AS345" s="1089"/>
      <c r="AT345" s="1089"/>
      <c r="AU345" s="1089"/>
      <c r="AV345" s="1089"/>
      <c r="AW345" s="1089"/>
      <c r="AX345" s="35">
        <f>ROUND(ROUND(I334*Z9,0)*AQ345,0)-AS346</f>
        <v>40</v>
      </c>
      <c r="AY345" s="31"/>
    </row>
    <row r="346" spans="1:51" ht="17.100000000000001" customHeight="1" x14ac:dyDescent="0.15">
      <c r="A346" s="32">
        <v>32</v>
      </c>
      <c r="B346" s="33">
        <v>9375</v>
      </c>
      <c r="C346" s="34" t="s">
        <v>1202</v>
      </c>
      <c r="D346" s="36"/>
      <c r="E346" s="29"/>
      <c r="F346" s="29"/>
      <c r="G346" s="37"/>
      <c r="H346" s="20"/>
      <c r="I346" s="58"/>
      <c r="J346" s="58"/>
      <c r="L346" s="21"/>
      <c r="M346" s="1085" t="s">
        <v>26</v>
      </c>
      <c r="N346" s="1202"/>
      <c r="O346" s="1202"/>
      <c r="P346" s="1060"/>
      <c r="Q346" s="1060"/>
      <c r="R346" s="1060"/>
      <c r="S346" s="1061"/>
      <c r="T346" s="166"/>
      <c r="U346" s="167"/>
      <c r="V346" s="167"/>
      <c r="W346" s="4"/>
      <c r="X346" s="23"/>
      <c r="Y346" s="4"/>
      <c r="Z346" s="4"/>
      <c r="AA346" s="21"/>
      <c r="AB346" s="42"/>
      <c r="AC346" s="43"/>
      <c r="AD346" s="43"/>
      <c r="AE346" s="43"/>
      <c r="AF346" s="43"/>
      <c r="AG346" s="43"/>
      <c r="AH346" s="43"/>
      <c r="AI346" s="43"/>
      <c r="AJ346" s="43"/>
      <c r="AK346" s="43"/>
      <c r="AL346" s="44"/>
      <c r="AM346" s="50"/>
      <c r="AN346" s="51"/>
      <c r="AO346" s="151"/>
      <c r="AP346" s="151"/>
      <c r="AQ346" s="151"/>
      <c r="AR346" s="158"/>
      <c r="AS346" s="1175">
        <v>12</v>
      </c>
      <c r="AT346" s="1175"/>
      <c r="AU346" s="1176" t="s">
        <v>38</v>
      </c>
      <c r="AV346" s="1177"/>
      <c r="AW346" s="1178"/>
      <c r="AX346" s="35">
        <f>ROUND(ROUND(I334*R348,0)*Z9,0)-AS346</f>
        <v>89</v>
      </c>
      <c r="AY346" s="31"/>
    </row>
    <row r="347" spans="1:51" ht="17.100000000000001" customHeight="1" x14ac:dyDescent="0.15">
      <c r="A347" s="32">
        <v>32</v>
      </c>
      <c r="B347" s="33">
        <v>9376</v>
      </c>
      <c r="C347" s="34" t="s">
        <v>1203</v>
      </c>
      <c r="D347" s="36"/>
      <c r="E347" s="29"/>
      <c r="F347" s="29"/>
      <c r="G347" s="37"/>
      <c r="H347" s="4"/>
      <c r="I347" s="39"/>
      <c r="J347" s="39"/>
      <c r="L347" s="21"/>
      <c r="M347" s="1062"/>
      <c r="N347" s="1063"/>
      <c r="O347" s="1063"/>
      <c r="P347" s="1063"/>
      <c r="Q347" s="1063"/>
      <c r="R347" s="1063"/>
      <c r="S347" s="1064"/>
      <c r="T347" s="93"/>
      <c r="U347" s="2"/>
      <c r="W347" s="4"/>
      <c r="X347" s="4"/>
      <c r="Y347" s="4"/>
      <c r="Z347" s="4"/>
      <c r="AA347" s="21"/>
      <c r="AB347" s="1198" t="s">
        <v>15</v>
      </c>
      <c r="AC347" s="1199"/>
      <c r="AD347" s="1199"/>
      <c r="AE347" s="1199"/>
      <c r="AF347" s="1199"/>
      <c r="AG347" s="1199"/>
      <c r="AH347" s="1199"/>
      <c r="AI347" s="1199"/>
      <c r="AJ347" s="1199"/>
      <c r="AK347" s="1199"/>
      <c r="AL347" s="1199"/>
      <c r="AM347" s="151"/>
      <c r="AN347" s="158"/>
      <c r="AO347" s="42" t="s">
        <v>16</v>
      </c>
      <c r="AP347" s="44" t="s">
        <v>17</v>
      </c>
      <c r="AQ347" s="1157">
        <v>0.7</v>
      </c>
      <c r="AR347" s="1179"/>
      <c r="AS347" s="53"/>
      <c r="AU347" s="4"/>
      <c r="AV347" s="4"/>
      <c r="AW347" s="53"/>
      <c r="AX347" s="35">
        <f>ROUND(ROUND(ROUND(I334*R348,0)*Z9,0)*AQ347,0)-AS346</f>
        <v>59</v>
      </c>
      <c r="AY347" s="31"/>
    </row>
    <row r="348" spans="1:51" ht="17.100000000000001" customHeight="1" x14ac:dyDescent="0.15">
      <c r="A348" s="32">
        <v>32</v>
      </c>
      <c r="B348" s="33">
        <v>9691</v>
      </c>
      <c r="C348" s="34" t="s">
        <v>1204</v>
      </c>
      <c r="D348" s="36"/>
      <c r="E348" s="29"/>
      <c r="F348" s="29"/>
      <c r="G348" s="37"/>
      <c r="H348" s="20"/>
      <c r="L348" s="21"/>
      <c r="M348" s="162"/>
      <c r="N348" s="163"/>
      <c r="O348" s="163"/>
      <c r="P348" s="163"/>
      <c r="Q348" s="26" t="s">
        <v>17</v>
      </c>
      <c r="R348" s="1180">
        <v>0.96499999999999997</v>
      </c>
      <c r="S348" s="1181"/>
      <c r="T348" s="93"/>
      <c r="U348" s="2"/>
      <c r="W348" s="4"/>
      <c r="X348" s="4"/>
      <c r="Y348" s="4"/>
      <c r="Z348" s="4"/>
      <c r="AA348" s="21"/>
      <c r="AB348" s="1200"/>
      <c r="AC348" s="1201"/>
      <c r="AD348" s="1201"/>
      <c r="AE348" s="1201"/>
      <c r="AF348" s="1201"/>
      <c r="AG348" s="1201"/>
      <c r="AH348" s="1201"/>
      <c r="AI348" s="1201"/>
      <c r="AJ348" s="1201"/>
      <c r="AK348" s="1201"/>
      <c r="AL348" s="1201"/>
      <c r="AM348" s="95"/>
      <c r="AN348" s="161"/>
      <c r="AO348" s="25" t="s">
        <v>19</v>
      </c>
      <c r="AP348" s="26" t="s">
        <v>17</v>
      </c>
      <c r="AQ348" s="1170">
        <v>0.5</v>
      </c>
      <c r="AR348" s="1171"/>
      <c r="AS348" s="29"/>
      <c r="AT348" s="4"/>
      <c r="AU348" s="4"/>
      <c r="AV348" s="4"/>
      <c r="AW348" s="29"/>
      <c r="AX348" s="35">
        <f>ROUND(ROUND(ROUND(I334*R348,0)*Z9,0)*AQ348,0)-AS346</f>
        <v>39</v>
      </c>
      <c r="AY348" s="31"/>
    </row>
    <row r="349" spans="1:51" ht="17.100000000000001" customHeight="1" x14ac:dyDescent="0.15">
      <c r="A349" s="32">
        <v>32</v>
      </c>
      <c r="B349" s="33">
        <v>8741</v>
      </c>
      <c r="C349" s="34" t="s">
        <v>1205</v>
      </c>
      <c r="D349" s="54"/>
      <c r="E349" s="53"/>
      <c r="F349" s="53"/>
      <c r="G349" s="59"/>
      <c r="H349" s="1085" t="s">
        <v>171</v>
      </c>
      <c r="I349" s="1086"/>
      <c r="J349" s="1086"/>
      <c r="K349" s="1086"/>
      <c r="L349" s="1087"/>
      <c r="M349" s="47"/>
      <c r="N349" s="40"/>
      <c r="O349" s="40"/>
      <c r="P349" s="40"/>
      <c r="Q349" s="48"/>
      <c r="R349" s="48"/>
      <c r="S349" s="49"/>
      <c r="T349" s="20"/>
      <c r="U349" s="4"/>
      <c r="V349" s="4"/>
      <c r="W349" s="4"/>
      <c r="X349" s="23"/>
      <c r="Y349" s="4"/>
      <c r="Z349" s="4"/>
      <c r="AA349" s="21"/>
      <c r="AB349" s="42"/>
      <c r="AC349" s="43"/>
      <c r="AD349" s="43"/>
      <c r="AE349" s="43"/>
      <c r="AF349" s="43"/>
      <c r="AG349" s="43"/>
      <c r="AH349" s="43"/>
      <c r="AI349" s="43"/>
      <c r="AJ349" s="43"/>
      <c r="AK349" s="43"/>
      <c r="AL349" s="44"/>
      <c r="AM349" s="50"/>
      <c r="AN349" s="51"/>
      <c r="AO349" s="151"/>
      <c r="AP349" s="151"/>
      <c r="AQ349" s="151"/>
      <c r="AR349" s="158"/>
      <c r="AS349" s="62"/>
      <c r="AT349" s="40"/>
      <c r="AU349" s="40"/>
      <c r="AV349" s="40"/>
      <c r="AW349" s="64"/>
      <c r="AX349" s="35">
        <f>ROUND(I352*Z9,0)</f>
        <v>90</v>
      </c>
      <c r="AY349" s="31"/>
    </row>
    <row r="350" spans="1:51" ht="17.100000000000001" customHeight="1" x14ac:dyDescent="0.15">
      <c r="A350" s="32">
        <v>32</v>
      </c>
      <c r="B350" s="33">
        <v>8742</v>
      </c>
      <c r="C350" s="34" t="s">
        <v>1206</v>
      </c>
      <c r="D350" s="54"/>
      <c r="E350" s="53"/>
      <c r="F350" s="53"/>
      <c r="G350" s="59"/>
      <c r="H350" s="1088"/>
      <c r="I350" s="1089"/>
      <c r="J350" s="1089"/>
      <c r="K350" s="1089"/>
      <c r="L350" s="1090"/>
      <c r="M350" s="20"/>
      <c r="S350" s="21"/>
      <c r="T350" s="20"/>
      <c r="U350" s="4"/>
      <c r="V350" s="4"/>
      <c r="W350" s="4"/>
      <c r="X350" s="4"/>
      <c r="Y350" s="4"/>
      <c r="Z350" s="4"/>
      <c r="AA350" s="21"/>
      <c r="AB350" s="1198" t="s">
        <v>15</v>
      </c>
      <c r="AC350" s="1199"/>
      <c r="AD350" s="1199"/>
      <c r="AE350" s="1199"/>
      <c r="AF350" s="1199"/>
      <c r="AG350" s="1199"/>
      <c r="AH350" s="1199"/>
      <c r="AI350" s="1199"/>
      <c r="AJ350" s="1199"/>
      <c r="AK350" s="1199"/>
      <c r="AL350" s="1199"/>
      <c r="AM350" s="151"/>
      <c r="AN350" s="158"/>
      <c r="AO350" s="42" t="s">
        <v>16</v>
      </c>
      <c r="AP350" s="44" t="s">
        <v>17</v>
      </c>
      <c r="AQ350" s="1157">
        <v>0.7</v>
      </c>
      <c r="AR350" s="1179"/>
      <c r="AS350" s="36"/>
      <c r="AT350" s="4"/>
      <c r="AU350" s="4"/>
      <c r="AV350" s="4"/>
      <c r="AW350" s="37"/>
      <c r="AX350" s="35">
        <f>ROUND(ROUND(I352*Z9,0)*AQ350,0)</f>
        <v>63</v>
      </c>
      <c r="AY350" s="31"/>
    </row>
    <row r="351" spans="1:51" ht="17.100000000000001" customHeight="1" x14ac:dyDescent="0.15">
      <c r="A351" s="32">
        <v>32</v>
      </c>
      <c r="B351" s="33">
        <v>8952</v>
      </c>
      <c r="C351" s="34" t="s">
        <v>1207</v>
      </c>
      <c r="D351" s="36"/>
      <c r="E351" s="29"/>
      <c r="F351" s="29"/>
      <c r="G351" s="37"/>
      <c r="H351" s="20"/>
      <c r="I351" s="2"/>
      <c r="J351" s="2"/>
      <c r="K351" s="2"/>
      <c r="L351" s="21"/>
      <c r="M351" s="20"/>
      <c r="S351" s="21"/>
      <c r="T351" s="93"/>
      <c r="U351" s="2"/>
      <c r="W351" s="4"/>
      <c r="X351" s="4"/>
      <c r="Y351" s="4"/>
      <c r="Z351" s="4"/>
      <c r="AA351" s="21"/>
      <c r="AB351" s="1200"/>
      <c r="AC351" s="1201"/>
      <c r="AD351" s="1201"/>
      <c r="AE351" s="1201"/>
      <c r="AF351" s="1201"/>
      <c r="AG351" s="1201"/>
      <c r="AH351" s="1201"/>
      <c r="AI351" s="1201"/>
      <c r="AJ351" s="1201"/>
      <c r="AK351" s="1201"/>
      <c r="AL351" s="1201"/>
      <c r="AM351" s="95"/>
      <c r="AN351" s="161"/>
      <c r="AO351" s="25" t="s">
        <v>19</v>
      </c>
      <c r="AP351" s="26" t="s">
        <v>17</v>
      </c>
      <c r="AQ351" s="1170">
        <v>0.5</v>
      </c>
      <c r="AR351" s="1171"/>
      <c r="AS351" s="29"/>
      <c r="AT351" s="4"/>
      <c r="AU351" s="4"/>
      <c r="AV351" s="4"/>
      <c r="AW351" s="29"/>
      <c r="AX351" s="35">
        <f>ROUND(ROUND(I352*Z9,0)*AQ351,0)</f>
        <v>45</v>
      </c>
      <c r="AY351" s="31"/>
    </row>
    <row r="352" spans="1:51" ht="17.100000000000001" customHeight="1" x14ac:dyDescent="0.15">
      <c r="A352" s="32">
        <v>32</v>
      </c>
      <c r="B352" s="33">
        <v>8745</v>
      </c>
      <c r="C352" s="34" t="s">
        <v>1208</v>
      </c>
      <c r="D352" s="54"/>
      <c r="E352" s="53"/>
      <c r="F352" s="53"/>
      <c r="G352" s="59"/>
      <c r="H352" s="20"/>
      <c r="I352" s="1108">
        <f>'10施設入所支援(基本１)'!I694</f>
        <v>128</v>
      </c>
      <c r="J352" s="1108"/>
      <c r="K352" s="4" t="s">
        <v>21</v>
      </c>
      <c r="L352" s="21"/>
      <c r="M352" s="1085" t="s">
        <v>26</v>
      </c>
      <c r="N352" s="1202"/>
      <c r="O352" s="1202"/>
      <c r="P352" s="1060"/>
      <c r="Q352" s="1060"/>
      <c r="R352" s="1060"/>
      <c r="S352" s="1061"/>
      <c r="T352" s="93"/>
      <c r="U352" s="2"/>
      <c r="W352" s="4"/>
      <c r="X352" s="23"/>
      <c r="Y352" s="4"/>
      <c r="Z352" s="4"/>
      <c r="AA352" s="21"/>
      <c r="AB352" s="42"/>
      <c r="AC352" s="43"/>
      <c r="AD352" s="43"/>
      <c r="AE352" s="43"/>
      <c r="AF352" s="43"/>
      <c r="AG352" s="43"/>
      <c r="AH352" s="43"/>
      <c r="AI352" s="43"/>
      <c r="AJ352" s="43"/>
      <c r="AK352" s="43"/>
      <c r="AL352" s="44"/>
      <c r="AM352" s="50"/>
      <c r="AN352" s="51"/>
      <c r="AO352" s="151"/>
      <c r="AP352" s="151"/>
      <c r="AQ352" s="151"/>
      <c r="AR352" s="158"/>
      <c r="AS352" s="29"/>
      <c r="AT352" s="4"/>
      <c r="AU352" s="4"/>
      <c r="AV352" s="4"/>
      <c r="AW352" s="29"/>
      <c r="AX352" s="35">
        <f>ROUND(ROUND(I352*R354,0)*Z9,0)</f>
        <v>87</v>
      </c>
      <c r="AY352" s="31"/>
    </row>
    <row r="353" spans="1:51" ht="17.100000000000001" customHeight="1" x14ac:dyDescent="0.15">
      <c r="A353" s="32">
        <v>32</v>
      </c>
      <c r="B353" s="33">
        <v>8746</v>
      </c>
      <c r="C353" s="34" t="s">
        <v>1209</v>
      </c>
      <c r="D353" s="54"/>
      <c r="E353" s="53"/>
      <c r="F353" s="53"/>
      <c r="G353" s="59"/>
      <c r="H353" s="4"/>
      <c r="I353" s="2"/>
      <c r="J353" s="2"/>
      <c r="K353" s="2"/>
      <c r="L353" s="21"/>
      <c r="M353" s="1062"/>
      <c r="N353" s="1063"/>
      <c r="O353" s="1063"/>
      <c r="P353" s="1063"/>
      <c r="Q353" s="1063"/>
      <c r="R353" s="1063"/>
      <c r="S353" s="1064"/>
      <c r="T353" s="93"/>
      <c r="U353" s="2"/>
      <c r="W353" s="4"/>
      <c r="X353" s="4"/>
      <c r="Y353" s="4"/>
      <c r="Z353" s="4"/>
      <c r="AA353" s="21"/>
      <c r="AB353" s="1198" t="s">
        <v>15</v>
      </c>
      <c r="AC353" s="1199"/>
      <c r="AD353" s="1199"/>
      <c r="AE353" s="1199"/>
      <c r="AF353" s="1199"/>
      <c r="AG353" s="1199"/>
      <c r="AH353" s="1199"/>
      <c r="AI353" s="1199"/>
      <c r="AJ353" s="1199"/>
      <c r="AK353" s="1199"/>
      <c r="AL353" s="1199"/>
      <c r="AM353" s="151"/>
      <c r="AN353" s="158"/>
      <c r="AO353" s="42" t="s">
        <v>16</v>
      </c>
      <c r="AP353" s="44" t="s">
        <v>17</v>
      </c>
      <c r="AQ353" s="1157">
        <v>0.7</v>
      </c>
      <c r="AR353" s="1179"/>
      <c r="AS353" s="29"/>
      <c r="AT353" s="4"/>
      <c r="AU353" s="4"/>
      <c r="AV353" s="4"/>
      <c r="AW353" s="29"/>
      <c r="AX353" s="35">
        <f>ROUND(ROUND(ROUND(I352*R354,0)*Z9,0)*AQ353,0)</f>
        <v>61</v>
      </c>
      <c r="AY353" s="31"/>
    </row>
    <row r="354" spans="1:51" ht="17.100000000000001" customHeight="1" x14ac:dyDescent="0.15">
      <c r="A354" s="32">
        <v>32</v>
      </c>
      <c r="B354" s="33">
        <v>8953</v>
      </c>
      <c r="C354" s="34" t="s">
        <v>1210</v>
      </c>
      <c r="D354" s="36"/>
      <c r="E354" s="29"/>
      <c r="F354" s="29"/>
      <c r="G354" s="37"/>
      <c r="H354" s="20"/>
      <c r="L354" s="21"/>
      <c r="M354" s="162"/>
      <c r="N354" s="163"/>
      <c r="O354" s="163"/>
      <c r="P354" s="163"/>
      <c r="Q354" s="26" t="s">
        <v>17</v>
      </c>
      <c r="R354" s="1180">
        <v>0.96499999999999997</v>
      </c>
      <c r="S354" s="1181"/>
      <c r="T354" s="93"/>
      <c r="U354" s="2"/>
      <c r="W354" s="4"/>
      <c r="X354" s="4"/>
      <c r="Y354" s="4"/>
      <c r="Z354" s="4"/>
      <c r="AA354" s="21"/>
      <c r="AB354" s="1200"/>
      <c r="AC354" s="1201"/>
      <c r="AD354" s="1201"/>
      <c r="AE354" s="1201"/>
      <c r="AF354" s="1201"/>
      <c r="AG354" s="1201"/>
      <c r="AH354" s="1201"/>
      <c r="AI354" s="1201"/>
      <c r="AJ354" s="1201"/>
      <c r="AK354" s="1201"/>
      <c r="AL354" s="1201"/>
      <c r="AM354" s="95"/>
      <c r="AN354" s="161"/>
      <c r="AO354" s="25" t="s">
        <v>19</v>
      </c>
      <c r="AP354" s="26" t="s">
        <v>17</v>
      </c>
      <c r="AQ354" s="1170">
        <v>0.5</v>
      </c>
      <c r="AR354" s="1171"/>
      <c r="AS354" s="29"/>
      <c r="AT354" s="4"/>
      <c r="AU354" s="4"/>
      <c r="AV354" s="4"/>
      <c r="AW354" s="29"/>
      <c r="AX354" s="35">
        <f>ROUND(ROUND(ROUND(I352*R354,0)*Z9,0)*AQ354,0)</f>
        <v>44</v>
      </c>
      <c r="AY354" s="31"/>
    </row>
    <row r="355" spans="1:51" ht="17.100000000000001" customHeight="1" x14ac:dyDescent="0.15">
      <c r="A355" s="32">
        <v>32</v>
      </c>
      <c r="B355" s="33">
        <v>9381</v>
      </c>
      <c r="C355" s="34" t="s">
        <v>1211</v>
      </c>
      <c r="D355" s="36"/>
      <c r="E355" s="29"/>
      <c r="F355" s="29"/>
      <c r="G355" s="37"/>
      <c r="H355" s="20"/>
      <c r="L355" s="21"/>
      <c r="M355" s="47"/>
      <c r="N355" s="40"/>
      <c r="O355" s="40"/>
      <c r="P355" s="40"/>
      <c r="Q355" s="48"/>
      <c r="R355" s="48"/>
      <c r="S355" s="49"/>
      <c r="T355" s="168"/>
      <c r="U355" s="169"/>
      <c r="V355" s="169"/>
      <c r="W355" s="4"/>
      <c r="X355" s="23"/>
      <c r="Y355" s="4"/>
      <c r="Z355" s="4"/>
      <c r="AA355" s="21"/>
      <c r="AB355" s="42"/>
      <c r="AC355" s="43"/>
      <c r="AD355" s="43"/>
      <c r="AE355" s="43"/>
      <c r="AF355" s="43"/>
      <c r="AG355" s="43"/>
      <c r="AH355" s="43"/>
      <c r="AI355" s="43"/>
      <c r="AJ355" s="43"/>
      <c r="AK355" s="43"/>
      <c r="AL355" s="44"/>
      <c r="AM355" s="50"/>
      <c r="AN355" s="51"/>
      <c r="AO355" s="151"/>
      <c r="AP355" s="151"/>
      <c r="AQ355" s="151"/>
      <c r="AR355" s="158"/>
      <c r="AS355" s="1086" t="s">
        <v>33</v>
      </c>
      <c r="AT355" s="1086"/>
      <c r="AU355" s="1086"/>
      <c r="AV355" s="1086"/>
      <c r="AW355" s="1086"/>
      <c r="AX355" s="35">
        <f>ROUND(I352*Z9,0)-AS358</f>
        <v>84</v>
      </c>
      <c r="AY355" s="31"/>
    </row>
    <row r="356" spans="1:51" ht="17.100000000000001" customHeight="1" x14ac:dyDescent="0.15">
      <c r="A356" s="32">
        <v>32</v>
      </c>
      <c r="B356" s="33">
        <v>9382</v>
      </c>
      <c r="C356" s="34" t="s">
        <v>1212</v>
      </c>
      <c r="D356" s="36"/>
      <c r="E356" s="29"/>
      <c r="F356" s="29"/>
      <c r="G356" s="37"/>
      <c r="H356" s="20"/>
      <c r="L356" s="21"/>
      <c r="M356" s="20"/>
      <c r="S356" s="21"/>
      <c r="T356" s="93"/>
      <c r="U356" s="2"/>
      <c r="W356" s="4"/>
      <c r="X356" s="4"/>
      <c r="Y356" s="4"/>
      <c r="Z356" s="4"/>
      <c r="AA356" s="21"/>
      <c r="AB356" s="1198" t="s">
        <v>15</v>
      </c>
      <c r="AC356" s="1199"/>
      <c r="AD356" s="1199"/>
      <c r="AE356" s="1199"/>
      <c r="AF356" s="1199"/>
      <c r="AG356" s="1199"/>
      <c r="AH356" s="1199"/>
      <c r="AI356" s="1199"/>
      <c r="AJ356" s="1199"/>
      <c r="AK356" s="1199"/>
      <c r="AL356" s="1199"/>
      <c r="AM356" s="151"/>
      <c r="AN356" s="158"/>
      <c r="AO356" s="42" t="s">
        <v>16</v>
      </c>
      <c r="AP356" s="44" t="s">
        <v>17</v>
      </c>
      <c r="AQ356" s="1157">
        <v>0.7</v>
      </c>
      <c r="AR356" s="1179"/>
      <c r="AS356" s="1089"/>
      <c r="AT356" s="1089"/>
      <c r="AU356" s="1089"/>
      <c r="AV356" s="1089"/>
      <c r="AW356" s="1089"/>
      <c r="AX356" s="35">
        <f>ROUND(ROUND(I352*Z9,0)*AQ356,0)-AS358</f>
        <v>57</v>
      </c>
      <c r="AY356" s="31"/>
    </row>
    <row r="357" spans="1:51" ht="17.100000000000001" customHeight="1" x14ac:dyDescent="0.15">
      <c r="A357" s="32">
        <v>32</v>
      </c>
      <c r="B357" s="33">
        <v>9704</v>
      </c>
      <c r="C357" s="34" t="s">
        <v>1213</v>
      </c>
      <c r="D357" s="36"/>
      <c r="E357" s="29"/>
      <c r="F357" s="29"/>
      <c r="G357" s="37"/>
      <c r="H357" s="20"/>
      <c r="L357" s="21"/>
      <c r="M357" s="20"/>
      <c r="S357" s="21"/>
      <c r="T357" s="93"/>
      <c r="U357" s="2"/>
      <c r="W357" s="4"/>
      <c r="X357" s="4"/>
      <c r="Y357" s="4"/>
      <c r="Z357" s="4"/>
      <c r="AA357" s="21"/>
      <c r="AB357" s="1200"/>
      <c r="AC357" s="1201"/>
      <c r="AD357" s="1201"/>
      <c r="AE357" s="1201"/>
      <c r="AF357" s="1201"/>
      <c r="AG357" s="1201"/>
      <c r="AH357" s="1201"/>
      <c r="AI357" s="1201"/>
      <c r="AJ357" s="1201"/>
      <c r="AK357" s="1201"/>
      <c r="AL357" s="1201"/>
      <c r="AM357" s="95"/>
      <c r="AN357" s="161"/>
      <c r="AO357" s="25" t="s">
        <v>19</v>
      </c>
      <c r="AP357" s="26" t="s">
        <v>17</v>
      </c>
      <c r="AQ357" s="1170">
        <v>0.5</v>
      </c>
      <c r="AR357" s="1171"/>
      <c r="AS357" s="1089"/>
      <c r="AT357" s="1089"/>
      <c r="AU357" s="1089"/>
      <c r="AV357" s="1089"/>
      <c r="AW357" s="1089"/>
      <c r="AX357" s="35">
        <f>ROUND(ROUND(I352*Z9,0)*AQ357,0)-AS358</f>
        <v>39</v>
      </c>
      <c r="AY357" s="31"/>
    </row>
    <row r="358" spans="1:51" ht="17.100000000000001" customHeight="1" x14ac:dyDescent="0.15">
      <c r="A358" s="32">
        <v>32</v>
      </c>
      <c r="B358" s="33">
        <v>9385</v>
      </c>
      <c r="C358" s="34" t="s">
        <v>1214</v>
      </c>
      <c r="D358" s="36"/>
      <c r="E358" s="29"/>
      <c r="F358" s="29"/>
      <c r="G358" s="37"/>
      <c r="H358" s="20"/>
      <c r="I358" s="58"/>
      <c r="J358" s="58"/>
      <c r="L358" s="21"/>
      <c r="M358" s="1085" t="s">
        <v>26</v>
      </c>
      <c r="N358" s="1202"/>
      <c r="O358" s="1202"/>
      <c r="P358" s="1060"/>
      <c r="Q358" s="1060"/>
      <c r="R358" s="1060"/>
      <c r="S358" s="1061"/>
      <c r="T358" s="166"/>
      <c r="U358" s="167"/>
      <c r="V358" s="167"/>
      <c r="W358" s="4"/>
      <c r="X358" s="23"/>
      <c r="Y358" s="4"/>
      <c r="Z358" s="4"/>
      <c r="AA358" s="21"/>
      <c r="AB358" s="42"/>
      <c r="AC358" s="43"/>
      <c r="AD358" s="43"/>
      <c r="AE358" s="43"/>
      <c r="AF358" s="43"/>
      <c r="AG358" s="43"/>
      <c r="AH358" s="43"/>
      <c r="AI358" s="43"/>
      <c r="AJ358" s="43"/>
      <c r="AK358" s="43"/>
      <c r="AL358" s="44"/>
      <c r="AM358" s="50"/>
      <c r="AN358" s="51"/>
      <c r="AO358" s="151"/>
      <c r="AP358" s="151"/>
      <c r="AQ358" s="151"/>
      <c r="AR358" s="158"/>
      <c r="AS358" s="1175">
        <v>6</v>
      </c>
      <c r="AT358" s="1175"/>
      <c r="AU358" s="1176" t="s">
        <v>38</v>
      </c>
      <c r="AV358" s="1177"/>
      <c r="AW358" s="1178"/>
      <c r="AX358" s="35">
        <f>ROUND(ROUND(I352*R360,0)*Z9,0)-AS358</f>
        <v>81</v>
      </c>
      <c r="AY358" s="31"/>
    </row>
    <row r="359" spans="1:51" ht="17.100000000000001" customHeight="1" x14ac:dyDescent="0.15">
      <c r="A359" s="32">
        <v>32</v>
      </c>
      <c r="B359" s="33">
        <v>9386</v>
      </c>
      <c r="C359" s="34" t="s">
        <v>1215</v>
      </c>
      <c r="D359" s="36"/>
      <c r="E359" s="29"/>
      <c r="F359" s="29"/>
      <c r="G359" s="37"/>
      <c r="H359" s="4"/>
      <c r="I359" s="39"/>
      <c r="J359" s="39"/>
      <c r="L359" s="21"/>
      <c r="M359" s="1062"/>
      <c r="N359" s="1063"/>
      <c r="O359" s="1063"/>
      <c r="P359" s="1063"/>
      <c r="Q359" s="1063"/>
      <c r="R359" s="1063"/>
      <c r="S359" s="1064"/>
      <c r="T359" s="93"/>
      <c r="U359" s="2"/>
      <c r="W359" s="4"/>
      <c r="X359" s="4"/>
      <c r="Y359" s="4"/>
      <c r="Z359" s="4"/>
      <c r="AA359" s="21"/>
      <c r="AB359" s="1198" t="s">
        <v>15</v>
      </c>
      <c r="AC359" s="1199"/>
      <c r="AD359" s="1199"/>
      <c r="AE359" s="1199"/>
      <c r="AF359" s="1199"/>
      <c r="AG359" s="1199"/>
      <c r="AH359" s="1199"/>
      <c r="AI359" s="1199"/>
      <c r="AJ359" s="1199"/>
      <c r="AK359" s="1199"/>
      <c r="AL359" s="1199"/>
      <c r="AM359" s="151"/>
      <c r="AN359" s="158"/>
      <c r="AO359" s="42" t="s">
        <v>16</v>
      </c>
      <c r="AP359" s="44" t="s">
        <v>17</v>
      </c>
      <c r="AQ359" s="1157">
        <v>0.7</v>
      </c>
      <c r="AR359" s="1179"/>
      <c r="AS359" s="53"/>
      <c r="AU359" s="4"/>
      <c r="AV359" s="4"/>
      <c r="AW359" s="53"/>
      <c r="AX359" s="35">
        <f>ROUND(ROUND(ROUND(I352*R360,0)*Z9,0)*AQ359,0)-AS358</f>
        <v>55</v>
      </c>
      <c r="AY359" s="31"/>
    </row>
    <row r="360" spans="1:51" ht="17.100000000000001" customHeight="1" x14ac:dyDescent="0.15">
      <c r="A360" s="32">
        <v>32</v>
      </c>
      <c r="B360" s="33">
        <v>9705</v>
      </c>
      <c r="C360" s="34" t="s">
        <v>1216</v>
      </c>
      <c r="D360" s="36"/>
      <c r="E360" s="29"/>
      <c r="F360" s="29"/>
      <c r="G360" s="37"/>
      <c r="H360" s="20"/>
      <c r="L360" s="21"/>
      <c r="M360" s="162"/>
      <c r="N360" s="163"/>
      <c r="O360" s="163"/>
      <c r="P360" s="163"/>
      <c r="Q360" s="26" t="s">
        <v>17</v>
      </c>
      <c r="R360" s="1180">
        <v>0.96499999999999997</v>
      </c>
      <c r="S360" s="1181"/>
      <c r="T360" s="93"/>
      <c r="U360" s="2"/>
      <c r="W360" s="4"/>
      <c r="X360" s="4"/>
      <c r="Y360" s="4"/>
      <c r="Z360" s="4"/>
      <c r="AA360" s="21"/>
      <c r="AB360" s="1200"/>
      <c r="AC360" s="1201"/>
      <c r="AD360" s="1201"/>
      <c r="AE360" s="1201"/>
      <c r="AF360" s="1201"/>
      <c r="AG360" s="1201"/>
      <c r="AH360" s="1201"/>
      <c r="AI360" s="1201"/>
      <c r="AJ360" s="1201"/>
      <c r="AK360" s="1201"/>
      <c r="AL360" s="1201"/>
      <c r="AM360" s="95"/>
      <c r="AN360" s="161"/>
      <c r="AO360" s="25" t="s">
        <v>19</v>
      </c>
      <c r="AP360" s="26" t="s">
        <v>17</v>
      </c>
      <c r="AQ360" s="1170">
        <v>0.5</v>
      </c>
      <c r="AR360" s="1171"/>
      <c r="AS360" s="29"/>
      <c r="AT360" s="4"/>
      <c r="AU360" s="4"/>
      <c r="AV360" s="4"/>
      <c r="AW360" s="29"/>
      <c r="AX360" s="35">
        <f>ROUND(ROUND(ROUND(I352*R360,0)*Z9,0)*AQ360,0)-AS358</f>
        <v>38</v>
      </c>
      <c r="AY360" s="31"/>
    </row>
    <row r="361" spans="1:51" ht="17.100000000000001" customHeight="1" x14ac:dyDescent="0.15">
      <c r="A361" s="32">
        <v>32</v>
      </c>
      <c r="B361" s="33">
        <v>9391</v>
      </c>
      <c r="C361" s="34" t="s">
        <v>1217</v>
      </c>
      <c r="D361" s="36"/>
      <c r="E361" s="29"/>
      <c r="F361" s="29"/>
      <c r="G361" s="37"/>
      <c r="H361" s="20"/>
      <c r="L361" s="21"/>
      <c r="M361" s="47"/>
      <c r="N361" s="40"/>
      <c r="O361" s="40"/>
      <c r="P361" s="40"/>
      <c r="Q361" s="48"/>
      <c r="R361" s="48"/>
      <c r="S361" s="49"/>
      <c r="T361" s="168"/>
      <c r="U361" s="169"/>
      <c r="V361" s="169"/>
      <c r="W361" s="4"/>
      <c r="X361" s="23"/>
      <c r="Y361" s="4"/>
      <c r="Z361" s="4"/>
      <c r="AA361" s="21"/>
      <c r="AB361" s="42"/>
      <c r="AC361" s="43"/>
      <c r="AD361" s="43"/>
      <c r="AE361" s="43"/>
      <c r="AF361" s="43"/>
      <c r="AG361" s="43"/>
      <c r="AH361" s="43"/>
      <c r="AI361" s="43"/>
      <c r="AJ361" s="43"/>
      <c r="AK361" s="43"/>
      <c r="AL361" s="44"/>
      <c r="AM361" s="50"/>
      <c r="AN361" s="51"/>
      <c r="AO361" s="151"/>
      <c r="AP361" s="151"/>
      <c r="AQ361" s="151"/>
      <c r="AR361" s="158"/>
      <c r="AS361" s="1086" t="s">
        <v>47</v>
      </c>
      <c r="AT361" s="1086"/>
      <c r="AU361" s="1086"/>
      <c r="AV361" s="1086"/>
      <c r="AW361" s="1086"/>
      <c r="AX361" s="35">
        <f>ROUND(I352*Z9,0)-AS364</f>
        <v>78</v>
      </c>
      <c r="AY361" s="31"/>
    </row>
    <row r="362" spans="1:51" ht="17.100000000000001" customHeight="1" x14ac:dyDescent="0.15">
      <c r="A362" s="32">
        <v>32</v>
      </c>
      <c r="B362" s="33">
        <v>9392</v>
      </c>
      <c r="C362" s="34" t="s">
        <v>1218</v>
      </c>
      <c r="D362" s="36"/>
      <c r="E362" s="29"/>
      <c r="F362" s="29"/>
      <c r="G362" s="37"/>
      <c r="H362" s="20"/>
      <c r="L362" s="21"/>
      <c r="M362" s="20"/>
      <c r="S362" s="21"/>
      <c r="T362" s="93"/>
      <c r="U362" s="2"/>
      <c r="W362" s="4"/>
      <c r="X362" s="4"/>
      <c r="Y362" s="4"/>
      <c r="Z362" s="4"/>
      <c r="AA362" s="21"/>
      <c r="AB362" s="1198" t="s">
        <v>15</v>
      </c>
      <c r="AC362" s="1199"/>
      <c r="AD362" s="1199"/>
      <c r="AE362" s="1199"/>
      <c r="AF362" s="1199"/>
      <c r="AG362" s="1199"/>
      <c r="AH362" s="1199"/>
      <c r="AI362" s="1199"/>
      <c r="AJ362" s="1199"/>
      <c r="AK362" s="1199"/>
      <c r="AL362" s="1199"/>
      <c r="AM362" s="151"/>
      <c r="AN362" s="158"/>
      <c r="AO362" s="42" t="s">
        <v>16</v>
      </c>
      <c r="AP362" s="44" t="s">
        <v>17</v>
      </c>
      <c r="AQ362" s="1157">
        <v>0.7</v>
      </c>
      <c r="AR362" s="1179"/>
      <c r="AS362" s="1089"/>
      <c r="AT362" s="1089"/>
      <c r="AU362" s="1089"/>
      <c r="AV362" s="1089"/>
      <c r="AW362" s="1089"/>
      <c r="AX362" s="35">
        <f>ROUND(ROUND(I352*Z9,0)*AQ362,0)-AS364</f>
        <v>51</v>
      </c>
      <c r="AY362" s="31"/>
    </row>
    <row r="363" spans="1:51" ht="17.100000000000001" customHeight="1" x14ac:dyDescent="0.15">
      <c r="A363" s="32">
        <v>32</v>
      </c>
      <c r="B363" s="33">
        <v>9706</v>
      </c>
      <c r="C363" s="34" t="s">
        <v>1219</v>
      </c>
      <c r="D363" s="36"/>
      <c r="E363" s="29"/>
      <c r="F363" s="29"/>
      <c r="G363" s="37"/>
      <c r="H363" s="20"/>
      <c r="L363" s="21"/>
      <c r="M363" s="20"/>
      <c r="S363" s="21"/>
      <c r="T363" s="93"/>
      <c r="U363" s="2"/>
      <c r="W363" s="4"/>
      <c r="X363" s="4"/>
      <c r="Y363" s="4"/>
      <c r="Z363" s="4"/>
      <c r="AA363" s="21"/>
      <c r="AB363" s="1200"/>
      <c r="AC363" s="1201"/>
      <c r="AD363" s="1201"/>
      <c r="AE363" s="1201"/>
      <c r="AF363" s="1201"/>
      <c r="AG363" s="1201"/>
      <c r="AH363" s="1201"/>
      <c r="AI363" s="1201"/>
      <c r="AJ363" s="1201"/>
      <c r="AK363" s="1201"/>
      <c r="AL363" s="1201"/>
      <c r="AM363" s="95"/>
      <c r="AN363" s="161"/>
      <c r="AO363" s="25" t="s">
        <v>19</v>
      </c>
      <c r="AP363" s="26" t="s">
        <v>17</v>
      </c>
      <c r="AQ363" s="1170">
        <v>0.5</v>
      </c>
      <c r="AR363" s="1171"/>
      <c r="AS363" s="1089"/>
      <c r="AT363" s="1089"/>
      <c r="AU363" s="1089"/>
      <c r="AV363" s="1089"/>
      <c r="AW363" s="1089"/>
      <c r="AX363" s="35">
        <f>ROUND(ROUND(I352*Z9,0)*AQ363,0)-AS364</f>
        <v>33</v>
      </c>
      <c r="AY363" s="31"/>
    </row>
    <row r="364" spans="1:51" ht="17.100000000000001" customHeight="1" x14ac:dyDescent="0.15">
      <c r="A364" s="32">
        <v>32</v>
      </c>
      <c r="B364" s="33">
        <v>9395</v>
      </c>
      <c r="C364" s="34" t="s">
        <v>1220</v>
      </c>
      <c r="D364" s="36"/>
      <c r="E364" s="29"/>
      <c r="F364" s="29"/>
      <c r="G364" s="37"/>
      <c r="H364" s="20"/>
      <c r="I364" s="58"/>
      <c r="J364" s="58"/>
      <c r="L364" s="21"/>
      <c r="M364" s="1085" t="s">
        <v>26</v>
      </c>
      <c r="N364" s="1202"/>
      <c r="O364" s="1202"/>
      <c r="P364" s="1060"/>
      <c r="Q364" s="1060"/>
      <c r="R364" s="1060"/>
      <c r="S364" s="1061"/>
      <c r="T364" s="166"/>
      <c r="U364" s="167"/>
      <c r="V364" s="167"/>
      <c r="W364" s="4"/>
      <c r="X364" s="23"/>
      <c r="Y364" s="4"/>
      <c r="Z364" s="4"/>
      <c r="AA364" s="21"/>
      <c r="AB364" s="42"/>
      <c r="AC364" s="43"/>
      <c r="AD364" s="43"/>
      <c r="AE364" s="43"/>
      <c r="AF364" s="43"/>
      <c r="AG364" s="43"/>
      <c r="AH364" s="43"/>
      <c r="AI364" s="43"/>
      <c r="AJ364" s="43"/>
      <c r="AK364" s="43"/>
      <c r="AL364" s="44"/>
      <c r="AM364" s="50"/>
      <c r="AN364" s="51"/>
      <c r="AO364" s="151"/>
      <c r="AP364" s="151"/>
      <c r="AQ364" s="151"/>
      <c r="AR364" s="158"/>
      <c r="AS364" s="1175">
        <v>12</v>
      </c>
      <c r="AT364" s="1175"/>
      <c r="AU364" s="1176" t="s">
        <v>38</v>
      </c>
      <c r="AV364" s="1177"/>
      <c r="AW364" s="1178"/>
      <c r="AX364" s="35">
        <f>ROUND(ROUND(I352*R366,0)*Z9,0)-AS364</f>
        <v>75</v>
      </c>
      <c r="AY364" s="31"/>
    </row>
    <row r="365" spans="1:51" ht="17.100000000000001" customHeight="1" x14ac:dyDescent="0.15">
      <c r="A365" s="32">
        <v>32</v>
      </c>
      <c r="B365" s="33">
        <v>9396</v>
      </c>
      <c r="C365" s="34" t="s">
        <v>1221</v>
      </c>
      <c r="D365" s="36"/>
      <c r="E365" s="29"/>
      <c r="F365" s="29"/>
      <c r="G365" s="37"/>
      <c r="H365" s="4"/>
      <c r="I365" s="39"/>
      <c r="J365" s="39"/>
      <c r="L365" s="21"/>
      <c r="M365" s="1062"/>
      <c r="N365" s="1063"/>
      <c r="O365" s="1063"/>
      <c r="P365" s="1063"/>
      <c r="Q365" s="1063"/>
      <c r="R365" s="1063"/>
      <c r="S365" s="1064"/>
      <c r="T365" s="93"/>
      <c r="U365" s="2"/>
      <c r="W365" s="4"/>
      <c r="X365" s="4"/>
      <c r="Y365" s="4"/>
      <c r="Z365" s="4"/>
      <c r="AA365" s="21"/>
      <c r="AB365" s="1198" t="s">
        <v>15</v>
      </c>
      <c r="AC365" s="1199"/>
      <c r="AD365" s="1199"/>
      <c r="AE365" s="1199"/>
      <c r="AF365" s="1199"/>
      <c r="AG365" s="1199"/>
      <c r="AH365" s="1199"/>
      <c r="AI365" s="1199"/>
      <c r="AJ365" s="1199"/>
      <c r="AK365" s="1199"/>
      <c r="AL365" s="1199"/>
      <c r="AM365" s="151"/>
      <c r="AN365" s="158"/>
      <c r="AO365" s="42" t="s">
        <v>16</v>
      </c>
      <c r="AP365" s="44" t="s">
        <v>17</v>
      </c>
      <c r="AQ365" s="1157">
        <v>0.7</v>
      </c>
      <c r="AR365" s="1179"/>
      <c r="AS365" s="53"/>
      <c r="AU365" s="4"/>
      <c r="AV365" s="4"/>
      <c r="AW365" s="53"/>
      <c r="AX365" s="35">
        <f>ROUND(ROUND(ROUND(I352*R366,0)*Z9,0)*AQ365,0)-AS364</f>
        <v>49</v>
      </c>
      <c r="AY365" s="31"/>
    </row>
    <row r="366" spans="1:51" ht="17.100000000000001" customHeight="1" x14ac:dyDescent="0.15">
      <c r="A366" s="32">
        <v>32</v>
      </c>
      <c r="B366" s="33">
        <v>9707</v>
      </c>
      <c r="C366" s="34" t="s">
        <v>1222</v>
      </c>
      <c r="D366" s="56"/>
      <c r="E366" s="57"/>
      <c r="F366" s="57"/>
      <c r="G366" s="60"/>
      <c r="H366" s="24"/>
      <c r="I366" s="25"/>
      <c r="J366" s="25"/>
      <c r="K366" s="25"/>
      <c r="L366" s="38"/>
      <c r="M366" s="173"/>
      <c r="N366" s="174"/>
      <c r="O366" s="174"/>
      <c r="P366" s="174"/>
      <c r="Q366" s="26" t="s">
        <v>17</v>
      </c>
      <c r="R366" s="1180">
        <v>0.96499999999999997</v>
      </c>
      <c r="S366" s="1181"/>
      <c r="T366" s="175"/>
      <c r="U366" s="135"/>
      <c r="V366" s="135"/>
      <c r="W366" s="25"/>
      <c r="X366" s="25"/>
      <c r="Y366" s="25"/>
      <c r="Z366" s="25"/>
      <c r="AA366" s="38"/>
      <c r="AB366" s="1200"/>
      <c r="AC366" s="1201"/>
      <c r="AD366" s="1201"/>
      <c r="AE366" s="1201"/>
      <c r="AF366" s="1201"/>
      <c r="AG366" s="1201"/>
      <c r="AH366" s="1201"/>
      <c r="AI366" s="1201"/>
      <c r="AJ366" s="1201"/>
      <c r="AK366" s="1201"/>
      <c r="AL366" s="1201"/>
      <c r="AM366" s="95"/>
      <c r="AN366" s="161"/>
      <c r="AO366" s="25" t="s">
        <v>19</v>
      </c>
      <c r="AP366" s="26" t="s">
        <v>17</v>
      </c>
      <c r="AQ366" s="1170">
        <v>0.5</v>
      </c>
      <c r="AR366" s="1171"/>
      <c r="AS366" s="57"/>
      <c r="AT366" s="25"/>
      <c r="AU366" s="25"/>
      <c r="AV366" s="25"/>
      <c r="AW366" s="57"/>
      <c r="AX366" s="35">
        <f>ROUND(ROUND(ROUND(I352*R366,0)*Z9,0)*AQ366,0)-AS364</f>
        <v>32</v>
      </c>
      <c r="AY366" s="61"/>
    </row>
  </sheetData>
  <mergeCells count="637">
    <mergeCell ref="R366:S366"/>
    <mergeCell ref="AQ366:AR366"/>
    <mergeCell ref="AQ360:AR360"/>
    <mergeCell ref="AS361:AW363"/>
    <mergeCell ref="AB362:AL363"/>
    <mergeCell ref="AQ362:AR362"/>
    <mergeCell ref="AQ363:AR363"/>
    <mergeCell ref="M364:S365"/>
    <mergeCell ref="AS364:AT364"/>
    <mergeCell ref="AU364:AW364"/>
    <mergeCell ref="AB365:AL366"/>
    <mergeCell ref="AQ365:AR365"/>
    <mergeCell ref="AS355:AW357"/>
    <mergeCell ref="AB356:AL357"/>
    <mergeCell ref="AQ356:AR356"/>
    <mergeCell ref="AQ357:AR357"/>
    <mergeCell ref="M358:S359"/>
    <mergeCell ref="AS358:AT358"/>
    <mergeCell ref="AU358:AW358"/>
    <mergeCell ref="AB359:AL360"/>
    <mergeCell ref="AQ359:AR359"/>
    <mergeCell ref="R360:S360"/>
    <mergeCell ref="H349:L350"/>
    <mergeCell ref="AB350:AL351"/>
    <mergeCell ref="AQ350:AR350"/>
    <mergeCell ref="AQ351:AR351"/>
    <mergeCell ref="I352:J352"/>
    <mergeCell ref="M352:S353"/>
    <mergeCell ref="AB353:AL354"/>
    <mergeCell ref="AQ353:AR353"/>
    <mergeCell ref="R354:S354"/>
    <mergeCell ref="AQ354:AR354"/>
    <mergeCell ref="M346:S347"/>
    <mergeCell ref="AS346:AT346"/>
    <mergeCell ref="AU346:AW346"/>
    <mergeCell ref="AB347:AL348"/>
    <mergeCell ref="AQ347:AR347"/>
    <mergeCell ref="R348:S348"/>
    <mergeCell ref="AQ348:AR348"/>
    <mergeCell ref="R342:S342"/>
    <mergeCell ref="AQ342:AR342"/>
    <mergeCell ref="AS343:AW345"/>
    <mergeCell ref="AB344:AL345"/>
    <mergeCell ref="AQ344:AR344"/>
    <mergeCell ref="AQ345:AR345"/>
    <mergeCell ref="AS337:AW339"/>
    <mergeCell ref="AB338:AL339"/>
    <mergeCell ref="AQ338:AR338"/>
    <mergeCell ref="AQ339:AR339"/>
    <mergeCell ref="M340:S341"/>
    <mergeCell ref="AS340:AT340"/>
    <mergeCell ref="AU340:AW340"/>
    <mergeCell ref="AB341:AL342"/>
    <mergeCell ref="AQ341:AR341"/>
    <mergeCell ref="AB332:AL333"/>
    <mergeCell ref="AQ332:AR332"/>
    <mergeCell ref="AQ333:AR333"/>
    <mergeCell ref="I334:J334"/>
    <mergeCell ref="M334:S335"/>
    <mergeCell ref="AB335:AL336"/>
    <mergeCell ref="AQ335:AR335"/>
    <mergeCell ref="R336:S336"/>
    <mergeCell ref="AQ336:AR336"/>
    <mergeCell ref="AS325:AW327"/>
    <mergeCell ref="AB326:AL327"/>
    <mergeCell ref="AQ326:AR326"/>
    <mergeCell ref="AQ327:AR327"/>
    <mergeCell ref="M328:S329"/>
    <mergeCell ref="AS328:AT328"/>
    <mergeCell ref="AU328:AW328"/>
    <mergeCell ref="AB329:AL330"/>
    <mergeCell ref="AQ329:AR329"/>
    <mergeCell ref="R330:S330"/>
    <mergeCell ref="AQ330:AR330"/>
    <mergeCell ref="AS319:AW321"/>
    <mergeCell ref="AB320:AL321"/>
    <mergeCell ref="AQ320:AR320"/>
    <mergeCell ref="AQ321:AR321"/>
    <mergeCell ref="M322:S323"/>
    <mergeCell ref="AS322:AT322"/>
    <mergeCell ref="AU322:AW322"/>
    <mergeCell ref="AB323:AL324"/>
    <mergeCell ref="AQ323:AR323"/>
    <mergeCell ref="R324:S324"/>
    <mergeCell ref="AQ324:AR324"/>
    <mergeCell ref="AB314:AL315"/>
    <mergeCell ref="AQ314:AR314"/>
    <mergeCell ref="AQ315:AR315"/>
    <mergeCell ref="I316:J316"/>
    <mergeCell ref="M316:S317"/>
    <mergeCell ref="AB317:AL318"/>
    <mergeCell ref="AQ317:AR317"/>
    <mergeCell ref="R318:S318"/>
    <mergeCell ref="AQ318:AR318"/>
    <mergeCell ref="M310:S311"/>
    <mergeCell ref="AS310:AT310"/>
    <mergeCell ref="AU310:AW310"/>
    <mergeCell ref="AB311:AL312"/>
    <mergeCell ref="AQ311:AR311"/>
    <mergeCell ref="R312:S312"/>
    <mergeCell ref="AQ312:AR312"/>
    <mergeCell ref="R306:S306"/>
    <mergeCell ref="AQ306:AR306"/>
    <mergeCell ref="AS307:AW309"/>
    <mergeCell ref="AB308:AL309"/>
    <mergeCell ref="AQ308:AR308"/>
    <mergeCell ref="AQ309:AR309"/>
    <mergeCell ref="AS301:AW303"/>
    <mergeCell ref="AB302:AL303"/>
    <mergeCell ref="AQ302:AR302"/>
    <mergeCell ref="AQ303:AR303"/>
    <mergeCell ref="M304:S305"/>
    <mergeCell ref="AS304:AT304"/>
    <mergeCell ref="AU304:AW304"/>
    <mergeCell ref="AB305:AL306"/>
    <mergeCell ref="AQ305:AR305"/>
    <mergeCell ref="AB296:AL297"/>
    <mergeCell ref="AQ296:AR296"/>
    <mergeCell ref="AQ297:AR297"/>
    <mergeCell ref="I298:J298"/>
    <mergeCell ref="M298:S299"/>
    <mergeCell ref="AB299:AL300"/>
    <mergeCell ref="AQ299:AR299"/>
    <mergeCell ref="R300:S300"/>
    <mergeCell ref="AQ300:AR300"/>
    <mergeCell ref="AS289:AW291"/>
    <mergeCell ref="AB290:AL291"/>
    <mergeCell ref="AQ290:AR290"/>
    <mergeCell ref="AQ291:AR291"/>
    <mergeCell ref="M292:S293"/>
    <mergeCell ref="AS292:AT292"/>
    <mergeCell ref="AU292:AW292"/>
    <mergeCell ref="AB293:AL294"/>
    <mergeCell ref="AQ293:AR293"/>
    <mergeCell ref="R294:S294"/>
    <mergeCell ref="AQ294:AR294"/>
    <mergeCell ref="AS283:AW285"/>
    <mergeCell ref="AB284:AL285"/>
    <mergeCell ref="AQ284:AR284"/>
    <mergeCell ref="AQ285:AR285"/>
    <mergeCell ref="M286:S287"/>
    <mergeCell ref="AS286:AT286"/>
    <mergeCell ref="AU286:AW286"/>
    <mergeCell ref="AB287:AL288"/>
    <mergeCell ref="AQ287:AR287"/>
    <mergeCell ref="R288:S288"/>
    <mergeCell ref="AQ288:AR288"/>
    <mergeCell ref="I280:J280"/>
    <mergeCell ref="M280:S281"/>
    <mergeCell ref="AB281:AL282"/>
    <mergeCell ref="AQ281:AR281"/>
    <mergeCell ref="R282:S282"/>
    <mergeCell ref="AQ282:AR282"/>
    <mergeCell ref="R276:S276"/>
    <mergeCell ref="AQ276:AR276"/>
    <mergeCell ref="D277:G278"/>
    <mergeCell ref="T277:AA278"/>
    <mergeCell ref="AB278:AL279"/>
    <mergeCell ref="AQ278:AR278"/>
    <mergeCell ref="Z279:AA279"/>
    <mergeCell ref="AQ279:AR279"/>
    <mergeCell ref="AS271:AW273"/>
    <mergeCell ref="AB272:AL273"/>
    <mergeCell ref="AQ272:AR272"/>
    <mergeCell ref="AQ273:AR273"/>
    <mergeCell ref="M274:S275"/>
    <mergeCell ref="AS274:AT274"/>
    <mergeCell ref="AU274:AW274"/>
    <mergeCell ref="AB275:AL276"/>
    <mergeCell ref="AQ275:AR275"/>
    <mergeCell ref="AS265:AW267"/>
    <mergeCell ref="AB266:AL267"/>
    <mergeCell ref="AQ266:AR266"/>
    <mergeCell ref="AQ267:AR267"/>
    <mergeCell ref="M268:S269"/>
    <mergeCell ref="AS268:AT268"/>
    <mergeCell ref="AU268:AW268"/>
    <mergeCell ref="AB269:AL270"/>
    <mergeCell ref="AQ269:AR269"/>
    <mergeCell ref="R270:S270"/>
    <mergeCell ref="AQ270:AR270"/>
    <mergeCell ref="H259:L260"/>
    <mergeCell ref="AB260:AL261"/>
    <mergeCell ref="AQ260:AR260"/>
    <mergeCell ref="AQ261:AR261"/>
    <mergeCell ref="I262:J262"/>
    <mergeCell ref="M262:S263"/>
    <mergeCell ref="AB263:AL264"/>
    <mergeCell ref="AQ263:AR263"/>
    <mergeCell ref="R264:S264"/>
    <mergeCell ref="AQ264:AR264"/>
    <mergeCell ref="M256:S257"/>
    <mergeCell ref="AS256:AT256"/>
    <mergeCell ref="AU256:AW256"/>
    <mergeCell ref="AB257:AL258"/>
    <mergeCell ref="AQ257:AR257"/>
    <mergeCell ref="R258:S258"/>
    <mergeCell ref="AQ258:AR258"/>
    <mergeCell ref="R252:S252"/>
    <mergeCell ref="AQ252:AR252"/>
    <mergeCell ref="AS253:AW255"/>
    <mergeCell ref="AB254:AL255"/>
    <mergeCell ref="AQ254:AR254"/>
    <mergeCell ref="AQ255:AR255"/>
    <mergeCell ref="AS247:AW249"/>
    <mergeCell ref="AB248:AL249"/>
    <mergeCell ref="AQ248:AR248"/>
    <mergeCell ref="AQ249:AR249"/>
    <mergeCell ref="M250:S251"/>
    <mergeCell ref="AS250:AT250"/>
    <mergeCell ref="AU250:AW250"/>
    <mergeCell ref="AB251:AL252"/>
    <mergeCell ref="AQ251:AR251"/>
    <mergeCell ref="AB242:AL243"/>
    <mergeCell ref="AQ242:AR242"/>
    <mergeCell ref="AQ243:AR243"/>
    <mergeCell ref="I244:J244"/>
    <mergeCell ref="M244:S245"/>
    <mergeCell ref="AB245:AL246"/>
    <mergeCell ref="AQ245:AR245"/>
    <mergeCell ref="R246:S246"/>
    <mergeCell ref="AQ246:AR246"/>
    <mergeCell ref="AS235:AW237"/>
    <mergeCell ref="AB236:AL237"/>
    <mergeCell ref="AQ236:AR236"/>
    <mergeCell ref="AQ237:AR237"/>
    <mergeCell ref="M238:S239"/>
    <mergeCell ref="AS238:AT238"/>
    <mergeCell ref="AU238:AW238"/>
    <mergeCell ref="AB239:AL240"/>
    <mergeCell ref="AQ239:AR239"/>
    <mergeCell ref="R240:S240"/>
    <mergeCell ref="AQ240:AR240"/>
    <mergeCell ref="AS229:AW231"/>
    <mergeCell ref="AB230:AL231"/>
    <mergeCell ref="AQ230:AR230"/>
    <mergeCell ref="AQ231:AR231"/>
    <mergeCell ref="M232:S233"/>
    <mergeCell ref="AS232:AT232"/>
    <mergeCell ref="AU232:AW232"/>
    <mergeCell ref="AB233:AL234"/>
    <mergeCell ref="AQ233:AR233"/>
    <mergeCell ref="R234:S234"/>
    <mergeCell ref="AQ234:AR234"/>
    <mergeCell ref="AB224:AL225"/>
    <mergeCell ref="AQ224:AR224"/>
    <mergeCell ref="AQ225:AR225"/>
    <mergeCell ref="I226:J226"/>
    <mergeCell ref="M226:S227"/>
    <mergeCell ref="AB227:AL228"/>
    <mergeCell ref="AQ227:AR227"/>
    <mergeCell ref="R228:S228"/>
    <mergeCell ref="AQ228:AR228"/>
    <mergeCell ref="M220:S221"/>
    <mergeCell ref="AS220:AT220"/>
    <mergeCell ref="AU220:AW220"/>
    <mergeCell ref="AB221:AL222"/>
    <mergeCell ref="AQ221:AR221"/>
    <mergeCell ref="R222:S222"/>
    <mergeCell ref="AQ222:AR222"/>
    <mergeCell ref="R216:S216"/>
    <mergeCell ref="AQ216:AR216"/>
    <mergeCell ref="AS217:AW219"/>
    <mergeCell ref="AB218:AL219"/>
    <mergeCell ref="AQ218:AR218"/>
    <mergeCell ref="AQ219:AR219"/>
    <mergeCell ref="AS211:AW213"/>
    <mergeCell ref="AB212:AL213"/>
    <mergeCell ref="AQ212:AR212"/>
    <mergeCell ref="AQ213:AR213"/>
    <mergeCell ref="M214:S215"/>
    <mergeCell ref="AS214:AT214"/>
    <mergeCell ref="AU214:AW214"/>
    <mergeCell ref="AB215:AL216"/>
    <mergeCell ref="AQ215:AR215"/>
    <mergeCell ref="AB206:AL207"/>
    <mergeCell ref="AQ206:AR206"/>
    <mergeCell ref="AQ207:AR207"/>
    <mergeCell ref="I208:J208"/>
    <mergeCell ref="M208:S209"/>
    <mergeCell ref="AB209:AL210"/>
    <mergeCell ref="AQ209:AR209"/>
    <mergeCell ref="R210:S210"/>
    <mergeCell ref="AQ210:AR210"/>
    <mergeCell ref="AS199:AW201"/>
    <mergeCell ref="AB200:AL201"/>
    <mergeCell ref="AQ200:AR200"/>
    <mergeCell ref="AQ201:AR201"/>
    <mergeCell ref="M202:S203"/>
    <mergeCell ref="AS202:AT202"/>
    <mergeCell ref="AU202:AW202"/>
    <mergeCell ref="AB203:AL204"/>
    <mergeCell ref="AQ203:AR203"/>
    <mergeCell ref="R204:S204"/>
    <mergeCell ref="AQ204:AR204"/>
    <mergeCell ref="AS193:AW195"/>
    <mergeCell ref="AB194:AL195"/>
    <mergeCell ref="AQ194:AR194"/>
    <mergeCell ref="AQ195:AR195"/>
    <mergeCell ref="M196:S197"/>
    <mergeCell ref="AS196:AT196"/>
    <mergeCell ref="AU196:AW196"/>
    <mergeCell ref="AB197:AL198"/>
    <mergeCell ref="AQ197:AR197"/>
    <mergeCell ref="R198:S198"/>
    <mergeCell ref="AQ198:AR198"/>
    <mergeCell ref="I190:J190"/>
    <mergeCell ref="M190:S191"/>
    <mergeCell ref="AB191:AL192"/>
    <mergeCell ref="AQ191:AR191"/>
    <mergeCell ref="R192:S192"/>
    <mergeCell ref="AQ192:AR192"/>
    <mergeCell ref="R186:S186"/>
    <mergeCell ref="AQ186:AR186"/>
    <mergeCell ref="D187:G188"/>
    <mergeCell ref="T187:AA188"/>
    <mergeCell ref="AB188:AL189"/>
    <mergeCell ref="AQ188:AR188"/>
    <mergeCell ref="Z189:AA189"/>
    <mergeCell ref="AQ189:AR189"/>
    <mergeCell ref="AS181:AW183"/>
    <mergeCell ref="AB182:AL183"/>
    <mergeCell ref="AQ182:AR182"/>
    <mergeCell ref="AQ183:AR183"/>
    <mergeCell ref="M184:S185"/>
    <mergeCell ref="AS184:AT184"/>
    <mergeCell ref="AU184:AW184"/>
    <mergeCell ref="AB185:AL186"/>
    <mergeCell ref="AQ185:AR185"/>
    <mergeCell ref="AS175:AW177"/>
    <mergeCell ref="AB176:AL177"/>
    <mergeCell ref="AQ176:AR176"/>
    <mergeCell ref="AQ177:AR177"/>
    <mergeCell ref="M178:S179"/>
    <mergeCell ref="AS178:AT178"/>
    <mergeCell ref="AU178:AW178"/>
    <mergeCell ref="AB179:AL180"/>
    <mergeCell ref="AQ179:AR179"/>
    <mergeCell ref="R180:S180"/>
    <mergeCell ref="AQ180:AR180"/>
    <mergeCell ref="H169:L170"/>
    <mergeCell ref="AB170:AL171"/>
    <mergeCell ref="AQ170:AR170"/>
    <mergeCell ref="AQ171:AR171"/>
    <mergeCell ref="I172:J172"/>
    <mergeCell ref="M172:S173"/>
    <mergeCell ref="AB173:AL174"/>
    <mergeCell ref="AQ173:AR173"/>
    <mergeCell ref="R174:S174"/>
    <mergeCell ref="AQ174:AR174"/>
    <mergeCell ref="M166:S167"/>
    <mergeCell ref="AS166:AT166"/>
    <mergeCell ref="AU166:AW166"/>
    <mergeCell ref="AB167:AL168"/>
    <mergeCell ref="AQ167:AR167"/>
    <mergeCell ref="R168:S168"/>
    <mergeCell ref="AQ168:AR168"/>
    <mergeCell ref="R162:S162"/>
    <mergeCell ref="AQ162:AR162"/>
    <mergeCell ref="AS163:AW165"/>
    <mergeCell ref="AB164:AL165"/>
    <mergeCell ref="AQ164:AR164"/>
    <mergeCell ref="AQ165:AR165"/>
    <mergeCell ref="AS157:AW159"/>
    <mergeCell ref="AB158:AL159"/>
    <mergeCell ref="AQ158:AR158"/>
    <mergeCell ref="AQ159:AR159"/>
    <mergeCell ref="M160:S161"/>
    <mergeCell ref="AS160:AT160"/>
    <mergeCell ref="AU160:AW160"/>
    <mergeCell ref="AB161:AL162"/>
    <mergeCell ref="AQ161:AR161"/>
    <mergeCell ref="AB152:AL153"/>
    <mergeCell ref="AQ152:AR152"/>
    <mergeCell ref="AQ153:AR153"/>
    <mergeCell ref="I154:J154"/>
    <mergeCell ref="M154:S155"/>
    <mergeCell ref="AB155:AL156"/>
    <mergeCell ref="AQ155:AR155"/>
    <mergeCell ref="R156:S156"/>
    <mergeCell ref="AQ156:AR156"/>
    <mergeCell ref="AS145:AW147"/>
    <mergeCell ref="AB146:AL147"/>
    <mergeCell ref="AQ146:AR146"/>
    <mergeCell ref="AQ147:AR147"/>
    <mergeCell ref="M148:S149"/>
    <mergeCell ref="AS148:AT148"/>
    <mergeCell ref="AU148:AW148"/>
    <mergeCell ref="AB149:AL150"/>
    <mergeCell ref="AQ149:AR149"/>
    <mergeCell ref="R150:S150"/>
    <mergeCell ref="AQ150:AR150"/>
    <mergeCell ref="AS139:AW141"/>
    <mergeCell ref="AB140:AL141"/>
    <mergeCell ref="AQ140:AR140"/>
    <mergeCell ref="AQ141:AR141"/>
    <mergeCell ref="M142:S143"/>
    <mergeCell ref="AS142:AT142"/>
    <mergeCell ref="AU142:AW142"/>
    <mergeCell ref="AB143:AL144"/>
    <mergeCell ref="AQ143:AR143"/>
    <mergeCell ref="R144:S144"/>
    <mergeCell ref="AQ144:AR144"/>
    <mergeCell ref="AB134:AL135"/>
    <mergeCell ref="AQ134:AR134"/>
    <mergeCell ref="AQ135:AR135"/>
    <mergeCell ref="I136:J136"/>
    <mergeCell ref="M136:S137"/>
    <mergeCell ref="AB137:AL138"/>
    <mergeCell ref="AQ137:AR137"/>
    <mergeCell ref="R138:S138"/>
    <mergeCell ref="AQ138:AR138"/>
    <mergeCell ref="M130:S131"/>
    <mergeCell ref="AS130:AT130"/>
    <mergeCell ref="AU130:AW130"/>
    <mergeCell ref="AB131:AL132"/>
    <mergeCell ref="AQ131:AR131"/>
    <mergeCell ref="R132:S132"/>
    <mergeCell ref="AQ132:AR132"/>
    <mergeCell ref="R126:S126"/>
    <mergeCell ref="AQ126:AR126"/>
    <mergeCell ref="AS127:AW129"/>
    <mergeCell ref="AB128:AL129"/>
    <mergeCell ref="AQ128:AR128"/>
    <mergeCell ref="AQ129:AR129"/>
    <mergeCell ref="AS121:AW123"/>
    <mergeCell ref="AB122:AL123"/>
    <mergeCell ref="AQ122:AR122"/>
    <mergeCell ref="AQ123:AR123"/>
    <mergeCell ref="M124:S125"/>
    <mergeCell ref="AS124:AT124"/>
    <mergeCell ref="AU124:AW124"/>
    <mergeCell ref="AB125:AL126"/>
    <mergeCell ref="AQ125:AR125"/>
    <mergeCell ref="AB116:AL117"/>
    <mergeCell ref="AQ116:AR116"/>
    <mergeCell ref="AQ117:AR117"/>
    <mergeCell ref="I118:J118"/>
    <mergeCell ref="M118:S119"/>
    <mergeCell ref="AB119:AL120"/>
    <mergeCell ref="AQ119:AR119"/>
    <mergeCell ref="R120:S120"/>
    <mergeCell ref="AQ120:AR120"/>
    <mergeCell ref="AS109:AW111"/>
    <mergeCell ref="AB110:AL111"/>
    <mergeCell ref="AQ110:AR110"/>
    <mergeCell ref="AQ111:AR111"/>
    <mergeCell ref="M112:S113"/>
    <mergeCell ref="AS112:AT112"/>
    <mergeCell ref="AU112:AW112"/>
    <mergeCell ref="AB113:AL114"/>
    <mergeCell ref="AQ113:AR113"/>
    <mergeCell ref="R114:S114"/>
    <mergeCell ref="AQ114:AR114"/>
    <mergeCell ref="AS103:AW105"/>
    <mergeCell ref="AB104:AL105"/>
    <mergeCell ref="AQ104:AR104"/>
    <mergeCell ref="AQ105:AR105"/>
    <mergeCell ref="M106:S107"/>
    <mergeCell ref="AS106:AT106"/>
    <mergeCell ref="AU106:AW106"/>
    <mergeCell ref="AB107:AL108"/>
    <mergeCell ref="AQ107:AR107"/>
    <mergeCell ref="R108:S108"/>
    <mergeCell ref="AQ108:AR108"/>
    <mergeCell ref="I100:J100"/>
    <mergeCell ref="M100:S101"/>
    <mergeCell ref="AB101:AL102"/>
    <mergeCell ref="AQ101:AR101"/>
    <mergeCell ref="R102:S102"/>
    <mergeCell ref="AQ102:AR102"/>
    <mergeCell ref="R96:S96"/>
    <mergeCell ref="AQ96:AR96"/>
    <mergeCell ref="D97:G98"/>
    <mergeCell ref="T97:AA98"/>
    <mergeCell ref="AB98:AL99"/>
    <mergeCell ref="AQ98:AR98"/>
    <mergeCell ref="Z99:AA99"/>
    <mergeCell ref="AQ99:AR99"/>
    <mergeCell ref="AS91:AW93"/>
    <mergeCell ref="AB92:AL93"/>
    <mergeCell ref="AQ92:AR92"/>
    <mergeCell ref="AQ93:AR93"/>
    <mergeCell ref="M94:S95"/>
    <mergeCell ref="AS94:AT94"/>
    <mergeCell ref="AU94:AW94"/>
    <mergeCell ref="AB95:AL96"/>
    <mergeCell ref="AQ95:AR95"/>
    <mergeCell ref="AS85:AW87"/>
    <mergeCell ref="AB86:AL87"/>
    <mergeCell ref="AQ86:AR86"/>
    <mergeCell ref="AQ87:AR87"/>
    <mergeCell ref="M88:S89"/>
    <mergeCell ref="AS88:AT88"/>
    <mergeCell ref="AU88:AW88"/>
    <mergeCell ref="AB89:AL90"/>
    <mergeCell ref="AQ89:AR89"/>
    <mergeCell ref="R90:S90"/>
    <mergeCell ref="AQ90:AR90"/>
    <mergeCell ref="H79:L80"/>
    <mergeCell ref="AB80:AL81"/>
    <mergeCell ref="AQ80:AR80"/>
    <mergeCell ref="AQ81:AR81"/>
    <mergeCell ref="I82:J82"/>
    <mergeCell ref="M82:S83"/>
    <mergeCell ref="AB83:AL84"/>
    <mergeCell ref="AQ83:AR83"/>
    <mergeCell ref="R84:S84"/>
    <mergeCell ref="AQ84:AR84"/>
    <mergeCell ref="M76:S77"/>
    <mergeCell ref="AS76:AT76"/>
    <mergeCell ref="AU76:AW76"/>
    <mergeCell ref="AB77:AL78"/>
    <mergeCell ref="AQ77:AR77"/>
    <mergeCell ref="R78:S78"/>
    <mergeCell ref="AQ78:AR78"/>
    <mergeCell ref="R72:S72"/>
    <mergeCell ref="AQ72:AR72"/>
    <mergeCell ref="AS73:AW75"/>
    <mergeCell ref="AB74:AL75"/>
    <mergeCell ref="AQ74:AR74"/>
    <mergeCell ref="AQ75:AR75"/>
    <mergeCell ref="AS67:AW69"/>
    <mergeCell ref="AB68:AL69"/>
    <mergeCell ref="AQ68:AR68"/>
    <mergeCell ref="AQ69:AR69"/>
    <mergeCell ref="M70:S71"/>
    <mergeCell ref="AS70:AT70"/>
    <mergeCell ref="AU70:AW70"/>
    <mergeCell ref="AB71:AL72"/>
    <mergeCell ref="AQ71:AR71"/>
    <mergeCell ref="AB62:AL63"/>
    <mergeCell ref="AQ62:AR62"/>
    <mergeCell ref="AQ63:AR63"/>
    <mergeCell ref="I64:J64"/>
    <mergeCell ref="M64:S65"/>
    <mergeCell ref="AB65:AL66"/>
    <mergeCell ref="AQ65:AR65"/>
    <mergeCell ref="R66:S66"/>
    <mergeCell ref="AQ66:AR66"/>
    <mergeCell ref="AS55:AW57"/>
    <mergeCell ref="AB56:AL57"/>
    <mergeCell ref="AQ56:AR56"/>
    <mergeCell ref="AQ57:AR57"/>
    <mergeCell ref="M58:S59"/>
    <mergeCell ref="AS58:AT58"/>
    <mergeCell ref="AU58:AW58"/>
    <mergeCell ref="AB59:AL60"/>
    <mergeCell ref="AQ59:AR59"/>
    <mergeCell ref="R60:S60"/>
    <mergeCell ref="AQ60:AR60"/>
    <mergeCell ref="AS49:AW51"/>
    <mergeCell ref="AB50:AL51"/>
    <mergeCell ref="AQ50:AR50"/>
    <mergeCell ref="AQ51:AR51"/>
    <mergeCell ref="M52:S53"/>
    <mergeCell ref="AS52:AT52"/>
    <mergeCell ref="AU52:AW52"/>
    <mergeCell ref="AB53:AL54"/>
    <mergeCell ref="AQ53:AR53"/>
    <mergeCell ref="R54:S54"/>
    <mergeCell ref="AQ54:AR54"/>
    <mergeCell ref="AB44:AL45"/>
    <mergeCell ref="AQ44:AR44"/>
    <mergeCell ref="AQ45:AR45"/>
    <mergeCell ref="I46:J46"/>
    <mergeCell ref="M46:S47"/>
    <mergeCell ref="AB47:AL48"/>
    <mergeCell ref="AQ47:AR47"/>
    <mergeCell ref="R48:S48"/>
    <mergeCell ref="AQ48:AR48"/>
    <mergeCell ref="M40:S41"/>
    <mergeCell ref="AS40:AT40"/>
    <mergeCell ref="AU40:AW40"/>
    <mergeCell ref="AB41:AL42"/>
    <mergeCell ref="AQ41:AR41"/>
    <mergeCell ref="R42:S42"/>
    <mergeCell ref="AQ42:AR42"/>
    <mergeCell ref="R36:S36"/>
    <mergeCell ref="AQ36:AR36"/>
    <mergeCell ref="AS37:AW39"/>
    <mergeCell ref="AB38:AL39"/>
    <mergeCell ref="AQ38:AR38"/>
    <mergeCell ref="AQ39:AR39"/>
    <mergeCell ref="AS31:AW33"/>
    <mergeCell ref="AB32:AL33"/>
    <mergeCell ref="AQ32:AR32"/>
    <mergeCell ref="AQ33:AR33"/>
    <mergeCell ref="M34:S35"/>
    <mergeCell ref="AS34:AT34"/>
    <mergeCell ref="AU34:AW34"/>
    <mergeCell ref="AB35:AL36"/>
    <mergeCell ref="AQ35:AR35"/>
    <mergeCell ref="AB26:AL27"/>
    <mergeCell ref="AQ26:AR26"/>
    <mergeCell ref="AQ27:AR27"/>
    <mergeCell ref="I28:J28"/>
    <mergeCell ref="M28:S29"/>
    <mergeCell ref="AB29:AL30"/>
    <mergeCell ref="AQ29:AR29"/>
    <mergeCell ref="R30:S30"/>
    <mergeCell ref="AQ30:AR30"/>
    <mergeCell ref="AS19:AW21"/>
    <mergeCell ref="AB20:AL21"/>
    <mergeCell ref="AQ20:AR20"/>
    <mergeCell ref="AQ21:AR21"/>
    <mergeCell ref="M22:S23"/>
    <mergeCell ref="AS22:AT22"/>
    <mergeCell ref="AU22:AW22"/>
    <mergeCell ref="AB23:AL24"/>
    <mergeCell ref="AQ23:AR23"/>
    <mergeCell ref="R24:S24"/>
    <mergeCell ref="AQ24:AR24"/>
    <mergeCell ref="AS13:AW15"/>
    <mergeCell ref="AB14:AL15"/>
    <mergeCell ref="AQ14:AR14"/>
    <mergeCell ref="AQ15:AR15"/>
    <mergeCell ref="M16:S17"/>
    <mergeCell ref="AS16:AT16"/>
    <mergeCell ref="AU16:AW16"/>
    <mergeCell ref="AB17:AL18"/>
    <mergeCell ref="AQ17:AR17"/>
    <mergeCell ref="R18:S18"/>
    <mergeCell ref="AQ18:AR18"/>
    <mergeCell ref="I10:J10"/>
    <mergeCell ref="M10:S11"/>
    <mergeCell ref="AB11:AL12"/>
    <mergeCell ref="AQ11:AR11"/>
    <mergeCell ref="R12:S12"/>
    <mergeCell ref="AQ12:AR12"/>
    <mergeCell ref="D5:AW5"/>
    <mergeCell ref="D7:G8"/>
    <mergeCell ref="T7:AA8"/>
    <mergeCell ref="AB8:AL9"/>
    <mergeCell ref="AQ8:AR8"/>
    <mergeCell ref="Z9:AA9"/>
    <mergeCell ref="AQ9:AR9"/>
  </mergeCells>
  <phoneticPr fontId="1"/>
  <printOptions horizontalCentered="1"/>
  <pageMargins left="0.39370078740157483" right="0.39370078740157483" top="0.62992125984251968" bottom="0.39370078740157483" header="0.51181102362204722" footer="0.31496062992125984"/>
  <pageSetup paperSize="9" scale="48" fitToHeight="0" orientation="portrait" horizontalDpi="300" verticalDpi="300" r:id="rId1"/>
  <headerFooter>
    <oddHeader>&amp;R&amp;9施設入所支援</oddHeader>
    <oddFooter>&amp;C&amp;14&amp;P</oddFooter>
  </headerFooter>
  <rowBreaks count="3" manualBreakCount="3">
    <brk id="96" max="50" man="1"/>
    <brk id="186" max="52" man="1"/>
    <brk id="276"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autoPageBreaks="0"/>
  </sheetPr>
  <dimension ref="A1:AS156"/>
  <sheetViews>
    <sheetView view="pageBreakPreview" zoomScaleNormal="100" zoomScaleSheetLayoutView="100" workbookViewId="0"/>
  </sheetViews>
  <sheetFormatPr defaultColWidth="9" defaultRowHeight="13.5" x14ac:dyDescent="0.15"/>
  <cols>
    <col min="1" max="1" width="4.625" style="2" customWidth="1"/>
    <col min="2" max="2" width="7.625" style="2" customWidth="1"/>
    <col min="3" max="3" width="33" style="4" bestFit="1" customWidth="1"/>
    <col min="4" max="8" width="2.375" style="2" customWidth="1"/>
    <col min="9" max="12" width="2.375" style="4" customWidth="1"/>
    <col min="13" max="13" width="5.875" style="4" customWidth="1"/>
    <col min="14" max="16" width="2.375" style="4" customWidth="1"/>
    <col min="17" max="19" width="2.375" style="2" customWidth="1"/>
    <col min="20" max="24" width="2.375" style="5" customWidth="1"/>
    <col min="25" max="25" width="5" style="5" customWidth="1"/>
    <col min="26" max="40" width="2.375" style="5" customWidth="1"/>
    <col min="41" max="41" width="8.625" style="5" customWidth="1"/>
    <col min="42" max="42" width="2.375" style="5" customWidth="1"/>
    <col min="43" max="43" width="3.875" style="2" customWidth="1"/>
    <col min="44" max="44" width="7.125" style="2" customWidth="1"/>
    <col min="45" max="45" width="8.625" style="2" customWidth="1"/>
    <col min="46" max="46" width="4.375" style="2" bestFit="1" customWidth="1"/>
    <col min="47" max="16384" width="9" style="2"/>
  </cols>
  <sheetData>
    <row r="1" spans="1:45" ht="17.100000000000001" customHeight="1" x14ac:dyDescent="0.15">
      <c r="A1" s="1"/>
    </row>
    <row r="2" spans="1:45" ht="17.100000000000001" customHeight="1" x14ac:dyDescent="0.15">
      <c r="A2" s="1" t="s">
        <v>1223</v>
      </c>
    </row>
    <row r="3" spans="1:45" ht="17.100000000000001" customHeight="1" x14ac:dyDescent="0.15">
      <c r="A3" s="1"/>
    </row>
    <row r="4" spans="1:45" ht="17.100000000000001" customHeight="1" x14ac:dyDescent="0.15">
      <c r="A4" s="1"/>
      <c r="B4" s="180"/>
    </row>
    <row r="5" spans="1:45" x14ac:dyDescent="0.15">
      <c r="A5" s="6" t="s">
        <v>1</v>
      </c>
      <c r="B5" s="7"/>
      <c r="C5" s="79" t="s">
        <v>2</v>
      </c>
      <c r="D5" s="1099" t="s">
        <v>3</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9" t="s">
        <v>4</v>
      </c>
      <c r="AS5" s="9" t="s">
        <v>5</v>
      </c>
    </row>
    <row r="6" spans="1:45" x14ac:dyDescent="0.15">
      <c r="A6" s="9" t="s">
        <v>6</v>
      </c>
      <c r="B6" s="79" t="s">
        <v>7</v>
      </c>
      <c r="C6" s="181"/>
      <c r="D6" s="55"/>
      <c r="E6" s="58"/>
      <c r="F6" s="58"/>
      <c r="G6" s="58"/>
      <c r="H6" s="58"/>
      <c r="I6" s="58"/>
      <c r="J6" s="58"/>
      <c r="K6" s="58"/>
      <c r="L6" s="58"/>
      <c r="M6" s="58"/>
      <c r="N6" s="58"/>
      <c r="O6" s="58"/>
      <c r="P6" s="58"/>
      <c r="Q6" s="58"/>
      <c r="R6" s="58"/>
      <c r="S6" s="58"/>
      <c r="T6" s="39"/>
      <c r="U6" s="39"/>
      <c r="V6" s="39"/>
      <c r="W6" s="39"/>
      <c r="X6" s="39"/>
      <c r="Y6" s="39"/>
      <c r="Z6" s="39"/>
      <c r="AA6" s="39"/>
      <c r="AB6" s="39"/>
      <c r="AC6" s="39"/>
      <c r="AD6" s="39"/>
      <c r="AE6" s="39"/>
      <c r="AF6" s="39"/>
      <c r="AG6" s="39"/>
      <c r="AH6" s="39"/>
      <c r="AI6" s="39"/>
      <c r="AJ6" s="39"/>
      <c r="AK6" s="39"/>
      <c r="AL6" s="39"/>
      <c r="AM6" s="39"/>
      <c r="AN6" s="39"/>
      <c r="AO6" s="39"/>
      <c r="AP6" s="39"/>
      <c r="AQ6" s="58"/>
      <c r="AR6" s="155" t="s">
        <v>8</v>
      </c>
      <c r="AS6" s="155" t="s">
        <v>9</v>
      </c>
    </row>
    <row r="7" spans="1:45" ht="14.25" customHeight="1" x14ac:dyDescent="0.15">
      <c r="A7" s="32">
        <v>32</v>
      </c>
      <c r="B7" s="32">
        <v>4111</v>
      </c>
      <c r="C7" s="34" t="s">
        <v>1224</v>
      </c>
      <c r="D7" s="1085" t="s">
        <v>1225</v>
      </c>
      <c r="E7" s="1086"/>
      <c r="F7" s="1087"/>
      <c r="G7" s="1085" t="s">
        <v>1226</v>
      </c>
      <c r="H7" s="1086"/>
      <c r="I7" s="1086"/>
      <c r="J7" s="1087"/>
      <c r="K7" s="47" t="s">
        <v>1227</v>
      </c>
      <c r="L7" s="40"/>
      <c r="M7" s="103"/>
      <c r="N7" s="40"/>
      <c r="O7" s="40"/>
      <c r="P7" s="40"/>
      <c r="Q7" s="41"/>
      <c r="R7" s="47"/>
      <c r="S7" s="65"/>
      <c r="T7" s="65"/>
      <c r="U7" s="65"/>
      <c r="V7" s="65"/>
      <c r="W7" s="65"/>
      <c r="X7" s="65"/>
      <c r="Y7" s="102"/>
      <c r="Z7" s="182"/>
      <c r="AA7" s="183"/>
      <c r="AB7" s="65"/>
      <c r="AC7" s="65"/>
      <c r="AD7" s="65"/>
      <c r="AE7" s="65"/>
      <c r="AF7" s="65"/>
      <c r="AG7" s="65"/>
      <c r="AH7" s="65"/>
      <c r="AI7" s="65"/>
      <c r="AJ7" s="65"/>
      <c r="AK7" s="65"/>
      <c r="AL7" s="65"/>
      <c r="AM7" s="65"/>
      <c r="AN7" s="65"/>
      <c r="AO7" s="65"/>
      <c r="AP7" s="184"/>
      <c r="AQ7" s="185"/>
      <c r="AR7" s="35">
        <f>ROUND(M9,0)</f>
        <v>302</v>
      </c>
      <c r="AS7" s="66" t="s">
        <v>13</v>
      </c>
    </row>
    <row r="8" spans="1:45" ht="14.25" customHeight="1" x14ac:dyDescent="0.15">
      <c r="A8" s="32">
        <v>32</v>
      </c>
      <c r="B8" s="32">
        <v>4112</v>
      </c>
      <c r="C8" s="34" t="s">
        <v>1228</v>
      </c>
      <c r="D8" s="1088"/>
      <c r="E8" s="1089"/>
      <c r="F8" s="1090"/>
      <c r="G8" s="1088"/>
      <c r="H8" s="1089"/>
      <c r="I8" s="1089"/>
      <c r="J8" s="1090"/>
      <c r="K8" s="186"/>
      <c r="L8" s="187"/>
      <c r="M8" s="58"/>
      <c r="Q8" s="21"/>
      <c r="R8" s="186"/>
      <c r="S8" s="53"/>
      <c r="T8" s="53"/>
      <c r="U8" s="53"/>
      <c r="V8" s="53"/>
      <c r="W8" s="53"/>
      <c r="X8" s="53"/>
      <c r="Y8" s="188"/>
      <c r="Z8" s="53"/>
      <c r="AA8" s="1091" t="s">
        <v>1229</v>
      </c>
      <c r="AB8" s="1092"/>
      <c r="AC8" s="1092"/>
      <c r="AD8" s="1092"/>
      <c r="AE8" s="1092"/>
      <c r="AF8" s="1093"/>
      <c r="AG8" s="67" t="s">
        <v>1230</v>
      </c>
      <c r="AH8" s="67"/>
      <c r="AI8" s="67"/>
      <c r="AJ8" s="67"/>
      <c r="AK8" s="67"/>
      <c r="AL8" s="67"/>
      <c r="AM8" s="67"/>
      <c r="AN8" s="67"/>
      <c r="AO8" s="67"/>
      <c r="AP8" s="65" t="s">
        <v>17</v>
      </c>
      <c r="AQ8" s="164">
        <v>0.7</v>
      </c>
      <c r="AR8" s="35">
        <f>ROUND(M9*AQ8,0)</f>
        <v>211</v>
      </c>
      <c r="AS8" s="31"/>
    </row>
    <row r="9" spans="1:45" ht="14.25" customHeight="1" x14ac:dyDescent="0.15">
      <c r="A9" s="32">
        <v>32</v>
      </c>
      <c r="B9" s="32" t="s">
        <v>1231</v>
      </c>
      <c r="C9" s="34" t="s">
        <v>1232</v>
      </c>
      <c r="D9" s="1088"/>
      <c r="E9" s="1089"/>
      <c r="F9" s="1090"/>
      <c r="G9" s="1088"/>
      <c r="H9" s="1089"/>
      <c r="I9" s="1089"/>
      <c r="J9" s="1090"/>
      <c r="K9" s="186"/>
      <c r="L9" s="187"/>
      <c r="M9" s="189">
        <v>302</v>
      </c>
      <c r="N9" s="4" t="s">
        <v>21</v>
      </c>
      <c r="P9" s="190"/>
      <c r="Q9" s="21"/>
      <c r="R9" s="186"/>
      <c r="S9" s="53"/>
      <c r="T9" s="53"/>
      <c r="U9" s="53"/>
      <c r="V9" s="53"/>
      <c r="W9" s="53"/>
      <c r="X9" s="53"/>
      <c r="Y9" s="188"/>
      <c r="Z9" s="53"/>
      <c r="AA9" s="1094"/>
      <c r="AB9" s="1095"/>
      <c r="AC9" s="1095"/>
      <c r="AD9" s="1095"/>
      <c r="AE9" s="1095"/>
      <c r="AF9" s="1096"/>
      <c r="AG9" s="67" t="s">
        <v>1233</v>
      </c>
      <c r="AH9" s="67"/>
      <c r="AI9" s="67"/>
      <c r="AJ9" s="67"/>
      <c r="AK9" s="67"/>
      <c r="AL9" s="67"/>
      <c r="AM9" s="67"/>
      <c r="AN9" s="67"/>
      <c r="AO9" s="67"/>
      <c r="AP9" s="65" t="s">
        <v>17</v>
      </c>
      <c r="AQ9" s="164">
        <v>0.5</v>
      </c>
      <c r="AR9" s="35">
        <f>ROUND(M9*AQ9,0)</f>
        <v>151</v>
      </c>
      <c r="AS9" s="31"/>
    </row>
    <row r="10" spans="1:45" ht="14.25" customHeight="1" x14ac:dyDescent="0.15">
      <c r="A10" s="32">
        <v>32</v>
      </c>
      <c r="B10" s="32">
        <v>4113</v>
      </c>
      <c r="C10" s="34" t="s">
        <v>1234</v>
      </c>
      <c r="D10" s="73"/>
      <c r="E10" s="74"/>
      <c r="F10" s="75"/>
      <c r="G10" s="73"/>
      <c r="H10" s="74"/>
      <c r="I10" s="74"/>
      <c r="J10" s="75"/>
      <c r="K10" s="186"/>
      <c r="L10" s="187"/>
      <c r="M10" s="58"/>
      <c r="P10" s="191"/>
      <c r="Q10" s="21"/>
      <c r="R10" s="72" t="s">
        <v>1235</v>
      </c>
      <c r="S10" s="67"/>
      <c r="T10" s="67"/>
      <c r="U10" s="67"/>
      <c r="V10" s="67"/>
      <c r="W10" s="67"/>
      <c r="X10" s="67"/>
      <c r="Y10" s="192"/>
      <c r="Z10" s="68"/>
      <c r="AA10" s="54"/>
      <c r="AB10" s="53"/>
      <c r="AC10" s="53"/>
      <c r="AD10" s="53"/>
      <c r="AE10" s="53"/>
      <c r="AF10" s="53"/>
      <c r="AG10" s="65"/>
      <c r="AH10" s="65"/>
      <c r="AI10" s="65"/>
      <c r="AJ10" s="65"/>
      <c r="AK10" s="65"/>
      <c r="AL10" s="65"/>
      <c r="AM10" s="65"/>
      <c r="AN10" s="65"/>
      <c r="AO10" s="65"/>
      <c r="AP10" s="184"/>
      <c r="AQ10" s="185"/>
      <c r="AR10" s="35">
        <f>ROUND(M9*Y12,0)</f>
        <v>291</v>
      </c>
      <c r="AS10" s="31"/>
    </row>
    <row r="11" spans="1:45" ht="14.25" customHeight="1" x14ac:dyDescent="0.15">
      <c r="A11" s="32">
        <v>32</v>
      </c>
      <c r="B11" s="32">
        <v>4114</v>
      </c>
      <c r="C11" s="34" t="s">
        <v>1236</v>
      </c>
      <c r="D11" s="73"/>
      <c r="E11" s="74"/>
      <c r="F11" s="75"/>
      <c r="G11" s="193"/>
      <c r="H11" s="193"/>
      <c r="I11" s="193"/>
      <c r="J11" s="194"/>
      <c r="K11" s="186"/>
      <c r="L11" s="187"/>
      <c r="M11" s="58"/>
      <c r="P11" s="191"/>
      <c r="Q11" s="21"/>
      <c r="R11" s="54" t="s">
        <v>1237</v>
      </c>
      <c r="S11" s="53"/>
      <c r="T11" s="53"/>
      <c r="U11" s="53"/>
      <c r="V11" s="53"/>
      <c r="W11" s="53"/>
      <c r="X11" s="53"/>
      <c r="Y11" s="188"/>
      <c r="Z11" s="59"/>
      <c r="AA11" s="1091" t="s">
        <v>1229</v>
      </c>
      <c r="AB11" s="1092"/>
      <c r="AC11" s="1092"/>
      <c r="AD11" s="1092"/>
      <c r="AE11" s="1092"/>
      <c r="AF11" s="1093"/>
      <c r="AG11" s="67" t="s">
        <v>1230</v>
      </c>
      <c r="AH11" s="67"/>
      <c r="AI11" s="67"/>
      <c r="AJ11" s="67"/>
      <c r="AK11" s="67"/>
      <c r="AL11" s="67"/>
      <c r="AM11" s="67"/>
      <c r="AN11" s="67"/>
      <c r="AO11" s="67"/>
      <c r="AP11" s="65" t="s">
        <v>17</v>
      </c>
      <c r="AQ11" s="164">
        <v>0.7</v>
      </c>
      <c r="AR11" s="35">
        <f>ROUND(ROUND(M9*Y12,0)*AQ11,0)</f>
        <v>204</v>
      </c>
      <c r="AS11" s="31"/>
    </row>
    <row r="12" spans="1:45" ht="14.25" customHeight="1" x14ac:dyDescent="0.15">
      <c r="A12" s="32">
        <v>32</v>
      </c>
      <c r="B12" s="32" t="s">
        <v>1238</v>
      </c>
      <c r="C12" s="34" t="s">
        <v>1239</v>
      </c>
      <c r="D12" s="73"/>
      <c r="E12" s="74"/>
      <c r="F12" s="75"/>
      <c r="G12" s="193"/>
      <c r="H12" s="193"/>
      <c r="I12" s="193"/>
      <c r="J12" s="194"/>
      <c r="K12" s="186"/>
      <c r="L12" s="187"/>
      <c r="M12" s="58"/>
      <c r="P12" s="191"/>
      <c r="Q12" s="21"/>
      <c r="R12" s="54"/>
      <c r="S12" s="53"/>
      <c r="T12" s="53"/>
      <c r="U12" s="53"/>
      <c r="V12" s="53"/>
      <c r="W12" s="53"/>
      <c r="X12" s="23" t="s">
        <v>17</v>
      </c>
      <c r="Y12" s="195">
        <v>0.96499999999999997</v>
      </c>
      <c r="Z12" s="59"/>
      <c r="AA12" s="1094"/>
      <c r="AB12" s="1095"/>
      <c r="AC12" s="1095"/>
      <c r="AD12" s="1095"/>
      <c r="AE12" s="1095"/>
      <c r="AF12" s="1096"/>
      <c r="AG12" s="67" t="s">
        <v>1233</v>
      </c>
      <c r="AH12" s="67"/>
      <c r="AI12" s="67"/>
      <c r="AJ12" s="67"/>
      <c r="AK12" s="67"/>
      <c r="AL12" s="67"/>
      <c r="AM12" s="67"/>
      <c r="AN12" s="67"/>
      <c r="AO12" s="67"/>
      <c r="AP12" s="65" t="s">
        <v>17</v>
      </c>
      <c r="AQ12" s="164">
        <v>0.5</v>
      </c>
      <c r="AR12" s="35">
        <f>ROUND(ROUND(M9*Y12,0)*AQ12,0)</f>
        <v>146</v>
      </c>
      <c r="AS12" s="31"/>
    </row>
    <row r="13" spans="1:45" ht="14.25" customHeight="1" x14ac:dyDescent="0.15">
      <c r="A13" s="32">
        <v>32</v>
      </c>
      <c r="B13" s="32">
        <v>4121</v>
      </c>
      <c r="C13" s="34" t="s">
        <v>1240</v>
      </c>
      <c r="D13" s="73"/>
      <c r="E13" s="74"/>
      <c r="F13" s="75"/>
      <c r="G13" s="196" t="s">
        <v>1241</v>
      </c>
      <c r="H13" s="197"/>
      <c r="I13" s="197"/>
      <c r="J13" s="198"/>
      <c r="K13" s="47" t="s">
        <v>1242</v>
      </c>
      <c r="L13" s="40"/>
      <c r="M13" s="103"/>
      <c r="N13" s="40"/>
      <c r="O13" s="40"/>
      <c r="P13" s="199"/>
      <c r="Q13" s="40"/>
      <c r="R13" s="47"/>
      <c r="S13" s="65"/>
      <c r="T13" s="65"/>
      <c r="U13" s="65"/>
      <c r="V13" s="65"/>
      <c r="W13" s="65"/>
      <c r="X13" s="65"/>
      <c r="Y13" s="102"/>
      <c r="Z13" s="182"/>
      <c r="AA13" s="72"/>
      <c r="AB13" s="67"/>
      <c r="AC13" s="67"/>
      <c r="AD13" s="67"/>
      <c r="AE13" s="67"/>
      <c r="AF13" s="67"/>
      <c r="AG13" s="65"/>
      <c r="AH13" s="65"/>
      <c r="AI13" s="65"/>
      <c r="AJ13" s="65"/>
      <c r="AK13" s="65"/>
      <c r="AL13" s="65"/>
      <c r="AM13" s="65"/>
      <c r="AN13" s="65"/>
      <c r="AO13" s="65"/>
      <c r="AP13" s="184"/>
      <c r="AQ13" s="185"/>
      <c r="AR13" s="35">
        <f>ROUND(M15,0)</f>
        <v>264</v>
      </c>
      <c r="AS13" s="31"/>
    </row>
    <row r="14" spans="1:45" ht="14.25" customHeight="1" x14ac:dyDescent="0.15">
      <c r="A14" s="32">
        <v>32</v>
      </c>
      <c r="B14" s="32">
        <v>4122</v>
      </c>
      <c r="C14" s="34" t="s">
        <v>1243</v>
      </c>
      <c r="D14" s="73"/>
      <c r="E14" s="74"/>
      <c r="F14" s="75"/>
      <c r="G14" s="200"/>
      <c r="H14" s="201"/>
      <c r="I14" s="201"/>
      <c r="J14" s="202"/>
      <c r="K14" s="20" t="s">
        <v>1244</v>
      </c>
      <c r="M14" s="58"/>
      <c r="Q14" s="4"/>
      <c r="R14" s="186"/>
      <c r="S14" s="53"/>
      <c r="T14" s="53"/>
      <c r="U14" s="53"/>
      <c r="V14" s="53"/>
      <c r="W14" s="53"/>
      <c r="X14" s="53"/>
      <c r="Y14" s="188"/>
      <c r="Z14" s="53"/>
      <c r="AA14" s="1091" t="s">
        <v>1229</v>
      </c>
      <c r="AB14" s="1092"/>
      <c r="AC14" s="1092"/>
      <c r="AD14" s="1092"/>
      <c r="AE14" s="1092"/>
      <c r="AF14" s="1093"/>
      <c r="AG14" s="67" t="s">
        <v>1230</v>
      </c>
      <c r="AH14" s="67"/>
      <c r="AI14" s="67"/>
      <c r="AJ14" s="67"/>
      <c r="AK14" s="67"/>
      <c r="AL14" s="67"/>
      <c r="AM14" s="67"/>
      <c r="AN14" s="67"/>
      <c r="AO14" s="67"/>
      <c r="AP14" s="65" t="s">
        <v>17</v>
      </c>
      <c r="AQ14" s="164">
        <v>0.7</v>
      </c>
      <c r="AR14" s="35">
        <f>ROUND(M15*AQ14,0)</f>
        <v>185</v>
      </c>
      <c r="AS14" s="31"/>
    </row>
    <row r="15" spans="1:45" ht="14.25" customHeight="1" x14ac:dyDescent="0.15">
      <c r="A15" s="32">
        <v>32</v>
      </c>
      <c r="B15" s="32" t="s">
        <v>1245</v>
      </c>
      <c r="C15" s="34" t="s">
        <v>1246</v>
      </c>
      <c r="D15" s="73"/>
      <c r="E15" s="74"/>
      <c r="F15" s="75"/>
      <c r="G15" s="4"/>
      <c r="H15" s="4"/>
      <c r="K15" s="20"/>
      <c r="M15" s="189">
        <v>264</v>
      </c>
      <c r="N15" s="4" t="s">
        <v>21</v>
      </c>
      <c r="P15" s="203"/>
      <c r="Q15" s="4"/>
      <c r="R15" s="186"/>
      <c r="S15" s="53"/>
      <c r="T15" s="53"/>
      <c r="U15" s="53"/>
      <c r="V15" s="53"/>
      <c r="W15" s="53"/>
      <c r="X15" s="53"/>
      <c r="Y15" s="188"/>
      <c r="Z15" s="53"/>
      <c r="AA15" s="1094"/>
      <c r="AB15" s="1095"/>
      <c r="AC15" s="1095"/>
      <c r="AD15" s="1095"/>
      <c r="AE15" s="1095"/>
      <c r="AF15" s="1096"/>
      <c r="AG15" s="67" t="s">
        <v>1233</v>
      </c>
      <c r="AH15" s="67"/>
      <c r="AI15" s="67"/>
      <c r="AJ15" s="67"/>
      <c r="AK15" s="67"/>
      <c r="AL15" s="67"/>
      <c r="AM15" s="67"/>
      <c r="AN15" s="67"/>
      <c r="AO15" s="67"/>
      <c r="AP15" s="65" t="s">
        <v>17</v>
      </c>
      <c r="AQ15" s="164">
        <v>0.5</v>
      </c>
      <c r="AR15" s="35">
        <f>ROUND(M15*AQ15,0)</f>
        <v>132</v>
      </c>
      <c r="AS15" s="31"/>
    </row>
    <row r="16" spans="1:45" ht="14.25" customHeight="1" x14ac:dyDescent="0.15">
      <c r="A16" s="32">
        <v>32</v>
      </c>
      <c r="B16" s="32">
        <v>4123</v>
      </c>
      <c r="C16" s="34" t="s">
        <v>1247</v>
      </c>
      <c r="D16" s="73"/>
      <c r="E16" s="74"/>
      <c r="F16" s="75"/>
      <c r="G16" s="4"/>
      <c r="H16" s="4"/>
      <c r="K16" s="20"/>
      <c r="M16" s="58"/>
      <c r="P16" s="203"/>
      <c r="Q16" s="4"/>
      <c r="R16" s="72" t="s">
        <v>1235</v>
      </c>
      <c r="S16" s="67"/>
      <c r="T16" s="67"/>
      <c r="U16" s="67"/>
      <c r="V16" s="67"/>
      <c r="W16" s="67"/>
      <c r="X16" s="67"/>
      <c r="Y16" s="192"/>
      <c r="Z16" s="68"/>
      <c r="AA16" s="54"/>
      <c r="AB16" s="53"/>
      <c r="AC16" s="53"/>
      <c r="AD16" s="53"/>
      <c r="AE16" s="53"/>
      <c r="AF16" s="53"/>
      <c r="AG16" s="65"/>
      <c r="AH16" s="65"/>
      <c r="AI16" s="65"/>
      <c r="AJ16" s="65"/>
      <c r="AK16" s="65"/>
      <c r="AL16" s="65"/>
      <c r="AM16" s="65"/>
      <c r="AN16" s="65"/>
      <c r="AO16" s="65"/>
      <c r="AP16" s="184"/>
      <c r="AQ16" s="185"/>
      <c r="AR16" s="35">
        <f>ROUND(M15*Y18,0)</f>
        <v>255</v>
      </c>
      <c r="AS16" s="31"/>
    </row>
    <row r="17" spans="1:45" ht="14.25" customHeight="1" x14ac:dyDescent="0.15">
      <c r="A17" s="32">
        <v>32</v>
      </c>
      <c r="B17" s="32">
        <v>4124</v>
      </c>
      <c r="C17" s="34" t="s">
        <v>1248</v>
      </c>
      <c r="D17" s="73"/>
      <c r="E17" s="74"/>
      <c r="F17" s="75"/>
      <c r="G17" s="4"/>
      <c r="H17" s="4"/>
      <c r="K17" s="186"/>
      <c r="L17" s="187"/>
      <c r="M17" s="204"/>
      <c r="N17" s="187"/>
      <c r="P17" s="203"/>
      <c r="Q17" s="4"/>
      <c r="R17" s="54" t="s">
        <v>1237</v>
      </c>
      <c r="S17" s="53"/>
      <c r="T17" s="53"/>
      <c r="U17" s="53"/>
      <c r="V17" s="53"/>
      <c r="W17" s="53"/>
      <c r="X17" s="53"/>
      <c r="Y17" s="188"/>
      <c r="Z17" s="59"/>
      <c r="AA17" s="1091" t="s">
        <v>1229</v>
      </c>
      <c r="AB17" s="1092"/>
      <c r="AC17" s="1092"/>
      <c r="AD17" s="1092"/>
      <c r="AE17" s="1092"/>
      <c r="AF17" s="1093"/>
      <c r="AG17" s="67" t="s">
        <v>1230</v>
      </c>
      <c r="AH17" s="67"/>
      <c r="AI17" s="67"/>
      <c r="AJ17" s="67"/>
      <c r="AK17" s="67"/>
      <c r="AL17" s="67"/>
      <c r="AM17" s="67"/>
      <c r="AN17" s="67"/>
      <c r="AO17" s="67"/>
      <c r="AP17" s="65" t="s">
        <v>17</v>
      </c>
      <c r="AQ17" s="164">
        <v>0.7</v>
      </c>
      <c r="AR17" s="35">
        <f>ROUND(ROUND(M15*Y18,0)*AQ17,0)</f>
        <v>179</v>
      </c>
      <c r="AS17" s="31"/>
    </row>
    <row r="18" spans="1:45" ht="14.25" customHeight="1" x14ac:dyDescent="0.15">
      <c r="A18" s="32">
        <v>32</v>
      </c>
      <c r="B18" s="32" t="s">
        <v>1249</v>
      </c>
      <c r="C18" s="34" t="s">
        <v>1250</v>
      </c>
      <c r="D18" s="73"/>
      <c r="E18" s="74"/>
      <c r="F18" s="75"/>
      <c r="G18" s="4"/>
      <c r="H18" s="4"/>
      <c r="K18" s="186"/>
      <c r="L18" s="187"/>
      <c r="M18" s="204"/>
      <c r="N18" s="187"/>
      <c r="P18" s="203"/>
      <c r="Q18" s="21"/>
      <c r="R18" s="54"/>
      <c r="S18" s="53"/>
      <c r="T18" s="53"/>
      <c r="U18" s="53"/>
      <c r="V18" s="53"/>
      <c r="W18" s="53"/>
      <c r="X18" s="23" t="s">
        <v>17</v>
      </c>
      <c r="Y18" s="195">
        <v>0.96499999999999997</v>
      </c>
      <c r="Z18" s="59"/>
      <c r="AA18" s="1094"/>
      <c r="AB18" s="1095"/>
      <c r="AC18" s="1095"/>
      <c r="AD18" s="1095"/>
      <c r="AE18" s="1095"/>
      <c r="AF18" s="1096"/>
      <c r="AG18" s="67" t="s">
        <v>1233</v>
      </c>
      <c r="AH18" s="67"/>
      <c r="AI18" s="67"/>
      <c r="AJ18" s="67"/>
      <c r="AK18" s="67"/>
      <c r="AL18" s="67"/>
      <c r="AM18" s="67"/>
      <c r="AN18" s="67"/>
      <c r="AO18" s="67"/>
      <c r="AP18" s="65" t="s">
        <v>17</v>
      </c>
      <c r="AQ18" s="164">
        <v>0.5</v>
      </c>
      <c r="AR18" s="35">
        <f>ROUND(ROUND(M15*Y18,0)*AQ18,0)</f>
        <v>128</v>
      </c>
      <c r="AS18" s="31"/>
    </row>
    <row r="19" spans="1:45" ht="14.25" customHeight="1" x14ac:dyDescent="0.15">
      <c r="A19" s="32">
        <v>32</v>
      </c>
      <c r="B19" s="32">
        <v>4125</v>
      </c>
      <c r="C19" s="34" t="s">
        <v>1251</v>
      </c>
      <c r="D19" s="73"/>
      <c r="E19" s="74"/>
      <c r="F19" s="75"/>
      <c r="G19" s="4"/>
      <c r="H19" s="4"/>
      <c r="J19" s="187"/>
      <c r="K19" s="47" t="s">
        <v>1252</v>
      </c>
      <c r="L19" s="184"/>
      <c r="M19" s="185"/>
      <c r="N19" s="184"/>
      <c r="O19" s="184"/>
      <c r="P19" s="205"/>
      <c r="Q19" s="41"/>
      <c r="R19" s="40"/>
      <c r="S19" s="65"/>
      <c r="T19" s="65"/>
      <c r="U19" s="65"/>
      <c r="V19" s="65"/>
      <c r="W19" s="65"/>
      <c r="X19" s="65"/>
      <c r="Y19" s="102"/>
      <c r="Z19" s="182"/>
      <c r="AA19" s="72"/>
      <c r="AB19" s="67"/>
      <c r="AC19" s="67"/>
      <c r="AD19" s="67"/>
      <c r="AE19" s="67"/>
      <c r="AF19" s="67"/>
      <c r="AG19" s="65"/>
      <c r="AH19" s="65"/>
      <c r="AI19" s="65"/>
      <c r="AJ19" s="65"/>
      <c r="AK19" s="65"/>
      <c r="AL19" s="65"/>
      <c r="AM19" s="65"/>
      <c r="AN19" s="65"/>
      <c r="AO19" s="65"/>
      <c r="AP19" s="184"/>
      <c r="AQ19" s="185"/>
      <c r="AR19" s="35">
        <f>ROUND(M21,0)</f>
        <v>543</v>
      </c>
      <c r="AS19" s="31"/>
    </row>
    <row r="20" spans="1:45" ht="14.25" customHeight="1" x14ac:dyDescent="0.15">
      <c r="A20" s="32">
        <v>32</v>
      </c>
      <c r="B20" s="32">
        <v>4126</v>
      </c>
      <c r="C20" s="34" t="s">
        <v>1253</v>
      </c>
      <c r="D20" s="73"/>
      <c r="E20" s="74"/>
      <c r="F20" s="75"/>
      <c r="G20" s="4"/>
      <c r="H20" s="4"/>
      <c r="J20" s="187"/>
      <c r="K20" s="186"/>
      <c r="L20" s="187"/>
      <c r="M20" s="204"/>
      <c r="N20" s="187"/>
      <c r="O20" s="187"/>
      <c r="Q20" s="21"/>
      <c r="R20" s="4"/>
      <c r="S20" s="53"/>
      <c r="T20" s="53"/>
      <c r="U20" s="53"/>
      <c r="V20" s="53"/>
      <c r="W20" s="53"/>
      <c r="X20" s="53"/>
      <c r="Y20" s="188"/>
      <c r="Z20" s="59"/>
      <c r="AA20" s="1091" t="s">
        <v>1229</v>
      </c>
      <c r="AB20" s="1092"/>
      <c r="AC20" s="1092"/>
      <c r="AD20" s="1092"/>
      <c r="AE20" s="1092"/>
      <c r="AF20" s="1093"/>
      <c r="AG20" s="67" t="s">
        <v>1230</v>
      </c>
      <c r="AH20" s="67"/>
      <c r="AI20" s="67"/>
      <c r="AJ20" s="67"/>
      <c r="AK20" s="67"/>
      <c r="AL20" s="67"/>
      <c r="AM20" s="67"/>
      <c r="AN20" s="67"/>
      <c r="AO20" s="67"/>
      <c r="AP20" s="65" t="s">
        <v>17</v>
      </c>
      <c r="AQ20" s="164">
        <v>0.7</v>
      </c>
      <c r="AR20" s="35">
        <f>ROUND(M21*AQ20,0)</f>
        <v>380</v>
      </c>
      <c r="AS20" s="31"/>
    </row>
    <row r="21" spans="1:45" ht="14.25" customHeight="1" x14ac:dyDescent="0.15">
      <c r="A21" s="32">
        <v>32</v>
      </c>
      <c r="B21" s="32" t="s">
        <v>1254</v>
      </c>
      <c r="C21" s="34" t="s">
        <v>1255</v>
      </c>
      <c r="D21" s="73"/>
      <c r="E21" s="74"/>
      <c r="F21" s="75"/>
      <c r="G21" s="4"/>
      <c r="H21" s="4"/>
      <c r="J21" s="187"/>
      <c r="K21" s="186"/>
      <c r="L21" s="187"/>
      <c r="M21" s="189">
        <v>543</v>
      </c>
      <c r="N21" s="4" t="s">
        <v>21</v>
      </c>
      <c r="O21" s="187"/>
      <c r="P21" s="191"/>
      <c r="Q21" s="21"/>
      <c r="R21" s="4"/>
      <c r="S21" s="53"/>
      <c r="T21" s="53"/>
      <c r="U21" s="53"/>
      <c r="V21" s="53"/>
      <c r="W21" s="53"/>
      <c r="X21" s="53"/>
      <c r="Y21" s="188"/>
      <c r="Z21" s="59"/>
      <c r="AA21" s="1094"/>
      <c r="AB21" s="1095"/>
      <c r="AC21" s="1095"/>
      <c r="AD21" s="1095"/>
      <c r="AE21" s="1095"/>
      <c r="AF21" s="1096"/>
      <c r="AG21" s="67" t="s">
        <v>1233</v>
      </c>
      <c r="AH21" s="67"/>
      <c r="AI21" s="67"/>
      <c r="AJ21" s="67"/>
      <c r="AK21" s="67"/>
      <c r="AL21" s="67"/>
      <c r="AM21" s="67"/>
      <c r="AN21" s="67"/>
      <c r="AO21" s="67"/>
      <c r="AP21" s="65" t="s">
        <v>17</v>
      </c>
      <c r="AQ21" s="164">
        <v>0.5</v>
      </c>
      <c r="AR21" s="35">
        <f>ROUND(M21*AQ21,0)</f>
        <v>272</v>
      </c>
      <c r="AS21" s="31"/>
    </row>
    <row r="22" spans="1:45" ht="14.25" customHeight="1" x14ac:dyDescent="0.15">
      <c r="A22" s="32">
        <v>32</v>
      </c>
      <c r="B22" s="32">
        <v>4127</v>
      </c>
      <c r="C22" s="34" t="s">
        <v>1256</v>
      </c>
      <c r="D22" s="73"/>
      <c r="E22" s="74"/>
      <c r="F22" s="75"/>
      <c r="G22" s="4"/>
      <c r="H22" s="4"/>
      <c r="J22" s="187"/>
      <c r="K22" s="186"/>
      <c r="L22" s="187"/>
      <c r="M22" s="204"/>
      <c r="N22" s="187"/>
      <c r="O22" s="187"/>
      <c r="P22" s="191"/>
      <c r="Q22" s="21"/>
      <c r="R22" s="72" t="s">
        <v>1235</v>
      </c>
      <c r="S22" s="67"/>
      <c r="T22" s="67"/>
      <c r="U22" s="67"/>
      <c r="V22" s="67"/>
      <c r="W22" s="67"/>
      <c r="X22" s="67"/>
      <c r="Y22" s="192"/>
      <c r="Z22" s="68"/>
      <c r="AA22" s="54"/>
      <c r="AB22" s="53"/>
      <c r="AC22" s="53"/>
      <c r="AD22" s="53"/>
      <c r="AE22" s="53"/>
      <c r="AF22" s="53"/>
      <c r="AG22" s="65"/>
      <c r="AH22" s="65"/>
      <c r="AI22" s="65"/>
      <c r="AJ22" s="65"/>
      <c r="AK22" s="65"/>
      <c r="AL22" s="65"/>
      <c r="AM22" s="65"/>
      <c r="AN22" s="65"/>
      <c r="AO22" s="65"/>
      <c r="AP22" s="184"/>
      <c r="AQ22" s="185"/>
      <c r="AR22" s="35">
        <f>ROUND(M21*Y24,0)</f>
        <v>524</v>
      </c>
      <c r="AS22" s="31"/>
    </row>
    <row r="23" spans="1:45" ht="14.25" customHeight="1" x14ac:dyDescent="0.15">
      <c r="A23" s="32">
        <v>32</v>
      </c>
      <c r="B23" s="32">
        <v>4128</v>
      </c>
      <c r="C23" s="34" t="s">
        <v>1257</v>
      </c>
      <c r="D23" s="73"/>
      <c r="E23" s="74"/>
      <c r="F23" s="75"/>
      <c r="G23" s="4"/>
      <c r="H23" s="4"/>
      <c r="J23" s="187"/>
      <c r="K23" s="186"/>
      <c r="L23" s="187"/>
      <c r="M23" s="204"/>
      <c r="N23" s="187"/>
      <c r="O23" s="187"/>
      <c r="P23" s="191"/>
      <c r="Q23" s="21"/>
      <c r="R23" s="54" t="s">
        <v>1237</v>
      </c>
      <c r="S23" s="53"/>
      <c r="T23" s="53"/>
      <c r="U23" s="53"/>
      <c r="V23" s="53"/>
      <c r="W23" s="53"/>
      <c r="X23" s="53"/>
      <c r="Y23" s="188"/>
      <c r="Z23" s="59"/>
      <c r="AA23" s="1091" t="s">
        <v>1229</v>
      </c>
      <c r="AB23" s="1092"/>
      <c r="AC23" s="1092"/>
      <c r="AD23" s="1092"/>
      <c r="AE23" s="1092"/>
      <c r="AF23" s="1093"/>
      <c r="AG23" s="67" t="s">
        <v>1230</v>
      </c>
      <c r="AH23" s="67"/>
      <c r="AI23" s="67"/>
      <c r="AJ23" s="67"/>
      <c r="AK23" s="67"/>
      <c r="AL23" s="67"/>
      <c r="AM23" s="67"/>
      <c r="AN23" s="67"/>
      <c r="AO23" s="67"/>
      <c r="AP23" s="65" t="s">
        <v>17</v>
      </c>
      <c r="AQ23" s="164">
        <v>0.7</v>
      </c>
      <c r="AR23" s="35">
        <f>ROUND(ROUND(M21*Y24,0)*AQ23,0)</f>
        <v>367</v>
      </c>
      <c r="AS23" s="31"/>
    </row>
    <row r="24" spans="1:45" ht="14.25" customHeight="1" x14ac:dyDescent="0.15">
      <c r="A24" s="32">
        <v>32</v>
      </c>
      <c r="B24" s="32" t="s">
        <v>1258</v>
      </c>
      <c r="C24" s="34" t="s">
        <v>1259</v>
      </c>
      <c r="D24" s="73"/>
      <c r="E24" s="74"/>
      <c r="F24" s="75"/>
      <c r="G24" s="4"/>
      <c r="H24" s="4"/>
      <c r="J24" s="187"/>
      <c r="K24" s="186"/>
      <c r="L24" s="187"/>
      <c r="M24" s="204"/>
      <c r="N24" s="187"/>
      <c r="O24" s="187"/>
      <c r="P24" s="191"/>
      <c r="Q24" s="21"/>
      <c r="R24" s="53"/>
      <c r="S24" s="53"/>
      <c r="T24" s="53"/>
      <c r="U24" s="53"/>
      <c r="V24" s="53"/>
      <c r="W24" s="53"/>
      <c r="X24" s="23" t="s">
        <v>17</v>
      </c>
      <c r="Y24" s="195">
        <v>0.96499999999999997</v>
      </c>
      <c r="Z24" s="59"/>
      <c r="AA24" s="1094"/>
      <c r="AB24" s="1095"/>
      <c r="AC24" s="1095"/>
      <c r="AD24" s="1095"/>
      <c r="AE24" s="1095"/>
      <c r="AF24" s="1096"/>
      <c r="AG24" s="67" t="s">
        <v>1233</v>
      </c>
      <c r="AH24" s="67"/>
      <c r="AI24" s="67"/>
      <c r="AJ24" s="67"/>
      <c r="AK24" s="67"/>
      <c r="AL24" s="67"/>
      <c r="AM24" s="67"/>
      <c r="AN24" s="67"/>
      <c r="AO24" s="67"/>
      <c r="AP24" s="65" t="s">
        <v>17</v>
      </c>
      <c r="AQ24" s="164">
        <v>0.5</v>
      </c>
      <c r="AR24" s="35">
        <f>ROUND(ROUND(M21*Y24,0)*AQ24,0)</f>
        <v>262</v>
      </c>
      <c r="AS24" s="31"/>
    </row>
    <row r="25" spans="1:45" ht="14.25" customHeight="1" x14ac:dyDescent="0.15">
      <c r="A25" s="32">
        <v>32</v>
      </c>
      <c r="B25" s="32">
        <v>4129</v>
      </c>
      <c r="C25" s="34" t="s">
        <v>1260</v>
      </c>
      <c r="D25" s="73"/>
      <c r="E25" s="74"/>
      <c r="F25" s="75"/>
      <c r="G25" s="4"/>
      <c r="H25" s="4"/>
      <c r="J25" s="187"/>
      <c r="K25" s="47" t="s">
        <v>1261</v>
      </c>
      <c r="L25" s="184"/>
      <c r="M25" s="185"/>
      <c r="N25" s="184"/>
      <c r="O25" s="184"/>
      <c r="P25" s="206"/>
      <c r="Q25" s="40"/>
      <c r="R25" s="47"/>
      <c r="S25" s="65"/>
      <c r="T25" s="65"/>
      <c r="U25" s="65"/>
      <c r="V25" s="65"/>
      <c r="W25" s="65"/>
      <c r="X25" s="65"/>
      <c r="Y25" s="102"/>
      <c r="Z25" s="182"/>
      <c r="AA25" s="72"/>
      <c r="AB25" s="67"/>
      <c r="AC25" s="67"/>
      <c r="AD25" s="67"/>
      <c r="AE25" s="67"/>
      <c r="AF25" s="67"/>
      <c r="AG25" s="65"/>
      <c r="AH25" s="65"/>
      <c r="AI25" s="65"/>
      <c r="AJ25" s="65"/>
      <c r="AK25" s="65"/>
      <c r="AL25" s="65"/>
      <c r="AM25" s="65"/>
      <c r="AN25" s="65"/>
      <c r="AO25" s="65"/>
      <c r="AP25" s="184"/>
      <c r="AQ25" s="185"/>
      <c r="AR25" s="35">
        <f>ROUND(M27,0)</f>
        <v>302</v>
      </c>
      <c r="AS25" s="31"/>
    </row>
    <row r="26" spans="1:45" ht="14.25" customHeight="1" x14ac:dyDescent="0.15">
      <c r="A26" s="32">
        <v>32</v>
      </c>
      <c r="B26" s="32">
        <v>4130</v>
      </c>
      <c r="C26" s="34" t="s">
        <v>1262</v>
      </c>
      <c r="D26" s="73"/>
      <c r="E26" s="74"/>
      <c r="F26" s="75"/>
      <c r="G26" s="4"/>
      <c r="H26" s="4"/>
      <c r="J26" s="187"/>
      <c r="K26" s="186"/>
      <c r="L26" s="187"/>
      <c r="M26" s="204"/>
      <c r="N26" s="187"/>
      <c r="O26" s="187"/>
      <c r="Q26" s="4"/>
      <c r="R26" s="20"/>
      <c r="S26" s="53"/>
      <c r="T26" s="53"/>
      <c r="U26" s="53"/>
      <c r="V26" s="53"/>
      <c r="W26" s="53"/>
      <c r="X26" s="53"/>
      <c r="Y26" s="188"/>
      <c r="Z26" s="59"/>
      <c r="AA26" s="1091" t="s">
        <v>1229</v>
      </c>
      <c r="AB26" s="1092"/>
      <c r="AC26" s="1092"/>
      <c r="AD26" s="1092"/>
      <c r="AE26" s="1092"/>
      <c r="AF26" s="1093"/>
      <c r="AG26" s="67" t="s">
        <v>1230</v>
      </c>
      <c r="AH26" s="67"/>
      <c r="AI26" s="67"/>
      <c r="AJ26" s="67"/>
      <c r="AK26" s="67"/>
      <c r="AL26" s="67"/>
      <c r="AM26" s="67"/>
      <c r="AN26" s="67"/>
      <c r="AO26" s="67"/>
      <c r="AP26" s="65" t="s">
        <v>17</v>
      </c>
      <c r="AQ26" s="164">
        <v>0.7</v>
      </c>
      <c r="AR26" s="35">
        <f>ROUND(M27*AQ26,0)</f>
        <v>211</v>
      </c>
      <c r="AS26" s="31"/>
    </row>
    <row r="27" spans="1:45" ht="14.25" customHeight="1" x14ac:dyDescent="0.15">
      <c r="A27" s="32">
        <v>32</v>
      </c>
      <c r="B27" s="32" t="s">
        <v>1263</v>
      </c>
      <c r="C27" s="34" t="s">
        <v>1264</v>
      </c>
      <c r="D27" s="73"/>
      <c r="E27" s="74"/>
      <c r="F27" s="75"/>
      <c r="G27" s="4"/>
      <c r="H27" s="4"/>
      <c r="J27" s="187"/>
      <c r="K27" s="186"/>
      <c r="L27" s="187"/>
      <c r="M27" s="189">
        <v>302</v>
      </c>
      <c r="N27" s="4" t="s">
        <v>21</v>
      </c>
      <c r="O27" s="187"/>
      <c r="P27" s="191"/>
      <c r="Q27" s="4"/>
      <c r="R27" s="20"/>
      <c r="S27" s="53"/>
      <c r="T27" s="53"/>
      <c r="U27" s="53"/>
      <c r="V27" s="53"/>
      <c r="W27" s="53"/>
      <c r="X27" s="53"/>
      <c r="Y27" s="188"/>
      <c r="Z27" s="59"/>
      <c r="AA27" s="1094"/>
      <c r="AB27" s="1095"/>
      <c r="AC27" s="1095"/>
      <c r="AD27" s="1095"/>
      <c r="AE27" s="1095"/>
      <c r="AF27" s="1096"/>
      <c r="AG27" s="67" t="s">
        <v>1233</v>
      </c>
      <c r="AH27" s="67"/>
      <c r="AI27" s="67"/>
      <c r="AJ27" s="67"/>
      <c r="AK27" s="67"/>
      <c r="AL27" s="67"/>
      <c r="AM27" s="67"/>
      <c r="AN27" s="67"/>
      <c r="AO27" s="67"/>
      <c r="AP27" s="65" t="s">
        <v>17</v>
      </c>
      <c r="AQ27" s="164">
        <v>0.5</v>
      </c>
      <c r="AR27" s="35">
        <f>ROUND(M27*AQ27,0)</f>
        <v>151</v>
      </c>
      <c r="AS27" s="31"/>
    </row>
    <row r="28" spans="1:45" ht="14.25" customHeight="1" x14ac:dyDescent="0.15">
      <c r="A28" s="32">
        <v>32</v>
      </c>
      <c r="B28" s="32">
        <v>4131</v>
      </c>
      <c r="C28" s="34" t="s">
        <v>1265</v>
      </c>
      <c r="D28" s="73"/>
      <c r="E28" s="74"/>
      <c r="F28" s="75"/>
      <c r="G28" s="4"/>
      <c r="H28" s="4"/>
      <c r="J28" s="187"/>
      <c r="K28" s="186"/>
      <c r="L28" s="187"/>
      <c r="M28" s="204"/>
      <c r="N28" s="187"/>
      <c r="O28" s="187"/>
      <c r="P28" s="191"/>
      <c r="Q28" s="4"/>
      <c r="R28" s="72" t="s">
        <v>1235</v>
      </c>
      <c r="S28" s="67"/>
      <c r="T28" s="67"/>
      <c r="U28" s="67"/>
      <c r="V28" s="67"/>
      <c r="W28" s="67"/>
      <c r="X28" s="67"/>
      <c r="Y28" s="192"/>
      <c r="Z28" s="68"/>
      <c r="AA28" s="54"/>
      <c r="AB28" s="53"/>
      <c r="AC28" s="53"/>
      <c r="AD28" s="53"/>
      <c r="AE28" s="53"/>
      <c r="AF28" s="53"/>
      <c r="AG28" s="65"/>
      <c r="AH28" s="65"/>
      <c r="AI28" s="65"/>
      <c r="AJ28" s="65"/>
      <c r="AK28" s="65"/>
      <c r="AL28" s="65"/>
      <c r="AM28" s="65"/>
      <c r="AN28" s="65"/>
      <c r="AO28" s="65"/>
      <c r="AP28" s="184"/>
      <c r="AQ28" s="185"/>
      <c r="AR28" s="35">
        <f>ROUND(M27*Y30,0)</f>
        <v>291</v>
      </c>
      <c r="AS28" s="31"/>
    </row>
    <row r="29" spans="1:45" ht="14.25" customHeight="1" x14ac:dyDescent="0.15">
      <c r="A29" s="32">
        <v>32</v>
      </c>
      <c r="B29" s="32">
        <v>4132</v>
      </c>
      <c r="C29" s="34" t="s">
        <v>1266</v>
      </c>
      <c r="D29" s="73"/>
      <c r="E29" s="74"/>
      <c r="F29" s="75"/>
      <c r="G29" s="4"/>
      <c r="H29" s="4"/>
      <c r="J29" s="187"/>
      <c r="K29" s="186"/>
      <c r="L29" s="187"/>
      <c r="M29" s="204"/>
      <c r="N29" s="187"/>
      <c r="O29" s="187"/>
      <c r="P29" s="191"/>
      <c r="Q29" s="4"/>
      <c r="R29" s="54" t="s">
        <v>1237</v>
      </c>
      <c r="S29" s="53"/>
      <c r="T29" s="53"/>
      <c r="U29" s="53"/>
      <c r="V29" s="53"/>
      <c r="W29" s="53"/>
      <c r="X29" s="53"/>
      <c r="Y29" s="188"/>
      <c r="Z29" s="59"/>
      <c r="AA29" s="1091" t="s">
        <v>1229</v>
      </c>
      <c r="AB29" s="1092"/>
      <c r="AC29" s="1092"/>
      <c r="AD29" s="1092"/>
      <c r="AE29" s="1092"/>
      <c r="AF29" s="1093"/>
      <c r="AG29" s="67" t="s">
        <v>1230</v>
      </c>
      <c r="AH29" s="67"/>
      <c r="AI29" s="67"/>
      <c r="AJ29" s="67"/>
      <c r="AK29" s="67"/>
      <c r="AL29" s="67"/>
      <c r="AM29" s="67"/>
      <c r="AN29" s="67"/>
      <c r="AO29" s="67"/>
      <c r="AP29" s="65" t="s">
        <v>17</v>
      </c>
      <c r="AQ29" s="164">
        <v>0.7</v>
      </c>
      <c r="AR29" s="35">
        <f>ROUND(ROUND(M27*Y30,0)*AQ29,0)</f>
        <v>204</v>
      </c>
      <c r="AS29" s="31"/>
    </row>
    <row r="30" spans="1:45" ht="14.25" customHeight="1" x14ac:dyDescent="0.15">
      <c r="A30" s="32">
        <v>32</v>
      </c>
      <c r="B30" s="32" t="s">
        <v>1267</v>
      </c>
      <c r="C30" s="34" t="s">
        <v>1268</v>
      </c>
      <c r="D30" s="73"/>
      <c r="E30" s="74"/>
      <c r="F30" s="75"/>
      <c r="G30" s="4"/>
      <c r="H30" s="4"/>
      <c r="J30" s="187"/>
      <c r="K30" s="186"/>
      <c r="L30" s="187"/>
      <c r="M30" s="204"/>
      <c r="N30" s="187"/>
      <c r="O30" s="187"/>
      <c r="P30" s="191"/>
      <c r="Q30" s="4"/>
      <c r="R30" s="54"/>
      <c r="S30" s="53"/>
      <c r="T30" s="53"/>
      <c r="U30" s="53"/>
      <c r="V30" s="53"/>
      <c r="W30" s="53"/>
      <c r="X30" s="23" t="s">
        <v>17</v>
      </c>
      <c r="Y30" s="195">
        <v>0.96499999999999997</v>
      </c>
      <c r="Z30" s="59"/>
      <c r="AA30" s="1094"/>
      <c r="AB30" s="1095"/>
      <c r="AC30" s="1095"/>
      <c r="AD30" s="1095"/>
      <c r="AE30" s="1095"/>
      <c r="AF30" s="1096"/>
      <c r="AG30" s="67" t="s">
        <v>1233</v>
      </c>
      <c r="AH30" s="67"/>
      <c r="AI30" s="67"/>
      <c r="AJ30" s="67"/>
      <c r="AK30" s="67"/>
      <c r="AL30" s="67"/>
      <c r="AM30" s="67"/>
      <c r="AN30" s="67"/>
      <c r="AO30" s="67"/>
      <c r="AP30" s="65" t="s">
        <v>17</v>
      </c>
      <c r="AQ30" s="164">
        <v>0.5</v>
      </c>
      <c r="AR30" s="35">
        <f>ROUND(ROUND(M27*Y30,0)*AQ30,0)</f>
        <v>146</v>
      </c>
      <c r="AS30" s="31"/>
    </row>
    <row r="31" spans="1:45" ht="14.25" customHeight="1" x14ac:dyDescent="0.15">
      <c r="A31" s="32">
        <v>32</v>
      </c>
      <c r="B31" s="32">
        <v>4141</v>
      </c>
      <c r="C31" s="34" t="s">
        <v>1269</v>
      </c>
      <c r="D31" s="73"/>
      <c r="E31" s="74"/>
      <c r="F31" s="75"/>
      <c r="G31" s="1085" t="s">
        <v>1270</v>
      </c>
      <c r="H31" s="1086"/>
      <c r="I31" s="1086"/>
      <c r="J31" s="1087"/>
      <c r="K31" s="47" t="s">
        <v>1242</v>
      </c>
      <c r="L31" s="40"/>
      <c r="M31" s="103"/>
      <c r="N31" s="40"/>
      <c r="O31" s="40"/>
      <c r="P31" s="199"/>
      <c r="Q31" s="41"/>
      <c r="R31" s="40"/>
      <c r="S31" s="65"/>
      <c r="T31" s="65"/>
      <c r="U31" s="65"/>
      <c r="V31" s="65"/>
      <c r="W31" s="65"/>
      <c r="X31" s="65"/>
      <c r="Y31" s="102"/>
      <c r="Z31" s="182"/>
      <c r="AA31" s="72"/>
      <c r="AB31" s="67"/>
      <c r="AC31" s="67"/>
      <c r="AD31" s="67"/>
      <c r="AE31" s="67"/>
      <c r="AF31" s="67"/>
      <c r="AG31" s="65"/>
      <c r="AH31" s="65"/>
      <c r="AI31" s="65"/>
      <c r="AJ31" s="65"/>
      <c r="AK31" s="65"/>
      <c r="AL31" s="65"/>
      <c r="AM31" s="65"/>
      <c r="AN31" s="65"/>
      <c r="AO31" s="65"/>
      <c r="AP31" s="184"/>
      <c r="AQ31" s="185"/>
      <c r="AR31" s="35">
        <f>ROUND(M33,0)</f>
        <v>210</v>
      </c>
      <c r="AS31" s="31"/>
    </row>
    <row r="32" spans="1:45" ht="14.25" customHeight="1" x14ac:dyDescent="0.15">
      <c r="A32" s="32">
        <v>32</v>
      </c>
      <c r="B32" s="32">
        <v>4142</v>
      </c>
      <c r="C32" s="34" t="s">
        <v>1271</v>
      </c>
      <c r="D32" s="73"/>
      <c r="E32" s="74"/>
      <c r="F32" s="75"/>
      <c r="G32" s="1088"/>
      <c r="H32" s="1089"/>
      <c r="I32" s="1089"/>
      <c r="J32" s="1090"/>
      <c r="K32" s="20" t="s">
        <v>1244</v>
      </c>
      <c r="M32" s="58"/>
      <c r="Q32" s="21"/>
      <c r="R32" s="4"/>
      <c r="S32" s="53"/>
      <c r="T32" s="53"/>
      <c r="U32" s="53"/>
      <c r="V32" s="53"/>
      <c r="W32" s="53"/>
      <c r="X32" s="53"/>
      <c r="Y32" s="188"/>
      <c r="Z32" s="59"/>
      <c r="AA32" s="1091" t="s">
        <v>1229</v>
      </c>
      <c r="AB32" s="1092"/>
      <c r="AC32" s="1092"/>
      <c r="AD32" s="1092"/>
      <c r="AE32" s="1092"/>
      <c r="AF32" s="1093"/>
      <c r="AG32" s="67" t="s">
        <v>1230</v>
      </c>
      <c r="AH32" s="67"/>
      <c r="AI32" s="67"/>
      <c r="AJ32" s="67"/>
      <c r="AK32" s="67"/>
      <c r="AL32" s="67"/>
      <c r="AM32" s="67"/>
      <c r="AN32" s="67"/>
      <c r="AO32" s="67"/>
      <c r="AP32" s="65" t="s">
        <v>17</v>
      </c>
      <c r="AQ32" s="164">
        <v>0.7</v>
      </c>
      <c r="AR32" s="35">
        <f>ROUND(M33*AQ32,0)</f>
        <v>147</v>
      </c>
      <c r="AS32" s="31"/>
    </row>
    <row r="33" spans="1:45" ht="14.25" customHeight="1" x14ac:dyDescent="0.15">
      <c r="A33" s="32">
        <v>32</v>
      </c>
      <c r="B33" s="32" t="s">
        <v>1272</v>
      </c>
      <c r="C33" s="34" t="s">
        <v>1273</v>
      </c>
      <c r="D33" s="73"/>
      <c r="E33" s="74"/>
      <c r="F33" s="75"/>
      <c r="G33" s="1088"/>
      <c r="H33" s="1089"/>
      <c r="I33" s="1089"/>
      <c r="J33" s="1090"/>
      <c r="K33" s="20"/>
      <c r="M33" s="189">
        <v>210</v>
      </c>
      <c r="N33" s="4" t="s">
        <v>21</v>
      </c>
      <c r="P33" s="191"/>
      <c r="Q33" s="21"/>
      <c r="R33" s="4"/>
      <c r="S33" s="53"/>
      <c r="T33" s="53"/>
      <c r="U33" s="53"/>
      <c r="V33" s="53"/>
      <c r="W33" s="53"/>
      <c r="X33" s="53"/>
      <c r="Y33" s="188"/>
      <c r="Z33" s="59"/>
      <c r="AA33" s="1094"/>
      <c r="AB33" s="1095"/>
      <c r="AC33" s="1095"/>
      <c r="AD33" s="1095"/>
      <c r="AE33" s="1095"/>
      <c r="AF33" s="1096"/>
      <c r="AG33" s="67" t="s">
        <v>1233</v>
      </c>
      <c r="AH33" s="67"/>
      <c r="AI33" s="67"/>
      <c r="AJ33" s="67"/>
      <c r="AK33" s="67"/>
      <c r="AL33" s="67"/>
      <c r="AM33" s="67"/>
      <c r="AN33" s="67"/>
      <c r="AO33" s="67"/>
      <c r="AP33" s="65" t="s">
        <v>17</v>
      </c>
      <c r="AQ33" s="164">
        <v>0.5</v>
      </c>
      <c r="AR33" s="35">
        <f>ROUND(M33*AQ33,0)</f>
        <v>105</v>
      </c>
      <c r="AS33" s="31"/>
    </row>
    <row r="34" spans="1:45" ht="14.25" customHeight="1" x14ac:dyDescent="0.15">
      <c r="A34" s="32">
        <v>32</v>
      </c>
      <c r="B34" s="32">
        <v>4143</v>
      </c>
      <c r="C34" s="34" t="s">
        <v>1274</v>
      </c>
      <c r="D34" s="73"/>
      <c r="E34" s="74"/>
      <c r="F34" s="75"/>
      <c r="G34" s="73"/>
      <c r="H34" s="74"/>
      <c r="I34" s="74"/>
      <c r="J34" s="75"/>
      <c r="K34" s="20"/>
      <c r="M34" s="58"/>
      <c r="P34" s="203"/>
      <c r="Q34" s="21"/>
      <c r="R34" s="72" t="s">
        <v>1235</v>
      </c>
      <c r="S34" s="67"/>
      <c r="T34" s="67"/>
      <c r="U34" s="67"/>
      <c r="V34" s="67"/>
      <c r="W34" s="67"/>
      <c r="X34" s="67"/>
      <c r="Y34" s="192"/>
      <c r="Z34" s="68"/>
      <c r="AA34" s="54"/>
      <c r="AB34" s="53"/>
      <c r="AC34" s="53"/>
      <c r="AD34" s="53"/>
      <c r="AE34" s="53"/>
      <c r="AF34" s="53"/>
      <c r="AG34" s="65"/>
      <c r="AH34" s="65"/>
      <c r="AI34" s="65"/>
      <c r="AJ34" s="65"/>
      <c r="AK34" s="65"/>
      <c r="AL34" s="65"/>
      <c r="AM34" s="65"/>
      <c r="AN34" s="65"/>
      <c r="AO34" s="65"/>
      <c r="AP34" s="184"/>
      <c r="AQ34" s="185"/>
      <c r="AR34" s="35">
        <f>ROUND(M33*Y36,0)</f>
        <v>203</v>
      </c>
      <c r="AS34" s="31"/>
    </row>
    <row r="35" spans="1:45" ht="14.25" customHeight="1" x14ac:dyDescent="0.15">
      <c r="A35" s="32">
        <v>32</v>
      </c>
      <c r="B35" s="32">
        <v>4144</v>
      </c>
      <c r="C35" s="34" t="s">
        <v>1275</v>
      </c>
      <c r="D35" s="73"/>
      <c r="E35" s="74"/>
      <c r="F35" s="75"/>
      <c r="G35" s="4"/>
      <c r="H35" s="4"/>
      <c r="K35" s="186"/>
      <c r="L35" s="187"/>
      <c r="M35" s="204"/>
      <c r="N35" s="187"/>
      <c r="P35" s="203"/>
      <c r="Q35" s="21"/>
      <c r="R35" s="54" t="s">
        <v>1237</v>
      </c>
      <c r="S35" s="53"/>
      <c r="T35" s="53"/>
      <c r="U35" s="53"/>
      <c r="V35" s="53"/>
      <c r="W35" s="53"/>
      <c r="X35" s="53"/>
      <c r="Y35" s="188"/>
      <c r="Z35" s="59"/>
      <c r="AA35" s="1091" t="s">
        <v>1229</v>
      </c>
      <c r="AB35" s="1092"/>
      <c r="AC35" s="1092"/>
      <c r="AD35" s="1092"/>
      <c r="AE35" s="1092"/>
      <c r="AF35" s="1093"/>
      <c r="AG35" s="67" t="s">
        <v>1230</v>
      </c>
      <c r="AH35" s="67"/>
      <c r="AI35" s="67"/>
      <c r="AJ35" s="67"/>
      <c r="AK35" s="67"/>
      <c r="AL35" s="67"/>
      <c r="AM35" s="67"/>
      <c r="AN35" s="67"/>
      <c r="AO35" s="67"/>
      <c r="AP35" s="65" t="s">
        <v>17</v>
      </c>
      <c r="AQ35" s="164">
        <v>0.7</v>
      </c>
      <c r="AR35" s="35">
        <f>ROUND(ROUND(M33*Y36,0)*AQ35,0)</f>
        <v>142</v>
      </c>
      <c r="AS35" s="31"/>
    </row>
    <row r="36" spans="1:45" ht="14.25" customHeight="1" x14ac:dyDescent="0.15">
      <c r="A36" s="32">
        <v>32</v>
      </c>
      <c r="B36" s="32" t="s">
        <v>1276</v>
      </c>
      <c r="C36" s="34" t="s">
        <v>1277</v>
      </c>
      <c r="D36" s="73"/>
      <c r="E36" s="74"/>
      <c r="F36" s="75"/>
      <c r="G36" s="4"/>
      <c r="H36" s="4"/>
      <c r="K36" s="186"/>
      <c r="L36" s="187"/>
      <c r="M36" s="204"/>
      <c r="N36" s="187"/>
      <c r="P36" s="203"/>
      <c r="Q36" s="21"/>
      <c r="R36" s="71"/>
      <c r="S36" s="71"/>
      <c r="T36" s="71"/>
      <c r="U36" s="71"/>
      <c r="V36" s="71"/>
      <c r="W36" s="71"/>
      <c r="X36" s="23" t="s">
        <v>17</v>
      </c>
      <c r="Y36" s="195">
        <v>0.96499999999999997</v>
      </c>
      <c r="Z36" s="207"/>
      <c r="AA36" s="1094"/>
      <c r="AB36" s="1095"/>
      <c r="AC36" s="1095"/>
      <c r="AD36" s="1095"/>
      <c r="AE36" s="1095"/>
      <c r="AF36" s="1096"/>
      <c r="AG36" s="67" t="s">
        <v>1233</v>
      </c>
      <c r="AH36" s="67"/>
      <c r="AI36" s="67"/>
      <c r="AJ36" s="67"/>
      <c r="AK36" s="67"/>
      <c r="AL36" s="67"/>
      <c r="AM36" s="67"/>
      <c r="AN36" s="67"/>
      <c r="AO36" s="67"/>
      <c r="AP36" s="65" t="s">
        <v>17</v>
      </c>
      <c r="AQ36" s="164">
        <v>0.5</v>
      </c>
      <c r="AR36" s="35">
        <f>ROUND(ROUND(M33*Y36,0)*AQ36,0)</f>
        <v>102</v>
      </c>
      <c r="AS36" s="31"/>
    </row>
    <row r="37" spans="1:45" ht="14.25" customHeight="1" x14ac:dyDescent="0.15">
      <c r="A37" s="32">
        <v>32</v>
      </c>
      <c r="B37" s="32">
        <v>4145</v>
      </c>
      <c r="C37" s="34" t="s">
        <v>1278</v>
      </c>
      <c r="D37" s="73"/>
      <c r="E37" s="74"/>
      <c r="F37" s="75"/>
      <c r="G37" s="4"/>
      <c r="H37" s="4"/>
      <c r="J37" s="208"/>
      <c r="K37" s="47" t="s">
        <v>1252</v>
      </c>
      <c r="L37" s="184"/>
      <c r="M37" s="185"/>
      <c r="N37" s="184"/>
      <c r="O37" s="184"/>
      <c r="P37" s="205"/>
      <c r="Q37" s="41"/>
      <c r="R37" s="47"/>
      <c r="S37" s="65"/>
      <c r="T37" s="65"/>
      <c r="U37" s="65"/>
      <c r="V37" s="65"/>
      <c r="W37" s="65"/>
      <c r="X37" s="65"/>
      <c r="Y37" s="102"/>
      <c r="Z37" s="182"/>
      <c r="AA37" s="72"/>
      <c r="AB37" s="67"/>
      <c r="AC37" s="67"/>
      <c r="AD37" s="67"/>
      <c r="AE37" s="67"/>
      <c r="AF37" s="67"/>
      <c r="AG37" s="65"/>
      <c r="AH37" s="65"/>
      <c r="AI37" s="65"/>
      <c r="AJ37" s="65"/>
      <c r="AK37" s="65"/>
      <c r="AL37" s="65"/>
      <c r="AM37" s="65"/>
      <c r="AN37" s="65"/>
      <c r="AO37" s="65"/>
      <c r="AP37" s="184"/>
      <c r="AQ37" s="185"/>
      <c r="AR37" s="35">
        <f>ROUND(M39,0)</f>
        <v>349</v>
      </c>
      <c r="AS37" s="31"/>
    </row>
    <row r="38" spans="1:45" ht="14.25" customHeight="1" x14ac:dyDescent="0.15">
      <c r="A38" s="32">
        <v>32</v>
      </c>
      <c r="B38" s="32">
        <v>4146</v>
      </c>
      <c r="C38" s="34" t="s">
        <v>1279</v>
      </c>
      <c r="D38" s="73"/>
      <c r="E38" s="74"/>
      <c r="F38" s="75"/>
      <c r="G38" s="4"/>
      <c r="H38" s="4"/>
      <c r="J38" s="208"/>
      <c r="K38" s="187"/>
      <c r="L38" s="187"/>
      <c r="M38" s="204"/>
      <c r="N38" s="187"/>
      <c r="O38" s="187"/>
      <c r="Q38" s="21"/>
      <c r="R38" s="20"/>
      <c r="S38" s="53"/>
      <c r="T38" s="53"/>
      <c r="U38" s="53"/>
      <c r="V38" s="53"/>
      <c r="W38" s="53"/>
      <c r="X38" s="53"/>
      <c r="Y38" s="188"/>
      <c r="Z38" s="59"/>
      <c r="AA38" s="1091" t="s">
        <v>1229</v>
      </c>
      <c r="AB38" s="1092"/>
      <c r="AC38" s="1092"/>
      <c r="AD38" s="1092"/>
      <c r="AE38" s="1092"/>
      <c r="AF38" s="1093"/>
      <c r="AG38" s="67" t="s">
        <v>1230</v>
      </c>
      <c r="AH38" s="67"/>
      <c r="AI38" s="67"/>
      <c r="AJ38" s="67"/>
      <c r="AK38" s="67"/>
      <c r="AL38" s="67"/>
      <c r="AM38" s="67"/>
      <c r="AN38" s="67"/>
      <c r="AO38" s="67"/>
      <c r="AP38" s="65" t="s">
        <v>17</v>
      </c>
      <c r="AQ38" s="164">
        <v>0.7</v>
      </c>
      <c r="AR38" s="35">
        <f>ROUND(M39*AQ38,0)</f>
        <v>244</v>
      </c>
      <c r="AS38" s="31"/>
    </row>
    <row r="39" spans="1:45" ht="14.25" customHeight="1" x14ac:dyDescent="0.15">
      <c r="A39" s="32">
        <v>32</v>
      </c>
      <c r="B39" s="32" t="s">
        <v>1280</v>
      </c>
      <c r="C39" s="34" t="s">
        <v>1281</v>
      </c>
      <c r="D39" s="73"/>
      <c r="E39" s="74"/>
      <c r="F39" s="75"/>
      <c r="G39" s="4"/>
      <c r="H39" s="4"/>
      <c r="J39" s="208"/>
      <c r="K39" s="187"/>
      <c r="L39" s="187"/>
      <c r="M39" s="189">
        <v>349</v>
      </c>
      <c r="N39" s="4" t="s">
        <v>21</v>
      </c>
      <c r="P39" s="191"/>
      <c r="Q39" s="21"/>
      <c r="R39" s="20"/>
      <c r="S39" s="53"/>
      <c r="T39" s="53"/>
      <c r="U39" s="53"/>
      <c r="V39" s="53"/>
      <c r="W39" s="53"/>
      <c r="X39" s="53"/>
      <c r="Y39" s="188"/>
      <c r="Z39" s="59"/>
      <c r="AA39" s="1094"/>
      <c r="AB39" s="1095"/>
      <c r="AC39" s="1095"/>
      <c r="AD39" s="1095"/>
      <c r="AE39" s="1095"/>
      <c r="AF39" s="1096"/>
      <c r="AG39" s="67" t="s">
        <v>1233</v>
      </c>
      <c r="AH39" s="67"/>
      <c r="AI39" s="67"/>
      <c r="AJ39" s="67"/>
      <c r="AK39" s="67"/>
      <c r="AL39" s="67"/>
      <c r="AM39" s="67"/>
      <c r="AN39" s="67"/>
      <c r="AO39" s="67"/>
      <c r="AP39" s="65" t="s">
        <v>17</v>
      </c>
      <c r="AQ39" s="164">
        <v>0.5</v>
      </c>
      <c r="AR39" s="35">
        <f>ROUND(M39*AQ39,0)</f>
        <v>175</v>
      </c>
      <c r="AS39" s="31"/>
    </row>
    <row r="40" spans="1:45" ht="14.25" customHeight="1" x14ac:dyDescent="0.15">
      <c r="A40" s="32">
        <v>32</v>
      </c>
      <c r="B40" s="32">
        <v>4147</v>
      </c>
      <c r="C40" s="34" t="s">
        <v>1282</v>
      </c>
      <c r="D40" s="73"/>
      <c r="E40" s="74"/>
      <c r="F40" s="75"/>
      <c r="G40" s="4"/>
      <c r="H40" s="4"/>
      <c r="J40" s="208"/>
      <c r="K40" s="187"/>
      <c r="L40" s="187"/>
      <c r="M40" s="204"/>
      <c r="P40" s="191"/>
      <c r="Q40" s="21"/>
      <c r="R40" s="72" t="s">
        <v>1235</v>
      </c>
      <c r="S40" s="67"/>
      <c r="T40" s="67"/>
      <c r="U40" s="67"/>
      <c r="V40" s="67"/>
      <c r="W40" s="67"/>
      <c r="X40" s="67"/>
      <c r="Y40" s="192"/>
      <c r="Z40" s="68"/>
      <c r="AA40" s="54"/>
      <c r="AB40" s="53"/>
      <c r="AC40" s="53"/>
      <c r="AD40" s="53"/>
      <c r="AE40" s="53"/>
      <c r="AF40" s="53"/>
      <c r="AG40" s="65"/>
      <c r="AH40" s="65"/>
      <c r="AI40" s="65"/>
      <c r="AJ40" s="65"/>
      <c r="AK40" s="65"/>
      <c r="AL40" s="65"/>
      <c r="AM40" s="65"/>
      <c r="AN40" s="65"/>
      <c r="AO40" s="65"/>
      <c r="AP40" s="184"/>
      <c r="AQ40" s="185"/>
      <c r="AR40" s="35">
        <f>ROUND(M39*Y42,0)</f>
        <v>337</v>
      </c>
      <c r="AS40" s="31"/>
    </row>
    <row r="41" spans="1:45" ht="14.25" customHeight="1" x14ac:dyDescent="0.15">
      <c r="A41" s="32">
        <v>32</v>
      </c>
      <c r="B41" s="32">
        <v>4148</v>
      </c>
      <c r="C41" s="34" t="s">
        <v>1283</v>
      </c>
      <c r="D41" s="73"/>
      <c r="E41" s="74"/>
      <c r="F41" s="75"/>
      <c r="G41" s="4"/>
      <c r="H41" s="4"/>
      <c r="J41" s="208"/>
      <c r="K41" s="187"/>
      <c r="L41" s="187"/>
      <c r="M41" s="204"/>
      <c r="N41" s="187"/>
      <c r="O41" s="187"/>
      <c r="P41" s="191"/>
      <c r="Q41" s="21"/>
      <c r="R41" s="54" t="s">
        <v>1237</v>
      </c>
      <c r="S41" s="53"/>
      <c r="T41" s="53"/>
      <c r="U41" s="53"/>
      <c r="V41" s="53"/>
      <c r="W41" s="53"/>
      <c r="X41" s="53"/>
      <c r="Y41" s="188"/>
      <c r="Z41" s="59"/>
      <c r="AA41" s="1091" t="s">
        <v>1229</v>
      </c>
      <c r="AB41" s="1092"/>
      <c r="AC41" s="1092"/>
      <c r="AD41" s="1092"/>
      <c r="AE41" s="1092"/>
      <c r="AF41" s="1093"/>
      <c r="AG41" s="67" t="s">
        <v>1230</v>
      </c>
      <c r="AH41" s="67"/>
      <c r="AI41" s="67"/>
      <c r="AJ41" s="67"/>
      <c r="AK41" s="67"/>
      <c r="AL41" s="67"/>
      <c r="AM41" s="67"/>
      <c r="AN41" s="67"/>
      <c r="AO41" s="67"/>
      <c r="AP41" s="65" t="s">
        <v>17</v>
      </c>
      <c r="AQ41" s="164">
        <v>0.7</v>
      </c>
      <c r="AR41" s="35">
        <f>ROUND(ROUND(M39*Y42,0)*AQ41,0)</f>
        <v>236</v>
      </c>
      <c r="AS41" s="31"/>
    </row>
    <row r="42" spans="1:45" ht="14.25" customHeight="1" x14ac:dyDescent="0.15">
      <c r="A42" s="32">
        <v>32</v>
      </c>
      <c r="B42" s="32" t="s">
        <v>1284</v>
      </c>
      <c r="C42" s="34" t="s">
        <v>1285</v>
      </c>
      <c r="D42" s="73"/>
      <c r="E42" s="74"/>
      <c r="F42" s="75"/>
      <c r="G42" s="4"/>
      <c r="H42" s="4"/>
      <c r="J42" s="208"/>
      <c r="K42" s="187"/>
      <c r="L42" s="187"/>
      <c r="M42" s="204"/>
      <c r="N42" s="187"/>
      <c r="O42" s="187"/>
      <c r="P42" s="191"/>
      <c r="Q42" s="21"/>
      <c r="R42" s="94"/>
      <c r="S42" s="71"/>
      <c r="T42" s="71"/>
      <c r="U42" s="71"/>
      <c r="V42" s="71"/>
      <c r="W42" s="71"/>
      <c r="X42" s="23" t="s">
        <v>17</v>
      </c>
      <c r="Y42" s="195">
        <v>0.96499999999999997</v>
      </c>
      <c r="Z42" s="207"/>
      <c r="AA42" s="1094"/>
      <c r="AB42" s="1095"/>
      <c r="AC42" s="1095"/>
      <c r="AD42" s="1095"/>
      <c r="AE42" s="1095"/>
      <c r="AF42" s="1096"/>
      <c r="AG42" s="67" t="s">
        <v>1233</v>
      </c>
      <c r="AH42" s="67"/>
      <c r="AI42" s="67"/>
      <c r="AJ42" s="67"/>
      <c r="AK42" s="67"/>
      <c r="AL42" s="67"/>
      <c r="AM42" s="67"/>
      <c r="AN42" s="67"/>
      <c r="AO42" s="67"/>
      <c r="AP42" s="65" t="s">
        <v>17</v>
      </c>
      <c r="AQ42" s="164">
        <v>0.5</v>
      </c>
      <c r="AR42" s="35">
        <f>ROUND(ROUND(M39*Y42,0)*AQ42,0)</f>
        <v>169</v>
      </c>
      <c r="AS42" s="31"/>
    </row>
    <row r="43" spans="1:45" ht="14.25" customHeight="1" x14ac:dyDescent="0.15">
      <c r="A43" s="32">
        <v>32</v>
      </c>
      <c r="B43" s="32">
        <v>4149</v>
      </c>
      <c r="C43" s="34" t="s">
        <v>1286</v>
      </c>
      <c r="D43" s="73"/>
      <c r="E43" s="74"/>
      <c r="F43" s="75"/>
      <c r="G43" s="4"/>
      <c r="H43" s="4"/>
      <c r="J43" s="187"/>
      <c r="K43" s="47" t="s">
        <v>1261</v>
      </c>
      <c r="L43" s="184"/>
      <c r="M43" s="185"/>
      <c r="N43" s="184"/>
      <c r="O43" s="184"/>
      <c r="P43" s="206"/>
      <c r="Q43" s="41"/>
      <c r="R43" s="40"/>
      <c r="S43" s="65"/>
      <c r="T43" s="65"/>
      <c r="U43" s="65"/>
      <c r="V43" s="65"/>
      <c r="W43" s="65"/>
      <c r="X43" s="65"/>
      <c r="Y43" s="102"/>
      <c r="Z43" s="182"/>
      <c r="AA43" s="72"/>
      <c r="AB43" s="67"/>
      <c r="AC43" s="67"/>
      <c r="AD43" s="67"/>
      <c r="AE43" s="67"/>
      <c r="AF43" s="67"/>
      <c r="AG43" s="65"/>
      <c r="AH43" s="65"/>
      <c r="AI43" s="65"/>
      <c r="AJ43" s="65"/>
      <c r="AK43" s="65"/>
      <c r="AL43" s="65"/>
      <c r="AM43" s="65"/>
      <c r="AN43" s="65"/>
      <c r="AO43" s="65"/>
      <c r="AP43" s="184"/>
      <c r="AQ43" s="185"/>
      <c r="AR43" s="35">
        <f>ROUND(M45,0)</f>
        <v>277</v>
      </c>
      <c r="AS43" s="31"/>
    </row>
    <row r="44" spans="1:45" ht="14.25" customHeight="1" x14ac:dyDescent="0.15">
      <c r="A44" s="32">
        <v>32</v>
      </c>
      <c r="B44" s="32">
        <v>4150</v>
      </c>
      <c r="C44" s="34" t="s">
        <v>1287</v>
      </c>
      <c r="D44" s="73"/>
      <c r="E44" s="74"/>
      <c r="F44" s="75"/>
      <c r="G44" s="4"/>
      <c r="H44" s="4"/>
      <c r="J44" s="187"/>
      <c r="K44" s="186"/>
      <c r="L44" s="187"/>
      <c r="M44" s="204"/>
      <c r="N44" s="187"/>
      <c r="O44" s="187"/>
      <c r="Q44" s="21"/>
      <c r="R44" s="4"/>
      <c r="S44" s="53"/>
      <c r="T44" s="53"/>
      <c r="U44" s="53"/>
      <c r="V44" s="53"/>
      <c r="W44" s="53"/>
      <c r="X44" s="53"/>
      <c r="Y44" s="188"/>
      <c r="Z44" s="59"/>
      <c r="AA44" s="1091" t="s">
        <v>1229</v>
      </c>
      <c r="AB44" s="1092"/>
      <c r="AC44" s="1092"/>
      <c r="AD44" s="1092"/>
      <c r="AE44" s="1092"/>
      <c r="AF44" s="1093"/>
      <c r="AG44" s="67" t="s">
        <v>1230</v>
      </c>
      <c r="AH44" s="67"/>
      <c r="AI44" s="67"/>
      <c r="AJ44" s="67"/>
      <c r="AK44" s="67"/>
      <c r="AL44" s="67"/>
      <c r="AM44" s="67"/>
      <c r="AN44" s="67"/>
      <c r="AO44" s="67"/>
      <c r="AP44" s="65" t="s">
        <v>17</v>
      </c>
      <c r="AQ44" s="164">
        <v>0.7</v>
      </c>
      <c r="AR44" s="35">
        <f>ROUND(M45*AQ44,0)</f>
        <v>194</v>
      </c>
      <c r="AS44" s="31"/>
    </row>
    <row r="45" spans="1:45" ht="14.25" customHeight="1" x14ac:dyDescent="0.15">
      <c r="A45" s="32">
        <v>32</v>
      </c>
      <c r="B45" s="32" t="s">
        <v>1288</v>
      </c>
      <c r="C45" s="34" t="s">
        <v>1289</v>
      </c>
      <c r="D45" s="73"/>
      <c r="E45" s="74"/>
      <c r="F45" s="75"/>
      <c r="G45" s="4"/>
      <c r="H45" s="4"/>
      <c r="J45" s="187"/>
      <c r="K45" s="186"/>
      <c r="L45" s="187"/>
      <c r="M45" s="189">
        <v>277</v>
      </c>
      <c r="N45" s="4" t="s">
        <v>21</v>
      </c>
      <c r="O45" s="187"/>
      <c r="P45" s="191"/>
      <c r="Q45" s="21"/>
      <c r="R45" s="4"/>
      <c r="S45" s="53"/>
      <c r="T45" s="53"/>
      <c r="U45" s="53"/>
      <c r="V45" s="53"/>
      <c r="W45" s="53"/>
      <c r="X45" s="53"/>
      <c r="Y45" s="188"/>
      <c r="Z45" s="59"/>
      <c r="AA45" s="1094"/>
      <c r="AB45" s="1095"/>
      <c r="AC45" s="1095"/>
      <c r="AD45" s="1095"/>
      <c r="AE45" s="1095"/>
      <c r="AF45" s="1096"/>
      <c r="AG45" s="67" t="s">
        <v>1233</v>
      </c>
      <c r="AH45" s="67"/>
      <c r="AI45" s="67"/>
      <c r="AJ45" s="67"/>
      <c r="AK45" s="67"/>
      <c r="AL45" s="67"/>
      <c r="AM45" s="67"/>
      <c r="AN45" s="67"/>
      <c r="AO45" s="67"/>
      <c r="AP45" s="65" t="s">
        <v>17</v>
      </c>
      <c r="AQ45" s="164">
        <v>0.5</v>
      </c>
      <c r="AR45" s="35">
        <f>ROUND(M45*AQ45,0)</f>
        <v>139</v>
      </c>
      <c r="AS45" s="31"/>
    </row>
    <row r="46" spans="1:45" ht="14.25" customHeight="1" x14ac:dyDescent="0.15">
      <c r="A46" s="32">
        <v>32</v>
      </c>
      <c r="B46" s="32">
        <v>4151</v>
      </c>
      <c r="C46" s="34" t="s">
        <v>1290</v>
      </c>
      <c r="D46" s="73"/>
      <c r="E46" s="74"/>
      <c r="F46" s="75"/>
      <c r="G46" s="4"/>
      <c r="H46" s="4"/>
      <c r="J46" s="187"/>
      <c r="K46" s="186"/>
      <c r="L46" s="187"/>
      <c r="M46" s="204"/>
      <c r="N46" s="187"/>
      <c r="O46" s="187"/>
      <c r="P46" s="191"/>
      <c r="Q46" s="21"/>
      <c r="R46" s="72" t="s">
        <v>1235</v>
      </c>
      <c r="S46" s="67"/>
      <c r="T46" s="67"/>
      <c r="U46" s="67"/>
      <c r="V46" s="67"/>
      <c r="W46" s="67"/>
      <c r="X46" s="67"/>
      <c r="Y46" s="192"/>
      <c r="Z46" s="68"/>
      <c r="AA46" s="54"/>
      <c r="AB46" s="53"/>
      <c r="AC46" s="53"/>
      <c r="AD46" s="53"/>
      <c r="AE46" s="53"/>
      <c r="AF46" s="53"/>
      <c r="AG46" s="65"/>
      <c r="AH46" s="65"/>
      <c r="AI46" s="65"/>
      <c r="AJ46" s="65"/>
      <c r="AK46" s="65"/>
      <c r="AL46" s="65"/>
      <c r="AM46" s="65"/>
      <c r="AN46" s="65"/>
      <c r="AO46" s="65"/>
      <c r="AP46" s="184"/>
      <c r="AQ46" s="185"/>
      <c r="AR46" s="35">
        <f>ROUND(M45*Y48,0)</f>
        <v>267</v>
      </c>
      <c r="AS46" s="31"/>
    </row>
    <row r="47" spans="1:45" ht="14.25" customHeight="1" x14ac:dyDescent="0.15">
      <c r="A47" s="32">
        <v>32</v>
      </c>
      <c r="B47" s="32">
        <v>4152</v>
      </c>
      <c r="C47" s="34" t="s">
        <v>1291</v>
      </c>
      <c r="D47" s="73"/>
      <c r="E47" s="74"/>
      <c r="F47" s="75"/>
      <c r="G47" s="4"/>
      <c r="H47" s="4"/>
      <c r="J47" s="187"/>
      <c r="K47" s="186"/>
      <c r="L47" s="187"/>
      <c r="M47" s="204"/>
      <c r="N47" s="187"/>
      <c r="O47" s="187"/>
      <c r="P47" s="191"/>
      <c r="Q47" s="21"/>
      <c r="R47" s="54" t="s">
        <v>1237</v>
      </c>
      <c r="S47" s="53"/>
      <c r="T47" s="53"/>
      <c r="U47" s="53"/>
      <c r="V47" s="53"/>
      <c r="W47" s="53"/>
      <c r="X47" s="53"/>
      <c r="Y47" s="188"/>
      <c r="Z47" s="59"/>
      <c r="AA47" s="1091" t="s">
        <v>1229</v>
      </c>
      <c r="AB47" s="1092"/>
      <c r="AC47" s="1092"/>
      <c r="AD47" s="1092"/>
      <c r="AE47" s="1092"/>
      <c r="AF47" s="1093"/>
      <c r="AG47" s="67" t="s">
        <v>1230</v>
      </c>
      <c r="AH47" s="67"/>
      <c r="AI47" s="67"/>
      <c r="AJ47" s="67"/>
      <c r="AK47" s="67"/>
      <c r="AL47" s="67"/>
      <c r="AM47" s="67"/>
      <c r="AN47" s="67"/>
      <c r="AO47" s="67"/>
      <c r="AP47" s="65" t="s">
        <v>17</v>
      </c>
      <c r="AQ47" s="164">
        <v>0.7</v>
      </c>
      <c r="AR47" s="35">
        <f>ROUND(ROUND(M45*Y48,0)*AQ47,0)</f>
        <v>187</v>
      </c>
      <c r="AS47" s="31"/>
    </row>
    <row r="48" spans="1:45" ht="14.25" customHeight="1" x14ac:dyDescent="0.15">
      <c r="A48" s="32">
        <v>32</v>
      </c>
      <c r="B48" s="32" t="s">
        <v>1292</v>
      </c>
      <c r="C48" s="34" t="s">
        <v>1293</v>
      </c>
      <c r="D48" s="73"/>
      <c r="E48" s="74"/>
      <c r="F48" s="75"/>
      <c r="G48" s="4"/>
      <c r="H48" s="4"/>
      <c r="J48" s="187"/>
      <c r="K48" s="186"/>
      <c r="L48" s="187"/>
      <c r="M48" s="204"/>
      <c r="N48" s="187"/>
      <c r="O48" s="187"/>
      <c r="P48" s="191"/>
      <c r="Q48" s="21"/>
      <c r="R48" s="71"/>
      <c r="S48" s="71"/>
      <c r="T48" s="71"/>
      <c r="U48" s="71"/>
      <c r="V48" s="71"/>
      <c r="W48" s="71"/>
      <c r="X48" s="23" t="s">
        <v>17</v>
      </c>
      <c r="Y48" s="195">
        <v>0.96499999999999997</v>
      </c>
      <c r="Z48" s="207"/>
      <c r="AA48" s="1094"/>
      <c r="AB48" s="1095"/>
      <c r="AC48" s="1095"/>
      <c r="AD48" s="1095"/>
      <c r="AE48" s="1095"/>
      <c r="AF48" s="1096"/>
      <c r="AG48" s="67" t="s">
        <v>1233</v>
      </c>
      <c r="AH48" s="67"/>
      <c r="AI48" s="67"/>
      <c r="AJ48" s="67"/>
      <c r="AK48" s="67"/>
      <c r="AL48" s="67"/>
      <c r="AM48" s="67"/>
      <c r="AN48" s="67"/>
      <c r="AO48" s="67"/>
      <c r="AP48" s="65" t="s">
        <v>17</v>
      </c>
      <c r="AQ48" s="164">
        <v>0.5</v>
      </c>
      <c r="AR48" s="35">
        <f>ROUND(ROUND(M45*Y48,0)*AQ48,0)</f>
        <v>134</v>
      </c>
      <c r="AS48" s="31"/>
    </row>
    <row r="49" spans="1:45" ht="14.25" customHeight="1" x14ac:dyDescent="0.15">
      <c r="A49" s="32">
        <v>32</v>
      </c>
      <c r="B49" s="32">
        <v>4161</v>
      </c>
      <c r="C49" s="34" t="s">
        <v>1294</v>
      </c>
      <c r="D49" s="73"/>
      <c r="E49" s="74"/>
      <c r="F49" s="74"/>
      <c r="G49" s="47" t="s">
        <v>1295</v>
      </c>
      <c r="H49" s="40"/>
      <c r="I49" s="40"/>
      <c r="J49" s="184"/>
      <c r="K49" s="40"/>
      <c r="L49" s="184"/>
      <c r="M49" s="185"/>
      <c r="N49" s="184"/>
      <c r="O49" s="184"/>
      <c r="P49" s="206"/>
      <c r="Q49" s="41"/>
      <c r="R49" s="40"/>
      <c r="S49" s="65"/>
      <c r="T49" s="65"/>
      <c r="U49" s="65"/>
      <c r="V49" s="65"/>
      <c r="W49" s="65"/>
      <c r="X49" s="65"/>
      <c r="Y49" s="102"/>
      <c r="Z49" s="182"/>
      <c r="AA49" s="72"/>
      <c r="AB49" s="67"/>
      <c r="AC49" s="67"/>
      <c r="AD49" s="67"/>
      <c r="AE49" s="67"/>
      <c r="AF49" s="67"/>
      <c r="AG49" s="65"/>
      <c r="AH49" s="65"/>
      <c r="AI49" s="65"/>
      <c r="AJ49" s="65"/>
      <c r="AK49" s="65"/>
      <c r="AL49" s="65"/>
      <c r="AM49" s="65"/>
      <c r="AN49" s="65"/>
      <c r="AO49" s="65"/>
      <c r="AP49" s="184"/>
      <c r="AQ49" s="185"/>
      <c r="AR49" s="35">
        <f>ROUND(M51,0)</f>
        <v>264</v>
      </c>
      <c r="AS49" s="31"/>
    </row>
    <row r="50" spans="1:45" ht="14.25" customHeight="1" x14ac:dyDescent="0.15">
      <c r="A50" s="32">
        <v>32</v>
      </c>
      <c r="B50" s="32">
        <v>4162</v>
      </c>
      <c r="C50" s="34" t="s">
        <v>1296</v>
      </c>
      <c r="D50" s="73"/>
      <c r="E50" s="74"/>
      <c r="F50" s="74"/>
      <c r="G50" s="20"/>
      <c r="H50" s="4"/>
      <c r="J50" s="187"/>
      <c r="L50" s="187"/>
      <c r="M50" s="204"/>
      <c r="N50" s="187"/>
      <c r="O50" s="187"/>
      <c r="Q50" s="21"/>
      <c r="R50" s="4"/>
      <c r="S50" s="53"/>
      <c r="T50" s="53"/>
      <c r="U50" s="53"/>
      <c r="V50" s="53"/>
      <c r="W50" s="53"/>
      <c r="X50" s="53"/>
      <c r="Y50" s="188"/>
      <c r="Z50" s="59"/>
      <c r="AA50" s="1091" t="s">
        <v>1229</v>
      </c>
      <c r="AB50" s="1092"/>
      <c r="AC50" s="1092"/>
      <c r="AD50" s="1092"/>
      <c r="AE50" s="1092"/>
      <c r="AF50" s="1093"/>
      <c r="AG50" s="67" t="s">
        <v>1230</v>
      </c>
      <c r="AH50" s="67"/>
      <c r="AI50" s="67"/>
      <c r="AJ50" s="67"/>
      <c r="AK50" s="67"/>
      <c r="AL50" s="67"/>
      <c r="AM50" s="67"/>
      <c r="AN50" s="67"/>
      <c r="AO50" s="67"/>
      <c r="AP50" s="65" t="s">
        <v>17</v>
      </c>
      <c r="AQ50" s="164">
        <v>0.7</v>
      </c>
      <c r="AR50" s="35">
        <f>ROUND(M51*AQ50,0)</f>
        <v>185</v>
      </c>
      <c r="AS50" s="31"/>
    </row>
    <row r="51" spans="1:45" ht="14.25" customHeight="1" x14ac:dyDescent="0.15">
      <c r="A51" s="32">
        <v>32</v>
      </c>
      <c r="B51" s="32" t="s">
        <v>1297</v>
      </c>
      <c r="C51" s="34" t="s">
        <v>1298</v>
      </c>
      <c r="D51" s="73"/>
      <c r="E51" s="74"/>
      <c r="F51" s="74"/>
      <c r="G51" s="20"/>
      <c r="H51" s="4"/>
      <c r="J51" s="187"/>
      <c r="L51" s="187"/>
      <c r="M51" s="189">
        <v>264</v>
      </c>
      <c r="N51" s="4" t="s">
        <v>21</v>
      </c>
      <c r="O51" s="187"/>
      <c r="P51" s="191"/>
      <c r="Q51" s="21"/>
      <c r="R51" s="4"/>
      <c r="S51" s="53"/>
      <c r="T51" s="53"/>
      <c r="U51" s="53"/>
      <c r="V51" s="53"/>
      <c r="W51" s="53"/>
      <c r="X51" s="53"/>
      <c r="Y51" s="188"/>
      <c r="Z51" s="59"/>
      <c r="AA51" s="1094"/>
      <c r="AB51" s="1095"/>
      <c r="AC51" s="1095"/>
      <c r="AD51" s="1095"/>
      <c r="AE51" s="1095"/>
      <c r="AF51" s="1096"/>
      <c r="AG51" s="67" t="s">
        <v>1233</v>
      </c>
      <c r="AH51" s="67"/>
      <c r="AI51" s="67"/>
      <c r="AJ51" s="67"/>
      <c r="AK51" s="67"/>
      <c r="AL51" s="67"/>
      <c r="AM51" s="67"/>
      <c r="AN51" s="67"/>
      <c r="AO51" s="67"/>
      <c r="AP51" s="65" t="s">
        <v>17</v>
      </c>
      <c r="AQ51" s="164">
        <v>0.5</v>
      </c>
      <c r="AR51" s="35">
        <f>ROUND(M51*AQ51,0)</f>
        <v>132</v>
      </c>
      <c r="AS51" s="31"/>
    </row>
    <row r="52" spans="1:45" ht="14.25" customHeight="1" x14ac:dyDescent="0.15">
      <c r="A52" s="32">
        <v>32</v>
      </c>
      <c r="B52" s="32">
        <v>4163</v>
      </c>
      <c r="C52" s="34" t="s">
        <v>1299</v>
      </c>
      <c r="D52" s="73"/>
      <c r="E52" s="74"/>
      <c r="F52" s="74"/>
      <c r="G52" s="20"/>
      <c r="H52" s="4"/>
      <c r="J52" s="187"/>
      <c r="L52" s="187"/>
      <c r="M52" s="204"/>
      <c r="N52" s="187"/>
      <c r="O52" s="187"/>
      <c r="P52" s="191"/>
      <c r="Q52" s="21"/>
      <c r="R52" s="72" t="s">
        <v>1235</v>
      </c>
      <c r="S52" s="67"/>
      <c r="T52" s="67"/>
      <c r="U52" s="67"/>
      <c r="V52" s="67"/>
      <c r="W52" s="67"/>
      <c r="X52" s="67"/>
      <c r="Y52" s="192"/>
      <c r="Z52" s="68"/>
      <c r="AA52" s="54"/>
      <c r="AB52" s="53"/>
      <c r="AC52" s="53"/>
      <c r="AD52" s="53"/>
      <c r="AE52" s="53"/>
      <c r="AF52" s="53"/>
      <c r="AG52" s="65"/>
      <c r="AH52" s="65"/>
      <c r="AI52" s="65"/>
      <c r="AJ52" s="65"/>
      <c r="AK52" s="65"/>
      <c r="AL52" s="65"/>
      <c r="AM52" s="65"/>
      <c r="AN52" s="65"/>
      <c r="AO52" s="65"/>
      <c r="AP52" s="184"/>
      <c r="AQ52" s="185"/>
      <c r="AR52" s="35">
        <f>ROUND(M51*Y54,0)</f>
        <v>255</v>
      </c>
      <c r="AS52" s="31"/>
    </row>
    <row r="53" spans="1:45" ht="14.25" customHeight="1" x14ac:dyDescent="0.15">
      <c r="A53" s="32">
        <v>32</v>
      </c>
      <c r="B53" s="32">
        <v>4164</v>
      </c>
      <c r="C53" s="34" t="s">
        <v>1300</v>
      </c>
      <c r="D53" s="73"/>
      <c r="E53" s="74"/>
      <c r="F53" s="74"/>
      <c r="G53" s="20"/>
      <c r="H53" s="4"/>
      <c r="J53" s="187"/>
      <c r="L53" s="187"/>
      <c r="M53" s="204"/>
      <c r="N53" s="187"/>
      <c r="O53" s="187"/>
      <c r="P53" s="191"/>
      <c r="Q53" s="21"/>
      <c r="R53" s="54" t="s">
        <v>1237</v>
      </c>
      <c r="S53" s="53"/>
      <c r="T53" s="53"/>
      <c r="U53" s="53"/>
      <c r="V53" s="53"/>
      <c r="W53" s="53"/>
      <c r="X53" s="53"/>
      <c r="Y53" s="188"/>
      <c r="Z53" s="59"/>
      <c r="AA53" s="1091" t="s">
        <v>1229</v>
      </c>
      <c r="AB53" s="1092"/>
      <c r="AC53" s="1092"/>
      <c r="AD53" s="1092"/>
      <c r="AE53" s="1092"/>
      <c r="AF53" s="1093"/>
      <c r="AG53" s="67" t="s">
        <v>1230</v>
      </c>
      <c r="AH53" s="67"/>
      <c r="AI53" s="67"/>
      <c r="AJ53" s="67"/>
      <c r="AK53" s="67"/>
      <c r="AL53" s="67"/>
      <c r="AM53" s="67"/>
      <c r="AN53" s="67"/>
      <c r="AO53" s="67"/>
      <c r="AP53" s="65" t="s">
        <v>17</v>
      </c>
      <c r="AQ53" s="164">
        <v>0.7</v>
      </c>
      <c r="AR53" s="35">
        <f>ROUND(ROUND(M51*Y54,0)*AQ53,0)</f>
        <v>179</v>
      </c>
      <c r="AS53" s="31"/>
    </row>
    <row r="54" spans="1:45" ht="14.25" customHeight="1" x14ac:dyDescent="0.15">
      <c r="A54" s="32">
        <v>32</v>
      </c>
      <c r="B54" s="32" t="s">
        <v>1301</v>
      </c>
      <c r="C54" s="34" t="s">
        <v>1302</v>
      </c>
      <c r="D54" s="73"/>
      <c r="E54" s="74"/>
      <c r="F54" s="74"/>
      <c r="G54" s="20"/>
      <c r="H54" s="4"/>
      <c r="J54" s="187"/>
      <c r="L54" s="187"/>
      <c r="M54" s="204"/>
      <c r="N54" s="187"/>
      <c r="O54" s="187"/>
      <c r="P54" s="191"/>
      <c r="Q54" s="21"/>
      <c r="R54" s="71"/>
      <c r="S54" s="71"/>
      <c r="T54" s="71"/>
      <c r="U54" s="71"/>
      <c r="V54" s="71"/>
      <c r="W54" s="71"/>
      <c r="X54" s="23" t="s">
        <v>17</v>
      </c>
      <c r="Y54" s="195">
        <v>0.96499999999999997</v>
      </c>
      <c r="Z54" s="207"/>
      <c r="AA54" s="1094"/>
      <c r="AB54" s="1095"/>
      <c r="AC54" s="1095"/>
      <c r="AD54" s="1095"/>
      <c r="AE54" s="1095"/>
      <c r="AF54" s="1096"/>
      <c r="AG54" s="67" t="s">
        <v>1233</v>
      </c>
      <c r="AH54" s="67"/>
      <c r="AI54" s="67"/>
      <c r="AJ54" s="67"/>
      <c r="AK54" s="67"/>
      <c r="AL54" s="67"/>
      <c r="AM54" s="67"/>
      <c r="AN54" s="67"/>
      <c r="AO54" s="67"/>
      <c r="AP54" s="65" t="s">
        <v>17</v>
      </c>
      <c r="AQ54" s="164">
        <v>0.5</v>
      </c>
      <c r="AR54" s="35">
        <f>ROUND(ROUND(M51*Y54,0)*AQ54,0)</f>
        <v>128</v>
      </c>
      <c r="AS54" s="31"/>
    </row>
    <row r="55" spans="1:45" ht="14.25" customHeight="1" x14ac:dyDescent="0.15">
      <c r="A55" s="32">
        <v>32</v>
      </c>
      <c r="B55" s="32">
        <v>4171</v>
      </c>
      <c r="C55" s="34" t="s">
        <v>1303</v>
      </c>
      <c r="D55" s="73"/>
      <c r="E55" s="74"/>
      <c r="F55" s="74"/>
      <c r="G55" s="47" t="s">
        <v>1304</v>
      </c>
      <c r="H55" s="40"/>
      <c r="I55" s="40"/>
      <c r="J55" s="184"/>
      <c r="K55" s="40"/>
      <c r="L55" s="184"/>
      <c r="M55" s="185"/>
      <c r="N55" s="184"/>
      <c r="O55" s="184"/>
      <c r="P55" s="206"/>
      <c r="Q55" s="41"/>
      <c r="R55" s="40"/>
      <c r="S55" s="65"/>
      <c r="T55" s="65"/>
      <c r="U55" s="65"/>
      <c r="V55" s="65"/>
      <c r="W55" s="65"/>
      <c r="X55" s="65"/>
      <c r="Y55" s="102"/>
      <c r="Z55" s="182"/>
      <c r="AA55" s="72"/>
      <c r="AB55" s="67"/>
      <c r="AC55" s="67"/>
      <c r="AD55" s="67"/>
      <c r="AE55" s="67"/>
      <c r="AF55" s="67"/>
      <c r="AG55" s="65"/>
      <c r="AH55" s="65"/>
      <c r="AI55" s="65"/>
      <c r="AJ55" s="65"/>
      <c r="AK55" s="65"/>
      <c r="AL55" s="65"/>
      <c r="AM55" s="65"/>
      <c r="AN55" s="65"/>
      <c r="AO55" s="65"/>
      <c r="AP55" s="184"/>
      <c r="AQ55" s="185"/>
      <c r="AR55" s="35">
        <f>ROUND(M57,0)</f>
        <v>221</v>
      </c>
      <c r="AS55" s="31"/>
    </row>
    <row r="56" spans="1:45" ht="14.25" customHeight="1" x14ac:dyDescent="0.15">
      <c r="A56" s="32">
        <v>32</v>
      </c>
      <c r="B56" s="32">
        <v>4172</v>
      </c>
      <c r="C56" s="34" t="s">
        <v>1305</v>
      </c>
      <c r="D56" s="73"/>
      <c r="E56" s="74"/>
      <c r="F56" s="74"/>
      <c r="G56" s="20"/>
      <c r="H56" s="4"/>
      <c r="J56" s="187"/>
      <c r="L56" s="187"/>
      <c r="M56" s="204"/>
      <c r="N56" s="187"/>
      <c r="O56" s="187"/>
      <c r="Q56" s="21"/>
      <c r="R56" s="4"/>
      <c r="S56" s="53"/>
      <c r="T56" s="53"/>
      <c r="U56" s="53"/>
      <c r="V56" s="53"/>
      <c r="W56" s="53"/>
      <c r="X56" s="53"/>
      <c r="Y56" s="188"/>
      <c r="Z56" s="59"/>
      <c r="AA56" s="1091" t="s">
        <v>1229</v>
      </c>
      <c r="AB56" s="1092"/>
      <c r="AC56" s="1092"/>
      <c r="AD56" s="1092"/>
      <c r="AE56" s="1092"/>
      <c r="AF56" s="1093"/>
      <c r="AG56" s="67" t="s">
        <v>1230</v>
      </c>
      <c r="AH56" s="67"/>
      <c r="AI56" s="67"/>
      <c r="AJ56" s="67"/>
      <c r="AK56" s="67"/>
      <c r="AL56" s="67"/>
      <c r="AM56" s="67"/>
      <c r="AN56" s="67"/>
      <c r="AO56" s="67"/>
      <c r="AP56" s="65" t="s">
        <v>17</v>
      </c>
      <c r="AQ56" s="164">
        <v>0.7</v>
      </c>
      <c r="AR56" s="35">
        <f>ROUND(M57*AQ56,0)</f>
        <v>155</v>
      </c>
      <c r="AS56" s="31"/>
    </row>
    <row r="57" spans="1:45" ht="14.25" customHeight="1" x14ac:dyDescent="0.15">
      <c r="A57" s="32">
        <v>32</v>
      </c>
      <c r="B57" s="32" t="s">
        <v>1306</v>
      </c>
      <c r="C57" s="34" t="s">
        <v>1307</v>
      </c>
      <c r="D57" s="73"/>
      <c r="E57" s="74"/>
      <c r="F57" s="74"/>
      <c r="G57" s="20"/>
      <c r="H57" s="4"/>
      <c r="J57" s="187"/>
      <c r="L57" s="187"/>
      <c r="M57" s="189">
        <v>221</v>
      </c>
      <c r="N57" s="4" t="s">
        <v>21</v>
      </c>
      <c r="O57" s="187"/>
      <c r="P57" s="191"/>
      <c r="Q57" s="21"/>
      <c r="R57" s="4"/>
      <c r="S57" s="53"/>
      <c r="T57" s="53"/>
      <c r="U57" s="53"/>
      <c r="V57" s="53"/>
      <c r="W57" s="53"/>
      <c r="X57" s="53"/>
      <c r="Y57" s="188"/>
      <c r="Z57" s="59"/>
      <c r="AA57" s="1094"/>
      <c r="AB57" s="1095"/>
      <c r="AC57" s="1095"/>
      <c r="AD57" s="1095"/>
      <c r="AE57" s="1095"/>
      <c r="AF57" s="1096"/>
      <c r="AG57" s="67" t="s">
        <v>1233</v>
      </c>
      <c r="AH57" s="67"/>
      <c r="AI57" s="67"/>
      <c r="AJ57" s="67"/>
      <c r="AK57" s="67"/>
      <c r="AL57" s="67"/>
      <c r="AM57" s="67"/>
      <c r="AN57" s="67"/>
      <c r="AO57" s="67"/>
      <c r="AP57" s="65" t="s">
        <v>17</v>
      </c>
      <c r="AQ57" s="164">
        <v>0.5</v>
      </c>
      <c r="AR57" s="35">
        <f>ROUND(M57*AQ57,0)</f>
        <v>111</v>
      </c>
      <c r="AS57" s="31"/>
    </row>
    <row r="58" spans="1:45" ht="14.25" customHeight="1" x14ac:dyDescent="0.15">
      <c r="A58" s="32">
        <v>32</v>
      </c>
      <c r="B58" s="32">
        <v>4173</v>
      </c>
      <c r="C58" s="34" t="s">
        <v>1308</v>
      </c>
      <c r="D58" s="73"/>
      <c r="E58" s="74"/>
      <c r="F58" s="74"/>
      <c r="G58" s="20"/>
      <c r="H58" s="4"/>
      <c r="J58" s="187"/>
      <c r="L58" s="187"/>
      <c r="M58" s="204"/>
      <c r="N58" s="187"/>
      <c r="O58" s="187"/>
      <c r="P58" s="191"/>
      <c r="Q58" s="21"/>
      <c r="R58" s="72" t="s">
        <v>1235</v>
      </c>
      <c r="S58" s="67"/>
      <c r="T58" s="67"/>
      <c r="U58" s="67"/>
      <c r="V58" s="67"/>
      <c r="W58" s="67"/>
      <c r="X58" s="67"/>
      <c r="Y58" s="192"/>
      <c r="Z58" s="68"/>
      <c r="AA58" s="54"/>
      <c r="AB58" s="53"/>
      <c r="AC58" s="53"/>
      <c r="AD58" s="53"/>
      <c r="AE58" s="53"/>
      <c r="AF58" s="53"/>
      <c r="AG58" s="65"/>
      <c r="AH58" s="65"/>
      <c r="AI58" s="65"/>
      <c r="AJ58" s="65"/>
      <c r="AK58" s="65"/>
      <c r="AL58" s="65"/>
      <c r="AM58" s="65"/>
      <c r="AN58" s="65"/>
      <c r="AO58" s="65"/>
      <c r="AP58" s="184"/>
      <c r="AQ58" s="185"/>
      <c r="AR58" s="35">
        <f>ROUND(M57*Y60,0)</f>
        <v>213</v>
      </c>
      <c r="AS58" s="31"/>
    </row>
    <row r="59" spans="1:45" ht="14.25" customHeight="1" x14ac:dyDescent="0.15">
      <c r="A59" s="32">
        <v>32</v>
      </c>
      <c r="B59" s="32">
        <v>4174</v>
      </c>
      <c r="C59" s="34" t="s">
        <v>1309</v>
      </c>
      <c r="D59" s="73"/>
      <c r="E59" s="74"/>
      <c r="F59" s="74"/>
      <c r="G59" s="20"/>
      <c r="H59" s="4"/>
      <c r="J59" s="187"/>
      <c r="L59" s="187"/>
      <c r="M59" s="204"/>
      <c r="N59" s="187"/>
      <c r="O59" s="187"/>
      <c r="P59" s="191"/>
      <c r="Q59" s="21"/>
      <c r="R59" s="54" t="s">
        <v>1237</v>
      </c>
      <c r="S59" s="53"/>
      <c r="T59" s="53"/>
      <c r="U59" s="53"/>
      <c r="V59" s="53"/>
      <c r="W59" s="53"/>
      <c r="X59" s="53"/>
      <c r="Y59" s="188"/>
      <c r="Z59" s="59"/>
      <c r="AA59" s="1091" t="s">
        <v>1229</v>
      </c>
      <c r="AB59" s="1092"/>
      <c r="AC59" s="1092"/>
      <c r="AD59" s="1092"/>
      <c r="AE59" s="1092"/>
      <c r="AF59" s="1093"/>
      <c r="AG59" s="67" t="s">
        <v>1230</v>
      </c>
      <c r="AH59" s="67"/>
      <c r="AI59" s="67"/>
      <c r="AJ59" s="67"/>
      <c r="AK59" s="67"/>
      <c r="AL59" s="67"/>
      <c r="AM59" s="67"/>
      <c r="AN59" s="67"/>
      <c r="AO59" s="67"/>
      <c r="AP59" s="65" t="s">
        <v>17</v>
      </c>
      <c r="AQ59" s="164">
        <v>0.7</v>
      </c>
      <c r="AR59" s="35">
        <f>ROUND(ROUND(M57*Y60,0)*AQ59,0)</f>
        <v>149</v>
      </c>
      <c r="AS59" s="31"/>
    </row>
    <row r="60" spans="1:45" ht="14.25" customHeight="1" x14ac:dyDescent="0.15">
      <c r="A60" s="32">
        <v>32</v>
      </c>
      <c r="B60" s="32" t="s">
        <v>1310</v>
      </c>
      <c r="C60" s="34" t="s">
        <v>1311</v>
      </c>
      <c r="D60" s="73"/>
      <c r="E60" s="74"/>
      <c r="F60" s="74"/>
      <c r="G60" s="20"/>
      <c r="H60" s="4"/>
      <c r="J60" s="187"/>
      <c r="L60" s="187"/>
      <c r="M60" s="204"/>
      <c r="N60" s="187"/>
      <c r="O60" s="187"/>
      <c r="P60" s="191"/>
      <c r="Q60" s="21"/>
      <c r="R60" s="71"/>
      <c r="S60" s="71"/>
      <c r="T60" s="71"/>
      <c r="U60" s="71"/>
      <c r="V60" s="71"/>
      <c r="W60" s="71"/>
      <c r="X60" s="23" t="s">
        <v>17</v>
      </c>
      <c r="Y60" s="195">
        <v>0.96499999999999997</v>
      </c>
      <c r="Z60" s="207"/>
      <c r="AA60" s="1094"/>
      <c r="AB60" s="1095"/>
      <c r="AC60" s="1095"/>
      <c r="AD60" s="1095"/>
      <c r="AE60" s="1095"/>
      <c r="AF60" s="1096"/>
      <c r="AG60" s="67" t="s">
        <v>1233</v>
      </c>
      <c r="AH60" s="67"/>
      <c r="AI60" s="67"/>
      <c r="AJ60" s="67"/>
      <c r="AK60" s="67"/>
      <c r="AL60" s="67"/>
      <c r="AM60" s="67"/>
      <c r="AN60" s="67"/>
      <c r="AO60" s="67"/>
      <c r="AP60" s="65" t="s">
        <v>17</v>
      </c>
      <c r="AQ60" s="164">
        <v>0.5</v>
      </c>
      <c r="AR60" s="35">
        <f>ROUND(ROUND(M57*Y60,0)*AQ60,0)</f>
        <v>107</v>
      </c>
      <c r="AS60" s="31"/>
    </row>
    <row r="61" spans="1:45" ht="14.25" customHeight="1" x14ac:dyDescent="0.15">
      <c r="A61" s="32">
        <v>32</v>
      </c>
      <c r="B61" s="32">
        <v>4181</v>
      </c>
      <c r="C61" s="34" t="s">
        <v>1312</v>
      </c>
      <c r="D61" s="73"/>
      <c r="E61" s="74"/>
      <c r="F61" s="74"/>
      <c r="G61" s="47" t="s">
        <v>1313</v>
      </c>
      <c r="H61" s="40"/>
      <c r="I61" s="40"/>
      <c r="J61" s="184"/>
      <c r="K61" s="40"/>
      <c r="L61" s="184"/>
      <c r="M61" s="185"/>
      <c r="N61" s="184"/>
      <c r="O61" s="184"/>
      <c r="P61" s="206"/>
      <c r="Q61" s="41"/>
      <c r="R61" s="40"/>
      <c r="S61" s="65"/>
      <c r="T61" s="65"/>
      <c r="U61" s="65"/>
      <c r="V61" s="65"/>
      <c r="W61" s="65"/>
      <c r="X61" s="65"/>
      <c r="Y61" s="102"/>
      <c r="Z61" s="182"/>
      <c r="AA61" s="72"/>
      <c r="AB61" s="67"/>
      <c r="AC61" s="67"/>
      <c r="AD61" s="67"/>
      <c r="AE61" s="67"/>
      <c r="AF61" s="67"/>
      <c r="AG61" s="65"/>
      <c r="AH61" s="65"/>
      <c r="AI61" s="65"/>
      <c r="AJ61" s="65"/>
      <c r="AK61" s="65"/>
      <c r="AL61" s="65"/>
      <c r="AM61" s="65"/>
      <c r="AN61" s="65"/>
      <c r="AO61" s="65"/>
      <c r="AP61" s="184"/>
      <c r="AQ61" s="185"/>
      <c r="AR61" s="35">
        <f>ROUND(M63,0)</f>
        <v>197</v>
      </c>
      <c r="AS61" s="31"/>
    </row>
    <row r="62" spans="1:45" ht="14.25" customHeight="1" x14ac:dyDescent="0.15">
      <c r="A62" s="32">
        <v>32</v>
      </c>
      <c r="B62" s="32">
        <v>4182</v>
      </c>
      <c r="C62" s="34" t="s">
        <v>1314</v>
      </c>
      <c r="D62" s="73"/>
      <c r="E62" s="74"/>
      <c r="F62" s="74"/>
      <c r="G62" s="20"/>
      <c r="H62" s="4"/>
      <c r="J62" s="187"/>
      <c r="L62" s="187"/>
      <c r="M62" s="204"/>
      <c r="N62" s="187"/>
      <c r="O62" s="187"/>
      <c r="Q62" s="21"/>
      <c r="R62" s="4"/>
      <c r="S62" s="53"/>
      <c r="T62" s="53"/>
      <c r="U62" s="53"/>
      <c r="V62" s="53"/>
      <c r="W62" s="53"/>
      <c r="X62" s="53"/>
      <c r="Y62" s="188"/>
      <c r="Z62" s="59"/>
      <c r="AA62" s="1091" t="s">
        <v>1229</v>
      </c>
      <c r="AB62" s="1092"/>
      <c r="AC62" s="1092"/>
      <c r="AD62" s="1092"/>
      <c r="AE62" s="1092"/>
      <c r="AF62" s="1093"/>
      <c r="AG62" s="67" t="s">
        <v>1230</v>
      </c>
      <c r="AH62" s="67"/>
      <c r="AI62" s="67"/>
      <c r="AJ62" s="67"/>
      <c r="AK62" s="67"/>
      <c r="AL62" s="67"/>
      <c r="AM62" s="67"/>
      <c r="AN62" s="67"/>
      <c r="AO62" s="67"/>
      <c r="AP62" s="65" t="s">
        <v>17</v>
      </c>
      <c r="AQ62" s="164">
        <v>0.7</v>
      </c>
      <c r="AR62" s="35">
        <f>ROUND(M63*AQ62,0)</f>
        <v>138</v>
      </c>
      <c r="AS62" s="31"/>
    </row>
    <row r="63" spans="1:45" ht="14.25" customHeight="1" x14ac:dyDescent="0.15">
      <c r="A63" s="32">
        <v>32</v>
      </c>
      <c r="B63" s="32" t="s">
        <v>1315</v>
      </c>
      <c r="C63" s="34" t="s">
        <v>1316</v>
      </c>
      <c r="D63" s="73"/>
      <c r="E63" s="74"/>
      <c r="F63" s="74"/>
      <c r="G63" s="20"/>
      <c r="H63" s="4"/>
      <c r="J63" s="187"/>
      <c r="L63" s="187"/>
      <c r="M63" s="189">
        <v>197</v>
      </c>
      <c r="N63" s="4" t="s">
        <v>21</v>
      </c>
      <c r="O63" s="187"/>
      <c r="P63" s="191"/>
      <c r="Q63" s="21"/>
      <c r="R63" s="4"/>
      <c r="S63" s="53"/>
      <c r="T63" s="53"/>
      <c r="U63" s="53"/>
      <c r="V63" s="53"/>
      <c r="W63" s="53"/>
      <c r="X63" s="53"/>
      <c r="Y63" s="188"/>
      <c r="Z63" s="59"/>
      <c r="AA63" s="1094"/>
      <c r="AB63" s="1095"/>
      <c r="AC63" s="1095"/>
      <c r="AD63" s="1095"/>
      <c r="AE63" s="1095"/>
      <c r="AF63" s="1096"/>
      <c r="AG63" s="67" t="s">
        <v>1233</v>
      </c>
      <c r="AH63" s="67"/>
      <c r="AI63" s="67"/>
      <c r="AJ63" s="67"/>
      <c r="AK63" s="67"/>
      <c r="AL63" s="67"/>
      <c r="AM63" s="67"/>
      <c r="AN63" s="67"/>
      <c r="AO63" s="67"/>
      <c r="AP63" s="65" t="s">
        <v>17</v>
      </c>
      <c r="AQ63" s="164">
        <v>0.5</v>
      </c>
      <c r="AR63" s="35">
        <f>ROUND(M63*AQ63,0)</f>
        <v>99</v>
      </c>
      <c r="AS63" s="31"/>
    </row>
    <row r="64" spans="1:45" ht="14.25" customHeight="1" x14ac:dyDescent="0.15">
      <c r="A64" s="32">
        <v>32</v>
      </c>
      <c r="B64" s="32">
        <v>4183</v>
      </c>
      <c r="C64" s="34" t="s">
        <v>1317</v>
      </c>
      <c r="D64" s="73"/>
      <c r="E64" s="74"/>
      <c r="F64" s="74"/>
      <c r="G64" s="20"/>
      <c r="H64" s="4"/>
      <c r="J64" s="187"/>
      <c r="L64" s="187"/>
      <c r="M64" s="204"/>
      <c r="N64" s="187"/>
      <c r="O64" s="187"/>
      <c r="P64" s="191"/>
      <c r="Q64" s="21"/>
      <c r="R64" s="72" t="s">
        <v>1235</v>
      </c>
      <c r="S64" s="67"/>
      <c r="T64" s="67"/>
      <c r="U64" s="67"/>
      <c r="V64" s="67"/>
      <c r="W64" s="67"/>
      <c r="X64" s="67"/>
      <c r="Y64" s="192"/>
      <c r="Z64" s="68"/>
      <c r="AA64" s="54"/>
      <c r="AB64" s="53"/>
      <c r="AC64" s="53"/>
      <c r="AD64" s="53"/>
      <c r="AE64" s="53"/>
      <c r="AF64" s="53"/>
      <c r="AG64" s="65"/>
      <c r="AH64" s="65"/>
      <c r="AI64" s="65"/>
      <c r="AJ64" s="65"/>
      <c r="AK64" s="65"/>
      <c r="AL64" s="65"/>
      <c r="AM64" s="65"/>
      <c r="AN64" s="65"/>
      <c r="AO64" s="65"/>
      <c r="AP64" s="184"/>
      <c r="AQ64" s="185"/>
      <c r="AR64" s="35">
        <f>ROUND(M63*Y66,0)</f>
        <v>190</v>
      </c>
      <c r="AS64" s="31"/>
    </row>
    <row r="65" spans="1:45" ht="14.25" customHeight="1" x14ac:dyDescent="0.15">
      <c r="A65" s="32">
        <v>32</v>
      </c>
      <c r="B65" s="32">
        <v>4184</v>
      </c>
      <c r="C65" s="34" t="s">
        <v>1318</v>
      </c>
      <c r="D65" s="73"/>
      <c r="E65" s="74"/>
      <c r="F65" s="74"/>
      <c r="G65" s="20"/>
      <c r="H65" s="4"/>
      <c r="J65" s="187"/>
      <c r="L65" s="187"/>
      <c r="M65" s="204"/>
      <c r="N65" s="187"/>
      <c r="O65" s="187"/>
      <c r="P65" s="191"/>
      <c r="Q65" s="21"/>
      <c r="R65" s="54" t="s">
        <v>1237</v>
      </c>
      <c r="S65" s="53"/>
      <c r="T65" s="53"/>
      <c r="U65" s="53"/>
      <c r="V65" s="53"/>
      <c r="W65" s="53"/>
      <c r="X65" s="53"/>
      <c r="Y65" s="188"/>
      <c r="Z65" s="59"/>
      <c r="AA65" s="1091" t="s">
        <v>1229</v>
      </c>
      <c r="AB65" s="1092"/>
      <c r="AC65" s="1092"/>
      <c r="AD65" s="1092"/>
      <c r="AE65" s="1092"/>
      <c r="AF65" s="1093"/>
      <c r="AG65" s="67" t="s">
        <v>1230</v>
      </c>
      <c r="AH65" s="67"/>
      <c r="AI65" s="67"/>
      <c r="AJ65" s="67"/>
      <c r="AK65" s="67"/>
      <c r="AL65" s="67"/>
      <c r="AM65" s="67"/>
      <c r="AN65" s="67"/>
      <c r="AO65" s="67"/>
      <c r="AP65" s="65" t="s">
        <v>17</v>
      </c>
      <c r="AQ65" s="164">
        <v>0.7</v>
      </c>
      <c r="AR65" s="35">
        <f>ROUND(ROUND(M63*Y66,0)*AQ65,0)</f>
        <v>133</v>
      </c>
      <c r="AS65" s="31"/>
    </row>
    <row r="66" spans="1:45" ht="14.25" customHeight="1" x14ac:dyDescent="0.15">
      <c r="A66" s="32">
        <v>32</v>
      </c>
      <c r="B66" s="32" t="s">
        <v>1319</v>
      </c>
      <c r="C66" s="34" t="s">
        <v>1320</v>
      </c>
      <c r="D66" s="73"/>
      <c r="E66" s="74"/>
      <c r="F66" s="74"/>
      <c r="G66" s="20"/>
      <c r="H66" s="4"/>
      <c r="J66" s="187"/>
      <c r="L66" s="187"/>
      <c r="M66" s="204"/>
      <c r="N66" s="187"/>
      <c r="O66" s="187"/>
      <c r="P66" s="191"/>
      <c r="Q66" s="21"/>
      <c r="R66" s="94"/>
      <c r="S66" s="71"/>
      <c r="T66" s="71"/>
      <c r="U66" s="71"/>
      <c r="V66" s="71"/>
      <c r="W66" s="71"/>
      <c r="X66" s="26" t="s">
        <v>17</v>
      </c>
      <c r="Y66" s="195">
        <v>0.96499999999999997</v>
      </c>
      <c r="Z66" s="207"/>
      <c r="AA66" s="1094"/>
      <c r="AB66" s="1095"/>
      <c r="AC66" s="1095"/>
      <c r="AD66" s="1095"/>
      <c r="AE66" s="1095"/>
      <c r="AF66" s="1096"/>
      <c r="AG66" s="107" t="s">
        <v>1233</v>
      </c>
      <c r="AH66" s="107"/>
      <c r="AI66" s="107"/>
      <c r="AJ66" s="107"/>
      <c r="AK66" s="107"/>
      <c r="AL66" s="107"/>
      <c r="AM66" s="107"/>
      <c r="AN66" s="107"/>
      <c r="AO66" s="107"/>
      <c r="AP66" s="44" t="s">
        <v>17</v>
      </c>
      <c r="AQ66" s="45">
        <v>0.5</v>
      </c>
      <c r="AR66" s="35">
        <f>ROUND(ROUND(M63*Y66,0)*AQ66,0)</f>
        <v>95</v>
      </c>
      <c r="AS66" s="31"/>
    </row>
    <row r="67" spans="1:45" ht="14.25" customHeight="1" x14ac:dyDescent="0.15">
      <c r="A67" s="32">
        <v>32</v>
      </c>
      <c r="B67" s="32">
        <v>4191</v>
      </c>
      <c r="C67" s="34" t="s">
        <v>1321</v>
      </c>
      <c r="D67" s="73"/>
      <c r="E67" s="74"/>
      <c r="F67" s="74"/>
      <c r="G67" s="47" t="s">
        <v>1322</v>
      </c>
      <c r="H67" s="40"/>
      <c r="I67" s="40"/>
      <c r="J67" s="184"/>
      <c r="K67" s="40"/>
      <c r="L67" s="184"/>
      <c r="M67" s="185"/>
      <c r="N67" s="184"/>
      <c r="O67" s="184"/>
      <c r="P67" s="206"/>
      <c r="Q67" s="41"/>
      <c r="R67" s="40"/>
      <c r="S67" s="65"/>
      <c r="T67" s="65"/>
      <c r="U67" s="65"/>
      <c r="V67" s="65"/>
      <c r="W67" s="65"/>
      <c r="X67" s="65"/>
      <c r="Y67" s="102"/>
      <c r="Z67" s="182"/>
      <c r="AA67" s="72"/>
      <c r="AB67" s="67"/>
      <c r="AC67" s="67"/>
      <c r="AD67" s="67"/>
      <c r="AE67" s="67"/>
      <c r="AF67" s="67"/>
      <c r="AG67" s="65"/>
      <c r="AH67" s="65"/>
      <c r="AI67" s="65"/>
      <c r="AJ67" s="65"/>
      <c r="AK67" s="65"/>
      <c r="AL67" s="65"/>
      <c r="AM67" s="65"/>
      <c r="AN67" s="65"/>
      <c r="AO67" s="65"/>
      <c r="AP67" s="184"/>
      <c r="AQ67" s="185"/>
      <c r="AR67" s="35">
        <f>ROUND(M69,0)</f>
        <v>189</v>
      </c>
      <c r="AS67" s="31"/>
    </row>
    <row r="68" spans="1:45" ht="14.25" customHeight="1" x14ac:dyDescent="0.15">
      <c r="A68" s="32">
        <v>32</v>
      </c>
      <c r="B68" s="32">
        <v>4192</v>
      </c>
      <c r="C68" s="34" t="s">
        <v>1323</v>
      </c>
      <c r="D68" s="73"/>
      <c r="E68" s="74"/>
      <c r="F68" s="74"/>
      <c r="G68" s="20"/>
      <c r="H68" s="4"/>
      <c r="J68" s="187"/>
      <c r="L68" s="187"/>
      <c r="M68" s="204"/>
      <c r="N68" s="187"/>
      <c r="O68" s="187"/>
      <c r="Q68" s="21"/>
      <c r="R68" s="4"/>
      <c r="S68" s="53"/>
      <c r="T68" s="53"/>
      <c r="U68" s="53"/>
      <c r="V68" s="53"/>
      <c r="W68" s="53"/>
      <c r="X68" s="53"/>
      <c r="Y68" s="188"/>
      <c r="Z68" s="59"/>
      <c r="AA68" s="1091" t="s">
        <v>1229</v>
      </c>
      <c r="AB68" s="1092"/>
      <c r="AC68" s="1092"/>
      <c r="AD68" s="1092"/>
      <c r="AE68" s="1092"/>
      <c r="AF68" s="1093"/>
      <c r="AG68" s="67" t="s">
        <v>1230</v>
      </c>
      <c r="AH68" s="67"/>
      <c r="AI68" s="67"/>
      <c r="AJ68" s="67"/>
      <c r="AK68" s="67"/>
      <c r="AL68" s="67"/>
      <c r="AM68" s="67"/>
      <c r="AN68" s="67"/>
      <c r="AO68" s="67"/>
      <c r="AP68" s="65" t="s">
        <v>17</v>
      </c>
      <c r="AQ68" s="164">
        <v>0.7</v>
      </c>
      <c r="AR68" s="35">
        <f>ROUND(M69*AQ68,0)</f>
        <v>132</v>
      </c>
      <c r="AS68" s="31"/>
    </row>
    <row r="69" spans="1:45" ht="14.25" customHeight="1" x14ac:dyDescent="0.15">
      <c r="A69" s="32">
        <v>32</v>
      </c>
      <c r="B69" s="32" t="s">
        <v>1324</v>
      </c>
      <c r="C69" s="34" t="s">
        <v>1325</v>
      </c>
      <c r="D69" s="73"/>
      <c r="E69" s="74"/>
      <c r="F69" s="74"/>
      <c r="G69" s="20"/>
      <c r="H69" s="4"/>
      <c r="J69" s="187"/>
      <c r="L69" s="187"/>
      <c r="M69" s="189">
        <v>189</v>
      </c>
      <c r="N69" s="4" t="s">
        <v>21</v>
      </c>
      <c r="O69" s="187"/>
      <c r="P69" s="191"/>
      <c r="Q69" s="21"/>
      <c r="R69" s="4"/>
      <c r="S69" s="53"/>
      <c r="T69" s="53"/>
      <c r="U69" s="53"/>
      <c r="V69" s="53"/>
      <c r="W69" s="53"/>
      <c r="X69" s="209"/>
      <c r="Y69" s="210"/>
      <c r="Z69" s="59"/>
      <c r="AA69" s="1094"/>
      <c r="AB69" s="1095"/>
      <c r="AC69" s="1095"/>
      <c r="AD69" s="1095"/>
      <c r="AE69" s="1095"/>
      <c r="AF69" s="1096"/>
      <c r="AG69" s="67" t="s">
        <v>1233</v>
      </c>
      <c r="AH69" s="67"/>
      <c r="AI69" s="67"/>
      <c r="AJ69" s="67"/>
      <c r="AK69" s="67"/>
      <c r="AL69" s="67"/>
      <c r="AM69" s="67"/>
      <c r="AN69" s="67"/>
      <c r="AO69" s="67"/>
      <c r="AP69" s="65" t="s">
        <v>17</v>
      </c>
      <c r="AQ69" s="164">
        <v>0.5</v>
      </c>
      <c r="AR69" s="35">
        <f>ROUND(M69*AQ69,0)</f>
        <v>95</v>
      </c>
      <c r="AS69" s="31"/>
    </row>
    <row r="70" spans="1:45" ht="14.25" customHeight="1" x14ac:dyDescent="0.15">
      <c r="A70" s="32">
        <v>32</v>
      </c>
      <c r="B70" s="32">
        <v>4193</v>
      </c>
      <c r="C70" s="34" t="s">
        <v>1326</v>
      </c>
      <c r="D70" s="73"/>
      <c r="E70" s="74"/>
      <c r="F70" s="74"/>
      <c r="G70" s="20"/>
      <c r="H70" s="4"/>
      <c r="J70" s="187"/>
      <c r="L70" s="187"/>
      <c r="M70" s="204"/>
      <c r="N70" s="187"/>
      <c r="O70" s="187"/>
      <c r="P70" s="191"/>
      <c r="Q70" s="21"/>
      <c r="R70" s="72" t="s">
        <v>1235</v>
      </c>
      <c r="S70" s="67"/>
      <c r="T70" s="67"/>
      <c r="U70" s="67"/>
      <c r="V70" s="67"/>
      <c r="W70" s="67"/>
      <c r="X70" s="67"/>
      <c r="Y70" s="192"/>
      <c r="Z70" s="68"/>
      <c r="AA70" s="54"/>
      <c r="AB70" s="53"/>
      <c r="AC70" s="53"/>
      <c r="AD70" s="53"/>
      <c r="AE70" s="53"/>
      <c r="AF70" s="53"/>
      <c r="AG70" s="65"/>
      <c r="AH70" s="65"/>
      <c r="AI70" s="65"/>
      <c r="AJ70" s="65"/>
      <c r="AK70" s="65"/>
      <c r="AL70" s="65"/>
      <c r="AM70" s="65"/>
      <c r="AN70" s="65"/>
      <c r="AO70" s="65"/>
      <c r="AP70" s="184"/>
      <c r="AQ70" s="185"/>
      <c r="AR70" s="35">
        <f>ROUND(M69*Y72,0)</f>
        <v>182</v>
      </c>
      <c r="AS70" s="31"/>
    </row>
    <row r="71" spans="1:45" ht="14.25" customHeight="1" x14ac:dyDescent="0.15">
      <c r="A71" s="32">
        <v>32</v>
      </c>
      <c r="B71" s="32">
        <v>4194</v>
      </c>
      <c r="C71" s="34" t="s">
        <v>1327</v>
      </c>
      <c r="D71" s="73"/>
      <c r="E71" s="74"/>
      <c r="F71" s="74"/>
      <c r="G71" s="20"/>
      <c r="H71" s="4"/>
      <c r="J71" s="187"/>
      <c r="L71" s="187"/>
      <c r="M71" s="204"/>
      <c r="N71" s="187"/>
      <c r="O71" s="187"/>
      <c r="P71" s="191"/>
      <c r="Q71" s="21"/>
      <c r="R71" s="54" t="s">
        <v>1237</v>
      </c>
      <c r="S71" s="53"/>
      <c r="T71" s="53"/>
      <c r="U71" s="53"/>
      <c r="V71" s="53"/>
      <c r="W71" s="53"/>
      <c r="X71" s="53"/>
      <c r="Y71" s="188"/>
      <c r="Z71" s="59"/>
      <c r="AA71" s="1091" t="s">
        <v>1229</v>
      </c>
      <c r="AB71" s="1092"/>
      <c r="AC71" s="1092"/>
      <c r="AD71" s="1092"/>
      <c r="AE71" s="1092"/>
      <c r="AF71" s="1093"/>
      <c r="AG71" s="67" t="s">
        <v>1230</v>
      </c>
      <c r="AH71" s="67"/>
      <c r="AI71" s="67"/>
      <c r="AJ71" s="67"/>
      <c r="AK71" s="67"/>
      <c r="AL71" s="67"/>
      <c r="AM71" s="67"/>
      <c r="AN71" s="67"/>
      <c r="AO71" s="67"/>
      <c r="AP71" s="65" t="s">
        <v>17</v>
      </c>
      <c r="AQ71" s="164">
        <v>0.7</v>
      </c>
      <c r="AR71" s="35">
        <f>ROUND(ROUND(M69*Y72,0)*AQ71,0)</f>
        <v>127</v>
      </c>
      <c r="AS71" s="31"/>
    </row>
    <row r="72" spans="1:45" ht="14.25" customHeight="1" x14ac:dyDescent="0.15">
      <c r="A72" s="32">
        <v>32</v>
      </c>
      <c r="B72" s="32" t="s">
        <v>1328</v>
      </c>
      <c r="C72" s="34" t="s">
        <v>1329</v>
      </c>
      <c r="D72" s="73"/>
      <c r="E72" s="74"/>
      <c r="F72" s="74"/>
      <c r="G72" s="20"/>
      <c r="H72" s="4"/>
      <c r="J72" s="187"/>
      <c r="L72" s="187"/>
      <c r="M72" s="204"/>
      <c r="N72" s="187"/>
      <c r="O72" s="187"/>
      <c r="P72" s="191"/>
      <c r="Q72" s="21"/>
      <c r="R72" s="71"/>
      <c r="S72" s="71"/>
      <c r="T72" s="71"/>
      <c r="U72" s="71"/>
      <c r="V72" s="71"/>
      <c r="W72" s="71"/>
      <c r="X72" s="23" t="s">
        <v>17</v>
      </c>
      <c r="Y72" s="195">
        <v>0.96499999999999997</v>
      </c>
      <c r="Z72" s="207"/>
      <c r="AA72" s="1094"/>
      <c r="AB72" s="1095"/>
      <c r="AC72" s="1095"/>
      <c r="AD72" s="1095"/>
      <c r="AE72" s="1095"/>
      <c r="AF72" s="1096"/>
      <c r="AG72" s="67" t="s">
        <v>1233</v>
      </c>
      <c r="AH72" s="67"/>
      <c r="AI72" s="67"/>
      <c r="AJ72" s="67"/>
      <c r="AK72" s="67"/>
      <c r="AL72" s="67"/>
      <c r="AM72" s="67"/>
      <c r="AN72" s="67"/>
      <c r="AO72" s="67"/>
      <c r="AP72" s="65" t="s">
        <v>17</v>
      </c>
      <c r="AQ72" s="164">
        <v>0.5</v>
      </c>
      <c r="AR72" s="35">
        <f>ROUND(ROUND(M69*Y72,0)*AQ72,0)</f>
        <v>91</v>
      </c>
      <c r="AS72" s="31"/>
    </row>
    <row r="73" spans="1:45" ht="14.25" customHeight="1" x14ac:dyDescent="0.15">
      <c r="A73" s="32">
        <v>32</v>
      </c>
      <c r="B73" s="32">
        <v>4201</v>
      </c>
      <c r="C73" s="34" t="s">
        <v>1330</v>
      </c>
      <c r="D73" s="73"/>
      <c r="E73" s="74"/>
      <c r="F73" s="74"/>
      <c r="G73" s="47" t="s">
        <v>1331</v>
      </c>
      <c r="H73" s="40"/>
      <c r="I73" s="40"/>
      <c r="J73" s="184"/>
      <c r="K73" s="40"/>
      <c r="L73" s="184"/>
      <c r="M73" s="185"/>
      <c r="N73" s="184"/>
      <c r="O73" s="184"/>
      <c r="P73" s="206"/>
      <c r="Q73" s="41"/>
      <c r="R73" s="40"/>
      <c r="S73" s="65"/>
      <c r="T73" s="65"/>
      <c r="U73" s="65"/>
      <c r="V73" s="65"/>
      <c r="W73" s="65"/>
      <c r="X73" s="65"/>
      <c r="Y73" s="102"/>
      <c r="Z73" s="182"/>
      <c r="AA73" s="72"/>
      <c r="AB73" s="67"/>
      <c r="AC73" s="67"/>
      <c r="AD73" s="67"/>
      <c r="AE73" s="67"/>
      <c r="AF73" s="67"/>
      <c r="AG73" s="65"/>
      <c r="AH73" s="65"/>
      <c r="AI73" s="65"/>
      <c r="AJ73" s="65"/>
      <c r="AK73" s="65"/>
      <c r="AL73" s="65"/>
      <c r="AM73" s="65"/>
      <c r="AN73" s="65"/>
      <c r="AO73" s="65"/>
      <c r="AP73" s="184"/>
      <c r="AQ73" s="185"/>
      <c r="AR73" s="35">
        <f>ROUND(M75,0)</f>
        <v>182</v>
      </c>
      <c r="AS73" s="31"/>
    </row>
    <row r="74" spans="1:45" ht="14.25" customHeight="1" x14ac:dyDescent="0.15">
      <c r="A74" s="32">
        <v>32</v>
      </c>
      <c r="B74" s="32">
        <v>4202</v>
      </c>
      <c r="C74" s="34" t="s">
        <v>1332</v>
      </c>
      <c r="D74" s="73"/>
      <c r="E74" s="74"/>
      <c r="F74" s="74"/>
      <c r="G74" s="20"/>
      <c r="H74" s="4"/>
      <c r="J74" s="187"/>
      <c r="L74" s="187"/>
      <c r="M74" s="204"/>
      <c r="N74" s="187"/>
      <c r="O74" s="187"/>
      <c r="Q74" s="21"/>
      <c r="R74" s="4"/>
      <c r="S74" s="53"/>
      <c r="T74" s="53"/>
      <c r="U74" s="53"/>
      <c r="V74" s="53"/>
      <c r="W74" s="53"/>
      <c r="X74" s="53"/>
      <c r="Y74" s="188"/>
      <c r="Z74" s="59"/>
      <c r="AA74" s="1091" t="s">
        <v>1229</v>
      </c>
      <c r="AB74" s="1092"/>
      <c r="AC74" s="1092"/>
      <c r="AD74" s="1092"/>
      <c r="AE74" s="1092"/>
      <c r="AF74" s="1093"/>
      <c r="AG74" s="67" t="s">
        <v>1230</v>
      </c>
      <c r="AH74" s="67"/>
      <c r="AI74" s="67"/>
      <c r="AJ74" s="67"/>
      <c r="AK74" s="67"/>
      <c r="AL74" s="67"/>
      <c r="AM74" s="67"/>
      <c r="AN74" s="67"/>
      <c r="AO74" s="67"/>
      <c r="AP74" s="65" t="s">
        <v>17</v>
      </c>
      <c r="AQ74" s="164">
        <v>0.7</v>
      </c>
      <c r="AR74" s="35">
        <f>ROUND(M75*AQ74,0)</f>
        <v>127</v>
      </c>
      <c r="AS74" s="31"/>
    </row>
    <row r="75" spans="1:45" ht="14.25" customHeight="1" x14ac:dyDescent="0.15">
      <c r="A75" s="32">
        <v>32</v>
      </c>
      <c r="B75" s="32" t="s">
        <v>1333</v>
      </c>
      <c r="C75" s="34" t="s">
        <v>1334</v>
      </c>
      <c r="D75" s="73"/>
      <c r="E75" s="74"/>
      <c r="F75" s="74"/>
      <c r="G75" s="20"/>
      <c r="H75" s="4"/>
      <c r="J75" s="187"/>
      <c r="L75" s="187"/>
      <c r="M75" s="189">
        <v>182</v>
      </c>
      <c r="N75" s="4" t="s">
        <v>21</v>
      </c>
      <c r="O75" s="187"/>
      <c r="P75" s="191"/>
      <c r="Q75" s="21"/>
      <c r="R75" s="4"/>
      <c r="S75" s="53"/>
      <c r="T75" s="53"/>
      <c r="U75" s="53"/>
      <c r="V75" s="53"/>
      <c r="W75" s="53"/>
      <c r="X75" s="53"/>
      <c r="Y75" s="188"/>
      <c r="Z75" s="59"/>
      <c r="AA75" s="1094"/>
      <c r="AB75" s="1095"/>
      <c r="AC75" s="1095"/>
      <c r="AD75" s="1095"/>
      <c r="AE75" s="1095"/>
      <c r="AF75" s="1096"/>
      <c r="AG75" s="67" t="s">
        <v>1233</v>
      </c>
      <c r="AH75" s="67"/>
      <c r="AI75" s="67"/>
      <c r="AJ75" s="67"/>
      <c r="AK75" s="67"/>
      <c r="AL75" s="67"/>
      <c r="AM75" s="67"/>
      <c r="AN75" s="67"/>
      <c r="AO75" s="67"/>
      <c r="AP75" s="65" t="s">
        <v>17</v>
      </c>
      <c r="AQ75" s="164">
        <v>0.5</v>
      </c>
      <c r="AR75" s="35">
        <f>ROUND(M75*AQ75,0)</f>
        <v>91</v>
      </c>
      <c r="AS75" s="31"/>
    </row>
    <row r="76" spans="1:45" ht="14.25" customHeight="1" x14ac:dyDescent="0.15">
      <c r="A76" s="32">
        <v>32</v>
      </c>
      <c r="B76" s="32">
        <v>4203</v>
      </c>
      <c r="C76" s="34" t="s">
        <v>1335</v>
      </c>
      <c r="D76" s="73"/>
      <c r="E76" s="74"/>
      <c r="F76" s="74"/>
      <c r="G76" s="20"/>
      <c r="H76" s="4"/>
      <c r="J76" s="187"/>
      <c r="L76" s="187"/>
      <c r="M76" s="204"/>
      <c r="N76" s="187"/>
      <c r="O76" s="187"/>
      <c r="P76" s="191"/>
      <c r="Q76" s="21"/>
      <c r="R76" s="72" t="s">
        <v>1235</v>
      </c>
      <c r="S76" s="67"/>
      <c r="T76" s="67"/>
      <c r="U76" s="67"/>
      <c r="V76" s="67"/>
      <c r="W76" s="67"/>
      <c r="X76" s="67"/>
      <c r="Y76" s="192"/>
      <c r="Z76" s="68"/>
      <c r="AA76" s="54"/>
      <c r="AB76" s="53"/>
      <c r="AC76" s="53"/>
      <c r="AD76" s="53"/>
      <c r="AE76" s="53"/>
      <c r="AF76" s="53"/>
      <c r="AG76" s="65"/>
      <c r="AH76" s="65"/>
      <c r="AI76" s="65"/>
      <c r="AJ76" s="65"/>
      <c r="AK76" s="65"/>
      <c r="AL76" s="65"/>
      <c r="AM76" s="65"/>
      <c r="AN76" s="65"/>
      <c r="AO76" s="65"/>
      <c r="AP76" s="184"/>
      <c r="AQ76" s="185"/>
      <c r="AR76" s="35">
        <f>ROUND(M75*Y78,0)</f>
        <v>176</v>
      </c>
      <c r="AS76" s="31"/>
    </row>
    <row r="77" spans="1:45" ht="14.25" customHeight="1" x14ac:dyDescent="0.15">
      <c r="A77" s="32">
        <v>32</v>
      </c>
      <c r="B77" s="32">
        <v>4204</v>
      </c>
      <c r="C77" s="34" t="s">
        <v>1336</v>
      </c>
      <c r="D77" s="73"/>
      <c r="E77" s="74"/>
      <c r="F77" s="74"/>
      <c r="G77" s="20"/>
      <c r="H77" s="4"/>
      <c r="J77" s="187"/>
      <c r="L77" s="187"/>
      <c r="M77" s="204"/>
      <c r="N77" s="187"/>
      <c r="O77" s="187"/>
      <c r="P77" s="191"/>
      <c r="Q77" s="21"/>
      <c r="R77" s="54" t="s">
        <v>1237</v>
      </c>
      <c r="S77" s="53"/>
      <c r="T77" s="53"/>
      <c r="U77" s="53"/>
      <c r="V77" s="53"/>
      <c r="W77" s="53"/>
      <c r="X77" s="53"/>
      <c r="Y77" s="188"/>
      <c r="Z77" s="59"/>
      <c r="AA77" s="1091" t="s">
        <v>1229</v>
      </c>
      <c r="AB77" s="1092"/>
      <c r="AC77" s="1092"/>
      <c r="AD77" s="1092"/>
      <c r="AE77" s="1092"/>
      <c r="AF77" s="1093"/>
      <c r="AG77" s="67" t="s">
        <v>1230</v>
      </c>
      <c r="AH77" s="67"/>
      <c r="AI77" s="67"/>
      <c r="AJ77" s="67"/>
      <c r="AK77" s="67"/>
      <c r="AL77" s="67"/>
      <c r="AM77" s="67"/>
      <c r="AN77" s="67"/>
      <c r="AO77" s="67"/>
      <c r="AP77" s="65" t="s">
        <v>17</v>
      </c>
      <c r="AQ77" s="164">
        <v>0.7</v>
      </c>
      <c r="AR77" s="35">
        <f>ROUND(ROUND(M75*Y78,0)*AQ77,0)</f>
        <v>123</v>
      </c>
      <c r="AS77" s="31"/>
    </row>
    <row r="78" spans="1:45" ht="14.25" customHeight="1" x14ac:dyDescent="0.15">
      <c r="A78" s="32">
        <v>32</v>
      </c>
      <c r="B78" s="32" t="s">
        <v>1337</v>
      </c>
      <c r="C78" s="34" t="s">
        <v>1338</v>
      </c>
      <c r="D78" s="73"/>
      <c r="E78" s="74"/>
      <c r="F78" s="74"/>
      <c r="G78" s="20"/>
      <c r="H78" s="4"/>
      <c r="J78" s="187"/>
      <c r="L78" s="187"/>
      <c r="M78" s="204"/>
      <c r="N78" s="187"/>
      <c r="O78" s="187"/>
      <c r="P78" s="191"/>
      <c r="Q78" s="21"/>
      <c r="R78" s="71"/>
      <c r="S78" s="71"/>
      <c r="T78" s="71"/>
      <c r="U78" s="71"/>
      <c r="V78" s="71"/>
      <c r="W78" s="71"/>
      <c r="X78" s="23" t="s">
        <v>17</v>
      </c>
      <c r="Y78" s="195">
        <v>0.96499999999999997</v>
      </c>
      <c r="Z78" s="207"/>
      <c r="AA78" s="1094"/>
      <c r="AB78" s="1095"/>
      <c r="AC78" s="1095"/>
      <c r="AD78" s="1095"/>
      <c r="AE78" s="1095"/>
      <c r="AF78" s="1096"/>
      <c r="AG78" s="67" t="s">
        <v>1233</v>
      </c>
      <c r="AH78" s="67"/>
      <c r="AI78" s="67"/>
      <c r="AJ78" s="67"/>
      <c r="AK78" s="67"/>
      <c r="AL78" s="67"/>
      <c r="AM78" s="67"/>
      <c r="AN78" s="67"/>
      <c r="AO78" s="67"/>
      <c r="AP78" s="65" t="s">
        <v>17</v>
      </c>
      <c r="AQ78" s="164">
        <v>0.5</v>
      </c>
      <c r="AR78" s="35">
        <f>ROUND(ROUND(M75*Y78,0)*AQ78,0)</f>
        <v>88</v>
      </c>
      <c r="AS78" s="31"/>
    </row>
    <row r="79" spans="1:45" ht="14.25" customHeight="1" x14ac:dyDescent="0.15">
      <c r="A79" s="32">
        <v>32</v>
      </c>
      <c r="B79" s="32">
        <v>4211</v>
      </c>
      <c r="C79" s="34" t="s">
        <v>1339</v>
      </c>
      <c r="D79" s="73"/>
      <c r="E79" s="74"/>
      <c r="F79" s="74"/>
      <c r="G79" s="47" t="s">
        <v>1340</v>
      </c>
      <c r="H79" s="40"/>
      <c r="I79" s="40"/>
      <c r="J79" s="184"/>
      <c r="K79" s="40"/>
      <c r="L79" s="184"/>
      <c r="M79" s="185"/>
      <c r="N79" s="184"/>
      <c r="O79" s="184"/>
      <c r="P79" s="206"/>
      <c r="Q79" s="41"/>
      <c r="R79" s="40"/>
      <c r="S79" s="65"/>
      <c r="T79" s="65"/>
      <c r="U79" s="65"/>
      <c r="V79" s="65"/>
      <c r="W79" s="65"/>
      <c r="X79" s="65"/>
      <c r="Y79" s="102"/>
      <c r="Z79" s="182"/>
      <c r="AA79" s="72"/>
      <c r="AB79" s="67"/>
      <c r="AC79" s="67"/>
      <c r="AD79" s="67"/>
      <c r="AE79" s="67"/>
      <c r="AF79" s="67"/>
      <c r="AG79" s="65"/>
      <c r="AH79" s="65"/>
      <c r="AI79" s="65"/>
      <c r="AJ79" s="65"/>
      <c r="AK79" s="65"/>
      <c r="AL79" s="65"/>
      <c r="AM79" s="65"/>
      <c r="AN79" s="65"/>
      <c r="AO79" s="65"/>
      <c r="AP79" s="184"/>
      <c r="AQ79" s="185"/>
      <c r="AR79" s="35">
        <f>ROUND(M81,0)</f>
        <v>175</v>
      </c>
      <c r="AS79" s="31"/>
    </row>
    <row r="80" spans="1:45" ht="14.25" customHeight="1" x14ac:dyDescent="0.15">
      <c r="A80" s="32">
        <v>32</v>
      </c>
      <c r="B80" s="32">
        <v>4212</v>
      </c>
      <c r="C80" s="34" t="s">
        <v>1341</v>
      </c>
      <c r="D80" s="73"/>
      <c r="E80" s="74"/>
      <c r="F80" s="74"/>
      <c r="G80" s="20"/>
      <c r="H80" s="4"/>
      <c r="J80" s="187"/>
      <c r="L80" s="187"/>
      <c r="M80" s="204"/>
      <c r="N80" s="187"/>
      <c r="O80" s="187"/>
      <c r="Q80" s="21"/>
      <c r="R80" s="4"/>
      <c r="S80" s="53"/>
      <c r="T80" s="53"/>
      <c r="U80" s="53"/>
      <c r="V80" s="53"/>
      <c r="W80" s="53"/>
      <c r="X80" s="53"/>
      <c r="Y80" s="188"/>
      <c r="Z80" s="59"/>
      <c r="AA80" s="1091" t="s">
        <v>1229</v>
      </c>
      <c r="AB80" s="1092"/>
      <c r="AC80" s="1092"/>
      <c r="AD80" s="1092"/>
      <c r="AE80" s="1092"/>
      <c r="AF80" s="1093"/>
      <c r="AG80" s="67" t="s">
        <v>1230</v>
      </c>
      <c r="AH80" s="67"/>
      <c r="AI80" s="67"/>
      <c r="AJ80" s="67"/>
      <c r="AK80" s="67"/>
      <c r="AL80" s="67"/>
      <c r="AM80" s="67"/>
      <c r="AN80" s="67"/>
      <c r="AO80" s="67"/>
      <c r="AP80" s="65" t="s">
        <v>17</v>
      </c>
      <c r="AQ80" s="164">
        <v>0.7</v>
      </c>
      <c r="AR80" s="35">
        <f>ROUND(M81*AQ80,0)</f>
        <v>123</v>
      </c>
      <c r="AS80" s="31"/>
    </row>
    <row r="81" spans="1:45" ht="14.25" customHeight="1" x14ac:dyDescent="0.15">
      <c r="A81" s="32">
        <v>32</v>
      </c>
      <c r="B81" s="32" t="s">
        <v>1342</v>
      </c>
      <c r="C81" s="34" t="s">
        <v>1343</v>
      </c>
      <c r="D81" s="73"/>
      <c r="E81" s="74"/>
      <c r="F81" s="74"/>
      <c r="G81" s="20"/>
      <c r="H81" s="4"/>
      <c r="J81" s="187"/>
      <c r="L81" s="187"/>
      <c r="M81" s="189">
        <v>175</v>
      </c>
      <c r="N81" s="4" t="s">
        <v>21</v>
      </c>
      <c r="O81" s="187"/>
      <c r="P81" s="191"/>
      <c r="Q81" s="21"/>
      <c r="R81" s="4"/>
      <c r="S81" s="53"/>
      <c r="T81" s="53"/>
      <c r="U81" s="53"/>
      <c r="V81" s="53"/>
      <c r="W81" s="53"/>
      <c r="X81" s="53"/>
      <c r="Y81" s="188"/>
      <c r="Z81" s="59"/>
      <c r="AA81" s="1094"/>
      <c r="AB81" s="1095"/>
      <c r="AC81" s="1095"/>
      <c r="AD81" s="1095"/>
      <c r="AE81" s="1095"/>
      <c r="AF81" s="1096"/>
      <c r="AG81" s="67" t="s">
        <v>1233</v>
      </c>
      <c r="AH81" s="67"/>
      <c r="AI81" s="67"/>
      <c r="AJ81" s="67"/>
      <c r="AK81" s="67"/>
      <c r="AL81" s="67"/>
      <c r="AM81" s="67"/>
      <c r="AN81" s="67"/>
      <c r="AO81" s="67"/>
      <c r="AP81" s="65" t="s">
        <v>17</v>
      </c>
      <c r="AQ81" s="164">
        <v>0.5</v>
      </c>
      <c r="AR81" s="35">
        <f>ROUND(M81*AQ81,0)</f>
        <v>88</v>
      </c>
      <c r="AS81" s="31"/>
    </row>
    <row r="82" spans="1:45" ht="14.25" customHeight="1" x14ac:dyDescent="0.15">
      <c r="A82" s="32">
        <v>32</v>
      </c>
      <c r="B82" s="32">
        <v>4213</v>
      </c>
      <c r="C82" s="34" t="s">
        <v>1344</v>
      </c>
      <c r="D82" s="73"/>
      <c r="E82" s="74"/>
      <c r="F82" s="74"/>
      <c r="G82" s="20"/>
      <c r="H82" s="4"/>
      <c r="J82" s="187"/>
      <c r="L82" s="187"/>
      <c r="M82" s="204"/>
      <c r="N82" s="187"/>
      <c r="O82" s="187"/>
      <c r="P82" s="191"/>
      <c r="Q82" s="21"/>
      <c r="R82" s="72" t="s">
        <v>1235</v>
      </c>
      <c r="S82" s="67"/>
      <c r="T82" s="67"/>
      <c r="U82" s="67"/>
      <c r="V82" s="67"/>
      <c r="W82" s="67"/>
      <c r="X82" s="67"/>
      <c r="Y82" s="192"/>
      <c r="Z82" s="68"/>
      <c r="AA82" s="54"/>
      <c r="AB82" s="53"/>
      <c r="AC82" s="53"/>
      <c r="AD82" s="53"/>
      <c r="AE82" s="53"/>
      <c r="AF82" s="53"/>
      <c r="AG82" s="65"/>
      <c r="AH82" s="65"/>
      <c r="AI82" s="65"/>
      <c r="AJ82" s="65"/>
      <c r="AK82" s="65"/>
      <c r="AL82" s="65"/>
      <c r="AM82" s="65"/>
      <c r="AN82" s="65"/>
      <c r="AO82" s="65"/>
      <c r="AP82" s="184"/>
      <c r="AQ82" s="185"/>
      <c r="AR82" s="35">
        <f>ROUND(M81*Y84,0)</f>
        <v>169</v>
      </c>
      <c r="AS82" s="31"/>
    </row>
    <row r="83" spans="1:45" ht="14.25" customHeight="1" x14ac:dyDescent="0.15">
      <c r="A83" s="32">
        <v>32</v>
      </c>
      <c r="B83" s="32">
        <v>4214</v>
      </c>
      <c r="C83" s="34" t="s">
        <v>1345</v>
      </c>
      <c r="D83" s="73"/>
      <c r="E83" s="74"/>
      <c r="F83" s="74"/>
      <c r="G83" s="20"/>
      <c r="H83" s="4"/>
      <c r="J83" s="187"/>
      <c r="L83" s="187"/>
      <c r="M83" s="204"/>
      <c r="N83" s="187"/>
      <c r="O83" s="187"/>
      <c r="P83" s="191"/>
      <c r="Q83" s="21"/>
      <c r="R83" s="54" t="s">
        <v>1237</v>
      </c>
      <c r="S83" s="53"/>
      <c r="T83" s="53"/>
      <c r="U83" s="53"/>
      <c r="V83" s="53"/>
      <c r="W83" s="53"/>
      <c r="X83" s="53"/>
      <c r="Y83" s="188"/>
      <c r="Z83" s="59"/>
      <c r="AA83" s="1091" t="s">
        <v>1229</v>
      </c>
      <c r="AB83" s="1092"/>
      <c r="AC83" s="1092"/>
      <c r="AD83" s="1092"/>
      <c r="AE83" s="1092"/>
      <c r="AF83" s="1093"/>
      <c r="AG83" s="67" t="s">
        <v>1230</v>
      </c>
      <c r="AH83" s="67"/>
      <c r="AI83" s="67"/>
      <c r="AJ83" s="67"/>
      <c r="AK83" s="67"/>
      <c r="AL83" s="67"/>
      <c r="AM83" s="67"/>
      <c r="AN83" s="67"/>
      <c r="AO83" s="67"/>
      <c r="AP83" s="65" t="s">
        <v>17</v>
      </c>
      <c r="AQ83" s="164">
        <v>0.7</v>
      </c>
      <c r="AR83" s="35">
        <f>ROUND(ROUND(M81*Y84,0)*AQ83,0)</f>
        <v>118</v>
      </c>
      <c r="AS83" s="31"/>
    </row>
    <row r="84" spans="1:45" ht="14.25" customHeight="1" x14ac:dyDescent="0.15">
      <c r="A84" s="32">
        <v>32</v>
      </c>
      <c r="B84" s="32" t="s">
        <v>1346</v>
      </c>
      <c r="C84" s="34" t="s">
        <v>1347</v>
      </c>
      <c r="D84" s="111"/>
      <c r="E84" s="112"/>
      <c r="F84" s="112"/>
      <c r="G84" s="24"/>
      <c r="H84" s="25"/>
      <c r="I84" s="25"/>
      <c r="J84" s="211"/>
      <c r="K84" s="25"/>
      <c r="L84" s="211"/>
      <c r="M84" s="212"/>
      <c r="N84" s="211"/>
      <c r="O84" s="211"/>
      <c r="P84" s="213"/>
      <c r="Q84" s="38"/>
      <c r="R84" s="71"/>
      <c r="S84" s="71"/>
      <c r="T84" s="71"/>
      <c r="U84" s="71"/>
      <c r="V84" s="71"/>
      <c r="W84" s="71"/>
      <c r="X84" s="26" t="s">
        <v>17</v>
      </c>
      <c r="Y84" s="195">
        <v>0.96499999999999997</v>
      </c>
      <c r="Z84" s="207"/>
      <c r="AA84" s="1094"/>
      <c r="AB84" s="1095"/>
      <c r="AC84" s="1095"/>
      <c r="AD84" s="1095"/>
      <c r="AE84" s="1095"/>
      <c r="AF84" s="1096"/>
      <c r="AG84" s="107" t="s">
        <v>1233</v>
      </c>
      <c r="AH84" s="107"/>
      <c r="AI84" s="107"/>
      <c r="AJ84" s="107"/>
      <c r="AK84" s="107"/>
      <c r="AL84" s="107"/>
      <c r="AM84" s="107"/>
      <c r="AN84" s="107"/>
      <c r="AO84" s="107"/>
      <c r="AP84" s="44" t="s">
        <v>17</v>
      </c>
      <c r="AQ84" s="45">
        <v>0.5</v>
      </c>
      <c r="AR84" s="35">
        <f>ROUND(ROUND(M81*Y84,0)*AQ84,0)</f>
        <v>85</v>
      </c>
      <c r="AS84" s="61"/>
    </row>
    <row r="85" spans="1:45" ht="14.25" customHeight="1" x14ac:dyDescent="0.15">
      <c r="A85" s="32">
        <v>32</v>
      </c>
      <c r="B85" s="32">
        <v>4221</v>
      </c>
      <c r="C85" s="34" t="s">
        <v>1348</v>
      </c>
      <c r="D85" s="76"/>
      <c r="E85" s="77"/>
      <c r="F85" s="77"/>
      <c r="G85" s="47" t="s">
        <v>1349</v>
      </c>
      <c r="H85" s="40"/>
      <c r="I85" s="40"/>
      <c r="J85" s="184"/>
      <c r="K85" s="40"/>
      <c r="L85" s="184"/>
      <c r="M85" s="185"/>
      <c r="N85" s="184"/>
      <c r="O85" s="184"/>
      <c r="P85" s="206"/>
      <c r="Q85" s="41"/>
      <c r="R85" s="40"/>
      <c r="S85" s="65"/>
      <c r="T85" s="65"/>
      <c r="U85" s="65"/>
      <c r="V85" s="65"/>
      <c r="W85" s="65"/>
      <c r="X85" s="65"/>
      <c r="Y85" s="102"/>
      <c r="Z85" s="182"/>
      <c r="AA85" s="72"/>
      <c r="AB85" s="67"/>
      <c r="AC85" s="67"/>
      <c r="AD85" s="67"/>
      <c r="AE85" s="67"/>
      <c r="AF85" s="67"/>
      <c r="AG85" s="65"/>
      <c r="AH85" s="65"/>
      <c r="AI85" s="65"/>
      <c r="AJ85" s="65"/>
      <c r="AK85" s="65"/>
      <c r="AL85" s="65"/>
      <c r="AM85" s="65"/>
      <c r="AN85" s="65"/>
      <c r="AO85" s="65"/>
      <c r="AP85" s="184"/>
      <c r="AQ85" s="185"/>
      <c r="AR85" s="35">
        <f>ROUND(M87,0)</f>
        <v>169</v>
      </c>
      <c r="AS85" s="66"/>
    </row>
    <row r="86" spans="1:45" ht="14.25" customHeight="1" x14ac:dyDescent="0.15">
      <c r="A86" s="32">
        <v>32</v>
      </c>
      <c r="B86" s="32">
        <v>4222</v>
      </c>
      <c r="C86" s="34" t="s">
        <v>1350</v>
      </c>
      <c r="D86" s="73"/>
      <c r="E86" s="74"/>
      <c r="F86" s="74"/>
      <c r="G86" s="20"/>
      <c r="H86" s="4"/>
      <c r="J86" s="187"/>
      <c r="L86" s="187"/>
      <c r="M86" s="204"/>
      <c r="N86" s="187"/>
      <c r="O86" s="187"/>
      <c r="Q86" s="21"/>
      <c r="R86" s="4"/>
      <c r="S86" s="53"/>
      <c r="T86" s="53"/>
      <c r="U86" s="53"/>
      <c r="V86" s="53"/>
      <c r="W86" s="53"/>
      <c r="X86" s="53"/>
      <c r="Y86" s="188"/>
      <c r="Z86" s="59"/>
      <c r="AA86" s="1091" t="s">
        <v>1229</v>
      </c>
      <c r="AB86" s="1092"/>
      <c r="AC86" s="1092"/>
      <c r="AD86" s="1092"/>
      <c r="AE86" s="1092"/>
      <c r="AF86" s="1093"/>
      <c r="AG86" s="67" t="s">
        <v>1230</v>
      </c>
      <c r="AH86" s="67"/>
      <c r="AI86" s="67"/>
      <c r="AJ86" s="67"/>
      <c r="AK86" s="67"/>
      <c r="AL86" s="67"/>
      <c r="AM86" s="67"/>
      <c r="AN86" s="67"/>
      <c r="AO86" s="67"/>
      <c r="AP86" s="65" t="s">
        <v>17</v>
      </c>
      <c r="AQ86" s="164">
        <v>0.7</v>
      </c>
      <c r="AR86" s="35">
        <f>ROUND(M87*AQ86,0)</f>
        <v>118</v>
      </c>
      <c r="AS86" s="31"/>
    </row>
    <row r="87" spans="1:45" ht="14.25" customHeight="1" x14ac:dyDescent="0.15">
      <c r="A87" s="32">
        <v>32</v>
      </c>
      <c r="B87" s="32" t="s">
        <v>1351</v>
      </c>
      <c r="C87" s="34" t="s">
        <v>1352</v>
      </c>
      <c r="D87" s="73"/>
      <c r="E87" s="74"/>
      <c r="F87" s="74"/>
      <c r="G87" s="20"/>
      <c r="H87" s="4"/>
      <c r="J87" s="187"/>
      <c r="L87" s="187"/>
      <c r="M87" s="189">
        <v>169</v>
      </c>
      <c r="N87" s="4" t="s">
        <v>21</v>
      </c>
      <c r="O87" s="187"/>
      <c r="P87" s="191"/>
      <c r="Q87" s="21"/>
      <c r="R87" s="4"/>
      <c r="S87" s="53"/>
      <c r="T87" s="53"/>
      <c r="U87" s="53"/>
      <c r="V87" s="53"/>
      <c r="W87" s="53"/>
      <c r="X87" s="53"/>
      <c r="Y87" s="188"/>
      <c r="Z87" s="59"/>
      <c r="AA87" s="1094"/>
      <c r="AB87" s="1095"/>
      <c r="AC87" s="1095"/>
      <c r="AD87" s="1095"/>
      <c r="AE87" s="1095"/>
      <c r="AF87" s="1096"/>
      <c r="AG87" s="67" t="s">
        <v>1233</v>
      </c>
      <c r="AH87" s="67"/>
      <c r="AI87" s="67"/>
      <c r="AJ87" s="67"/>
      <c r="AK87" s="67"/>
      <c r="AL87" s="67"/>
      <c r="AM87" s="67"/>
      <c r="AN87" s="67"/>
      <c r="AO87" s="67"/>
      <c r="AP87" s="65" t="s">
        <v>17</v>
      </c>
      <c r="AQ87" s="164">
        <v>0.5</v>
      </c>
      <c r="AR87" s="35">
        <f>ROUND(M87*AQ87,0)</f>
        <v>85</v>
      </c>
      <c r="AS87" s="31"/>
    </row>
    <row r="88" spans="1:45" ht="14.25" customHeight="1" x14ac:dyDescent="0.15">
      <c r="A88" s="32">
        <v>32</v>
      </c>
      <c r="B88" s="32">
        <v>4223</v>
      </c>
      <c r="C88" s="34" t="s">
        <v>1353</v>
      </c>
      <c r="D88" s="73"/>
      <c r="E88" s="74"/>
      <c r="F88" s="74"/>
      <c r="G88" s="20"/>
      <c r="H88" s="4"/>
      <c r="J88" s="187"/>
      <c r="L88" s="187"/>
      <c r="M88" s="204"/>
      <c r="N88" s="187"/>
      <c r="O88" s="187"/>
      <c r="P88" s="191"/>
      <c r="Q88" s="21"/>
      <c r="R88" s="72" t="s">
        <v>1235</v>
      </c>
      <c r="S88" s="67"/>
      <c r="T88" s="67"/>
      <c r="U88" s="67"/>
      <c r="V88" s="67"/>
      <c r="W88" s="67"/>
      <c r="X88" s="67"/>
      <c r="Y88" s="192"/>
      <c r="Z88" s="68"/>
      <c r="AA88" s="54"/>
      <c r="AB88" s="53"/>
      <c r="AC88" s="53"/>
      <c r="AD88" s="53"/>
      <c r="AE88" s="53"/>
      <c r="AF88" s="53"/>
      <c r="AG88" s="65"/>
      <c r="AH88" s="65"/>
      <c r="AI88" s="65"/>
      <c r="AJ88" s="65"/>
      <c r="AK88" s="65"/>
      <c r="AL88" s="65"/>
      <c r="AM88" s="65"/>
      <c r="AN88" s="65"/>
      <c r="AO88" s="65"/>
      <c r="AP88" s="184"/>
      <c r="AQ88" s="185"/>
      <c r="AR88" s="35">
        <f>ROUND(M87*Y90,0)</f>
        <v>163</v>
      </c>
      <c r="AS88" s="31"/>
    </row>
    <row r="89" spans="1:45" ht="14.25" customHeight="1" x14ac:dyDescent="0.15">
      <c r="A89" s="32">
        <v>32</v>
      </c>
      <c r="B89" s="32">
        <v>4224</v>
      </c>
      <c r="C89" s="34" t="s">
        <v>1354</v>
      </c>
      <c r="D89" s="73"/>
      <c r="E89" s="74"/>
      <c r="F89" s="74"/>
      <c r="G89" s="20"/>
      <c r="H89" s="4"/>
      <c r="J89" s="187"/>
      <c r="L89" s="187"/>
      <c r="M89" s="204"/>
      <c r="N89" s="187"/>
      <c r="O89" s="187"/>
      <c r="P89" s="191"/>
      <c r="Q89" s="21"/>
      <c r="R89" s="54" t="s">
        <v>1237</v>
      </c>
      <c r="S89" s="53"/>
      <c r="T89" s="53"/>
      <c r="U89" s="53"/>
      <c r="V89" s="53"/>
      <c r="W89" s="53"/>
      <c r="X89" s="53"/>
      <c r="Y89" s="188"/>
      <c r="Z89" s="59"/>
      <c r="AA89" s="1091" t="s">
        <v>1229</v>
      </c>
      <c r="AB89" s="1092"/>
      <c r="AC89" s="1092"/>
      <c r="AD89" s="1092"/>
      <c r="AE89" s="1092"/>
      <c r="AF89" s="1093"/>
      <c r="AG89" s="67" t="s">
        <v>1230</v>
      </c>
      <c r="AH89" s="67"/>
      <c r="AI89" s="67"/>
      <c r="AJ89" s="67"/>
      <c r="AK89" s="67"/>
      <c r="AL89" s="67"/>
      <c r="AM89" s="67"/>
      <c r="AN89" s="67"/>
      <c r="AO89" s="67"/>
      <c r="AP89" s="65" t="s">
        <v>17</v>
      </c>
      <c r="AQ89" s="164">
        <v>0.7</v>
      </c>
      <c r="AR89" s="35">
        <f>ROUND(ROUND(M87*Y90,0)*AQ89,0)</f>
        <v>114</v>
      </c>
      <c r="AS89" s="31"/>
    </row>
    <row r="90" spans="1:45" ht="14.25" customHeight="1" x14ac:dyDescent="0.15">
      <c r="A90" s="32">
        <v>32</v>
      </c>
      <c r="B90" s="32" t="s">
        <v>1355</v>
      </c>
      <c r="C90" s="34" t="s">
        <v>1356</v>
      </c>
      <c r="D90" s="73"/>
      <c r="E90" s="74"/>
      <c r="F90" s="74"/>
      <c r="G90" s="20"/>
      <c r="H90" s="4"/>
      <c r="J90" s="187"/>
      <c r="L90" s="187"/>
      <c r="M90" s="204"/>
      <c r="N90" s="187"/>
      <c r="O90" s="187"/>
      <c r="P90" s="191"/>
      <c r="Q90" s="21"/>
      <c r="R90" s="71"/>
      <c r="S90" s="71"/>
      <c r="T90" s="71"/>
      <c r="U90" s="71"/>
      <c r="V90" s="71"/>
      <c r="W90" s="71"/>
      <c r="X90" s="23" t="s">
        <v>17</v>
      </c>
      <c r="Y90" s="195">
        <v>0.96499999999999997</v>
      </c>
      <c r="Z90" s="207"/>
      <c r="AA90" s="1094"/>
      <c r="AB90" s="1095"/>
      <c r="AC90" s="1095"/>
      <c r="AD90" s="1095"/>
      <c r="AE90" s="1095"/>
      <c r="AF90" s="1096"/>
      <c r="AG90" s="67" t="s">
        <v>1233</v>
      </c>
      <c r="AH90" s="67"/>
      <c r="AI90" s="67"/>
      <c r="AJ90" s="67"/>
      <c r="AK90" s="67"/>
      <c r="AL90" s="67"/>
      <c r="AM90" s="67"/>
      <c r="AN90" s="67"/>
      <c r="AO90" s="67"/>
      <c r="AP90" s="65" t="s">
        <v>17</v>
      </c>
      <c r="AQ90" s="164">
        <v>0.5</v>
      </c>
      <c r="AR90" s="35">
        <f>ROUND(ROUND(M87*Y90,0)*AQ90,0)</f>
        <v>82</v>
      </c>
      <c r="AS90" s="31"/>
    </row>
    <row r="91" spans="1:45" ht="14.25" customHeight="1" x14ac:dyDescent="0.15">
      <c r="A91" s="32">
        <v>32</v>
      </c>
      <c r="B91" s="32">
        <v>4231</v>
      </c>
      <c r="C91" s="34" t="s">
        <v>1357</v>
      </c>
      <c r="D91" s="73"/>
      <c r="E91" s="74"/>
      <c r="F91" s="74"/>
      <c r="G91" s="47" t="s">
        <v>1358</v>
      </c>
      <c r="H91" s="40"/>
      <c r="I91" s="40"/>
      <c r="J91" s="184"/>
      <c r="K91" s="40"/>
      <c r="L91" s="184"/>
      <c r="M91" s="185"/>
      <c r="N91" s="184"/>
      <c r="O91" s="184"/>
      <c r="P91" s="206"/>
      <c r="Q91" s="41"/>
      <c r="R91" s="40"/>
      <c r="S91" s="65"/>
      <c r="T91" s="65"/>
      <c r="U91" s="65"/>
      <c r="V91" s="65"/>
      <c r="W91" s="65"/>
      <c r="X91" s="65"/>
      <c r="Y91" s="102"/>
      <c r="Z91" s="182"/>
      <c r="AA91" s="72"/>
      <c r="AB91" s="67"/>
      <c r="AC91" s="67"/>
      <c r="AD91" s="67"/>
      <c r="AE91" s="67"/>
      <c r="AF91" s="67"/>
      <c r="AG91" s="65"/>
      <c r="AH91" s="65"/>
      <c r="AI91" s="65"/>
      <c r="AJ91" s="65"/>
      <c r="AK91" s="65"/>
      <c r="AL91" s="65"/>
      <c r="AM91" s="65"/>
      <c r="AN91" s="65"/>
      <c r="AO91" s="65"/>
      <c r="AP91" s="184"/>
      <c r="AQ91" s="185"/>
      <c r="AR91" s="35">
        <f>ROUND(M93,0)</f>
        <v>162</v>
      </c>
      <c r="AS91" s="31"/>
    </row>
    <row r="92" spans="1:45" ht="14.25" customHeight="1" x14ac:dyDescent="0.15">
      <c r="A92" s="32">
        <v>32</v>
      </c>
      <c r="B92" s="32">
        <v>4232</v>
      </c>
      <c r="C92" s="34" t="s">
        <v>1359</v>
      </c>
      <c r="D92" s="73"/>
      <c r="E92" s="74"/>
      <c r="F92" s="74"/>
      <c r="G92" s="20"/>
      <c r="H92" s="4"/>
      <c r="J92" s="187"/>
      <c r="L92" s="187"/>
      <c r="M92" s="204"/>
      <c r="N92" s="187"/>
      <c r="O92" s="187"/>
      <c r="Q92" s="21"/>
      <c r="R92" s="4"/>
      <c r="S92" s="53"/>
      <c r="T92" s="53"/>
      <c r="U92" s="53"/>
      <c r="V92" s="53"/>
      <c r="W92" s="53"/>
      <c r="X92" s="53"/>
      <c r="Y92" s="188"/>
      <c r="Z92" s="59"/>
      <c r="AA92" s="1091" t="s">
        <v>1229</v>
      </c>
      <c r="AB92" s="1092"/>
      <c r="AC92" s="1092"/>
      <c r="AD92" s="1092"/>
      <c r="AE92" s="1092"/>
      <c r="AF92" s="1093"/>
      <c r="AG92" s="67" t="s">
        <v>1230</v>
      </c>
      <c r="AH92" s="67"/>
      <c r="AI92" s="67"/>
      <c r="AJ92" s="67"/>
      <c r="AK92" s="67"/>
      <c r="AL92" s="67"/>
      <c r="AM92" s="67"/>
      <c r="AN92" s="67"/>
      <c r="AO92" s="67"/>
      <c r="AP92" s="65" t="s">
        <v>17</v>
      </c>
      <c r="AQ92" s="164">
        <v>0.7</v>
      </c>
      <c r="AR92" s="35">
        <f>ROUND(M93*AQ92,0)</f>
        <v>113</v>
      </c>
      <c r="AS92" s="31"/>
    </row>
    <row r="93" spans="1:45" ht="14.25" customHeight="1" x14ac:dyDescent="0.15">
      <c r="A93" s="32">
        <v>32</v>
      </c>
      <c r="B93" s="32" t="s">
        <v>1360</v>
      </c>
      <c r="C93" s="34" t="s">
        <v>1361</v>
      </c>
      <c r="D93" s="73"/>
      <c r="E93" s="74"/>
      <c r="F93" s="74"/>
      <c r="G93" s="20"/>
      <c r="H93" s="4"/>
      <c r="J93" s="187"/>
      <c r="L93" s="187"/>
      <c r="M93" s="189">
        <v>162</v>
      </c>
      <c r="N93" s="4" t="s">
        <v>21</v>
      </c>
      <c r="O93" s="187"/>
      <c r="P93" s="191"/>
      <c r="Q93" s="21"/>
      <c r="R93" s="4"/>
      <c r="S93" s="53"/>
      <c r="T93" s="53"/>
      <c r="U93" s="53"/>
      <c r="V93" s="53"/>
      <c r="W93" s="53"/>
      <c r="X93" s="53"/>
      <c r="Y93" s="188"/>
      <c r="Z93" s="59"/>
      <c r="AA93" s="1094"/>
      <c r="AB93" s="1095"/>
      <c r="AC93" s="1095"/>
      <c r="AD93" s="1095"/>
      <c r="AE93" s="1095"/>
      <c r="AF93" s="1096"/>
      <c r="AG93" s="67" t="s">
        <v>1233</v>
      </c>
      <c r="AH93" s="67"/>
      <c r="AI93" s="67"/>
      <c r="AJ93" s="67"/>
      <c r="AK93" s="67"/>
      <c r="AL93" s="67"/>
      <c r="AM93" s="67"/>
      <c r="AN93" s="67"/>
      <c r="AO93" s="67"/>
      <c r="AP93" s="65" t="s">
        <v>17</v>
      </c>
      <c r="AQ93" s="164">
        <v>0.5</v>
      </c>
      <c r="AR93" s="35">
        <f>ROUND(M93*AQ93,0)</f>
        <v>81</v>
      </c>
      <c r="AS93" s="31"/>
    </row>
    <row r="94" spans="1:45" ht="14.25" customHeight="1" x14ac:dyDescent="0.15">
      <c r="A94" s="32">
        <v>32</v>
      </c>
      <c r="B94" s="32">
        <v>4233</v>
      </c>
      <c r="C94" s="34" t="s">
        <v>1362</v>
      </c>
      <c r="D94" s="73"/>
      <c r="E94" s="74"/>
      <c r="F94" s="74"/>
      <c r="G94" s="20"/>
      <c r="H94" s="4"/>
      <c r="J94" s="187"/>
      <c r="L94" s="187"/>
      <c r="M94" s="204"/>
      <c r="N94" s="187"/>
      <c r="O94" s="187"/>
      <c r="P94" s="191"/>
      <c r="Q94" s="21"/>
      <c r="R94" s="72" t="s">
        <v>1235</v>
      </c>
      <c r="S94" s="67"/>
      <c r="T94" s="67"/>
      <c r="U94" s="67"/>
      <c r="V94" s="67"/>
      <c r="W94" s="67"/>
      <c r="X94" s="67"/>
      <c r="Y94" s="192"/>
      <c r="Z94" s="68"/>
      <c r="AA94" s="54"/>
      <c r="AB94" s="53"/>
      <c r="AC94" s="53"/>
      <c r="AD94" s="53"/>
      <c r="AE94" s="53"/>
      <c r="AF94" s="53"/>
      <c r="AG94" s="65"/>
      <c r="AH94" s="65"/>
      <c r="AI94" s="65"/>
      <c r="AJ94" s="65"/>
      <c r="AK94" s="65"/>
      <c r="AL94" s="65"/>
      <c r="AM94" s="65"/>
      <c r="AN94" s="65"/>
      <c r="AO94" s="65"/>
      <c r="AP94" s="184"/>
      <c r="AQ94" s="185"/>
      <c r="AR94" s="35">
        <f>ROUND(M93*Y96,0)</f>
        <v>156</v>
      </c>
      <c r="AS94" s="31"/>
    </row>
    <row r="95" spans="1:45" ht="14.25" customHeight="1" x14ac:dyDescent="0.15">
      <c r="A95" s="32">
        <v>32</v>
      </c>
      <c r="B95" s="32">
        <v>4234</v>
      </c>
      <c r="C95" s="34" t="s">
        <v>1363</v>
      </c>
      <c r="D95" s="73"/>
      <c r="E95" s="74"/>
      <c r="F95" s="74"/>
      <c r="G95" s="20"/>
      <c r="H95" s="4"/>
      <c r="J95" s="187"/>
      <c r="L95" s="187"/>
      <c r="M95" s="204"/>
      <c r="N95" s="187"/>
      <c r="O95" s="187"/>
      <c r="P95" s="191"/>
      <c r="Q95" s="21"/>
      <c r="R95" s="54" t="s">
        <v>1237</v>
      </c>
      <c r="S95" s="53"/>
      <c r="T95" s="53"/>
      <c r="U95" s="53"/>
      <c r="V95" s="53"/>
      <c r="W95" s="53"/>
      <c r="X95" s="53"/>
      <c r="Y95" s="188"/>
      <c r="Z95" s="59"/>
      <c r="AA95" s="1091" t="s">
        <v>1229</v>
      </c>
      <c r="AB95" s="1092"/>
      <c r="AC95" s="1092"/>
      <c r="AD95" s="1092"/>
      <c r="AE95" s="1092"/>
      <c r="AF95" s="1093"/>
      <c r="AG95" s="67" t="s">
        <v>1230</v>
      </c>
      <c r="AH95" s="67"/>
      <c r="AI95" s="67"/>
      <c r="AJ95" s="67"/>
      <c r="AK95" s="67"/>
      <c r="AL95" s="67"/>
      <c r="AM95" s="67"/>
      <c r="AN95" s="67"/>
      <c r="AO95" s="67"/>
      <c r="AP95" s="65" t="s">
        <v>17</v>
      </c>
      <c r="AQ95" s="164">
        <v>0.7</v>
      </c>
      <c r="AR95" s="35">
        <f>ROUND(ROUND(M93*Y96,0)*AQ95,0)</f>
        <v>109</v>
      </c>
      <c r="AS95" s="31"/>
    </row>
    <row r="96" spans="1:45" ht="14.25" customHeight="1" x14ac:dyDescent="0.15">
      <c r="A96" s="32">
        <v>32</v>
      </c>
      <c r="B96" s="32" t="s">
        <v>1364</v>
      </c>
      <c r="C96" s="34" t="s">
        <v>1365</v>
      </c>
      <c r="D96" s="73"/>
      <c r="E96" s="74"/>
      <c r="F96" s="74"/>
      <c r="G96" s="20"/>
      <c r="H96" s="4"/>
      <c r="J96" s="187"/>
      <c r="L96" s="187"/>
      <c r="M96" s="204"/>
      <c r="N96" s="187"/>
      <c r="O96" s="187"/>
      <c r="P96" s="191"/>
      <c r="Q96" s="21"/>
      <c r="R96" s="71"/>
      <c r="S96" s="71"/>
      <c r="T96" s="71"/>
      <c r="U96" s="71"/>
      <c r="V96" s="71"/>
      <c r="W96" s="71"/>
      <c r="X96" s="23" t="s">
        <v>17</v>
      </c>
      <c r="Y96" s="195">
        <v>0.96499999999999997</v>
      </c>
      <c r="Z96" s="207"/>
      <c r="AA96" s="1094"/>
      <c r="AB96" s="1095"/>
      <c r="AC96" s="1095"/>
      <c r="AD96" s="1095"/>
      <c r="AE96" s="1095"/>
      <c r="AF96" s="1096"/>
      <c r="AG96" s="67" t="s">
        <v>1233</v>
      </c>
      <c r="AH96" s="67"/>
      <c r="AI96" s="67"/>
      <c r="AJ96" s="67"/>
      <c r="AK96" s="67"/>
      <c r="AL96" s="67"/>
      <c r="AM96" s="67"/>
      <c r="AN96" s="67"/>
      <c r="AO96" s="67"/>
      <c r="AP96" s="65" t="s">
        <v>17</v>
      </c>
      <c r="AQ96" s="164">
        <v>0.5</v>
      </c>
      <c r="AR96" s="35">
        <f>ROUND(ROUND(M93*Y96,0)*AQ96,0)</f>
        <v>78</v>
      </c>
      <c r="AS96" s="31"/>
    </row>
    <row r="97" spans="1:45" ht="14.25" customHeight="1" x14ac:dyDescent="0.15">
      <c r="A97" s="32">
        <v>32</v>
      </c>
      <c r="B97" s="32">
        <v>4241</v>
      </c>
      <c r="C97" s="34" t="s">
        <v>1366</v>
      </c>
      <c r="D97" s="73"/>
      <c r="E97" s="74"/>
      <c r="F97" s="74"/>
      <c r="G97" s="47" t="s">
        <v>1367</v>
      </c>
      <c r="H97" s="40"/>
      <c r="I97" s="40"/>
      <c r="J97" s="184"/>
      <c r="K97" s="40"/>
      <c r="L97" s="184"/>
      <c r="M97" s="185"/>
      <c r="N97" s="184"/>
      <c r="O97" s="184"/>
      <c r="P97" s="206"/>
      <c r="Q97" s="41"/>
      <c r="R97" s="40"/>
      <c r="S97" s="65"/>
      <c r="T97" s="65"/>
      <c r="U97" s="65"/>
      <c r="V97" s="65"/>
      <c r="W97" s="65"/>
      <c r="X97" s="65"/>
      <c r="Y97" s="102"/>
      <c r="Z97" s="182"/>
      <c r="AA97" s="72"/>
      <c r="AB97" s="67"/>
      <c r="AC97" s="67"/>
      <c r="AD97" s="67"/>
      <c r="AE97" s="67"/>
      <c r="AF97" s="67"/>
      <c r="AG97" s="65"/>
      <c r="AH97" s="65"/>
      <c r="AI97" s="65"/>
      <c r="AJ97" s="65"/>
      <c r="AK97" s="65"/>
      <c r="AL97" s="65"/>
      <c r="AM97" s="65"/>
      <c r="AN97" s="65"/>
      <c r="AO97" s="65"/>
      <c r="AP97" s="184"/>
      <c r="AQ97" s="185"/>
      <c r="AR97" s="35">
        <f>ROUND(M99,0)</f>
        <v>161</v>
      </c>
      <c r="AS97" s="31"/>
    </row>
    <row r="98" spans="1:45" ht="14.25" customHeight="1" x14ac:dyDescent="0.15">
      <c r="A98" s="32">
        <v>32</v>
      </c>
      <c r="B98" s="32">
        <v>4242</v>
      </c>
      <c r="C98" s="34" t="s">
        <v>1368</v>
      </c>
      <c r="D98" s="73"/>
      <c r="E98" s="74"/>
      <c r="F98" s="74"/>
      <c r="G98" s="20"/>
      <c r="H98" s="4"/>
      <c r="J98" s="187"/>
      <c r="L98" s="187"/>
      <c r="M98" s="204"/>
      <c r="N98" s="187"/>
      <c r="O98" s="187"/>
      <c r="Q98" s="21"/>
      <c r="R98" s="4"/>
      <c r="S98" s="53"/>
      <c r="T98" s="53"/>
      <c r="U98" s="53"/>
      <c r="V98" s="53"/>
      <c r="W98" s="53"/>
      <c r="X98" s="53"/>
      <c r="Y98" s="188"/>
      <c r="Z98" s="59"/>
      <c r="AA98" s="1091" t="s">
        <v>1229</v>
      </c>
      <c r="AB98" s="1092"/>
      <c r="AC98" s="1092"/>
      <c r="AD98" s="1092"/>
      <c r="AE98" s="1092"/>
      <c r="AF98" s="1093"/>
      <c r="AG98" s="67" t="s">
        <v>1230</v>
      </c>
      <c r="AH98" s="67"/>
      <c r="AI98" s="67"/>
      <c r="AJ98" s="67"/>
      <c r="AK98" s="67"/>
      <c r="AL98" s="67"/>
      <c r="AM98" s="67"/>
      <c r="AN98" s="67"/>
      <c r="AO98" s="67"/>
      <c r="AP98" s="65" t="s">
        <v>17</v>
      </c>
      <c r="AQ98" s="164">
        <v>0.7</v>
      </c>
      <c r="AR98" s="35">
        <f>ROUND(M99*AQ98,0)</f>
        <v>113</v>
      </c>
      <c r="AS98" s="31"/>
    </row>
    <row r="99" spans="1:45" ht="14.25" customHeight="1" x14ac:dyDescent="0.15">
      <c r="A99" s="32">
        <v>32</v>
      </c>
      <c r="B99" s="32" t="s">
        <v>1369</v>
      </c>
      <c r="C99" s="34" t="s">
        <v>1370</v>
      </c>
      <c r="D99" s="73"/>
      <c r="E99" s="74"/>
      <c r="F99" s="74"/>
      <c r="G99" s="20"/>
      <c r="H99" s="4"/>
      <c r="J99" s="187"/>
      <c r="L99" s="187"/>
      <c r="M99" s="189">
        <v>161</v>
      </c>
      <c r="N99" s="4" t="s">
        <v>21</v>
      </c>
      <c r="O99" s="187"/>
      <c r="P99" s="191"/>
      <c r="Q99" s="21"/>
      <c r="R99" s="4"/>
      <c r="S99" s="53"/>
      <c r="T99" s="53"/>
      <c r="U99" s="53"/>
      <c r="V99" s="53"/>
      <c r="W99" s="53"/>
      <c r="X99" s="53"/>
      <c r="Y99" s="188"/>
      <c r="Z99" s="59"/>
      <c r="AA99" s="1094"/>
      <c r="AB99" s="1095"/>
      <c r="AC99" s="1095"/>
      <c r="AD99" s="1095"/>
      <c r="AE99" s="1095"/>
      <c r="AF99" s="1096"/>
      <c r="AG99" s="67" t="s">
        <v>1233</v>
      </c>
      <c r="AH99" s="67"/>
      <c r="AI99" s="67"/>
      <c r="AJ99" s="67"/>
      <c r="AK99" s="67"/>
      <c r="AL99" s="67"/>
      <c r="AM99" s="67"/>
      <c r="AN99" s="67"/>
      <c r="AO99" s="67"/>
      <c r="AP99" s="65" t="s">
        <v>17</v>
      </c>
      <c r="AQ99" s="164">
        <v>0.5</v>
      </c>
      <c r="AR99" s="35">
        <f>ROUND(M99*AQ99,0)</f>
        <v>81</v>
      </c>
      <c r="AS99" s="31"/>
    </row>
    <row r="100" spans="1:45" ht="14.25" customHeight="1" x14ac:dyDescent="0.15">
      <c r="A100" s="32">
        <v>32</v>
      </c>
      <c r="B100" s="32">
        <v>4243</v>
      </c>
      <c r="C100" s="34" t="s">
        <v>1371</v>
      </c>
      <c r="D100" s="73"/>
      <c r="E100" s="74"/>
      <c r="F100" s="74"/>
      <c r="G100" s="20"/>
      <c r="H100" s="4"/>
      <c r="J100" s="187"/>
      <c r="L100" s="187"/>
      <c r="M100" s="204"/>
      <c r="N100" s="187"/>
      <c r="O100" s="187"/>
      <c r="P100" s="191"/>
      <c r="Q100" s="21"/>
      <c r="R100" s="72" t="s">
        <v>1235</v>
      </c>
      <c r="S100" s="67"/>
      <c r="T100" s="67"/>
      <c r="U100" s="67"/>
      <c r="V100" s="67"/>
      <c r="W100" s="67"/>
      <c r="X100" s="67"/>
      <c r="Y100" s="192"/>
      <c r="Z100" s="68"/>
      <c r="AA100" s="54"/>
      <c r="AB100" s="53"/>
      <c r="AC100" s="53"/>
      <c r="AD100" s="53"/>
      <c r="AE100" s="53"/>
      <c r="AF100" s="53"/>
      <c r="AG100" s="65"/>
      <c r="AH100" s="65"/>
      <c r="AI100" s="65"/>
      <c r="AJ100" s="65"/>
      <c r="AK100" s="65"/>
      <c r="AL100" s="65"/>
      <c r="AM100" s="65"/>
      <c r="AN100" s="65"/>
      <c r="AO100" s="65"/>
      <c r="AP100" s="184"/>
      <c r="AQ100" s="185"/>
      <c r="AR100" s="35">
        <f>ROUND(M99*Y102,0)</f>
        <v>155</v>
      </c>
      <c r="AS100" s="31"/>
    </row>
    <row r="101" spans="1:45" ht="14.25" customHeight="1" x14ac:dyDescent="0.15">
      <c r="A101" s="32">
        <v>32</v>
      </c>
      <c r="B101" s="32">
        <v>4244</v>
      </c>
      <c r="C101" s="34" t="s">
        <v>1372</v>
      </c>
      <c r="D101" s="73"/>
      <c r="E101" s="74"/>
      <c r="F101" s="74"/>
      <c r="G101" s="20"/>
      <c r="H101" s="4"/>
      <c r="J101" s="187"/>
      <c r="L101" s="187"/>
      <c r="M101" s="204"/>
      <c r="N101" s="187"/>
      <c r="O101" s="187"/>
      <c r="P101" s="191"/>
      <c r="Q101" s="21"/>
      <c r="R101" s="54" t="s">
        <v>1237</v>
      </c>
      <c r="S101" s="53"/>
      <c r="T101" s="53"/>
      <c r="U101" s="53"/>
      <c r="V101" s="53"/>
      <c r="W101" s="53"/>
      <c r="X101" s="53"/>
      <c r="Y101" s="188"/>
      <c r="Z101" s="59"/>
      <c r="AA101" s="1091" t="s">
        <v>1229</v>
      </c>
      <c r="AB101" s="1092"/>
      <c r="AC101" s="1092"/>
      <c r="AD101" s="1092"/>
      <c r="AE101" s="1092"/>
      <c r="AF101" s="1093"/>
      <c r="AG101" s="67" t="s">
        <v>1230</v>
      </c>
      <c r="AH101" s="67"/>
      <c r="AI101" s="67"/>
      <c r="AJ101" s="67"/>
      <c r="AK101" s="67"/>
      <c r="AL101" s="67"/>
      <c r="AM101" s="67"/>
      <c r="AN101" s="67"/>
      <c r="AO101" s="67"/>
      <c r="AP101" s="65" t="s">
        <v>17</v>
      </c>
      <c r="AQ101" s="164">
        <v>0.7</v>
      </c>
      <c r="AR101" s="35">
        <f>ROUND(ROUND(M99*Y102,0)*AQ101,0)</f>
        <v>109</v>
      </c>
      <c r="AS101" s="31"/>
    </row>
    <row r="102" spans="1:45" ht="14.25" customHeight="1" x14ac:dyDescent="0.15">
      <c r="A102" s="32">
        <v>32</v>
      </c>
      <c r="B102" s="32" t="s">
        <v>1373</v>
      </c>
      <c r="C102" s="34" t="s">
        <v>1374</v>
      </c>
      <c r="D102" s="73"/>
      <c r="E102" s="74"/>
      <c r="F102" s="74"/>
      <c r="G102" s="20"/>
      <c r="H102" s="4"/>
      <c r="J102" s="187"/>
      <c r="L102" s="187"/>
      <c r="M102" s="204"/>
      <c r="N102" s="187"/>
      <c r="O102" s="187"/>
      <c r="P102" s="191"/>
      <c r="Q102" s="21"/>
      <c r="R102" s="71"/>
      <c r="S102" s="71"/>
      <c r="T102" s="71"/>
      <c r="U102" s="71"/>
      <c r="V102" s="71"/>
      <c r="W102" s="71"/>
      <c r="X102" s="23" t="s">
        <v>17</v>
      </c>
      <c r="Y102" s="195">
        <v>0.96499999999999997</v>
      </c>
      <c r="Z102" s="207"/>
      <c r="AA102" s="1094"/>
      <c r="AB102" s="1095"/>
      <c r="AC102" s="1095"/>
      <c r="AD102" s="1095"/>
      <c r="AE102" s="1095"/>
      <c r="AF102" s="1096"/>
      <c r="AG102" s="67" t="s">
        <v>1233</v>
      </c>
      <c r="AH102" s="67"/>
      <c r="AI102" s="67"/>
      <c r="AJ102" s="67"/>
      <c r="AK102" s="67"/>
      <c r="AL102" s="67"/>
      <c r="AM102" s="67"/>
      <c r="AN102" s="67"/>
      <c r="AO102" s="67"/>
      <c r="AP102" s="65" t="s">
        <v>17</v>
      </c>
      <c r="AQ102" s="164">
        <v>0.5</v>
      </c>
      <c r="AR102" s="35">
        <f>ROUND(ROUND(M99*Y102,0)*AQ102,0)</f>
        <v>78</v>
      </c>
      <c r="AS102" s="31"/>
    </row>
    <row r="103" spans="1:45" ht="14.25" customHeight="1" x14ac:dyDescent="0.15">
      <c r="A103" s="32">
        <v>32</v>
      </c>
      <c r="B103" s="32">
        <v>4251</v>
      </c>
      <c r="C103" s="34" t="s">
        <v>1375</v>
      </c>
      <c r="D103" s="73"/>
      <c r="E103" s="74"/>
      <c r="F103" s="74"/>
      <c r="G103" s="47" t="s">
        <v>1376</v>
      </c>
      <c r="H103" s="40"/>
      <c r="I103" s="40"/>
      <c r="J103" s="184"/>
      <c r="K103" s="40"/>
      <c r="L103" s="184"/>
      <c r="M103" s="185"/>
      <c r="N103" s="184"/>
      <c r="O103" s="184"/>
      <c r="P103" s="206"/>
      <c r="Q103" s="41"/>
      <c r="R103" s="40"/>
      <c r="S103" s="65"/>
      <c r="T103" s="65"/>
      <c r="U103" s="65"/>
      <c r="V103" s="65"/>
      <c r="W103" s="65"/>
      <c r="X103" s="65"/>
      <c r="Y103" s="102"/>
      <c r="Z103" s="182"/>
      <c r="AA103" s="72"/>
      <c r="AB103" s="67"/>
      <c r="AC103" s="67"/>
      <c r="AD103" s="67"/>
      <c r="AE103" s="67"/>
      <c r="AF103" s="67"/>
      <c r="AG103" s="65"/>
      <c r="AH103" s="65"/>
      <c r="AI103" s="65"/>
      <c r="AJ103" s="65"/>
      <c r="AK103" s="65"/>
      <c r="AL103" s="65"/>
      <c r="AM103" s="65"/>
      <c r="AN103" s="65"/>
      <c r="AO103" s="65"/>
      <c r="AP103" s="184"/>
      <c r="AQ103" s="185"/>
      <c r="AR103" s="35">
        <f>ROUND(M105,0)</f>
        <v>160</v>
      </c>
      <c r="AS103" s="31"/>
    </row>
    <row r="104" spans="1:45" ht="14.25" customHeight="1" x14ac:dyDescent="0.15">
      <c r="A104" s="32">
        <v>32</v>
      </c>
      <c r="B104" s="32">
        <v>4252</v>
      </c>
      <c r="C104" s="34" t="s">
        <v>1377</v>
      </c>
      <c r="D104" s="73"/>
      <c r="E104" s="74"/>
      <c r="F104" s="74"/>
      <c r="G104" s="20"/>
      <c r="H104" s="4"/>
      <c r="J104" s="187"/>
      <c r="L104" s="187"/>
      <c r="M104" s="204"/>
      <c r="N104" s="187"/>
      <c r="O104" s="187"/>
      <c r="Q104" s="21"/>
      <c r="R104" s="4"/>
      <c r="S104" s="53"/>
      <c r="T104" s="53"/>
      <c r="U104" s="53"/>
      <c r="V104" s="53"/>
      <c r="W104" s="53"/>
      <c r="X104" s="53"/>
      <c r="Y104" s="188"/>
      <c r="Z104" s="59"/>
      <c r="AA104" s="1091" t="s">
        <v>1229</v>
      </c>
      <c r="AB104" s="1092"/>
      <c r="AC104" s="1092"/>
      <c r="AD104" s="1092"/>
      <c r="AE104" s="1092"/>
      <c r="AF104" s="1093"/>
      <c r="AG104" s="67" t="s">
        <v>1230</v>
      </c>
      <c r="AH104" s="67"/>
      <c r="AI104" s="67"/>
      <c r="AJ104" s="67"/>
      <c r="AK104" s="67"/>
      <c r="AL104" s="67"/>
      <c r="AM104" s="67"/>
      <c r="AN104" s="67"/>
      <c r="AO104" s="67"/>
      <c r="AP104" s="65" t="s">
        <v>17</v>
      </c>
      <c r="AQ104" s="164">
        <v>0.7</v>
      </c>
      <c r="AR104" s="35">
        <f>ROUND(M105*AQ104,0)</f>
        <v>112</v>
      </c>
      <c r="AS104" s="31"/>
    </row>
    <row r="105" spans="1:45" ht="14.25" customHeight="1" x14ac:dyDescent="0.15">
      <c r="A105" s="32">
        <v>32</v>
      </c>
      <c r="B105" s="32" t="s">
        <v>1378</v>
      </c>
      <c r="C105" s="34" t="s">
        <v>1379</v>
      </c>
      <c r="D105" s="73"/>
      <c r="E105" s="74"/>
      <c r="F105" s="74"/>
      <c r="G105" s="20"/>
      <c r="H105" s="4"/>
      <c r="J105" s="187"/>
      <c r="L105" s="187"/>
      <c r="M105" s="189">
        <v>160</v>
      </c>
      <c r="N105" s="4" t="s">
        <v>21</v>
      </c>
      <c r="O105" s="191"/>
      <c r="P105" s="191"/>
      <c r="Q105" s="21"/>
      <c r="R105" s="4"/>
      <c r="S105" s="53"/>
      <c r="T105" s="53"/>
      <c r="U105" s="53"/>
      <c r="V105" s="53"/>
      <c r="W105" s="53"/>
      <c r="X105" s="53"/>
      <c r="Y105" s="188"/>
      <c r="Z105" s="59"/>
      <c r="AA105" s="1094"/>
      <c r="AB105" s="1095"/>
      <c r="AC105" s="1095"/>
      <c r="AD105" s="1095"/>
      <c r="AE105" s="1095"/>
      <c r="AF105" s="1096"/>
      <c r="AG105" s="67" t="s">
        <v>1233</v>
      </c>
      <c r="AH105" s="67"/>
      <c r="AI105" s="67"/>
      <c r="AJ105" s="67"/>
      <c r="AK105" s="67"/>
      <c r="AL105" s="67"/>
      <c r="AM105" s="67"/>
      <c r="AN105" s="67"/>
      <c r="AO105" s="67"/>
      <c r="AP105" s="65" t="s">
        <v>17</v>
      </c>
      <c r="AQ105" s="164">
        <v>0.5</v>
      </c>
      <c r="AR105" s="35">
        <f>ROUND(M105*AQ105,0)</f>
        <v>80</v>
      </c>
      <c r="AS105" s="31"/>
    </row>
    <row r="106" spans="1:45" ht="14.25" customHeight="1" x14ac:dyDescent="0.15">
      <c r="A106" s="32">
        <v>32</v>
      </c>
      <c r="B106" s="32">
        <v>4253</v>
      </c>
      <c r="C106" s="34" t="s">
        <v>1380</v>
      </c>
      <c r="D106" s="73"/>
      <c r="E106" s="74"/>
      <c r="F106" s="74"/>
      <c r="G106" s="20"/>
      <c r="H106" s="4"/>
      <c r="J106" s="187"/>
      <c r="L106" s="187"/>
      <c r="M106" s="204"/>
      <c r="N106" s="187"/>
      <c r="O106" s="187"/>
      <c r="P106" s="191"/>
      <c r="Q106" s="21"/>
      <c r="R106" s="72" t="s">
        <v>1235</v>
      </c>
      <c r="S106" s="67"/>
      <c r="T106" s="67"/>
      <c r="U106" s="67"/>
      <c r="V106" s="67"/>
      <c r="W106" s="67"/>
      <c r="X106" s="67"/>
      <c r="Y106" s="192"/>
      <c r="Z106" s="68"/>
      <c r="AA106" s="54"/>
      <c r="AB106" s="53"/>
      <c r="AC106" s="53"/>
      <c r="AD106" s="53"/>
      <c r="AE106" s="53"/>
      <c r="AF106" s="53"/>
      <c r="AG106" s="65"/>
      <c r="AH106" s="65"/>
      <c r="AI106" s="65"/>
      <c r="AJ106" s="65"/>
      <c r="AK106" s="65"/>
      <c r="AL106" s="65"/>
      <c r="AM106" s="65"/>
      <c r="AN106" s="65"/>
      <c r="AO106" s="65"/>
      <c r="AP106" s="184"/>
      <c r="AQ106" s="185"/>
      <c r="AR106" s="35">
        <f>ROUND(M105*Y108,0)</f>
        <v>154</v>
      </c>
      <c r="AS106" s="31"/>
    </row>
    <row r="107" spans="1:45" ht="14.25" customHeight="1" x14ac:dyDescent="0.15">
      <c r="A107" s="32">
        <v>32</v>
      </c>
      <c r="B107" s="32">
        <v>4254</v>
      </c>
      <c r="C107" s="34" t="s">
        <v>1381</v>
      </c>
      <c r="D107" s="73"/>
      <c r="E107" s="74"/>
      <c r="F107" s="74"/>
      <c r="G107" s="20"/>
      <c r="H107" s="4"/>
      <c r="J107" s="187"/>
      <c r="L107" s="187"/>
      <c r="M107" s="204"/>
      <c r="N107" s="187"/>
      <c r="O107" s="187"/>
      <c r="P107" s="191"/>
      <c r="Q107" s="21"/>
      <c r="R107" s="54" t="s">
        <v>1237</v>
      </c>
      <c r="S107" s="53"/>
      <c r="T107" s="53"/>
      <c r="U107" s="53"/>
      <c r="V107" s="53"/>
      <c r="W107" s="53"/>
      <c r="X107" s="53"/>
      <c r="Y107" s="188"/>
      <c r="Z107" s="59"/>
      <c r="AA107" s="1091" t="s">
        <v>1229</v>
      </c>
      <c r="AB107" s="1092"/>
      <c r="AC107" s="1092"/>
      <c r="AD107" s="1092"/>
      <c r="AE107" s="1092"/>
      <c r="AF107" s="1093"/>
      <c r="AG107" s="67" t="s">
        <v>1230</v>
      </c>
      <c r="AH107" s="67"/>
      <c r="AI107" s="67"/>
      <c r="AJ107" s="67"/>
      <c r="AK107" s="67"/>
      <c r="AL107" s="67"/>
      <c r="AM107" s="67"/>
      <c r="AN107" s="67"/>
      <c r="AO107" s="67"/>
      <c r="AP107" s="65" t="s">
        <v>17</v>
      </c>
      <c r="AQ107" s="164">
        <v>0.7</v>
      </c>
      <c r="AR107" s="35">
        <f>ROUND(ROUND(M105*Y108,0)*AQ107,0)</f>
        <v>108</v>
      </c>
      <c r="AS107" s="31"/>
    </row>
    <row r="108" spans="1:45" ht="14.25" customHeight="1" x14ac:dyDescent="0.15">
      <c r="A108" s="32">
        <v>32</v>
      </c>
      <c r="B108" s="32" t="s">
        <v>1382</v>
      </c>
      <c r="C108" s="34" t="s">
        <v>1383</v>
      </c>
      <c r="D108" s="73"/>
      <c r="E108" s="74"/>
      <c r="F108" s="74"/>
      <c r="G108" s="20"/>
      <c r="H108" s="4"/>
      <c r="J108" s="187"/>
      <c r="L108" s="187"/>
      <c r="M108" s="204"/>
      <c r="N108" s="187"/>
      <c r="O108" s="187"/>
      <c r="P108" s="191"/>
      <c r="Q108" s="21"/>
      <c r="R108" s="71"/>
      <c r="S108" s="71"/>
      <c r="T108" s="71"/>
      <c r="U108" s="71"/>
      <c r="V108" s="71"/>
      <c r="W108" s="71"/>
      <c r="X108" s="23" t="s">
        <v>17</v>
      </c>
      <c r="Y108" s="195">
        <v>0.96499999999999997</v>
      </c>
      <c r="Z108" s="207"/>
      <c r="AA108" s="1094"/>
      <c r="AB108" s="1095"/>
      <c r="AC108" s="1095"/>
      <c r="AD108" s="1095"/>
      <c r="AE108" s="1095"/>
      <c r="AF108" s="1096"/>
      <c r="AG108" s="67" t="s">
        <v>1233</v>
      </c>
      <c r="AH108" s="67"/>
      <c r="AI108" s="67"/>
      <c r="AJ108" s="67"/>
      <c r="AK108" s="67"/>
      <c r="AL108" s="67"/>
      <c r="AM108" s="67"/>
      <c r="AN108" s="67"/>
      <c r="AO108" s="67"/>
      <c r="AP108" s="65" t="s">
        <v>17</v>
      </c>
      <c r="AQ108" s="164">
        <v>0.5</v>
      </c>
      <c r="AR108" s="35">
        <f>ROUND(ROUND(M105*Y108,0)*AQ108,0)</f>
        <v>77</v>
      </c>
      <c r="AS108" s="31"/>
    </row>
    <row r="109" spans="1:45" ht="14.25" customHeight="1" x14ac:dyDescent="0.15">
      <c r="A109" s="32">
        <v>32</v>
      </c>
      <c r="B109" s="32">
        <v>4261</v>
      </c>
      <c r="C109" s="34" t="s">
        <v>1384</v>
      </c>
      <c r="D109" s="73"/>
      <c r="E109" s="74"/>
      <c r="F109" s="74"/>
      <c r="G109" s="47" t="s">
        <v>1385</v>
      </c>
      <c r="H109" s="40"/>
      <c r="I109" s="40"/>
      <c r="J109" s="184"/>
      <c r="K109" s="40"/>
      <c r="L109" s="184"/>
      <c r="M109" s="185"/>
      <c r="N109" s="184"/>
      <c r="O109" s="184"/>
      <c r="P109" s="206"/>
      <c r="Q109" s="41"/>
      <c r="R109" s="40"/>
      <c r="S109" s="65"/>
      <c r="T109" s="65"/>
      <c r="U109" s="65"/>
      <c r="V109" s="65"/>
      <c r="W109" s="65"/>
      <c r="X109" s="65"/>
      <c r="Y109" s="102"/>
      <c r="Z109" s="182"/>
      <c r="AA109" s="72"/>
      <c r="AB109" s="67"/>
      <c r="AC109" s="67"/>
      <c r="AD109" s="67"/>
      <c r="AE109" s="67"/>
      <c r="AF109" s="67"/>
      <c r="AG109" s="65"/>
      <c r="AH109" s="65"/>
      <c r="AI109" s="65"/>
      <c r="AJ109" s="65"/>
      <c r="AK109" s="65"/>
      <c r="AL109" s="65"/>
      <c r="AM109" s="65"/>
      <c r="AN109" s="65"/>
      <c r="AO109" s="65"/>
      <c r="AP109" s="184"/>
      <c r="AQ109" s="185"/>
      <c r="AR109" s="35">
        <f>ROUND(M111,0)</f>
        <v>159</v>
      </c>
      <c r="AS109" s="31"/>
    </row>
    <row r="110" spans="1:45" ht="14.25" customHeight="1" x14ac:dyDescent="0.15">
      <c r="A110" s="32">
        <v>32</v>
      </c>
      <c r="B110" s="32">
        <v>4262</v>
      </c>
      <c r="C110" s="34" t="s">
        <v>1386</v>
      </c>
      <c r="D110" s="73"/>
      <c r="E110" s="74"/>
      <c r="F110" s="74"/>
      <c r="G110" s="20"/>
      <c r="H110" s="4"/>
      <c r="J110" s="187"/>
      <c r="L110" s="187"/>
      <c r="M110" s="204"/>
      <c r="N110" s="187"/>
      <c r="O110" s="187"/>
      <c r="Q110" s="21"/>
      <c r="R110" s="4"/>
      <c r="S110" s="53"/>
      <c r="T110" s="53"/>
      <c r="U110" s="53"/>
      <c r="V110" s="53"/>
      <c r="W110" s="53"/>
      <c r="X110" s="53"/>
      <c r="Y110" s="188"/>
      <c r="Z110" s="59"/>
      <c r="AA110" s="1091" t="s">
        <v>1229</v>
      </c>
      <c r="AB110" s="1092"/>
      <c r="AC110" s="1092"/>
      <c r="AD110" s="1092"/>
      <c r="AE110" s="1092"/>
      <c r="AF110" s="1093"/>
      <c r="AG110" s="67" t="s">
        <v>1230</v>
      </c>
      <c r="AH110" s="67"/>
      <c r="AI110" s="67"/>
      <c r="AJ110" s="67"/>
      <c r="AK110" s="67"/>
      <c r="AL110" s="67"/>
      <c r="AM110" s="67"/>
      <c r="AN110" s="67"/>
      <c r="AO110" s="67"/>
      <c r="AP110" s="65" t="s">
        <v>17</v>
      </c>
      <c r="AQ110" s="164">
        <v>0.7</v>
      </c>
      <c r="AR110" s="35">
        <f>ROUND(M111*AQ110,0)</f>
        <v>111</v>
      </c>
      <c r="AS110" s="31"/>
    </row>
    <row r="111" spans="1:45" ht="14.25" customHeight="1" x14ac:dyDescent="0.15">
      <c r="A111" s="32">
        <v>32</v>
      </c>
      <c r="B111" s="32" t="s">
        <v>1387</v>
      </c>
      <c r="C111" s="34" t="s">
        <v>1388</v>
      </c>
      <c r="D111" s="73"/>
      <c r="E111" s="74"/>
      <c r="F111" s="74"/>
      <c r="G111" s="20"/>
      <c r="H111" s="4"/>
      <c r="J111" s="187"/>
      <c r="L111" s="187"/>
      <c r="M111" s="189">
        <v>159</v>
      </c>
      <c r="N111" s="4" t="s">
        <v>21</v>
      </c>
      <c r="O111" s="187"/>
      <c r="P111" s="191"/>
      <c r="Q111" s="21"/>
      <c r="R111" s="4"/>
      <c r="S111" s="53"/>
      <c r="T111" s="53"/>
      <c r="U111" s="53"/>
      <c r="V111" s="53"/>
      <c r="W111" s="53"/>
      <c r="X111" s="53"/>
      <c r="Y111" s="188"/>
      <c r="Z111" s="59"/>
      <c r="AA111" s="1094"/>
      <c r="AB111" s="1095"/>
      <c r="AC111" s="1095"/>
      <c r="AD111" s="1095"/>
      <c r="AE111" s="1095"/>
      <c r="AF111" s="1096"/>
      <c r="AG111" s="67" t="s">
        <v>1233</v>
      </c>
      <c r="AH111" s="67"/>
      <c r="AI111" s="67"/>
      <c r="AJ111" s="67"/>
      <c r="AK111" s="67"/>
      <c r="AL111" s="67"/>
      <c r="AM111" s="67"/>
      <c r="AN111" s="67"/>
      <c r="AO111" s="67"/>
      <c r="AP111" s="65" t="s">
        <v>17</v>
      </c>
      <c r="AQ111" s="164">
        <v>0.5</v>
      </c>
      <c r="AR111" s="35">
        <f>ROUND(M111*AQ111,0)</f>
        <v>80</v>
      </c>
      <c r="AS111" s="31"/>
    </row>
    <row r="112" spans="1:45" ht="14.25" customHeight="1" x14ac:dyDescent="0.15">
      <c r="A112" s="32">
        <v>32</v>
      </c>
      <c r="B112" s="32">
        <v>4263</v>
      </c>
      <c r="C112" s="34" t="s">
        <v>1389</v>
      </c>
      <c r="D112" s="73"/>
      <c r="E112" s="74"/>
      <c r="F112" s="74"/>
      <c r="G112" s="20"/>
      <c r="H112" s="4"/>
      <c r="J112" s="187"/>
      <c r="L112" s="187"/>
      <c r="M112" s="204"/>
      <c r="N112" s="187"/>
      <c r="O112" s="187"/>
      <c r="P112" s="191"/>
      <c r="Q112" s="21"/>
      <c r="R112" s="72" t="s">
        <v>1235</v>
      </c>
      <c r="S112" s="67"/>
      <c r="T112" s="67"/>
      <c r="U112" s="67"/>
      <c r="V112" s="67"/>
      <c r="W112" s="67"/>
      <c r="X112" s="67"/>
      <c r="Y112" s="192"/>
      <c r="Z112" s="68"/>
      <c r="AA112" s="54"/>
      <c r="AB112" s="53"/>
      <c r="AC112" s="53"/>
      <c r="AD112" s="53"/>
      <c r="AE112" s="53"/>
      <c r="AF112" s="53"/>
      <c r="AG112" s="65"/>
      <c r="AH112" s="65"/>
      <c r="AI112" s="65"/>
      <c r="AJ112" s="65"/>
      <c r="AK112" s="65"/>
      <c r="AL112" s="65"/>
      <c r="AM112" s="65"/>
      <c r="AN112" s="65"/>
      <c r="AO112" s="65"/>
      <c r="AP112" s="184"/>
      <c r="AQ112" s="185"/>
      <c r="AR112" s="35">
        <f>ROUND(M111*Y114,0)</f>
        <v>153</v>
      </c>
      <c r="AS112" s="31"/>
    </row>
    <row r="113" spans="1:45" ht="14.25" customHeight="1" x14ac:dyDescent="0.15">
      <c r="A113" s="32">
        <v>32</v>
      </c>
      <c r="B113" s="32">
        <v>4264</v>
      </c>
      <c r="C113" s="34" t="s">
        <v>1390</v>
      </c>
      <c r="D113" s="73"/>
      <c r="E113" s="74"/>
      <c r="F113" s="74"/>
      <c r="G113" s="20"/>
      <c r="H113" s="4"/>
      <c r="J113" s="187"/>
      <c r="L113" s="187"/>
      <c r="M113" s="204"/>
      <c r="N113" s="187"/>
      <c r="O113" s="187"/>
      <c r="P113" s="191"/>
      <c r="Q113" s="21"/>
      <c r="R113" s="54" t="s">
        <v>1237</v>
      </c>
      <c r="S113" s="53"/>
      <c r="T113" s="53"/>
      <c r="U113" s="53"/>
      <c r="V113" s="53"/>
      <c r="W113" s="53"/>
      <c r="X113" s="53"/>
      <c r="Y113" s="188"/>
      <c r="Z113" s="59"/>
      <c r="AA113" s="1091" t="s">
        <v>1229</v>
      </c>
      <c r="AB113" s="1092"/>
      <c r="AC113" s="1092"/>
      <c r="AD113" s="1092"/>
      <c r="AE113" s="1092"/>
      <c r="AF113" s="1093"/>
      <c r="AG113" s="67" t="s">
        <v>1230</v>
      </c>
      <c r="AH113" s="67"/>
      <c r="AI113" s="67"/>
      <c r="AJ113" s="67"/>
      <c r="AK113" s="67"/>
      <c r="AL113" s="67"/>
      <c r="AM113" s="67"/>
      <c r="AN113" s="67"/>
      <c r="AO113" s="67"/>
      <c r="AP113" s="65" t="s">
        <v>17</v>
      </c>
      <c r="AQ113" s="164">
        <v>0.7</v>
      </c>
      <c r="AR113" s="35">
        <f>ROUND(ROUND(M111*Y114,0)*AQ113,0)</f>
        <v>107</v>
      </c>
      <c r="AS113" s="31"/>
    </row>
    <row r="114" spans="1:45" ht="14.25" customHeight="1" x14ac:dyDescent="0.15">
      <c r="A114" s="32">
        <v>32</v>
      </c>
      <c r="B114" s="32" t="s">
        <v>1391</v>
      </c>
      <c r="C114" s="34" t="s">
        <v>1392</v>
      </c>
      <c r="D114" s="73"/>
      <c r="E114" s="74"/>
      <c r="F114" s="74"/>
      <c r="G114" s="20"/>
      <c r="H114" s="4"/>
      <c r="J114" s="187"/>
      <c r="L114" s="187"/>
      <c r="M114" s="204"/>
      <c r="N114" s="187"/>
      <c r="O114" s="187"/>
      <c r="P114" s="191"/>
      <c r="Q114" s="21"/>
      <c r="R114" s="71"/>
      <c r="S114" s="71"/>
      <c r="T114" s="71"/>
      <c r="U114" s="71"/>
      <c r="V114" s="71"/>
      <c r="W114" s="71"/>
      <c r="X114" s="23" t="s">
        <v>17</v>
      </c>
      <c r="Y114" s="195">
        <v>0.96499999999999997</v>
      </c>
      <c r="Z114" s="207"/>
      <c r="AA114" s="1094"/>
      <c r="AB114" s="1095"/>
      <c r="AC114" s="1095"/>
      <c r="AD114" s="1095"/>
      <c r="AE114" s="1095"/>
      <c r="AF114" s="1096"/>
      <c r="AG114" s="67" t="s">
        <v>1233</v>
      </c>
      <c r="AH114" s="67"/>
      <c r="AI114" s="67"/>
      <c r="AJ114" s="67"/>
      <c r="AK114" s="67"/>
      <c r="AL114" s="67"/>
      <c r="AM114" s="67"/>
      <c r="AN114" s="67"/>
      <c r="AO114" s="67"/>
      <c r="AP114" s="65" t="s">
        <v>17</v>
      </c>
      <c r="AQ114" s="164">
        <v>0.5</v>
      </c>
      <c r="AR114" s="35">
        <f>ROUND(ROUND(M111*Y114,0)*AQ114,0)</f>
        <v>77</v>
      </c>
      <c r="AS114" s="31"/>
    </row>
    <row r="115" spans="1:45" ht="14.25" customHeight="1" x14ac:dyDescent="0.15">
      <c r="A115" s="32">
        <v>32</v>
      </c>
      <c r="B115" s="32">
        <v>4271</v>
      </c>
      <c r="C115" s="34" t="s">
        <v>1393</v>
      </c>
      <c r="D115" s="73"/>
      <c r="E115" s="74"/>
      <c r="F115" s="74"/>
      <c r="G115" s="47" t="s">
        <v>1394</v>
      </c>
      <c r="H115" s="40"/>
      <c r="I115" s="40"/>
      <c r="J115" s="184"/>
      <c r="K115" s="40"/>
      <c r="L115" s="184"/>
      <c r="M115" s="185"/>
      <c r="N115" s="184"/>
      <c r="O115" s="184"/>
      <c r="P115" s="206"/>
      <c r="Q115" s="41"/>
      <c r="R115" s="40"/>
      <c r="S115" s="65"/>
      <c r="T115" s="65"/>
      <c r="U115" s="65"/>
      <c r="V115" s="65"/>
      <c r="W115" s="65"/>
      <c r="X115" s="65"/>
      <c r="Y115" s="102"/>
      <c r="Z115" s="182"/>
      <c r="AA115" s="72"/>
      <c r="AB115" s="67"/>
      <c r="AC115" s="67"/>
      <c r="AD115" s="67"/>
      <c r="AE115" s="67"/>
      <c r="AF115" s="67"/>
      <c r="AG115" s="65"/>
      <c r="AH115" s="65"/>
      <c r="AI115" s="65"/>
      <c r="AJ115" s="65"/>
      <c r="AK115" s="65"/>
      <c r="AL115" s="65"/>
      <c r="AM115" s="65"/>
      <c r="AN115" s="65"/>
      <c r="AO115" s="65"/>
      <c r="AP115" s="184"/>
      <c r="AQ115" s="185"/>
      <c r="AR115" s="35">
        <f>ROUND(M117,0)</f>
        <v>158</v>
      </c>
      <c r="AS115" s="31"/>
    </row>
    <row r="116" spans="1:45" ht="14.25" customHeight="1" x14ac:dyDescent="0.15">
      <c r="A116" s="32">
        <v>32</v>
      </c>
      <c r="B116" s="32">
        <v>4272</v>
      </c>
      <c r="C116" s="34" t="s">
        <v>1395</v>
      </c>
      <c r="D116" s="73"/>
      <c r="E116" s="74"/>
      <c r="F116" s="74"/>
      <c r="G116" s="20"/>
      <c r="H116" s="4"/>
      <c r="J116" s="187"/>
      <c r="L116" s="187"/>
      <c r="M116" s="204"/>
      <c r="N116" s="187"/>
      <c r="O116" s="187"/>
      <c r="Q116" s="21"/>
      <c r="R116" s="4"/>
      <c r="S116" s="53"/>
      <c r="T116" s="53"/>
      <c r="U116" s="53"/>
      <c r="V116" s="53"/>
      <c r="W116" s="53"/>
      <c r="X116" s="53"/>
      <c r="Y116" s="188"/>
      <c r="Z116" s="59"/>
      <c r="AA116" s="1091" t="s">
        <v>1229</v>
      </c>
      <c r="AB116" s="1092"/>
      <c r="AC116" s="1092"/>
      <c r="AD116" s="1092"/>
      <c r="AE116" s="1092"/>
      <c r="AF116" s="1093"/>
      <c r="AG116" s="67" t="s">
        <v>1230</v>
      </c>
      <c r="AH116" s="67"/>
      <c r="AI116" s="67"/>
      <c r="AJ116" s="67"/>
      <c r="AK116" s="67"/>
      <c r="AL116" s="67"/>
      <c r="AM116" s="67"/>
      <c r="AN116" s="67"/>
      <c r="AO116" s="67"/>
      <c r="AP116" s="65" t="s">
        <v>17</v>
      </c>
      <c r="AQ116" s="164">
        <v>0.7</v>
      </c>
      <c r="AR116" s="35">
        <f>ROUND(M117*AQ116,0)</f>
        <v>111</v>
      </c>
      <c r="AS116" s="31"/>
    </row>
    <row r="117" spans="1:45" ht="14.25" customHeight="1" x14ac:dyDescent="0.15">
      <c r="A117" s="32">
        <v>32</v>
      </c>
      <c r="B117" s="32" t="s">
        <v>1396</v>
      </c>
      <c r="C117" s="34" t="s">
        <v>1397</v>
      </c>
      <c r="D117" s="73"/>
      <c r="E117" s="74"/>
      <c r="F117" s="74"/>
      <c r="G117" s="20"/>
      <c r="H117" s="4"/>
      <c r="J117" s="187"/>
      <c r="L117" s="187"/>
      <c r="M117" s="189">
        <v>158</v>
      </c>
      <c r="N117" s="4" t="s">
        <v>21</v>
      </c>
      <c r="O117" s="187"/>
      <c r="P117" s="191"/>
      <c r="Q117" s="21"/>
      <c r="R117" s="4"/>
      <c r="S117" s="53"/>
      <c r="T117" s="53"/>
      <c r="U117" s="53"/>
      <c r="V117" s="53"/>
      <c r="W117" s="53"/>
      <c r="X117" s="53"/>
      <c r="Y117" s="188"/>
      <c r="Z117" s="59"/>
      <c r="AA117" s="1094"/>
      <c r="AB117" s="1095"/>
      <c r="AC117" s="1095"/>
      <c r="AD117" s="1095"/>
      <c r="AE117" s="1095"/>
      <c r="AF117" s="1096"/>
      <c r="AG117" s="67" t="s">
        <v>1233</v>
      </c>
      <c r="AH117" s="67"/>
      <c r="AI117" s="67"/>
      <c r="AJ117" s="67"/>
      <c r="AK117" s="67"/>
      <c r="AL117" s="67"/>
      <c r="AM117" s="67"/>
      <c r="AN117" s="67"/>
      <c r="AO117" s="67"/>
      <c r="AP117" s="65" t="s">
        <v>17</v>
      </c>
      <c r="AQ117" s="164">
        <v>0.5</v>
      </c>
      <c r="AR117" s="35">
        <f>ROUND(M117*AQ117,0)</f>
        <v>79</v>
      </c>
      <c r="AS117" s="31"/>
    </row>
    <row r="118" spans="1:45" ht="14.25" customHeight="1" x14ac:dyDescent="0.15">
      <c r="A118" s="32">
        <v>32</v>
      </c>
      <c r="B118" s="32">
        <v>4273</v>
      </c>
      <c r="C118" s="34" t="s">
        <v>1398</v>
      </c>
      <c r="D118" s="73"/>
      <c r="E118" s="74"/>
      <c r="F118" s="74"/>
      <c r="G118" s="20"/>
      <c r="H118" s="4"/>
      <c r="J118" s="187"/>
      <c r="L118" s="187"/>
      <c r="M118" s="204"/>
      <c r="N118" s="187"/>
      <c r="O118" s="187"/>
      <c r="P118" s="191"/>
      <c r="Q118" s="21"/>
      <c r="R118" s="72" t="s">
        <v>1235</v>
      </c>
      <c r="S118" s="67"/>
      <c r="T118" s="67"/>
      <c r="U118" s="67"/>
      <c r="V118" s="67"/>
      <c r="W118" s="67"/>
      <c r="X118" s="67"/>
      <c r="Y118" s="192"/>
      <c r="Z118" s="68"/>
      <c r="AA118" s="54"/>
      <c r="AB118" s="53"/>
      <c r="AC118" s="53"/>
      <c r="AD118" s="53"/>
      <c r="AE118" s="53"/>
      <c r="AF118" s="53"/>
      <c r="AG118" s="65"/>
      <c r="AH118" s="65"/>
      <c r="AI118" s="65"/>
      <c r="AJ118" s="65"/>
      <c r="AK118" s="65"/>
      <c r="AL118" s="65"/>
      <c r="AM118" s="65"/>
      <c r="AN118" s="65"/>
      <c r="AO118" s="65"/>
      <c r="AP118" s="184"/>
      <c r="AQ118" s="185"/>
      <c r="AR118" s="35">
        <f>ROUND(M117*Y120,0)</f>
        <v>152</v>
      </c>
      <c r="AS118" s="31"/>
    </row>
    <row r="119" spans="1:45" ht="14.25" customHeight="1" x14ac:dyDescent="0.15">
      <c r="A119" s="32">
        <v>32</v>
      </c>
      <c r="B119" s="32">
        <v>4274</v>
      </c>
      <c r="C119" s="34" t="s">
        <v>1399</v>
      </c>
      <c r="D119" s="73"/>
      <c r="E119" s="74"/>
      <c r="F119" s="74"/>
      <c r="G119" s="20"/>
      <c r="H119" s="4"/>
      <c r="J119" s="187"/>
      <c r="L119" s="187"/>
      <c r="M119" s="204"/>
      <c r="N119" s="187"/>
      <c r="O119" s="187"/>
      <c r="P119" s="191"/>
      <c r="Q119" s="21"/>
      <c r="R119" s="54" t="s">
        <v>1237</v>
      </c>
      <c r="S119" s="53"/>
      <c r="T119" s="53"/>
      <c r="U119" s="53"/>
      <c r="V119" s="53"/>
      <c r="W119" s="53"/>
      <c r="X119" s="53"/>
      <c r="Y119" s="188"/>
      <c r="Z119" s="59"/>
      <c r="AA119" s="1091" t="s">
        <v>1229</v>
      </c>
      <c r="AB119" s="1092"/>
      <c r="AC119" s="1092"/>
      <c r="AD119" s="1092"/>
      <c r="AE119" s="1092"/>
      <c r="AF119" s="1093"/>
      <c r="AG119" s="67" t="s">
        <v>1230</v>
      </c>
      <c r="AH119" s="67"/>
      <c r="AI119" s="67"/>
      <c r="AJ119" s="67"/>
      <c r="AK119" s="67"/>
      <c r="AL119" s="67"/>
      <c r="AM119" s="67"/>
      <c r="AN119" s="67"/>
      <c r="AO119" s="67"/>
      <c r="AP119" s="65" t="s">
        <v>17</v>
      </c>
      <c r="AQ119" s="164">
        <v>0.7</v>
      </c>
      <c r="AR119" s="35">
        <f>ROUND(ROUND(M117*Y120,0)*AQ119,0)</f>
        <v>106</v>
      </c>
      <c r="AS119" s="31"/>
    </row>
    <row r="120" spans="1:45" ht="14.25" customHeight="1" x14ac:dyDescent="0.15">
      <c r="A120" s="32">
        <v>32</v>
      </c>
      <c r="B120" s="32" t="s">
        <v>1400</v>
      </c>
      <c r="C120" s="34" t="s">
        <v>1401</v>
      </c>
      <c r="D120" s="73"/>
      <c r="E120" s="74"/>
      <c r="F120" s="74"/>
      <c r="G120" s="20"/>
      <c r="H120" s="4"/>
      <c r="J120" s="187"/>
      <c r="L120" s="187"/>
      <c r="M120" s="204"/>
      <c r="N120" s="187"/>
      <c r="O120" s="187"/>
      <c r="P120" s="191"/>
      <c r="Q120" s="21"/>
      <c r="R120" s="71"/>
      <c r="S120" s="71"/>
      <c r="T120" s="71"/>
      <c r="U120" s="71"/>
      <c r="V120" s="71"/>
      <c r="W120" s="71"/>
      <c r="X120" s="23" t="s">
        <v>17</v>
      </c>
      <c r="Y120" s="195">
        <v>0.96499999999999997</v>
      </c>
      <c r="Z120" s="207"/>
      <c r="AA120" s="1094"/>
      <c r="AB120" s="1095"/>
      <c r="AC120" s="1095"/>
      <c r="AD120" s="1095"/>
      <c r="AE120" s="1095"/>
      <c r="AF120" s="1096"/>
      <c r="AG120" s="67" t="s">
        <v>1233</v>
      </c>
      <c r="AH120" s="67"/>
      <c r="AI120" s="67"/>
      <c r="AJ120" s="67"/>
      <c r="AK120" s="67"/>
      <c r="AL120" s="67"/>
      <c r="AM120" s="67"/>
      <c r="AN120" s="67"/>
      <c r="AO120" s="67"/>
      <c r="AP120" s="65" t="s">
        <v>17</v>
      </c>
      <c r="AQ120" s="164">
        <v>0.5</v>
      </c>
      <c r="AR120" s="35">
        <f>ROUND(ROUND(M117*Y120,0)*AQ120,0)</f>
        <v>76</v>
      </c>
      <c r="AS120" s="31"/>
    </row>
    <row r="121" spans="1:45" ht="14.25" customHeight="1" x14ac:dyDescent="0.15">
      <c r="A121" s="32">
        <v>32</v>
      </c>
      <c r="B121" s="32">
        <v>4281</v>
      </c>
      <c r="C121" s="34" t="s">
        <v>1402</v>
      </c>
      <c r="D121" s="73"/>
      <c r="E121" s="74"/>
      <c r="F121" s="74"/>
      <c r="G121" s="47" t="s">
        <v>1403</v>
      </c>
      <c r="H121" s="40"/>
      <c r="I121" s="40"/>
      <c r="J121" s="184"/>
      <c r="K121" s="40"/>
      <c r="L121" s="184"/>
      <c r="M121" s="185"/>
      <c r="N121" s="184"/>
      <c r="O121" s="184"/>
      <c r="P121" s="206"/>
      <c r="Q121" s="41"/>
      <c r="R121" s="40"/>
      <c r="S121" s="65"/>
      <c r="T121" s="65"/>
      <c r="U121" s="65"/>
      <c r="V121" s="65"/>
      <c r="W121" s="65"/>
      <c r="X121" s="65"/>
      <c r="Y121" s="102"/>
      <c r="Z121" s="182"/>
      <c r="AA121" s="72"/>
      <c r="AB121" s="67"/>
      <c r="AC121" s="67"/>
      <c r="AD121" s="67"/>
      <c r="AE121" s="67"/>
      <c r="AF121" s="67"/>
      <c r="AG121" s="65"/>
      <c r="AH121" s="65"/>
      <c r="AI121" s="65"/>
      <c r="AJ121" s="65"/>
      <c r="AK121" s="65"/>
      <c r="AL121" s="65"/>
      <c r="AM121" s="65"/>
      <c r="AN121" s="65"/>
      <c r="AO121" s="65"/>
      <c r="AP121" s="184"/>
      <c r="AQ121" s="185"/>
      <c r="AR121" s="35">
        <f>ROUND(M123,0)</f>
        <v>157</v>
      </c>
      <c r="AS121" s="31"/>
    </row>
    <row r="122" spans="1:45" ht="14.25" customHeight="1" x14ac:dyDescent="0.15">
      <c r="A122" s="32">
        <v>32</v>
      </c>
      <c r="B122" s="32">
        <v>4282</v>
      </c>
      <c r="C122" s="34" t="s">
        <v>1404</v>
      </c>
      <c r="D122" s="73"/>
      <c r="E122" s="74"/>
      <c r="F122" s="74"/>
      <c r="G122" s="20"/>
      <c r="H122" s="4"/>
      <c r="J122" s="187"/>
      <c r="L122" s="187"/>
      <c r="M122" s="204"/>
      <c r="N122" s="187"/>
      <c r="O122" s="187"/>
      <c r="Q122" s="21"/>
      <c r="R122" s="4"/>
      <c r="S122" s="53"/>
      <c r="T122" s="53"/>
      <c r="U122" s="53"/>
      <c r="V122" s="53"/>
      <c r="W122" s="53"/>
      <c r="X122" s="53"/>
      <c r="Y122" s="188"/>
      <c r="Z122" s="59"/>
      <c r="AA122" s="1091" t="s">
        <v>1229</v>
      </c>
      <c r="AB122" s="1092"/>
      <c r="AC122" s="1092"/>
      <c r="AD122" s="1092"/>
      <c r="AE122" s="1092"/>
      <c r="AF122" s="1093"/>
      <c r="AG122" s="67" t="s">
        <v>1230</v>
      </c>
      <c r="AH122" s="67"/>
      <c r="AI122" s="67"/>
      <c r="AJ122" s="67"/>
      <c r="AK122" s="67"/>
      <c r="AL122" s="67"/>
      <c r="AM122" s="67"/>
      <c r="AN122" s="67"/>
      <c r="AO122" s="67"/>
      <c r="AP122" s="65" t="s">
        <v>17</v>
      </c>
      <c r="AQ122" s="164">
        <v>0.7</v>
      </c>
      <c r="AR122" s="35">
        <f>ROUND(M123*AQ122,0)</f>
        <v>110</v>
      </c>
      <c r="AS122" s="31"/>
    </row>
    <row r="123" spans="1:45" ht="14.25" customHeight="1" x14ac:dyDescent="0.15">
      <c r="A123" s="32">
        <v>32</v>
      </c>
      <c r="B123" s="32" t="s">
        <v>1405</v>
      </c>
      <c r="C123" s="34" t="s">
        <v>1406</v>
      </c>
      <c r="D123" s="73"/>
      <c r="E123" s="74"/>
      <c r="F123" s="74"/>
      <c r="G123" s="20"/>
      <c r="H123" s="4"/>
      <c r="J123" s="187"/>
      <c r="L123" s="187"/>
      <c r="M123" s="189">
        <v>157</v>
      </c>
      <c r="N123" s="4" t="s">
        <v>21</v>
      </c>
      <c r="O123" s="187"/>
      <c r="P123" s="191"/>
      <c r="Q123" s="21"/>
      <c r="R123" s="4"/>
      <c r="S123" s="53"/>
      <c r="T123" s="53"/>
      <c r="U123" s="53"/>
      <c r="V123" s="53"/>
      <c r="W123" s="53"/>
      <c r="X123" s="53"/>
      <c r="Y123" s="188"/>
      <c r="Z123" s="59"/>
      <c r="AA123" s="1094"/>
      <c r="AB123" s="1095"/>
      <c r="AC123" s="1095"/>
      <c r="AD123" s="1095"/>
      <c r="AE123" s="1095"/>
      <c r="AF123" s="1096"/>
      <c r="AG123" s="67" t="s">
        <v>1233</v>
      </c>
      <c r="AH123" s="67"/>
      <c r="AI123" s="67"/>
      <c r="AJ123" s="67"/>
      <c r="AK123" s="67"/>
      <c r="AL123" s="67"/>
      <c r="AM123" s="67"/>
      <c r="AN123" s="67"/>
      <c r="AO123" s="67"/>
      <c r="AP123" s="65" t="s">
        <v>17</v>
      </c>
      <c r="AQ123" s="164">
        <v>0.5</v>
      </c>
      <c r="AR123" s="35">
        <f>ROUND(M123*AQ123,0)</f>
        <v>79</v>
      </c>
      <c r="AS123" s="31"/>
    </row>
    <row r="124" spans="1:45" ht="14.25" customHeight="1" x14ac:dyDescent="0.15">
      <c r="A124" s="32">
        <v>32</v>
      </c>
      <c r="B124" s="32">
        <v>4283</v>
      </c>
      <c r="C124" s="34" t="s">
        <v>1407</v>
      </c>
      <c r="D124" s="73"/>
      <c r="E124" s="74"/>
      <c r="F124" s="74"/>
      <c r="G124" s="20"/>
      <c r="H124" s="4"/>
      <c r="J124" s="187"/>
      <c r="L124" s="187"/>
      <c r="M124" s="204"/>
      <c r="N124" s="187"/>
      <c r="O124" s="187"/>
      <c r="P124" s="191"/>
      <c r="Q124" s="21"/>
      <c r="R124" s="72" t="s">
        <v>1235</v>
      </c>
      <c r="S124" s="67"/>
      <c r="T124" s="67"/>
      <c r="U124" s="67"/>
      <c r="V124" s="67"/>
      <c r="W124" s="67"/>
      <c r="X124" s="67"/>
      <c r="Y124" s="192"/>
      <c r="Z124" s="68"/>
      <c r="AA124" s="54"/>
      <c r="AB124" s="53"/>
      <c r="AC124" s="53"/>
      <c r="AD124" s="53"/>
      <c r="AE124" s="53"/>
      <c r="AF124" s="53"/>
      <c r="AG124" s="65"/>
      <c r="AH124" s="65"/>
      <c r="AI124" s="65"/>
      <c r="AJ124" s="65"/>
      <c r="AK124" s="65"/>
      <c r="AL124" s="65"/>
      <c r="AM124" s="65"/>
      <c r="AN124" s="65"/>
      <c r="AO124" s="65"/>
      <c r="AP124" s="184"/>
      <c r="AQ124" s="185"/>
      <c r="AR124" s="35">
        <f>ROUND(M123*Y126,0)</f>
        <v>152</v>
      </c>
      <c r="AS124" s="31"/>
    </row>
    <row r="125" spans="1:45" ht="14.25" customHeight="1" x14ac:dyDescent="0.15">
      <c r="A125" s="32">
        <v>32</v>
      </c>
      <c r="B125" s="32">
        <v>4284</v>
      </c>
      <c r="C125" s="34" t="s">
        <v>1408</v>
      </c>
      <c r="D125" s="73"/>
      <c r="E125" s="74"/>
      <c r="F125" s="74"/>
      <c r="G125" s="20"/>
      <c r="H125" s="4"/>
      <c r="J125" s="187"/>
      <c r="L125" s="187"/>
      <c r="M125" s="204"/>
      <c r="N125" s="187"/>
      <c r="O125" s="187"/>
      <c r="P125" s="191"/>
      <c r="Q125" s="21"/>
      <c r="R125" s="54" t="s">
        <v>1237</v>
      </c>
      <c r="S125" s="53"/>
      <c r="T125" s="53"/>
      <c r="U125" s="53"/>
      <c r="V125" s="53"/>
      <c r="W125" s="53"/>
      <c r="X125" s="53"/>
      <c r="Y125" s="188"/>
      <c r="Z125" s="59"/>
      <c r="AA125" s="1091" t="s">
        <v>1229</v>
      </c>
      <c r="AB125" s="1092"/>
      <c r="AC125" s="1092"/>
      <c r="AD125" s="1092"/>
      <c r="AE125" s="1092"/>
      <c r="AF125" s="1093"/>
      <c r="AG125" s="67" t="s">
        <v>1230</v>
      </c>
      <c r="AH125" s="67"/>
      <c r="AI125" s="67"/>
      <c r="AJ125" s="67"/>
      <c r="AK125" s="67"/>
      <c r="AL125" s="67"/>
      <c r="AM125" s="67"/>
      <c r="AN125" s="67"/>
      <c r="AO125" s="67"/>
      <c r="AP125" s="65" t="s">
        <v>17</v>
      </c>
      <c r="AQ125" s="164">
        <v>0.7</v>
      </c>
      <c r="AR125" s="35">
        <f>ROUND(ROUND(M123*Y126,0)*AQ125,0)</f>
        <v>106</v>
      </c>
      <c r="AS125" s="31"/>
    </row>
    <row r="126" spans="1:45" ht="14.25" customHeight="1" x14ac:dyDescent="0.15">
      <c r="A126" s="32">
        <v>32</v>
      </c>
      <c r="B126" s="32" t="s">
        <v>1409</v>
      </c>
      <c r="C126" s="34" t="s">
        <v>1410</v>
      </c>
      <c r="D126" s="73"/>
      <c r="E126" s="74"/>
      <c r="F126" s="74"/>
      <c r="G126" s="20"/>
      <c r="H126" s="4"/>
      <c r="J126" s="187"/>
      <c r="L126" s="187"/>
      <c r="M126" s="204"/>
      <c r="N126" s="187"/>
      <c r="O126" s="187"/>
      <c r="P126" s="191"/>
      <c r="Q126" s="21"/>
      <c r="R126" s="94"/>
      <c r="S126" s="71"/>
      <c r="T126" s="71"/>
      <c r="U126" s="71"/>
      <c r="V126" s="71"/>
      <c r="W126" s="71"/>
      <c r="X126" s="26" t="s">
        <v>17</v>
      </c>
      <c r="Y126" s="195">
        <v>0.96499999999999997</v>
      </c>
      <c r="Z126" s="207"/>
      <c r="AA126" s="1094"/>
      <c r="AB126" s="1095"/>
      <c r="AC126" s="1095"/>
      <c r="AD126" s="1095"/>
      <c r="AE126" s="1095"/>
      <c r="AF126" s="1096"/>
      <c r="AG126" s="107" t="s">
        <v>1233</v>
      </c>
      <c r="AH126" s="107"/>
      <c r="AI126" s="107"/>
      <c r="AJ126" s="107"/>
      <c r="AK126" s="107"/>
      <c r="AL126" s="107"/>
      <c r="AM126" s="107"/>
      <c r="AN126" s="107"/>
      <c r="AO126" s="107"/>
      <c r="AP126" s="44" t="s">
        <v>17</v>
      </c>
      <c r="AQ126" s="45">
        <v>0.5</v>
      </c>
      <c r="AR126" s="35">
        <f>ROUND(ROUND(M123*Y126,0)*AQ126,0)</f>
        <v>76</v>
      </c>
      <c r="AS126" s="31"/>
    </row>
    <row r="127" spans="1:45" ht="14.25" customHeight="1" x14ac:dyDescent="0.15">
      <c r="A127" s="32">
        <v>32</v>
      </c>
      <c r="B127" s="32">
        <v>4291</v>
      </c>
      <c r="C127" s="34" t="s">
        <v>1411</v>
      </c>
      <c r="D127" s="73"/>
      <c r="E127" s="74"/>
      <c r="F127" s="74"/>
      <c r="G127" s="47" t="s">
        <v>1412</v>
      </c>
      <c r="H127" s="40"/>
      <c r="I127" s="40"/>
      <c r="J127" s="184"/>
      <c r="K127" s="40"/>
      <c r="L127" s="184"/>
      <c r="M127" s="185"/>
      <c r="N127" s="184"/>
      <c r="O127" s="184"/>
      <c r="P127" s="206"/>
      <c r="Q127" s="41"/>
      <c r="R127" s="40"/>
      <c r="S127" s="65"/>
      <c r="T127" s="65"/>
      <c r="U127" s="65"/>
      <c r="V127" s="65"/>
      <c r="W127" s="65"/>
      <c r="X127" s="65"/>
      <c r="Y127" s="102"/>
      <c r="Z127" s="182"/>
      <c r="AA127" s="72"/>
      <c r="AB127" s="67"/>
      <c r="AC127" s="67"/>
      <c r="AD127" s="67"/>
      <c r="AE127" s="67"/>
      <c r="AF127" s="67"/>
      <c r="AG127" s="65"/>
      <c r="AH127" s="65"/>
      <c r="AI127" s="65"/>
      <c r="AJ127" s="65"/>
      <c r="AK127" s="65"/>
      <c r="AL127" s="65"/>
      <c r="AM127" s="65"/>
      <c r="AN127" s="65"/>
      <c r="AO127" s="65"/>
      <c r="AP127" s="184"/>
      <c r="AQ127" s="185"/>
      <c r="AR127" s="35">
        <f>ROUND(M129,0)</f>
        <v>156</v>
      </c>
      <c r="AS127" s="31"/>
    </row>
    <row r="128" spans="1:45" ht="14.25" customHeight="1" x14ac:dyDescent="0.15">
      <c r="A128" s="32">
        <v>32</v>
      </c>
      <c r="B128" s="32">
        <v>4292</v>
      </c>
      <c r="C128" s="34" t="s">
        <v>1413</v>
      </c>
      <c r="D128" s="73"/>
      <c r="E128" s="74"/>
      <c r="F128" s="74"/>
      <c r="G128" s="20"/>
      <c r="H128" s="4"/>
      <c r="J128" s="187"/>
      <c r="L128" s="187"/>
      <c r="M128" s="204"/>
      <c r="N128" s="187"/>
      <c r="O128" s="187"/>
      <c r="Q128" s="21"/>
      <c r="R128" s="4"/>
      <c r="S128" s="53"/>
      <c r="T128" s="53"/>
      <c r="U128" s="53"/>
      <c r="V128" s="53"/>
      <c r="W128" s="53"/>
      <c r="X128" s="53"/>
      <c r="Y128" s="188"/>
      <c r="Z128" s="59"/>
      <c r="AA128" s="1091" t="s">
        <v>1229</v>
      </c>
      <c r="AB128" s="1092"/>
      <c r="AC128" s="1092"/>
      <c r="AD128" s="1092"/>
      <c r="AE128" s="1092"/>
      <c r="AF128" s="1093"/>
      <c r="AG128" s="67" t="s">
        <v>1230</v>
      </c>
      <c r="AH128" s="67"/>
      <c r="AI128" s="67"/>
      <c r="AJ128" s="67"/>
      <c r="AK128" s="67"/>
      <c r="AL128" s="67"/>
      <c r="AM128" s="67"/>
      <c r="AN128" s="67"/>
      <c r="AO128" s="67"/>
      <c r="AP128" s="65" t="s">
        <v>17</v>
      </c>
      <c r="AQ128" s="164">
        <v>0.7</v>
      </c>
      <c r="AR128" s="35">
        <f>ROUND(M129*AQ128,0)</f>
        <v>109</v>
      </c>
      <c r="AS128" s="31"/>
    </row>
    <row r="129" spans="1:45" ht="14.25" customHeight="1" x14ac:dyDescent="0.15">
      <c r="A129" s="32">
        <v>32</v>
      </c>
      <c r="B129" s="32" t="s">
        <v>1414</v>
      </c>
      <c r="C129" s="34" t="s">
        <v>1415</v>
      </c>
      <c r="D129" s="73"/>
      <c r="E129" s="74"/>
      <c r="F129" s="74"/>
      <c r="G129" s="20"/>
      <c r="H129" s="4"/>
      <c r="J129" s="187"/>
      <c r="L129" s="187"/>
      <c r="M129" s="189">
        <v>156</v>
      </c>
      <c r="N129" s="4" t="s">
        <v>21</v>
      </c>
      <c r="O129" s="187"/>
      <c r="P129" s="191"/>
      <c r="Q129" s="21"/>
      <c r="R129" s="4"/>
      <c r="S129" s="53"/>
      <c r="T129" s="53"/>
      <c r="U129" s="53"/>
      <c r="V129" s="53"/>
      <c r="W129" s="53"/>
      <c r="X129" s="53"/>
      <c r="Y129" s="188"/>
      <c r="Z129" s="59"/>
      <c r="AA129" s="1094"/>
      <c r="AB129" s="1095"/>
      <c r="AC129" s="1095"/>
      <c r="AD129" s="1095"/>
      <c r="AE129" s="1095"/>
      <c r="AF129" s="1096"/>
      <c r="AG129" s="67" t="s">
        <v>1233</v>
      </c>
      <c r="AH129" s="67"/>
      <c r="AI129" s="67"/>
      <c r="AJ129" s="67"/>
      <c r="AK129" s="67"/>
      <c r="AL129" s="67"/>
      <c r="AM129" s="67"/>
      <c r="AN129" s="67"/>
      <c r="AO129" s="67"/>
      <c r="AP129" s="65" t="s">
        <v>17</v>
      </c>
      <c r="AQ129" s="164">
        <v>0.5</v>
      </c>
      <c r="AR129" s="35">
        <f>ROUND(M129*AQ129,0)</f>
        <v>78</v>
      </c>
      <c r="AS129" s="31"/>
    </row>
    <row r="130" spans="1:45" ht="14.25" customHeight="1" x14ac:dyDescent="0.15">
      <c r="A130" s="32">
        <v>32</v>
      </c>
      <c r="B130" s="32">
        <v>4293</v>
      </c>
      <c r="C130" s="34" t="s">
        <v>1416</v>
      </c>
      <c r="D130" s="73"/>
      <c r="E130" s="74"/>
      <c r="F130" s="74"/>
      <c r="G130" s="20"/>
      <c r="H130" s="4"/>
      <c r="J130" s="187"/>
      <c r="L130" s="187"/>
      <c r="M130" s="204"/>
      <c r="N130" s="187"/>
      <c r="O130" s="187"/>
      <c r="P130" s="191"/>
      <c r="Q130" s="21"/>
      <c r="R130" s="72" t="s">
        <v>1235</v>
      </c>
      <c r="S130" s="67"/>
      <c r="T130" s="67"/>
      <c r="U130" s="67"/>
      <c r="V130" s="67"/>
      <c r="W130" s="67"/>
      <c r="X130" s="67"/>
      <c r="Y130" s="192"/>
      <c r="Z130" s="68"/>
      <c r="AA130" s="54"/>
      <c r="AB130" s="53"/>
      <c r="AC130" s="53"/>
      <c r="AD130" s="53"/>
      <c r="AE130" s="53"/>
      <c r="AF130" s="53"/>
      <c r="AG130" s="65"/>
      <c r="AH130" s="65"/>
      <c r="AI130" s="65"/>
      <c r="AJ130" s="65"/>
      <c r="AK130" s="65"/>
      <c r="AL130" s="65"/>
      <c r="AM130" s="65"/>
      <c r="AN130" s="65"/>
      <c r="AO130" s="65"/>
      <c r="AP130" s="184"/>
      <c r="AQ130" s="185"/>
      <c r="AR130" s="35">
        <f>ROUND(M129*Y132,0)</f>
        <v>151</v>
      </c>
      <c r="AS130" s="31"/>
    </row>
    <row r="131" spans="1:45" ht="14.25" customHeight="1" x14ac:dyDescent="0.15">
      <c r="A131" s="32">
        <v>32</v>
      </c>
      <c r="B131" s="32">
        <v>4294</v>
      </c>
      <c r="C131" s="34" t="s">
        <v>1417</v>
      </c>
      <c r="D131" s="73"/>
      <c r="E131" s="74"/>
      <c r="F131" s="74"/>
      <c r="G131" s="20"/>
      <c r="H131" s="4"/>
      <c r="J131" s="187"/>
      <c r="L131" s="187"/>
      <c r="M131" s="204"/>
      <c r="N131" s="187"/>
      <c r="O131" s="187"/>
      <c r="P131" s="191"/>
      <c r="Q131" s="21"/>
      <c r="R131" s="54" t="s">
        <v>1237</v>
      </c>
      <c r="S131" s="53"/>
      <c r="T131" s="53"/>
      <c r="U131" s="53"/>
      <c r="V131" s="53"/>
      <c r="W131" s="53"/>
      <c r="X131" s="53"/>
      <c r="Y131" s="188"/>
      <c r="Z131" s="59"/>
      <c r="AA131" s="1091" t="s">
        <v>1229</v>
      </c>
      <c r="AB131" s="1092"/>
      <c r="AC131" s="1092"/>
      <c r="AD131" s="1092"/>
      <c r="AE131" s="1092"/>
      <c r="AF131" s="1093"/>
      <c r="AG131" s="67" t="s">
        <v>1230</v>
      </c>
      <c r="AH131" s="67"/>
      <c r="AI131" s="67"/>
      <c r="AJ131" s="67"/>
      <c r="AK131" s="67"/>
      <c r="AL131" s="67"/>
      <c r="AM131" s="67"/>
      <c r="AN131" s="67"/>
      <c r="AO131" s="67"/>
      <c r="AP131" s="65" t="s">
        <v>17</v>
      </c>
      <c r="AQ131" s="164">
        <v>0.7</v>
      </c>
      <c r="AR131" s="35">
        <f>ROUND(ROUND(M129*Y132,0)*AQ131,0)</f>
        <v>106</v>
      </c>
      <c r="AS131" s="31"/>
    </row>
    <row r="132" spans="1:45" ht="14.25" customHeight="1" x14ac:dyDescent="0.15">
      <c r="A132" s="32">
        <v>32</v>
      </c>
      <c r="B132" s="32" t="s">
        <v>1418</v>
      </c>
      <c r="C132" s="34" t="s">
        <v>1419</v>
      </c>
      <c r="D132" s="73"/>
      <c r="E132" s="74"/>
      <c r="F132" s="74"/>
      <c r="G132" s="20"/>
      <c r="H132" s="4"/>
      <c r="J132" s="187"/>
      <c r="L132" s="187"/>
      <c r="M132" s="204"/>
      <c r="N132" s="187"/>
      <c r="O132" s="187"/>
      <c r="P132" s="191"/>
      <c r="Q132" s="21"/>
      <c r="R132" s="71"/>
      <c r="S132" s="71"/>
      <c r="T132" s="71"/>
      <c r="U132" s="71"/>
      <c r="V132" s="71"/>
      <c r="W132" s="71"/>
      <c r="X132" s="23" t="s">
        <v>17</v>
      </c>
      <c r="Y132" s="195">
        <v>0.96499999999999997</v>
      </c>
      <c r="Z132" s="207"/>
      <c r="AA132" s="1094"/>
      <c r="AB132" s="1095"/>
      <c r="AC132" s="1095"/>
      <c r="AD132" s="1095"/>
      <c r="AE132" s="1095"/>
      <c r="AF132" s="1096"/>
      <c r="AG132" s="67" t="s">
        <v>1233</v>
      </c>
      <c r="AH132" s="67"/>
      <c r="AI132" s="67"/>
      <c r="AJ132" s="67"/>
      <c r="AK132" s="67"/>
      <c r="AL132" s="67"/>
      <c r="AM132" s="67"/>
      <c r="AN132" s="67"/>
      <c r="AO132" s="67"/>
      <c r="AP132" s="65" t="s">
        <v>17</v>
      </c>
      <c r="AQ132" s="164">
        <v>0.5</v>
      </c>
      <c r="AR132" s="35">
        <f>ROUND(ROUND(M129*Y132,0)*AQ132,0)</f>
        <v>76</v>
      </c>
      <c r="AS132" s="31"/>
    </row>
    <row r="133" spans="1:45" ht="14.25" customHeight="1" x14ac:dyDescent="0.15">
      <c r="A133" s="32">
        <v>32</v>
      </c>
      <c r="B133" s="32">
        <v>4301</v>
      </c>
      <c r="C133" s="34" t="s">
        <v>1420</v>
      </c>
      <c r="D133" s="73"/>
      <c r="E133" s="74"/>
      <c r="F133" s="74"/>
      <c r="G133" s="47" t="s">
        <v>1421</v>
      </c>
      <c r="H133" s="40"/>
      <c r="I133" s="40"/>
      <c r="J133" s="184"/>
      <c r="K133" s="40"/>
      <c r="L133" s="184"/>
      <c r="M133" s="185"/>
      <c r="N133" s="184"/>
      <c r="O133" s="184"/>
      <c r="P133" s="206"/>
      <c r="Q133" s="41"/>
      <c r="R133" s="40"/>
      <c r="S133" s="65"/>
      <c r="T133" s="65"/>
      <c r="U133" s="65"/>
      <c r="V133" s="65"/>
      <c r="W133" s="65"/>
      <c r="X133" s="65"/>
      <c r="Y133" s="102"/>
      <c r="Z133" s="182"/>
      <c r="AA133" s="72"/>
      <c r="AB133" s="67"/>
      <c r="AC133" s="67"/>
      <c r="AD133" s="67"/>
      <c r="AE133" s="67"/>
      <c r="AF133" s="67"/>
      <c r="AG133" s="65"/>
      <c r="AH133" s="65"/>
      <c r="AI133" s="65"/>
      <c r="AJ133" s="65"/>
      <c r="AK133" s="65"/>
      <c r="AL133" s="65"/>
      <c r="AM133" s="65"/>
      <c r="AN133" s="65"/>
      <c r="AO133" s="65"/>
      <c r="AP133" s="184"/>
      <c r="AQ133" s="185"/>
      <c r="AR133" s="35">
        <f>ROUND(M135,0)</f>
        <v>155</v>
      </c>
      <c r="AS133" s="31"/>
    </row>
    <row r="134" spans="1:45" ht="14.25" customHeight="1" x14ac:dyDescent="0.15">
      <c r="A134" s="32">
        <v>32</v>
      </c>
      <c r="B134" s="32">
        <v>4302</v>
      </c>
      <c r="C134" s="34" t="s">
        <v>1422</v>
      </c>
      <c r="D134" s="73"/>
      <c r="E134" s="74"/>
      <c r="F134" s="74"/>
      <c r="G134" s="20"/>
      <c r="H134" s="4"/>
      <c r="J134" s="187"/>
      <c r="L134" s="187"/>
      <c r="M134" s="204"/>
      <c r="N134" s="187"/>
      <c r="O134" s="187"/>
      <c r="Q134" s="21"/>
      <c r="R134" s="4"/>
      <c r="S134" s="53"/>
      <c r="T134" s="53"/>
      <c r="U134" s="53"/>
      <c r="V134" s="53"/>
      <c r="W134" s="53"/>
      <c r="X134" s="53"/>
      <c r="Y134" s="188"/>
      <c r="Z134" s="59"/>
      <c r="AA134" s="1091" t="s">
        <v>1229</v>
      </c>
      <c r="AB134" s="1092"/>
      <c r="AC134" s="1092"/>
      <c r="AD134" s="1092"/>
      <c r="AE134" s="1092"/>
      <c r="AF134" s="1093"/>
      <c r="AG134" s="67" t="s">
        <v>1230</v>
      </c>
      <c r="AH134" s="67"/>
      <c r="AI134" s="67"/>
      <c r="AJ134" s="67"/>
      <c r="AK134" s="67"/>
      <c r="AL134" s="67"/>
      <c r="AM134" s="67"/>
      <c r="AN134" s="67"/>
      <c r="AO134" s="67"/>
      <c r="AP134" s="65" t="s">
        <v>17</v>
      </c>
      <c r="AQ134" s="164">
        <v>0.7</v>
      </c>
      <c r="AR134" s="35">
        <f>ROUND(M135*AQ134,0)</f>
        <v>109</v>
      </c>
      <c r="AS134" s="31"/>
    </row>
    <row r="135" spans="1:45" ht="14.25" customHeight="1" x14ac:dyDescent="0.15">
      <c r="A135" s="32">
        <v>32</v>
      </c>
      <c r="B135" s="32" t="s">
        <v>1423</v>
      </c>
      <c r="C135" s="34" t="s">
        <v>1424</v>
      </c>
      <c r="D135" s="73"/>
      <c r="E135" s="74"/>
      <c r="F135" s="74"/>
      <c r="G135" s="20"/>
      <c r="H135" s="4"/>
      <c r="J135" s="187"/>
      <c r="L135" s="187"/>
      <c r="M135" s="189">
        <v>155</v>
      </c>
      <c r="N135" s="4" t="s">
        <v>21</v>
      </c>
      <c r="O135" s="187"/>
      <c r="P135" s="191"/>
      <c r="Q135" s="21"/>
      <c r="R135" s="4"/>
      <c r="S135" s="53"/>
      <c r="T135" s="53"/>
      <c r="U135" s="53"/>
      <c r="V135" s="53"/>
      <c r="W135" s="53"/>
      <c r="X135" s="53"/>
      <c r="Y135" s="188"/>
      <c r="Z135" s="59"/>
      <c r="AA135" s="1094"/>
      <c r="AB135" s="1095"/>
      <c r="AC135" s="1095"/>
      <c r="AD135" s="1095"/>
      <c r="AE135" s="1095"/>
      <c r="AF135" s="1096"/>
      <c r="AG135" s="67" t="s">
        <v>1233</v>
      </c>
      <c r="AH135" s="67"/>
      <c r="AI135" s="67"/>
      <c r="AJ135" s="67"/>
      <c r="AK135" s="67"/>
      <c r="AL135" s="67"/>
      <c r="AM135" s="67"/>
      <c r="AN135" s="67"/>
      <c r="AO135" s="67"/>
      <c r="AP135" s="65" t="s">
        <v>17</v>
      </c>
      <c r="AQ135" s="164">
        <v>0.5</v>
      </c>
      <c r="AR135" s="35">
        <f>ROUND(M135*AQ135,0)</f>
        <v>78</v>
      </c>
      <c r="AS135" s="31"/>
    </row>
    <row r="136" spans="1:45" ht="14.25" customHeight="1" x14ac:dyDescent="0.15">
      <c r="A136" s="32">
        <v>32</v>
      </c>
      <c r="B136" s="32">
        <v>4303</v>
      </c>
      <c r="C136" s="34" t="s">
        <v>1425</v>
      </c>
      <c r="D136" s="73"/>
      <c r="E136" s="74"/>
      <c r="F136" s="74"/>
      <c r="G136" s="20"/>
      <c r="H136" s="4"/>
      <c r="J136" s="187"/>
      <c r="L136" s="187"/>
      <c r="M136" s="204"/>
      <c r="N136" s="187"/>
      <c r="O136" s="187"/>
      <c r="P136" s="191"/>
      <c r="Q136" s="21"/>
      <c r="R136" s="72" t="s">
        <v>1235</v>
      </c>
      <c r="S136" s="67"/>
      <c r="T136" s="67"/>
      <c r="U136" s="67"/>
      <c r="V136" s="67"/>
      <c r="W136" s="67"/>
      <c r="X136" s="67"/>
      <c r="Y136" s="192"/>
      <c r="Z136" s="68"/>
      <c r="AA136" s="54"/>
      <c r="AB136" s="53"/>
      <c r="AC136" s="53"/>
      <c r="AD136" s="53"/>
      <c r="AE136" s="53"/>
      <c r="AF136" s="53"/>
      <c r="AG136" s="65"/>
      <c r="AH136" s="65"/>
      <c r="AI136" s="65"/>
      <c r="AJ136" s="65"/>
      <c r="AK136" s="65"/>
      <c r="AL136" s="65"/>
      <c r="AM136" s="65"/>
      <c r="AN136" s="65"/>
      <c r="AO136" s="65"/>
      <c r="AP136" s="184"/>
      <c r="AQ136" s="185"/>
      <c r="AR136" s="35">
        <f>ROUND(M135*Y138,0)</f>
        <v>150</v>
      </c>
      <c r="AS136" s="31"/>
    </row>
    <row r="137" spans="1:45" ht="14.25" customHeight="1" x14ac:dyDescent="0.15">
      <c r="A137" s="32">
        <v>32</v>
      </c>
      <c r="B137" s="32">
        <v>4304</v>
      </c>
      <c r="C137" s="34" t="s">
        <v>1426</v>
      </c>
      <c r="D137" s="73"/>
      <c r="E137" s="74"/>
      <c r="F137" s="74"/>
      <c r="G137" s="20"/>
      <c r="H137" s="4"/>
      <c r="J137" s="187"/>
      <c r="L137" s="187"/>
      <c r="M137" s="204"/>
      <c r="N137" s="187"/>
      <c r="O137" s="187"/>
      <c r="P137" s="191"/>
      <c r="Q137" s="21"/>
      <c r="R137" s="54" t="s">
        <v>1237</v>
      </c>
      <c r="S137" s="53"/>
      <c r="T137" s="53"/>
      <c r="U137" s="53"/>
      <c r="V137" s="53"/>
      <c r="W137" s="53"/>
      <c r="X137" s="53"/>
      <c r="Y137" s="188"/>
      <c r="Z137" s="59"/>
      <c r="AA137" s="1091" t="s">
        <v>1229</v>
      </c>
      <c r="AB137" s="1092"/>
      <c r="AC137" s="1092"/>
      <c r="AD137" s="1092"/>
      <c r="AE137" s="1092"/>
      <c r="AF137" s="1093"/>
      <c r="AG137" s="67" t="s">
        <v>1230</v>
      </c>
      <c r="AH137" s="67"/>
      <c r="AI137" s="67"/>
      <c r="AJ137" s="67"/>
      <c r="AK137" s="67"/>
      <c r="AL137" s="67"/>
      <c r="AM137" s="67"/>
      <c r="AN137" s="67"/>
      <c r="AO137" s="67"/>
      <c r="AP137" s="65" t="s">
        <v>17</v>
      </c>
      <c r="AQ137" s="164">
        <v>0.7</v>
      </c>
      <c r="AR137" s="35">
        <f>ROUND(ROUND(M135*Y138,0)*AQ137,0)</f>
        <v>105</v>
      </c>
      <c r="AS137" s="31"/>
    </row>
    <row r="138" spans="1:45" ht="14.25" customHeight="1" x14ac:dyDescent="0.15">
      <c r="A138" s="32">
        <v>32</v>
      </c>
      <c r="B138" s="32" t="s">
        <v>1427</v>
      </c>
      <c r="C138" s="34" t="s">
        <v>1428</v>
      </c>
      <c r="D138" s="73"/>
      <c r="E138" s="74"/>
      <c r="F138" s="74"/>
      <c r="G138" s="20"/>
      <c r="H138" s="4"/>
      <c r="J138" s="187"/>
      <c r="L138" s="187"/>
      <c r="M138" s="204"/>
      <c r="N138" s="187"/>
      <c r="O138" s="187"/>
      <c r="P138" s="191"/>
      <c r="Q138" s="21"/>
      <c r="R138" s="71"/>
      <c r="S138" s="71"/>
      <c r="T138" s="71"/>
      <c r="U138" s="71"/>
      <c r="V138" s="71"/>
      <c r="W138" s="71"/>
      <c r="X138" s="23" t="s">
        <v>17</v>
      </c>
      <c r="Y138" s="195">
        <v>0.96499999999999997</v>
      </c>
      <c r="Z138" s="207"/>
      <c r="AA138" s="1094"/>
      <c r="AB138" s="1095"/>
      <c r="AC138" s="1095"/>
      <c r="AD138" s="1095"/>
      <c r="AE138" s="1095"/>
      <c r="AF138" s="1096"/>
      <c r="AG138" s="67" t="s">
        <v>1233</v>
      </c>
      <c r="AH138" s="67"/>
      <c r="AI138" s="67"/>
      <c r="AJ138" s="67"/>
      <c r="AK138" s="67"/>
      <c r="AL138" s="67"/>
      <c r="AM138" s="67"/>
      <c r="AN138" s="67"/>
      <c r="AO138" s="67"/>
      <c r="AP138" s="65" t="s">
        <v>17</v>
      </c>
      <c r="AQ138" s="164">
        <v>0.5</v>
      </c>
      <c r="AR138" s="35">
        <f>ROUND(ROUND(M135*Y138,0)*AQ138,0)</f>
        <v>75</v>
      </c>
      <c r="AS138" s="31"/>
    </row>
    <row r="139" spans="1:45" ht="14.25" customHeight="1" x14ac:dyDescent="0.15">
      <c r="A139" s="32">
        <v>32</v>
      </c>
      <c r="B139" s="32">
        <v>4311</v>
      </c>
      <c r="C139" s="34" t="s">
        <v>1429</v>
      </c>
      <c r="D139" s="73"/>
      <c r="E139" s="74"/>
      <c r="F139" s="74"/>
      <c r="G139" s="47" t="s">
        <v>1430</v>
      </c>
      <c r="H139" s="40"/>
      <c r="I139" s="40"/>
      <c r="J139" s="184"/>
      <c r="K139" s="40"/>
      <c r="L139" s="184"/>
      <c r="M139" s="185"/>
      <c r="N139" s="184"/>
      <c r="O139" s="184"/>
      <c r="P139" s="206"/>
      <c r="Q139" s="41"/>
      <c r="R139" s="40"/>
      <c r="S139" s="65"/>
      <c r="T139" s="65"/>
      <c r="U139" s="65"/>
      <c r="V139" s="65"/>
      <c r="W139" s="65"/>
      <c r="X139" s="65"/>
      <c r="Y139" s="102"/>
      <c r="Z139" s="182"/>
      <c r="AA139" s="72"/>
      <c r="AB139" s="67"/>
      <c r="AC139" s="67"/>
      <c r="AD139" s="67"/>
      <c r="AE139" s="67"/>
      <c r="AF139" s="67"/>
      <c r="AG139" s="65"/>
      <c r="AH139" s="65"/>
      <c r="AI139" s="65"/>
      <c r="AJ139" s="65"/>
      <c r="AK139" s="65"/>
      <c r="AL139" s="65"/>
      <c r="AM139" s="65"/>
      <c r="AN139" s="65"/>
      <c r="AO139" s="65"/>
      <c r="AP139" s="184"/>
      <c r="AQ139" s="185"/>
      <c r="AR139" s="35">
        <f>ROUND(M141,0)</f>
        <v>153</v>
      </c>
      <c r="AS139" s="31"/>
    </row>
    <row r="140" spans="1:45" ht="14.25" customHeight="1" x14ac:dyDescent="0.15">
      <c r="A140" s="32">
        <v>32</v>
      </c>
      <c r="B140" s="32">
        <v>4312</v>
      </c>
      <c r="C140" s="34" t="s">
        <v>1431</v>
      </c>
      <c r="D140" s="73"/>
      <c r="E140" s="74"/>
      <c r="F140" s="74"/>
      <c r="G140" s="20"/>
      <c r="H140" s="4"/>
      <c r="J140" s="187"/>
      <c r="L140" s="187"/>
      <c r="M140" s="204"/>
      <c r="N140" s="187"/>
      <c r="O140" s="187"/>
      <c r="Q140" s="21"/>
      <c r="R140" s="4"/>
      <c r="S140" s="53"/>
      <c r="T140" s="53"/>
      <c r="U140" s="53"/>
      <c r="V140" s="53"/>
      <c r="W140" s="53"/>
      <c r="X140" s="53"/>
      <c r="Y140" s="188"/>
      <c r="Z140" s="59"/>
      <c r="AA140" s="1091" t="s">
        <v>1229</v>
      </c>
      <c r="AB140" s="1092"/>
      <c r="AC140" s="1092"/>
      <c r="AD140" s="1092"/>
      <c r="AE140" s="1092"/>
      <c r="AF140" s="1093"/>
      <c r="AG140" s="67" t="s">
        <v>1230</v>
      </c>
      <c r="AH140" s="67"/>
      <c r="AI140" s="67"/>
      <c r="AJ140" s="67"/>
      <c r="AK140" s="67"/>
      <c r="AL140" s="67"/>
      <c r="AM140" s="67"/>
      <c r="AN140" s="67"/>
      <c r="AO140" s="67"/>
      <c r="AP140" s="65" t="s">
        <v>17</v>
      </c>
      <c r="AQ140" s="164">
        <v>0.7</v>
      </c>
      <c r="AR140" s="35">
        <f>ROUND(M141*AQ140,0)</f>
        <v>107</v>
      </c>
      <c r="AS140" s="31"/>
    </row>
    <row r="141" spans="1:45" ht="14.25" customHeight="1" x14ac:dyDescent="0.15">
      <c r="A141" s="32">
        <v>32</v>
      </c>
      <c r="B141" s="32" t="s">
        <v>1432</v>
      </c>
      <c r="C141" s="34" t="s">
        <v>1433</v>
      </c>
      <c r="D141" s="73"/>
      <c r="E141" s="74"/>
      <c r="F141" s="74"/>
      <c r="G141" s="20"/>
      <c r="H141" s="4"/>
      <c r="J141" s="187"/>
      <c r="L141" s="187"/>
      <c r="M141" s="189">
        <v>153</v>
      </c>
      <c r="N141" s="4" t="s">
        <v>21</v>
      </c>
      <c r="O141" s="187"/>
      <c r="P141" s="191"/>
      <c r="Q141" s="21"/>
      <c r="R141" s="4"/>
      <c r="S141" s="53"/>
      <c r="T141" s="53"/>
      <c r="U141" s="53"/>
      <c r="V141" s="53"/>
      <c r="W141" s="53"/>
      <c r="X141" s="53"/>
      <c r="Y141" s="188"/>
      <c r="Z141" s="59"/>
      <c r="AA141" s="1094"/>
      <c r="AB141" s="1095"/>
      <c r="AC141" s="1095"/>
      <c r="AD141" s="1095"/>
      <c r="AE141" s="1095"/>
      <c r="AF141" s="1096"/>
      <c r="AG141" s="67" t="s">
        <v>1233</v>
      </c>
      <c r="AH141" s="67"/>
      <c r="AI141" s="67"/>
      <c r="AJ141" s="67"/>
      <c r="AK141" s="67"/>
      <c r="AL141" s="67"/>
      <c r="AM141" s="67"/>
      <c r="AN141" s="67"/>
      <c r="AO141" s="67"/>
      <c r="AP141" s="65" t="s">
        <v>17</v>
      </c>
      <c r="AQ141" s="164">
        <v>0.5</v>
      </c>
      <c r="AR141" s="35">
        <f>ROUND(M141*AQ141,0)</f>
        <v>77</v>
      </c>
      <c r="AS141" s="31"/>
    </row>
    <row r="142" spans="1:45" ht="14.25" customHeight="1" x14ac:dyDescent="0.15">
      <c r="A142" s="32">
        <v>32</v>
      </c>
      <c r="B142" s="32">
        <v>4313</v>
      </c>
      <c r="C142" s="34" t="s">
        <v>1434</v>
      </c>
      <c r="D142" s="73"/>
      <c r="E142" s="74"/>
      <c r="F142" s="74"/>
      <c r="G142" s="20"/>
      <c r="H142" s="4"/>
      <c r="J142" s="187"/>
      <c r="L142" s="187"/>
      <c r="M142" s="204"/>
      <c r="N142" s="187"/>
      <c r="O142" s="187"/>
      <c r="P142" s="191"/>
      <c r="Q142" s="21"/>
      <c r="R142" s="72" t="s">
        <v>1235</v>
      </c>
      <c r="S142" s="67"/>
      <c r="T142" s="67"/>
      <c r="U142" s="67"/>
      <c r="V142" s="67"/>
      <c r="W142" s="67"/>
      <c r="X142" s="67"/>
      <c r="Y142" s="192"/>
      <c r="Z142" s="68"/>
      <c r="AA142" s="54"/>
      <c r="AB142" s="53"/>
      <c r="AC142" s="53"/>
      <c r="AD142" s="53"/>
      <c r="AE142" s="53"/>
      <c r="AF142" s="53"/>
      <c r="AG142" s="65"/>
      <c r="AH142" s="65"/>
      <c r="AI142" s="65"/>
      <c r="AJ142" s="65"/>
      <c r="AK142" s="65"/>
      <c r="AL142" s="65"/>
      <c r="AM142" s="65"/>
      <c r="AN142" s="65"/>
      <c r="AO142" s="65"/>
      <c r="AP142" s="184"/>
      <c r="AQ142" s="185"/>
      <c r="AR142" s="35">
        <f>ROUND(M141*Y144,0)</f>
        <v>148</v>
      </c>
      <c r="AS142" s="31"/>
    </row>
    <row r="143" spans="1:45" ht="14.25" customHeight="1" x14ac:dyDescent="0.15">
      <c r="A143" s="32">
        <v>32</v>
      </c>
      <c r="B143" s="32">
        <v>4314</v>
      </c>
      <c r="C143" s="34" t="s">
        <v>1435</v>
      </c>
      <c r="D143" s="73"/>
      <c r="E143" s="74"/>
      <c r="F143" s="74"/>
      <c r="G143" s="20"/>
      <c r="H143" s="4"/>
      <c r="J143" s="187"/>
      <c r="L143" s="187"/>
      <c r="M143" s="204"/>
      <c r="N143" s="187"/>
      <c r="O143" s="187"/>
      <c r="P143" s="191"/>
      <c r="Q143" s="21"/>
      <c r="R143" s="54" t="s">
        <v>1237</v>
      </c>
      <c r="S143" s="53"/>
      <c r="T143" s="53"/>
      <c r="U143" s="53"/>
      <c r="V143" s="53"/>
      <c r="W143" s="53"/>
      <c r="X143" s="53"/>
      <c r="Y143" s="188"/>
      <c r="Z143" s="59"/>
      <c r="AA143" s="1091" t="s">
        <v>1229</v>
      </c>
      <c r="AB143" s="1092"/>
      <c r="AC143" s="1092"/>
      <c r="AD143" s="1092"/>
      <c r="AE143" s="1092"/>
      <c r="AF143" s="1093"/>
      <c r="AG143" s="67" t="s">
        <v>1230</v>
      </c>
      <c r="AH143" s="67"/>
      <c r="AI143" s="67"/>
      <c r="AJ143" s="67"/>
      <c r="AK143" s="67"/>
      <c r="AL143" s="67"/>
      <c r="AM143" s="67"/>
      <c r="AN143" s="67"/>
      <c r="AO143" s="67"/>
      <c r="AP143" s="65" t="s">
        <v>17</v>
      </c>
      <c r="AQ143" s="164">
        <v>0.7</v>
      </c>
      <c r="AR143" s="35">
        <f>ROUND(ROUND(M141*Y144,0)*AQ143,0)</f>
        <v>104</v>
      </c>
      <c r="AS143" s="31"/>
    </row>
    <row r="144" spans="1:45" ht="14.25" customHeight="1" x14ac:dyDescent="0.15">
      <c r="A144" s="32">
        <v>32</v>
      </c>
      <c r="B144" s="32" t="s">
        <v>1436</v>
      </c>
      <c r="C144" s="34" t="s">
        <v>1437</v>
      </c>
      <c r="D144" s="73"/>
      <c r="E144" s="74"/>
      <c r="F144" s="74"/>
      <c r="G144" s="20"/>
      <c r="H144" s="4"/>
      <c r="J144" s="187"/>
      <c r="L144" s="187"/>
      <c r="M144" s="204"/>
      <c r="N144" s="187"/>
      <c r="O144" s="187"/>
      <c r="P144" s="191"/>
      <c r="Q144" s="21"/>
      <c r="R144" s="71"/>
      <c r="S144" s="71"/>
      <c r="T144" s="71"/>
      <c r="U144" s="71"/>
      <c r="V144" s="71"/>
      <c r="W144" s="71"/>
      <c r="X144" s="23" t="s">
        <v>17</v>
      </c>
      <c r="Y144" s="195">
        <v>0.96499999999999997</v>
      </c>
      <c r="Z144" s="207"/>
      <c r="AA144" s="1094"/>
      <c r="AB144" s="1095"/>
      <c r="AC144" s="1095"/>
      <c r="AD144" s="1095"/>
      <c r="AE144" s="1095"/>
      <c r="AF144" s="1096"/>
      <c r="AG144" s="67" t="s">
        <v>1233</v>
      </c>
      <c r="AH144" s="67"/>
      <c r="AI144" s="67"/>
      <c r="AJ144" s="67"/>
      <c r="AK144" s="67"/>
      <c r="AL144" s="67"/>
      <c r="AM144" s="67"/>
      <c r="AN144" s="67"/>
      <c r="AO144" s="67"/>
      <c r="AP144" s="65" t="s">
        <v>17</v>
      </c>
      <c r="AQ144" s="164">
        <v>0.5</v>
      </c>
      <c r="AR144" s="35">
        <f>ROUND(ROUND(M141*Y144,0)*AQ144,0)</f>
        <v>74</v>
      </c>
      <c r="AS144" s="31"/>
    </row>
    <row r="145" spans="1:45" ht="14.25" customHeight="1" x14ac:dyDescent="0.15">
      <c r="A145" s="32">
        <v>32</v>
      </c>
      <c r="B145" s="32">
        <v>4321</v>
      </c>
      <c r="C145" s="34" t="s">
        <v>1438</v>
      </c>
      <c r="D145" s="73"/>
      <c r="E145" s="74"/>
      <c r="F145" s="74"/>
      <c r="G145" s="47" t="s">
        <v>1439</v>
      </c>
      <c r="H145" s="40"/>
      <c r="I145" s="40"/>
      <c r="J145" s="184"/>
      <c r="K145" s="40"/>
      <c r="L145" s="184"/>
      <c r="M145" s="185"/>
      <c r="N145" s="184"/>
      <c r="O145" s="184"/>
      <c r="P145" s="206"/>
      <c r="Q145" s="41"/>
      <c r="R145" s="40"/>
      <c r="S145" s="65"/>
      <c r="T145" s="65"/>
      <c r="U145" s="65"/>
      <c r="V145" s="65"/>
      <c r="W145" s="65"/>
      <c r="X145" s="65"/>
      <c r="Y145" s="102"/>
      <c r="Z145" s="182"/>
      <c r="AA145" s="72"/>
      <c r="AB145" s="67"/>
      <c r="AC145" s="67"/>
      <c r="AD145" s="67"/>
      <c r="AE145" s="67"/>
      <c r="AF145" s="67"/>
      <c r="AG145" s="65"/>
      <c r="AH145" s="65"/>
      <c r="AI145" s="65"/>
      <c r="AJ145" s="65"/>
      <c r="AK145" s="65"/>
      <c r="AL145" s="65"/>
      <c r="AM145" s="65"/>
      <c r="AN145" s="65"/>
      <c r="AO145" s="65"/>
      <c r="AP145" s="184"/>
      <c r="AQ145" s="185"/>
      <c r="AR145" s="35">
        <f>ROUND(M147,0)</f>
        <v>152</v>
      </c>
      <c r="AS145" s="31"/>
    </row>
    <row r="146" spans="1:45" ht="14.25" customHeight="1" x14ac:dyDescent="0.15">
      <c r="A146" s="32">
        <v>32</v>
      </c>
      <c r="B146" s="32">
        <v>4322</v>
      </c>
      <c r="C146" s="34" t="s">
        <v>1440</v>
      </c>
      <c r="D146" s="73"/>
      <c r="E146" s="74"/>
      <c r="F146" s="74"/>
      <c r="G146" s="20"/>
      <c r="H146" s="4"/>
      <c r="J146" s="187"/>
      <c r="L146" s="187"/>
      <c r="M146" s="204"/>
      <c r="N146" s="187"/>
      <c r="O146" s="187"/>
      <c r="Q146" s="21"/>
      <c r="R146" s="4"/>
      <c r="S146" s="53"/>
      <c r="T146" s="53"/>
      <c r="U146" s="53"/>
      <c r="V146" s="53"/>
      <c r="W146" s="53"/>
      <c r="X146" s="53"/>
      <c r="Y146" s="188"/>
      <c r="Z146" s="59"/>
      <c r="AA146" s="1091" t="s">
        <v>1229</v>
      </c>
      <c r="AB146" s="1092"/>
      <c r="AC146" s="1092"/>
      <c r="AD146" s="1092"/>
      <c r="AE146" s="1092"/>
      <c r="AF146" s="1093"/>
      <c r="AG146" s="67" t="s">
        <v>1230</v>
      </c>
      <c r="AH146" s="67"/>
      <c r="AI146" s="67"/>
      <c r="AJ146" s="67"/>
      <c r="AK146" s="67"/>
      <c r="AL146" s="67"/>
      <c r="AM146" s="67"/>
      <c r="AN146" s="67"/>
      <c r="AO146" s="67"/>
      <c r="AP146" s="65" t="s">
        <v>17</v>
      </c>
      <c r="AQ146" s="164">
        <v>0.7</v>
      </c>
      <c r="AR146" s="35">
        <f>ROUND(M147*AQ146,0)</f>
        <v>106</v>
      </c>
      <c r="AS146" s="31"/>
    </row>
    <row r="147" spans="1:45" ht="14.25" customHeight="1" x14ac:dyDescent="0.15">
      <c r="A147" s="32">
        <v>32</v>
      </c>
      <c r="B147" s="32" t="s">
        <v>1441</v>
      </c>
      <c r="C147" s="34" t="s">
        <v>1442</v>
      </c>
      <c r="D147" s="73"/>
      <c r="E147" s="74"/>
      <c r="F147" s="74"/>
      <c r="G147" s="20"/>
      <c r="H147" s="4"/>
      <c r="J147" s="187"/>
      <c r="L147" s="187"/>
      <c r="M147" s="189">
        <v>152</v>
      </c>
      <c r="N147" s="4" t="s">
        <v>21</v>
      </c>
      <c r="O147" s="187"/>
      <c r="P147" s="191"/>
      <c r="Q147" s="21"/>
      <c r="R147" s="4"/>
      <c r="S147" s="53"/>
      <c r="T147" s="53"/>
      <c r="U147" s="53"/>
      <c r="V147" s="53"/>
      <c r="W147" s="53"/>
      <c r="X147" s="53"/>
      <c r="Y147" s="188"/>
      <c r="Z147" s="59"/>
      <c r="AA147" s="1094"/>
      <c r="AB147" s="1095"/>
      <c r="AC147" s="1095"/>
      <c r="AD147" s="1095"/>
      <c r="AE147" s="1095"/>
      <c r="AF147" s="1096"/>
      <c r="AG147" s="67" t="s">
        <v>1233</v>
      </c>
      <c r="AH147" s="67"/>
      <c r="AI147" s="67"/>
      <c r="AJ147" s="67"/>
      <c r="AK147" s="67"/>
      <c r="AL147" s="67"/>
      <c r="AM147" s="67"/>
      <c r="AN147" s="67"/>
      <c r="AO147" s="67"/>
      <c r="AP147" s="65" t="s">
        <v>17</v>
      </c>
      <c r="AQ147" s="164">
        <v>0.5</v>
      </c>
      <c r="AR147" s="35">
        <f>ROUND(M147*AQ147,0)</f>
        <v>76</v>
      </c>
      <c r="AS147" s="31"/>
    </row>
    <row r="148" spans="1:45" ht="14.25" customHeight="1" x14ac:dyDescent="0.15">
      <c r="A148" s="32">
        <v>32</v>
      </c>
      <c r="B148" s="32">
        <v>4323</v>
      </c>
      <c r="C148" s="34" t="s">
        <v>1443</v>
      </c>
      <c r="D148" s="73"/>
      <c r="E148" s="74"/>
      <c r="F148" s="74"/>
      <c r="G148" s="20"/>
      <c r="H148" s="4"/>
      <c r="J148" s="187"/>
      <c r="L148" s="187"/>
      <c r="M148" s="204"/>
      <c r="N148" s="187"/>
      <c r="O148" s="187"/>
      <c r="P148" s="191"/>
      <c r="Q148" s="21"/>
      <c r="R148" s="72" t="s">
        <v>1235</v>
      </c>
      <c r="S148" s="67"/>
      <c r="T148" s="67"/>
      <c r="U148" s="67"/>
      <c r="V148" s="67"/>
      <c r="W148" s="67"/>
      <c r="X148" s="67"/>
      <c r="Y148" s="192"/>
      <c r="Z148" s="68"/>
      <c r="AA148" s="54"/>
      <c r="AB148" s="53"/>
      <c r="AC148" s="53"/>
      <c r="AD148" s="53"/>
      <c r="AE148" s="53"/>
      <c r="AF148" s="53"/>
      <c r="AG148" s="65"/>
      <c r="AH148" s="65"/>
      <c r="AI148" s="65"/>
      <c r="AJ148" s="65"/>
      <c r="AK148" s="65"/>
      <c r="AL148" s="65"/>
      <c r="AM148" s="65"/>
      <c r="AN148" s="65"/>
      <c r="AO148" s="65"/>
      <c r="AP148" s="184"/>
      <c r="AQ148" s="185"/>
      <c r="AR148" s="35">
        <f>ROUND(M147*Y150,0)</f>
        <v>147</v>
      </c>
      <c r="AS148" s="31"/>
    </row>
    <row r="149" spans="1:45" ht="14.25" customHeight="1" x14ac:dyDescent="0.15">
      <c r="A149" s="32">
        <v>32</v>
      </c>
      <c r="B149" s="32">
        <v>4324</v>
      </c>
      <c r="C149" s="34" t="s">
        <v>1444</v>
      </c>
      <c r="D149" s="73"/>
      <c r="E149" s="74"/>
      <c r="F149" s="74"/>
      <c r="G149" s="20"/>
      <c r="H149" s="4"/>
      <c r="J149" s="187"/>
      <c r="L149" s="187"/>
      <c r="M149" s="204"/>
      <c r="N149" s="187"/>
      <c r="O149" s="187"/>
      <c r="P149" s="191"/>
      <c r="Q149" s="21"/>
      <c r="R149" s="54" t="s">
        <v>1237</v>
      </c>
      <c r="S149" s="53"/>
      <c r="T149" s="53"/>
      <c r="U149" s="53"/>
      <c r="V149" s="53"/>
      <c r="W149" s="53"/>
      <c r="X149" s="53"/>
      <c r="Y149" s="188"/>
      <c r="Z149" s="59"/>
      <c r="AA149" s="1091" t="s">
        <v>1229</v>
      </c>
      <c r="AB149" s="1092"/>
      <c r="AC149" s="1092"/>
      <c r="AD149" s="1092"/>
      <c r="AE149" s="1092"/>
      <c r="AF149" s="1093"/>
      <c r="AG149" s="67" t="s">
        <v>1230</v>
      </c>
      <c r="AH149" s="67"/>
      <c r="AI149" s="67"/>
      <c r="AJ149" s="67"/>
      <c r="AK149" s="67"/>
      <c r="AL149" s="67"/>
      <c r="AM149" s="67"/>
      <c r="AN149" s="67"/>
      <c r="AO149" s="67"/>
      <c r="AP149" s="65" t="s">
        <v>17</v>
      </c>
      <c r="AQ149" s="164">
        <v>0.7</v>
      </c>
      <c r="AR149" s="35">
        <f>ROUND(ROUND(M147*Y150,0)*AQ149,0)</f>
        <v>103</v>
      </c>
      <c r="AS149" s="31"/>
    </row>
    <row r="150" spans="1:45" ht="14.25" customHeight="1" x14ac:dyDescent="0.15">
      <c r="A150" s="32">
        <v>32</v>
      </c>
      <c r="B150" s="32" t="s">
        <v>1445</v>
      </c>
      <c r="C150" s="34" t="s">
        <v>1446</v>
      </c>
      <c r="D150" s="73"/>
      <c r="E150" s="74"/>
      <c r="F150" s="74"/>
      <c r="G150" s="20"/>
      <c r="H150" s="4"/>
      <c r="J150" s="187"/>
      <c r="L150" s="187"/>
      <c r="M150" s="204"/>
      <c r="N150" s="187"/>
      <c r="O150" s="187"/>
      <c r="P150" s="191"/>
      <c r="Q150" s="21"/>
      <c r="R150" s="71"/>
      <c r="S150" s="71"/>
      <c r="T150" s="71"/>
      <c r="U150" s="71"/>
      <c r="V150" s="71"/>
      <c r="W150" s="71"/>
      <c r="X150" s="23" t="s">
        <v>17</v>
      </c>
      <c r="Y150" s="195">
        <v>0.96499999999999997</v>
      </c>
      <c r="Z150" s="207"/>
      <c r="AA150" s="1094"/>
      <c r="AB150" s="1095"/>
      <c r="AC150" s="1095"/>
      <c r="AD150" s="1095"/>
      <c r="AE150" s="1095"/>
      <c r="AF150" s="1096"/>
      <c r="AG150" s="67" t="s">
        <v>1233</v>
      </c>
      <c r="AH150" s="67"/>
      <c r="AI150" s="67"/>
      <c r="AJ150" s="67"/>
      <c r="AK150" s="67"/>
      <c r="AL150" s="67"/>
      <c r="AM150" s="67"/>
      <c r="AN150" s="67"/>
      <c r="AO150" s="67"/>
      <c r="AP150" s="65" t="s">
        <v>17</v>
      </c>
      <c r="AQ150" s="164">
        <v>0.5</v>
      </c>
      <c r="AR150" s="35">
        <f>ROUND(ROUND(M147*Y150,0)*AQ150,0)</f>
        <v>74</v>
      </c>
      <c r="AS150" s="31"/>
    </row>
    <row r="151" spans="1:45" ht="14.25" customHeight="1" x14ac:dyDescent="0.15">
      <c r="A151" s="32">
        <v>32</v>
      </c>
      <c r="B151" s="32">
        <v>4331</v>
      </c>
      <c r="C151" s="34" t="s">
        <v>1447</v>
      </c>
      <c r="D151" s="73"/>
      <c r="E151" s="74"/>
      <c r="F151" s="74"/>
      <c r="G151" s="47" t="s">
        <v>1448</v>
      </c>
      <c r="H151" s="40"/>
      <c r="I151" s="40"/>
      <c r="J151" s="184"/>
      <c r="K151" s="40"/>
      <c r="L151" s="184"/>
      <c r="M151" s="185"/>
      <c r="N151" s="184"/>
      <c r="O151" s="184"/>
      <c r="P151" s="206"/>
      <c r="Q151" s="41"/>
      <c r="R151" s="40"/>
      <c r="S151" s="65"/>
      <c r="T151" s="65"/>
      <c r="U151" s="65"/>
      <c r="V151" s="65"/>
      <c r="W151" s="65"/>
      <c r="X151" s="65"/>
      <c r="Y151" s="102"/>
      <c r="Z151" s="182"/>
      <c r="AA151" s="72"/>
      <c r="AB151" s="67"/>
      <c r="AC151" s="67"/>
      <c r="AD151" s="67"/>
      <c r="AE151" s="67"/>
      <c r="AF151" s="67"/>
      <c r="AG151" s="65"/>
      <c r="AH151" s="65"/>
      <c r="AI151" s="65"/>
      <c r="AJ151" s="65"/>
      <c r="AK151" s="65"/>
      <c r="AL151" s="65"/>
      <c r="AM151" s="65"/>
      <c r="AN151" s="65"/>
      <c r="AO151" s="65"/>
      <c r="AP151" s="184"/>
      <c r="AQ151" s="185"/>
      <c r="AR151" s="35">
        <f>ROUND(M153,0)</f>
        <v>151</v>
      </c>
      <c r="AS151" s="31"/>
    </row>
    <row r="152" spans="1:45" ht="14.25" customHeight="1" x14ac:dyDescent="0.15">
      <c r="A152" s="32">
        <v>32</v>
      </c>
      <c r="B152" s="32">
        <v>4332</v>
      </c>
      <c r="C152" s="34" t="s">
        <v>1449</v>
      </c>
      <c r="D152" s="73"/>
      <c r="E152" s="74"/>
      <c r="F152" s="74"/>
      <c r="G152" s="20"/>
      <c r="H152" s="4"/>
      <c r="J152" s="187"/>
      <c r="L152" s="187"/>
      <c r="M152" s="204"/>
      <c r="N152" s="187"/>
      <c r="O152" s="187"/>
      <c r="Q152" s="21"/>
      <c r="R152" s="4"/>
      <c r="S152" s="53"/>
      <c r="T152" s="53"/>
      <c r="U152" s="53"/>
      <c r="V152" s="53"/>
      <c r="W152" s="53"/>
      <c r="X152" s="53"/>
      <c r="Y152" s="188"/>
      <c r="Z152" s="59"/>
      <c r="AA152" s="1091" t="s">
        <v>1229</v>
      </c>
      <c r="AB152" s="1092"/>
      <c r="AC152" s="1092"/>
      <c r="AD152" s="1092"/>
      <c r="AE152" s="1092"/>
      <c r="AF152" s="1093"/>
      <c r="AG152" s="67" t="s">
        <v>1230</v>
      </c>
      <c r="AH152" s="67"/>
      <c r="AI152" s="67"/>
      <c r="AJ152" s="67"/>
      <c r="AK152" s="67"/>
      <c r="AL152" s="67"/>
      <c r="AM152" s="67"/>
      <c r="AN152" s="67"/>
      <c r="AO152" s="67"/>
      <c r="AP152" s="65" t="s">
        <v>17</v>
      </c>
      <c r="AQ152" s="164">
        <v>0.7</v>
      </c>
      <c r="AR152" s="35">
        <f>ROUND(M153*AQ152,0)</f>
        <v>106</v>
      </c>
      <c r="AS152" s="31"/>
    </row>
    <row r="153" spans="1:45" ht="14.25" customHeight="1" x14ac:dyDescent="0.15">
      <c r="A153" s="32">
        <v>32</v>
      </c>
      <c r="B153" s="32" t="s">
        <v>1450</v>
      </c>
      <c r="C153" s="34" t="s">
        <v>1451</v>
      </c>
      <c r="D153" s="73"/>
      <c r="E153" s="74"/>
      <c r="F153" s="74"/>
      <c r="G153" s="20"/>
      <c r="H153" s="4"/>
      <c r="J153" s="187"/>
      <c r="L153" s="187"/>
      <c r="M153" s="189">
        <v>151</v>
      </c>
      <c r="N153" s="4" t="s">
        <v>21</v>
      </c>
      <c r="O153" s="187"/>
      <c r="P153" s="191"/>
      <c r="Q153" s="21"/>
      <c r="R153" s="4"/>
      <c r="S153" s="53"/>
      <c r="T153" s="53"/>
      <c r="U153" s="53"/>
      <c r="V153" s="53"/>
      <c r="W153" s="53"/>
      <c r="X153" s="53"/>
      <c r="Y153" s="188"/>
      <c r="Z153" s="59"/>
      <c r="AA153" s="1094"/>
      <c r="AB153" s="1095"/>
      <c r="AC153" s="1095"/>
      <c r="AD153" s="1095"/>
      <c r="AE153" s="1095"/>
      <c r="AF153" s="1096"/>
      <c r="AG153" s="67" t="s">
        <v>1233</v>
      </c>
      <c r="AH153" s="67"/>
      <c r="AI153" s="67"/>
      <c r="AJ153" s="67"/>
      <c r="AK153" s="67"/>
      <c r="AL153" s="67"/>
      <c r="AM153" s="67"/>
      <c r="AN153" s="67"/>
      <c r="AO153" s="67"/>
      <c r="AP153" s="65" t="s">
        <v>17</v>
      </c>
      <c r="AQ153" s="164">
        <v>0.5</v>
      </c>
      <c r="AR153" s="35">
        <f>ROUND(M153*AQ153,0)</f>
        <v>76</v>
      </c>
      <c r="AS153" s="31"/>
    </row>
    <row r="154" spans="1:45" ht="14.25" customHeight="1" x14ac:dyDescent="0.15">
      <c r="A154" s="32">
        <v>32</v>
      </c>
      <c r="B154" s="32">
        <v>4333</v>
      </c>
      <c r="C154" s="34" t="s">
        <v>1452</v>
      </c>
      <c r="D154" s="73"/>
      <c r="E154" s="74"/>
      <c r="F154" s="74"/>
      <c r="G154" s="20"/>
      <c r="H154" s="4"/>
      <c r="J154" s="187"/>
      <c r="L154" s="187"/>
      <c r="M154" s="204"/>
      <c r="N154" s="187"/>
      <c r="O154" s="187"/>
      <c r="P154" s="23"/>
      <c r="Q154" s="21"/>
      <c r="R154" s="72" t="s">
        <v>1235</v>
      </c>
      <c r="S154" s="67"/>
      <c r="T154" s="67"/>
      <c r="U154" s="67"/>
      <c r="V154" s="67"/>
      <c r="W154" s="67"/>
      <c r="X154" s="67"/>
      <c r="Y154" s="192"/>
      <c r="Z154" s="68"/>
      <c r="AA154" s="54"/>
      <c r="AB154" s="53"/>
      <c r="AC154" s="53"/>
      <c r="AD154" s="53"/>
      <c r="AE154" s="53"/>
      <c r="AF154" s="53"/>
      <c r="AG154" s="65"/>
      <c r="AH154" s="65"/>
      <c r="AI154" s="65"/>
      <c r="AJ154" s="65"/>
      <c r="AK154" s="65"/>
      <c r="AL154" s="65"/>
      <c r="AM154" s="65"/>
      <c r="AN154" s="65"/>
      <c r="AO154" s="65"/>
      <c r="AP154" s="184"/>
      <c r="AQ154" s="185"/>
      <c r="AR154" s="35">
        <f>ROUND(M153*Y156,0)</f>
        <v>146</v>
      </c>
      <c r="AS154" s="31"/>
    </row>
    <row r="155" spans="1:45" ht="14.25" customHeight="1" x14ac:dyDescent="0.15">
      <c r="A155" s="32">
        <v>32</v>
      </c>
      <c r="B155" s="32">
        <v>4334</v>
      </c>
      <c r="C155" s="34" t="s">
        <v>1453</v>
      </c>
      <c r="D155" s="73"/>
      <c r="E155" s="74"/>
      <c r="F155" s="74"/>
      <c r="G155" s="20"/>
      <c r="H155" s="4"/>
      <c r="J155" s="187"/>
      <c r="L155" s="187"/>
      <c r="M155" s="204"/>
      <c r="N155" s="187"/>
      <c r="O155" s="187"/>
      <c r="P155" s="23"/>
      <c r="Q155" s="21"/>
      <c r="R155" s="54" t="s">
        <v>1237</v>
      </c>
      <c r="S155" s="53"/>
      <c r="T155" s="53"/>
      <c r="U155" s="53"/>
      <c r="V155" s="53"/>
      <c r="W155" s="53"/>
      <c r="X155" s="53"/>
      <c r="Y155" s="188"/>
      <c r="Z155" s="59"/>
      <c r="AA155" s="1091" t="s">
        <v>1229</v>
      </c>
      <c r="AB155" s="1092"/>
      <c r="AC155" s="1092"/>
      <c r="AD155" s="1092"/>
      <c r="AE155" s="1092"/>
      <c r="AF155" s="1093"/>
      <c r="AG155" s="67" t="s">
        <v>1230</v>
      </c>
      <c r="AH155" s="67"/>
      <c r="AI155" s="67"/>
      <c r="AJ155" s="67"/>
      <c r="AK155" s="67"/>
      <c r="AL155" s="67"/>
      <c r="AM155" s="67"/>
      <c r="AN155" s="67"/>
      <c r="AO155" s="67"/>
      <c r="AP155" s="65" t="s">
        <v>17</v>
      </c>
      <c r="AQ155" s="164">
        <v>0.7</v>
      </c>
      <c r="AR155" s="35">
        <f>ROUND(ROUND(M153*Y156,0)*AQ155,0)</f>
        <v>102</v>
      </c>
      <c r="AS155" s="31"/>
    </row>
    <row r="156" spans="1:45" ht="14.25" customHeight="1" x14ac:dyDescent="0.15">
      <c r="A156" s="32">
        <v>32</v>
      </c>
      <c r="B156" s="32" t="s">
        <v>1454</v>
      </c>
      <c r="C156" s="34" t="s">
        <v>1455</v>
      </c>
      <c r="D156" s="111"/>
      <c r="E156" s="112"/>
      <c r="F156" s="112"/>
      <c r="G156" s="214"/>
      <c r="H156" s="211"/>
      <c r="I156" s="25"/>
      <c r="J156" s="25"/>
      <c r="K156" s="25"/>
      <c r="L156" s="25"/>
      <c r="M156" s="14"/>
      <c r="N156" s="25"/>
      <c r="O156" s="25"/>
      <c r="P156" s="25"/>
      <c r="Q156" s="215"/>
      <c r="R156" s="94"/>
      <c r="S156" s="71"/>
      <c r="T156" s="71"/>
      <c r="U156" s="71"/>
      <c r="V156" s="71"/>
      <c r="W156" s="71"/>
      <c r="X156" s="26" t="s">
        <v>17</v>
      </c>
      <c r="Y156" s="195">
        <v>0.96499999999999997</v>
      </c>
      <c r="Z156" s="207"/>
      <c r="AA156" s="1094"/>
      <c r="AB156" s="1095"/>
      <c r="AC156" s="1095"/>
      <c r="AD156" s="1095"/>
      <c r="AE156" s="1095"/>
      <c r="AF156" s="1096"/>
      <c r="AG156" s="107" t="s">
        <v>1233</v>
      </c>
      <c r="AH156" s="107"/>
      <c r="AI156" s="107"/>
      <c r="AJ156" s="107"/>
      <c r="AK156" s="107"/>
      <c r="AL156" s="107"/>
      <c r="AM156" s="107"/>
      <c r="AN156" s="107"/>
      <c r="AO156" s="107"/>
      <c r="AP156" s="44" t="s">
        <v>17</v>
      </c>
      <c r="AQ156" s="45">
        <v>0.5</v>
      </c>
      <c r="AR156" s="35">
        <f>ROUND(ROUND(M153*Y156,0)*AQ156,0)</f>
        <v>73</v>
      </c>
      <c r="AS156" s="61"/>
    </row>
  </sheetData>
  <mergeCells count="54">
    <mergeCell ref="AA143:AF144"/>
    <mergeCell ref="AA146:AF147"/>
    <mergeCell ref="AA149:AF150"/>
    <mergeCell ref="AA152:AF153"/>
    <mergeCell ref="AA155:AF156"/>
    <mergeCell ref="AA140:AF141"/>
    <mergeCell ref="AA107:AF108"/>
    <mergeCell ref="AA110:AF111"/>
    <mergeCell ref="AA113:AF114"/>
    <mergeCell ref="AA116:AF117"/>
    <mergeCell ref="AA119:AF120"/>
    <mergeCell ref="AA122:AF123"/>
    <mergeCell ref="AA125:AF126"/>
    <mergeCell ref="AA128:AF129"/>
    <mergeCell ref="AA131:AF132"/>
    <mergeCell ref="AA134:AF135"/>
    <mergeCell ref="AA137:AF138"/>
    <mergeCell ref="AA104:AF105"/>
    <mergeCell ref="AA71:AF72"/>
    <mergeCell ref="AA74:AF75"/>
    <mergeCell ref="AA77:AF78"/>
    <mergeCell ref="AA80:AF81"/>
    <mergeCell ref="AA83:AF84"/>
    <mergeCell ref="AA86:AF87"/>
    <mergeCell ref="AA89:AF90"/>
    <mergeCell ref="AA92:AF93"/>
    <mergeCell ref="AA95:AF96"/>
    <mergeCell ref="AA98:AF99"/>
    <mergeCell ref="AA101:AF102"/>
    <mergeCell ref="AA68:AF69"/>
    <mergeCell ref="AA35:AF36"/>
    <mergeCell ref="AA38:AF39"/>
    <mergeCell ref="AA41:AF42"/>
    <mergeCell ref="AA44:AF45"/>
    <mergeCell ref="AA47:AF48"/>
    <mergeCell ref="AA50:AF51"/>
    <mergeCell ref="AA53:AF54"/>
    <mergeCell ref="AA56:AF57"/>
    <mergeCell ref="AA59:AF60"/>
    <mergeCell ref="AA62:AF63"/>
    <mergeCell ref="AA65:AF66"/>
    <mergeCell ref="G31:J33"/>
    <mergeCell ref="AA32:AF33"/>
    <mergeCell ref="D5:AQ5"/>
    <mergeCell ref="D7:F9"/>
    <mergeCell ref="G7:J9"/>
    <mergeCell ref="AA8:AF9"/>
    <mergeCell ref="AA11:AF12"/>
    <mergeCell ref="AA14:AF15"/>
    <mergeCell ref="AA17:AF18"/>
    <mergeCell ref="AA20:AF21"/>
    <mergeCell ref="AA23:AF24"/>
    <mergeCell ref="AA26:AF27"/>
    <mergeCell ref="AA29:AF30"/>
  </mergeCells>
  <phoneticPr fontId="1"/>
  <printOptions horizontalCentered="1"/>
  <pageMargins left="0.78740157480314965" right="0.39370078740157483" top="0.59055118110236227" bottom="0.59055118110236227" header="0.39370078740157483" footer="0.31496062992125984"/>
  <pageSetup paperSize="9" scale="45" orientation="portrait" r:id="rId1"/>
  <headerFooter>
    <oddHeader>&amp;R&amp;9経過的施設入所支援</oddHeader>
    <oddFooter>&amp;C&amp;14&amp;P</oddFooter>
  </headerFooter>
  <rowBreaks count="1" manualBreakCount="1">
    <brk id="84" max="4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sheetPr>
  <dimension ref="A1:AS156"/>
  <sheetViews>
    <sheetView view="pageBreakPreview" zoomScaleNormal="100" zoomScaleSheetLayoutView="100" workbookViewId="0"/>
  </sheetViews>
  <sheetFormatPr defaultColWidth="9" defaultRowHeight="13.5" x14ac:dyDescent="0.15"/>
  <cols>
    <col min="1" max="1" width="4.625" style="2" customWidth="1"/>
    <col min="2" max="2" width="7.625" style="2" customWidth="1"/>
    <col min="3" max="3" width="33" style="4" bestFit="1" customWidth="1"/>
    <col min="4" max="7" width="2.375" style="2" customWidth="1"/>
    <col min="8" max="11" width="2.375" style="4" customWidth="1"/>
    <col min="12" max="12" width="5.875" style="4" customWidth="1"/>
    <col min="13" max="13" width="2.375" style="4" customWidth="1"/>
    <col min="14" max="15" width="2.375" style="190" customWidth="1"/>
    <col min="16" max="19" width="2.375" style="2" customWidth="1"/>
    <col min="20" max="24" width="2.375" style="5" customWidth="1"/>
    <col min="25" max="25" width="5" style="5" customWidth="1"/>
    <col min="26" max="40" width="2.375" style="5" customWidth="1"/>
    <col min="41" max="41" width="8.625" style="5" customWidth="1"/>
    <col min="42" max="42" width="2.375" style="5" customWidth="1"/>
    <col min="43" max="43" width="3.875" style="2" customWidth="1"/>
    <col min="44" max="44" width="7.125" style="2" customWidth="1"/>
    <col min="45" max="45" width="8.625" style="2" customWidth="1"/>
    <col min="46" max="46" width="4.375" style="2" bestFit="1" customWidth="1"/>
    <col min="47" max="16384" width="9" style="2"/>
  </cols>
  <sheetData>
    <row r="1" spans="1:45" ht="17.100000000000001" customHeight="1" x14ac:dyDescent="0.15">
      <c r="A1" s="1"/>
    </row>
    <row r="2" spans="1:45" ht="17.100000000000001" customHeight="1" x14ac:dyDescent="0.15">
      <c r="A2" s="1"/>
    </row>
    <row r="3" spans="1:45" ht="17.100000000000001" customHeight="1" x14ac:dyDescent="0.15">
      <c r="A3" s="1"/>
    </row>
    <row r="4" spans="1:45" ht="17.100000000000001" customHeight="1" x14ac:dyDescent="0.15">
      <c r="A4" s="1"/>
      <c r="B4" s="180"/>
    </row>
    <row r="5" spans="1:45" ht="13.7" customHeight="1" x14ac:dyDescent="0.15">
      <c r="A5" s="6" t="s">
        <v>1</v>
      </c>
      <c r="B5" s="7"/>
      <c r="C5" s="79" t="s">
        <v>2</v>
      </c>
      <c r="D5" s="1099" t="s">
        <v>3</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9" t="s">
        <v>4</v>
      </c>
      <c r="AS5" s="9" t="s">
        <v>5</v>
      </c>
    </row>
    <row r="6" spans="1:45" ht="13.7" customHeight="1" x14ac:dyDescent="0.15">
      <c r="A6" s="9" t="s">
        <v>6</v>
      </c>
      <c r="B6" s="79" t="s">
        <v>7</v>
      </c>
      <c r="C6" s="181"/>
      <c r="D6" s="55"/>
      <c r="E6" s="58"/>
      <c r="F6" s="58"/>
      <c r="G6" s="58"/>
      <c r="H6" s="58"/>
      <c r="I6" s="58"/>
      <c r="J6" s="58"/>
      <c r="K6" s="58"/>
      <c r="L6" s="58"/>
      <c r="M6" s="58"/>
      <c r="N6" s="216"/>
      <c r="O6" s="216"/>
      <c r="P6" s="58"/>
      <c r="Q6" s="58"/>
      <c r="R6" s="58"/>
      <c r="S6" s="58"/>
      <c r="T6" s="39"/>
      <c r="U6" s="39"/>
      <c r="V6" s="39"/>
      <c r="W6" s="39"/>
      <c r="X6" s="39"/>
      <c r="Y6" s="39"/>
      <c r="Z6" s="39"/>
      <c r="AA6" s="39"/>
      <c r="AB6" s="39"/>
      <c r="AC6" s="39"/>
      <c r="AD6" s="39"/>
      <c r="AE6" s="39"/>
      <c r="AF6" s="39"/>
      <c r="AG6" s="39"/>
      <c r="AH6" s="39"/>
      <c r="AI6" s="39"/>
      <c r="AJ6" s="39"/>
      <c r="AK6" s="39"/>
      <c r="AL6" s="39"/>
      <c r="AM6" s="39"/>
      <c r="AN6" s="39"/>
      <c r="AO6" s="39"/>
      <c r="AP6" s="39"/>
      <c r="AQ6" s="58"/>
      <c r="AR6" s="155" t="s">
        <v>8</v>
      </c>
      <c r="AS6" s="155" t="s">
        <v>9</v>
      </c>
    </row>
    <row r="7" spans="1:45" ht="14.25" customHeight="1" x14ac:dyDescent="0.15">
      <c r="A7" s="32">
        <v>32</v>
      </c>
      <c r="B7" s="32">
        <v>4341</v>
      </c>
      <c r="C7" s="34" t="s">
        <v>1456</v>
      </c>
      <c r="D7" s="1085" t="s">
        <v>1457</v>
      </c>
      <c r="E7" s="1086"/>
      <c r="F7" s="1087"/>
      <c r="G7" s="47" t="s">
        <v>1458</v>
      </c>
      <c r="H7" s="40"/>
      <c r="I7" s="40"/>
      <c r="J7" s="184"/>
      <c r="K7" s="40"/>
      <c r="L7" s="185"/>
      <c r="M7" s="184"/>
      <c r="N7" s="206"/>
      <c r="O7" s="206"/>
      <c r="P7" s="40"/>
      <c r="Q7" s="41"/>
      <c r="R7" s="40"/>
      <c r="S7" s="65"/>
      <c r="T7" s="65"/>
      <c r="U7" s="65"/>
      <c r="V7" s="65"/>
      <c r="W7" s="65"/>
      <c r="X7" s="65"/>
      <c r="Y7" s="102"/>
      <c r="Z7" s="182"/>
      <c r="AA7" s="65"/>
      <c r="AB7" s="65"/>
      <c r="AC7" s="65"/>
      <c r="AD7" s="65"/>
      <c r="AE7" s="65"/>
      <c r="AF7" s="65"/>
      <c r="AG7" s="65"/>
      <c r="AH7" s="65"/>
      <c r="AI7" s="65"/>
      <c r="AJ7" s="65"/>
      <c r="AK7" s="65"/>
      <c r="AL7" s="65"/>
      <c r="AM7" s="65"/>
      <c r="AN7" s="65"/>
      <c r="AO7" s="65"/>
      <c r="AP7" s="184"/>
      <c r="AQ7" s="185"/>
      <c r="AR7" s="35">
        <f>ROUND(L9,0)</f>
        <v>267</v>
      </c>
      <c r="AS7" s="66" t="s">
        <v>13</v>
      </c>
    </row>
    <row r="8" spans="1:45" ht="14.25" customHeight="1" x14ac:dyDescent="0.15">
      <c r="A8" s="32">
        <v>32</v>
      </c>
      <c r="B8" s="32">
        <v>4342</v>
      </c>
      <c r="C8" s="34" t="s">
        <v>1459</v>
      </c>
      <c r="D8" s="1088"/>
      <c r="E8" s="1089"/>
      <c r="F8" s="1090"/>
      <c r="G8" s="20"/>
      <c r="J8" s="187"/>
      <c r="L8" s="204"/>
      <c r="M8" s="187"/>
      <c r="P8" s="187"/>
      <c r="Q8" s="21"/>
      <c r="R8" s="4"/>
      <c r="S8" s="53"/>
      <c r="T8" s="53"/>
      <c r="U8" s="53"/>
      <c r="V8" s="53"/>
      <c r="W8" s="53"/>
      <c r="X8" s="53"/>
      <c r="Y8" s="188"/>
      <c r="Z8" s="59"/>
      <c r="AA8" s="1091" t="s">
        <v>1229</v>
      </c>
      <c r="AB8" s="1092"/>
      <c r="AC8" s="1092"/>
      <c r="AD8" s="1092"/>
      <c r="AE8" s="1092"/>
      <c r="AF8" s="1093"/>
      <c r="AG8" s="67" t="s">
        <v>1230</v>
      </c>
      <c r="AH8" s="67"/>
      <c r="AI8" s="67"/>
      <c r="AJ8" s="67"/>
      <c r="AK8" s="67"/>
      <c r="AL8" s="67"/>
      <c r="AM8" s="67"/>
      <c r="AN8" s="67"/>
      <c r="AO8" s="67"/>
      <c r="AP8" s="65" t="s">
        <v>17</v>
      </c>
      <c r="AQ8" s="164">
        <v>0.7</v>
      </c>
      <c r="AR8" s="35">
        <f>ROUND(L9*AQ8,0)</f>
        <v>187</v>
      </c>
      <c r="AS8" s="31"/>
    </row>
    <row r="9" spans="1:45" ht="14.25" customHeight="1" x14ac:dyDescent="0.15">
      <c r="A9" s="32">
        <v>32</v>
      </c>
      <c r="B9" s="32" t="s">
        <v>1460</v>
      </c>
      <c r="C9" s="34" t="s">
        <v>1461</v>
      </c>
      <c r="D9" s="1088"/>
      <c r="E9" s="1089"/>
      <c r="F9" s="1090"/>
      <c r="G9" s="20"/>
      <c r="J9" s="187"/>
      <c r="L9" s="189">
        <v>267</v>
      </c>
      <c r="M9" s="4" t="s">
        <v>21</v>
      </c>
      <c r="N9" s="191"/>
      <c r="O9" s="191"/>
      <c r="P9" s="4"/>
      <c r="Q9" s="21"/>
      <c r="R9" s="4"/>
      <c r="S9" s="53"/>
      <c r="T9" s="53"/>
      <c r="U9" s="53"/>
      <c r="V9" s="53"/>
      <c r="W9" s="53"/>
      <c r="X9" s="53"/>
      <c r="Y9" s="188"/>
      <c r="Z9" s="59"/>
      <c r="AA9" s="1094"/>
      <c r="AB9" s="1095"/>
      <c r="AC9" s="1095"/>
      <c r="AD9" s="1095"/>
      <c r="AE9" s="1095"/>
      <c r="AF9" s="1096"/>
      <c r="AG9" s="67" t="s">
        <v>1233</v>
      </c>
      <c r="AH9" s="67"/>
      <c r="AI9" s="67"/>
      <c r="AJ9" s="67"/>
      <c r="AK9" s="67"/>
      <c r="AL9" s="67"/>
      <c r="AM9" s="67"/>
      <c r="AN9" s="67"/>
      <c r="AO9" s="67"/>
      <c r="AP9" s="65" t="s">
        <v>17</v>
      </c>
      <c r="AQ9" s="164">
        <v>0.5</v>
      </c>
      <c r="AR9" s="35">
        <f>ROUND(L9*AQ9,0)</f>
        <v>134</v>
      </c>
      <c r="AS9" s="31"/>
    </row>
    <row r="10" spans="1:45" ht="14.25" customHeight="1" x14ac:dyDescent="0.15">
      <c r="A10" s="32">
        <v>32</v>
      </c>
      <c r="B10" s="32">
        <v>4343</v>
      </c>
      <c r="C10" s="34" t="s">
        <v>1462</v>
      </c>
      <c r="D10" s="73"/>
      <c r="E10" s="74"/>
      <c r="F10" s="75"/>
      <c r="G10" s="20"/>
      <c r="J10" s="187"/>
      <c r="L10" s="204"/>
      <c r="M10" s="187"/>
      <c r="N10" s="191"/>
      <c r="O10" s="191"/>
      <c r="P10" s="4"/>
      <c r="Q10" s="21"/>
      <c r="R10" s="72" t="s">
        <v>1235</v>
      </c>
      <c r="S10" s="67"/>
      <c r="T10" s="67"/>
      <c r="U10" s="67"/>
      <c r="V10" s="67"/>
      <c r="W10" s="67"/>
      <c r="X10" s="67"/>
      <c r="Y10" s="192"/>
      <c r="Z10" s="68"/>
      <c r="AA10" s="65"/>
      <c r="AB10" s="65"/>
      <c r="AC10" s="65"/>
      <c r="AD10" s="65"/>
      <c r="AE10" s="65"/>
      <c r="AF10" s="65"/>
      <c r="AG10" s="65"/>
      <c r="AH10" s="65"/>
      <c r="AI10" s="65"/>
      <c r="AJ10" s="65"/>
      <c r="AK10" s="65"/>
      <c r="AL10" s="65"/>
      <c r="AM10" s="65"/>
      <c r="AN10" s="65"/>
      <c r="AO10" s="65"/>
      <c r="AP10" s="184"/>
      <c r="AQ10" s="217"/>
      <c r="AR10" s="35">
        <f>ROUND(L9*Y12,0)</f>
        <v>258</v>
      </c>
      <c r="AS10" s="31"/>
    </row>
    <row r="11" spans="1:45" ht="14.25" customHeight="1" x14ac:dyDescent="0.15">
      <c r="A11" s="32">
        <v>32</v>
      </c>
      <c r="B11" s="32">
        <v>4344</v>
      </c>
      <c r="C11" s="34" t="s">
        <v>1463</v>
      </c>
      <c r="D11" s="73"/>
      <c r="E11" s="74"/>
      <c r="F11" s="74"/>
      <c r="G11" s="20"/>
      <c r="J11" s="187"/>
      <c r="L11" s="204"/>
      <c r="M11" s="187"/>
      <c r="N11" s="191"/>
      <c r="O11" s="191"/>
      <c r="P11" s="4"/>
      <c r="Q11" s="21"/>
      <c r="R11" s="54" t="s">
        <v>1237</v>
      </c>
      <c r="S11" s="53"/>
      <c r="T11" s="53"/>
      <c r="U11" s="53"/>
      <c r="V11" s="53"/>
      <c r="W11" s="53"/>
      <c r="X11" s="53"/>
      <c r="Y11" s="188"/>
      <c r="Z11" s="59"/>
      <c r="AA11" s="1091" t="s">
        <v>1229</v>
      </c>
      <c r="AB11" s="1092"/>
      <c r="AC11" s="1092"/>
      <c r="AD11" s="1092"/>
      <c r="AE11" s="1092"/>
      <c r="AF11" s="1093"/>
      <c r="AG11" s="67" t="s">
        <v>1230</v>
      </c>
      <c r="AH11" s="67"/>
      <c r="AI11" s="67"/>
      <c r="AJ11" s="67"/>
      <c r="AK11" s="67"/>
      <c r="AL11" s="67"/>
      <c r="AM11" s="67"/>
      <c r="AN11" s="67"/>
      <c r="AO11" s="67"/>
      <c r="AP11" s="65" t="s">
        <v>17</v>
      </c>
      <c r="AQ11" s="164">
        <v>0.7</v>
      </c>
      <c r="AR11" s="35">
        <f>ROUND(ROUND(L9*Y12,0)*AQ11,0)</f>
        <v>181</v>
      </c>
      <c r="AS11" s="31"/>
    </row>
    <row r="12" spans="1:45" ht="14.25" customHeight="1" x14ac:dyDescent="0.15">
      <c r="A12" s="32">
        <v>32</v>
      </c>
      <c r="B12" s="32" t="s">
        <v>1464</v>
      </c>
      <c r="C12" s="34" t="s">
        <v>1465</v>
      </c>
      <c r="D12" s="73"/>
      <c r="E12" s="74"/>
      <c r="F12" s="74"/>
      <c r="G12" s="20"/>
      <c r="J12" s="187"/>
      <c r="L12" s="204"/>
      <c r="M12" s="187"/>
      <c r="N12" s="191"/>
      <c r="O12" s="191"/>
      <c r="P12" s="4"/>
      <c r="Q12" s="21"/>
      <c r="R12" s="71"/>
      <c r="S12" s="71"/>
      <c r="T12" s="71"/>
      <c r="U12" s="71"/>
      <c r="V12" s="71"/>
      <c r="W12" s="71"/>
      <c r="X12" s="23" t="s">
        <v>17</v>
      </c>
      <c r="Y12" s="195">
        <v>0.96499999999999997</v>
      </c>
      <c r="Z12" s="207"/>
      <c r="AA12" s="1094"/>
      <c r="AB12" s="1095"/>
      <c r="AC12" s="1095"/>
      <c r="AD12" s="1095"/>
      <c r="AE12" s="1095"/>
      <c r="AF12" s="1096"/>
      <c r="AG12" s="67" t="s">
        <v>1233</v>
      </c>
      <c r="AH12" s="67"/>
      <c r="AI12" s="67"/>
      <c r="AJ12" s="67"/>
      <c r="AK12" s="67"/>
      <c r="AL12" s="67"/>
      <c r="AM12" s="67"/>
      <c r="AN12" s="67"/>
      <c r="AO12" s="67"/>
      <c r="AP12" s="65" t="s">
        <v>17</v>
      </c>
      <c r="AQ12" s="164">
        <v>0.5</v>
      </c>
      <c r="AR12" s="35">
        <f>ROUND(ROUND(L9*Y12,0)*AQ12,0)</f>
        <v>129</v>
      </c>
      <c r="AS12" s="31"/>
    </row>
    <row r="13" spans="1:45" ht="14.25" customHeight="1" x14ac:dyDescent="0.15">
      <c r="A13" s="32">
        <v>32</v>
      </c>
      <c r="B13" s="32">
        <v>4351</v>
      </c>
      <c r="C13" s="34" t="s">
        <v>1466</v>
      </c>
      <c r="D13" s="73"/>
      <c r="E13" s="74"/>
      <c r="F13" s="74"/>
      <c r="G13" s="47" t="s">
        <v>1467</v>
      </c>
      <c r="H13" s="40"/>
      <c r="I13" s="40"/>
      <c r="J13" s="184"/>
      <c r="K13" s="40"/>
      <c r="L13" s="185"/>
      <c r="M13" s="184"/>
      <c r="N13" s="206"/>
      <c r="O13" s="206"/>
      <c r="P13" s="40"/>
      <c r="Q13" s="41"/>
      <c r="R13" s="40"/>
      <c r="S13" s="65"/>
      <c r="T13" s="65"/>
      <c r="U13" s="65"/>
      <c r="V13" s="65"/>
      <c r="W13" s="65"/>
      <c r="X13" s="65"/>
      <c r="Y13" s="102"/>
      <c r="Z13" s="182"/>
      <c r="AA13" s="65"/>
      <c r="AB13" s="65"/>
      <c r="AC13" s="65"/>
      <c r="AD13" s="65"/>
      <c r="AE13" s="65"/>
      <c r="AF13" s="65"/>
      <c r="AG13" s="65"/>
      <c r="AH13" s="65"/>
      <c r="AI13" s="65"/>
      <c r="AJ13" s="65"/>
      <c r="AK13" s="65"/>
      <c r="AL13" s="65"/>
      <c r="AM13" s="65"/>
      <c r="AN13" s="65"/>
      <c r="AO13" s="65"/>
      <c r="AP13" s="184"/>
      <c r="AQ13" s="185"/>
      <c r="AR13" s="35">
        <f>ROUND(L15,0)</f>
        <v>244</v>
      </c>
      <c r="AS13" s="31"/>
    </row>
    <row r="14" spans="1:45" ht="14.25" customHeight="1" x14ac:dyDescent="0.15">
      <c r="A14" s="32">
        <v>32</v>
      </c>
      <c r="B14" s="32">
        <v>4352</v>
      </c>
      <c r="C14" s="34" t="s">
        <v>1468</v>
      </c>
      <c r="D14" s="73"/>
      <c r="E14" s="74"/>
      <c r="F14" s="74"/>
      <c r="G14" s="20"/>
      <c r="J14" s="187"/>
      <c r="L14" s="204"/>
      <c r="M14" s="187"/>
      <c r="P14" s="187"/>
      <c r="Q14" s="21"/>
      <c r="R14" s="4"/>
      <c r="S14" s="53"/>
      <c r="T14" s="53"/>
      <c r="U14" s="53"/>
      <c r="V14" s="53"/>
      <c r="W14" s="53"/>
      <c r="X14" s="53"/>
      <c r="Y14" s="188"/>
      <c r="Z14" s="59"/>
      <c r="AA14" s="1091" t="s">
        <v>1229</v>
      </c>
      <c r="AB14" s="1092"/>
      <c r="AC14" s="1092"/>
      <c r="AD14" s="1092"/>
      <c r="AE14" s="1092"/>
      <c r="AF14" s="1093"/>
      <c r="AG14" s="67" t="s">
        <v>1230</v>
      </c>
      <c r="AH14" s="67"/>
      <c r="AI14" s="67"/>
      <c r="AJ14" s="67"/>
      <c r="AK14" s="67"/>
      <c r="AL14" s="67"/>
      <c r="AM14" s="67"/>
      <c r="AN14" s="67"/>
      <c r="AO14" s="67"/>
      <c r="AP14" s="65" t="s">
        <v>17</v>
      </c>
      <c r="AQ14" s="164">
        <v>0.7</v>
      </c>
      <c r="AR14" s="35">
        <f>ROUND(L15*AQ14,0)</f>
        <v>171</v>
      </c>
      <c r="AS14" s="31"/>
    </row>
    <row r="15" spans="1:45" ht="14.25" customHeight="1" x14ac:dyDescent="0.15">
      <c r="A15" s="32">
        <v>32</v>
      </c>
      <c r="B15" s="32" t="s">
        <v>1469</v>
      </c>
      <c r="C15" s="34" t="s">
        <v>1470</v>
      </c>
      <c r="D15" s="73"/>
      <c r="E15" s="74"/>
      <c r="F15" s="74"/>
      <c r="G15" s="20"/>
      <c r="J15" s="187"/>
      <c r="L15" s="189">
        <v>244</v>
      </c>
      <c r="M15" s="4" t="s">
        <v>21</v>
      </c>
      <c r="N15" s="191"/>
      <c r="O15" s="191"/>
      <c r="P15" s="4"/>
      <c r="Q15" s="21"/>
      <c r="R15" s="4"/>
      <c r="S15" s="53"/>
      <c r="T15" s="53"/>
      <c r="U15" s="53"/>
      <c r="V15" s="53"/>
      <c r="W15" s="53"/>
      <c r="X15" s="53"/>
      <c r="Y15" s="188"/>
      <c r="Z15" s="59"/>
      <c r="AA15" s="1094"/>
      <c r="AB15" s="1095"/>
      <c r="AC15" s="1095"/>
      <c r="AD15" s="1095"/>
      <c r="AE15" s="1095"/>
      <c r="AF15" s="1096"/>
      <c r="AG15" s="67" t="s">
        <v>1233</v>
      </c>
      <c r="AH15" s="67"/>
      <c r="AI15" s="67"/>
      <c r="AJ15" s="67"/>
      <c r="AK15" s="67"/>
      <c r="AL15" s="67"/>
      <c r="AM15" s="67"/>
      <c r="AN15" s="67"/>
      <c r="AO15" s="67"/>
      <c r="AP15" s="65" t="s">
        <v>17</v>
      </c>
      <c r="AQ15" s="164">
        <v>0.5</v>
      </c>
      <c r="AR15" s="35">
        <f>ROUND(L15*AQ15,0)</f>
        <v>122</v>
      </c>
      <c r="AS15" s="31"/>
    </row>
    <row r="16" spans="1:45" ht="14.25" customHeight="1" x14ac:dyDescent="0.15">
      <c r="A16" s="32">
        <v>32</v>
      </c>
      <c r="B16" s="32">
        <v>4353</v>
      </c>
      <c r="C16" s="34" t="s">
        <v>1471</v>
      </c>
      <c r="D16" s="73"/>
      <c r="E16" s="74"/>
      <c r="F16" s="74"/>
      <c r="G16" s="20"/>
      <c r="J16" s="187"/>
      <c r="L16" s="204"/>
      <c r="M16" s="187"/>
      <c r="N16" s="191"/>
      <c r="O16" s="191"/>
      <c r="P16" s="4"/>
      <c r="Q16" s="21"/>
      <c r="R16" s="72" t="s">
        <v>1235</v>
      </c>
      <c r="S16" s="67"/>
      <c r="T16" s="67"/>
      <c r="U16" s="67"/>
      <c r="V16" s="67"/>
      <c r="W16" s="67"/>
      <c r="X16" s="67"/>
      <c r="Y16" s="192"/>
      <c r="Z16" s="68"/>
      <c r="AA16" s="65"/>
      <c r="AB16" s="65"/>
      <c r="AC16" s="65"/>
      <c r="AD16" s="65"/>
      <c r="AE16" s="65"/>
      <c r="AF16" s="65"/>
      <c r="AG16" s="65"/>
      <c r="AH16" s="65"/>
      <c r="AI16" s="65"/>
      <c r="AJ16" s="65"/>
      <c r="AK16" s="65"/>
      <c r="AL16" s="65"/>
      <c r="AM16" s="65"/>
      <c r="AN16" s="65"/>
      <c r="AO16" s="65"/>
      <c r="AP16" s="184"/>
      <c r="AQ16" s="217"/>
      <c r="AR16" s="35">
        <f>ROUND(L15*Y18,0)</f>
        <v>235</v>
      </c>
      <c r="AS16" s="31"/>
    </row>
    <row r="17" spans="1:45" ht="14.25" customHeight="1" x14ac:dyDescent="0.15">
      <c r="A17" s="32">
        <v>32</v>
      </c>
      <c r="B17" s="32">
        <v>4354</v>
      </c>
      <c r="C17" s="34" t="s">
        <v>1472</v>
      </c>
      <c r="D17" s="73"/>
      <c r="E17" s="74"/>
      <c r="F17" s="74"/>
      <c r="G17" s="20"/>
      <c r="J17" s="187"/>
      <c r="L17" s="204"/>
      <c r="M17" s="187"/>
      <c r="N17" s="191"/>
      <c r="O17" s="191"/>
      <c r="P17" s="4"/>
      <c r="Q17" s="21"/>
      <c r="R17" s="54" t="s">
        <v>1237</v>
      </c>
      <c r="S17" s="53"/>
      <c r="T17" s="53"/>
      <c r="U17" s="53"/>
      <c r="V17" s="53"/>
      <c r="W17" s="53"/>
      <c r="X17" s="53"/>
      <c r="Y17" s="188"/>
      <c r="Z17" s="59"/>
      <c r="AA17" s="1091" t="s">
        <v>1229</v>
      </c>
      <c r="AB17" s="1092"/>
      <c r="AC17" s="1092"/>
      <c r="AD17" s="1092"/>
      <c r="AE17" s="1092"/>
      <c r="AF17" s="1093"/>
      <c r="AG17" s="67" t="s">
        <v>1230</v>
      </c>
      <c r="AH17" s="67"/>
      <c r="AI17" s="67"/>
      <c r="AJ17" s="67"/>
      <c r="AK17" s="67"/>
      <c r="AL17" s="67"/>
      <c r="AM17" s="67"/>
      <c r="AN17" s="67"/>
      <c r="AO17" s="67"/>
      <c r="AP17" s="65" t="s">
        <v>17</v>
      </c>
      <c r="AQ17" s="164">
        <v>0.7</v>
      </c>
      <c r="AR17" s="35">
        <f>ROUND(ROUND(L15*Y18,0)*AQ17,0)</f>
        <v>165</v>
      </c>
      <c r="AS17" s="31"/>
    </row>
    <row r="18" spans="1:45" ht="14.25" customHeight="1" x14ac:dyDescent="0.15">
      <c r="A18" s="32">
        <v>32</v>
      </c>
      <c r="B18" s="32" t="s">
        <v>1473</v>
      </c>
      <c r="C18" s="34" t="s">
        <v>1474</v>
      </c>
      <c r="D18" s="73"/>
      <c r="E18" s="74"/>
      <c r="F18" s="74"/>
      <c r="G18" s="20"/>
      <c r="J18" s="187"/>
      <c r="L18" s="204"/>
      <c r="M18" s="187"/>
      <c r="N18" s="191"/>
      <c r="O18" s="191"/>
      <c r="P18" s="4"/>
      <c r="Q18" s="21"/>
      <c r="R18" s="71"/>
      <c r="S18" s="71"/>
      <c r="T18" s="71"/>
      <c r="U18" s="71"/>
      <c r="V18" s="71"/>
      <c r="W18" s="71"/>
      <c r="X18" s="23" t="s">
        <v>17</v>
      </c>
      <c r="Y18" s="195">
        <v>0.96499999999999997</v>
      </c>
      <c r="Z18" s="207"/>
      <c r="AA18" s="1094"/>
      <c r="AB18" s="1095"/>
      <c r="AC18" s="1095"/>
      <c r="AD18" s="1095"/>
      <c r="AE18" s="1095"/>
      <c r="AF18" s="1096"/>
      <c r="AG18" s="67" t="s">
        <v>1233</v>
      </c>
      <c r="AH18" s="67"/>
      <c r="AI18" s="67"/>
      <c r="AJ18" s="67"/>
      <c r="AK18" s="67"/>
      <c r="AL18" s="67"/>
      <c r="AM18" s="67"/>
      <c r="AN18" s="67"/>
      <c r="AO18" s="67"/>
      <c r="AP18" s="65" t="s">
        <v>17</v>
      </c>
      <c r="AQ18" s="164">
        <v>0.5</v>
      </c>
      <c r="AR18" s="35">
        <f>ROUND(ROUND(L15*Y18,0)*AQ18,0)</f>
        <v>118</v>
      </c>
      <c r="AS18" s="31"/>
    </row>
    <row r="19" spans="1:45" ht="14.25" customHeight="1" x14ac:dyDescent="0.15">
      <c r="A19" s="32">
        <v>32</v>
      </c>
      <c r="B19" s="32">
        <v>4361</v>
      </c>
      <c r="C19" s="34" t="s">
        <v>1475</v>
      </c>
      <c r="D19" s="73"/>
      <c r="E19" s="74"/>
      <c r="F19" s="74"/>
      <c r="G19" s="47" t="s">
        <v>1476</v>
      </c>
      <c r="H19" s="40"/>
      <c r="I19" s="40"/>
      <c r="J19" s="184"/>
      <c r="K19" s="40"/>
      <c r="L19" s="185"/>
      <c r="M19" s="184"/>
      <c r="N19" s="206"/>
      <c r="O19" s="206"/>
      <c r="P19" s="40"/>
      <c r="Q19" s="41"/>
      <c r="R19" s="40"/>
      <c r="S19" s="65"/>
      <c r="T19" s="65"/>
      <c r="U19" s="65"/>
      <c r="V19" s="65"/>
      <c r="W19" s="65"/>
      <c r="X19" s="65"/>
      <c r="Y19" s="102"/>
      <c r="Z19" s="182"/>
      <c r="AA19" s="65"/>
      <c r="AB19" s="65"/>
      <c r="AC19" s="65"/>
      <c r="AD19" s="65"/>
      <c r="AE19" s="65"/>
      <c r="AF19" s="65"/>
      <c r="AG19" s="65"/>
      <c r="AH19" s="65"/>
      <c r="AI19" s="65"/>
      <c r="AJ19" s="65"/>
      <c r="AK19" s="65"/>
      <c r="AL19" s="65"/>
      <c r="AM19" s="65"/>
      <c r="AN19" s="65"/>
      <c r="AO19" s="65"/>
      <c r="AP19" s="184"/>
      <c r="AQ19" s="185"/>
      <c r="AR19" s="35">
        <f>ROUND(L21,0)</f>
        <v>231</v>
      </c>
      <c r="AS19" s="31"/>
    </row>
    <row r="20" spans="1:45" ht="14.25" customHeight="1" x14ac:dyDescent="0.15">
      <c r="A20" s="32">
        <v>32</v>
      </c>
      <c r="B20" s="32">
        <v>4362</v>
      </c>
      <c r="C20" s="34" t="s">
        <v>1477</v>
      </c>
      <c r="D20" s="73"/>
      <c r="E20" s="74"/>
      <c r="F20" s="74"/>
      <c r="G20" s="20"/>
      <c r="J20" s="187"/>
      <c r="L20" s="204"/>
      <c r="M20" s="187"/>
      <c r="P20" s="187"/>
      <c r="Q20" s="21"/>
      <c r="R20" s="4"/>
      <c r="S20" s="53"/>
      <c r="T20" s="53"/>
      <c r="U20" s="53"/>
      <c r="V20" s="53"/>
      <c r="W20" s="53"/>
      <c r="X20" s="53"/>
      <c r="Y20" s="188"/>
      <c r="Z20" s="59"/>
      <c r="AA20" s="1091" t="s">
        <v>1229</v>
      </c>
      <c r="AB20" s="1092"/>
      <c r="AC20" s="1092"/>
      <c r="AD20" s="1092"/>
      <c r="AE20" s="1092"/>
      <c r="AF20" s="1093"/>
      <c r="AG20" s="67" t="s">
        <v>1230</v>
      </c>
      <c r="AH20" s="67"/>
      <c r="AI20" s="67"/>
      <c r="AJ20" s="67"/>
      <c r="AK20" s="67"/>
      <c r="AL20" s="67"/>
      <c r="AM20" s="67"/>
      <c r="AN20" s="67"/>
      <c r="AO20" s="67"/>
      <c r="AP20" s="65" t="s">
        <v>17</v>
      </c>
      <c r="AQ20" s="164">
        <v>0.7</v>
      </c>
      <c r="AR20" s="35">
        <f>ROUND(L21*AQ20,0)</f>
        <v>162</v>
      </c>
      <c r="AS20" s="31"/>
    </row>
    <row r="21" spans="1:45" ht="14.25" customHeight="1" x14ac:dyDescent="0.15">
      <c r="A21" s="32">
        <v>32</v>
      </c>
      <c r="B21" s="32" t="s">
        <v>1478</v>
      </c>
      <c r="C21" s="34" t="s">
        <v>1479</v>
      </c>
      <c r="D21" s="73"/>
      <c r="E21" s="74"/>
      <c r="F21" s="74"/>
      <c r="G21" s="20"/>
      <c r="J21" s="187"/>
      <c r="L21" s="189">
        <v>231</v>
      </c>
      <c r="M21" s="4" t="s">
        <v>21</v>
      </c>
      <c r="N21" s="191"/>
      <c r="O21" s="191"/>
      <c r="P21" s="4"/>
      <c r="Q21" s="21"/>
      <c r="R21" s="4"/>
      <c r="S21" s="53"/>
      <c r="T21" s="53"/>
      <c r="U21" s="53"/>
      <c r="V21" s="53"/>
      <c r="W21" s="53"/>
      <c r="X21" s="53"/>
      <c r="Y21" s="188"/>
      <c r="Z21" s="59"/>
      <c r="AA21" s="1094"/>
      <c r="AB21" s="1095"/>
      <c r="AC21" s="1095"/>
      <c r="AD21" s="1095"/>
      <c r="AE21" s="1095"/>
      <c r="AF21" s="1096"/>
      <c r="AG21" s="67" t="s">
        <v>1233</v>
      </c>
      <c r="AH21" s="67"/>
      <c r="AI21" s="67"/>
      <c r="AJ21" s="67"/>
      <c r="AK21" s="67"/>
      <c r="AL21" s="67"/>
      <c r="AM21" s="67"/>
      <c r="AN21" s="67"/>
      <c r="AO21" s="67"/>
      <c r="AP21" s="65" t="s">
        <v>17</v>
      </c>
      <c r="AQ21" s="164">
        <v>0.5</v>
      </c>
      <c r="AR21" s="35">
        <f>ROUND(L21*AQ21,0)</f>
        <v>116</v>
      </c>
      <c r="AS21" s="31"/>
    </row>
    <row r="22" spans="1:45" ht="14.25" customHeight="1" x14ac:dyDescent="0.15">
      <c r="A22" s="32">
        <v>32</v>
      </c>
      <c r="B22" s="32">
        <v>4363</v>
      </c>
      <c r="C22" s="34" t="s">
        <v>1480</v>
      </c>
      <c r="D22" s="73"/>
      <c r="E22" s="74"/>
      <c r="F22" s="74"/>
      <c r="G22" s="20"/>
      <c r="J22" s="187"/>
      <c r="L22" s="204"/>
      <c r="M22" s="187"/>
      <c r="N22" s="191"/>
      <c r="O22" s="191"/>
      <c r="P22" s="4"/>
      <c r="Q22" s="21"/>
      <c r="R22" s="72" t="s">
        <v>1235</v>
      </c>
      <c r="S22" s="67"/>
      <c r="T22" s="67"/>
      <c r="U22" s="67"/>
      <c r="V22" s="67"/>
      <c r="W22" s="67"/>
      <c r="X22" s="67"/>
      <c r="Y22" s="192"/>
      <c r="Z22" s="68"/>
      <c r="AA22" s="65"/>
      <c r="AB22" s="65"/>
      <c r="AC22" s="65"/>
      <c r="AD22" s="65"/>
      <c r="AE22" s="65"/>
      <c r="AF22" s="65"/>
      <c r="AG22" s="65"/>
      <c r="AH22" s="65"/>
      <c r="AI22" s="65"/>
      <c r="AJ22" s="65"/>
      <c r="AK22" s="65"/>
      <c r="AL22" s="65"/>
      <c r="AM22" s="65"/>
      <c r="AN22" s="65"/>
      <c r="AO22" s="65"/>
      <c r="AP22" s="184"/>
      <c r="AQ22" s="217"/>
      <c r="AR22" s="35">
        <f>ROUND(L21*Y24,0)</f>
        <v>223</v>
      </c>
      <c r="AS22" s="31"/>
    </row>
    <row r="23" spans="1:45" ht="14.25" customHeight="1" x14ac:dyDescent="0.15">
      <c r="A23" s="32">
        <v>32</v>
      </c>
      <c r="B23" s="32">
        <v>4364</v>
      </c>
      <c r="C23" s="34" t="s">
        <v>1481</v>
      </c>
      <c r="D23" s="73"/>
      <c r="E23" s="74"/>
      <c r="F23" s="74"/>
      <c r="G23" s="20"/>
      <c r="J23" s="187"/>
      <c r="L23" s="204"/>
      <c r="M23" s="187"/>
      <c r="N23" s="191"/>
      <c r="O23" s="191"/>
      <c r="P23" s="4"/>
      <c r="Q23" s="21"/>
      <c r="R23" s="54" t="s">
        <v>1237</v>
      </c>
      <c r="S23" s="53"/>
      <c r="T23" s="53"/>
      <c r="U23" s="53"/>
      <c r="V23" s="53"/>
      <c r="W23" s="53"/>
      <c r="X23" s="53"/>
      <c r="Y23" s="188"/>
      <c r="Z23" s="59"/>
      <c r="AA23" s="1091" t="s">
        <v>1229</v>
      </c>
      <c r="AB23" s="1092"/>
      <c r="AC23" s="1092"/>
      <c r="AD23" s="1092"/>
      <c r="AE23" s="1092"/>
      <c r="AF23" s="1093"/>
      <c r="AG23" s="67" t="s">
        <v>1230</v>
      </c>
      <c r="AH23" s="67"/>
      <c r="AI23" s="67"/>
      <c r="AJ23" s="67"/>
      <c r="AK23" s="67"/>
      <c r="AL23" s="67"/>
      <c r="AM23" s="67"/>
      <c r="AN23" s="67"/>
      <c r="AO23" s="67"/>
      <c r="AP23" s="65" t="s">
        <v>17</v>
      </c>
      <c r="AQ23" s="164">
        <v>0.7</v>
      </c>
      <c r="AR23" s="35">
        <f>ROUND(ROUND(L21*Y24,0)*AQ23,0)</f>
        <v>156</v>
      </c>
      <c r="AS23" s="31"/>
    </row>
    <row r="24" spans="1:45" ht="14.25" customHeight="1" x14ac:dyDescent="0.15">
      <c r="A24" s="32">
        <v>32</v>
      </c>
      <c r="B24" s="32" t="s">
        <v>1482</v>
      </c>
      <c r="C24" s="34" t="s">
        <v>1483</v>
      </c>
      <c r="D24" s="73"/>
      <c r="E24" s="74"/>
      <c r="F24" s="74"/>
      <c r="G24" s="20"/>
      <c r="J24" s="187"/>
      <c r="L24" s="204"/>
      <c r="M24" s="187"/>
      <c r="N24" s="191"/>
      <c r="O24" s="191"/>
      <c r="P24" s="4"/>
      <c r="Q24" s="21"/>
      <c r="R24" s="71"/>
      <c r="S24" s="71"/>
      <c r="T24" s="71"/>
      <c r="U24" s="71"/>
      <c r="V24" s="71"/>
      <c r="W24" s="71"/>
      <c r="X24" s="23" t="s">
        <v>17</v>
      </c>
      <c r="Y24" s="195">
        <v>0.96499999999999997</v>
      </c>
      <c r="Z24" s="207"/>
      <c r="AA24" s="1094"/>
      <c r="AB24" s="1095"/>
      <c r="AC24" s="1095"/>
      <c r="AD24" s="1095"/>
      <c r="AE24" s="1095"/>
      <c r="AF24" s="1096"/>
      <c r="AG24" s="67" t="s">
        <v>1233</v>
      </c>
      <c r="AH24" s="67"/>
      <c r="AI24" s="67"/>
      <c r="AJ24" s="67"/>
      <c r="AK24" s="67"/>
      <c r="AL24" s="67"/>
      <c r="AM24" s="67"/>
      <c r="AN24" s="67"/>
      <c r="AO24" s="67"/>
      <c r="AP24" s="65" t="s">
        <v>17</v>
      </c>
      <c r="AQ24" s="164">
        <v>0.5</v>
      </c>
      <c r="AR24" s="35">
        <f>ROUND(ROUND(L21*Y24,0)*AQ24,0)</f>
        <v>112</v>
      </c>
      <c r="AS24" s="31"/>
    </row>
    <row r="25" spans="1:45" ht="14.25" customHeight="1" x14ac:dyDescent="0.15">
      <c r="A25" s="32">
        <v>32</v>
      </c>
      <c r="B25" s="32">
        <v>4371</v>
      </c>
      <c r="C25" s="34" t="s">
        <v>1484</v>
      </c>
      <c r="D25" s="73"/>
      <c r="E25" s="74"/>
      <c r="F25" s="74"/>
      <c r="G25" s="47" t="s">
        <v>1485</v>
      </c>
      <c r="H25" s="40"/>
      <c r="I25" s="40"/>
      <c r="J25" s="184"/>
      <c r="K25" s="40"/>
      <c r="L25" s="185"/>
      <c r="M25" s="184"/>
      <c r="N25" s="206"/>
      <c r="O25" s="206"/>
      <c r="P25" s="40"/>
      <c r="Q25" s="41"/>
      <c r="R25" s="40"/>
      <c r="S25" s="65"/>
      <c r="T25" s="65"/>
      <c r="U25" s="65"/>
      <c r="V25" s="65"/>
      <c r="W25" s="65"/>
      <c r="X25" s="65"/>
      <c r="Y25" s="102"/>
      <c r="Z25" s="182"/>
      <c r="AA25" s="65"/>
      <c r="AB25" s="65"/>
      <c r="AC25" s="65"/>
      <c r="AD25" s="65"/>
      <c r="AE25" s="65"/>
      <c r="AF25" s="65"/>
      <c r="AG25" s="65"/>
      <c r="AH25" s="65"/>
      <c r="AI25" s="65"/>
      <c r="AJ25" s="65"/>
      <c r="AK25" s="65"/>
      <c r="AL25" s="65"/>
      <c r="AM25" s="65"/>
      <c r="AN25" s="65"/>
      <c r="AO25" s="65"/>
      <c r="AP25" s="184"/>
      <c r="AQ25" s="185"/>
      <c r="AR25" s="35">
        <f>ROUND(L27,0)</f>
        <v>221</v>
      </c>
      <c r="AS25" s="31"/>
    </row>
    <row r="26" spans="1:45" ht="14.25" customHeight="1" x14ac:dyDescent="0.15">
      <c r="A26" s="32">
        <v>32</v>
      </c>
      <c r="B26" s="32">
        <v>4372</v>
      </c>
      <c r="C26" s="34" t="s">
        <v>1486</v>
      </c>
      <c r="D26" s="73"/>
      <c r="E26" s="74"/>
      <c r="F26" s="74"/>
      <c r="G26" s="20"/>
      <c r="J26" s="187"/>
      <c r="L26" s="204"/>
      <c r="M26" s="187"/>
      <c r="P26" s="187"/>
      <c r="Q26" s="21"/>
      <c r="R26" s="4"/>
      <c r="S26" s="53"/>
      <c r="T26" s="53"/>
      <c r="U26" s="53"/>
      <c r="V26" s="53"/>
      <c r="W26" s="53"/>
      <c r="X26" s="53"/>
      <c r="Y26" s="188"/>
      <c r="Z26" s="59"/>
      <c r="AA26" s="1091" t="s">
        <v>1229</v>
      </c>
      <c r="AB26" s="1092"/>
      <c r="AC26" s="1092"/>
      <c r="AD26" s="1092"/>
      <c r="AE26" s="1092"/>
      <c r="AF26" s="1093"/>
      <c r="AG26" s="67" t="s">
        <v>1230</v>
      </c>
      <c r="AH26" s="67"/>
      <c r="AI26" s="67"/>
      <c r="AJ26" s="67"/>
      <c r="AK26" s="67"/>
      <c r="AL26" s="67"/>
      <c r="AM26" s="67"/>
      <c r="AN26" s="67"/>
      <c r="AO26" s="67"/>
      <c r="AP26" s="65" t="s">
        <v>17</v>
      </c>
      <c r="AQ26" s="164">
        <v>0.7</v>
      </c>
      <c r="AR26" s="35">
        <f>ROUND(L27*AQ26,0)</f>
        <v>155</v>
      </c>
      <c r="AS26" s="31"/>
    </row>
    <row r="27" spans="1:45" ht="14.25" customHeight="1" x14ac:dyDescent="0.15">
      <c r="A27" s="32">
        <v>32</v>
      </c>
      <c r="B27" s="32" t="s">
        <v>1487</v>
      </c>
      <c r="C27" s="34" t="s">
        <v>1488</v>
      </c>
      <c r="D27" s="73"/>
      <c r="E27" s="74"/>
      <c r="F27" s="74"/>
      <c r="G27" s="20"/>
      <c r="J27" s="187"/>
      <c r="L27" s="189">
        <v>221</v>
      </c>
      <c r="M27" s="4" t="s">
        <v>21</v>
      </c>
      <c r="N27" s="191"/>
      <c r="O27" s="191"/>
      <c r="P27" s="4"/>
      <c r="Q27" s="21"/>
      <c r="R27" s="4"/>
      <c r="S27" s="53"/>
      <c r="T27" s="53"/>
      <c r="U27" s="53"/>
      <c r="V27" s="53"/>
      <c r="W27" s="53"/>
      <c r="X27" s="53"/>
      <c r="Y27" s="188"/>
      <c r="Z27" s="59"/>
      <c r="AA27" s="1094"/>
      <c r="AB27" s="1095"/>
      <c r="AC27" s="1095"/>
      <c r="AD27" s="1095"/>
      <c r="AE27" s="1095"/>
      <c r="AF27" s="1096"/>
      <c r="AG27" s="67" t="s">
        <v>1233</v>
      </c>
      <c r="AH27" s="67"/>
      <c r="AI27" s="67"/>
      <c r="AJ27" s="67"/>
      <c r="AK27" s="67"/>
      <c r="AL27" s="67"/>
      <c r="AM27" s="67"/>
      <c r="AN27" s="67"/>
      <c r="AO27" s="67"/>
      <c r="AP27" s="65" t="s">
        <v>17</v>
      </c>
      <c r="AQ27" s="164">
        <v>0.5</v>
      </c>
      <c r="AR27" s="35">
        <f>ROUND(L27*AQ27,0)</f>
        <v>111</v>
      </c>
      <c r="AS27" s="31"/>
    </row>
    <row r="28" spans="1:45" ht="14.25" customHeight="1" x14ac:dyDescent="0.15">
      <c r="A28" s="32">
        <v>32</v>
      </c>
      <c r="B28" s="32">
        <v>4373</v>
      </c>
      <c r="C28" s="34" t="s">
        <v>1489</v>
      </c>
      <c r="D28" s="73"/>
      <c r="E28" s="74"/>
      <c r="F28" s="74"/>
      <c r="G28" s="20"/>
      <c r="J28" s="187"/>
      <c r="L28" s="204"/>
      <c r="M28" s="187"/>
      <c r="N28" s="191"/>
      <c r="O28" s="191"/>
      <c r="P28" s="4"/>
      <c r="Q28" s="21"/>
      <c r="R28" s="72" t="s">
        <v>1235</v>
      </c>
      <c r="S28" s="67"/>
      <c r="T28" s="67"/>
      <c r="U28" s="67"/>
      <c r="V28" s="67"/>
      <c r="W28" s="67"/>
      <c r="X28" s="67"/>
      <c r="Y28" s="192"/>
      <c r="Z28" s="68"/>
      <c r="AA28" s="65"/>
      <c r="AB28" s="65"/>
      <c r="AC28" s="65"/>
      <c r="AD28" s="65"/>
      <c r="AE28" s="65"/>
      <c r="AF28" s="65"/>
      <c r="AG28" s="65"/>
      <c r="AH28" s="65"/>
      <c r="AI28" s="65"/>
      <c r="AJ28" s="65"/>
      <c r="AK28" s="65"/>
      <c r="AL28" s="65"/>
      <c r="AM28" s="65"/>
      <c r="AN28" s="65"/>
      <c r="AO28" s="65"/>
      <c r="AP28" s="184"/>
      <c r="AQ28" s="217"/>
      <c r="AR28" s="35">
        <f>ROUND(L27*Y30,0)</f>
        <v>213</v>
      </c>
      <c r="AS28" s="31"/>
    </row>
    <row r="29" spans="1:45" ht="14.25" customHeight="1" x14ac:dyDescent="0.15">
      <c r="A29" s="32">
        <v>32</v>
      </c>
      <c r="B29" s="32">
        <v>4374</v>
      </c>
      <c r="C29" s="34" t="s">
        <v>1490</v>
      </c>
      <c r="D29" s="73"/>
      <c r="E29" s="74"/>
      <c r="F29" s="74"/>
      <c r="G29" s="20"/>
      <c r="J29" s="187"/>
      <c r="L29" s="204"/>
      <c r="M29" s="187"/>
      <c r="N29" s="191"/>
      <c r="O29" s="191"/>
      <c r="P29" s="4"/>
      <c r="Q29" s="21"/>
      <c r="R29" s="54" t="s">
        <v>1237</v>
      </c>
      <c r="S29" s="53"/>
      <c r="T29" s="53"/>
      <c r="U29" s="53"/>
      <c r="V29" s="53"/>
      <c r="W29" s="53"/>
      <c r="X29" s="53"/>
      <c r="Y29" s="188"/>
      <c r="Z29" s="59"/>
      <c r="AA29" s="1091" t="s">
        <v>1229</v>
      </c>
      <c r="AB29" s="1092"/>
      <c r="AC29" s="1092"/>
      <c r="AD29" s="1092"/>
      <c r="AE29" s="1092"/>
      <c r="AF29" s="1093"/>
      <c r="AG29" s="67" t="s">
        <v>1230</v>
      </c>
      <c r="AH29" s="67"/>
      <c r="AI29" s="67"/>
      <c r="AJ29" s="67"/>
      <c r="AK29" s="67"/>
      <c r="AL29" s="67"/>
      <c r="AM29" s="67"/>
      <c r="AN29" s="67"/>
      <c r="AO29" s="67"/>
      <c r="AP29" s="65" t="s">
        <v>17</v>
      </c>
      <c r="AQ29" s="164">
        <v>0.7</v>
      </c>
      <c r="AR29" s="35">
        <f>ROUND(ROUND(L27*Y30,0)*AQ29,0)</f>
        <v>149</v>
      </c>
      <c r="AS29" s="31"/>
    </row>
    <row r="30" spans="1:45" ht="14.25" customHeight="1" x14ac:dyDescent="0.15">
      <c r="A30" s="32">
        <v>32</v>
      </c>
      <c r="B30" s="32" t="s">
        <v>1491</v>
      </c>
      <c r="C30" s="34" t="s">
        <v>1492</v>
      </c>
      <c r="D30" s="73"/>
      <c r="E30" s="74"/>
      <c r="F30" s="74"/>
      <c r="G30" s="20"/>
      <c r="J30" s="187"/>
      <c r="L30" s="204"/>
      <c r="M30" s="187"/>
      <c r="N30" s="191"/>
      <c r="O30" s="191"/>
      <c r="P30" s="4"/>
      <c r="Q30" s="21"/>
      <c r="R30" s="71"/>
      <c r="S30" s="71"/>
      <c r="T30" s="71"/>
      <c r="U30" s="71"/>
      <c r="V30" s="71"/>
      <c r="W30" s="71"/>
      <c r="X30" s="23" t="s">
        <v>17</v>
      </c>
      <c r="Y30" s="195">
        <v>0.96499999999999997</v>
      </c>
      <c r="Z30" s="207"/>
      <c r="AA30" s="1094"/>
      <c r="AB30" s="1095"/>
      <c r="AC30" s="1095"/>
      <c r="AD30" s="1095"/>
      <c r="AE30" s="1095"/>
      <c r="AF30" s="1096"/>
      <c r="AG30" s="67" t="s">
        <v>1233</v>
      </c>
      <c r="AH30" s="67"/>
      <c r="AI30" s="67"/>
      <c r="AJ30" s="67"/>
      <c r="AK30" s="67"/>
      <c r="AL30" s="67"/>
      <c r="AM30" s="67"/>
      <c r="AN30" s="67"/>
      <c r="AO30" s="67"/>
      <c r="AP30" s="65" t="s">
        <v>17</v>
      </c>
      <c r="AQ30" s="164">
        <v>0.5</v>
      </c>
      <c r="AR30" s="35">
        <f>ROUND(ROUND(L27*Y30,0)*AQ30,0)</f>
        <v>107</v>
      </c>
      <c r="AS30" s="31"/>
    </row>
    <row r="31" spans="1:45" ht="14.25" customHeight="1" x14ac:dyDescent="0.15">
      <c r="A31" s="32">
        <v>32</v>
      </c>
      <c r="B31" s="32">
        <v>4381</v>
      </c>
      <c r="C31" s="34" t="s">
        <v>1493</v>
      </c>
      <c r="D31" s="73"/>
      <c r="E31" s="74"/>
      <c r="F31" s="74"/>
      <c r="G31" s="47" t="s">
        <v>1494</v>
      </c>
      <c r="H31" s="40"/>
      <c r="I31" s="40"/>
      <c r="J31" s="184"/>
      <c r="K31" s="40"/>
      <c r="L31" s="185"/>
      <c r="M31" s="184"/>
      <c r="N31" s="206"/>
      <c r="O31" s="206"/>
      <c r="P31" s="40"/>
      <c r="Q31" s="41"/>
      <c r="R31" s="40"/>
      <c r="S31" s="65"/>
      <c r="T31" s="65"/>
      <c r="U31" s="65"/>
      <c r="V31" s="65"/>
      <c r="W31" s="65"/>
      <c r="X31" s="65"/>
      <c r="Y31" s="102"/>
      <c r="Z31" s="182"/>
      <c r="AA31" s="65"/>
      <c r="AB31" s="65"/>
      <c r="AC31" s="65"/>
      <c r="AD31" s="65"/>
      <c r="AE31" s="65"/>
      <c r="AF31" s="65"/>
      <c r="AG31" s="65"/>
      <c r="AH31" s="65"/>
      <c r="AI31" s="65"/>
      <c r="AJ31" s="65"/>
      <c r="AK31" s="65"/>
      <c r="AL31" s="65"/>
      <c r="AM31" s="65"/>
      <c r="AN31" s="65"/>
      <c r="AO31" s="65"/>
      <c r="AP31" s="184"/>
      <c r="AQ31" s="185"/>
      <c r="AR31" s="35">
        <f>ROUND(L33,0)</f>
        <v>211</v>
      </c>
      <c r="AS31" s="31"/>
    </row>
    <row r="32" spans="1:45" ht="14.25" customHeight="1" x14ac:dyDescent="0.15">
      <c r="A32" s="32">
        <v>32</v>
      </c>
      <c r="B32" s="32">
        <v>4382</v>
      </c>
      <c r="C32" s="34" t="s">
        <v>1495</v>
      </c>
      <c r="D32" s="73"/>
      <c r="E32" s="74"/>
      <c r="F32" s="74"/>
      <c r="G32" s="20"/>
      <c r="J32" s="187"/>
      <c r="L32" s="204"/>
      <c r="M32" s="187"/>
      <c r="P32" s="187"/>
      <c r="Q32" s="21"/>
      <c r="R32" s="4"/>
      <c r="S32" s="53"/>
      <c r="T32" s="53"/>
      <c r="U32" s="53"/>
      <c r="V32" s="53"/>
      <c r="W32" s="53"/>
      <c r="X32" s="53"/>
      <c r="Y32" s="188"/>
      <c r="Z32" s="59"/>
      <c r="AA32" s="1091" t="s">
        <v>1229</v>
      </c>
      <c r="AB32" s="1092"/>
      <c r="AC32" s="1092"/>
      <c r="AD32" s="1092"/>
      <c r="AE32" s="1092"/>
      <c r="AF32" s="1093"/>
      <c r="AG32" s="67" t="s">
        <v>1230</v>
      </c>
      <c r="AH32" s="67"/>
      <c r="AI32" s="67"/>
      <c r="AJ32" s="67"/>
      <c r="AK32" s="67"/>
      <c r="AL32" s="67"/>
      <c r="AM32" s="67"/>
      <c r="AN32" s="67"/>
      <c r="AO32" s="67"/>
      <c r="AP32" s="65" t="s">
        <v>17</v>
      </c>
      <c r="AQ32" s="164">
        <v>0.7</v>
      </c>
      <c r="AR32" s="35">
        <f>ROUND(L33*AQ32,0)</f>
        <v>148</v>
      </c>
      <c r="AS32" s="31"/>
    </row>
    <row r="33" spans="1:45" ht="14.25" customHeight="1" x14ac:dyDescent="0.15">
      <c r="A33" s="32">
        <v>32</v>
      </c>
      <c r="B33" s="32" t="s">
        <v>1496</v>
      </c>
      <c r="C33" s="34" t="s">
        <v>1497</v>
      </c>
      <c r="D33" s="73"/>
      <c r="E33" s="74"/>
      <c r="F33" s="74"/>
      <c r="G33" s="20"/>
      <c r="J33" s="187"/>
      <c r="L33" s="189">
        <v>211</v>
      </c>
      <c r="M33" s="4" t="s">
        <v>21</v>
      </c>
      <c r="N33" s="191"/>
      <c r="O33" s="191"/>
      <c r="P33" s="4"/>
      <c r="Q33" s="21"/>
      <c r="R33" s="4"/>
      <c r="S33" s="53"/>
      <c r="T33" s="53"/>
      <c r="U33" s="53"/>
      <c r="V33" s="53"/>
      <c r="W33" s="53"/>
      <c r="X33" s="53"/>
      <c r="Y33" s="188"/>
      <c r="Z33" s="59"/>
      <c r="AA33" s="1094"/>
      <c r="AB33" s="1095"/>
      <c r="AC33" s="1095"/>
      <c r="AD33" s="1095"/>
      <c r="AE33" s="1095"/>
      <c r="AF33" s="1096"/>
      <c r="AG33" s="67" t="s">
        <v>1233</v>
      </c>
      <c r="AH33" s="67"/>
      <c r="AI33" s="67"/>
      <c r="AJ33" s="67"/>
      <c r="AK33" s="67"/>
      <c r="AL33" s="67"/>
      <c r="AM33" s="67"/>
      <c r="AN33" s="67"/>
      <c r="AO33" s="67"/>
      <c r="AP33" s="65" t="s">
        <v>17</v>
      </c>
      <c r="AQ33" s="164">
        <v>0.5</v>
      </c>
      <c r="AR33" s="35">
        <f>ROUND(L33*AQ33,0)</f>
        <v>106</v>
      </c>
      <c r="AS33" s="31"/>
    </row>
    <row r="34" spans="1:45" ht="14.25" customHeight="1" x14ac:dyDescent="0.15">
      <c r="A34" s="32">
        <v>32</v>
      </c>
      <c r="B34" s="32">
        <v>4383</v>
      </c>
      <c r="C34" s="34" t="s">
        <v>1498</v>
      </c>
      <c r="D34" s="73"/>
      <c r="E34" s="74"/>
      <c r="F34" s="74"/>
      <c r="G34" s="20"/>
      <c r="J34" s="187"/>
      <c r="L34" s="204"/>
      <c r="M34" s="187"/>
      <c r="N34" s="191"/>
      <c r="O34" s="191"/>
      <c r="P34" s="4"/>
      <c r="Q34" s="21"/>
      <c r="R34" s="67" t="s">
        <v>1235</v>
      </c>
      <c r="S34" s="67"/>
      <c r="T34" s="67"/>
      <c r="U34" s="67"/>
      <c r="V34" s="67"/>
      <c r="W34" s="67"/>
      <c r="X34" s="67"/>
      <c r="Y34" s="192"/>
      <c r="Z34" s="68"/>
      <c r="AA34" s="65"/>
      <c r="AB34" s="65"/>
      <c r="AC34" s="65"/>
      <c r="AD34" s="65"/>
      <c r="AE34" s="65"/>
      <c r="AF34" s="65"/>
      <c r="AG34" s="65"/>
      <c r="AH34" s="65"/>
      <c r="AI34" s="65"/>
      <c r="AJ34" s="65"/>
      <c r="AK34" s="65"/>
      <c r="AL34" s="65"/>
      <c r="AM34" s="65"/>
      <c r="AN34" s="65"/>
      <c r="AO34" s="65"/>
      <c r="AP34" s="184"/>
      <c r="AQ34" s="217"/>
      <c r="AR34" s="35">
        <f>ROUND(L33*Y36,0)</f>
        <v>204</v>
      </c>
      <c r="AS34" s="31"/>
    </row>
    <row r="35" spans="1:45" ht="14.25" customHeight="1" x14ac:dyDescent="0.15">
      <c r="A35" s="32">
        <v>32</v>
      </c>
      <c r="B35" s="32">
        <v>4384</v>
      </c>
      <c r="C35" s="34" t="s">
        <v>1499</v>
      </c>
      <c r="D35" s="73"/>
      <c r="E35" s="74"/>
      <c r="F35" s="74"/>
      <c r="G35" s="20"/>
      <c r="J35" s="187"/>
      <c r="L35" s="204"/>
      <c r="M35" s="187"/>
      <c r="N35" s="191"/>
      <c r="O35" s="191"/>
      <c r="P35" s="4"/>
      <c r="Q35" s="21"/>
      <c r="R35" s="53" t="s">
        <v>1237</v>
      </c>
      <c r="S35" s="53"/>
      <c r="T35" s="53"/>
      <c r="U35" s="53"/>
      <c r="V35" s="53"/>
      <c r="W35" s="53"/>
      <c r="X35" s="53"/>
      <c r="Y35" s="188"/>
      <c r="Z35" s="59"/>
      <c r="AA35" s="1091" t="s">
        <v>1229</v>
      </c>
      <c r="AB35" s="1092"/>
      <c r="AC35" s="1092"/>
      <c r="AD35" s="1092"/>
      <c r="AE35" s="1092"/>
      <c r="AF35" s="1093"/>
      <c r="AG35" s="67" t="s">
        <v>1230</v>
      </c>
      <c r="AH35" s="67"/>
      <c r="AI35" s="67"/>
      <c r="AJ35" s="67"/>
      <c r="AK35" s="67"/>
      <c r="AL35" s="67"/>
      <c r="AM35" s="67"/>
      <c r="AN35" s="67"/>
      <c r="AO35" s="67"/>
      <c r="AP35" s="65" t="s">
        <v>17</v>
      </c>
      <c r="AQ35" s="164">
        <v>0.7</v>
      </c>
      <c r="AR35" s="35">
        <f>ROUND(ROUND(L33*Y36,0)*AQ35,0)</f>
        <v>143</v>
      </c>
      <c r="AS35" s="31"/>
    </row>
    <row r="36" spans="1:45" ht="14.25" customHeight="1" x14ac:dyDescent="0.15">
      <c r="A36" s="32">
        <v>32</v>
      </c>
      <c r="B36" s="32" t="s">
        <v>1500</v>
      </c>
      <c r="C36" s="34" t="s">
        <v>1501</v>
      </c>
      <c r="D36" s="73"/>
      <c r="E36" s="74"/>
      <c r="F36" s="74"/>
      <c r="G36" s="20"/>
      <c r="J36" s="187"/>
      <c r="L36" s="204"/>
      <c r="M36" s="187"/>
      <c r="N36" s="191"/>
      <c r="O36" s="191"/>
      <c r="P36" s="4"/>
      <c r="Q36" s="21"/>
      <c r="R36" s="71"/>
      <c r="S36" s="71"/>
      <c r="T36" s="71"/>
      <c r="U36" s="71"/>
      <c r="V36" s="71"/>
      <c r="W36" s="71"/>
      <c r="X36" s="23" t="s">
        <v>17</v>
      </c>
      <c r="Y36" s="195">
        <v>0.96499999999999997</v>
      </c>
      <c r="Z36" s="207"/>
      <c r="AA36" s="1094"/>
      <c r="AB36" s="1095"/>
      <c r="AC36" s="1095"/>
      <c r="AD36" s="1095"/>
      <c r="AE36" s="1095"/>
      <c r="AF36" s="1096"/>
      <c r="AG36" s="67" t="s">
        <v>1233</v>
      </c>
      <c r="AH36" s="67"/>
      <c r="AI36" s="67"/>
      <c r="AJ36" s="67"/>
      <c r="AK36" s="67"/>
      <c r="AL36" s="67"/>
      <c r="AM36" s="67"/>
      <c r="AN36" s="67"/>
      <c r="AO36" s="67"/>
      <c r="AP36" s="65" t="s">
        <v>17</v>
      </c>
      <c r="AQ36" s="164">
        <v>0.5</v>
      </c>
      <c r="AR36" s="35">
        <f>ROUND(ROUND(L33*Y36,0)*AQ36,0)</f>
        <v>102</v>
      </c>
      <c r="AS36" s="31"/>
    </row>
    <row r="37" spans="1:45" ht="14.25" customHeight="1" x14ac:dyDescent="0.15">
      <c r="A37" s="32">
        <v>32</v>
      </c>
      <c r="B37" s="32">
        <v>4391</v>
      </c>
      <c r="C37" s="34" t="s">
        <v>1502</v>
      </c>
      <c r="D37" s="73"/>
      <c r="E37" s="74"/>
      <c r="F37" s="74"/>
      <c r="G37" s="47" t="s">
        <v>1503</v>
      </c>
      <c r="H37" s="40"/>
      <c r="I37" s="40"/>
      <c r="J37" s="184"/>
      <c r="K37" s="40"/>
      <c r="L37" s="185"/>
      <c r="M37" s="184"/>
      <c r="N37" s="206"/>
      <c r="O37" s="206"/>
      <c r="P37" s="40"/>
      <c r="Q37" s="41"/>
      <c r="R37" s="40"/>
      <c r="S37" s="65"/>
      <c r="T37" s="65"/>
      <c r="U37" s="65"/>
      <c r="V37" s="65"/>
      <c r="W37" s="65"/>
      <c r="X37" s="65"/>
      <c r="Y37" s="102"/>
      <c r="Z37" s="182"/>
      <c r="AA37" s="65"/>
      <c r="AB37" s="65"/>
      <c r="AC37" s="65"/>
      <c r="AD37" s="65"/>
      <c r="AE37" s="65"/>
      <c r="AF37" s="65"/>
      <c r="AG37" s="65"/>
      <c r="AH37" s="65"/>
      <c r="AI37" s="65"/>
      <c r="AJ37" s="65"/>
      <c r="AK37" s="65"/>
      <c r="AL37" s="65"/>
      <c r="AM37" s="65"/>
      <c r="AN37" s="65"/>
      <c r="AO37" s="65"/>
      <c r="AP37" s="184"/>
      <c r="AQ37" s="185"/>
      <c r="AR37" s="35">
        <f>ROUND(L39,0)</f>
        <v>201</v>
      </c>
      <c r="AS37" s="31"/>
    </row>
    <row r="38" spans="1:45" ht="14.25" customHeight="1" x14ac:dyDescent="0.15">
      <c r="A38" s="32">
        <v>32</v>
      </c>
      <c r="B38" s="32">
        <v>4392</v>
      </c>
      <c r="C38" s="34" t="s">
        <v>1504</v>
      </c>
      <c r="D38" s="73"/>
      <c r="E38" s="74"/>
      <c r="F38" s="74"/>
      <c r="G38" s="20"/>
      <c r="J38" s="187"/>
      <c r="L38" s="204"/>
      <c r="M38" s="187"/>
      <c r="P38" s="187"/>
      <c r="Q38" s="21"/>
      <c r="R38" s="4"/>
      <c r="S38" s="53"/>
      <c r="T38" s="53"/>
      <c r="U38" s="53"/>
      <c r="V38" s="53"/>
      <c r="W38" s="53"/>
      <c r="X38" s="53"/>
      <c r="Y38" s="188"/>
      <c r="Z38" s="59"/>
      <c r="AA38" s="1091" t="s">
        <v>1229</v>
      </c>
      <c r="AB38" s="1092"/>
      <c r="AC38" s="1092"/>
      <c r="AD38" s="1092"/>
      <c r="AE38" s="1092"/>
      <c r="AF38" s="1093"/>
      <c r="AG38" s="67" t="s">
        <v>1230</v>
      </c>
      <c r="AH38" s="67"/>
      <c r="AI38" s="67"/>
      <c r="AJ38" s="67"/>
      <c r="AK38" s="67"/>
      <c r="AL38" s="67"/>
      <c r="AM38" s="67"/>
      <c r="AN38" s="67"/>
      <c r="AO38" s="67"/>
      <c r="AP38" s="65" t="s">
        <v>17</v>
      </c>
      <c r="AQ38" s="164">
        <v>0.7</v>
      </c>
      <c r="AR38" s="35">
        <f>ROUND(L39*AQ38,0)</f>
        <v>141</v>
      </c>
      <c r="AS38" s="31"/>
    </row>
    <row r="39" spans="1:45" ht="14.25" customHeight="1" x14ac:dyDescent="0.15">
      <c r="A39" s="32">
        <v>32</v>
      </c>
      <c r="B39" s="32" t="s">
        <v>1505</v>
      </c>
      <c r="C39" s="34" t="s">
        <v>1506</v>
      </c>
      <c r="D39" s="73"/>
      <c r="E39" s="74"/>
      <c r="F39" s="74"/>
      <c r="G39" s="20"/>
      <c r="J39" s="187"/>
      <c r="L39" s="189">
        <v>201</v>
      </c>
      <c r="M39" s="4" t="s">
        <v>21</v>
      </c>
      <c r="N39" s="191"/>
      <c r="O39" s="191"/>
      <c r="P39" s="4"/>
      <c r="Q39" s="21"/>
      <c r="R39" s="4"/>
      <c r="S39" s="53"/>
      <c r="T39" s="53"/>
      <c r="U39" s="53"/>
      <c r="V39" s="53"/>
      <c r="W39" s="53"/>
      <c r="X39" s="53"/>
      <c r="Y39" s="188"/>
      <c r="Z39" s="59"/>
      <c r="AA39" s="1094"/>
      <c r="AB39" s="1095"/>
      <c r="AC39" s="1095"/>
      <c r="AD39" s="1095"/>
      <c r="AE39" s="1095"/>
      <c r="AF39" s="1096"/>
      <c r="AG39" s="67" t="s">
        <v>1233</v>
      </c>
      <c r="AH39" s="67"/>
      <c r="AI39" s="67"/>
      <c r="AJ39" s="67"/>
      <c r="AK39" s="67"/>
      <c r="AL39" s="67"/>
      <c r="AM39" s="67"/>
      <c r="AN39" s="67"/>
      <c r="AO39" s="67"/>
      <c r="AP39" s="65" t="s">
        <v>17</v>
      </c>
      <c r="AQ39" s="164">
        <v>0.5</v>
      </c>
      <c r="AR39" s="35">
        <f>ROUND(L39*AQ39,0)</f>
        <v>101</v>
      </c>
      <c r="AS39" s="31"/>
    </row>
    <row r="40" spans="1:45" ht="14.25" customHeight="1" x14ac:dyDescent="0.15">
      <c r="A40" s="32">
        <v>32</v>
      </c>
      <c r="B40" s="32">
        <v>4393</v>
      </c>
      <c r="C40" s="34" t="s">
        <v>1507</v>
      </c>
      <c r="D40" s="73"/>
      <c r="E40" s="74"/>
      <c r="F40" s="74"/>
      <c r="G40" s="20"/>
      <c r="J40" s="187"/>
      <c r="L40" s="204"/>
      <c r="M40" s="187"/>
      <c r="N40" s="191"/>
      <c r="O40" s="191"/>
      <c r="P40" s="4"/>
      <c r="Q40" s="21"/>
      <c r="R40" s="67" t="s">
        <v>1235</v>
      </c>
      <c r="S40" s="67"/>
      <c r="T40" s="67"/>
      <c r="U40" s="67"/>
      <c r="V40" s="67"/>
      <c r="W40" s="67"/>
      <c r="X40" s="67"/>
      <c r="Y40" s="192"/>
      <c r="Z40" s="68"/>
      <c r="AA40" s="65"/>
      <c r="AB40" s="65"/>
      <c r="AC40" s="65"/>
      <c r="AD40" s="65"/>
      <c r="AE40" s="65"/>
      <c r="AF40" s="65"/>
      <c r="AG40" s="65"/>
      <c r="AH40" s="65"/>
      <c r="AI40" s="65"/>
      <c r="AJ40" s="65"/>
      <c r="AK40" s="65"/>
      <c r="AL40" s="65"/>
      <c r="AM40" s="65"/>
      <c r="AN40" s="65"/>
      <c r="AO40" s="65"/>
      <c r="AP40" s="184"/>
      <c r="AQ40" s="217"/>
      <c r="AR40" s="35">
        <f>ROUND(L39*Y42,0)</f>
        <v>194</v>
      </c>
      <c r="AS40" s="31"/>
    </row>
    <row r="41" spans="1:45" ht="14.25" customHeight="1" x14ac:dyDescent="0.15">
      <c r="A41" s="32">
        <v>32</v>
      </c>
      <c r="B41" s="32">
        <v>4394</v>
      </c>
      <c r="C41" s="34" t="s">
        <v>1508</v>
      </c>
      <c r="D41" s="73"/>
      <c r="E41" s="74"/>
      <c r="F41" s="74"/>
      <c r="G41" s="20"/>
      <c r="J41" s="187"/>
      <c r="L41" s="204"/>
      <c r="M41" s="187"/>
      <c r="N41" s="191"/>
      <c r="O41" s="191"/>
      <c r="P41" s="4"/>
      <c r="Q41" s="21"/>
      <c r="R41" s="54" t="s">
        <v>1237</v>
      </c>
      <c r="S41" s="53"/>
      <c r="T41" s="53"/>
      <c r="U41" s="53"/>
      <c r="V41" s="53"/>
      <c r="W41" s="53"/>
      <c r="X41" s="53"/>
      <c r="Y41" s="188"/>
      <c r="Z41" s="59"/>
      <c r="AA41" s="1091" t="s">
        <v>1229</v>
      </c>
      <c r="AB41" s="1092"/>
      <c r="AC41" s="1092"/>
      <c r="AD41" s="1092"/>
      <c r="AE41" s="1092"/>
      <c r="AF41" s="1093"/>
      <c r="AG41" s="67" t="s">
        <v>1230</v>
      </c>
      <c r="AH41" s="67"/>
      <c r="AI41" s="67"/>
      <c r="AJ41" s="67"/>
      <c r="AK41" s="67"/>
      <c r="AL41" s="67"/>
      <c r="AM41" s="67"/>
      <c r="AN41" s="67"/>
      <c r="AO41" s="67"/>
      <c r="AP41" s="65" t="s">
        <v>17</v>
      </c>
      <c r="AQ41" s="164">
        <v>0.7</v>
      </c>
      <c r="AR41" s="35">
        <f>ROUND(ROUND(L39*Y42,0)*AQ41,0)</f>
        <v>136</v>
      </c>
      <c r="AS41" s="31"/>
    </row>
    <row r="42" spans="1:45" ht="14.25" customHeight="1" x14ac:dyDescent="0.15">
      <c r="A42" s="32">
        <v>32</v>
      </c>
      <c r="B42" s="32" t="s">
        <v>1509</v>
      </c>
      <c r="C42" s="34" t="s">
        <v>1510</v>
      </c>
      <c r="D42" s="111"/>
      <c r="E42" s="112"/>
      <c r="F42" s="112"/>
      <c r="G42" s="24"/>
      <c r="H42" s="25"/>
      <c r="I42" s="25"/>
      <c r="J42" s="211"/>
      <c r="K42" s="25"/>
      <c r="L42" s="212"/>
      <c r="M42" s="211"/>
      <c r="N42" s="213"/>
      <c r="O42" s="213"/>
      <c r="P42" s="25"/>
      <c r="Q42" s="38"/>
      <c r="R42" s="94"/>
      <c r="S42" s="71"/>
      <c r="T42" s="71"/>
      <c r="U42" s="71"/>
      <c r="V42" s="71"/>
      <c r="W42" s="71"/>
      <c r="X42" s="26" t="s">
        <v>17</v>
      </c>
      <c r="Y42" s="195">
        <v>0.96499999999999997</v>
      </c>
      <c r="Z42" s="207"/>
      <c r="AA42" s="1094"/>
      <c r="AB42" s="1095"/>
      <c r="AC42" s="1095"/>
      <c r="AD42" s="1095"/>
      <c r="AE42" s="1095"/>
      <c r="AF42" s="1096"/>
      <c r="AG42" s="107" t="s">
        <v>1233</v>
      </c>
      <c r="AH42" s="107"/>
      <c r="AI42" s="107"/>
      <c r="AJ42" s="107"/>
      <c r="AK42" s="107"/>
      <c r="AL42" s="107"/>
      <c r="AM42" s="107"/>
      <c r="AN42" s="107"/>
      <c r="AO42" s="107"/>
      <c r="AP42" s="44" t="s">
        <v>17</v>
      </c>
      <c r="AQ42" s="45">
        <v>0.5</v>
      </c>
      <c r="AR42" s="35">
        <f>ROUND(ROUND(L39*Y42,0)*AQ42,0)</f>
        <v>97</v>
      </c>
      <c r="AS42" s="61"/>
    </row>
    <row r="43" spans="1:45" ht="14.25" customHeight="1" x14ac:dyDescent="0.15">
      <c r="A43" s="32">
        <v>32</v>
      </c>
      <c r="B43" s="32">
        <v>4401</v>
      </c>
      <c r="C43" s="34" t="s">
        <v>1511</v>
      </c>
      <c r="D43" s="1085" t="s">
        <v>1512</v>
      </c>
      <c r="E43" s="1086"/>
      <c r="F43" s="1087"/>
      <c r="G43" s="40" t="s">
        <v>1513</v>
      </c>
      <c r="H43" s="40"/>
      <c r="I43" s="40"/>
      <c r="J43" s="40"/>
      <c r="K43" s="47" t="s">
        <v>1242</v>
      </c>
      <c r="L43" s="103"/>
      <c r="M43" s="40"/>
      <c r="N43" s="199"/>
      <c r="O43" s="199"/>
      <c r="P43" s="40"/>
      <c r="Q43" s="41"/>
      <c r="R43" s="40"/>
      <c r="S43" s="65"/>
      <c r="T43" s="65"/>
      <c r="U43" s="65"/>
      <c r="V43" s="65"/>
      <c r="W43" s="65"/>
      <c r="X43" s="65"/>
      <c r="Y43" s="102"/>
      <c r="Z43" s="182"/>
      <c r="AA43" s="65"/>
      <c r="AB43" s="65"/>
      <c r="AC43" s="65"/>
      <c r="AD43" s="65"/>
      <c r="AE43" s="65"/>
      <c r="AF43" s="65"/>
      <c r="AG43" s="65"/>
      <c r="AH43" s="65"/>
      <c r="AI43" s="65"/>
      <c r="AJ43" s="65"/>
      <c r="AK43" s="65"/>
      <c r="AL43" s="65"/>
      <c r="AM43" s="65"/>
      <c r="AN43" s="65"/>
      <c r="AO43" s="65"/>
      <c r="AP43" s="184"/>
      <c r="AQ43" s="185"/>
      <c r="AR43" s="35">
        <f>ROUND(L45,0)</f>
        <v>393</v>
      </c>
      <c r="AS43" s="66"/>
    </row>
    <row r="44" spans="1:45" ht="14.25" customHeight="1" x14ac:dyDescent="0.15">
      <c r="A44" s="32">
        <v>32</v>
      </c>
      <c r="B44" s="32">
        <v>4402</v>
      </c>
      <c r="C44" s="34" t="s">
        <v>1514</v>
      </c>
      <c r="D44" s="1088"/>
      <c r="E44" s="1089"/>
      <c r="F44" s="1090"/>
      <c r="G44" s="4"/>
      <c r="K44" s="20" t="s">
        <v>1244</v>
      </c>
      <c r="L44" s="58"/>
      <c r="P44" s="187"/>
      <c r="Q44" s="21"/>
      <c r="R44" s="4"/>
      <c r="S44" s="53"/>
      <c r="T44" s="53"/>
      <c r="U44" s="53"/>
      <c r="V44" s="53"/>
      <c r="W44" s="53"/>
      <c r="X44" s="53"/>
      <c r="Y44" s="188"/>
      <c r="Z44" s="59"/>
      <c r="AA44" s="1091" t="s">
        <v>1229</v>
      </c>
      <c r="AB44" s="1092"/>
      <c r="AC44" s="1092"/>
      <c r="AD44" s="1092"/>
      <c r="AE44" s="1092"/>
      <c r="AF44" s="1093"/>
      <c r="AG44" s="67" t="s">
        <v>1230</v>
      </c>
      <c r="AH44" s="67"/>
      <c r="AI44" s="67"/>
      <c r="AJ44" s="67"/>
      <c r="AK44" s="67"/>
      <c r="AL44" s="67"/>
      <c r="AM44" s="67"/>
      <c r="AN44" s="67"/>
      <c r="AO44" s="67"/>
      <c r="AP44" s="65" t="s">
        <v>17</v>
      </c>
      <c r="AQ44" s="164">
        <v>0.7</v>
      </c>
      <c r="AR44" s="35">
        <f>ROUND(L45*AQ44,0)</f>
        <v>275</v>
      </c>
      <c r="AS44" s="31"/>
    </row>
    <row r="45" spans="1:45" ht="14.25" customHeight="1" x14ac:dyDescent="0.15">
      <c r="A45" s="32">
        <v>32</v>
      </c>
      <c r="B45" s="32" t="s">
        <v>1515</v>
      </c>
      <c r="C45" s="34" t="s">
        <v>1516</v>
      </c>
      <c r="D45" s="1088"/>
      <c r="E45" s="1089"/>
      <c r="F45" s="1090"/>
      <c r="G45" s="4"/>
      <c r="K45" s="20"/>
      <c r="L45" s="189">
        <v>393</v>
      </c>
      <c r="M45" s="4" t="s">
        <v>21</v>
      </c>
      <c r="N45" s="191"/>
      <c r="O45" s="191"/>
      <c r="P45" s="4"/>
      <c r="Q45" s="21"/>
      <c r="R45" s="4"/>
      <c r="S45" s="53"/>
      <c r="T45" s="53"/>
      <c r="U45" s="53"/>
      <c r="V45" s="53"/>
      <c r="W45" s="53"/>
      <c r="X45" s="53"/>
      <c r="Y45" s="188"/>
      <c r="Z45" s="59"/>
      <c r="AA45" s="1094"/>
      <c r="AB45" s="1095"/>
      <c r="AC45" s="1095"/>
      <c r="AD45" s="1095"/>
      <c r="AE45" s="1095"/>
      <c r="AF45" s="1096"/>
      <c r="AG45" s="67" t="s">
        <v>1233</v>
      </c>
      <c r="AH45" s="67"/>
      <c r="AI45" s="67"/>
      <c r="AJ45" s="67"/>
      <c r="AK45" s="67"/>
      <c r="AL45" s="67"/>
      <c r="AM45" s="67"/>
      <c r="AN45" s="67"/>
      <c r="AO45" s="67"/>
      <c r="AP45" s="65" t="s">
        <v>17</v>
      </c>
      <c r="AQ45" s="164">
        <v>0.5</v>
      </c>
      <c r="AR45" s="35">
        <f>ROUND(L45*AQ45,0)</f>
        <v>197</v>
      </c>
      <c r="AS45" s="31"/>
    </row>
    <row r="46" spans="1:45" ht="14.25" customHeight="1" x14ac:dyDescent="0.15">
      <c r="A46" s="32">
        <v>32</v>
      </c>
      <c r="B46" s="32">
        <v>4403</v>
      </c>
      <c r="C46" s="34" t="s">
        <v>1517</v>
      </c>
      <c r="D46" s="73"/>
      <c r="E46" s="74"/>
      <c r="F46" s="75"/>
      <c r="G46" s="4"/>
      <c r="K46" s="20"/>
      <c r="L46" s="58"/>
      <c r="N46" s="203"/>
      <c r="O46" s="203"/>
      <c r="P46" s="187"/>
      <c r="Q46" s="21"/>
      <c r="R46" s="72" t="s">
        <v>1235</v>
      </c>
      <c r="S46" s="67"/>
      <c r="T46" s="67"/>
      <c r="U46" s="67"/>
      <c r="V46" s="67"/>
      <c r="W46" s="67"/>
      <c r="X46" s="67"/>
      <c r="Y46" s="192"/>
      <c r="Z46" s="68"/>
      <c r="AA46" s="65"/>
      <c r="AB46" s="65"/>
      <c r="AC46" s="65"/>
      <c r="AD46" s="65"/>
      <c r="AE46" s="65"/>
      <c r="AF46" s="65"/>
      <c r="AG46" s="65"/>
      <c r="AH46" s="65"/>
      <c r="AI46" s="65"/>
      <c r="AJ46" s="65"/>
      <c r="AK46" s="65"/>
      <c r="AL46" s="65"/>
      <c r="AM46" s="65"/>
      <c r="AN46" s="65"/>
      <c r="AO46" s="65"/>
      <c r="AP46" s="184"/>
      <c r="AQ46" s="217"/>
      <c r="AR46" s="35">
        <f>ROUND(L45*Y48,0)</f>
        <v>379</v>
      </c>
      <c r="AS46" s="31"/>
    </row>
    <row r="47" spans="1:45" ht="14.25" customHeight="1" x14ac:dyDescent="0.15">
      <c r="A47" s="32">
        <v>32</v>
      </c>
      <c r="B47" s="32">
        <v>4404</v>
      </c>
      <c r="C47" s="34" t="s">
        <v>1518</v>
      </c>
      <c r="D47" s="73"/>
      <c r="E47" s="74"/>
      <c r="F47" s="75"/>
      <c r="G47" s="4"/>
      <c r="K47" s="186"/>
      <c r="L47" s="204"/>
      <c r="M47" s="187"/>
      <c r="N47" s="203"/>
      <c r="O47" s="203"/>
      <c r="P47" s="187"/>
      <c r="Q47" s="21"/>
      <c r="R47" s="54" t="s">
        <v>1237</v>
      </c>
      <c r="S47" s="53"/>
      <c r="T47" s="53"/>
      <c r="U47" s="53"/>
      <c r="V47" s="53"/>
      <c r="W47" s="53"/>
      <c r="X47" s="53"/>
      <c r="Y47" s="188"/>
      <c r="Z47" s="59"/>
      <c r="AA47" s="1091" t="s">
        <v>1229</v>
      </c>
      <c r="AB47" s="1092"/>
      <c r="AC47" s="1092"/>
      <c r="AD47" s="1092"/>
      <c r="AE47" s="1092"/>
      <c r="AF47" s="1093"/>
      <c r="AG47" s="67" t="s">
        <v>1230</v>
      </c>
      <c r="AH47" s="67"/>
      <c r="AI47" s="67"/>
      <c r="AJ47" s="67"/>
      <c r="AK47" s="67"/>
      <c r="AL47" s="67"/>
      <c r="AM47" s="67"/>
      <c r="AN47" s="67"/>
      <c r="AO47" s="67"/>
      <c r="AP47" s="65" t="s">
        <v>17</v>
      </c>
      <c r="AQ47" s="164">
        <v>0.7</v>
      </c>
      <c r="AR47" s="35">
        <f>ROUND(ROUND(L45*Y48,0)*AQ47,0)</f>
        <v>265</v>
      </c>
      <c r="AS47" s="31"/>
    </row>
    <row r="48" spans="1:45" ht="14.25" customHeight="1" x14ac:dyDescent="0.15">
      <c r="A48" s="32">
        <v>32</v>
      </c>
      <c r="B48" s="32" t="s">
        <v>1519</v>
      </c>
      <c r="C48" s="34" t="s">
        <v>1520</v>
      </c>
      <c r="D48" s="73"/>
      <c r="E48" s="74"/>
      <c r="F48" s="75"/>
      <c r="G48" s="4"/>
      <c r="K48" s="186"/>
      <c r="L48" s="204"/>
      <c r="M48" s="187"/>
      <c r="N48" s="203"/>
      <c r="O48" s="203"/>
      <c r="P48" s="187"/>
      <c r="Q48" s="21"/>
      <c r="R48" s="71"/>
      <c r="S48" s="71"/>
      <c r="T48" s="71"/>
      <c r="U48" s="71"/>
      <c r="V48" s="71"/>
      <c r="W48" s="71"/>
      <c r="X48" s="23" t="s">
        <v>17</v>
      </c>
      <c r="Y48" s="195">
        <v>0.96499999999999997</v>
      </c>
      <c r="Z48" s="207"/>
      <c r="AA48" s="1094"/>
      <c r="AB48" s="1095"/>
      <c r="AC48" s="1095"/>
      <c r="AD48" s="1095"/>
      <c r="AE48" s="1095"/>
      <c r="AF48" s="1096"/>
      <c r="AG48" s="67" t="s">
        <v>1233</v>
      </c>
      <c r="AH48" s="67"/>
      <c r="AI48" s="67"/>
      <c r="AJ48" s="67"/>
      <c r="AK48" s="67"/>
      <c r="AL48" s="67"/>
      <c r="AM48" s="67"/>
      <c r="AN48" s="67"/>
      <c r="AO48" s="67"/>
      <c r="AP48" s="65" t="s">
        <v>17</v>
      </c>
      <c r="AQ48" s="164">
        <v>0.5</v>
      </c>
      <c r="AR48" s="35">
        <f>ROUND(ROUND(L45*Y48,0)*AQ48,0)</f>
        <v>190</v>
      </c>
      <c r="AS48" s="31"/>
    </row>
    <row r="49" spans="1:45" ht="14.25" customHeight="1" x14ac:dyDescent="0.15">
      <c r="A49" s="32">
        <v>32</v>
      </c>
      <c r="B49" s="32">
        <v>4405</v>
      </c>
      <c r="C49" s="34" t="s">
        <v>1521</v>
      </c>
      <c r="D49" s="73"/>
      <c r="E49" s="74"/>
      <c r="F49" s="75"/>
      <c r="G49" s="4"/>
      <c r="J49" s="187"/>
      <c r="K49" s="47" t="s">
        <v>1522</v>
      </c>
      <c r="L49" s="185"/>
      <c r="M49" s="184"/>
      <c r="N49" s="205"/>
      <c r="O49" s="205"/>
      <c r="P49" s="40"/>
      <c r="Q49" s="41"/>
      <c r="R49" s="40"/>
      <c r="S49" s="65"/>
      <c r="T49" s="65"/>
      <c r="U49" s="65"/>
      <c r="V49" s="65"/>
      <c r="W49" s="65"/>
      <c r="X49" s="65"/>
      <c r="Y49" s="102"/>
      <c r="Z49" s="182"/>
      <c r="AA49" s="65"/>
      <c r="AB49" s="65"/>
      <c r="AC49" s="65"/>
      <c r="AD49" s="65"/>
      <c r="AE49" s="65"/>
      <c r="AF49" s="65"/>
      <c r="AG49" s="65"/>
      <c r="AH49" s="65"/>
      <c r="AI49" s="65"/>
      <c r="AJ49" s="65"/>
      <c r="AK49" s="65"/>
      <c r="AL49" s="65"/>
      <c r="AM49" s="65"/>
      <c r="AN49" s="65"/>
      <c r="AO49" s="65"/>
      <c r="AP49" s="184"/>
      <c r="AQ49" s="185"/>
      <c r="AR49" s="35">
        <f>ROUND(L51,0)</f>
        <v>311</v>
      </c>
      <c r="AS49" s="31"/>
    </row>
    <row r="50" spans="1:45" ht="14.25" customHeight="1" x14ac:dyDescent="0.15">
      <c r="A50" s="32">
        <v>32</v>
      </c>
      <c r="B50" s="32">
        <v>4406</v>
      </c>
      <c r="C50" s="34" t="s">
        <v>1523</v>
      </c>
      <c r="D50" s="73"/>
      <c r="E50" s="74"/>
      <c r="F50" s="75"/>
      <c r="G50" s="4"/>
      <c r="J50" s="187"/>
      <c r="K50" s="186"/>
      <c r="L50" s="204"/>
      <c r="M50" s="187"/>
      <c r="P50" s="187"/>
      <c r="Q50" s="21"/>
      <c r="R50" s="4"/>
      <c r="S50" s="53"/>
      <c r="T50" s="53"/>
      <c r="U50" s="53"/>
      <c r="V50" s="53"/>
      <c r="W50" s="53"/>
      <c r="X50" s="53"/>
      <c r="Y50" s="188"/>
      <c r="Z50" s="59"/>
      <c r="AA50" s="1091" t="s">
        <v>1229</v>
      </c>
      <c r="AB50" s="1092"/>
      <c r="AC50" s="1092"/>
      <c r="AD50" s="1092"/>
      <c r="AE50" s="1092"/>
      <c r="AF50" s="1093"/>
      <c r="AG50" s="67" t="s">
        <v>1230</v>
      </c>
      <c r="AH50" s="67"/>
      <c r="AI50" s="67"/>
      <c r="AJ50" s="67"/>
      <c r="AK50" s="67"/>
      <c r="AL50" s="67"/>
      <c r="AM50" s="67"/>
      <c r="AN50" s="67"/>
      <c r="AO50" s="67"/>
      <c r="AP50" s="65" t="s">
        <v>17</v>
      </c>
      <c r="AQ50" s="164">
        <v>0.7</v>
      </c>
      <c r="AR50" s="35">
        <f>ROUND(L51*AQ50,0)</f>
        <v>218</v>
      </c>
      <c r="AS50" s="31"/>
    </row>
    <row r="51" spans="1:45" ht="14.25" customHeight="1" x14ac:dyDescent="0.15">
      <c r="A51" s="32">
        <v>32</v>
      </c>
      <c r="B51" s="32" t="s">
        <v>1524</v>
      </c>
      <c r="C51" s="34" t="s">
        <v>1525</v>
      </c>
      <c r="D51" s="73"/>
      <c r="E51" s="74"/>
      <c r="F51" s="75"/>
      <c r="G51" s="4"/>
      <c r="J51" s="187"/>
      <c r="K51" s="186"/>
      <c r="L51" s="189">
        <v>311</v>
      </c>
      <c r="M51" s="4" t="s">
        <v>21</v>
      </c>
      <c r="N51" s="191"/>
      <c r="O51" s="191"/>
      <c r="P51" s="4"/>
      <c r="Q51" s="21"/>
      <c r="R51" s="4"/>
      <c r="S51" s="53"/>
      <c r="T51" s="53"/>
      <c r="U51" s="53"/>
      <c r="V51" s="53"/>
      <c r="W51" s="53"/>
      <c r="X51" s="53"/>
      <c r="Y51" s="188"/>
      <c r="Z51" s="59"/>
      <c r="AA51" s="1094"/>
      <c r="AB51" s="1095"/>
      <c r="AC51" s="1095"/>
      <c r="AD51" s="1095"/>
      <c r="AE51" s="1095"/>
      <c r="AF51" s="1096"/>
      <c r="AG51" s="67" t="s">
        <v>1233</v>
      </c>
      <c r="AH51" s="67"/>
      <c r="AI51" s="67"/>
      <c r="AJ51" s="67"/>
      <c r="AK51" s="67"/>
      <c r="AL51" s="67"/>
      <c r="AM51" s="67"/>
      <c r="AN51" s="67"/>
      <c r="AO51" s="67"/>
      <c r="AP51" s="65" t="s">
        <v>17</v>
      </c>
      <c r="AQ51" s="164">
        <v>0.5</v>
      </c>
      <c r="AR51" s="35">
        <f>ROUND(L51*AQ51,0)</f>
        <v>156</v>
      </c>
      <c r="AS51" s="31"/>
    </row>
    <row r="52" spans="1:45" ht="14.25" customHeight="1" x14ac:dyDescent="0.15">
      <c r="A52" s="32">
        <v>32</v>
      </c>
      <c r="B52" s="32">
        <v>4407</v>
      </c>
      <c r="C52" s="34" t="s">
        <v>1526</v>
      </c>
      <c r="D52" s="73"/>
      <c r="E52" s="74"/>
      <c r="F52" s="75"/>
      <c r="G52" s="4"/>
      <c r="J52" s="187"/>
      <c r="K52" s="186"/>
      <c r="L52" s="204"/>
      <c r="M52" s="187"/>
      <c r="N52" s="191"/>
      <c r="O52" s="191"/>
      <c r="P52" s="4"/>
      <c r="Q52" s="21"/>
      <c r="R52" s="72" t="s">
        <v>1235</v>
      </c>
      <c r="S52" s="67"/>
      <c r="T52" s="67"/>
      <c r="U52" s="67"/>
      <c r="V52" s="67"/>
      <c r="W52" s="67"/>
      <c r="X52" s="67"/>
      <c r="Y52" s="192"/>
      <c r="Z52" s="68"/>
      <c r="AA52" s="65"/>
      <c r="AB52" s="65"/>
      <c r="AC52" s="65"/>
      <c r="AD52" s="65"/>
      <c r="AE52" s="65"/>
      <c r="AF52" s="65"/>
      <c r="AG52" s="65"/>
      <c r="AH52" s="65"/>
      <c r="AI52" s="65"/>
      <c r="AJ52" s="65"/>
      <c r="AK52" s="65"/>
      <c r="AL52" s="65"/>
      <c r="AM52" s="65"/>
      <c r="AN52" s="65"/>
      <c r="AO52" s="65"/>
      <c r="AP52" s="184"/>
      <c r="AQ52" s="217"/>
      <c r="AR52" s="35">
        <f>ROUND(L51*Y54,0)</f>
        <v>300</v>
      </c>
      <c r="AS52" s="31"/>
    </row>
    <row r="53" spans="1:45" ht="14.25" customHeight="1" x14ac:dyDescent="0.15">
      <c r="A53" s="32">
        <v>32</v>
      </c>
      <c r="B53" s="32">
        <v>4408</v>
      </c>
      <c r="C53" s="34" t="s">
        <v>1527</v>
      </c>
      <c r="D53" s="73"/>
      <c r="E53" s="74"/>
      <c r="F53" s="75"/>
      <c r="G53" s="4"/>
      <c r="J53" s="187"/>
      <c r="K53" s="186"/>
      <c r="L53" s="204"/>
      <c r="M53" s="187"/>
      <c r="N53" s="191"/>
      <c r="O53" s="191"/>
      <c r="P53" s="4"/>
      <c r="Q53" s="21"/>
      <c r="R53" s="54" t="s">
        <v>1237</v>
      </c>
      <c r="S53" s="53"/>
      <c r="T53" s="53"/>
      <c r="U53" s="53"/>
      <c r="V53" s="53"/>
      <c r="W53" s="53"/>
      <c r="X53" s="53"/>
      <c r="Y53" s="188"/>
      <c r="Z53" s="59"/>
      <c r="AA53" s="1091" t="s">
        <v>1229</v>
      </c>
      <c r="AB53" s="1092"/>
      <c r="AC53" s="1092"/>
      <c r="AD53" s="1092"/>
      <c r="AE53" s="1092"/>
      <c r="AF53" s="1093"/>
      <c r="AG53" s="67" t="s">
        <v>1230</v>
      </c>
      <c r="AH53" s="67"/>
      <c r="AI53" s="67"/>
      <c r="AJ53" s="67"/>
      <c r="AK53" s="67"/>
      <c r="AL53" s="67"/>
      <c r="AM53" s="67"/>
      <c r="AN53" s="67"/>
      <c r="AO53" s="67"/>
      <c r="AP53" s="65" t="s">
        <v>17</v>
      </c>
      <c r="AQ53" s="164">
        <v>0.7</v>
      </c>
      <c r="AR53" s="35">
        <f>ROUND(ROUND(L51*Y54,0)*AQ53,0)</f>
        <v>210</v>
      </c>
      <c r="AS53" s="31"/>
    </row>
    <row r="54" spans="1:45" ht="14.25" customHeight="1" x14ac:dyDescent="0.15">
      <c r="A54" s="32">
        <v>32</v>
      </c>
      <c r="B54" s="32" t="s">
        <v>1528</v>
      </c>
      <c r="C54" s="34" t="s">
        <v>1529</v>
      </c>
      <c r="D54" s="73"/>
      <c r="E54" s="74"/>
      <c r="F54" s="75"/>
      <c r="G54" s="4"/>
      <c r="J54" s="187"/>
      <c r="K54" s="186"/>
      <c r="L54" s="204"/>
      <c r="M54" s="187"/>
      <c r="N54" s="191"/>
      <c r="O54" s="191"/>
      <c r="P54" s="4"/>
      <c r="Q54" s="21"/>
      <c r="R54" s="71"/>
      <c r="S54" s="71"/>
      <c r="T54" s="71"/>
      <c r="U54" s="71"/>
      <c r="V54" s="71"/>
      <c r="W54" s="71"/>
      <c r="X54" s="23" t="s">
        <v>17</v>
      </c>
      <c r="Y54" s="195">
        <v>0.96499999999999997</v>
      </c>
      <c r="Z54" s="207"/>
      <c r="AA54" s="1094"/>
      <c r="AB54" s="1095"/>
      <c r="AC54" s="1095"/>
      <c r="AD54" s="1095"/>
      <c r="AE54" s="1095"/>
      <c r="AF54" s="1096"/>
      <c r="AG54" s="67" t="s">
        <v>1233</v>
      </c>
      <c r="AH54" s="67"/>
      <c r="AI54" s="67"/>
      <c r="AJ54" s="67"/>
      <c r="AK54" s="67"/>
      <c r="AL54" s="67"/>
      <c r="AM54" s="67"/>
      <c r="AN54" s="67"/>
      <c r="AO54" s="67"/>
      <c r="AP54" s="65" t="s">
        <v>17</v>
      </c>
      <c r="AQ54" s="164">
        <v>0.5</v>
      </c>
      <c r="AR54" s="35">
        <f>ROUND(ROUND(L51*Y54,0)*AQ54,0)</f>
        <v>150</v>
      </c>
      <c r="AS54" s="31"/>
    </row>
    <row r="55" spans="1:45" ht="14.25" customHeight="1" x14ac:dyDescent="0.15">
      <c r="A55" s="32">
        <v>32</v>
      </c>
      <c r="B55" s="32">
        <v>4411</v>
      </c>
      <c r="C55" s="34" t="s">
        <v>1530</v>
      </c>
      <c r="D55" s="73"/>
      <c r="E55" s="74"/>
      <c r="F55" s="75"/>
      <c r="G55" s="1085" t="s">
        <v>1531</v>
      </c>
      <c r="H55" s="1086"/>
      <c r="I55" s="1086"/>
      <c r="J55" s="1087"/>
      <c r="K55" s="47" t="s">
        <v>1242</v>
      </c>
      <c r="L55" s="103"/>
      <c r="M55" s="40"/>
      <c r="N55" s="199"/>
      <c r="O55" s="199"/>
      <c r="P55" s="40"/>
      <c r="Q55" s="41"/>
      <c r="R55" s="40"/>
      <c r="S55" s="65"/>
      <c r="T55" s="65"/>
      <c r="U55" s="65"/>
      <c r="V55" s="65"/>
      <c r="W55" s="65"/>
      <c r="X55" s="65"/>
      <c r="Y55" s="102"/>
      <c r="Z55" s="182"/>
      <c r="AA55" s="65"/>
      <c r="AB55" s="65"/>
      <c r="AC55" s="65"/>
      <c r="AD55" s="65"/>
      <c r="AE55" s="65"/>
      <c r="AF55" s="65"/>
      <c r="AG55" s="65"/>
      <c r="AH55" s="65"/>
      <c r="AI55" s="65"/>
      <c r="AJ55" s="65"/>
      <c r="AK55" s="65"/>
      <c r="AL55" s="65"/>
      <c r="AM55" s="65"/>
      <c r="AN55" s="65"/>
      <c r="AO55" s="65"/>
      <c r="AP55" s="184"/>
      <c r="AQ55" s="185"/>
      <c r="AR55" s="35">
        <f>ROUND(L57,0)</f>
        <v>286</v>
      </c>
      <c r="AS55" s="31"/>
    </row>
    <row r="56" spans="1:45" ht="14.25" customHeight="1" x14ac:dyDescent="0.15">
      <c r="A56" s="32">
        <v>32</v>
      </c>
      <c r="B56" s="32">
        <v>4412</v>
      </c>
      <c r="C56" s="34" t="s">
        <v>1532</v>
      </c>
      <c r="D56" s="73"/>
      <c r="E56" s="74"/>
      <c r="F56" s="75"/>
      <c r="G56" s="1088"/>
      <c r="H56" s="1089"/>
      <c r="I56" s="1089"/>
      <c r="J56" s="1090"/>
      <c r="K56" s="20" t="s">
        <v>1244</v>
      </c>
      <c r="L56" s="58"/>
      <c r="P56" s="187"/>
      <c r="Q56" s="21"/>
      <c r="R56" s="4"/>
      <c r="S56" s="53"/>
      <c r="T56" s="53"/>
      <c r="U56" s="53"/>
      <c r="V56" s="53"/>
      <c r="W56" s="53"/>
      <c r="X56" s="53"/>
      <c r="Y56" s="188"/>
      <c r="Z56" s="59"/>
      <c r="AA56" s="1091" t="s">
        <v>1229</v>
      </c>
      <c r="AB56" s="1092"/>
      <c r="AC56" s="1092"/>
      <c r="AD56" s="1092"/>
      <c r="AE56" s="1092"/>
      <c r="AF56" s="1093"/>
      <c r="AG56" s="67" t="s">
        <v>1230</v>
      </c>
      <c r="AH56" s="67"/>
      <c r="AI56" s="67"/>
      <c r="AJ56" s="67"/>
      <c r="AK56" s="67"/>
      <c r="AL56" s="67"/>
      <c r="AM56" s="67"/>
      <c r="AN56" s="67"/>
      <c r="AO56" s="67"/>
      <c r="AP56" s="65" t="s">
        <v>17</v>
      </c>
      <c r="AQ56" s="164">
        <v>0.7</v>
      </c>
      <c r="AR56" s="35">
        <f>ROUND(L57*AQ56,0)</f>
        <v>200</v>
      </c>
      <c r="AS56" s="31"/>
    </row>
    <row r="57" spans="1:45" ht="14.25" customHeight="1" x14ac:dyDescent="0.15">
      <c r="A57" s="32">
        <v>32</v>
      </c>
      <c r="B57" s="32" t="s">
        <v>1533</v>
      </c>
      <c r="C57" s="34" t="s">
        <v>1534</v>
      </c>
      <c r="D57" s="73"/>
      <c r="E57" s="74"/>
      <c r="F57" s="75"/>
      <c r="G57" s="1088"/>
      <c r="H57" s="1089"/>
      <c r="I57" s="1089"/>
      <c r="J57" s="1090"/>
      <c r="K57" s="20"/>
      <c r="L57" s="189">
        <v>286</v>
      </c>
      <c r="M57" s="4" t="s">
        <v>21</v>
      </c>
      <c r="N57" s="191"/>
      <c r="O57" s="191"/>
      <c r="P57" s="4"/>
      <c r="Q57" s="21"/>
      <c r="R57" s="4"/>
      <c r="S57" s="53"/>
      <c r="T57" s="53"/>
      <c r="U57" s="53"/>
      <c r="V57" s="53"/>
      <c r="W57" s="53"/>
      <c r="X57" s="53"/>
      <c r="Y57" s="188"/>
      <c r="Z57" s="59"/>
      <c r="AA57" s="1094"/>
      <c r="AB57" s="1095"/>
      <c r="AC57" s="1095"/>
      <c r="AD57" s="1095"/>
      <c r="AE57" s="1095"/>
      <c r="AF57" s="1096"/>
      <c r="AG57" s="67" t="s">
        <v>1233</v>
      </c>
      <c r="AH57" s="67"/>
      <c r="AI57" s="67"/>
      <c r="AJ57" s="67"/>
      <c r="AK57" s="67"/>
      <c r="AL57" s="67"/>
      <c r="AM57" s="67"/>
      <c r="AN57" s="67"/>
      <c r="AO57" s="67"/>
      <c r="AP57" s="65" t="s">
        <v>17</v>
      </c>
      <c r="AQ57" s="164">
        <v>0.5</v>
      </c>
      <c r="AR57" s="35">
        <f>ROUND(L57*AQ57,0)</f>
        <v>143</v>
      </c>
      <c r="AS57" s="31"/>
    </row>
    <row r="58" spans="1:45" ht="14.25" customHeight="1" x14ac:dyDescent="0.15">
      <c r="A58" s="32">
        <v>32</v>
      </c>
      <c r="B58" s="32">
        <v>4413</v>
      </c>
      <c r="C58" s="34" t="s">
        <v>1535</v>
      </c>
      <c r="D58" s="73"/>
      <c r="E58" s="74"/>
      <c r="F58" s="75"/>
      <c r="G58" s="73"/>
      <c r="H58" s="74"/>
      <c r="I58" s="74"/>
      <c r="J58" s="75"/>
      <c r="K58" s="20"/>
      <c r="L58" s="58"/>
      <c r="N58" s="203"/>
      <c r="O58" s="203"/>
      <c r="P58" s="187"/>
      <c r="Q58" s="21"/>
      <c r="R58" s="72" t="s">
        <v>1235</v>
      </c>
      <c r="S58" s="67"/>
      <c r="T58" s="67"/>
      <c r="U58" s="67"/>
      <c r="V58" s="67"/>
      <c r="W58" s="67"/>
      <c r="X58" s="67"/>
      <c r="Y58" s="192"/>
      <c r="Z58" s="68"/>
      <c r="AA58" s="65"/>
      <c r="AB58" s="65"/>
      <c r="AC58" s="65"/>
      <c r="AD58" s="65"/>
      <c r="AE58" s="65"/>
      <c r="AF58" s="65"/>
      <c r="AG58" s="65"/>
      <c r="AH58" s="65"/>
      <c r="AI58" s="65"/>
      <c r="AJ58" s="65"/>
      <c r="AK58" s="65"/>
      <c r="AL58" s="65"/>
      <c r="AM58" s="65"/>
      <c r="AN58" s="65"/>
      <c r="AO58" s="65"/>
      <c r="AP58" s="184"/>
      <c r="AQ58" s="217"/>
      <c r="AR58" s="35">
        <f>ROUND(L57*Y60,0)</f>
        <v>276</v>
      </c>
      <c r="AS58" s="31"/>
    </row>
    <row r="59" spans="1:45" ht="14.25" customHeight="1" x14ac:dyDescent="0.15">
      <c r="A59" s="32">
        <v>32</v>
      </c>
      <c r="B59" s="32">
        <v>4414</v>
      </c>
      <c r="C59" s="34" t="s">
        <v>1536</v>
      </c>
      <c r="D59" s="73"/>
      <c r="E59" s="74"/>
      <c r="F59" s="75"/>
      <c r="G59" s="4"/>
      <c r="K59" s="186"/>
      <c r="L59" s="204"/>
      <c r="M59" s="187"/>
      <c r="N59" s="203"/>
      <c r="O59" s="203"/>
      <c r="P59" s="187"/>
      <c r="Q59" s="21"/>
      <c r="R59" s="54" t="s">
        <v>1237</v>
      </c>
      <c r="S59" s="53"/>
      <c r="T59" s="53"/>
      <c r="U59" s="53"/>
      <c r="V59" s="53"/>
      <c r="W59" s="53"/>
      <c r="X59" s="53"/>
      <c r="Y59" s="188"/>
      <c r="Z59" s="59"/>
      <c r="AA59" s="1091" t="s">
        <v>1229</v>
      </c>
      <c r="AB59" s="1092"/>
      <c r="AC59" s="1092"/>
      <c r="AD59" s="1092"/>
      <c r="AE59" s="1092"/>
      <c r="AF59" s="1093"/>
      <c r="AG59" s="67" t="s">
        <v>1230</v>
      </c>
      <c r="AH59" s="67"/>
      <c r="AI59" s="67"/>
      <c r="AJ59" s="67"/>
      <c r="AK59" s="67"/>
      <c r="AL59" s="67"/>
      <c r="AM59" s="67"/>
      <c r="AN59" s="67"/>
      <c r="AO59" s="67"/>
      <c r="AP59" s="65" t="s">
        <v>17</v>
      </c>
      <c r="AQ59" s="164">
        <v>0.7</v>
      </c>
      <c r="AR59" s="35">
        <f>ROUND(ROUND(L57*Y60,0)*AQ59,0)</f>
        <v>193</v>
      </c>
      <c r="AS59" s="31"/>
    </row>
    <row r="60" spans="1:45" ht="14.25" customHeight="1" x14ac:dyDescent="0.15">
      <c r="A60" s="32">
        <v>32</v>
      </c>
      <c r="B60" s="32" t="s">
        <v>1537</v>
      </c>
      <c r="C60" s="34" t="s">
        <v>1538</v>
      </c>
      <c r="D60" s="73"/>
      <c r="E60" s="74"/>
      <c r="F60" s="75"/>
      <c r="G60" s="4"/>
      <c r="K60" s="186"/>
      <c r="L60" s="204"/>
      <c r="M60" s="187"/>
      <c r="N60" s="203"/>
      <c r="O60" s="203"/>
      <c r="P60" s="187"/>
      <c r="Q60" s="21"/>
      <c r="R60" s="71"/>
      <c r="S60" s="71"/>
      <c r="T60" s="71"/>
      <c r="U60" s="71"/>
      <c r="V60" s="71"/>
      <c r="W60" s="71"/>
      <c r="X60" s="23" t="s">
        <v>17</v>
      </c>
      <c r="Y60" s="195">
        <v>0.96499999999999997</v>
      </c>
      <c r="Z60" s="207"/>
      <c r="AA60" s="1094"/>
      <c r="AB60" s="1095"/>
      <c r="AC60" s="1095"/>
      <c r="AD60" s="1095"/>
      <c r="AE60" s="1095"/>
      <c r="AF60" s="1096"/>
      <c r="AG60" s="67" t="s">
        <v>1233</v>
      </c>
      <c r="AH60" s="67"/>
      <c r="AI60" s="67"/>
      <c r="AJ60" s="67"/>
      <c r="AK60" s="67"/>
      <c r="AL60" s="67"/>
      <c r="AM60" s="67"/>
      <c r="AN60" s="67"/>
      <c r="AO60" s="67"/>
      <c r="AP60" s="65" t="s">
        <v>17</v>
      </c>
      <c r="AQ60" s="164">
        <v>0.5</v>
      </c>
      <c r="AR60" s="35">
        <f>ROUND(ROUND(L57*Y60,0)*AQ60,0)</f>
        <v>138</v>
      </c>
      <c r="AS60" s="31"/>
    </row>
    <row r="61" spans="1:45" ht="14.25" customHeight="1" x14ac:dyDescent="0.15">
      <c r="A61" s="32">
        <v>32</v>
      </c>
      <c r="B61" s="32">
        <v>4415</v>
      </c>
      <c r="C61" s="34" t="s">
        <v>1539</v>
      </c>
      <c r="D61" s="73"/>
      <c r="E61" s="74"/>
      <c r="F61" s="75"/>
      <c r="G61" s="4"/>
      <c r="J61" s="187"/>
      <c r="K61" s="47" t="s">
        <v>1522</v>
      </c>
      <c r="L61" s="185"/>
      <c r="M61" s="184"/>
      <c r="N61" s="205"/>
      <c r="O61" s="205"/>
      <c r="P61" s="40"/>
      <c r="Q61" s="41"/>
      <c r="R61" s="40"/>
      <c r="S61" s="65"/>
      <c r="T61" s="65"/>
      <c r="U61" s="65"/>
      <c r="V61" s="65"/>
      <c r="W61" s="65"/>
      <c r="X61" s="65"/>
      <c r="Y61" s="102"/>
      <c r="Z61" s="182"/>
      <c r="AA61" s="65"/>
      <c r="AB61" s="65"/>
      <c r="AC61" s="65"/>
      <c r="AD61" s="65"/>
      <c r="AE61" s="65"/>
      <c r="AF61" s="65"/>
      <c r="AG61" s="65"/>
      <c r="AH61" s="65"/>
      <c r="AI61" s="65"/>
      <c r="AJ61" s="65"/>
      <c r="AK61" s="65"/>
      <c r="AL61" s="65"/>
      <c r="AM61" s="65"/>
      <c r="AN61" s="65"/>
      <c r="AO61" s="65"/>
      <c r="AP61" s="184"/>
      <c r="AQ61" s="185"/>
      <c r="AR61" s="35">
        <f>ROUND(L63,0)</f>
        <v>311</v>
      </c>
      <c r="AS61" s="31"/>
    </row>
    <row r="62" spans="1:45" ht="14.25" customHeight="1" x14ac:dyDescent="0.15">
      <c r="A62" s="32">
        <v>32</v>
      </c>
      <c r="B62" s="32">
        <v>4416</v>
      </c>
      <c r="C62" s="34" t="s">
        <v>1540</v>
      </c>
      <c r="D62" s="73"/>
      <c r="E62" s="74"/>
      <c r="F62" s="75"/>
      <c r="G62" s="4"/>
      <c r="J62" s="187"/>
      <c r="K62" s="186"/>
      <c r="L62" s="204"/>
      <c r="M62" s="187"/>
      <c r="P62" s="187"/>
      <c r="Q62" s="21"/>
      <c r="R62" s="4"/>
      <c r="S62" s="53"/>
      <c r="T62" s="53"/>
      <c r="U62" s="53"/>
      <c r="V62" s="53"/>
      <c r="W62" s="53"/>
      <c r="X62" s="53"/>
      <c r="Y62" s="188"/>
      <c r="Z62" s="59"/>
      <c r="AA62" s="1091" t="s">
        <v>1229</v>
      </c>
      <c r="AB62" s="1092"/>
      <c r="AC62" s="1092"/>
      <c r="AD62" s="1092"/>
      <c r="AE62" s="1092"/>
      <c r="AF62" s="1093"/>
      <c r="AG62" s="67" t="s">
        <v>1230</v>
      </c>
      <c r="AH62" s="67"/>
      <c r="AI62" s="67"/>
      <c r="AJ62" s="67"/>
      <c r="AK62" s="67"/>
      <c r="AL62" s="67"/>
      <c r="AM62" s="67"/>
      <c r="AN62" s="67"/>
      <c r="AO62" s="67"/>
      <c r="AP62" s="65" t="s">
        <v>17</v>
      </c>
      <c r="AQ62" s="164">
        <v>0.7</v>
      </c>
      <c r="AR62" s="35">
        <f>ROUND(L63*AQ62,0)</f>
        <v>218</v>
      </c>
      <c r="AS62" s="31"/>
    </row>
    <row r="63" spans="1:45" ht="14.25" customHeight="1" x14ac:dyDescent="0.15">
      <c r="A63" s="32">
        <v>32</v>
      </c>
      <c r="B63" s="32" t="s">
        <v>1541</v>
      </c>
      <c r="C63" s="34" t="s">
        <v>1542</v>
      </c>
      <c r="D63" s="73"/>
      <c r="E63" s="74"/>
      <c r="F63" s="75"/>
      <c r="G63" s="4"/>
      <c r="J63" s="187"/>
      <c r="K63" s="186"/>
      <c r="L63" s="189">
        <v>311</v>
      </c>
      <c r="M63" s="4" t="s">
        <v>21</v>
      </c>
      <c r="N63" s="191"/>
      <c r="O63" s="191"/>
      <c r="P63" s="4"/>
      <c r="Q63" s="21"/>
      <c r="R63" s="4"/>
      <c r="S63" s="53"/>
      <c r="T63" s="53"/>
      <c r="U63" s="53"/>
      <c r="V63" s="53"/>
      <c r="W63" s="53"/>
      <c r="X63" s="53"/>
      <c r="Y63" s="188"/>
      <c r="Z63" s="59"/>
      <c r="AA63" s="1094"/>
      <c r="AB63" s="1095"/>
      <c r="AC63" s="1095"/>
      <c r="AD63" s="1095"/>
      <c r="AE63" s="1095"/>
      <c r="AF63" s="1096"/>
      <c r="AG63" s="67" t="s">
        <v>1233</v>
      </c>
      <c r="AH63" s="67"/>
      <c r="AI63" s="67"/>
      <c r="AJ63" s="67"/>
      <c r="AK63" s="67"/>
      <c r="AL63" s="67"/>
      <c r="AM63" s="67"/>
      <c r="AN63" s="67"/>
      <c r="AO63" s="67"/>
      <c r="AP63" s="65" t="s">
        <v>17</v>
      </c>
      <c r="AQ63" s="164">
        <v>0.5</v>
      </c>
      <c r="AR63" s="35">
        <f>ROUND(L63*AQ63,0)</f>
        <v>156</v>
      </c>
      <c r="AS63" s="31"/>
    </row>
    <row r="64" spans="1:45" ht="14.25" customHeight="1" x14ac:dyDescent="0.15">
      <c r="A64" s="32">
        <v>32</v>
      </c>
      <c r="B64" s="32">
        <v>4417</v>
      </c>
      <c r="C64" s="34" t="s">
        <v>1543</v>
      </c>
      <c r="D64" s="73"/>
      <c r="E64" s="74"/>
      <c r="F64" s="75"/>
      <c r="G64" s="4"/>
      <c r="J64" s="187"/>
      <c r="K64" s="186"/>
      <c r="L64" s="204"/>
      <c r="M64" s="187"/>
      <c r="N64" s="191"/>
      <c r="O64" s="191"/>
      <c r="P64" s="4"/>
      <c r="Q64" s="21"/>
      <c r="R64" s="72" t="s">
        <v>1235</v>
      </c>
      <c r="S64" s="67"/>
      <c r="T64" s="67"/>
      <c r="U64" s="67"/>
      <c r="V64" s="67"/>
      <c r="W64" s="67"/>
      <c r="X64" s="67"/>
      <c r="Y64" s="192"/>
      <c r="Z64" s="68"/>
      <c r="AA64" s="65"/>
      <c r="AB64" s="65"/>
      <c r="AC64" s="65"/>
      <c r="AD64" s="65"/>
      <c r="AE64" s="65"/>
      <c r="AF64" s="65"/>
      <c r="AG64" s="65"/>
      <c r="AH64" s="65"/>
      <c r="AI64" s="65"/>
      <c r="AJ64" s="65"/>
      <c r="AK64" s="65"/>
      <c r="AL64" s="65"/>
      <c r="AM64" s="65"/>
      <c r="AN64" s="65"/>
      <c r="AO64" s="65"/>
      <c r="AP64" s="184"/>
      <c r="AQ64" s="217"/>
      <c r="AR64" s="35">
        <f>ROUND(L63*Y66,0)</f>
        <v>300</v>
      </c>
      <c r="AS64" s="31"/>
    </row>
    <row r="65" spans="1:45" ht="14.25" customHeight="1" x14ac:dyDescent="0.15">
      <c r="A65" s="32">
        <v>32</v>
      </c>
      <c r="B65" s="32">
        <v>4418</v>
      </c>
      <c r="C65" s="34" t="s">
        <v>1544</v>
      </c>
      <c r="D65" s="73"/>
      <c r="E65" s="74"/>
      <c r="F65" s="75"/>
      <c r="G65" s="4"/>
      <c r="J65" s="187"/>
      <c r="K65" s="186"/>
      <c r="L65" s="204"/>
      <c r="M65" s="187"/>
      <c r="N65" s="191"/>
      <c r="O65" s="191"/>
      <c r="P65" s="4"/>
      <c r="Q65" s="21"/>
      <c r="R65" s="54" t="s">
        <v>1237</v>
      </c>
      <c r="S65" s="53"/>
      <c r="T65" s="53"/>
      <c r="U65" s="53"/>
      <c r="V65" s="53"/>
      <c r="W65" s="53"/>
      <c r="X65" s="53"/>
      <c r="Y65" s="188"/>
      <c r="Z65" s="59"/>
      <c r="AA65" s="1091" t="s">
        <v>1229</v>
      </c>
      <c r="AB65" s="1092"/>
      <c r="AC65" s="1092"/>
      <c r="AD65" s="1092"/>
      <c r="AE65" s="1092"/>
      <c r="AF65" s="1093"/>
      <c r="AG65" s="67" t="s">
        <v>1230</v>
      </c>
      <c r="AH65" s="67"/>
      <c r="AI65" s="67"/>
      <c r="AJ65" s="67"/>
      <c r="AK65" s="67"/>
      <c r="AL65" s="67"/>
      <c r="AM65" s="67"/>
      <c r="AN65" s="67"/>
      <c r="AO65" s="67"/>
      <c r="AP65" s="65" t="s">
        <v>17</v>
      </c>
      <c r="AQ65" s="164">
        <v>0.7</v>
      </c>
      <c r="AR65" s="35">
        <f>ROUND(ROUND(L63*Y66,0)*AQ65,0)</f>
        <v>210</v>
      </c>
      <c r="AS65" s="31"/>
    </row>
    <row r="66" spans="1:45" ht="14.25" customHeight="1" x14ac:dyDescent="0.15">
      <c r="A66" s="32">
        <v>32</v>
      </c>
      <c r="B66" s="32" t="s">
        <v>1545</v>
      </c>
      <c r="C66" s="34" t="s">
        <v>1546</v>
      </c>
      <c r="D66" s="73"/>
      <c r="E66" s="74"/>
      <c r="F66" s="75"/>
      <c r="G66" s="4"/>
      <c r="J66" s="187"/>
      <c r="K66" s="186"/>
      <c r="L66" s="204"/>
      <c r="M66" s="187"/>
      <c r="N66" s="191"/>
      <c r="O66" s="191"/>
      <c r="P66" s="4"/>
      <c r="Q66" s="21"/>
      <c r="R66" s="71"/>
      <c r="S66" s="71"/>
      <c r="T66" s="71"/>
      <c r="U66" s="71"/>
      <c r="V66" s="71"/>
      <c r="W66" s="71"/>
      <c r="X66" s="23" t="s">
        <v>17</v>
      </c>
      <c r="Y66" s="195">
        <v>0.96499999999999997</v>
      </c>
      <c r="Z66" s="207"/>
      <c r="AA66" s="1094"/>
      <c r="AB66" s="1095"/>
      <c r="AC66" s="1095"/>
      <c r="AD66" s="1095"/>
      <c r="AE66" s="1095"/>
      <c r="AF66" s="1096"/>
      <c r="AG66" s="67" t="s">
        <v>1233</v>
      </c>
      <c r="AH66" s="67"/>
      <c r="AI66" s="67"/>
      <c r="AJ66" s="67"/>
      <c r="AK66" s="67"/>
      <c r="AL66" s="67"/>
      <c r="AM66" s="67"/>
      <c r="AN66" s="67"/>
      <c r="AO66" s="67"/>
      <c r="AP66" s="65" t="s">
        <v>17</v>
      </c>
      <c r="AQ66" s="164">
        <v>0.5</v>
      </c>
      <c r="AR66" s="35">
        <f>ROUND(ROUND(L63*Y66,0)*AQ66,0)</f>
        <v>150</v>
      </c>
      <c r="AS66" s="31"/>
    </row>
    <row r="67" spans="1:45" ht="14.25" customHeight="1" x14ac:dyDescent="0.15">
      <c r="A67" s="32">
        <v>32</v>
      </c>
      <c r="B67" s="32">
        <v>4421</v>
      </c>
      <c r="C67" s="34" t="s">
        <v>1547</v>
      </c>
      <c r="D67" s="73"/>
      <c r="E67" s="74"/>
      <c r="F67" s="75"/>
      <c r="G67" s="40" t="s">
        <v>1548</v>
      </c>
      <c r="H67" s="40"/>
      <c r="I67" s="40"/>
      <c r="J67" s="40"/>
      <c r="K67" s="47" t="s">
        <v>1242</v>
      </c>
      <c r="L67" s="103"/>
      <c r="M67" s="40"/>
      <c r="N67" s="199"/>
      <c r="O67" s="199"/>
      <c r="P67" s="40"/>
      <c r="Q67" s="41"/>
      <c r="R67" s="40"/>
      <c r="S67" s="65"/>
      <c r="T67" s="65"/>
      <c r="U67" s="65"/>
      <c r="V67" s="65"/>
      <c r="W67" s="65"/>
      <c r="X67" s="65"/>
      <c r="Y67" s="102"/>
      <c r="Z67" s="182"/>
      <c r="AA67" s="65"/>
      <c r="AB67" s="65"/>
      <c r="AC67" s="65"/>
      <c r="AD67" s="65"/>
      <c r="AE67" s="65"/>
      <c r="AF67" s="65"/>
      <c r="AG67" s="65"/>
      <c r="AH67" s="65"/>
      <c r="AI67" s="65"/>
      <c r="AJ67" s="65"/>
      <c r="AK67" s="65"/>
      <c r="AL67" s="65"/>
      <c r="AM67" s="65"/>
      <c r="AN67" s="65"/>
      <c r="AO67" s="65"/>
      <c r="AP67" s="184"/>
      <c r="AQ67" s="185"/>
      <c r="AR67" s="35">
        <f>ROUND(L69,0)</f>
        <v>286</v>
      </c>
      <c r="AS67" s="31"/>
    </row>
    <row r="68" spans="1:45" ht="14.25" customHeight="1" x14ac:dyDescent="0.15">
      <c r="A68" s="32">
        <v>32</v>
      </c>
      <c r="B68" s="32">
        <v>4422</v>
      </c>
      <c r="C68" s="34" t="s">
        <v>1549</v>
      </c>
      <c r="D68" s="73"/>
      <c r="E68" s="74"/>
      <c r="F68" s="75"/>
      <c r="G68" s="4"/>
      <c r="K68" s="20" t="s">
        <v>1244</v>
      </c>
      <c r="L68" s="58"/>
      <c r="P68" s="187"/>
      <c r="Q68" s="21"/>
      <c r="R68" s="4"/>
      <c r="S68" s="53"/>
      <c r="T68" s="53"/>
      <c r="U68" s="53"/>
      <c r="V68" s="53"/>
      <c r="W68" s="53"/>
      <c r="X68" s="53"/>
      <c r="Y68" s="188"/>
      <c r="Z68" s="59"/>
      <c r="AA68" s="1091" t="s">
        <v>1229</v>
      </c>
      <c r="AB68" s="1092"/>
      <c r="AC68" s="1092"/>
      <c r="AD68" s="1092"/>
      <c r="AE68" s="1092"/>
      <c r="AF68" s="1093"/>
      <c r="AG68" s="67" t="s">
        <v>1230</v>
      </c>
      <c r="AH68" s="67"/>
      <c r="AI68" s="67"/>
      <c r="AJ68" s="67"/>
      <c r="AK68" s="67"/>
      <c r="AL68" s="67"/>
      <c r="AM68" s="67"/>
      <c r="AN68" s="67"/>
      <c r="AO68" s="67"/>
      <c r="AP68" s="65" t="s">
        <v>17</v>
      </c>
      <c r="AQ68" s="164">
        <v>0.7</v>
      </c>
      <c r="AR68" s="35">
        <f>ROUND(L69*AQ68,0)</f>
        <v>200</v>
      </c>
      <c r="AS68" s="31"/>
    </row>
    <row r="69" spans="1:45" ht="14.25" customHeight="1" x14ac:dyDescent="0.15">
      <c r="A69" s="32">
        <v>32</v>
      </c>
      <c r="B69" s="32" t="s">
        <v>1550</v>
      </c>
      <c r="C69" s="34" t="s">
        <v>1551</v>
      </c>
      <c r="D69" s="73"/>
      <c r="E69" s="74"/>
      <c r="F69" s="75"/>
      <c r="G69" s="4"/>
      <c r="K69" s="20"/>
      <c r="L69" s="189">
        <v>286</v>
      </c>
      <c r="M69" s="4" t="s">
        <v>21</v>
      </c>
      <c r="N69" s="191"/>
      <c r="O69" s="191"/>
      <c r="P69" s="4"/>
      <c r="Q69" s="21"/>
      <c r="R69" s="4"/>
      <c r="S69" s="53"/>
      <c r="T69" s="53"/>
      <c r="U69" s="53"/>
      <c r="V69" s="53"/>
      <c r="W69" s="53"/>
      <c r="X69" s="53"/>
      <c r="Y69" s="188"/>
      <c r="Z69" s="59"/>
      <c r="AA69" s="1094"/>
      <c r="AB69" s="1095"/>
      <c r="AC69" s="1095"/>
      <c r="AD69" s="1095"/>
      <c r="AE69" s="1095"/>
      <c r="AF69" s="1096"/>
      <c r="AG69" s="67" t="s">
        <v>1233</v>
      </c>
      <c r="AH69" s="67"/>
      <c r="AI69" s="67"/>
      <c r="AJ69" s="67"/>
      <c r="AK69" s="67"/>
      <c r="AL69" s="67"/>
      <c r="AM69" s="67"/>
      <c r="AN69" s="67"/>
      <c r="AO69" s="67"/>
      <c r="AP69" s="65" t="s">
        <v>17</v>
      </c>
      <c r="AQ69" s="164">
        <v>0.5</v>
      </c>
      <c r="AR69" s="35">
        <f>ROUND(L69*AQ69,0)</f>
        <v>143</v>
      </c>
      <c r="AS69" s="31"/>
    </row>
    <row r="70" spans="1:45" ht="14.25" customHeight="1" x14ac:dyDescent="0.15">
      <c r="A70" s="32">
        <v>32</v>
      </c>
      <c r="B70" s="32">
        <v>4423</v>
      </c>
      <c r="C70" s="34" t="s">
        <v>1552</v>
      </c>
      <c r="D70" s="73"/>
      <c r="E70" s="74"/>
      <c r="F70" s="75"/>
      <c r="G70" s="4"/>
      <c r="K70" s="20"/>
      <c r="L70" s="58"/>
      <c r="N70" s="203"/>
      <c r="O70" s="203"/>
      <c r="P70" s="187"/>
      <c r="Q70" s="21"/>
      <c r="R70" s="72" t="s">
        <v>1235</v>
      </c>
      <c r="S70" s="67"/>
      <c r="T70" s="67"/>
      <c r="U70" s="67"/>
      <c r="V70" s="67"/>
      <c r="W70" s="67"/>
      <c r="X70" s="67"/>
      <c r="Y70" s="192"/>
      <c r="Z70" s="68"/>
      <c r="AA70" s="65"/>
      <c r="AB70" s="65"/>
      <c r="AC70" s="65"/>
      <c r="AD70" s="65"/>
      <c r="AE70" s="65"/>
      <c r="AF70" s="65"/>
      <c r="AG70" s="65"/>
      <c r="AH70" s="65"/>
      <c r="AI70" s="65"/>
      <c r="AJ70" s="65"/>
      <c r="AK70" s="65"/>
      <c r="AL70" s="65"/>
      <c r="AM70" s="65"/>
      <c r="AN70" s="65"/>
      <c r="AO70" s="65"/>
      <c r="AP70" s="184"/>
      <c r="AQ70" s="217"/>
      <c r="AR70" s="35">
        <f>ROUND(L69*Y72,0)</f>
        <v>276</v>
      </c>
      <c r="AS70" s="31"/>
    </row>
    <row r="71" spans="1:45" ht="14.25" customHeight="1" x14ac:dyDescent="0.15">
      <c r="A71" s="32">
        <v>32</v>
      </c>
      <c r="B71" s="32">
        <v>4424</v>
      </c>
      <c r="C71" s="34" t="s">
        <v>1553</v>
      </c>
      <c r="D71" s="73"/>
      <c r="E71" s="74"/>
      <c r="F71" s="75"/>
      <c r="G71" s="4"/>
      <c r="K71" s="186"/>
      <c r="L71" s="204"/>
      <c r="M71" s="187"/>
      <c r="N71" s="203"/>
      <c r="O71" s="203"/>
      <c r="P71" s="187"/>
      <c r="Q71" s="21"/>
      <c r="R71" s="54" t="s">
        <v>1237</v>
      </c>
      <c r="S71" s="53"/>
      <c r="T71" s="53"/>
      <c r="U71" s="53"/>
      <c r="V71" s="53"/>
      <c r="W71" s="53"/>
      <c r="X71" s="53"/>
      <c r="Y71" s="188"/>
      <c r="Z71" s="59"/>
      <c r="AA71" s="1091" t="s">
        <v>1229</v>
      </c>
      <c r="AB71" s="1092"/>
      <c r="AC71" s="1092"/>
      <c r="AD71" s="1092"/>
      <c r="AE71" s="1092"/>
      <c r="AF71" s="1093"/>
      <c r="AG71" s="67" t="s">
        <v>1230</v>
      </c>
      <c r="AH71" s="67"/>
      <c r="AI71" s="67"/>
      <c r="AJ71" s="67"/>
      <c r="AK71" s="67"/>
      <c r="AL71" s="67"/>
      <c r="AM71" s="67"/>
      <c r="AN71" s="67"/>
      <c r="AO71" s="67"/>
      <c r="AP71" s="65" t="s">
        <v>17</v>
      </c>
      <c r="AQ71" s="164">
        <v>0.7</v>
      </c>
      <c r="AR71" s="35">
        <f>ROUND(ROUND(L69*Y72,0)*AQ71,0)</f>
        <v>193</v>
      </c>
      <c r="AS71" s="31"/>
    </row>
    <row r="72" spans="1:45" ht="14.25" customHeight="1" x14ac:dyDescent="0.15">
      <c r="A72" s="32">
        <v>32</v>
      </c>
      <c r="B72" s="32" t="s">
        <v>1554</v>
      </c>
      <c r="C72" s="34" t="s">
        <v>1555</v>
      </c>
      <c r="D72" s="73"/>
      <c r="E72" s="74"/>
      <c r="F72" s="75"/>
      <c r="G72" s="4"/>
      <c r="K72" s="186"/>
      <c r="L72" s="204"/>
      <c r="M72" s="187"/>
      <c r="N72" s="203"/>
      <c r="O72" s="203"/>
      <c r="P72" s="187"/>
      <c r="Q72" s="21"/>
      <c r="R72" s="71"/>
      <c r="S72" s="71"/>
      <c r="T72" s="71"/>
      <c r="U72" s="71"/>
      <c r="V72" s="71"/>
      <c r="W72" s="71"/>
      <c r="X72" s="23" t="s">
        <v>17</v>
      </c>
      <c r="Y72" s="195">
        <v>0.96499999999999997</v>
      </c>
      <c r="Z72" s="207"/>
      <c r="AA72" s="1094"/>
      <c r="AB72" s="1095"/>
      <c r="AC72" s="1095"/>
      <c r="AD72" s="1095"/>
      <c r="AE72" s="1095"/>
      <c r="AF72" s="1096"/>
      <c r="AG72" s="67" t="s">
        <v>1233</v>
      </c>
      <c r="AH72" s="67"/>
      <c r="AI72" s="67"/>
      <c r="AJ72" s="67"/>
      <c r="AK72" s="67"/>
      <c r="AL72" s="67"/>
      <c r="AM72" s="67"/>
      <c r="AN72" s="67"/>
      <c r="AO72" s="67"/>
      <c r="AP72" s="65" t="s">
        <v>17</v>
      </c>
      <c r="AQ72" s="164">
        <v>0.5</v>
      </c>
      <c r="AR72" s="35">
        <f>ROUND(ROUND(L69*Y72,0)*AQ72,0)</f>
        <v>138</v>
      </c>
      <c r="AS72" s="31"/>
    </row>
    <row r="73" spans="1:45" ht="14.25" customHeight="1" x14ac:dyDescent="0.15">
      <c r="A73" s="32">
        <v>32</v>
      </c>
      <c r="B73" s="32">
        <v>4425</v>
      </c>
      <c r="C73" s="34" t="s">
        <v>1556</v>
      </c>
      <c r="D73" s="73"/>
      <c r="E73" s="74"/>
      <c r="F73" s="75"/>
      <c r="G73" s="4"/>
      <c r="J73" s="187"/>
      <c r="K73" s="47" t="s">
        <v>1252</v>
      </c>
      <c r="L73" s="185"/>
      <c r="M73" s="184"/>
      <c r="N73" s="205"/>
      <c r="O73" s="205"/>
      <c r="P73" s="40"/>
      <c r="Q73" s="41"/>
      <c r="R73" s="40"/>
      <c r="S73" s="65"/>
      <c r="T73" s="65"/>
      <c r="U73" s="65"/>
      <c r="V73" s="65"/>
      <c r="W73" s="65"/>
      <c r="X73" s="65"/>
      <c r="Y73" s="102"/>
      <c r="Z73" s="182"/>
      <c r="AA73" s="65"/>
      <c r="AB73" s="65"/>
      <c r="AC73" s="65"/>
      <c r="AD73" s="65"/>
      <c r="AE73" s="65"/>
      <c r="AF73" s="65"/>
      <c r="AG73" s="65"/>
      <c r="AH73" s="65"/>
      <c r="AI73" s="65"/>
      <c r="AJ73" s="65"/>
      <c r="AK73" s="65"/>
      <c r="AL73" s="65"/>
      <c r="AM73" s="65"/>
      <c r="AN73" s="65"/>
      <c r="AO73" s="65"/>
      <c r="AP73" s="184"/>
      <c r="AQ73" s="185"/>
      <c r="AR73" s="35">
        <f>ROUND(L75,0)</f>
        <v>599</v>
      </c>
      <c r="AS73" s="31"/>
    </row>
    <row r="74" spans="1:45" ht="14.25" customHeight="1" x14ac:dyDescent="0.15">
      <c r="A74" s="32">
        <v>32</v>
      </c>
      <c r="B74" s="32">
        <v>4426</v>
      </c>
      <c r="C74" s="34" t="s">
        <v>1557</v>
      </c>
      <c r="D74" s="73"/>
      <c r="E74" s="74"/>
      <c r="F74" s="75"/>
      <c r="G74" s="4"/>
      <c r="J74" s="187"/>
      <c r="K74" s="186"/>
      <c r="L74" s="204"/>
      <c r="M74" s="187"/>
      <c r="P74" s="187"/>
      <c r="Q74" s="21"/>
      <c r="R74" s="4"/>
      <c r="S74" s="53"/>
      <c r="T74" s="53"/>
      <c r="U74" s="53"/>
      <c r="V74" s="53"/>
      <c r="W74" s="53"/>
      <c r="X74" s="53"/>
      <c r="Y74" s="188"/>
      <c r="Z74" s="59"/>
      <c r="AA74" s="1091" t="s">
        <v>1229</v>
      </c>
      <c r="AB74" s="1092"/>
      <c r="AC74" s="1092"/>
      <c r="AD74" s="1092"/>
      <c r="AE74" s="1092"/>
      <c r="AF74" s="1093"/>
      <c r="AG74" s="67" t="s">
        <v>1230</v>
      </c>
      <c r="AH74" s="67"/>
      <c r="AI74" s="67"/>
      <c r="AJ74" s="67"/>
      <c r="AK74" s="67"/>
      <c r="AL74" s="67"/>
      <c r="AM74" s="67"/>
      <c r="AN74" s="67"/>
      <c r="AO74" s="67"/>
      <c r="AP74" s="65" t="s">
        <v>17</v>
      </c>
      <c r="AQ74" s="164">
        <v>0.7</v>
      </c>
      <c r="AR74" s="35">
        <f>ROUND(L75*AQ74,0)</f>
        <v>419</v>
      </c>
      <c r="AS74" s="31"/>
    </row>
    <row r="75" spans="1:45" ht="14.25" customHeight="1" x14ac:dyDescent="0.15">
      <c r="A75" s="32">
        <v>32</v>
      </c>
      <c r="B75" s="32" t="s">
        <v>1558</v>
      </c>
      <c r="C75" s="34" t="s">
        <v>1559</v>
      </c>
      <c r="D75" s="73"/>
      <c r="E75" s="74"/>
      <c r="F75" s="75"/>
      <c r="G75" s="4"/>
      <c r="J75" s="187"/>
      <c r="K75" s="186"/>
      <c r="L75" s="189">
        <v>599</v>
      </c>
      <c r="M75" s="4" t="s">
        <v>21</v>
      </c>
      <c r="N75" s="191"/>
      <c r="O75" s="191"/>
      <c r="P75" s="4"/>
      <c r="Q75" s="21"/>
      <c r="R75" s="4"/>
      <c r="S75" s="53"/>
      <c r="T75" s="53"/>
      <c r="U75" s="53"/>
      <c r="V75" s="53"/>
      <c r="W75" s="53"/>
      <c r="X75" s="53"/>
      <c r="Y75" s="188"/>
      <c r="Z75" s="59"/>
      <c r="AA75" s="1094"/>
      <c r="AB75" s="1095"/>
      <c r="AC75" s="1095"/>
      <c r="AD75" s="1095"/>
      <c r="AE75" s="1095"/>
      <c r="AF75" s="1096"/>
      <c r="AG75" s="67" t="s">
        <v>1233</v>
      </c>
      <c r="AH75" s="67"/>
      <c r="AI75" s="67"/>
      <c r="AJ75" s="67"/>
      <c r="AK75" s="67"/>
      <c r="AL75" s="67"/>
      <c r="AM75" s="67"/>
      <c r="AN75" s="67"/>
      <c r="AO75" s="67"/>
      <c r="AP75" s="65" t="s">
        <v>17</v>
      </c>
      <c r="AQ75" s="164">
        <v>0.5</v>
      </c>
      <c r="AR75" s="35">
        <f>ROUND(L75*AQ75,0)</f>
        <v>300</v>
      </c>
      <c r="AS75" s="31"/>
    </row>
    <row r="76" spans="1:45" ht="14.25" customHeight="1" x14ac:dyDescent="0.15">
      <c r="A76" s="32">
        <v>32</v>
      </c>
      <c r="B76" s="32">
        <v>4427</v>
      </c>
      <c r="C76" s="34" t="s">
        <v>1560</v>
      </c>
      <c r="D76" s="73"/>
      <c r="E76" s="74"/>
      <c r="F76" s="75"/>
      <c r="G76" s="4"/>
      <c r="J76" s="187"/>
      <c r="K76" s="186"/>
      <c r="L76" s="204"/>
      <c r="M76" s="187"/>
      <c r="N76" s="191"/>
      <c r="O76" s="191"/>
      <c r="P76" s="4"/>
      <c r="Q76" s="21"/>
      <c r="R76" s="72" t="s">
        <v>1235</v>
      </c>
      <c r="S76" s="67"/>
      <c r="T76" s="67"/>
      <c r="U76" s="67"/>
      <c r="V76" s="67"/>
      <c r="W76" s="67"/>
      <c r="X76" s="67"/>
      <c r="Y76" s="192"/>
      <c r="Z76" s="68"/>
      <c r="AA76" s="65"/>
      <c r="AB76" s="65"/>
      <c r="AC76" s="65"/>
      <c r="AD76" s="65"/>
      <c r="AE76" s="65"/>
      <c r="AF76" s="65"/>
      <c r="AG76" s="65"/>
      <c r="AH76" s="65"/>
      <c r="AI76" s="65"/>
      <c r="AJ76" s="65"/>
      <c r="AK76" s="65"/>
      <c r="AL76" s="65"/>
      <c r="AM76" s="65"/>
      <c r="AN76" s="65"/>
      <c r="AO76" s="65"/>
      <c r="AP76" s="184"/>
      <c r="AQ76" s="217"/>
      <c r="AR76" s="35">
        <f>ROUND(L75*Y78,0)</f>
        <v>578</v>
      </c>
      <c r="AS76" s="31"/>
    </row>
    <row r="77" spans="1:45" ht="14.25" customHeight="1" x14ac:dyDescent="0.15">
      <c r="A77" s="32">
        <v>32</v>
      </c>
      <c r="B77" s="32">
        <v>4428</v>
      </c>
      <c r="C77" s="34" t="s">
        <v>1561</v>
      </c>
      <c r="D77" s="73"/>
      <c r="E77" s="74"/>
      <c r="F77" s="75"/>
      <c r="G77" s="4"/>
      <c r="J77" s="187"/>
      <c r="K77" s="186"/>
      <c r="L77" s="204"/>
      <c r="M77" s="187"/>
      <c r="N77" s="191"/>
      <c r="O77" s="191"/>
      <c r="P77" s="4"/>
      <c r="Q77" s="21"/>
      <c r="R77" s="54" t="s">
        <v>1237</v>
      </c>
      <c r="S77" s="53"/>
      <c r="T77" s="53"/>
      <c r="U77" s="53"/>
      <c r="V77" s="53"/>
      <c r="W77" s="53"/>
      <c r="X77" s="53"/>
      <c r="Y77" s="188"/>
      <c r="Z77" s="59"/>
      <c r="AA77" s="1091" t="s">
        <v>1229</v>
      </c>
      <c r="AB77" s="1092"/>
      <c r="AC77" s="1092"/>
      <c r="AD77" s="1092"/>
      <c r="AE77" s="1092"/>
      <c r="AF77" s="1093"/>
      <c r="AG77" s="67" t="s">
        <v>1230</v>
      </c>
      <c r="AH77" s="67"/>
      <c r="AI77" s="67"/>
      <c r="AJ77" s="67"/>
      <c r="AK77" s="67"/>
      <c r="AL77" s="67"/>
      <c r="AM77" s="67"/>
      <c r="AN77" s="67"/>
      <c r="AO77" s="67"/>
      <c r="AP77" s="65" t="s">
        <v>17</v>
      </c>
      <c r="AQ77" s="164">
        <v>0.7</v>
      </c>
      <c r="AR77" s="35">
        <f>ROUND(ROUND(L75*Y78,0)*AQ77,0)</f>
        <v>405</v>
      </c>
      <c r="AS77" s="31"/>
    </row>
    <row r="78" spans="1:45" ht="14.25" customHeight="1" x14ac:dyDescent="0.15">
      <c r="A78" s="32">
        <v>32</v>
      </c>
      <c r="B78" s="32" t="s">
        <v>1562</v>
      </c>
      <c r="C78" s="34" t="s">
        <v>1563</v>
      </c>
      <c r="D78" s="73"/>
      <c r="E78" s="74"/>
      <c r="F78" s="75"/>
      <c r="G78" s="4"/>
      <c r="J78" s="187"/>
      <c r="K78" s="186"/>
      <c r="L78" s="204"/>
      <c r="M78" s="187"/>
      <c r="N78" s="191"/>
      <c r="O78" s="191"/>
      <c r="P78" s="4"/>
      <c r="Q78" s="21"/>
      <c r="R78" s="71"/>
      <c r="S78" s="71"/>
      <c r="T78" s="71"/>
      <c r="U78" s="71"/>
      <c r="V78" s="71"/>
      <c r="W78" s="71"/>
      <c r="X78" s="23" t="s">
        <v>17</v>
      </c>
      <c r="Y78" s="195">
        <v>0.96499999999999997</v>
      </c>
      <c r="Z78" s="207"/>
      <c r="AA78" s="1094"/>
      <c r="AB78" s="1095"/>
      <c r="AC78" s="1095"/>
      <c r="AD78" s="1095"/>
      <c r="AE78" s="1095"/>
      <c r="AF78" s="1096"/>
      <c r="AG78" s="67" t="s">
        <v>1233</v>
      </c>
      <c r="AH78" s="67"/>
      <c r="AI78" s="67"/>
      <c r="AJ78" s="67"/>
      <c r="AK78" s="67"/>
      <c r="AL78" s="67"/>
      <c r="AM78" s="67"/>
      <c r="AN78" s="67"/>
      <c r="AO78" s="67"/>
      <c r="AP78" s="65" t="s">
        <v>17</v>
      </c>
      <c r="AQ78" s="164">
        <v>0.5</v>
      </c>
      <c r="AR78" s="35">
        <f>ROUND(ROUND(L75*Y78,0)*AQ78,0)</f>
        <v>289</v>
      </c>
      <c r="AS78" s="31"/>
    </row>
    <row r="79" spans="1:45" ht="14.25" customHeight="1" x14ac:dyDescent="0.15">
      <c r="A79" s="32">
        <v>32</v>
      </c>
      <c r="B79" s="32">
        <v>4429</v>
      </c>
      <c r="C79" s="34" t="s">
        <v>1564</v>
      </c>
      <c r="D79" s="73"/>
      <c r="E79" s="74"/>
      <c r="F79" s="75"/>
      <c r="G79" s="4"/>
      <c r="J79" s="187"/>
      <c r="K79" s="47" t="s">
        <v>1261</v>
      </c>
      <c r="L79" s="185"/>
      <c r="M79" s="184"/>
      <c r="N79" s="206"/>
      <c r="O79" s="206"/>
      <c r="P79" s="40"/>
      <c r="Q79" s="41"/>
      <c r="R79" s="40"/>
      <c r="S79" s="65"/>
      <c r="T79" s="65"/>
      <c r="U79" s="65"/>
      <c r="V79" s="65"/>
      <c r="W79" s="65"/>
      <c r="X79" s="65"/>
      <c r="Y79" s="102"/>
      <c r="Z79" s="182"/>
      <c r="AA79" s="65"/>
      <c r="AB79" s="65"/>
      <c r="AC79" s="65"/>
      <c r="AD79" s="65"/>
      <c r="AE79" s="65"/>
      <c r="AF79" s="65"/>
      <c r="AG79" s="65"/>
      <c r="AH79" s="65"/>
      <c r="AI79" s="65"/>
      <c r="AJ79" s="65"/>
      <c r="AK79" s="65"/>
      <c r="AL79" s="65"/>
      <c r="AM79" s="65"/>
      <c r="AN79" s="65"/>
      <c r="AO79" s="65"/>
      <c r="AP79" s="184"/>
      <c r="AQ79" s="185"/>
      <c r="AR79" s="35">
        <f>ROUND(L81,0)</f>
        <v>311</v>
      </c>
      <c r="AS79" s="31"/>
    </row>
    <row r="80" spans="1:45" ht="14.25" customHeight="1" x14ac:dyDescent="0.15">
      <c r="A80" s="32">
        <v>32</v>
      </c>
      <c r="B80" s="32">
        <v>4430</v>
      </c>
      <c r="C80" s="34" t="s">
        <v>1565</v>
      </c>
      <c r="D80" s="73"/>
      <c r="E80" s="74"/>
      <c r="F80" s="75"/>
      <c r="G80" s="4"/>
      <c r="J80" s="187"/>
      <c r="K80" s="186"/>
      <c r="L80" s="204"/>
      <c r="M80" s="187"/>
      <c r="P80" s="187"/>
      <c r="Q80" s="21"/>
      <c r="R80" s="4"/>
      <c r="S80" s="53"/>
      <c r="T80" s="53"/>
      <c r="U80" s="53"/>
      <c r="V80" s="53"/>
      <c r="W80" s="53"/>
      <c r="X80" s="53"/>
      <c r="Y80" s="188"/>
      <c r="Z80" s="59"/>
      <c r="AA80" s="1091" t="s">
        <v>1229</v>
      </c>
      <c r="AB80" s="1092"/>
      <c r="AC80" s="1092"/>
      <c r="AD80" s="1092"/>
      <c r="AE80" s="1092"/>
      <c r="AF80" s="1093"/>
      <c r="AG80" s="67" t="s">
        <v>1230</v>
      </c>
      <c r="AH80" s="67"/>
      <c r="AI80" s="67"/>
      <c r="AJ80" s="67"/>
      <c r="AK80" s="67"/>
      <c r="AL80" s="67"/>
      <c r="AM80" s="67"/>
      <c r="AN80" s="67"/>
      <c r="AO80" s="67"/>
      <c r="AP80" s="65" t="s">
        <v>17</v>
      </c>
      <c r="AQ80" s="164">
        <v>0.7</v>
      </c>
      <c r="AR80" s="35">
        <f>ROUND(L81*AQ80,0)</f>
        <v>218</v>
      </c>
      <c r="AS80" s="31"/>
    </row>
    <row r="81" spans="1:45" ht="14.25" customHeight="1" x14ac:dyDescent="0.15">
      <c r="A81" s="32">
        <v>32</v>
      </c>
      <c r="B81" s="32" t="s">
        <v>1566</v>
      </c>
      <c r="C81" s="34" t="s">
        <v>1567</v>
      </c>
      <c r="D81" s="73"/>
      <c r="E81" s="74"/>
      <c r="F81" s="75"/>
      <c r="G81" s="4"/>
      <c r="J81" s="187"/>
      <c r="K81" s="186"/>
      <c r="L81" s="189">
        <v>311</v>
      </c>
      <c r="M81" s="4" t="s">
        <v>21</v>
      </c>
      <c r="N81" s="191"/>
      <c r="O81" s="191"/>
      <c r="P81" s="4"/>
      <c r="Q81" s="21"/>
      <c r="R81" s="4"/>
      <c r="S81" s="53"/>
      <c r="T81" s="53"/>
      <c r="U81" s="53"/>
      <c r="V81" s="53"/>
      <c r="W81" s="53"/>
      <c r="X81" s="53"/>
      <c r="Y81" s="188"/>
      <c r="Z81" s="59"/>
      <c r="AA81" s="1094"/>
      <c r="AB81" s="1095"/>
      <c r="AC81" s="1095"/>
      <c r="AD81" s="1095"/>
      <c r="AE81" s="1095"/>
      <c r="AF81" s="1096"/>
      <c r="AG81" s="67" t="s">
        <v>1233</v>
      </c>
      <c r="AH81" s="67"/>
      <c r="AI81" s="67"/>
      <c r="AJ81" s="67"/>
      <c r="AK81" s="67"/>
      <c r="AL81" s="67"/>
      <c r="AM81" s="67"/>
      <c r="AN81" s="67"/>
      <c r="AO81" s="67"/>
      <c r="AP81" s="65" t="s">
        <v>17</v>
      </c>
      <c r="AQ81" s="164">
        <v>0.5</v>
      </c>
      <c r="AR81" s="35">
        <f>ROUND(L81*AQ81,0)</f>
        <v>156</v>
      </c>
      <c r="AS81" s="31"/>
    </row>
    <row r="82" spans="1:45" ht="14.25" customHeight="1" x14ac:dyDescent="0.15">
      <c r="A82" s="32">
        <v>32</v>
      </c>
      <c r="B82" s="32">
        <v>4431</v>
      </c>
      <c r="C82" s="34" t="s">
        <v>1568</v>
      </c>
      <c r="D82" s="73"/>
      <c r="E82" s="74"/>
      <c r="F82" s="75"/>
      <c r="G82" s="4"/>
      <c r="J82" s="187"/>
      <c r="K82" s="186"/>
      <c r="L82" s="204"/>
      <c r="M82" s="187"/>
      <c r="N82" s="191"/>
      <c r="O82" s="191"/>
      <c r="P82" s="4"/>
      <c r="Q82" s="21"/>
      <c r="R82" s="72" t="s">
        <v>1235</v>
      </c>
      <c r="S82" s="67"/>
      <c r="T82" s="67"/>
      <c r="U82" s="67"/>
      <c r="V82" s="67"/>
      <c r="W82" s="67"/>
      <c r="X82" s="67"/>
      <c r="Y82" s="192"/>
      <c r="Z82" s="68"/>
      <c r="AA82" s="65"/>
      <c r="AB82" s="65"/>
      <c r="AC82" s="65"/>
      <c r="AD82" s="65"/>
      <c r="AE82" s="65"/>
      <c r="AF82" s="65"/>
      <c r="AG82" s="65"/>
      <c r="AH82" s="65"/>
      <c r="AI82" s="65"/>
      <c r="AJ82" s="65"/>
      <c r="AK82" s="65"/>
      <c r="AL82" s="65"/>
      <c r="AM82" s="65"/>
      <c r="AN82" s="65"/>
      <c r="AO82" s="65"/>
      <c r="AP82" s="184"/>
      <c r="AQ82" s="217"/>
      <c r="AR82" s="35">
        <f>ROUND(L81*Y84,0)</f>
        <v>300</v>
      </c>
      <c r="AS82" s="31"/>
    </row>
    <row r="83" spans="1:45" ht="14.25" customHeight="1" x14ac:dyDescent="0.15">
      <c r="A83" s="32">
        <v>32</v>
      </c>
      <c r="B83" s="32">
        <v>4432</v>
      </c>
      <c r="C83" s="34" t="s">
        <v>1569</v>
      </c>
      <c r="D83" s="73"/>
      <c r="E83" s="74"/>
      <c r="F83" s="75"/>
      <c r="G83" s="4"/>
      <c r="J83" s="187"/>
      <c r="K83" s="186"/>
      <c r="L83" s="204"/>
      <c r="M83" s="187"/>
      <c r="N83" s="191"/>
      <c r="O83" s="191"/>
      <c r="P83" s="4"/>
      <c r="Q83" s="21"/>
      <c r="R83" s="54" t="s">
        <v>1237</v>
      </c>
      <c r="S83" s="53"/>
      <c r="T83" s="53"/>
      <c r="U83" s="53"/>
      <c r="V83" s="53"/>
      <c r="W83" s="53"/>
      <c r="X83" s="53"/>
      <c r="Y83" s="188"/>
      <c r="Z83" s="59"/>
      <c r="AA83" s="1091" t="s">
        <v>1229</v>
      </c>
      <c r="AB83" s="1092"/>
      <c r="AC83" s="1092"/>
      <c r="AD83" s="1092"/>
      <c r="AE83" s="1092"/>
      <c r="AF83" s="1093"/>
      <c r="AG83" s="67" t="s">
        <v>1230</v>
      </c>
      <c r="AH83" s="67"/>
      <c r="AI83" s="67"/>
      <c r="AJ83" s="67"/>
      <c r="AK83" s="67"/>
      <c r="AL83" s="67"/>
      <c r="AM83" s="67"/>
      <c r="AN83" s="67"/>
      <c r="AO83" s="67"/>
      <c r="AP83" s="65" t="s">
        <v>17</v>
      </c>
      <c r="AQ83" s="164">
        <v>0.7</v>
      </c>
      <c r="AR83" s="35">
        <f>ROUND(ROUND(L81*Y84,0)*AQ83,0)</f>
        <v>210</v>
      </c>
      <c r="AS83" s="31"/>
    </row>
    <row r="84" spans="1:45" ht="14.25" customHeight="1" x14ac:dyDescent="0.15">
      <c r="A84" s="32">
        <v>32</v>
      </c>
      <c r="B84" s="32" t="s">
        <v>1570</v>
      </c>
      <c r="C84" s="34" t="s">
        <v>1571</v>
      </c>
      <c r="D84" s="73"/>
      <c r="E84" s="74"/>
      <c r="F84" s="75"/>
      <c r="G84" s="4"/>
      <c r="J84" s="187"/>
      <c r="K84" s="186"/>
      <c r="L84" s="204"/>
      <c r="M84" s="187"/>
      <c r="N84" s="191"/>
      <c r="O84" s="191"/>
      <c r="P84" s="4"/>
      <c r="Q84" s="21"/>
      <c r="R84" s="71"/>
      <c r="S84" s="71"/>
      <c r="T84" s="71"/>
      <c r="U84" s="71"/>
      <c r="V84" s="71"/>
      <c r="W84" s="71"/>
      <c r="X84" s="23" t="s">
        <v>17</v>
      </c>
      <c r="Y84" s="195">
        <v>0.96499999999999997</v>
      </c>
      <c r="Z84" s="207"/>
      <c r="AA84" s="1094"/>
      <c r="AB84" s="1095"/>
      <c r="AC84" s="1095"/>
      <c r="AD84" s="1095"/>
      <c r="AE84" s="1095"/>
      <c r="AF84" s="1096"/>
      <c r="AG84" s="67" t="s">
        <v>1233</v>
      </c>
      <c r="AH84" s="67"/>
      <c r="AI84" s="67"/>
      <c r="AJ84" s="67"/>
      <c r="AK84" s="67"/>
      <c r="AL84" s="67"/>
      <c r="AM84" s="67"/>
      <c r="AN84" s="67"/>
      <c r="AO84" s="67"/>
      <c r="AP84" s="65" t="s">
        <v>17</v>
      </c>
      <c r="AQ84" s="164">
        <v>0.5</v>
      </c>
      <c r="AR84" s="35">
        <f>ROUND(ROUND(L81*Y84,0)*AQ84,0)</f>
        <v>150</v>
      </c>
      <c r="AS84" s="31"/>
    </row>
    <row r="85" spans="1:45" ht="14.25" customHeight="1" x14ac:dyDescent="0.15">
      <c r="A85" s="32">
        <v>32</v>
      </c>
      <c r="B85" s="32">
        <v>4441</v>
      </c>
      <c r="C85" s="34" t="s">
        <v>1572</v>
      </c>
      <c r="D85" s="73"/>
      <c r="E85" s="74"/>
      <c r="F85" s="75"/>
      <c r="G85" s="1085" t="s">
        <v>1573</v>
      </c>
      <c r="H85" s="1086"/>
      <c r="I85" s="1086"/>
      <c r="J85" s="1087"/>
      <c r="K85" s="47" t="s">
        <v>1242</v>
      </c>
      <c r="L85" s="103"/>
      <c r="M85" s="40"/>
      <c r="N85" s="199"/>
      <c r="O85" s="199"/>
      <c r="P85" s="40"/>
      <c r="Q85" s="41"/>
      <c r="R85" s="40"/>
      <c r="S85" s="65"/>
      <c r="T85" s="65"/>
      <c r="U85" s="65"/>
      <c r="V85" s="65"/>
      <c r="W85" s="65"/>
      <c r="X85" s="65"/>
      <c r="Y85" s="102"/>
      <c r="Z85" s="182"/>
      <c r="AA85" s="65"/>
      <c r="AB85" s="65"/>
      <c r="AC85" s="65"/>
      <c r="AD85" s="65"/>
      <c r="AE85" s="65"/>
      <c r="AF85" s="65"/>
      <c r="AG85" s="65"/>
      <c r="AH85" s="65"/>
      <c r="AI85" s="65"/>
      <c r="AJ85" s="65"/>
      <c r="AK85" s="65"/>
      <c r="AL85" s="65"/>
      <c r="AM85" s="65"/>
      <c r="AN85" s="65"/>
      <c r="AO85" s="65"/>
      <c r="AP85" s="184"/>
      <c r="AQ85" s="185"/>
      <c r="AR85" s="35">
        <f>ROUND(L87,0)</f>
        <v>219</v>
      </c>
      <c r="AS85" s="31"/>
    </row>
    <row r="86" spans="1:45" ht="14.25" customHeight="1" x14ac:dyDescent="0.15">
      <c r="A86" s="32">
        <v>32</v>
      </c>
      <c r="B86" s="32">
        <v>4442</v>
      </c>
      <c r="C86" s="34" t="s">
        <v>1574</v>
      </c>
      <c r="D86" s="73"/>
      <c r="E86" s="74"/>
      <c r="F86" s="75"/>
      <c r="G86" s="1088"/>
      <c r="H86" s="1089"/>
      <c r="I86" s="1089"/>
      <c r="J86" s="1090"/>
      <c r="K86" s="20" t="s">
        <v>1244</v>
      </c>
      <c r="L86" s="58"/>
      <c r="P86" s="187"/>
      <c r="Q86" s="21"/>
      <c r="R86" s="4"/>
      <c r="S86" s="53"/>
      <c r="T86" s="53"/>
      <c r="U86" s="53"/>
      <c r="V86" s="53"/>
      <c r="W86" s="53"/>
      <c r="X86" s="53"/>
      <c r="Y86" s="188"/>
      <c r="Z86" s="59"/>
      <c r="AA86" s="1091" t="s">
        <v>1229</v>
      </c>
      <c r="AB86" s="1092"/>
      <c r="AC86" s="1092"/>
      <c r="AD86" s="1092"/>
      <c r="AE86" s="1092"/>
      <c r="AF86" s="1093"/>
      <c r="AG86" s="67" t="s">
        <v>1230</v>
      </c>
      <c r="AH86" s="67"/>
      <c r="AI86" s="67"/>
      <c r="AJ86" s="67"/>
      <c r="AK86" s="67"/>
      <c r="AL86" s="67"/>
      <c r="AM86" s="67"/>
      <c r="AN86" s="67"/>
      <c r="AO86" s="67"/>
      <c r="AP86" s="65" t="s">
        <v>17</v>
      </c>
      <c r="AQ86" s="164">
        <v>0.7</v>
      </c>
      <c r="AR86" s="35">
        <f>ROUND(L87*AQ86,0)</f>
        <v>153</v>
      </c>
      <c r="AS86" s="31"/>
    </row>
    <row r="87" spans="1:45" ht="14.25" customHeight="1" x14ac:dyDescent="0.15">
      <c r="A87" s="32">
        <v>32</v>
      </c>
      <c r="B87" s="32" t="s">
        <v>1575</v>
      </c>
      <c r="C87" s="34" t="s">
        <v>1576</v>
      </c>
      <c r="D87" s="73"/>
      <c r="E87" s="74"/>
      <c r="F87" s="75"/>
      <c r="G87" s="1088"/>
      <c r="H87" s="1089"/>
      <c r="I87" s="1089"/>
      <c r="J87" s="1090"/>
      <c r="K87" s="20"/>
      <c r="L87" s="189">
        <v>219</v>
      </c>
      <c r="M87" s="4" t="s">
        <v>21</v>
      </c>
      <c r="N87" s="191"/>
      <c r="O87" s="191"/>
      <c r="P87" s="4"/>
      <c r="Q87" s="21"/>
      <c r="R87" s="4"/>
      <c r="S87" s="53"/>
      <c r="T87" s="53"/>
      <c r="U87" s="53"/>
      <c r="V87" s="53"/>
      <c r="W87" s="53"/>
      <c r="X87" s="53"/>
      <c r="Y87" s="188"/>
      <c r="Z87" s="59"/>
      <c r="AA87" s="1094"/>
      <c r="AB87" s="1095"/>
      <c r="AC87" s="1095"/>
      <c r="AD87" s="1095"/>
      <c r="AE87" s="1095"/>
      <c r="AF87" s="1096"/>
      <c r="AG87" s="67" t="s">
        <v>1233</v>
      </c>
      <c r="AH87" s="67"/>
      <c r="AI87" s="67"/>
      <c r="AJ87" s="67"/>
      <c r="AK87" s="67"/>
      <c r="AL87" s="67"/>
      <c r="AM87" s="67"/>
      <c r="AN87" s="67"/>
      <c r="AO87" s="67"/>
      <c r="AP87" s="65" t="s">
        <v>17</v>
      </c>
      <c r="AQ87" s="164">
        <v>0.5</v>
      </c>
      <c r="AR87" s="35">
        <f>ROUND(L87*AQ87,0)</f>
        <v>110</v>
      </c>
      <c r="AS87" s="31"/>
    </row>
    <row r="88" spans="1:45" ht="14.25" customHeight="1" x14ac:dyDescent="0.15">
      <c r="A88" s="32">
        <v>32</v>
      </c>
      <c r="B88" s="32">
        <v>4443</v>
      </c>
      <c r="C88" s="34" t="s">
        <v>1577</v>
      </c>
      <c r="D88" s="73"/>
      <c r="E88" s="74"/>
      <c r="F88" s="75"/>
      <c r="G88" s="73"/>
      <c r="H88" s="74"/>
      <c r="I88" s="74"/>
      <c r="J88" s="75"/>
      <c r="K88" s="20"/>
      <c r="L88" s="58"/>
      <c r="N88" s="203"/>
      <c r="O88" s="203"/>
      <c r="P88" s="187"/>
      <c r="Q88" s="21"/>
      <c r="R88" s="72" t="s">
        <v>1235</v>
      </c>
      <c r="S88" s="67"/>
      <c r="T88" s="67"/>
      <c r="U88" s="67"/>
      <c r="V88" s="67"/>
      <c r="W88" s="67"/>
      <c r="X88" s="67"/>
      <c r="Y88" s="192"/>
      <c r="Z88" s="68"/>
      <c r="AA88" s="65"/>
      <c r="AB88" s="65"/>
      <c r="AC88" s="65"/>
      <c r="AD88" s="65"/>
      <c r="AE88" s="65"/>
      <c r="AF88" s="65"/>
      <c r="AG88" s="65"/>
      <c r="AH88" s="65"/>
      <c r="AI88" s="65"/>
      <c r="AJ88" s="65"/>
      <c r="AK88" s="65"/>
      <c r="AL88" s="65"/>
      <c r="AM88" s="65"/>
      <c r="AN88" s="65"/>
      <c r="AO88" s="65"/>
      <c r="AP88" s="184"/>
      <c r="AQ88" s="217"/>
      <c r="AR88" s="35">
        <f>ROUND(L87*Y90,0)</f>
        <v>211</v>
      </c>
      <c r="AS88" s="31"/>
    </row>
    <row r="89" spans="1:45" ht="14.25" customHeight="1" x14ac:dyDescent="0.15">
      <c r="A89" s="32">
        <v>32</v>
      </c>
      <c r="B89" s="32">
        <v>4444</v>
      </c>
      <c r="C89" s="34" t="s">
        <v>1578</v>
      </c>
      <c r="D89" s="73"/>
      <c r="E89" s="74"/>
      <c r="F89" s="75"/>
      <c r="G89" s="4"/>
      <c r="K89" s="186"/>
      <c r="L89" s="204"/>
      <c r="M89" s="187"/>
      <c r="N89" s="203"/>
      <c r="O89" s="203"/>
      <c r="P89" s="187"/>
      <c r="Q89" s="21"/>
      <c r="R89" s="54" t="s">
        <v>1237</v>
      </c>
      <c r="S89" s="53"/>
      <c r="T89" s="53"/>
      <c r="U89" s="53"/>
      <c r="V89" s="53"/>
      <c r="W89" s="53"/>
      <c r="X89" s="53"/>
      <c r="Y89" s="188"/>
      <c r="Z89" s="59"/>
      <c r="AA89" s="1091" t="s">
        <v>1229</v>
      </c>
      <c r="AB89" s="1092"/>
      <c r="AC89" s="1092"/>
      <c r="AD89" s="1092"/>
      <c r="AE89" s="1092"/>
      <c r="AF89" s="1093"/>
      <c r="AG89" s="67" t="s">
        <v>1230</v>
      </c>
      <c r="AH89" s="67"/>
      <c r="AI89" s="67"/>
      <c r="AJ89" s="67"/>
      <c r="AK89" s="67"/>
      <c r="AL89" s="67"/>
      <c r="AM89" s="67"/>
      <c r="AN89" s="67"/>
      <c r="AO89" s="67"/>
      <c r="AP89" s="65" t="s">
        <v>17</v>
      </c>
      <c r="AQ89" s="164">
        <v>0.7</v>
      </c>
      <c r="AR89" s="35">
        <f>ROUND(ROUND(L87*Y90,0)*AQ89,0)</f>
        <v>148</v>
      </c>
      <c r="AS89" s="31"/>
    </row>
    <row r="90" spans="1:45" ht="14.25" customHeight="1" x14ac:dyDescent="0.15">
      <c r="A90" s="32">
        <v>32</v>
      </c>
      <c r="B90" s="32" t="s">
        <v>1579</v>
      </c>
      <c r="C90" s="34" t="s">
        <v>1580</v>
      </c>
      <c r="D90" s="73"/>
      <c r="E90" s="74"/>
      <c r="F90" s="75"/>
      <c r="G90" s="4"/>
      <c r="K90" s="186"/>
      <c r="L90" s="204"/>
      <c r="M90" s="187"/>
      <c r="N90" s="203"/>
      <c r="O90" s="203"/>
      <c r="P90" s="187"/>
      <c r="Q90" s="21"/>
      <c r="R90" s="71"/>
      <c r="S90" s="71"/>
      <c r="T90" s="71"/>
      <c r="U90" s="71"/>
      <c r="V90" s="71"/>
      <c r="W90" s="71"/>
      <c r="X90" s="23" t="s">
        <v>17</v>
      </c>
      <c r="Y90" s="195">
        <v>0.96499999999999997</v>
      </c>
      <c r="Z90" s="207"/>
      <c r="AA90" s="1094"/>
      <c r="AB90" s="1095"/>
      <c r="AC90" s="1095"/>
      <c r="AD90" s="1095"/>
      <c r="AE90" s="1095"/>
      <c r="AF90" s="1096"/>
      <c r="AG90" s="67" t="s">
        <v>1233</v>
      </c>
      <c r="AH90" s="67"/>
      <c r="AI90" s="67"/>
      <c r="AJ90" s="67"/>
      <c r="AK90" s="67"/>
      <c r="AL90" s="67"/>
      <c r="AM90" s="67"/>
      <c r="AN90" s="67"/>
      <c r="AO90" s="67"/>
      <c r="AP90" s="65" t="s">
        <v>17</v>
      </c>
      <c r="AQ90" s="164">
        <v>0.5</v>
      </c>
      <c r="AR90" s="35">
        <f>ROUND(ROUND(L87*Y90,0)*AQ90,0)</f>
        <v>106</v>
      </c>
      <c r="AS90" s="31"/>
    </row>
    <row r="91" spans="1:45" ht="14.25" customHeight="1" x14ac:dyDescent="0.15">
      <c r="A91" s="32">
        <v>32</v>
      </c>
      <c r="B91" s="32">
        <v>4445</v>
      </c>
      <c r="C91" s="34" t="s">
        <v>1581</v>
      </c>
      <c r="D91" s="73"/>
      <c r="E91" s="74"/>
      <c r="F91" s="75"/>
      <c r="G91" s="4"/>
      <c r="J91" s="187"/>
      <c r="K91" s="47" t="s">
        <v>1252</v>
      </c>
      <c r="L91" s="185"/>
      <c r="M91" s="184"/>
      <c r="N91" s="205"/>
      <c r="O91" s="205"/>
      <c r="P91" s="40"/>
      <c r="Q91" s="41"/>
      <c r="R91" s="40"/>
      <c r="S91" s="65"/>
      <c r="T91" s="65"/>
      <c r="U91" s="65"/>
      <c r="V91" s="65"/>
      <c r="W91" s="65"/>
      <c r="X91" s="65"/>
      <c r="Y91" s="102"/>
      <c r="Z91" s="182"/>
      <c r="AA91" s="65"/>
      <c r="AB91" s="65"/>
      <c r="AC91" s="65"/>
      <c r="AD91" s="65"/>
      <c r="AE91" s="65"/>
      <c r="AF91" s="65"/>
      <c r="AG91" s="65"/>
      <c r="AH91" s="65"/>
      <c r="AI91" s="65"/>
      <c r="AJ91" s="65"/>
      <c r="AK91" s="65"/>
      <c r="AL91" s="65"/>
      <c r="AM91" s="65"/>
      <c r="AN91" s="65"/>
      <c r="AO91" s="65"/>
      <c r="AP91" s="184"/>
      <c r="AQ91" s="185"/>
      <c r="AR91" s="35">
        <f>ROUND(L93,0)</f>
        <v>429</v>
      </c>
      <c r="AS91" s="31"/>
    </row>
    <row r="92" spans="1:45" ht="14.25" customHeight="1" x14ac:dyDescent="0.15">
      <c r="A92" s="32">
        <v>32</v>
      </c>
      <c r="B92" s="32">
        <v>4446</v>
      </c>
      <c r="C92" s="34" t="s">
        <v>1582</v>
      </c>
      <c r="D92" s="73"/>
      <c r="E92" s="74"/>
      <c r="F92" s="75"/>
      <c r="G92" s="4"/>
      <c r="J92" s="187"/>
      <c r="K92" s="186"/>
      <c r="L92" s="204"/>
      <c r="M92" s="187"/>
      <c r="P92" s="187"/>
      <c r="Q92" s="21"/>
      <c r="R92" s="4"/>
      <c r="S92" s="53"/>
      <c r="T92" s="53"/>
      <c r="U92" s="53"/>
      <c r="V92" s="53"/>
      <c r="W92" s="53"/>
      <c r="X92" s="53"/>
      <c r="Y92" s="188"/>
      <c r="Z92" s="59"/>
      <c r="AA92" s="1091" t="s">
        <v>1229</v>
      </c>
      <c r="AB92" s="1092"/>
      <c r="AC92" s="1092"/>
      <c r="AD92" s="1092"/>
      <c r="AE92" s="1092"/>
      <c r="AF92" s="1093"/>
      <c r="AG92" s="67" t="s">
        <v>1230</v>
      </c>
      <c r="AH92" s="67"/>
      <c r="AI92" s="67"/>
      <c r="AJ92" s="67"/>
      <c r="AK92" s="67"/>
      <c r="AL92" s="67"/>
      <c r="AM92" s="67"/>
      <c r="AN92" s="67"/>
      <c r="AO92" s="67"/>
      <c r="AP92" s="65" t="s">
        <v>17</v>
      </c>
      <c r="AQ92" s="164">
        <v>0.7</v>
      </c>
      <c r="AR92" s="35">
        <f>ROUND(L93*AQ92,0)</f>
        <v>300</v>
      </c>
      <c r="AS92" s="31"/>
    </row>
    <row r="93" spans="1:45" ht="14.25" customHeight="1" x14ac:dyDescent="0.15">
      <c r="A93" s="32">
        <v>32</v>
      </c>
      <c r="B93" s="32" t="s">
        <v>1583</v>
      </c>
      <c r="C93" s="34" t="s">
        <v>1584</v>
      </c>
      <c r="D93" s="73"/>
      <c r="E93" s="74"/>
      <c r="F93" s="75"/>
      <c r="G93" s="4"/>
      <c r="J93" s="187"/>
      <c r="K93" s="186"/>
      <c r="L93" s="189">
        <v>429</v>
      </c>
      <c r="M93" s="4" t="s">
        <v>21</v>
      </c>
      <c r="N93" s="191"/>
      <c r="O93" s="191"/>
      <c r="P93" s="4"/>
      <c r="Q93" s="21"/>
      <c r="R93" s="4"/>
      <c r="S93" s="53"/>
      <c r="T93" s="53"/>
      <c r="U93" s="53"/>
      <c r="V93" s="53"/>
      <c r="W93" s="53"/>
      <c r="X93" s="53"/>
      <c r="Y93" s="188"/>
      <c r="Z93" s="59"/>
      <c r="AA93" s="1094"/>
      <c r="AB93" s="1095"/>
      <c r="AC93" s="1095"/>
      <c r="AD93" s="1095"/>
      <c r="AE93" s="1095"/>
      <c r="AF93" s="1096"/>
      <c r="AG93" s="67" t="s">
        <v>1233</v>
      </c>
      <c r="AH93" s="67"/>
      <c r="AI93" s="67"/>
      <c r="AJ93" s="67"/>
      <c r="AK93" s="67"/>
      <c r="AL93" s="67"/>
      <c r="AM93" s="67"/>
      <c r="AN93" s="67"/>
      <c r="AO93" s="67"/>
      <c r="AP93" s="65" t="s">
        <v>17</v>
      </c>
      <c r="AQ93" s="164">
        <v>0.5</v>
      </c>
      <c r="AR93" s="35">
        <f>ROUND(L93*AQ93,0)</f>
        <v>215</v>
      </c>
      <c r="AS93" s="31"/>
    </row>
    <row r="94" spans="1:45" ht="14.25" customHeight="1" x14ac:dyDescent="0.15">
      <c r="A94" s="32">
        <v>32</v>
      </c>
      <c r="B94" s="32">
        <v>4447</v>
      </c>
      <c r="C94" s="34" t="s">
        <v>1585</v>
      </c>
      <c r="D94" s="73"/>
      <c r="E94" s="74"/>
      <c r="F94" s="75"/>
      <c r="G94" s="4"/>
      <c r="J94" s="187"/>
      <c r="K94" s="186"/>
      <c r="L94" s="204"/>
      <c r="M94" s="187"/>
      <c r="N94" s="191"/>
      <c r="O94" s="191"/>
      <c r="P94" s="4"/>
      <c r="Q94" s="21"/>
      <c r="R94" s="72" t="s">
        <v>1235</v>
      </c>
      <c r="S94" s="67"/>
      <c r="T94" s="67"/>
      <c r="U94" s="67"/>
      <c r="V94" s="67"/>
      <c r="W94" s="67"/>
      <c r="X94" s="67"/>
      <c r="Y94" s="192"/>
      <c r="Z94" s="68"/>
      <c r="AA94" s="65"/>
      <c r="AB94" s="65"/>
      <c r="AC94" s="65"/>
      <c r="AD94" s="65"/>
      <c r="AE94" s="65"/>
      <c r="AF94" s="65"/>
      <c r="AG94" s="65"/>
      <c r="AH94" s="65"/>
      <c r="AI94" s="65"/>
      <c r="AJ94" s="65"/>
      <c r="AK94" s="65"/>
      <c r="AL94" s="65"/>
      <c r="AM94" s="65"/>
      <c r="AN94" s="65"/>
      <c r="AO94" s="65"/>
      <c r="AP94" s="184"/>
      <c r="AQ94" s="217"/>
      <c r="AR94" s="35">
        <f>ROUND(L93*Y96,0)</f>
        <v>414</v>
      </c>
      <c r="AS94" s="31"/>
    </row>
    <row r="95" spans="1:45" ht="14.25" customHeight="1" x14ac:dyDescent="0.15">
      <c r="A95" s="32">
        <v>32</v>
      </c>
      <c r="B95" s="32">
        <v>4448</v>
      </c>
      <c r="C95" s="34" t="s">
        <v>1586</v>
      </c>
      <c r="D95" s="73"/>
      <c r="E95" s="74"/>
      <c r="F95" s="75"/>
      <c r="G95" s="4"/>
      <c r="J95" s="187"/>
      <c r="K95" s="186"/>
      <c r="L95" s="204"/>
      <c r="M95" s="187"/>
      <c r="N95" s="191"/>
      <c r="O95" s="191"/>
      <c r="P95" s="4"/>
      <c r="Q95" s="21"/>
      <c r="R95" s="54" t="s">
        <v>1237</v>
      </c>
      <c r="S95" s="53"/>
      <c r="T95" s="53"/>
      <c r="U95" s="53"/>
      <c r="V95" s="53"/>
      <c r="W95" s="53"/>
      <c r="X95" s="53"/>
      <c r="Y95" s="188"/>
      <c r="Z95" s="59"/>
      <c r="AA95" s="1091" t="s">
        <v>1229</v>
      </c>
      <c r="AB95" s="1092"/>
      <c r="AC95" s="1092"/>
      <c r="AD95" s="1092"/>
      <c r="AE95" s="1092"/>
      <c r="AF95" s="1093"/>
      <c r="AG95" s="67" t="s">
        <v>1230</v>
      </c>
      <c r="AH95" s="67"/>
      <c r="AI95" s="67"/>
      <c r="AJ95" s="67"/>
      <c r="AK95" s="67"/>
      <c r="AL95" s="67"/>
      <c r="AM95" s="67"/>
      <c r="AN95" s="67"/>
      <c r="AO95" s="67"/>
      <c r="AP95" s="65" t="s">
        <v>17</v>
      </c>
      <c r="AQ95" s="164">
        <v>0.7</v>
      </c>
      <c r="AR95" s="35">
        <f>ROUND(ROUND(L93*Y96,0)*AQ95,0)</f>
        <v>290</v>
      </c>
      <c r="AS95" s="31"/>
    </row>
    <row r="96" spans="1:45" ht="14.25" customHeight="1" x14ac:dyDescent="0.15">
      <c r="A96" s="32">
        <v>32</v>
      </c>
      <c r="B96" s="32" t="s">
        <v>1587</v>
      </c>
      <c r="C96" s="34" t="s">
        <v>1588</v>
      </c>
      <c r="D96" s="73"/>
      <c r="E96" s="74"/>
      <c r="F96" s="75"/>
      <c r="G96" s="4"/>
      <c r="J96" s="187"/>
      <c r="K96" s="186"/>
      <c r="L96" s="204"/>
      <c r="M96" s="187"/>
      <c r="N96" s="191"/>
      <c r="O96" s="191"/>
      <c r="P96" s="4"/>
      <c r="Q96" s="21"/>
      <c r="R96" s="71"/>
      <c r="S96" s="71"/>
      <c r="T96" s="71"/>
      <c r="U96" s="71"/>
      <c r="V96" s="71"/>
      <c r="W96" s="71"/>
      <c r="X96" s="23" t="s">
        <v>17</v>
      </c>
      <c r="Y96" s="195">
        <v>0.96499999999999997</v>
      </c>
      <c r="Z96" s="207"/>
      <c r="AA96" s="1094"/>
      <c r="AB96" s="1095"/>
      <c r="AC96" s="1095"/>
      <c r="AD96" s="1095"/>
      <c r="AE96" s="1095"/>
      <c r="AF96" s="1096"/>
      <c r="AG96" s="67" t="s">
        <v>1233</v>
      </c>
      <c r="AH96" s="67"/>
      <c r="AI96" s="67"/>
      <c r="AJ96" s="67"/>
      <c r="AK96" s="67"/>
      <c r="AL96" s="67"/>
      <c r="AM96" s="67"/>
      <c r="AN96" s="67"/>
      <c r="AO96" s="67"/>
      <c r="AP96" s="65" t="s">
        <v>17</v>
      </c>
      <c r="AQ96" s="164">
        <v>0.5</v>
      </c>
      <c r="AR96" s="35">
        <f>ROUND(ROUND(L93*Y96,0)*AQ96,0)</f>
        <v>207</v>
      </c>
      <c r="AS96" s="31"/>
    </row>
    <row r="97" spans="1:45" ht="14.25" customHeight="1" x14ac:dyDescent="0.15">
      <c r="A97" s="32">
        <v>32</v>
      </c>
      <c r="B97" s="32">
        <v>4449</v>
      </c>
      <c r="C97" s="34" t="s">
        <v>1589</v>
      </c>
      <c r="D97" s="73"/>
      <c r="E97" s="74"/>
      <c r="F97" s="75"/>
      <c r="G97" s="4"/>
      <c r="J97" s="187"/>
      <c r="K97" s="47" t="s">
        <v>1261</v>
      </c>
      <c r="L97" s="185"/>
      <c r="M97" s="184"/>
      <c r="N97" s="206"/>
      <c r="O97" s="206"/>
      <c r="P97" s="40"/>
      <c r="Q97" s="41"/>
      <c r="R97" s="40"/>
      <c r="S97" s="65"/>
      <c r="T97" s="65"/>
      <c r="U97" s="65"/>
      <c r="V97" s="65"/>
      <c r="W97" s="65"/>
      <c r="X97" s="65"/>
      <c r="Y97" s="102"/>
      <c r="Z97" s="182"/>
      <c r="AA97" s="65"/>
      <c r="AB97" s="65"/>
      <c r="AC97" s="65"/>
      <c r="AD97" s="65"/>
      <c r="AE97" s="65"/>
      <c r="AF97" s="65"/>
      <c r="AG97" s="65"/>
      <c r="AH97" s="65"/>
      <c r="AI97" s="65"/>
      <c r="AJ97" s="65"/>
      <c r="AK97" s="65"/>
      <c r="AL97" s="65"/>
      <c r="AM97" s="65"/>
      <c r="AN97" s="65"/>
      <c r="AO97" s="65"/>
      <c r="AP97" s="184"/>
      <c r="AQ97" s="185"/>
      <c r="AR97" s="35">
        <f>ROUND(L99,0)</f>
        <v>284</v>
      </c>
      <c r="AS97" s="31"/>
    </row>
    <row r="98" spans="1:45" ht="14.25" customHeight="1" x14ac:dyDescent="0.15">
      <c r="A98" s="32">
        <v>32</v>
      </c>
      <c r="B98" s="32">
        <v>4450</v>
      </c>
      <c r="C98" s="34" t="s">
        <v>1590</v>
      </c>
      <c r="D98" s="73"/>
      <c r="E98" s="74"/>
      <c r="F98" s="75"/>
      <c r="G98" s="4"/>
      <c r="J98" s="187"/>
      <c r="K98" s="186"/>
      <c r="L98" s="204"/>
      <c r="M98" s="187"/>
      <c r="P98" s="187"/>
      <c r="Q98" s="21"/>
      <c r="R98" s="4"/>
      <c r="S98" s="53"/>
      <c r="T98" s="53"/>
      <c r="U98" s="53"/>
      <c r="V98" s="53"/>
      <c r="W98" s="53"/>
      <c r="X98" s="53"/>
      <c r="Y98" s="188"/>
      <c r="Z98" s="59"/>
      <c r="AA98" s="1091" t="s">
        <v>1229</v>
      </c>
      <c r="AB98" s="1092"/>
      <c r="AC98" s="1092"/>
      <c r="AD98" s="1092"/>
      <c r="AE98" s="1092"/>
      <c r="AF98" s="1093"/>
      <c r="AG98" s="67" t="s">
        <v>1230</v>
      </c>
      <c r="AH98" s="67"/>
      <c r="AI98" s="67"/>
      <c r="AJ98" s="67"/>
      <c r="AK98" s="67"/>
      <c r="AL98" s="67"/>
      <c r="AM98" s="67"/>
      <c r="AN98" s="67"/>
      <c r="AO98" s="67"/>
      <c r="AP98" s="65" t="s">
        <v>17</v>
      </c>
      <c r="AQ98" s="164">
        <v>0.7</v>
      </c>
      <c r="AR98" s="35">
        <f>ROUND(L99*AQ98,0)</f>
        <v>199</v>
      </c>
      <c r="AS98" s="31"/>
    </row>
    <row r="99" spans="1:45" ht="14.25" customHeight="1" x14ac:dyDescent="0.15">
      <c r="A99" s="32">
        <v>32</v>
      </c>
      <c r="B99" s="32" t="s">
        <v>1591</v>
      </c>
      <c r="C99" s="34" t="s">
        <v>1592</v>
      </c>
      <c r="D99" s="73"/>
      <c r="E99" s="74"/>
      <c r="F99" s="75"/>
      <c r="G99" s="4"/>
      <c r="J99" s="187"/>
      <c r="K99" s="186"/>
      <c r="L99" s="189">
        <v>284</v>
      </c>
      <c r="M99" s="4" t="s">
        <v>21</v>
      </c>
      <c r="N99" s="191"/>
      <c r="O99" s="191"/>
      <c r="P99" s="4"/>
      <c r="Q99" s="21"/>
      <c r="R99" s="4"/>
      <c r="S99" s="53"/>
      <c r="T99" s="53"/>
      <c r="U99" s="53"/>
      <c r="V99" s="53"/>
      <c r="W99" s="53"/>
      <c r="X99" s="53"/>
      <c r="Y99" s="188"/>
      <c r="Z99" s="59"/>
      <c r="AA99" s="1094"/>
      <c r="AB99" s="1095"/>
      <c r="AC99" s="1095"/>
      <c r="AD99" s="1095"/>
      <c r="AE99" s="1095"/>
      <c r="AF99" s="1096"/>
      <c r="AG99" s="67" t="s">
        <v>1233</v>
      </c>
      <c r="AH99" s="67"/>
      <c r="AI99" s="67"/>
      <c r="AJ99" s="67"/>
      <c r="AK99" s="67"/>
      <c r="AL99" s="67"/>
      <c r="AM99" s="67"/>
      <c r="AN99" s="67"/>
      <c r="AO99" s="67"/>
      <c r="AP99" s="65" t="s">
        <v>17</v>
      </c>
      <c r="AQ99" s="164">
        <v>0.5</v>
      </c>
      <c r="AR99" s="35">
        <f>ROUND(L99*AQ99,0)</f>
        <v>142</v>
      </c>
      <c r="AS99" s="31"/>
    </row>
    <row r="100" spans="1:45" ht="14.25" customHeight="1" x14ac:dyDescent="0.15">
      <c r="A100" s="32">
        <v>32</v>
      </c>
      <c r="B100" s="32">
        <v>4451</v>
      </c>
      <c r="C100" s="34" t="s">
        <v>1593</v>
      </c>
      <c r="D100" s="73"/>
      <c r="E100" s="74"/>
      <c r="F100" s="75"/>
      <c r="G100" s="4"/>
      <c r="J100" s="187"/>
      <c r="K100" s="186"/>
      <c r="L100" s="204"/>
      <c r="M100" s="187"/>
      <c r="N100" s="191"/>
      <c r="O100" s="191"/>
      <c r="P100" s="4"/>
      <c r="Q100" s="21"/>
      <c r="R100" s="72" t="s">
        <v>1235</v>
      </c>
      <c r="S100" s="67"/>
      <c r="T100" s="67"/>
      <c r="U100" s="67"/>
      <c r="V100" s="67"/>
      <c r="W100" s="67"/>
      <c r="X100" s="67"/>
      <c r="Y100" s="192"/>
      <c r="Z100" s="68"/>
      <c r="AA100" s="65"/>
      <c r="AB100" s="65"/>
      <c r="AC100" s="65"/>
      <c r="AD100" s="65"/>
      <c r="AE100" s="65"/>
      <c r="AF100" s="65"/>
      <c r="AG100" s="65"/>
      <c r="AH100" s="65"/>
      <c r="AI100" s="65"/>
      <c r="AJ100" s="65"/>
      <c r="AK100" s="65"/>
      <c r="AL100" s="65"/>
      <c r="AM100" s="65"/>
      <c r="AN100" s="65"/>
      <c r="AO100" s="65"/>
      <c r="AP100" s="184"/>
      <c r="AQ100" s="217"/>
      <c r="AR100" s="35">
        <f>ROUND(L99*Y102,0)</f>
        <v>274</v>
      </c>
      <c r="AS100" s="31"/>
    </row>
    <row r="101" spans="1:45" ht="14.25" customHeight="1" x14ac:dyDescent="0.15">
      <c r="A101" s="32">
        <v>32</v>
      </c>
      <c r="B101" s="32">
        <v>4452</v>
      </c>
      <c r="C101" s="34" t="s">
        <v>1594</v>
      </c>
      <c r="D101" s="73"/>
      <c r="E101" s="74"/>
      <c r="F101" s="75"/>
      <c r="G101" s="4"/>
      <c r="J101" s="187"/>
      <c r="K101" s="186"/>
      <c r="L101" s="204"/>
      <c r="M101" s="187"/>
      <c r="N101" s="191"/>
      <c r="O101" s="191"/>
      <c r="P101" s="4"/>
      <c r="Q101" s="21"/>
      <c r="R101" s="54" t="s">
        <v>1237</v>
      </c>
      <c r="S101" s="53"/>
      <c r="T101" s="53"/>
      <c r="U101" s="53"/>
      <c r="V101" s="53"/>
      <c r="W101" s="53"/>
      <c r="X101" s="53"/>
      <c r="Y101" s="188"/>
      <c r="Z101" s="59"/>
      <c r="AA101" s="1091" t="s">
        <v>1229</v>
      </c>
      <c r="AB101" s="1092"/>
      <c r="AC101" s="1092"/>
      <c r="AD101" s="1092"/>
      <c r="AE101" s="1092"/>
      <c r="AF101" s="1093"/>
      <c r="AG101" s="67" t="s">
        <v>1230</v>
      </c>
      <c r="AH101" s="67"/>
      <c r="AI101" s="67"/>
      <c r="AJ101" s="67"/>
      <c r="AK101" s="67"/>
      <c r="AL101" s="67"/>
      <c r="AM101" s="67"/>
      <c r="AN101" s="67"/>
      <c r="AO101" s="67"/>
      <c r="AP101" s="65" t="s">
        <v>17</v>
      </c>
      <c r="AQ101" s="164">
        <v>0.7</v>
      </c>
      <c r="AR101" s="35">
        <f>ROUND(ROUND(L99*Y102,0)*AQ101,0)</f>
        <v>192</v>
      </c>
      <c r="AS101" s="31"/>
    </row>
    <row r="102" spans="1:45" ht="14.25" customHeight="1" x14ac:dyDescent="0.15">
      <c r="A102" s="32">
        <v>32</v>
      </c>
      <c r="B102" s="32" t="s">
        <v>1595</v>
      </c>
      <c r="C102" s="34" t="s">
        <v>1596</v>
      </c>
      <c r="D102" s="111"/>
      <c r="E102" s="112"/>
      <c r="F102" s="113"/>
      <c r="G102" s="25"/>
      <c r="H102" s="25"/>
      <c r="I102" s="25"/>
      <c r="J102" s="211"/>
      <c r="K102" s="214"/>
      <c r="L102" s="212"/>
      <c r="M102" s="211"/>
      <c r="N102" s="213"/>
      <c r="O102" s="213"/>
      <c r="P102" s="25"/>
      <c r="Q102" s="38"/>
      <c r="R102" s="94"/>
      <c r="S102" s="71"/>
      <c r="T102" s="71"/>
      <c r="U102" s="71"/>
      <c r="V102" s="71"/>
      <c r="W102" s="71"/>
      <c r="X102" s="26" t="s">
        <v>17</v>
      </c>
      <c r="Y102" s="195">
        <v>0.96499999999999997</v>
      </c>
      <c r="Z102" s="207"/>
      <c r="AA102" s="1094"/>
      <c r="AB102" s="1095"/>
      <c r="AC102" s="1095"/>
      <c r="AD102" s="1095"/>
      <c r="AE102" s="1095"/>
      <c r="AF102" s="1096"/>
      <c r="AG102" s="107" t="s">
        <v>1233</v>
      </c>
      <c r="AH102" s="107"/>
      <c r="AI102" s="107"/>
      <c r="AJ102" s="107"/>
      <c r="AK102" s="107"/>
      <c r="AL102" s="107"/>
      <c r="AM102" s="107"/>
      <c r="AN102" s="107"/>
      <c r="AO102" s="107"/>
      <c r="AP102" s="44" t="s">
        <v>17</v>
      </c>
      <c r="AQ102" s="45">
        <v>0.5</v>
      </c>
      <c r="AR102" s="35">
        <f>ROUND(ROUND(L99*Y102,0)*AQ102,0)</f>
        <v>137</v>
      </c>
      <c r="AS102" s="61"/>
    </row>
    <row r="103" spans="1:45" ht="14.25" customHeight="1" x14ac:dyDescent="0.15">
      <c r="A103" s="32">
        <v>32</v>
      </c>
      <c r="B103" s="32">
        <v>4461</v>
      </c>
      <c r="C103" s="34" t="s">
        <v>1597</v>
      </c>
      <c r="D103" s="76"/>
      <c r="E103" s="77"/>
      <c r="F103" s="78"/>
      <c r="G103" s="1085" t="s">
        <v>1598</v>
      </c>
      <c r="H103" s="1086"/>
      <c r="I103" s="1086"/>
      <c r="J103" s="1087"/>
      <c r="K103" s="47" t="s">
        <v>1242</v>
      </c>
      <c r="L103" s="103"/>
      <c r="M103" s="40"/>
      <c r="N103" s="199"/>
      <c r="O103" s="199"/>
      <c r="P103" s="40"/>
      <c r="Q103" s="41"/>
      <c r="R103" s="40"/>
      <c r="S103" s="65"/>
      <c r="T103" s="65"/>
      <c r="U103" s="65"/>
      <c r="V103" s="65"/>
      <c r="W103" s="65"/>
      <c r="X103" s="65"/>
      <c r="Y103" s="102"/>
      <c r="Z103" s="182"/>
      <c r="AA103" s="65"/>
      <c r="AB103" s="65"/>
      <c r="AC103" s="65"/>
      <c r="AD103" s="65"/>
      <c r="AE103" s="65"/>
      <c r="AF103" s="65"/>
      <c r="AG103" s="65"/>
      <c r="AH103" s="65"/>
      <c r="AI103" s="65"/>
      <c r="AJ103" s="65"/>
      <c r="AK103" s="65"/>
      <c r="AL103" s="65"/>
      <c r="AM103" s="65"/>
      <c r="AN103" s="65"/>
      <c r="AO103" s="65"/>
      <c r="AP103" s="184"/>
      <c r="AQ103" s="185"/>
      <c r="AR103" s="35">
        <f>ROUND(L105,0)</f>
        <v>203</v>
      </c>
      <c r="AS103" s="66"/>
    </row>
    <row r="104" spans="1:45" ht="14.25" customHeight="1" x14ac:dyDescent="0.15">
      <c r="A104" s="32">
        <v>32</v>
      </c>
      <c r="B104" s="32">
        <v>4462</v>
      </c>
      <c r="C104" s="34" t="s">
        <v>1599</v>
      </c>
      <c r="D104" s="73"/>
      <c r="E104" s="74"/>
      <c r="F104" s="75"/>
      <c r="G104" s="1088"/>
      <c r="H104" s="1089"/>
      <c r="I104" s="1089"/>
      <c r="J104" s="1090"/>
      <c r="K104" s="20" t="s">
        <v>1244</v>
      </c>
      <c r="L104" s="58"/>
      <c r="P104" s="187"/>
      <c r="Q104" s="21"/>
      <c r="R104" s="4"/>
      <c r="S104" s="53"/>
      <c r="T104" s="53"/>
      <c r="U104" s="53"/>
      <c r="V104" s="53"/>
      <c r="W104" s="53"/>
      <c r="X104" s="53"/>
      <c r="Y104" s="188"/>
      <c r="Z104" s="59"/>
      <c r="AA104" s="1091" t="s">
        <v>1229</v>
      </c>
      <c r="AB104" s="1092"/>
      <c r="AC104" s="1092"/>
      <c r="AD104" s="1092"/>
      <c r="AE104" s="1092"/>
      <c r="AF104" s="1093"/>
      <c r="AG104" s="67" t="s">
        <v>1230</v>
      </c>
      <c r="AH104" s="67"/>
      <c r="AI104" s="67"/>
      <c r="AJ104" s="67"/>
      <c r="AK104" s="67"/>
      <c r="AL104" s="67"/>
      <c r="AM104" s="67"/>
      <c r="AN104" s="67"/>
      <c r="AO104" s="67"/>
      <c r="AP104" s="65" t="s">
        <v>17</v>
      </c>
      <c r="AQ104" s="164">
        <v>0.7</v>
      </c>
      <c r="AR104" s="35">
        <f>ROUND(L105*AQ104,0)</f>
        <v>142</v>
      </c>
      <c r="AS104" s="31"/>
    </row>
    <row r="105" spans="1:45" ht="14.25" customHeight="1" x14ac:dyDescent="0.15">
      <c r="A105" s="32">
        <v>32</v>
      </c>
      <c r="B105" s="32" t="s">
        <v>1600</v>
      </c>
      <c r="C105" s="34" t="s">
        <v>1601</v>
      </c>
      <c r="D105" s="73"/>
      <c r="E105" s="74"/>
      <c r="F105" s="75"/>
      <c r="G105" s="1088"/>
      <c r="H105" s="1089"/>
      <c r="I105" s="1089"/>
      <c r="J105" s="1090"/>
      <c r="K105" s="20"/>
      <c r="L105" s="189">
        <v>203</v>
      </c>
      <c r="M105" s="4" t="s">
        <v>21</v>
      </c>
      <c r="N105" s="191"/>
      <c r="O105" s="191"/>
      <c r="P105" s="4"/>
      <c r="Q105" s="21"/>
      <c r="R105" s="4"/>
      <c r="S105" s="53"/>
      <c r="T105" s="53"/>
      <c r="U105" s="53"/>
      <c r="V105" s="53"/>
      <c r="W105" s="53"/>
      <c r="X105" s="53"/>
      <c r="Y105" s="188"/>
      <c r="Z105" s="59"/>
      <c r="AA105" s="1094"/>
      <c r="AB105" s="1095"/>
      <c r="AC105" s="1095"/>
      <c r="AD105" s="1095"/>
      <c r="AE105" s="1095"/>
      <c r="AF105" s="1096"/>
      <c r="AG105" s="67" t="s">
        <v>1233</v>
      </c>
      <c r="AH105" s="67"/>
      <c r="AI105" s="67"/>
      <c r="AJ105" s="67"/>
      <c r="AK105" s="67"/>
      <c r="AL105" s="67"/>
      <c r="AM105" s="67"/>
      <c r="AN105" s="67"/>
      <c r="AO105" s="67"/>
      <c r="AP105" s="65" t="s">
        <v>17</v>
      </c>
      <c r="AQ105" s="164">
        <v>0.5</v>
      </c>
      <c r="AR105" s="35">
        <f>ROUND(L105*AQ105,0)</f>
        <v>102</v>
      </c>
      <c r="AS105" s="31"/>
    </row>
    <row r="106" spans="1:45" ht="14.25" customHeight="1" x14ac:dyDescent="0.15">
      <c r="A106" s="32">
        <v>32</v>
      </c>
      <c r="B106" s="32">
        <v>4463</v>
      </c>
      <c r="C106" s="34" t="s">
        <v>1602</v>
      </c>
      <c r="D106" s="73"/>
      <c r="E106" s="74"/>
      <c r="F106" s="75"/>
      <c r="G106" s="73"/>
      <c r="H106" s="74"/>
      <c r="I106" s="74"/>
      <c r="J106" s="75"/>
      <c r="K106" s="20"/>
      <c r="L106" s="58"/>
      <c r="N106" s="203"/>
      <c r="O106" s="203"/>
      <c r="P106" s="187"/>
      <c r="Q106" s="21"/>
      <c r="R106" s="72" t="s">
        <v>1235</v>
      </c>
      <c r="S106" s="67"/>
      <c r="T106" s="67"/>
      <c r="U106" s="67"/>
      <c r="V106" s="67"/>
      <c r="W106" s="67"/>
      <c r="X106" s="67"/>
      <c r="Y106" s="192"/>
      <c r="Z106" s="68"/>
      <c r="AA106" s="65"/>
      <c r="AB106" s="65"/>
      <c r="AC106" s="65"/>
      <c r="AD106" s="65"/>
      <c r="AE106" s="65"/>
      <c r="AF106" s="65"/>
      <c r="AG106" s="65"/>
      <c r="AH106" s="65"/>
      <c r="AI106" s="65"/>
      <c r="AJ106" s="65"/>
      <c r="AK106" s="65"/>
      <c r="AL106" s="65"/>
      <c r="AM106" s="65"/>
      <c r="AN106" s="65"/>
      <c r="AO106" s="65"/>
      <c r="AP106" s="184"/>
      <c r="AQ106" s="217"/>
      <c r="AR106" s="35">
        <f>ROUND(L105*Y108,0)</f>
        <v>196</v>
      </c>
      <c r="AS106" s="31"/>
    </row>
    <row r="107" spans="1:45" ht="14.25" customHeight="1" x14ac:dyDescent="0.15">
      <c r="A107" s="32">
        <v>32</v>
      </c>
      <c r="B107" s="32">
        <v>4464</v>
      </c>
      <c r="C107" s="34" t="s">
        <v>1603</v>
      </c>
      <c r="D107" s="73"/>
      <c r="E107" s="74"/>
      <c r="F107" s="75"/>
      <c r="G107" s="4"/>
      <c r="K107" s="186"/>
      <c r="L107" s="204"/>
      <c r="M107" s="187"/>
      <c r="N107" s="203"/>
      <c r="O107" s="203"/>
      <c r="P107" s="187"/>
      <c r="Q107" s="21"/>
      <c r="R107" s="54" t="s">
        <v>1237</v>
      </c>
      <c r="S107" s="53"/>
      <c r="T107" s="53"/>
      <c r="U107" s="53"/>
      <c r="V107" s="53"/>
      <c r="W107" s="53"/>
      <c r="X107" s="53"/>
      <c r="Y107" s="188"/>
      <c r="Z107" s="59"/>
      <c r="AA107" s="1091" t="s">
        <v>1229</v>
      </c>
      <c r="AB107" s="1092"/>
      <c r="AC107" s="1092"/>
      <c r="AD107" s="1092"/>
      <c r="AE107" s="1092"/>
      <c r="AF107" s="1093"/>
      <c r="AG107" s="67" t="s">
        <v>1230</v>
      </c>
      <c r="AH107" s="67"/>
      <c r="AI107" s="67"/>
      <c r="AJ107" s="67"/>
      <c r="AK107" s="67"/>
      <c r="AL107" s="67"/>
      <c r="AM107" s="67"/>
      <c r="AN107" s="67"/>
      <c r="AO107" s="67"/>
      <c r="AP107" s="65" t="s">
        <v>17</v>
      </c>
      <c r="AQ107" s="164">
        <v>0.7</v>
      </c>
      <c r="AR107" s="35">
        <f>ROUND(ROUND(L105*Y108,0)*AQ107,0)</f>
        <v>137</v>
      </c>
      <c r="AS107" s="31"/>
    </row>
    <row r="108" spans="1:45" ht="14.25" customHeight="1" x14ac:dyDescent="0.15">
      <c r="A108" s="32">
        <v>32</v>
      </c>
      <c r="B108" s="32" t="s">
        <v>1604</v>
      </c>
      <c r="C108" s="34" t="s">
        <v>1605</v>
      </c>
      <c r="D108" s="73"/>
      <c r="E108" s="74"/>
      <c r="F108" s="75"/>
      <c r="G108" s="4"/>
      <c r="K108" s="186"/>
      <c r="L108" s="204"/>
      <c r="M108" s="187"/>
      <c r="N108" s="203"/>
      <c r="O108" s="203"/>
      <c r="P108" s="187"/>
      <c r="Q108" s="21"/>
      <c r="R108" s="71"/>
      <c r="S108" s="71"/>
      <c r="T108" s="71"/>
      <c r="U108" s="71"/>
      <c r="V108" s="71"/>
      <c r="W108" s="71"/>
      <c r="X108" s="23" t="s">
        <v>17</v>
      </c>
      <c r="Y108" s="195">
        <v>0.96499999999999997</v>
      </c>
      <c r="Z108" s="207"/>
      <c r="AA108" s="1094"/>
      <c r="AB108" s="1095"/>
      <c r="AC108" s="1095"/>
      <c r="AD108" s="1095"/>
      <c r="AE108" s="1095"/>
      <c r="AF108" s="1096"/>
      <c r="AG108" s="67" t="s">
        <v>1233</v>
      </c>
      <c r="AH108" s="67"/>
      <c r="AI108" s="67"/>
      <c r="AJ108" s="67"/>
      <c r="AK108" s="67"/>
      <c r="AL108" s="67"/>
      <c r="AM108" s="67"/>
      <c r="AN108" s="67"/>
      <c r="AO108" s="67"/>
      <c r="AP108" s="65" t="s">
        <v>17</v>
      </c>
      <c r="AQ108" s="164">
        <v>0.5</v>
      </c>
      <c r="AR108" s="35">
        <f>ROUND(ROUND(L105*Y108,0)*AQ108,0)</f>
        <v>98</v>
      </c>
      <c r="AS108" s="31"/>
    </row>
    <row r="109" spans="1:45" ht="14.25" customHeight="1" x14ac:dyDescent="0.15">
      <c r="A109" s="32">
        <v>32</v>
      </c>
      <c r="B109" s="32">
        <v>4465</v>
      </c>
      <c r="C109" s="34" t="s">
        <v>1606</v>
      </c>
      <c r="D109" s="73"/>
      <c r="E109" s="74"/>
      <c r="F109" s="75"/>
      <c r="G109" s="4"/>
      <c r="J109" s="187"/>
      <c r="K109" s="47" t="s">
        <v>1252</v>
      </c>
      <c r="L109" s="185"/>
      <c r="M109" s="184"/>
      <c r="N109" s="205"/>
      <c r="O109" s="205"/>
      <c r="P109" s="40"/>
      <c r="Q109" s="41"/>
      <c r="R109" s="40"/>
      <c r="S109" s="65"/>
      <c r="T109" s="65"/>
      <c r="U109" s="65"/>
      <c r="V109" s="65"/>
      <c r="W109" s="65"/>
      <c r="X109" s="65"/>
      <c r="Y109" s="102"/>
      <c r="Z109" s="182"/>
      <c r="AA109" s="65"/>
      <c r="AB109" s="65"/>
      <c r="AC109" s="65"/>
      <c r="AD109" s="65"/>
      <c r="AE109" s="65"/>
      <c r="AF109" s="65"/>
      <c r="AG109" s="65"/>
      <c r="AH109" s="65"/>
      <c r="AI109" s="65"/>
      <c r="AJ109" s="65"/>
      <c r="AK109" s="65"/>
      <c r="AL109" s="65"/>
      <c r="AM109" s="65"/>
      <c r="AN109" s="65"/>
      <c r="AO109" s="65"/>
      <c r="AP109" s="184"/>
      <c r="AQ109" s="185"/>
      <c r="AR109" s="35">
        <f>ROUND(L111,0)</f>
        <v>360</v>
      </c>
      <c r="AS109" s="31"/>
    </row>
    <row r="110" spans="1:45" ht="14.25" customHeight="1" x14ac:dyDescent="0.15">
      <c r="A110" s="32">
        <v>32</v>
      </c>
      <c r="B110" s="32">
        <v>4466</v>
      </c>
      <c r="C110" s="34" t="s">
        <v>1607</v>
      </c>
      <c r="D110" s="73"/>
      <c r="E110" s="74"/>
      <c r="F110" s="75"/>
      <c r="G110" s="4"/>
      <c r="J110" s="187"/>
      <c r="K110" s="186"/>
      <c r="L110" s="204"/>
      <c r="M110" s="187"/>
      <c r="P110" s="187"/>
      <c r="Q110" s="21"/>
      <c r="R110" s="4"/>
      <c r="S110" s="53"/>
      <c r="T110" s="53"/>
      <c r="U110" s="53"/>
      <c r="V110" s="53"/>
      <c r="W110" s="53"/>
      <c r="X110" s="53"/>
      <c r="Y110" s="188"/>
      <c r="Z110" s="59"/>
      <c r="AA110" s="1091" t="s">
        <v>1229</v>
      </c>
      <c r="AB110" s="1092"/>
      <c r="AC110" s="1092"/>
      <c r="AD110" s="1092"/>
      <c r="AE110" s="1092"/>
      <c r="AF110" s="1093"/>
      <c r="AG110" s="67" t="s">
        <v>1230</v>
      </c>
      <c r="AH110" s="67"/>
      <c r="AI110" s="67"/>
      <c r="AJ110" s="67"/>
      <c r="AK110" s="67"/>
      <c r="AL110" s="67"/>
      <c r="AM110" s="67"/>
      <c r="AN110" s="67"/>
      <c r="AO110" s="67"/>
      <c r="AP110" s="65" t="s">
        <v>17</v>
      </c>
      <c r="AQ110" s="164">
        <v>0.7</v>
      </c>
      <c r="AR110" s="35">
        <f>ROUND(L111*AQ110,0)</f>
        <v>252</v>
      </c>
      <c r="AS110" s="31"/>
    </row>
    <row r="111" spans="1:45" ht="14.25" customHeight="1" x14ac:dyDescent="0.15">
      <c r="A111" s="32">
        <v>32</v>
      </c>
      <c r="B111" s="32" t="s">
        <v>1608</v>
      </c>
      <c r="C111" s="34" t="s">
        <v>1609</v>
      </c>
      <c r="D111" s="73"/>
      <c r="E111" s="74"/>
      <c r="F111" s="75"/>
      <c r="G111" s="4"/>
      <c r="J111" s="187"/>
      <c r="K111" s="186"/>
      <c r="L111" s="189">
        <v>360</v>
      </c>
      <c r="M111" s="4" t="s">
        <v>21</v>
      </c>
      <c r="N111" s="191"/>
      <c r="O111" s="191"/>
      <c r="P111" s="4"/>
      <c r="Q111" s="21"/>
      <c r="R111" s="4"/>
      <c r="S111" s="53"/>
      <c r="T111" s="53"/>
      <c r="U111" s="53"/>
      <c r="V111" s="53"/>
      <c r="W111" s="53"/>
      <c r="X111" s="53"/>
      <c r="Y111" s="188"/>
      <c r="Z111" s="59"/>
      <c r="AA111" s="1094"/>
      <c r="AB111" s="1095"/>
      <c r="AC111" s="1095"/>
      <c r="AD111" s="1095"/>
      <c r="AE111" s="1095"/>
      <c r="AF111" s="1096"/>
      <c r="AG111" s="67" t="s">
        <v>1233</v>
      </c>
      <c r="AH111" s="67"/>
      <c r="AI111" s="67"/>
      <c r="AJ111" s="67"/>
      <c r="AK111" s="67"/>
      <c r="AL111" s="67"/>
      <c r="AM111" s="67"/>
      <c r="AN111" s="67"/>
      <c r="AO111" s="67"/>
      <c r="AP111" s="65" t="s">
        <v>17</v>
      </c>
      <c r="AQ111" s="164">
        <v>0.5</v>
      </c>
      <c r="AR111" s="35">
        <f>ROUND(L111*AQ111,0)</f>
        <v>180</v>
      </c>
      <c r="AS111" s="31"/>
    </row>
    <row r="112" spans="1:45" ht="14.25" customHeight="1" x14ac:dyDescent="0.15">
      <c r="A112" s="32">
        <v>32</v>
      </c>
      <c r="B112" s="32">
        <v>4467</v>
      </c>
      <c r="C112" s="34" t="s">
        <v>1610</v>
      </c>
      <c r="D112" s="73"/>
      <c r="E112" s="74"/>
      <c r="F112" s="75"/>
      <c r="G112" s="4"/>
      <c r="J112" s="187"/>
      <c r="K112" s="186"/>
      <c r="L112" s="204"/>
      <c r="M112" s="187"/>
      <c r="N112" s="191"/>
      <c r="O112" s="191"/>
      <c r="P112" s="4"/>
      <c r="Q112" s="21"/>
      <c r="R112" s="72" t="s">
        <v>1235</v>
      </c>
      <c r="S112" s="67"/>
      <c r="T112" s="67"/>
      <c r="U112" s="67"/>
      <c r="V112" s="67"/>
      <c r="W112" s="67"/>
      <c r="X112" s="67"/>
      <c r="Y112" s="192"/>
      <c r="Z112" s="68"/>
      <c r="AA112" s="65"/>
      <c r="AB112" s="65"/>
      <c r="AC112" s="65"/>
      <c r="AD112" s="65"/>
      <c r="AE112" s="65"/>
      <c r="AF112" s="65"/>
      <c r="AG112" s="65"/>
      <c r="AH112" s="65"/>
      <c r="AI112" s="65"/>
      <c r="AJ112" s="65"/>
      <c r="AK112" s="65"/>
      <c r="AL112" s="65"/>
      <c r="AM112" s="65"/>
      <c r="AN112" s="65"/>
      <c r="AO112" s="65"/>
      <c r="AP112" s="184"/>
      <c r="AQ112" s="217"/>
      <c r="AR112" s="35">
        <f>ROUND(L111*Y114,0)</f>
        <v>347</v>
      </c>
      <c r="AS112" s="31"/>
    </row>
    <row r="113" spans="1:45" ht="14.25" customHeight="1" x14ac:dyDescent="0.15">
      <c r="A113" s="32">
        <v>32</v>
      </c>
      <c r="B113" s="32">
        <v>4468</v>
      </c>
      <c r="C113" s="34" t="s">
        <v>1611</v>
      </c>
      <c r="D113" s="73"/>
      <c r="E113" s="74"/>
      <c r="F113" s="75"/>
      <c r="G113" s="4"/>
      <c r="J113" s="187"/>
      <c r="K113" s="186"/>
      <c r="L113" s="204"/>
      <c r="M113" s="187"/>
      <c r="N113" s="191"/>
      <c r="O113" s="191"/>
      <c r="P113" s="4"/>
      <c r="Q113" s="21"/>
      <c r="R113" s="54" t="s">
        <v>1237</v>
      </c>
      <c r="S113" s="53"/>
      <c r="T113" s="53"/>
      <c r="U113" s="53"/>
      <c r="V113" s="53"/>
      <c r="W113" s="53"/>
      <c r="X113" s="53"/>
      <c r="Y113" s="188"/>
      <c r="Z113" s="59"/>
      <c r="AA113" s="1091" t="s">
        <v>1229</v>
      </c>
      <c r="AB113" s="1092"/>
      <c r="AC113" s="1092"/>
      <c r="AD113" s="1092"/>
      <c r="AE113" s="1092"/>
      <c r="AF113" s="1093"/>
      <c r="AG113" s="67" t="s">
        <v>1230</v>
      </c>
      <c r="AH113" s="67"/>
      <c r="AI113" s="67"/>
      <c r="AJ113" s="67"/>
      <c r="AK113" s="67"/>
      <c r="AL113" s="67"/>
      <c r="AM113" s="67"/>
      <c r="AN113" s="67"/>
      <c r="AO113" s="67"/>
      <c r="AP113" s="65" t="s">
        <v>17</v>
      </c>
      <c r="AQ113" s="164">
        <v>0.7</v>
      </c>
      <c r="AR113" s="35">
        <f>ROUND(ROUND(L111*Y114,0)*AQ113,0)</f>
        <v>243</v>
      </c>
      <c r="AS113" s="31"/>
    </row>
    <row r="114" spans="1:45" ht="14.25" customHeight="1" x14ac:dyDescent="0.15">
      <c r="A114" s="32">
        <v>32</v>
      </c>
      <c r="B114" s="32" t="s">
        <v>1612</v>
      </c>
      <c r="C114" s="34" t="s">
        <v>1613</v>
      </c>
      <c r="D114" s="73"/>
      <c r="E114" s="74"/>
      <c r="F114" s="75"/>
      <c r="G114" s="4"/>
      <c r="J114" s="187"/>
      <c r="K114" s="186"/>
      <c r="L114" s="204"/>
      <c r="M114" s="187"/>
      <c r="N114" s="191"/>
      <c r="O114" s="191"/>
      <c r="P114" s="4"/>
      <c r="Q114" s="21"/>
      <c r="R114" s="71"/>
      <c r="S114" s="71"/>
      <c r="T114" s="71"/>
      <c r="U114" s="71"/>
      <c r="V114" s="71"/>
      <c r="W114" s="71"/>
      <c r="X114" s="23" t="s">
        <v>17</v>
      </c>
      <c r="Y114" s="195">
        <v>0.96499999999999997</v>
      </c>
      <c r="Z114" s="207"/>
      <c r="AA114" s="1094"/>
      <c r="AB114" s="1095"/>
      <c r="AC114" s="1095"/>
      <c r="AD114" s="1095"/>
      <c r="AE114" s="1095"/>
      <c r="AF114" s="1096"/>
      <c r="AG114" s="67" t="s">
        <v>1233</v>
      </c>
      <c r="AH114" s="67"/>
      <c r="AI114" s="67"/>
      <c r="AJ114" s="67"/>
      <c r="AK114" s="67"/>
      <c r="AL114" s="67"/>
      <c r="AM114" s="67"/>
      <c r="AN114" s="67"/>
      <c r="AO114" s="67"/>
      <c r="AP114" s="65" t="s">
        <v>17</v>
      </c>
      <c r="AQ114" s="164">
        <v>0.5</v>
      </c>
      <c r="AR114" s="35">
        <f>ROUND(ROUND(L111*Y114,0)*AQ114,0)</f>
        <v>174</v>
      </c>
      <c r="AS114" s="31"/>
    </row>
    <row r="115" spans="1:45" ht="14.25" customHeight="1" x14ac:dyDescent="0.15">
      <c r="A115" s="32">
        <v>32</v>
      </c>
      <c r="B115" s="32">
        <v>4469</v>
      </c>
      <c r="C115" s="34" t="s">
        <v>1614</v>
      </c>
      <c r="D115" s="73"/>
      <c r="E115" s="74"/>
      <c r="F115" s="75"/>
      <c r="G115" s="4"/>
      <c r="J115" s="187"/>
      <c r="K115" s="47" t="s">
        <v>1261</v>
      </c>
      <c r="L115" s="185"/>
      <c r="M115" s="184"/>
      <c r="N115" s="206"/>
      <c r="O115" s="206"/>
      <c r="P115" s="40"/>
      <c r="Q115" s="41"/>
      <c r="R115" s="40"/>
      <c r="S115" s="65"/>
      <c r="T115" s="65"/>
      <c r="U115" s="65"/>
      <c r="V115" s="65"/>
      <c r="W115" s="65"/>
      <c r="X115" s="65"/>
      <c r="Y115" s="102"/>
      <c r="Z115" s="182"/>
      <c r="AA115" s="65"/>
      <c r="AB115" s="65"/>
      <c r="AC115" s="65"/>
      <c r="AD115" s="65"/>
      <c r="AE115" s="65"/>
      <c r="AF115" s="65"/>
      <c r="AG115" s="65"/>
      <c r="AH115" s="65"/>
      <c r="AI115" s="65"/>
      <c r="AJ115" s="65"/>
      <c r="AK115" s="65"/>
      <c r="AL115" s="65"/>
      <c r="AM115" s="65"/>
      <c r="AN115" s="65"/>
      <c r="AO115" s="65"/>
      <c r="AP115" s="184"/>
      <c r="AQ115" s="185"/>
      <c r="AR115" s="35">
        <f>ROUND(L117,0)</f>
        <v>284</v>
      </c>
      <c r="AS115" s="31"/>
    </row>
    <row r="116" spans="1:45" ht="14.25" customHeight="1" x14ac:dyDescent="0.15">
      <c r="A116" s="32">
        <v>32</v>
      </c>
      <c r="B116" s="32">
        <v>4470</v>
      </c>
      <c r="C116" s="34" t="s">
        <v>1615</v>
      </c>
      <c r="D116" s="73"/>
      <c r="E116" s="74"/>
      <c r="F116" s="75"/>
      <c r="G116" s="4"/>
      <c r="J116" s="187"/>
      <c r="K116" s="186"/>
      <c r="L116" s="204"/>
      <c r="M116" s="187"/>
      <c r="P116" s="187"/>
      <c r="Q116" s="21"/>
      <c r="R116" s="4"/>
      <c r="S116" s="53"/>
      <c r="T116" s="53"/>
      <c r="U116" s="53"/>
      <c r="V116" s="53"/>
      <c r="W116" s="53"/>
      <c r="X116" s="53"/>
      <c r="Y116" s="188"/>
      <c r="Z116" s="59"/>
      <c r="AA116" s="1091" t="s">
        <v>1229</v>
      </c>
      <c r="AB116" s="1092"/>
      <c r="AC116" s="1092"/>
      <c r="AD116" s="1092"/>
      <c r="AE116" s="1092"/>
      <c r="AF116" s="1093"/>
      <c r="AG116" s="67" t="s">
        <v>1230</v>
      </c>
      <c r="AH116" s="67"/>
      <c r="AI116" s="67"/>
      <c r="AJ116" s="67"/>
      <c r="AK116" s="67"/>
      <c r="AL116" s="67"/>
      <c r="AM116" s="67"/>
      <c r="AN116" s="67"/>
      <c r="AO116" s="67"/>
      <c r="AP116" s="65" t="s">
        <v>17</v>
      </c>
      <c r="AQ116" s="164">
        <v>0.7</v>
      </c>
      <c r="AR116" s="35">
        <f>ROUND(L117*AQ116,0)</f>
        <v>199</v>
      </c>
      <c r="AS116" s="31"/>
    </row>
    <row r="117" spans="1:45" ht="14.25" customHeight="1" x14ac:dyDescent="0.15">
      <c r="A117" s="32">
        <v>32</v>
      </c>
      <c r="B117" s="32" t="s">
        <v>1616</v>
      </c>
      <c r="C117" s="34" t="s">
        <v>1617</v>
      </c>
      <c r="D117" s="73"/>
      <c r="E117" s="74"/>
      <c r="F117" s="75"/>
      <c r="G117" s="4"/>
      <c r="J117" s="187"/>
      <c r="K117" s="186"/>
      <c r="L117" s="189">
        <v>284</v>
      </c>
      <c r="M117" s="4" t="s">
        <v>21</v>
      </c>
      <c r="N117" s="191"/>
      <c r="O117" s="191"/>
      <c r="P117" s="4"/>
      <c r="Q117" s="21"/>
      <c r="R117" s="4"/>
      <c r="S117" s="53"/>
      <c r="T117" s="53"/>
      <c r="U117" s="53"/>
      <c r="V117" s="53"/>
      <c r="W117" s="53"/>
      <c r="X117" s="53"/>
      <c r="Y117" s="188"/>
      <c r="Z117" s="59"/>
      <c r="AA117" s="1094"/>
      <c r="AB117" s="1095"/>
      <c r="AC117" s="1095"/>
      <c r="AD117" s="1095"/>
      <c r="AE117" s="1095"/>
      <c r="AF117" s="1096"/>
      <c r="AG117" s="67" t="s">
        <v>1233</v>
      </c>
      <c r="AH117" s="67"/>
      <c r="AI117" s="67"/>
      <c r="AJ117" s="67"/>
      <c r="AK117" s="67"/>
      <c r="AL117" s="67"/>
      <c r="AM117" s="67"/>
      <c r="AN117" s="67"/>
      <c r="AO117" s="67"/>
      <c r="AP117" s="65" t="s">
        <v>17</v>
      </c>
      <c r="AQ117" s="164">
        <v>0.5</v>
      </c>
      <c r="AR117" s="35">
        <f>ROUND(L117*AQ117,0)</f>
        <v>142</v>
      </c>
      <c r="AS117" s="31"/>
    </row>
    <row r="118" spans="1:45" ht="14.25" customHeight="1" x14ac:dyDescent="0.15">
      <c r="A118" s="32">
        <v>32</v>
      </c>
      <c r="B118" s="32">
        <v>4471</v>
      </c>
      <c r="C118" s="34" t="s">
        <v>1618</v>
      </c>
      <c r="D118" s="73"/>
      <c r="E118" s="74"/>
      <c r="F118" s="75"/>
      <c r="G118" s="4"/>
      <c r="J118" s="187"/>
      <c r="K118" s="186"/>
      <c r="L118" s="204"/>
      <c r="M118" s="187"/>
      <c r="N118" s="191"/>
      <c r="O118" s="191"/>
      <c r="P118" s="4"/>
      <c r="Q118" s="21"/>
      <c r="R118" s="72" t="s">
        <v>1235</v>
      </c>
      <c r="S118" s="67"/>
      <c r="T118" s="67"/>
      <c r="U118" s="67"/>
      <c r="V118" s="67"/>
      <c r="W118" s="67"/>
      <c r="X118" s="67"/>
      <c r="Y118" s="192"/>
      <c r="Z118" s="68"/>
      <c r="AA118" s="65"/>
      <c r="AB118" s="65"/>
      <c r="AC118" s="65"/>
      <c r="AD118" s="65"/>
      <c r="AE118" s="65"/>
      <c r="AF118" s="65"/>
      <c r="AG118" s="65"/>
      <c r="AH118" s="65"/>
      <c r="AI118" s="65"/>
      <c r="AJ118" s="65"/>
      <c r="AK118" s="65"/>
      <c r="AL118" s="65"/>
      <c r="AM118" s="65"/>
      <c r="AN118" s="65"/>
      <c r="AO118" s="65"/>
      <c r="AP118" s="184"/>
      <c r="AQ118" s="217"/>
      <c r="AR118" s="35">
        <f>ROUND(L117*Y120,0)</f>
        <v>274</v>
      </c>
      <c r="AS118" s="31"/>
    </row>
    <row r="119" spans="1:45" ht="14.25" customHeight="1" x14ac:dyDescent="0.15">
      <c r="A119" s="32">
        <v>32</v>
      </c>
      <c r="B119" s="32">
        <v>4472</v>
      </c>
      <c r="C119" s="34" t="s">
        <v>1619</v>
      </c>
      <c r="D119" s="73"/>
      <c r="E119" s="74"/>
      <c r="F119" s="75"/>
      <c r="G119" s="4"/>
      <c r="J119" s="187"/>
      <c r="K119" s="186"/>
      <c r="L119" s="204"/>
      <c r="M119" s="187"/>
      <c r="N119" s="191"/>
      <c r="O119" s="191"/>
      <c r="P119" s="4"/>
      <c r="Q119" s="21"/>
      <c r="R119" s="54" t="s">
        <v>1237</v>
      </c>
      <c r="S119" s="53"/>
      <c r="T119" s="53"/>
      <c r="U119" s="53"/>
      <c r="V119" s="53"/>
      <c r="W119" s="53"/>
      <c r="X119" s="53"/>
      <c r="Y119" s="188"/>
      <c r="Z119" s="59"/>
      <c r="AA119" s="1091" t="s">
        <v>1229</v>
      </c>
      <c r="AB119" s="1092"/>
      <c r="AC119" s="1092"/>
      <c r="AD119" s="1092"/>
      <c r="AE119" s="1092"/>
      <c r="AF119" s="1093"/>
      <c r="AG119" s="67" t="s">
        <v>1230</v>
      </c>
      <c r="AH119" s="67"/>
      <c r="AI119" s="67"/>
      <c r="AJ119" s="67"/>
      <c r="AK119" s="67"/>
      <c r="AL119" s="67"/>
      <c r="AM119" s="67"/>
      <c r="AN119" s="67"/>
      <c r="AO119" s="67"/>
      <c r="AP119" s="65" t="s">
        <v>17</v>
      </c>
      <c r="AQ119" s="164">
        <v>0.7</v>
      </c>
      <c r="AR119" s="35">
        <f>ROUND(ROUND(L117*Y120,0)*AQ119,0)</f>
        <v>192</v>
      </c>
      <c r="AS119" s="31"/>
    </row>
    <row r="120" spans="1:45" ht="14.25" customHeight="1" x14ac:dyDescent="0.15">
      <c r="A120" s="32">
        <v>32</v>
      </c>
      <c r="B120" s="32" t="s">
        <v>1620</v>
      </c>
      <c r="C120" s="34" t="s">
        <v>1621</v>
      </c>
      <c r="D120" s="73"/>
      <c r="E120" s="74"/>
      <c r="F120" s="75"/>
      <c r="G120" s="4"/>
      <c r="J120" s="187"/>
      <c r="K120" s="186"/>
      <c r="L120" s="204"/>
      <c r="M120" s="187"/>
      <c r="N120" s="191"/>
      <c r="O120" s="191"/>
      <c r="P120" s="4"/>
      <c r="Q120" s="21"/>
      <c r="R120" s="71"/>
      <c r="S120" s="71"/>
      <c r="T120" s="71"/>
      <c r="U120" s="71"/>
      <c r="V120" s="71"/>
      <c r="W120" s="71"/>
      <c r="X120" s="23" t="s">
        <v>17</v>
      </c>
      <c r="Y120" s="195">
        <v>0.96499999999999997</v>
      </c>
      <c r="Z120" s="207"/>
      <c r="AA120" s="1094"/>
      <c r="AB120" s="1095"/>
      <c r="AC120" s="1095"/>
      <c r="AD120" s="1095"/>
      <c r="AE120" s="1095"/>
      <c r="AF120" s="1096"/>
      <c r="AG120" s="67" t="s">
        <v>1233</v>
      </c>
      <c r="AH120" s="67"/>
      <c r="AI120" s="67"/>
      <c r="AJ120" s="67"/>
      <c r="AK120" s="67"/>
      <c r="AL120" s="67"/>
      <c r="AM120" s="67"/>
      <c r="AN120" s="67"/>
      <c r="AO120" s="67"/>
      <c r="AP120" s="65" t="s">
        <v>17</v>
      </c>
      <c r="AQ120" s="164">
        <v>0.5</v>
      </c>
      <c r="AR120" s="35">
        <f>ROUND(ROUND(L117*Y120,0)*AQ120,0)</f>
        <v>137</v>
      </c>
      <c r="AS120" s="31"/>
    </row>
    <row r="121" spans="1:45" ht="14.25" customHeight="1" x14ac:dyDescent="0.15">
      <c r="A121" s="32">
        <v>32</v>
      </c>
      <c r="B121" s="32">
        <v>4481</v>
      </c>
      <c r="C121" s="34" t="s">
        <v>1622</v>
      </c>
      <c r="D121" s="73"/>
      <c r="E121" s="74"/>
      <c r="F121" s="75"/>
      <c r="G121" s="1085" t="s">
        <v>1623</v>
      </c>
      <c r="H121" s="1086"/>
      <c r="I121" s="1086"/>
      <c r="J121" s="1087"/>
      <c r="K121" s="47" t="s">
        <v>1242</v>
      </c>
      <c r="L121" s="103"/>
      <c r="M121" s="40"/>
      <c r="N121" s="199"/>
      <c r="O121" s="199"/>
      <c r="P121" s="40"/>
      <c r="Q121" s="41"/>
      <c r="R121" s="40"/>
      <c r="S121" s="65"/>
      <c r="T121" s="65"/>
      <c r="U121" s="65"/>
      <c r="V121" s="65"/>
      <c r="W121" s="65"/>
      <c r="X121" s="65"/>
      <c r="Y121" s="102"/>
      <c r="Z121" s="182"/>
      <c r="AA121" s="65"/>
      <c r="AB121" s="65"/>
      <c r="AC121" s="65"/>
      <c r="AD121" s="65"/>
      <c r="AE121" s="65"/>
      <c r="AF121" s="65"/>
      <c r="AG121" s="65"/>
      <c r="AH121" s="65"/>
      <c r="AI121" s="65"/>
      <c r="AJ121" s="65"/>
      <c r="AK121" s="65"/>
      <c r="AL121" s="65"/>
      <c r="AM121" s="65"/>
      <c r="AN121" s="65"/>
      <c r="AO121" s="65"/>
      <c r="AP121" s="184"/>
      <c r="AQ121" s="185"/>
      <c r="AR121" s="35">
        <f>ROUND(L123,0)</f>
        <v>182</v>
      </c>
      <c r="AS121" s="31"/>
    </row>
    <row r="122" spans="1:45" ht="14.25" customHeight="1" x14ac:dyDescent="0.15">
      <c r="A122" s="32">
        <v>32</v>
      </c>
      <c r="B122" s="32">
        <v>4482</v>
      </c>
      <c r="C122" s="34" t="s">
        <v>1624</v>
      </c>
      <c r="D122" s="73"/>
      <c r="E122" s="74"/>
      <c r="F122" s="75"/>
      <c r="G122" s="1088"/>
      <c r="H122" s="1089"/>
      <c r="I122" s="1089"/>
      <c r="J122" s="1090"/>
      <c r="K122" s="20" t="s">
        <v>1244</v>
      </c>
      <c r="L122" s="58"/>
      <c r="P122" s="187"/>
      <c r="Q122" s="21"/>
      <c r="R122" s="4"/>
      <c r="S122" s="53"/>
      <c r="T122" s="53"/>
      <c r="U122" s="53"/>
      <c r="V122" s="53"/>
      <c r="W122" s="53"/>
      <c r="X122" s="53"/>
      <c r="Y122" s="188"/>
      <c r="Z122" s="59"/>
      <c r="AA122" s="1091" t="s">
        <v>1229</v>
      </c>
      <c r="AB122" s="1092"/>
      <c r="AC122" s="1092"/>
      <c r="AD122" s="1092"/>
      <c r="AE122" s="1092"/>
      <c r="AF122" s="1093"/>
      <c r="AG122" s="67" t="s">
        <v>1230</v>
      </c>
      <c r="AH122" s="67"/>
      <c r="AI122" s="67"/>
      <c r="AJ122" s="67"/>
      <c r="AK122" s="67"/>
      <c r="AL122" s="67"/>
      <c r="AM122" s="67"/>
      <c r="AN122" s="67"/>
      <c r="AO122" s="67"/>
      <c r="AP122" s="65" t="s">
        <v>17</v>
      </c>
      <c r="AQ122" s="164">
        <v>0.7</v>
      </c>
      <c r="AR122" s="35">
        <f>ROUND(L123*AQ122,0)</f>
        <v>127</v>
      </c>
      <c r="AS122" s="31"/>
    </row>
    <row r="123" spans="1:45" ht="14.25" customHeight="1" x14ac:dyDescent="0.15">
      <c r="A123" s="32">
        <v>32</v>
      </c>
      <c r="B123" s="32" t="s">
        <v>1625</v>
      </c>
      <c r="C123" s="34" t="s">
        <v>1626</v>
      </c>
      <c r="D123" s="73"/>
      <c r="E123" s="74"/>
      <c r="F123" s="75"/>
      <c r="G123" s="1088"/>
      <c r="H123" s="1089"/>
      <c r="I123" s="1089"/>
      <c r="J123" s="1090"/>
      <c r="K123" s="20"/>
      <c r="L123" s="189">
        <v>182</v>
      </c>
      <c r="M123" s="4" t="s">
        <v>21</v>
      </c>
      <c r="N123" s="191"/>
      <c r="O123" s="191"/>
      <c r="P123" s="4"/>
      <c r="Q123" s="21"/>
      <c r="R123" s="4"/>
      <c r="S123" s="53"/>
      <c r="T123" s="53"/>
      <c r="U123" s="53"/>
      <c r="V123" s="53"/>
      <c r="W123" s="53"/>
      <c r="X123" s="53"/>
      <c r="Y123" s="188"/>
      <c r="Z123" s="59"/>
      <c r="AA123" s="1094"/>
      <c r="AB123" s="1095"/>
      <c r="AC123" s="1095"/>
      <c r="AD123" s="1095"/>
      <c r="AE123" s="1095"/>
      <c r="AF123" s="1096"/>
      <c r="AG123" s="67" t="s">
        <v>1233</v>
      </c>
      <c r="AH123" s="67"/>
      <c r="AI123" s="67"/>
      <c r="AJ123" s="67"/>
      <c r="AK123" s="67"/>
      <c r="AL123" s="67"/>
      <c r="AM123" s="67"/>
      <c r="AN123" s="67"/>
      <c r="AO123" s="67"/>
      <c r="AP123" s="65" t="s">
        <v>17</v>
      </c>
      <c r="AQ123" s="164">
        <v>0.5</v>
      </c>
      <c r="AR123" s="35">
        <f>ROUND(L123*AQ123,0)</f>
        <v>91</v>
      </c>
      <c r="AS123" s="31"/>
    </row>
    <row r="124" spans="1:45" ht="14.25" customHeight="1" x14ac:dyDescent="0.15">
      <c r="A124" s="32">
        <v>32</v>
      </c>
      <c r="B124" s="32">
        <v>4483</v>
      </c>
      <c r="C124" s="34" t="s">
        <v>1627</v>
      </c>
      <c r="D124" s="73"/>
      <c r="E124" s="74"/>
      <c r="F124" s="75"/>
      <c r="G124" s="73"/>
      <c r="H124" s="74"/>
      <c r="I124" s="74"/>
      <c r="J124" s="75"/>
      <c r="K124" s="20"/>
      <c r="L124" s="58"/>
      <c r="N124" s="203"/>
      <c r="O124" s="203"/>
      <c r="P124" s="187"/>
      <c r="Q124" s="21"/>
      <c r="R124" s="72" t="s">
        <v>1235</v>
      </c>
      <c r="S124" s="67"/>
      <c r="T124" s="67"/>
      <c r="U124" s="67"/>
      <c r="V124" s="67"/>
      <c r="W124" s="67"/>
      <c r="X124" s="67"/>
      <c r="Y124" s="192"/>
      <c r="Z124" s="68"/>
      <c r="AA124" s="65"/>
      <c r="AB124" s="65"/>
      <c r="AC124" s="65"/>
      <c r="AD124" s="65"/>
      <c r="AE124" s="65"/>
      <c r="AF124" s="65"/>
      <c r="AG124" s="65"/>
      <c r="AH124" s="65"/>
      <c r="AI124" s="65"/>
      <c r="AJ124" s="65"/>
      <c r="AK124" s="65"/>
      <c r="AL124" s="65"/>
      <c r="AM124" s="65"/>
      <c r="AN124" s="65"/>
      <c r="AO124" s="65"/>
      <c r="AP124" s="184"/>
      <c r="AQ124" s="217"/>
      <c r="AR124" s="35">
        <f>ROUND(L123*Y126,0)</f>
        <v>176</v>
      </c>
      <c r="AS124" s="31"/>
    </row>
    <row r="125" spans="1:45" ht="14.25" customHeight="1" x14ac:dyDescent="0.15">
      <c r="A125" s="32">
        <v>32</v>
      </c>
      <c r="B125" s="32">
        <v>4484</v>
      </c>
      <c r="C125" s="34" t="s">
        <v>1628</v>
      </c>
      <c r="D125" s="73"/>
      <c r="E125" s="74"/>
      <c r="F125" s="75"/>
      <c r="G125" s="4"/>
      <c r="K125" s="186"/>
      <c r="L125" s="204"/>
      <c r="M125" s="187"/>
      <c r="N125" s="203"/>
      <c r="O125" s="203"/>
      <c r="P125" s="187"/>
      <c r="Q125" s="21"/>
      <c r="R125" s="54" t="s">
        <v>1237</v>
      </c>
      <c r="S125" s="53"/>
      <c r="T125" s="53"/>
      <c r="U125" s="53"/>
      <c r="V125" s="53"/>
      <c r="W125" s="53"/>
      <c r="X125" s="53"/>
      <c r="Y125" s="188"/>
      <c r="Z125" s="59"/>
      <c r="AA125" s="1091" t="s">
        <v>1229</v>
      </c>
      <c r="AB125" s="1092"/>
      <c r="AC125" s="1092"/>
      <c r="AD125" s="1092"/>
      <c r="AE125" s="1092"/>
      <c r="AF125" s="1093"/>
      <c r="AG125" s="67" t="s">
        <v>1230</v>
      </c>
      <c r="AH125" s="67"/>
      <c r="AI125" s="67"/>
      <c r="AJ125" s="67"/>
      <c r="AK125" s="67"/>
      <c r="AL125" s="67"/>
      <c r="AM125" s="67"/>
      <c r="AN125" s="67"/>
      <c r="AO125" s="67"/>
      <c r="AP125" s="65" t="s">
        <v>17</v>
      </c>
      <c r="AQ125" s="164">
        <v>0.7</v>
      </c>
      <c r="AR125" s="35">
        <f>ROUND(ROUND(L123*Y126,0)*AQ125,0)</f>
        <v>123</v>
      </c>
      <c r="AS125" s="31"/>
    </row>
    <row r="126" spans="1:45" ht="14.25" customHeight="1" x14ac:dyDescent="0.15">
      <c r="A126" s="32">
        <v>32</v>
      </c>
      <c r="B126" s="32" t="s">
        <v>1629</v>
      </c>
      <c r="C126" s="34" t="s">
        <v>1630</v>
      </c>
      <c r="D126" s="73"/>
      <c r="E126" s="74"/>
      <c r="F126" s="75"/>
      <c r="G126" s="4"/>
      <c r="K126" s="186"/>
      <c r="L126" s="204"/>
      <c r="M126" s="187"/>
      <c r="N126" s="203"/>
      <c r="O126" s="203"/>
      <c r="P126" s="187"/>
      <c r="Q126" s="21"/>
      <c r="R126" s="71"/>
      <c r="S126" s="71"/>
      <c r="T126" s="71"/>
      <c r="U126" s="71"/>
      <c r="V126" s="71"/>
      <c r="W126" s="71"/>
      <c r="X126" s="23" t="s">
        <v>17</v>
      </c>
      <c r="Y126" s="195">
        <v>0.96499999999999997</v>
      </c>
      <c r="Z126" s="207"/>
      <c r="AA126" s="1094"/>
      <c r="AB126" s="1095"/>
      <c r="AC126" s="1095"/>
      <c r="AD126" s="1095"/>
      <c r="AE126" s="1095"/>
      <c r="AF126" s="1096"/>
      <c r="AG126" s="67" t="s">
        <v>1233</v>
      </c>
      <c r="AH126" s="67"/>
      <c r="AI126" s="67"/>
      <c r="AJ126" s="67"/>
      <c r="AK126" s="67"/>
      <c r="AL126" s="67"/>
      <c r="AM126" s="67"/>
      <c r="AN126" s="67"/>
      <c r="AO126" s="67"/>
      <c r="AP126" s="65" t="s">
        <v>17</v>
      </c>
      <c r="AQ126" s="164">
        <v>0.5</v>
      </c>
      <c r="AR126" s="35">
        <f>ROUND(ROUND(L123*Y126,0)*AQ126,0)</f>
        <v>88</v>
      </c>
      <c r="AS126" s="31"/>
    </row>
    <row r="127" spans="1:45" ht="14.25" customHeight="1" x14ac:dyDescent="0.15">
      <c r="A127" s="32">
        <v>32</v>
      </c>
      <c r="B127" s="32">
        <v>4485</v>
      </c>
      <c r="C127" s="34" t="s">
        <v>1631</v>
      </c>
      <c r="D127" s="73"/>
      <c r="E127" s="74"/>
      <c r="F127" s="75"/>
      <c r="G127" s="4"/>
      <c r="J127" s="187"/>
      <c r="K127" s="47" t="s">
        <v>1252</v>
      </c>
      <c r="L127" s="185"/>
      <c r="M127" s="184"/>
      <c r="N127" s="205"/>
      <c r="O127" s="205"/>
      <c r="P127" s="40"/>
      <c r="Q127" s="41"/>
      <c r="R127" s="40"/>
      <c r="S127" s="65"/>
      <c r="T127" s="65"/>
      <c r="U127" s="65"/>
      <c r="V127" s="65"/>
      <c r="W127" s="65"/>
      <c r="X127" s="65"/>
      <c r="Y127" s="102"/>
      <c r="Z127" s="182"/>
      <c r="AA127" s="65"/>
      <c r="AB127" s="65"/>
      <c r="AC127" s="65"/>
      <c r="AD127" s="65"/>
      <c r="AE127" s="65"/>
      <c r="AF127" s="65"/>
      <c r="AG127" s="65"/>
      <c r="AH127" s="65"/>
      <c r="AI127" s="65"/>
      <c r="AJ127" s="65"/>
      <c r="AK127" s="65"/>
      <c r="AL127" s="65"/>
      <c r="AM127" s="65"/>
      <c r="AN127" s="65"/>
      <c r="AO127" s="65"/>
      <c r="AP127" s="184"/>
      <c r="AQ127" s="185"/>
      <c r="AR127" s="35">
        <f>ROUND(L129,0)</f>
        <v>322</v>
      </c>
      <c r="AS127" s="31"/>
    </row>
    <row r="128" spans="1:45" ht="14.25" customHeight="1" x14ac:dyDescent="0.15">
      <c r="A128" s="32">
        <v>32</v>
      </c>
      <c r="B128" s="32">
        <v>4486</v>
      </c>
      <c r="C128" s="34" t="s">
        <v>1632</v>
      </c>
      <c r="D128" s="73"/>
      <c r="E128" s="74"/>
      <c r="F128" s="75"/>
      <c r="G128" s="4"/>
      <c r="J128" s="187"/>
      <c r="K128" s="186"/>
      <c r="L128" s="204"/>
      <c r="M128" s="187"/>
      <c r="P128" s="187"/>
      <c r="Q128" s="21"/>
      <c r="R128" s="4"/>
      <c r="S128" s="53"/>
      <c r="T128" s="53"/>
      <c r="U128" s="53"/>
      <c r="V128" s="53"/>
      <c r="W128" s="53"/>
      <c r="X128" s="53"/>
      <c r="Y128" s="188"/>
      <c r="Z128" s="59"/>
      <c r="AA128" s="1091" t="s">
        <v>1229</v>
      </c>
      <c r="AB128" s="1092"/>
      <c r="AC128" s="1092"/>
      <c r="AD128" s="1092"/>
      <c r="AE128" s="1092"/>
      <c r="AF128" s="1093"/>
      <c r="AG128" s="67" t="s">
        <v>1230</v>
      </c>
      <c r="AH128" s="67"/>
      <c r="AI128" s="67"/>
      <c r="AJ128" s="67"/>
      <c r="AK128" s="67"/>
      <c r="AL128" s="67"/>
      <c r="AM128" s="67"/>
      <c r="AN128" s="67"/>
      <c r="AO128" s="67"/>
      <c r="AP128" s="65" t="s">
        <v>17</v>
      </c>
      <c r="AQ128" s="164">
        <v>0.7</v>
      </c>
      <c r="AR128" s="35">
        <f>ROUND(L129*AQ128,0)</f>
        <v>225</v>
      </c>
      <c r="AS128" s="31"/>
    </row>
    <row r="129" spans="1:45" ht="14.25" customHeight="1" x14ac:dyDescent="0.15">
      <c r="A129" s="32">
        <v>32</v>
      </c>
      <c r="B129" s="32" t="s">
        <v>1633</v>
      </c>
      <c r="C129" s="34" t="s">
        <v>1634</v>
      </c>
      <c r="D129" s="73"/>
      <c r="E129" s="74"/>
      <c r="F129" s="75"/>
      <c r="G129" s="4"/>
      <c r="J129" s="187"/>
      <c r="K129" s="186"/>
      <c r="L129" s="189">
        <v>322</v>
      </c>
      <c r="M129" s="4" t="s">
        <v>21</v>
      </c>
      <c r="N129" s="191"/>
      <c r="O129" s="191"/>
      <c r="P129" s="4"/>
      <c r="Q129" s="21"/>
      <c r="R129" s="4"/>
      <c r="S129" s="53"/>
      <c r="T129" s="53"/>
      <c r="U129" s="53"/>
      <c r="V129" s="53"/>
      <c r="W129" s="53"/>
      <c r="X129" s="53"/>
      <c r="Y129" s="188"/>
      <c r="Z129" s="59"/>
      <c r="AA129" s="1094"/>
      <c r="AB129" s="1095"/>
      <c r="AC129" s="1095"/>
      <c r="AD129" s="1095"/>
      <c r="AE129" s="1095"/>
      <c r="AF129" s="1096"/>
      <c r="AG129" s="67" t="s">
        <v>1233</v>
      </c>
      <c r="AH129" s="67"/>
      <c r="AI129" s="67"/>
      <c r="AJ129" s="67"/>
      <c r="AK129" s="67"/>
      <c r="AL129" s="67"/>
      <c r="AM129" s="67"/>
      <c r="AN129" s="67"/>
      <c r="AO129" s="67"/>
      <c r="AP129" s="65" t="s">
        <v>17</v>
      </c>
      <c r="AQ129" s="164">
        <v>0.5</v>
      </c>
      <c r="AR129" s="35">
        <f>ROUND(L129*AQ129,0)</f>
        <v>161</v>
      </c>
      <c r="AS129" s="31"/>
    </row>
    <row r="130" spans="1:45" ht="14.25" customHeight="1" x14ac:dyDescent="0.15">
      <c r="A130" s="32">
        <v>32</v>
      </c>
      <c r="B130" s="32">
        <v>4487</v>
      </c>
      <c r="C130" s="34" t="s">
        <v>1635</v>
      </c>
      <c r="D130" s="73"/>
      <c r="E130" s="74"/>
      <c r="F130" s="75"/>
      <c r="G130" s="4"/>
      <c r="J130" s="187"/>
      <c r="K130" s="186"/>
      <c r="L130" s="204"/>
      <c r="M130" s="187"/>
      <c r="N130" s="191"/>
      <c r="O130" s="191"/>
      <c r="P130" s="4"/>
      <c r="Q130" s="21"/>
      <c r="R130" s="72" t="s">
        <v>1235</v>
      </c>
      <c r="S130" s="67"/>
      <c r="T130" s="67"/>
      <c r="U130" s="67"/>
      <c r="V130" s="67"/>
      <c r="W130" s="67"/>
      <c r="X130" s="67"/>
      <c r="Y130" s="192"/>
      <c r="Z130" s="68"/>
      <c r="AA130" s="65"/>
      <c r="AB130" s="65"/>
      <c r="AC130" s="65"/>
      <c r="AD130" s="65"/>
      <c r="AE130" s="65"/>
      <c r="AF130" s="65"/>
      <c r="AG130" s="65"/>
      <c r="AH130" s="65"/>
      <c r="AI130" s="65"/>
      <c r="AJ130" s="65"/>
      <c r="AK130" s="65"/>
      <c r="AL130" s="65"/>
      <c r="AM130" s="65"/>
      <c r="AN130" s="65"/>
      <c r="AO130" s="65"/>
      <c r="AP130" s="184"/>
      <c r="AQ130" s="217"/>
      <c r="AR130" s="35">
        <f>ROUND(L129*Y132,0)</f>
        <v>311</v>
      </c>
      <c r="AS130" s="31"/>
    </row>
    <row r="131" spans="1:45" ht="14.25" customHeight="1" x14ac:dyDescent="0.15">
      <c r="A131" s="32">
        <v>32</v>
      </c>
      <c r="B131" s="32">
        <v>4488</v>
      </c>
      <c r="C131" s="34" t="s">
        <v>1636</v>
      </c>
      <c r="D131" s="73"/>
      <c r="E131" s="74"/>
      <c r="F131" s="75"/>
      <c r="G131" s="4"/>
      <c r="J131" s="187"/>
      <c r="K131" s="186"/>
      <c r="L131" s="204"/>
      <c r="M131" s="187"/>
      <c r="N131" s="191"/>
      <c r="O131" s="191"/>
      <c r="P131" s="4"/>
      <c r="Q131" s="21"/>
      <c r="R131" s="54" t="s">
        <v>1237</v>
      </c>
      <c r="S131" s="53"/>
      <c r="T131" s="53"/>
      <c r="U131" s="53"/>
      <c r="V131" s="53"/>
      <c r="W131" s="53"/>
      <c r="X131" s="53"/>
      <c r="Y131" s="188"/>
      <c r="Z131" s="59"/>
      <c r="AA131" s="1091" t="s">
        <v>1229</v>
      </c>
      <c r="AB131" s="1092"/>
      <c r="AC131" s="1092"/>
      <c r="AD131" s="1092"/>
      <c r="AE131" s="1092"/>
      <c r="AF131" s="1093"/>
      <c r="AG131" s="67" t="s">
        <v>1230</v>
      </c>
      <c r="AH131" s="67"/>
      <c r="AI131" s="67"/>
      <c r="AJ131" s="67"/>
      <c r="AK131" s="67"/>
      <c r="AL131" s="67"/>
      <c r="AM131" s="67"/>
      <c r="AN131" s="67"/>
      <c r="AO131" s="67"/>
      <c r="AP131" s="65" t="s">
        <v>17</v>
      </c>
      <c r="AQ131" s="164">
        <v>0.7</v>
      </c>
      <c r="AR131" s="35">
        <f>ROUND(ROUND(L129*Y132,0)*AQ131,0)</f>
        <v>218</v>
      </c>
      <c r="AS131" s="31"/>
    </row>
    <row r="132" spans="1:45" ht="14.25" customHeight="1" x14ac:dyDescent="0.15">
      <c r="A132" s="32">
        <v>32</v>
      </c>
      <c r="B132" s="32" t="s">
        <v>1637</v>
      </c>
      <c r="C132" s="34" t="s">
        <v>1638</v>
      </c>
      <c r="D132" s="73"/>
      <c r="E132" s="74"/>
      <c r="F132" s="75"/>
      <c r="G132" s="4"/>
      <c r="J132" s="187"/>
      <c r="K132" s="186"/>
      <c r="L132" s="204"/>
      <c r="M132" s="187"/>
      <c r="N132" s="191"/>
      <c r="O132" s="191"/>
      <c r="P132" s="4"/>
      <c r="Q132" s="21"/>
      <c r="R132" s="71"/>
      <c r="S132" s="71"/>
      <c r="T132" s="71"/>
      <c r="U132" s="71"/>
      <c r="V132" s="71"/>
      <c r="W132" s="71"/>
      <c r="X132" s="23" t="s">
        <v>17</v>
      </c>
      <c r="Y132" s="195">
        <v>0.96499999999999997</v>
      </c>
      <c r="Z132" s="207"/>
      <c r="AA132" s="1094"/>
      <c r="AB132" s="1095"/>
      <c r="AC132" s="1095"/>
      <c r="AD132" s="1095"/>
      <c r="AE132" s="1095"/>
      <c r="AF132" s="1096"/>
      <c r="AG132" s="67" t="s">
        <v>1233</v>
      </c>
      <c r="AH132" s="67"/>
      <c r="AI132" s="67"/>
      <c r="AJ132" s="67"/>
      <c r="AK132" s="67"/>
      <c r="AL132" s="67"/>
      <c r="AM132" s="67"/>
      <c r="AN132" s="67"/>
      <c r="AO132" s="67"/>
      <c r="AP132" s="65" t="s">
        <v>17</v>
      </c>
      <c r="AQ132" s="164">
        <v>0.5</v>
      </c>
      <c r="AR132" s="35">
        <f>ROUND(ROUND(L129*Y132,0)*AQ132,0)</f>
        <v>156</v>
      </c>
      <c r="AS132" s="31"/>
    </row>
    <row r="133" spans="1:45" ht="14.25" customHeight="1" x14ac:dyDescent="0.15">
      <c r="A133" s="32">
        <v>32</v>
      </c>
      <c r="B133" s="32">
        <v>4489</v>
      </c>
      <c r="C133" s="34" t="s">
        <v>1639</v>
      </c>
      <c r="D133" s="73"/>
      <c r="E133" s="74"/>
      <c r="F133" s="75"/>
      <c r="G133" s="4"/>
      <c r="J133" s="187"/>
      <c r="K133" s="47" t="s">
        <v>1261</v>
      </c>
      <c r="L133" s="185"/>
      <c r="M133" s="184"/>
      <c r="N133" s="206"/>
      <c r="O133" s="206"/>
      <c r="P133" s="40"/>
      <c r="Q133" s="41"/>
      <c r="R133" s="40"/>
      <c r="S133" s="65"/>
      <c r="T133" s="65"/>
      <c r="U133" s="65"/>
      <c r="V133" s="65"/>
      <c r="W133" s="65"/>
      <c r="X133" s="65"/>
      <c r="Y133" s="102"/>
      <c r="Z133" s="182"/>
      <c r="AA133" s="65"/>
      <c r="AB133" s="65"/>
      <c r="AC133" s="65"/>
      <c r="AD133" s="65"/>
      <c r="AE133" s="65"/>
      <c r="AF133" s="65"/>
      <c r="AG133" s="65"/>
      <c r="AH133" s="65"/>
      <c r="AI133" s="65"/>
      <c r="AJ133" s="65"/>
      <c r="AK133" s="65"/>
      <c r="AL133" s="65"/>
      <c r="AM133" s="65"/>
      <c r="AN133" s="65"/>
      <c r="AO133" s="65"/>
      <c r="AP133" s="184"/>
      <c r="AQ133" s="185"/>
      <c r="AR133" s="35">
        <f>ROUND(L135,0)</f>
        <v>275</v>
      </c>
      <c r="AS133" s="31"/>
    </row>
    <row r="134" spans="1:45" ht="14.25" customHeight="1" x14ac:dyDescent="0.15">
      <c r="A134" s="32">
        <v>32</v>
      </c>
      <c r="B134" s="32">
        <v>4490</v>
      </c>
      <c r="C134" s="34" t="s">
        <v>1640</v>
      </c>
      <c r="D134" s="73"/>
      <c r="E134" s="74"/>
      <c r="F134" s="75"/>
      <c r="G134" s="4"/>
      <c r="J134" s="187"/>
      <c r="K134" s="186"/>
      <c r="L134" s="204"/>
      <c r="M134" s="187"/>
      <c r="P134" s="187"/>
      <c r="Q134" s="21"/>
      <c r="R134" s="4"/>
      <c r="S134" s="53"/>
      <c r="T134" s="53"/>
      <c r="U134" s="53"/>
      <c r="V134" s="53"/>
      <c r="W134" s="53"/>
      <c r="X134" s="53"/>
      <c r="Y134" s="188"/>
      <c r="Z134" s="59"/>
      <c r="AA134" s="1091" t="s">
        <v>1229</v>
      </c>
      <c r="AB134" s="1092"/>
      <c r="AC134" s="1092"/>
      <c r="AD134" s="1092"/>
      <c r="AE134" s="1092"/>
      <c r="AF134" s="1093"/>
      <c r="AG134" s="67" t="s">
        <v>1230</v>
      </c>
      <c r="AH134" s="67"/>
      <c r="AI134" s="67"/>
      <c r="AJ134" s="67"/>
      <c r="AK134" s="67"/>
      <c r="AL134" s="67"/>
      <c r="AM134" s="67"/>
      <c r="AN134" s="67"/>
      <c r="AO134" s="67"/>
      <c r="AP134" s="65" t="s">
        <v>17</v>
      </c>
      <c r="AQ134" s="164">
        <v>0.7</v>
      </c>
      <c r="AR134" s="35">
        <f>ROUND(L135*AQ134,0)</f>
        <v>193</v>
      </c>
      <c r="AS134" s="31"/>
    </row>
    <row r="135" spans="1:45" ht="14.25" customHeight="1" x14ac:dyDescent="0.15">
      <c r="A135" s="32">
        <v>32</v>
      </c>
      <c r="B135" s="32" t="s">
        <v>1641</v>
      </c>
      <c r="C135" s="34" t="s">
        <v>1642</v>
      </c>
      <c r="D135" s="73"/>
      <c r="E135" s="74"/>
      <c r="F135" s="75"/>
      <c r="G135" s="4"/>
      <c r="J135" s="187"/>
      <c r="K135" s="186"/>
      <c r="L135" s="189">
        <v>275</v>
      </c>
      <c r="M135" s="4" t="s">
        <v>21</v>
      </c>
      <c r="N135" s="191"/>
      <c r="O135" s="191"/>
      <c r="P135" s="4"/>
      <c r="Q135" s="21"/>
      <c r="R135" s="4"/>
      <c r="S135" s="53"/>
      <c r="T135" s="53"/>
      <c r="U135" s="53"/>
      <c r="V135" s="53"/>
      <c r="W135" s="53"/>
      <c r="X135" s="53"/>
      <c r="Y135" s="188"/>
      <c r="Z135" s="59"/>
      <c r="AA135" s="1094"/>
      <c r="AB135" s="1095"/>
      <c r="AC135" s="1095"/>
      <c r="AD135" s="1095"/>
      <c r="AE135" s="1095"/>
      <c r="AF135" s="1096"/>
      <c r="AG135" s="67" t="s">
        <v>1233</v>
      </c>
      <c r="AH135" s="67"/>
      <c r="AI135" s="67"/>
      <c r="AJ135" s="67"/>
      <c r="AK135" s="67"/>
      <c r="AL135" s="67"/>
      <c r="AM135" s="67"/>
      <c r="AN135" s="67"/>
      <c r="AO135" s="67"/>
      <c r="AP135" s="65" t="s">
        <v>17</v>
      </c>
      <c r="AQ135" s="164">
        <v>0.5</v>
      </c>
      <c r="AR135" s="35">
        <f>ROUND(L135*AQ135,0)</f>
        <v>138</v>
      </c>
      <c r="AS135" s="31"/>
    </row>
    <row r="136" spans="1:45" ht="14.25" customHeight="1" x14ac:dyDescent="0.15">
      <c r="A136" s="32">
        <v>32</v>
      </c>
      <c r="B136" s="32">
        <v>4491</v>
      </c>
      <c r="C136" s="34" t="s">
        <v>1643</v>
      </c>
      <c r="D136" s="73"/>
      <c r="E136" s="74"/>
      <c r="F136" s="75"/>
      <c r="G136" s="4"/>
      <c r="J136" s="187"/>
      <c r="K136" s="186"/>
      <c r="L136" s="204"/>
      <c r="M136" s="187"/>
      <c r="N136" s="191"/>
      <c r="O136" s="191"/>
      <c r="P136" s="4"/>
      <c r="Q136" s="21"/>
      <c r="R136" s="72" t="s">
        <v>1235</v>
      </c>
      <c r="S136" s="67"/>
      <c r="T136" s="67"/>
      <c r="U136" s="67"/>
      <c r="V136" s="67"/>
      <c r="W136" s="67"/>
      <c r="X136" s="67"/>
      <c r="Y136" s="192"/>
      <c r="Z136" s="68"/>
      <c r="AA136" s="65"/>
      <c r="AB136" s="65"/>
      <c r="AC136" s="65"/>
      <c r="AD136" s="65"/>
      <c r="AE136" s="65"/>
      <c r="AF136" s="65"/>
      <c r="AG136" s="65"/>
      <c r="AH136" s="65"/>
      <c r="AI136" s="65"/>
      <c r="AJ136" s="65"/>
      <c r="AK136" s="65"/>
      <c r="AL136" s="65"/>
      <c r="AM136" s="65"/>
      <c r="AN136" s="65"/>
      <c r="AO136" s="65"/>
      <c r="AP136" s="184"/>
      <c r="AQ136" s="217"/>
      <c r="AR136" s="35">
        <f>ROUND(L135*Y138,0)</f>
        <v>265</v>
      </c>
      <c r="AS136" s="31"/>
    </row>
    <row r="137" spans="1:45" ht="14.25" customHeight="1" x14ac:dyDescent="0.15">
      <c r="A137" s="32">
        <v>32</v>
      </c>
      <c r="B137" s="32">
        <v>4492</v>
      </c>
      <c r="C137" s="34" t="s">
        <v>1644</v>
      </c>
      <c r="D137" s="73"/>
      <c r="E137" s="74"/>
      <c r="F137" s="75"/>
      <c r="G137" s="4"/>
      <c r="J137" s="187"/>
      <c r="K137" s="186"/>
      <c r="L137" s="204"/>
      <c r="M137" s="187"/>
      <c r="N137" s="191"/>
      <c r="O137" s="191"/>
      <c r="P137" s="4"/>
      <c r="Q137" s="21"/>
      <c r="R137" s="54" t="s">
        <v>1237</v>
      </c>
      <c r="S137" s="53"/>
      <c r="T137" s="53"/>
      <c r="U137" s="53"/>
      <c r="V137" s="53"/>
      <c r="W137" s="53"/>
      <c r="X137" s="53"/>
      <c r="Y137" s="188"/>
      <c r="Z137" s="59"/>
      <c r="AA137" s="1091" t="s">
        <v>1229</v>
      </c>
      <c r="AB137" s="1092"/>
      <c r="AC137" s="1092"/>
      <c r="AD137" s="1092"/>
      <c r="AE137" s="1092"/>
      <c r="AF137" s="1093"/>
      <c r="AG137" s="67" t="s">
        <v>1230</v>
      </c>
      <c r="AH137" s="67"/>
      <c r="AI137" s="67"/>
      <c r="AJ137" s="67"/>
      <c r="AK137" s="67"/>
      <c r="AL137" s="67"/>
      <c r="AM137" s="67"/>
      <c r="AN137" s="67"/>
      <c r="AO137" s="67"/>
      <c r="AP137" s="65" t="s">
        <v>17</v>
      </c>
      <c r="AQ137" s="164">
        <v>0.7</v>
      </c>
      <c r="AR137" s="35">
        <f>ROUND(ROUND(L135*Y138,0)*AQ137,0)</f>
        <v>186</v>
      </c>
      <c r="AS137" s="31"/>
    </row>
    <row r="138" spans="1:45" ht="14.25" customHeight="1" x14ac:dyDescent="0.15">
      <c r="A138" s="32">
        <v>32</v>
      </c>
      <c r="B138" s="32" t="s">
        <v>1645</v>
      </c>
      <c r="C138" s="34" t="s">
        <v>1646</v>
      </c>
      <c r="D138" s="73"/>
      <c r="E138" s="74"/>
      <c r="F138" s="75"/>
      <c r="G138" s="4"/>
      <c r="J138" s="187"/>
      <c r="K138" s="186"/>
      <c r="L138" s="204"/>
      <c r="M138" s="187"/>
      <c r="N138" s="191"/>
      <c r="O138" s="191"/>
      <c r="P138" s="4"/>
      <c r="Q138" s="21"/>
      <c r="R138" s="71"/>
      <c r="S138" s="71"/>
      <c r="T138" s="71"/>
      <c r="U138" s="71"/>
      <c r="V138" s="71"/>
      <c r="W138" s="71"/>
      <c r="X138" s="23" t="s">
        <v>17</v>
      </c>
      <c r="Y138" s="195">
        <v>0.96499999999999997</v>
      </c>
      <c r="Z138" s="207"/>
      <c r="AA138" s="1094"/>
      <c r="AB138" s="1095"/>
      <c r="AC138" s="1095"/>
      <c r="AD138" s="1095"/>
      <c r="AE138" s="1095"/>
      <c r="AF138" s="1096"/>
      <c r="AG138" s="67" t="s">
        <v>1233</v>
      </c>
      <c r="AH138" s="67"/>
      <c r="AI138" s="67"/>
      <c r="AJ138" s="67"/>
      <c r="AK138" s="67"/>
      <c r="AL138" s="67"/>
      <c r="AM138" s="67"/>
      <c r="AN138" s="67"/>
      <c r="AO138" s="67"/>
      <c r="AP138" s="65" t="s">
        <v>17</v>
      </c>
      <c r="AQ138" s="164">
        <v>0.5</v>
      </c>
      <c r="AR138" s="35">
        <f>ROUND(ROUND(L135*Y138,0)*AQ138,0)</f>
        <v>133</v>
      </c>
      <c r="AS138" s="31"/>
    </row>
    <row r="139" spans="1:45" ht="14.25" customHeight="1" x14ac:dyDescent="0.15">
      <c r="A139" s="32">
        <v>32</v>
      </c>
      <c r="B139" s="32">
        <v>4501</v>
      </c>
      <c r="C139" s="34" t="s">
        <v>1647</v>
      </c>
      <c r="D139" s="73"/>
      <c r="E139" s="74"/>
      <c r="F139" s="75"/>
      <c r="G139" s="1085" t="s">
        <v>1648</v>
      </c>
      <c r="H139" s="1086"/>
      <c r="I139" s="1086"/>
      <c r="J139" s="1087"/>
      <c r="K139" s="47" t="s">
        <v>1242</v>
      </c>
      <c r="L139" s="103"/>
      <c r="M139" s="40"/>
      <c r="N139" s="199"/>
      <c r="O139" s="199"/>
      <c r="P139" s="40"/>
      <c r="Q139" s="41"/>
      <c r="R139" s="40"/>
      <c r="S139" s="65"/>
      <c r="T139" s="65"/>
      <c r="U139" s="65"/>
      <c r="V139" s="65"/>
      <c r="W139" s="65"/>
      <c r="X139" s="65"/>
      <c r="Y139" s="102"/>
      <c r="Z139" s="182"/>
      <c r="AA139" s="65"/>
      <c r="AB139" s="65"/>
      <c r="AC139" s="65"/>
      <c r="AD139" s="65"/>
      <c r="AE139" s="65"/>
      <c r="AF139" s="65"/>
      <c r="AG139" s="65"/>
      <c r="AH139" s="65"/>
      <c r="AI139" s="65"/>
      <c r="AJ139" s="65"/>
      <c r="AK139" s="65"/>
      <c r="AL139" s="65"/>
      <c r="AM139" s="65"/>
      <c r="AN139" s="65"/>
      <c r="AO139" s="65"/>
      <c r="AP139" s="184"/>
      <c r="AQ139" s="185"/>
      <c r="AR139" s="35">
        <f>ROUND(L141,0)</f>
        <v>171</v>
      </c>
      <c r="AS139" s="31"/>
    </row>
    <row r="140" spans="1:45" ht="14.25" customHeight="1" x14ac:dyDescent="0.15">
      <c r="A140" s="32">
        <v>32</v>
      </c>
      <c r="B140" s="32">
        <v>4502</v>
      </c>
      <c r="C140" s="34" t="s">
        <v>1649</v>
      </c>
      <c r="D140" s="73"/>
      <c r="E140" s="74"/>
      <c r="F140" s="75"/>
      <c r="G140" s="1088"/>
      <c r="H140" s="1089"/>
      <c r="I140" s="1089"/>
      <c r="J140" s="1090"/>
      <c r="K140" s="20" t="s">
        <v>1244</v>
      </c>
      <c r="L140" s="58"/>
      <c r="P140" s="187"/>
      <c r="Q140" s="21"/>
      <c r="R140" s="4"/>
      <c r="S140" s="53"/>
      <c r="T140" s="53"/>
      <c r="U140" s="53"/>
      <c r="V140" s="53"/>
      <c r="W140" s="53"/>
      <c r="X140" s="53"/>
      <c r="Y140" s="188"/>
      <c r="Z140" s="59"/>
      <c r="AA140" s="1091" t="s">
        <v>1229</v>
      </c>
      <c r="AB140" s="1092"/>
      <c r="AC140" s="1092"/>
      <c r="AD140" s="1092"/>
      <c r="AE140" s="1092"/>
      <c r="AF140" s="1093"/>
      <c r="AG140" s="67" t="s">
        <v>1230</v>
      </c>
      <c r="AH140" s="67"/>
      <c r="AI140" s="67"/>
      <c r="AJ140" s="67"/>
      <c r="AK140" s="67"/>
      <c r="AL140" s="67"/>
      <c r="AM140" s="67"/>
      <c r="AN140" s="67"/>
      <c r="AO140" s="67"/>
      <c r="AP140" s="65" t="s">
        <v>17</v>
      </c>
      <c r="AQ140" s="164">
        <v>0.7</v>
      </c>
      <c r="AR140" s="35">
        <f>ROUND(L141*AQ140,0)</f>
        <v>120</v>
      </c>
      <c r="AS140" s="31"/>
    </row>
    <row r="141" spans="1:45" ht="14.25" customHeight="1" x14ac:dyDescent="0.15">
      <c r="A141" s="32">
        <v>32</v>
      </c>
      <c r="B141" s="32" t="s">
        <v>1650</v>
      </c>
      <c r="C141" s="34" t="s">
        <v>1651</v>
      </c>
      <c r="D141" s="73"/>
      <c r="E141" s="74"/>
      <c r="F141" s="75"/>
      <c r="G141" s="1088"/>
      <c r="H141" s="1089"/>
      <c r="I141" s="1089"/>
      <c r="J141" s="1090"/>
      <c r="K141" s="20"/>
      <c r="L141" s="189">
        <v>171</v>
      </c>
      <c r="M141" s="4" t="s">
        <v>21</v>
      </c>
      <c r="N141" s="191"/>
      <c r="O141" s="191"/>
      <c r="P141" s="4"/>
      <c r="Q141" s="21"/>
      <c r="R141" s="4"/>
      <c r="S141" s="53"/>
      <c r="T141" s="53"/>
      <c r="U141" s="53"/>
      <c r="V141" s="53"/>
      <c r="W141" s="53"/>
      <c r="X141" s="53"/>
      <c r="Y141" s="188"/>
      <c r="Z141" s="59"/>
      <c r="AA141" s="1094"/>
      <c r="AB141" s="1095"/>
      <c r="AC141" s="1095"/>
      <c r="AD141" s="1095"/>
      <c r="AE141" s="1095"/>
      <c r="AF141" s="1096"/>
      <c r="AG141" s="67" t="s">
        <v>1233</v>
      </c>
      <c r="AH141" s="67"/>
      <c r="AI141" s="67"/>
      <c r="AJ141" s="67"/>
      <c r="AK141" s="67"/>
      <c r="AL141" s="67"/>
      <c r="AM141" s="67"/>
      <c r="AN141" s="67"/>
      <c r="AO141" s="67"/>
      <c r="AP141" s="65" t="s">
        <v>17</v>
      </c>
      <c r="AQ141" s="164">
        <v>0.5</v>
      </c>
      <c r="AR141" s="35">
        <f>ROUND(L141*AQ141,0)</f>
        <v>86</v>
      </c>
      <c r="AS141" s="31"/>
    </row>
    <row r="142" spans="1:45" ht="14.25" customHeight="1" x14ac:dyDescent="0.15">
      <c r="A142" s="32">
        <v>32</v>
      </c>
      <c r="B142" s="32">
        <v>4503</v>
      </c>
      <c r="C142" s="34" t="s">
        <v>1652</v>
      </c>
      <c r="D142" s="73"/>
      <c r="E142" s="74"/>
      <c r="F142" s="75"/>
      <c r="G142" s="73"/>
      <c r="H142" s="74"/>
      <c r="I142" s="74"/>
      <c r="J142" s="75"/>
      <c r="K142" s="20"/>
      <c r="L142" s="58"/>
      <c r="N142" s="203"/>
      <c r="O142" s="203"/>
      <c r="P142" s="187"/>
      <c r="Q142" s="21"/>
      <c r="R142" s="72" t="s">
        <v>1235</v>
      </c>
      <c r="S142" s="67"/>
      <c r="T142" s="67"/>
      <c r="U142" s="67"/>
      <c r="V142" s="67"/>
      <c r="W142" s="67"/>
      <c r="X142" s="67"/>
      <c r="Y142" s="192"/>
      <c r="Z142" s="68"/>
      <c r="AA142" s="65"/>
      <c r="AB142" s="65"/>
      <c r="AC142" s="65"/>
      <c r="AD142" s="65"/>
      <c r="AE142" s="65"/>
      <c r="AF142" s="65"/>
      <c r="AG142" s="65"/>
      <c r="AH142" s="65"/>
      <c r="AI142" s="65"/>
      <c r="AJ142" s="65"/>
      <c r="AK142" s="65"/>
      <c r="AL142" s="65"/>
      <c r="AM142" s="65"/>
      <c r="AN142" s="65"/>
      <c r="AO142" s="65"/>
      <c r="AP142" s="184"/>
      <c r="AQ142" s="217"/>
      <c r="AR142" s="35">
        <f>ROUND(L141*Y144,0)</f>
        <v>165</v>
      </c>
      <c r="AS142" s="31"/>
    </row>
    <row r="143" spans="1:45" ht="14.25" customHeight="1" x14ac:dyDescent="0.15">
      <c r="A143" s="32">
        <v>32</v>
      </c>
      <c r="B143" s="32">
        <v>4504</v>
      </c>
      <c r="C143" s="34" t="s">
        <v>1653</v>
      </c>
      <c r="D143" s="73"/>
      <c r="E143" s="74"/>
      <c r="F143" s="75"/>
      <c r="G143" s="4"/>
      <c r="K143" s="186"/>
      <c r="L143" s="204"/>
      <c r="M143" s="187"/>
      <c r="N143" s="203"/>
      <c r="O143" s="203"/>
      <c r="P143" s="187"/>
      <c r="Q143" s="21"/>
      <c r="R143" s="54" t="s">
        <v>1237</v>
      </c>
      <c r="S143" s="53"/>
      <c r="T143" s="53"/>
      <c r="U143" s="53"/>
      <c r="V143" s="53"/>
      <c r="W143" s="53"/>
      <c r="X143" s="53"/>
      <c r="Y143" s="188"/>
      <c r="Z143" s="59"/>
      <c r="AA143" s="1091" t="s">
        <v>1229</v>
      </c>
      <c r="AB143" s="1092"/>
      <c r="AC143" s="1092"/>
      <c r="AD143" s="1092"/>
      <c r="AE143" s="1092"/>
      <c r="AF143" s="1093"/>
      <c r="AG143" s="67" t="s">
        <v>1230</v>
      </c>
      <c r="AH143" s="67"/>
      <c r="AI143" s="67"/>
      <c r="AJ143" s="67"/>
      <c r="AK143" s="67"/>
      <c r="AL143" s="67"/>
      <c r="AM143" s="67"/>
      <c r="AN143" s="67"/>
      <c r="AO143" s="67"/>
      <c r="AP143" s="65" t="s">
        <v>17</v>
      </c>
      <c r="AQ143" s="164">
        <v>0.7</v>
      </c>
      <c r="AR143" s="35">
        <f>ROUND(ROUND(L141*Y144,0)*AQ143,0)</f>
        <v>116</v>
      </c>
      <c r="AS143" s="31"/>
    </row>
    <row r="144" spans="1:45" ht="14.25" customHeight="1" x14ac:dyDescent="0.15">
      <c r="A144" s="32">
        <v>32</v>
      </c>
      <c r="B144" s="32" t="s">
        <v>1654</v>
      </c>
      <c r="C144" s="34" t="s">
        <v>1655</v>
      </c>
      <c r="D144" s="73"/>
      <c r="E144" s="74"/>
      <c r="F144" s="75"/>
      <c r="G144" s="4"/>
      <c r="K144" s="186"/>
      <c r="L144" s="204"/>
      <c r="M144" s="187"/>
      <c r="N144" s="203"/>
      <c r="O144" s="203"/>
      <c r="P144" s="187"/>
      <c r="Q144" s="21"/>
      <c r="R144" s="71"/>
      <c r="S144" s="71"/>
      <c r="T144" s="71"/>
      <c r="U144" s="71"/>
      <c r="V144" s="71"/>
      <c r="W144" s="71"/>
      <c r="X144" s="23" t="s">
        <v>17</v>
      </c>
      <c r="Y144" s="195">
        <v>0.96499999999999997</v>
      </c>
      <c r="Z144" s="207"/>
      <c r="AA144" s="1094"/>
      <c r="AB144" s="1095"/>
      <c r="AC144" s="1095"/>
      <c r="AD144" s="1095"/>
      <c r="AE144" s="1095"/>
      <c r="AF144" s="1096"/>
      <c r="AG144" s="67" t="s">
        <v>1233</v>
      </c>
      <c r="AH144" s="67"/>
      <c r="AI144" s="67"/>
      <c r="AJ144" s="67"/>
      <c r="AK144" s="67"/>
      <c r="AL144" s="67"/>
      <c r="AM144" s="67"/>
      <c r="AN144" s="67"/>
      <c r="AO144" s="67"/>
      <c r="AP144" s="65" t="s">
        <v>17</v>
      </c>
      <c r="AQ144" s="164">
        <v>0.5</v>
      </c>
      <c r="AR144" s="35">
        <f>ROUND(ROUND(L141*Y144,0)*AQ144,0)</f>
        <v>83</v>
      </c>
      <c r="AS144" s="31"/>
    </row>
    <row r="145" spans="1:45" ht="14.25" customHeight="1" x14ac:dyDescent="0.15">
      <c r="A145" s="32">
        <v>32</v>
      </c>
      <c r="B145" s="32">
        <v>4505</v>
      </c>
      <c r="C145" s="34" t="s">
        <v>1656</v>
      </c>
      <c r="D145" s="73"/>
      <c r="E145" s="74"/>
      <c r="F145" s="75"/>
      <c r="G145" s="4"/>
      <c r="J145" s="187"/>
      <c r="K145" s="47" t="s">
        <v>1252</v>
      </c>
      <c r="L145" s="185"/>
      <c r="M145" s="184"/>
      <c r="N145" s="205"/>
      <c r="O145" s="205"/>
      <c r="P145" s="40"/>
      <c r="Q145" s="41"/>
      <c r="R145" s="40"/>
      <c r="S145" s="65"/>
      <c r="T145" s="65"/>
      <c r="U145" s="65"/>
      <c r="V145" s="65"/>
      <c r="W145" s="65"/>
      <c r="X145" s="65"/>
      <c r="Y145" s="102"/>
      <c r="Z145" s="182"/>
      <c r="AA145" s="65"/>
      <c r="AB145" s="65"/>
      <c r="AC145" s="65"/>
      <c r="AD145" s="65"/>
      <c r="AE145" s="65"/>
      <c r="AF145" s="65"/>
      <c r="AG145" s="65"/>
      <c r="AH145" s="65"/>
      <c r="AI145" s="65"/>
      <c r="AJ145" s="65"/>
      <c r="AK145" s="65"/>
      <c r="AL145" s="65"/>
      <c r="AM145" s="65"/>
      <c r="AN145" s="65"/>
      <c r="AO145" s="65"/>
      <c r="AP145" s="184"/>
      <c r="AQ145" s="185"/>
      <c r="AR145" s="35">
        <f>ROUND(L147,0)</f>
        <v>275</v>
      </c>
      <c r="AS145" s="31"/>
    </row>
    <row r="146" spans="1:45" ht="14.25" customHeight="1" x14ac:dyDescent="0.15">
      <c r="A146" s="32">
        <v>32</v>
      </c>
      <c r="B146" s="32">
        <v>4506</v>
      </c>
      <c r="C146" s="34" t="s">
        <v>1657</v>
      </c>
      <c r="D146" s="73"/>
      <c r="E146" s="74"/>
      <c r="F146" s="75"/>
      <c r="G146" s="4"/>
      <c r="J146" s="187"/>
      <c r="K146" s="186"/>
      <c r="L146" s="204"/>
      <c r="M146" s="187"/>
      <c r="P146" s="187"/>
      <c r="Q146" s="21"/>
      <c r="R146" s="4"/>
      <c r="S146" s="53"/>
      <c r="T146" s="53"/>
      <c r="U146" s="53"/>
      <c r="V146" s="53"/>
      <c r="W146" s="53"/>
      <c r="X146" s="53"/>
      <c r="Y146" s="188"/>
      <c r="Z146" s="59"/>
      <c r="AA146" s="1091" t="s">
        <v>1229</v>
      </c>
      <c r="AB146" s="1092"/>
      <c r="AC146" s="1092"/>
      <c r="AD146" s="1092"/>
      <c r="AE146" s="1092"/>
      <c r="AF146" s="1093"/>
      <c r="AG146" s="67" t="s">
        <v>1230</v>
      </c>
      <c r="AH146" s="67"/>
      <c r="AI146" s="67"/>
      <c r="AJ146" s="67"/>
      <c r="AK146" s="67"/>
      <c r="AL146" s="67"/>
      <c r="AM146" s="67"/>
      <c r="AN146" s="67"/>
      <c r="AO146" s="67"/>
      <c r="AP146" s="65" t="s">
        <v>17</v>
      </c>
      <c r="AQ146" s="164">
        <v>0.7</v>
      </c>
      <c r="AR146" s="35">
        <f>ROUND(L147*AQ146,0)</f>
        <v>193</v>
      </c>
      <c r="AS146" s="31"/>
    </row>
    <row r="147" spans="1:45" ht="14.25" customHeight="1" x14ac:dyDescent="0.15">
      <c r="A147" s="32">
        <v>32</v>
      </c>
      <c r="B147" s="32" t="s">
        <v>1658</v>
      </c>
      <c r="C147" s="34" t="s">
        <v>1659</v>
      </c>
      <c r="D147" s="73"/>
      <c r="E147" s="74"/>
      <c r="F147" s="75"/>
      <c r="G147" s="4"/>
      <c r="J147" s="187"/>
      <c r="K147" s="186"/>
      <c r="L147" s="189">
        <v>275</v>
      </c>
      <c r="M147" s="4" t="s">
        <v>21</v>
      </c>
      <c r="N147" s="191"/>
      <c r="O147" s="191"/>
      <c r="P147" s="4"/>
      <c r="Q147" s="21"/>
      <c r="R147" s="4"/>
      <c r="S147" s="53"/>
      <c r="T147" s="53"/>
      <c r="U147" s="53"/>
      <c r="V147" s="53"/>
      <c r="W147" s="53"/>
      <c r="X147" s="53"/>
      <c r="Y147" s="188"/>
      <c r="Z147" s="59"/>
      <c r="AA147" s="1094"/>
      <c r="AB147" s="1095"/>
      <c r="AC147" s="1095"/>
      <c r="AD147" s="1095"/>
      <c r="AE147" s="1095"/>
      <c r="AF147" s="1096"/>
      <c r="AG147" s="67" t="s">
        <v>1233</v>
      </c>
      <c r="AH147" s="67"/>
      <c r="AI147" s="67"/>
      <c r="AJ147" s="67"/>
      <c r="AK147" s="67"/>
      <c r="AL147" s="67"/>
      <c r="AM147" s="67"/>
      <c r="AN147" s="67"/>
      <c r="AO147" s="67"/>
      <c r="AP147" s="65" t="s">
        <v>17</v>
      </c>
      <c r="AQ147" s="164">
        <v>0.5</v>
      </c>
      <c r="AR147" s="35">
        <f>ROUND(L147*AQ147,0)</f>
        <v>138</v>
      </c>
      <c r="AS147" s="31"/>
    </row>
    <row r="148" spans="1:45" ht="14.25" customHeight="1" x14ac:dyDescent="0.15">
      <c r="A148" s="32">
        <v>32</v>
      </c>
      <c r="B148" s="32">
        <v>4507</v>
      </c>
      <c r="C148" s="34" t="s">
        <v>1660</v>
      </c>
      <c r="D148" s="73"/>
      <c r="E148" s="74"/>
      <c r="F148" s="75"/>
      <c r="G148" s="4"/>
      <c r="J148" s="187"/>
      <c r="K148" s="186"/>
      <c r="L148" s="204"/>
      <c r="M148" s="187"/>
      <c r="N148" s="191"/>
      <c r="O148" s="191"/>
      <c r="P148" s="4"/>
      <c r="Q148" s="21"/>
      <c r="R148" s="72" t="s">
        <v>1235</v>
      </c>
      <c r="S148" s="67"/>
      <c r="T148" s="67"/>
      <c r="U148" s="67"/>
      <c r="V148" s="67"/>
      <c r="W148" s="67"/>
      <c r="X148" s="67"/>
      <c r="Y148" s="192"/>
      <c r="Z148" s="68"/>
      <c r="AA148" s="65"/>
      <c r="AB148" s="65"/>
      <c r="AC148" s="65"/>
      <c r="AD148" s="65"/>
      <c r="AE148" s="65"/>
      <c r="AF148" s="65"/>
      <c r="AG148" s="65"/>
      <c r="AH148" s="65"/>
      <c r="AI148" s="65"/>
      <c r="AJ148" s="65"/>
      <c r="AK148" s="65"/>
      <c r="AL148" s="65"/>
      <c r="AM148" s="65"/>
      <c r="AN148" s="65"/>
      <c r="AO148" s="65"/>
      <c r="AP148" s="184"/>
      <c r="AQ148" s="217"/>
      <c r="AR148" s="35">
        <f>ROUND(L147*Y150,0)</f>
        <v>265</v>
      </c>
      <c r="AS148" s="31"/>
    </row>
    <row r="149" spans="1:45" ht="14.25" customHeight="1" x14ac:dyDescent="0.15">
      <c r="A149" s="32">
        <v>32</v>
      </c>
      <c r="B149" s="32">
        <v>4508</v>
      </c>
      <c r="C149" s="34" t="s">
        <v>1661</v>
      </c>
      <c r="D149" s="73"/>
      <c r="E149" s="74"/>
      <c r="F149" s="75"/>
      <c r="G149" s="4"/>
      <c r="J149" s="187"/>
      <c r="K149" s="186"/>
      <c r="L149" s="204"/>
      <c r="M149" s="187"/>
      <c r="N149" s="191"/>
      <c r="O149" s="191"/>
      <c r="P149" s="4"/>
      <c r="Q149" s="21"/>
      <c r="R149" s="54" t="s">
        <v>1237</v>
      </c>
      <c r="S149" s="53"/>
      <c r="T149" s="53"/>
      <c r="U149" s="53"/>
      <c r="V149" s="53"/>
      <c r="W149" s="53"/>
      <c r="X149" s="53"/>
      <c r="Y149" s="188"/>
      <c r="Z149" s="59"/>
      <c r="AA149" s="1091" t="s">
        <v>1229</v>
      </c>
      <c r="AB149" s="1092"/>
      <c r="AC149" s="1092"/>
      <c r="AD149" s="1092"/>
      <c r="AE149" s="1092"/>
      <c r="AF149" s="1093"/>
      <c r="AG149" s="67" t="s">
        <v>1230</v>
      </c>
      <c r="AH149" s="67"/>
      <c r="AI149" s="67"/>
      <c r="AJ149" s="67"/>
      <c r="AK149" s="67"/>
      <c r="AL149" s="67"/>
      <c r="AM149" s="67"/>
      <c r="AN149" s="67"/>
      <c r="AO149" s="67"/>
      <c r="AP149" s="65" t="s">
        <v>17</v>
      </c>
      <c r="AQ149" s="164">
        <v>0.7</v>
      </c>
      <c r="AR149" s="35">
        <f>ROUND(ROUND(L147*Y150,0)*AQ149,0)</f>
        <v>186</v>
      </c>
      <c r="AS149" s="31"/>
    </row>
    <row r="150" spans="1:45" ht="14.25" customHeight="1" x14ac:dyDescent="0.15">
      <c r="A150" s="32">
        <v>32</v>
      </c>
      <c r="B150" s="32" t="s">
        <v>1662</v>
      </c>
      <c r="C150" s="34" t="s">
        <v>1663</v>
      </c>
      <c r="D150" s="73"/>
      <c r="E150" s="74"/>
      <c r="F150" s="75"/>
      <c r="G150" s="4"/>
      <c r="J150" s="187"/>
      <c r="K150" s="186"/>
      <c r="L150" s="204"/>
      <c r="M150" s="187"/>
      <c r="N150" s="191"/>
      <c r="O150" s="191"/>
      <c r="P150" s="4"/>
      <c r="Q150" s="21"/>
      <c r="R150" s="71"/>
      <c r="S150" s="71"/>
      <c r="T150" s="71"/>
      <c r="U150" s="71"/>
      <c r="V150" s="71"/>
      <c r="W150" s="71"/>
      <c r="X150" s="23" t="s">
        <v>17</v>
      </c>
      <c r="Y150" s="195">
        <v>0.96499999999999997</v>
      </c>
      <c r="Z150" s="207"/>
      <c r="AA150" s="1094"/>
      <c r="AB150" s="1095"/>
      <c r="AC150" s="1095"/>
      <c r="AD150" s="1095"/>
      <c r="AE150" s="1095"/>
      <c r="AF150" s="1096"/>
      <c r="AG150" s="67" t="s">
        <v>1233</v>
      </c>
      <c r="AH150" s="67"/>
      <c r="AI150" s="67"/>
      <c r="AJ150" s="67"/>
      <c r="AK150" s="67"/>
      <c r="AL150" s="67"/>
      <c r="AM150" s="67"/>
      <c r="AN150" s="67"/>
      <c r="AO150" s="67"/>
      <c r="AP150" s="65" t="s">
        <v>17</v>
      </c>
      <c r="AQ150" s="164">
        <v>0.5</v>
      </c>
      <c r="AR150" s="35">
        <f>ROUND(ROUND(L147*Y150,0)*AQ150,0)</f>
        <v>133</v>
      </c>
      <c r="AS150" s="31"/>
    </row>
    <row r="151" spans="1:45" ht="14.25" customHeight="1" x14ac:dyDescent="0.15">
      <c r="A151" s="32">
        <v>32</v>
      </c>
      <c r="B151" s="32">
        <v>4509</v>
      </c>
      <c r="C151" s="34" t="s">
        <v>1664</v>
      </c>
      <c r="D151" s="73"/>
      <c r="E151" s="74"/>
      <c r="F151" s="75"/>
      <c r="G151" s="4"/>
      <c r="J151" s="187"/>
      <c r="K151" s="47" t="s">
        <v>1261</v>
      </c>
      <c r="L151" s="185"/>
      <c r="M151" s="184"/>
      <c r="N151" s="206"/>
      <c r="O151" s="206"/>
      <c r="P151" s="40"/>
      <c r="Q151" s="41"/>
      <c r="R151" s="40"/>
      <c r="S151" s="65"/>
      <c r="T151" s="65"/>
      <c r="U151" s="65"/>
      <c r="V151" s="65"/>
      <c r="W151" s="65"/>
      <c r="X151" s="65"/>
      <c r="Y151" s="102"/>
      <c r="Z151" s="182"/>
      <c r="AA151" s="65"/>
      <c r="AB151" s="65"/>
      <c r="AC151" s="65"/>
      <c r="AD151" s="65"/>
      <c r="AE151" s="65"/>
      <c r="AF151" s="65"/>
      <c r="AG151" s="65"/>
      <c r="AH151" s="65"/>
      <c r="AI151" s="65"/>
      <c r="AJ151" s="65"/>
      <c r="AK151" s="65"/>
      <c r="AL151" s="65"/>
      <c r="AM151" s="65"/>
      <c r="AN151" s="65"/>
      <c r="AO151" s="65"/>
      <c r="AP151" s="184"/>
      <c r="AQ151" s="185"/>
      <c r="AR151" s="35">
        <f>ROUND(L153,0)</f>
        <v>275</v>
      </c>
      <c r="AS151" s="31"/>
    </row>
    <row r="152" spans="1:45" ht="14.25" customHeight="1" x14ac:dyDescent="0.15">
      <c r="A152" s="32">
        <v>32</v>
      </c>
      <c r="B152" s="32">
        <v>4510</v>
      </c>
      <c r="C152" s="34" t="s">
        <v>1665</v>
      </c>
      <c r="D152" s="73"/>
      <c r="E152" s="74"/>
      <c r="F152" s="75"/>
      <c r="G152" s="4"/>
      <c r="J152" s="187"/>
      <c r="K152" s="186"/>
      <c r="L152" s="204"/>
      <c r="M152" s="187"/>
      <c r="P152" s="187"/>
      <c r="Q152" s="21"/>
      <c r="R152" s="4"/>
      <c r="S152" s="53"/>
      <c r="T152" s="53"/>
      <c r="U152" s="53"/>
      <c r="V152" s="53"/>
      <c r="W152" s="53"/>
      <c r="X152" s="53"/>
      <c r="Y152" s="188"/>
      <c r="Z152" s="59"/>
      <c r="AA152" s="1091" t="s">
        <v>1229</v>
      </c>
      <c r="AB152" s="1092"/>
      <c r="AC152" s="1092"/>
      <c r="AD152" s="1092"/>
      <c r="AE152" s="1092"/>
      <c r="AF152" s="1093"/>
      <c r="AG152" s="67" t="s">
        <v>1230</v>
      </c>
      <c r="AH152" s="67"/>
      <c r="AI152" s="67"/>
      <c r="AJ152" s="67"/>
      <c r="AK152" s="67"/>
      <c r="AL152" s="67"/>
      <c r="AM152" s="67"/>
      <c r="AN152" s="67"/>
      <c r="AO152" s="67"/>
      <c r="AP152" s="65" t="s">
        <v>17</v>
      </c>
      <c r="AQ152" s="164">
        <v>0.7</v>
      </c>
      <c r="AR152" s="35">
        <f>ROUND(L153*AQ152,0)</f>
        <v>193</v>
      </c>
      <c r="AS152" s="31"/>
    </row>
    <row r="153" spans="1:45" ht="14.25" customHeight="1" x14ac:dyDescent="0.15">
      <c r="A153" s="32">
        <v>32</v>
      </c>
      <c r="B153" s="32" t="s">
        <v>1666</v>
      </c>
      <c r="C153" s="34" t="s">
        <v>1667</v>
      </c>
      <c r="D153" s="73"/>
      <c r="E153" s="74"/>
      <c r="F153" s="75"/>
      <c r="G153" s="4"/>
      <c r="J153" s="187"/>
      <c r="K153" s="186"/>
      <c r="L153" s="189">
        <v>275</v>
      </c>
      <c r="M153" s="4" t="s">
        <v>21</v>
      </c>
      <c r="N153" s="191"/>
      <c r="O153" s="191"/>
      <c r="P153" s="4"/>
      <c r="Q153" s="21"/>
      <c r="R153" s="4"/>
      <c r="S153" s="53"/>
      <c r="T153" s="53"/>
      <c r="U153" s="53"/>
      <c r="V153" s="53"/>
      <c r="W153" s="53"/>
      <c r="X153" s="53"/>
      <c r="Y153" s="188"/>
      <c r="Z153" s="59"/>
      <c r="AA153" s="1094"/>
      <c r="AB153" s="1095"/>
      <c r="AC153" s="1095"/>
      <c r="AD153" s="1095"/>
      <c r="AE153" s="1095"/>
      <c r="AF153" s="1096"/>
      <c r="AG153" s="67" t="s">
        <v>1233</v>
      </c>
      <c r="AH153" s="67"/>
      <c r="AI153" s="67"/>
      <c r="AJ153" s="67"/>
      <c r="AK153" s="67"/>
      <c r="AL153" s="67"/>
      <c r="AM153" s="67"/>
      <c r="AN153" s="67"/>
      <c r="AO153" s="67"/>
      <c r="AP153" s="65" t="s">
        <v>17</v>
      </c>
      <c r="AQ153" s="164">
        <v>0.5</v>
      </c>
      <c r="AR153" s="35">
        <f>ROUND(L153*AQ153,0)</f>
        <v>138</v>
      </c>
      <c r="AS153" s="31"/>
    </row>
    <row r="154" spans="1:45" ht="14.25" customHeight="1" x14ac:dyDescent="0.15">
      <c r="A154" s="32">
        <v>32</v>
      </c>
      <c r="B154" s="32">
        <v>4511</v>
      </c>
      <c r="C154" s="34" t="s">
        <v>1668</v>
      </c>
      <c r="D154" s="73"/>
      <c r="E154" s="74"/>
      <c r="F154" s="75"/>
      <c r="G154" s="4"/>
      <c r="J154" s="187"/>
      <c r="K154" s="186"/>
      <c r="L154" s="204"/>
      <c r="M154" s="187"/>
      <c r="N154" s="191"/>
      <c r="O154" s="191"/>
      <c r="P154" s="4"/>
      <c r="Q154" s="21"/>
      <c r="R154" s="72" t="s">
        <v>1235</v>
      </c>
      <c r="S154" s="67"/>
      <c r="T154" s="67"/>
      <c r="U154" s="67"/>
      <c r="V154" s="67"/>
      <c r="W154" s="67"/>
      <c r="X154" s="67"/>
      <c r="Y154" s="192"/>
      <c r="Z154" s="68"/>
      <c r="AA154" s="65"/>
      <c r="AB154" s="65"/>
      <c r="AC154" s="65"/>
      <c r="AD154" s="65"/>
      <c r="AE154" s="65"/>
      <c r="AF154" s="65"/>
      <c r="AG154" s="65"/>
      <c r="AH154" s="65"/>
      <c r="AI154" s="65"/>
      <c r="AJ154" s="65"/>
      <c r="AK154" s="65"/>
      <c r="AL154" s="65"/>
      <c r="AM154" s="65"/>
      <c r="AN154" s="65"/>
      <c r="AO154" s="65"/>
      <c r="AP154" s="184"/>
      <c r="AQ154" s="217"/>
      <c r="AR154" s="35">
        <f>ROUND(L153*Y156,0)</f>
        <v>265</v>
      </c>
      <c r="AS154" s="31"/>
    </row>
    <row r="155" spans="1:45" ht="14.25" customHeight="1" x14ac:dyDescent="0.15">
      <c r="A155" s="32">
        <v>32</v>
      </c>
      <c r="B155" s="32">
        <v>4512</v>
      </c>
      <c r="C155" s="34" t="s">
        <v>1669</v>
      </c>
      <c r="D155" s="73"/>
      <c r="E155" s="74"/>
      <c r="F155" s="75"/>
      <c r="G155" s="4"/>
      <c r="J155" s="187"/>
      <c r="K155" s="186"/>
      <c r="L155" s="204"/>
      <c r="M155" s="187"/>
      <c r="N155" s="191"/>
      <c r="O155" s="191"/>
      <c r="P155" s="4"/>
      <c r="Q155" s="21"/>
      <c r="R155" s="54" t="s">
        <v>1237</v>
      </c>
      <c r="S155" s="53"/>
      <c r="T155" s="53"/>
      <c r="U155" s="53"/>
      <c r="V155" s="53"/>
      <c r="W155" s="53"/>
      <c r="X155" s="53"/>
      <c r="Y155" s="188"/>
      <c r="Z155" s="59"/>
      <c r="AA155" s="1091" t="s">
        <v>1229</v>
      </c>
      <c r="AB155" s="1092"/>
      <c r="AC155" s="1092"/>
      <c r="AD155" s="1092"/>
      <c r="AE155" s="1092"/>
      <c r="AF155" s="1093"/>
      <c r="AG155" s="67" t="s">
        <v>1230</v>
      </c>
      <c r="AH155" s="67"/>
      <c r="AI155" s="67"/>
      <c r="AJ155" s="67"/>
      <c r="AK155" s="67"/>
      <c r="AL155" s="67"/>
      <c r="AM155" s="67"/>
      <c r="AN155" s="67"/>
      <c r="AO155" s="67"/>
      <c r="AP155" s="65" t="s">
        <v>17</v>
      </c>
      <c r="AQ155" s="164">
        <v>0.7</v>
      </c>
      <c r="AR155" s="35">
        <f>ROUND(ROUND(L153*Y156,0)*AQ155,0)</f>
        <v>186</v>
      </c>
      <c r="AS155" s="31"/>
    </row>
    <row r="156" spans="1:45" ht="14.25" customHeight="1" x14ac:dyDescent="0.15">
      <c r="A156" s="32">
        <v>32</v>
      </c>
      <c r="B156" s="32" t="s">
        <v>1670</v>
      </c>
      <c r="C156" s="34" t="s">
        <v>1671</v>
      </c>
      <c r="D156" s="111"/>
      <c r="E156" s="112"/>
      <c r="F156" s="113"/>
      <c r="G156" s="25"/>
      <c r="H156" s="25"/>
      <c r="I156" s="25"/>
      <c r="J156" s="211"/>
      <c r="K156" s="214"/>
      <c r="L156" s="212"/>
      <c r="M156" s="211"/>
      <c r="N156" s="213"/>
      <c r="O156" s="213"/>
      <c r="P156" s="25"/>
      <c r="Q156" s="38"/>
      <c r="R156" s="94"/>
      <c r="S156" s="71"/>
      <c r="T156" s="71"/>
      <c r="U156" s="71"/>
      <c r="V156" s="71"/>
      <c r="W156" s="71"/>
      <c r="X156" s="26" t="s">
        <v>17</v>
      </c>
      <c r="Y156" s="195">
        <v>0.96499999999999997</v>
      </c>
      <c r="Z156" s="207"/>
      <c r="AA156" s="1094"/>
      <c r="AB156" s="1095"/>
      <c r="AC156" s="1095"/>
      <c r="AD156" s="1095"/>
      <c r="AE156" s="1095"/>
      <c r="AF156" s="1096"/>
      <c r="AG156" s="107" t="s">
        <v>1233</v>
      </c>
      <c r="AH156" s="107"/>
      <c r="AI156" s="107"/>
      <c r="AJ156" s="107"/>
      <c r="AK156" s="107"/>
      <c r="AL156" s="107"/>
      <c r="AM156" s="107"/>
      <c r="AN156" s="107"/>
      <c r="AO156" s="107"/>
      <c r="AP156" s="44" t="s">
        <v>17</v>
      </c>
      <c r="AQ156" s="45">
        <v>0.5</v>
      </c>
      <c r="AR156" s="35">
        <f>ROUND(ROUND(L153*Y156,0)*AQ156,0)</f>
        <v>133</v>
      </c>
      <c r="AS156" s="61"/>
    </row>
  </sheetData>
  <mergeCells count="58">
    <mergeCell ref="AA146:AF147"/>
    <mergeCell ref="AA149:AF150"/>
    <mergeCell ref="AA152:AF153"/>
    <mergeCell ref="AA155:AF156"/>
    <mergeCell ref="AA131:AF132"/>
    <mergeCell ref="AA134:AF135"/>
    <mergeCell ref="AA137:AF138"/>
    <mergeCell ref="G139:J141"/>
    <mergeCell ref="AA140:AF141"/>
    <mergeCell ref="AA143:AF144"/>
    <mergeCell ref="AA116:AF117"/>
    <mergeCell ref="AA119:AF120"/>
    <mergeCell ref="G121:J123"/>
    <mergeCell ref="AA122:AF123"/>
    <mergeCell ref="AA125:AF126"/>
    <mergeCell ref="AA128:AF129"/>
    <mergeCell ref="AA113:AF114"/>
    <mergeCell ref="G85:J87"/>
    <mergeCell ref="AA86:AF87"/>
    <mergeCell ref="AA89:AF90"/>
    <mergeCell ref="AA92:AF93"/>
    <mergeCell ref="AA95:AF96"/>
    <mergeCell ref="AA98:AF99"/>
    <mergeCell ref="AA101:AF102"/>
    <mergeCell ref="G103:J105"/>
    <mergeCell ref="AA104:AF105"/>
    <mergeCell ref="AA107:AF108"/>
    <mergeCell ref="AA110:AF111"/>
    <mergeCell ref="D43:F45"/>
    <mergeCell ref="AA44:AF45"/>
    <mergeCell ref="AA47:AF48"/>
    <mergeCell ref="AA83:AF84"/>
    <mergeCell ref="AA53:AF54"/>
    <mergeCell ref="G55:J57"/>
    <mergeCell ref="AA56:AF57"/>
    <mergeCell ref="AA59:AF60"/>
    <mergeCell ref="AA62:AF63"/>
    <mergeCell ref="AA65:AF66"/>
    <mergeCell ref="AA68:AF69"/>
    <mergeCell ref="AA71:AF72"/>
    <mergeCell ref="AA74:AF75"/>
    <mergeCell ref="AA77:AF78"/>
    <mergeCell ref="AA80:AF81"/>
    <mergeCell ref="AA50:AF51"/>
    <mergeCell ref="AA35:AF36"/>
    <mergeCell ref="AA38:AF39"/>
    <mergeCell ref="AA41:AF42"/>
    <mergeCell ref="AA17:AF18"/>
    <mergeCell ref="D5:AQ5"/>
    <mergeCell ref="D7:F9"/>
    <mergeCell ref="AA8:AF9"/>
    <mergeCell ref="AA11:AF12"/>
    <mergeCell ref="AA14:AF15"/>
    <mergeCell ref="AA20:AF21"/>
    <mergeCell ref="AA23:AF24"/>
    <mergeCell ref="AA26:AF27"/>
    <mergeCell ref="AA29:AF30"/>
    <mergeCell ref="AA32:AF33"/>
  </mergeCells>
  <phoneticPr fontId="1"/>
  <printOptions horizontalCentered="1"/>
  <pageMargins left="0.78740157480314965" right="0.39370078740157483" top="0.59055118110236227" bottom="0.59055118110236227" header="0.39370078740157483" footer="0.31496062992125984"/>
  <pageSetup paperSize="9" scale="46" orientation="portrait" r:id="rId1"/>
  <headerFooter>
    <oddHeader>&amp;R&amp;9経過的施設入所支援</oddHeader>
    <oddFooter>&amp;C&amp;14&amp;P</oddFooter>
  </headerFooter>
  <rowBreaks count="2" manualBreakCount="2">
    <brk id="42" max="48" man="1"/>
    <brk id="102" max="4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autoPageBreaks="0"/>
  </sheetPr>
  <dimension ref="A1:AS102"/>
  <sheetViews>
    <sheetView view="pageBreakPreview" zoomScaleNormal="100" zoomScaleSheetLayoutView="100" workbookViewId="0"/>
  </sheetViews>
  <sheetFormatPr defaultColWidth="9" defaultRowHeight="13.5" x14ac:dyDescent="0.15"/>
  <cols>
    <col min="1" max="1" width="4.625" style="2" customWidth="1"/>
    <col min="2" max="2" width="7.625" style="2" customWidth="1"/>
    <col min="3" max="3" width="33" style="4" bestFit="1" customWidth="1"/>
    <col min="4" max="7" width="2.375" style="2" customWidth="1"/>
    <col min="8" max="11" width="2.375" style="4" customWidth="1"/>
    <col min="12" max="12" width="5.875" style="4" customWidth="1"/>
    <col min="13" max="13" width="2.375" style="4" customWidth="1"/>
    <col min="14" max="15" width="2.375" style="190" customWidth="1"/>
    <col min="16" max="19" width="2.375" style="2" customWidth="1"/>
    <col min="20" max="24" width="2.375" style="5" customWidth="1"/>
    <col min="25" max="25" width="5" style="5" customWidth="1"/>
    <col min="26" max="40" width="2.375" style="5" customWidth="1"/>
    <col min="41" max="41" width="8.625" style="5" customWidth="1"/>
    <col min="42" max="42" width="2.375" style="5" customWidth="1"/>
    <col min="43" max="43" width="3.875" style="2" customWidth="1"/>
    <col min="44" max="44" width="7.125" style="2" customWidth="1"/>
    <col min="45" max="45" width="8.625" style="2" customWidth="1"/>
    <col min="46" max="46" width="4.375" style="2" bestFit="1" customWidth="1"/>
    <col min="47" max="16384" width="9" style="2"/>
  </cols>
  <sheetData>
    <row r="1" spans="1:45" ht="17.100000000000001" customHeight="1" x14ac:dyDescent="0.15">
      <c r="A1" s="1"/>
    </row>
    <row r="2" spans="1:45" ht="17.100000000000001" customHeight="1" x14ac:dyDescent="0.15">
      <c r="A2" s="1"/>
    </row>
    <row r="3" spans="1:45" ht="17.100000000000001" customHeight="1" x14ac:dyDescent="0.15">
      <c r="A3" s="1"/>
    </row>
    <row r="4" spans="1:45" ht="17.100000000000001" customHeight="1" x14ac:dyDescent="0.15">
      <c r="A4" s="1"/>
      <c r="B4" s="180"/>
    </row>
    <row r="5" spans="1:45" ht="13.7" customHeight="1" x14ac:dyDescent="0.15">
      <c r="A5" s="6" t="s">
        <v>1</v>
      </c>
      <c r="B5" s="7"/>
      <c r="C5" s="79" t="s">
        <v>2</v>
      </c>
      <c r="D5" s="1099" t="s">
        <v>3</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218" t="s">
        <v>4</v>
      </c>
      <c r="AS5" s="9" t="s">
        <v>5</v>
      </c>
    </row>
    <row r="6" spans="1:45" ht="13.7" customHeight="1" x14ac:dyDescent="0.15">
      <c r="A6" s="9" t="s">
        <v>6</v>
      </c>
      <c r="B6" s="79" t="s">
        <v>7</v>
      </c>
      <c r="C6" s="181"/>
      <c r="D6" s="55"/>
      <c r="E6" s="58"/>
      <c r="F6" s="58"/>
      <c r="G6" s="58"/>
      <c r="H6" s="58"/>
      <c r="I6" s="58"/>
      <c r="J6" s="58"/>
      <c r="K6" s="58"/>
      <c r="L6" s="58"/>
      <c r="M6" s="58"/>
      <c r="N6" s="216"/>
      <c r="O6" s="216"/>
      <c r="P6" s="58"/>
      <c r="Q6" s="58"/>
      <c r="R6" s="58"/>
      <c r="S6" s="58"/>
      <c r="T6" s="39"/>
      <c r="U6" s="39"/>
      <c r="V6" s="39"/>
      <c r="W6" s="39"/>
      <c r="X6" s="39"/>
      <c r="Y6" s="39"/>
      <c r="Z6" s="39"/>
      <c r="AA6" s="39"/>
      <c r="AB6" s="39"/>
      <c r="AC6" s="39"/>
      <c r="AD6" s="39"/>
      <c r="AE6" s="39"/>
      <c r="AF6" s="39"/>
      <c r="AG6" s="39"/>
      <c r="AH6" s="39"/>
      <c r="AI6" s="39"/>
      <c r="AJ6" s="39"/>
      <c r="AK6" s="39"/>
      <c r="AL6" s="39"/>
      <c r="AM6" s="39"/>
      <c r="AN6" s="39"/>
      <c r="AO6" s="39"/>
      <c r="AP6" s="39"/>
      <c r="AQ6" s="58"/>
      <c r="AR6" s="219" t="s">
        <v>8</v>
      </c>
      <c r="AS6" s="155" t="s">
        <v>9</v>
      </c>
    </row>
    <row r="7" spans="1:45" ht="14.25" customHeight="1" x14ac:dyDescent="0.15">
      <c r="A7" s="32">
        <v>32</v>
      </c>
      <c r="B7" s="32">
        <v>4521</v>
      </c>
      <c r="C7" s="34" t="s">
        <v>1672</v>
      </c>
      <c r="D7" s="1085" t="s">
        <v>1512</v>
      </c>
      <c r="E7" s="1086"/>
      <c r="F7" s="1087"/>
      <c r="G7" s="1085" t="s">
        <v>1673</v>
      </c>
      <c r="H7" s="1086"/>
      <c r="I7" s="1086"/>
      <c r="J7" s="1087"/>
      <c r="K7" s="47" t="s">
        <v>1674</v>
      </c>
      <c r="L7" s="185"/>
      <c r="M7" s="184"/>
      <c r="N7" s="205"/>
      <c r="O7" s="205"/>
      <c r="P7" s="40"/>
      <c r="Q7" s="40"/>
      <c r="R7" s="47"/>
      <c r="S7" s="65"/>
      <c r="T7" s="65"/>
      <c r="U7" s="65"/>
      <c r="V7" s="65"/>
      <c r="W7" s="65"/>
      <c r="X7" s="65"/>
      <c r="Y7" s="102"/>
      <c r="Z7" s="182"/>
      <c r="AA7" s="65"/>
      <c r="AB7" s="65"/>
      <c r="AC7" s="65"/>
      <c r="AD7" s="65"/>
      <c r="AE7" s="65"/>
      <c r="AF7" s="65"/>
      <c r="AG7" s="65"/>
      <c r="AH7" s="65"/>
      <c r="AI7" s="65"/>
      <c r="AJ7" s="65"/>
      <c r="AK7" s="65"/>
      <c r="AL7" s="65"/>
      <c r="AM7" s="65"/>
      <c r="AN7" s="65"/>
      <c r="AO7" s="65"/>
      <c r="AP7" s="184"/>
      <c r="AQ7" s="185"/>
      <c r="AR7" s="35">
        <f>ROUND(L9,0)</f>
        <v>242</v>
      </c>
      <c r="AS7" s="66" t="s">
        <v>13</v>
      </c>
    </row>
    <row r="8" spans="1:45" ht="14.25" customHeight="1" x14ac:dyDescent="0.15">
      <c r="A8" s="32">
        <v>32</v>
      </c>
      <c r="B8" s="32">
        <v>4522</v>
      </c>
      <c r="C8" s="34" t="s">
        <v>1675</v>
      </c>
      <c r="D8" s="1088"/>
      <c r="E8" s="1089"/>
      <c r="F8" s="1090"/>
      <c r="G8" s="1088"/>
      <c r="H8" s="1089"/>
      <c r="I8" s="1089"/>
      <c r="J8" s="1090"/>
      <c r="K8" s="186"/>
      <c r="L8" s="204"/>
      <c r="M8" s="187"/>
      <c r="N8" s="187"/>
      <c r="O8" s="187"/>
      <c r="P8" s="187"/>
      <c r="Q8" s="4"/>
      <c r="R8" s="20"/>
      <c r="S8" s="53"/>
      <c r="T8" s="53"/>
      <c r="U8" s="53"/>
      <c r="V8" s="53"/>
      <c r="W8" s="53"/>
      <c r="X8" s="53"/>
      <c r="Y8" s="188"/>
      <c r="Z8" s="59"/>
      <c r="AA8" s="1091" t="s">
        <v>1229</v>
      </c>
      <c r="AB8" s="1092"/>
      <c r="AC8" s="1092"/>
      <c r="AD8" s="1092"/>
      <c r="AE8" s="1092"/>
      <c r="AF8" s="1093"/>
      <c r="AG8" s="67" t="s">
        <v>1230</v>
      </c>
      <c r="AH8" s="67"/>
      <c r="AI8" s="67"/>
      <c r="AJ8" s="67"/>
      <c r="AK8" s="67"/>
      <c r="AL8" s="67"/>
      <c r="AM8" s="67"/>
      <c r="AN8" s="67"/>
      <c r="AO8" s="67"/>
      <c r="AP8" s="65" t="s">
        <v>17</v>
      </c>
      <c r="AQ8" s="220">
        <v>0.7</v>
      </c>
      <c r="AR8" s="35">
        <f>ROUND(L9*AQ8,0)</f>
        <v>169</v>
      </c>
      <c r="AS8" s="31"/>
    </row>
    <row r="9" spans="1:45" ht="14.25" customHeight="1" x14ac:dyDescent="0.15">
      <c r="A9" s="32">
        <v>32</v>
      </c>
      <c r="B9" s="32" t="s">
        <v>1676</v>
      </c>
      <c r="C9" s="34" t="s">
        <v>1677</v>
      </c>
      <c r="D9" s="1088"/>
      <c r="E9" s="1089"/>
      <c r="F9" s="1090"/>
      <c r="G9" s="1088"/>
      <c r="H9" s="1089"/>
      <c r="I9" s="1089"/>
      <c r="J9" s="1090"/>
      <c r="K9" s="186"/>
      <c r="L9" s="189">
        <v>242</v>
      </c>
      <c r="M9" s="4" t="s">
        <v>21</v>
      </c>
      <c r="N9" s="191"/>
      <c r="O9" s="191"/>
      <c r="P9" s="4"/>
      <c r="Q9" s="4"/>
      <c r="R9" s="20"/>
      <c r="S9" s="53"/>
      <c r="T9" s="53"/>
      <c r="U9" s="53"/>
      <c r="V9" s="53"/>
      <c r="W9" s="53"/>
      <c r="X9" s="53"/>
      <c r="Y9" s="188"/>
      <c r="Z9" s="59"/>
      <c r="AA9" s="1094"/>
      <c r="AB9" s="1095"/>
      <c r="AC9" s="1095"/>
      <c r="AD9" s="1095"/>
      <c r="AE9" s="1095"/>
      <c r="AF9" s="1096"/>
      <c r="AG9" s="67" t="s">
        <v>1233</v>
      </c>
      <c r="AH9" s="67"/>
      <c r="AI9" s="67"/>
      <c r="AJ9" s="67"/>
      <c r="AK9" s="67"/>
      <c r="AL9" s="67"/>
      <c r="AM9" s="67"/>
      <c r="AN9" s="67"/>
      <c r="AO9" s="67"/>
      <c r="AP9" s="65" t="s">
        <v>1678</v>
      </c>
      <c r="AQ9" s="164">
        <v>0.5</v>
      </c>
      <c r="AR9" s="35">
        <f>ROUND(L9*AQ9,0)</f>
        <v>121</v>
      </c>
      <c r="AS9" s="31"/>
    </row>
    <row r="10" spans="1:45" ht="14.25" customHeight="1" x14ac:dyDescent="0.15">
      <c r="A10" s="32">
        <v>32</v>
      </c>
      <c r="B10" s="32">
        <v>4523</v>
      </c>
      <c r="C10" s="34" t="s">
        <v>1679</v>
      </c>
      <c r="D10" s="73"/>
      <c r="E10" s="74"/>
      <c r="F10" s="75"/>
      <c r="G10" s="73"/>
      <c r="H10" s="74"/>
      <c r="I10" s="74"/>
      <c r="J10" s="75"/>
      <c r="K10" s="20"/>
      <c r="L10" s="58"/>
      <c r="N10" s="203"/>
      <c r="O10" s="203"/>
      <c r="P10" s="187"/>
      <c r="Q10" s="4"/>
      <c r="R10" s="72" t="s">
        <v>1235</v>
      </c>
      <c r="S10" s="67"/>
      <c r="T10" s="67"/>
      <c r="U10" s="67"/>
      <c r="V10" s="67"/>
      <c r="W10" s="67"/>
      <c r="X10" s="67"/>
      <c r="Y10" s="192"/>
      <c r="Z10" s="68"/>
      <c r="AA10" s="67"/>
      <c r="AB10" s="67"/>
      <c r="AC10" s="67"/>
      <c r="AD10" s="67"/>
      <c r="AE10" s="67"/>
      <c r="AF10" s="67"/>
      <c r="AG10" s="67"/>
      <c r="AH10" s="67"/>
      <c r="AI10" s="67"/>
      <c r="AJ10" s="67"/>
      <c r="AK10" s="67"/>
      <c r="AL10" s="67"/>
      <c r="AM10" s="67"/>
      <c r="AN10" s="67"/>
      <c r="AO10" s="67"/>
      <c r="AP10" s="65"/>
      <c r="AQ10" s="156"/>
      <c r="AR10" s="35">
        <f>ROUND(L9*Y12,0)</f>
        <v>234</v>
      </c>
      <c r="AS10" s="31"/>
    </row>
    <row r="11" spans="1:45" ht="14.25" customHeight="1" x14ac:dyDescent="0.15">
      <c r="A11" s="32">
        <v>32</v>
      </c>
      <c r="B11" s="32">
        <v>4524</v>
      </c>
      <c r="C11" s="34" t="s">
        <v>1680</v>
      </c>
      <c r="D11" s="73"/>
      <c r="E11" s="74"/>
      <c r="F11" s="74"/>
      <c r="G11" s="20"/>
      <c r="K11" s="186"/>
      <c r="L11" s="204"/>
      <c r="M11" s="187"/>
      <c r="N11" s="203"/>
      <c r="O11" s="203"/>
      <c r="P11" s="187"/>
      <c r="Q11" s="4"/>
      <c r="R11" s="54" t="s">
        <v>1237</v>
      </c>
      <c r="S11" s="53"/>
      <c r="T11" s="53"/>
      <c r="U11" s="53"/>
      <c r="V11" s="53"/>
      <c r="W11" s="53"/>
      <c r="X11" s="53"/>
      <c r="Y11" s="188"/>
      <c r="Z11" s="59"/>
      <c r="AA11" s="1091" t="s">
        <v>1229</v>
      </c>
      <c r="AB11" s="1092"/>
      <c r="AC11" s="1092"/>
      <c r="AD11" s="1092"/>
      <c r="AE11" s="1092"/>
      <c r="AF11" s="1093"/>
      <c r="AG11" s="67" t="s">
        <v>1230</v>
      </c>
      <c r="AH11" s="67"/>
      <c r="AI11" s="67"/>
      <c r="AJ11" s="67"/>
      <c r="AK11" s="67"/>
      <c r="AL11" s="67"/>
      <c r="AM11" s="67"/>
      <c r="AN11" s="67"/>
      <c r="AO11" s="67"/>
      <c r="AP11" s="65" t="s">
        <v>17</v>
      </c>
      <c r="AQ11" s="220">
        <v>0.7</v>
      </c>
      <c r="AR11" s="35">
        <f>ROUND(ROUND(L9*Y12,0)*AQ11,0)</f>
        <v>164</v>
      </c>
      <c r="AS11" s="31"/>
    </row>
    <row r="12" spans="1:45" ht="14.25" customHeight="1" x14ac:dyDescent="0.15">
      <c r="A12" s="32">
        <v>32</v>
      </c>
      <c r="B12" s="32" t="s">
        <v>1681</v>
      </c>
      <c r="C12" s="34" t="s">
        <v>1682</v>
      </c>
      <c r="D12" s="73"/>
      <c r="E12" s="74"/>
      <c r="F12" s="74"/>
      <c r="G12" s="20"/>
      <c r="K12" s="186"/>
      <c r="L12" s="204"/>
      <c r="M12" s="187"/>
      <c r="N12" s="203"/>
      <c r="O12" s="203"/>
      <c r="P12" s="187"/>
      <c r="Q12" s="4"/>
      <c r="R12" s="54"/>
      <c r="S12" s="53"/>
      <c r="T12" s="53"/>
      <c r="U12" s="53"/>
      <c r="V12" s="53"/>
      <c r="W12" s="53"/>
      <c r="X12" s="23" t="s">
        <v>17</v>
      </c>
      <c r="Y12" s="195">
        <v>0.96499999999999997</v>
      </c>
      <c r="Z12" s="59"/>
      <c r="AA12" s="1094"/>
      <c r="AB12" s="1095"/>
      <c r="AC12" s="1095"/>
      <c r="AD12" s="1095"/>
      <c r="AE12" s="1095"/>
      <c r="AF12" s="1096"/>
      <c r="AG12" s="67" t="s">
        <v>1233</v>
      </c>
      <c r="AH12" s="67"/>
      <c r="AI12" s="67"/>
      <c r="AJ12" s="67"/>
      <c r="AK12" s="67"/>
      <c r="AL12" s="67"/>
      <c r="AM12" s="67"/>
      <c r="AN12" s="67"/>
      <c r="AO12" s="67"/>
      <c r="AP12" s="65" t="s">
        <v>1678</v>
      </c>
      <c r="AQ12" s="164">
        <v>0.5</v>
      </c>
      <c r="AR12" s="35">
        <f>ROUND(ROUND(L9*Y12,0)*AQ12,0)</f>
        <v>117</v>
      </c>
      <c r="AS12" s="31"/>
    </row>
    <row r="13" spans="1:45" ht="14.25" customHeight="1" x14ac:dyDescent="0.15">
      <c r="A13" s="32">
        <v>32</v>
      </c>
      <c r="B13" s="32">
        <v>4525</v>
      </c>
      <c r="C13" s="34" t="s">
        <v>1683</v>
      </c>
      <c r="D13" s="73"/>
      <c r="E13" s="74"/>
      <c r="F13" s="74"/>
      <c r="G13" s="20"/>
      <c r="J13" s="187"/>
      <c r="K13" s="47" t="s">
        <v>1684</v>
      </c>
      <c r="L13" s="185"/>
      <c r="M13" s="184"/>
      <c r="N13" s="205"/>
      <c r="O13" s="205"/>
      <c r="P13" s="40"/>
      <c r="Q13" s="41"/>
      <c r="R13" s="47"/>
      <c r="S13" s="65"/>
      <c r="T13" s="65"/>
      <c r="U13" s="65"/>
      <c r="V13" s="65"/>
      <c r="W13" s="65"/>
      <c r="X13" s="65"/>
      <c r="Y13" s="102"/>
      <c r="Z13" s="182"/>
      <c r="AA13" s="65"/>
      <c r="AB13" s="65"/>
      <c r="AC13" s="65"/>
      <c r="AD13" s="65"/>
      <c r="AE13" s="65"/>
      <c r="AF13" s="65"/>
      <c r="AG13" s="65"/>
      <c r="AH13" s="65"/>
      <c r="AI13" s="65"/>
      <c r="AJ13" s="65"/>
      <c r="AK13" s="65"/>
      <c r="AL13" s="65"/>
      <c r="AM13" s="65"/>
      <c r="AN13" s="65"/>
      <c r="AO13" s="65"/>
      <c r="AP13" s="184"/>
      <c r="AQ13" s="185"/>
      <c r="AR13" s="35">
        <f>ROUND(L15,0)</f>
        <v>242</v>
      </c>
      <c r="AS13" s="31"/>
    </row>
    <row r="14" spans="1:45" ht="14.25" customHeight="1" x14ac:dyDescent="0.15">
      <c r="A14" s="32">
        <v>32</v>
      </c>
      <c r="B14" s="32">
        <v>4526</v>
      </c>
      <c r="C14" s="34" t="s">
        <v>1685</v>
      </c>
      <c r="D14" s="73"/>
      <c r="E14" s="74"/>
      <c r="F14" s="74"/>
      <c r="G14" s="20"/>
      <c r="J14" s="187"/>
      <c r="K14" s="186"/>
      <c r="L14" s="204"/>
      <c r="M14" s="187"/>
      <c r="N14" s="187"/>
      <c r="O14" s="187"/>
      <c r="P14" s="187"/>
      <c r="Q14" s="21"/>
      <c r="R14" s="20"/>
      <c r="S14" s="53"/>
      <c r="T14" s="53"/>
      <c r="U14" s="53"/>
      <c r="V14" s="53"/>
      <c r="W14" s="53"/>
      <c r="X14" s="53"/>
      <c r="Y14" s="188"/>
      <c r="Z14" s="59"/>
      <c r="AA14" s="1091" t="s">
        <v>1229</v>
      </c>
      <c r="AB14" s="1092"/>
      <c r="AC14" s="1092"/>
      <c r="AD14" s="1092"/>
      <c r="AE14" s="1092"/>
      <c r="AF14" s="1093"/>
      <c r="AG14" s="67" t="s">
        <v>1230</v>
      </c>
      <c r="AH14" s="67"/>
      <c r="AI14" s="67"/>
      <c r="AJ14" s="67"/>
      <c r="AK14" s="67"/>
      <c r="AL14" s="67"/>
      <c r="AM14" s="67"/>
      <c r="AN14" s="67"/>
      <c r="AO14" s="67"/>
      <c r="AP14" s="65" t="s">
        <v>17</v>
      </c>
      <c r="AQ14" s="220">
        <v>0.7</v>
      </c>
      <c r="AR14" s="35">
        <f>ROUND(L15*AQ14,0)</f>
        <v>169</v>
      </c>
      <c r="AS14" s="31"/>
    </row>
    <row r="15" spans="1:45" ht="14.25" customHeight="1" x14ac:dyDescent="0.15">
      <c r="A15" s="32">
        <v>32</v>
      </c>
      <c r="B15" s="32" t="s">
        <v>1686</v>
      </c>
      <c r="C15" s="34" t="s">
        <v>1687</v>
      </c>
      <c r="D15" s="73"/>
      <c r="E15" s="74"/>
      <c r="F15" s="74"/>
      <c r="G15" s="20"/>
      <c r="J15" s="187"/>
      <c r="K15" s="186"/>
      <c r="L15" s="189">
        <v>242</v>
      </c>
      <c r="M15" s="4" t="s">
        <v>21</v>
      </c>
      <c r="N15" s="191"/>
      <c r="O15" s="191"/>
      <c r="P15" s="4"/>
      <c r="Q15" s="21"/>
      <c r="R15" s="20"/>
      <c r="S15" s="53"/>
      <c r="T15" s="53"/>
      <c r="U15" s="53"/>
      <c r="V15" s="53"/>
      <c r="W15" s="53"/>
      <c r="X15" s="53"/>
      <c r="Y15" s="188"/>
      <c r="Z15" s="59"/>
      <c r="AA15" s="1094"/>
      <c r="AB15" s="1095"/>
      <c r="AC15" s="1095"/>
      <c r="AD15" s="1095"/>
      <c r="AE15" s="1095"/>
      <c r="AF15" s="1096"/>
      <c r="AG15" s="67" t="s">
        <v>1233</v>
      </c>
      <c r="AH15" s="67"/>
      <c r="AI15" s="67"/>
      <c r="AJ15" s="67"/>
      <c r="AK15" s="67"/>
      <c r="AL15" s="67"/>
      <c r="AM15" s="67"/>
      <c r="AN15" s="67"/>
      <c r="AO15" s="67"/>
      <c r="AP15" s="65" t="s">
        <v>1678</v>
      </c>
      <c r="AQ15" s="164">
        <v>0.5</v>
      </c>
      <c r="AR15" s="35">
        <f>ROUND(L15*AQ15,0)</f>
        <v>121</v>
      </c>
      <c r="AS15" s="31"/>
    </row>
    <row r="16" spans="1:45" ht="14.25" customHeight="1" x14ac:dyDescent="0.15">
      <c r="A16" s="32">
        <v>32</v>
      </c>
      <c r="B16" s="32">
        <v>4527</v>
      </c>
      <c r="C16" s="34" t="s">
        <v>1688</v>
      </c>
      <c r="D16" s="73"/>
      <c r="E16" s="74"/>
      <c r="F16" s="74"/>
      <c r="G16" s="20"/>
      <c r="J16" s="187"/>
      <c r="K16" s="186"/>
      <c r="L16" s="204"/>
      <c r="M16" s="187"/>
      <c r="N16" s="191"/>
      <c r="O16" s="191"/>
      <c r="P16" s="4"/>
      <c r="Q16" s="21"/>
      <c r="R16" s="72" t="s">
        <v>1235</v>
      </c>
      <c r="S16" s="67"/>
      <c r="T16" s="67"/>
      <c r="U16" s="67"/>
      <c r="V16" s="67"/>
      <c r="W16" s="67"/>
      <c r="X16" s="67"/>
      <c r="Y16" s="192"/>
      <c r="Z16" s="68"/>
      <c r="AA16" s="67"/>
      <c r="AB16" s="67"/>
      <c r="AC16" s="67"/>
      <c r="AD16" s="67"/>
      <c r="AE16" s="67"/>
      <c r="AF16" s="67"/>
      <c r="AG16" s="67"/>
      <c r="AH16" s="67"/>
      <c r="AI16" s="67"/>
      <c r="AJ16" s="67"/>
      <c r="AK16" s="67"/>
      <c r="AL16" s="67"/>
      <c r="AM16" s="67"/>
      <c r="AN16" s="67"/>
      <c r="AO16" s="67"/>
      <c r="AP16" s="65"/>
      <c r="AQ16" s="156"/>
      <c r="AR16" s="35">
        <f>ROUND(L15*Y18,0)</f>
        <v>234</v>
      </c>
      <c r="AS16" s="31"/>
    </row>
    <row r="17" spans="1:45" ht="14.25" customHeight="1" x14ac:dyDescent="0.15">
      <c r="A17" s="32">
        <v>32</v>
      </c>
      <c r="B17" s="32">
        <v>4528</v>
      </c>
      <c r="C17" s="34" t="s">
        <v>1689</v>
      </c>
      <c r="D17" s="73"/>
      <c r="E17" s="74"/>
      <c r="F17" s="74"/>
      <c r="G17" s="20"/>
      <c r="J17" s="187"/>
      <c r="K17" s="186"/>
      <c r="L17" s="204"/>
      <c r="M17" s="187"/>
      <c r="N17" s="191"/>
      <c r="O17" s="191"/>
      <c r="P17" s="4"/>
      <c r="Q17" s="21"/>
      <c r="R17" s="54" t="s">
        <v>1237</v>
      </c>
      <c r="S17" s="53"/>
      <c r="T17" s="53"/>
      <c r="U17" s="53"/>
      <c r="V17" s="53"/>
      <c r="W17" s="53"/>
      <c r="X17" s="53"/>
      <c r="Y17" s="188"/>
      <c r="Z17" s="59"/>
      <c r="AA17" s="1091" t="s">
        <v>1229</v>
      </c>
      <c r="AB17" s="1092"/>
      <c r="AC17" s="1092"/>
      <c r="AD17" s="1092"/>
      <c r="AE17" s="1092"/>
      <c r="AF17" s="1093"/>
      <c r="AG17" s="67" t="s">
        <v>1230</v>
      </c>
      <c r="AH17" s="67"/>
      <c r="AI17" s="67"/>
      <c r="AJ17" s="67"/>
      <c r="AK17" s="67"/>
      <c r="AL17" s="67"/>
      <c r="AM17" s="67"/>
      <c r="AN17" s="67"/>
      <c r="AO17" s="67"/>
      <c r="AP17" s="65" t="s">
        <v>17</v>
      </c>
      <c r="AQ17" s="220">
        <v>0.7</v>
      </c>
      <c r="AR17" s="35">
        <f>ROUND(ROUND(L15*Y18,0)*AQ17,0)</f>
        <v>164</v>
      </c>
      <c r="AS17" s="31"/>
    </row>
    <row r="18" spans="1:45" ht="14.25" customHeight="1" x14ac:dyDescent="0.15">
      <c r="A18" s="32">
        <v>32</v>
      </c>
      <c r="B18" s="32" t="s">
        <v>1690</v>
      </c>
      <c r="C18" s="34" t="s">
        <v>1691</v>
      </c>
      <c r="D18" s="73"/>
      <c r="E18" s="74"/>
      <c r="F18" s="74"/>
      <c r="G18" s="20"/>
      <c r="J18" s="187"/>
      <c r="K18" s="186"/>
      <c r="L18" s="204"/>
      <c r="M18" s="187"/>
      <c r="N18" s="191"/>
      <c r="O18" s="191"/>
      <c r="P18" s="4"/>
      <c r="Q18" s="21"/>
      <c r="R18" s="54"/>
      <c r="S18" s="53"/>
      <c r="T18" s="53"/>
      <c r="U18" s="53"/>
      <c r="V18" s="53"/>
      <c r="W18" s="53"/>
      <c r="X18" s="23" t="s">
        <v>17</v>
      </c>
      <c r="Y18" s="195">
        <v>0.96499999999999997</v>
      </c>
      <c r="Z18" s="59"/>
      <c r="AA18" s="1094"/>
      <c r="AB18" s="1095"/>
      <c r="AC18" s="1095"/>
      <c r="AD18" s="1095"/>
      <c r="AE18" s="1095"/>
      <c r="AF18" s="1096"/>
      <c r="AG18" s="67" t="s">
        <v>1233</v>
      </c>
      <c r="AH18" s="67"/>
      <c r="AI18" s="67"/>
      <c r="AJ18" s="67"/>
      <c r="AK18" s="67"/>
      <c r="AL18" s="67"/>
      <c r="AM18" s="67"/>
      <c r="AN18" s="67"/>
      <c r="AO18" s="67"/>
      <c r="AP18" s="65" t="s">
        <v>1678</v>
      </c>
      <c r="AQ18" s="164">
        <v>0.5</v>
      </c>
      <c r="AR18" s="35">
        <f>ROUND(ROUND(L15*Y18,0)*AQ18,0)</f>
        <v>117</v>
      </c>
      <c r="AS18" s="31"/>
    </row>
    <row r="19" spans="1:45" ht="14.25" customHeight="1" x14ac:dyDescent="0.15">
      <c r="A19" s="32">
        <v>32</v>
      </c>
      <c r="B19" s="32">
        <v>4531</v>
      </c>
      <c r="C19" s="34" t="s">
        <v>1692</v>
      </c>
      <c r="D19" s="73"/>
      <c r="E19" s="74"/>
      <c r="F19" s="74"/>
      <c r="G19" s="1085" t="s">
        <v>1693</v>
      </c>
      <c r="H19" s="1086"/>
      <c r="I19" s="1086"/>
      <c r="J19" s="1087"/>
      <c r="K19" s="47" t="s">
        <v>1674</v>
      </c>
      <c r="L19" s="185"/>
      <c r="M19" s="184"/>
      <c r="N19" s="205"/>
      <c r="O19" s="205"/>
      <c r="P19" s="40"/>
      <c r="Q19" s="41"/>
      <c r="R19" s="47"/>
      <c r="S19" s="65"/>
      <c r="T19" s="65"/>
      <c r="U19" s="65"/>
      <c r="V19" s="65"/>
      <c r="W19" s="65"/>
      <c r="X19" s="65"/>
      <c r="Y19" s="102"/>
      <c r="Z19" s="182"/>
      <c r="AA19" s="65"/>
      <c r="AB19" s="65"/>
      <c r="AC19" s="65"/>
      <c r="AD19" s="65"/>
      <c r="AE19" s="65"/>
      <c r="AF19" s="65"/>
      <c r="AG19" s="65"/>
      <c r="AH19" s="65"/>
      <c r="AI19" s="65"/>
      <c r="AJ19" s="65"/>
      <c r="AK19" s="65"/>
      <c r="AL19" s="65"/>
      <c r="AM19" s="65"/>
      <c r="AN19" s="65"/>
      <c r="AO19" s="65"/>
      <c r="AP19" s="184"/>
      <c r="AQ19" s="185"/>
      <c r="AR19" s="35">
        <f>ROUND(L21,0)</f>
        <v>225</v>
      </c>
      <c r="AS19" s="31"/>
    </row>
    <row r="20" spans="1:45" ht="14.25" customHeight="1" x14ac:dyDescent="0.15">
      <c r="A20" s="32">
        <v>32</v>
      </c>
      <c r="B20" s="32">
        <v>4532</v>
      </c>
      <c r="C20" s="34" t="s">
        <v>1694</v>
      </c>
      <c r="D20" s="73"/>
      <c r="E20" s="74"/>
      <c r="F20" s="74"/>
      <c r="G20" s="1088"/>
      <c r="H20" s="1089"/>
      <c r="I20" s="1089"/>
      <c r="J20" s="1090"/>
      <c r="K20" s="186"/>
      <c r="L20" s="204"/>
      <c r="M20" s="187"/>
      <c r="N20" s="187"/>
      <c r="O20" s="187"/>
      <c r="P20" s="187"/>
      <c r="Q20" s="21"/>
      <c r="R20" s="20"/>
      <c r="S20" s="53"/>
      <c r="T20" s="53"/>
      <c r="U20" s="53"/>
      <c r="V20" s="53"/>
      <c r="W20" s="53"/>
      <c r="X20" s="53"/>
      <c r="Y20" s="188"/>
      <c r="Z20" s="59"/>
      <c r="AA20" s="1091" t="s">
        <v>1229</v>
      </c>
      <c r="AB20" s="1092"/>
      <c r="AC20" s="1092"/>
      <c r="AD20" s="1092"/>
      <c r="AE20" s="1092"/>
      <c r="AF20" s="1093"/>
      <c r="AG20" s="67" t="s">
        <v>1230</v>
      </c>
      <c r="AH20" s="67"/>
      <c r="AI20" s="67"/>
      <c r="AJ20" s="67"/>
      <c r="AK20" s="67"/>
      <c r="AL20" s="67"/>
      <c r="AM20" s="67"/>
      <c r="AN20" s="67"/>
      <c r="AO20" s="67"/>
      <c r="AP20" s="65" t="s">
        <v>17</v>
      </c>
      <c r="AQ20" s="220">
        <v>0.7</v>
      </c>
      <c r="AR20" s="35">
        <f>ROUND(L21*AQ20,0)</f>
        <v>158</v>
      </c>
      <c r="AS20" s="31"/>
    </row>
    <row r="21" spans="1:45" ht="14.25" customHeight="1" x14ac:dyDescent="0.15">
      <c r="A21" s="32">
        <v>32</v>
      </c>
      <c r="B21" s="32" t="s">
        <v>1695</v>
      </c>
      <c r="C21" s="34" t="s">
        <v>1696</v>
      </c>
      <c r="D21" s="73"/>
      <c r="E21" s="74"/>
      <c r="F21" s="74"/>
      <c r="G21" s="1088"/>
      <c r="H21" s="1089"/>
      <c r="I21" s="1089"/>
      <c r="J21" s="1090"/>
      <c r="K21" s="186"/>
      <c r="L21" s="189">
        <v>225</v>
      </c>
      <c r="M21" s="4" t="s">
        <v>21</v>
      </c>
      <c r="N21" s="191"/>
      <c r="O21" s="191"/>
      <c r="P21" s="4"/>
      <c r="Q21" s="21"/>
      <c r="R21" s="20"/>
      <c r="S21" s="53"/>
      <c r="T21" s="53"/>
      <c r="U21" s="53"/>
      <c r="V21" s="53"/>
      <c r="W21" s="53"/>
      <c r="X21" s="53"/>
      <c r="Y21" s="188"/>
      <c r="Z21" s="59"/>
      <c r="AA21" s="1094"/>
      <c r="AB21" s="1095"/>
      <c r="AC21" s="1095"/>
      <c r="AD21" s="1095"/>
      <c r="AE21" s="1095"/>
      <c r="AF21" s="1096"/>
      <c r="AG21" s="67" t="s">
        <v>1233</v>
      </c>
      <c r="AH21" s="67"/>
      <c r="AI21" s="67"/>
      <c r="AJ21" s="67"/>
      <c r="AK21" s="67"/>
      <c r="AL21" s="67"/>
      <c r="AM21" s="67"/>
      <c r="AN21" s="67"/>
      <c r="AO21" s="67"/>
      <c r="AP21" s="65" t="s">
        <v>1678</v>
      </c>
      <c r="AQ21" s="164">
        <v>0.5</v>
      </c>
      <c r="AR21" s="35">
        <f>ROUND(L21*AQ21,0)</f>
        <v>113</v>
      </c>
      <c r="AS21" s="31"/>
    </row>
    <row r="22" spans="1:45" ht="14.25" customHeight="1" x14ac:dyDescent="0.15">
      <c r="A22" s="32">
        <v>32</v>
      </c>
      <c r="B22" s="32">
        <v>4533</v>
      </c>
      <c r="C22" s="34" t="s">
        <v>1697</v>
      </c>
      <c r="D22" s="73"/>
      <c r="E22" s="74"/>
      <c r="F22" s="74"/>
      <c r="G22" s="73"/>
      <c r="H22" s="74"/>
      <c r="I22" s="74"/>
      <c r="J22" s="75"/>
      <c r="K22" s="20"/>
      <c r="L22" s="58"/>
      <c r="N22" s="203"/>
      <c r="O22" s="203"/>
      <c r="P22" s="187"/>
      <c r="Q22" s="21"/>
      <c r="R22" s="72" t="s">
        <v>1235</v>
      </c>
      <c r="S22" s="67"/>
      <c r="T22" s="67"/>
      <c r="U22" s="67"/>
      <c r="V22" s="67"/>
      <c r="W22" s="67"/>
      <c r="X22" s="67"/>
      <c r="Y22" s="192"/>
      <c r="Z22" s="68"/>
      <c r="AA22" s="67"/>
      <c r="AB22" s="67"/>
      <c r="AC22" s="67"/>
      <c r="AD22" s="67"/>
      <c r="AE22" s="67"/>
      <c r="AF22" s="67"/>
      <c r="AG22" s="67"/>
      <c r="AH22" s="67"/>
      <c r="AI22" s="67"/>
      <c r="AJ22" s="67"/>
      <c r="AK22" s="67"/>
      <c r="AL22" s="67"/>
      <c r="AM22" s="67"/>
      <c r="AN22" s="67"/>
      <c r="AO22" s="67"/>
      <c r="AP22" s="65"/>
      <c r="AQ22" s="156"/>
      <c r="AR22" s="35">
        <f>ROUND(L21*Y24,0)</f>
        <v>217</v>
      </c>
      <c r="AS22" s="31"/>
    </row>
    <row r="23" spans="1:45" ht="14.25" customHeight="1" x14ac:dyDescent="0.15">
      <c r="A23" s="32">
        <v>32</v>
      </c>
      <c r="B23" s="32">
        <v>4534</v>
      </c>
      <c r="C23" s="34" t="s">
        <v>1698</v>
      </c>
      <c r="D23" s="73"/>
      <c r="E23" s="74"/>
      <c r="F23" s="74"/>
      <c r="G23" s="20"/>
      <c r="K23" s="186"/>
      <c r="L23" s="204"/>
      <c r="M23" s="187"/>
      <c r="N23" s="203"/>
      <c r="O23" s="203"/>
      <c r="P23" s="187"/>
      <c r="Q23" s="21"/>
      <c r="R23" s="54" t="s">
        <v>1237</v>
      </c>
      <c r="S23" s="53"/>
      <c r="T23" s="53"/>
      <c r="U23" s="53"/>
      <c r="V23" s="53"/>
      <c r="W23" s="53"/>
      <c r="X23" s="53"/>
      <c r="Y23" s="188"/>
      <c r="Z23" s="59"/>
      <c r="AA23" s="1091" t="s">
        <v>1229</v>
      </c>
      <c r="AB23" s="1092"/>
      <c r="AC23" s="1092"/>
      <c r="AD23" s="1092"/>
      <c r="AE23" s="1092"/>
      <c r="AF23" s="1093"/>
      <c r="AG23" s="67" t="s">
        <v>1230</v>
      </c>
      <c r="AH23" s="67"/>
      <c r="AI23" s="67"/>
      <c r="AJ23" s="67"/>
      <c r="AK23" s="67"/>
      <c r="AL23" s="67"/>
      <c r="AM23" s="67"/>
      <c r="AN23" s="67"/>
      <c r="AO23" s="67"/>
      <c r="AP23" s="65" t="s">
        <v>17</v>
      </c>
      <c r="AQ23" s="220">
        <v>0.7</v>
      </c>
      <c r="AR23" s="35">
        <f>ROUND(ROUND(L21*Y24,0)*AQ23,0)</f>
        <v>152</v>
      </c>
      <c r="AS23" s="31"/>
    </row>
    <row r="24" spans="1:45" ht="14.25" customHeight="1" x14ac:dyDescent="0.15">
      <c r="A24" s="32">
        <v>32</v>
      </c>
      <c r="B24" s="32" t="s">
        <v>1699</v>
      </c>
      <c r="C24" s="34" t="s">
        <v>1700</v>
      </c>
      <c r="D24" s="73"/>
      <c r="E24" s="74"/>
      <c r="F24" s="74"/>
      <c r="G24" s="20"/>
      <c r="K24" s="186"/>
      <c r="L24" s="204"/>
      <c r="M24" s="187"/>
      <c r="N24" s="203"/>
      <c r="O24" s="203"/>
      <c r="P24" s="187"/>
      <c r="Q24" s="21"/>
      <c r="R24" s="54"/>
      <c r="S24" s="53"/>
      <c r="T24" s="53"/>
      <c r="U24" s="53"/>
      <c r="V24" s="53"/>
      <c r="W24" s="53"/>
      <c r="X24" s="23" t="s">
        <v>17</v>
      </c>
      <c r="Y24" s="195">
        <v>0.96499999999999997</v>
      </c>
      <c r="Z24" s="59"/>
      <c r="AA24" s="1094"/>
      <c r="AB24" s="1095"/>
      <c r="AC24" s="1095"/>
      <c r="AD24" s="1095"/>
      <c r="AE24" s="1095"/>
      <c r="AF24" s="1096"/>
      <c r="AG24" s="67" t="s">
        <v>1233</v>
      </c>
      <c r="AH24" s="67"/>
      <c r="AI24" s="67"/>
      <c r="AJ24" s="67"/>
      <c r="AK24" s="67"/>
      <c r="AL24" s="67"/>
      <c r="AM24" s="67"/>
      <c r="AN24" s="67"/>
      <c r="AO24" s="67"/>
      <c r="AP24" s="65" t="s">
        <v>1678</v>
      </c>
      <c r="AQ24" s="164">
        <v>0.5</v>
      </c>
      <c r="AR24" s="35">
        <f>ROUND(ROUND(L21*Y24,0)*AQ24,0)</f>
        <v>109</v>
      </c>
      <c r="AS24" s="31"/>
    </row>
    <row r="25" spans="1:45" ht="14.25" customHeight="1" x14ac:dyDescent="0.15">
      <c r="A25" s="32">
        <v>32</v>
      </c>
      <c r="B25" s="32">
        <v>4535</v>
      </c>
      <c r="C25" s="34" t="s">
        <v>1701</v>
      </c>
      <c r="D25" s="73"/>
      <c r="E25" s="74"/>
      <c r="F25" s="74"/>
      <c r="G25" s="20"/>
      <c r="J25" s="187"/>
      <c r="K25" s="47" t="s">
        <v>1684</v>
      </c>
      <c r="L25" s="185"/>
      <c r="M25" s="184"/>
      <c r="N25" s="205"/>
      <c r="O25" s="205"/>
      <c r="P25" s="40"/>
      <c r="Q25" s="41"/>
      <c r="R25" s="47"/>
      <c r="S25" s="65"/>
      <c r="T25" s="65"/>
      <c r="U25" s="65"/>
      <c r="V25" s="65"/>
      <c r="W25" s="65"/>
      <c r="X25" s="65"/>
      <c r="Y25" s="102"/>
      <c r="Z25" s="182"/>
      <c r="AA25" s="65"/>
      <c r="AB25" s="65"/>
      <c r="AC25" s="65"/>
      <c r="AD25" s="65"/>
      <c r="AE25" s="65"/>
      <c r="AF25" s="65"/>
      <c r="AG25" s="65"/>
      <c r="AH25" s="65"/>
      <c r="AI25" s="65"/>
      <c r="AJ25" s="65"/>
      <c r="AK25" s="65"/>
      <c r="AL25" s="65"/>
      <c r="AM25" s="65"/>
      <c r="AN25" s="65"/>
      <c r="AO25" s="65"/>
      <c r="AP25" s="184"/>
      <c r="AQ25" s="185"/>
      <c r="AR25" s="35">
        <f>ROUND(L27,0)</f>
        <v>225</v>
      </c>
      <c r="AS25" s="31"/>
    </row>
    <row r="26" spans="1:45" ht="14.25" customHeight="1" x14ac:dyDescent="0.15">
      <c r="A26" s="32">
        <v>32</v>
      </c>
      <c r="B26" s="32">
        <v>4536</v>
      </c>
      <c r="C26" s="34" t="s">
        <v>1702</v>
      </c>
      <c r="D26" s="73"/>
      <c r="E26" s="74"/>
      <c r="F26" s="74"/>
      <c r="G26" s="20"/>
      <c r="J26" s="187"/>
      <c r="K26" s="186"/>
      <c r="L26" s="204"/>
      <c r="M26" s="187"/>
      <c r="N26" s="187"/>
      <c r="O26" s="187"/>
      <c r="P26" s="187"/>
      <c r="Q26" s="21"/>
      <c r="R26" s="20"/>
      <c r="S26" s="53"/>
      <c r="T26" s="53"/>
      <c r="U26" s="53"/>
      <c r="V26" s="53"/>
      <c r="W26" s="53"/>
      <c r="X26" s="53"/>
      <c r="Y26" s="188"/>
      <c r="Z26" s="59"/>
      <c r="AA26" s="1091" t="s">
        <v>1229</v>
      </c>
      <c r="AB26" s="1092"/>
      <c r="AC26" s="1092"/>
      <c r="AD26" s="1092"/>
      <c r="AE26" s="1092"/>
      <c r="AF26" s="1093"/>
      <c r="AG26" s="67" t="s">
        <v>1230</v>
      </c>
      <c r="AH26" s="67"/>
      <c r="AI26" s="67"/>
      <c r="AJ26" s="67"/>
      <c r="AK26" s="67"/>
      <c r="AL26" s="67"/>
      <c r="AM26" s="67"/>
      <c r="AN26" s="67"/>
      <c r="AO26" s="67"/>
      <c r="AP26" s="65" t="s">
        <v>17</v>
      </c>
      <c r="AQ26" s="220">
        <v>0.7</v>
      </c>
      <c r="AR26" s="35">
        <f>ROUND(L27*AQ26,0)</f>
        <v>158</v>
      </c>
      <c r="AS26" s="31"/>
    </row>
    <row r="27" spans="1:45" ht="14.25" customHeight="1" x14ac:dyDescent="0.15">
      <c r="A27" s="32">
        <v>32</v>
      </c>
      <c r="B27" s="32" t="s">
        <v>1703</v>
      </c>
      <c r="C27" s="34" t="s">
        <v>1704</v>
      </c>
      <c r="D27" s="73"/>
      <c r="E27" s="74"/>
      <c r="F27" s="74"/>
      <c r="G27" s="20"/>
      <c r="J27" s="187"/>
      <c r="K27" s="186"/>
      <c r="L27" s="189">
        <v>225</v>
      </c>
      <c r="M27" s="4" t="s">
        <v>21</v>
      </c>
      <c r="N27" s="191"/>
      <c r="O27" s="191"/>
      <c r="P27" s="4"/>
      <c r="Q27" s="21"/>
      <c r="R27" s="20"/>
      <c r="S27" s="53"/>
      <c r="T27" s="53"/>
      <c r="U27" s="53"/>
      <c r="V27" s="53"/>
      <c r="W27" s="53"/>
      <c r="X27" s="53"/>
      <c r="Y27" s="188"/>
      <c r="Z27" s="59"/>
      <c r="AA27" s="1094"/>
      <c r="AB27" s="1095"/>
      <c r="AC27" s="1095"/>
      <c r="AD27" s="1095"/>
      <c r="AE27" s="1095"/>
      <c r="AF27" s="1096"/>
      <c r="AG27" s="67" t="s">
        <v>1233</v>
      </c>
      <c r="AH27" s="67"/>
      <c r="AI27" s="67"/>
      <c r="AJ27" s="67"/>
      <c r="AK27" s="67"/>
      <c r="AL27" s="67"/>
      <c r="AM27" s="67"/>
      <c r="AN27" s="67"/>
      <c r="AO27" s="67"/>
      <c r="AP27" s="65" t="s">
        <v>1678</v>
      </c>
      <c r="AQ27" s="164">
        <v>0.5</v>
      </c>
      <c r="AR27" s="35">
        <f>ROUND(L27*AQ27,0)</f>
        <v>113</v>
      </c>
      <c r="AS27" s="31"/>
    </row>
    <row r="28" spans="1:45" ht="14.25" customHeight="1" x14ac:dyDescent="0.15">
      <c r="A28" s="32">
        <v>32</v>
      </c>
      <c r="B28" s="32">
        <v>4537</v>
      </c>
      <c r="C28" s="34" t="s">
        <v>1705</v>
      </c>
      <c r="D28" s="73"/>
      <c r="E28" s="74"/>
      <c r="F28" s="74"/>
      <c r="G28" s="20"/>
      <c r="J28" s="187"/>
      <c r="K28" s="186"/>
      <c r="L28" s="204"/>
      <c r="M28" s="187"/>
      <c r="N28" s="191"/>
      <c r="O28" s="191"/>
      <c r="P28" s="4"/>
      <c r="Q28" s="21"/>
      <c r="R28" s="72" t="s">
        <v>1235</v>
      </c>
      <c r="S28" s="67"/>
      <c r="T28" s="67"/>
      <c r="U28" s="67"/>
      <c r="V28" s="67"/>
      <c r="W28" s="67"/>
      <c r="X28" s="67"/>
      <c r="Y28" s="192"/>
      <c r="Z28" s="68"/>
      <c r="AA28" s="67"/>
      <c r="AB28" s="67"/>
      <c r="AC28" s="67"/>
      <c r="AD28" s="67"/>
      <c r="AE28" s="67"/>
      <c r="AF28" s="67"/>
      <c r="AG28" s="67"/>
      <c r="AH28" s="67"/>
      <c r="AI28" s="67"/>
      <c r="AJ28" s="67"/>
      <c r="AK28" s="67"/>
      <c r="AL28" s="67"/>
      <c r="AM28" s="67"/>
      <c r="AN28" s="67"/>
      <c r="AO28" s="67"/>
      <c r="AP28" s="65"/>
      <c r="AQ28" s="156"/>
      <c r="AR28" s="35">
        <f>ROUND(L27*Y30,0)</f>
        <v>217</v>
      </c>
      <c r="AS28" s="31"/>
    </row>
    <row r="29" spans="1:45" ht="14.25" customHeight="1" x14ac:dyDescent="0.15">
      <c r="A29" s="32">
        <v>32</v>
      </c>
      <c r="B29" s="32">
        <v>4538</v>
      </c>
      <c r="C29" s="34" t="s">
        <v>1706</v>
      </c>
      <c r="D29" s="73"/>
      <c r="E29" s="74"/>
      <c r="F29" s="74"/>
      <c r="G29" s="20"/>
      <c r="J29" s="187"/>
      <c r="K29" s="186"/>
      <c r="L29" s="204"/>
      <c r="M29" s="187"/>
      <c r="N29" s="191"/>
      <c r="O29" s="191"/>
      <c r="P29" s="4"/>
      <c r="Q29" s="21"/>
      <c r="R29" s="54" t="s">
        <v>1237</v>
      </c>
      <c r="S29" s="53"/>
      <c r="T29" s="53"/>
      <c r="U29" s="53"/>
      <c r="V29" s="53"/>
      <c r="W29" s="53"/>
      <c r="X29" s="53"/>
      <c r="Y29" s="188"/>
      <c r="Z29" s="59"/>
      <c r="AA29" s="1091" t="s">
        <v>1229</v>
      </c>
      <c r="AB29" s="1092"/>
      <c r="AC29" s="1092"/>
      <c r="AD29" s="1092"/>
      <c r="AE29" s="1092"/>
      <c r="AF29" s="1093"/>
      <c r="AG29" s="67" t="s">
        <v>1230</v>
      </c>
      <c r="AH29" s="67"/>
      <c r="AI29" s="67"/>
      <c r="AJ29" s="67"/>
      <c r="AK29" s="67"/>
      <c r="AL29" s="67"/>
      <c r="AM29" s="67"/>
      <c r="AN29" s="67"/>
      <c r="AO29" s="67"/>
      <c r="AP29" s="65" t="s">
        <v>17</v>
      </c>
      <c r="AQ29" s="220">
        <v>0.7</v>
      </c>
      <c r="AR29" s="35">
        <f>ROUND(ROUND(L27*Y30,0)*AQ29,0)</f>
        <v>152</v>
      </c>
      <c r="AS29" s="31"/>
    </row>
    <row r="30" spans="1:45" ht="14.25" customHeight="1" x14ac:dyDescent="0.15">
      <c r="A30" s="32">
        <v>32</v>
      </c>
      <c r="B30" s="32" t="s">
        <v>1707</v>
      </c>
      <c r="C30" s="34" t="s">
        <v>1708</v>
      </c>
      <c r="D30" s="73"/>
      <c r="E30" s="74"/>
      <c r="F30" s="74"/>
      <c r="G30" s="20"/>
      <c r="J30" s="187"/>
      <c r="K30" s="186"/>
      <c r="L30" s="204"/>
      <c r="M30" s="187"/>
      <c r="N30" s="191"/>
      <c r="O30" s="191"/>
      <c r="P30" s="4"/>
      <c r="Q30" s="21"/>
      <c r="R30" s="54"/>
      <c r="S30" s="53"/>
      <c r="T30" s="53"/>
      <c r="U30" s="53"/>
      <c r="V30" s="53"/>
      <c r="W30" s="53"/>
      <c r="X30" s="23" t="s">
        <v>17</v>
      </c>
      <c r="Y30" s="195">
        <v>0.96499999999999997</v>
      </c>
      <c r="Z30" s="59"/>
      <c r="AA30" s="1094"/>
      <c r="AB30" s="1095"/>
      <c r="AC30" s="1095"/>
      <c r="AD30" s="1095"/>
      <c r="AE30" s="1095"/>
      <c r="AF30" s="1096"/>
      <c r="AG30" s="67" t="s">
        <v>1233</v>
      </c>
      <c r="AH30" s="67"/>
      <c r="AI30" s="67"/>
      <c r="AJ30" s="67"/>
      <c r="AK30" s="67"/>
      <c r="AL30" s="67"/>
      <c r="AM30" s="67"/>
      <c r="AN30" s="67"/>
      <c r="AO30" s="67"/>
      <c r="AP30" s="65" t="s">
        <v>1678</v>
      </c>
      <c r="AQ30" s="164">
        <v>0.5</v>
      </c>
      <c r="AR30" s="35">
        <f>ROUND(ROUND(L27*Y30,0)*AQ30,0)</f>
        <v>109</v>
      </c>
      <c r="AS30" s="31"/>
    </row>
    <row r="31" spans="1:45" ht="14.25" customHeight="1" x14ac:dyDescent="0.15">
      <c r="A31" s="32">
        <v>32</v>
      </c>
      <c r="B31" s="32">
        <v>4541</v>
      </c>
      <c r="C31" s="34" t="s">
        <v>1709</v>
      </c>
      <c r="D31" s="73"/>
      <c r="E31" s="74"/>
      <c r="F31" s="74"/>
      <c r="G31" s="1085" t="s">
        <v>1710</v>
      </c>
      <c r="H31" s="1086"/>
      <c r="I31" s="1086"/>
      <c r="J31" s="1087"/>
      <c r="K31" s="47" t="s">
        <v>1674</v>
      </c>
      <c r="L31" s="185"/>
      <c r="M31" s="184"/>
      <c r="N31" s="205"/>
      <c r="O31" s="205"/>
      <c r="P31" s="40"/>
      <c r="Q31" s="41"/>
      <c r="R31" s="47"/>
      <c r="S31" s="65"/>
      <c r="T31" s="65"/>
      <c r="U31" s="65"/>
      <c r="V31" s="65"/>
      <c r="W31" s="65"/>
      <c r="X31" s="65"/>
      <c r="Y31" s="102"/>
      <c r="Z31" s="182"/>
      <c r="AA31" s="65"/>
      <c r="AB31" s="65"/>
      <c r="AC31" s="65"/>
      <c r="AD31" s="65"/>
      <c r="AE31" s="65"/>
      <c r="AF31" s="65"/>
      <c r="AG31" s="65"/>
      <c r="AH31" s="65"/>
      <c r="AI31" s="65"/>
      <c r="AJ31" s="65"/>
      <c r="AK31" s="65"/>
      <c r="AL31" s="65"/>
      <c r="AM31" s="65"/>
      <c r="AN31" s="65"/>
      <c r="AO31" s="65"/>
      <c r="AP31" s="184"/>
      <c r="AQ31" s="185"/>
      <c r="AR31" s="35">
        <f>ROUND(L33,0)</f>
        <v>197</v>
      </c>
      <c r="AS31" s="31"/>
    </row>
    <row r="32" spans="1:45" ht="14.25" customHeight="1" x14ac:dyDescent="0.15">
      <c r="A32" s="32">
        <v>32</v>
      </c>
      <c r="B32" s="32">
        <v>4542</v>
      </c>
      <c r="C32" s="34" t="s">
        <v>1711</v>
      </c>
      <c r="D32" s="73"/>
      <c r="E32" s="74"/>
      <c r="F32" s="74"/>
      <c r="G32" s="1088"/>
      <c r="H32" s="1089"/>
      <c r="I32" s="1089"/>
      <c r="J32" s="1090"/>
      <c r="K32" s="186"/>
      <c r="L32" s="204"/>
      <c r="M32" s="187"/>
      <c r="N32" s="187"/>
      <c r="O32" s="187"/>
      <c r="P32" s="187"/>
      <c r="Q32" s="21"/>
      <c r="R32" s="20"/>
      <c r="S32" s="53"/>
      <c r="T32" s="53"/>
      <c r="U32" s="53"/>
      <c r="V32" s="53"/>
      <c r="W32" s="53"/>
      <c r="X32" s="53"/>
      <c r="Y32" s="188"/>
      <c r="Z32" s="59"/>
      <c r="AA32" s="1091" t="s">
        <v>1229</v>
      </c>
      <c r="AB32" s="1092"/>
      <c r="AC32" s="1092"/>
      <c r="AD32" s="1092"/>
      <c r="AE32" s="1092"/>
      <c r="AF32" s="1093"/>
      <c r="AG32" s="67" t="s">
        <v>1230</v>
      </c>
      <c r="AH32" s="67"/>
      <c r="AI32" s="67"/>
      <c r="AJ32" s="67"/>
      <c r="AK32" s="67"/>
      <c r="AL32" s="67"/>
      <c r="AM32" s="67"/>
      <c r="AN32" s="67"/>
      <c r="AO32" s="67"/>
      <c r="AP32" s="65" t="s">
        <v>17</v>
      </c>
      <c r="AQ32" s="220">
        <v>0.7</v>
      </c>
      <c r="AR32" s="35">
        <f>ROUND(L33*AQ32,0)</f>
        <v>138</v>
      </c>
      <c r="AS32" s="31"/>
    </row>
    <row r="33" spans="1:45" ht="14.25" customHeight="1" x14ac:dyDescent="0.15">
      <c r="A33" s="32">
        <v>32</v>
      </c>
      <c r="B33" s="32" t="s">
        <v>1712</v>
      </c>
      <c r="C33" s="34" t="s">
        <v>1713</v>
      </c>
      <c r="D33" s="73"/>
      <c r="E33" s="74"/>
      <c r="F33" s="74"/>
      <c r="G33" s="1088"/>
      <c r="H33" s="1089"/>
      <c r="I33" s="1089"/>
      <c r="J33" s="1090"/>
      <c r="K33" s="186"/>
      <c r="L33" s="189">
        <v>197</v>
      </c>
      <c r="M33" s="4" t="s">
        <v>21</v>
      </c>
      <c r="N33" s="191"/>
      <c r="O33" s="191"/>
      <c r="P33" s="4"/>
      <c r="Q33" s="21"/>
      <c r="R33" s="20"/>
      <c r="S33" s="53"/>
      <c r="T33" s="53"/>
      <c r="U33" s="53"/>
      <c r="V33" s="53"/>
      <c r="W33" s="53"/>
      <c r="X33" s="53"/>
      <c r="Y33" s="188"/>
      <c r="Z33" s="59"/>
      <c r="AA33" s="1094"/>
      <c r="AB33" s="1095"/>
      <c r="AC33" s="1095"/>
      <c r="AD33" s="1095"/>
      <c r="AE33" s="1095"/>
      <c r="AF33" s="1096"/>
      <c r="AG33" s="67" t="s">
        <v>1233</v>
      </c>
      <c r="AH33" s="67"/>
      <c r="AI33" s="67"/>
      <c r="AJ33" s="67"/>
      <c r="AK33" s="67"/>
      <c r="AL33" s="67"/>
      <c r="AM33" s="67"/>
      <c r="AN33" s="67"/>
      <c r="AO33" s="67"/>
      <c r="AP33" s="65" t="s">
        <v>1678</v>
      </c>
      <c r="AQ33" s="164">
        <v>0.5</v>
      </c>
      <c r="AR33" s="35">
        <f>ROUND(L33*AQ33,0)</f>
        <v>99</v>
      </c>
      <c r="AS33" s="31"/>
    </row>
    <row r="34" spans="1:45" ht="14.25" customHeight="1" x14ac:dyDescent="0.15">
      <c r="A34" s="32">
        <v>32</v>
      </c>
      <c r="B34" s="32">
        <v>4543</v>
      </c>
      <c r="C34" s="34" t="s">
        <v>1714</v>
      </c>
      <c r="D34" s="73"/>
      <c r="E34" s="74"/>
      <c r="F34" s="74"/>
      <c r="G34" s="73"/>
      <c r="H34" s="74"/>
      <c r="I34" s="74"/>
      <c r="J34" s="75"/>
      <c r="K34" s="20"/>
      <c r="L34" s="58"/>
      <c r="N34" s="203"/>
      <c r="O34" s="203"/>
      <c r="P34" s="187"/>
      <c r="Q34" s="21"/>
      <c r="R34" s="72" t="s">
        <v>1235</v>
      </c>
      <c r="S34" s="67"/>
      <c r="T34" s="67"/>
      <c r="U34" s="67"/>
      <c r="V34" s="67"/>
      <c r="W34" s="67"/>
      <c r="X34" s="67"/>
      <c r="Y34" s="192"/>
      <c r="Z34" s="68"/>
      <c r="AA34" s="67"/>
      <c r="AB34" s="67"/>
      <c r="AC34" s="67"/>
      <c r="AD34" s="67"/>
      <c r="AE34" s="67"/>
      <c r="AF34" s="67"/>
      <c r="AG34" s="67"/>
      <c r="AH34" s="67"/>
      <c r="AI34" s="67"/>
      <c r="AJ34" s="67"/>
      <c r="AK34" s="67"/>
      <c r="AL34" s="67"/>
      <c r="AM34" s="67"/>
      <c r="AN34" s="67"/>
      <c r="AO34" s="67"/>
      <c r="AP34" s="65"/>
      <c r="AQ34" s="156"/>
      <c r="AR34" s="35">
        <f>ROUND(L33*Y36,0)</f>
        <v>190</v>
      </c>
      <c r="AS34" s="31"/>
    </row>
    <row r="35" spans="1:45" ht="14.25" customHeight="1" x14ac:dyDescent="0.15">
      <c r="A35" s="32">
        <v>32</v>
      </c>
      <c r="B35" s="32">
        <v>4544</v>
      </c>
      <c r="C35" s="34" t="s">
        <v>1715</v>
      </c>
      <c r="D35" s="73"/>
      <c r="E35" s="74"/>
      <c r="F35" s="74"/>
      <c r="G35" s="20"/>
      <c r="K35" s="186"/>
      <c r="L35" s="204"/>
      <c r="M35" s="187"/>
      <c r="N35" s="203"/>
      <c r="O35" s="203"/>
      <c r="P35" s="187"/>
      <c r="Q35" s="21"/>
      <c r="R35" s="54" t="s">
        <v>1237</v>
      </c>
      <c r="S35" s="53"/>
      <c r="T35" s="53"/>
      <c r="U35" s="53"/>
      <c r="V35" s="53"/>
      <c r="W35" s="53"/>
      <c r="X35" s="53"/>
      <c r="Y35" s="188"/>
      <c r="Z35" s="59"/>
      <c r="AA35" s="1091" t="s">
        <v>1229</v>
      </c>
      <c r="AB35" s="1092"/>
      <c r="AC35" s="1092"/>
      <c r="AD35" s="1092"/>
      <c r="AE35" s="1092"/>
      <c r="AF35" s="1093"/>
      <c r="AG35" s="67" t="s">
        <v>1230</v>
      </c>
      <c r="AH35" s="67"/>
      <c r="AI35" s="67"/>
      <c r="AJ35" s="67"/>
      <c r="AK35" s="67"/>
      <c r="AL35" s="67"/>
      <c r="AM35" s="67"/>
      <c r="AN35" s="67"/>
      <c r="AO35" s="67"/>
      <c r="AP35" s="65" t="s">
        <v>17</v>
      </c>
      <c r="AQ35" s="220">
        <v>0.7</v>
      </c>
      <c r="AR35" s="35">
        <f>ROUND(ROUND(L33*Y36,0)*AQ35,0)</f>
        <v>133</v>
      </c>
      <c r="AS35" s="31"/>
    </row>
    <row r="36" spans="1:45" ht="14.25" customHeight="1" x14ac:dyDescent="0.15">
      <c r="A36" s="32">
        <v>32</v>
      </c>
      <c r="B36" s="32" t="s">
        <v>1716</v>
      </c>
      <c r="C36" s="34" t="s">
        <v>1717</v>
      </c>
      <c r="D36" s="73"/>
      <c r="E36" s="74"/>
      <c r="F36" s="74"/>
      <c r="G36" s="20"/>
      <c r="K36" s="186"/>
      <c r="L36" s="204"/>
      <c r="M36" s="187"/>
      <c r="N36" s="203"/>
      <c r="O36" s="203"/>
      <c r="P36" s="187"/>
      <c r="Q36" s="21"/>
      <c r="R36" s="54"/>
      <c r="S36" s="53"/>
      <c r="T36" s="53"/>
      <c r="U36" s="53"/>
      <c r="V36" s="53"/>
      <c r="W36" s="53"/>
      <c r="X36" s="23" t="s">
        <v>17</v>
      </c>
      <c r="Y36" s="195">
        <v>0.96499999999999997</v>
      </c>
      <c r="Z36" s="59"/>
      <c r="AA36" s="1094"/>
      <c r="AB36" s="1095"/>
      <c r="AC36" s="1095"/>
      <c r="AD36" s="1095"/>
      <c r="AE36" s="1095"/>
      <c r="AF36" s="1096"/>
      <c r="AG36" s="67" t="s">
        <v>1233</v>
      </c>
      <c r="AH36" s="67"/>
      <c r="AI36" s="67"/>
      <c r="AJ36" s="67"/>
      <c r="AK36" s="67"/>
      <c r="AL36" s="67"/>
      <c r="AM36" s="67"/>
      <c r="AN36" s="67"/>
      <c r="AO36" s="67"/>
      <c r="AP36" s="65" t="s">
        <v>1678</v>
      </c>
      <c r="AQ36" s="164">
        <v>0.5</v>
      </c>
      <c r="AR36" s="35">
        <f>ROUND(ROUND(L33*Y36,0)*AQ36,0)</f>
        <v>95</v>
      </c>
      <c r="AS36" s="31"/>
    </row>
    <row r="37" spans="1:45" ht="14.25" customHeight="1" x14ac:dyDescent="0.15">
      <c r="A37" s="32">
        <v>32</v>
      </c>
      <c r="B37" s="32">
        <v>4545</v>
      </c>
      <c r="C37" s="34" t="s">
        <v>1718</v>
      </c>
      <c r="D37" s="73"/>
      <c r="E37" s="74"/>
      <c r="F37" s="74"/>
      <c r="G37" s="20"/>
      <c r="J37" s="187"/>
      <c r="K37" s="47" t="s">
        <v>1684</v>
      </c>
      <c r="L37" s="185"/>
      <c r="M37" s="184"/>
      <c r="N37" s="205"/>
      <c r="O37" s="205"/>
      <c r="P37" s="40"/>
      <c r="Q37" s="41"/>
      <c r="R37" s="47"/>
      <c r="S37" s="65"/>
      <c r="T37" s="65"/>
      <c r="U37" s="65"/>
      <c r="V37" s="65"/>
      <c r="W37" s="65"/>
      <c r="X37" s="65"/>
      <c r="Y37" s="102"/>
      <c r="Z37" s="182"/>
      <c r="AA37" s="65"/>
      <c r="AB37" s="65"/>
      <c r="AC37" s="65"/>
      <c r="AD37" s="65"/>
      <c r="AE37" s="65"/>
      <c r="AF37" s="65"/>
      <c r="AG37" s="65"/>
      <c r="AH37" s="65"/>
      <c r="AI37" s="65"/>
      <c r="AJ37" s="65"/>
      <c r="AK37" s="65"/>
      <c r="AL37" s="65"/>
      <c r="AM37" s="65"/>
      <c r="AN37" s="65"/>
      <c r="AO37" s="65"/>
      <c r="AP37" s="184"/>
      <c r="AQ37" s="185"/>
      <c r="AR37" s="35">
        <f>ROUND(L39,0)</f>
        <v>197</v>
      </c>
      <c r="AS37" s="31"/>
    </row>
    <row r="38" spans="1:45" ht="14.25" customHeight="1" x14ac:dyDescent="0.15">
      <c r="A38" s="32">
        <v>32</v>
      </c>
      <c r="B38" s="32">
        <v>4546</v>
      </c>
      <c r="C38" s="34" t="s">
        <v>1719</v>
      </c>
      <c r="D38" s="73"/>
      <c r="E38" s="74"/>
      <c r="F38" s="74"/>
      <c r="G38" s="20"/>
      <c r="J38" s="187"/>
      <c r="K38" s="186"/>
      <c r="L38" s="204"/>
      <c r="M38" s="187"/>
      <c r="N38" s="187"/>
      <c r="O38" s="187"/>
      <c r="P38" s="187"/>
      <c r="Q38" s="21"/>
      <c r="R38" s="20"/>
      <c r="S38" s="53"/>
      <c r="T38" s="53"/>
      <c r="U38" s="53"/>
      <c r="V38" s="53"/>
      <c r="W38" s="53"/>
      <c r="X38" s="53"/>
      <c r="Y38" s="188"/>
      <c r="Z38" s="59"/>
      <c r="AA38" s="1091" t="s">
        <v>1229</v>
      </c>
      <c r="AB38" s="1092"/>
      <c r="AC38" s="1092"/>
      <c r="AD38" s="1092"/>
      <c r="AE38" s="1092"/>
      <c r="AF38" s="1093"/>
      <c r="AG38" s="67" t="s">
        <v>1230</v>
      </c>
      <c r="AH38" s="67"/>
      <c r="AI38" s="67"/>
      <c r="AJ38" s="67"/>
      <c r="AK38" s="67"/>
      <c r="AL38" s="67"/>
      <c r="AM38" s="67"/>
      <c r="AN38" s="67"/>
      <c r="AO38" s="67"/>
      <c r="AP38" s="65" t="s">
        <v>17</v>
      </c>
      <c r="AQ38" s="220">
        <v>0.7</v>
      </c>
      <c r="AR38" s="35">
        <f>ROUND(L39*AQ38,0)</f>
        <v>138</v>
      </c>
      <c r="AS38" s="31"/>
    </row>
    <row r="39" spans="1:45" ht="14.25" customHeight="1" x14ac:dyDescent="0.15">
      <c r="A39" s="32">
        <v>32</v>
      </c>
      <c r="B39" s="32" t="s">
        <v>1720</v>
      </c>
      <c r="C39" s="34" t="s">
        <v>1721</v>
      </c>
      <c r="D39" s="73"/>
      <c r="E39" s="74"/>
      <c r="F39" s="74"/>
      <c r="G39" s="20"/>
      <c r="J39" s="187"/>
      <c r="K39" s="186"/>
      <c r="L39" s="189">
        <v>197</v>
      </c>
      <c r="M39" s="4" t="s">
        <v>21</v>
      </c>
      <c r="N39" s="191"/>
      <c r="O39" s="191"/>
      <c r="P39" s="4"/>
      <c r="Q39" s="21"/>
      <c r="R39" s="20"/>
      <c r="S39" s="53"/>
      <c r="T39" s="53"/>
      <c r="U39" s="53"/>
      <c r="V39" s="53"/>
      <c r="W39" s="53"/>
      <c r="X39" s="53"/>
      <c r="Y39" s="188"/>
      <c r="Z39" s="59"/>
      <c r="AA39" s="1094"/>
      <c r="AB39" s="1095"/>
      <c r="AC39" s="1095"/>
      <c r="AD39" s="1095"/>
      <c r="AE39" s="1095"/>
      <c r="AF39" s="1096"/>
      <c r="AG39" s="67" t="s">
        <v>1233</v>
      </c>
      <c r="AH39" s="67"/>
      <c r="AI39" s="67"/>
      <c r="AJ39" s="67"/>
      <c r="AK39" s="67"/>
      <c r="AL39" s="67"/>
      <c r="AM39" s="67"/>
      <c r="AN39" s="67"/>
      <c r="AO39" s="67"/>
      <c r="AP39" s="65" t="s">
        <v>1678</v>
      </c>
      <c r="AQ39" s="164">
        <v>0.5</v>
      </c>
      <c r="AR39" s="35">
        <f>ROUND(L39*AQ39,0)</f>
        <v>99</v>
      </c>
      <c r="AS39" s="31"/>
    </row>
    <row r="40" spans="1:45" ht="14.25" customHeight="1" x14ac:dyDescent="0.15">
      <c r="A40" s="32">
        <v>32</v>
      </c>
      <c r="B40" s="32">
        <v>4547</v>
      </c>
      <c r="C40" s="34" t="s">
        <v>1722</v>
      </c>
      <c r="D40" s="73"/>
      <c r="E40" s="74"/>
      <c r="F40" s="74"/>
      <c r="G40" s="20"/>
      <c r="J40" s="187"/>
      <c r="K40" s="186"/>
      <c r="L40" s="204"/>
      <c r="M40" s="187"/>
      <c r="N40" s="191"/>
      <c r="O40" s="191"/>
      <c r="P40" s="4"/>
      <c r="Q40" s="21"/>
      <c r="R40" s="72" t="s">
        <v>1235</v>
      </c>
      <c r="S40" s="67"/>
      <c r="T40" s="67"/>
      <c r="U40" s="67"/>
      <c r="V40" s="67"/>
      <c r="W40" s="67"/>
      <c r="X40" s="67"/>
      <c r="Y40" s="192"/>
      <c r="Z40" s="68"/>
      <c r="AA40" s="67"/>
      <c r="AB40" s="67"/>
      <c r="AC40" s="67"/>
      <c r="AD40" s="67"/>
      <c r="AE40" s="67"/>
      <c r="AF40" s="67"/>
      <c r="AG40" s="67"/>
      <c r="AH40" s="67"/>
      <c r="AI40" s="67"/>
      <c r="AJ40" s="67"/>
      <c r="AK40" s="67"/>
      <c r="AL40" s="67"/>
      <c r="AM40" s="67"/>
      <c r="AN40" s="67"/>
      <c r="AO40" s="67"/>
      <c r="AP40" s="65"/>
      <c r="AQ40" s="156"/>
      <c r="AR40" s="35">
        <f>ROUND(L39*Y42,0)</f>
        <v>190</v>
      </c>
      <c r="AS40" s="31"/>
    </row>
    <row r="41" spans="1:45" ht="14.25" customHeight="1" x14ac:dyDescent="0.15">
      <c r="A41" s="32">
        <v>32</v>
      </c>
      <c r="B41" s="32">
        <v>4548</v>
      </c>
      <c r="C41" s="34" t="s">
        <v>1723</v>
      </c>
      <c r="D41" s="73"/>
      <c r="E41" s="74"/>
      <c r="F41" s="74"/>
      <c r="G41" s="20"/>
      <c r="J41" s="187"/>
      <c r="K41" s="186"/>
      <c r="L41" s="204"/>
      <c r="M41" s="187"/>
      <c r="N41" s="191"/>
      <c r="O41" s="191"/>
      <c r="P41" s="4"/>
      <c r="Q41" s="21"/>
      <c r="R41" s="54" t="s">
        <v>1237</v>
      </c>
      <c r="S41" s="53"/>
      <c r="T41" s="53"/>
      <c r="U41" s="53"/>
      <c r="V41" s="53"/>
      <c r="W41" s="53"/>
      <c r="X41" s="53"/>
      <c r="Y41" s="188"/>
      <c r="Z41" s="59"/>
      <c r="AA41" s="1091" t="s">
        <v>1229</v>
      </c>
      <c r="AB41" s="1092"/>
      <c r="AC41" s="1092"/>
      <c r="AD41" s="1092"/>
      <c r="AE41" s="1092"/>
      <c r="AF41" s="1093"/>
      <c r="AG41" s="67" t="s">
        <v>1230</v>
      </c>
      <c r="AH41" s="67"/>
      <c r="AI41" s="67"/>
      <c r="AJ41" s="67"/>
      <c r="AK41" s="67"/>
      <c r="AL41" s="67"/>
      <c r="AM41" s="67"/>
      <c r="AN41" s="67"/>
      <c r="AO41" s="67"/>
      <c r="AP41" s="65" t="s">
        <v>17</v>
      </c>
      <c r="AQ41" s="220">
        <v>0.7</v>
      </c>
      <c r="AR41" s="35">
        <f>ROUND(ROUND(L39*Y42,0)*AQ41,0)</f>
        <v>133</v>
      </c>
      <c r="AS41" s="31"/>
    </row>
    <row r="42" spans="1:45" ht="14.25" customHeight="1" x14ac:dyDescent="0.15">
      <c r="A42" s="32">
        <v>32</v>
      </c>
      <c r="B42" s="32" t="s">
        <v>1724</v>
      </c>
      <c r="C42" s="34" t="s">
        <v>1725</v>
      </c>
      <c r="D42" s="73"/>
      <c r="E42" s="74"/>
      <c r="F42" s="74"/>
      <c r="G42" s="20"/>
      <c r="J42" s="187"/>
      <c r="K42" s="186"/>
      <c r="L42" s="204"/>
      <c r="M42" s="187"/>
      <c r="N42" s="191"/>
      <c r="O42" s="191"/>
      <c r="P42" s="4"/>
      <c r="Q42" s="21"/>
      <c r="R42" s="54"/>
      <c r="S42" s="53"/>
      <c r="T42" s="53"/>
      <c r="U42" s="53"/>
      <c r="V42" s="53"/>
      <c r="W42" s="53"/>
      <c r="X42" s="23" t="s">
        <v>17</v>
      </c>
      <c r="Y42" s="195">
        <v>0.96499999999999997</v>
      </c>
      <c r="Z42" s="59"/>
      <c r="AA42" s="1094"/>
      <c r="AB42" s="1095"/>
      <c r="AC42" s="1095"/>
      <c r="AD42" s="1095"/>
      <c r="AE42" s="1095"/>
      <c r="AF42" s="1096"/>
      <c r="AG42" s="67" t="s">
        <v>1233</v>
      </c>
      <c r="AH42" s="67"/>
      <c r="AI42" s="67"/>
      <c r="AJ42" s="67"/>
      <c r="AK42" s="67"/>
      <c r="AL42" s="67"/>
      <c r="AM42" s="67"/>
      <c r="AN42" s="67"/>
      <c r="AO42" s="67"/>
      <c r="AP42" s="65" t="s">
        <v>1678</v>
      </c>
      <c r="AQ42" s="164">
        <v>0.5</v>
      </c>
      <c r="AR42" s="35">
        <f>ROUND(ROUND(L39*Y42,0)*AQ42,0)</f>
        <v>95</v>
      </c>
      <c r="AS42" s="31"/>
    </row>
    <row r="43" spans="1:45" ht="14.25" customHeight="1" x14ac:dyDescent="0.15">
      <c r="A43" s="32">
        <v>32</v>
      </c>
      <c r="B43" s="32">
        <v>4551</v>
      </c>
      <c r="C43" s="34" t="s">
        <v>1726</v>
      </c>
      <c r="D43" s="73"/>
      <c r="E43" s="74"/>
      <c r="F43" s="74"/>
      <c r="G43" s="1085" t="s">
        <v>1727</v>
      </c>
      <c r="H43" s="1086"/>
      <c r="I43" s="1086"/>
      <c r="J43" s="1087"/>
      <c r="K43" s="47" t="s">
        <v>1674</v>
      </c>
      <c r="L43" s="185"/>
      <c r="M43" s="184"/>
      <c r="N43" s="205"/>
      <c r="O43" s="205"/>
      <c r="P43" s="40"/>
      <c r="Q43" s="41"/>
      <c r="R43" s="47"/>
      <c r="S43" s="65"/>
      <c r="T43" s="65"/>
      <c r="U43" s="65"/>
      <c r="V43" s="65"/>
      <c r="W43" s="65"/>
      <c r="X43" s="65"/>
      <c r="Y43" s="102"/>
      <c r="Z43" s="182"/>
      <c r="AA43" s="65"/>
      <c r="AB43" s="65"/>
      <c r="AC43" s="65"/>
      <c r="AD43" s="65"/>
      <c r="AE43" s="65"/>
      <c r="AF43" s="65"/>
      <c r="AG43" s="65"/>
      <c r="AH43" s="65"/>
      <c r="AI43" s="65"/>
      <c r="AJ43" s="65"/>
      <c r="AK43" s="65"/>
      <c r="AL43" s="65"/>
      <c r="AM43" s="65"/>
      <c r="AN43" s="65"/>
      <c r="AO43" s="65"/>
      <c r="AP43" s="184"/>
      <c r="AQ43" s="185"/>
      <c r="AR43" s="35">
        <f>ROUND(L45,0)</f>
        <v>190</v>
      </c>
      <c r="AS43" s="31"/>
    </row>
    <row r="44" spans="1:45" ht="14.25" customHeight="1" x14ac:dyDescent="0.15">
      <c r="A44" s="32">
        <v>32</v>
      </c>
      <c r="B44" s="32">
        <v>4552</v>
      </c>
      <c r="C44" s="34" t="s">
        <v>1728</v>
      </c>
      <c r="D44" s="73"/>
      <c r="E44" s="74"/>
      <c r="F44" s="74"/>
      <c r="G44" s="1088"/>
      <c r="H44" s="1089"/>
      <c r="I44" s="1089"/>
      <c r="J44" s="1090"/>
      <c r="K44" s="186"/>
      <c r="L44" s="204"/>
      <c r="M44" s="187"/>
      <c r="N44" s="187"/>
      <c r="O44" s="187"/>
      <c r="P44" s="187"/>
      <c r="Q44" s="21"/>
      <c r="R44" s="20"/>
      <c r="S44" s="53"/>
      <c r="T44" s="53"/>
      <c r="U44" s="53"/>
      <c r="V44" s="53"/>
      <c r="W44" s="53"/>
      <c r="X44" s="53"/>
      <c r="Y44" s="188"/>
      <c r="Z44" s="59"/>
      <c r="AA44" s="1091" t="s">
        <v>1229</v>
      </c>
      <c r="AB44" s="1092"/>
      <c r="AC44" s="1092"/>
      <c r="AD44" s="1092"/>
      <c r="AE44" s="1092"/>
      <c r="AF44" s="1093"/>
      <c r="AG44" s="67" t="s">
        <v>1230</v>
      </c>
      <c r="AH44" s="67"/>
      <c r="AI44" s="67"/>
      <c r="AJ44" s="67"/>
      <c r="AK44" s="67"/>
      <c r="AL44" s="67"/>
      <c r="AM44" s="67"/>
      <c r="AN44" s="67"/>
      <c r="AO44" s="67"/>
      <c r="AP44" s="65" t="s">
        <v>17</v>
      </c>
      <c r="AQ44" s="220">
        <v>0.7</v>
      </c>
      <c r="AR44" s="35">
        <f>ROUND(L45*AQ44,0)</f>
        <v>133</v>
      </c>
      <c r="AS44" s="31"/>
    </row>
    <row r="45" spans="1:45" ht="14.25" customHeight="1" x14ac:dyDescent="0.15">
      <c r="A45" s="32">
        <v>32</v>
      </c>
      <c r="B45" s="32" t="s">
        <v>1729</v>
      </c>
      <c r="C45" s="34" t="s">
        <v>1730</v>
      </c>
      <c r="D45" s="73"/>
      <c r="E45" s="74"/>
      <c r="F45" s="74"/>
      <c r="G45" s="1088"/>
      <c r="H45" s="1089"/>
      <c r="I45" s="1089"/>
      <c r="J45" s="1090"/>
      <c r="K45" s="186"/>
      <c r="L45" s="189">
        <v>190</v>
      </c>
      <c r="M45" s="4" t="s">
        <v>21</v>
      </c>
      <c r="N45" s="191"/>
      <c r="O45" s="191"/>
      <c r="P45" s="4"/>
      <c r="Q45" s="21"/>
      <c r="R45" s="20"/>
      <c r="S45" s="53"/>
      <c r="T45" s="53"/>
      <c r="U45" s="53"/>
      <c r="V45" s="53"/>
      <c r="W45" s="53"/>
      <c r="X45" s="53"/>
      <c r="Y45" s="188"/>
      <c r="Z45" s="59"/>
      <c r="AA45" s="1094"/>
      <c r="AB45" s="1095"/>
      <c r="AC45" s="1095"/>
      <c r="AD45" s="1095"/>
      <c r="AE45" s="1095"/>
      <c r="AF45" s="1096"/>
      <c r="AG45" s="67" t="s">
        <v>1233</v>
      </c>
      <c r="AH45" s="67"/>
      <c r="AI45" s="67"/>
      <c r="AJ45" s="67"/>
      <c r="AK45" s="67"/>
      <c r="AL45" s="67"/>
      <c r="AM45" s="67"/>
      <c r="AN45" s="67"/>
      <c r="AO45" s="67"/>
      <c r="AP45" s="65" t="s">
        <v>1678</v>
      </c>
      <c r="AQ45" s="164">
        <v>0.5</v>
      </c>
      <c r="AR45" s="35">
        <f>ROUND(L45*AQ45,0)</f>
        <v>95</v>
      </c>
      <c r="AS45" s="31"/>
    </row>
    <row r="46" spans="1:45" ht="14.25" customHeight="1" x14ac:dyDescent="0.15">
      <c r="A46" s="32">
        <v>32</v>
      </c>
      <c r="B46" s="32">
        <v>4553</v>
      </c>
      <c r="C46" s="34" t="s">
        <v>1731</v>
      </c>
      <c r="D46" s="73"/>
      <c r="E46" s="74"/>
      <c r="F46" s="74"/>
      <c r="G46" s="73"/>
      <c r="H46" s="74"/>
      <c r="I46" s="74"/>
      <c r="J46" s="75"/>
      <c r="K46" s="20"/>
      <c r="L46" s="58"/>
      <c r="N46" s="203"/>
      <c r="O46" s="203"/>
      <c r="P46" s="187"/>
      <c r="Q46" s="21"/>
      <c r="R46" s="72" t="s">
        <v>1235</v>
      </c>
      <c r="S46" s="67"/>
      <c r="T46" s="67"/>
      <c r="U46" s="67"/>
      <c r="V46" s="67"/>
      <c r="W46" s="67"/>
      <c r="X46" s="67"/>
      <c r="Y46" s="192"/>
      <c r="Z46" s="68"/>
      <c r="AA46" s="67"/>
      <c r="AB46" s="67"/>
      <c r="AC46" s="67"/>
      <c r="AD46" s="67"/>
      <c r="AE46" s="67"/>
      <c r="AF46" s="67"/>
      <c r="AG46" s="67"/>
      <c r="AH46" s="67"/>
      <c r="AI46" s="67"/>
      <c r="AJ46" s="67"/>
      <c r="AK46" s="67"/>
      <c r="AL46" s="67"/>
      <c r="AM46" s="67"/>
      <c r="AN46" s="67"/>
      <c r="AO46" s="67"/>
      <c r="AP46" s="65"/>
      <c r="AQ46" s="156"/>
      <c r="AR46" s="35">
        <f>ROUND(L45*Y48,0)</f>
        <v>183</v>
      </c>
      <c r="AS46" s="31"/>
    </row>
    <row r="47" spans="1:45" ht="14.25" customHeight="1" x14ac:dyDescent="0.15">
      <c r="A47" s="32">
        <v>32</v>
      </c>
      <c r="B47" s="32">
        <v>4554</v>
      </c>
      <c r="C47" s="34" t="s">
        <v>1732</v>
      </c>
      <c r="D47" s="73"/>
      <c r="E47" s="74"/>
      <c r="F47" s="74"/>
      <c r="G47" s="20"/>
      <c r="K47" s="186"/>
      <c r="L47" s="204"/>
      <c r="M47" s="187"/>
      <c r="N47" s="203"/>
      <c r="O47" s="203"/>
      <c r="P47" s="187"/>
      <c r="Q47" s="21"/>
      <c r="R47" s="54" t="s">
        <v>1237</v>
      </c>
      <c r="S47" s="53"/>
      <c r="T47" s="53"/>
      <c r="U47" s="53"/>
      <c r="V47" s="53"/>
      <c r="W47" s="53"/>
      <c r="X47" s="53"/>
      <c r="Y47" s="188"/>
      <c r="Z47" s="59"/>
      <c r="AA47" s="1091" t="s">
        <v>1229</v>
      </c>
      <c r="AB47" s="1092"/>
      <c r="AC47" s="1092"/>
      <c r="AD47" s="1092"/>
      <c r="AE47" s="1092"/>
      <c r="AF47" s="1093"/>
      <c r="AG47" s="67" t="s">
        <v>1230</v>
      </c>
      <c r="AH47" s="67"/>
      <c r="AI47" s="67"/>
      <c r="AJ47" s="67"/>
      <c r="AK47" s="67"/>
      <c r="AL47" s="67"/>
      <c r="AM47" s="67"/>
      <c r="AN47" s="67"/>
      <c r="AO47" s="67"/>
      <c r="AP47" s="65" t="s">
        <v>17</v>
      </c>
      <c r="AQ47" s="220">
        <v>0.7</v>
      </c>
      <c r="AR47" s="35">
        <f>ROUND(ROUND(L45*Y48,0)*AQ47,0)</f>
        <v>128</v>
      </c>
      <c r="AS47" s="31"/>
    </row>
    <row r="48" spans="1:45" ht="14.25" customHeight="1" x14ac:dyDescent="0.15">
      <c r="A48" s="32">
        <v>32</v>
      </c>
      <c r="B48" s="32" t="s">
        <v>1733</v>
      </c>
      <c r="C48" s="34" t="s">
        <v>1734</v>
      </c>
      <c r="D48" s="73"/>
      <c r="E48" s="74"/>
      <c r="F48" s="74"/>
      <c r="G48" s="20"/>
      <c r="K48" s="186"/>
      <c r="L48" s="204"/>
      <c r="M48" s="187"/>
      <c r="N48" s="203"/>
      <c r="O48" s="203"/>
      <c r="P48" s="187"/>
      <c r="Q48" s="21"/>
      <c r="R48" s="54"/>
      <c r="S48" s="53"/>
      <c r="T48" s="53"/>
      <c r="U48" s="53"/>
      <c r="V48" s="53"/>
      <c r="W48" s="53"/>
      <c r="X48" s="23" t="s">
        <v>17</v>
      </c>
      <c r="Y48" s="195">
        <v>0.96499999999999997</v>
      </c>
      <c r="Z48" s="59"/>
      <c r="AA48" s="1094"/>
      <c r="AB48" s="1095"/>
      <c r="AC48" s="1095"/>
      <c r="AD48" s="1095"/>
      <c r="AE48" s="1095"/>
      <c r="AF48" s="1096"/>
      <c r="AG48" s="67" t="s">
        <v>1233</v>
      </c>
      <c r="AH48" s="67"/>
      <c r="AI48" s="67"/>
      <c r="AJ48" s="67"/>
      <c r="AK48" s="67"/>
      <c r="AL48" s="67"/>
      <c r="AM48" s="67"/>
      <c r="AN48" s="67"/>
      <c r="AO48" s="67"/>
      <c r="AP48" s="65" t="s">
        <v>1678</v>
      </c>
      <c r="AQ48" s="164">
        <v>0.5</v>
      </c>
      <c r="AR48" s="35">
        <f>ROUND(ROUND(L45*Y48,0)*AQ48,0)</f>
        <v>92</v>
      </c>
      <c r="AS48" s="31"/>
    </row>
    <row r="49" spans="1:45" ht="14.25" customHeight="1" x14ac:dyDescent="0.15">
      <c r="A49" s="32">
        <v>32</v>
      </c>
      <c r="B49" s="32">
        <v>4555</v>
      </c>
      <c r="C49" s="34" t="s">
        <v>1735</v>
      </c>
      <c r="D49" s="73"/>
      <c r="E49" s="74"/>
      <c r="F49" s="74"/>
      <c r="G49" s="20"/>
      <c r="J49" s="187"/>
      <c r="K49" s="47" t="s">
        <v>1684</v>
      </c>
      <c r="L49" s="185"/>
      <c r="M49" s="184"/>
      <c r="N49" s="205"/>
      <c r="O49" s="205"/>
      <c r="P49" s="40"/>
      <c r="Q49" s="41"/>
      <c r="R49" s="47"/>
      <c r="S49" s="65"/>
      <c r="T49" s="65"/>
      <c r="U49" s="65"/>
      <c r="V49" s="65"/>
      <c r="W49" s="65"/>
      <c r="X49" s="65"/>
      <c r="Y49" s="102"/>
      <c r="Z49" s="182"/>
      <c r="AA49" s="65"/>
      <c r="AB49" s="65"/>
      <c r="AC49" s="65"/>
      <c r="AD49" s="65"/>
      <c r="AE49" s="65"/>
      <c r="AF49" s="65"/>
      <c r="AG49" s="65"/>
      <c r="AH49" s="65"/>
      <c r="AI49" s="65"/>
      <c r="AJ49" s="65"/>
      <c r="AK49" s="65"/>
      <c r="AL49" s="65"/>
      <c r="AM49" s="65"/>
      <c r="AN49" s="65"/>
      <c r="AO49" s="65"/>
      <c r="AP49" s="184"/>
      <c r="AQ49" s="185"/>
      <c r="AR49" s="35">
        <f>ROUND(L51,0)</f>
        <v>190</v>
      </c>
      <c r="AS49" s="31"/>
    </row>
    <row r="50" spans="1:45" ht="14.25" customHeight="1" x14ac:dyDescent="0.15">
      <c r="A50" s="32">
        <v>32</v>
      </c>
      <c r="B50" s="32">
        <v>4556</v>
      </c>
      <c r="C50" s="34" t="s">
        <v>1736</v>
      </c>
      <c r="D50" s="73"/>
      <c r="E50" s="74"/>
      <c r="F50" s="74"/>
      <c r="G50" s="20"/>
      <c r="J50" s="187"/>
      <c r="K50" s="186"/>
      <c r="L50" s="204"/>
      <c r="M50" s="187"/>
      <c r="N50" s="187"/>
      <c r="O50" s="187"/>
      <c r="P50" s="187"/>
      <c r="Q50" s="21"/>
      <c r="R50" s="20"/>
      <c r="S50" s="53"/>
      <c r="T50" s="53"/>
      <c r="U50" s="53"/>
      <c r="V50" s="53"/>
      <c r="W50" s="53"/>
      <c r="X50" s="53"/>
      <c r="Y50" s="188"/>
      <c r="Z50" s="59"/>
      <c r="AA50" s="1091" t="s">
        <v>1229</v>
      </c>
      <c r="AB50" s="1092"/>
      <c r="AC50" s="1092"/>
      <c r="AD50" s="1092"/>
      <c r="AE50" s="1092"/>
      <c r="AF50" s="1093"/>
      <c r="AG50" s="67" t="s">
        <v>1230</v>
      </c>
      <c r="AH50" s="67"/>
      <c r="AI50" s="67"/>
      <c r="AJ50" s="67"/>
      <c r="AK50" s="67"/>
      <c r="AL50" s="67"/>
      <c r="AM50" s="67"/>
      <c r="AN50" s="67"/>
      <c r="AO50" s="67"/>
      <c r="AP50" s="65" t="s">
        <v>17</v>
      </c>
      <c r="AQ50" s="220">
        <v>0.7</v>
      </c>
      <c r="AR50" s="35">
        <f>ROUND(L51*AQ50,0)</f>
        <v>133</v>
      </c>
      <c r="AS50" s="31"/>
    </row>
    <row r="51" spans="1:45" ht="14.25" customHeight="1" x14ac:dyDescent="0.15">
      <c r="A51" s="32">
        <v>32</v>
      </c>
      <c r="B51" s="32" t="s">
        <v>1737</v>
      </c>
      <c r="C51" s="34" t="s">
        <v>1738</v>
      </c>
      <c r="D51" s="73"/>
      <c r="E51" s="74"/>
      <c r="F51" s="74"/>
      <c r="G51" s="20"/>
      <c r="J51" s="187"/>
      <c r="K51" s="186"/>
      <c r="L51" s="189">
        <v>190</v>
      </c>
      <c r="M51" s="4" t="s">
        <v>21</v>
      </c>
      <c r="N51" s="191"/>
      <c r="O51" s="191"/>
      <c r="P51" s="4"/>
      <c r="Q51" s="21"/>
      <c r="R51" s="20"/>
      <c r="S51" s="53"/>
      <c r="T51" s="53"/>
      <c r="U51" s="53"/>
      <c r="V51" s="53"/>
      <c r="W51" s="53"/>
      <c r="X51" s="53"/>
      <c r="Y51" s="188"/>
      <c r="Z51" s="59"/>
      <c r="AA51" s="1094"/>
      <c r="AB51" s="1095"/>
      <c r="AC51" s="1095"/>
      <c r="AD51" s="1095"/>
      <c r="AE51" s="1095"/>
      <c r="AF51" s="1096"/>
      <c r="AG51" s="67" t="s">
        <v>1233</v>
      </c>
      <c r="AH51" s="67"/>
      <c r="AI51" s="67"/>
      <c r="AJ51" s="67"/>
      <c r="AK51" s="67"/>
      <c r="AL51" s="67"/>
      <c r="AM51" s="67"/>
      <c r="AN51" s="67"/>
      <c r="AO51" s="67"/>
      <c r="AP51" s="65" t="s">
        <v>1678</v>
      </c>
      <c r="AQ51" s="164">
        <v>0.5</v>
      </c>
      <c r="AR51" s="35">
        <f>ROUND(L51*AQ51,0)</f>
        <v>95</v>
      </c>
      <c r="AS51" s="31"/>
    </row>
    <row r="52" spans="1:45" ht="14.25" customHeight="1" x14ac:dyDescent="0.15">
      <c r="A52" s="32">
        <v>32</v>
      </c>
      <c r="B52" s="32">
        <v>4557</v>
      </c>
      <c r="C52" s="34" t="s">
        <v>1739</v>
      </c>
      <c r="D52" s="73"/>
      <c r="E52" s="74"/>
      <c r="F52" s="74"/>
      <c r="G52" s="20"/>
      <c r="J52" s="187"/>
      <c r="K52" s="186"/>
      <c r="L52" s="204"/>
      <c r="M52" s="187"/>
      <c r="N52" s="191"/>
      <c r="O52" s="191"/>
      <c r="P52" s="4"/>
      <c r="Q52" s="21"/>
      <c r="R52" s="72" t="s">
        <v>1235</v>
      </c>
      <c r="S52" s="67"/>
      <c r="T52" s="67"/>
      <c r="U52" s="67"/>
      <c r="V52" s="67"/>
      <c r="W52" s="67"/>
      <c r="X52" s="67"/>
      <c r="Y52" s="192"/>
      <c r="Z52" s="68"/>
      <c r="AA52" s="67"/>
      <c r="AB52" s="67"/>
      <c r="AC52" s="67"/>
      <c r="AD52" s="67"/>
      <c r="AE52" s="67"/>
      <c r="AF52" s="67"/>
      <c r="AG52" s="67"/>
      <c r="AH52" s="67"/>
      <c r="AI52" s="67"/>
      <c r="AJ52" s="67"/>
      <c r="AK52" s="67"/>
      <c r="AL52" s="67"/>
      <c r="AM52" s="67"/>
      <c r="AN52" s="67"/>
      <c r="AO52" s="67"/>
      <c r="AP52" s="65"/>
      <c r="AQ52" s="156"/>
      <c r="AR52" s="35">
        <f>ROUND(L51*Y54,0)</f>
        <v>183</v>
      </c>
      <c r="AS52" s="31"/>
    </row>
    <row r="53" spans="1:45" ht="14.25" customHeight="1" x14ac:dyDescent="0.15">
      <c r="A53" s="32">
        <v>32</v>
      </c>
      <c r="B53" s="32">
        <v>4558</v>
      </c>
      <c r="C53" s="34" t="s">
        <v>1740</v>
      </c>
      <c r="D53" s="73"/>
      <c r="E53" s="74"/>
      <c r="F53" s="74"/>
      <c r="G53" s="20"/>
      <c r="J53" s="187"/>
      <c r="K53" s="186"/>
      <c r="L53" s="204"/>
      <c r="M53" s="187"/>
      <c r="N53" s="191"/>
      <c r="O53" s="191"/>
      <c r="P53" s="4"/>
      <c r="Q53" s="21"/>
      <c r="R53" s="54" t="s">
        <v>1237</v>
      </c>
      <c r="S53" s="53"/>
      <c r="T53" s="53"/>
      <c r="U53" s="53"/>
      <c r="V53" s="53"/>
      <c r="W53" s="53"/>
      <c r="X53" s="53"/>
      <c r="Y53" s="188"/>
      <c r="Z53" s="59"/>
      <c r="AA53" s="1091" t="s">
        <v>1229</v>
      </c>
      <c r="AB53" s="1092"/>
      <c r="AC53" s="1092"/>
      <c r="AD53" s="1092"/>
      <c r="AE53" s="1092"/>
      <c r="AF53" s="1093"/>
      <c r="AG53" s="67" t="s">
        <v>1230</v>
      </c>
      <c r="AH53" s="67"/>
      <c r="AI53" s="67"/>
      <c r="AJ53" s="67"/>
      <c r="AK53" s="67"/>
      <c r="AL53" s="67"/>
      <c r="AM53" s="67"/>
      <c r="AN53" s="67"/>
      <c r="AO53" s="67"/>
      <c r="AP53" s="65" t="s">
        <v>17</v>
      </c>
      <c r="AQ53" s="220">
        <v>0.7</v>
      </c>
      <c r="AR53" s="35">
        <f>ROUND(ROUND(L51*Y54,0)*AQ53,0)</f>
        <v>128</v>
      </c>
      <c r="AS53" s="31"/>
    </row>
    <row r="54" spans="1:45" ht="14.25" customHeight="1" x14ac:dyDescent="0.15">
      <c r="A54" s="32">
        <v>32</v>
      </c>
      <c r="B54" s="32" t="s">
        <v>1741</v>
      </c>
      <c r="C54" s="34" t="s">
        <v>1742</v>
      </c>
      <c r="D54" s="73"/>
      <c r="E54" s="74"/>
      <c r="F54" s="74"/>
      <c r="G54" s="20"/>
      <c r="J54" s="187"/>
      <c r="K54" s="186"/>
      <c r="L54" s="204"/>
      <c r="M54" s="187"/>
      <c r="N54" s="191"/>
      <c r="O54" s="191"/>
      <c r="P54" s="4"/>
      <c r="Q54" s="21"/>
      <c r="R54" s="54"/>
      <c r="S54" s="53"/>
      <c r="T54" s="53"/>
      <c r="U54" s="53"/>
      <c r="V54" s="53"/>
      <c r="W54" s="53"/>
      <c r="X54" s="23" t="s">
        <v>17</v>
      </c>
      <c r="Y54" s="195">
        <v>0.96499999999999997</v>
      </c>
      <c r="Z54" s="59"/>
      <c r="AA54" s="1094"/>
      <c r="AB54" s="1095"/>
      <c r="AC54" s="1095"/>
      <c r="AD54" s="1095"/>
      <c r="AE54" s="1095"/>
      <c r="AF54" s="1096"/>
      <c r="AG54" s="67" t="s">
        <v>1233</v>
      </c>
      <c r="AH54" s="67"/>
      <c r="AI54" s="67"/>
      <c r="AJ54" s="67"/>
      <c r="AK54" s="67"/>
      <c r="AL54" s="67"/>
      <c r="AM54" s="67"/>
      <c r="AN54" s="67"/>
      <c r="AO54" s="67"/>
      <c r="AP54" s="65" t="s">
        <v>1678</v>
      </c>
      <c r="AQ54" s="164">
        <v>0.5</v>
      </c>
      <c r="AR54" s="35">
        <f>ROUND(ROUND(L51*Y54,0)*AQ54,0)</f>
        <v>92</v>
      </c>
      <c r="AS54" s="31"/>
    </row>
    <row r="55" spans="1:45" ht="14.25" customHeight="1" x14ac:dyDescent="0.15">
      <c r="A55" s="32">
        <v>32</v>
      </c>
      <c r="B55" s="32">
        <v>4561</v>
      </c>
      <c r="C55" s="34" t="s">
        <v>1743</v>
      </c>
      <c r="D55" s="73"/>
      <c r="E55" s="74"/>
      <c r="F55" s="74"/>
      <c r="G55" s="1085" t="s">
        <v>1744</v>
      </c>
      <c r="H55" s="1086"/>
      <c r="I55" s="1086"/>
      <c r="J55" s="1087"/>
      <c r="K55" s="47" t="s">
        <v>1674</v>
      </c>
      <c r="L55" s="185"/>
      <c r="M55" s="184"/>
      <c r="N55" s="205"/>
      <c r="O55" s="205"/>
      <c r="P55" s="40"/>
      <c r="Q55" s="41"/>
      <c r="R55" s="47"/>
      <c r="S55" s="65"/>
      <c r="T55" s="65"/>
      <c r="U55" s="65"/>
      <c r="V55" s="65"/>
      <c r="W55" s="65"/>
      <c r="X55" s="65"/>
      <c r="Y55" s="102"/>
      <c r="Z55" s="182"/>
      <c r="AA55" s="65"/>
      <c r="AB55" s="65"/>
      <c r="AC55" s="65"/>
      <c r="AD55" s="65"/>
      <c r="AE55" s="65"/>
      <c r="AF55" s="65"/>
      <c r="AG55" s="65"/>
      <c r="AH55" s="65"/>
      <c r="AI55" s="65"/>
      <c r="AJ55" s="65"/>
      <c r="AK55" s="65"/>
      <c r="AL55" s="65"/>
      <c r="AM55" s="65"/>
      <c r="AN55" s="65"/>
      <c r="AO55" s="65"/>
      <c r="AP55" s="184"/>
      <c r="AQ55" s="185"/>
      <c r="AR55" s="35">
        <f>ROUND(L57,0)</f>
        <v>184</v>
      </c>
      <c r="AS55" s="31"/>
    </row>
    <row r="56" spans="1:45" ht="14.25" customHeight="1" x14ac:dyDescent="0.15">
      <c r="A56" s="32">
        <v>32</v>
      </c>
      <c r="B56" s="32">
        <v>4562</v>
      </c>
      <c r="C56" s="34" t="s">
        <v>1745</v>
      </c>
      <c r="D56" s="73"/>
      <c r="E56" s="74"/>
      <c r="F56" s="74"/>
      <c r="G56" s="1088"/>
      <c r="H56" s="1089"/>
      <c r="I56" s="1089"/>
      <c r="J56" s="1090"/>
      <c r="K56" s="186"/>
      <c r="L56" s="204"/>
      <c r="M56" s="187"/>
      <c r="N56" s="187"/>
      <c r="O56" s="187"/>
      <c r="P56" s="187"/>
      <c r="Q56" s="21"/>
      <c r="R56" s="20"/>
      <c r="S56" s="53"/>
      <c r="T56" s="53"/>
      <c r="U56" s="53"/>
      <c r="V56" s="53"/>
      <c r="W56" s="53"/>
      <c r="X56" s="53"/>
      <c r="Y56" s="188"/>
      <c r="Z56" s="59"/>
      <c r="AA56" s="1091" t="s">
        <v>1229</v>
      </c>
      <c r="AB56" s="1092"/>
      <c r="AC56" s="1092"/>
      <c r="AD56" s="1092"/>
      <c r="AE56" s="1092"/>
      <c r="AF56" s="1093"/>
      <c r="AG56" s="67" t="s">
        <v>1230</v>
      </c>
      <c r="AH56" s="67"/>
      <c r="AI56" s="67"/>
      <c r="AJ56" s="67"/>
      <c r="AK56" s="67"/>
      <c r="AL56" s="67"/>
      <c r="AM56" s="67"/>
      <c r="AN56" s="67"/>
      <c r="AO56" s="67"/>
      <c r="AP56" s="65" t="s">
        <v>17</v>
      </c>
      <c r="AQ56" s="220">
        <v>0.7</v>
      </c>
      <c r="AR56" s="35">
        <f>ROUND(L57*AQ56,0)</f>
        <v>129</v>
      </c>
      <c r="AS56" s="31"/>
    </row>
    <row r="57" spans="1:45" ht="14.25" customHeight="1" x14ac:dyDescent="0.15">
      <c r="A57" s="32">
        <v>32</v>
      </c>
      <c r="B57" s="32" t="s">
        <v>1746</v>
      </c>
      <c r="C57" s="34" t="s">
        <v>1747</v>
      </c>
      <c r="D57" s="73"/>
      <c r="E57" s="74"/>
      <c r="F57" s="74"/>
      <c r="G57" s="1088"/>
      <c r="H57" s="1089"/>
      <c r="I57" s="1089"/>
      <c r="J57" s="1090"/>
      <c r="K57" s="186"/>
      <c r="L57" s="189">
        <v>184</v>
      </c>
      <c r="M57" s="4" t="s">
        <v>21</v>
      </c>
      <c r="N57" s="191"/>
      <c r="O57" s="191"/>
      <c r="P57" s="4"/>
      <c r="Q57" s="21"/>
      <c r="R57" s="20"/>
      <c r="S57" s="53"/>
      <c r="T57" s="53"/>
      <c r="U57" s="53"/>
      <c r="V57" s="53"/>
      <c r="W57" s="53"/>
      <c r="X57" s="53"/>
      <c r="Y57" s="188"/>
      <c r="Z57" s="59"/>
      <c r="AA57" s="1094"/>
      <c r="AB57" s="1095"/>
      <c r="AC57" s="1095"/>
      <c r="AD57" s="1095"/>
      <c r="AE57" s="1095"/>
      <c r="AF57" s="1096"/>
      <c r="AG57" s="67" t="s">
        <v>1233</v>
      </c>
      <c r="AH57" s="67"/>
      <c r="AI57" s="67"/>
      <c r="AJ57" s="67"/>
      <c r="AK57" s="67"/>
      <c r="AL57" s="67"/>
      <c r="AM57" s="67"/>
      <c r="AN57" s="67"/>
      <c r="AO57" s="67"/>
      <c r="AP57" s="65" t="s">
        <v>1678</v>
      </c>
      <c r="AQ57" s="164">
        <v>0.5</v>
      </c>
      <c r="AR57" s="35">
        <f>ROUND(L57*AQ57,0)</f>
        <v>92</v>
      </c>
      <c r="AS57" s="31"/>
    </row>
    <row r="58" spans="1:45" ht="14.25" customHeight="1" x14ac:dyDescent="0.15">
      <c r="A58" s="32">
        <v>32</v>
      </c>
      <c r="B58" s="32">
        <v>4563</v>
      </c>
      <c r="C58" s="34" t="s">
        <v>1748</v>
      </c>
      <c r="D58" s="73"/>
      <c r="E58" s="74"/>
      <c r="F58" s="74"/>
      <c r="G58" s="73"/>
      <c r="H58" s="74"/>
      <c r="I58" s="74"/>
      <c r="J58" s="75"/>
      <c r="K58" s="20"/>
      <c r="L58" s="58"/>
      <c r="N58" s="203"/>
      <c r="O58" s="203"/>
      <c r="P58" s="187"/>
      <c r="Q58" s="21"/>
      <c r="R58" s="72" t="s">
        <v>1235</v>
      </c>
      <c r="S58" s="67"/>
      <c r="T58" s="67"/>
      <c r="U58" s="67"/>
      <c r="V58" s="67"/>
      <c r="W58" s="67"/>
      <c r="X58" s="67"/>
      <c r="Y58" s="192"/>
      <c r="Z58" s="68"/>
      <c r="AA58" s="67"/>
      <c r="AB58" s="67"/>
      <c r="AC58" s="67"/>
      <c r="AD58" s="67"/>
      <c r="AE58" s="67"/>
      <c r="AF58" s="67"/>
      <c r="AG58" s="67"/>
      <c r="AH58" s="67"/>
      <c r="AI58" s="67"/>
      <c r="AJ58" s="67"/>
      <c r="AK58" s="67"/>
      <c r="AL58" s="67"/>
      <c r="AM58" s="67"/>
      <c r="AN58" s="67"/>
      <c r="AO58" s="67"/>
      <c r="AP58" s="65"/>
      <c r="AQ58" s="156"/>
      <c r="AR58" s="35">
        <f>ROUND(L57*Y60,0)</f>
        <v>178</v>
      </c>
      <c r="AS58" s="31"/>
    </row>
    <row r="59" spans="1:45" ht="14.25" customHeight="1" x14ac:dyDescent="0.15">
      <c r="A59" s="32">
        <v>32</v>
      </c>
      <c r="B59" s="32">
        <v>4564</v>
      </c>
      <c r="C59" s="34" t="s">
        <v>1749</v>
      </c>
      <c r="D59" s="73"/>
      <c r="E59" s="74"/>
      <c r="F59" s="74"/>
      <c r="G59" s="20"/>
      <c r="K59" s="186"/>
      <c r="L59" s="204"/>
      <c r="M59" s="187"/>
      <c r="N59" s="203"/>
      <c r="O59" s="203"/>
      <c r="P59" s="187"/>
      <c r="Q59" s="21"/>
      <c r="R59" s="54" t="s">
        <v>1237</v>
      </c>
      <c r="S59" s="53"/>
      <c r="T59" s="53"/>
      <c r="U59" s="53"/>
      <c r="V59" s="53"/>
      <c r="W59" s="53"/>
      <c r="X59" s="53"/>
      <c r="Y59" s="188"/>
      <c r="Z59" s="59"/>
      <c r="AA59" s="1091" t="s">
        <v>1229</v>
      </c>
      <c r="AB59" s="1092"/>
      <c r="AC59" s="1092"/>
      <c r="AD59" s="1092"/>
      <c r="AE59" s="1092"/>
      <c r="AF59" s="1093"/>
      <c r="AG59" s="67" t="s">
        <v>1230</v>
      </c>
      <c r="AH59" s="67"/>
      <c r="AI59" s="67"/>
      <c r="AJ59" s="67"/>
      <c r="AK59" s="67"/>
      <c r="AL59" s="67"/>
      <c r="AM59" s="67"/>
      <c r="AN59" s="67"/>
      <c r="AO59" s="67"/>
      <c r="AP59" s="65" t="s">
        <v>17</v>
      </c>
      <c r="AQ59" s="220">
        <v>0.7</v>
      </c>
      <c r="AR59" s="35">
        <f>ROUND(ROUND(L57*Y60,0)*AQ59,0)</f>
        <v>125</v>
      </c>
      <c r="AS59" s="31"/>
    </row>
    <row r="60" spans="1:45" ht="14.25" customHeight="1" x14ac:dyDescent="0.15">
      <c r="A60" s="32">
        <v>32</v>
      </c>
      <c r="B60" s="32" t="s">
        <v>1750</v>
      </c>
      <c r="C60" s="34" t="s">
        <v>1751</v>
      </c>
      <c r="D60" s="73"/>
      <c r="E60" s="74"/>
      <c r="F60" s="74"/>
      <c r="G60" s="20"/>
      <c r="K60" s="186"/>
      <c r="L60" s="204"/>
      <c r="M60" s="187"/>
      <c r="N60" s="203"/>
      <c r="O60" s="203"/>
      <c r="P60" s="187"/>
      <c r="Q60" s="21"/>
      <c r="R60" s="54"/>
      <c r="S60" s="53"/>
      <c r="T60" s="53"/>
      <c r="U60" s="53"/>
      <c r="V60" s="53"/>
      <c r="W60" s="53"/>
      <c r="X60" s="23" t="s">
        <v>17</v>
      </c>
      <c r="Y60" s="195">
        <v>0.96499999999999997</v>
      </c>
      <c r="Z60" s="59"/>
      <c r="AA60" s="1094"/>
      <c r="AB60" s="1095"/>
      <c r="AC60" s="1095"/>
      <c r="AD60" s="1095"/>
      <c r="AE60" s="1095"/>
      <c r="AF60" s="1096"/>
      <c r="AG60" s="67" t="s">
        <v>1233</v>
      </c>
      <c r="AH60" s="67"/>
      <c r="AI60" s="67"/>
      <c r="AJ60" s="67"/>
      <c r="AK60" s="67"/>
      <c r="AL60" s="67"/>
      <c r="AM60" s="67"/>
      <c r="AN60" s="67"/>
      <c r="AO60" s="67"/>
      <c r="AP60" s="65" t="s">
        <v>1678</v>
      </c>
      <c r="AQ60" s="164">
        <v>0.5</v>
      </c>
      <c r="AR60" s="35">
        <f>ROUND(ROUND(L57*Y60,0)*AQ60,0)</f>
        <v>89</v>
      </c>
      <c r="AS60" s="31"/>
    </row>
    <row r="61" spans="1:45" ht="14.25" customHeight="1" x14ac:dyDescent="0.15">
      <c r="A61" s="32">
        <v>32</v>
      </c>
      <c r="B61" s="32">
        <v>4565</v>
      </c>
      <c r="C61" s="34" t="s">
        <v>1752</v>
      </c>
      <c r="D61" s="73"/>
      <c r="E61" s="74"/>
      <c r="F61" s="74"/>
      <c r="G61" s="20"/>
      <c r="J61" s="187"/>
      <c r="K61" s="47" t="s">
        <v>1684</v>
      </c>
      <c r="L61" s="185"/>
      <c r="M61" s="184"/>
      <c r="N61" s="205"/>
      <c r="O61" s="205"/>
      <c r="P61" s="40"/>
      <c r="Q61" s="41"/>
      <c r="R61" s="47"/>
      <c r="S61" s="65"/>
      <c r="T61" s="65"/>
      <c r="U61" s="65"/>
      <c r="V61" s="65"/>
      <c r="W61" s="65"/>
      <c r="X61" s="65"/>
      <c r="Y61" s="102"/>
      <c r="Z61" s="182"/>
      <c r="AA61" s="65"/>
      <c r="AB61" s="65"/>
      <c r="AC61" s="65"/>
      <c r="AD61" s="65"/>
      <c r="AE61" s="65"/>
      <c r="AF61" s="65"/>
      <c r="AG61" s="65"/>
      <c r="AH61" s="65"/>
      <c r="AI61" s="65"/>
      <c r="AJ61" s="65"/>
      <c r="AK61" s="65"/>
      <c r="AL61" s="65"/>
      <c r="AM61" s="65"/>
      <c r="AN61" s="65"/>
      <c r="AO61" s="65"/>
      <c r="AP61" s="184"/>
      <c r="AQ61" s="185"/>
      <c r="AR61" s="35">
        <f>ROUND(L63,0)</f>
        <v>184</v>
      </c>
      <c r="AS61" s="31"/>
    </row>
    <row r="62" spans="1:45" ht="14.25" customHeight="1" x14ac:dyDescent="0.15">
      <c r="A62" s="32">
        <v>32</v>
      </c>
      <c r="B62" s="32">
        <v>4566</v>
      </c>
      <c r="C62" s="34" t="s">
        <v>1753</v>
      </c>
      <c r="D62" s="73"/>
      <c r="E62" s="74"/>
      <c r="F62" s="74"/>
      <c r="G62" s="20"/>
      <c r="J62" s="187"/>
      <c r="K62" s="186"/>
      <c r="L62" s="204"/>
      <c r="M62" s="187"/>
      <c r="N62" s="187"/>
      <c r="O62" s="187"/>
      <c r="P62" s="187"/>
      <c r="Q62" s="21"/>
      <c r="R62" s="20"/>
      <c r="S62" s="53"/>
      <c r="T62" s="53"/>
      <c r="U62" s="53"/>
      <c r="V62" s="53"/>
      <c r="W62" s="53"/>
      <c r="X62" s="53"/>
      <c r="Y62" s="188"/>
      <c r="Z62" s="59"/>
      <c r="AA62" s="1091" t="s">
        <v>1229</v>
      </c>
      <c r="AB62" s="1092"/>
      <c r="AC62" s="1092"/>
      <c r="AD62" s="1092"/>
      <c r="AE62" s="1092"/>
      <c r="AF62" s="1093"/>
      <c r="AG62" s="67" t="s">
        <v>1230</v>
      </c>
      <c r="AH62" s="67"/>
      <c r="AI62" s="67"/>
      <c r="AJ62" s="67"/>
      <c r="AK62" s="67"/>
      <c r="AL62" s="67"/>
      <c r="AM62" s="67"/>
      <c r="AN62" s="67"/>
      <c r="AO62" s="67"/>
      <c r="AP62" s="65" t="s">
        <v>17</v>
      </c>
      <c r="AQ62" s="220">
        <v>0.7</v>
      </c>
      <c r="AR62" s="35">
        <f>ROUND(L63*AQ62,0)</f>
        <v>129</v>
      </c>
      <c r="AS62" s="31"/>
    </row>
    <row r="63" spans="1:45" ht="14.25" customHeight="1" x14ac:dyDescent="0.15">
      <c r="A63" s="32">
        <v>32</v>
      </c>
      <c r="B63" s="32" t="s">
        <v>1754</v>
      </c>
      <c r="C63" s="34" t="s">
        <v>1755</v>
      </c>
      <c r="D63" s="73"/>
      <c r="E63" s="74"/>
      <c r="F63" s="74"/>
      <c r="G63" s="20"/>
      <c r="J63" s="187"/>
      <c r="K63" s="186"/>
      <c r="L63" s="189">
        <v>184</v>
      </c>
      <c r="M63" s="4" t="s">
        <v>21</v>
      </c>
      <c r="N63" s="191"/>
      <c r="O63" s="191"/>
      <c r="P63" s="4"/>
      <c r="Q63" s="21"/>
      <c r="R63" s="20"/>
      <c r="S63" s="53"/>
      <c r="T63" s="53"/>
      <c r="U63" s="53"/>
      <c r="V63" s="53"/>
      <c r="W63" s="53"/>
      <c r="X63" s="53"/>
      <c r="Y63" s="188"/>
      <c r="Z63" s="59"/>
      <c r="AA63" s="1094"/>
      <c r="AB63" s="1095"/>
      <c r="AC63" s="1095"/>
      <c r="AD63" s="1095"/>
      <c r="AE63" s="1095"/>
      <c r="AF63" s="1096"/>
      <c r="AG63" s="67" t="s">
        <v>1233</v>
      </c>
      <c r="AH63" s="67"/>
      <c r="AI63" s="67"/>
      <c r="AJ63" s="67"/>
      <c r="AK63" s="67"/>
      <c r="AL63" s="67"/>
      <c r="AM63" s="67"/>
      <c r="AN63" s="67"/>
      <c r="AO63" s="67"/>
      <c r="AP63" s="65" t="s">
        <v>1678</v>
      </c>
      <c r="AQ63" s="164">
        <v>0.5</v>
      </c>
      <c r="AR63" s="35">
        <f>ROUND(L63*AQ63,0)</f>
        <v>92</v>
      </c>
      <c r="AS63" s="31"/>
    </row>
    <row r="64" spans="1:45" ht="14.25" customHeight="1" x14ac:dyDescent="0.15">
      <c r="A64" s="32">
        <v>32</v>
      </c>
      <c r="B64" s="32">
        <v>4567</v>
      </c>
      <c r="C64" s="34" t="s">
        <v>1756</v>
      </c>
      <c r="D64" s="73"/>
      <c r="E64" s="74"/>
      <c r="F64" s="74"/>
      <c r="G64" s="20"/>
      <c r="J64" s="187"/>
      <c r="K64" s="186"/>
      <c r="L64" s="204"/>
      <c r="M64" s="187"/>
      <c r="N64" s="191"/>
      <c r="O64" s="191"/>
      <c r="P64" s="4"/>
      <c r="Q64" s="21"/>
      <c r="R64" s="72" t="s">
        <v>1235</v>
      </c>
      <c r="S64" s="67"/>
      <c r="T64" s="67"/>
      <c r="U64" s="67"/>
      <c r="V64" s="67"/>
      <c r="W64" s="67"/>
      <c r="X64" s="67"/>
      <c r="Y64" s="192"/>
      <c r="Z64" s="68"/>
      <c r="AA64" s="67"/>
      <c r="AB64" s="67"/>
      <c r="AC64" s="67"/>
      <c r="AD64" s="67"/>
      <c r="AE64" s="67"/>
      <c r="AF64" s="67"/>
      <c r="AG64" s="67"/>
      <c r="AH64" s="67"/>
      <c r="AI64" s="67"/>
      <c r="AJ64" s="67"/>
      <c r="AK64" s="67"/>
      <c r="AL64" s="67"/>
      <c r="AM64" s="67"/>
      <c r="AN64" s="67"/>
      <c r="AO64" s="67"/>
      <c r="AP64" s="65"/>
      <c r="AQ64" s="156"/>
      <c r="AR64" s="35">
        <f>ROUND(L63*Y66,0)</f>
        <v>178</v>
      </c>
      <c r="AS64" s="31"/>
    </row>
    <row r="65" spans="1:45" ht="14.25" customHeight="1" x14ac:dyDescent="0.15">
      <c r="A65" s="32">
        <v>32</v>
      </c>
      <c r="B65" s="32">
        <v>4568</v>
      </c>
      <c r="C65" s="34" t="s">
        <v>1757</v>
      </c>
      <c r="D65" s="73"/>
      <c r="E65" s="74"/>
      <c r="F65" s="74"/>
      <c r="G65" s="20"/>
      <c r="J65" s="187"/>
      <c r="K65" s="186"/>
      <c r="L65" s="204"/>
      <c r="M65" s="187"/>
      <c r="N65" s="191"/>
      <c r="O65" s="191"/>
      <c r="P65" s="4"/>
      <c r="Q65" s="21"/>
      <c r="R65" s="54" t="s">
        <v>1237</v>
      </c>
      <c r="S65" s="53"/>
      <c r="T65" s="53"/>
      <c r="U65" s="53"/>
      <c r="V65" s="53"/>
      <c r="W65" s="53"/>
      <c r="X65" s="53"/>
      <c r="Y65" s="188"/>
      <c r="Z65" s="59"/>
      <c r="AA65" s="1091" t="s">
        <v>1229</v>
      </c>
      <c r="AB65" s="1092"/>
      <c r="AC65" s="1092"/>
      <c r="AD65" s="1092"/>
      <c r="AE65" s="1092"/>
      <c r="AF65" s="1093"/>
      <c r="AG65" s="67" t="s">
        <v>1230</v>
      </c>
      <c r="AH65" s="67"/>
      <c r="AI65" s="67"/>
      <c r="AJ65" s="67"/>
      <c r="AK65" s="67"/>
      <c r="AL65" s="67"/>
      <c r="AM65" s="67"/>
      <c r="AN65" s="67"/>
      <c r="AO65" s="67"/>
      <c r="AP65" s="65" t="s">
        <v>17</v>
      </c>
      <c r="AQ65" s="220">
        <v>0.7</v>
      </c>
      <c r="AR65" s="35">
        <f>ROUND(ROUND(L63*Y66,0)*AQ65,0)</f>
        <v>125</v>
      </c>
      <c r="AS65" s="31"/>
    </row>
    <row r="66" spans="1:45" ht="14.25" customHeight="1" x14ac:dyDescent="0.15">
      <c r="A66" s="32">
        <v>32</v>
      </c>
      <c r="B66" s="32" t="s">
        <v>1758</v>
      </c>
      <c r="C66" s="34" t="s">
        <v>1759</v>
      </c>
      <c r="D66" s="73"/>
      <c r="E66" s="74"/>
      <c r="F66" s="74"/>
      <c r="G66" s="20"/>
      <c r="J66" s="187"/>
      <c r="K66" s="186"/>
      <c r="L66" s="204"/>
      <c r="M66" s="187"/>
      <c r="N66" s="191"/>
      <c r="O66" s="191"/>
      <c r="P66" s="4"/>
      <c r="Q66" s="21"/>
      <c r="R66" s="94"/>
      <c r="S66" s="71"/>
      <c r="T66" s="71"/>
      <c r="U66" s="71"/>
      <c r="V66" s="71"/>
      <c r="W66" s="71"/>
      <c r="X66" s="26" t="s">
        <v>17</v>
      </c>
      <c r="Y66" s="195">
        <v>0.96499999999999997</v>
      </c>
      <c r="Z66" s="207"/>
      <c r="AA66" s="1094"/>
      <c r="AB66" s="1095"/>
      <c r="AC66" s="1095"/>
      <c r="AD66" s="1095"/>
      <c r="AE66" s="1095"/>
      <c r="AF66" s="1096"/>
      <c r="AG66" s="107" t="s">
        <v>1233</v>
      </c>
      <c r="AH66" s="107"/>
      <c r="AI66" s="107"/>
      <c r="AJ66" s="107"/>
      <c r="AK66" s="107"/>
      <c r="AL66" s="107"/>
      <c r="AM66" s="107"/>
      <c r="AN66" s="107"/>
      <c r="AO66" s="107"/>
      <c r="AP66" s="44" t="s">
        <v>1678</v>
      </c>
      <c r="AQ66" s="45">
        <v>0.5</v>
      </c>
      <c r="AR66" s="35">
        <f>ROUND(ROUND(L63*Y66,0)*AQ66,0)</f>
        <v>89</v>
      </c>
      <c r="AS66" s="31"/>
    </row>
    <row r="67" spans="1:45" ht="14.25" customHeight="1" x14ac:dyDescent="0.15">
      <c r="A67" s="32">
        <v>32</v>
      </c>
      <c r="B67" s="32">
        <v>4571</v>
      </c>
      <c r="C67" s="34" t="s">
        <v>1760</v>
      </c>
      <c r="D67" s="73"/>
      <c r="E67" s="74"/>
      <c r="F67" s="74"/>
      <c r="G67" s="1085" t="s">
        <v>1761</v>
      </c>
      <c r="H67" s="1086"/>
      <c r="I67" s="1086"/>
      <c r="J67" s="1087"/>
      <c r="K67" s="47" t="s">
        <v>1674</v>
      </c>
      <c r="L67" s="185"/>
      <c r="M67" s="184"/>
      <c r="N67" s="205"/>
      <c r="O67" s="205"/>
      <c r="P67" s="40"/>
      <c r="Q67" s="41"/>
      <c r="R67" s="47"/>
      <c r="S67" s="65"/>
      <c r="T67" s="65"/>
      <c r="U67" s="65"/>
      <c r="V67" s="65"/>
      <c r="W67" s="65"/>
      <c r="X67" s="65"/>
      <c r="Y67" s="102"/>
      <c r="Z67" s="182"/>
      <c r="AA67" s="65"/>
      <c r="AB67" s="65"/>
      <c r="AC67" s="65"/>
      <c r="AD67" s="65"/>
      <c r="AE67" s="65"/>
      <c r="AF67" s="65"/>
      <c r="AG67" s="65"/>
      <c r="AH67" s="65"/>
      <c r="AI67" s="65"/>
      <c r="AJ67" s="65"/>
      <c r="AK67" s="65"/>
      <c r="AL67" s="65"/>
      <c r="AM67" s="65"/>
      <c r="AN67" s="65"/>
      <c r="AO67" s="65"/>
      <c r="AP67" s="184"/>
      <c r="AQ67" s="185"/>
      <c r="AR67" s="35">
        <f>ROUND(L69,0)</f>
        <v>177</v>
      </c>
      <c r="AS67" s="31"/>
    </row>
    <row r="68" spans="1:45" ht="14.25" customHeight="1" x14ac:dyDescent="0.15">
      <c r="A68" s="32">
        <v>32</v>
      </c>
      <c r="B68" s="32">
        <v>4572</v>
      </c>
      <c r="C68" s="34" t="s">
        <v>1762</v>
      </c>
      <c r="D68" s="73"/>
      <c r="E68" s="74"/>
      <c r="F68" s="74"/>
      <c r="G68" s="1088"/>
      <c r="H68" s="1089"/>
      <c r="I68" s="1089"/>
      <c r="J68" s="1090"/>
      <c r="K68" s="186"/>
      <c r="L68" s="204"/>
      <c r="M68" s="187"/>
      <c r="N68" s="187"/>
      <c r="O68" s="187"/>
      <c r="P68" s="187"/>
      <c r="Q68" s="21"/>
      <c r="R68" s="20"/>
      <c r="S68" s="53"/>
      <c r="T68" s="53"/>
      <c r="U68" s="53"/>
      <c r="V68" s="53"/>
      <c r="W68" s="53"/>
      <c r="X68" s="53"/>
      <c r="Y68" s="188"/>
      <c r="Z68" s="59"/>
      <c r="AA68" s="1091" t="s">
        <v>1229</v>
      </c>
      <c r="AB68" s="1092"/>
      <c r="AC68" s="1092"/>
      <c r="AD68" s="1092"/>
      <c r="AE68" s="1092"/>
      <c r="AF68" s="1093"/>
      <c r="AG68" s="67" t="s">
        <v>1230</v>
      </c>
      <c r="AH68" s="67"/>
      <c r="AI68" s="67"/>
      <c r="AJ68" s="67"/>
      <c r="AK68" s="67"/>
      <c r="AL68" s="67"/>
      <c r="AM68" s="67"/>
      <c r="AN68" s="67"/>
      <c r="AO68" s="67"/>
      <c r="AP68" s="65" t="s">
        <v>17</v>
      </c>
      <c r="AQ68" s="220">
        <v>0.7</v>
      </c>
      <c r="AR68" s="35">
        <f>ROUND(L69*AQ68,0)</f>
        <v>124</v>
      </c>
      <c r="AS68" s="31"/>
    </row>
    <row r="69" spans="1:45" ht="14.25" customHeight="1" x14ac:dyDescent="0.15">
      <c r="A69" s="32">
        <v>32</v>
      </c>
      <c r="B69" s="32" t="s">
        <v>1763</v>
      </c>
      <c r="C69" s="34" t="s">
        <v>1764</v>
      </c>
      <c r="D69" s="73"/>
      <c r="E69" s="74"/>
      <c r="F69" s="74"/>
      <c r="G69" s="1088"/>
      <c r="H69" s="1089"/>
      <c r="I69" s="1089"/>
      <c r="J69" s="1090"/>
      <c r="K69" s="186"/>
      <c r="L69" s="189">
        <v>177</v>
      </c>
      <c r="M69" s="4" t="s">
        <v>21</v>
      </c>
      <c r="N69" s="191"/>
      <c r="O69" s="191"/>
      <c r="P69" s="4"/>
      <c r="Q69" s="21"/>
      <c r="R69" s="20"/>
      <c r="S69" s="53"/>
      <c r="T69" s="53"/>
      <c r="U69" s="53"/>
      <c r="V69" s="53"/>
      <c r="W69" s="53"/>
      <c r="X69" s="53"/>
      <c r="Y69" s="188"/>
      <c r="Z69" s="59"/>
      <c r="AA69" s="1094"/>
      <c r="AB69" s="1095"/>
      <c r="AC69" s="1095"/>
      <c r="AD69" s="1095"/>
      <c r="AE69" s="1095"/>
      <c r="AF69" s="1096"/>
      <c r="AG69" s="67" t="s">
        <v>1233</v>
      </c>
      <c r="AH69" s="67"/>
      <c r="AI69" s="67"/>
      <c r="AJ69" s="67"/>
      <c r="AK69" s="67"/>
      <c r="AL69" s="67"/>
      <c r="AM69" s="67"/>
      <c r="AN69" s="67"/>
      <c r="AO69" s="67"/>
      <c r="AP69" s="65" t="s">
        <v>1678</v>
      </c>
      <c r="AQ69" s="164">
        <v>0.5</v>
      </c>
      <c r="AR69" s="35">
        <f>ROUND(L69*AQ69,0)</f>
        <v>89</v>
      </c>
      <c r="AS69" s="31"/>
    </row>
    <row r="70" spans="1:45" ht="14.25" customHeight="1" x14ac:dyDescent="0.15">
      <c r="A70" s="32">
        <v>32</v>
      </c>
      <c r="B70" s="32">
        <v>4573</v>
      </c>
      <c r="C70" s="34" t="s">
        <v>1765</v>
      </c>
      <c r="D70" s="73"/>
      <c r="E70" s="74"/>
      <c r="F70" s="74"/>
      <c r="G70" s="73"/>
      <c r="H70" s="74"/>
      <c r="I70" s="74"/>
      <c r="J70" s="75"/>
      <c r="K70" s="20"/>
      <c r="L70" s="58"/>
      <c r="N70" s="203"/>
      <c r="O70" s="203"/>
      <c r="P70" s="187"/>
      <c r="Q70" s="21"/>
      <c r="R70" s="72" t="s">
        <v>1235</v>
      </c>
      <c r="S70" s="67"/>
      <c r="T70" s="67"/>
      <c r="U70" s="67"/>
      <c r="V70" s="67"/>
      <c r="W70" s="67"/>
      <c r="X70" s="67"/>
      <c r="Y70" s="192"/>
      <c r="Z70" s="68"/>
      <c r="AA70" s="67"/>
      <c r="AB70" s="67"/>
      <c r="AC70" s="67"/>
      <c r="AD70" s="67"/>
      <c r="AE70" s="67"/>
      <c r="AF70" s="67"/>
      <c r="AG70" s="67"/>
      <c r="AH70" s="67"/>
      <c r="AI70" s="67"/>
      <c r="AJ70" s="67"/>
      <c r="AK70" s="67"/>
      <c r="AL70" s="67"/>
      <c r="AM70" s="67"/>
      <c r="AN70" s="67"/>
      <c r="AO70" s="67"/>
      <c r="AP70" s="65"/>
      <c r="AQ70" s="156"/>
      <c r="AR70" s="35">
        <f>ROUND(L69*Y72,0)</f>
        <v>171</v>
      </c>
      <c r="AS70" s="31"/>
    </row>
    <row r="71" spans="1:45" ht="14.25" customHeight="1" x14ac:dyDescent="0.15">
      <c r="A71" s="32">
        <v>32</v>
      </c>
      <c r="B71" s="32">
        <v>4574</v>
      </c>
      <c r="C71" s="34" t="s">
        <v>1766</v>
      </c>
      <c r="D71" s="73"/>
      <c r="E71" s="74"/>
      <c r="F71" s="74"/>
      <c r="G71" s="20"/>
      <c r="K71" s="186"/>
      <c r="L71" s="204"/>
      <c r="M71" s="187"/>
      <c r="N71" s="203"/>
      <c r="O71" s="203"/>
      <c r="P71" s="187"/>
      <c r="Q71" s="21"/>
      <c r="R71" s="54" t="s">
        <v>1237</v>
      </c>
      <c r="S71" s="53"/>
      <c r="T71" s="53"/>
      <c r="U71" s="53"/>
      <c r="V71" s="53"/>
      <c r="W71" s="53"/>
      <c r="X71" s="53"/>
      <c r="Y71" s="188"/>
      <c r="Z71" s="59"/>
      <c r="AA71" s="1091" t="s">
        <v>1229</v>
      </c>
      <c r="AB71" s="1092"/>
      <c r="AC71" s="1092"/>
      <c r="AD71" s="1092"/>
      <c r="AE71" s="1092"/>
      <c r="AF71" s="1093"/>
      <c r="AG71" s="67" t="s">
        <v>1230</v>
      </c>
      <c r="AH71" s="67"/>
      <c r="AI71" s="67"/>
      <c r="AJ71" s="67"/>
      <c r="AK71" s="67"/>
      <c r="AL71" s="67"/>
      <c r="AM71" s="67"/>
      <c r="AN71" s="67"/>
      <c r="AO71" s="67"/>
      <c r="AP71" s="65" t="s">
        <v>17</v>
      </c>
      <c r="AQ71" s="220">
        <v>0.7</v>
      </c>
      <c r="AR71" s="35">
        <f>ROUND(ROUND(L69*Y72,0)*AQ71,0)</f>
        <v>120</v>
      </c>
      <c r="AS71" s="31"/>
    </row>
    <row r="72" spans="1:45" ht="14.25" customHeight="1" x14ac:dyDescent="0.15">
      <c r="A72" s="32">
        <v>32</v>
      </c>
      <c r="B72" s="32" t="s">
        <v>1767</v>
      </c>
      <c r="C72" s="34" t="s">
        <v>1768</v>
      </c>
      <c r="D72" s="73"/>
      <c r="E72" s="74"/>
      <c r="F72" s="74"/>
      <c r="G72" s="20"/>
      <c r="K72" s="186"/>
      <c r="L72" s="204"/>
      <c r="M72" s="187"/>
      <c r="N72" s="203"/>
      <c r="O72" s="203"/>
      <c r="P72" s="187"/>
      <c r="Q72" s="21"/>
      <c r="R72" s="54"/>
      <c r="S72" s="53"/>
      <c r="T72" s="53"/>
      <c r="U72" s="53"/>
      <c r="V72" s="53"/>
      <c r="W72" s="53"/>
      <c r="X72" s="23" t="s">
        <v>17</v>
      </c>
      <c r="Y72" s="195">
        <v>0.96499999999999997</v>
      </c>
      <c r="Z72" s="59"/>
      <c r="AA72" s="1094"/>
      <c r="AB72" s="1095"/>
      <c r="AC72" s="1095"/>
      <c r="AD72" s="1095"/>
      <c r="AE72" s="1095"/>
      <c r="AF72" s="1096"/>
      <c r="AG72" s="67" t="s">
        <v>1233</v>
      </c>
      <c r="AH72" s="67"/>
      <c r="AI72" s="67"/>
      <c r="AJ72" s="67"/>
      <c r="AK72" s="67"/>
      <c r="AL72" s="67"/>
      <c r="AM72" s="67"/>
      <c r="AN72" s="67"/>
      <c r="AO72" s="67"/>
      <c r="AP72" s="65" t="s">
        <v>1678</v>
      </c>
      <c r="AQ72" s="164">
        <v>0.5</v>
      </c>
      <c r="AR72" s="35">
        <f>ROUND(ROUND(L69*Y72,0)*AQ72,0)</f>
        <v>86</v>
      </c>
      <c r="AS72" s="31"/>
    </row>
    <row r="73" spans="1:45" ht="14.25" customHeight="1" x14ac:dyDescent="0.15">
      <c r="A73" s="32">
        <v>32</v>
      </c>
      <c r="B73" s="32">
        <v>4575</v>
      </c>
      <c r="C73" s="34" t="s">
        <v>1769</v>
      </c>
      <c r="D73" s="73"/>
      <c r="E73" s="74"/>
      <c r="F73" s="74"/>
      <c r="G73" s="20"/>
      <c r="J73" s="187"/>
      <c r="K73" s="47" t="s">
        <v>1684</v>
      </c>
      <c r="L73" s="185"/>
      <c r="M73" s="184"/>
      <c r="N73" s="205"/>
      <c r="O73" s="205"/>
      <c r="P73" s="40"/>
      <c r="Q73" s="41"/>
      <c r="R73" s="47"/>
      <c r="S73" s="65"/>
      <c r="T73" s="65"/>
      <c r="U73" s="65"/>
      <c r="V73" s="65"/>
      <c r="W73" s="65"/>
      <c r="X73" s="65"/>
      <c r="Y73" s="102"/>
      <c r="Z73" s="182"/>
      <c r="AA73" s="65"/>
      <c r="AB73" s="65"/>
      <c r="AC73" s="65"/>
      <c r="AD73" s="65"/>
      <c r="AE73" s="65"/>
      <c r="AF73" s="65"/>
      <c r="AG73" s="65"/>
      <c r="AH73" s="65"/>
      <c r="AI73" s="65"/>
      <c r="AJ73" s="65"/>
      <c r="AK73" s="65"/>
      <c r="AL73" s="65"/>
      <c r="AM73" s="65"/>
      <c r="AN73" s="65"/>
      <c r="AO73" s="65"/>
      <c r="AP73" s="184"/>
      <c r="AQ73" s="185"/>
      <c r="AR73" s="35">
        <f>ROUND(L75,0)</f>
        <v>177</v>
      </c>
      <c r="AS73" s="31"/>
    </row>
    <row r="74" spans="1:45" ht="14.25" customHeight="1" x14ac:dyDescent="0.15">
      <c r="A74" s="32">
        <v>32</v>
      </c>
      <c r="B74" s="32">
        <v>4576</v>
      </c>
      <c r="C74" s="34" t="s">
        <v>1770</v>
      </c>
      <c r="D74" s="73"/>
      <c r="E74" s="74"/>
      <c r="F74" s="74"/>
      <c r="G74" s="20"/>
      <c r="J74" s="187"/>
      <c r="K74" s="186"/>
      <c r="L74" s="204"/>
      <c r="M74" s="187"/>
      <c r="N74" s="187"/>
      <c r="O74" s="187"/>
      <c r="P74" s="187"/>
      <c r="Q74" s="21"/>
      <c r="R74" s="20"/>
      <c r="S74" s="53"/>
      <c r="T74" s="53"/>
      <c r="U74" s="53"/>
      <c r="V74" s="53"/>
      <c r="W74" s="53"/>
      <c r="X74" s="53"/>
      <c r="Y74" s="188"/>
      <c r="Z74" s="59"/>
      <c r="AA74" s="1091" t="s">
        <v>1229</v>
      </c>
      <c r="AB74" s="1092"/>
      <c r="AC74" s="1092"/>
      <c r="AD74" s="1092"/>
      <c r="AE74" s="1092"/>
      <c r="AF74" s="1093"/>
      <c r="AG74" s="67" t="s">
        <v>1230</v>
      </c>
      <c r="AH74" s="67"/>
      <c r="AI74" s="67"/>
      <c r="AJ74" s="67"/>
      <c r="AK74" s="67"/>
      <c r="AL74" s="67"/>
      <c r="AM74" s="67"/>
      <c r="AN74" s="67"/>
      <c r="AO74" s="67"/>
      <c r="AP74" s="65" t="s">
        <v>17</v>
      </c>
      <c r="AQ74" s="220">
        <v>0.7</v>
      </c>
      <c r="AR74" s="35">
        <f>ROUND(L75*AQ74,0)</f>
        <v>124</v>
      </c>
      <c r="AS74" s="31"/>
    </row>
    <row r="75" spans="1:45" ht="14.25" customHeight="1" x14ac:dyDescent="0.15">
      <c r="A75" s="32">
        <v>32</v>
      </c>
      <c r="B75" s="32" t="s">
        <v>1771</v>
      </c>
      <c r="C75" s="34" t="s">
        <v>1772</v>
      </c>
      <c r="D75" s="73"/>
      <c r="E75" s="74"/>
      <c r="F75" s="74"/>
      <c r="G75" s="20"/>
      <c r="J75" s="187"/>
      <c r="K75" s="186"/>
      <c r="L75" s="189">
        <v>177</v>
      </c>
      <c r="M75" s="4" t="s">
        <v>21</v>
      </c>
      <c r="N75" s="191"/>
      <c r="O75" s="191"/>
      <c r="P75" s="4"/>
      <c r="Q75" s="21"/>
      <c r="R75" s="20"/>
      <c r="S75" s="53"/>
      <c r="T75" s="53"/>
      <c r="U75" s="53"/>
      <c r="V75" s="53"/>
      <c r="W75" s="53"/>
      <c r="X75" s="53"/>
      <c r="Y75" s="188"/>
      <c r="Z75" s="59"/>
      <c r="AA75" s="1094"/>
      <c r="AB75" s="1095"/>
      <c r="AC75" s="1095"/>
      <c r="AD75" s="1095"/>
      <c r="AE75" s="1095"/>
      <c r="AF75" s="1096"/>
      <c r="AG75" s="67" t="s">
        <v>1233</v>
      </c>
      <c r="AH75" s="67"/>
      <c r="AI75" s="67"/>
      <c r="AJ75" s="67"/>
      <c r="AK75" s="67"/>
      <c r="AL75" s="67"/>
      <c r="AM75" s="67"/>
      <c r="AN75" s="67"/>
      <c r="AO75" s="67"/>
      <c r="AP75" s="65" t="s">
        <v>1678</v>
      </c>
      <c r="AQ75" s="164">
        <v>0.5</v>
      </c>
      <c r="AR75" s="35">
        <f>ROUND(L75*AQ75,0)</f>
        <v>89</v>
      </c>
      <c r="AS75" s="31"/>
    </row>
    <row r="76" spans="1:45" ht="14.25" customHeight="1" x14ac:dyDescent="0.15">
      <c r="A76" s="32">
        <v>32</v>
      </c>
      <c r="B76" s="32">
        <v>4577</v>
      </c>
      <c r="C76" s="34" t="s">
        <v>1773</v>
      </c>
      <c r="D76" s="73"/>
      <c r="E76" s="74"/>
      <c r="F76" s="74"/>
      <c r="G76" s="20"/>
      <c r="J76" s="187"/>
      <c r="K76" s="186"/>
      <c r="L76" s="204"/>
      <c r="M76" s="187"/>
      <c r="N76" s="191"/>
      <c r="O76" s="191"/>
      <c r="P76" s="4"/>
      <c r="Q76" s="21"/>
      <c r="R76" s="72" t="s">
        <v>1235</v>
      </c>
      <c r="S76" s="67"/>
      <c r="T76" s="67"/>
      <c r="U76" s="67"/>
      <c r="V76" s="67"/>
      <c r="W76" s="67"/>
      <c r="X76" s="67"/>
      <c r="Y76" s="192"/>
      <c r="Z76" s="68"/>
      <c r="AA76" s="67"/>
      <c r="AB76" s="67"/>
      <c r="AC76" s="67"/>
      <c r="AD76" s="67"/>
      <c r="AE76" s="67"/>
      <c r="AF76" s="67"/>
      <c r="AG76" s="67"/>
      <c r="AH76" s="67"/>
      <c r="AI76" s="67"/>
      <c r="AJ76" s="67"/>
      <c r="AK76" s="67"/>
      <c r="AL76" s="67"/>
      <c r="AM76" s="67"/>
      <c r="AN76" s="67"/>
      <c r="AO76" s="67"/>
      <c r="AP76" s="65"/>
      <c r="AQ76" s="156"/>
      <c r="AR76" s="35">
        <f>ROUND(L75*Y78,0)</f>
        <v>171</v>
      </c>
      <c r="AS76" s="31"/>
    </row>
    <row r="77" spans="1:45" ht="14.25" customHeight="1" x14ac:dyDescent="0.15">
      <c r="A77" s="32">
        <v>32</v>
      </c>
      <c r="B77" s="32">
        <v>4578</v>
      </c>
      <c r="C77" s="34" t="s">
        <v>1774</v>
      </c>
      <c r="D77" s="73"/>
      <c r="E77" s="74"/>
      <c r="F77" s="74"/>
      <c r="G77" s="20"/>
      <c r="J77" s="187"/>
      <c r="K77" s="186"/>
      <c r="L77" s="204"/>
      <c r="M77" s="187"/>
      <c r="N77" s="191"/>
      <c r="O77" s="191"/>
      <c r="P77" s="4"/>
      <c r="Q77" s="21"/>
      <c r="R77" s="54" t="s">
        <v>1237</v>
      </c>
      <c r="S77" s="53"/>
      <c r="T77" s="53"/>
      <c r="U77" s="53"/>
      <c r="V77" s="53"/>
      <c r="W77" s="53"/>
      <c r="X77" s="53"/>
      <c r="Y77" s="188"/>
      <c r="Z77" s="59"/>
      <c r="AA77" s="1091" t="s">
        <v>1229</v>
      </c>
      <c r="AB77" s="1092"/>
      <c r="AC77" s="1092"/>
      <c r="AD77" s="1092"/>
      <c r="AE77" s="1092"/>
      <c r="AF77" s="1093"/>
      <c r="AG77" s="67" t="s">
        <v>1230</v>
      </c>
      <c r="AH77" s="67"/>
      <c r="AI77" s="67"/>
      <c r="AJ77" s="67"/>
      <c r="AK77" s="67"/>
      <c r="AL77" s="67"/>
      <c r="AM77" s="67"/>
      <c r="AN77" s="67"/>
      <c r="AO77" s="67"/>
      <c r="AP77" s="65" t="s">
        <v>17</v>
      </c>
      <c r="AQ77" s="220">
        <v>0.7</v>
      </c>
      <c r="AR77" s="35">
        <f>ROUND(ROUND(L75*Y78,0)*AQ77,0)</f>
        <v>120</v>
      </c>
      <c r="AS77" s="31"/>
    </row>
    <row r="78" spans="1:45" ht="14.25" customHeight="1" x14ac:dyDescent="0.15">
      <c r="A78" s="32">
        <v>32</v>
      </c>
      <c r="B78" s="32" t="s">
        <v>1775</v>
      </c>
      <c r="C78" s="34" t="s">
        <v>1776</v>
      </c>
      <c r="D78" s="73"/>
      <c r="E78" s="74"/>
      <c r="F78" s="74"/>
      <c r="G78" s="20"/>
      <c r="J78" s="187"/>
      <c r="K78" s="186"/>
      <c r="L78" s="204"/>
      <c r="M78" s="187"/>
      <c r="N78" s="191"/>
      <c r="O78" s="191"/>
      <c r="P78" s="4"/>
      <c r="Q78" s="21"/>
      <c r="R78" s="54"/>
      <c r="S78" s="53"/>
      <c r="T78" s="53"/>
      <c r="U78" s="53"/>
      <c r="V78" s="53"/>
      <c r="W78" s="53"/>
      <c r="X78" s="23" t="s">
        <v>17</v>
      </c>
      <c r="Y78" s="195">
        <v>0.96499999999999997</v>
      </c>
      <c r="Z78" s="59"/>
      <c r="AA78" s="1094"/>
      <c r="AB78" s="1095"/>
      <c r="AC78" s="1095"/>
      <c r="AD78" s="1095"/>
      <c r="AE78" s="1095"/>
      <c r="AF78" s="1096"/>
      <c r="AG78" s="67" t="s">
        <v>1233</v>
      </c>
      <c r="AH78" s="67"/>
      <c r="AI78" s="67"/>
      <c r="AJ78" s="67"/>
      <c r="AK78" s="67"/>
      <c r="AL78" s="67"/>
      <c r="AM78" s="67"/>
      <c r="AN78" s="67"/>
      <c r="AO78" s="67"/>
      <c r="AP78" s="65" t="s">
        <v>1678</v>
      </c>
      <c r="AQ78" s="164">
        <v>0.5</v>
      </c>
      <c r="AR78" s="35">
        <f>ROUND(ROUND(L75*Y78,0)*AQ78,0)</f>
        <v>86</v>
      </c>
      <c r="AS78" s="31"/>
    </row>
    <row r="79" spans="1:45" ht="14.25" customHeight="1" x14ac:dyDescent="0.15">
      <c r="A79" s="32">
        <v>32</v>
      </c>
      <c r="B79" s="32">
        <v>4581</v>
      </c>
      <c r="C79" s="34" t="s">
        <v>1777</v>
      </c>
      <c r="D79" s="73"/>
      <c r="E79" s="74"/>
      <c r="F79" s="74"/>
      <c r="G79" s="1085" t="s">
        <v>1778</v>
      </c>
      <c r="H79" s="1086"/>
      <c r="I79" s="1086"/>
      <c r="J79" s="1087"/>
      <c r="K79" s="47" t="s">
        <v>1674</v>
      </c>
      <c r="L79" s="185"/>
      <c r="M79" s="184"/>
      <c r="N79" s="205"/>
      <c r="O79" s="205"/>
      <c r="P79" s="40"/>
      <c r="Q79" s="41"/>
      <c r="R79" s="47"/>
      <c r="S79" s="65"/>
      <c r="T79" s="65"/>
      <c r="U79" s="65"/>
      <c r="V79" s="65"/>
      <c r="W79" s="65"/>
      <c r="X79" s="65"/>
      <c r="Y79" s="102"/>
      <c r="Z79" s="182"/>
      <c r="AA79" s="65"/>
      <c r="AB79" s="65"/>
      <c r="AC79" s="65"/>
      <c r="AD79" s="65"/>
      <c r="AE79" s="65"/>
      <c r="AF79" s="65"/>
      <c r="AG79" s="65"/>
      <c r="AH79" s="65"/>
      <c r="AI79" s="65"/>
      <c r="AJ79" s="65"/>
      <c r="AK79" s="65"/>
      <c r="AL79" s="65"/>
      <c r="AM79" s="65"/>
      <c r="AN79" s="65"/>
      <c r="AO79" s="65"/>
      <c r="AP79" s="184"/>
      <c r="AQ79" s="185"/>
      <c r="AR79" s="35">
        <f>ROUND(L81,0)</f>
        <v>171</v>
      </c>
      <c r="AS79" s="31"/>
    </row>
    <row r="80" spans="1:45" ht="14.25" customHeight="1" x14ac:dyDescent="0.15">
      <c r="A80" s="32">
        <v>32</v>
      </c>
      <c r="B80" s="32">
        <v>4582</v>
      </c>
      <c r="C80" s="34" t="s">
        <v>1779</v>
      </c>
      <c r="D80" s="73"/>
      <c r="E80" s="74"/>
      <c r="F80" s="74"/>
      <c r="G80" s="1088"/>
      <c r="H80" s="1089"/>
      <c r="I80" s="1089"/>
      <c r="J80" s="1090"/>
      <c r="K80" s="186"/>
      <c r="L80" s="204"/>
      <c r="M80" s="187"/>
      <c r="N80" s="187"/>
      <c r="O80" s="187"/>
      <c r="P80" s="187"/>
      <c r="Q80" s="21"/>
      <c r="R80" s="20"/>
      <c r="S80" s="53"/>
      <c r="T80" s="53"/>
      <c r="U80" s="53"/>
      <c r="V80" s="53"/>
      <c r="W80" s="53"/>
      <c r="X80" s="53"/>
      <c r="Y80" s="188"/>
      <c r="Z80" s="59"/>
      <c r="AA80" s="1091" t="s">
        <v>1229</v>
      </c>
      <c r="AB80" s="1092"/>
      <c r="AC80" s="1092"/>
      <c r="AD80" s="1092"/>
      <c r="AE80" s="1092"/>
      <c r="AF80" s="1093"/>
      <c r="AG80" s="67" t="s">
        <v>1230</v>
      </c>
      <c r="AH80" s="67"/>
      <c r="AI80" s="67"/>
      <c r="AJ80" s="67"/>
      <c r="AK80" s="67"/>
      <c r="AL80" s="67"/>
      <c r="AM80" s="67"/>
      <c r="AN80" s="67"/>
      <c r="AO80" s="67"/>
      <c r="AP80" s="65" t="s">
        <v>17</v>
      </c>
      <c r="AQ80" s="220">
        <v>0.7</v>
      </c>
      <c r="AR80" s="35">
        <f>ROUND(L81*AQ80,0)</f>
        <v>120</v>
      </c>
      <c r="AS80" s="31"/>
    </row>
    <row r="81" spans="1:45" ht="14.25" customHeight="1" x14ac:dyDescent="0.15">
      <c r="A81" s="32">
        <v>32</v>
      </c>
      <c r="B81" s="32" t="s">
        <v>1780</v>
      </c>
      <c r="C81" s="34" t="s">
        <v>1781</v>
      </c>
      <c r="D81" s="73"/>
      <c r="E81" s="74"/>
      <c r="F81" s="74"/>
      <c r="G81" s="1088"/>
      <c r="H81" s="1089"/>
      <c r="I81" s="1089"/>
      <c r="J81" s="1090"/>
      <c r="K81" s="186"/>
      <c r="L81" s="189">
        <v>171</v>
      </c>
      <c r="M81" s="4" t="s">
        <v>21</v>
      </c>
      <c r="N81" s="191"/>
      <c r="O81" s="191"/>
      <c r="P81" s="4"/>
      <c r="Q81" s="21"/>
      <c r="R81" s="20"/>
      <c r="S81" s="53"/>
      <c r="T81" s="53"/>
      <c r="U81" s="53"/>
      <c r="V81" s="53"/>
      <c r="W81" s="53"/>
      <c r="X81" s="53"/>
      <c r="Y81" s="188"/>
      <c r="Z81" s="59"/>
      <c r="AA81" s="1094"/>
      <c r="AB81" s="1095"/>
      <c r="AC81" s="1095"/>
      <c r="AD81" s="1095"/>
      <c r="AE81" s="1095"/>
      <c r="AF81" s="1096"/>
      <c r="AG81" s="67" t="s">
        <v>1233</v>
      </c>
      <c r="AH81" s="67"/>
      <c r="AI81" s="67"/>
      <c r="AJ81" s="67"/>
      <c r="AK81" s="67"/>
      <c r="AL81" s="67"/>
      <c r="AM81" s="67"/>
      <c r="AN81" s="67"/>
      <c r="AO81" s="67"/>
      <c r="AP81" s="65" t="s">
        <v>1678</v>
      </c>
      <c r="AQ81" s="164">
        <v>0.5</v>
      </c>
      <c r="AR81" s="35">
        <f>ROUND(L81*AQ81,0)</f>
        <v>86</v>
      </c>
      <c r="AS81" s="31"/>
    </row>
    <row r="82" spans="1:45" ht="14.25" customHeight="1" x14ac:dyDescent="0.15">
      <c r="A82" s="32">
        <v>32</v>
      </c>
      <c r="B82" s="32">
        <v>4583</v>
      </c>
      <c r="C82" s="34" t="s">
        <v>1782</v>
      </c>
      <c r="D82" s="73"/>
      <c r="E82" s="74"/>
      <c r="F82" s="74"/>
      <c r="G82" s="73"/>
      <c r="H82" s="74"/>
      <c r="I82" s="74"/>
      <c r="J82" s="75"/>
      <c r="K82" s="20"/>
      <c r="L82" s="58"/>
      <c r="N82" s="203"/>
      <c r="O82" s="203"/>
      <c r="P82" s="187"/>
      <c r="Q82" s="21"/>
      <c r="R82" s="72" t="s">
        <v>1235</v>
      </c>
      <c r="S82" s="67"/>
      <c r="T82" s="67"/>
      <c r="U82" s="67"/>
      <c r="V82" s="67"/>
      <c r="W82" s="67"/>
      <c r="X82" s="67"/>
      <c r="Y82" s="192"/>
      <c r="Z82" s="68"/>
      <c r="AA82" s="67"/>
      <c r="AB82" s="67"/>
      <c r="AC82" s="67"/>
      <c r="AD82" s="67"/>
      <c r="AE82" s="67"/>
      <c r="AF82" s="67"/>
      <c r="AG82" s="67"/>
      <c r="AH82" s="67"/>
      <c r="AI82" s="67"/>
      <c r="AJ82" s="67"/>
      <c r="AK82" s="67"/>
      <c r="AL82" s="67"/>
      <c r="AM82" s="67"/>
      <c r="AN82" s="67"/>
      <c r="AO82" s="67"/>
      <c r="AP82" s="65"/>
      <c r="AQ82" s="156"/>
      <c r="AR82" s="35">
        <f>ROUND(L81*Y84,0)</f>
        <v>165</v>
      </c>
      <c r="AS82" s="31"/>
    </row>
    <row r="83" spans="1:45" ht="14.25" customHeight="1" x14ac:dyDescent="0.15">
      <c r="A83" s="32">
        <v>32</v>
      </c>
      <c r="B83" s="32">
        <v>4584</v>
      </c>
      <c r="C83" s="34" t="s">
        <v>1783</v>
      </c>
      <c r="D83" s="73"/>
      <c r="E83" s="74"/>
      <c r="F83" s="74"/>
      <c r="G83" s="20"/>
      <c r="K83" s="186"/>
      <c r="L83" s="204"/>
      <c r="M83" s="187"/>
      <c r="N83" s="203"/>
      <c r="O83" s="203"/>
      <c r="P83" s="187"/>
      <c r="Q83" s="21"/>
      <c r="R83" s="54" t="s">
        <v>1237</v>
      </c>
      <c r="S83" s="53"/>
      <c r="T83" s="53"/>
      <c r="U83" s="53"/>
      <c r="V83" s="53"/>
      <c r="W83" s="53"/>
      <c r="X83" s="53"/>
      <c r="Y83" s="188"/>
      <c r="Z83" s="59"/>
      <c r="AA83" s="1091" t="s">
        <v>1229</v>
      </c>
      <c r="AB83" s="1092"/>
      <c r="AC83" s="1092"/>
      <c r="AD83" s="1092"/>
      <c r="AE83" s="1092"/>
      <c r="AF83" s="1093"/>
      <c r="AG83" s="67" t="s">
        <v>1230</v>
      </c>
      <c r="AH83" s="67"/>
      <c r="AI83" s="67"/>
      <c r="AJ83" s="67"/>
      <c r="AK83" s="67"/>
      <c r="AL83" s="67"/>
      <c r="AM83" s="67"/>
      <c r="AN83" s="67"/>
      <c r="AO83" s="67"/>
      <c r="AP83" s="65" t="s">
        <v>17</v>
      </c>
      <c r="AQ83" s="220">
        <v>0.7</v>
      </c>
      <c r="AR83" s="35">
        <f>ROUND(ROUND(L81*Y84,0)*AQ83,0)</f>
        <v>116</v>
      </c>
      <c r="AS83" s="31"/>
    </row>
    <row r="84" spans="1:45" ht="14.25" customHeight="1" x14ac:dyDescent="0.15">
      <c r="A84" s="32">
        <v>32</v>
      </c>
      <c r="B84" s="32" t="s">
        <v>1784</v>
      </c>
      <c r="C84" s="34" t="s">
        <v>1785</v>
      </c>
      <c r="D84" s="73"/>
      <c r="E84" s="74"/>
      <c r="F84" s="74"/>
      <c r="G84" s="20"/>
      <c r="K84" s="186"/>
      <c r="L84" s="204"/>
      <c r="M84" s="187"/>
      <c r="N84" s="203"/>
      <c r="O84" s="203"/>
      <c r="P84" s="187"/>
      <c r="Q84" s="21"/>
      <c r="R84" s="54"/>
      <c r="S84" s="53"/>
      <c r="T84" s="53"/>
      <c r="U84" s="53"/>
      <c r="V84" s="53"/>
      <c r="W84" s="53"/>
      <c r="X84" s="23" t="s">
        <v>17</v>
      </c>
      <c r="Y84" s="195">
        <v>0.96499999999999997</v>
      </c>
      <c r="Z84" s="59"/>
      <c r="AA84" s="1094"/>
      <c r="AB84" s="1095"/>
      <c r="AC84" s="1095"/>
      <c r="AD84" s="1095"/>
      <c r="AE84" s="1095"/>
      <c r="AF84" s="1096"/>
      <c r="AG84" s="67" t="s">
        <v>1233</v>
      </c>
      <c r="AH84" s="67"/>
      <c r="AI84" s="67"/>
      <c r="AJ84" s="67"/>
      <c r="AK84" s="67"/>
      <c r="AL84" s="67"/>
      <c r="AM84" s="67"/>
      <c r="AN84" s="67"/>
      <c r="AO84" s="67"/>
      <c r="AP84" s="65" t="s">
        <v>1678</v>
      </c>
      <c r="AQ84" s="164">
        <v>0.5</v>
      </c>
      <c r="AR84" s="35">
        <f>ROUND(ROUND(L81*Y84,0)*AQ84,0)</f>
        <v>83</v>
      </c>
      <c r="AS84" s="31"/>
    </row>
    <row r="85" spans="1:45" ht="14.25" customHeight="1" x14ac:dyDescent="0.15">
      <c r="A85" s="32">
        <v>32</v>
      </c>
      <c r="B85" s="32">
        <v>4585</v>
      </c>
      <c r="C85" s="34" t="s">
        <v>1786</v>
      </c>
      <c r="D85" s="73"/>
      <c r="E85" s="74"/>
      <c r="F85" s="74"/>
      <c r="G85" s="20"/>
      <c r="J85" s="187"/>
      <c r="K85" s="47" t="s">
        <v>1684</v>
      </c>
      <c r="L85" s="185"/>
      <c r="M85" s="184"/>
      <c r="N85" s="205"/>
      <c r="O85" s="205"/>
      <c r="P85" s="40"/>
      <c r="Q85" s="41"/>
      <c r="R85" s="47"/>
      <c r="S85" s="65"/>
      <c r="T85" s="65"/>
      <c r="U85" s="65"/>
      <c r="V85" s="65"/>
      <c r="W85" s="65"/>
      <c r="X85" s="65"/>
      <c r="Y85" s="102"/>
      <c r="Z85" s="182"/>
      <c r="AA85" s="65"/>
      <c r="AB85" s="65"/>
      <c r="AC85" s="65"/>
      <c r="AD85" s="65"/>
      <c r="AE85" s="65"/>
      <c r="AF85" s="65"/>
      <c r="AG85" s="65"/>
      <c r="AH85" s="65"/>
      <c r="AI85" s="65"/>
      <c r="AJ85" s="65"/>
      <c r="AK85" s="65"/>
      <c r="AL85" s="65"/>
      <c r="AM85" s="65"/>
      <c r="AN85" s="65"/>
      <c r="AO85" s="65"/>
      <c r="AP85" s="184"/>
      <c r="AQ85" s="185"/>
      <c r="AR85" s="35">
        <f>ROUND(L87,0)</f>
        <v>171</v>
      </c>
      <c r="AS85" s="31"/>
    </row>
    <row r="86" spans="1:45" ht="14.25" customHeight="1" x14ac:dyDescent="0.15">
      <c r="A86" s="32">
        <v>32</v>
      </c>
      <c r="B86" s="32">
        <v>4586</v>
      </c>
      <c r="C86" s="34" t="s">
        <v>1787</v>
      </c>
      <c r="D86" s="73"/>
      <c r="E86" s="74"/>
      <c r="F86" s="74"/>
      <c r="G86" s="20"/>
      <c r="J86" s="187"/>
      <c r="K86" s="186"/>
      <c r="L86" s="204"/>
      <c r="M86" s="187"/>
      <c r="N86" s="187"/>
      <c r="O86" s="187"/>
      <c r="P86" s="187"/>
      <c r="Q86" s="21"/>
      <c r="R86" s="20"/>
      <c r="S86" s="53"/>
      <c r="T86" s="53"/>
      <c r="U86" s="53"/>
      <c r="V86" s="53"/>
      <c r="W86" s="53"/>
      <c r="X86" s="53"/>
      <c r="Y86" s="188"/>
      <c r="Z86" s="59"/>
      <c r="AA86" s="1091" t="s">
        <v>1229</v>
      </c>
      <c r="AB86" s="1092"/>
      <c r="AC86" s="1092"/>
      <c r="AD86" s="1092"/>
      <c r="AE86" s="1092"/>
      <c r="AF86" s="1093"/>
      <c r="AG86" s="67" t="s">
        <v>1230</v>
      </c>
      <c r="AH86" s="67"/>
      <c r="AI86" s="67"/>
      <c r="AJ86" s="67"/>
      <c r="AK86" s="67"/>
      <c r="AL86" s="67"/>
      <c r="AM86" s="67"/>
      <c r="AN86" s="67"/>
      <c r="AO86" s="67"/>
      <c r="AP86" s="65" t="s">
        <v>17</v>
      </c>
      <c r="AQ86" s="220">
        <v>0.7</v>
      </c>
      <c r="AR86" s="35">
        <f>ROUND(L87*AQ86,0)</f>
        <v>120</v>
      </c>
      <c r="AS86" s="31"/>
    </row>
    <row r="87" spans="1:45" ht="14.25" customHeight="1" x14ac:dyDescent="0.15">
      <c r="A87" s="32">
        <v>32</v>
      </c>
      <c r="B87" s="32" t="s">
        <v>1788</v>
      </c>
      <c r="C87" s="34" t="s">
        <v>1789</v>
      </c>
      <c r="D87" s="73"/>
      <c r="E87" s="74"/>
      <c r="F87" s="74"/>
      <c r="G87" s="20"/>
      <c r="J87" s="187"/>
      <c r="K87" s="186"/>
      <c r="L87" s="189">
        <v>171</v>
      </c>
      <c r="M87" s="4" t="s">
        <v>21</v>
      </c>
      <c r="N87" s="191"/>
      <c r="O87" s="191"/>
      <c r="P87" s="4"/>
      <c r="Q87" s="21"/>
      <c r="R87" s="20"/>
      <c r="S87" s="53"/>
      <c r="T87" s="53"/>
      <c r="U87" s="53"/>
      <c r="V87" s="53"/>
      <c r="W87" s="53"/>
      <c r="X87" s="53"/>
      <c r="Y87" s="188"/>
      <c r="Z87" s="59"/>
      <c r="AA87" s="1094"/>
      <c r="AB87" s="1095"/>
      <c r="AC87" s="1095"/>
      <c r="AD87" s="1095"/>
      <c r="AE87" s="1095"/>
      <c r="AF87" s="1096"/>
      <c r="AG87" s="67" t="s">
        <v>1233</v>
      </c>
      <c r="AH87" s="67"/>
      <c r="AI87" s="67"/>
      <c r="AJ87" s="67"/>
      <c r="AK87" s="67"/>
      <c r="AL87" s="67"/>
      <c r="AM87" s="67"/>
      <c r="AN87" s="67"/>
      <c r="AO87" s="67"/>
      <c r="AP87" s="65" t="s">
        <v>1678</v>
      </c>
      <c r="AQ87" s="164">
        <v>0.5</v>
      </c>
      <c r="AR87" s="35">
        <f>ROUND(L87*AQ87,0)</f>
        <v>86</v>
      </c>
      <c r="AS87" s="31"/>
    </row>
    <row r="88" spans="1:45" ht="14.25" customHeight="1" x14ac:dyDescent="0.15">
      <c r="A88" s="32">
        <v>32</v>
      </c>
      <c r="B88" s="32">
        <v>4587</v>
      </c>
      <c r="C88" s="34" t="s">
        <v>1790</v>
      </c>
      <c r="D88" s="73"/>
      <c r="E88" s="74"/>
      <c r="F88" s="74"/>
      <c r="G88" s="20"/>
      <c r="J88" s="187"/>
      <c r="K88" s="186"/>
      <c r="L88" s="204"/>
      <c r="M88" s="187"/>
      <c r="N88" s="191"/>
      <c r="O88" s="191"/>
      <c r="P88" s="4"/>
      <c r="Q88" s="21"/>
      <c r="R88" s="72" t="s">
        <v>1235</v>
      </c>
      <c r="S88" s="67"/>
      <c r="T88" s="67"/>
      <c r="U88" s="67"/>
      <c r="V88" s="67"/>
      <c r="W88" s="67"/>
      <c r="X88" s="67"/>
      <c r="Y88" s="192"/>
      <c r="Z88" s="68"/>
      <c r="AA88" s="67"/>
      <c r="AB88" s="67"/>
      <c r="AC88" s="67"/>
      <c r="AD88" s="67"/>
      <c r="AE88" s="67"/>
      <c r="AF88" s="67"/>
      <c r="AG88" s="67"/>
      <c r="AH88" s="67"/>
      <c r="AI88" s="67"/>
      <c r="AJ88" s="67"/>
      <c r="AK88" s="67"/>
      <c r="AL88" s="67"/>
      <c r="AM88" s="67"/>
      <c r="AN88" s="67"/>
      <c r="AO88" s="67"/>
      <c r="AP88" s="65"/>
      <c r="AQ88" s="156"/>
      <c r="AR88" s="35">
        <f>ROUND(L87*Y90,0)</f>
        <v>165</v>
      </c>
      <c r="AS88" s="31"/>
    </row>
    <row r="89" spans="1:45" ht="14.25" customHeight="1" x14ac:dyDescent="0.15">
      <c r="A89" s="32">
        <v>32</v>
      </c>
      <c r="B89" s="32">
        <v>4588</v>
      </c>
      <c r="C89" s="34" t="s">
        <v>1791</v>
      </c>
      <c r="D89" s="73"/>
      <c r="E89" s="74"/>
      <c r="F89" s="74"/>
      <c r="G89" s="20"/>
      <c r="J89" s="187"/>
      <c r="K89" s="186"/>
      <c r="L89" s="204"/>
      <c r="M89" s="187"/>
      <c r="N89" s="191"/>
      <c r="O89" s="191"/>
      <c r="P89" s="4"/>
      <c r="Q89" s="21"/>
      <c r="R89" s="54" t="s">
        <v>1237</v>
      </c>
      <c r="S89" s="53"/>
      <c r="T89" s="53"/>
      <c r="U89" s="53"/>
      <c r="V89" s="53"/>
      <c r="W89" s="53"/>
      <c r="X89" s="53"/>
      <c r="Y89" s="188"/>
      <c r="Z89" s="59"/>
      <c r="AA89" s="1091" t="s">
        <v>1229</v>
      </c>
      <c r="AB89" s="1092"/>
      <c r="AC89" s="1092"/>
      <c r="AD89" s="1092"/>
      <c r="AE89" s="1092"/>
      <c r="AF89" s="1093"/>
      <c r="AG89" s="67" t="s">
        <v>1230</v>
      </c>
      <c r="AH89" s="67"/>
      <c r="AI89" s="67"/>
      <c r="AJ89" s="67"/>
      <c r="AK89" s="67"/>
      <c r="AL89" s="67"/>
      <c r="AM89" s="67"/>
      <c r="AN89" s="67"/>
      <c r="AO89" s="67"/>
      <c r="AP89" s="65" t="s">
        <v>17</v>
      </c>
      <c r="AQ89" s="220">
        <v>0.7</v>
      </c>
      <c r="AR89" s="35">
        <f>ROUND(ROUND(L87*Y90,0)*AQ89,0)</f>
        <v>116</v>
      </c>
      <c r="AS89" s="31"/>
    </row>
    <row r="90" spans="1:45" ht="14.25" customHeight="1" x14ac:dyDescent="0.15">
      <c r="A90" s="32">
        <v>32</v>
      </c>
      <c r="B90" s="32" t="s">
        <v>1792</v>
      </c>
      <c r="C90" s="34" t="s">
        <v>1793</v>
      </c>
      <c r="D90" s="73"/>
      <c r="E90" s="74"/>
      <c r="F90" s="74"/>
      <c r="G90" s="20"/>
      <c r="J90" s="187"/>
      <c r="K90" s="186"/>
      <c r="L90" s="204"/>
      <c r="M90" s="187"/>
      <c r="N90" s="191"/>
      <c r="O90" s="191"/>
      <c r="P90" s="4"/>
      <c r="Q90" s="21"/>
      <c r="R90" s="54"/>
      <c r="S90" s="53"/>
      <c r="T90" s="53"/>
      <c r="U90" s="53"/>
      <c r="V90" s="53"/>
      <c r="W90" s="53"/>
      <c r="X90" s="23" t="s">
        <v>17</v>
      </c>
      <c r="Y90" s="195">
        <v>0.96499999999999997</v>
      </c>
      <c r="Z90" s="59"/>
      <c r="AA90" s="1094"/>
      <c r="AB90" s="1095"/>
      <c r="AC90" s="1095"/>
      <c r="AD90" s="1095"/>
      <c r="AE90" s="1095"/>
      <c r="AF90" s="1096"/>
      <c r="AG90" s="67" t="s">
        <v>1233</v>
      </c>
      <c r="AH90" s="67"/>
      <c r="AI90" s="67"/>
      <c r="AJ90" s="67"/>
      <c r="AK90" s="67"/>
      <c r="AL90" s="67"/>
      <c r="AM90" s="67"/>
      <c r="AN90" s="67"/>
      <c r="AO90" s="67"/>
      <c r="AP90" s="65" t="s">
        <v>1678</v>
      </c>
      <c r="AQ90" s="164">
        <v>0.5</v>
      </c>
      <c r="AR90" s="35">
        <f>ROUND(ROUND(L87*Y90,0)*AQ90,0)</f>
        <v>83</v>
      </c>
      <c r="AS90" s="31"/>
    </row>
    <row r="91" spans="1:45" ht="14.25" customHeight="1" x14ac:dyDescent="0.15">
      <c r="A91" s="32">
        <v>32</v>
      </c>
      <c r="B91" s="32">
        <v>4591</v>
      </c>
      <c r="C91" s="34" t="s">
        <v>1794</v>
      </c>
      <c r="D91" s="73"/>
      <c r="E91" s="74"/>
      <c r="F91" s="74"/>
      <c r="G91" s="1085" t="s">
        <v>1795</v>
      </c>
      <c r="H91" s="1086"/>
      <c r="I91" s="1086"/>
      <c r="J91" s="1087"/>
      <c r="K91" s="47" t="s">
        <v>1674</v>
      </c>
      <c r="L91" s="185"/>
      <c r="M91" s="184"/>
      <c r="N91" s="205"/>
      <c r="O91" s="205"/>
      <c r="P91" s="40"/>
      <c r="Q91" s="41"/>
      <c r="R91" s="47"/>
      <c r="S91" s="65"/>
      <c r="T91" s="65"/>
      <c r="U91" s="65"/>
      <c r="V91" s="65"/>
      <c r="W91" s="65"/>
      <c r="X91" s="65"/>
      <c r="Y91" s="102"/>
      <c r="Z91" s="182"/>
      <c r="AA91" s="65"/>
      <c r="AB91" s="65"/>
      <c r="AC91" s="65"/>
      <c r="AD91" s="65"/>
      <c r="AE91" s="65"/>
      <c r="AF91" s="65"/>
      <c r="AG91" s="65"/>
      <c r="AH91" s="65"/>
      <c r="AI91" s="65"/>
      <c r="AJ91" s="65"/>
      <c r="AK91" s="65"/>
      <c r="AL91" s="65"/>
      <c r="AM91" s="65"/>
      <c r="AN91" s="65"/>
      <c r="AO91" s="65"/>
      <c r="AP91" s="184"/>
      <c r="AQ91" s="185"/>
      <c r="AR91" s="35">
        <f>ROUND(L93,0)</f>
        <v>164</v>
      </c>
      <c r="AS91" s="31"/>
    </row>
    <row r="92" spans="1:45" ht="14.25" customHeight="1" x14ac:dyDescent="0.15">
      <c r="A92" s="32">
        <v>32</v>
      </c>
      <c r="B92" s="32">
        <v>4592</v>
      </c>
      <c r="C92" s="34" t="s">
        <v>1796</v>
      </c>
      <c r="D92" s="73"/>
      <c r="E92" s="74"/>
      <c r="F92" s="74"/>
      <c r="G92" s="1088"/>
      <c r="H92" s="1089"/>
      <c r="I92" s="1089"/>
      <c r="J92" s="1090"/>
      <c r="K92" s="186"/>
      <c r="L92" s="204"/>
      <c r="M92" s="187"/>
      <c r="N92" s="187"/>
      <c r="O92" s="187"/>
      <c r="P92" s="187"/>
      <c r="Q92" s="21"/>
      <c r="R92" s="20"/>
      <c r="S92" s="53"/>
      <c r="T92" s="53"/>
      <c r="U92" s="53"/>
      <c r="V92" s="53"/>
      <c r="W92" s="53"/>
      <c r="X92" s="53"/>
      <c r="Y92" s="188"/>
      <c r="Z92" s="59"/>
      <c r="AA92" s="1091" t="s">
        <v>1229</v>
      </c>
      <c r="AB92" s="1092"/>
      <c r="AC92" s="1092"/>
      <c r="AD92" s="1092"/>
      <c r="AE92" s="1092"/>
      <c r="AF92" s="1093"/>
      <c r="AG92" s="67" t="s">
        <v>1230</v>
      </c>
      <c r="AH92" s="67"/>
      <c r="AI92" s="67"/>
      <c r="AJ92" s="67"/>
      <c r="AK92" s="67"/>
      <c r="AL92" s="67"/>
      <c r="AM92" s="67"/>
      <c r="AN92" s="67"/>
      <c r="AO92" s="67"/>
      <c r="AP92" s="65" t="s">
        <v>17</v>
      </c>
      <c r="AQ92" s="220">
        <v>0.7</v>
      </c>
      <c r="AR92" s="35">
        <f>ROUND(L93*AQ92,0)</f>
        <v>115</v>
      </c>
      <c r="AS92" s="31"/>
    </row>
    <row r="93" spans="1:45" ht="14.25" customHeight="1" x14ac:dyDescent="0.15">
      <c r="A93" s="32">
        <v>32</v>
      </c>
      <c r="B93" s="32" t="s">
        <v>1797</v>
      </c>
      <c r="C93" s="34" t="s">
        <v>1798</v>
      </c>
      <c r="D93" s="73"/>
      <c r="E93" s="74"/>
      <c r="F93" s="74"/>
      <c r="G93" s="1088"/>
      <c r="H93" s="1089"/>
      <c r="I93" s="1089"/>
      <c r="J93" s="1090"/>
      <c r="K93" s="186"/>
      <c r="L93" s="189">
        <v>164</v>
      </c>
      <c r="M93" s="4" t="s">
        <v>21</v>
      </c>
      <c r="N93" s="191"/>
      <c r="O93" s="191"/>
      <c r="P93" s="4"/>
      <c r="Q93" s="21"/>
      <c r="R93" s="20"/>
      <c r="S93" s="53"/>
      <c r="T93" s="53"/>
      <c r="U93" s="53"/>
      <c r="V93" s="53"/>
      <c r="W93" s="53"/>
      <c r="X93" s="53"/>
      <c r="Y93" s="188"/>
      <c r="Z93" s="59"/>
      <c r="AA93" s="1094"/>
      <c r="AB93" s="1095"/>
      <c r="AC93" s="1095"/>
      <c r="AD93" s="1095"/>
      <c r="AE93" s="1095"/>
      <c r="AF93" s="1096"/>
      <c r="AG93" s="67" t="s">
        <v>1233</v>
      </c>
      <c r="AH93" s="67"/>
      <c r="AI93" s="67"/>
      <c r="AJ93" s="67"/>
      <c r="AK93" s="67"/>
      <c r="AL93" s="67"/>
      <c r="AM93" s="67"/>
      <c r="AN93" s="67"/>
      <c r="AO93" s="67"/>
      <c r="AP93" s="65" t="s">
        <v>1678</v>
      </c>
      <c r="AQ93" s="164">
        <v>0.5</v>
      </c>
      <c r="AR93" s="35">
        <f>ROUND(L93*AQ93,0)</f>
        <v>82</v>
      </c>
      <c r="AS93" s="31"/>
    </row>
    <row r="94" spans="1:45" ht="14.25" customHeight="1" x14ac:dyDescent="0.15">
      <c r="A94" s="32">
        <v>32</v>
      </c>
      <c r="B94" s="32">
        <v>4593</v>
      </c>
      <c r="C94" s="34" t="s">
        <v>1799</v>
      </c>
      <c r="D94" s="73"/>
      <c r="E94" s="74"/>
      <c r="F94" s="74"/>
      <c r="G94" s="73"/>
      <c r="H94" s="74"/>
      <c r="I94" s="74"/>
      <c r="J94" s="75"/>
      <c r="K94" s="20"/>
      <c r="L94" s="58"/>
      <c r="N94" s="203"/>
      <c r="O94" s="203"/>
      <c r="P94" s="187"/>
      <c r="Q94" s="21"/>
      <c r="R94" s="72" t="s">
        <v>1235</v>
      </c>
      <c r="S94" s="67"/>
      <c r="T94" s="67"/>
      <c r="U94" s="67"/>
      <c r="V94" s="67"/>
      <c r="W94" s="67"/>
      <c r="X94" s="67"/>
      <c r="Y94" s="192"/>
      <c r="Z94" s="68"/>
      <c r="AA94" s="67"/>
      <c r="AB94" s="67"/>
      <c r="AC94" s="67"/>
      <c r="AD94" s="67"/>
      <c r="AE94" s="67"/>
      <c r="AF94" s="67"/>
      <c r="AG94" s="67"/>
      <c r="AH94" s="67"/>
      <c r="AI94" s="67"/>
      <c r="AJ94" s="67"/>
      <c r="AK94" s="67"/>
      <c r="AL94" s="67"/>
      <c r="AM94" s="67"/>
      <c r="AN94" s="67"/>
      <c r="AO94" s="67"/>
      <c r="AP94" s="65"/>
      <c r="AQ94" s="156"/>
      <c r="AR94" s="35">
        <f>ROUND(L93*Y96,0)</f>
        <v>158</v>
      </c>
      <c r="AS94" s="31"/>
    </row>
    <row r="95" spans="1:45" ht="14.25" customHeight="1" x14ac:dyDescent="0.15">
      <c r="A95" s="32">
        <v>32</v>
      </c>
      <c r="B95" s="32">
        <v>4594</v>
      </c>
      <c r="C95" s="34" t="s">
        <v>1800</v>
      </c>
      <c r="D95" s="73"/>
      <c r="E95" s="74"/>
      <c r="F95" s="74"/>
      <c r="G95" s="20"/>
      <c r="K95" s="186"/>
      <c r="L95" s="204"/>
      <c r="M95" s="187"/>
      <c r="N95" s="203"/>
      <c r="O95" s="203"/>
      <c r="P95" s="187"/>
      <c r="Q95" s="21"/>
      <c r="R95" s="54" t="s">
        <v>1237</v>
      </c>
      <c r="S95" s="53"/>
      <c r="T95" s="53"/>
      <c r="U95" s="53"/>
      <c r="V95" s="53"/>
      <c r="W95" s="53"/>
      <c r="X95" s="53"/>
      <c r="Y95" s="188"/>
      <c r="Z95" s="59"/>
      <c r="AA95" s="1091" t="s">
        <v>1229</v>
      </c>
      <c r="AB95" s="1092"/>
      <c r="AC95" s="1092"/>
      <c r="AD95" s="1092"/>
      <c r="AE95" s="1092"/>
      <c r="AF95" s="1093"/>
      <c r="AG95" s="67" t="s">
        <v>1230</v>
      </c>
      <c r="AH95" s="67"/>
      <c r="AI95" s="67"/>
      <c r="AJ95" s="67"/>
      <c r="AK95" s="67"/>
      <c r="AL95" s="67"/>
      <c r="AM95" s="67"/>
      <c r="AN95" s="67"/>
      <c r="AO95" s="67"/>
      <c r="AP95" s="65" t="s">
        <v>17</v>
      </c>
      <c r="AQ95" s="220">
        <v>0.7</v>
      </c>
      <c r="AR95" s="35">
        <f>ROUND(ROUND(L93*Y96,0)*AQ95,0)</f>
        <v>111</v>
      </c>
      <c r="AS95" s="31"/>
    </row>
    <row r="96" spans="1:45" ht="14.25" customHeight="1" x14ac:dyDescent="0.15">
      <c r="A96" s="32">
        <v>32</v>
      </c>
      <c r="B96" s="32" t="s">
        <v>1801</v>
      </c>
      <c r="C96" s="34" t="s">
        <v>1802</v>
      </c>
      <c r="D96" s="73"/>
      <c r="E96" s="74"/>
      <c r="F96" s="74"/>
      <c r="G96" s="20"/>
      <c r="K96" s="186"/>
      <c r="L96" s="204"/>
      <c r="M96" s="187"/>
      <c r="N96" s="203"/>
      <c r="O96" s="203"/>
      <c r="P96" s="187"/>
      <c r="Q96" s="21"/>
      <c r="R96" s="54"/>
      <c r="S96" s="53"/>
      <c r="T96" s="53"/>
      <c r="U96" s="53"/>
      <c r="V96" s="53"/>
      <c r="W96" s="53"/>
      <c r="X96" s="23" t="s">
        <v>17</v>
      </c>
      <c r="Y96" s="195">
        <v>0.96499999999999997</v>
      </c>
      <c r="Z96" s="59"/>
      <c r="AA96" s="1094"/>
      <c r="AB96" s="1095"/>
      <c r="AC96" s="1095"/>
      <c r="AD96" s="1095"/>
      <c r="AE96" s="1095"/>
      <c r="AF96" s="1096"/>
      <c r="AG96" s="67" t="s">
        <v>1233</v>
      </c>
      <c r="AH96" s="67"/>
      <c r="AI96" s="67"/>
      <c r="AJ96" s="67"/>
      <c r="AK96" s="67"/>
      <c r="AL96" s="67"/>
      <c r="AM96" s="67"/>
      <c r="AN96" s="67"/>
      <c r="AO96" s="67"/>
      <c r="AP96" s="65" t="s">
        <v>1678</v>
      </c>
      <c r="AQ96" s="164">
        <v>0.5</v>
      </c>
      <c r="AR96" s="35">
        <f>ROUND(ROUND(L93*Y96,0)*AQ96,0)</f>
        <v>79</v>
      </c>
      <c r="AS96" s="31"/>
    </row>
    <row r="97" spans="1:45" ht="14.25" customHeight="1" x14ac:dyDescent="0.15">
      <c r="A97" s="32">
        <v>32</v>
      </c>
      <c r="B97" s="32">
        <v>4595</v>
      </c>
      <c r="C97" s="34" t="s">
        <v>1803</v>
      </c>
      <c r="D97" s="73"/>
      <c r="E97" s="74"/>
      <c r="F97" s="74"/>
      <c r="G97" s="20"/>
      <c r="J97" s="187"/>
      <c r="K97" s="47" t="s">
        <v>1684</v>
      </c>
      <c r="L97" s="185"/>
      <c r="M97" s="184"/>
      <c r="N97" s="205"/>
      <c r="O97" s="205"/>
      <c r="P97" s="40"/>
      <c r="Q97" s="41"/>
      <c r="R97" s="47"/>
      <c r="S97" s="65"/>
      <c r="T97" s="65"/>
      <c r="U97" s="65"/>
      <c r="V97" s="65"/>
      <c r="W97" s="65"/>
      <c r="X97" s="65"/>
      <c r="Y97" s="102"/>
      <c r="Z97" s="182"/>
      <c r="AA97" s="65"/>
      <c r="AB97" s="65"/>
      <c r="AC97" s="65"/>
      <c r="AD97" s="65"/>
      <c r="AE97" s="65"/>
      <c r="AF97" s="65"/>
      <c r="AG97" s="65"/>
      <c r="AH97" s="65"/>
      <c r="AI97" s="65"/>
      <c r="AJ97" s="65"/>
      <c r="AK97" s="65"/>
      <c r="AL97" s="65"/>
      <c r="AM97" s="65"/>
      <c r="AN97" s="65"/>
      <c r="AO97" s="65"/>
      <c r="AP97" s="184"/>
      <c r="AQ97" s="185"/>
      <c r="AR97" s="35">
        <f>ROUND(L99,0)</f>
        <v>164</v>
      </c>
      <c r="AS97" s="31"/>
    </row>
    <row r="98" spans="1:45" ht="14.25" customHeight="1" x14ac:dyDescent="0.15">
      <c r="A98" s="32">
        <v>32</v>
      </c>
      <c r="B98" s="32">
        <v>4596</v>
      </c>
      <c r="C98" s="34" t="s">
        <v>1804</v>
      </c>
      <c r="D98" s="73"/>
      <c r="E98" s="74"/>
      <c r="F98" s="74"/>
      <c r="G98" s="20"/>
      <c r="J98" s="187"/>
      <c r="K98" s="186"/>
      <c r="L98" s="204"/>
      <c r="M98" s="187"/>
      <c r="N98" s="187"/>
      <c r="O98" s="187"/>
      <c r="P98" s="187"/>
      <c r="Q98" s="21"/>
      <c r="R98" s="20"/>
      <c r="S98" s="53"/>
      <c r="T98" s="53"/>
      <c r="U98" s="53"/>
      <c r="V98" s="53"/>
      <c r="W98" s="53"/>
      <c r="X98" s="53"/>
      <c r="Y98" s="188"/>
      <c r="Z98" s="59"/>
      <c r="AA98" s="1091" t="s">
        <v>1229</v>
      </c>
      <c r="AB98" s="1092"/>
      <c r="AC98" s="1092"/>
      <c r="AD98" s="1092"/>
      <c r="AE98" s="1092"/>
      <c r="AF98" s="1093"/>
      <c r="AG98" s="67" t="s">
        <v>1230</v>
      </c>
      <c r="AH98" s="67"/>
      <c r="AI98" s="67"/>
      <c r="AJ98" s="67"/>
      <c r="AK98" s="67"/>
      <c r="AL98" s="67"/>
      <c r="AM98" s="67"/>
      <c r="AN98" s="67"/>
      <c r="AO98" s="67"/>
      <c r="AP98" s="65" t="s">
        <v>17</v>
      </c>
      <c r="AQ98" s="220">
        <v>0.7</v>
      </c>
      <c r="AR98" s="35">
        <f>ROUND(L99*AQ98,0)</f>
        <v>115</v>
      </c>
      <c r="AS98" s="31"/>
    </row>
    <row r="99" spans="1:45" ht="14.25" customHeight="1" x14ac:dyDescent="0.15">
      <c r="A99" s="32">
        <v>32</v>
      </c>
      <c r="B99" s="32" t="s">
        <v>1805</v>
      </c>
      <c r="C99" s="34" t="s">
        <v>1806</v>
      </c>
      <c r="D99" s="73"/>
      <c r="E99" s="74"/>
      <c r="F99" s="74"/>
      <c r="G99" s="20"/>
      <c r="J99" s="187"/>
      <c r="K99" s="186"/>
      <c r="L99" s="189">
        <v>164</v>
      </c>
      <c r="M99" s="4" t="s">
        <v>21</v>
      </c>
      <c r="N99" s="191"/>
      <c r="O99" s="191"/>
      <c r="P99" s="4"/>
      <c r="Q99" s="21"/>
      <c r="R99" s="20"/>
      <c r="S99" s="53"/>
      <c r="T99" s="53"/>
      <c r="U99" s="53"/>
      <c r="V99" s="53"/>
      <c r="W99" s="53"/>
      <c r="X99" s="53"/>
      <c r="Y99" s="188"/>
      <c r="Z99" s="59"/>
      <c r="AA99" s="1094"/>
      <c r="AB99" s="1095"/>
      <c r="AC99" s="1095"/>
      <c r="AD99" s="1095"/>
      <c r="AE99" s="1095"/>
      <c r="AF99" s="1096"/>
      <c r="AG99" s="67" t="s">
        <v>1233</v>
      </c>
      <c r="AH99" s="67"/>
      <c r="AI99" s="67"/>
      <c r="AJ99" s="67"/>
      <c r="AK99" s="67"/>
      <c r="AL99" s="67"/>
      <c r="AM99" s="67"/>
      <c r="AN99" s="67"/>
      <c r="AO99" s="67"/>
      <c r="AP99" s="65" t="s">
        <v>1678</v>
      </c>
      <c r="AQ99" s="164">
        <v>0.5</v>
      </c>
      <c r="AR99" s="35">
        <f>ROUND(L99*AQ99,0)</f>
        <v>82</v>
      </c>
      <c r="AS99" s="31"/>
    </row>
    <row r="100" spans="1:45" ht="14.25" customHeight="1" x14ac:dyDescent="0.15">
      <c r="A100" s="32">
        <v>32</v>
      </c>
      <c r="B100" s="32">
        <v>4597</v>
      </c>
      <c r="C100" s="34" t="s">
        <v>1807</v>
      </c>
      <c r="D100" s="73"/>
      <c r="E100" s="74"/>
      <c r="F100" s="74"/>
      <c r="G100" s="20"/>
      <c r="J100" s="187"/>
      <c r="K100" s="186"/>
      <c r="L100" s="204"/>
      <c r="M100" s="187"/>
      <c r="N100" s="191"/>
      <c r="O100" s="191"/>
      <c r="P100" s="4"/>
      <c r="Q100" s="21"/>
      <c r="R100" s="72" t="s">
        <v>1235</v>
      </c>
      <c r="S100" s="67"/>
      <c r="T100" s="67"/>
      <c r="U100" s="67"/>
      <c r="V100" s="67"/>
      <c r="W100" s="67"/>
      <c r="X100" s="67"/>
      <c r="Y100" s="192"/>
      <c r="Z100" s="68"/>
      <c r="AA100" s="67"/>
      <c r="AB100" s="67"/>
      <c r="AC100" s="67"/>
      <c r="AD100" s="67"/>
      <c r="AE100" s="67"/>
      <c r="AF100" s="67"/>
      <c r="AG100" s="67"/>
      <c r="AH100" s="67"/>
      <c r="AI100" s="67"/>
      <c r="AJ100" s="67"/>
      <c r="AK100" s="67"/>
      <c r="AL100" s="67"/>
      <c r="AM100" s="67"/>
      <c r="AN100" s="67"/>
      <c r="AO100" s="67"/>
      <c r="AP100" s="65"/>
      <c r="AQ100" s="156"/>
      <c r="AR100" s="35">
        <f>ROUND(L99*Y102,0)</f>
        <v>158</v>
      </c>
      <c r="AS100" s="31"/>
    </row>
    <row r="101" spans="1:45" ht="14.25" customHeight="1" x14ac:dyDescent="0.15">
      <c r="A101" s="32">
        <v>32</v>
      </c>
      <c r="B101" s="32">
        <v>4598</v>
      </c>
      <c r="C101" s="34" t="s">
        <v>1808</v>
      </c>
      <c r="D101" s="73"/>
      <c r="E101" s="74"/>
      <c r="F101" s="74"/>
      <c r="G101" s="20"/>
      <c r="J101" s="187"/>
      <c r="K101" s="186"/>
      <c r="L101" s="204"/>
      <c r="M101" s="187"/>
      <c r="N101" s="191"/>
      <c r="O101" s="191"/>
      <c r="P101" s="4"/>
      <c r="Q101" s="21"/>
      <c r="R101" s="54" t="s">
        <v>1237</v>
      </c>
      <c r="S101" s="53"/>
      <c r="T101" s="53"/>
      <c r="U101" s="53"/>
      <c r="V101" s="53"/>
      <c r="W101" s="53"/>
      <c r="X101" s="53"/>
      <c r="Y101" s="188"/>
      <c r="Z101" s="59"/>
      <c r="AA101" s="1091" t="s">
        <v>1229</v>
      </c>
      <c r="AB101" s="1092"/>
      <c r="AC101" s="1092"/>
      <c r="AD101" s="1092"/>
      <c r="AE101" s="1092"/>
      <c r="AF101" s="1093"/>
      <c r="AG101" s="67" t="s">
        <v>1230</v>
      </c>
      <c r="AH101" s="67"/>
      <c r="AI101" s="67"/>
      <c r="AJ101" s="67"/>
      <c r="AK101" s="67"/>
      <c r="AL101" s="67"/>
      <c r="AM101" s="67"/>
      <c r="AN101" s="67"/>
      <c r="AO101" s="67"/>
      <c r="AP101" s="65" t="s">
        <v>17</v>
      </c>
      <c r="AQ101" s="220">
        <v>0.7</v>
      </c>
      <c r="AR101" s="35">
        <f>ROUND(ROUND(L99*Y102,0)*AQ101,0)</f>
        <v>111</v>
      </c>
      <c r="AS101" s="31"/>
    </row>
    <row r="102" spans="1:45" ht="14.25" customHeight="1" x14ac:dyDescent="0.15">
      <c r="A102" s="32">
        <v>32</v>
      </c>
      <c r="B102" s="32" t="s">
        <v>1809</v>
      </c>
      <c r="C102" s="34" t="s">
        <v>1810</v>
      </c>
      <c r="D102" s="111"/>
      <c r="E102" s="112"/>
      <c r="F102" s="112"/>
      <c r="G102" s="214"/>
      <c r="H102" s="25"/>
      <c r="I102" s="25"/>
      <c r="J102" s="25"/>
      <c r="K102" s="24"/>
      <c r="L102" s="14"/>
      <c r="M102" s="25"/>
      <c r="N102" s="221"/>
      <c r="O102" s="221"/>
      <c r="P102" s="211"/>
      <c r="Q102" s="215"/>
      <c r="R102" s="94"/>
      <c r="S102" s="71"/>
      <c r="T102" s="71"/>
      <c r="U102" s="71"/>
      <c r="V102" s="71"/>
      <c r="W102" s="71"/>
      <c r="X102" s="26" t="s">
        <v>17</v>
      </c>
      <c r="Y102" s="195">
        <v>0.96499999999999997</v>
      </c>
      <c r="Z102" s="207"/>
      <c r="AA102" s="1094"/>
      <c r="AB102" s="1095"/>
      <c r="AC102" s="1095"/>
      <c r="AD102" s="1095"/>
      <c r="AE102" s="1095"/>
      <c r="AF102" s="1096"/>
      <c r="AG102" s="107" t="s">
        <v>1233</v>
      </c>
      <c r="AH102" s="107"/>
      <c r="AI102" s="107"/>
      <c r="AJ102" s="107"/>
      <c r="AK102" s="107"/>
      <c r="AL102" s="107"/>
      <c r="AM102" s="107"/>
      <c r="AN102" s="107"/>
      <c r="AO102" s="107"/>
      <c r="AP102" s="44" t="s">
        <v>1678</v>
      </c>
      <c r="AQ102" s="45">
        <v>0.5</v>
      </c>
      <c r="AR102" s="35">
        <f>ROUND(ROUND(L99*Y102,0)*AQ102,0)</f>
        <v>79</v>
      </c>
      <c r="AS102" s="19"/>
    </row>
  </sheetData>
  <mergeCells count="42">
    <mergeCell ref="G91:J93"/>
    <mergeCell ref="AA92:AF93"/>
    <mergeCell ref="AA95:AF96"/>
    <mergeCell ref="AA98:AF99"/>
    <mergeCell ref="AA101:AF102"/>
    <mergeCell ref="AA89:AF90"/>
    <mergeCell ref="AA62:AF63"/>
    <mergeCell ref="AA65:AF66"/>
    <mergeCell ref="G67:J69"/>
    <mergeCell ref="AA68:AF69"/>
    <mergeCell ref="AA71:AF72"/>
    <mergeCell ref="AA74:AF75"/>
    <mergeCell ref="AA77:AF78"/>
    <mergeCell ref="G79:J81"/>
    <mergeCell ref="AA80:AF81"/>
    <mergeCell ref="AA83:AF84"/>
    <mergeCell ref="AA86:AF87"/>
    <mergeCell ref="AA59:AF60"/>
    <mergeCell ref="G31:J33"/>
    <mergeCell ref="AA32:AF33"/>
    <mergeCell ref="AA35:AF36"/>
    <mergeCell ref="AA38:AF39"/>
    <mergeCell ref="AA41:AF42"/>
    <mergeCell ref="G43:J45"/>
    <mergeCell ref="AA44:AF45"/>
    <mergeCell ref="AA47:AF48"/>
    <mergeCell ref="AA50:AF51"/>
    <mergeCell ref="AA53:AF54"/>
    <mergeCell ref="G55:J57"/>
    <mergeCell ref="AA56:AF57"/>
    <mergeCell ref="AA29:AF30"/>
    <mergeCell ref="D5:AQ5"/>
    <mergeCell ref="D7:F9"/>
    <mergeCell ref="G7:J9"/>
    <mergeCell ref="AA8:AF9"/>
    <mergeCell ref="AA11:AF12"/>
    <mergeCell ref="AA14:AF15"/>
    <mergeCell ref="AA17:AF18"/>
    <mergeCell ref="G19:J21"/>
    <mergeCell ref="AA20:AF21"/>
    <mergeCell ref="AA23:AF24"/>
    <mergeCell ref="AA26:AF27"/>
  </mergeCells>
  <phoneticPr fontId="1"/>
  <printOptions horizontalCentered="1"/>
  <pageMargins left="0.78740157480314965" right="0.39370078740157483" top="0.59055118110236227" bottom="0.59055118110236227" header="0.39370078740157483" footer="0.31496062992125984"/>
  <pageSetup paperSize="9" scale="45" orientation="portrait" r:id="rId1"/>
  <headerFooter>
    <oddHeader>&amp;R&amp;9経過的施設入所支援</oddHeader>
    <oddFooter>&amp;C&amp;14&amp;P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sheetPr>
  <dimension ref="A1:AS156"/>
  <sheetViews>
    <sheetView view="pageBreakPreview" zoomScaleNormal="100" zoomScaleSheetLayoutView="100" workbookViewId="0"/>
  </sheetViews>
  <sheetFormatPr defaultColWidth="9" defaultRowHeight="13.5" x14ac:dyDescent="0.15"/>
  <cols>
    <col min="1" max="1" width="4.625" style="2" customWidth="1"/>
    <col min="2" max="2" width="7.625" style="2" customWidth="1"/>
    <col min="3" max="3" width="33" style="4" customWidth="1"/>
    <col min="4" max="7" width="2.375" style="2" customWidth="1"/>
    <col min="8" max="11" width="2.375" style="4" customWidth="1"/>
    <col min="12" max="12" width="5.875" style="4" customWidth="1"/>
    <col min="13" max="15" width="2.375" style="4" customWidth="1"/>
    <col min="16" max="16" width="2.375" style="190" customWidth="1"/>
    <col min="17" max="19" width="2.375" style="2" customWidth="1"/>
    <col min="20" max="24" width="2.375" style="5" customWidth="1"/>
    <col min="25" max="25" width="5" style="5" customWidth="1"/>
    <col min="26" max="40" width="2.375" style="5" customWidth="1"/>
    <col min="41" max="41" width="8.625" style="5" customWidth="1"/>
    <col min="42" max="42" width="2.375" style="5" customWidth="1"/>
    <col min="43" max="43" width="3.875" style="5" customWidth="1"/>
    <col min="44" max="44" width="7.125" style="2" customWidth="1"/>
    <col min="45" max="45" width="8.625" style="2" customWidth="1"/>
    <col min="46" max="46" width="4.375" style="2" bestFit="1" customWidth="1"/>
    <col min="47" max="16384" width="9" style="2"/>
  </cols>
  <sheetData>
    <row r="1" spans="1:45" ht="17.100000000000001" customHeight="1" x14ac:dyDescent="0.15">
      <c r="A1" s="1"/>
    </row>
    <row r="2" spans="1:45" ht="17.100000000000001" customHeight="1" x14ac:dyDescent="0.15">
      <c r="A2" s="1"/>
    </row>
    <row r="3" spans="1:45" ht="17.100000000000001" customHeight="1" x14ac:dyDescent="0.15">
      <c r="A3" s="1"/>
    </row>
    <row r="4" spans="1:45" ht="17.100000000000001" customHeight="1" x14ac:dyDescent="0.15">
      <c r="A4" s="1"/>
      <c r="B4" s="180"/>
    </row>
    <row r="5" spans="1:45" ht="13.7" customHeight="1" x14ac:dyDescent="0.15">
      <c r="A5" s="6" t="s">
        <v>1</v>
      </c>
      <c r="B5" s="7"/>
      <c r="C5" s="79" t="s">
        <v>2</v>
      </c>
      <c r="D5" s="1099" t="s">
        <v>3</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9" t="s">
        <v>4</v>
      </c>
      <c r="AS5" s="9" t="s">
        <v>5</v>
      </c>
    </row>
    <row r="6" spans="1:45" ht="13.7" customHeight="1" x14ac:dyDescent="0.15">
      <c r="A6" s="9" t="s">
        <v>6</v>
      </c>
      <c r="B6" s="79" t="s">
        <v>7</v>
      </c>
      <c r="C6" s="181"/>
      <c r="D6" s="55"/>
      <c r="E6" s="58"/>
      <c r="F6" s="58"/>
      <c r="G6" s="58"/>
      <c r="H6" s="58"/>
      <c r="I6" s="58"/>
      <c r="J6" s="58"/>
      <c r="K6" s="58"/>
      <c r="L6" s="58"/>
      <c r="M6" s="58"/>
      <c r="N6" s="58"/>
      <c r="O6" s="58"/>
      <c r="P6" s="216"/>
      <c r="Q6" s="58"/>
      <c r="R6" s="58"/>
      <c r="S6" s="58"/>
      <c r="T6" s="39"/>
      <c r="U6" s="39"/>
      <c r="V6" s="39"/>
      <c r="W6" s="39"/>
      <c r="X6" s="39"/>
      <c r="Y6" s="39"/>
      <c r="Z6" s="39"/>
      <c r="AA6" s="39"/>
      <c r="AB6" s="39"/>
      <c r="AC6" s="39"/>
      <c r="AD6" s="39"/>
      <c r="AE6" s="39"/>
      <c r="AF6" s="39"/>
      <c r="AG6" s="39"/>
      <c r="AH6" s="39"/>
      <c r="AI6" s="39"/>
      <c r="AJ6" s="39"/>
      <c r="AK6" s="39"/>
      <c r="AL6" s="39"/>
      <c r="AM6" s="39"/>
      <c r="AN6" s="39"/>
      <c r="AO6" s="39"/>
      <c r="AP6" s="39"/>
      <c r="AQ6" s="39"/>
      <c r="AR6" s="155" t="s">
        <v>8</v>
      </c>
      <c r="AS6" s="155" t="s">
        <v>9</v>
      </c>
    </row>
    <row r="7" spans="1:45" ht="14.25" customHeight="1" x14ac:dyDescent="0.15">
      <c r="A7" s="32">
        <v>32</v>
      </c>
      <c r="B7" s="32">
        <v>4601</v>
      </c>
      <c r="C7" s="34" t="s">
        <v>1811</v>
      </c>
      <c r="D7" s="1085" t="s">
        <v>1812</v>
      </c>
      <c r="E7" s="1086"/>
      <c r="F7" s="1087"/>
      <c r="G7" s="40" t="s">
        <v>1513</v>
      </c>
      <c r="H7" s="40"/>
      <c r="I7" s="40"/>
      <c r="J7" s="40"/>
      <c r="K7" s="47" t="s">
        <v>1242</v>
      </c>
      <c r="L7" s="103"/>
      <c r="M7" s="40"/>
      <c r="N7" s="40"/>
      <c r="O7" s="40"/>
      <c r="P7" s="199"/>
      <c r="Q7" s="41"/>
      <c r="R7" s="47"/>
      <c r="S7" s="65"/>
      <c r="T7" s="65"/>
      <c r="U7" s="65"/>
      <c r="V7" s="65"/>
      <c r="W7" s="65"/>
      <c r="X7" s="65"/>
      <c r="Y7" s="102"/>
      <c r="Z7" s="182"/>
      <c r="AA7" s="222"/>
      <c r="AB7" s="44"/>
      <c r="AC7" s="44"/>
      <c r="AD7" s="44"/>
      <c r="AE7" s="44"/>
      <c r="AF7" s="44"/>
      <c r="AG7" s="44"/>
      <c r="AH7" s="44"/>
      <c r="AI7" s="44"/>
      <c r="AJ7" s="44"/>
      <c r="AK7" s="44"/>
      <c r="AL7" s="44"/>
      <c r="AM7" s="44"/>
      <c r="AN7" s="44"/>
      <c r="AO7" s="44"/>
      <c r="AP7" s="44"/>
      <c r="AQ7" s="98"/>
      <c r="AR7" s="35">
        <f>ROUND(L9,0)</f>
        <v>393</v>
      </c>
      <c r="AS7" s="66" t="s">
        <v>13</v>
      </c>
    </row>
    <row r="8" spans="1:45" ht="14.25" customHeight="1" x14ac:dyDescent="0.15">
      <c r="A8" s="32">
        <v>32</v>
      </c>
      <c r="B8" s="32">
        <v>4602</v>
      </c>
      <c r="C8" s="34" t="s">
        <v>1813</v>
      </c>
      <c r="D8" s="1088"/>
      <c r="E8" s="1089"/>
      <c r="F8" s="1090"/>
      <c r="G8" s="4"/>
      <c r="K8" s="20" t="s">
        <v>1244</v>
      </c>
      <c r="L8" s="58"/>
      <c r="P8" s="187"/>
      <c r="Q8" s="21"/>
      <c r="R8" s="20"/>
      <c r="S8" s="53"/>
      <c r="T8" s="53"/>
      <c r="U8" s="53"/>
      <c r="V8" s="53"/>
      <c r="W8" s="53"/>
      <c r="X8" s="53"/>
      <c r="Y8" s="188"/>
      <c r="Z8" s="59"/>
      <c r="AA8" s="1091" t="s">
        <v>1229</v>
      </c>
      <c r="AB8" s="1092"/>
      <c r="AC8" s="1092"/>
      <c r="AD8" s="1092"/>
      <c r="AE8" s="1092"/>
      <c r="AF8" s="1093"/>
      <c r="AG8" s="223" t="s">
        <v>1230</v>
      </c>
      <c r="AH8" s="107"/>
      <c r="AI8" s="107"/>
      <c r="AJ8" s="107"/>
      <c r="AK8" s="107"/>
      <c r="AL8" s="107"/>
      <c r="AM8" s="107"/>
      <c r="AN8" s="107"/>
      <c r="AO8" s="107"/>
      <c r="AP8" s="44" t="s">
        <v>17</v>
      </c>
      <c r="AQ8" s="220">
        <v>0.7</v>
      </c>
      <c r="AR8" s="35">
        <f>ROUND(L9*AQ8,0)</f>
        <v>275</v>
      </c>
      <c r="AS8" s="31"/>
    </row>
    <row r="9" spans="1:45" ht="14.25" customHeight="1" x14ac:dyDescent="0.15">
      <c r="A9" s="32">
        <v>32</v>
      </c>
      <c r="B9" s="32" t="s">
        <v>1814</v>
      </c>
      <c r="C9" s="34" t="s">
        <v>1815</v>
      </c>
      <c r="D9" s="1088"/>
      <c r="E9" s="1089"/>
      <c r="F9" s="1090"/>
      <c r="G9" s="4"/>
      <c r="K9" s="20"/>
      <c r="L9" s="189">
        <v>393</v>
      </c>
      <c r="M9" s="4" t="s">
        <v>21</v>
      </c>
      <c r="P9" s="191"/>
      <c r="Q9" s="21"/>
      <c r="R9" s="20"/>
      <c r="S9" s="53"/>
      <c r="T9" s="53"/>
      <c r="U9" s="53"/>
      <c r="V9" s="53"/>
      <c r="W9" s="53"/>
      <c r="X9" s="53"/>
      <c r="Y9" s="188"/>
      <c r="Z9" s="59"/>
      <c r="AA9" s="1094"/>
      <c r="AB9" s="1095"/>
      <c r="AC9" s="1095"/>
      <c r="AD9" s="1095"/>
      <c r="AE9" s="1095"/>
      <c r="AF9" s="1096"/>
      <c r="AG9" s="67" t="s">
        <v>1233</v>
      </c>
      <c r="AH9" s="67"/>
      <c r="AI9" s="67"/>
      <c r="AJ9" s="67"/>
      <c r="AK9" s="67"/>
      <c r="AL9" s="67"/>
      <c r="AM9" s="67"/>
      <c r="AN9" s="67"/>
      <c r="AO9" s="67"/>
      <c r="AP9" s="65" t="s">
        <v>1678</v>
      </c>
      <c r="AQ9" s="164">
        <v>0.5</v>
      </c>
      <c r="AR9" s="35">
        <f>ROUND(L9*AQ9,0)</f>
        <v>197</v>
      </c>
      <c r="AS9" s="31"/>
    </row>
    <row r="10" spans="1:45" ht="14.25" customHeight="1" x14ac:dyDescent="0.15">
      <c r="A10" s="32">
        <v>32</v>
      </c>
      <c r="B10" s="32">
        <v>4603</v>
      </c>
      <c r="C10" s="34" t="s">
        <v>1816</v>
      </c>
      <c r="D10" s="73"/>
      <c r="E10" s="74"/>
      <c r="F10" s="75"/>
      <c r="G10" s="4"/>
      <c r="K10" s="20"/>
      <c r="L10" s="58"/>
      <c r="P10" s="203"/>
      <c r="Q10" s="21"/>
      <c r="R10" s="72" t="s">
        <v>1235</v>
      </c>
      <c r="S10" s="67"/>
      <c r="T10" s="67"/>
      <c r="U10" s="67"/>
      <c r="V10" s="67"/>
      <c r="W10" s="67"/>
      <c r="X10" s="67"/>
      <c r="Y10" s="192"/>
      <c r="Z10" s="68"/>
      <c r="AA10" s="223"/>
      <c r="AB10" s="107"/>
      <c r="AC10" s="107"/>
      <c r="AD10" s="107"/>
      <c r="AE10" s="107"/>
      <c r="AF10" s="107"/>
      <c r="AG10" s="107"/>
      <c r="AH10" s="107"/>
      <c r="AI10" s="107"/>
      <c r="AJ10" s="107"/>
      <c r="AK10" s="107"/>
      <c r="AL10" s="107"/>
      <c r="AM10" s="107"/>
      <c r="AN10" s="107"/>
      <c r="AO10" s="107"/>
      <c r="AP10" s="107"/>
      <c r="AQ10" s="136"/>
      <c r="AR10" s="35">
        <f>ROUND(L9*Y12,0)</f>
        <v>379</v>
      </c>
      <c r="AS10" s="31"/>
    </row>
    <row r="11" spans="1:45" ht="14.25" customHeight="1" x14ac:dyDescent="0.15">
      <c r="A11" s="32">
        <v>32</v>
      </c>
      <c r="B11" s="32">
        <v>4604</v>
      </c>
      <c r="C11" s="34" t="s">
        <v>1817</v>
      </c>
      <c r="D11" s="186"/>
      <c r="E11" s="187"/>
      <c r="F11" s="208"/>
      <c r="G11" s="4"/>
      <c r="K11" s="186"/>
      <c r="L11" s="204"/>
      <c r="M11" s="187"/>
      <c r="N11" s="187"/>
      <c r="P11" s="203"/>
      <c r="Q11" s="21"/>
      <c r="R11" s="54" t="s">
        <v>1237</v>
      </c>
      <c r="S11" s="53"/>
      <c r="T11" s="53"/>
      <c r="U11" s="53"/>
      <c r="V11" s="53"/>
      <c r="W11" s="53"/>
      <c r="X11" s="53"/>
      <c r="Y11" s="188"/>
      <c r="Z11" s="59"/>
      <c r="AA11" s="1091" t="s">
        <v>1229</v>
      </c>
      <c r="AB11" s="1092"/>
      <c r="AC11" s="1092"/>
      <c r="AD11" s="1092"/>
      <c r="AE11" s="1092"/>
      <c r="AF11" s="1093"/>
      <c r="AG11" s="67" t="s">
        <v>1230</v>
      </c>
      <c r="AH11" s="67"/>
      <c r="AI11" s="67"/>
      <c r="AJ11" s="67"/>
      <c r="AK11" s="67"/>
      <c r="AL11" s="67"/>
      <c r="AM11" s="67"/>
      <c r="AN11" s="67"/>
      <c r="AO11" s="67"/>
      <c r="AP11" s="65" t="s">
        <v>17</v>
      </c>
      <c r="AQ11" s="220">
        <v>0.7</v>
      </c>
      <c r="AR11" s="35">
        <f>ROUND(ROUND(L9*Y12,0)*AQ11,0)</f>
        <v>265</v>
      </c>
      <c r="AS11" s="31"/>
    </row>
    <row r="12" spans="1:45" ht="14.25" customHeight="1" x14ac:dyDescent="0.15">
      <c r="A12" s="32">
        <v>32</v>
      </c>
      <c r="B12" s="32" t="s">
        <v>1818</v>
      </c>
      <c r="C12" s="34" t="s">
        <v>1819</v>
      </c>
      <c r="D12" s="73"/>
      <c r="E12" s="74"/>
      <c r="F12" s="75"/>
      <c r="G12" s="4"/>
      <c r="K12" s="186"/>
      <c r="L12" s="204"/>
      <c r="M12" s="187"/>
      <c r="N12" s="187"/>
      <c r="P12" s="203"/>
      <c r="Q12" s="21"/>
      <c r="R12" s="54"/>
      <c r="S12" s="53"/>
      <c r="T12" s="53"/>
      <c r="U12" s="53"/>
      <c r="V12" s="53"/>
      <c r="W12" s="53"/>
      <c r="X12" s="23" t="s">
        <v>17</v>
      </c>
      <c r="Y12" s="195">
        <v>0.96499999999999997</v>
      </c>
      <c r="Z12" s="59"/>
      <c r="AA12" s="1094"/>
      <c r="AB12" s="1095"/>
      <c r="AC12" s="1095"/>
      <c r="AD12" s="1095"/>
      <c r="AE12" s="1095"/>
      <c r="AF12" s="1096"/>
      <c r="AG12" s="67" t="s">
        <v>1233</v>
      </c>
      <c r="AH12" s="67"/>
      <c r="AI12" s="67"/>
      <c r="AJ12" s="67"/>
      <c r="AK12" s="67"/>
      <c r="AL12" s="67"/>
      <c r="AM12" s="67"/>
      <c r="AN12" s="67"/>
      <c r="AO12" s="67"/>
      <c r="AP12" s="65" t="s">
        <v>1678</v>
      </c>
      <c r="AQ12" s="164">
        <v>0.5</v>
      </c>
      <c r="AR12" s="35">
        <f>ROUND(ROUND(L9*Y12,0)*AQ12,0)</f>
        <v>190</v>
      </c>
      <c r="AS12" s="31"/>
    </row>
    <row r="13" spans="1:45" ht="14.25" customHeight="1" x14ac:dyDescent="0.15">
      <c r="A13" s="32">
        <v>32</v>
      </c>
      <c r="B13" s="32">
        <v>4605</v>
      </c>
      <c r="C13" s="34" t="s">
        <v>1820</v>
      </c>
      <c r="D13" s="73"/>
      <c r="E13" s="74"/>
      <c r="F13" s="75"/>
      <c r="G13" s="4"/>
      <c r="J13" s="187"/>
      <c r="K13" s="47" t="s">
        <v>1522</v>
      </c>
      <c r="L13" s="185"/>
      <c r="M13" s="184"/>
      <c r="N13" s="184"/>
      <c r="O13" s="184"/>
      <c r="P13" s="205"/>
      <c r="Q13" s="41"/>
      <c r="R13" s="47"/>
      <c r="S13" s="65"/>
      <c r="T13" s="65"/>
      <c r="U13" s="65"/>
      <c r="V13" s="65"/>
      <c r="W13" s="65"/>
      <c r="X13" s="65"/>
      <c r="Y13" s="102"/>
      <c r="Z13" s="182"/>
      <c r="AA13" s="222"/>
      <c r="AB13" s="44"/>
      <c r="AC13" s="44"/>
      <c r="AD13" s="44"/>
      <c r="AE13" s="44"/>
      <c r="AF13" s="44"/>
      <c r="AG13" s="44"/>
      <c r="AH13" s="44"/>
      <c r="AI13" s="44"/>
      <c r="AJ13" s="44"/>
      <c r="AK13" s="44"/>
      <c r="AL13" s="44"/>
      <c r="AM13" s="44"/>
      <c r="AN13" s="44"/>
      <c r="AO13" s="44"/>
      <c r="AP13" s="44"/>
      <c r="AQ13" s="98"/>
      <c r="AR13" s="35">
        <f>ROUND(L15,0)</f>
        <v>310</v>
      </c>
      <c r="AS13" s="31"/>
    </row>
    <row r="14" spans="1:45" ht="14.25" customHeight="1" x14ac:dyDescent="0.15">
      <c r="A14" s="32">
        <v>32</v>
      </c>
      <c r="B14" s="32">
        <v>4606</v>
      </c>
      <c r="C14" s="34" t="s">
        <v>1821</v>
      </c>
      <c r="D14" s="73"/>
      <c r="E14" s="74"/>
      <c r="F14" s="75"/>
      <c r="G14" s="4"/>
      <c r="J14" s="187"/>
      <c r="K14" s="186"/>
      <c r="L14" s="204"/>
      <c r="M14" s="187"/>
      <c r="N14" s="187"/>
      <c r="O14" s="187"/>
      <c r="P14" s="187"/>
      <c r="Q14" s="21"/>
      <c r="R14" s="20"/>
      <c r="S14" s="53"/>
      <c r="T14" s="53"/>
      <c r="U14" s="53"/>
      <c r="V14" s="53"/>
      <c r="W14" s="53"/>
      <c r="X14" s="53"/>
      <c r="Y14" s="188"/>
      <c r="Z14" s="59"/>
      <c r="AA14" s="1091" t="s">
        <v>1229</v>
      </c>
      <c r="AB14" s="1092"/>
      <c r="AC14" s="1092"/>
      <c r="AD14" s="1092"/>
      <c r="AE14" s="1092"/>
      <c r="AF14" s="1093"/>
      <c r="AG14" s="223" t="s">
        <v>1230</v>
      </c>
      <c r="AH14" s="107"/>
      <c r="AI14" s="107"/>
      <c r="AJ14" s="107"/>
      <c r="AK14" s="107"/>
      <c r="AL14" s="107"/>
      <c r="AM14" s="107"/>
      <c r="AN14" s="107"/>
      <c r="AO14" s="107"/>
      <c r="AP14" s="44" t="s">
        <v>17</v>
      </c>
      <c r="AQ14" s="220">
        <v>0.7</v>
      </c>
      <c r="AR14" s="35">
        <f>ROUND(L15*AQ14,0)</f>
        <v>217</v>
      </c>
      <c r="AS14" s="31"/>
    </row>
    <row r="15" spans="1:45" ht="14.25" customHeight="1" x14ac:dyDescent="0.15">
      <c r="A15" s="32">
        <v>32</v>
      </c>
      <c r="B15" s="32" t="s">
        <v>1822</v>
      </c>
      <c r="C15" s="34" t="s">
        <v>1823</v>
      </c>
      <c r="D15" s="73"/>
      <c r="E15" s="74"/>
      <c r="F15" s="75"/>
      <c r="G15" s="4"/>
      <c r="J15" s="187"/>
      <c r="K15" s="186"/>
      <c r="L15" s="189">
        <v>310</v>
      </c>
      <c r="M15" s="4" t="s">
        <v>21</v>
      </c>
      <c r="N15" s="187"/>
      <c r="O15" s="187"/>
      <c r="P15" s="191"/>
      <c r="Q15" s="21"/>
      <c r="R15" s="20"/>
      <c r="S15" s="53"/>
      <c r="T15" s="53"/>
      <c r="U15" s="53"/>
      <c r="V15" s="53"/>
      <c r="W15" s="53"/>
      <c r="X15" s="53"/>
      <c r="Y15" s="188"/>
      <c r="Z15" s="59"/>
      <c r="AA15" s="1094"/>
      <c r="AB15" s="1095"/>
      <c r="AC15" s="1095"/>
      <c r="AD15" s="1095"/>
      <c r="AE15" s="1095"/>
      <c r="AF15" s="1096"/>
      <c r="AG15" s="67" t="s">
        <v>1233</v>
      </c>
      <c r="AH15" s="67"/>
      <c r="AI15" s="67"/>
      <c r="AJ15" s="67"/>
      <c r="AK15" s="67"/>
      <c r="AL15" s="67"/>
      <c r="AM15" s="67"/>
      <c r="AN15" s="67"/>
      <c r="AO15" s="67"/>
      <c r="AP15" s="65" t="s">
        <v>1678</v>
      </c>
      <c r="AQ15" s="164">
        <v>0.5</v>
      </c>
      <c r="AR15" s="35">
        <f>ROUND(L15*AQ15,0)</f>
        <v>155</v>
      </c>
      <c r="AS15" s="31"/>
    </row>
    <row r="16" spans="1:45" ht="14.25" customHeight="1" x14ac:dyDescent="0.15">
      <c r="A16" s="32">
        <v>32</v>
      </c>
      <c r="B16" s="32">
        <v>4607</v>
      </c>
      <c r="C16" s="34" t="s">
        <v>1824</v>
      </c>
      <c r="D16" s="73"/>
      <c r="E16" s="74"/>
      <c r="F16" s="75"/>
      <c r="G16" s="4"/>
      <c r="J16" s="187"/>
      <c r="K16" s="186"/>
      <c r="L16" s="204"/>
      <c r="M16" s="187"/>
      <c r="N16" s="187"/>
      <c r="O16" s="187"/>
      <c r="P16" s="191"/>
      <c r="Q16" s="21"/>
      <c r="R16" s="72" t="s">
        <v>1235</v>
      </c>
      <c r="S16" s="67"/>
      <c r="T16" s="67"/>
      <c r="U16" s="67"/>
      <c r="V16" s="67"/>
      <c r="W16" s="67"/>
      <c r="X16" s="67"/>
      <c r="Y16" s="192"/>
      <c r="Z16" s="68"/>
      <c r="AA16" s="223"/>
      <c r="AB16" s="107"/>
      <c r="AC16" s="107"/>
      <c r="AD16" s="107"/>
      <c r="AE16" s="107"/>
      <c r="AF16" s="107"/>
      <c r="AG16" s="107"/>
      <c r="AH16" s="107"/>
      <c r="AI16" s="107"/>
      <c r="AJ16" s="107"/>
      <c r="AK16" s="107"/>
      <c r="AL16" s="107"/>
      <c r="AM16" s="107"/>
      <c r="AN16" s="107"/>
      <c r="AO16" s="107"/>
      <c r="AP16" s="107"/>
      <c r="AQ16" s="136"/>
      <c r="AR16" s="35">
        <f>ROUND(L15*Y18,0)</f>
        <v>299</v>
      </c>
      <c r="AS16" s="31"/>
    </row>
    <row r="17" spans="1:45" ht="14.25" customHeight="1" x14ac:dyDescent="0.15">
      <c r="A17" s="32">
        <v>32</v>
      </c>
      <c r="B17" s="32">
        <v>4608</v>
      </c>
      <c r="C17" s="34" t="s">
        <v>1825</v>
      </c>
      <c r="D17" s="73"/>
      <c r="E17" s="74"/>
      <c r="F17" s="75"/>
      <c r="G17" s="4"/>
      <c r="J17" s="187"/>
      <c r="K17" s="186"/>
      <c r="L17" s="204"/>
      <c r="M17" s="187"/>
      <c r="N17" s="187"/>
      <c r="O17" s="187"/>
      <c r="P17" s="191"/>
      <c r="Q17" s="21"/>
      <c r="R17" s="54" t="s">
        <v>1237</v>
      </c>
      <c r="S17" s="53"/>
      <c r="T17" s="53"/>
      <c r="U17" s="53"/>
      <c r="V17" s="53"/>
      <c r="W17" s="53"/>
      <c r="X17" s="53"/>
      <c r="Y17" s="188"/>
      <c r="Z17" s="59"/>
      <c r="AA17" s="1091" t="s">
        <v>1229</v>
      </c>
      <c r="AB17" s="1092"/>
      <c r="AC17" s="1092"/>
      <c r="AD17" s="1092"/>
      <c r="AE17" s="1092"/>
      <c r="AF17" s="1093"/>
      <c r="AG17" s="67" t="s">
        <v>1230</v>
      </c>
      <c r="AH17" s="67"/>
      <c r="AI17" s="67"/>
      <c r="AJ17" s="67"/>
      <c r="AK17" s="67"/>
      <c r="AL17" s="67"/>
      <c r="AM17" s="67"/>
      <c r="AN17" s="67"/>
      <c r="AO17" s="67"/>
      <c r="AP17" s="65" t="s">
        <v>17</v>
      </c>
      <c r="AQ17" s="220">
        <v>0.7</v>
      </c>
      <c r="AR17" s="35">
        <f>ROUND(ROUND(L15*Y18,0)*AQ17,0)</f>
        <v>209</v>
      </c>
      <c r="AS17" s="31"/>
    </row>
    <row r="18" spans="1:45" ht="14.25" customHeight="1" x14ac:dyDescent="0.15">
      <c r="A18" s="32">
        <v>32</v>
      </c>
      <c r="B18" s="32" t="s">
        <v>1826</v>
      </c>
      <c r="C18" s="34" t="s">
        <v>1827</v>
      </c>
      <c r="D18" s="73"/>
      <c r="E18" s="74"/>
      <c r="F18" s="75"/>
      <c r="G18" s="4"/>
      <c r="J18" s="187"/>
      <c r="K18" s="186"/>
      <c r="L18" s="204"/>
      <c r="M18" s="187"/>
      <c r="N18" s="187"/>
      <c r="O18" s="187"/>
      <c r="P18" s="191"/>
      <c r="Q18" s="21"/>
      <c r="R18" s="54"/>
      <c r="S18" s="53"/>
      <c r="T18" s="53"/>
      <c r="U18" s="53"/>
      <c r="V18" s="53"/>
      <c r="W18" s="53"/>
      <c r="X18" s="23" t="s">
        <v>17</v>
      </c>
      <c r="Y18" s="195">
        <v>0.96499999999999997</v>
      </c>
      <c r="Z18" s="59"/>
      <c r="AA18" s="1094"/>
      <c r="AB18" s="1095"/>
      <c r="AC18" s="1095"/>
      <c r="AD18" s="1095"/>
      <c r="AE18" s="1095"/>
      <c r="AF18" s="1096"/>
      <c r="AG18" s="67" t="s">
        <v>1233</v>
      </c>
      <c r="AH18" s="67"/>
      <c r="AI18" s="67"/>
      <c r="AJ18" s="67"/>
      <c r="AK18" s="67"/>
      <c r="AL18" s="67"/>
      <c r="AM18" s="67"/>
      <c r="AN18" s="67"/>
      <c r="AO18" s="67"/>
      <c r="AP18" s="65" t="s">
        <v>1678</v>
      </c>
      <c r="AQ18" s="164">
        <v>0.5</v>
      </c>
      <c r="AR18" s="35">
        <f>ROUND(ROUND(L15*Y18,0)*AQ18,0)</f>
        <v>150</v>
      </c>
      <c r="AS18" s="31"/>
    </row>
    <row r="19" spans="1:45" ht="14.25" customHeight="1" x14ac:dyDescent="0.15">
      <c r="A19" s="32">
        <v>32</v>
      </c>
      <c r="B19" s="32">
        <v>4611</v>
      </c>
      <c r="C19" s="34" t="s">
        <v>1828</v>
      </c>
      <c r="D19" s="73"/>
      <c r="E19" s="74"/>
      <c r="F19" s="75"/>
      <c r="G19" s="1085" t="s">
        <v>1531</v>
      </c>
      <c r="H19" s="1086"/>
      <c r="I19" s="1086"/>
      <c r="J19" s="1087"/>
      <c r="K19" s="47" t="s">
        <v>1242</v>
      </c>
      <c r="L19" s="103"/>
      <c r="M19" s="40"/>
      <c r="N19" s="40"/>
      <c r="O19" s="40"/>
      <c r="P19" s="199"/>
      <c r="Q19" s="41"/>
      <c r="R19" s="47"/>
      <c r="S19" s="65"/>
      <c r="T19" s="65"/>
      <c r="U19" s="65"/>
      <c r="V19" s="65"/>
      <c r="W19" s="65"/>
      <c r="X19" s="65"/>
      <c r="Y19" s="102"/>
      <c r="Z19" s="182"/>
      <c r="AA19" s="222"/>
      <c r="AB19" s="44"/>
      <c r="AC19" s="44"/>
      <c r="AD19" s="44"/>
      <c r="AE19" s="44"/>
      <c r="AF19" s="44"/>
      <c r="AG19" s="44"/>
      <c r="AH19" s="44"/>
      <c r="AI19" s="44"/>
      <c r="AJ19" s="44"/>
      <c r="AK19" s="44"/>
      <c r="AL19" s="44"/>
      <c r="AM19" s="44"/>
      <c r="AN19" s="44"/>
      <c r="AO19" s="44"/>
      <c r="AP19" s="44"/>
      <c r="AQ19" s="98"/>
      <c r="AR19" s="35">
        <f>ROUND(L21,0)</f>
        <v>293</v>
      </c>
      <c r="AS19" s="31"/>
    </row>
    <row r="20" spans="1:45" ht="14.25" customHeight="1" x14ac:dyDescent="0.15">
      <c r="A20" s="32">
        <v>32</v>
      </c>
      <c r="B20" s="32">
        <v>4612</v>
      </c>
      <c r="C20" s="34" t="s">
        <v>1829</v>
      </c>
      <c r="D20" s="73"/>
      <c r="E20" s="74"/>
      <c r="F20" s="75"/>
      <c r="G20" s="1088"/>
      <c r="H20" s="1089"/>
      <c r="I20" s="1089"/>
      <c r="J20" s="1090"/>
      <c r="K20" s="20" t="s">
        <v>1244</v>
      </c>
      <c r="L20" s="58"/>
      <c r="P20" s="187"/>
      <c r="Q20" s="21"/>
      <c r="R20" s="20"/>
      <c r="S20" s="53"/>
      <c r="T20" s="53"/>
      <c r="U20" s="53"/>
      <c r="V20" s="53"/>
      <c r="W20" s="53"/>
      <c r="X20" s="53"/>
      <c r="Y20" s="188"/>
      <c r="Z20" s="59"/>
      <c r="AA20" s="1091" t="s">
        <v>1229</v>
      </c>
      <c r="AB20" s="1092"/>
      <c r="AC20" s="1092"/>
      <c r="AD20" s="1092"/>
      <c r="AE20" s="1092"/>
      <c r="AF20" s="1093"/>
      <c r="AG20" s="223" t="s">
        <v>1230</v>
      </c>
      <c r="AH20" s="107"/>
      <c r="AI20" s="107"/>
      <c r="AJ20" s="107"/>
      <c r="AK20" s="107"/>
      <c r="AL20" s="107"/>
      <c r="AM20" s="107"/>
      <c r="AN20" s="107"/>
      <c r="AO20" s="107"/>
      <c r="AP20" s="44" t="s">
        <v>17</v>
      </c>
      <c r="AQ20" s="220">
        <v>0.7</v>
      </c>
      <c r="AR20" s="35">
        <f>ROUND(L21*AQ20,0)</f>
        <v>205</v>
      </c>
      <c r="AS20" s="31"/>
    </row>
    <row r="21" spans="1:45" ht="14.25" customHeight="1" x14ac:dyDescent="0.15">
      <c r="A21" s="32">
        <v>32</v>
      </c>
      <c r="B21" s="32" t="s">
        <v>1830</v>
      </c>
      <c r="C21" s="34" t="s">
        <v>1831</v>
      </c>
      <c r="D21" s="73"/>
      <c r="E21" s="74"/>
      <c r="F21" s="75"/>
      <c r="G21" s="1088"/>
      <c r="H21" s="1089"/>
      <c r="I21" s="1089"/>
      <c r="J21" s="1090"/>
      <c r="K21" s="20"/>
      <c r="L21" s="189">
        <v>293</v>
      </c>
      <c r="M21" s="4" t="s">
        <v>21</v>
      </c>
      <c r="P21" s="191"/>
      <c r="Q21" s="21"/>
      <c r="R21" s="20"/>
      <c r="S21" s="53"/>
      <c r="T21" s="53"/>
      <c r="U21" s="53"/>
      <c r="V21" s="53"/>
      <c r="W21" s="53"/>
      <c r="X21" s="53"/>
      <c r="Y21" s="188"/>
      <c r="Z21" s="59"/>
      <c r="AA21" s="1094"/>
      <c r="AB21" s="1095"/>
      <c r="AC21" s="1095"/>
      <c r="AD21" s="1095"/>
      <c r="AE21" s="1095"/>
      <c r="AF21" s="1096"/>
      <c r="AG21" s="67" t="s">
        <v>1233</v>
      </c>
      <c r="AH21" s="67"/>
      <c r="AI21" s="67"/>
      <c r="AJ21" s="67"/>
      <c r="AK21" s="67"/>
      <c r="AL21" s="67"/>
      <c r="AM21" s="67"/>
      <c r="AN21" s="67"/>
      <c r="AO21" s="67"/>
      <c r="AP21" s="65" t="s">
        <v>1678</v>
      </c>
      <c r="AQ21" s="164">
        <v>0.5</v>
      </c>
      <c r="AR21" s="35">
        <f>ROUND(L21*AQ21,0)</f>
        <v>147</v>
      </c>
      <c r="AS21" s="31"/>
    </row>
    <row r="22" spans="1:45" ht="14.25" customHeight="1" x14ac:dyDescent="0.15">
      <c r="A22" s="32">
        <v>32</v>
      </c>
      <c r="B22" s="32">
        <v>4613</v>
      </c>
      <c r="C22" s="34" t="s">
        <v>1832</v>
      </c>
      <c r="D22" s="73"/>
      <c r="E22" s="74"/>
      <c r="F22" s="75"/>
      <c r="G22" s="73"/>
      <c r="H22" s="74"/>
      <c r="I22" s="74"/>
      <c r="J22" s="75"/>
      <c r="K22" s="20"/>
      <c r="L22" s="58"/>
      <c r="P22" s="203"/>
      <c r="Q22" s="21"/>
      <c r="R22" s="72" t="s">
        <v>1235</v>
      </c>
      <c r="S22" s="67"/>
      <c r="T22" s="67"/>
      <c r="U22" s="67"/>
      <c r="V22" s="67"/>
      <c r="W22" s="67"/>
      <c r="X22" s="67"/>
      <c r="Y22" s="192"/>
      <c r="Z22" s="68"/>
      <c r="AA22" s="223"/>
      <c r="AB22" s="107"/>
      <c r="AC22" s="107"/>
      <c r="AD22" s="107"/>
      <c r="AE22" s="107"/>
      <c r="AF22" s="107"/>
      <c r="AG22" s="107"/>
      <c r="AH22" s="107"/>
      <c r="AI22" s="107"/>
      <c r="AJ22" s="107"/>
      <c r="AK22" s="107"/>
      <c r="AL22" s="107"/>
      <c r="AM22" s="107"/>
      <c r="AN22" s="107"/>
      <c r="AO22" s="107"/>
      <c r="AP22" s="107"/>
      <c r="AQ22" s="136"/>
      <c r="AR22" s="35">
        <f>ROUND(L21*Y24,0)</f>
        <v>283</v>
      </c>
      <c r="AS22" s="31"/>
    </row>
    <row r="23" spans="1:45" ht="14.25" customHeight="1" x14ac:dyDescent="0.15">
      <c r="A23" s="32">
        <v>32</v>
      </c>
      <c r="B23" s="32">
        <v>4614</v>
      </c>
      <c r="C23" s="34" t="s">
        <v>1833</v>
      </c>
      <c r="D23" s="73"/>
      <c r="E23" s="74"/>
      <c r="F23" s="75"/>
      <c r="G23" s="4"/>
      <c r="K23" s="186"/>
      <c r="L23" s="204"/>
      <c r="M23" s="187"/>
      <c r="N23" s="187"/>
      <c r="P23" s="203"/>
      <c r="Q23" s="21"/>
      <c r="R23" s="54" t="s">
        <v>1237</v>
      </c>
      <c r="S23" s="53"/>
      <c r="T23" s="53"/>
      <c r="U23" s="53"/>
      <c r="V23" s="53"/>
      <c r="W23" s="53"/>
      <c r="X23" s="53"/>
      <c r="Y23" s="188"/>
      <c r="Z23" s="59"/>
      <c r="AA23" s="1091" t="s">
        <v>1229</v>
      </c>
      <c r="AB23" s="1092"/>
      <c r="AC23" s="1092"/>
      <c r="AD23" s="1092"/>
      <c r="AE23" s="1092"/>
      <c r="AF23" s="1093"/>
      <c r="AG23" s="67" t="s">
        <v>1230</v>
      </c>
      <c r="AH23" s="67"/>
      <c r="AI23" s="67"/>
      <c r="AJ23" s="67"/>
      <c r="AK23" s="67"/>
      <c r="AL23" s="67"/>
      <c r="AM23" s="67"/>
      <c r="AN23" s="67"/>
      <c r="AO23" s="67"/>
      <c r="AP23" s="65" t="s">
        <v>17</v>
      </c>
      <c r="AQ23" s="220">
        <v>0.7</v>
      </c>
      <c r="AR23" s="35">
        <f>ROUND(ROUND(L21*Y24,0)*AQ23,0)</f>
        <v>198</v>
      </c>
      <c r="AS23" s="31"/>
    </row>
    <row r="24" spans="1:45" ht="14.25" customHeight="1" x14ac:dyDescent="0.15">
      <c r="A24" s="32">
        <v>32</v>
      </c>
      <c r="B24" s="32" t="s">
        <v>1834</v>
      </c>
      <c r="C24" s="34" t="s">
        <v>1835</v>
      </c>
      <c r="D24" s="73"/>
      <c r="E24" s="74"/>
      <c r="F24" s="75"/>
      <c r="G24" s="4"/>
      <c r="K24" s="186"/>
      <c r="L24" s="204"/>
      <c r="M24" s="187"/>
      <c r="N24" s="187"/>
      <c r="P24" s="203"/>
      <c r="Q24" s="21"/>
      <c r="R24" s="54"/>
      <c r="S24" s="53"/>
      <c r="T24" s="53"/>
      <c r="U24" s="53"/>
      <c r="V24" s="53"/>
      <c r="W24" s="53"/>
      <c r="X24" s="23" t="s">
        <v>17</v>
      </c>
      <c r="Y24" s="195">
        <v>0.96499999999999997</v>
      </c>
      <c r="Z24" s="59"/>
      <c r="AA24" s="1094"/>
      <c r="AB24" s="1095"/>
      <c r="AC24" s="1095"/>
      <c r="AD24" s="1095"/>
      <c r="AE24" s="1095"/>
      <c r="AF24" s="1096"/>
      <c r="AG24" s="67" t="s">
        <v>1233</v>
      </c>
      <c r="AH24" s="67"/>
      <c r="AI24" s="67"/>
      <c r="AJ24" s="67"/>
      <c r="AK24" s="67"/>
      <c r="AL24" s="67"/>
      <c r="AM24" s="67"/>
      <c r="AN24" s="67"/>
      <c r="AO24" s="67"/>
      <c r="AP24" s="65" t="s">
        <v>1678</v>
      </c>
      <c r="AQ24" s="164">
        <v>0.5</v>
      </c>
      <c r="AR24" s="35">
        <f>ROUND(ROUND(L21*Y24,0)*AQ24,0)</f>
        <v>142</v>
      </c>
      <c r="AS24" s="31"/>
    </row>
    <row r="25" spans="1:45" ht="14.25" customHeight="1" x14ac:dyDescent="0.15">
      <c r="A25" s="32">
        <v>32</v>
      </c>
      <c r="B25" s="32">
        <v>4615</v>
      </c>
      <c r="C25" s="34" t="s">
        <v>1836</v>
      </c>
      <c r="D25" s="73"/>
      <c r="E25" s="74"/>
      <c r="F25" s="75"/>
      <c r="G25" s="4"/>
      <c r="J25" s="187"/>
      <c r="K25" s="47" t="s">
        <v>1522</v>
      </c>
      <c r="L25" s="185"/>
      <c r="M25" s="184"/>
      <c r="N25" s="184"/>
      <c r="O25" s="184"/>
      <c r="P25" s="205"/>
      <c r="Q25" s="41"/>
      <c r="R25" s="47"/>
      <c r="S25" s="65"/>
      <c r="T25" s="65"/>
      <c r="U25" s="65"/>
      <c r="V25" s="65"/>
      <c r="W25" s="65"/>
      <c r="X25" s="65"/>
      <c r="Y25" s="102"/>
      <c r="Z25" s="182"/>
      <c r="AA25" s="222"/>
      <c r="AB25" s="44"/>
      <c r="AC25" s="44"/>
      <c r="AD25" s="44"/>
      <c r="AE25" s="44"/>
      <c r="AF25" s="44"/>
      <c r="AG25" s="44"/>
      <c r="AH25" s="44"/>
      <c r="AI25" s="44"/>
      <c r="AJ25" s="44"/>
      <c r="AK25" s="44"/>
      <c r="AL25" s="44"/>
      <c r="AM25" s="44"/>
      <c r="AN25" s="44"/>
      <c r="AO25" s="44"/>
      <c r="AP25" s="44"/>
      <c r="AQ25" s="98"/>
      <c r="AR25" s="35">
        <f>ROUND(L27,0)</f>
        <v>310</v>
      </c>
      <c r="AS25" s="31"/>
    </row>
    <row r="26" spans="1:45" ht="14.25" customHeight="1" x14ac:dyDescent="0.15">
      <c r="A26" s="32">
        <v>32</v>
      </c>
      <c r="B26" s="32">
        <v>4616</v>
      </c>
      <c r="C26" s="34" t="s">
        <v>1837</v>
      </c>
      <c r="D26" s="73"/>
      <c r="E26" s="74"/>
      <c r="F26" s="75"/>
      <c r="G26" s="4"/>
      <c r="J26" s="187"/>
      <c r="K26" s="186"/>
      <c r="L26" s="204"/>
      <c r="M26" s="187"/>
      <c r="N26" s="187"/>
      <c r="O26" s="187"/>
      <c r="P26" s="187"/>
      <c r="Q26" s="21"/>
      <c r="R26" s="20"/>
      <c r="S26" s="53"/>
      <c r="T26" s="53"/>
      <c r="U26" s="53"/>
      <c r="V26" s="53"/>
      <c r="W26" s="53"/>
      <c r="X26" s="53"/>
      <c r="Y26" s="188"/>
      <c r="Z26" s="59"/>
      <c r="AA26" s="1091" t="s">
        <v>1229</v>
      </c>
      <c r="AB26" s="1092"/>
      <c r="AC26" s="1092"/>
      <c r="AD26" s="1092"/>
      <c r="AE26" s="1092"/>
      <c r="AF26" s="1093"/>
      <c r="AG26" s="223" t="s">
        <v>1230</v>
      </c>
      <c r="AH26" s="107"/>
      <c r="AI26" s="107"/>
      <c r="AJ26" s="107"/>
      <c r="AK26" s="107"/>
      <c r="AL26" s="107"/>
      <c r="AM26" s="107"/>
      <c r="AN26" s="107"/>
      <c r="AO26" s="107"/>
      <c r="AP26" s="44" t="s">
        <v>17</v>
      </c>
      <c r="AQ26" s="220">
        <v>0.7</v>
      </c>
      <c r="AR26" s="35">
        <f>ROUND(L27*AQ26,0)</f>
        <v>217</v>
      </c>
      <c r="AS26" s="31"/>
    </row>
    <row r="27" spans="1:45" ht="14.25" customHeight="1" x14ac:dyDescent="0.15">
      <c r="A27" s="32">
        <v>32</v>
      </c>
      <c r="B27" s="32" t="s">
        <v>1838</v>
      </c>
      <c r="C27" s="34" t="s">
        <v>1839</v>
      </c>
      <c r="D27" s="73"/>
      <c r="E27" s="74"/>
      <c r="F27" s="75"/>
      <c r="G27" s="4"/>
      <c r="J27" s="187"/>
      <c r="K27" s="186"/>
      <c r="L27" s="189">
        <v>310</v>
      </c>
      <c r="M27" s="4" t="s">
        <v>21</v>
      </c>
      <c r="N27" s="187"/>
      <c r="O27" s="187"/>
      <c r="P27" s="191"/>
      <c r="Q27" s="21"/>
      <c r="R27" s="20"/>
      <c r="S27" s="53"/>
      <c r="T27" s="53"/>
      <c r="U27" s="53"/>
      <c r="V27" s="53"/>
      <c r="W27" s="53"/>
      <c r="X27" s="53"/>
      <c r="Y27" s="188"/>
      <c r="Z27" s="59"/>
      <c r="AA27" s="1094"/>
      <c r="AB27" s="1095"/>
      <c r="AC27" s="1095"/>
      <c r="AD27" s="1095"/>
      <c r="AE27" s="1095"/>
      <c r="AF27" s="1096"/>
      <c r="AG27" s="67" t="s">
        <v>1233</v>
      </c>
      <c r="AH27" s="67"/>
      <c r="AI27" s="67"/>
      <c r="AJ27" s="67"/>
      <c r="AK27" s="67"/>
      <c r="AL27" s="67"/>
      <c r="AM27" s="67"/>
      <c r="AN27" s="67"/>
      <c r="AO27" s="67"/>
      <c r="AP27" s="65" t="s">
        <v>1678</v>
      </c>
      <c r="AQ27" s="164">
        <v>0.5</v>
      </c>
      <c r="AR27" s="35">
        <f>ROUND(L27*AQ27,0)</f>
        <v>155</v>
      </c>
      <c r="AS27" s="31"/>
    </row>
    <row r="28" spans="1:45" ht="14.25" customHeight="1" x14ac:dyDescent="0.15">
      <c r="A28" s="32">
        <v>32</v>
      </c>
      <c r="B28" s="32">
        <v>4617</v>
      </c>
      <c r="C28" s="34" t="s">
        <v>1840</v>
      </c>
      <c r="D28" s="73"/>
      <c r="E28" s="74"/>
      <c r="F28" s="75"/>
      <c r="G28" s="4"/>
      <c r="J28" s="187"/>
      <c r="K28" s="186"/>
      <c r="L28" s="204"/>
      <c r="M28" s="187"/>
      <c r="N28" s="187"/>
      <c r="O28" s="187"/>
      <c r="P28" s="191"/>
      <c r="Q28" s="21"/>
      <c r="R28" s="72" t="s">
        <v>1235</v>
      </c>
      <c r="S28" s="67"/>
      <c r="T28" s="67"/>
      <c r="U28" s="67"/>
      <c r="V28" s="67"/>
      <c r="W28" s="67"/>
      <c r="X28" s="67"/>
      <c r="Y28" s="192"/>
      <c r="Z28" s="68"/>
      <c r="AA28" s="223"/>
      <c r="AB28" s="107"/>
      <c r="AC28" s="107"/>
      <c r="AD28" s="107"/>
      <c r="AE28" s="107"/>
      <c r="AF28" s="107"/>
      <c r="AG28" s="107"/>
      <c r="AH28" s="107"/>
      <c r="AI28" s="107"/>
      <c r="AJ28" s="107"/>
      <c r="AK28" s="107"/>
      <c r="AL28" s="107"/>
      <c r="AM28" s="107"/>
      <c r="AN28" s="107"/>
      <c r="AO28" s="107"/>
      <c r="AP28" s="107"/>
      <c r="AQ28" s="136"/>
      <c r="AR28" s="35">
        <f>ROUND(L27*Y30,0)</f>
        <v>299</v>
      </c>
      <c r="AS28" s="31"/>
    </row>
    <row r="29" spans="1:45" ht="14.25" customHeight="1" x14ac:dyDescent="0.15">
      <c r="A29" s="32">
        <v>32</v>
      </c>
      <c r="B29" s="32">
        <v>4618</v>
      </c>
      <c r="C29" s="34" t="s">
        <v>1841</v>
      </c>
      <c r="D29" s="73"/>
      <c r="E29" s="74"/>
      <c r="F29" s="75"/>
      <c r="G29" s="4"/>
      <c r="J29" s="187"/>
      <c r="K29" s="186"/>
      <c r="L29" s="204"/>
      <c r="M29" s="187"/>
      <c r="N29" s="187"/>
      <c r="O29" s="187"/>
      <c r="P29" s="191"/>
      <c r="Q29" s="21"/>
      <c r="R29" s="54" t="s">
        <v>1237</v>
      </c>
      <c r="S29" s="53"/>
      <c r="T29" s="53"/>
      <c r="U29" s="53"/>
      <c r="V29" s="53"/>
      <c r="W29" s="53"/>
      <c r="X29" s="53"/>
      <c r="Y29" s="188"/>
      <c r="Z29" s="59"/>
      <c r="AA29" s="1091" t="s">
        <v>1229</v>
      </c>
      <c r="AB29" s="1092"/>
      <c r="AC29" s="1092"/>
      <c r="AD29" s="1092"/>
      <c r="AE29" s="1092"/>
      <c r="AF29" s="1093"/>
      <c r="AG29" s="67" t="s">
        <v>1230</v>
      </c>
      <c r="AH29" s="67"/>
      <c r="AI29" s="67"/>
      <c r="AJ29" s="67"/>
      <c r="AK29" s="67"/>
      <c r="AL29" s="67"/>
      <c r="AM29" s="67"/>
      <c r="AN29" s="67"/>
      <c r="AO29" s="67"/>
      <c r="AP29" s="65" t="s">
        <v>17</v>
      </c>
      <c r="AQ29" s="220">
        <v>0.7</v>
      </c>
      <c r="AR29" s="35">
        <f>ROUND(ROUND(L27*Y30,0)*AQ29,0)</f>
        <v>209</v>
      </c>
      <c r="AS29" s="31"/>
    </row>
    <row r="30" spans="1:45" ht="14.25" customHeight="1" x14ac:dyDescent="0.15">
      <c r="A30" s="32">
        <v>32</v>
      </c>
      <c r="B30" s="32" t="s">
        <v>1842</v>
      </c>
      <c r="C30" s="34" t="s">
        <v>1843</v>
      </c>
      <c r="D30" s="73"/>
      <c r="E30" s="74"/>
      <c r="F30" s="75"/>
      <c r="G30" s="4"/>
      <c r="J30" s="187"/>
      <c r="K30" s="186"/>
      <c r="L30" s="204"/>
      <c r="M30" s="187"/>
      <c r="N30" s="187"/>
      <c r="O30" s="187"/>
      <c r="P30" s="191"/>
      <c r="Q30" s="21"/>
      <c r="R30" s="54"/>
      <c r="S30" s="53"/>
      <c r="T30" s="53"/>
      <c r="U30" s="53"/>
      <c r="V30" s="53"/>
      <c r="W30" s="53"/>
      <c r="X30" s="23" t="s">
        <v>17</v>
      </c>
      <c r="Y30" s="195">
        <v>0.96499999999999997</v>
      </c>
      <c r="Z30" s="59"/>
      <c r="AA30" s="1094"/>
      <c r="AB30" s="1095"/>
      <c r="AC30" s="1095"/>
      <c r="AD30" s="1095"/>
      <c r="AE30" s="1095"/>
      <c r="AF30" s="1096"/>
      <c r="AG30" s="67" t="s">
        <v>1233</v>
      </c>
      <c r="AH30" s="67"/>
      <c r="AI30" s="67"/>
      <c r="AJ30" s="67"/>
      <c r="AK30" s="67"/>
      <c r="AL30" s="67"/>
      <c r="AM30" s="67"/>
      <c r="AN30" s="67"/>
      <c r="AO30" s="67"/>
      <c r="AP30" s="65" t="s">
        <v>1678</v>
      </c>
      <c r="AQ30" s="164">
        <v>0.5</v>
      </c>
      <c r="AR30" s="35">
        <f>ROUND(ROUND(L27*Y30,0)*AQ30,0)</f>
        <v>150</v>
      </c>
      <c r="AS30" s="31"/>
    </row>
    <row r="31" spans="1:45" ht="14.25" customHeight="1" x14ac:dyDescent="0.15">
      <c r="A31" s="32">
        <v>32</v>
      </c>
      <c r="B31" s="32">
        <v>4621</v>
      </c>
      <c r="C31" s="34" t="s">
        <v>1844</v>
      </c>
      <c r="D31" s="73"/>
      <c r="E31" s="74"/>
      <c r="F31" s="75"/>
      <c r="G31" s="40" t="s">
        <v>1548</v>
      </c>
      <c r="H31" s="40"/>
      <c r="I31" s="40"/>
      <c r="J31" s="40"/>
      <c r="K31" s="47" t="s">
        <v>1242</v>
      </c>
      <c r="L31" s="103"/>
      <c r="M31" s="40"/>
      <c r="N31" s="40"/>
      <c r="O31" s="40"/>
      <c r="P31" s="199"/>
      <c r="Q31" s="41"/>
      <c r="R31" s="47"/>
      <c r="S31" s="65"/>
      <c r="T31" s="65"/>
      <c r="U31" s="65"/>
      <c r="V31" s="65"/>
      <c r="W31" s="65"/>
      <c r="X31" s="65"/>
      <c r="Y31" s="102"/>
      <c r="Z31" s="182"/>
      <c r="AA31" s="222"/>
      <c r="AB31" s="44"/>
      <c r="AC31" s="44"/>
      <c r="AD31" s="44"/>
      <c r="AE31" s="44"/>
      <c r="AF31" s="44"/>
      <c r="AG31" s="44"/>
      <c r="AH31" s="44"/>
      <c r="AI31" s="44"/>
      <c r="AJ31" s="44"/>
      <c r="AK31" s="44"/>
      <c r="AL31" s="44"/>
      <c r="AM31" s="44"/>
      <c r="AN31" s="44"/>
      <c r="AO31" s="44"/>
      <c r="AP31" s="44"/>
      <c r="AQ31" s="98"/>
      <c r="AR31" s="35">
        <f>ROUND(L33,0)</f>
        <v>293</v>
      </c>
      <c r="AS31" s="31"/>
    </row>
    <row r="32" spans="1:45" ht="14.25" customHeight="1" x14ac:dyDescent="0.15">
      <c r="A32" s="32">
        <v>32</v>
      </c>
      <c r="B32" s="32">
        <v>4622</v>
      </c>
      <c r="C32" s="34" t="s">
        <v>1845</v>
      </c>
      <c r="D32" s="73"/>
      <c r="E32" s="74"/>
      <c r="F32" s="75"/>
      <c r="G32" s="4"/>
      <c r="K32" s="20" t="s">
        <v>1244</v>
      </c>
      <c r="L32" s="58"/>
      <c r="P32" s="187"/>
      <c r="Q32" s="21"/>
      <c r="R32" s="20"/>
      <c r="S32" s="53"/>
      <c r="T32" s="53"/>
      <c r="U32" s="53"/>
      <c r="V32" s="53"/>
      <c r="W32" s="53"/>
      <c r="X32" s="53"/>
      <c r="Y32" s="188"/>
      <c r="Z32" s="59"/>
      <c r="AA32" s="1091" t="s">
        <v>1229</v>
      </c>
      <c r="AB32" s="1092"/>
      <c r="AC32" s="1092"/>
      <c r="AD32" s="1092"/>
      <c r="AE32" s="1092"/>
      <c r="AF32" s="1093"/>
      <c r="AG32" s="223" t="s">
        <v>1230</v>
      </c>
      <c r="AH32" s="107"/>
      <c r="AI32" s="107"/>
      <c r="AJ32" s="107"/>
      <c r="AK32" s="107"/>
      <c r="AL32" s="107"/>
      <c r="AM32" s="107"/>
      <c r="AN32" s="107"/>
      <c r="AO32" s="107"/>
      <c r="AP32" s="44" t="s">
        <v>17</v>
      </c>
      <c r="AQ32" s="220">
        <v>0.7</v>
      </c>
      <c r="AR32" s="35">
        <f>ROUND(L33*AQ32,0)</f>
        <v>205</v>
      </c>
      <c r="AS32" s="31"/>
    </row>
    <row r="33" spans="1:45" ht="14.25" customHeight="1" x14ac:dyDescent="0.15">
      <c r="A33" s="32">
        <v>32</v>
      </c>
      <c r="B33" s="32" t="s">
        <v>1846</v>
      </c>
      <c r="C33" s="34" t="s">
        <v>1847</v>
      </c>
      <c r="D33" s="73"/>
      <c r="E33" s="74"/>
      <c r="F33" s="75"/>
      <c r="G33" s="4"/>
      <c r="K33" s="20"/>
      <c r="L33" s="189">
        <v>293</v>
      </c>
      <c r="M33" s="4" t="s">
        <v>21</v>
      </c>
      <c r="P33" s="191"/>
      <c r="Q33" s="21"/>
      <c r="R33" s="20"/>
      <c r="S33" s="53"/>
      <c r="T33" s="53"/>
      <c r="U33" s="53"/>
      <c r="V33" s="53"/>
      <c r="W33" s="53"/>
      <c r="X33" s="53"/>
      <c r="Y33" s="188"/>
      <c r="Z33" s="59"/>
      <c r="AA33" s="1094"/>
      <c r="AB33" s="1095"/>
      <c r="AC33" s="1095"/>
      <c r="AD33" s="1095"/>
      <c r="AE33" s="1095"/>
      <c r="AF33" s="1096"/>
      <c r="AG33" s="67" t="s">
        <v>1233</v>
      </c>
      <c r="AH33" s="67"/>
      <c r="AI33" s="67"/>
      <c r="AJ33" s="67"/>
      <c r="AK33" s="67"/>
      <c r="AL33" s="67"/>
      <c r="AM33" s="67"/>
      <c r="AN33" s="67"/>
      <c r="AO33" s="67"/>
      <c r="AP33" s="65" t="s">
        <v>1678</v>
      </c>
      <c r="AQ33" s="164">
        <v>0.5</v>
      </c>
      <c r="AR33" s="35">
        <f>ROUND(L33*AQ33,0)</f>
        <v>147</v>
      </c>
      <c r="AS33" s="31"/>
    </row>
    <row r="34" spans="1:45" ht="14.25" customHeight="1" x14ac:dyDescent="0.15">
      <c r="A34" s="32">
        <v>32</v>
      </c>
      <c r="B34" s="32">
        <v>4623</v>
      </c>
      <c r="C34" s="34" t="s">
        <v>1848</v>
      </c>
      <c r="D34" s="73"/>
      <c r="E34" s="74"/>
      <c r="F34" s="75"/>
      <c r="G34" s="4"/>
      <c r="K34" s="20"/>
      <c r="L34" s="58"/>
      <c r="P34" s="203"/>
      <c r="Q34" s="21"/>
      <c r="R34" s="72" t="s">
        <v>1235</v>
      </c>
      <c r="S34" s="67"/>
      <c r="T34" s="67"/>
      <c r="U34" s="67"/>
      <c r="V34" s="67"/>
      <c r="W34" s="67"/>
      <c r="X34" s="67"/>
      <c r="Y34" s="192"/>
      <c r="Z34" s="68"/>
      <c r="AA34" s="223"/>
      <c r="AB34" s="107"/>
      <c r="AC34" s="107"/>
      <c r="AD34" s="107"/>
      <c r="AE34" s="107"/>
      <c r="AF34" s="107"/>
      <c r="AG34" s="107"/>
      <c r="AH34" s="107"/>
      <c r="AI34" s="107"/>
      <c r="AJ34" s="107"/>
      <c r="AK34" s="107"/>
      <c r="AL34" s="107"/>
      <c r="AM34" s="107"/>
      <c r="AN34" s="107"/>
      <c r="AO34" s="107"/>
      <c r="AP34" s="107"/>
      <c r="AQ34" s="136"/>
      <c r="AR34" s="35">
        <f>ROUND(L33*Y36,0)</f>
        <v>283</v>
      </c>
      <c r="AS34" s="31"/>
    </row>
    <row r="35" spans="1:45" ht="14.25" customHeight="1" x14ac:dyDescent="0.15">
      <c r="A35" s="32">
        <v>32</v>
      </c>
      <c r="B35" s="32">
        <v>4624</v>
      </c>
      <c r="C35" s="34" t="s">
        <v>1849</v>
      </c>
      <c r="D35" s="73"/>
      <c r="E35" s="74"/>
      <c r="F35" s="75"/>
      <c r="G35" s="4"/>
      <c r="K35" s="186"/>
      <c r="L35" s="204"/>
      <c r="M35" s="187"/>
      <c r="N35" s="187"/>
      <c r="P35" s="203"/>
      <c r="Q35" s="21"/>
      <c r="R35" s="54" t="s">
        <v>1237</v>
      </c>
      <c r="S35" s="53"/>
      <c r="T35" s="53"/>
      <c r="U35" s="53"/>
      <c r="V35" s="53"/>
      <c r="W35" s="53"/>
      <c r="X35" s="53"/>
      <c r="Y35" s="188"/>
      <c r="Z35" s="59"/>
      <c r="AA35" s="1091" t="s">
        <v>1229</v>
      </c>
      <c r="AB35" s="1092"/>
      <c r="AC35" s="1092"/>
      <c r="AD35" s="1092"/>
      <c r="AE35" s="1092"/>
      <c r="AF35" s="1093"/>
      <c r="AG35" s="67" t="s">
        <v>1230</v>
      </c>
      <c r="AH35" s="67"/>
      <c r="AI35" s="67"/>
      <c r="AJ35" s="67"/>
      <c r="AK35" s="67"/>
      <c r="AL35" s="67"/>
      <c r="AM35" s="67"/>
      <c r="AN35" s="67"/>
      <c r="AO35" s="67"/>
      <c r="AP35" s="65" t="s">
        <v>17</v>
      </c>
      <c r="AQ35" s="220">
        <v>0.7</v>
      </c>
      <c r="AR35" s="35">
        <f>ROUND(ROUND(L33*Y36,0)*AQ35,0)</f>
        <v>198</v>
      </c>
      <c r="AS35" s="31"/>
    </row>
    <row r="36" spans="1:45" ht="14.25" customHeight="1" x14ac:dyDescent="0.15">
      <c r="A36" s="32">
        <v>32</v>
      </c>
      <c r="B36" s="32" t="s">
        <v>1850</v>
      </c>
      <c r="C36" s="34" t="s">
        <v>1851</v>
      </c>
      <c r="D36" s="73"/>
      <c r="E36" s="74"/>
      <c r="F36" s="75"/>
      <c r="G36" s="4"/>
      <c r="K36" s="186"/>
      <c r="L36" s="204"/>
      <c r="M36" s="187"/>
      <c r="N36" s="187"/>
      <c r="P36" s="203"/>
      <c r="Q36" s="21"/>
      <c r="R36" s="54"/>
      <c r="S36" s="53"/>
      <c r="T36" s="53"/>
      <c r="U36" s="53"/>
      <c r="V36" s="53"/>
      <c r="W36" s="53"/>
      <c r="X36" s="23" t="s">
        <v>17</v>
      </c>
      <c r="Y36" s="195">
        <v>0.96499999999999997</v>
      </c>
      <c r="Z36" s="59"/>
      <c r="AA36" s="1094"/>
      <c r="AB36" s="1095"/>
      <c r="AC36" s="1095"/>
      <c r="AD36" s="1095"/>
      <c r="AE36" s="1095"/>
      <c r="AF36" s="1096"/>
      <c r="AG36" s="67" t="s">
        <v>1233</v>
      </c>
      <c r="AH36" s="67"/>
      <c r="AI36" s="67"/>
      <c r="AJ36" s="67"/>
      <c r="AK36" s="67"/>
      <c r="AL36" s="67"/>
      <c r="AM36" s="67"/>
      <c r="AN36" s="67"/>
      <c r="AO36" s="67"/>
      <c r="AP36" s="65" t="s">
        <v>1678</v>
      </c>
      <c r="AQ36" s="164">
        <v>0.5</v>
      </c>
      <c r="AR36" s="35">
        <f>ROUND(ROUND(L33*Y36,0)*AQ36,0)</f>
        <v>142</v>
      </c>
      <c r="AS36" s="31"/>
    </row>
    <row r="37" spans="1:45" ht="14.25" customHeight="1" x14ac:dyDescent="0.15">
      <c r="A37" s="32">
        <v>32</v>
      </c>
      <c r="B37" s="32">
        <v>4625</v>
      </c>
      <c r="C37" s="34" t="s">
        <v>1852</v>
      </c>
      <c r="D37" s="73"/>
      <c r="E37" s="74"/>
      <c r="F37" s="75"/>
      <c r="G37" s="4"/>
      <c r="J37" s="187"/>
      <c r="K37" s="47" t="s">
        <v>1252</v>
      </c>
      <c r="L37" s="185"/>
      <c r="M37" s="184"/>
      <c r="N37" s="184"/>
      <c r="O37" s="184"/>
      <c r="P37" s="205"/>
      <c r="Q37" s="41"/>
      <c r="R37" s="47"/>
      <c r="S37" s="65"/>
      <c r="T37" s="65"/>
      <c r="U37" s="65"/>
      <c r="V37" s="65"/>
      <c r="W37" s="65"/>
      <c r="X37" s="65"/>
      <c r="Y37" s="102"/>
      <c r="Z37" s="182"/>
      <c r="AA37" s="222"/>
      <c r="AB37" s="44"/>
      <c r="AC37" s="44"/>
      <c r="AD37" s="44"/>
      <c r="AE37" s="44"/>
      <c r="AF37" s="44"/>
      <c r="AG37" s="44"/>
      <c r="AH37" s="44"/>
      <c r="AI37" s="44"/>
      <c r="AJ37" s="44"/>
      <c r="AK37" s="44"/>
      <c r="AL37" s="44"/>
      <c r="AM37" s="44"/>
      <c r="AN37" s="44"/>
      <c r="AO37" s="44"/>
      <c r="AP37" s="44"/>
      <c r="AQ37" s="98"/>
      <c r="AR37" s="35">
        <f>ROUND(L39,0)</f>
        <v>595</v>
      </c>
      <c r="AS37" s="31"/>
    </row>
    <row r="38" spans="1:45" ht="14.25" customHeight="1" x14ac:dyDescent="0.15">
      <c r="A38" s="32">
        <v>32</v>
      </c>
      <c r="B38" s="32">
        <v>4626</v>
      </c>
      <c r="C38" s="34" t="s">
        <v>1853</v>
      </c>
      <c r="D38" s="73"/>
      <c r="E38" s="74"/>
      <c r="F38" s="75"/>
      <c r="G38" s="4"/>
      <c r="J38" s="187"/>
      <c r="K38" s="186"/>
      <c r="L38" s="204"/>
      <c r="M38" s="187"/>
      <c r="N38" s="187"/>
      <c r="O38" s="187"/>
      <c r="P38" s="187"/>
      <c r="Q38" s="21"/>
      <c r="R38" s="20"/>
      <c r="S38" s="53"/>
      <c r="T38" s="53"/>
      <c r="U38" s="53"/>
      <c r="V38" s="53"/>
      <c r="W38" s="53"/>
      <c r="X38" s="53"/>
      <c r="Y38" s="188"/>
      <c r="Z38" s="59"/>
      <c r="AA38" s="1091" t="s">
        <v>1229</v>
      </c>
      <c r="AB38" s="1092"/>
      <c r="AC38" s="1092"/>
      <c r="AD38" s="1092"/>
      <c r="AE38" s="1092"/>
      <c r="AF38" s="1093"/>
      <c r="AG38" s="223" t="s">
        <v>1230</v>
      </c>
      <c r="AH38" s="107"/>
      <c r="AI38" s="107"/>
      <c r="AJ38" s="107"/>
      <c r="AK38" s="107"/>
      <c r="AL38" s="107"/>
      <c r="AM38" s="107"/>
      <c r="AN38" s="107"/>
      <c r="AO38" s="107"/>
      <c r="AP38" s="44" t="s">
        <v>17</v>
      </c>
      <c r="AQ38" s="220">
        <v>0.7</v>
      </c>
      <c r="AR38" s="35">
        <f>ROUND(L39*AQ38,0)</f>
        <v>417</v>
      </c>
      <c r="AS38" s="31"/>
    </row>
    <row r="39" spans="1:45" ht="14.25" customHeight="1" x14ac:dyDescent="0.15">
      <c r="A39" s="32">
        <v>32</v>
      </c>
      <c r="B39" s="32" t="s">
        <v>1854</v>
      </c>
      <c r="C39" s="34" t="s">
        <v>1855</v>
      </c>
      <c r="D39" s="73"/>
      <c r="E39" s="74"/>
      <c r="F39" s="75"/>
      <c r="G39" s="4"/>
      <c r="J39" s="187"/>
      <c r="K39" s="186"/>
      <c r="L39" s="189">
        <v>595</v>
      </c>
      <c r="M39" s="4" t="s">
        <v>21</v>
      </c>
      <c r="N39" s="187"/>
      <c r="O39" s="187"/>
      <c r="P39" s="191"/>
      <c r="Q39" s="21"/>
      <c r="R39" s="20"/>
      <c r="S39" s="53"/>
      <c r="T39" s="53"/>
      <c r="U39" s="53"/>
      <c r="V39" s="53"/>
      <c r="W39" s="53"/>
      <c r="X39" s="53"/>
      <c r="Y39" s="188"/>
      <c r="Z39" s="59"/>
      <c r="AA39" s="1094"/>
      <c r="AB39" s="1095"/>
      <c r="AC39" s="1095"/>
      <c r="AD39" s="1095"/>
      <c r="AE39" s="1095"/>
      <c r="AF39" s="1096"/>
      <c r="AG39" s="67" t="s">
        <v>1233</v>
      </c>
      <c r="AH39" s="67"/>
      <c r="AI39" s="67"/>
      <c r="AJ39" s="67"/>
      <c r="AK39" s="67"/>
      <c r="AL39" s="67"/>
      <c r="AM39" s="67"/>
      <c r="AN39" s="67"/>
      <c r="AO39" s="67"/>
      <c r="AP39" s="65" t="s">
        <v>1678</v>
      </c>
      <c r="AQ39" s="164">
        <v>0.5</v>
      </c>
      <c r="AR39" s="35">
        <f>ROUND(L39*AQ39,0)</f>
        <v>298</v>
      </c>
      <c r="AS39" s="31"/>
    </row>
    <row r="40" spans="1:45" ht="14.25" customHeight="1" x14ac:dyDescent="0.15">
      <c r="A40" s="32">
        <v>32</v>
      </c>
      <c r="B40" s="32">
        <v>4627</v>
      </c>
      <c r="C40" s="34" t="s">
        <v>1856</v>
      </c>
      <c r="D40" s="73"/>
      <c r="E40" s="74"/>
      <c r="F40" s="75"/>
      <c r="G40" s="4"/>
      <c r="J40" s="187"/>
      <c r="K40" s="186"/>
      <c r="L40" s="204"/>
      <c r="M40" s="187"/>
      <c r="N40" s="187"/>
      <c r="O40" s="187"/>
      <c r="P40" s="191"/>
      <c r="Q40" s="21"/>
      <c r="R40" s="72" t="s">
        <v>1235</v>
      </c>
      <c r="S40" s="67"/>
      <c r="T40" s="67"/>
      <c r="U40" s="67"/>
      <c r="V40" s="67"/>
      <c r="W40" s="67"/>
      <c r="X40" s="67"/>
      <c r="Y40" s="192"/>
      <c r="Z40" s="68"/>
      <c r="AA40" s="223"/>
      <c r="AB40" s="107"/>
      <c r="AC40" s="107"/>
      <c r="AD40" s="107"/>
      <c r="AE40" s="107"/>
      <c r="AF40" s="107"/>
      <c r="AG40" s="107"/>
      <c r="AH40" s="107"/>
      <c r="AI40" s="107"/>
      <c r="AJ40" s="107"/>
      <c r="AK40" s="107"/>
      <c r="AL40" s="107"/>
      <c r="AM40" s="107"/>
      <c r="AN40" s="107"/>
      <c r="AO40" s="107"/>
      <c r="AP40" s="107"/>
      <c r="AQ40" s="136"/>
      <c r="AR40" s="35">
        <f>ROUND(L39*Y42,0)</f>
        <v>574</v>
      </c>
      <c r="AS40" s="31"/>
    </row>
    <row r="41" spans="1:45" ht="14.25" customHeight="1" x14ac:dyDescent="0.15">
      <c r="A41" s="32">
        <v>32</v>
      </c>
      <c r="B41" s="32">
        <v>4628</v>
      </c>
      <c r="C41" s="34" t="s">
        <v>1857</v>
      </c>
      <c r="D41" s="73"/>
      <c r="E41" s="74"/>
      <c r="F41" s="75"/>
      <c r="G41" s="4"/>
      <c r="J41" s="187"/>
      <c r="K41" s="186"/>
      <c r="L41" s="204"/>
      <c r="M41" s="187"/>
      <c r="N41" s="187"/>
      <c r="O41" s="187"/>
      <c r="P41" s="191"/>
      <c r="Q41" s="21"/>
      <c r="R41" s="54" t="s">
        <v>1237</v>
      </c>
      <c r="S41" s="53"/>
      <c r="T41" s="53"/>
      <c r="U41" s="53"/>
      <c r="V41" s="53"/>
      <c r="W41" s="53"/>
      <c r="X41" s="53"/>
      <c r="Y41" s="188"/>
      <c r="Z41" s="59"/>
      <c r="AA41" s="1091" t="s">
        <v>1229</v>
      </c>
      <c r="AB41" s="1092"/>
      <c r="AC41" s="1092"/>
      <c r="AD41" s="1092"/>
      <c r="AE41" s="1092"/>
      <c r="AF41" s="1093"/>
      <c r="AG41" s="67" t="s">
        <v>1230</v>
      </c>
      <c r="AH41" s="67"/>
      <c r="AI41" s="67"/>
      <c r="AJ41" s="67"/>
      <c r="AK41" s="67"/>
      <c r="AL41" s="67"/>
      <c r="AM41" s="67"/>
      <c r="AN41" s="67"/>
      <c r="AO41" s="67"/>
      <c r="AP41" s="65" t="s">
        <v>17</v>
      </c>
      <c r="AQ41" s="220">
        <v>0.7</v>
      </c>
      <c r="AR41" s="35">
        <f>ROUND(ROUND(L39*Y42,0)*AQ41,0)</f>
        <v>402</v>
      </c>
      <c r="AS41" s="31"/>
    </row>
    <row r="42" spans="1:45" ht="14.25" customHeight="1" x14ac:dyDescent="0.15">
      <c r="A42" s="32">
        <v>32</v>
      </c>
      <c r="B42" s="32" t="s">
        <v>1858</v>
      </c>
      <c r="C42" s="34" t="s">
        <v>1859</v>
      </c>
      <c r="D42" s="73"/>
      <c r="E42" s="74"/>
      <c r="F42" s="75"/>
      <c r="G42" s="4"/>
      <c r="J42" s="187"/>
      <c r="K42" s="186"/>
      <c r="L42" s="204"/>
      <c r="M42" s="187"/>
      <c r="N42" s="187"/>
      <c r="O42" s="187"/>
      <c r="P42" s="191"/>
      <c r="Q42" s="21"/>
      <c r="R42" s="54"/>
      <c r="S42" s="53"/>
      <c r="T42" s="53"/>
      <c r="U42" s="53"/>
      <c r="V42" s="53"/>
      <c r="W42" s="53"/>
      <c r="X42" s="23" t="s">
        <v>17</v>
      </c>
      <c r="Y42" s="195">
        <v>0.96499999999999997</v>
      </c>
      <c r="Z42" s="59"/>
      <c r="AA42" s="1094"/>
      <c r="AB42" s="1095"/>
      <c r="AC42" s="1095"/>
      <c r="AD42" s="1095"/>
      <c r="AE42" s="1095"/>
      <c r="AF42" s="1096"/>
      <c r="AG42" s="67" t="s">
        <v>1233</v>
      </c>
      <c r="AH42" s="67"/>
      <c r="AI42" s="67"/>
      <c r="AJ42" s="67"/>
      <c r="AK42" s="67"/>
      <c r="AL42" s="67"/>
      <c r="AM42" s="67"/>
      <c r="AN42" s="67"/>
      <c r="AO42" s="67"/>
      <c r="AP42" s="65" t="s">
        <v>1678</v>
      </c>
      <c r="AQ42" s="164">
        <v>0.5</v>
      </c>
      <c r="AR42" s="35">
        <f>ROUND(ROUND(L39*Y42,0)*AQ42,0)</f>
        <v>287</v>
      </c>
      <c r="AS42" s="31"/>
    </row>
    <row r="43" spans="1:45" ht="14.25" customHeight="1" x14ac:dyDescent="0.15">
      <c r="A43" s="32">
        <v>32</v>
      </c>
      <c r="B43" s="32">
        <v>4629</v>
      </c>
      <c r="C43" s="34" t="s">
        <v>1860</v>
      </c>
      <c r="D43" s="73"/>
      <c r="E43" s="74"/>
      <c r="F43" s="75"/>
      <c r="G43" s="4"/>
      <c r="J43" s="187"/>
      <c r="K43" s="47" t="s">
        <v>1261</v>
      </c>
      <c r="L43" s="185"/>
      <c r="M43" s="184"/>
      <c r="N43" s="184"/>
      <c r="O43" s="184"/>
      <c r="P43" s="206"/>
      <c r="Q43" s="41"/>
      <c r="R43" s="47"/>
      <c r="S43" s="65"/>
      <c r="T43" s="65"/>
      <c r="U43" s="65"/>
      <c r="V43" s="65"/>
      <c r="W43" s="65"/>
      <c r="X43" s="65"/>
      <c r="Y43" s="102"/>
      <c r="Z43" s="182"/>
      <c r="AA43" s="222"/>
      <c r="AB43" s="44"/>
      <c r="AC43" s="44"/>
      <c r="AD43" s="44"/>
      <c r="AE43" s="44"/>
      <c r="AF43" s="44"/>
      <c r="AG43" s="44"/>
      <c r="AH43" s="44"/>
      <c r="AI43" s="44"/>
      <c r="AJ43" s="44"/>
      <c r="AK43" s="44"/>
      <c r="AL43" s="44"/>
      <c r="AM43" s="44"/>
      <c r="AN43" s="44"/>
      <c r="AO43" s="44"/>
      <c r="AP43" s="44"/>
      <c r="AQ43" s="98"/>
      <c r="AR43" s="35">
        <f>ROUND(L45,0)</f>
        <v>310</v>
      </c>
      <c r="AS43" s="31"/>
    </row>
    <row r="44" spans="1:45" ht="14.25" customHeight="1" x14ac:dyDescent="0.15">
      <c r="A44" s="32">
        <v>32</v>
      </c>
      <c r="B44" s="32">
        <v>4630</v>
      </c>
      <c r="C44" s="34" t="s">
        <v>1861</v>
      </c>
      <c r="D44" s="73"/>
      <c r="E44" s="74"/>
      <c r="F44" s="75"/>
      <c r="G44" s="4"/>
      <c r="J44" s="187"/>
      <c r="K44" s="186"/>
      <c r="L44" s="204"/>
      <c r="M44" s="187"/>
      <c r="N44" s="187"/>
      <c r="O44" s="187"/>
      <c r="P44" s="187"/>
      <c r="Q44" s="21"/>
      <c r="R44" s="20"/>
      <c r="S44" s="53"/>
      <c r="T44" s="53"/>
      <c r="U44" s="53"/>
      <c r="V44" s="53"/>
      <c r="W44" s="53"/>
      <c r="X44" s="53"/>
      <c r="Y44" s="188"/>
      <c r="Z44" s="59"/>
      <c r="AA44" s="1091" t="s">
        <v>1229</v>
      </c>
      <c r="AB44" s="1092"/>
      <c r="AC44" s="1092"/>
      <c r="AD44" s="1092"/>
      <c r="AE44" s="1092"/>
      <c r="AF44" s="1093"/>
      <c r="AG44" s="223" t="s">
        <v>1230</v>
      </c>
      <c r="AH44" s="107"/>
      <c r="AI44" s="107"/>
      <c r="AJ44" s="107"/>
      <c r="AK44" s="107"/>
      <c r="AL44" s="107"/>
      <c r="AM44" s="107"/>
      <c r="AN44" s="107"/>
      <c r="AO44" s="107"/>
      <c r="AP44" s="44" t="s">
        <v>17</v>
      </c>
      <c r="AQ44" s="220">
        <v>0.7</v>
      </c>
      <c r="AR44" s="35">
        <f>ROUND(L45*AQ44,0)</f>
        <v>217</v>
      </c>
      <c r="AS44" s="31"/>
    </row>
    <row r="45" spans="1:45" ht="14.25" customHeight="1" x14ac:dyDescent="0.15">
      <c r="A45" s="32">
        <v>32</v>
      </c>
      <c r="B45" s="32" t="s">
        <v>1862</v>
      </c>
      <c r="C45" s="34" t="s">
        <v>1863</v>
      </c>
      <c r="D45" s="73"/>
      <c r="E45" s="74"/>
      <c r="F45" s="75"/>
      <c r="G45" s="4"/>
      <c r="J45" s="187"/>
      <c r="K45" s="186"/>
      <c r="L45" s="189">
        <v>310</v>
      </c>
      <c r="M45" s="4" t="s">
        <v>21</v>
      </c>
      <c r="N45" s="187"/>
      <c r="O45" s="187"/>
      <c r="P45" s="191"/>
      <c r="Q45" s="21"/>
      <c r="R45" s="20"/>
      <c r="S45" s="53"/>
      <c r="T45" s="53"/>
      <c r="U45" s="53"/>
      <c r="V45" s="53"/>
      <c r="W45" s="53"/>
      <c r="X45" s="53"/>
      <c r="Y45" s="188"/>
      <c r="Z45" s="59"/>
      <c r="AA45" s="1094"/>
      <c r="AB45" s="1095"/>
      <c r="AC45" s="1095"/>
      <c r="AD45" s="1095"/>
      <c r="AE45" s="1095"/>
      <c r="AF45" s="1096"/>
      <c r="AG45" s="67" t="s">
        <v>1233</v>
      </c>
      <c r="AH45" s="67"/>
      <c r="AI45" s="67"/>
      <c r="AJ45" s="67"/>
      <c r="AK45" s="67"/>
      <c r="AL45" s="67"/>
      <c r="AM45" s="67"/>
      <c r="AN45" s="67"/>
      <c r="AO45" s="67"/>
      <c r="AP45" s="65" t="s">
        <v>1678</v>
      </c>
      <c r="AQ45" s="164">
        <v>0.5</v>
      </c>
      <c r="AR45" s="35">
        <f>ROUND(L45*AQ45,0)</f>
        <v>155</v>
      </c>
      <c r="AS45" s="31"/>
    </row>
    <row r="46" spans="1:45" ht="14.25" customHeight="1" x14ac:dyDescent="0.15">
      <c r="A46" s="32">
        <v>32</v>
      </c>
      <c r="B46" s="32">
        <v>4631</v>
      </c>
      <c r="C46" s="34" t="s">
        <v>1864</v>
      </c>
      <c r="D46" s="73"/>
      <c r="E46" s="74"/>
      <c r="F46" s="75"/>
      <c r="G46" s="4"/>
      <c r="J46" s="187"/>
      <c r="K46" s="186"/>
      <c r="L46" s="204"/>
      <c r="M46" s="187"/>
      <c r="N46" s="187"/>
      <c r="O46" s="187"/>
      <c r="P46" s="191"/>
      <c r="Q46" s="21"/>
      <c r="R46" s="72" t="s">
        <v>1235</v>
      </c>
      <c r="S46" s="67"/>
      <c r="T46" s="67"/>
      <c r="U46" s="67"/>
      <c r="V46" s="67"/>
      <c r="W46" s="67"/>
      <c r="X46" s="67"/>
      <c r="Y46" s="192"/>
      <c r="Z46" s="68"/>
      <c r="AA46" s="223"/>
      <c r="AB46" s="107"/>
      <c r="AC46" s="107"/>
      <c r="AD46" s="107"/>
      <c r="AE46" s="107"/>
      <c r="AF46" s="107"/>
      <c r="AG46" s="107"/>
      <c r="AH46" s="107"/>
      <c r="AI46" s="107"/>
      <c r="AJ46" s="107"/>
      <c r="AK46" s="107"/>
      <c r="AL46" s="107"/>
      <c r="AM46" s="107"/>
      <c r="AN46" s="107"/>
      <c r="AO46" s="107"/>
      <c r="AP46" s="107"/>
      <c r="AQ46" s="136"/>
      <c r="AR46" s="35">
        <f>ROUND(L45*Y48,0)</f>
        <v>299</v>
      </c>
      <c r="AS46" s="31"/>
    </row>
    <row r="47" spans="1:45" ht="14.25" customHeight="1" x14ac:dyDescent="0.15">
      <c r="A47" s="32">
        <v>32</v>
      </c>
      <c r="B47" s="32">
        <v>4632</v>
      </c>
      <c r="C47" s="34" t="s">
        <v>1865</v>
      </c>
      <c r="D47" s="73"/>
      <c r="E47" s="74"/>
      <c r="F47" s="75"/>
      <c r="G47" s="4"/>
      <c r="J47" s="187"/>
      <c r="K47" s="186"/>
      <c r="L47" s="204"/>
      <c r="M47" s="187"/>
      <c r="N47" s="187"/>
      <c r="O47" s="187"/>
      <c r="P47" s="191"/>
      <c r="Q47" s="21"/>
      <c r="R47" s="54" t="s">
        <v>1237</v>
      </c>
      <c r="S47" s="53"/>
      <c r="T47" s="53"/>
      <c r="U47" s="53"/>
      <c r="V47" s="53"/>
      <c r="W47" s="53"/>
      <c r="X47" s="53"/>
      <c r="Y47" s="188"/>
      <c r="Z47" s="59"/>
      <c r="AA47" s="1091" t="s">
        <v>1229</v>
      </c>
      <c r="AB47" s="1092"/>
      <c r="AC47" s="1092"/>
      <c r="AD47" s="1092"/>
      <c r="AE47" s="1092"/>
      <c r="AF47" s="1093"/>
      <c r="AG47" s="67" t="s">
        <v>1230</v>
      </c>
      <c r="AH47" s="67"/>
      <c r="AI47" s="67"/>
      <c r="AJ47" s="67"/>
      <c r="AK47" s="67"/>
      <c r="AL47" s="67"/>
      <c r="AM47" s="67"/>
      <c r="AN47" s="67"/>
      <c r="AO47" s="67"/>
      <c r="AP47" s="65" t="s">
        <v>17</v>
      </c>
      <c r="AQ47" s="220">
        <v>0.7</v>
      </c>
      <c r="AR47" s="35">
        <f>ROUND(ROUND(L45*Y48,0)*AQ47,0)</f>
        <v>209</v>
      </c>
      <c r="AS47" s="31"/>
    </row>
    <row r="48" spans="1:45" ht="14.25" customHeight="1" x14ac:dyDescent="0.15">
      <c r="A48" s="32">
        <v>32</v>
      </c>
      <c r="B48" s="32" t="s">
        <v>1866</v>
      </c>
      <c r="C48" s="34" t="s">
        <v>1867</v>
      </c>
      <c r="D48" s="73"/>
      <c r="E48" s="74"/>
      <c r="F48" s="75"/>
      <c r="G48" s="4"/>
      <c r="J48" s="187"/>
      <c r="K48" s="186"/>
      <c r="L48" s="204"/>
      <c r="M48" s="187"/>
      <c r="N48" s="187"/>
      <c r="O48" s="187"/>
      <c r="P48" s="191"/>
      <c r="Q48" s="21"/>
      <c r="R48" s="54"/>
      <c r="S48" s="53"/>
      <c r="T48" s="53"/>
      <c r="U48" s="53"/>
      <c r="V48" s="53"/>
      <c r="W48" s="53"/>
      <c r="X48" s="23" t="s">
        <v>17</v>
      </c>
      <c r="Y48" s="195">
        <v>0.96499999999999997</v>
      </c>
      <c r="Z48" s="59"/>
      <c r="AA48" s="1094"/>
      <c r="AB48" s="1095"/>
      <c r="AC48" s="1095"/>
      <c r="AD48" s="1095"/>
      <c r="AE48" s="1095"/>
      <c r="AF48" s="1096"/>
      <c r="AG48" s="67" t="s">
        <v>1233</v>
      </c>
      <c r="AH48" s="67"/>
      <c r="AI48" s="67"/>
      <c r="AJ48" s="67"/>
      <c r="AK48" s="67"/>
      <c r="AL48" s="67"/>
      <c r="AM48" s="67"/>
      <c r="AN48" s="67"/>
      <c r="AO48" s="67"/>
      <c r="AP48" s="65" t="s">
        <v>1678</v>
      </c>
      <c r="AQ48" s="164">
        <v>0.5</v>
      </c>
      <c r="AR48" s="35">
        <f>ROUND(ROUND(L45*Y48,0)*AQ48,0)</f>
        <v>150</v>
      </c>
      <c r="AS48" s="31"/>
    </row>
    <row r="49" spans="1:45" ht="14.25" customHeight="1" x14ac:dyDescent="0.15">
      <c r="A49" s="32">
        <v>32</v>
      </c>
      <c r="B49" s="32">
        <v>4641</v>
      </c>
      <c r="C49" s="34" t="s">
        <v>1868</v>
      </c>
      <c r="D49" s="73"/>
      <c r="E49" s="74"/>
      <c r="F49" s="74"/>
      <c r="G49" s="1085" t="s">
        <v>1573</v>
      </c>
      <c r="H49" s="1086"/>
      <c r="I49" s="1086"/>
      <c r="J49" s="1087"/>
      <c r="K49" s="47" t="s">
        <v>1242</v>
      </c>
      <c r="L49" s="103"/>
      <c r="M49" s="40"/>
      <c r="N49" s="40"/>
      <c r="O49" s="40"/>
      <c r="P49" s="199"/>
      <c r="Q49" s="41"/>
      <c r="R49" s="47"/>
      <c r="S49" s="65"/>
      <c r="T49" s="65"/>
      <c r="U49" s="65"/>
      <c r="V49" s="65"/>
      <c r="W49" s="65"/>
      <c r="X49" s="65"/>
      <c r="Y49" s="102"/>
      <c r="Z49" s="182"/>
      <c r="AA49" s="222"/>
      <c r="AB49" s="44"/>
      <c r="AC49" s="44"/>
      <c r="AD49" s="44"/>
      <c r="AE49" s="44"/>
      <c r="AF49" s="44"/>
      <c r="AG49" s="44"/>
      <c r="AH49" s="44"/>
      <c r="AI49" s="44"/>
      <c r="AJ49" s="44"/>
      <c r="AK49" s="44"/>
      <c r="AL49" s="44"/>
      <c r="AM49" s="44"/>
      <c r="AN49" s="44"/>
      <c r="AO49" s="44"/>
      <c r="AP49" s="44"/>
      <c r="AQ49" s="98"/>
      <c r="AR49" s="35">
        <f>ROUND(L51,0)</f>
        <v>219</v>
      </c>
      <c r="AS49" s="31"/>
    </row>
    <row r="50" spans="1:45" ht="14.25" customHeight="1" x14ac:dyDescent="0.15">
      <c r="A50" s="32">
        <v>32</v>
      </c>
      <c r="B50" s="32">
        <v>4642</v>
      </c>
      <c r="C50" s="34" t="s">
        <v>1869</v>
      </c>
      <c r="D50" s="73"/>
      <c r="E50" s="74"/>
      <c r="F50" s="74"/>
      <c r="G50" s="1088"/>
      <c r="H50" s="1089"/>
      <c r="I50" s="1089"/>
      <c r="J50" s="1090"/>
      <c r="K50" s="20" t="s">
        <v>1244</v>
      </c>
      <c r="L50" s="58"/>
      <c r="P50" s="187"/>
      <c r="Q50" s="21"/>
      <c r="R50" s="20"/>
      <c r="S50" s="53"/>
      <c r="T50" s="53"/>
      <c r="U50" s="53"/>
      <c r="V50" s="53"/>
      <c r="W50" s="53"/>
      <c r="X50" s="53"/>
      <c r="Y50" s="188"/>
      <c r="Z50" s="59"/>
      <c r="AA50" s="1091" t="s">
        <v>1229</v>
      </c>
      <c r="AB50" s="1092"/>
      <c r="AC50" s="1092"/>
      <c r="AD50" s="1092"/>
      <c r="AE50" s="1092"/>
      <c r="AF50" s="1093"/>
      <c r="AG50" s="223" t="s">
        <v>1230</v>
      </c>
      <c r="AH50" s="107"/>
      <c r="AI50" s="107"/>
      <c r="AJ50" s="107"/>
      <c r="AK50" s="107"/>
      <c r="AL50" s="107"/>
      <c r="AM50" s="107"/>
      <c r="AN50" s="107"/>
      <c r="AO50" s="107"/>
      <c r="AP50" s="44" t="s">
        <v>17</v>
      </c>
      <c r="AQ50" s="220">
        <v>0.7</v>
      </c>
      <c r="AR50" s="35">
        <f>ROUND(L51*AQ50,0)</f>
        <v>153</v>
      </c>
      <c r="AS50" s="31"/>
    </row>
    <row r="51" spans="1:45" ht="14.25" customHeight="1" x14ac:dyDescent="0.15">
      <c r="A51" s="32">
        <v>32</v>
      </c>
      <c r="B51" s="32" t="s">
        <v>1870</v>
      </c>
      <c r="C51" s="34" t="s">
        <v>1871</v>
      </c>
      <c r="D51" s="73"/>
      <c r="E51" s="74"/>
      <c r="F51" s="74"/>
      <c r="G51" s="1088"/>
      <c r="H51" s="1089"/>
      <c r="I51" s="1089"/>
      <c r="J51" s="1090"/>
      <c r="K51" s="20"/>
      <c r="L51" s="189">
        <v>219</v>
      </c>
      <c r="M51" s="4" t="s">
        <v>21</v>
      </c>
      <c r="P51" s="191"/>
      <c r="Q51" s="21"/>
      <c r="R51" s="20"/>
      <c r="S51" s="53"/>
      <c r="T51" s="53"/>
      <c r="U51" s="53"/>
      <c r="V51" s="53"/>
      <c r="W51" s="53"/>
      <c r="X51" s="53"/>
      <c r="Y51" s="188"/>
      <c r="Z51" s="59"/>
      <c r="AA51" s="1094"/>
      <c r="AB51" s="1095"/>
      <c r="AC51" s="1095"/>
      <c r="AD51" s="1095"/>
      <c r="AE51" s="1095"/>
      <c r="AF51" s="1096"/>
      <c r="AG51" s="67" t="s">
        <v>1233</v>
      </c>
      <c r="AH51" s="67"/>
      <c r="AI51" s="67"/>
      <c r="AJ51" s="67"/>
      <c r="AK51" s="67"/>
      <c r="AL51" s="67"/>
      <c r="AM51" s="67"/>
      <c r="AN51" s="67"/>
      <c r="AO51" s="67"/>
      <c r="AP51" s="65" t="s">
        <v>1678</v>
      </c>
      <c r="AQ51" s="164">
        <v>0.5</v>
      </c>
      <c r="AR51" s="35">
        <f>ROUND(L51*AQ51,0)</f>
        <v>110</v>
      </c>
      <c r="AS51" s="31"/>
    </row>
    <row r="52" spans="1:45" ht="14.25" customHeight="1" x14ac:dyDescent="0.15">
      <c r="A52" s="32">
        <v>32</v>
      </c>
      <c r="B52" s="32">
        <v>4643</v>
      </c>
      <c r="C52" s="34" t="s">
        <v>1872</v>
      </c>
      <c r="D52" s="73"/>
      <c r="E52" s="74"/>
      <c r="F52" s="74"/>
      <c r="G52" s="73"/>
      <c r="H52" s="74"/>
      <c r="I52" s="74"/>
      <c r="J52" s="75"/>
      <c r="K52" s="20"/>
      <c r="L52" s="58"/>
      <c r="P52" s="203"/>
      <c r="Q52" s="21"/>
      <c r="R52" s="72" t="s">
        <v>1235</v>
      </c>
      <c r="S52" s="67"/>
      <c r="T52" s="67"/>
      <c r="U52" s="67"/>
      <c r="V52" s="67"/>
      <c r="W52" s="67"/>
      <c r="X52" s="67"/>
      <c r="Y52" s="192"/>
      <c r="Z52" s="68"/>
      <c r="AA52" s="223"/>
      <c r="AB52" s="107"/>
      <c r="AC52" s="107"/>
      <c r="AD52" s="107"/>
      <c r="AE52" s="107"/>
      <c r="AF52" s="107"/>
      <c r="AG52" s="107"/>
      <c r="AH52" s="107"/>
      <c r="AI52" s="107"/>
      <c r="AJ52" s="107"/>
      <c r="AK52" s="107"/>
      <c r="AL52" s="107"/>
      <c r="AM52" s="107"/>
      <c r="AN52" s="107"/>
      <c r="AO52" s="107"/>
      <c r="AP52" s="107"/>
      <c r="AQ52" s="136"/>
      <c r="AR52" s="35">
        <f>ROUND(L51*Y54,0)</f>
        <v>211</v>
      </c>
      <c r="AS52" s="31"/>
    </row>
    <row r="53" spans="1:45" ht="14.25" customHeight="1" x14ac:dyDescent="0.15">
      <c r="A53" s="32">
        <v>32</v>
      </c>
      <c r="B53" s="32">
        <v>4644</v>
      </c>
      <c r="C53" s="34" t="s">
        <v>1873</v>
      </c>
      <c r="D53" s="73"/>
      <c r="E53" s="74"/>
      <c r="F53" s="74"/>
      <c r="G53" s="20"/>
      <c r="K53" s="186"/>
      <c r="L53" s="204"/>
      <c r="M53" s="187"/>
      <c r="N53" s="187"/>
      <c r="P53" s="203"/>
      <c r="Q53" s="21"/>
      <c r="R53" s="54" t="s">
        <v>1237</v>
      </c>
      <c r="S53" s="53"/>
      <c r="T53" s="53"/>
      <c r="U53" s="53"/>
      <c r="V53" s="53"/>
      <c r="W53" s="53"/>
      <c r="X53" s="53"/>
      <c r="Y53" s="188"/>
      <c r="Z53" s="59"/>
      <c r="AA53" s="1091" t="s">
        <v>1229</v>
      </c>
      <c r="AB53" s="1092"/>
      <c r="AC53" s="1092"/>
      <c r="AD53" s="1092"/>
      <c r="AE53" s="1092"/>
      <c r="AF53" s="1093"/>
      <c r="AG53" s="67" t="s">
        <v>1230</v>
      </c>
      <c r="AH53" s="67"/>
      <c r="AI53" s="67"/>
      <c r="AJ53" s="67"/>
      <c r="AK53" s="67"/>
      <c r="AL53" s="67"/>
      <c r="AM53" s="67"/>
      <c r="AN53" s="67"/>
      <c r="AO53" s="67"/>
      <c r="AP53" s="65" t="s">
        <v>17</v>
      </c>
      <c r="AQ53" s="220">
        <v>0.7</v>
      </c>
      <c r="AR53" s="35">
        <f>ROUND(ROUND(L51*Y54,0)*AQ53,0)</f>
        <v>148</v>
      </c>
      <c r="AS53" s="31"/>
    </row>
    <row r="54" spans="1:45" ht="14.25" customHeight="1" x14ac:dyDescent="0.15">
      <c r="A54" s="32">
        <v>32</v>
      </c>
      <c r="B54" s="32" t="s">
        <v>1874</v>
      </c>
      <c r="C54" s="34" t="s">
        <v>1875</v>
      </c>
      <c r="D54" s="73"/>
      <c r="E54" s="74"/>
      <c r="F54" s="74"/>
      <c r="G54" s="20"/>
      <c r="K54" s="186"/>
      <c r="L54" s="204"/>
      <c r="M54" s="187"/>
      <c r="N54" s="187"/>
      <c r="P54" s="203"/>
      <c r="Q54" s="21"/>
      <c r="R54" s="54"/>
      <c r="S54" s="53"/>
      <c r="T54" s="53"/>
      <c r="U54" s="53"/>
      <c r="V54" s="53"/>
      <c r="W54" s="53"/>
      <c r="X54" s="23" t="s">
        <v>17</v>
      </c>
      <c r="Y54" s="195">
        <v>0.96499999999999997</v>
      </c>
      <c r="Z54" s="59"/>
      <c r="AA54" s="1094"/>
      <c r="AB54" s="1095"/>
      <c r="AC54" s="1095"/>
      <c r="AD54" s="1095"/>
      <c r="AE54" s="1095"/>
      <c r="AF54" s="1096"/>
      <c r="AG54" s="67" t="s">
        <v>1233</v>
      </c>
      <c r="AH54" s="67"/>
      <c r="AI54" s="67"/>
      <c r="AJ54" s="67"/>
      <c r="AK54" s="67"/>
      <c r="AL54" s="67"/>
      <c r="AM54" s="67"/>
      <c r="AN54" s="67"/>
      <c r="AO54" s="67"/>
      <c r="AP54" s="65" t="s">
        <v>1678</v>
      </c>
      <c r="AQ54" s="164">
        <v>0.5</v>
      </c>
      <c r="AR54" s="35">
        <f>ROUND(ROUND(L51*Y54,0)*AQ54,0)</f>
        <v>106</v>
      </c>
      <c r="AS54" s="31"/>
    </row>
    <row r="55" spans="1:45" ht="14.25" customHeight="1" x14ac:dyDescent="0.15">
      <c r="A55" s="32">
        <v>32</v>
      </c>
      <c r="B55" s="32">
        <v>4645</v>
      </c>
      <c r="C55" s="34" t="s">
        <v>1876</v>
      </c>
      <c r="D55" s="73"/>
      <c r="E55" s="74"/>
      <c r="F55" s="74"/>
      <c r="G55" s="20"/>
      <c r="J55" s="187"/>
      <c r="K55" s="47" t="s">
        <v>1252</v>
      </c>
      <c r="L55" s="185"/>
      <c r="M55" s="184"/>
      <c r="N55" s="184"/>
      <c r="O55" s="184"/>
      <c r="P55" s="205"/>
      <c r="Q55" s="41"/>
      <c r="R55" s="47"/>
      <c r="S55" s="65"/>
      <c r="T55" s="65"/>
      <c r="U55" s="65"/>
      <c r="V55" s="65"/>
      <c r="W55" s="65"/>
      <c r="X55" s="65"/>
      <c r="Y55" s="102"/>
      <c r="Z55" s="182"/>
      <c r="AA55" s="222"/>
      <c r="AB55" s="44"/>
      <c r="AC55" s="44"/>
      <c r="AD55" s="44"/>
      <c r="AE55" s="44"/>
      <c r="AF55" s="44"/>
      <c r="AG55" s="44"/>
      <c r="AH55" s="44"/>
      <c r="AI55" s="44"/>
      <c r="AJ55" s="44"/>
      <c r="AK55" s="44"/>
      <c r="AL55" s="44"/>
      <c r="AM55" s="44"/>
      <c r="AN55" s="44"/>
      <c r="AO55" s="44"/>
      <c r="AP55" s="44"/>
      <c r="AQ55" s="98"/>
      <c r="AR55" s="35">
        <f>ROUND(L57,0)</f>
        <v>425</v>
      </c>
      <c r="AS55" s="31"/>
    </row>
    <row r="56" spans="1:45" ht="14.25" customHeight="1" x14ac:dyDescent="0.15">
      <c r="A56" s="32">
        <v>32</v>
      </c>
      <c r="B56" s="32">
        <v>4646</v>
      </c>
      <c r="C56" s="34" t="s">
        <v>1877</v>
      </c>
      <c r="D56" s="73"/>
      <c r="E56" s="74"/>
      <c r="F56" s="74"/>
      <c r="G56" s="20"/>
      <c r="J56" s="187"/>
      <c r="K56" s="186"/>
      <c r="L56" s="204"/>
      <c r="M56" s="187"/>
      <c r="N56" s="187"/>
      <c r="O56" s="187"/>
      <c r="P56" s="187"/>
      <c r="Q56" s="21"/>
      <c r="R56" s="20"/>
      <c r="S56" s="53"/>
      <c r="T56" s="53"/>
      <c r="U56" s="53"/>
      <c r="V56" s="53"/>
      <c r="W56" s="53"/>
      <c r="X56" s="53"/>
      <c r="Y56" s="188"/>
      <c r="Z56" s="59"/>
      <c r="AA56" s="1091" t="s">
        <v>1229</v>
      </c>
      <c r="AB56" s="1092"/>
      <c r="AC56" s="1092"/>
      <c r="AD56" s="1092"/>
      <c r="AE56" s="1092"/>
      <c r="AF56" s="1093"/>
      <c r="AG56" s="223" t="s">
        <v>1230</v>
      </c>
      <c r="AH56" s="107"/>
      <c r="AI56" s="107"/>
      <c r="AJ56" s="107"/>
      <c r="AK56" s="107"/>
      <c r="AL56" s="107"/>
      <c r="AM56" s="107"/>
      <c r="AN56" s="107"/>
      <c r="AO56" s="107"/>
      <c r="AP56" s="44" t="s">
        <v>17</v>
      </c>
      <c r="AQ56" s="220">
        <v>0.7</v>
      </c>
      <c r="AR56" s="35">
        <f>ROUND(L57*AQ56,0)</f>
        <v>298</v>
      </c>
      <c r="AS56" s="31"/>
    </row>
    <row r="57" spans="1:45" ht="14.25" customHeight="1" x14ac:dyDescent="0.15">
      <c r="A57" s="32">
        <v>32</v>
      </c>
      <c r="B57" s="32" t="s">
        <v>1878</v>
      </c>
      <c r="C57" s="34" t="s">
        <v>1879</v>
      </c>
      <c r="D57" s="73"/>
      <c r="E57" s="74"/>
      <c r="F57" s="74"/>
      <c r="G57" s="20"/>
      <c r="J57" s="187"/>
      <c r="K57" s="186"/>
      <c r="L57" s="189">
        <v>425</v>
      </c>
      <c r="M57" s="4" t="s">
        <v>21</v>
      </c>
      <c r="N57" s="187"/>
      <c r="O57" s="187"/>
      <c r="P57" s="191"/>
      <c r="Q57" s="21"/>
      <c r="R57" s="20"/>
      <c r="S57" s="53"/>
      <c r="T57" s="53"/>
      <c r="U57" s="53"/>
      <c r="V57" s="53"/>
      <c r="W57" s="53"/>
      <c r="X57" s="53"/>
      <c r="Y57" s="188"/>
      <c r="Z57" s="59"/>
      <c r="AA57" s="1094"/>
      <c r="AB57" s="1095"/>
      <c r="AC57" s="1095"/>
      <c r="AD57" s="1095"/>
      <c r="AE57" s="1095"/>
      <c r="AF57" s="1096"/>
      <c r="AG57" s="67" t="s">
        <v>1233</v>
      </c>
      <c r="AH57" s="67"/>
      <c r="AI57" s="67"/>
      <c r="AJ57" s="67"/>
      <c r="AK57" s="67"/>
      <c r="AL57" s="67"/>
      <c r="AM57" s="67"/>
      <c r="AN57" s="67"/>
      <c r="AO57" s="67"/>
      <c r="AP57" s="65" t="s">
        <v>1678</v>
      </c>
      <c r="AQ57" s="164">
        <v>0.5</v>
      </c>
      <c r="AR57" s="35">
        <f>ROUND(L57*AQ57,0)</f>
        <v>213</v>
      </c>
      <c r="AS57" s="31"/>
    </row>
    <row r="58" spans="1:45" ht="14.25" customHeight="1" x14ac:dyDescent="0.15">
      <c r="A58" s="32">
        <v>32</v>
      </c>
      <c r="B58" s="32">
        <v>4647</v>
      </c>
      <c r="C58" s="34" t="s">
        <v>1880</v>
      </c>
      <c r="D58" s="73"/>
      <c r="E58" s="74"/>
      <c r="F58" s="74"/>
      <c r="G58" s="20"/>
      <c r="J58" s="187"/>
      <c r="K58" s="186"/>
      <c r="L58" s="204"/>
      <c r="M58" s="187"/>
      <c r="N58" s="187"/>
      <c r="O58" s="187"/>
      <c r="P58" s="191"/>
      <c r="Q58" s="21"/>
      <c r="R58" s="72" t="s">
        <v>1235</v>
      </c>
      <c r="S58" s="67"/>
      <c r="T58" s="67"/>
      <c r="U58" s="67"/>
      <c r="V58" s="67"/>
      <c r="W58" s="67"/>
      <c r="X58" s="67"/>
      <c r="Y58" s="192"/>
      <c r="Z58" s="68"/>
      <c r="AA58" s="223"/>
      <c r="AB58" s="107"/>
      <c r="AC58" s="107"/>
      <c r="AD58" s="107"/>
      <c r="AE58" s="107"/>
      <c r="AF58" s="107"/>
      <c r="AG58" s="107"/>
      <c r="AH58" s="107"/>
      <c r="AI58" s="107"/>
      <c r="AJ58" s="107"/>
      <c r="AK58" s="107"/>
      <c r="AL58" s="107"/>
      <c r="AM58" s="107"/>
      <c r="AN58" s="107"/>
      <c r="AO58" s="107"/>
      <c r="AP58" s="107"/>
      <c r="AQ58" s="136"/>
      <c r="AR58" s="35">
        <f>ROUND(L57*Y60,0)</f>
        <v>410</v>
      </c>
      <c r="AS58" s="31"/>
    </row>
    <row r="59" spans="1:45" ht="14.25" customHeight="1" x14ac:dyDescent="0.15">
      <c r="A59" s="32">
        <v>32</v>
      </c>
      <c r="B59" s="32">
        <v>4648</v>
      </c>
      <c r="C59" s="34" t="s">
        <v>1881</v>
      </c>
      <c r="D59" s="73"/>
      <c r="E59" s="74"/>
      <c r="F59" s="74"/>
      <c r="G59" s="20"/>
      <c r="J59" s="187"/>
      <c r="K59" s="186"/>
      <c r="L59" s="204"/>
      <c r="M59" s="187"/>
      <c r="N59" s="187"/>
      <c r="O59" s="187"/>
      <c r="P59" s="191"/>
      <c r="Q59" s="21"/>
      <c r="R59" s="54" t="s">
        <v>1237</v>
      </c>
      <c r="S59" s="53"/>
      <c r="T59" s="53"/>
      <c r="U59" s="53"/>
      <c r="V59" s="53"/>
      <c r="W59" s="53"/>
      <c r="X59" s="53"/>
      <c r="Y59" s="188"/>
      <c r="Z59" s="59"/>
      <c r="AA59" s="1091" t="s">
        <v>1229</v>
      </c>
      <c r="AB59" s="1092"/>
      <c r="AC59" s="1092"/>
      <c r="AD59" s="1092"/>
      <c r="AE59" s="1092"/>
      <c r="AF59" s="1093"/>
      <c r="AG59" s="67" t="s">
        <v>1230</v>
      </c>
      <c r="AH59" s="67"/>
      <c r="AI59" s="67"/>
      <c r="AJ59" s="67"/>
      <c r="AK59" s="67"/>
      <c r="AL59" s="67"/>
      <c r="AM59" s="67"/>
      <c r="AN59" s="67"/>
      <c r="AO59" s="67"/>
      <c r="AP59" s="65" t="s">
        <v>17</v>
      </c>
      <c r="AQ59" s="220">
        <v>0.7</v>
      </c>
      <c r="AR59" s="35">
        <f>ROUND(ROUND(L57*Y60,0)*AQ59,0)</f>
        <v>287</v>
      </c>
      <c r="AS59" s="31"/>
    </row>
    <row r="60" spans="1:45" ht="14.25" customHeight="1" x14ac:dyDescent="0.15">
      <c r="A60" s="32">
        <v>32</v>
      </c>
      <c r="B60" s="32" t="s">
        <v>1882</v>
      </c>
      <c r="C60" s="34" t="s">
        <v>1883</v>
      </c>
      <c r="D60" s="73"/>
      <c r="E60" s="74"/>
      <c r="F60" s="74"/>
      <c r="G60" s="20"/>
      <c r="J60" s="187"/>
      <c r="K60" s="186"/>
      <c r="L60" s="204"/>
      <c r="M60" s="187"/>
      <c r="N60" s="187"/>
      <c r="O60" s="187"/>
      <c r="P60" s="191"/>
      <c r="Q60" s="21"/>
      <c r="R60" s="54"/>
      <c r="S60" s="53"/>
      <c r="T60" s="53"/>
      <c r="U60" s="53"/>
      <c r="V60" s="53"/>
      <c r="W60" s="53"/>
      <c r="X60" s="23" t="s">
        <v>17</v>
      </c>
      <c r="Y60" s="195">
        <v>0.96499999999999997</v>
      </c>
      <c r="Z60" s="59"/>
      <c r="AA60" s="1094"/>
      <c r="AB60" s="1095"/>
      <c r="AC60" s="1095"/>
      <c r="AD60" s="1095"/>
      <c r="AE60" s="1095"/>
      <c r="AF60" s="1096"/>
      <c r="AG60" s="67" t="s">
        <v>1233</v>
      </c>
      <c r="AH60" s="67"/>
      <c r="AI60" s="67"/>
      <c r="AJ60" s="67"/>
      <c r="AK60" s="67"/>
      <c r="AL60" s="67"/>
      <c r="AM60" s="67"/>
      <c r="AN60" s="67"/>
      <c r="AO60" s="67"/>
      <c r="AP60" s="65" t="s">
        <v>1678</v>
      </c>
      <c r="AQ60" s="164">
        <v>0.5</v>
      </c>
      <c r="AR60" s="35">
        <f>ROUND(ROUND(L57*Y60,0)*AQ60,0)</f>
        <v>205</v>
      </c>
      <c r="AS60" s="31"/>
    </row>
    <row r="61" spans="1:45" ht="14.25" customHeight="1" x14ac:dyDescent="0.15">
      <c r="A61" s="32">
        <v>32</v>
      </c>
      <c r="B61" s="32">
        <v>4649</v>
      </c>
      <c r="C61" s="34" t="s">
        <v>1884</v>
      </c>
      <c r="D61" s="73"/>
      <c r="E61" s="74"/>
      <c r="F61" s="74"/>
      <c r="G61" s="20"/>
      <c r="J61" s="187"/>
      <c r="K61" s="47" t="s">
        <v>1261</v>
      </c>
      <c r="L61" s="185"/>
      <c r="M61" s="184"/>
      <c r="N61" s="184"/>
      <c r="O61" s="184"/>
      <c r="P61" s="206"/>
      <c r="Q61" s="41"/>
      <c r="R61" s="47"/>
      <c r="S61" s="65"/>
      <c r="T61" s="65"/>
      <c r="U61" s="65"/>
      <c r="V61" s="65"/>
      <c r="W61" s="65"/>
      <c r="X61" s="65"/>
      <c r="Y61" s="102"/>
      <c r="Z61" s="182"/>
      <c r="AA61" s="222"/>
      <c r="AB61" s="44"/>
      <c r="AC61" s="44"/>
      <c r="AD61" s="44"/>
      <c r="AE61" s="44"/>
      <c r="AF61" s="44"/>
      <c r="AG61" s="44"/>
      <c r="AH61" s="44"/>
      <c r="AI61" s="44"/>
      <c r="AJ61" s="44"/>
      <c r="AK61" s="44"/>
      <c r="AL61" s="44"/>
      <c r="AM61" s="44"/>
      <c r="AN61" s="44"/>
      <c r="AO61" s="44"/>
      <c r="AP61" s="44"/>
      <c r="AQ61" s="98"/>
      <c r="AR61" s="35">
        <f>ROUND(L63,0)</f>
        <v>282</v>
      </c>
      <c r="AS61" s="31"/>
    </row>
    <row r="62" spans="1:45" ht="14.25" customHeight="1" x14ac:dyDescent="0.15">
      <c r="A62" s="32">
        <v>32</v>
      </c>
      <c r="B62" s="32">
        <v>4650</v>
      </c>
      <c r="C62" s="34" t="s">
        <v>1885</v>
      </c>
      <c r="D62" s="73"/>
      <c r="E62" s="74"/>
      <c r="F62" s="74"/>
      <c r="G62" s="20"/>
      <c r="J62" s="187"/>
      <c r="K62" s="186"/>
      <c r="L62" s="204"/>
      <c r="M62" s="187"/>
      <c r="N62" s="187"/>
      <c r="O62" s="187"/>
      <c r="P62" s="187"/>
      <c r="Q62" s="21"/>
      <c r="R62" s="20"/>
      <c r="S62" s="53"/>
      <c r="T62" s="53"/>
      <c r="U62" s="53"/>
      <c r="V62" s="53"/>
      <c r="W62" s="53"/>
      <c r="X62" s="53"/>
      <c r="Y62" s="188"/>
      <c r="Z62" s="59"/>
      <c r="AA62" s="1091" t="s">
        <v>1229</v>
      </c>
      <c r="AB62" s="1092"/>
      <c r="AC62" s="1092"/>
      <c r="AD62" s="1092"/>
      <c r="AE62" s="1092"/>
      <c r="AF62" s="1093"/>
      <c r="AG62" s="223" t="s">
        <v>1230</v>
      </c>
      <c r="AH62" s="107"/>
      <c r="AI62" s="107"/>
      <c r="AJ62" s="107"/>
      <c r="AK62" s="107"/>
      <c r="AL62" s="107"/>
      <c r="AM62" s="107"/>
      <c r="AN62" s="107"/>
      <c r="AO62" s="107"/>
      <c r="AP62" s="44" t="s">
        <v>17</v>
      </c>
      <c r="AQ62" s="220">
        <v>0.7</v>
      </c>
      <c r="AR62" s="35">
        <f>ROUND(L63*AQ62,0)</f>
        <v>197</v>
      </c>
      <c r="AS62" s="31"/>
    </row>
    <row r="63" spans="1:45" ht="14.25" customHeight="1" x14ac:dyDescent="0.15">
      <c r="A63" s="32">
        <v>32</v>
      </c>
      <c r="B63" s="32" t="s">
        <v>1886</v>
      </c>
      <c r="C63" s="34" t="s">
        <v>1887</v>
      </c>
      <c r="D63" s="73"/>
      <c r="E63" s="74"/>
      <c r="F63" s="74"/>
      <c r="G63" s="20"/>
      <c r="J63" s="187"/>
      <c r="K63" s="186"/>
      <c r="L63" s="189">
        <v>282</v>
      </c>
      <c r="M63" s="4" t="s">
        <v>21</v>
      </c>
      <c r="N63" s="187"/>
      <c r="O63" s="187"/>
      <c r="P63" s="191"/>
      <c r="Q63" s="21"/>
      <c r="R63" s="20"/>
      <c r="S63" s="53"/>
      <c r="T63" s="53"/>
      <c r="U63" s="53"/>
      <c r="V63" s="53"/>
      <c r="W63" s="53"/>
      <c r="X63" s="53"/>
      <c r="Y63" s="188"/>
      <c r="Z63" s="59"/>
      <c r="AA63" s="1094"/>
      <c r="AB63" s="1095"/>
      <c r="AC63" s="1095"/>
      <c r="AD63" s="1095"/>
      <c r="AE63" s="1095"/>
      <c r="AF63" s="1096"/>
      <c r="AG63" s="67" t="s">
        <v>1233</v>
      </c>
      <c r="AH63" s="67"/>
      <c r="AI63" s="67"/>
      <c r="AJ63" s="67"/>
      <c r="AK63" s="67"/>
      <c r="AL63" s="67"/>
      <c r="AM63" s="67"/>
      <c r="AN63" s="67"/>
      <c r="AO63" s="67"/>
      <c r="AP63" s="65" t="s">
        <v>1678</v>
      </c>
      <c r="AQ63" s="164">
        <v>0.5</v>
      </c>
      <c r="AR63" s="35">
        <f>ROUND(L63*AQ63,0)</f>
        <v>141</v>
      </c>
      <c r="AS63" s="31"/>
    </row>
    <row r="64" spans="1:45" ht="14.25" customHeight="1" x14ac:dyDescent="0.15">
      <c r="A64" s="32">
        <v>32</v>
      </c>
      <c r="B64" s="32">
        <v>4651</v>
      </c>
      <c r="C64" s="34" t="s">
        <v>1888</v>
      </c>
      <c r="D64" s="73"/>
      <c r="E64" s="74"/>
      <c r="F64" s="74"/>
      <c r="G64" s="20"/>
      <c r="J64" s="187"/>
      <c r="K64" s="186"/>
      <c r="L64" s="204"/>
      <c r="M64" s="187"/>
      <c r="N64" s="187"/>
      <c r="O64" s="187"/>
      <c r="P64" s="191"/>
      <c r="Q64" s="21"/>
      <c r="R64" s="72" t="s">
        <v>1235</v>
      </c>
      <c r="S64" s="67"/>
      <c r="T64" s="67"/>
      <c r="U64" s="67"/>
      <c r="V64" s="67"/>
      <c r="W64" s="67"/>
      <c r="X64" s="67"/>
      <c r="Y64" s="192"/>
      <c r="Z64" s="68"/>
      <c r="AA64" s="223"/>
      <c r="AB64" s="107"/>
      <c r="AC64" s="107"/>
      <c r="AD64" s="107"/>
      <c r="AE64" s="107"/>
      <c r="AF64" s="107"/>
      <c r="AG64" s="107"/>
      <c r="AH64" s="107"/>
      <c r="AI64" s="107"/>
      <c r="AJ64" s="107"/>
      <c r="AK64" s="107"/>
      <c r="AL64" s="107"/>
      <c r="AM64" s="107"/>
      <c r="AN64" s="107"/>
      <c r="AO64" s="107"/>
      <c r="AP64" s="107"/>
      <c r="AQ64" s="136"/>
      <c r="AR64" s="35">
        <f>ROUND(L63*Y66,0)</f>
        <v>272</v>
      </c>
      <c r="AS64" s="31"/>
    </row>
    <row r="65" spans="1:45" ht="14.25" customHeight="1" x14ac:dyDescent="0.15">
      <c r="A65" s="32">
        <v>32</v>
      </c>
      <c r="B65" s="32">
        <v>4652</v>
      </c>
      <c r="C65" s="34" t="s">
        <v>1889</v>
      </c>
      <c r="D65" s="73"/>
      <c r="E65" s="74"/>
      <c r="F65" s="74"/>
      <c r="G65" s="20"/>
      <c r="J65" s="187"/>
      <c r="K65" s="186"/>
      <c r="L65" s="204"/>
      <c r="M65" s="187"/>
      <c r="N65" s="187"/>
      <c r="O65" s="187"/>
      <c r="P65" s="191"/>
      <c r="Q65" s="21"/>
      <c r="R65" s="54" t="s">
        <v>1237</v>
      </c>
      <c r="S65" s="53"/>
      <c r="T65" s="53"/>
      <c r="U65" s="53"/>
      <c r="V65" s="53"/>
      <c r="W65" s="53"/>
      <c r="X65" s="53"/>
      <c r="Y65" s="188"/>
      <c r="Z65" s="59"/>
      <c r="AA65" s="1091" t="s">
        <v>1229</v>
      </c>
      <c r="AB65" s="1092"/>
      <c r="AC65" s="1092"/>
      <c r="AD65" s="1092"/>
      <c r="AE65" s="1092"/>
      <c r="AF65" s="1093"/>
      <c r="AG65" s="67" t="s">
        <v>1230</v>
      </c>
      <c r="AH65" s="67"/>
      <c r="AI65" s="67"/>
      <c r="AJ65" s="67"/>
      <c r="AK65" s="67"/>
      <c r="AL65" s="67"/>
      <c r="AM65" s="67"/>
      <c r="AN65" s="67"/>
      <c r="AO65" s="67"/>
      <c r="AP65" s="65" t="s">
        <v>17</v>
      </c>
      <c r="AQ65" s="220">
        <v>0.7</v>
      </c>
      <c r="AR65" s="35">
        <f>ROUND(ROUND(L63*Y66,0)*AQ65,0)</f>
        <v>190</v>
      </c>
      <c r="AS65" s="31"/>
    </row>
    <row r="66" spans="1:45" ht="14.25" customHeight="1" x14ac:dyDescent="0.15">
      <c r="A66" s="32">
        <v>32</v>
      </c>
      <c r="B66" s="32" t="s">
        <v>1890</v>
      </c>
      <c r="C66" s="34" t="s">
        <v>1891</v>
      </c>
      <c r="D66" s="111"/>
      <c r="E66" s="112"/>
      <c r="F66" s="112"/>
      <c r="G66" s="24"/>
      <c r="H66" s="25"/>
      <c r="I66" s="25"/>
      <c r="J66" s="211"/>
      <c r="K66" s="214"/>
      <c r="L66" s="212"/>
      <c r="M66" s="211"/>
      <c r="N66" s="211"/>
      <c r="O66" s="211"/>
      <c r="P66" s="213"/>
      <c r="Q66" s="38"/>
      <c r="R66" s="94"/>
      <c r="S66" s="71"/>
      <c r="T66" s="71"/>
      <c r="U66" s="71"/>
      <c r="V66" s="71"/>
      <c r="W66" s="71"/>
      <c r="X66" s="26" t="s">
        <v>17</v>
      </c>
      <c r="Y66" s="195">
        <v>0.96499999999999997</v>
      </c>
      <c r="Z66" s="207"/>
      <c r="AA66" s="1094"/>
      <c r="AB66" s="1095"/>
      <c r="AC66" s="1095"/>
      <c r="AD66" s="1095"/>
      <c r="AE66" s="1095"/>
      <c r="AF66" s="1096"/>
      <c r="AG66" s="107" t="s">
        <v>1233</v>
      </c>
      <c r="AH66" s="107"/>
      <c r="AI66" s="107"/>
      <c r="AJ66" s="107"/>
      <c r="AK66" s="107"/>
      <c r="AL66" s="107"/>
      <c r="AM66" s="107"/>
      <c r="AN66" s="107"/>
      <c r="AO66" s="107"/>
      <c r="AP66" s="44" t="s">
        <v>1678</v>
      </c>
      <c r="AQ66" s="45">
        <v>0.5</v>
      </c>
      <c r="AR66" s="35">
        <f>ROUND(ROUND(L63*Y66,0)*AQ66,0)</f>
        <v>136</v>
      </c>
      <c r="AS66" s="61"/>
    </row>
    <row r="67" spans="1:45" ht="14.25" customHeight="1" x14ac:dyDescent="0.15">
      <c r="A67" s="32">
        <v>32</v>
      </c>
      <c r="B67" s="32">
        <v>4661</v>
      </c>
      <c r="C67" s="34" t="s">
        <v>1892</v>
      </c>
      <c r="D67" s="76"/>
      <c r="E67" s="77"/>
      <c r="F67" s="77"/>
      <c r="G67" s="1085" t="s">
        <v>1598</v>
      </c>
      <c r="H67" s="1086"/>
      <c r="I67" s="1086"/>
      <c r="J67" s="1087"/>
      <c r="K67" s="47" t="s">
        <v>1242</v>
      </c>
      <c r="L67" s="103"/>
      <c r="M67" s="40"/>
      <c r="N67" s="40"/>
      <c r="O67" s="40"/>
      <c r="P67" s="199"/>
      <c r="Q67" s="41"/>
      <c r="R67" s="47"/>
      <c r="S67" s="65"/>
      <c r="T67" s="65"/>
      <c r="U67" s="65"/>
      <c r="V67" s="65"/>
      <c r="W67" s="65"/>
      <c r="X67" s="65"/>
      <c r="Y67" s="102"/>
      <c r="Z67" s="182"/>
      <c r="AA67" s="222"/>
      <c r="AB67" s="44"/>
      <c r="AC67" s="44"/>
      <c r="AD67" s="44"/>
      <c r="AE67" s="44"/>
      <c r="AF67" s="44"/>
      <c r="AG67" s="44"/>
      <c r="AH67" s="44"/>
      <c r="AI67" s="44"/>
      <c r="AJ67" s="44"/>
      <c r="AK67" s="44"/>
      <c r="AL67" s="44"/>
      <c r="AM67" s="44"/>
      <c r="AN67" s="44"/>
      <c r="AO67" s="44"/>
      <c r="AP67" s="44"/>
      <c r="AQ67" s="98"/>
      <c r="AR67" s="35">
        <f>ROUND(L69,0)</f>
        <v>204</v>
      </c>
      <c r="AS67" s="66"/>
    </row>
    <row r="68" spans="1:45" ht="14.25" customHeight="1" x14ac:dyDescent="0.15">
      <c r="A68" s="32">
        <v>32</v>
      </c>
      <c r="B68" s="32">
        <v>4662</v>
      </c>
      <c r="C68" s="34" t="s">
        <v>1893</v>
      </c>
      <c r="D68" s="73"/>
      <c r="E68" s="74"/>
      <c r="F68" s="74"/>
      <c r="G68" s="1088"/>
      <c r="H68" s="1089"/>
      <c r="I68" s="1089"/>
      <c r="J68" s="1090"/>
      <c r="K68" s="20" t="s">
        <v>1244</v>
      </c>
      <c r="L68" s="58"/>
      <c r="P68" s="187"/>
      <c r="Q68" s="21"/>
      <c r="R68" s="20"/>
      <c r="S68" s="53"/>
      <c r="T68" s="53"/>
      <c r="U68" s="53"/>
      <c r="V68" s="53"/>
      <c r="W68" s="53"/>
      <c r="X68" s="53"/>
      <c r="Y68" s="188"/>
      <c r="Z68" s="59"/>
      <c r="AA68" s="1091" t="s">
        <v>1229</v>
      </c>
      <c r="AB68" s="1092"/>
      <c r="AC68" s="1092"/>
      <c r="AD68" s="1092"/>
      <c r="AE68" s="1092"/>
      <c r="AF68" s="1093"/>
      <c r="AG68" s="223" t="s">
        <v>1230</v>
      </c>
      <c r="AH68" s="107"/>
      <c r="AI68" s="107"/>
      <c r="AJ68" s="107"/>
      <c r="AK68" s="107"/>
      <c r="AL68" s="107"/>
      <c r="AM68" s="107"/>
      <c r="AN68" s="107"/>
      <c r="AO68" s="107"/>
      <c r="AP68" s="44" t="s">
        <v>17</v>
      </c>
      <c r="AQ68" s="220">
        <v>0.7</v>
      </c>
      <c r="AR68" s="35">
        <f>ROUND(L69*AQ68,0)</f>
        <v>143</v>
      </c>
      <c r="AS68" s="31"/>
    </row>
    <row r="69" spans="1:45" ht="14.25" customHeight="1" x14ac:dyDescent="0.15">
      <c r="A69" s="32">
        <v>32</v>
      </c>
      <c r="B69" s="32" t="s">
        <v>1894</v>
      </c>
      <c r="C69" s="34" t="s">
        <v>1895</v>
      </c>
      <c r="D69" s="73"/>
      <c r="E69" s="74"/>
      <c r="F69" s="74"/>
      <c r="G69" s="1088"/>
      <c r="H69" s="1089"/>
      <c r="I69" s="1089"/>
      <c r="J69" s="1090"/>
      <c r="K69" s="20"/>
      <c r="L69" s="189">
        <v>204</v>
      </c>
      <c r="M69" s="4" t="s">
        <v>21</v>
      </c>
      <c r="P69" s="191"/>
      <c r="Q69" s="21"/>
      <c r="R69" s="20"/>
      <c r="S69" s="53"/>
      <c r="T69" s="53"/>
      <c r="U69" s="53"/>
      <c r="V69" s="53"/>
      <c r="W69" s="53"/>
      <c r="X69" s="53"/>
      <c r="Y69" s="188"/>
      <c r="Z69" s="59"/>
      <c r="AA69" s="1094"/>
      <c r="AB69" s="1095"/>
      <c r="AC69" s="1095"/>
      <c r="AD69" s="1095"/>
      <c r="AE69" s="1095"/>
      <c r="AF69" s="1096"/>
      <c r="AG69" s="67" t="s">
        <v>1233</v>
      </c>
      <c r="AH69" s="67"/>
      <c r="AI69" s="67"/>
      <c r="AJ69" s="67"/>
      <c r="AK69" s="67"/>
      <c r="AL69" s="67"/>
      <c r="AM69" s="67"/>
      <c r="AN69" s="67"/>
      <c r="AO69" s="67"/>
      <c r="AP69" s="65" t="s">
        <v>1678</v>
      </c>
      <c r="AQ69" s="164">
        <v>0.5</v>
      </c>
      <c r="AR69" s="35">
        <f>ROUND(L69*AQ69,0)</f>
        <v>102</v>
      </c>
      <c r="AS69" s="31"/>
    </row>
    <row r="70" spans="1:45" ht="14.25" customHeight="1" x14ac:dyDescent="0.15">
      <c r="A70" s="32">
        <v>32</v>
      </c>
      <c r="B70" s="32">
        <v>4663</v>
      </c>
      <c r="C70" s="34" t="s">
        <v>1896</v>
      </c>
      <c r="D70" s="73"/>
      <c r="E70" s="74"/>
      <c r="F70" s="74"/>
      <c r="G70" s="73"/>
      <c r="H70" s="74"/>
      <c r="I70" s="74"/>
      <c r="J70" s="75"/>
      <c r="K70" s="20"/>
      <c r="L70" s="58"/>
      <c r="P70" s="203"/>
      <c r="Q70" s="21"/>
      <c r="R70" s="72" t="s">
        <v>1235</v>
      </c>
      <c r="S70" s="67"/>
      <c r="T70" s="67"/>
      <c r="U70" s="67"/>
      <c r="V70" s="67"/>
      <c r="W70" s="67"/>
      <c r="X70" s="67"/>
      <c r="Y70" s="192"/>
      <c r="Z70" s="68"/>
      <c r="AA70" s="223"/>
      <c r="AB70" s="107"/>
      <c r="AC70" s="107"/>
      <c r="AD70" s="107"/>
      <c r="AE70" s="107"/>
      <c r="AF70" s="107"/>
      <c r="AG70" s="107"/>
      <c r="AH70" s="107"/>
      <c r="AI70" s="107"/>
      <c r="AJ70" s="107"/>
      <c r="AK70" s="107"/>
      <c r="AL70" s="107"/>
      <c r="AM70" s="107"/>
      <c r="AN70" s="107"/>
      <c r="AO70" s="107"/>
      <c r="AP70" s="107"/>
      <c r="AQ70" s="136"/>
      <c r="AR70" s="35">
        <f>ROUND(L69*Y72,0)</f>
        <v>197</v>
      </c>
      <c r="AS70" s="31"/>
    </row>
    <row r="71" spans="1:45" ht="14.25" customHeight="1" x14ac:dyDescent="0.15">
      <c r="A71" s="32">
        <v>32</v>
      </c>
      <c r="B71" s="32">
        <v>4664</v>
      </c>
      <c r="C71" s="34" t="s">
        <v>1897</v>
      </c>
      <c r="D71" s="73"/>
      <c r="E71" s="74"/>
      <c r="F71" s="74"/>
      <c r="G71" s="20"/>
      <c r="K71" s="186"/>
      <c r="L71" s="204"/>
      <c r="M71" s="187"/>
      <c r="N71" s="187"/>
      <c r="P71" s="203"/>
      <c r="Q71" s="21"/>
      <c r="R71" s="54" t="s">
        <v>1237</v>
      </c>
      <c r="S71" s="53"/>
      <c r="T71" s="53"/>
      <c r="U71" s="53"/>
      <c r="V71" s="53"/>
      <c r="W71" s="53"/>
      <c r="X71" s="53"/>
      <c r="Y71" s="188"/>
      <c r="Z71" s="59"/>
      <c r="AA71" s="1091" t="s">
        <v>1229</v>
      </c>
      <c r="AB71" s="1092"/>
      <c r="AC71" s="1092"/>
      <c r="AD71" s="1092"/>
      <c r="AE71" s="1092"/>
      <c r="AF71" s="1093"/>
      <c r="AG71" s="67" t="s">
        <v>1230</v>
      </c>
      <c r="AH71" s="67"/>
      <c r="AI71" s="67"/>
      <c r="AJ71" s="67"/>
      <c r="AK71" s="67"/>
      <c r="AL71" s="67"/>
      <c r="AM71" s="67"/>
      <c r="AN71" s="67"/>
      <c r="AO71" s="67"/>
      <c r="AP71" s="65" t="s">
        <v>17</v>
      </c>
      <c r="AQ71" s="220">
        <v>0.7</v>
      </c>
      <c r="AR71" s="35">
        <f>ROUND(ROUND(L69*Y72,0)*AQ71,0)</f>
        <v>138</v>
      </c>
      <c r="AS71" s="31"/>
    </row>
    <row r="72" spans="1:45" ht="14.25" customHeight="1" x14ac:dyDescent="0.15">
      <c r="A72" s="32">
        <v>32</v>
      </c>
      <c r="B72" s="32" t="s">
        <v>1898</v>
      </c>
      <c r="C72" s="34" t="s">
        <v>1899</v>
      </c>
      <c r="D72" s="73"/>
      <c r="E72" s="74"/>
      <c r="F72" s="74"/>
      <c r="G72" s="20"/>
      <c r="K72" s="186"/>
      <c r="L72" s="204"/>
      <c r="M72" s="187"/>
      <c r="N72" s="187"/>
      <c r="P72" s="203"/>
      <c r="Q72" s="21"/>
      <c r="R72" s="54"/>
      <c r="S72" s="53"/>
      <c r="T72" s="53"/>
      <c r="U72" s="53"/>
      <c r="V72" s="53"/>
      <c r="W72" s="53"/>
      <c r="X72" s="23" t="s">
        <v>17</v>
      </c>
      <c r="Y72" s="195">
        <v>0.96499999999999997</v>
      </c>
      <c r="Z72" s="59"/>
      <c r="AA72" s="1094"/>
      <c r="AB72" s="1095"/>
      <c r="AC72" s="1095"/>
      <c r="AD72" s="1095"/>
      <c r="AE72" s="1095"/>
      <c r="AF72" s="1096"/>
      <c r="AG72" s="67" t="s">
        <v>1233</v>
      </c>
      <c r="AH72" s="67"/>
      <c r="AI72" s="67"/>
      <c r="AJ72" s="67"/>
      <c r="AK72" s="67"/>
      <c r="AL72" s="67"/>
      <c r="AM72" s="67"/>
      <c r="AN72" s="67"/>
      <c r="AO72" s="67"/>
      <c r="AP72" s="65" t="s">
        <v>1678</v>
      </c>
      <c r="AQ72" s="164">
        <v>0.5</v>
      </c>
      <c r="AR72" s="35">
        <f>ROUND(ROUND(L69*Y72,0)*AQ72,0)</f>
        <v>99</v>
      </c>
      <c r="AS72" s="31"/>
    </row>
    <row r="73" spans="1:45" ht="14.25" customHeight="1" x14ac:dyDescent="0.15">
      <c r="A73" s="32">
        <v>32</v>
      </c>
      <c r="B73" s="32">
        <v>4665</v>
      </c>
      <c r="C73" s="34" t="s">
        <v>1900</v>
      </c>
      <c r="D73" s="73"/>
      <c r="E73" s="74"/>
      <c r="F73" s="74"/>
      <c r="G73" s="20"/>
      <c r="J73" s="187"/>
      <c r="K73" s="47" t="s">
        <v>1252</v>
      </c>
      <c r="L73" s="185"/>
      <c r="M73" s="184"/>
      <c r="N73" s="184"/>
      <c r="O73" s="184"/>
      <c r="P73" s="205"/>
      <c r="Q73" s="41"/>
      <c r="R73" s="47"/>
      <c r="S73" s="65"/>
      <c r="T73" s="65"/>
      <c r="U73" s="65"/>
      <c r="V73" s="65"/>
      <c r="W73" s="65"/>
      <c r="X73" s="65"/>
      <c r="Y73" s="102"/>
      <c r="Z73" s="182"/>
      <c r="AA73" s="222"/>
      <c r="AB73" s="44"/>
      <c r="AC73" s="44"/>
      <c r="AD73" s="44"/>
      <c r="AE73" s="44"/>
      <c r="AF73" s="44"/>
      <c r="AG73" s="44"/>
      <c r="AH73" s="44"/>
      <c r="AI73" s="44"/>
      <c r="AJ73" s="44"/>
      <c r="AK73" s="44"/>
      <c r="AL73" s="44"/>
      <c r="AM73" s="44"/>
      <c r="AN73" s="44"/>
      <c r="AO73" s="44"/>
      <c r="AP73" s="44"/>
      <c r="AQ73" s="98"/>
      <c r="AR73" s="35">
        <f>ROUND(L75,0)</f>
        <v>359</v>
      </c>
      <c r="AS73" s="31"/>
    </row>
    <row r="74" spans="1:45" ht="14.25" customHeight="1" x14ac:dyDescent="0.15">
      <c r="A74" s="32">
        <v>32</v>
      </c>
      <c r="B74" s="32">
        <v>4666</v>
      </c>
      <c r="C74" s="34" t="s">
        <v>1901</v>
      </c>
      <c r="D74" s="73"/>
      <c r="E74" s="74"/>
      <c r="F74" s="74"/>
      <c r="G74" s="20"/>
      <c r="J74" s="187"/>
      <c r="K74" s="186"/>
      <c r="L74" s="204"/>
      <c r="M74" s="187"/>
      <c r="N74" s="187"/>
      <c r="O74" s="187"/>
      <c r="P74" s="187"/>
      <c r="Q74" s="21"/>
      <c r="R74" s="20"/>
      <c r="S74" s="53"/>
      <c r="T74" s="53"/>
      <c r="U74" s="53"/>
      <c r="V74" s="53"/>
      <c r="W74" s="53"/>
      <c r="X74" s="53"/>
      <c r="Y74" s="188"/>
      <c r="Z74" s="59"/>
      <c r="AA74" s="1091" t="s">
        <v>1229</v>
      </c>
      <c r="AB74" s="1092"/>
      <c r="AC74" s="1092"/>
      <c r="AD74" s="1092"/>
      <c r="AE74" s="1092"/>
      <c r="AF74" s="1093"/>
      <c r="AG74" s="223" t="s">
        <v>1230</v>
      </c>
      <c r="AH74" s="107"/>
      <c r="AI74" s="107"/>
      <c r="AJ74" s="107"/>
      <c r="AK74" s="107"/>
      <c r="AL74" s="107"/>
      <c r="AM74" s="107"/>
      <c r="AN74" s="107"/>
      <c r="AO74" s="107"/>
      <c r="AP74" s="44" t="s">
        <v>17</v>
      </c>
      <c r="AQ74" s="220">
        <v>0.7</v>
      </c>
      <c r="AR74" s="35">
        <f>ROUND(L75*AQ74,0)</f>
        <v>251</v>
      </c>
      <c r="AS74" s="31"/>
    </row>
    <row r="75" spans="1:45" ht="14.25" customHeight="1" x14ac:dyDescent="0.15">
      <c r="A75" s="32">
        <v>32</v>
      </c>
      <c r="B75" s="32" t="s">
        <v>1902</v>
      </c>
      <c r="C75" s="34" t="s">
        <v>1903</v>
      </c>
      <c r="D75" s="73"/>
      <c r="E75" s="74"/>
      <c r="F75" s="74"/>
      <c r="G75" s="20"/>
      <c r="J75" s="187"/>
      <c r="K75" s="186"/>
      <c r="L75" s="189">
        <v>359</v>
      </c>
      <c r="M75" s="4" t="s">
        <v>21</v>
      </c>
      <c r="N75" s="187"/>
      <c r="O75" s="187"/>
      <c r="P75" s="191"/>
      <c r="Q75" s="21"/>
      <c r="R75" s="20"/>
      <c r="S75" s="53"/>
      <c r="T75" s="53"/>
      <c r="U75" s="53"/>
      <c r="V75" s="53"/>
      <c r="W75" s="53"/>
      <c r="X75" s="53"/>
      <c r="Y75" s="188"/>
      <c r="Z75" s="59"/>
      <c r="AA75" s="1094"/>
      <c r="AB75" s="1095"/>
      <c r="AC75" s="1095"/>
      <c r="AD75" s="1095"/>
      <c r="AE75" s="1095"/>
      <c r="AF75" s="1096"/>
      <c r="AG75" s="67" t="s">
        <v>1233</v>
      </c>
      <c r="AH75" s="67"/>
      <c r="AI75" s="67"/>
      <c r="AJ75" s="67"/>
      <c r="AK75" s="67"/>
      <c r="AL75" s="67"/>
      <c r="AM75" s="67"/>
      <c r="AN75" s="67"/>
      <c r="AO75" s="67"/>
      <c r="AP75" s="65" t="s">
        <v>1678</v>
      </c>
      <c r="AQ75" s="164">
        <v>0.5</v>
      </c>
      <c r="AR75" s="35">
        <f>ROUND(L75*AQ75,0)</f>
        <v>180</v>
      </c>
      <c r="AS75" s="31"/>
    </row>
    <row r="76" spans="1:45" ht="14.25" customHeight="1" x14ac:dyDescent="0.15">
      <c r="A76" s="32">
        <v>32</v>
      </c>
      <c r="B76" s="32">
        <v>4667</v>
      </c>
      <c r="C76" s="34" t="s">
        <v>1904</v>
      </c>
      <c r="D76" s="73"/>
      <c r="E76" s="74"/>
      <c r="F76" s="74"/>
      <c r="G76" s="20"/>
      <c r="J76" s="187"/>
      <c r="K76" s="186"/>
      <c r="L76" s="204"/>
      <c r="M76" s="187"/>
      <c r="N76" s="187"/>
      <c r="O76" s="187"/>
      <c r="P76" s="191"/>
      <c r="Q76" s="21"/>
      <c r="R76" s="72" t="s">
        <v>1235</v>
      </c>
      <c r="S76" s="67"/>
      <c r="T76" s="67"/>
      <c r="U76" s="67"/>
      <c r="V76" s="67"/>
      <c r="W76" s="67"/>
      <c r="X76" s="67"/>
      <c r="Y76" s="192"/>
      <c r="Z76" s="68"/>
      <c r="AA76" s="223"/>
      <c r="AB76" s="107"/>
      <c r="AC76" s="107"/>
      <c r="AD76" s="107"/>
      <c r="AE76" s="107"/>
      <c r="AF76" s="107"/>
      <c r="AG76" s="107"/>
      <c r="AH76" s="107"/>
      <c r="AI76" s="107"/>
      <c r="AJ76" s="107"/>
      <c r="AK76" s="107"/>
      <c r="AL76" s="107"/>
      <c r="AM76" s="107"/>
      <c r="AN76" s="107"/>
      <c r="AO76" s="107"/>
      <c r="AP76" s="107"/>
      <c r="AQ76" s="136"/>
      <c r="AR76" s="35">
        <f>ROUND(L75*Y78,0)</f>
        <v>346</v>
      </c>
      <c r="AS76" s="31"/>
    </row>
    <row r="77" spans="1:45" ht="14.25" customHeight="1" x14ac:dyDescent="0.15">
      <c r="A77" s="32">
        <v>32</v>
      </c>
      <c r="B77" s="32">
        <v>4668</v>
      </c>
      <c r="C77" s="34" t="s">
        <v>1905</v>
      </c>
      <c r="D77" s="73"/>
      <c r="E77" s="74"/>
      <c r="F77" s="74"/>
      <c r="G77" s="20"/>
      <c r="J77" s="187"/>
      <c r="K77" s="186"/>
      <c r="L77" s="204"/>
      <c r="M77" s="187"/>
      <c r="N77" s="187"/>
      <c r="O77" s="187"/>
      <c r="P77" s="191"/>
      <c r="Q77" s="21"/>
      <c r="R77" s="54" t="s">
        <v>1237</v>
      </c>
      <c r="S77" s="53"/>
      <c r="T77" s="53"/>
      <c r="U77" s="53"/>
      <c r="V77" s="53"/>
      <c r="W77" s="53"/>
      <c r="X77" s="53"/>
      <c r="Y77" s="188"/>
      <c r="Z77" s="59"/>
      <c r="AA77" s="1091" t="s">
        <v>1229</v>
      </c>
      <c r="AB77" s="1092"/>
      <c r="AC77" s="1092"/>
      <c r="AD77" s="1092"/>
      <c r="AE77" s="1092"/>
      <c r="AF77" s="1093"/>
      <c r="AG77" s="67" t="s">
        <v>1230</v>
      </c>
      <c r="AH77" s="67"/>
      <c r="AI77" s="67"/>
      <c r="AJ77" s="67"/>
      <c r="AK77" s="67"/>
      <c r="AL77" s="67"/>
      <c r="AM77" s="67"/>
      <c r="AN77" s="67"/>
      <c r="AO77" s="67"/>
      <c r="AP77" s="65" t="s">
        <v>17</v>
      </c>
      <c r="AQ77" s="220">
        <v>0.7</v>
      </c>
      <c r="AR77" s="35">
        <f>ROUND(ROUND(L75*Y78,0)*AQ77,0)</f>
        <v>242</v>
      </c>
      <c r="AS77" s="31"/>
    </row>
    <row r="78" spans="1:45" ht="14.25" customHeight="1" x14ac:dyDescent="0.15">
      <c r="A78" s="32">
        <v>32</v>
      </c>
      <c r="B78" s="32" t="s">
        <v>1906</v>
      </c>
      <c r="C78" s="34" t="s">
        <v>1907</v>
      </c>
      <c r="D78" s="73"/>
      <c r="E78" s="74"/>
      <c r="F78" s="74"/>
      <c r="G78" s="20"/>
      <c r="J78" s="187"/>
      <c r="K78" s="186"/>
      <c r="L78" s="204"/>
      <c r="M78" s="187"/>
      <c r="N78" s="187"/>
      <c r="O78" s="187"/>
      <c r="P78" s="191"/>
      <c r="Q78" s="21"/>
      <c r="R78" s="54"/>
      <c r="S78" s="53"/>
      <c r="T78" s="53"/>
      <c r="U78" s="53"/>
      <c r="V78" s="53"/>
      <c r="W78" s="53"/>
      <c r="X78" s="23" t="s">
        <v>17</v>
      </c>
      <c r="Y78" s="195">
        <v>0.96499999999999997</v>
      </c>
      <c r="Z78" s="59"/>
      <c r="AA78" s="1094"/>
      <c r="AB78" s="1095"/>
      <c r="AC78" s="1095"/>
      <c r="AD78" s="1095"/>
      <c r="AE78" s="1095"/>
      <c r="AF78" s="1096"/>
      <c r="AG78" s="67" t="s">
        <v>1233</v>
      </c>
      <c r="AH78" s="67"/>
      <c r="AI78" s="67"/>
      <c r="AJ78" s="67"/>
      <c r="AK78" s="67"/>
      <c r="AL78" s="67"/>
      <c r="AM78" s="67"/>
      <c r="AN78" s="67"/>
      <c r="AO78" s="67"/>
      <c r="AP78" s="65" t="s">
        <v>1678</v>
      </c>
      <c r="AQ78" s="164">
        <v>0.5</v>
      </c>
      <c r="AR78" s="35">
        <f>ROUND(ROUND(L75*Y78,0)*AQ78,0)</f>
        <v>173</v>
      </c>
      <c r="AS78" s="31"/>
    </row>
    <row r="79" spans="1:45" ht="14.25" customHeight="1" x14ac:dyDescent="0.15">
      <c r="A79" s="32">
        <v>32</v>
      </c>
      <c r="B79" s="32">
        <v>4669</v>
      </c>
      <c r="C79" s="34" t="s">
        <v>1908</v>
      </c>
      <c r="D79" s="73"/>
      <c r="E79" s="74"/>
      <c r="F79" s="74"/>
      <c r="G79" s="20"/>
      <c r="J79" s="187"/>
      <c r="K79" s="47" t="s">
        <v>1261</v>
      </c>
      <c r="L79" s="185"/>
      <c r="M79" s="184"/>
      <c r="N79" s="184"/>
      <c r="O79" s="184"/>
      <c r="P79" s="206"/>
      <c r="Q79" s="41"/>
      <c r="R79" s="47"/>
      <c r="S79" s="65"/>
      <c r="T79" s="65"/>
      <c r="U79" s="65"/>
      <c r="V79" s="65"/>
      <c r="W79" s="65"/>
      <c r="X79" s="65"/>
      <c r="Y79" s="102"/>
      <c r="Z79" s="182"/>
      <c r="AA79" s="222"/>
      <c r="AB79" s="44"/>
      <c r="AC79" s="44"/>
      <c r="AD79" s="44"/>
      <c r="AE79" s="44"/>
      <c r="AF79" s="44"/>
      <c r="AG79" s="44"/>
      <c r="AH79" s="44"/>
      <c r="AI79" s="44"/>
      <c r="AJ79" s="44"/>
      <c r="AK79" s="44"/>
      <c r="AL79" s="44"/>
      <c r="AM79" s="44"/>
      <c r="AN79" s="44"/>
      <c r="AO79" s="44"/>
      <c r="AP79" s="44"/>
      <c r="AQ79" s="98"/>
      <c r="AR79" s="35">
        <f>ROUND(L81,0)</f>
        <v>282</v>
      </c>
      <c r="AS79" s="31"/>
    </row>
    <row r="80" spans="1:45" ht="14.25" customHeight="1" x14ac:dyDescent="0.15">
      <c r="A80" s="32">
        <v>32</v>
      </c>
      <c r="B80" s="32">
        <v>4670</v>
      </c>
      <c r="C80" s="34" t="s">
        <v>1909</v>
      </c>
      <c r="D80" s="73"/>
      <c r="E80" s="74"/>
      <c r="F80" s="74"/>
      <c r="G80" s="20"/>
      <c r="J80" s="187"/>
      <c r="K80" s="186"/>
      <c r="L80" s="204"/>
      <c r="M80" s="187"/>
      <c r="N80" s="187"/>
      <c r="O80" s="187"/>
      <c r="P80" s="187"/>
      <c r="Q80" s="21"/>
      <c r="R80" s="20"/>
      <c r="S80" s="53"/>
      <c r="T80" s="53"/>
      <c r="U80" s="53"/>
      <c r="V80" s="53"/>
      <c r="W80" s="53"/>
      <c r="X80" s="53"/>
      <c r="Y80" s="188"/>
      <c r="Z80" s="59"/>
      <c r="AA80" s="1091" t="s">
        <v>1229</v>
      </c>
      <c r="AB80" s="1092"/>
      <c r="AC80" s="1092"/>
      <c r="AD80" s="1092"/>
      <c r="AE80" s="1092"/>
      <c r="AF80" s="1093"/>
      <c r="AG80" s="223" t="s">
        <v>1230</v>
      </c>
      <c r="AH80" s="107"/>
      <c r="AI80" s="107"/>
      <c r="AJ80" s="107"/>
      <c r="AK80" s="107"/>
      <c r="AL80" s="107"/>
      <c r="AM80" s="107"/>
      <c r="AN80" s="107"/>
      <c r="AO80" s="107"/>
      <c r="AP80" s="44" t="s">
        <v>17</v>
      </c>
      <c r="AQ80" s="220">
        <v>0.7</v>
      </c>
      <c r="AR80" s="35">
        <f>ROUND(L81*AQ80,0)</f>
        <v>197</v>
      </c>
      <c r="AS80" s="31"/>
    </row>
    <row r="81" spans="1:45" ht="14.25" customHeight="1" x14ac:dyDescent="0.15">
      <c r="A81" s="32">
        <v>32</v>
      </c>
      <c r="B81" s="32" t="s">
        <v>1910</v>
      </c>
      <c r="C81" s="34" t="s">
        <v>1911</v>
      </c>
      <c r="D81" s="73"/>
      <c r="E81" s="74"/>
      <c r="F81" s="74"/>
      <c r="G81" s="20"/>
      <c r="J81" s="187"/>
      <c r="K81" s="186"/>
      <c r="L81" s="189">
        <v>282</v>
      </c>
      <c r="M81" s="4" t="s">
        <v>21</v>
      </c>
      <c r="N81" s="187"/>
      <c r="O81" s="187"/>
      <c r="P81" s="191"/>
      <c r="Q81" s="21"/>
      <c r="R81" s="20"/>
      <c r="S81" s="53"/>
      <c r="T81" s="53"/>
      <c r="U81" s="53"/>
      <c r="V81" s="53"/>
      <c r="W81" s="53"/>
      <c r="X81" s="53"/>
      <c r="Y81" s="188"/>
      <c r="Z81" s="59"/>
      <c r="AA81" s="1094"/>
      <c r="AB81" s="1095"/>
      <c r="AC81" s="1095"/>
      <c r="AD81" s="1095"/>
      <c r="AE81" s="1095"/>
      <c r="AF81" s="1096"/>
      <c r="AG81" s="67" t="s">
        <v>1233</v>
      </c>
      <c r="AH81" s="67"/>
      <c r="AI81" s="67"/>
      <c r="AJ81" s="67"/>
      <c r="AK81" s="67"/>
      <c r="AL81" s="67"/>
      <c r="AM81" s="67"/>
      <c r="AN81" s="67"/>
      <c r="AO81" s="67"/>
      <c r="AP81" s="65" t="s">
        <v>1678</v>
      </c>
      <c r="AQ81" s="164">
        <v>0.5</v>
      </c>
      <c r="AR81" s="35">
        <f>ROUND(L81*AQ81,0)</f>
        <v>141</v>
      </c>
      <c r="AS81" s="31"/>
    </row>
    <row r="82" spans="1:45" ht="14.25" customHeight="1" x14ac:dyDescent="0.15">
      <c r="A82" s="32">
        <v>32</v>
      </c>
      <c r="B82" s="32">
        <v>4671</v>
      </c>
      <c r="C82" s="34" t="s">
        <v>1912</v>
      </c>
      <c r="D82" s="73"/>
      <c r="E82" s="74"/>
      <c r="F82" s="74"/>
      <c r="G82" s="20"/>
      <c r="J82" s="187"/>
      <c r="K82" s="186"/>
      <c r="L82" s="204"/>
      <c r="M82" s="187"/>
      <c r="N82" s="187"/>
      <c r="O82" s="187"/>
      <c r="P82" s="191"/>
      <c r="Q82" s="21"/>
      <c r="R82" s="72" t="s">
        <v>1235</v>
      </c>
      <c r="S82" s="67"/>
      <c r="T82" s="67"/>
      <c r="U82" s="67"/>
      <c r="V82" s="67"/>
      <c r="W82" s="67"/>
      <c r="X82" s="67"/>
      <c r="Y82" s="192"/>
      <c r="Z82" s="68"/>
      <c r="AA82" s="223"/>
      <c r="AB82" s="107"/>
      <c r="AC82" s="107"/>
      <c r="AD82" s="107"/>
      <c r="AE82" s="107"/>
      <c r="AF82" s="107"/>
      <c r="AG82" s="107"/>
      <c r="AH82" s="107"/>
      <c r="AI82" s="107"/>
      <c r="AJ82" s="107"/>
      <c r="AK82" s="107"/>
      <c r="AL82" s="107"/>
      <c r="AM82" s="107"/>
      <c r="AN82" s="107"/>
      <c r="AO82" s="107"/>
      <c r="AP82" s="107"/>
      <c r="AQ82" s="136"/>
      <c r="AR82" s="35">
        <f>ROUND(L81*Y84,0)</f>
        <v>272</v>
      </c>
      <c r="AS82" s="31"/>
    </row>
    <row r="83" spans="1:45" ht="14.25" customHeight="1" x14ac:dyDescent="0.15">
      <c r="A83" s="32">
        <v>32</v>
      </c>
      <c r="B83" s="32">
        <v>4672</v>
      </c>
      <c r="C83" s="34" t="s">
        <v>1913</v>
      </c>
      <c r="D83" s="73"/>
      <c r="E83" s="74"/>
      <c r="F83" s="74"/>
      <c r="G83" s="20"/>
      <c r="J83" s="187"/>
      <c r="K83" s="186"/>
      <c r="L83" s="204"/>
      <c r="M83" s="187"/>
      <c r="N83" s="187"/>
      <c r="O83" s="187"/>
      <c r="P83" s="191"/>
      <c r="Q83" s="21"/>
      <c r="R83" s="54" t="s">
        <v>1237</v>
      </c>
      <c r="S83" s="53"/>
      <c r="T83" s="53"/>
      <c r="U83" s="53"/>
      <c r="V83" s="53"/>
      <c r="W83" s="53"/>
      <c r="X83" s="53"/>
      <c r="Y83" s="188"/>
      <c r="Z83" s="59"/>
      <c r="AA83" s="1091" t="s">
        <v>1229</v>
      </c>
      <c r="AB83" s="1092"/>
      <c r="AC83" s="1092"/>
      <c r="AD83" s="1092"/>
      <c r="AE83" s="1092"/>
      <c r="AF83" s="1093"/>
      <c r="AG83" s="67" t="s">
        <v>1230</v>
      </c>
      <c r="AH83" s="67"/>
      <c r="AI83" s="67"/>
      <c r="AJ83" s="67"/>
      <c r="AK83" s="67"/>
      <c r="AL83" s="67"/>
      <c r="AM83" s="67"/>
      <c r="AN83" s="67"/>
      <c r="AO83" s="67"/>
      <c r="AP83" s="65" t="s">
        <v>17</v>
      </c>
      <c r="AQ83" s="220">
        <v>0.7</v>
      </c>
      <c r="AR83" s="35">
        <f>ROUND(ROUND(L81*Y84,0)*AQ83,0)</f>
        <v>190</v>
      </c>
      <c r="AS83" s="31"/>
    </row>
    <row r="84" spans="1:45" ht="14.25" customHeight="1" x14ac:dyDescent="0.15">
      <c r="A84" s="32">
        <v>32</v>
      </c>
      <c r="B84" s="32" t="s">
        <v>1914</v>
      </c>
      <c r="C84" s="34" t="s">
        <v>1915</v>
      </c>
      <c r="D84" s="73"/>
      <c r="E84" s="74"/>
      <c r="F84" s="74"/>
      <c r="G84" s="20"/>
      <c r="J84" s="187"/>
      <c r="K84" s="186"/>
      <c r="L84" s="204"/>
      <c r="M84" s="187"/>
      <c r="N84" s="187"/>
      <c r="O84" s="187"/>
      <c r="P84" s="191"/>
      <c r="Q84" s="21"/>
      <c r="R84" s="54"/>
      <c r="S84" s="53"/>
      <c r="T84" s="53"/>
      <c r="U84" s="53"/>
      <c r="V84" s="53"/>
      <c r="W84" s="53"/>
      <c r="X84" s="23" t="s">
        <v>17</v>
      </c>
      <c r="Y84" s="195">
        <v>0.96499999999999997</v>
      </c>
      <c r="Z84" s="59"/>
      <c r="AA84" s="1094"/>
      <c r="AB84" s="1095"/>
      <c r="AC84" s="1095"/>
      <c r="AD84" s="1095"/>
      <c r="AE84" s="1095"/>
      <c r="AF84" s="1096"/>
      <c r="AG84" s="67" t="s">
        <v>1233</v>
      </c>
      <c r="AH84" s="67"/>
      <c r="AI84" s="67"/>
      <c r="AJ84" s="67"/>
      <c r="AK84" s="67"/>
      <c r="AL84" s="67"/>
      <c r="AM84" s="67"/>
      <c r="AN84" s="67"/>
      <c r="AO84" s="67"/>
      <c r="AP84" s="65" t="s">
        <v>1678</v>
      </c>
      <c r="AQ84" s="164">
        <v>0.5</v>
      </c>
      <c r="AR84" s="35">
        <f>ROUND(ROUND(L81*Y84,0)*AQ84,0)</f>
        <v>136</v>
      </c>
      <c r="AS84" s="31"/>
    </row>
    <row r="85" spans="1:45" ht="14.25" customHeight="1" x14ac:dyDescent="0.15">
      <c r="A85" s="32">
        <v>32</v>
      </c>
      <c r="B85" s="32">
        <v>4681</v>
      </c>
      <c r="C85" s="34" t="s">
        <v>1916</v>
      </c>
      <c r="D85" s="73"/>
      <c r="E85" s="74"/>
      <c r="F85" s="74"/>
      <c r="G85" s="1085" t="s">
        <v>1623</v>
      </c>
      <c r="H85" s="1086"/>
      <c r="I85" s="1086"/>
      <c r="J85" s="1087"/>
      <c r="K85" s="47" t="s">
        <v>1242</v>
      </c>
      <c r="L85" s="103"/>
      <c r="M85" s="40"/>
      <c r="N85" s="40"/>
      <c r="O85" s="40"/>
      <c r="P85" s="199"/>
      <c r="Q85" s="41"/>
      <c r="R85" s="47"/>
      <c r="S85" s="65"/>
      <c r="T85" s="65"/>
      <c r="U85" s="65"/>
      <c r="V85" s="65"/>
      <c r="W85" s="65"/>
      <c r="X85" s="65"/>
      <c r="Y85" s="102"/>
      <c r="Z85" s="182"/>
      <c r="AA85" s="222"/>
      <c r="AB85" s="44"/>
      <c r="AC85" s="44"/>
      <c r="AD85" s="44"/>
      <c r="AE85" s="44"/>
      <c r="AF85" s="44"/>
      <c r="AG85" s="44"/>
      <c r="AH85" s="44"/>
      <c r="AI85" s="44"/>
      <c r="AJ85" s="44"/>
      <c r="AK85" s="44"/>
      <c r="AL85" s="44"/>
      <c r="AM85" s="44"/>
      <c r="AN85" s="44"/>
      <c r="AO85" s="44"/>
      <c r="AP85" s="44"/>
      <c r="AQ85" s="98"/>
      <c r="AR85" s="35">
        <f>ROUND(L87,0)</f>
        <v>181</v>
      </c>
      <c r="AS85" s="31"/>
    </row>
    <row r="86" spans="1:45" ht="14.25" customHeight="1" x14ac:dyDescent="0.15">
      <c r="A86" s="32">
        <v>32</v>
      </c>
      <c r="B86" s="32">
        <v>4682</v>
      </c>
      <c r="C86" s="34" t="s">
        <v>1917</v>
      </c>
      <c r="D86" s="73"/>
      <c r="E86" s="74"/>
      <c r="F86" s="74"/>
      <c r="G86" s="1088"/>
      <c r="H86" s="1089"/>
      <c r="I86" s="1089"/>
      <c r="J86" s="1090"/>
      <c r="K86" s="20" t="s">
        <v>1244</v>
      </c>
      <c r="L86" s="58"/>
      <c r="P86" s="187"/>
      <c r="Q86" s="21"/>
      <c r="R86" s="20"/>
      <c r="S86" s="53"/>
      <c r="T86" s="53"/>
      <c r="U86" s="53"/>
      <c r="V86" s="53"/>
      <c r="W86" s="53"/>
      <c r="X86" s="53"/>
      <c r="Y86" s="188"/>
      <c r="Z86" s="59"/>
      <c r="AA86" s="1091" t="s">
        <v>1229</v>
      </c>
      <c r="AB86" s="1092"/>
      <c r="AC86" s="1092"/>
      <c r="AD86" s="1092"/>
      <c r="AE86" s="1092"/>
      <c r="AF86" s="1093"/>
      <c r="AG86" s="223" t="s">
        <v>1230</v>
      </c>
      <c r="AH86" s="107"/>
      <c r="AI86" s="107"/>
      <c r="AJ86" s="107"/>
      <c r="AK86" s="107"/>
      <c r="AL86" s="107"/>
      <c r="AM86" s="107"/>
      <c r="AN86" s="107"/>
      <c r="AO86" s="107"/>
      <c r="AP86" s="44" t="s">
        <v>17</v>
      </c>
      <c r="AQ86" s="220">
        <v>0.7</v>
      </c>
      <c r="AR86" s="35">
        <f>ROUND(L87*AQ86,0)</f>
        <v>127</v>
      </c>
      <c r="AS86" s="31"/>
    </row>
    <row r="87" spans="1:45" ht="14.25" customHeight="1" x14ac:dyDescent="0.15">
      <c r="A87" s="32">
        <v>32</v>
      </c>
      <c r="B87" s="32" t="s">
        <v>1918</v>
      </c>
      <c r="C87" s="34" t="s">
        <v>1919</v>
      </c>
      <c r="D87" s="73"/>
      <c r="E87" s="74"/>
      <c r="F87" s="74"/>
      <c r="G87" s="1088"/>
      <c r="H87" s="1089"/>
      <c r="I87" s="1089"/>
      <c r="J87" s="1090"/>
      <c r="K87" s="20"/>
      <c r="L87" s="189">
        <v>181</v>
      </c>
      <c r="M87" s="4" t="s">
        <v>21</v>
      </c>
      <c r="P87" s="191"/>
      <c r="Q87" s="21"/>
      <c r="R87" s="20"/>
      <c r="S87" s="53"/>
      <c r="T87" s="53"/>
      <c r="U87" s="53"/>
      <c r="V87" s="53"/>
      <c r="W87" s="53"/>
      <c r="X87" s="53"/>
      <c r="Y87" s="188"/>
      <c r="Z87" s="59"/>
      <c r="AA87" s="1094"/>
      <c r="AB87" s="1095"/>
      <c r="AC87" s="1095"/>
      <c r="AD87" s="1095"/>
      <c r="AE87" s="1095"/>
      <c r="AF87" s="1096"/>
      <c r="AG87" s="67" t="s">
        <v>1233</v>
      </c>
      <c r="AH87" s="67"/>
      <c r="AI87" s="67"/>
      <c r="AJ87" s="67"/>
      <c r="AK87" s="67"/>
      <c r="AL87" s="67"/>
      <c r="AM87" s="67"/>
      <c r="AN87" s="67"/>
      <c r="AO87" s="67"/>
      <c r="AP87" s="65" t="s">
        <v>1678</v>
      </c>
      <c r="AQ87" s="164">
        <v>0.5</v>
      </c>
      <c r="AR87" s="35">
        <f>ROUND(L87*AQ87,0)</f>
        <v>91</v>
      </c>
      <c r="AS87" s="31"/>
    </row>
    <row r="88" spans="1:45" ht="14.25" customHeight="1" x14ac:dyDescent="0.15">
      <c r="A88" s="32">
        <v>32</v>
      </c>
      <c r="B88" s="32">
        <v>4683</v>
      </c>
      <c r="C88" s="34" t="s">
        <v>1920</v>
      </c>
      <c r="D88" s="73"/>
      <c r="E88" s="74"/>
      <c r="F88" s="74"/>
      <c r="G88" s="73"/>
      <c r="H88" s="74"/>
      <c r="I88" s="74"/>
      <c r="J88" s="75"/>
      <c r="K88" s="20"/>
      <c r="L88" s="58"/>
      <c r="P88" s="203"/>
      <c r="Q88" s="21"/>
      <c r="R88" s="72" t="s">
        <v>1235</v>
      </c>
      <c r="S88" s="67"/>
      <c r="T88" s="67"/>
      <c r="U88" s="67"/>
      <c r="V88" s="67"/>
      <c r="W88" s="67"/>
      <c r="X88" s="67"/>
      <c r="Y88" s="192"/>
      <c r="Z88" s="68"/>
      <c r="AA88" s="223"/>
      <c r="AB88" s="107"/>
      <c r="AC88" s="107"/>
      <c r="AD88" s="107"/>
      <c r="AE88" s="107"/>
      <c r="AF88" s="107"/>
      <c r="AG88" s="107"/>
      <c r="AH88" s="107"/>
      <c r="AI88" s="107"/>
      <c r="AJ88" s="107"/>
      <c r="AK88" s="107"/>
      <c r="AL88" s="107"/>
      <c r="AM88" s="107"/>
      <c r="AN88" s="107"/>
      <c r="AO88" s="107"/>
      <c r="AP88" s="107"/>
      <c r="AQ88" s="136"/>
      <c r="AR88" s="35">
        <f>ROUND(L87*Y90,0)</f>
        <v>175</v>
      </c>
      <c r="AS88" s="31"/>
    </row>
    <row r="89" spans="1:45" ht="14.25" customHeight="1" x14ac:dyDescent="0.15">
      <c r="A89" s="32">
        <v>32</v>
      </c>
      <c r="B89" s="32">
        <v>4684</v>
      </c>
      <c r="C89" s="34" t="s">
        <v>1921</v>
      </c>
      <c r="D89" s="73"/>
      <c r="E89" s="74"/>
      <c r="F89" s="74"/>
      <c r="G89" s="20"/>
      <c r="K89" s="186"/>
      <c r="L89" s="204"/>
      <c r="M89" s="187"/>
      <c r="N89" s="187"/>
      <c r="P89" s="203"/>
      <c r="Q89" s="21"/>
      <c r="R89" s="54" t="s">
        <v>1237</v>
      </c>
      <c r="S89" s="53"/>
      <c r="T89" s="53"/>
      <c r="U89" s="53"/>
      <c r="V89" s="53"/>
      <c r="W89" s="53"/>
      <c r="X89" s="53"/>
      <c r="Y89" s="188"/>
      <c r="Z89" s="59"/>
      <c r="AA89" s="1091" t="s">
        <v>1229</v>
      </c>
      <c r="AB89" s="1092"/>
      <c r="AC89" s="1092"/>
      <c r="AD89" s="1092"/>
      <c r="AE89" s="1092"/>
      <c r="AF89" s="1093"/>
      <c r="AG89" s="67" t="s">
        <v>1230</v>
      </c>
      <c r="AH89" s="67"/>
      <c r="AI89" s="67"/>
      <c r="AJ89" s="67"/>
      <c r="AK89" s="67"/>
      <c r="AL89" s="67"/>
      <c r="AM89" s="67"/>
      <c r="AN89" s="67"/>
      <c r="AO89" s="67"/>
      <c r="AP89" s="65" t="s">
        <v>17</v>
      </c>
      <c r="AQ89" s="220">
        <v>0.7</v>
      </c>
      <c r="AR89" s="35">
        <f>ROUND(ROUND(L87*Y90,0)*AQ89,0)</f>
        <v>123</v>
      </c>
      <c r="AS89" s="31"/>
    </row>
    <row r="90" spans="1:45" ht="14.25" customHeight="1" x14ac:dyDescent="0.15">
      <c r="A90" s="32">
        <v>32</v>
      </c>
      <c r="B90" s="32" t="s">
        <v>1922</v>
      </c>
      <c r="C90" s="34" t="s">
        <v>1923</v>
      </c>
      <c r="D90" s="73"/>
      <c r="E90" s="74"/>
      <c r="F90" s="74"/>
      <c r="G90" s="20"/>
      <c r="K90" s="186"/>
      <c r="L90" s="204"/>
      <c r="M90" s="187"/>
      <c r="N90" s="187"/>
      <c r="P90" s="203"/>
      <c r="Q90" s="21"/>
      <c r="R90" s="54"/>
      <c r="S90" s="53"/>
      <c r="T90" s="53"/>
      <c r="U90" s="53"/>
      <c r="V90" s="53"/>
      <c r="W90" s="53"/>
      <c r="X90" s="23" t="s">
        <v>17</v>
      </c>
      <c r="Y90" s="195">
        <v>0.96499999999999997</v>
      </c>
      <c r="Z90" s="59"/>
      <c r="AA90" s="1094"/>
      <c r="AB90" s="1095"/>
      <c r="AC90" s="1095"/>
      <c r="AD90" s="1095"/>
      <c r="AE90" s="1095"/>
      <c r="AF90" s="1096"/>
      <c r="AG90" s="67" t="s">
        <v>1233</v>
      </c>
      <c r="AH90" s="67"/>
      <c r="AI90" s="67"/>
      <c r="AJ90" s="67"/>
      <c r="AK90" s="67"/>
      <c r="AL90" s="67"/>
      <c r="AM90" s="67"/>
      <c r="AN90" s="67"/>
      <c r="AO90" s="67"/>
      <c r="AP90" s="65" t="s">
        <v>1678</v>
      </c>
      <c r="AQ90" s="164">
        <v>0.5</v>
      </c>
      <c r="AR90" s="35">
        <f>ROUND(ROUND(L87*Y90,0)*AQ90,0)</f>
        <v>88</v>
      </c>
      <c r="AS90" s="31"/>
    </row>
    <row r="91" spans="1:45" ht="14.25" customHeight="1" x14ac:dyDescent="0.15">
      <c r="A91" s="32">
        <v>32</v>
      </c>
      <c r="B91" s="32">
        <v>4685</v>
      </c>
      <c r="C91" s="34" t="s">
        <v>1924</v>
      </c>
      <c r="D91" s="73"/>
      <c r="E91" s="74"/>
      <c r="F91" s="74"/>
      <c r="G91" s="20"/>
      <c r="J91" s="187"/>
      <c r="K91" s="47" t="s">
        <v>1252</v>
      </c>
      <c r="L91" s="185"/>
      <c r="M91" s="184"/>
      <c r="N91" s="184"/>
      <c r="O91" s="184"/>
      <c r="P91" s="205"/>
      <c r="Q91" s="41"/>
      <c r="R91" s="47"/>
      <c r="S91" s="65"/>
      <c r="T91" s="65"/>
      <c r="U91" s="65"/>
      <c r="V91" s="65"/>
      <c r="W91" s="65"/>
      <c r="X91" s="65"/>
      <c r="Y91" s="102"/>
      <c r="Z91" s="182"/>
      <c r="AA91" s="222"/>
      <c r="AB91" s="44"/>
      <c r="AC91" s="44"/>
      <c r="AD91" s="44"/>
      <c r="AE91" s="44"/>
      <c r="AF91" s="44"/>
      <c r="AG91" s="44"/>
      <c r="AH91" s="44"/>
      <c r="AI91" s="44"/>
      <c r="AJ91" s="44"/>
      <c r="AK91" s="44"/>
      <c r="AL91" s="44"/>
      <c r="AM91" s="44"/>
      <c r="AN91" s="44"/>
      <c r="AO91" s="44"/>
      <c r="AP91" s="44"/>
      <c r="AQ91" s="98"/>
      <c r="AR91" s="35">
        <f>ROUND(L93,0)</f>
        <v>304</v>
      </c>
      <c r="AS91" s="31"/>
    </row>
    <row r="92" spans="1:45" ht="14.25" customHeight="1" x14ac:dyDescent="0.15">
      <c r="A92" s="32">
        <v>32</v>
      </c>
      <c r="B92" s="32">
        <v>4686</v>
      </c>
      <c r="C92" s="34" t="s">
        <v>1925</v>
      </c>
      <c r="D92" s="73"/>
      <c r="E92" s="74"/>
      <c r="F92" s="74"/>
      <c r="G92" s="20"/>
      <c r="J92" s="187"/>
      <c r="K92" s="186"/>
      <c r="L92" s="204"/>
      <c r="M92" s="187"/>
      <c r="N92" s="187"/>
      <c r="O92" s="187"/>
      <c r="P92" s="187"/>
      <c r="Q92" s="21"/>
      <c r="R92" s="20"/>
      <c r="S92" s="53"/>
      <c r="T92" s="53"/>
      <c r="U92" s="53"/>
      <c r="V92" s="53"/>
      <c r="W92" s="53"/>
      <c r="X92" s="53"/>
      <c r="Y92" s="188"/>
      <c r="Z92" s="59"/>
      <c r="AA92" s="1091" t="s">
        <v>1229</v>
      </c>
      <c r="AB92" s="1092"/>
      <c r="AC92" s="1092"/>
      <c r="AD92" s="1092"/>
      <c r="AE92" s="1092"/>
      <c r="AF92" s="1093"/>
      <c r="AG92" s="223" t="s">
        <v>1230</v>
      </c>
      <c r="AH92" s="107"/>
      <c r="AI92" s="107"/>
      <c r="AJ92" s="107"/>
      <c r="AK92" s="107"/>
      <c r="AL92" s="107"/>
      <c r="AM92" s="107"/>
      <c r="AN92" s="107"/>
      <c r="AO92" s="107"/>
      <c r="AP92" s="44" t="s">
        <v>17</v>
      </c>
      <c r="AQ92" s="220">
        <v>0.7</v>
      </c>
      <c r="AR92" s="35">
        <f>ROUND(L93*AQ92,0)</f>
        <v>213</v>
      </c>
      <c r="AS92" s="31"/>
    </row>
    <row r="93" spans="1:45" ht="14.25" customHeight="1" x14ac:dyDescent="0.15">
      <c r="A93" s="32">
        <v>32</v>
      </c>
      <c r="B93" s="32" t="s">
        <v>1926</v>
      </c>
      <c r="C93" s="34" t="s">
        <v>1927</v>
      </c>
      <c r="D93" s="73"/>
      <c r="E93" s="74"/>
      <c r="F93" s="74"/>
      <c r="G93" s="20"/>
      <c r="J93" s="187"/>
      <c r="K93" s="186"/>
      <c r="L93" s="189">
        <v>304</v>
      </c>
      <c r="M93" s="4" t="s">
        <v>21</v>
      </c>
      <c r="N93" s="187"/>
      <c r="O93" s="187"/>
      <c r="P93" s="191"/>
      <c r="Q93" s="21"/>
      <c r="R93" s="20"/>
      <c r="S93" s="53"/>
      <c r="T93" s="53"/>
      <c r="U93" s="53"/>
      <c r="V93" s="53"/>
      <c r="W93" s="53"/>
      <c r="X93" s="53"/>
      <c r="Y93" s="188"/>
      <c r="Z93" s="59"/>
      <c r="AA93" s="1094"/>
      <c r="AB93" s="1095"/>
      <c r="AC93" s="1095"/>
      <c r="AD93" s="1095"/>
      <c r="AE93" s="1095"/>
      <c r="AF93" s="1096"/>
      <c r="AG93" s="67" t="s">
        <v>1233</v>
      </c>
      <c r="AH93" s="67"/>
      <c r="AI93" s="67"/>
      <c r="AJ93" s="67"/>
      <c r="AK93" s="67"/>
      <c r="AL93" s="67"/>
      <c r="AM93" s="67"/>
      <c r="AN93" s="67"/>
      <c r="AO93" s="67"/>
      <c r="AP93" s="65" t="s">
        <v>1678</v>
      </c>
      <c r="AQ93" s="164">
        <v>0.5</v>
      </c>
      <c r="AR93" s="35">
        <f>ROUND(L93*AQ93,0)</f>
        <v>152</v>
      </c>
      <c r="AS93" s="31"/>
    </row>
    <row r="94" spans="1:45" ht="14.25" customHeight="1" x14ac:dyDescent="0.15">
      <c r="A94" s="32">
        <v>32</v>
      </c>
      <c r="B94" s="32">
        <v>4687</v>
      </c>
      <c r="C94" s="34" t="s">
        <v>1928</v>
      </c>
      <c r="D94" s="73"/>
      <c r="E94" s="74"/>
      <c r="F94" s="74"/>
      <c r="G94" s="20"/>
      <c r="J94" s="187"/>
      <c r="K94" s="186"/>
      <c r="L94" s="204"/>
      <c r="M94" s="187"/>
      <c r="N94" s="187"/>
      <c r="O94" s="187"/>
      <c r="P94" s="191"/>
      <c r="Q94" s="21"/>
      <c r="R94" s="72" t="s">
        <v>1235</v>
      </c>
      <c r="S94" s="67"/>
      <c r="T94" s="67"/>
      <c r="U94" s="67"/>
      <c r="V94" s="67"/>
      <c r="W94" s="67"/>
      <c r="X94" s="67"/>
      <c r="Y94" s="192"/>
      <c r="Z94" s="68"/>
      <c r="AA94" s="223"/>
      <c r="AB94" s="107"/>
      <c r="AC94" s="107"/>
      <c r="AD94" s="107"/>
      <c r="AE94" s="107"/>
      <c r="AF94" s="107"/>
      <c r="AG94" s="107"/>
      <c r="AH94" s="107"/>
      <c r="AI94" s="107"/>
      <c r="AJ94" s="107"/>
      <c r="AK94" s="107"/>
      <c r="AL94" s="107"/>
      <c r="AM94" s="107"/>
      <c r="AN94" s="107"/>
      <c r="AO94" s="107"/>
      <c r="AP94" s="107"/>
      <c r="AQ94" s="136"/>
      <c r="AR94" s="35">
        <f>ROUND(L93*Y96,0)</f>
        <v>293</v>
      </c>
      <c r="AS94" s="31"/>
    </row>
    <row r="95" spans="1:45" ht="14.25" customHeight="1" x14ac:dyDescent="0.15">
      <c r="A95" s="32">
        <v>32</v>
      </c>
      <c r="B95" s="32">
        <v>4688</v>
      </c>
      <c r="C95" s="34" t="s">
        <v>1929</v>
      </c>
      <c r="D95" s="73"/>
      <c r="E95" s="74"/>
      <c r="F95" s="74"/>
      <c r="G95" s="20"/>
      <c r="J95" s="187"/>
      <c r="K95" s="186"/>
      <c r="L95" s="204"/>
      <c r="M95" s="187"/>
      <c r="N95" s="187"/>
      <c r="O95" s="187"/>
      <c r="P95" s="191"/>
      <c r="Q95" s="21"/>
      <c r="R95" s="54" t="s">
        <v>1237</v>
      </c>
      <c r="S95" s="53"/>
      <c r="T95" s="53"/>
      <c r="U95" s="53"/>
      <c r="V95" s="53"/>
      <c r="W95" s="53"/>
      <c r="X95" s="53"/>
      <c r="Y95" s="188"/>
      <c r="Z95" s="59"/>
      <c r="AA95" s="1091" t="s">
        <v>1229</v>
      </c>
      <c r="AB95" s="1092"/>
      <c r="AC95" s="1092"/>
      <c r="AD95" s="1092"/>
      <c r="AE95" s="1092"/>
      <c r="AF95" s="1093"/>
      <c r="AG95" s="67" t="s">
        <v>1230</v>
      </c>
      <c r="AH95" s="67"/>
      <c r="AI95" s="67"/>
      <c r="AJ95" s="67"/>
      <c r="AK95" s="67"/>
      <c r="AL95" s="67"/>
      <c r="AM95" s="67"/>
      <c r="AN95" s="67"/>
      <c r="AO95" s="67"/>
      <c r="AP95" s="65" t="s">
        <v>17</v>
      </c>
      <c r="AQ95" s="220">
        <v>0.7</v>
      </c>
      <c r="AR95" s="35">
        <f>ROUND(ROUND(L93*Y96,0)*AQ95,0)</f>
        <v>205</v>
      </c>
      <c r="AS95" s="31"/>
    </row>
    <row r="96" spans="1:45" ht="14.25" customHeight="1" x14ac:dyDescent="0.15">
      <c r="A96" s="32">
        <v>32</v>
      </c>
      <c r="B96" s="32" t="s">
        <v>1930</v>
      </c>
      <c r="C96" s="34" t="s">
        <v>1931</v>
      </c>
      <c r="D96" s="73"/>
      <c r="E96" s="74"/>
      <c r="F96" s="74"/>
      <c r="G96" s="20"/>
      <c r="J96" s="187"/>
      <c r="K96" s="186"/>
      <c r="L96" s="204"/>
      <c r="M96" s="187"/>
      <c r="N96" s="187"/>
      <c r="O96" s="187"/>
      <c r="P96" s="191"/>
      <c r="Q96" s="21"/>
      <c r="R96" s="54"/>
      <c r="S96" s="53"/>
      <c r="T96" s="53"/>
      <c r="U96" s="53"/>
      <c r="V96" s="53"/>
      <c r="W96" s="53"/>
      <c r="X96" s="23" t="s">
        <v>17</v>
      </c>
      <c r="Y96" s="195">
        <v>0.96499999999999997</v>
      </c>
      <c r="Z96" s="59"/>
      <c r="AA96" s="1094"/>
      <c r="AB96" s="1095"/>
      <c r="AC96" s="1095"/>
      <c r="AD96" s="1095"/>
      <c r="AE96" s="1095"/>
      <c r="AF96" s="1096"/>
      <c r="AG96" s="67" t="s">
        <v>1233</v>
      </c>
      <c r="AH96" s="67"/>
      <c r="AI96" s="67"/>
      <c r="AJ96" s="67"/>
      <c r="AK96" s="67"/>
      <c r="AL96" s="67"/>
      <c r="AM96" s="67"/>
      <c r="AN96" s="67"/>
      <c r="AO96" s="67"/>
      <c r="AP96" s="65" t="s">
        <v>1678</v>
      </c>
      <c r="AQ96" s="164">
        <v>0.5</v>
      </c>
      <c r="AR96" s="35">
        <f>ROUND(ROUND(L93*Y96,0)*AQ96,0)</f>
        <v>147</v>
      </c>
      <c r="AS96" s="31"/>
    </row>
    <row r="97" spans="1:45" ht="14.25" customHeight="1" x14ac:dyDescent="0.15">
      <c r="A97" s="32">
        <v>32</v>
      </c>
      <c r="B97" s="32">
        <v>4689</v>
      </c>
      <c r="C97" s="34" t="s">
        <v>1932</v>
      </c>
      <c r="D97" s="73"/>
      <c r="E97" s="74"/>
      <c r="F97" s="74"/>
      <c r="G97" s="20"/>
      <c r="J97" s="187"/>
      <c r="K97" s="47" t="s">
        <v>1261</v>
      </c>
      <c r="L97" s="185"/>
      <c r="M97" s="184"/>
      <c r="N97" s="184"/>
      <c r="O97" s="184"/>
      <c r="P97" s="206"/>
      <c r="Q97" s="41"/>
      <c r="R97" s="47"/>
      <c r="S97" s="65"/>
      <c r="T97" s="65"/>
      <c r="U97" s="65"/>
      <c r="V97" s="65"/>
      <c r="W97" s="65"/>
      <c r="X97" s="65"/>
      <c r="Y97" s="102"/>
      <c r="Z97" s="182"/>
      <c r="AA97" s="222"/>
      <c r="AB97" s="44"/>
      <c r="AC97" s="44"/>
      <c r="AD97" s="44"/>
      <c r="AE97" s="44"/>
      <c r="AF97" s="44"/>
      <c r="AG97" s="44"/>
      <c r="AH97" s="44"/>
      <c r="AI97" s="44"/>
      <c r="AJ97" s="44"/>
      <c r="AK97" s="44"/>
      <c r="AL97" s="44"/>
      <c r="AM97" s="44"/>
      <c r="AN97" s="44"/>
      <c r="AO97" s="44"/>
      <c r="AP97" s="44"/>
      <c r="AQ97" s="98"/>
      <c r="AR97" s="35">
        <f>ROUND(L99,0)</f>
        <v>273</v>
      </c>
      <c r="AS97" s="31"/>
    </row>
    <row r="98" spans="1:45" ht="14.25" customHeight="1" x14ac:dyDescent="0.15">
      <c r="A98" s="32">
        <v>32</v>
      </c>
      <c r="B98" s="32">
        <v>4690</v>
      </c>
      <c r="C98" s="34" t="s">
        <v>1933</v>
      </c>
      <c r="D98" s="73"/>
      <c r="E98" s="74"/>
      <c r="F98" s="74"/>
      <c r="G98" s="20"/>
      <c r="J98" s="187"/>
      <c r="K98" s="186"/>
      <c r="L98" s="204"/>
      <c r="M98" s="187"/>
      <c r="N98" s="187"/>
      <c r="O98" s="187"/>
      <c r="P98" s="187"/>
      <c r="Q98" s="21"/>
      <c r="R98" s="20"/>
      <c r="S98" s="53"/>
      <c r="T98" s="53"/>
      <c r="U98" s="53"/>
      <c r="V98" s="53"/>
      <c r="W98" s="53"/>
      <c r="X98" s="53"/>
      <c r="Y98" s="188"/>
      <c r="Z98" s="59"/>
      <c r="AA98" s="1091" t="s">
        <v>1229</v>
      </c>
      <c r="AB98" s="1092"/>
      <c r="AC98" s="1092"/>
      <c r="AD98" s="1092"/>
      <c r="AE98" s="1092"/>
      <c r="AF98" s="1093"/>
      <c r="AG98" s="223" t="s">
        <v>1230</v>
      </c>
      <c r="AH98" s="107"/>
      <c r="AI98" s="107"/>
      <c r="AJ98" s="107"/>
      <c r="AK98" s="107"/>
      <c r="AL98" s="107"/>
      <c r="AM98" s="107"/>
      <c r="AN98" s="107"/>
      <c r="AO98" s="107"/>
      <c r="AP98" s="44" t="s">
        <v>17</v>
      </c>
      <c r="AQ98" s="220">
        <v>0.7</v>
      </c>
      <c r="AR98" s="35">
        <f>ROUND(L99*AQ98,0)</f>
        <v>191</v>
      </c>
      <c r="AS98" s="31"/>
    </row>
    <row r="99" spans="1:45" ht="14.25" customHeight="1" x14ac:dyDescent="0.15">
      <c r="A99" s="32">
        <v>32</v>
      </c>
      <c r="B99" s="32" t="s">
        <v>1934</v>
      </c>
      <c r="C99" s="34" t="s">
        <v>1935</v>
      </c>
      <c r="D99" s="73"/>
      <c r="E99" s="74"/>
      <c r="F99" s="74"/>
      <c r="G99" s="20"/>
      <c r="J99" s="187"/>
      <c r="K99" s="186"/>
      <c r="L99" s="189">
        <v>273</v>
      </c>
      <c r="M99" s="4" t="s">
        <v>21</v>
      </c>
      <c r="N99" s="187"/>
      <c r="O99" s="187"/>
      <c r="P99" s="191"/>
      <c r="Q99" s="21"/>
      <c r="R99" s="20"/>
      <c r="S99" s="53"/>
      <c r="T99" s="53"/>
      <c r="U99" s="53"/>
      <c r="V99" s="53"/>
      <c r="W99" s="53"/>
      <c r="X99" s="53"/>
      <c r="Y99" s="188"/>
      <c r="Z99" s="59"/>
      <c r="AA99" s="1094"/>
      <c r="AB99" s="1095"/>
      <c r="AC99" s="1095"/>
      <c r="AD99" s="1095"/>
      <c r="AE99" s="1095"/>
      <c r="AF99" s="1096"/>
      <c r="AG99" s="67" t="s">
        <v>1233</v>
      </c>
      <c r="AH99" s="67"/>
      <c r="AI99" s="67"/>
      <c r="AJ99" s="67"/>
      <c r="AK99" s="67"/>
      <c r="AL99" s="67"/>
      <c r="AM99" s="67"/>
      <c r="AN99" s="67"/>
      <c r="AO99" s="67"/>
      <c r="AP99" s="65" t="s">
        <v>1678</v>
      </c>
      <c r="AQ99" s="164">
        <v>0.5</v>
      </c>
      <c r="AR99" s="35">
        <f>ROUND(L99*AQ99,0)</f>
        <v>137</v>
      </c>
      <c r="AS99" s="31"/>
    </row>
    <row r="100" spans="1:45" ht="14.25" customHeight="1" x14ac:dyDescent="0.15">
      <c r="A100" s="32">
        <v>32</v>
      </c>
      <c r="B100" s="32">
        <v>4691</v>
      </c>
      <c r="C100" s="34" t="s">
        <v>1936</v>
      </c>
      <c r="D100" s="73"/>
      <c r="E100" s="74"/>
      <c r="F100" s="74"/>
      <c r="G100" s="20"/>
      <c r="J100" s="187"/>
      <c r="K100" s="186"/>
      <c r="L100" s="204"/>
      <c r="M100" s="187"/>
      <c r="N100" s="187"/>
      <c r="O100" s="187"/>
      <c r="P100" s="191"/>
      <c r="Q100" s="21"/>
      <c r="R100" s="72" t="s">
        <v>1235</v>
      </c>
      <c r="S100" s="67"/>
      <c r="T100" s="67"/>
      <c r="U100" s="67"/>
      <c r="V100" s="67"/>
      <c r="W100" s="67"/>
      <c r="X100" s="67"/>
      <c r="Y100" s="192"/>
      <c r="Z100" s="68"/>
      <c r="AA100" s="223"/>
      <c r="AB100" s="107"/>
      <c r="AC100" s="107"/>
      <c r="AD100" s="107"/>
      <c r="AE100" s="107"/>
      <c r="AF100" s="107"/>
      <c r="AG100" s="107"/>
      <c r="AH100" s="107"/>
      <c r="AI100" s="107"/>
      <c r="AJ100" s="107"/>
      <c r="AK100" s="107"/>
      <c r="AL100" s="107"/>
      <c r="AM100" s="107"/>
      <c r="AN100" s="107"/>
      <c r="AO100" s="107"/>
      <c r="AP100" s="107"/>
      <c r="AQ100" s="136"/>
      <c r="AR100" s="35">
        <f>ROUND(L99*Y102,0)</f>
        <v>263</v>
      </c>
      <c r="AS100" s="31"/>
    </row>
    <row r="101" spans="1:45" ht="14.25" customHeight="1" x14ac:dyDescent="0.15">
      <c r="A101" s="32">
        <v>32</v>
      </c>
      <c r="B101" s="32">
        <v>4692</v>
      </c>
      <c r="C101" s="34" t="s">
        <v>1937</v>
      </c>
      <c r="D101" s="73"/>
      <c r="E101" s="74"/>
      <c r="F101" s="74"/>
      <c r="G101" s="20"/>
      <c r="J101" s="187"/>
      <c r="K101" s="186"/>
      <c r="L101" s="204"/>
      <c r="M101" s="187"/>
      <c r="N101" s="187"/>
      <c r="O101" s="187"/>
      <c r="P101" s="191"/>
      <c r="Q101" s="21"/>
      <c r="R101" s="54" t="s">
        <v>1237</v>
      </c>
      <c r="S101" s="53"/>
      <c r="T101" s="53"/>
      <c r="U101" s="53"/>
      <c r="V101" s="53"/>
      <c r="W101" s="53"/>
      <c r="X101" s="53"/>
      <c r="Y101" s="188"/>
      <c r="Z101" s="59"/>
      <c r="AA101" s="1091" t="s">
        <v>1229</v>
      </c>
      <c r="AB101" s="1092"/>
      <c r="AC101" s="1092"/>
      <c r="AD101" s="1092"/>
      <c r="AE101" s="1092"/>
      <c r="AF101" s="1093"/>
      <c r="AG101" s="67" t="s">
        <v>1230</v>
      </c>
      <c r="AH101" s="67"/>
      <c r="AI101" s="67"/>
      <c r="AJ101" s="67"/>
      <c r="AK101" s="67"/>
      <c r="AL101" s="67"/>
      <c r="AM101" s="67"/>
      <c r="AN101" s="67"/>
      <c r="AO101" s="67"/>
      <c r="AP101" s="65" t="s">
        <v>17</v>
      </c>
      <c r="AQ101" s="220">
        <v>0.7</v>
      </c>
      <c r="AR101" s="35">
        <f>ROUND(ROUND(L99*Y102,0)*AQ101,0)</f>
        <v>184</v>
      </c>
      <c r="AS101" s="31"/>
    </row>
    <row r="102" spans="1:45" ht="14.25" customHeight="1" x14ac:dyDescent="0.15">
      <c r="A102" s="32">
        <v>32</v>
      </c>
      <c r="B102" s="32" t="s">
        <v>1938</v>
      </c>
      <c r="C102" s="34" t="s">
        <v>1939</v>
      </c>
      <c r="D102" s="73"/>
      <c r="E102" s="74"/>
      <c r="F102" s="74"/>
      <c r="G102" s="20"/>
      <c r="J102" s="187"/>
      <c r="K102" s="186"/>
      <c r="L102" s="204"/>
      <c r="M102" s="187"/>
      <c r="N102" s="187"/>
      <c r="O102" s="187"/>
      <c r="P102" s="191"/>
      <c r="Q102" s="21"/>
      <c r="R102" s="54"/>
      <c r="S102" s="53"/>
      <c r="T102" s="53"/>
      <c r="U102" s="53"/>
      <c r="V102" s="53"/>
      <c r="W102" s="53"/>
      <c r="X102" s="23" t="s">
        <v>17</v>
      </c>
      <c r="Y102" s="195">
        <v>0.96499999999999997</v>
      </c>
      <c r="Z102" s="59"/>
      <c r="AA102" s="1094"/>
      <c r="AB102" s="1095"/>
      <c r="AC102" s="1095"/>
      <c r="AD102" s="1095"/>
      <c r="AE102" s="1095"/>
      <c r="AF102" s="1096"/>
      <c r="AG102" s="67" t="s">
        <v>1233</v>
      </c>
      <c r="AH102" s="67"/>
      <c r="AI102" s="67"/>
      <c r="AJ102" s="67"/>
      <c r="AK102" s="67"/>
      <c r="AL102" s="67"/>
      <c r="AM102" s="67"/>
      <c r="AN102" s="67"/>
      <c r="AO102" s="67"/>
      <c r="AP102" s="65" t="s">
        <v>1678</v>
      </c>
      <c r="AQ102" s="164">
        <v>0.5</v>
      </c>
      <c r="AR102" s="35">
        <f>ROUND(ROUND(L99*Y102,0)*AQ102,0)</f>
        <v>132</v>
      </c>
      <c r="AS102" s="31"/>
    </row>
    <row r="103" spans="1:45" ht="14.25" customHeight="1" x14ac:dyDescent="0.15">
      <c r="A103" s="32">
        <v>32</v>
      </c>
      <c r="B103" s="32">
        <v>4701</v>
      </c>
      <c r="C103" s="34" t="s">
        <v>1940</v>
      </c>
      <c r="D103" s="73"/>
      <c r="E103" s="74"/>
      <c r="F103" s="74"/>
      <c r="G103" s="1085" t="s">
        <v>1648</v>
      </c>
      <c r="H103" s="1086"/>
      <c r="I103" s="1086"/>
      <c r="J103" s="1087"/>
      <c r="K103" s="47" t="s">
        <v>1242</v>
      </c>
      <c r="L103" s="103"/>
      <c r="M103" s="40"/>
      <c r="N103" s="40"/>
      <c r="O103" s="40"/>
      <c r="P103" s="199"/>
      <c r="Q103" s="41"/>
      <c r="R103" s="47"/>
      <c r="S103" s="65"/>
      <c r="T103" s="65"/>
      <c r="U103" s="65"/>
      <c r="V103" s="65"/>
      <c r="W103" s="65"/>
      <c r="X103" s="65"/>
      <c r="Y103" s="102"/>
      <c r="Z103" s="182"/>
      <c r="AA103" s="222"/>
      <c r="AB103" s="44"/>
      <c r="AC103" s="44"/>
      <c r="AD103" s="44"/>
      <c r="AE103" s="44"/>
      <c r="AF103" s="44"/>
      <c r="AG103" s="44"/>
      <c r="AH103" s="44"/>
      <c r="AI103" s="44"/>
      <c r="AJ103" s="44"/>
      <c r="AK103" s="44"/>
      <c r="AL103" s="44"/>
      <c r="AM103" s="44"/>
      <c r="AN103" s="44"/>
      <c r="AO103" s="44"/>
      <c r="AP103" s="44"/>
      <c r="AQ103" s="98"/>
      <c r="AR103" s="35">
        <f>ROUND(L105,0)</f>
        <v>172</v>
      </c>
      <c r="AS103" s="31"/>
    </row>
    <row r="104" spans="1:45" ht="14.25" customHeight="1" x14ac:dyDescent="0.15">
      <c r="A104" s="32">
        <v>32</v>
      </c>
      <c r="B104" s="32">
        <v>4702</v>
      </c>
      <c r="C104" s="34" t="s">
        <v>1941</v>
      </c>
      <c r="D104" s="73"/>
      <c r="E104" s="74"/>
      <c r="F104" s="74"/>
      <c r="G104" s="1088"/>
      <c r="H104" s="1089"/>
      <c r="I104" s="1089"/>
      <c r="J104" s="1090"/>
      <c r="K104" s="20" t="s">
        <v>1244</v>
      </c>
      <c r="L104" s="58"/>
      <c r="P104" s="187"/>
      <c r="Q104" s="21"/>
      <c r="R104" s="20"/>
      <c r="S104" s="53"/>
      <c r="T104" s="53"/>
      <c r="U104" s="53"/>
      <c r="V104" s="53"/>
      <c r="W104" s="53"/>
      <c r="X104" s="53"/>
      <c r="Y104" s="188"/>
      <c r="Z104" s="59"/>
      <c r="AA104" s="1091" t="s">
        <v>1229</v>
      </c>
      <c r="AB104" s="1092"/>
      <c r="AC104" s="1092"/>
      <c r="AD104" s="1092"/>
      <c r="AE104" s="1092"/>
      <c r="AF104" s="1093"/>
      <c r="AG104" s="223" t="s">
        <v>1230</v>
      </c>
      <c r="AH104" s="107"/>
      <c r="AI104" s="107"/>
      <c r="AJ104" s="107"/>
      <c r="AK104" s="107"/>
      <c r="AL104" s="107"/>
      <c r="AM104" s="107"/>
      <c r="AN104" s="107"/>
      <c r="AO104" s="107"/>
      <c r="AP104" s="44" t="s">
        <v>17</v>
      </c>
      <c r="AQ104" s="220">
        <v>0.7</v>
      </c>
      <c r="AR104" s="35">
        <f>ROUND(L105*AQ104,0)</f>
        <v>120</v>
      </c>
      <c r="AS104" s="31"/>
    </row>
    <row r="105" spans="1:45" ht="14.25" customHeight="1" x14ac:dyDescent="0.15">
      <c r="A105" s="32">
        <v>32</v>
      </c>
      <c r="B105" s="32" t="s">
        <v>1942</v>
      </c>
      <c r="C105" s="34" t="s">
        <v>1943</v>
      </c>
      <c r="D105" s="73"/>
      <c r="E105" s="74"/>
      <c r="F105" s="74"/>
      <c r="G105" s="1088"/>
      <c r="H105" s="1089"/>
      <c r="I105" s="1089"/>
      <c r="J105" s="1090"/>
      <c r="K105" s="20"/>
      <c r="L105" s="189">
        <v>172</v>
      </c>
      <c r="M105" s="4" t="s">
        <v>21</v>
      </c>
      <c r="P105" s="191"/>
      <c r="Q105" s="21"/>
      <c r="R105" s="20"/>
      <c r="S105" s="53"/>
      <c r="T105" s="53"/>
      <c r="U105" s="53"/>
      <c r="V105" s="53"/>
      <c r="W105" s="53"/>
      <c r="X105" s="53"/>
      <c r="Y105" s="188"/>
      <c r="Z105" s="59"/>
      <c r="AA105" s="1094"/>
      <c r="AB105" s="1095"/>
      <c r="AC105" s="1095"/>
      <c r="AD105" s="1095"/>
      <c r="AE105" s="1095"/>
      <c r="AF105" s="1096"/>
      <c r="AG105" s="67" t="s">
        <v>1233</v>
      </c>
      <c r="AH105" s="67"/>
      <c r="AI105" s="67"/>
      <c r="AJ105" s="67"/>
      <c r="AK105" s="67"/>
      <c r="AL105" s="67"/>
      <c r="AM105" s="67"/>
      <c r="AN105" s="67"/>
      <c r="AO105" s="67"/>
      <c r="AP105" s="65" t="s">
        <v>1678</v>
      </c>
      <c r="AQ105" s="164">
        <v>0.5</v>
      </c>
      <c r="AR105" s="35">
        <f>ROUND(L105*AQ105,0)</f>
        <v>86</v>
      </c>
      <c r="AS105" s="31"/>
    </row>
    <row r="106" spans="1:45" ht="14.25" customHeight="1" x14ac:dyDescent="0.15">
      <c r="A106" s="32">
        <v>32</v>
      </c>
      <c r="B106" s="32">
        <v>4703</v>
      </c>
      <c r="C106" s="34" t="s">
        <v>1944</v>
      </c>
      <c r="D106" s="73"/>
      <c r="E106" s="74"/>
      <c r="F106" s="74"/>
      <c r="G106" s="73"/>
      <c r="H106" s="74"/>
      <c r="I106" s="74"/>
      <c r="J106" s="75"/>
      <c r="K106" s="20"/>
      <c r="L106" s="58"/>
      <c r="P106" s="203"/>
      <c r="Q106" s="21"/>
      <c r="R106" s="72" t="s">
        <v>1235</v>
      </c>
      <c r="S106" s="67"/>
      <c r="T106" s="67"/>
      <c r="U106" s="67"/>
      <c r="V106" s="67"/>
      <c r="W106" s="67"/>
      <c r="X106" s="67"/>
      <c r="Y106" s="192"/>
      <c r="Z106" s="68"/>
      <c r="AA106" s="223"/>
      <c r="AB106" s="107"/>
      <c r="AC106" s="107"/>
      <c r="AD106" s="107"/>
      <c r="AE106" s="107"/>
      <c r="AF106" s="107"/>
      <c r="AG106" s="107"/>
      <c r="AH106" s="107"/>
      <c r="AI106" s="107"/>
      <c r="AJ106" s="107"/>
      <c r="AK106" s="107"/>
      <c r="AL106" s="107"/>
      <c r="AM106" s="107"/>
      <c r="AN106" s="107"/>
      <c r="AO106" s="107"/>
      <c r="AP106" s="107"/>
      <c r="AQ106" s="136"/>
      <c r="AR106" s="35">
        <f>ROUND(L105*Y108,0)</f>
        <v>166</v>
      </c>
      <c r="AS106" s="31"/>
    </row>
    <row r="107" spans="1:45" ht="14.25" customHeight="1" x14ac:dyDescent="0.15">
      <c r="A107" s="32">
        <v>32</v>
      </c>
      <c r="B107" s="32">
        <v>4704</v>
      </c>
      <c r="C107" s="34" t="s">
        <v>1945</v>
      </c>
      <c r="D107" s="73"/>
      <c r="E107" s="74"/>
      <c r="F107" s="74"/>
      <c r="G107" s="20"/>
      <c r="K107" s="186"/>
      <c r="L107" s="204"/>
      <c r="M107" s="187"/>
      <c r="N107" s="187"/>
      <c r="P107" s="203"/>
      <c r="Q107" s="21"/>
      <c r="R107" s="54" t="s">
        <v>1237</v>
      </c>
      <c r="S107" s="53"/>
      <c r="T107" s="53"/>
      <c r="U107" s="53"/>
      <c r="V107" s="53"/>
      <c r="W107" s="53"/>
      <c r="X107" s="53"/>
      <c r="Y107" s="188"/>
      <c r="Z107" s="59"/>
      <c r="AA107" s="1091" t="s">
        <v>1229</v>
      </c>
      <c r="AB107" s="1092"/>
      <c r="AC107" s="1092"/>
      <c r="AD107" s="1092"/>
      <c r="AE107" s="1092"/>
      <c r="AF107" s="1093"/>
      <c r="AG107" s="67" t="s">
        <v>1230</v>
      </c>
      <c r="AH107" s="67"/>
      <c r="AI107" s="67"/>
      <c r="AJ107" s="67"/>
      <c r="AK107" s="67"/>
      <c r="AL107" s="67"/>
      <c r="AM107" s="67"/>
      <c r="AN107" s="67"/>
      <c r="AO107" s="67"/>
      <c r="AP107" s="65" t="s">
        <v>17</v>
      </c>
      <c r="AQ107" s="220">
        <v>0.7</v>
      </c>
      <c r="AR107" s="35">
        <f>ROUND(ROUND(L105*Y108,0)*AQ107,0)</f>
        <v>116</v>
      </c>
      <c r="AS107" s="31"/>
    </row>
    <row r="108" spans="1:45" ht="14.25" customHeight="1" x14ac:dyDescent="0.15">
      <c r="A108" s="32">
        <v>32</v>
      </c>
      <c r="B108" s="32" t="s">
        <v>1946</v>
      </c>
      <c r="C108" s="34" t="s">
        <v>1947</v>
      </c>
      <c r="D108" s="73"/>
      <c r="E108" s="74"/>
      <c r="F108" s="74"/>
      <c r="G108" s="20"/>
      <c r="K108" s="186"/>
      <c r="L108" s="204"/>
      <c r="M108" s="187"/>
      <c r="N108" s="187"/>
      <c r="P108" s="203"/>
      <c r="Q108" s="21"/>
      <c r="R108" s="54"/>
      <c r="S108" s="53"/>
      <c r="T108" s="53"/>
      <c r="U108" s="53"/>
      <c r="V108" s="53"/>
      <c r="W108" s="53"/>
      <c r="X108" s="23" t="s">
        <v>17</v>
      </c>
      <c r="Y108" s="195">
        <v>0.96499999999999997</v>
      </c>
      <c r="Z108" s="59"/>
      <c r="AA108" s="1094"/>
      <c r="AB108" s="1095"/>
      <c r="AC108" s="1095"/>
      <c r="AD108" s="1095"/>
      <c r="AE108" s="1095"/>
      <c r="AF108" s="1096"/>
      <c r="AG108" s="67" t="s">
        <v>1233</v>
      </c>
      <c r="AH108" s="67"/>
      <c r="AI108" s="67"/>
      <c r="AJ108" s="67"/>
      <c r="AK108" s="67"/>
      <c r="AL108" s="67"/>
      <c r="AM108" s="67"/>
      <c r="AN108" s="67"/>
      <c r="AO108" s="67"/>
      <c r="AP108" s="65" t="s">
        <v>1678</v>
      </c>
      <c r="AQ108" s="164">
        <v>0.5</v>
      </c>
      <c r="AR108" s="35">
        <f>ROUND(ROUND(L105*Y108,0)*AQ108,0)</f>
        <v>83</v>
      </c>
      <c r="AS108" s="31"/>
    </row>
    <row r="109" spans="1:45" ht="14.25" customHeight="1" x14ac:dyDescent="0.15">
      <c r="A109" s="32">
        <v>32</v>
      </c>
      <c r="B109" s="32">
        <v>4705</v>
      </c>
      <c r="C109" s="34" t="s">
        <v>1948</v>
      </c>
      <c r="D109" s="73"/>
      <c r="E109" s="74"/>
      <c r="F109" s="74"/>
      <c r="G109" s="20"/>
      <c r="J109" s="187"/>
      <c r="K109" s="47" t="s">
        <v>1252</v>
      </c>
      <c r="L109" s="185"/>
      <c r="M109" s="184"/>
      <c r="N109" s="184"/>
      <c r="O109" s="184"/>
      <c r="P109" s="205"/>
      <c r="Q109" s="41"/>
      <c r="R109" s="47"/>
      <c r="S109" s="65"/>
      <c r="T109" s="65"/>
      <c r="U109" s="65"/>
      <c r="V109" s="65"/>
      <c r="W109" s="65"/>
      <c r="X109" s="65"/>
      <c r="Y109" s="102"/>
      <c r="Z109" s="182"/>
      <c r="AA109" s="222"/>
      <c r="AB109" s="44"/>
      <c r="AC109" s="44"/>
      <c r="AD109" s="44"/>
      <c r="AE109" s="44"/>
      <c r="AF109" s="44"/>
      <c r="AG109" s="44"/>
      <c r="AH109" s="44"/>
      <c r="AI109" s="44"/>
      <c r="AJ109" s="44"/>
      <c r="AK109" s="44"/>
      <c r="AL109" s="44"/>
      <c r="AM109" s="44"/>
      <c r="AN109" s="44"/>
      <c r="AO109" s="44"/>
      <c r="AP109" s="44"/>
      <c r="AQ109" s="98"/>
      <c r="AR109" s="35">
        <f>ROUND(L111,0)</f>
        <v>273</v>
      </c>
      <c r="AS109" s="31"/>
    </row>
    <row r="110" spans="1:45" ht="14.25" customHeight="1" x14ac:dyDescent="0.15">
      <c r="A110" s="32">
        <v>32</v>
      </c>
      <c r="B110" s="32">
        <v>4706</v>
      </c>
      <c r="C110" s="34" t="s">
        <v>1949</v>
      </c>
      <c r="D110" s="73"/>
      <c r="E110" s="74"/>
      <c r="F110" s="74"/>
      <c r="G110" s="20"/>
      <c r="J110" s="187"/>
      <c r="K110" s="186"/>
      <c r="L110" s="204"/>
      <c r="M110" s="187"/>
      <c r="N110" s="187"/>
      <c r="O110" s="187"/>
      <c r="P110" s="187"/>
      <c r="Q110" s="21"/>
      <c r="R110" s="20"/>
      <c r="S110" s="53"/>
      <c r="T110" s="53"/>
      <c r="U110" s="53"/>
      <c r="V110" s="53"/>
      <c r="W110" s="53"/>
      <c r="X110" s="53"/>
      <c r="Y110" s="188"/>
      <c r="Z110" s="59"/>
      <c r="AA110" s="1091" t="s">
        <v>1229</v>
      </c>
      <c r="AB110" s="1092"/>
      <c r="AC110" s="1092"/>
      <c r="AD110" s="1092"/>
      <c r="AE110" s="1092"/>
      <c r="AF110" s="1093"/>
      <c r="AG110" s="223" t="s">
        <v>1230</v>
      </c>
      <c r="AH110" s="107"/>
      <c r="AI110" s="107"/>
      <c r="AJ110" s="107"/>
      <c r="AK110" s="107"/>
      <c r="AL110" s="107"/>
      <c r="AM110" s="107"/>
      <c r="AN110" s="107"/>
      <c r="AO110" s="107"/>
      <c r="AP110" s="44" t="s">
        <v>17</v>
      </c>
      <c r="AQ110" s="220">
        <v>0.7</v>
      </c>
      <c r="AR110" s="35">
        <f>ROUND(L111*AQ110,0)</f>
        <v>191</v>
      </c>
      <c r="AS110" s="31"/>
    </row>
    <row r="111" spans="1:45" ht="14.25" customHeight="1" x14ac:dyDescent="0.15">
      <c r="A111" s="32">
        <v>32</v>
      </c>
      <c r="B111" s="32" t="s">
        <v>1950</v>
      </c>
      <c r="C111" s="34" t="s">
        <v>1951</v>
      </c>
      <c r="D111" s="73"/>
      <c r="E111" s="74"/>
      <c r="F111" s="74"/>
      <c r="G111" s="20"/>
      <c r="J111" s="187"/>
      <c r="K111" s="186"/>
      <c r="L111" s="189">
        <v>273</v>
      </c>
      <c r="M111" s="4" t="s">
        <v>21</v>
      </c>
      <c r="N111" s="187"/>
      <c r="O111" s="187"/>
      <c r="P111" s="191"/>
      <c r="Q111" s="21"/>
      <c r="R111" s="20"/>
      <c r="S111" s="53"/>
      <c r="T111" s="53"/>
      <c r="U111" s="53"/>
      <c r="V111" s="53"/>
      <c r="W111" s="53"/>
      <c r="X111" s="53"/>
      <c r="Y111" s="188"/>
      <c r="Z111" s="59"/>
      <c r="AA111" s="1094"/>
      <c r="AB111" s="1095"/>
      <c r="AC111" s="1095"/>
      <c r="AD111" s="1095"/>
      <c r="AE111" s="1095"/>
      <c r="AF111" s="1096"/>
      <c r="AG111" s="67" t="s">
        <v>1233</v>
      </c>
      <c r="AH111" s="67"/>
      <c r="AI111" s="67"/>
      <c r="AJ111" s="67"/>
      <c r="AK111" s="67"/>
      <c r="AL111" s="67"/>
      <c r="AM111" s="67"/>
      <c r="AN111" s="67"/>
      <c r="AO111" s="67"/>
      <c r="AP111" s="65" t="s">
        <v>1678</v>
      </c>
      <c r="AQ111" s="164">
        <v>0.5</v>
      </c>
      <c r="AR111" s="35">
        <f>ROUND(L111*AQ111,0)</f>
        <v>137</v>
      </c>
      <c r="AS111" s="31"/>
    </row>
    <row r="112" spans="1:45" ht="14.25" customHeight="1" x14ac:dyDescent="0.15">
      <c r="A112" s="32">
        <v>32</v>
      </c>
      <c r="B112" s="32">
        <v>4707</v>
      </c>
      <c r="C112" s="34" t="s">
        <v>1952</v>
      </c>
      <c r="D112" s="73"/>
      <c r="E112" s="74"/>
      <c r="F112" s="74"/>
      <c r="G112" s="20"/>
      <c r="J112" s="187"/>
      <c r="K112" s="186"/>
      <c r="L112" s="204"/>
      <c r="M112" s="187"/>
      <c r="N112" s="187"/>
      <c r="O112" s="187"/>
      <c r="P112" s="191"/>
      <c r="Q112" s="21"/>
      <c r="R112" s="72" t="s">
        <v>1235</v>
      </c>
      <c r="S112" s="67"/>
      <c r="T112" s="67"/>
      <c r="U112" s="67"/>
      <c r="V112" s="67"/>
      <c r="W112" s="67"/>
      <c r="X112" s="67"/>
      <c r="Y112" s="192"/>
      <c r="Z112" s="68"/>
      <c r="AA112" s="223"/>
      <c r="AB112" s="107"/>
      <c r="AC112" s="107"/>
      <c r="AD112" s="107"/>
      <c r="AE112" s="107"/>
      <c r="AF112" s="107"/>
      <c r="AG112" s="107"/>
      <c r="AH112" s="107"/>
      <c r="AI112" s="107"/>
      <c r="AJ112" s="107"/>
      <c r="AK112" s="107"/>
      <c r="AL112" s="107"/>
      <c r="AM112" s="107"/>
      <c r="AN112" s="107"/>
      <c r="AO112" s="107"/>
      <c r="AP112" s="107"/>
      <c r="AQ112" s="136"/>
      <c r="AR112" s="35">
        <f>ROUND(L111*Y114,0)</f>
        <v>263</v>
      </c>
      <c r="AS112" s="31"/>
    </row>
    <row r="113" spans="1:45" ht="14.25" customHeight="1" x14ac:dyDescent="0.15">
      <c r="A113" s="32">
        <v>32</v>
      </c>
      <c r="B113" s="32">
        <v>4708</v>
      </c>
      <c r="C113" s="34" t="s">
        <v>1953</v>
      </c>
      <c r="D113" s="73"/>
      <c r="E113" s="74"/>
      <c r="F113" s="74"/>
      <c r="G113" s="20"/>
      <c r="J113" s="187"/>
      <c r="K113" s="186"/>
      <c r="L113" s="204"/>
      <c r="M113" s="187"/>
      <c r="N113" s="187"/>
      <c r="O113" s="187"/>
      <c r="P113" s="191"/>
      <c r="Q113" s="21"/>
      <c r="R113" s="54" t="s">
        <v>1237</v>
      </c>
      <c r="S113" s="53"/>
      <c r="T113" s="53"/>
      <c r="U113" s="53"/>
      <c r="V113" s="53"/>
      <c r="W113" s="53"/>
      <c r="X113" s="53"/>
      <c r="Y113" s="188"/>
      <c r="Z113" s="59"/>
      <c r="AA113" s="1091" t="s">
        <v>1229</v>
      </c>
      <c r="AB113" s="1092"/>
      <c r="AC113" s="1092"/>
      <c r="AD113" s="1092"/>
      <c r="AE113" s="1092"/>
      <c r="AF113" s="1093"/>
      <c r="AG113" s="67" t="s">
        <v>1230</v>
      </c>
      <c r="AH113" s="67"/>
      <c r="AI113" s="67"/>
      <c r="AJ113" s="67"/>
      <c r="AK113" s="67"/>
      <c r="AL113" s="67"/>
      <c r="AM113" s="67"/>
      <c r="AN113" s="67"/>
      <c r="AO113" s="67"/>
      <c r="AP113" s="65" t="s">
        <v>17</v>
      </c>
      <c r="AQ113" s="220">
        <v>0.7</v>
      </c>
      <c r="AR113" s="35">
        <f>ROUND(ROUND(L111*Y114,0)*AQ113,0)</f>
        <v>184</v>
      </c>
      <c r="AS113" s="31"/>
    </row>
    <row r="114" spans="1:45" ht="14.25" customHeight="1" x14ac:dyDescent="0.15">
      <c r="A114" s="32">
        <v>32</v>
      </c>
      <c r="B114" s="32" t="s">
        <v>1954</v>
      </c>
      <c r="C114" s="34" t="s">
        <v>1955</v>
      </c>
      <c r="D114" s="73"/>
      <c r="E114" s="74"/>
      <c r="F114" s="74"/>
      <c r="G114" s="20"/>
      <c r="J114" s="187"/>
      <c r="K114" s="186"/>
      <c r="L114" s="204"/>
      <c r="M114" s="187"/>
      <c r="N114" s="187"/>
      <c r="O114" s="187"/>
      <c r="P114" s="191"/>
      <c r="Q114" s="21"/>
      <c r="R114" s="54"/>
      <c r="S114" s="53"/>
      <c r="T114" s="53"/>
      <c r="U114" s="53"/>
      <c r="V114" s="53"/>
      <c r="W114" s="53"/>
      <c r="X114" s="23" t="s">
        <v>17</v>
      </c>
      <c r="Y114" s="195">
        <v>0.96499999999999997</v>
      </c>
      <c r="Z114" s="59"/>
      <c r="AA114" s="1094"/>
      <c r="AB114" s="1095"/>
      <c r="AC114" s="1095"/>
      <c r="AD114" s="1095"/>
      <c r="AE114" s="1095"/>
      <c r="AF114" s="1096"/>
      <c r="AG114" s="67" t="s">
        <v>1233</v>
      </c>
      <c r="AH114" s="67"/>
      <c r="AI114" s="67"/>
      <c r="AJ114" s="67"/>
      <c r="AK114" s="67"/>
      <c r="AL114" s="67"/>
      <c r="AM114" s="67"/>
      <c r="AN114" s="67"/>
      <c r="AO114" s="67"/>
      <c r="AP114" s="65" t="s">
        <v>1678</v>
      </c>
      <c r="AQ114" s="164">
        <v>0.5</v>
      </c>
      <c r="AR114" s="35">
        <f>ROUND(ROUND(L111*Y114,0)*AQ114,0)</f>
        <v>132</v>
      </c>
      <c r="AS114" s="31"/>
    </row>
    <row r="115" spans="1:45" ht="14.25" customHeight="1" x14ac:dyDescent="0.15">
      <c r="A115" s="32">
        <v>32</v>
      </c>
      <c r="B115" s="32">
        <v>4709</v>
      </c>
      <c r="C115" s="34" t="s">
        <v>1956</v>
      </c>
      <c r="D115" s="73"/>
      <c r="E115" s="74"/>
      <c r="F115" s="74"/>
      <c r="G115" s="20"/>
      <c r="J115" s="187"/>
      <c r="K115" s="47" t="s">
        <v>1261</v>
      </c>
      <c r="L115" s="185"/>
      <c r="M115" s="184"/>
      <c r="N115" s="184"/>
      <c r="O115" s="184"/>
      <c r="P115" s="206"/>
      <c r="Q115" s="41"/>
      <c r="R115" s="47"/>
      <c r="S115" s="65"/>
      <c r="T115" s="65"/>
      <c r="U115" s="65"/>
      <c r="V115" s="65"/>
      <c r="W115" s="65"/>
      <c r="X115" s="65"/>
      <c r="Y115" s="102"/>
      <c r="Z115" s="182"/>
      <c r="AA115" s="222"/>
      <c r="AB115" s="44"/>
      <c r="AC115" s="44"/>
      <c r="AD115" s="44"/>
      <c r="AE115" s="44"/>
      <c r="AF115" s="44"/>
      <c r="AG115" s="44"/>
      <c r="AH115" s="44"/>
      <c r="AI115" s="44"/>
      <c r="AJ115" s="44"/>
      <c r="AK115" s="44"/>
      <c r="AL115" s="44"/>
      <c r="AM115" s="44"/>
      <c r="AN115" s="44"/>
      <c r="AO115" s="44"/>
      <c r="AP115" s="44"/>
      <c r="AQ115" s="98"/>
      <c r="AR115" s="35">
        <f>ROUND(L117,0)</f>
        <v>273</v>
      </c>
      <c r="AS115" s="31"/>
    </row>
    <row r="116" spans="1:45" ht="14.25" customHeight="1" x14ac:dyDescent="0.15">
      <c r="A116" s="32">
        <v>32</v>
      </c>
      <c r="B116" s="32">
        <v>4710</v>
      </c>
      <c r="C116" s="34" t="s">
        <v>1957</v>
      </c>
      <c r="D116" s="73"/>
      <c r="E116" s="74"/>
      <c r="F116" s="74"/>
      <c r="G116" s="20"/>
      <c r="J116" s="187"/>
      <c r="K116" s="186"/>
      <c r="L116" s="204"/>
      <c r="M116" s="187"/>
      <c r="N116" s="187"/>
      <c r="O116" s="187"/>
      <c r="P116" s="187"/>
      <c r="Q116" s="21"/>
      <c r="R116" s="20"/>
      <c r="S116" s="53"/>
      <c r="T116" s="53"/>
      <c r="U116" s="53"/>
      <c r="V116" s="53"/>
      <c r="W116" s="53"/>
      <c r="X116" s="53"/>
      <c r="Y116" s="188"/>
      <c r="Z116" s="59"/>
      <c r="AA116" s="1091" t="s">
        <v>1229</v>
      </c>
      <c r="AB116" s="1092"/>
      <c r="AC116" s="1092"/>
      <c r="AD116" s="1092"/>
      <c r="AE116" s="1092"/>
      <c r="AF116" s="1093"/>
      <c r="AG116" s="223" t="s">
        <v>1230</v>
      </c>
      <c r="AH116" s="107"/>
      <c r="AI116" s="107"/>
      <c r="AJ116" s="107"/>
      <c r="AK116" s="107"/>
      <c r="AL116" s="107"/>
      <c r="AM116" s="107"/>
      <c r="AN116" s="107"/>
      <c r="AO116" s="107"/>
      <c r="AP116" s="44" t="s">
        <v>17</v>
      </c>
      <c r="AQ116" s="220">
        <v>0.7</v>
      </c>
      <c r="AR116" s="35">
        <f>ROUND(L117*AQ116,0)</f>
        <v>191</v>
      </c>
      <c r="AS116" s="31"/>
    </row>
    <row r="117" spans="1:45" ht="14.25" customHeight="1" x14ac:dyDescent="0.15">
      <c r="A117" s="32">
        <v>32</v>
      </c>
      <c r="B117" s="32" t="s">
        <v>1958</v>
      </c>
      <c r="C117" s="34" t="s">
        <v>1959</v>
      </c>
      <c r="D117" s="73"/>
      <c r="E117" s="74"/>
      <c r="F117" s="74"/>
      <c r="G117" s="20"/>
      <c r="J117" s="187"/>
      <c r="K117" s="186"/>
      <c r="L117" s="189">
        <v>273</v>
      </c>
      <c r="M117" s="4" t="s">
        <v>21</v>
      </c>
      <c r="N117" s="187"/>
      <c r="O117" s="187"/>
      <c r="P117" s="191"/>
      <c r="Q117" s="21"/>
      <c r="R117" s="20"/>
      <c r="S117" s="53"/>
      <c r="T117" s="53"/>
      <c r="U117" s="53"/>
      <c r="V117" s="53"/>
      <c r="W117" s="53"/>
      <c r="X117" s="53"/>
      <c r="Y117" s="188"/>
      <c r="Z117" s="59"/>
      <c r="AA117" s="1094"/>
      <c r="AB117" s="1095"/>
      <c r="AC117" s="1095"/>
      <c r="AD117" s="1095"/>
      <c r="AE117" s="1095"/>
      <c r="AF117" s="1096"/>
      <c r="AG117" s="67" t="s">
        <v>1233</v>
      </c>
      <c r="AH117" s="67"/>
      <c r="AI117" s="67"/>
      <c r="AJ117" s="67"/>
      <c r="AK117" s="67"/>
      <c r="AL117" s="67"/>
      <c r="AM117" s="67"/>
      <c r="AN117" s="67"/>
      <c r="AO117" s="67"/>
      <c r="AP117" s="65" t="s">
        <v>1678</v>
      </c>
      <c r="AQ117" s="164">
        <v>0.5</v>
      </c>
      <c r="AR117" s="35">
        <f>ROUND(L117*AQ117,0)</f>
        <v>137</v>
      </c>
      <c r="AS117" s="31"/>
    </row>
    <row r="118" spans="1:45" ht="14.25" customHeight="1" x14ac:dyDescent="0.15">
      <c r="A118" s="32">
        <v>32</v>
      </c>
      <c r="B118" s="32">
        <v>4711</v>
      </c>
      <c r="C118" s="34" t="s">
        <v>1960</v>
      </c>
      <c r="D118" s="73"/>
      <c r="E118" s="74"/>
      <c r="F118" s="74"/>
      <c r="G118" s="20"/>
      <c r="J118" s="187"/>
      <c r="K118" s="186"/>
      <c r="L118" s="204"/>
      <c r="M118" s="187"/>
      <c r="N118" s="187"/>
      <c r="O118" s="187"/>
      <c r="P118" s="191"/>
      <c r="Q118" s="21"/>
      <c r="R118" s="72" t="s">
        <v>1235</v>
      </c>
      <c r="S118" s="67"/>
      <c r="T118" s="67"/>
      <c r="U118" s="67"/>
      <c r="V118" s="67"/>
      <c r="W118" s="67"/>
      <c r="X118" s="67"/>
      <c r="Y118" s="192"/>
      <c r="Z118" s="68"/>
      <c r="AA118" s="223"/>
      <c r="AB118" s="107"/>
      <c r="AC118" s="107"/>
      <c r="AD118" s="107"/>
      <c r="AE118" s="107"/>
      <c r="AF118" s="107"/>
      <c r="AG118" s="107"/>
      <c r="AH118" s="107"/>
      <c r="AI118" s="107"/>
      <c r="AJ118" s="107"/>
      <c r="AK118" s="107"/>
      <c r="AL118" s="107"/>
      <c r="AM118" s="107"/>
      <c r="AN118" s="107"/>
      <c r="AO118" s="107"/>
      <c r="AP118" s="107"/>
      <c r="AQ118" s="136"/>
      <c r="AR118" s="35">
        <f>ROUND(L117*Y120,0)</f>
        <v>263</v>
      </c>
      <c r="AS118" s="31"/>
    </row>
    <row r="119" spans="1:45" ht="14.25" customHeight="1" x14ac:dyDescent="0.15">
      <c r="A119" s="32">
        <v>32</v>
      </c>
      <c r="B119" s="32">
        <v>4712</v>
      </c>
      <c r="C119" s="34" t="s">
        <v>1961</v>
      </c>
      <c r="D119" s="73"/>
      <c r="E119" s="74"/>
      <c r="F119" s="74"/>
      <c r="G119" s="20"/>
      <c r="J119" s="187"/>
      <c r="K119" s="186"/>
      <c r="L119" s="204"/>
      <c r="M119" s="187"/>
      <c r="N119" s="187"/>
      <c r="O119" s="187"/>
      <c r="P119" s="191"/>
      <c r="Q119" s="21"/>
      <c r="R119" s="54" t="s">
        <v>1237</v>
      </c>
      <c r="S119" s="53"/>
      <c r="T119" s="53"/>
      <c r="U119" s="53"/>
      <c r="V119" s="53"/>
      <c r="W119" s="53"/>
      <c r="X119" s="53"/>
      <c r="Y119" s="188"/>
      <c r="Z119" s="59"/>
      <c r="AA119" s="1091" t="s">
        <v>1229</v>
      </c>
      <c r="AB119" s="1092"/>
      <c r="AC119" s="1092"/>
      <c r="AD119" s="1092"/>
      <c r="AE119" s="1092"/>
      <c r="AF119" s="1093"/>
      <c r="AG119" s="67" t="s">
        <v>1230</v>
      </c>
      <c r="AH119" s="67"/>
      <c r="AI119" s="67"/>
      <c r="AJ119" s="67"/>
      <c r="AK119" s="67"/>
      <c r="AL119" s="67"/>
      <c r="AM119" s="67"/>
      <c r="AN119" s="67"/>
      <c r="AO119" s="67"/>
      <c r="AP119" s="65" t="s">
        <v>17</v>
      </c>
      <c r="AQ119" s="220">
        <v>0.7</v>
      </c>
      <c r="AR119" s="35">
        <f>ROUND(ROUND(L117*Y120,0)*AQ119,0)</f>
        <v>184</v>
      </c>
      <c r="AS119" s="31"/>
    </row>
    <row r="120" spans="1:45" ht="14.25" customHeight="1" x14ac:dyDescent="0.15">
      <c r="A120" s="32">
        <v>32</v>
      </c>
      <c r="B120" s="32" t="s">
        <v>1962</v>
      </c>
      <c r="C120" s="34" t="s">
        <v>1963</v>
      </c>
      <c r="D120" s="73"/>
      <c r="E120" s="74"/>
      <c r="F120" s="74"/>
      <c r="G120" s="20"/>
      <c r="J120" s="187"/>
      <c r="K120" s="186"/>
      <c r="L120" s="204"/>
      <c r="M120" s="187"/>
      <c r="N120" s="187"/>
      <c r="O120" s="187"/>
      <c r="P120" s="191"/>
      <c r="Q120" s="21"/>
      <c r="R120" s="94"/>
      <c r="S120" s="71"/>
      <c r="T120" s="71"/>
      <c r="U120" s="71"/>
      <c r="V120" s="71"/>
      <c r="W120" s="71"/>
      <c r="X120" s="26" t="s">
        <v>17</v>
      </c>
      <c r="Y120" s="195">
        <v>0.96499999999999997</v>
      </c>
      <c r="Z120" s="207"/>
      <c r="AA120" s="1094"/>
      <c r="AB120" s="1095"/>
      <c r="AC120" s="1095"/>
      <c r="AD120" s="1095"/>
      <c r="AE120" s="1095"/>
      <c r="AF120" s="1096"/>
      <c r="AG120" s="107" t="s">
        <v>1233</v>
      </c>
      <c r="AH120" s="107"/>
      <c r="AI120" s="107"/>
      <c r="AJ120" s="107"/>
      <c r="AK120" s="107"/>
      <c r="AL120" s="107"/>
      <c r="AM120" s="107"/>
      <c r="AN120" s="107"/>
      <c r="AO120" s="107"/>
      <c r="AP120" s="44" t="s">
        <v>1678</v>
      </c>
      <c r="AQ120" s="45">
        <v>0.5</v>
      </c>
      <c r="AR120" s="35">
        <f>ROUND(ROUND(L117*Y120,0)*AQ120,0)</f>
        <v>132</v>
      </c>
      <c r="AS120" s="31"/>
    </row>
    <row r="121" spans="1:45" ht="14.25" customHeight="1" x14ac:dyDescent="0.15">
      <c r="A121" s="32">
        <v>32</v>
      </c>
      <c r="B121" s="32">
        <v>4721</v>
      </c>
      <c r="C121" s="34" t="s">
        <v>1964</v>
      </c>
      <c r="D121" s="73"/>
      <c r="E121" s="74"/>
      <c r="F121" s="74"/>
      <c r="G121" s="1085" t="s">
        <v>1673</v>
      </c>
      <c r="H121" s="1086"/>
      <c r="I121" s="1086"/>
      <c r="J121" s="1087"/>
      <c r="K121" s="47" t="s">
        <v>1674</v>
      </c>
      <c r="L121" s="185"/>
      <c r="M121" s="184"/>
      <c r="N121" s="184"/>
      <c r="O121" s="184"/>
      <c r="P121" s="205"/>
      <c r="Q121" s="41"/>
      <c r="R121" s="47"/>
      <c r="S121" s="65"/>
      <c r="T121" s="65"/>
      <c r="U121" s="65"/>
      <c r="V121" s="65"/>
      <c r="W121" s="65"/>
      <c r="X121" s="65"/>
      <c r="Y121" s="102"/>
      <c r="Z121" s="182"/>
      <c r="AA121" s="222"/>
      <c r="AB121" s="44"/>
      <c r="AC121" s="44"/>
      <c r="AD121" s="44"/>
      <c r="AE121" s="44"/>
      <c r="AF121" s="44"/>
      <c r="AG121" s="44"/>
      <c r="AH121" s="44"/>
      <c r="AI121" s="44"/>
      <c r="AJ121" s="44"/>
      <c r="AK121" s="44"/>
      <c r="AL121" s="44"/>
      <c r="AM121" s="44"/>
      <c r="AN121" s="44"/>
      <c r="AO121" s="44"/>
      <c r="AP121" s="44"/>
      <c r="AQ121" s="98"/>
      <c r="AR121" s="35">
        <f>ROUND(L123,0)</f>
        <v>241</v>
      </c>
      <c r="AS121" s="31"/>
    </row>
    <row r="122" spans="1:45" ht="14.25" customHeight="1" x14ac:dyDescent="0.15">
      <c r="A122" s="32">
        <v>32</v>
      </c>
      <c r="B122" s="32">
        <v>4722</v>
      </c>
      <c r="C122" s="34" t="s">
        <v>1965</v>
      </c>
      <c r="D122" s="73"/>
      <c r="E122" s="74"/>
      <c r="F122" s="74"/>
      <c r="G122" s="1088"/>
      <c r="H122" s="1089"/>
      <c r="I122" s="1089"/>
      <c r="J122" s="1090"/>
      <c r="K122" s="186"/>
      <c r="L122" s="204"/>
      <c r="M122" s="187"/>
      <c r="N122" s="187"/>
      <c r="O122" s="187"/>
      <c r="P122" s="187"/>
      <c r="Q122" s="21"/>
      <c r="R122" s="20"/>
      <c r="S122" s="53"/>
      <c r="T122" s="53"/>
      <c r="U122" s="53"/>
      <c r="V122" s="53"/>
      <c r="W122" s="53"/>
      <c r="X122" s="53"/>
      <c r="Y122" s="188"/>
      <c r="Z122" s="59"/>
      <c r="AA122" s="1091" t="s">
        <v>1229</v>
      </c>
      <c r="AB122" s="1092"/>
      <c r="AC122" s="1092"/>
      <c r="AD122" s="1092"/>
      <c r="AE122" s="1092"/>
      <c r="AF122" s="1093"/>
      <c r="AG122" s="223" t="s">
        <v>1230</v>
      </c>
      <c r="AH122" s="107"/>
      <c r="AI122" s="107"/>
      <c r="AJ122" s="107"/>
      <c r="AK122" s="107"/>
      <c r="AL122" s="107"/>
      <c r="AM122" s="107"/>
      <c r="AN122" s="107"/>
      <c r="AO122" s="107"/>
      <c r="AP122" s="44" t="s">
        <v>17</v>
      </c>
      <c r="AQ122" s="220">
        <v>0.7</v>
      </c>
      <c r="AR122" s="35">
        <f>ROUND(L123*AQ122,0)</f>
        <v>169</v>
      </c>
      <c r="AS122" s="31"/>
    </row>
    <row r="123" spans="1:45" ht="14.25" customHeight="1" x14ac:dyDescent="0.15">
      <c r="A123" s="32">
        <v>32</v>
      </c>
      <c r="B123" s="32" t="s">
        <v>1966</v>
      </c>
      <c r="C123" s="34" t="s">
        <v>1967</v>
      </c>
      <c r="D123" s="73"/>
      <c r="E123" s="74"/>
      <c r="F123" s="74"/>
      <c r="G123" s="1088"/>
      <c r="H123" s="1089"/>
      <c r="I123" s="1089"/>
      <c r="J123" s="1090"/>
      <c r="K123" s="186"/>
      <c r="L123" s="189">
        <v>241</v>
      </c>
      <c r="M123" s="4" t="s">
        <v>21</v>
      </c>
      <c r="N123" s="187"/>
      <c r="O123" s="187"/>
      <c r="P123" s="191"/>
      <c r="Q123" s="21"/>
      <c r="R123" s="20"/>
      <c r="S123" s="53"/>
      <c r="T123" s="53"/>
      <c r="U123" s="53"/>
      <c r="V123" s="53"/>
      <c r="W123" s="53"/>
      <c r="X123" s="53"/>
      <c r="Y123" s="188"/>
      <c r="Z123" s="59"/>
      <c r="AA123" s="1094"/>
      <c r="AB123" s="1095"/>
      <c r="AC123" s="1095"/>
      <c r="AD123" s="1095"/>
      <c r="AE123" s="1095"/>
      <c r="AF123" s="1096"/>
      <c r="AG123" s="67" t="s">
        <v>1233</v>
      </c>
      <c r="AH123" s="67"/>
      <c r="AI123" s="67"/>
      <c r="AJ123" s="67"/>
      <c r="AK123" s="67"/>
      <c r="AL123" s="67"/>
      <c r="AM123" s="67"/>
      <c r="AN123" s="67"/>
      <c r="AO123" s="67"/>
      <c r="AP123" s="65" t="s">
        <v>1678</v>
      </c>
      <c r="AQ123" s="164">
        <v>0.5</v>
      </c>
      <c r="AR123" s="35">
        <f>ROUND(L123*AQ123,0)</f>
        <v>121</v>
      </c>
      <c r="AS123" s="31"/>
    </row>
    <row r="124" spans="1:45" ht="14.25" customHeight="1" x14ac:dyDescent="0.15">
      <c r="A124" s="32">
        <v>32</v>
      </c>
      <c r="B124" s="32">
        <v>4723</v>
      </c>
      <c r="C124" s="34" t="s">
        <v>1968</v>
      </c>
      <c r="D124" s="73"/>
      <c r="E124" s="74"/>
      <c r="F124" s="74"/>
      <c r="G124" s="73"/>
      <c r="H124" s="74"/>
      <c r="I124" s="74"/>
      <c r="J124" s="75"/>
      <c r="K124" s="20"/>
      <c r="L124" s="58"/>
      <c r="P124" s="203"/>
      <c r="Q124" s="21"/>
      <c r="R124" s="72" t="s">
        <v>1235</v>
      </c>
      <c r="S124" s="67"/>
      <c r="T124" s="67"/>
      <c r="U124" s="67"/>
      <c r="V124" s="67"/>
      <c r="W124" s="67"/>
      <c r="X124" s="67"/>
      <c r="Y124" s="192"/>
      <c r="Z124" s="68"/>
      <c r="AA124" s="223"/>
      <c r="AB124" s="107"/>
      <c r="AC124" s="107"/>
      <c r="AD124" s="107"/>
      <c r="AE124" s="107"/>
      <c r="AF124" s="107"/>
      <c r="AG124" s="107"/>
      <c r="AH124" s="107"/>
      <c r="AI124" s="107"/>
      <c r="AJ124" s="107"/>
      <c r="AK124" s="107"/>
      <c r="AL124" s="107"/>
      <c r="AM124" s="107"/>
      <c r="AN124" s="107"/>
      <c r="AO124" s="107"/>
      <c r="AP124" s="107"/>
      <c r="AQ124" s="136"/>
      <c r="AR124" s="35">
        <f>ROUND(L123*Y126,0)</f>
        <v>233</v>
      </c>
      <c r="AS124" s="31"/>
    </row>
    <row r="125" spans="1:45" ht="14.25" customHeight="1" x14ac:dyDescent="0.15">
      <c r="A125" s="32">
        <v>32</v>
      </c>
      <c r="B125" s="32">
        <v>4724</v>
      </c>
      <c r="C125" s="34" t="s">
        <v>1969</v>
      </c>
      <c r="D125" s="73"/>
      <c r="E125" s="74"/>
      <c r="F125" s="74"/>
      <c r="G125" s="20"/>
      <c r="K125" s="186"/>
      <c r="L125" s="204"/>
      <c r="M125" s="187"/>
      <c r="N125" s="187"/>
      <c r="P125" s="203"/>
      <c r="Q125" s="21"/>
      <c r="R125" s="54" t="s">
        <v>1237</v>
      </c>
      <c r="S125" s="53"/>
      <c r="T125" s="53"/>
      <c r="U125" s="53"/>
      <c r="V125" s="53"/>
      <c r="W125" s="53"/>
      <c r="X125" s="53"/>
      <c r="Y125" s="188"/>
      <c r="Z125" s="59"/>
      <c r="AA125" s="1091" t="s">
        <v>1229</v>
      </c>
      <c r="AB125" s="1092"/>
      <c r="AC125" s="1092"/>
      <c r="AD125" s="1092"/>
      <c r="AE125" s="1092"/>
      <c r="AF125" s="1093"/>
      <c r="AG125" s="67" t="s">
        <v>1230</v>
      </c>
      <c r="AH125" s="67"/>
      <c r="AI125" s="67"/>
      <c r="AJ125" s="67"/>
      <c r="AK125" s="67"/>
      <c r="AL125" s="67"/>
      <c r="AM125" s="67"/>
      <c r="AN125" s="67"/>
      <c r="AO125" s="67"/>
      <c r="AP125" s="65" t="s">
        <v>17</v>
      </c>
      <c r="AQ125" s="220">
        <v>0.7</v>
      </c>
      <c r="AR125" s="35">
        <f>ROUND(ROUND(L123*Y126,0)*AQ125,0)</f>
        <v>163</v>
      </c>
      <c r="AS125" s="31"/>
    </row>
    <row r="126" spans="1:45" ht="14.25" customHeight="1" x14ac:dyDescent="0.15">
      <c r="A126" s="32">
        <v>32</v>
      </c>
      <c r="B126" s="32" t="s">
        <v>1970</v>
      </c>
      <c r="C126" s="34" t="s">
        <v>1971</v>
      </c>
      <c r="D126" s="73"/>
      <c r="E126" s="74"/>
      <c r="F126" s="74"/>
      <c r="G126" s="20"/>
      <c r="K126" s="186"/>
      <c r="L126" s="204"/>
      <c r="M126" s="187"/>
      <c r="N126" s="187"/>
      <c r="P126" s="203"/>
      <c r="Q126" s="21"/>
      <c r="R126" s="54"/>
      <c r="S126" s="53"/>
      <c r="T126" s="53"/>
      <c r="U126" s="53"/>
      <c r="V126" s="53"/>
      <c r="W126" s="53"/>
      <c r="X126" s="23" t="s">
        <v>17</v>
      </c>
      <c r="Y126" s="195">
        <v>0.96499999999999997</v>
      </c>
      <c r="Z126" s="59"/>
      <c r="AA126" s="1094"/>
      <c r="AB126" s="1095"/>
      <c r="AC126" s="1095"/>
      <c r="AD126" s="1095"/>
      <c r="AE126" s="1095"/>
      <c r="AF126" s="1096"/>
      <c r="AG126" s="67" t="s">
        <v>1233</v>
      </c>
      <c r="AH126" s="67"/>
      <c r="AI126" s="67"/>
      <c r="AJ126" s="67"/>
      <c r="AK126" s="67"/>
      <c r="AL126" s="67"/>
      <c r="AM126" s="67"/>
      <c r="AN126" s="67"/>
      <c r="AO126" s="67"/>
      <c r="AP126" s="65" t="s">
        <v>1678</v>
      </c>
      <c r="AQ126" s="164">
        <v>0.5</v>
      </c>
      <c r="AR126" s="35">
        <f>ROUND(ROUND(L123*Y126,0)*AQ126,0)</f>
        <v>117</v>
      </c>
      <c r="AS126" s="31"/>
    </row>
    <row r="127" spans="1:45" ht="14.25" customHeight="1" x14ac:dyDescent="0.15">
      <c r="A127" s="32">
        <v>32</v>
      </c>
      <c r="B127" s="32">
        <v>4725</v>
      </c>
      <c r="C127" s="34" t="s">
        <v>1972</v>
      </c>
      <c r="D127" s="73"/>
      <c r="E127" s="74"/>
      <c r="F127" s="74"/>
      <c r="G127" s="20"/>
      <c r="J127" s="187"/>
      <c r="K127" s="47" t="s">
        <v>1684</v>
      </c>
      <c r="L127" s="185"/>
      <c r="M127" s="184"/>
      <c r="N127" s="184"/>
      <c r="O127" s="184"/>
      <c r="P127" s="205"/>
      <c r="Q127" s="41"/>
      <c r="R127" s="47"/>
      <c r="S127" s="65"/>
      <c r="T127" s="65"/>
      <c r="U127" s="65"/>
      <c r="V127" s="65"/>
      <c r="W127" s="65"/>
      <c r="X127" s="65"/>
      <c r="Y127" s="102"/>
      <c r="Z127" s="182"/>
      <c r="AA127" s="222"/>
      <c r="AB127" s="44"/>
      <c r="AC127" s="44"/>
      <c r="AD127" s="44"/>
      <c r="AE127" s="44"/>
      <c r="AF127" s="44"/>
      <c r="AG127" s="44"/>
      <c r="AH127" s="44"/>
      <c r="AI127" s="44"/>
      <c r="AJ127" s="44"/>
      <c r="AK127" s="44"/>
      <c r="AL127" s="44"/>
      <c r="AM127" s="44"/>
      <c r="AN127" s="44"/>
      <c r="AO127" s="44"/>
      <c r="AP127" s="44"/>
      <c r="AQ127" s="98"/>
      <c r="AR127" s="35">
        <f>ROUND(L129,0)</f>
        <v>241</v>
      </c>
      <c r="AS127" s="31"/>
    </row>
    <row r="128" spans="1:45" ht="14.25" customHeight="1" x14ac:dyDescent="0.15">
      <c r="A128" s="32">
        <v>32</v>
      </c>
      <c r="B128" s="32">
        <v>4726</v>
      </c>
      <c r="C128" s="34" t="s">
        <v>1973</v>
      </c>
      <c r="D128" s="73"/>
      <c r="E128" s="74"/>
      <c r="F128" s="74"/>
      <c r="G128" s="20"/>
      <c r="J128" s="187"/>
      <c r="K128" s="186"/>
      <c r="L128" s="204"/>
      <c r="M128" s="187"/>
      <c r="N128" s="187"/>
      <c r="O128" s="187"/>
      <c r="P128" s="187"/>
      <c r="Q128" s="21"/>
      <c r="R128" s="20"/>
      <c r="S128" s="53"/>
      <c r="T128" s="53"/>
      <c r="U128" s="53"/>
      <c r="V128" s="53"/>
      <c r="W128" s="53"/>
      <c r="X128" s="53"/>
      <c r="Y128" s="188"/>
      <c r="Z128" s="59"/>
      <c r="AA128" s="1091" t="s">
        <v>1229</v>
      </c>
      <c r="AB128" s="1092"/>
      <c r="AC128" s="1092"/>
      <c r="AD128" s="1092"/>
      <c r="AE128" s="1092"/>
      <c r="AF128" s="1093"/>
      <c r="AG128" s="223" t="s">
        <v>1230</v>
      </c>
      <c r="AH128" s="107"/>
      <c r="AI128" s="107"/>
      <c r="AJ128" s="107"/>
      <c r="AK128" s="107"/>
      <c r="AL128" s="107"/>
      <c r="AM128" s="107"/>
      <c r="AN128" s="107"/>
      <c r="AO128" s="107"/>
      <c r="AP128" s="44" t="s">
        <v>17</v>
      </c>
      <c r="AQ128" s="220">
        <v>0.7</v>
      </c>
      <c r="AR128" s="35">
        <f>ROUND(L129*AQ128,0)</f>
        <v>169</v>
      </c>
      <c r="AS128" s="31"/>
    </row>
    <row r="129" spans="1:45" ht="14.25" customHeight="1" x14ac:dyDescent="0.15">
      <c r="A129" s="32">
        <v>32</v>
      </c>
      <c r="B129" s="32" t="s">
        <v>1974</v>
      </c>
      <c r="C129" s="34" t="s">
        <v>1975</v>
      </c>
      <c r="D129" s="73"/>
      <c r="E129" s="74"/>
      <c r="F129" s="74"/>
      <c r="G129" s="20"/>
      <c r="J129" s="187"/>
      <c r="K129" s="186"/>
      <c r="L129" s="189">
        <v>241</v>
      </c>
      <c r="M129" s="4" t="s">
        <v>21</v>
      </c>
      <c r="N129" s="187"/>
      <c r="O129" s="187"/>
      <c r="P129" s="191"/>
      <c r="Q129" s="21"/>
      <c r="R129" s="20"/>
      <c r="S129" s="53"/>
      <c r="T129" s="53"/>
      <c r="U129" s="53"/>
      <c r="V129" s="53"/>
      <c r="W129" s="53"/>
      <c r="X129" s="53"/>
      <c r="Y129" s="188"/>
      <c r="Z129" s="59"/>
      <c r="AA129" s="1094"/>
      <c r="AB129" s="1095"/>
      <c r="AC129" s="1095"/>
      <c r="AD129" s="1095"/>
      <c r="AE129" s="1095"/>
      <c r="AF129" s="1096"/>
      <c r="AG129" s="67" t="s">
        <v>1233</v>
      </c>
      <c r="AH129" s="67"/>
      <c r="AI129" s="67"/>
      <c r="AJ129" s="67"/>
      <c r="AK129" s="67"/>
      <c r="AL129" s="67"/>
      <c r="AM129" s="67"/>
      <c r="AN129" s="67"/>
      <c r="AO129" s="67"/>
      <c r="AP129" s="65" t="s">
        <v>1678</v>
      </c>
      <c r="AQ129" s="164">
        <v>0.5</v>
      </c>
      <c r="AR129" s="35">
        <f>ROUND(L129*AQ129,0)</f>
        <v>121</v>
      </c>
      <c r="AS129" s="31"/>
    </row>
    <row r="130" spans="1:45" ht="14.25" customHeight="1" x14ac:dyDescent="0.15">
      <c r="A130" s="32">
        <v>32</v>
      </c>
      <c r="B130" s="32">
        <v>4727</v>
      </c>
      <c r="C130" s="34" t="s">
        <v>1976</v>
      </c>
      <c r="D130" s="73"/>
      <c r="E130" s="74"/>
      <c r="F130" s="74"/>
      <c r="G130" s="20"/>
      <c r="J130" s="187"/>
      <c r="K130" s="186"/>
      <c r="L130" s="204"/>
      <c r="M130" s="187"/>
      <c r="N130" s="187"/>
      <c r="O130" s="187"/>
      <c r="P130" s="191"/>
      <c r="Q130" s="21"/>
      <c r="R130" s="72" t="s">
        <v>1235</v>
      </c>
      <c r="S130" s="67"/>
      <c r="T130" s="67"/>
      <c r="U130" s="67"/>
      <c r="V130" s="67"/>
      <c r="W130" s="67"/>
      <c r="X130" s="67"/>
      <c r="Y130" s="192"/>
      <c r="Z130" s="68"/>
      <c r="AA130" s="223"/>
      <c r="AB130" s="107"/>
      <c r="AC130" s="107"/>
      <c r="AD130" s="107"/>
      <c r="AE130" s="107"/>
      <c r="AF130" s="107"/>
      <c r="AG130" s="107"/>
      <c r="AH130" s="107"/>
      <c r="AI130" s="107"/>
      <c r="AJ130" s="107"/>
      <c r="AK130" s="107"/>
      <c r="AL130" s="107"/>
      <c r="AM130" s="107"/>
      <c r="AN130" s="107"/>
      <c r="AO130" s="107"/>
      <c r="AP130" s="107"/>
      <c r="AQ130" s="136"/>
      <c r="AR130" s="35">
        <f>ROUND(L129*Y132,0)</f>
        <v>233</v>
      </c>
      <c r="AS130" s="31"/>
    </row>
    <row r="131" spans="1:45" ht="14.25" customHeight="1" x14ac:dyDescent="0.15">
      <c r="A131" s="32">
        <v>32</v>
      </c>
      <c r="B131" s="32">
        <v>4728</v>
      </c>
      <c r="C131" s="34" t="s">
        <v>1977</v>
      </c>
      <c r="D131" s="73"/>
      <c r="E131" s="74"/>
      <c r="F131" s="74"/>
      <c r="G131" s="20"/>
      <c r="J131" s="187"/>
      <c r="K131" s="186"/>
      <c r="L131" s="204"/>
      <c r="M131" s="187"/>
      <c r="N131" s="187"/>
      <c r="O131" s="187"/>
      <c r="P131" s="191"/>
      <c r="Q131" s="21"/>
      <c r="R131" s="54" t="s">
        <v>1237</v>
      </c>
      <c r="S131" s="53"/>
      <c r="T131" s="53"/>
      <c r="U131" s="53"/>
      <c r="V131" s="53"/>
      <c r="W131" s="53"/>
      <c r="X131" s="53"/>
      <c r="Y131" s="188"/>
      <c r="Z131" s="59"/>
      <c r="AA131" s="1091" t="s">
        <v>1229</v>
      </c>
      <c r="AB131" s="1092"/>
      <c r="AC131" s="1092"/>
      <c r="AD131" s="1092"/>
      <c r="AE131" s="1092"/>
      <c r="AF131" s="1093"/>
      <c r="AG131" s="67" t="s">
        <v>1230</v>
      </c>
      <c r="AH131" s="67"/>
      <c r="AI131" s="67"/>
      <c r="AJ131" s="67"/>
      <c r="AK131" s="67"/>
      <c r="AL131" s="67"/>
      <c r="AM131" s="67"/>
      <c r="AN131" s="67"/>
      <c r="AO131" s="67"/>
      <c r="AP131" s="65" t="s">
        <v>17</v>
      </c>
      <c r="AQ131" s="220">
        <v>0.7</v>
      </c>
      <c r="AR131" s="35">
        <f>ROUND(ROUND(L129*Y132,0)*AQ131,0)</f>
        <v>163</v>
      </c>
      <c r="AS131" s="31"/>
    </row>
    <row r="132" spans="1:45" ht="14.25" customHeight="1" x14ac:dyDescent="0.15">
      <c r="A132" s="32">
        <v>32</v>
      </c>
      <c r="B132" s="32" t="s">
        <v>1978</v>
      </c>
      <c r="C132" s="34" t="s">
        <v>1979</v>
      </c>
      <c r="D132" s="73"/>
      <c r="E132" s="74"/>
      <c r="F132" s="74"/>
      <c r="G132" s="20"/>
      <c r="J132" s="187"/>
      <c r="K132" s="186"/>
      <c r="L132" s="204"/>
      <c r="M132" s="187"/>
      <c r="N132" s="187"/>
      <c r="O132" s="187"/>
      <c r="P132" s="191"/>
      <c r="Q132" s="21"/>
      <c r="R132" s="54"/>
      <c r="S132" s="53"/>
      <c r="T132" s="53"/>
      <c r="U132" s="53"/>
      <c r="V132" s="53"/>
      <c r="W132" s="53"/>
      <c r="X132" s="23" t="s">
        <v>17</v>
      </c>
      <c r="Y132" s="195">
        <v>0.96499999999999997</v>
      </c>
      <c r="Z132" s="59"/>
      <c r="AA132" s="1094"/>
      <c r="AB132" s="1095"/>
      <c r="AC132" s="1095"/>
      <c r="AD132" s="1095"/>
      <c r="AE132" s="1095"/>
      <c r="AF132" s="1096"/>
      <c r="AG132" s="67" t="s">
        <v>1233</v>
      </c>
      <c r="AH132" s="67"/>
      <c r="AI132" s="67"/>
      <c r="AJ132" s="67"/>
      <c r="AK132" s="67"/>
      <c r="AL132" s="67"/>
      <c r="AM132" s="67"/>
      <c r="AN132" s="67"/>
      <c r="AO132" s="67"/>
      <c r="AP132" s="65" t="s">
        <v>1678</v>
      </c>
      <c r="AQ132" s="164">
        <v>0.5</v>
      </c>
      <c r="AR132" s="35">
        <f>ROUND(ROUND(L129*Y132,0)*AQ132,0)</f>
        <v>117</v>
      </c>
      <c r="AS132" s="31"/>
    </row>
    <row r="133" spans="1:45" ht="14.25" customHeight="1" x14ac:dyDescent="0.15">
      <c r="A133" s="32">
        <v>32</v>
      </c>
      <c r="B133" s="32">
        <v>4731</v>
      </c>
      <c r="C133" s="34" t="s">
        <v>1980</v>
      </c>
      <c r="D133" s="73"/>
      <c r="E133" s="74"/>
      <c r="F133" s="74"/>
      <c r="G133" s="1085" t="s">
        <v>1693</v>
      </c>
      <c r="H133" s="1086"/>
      <c r="I133" s="1086"/>
      <c r="J133" s="1087"/>
      <c r="K133" s="47" t="s">
        <v>1674</v>
      </c>
      <c r="L133" s="185"/>
      <c r="M133" s="184"/>
      <c r="N133" s="184"/>
      <c r="O133" s="184"/>
      <c r="P133" s="205"/>
      <c r="Q133" s="41"/>
      <c r="R133" s="47"/>
      <c r="S133" s="65"/>
      <c r="T133" s="65"/>
      <c r="U133" s="65"/>
      <c r="V133" s="65"/>
      <c r="W133" s="65"/>
      <c r="X133" s="65"/>
      <c r="Y133" s="102"/>
      <c r="Z133" s="182"/>
      <c r="AA133" s="222"/>
      <c r="AB133" s="44"/>
      <c r="AC133" s="44"/>
      <c r="AD133" s="44"/>
      <c r="AE133" s="44"/>
      <c r="AF133" s="44"/>
      <c r="AG133" s="44"/>
      <c r="AH133" s="44"/>
      <c r="AI133" s="44"/>
      <c r="AJ133" s="44"/>
      <c r="AK133" s="44"/>
      <c r="AL133" s="44"/>
      <c r="AM133" s="44"/>
      <c r="AN133" s="44"/>
      <c r="AO133" s="44"/>
      <c r="AP133" s="44"/>
      <c r="AQ133" s="98"/>
      <c r="AR133" s="35">
        <f>ROUND(L135,0)</f>
        <v>224</v>
      </c>
      <c r="AS133" s="31"/>
    </row>
    <row r="134" spans="1:45" ht="14.25" customHeight="1" x14ac:dyDescent="0.15">
      <c r="A134" s="32">
        <v>32</v>
      </c>
      <c r="B134" s="32">
        <v>4732</v>
      </c>
      <c r="C134" s="34" t="s">
        <v>1981</v>
      </c>
      <c r="D134" s="73"/>
      <c r="E134" s="74"/>
      <c r="F134" s="74"/>
      <c r="G134" s="1088"/>
      <c r="H134" s="1089"/>
      <c r="I134" s="1089"/>
      <c r="J134" s="1090"/>
      <c r="K134" s="186"/>
      <c r="L134" s="204"/>
      <c r="M134" s="187"/>
      <c r="N134" s="187"/>
      <c r="O134" s="187"/>
      <c r="P134" s="187"/>
      <c r="Q134" s="21"/>
      <c r="R134" s="20"/>
      <c r="S134" s="53"/>
      <c r="T134" s="53"/>
      <c r="U134" s="53"/>
      <c r="V134" s="53"/>
      <c r="W134" s="53"/>
      <c r="X134" s="53"/>
      <c r="Y134" s="188"/>
      <c r="Z134" s="59"/>
      <c r="AA134" s="1091" t="s">
        <v>1229</v>
      </c>
      <c r="AB134" s="1092"/>
      <c r="AC134" s="1092"/>
      <c r="AD134" s="1092"/>
      <c r="AE134" s="1092"/>
      <c r="AF134" s="1093"/>
      <c r="AG134" s="223" t="s">
        <v>1230</v>
      </c>
      <c r="AH134" s="107"/>
      <c r="AI134" s="107"/>
      <c r="AJ134" s="107"/>
      <c r="AK134" s="107"/>
      <c r="AL134" s="107"/>
      <c r="AM134" s="107"/>
      <c r="AN134" s="107"/>
      <c r="AO134" s="107"/>
      <c r="AP134" s="44" t="s">
        <v>17</v>
      </c>
      <c r="AQ134" s="220">
        <v>0.7</v>
      </c>
      <c r="AR134" s="35">
        <f>ROUND(L135*AQ134,0)</f>
        <v>157</v>
      </c>
      <c r="AS134" s="31"/>
    </row>
    <row r="135" spans="1:45" ht="14.25" customHeight="1" x14ac:dyDescent="0.15">
      <c r="A135" s="32">
        <v>32</v>
      </c>
      <c r="B135" s="32" t="s">
        <v>1982</v>
      </c>
      <c r="C135" s="34" t="s">
        <v>1983</v>
      </c>
      <c r="D135" s="73"/>
      <c r="E135" s="74"/>
      <c r="F135" s="74"/>
      <c r="G135" s="1088"/>
      <c r="H135" s="1089"/>
      <c r="I135" s="1089"/>
      <c r="J135" s="1090"/>
      <c r="K135" s="186"/>
      <c r="L135" s="189">
        <v>224</v>
      </c>
      <c r="M135" s="4" t="s">
        <v>21</v>
      </c>
      <c r="N135" s="187"/>
      <c r="O135" s="187"/>
      <c r="P135" s="191"/>
      <c r="Q135" s="21"/>
      <c r="R135" s="20"/>
      <c r="S135" s="53"/>
      <c r="T135" s="53"/>
      <c r="U135" s="53"/>
      <c r="V135" s="53"/>
      <c r="W135" s="53"/>
      <c r="X135" s="53"/>
      <c r="Y135" s="188"/>
      <c r="Z135" s="59"/>
      <c r="AA135" s="1094"/>
      <c r="AB135" s="1095"/>
      <c r="AC135" s="1095"/>
      <c r="AD135" s="1095"/>
      <c r="AE135" s="1095"/>
      <c r="AF135" s="1096"/>
      <c r="AG135" s="67" t="s">
        <v>1233</v>
      </c>
      <c r="AH135" s="67"/>
      <c r="AI135" s="67"/>
      <c r="AJ135" s="67"/>
      <c r="AK135" s="67"/>
      <c r="AL135" s="67"/>
      <c r="AM135" s="67"/>
      <c r="AN135" s="67"/>
      <c r="AO135" s="67"/>
      <c r="AP135" s="65" t="s">
        <v>1678</v>
      </c>
      <c r="AQ135" s="164">
        <v>0.5</v>
      </c>
      <c r="AR135" s="35">
        <f>ROUND(L135*AQ135,0)</f>
        <v>112</v>
      </c>
      <c r="AS135" s="31"/>
    </row>
    <row r="136" spans="1:45" ht="14.25" customHeight="1" x14ac:dyDescent="0.15">
      <c r="A136" s="32">
        <v>32</v>
      </c>
      <c r="B136" s="32">
        <v>4733</v>
      </c>
      <c r="C136" s="34" t="s">
        <v>1984</v>
      </c>
      <c r="D136" s="73"/>
      <c r="E136" s="74"/>
      <c r="F136" s="74"/>
      <c r="G136" s="73"/>
      <c r="H136" s="74"/>
      <c r="I136" s="74"/>
      <c r="J136" s="75"/>
      <c r="K136" s="20"/>
      <c r="L136" s="58"/>
      <c r="P136" s="203"/>
      <c r="Q136" s="21"/>
      <c r="R136" s="72" t="s">
        <v>1235</v>
      </c>
      <c r="S136" s="67"/>
      <c r="T136" s="67"/>
      <c r="U136" s="67"/>
      <c r="V136" s="67"/>
      <c r="W136" s="67"/>
      <c r="X136" s="67"/>
      <c r="Y136" s="192"/>
      <c r="Z136" s="68"/>
      <c r="AA136" s="223"/>
      <c r="AB136" s="107"/>
      <c r="AC136" s="107"/>
      <c r="AD136" s="107"/>
      <c r="AE136" s="107"/>
      <c r="AF136" s="107"/>
      <c r="AG136" s="107"/>
      <c r="AH136" s="107"/>
      <c r="AI136" s="107"/>
      <c r="AJ136" s="107"/>
      <c r="AK136" s="107"/>
      <c r="AL136" s="107"/>
      <c r="AM136" s="107"/>
      <c r="AN136" s="107"/>
      <c r="AO136" s="107"/>
      <c r="AP136" s="107"/>
      <c r="AQ136" s="136"/>
      <c r="AR136" s="35">
        <f>ROUND(L135*Y138,0)</f>
        <v>216</v>
      </c>
      <c r="AS136" s="31"/>
    </row>
    <row r="137" spans="1:45" ht="14.25" customHeight="1" x14ac:dyDescent="0.15">
      <c r="A137" s="32">
        <v>32</v>
      </c>
      <c r="B137" s="32">
        <v>4734</v>
      </c>
      <c r="C137" s="34" t="s">
        <v>1985</v>
      </c>
      <c r="D137" s="73"/>
      <c r="E137" s="74"/>
      <c r="F137" s="74"/>
      <c r="G137" s="20"/>
      <c r="K137" s="186"/>
      <c r="L137" s="204"/>
      <c r="M137" s="187"/>
      <c r="N137" s="187"/>
      <c r="P137" s="203"/>
      <c r="Q137" s="21"/>
      <c r="R137" s="54" t="s">
        <v>1237</v>
      </c>
      <c r="S137" s="53"/>
      <c r="T137" s="53"/>
      <c r="U137" s="53"/>
      <c r="V137" s="53"/>
      <c r="W137" s="53"/>
      <c r="X137" s="53"/>
      <c r="Y137" s="188"/>
      <c r="Z137" s="59"/>
      <c r="AA137" s="1091" t="s">
        <v>1229</v>
      </c>
      <c r="AB137" s="1092"/>
      <c r="AC137" s="1092"/>
      <c r="AD137" s="1092"/>
      <c r="AE137" s="1092"/>
      <c r="AF137" s="1093"/>
      <c r="AG137" s="67" t="s">
        <v>1230</v>
      </c>
      <c r="AH137" s="67"/>
      <c r="AI137" s="67"/>
      <c r="AJ137" s="67"/>
      <c r="AK137" s="67"/>
      <c r="AL137" s="67"/>
      <c r="AM137" s="67"/>
      <c r="AN137" s="67"/>
      <c r="AO137" s="67"/>
      <c r="AP137" s="65" t="s">
        <v>17</v>
      </c>
      <c r="AQ137" s="220">
        <v>0.7</v>
      </c>
      <c r="AR137" s="35">
        <f>ROUND(ROUND(L135*Y138,0)*AQ137,0)</f>
        <v>151</v>
      </c>
      <c r="AS137" s="31"/>
    </row>
    <row r="138" spans="1:45" ht="14.25" customHeight="1" x14ac:dyDescent="0.15">
      <c r="A138" s="32">
        <v>32</v>
      </c>
      <c r="B138" s="32" t="s">
        <v>1986</v>
      </c>
      <c r="C138" s="34" t="s">
        <v>1987</v>
      </c>
      <c r="D138" s="73"/>
      <c r="E138" s="74"/>
      <c r="F138" s="74"/>
      <c r="G138" s="20"/>
      <c r="K138" s="186"/>
      <c r="L138" s="204"/>
      <c r="M138" s="187"/>
      <c r="N138" s="187"/>
      <c r="P138" s="203"/>
      <c r="Q138" s="21"/>
      <c r="R138" s="54"/>
      <c r="S138" s="53"/>
      <c r="T138" s="53"/>
      <c r="U138" s="53"/>
      <c r="V138" s="53"/>
      <c r="W138" s="53"/>
      <c r="X138" s="23" t="s">
        <v>17</v>
      </c>
      <c r="Y138" s="195">
        <v>0.96499999999999997</v>
      </c>
      <c r="Z138" s="59"/>
      <c r="AA138" s="1094"/>
      <c r="AB138" s="1095"/>
      <c r="AC138" s="1095"/>
      <c r="AD138" s="1095"/>
      <c r="AE138" s="1095"/>
      <c r="AF138" s="1096"/>
      <c r="AG138" s="67" t="s">
        <v>1233</v>
      </c>
      <c r="AH138" s="67"/>
      <c r="AI138" s="67"/>
      <c r="AJ138" s="67"/>
      <c r="AK138" s="67"/>
      <c r="AL138" s="67"/>
      <c r="AM138" s="67"/>
      <c r="AN138" s="67"/>
      <c r="AO138" s="67"/>
      <c r="AP138" s="65" t="s">
        <v>1678</v>
      </c>
      <c r="AQ138" s="164">
        <v>0.5</v>
      </c>
      <c r="AR138" s="35">
        <f>ROUND(ROUND(L135*Y138,0)*AQ138,0)</f>
        <v>108</v>
      </c>
      <c r="AS138" s="31"/>
    </row>
    <row r="139" spans="1:45" ht="14.25" customHeight="1" x14ac:dyDescent="0.15">
      <c r="A139" s="32">
        <v>32</v>
      </c>
      <c r="B139" s="32">
        <v>4735</v>
      </c>
      <c r="C139" s="34" t="s">
        <v>1988</v>
      </c>
      <c r="D139" s="73"/>
      <c r="E139" s="74"/>
      <c r="F139" s="74"/>
      <c r="G139" s="20"/>
      <c r="J139" s="187"/>
      <c r="K139" s="47" t="s">
        <v>1684</v>
      </c>
      <c r="L139" s="185"/>
      <c r="M139" s="184"/>
      <c r="N139" s="184"/>
      <c r="O139" s="184"/>
      <c r="P139" s="205"/>
      <c r="Q139" s="41"/>
      <c r="R139" s="47"/>
      <c r="S139" s="65"/>
      <c r="T139" s="65"/>
      <c r="U139" s="65"/>
      <c r="V139" s="65"/>
      <c r="W139" s="65"/>
      <c r="X139" s="65"/>
      <c r="Y139" s="102"/>
      <c r="Z139" s="182"/>
      <c r="AA139" s="222"/>
      <c r="AB139" s="44"/>
      <c r="AC139" s="44"/>
      <c r="AD139" s="44"/>
      <c r="AE139" s="44"/>
      <c r="AF139" s="44"/>
      <c r="AG139" s="44"/>
      <c r="AH139" s="44"/>
      <c r="AI139" s="44"/>
      <c r="AJ139" s="44"/>
      <c r="AK139" s="44"/>
      <c r="AL139" s="44"/>
      <c r="AM139" s="44"/>
      <c r="AN139" s="44"/>
      <c r="AO139" s="44"/>
      <c r="AP139" s="44"/>
      <c r="AQ139" s="98"/>
      <c r="AR139" s="35">
        <f>ROUND(L141,0)</f>
        <v>224</v>
      </c>
      <c r="AS139" s="31"/>
    </row>
    <row r="140" spans="1:45" ht="14.25" customHeight="1" x14ac:dyDescent="0.15">
      <c r="A140" s="32">
        <v>32</v>
      </c>
      <c r="B140" s="32">
        <v>4736</v>
      </c>
      <c r="C140" s="34" t="s">
        <v>1989</v>
      </c>
      <c r="D140" s="73"/>
      <c r="E140" s="74"/>
      <c r="F140" s="74"/>
      <c r="G140" s="20"/>
      <c r="J140" s="187"/>
      <c r="K140" s="186"/>
      <c r="L140" s="204"/>
      <c r="M140" s="187"/>
      <c r="N140" s="187"/>
      <c r="O140" s="187"/>
      <c r="P140" s="187"/>
      <c r="Q140" s="21"/>
      <c r="R140" s="20"/>
      <c r="S140" s="53"/>
      <c r="T140" s="53"/>
      <c r="U140" s="53"/>
      <c r="V140" s="53"/>
      <c r="W140" s="53"/>
      <c r="X140" s="53"/>
      <c r="Y140" s="188"/>
      <c r="Z140" s="59"/>
      <c r="AA140" s="1091" t="s">
        <v>1229</v>
      </c>
      <c r="AB140" s="1092"/>
      <c r="AC140" s="1092"/>
      <c r="AD140" s="1092"/>
      <c r="AE140" s="1092"/>
      <c r="AF140" s="1093"/>
      <c r="AG140" s="223" t="s">
        <v>1230</v>
      </c>
      <c r="AH140" s="107"/>
      <c r="AI140" s="107"/>
      <c r="AJ140" s="107"/>
      <c r="AK140" s="107"/>
      <c r="AL140" s="107"/>
      <c r="AM140" s="107"/>
      <c r="AN140" s="107"/>
      <c r="AO140" s="107"/>
      <c r="AP140" s="44" t="s">
        <v>17</v>
      </c>
      <c r="AQ140" s="220">
        <v>0.7</v>
      </c>
      <c r="AR140" s="35">
        <f>ROUND(L141*AQ140,0)</f>
        <v>157</v>
      </c>
      <c r="AS140" s="31"/>
    </row>
    <row r="141" spans="1:45" ht="14.25" customHeight="1" x14ac:dyDescent="0.15">
      <c r="A141" s="32">
        <v>32</v>
      </c>
      <c r="B141" s="32" t="s">
        <v>1990</v>
      </c>
      <c r="C141" s="34" t="s">
        <v>1991</v>
      </c>
      <c r="D141" s="73"/>
      <c r="E141" s="74"/>
      <c r="F141" s="74"/>
      <c r="G141" s="20"/>
      <c r="J141" s="187"/>
      <c r="K141" s="186"/>
      <c r="L141" s="189">
        <v>224</v>
      </c>
      <c r="M141" s="4" t="s">
        <v>21</v>
      </c>
      <c r="N141" s="187"/>
      <c r="O141" s="187"/>
      <c r="P141" s="191"/>
      <c r="Q141" s="21"/>
      <c r="R141" s="20"/>
      <c r="S141" s="53"/>
      <c r="T141" s="53"/>
      <c r="U141" s="53"/>
      <c r="V141" s="53"/>
      <c r="W141" s="53"/>
      <c r="X141" s="53"/>
      <c r="Y141" s="188"/>
      <c r="Z141" s="59"/>
      <c r="AA141" s="1094"/>
      <c r="AB141" s="1095"/>
      <c r="AC141" s="1095"/>
      <c r="AD141" s="1095"/>
      <c r="AE141" s="1095"/>
      <c r="AF141" s="1096"/>
      <c r="AG141" s="67" t="s">
        <v>1233</v>
      </c>
      <c r="AH141" s="67"/>
      <c r="AI141" s="67"/>
      <c r="AJ141" s="67"/>
      <c r="AK141" s="67"/>
      <c r="AL141" s="67"/>
      <c r="AM141" s="67"/>
      <c r="AN141" s="67"/>
      <c r="AO141" s="67"/>
      <c r="AP141" s="65" t="s">
        <v>1678</v>
      </c>
      <c r="AQ141" s="164">
        <v>0.5</v>
      </c>
      <c r="AR141" s="35">
        <f>ROUND(L141*AQ141,0)</f>
        <v>112</v>
      </c>
      <c r="AS141" s="31"/>
    </row>
    <row r="142" spans="1:45" ht="14.25" customHeight="1" x14ac:dyDescent="0.15">
      <c r="A142" s="32">
        <v>32</v>
      </c>
      <c r="B142" s="32">
        <v>4737</v>
      </c>
      <c r="C142" s="34" t="s">
        <v>1992</v>
      </c>
      <c r="D142" s="73"/>
      <c r="E142" s="74"/>
      <c r="F142" s="74"/>
      <c r="G142" s="20"/>
      <c r="J142" s="187"/>
      <c r="K142" s="186"/>
      <c r="L142" s="204"/>
      <c r="M142" s="187"/>
      <c r="N142" s="187"/>
      <c r="O142" s="187"/>
      <c r="P142" s="191"/>
      <c r="Q142" s="21"/>
      <c r="R142" s="72" t="s">
        <v>1235</v>
      </c>
      <c r="S142" s="67"/>
      <c r="T142" s="67"/>
      <c r="U142" s="67"/>
      <c r="V142" s="67"/>
      <c r="W142" s="67"/>
      <c r="X142" s="67"/>
      <c r="Y142" s="192"/>
      <c r="Z142" s="68"/>
      <c r="AA142" s="223"/>
      <c r="AB142" s="107"/>
      <c r="AC142" s="107"/>
      <c r="AD142" s="107"/>
      <c r="AE142" s="107"/>
      <c r="AF142" s="107"/>
      <c r="AG142" s="107"/>
      <c r="AH142" s="107"/>
      <c r="AI142" s="107"/>
      <c r="AJ142" s="107"/>
      <c r="AK142" s="107"/>
      <c r="AL142" s="107"/>
      <c r="AM142" s="107"/>
      <c r="AN142" s="107"/>
      <c r="AO142" s="107"/>
      <c r="AP142" s="107"/>
      <c r="AQ142" s="136"/>
      <c r="AR142" s="35">
        <f>ROUND(L141*Y144,0)</f>
        <v>216</v>
      </c>
      <c r="AS142" s="31"/>
    </row>
    <row r="143" spans="1:45" ht="14.25" customHeight="1" x14ac:dyDescent="0.15">
      <c r="A143" s="32">
        <v>32</v>
      </c>
      <c r="B143" s="32">
        <v>4738</v>
      </c>
      <c r="C143" s="34" t="s">
        <v>1993</v>
      </c>
      <c r="D143" s="73"/>
      <c r="E143" s="74"/>
      <c r="F143" s="74"/>
      <c r="G143" s="20"/>
      <c r="J143" s="187"/>
      <c r="K143" s="186"/>
      <c r="L143" s="204"/>
      <c r="M143" s="187"/>
      <c r="N143" s="187"/>
      <c r="O143" s="187"/>
      <c r="P143" s="191"/>
      <c r="Q143" s="21"/>
      <c r="R143" s="54" t="s">
        <v>1237</v>
      </c>
      <c r="S143" s="53"/>
      <c r="T143" s="53"/>
      <c r="U143" s="53"/>
      <c r="V143" s="53"/>
      <c r="W143" s="53"/>
      <c r="X143" s="53"/>
      <c r="Y143" s="188"/>
      <c r="Z143" s="59"/>
      <c r="AA143" s="1091" t="s">
        <v>1229</v>
      </c>
      <c r="AB143" s="1092"/>
      <c r="AC143" s="1092"/>
      <c r="AD143" s="1092"/>
      <c r="AE143" s="1092"/>
      <c r="AF143" s="1093"/>
      <c r="AG143" s="67" t="s">
        <v>1230</v>
      </c>
      <c r="AH143" s="67"/>
      <c r="AI143" s="67"/>
      <c r="AJ143" s="67"/>
      <c r="AK143" s="67"/>
      <c r="AL143" s="67"/>
      <c r="AM143" s="67"/>
      <c r="AN143" s="67"/>
      <c r="AO143" s="67"/>
      <c r="AP143" s="65" t="s">
        <v>17</v>
      </c>
      <c r="AQ143" s="220">
        <v>0.7</v>
      </c>
      <c r="AR143" s="35">
        <f>ROUND(ROUND(L141*Y144,0)*AQ143,0)</f>
        <v>151</v>
      </c>
      <c r="AS143" s="31"/>
    </row>
    <row r="144" spans="1:45" ht="14.25" customHeight="1" x14ac:dyDescent="0.15">
      <c r="A144" s="32">
        <v>32</v>
      </c>
      <c r="B144" s="32" t="s">
        <v>1994</v>
      </c>
      <c r="C144" s="34" t="s">
        <v>1995</v>
      </c>
      <c r="D144" s="73"/>
      <c r="E144" s="74"/>
      <c r="F144" s="74"/>
      <c r="G144" s="20"/>
      <c r="J144" s="187"/>
      <c r="K144" s="186"/>
      <c r="L144" s="204"/>
      <c r="M144" s="187"/>
      <c r="N144" s="187"/>
      <c r="O144" s="187"/>
      <c r="P144" s="191"/>
      <c r="Q144" s="21"/>
      <c r="R144" s="54"/>
      <c r="S144" s="53"/>
      <c r="T144" s="53"/>
      <c r="U144" s="53"/>
      <c r="V144" s="53"/>
      <c r="W144" s="53"/>
      <c r="X144" s="23" t="s">
        <v>17</v>
      </c>
      <c r="Y144" s="195">
        <v>0.96499999999999997</v>
      </c>
      <c r="Z144" s="59"/>
      <c r="AA144" s="1094"/>
      <c r="AB144" s="1095"/>
      <c r="AC144" s="1095"/>
      <c r="AD144" s="1095"/>
      <c r="AE144" s="1095"/>
      <c r="AF144" s="1096"/>
      <c r="AG144" s="67" t="s">
        <v>1233</v>
      </c>
      <c r="AH144" s="67"/>
      <c r="AI144" s="67"/>
      <c r="AJ144" s="67"/>
      <c r="AK144" s="67"/>
      <c r="AL144" s="67"/>
      <c r="AM144" s="67"/>
      <c r="AN144" s="67"/>
      <c r="AO144" s="67"/>
      <c r="AP144" s="65" t="s">
        <v>1678</v>
      </c>
      <c r="AQ144" s="164">
        <v>0.5</v>
      </c>
      <c r="AR144" s="35">
        <f>ROUND(ROUND(L141*Y144,0)*AQ144,0)</f>
        <v>108</v>
      </c>
      <c r="AS144" s="31"/>
    </row>
    <row r="145" spans="1:45" ht="14.25" customHeight="1" x14ac:dyDescent="0.15">
      <c r="A145" s="32">
        <v>32</v>
      </c>
      <c r="B145" s="32">
        <v>4741</v>
      </c>
      <c r="C145" s="34" t="s">
        <v>1996</v>
      </c>
      <c r="D145" s="73"/>
      <c r="E145" s="74"/>
      <c r="F145" s="74"/>
      <c r="G145" s="1085" t="s">
        <v>1710</v>
      </c>
      <c r="H145" s="1086"/>
      <c r="I145" s="1086"/>
      <c r="J145" s="1087"/>
      <c r="K145" s="47" t="s">
        <v>1674</v>
      </c>
      <c r="L145" s="185"/>
      <c r="M145" s="184"/>
      <c r="N145" s="184"/>
      <c r="O145" s="184"/>
      <c r="P145" s="205"/>
      <c r="Q145" s="41"/>
      <c r="R145" s="47"/>
      <c r="S145" s="65"/>
      <c r="T145" s="65"/>
      <c r="U145" s="65"/>
      <c r="V145" s="65"/>
      <c r="W145" s="65"/>
      <c r="X145" s="65"/>
      <c r="Y145" s="102"/>
      <c r="Z145" s="182"/>
      <c r="AA145" s="222"/>
      <c r="AB145" s="44"/>
      <c r="AC145" s="44"/>
      <c r="AD145" s="44"/>
      <c r="AE145" s="44"/>
      <c r="AF145" s="44"/>
      <c r="AG145" s="44"/>
      <c r="AH145" s="44"/>
      <c r="AI145" s="44"/>
      <c r="AJ145" s="44"/>
      <c r="AK145" s="44"/>
      <c r="AL145" s="44"/>
      <c r="AM145" s="44"/>
      <c r="AN145" s="44"/>
      <c r="AO145" s="44"/>
      <c r="AP145" s="44"/>
      <c r="AQ145" s="98"/>
      <c r="AR145" s="35">
        <f>ROUND(L147,0)</f>
        <v>197</v>
      </c>
      <c r="AS145" s="31"/>
    </row>
    <row r="146" spans="1:45" ht="14.25" customHeight="1" x14ac:dyDescent="0.15">
      <c r="A146" s="32">
        <v>32</v>
      </c>
      <c r="B146" s="32">
        <v>4742</v>
      </c>
      <c r="C146" s="34" t="s">
        <v>1997</v>
      </c>
      <c r="D146" s="73"/>
      <c r="E146" s="74"/>
      <c r="F146" s="74"/>
      <c r="G146" s="1088"/>
      <c r="H146" s="1089"/>
      <c r="I146" s="1089"/>
      <c r="J146" s="1090"/>
      <c r="K146" s="186"/>
      <c r="L146" s="204"/>
      <c r="M146" s="187"/>
      <c r="N146" s="187"/>
      <c r="O146" s="187"/>
      <c r="P146" s="187"/>
      <c r="Q146" s="21"/>
      <c r="R146" s="20"/>
      <c r="S146" s="53"/>
      <c r="T146" s="53"/>
      <c r="U146" s="53"/>
      <c r="V146" s="53"/>
      <c r="W146" s="53"/>
      <c r="X146" s="53"/>
      <c r="Y146" s="188"/>
      <c r="Z146" s="59"/>
      <c r="AA146" s="1091" t="s">
        <v>1229</v>
      </c>
      <c r="AB146" s="1092"/>
      <c r="AC146" s="1092"/>
      <c r="AD146" s="1092"/>
      <c r="AE146" s="1092"/>
      <c r="AF146" s="1093"/>
      <c r="AG146" s="223" t="s">
        <v>1230</v>
      </c>
      <c r="AH146" s="107"/>
      <c r="AI146" s="107"/>
      <c r="AJ146" s="107"/>
      <c r="AK146" s="107"/>
      <c r="AL146" s="107"/>
      <c r="AM146" s="107"/>
      <c r="AN146" s="107"/>
      <c r="AO146" s="107"/>
      <c r="AP146" s="44" t="s">
        <v>17</v>
      </c>
      <c r="AQ146" s="220">
        <v>0.7</v>
      </c>
      <c r="AR146" s="35">
        <f>ROUND(L147*AQ146,0)</f>
        <v>138</v>
      </c>
      <c r="AS146" s="31"/>
    </row>
    <row r="147" spans="1:45" ht="14.25" customHeight="1" x14ac:dyDescent="0.15">
      <c r="A147" s="32">
        <v>32</v>
      </c>
      <c r="B147" s="32" t="s">
        <v>1998</v>
      </c>
      <c r="C147" s="34" t="s">
        <v>1999</v>
      </c>
      <c r="D147" s="73"/>
      <c r="E147" s="74"/>
      <c r="F147" s="74"/>
      <c r="G147" s="1088"/>
      <c r="H147" s="1089"/>
      <c r="I147" s="1089"/>
      <c r="J147" s="1090"/>
      <c r="K147" s="186"/>
      <c r="L147" s="189">
        <v>197</v>
      </c>
      <c r="M147" s="4" t="s">
        <v>21</v>
      </c>
      <c r="N147" s="187"/>
      <c r="O147" s="187"/>
      <c r="P147" s="191"/>
      <c r="Q147" s="21"/>
      <c r="R147" s="20"/>
      <c r="S147" s="53"/>
      <c r="T147" s="53"/>
      <c r="U147" s="53"/>
      <c r="V147" s="53"/>
      <c r="W147" s="53"/>
      <c r="X147" s="53"/>
      <c r="Y147" s="188"/>
      <c r="Z147" s="59"/>
      <c r="AA147" s="1094"/>
      <c r="AB147" s="1095"/>
      <c r="AC147" s="1095"/>
      <c r="AD147" s="1095"/>
      <c r="AE147" s="1095"/>
      <c r="AF147" s="1096"/>
      <c r="AG147" s="67" t="s">
        <v>1233</v>
      </c>
      <c r="AH147" s="67"/>
      <c r="AI147" s="67"/>
      <c r="AJ147" s="67"/>
      <c r="AK147" s="67"/>
      <c r="AL147" s="67"/>
      <c r="AM147" s="67"/>
      <c r="AN147" s="67"/>
      <c r="AO147" s="67"/>
      <c r="AP147" s="65" t="s">
        <v>1678</v>
      </c>
      <c r="AQ147" s="164">
        <v>0.5</v>
      </c>
      <c r="AR147" s="35">
        <f>ROUND(L147*AQ147,0)</f>
        <v>99</v>
      </c>
      <c r="AS147" s="31"/>
    </row>
    <row r="148" spans="1:45" ht="14.25" customHeight="1" x14ac:dyDescent="0.15">
      <c r="A148" s="32">
        <v>32</v>
      </c>
      <c r="B148" s="32">
        <v>4743</v>
      </c>
      <c r="C148" s="34" t="s">
        <v>2000</v>
      </c>
      <c r="D148" s="73"/>
      <c r="E148" s="74"/>
      <c r="F148" s="74"/>
      <c r="G148" s="73"/>
      <c r="H148" s="74"/>
      <c r="I148" s="74"/>
      <c r="J148" s="75"/>
      <c r="K148" s="20"/>
      <c r="L148" s="58"/>
      <c r="P148" s="203"/>
      <c r="Q148" s="21"/>
      <c r="R148" s="72" t="s">
        <v>1235</v>
      </c>
      <c r="S148" s="67"/>
      <c r="T148" s="67"/>
      <c r="U148" s="67"/>
      <c r="V148" s="67"/>
      <c r="W148" s="67"/>
      <c r="X148" s="67"/>
      <c r="Y148" s="192"/>
      <c r="Z148" s="68"/>
      <c r="AA148" s="223"/>
      <c r="AB148" s="107"/>
      <c r="AC148" s="107"/>
      <c r="AD148" s="107"/>
      <c r="AE148" s="107"/>
      <c r="AF148" s="107"/>
      <c r="AG148" s="107"/>
      <c r="AH148" s="107"/>
      <c r="AI148" s="107"/>
      <c r="AJ148" s="107"/>
      <c r="AK148" s="107"/>
      <c r="AL148" s="107"/>
      <c r="AM148" s="107"/>
      <c r="AN148" s="107"/>
      <c r="AO148" s="107"/>
      <c r="AP148" s="107"/>
      <c r="AQ148" s="136"/>
      <c r="AR148" s="35">
        <f>ROUND(L147*Y150,0)</f>
        <v>190</v>
      </c>
      <c r="AS148" s="31"/>
    </row>
    <row r="149" spans="1:45" ht="14.25" customHeight="1" x14ac:dyDescent="0.15">
      <c r="A149" s="32">
        <v>32</v>
      </c>
      <c r="B149" s="32">
        <v>4744</v>
      </c>
      <c r="C149" s="34" t="s">
        <v>2001</v>
      </c>
      <c r="D149" s="73"/>
      <c r="E149" s="74"/>
      <c r="F149" s="74"/>
      <c r="G149" s="20"/>
      <c r="K149" s="186"/>
      <c r="L149" s="204"/>
      <c r="M149" s="187"/>
      <c r="N149" s="187"/>
      <c r="P149" s="203"/>
      <c r="Q149" s="21"/>
      <c r="R149" s="54" t="s">
        <v>1237</v>
      </c>
      <c r="S149" s="53"/>
      <c r="T149" s="53"/>
      <c r="U149" s="53"/>
      <c r="V149" s="53"/>
      <c r="W149" s="53"/>
      <c r="X149" s="53"/>
      <c r="Y149" s="188"/>
      <c r="Z149" s="59"/>
      <c r="AA149" s="1091" t="s">
        <v>1229</v>
      </c>
      <c r="AB149" s="1092"/>
      <c r="AC149" s="1092"/>
      <c r="AD149" s="1092"/>
      <c r="AE149" s="1092"/>
      <c r="AF149" s="1093"/>
      <c r="AG149" s="67" t="s">
        <v>1230</v>
      </c>
      <c r="AH149" s="67"/>
      <c r="AI149" s="67"/>
      <c r="AJ149" s="67"/>
      <c r="AK149" s="67"/>
      <c r="AL149" s="67"/>
      <c r="AM149" s="67"/>
      <c r="AN149" s="67"/>
      <c r="AO149" s="67"/>
      <c r="AP149" s="65" t="s">
        <v>17</v>
      </c>
      <c r="AQ149" s="220">
        <v>0.7</v>
      </c>
      <c r="AR149" s="35">
        <f>ROUND(ROUND(L147*Y150,0)*AQ149,0)</f>
        <v>133</v>
      </c>
      <c r="AS149" s="31"/>
    </row>
    <row r="150" spans="1:45" ht="14.25" customHeight="1" x14ac:dyDescent="0.15">
      <c r="A150" s="32">
        <v>32</v>
      </c>
      <c r="B150" s="32" t="s">
        <v>2002</v>
      </c>
      <c r="C150" s="34" t="s">
        <v>2003</v>
      </c>
      <c r="D150" s="73"/>
      <c r="E150" s="74"/>
      <c r="F150" s="74"/>
      <c r="G150" s="20"/>
      <c r="K150" s="186"/>
      <c r="L150" s="204"/>
      <c r="M150" s="187"/>
      <c r="N150" s="187"/>
      <c r="P150" s="203"/>
      <c r="Q150" s="21"/>
      <c r="R150" s="54"/>
      <c r="S150" s="53"/>
      <c r="T150" s="53"/>
      <c r="U150" s="53"/>
      <c r="V150" s="53"/>
      <c r="W150" s="53"/>
      <c r="X150" s="23" t="s">
        <v>17</v>
      </c>
      <c r="Y150" s="195">
        <v>0.96499999999999997</v>
      </c>
      <c r="Z150" s="59"/>
      <c r="AA150" s="1094"/>
      <c r="AB150" s="1095"/>
      <c r="AC150" s="1095"/>
      <c r="AD150" s="1095"/>
      <c r="AE150" s="1095"/>
      <c r="AF150" s="1096"/>
      <c r="AG150" s="67" t="s">
        <v>1233</v>
      </c>
      <c r="AH150" s="67"/>
      <c r="AI150" s="67"/>
      <c r="AJ150" s="67"/>
      <c r="AK150" s="67"/>
      <c r="AL150" s="67"/>
      <c r="AM150" s="67"/>
      <c r="AN150" s="67"/>
      <c r="AO150" s="67"/>
      <c r="AP150" s="65" t="s">
        <v>1678</v>
      </c>
      <c r="AQ150" s="164">
        <v>0.5</v>
      </c>
      <c r="AR150" s="35">
        <f>ROUND(ROUND(L147*Y150,0)*AQ150,0)</f>
        <v>95</v>
      </c>
      <c r="AS150" s="31"/>
    </row>
    <row r="151" spans="1:45" ht="14.25" customHeight="1" x14ac:dyDescent="0.15">
      <c r="A151" s="32">
        <v>32</v>
      </c>
      <c r="B151" s="32">
        <v>4745</v>
      </c>
      <c r="C151" s="34" t="s">
        <v>2004</v>
      </c>
      <c r="D151" s="73"/>
      <c r="E151" s="74"/>
      <c r="F151" s="74"/>
      <c r="G151" s="20"/>
      <c r="J151" s="187"/>
      <c r="K151" s="47" t="s">
        <v>1684</v>
      </c>
      <c r="L151" s="185"/>
      <c r="M151" s="184"/>
      <c r="N151" s="184"/>
      <c r="O151" s="184"/>
      <c r="P151" s="205"/>
      <c r="Q151" s="41"/>
      <c r="R151" s="47"/>
      <c r="S151" s="65"/>
      <c r="T151" s="65"/>
      <c r="U151" s="65"/>
      <c r="V151" s="65"/>
      <c r="W151" s="65"/>
      <c r="X151" s="65"/>
      <c r="Y151" s="102"/>
      <c r="Z151" s="182"/>
      <c r="AA151" s="222"/>
      <c r="AB151" s="44"/>
      <c r="AC151" s="44"/>
      <c r="AD151" s="44"/>
      <c r="AE151" s="44"/>
      <c r="AF151" s="44"/>
      <c r="AG151" s="44"/>
      <c r="AH151" s="44"/>
      <c r="AI151" s="44"/>
      <c r="AJ151" s="44"/>
      <c r="AK151" s="44"/>
      <c r="AL151" s="44"/>
      <c r="AM151" s="44"/>
      <c r="AN151" s="44"/>
      <c r="AO151" s="44"/>
      <c r="AP151" s="44"/>
      <c r="AQ151" s="98"/>
      <c r="AR151" s="35">
        <f>ROUND(L153,0)</f>
        <v>197</v>
      </c>
      <c r="AS151" s="31"/>
    </row>
    <row r="152" spans="1:45" ht="14.25" customHeight="1" x14ac:dyDescent="0.15">
      <c r="A152" s="32">
        <v>32</v>
      </c>
      <c r="B152" s="32">
        <v>4746</v>
      </c>
      <c r="C152" s="34" t="s">
        <v>2005</v>
      </c>
      <c r="D152" s="73"/>
      <c r="E152" s="74"/>
      <c r="F152" s="74"/>
      <c r="G152" s="20"/>
      <c r="J152" s="187"/>
      <c r="K152" s="186"/>
      <c r="L152" s="204"/>
      <c r="M152" s="187"/>
      <c r="N152" s="187"/>
      <c r="O152" s="187"/>
      <c r="P152" s="187"/>
      <c r="Q152" s="21"/>
      <c r="R152" s="20"/>
      <c r="S152" s="53"/>
      <c r="T152" s="53"/>
      <c r="U152" s="53"/>
      <c r="V152" s="53"/>
      <c r="W152" s="53"/>
      <c r="X152" s="53"/>
      <c r="Y152" s="188"/>
      <c r="Z152" s="59"/>
      <c r="AA152" s="1091" t="s">
        <v>1229</v>
      </c>
      <c r="AB152" s="1092"/>
      <c r="AC152" s="1092"/>
      <c r="AD152" s="1092"/>
      <c r="AE152" s="1092"/>
      <c r="AF152" s="1093"/>
      <c r="AG152" s="223" t="s">
        <v>1230</v>
      </c>
      <c r="AH152" s="107"/>
      <c r="AI152" s="107"/>
      <c r="AJ152" s="107"/>
      <c r="AK152" s="107"/>
      <c r="AL152" s="107"/>
      <c r="AM152" s="107"/>
      <c r="AN152" s="107"/>
      <c r="AO152" s="107"/>
      <c r="AP152" s="44" t="s">
        <v>17</v>
      </c>
      <c r="AQ152" s="220">
        <v>0.7</v>
      </c>
      <c r="AR152" s="35">
        <f>ROUND(L153*AQ152,0)</f>
        <v>138</v>
      </c>
      <c r="AS152" s="31"/>
    </row>
    <row r="153" spans="1:45" ht="14.25" customHeight="1" x14ac:dyDescent="0.15">
      <c r="A153" s="32">
        <v>32</v>
      </c>
      <c r="B153" s="32" t="s">
        <v>2006</v>
      </c>
      <c r="C153" s="34" t="s">
        <v>2007</v>
      </c>
      <c r="D153" s="73"/>
      <c r="E153" s="74"/>
      <c r="F153" s="74"/>
      <c r="G153" s="20"/>
      <c r="J153" s="187"/>
      <c r="K153" s="186"/>
      <c r="L153" s="189">
        <v>197</v>
      </c>
      <c r="M153" s="4" t="s">
        <v>21</v>
      </c>
      <c r="N153" s="187"/>
      <c r="O153" s="187"/>
      <c r="P153" s="191"/>
      <c r="Q153" s="21"/>
      <c r="R153" s="20"/>
      <c r="S153" s="53"/>
      <c r="T153" s="53"/>
      <c r="U153" s="53"/>
      <c r="V153" s="53"/>
      <c r="W153" s="53"/>
      <c r="X153" s="53"/>
      <c r="Y153" s="188"/>
      <c r="Z153" s="59"/>
      <c r="AA153" s="1094"/>
      <c r="AB153" s="1095"/>
      <c r="AC153" s="1095"/>
      <c r="AD153" s="1095"/>
      <c r="AE153" s="1095"/>
      <c r="AF153" s="1096"/>
      <c r="AG153" s="67" t="s">
        <v>1233</v>
      </c>
      <c r="AH153" s="67"/>
      <c r="AI153" s="67"/>
      <c r="AJ153" s="67"/>
      <c r="AK153" s="67"/>
      <c r="AL153" s="67"/>
      <c r="AM153" s="67"/>
      <c r="AN153" s="67"/>
      <c r="AO153" s="67"/>
      <c r="AP153" s="65" t="s">
        <v>1678</v>
      </c>
      <c r="AQ153" s="164">
        <v>0.5</v>
      </c>
      <c r="AR153" s="35">
        <f>ROUND(L153*AQ153,0)</f>
        <v>99</v>
      </c>
      <c r="AS153" s="31"/>
    </row>
    <row r="154" spans="1:45" ht="14.25" customHeight="1" x14ac:dyDescent="0.15">
      <c r="A154" s="32">
        <v>32</v>
      </c>
      <c r="B154" s="32">
        <v>4747</v>
      </c>
      <c r="C154" s="34" t="s">
        <v>2008</v>
      </c>
      <c r="D154" s="73"/>
      <c r="E154" s="74"/>
      <c r="F154" s="74"/>
      <c r="G154" s="20"/>
      <c r="J154" s="187"/>
      <c r="K154" s="186"/>
      <c r="L154" s="204"/>
      <c r="M154" s="187"/>
      <c r="N154" s="187"/>
      <c r="O154" s="187"/>
      <c r="P154" s="191"/>
      <c r="Q154" s="21"/>
      <c r="R154" s="72" t="s">
        <v>1235</v>
      </c>
      <c r="S154" s="67"/>
      <c r="T154" s="67"/>
      <c r="U154" s="67"/>
      <c r="V154" s="67"/>
      <c r="W154" s="67"/>
      <c r="X154" s="67"/>
      <c r="Y154" s="192"/>
      <c r="Z154" s="68"/>
      <c r="AA154" s="223"/>
      <c r="AB154" s="107"/>
      <c r="AC154" s="107"/>
      <c r="AD154" s="107"/>
      <c r="AE154" s="107"/>
      <c r="AF154" s="107"/>
      <c r="AG154" s="107"/>
      <c r="AH154" s="107"/>
      <c r="AI154" s="107"/>
      <c r="AJ154" s="107"/>
      <c r="AK154" s="107"/>
      <c r="AL154" s="107"/>
      <c r="AM154" s="107"/>
      <c r="AN154" s="107"/>
      <c r="AO154" s="107"/>
      <c r="AP154" s="107"/>
      <c r="AQ154" s="136"/>
      <c r="AR154" s="35">
        <f>ROUND(L153*Y156,0)</f>
        <v>190</v>
      </c>
      <c r="AS154" s="31"/>
    </row>
    <row r="155" spans="1:45" ht="14.25" customHeight="1" x14ac:dyDescent="0.15">
      <c r="A155" s="32">
        <v>32</v>
      </c>
      <c r="B155" s="32">
        <v>4748</v>
      </c>
      <c r="C155" s="34" t="s">
        <v>2009</v>
      </c>
      <c r="D155" s="73"/>
      <c r="E155" s="74"/>
      <c r="F155" s="74"/>
      <c r="G155" s="20"/>
      <c r="J155" s="187"/>
      <c r="K155" s="186"/>
      <c r="L155" s="204"/>
      <c r="M155" s="187"/>
      <c r="N155" s="187"/>
      <c r="O155" s="187"/>
      <c r="P155" s="191"/>
      <c r="Q155" s="21"/>
      <c r="R155" s="54" t="s">
        <v>1237</v>
      </c>
      <c r="S155" s="53"/>
      <c r="T155" s="53"/>
      <c r="U155" s="53"/>
      <c r="V155" s="53"/>
      <c r="W155" s="53"/>
      <c r="X155" s="53"/>
      <c r="Y155" s="188"/>
      <c r="Z155" s="59"/>
      <c r="AA155" s="1091" t="s">
        <v>1229</v>
      </c>
      <c r="AB155" s="1092"/>
      <c r="AC155" s="1092"/>
      <c r="AD155" s="1092"/>
      <c r="AE155" s="1092"/>
      <c r="AF155" s="1093"/>
      <c r="AG155" s="67" t="s">
        <v>1230</v>
      </c>
      <c r="AH155" s="67"/>
      <c r="AI155" s="67"/>
      <c r="AJ155" s="67"/>
      <c r="AK155" s="67"/>
      <c r="AL155" s="67"/>
      <c r="AM155" s="67"/>
      <c r="AN155" s="67"/>
      <c r="AO155" s="67"/>
      <c r="AP155" s="65" t="s">
        <v>17</v>
      </c>
      <c r="AQ155" s="220">
        <v>0.7</v>
      </c>
      <c r="AR155" s="35">
        <f>ROUND(ROUND(L153*Y156,0)*AQ155,0)</f>
        <v>133</v>
      </c>
      <c r="AS155" s="31"/>
    </row>
    <row r="156" spans="1:45" ht="14.25" customHeight="1" x14ac:dyDescent="0.15">
      <c r="A156" s="32">
        <v>32</v>
      </c>
      <c r="B156" s="32" t="s">
        <v>2010</v>
      </c>
      <c r="C156" s="34" t="s">
        <v>2011</v>
      </c>
      <c r="D156" s="111"/>
      <c r="E156" s="112"/>
      <c r="F156" s="112"/>
      <c r="G156" s="24"/>
      <c r="H156" s="25"/>
      <c r="I156" s="25"/>
      <c r="J156" s="211"/>
      <c r="K156" s="214"/>
      <c r="L156" s="212"/>
      <c r="M156" s="211"/>
      <c r="N156" s="211"/>
      <c r="O156" s="211"/>
      <c r="P156" s="213"/>
      <c r="Q156" s="38"/>
      <c r="R156" s="94"/>
      <c r="S156" s="71"/>
      <c r="T156" s="71"/>
      <c r="U156" s="71"/>
      <c r="V156" s="71"/>
      <c r="W156" s="71"/>
      <c r="X156" s="26" t="s">
        <v>17</v>
      </c>
      <c r="Y156" s="195">
        <v>0.96499999999999997</v>
      </c>
      <c r="Z156" s="207"/>
      <c r="AA156" s="1094"/>
      <c r="AB156" s="1095"/>
      <c r="AC156" s="1095"/>
      <c r="AD156" s="1095"/>
      <c r="AE156" s="1095"/>
      <c r="AF156" s="1096"/>
      <c r="AG156" s="107" t="s">
        <v>1233</v>
      </c>
      <c r="AH156" s="107"/>
      <c r="AI156" s="107"/>
      <c r="AJ156" s="107"/>
      <c r="AK156" s="107"/>
      <c r="AL156" s="107"/>
      <c r="AM156" s="107"/>
      <c r="AN156" s="107"/>
      <c r="AO156" s="107"/>
      <c r="AP156" s="44" t="s">
        <v>1678</v>
      </c>
      <c r="AQ156" s="45">
        <v>0.5</v>
      </c>
      <c r="AR156" s="35">
        <f>ROUND(ROUND(L153*Y156,0)*AQ156,0)</f>
        <v>95</v>
      </c>
      <c r="AS156" s="61"/>
    </row>
  </sheetData>
  <mergeCells count="60">
    <mergeCell ref="G133:J135"/>
    <mergeCell ref="AA134:AF135"/>
    <mergeCell ref="AA155:AF156"/>
    <mergeCell ref="AA140:AF141"/>
    <mergeCell ref="AA143:AF144"/>
    <mergeCell ref="G145:J147"/>
    <mergeCell ref="AA146:AF147"/>
    <mergeCell ref="AA149:AF150"/>
    <mergeCell ref="AA152:AF153"/>
    <mergeCell ref="AA137:AF138"/>
    <mergeCell ref="AA107:AF108"/>
    <mergeCell ref="AA110:AF111"/>
    <mergeCell ref="AA113:AF114"/>
    <mergeCell ref="AA116:AF117"/>
    <mergeCell ref="AA119:AF120"/>
    <mergeCell ref="AA125:AF126"/>
    <mergeCell ref="AA128:AF129"/>
    <mergeCell ref="AA131:AF132"/>
    <mergeCell ref="G121:J123"/>
    <mergeCell ref="AA122:AF123"/>
    <mergeCell ref="AA89:AF90"/>
    <mergeCell ref="AA92:AF93"/>
    <mergeCell ref="AA95:AF96"/>
    <mergeCell ref="AA98:AF99"/>
    <mergeCell ref="AA101:AF102"/>
    <mergeCell ref="G103:J105"/>
    <mergeCell ref="AA104:AF105"/>
    <mergeCell ref="G85:J87"/>
    <mergeCell ref="AA86:AF87"/>
    <mergeCell ref="AA53:AF54"/>
    <mergeCell ref="AA56:AF57"/>
    <mergeCell ref="AA59:AF60"/>
    <mergeCell ref="AA62:AF63"/>
    <mergeCell ref="AA65:AF66"/>
    <mergeCell ref="G67:J69"/>
    <mergeCell ref="AA68:AF69"/>
    <mergeCell ref="AA71:AF72"/>
    <mergeCell ref="AA74:AF75"/>
    <mergeCell ref="AA77:AF78"/>
    <mergeCell ref="AA80:AF81"/>
    <mergeCell ref="AA83:AF84"/>
    <mergeCell ref="G49:J51"/>
    <mergeCell ref="AA50:AF51"/>
    <mergeCell ref="G19:J21"/>
    <mergeCell ref="AA20:AF21"/>
    <mergeCell ref="AA23:AF24"/>
    <mergeCell ref="AA26:AF27"/>
    <mergeCell ref="AA29:AF30"/>
    <mergeCell ref="AA32:AF33"/>
    <mergeCell ref="AA35:AF36"/>
    <mergeCell ref="AA38:AF39"/>
    <mergeCell ref="AA41:AF42"/>
    <mergeCell ref="AA44:AF45"/>
    <mergeCell ref="AA47:AF48"/>
    <mergeCell ref="AA17:AF18"/>
    <mergeCell ref="D5:AQ5"/>
    <mergeCell ref="D7:F9"/>
    <mergeCell ref="AA8:AF9"/>
    <mergeCell ref="AA11:AF12"/>
    <mergeCell ref="AA14:AF15"/>
  </mergeCells>
  <phoneticPr fontId="1"/>
  <printOptions horizontalCentered="1"/>
  <pageMargins left="0.78740157480314965" right="0.39370078740157483" top="0.59055118110236227" bottom="0.59055118110236227" header="0.39370078740157483" footer="0.31496062992125984"/>
  <pageSetup paperSize="9" scale="45" orientation="portrait" r:id="rId1"/>
  <headerFooter>
    <oddHeader>&amp;R&amp;9経過的施設入所支援</oddHeader>
    <oddFooter>&amp;C&amp;14&amp;P</oddFooter>
  </headerFooter>
  <rowBreaks count="1" manualBreakCount="1">
    <brk id="66" max="4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C2888"/>
  <sheetViews>
    <sheetView view="pageBreakPreview" zoomScaleNormal="100" zoomScaleSheetLayoutView="100" zoomScalePageLayoutView="40" workbookViewId="0"/>
  </sheetViews>
  <sheetFormatPr defaultColWidth="8.875" defaultRowHeight="14.25" x14ac:dyDescent="0.15"/>
  <cols>
    <col min="1" max="1" width="4.625" style="497" customWidth="1"/>
    <col min="2" max="2" width="7.625" style="497" customWidth="1"/>
    <col min="3" max="3" width="42.375" style="498" customWidth="1"/>
    <col min="4" max="4" width="4.625" style="499" customWidth="1"/>
    <col min="5" max="5" width="6" style="499" customWidth="1"/>
    <col min="6" max="6" width="1.875" style="498" customWidth="1"/>
    <col min="7" max="7" width="3.125" style="499" customWidth="1"/>
    <col min="8" max="8" width="4" style="499" customWidth="1"/>
    <col min="9" max="9" width="14.125" style="755" customWidth="1"/>
    <col min="10" max="10" width="1.625" style="499" customWidth="1"/>
    <col min="11" max="11" width="5.875" style="501" customWidth="1"/>
    <col min="12" max="12" width="10.625" style="755" customWidth="1"/>
    <col min="13" max="13" width="1.625" style="499" customWidth="1"/>
    <col min="14" max="14" width="3.75" style="502" customWidth="1"/>
    <col min="15" max="15" width="8.625" style="755" customWidth="1"/>
    <col min="16" max="16" width="25.375" style="755" bestFit="1" customWidth="1"/>
    <col min="17" max="17" width="3" style="499" bestFit="1" customWidth="1"/>
    <col min="18" max="18" width="4.125" style="502" bestFit="1" customWidth="1"/>
    <col min="19" max="19" width="3.25" style="756" customWidth="1"/>
    <col min="20" max="20" width="6.375" style="755" customWidth="1"/>
    <col min="21" max="21" width="3.125" style="499" customWidth="1"/>
    <col min="22" max="22" width="3.75" style="502" customWidth="1"/>
    <col min="23" max="23" width="3.125" style="499" customWidth="1"/>
    <col min="24" max="24" width="5.625" style="499" customWidth="1"/>
    <col min="25" max="25" width="3.75" style="499" customWidth="1"/>
    <col min="26" max="26" width="4.125" style="504" customWidth="1"/>
    <col min="27" max="27" width="7.125" style="504" customWidth="1"/>
    <col min="28" max="28" width="8.625" style="506" customWidth="1"/>
    <col min="29" max="29" width="4.375" style="499" customWidth="1"/>
    <col min="30" max="16384" width="8.875" style="499"/>
  </cols>
  <sheetData>
    <row r="1" spans="1:29" ht="17.100000000000001" customHeight="1" x14ac:dyDescent="0.15"/>
    <row r="2" spans="1:29" ht="17.100000000000001" customHeight="1" x14ac:dyDescent="0.15"/>
    <row r="3" spans="1:29" ht="17.100000000000001" customHeight="1" x14ac:dyDescent="0.15"/>
    <row r="4" spans="1:29" ht="17.100000000000001" customHeight="1" x14ac:dyDescent="0.15">
      <c r="B4" s="507" t="s">
        <v>14894</v>
      </c>
      <c r="F4" s="160"/>
      <c r="AA4" s="500"/>
    </row>
    <row r="5" spans="1:29" ht="16.7" customHeight="1" x14ac:dyDescent="0.15">
      <c r="A5" s="508" t="s">
        <v>10403</v>
      </c>
      <c r="B5" s="509"/>
      <c r="C5" s="510" t="s">
        <v>10404</v>
      </c>
      <c r="D5" s="711"/>
      <c r="E5" s="712"/>
      <c r="F5" s="712" t="s">
        <v>10405</v>
      </c>
      <c r="G5" s="712"/>
      <c r="H5" s="712"/>
      <c r="I5" s="712"/>
      <c r="J5" s="712"/>
      <c r="K5" s="713"/>
      <c r="L5" s="712"/>
      <c r="M5" s="712"/>
      <c r="N5" s="714"/>
      <c r="O5" s="712"/>
      <c r="P5" s="712"/>
      <c r="Q5" s="712"/>
      <c r="R5" s="714"/>
      <c r="S5" s="714"/>
      <c r="T5" s="712"/>
      <c r="U5" s="712"/>
      <c r="V5" s="714"/>
      <c r="W5" s="712"/>
      <c r="X5" s="712"/>
      <c r="Y5" s="712"/>
      <c r="Z5" s="716"/>
      <c r="AA5" s="510" t="s">
        <v>4</v>
      </c>
      <c r="AB5" s="510" t="s">
        <v>10406</v>
      </c>
    </row>
    <row r="6" spans="1:29" ht="16.5" customHeight="1" x14ac:dyDescent="0.15">
      <c r="A6" s="510" t="s">
        <v>10407</v>
      </c>
      <c r="B6" s="510" t="s">
        <v>10408</v>
      </c>
      <c r="C6" s="511"/>
      <c r="D6" s="512"/>
      <c r="E6" s="513"/>
      <c r="F6" s="513"/>
      <c r="G6" s="513"/>
      <c r="H6" s="513"/>
      <c r="I6" s="513"/>
      <c r="J6" s="513"/>
      <c r="K6" s="515"/>
      <c r="L6" s="513"/>
      <c r="M6" s="513"/>
      <c r="N6" s="516"/>
      <c r="O6" s="513"/>
      <c r="P6" s="513"/>
      <c r="Q6" s="513"/>
      <c r="R6" s="516"/>
      <c r="S6" s="516"/>
      <c r="T6" s="513"/>
      <c r="U6" s="513"/>
      <c r="V6" s="516"/>
      <c r="W6" s="513"/>
      <c r="X6" s="513"/>
      <c r="Y6" s="513"/>
      <c r="Z6" s="518"/>
      <c r="AA6" s="519" t="s">
        <v>8</v>
      </c>
      <c r="AB6" s="519" t="s">
        <v>9</v>
      </c>
    </row>
    <row r="7" spans="1:29" ht="16.7" customHeight="1" x14ac:dyDescent="0.15">
      <c r="A7" s="520">
        <v>22</v>
      </c>
      <c r="B7" s="520">
        <v>9551</v>
      </c>
      <c r="C7" s="521" t="s">
        <v>14895</v>
      </c>
      <c r="D7" s="945" t="s">
        <v>12810</v>
      </c>
      <c r="E7" s="945" t="s">
        <v>12811</v>
      </c>
      <c r="F7" s="936" t="s">
        <v>10412</v>
      </c>
      <c r="G7" s="947"/>
      <c r="H7" s="941"/>
      <c r="I7" s="757"/>
      <c r="J7" s="525"/>
      <c r="K7" s="758"/>
      <c r="L7" s="1050" t="s">
        <v>14896</v>
      </c>
      <c r="M7" s="525" t="s">
        <v>1678</v>
      </c>
      <c r="N7" s="529">
        <v>0.7</v>
      </c>
      <c r="O7" s="759"/>
      <c r="P7" s="760"/>
      <c r="Q7" s="526"/>
      <c r="R7" s="527"/>
      <c r="S7" s="761"/>
      <c r="T7" s="757"/>
      <c r="U7" s="525"/>
      <c r="V7" s="562"/>
      <c r="W7" s="525"/>
      <c r="X7" s="525"/>
      <c r="Y7" s="522"/>
      <c r="Z7" s="530"/>
      <c r="AA7" s="531">
        <f>ROUND(F9*N7,0)</f>
        <v>902</v>
      </c>
      <c r="AB7" s="532" t="s">
        <v>760</v>
      </c>
      <c r="AC7" s="504"/>
    </row>
    <row r="8" spans="1:29" ht="16.7" customHeight="1" x14ac:dyDescent="0.15">
      <c r="A8" s="520">
        <v>22</v>
      </c>
      <c r="B8" s="520">
        <v>9552</v>
      </c>
      <c r="C8" s="521" t="s">
        <v>14897</v>
      </c>
      <c r="D8" s="946"/>
      <c r="E8" s="946"/>
      <c r="F8" s="937"/>
      <c r="G8" s="948"/>
      <c r="H8" s="942"/>
      <c r="J8" s="537"/>
      <c r="K8" s="742"/>
      <c r="L8" s="1032"/>
      <c r="M8" s="537"/>
      <c r="O8" s="1048" t="s">
        <v>10414</v>
      </c>
      <c r="P8" s="626" t="s">
        <v>16</v>
      </c>
      <c r="Q8" s="526" t="s">
        <v>1678</v>
      </c>
      <c r="R8" s="527">
        <v>0.7</v>
      </c>
      <c r="S8" s="762"/>
      <c r="U8" s="537"/>
      <c r="V8" s="563"/>
      <c r="W8" s="537"/>
      <c r="X8" s="537"/>
      <c r="Y8" s="534"/>
      <c r="Z8" s="538"/>
      <c r="AA8" s="531">
        <f>ROUND(ROUND(F9*N7,0)*R8,0)</f>
        <v>631</v>
      </c>
      <c r="AB8" s="539"/>
      <c r="AC8" s="504"/>
    </row>
    <row r="9" spans="1:29" ht="16.7" customHeight="1" x14ac:dyDescent="0.15">
      <c r="A9" s="520">
        <v>22</v>
      </c>
      <c r="B9" s="520" t="s">
        <v>14898</v>
      </c>
      <c r="C9" s="521" t="s">
        <v>14899</v>
      </c>
      <c r="D9" s="946"/>
      <c r="E9" s="946"/>
      <c r="F9" s="1034">
        <f>'6生活介護(基本)'!F9</f>
        <v>1288</v>
      </c>
      <c r="G9" s="1035"/>
      <c r="H9" s="541" t="s">
        <v>9</v>
      </c>
      <c r="I9" s="763"/>
      <c r="J9" s="544"/>
      <c r="K9" s="579"/>
      <c r="L9" s="1032"/>
      <c r="M9" s="537"/>
      <c r="O9" s="979"/>
      <c r="P9" s="626" t="s">
        <v>3833</v>
      </c>
      <c r="Q9" s="526" t="s">
        <v>1678</v>
      </c>
      <c r="R9" s="527">
        <v>0.5</v>
      </c>
      <c r="S9" s="762"/>
      <c r="U9" s="537"/>
      <c r="V9" s="563"/>
      <c r="W9" s="537"/>
      <c r="X9" s="537"/>
      <c r="Y9" s="534"/>
      <c r="Z9" s="538"/>
      <c r="AA9" s="531">
        <f>ROUND(ROUND(F9*N7,0)*R9,0)</f>
        <v>451</v>
      </c>
      <c r="AB9" s="539"/>
      <c r="AC9" s="504"/>
    </row>
    <row r="10" spans="1:29" ht="16.7" customHeight="1" x14ac:dyDescent="0.15">
      <c r="A10" s="520">
        <v>22</v>
      </c>
      <c r="B10" s="520">
        <v>9553</v>
      </c>
      <c r="C10" s="521" t="s">
        <v>14900</v>
      </c>
      <c r="D10" s="946"/>
      <c r="E10" s="1053"/>
      <c r="F10" s="534"/>
      <c r="H10" s="541"/>
      <c r="I10" s="1049" t="s">
        <v>10418</v>
      </c>
      <c r="J10" s="525" t="s">
        <v>1678</v>
      </c>
      <c r="K10" s="718">
        <v>0.96499999999999997</v>
      </c>
      <c r="L10" s="1032"/>
      <c r="M10" s="537"/>
      <c r="O10" s="759"/>
      <c r="P10" s="760"/>
      <c r="Q10" s="526"/>
      <c r="R10" s="527"/>
      <c r="S10" s="762"/>
      <c r="U10" s="537"/>
      <c r="V10" s="563"/>
      <c r="W10" s="537"/>
      <c r="X10" s="537"/>
      <c r="Y10" s="534"/>
      <c r="Z10" s="538"/>
      <c r="AA10" s="531">
        <f>ROUND(ROUND(ROUND(F9*K10,0)*N7,0),0)</f>
        <v>870</v>
      </c>
      <c r="AB10" s="539"/>
      <c r="AC10" s="504"/>
    </row>
    <row r="11" spans="1:29" ht="16.7" customHeight="1" x14ac:dyDescent="0.15">
      <c r="A11" s="520">
        <v>22</v>
      </c>
      <c r="B11" s="520">
        <v>9554</v>
      </c>
      <c r="C11" s="521" t="s">
        <v>14901</v>
      </c>
      <c r="D11" s="946"/>
      <c r="E11" s="534"/>
      <c r="F11" s="534"/>
      <c r="H11" s="541"/>
      <c r="I11" s="1047"/>
      <c r="J11" s="537"/>
      <c r="L11" s="1032"/>
      <c r="M11" s="537"/>
      <c r="O11" s="1048" t="s">
        <v>10414</v>
      </c>
      <c r="P11" s="626" t="s">
        <v>16</v>
      </c>
      <c r="Q11" s="526" t="s">
        <v>1678</v>
      </c>
      <c r="R11" s="527">
        <v>0.7</v>
      </c>
      <c r="S11" s="762"/>
      <c r="U11" s="537"/>
      <c r="V11" s="563"/>
      <c r="W11" s="537"/>
      <c r="X11" s="537"/>
      <c r="Y11" s="534"/>
      <c r="Z11" s="538"/>
      <c r="AA11" s="531">
        <f>ROUND(ROUND(ROUND(F9*K10,0)*N7,0)*R11,0)</f>
        <v>609</v>
      </c>
      <c r="AB11" s="539"/>
      <c r="AC11" s="504"/>
    </row>
    <row r="12" spans="1:29" ht="16.7" customHeight="1" x14ac:dyDescent="0.15">
      <c r="A12" s="520">
        <v>22</v>
      </c>
      <c r="B12" s="520" t="s">
        <v>14902</v>
      </c>
      <c r="C12" s="521" t="s">
        <v>14903</v>
      </c>
      <c r="D12" s="542"/>
      <c r="E12" s="534"/>
      <c r="F12" s="534"/>
      <c r="H12" s="541"/>
      <c r="I12" s="1044"/>
      <c r="J12" s="544"/>
      <c r="K12" s="725"/>
      <c r="L12" s="967"/>
      <c r="M12" s="544"/>
      <c r="N12" s="548"/>
      <c r="O12" s="979"/>
      <c r="P12" s="626" t="s">
        <v>3833</v>
      </c>
      <c r="Q12" s="526" t="s">
        <v>1678</v>
      </c>
      <c r="R12" s="527">
        <v>0.5</v>
      </c>
      <c r="S12" s="762"/>
      <c r="U12" s="537"/>
      <c r="V12" s="563"/>
      <c r="W12" s="537"/>
      <c r="X12" s="537"/>
      <c r="Y12" s="534"/>
      <c r="Z12" s="538"/>
      <c r="AA12" s="531">
        <f>ROUND(ROUND(ROUND(F9*K10,0)*N7,0)*R12,0)</f>
        <v>435</v>
      </c>
      <c r="AB12" s="539"/>
      <c r="AC12" s="504"/>
    </row>
    <row r="13" spans="1:29" ht="16.7" customHeight="1" x14ac:dyDescent="0.15">
      <c r="A13" s="520">
        <v>22</v>
      </c>
      <c r="B13" s="520" t="s">
        <v>14904</v>
      </c>
      <c r="C13" s="521" t="s">
        <v>14905</v>
      </c>
      <c r="D13" s="542"/>
      <c r="E13" s="534"/>
      <c r="F13" s="534"/>
      <c r="H13" s="541"/>
      <c r="I13" s="757"/>
      <c r="J13" s="525"/>
      <c r="K13" s="758"/>
      <c r="L13" s="966" t="s">
        <v>14906</v>
      </c>
      <c r="M13" s="525" t="s">
        <v>1678</v>
      </c>
      <c r="N13" s="529">
        <v>0.5</v>
      </c>
      <c r="O13" s="759"/>
      <c r="P13" s="760"/>
      <c r="Q13" s="526"/>
      <c r="R13" s="527"/>
      <c r="S13" s="762"/>
      <c r="U13" s="537"/>
      <c r="V13" s="563"/>
      <c r="W13" s="537"/>
      <c r="X13" s="537"/>
      <c r="Y13" s="534"/>
      <c r="Z13" s="538"/>
      <c r="AA13" s="531">
        <f>ROUND(F9*N13,0)</f>
        <v>644</v>
      </c>
      <c r="AB13" s="539"/>
      <c r="AC13" s="504"/>
    </row>
    <row r="14" spans="1:29" ht="16.7" customHeight="1" x14ac:dyDescent="0.15">
      <c r="A14" s="520">
        <v>22</v>
      </c>
      <c r="B14" s="520" t="s">
        <v>14907</v>
      </c>
      <c r="C14" s="521" t="s">
        <v>14908</v>
      </c>
      <c r="D14" s="542"/>
      <c r="E14" s="534"/>
      <c r="F14" s="534"/>
      <c r="H14" s="541"/>
      <c r="J14" s="537"/>
      <c r="K14" s="742"/>
      <c r="L14" s="1032"/>
      <c r="M14" s="537"/>
      <c r="O14" s="1048" t="s">
        <v>10414</v>
      </c>
      <c r="P14" s="626" t="s">
        <v>16</v>
      </c>
      <c r="Q14" s="526" t="s">
        <v>1678</v>
      </c>
      <c r="R14" s="527">
        <v>0.7</v>
      </c>
      <c r="S14" s="762"/>
      <c r="U14" s="537"/>
      <c r="V14" s="563"/>
      <c r="W14" s="537"/>
      <c r="X14" s="537"/>
      <c r="Y14" s="534"/>
      <c r="Z14" s="538"/>
      <c r="AA14" s="531">
        <f>ROUND(ROUND(F9*N13,0)*R14,0)</f>
        <v>451</v>
      </c>
      <c r="AB14" s="539"/>
      <c r="AC14" s="504"/>
    </row>
    <row r="15" spans="1:29" ht="16.7" customHeight="1" x14ac:dyDescent="0.15">
      <c r="A15" s="520">
        <v>22</v>
      </c>
      <c r="B15" s="520" t="s">
        <v>14909</v>
      </c>
      <c r="C15" s="521" t="s">
        <v>14910</v>
      </c>
      <c r="D15" s="542"/>
      <c r="E15" s="534"/>
      <c r="F15" s="534"/>
      <c r="H15" s="541"/>
      <c r="I15" s="763"/>
      <c r="J15" s="544"/>
      <c r="K15" s="579"/>
      <c r="L15" s="1032"/>
      <c r="M15" s="537"/>
      <c r="O15" s="979"/>
      <c r="P15" s="626" t="s">
        <v>3833</v>
      </c>
      <c r="Q15" s="526" t="s">
        <v>1678</v>
      </c>
      <c r="R15" s="527">
        <v>0.5</v>
      </c>
      <c r="S15" s="762"/>
      <c r="U15" s="537"/>
      <c r="V15" s="563"/>
      <c r="W15" s="537"/>
      <c r="X15" s="537"/>
      <c r="Y15" s="534"/>
      <c r="Z15" s="538"/>
      <c r="AA15" s="531">
        <f>ROUND(ROUND(F9*N13,0)*R15,0)</f>
        <v>322</v>
      </c>
      <c r="AB15" s="539"/>
      <c r="AC15" s="504"/>
    </row>
    <row r="16" spans="1:29" ht="16.7" customHeight="1" x14ac:dyDescent="0.15">
      <c r="A16" s="520">
        <v>22</v>
      </c>
      <c r="B16" s="520" t="s">
        <v>14911</v>
      </c>
      <c r="C16" s="521" t="s">
        <v>14912</v>
      </c>
      <c r="D16" s="542"/>
      <c r="E16" s="534"/>
      <c r="F16" s="534"/>
      <c r="H16" s="541"/>
      <c r="I16" s="1049" t="s">
        <v>10418</v>
      </c>
      <c r="J16" s="525" t="s">
        <v>1678</v>
      </c>
      <c r="K16" s="718">
        <v>0.96499999999999997</v>
      </c>
      <c r="L16" s="1032"/>
      <c r="M16" s="537"/>
      <c r="O16" s="759"/>
      <c r="P16" s="760"/>
      <c r="Q16" s="526"/>
      <c r="R16" s="527"/>
      <c r="S16" s="762"/>
      <c r="U16" s="537"/>
      <c r="V16" s="563"/>
      <c r="W16" s="537"/>
      <c r="X16" s="537"/>
      <c r="Y16" s="534"/>
      <c r="Z16" s="538"/>
      <c r="AA16" s="531">
        <f>ROUND(ROUND(ROUND(F9*K16,0)*N13,0),0)</f>
        <v>622</v>
      </c>
      <c r="AB16" s="539"/>
      <c r="AC16" s="504"/>
    </row>
    <row r="17" spans="1:29" ht="16.7" customHeight="1" x14ac:dyDescent="0.15">
      <c r="A17" s="520">
        <v>22</v>
      </c>
      <c r="B17" s="520" t="s">
        <v>14913</v>
      </c>
      <c r="C17" s="521" t="s">
        <v>14914</v>
      </c>
      <c r="D17" s="542"/>
      <c r="E17" s="534"/>
      <c r="F17" s="534"/>
      <c r="H17" s="541"/>
      <c r="I17" s="1047"/>
      <c r="J17" s="537"/>
      <c r="L17" s="1032"/>
      <c r="M17" s="537"/>
      <c r="O17" s="1048" t="s">
        <v>10414</v>
      </c>
      <c r="P17" s="626" t="s">
        <v>16</v>
      </c>
      <c r="Q17" s="526" t="s">
        <v>1678</v>
      </c>
      <c r="R17" s="527">
        <v>0.7</v>
      </c>
      <c r="S17" s="762"/>
      <c r="U17" s="537"/>
      <c r="V17" s="563"/>
      <c r="W17" s="537"/>
      <c r="X17" s="537"/>
      <c r="Y17" s="534"/>
      <c r="Z17" s="538"/>
      <c r="AA17" s="531">
        <f>ROUND(ROUND(ROUND(F9*K16,0)*N13,0)*R17,0)</f>
        <v>435</v>
      </c>
      <c r="AB17" s="539"/>
      <c r="AC17" s="504"/>
    </row>
    <row r="18" spans="1:29" ht="16.7" customHeight="1" x14ac:dyDescent="0.15">
      <c r="A18" s="520">
        <v>22</v>
      </c>
      <c r="B18" s="520" t="s">
        <v>14915</v>
      </c>
      <c r="C18" s="521" t="s">
        <v>14916</v>
      </c>
      <c r="D18" s="542"/>
      <c r="E18" s="534"/>
      <c r="F18" s="534"/>
      <c r="H18" s="541"/>
      <c r="I18" s="1044"/>
      <c r="J18" s="544"/>
      <c r="K18" s="725"/>
      <c r="L18" s="967"/>
      <c r="M18" s="544"/>
      <c r="N18" s="548"/>
      <c r="O18" s="979"/>
      <c r="P18" s="626" t="s">
        <v>3833</v>
      </c>
      <c r="Q18" s="526" t="s">
        <v>1678</v>
      </c>
      <c r="R18" s="527">
        <v>0.5</v>
      </c>
      <c r="S18" s="764"/>
      <c r="T18" s="763"/>
      <c r="U18" s="544"/>
      <c r="V18" s="564"/>
      <c r="W18" s="537"/>
      <c r="X18" s="537"/>
      <c r="Y18" s="534"/>
      <c r="Z18" s="538"/>
      <c r="AA18" s="531">
        <f>ROUND(ROUND(ROUND(F9*K16,0)*N13,0)*R18,0)</f>
        <v>311</v>
      </c>
      <c r="AB18" s="539"/>
      <c r="AC18" s="504"/>
    </row>
    <row r="19" spans="1:29" ht="16.7" customHeight="1" x14ac:dyDescent="0.15">
      <c r="A19" s="520">
        <v>22</v>
      </c>
      <c r="B19" s="520">
        <v>9555</v>
      </c>
      <c r="C19" s="521" t="s">
        <v>14917</v>
      </c>
      <c r="D19" s="542"/>
      <c r="E19" s="534"/>
      <c r="F19" s="534"/>
      <c r="H19" s="541"/>
      <c r="I19" s="757"/>
      <c r="J19" s="525"/>
      <c r="K19" s="758"/>
      <c r="L19" s="1050" t="s">
        <v>14896</v>
      </c>
      <c r="M19" s="525" t="s">
        <v>1678</v>
      </c>
      <c r="N19" s="529">
        <v>0.7</v>
      </c>
      <c r="O19" s="759"/>
      <c r="P19" s="760"/>
      <c r="Q19" s="526"/>
      <c r="R19" s="527"/>
      <c r="S19" s="1029" t="s">
        <v>10423</v>
      </c>
      <c r="T19" s="969" t="s">
        <v>12821</v>
      </c>
      <c r="U19" s="537" t="s">
        <v>1678</v>
      </c>
      <c r="V19" s="502">
        <v>0.5</v>
      </c>
      <c r="W19" s="534"/>
      <c r="X19" s="537"/>
      <c r="Y19" s="534"/>
      <c r="Z19" s="538"/>
      <c r="AA19" s="531">
        <f>ROUND(ROUND(F9*N19,0)*V19,0)</f>
        <v>451</v>
      </c>
      <c r="AB19" s="539"/>
      <c r="AC19" s="504"/>
    </row>
    <row r="20" spans="1:29" ht="16.7" customHeight="1" x14ac:dyDescent="0.15">
      <c r="A20" s="520">
        <v>22</v>
      </c>
      <c r="B20" s="520">
        <v>9556</v>
      </c>
      <c r="C20" s="521" t="s">
        <v>14918</v>
      </c>
      <c r="D20" s="542"/>
      <c r="E20" s="534"/>
      <c r="F20" s="534"/>
      <c r="H20" s="541"/>
      <c r="J20" s="537"/>
      <c r="K20" s="742"/>
      <c r="L20" s="1032"/>
      <c r="M20" s="537"/>
      <c r="O20" s="1048" t="s">
        <v>10414</v>
      </c>
      <c r="P20" s="626" t="s">
        <v>16</v>
      </c>
      <c r="Q20" s="526" t="s">
        <v>1678</v>
      </c>
      <c r="R20" s="527">
        <v>0.7</v>
      </c>
      <c r="S20" s="1051"/>
      <c r="T20" s="1032"/>
      <c r="U20" s="537"/>
      <c r="W20" s="534"/>
      <c r="X20" s="537"/>
      <c r="Y20" s="534"/>
      <c r="Z20" s="538"/>
      <c r="AA20" s="531">
        <f>ROUND(ROUND(ROUND(F9*N19,0)*R20,0)*V19,0)</f>
        <v>316</v>
      </c>
      <c r="AB20" s="539"/>
      <c r="AC20" s="504"/>
    </row>
    <row r="21" spans="1:29" ht="16.7" customHeight="1" x14ac:dyDescent="0.15">
      <c r="A21" s="520">
        <v>22</v>
      </c>
      <c r="B21" s="520" t="s">
        <v>14919</v>
      </c>
      <c r="C21" s="521" t="s">
        <v>14920</v>
      </c>
      <c r="D21" s="542"/>
      <c r="E21" s="534"/>
      <c r="F21" s="534"/>
      <c r="H21" s="541"/>
      <c r="I21" s="763"/>
      <c r="J21" s="544"/>
      <c r="K21" s="579"/>
      <c r="L21" s="1032"/>
      <c r="M21" s="537"/>
      <c r="O21" s="979"/>
      <c r="P21" s="626" t="s">
        <v>3833</v>
      </c>
      <c r="Q21" s="526" t="s">
        <v>1678</v>
      </c>
      <c r="R21" s="527">
        <v>0.5</v>
      </c>
      <c r="S21" s="1051"/>
      <c r="T21" s="1032"/>
      <c r="U21" s="537"/>
      <c r="W21" s="534"/>
      <c r="X21" s="537"/>
      <c r="Y21" s="534"/>
      <c r="Z21" s="538"/>
      <c r="AA21" s="531">
        <f>ROUND(ROUND(ROUND(F9*N19,0)*R21,0)*V19,0)</f>
        <v>226</v>
      </c>
      <c r="AB21" s="539"/>
      <c r="AC21" s="504"/>
    </row>
    <row r="22" spans="1:29" ht="16.7" customHeight="1" x14ac:dyDescent="0.15">
      <c r="A22" s="520">
        <v>22</v>
      </c>
      <c r="B22" s="520">
        <v>9557</v>
      </c>
      <c r="C22" s="521" t="s">
        <v>14921</v>
      </c>
      <c r="D22" s="542"/>
      <c r="E22" s="534"/>
      <c r="F22" s="534"/>
      <c r="H22" s="541"/>
      <c r="I22" s="1049" t="s">
        <v>10418</v>
      </c>
      <c r="J22" s="525" t="s">
        <v>1678</v>
      </c>
      <c r="K22" s="718">
        <v>0.96499999999999997</v>
      </c>
      <c r="L22" s="1032"/>
      <c r="M22" s="537"/>
      <c r="O22" s="759"/>
      <c r="P22" s="760"/>
      <c r="Q22" s="526"/>
      <c r="R22" s="527"/>
      <c r="S22" s="1051"/>
      <c r="T22" s="1032"/>
      <c r="U22" s="537"/>
      <c r="W22" s="534"/>
      <c r="X22" s="537"/>
      <c r="Y22" s="534"/>
      <c r="Z22" s="538"/>
      <c r="AA22" s="531">
        <f>ROUND(ROUND(ROUND(ROUND(F9*K22,0)*N19,0)*V19,0),0)</f>
        <v>435</v>
      </c>
      <c r="AB22" s="539"/>
      <c r="AC22" s="504"/>
    </row>
    <row r="23" spans="1:29" ht="16.7" customHeight="1" x14ac:dyDescent="0.15">
      <c r="A23" s="520">
        <v>22</v>
      </c>
      <c r="B23" s="520">
        <v>9558</v>
      </c>
      <c r="C23" s="521" t="s">
        <v>14922</v>
      </c>
      <c r="D23" s="542"/>
      <c r="E23" s="534"/>
      <c r="F23" s="534"/>
      <c r="H23" s="541"/>
      <c r="I23" s="1047"/>
      <c r="J23" s="537"/>
      <c r="L23" s="1032"/>
      <c r="M23" s="537"/>
      <c r="O23" s="1048" t="s">
        <v>10414</v>
      </c>
      <c r="P23" s="626" t="s">
        <v>16</v>
      </c>
      <c r="Q23" s="526" t="s">
        <v>1678</v>
      </c>
      <c r="R23" s="527">
        <v>0.7</v>
      </c>
      <c r="S23" s="1051"/>
      <c r="T23" s="1032"/>
      <c r="U23" s="537"/>
      <c r="W23" s="534"/>
      <c r="X23" s="537"/>
      <c r="Y23" s="534"/>
      <c r="Z23" s="538"/>
      <c r="AA23" s="531">
        <f>ROUND(ROUND(ROUND(ROUND(ROUND(F9*K22,0)*N19,0)*R23,0)*V19,0),0)</f>
        <v>305</v>
      </c>
      <c r="AB23" s="539"/>
      <c r="AC23" s="504"/>
    </row>
    <row r="24" spans="1:29" ht="16.7" customHeight="1" x14ac:dyDescent="0.15">
      <c r="A24" s="520">
        <v>22</v>
      </c>
      <c r="B24" s="520" t="s">
        <v>14923</v>
      </c>
      <c r="C24" s="521" t="s">
        <v>14924</v>
      </c>
      <c r="D24" s="542"/>
      <c r="E24" s="534"/>
      <c r="F24" s="534"/>
      <c r="H24" s="541"/>
      <c r="I24" s="1044"/>
      <c r="J24" s="544"/>
      <c r="K24" s="725"/>
      <c r="L24" s="967"/>
      <c r="M24" s="544"/>
      <c r="N24" s="548"/>
      <c r="O24" s="979"/>
      <c r="P24" s="626" t="s">
        <v>3833</v>
      </c>
      <c r="Q24" s="526" t="s">
        <v>1678</v>
      </c>
      <c r="R24" s="527">
        <v>0.5</v>
      </c>
      <c r="S24" s="1051"/>
      <c r="T24" s="1032"/>
      <c r="U24" s="537"/>
      <c r="W24" s="534"/>
      <c r="X24" s="537"/>
      <c r="Y24" s="534"/>
      <c r="Z24" s="538"/>
      <c r="AA24" s="531">
        <f>ROUND(ROUND(ROUND(ROUND(ROUND(F9*K22,0)*N19,0)*R24,0)*V19,0),0)</f>
        <v>218</v>
      </c>
      <c r="AB24" s="539"/>
      <c r="AC24" s="504"/>
    </row>
    <row r="25" spans="1:29" ht="16.7" customHeight="1" x14ac:dyDescent="0.15">
      <c r="A25" s="520">
        <v>22</v>
      </c>
      <c r="B25" s="520" t="s">
        <v>14925</v>
      </c>
      <c r="C25" s="521" t="s">
        <v>14926</v>
      </c>
      <c r="D25" s="542"/>
      <c r="E25" s="534"/>
      <c r="F25" s="534"/>
      <c r="H25" s="541"/>
      <c r="I25" s="757"/>
      <c r="J25" s="525"/>
      <c r="K25" s="758"/>
      <c r="L25" s="966" t="s">
        <v>14906</v>
      </c>
      <c r="M25" s="525" t="s">
        <v>1678</v>
      </c>
      <c r="N25" s="529">
        <v>0.5</v>
      </c>
      <c r="O25" s="759"/>
      <c r="P25" s="760"/>
      <c r="Q25" s="526"/>
      <c r="R25" s="527"/>
      <c r="S25" s="1051"/>
      <c r="T25" s="1032"/>
      <c r="U25" s="537"/>
      <c r="W25" s="534"/>
      <c r="X25" s="537"/>
      <c r="Y25" s="534"/>
      <c r="Z25" s="538"/>
      <c r="AA25" s="531">
        <f>ROUND(ROUND(F9*N25,0)*V19,0)</f>
        <v>322</v>
      </c>
      <c r="AB25" s="539"/>
      <c r="AC25" s="504"/>
    </row>
    <row r="26" spans="1:29" ht="16.7" customHeight="1" x14ac:dyDescent="0.15">
      <c r="A26" s="520">
        <v>22</v>
      </c>
      <c r="B26" s="520" t="s">
        <v>14927</v>
      </c>
      <c r="C26" s="521" t="s">
        <v>14928</v>
      </c>
      <c r="D26" s="542"/>
      <c r="E26" s="534"/>
      <c r="F26" s="534"/>
      <c r="H26" s="541"/>
      <c r="J26" s="537"/>
      <c r="K26" s="742"/>
      <c r="L26" s="1032"/>
      <c r="M26" s="537"/>
      <c r="O26" s="1048" t="s">
        <v>10414</v>
      </c>
      <c r="P26" s="626" t="s">
        <v>16</v>
      </c>
      <c r="Q26" s="526" t="s">
        <v>1678</v>
      </c>
      <c r="R26" s="527">
        <v>0.7</v>
      </c>
      <c r="S26" s="1051"/>
      <c r="T26" s="1032"/>
      <c r="U26" s="537"/>
      <c r="W26" s="534"/>
      <c r="X26" s="537"/>
      <c r="Y26" s="534"/>
      <c r="Z26" s="538"/>
      <c r="AA26" s="531">
        <f>ROUND(ROUND(ROUND(F9*N25,0)*R26,0)*V19,0)</f>
        <v>226</v>
      </c>
      <c r="AB26" s="539"/>
      <c r="AC26" s="504"/>
    </row>
    <row r="27" spans="1:29" ht="16.7" customHeight="1" x14ac:dyDescent="0.15">
      <c r="A27" s="520">
        <v>22</v>
      </c>
      <c r="B27" s="520" t="s">
        <v>14929</v>
      </c>
      <c r="C27" s="521" t="s">
        <v>14930</v>
      </c>
      <c r="D27" s="542"/>
      <c r="E27" s="534"/>
      <c r="F27" s="534"/>
      <c r="H27" s="541"/>
      <c r="I27" s="763"/>
      <c r="J27" s="544"/>
      <c r="K27" s="579"/>
      <c r="L27" s="1032"/>
      <c r="M27" s="537"/>
      <c r="O27" s="979"/>
      <c r="P27" s="626" t="s">
        <v>3833</v>
      </c>
      <c r="Q27" s="526" t="s">
        <v>1678</v>
      </c>
      <c r="R27" s="527">
        <v>0.5</v>
      </c>
      <c r="S27" s="1051"/>
      <c r="T27" s="1032"/>
      <c r="U27" s="537"/>
      <c r="W27" s="534"/>
      <c r="X27" s="537"/>
      <c r="Y27" s="534"/>
      <c r="Z27" s="538"/>
      <c r="AA27" s="531">
        <f>ROUND(ROUND(ROUND(F9*N25,0)*R27,0)*V19,0)</f>
        <v>161</v>
      </c>
      <c r="AB27" s="539"/>
      <c r="AC27" s="504"/>
    </row>
    <row r="28" spans="1:29" ht="16.7" customHeight="1" x14ac:dyDescent="0.15">
      <c r="A28" s="520">
        <v>22</v>
      </c>
      <c r="B28" s="520" t="s">
        <v>14931</v>
      </c>
      <c r="C28" s="521" t="s">
        <v>14932</v>
      </c>
      <c r="D28" s="542"/>
      <c r="E28" s="534"/>
      <c r="F28" s="534"/>
      <c r="H28" s="541"/>
      <c r="I28" s="1049" t="s">
        <v>10418</v>
      </c>
      <c r="J28" s="525" t="s">
        <v>1678</v>
      </c>
      <c r="K28" s="718">
        <v>0.96499999999999997</v>
      </c>
      <c r="L28" s="1032"/>
      <c r="M28" s="537"/>
      <c r="O28" s="759"/>
      <c r="P28" s="760"/>
      <c r="Q28" s="526"/>
      <c r="R28" s="527"/>
      <c r="S28" s="1051"/>
      <c r="T28" s="1032"/>
      <c r="U28" s="537"/>
      <c r="W28" s="534"/>
      <c r="X28" s="537"/>
      <c r="Y28" s="534"/>
      <c r="Z28" s="538"/>
      <c r="AA28" s="531">
        <f>ROUND(ROUND(ROUND(ROUND(F9*K28,0)*N25,0),0)*V19,0)</f>
        <v>311</v>
      </c>
      <c r="AB28" s="539"/>
      <c r="AC28" s="504"/>
    </row>
    <row r="29" spans="1:29" ht="16.7" customHeight="1" x14ac:dyDescent="0.15">
      <c r="A29" s="520">
        <v>22</v>
      </c>
      <c r="B29" s="520" t="s">
        <v>14933</v>
      </c>
      <c r="C29" s="521" t="s">
        <v>14934</v>
      </c>
      <c r="D29" s="542"/>
      <c r="E29" s="534"/>
      <c r="F29" s="534"/>
      <c r="H29" s="541"/>
      <c r="I29" s="1047"/>
      <c r="J29" s="537"/>
      <c r="L29" s="1032"/>
      <c r="M29" s="537"/>
      <c r="O29" s="1048" t="s">
        <v>10414</v>
      </c>
      <c r="P29" s="626" t="s">
        <v>16</v>
      </c>
      <c r="Q29" s="526" t="s">
        <v>1678</v>
      </c>
      <c r="R29" s="527">
        <v>0.7</v>
      </c>
      <c r="S29" s="1051"/>
      <c r="T29" s="1032"/>
      <c r="U29" s="537"/>
      <c r="W29" s="534"/>
      <c r="X29" s="537"/>
      <c r="Y29" s="534"/>
      <c r="Z29" s="538"/>
      <c r="AA29" s="531">
        <f>ROUND(ROUND(ROUND(ROUND(F9*K28,0)*N25,0)*R29,0)*V19,0)</f>
        <v>218</v>
      </c>
      <c r="AB29" s="539"/>
      <c r="AC29" s="504"/>
    </row>
    <row r="30" spans="1:29" ht="16.7" customHeight="1" x14ac:dyDescent="0.15">
      <c r="A30" s="520">
        <v>22</v>
      </c>
      <c r="B30" s="520" t="s">
        <v>14935</v>
      </c>
      <c r="C30" s="521" t="s">
        <v>14936</v>
      </c>
      <c r="D30" s="542"/>
      <c r="E30" s="534"/>
      <c r="F30" s="534"/>
      <c r="H30" s="541"/>
      <c r="I30" s="1044"/>
      <c r="J30" s="544"/>
      <c r="K30" s="725"/>
      <c r="L30" s="967"/>
      <c r="M30" s="544"/>
      <c r="N30" s="548"/>
      <c r="O30" s="979"/>
      <c r="P30" s="626" t="s">
        <v>3833</v>
      </c>
      <c r="Q30" s="526" t="s">
        <v>1678</v>
      </c>
      <c r="R30" s="527">
        <v>0.5</v>
      </c>
      <c r="S30" s="1051"/>
      <c r="T30" s="967"/>
      <c r="U30" s="544"/>
      <c r="V30" s="548"/>
      <c r="W30" s="534"/>
      <c r="X30" s="537"/>
      <c r="Y30" s="534"/>
      <c r="Z30" s="538"/>
      <c r="AA30" s="531">
        <f>ROUND(ROUND(ROUND(ROUND(F9*K28,0)*N25,0)*R30,0)*V19,0)</f>
        <v>156</v>
      </c>
      <c r="AB30" s="539"/>
      <c r="AC30" s="504"/>
    </row>
    <row r="31" spans="1:29" ht="16.7" customHeight="1" x14ac:dyDescent="0.15">
      <c r="A31" s="520">
        <v>22</v>
      </c>
      <c r="B31" s="520">
        <v>9559</v>
      </c>
      <c r="C31" s="521" t="s">
        <v>14937</v>
      </c>
      <c r="D31" s="542"/>
      <c r="E31" s="534"/>
      <c r="F31" s="534"/>
      <c r="H31" s="541"/>
      <c r="I31" s="757"/>
      <c r="J31" s="525"/>
      <c r="K31" s="758"/>
      <c r="L31" s="1050" t="s">
        <v>14896</v>
      </c>
      <c r="M31" s="525" t="s">
        <v>1678</v>
      </c>
      <c r="N31" s="529">
        <v>0.7</v>
      </c>
      <c r="O31" s="759"/>
      <c r="P31" s="760"/>
      <c r="Q31" s="526"/>
      <c r="R31" s="527"/>
      <c r="S31" s="1051"/>
      <c r="T31" s="968" t="s">
        <v>12830</v>
      </c>
      <c r="U31" s="525" t="s">
        <v>1678</v>
      </c>
      <c r="V31" s="529">
        <v>0.7</v>
      </c>
      <c r="W31" s="534"/>
      <c r="X31" s="537"/>
      <c r="Y31" s="534"/>
      <c r="Z31" s="538"/>
      <c r="AA31" s="531">
        <f>ROUND(ROUND(F9*N31,0)*V31,0)</f>
        <v>631</v>
      </c>
      <c r="AB31" s="539"/>
      <c r="AC31" s="504"/>
    </row>
    <row r="32" spans="1:29" ht="16.7" customHeight="1" x14ac:dyDescent="0.15">
      <c r="A32" s="520">
        <v>22</v>
      </c>
      <c r="B32" s="520">
        <v>9560</v>
      </c>
      <c r="C32" s="521" t="s">
        <v>14938</v>
      </c>
      <c r="D32" s="542"/>
      <c r="E32" s="534"/>
      <c r="F32" s="534"/>
      <c r="H32" s="541"/>
      <c r="J32" s="537"/>
      <c r="K32" s="742"/>
      <c r="L32" s="1032"/>
      <c r="M32" s="537"/>
      <c r="O32" s="1048" t="s">
        <v>10414</v>
      </c>
      <c r="P32" s="626" t="s">
        <v>16</v>
      </c>
      <c r="Q32" s="526" t="s">
        <v>1678</v>
      </c>
      <c r="R32" s="527">
        <v>0.7</v>
      </c>
      <c r="S32" s="1051"/>
      <c r="T32" s="1032"/>
      <c r="U32" s="537"/>
      <c r="W32" s="534"/>
      <c r="X32" s="537"/>
      <c r="Y32" s="534"/>
      <c r="Z32" s="538"/>
      <c r="AA32" s="531">
        <f>ROUND(ROUND(ROUND(F9*N31,0)*R32,0)*V31,0)</f>
        <v>442</v>
      </c>
      <c r="AB32" s="539"/>
      <c r="AC32" s="504"/>
    </row>
    <row r="33" spans="1:29" ht="16.7" customHeight="1" x14ac:dyDescent="0.15">
      <c r="A33" s="520">
        <v>22</v>
      </c>
      <c r="B33" s="520" t="s">
        <v>14939</v>
      </c>
      <c r="C33" s="521" t="s">
        <v>14940</v>
      </c>
      <c r="D33" s="542"/>
      <c r="E33" s="534"/>
      <c r="F33" s="534"/>
      <c r="H33" s="541"/>
      <c r="I33" s="763"/>
      <c r="J33" s="544"/>
      <c r="K33" s="579"/>
      <c r="L33" s="1032"/>
      <c r="M33" s="537"/>
      <c r="O33" s="979"/>
      <c r="P33" s="626" t="s">
        <v>3833</v>
      </c>
      <c r="Q33" s="526" t="s">
        <v>1678</v>
      </c>
      <c r="R33" s="527">
        <v>0.5</v>
      </c>
      <c r="S33" s="1051"/>
      <c r="T33" s="1032"/>
      <c r="U33" s="537"/>
      <c r="W33" s="534"/>
      <c r="X33" s="537"/>
      <c r="Y33" s="534"/>
      <c r="Z33" s="538"/>
      <c r="AA33" s="531">
        <f>ROUND(ROUND(ROUND(F9*N31,0)*R33,0)*V31,0)</f>
        <v>316</v>
      </c>
      <c r="AB33" s="539"/>
      <c r="AC33" s="504"/>
    </row>
    <row r="34" spans="1:29" ht="16.7" customHeight="1" x14ac:dyDescent="0.15">
      <c r="A34" s="520">
        <v>22</v>
      </c>
      <c r="B34" s="520">
        <v>9001</v>
      </c>
      <c r="C34" s="521" t="s">
        <v>14941</v>
      </c>
      <c r="D34" s="542"/>
      <c r="E34" s="534"/>
      <c r="F34" s="534"/>
      <c r="H34" s="541"/>
      <c r="I34" s="1049" t="s">
        <v>10418</v>
      </c>
      <c r="J34" s="525" t="s">
        <v>1678</v>
      </c>
      <c r="K34" s="718">
        <v>0.96499999999999997</v>
      </c>
      <c r="L34" s="1032"/>
      <c r="M34" s="537"/>
      <c r="O34" s="759"/>
      <c r="P34" s="760"/>
      <c r="Q34" s="526"/>
      <c r="R34" s="527"/>
      <c r="S34" s="1051"/>
      <c r="T34" s="1032"/>
      <c r="U34" s="537"/>
      <c r="W34" s="534"/>
      <c r="X34" s="537"/>
      <c r="Y34" s="534"/>
      <c r="Z34" s="538"/>
      <c r="AA34" s="531">
        <f>ROUND(ROUND(ROUND(ROUND(F9*K34,0)*N31,0)*V31,0),0)</f>
        <v>609</v>
      </c>
      <c r="AB34" s="539"/>
      <c r="AC34" s="504"/>
    </row>
    <row r="35" spans="1:29" ht="16.7" customHeight="1" x14ac:dyDescent="0.15">
      <c r="A35" s="520">
        <v>22</v>
      </c>
      <c r="B35" s="520">
        <v>9002</v>
      </c>
      <c r="C35" s="521" t="s">
        <v>14942</v>
      </c>
      <c r="D35" s="542"/>
      <c r="E35" s="534"/>
      <c r="F35" s="534"/>
      <c r="H35" s="541"/>
      <c r="I35" s="1047"/>
      <c r="J35" s="537"/>
      <c r="L35" s="1032"/>
      <c r="M35" s="537"/>
      <c r="O35" s="1048" t="s">
        <v>10414</v>
      </c>
      <c r="P35" s="626" t="s">
        <v>16</v>
      </c>
      <c r="Q35" s="526" t="s">
        <v>1678</v>
      </c>
      <c r="R35" s="527">
        <v>0.7</v>
      </c>
      <c r="S35" s="1051"/>
      <c r="T35" s="1032"/>
      <c r="U35" s="537"/>
      <c r="W35" s="534"/>
      <c r="X35" s="537"/>
      <c r="Y35" s="534"/>
      <c r="Z35" s="538"/>
      <c r="AA35" s="531">
        <f>ROUND(ROUND(ROUND(ROUND(ROUND(F9*K34,0)*N31,0)*R35,0)*V31,0),0)</f>
        <v>426</v>
      </c>
      <c r="AB35" s="539"/>
      <c r="AC35" s="504"/>
    </row>
    <row r="36" spans="1:29" ht="16.7" customHeight="1" x14ac:dyDescent="0.15">
      <c r="A36" s="520">
        <v>22</v>
      </c>
      <c r="B36" s="520" t="s">
        <v>14943</v>
      </c>
      <c r="C36" s="521" t="s">
        <v>14944</v>
      </c>
      <c r="D36" s="542"/>
      <c r="E36" s="534"/>
      <c r="F36" s="534"/>
      <c r="H36" s="541"/>
      <c r="I36" s="1044"/>
      <c r="J36" s="544"/>
      <c r="K36" s="725"/>
      <c r="L36" s="967"/>
      <c r="M36" s="544"/>
      <c r="N36" s="548"/>
      <c r="O36" s="979"/>
      <c r="P36" s="626" t="s">
        <v>3833</v>
      </c>
      <c r="Q36" s="526" t="s">
        <v>1678</v>
      </c>
      <c r="R36" s="527">
        <v>0.5</v>
      </c>
      <c r="S36" s="1051"/>
      <c r="T36" s="1032"/>
      <c r="U36" s="537"/>
      <c r="W36" s="534"/>
      <c r="X36" s="537"/>
      <c r="Y36" s="534"/>
      <c r="Z36" s="538"/>
      <c r="AA36" s="531">
        <f>ROUND(ROUND(ROUND(ROUND(ROUND(F9*K34,0)*N31,0)*R36,0)*V31,0),0)</f>
        <v>305</v>
      </c>
      <c r="AB36" s="539"/>
      <c r="AC36" s="504"/>
    </row>
    <row r="37" spans="1:29" ht="16.7" customHeight="1" x14ac:dyDescent="0.15">
      <c r="A37" s="520">
        <v>22</v>
      </c>
      <c r="B37" s="520" t="s">
        <v>14945</v>
      </c>
      <c r="C37" s="521" t="s">
        <v>14946</v>
      </c>
      <c r="D37" s="542"/>
      <c r="E37" s="534"/>
      <c r="F37" s="534"/>
      <c r="H37" s="541"/>
      <c r="I37" s="757"/>
      <c r="J37" s="525"/>
      <c r="K37" s="758"/>
      <c r="L37" s="966" t="s">
        <v>14906</v>
      </c>
      <c r="M37" s="525" t="s">
        <v>1678</v>
      </c>
      <c r="N37" s="529">
        <v>0.5</v>
      </c>
      <c r="O37" s="759"/>
      <c r="P37" s="760"/>
      <c r="Q37" s="526"/>
      <c r="R37" s="527"/>
      <c r="S37" s="1051"/>
      <c r="T37" s="1032"/>
      <c r="U37" s="537"/>
      <c r="W37" s="534"/>
      <c r="X37" s="537"/>
      <c r="Y37" s="534"/>
      <c r="Z37" s="538"/>
      <c r="AA37" s="531">
        <f>ROUND(ROUND(F9*N37,0)*V31,0)</f>
        <v>451</v>
      </c>
      <c r="AB37" s="539"/>
      <c r="AC37" s="504"/>
    </row>
    <row r="38" spans="1:29" ht="16.7" customHeight="1" x14ac:dyDescent="0.15">
      <c r="A38" s="520">
        <v>22</v>
      </c>
      <c r="B38" s="520" t="s">
        <v>14947</v>
      </c>
      <c r="C38" s="521" t="s">
        <v>14948</v>
      </c>
      <c r="D38" s="542"/>
      <c r="E38" s="534"/>
      <c r="F38" s="534"/>
      <c r="H38" s="541"/>
      <c r="J38" s="537"/>
      <c r="K38" s="742"/>
      <c r="L38" s="1032"/>
      <c r="M38" s="537"/>
      <c r="O38" s="1048" t="s">
        <v>10414</v>
      </c>
      <c r="P38" s="626" t="s">
        <v>16</v>
      </c>
      <c r="Q38" s="526" t="s">
        <v>1678</v>
      </c>
      <c r="R38" s="527">
        <v>0.7</v>
      </c>
      <c r="S38" s="1051"/>
      <c r="T38" s="1032"/>
      <c r="U38" s="537"/>
      <c r="W38" s="534"/>
      <c r="X38" s="537"/>
      <c r="Y38" s="534"/>
      <c r="Z38" s="538"/>
      <c r="AA38" s="531">
        <f>ROUND(ROUND(ROUND(F9*N37,0)*R38,0)*V31,0)</f>
        <v>316</v>
      </c>
      <c r="AB38" s="539"/>
      <c r="AC38" s="504"/>
    </row>
    <row r="39" spans="1:29" ht="16.7" customHeight="1" x14ac:dyDescent="0.15">
      <c r="A39" s="520">
        <v>22</v>
      </c>
      <c r="B39" s="520" t="s">
        <v>14949</v>
      </c>
      <c r="C39" s="521" t="s">
        <v>14950</v>
      </c>
      <c r="D39" s="542"/>
      <c r="E39" s="534"/>
      <c r="F39" s="534"/>
      <c r="H39" s="541"/>
      <c r="I39" s="763"/>
      <c r="J39" s="544"/>
      <c r="K39" s="579"/>
      <c r="L39" s="1032"/>
      <c r="M39" s="537"/>
      <c r="O39" s="979"/>
      <c r="P39" s="626" t="s">
        <v>3833</v>
      </c>
      <c r="Q39" s="526" t="s">
        <v>1678</v>
      </c>
      <c r="R39" s="527">
        <v>0.5</v>
      </c>
      <c r="S39" s="1051"/>
      <c r="T39" s="1032"/>
      <c r="U39" s="537"/>
      <c r="W39" s="534"/>
      <c r="X39" s="537"/>
      <c r="Y39" s="534"/>
      <c r="Z39" s="538"/>
      <c r="AA39" s="531">
        <f>ROUND(ROUND(ROUND(F9*N37,0)*R39,0)*V31,0)</f>
        <v>225</v>
      </c>
      <c r="AB39" s="539"/>
      <c r="AC39" s="504"/>
    </row>
    <row r="40" spans="1:29" ht="16.7" customHeight="1" x14ac:dyDescent="0.15">
      <c r="A40" s="520">
        <v>22</v>
      </c>
      <c r="B40" s="520" t="s">
        <v>14951</v>
      </c>
      <c r="C40" s="521" t="s">
        <v>14952</v>
      </c>
      <c r="D40" s="542"/>
      <c r="E40" s="534"/>
      <c r="F40" s="534"/>
      <c r="H40" s="541"/>
      <c r="I40" s="1049" t="s">
        <v>10418</v>
      </c>
      <c r="J40" s="525" t="s">
        <v>1678</v>
      </c>
      <c r="K40" s="718">
        <v>0.96499999999999997</v>
      </c>
      <c r="L40" s="1032"/>
      <c r="M40" s="537"/>
      <c r="O40" s="759"/>
      <c r="P40" s="760"/>
      <c r="Q40" s="526"/>
      <c r="R40" s="527"/>
      <c r="S40" s="1051"/>
      <c r="T40" s="1032"/>
      <c r="U40" s="537"/>
      <c r="W40" s="534"/>
      <c r="X40" s="537"/>
      <c r="Y40" s="534"/>
      <c r="Z40" s="538"/>
      <c r="AA40" s="531">
        <f>ROUND(ROUND(ROUND(ROUND(F9*K40,0)*N37,0),0)*V31,0)</f>
        <v>435</v>
      </c>
      <c r="AB40" s="539"/>
      <c r="AC40" s="504"/>
    </row>
    <row r="41" spans="1:29" ht="16.7" customHeight="1" x14ac:dyDescent="0.15">
      <c r="A41" s="520">
        <v>22</v>
      </c>
      <c r="B41" s="520" t="s">
        <v>14953</v>
      </c>
      <c r="C41" s="521" t="s">
        <v>14954</v>
      </c>
      <c r="D41" s="542"/>
      <c r="E41" s="534"/>
      <c r="F41" s="534"/>
      <c r="H41" s="541"/>
      <c r="I41" s="1047"/>
      <c r="J41" s="537"/>
      <c r="L41" s="1032"/>
      <c r="M41" s="537"/>
      <c r="O41" s="1048" t="s">
        <v>10414</v>
      </c>
      <c r="P41" s="626" t="s">
        <v>16</v>
      </c>
      <c r="Q41" s="526" t="s">
        <v>1678</v>
      </c>
      <c r="R41" s="527">
        <v>0.7</v>
      </c>
      <c r="S41" s="1051"/>
      <c r="T41" s="1032"/>
      <c r="U41" s="537"/>
      <c r="W41" s="534"/>
      <c r="X41" s="537"/>
      <c r="Y41" s="534"/>
      <c r="Z41" s="538"/>
      <c r="AA41" s="531">
        <f>ROUND(ROUND(ROUND(ROUND(F9*K40,0)*N37,0)*R41,0)*V31,0)</f>
        <v>305</v>
      </c>
      <c r="AB41" s="539"/>
      <c r="AC41" s="504"/>
    </row>
    <row r="42" spans="1:29" ht="16.7" customHeight="1" x14ac:dyDescent="0.15">
      <c r="A42" s="520">
        <v>22</v>
      </c>
      <c r="B42" s="520" t="s">
        <v>14955</v>
      </c>
      <c r="C42" s="521" t="s">
        <v>14956</v>
      </c>
      <c r="D42" s="542"/>
      <c r="E42" s="534"/>
      <c r="F42" s="534"/>
      <c r="H42" s="541"/>
      <c r="I42" s="1044"/>
      <c r="J42" s="544"/>
      <c r="K42" s="725"/>
      <c r="L42" s="967"/>
      <c r="M42" s="544"/>
      <c r="N42" s="548"/>
      <c r="O42" s="979"/>
      <c r="P42" s="626" t="s">
        <v>3833</v>
      </c>
      <c r="Q42" s="526" t="s">
        <v>1678</v>
      </c>
      <c r="R42" s="527">
        <v>0.5</v>
      </c>
      <c r="S42" s="1052"/>
      <c r="T42" s="967"/>
      <c r="U42" s="544"/>
      <c r="V42" s="548"/>
      <c r="W42" s="534"/>
      <c r="X42" s="537"/>
      <c r="Y42" s="534"/>
      <c r="Z42" s="538"/>
      <c r="AA42" s="531">
        <f>ROUND(ROUND(ROUND(ROUND(F9*K40,0)*N37,0)*R42,0)*V31,0)</f>
        <v>218</v>
      </c>
      <c r="AB42" s="539"/>
      <c r="AC42" s="504"/>
    </row>
    <row r="43" spans="1:29" ht="16.7" customHeight="1" x14ac:dyDescent="0.15">
      <c r="A43" s="520">
        <v>22</v>
      </c>
      <c r="B43" s="520" t="s">
        <v>14957</v>
      </c>
      <c r="C43" s="521" t="s">
        <v>14958</v>
      </c>
      <c r="D43" s="542"/>
      <c r="E43" s="534"/>
      <c r="F43" s="534"/>
      <c r="H43" s="541"/>
      <c r="I43" s="757"/>
      <c r="J43" s="525"/>
      <c r="K43" s="758"/>
      <c r="L43" s="966" t="s">
        <v>14896</v>
      </c>
      <c r="M43" s="525" t="s">
        <v>1678</v>
      </c>
      <c r="N43" s="529">
        <v>0.7</v>
      </c>
      <c r="O43" s="759"/>
      <c r="P43" s="760"/>
      <c r="Q43" s="526"/>
      <c r="R43" s="527"/>
      <c r="S43" s="1054" t="s">
        <v>14959</v>
      </c>
      <c r="T43" s="968" t="s">
        <v>12840</v>
      </c>
      <c r="U43" s="525" t="s">
        <v>1678</v>
      </c>
      <c r="V43" s="529">
        <v>0.7</v>
      </c>
      <c r="W43" s="534"/>
      <c r="X43" s="537"/>
      <c r="Y43" s="534"/>
      <c r="Z43" s="538"/>
      <c r="AA43" s="531">
        <f>ROUND(ROUND(F9*N43,0)*V43,0)</f>
        <v>631</v>
      </c>
      <c r="AB43" s="539"/>
      <c r="AC43" s="504"/>
    </row>
    <row r="44" spans="1:29" ht="16.7" customHeight="1" x14ac:dyDescent="0.15">
      <c r="A44" s="520">
        <v>22</v>
      </c>
      <c r="B44" s="520" t="s">
        <v>14960</v>
      </c>
      <c r="C44" s="521" t="s">
        <v>14961</v>
      </c>
      <c r="D44" s="542"/>
      <c r="E44" s="534"/>
      <c r="F44" s="534"/>
      <c r="H44" s="541"/>
      <c r="J44" s="537"/>
      <c r="K44" s="742"/>
      <c r="L44" s="1032"/>
      <c r="M44" s="537"/>
      <c r="O44" s="1048" t="s">
        <v>10414</v>
      </c>
      <c r="P44" s="626" t="s">
        <v>16</v>
      </c>
      <c r="Q44" s="526" t="s">
        <v>1678</v>
      </c>
      <c r="R44" s="527">
        <v>0.7</v>
      </c>
      <c r="S44" s="1055"/>
      <c r="T44" s="1032"/>
      <c r="U44" s="537"/>
      <c r="W44" s="534"/>
      <c r="X44" s="537"/>
      <c r="Y44" s="534"/>
      <c r="Z44" s="538"/>
      <c r="AA44" s="531">
        <f>ROUND(ROUND(ROUND(F9*N43,0)*R44,0)*V43,0)</f>
        <v>442</v>
      </c>
      <c r="AB44" s="539"/>
      <c r="AC44" s="504"/>
    </row>
    <row r="45" spans="1:29" ht="16.7" customHeight="1" x14ac:dyDescent="0.15">
      <c r="A45" s="520">
        <v>22</v>
      </c>
      <c r="B45" s="520" t="s">
        <v>14962</v>
      </c>
      <c r="C45" s="521" t="s">
        <v>14963</v>
      </c>
      <c r="D45" s="542"/>
      <c r="E45" s="534"/>
      <c r="F45" s="534"/>
      <c r="H45" s="541"/>
      <c r="I45" s="763"/>
      <c r="J45" s="544"/>
      <c r="K45" s="579"/>
      <c r="L45" s="1032"/>
      <c r="M45" s="537"/>
      <c r="O45" s="979"/>
      <c r="P45" s="626" t="s">
        <v>3833</v>
      </c>
      <c r="Q45" s="526" t="s">
        <v>1678</v>
      </c>
      <c r="R45" s="527">
        <v>0.5</v>
      </c>
      <c r="S45" s="1055"/>
      <c r="T45" s="1032"/>
      <c r="U45" s="537"/>
      <c r="W45" s="534"/>
      <c r="X45" s="537"/>
      <c r="Y45" s="534"/>
      <c r="Z45" s="538"/>
      <c r="AA45" s="531">
        <f>ROUND(ROUND(ROUND(F9*N43,0)*R45,0)*V43,0)</f>
        <v>316</v>
      </c>
      <c r="AB45" s="539"/>
      <c r="AC45" s="504"/>
    </row>
    <row r="46" spans="1:29" ht="16.7" customHeight="1" x14ac:dyDescent="0.15">
      <c r="A46" s="520">
        <v>22</v>
      </c>
      <c r="B46" s="520" t="s">
        <v>14964</v>
      </c>
      <c r="C46" s="521" t="s">
        <v>14965</v>
      </c>
      <c r="D46" s="542"/>
      <c r="E46" s="534"/>
      <c r="F46" s="534"/>
      <c r="H46" s="541"/>
      <c r="I46" s="1049" t="s">
        <v>10418</v>
      </c>
      <c r="J46" s="525" t="s">
        <v>1678</v>
      </c>
      <c r="K46" s="718">
        <v>0.96499999999999997</v>
      </c>
      <c r="L46" s="1032"/>
      <c r="M46" s="537"/>
      <c r="O46" s="759"/>
      <c r="P46" s="760"/>
      <c r="Q46" s="526"/>
      <c r="R46" s="527"/>
      <c r="S46" s="1055"/>
      <c r="T46" s="1032"/>
      <c r="U46" s="537"/>
      <c r="W46" s="534"/>
      <c r="X46" s="537"/>
      <c r="Y46" s="534"/>
      <c r="Z46" s="538"/>
      <c r="AA46" s="531">
        <f>ROUND(ROUND(ROUND(ROUND(F9*K46,0)*N43,0)*V43,0),0)</f>
        <v>609</v>
      </c>
      <c r="AB46" s="539"/>
      <c r="AC46" s="504"/>
    </row>
    <row r="47" spans="1:29" ht="16.7" customHeight="1" x14ac:dyDescent="0.15">
      <c r="A47" s="520">
        <v>22</v>
      </c>
      <c r="B47" s="520" t="s">
        <v>14966</v>
      </c>
      <c r="C47" s="521" t="s">
        <v>14967</v>
      </c>
      <c r="D47" s="542"/>
      <c r="E47" s="534"/>
      <c r="F47" s="534"/>
      <c r="H47" s="541"/>
      <c r="I47" s="1047"/>
      <c r="J47" s="537"/>
      <c r="L47" s="1032"/>
      <c r="M47" s="537"/>
      <c r="O47" s="1048" t="s">
        <v>10414</v>
      </c>
      <c r="P47" s="626" t="s">
        <v>16</v>
      </c>
      <c r="Q47" s="526" t="s">
        <v>1678</v>
      </c>
      <c r="R47" s="527">
        <v>0.7</v>
      </c>
      <c r="S47" s="1055"/>
      <c r="T47" s="1032"/>
      <c r="U47" s="537"/>
      <c r="W47" s="534"/>
      <c r="X47" s="537"/>
      <c r="Y47" s="534"/>
      <c r="Z47" s="538"/>
      <c r="AA47" s="531">
        <f>ROUND(ROUND(ROUND(ROUND(ROUND(F9*K46,0)*N43,0)*R47,0)*V43,0),0)</f>
        <v>426</v>
      </c>
      <c r="AB47" s="539"/>
      <c r="AC47" s="504"/>
    </row>
    <row r="48" spans="1:29" ht="16.7" customHeight="1" x14ac:dyDescent="0.15">
      <c r="A48" s="520">
        <v>22</v>
      </c>
      <c r="B48" s="520" t="s">
        <v>14968</v>
      </c>
      <c r="C48" s="521" t="s">
        <v>14969</v>
      </c>
      <c r="D48" s="542"/>
      <c r="E48" s="534"/>
      <c r="F48" s="534"/>
      <c r="H48" s="541"/>
      <c r="I48" s="1044"/>
      <c r="J48" s="544"/>
      <c r="K48" s="725"/>
      <c r="L48" s="967"/>
      <c r="M48" s="544"/>
      <c r="N48" s="548"/>
      <c r="O48" s="979"/>
      <c r="P48" s="626" t="s">
        <v>3833</v>
      </c>
      <c r="Q48" s="526" t="s">
        <v>1678</v>
      </c>
      <c r="R48" s="527">
        <v>0.5</v>
      </c>
      <c r="S48" s="1055"/>
      <c r="T48" s="1032"/>
      <c r="U48" s="537"/>
      <c r="W48" s="534"/>
      <c r="X48" s="537"/>
      <c r="Y48" s="534"/>
      <c r="Z48" s="538"/>
      <c r="AA48" s="531">
        <f>ROUND(ROUND(ROUND(ROUND(ROUND(F9*K46,0)*N43,0)*R48,0)*V43,0),0)</f>
        <v>305</v>
      </c>
      <c r="AB48" s="539"/>
      <c r="AC48" s="504"/>
    </row>
    <row r="49" spans="1:29" ht="16.7" customHeight="1" x14ac:dyDescent="0.15">
      <c r="A49" s="520">
        <v>22</v>
      </c>
      <c r="B49" s="520" t="s">
        <v>14970</v>
      </c>
      <c r="C49" s="521" t="s">
        <v>14971</v>
      </c>
      <c r="D49" s="542"/>
      <c r="E49" s="534"/>
      <c r="F49" s="534"/>
      <c r="H49" s="541"/>
      <c r="I49" s="757"/>
      <c r="J49" s="525"/>
      <c r="K49" s="758"/>
      <c r="L49" s="966" t="s">
        <v>14906</v>
      </c>
      <c r="M49" s="525" t="s">
        <v>1678</v>
      </c>
      <c r="N49" s="529">
        <v>0.5</v>
      </c>
      <c r="O49" s="759"/>
      <c r="P49" s="760"/>
      <c r="Q49" s="526"/>
      <c r="R49" s="527"/>
      <c r="S49" s="1055"/>
      <c r="T49" s="1032"/>
      <c r="U49" s="537"/>
      <c r="W49" s="534"/>
      <c r="X49" s="537"/>
      <c r="Y49" s="534"/>
      <c r="Z49" s="538"/>
      <c r="AA49" s="531">
        <f>ROUND(ROUND(F9*N49,0)*V43,0)</f>
        <v>451</v>
      </c>
      <c r="AB49" s="539"/>
      <c r="AC49" s="504"/>
    </row>
    <row r="50" spans="1:29" ht="16.7" customHeight="1" x14ac:dyDescent="0.15">
      <c r="A50" s="520">
        <v>22</v>
      </c>
      <c r="B50" s="520" t="s">
        <v>14972</v>
      </c>
      <c r="C50" s="521" t="s">
        <v>14973</v>
      </c>
      <c r="D50" s="542"/>
      <c r="E50" s="534"/>
      <c r="F50" s="534"/>
      <c r="H50" s="541"/>
      <c r="J50" s="537"/>
      <c r="K50" s="742"/>
      <c r="L50" s="1032"/>
      <c r="M50" s="537"/>
      <c r="O50" s="1048" t="s">
        <v>10414</v>
      </c>
      <c r="P50" s="626" t="s">
        <v>16</v>
      </c>
      <c r="Q50" s="526" t="s">
        <v>1678</v>
      </c>
      <c r="R50" s="527">
        <v>0.7</v>
      </c>
      <c r="S50" s="1055"/>
      <c r="T50" s="1032"/>
      <c r="U50" s="537"/>
      <c r="W50" s="534"/>
      <c r="X50" s="537"/>
      <c r="Y50" s="534"/>
      <c r="Z50" s="538"/>
      <c r="AA50" s="531">
        <f>ROUND(ROUND(ROUND(F9*N49,0)*R50,0)*V43,0)</f>
        <v>316</v>
      </c>
      <c r="AB50" s="539"/>
      <c r="AC50" s="504"/>
    </row>
    <row r="51" spans="1:29" ht="16.7" customHeight="1" x14ac:dyDescent="0.15">
      <c r="A51" s="520">
        <v>22</v>
      </c>
      <c r="B51" s="520" t="s">
        <v>14974</v>
      </c>
      <c r="C51" s="521" t="s">
        <v>14975</v>
      </c>
      <c r="D51" s="542"/>
      <c r="E51" s="534"/>
      <c r="F51" s="534"/>
      <c r="H51" s="541"/>
      <c r="I51" s="763"/>
      <c r="J51" s="544"/>
      <c r="K51" s="579"/>
      <c r="L51" s="1032"/>
      <c r="M51" s="537"/>
      <c r="O51" s="979"/>
      <c r="P51" s="626" t="s">
        <v>3833</v>
      </c>
      <c r="Q51" s="526" t="s">
        <v>1678</v>
      </c>
      <c r="R51" s="527">
        <v>0.5</v>
      </c>
      <c r="S51" s="1055"/>
      <c r="T51" s="1032"/>
      <c r="U51" s="537"/>
      <c r="W51" s="534"/>
      <c r="X51" s="537"/>
      <c r="Y51" s="534"/>
      <c r="Z51" s="538"/>
      <c r="AA51" s="531">
        <f>ROUND(ROUND(ROUND(F9*N49,0)*R51,0)*V43,0)</f>
        <v>225</v>
      </c>
      <c r="AB51" s="539"/>
      <c r="AC51" s="504"/>
    </row>
    <row r="52" spans="1:29" ht="16.7" customHeight="1" x14ac:dyDescent="0.15">
      <c r="A52" s="520">
        <v>22</v>
      </c>
      <c r="B52" s="520" t="s">
        <v>14976</v>
      </c>
      <c r="C52" s="521" t="s">
        <v>14977</v>
      </c>
      <c r="D52" s="542"/>
      <c r="E52" s="534"/>
      <c r="F52" s="534"/>
      <c r="H52" s="541"/>
      <c r="I52" s="1049" t="s">
        <v>10418</v>
      </c>
      <c r="J52" s="525" t="s">
        <v>1678</v>
      </c>
      <c r="K52" s="718">
        <v>0.96499999999999997</v>
      </c>
      <c r="L52" s="1032"/>
      <c r="M52" s="537"/>
      <c r="O52" s="759"/>
      <c r="P52" s="760"/>
      <c r="Q52" s="526"/>
      <c r="R52" s="527"/>
      <c r="S52" s="1055"/>
      <c r="T52" s="1032"/>
      <c r="U52" s="537"/>
      <c r="W52" s="534"/>
      <c r="X52" s="537"/>
      <c r="Y52" s="534"/>
      <c r="Z52" s="538"/>
      <c r="AA52" s="531">
        <f>ROUND(ROUND(ROUND(ROUND(F9*K52,0)*N49,0),0)*V43,0)</f>
        <v>435</v>
      </c>
      <c r="AB52" s="539"/>
      <c r="AC52" s="504"/>
    </row>
    <row r="53" spans="1:29" ht="16.7" customHeight="1" x14ac:dyDescent="0.15">
      <c r="A53" s="520">
        <v>22</v>
      </c>
      <c r="B53" s="520" t="s">
        <v>14978</v>
      </c>
      <c r="C53" s="521" t="s">
        <v>14979</v>
      </c>
      <c r="D53" s="542"/>
      <c r="E53" s="534"/>
      <c r="F53" s="534"/>
      <c r="H53" s="541"/>
      <c r="I53" s="1047"/>
      <c r="J53" s="537"/>
      <c r="L53" s="1032"/>
      <c r="M53" s="537"/>
      <c r="O53" s="1048" t="s">
        <v>10414</v>
      </c>
      <c r="P53" s="626" t="s">
        <v>16</v>
      </c>
      <c r="Q53" s="526" t="s">
        <v>1678</v>
      </c>
      <c r="R53" s="527">
        <v>0.7</v>
      </c>
      <c r="S53" s="1055"/>
      <c r="T53" s="1032"/>
      <c r="U53" s="537"/>
      <c r="W53" s="534"/>
      <c r="X53" s="537"/>
      <c r="Y53" s="534"/>
      <c r="Z53" s="538"/>
      <c r="AA53" s="531">
        <f>ROUND(ROUND(ROUND(ROUND(F9*K52,0)*N49,0)*R53,0)*V43,0)</f>
        <v>305</v>
      </c>
      <c r="AB53" s="539"/>
      <c r="AC53" s="504"/>
    </row>
    <row r="54" spans="1:29" ht="16.7" customHeight="1" x14ac:dyDescent="0.15">
      <c r="A54" s="520">
        <v>22</v>
      </c>
      <c r="B54" s="520" t="s">
        <v>14980</v>
      </c>
      <c r="C54" s="521" t="s">
        <v>14981</v>
      </c>
      <c r="D54" s="557"/>
      <c r="E54" s="550"/>
      <c r="F54" s="550"/>
      <c r="G54" s="650"/>
      <c r="H54" s="558"/>
      <c r="I54" s="1044"/>
      <c r="J54" s="544"/>
      <c r="K54" s="725"/>
      <c r="L54" s="967"/>
      <c r="M54" s="544"/>
      <c r="N54" s="548"/>
      <c r="O54" s="979"/>
      <c r="P54" s="626" t="s">
        <v>3833</v>
      </c>
      <c r="Q54" s="526" t="s">
        <v>1678</v>
      </c>
      <c r="R54" s="527">
        <v>0.5</v>
      </c>
      <c r="S54" s="1052"/>
      <c r="T54" s="967"/>
      <c r="U54" s="544"/>
      <c r="V54" s="548"/>
      <c r="W54" s="550"/>
      <c r="X54" s="544"/>
      <c r="Y54" s="550"/>
      <c r="Z54" s="553"/>
      <c r="AA54" s="531">
        <f>ROUND(ROUND(ROUND(ROUND(F9*K52,0)*N49,0)*R54,0)*V43,0)</f>
        <v>218</v>
      </c>
      <c r="AB54" s="559"/>
      <c r="AC54" s="504"/>
    </row>
    <row r="55" spans="1:29" ht="16.7" customHeight="1" x14ac:dyDescent="0.15">
      <c r="A55" s="520">
        <v>22</v>
      </c>
      <c r="B55" s="520">
        <v>9105</v>
      </c>
      <c r="C55" s="521" t="s">
        <v>14982</v>
      </c>
      <c r="D55" s="560"/>
      <c r="E55" s="522"/>
      <c r="F55" s="522"/>
      <c r="G55" s="585"/>
      <c r="H55" s="561"/>
      <c r="I55" s="757"/>
      <c r="J55" s="525"/>
      <c r="K55" s="758"/>
      <c r="L55" s="1050" t="s">
        <v>14896</v>
      </c>
      <c r="M55" s="525" t="s">
        <v>1678</v>
      </c>
      <c r="N55" s="529">
        <v>0.7</v>
      </c>
      <c r="O55" s="759"/>
      <c r="P55" s="760"/>
      <c r="Q55" s="526"/>
      <c r="R55" s="527"/>
      <c r="S55" s="761"/>
      <c r="T55" s="757"/>
      <c r="U55" s="525"/>
      <c r="V55" s="529"/>
      <c r="W55" s="522"/>
      <c r="X55" s="525"/>
      <c r="Y55" s="936" t="s">
        <v>14983</v>
      </c>
      <c r="Z55" s="941"/>
      <c r="AA55" s="531">
        <f>ROUND(ROUND(F9*N55,0)-Y58,0)</f>
        <v>890</v>
      </c>
      <c r="AB55" s="532"/>
      <c r="AC55" s="504"/>
    </row>
    <row r="56" spans="1:29" ht="16.7" customHeight="1" x14ac:dyDescent="0.15">
      <c r="A56" s="520">
        <v>22</v>
      </c>
      <c r="B56" s="520">
        <v>9106</v>
      </c>
      <c r="C56" s="521" t="s">
        <v>14984</v>
      </c>
      <c r="D56" s="542"/>
      <c r="E56" s="534"/>
      <c r="F56" s="534"/>
      <c r="H56" s="541"/>
      <c r="J56" s="537"/>
      <c r="K56" s="742"/>
      <c r="L56" s="1032"/>
      <c r="M56" s="537"/>
      <c r="O56" s="1048" t="s">
        <v>10414</v>
      </c>
      <c r="P56" s="626" t="s">
        <v>16</v>
      </c>
      <c r="Q56" s="526" t="s">
        <v>1678</v>
      </c>
      <c r="R56" s="527">
        <v>0.7</v>
      </c>
      <c r="S56" s="762"/>
      <c r="U56" s="537"/>
      <c r="W56" s="534"/>
      <c r="X56" s="537"/>
      <c r="Y56" s="937"/>
      <c r="Z56" s="942"/>
      <c r="AA56" s="531">
        <f>ROUND(ROUND(ROUND(F9*N55,0)*R56,0)-Y58,0)</f>
        <v>619</v>
      </c>
      <c r="AB56" s="539"/>
      <c r="AC56" s="504"/>
    </row>
    <row r="57" spans="1:29" ht="16.7" customHeight="1" x14ac:dyDescent="0.15">
      <c r="A57" s="520">
        <v>22</v>
      </c>
      <c r="B57" s="520" t="s">
        <v>14985</v>
      </c>
      <c r="C57" s="521" t="s">
        <v>14986</v>
      </c>
      <c r="D57" s="542"/>
      <c r="E57" s="534"/>
      <c r="F57" s="534"/>
      <c r="H57" s="541"/>
      <c r="I57" s="763"/>
      <c r="J57" s="544"/>
      <c r="K57" s="579"/>
      <c r="L57" s="1032"/>
      <c r="M57" s="537"/>
      <c r="O57" s="979"/>
      <c r="P57" s="626" t="s">
        <v>3833</v>
      </c>
      <c r="Q57" s="526" t="s">
        <v>1678</v>
      </c>
      <c r="R57" s="527">
        <v>0.5</v>
      </c>
      <c r="S57" s="762"/>
      <c r="U57" s="537"/>
      <c r="W57" s="534"/>
      <c r="X57" s="537"/>
      <c r="Y57" s="555"/>
      <c r="Z57" s="556"/>
      <c r="AA57" s="531">
        <f>ROUND(ROUND(ROUND(F9*N55,0)*R57,0)-Y58,0)</f>
        <v>439</v>
      </c>
      <c r="AB57" s="539"/>
      <c r="AC57" s="504"/>
    </row>
    <row r="58" spans="1:29" ht="16.7" customHeight="1" x14ac:dyDescent="0.15">
      <c r="A58" s="520">
        <v>22</v>
      </c>
      <c r="B58" s="520">
        <v>9107</v>
      </c>
      <c r="C58" s="521" t="s">
        <v>14987</v>
      </c>
      <c r="D58" s="542"/>
      <c r="E58" s="534"/>
      <c r="F58" s="534"/>
      <c r="H58" s="541"/>
      <c r="I58" s="1049" t="s">
        <v>10418</v>
      </c>
      <c r="J58" s="525" t="s">
        <v>1678</v>
      </c>
      <c r="K58" s="718">
        <v>0.96499999999999997</v>
      </c>
      <c r="L58" s="1032"/>
      <c r="M58" s="537"/>
      <c r="O58" s="759"/>
      <c r="P58" s="760"/>
      <c r="Q58" s="526"/>
      <c r="R58" s="527"/>
      <c r="S58" s="762"/>
      <c r="U58" s="537"/>
      <c r="W58" s="534"/>
      <c r="X58" s="537"/>
      <c r="Y58" s="765">
        <v>12</v>
      </c>
      <c r="Z58" s="942" t="s">
        <v>14988</v>
      </c>
      <c r="AA58" s="531">
        <f>ROUND(ROUND(ROUND(ROUND(F9*K58,0)*N55,0),0)-Y58,0)</f>
        <v>858</v>
      </c>
      <c r="AB58" s="539"/>
      <c r="AC58" s="504"/>
    </row>
    <row r="59" spans="1:29" ht="16.7" customHeight="1" x14ac:dyDescent="0.15">
      <c r="A59" s="520">
        <v>22</v>
      </c>
      <c r="B59" s="520">
        <v>9108</v>
      </c>
      <c r="C59" s="521" t="s">
        <v>14989</v>
      </c>
      <c r="D59" s="542"/>
      <c r="E59" s="534"/>
      <c r="F59" s="534"/>
      <c r="H59" s="541"/>
      <c r="I59" s="1047"/>
      <c r="J59" s="537"/>
      <c r="L59" s="1032"/>
      <c r="M59" s="537"/>
      <c r="O59" s="1048" t="s">
        <v>10414</v>
      </c>
      <c r="P59" s="626" t="s">
        <v>16</v>
      </c>
      <c r="Q59" s="526" t="s">
        <v>1678</v>
      </c>
      <c r="R59" s="527">
        <v>0.7</v>
      </c>
      <c r="S59" s="762"/>
      <c r="U59" s="537"/>
      <c r="W59" s="534"/>
      <c r="X59" s="537"/>
      <c r="Y59" s="534"/>
      <c r="Z59" s="942"/>
      <c r="AA59" s="531">
        <f>ROUND(ROUND(ROUND(ROUND(F9*K58,0)*N55,0)*R59,0)-Y58,0)</f>
        <v>597</v>
      </c>
      <c r="AB59" s="539"/>
      <c r="AC59" s="504"/>
    </row>
    <row r="60" spans="1:29" ht="16.7" customHeight="1" x14ac:dyDescent="0.15">
      <c r="A60" s="520">
        <v>22</v>
      </c>
      <c r="B60" s="520" t="s">
        <v>14990</v>
      </c>
      <c r="C60" s="521" t="s">
        <v>14991</v>
      </c>
      <c r="D60" s="542"/>
      <c r="E60" s="534"/>
      <c r="F60" s="534"/>
      <c r="H60" s="541"/>
      <c r="I60" s="1044"/>
      <c r="J60" s="544"/>
      <c r="K60" s="725"/>
      <c r="L60" s="967"/>
      <c r="M60" s="544"/>
      <c r="N60" s="548"/>
      <c r="O60" s="979"/>
      <c r="P60" s="626" t="s">
        <v>3833</v>
      </c>
      <c r="Q60" s="526" t="s">
        <v>1678</v>
      </c>
      <c r="R60" s="527">
        <v>0.5</v>
      </c>
      <c r="S60" s="762"/>
      <c r="U60" s="537"/>
      <c r="W60" s="534"/>
      <c r="X60" s="537"/>
      <c r="Y60" s="534"/>
      <c r="Z60" s="538"/>
      <c r="AA60" s="531">
        <f>ROUND(ROUND(ROUND(ROUND(F9*K58,0)*N55,0)*R60,0)-Y58,0)</f>
        <v>423</v>
      </c>
      <c r="AB60" s="539"/>
      <c r="AC60" s="504"/>
    </row>
    <row r="61" spans="1:29" ht="16.7" customHeight="1" x14ac:dyDescent="0.15">
      <c r="A61" s="520">
        <v>22</v>
      </c>
      <c r="B61" s="520" t="s">
        <v>14992</v>
      </c>
      <c r="C61" s="521" t="s">
        <v>14993</v>
      </c>
      <c r="D61" s="542"/>
      <c r="E61" s="534"/>
      <c r="F61" s="534"/>
      <c r="H61" s="541"/>
      <c r="I61" s="757"/>
      <c r="J61" s="525"/>
      <c r="K61" s="758"/>
      <c r="L61" s="966" t="s">
        <v>14906</v>
      </c>
      <c r="M61" s="525" t="s">
        <v>1678</v>
      </c>
      <c r="N61" s="529">
        <v>0.5</v>
      </c>
      <c r="O61" s="759"/>
      <c r="P61" s="760"/>
      <c r="Q61" s="526"/>
      <c r="R61" s="527"/>
      <c r="S61" s="762"/>
      <c r="U61" s="537"/>
      <c r="W61" s="534"/>
      <c r="X61" s="537"/>
      <c r="Y61" s="534"/>
      <c r="Z61" s="538"/>
      <c r="AA61" s="531">
        <f>ROUND(ROUND(F9*N61,0)-Y58,0)</f>
        <v>632</v>
      </c>
      <c r="AB61" s="539"/>
      <c r="AC61" s="504"/>
    </row>
    <row r="62" spans="1:29" ht="16.7" customHeight="1" x14ac:dyDescent="0.15">
      <c r="A62" s="520">
        <v>22</v>
      </c>
      <c r="B62" s="520" t="s">
        <v>14994</v>
      </c>
      <c r="C62" s="521" t="s">
        <v>14995</v>
      </c>
      <c r="D62" s="542"/>
      <c r="E62" s="534"/>
      <c r="F62" s="534"/>
      <c r="H62" s="541"/>
      <c r="J62" s="537"/>
      <c r="K62" s="742"/>
      <c r="L62" s="1032"/>
      <c r="M62" s="537"/>
      <c r="O62" s="1048" t="s">
        <v>10414</v>
      </c>
      <c r="P62" s="626" t="s">
        <v>16</v>
      </c>
      <c r="Q62" s="526" t="s">
        <v>1678</v>
      </c>
      <c r="R62" s="527">
        <v>0.7</v>
      </c>
      <c r="S62" s="762"/>
      <c r="U62" s="537"/>
      <c r="W62" s="534"/>
      <c r="X62" s="537"/>
      <c r="Y62" s="534"/>
      <c r="Z62" s="538"/>
      <c r="AA62" s="531">
        <f>ROUND(ROUND(ROUND(F9*N61,0)*R62,0)-Y58,0)</f>
        <v>439</v>
      </c>
      <c r="AB62" s="539"/>
      <c r="AC62" s="504"/>
    </row>
    <row r="63" spans="1:29" ht="16.7" customHeight="1" x14ac:dyDescent="0.15">
      <c r="A63" s="520">
        <v>22</v>
      </c>
      <c r="B63" s="520" t="s">
        <v>14996</v>
      </c>
      <c r="C63" s="521" t="s">
        <v>14997</v>
      </c>
      <c r="D63" s="542"/>
      <c r="E63" s="534"/>
      <c r="F63" s="534"/>
      <c r="H63" s="541"/>
      <c r="I63" s="763"/>
      <c r="J63" s="544"/>
      <c r="K63" s="579"/>
      <c r="L63" s="1032"/>
      <c r="M63" s="537"/>
      <c r="O63" s="979"/>
      <c r="P63" s="626" t="s">
        <v>3833</v>
      </c>
      <c r="Q63" s="526" t="s">
        <v>1678</v>
      </c>
      <c r="R63" s="527">
        <v>0.5</v>
      </c>
      <c r="S63" s="762"/>
      <c r="U63" s="537"/>
      <c r="W63" s="534"/>
      <c r="X63" s="537"/>
      <c r="Y63" s="534"/>
      <c r="Z63" s="538"/>
      <c r="AA63" s="531">
        <f>ROUND(ROUND(ROUND(F9*N61,0)*R63,0)-Y58,0)</f>
        <v>310</v>
      </c>
      <c r="AB63" s="539"/>
      <c r="AC63" s="504"/>
    </row>
    <row r="64" spans="1:29" ht="16.7" customHeight="1" x14ac:dyDescent="0.15">
      <c r="A64" s="520">
        <v>22</v>
      </c>
      <c r="B64" s="520" t="s">
        <v>14998</v>
      </c>
      <c r="C64" s="521" t="s">
        <v>14999</v>
      </c>
      <c r="D64" s="542"/>
      <c r="E64" s="534"/>
      <c r="F64" s="534"/>
      <c r="H64" s="541"/>
      <c r="I64" s="1049" t="s">
        <v>10418</v>
      </c>
      <c r="J64" s="525" t="s">
        <v>1678</v>
      </c>
      <c r="K64" s="718">
        <v>0.96499999999999997</v>
      </c>
      <c r="L64" s="1032"/>
      <c r="M64" s="537"/>
      <c r="O64" s="759"/>
      <c r="P64" s="760"/>
      <c r="Q64" s="526"/>
      <c r="R64" s="527"/>
      <c r="S64" s="762"/>
      <c r="U64" s="537"/>
      <c r="W64" s="534"/>
      <c r="X64" s="537"/>
      <c r="Y64" s="534"/>
      <c r="Z64" s="538"/>
      <c r="AA64" s="531">
        <f>ROUND(ROUND(ROUND(ROUND(F9*K64,0)*N61,0),0)-Y58,0)</f>
        <v>610</v>
      </c>
      <c r="AB64" s="539"/>
      <c r="AC64" s="504"/>
    </row>
    <row r="65" spans="1:29" ht="16.7" customHeight="1" x14ac:dyDescent="0.15">
      <c r="A65" s="520">
        <v>22</v>
      </c>
      <c r="B65" s="520" t="s">
        <v>15000</v>
      </c>
      <c r="C65" s="521" t="s">
        <v>15001</v>
      </c>
      <c r="D65" s="542"/>
      <c r="E65" s="534"/>
      <c r="F65" s="534"/>
      <c r="H65" s="541"/>
      <c r="I65" s="1047"/>
      <c r="J65" s="537"/>
      <c r="L65" s="1032"/>
      <c r="M65" s="537"/>
      <c r="O65" s="1048" t="s">
        <v>10414</v>
      </c>
      <c r="P65" s="626" t="s">
        <v>16</v>
      </c>
      <c r="Q65" s="526" t="s">
        <v>1678</v>
      </c>
      <c r="R65" s="527">
        <v>0.7</v>
      </c>
      <c r="S65" s="762"/>
      <c r="U65" s="537"/>
      <c r="W65" s="534"/>
      <c r="X65" s="537"/>
      <c r="Y65" s="534"/>
      <c r="Z65" s="538"/>
      <c r="AA65" s="531">
        <f>ROUND(ROUND(ROUND(ROUND(F9*K64,0)*N61,0)*R65,0)-Y58,0)</f>
        <v>423</v>
      </c>
      <c r="AB65" s="539"/>
      <c r="AC65" s="504"/>
    </row>
    <row r="66" spans="1:29" ht="16.7" customHeight="1" x14ac:dyDescent="0.15">
      <c r="A66" s="520">
        <v>22</v>
      </c>
      <c r="B66" s="520" t="s">
        <v>15002</v>
      </c>
      <c r="C66" s="521" t="s">
        <v>15003</v>
      </c>
      <c r="D66" s="542"/>
      <c r="E66" s="534"/>
      <c r="F66" s="534"/>
      <c r="H66" s="541"/>
      <c r="I66" s="1044"/>
      <c r="J66" s="544"/>
      <c r="K66" s="725"/>
      <c r="L66" s="967"/>
      <c r="M66" s="544"/>
      <c r="N66" s="548"/>
      <c r="O66" s="979"/>
      <c r="P66" s="626" t="s">
        <v>3833</v>
      </c>
      <c r="Q66" s="526" t="s">
        <v>1678</v>
      </c>
      <c r="R66" s="527">
        <v>0.5</v>
      </c>
      <c r="S66" s="764"/>
      <c r="T66" s="763"/>
      <c r="U66" s="544"/>
      <c r="V66" s="548"/>
      <c r="W66" s="534"/>
      <c r="X66" s="537"/>
      <c r="Y66" s="534"/>
      <c r="Z66" s="538"/>
      <c r="AA66" s="531">
        <f>ROUND(ROUND(ROUND(ROUND(F9*K64,0)*N61,0)*R66,0)-Y58,0)</f>
        <v>299</v>
      </c>
      <c r="AB66" s="539"/>
      <c r="AC66" s="504"/>
    </row>
    <row r="67" spans="1:29" ht="16.7" customHeight="1" x14ac:dyDescent="0.15">
      <c r="A67" s="520">
        <v>22</v>
      </c>
      <c r="B67" s="520">
        <v>9115</v>
      </c>
      <c r="C67" s="521" t="s">
        <v>15004</v>
      </c>
      <c r="D67" s="542"/>
      <c r="E67" s="534"/>
      <c r="F67" s="534"/>
      <c r="H67" s="541"/>
      <c r="I67" s="757"/>
      <c r="J67" s="525"/>
      <c r="K67" s="758"/>
      <c r="L67" s="1050" t="s">
        <v>14896</v>
      </c>
      <c r="M67" s="525" t="s">
        <v>1678</v>
      </c>
      <c r="N67" s="529">
        <v>0.7</v>
      </c>
      <c r="O67" s="759"/>
      <c r="P67" s="760"/>
      <c r="Q67" s="526"/>
      <c r="R67" s="527"/>
      <c r="S67" s="1054" t="s">
        <v>10423</v>
      </c>
      <c r="T67" s="968" t="s">
        <v>12821</v>
      </c>
      <c r="U67" s="525" t="s">
        <v>1678</v>
      </c>
      <c r="V67" s="529">
        <v>0.5</v>
      </c>
      <c r="W67" s="534"/>
      <c r="X67" s="537"/>
      <c r="Y67" s="534"/>
      <c r="Z67" s="538"/>
      <c r="AA67" s="531">
        <f>ROUND(ROUND(ROUND(F9*N67,0)*V67,0)-Y58,0)</f>
        <v>439</v>
      </c>
      <c r="AB67" s="539"/>
      <c r="AC67" s="504"/>
    </row>
    <row r="68" spans="1:29" ht="16.7" customHeight="1" x14ac:dyDescent="0.15">
      <c r="A68" s="520">
        <v>22</v>
      </c>
      <c r="B68" s="520">
        <v>9116</v>
      </c>
      <c r="C68" s="521" t="s">
        <v>15005</v>
      </c>
      <c r="D68" s="542"/>
      <c r="E68" s="534"/>
      <c r="F68" s="534"/>
      <c r="H68" s="541"/>
      <c r="J68" s="537"/>
      <c r="K68" s="742"/>
      <c r="L68" s="1032"/>
      <c r="M68" s="537"/>
      <c r="O68" s="1048" t="s">
        <v>10414</v>
      </c>
      <c r="P68" s="626" t="s">
        <v>16</v>
      </c>
      <c r="Q68" s="526" t="s">
        <v>1678</v>
      </c>
      <c r="R68" s="527">
        <v>0.7</v>
      </c>
      <c r="S68" s="1051"/>
      <c r="T68" s="1032"/>
      <c r="U68" s="537"/>
      <c r="W68" s="534"/>
      <c r="X68" s="537"/>
      <c r="Y68" s="534"/>
      <c r="Z68" s="538"/>
      <c r="AA68" s="531">
        <f>ROUND(ROUND(ROUND(ROUND(F9*N67,0)*R68,0)*V67,0)-Y58,0)</f>
        <v>304</v>
      </c>
      <c r="AB68" s="539"/>
      <c r="AC68" s="504"/>
    </row>
    <row r="69" spans="1:29" ht="16.7" customHeight="1" x14ac:dyDescent="0.15">
      <c r="A69" s="520">
        <v>22</v>
      </c>
      <c r="B69" s="520" t="s">
        <v>15006</v>
      </c>
      <c r="C69" s="521" t="s">
        <v>15007</v>
      </c>
      <c r="D69" s="542"/>
      <c r="E69" s="534"/>
      <c r="F69" s="534"/>
      <c r="H69" s="541"/>
      <c r="I69" s="763"/>
      <c r="J69" s="544"/>
      <c r="K69" s="579"/>
      <c r="L69" s="1032"/>
      <c r="M69" s="537"/>
      <c r="O69" s="979"/>
      <c r="P69" s="626" t="s">
        <v>3833</v>
      </c>
      <c r="Q69" s="526" t="s">
        <v>1678</v>
      </c>
      <c r="R69" s="527">
        <v>0.5</v>
      </c>
      <c r="S69" s="1051"/>
      <c r="T69" s="1032"/>
      <c r="U69" s="537"/>
      <c r="W69" s="534"/>
      <c r="X69" s="537"/>
      <c r="Y69" s="534"/>
      <c r="Z69" s="538"/>
      <c r="AA69" s="531">
        <f>ROUND(ROUND(ROUND(ROUND(F9*N67,0)*R69,0)*V67,0)-Y58,0)</f>
        <v>214</v>
      </c>
      <c r="AB69" s="539"/>
      <c r="AC69" s="504"/>
    </row>
    <row r="70" spans="1:29" ht="16.7" customHeight="1" x14ac:dyDescent="0.15">
      <c r="A70" s="520">
        <v>22</v>
      </c>
      <c r="B70" s="520">
        <v>9117</v>
      </c>
      <c r="C70" s="521" t="s">
        <v>15008</v>
      </c>
      <c r="D70" s="542"/>
      <c r="E70" s="534"/>
      <c r="F70" s="534"/>
      <c r="H70" s="541"/>
      <c r="I70" s="1049" t="s">
        <v>10418</v>
      </c>
      <c r="J70" s="525" t="s">
        <v>1678</v>
      </c>
      <c r="K70" s="718">
        <v>0.96499999999999997</v>
      </c>
      <c r="L70" s="1032"/>
      <c r="M70" s="537"/>
      <c r="O70" s="759"/>
      <c r="P70" s="760"/>
      <c r="Q70" s="526"/>
      <c r="R70" s="527"/>
      <c r="S70" s="1051"/>
      <c r="T70" s="1032"/>
      <c r="U70" s="537"/>
      <c r="W70" s="534"/>
      <c r="X70" s="537"/>
      <c r="Y70" s="534"/>
      <c r="Z70" s="538"/>
      <c r="AA70" s="531">
        <f>ROUND(ROUND(ROUND(ROUND(ROUND(F9*K70,0)*N67,0)*V67,0),0)-Y58,0)</f>
        <v>423</v>
      </c>
      <c r="AB70" s="539"/>
      <c r="AC70" s="504"/>
    </row>
    <row r="71" spans="1:29" ht="16.7" customHeight="1" x14ac:dyDescent="0.15">
      <c r="A71" s="520">
        <v>22</v>
      </c>
      <c r="B71" s="520">
        <v>9118</v>
      </c>
      <c r="C71" s="521" t="s">
        <v>15009</v>
      </c>
      <c r="D71" s="542"/>
      <c r="E71" s="534"/>
      <c r="F71" s="534"/>
      <c r="H71" s="541"/>
      <c r="I71" s="1047"/>
      <c r="J71" s="537"/>
      <c r="L71" s="1032"/>
      <c r="M71" s="537"/>
      <c r="O71" s="1048" t="s">
        <v>10414</v>
      </c>
      <c r="P71" s="626" t="s">
        <v>16</v>
      </c>
      <c r="Q71" s="526" t="s">
        <v>1678</v>
      </c>
      <c r="R71" s="527">
        <v>0.7</v>
      </c>
      <c r="S71" s="1051"/>
      <c r="T71" s="1032"/>
      <c r="U71" s="537"/>
      <c r="W71" s="534"/>
      <c r="X71" s="537"/>
      <c r="Y71" s="534"/>
      <c r="Z71" s="538"/>
      <c r="AA71" s="531">
        <f>ROUND(ROUND(ROUND(ROUND(ROUND(ROUND(F9*K70,0)*N67,0)*R71,0)*V67,0),0)-Y58,0)</f>
        <v>293</v>
      </c>
      <c r="AB71" s="539"/>
      <c r="AC71" s="504"/>
    </row>
    <row r="72" spans="1:29" ht="16.7" customHeight="1" x14ac:dyDescent="0.15">
      <c r="A72" s="520">
        <v>22</v>
      </c>
      <c r="B72" s="520" t="s">
        <v>15010</v>
      </c>
      <c r="C72" s="521" t="s">
        <v>15011</v>
      </c>
      <c r="D72" s="542"/>
      <c r="E72" s="534"/>
      <c r="F72" s="534"/>
      <c r="H72" s="541"/>
      <c r="I72" s="1044"/>
      <c r="J72" s="544"/>
      <c r="K72" s="725"/>
      <c r="L72" s="967"/>
      <c r="M72" s="544"/>
      <c r="N72" s="548"/>
      <c r="O72" s="979"/>
      <c r="P72" s="626" t="s">
        <v>3833</v>
      </c>
      <c r="Q72" s="526" t="s">
        <v>1678</v>
      </c>
      <c r="R72" s="527">
        <v>0.5</v>
      </c>
      <c r="S72" s="1051"/>
      <c r="T72" s="1032"/>
      <c r="U72" s="537"/>
      <c r="W72" s="534"/>
      <c r="X72" s="537"/>
      <c r="Y72" s="534"/>
      <c r="Z72" s="538"/>
      <c r="AA72" s="531">
        <f>ROUND(ROUND(ROUND(ROUND(ROUND(ROUND(F9*K70,0)*N67,0)*R72,0)*V67,0),0)-Y58,0)</f>
        <v>206</v>
      </c>
      <c r="AB72" s="539"/>
      <c r="AC72" s="504"/>
    </row>
    <row r="73" spans="1:29" ht="16.7" customHeight="1" x14ac:dyDescent="0.15">
      <c r="A73" s="520">
        <v>22</v>
      </c>
      <c r="B73" s="520" t="s">
        <v>15012</v>
      </c>
      <c r="C73" s="521" t="s">
        <v>15013</v>
      </c>
      <c r="D73" s="542"/>
      <c r="E73" s="534"/>
      <c r="F73" s="534"/>
      <c r="H73" s="541"/>
      <c r="I73" s="757"/>
      <c r="J73" s="525"/>
      <c r="K73" s="758"/>
      <c r="L73" s="966" t="s">
        <v>14906</v>
      </c>
      <c r="M73" s="525" t="s">
        <v>1678</v>
      </c>
      <c r="N73" s="529">
        <v>0.5</v>
      </c>
      <c r="O73" s="759"/>
      <c r="P73" s="760"/>
      <c r="Q73" s="526"/>
      <c r="R73" s="527"/>
      <c r="S73" s="1051"/>
      <c r="T73" s="1032"/>
      <c r="U73" s="537"/>
      <c r="W73" s="534"/>
      <c r="X73" s="537"/>
      <c r="Y73" s="534"/>
      <c r="Z73" s="538"/>
      <c r="AA73" s="531">
        <f>ROUND(ROUND(ROUND(F9*N73,0)*V67,0)-Y58,0)</f>
        <v>310</v>
      </c>
      <c r="AB73" s="539"/>
      <c r="AC73" s="504"/>
    </row>
    <row r="74" spans="1:29" ht="16.7" customHeight="1" x14ac:dyDescent="0.15">
      <c r="A74" s="520">
        <v>22</v>
      </c>
      <c r="B74" s="520" t="s">
        <v>15014</v>
      </c>
      <c r="C74" s="521" t="s">
        <v>15015</v>
      </c>
      <c r="D74" s="542"/>
      <c r="E74" s="534"/>
      <c r="F74" s="534"/>
      <c r="H74" s="541"/>
      <c r="J74" s="537"/>
      <c r="K74" s="742"/>
      <c r="L74" s="1032"/>
      <c r="M74" s="537"/>
      <c r="O74" s="1048" t="s">
        <v>10414</v>
      </c>
      <c r="P74" s="626" t="s">
        <v>16</v>
      </c>
      <c r="Q74" s="526" t="s">
        <v>1678</v>
      </c>
      <c r="R74" s="527">
        <v>0.7</v>
      </c>
      <c r="S74" s="1051"/>
      <c r="T74" s="1032"/>
      <c r="U74" s="537"/>
      <c r="W74" s="534"/>
      <c r="X74" s="537"/>
      <c r="Y74" s="534"/>
      <c r="Z74" s="538"/>
      <c r="AA74" s="531">
        <f>ROUND(ROUND(ROUND(ROUND(F9*N73,0)*R74,0)*V67,0)-Y58,0)</f>
        <v>214</v>
      </c>
      <c r="AB74" s="539"/>
      <c r="AC74" s="504"/>
    </row>
    <row r="75" spans="1:29" ht="16.7" customHeight="1" x14ac:dyDescent="0.15">
      <c r="A75" s="520">
        <v>22</v>
      </c>
      <c r="B75" s="520" t="s">
        <v>15016</v>
      </c>
      <c r="C75" s="521" t="s">
        <v>15017</v>
      </c>
      <c r="D75" s="542"/>
      <c r="E75" s="534"/>
      <c r="F75" s="534"/>
      <c r="H75" s="541"/>
      <c r="I75" s="763"/>
      <c r="J75" s="544"/>
      <c r="K75" s="579"/>
      <c r="L75" s="1032"/>
      <c r="M75" s="537"/>
      <c r="O75" s="979"/>
      <c r="P75" s="626" t="s">
        <v>3833</v>
      </c>
      <c r="Q75" s="526" t="s">
        <v>1678</v>
      </c>
      <c r="R75" s="527">
        <v>0.5</v>
      </c>
      <c r="S75" s="1051"/>
      <c r="T75" s="1032"/>
      <c r="U75" s="537"/>
      <c r="W75" s="534"/>
      <c r="X75" s="537"/>
      <c r="Y75" s="534"/>
      <c r="Z75" s="538"/>
      <c r="AA75" s="531">
        <f>ROUND(ROUND(ROUND(ROUND(F9*N73,0)*R75,0)*V67,0)-Y58,0)</f>
        <v>149</v>
      </c>
      <c r="AB75" s="539"/>
      <c r="AC75" s="504"/>
    </row>
    <row r="76" spans="1:29" ht="16.7" customHeight="1" x14ac:dyDescent="0.15">
      <c r="A76" s="520">
        <v>22</v>
      </c>
      <c r="B76" s="520" t="s">
        <v>15018</v>
      </c>
      <c r="C76" s="521" t="s">
        <v>15019</v>
      </c>
      <c r="D76" s="542"/>
      <c r="E76" s="534"/>
      <c r="F76" s="534"/>
      <c r="H76" s="541"/>
      <c r="I76" s="1049" t="s">
        <v>10418</v>
      </c>
      <c r="J76" s="525" t="s">
        <v>1678</v>
      </c>
      <c r="K76" s="718">
        <v>0.96499999999999997</v>
      </c>
      <c r="L76" s="1032"/>
      <c r="M76" s="537"/>
      <c r="O76" s="759"/>
      <c r="P76" s="760"/>
      <c r="Q76" s="526"/>
      <c r="R76" s="527"/>
      <c r="S76" s="1051"/>
      <c r="T76" s="1032"/>
      <c r="U76" s="537"/>
      <c r="W76" s="534"/>
      <c r="X76" s="537"/>
      <c r="Y76" s="534"/>
      <c r="Z76" s="538"/>
      <c r="AA76" s="531">
        <f>ROUND(ROUND(ROUND(ROUND(ROUND(F9*K76,0)*N73,0),0)*V67,0)-Y58,0)</f>
        <v>299</v>
      </c>
      <c r="AB76" s="539"/>
      <c r="AC76" s="504"/>
    </row>
    <row r="77" spans="1:29" ht="16.7" customHeight="1" x14ac:dyDescent="0.15">
      <c r="A77" s="520">
        <v>22</v>
      </c>
      <c r="B77" s="520" t="s">
        <v>15020</v>
      </c>
      <c r="C77" s="521" t="s">
        <v>15021</v>
      </c>
      <c r="D77" s="542"/>
      <c r="E77" s="534"/>
      <c r="F77" s="534"/>
      <c r="H77" s="541"/>
      <c r="I77" s="1047"/>
      <c r="J77" s="537"/>
      <c r="L77" s="1032"/>
      <c r="M77" s="537"/>
      <c r="O77" s="1048" t="s">
        <v>10414</v>
      </c>
      <c r="P77" s="626" t="s">
        <v>16</v>
      </c>
      <c r="Q77" s="526" t="s">
        <v>1678</v>
      </c>
      <c r="R77" s="527">
        <v>0.7</v>
      </c>
      <c r="S77" s="1051"/>
      <c r="T77" s="1032"/>
      <c r="U77" s="537"/>
      <c r="W77" s="534"/>
      <c r="X77" s="537"/>
      <c r="Y77" s="534"/>
      <c r="Z77" s="538"/>
      <c r="AA77" s="531">
        <f>ROUND(ROUND(ROUND(ROUND(ROUND(F9*K76,0)*N73,0)*R77,0)*V67,0)-Y58,0)</f>
        <v>206</v>
      </c>
      <c r="AB77" s="539"/>
      <c r="AC77" s="504"/>
    </row>
    <row r="78" spans="1:29" ht="16.7" customHeight="1" x14ac:dyDescent="0.15">
      <c r="A78" s="520">
        <v>22</v>
      </c>
      <c r="B78" s="520" t="s">
        <v>15022</v>
      </c>
      <c r="C78" s="521" t="s">
        <v>15023</v>
      </c>
      <c r="D78" s="542"/>
      <c r="E78" s="534"/>
      <c r="F78" s="534"/>
      <c r="H78" s="541"/>
      <c r="I78" s="1044"/>
      <c r="J78" s="544"/>
      <c r="K78" s="725"/>
      <c r="L78" s="967"/>
      <c r="M78" s="544"/>
      <c r="N78" s="548"/>
      <c r="O78" s="979"/>
      <c r="P78" s="626" t="s">
        <v>3833</v>
      </c>
      <c r="Q78" s="526" t="s">
        <v>1678</v>
      </c>
      <c r="R78" s="527">
        <v>0.5</v>
      </c>
      <c r="S78" s="1051"/>
      <c r="T78" s="967"/>
      <c r="U78" s="544"/>
      <c r="V78" s="548"/>
      <c r="W78" s="534"/>
      <c r="X78" s="537"/>
      <c r="Y78" s="534"/>
      <c r="Z78" s="538"/>
      <c r="AA78" s="531">
        <f>ROUND(ROUND(ROUND(ROUND(ROUND(F9*K76,0)*N73,0)*R78,0)*V67,0)-Y58,0)</f>
        <v>144</v>
      </c>
      <c r="AB78" s="539"/>
      <c r="AC78" s="504"/>
    </row>
    <row r="79" spans="1:29" ht="16.7" customHeight="1" x14ac:dyDescent="0.15">
      <c r="A79" s="520">
        <v>22</v>
      </c>
      <c r="B79" s="520">
        <v>9119</v>
      </c>
      <c r="C79" s="521" t="s">
        <v>15024</v>
      </c>
      <c r="D79" s="542"/>
      <c r="E79" s="534"/>
      <c r="F79" s="534"/>
      <c r="H79" s="541"/>
      <c r="I79" s="757"/>
      <c r="J79" s="525"/>
      <c r="K79" s="758"/>
      <c r="L79" s="1050" t="s">
        <v>14896</v>
      </c>
      <c r="M79" s="525" t="s">
        <v>1678</v>
      </c>
      <c r="N79" s="529">
        <v>0.7</v>
      </c>
      <c r="O79" s="759"/>
      <c r="P79" s="760"/>
      <c r="Q79" s="526"/>
      <c r="R79" s="527"/>
      <c r="S79" s="1051"/>
      <c r="T79" s="968" t="s">
        <v>12830</v>
      </c>
      <c r="U79" s="525" t="s">
        <v>1678</v>
      </c>
      <c r="V79" s="529">
        <v>0.7</v>
      </c>
      <c r="W79" s="534"/>
      <c r="X79" s="537"/>
      <c r="Y79" s="534"/>
      <c r="Z79" s="538"/>
      <c r="AA79" s="531">
        <f>ROUND(ROUND(ROUND(F9*N79,0)*V79,0)-Y58,0)</f>
        <v>619</v>
      </c>
      <c r="AB79" s="539"/>
      <c r="AC79" s="504"/>
    </row>
    <row r="80" spans="1:29" ht="16.7" customHeight="1" x14ac:dyDescent="0.15">
      <c r="A80" s="520">
        <v>22</v>
      </c>
      <c r="B80" s="520">
        <v>9120</v>
      </c>
      <c r="C80" s="521" t="s">
        <v>15025</v>
      </c>
      <c r="D80" s="542"/>
      <c r="E80" s="534"/>
      <c r="F80" s="534"/>
      <c r="H80" s="541"/>
      <c r="J80" s="537"/>
      <c r="K80" s="742"/>
      <c r="L80" s="1032"/>
      <c r="M80" s="537"/>
      <c r="O80" s="1048" t="s">
        <v>10414</v>
      </c>
      <c r="P80" s="626" t="s">
        <v>16</v>
      </c>
      <c r="Q80" s="526" t="s">
        <v>1678</v>
      </c>
      <c r="R80" s="527">
        <v>0.7</v>
      </c>
      <c r="S80" s="1051"/>
      <c r="T80" s="1032"/>
      <c r="U80" s="537"/>
      <c r="W80" s="534"/>
      <c r="X80" s="537"/>
      <c r="Y80" s="534"/>
      <c r="Z80" s="538"/>
      <c r="AA80" s="531">
        <f>ROUND(ROUND(ROUND(ROUND(F9*N79,0)*R80,0)*V79,0)-Y58,0)</f>
        <v>430</v>
      </c>
      <c r="AB80" s="539"/>
      <c r="AC80" s="504"/>
    </row>
    <row r="81" spans="1:29" ht="16.7" customHeight="1" x14ac:dyDescent="0.15">
      <c r="A81" s="520">
        <v>22</v>
      </c>
      <c r="B81" s="520" t="s">
        <v>15026</v>
      </c>
      <c r="C81" s="521" t="s">
        <v>15027</v>
      </c>
      <c r="D81" s="542"/>
      <c r="E81" s="534"/>
      <c r="F81" s="534"/>
      <c r="H81" s="541"/>
      <c r="I81" s="763"/>
      <c r="J81" s="544"/>
      <c r="K81" s="579"/>
      <c r="L81" s="1032"/>
      <c r="M81" s="537"/>
      <c r="O81" s="979"/>
      <c r="P81" s="626" t="s">
        <v>3833</v>
      </c>
      <c r="Q81" s="526" t="s">
        <v>1678</v>
      </c>
      <c r="R81" s="527">
        <v>0.5</v>
      </c>
      <c r="S81" s="1051"/>
      <c r="T81" s="1032"/>
      <c r="U81" s="537"/>
      <c r="W81" s="534"/>
      <c r="X81" s="537"/>
      <c r="Y81" s="534"/>
      <c r="Z81" s="538"/>
      <c r="AA81" s="531">
        <f>ROUND(ROUND(ROUND(ROUND(F9*N79,0)*R81,0)*V79,0)-Y58,0)</f>
        <v>304</v>
      </c>
      <c r="AB81" s="539"/>
      <c r="AC81" s="504"/>
    </row>
    <row r="82" spans="1:29" ht="16.7" customHeight="1" x14ac:dyDescent="0.15">
      <c r="A82" s="520">
        <v>22</v>
      </c>
      <c r="B82" s="520">
        <v>9129</v>
      </c>
      <c r="C82" s="521" t="s">
        <v>15028</v>
      </c>
      <c r="D82" s="542"/>
      <c r="E82" s="534"/>
      <c r="F82" s="534"/>
      <c r="H82" s="541"/>
      <c r="I82" s="1049" t="s">
        <v>10418</v>
      </c>
      <c r="J82" s="525" t="s">
        <v>1678</v>
      </c>
      <c r="K82" s="718">
        <v>0.96499999999999997</v>
      </c>
      <c r="L82" s="1032"/>
      <c r="M82" s="537"/>
      <c r="O82" s="759"/>
      <c r="P82" s="760"/>
      <c r="Q82" s="526"/>
      <c r="R82" s="527"/>
      <c r="S82" s="1051"/>
      <c r="T82" s="1032"/>
      <c r="U82" s="537"/>
      <c r="W82" s="534"/>
      <c r="X82" s="537"/>
      <c r="Y82" s="534"/>
      <c r="Z82" s="538"/>
      <c r="AA82" s="531">
        <f>ROUND(ROUND(ROUND(ROUND(ROUND(F9*K82,0)*N79,0)*V79,0),0)-Y58,0)</f>
        <v>597</v>
      </c>
      <c r="AB82" s="539"/>
      <c r="AC82" s="504"/>
    </row>
    <row r="83" spans="1:29" ht="16.7" customHeight="1" x14ac:dyDescent="0.15">
      <c r="A83" s="520">
        <v>22</v>
      </c>
      <c r="B83" s="520">
        <v>9130</v>
      </c>
      <c r="C83" s="521" t="s">
        <v>15029</v>
      </c>
      <c r="D83" s="542"/>
      <c r="E83" s="534"/>
      <c r="F83" s="534"/>
      <c r="H83" s="541"/>
      <c r="I83" s="1047"/>
      <c r="J83" s="537"/>
      <c r="L83" s="1032"/>
      <c r="M83" s="537"/>
      <c r="O83" s="1048" t="s">
        <v>10414</v>
      </c>
      <c r="P83" s="626" t="s">
        <v>16</v>
      </c>
      <c r="Q83" s="526" t="s">
        <v>1678</v>
      </c>
      <c r="R83" s="527">
        <v>0.7</v>
      </c>
      <c r="S83" s="1051"/>
      <c r="T83" s="1032"/>
      <c r="U83" s="537"/>
      <c r="W83" s="534"/>
      <c r="X83" s="537"/>
      <c r="Y83" s="534"/>
      <c r="Z83" s="538"/>
      <c r="AA83" s="531">
        <f>ROUND(ROUND(ROUND(ROUND(ROUND(ROUND(F9*K82,0)*N79,0)*R83,0)*V79,0),0)-Y58,0)</f>
        <v>414</v>
      </c>
      <c r="AB83" s="539"/>
      <c r="AC83" s="504"/>
    </row>
    <row r="84" spans="1:29" ht="16.7" customHeight="1" x14ac:dyDescent="0.15">
      <c r="A84" s="520">
        <v>22</v>
      </c>
      <c r="B84" s="520" t="s">
        <v>15030</v>
      </c>
      <c r="C84" s="521" t="s">
        <v>15031</v>
      </c>
      <c r="D84" s="542"/>
      <c r="E84" s="534"/>
      <c r="F84" s="534"/>
      <c r="H84" s="541"/>
      <c r="I84" s="1044"/>
      <c r="J84" s="544"/>
      <c r="K84" s="725"/>
      <c r="L84" s="967"/>
      <c r="M84" s="544"/>
      <c r="N84" s="548"/>
      <c r="O84" s="979"/>
      <c r="P84" s="626" t="s">
        <v>3833</v>
      </c>
      <c r="Q84" s="526" t="s">
        <v>1678</v>
      </c>
      <c r="R84" s="527">
        <v>0.5</v>
      </c>
      <c r="S84" s="1051"/>
      <c r="T84" s="1032"/>
      <c r="U84" s="537"/>
      <c r="W84" s="534"/>
      <c r="X84" s="537"/>
      <c r="Y84" s="534"/>
      <c r="Z84" s="538"/>
      <c r="AA84" s="531">
        <f>ROUND(ROUND(ROUND(ROUND(ROUND(ROUND(F9*K82,0)*N79,0)*R84,0)*V79,0),0)-Y58,0)</f>
        <v>293</v>
      </c>
      <c r="AB84" s="539"/>
      <c r="AC84" s="504"/>
    </row>
    <row r="85" spans="1:29" ht="16.7" customHeight="1" x14ac:dyDescent="0.15">
      <c r="A85" s="520">
        <v>22</v>
      </c>
      <c r="B85" s="520" t="s">
        <v>15032</v>
      </c>
      <c r="C85" s="521" t="s">
        <v>15033</v>
      </c>
      <c r="D85" s="542"/>
      <c r="E85" s="534"/>
      <c r="F85" s="534"/>
      <c r="H85" s="541"/>
      <c r="I85" s="757"/>
      <c r="J85" s="525"/>
      <c r="K85" s="758"/>
      <c r="L85" s="966" t="s">
        <v>14906</v>
      </c>
      <c r="M85" s="525" t="s">
        <v>1678</v>
      </c>
      <c r="N85" s="529">
        <v>0.5</v>
      </c>
      <c r="O85" s="759"/>
      <c r="P85" s="760"/>
      <c r="Q85" s="526"/>
      <c r="R85" s="527"/>
      <c r="S85" s="1051"/>
      <c r="T85" s="1032"/>
      <c r="U85" s="537"/>
      <c r="W85" s="534"/>
      <c r="X85" s="537"/>
      <c r="Y85" s="534"/>
      <c r="Z85" s="538"/>
      <c r="AA85" s="531">
        <f>ROUND(ROUND(ROUND(F9*N85,0)*V79,0)-Y58,0)</f>
        <v>439</v>
      </c>
      <c r="AB85" s="539"/>
      <c r="AC85" s="504"/>
    </row>
    <row r="86" spans="1:29" ht="16.7" customHeight="1" x14ac:dyDescent="0.15">
      <c r="A86" s="520">
        <v>22</v>
      </c>
      <c r="B86" s="520" t="s">
        <v>15034</v>
      </c>
      <c r="C86" s="521" t="s">
        <v>15035</v>
      </c>
      <c r="D86" s="542"/>
      <c r="E86" s="534"/>
      <c r="F86" s="534"/>
      <c r="H86" s="541"/>
      <c r="J86" s="537"/>
      <c r="K86" s="742"/>
      <c r="L86" s="1032"/>
      <c r="M86" s="537"/>
      <c r="O86" s="1048" t="s">
        <v>10414</v>
      </c>
      <c r="P86" s="626" t="s">
        <v>16</v>
      </c>
      <c r="Q86" s="526" t="s">
        <v>1678</v>
      </c>
      <c r="R86" s="527">
        <v>0.7</v>
      </c>
      <c r="S86" s="1051"/>
      <c r="T86" s="1032"/>
      <c r="U86" s="537"/>
      <c r="W86" s="534"/>
      <c r="X86" s="537"/>
      <c r="Y86" s="534"/>
      <c r="Z86" s="538"/>
      <c r="AA86" s="531">
        <f>ROUND(ROUND(ROUND(ROUND(F9*N85,0)*R86,0)*V79,0)-Y58,0)</f>
        <v>304</v>
      </c>
      <c r="AB86" s="539"/>
      <c r="AC86" s="504"/>
    </row>
    <row r="87" spans="1:29" ht="16.7" customHeight="1" x14ac:dyDescent="0.15">
      <c r="A87" s="520">
        <v>22</v>
      </c>
      <c r="B87" s="520" t="s">
        <v>15036</v>
      </c>
      <c r="C87" s="521" t="s">
        <v>15037</v>
      </c>
      <c r="D87" s="542"/>
      <c r="E87" s="534"/>
      <c r="F87" s="534"/>
      <c r="H87" s="541"/>
      <c r="I87" s="763"/>
      <c r="J87" s="544"/>
      <c r="K87" s="579"/>
      <c r="L87" s="1032"/>
      <c r="M87" s="537"/>
      <c r="O87" s="979"/>
      <c r="P87" s="626" t="s">
        <v>3833</v>
      </c>
      <c r="Q87" s="526" t="s">
        <v>1678</v>
      </c>
      <c r="R87" s="527">
        <v>0.5</v>
      </c>
      <c r="S87" s="1051"/>
      <c r="T87" s="1032"/>
      <c r="U87" s="537"/>
      <c r="W87" s="534"/>
      <c r="X87" s="537"/>
      <c r="Y87" s="534"/>
      <c r="Z87" s="538"/>
      <c r="AA87" s="531">
        <f>ROUND(ROUND(ROUND(ROUND(F9*N85,0)*R87,0)*V79,0)-Y58,0)</f>
        <v>213</v>
      </c>
      <c r="AB87" s="539"/>
      <c r="AC87" s="504"/>
    </row>
    <row r="88" spans="1:29" ht="16.7" customHeight="1" x14ac:dyDescent="0.15">
      <c r="A88" s="520">
        <v>22</v>
      </c>
      <c r="B88" s="520" t="s">
        <v>15038</v>
      </c>
      <c r="C88" s="521" t="s">
        <v>15039</v>
      </c>
      <c r="D88" s="542"/>
      <c r="E88" s="534"/>
      <c r="F88" s="534"/>
      <c r="H88" s="541"/>
      <c r="I88" s="1049" t="s">
        <v>10418</v>
      </c>
      <c r="J88" s="525" t="s">
        <v>1678</v>
      </c>
      <c r="K88" s="718">
        <v>0.96499999999999997</v>
      </c>
      <c r="L88" s="1032"/>
      <c r="M88" s="537"/>
      <c r="O88" s="759"/>
      <c r="P88" s="760"/>
      <c r="Q88" s="526"/>
      <c r="R88" s="527"/>
      <c r="S88" s="1051"/>
      <c r="T88" s="1032"/>
      <c r="U88" s="537"/>
      <c r="W88" s="534"/>
      <c r="X88" s="537"/>
      <c r="Y88" s="534"/>
      <c r="Z88" s="538"/>
      <c r="AA88" s="531">
        <f>ROUND(ROUND(ROUND(ROUND(ROUND(F9*K88,0)*N85,0),0)*V79,0)-Y58,0)</f>
        <v>423</v>
      </c>
      <c r="AB88" s="539"/>
      <c r="AC88" s="504"/>
    </row>
    <row r="89" spans="1:29" ht="16.7" customHeight="1" x14ac:dyDescent="0.15">
      <c r="A89" s="520">
        <v>22</v>
      </c>
      <c r="B89" s="520" t="s">
        <v>15040</v>
      </c>
      <c r="C89" s="521" t="s">
        <v>15041</v>
      </c>
      <c r="D89" s="542"/>
      <c r="E89" s="534"/>
      <c r="F89" s="534"/>
      <c r="H89" s="541"/>
      <c r="I89" s="1047"/>
      <c r="J89" s="537"/>
      <c r="L89" s="1032"/>
      <c r="M89" s="537"/>
      <c r="O89" s="1048" t="s">
        <v>10414</v>
      </c>
      <c r="P89" s="626" t="s">
        <v>16</v>
      </c>
      <c r="Q89" s="526" t="s">
        <v>1678</v>
      </c>
      <c r="R89" s="527">
        <v>0.7</v>
      </c>
      <c r="S89" s="1051"/>
      <c r="T89" s="1032"/>
      <c r="U89" s="537"/>
      <c r="W89" s="534"/>
      <c r="X89" s="537"/>
      <c r="Y89" s="534"/>
      <c r="Z89" s="538"/>
      <c r="AA89" s="531">
        <f>ROUND(ROUND(ROUND(ROUND(ROUND(F9*K88,0)*N85,0)*R89,0)*V79,0)-Y58,0)</f>
        <v>293</v>
      </c>
      <c r="AB89" s="539"/>
      <c r="AC89" s="504"/>
    </row>
    <row r="90" spans="1:29" ht="16.7" customHeight="1" x14ac:dyDescent="0.15">
      <c r="A90" s="520">
        <v>22</v>
      </c>
      <c r="B90" s="520" t="s">
        <v>15042</v>
      </c>
      <c r="C90" s="521" t="s">
        <v>15043</v>
      </c>
      <c r="D90" s="542"/>
      <c r="E90" s="534"/>
      <c r="F90" s="534"/>
      <c r="H90" s="541"/>
      <c r="I90" s="1044"/>
      <c r="J90" s="544"/>
      <c r="K90" s="725"/>
      <c r="L90" s="967"/>
      <c r="M90" s="544"/>
      <c r="N90" s="548"/>
      <c r="O90" s="979"/>
      <c r="P90" s="626" t="s">
        <v>3833</v>
      </c>
      <c r="Q90" s="526" t="s">
        <v>1678</v>
      </c>
      <c r="R90" s="527">
        <v>0.5</v>
      </c>
      <c r="S90" s="1052"/>
      <c r="T90" s="967"/>
      <c r="U90" s="544"/>
      <c r="V90" s="548"/>
      <c r="W90" s="534"/>
      <c r="X90" s="537"/>
      <c r="Y90" s="534"/>
      <c r="Z90" s="538"/>
      <c r="AA90" s="531">
        <f>ROUND(ROUND(ROUND(ROUND(ROUND(F9*K88,0)*N85,0)*R90,0)*V79,0)-Y58,0)</f>
        <v>206</v>
      </c>
      <c r="AB90" s="539"/>
      <c r="AC90" s="504"/>
    </row>
    <row r="91" spans="1:29" ht="16.7" customHeight="1" x14ac:dyDescent="0.15">
      <c r="A91" s="520">
        <v>22</v>
      </c>
      <c r="B91" s="520" t="s">
        <v>15044</v>
      </c>
      <c r="C91" s="521" t="s">
        <v>15045</v>
      </c>
      <c r="D91" s="542"/>
      <c r="E91" s="534"/>
      <c r="F91" s="534"/>
      <c r="H91" s="541"/>
      <c r="I91" s="757"/>
      <c r="J91" s="525"/>
      <c r="K91" s="758"/>
      <c r="L91" s="966" t="s">
        <v>14896</v>
      </c>
      <c r="M91" s="525" t="s">
        <v>1678</v>
      </c>
      <c r="N91" s="529">
        <v>0.7</v>
      </c>
      <c r="O91" s="759"/>
      <c r="P91" s="760"/>
      <c r="Q91" s="526"/>
      <c r="R91" s="527"/>
      <c r="S91" s="1054" t="s">
        <v>14959</v>
      </c>
      <c r="T91" s="968" t="s">
        <v>12840</v>
      </c>
      <c r="U91" s="525" t="s">
        <v>1678</v>
      </c>
      <c r="V91" s="529">
        <v>0.7</v>
      </c>
      <c r="W91" s="534"/>
      <c r="X91" s="537"/>
      <c r="Y91" s="534"/>
      <c r="Z91" s="538"/>
      <c r="AA91" s="531">
        <f>ROUND(ROUND(ROUND(F9*N91,0)*V91,0)-Y58,0)</f>
        <v>619</v>
      </c>
      <c r="AB91" s="539"/>
      <c r="AC91" s="504"/>
    </row>
    <row r="92" spans="1:29" ht="16.7" customHeight="1" x14ac:dyDescent="0.15">
      <c r="A92" s="520">
        <v>22</v>
      </c>
      <c r="B92" s="520" t="s">
        <v>15046</v>
      </c>
      <c r="C92" s="521" t="s">
        <v>15047</v>
      </c>
      <c r="D92" s="542"/>
      <c r="E92" s="534"/>
      <c r="F92" s="534"/>
      <c r="H92" s="541"/>
      <c r="J92" s="537"/>
      <c r="K92" s="742"/>
      <c r="L92" s="1032"/>
      <c r="M92" s="537"/>
      <c r="O92" s="1048" t="s">
        <v>10414</v>
      </c>
      <c r="P92" s="626" t="s">
        <v>16</v>
      </c>
      <c r="Q92" s="526" t="s">
        <v>1678</v>
      </c>
      <c r="R92" s="527">
        <v>0.7</v>
      </c>
      <c r="S92" s="1055"/>
      <c r="T92" s="1032"/>
      <c r="U92" s="537"/>
      <c r="W92" s="534"/>
      <c r="X92" s="537"/>
      <c r="Y92" s="534"/>
      <c r="Z92" s="538"/>
      <c r="AA92" s="531">
        <f>ROUND(ROUND(ROUND(ROUND(F9*N91,0)*R92,0)*V91,0)-Y58,0)</f>
        <v>430</v>
      </c>
      <c r="AB92" s="539"/>
      <c r="AC92" s="504"/>
    </row>
    <row r="93" spans="1:29" ht="16.7" customHeight="1" x14ac:dyDescent="0.15">
      <c r="A93" s="520">
        <v>22</v>
      </c>
      <c r="B93" s="520" t="s">
        <v>15048</v>
      </c>
      <c r="C93" s="521" t="s">
        <v>15049</v>
      </c>
      <c r="D93" s="542"/>
      <c r="E93" s="534"/>
      <c r="F93" s="534"/>
      <c r="H93" s="541"/>
      <c r="I93" s="763"/>
      <c r="J93" s="544"/>
      <c r="K93" s="579"/>
      <c r="L93" s="1032"/>
      <c r="M93" s="537"/>
      <c r="O93" s="979"/>
      <c r="P93" s="626" t="s">
        <v>3833</v>
      </c>
      <c r="Q93" s="526" t="s">
        <v>1678</v>
      </c>
      <c r="R93" s="527">
        <v>0.5</v>
      </c>
      <c r="S93" s="1055"/>
      <c r="T93" s="1032"/>
      <c r="U93" s="537"/>
      <c r="W93" s="534"/>
      <c r="X93" s="537"/>
      <c r="Y93" s="534"/>
      <c r="Z93" s="538"/>
      <c r="AA93" s="531">
        <f>ROUND(ROUND(ROUND(ROUND(F9*N91,0)*R93,0)*V91,0)-Y58,0)</f>
        <v>304</v>
      </c>
      <c r="AB93" s="539"/>
      <c r="AC93" s="504"/>
    </row>
    <row r="94" spans="1:29" ht="16.7" customHeight="1" x14ac:dyDescent="0.15">
      <c r="A94" s="520">
        <v>22</v>
      </c>
      <c r="B94" s="520" t="s">
        <v>15050</v>
      </c>
      <c r="C94" s="521" t="s">
        <v>15051</v>
      </c>
      <c r="D94" s="542"/>
      <c r="E94" s="534"/>
      <c r="F94" s="534"/>
      <c r="H94" s="541"/>
      <c r="I94" s="1049" t="s">
        <v>10418</v>
      </c>
      <c r="J94" s="525" t="s">
        <v>1678</v>
      </c>
      <c r="K94" s="718">
        <v>0.96499999999999997</v>
      </c>
      <c r="L94" s="1032"/>
      <c r="M94" s="537"/>
      <c r="O94" s="759"/>
      <c r="P94" s="760"/>
      <c r="Q94" s="526"/>
      <c r="R94" s="527"/>
      <c r="S94" s="1055"/>
      <c r="T94" s="1032"/>
      <c r="U94" s="537"/>
      <c r="W94" s="534"/>
      <c r="X94" s="537"/>
      <c r="Y94" s="534"/>
      <c r="Z94" s="538"/>
      <c r="AA94" s="531">
        <f>ROUND(ROUND(ROUND(ROUND(ROUND(F9*K94,0)*N91,0)*V91,0),0)-Y58,0)</f>
        <v>597</v>
      </c>
      <c r="AB94" s="539"/>
      <c r="AC94" s="504"/>
    </row>
    <row r="95" spans="1:29" ht="16.7" customHeight="1" x14ac:dyDescent="0.15">
      <c r="A95" s="520">
        <v>22</v>
      </c>
      <c r="B95" s="520" t="s">
        <v>15052</v>
      </c>
      <c r="C95" s="521" t="s">
        <v>15053</v>
      </c>
      <c r="D95" s="542"/>
      <c r="E95" s="534"/>
      <c r="F95" s="534"/>
      <c r="H95" s="541"/>
      <c r="I95" s="1047"/>
      <c r="J95" s="537"/>
      <c r="L95" s="1032"/>
      <c r="M95" s="537"/>
      <c r="O95" s="1048" t="s">
        <v>10414</v>
      </c>
      <c r="P95" s="626" t="s">
        <v>16</v>
      </c>
      <c r="Q95" s="526" t="s">
        <v>1678</v>
      </c>
      <c r="R95" s="527">
        <v>0.7</v>
      </c>
      <c r="S95" s="1055"/>
      <c r="T95" s="1032"/>
      <c r="U95" s="537"/>
      <c r="W95" s="534"/>
      <c r="X95" s="537"/>
      <c r="Y95" s="534"/>
      <c r="Z95" s="538"/>
      <c r="AA95" s="531">
        <f>ROUND(ROUND(ROUND(ROUND(ROUND(ROUND(F9*K94,0)*N91,0)*R95,0)*V91,0),0)-Y58,0)</f>
        <v>414</v>
      </c>
      <c r="AB95" s="539"/>
      <c r="AC95" s="504"/>
    </row>
    <row r="96" spans="1:29" ht="16.7" customHeight="1" x14ac:dyDescent="0.15">
      <c r="A96" s="520">
        <v>22</v>
      </c>
      <c r="B96" s="520" t="s">
        <v>15054</v>
      </c>
      <c r="C96" s="521" t="s">
        <v>15055</v>
      </c>
      <c r="D96" s="542"/>
      <c r="E96" s="534"/>
      <c r="F96" s="534"/>
      <c r="H96" s="541"/>
      <c r="I96" s="1044"/>
      <c r="J96" s="544"/>
      <c r="K96" s="725"/>
      <c r="L96" s="967"/>
      <c r="M96" s="544"/>
      <c r="N96" s="548"/>
      <c r="O96" s="979"/>
      <c r="P96" s="626" t="s">
        <v>3833</v>
      </c>
      <c r="Q96" s="526" t="s">
        <v>1678</v>
      </c>
      <c r="R96" s="527">
        <v>0.5</v>
      </c>
      <c r="S96" s="1055"/>
      <c r="T96" s="1032"/>
      <c r="U96" s="537"/>
      <c r="W96" s="534"/>
      <c r="X96" s="537"/>
      <c r="Y96" s="534"/>
      <c r="Z96" s="538"/>
      <c r="AA96" s="531">
        <f>ROUND(ROUND(ROUND(ROUND(ROUND(ROUND(F9*K94,0)*N91,0)*R96,0)*V91,0),0)-Y58,0)</f>
        <v>293</v>
      </c>
      <c r="AB96" s="539"/>
      <c r="AC96" s="504"/>
    </row>
    <row r="97" spans="1:29" ht="16.7" customHeight="1" x14ac:dyDescent="0.15">
      <c r="A97" s="520">
        <v>22</v>
      </c>
      <c r="B97" s="520" t="s">
        <v>15056</v>
      </c>
      <c r="C97" s="521" t="s">
        <v>15057</v>
      </c>
      <c r="D97" s="542"/>
      <c r="E97" s="534"/>
      <c r="F97" s="534"/>
      <c r="H97" s="541"/>
      <c r="I97" s="757"/>
      <c r="J97" s="525"/>
      <c r="K97" s="758"/>
      <c r="L97" s="966" t="s">
        <v>14906</v>
      </c>
      <c r="M97" s="525" t="s">
        <v>1678</v>
      </c>
      <c r="N97" s="529">
        <v>0.5</v>
      </c>
      <c r="O97" s="759"/>
      <c r="P97" s="760"/>
      <c r="Q97" s="526"/>
      <c r="R97" s="527"/>
      <c r="S97" s="1055"/>
      <c r="T97" s="1032"/>
      <c r="U97" s="537"/>
      <c r="W97" s="534"/>
      <c r="X97" s="537"/>
      <c r="Y97" s="534"/>
      <c r="Z97" s="538"/>
      <c r="AA97" s="531">
        <f>ROUND(ROUND(ROUND(F9*N97,0)*V91,0)-Y58,0)</f>
        <v>439</v>
      </c>
      <c r="AB97" s="539"/>
      <c r="AC97" s="504"/>
    </row>
    <row r="98" spans="1:29" ht="16.7" customHeight="1" x14ac:dyDescent="0.15">
      <c r="A98" s="520">
        <v>22</v>
      </c>
      <c r="B98" s="520" t="s">
        <v>15058</v>
      </c>
      <c r="C98" s="521" t="s">
        <v>15059</v>
      </c>
      <c r="D98" s="542"/>
      <c r="E98" s="534"/>
      <c r="F98" s="534"/>
      <c r="H98" s="541"/>
      <c r="J98" s="537"/>
      <c r="K98" s="742"/>
      <c r="L98" s="1032"/>
      <c r="M98" s="537"/>
      <c r="O98" s="1048" t="s">
        <v>10414</v>
      </c>
      <c r="P98" s="626" t="s">
        <v>16</v>
      </c>
      <c r="Q98" s="526" t="s">
        <v>1678</v>
      </c>
      <c r="R98" s="527">
        <v>0.7</v>
      </c>
      <c r="S98" s="1055"/>
      <c r="T98" s="1032"/>
      <c r="U98" s="537"/>
      <c r="W98" s="534"/>
      <c r="X98" s="537"/>
      <c r="Y98" s="534"/>
      <c r="Z98" s="538"/>
      <c r="AA98" s="531">
        <f>ROUND(ROUND(ROUND(ROUND(F9*N97,0)*R98,0)*V91,0)-Y58,0)</f>
        <v>304</v>
      </c>
      <c r="AB98" s="539"/>
      <c r="AC98" s="504"/>
    </row>
    <row r="99" spans="1:29" ht="16.7" customHeight="1" x14ac:dyDescent="0.15">
      <c r="A99" s="520">
        <v>22</v>
      </c>
      <c r="B99" s="520" t="s">
        <v>15060</v>
      </c>
      <c r="C99" s="521" t="s">
        <v>15061</v>
      </c>
      <c r="D99" s="542"/>
      <c r="E99" s="534"/>
      <c r="F99" s="534"/>
      <c r="H99" s="541"/>
      <c r="I99" s="763"/>
      <c r="J99" s="544"/>
      <c r="K99" s="579"/>
      <c r="L99" s="1032"/>
      <c r="M99" s="537"/>
      <c r="O99" s="979"/>
      <c r="P99" s="626" t="s">
        <v>3833</v>
      </c>
      <c r="Q99" s="526" t="s">
        <v>1678</v>
      </c>
      <c r="R99" s="527">
        <v>0.5</v>
      </c>
      <c r="S99" s="1055"/>
      <c r="T99" s="1032"/>
      <c r="U99" s="537"/>
      <c r="W99" s="534"/>
      <c r="X99" s="537"/>
      <c r="Y99" s="534"/>
      <c r="Z99" s="538"/>
      <c r="AA99" s="531">
        <f>ROUND(ROUND(ROUND(ROUND(F9*N97,0)*R99,0)*V91,0)-Y58,0)</f>
        <v>213</v>
      </c>
      <c r="AB99" s="539"/>
      <c r="AC99" s="504"/>
    </row>
    <row r="100" spans="1:29" ht="16.7" customHeight="1" x14ac:dyDescent="0.15">
      <c r="A100" s="520">
        <v>22</v>
      </c>
      <c r="B100" s="520" t="s">
        <v>15062</v>
      </c>
      <c r="C100" s="521" t="s">
        <v>15063</v>
      </c>
      <c r="D100" s="542"/>
      <c r="E100" s="534"/>
      <c r="F100" s="534"/>
      <c r="H100" s="541"/>
      <c r="I100" s="1049" t="s">
        <v>10418</v>
      </c>
      <c r="J100" s="525" t="s">
        <v>1678</v>
      </c>
      <c r="K100" s="718">
        <v>0.96499999999999997</v>
      </c>
      <c r="L100" s="1032"/>
      <c r="M100" s="537"/>
      <c r="O100" s="759"/>
      <c r="P100" s="760"/>
      <c r="Q100" s="526"/>
      <c r="R100" s="527"/>
      <c r="S100" s="1055"/>
      <c r="T100" s="1032"/>
      <c r="U100" s="537"/>
      <c r="W100" s="534"/>
      <c r="X100" s="537"/>
      <c r="Y100" s="534"/>
      <c r="Z100" s="538"/>
      <c r="AA100" s="531">
        <f>ROUND(ROUND(ROUND(ROUND(ROUND(F9*K100,0)*N97,0),0)*V91,0)-Y58,0)</f>
        <v>423</v>
      </c>
      <c r="AB100" s="539"/>
      <c r="AC100" s="504"/>
    </row>
    <row r="101" spans="1:29" ht="16.7" customHeight="1" x14ac:dyDescent="0.15">
      <c r="A101" s="520">
        <v>22</v>
      </c>
      <c r="B101" s="520" t="s">
        <v>15064</v>
      </c>
      <c r="C101" s="521" t="s">
        <v>15065</v>
      </c>
      <c r="D101" s="542"/>
      <c r="E101" s="534"/>
      <c r="F101" s="534"/>
      <c r="H101" s="541"/>
      <c r="I101" s="1047"/>
      <c r="J101" s="537"/>
      <c r="L101" s="1032"/>
      <c r="M101" s="537"/>
      <c r="O101" s="1048" t="s">
        <v>10414</v>
      </c>
      <c r="P101" s="626" t="s">
        <v>16</v>
      </c>
      <c r="Q101" s="526" t="s">
        <v>1678</v>
      </c>
      <c r="R101" s="527">
        <v>0.7</v>
      </c>
      <c r="S101" s="1055"/>
      <c r="T101" s="1032"/>
      <c r="U101" s="537"/>
      <c r="W101" s="534"/>
      <c r="X101" s="537"/>
      <c r="Y101" s="534"/>
      <c r="Z101" s="538"/>
      <c r="AA101" s="531">
        <f>ROUND(ROUND(ROUND(ROUND(ROUND(F9*K100,0)*N97,0)*R101,0)*V91,0)-Y58,0)</f>
        <v>293</v>
      </c>
      <c r="AB101" s="539"/>
      <c r="AC101" s="504"/>
    </row>
    <row r="102" spans="1:29" ht="16.7" customHeight="1" x14ac:dyDescent="0.15">
      <c r="A102" s="520">
        <v>22</v>
      </c>
      <c r="B102" s="520" t="s">
        <v>15066</v>
      </c>
      <c r="C102" s="521" t="s">
        <v>15067</v>
      </c>
      <c r="D102" s="557"/>
      <c r="E102" s="550"/>
      <c r="F102" s="550"/>
      <c r="G102" s="650"/>
      <c r="H102" s="558"/>
      <c r="I102" s="1044"/>
      <c r="J102" s="544"/>
      <c r="K102" s="725"/>
      <c r="L102" s="967"/>
      <c r="M102" s="544"/>
      <c r="N102" s="548"/>
      <c r="O102" s="979"/>
      <c r="P102" s="626" t="s">
        <v>3833</v>
      </c>
      <c r="Q102" s="526" t="s">
        <v>1678</v>
      </c>
      <c r="R102" s="527">
        <v>0.5</v>
      </c>
      <c r="S102" s="1052"/>
      <c r="T102" s="967"/>
      <c r="U102" s="544"/>
      <c r="V102" s="548"/>
      <c r="W102" s="550"/>
      <c r="X102" s="544"/>
      <c r="Y102" s="550"/>
      <c r="Z102" s="553"/>
      <c r="AA102" s="531">
        <f>ROUND(ROUND(ROUND(ROUND(ROUND(F9*K100,0)*N97,0)*R102,0)*V91,0)-Y58,0)</f>
        <v>206</v>
      </c>
      <c r="AB102" s="559"/>
      <c r="AC102" s="504"/>
    </row>
    <row r="103" spans="1:29" ht="16.7" customHeight="1" x14ac:dyDescent="0.15">
      <c r="A103" s="520">
        <v>22</v>
      </c>
      <c r="B103" s="520">
        <v>9561</v>
      </c>
      <c r="C103" s="521" t="s">
        <v>15068</v>
      </c>
      <c r="D103" s="560"/>
      <c r="E103" s="522"/>
      <c r="F103" s="936" t="s">
        <v>10494</v>
      </c>
      <c r="G103" s="947"/>
      <c r="H103" s="941"/>
      <c r="I103" s="757"/>
      <c r="J103" s="525"/>
      <c r="K103" s="758"/>
      <c r="L103" s="1050" t="s">
        <v>14896</v>
      </c>
      <c r="M103" s="525" t="s">
        <v>1678</v>
      </c>
      <c r="N103" s="529">
        <v>0.7</v>
      </c>
      <c r="O103" s="759"/>
      <c r="P103" s="760"/>
      <c r="Q103" s="526"/>
      <c r="R103" s="527"/>
      <c r="S103" s="761"/>
      <c r="T103" s="757"/>
      <c r="U103" s="525"/>
      <c r="V103" s="529"/>
      <c r="W103" s="522"/>
      <c r="X103" s="525"/>
      <c r="Y103" s="522"/>
      <c r="Z103" s="530"/>
      <c r="AA103" s="531">
        <f>ROUND(F105*N103,0)</f>
        <v>675</v>
      </c>
      <c r="AB103" s="532"/>
      <c r="AC103" s="504"/>
    </row>
    <row r="104" spans="1:29" ht="16.7" customHeight="1" x14ac:dyDescent="0.15">
      <c r="A104" s="520">
        <v>22</v>
      </c>
      <c r="B104" s="520">
        <v>9562</v>
      </c>
      <c r="C104" s="521" t="s">
        <v>15069</v>
      </c>
      <c r="D104" s="542"/>
      <c r="E104" s="534"/>
      <c r="F104" s="937"/>
      <c r="G104" s="948"/>
      <c r="H104" s="942"/>
      <c r="J104" s="537"/>
      <c r="K104" s="742"/>
      <c r="L104" s="1032"/>
      <c r="M104" s="537"/>
      <c r="O104" s="1048" t="s">
        <v>10414</v>
      </c>
      <c r="P104" s="626" t="s">
        <v>16</v>
      </c>
      <c r="Q104" s="526" t="s">
        <v>1678</v>
      </c>
      <c r="R104" s="527">
        <v>0.7</v>
      </c>
      <c r="S104" s="762"/>
      <c r="U104" s="537"/>
      <c r="W104" s="534"/>
      <c r="X104" s="537"/>
      <c r="Y104" s="534"/>
      <c r="Z104" s="538"/>
      <c r="AA104" s="531">
        <f>ROUND(ROUND(F105*N103,0)*R104,0)</f>
        <v>473</v>
      </c>
      <c r="AB104" s="539"/>
      <c r="AC104" s="504"/>
    </row>
    <row r="105" spans="1:29" ht="16.7" customHeight="1" x14ac:dyDescent="0.15">
      <c r="A105" s="520">
        <v>22</v>
      </c>
      <c r="B105" s="520" t="s">
        <v>15070</v>
      </c>
      <c r="C105" s="521" t="s">
        <v>15071</v>
      </c>
      <c r="D105" s="542"/>
      <c r="E105" s="534"/>
      <c r="F105" s="1034">
        <f>'6生活介護(基本)'!F57</f>
        <v>964</v>
      </c>
      <c r="G105" s="1035"/>
      <c r="H105" s="541" t="s">
        <v>9</v>
      </c>
      <c r="I105" s="763"/>
      <c r="J105" s="544"/>
      <c r="K105" s="579"/>
      <c r="L105" s="1032"/>
      <c r="M105" s="537"/>
      <c r="O105" s="979"/>
      <c r="P105" s="626" t="s">
        <v>3833</v>
      </c>
      <c r="Q105" s="526" t="s">
        <v>1678</v>
      </c>
      <c r="R105" s="527">
        <v>0.5</v>
      </c>
      <c r="S105" s="762"/>
      <c r="U105" s="537"/>
      <c r="W105" s="534"/>
      <c r="X105" s="537"/>
      <c r="Y105" s="534"/>
      <c r="Z105" s="538"/>
      <c r="AA105" s="531">
        <f>ROUND(ROUND(F105*N103,0)*R105,0)</f>
        <v>338</v>
      </c>
      <c r="AB105" s="539"/>
      <c r="AC105" s="504"/>
    </row>
    <row r="106" spans="1:29" ht="16.7" customHeight="1" x14ac:dyDescent="0.15">
      <c r="A106" s="520">
        <v>22</v>
      </c>
      <c r="B106" s="520">
        <v>9563</v>
      </c>
      <c r="C106" s="521" t="s">
        <v>15072</v>
      </c>
      <c r="D106" s="542"/>
      <c r="E106" s="534"/>
      <c r="F106" s="534"/>
      <c r="H106" s="541"/>
      <c r="I106" s="1049" t="s">
        <v>10418</v>
      </c>
      <c r="J106" s="525" t="s">
        <v>1678</v>
      </c>
      <c r="K106" s="718">
        <v>0.96499999999999997</v>
      </c>
      <c r="L106" s="1032"/>
      <c r="M106" s="537"/>
      <c r="O106" s="759"/>
      <c r="P106" s="760"/>
      <c r="Q106" s="526"/>
      <c r="R106" s="527"/>
      <c r="S106" s="762"/>
      <c r="U106" s="537"/>
      <c r="W106" s="534"/>
      <c r="X106" s="537"/>
      <c r="Y106" s="534"/>
      <c r="Z106" s="538"/>
      <c r="AA106" s="531">
        <f>ROUND(ROUND(ROUND(F105*K106,0)*N103,0),0)</f>
        <v>651</v>
      </c>
      <c r="AB106" s="539"/>
      <c r="AC106" s="504"/>
    </row>
    <row r="107" spans="1:29" ht="16.7" customHeight="1" x14ac:dyDescent="0.15">
      <c r="A107" s="520">
        <v>22</v>
      </c>
      <c r="B107" s="520">
        <v>9564</v>
      </c>
      <c r="C107" s="521" t="s">
        <v>15073</v>
      </c>
      <c r="D107" s="542"/>
      <c r="E107" s="534"/>
      <c r="F107" s="534"/>
      <c r="H107" s="541"/>
      <c r="I107" s="1047"/>
      <c r="J107" s="537"/>
      <c r="L107" s="1032"/>
      <c r="M107" s="537"/>
      <c r="O107" s="1048" t="s">
        <v>10414</v>
      </c>
      <c r="P107" s="626" t="s">
        <v>16</v>
      </c>
      <c r="Q107" s="526" t="s">
        <v>1678</v>
      </c>
      <c r="R107" s="527">
        <v>0.7</v>
      </c>
      <c r="S107" s="762"/>
      <c r="U107" s="537"/>
      <c r="W107" s="534"/>
      <c r="X107" s="537"/>
      <c r="Y107" s="534"/>
      <c r="Z107" s="538"/>
      <c r="AA107" s="531">
        <f>ROUND(ROUND(ROUND(F105*K106,0)*N103,0)*R107,0)</f>
        <v>456</v>
      </c>
      <c r="AB107" s="539"/>
      <c r="AC107" s="504"/>
    </row>
    <row r="108" spans="1:29" ht="16.7" customHeight="1" x14ac:dyDescent="0.15">
      <c r="A108" s="520">
        <v>22</v>
      </c>
      <c r="B108" s="520" t="s">
        <v>15074</v>
      </c>
      <c r="C108" s="521" t="s">
        <v>15075</v>
      </c>
      <c r="D108" s="542"/>
      <c r="E108" s="534"/>
      <c r="F108" s="534"/>
      <c r="H108" s="541"/>
      <c r="I108" s="1044"/>
      <c r="J108" s="544"/>
      <c r="K108" s="725"/>
      <c r="L108" s="967"/>
      <c r="M108" s="544"/>
      <c r="N108" s="548"/>
      <c r="O108" s="979"/>
      <c r="P108" s="626" t="s">
        <v>3833</v>
      </c>
      <c r="Q108" s="526" t="s">
        <v>1678</v>
      </c>
      <c r="R108" s="527">
        <v>0.5</v>
      </c>
      <c r="S108" s="762"/>
      <c r="U108" s="537"/>
      <c r="W108" s="534"/>
      <c r="X108" s="537"/>
      <c r="Y108" s="534"/>
      <c r="Z108" s="538"/>
      <c r="AA108" s="531">
        <f>ROUND(ROUND(ROUND(F105*K106,0)*N103,0)*R108,0)</f>
        <v>326</v>
      </c>
      <c r="AB108" s="539"/>
      <c r="AC108" s="504"/>
    </row>
    <row r="109" spans="1:29" ht="16.7" customHeight="1" x14ac:dyDescent="0.15">
      <c r="A109" s="520">
        <v>22</v>
      </c>
      <c r="B109" s="520" t="s">
        <v>15076</v>
      </c>
      <c r="C109" s="521" t="s">
        <v>15077</v>
      </c>
      <c r="D109" s="542"/>
      <c r="E109" s="534"/>
      <c r="F109" s="534"/>
      <c r="H109" s="541"/>
      <c r="I109" s="757"/>
      <c r="J109" s="525"/>
      <c r="K109" s="758"/>
      <c r="L109" s="966" t="s">
        <v>14906</v>
      </c>
      <c r="M109" s="525" t="s">
        <v>1678</v>
      </c>
      <c r="N109" s="529">
        <v>0.5</v>
      </c>
      <c r="O109" s="759"/>
      <c r="P109" s="760"/>
      <c r="Q109" s="526"/>
      <c r="R109" s="527"/>
      <c r="S109" s="762"/>
      <c r="U109" s="537"/>
      <c r="W109" s="534"/>
      <c r="X109" s="537"/>
      <c r="Y109" s="534"/>
      <c r="Z109" s="538"/>
      <c r="AA109" s="531">
        <f>ROUND(F105*N109,0)</f>
        <v>482</v>
      </c>
      <c r="AB109" s="539"/>
      <c r="AC109" s="504"/>
    </row>
    <row r="110" spans="1:29" ht="16.7" customHeight="1" x14ac:dyDescent="0.15">
      <c r="A110" s="520">
        <v>22</v>
      </c>
      <c r="B110" s="520" t="s">
        <v>15078</v>
      </c>
      <c r="C110" s="521" t="s">
        <v>15079</v>
      </c>
      <c r="D110" s="542"/>
      <c r="E110" s="534"/>
      <c r="F110" s="534"/>
      <c r="H110" s="541"/>
      <c r="J110" s="537"/>
      <c r="K110" s="742"/>
      <c r="L110" s="1032"/>
      <c r="M110" s="537"/>
      <c r="O110" s="1048" t="s">
        <v>10414</v>
      </c>
      <c r="P110" s="626" t="s">
        <v>16</v>
      </c>
      <c r="Q110" s="526" t="s">
        <v>1678</v>
      </c>
      <c r="R110" s="527">
        <v>0.7</v>
      </c>
      <c r="S110" s="762"/>
      <c r="U110" s="537"/>
      <c r="W110" s="534"/>
      <c r="X110" s="537"/>
      <c r="Y110" s="534"/>
      <c r="Z110" s="538"/>
      <c r="AA110" s="531">
        <f>ROUND(ROUND(F105*N109,0)*R110,0)</f>
        <v>337</v>
      </c>
      <c r="AB110" s="539"/>
      <c r="AC110" s="504"/>
    </row>
    <row r="111" spans="1:29" ht="16.7" customHeight="1" x14ac:dyDescent="0.15">
      <c r="A111" s="520">
        <v>22</v>
      </c>
      <c r="B111" s="520" t="s">
        <v>15080</v>
      </c>
      <c r="C111" s="521" t="s">
        <v>15081</v>
      </c>
      <c r="D111" s="542"/>
      <c r="E111" s="534"/>
      <c r="F111" s="534"/>
      <c r="H111" s="541"/>
      <c r="I111" s="763"/>
      <c r="J111" s="544"/>
      <c r="K111" s="579"/>
      <c r="L111" s="1032"/>
      <c r="M111" s="537"/>
      <c r="O111" s="979"/>
      <c r="P111" s="626" t="s">
        <v>3833</v>
      </c>
      <c r="Q111" s="526" t="s">
        <v>1678</v>
      </c>
      <c r="R111" s="527">
        <v>0.5</v>
      </c>
      <c r="S111" s="762"/>
      <c r="U111" s="537"/>
      <c r="W111" s="534"/>
      <c r="X111" s="537"/>
      <c r="Y111" s="534"/>
      <c r="Z111" s="538"/>
      <c r="AA111" s="531">
        <f>ROUND(ROUND(F105*N109,0)*R111,0)</f>
        <v>241</v>
      </c>
      <c r="AB111" s="539"/>
      <c r="AC111" s="504"/>
    </row>
    <row r="112" spans="1:29" ht="16.7" customHeight="1" x14ac:dyDescent="0.15">
      <c r="A112" s="520">
        <v>22</v>
      </c>
      <c r="B112" s="520" t="s">
        <v>15082</v>
      </c>
      <c r="C112" s="521" t="s">
        <v>15083</v>
      </c>
      <c r="D112" s="542"/>
      <c r="E112" s="534"/>
      <c r="F112" s="534"/>
      <c r="H112" s="541"/>
      <c r="I112" s="1049" t="s">
        <v>10418</v>
      </c>
      <c r="J112" s="525" t="s">
        <v>1678</v>
      </c>
      <c r="K112" s="718">
        <v>0.96499999999999997</v>
      </c>
      <c r="L112" s="1032"/>
      <c r="M112" s="537"/>
      <c r="O112" s="759"/>
      <c r="P112" s="760"/>
      <c r="Q112" s="526"/>
      <c r="R112" s="527"/>
      <c r="S112" s="762"/>
      <c r="U112" s="537"/>
      <c r="W112" s="534"/>
      <c r="X112" s="537"/>
      <c r="Y112" s="534"/>
      <c r="Z112" s="538"/>
      <c r="AA112" s="531">
        <f>ROUND(ROUND(ROUND(F105*K112,0)*N109,0),0)</f>
        <v>465</v>
      </c>
      <c r="AB112" s="539"/>
      <c r="AC112" s="504"/>
    </row>
    <row r="113" spans="1:29" ht="16.7" customHeight="1" x14ac:dyDescent="0.15">
      <c r="A113" s="520">
        <v>22</v>
      </c>
      <c r="B113" s="520" t="s">
        <v>15084</v>
      </c>
      <c r="C113" s="521" t="s">
        <v>15085</v>
      </c>
      <c r="D113" s="542"/>
      <c r="E113" s="534"/>
      <c r="F113" s="534"/>
      <c r="H113" s="541"/>
      <c r="I113" s="1047"/>
      <c r="J113" s="537"/>
      <c r="L113" s="1032"/>
      <c r="M113" s="537"/>
      <c r="O113" s="1048" t="s">
        <v>10414</v>
      </c>
      <c r="P113" s="626" t="s">
        <v>16</v>
      </c>
      <c r="Q113" s="526" t="s">
        <v>1678</v>
      </c>
      <c r="R113" s="527">
        <v>0.7</v>
      </c>
      <c r="S113" s="762"/>
      <c r="U113" s="537"/>
      <c r="W113" s="534"/>
      <c r="X113" s="537"/>
      <c r="Y113" s="534"/>
      <c r="Z113" s="538"/>
      <c r="AA113" s="531">
        <f>ROUND(ROUND(ROUND(F105*K112,0)*N109,0)*R113,0)</f>
        <v>326</v>
      </c>
      <c r="AB113" s="539"/>
      <c r="AC113" s="504"/>
    </row>
    <row r="114" spans="1:29" ht="16.7" customHeight="1" x14ac:dyDescent="0.15">
      <c r="A114" s="520">
        <v>22</v>
      </c>
      <c r="B114" s="520" t="s">
        <v>15086</v>
      </c>
      <c r="C114" s="521" t="s">
        <v>15087</v>
      </c>
      <c r="D114" s="542"/>
      <c r="E114" s="534"/>
      <c r="F114" s="534"/>
      <c r="H114" s="541"/>
      <c r="I114" s="1044"/>
      <c r="J114" s="544"/>
      <c r="K114" s="725"/>
      <c r="L114" s="967"/>
      <c r="M114" s="544"/>
      <c r="N114" s="548"/>
      <c r="O114" s="979"/>
      <c r="P114" s="626" t="s">
        <v>3833</v>
      </c>
      <c r="Q114" s="526" t="s">
        <v>1678</v>
      </c>
      <c r="R114" s="527">
        <v>0.5</v>
      </c>
      <c r="S114" s="764"/>
      <c r="T114" s="763"/>
      <c r="U114" s="544"/>
      <c r="V114" s="548"/>
      <c r="W114" s="534"/>
      <c r="X114" s="537"/>
      <c r="Y114" s="534"/>
      <c r="Z114" s="538"/>
      <c r="AA114" s="531">
        <f>ROUND(ROUND(ROUND(F105*K112,0)*N109,0)*R114,0)</f>
        <v>233</v>
      </c>
      <c r="AB114" s="539"/>
      <c r="AC114" s="504"/>
    </row>
    <row r="115" spans="1:29" ht="16.7" customHeight="1" x14ac:dyDescent="0.15">
      <c r="A115" s="520">
        <v>22</v>
      </c>
      <c r="B115" s="520">
        <v>9565</v>
      </c>
      <c r="C115" s="521" t="s">
        <v>15088</v>
      </c>
      <c r="D115" s="542"/>
      <c r="E115" s="534"/>
      <c r="F115" s="534"/>
      <c r="H115" s="541"/>
      <c r="I115" s="757"/>
      <c r="J115" s="525"/>
      <c r="K115" s="758"/>
      <c r="L115" s="1050" t="s">
        <v>14896</v>
      </c>
      <c r="M115" s="525" t="s">
        <v>1678</v>
      </c>
      <c r="N115" s="529">
        <v>0.7</v>
      </c>
      <c r="O115" s="759"/>
      <c r="P115" s="760"/>
      <c r="Q115" s="526"/>
      <c r="R115" s="527"/>
      <c r="S115" s="1054" t="s">
        <v>10423</v>
      </c>
      <c r="T115" s="968" t="s">
        <v>12821</v>
      </c>
      <c r="U115" s="525" t="s">
        <v>1678</v>
      </c>
      <c r="V115" s="529">
        <v>0.5</v>
      </c>
      <c r="W115" s="534"/>
      <c r="X115" s="537"/>
      <c r="Y115" s="534"/>
      <c r="Z115" s="538"/>
      <c r="AA115" s="531">
        <f>ROUND(ROUND(F105*N115,0)*V115,0)</f>
        <v>338</v>
      </c>
      <c r="AB115" s="539"/>
      <c r="AC115" s="504"/>
    </row>
    <row r="116" spans="1:29" ht="16.7" customHeight="1" x14ac:dyDescent="0.15">
      <c r="A116" s="520">
        <v>22</v>
      </c>
      <c r="B116" s="520">
        <v>9566</v>
      </c>
      <c r="C116" s="521" t="s">
        <v>15089</v>
      </c>
      <c r="D116" s="542"/>
      <c r="E116" s="534"/>
      <c r="F116" s="534"/>
      <c r="H116" s="541"/>
      <c r="J116" s="537"/>
      <c r="K116" s="742"/>
      <c r="L116" s="1032"/>
      <c r="M116" s="537"/>
      <c r="O116" s="1048" t="s">
        <v>10414</v>
      </c>
      <c r="P116" s="626" t="s">
        <v>16</v>
      </c>
      <c r="Q116" s="526" t="s">
        <v>1678</v>
      </c>
      <c r="R116" s="527">
        <v>0.7</v>
      </c>
      <c r="S116" s="1051"/>
      <c r="T116" s="1032"/>
      <c r="U116" s="537"/>
      <c r="W116" s="534"/>
      <c r="X116" s="537"/>
      <c r="Y116" s="534"/>
      <c r="Z116" s="538"/>
      <c r="AA116" s="531">
        <f>ROUND(ROUND(ROUND(F105*N115,0)*R116,0)*V115,0)</f>
        <v>237</v>
      </c>
      <c r="AB116" s="539"/>
      <c r="AC116" s="504"/>
    </row>
    <row r="117" spans="1:29" ht="16.7" customHeight="1" x14ac:dyDescent="0.15">
      <c r="A117" s="520">
        <v>22</v>
      </c>
      <c r="B117" s="520" t="s">
        <v>15090</v>
      </c>
      <c r="C117" s="521" t="s">
        <v>15091</v>
      </c>
      <c r="D117" s="542"/>
      <c r="E117" s="534"/>
      <c r="F117" s="534"/>
      <c r="H117" s="541"/>
      <c r="I117" s="763"/>
      <c r="J117" s="544"/>
      <c r="K117" s="579"/>
      <c r="L117" s="1032"/>
      <c r="M117" s="537"/>
      <c r="O117" s="979"/>
      <c r="P117" s="626" t="s">
        <v>3833</v>
      </c>
      <c r="Q117" s="526" t="s">
        <v>1678</v>
      </c>
      <c r="R117" s="527">
        <v>0.5</v>
      </c>
      <c r="S117" s="1051"/>
      <c r="T117" s="1032"/>
      <c r="U117" s="537"/>
      <c r="W117" s="534"/>
      <c r="X117" s="537"/>
      <c r="Y117" s="534"/>
      <c r="Z117" s="538"/>
      <c r="AA117" s="531">
        <f>ROUND(ROUND(ROUND(F105*N115,0)*R117,0)*V115,0)</f>
        <v>169</v>
      </c>
      <c r="AB117" s="539"/>
      <c r="AC117" s="504"/>
    </row>
    <row r="118" spans="1:29" ht="16.7" customHeight="1" x14ac:dyDescent="0.15">
      <c r="A118" s="520">
        <v>22</v>
      </c>
      <c r="B118" s="520">
        <v>9567</v>
      </c>
      <c r="C118" s="521" t="s">
        <v>15092</v>
      </c>
      <c r="D118" s="542"/>
      <c r="E118" s="534"/>
      <c r="F118" s="534"/>
      <c r="H118" s="541"/>
      <c r="I118" s="1049" t="s">
        <v>10418</v>
      </c>
      <c r="J118" s="525" t="s">
        <v>1678</v>
      </c>
      <c r="K118" s="718">
        <v>0.96499999999999997</v>
      </c>
      <c r="L118" s="1032"/>
      <c r="M118" s="537"/>
      <c r="O118" s="759"/>
      <c r="P118" s="760"/>
      <c r="Q118" s="526"/>
      <c r="R118" s="527"/>
      <c r="S118" s="1051"/>
      <c r="T118" s="1032"/>
      <c r="U118" s="537"/>
      <c r="W118" s="534"/>
      <c r="X118" s="537"/>
      <c r="Y118" s="534"/>
      <c r="Z118" s="538"/>
      <c r="AA118" s="531">
        <f>ROUND(ROUND(ROUND(ROUND(F105*K118,0)*N115,0)*V115,0),0)</f>
        <v>326</v>
      </c>
      <c r="AB118" s="539"/>
      <c r="AC118" s="504"/>
    </row>
    <row r="119" spans="1:29" ht="16.7" customHeight="1" x14ac:dyDescent="0.15">
      <c r="A119" s="520">
        <v>22</v>
      </c>
      <c r="B119" s="520">
        <v>9568</v>
      </c>
      <c r="C119" s="521" t="s">
        <v>15093</v>
      </c>
      <c r="D119" s="542"/>
      <c r="E119" s="534"/>
      <c r="F119" s="534"/>
      <c r="H119" s="541"/>
      <c r="I119" s="1047"/>
      <c r="J119" s="537"/>
      <c r="L119" s="1032"/>
      <c r="M119" s="537"/>
      <c r="O119" s="1048" t="s">
        <v>10414</v>
      </c>
      <c r="P119" s="626" t="s">
        <v>16</v>
      </c>
      <c r="Q119" s="526" t="s">
        <v>1678</v>
      </c>
      <c r="R119" s="527">
        <v>0.7</v>
      </c>
      <c r="S119" s="1051"/>
      <c r="T119" s="1032"/>
      <c r="U119" s="537"/>
      <c r="W119" s="534"/>
      <c r="X119" s="537"/>
      <c r="Y119" s="534"/>
      <c r="Z119" s="538"/>
      <c r="AA119" s="531">
        <f>ROUND(ROUND(ROUND(ROUND(ROUND(F105*K118,0)*N115,0)*R119,0)*V115,0),0)</f>
        <v>228</v>
      </c>
      <c r="AB119" s="539"/>
      <c r="AC119" s="504"/>
    </row>
    <row r="120" spans="1:29" ht="16.7" customHeight="1" x14ac:dyDescent="0.15">
      <c r="A120" s="520">
        <v>22</v>
      </c>
      <c r="B120" s="520" t="s">
        <v>15094</v>
      </c>
      <c r="C120" s="521" t="s">
        <v>15095</v>
      </c>
      <c r="D120" s="542"/>
      <c r="E120" s="534"/>
      <c r="F120" s="534"/>
      <c r="H120" s="541"/>
      <c r="I120" s="1044"/>
      <c r="J120" s="544"/>
      <c r="K120" s="725"/>
      <c r="L120" s="967"/>
      <c r="M120" s="544"/>
      <c r="N120" s="548"/>
      <c r="O120" s="979"/>
      <c r="P120" s="626" t="s">
        <v>3833</v>
      </c>
      <c r="Q120" s="526" t="s">
        <v>1678</v>
      </c>
      <c r="R120" s="527">
        <v>0.5</v>
      </c>
      <c r="S120" s="1051"/>
      <c r="T120" s="1032"/>
      <c r="U120" s="537"/>
      <c r="W120" s="534"/>
      <c r="X120" s="537"/>
      <c r="Y120" s="534"/>
      <c r="Z120" s="538"/>
      <c r="AA120" s="531">
        <f>ROUND(ROUND(ROUND(ROUND(ROUND(F105*K118,0)*N115,0)*R120,0)*V115,0),0)</f>
        <v>163</v>
      </c>
      <c r="AB120" s="539"/>
      <c r="AC120" s="504"/>
    </row>
    <row r="121" spans="1:29" ht="16.7" customHeight="1" x14ac:dyDescent="0.15">
      <c r="A121" s="520">
        <v>22</v>
      </c>
      <c r="B121" s="520" t="s">
        <v>15096</v>
      </c>
      <c r="C121" s="521" t="s">
        <v>15097</v>
      </c>
      <c r="D121" s="542"/>
      <c r="E121" s="534"/>
      <c r="F121" s="534"/>
      <c r="H121" s="541"/>
      <c r="I121" s="757"/>
      <c r="J121" s="525"/>
      <c r="K121" s="758"/>
      <c r="L121" s="966" t="s">
        <v>14906</v>
      </c>
      <c r="M121" s="525" t="s">
        <v>1678</v>
      </c>
      <c r="N121" s="529">
        <v>0.5</v>
      </c>
      <c r="O121" s="759"/>
      <c r="P121" s="760"/>
      <c r="Q121" s="526"/>
      <c r="R121" s="527"/>
      <c r="S121" s="1051"/>
      <c r="T121" s="1032"/>
      <c r="U121" s="537"/>
      <c r="W121" s="534"/>
      <c r="X121" s="537"/>
      <c r="Y121" s="534"/>
      <c r="Z121" s="538"/>
      <c r="AA121" s="531">
        <f>ROUND(ROUND(F105*N121,0)*V115,0)</f>
        <v>241</v>
      </c>
      <c r="AB121" s="539"/>
      <c r="AC121" s="504"/>
    </row>
    <row r="122" spans="1:29" ht="16.7" customHeight="1" x14ac:dyDescent="0.15">
      <c r="A122" s="520">
        <v>22</v>
      </c>
      <c r="B122" s="520" t="s">
        <v>15098</v>
      </c>
      <c r="C122" s="521" t="s">
        <v>15099</v>
      </c>
      <c r="D122" s="542"/>
      <c r="E122" s="534"/>
      <c r="F122" s="534"/>
      <c r="H122" s="541"/>
      <c r="J122" s="537"/>
      <c r="K122" s="742"/>
      <c r="L122" s="1032"/>
      <c r="M122" s="537"/>
      <c r="O122" s="1048" t="s">
        <v>10414</v>
      </c>
      <c r="P122" s="626" t="s">
        <v>16</v>
      </c>
      <c r="Q122" s="526" t="s">
        <v>1678</v>
      </c>
      <c r="R122" s="527">
        <v>0.7</v>
      </c>
      <c r="S122" s="1051"/>
      <c r="T122" s="1032"/>
      <c r="U122" s="537"/>
      <c r="W122" s="534"/>
      <c r="X122" s="537"/>
      <c r="Y122" s="534"/>
      <c r="Z122" s="538"/>
      <c r="AA122" s="531">
        <f>ROUND(ROUND(ROUND(F105*N121,0)*R122,0)*V115,0)</f>
        <v>169</v>
      </c>
      <c r="AB122" s="539"/>
      <c r="AC122" s="504"/>
    </row>
    <row r="123" spans="1:29" ht="16.7" customHeight="1" x14ac:dyDescent="0.15">
      <c r="A123" s="520">
        <v>22</v>
      </c>
      <c r="B123" s="520" t="s">
        <v>15100</v>
      </c>
      <c r="C123" s="521" t="s">
        <v>15101</v>
      </c>
      <c r="D123" s="542"/>
      <c r="E123" s="534"/>
      <c r="F123" s="534"/>
      <c r="H123" s="541"/>
      <c r="I123" s="763"/>
      <c r="J123" s="544"/>
      <c r="K123" s="579"/>
      <c r="L123" s="1032"/>
      <c r="M123" s="537"/>
      <c r="O123" s="979"/>
      <c r="P123" s="626" t="s">
        <v>3833</v>
      </c>
      <c r="Q123" s="526" t="s">
        <v>1678</v>
      </c>
      <c r="R123" s="527">
        <v>0.5</v>
      </c>
      <c r="S123" s="1051"/>
      <c r="T123" s="1032"/>
      <c r="U123" s="537"/>
      <c r="W123" s="534"/>
      <c r="X123" s="537"/>
      <c r="Y123" s="534"/>
      <c r="Z123" s="538"/>
      <c r="AA123" s="531">
        <f>ROUND(ROUND(ROUND(F105*N121,0)*R123,0)*V115,0)</f>
        <v>121</v>
      </c>
      <c r="AB123" s="539"/>
      <c r="AC123" s="504"/>
    </row>
    <row r="124" spans="1:29" ht="16.7" customHeight="1" x14ac:dyDescent="0.15">
      <c r="A124" s="520">
        <v>22</v>
      </c>
      <c r="B124" s="520" t="s">
        <v>15102</v>
      </c>
      <c r="C124" s="521" t="s">
        <v>15103</v>
      </c>
      <c r="D124" s="542"/>
      <c r="E124" s="534"/>
      <c r="F124" s="534"/>
      <c r="H124" s="541"/>
      <c r="I124" s="1049" t="s">
        <v>10418</v>
      </c>
      <c r="J124" s="525" t="s">
        <v>1678</v>
      </c>
      <c r="K124" s="718">
        <v>0.96499999999999997</v>
      </c>
      <c r="L124" s="1032"/>
      <c r="M124" s="537"/>
      <c r="O124" s="759"/>
      <c r="P124" s="760"/>
      <c r="Q124" s="526"/>
      <c r="R124" s="527"/>
      <c r="S124" s="1051"/>
      <c r="T124" s="1032"/>
      <c r="U124" s="537"/>
      <c r="W124" s="534"/>
      <c r="X124" s="537"/>
      <c r="Y124" s="534"/>
      <c r="Z124" s="538"/>
      <c r="AA124" s="531">
        <f>ROUND(ROUND(ROUND(ROUND(F105*K124,0)*N121,0),0)*V115,0)</f>
        <v>233</v>
      </c>
      <c r="AB124" s="539"/>
      <c r="AC124" s="504"/>
    </row>
    <row r="125" spans="1:29" ht="16.7" customHeight="1" x14ac:dyDescent="0.15">
      <c r="A125" s="520">
        <v>22</v>
      </c>
      <c r="B125" s="520" t="s">
        <v>15104</v>
      </c>
      <c r="C125" s="521" t="s">
        <v>15105</v>
      </c>
      <c r="D125" s="542"/>
      <c r="E125" s="534"/>
      <c r="F125" s="534"/>
      <c r="H125" s="541"/>
      <c r="I125" s="1047"/>
      <c r="J125" s="537"/>
      <c r="L125" s="1032"/>
      <c r="M125" s="537"/>
      <c r="O125" s="1048" t="s">
        <v>10414</v>
      </c>
      <c r="P125" s="626" t="s">
        <v>16</v>
      </c>
      <c r="Q125" s="526" t="s">
        <v>1678</v>
      </c>
      <c r="R125" s="527">
        <v>0.7</v>
      </c>
      <c r="S125" s="1051"/>
      <c r="T125" s="1032"/>
      <c r="U125" s="537"/>
      <c r="W125" s="534"/>
      <c r="X125" s="537"/>
      <c r="Y125" s="534"/>
      <c r="Z125" s="538"/>
      <c r="AA125" s="531">
        <f>ROUND(ROUND(ROUND(ROUND(F105*K124,0)*N121,0)*R125,0)*V115,0)</f>
        <v>163</v>
      </c>
      <c r="AB125" s="539"/>
      <c r="AC125" s="504"/>
    </row>
    <row r="126" spans="1:29" ht="16.7" customHeight="1" x14ac:dyDescent="0.15">
      <c r="A126" s="520">
        <v>22</v>
      </c>
      <c r="B126" s="520" t="s">
        <v>15106</v>
      </c>
      <c r="C126" s="521" t="s">
        <v>15107</v>
      </c>
      <c r="D126" s="542"/>
      <c r="E126" s="534"/>
      <c r="F126" s="534"/>
      <c r="H126" s="541"/>
      <c r="I126" s="1044"/>
      <c r="J126" s="544"/>
      <c r="K126" s="725"/>
      <c r="L126" s="967"/>
      <c r="M126" s="544"/>
      <c r="N126" s="548"/>
      <c r="O126" s="979"/>
      <c r="P126" s="626" t="s">
        <v>3833</v>
      </c>
      <c r="Q126" s="526" t="s">
        <v>1678</v>
      </c>
      <c r="R126" s="527">
        <v>0.5</v>
      </c>
      <c r="S126" s="1051"/>
      <c r="T126" s="967"/>
      <c r="U126" s="544"/>
      <c r="V126" s="548"/>
      <c r="W126" s="534"/>
      <c r="X126" s="537"/>
      <c r="Y126" s="534"/>
      <c r="Z126" s="538"/>
      <c r="AA126" s="531">
        <f>ROUND(ROUND(ROUND(ROUND(F105*K124,0)*N121,0)*R126,0)*V115,0)</f>
        <v>117</v>
      </c>
      <c r="AB126" s="539"/>
      <c r="AC126" s="504"/>
    </row>
    <row r="127" spans="1:29" ht="16.7" customHeight="1" x14ac:dyDescent="0.15">
      <c r="A127" s="520">
        <v>22</v>
      </c>
      <c r="B127" s="520">
        <v>9569</v>
      </c>
      <c r="C127" s="521" t="s">
        <v>15108</v>
      </c>
      <c r="D127" s="542"/>
      <c r="E127" s="534"/>
      <c r="F127" s="534"/>
      <c r="H127" s="541"/>
      <c r="I127" s="757"/>
      <c r="J127" s="525"/>
      <c r="K127" s="758"/>
      <c r="L127" s="1050" t="s">
        <v>14896</v>
      </c>
      <c r="M127" s="525" t="s">
        <v>1678</v>
      </c>
      <c r="N127" s="529">
        <v>0.7</v>
      </c>
      <c r="O127" s="759"/>
      <c r="P127" s="760"/>
      <c r="Q127" s="526"/>
      <c r="R127" s="527"/>
      <c r="S127" s="1051"/>
      <c r="T127" s="968" t="s">
        <v>12830</v>
      </c>
      <c r="U127" s="525" t="s">
        <v>1678</v>
      </c>
      <c r="V127" s="529">
        <v>0.7</v>
      </c>
      <c r="W127" s="534"/>
      <c r="X127" s="537"/>
      <c r="Y127" s="534"/>
      <c r="Z127" s="538"/>
      <c r="AA127" s="531">
        <f>ROUND(ROUND(F105*N127,0)*V127,0)</f>
        <v>473</v>
      </c>
      <c r="AB127" s="539"/>
      <c r="AC127" s="504"/>
    </row>
    <row r="128" spans="1:29" ht="16.7" customHeight="1" x14ac:dyDescent="0.15">
      <c r="A128" s="520">
        <v>22</v>
      </c>
      <c r="B128" s="520">
        <v>9570</v>
      </c>
      <c r="C128" s="521" t="s">
        <v>15109</v>
      </c>
      <c r="D128" s="542"/>
      <c r="E128" s="534"/>
      <c r="F128" s="534"/>
      <c r="H128" s="541"/>
      <c r="J128" s="537"/>
      <c r="K128" s="742"/>
      <c r="L128" s="1032"/>
      <c r="M128" s="537"/>
      <c r="O128" s="1048" t="s">
        <v>10414</v>
      </c>
      <c r="P128" s="626" t="s">
        <v>16</v>
      </c>
      <c r="Q128" s="526" t="s">
        <v>1678</v>
      </c>
      <c r="R128" s="527">
        <v>0.7</v>
      </c>
      <c r="S128" s="1051"/>
      <c r="T128" s="1032"/>
      <c r="U128" s="537"/>
      <c r="W128" s="534"/>
      <c r="X128" s="537"/>
      <c r="Y128" s="534"/>
      <c r="Z128" s="538"/>
      <c r="AA128" s="531">
        <f>ROUND(ROUND(ROUND(F105*N127,0)*R128,0)*V127,0)</f>
        <v>331</v>
      </c>
      <c r="AB128" s="539"/>
      <c r="AC128" s="504"/>
    </row>
    <row r="129" spans="1:29" ht="16.7" customHeight="1" x14ac:dyDescent="0.15">
      <c r="A129" s="520">
        <v>22</v>
      </c>
      <c r="B129" s="520" t="s">
        <v>15110</v>
      </c>
      <c r="C129" s="521" t="s">
        <v>15111</v>
      </c>
      <c r="D129" s="542"/>
      <c r="E129" s="534"/>
      <c r="F129" s="534"/>
      <c r="H129" s="541"/>
      <c r="I129" s="763"/>
      <c r="J129" s="544"/>
      <c r="K129" s="579"/>
      <c r="L129" s="1032"/>
      <c r="M129" s="537"/>
      <c r="O129" s="979"/>
      <c r="P129" s="626" t="s">
        <v>3833</v>
      </c>
      <c r="Q129" s="526" t="s">
        <v>1678</v>
      </c>
      <c r="R129" s="527">
        <v>0.5</v>
      </c>
      <c r="S129" s="1051"/>
      <c r="T129" s="1032"/>
      <c r="U129" s="537"/>
      <c r="W129" s="534"/>
      <c r="X129" s="537"/>
      <c r="Y129" s="534"/>
      <c r="Z129" s="538"/>
      <c r="AA129" s="531">
        <f>ROUND(ROUND(ROUND(F105*N127,0)*R129,0)*V127,0)</f>
        <v>237</v>
      </c>
      <c r="AB129" s="539"/>
      <c r="AC129" s="504"/>
    </row>
    <row r="130" spans="1:29" ht="16.7" customHeight="1" x14ac:dyDescent="0.15">
      <c r="A130" s="520">
        <v>22</v>
      </c>
      <c r="B130" s="520">
        <v>9003</v>
      </c>
      <c r="C130" s="521" t="s">
        <v>15112</v>
      </c>
      <c r="D130" s="542"/>
      <c r="E130" s="534"/>
      <c r="F130" s="534"/>
      <c r="H130" s="541"/>
      <c r="I130" s="1049" t="s">
        <v>10418</v>
      </c>
      <c r="J130" s="525" t="s">
        <v>1678</v>
      </c>
      <c r="K130" s="718">
        <v>0.96499999999999997</v>
      </c>
      <c r="L130" s="1032"/>
      <c r="M130" s="537"/>
      <c r="O130" s="759"/>
      <c r="P130" s="760"/>
      <c r="Q130" s="526"/>
      <c r="R130" s="527"/>
      <c r="S130" s="1051"/>
      <c r="T130" s="1032"/>
      <c r="U130" s="537"/>
      <c r="W130" s="534"/>
      <c r="X130" s="537"/>
      <c r="Y130" s="534"/>
      <c r="Z130" s="538"/>
      <c r="AA130" s="531">
        <f>ROUND(ROUND(ROUND(ROUND(F105*K130,0)*N127,0)*V127,0),0)</f>
        <v>456</v>
      </c>
      <c r="AB130" s="539"/>
      <c r="AC130" s="504"/>
    </row>
    <row r="131" spans="1:29" ht="16.7" customHeight="1" x14ac:dyDescent="0.15">
      <c r="A131" s="520">
        <v>22</v>
      </c>
      <c r="B131" s="520">
        <v>9004</v>
      </c>
      <c r="C131" s="521" t="s">
        <v>15113</v>
      </c>
      <c r="D131" s="542"/>
      <c r="E131" s="534"/>
      <c r="F131" s="534"/>
      <c r="H131" s="541"/>
      <c r="I131" s="1047"/>
      <c r="J131" s="537"/>
      <c r="L131" s="1032"/>
      <c r="M131" s="537"/>
      <c r="O131" s="1048" t="s">
        <v>10414</v>
      </c>
      <c r="P131" s="626" t="s">
        <v>16</v>
      </c>
      <c r="Q131" s="526" t="s">
        <v>1678</v>
      </c>
      <c r="R131" s="527">
        <v>0.7</v>
      </c>
      <c r="S131" s="1051"/>
      <c r="T131" s="1032"/>
      <c r="U131" s="537"/>
      <c r="W131" s="534"/>
      <c r="X131" s="537"/>
      <c r="Y131" s="534"/>
      <c r="Z131" s="538"/>
      <c r="AA131" s="531">
        <f>ROUND(ROUND(ROUND(ROUND(ROUND(F105*K130,0)*N127,0)*R131,0)*V127,0),0)</f>
        <v>319</v>
      </c>
      <c r="AB131" s="539"/>
      <c r="AC131" s="504"/>
    </row>
    <row r="132" spans="1:29" ht="16.7" customHeight="1" x14ac:dyDescent="0.15">
      <c r="A132" s="520">
        <v>22</v>
      </c>
      <c r="B132" s="520" t="s">
        <v>15114</v>
      </c>
      <c r="C132" s="521" t="s">
        <v>15115</v>
      </c>
      <c r="D132" s="542"/>
      <c r="E132" s="534"/>
      <c r="F132" s="534"/>
      <c r="H132" s="541"/>
      <c r="I132" s="1044"/>
      <c r="J132" s="544"/>
      <c r="K132" s="725"/>
      <c r="L132" s="967"/>
      <c r="M132" s="544"/>
      <c r="N132" s="548"/>
      <c r="O132" s="979"/>
      <c r="P132" s="626" t="s">
        <v>3833</v>
      </c>
      <c r="Q132" s="526" t="s">
        <v>1678</v>
      </c>
      <c r="R132" s="527">
        <v>0.5</v>
      </c>
      <c r="S132" s="1051"/>
      <c r="T132" s="1032"/>
      <c r="U132" s="537"/>
      <c r="W132" s="534"/>
      <c r="X132" s="537"/>
      <c r="Y132" s="534"/>
      <c r="Z132" s="538"/>
      <c r="AA132" s="531">
        <f>ROUND(ROUND(ROUND(ROUND(ROUND(F105*K130,0)*N127,0)*R132,0)*V127,0),0)</f>
        <v>228</v>
      </c>
      <c r="AB132" s="539"/>
      <c r="AC132" s="504"/>
    </row>
    <row r="133" spans="1:29" ht="16.7" customHeight="1" x14ac:dyDescent="0.15">
      <c r="A133" s="520">
        <v>22</v>
      </c>
      <c r="B133" s="520" t="s">
        <v>15116</v>
      </c>
      <c r="C133" s="521" t="s">
        <v>15117</v>
      </c>
      <c r="D133" s="542"/>
      <c r="E133" s="534"/>
      <c r="F133" s="534"/>
      <c r="H133" s="541"/>
      <c r="I133" s="757"/>
      <c r="J133" s="525"/>
      <c r="K133" s="758"/>
      <c r="L133" s="966" t="s">
        <v>14906</v>
      </c>
      <c r="M133" s="525" t="s">
        <v>1678</v>
      </c>
      <c r="N133" s="529">
        <v>0.5</v>
      </c>
      <c r="O133" s="759"/>
      <c r="P133" s="760"/>
      <c r="Q133" s="526"/>
      <c r="R133" s="527"/>
      <c r="S133" s="1051"/>
      <c r="T133" s="1032"/>
      <c r="U133" s="537"/>
      <c r="W133" s="534"/>
      <c r="X133" s="537"/>
      <c r="Y133" s="534"/>
      <c r="Z133" s="538"/>
      <c r="AA133" s="531">
        <f>ROUND(ROUND(F105*N133,0)*V127,0)</f>
        <v>337</v>
      </c>
      <c r="AB133" s="539"/>
      <c r="AC133" s="504"/>
    </row>
    <row r="134" spans="1:29" ht="16.7" customHeight="1" x14ac:dyDescent="0.15">
      <c r="A134" s="520">
        <v>22</v>
      </c>
      <c r="B134" s="520" t="s">
        <v>15118</v>
      </c>
      <c r="C134" s="521" t="s">
        <v>15119</v>
      </c>
      <c r="D134" s="542"/>
      <c r="E134" s="534"/>
      <c r="F134" s="534"/>
      <c r="H134" s="541"/>
      <c r="J134" s="537"/>
      <c r="K134" s="742"/>
      <c r="L134" s="1032"/>
      <c r="M134" s="537"/>
      <c r="O134" s="1048" t="s">
        <v>10414</v>
      </c>
      <c r="P134" s="626" t="s">
        <v>16</v>
      </c>
      <c r="Q134" s="526" t="s">
        <v>1678</v>
      </c>
      <c r="R134" s="527">
        <v>0.7</v>
      </c>
      <c r="S134" s="1051"/>
      <c r="T134" s="1032"/>
      <c r="U134" s="537"/>
      <c r="W134" s="534"/>
      <c r="X134" s="537"/>
      <c r="Y134" s="534"/>
      <c r="Z134" s="538"/>
      <c r="AA134" s="531">
        <f>ROUND(ROUND(ROUND(F105*N133,0)*R134,0)*V127,0)</f>
        <v>236</v>
      </c>
      <c r="AB134" s="539"/>
      <c r="AC134" s="504"/>
    </row>
    <row r="135" spans="1:29" ht="16.7" customHeight="1" x14ac:dyDescent="0.15">
      <c r="A135" s="520">
        <v>22</v>
      </c>
      <c r="B135" s="520" t="s">
        <v>15120</v>
      </c>
      <c r="C135" s="521" t="s">
        <v>15121</v>
      </c>
      <c r="D135" s="542"/>
      <c r="E135" s="534"/>
      <c r="F135" s="534"/>
      <c r="H135" s="541"/>
      <c r="I135" s="763"/>
      <c r="J135" s="544"/>
      <c r="K135" s="579"/>
      <c r="L135" s="1032"/>
      <c r="M135" s="537"/>
      <c r="O135" s="979"/>
      <c r="P135" s="626" t="s">
        <v>3833</v>
      </c>
      <c r="Q135" s="526" t="s">
        <v>1678</v>
      </c>
      <c r="R135" s="527">
        <v>0.5</v>
      </c>
      <c r="S135" s="1051"/>
      <c r="T135" s="1032"/>
      <c r="U135" s="537"/>
      <c r="W135" s="534"/>
      <c r="X135" s="537"/>
      <c r="Y135" s="534"/>
      <c r="Z135" s="538"/>
      <c r="AA135" s="531">
        <f>ROUND(ROUND(ROUND(F105*N133,0)*R135,0)*V127,0)</f>
        <v>169</v>
      </c>
      <c r="AB135" s="539"/>
      <c r="AC135" s="504"/>
    </row>
    <row r="136" spans="1:29" ht="16.7" customHeight="1" x14ac:dyDescent="0.15">
      <c r="A136" s="520">
        <v>22</v>
      </c>
      <c r="B136" s="520" t="s">
        <v>15122</v>
      </c>
      <c r="C136" s="521" t="s">
        <v>15123</v>
      </c>
      <c r="D136" s="542"/>
      <c r="E136" s="534"/>
      <c r="F136" s="534"/>
      <c r="H136" s="541"/>
      <c r="I136" s="1049" t="s">
        <v>10418</v>
      </c>
      <c r="J136" s="525" t="s">
        <v>1678</v>
      </c>
      <c r="K136" s="718">
        <v>0.96499999999999997</v>
      </c>
      <c r="L136" s="1032"/>
      <c r="M136" s="537"/>
      <c r="O136" s="759"/>
      <c r="P136" s="760"/>
      <c r="Q136" s="526"/>
      <c r="R136" s="527"/>
      <c r="S136" s="1051"/>
      <c r="T136" s="1032"/>
      <c r="U136" s="537"/>
      <c r="W136" s="534"/>
      <c r="X136" s="537"/>
      <c r="Y136" s="534"/>
      <c r="Z136" s="538"/>
      <c r="AA136" s="531">
        <f>ROUND(ROUND(ROUND(ROUND(F105*K136,0)*N133,0),0)*V127,0)</f>
        <v>326</v>
      </c>
      <c r="AB136" s="539"/>
      <c r="AC136" s="504"/>
    </row>
    <row r="137" spans="1:29" ht="16.7" customHeight="1" x14ac:dyDescent="0.15">
      <c r="A137" s="520">
        <v>22</v>
      </c>
      <c r="B137" s="520" t="s">
        <v>15124</v>
      </c>
      <c r="C137" s="521" t="s">
        <v>15125</v>
      </c>
      <c r="D137" s="542"/>
      <c r="E137" s="534"/>
      <c r="F137" s="534"/>
      <c r="H137" s="541"/>
      <c r="I137" s="1047"/>
      <c r="J137" s="537"/>
      <c r="L137" s="1032"/>
      <c r="M137" s="537"/>
      <c r="O137" s="1048" t="s">
        <v>10414</v>
      </c>
      <c r="P137" s="626" t="s">
        <v>16</v>
      </c>
      <c r="Q137" s="526" t="s">
        <v>1678</v>
      </c>
      <c r="R137" s="527">
        <v>0.7</v>
      </c>
      <c r="S137" s="1051"/>
      <c r="T137" s="1032"/>
      <c r="U137" s="537"/>
      <c r="W137" s="534"/>
      <c r="X137" s="537"/>
      <c r="Y137" s="534"/>
      <c r="Z137" s="538"/>
      <c r="AA137" s="531">
        <f>ROUND(ROUND(ROUND(ROUND(F105*K136,0)*N133,0)*R137,0)*V127,0)</f>
        <v>228</v>
      </c>
      <c r="AB137" s="539"/>
      <c r="AC137" s="504"/>
    </row>
    <row r="138" spans="1:29" ht="16.7" customHeight="1" x14ac:dyDescent="0.15">
      <c r="A138" s="520">
        <v>22</v>
      </c>
      <c r="B138" s="520" t="s">
        <v>15126</v>
      </c>
      <c r="C138" s="521" t="s">
        <v>15127</v>
      </c>
      <c r="D138" s="542"/>
      <c r="E138" s="534"/>
      <c r="F138" s="534"/>
      <c r="H138" s="541"/>
      <c r="I138" s="1044"/>
      <c r="J138" s="544"/>
      <c r="K138" s="725"/>
      <c r="L138" s="967"/>
      <c r="M138" s="544"/>
      <c r="N138" s="548"/>
      <c r="O138" s="979"/>
      <c r="P138" s="626" t="s">
        <v>3833</v>
      </c>
      <c r="Q138" s="526" t="s">
        <v>1678</v>
      </c>
      <c r="R138" s="527">
        <v>0.5</v>
      </c>
      <c r="S138" s="1052"/>
      <c r="T138" s="967"/>
      <c r="U138" s="544"/>
      <c r="V138" s="548"/>
      <c r="W138" s="534"/>
      <c r="X138" s="537"/>
      <c r="Y138" s="534"/>
      <c r="Z138" s="538"/>
      <c r="AA138" s="531">
        <f>ROUND(ROUND(ROUND(ROUND(F105*K136,0)*N133,0)*R138,0)*V127,0)</f>
        <v>163</v>
      </c>
      <c r="AB138" s="539"/>
      <c r="AC138" s="504"/>
    </row>
    <row r="139" spans="1:29" ht="16.7" customHeight="1" x14ac:dyDescent="0.15">
      <c r="A139" s="520">
        <v>22</v>
      </c>
      <c r="B139" s="520" t="s">
        <v>15128</v>
      </c>
      <c r="C139" s="521" t="s">
        <v>15129</v>
      </c>
      <c r="D139" s="542"/>
      <c r="E139" s="534"/>
      <c r="F139" s="534"/>
      <c r="H139" s="541"/>
      <c r="I139" s="757"/>
      <c r="J139" s="525"/>
      <c r="K139" s="758"/>
      <c r="L139" s="966" t="s">
        <v>14896</v>
      </c>
      <c r="M139" s="525" t="s">
        <v>1678</v>
      </c>
      <c r="N139" s="529">
        <v>0.7</v>
      </c>
      <c r="O139" s="759"/>
      <c r="P139" s="760"/>
      <c r="Q139" s="526"/>
      <c r="R139" s="527"/>
      <c r="S139" s="1054" t="s">
        <v>14959</v>
      </c>
      <c r="T139" s="968" t="s">
        <v>12840</v>
      </c>
      <c r="U139" s="525" t="s">
        <v>1678</v>
      </c>
      <c r="V139" s="529">
        <v>0.7</v>
      </c>
      <c r="W139" s="534"/>
      <c r="X139" s="537"/>
      <c r="Y139" s="534"/>
      <c r="Z139" s="538"/>
      <c r="AA139" s="531">
        <f>ROUND(ROUND(F105*N139,0)*V139,0)</f>
        <v>473</v>
      </c>
      <c r="AB139" s="539"/>
      <c r="AC139" s="504"/>
    </row>
    <row r="140" spans="1:29" ht="16.7" customHeight="1" x14ac:dyDescent="0.15">
      <c r="A140" s="520">
        <v>22</v>
      </c>
      <c r="B140" s="520" t="s">
        <v>15130</v>
      </c>
      <c r="C140" s="521" t="s">
        <v>15131</v>
      </c>
      <c r="D140" s="542"/>
      <c r="E140" s="534"/>
      <c r="F140" s="534"/>
      <c r="H140" s="541"/>
      <c r="J140" s="537"/>
      <c r="K140" s="742"/>
      <c r="L140" s="1032"/>
      <c r="M140" s="537"/>
      <c r="O140" s="1048" t="s">
        <v>10414</v>
      </c>
      <c r="P140" s="626" t="s">
        <v>16</v>
      </c>
      <c r="Q140" s="526" t="s">
        <v>1678</v>
      </c>
      <c r="R140" s="527">
        <v>0.7</v>
      </c>
      <c r="S140" s="1055"/>
      <c r="T140" s="1032"/>
      <c r="U140" s="537"/>
      <c r="W140" s="534"/>
      <c r="X140" s="537"/>
      <c r="Y140" s="534"/>
      <c r="Z140" s="538"/>
      <c r="AA140" s="531">
        <f>ROUND(ROUND(ROUND(F105*N139,0)*R140,0)*V139,0)</f>
        <v>331</v>
      </c>
      <c r="AB140" s="539"/>
      <c r="AC140" s="504"/>
    </row>
    <row r="141" spans="1:29" ht="16.7" customHeight="1" x14ac:dyDescent="0.15">
      <c r="A141" s="520">
        <v>22</v>
      </c>
      <c r="B141" s="520" t="s">
        <v>15132</v>
      </c>
      <c r="C141" s="521" t="s">
        <v>15133</v>
      </c>
      <c r="D141" s="542"/>
      <c r="E141" s="534"/>
      <c r="F141" s="534"/>
      <c r="H141" s="541"/>
      <c r="I141" s="763"/>
      <c r="J141" s="544"/>
      <c r="K141" s="579"/>
      <c r="L141" s="1032"/>
      <c r="M141" s="537"/>
      <c r="O141" s="979"/>
      <c r="P141" s="626" t="s">
        <v>3833</v>
      </c>
      <c r="Q141" s="526" t="s">
        <v>1678</v>
      </c>
      <c r="R141" s="527">
        <v>0.5</v>
      </c>
      <c r="S141" s="1055"/>
      <c r="T141" s="1032"/>
      <c r="U141" s="537"/>
      <c r="W141" s="534"/>
      <c r="X141" s="537"/>
      <c r="Y141" s="534"/>
      <c r="Z141" s="538"/>
      <c r="AA141" s="531">
        <f>ROUND(ROUND(ROUND(F105*N139,0)*R141,0)*V139,0)</f>
        <v>237</v>
      </c>
      <c r="AB141" s="539"/>
      <c r="AC141" s="504"/>
    </row>
    <row r="142" spans="1:29" ht="16.7" customHeight="1" x14ac:dyDescent="0.15">
      <c r="A142" s="520">
        <v>22</v>
      </c>
      <c r="B142" s="520" t="s">
        <v>15134</v>
      </c>
      <c r="C142" s="521" t="s">
        <v>15135</v>
      </c>
      <c r="D142" s="542"/>
      <c r="E142" s="534"/>
      <c r="F142" s="534"/>
      <c r="H142" s="541"/>
      <c r="I142" s="1049" t="s">
        <v>10418</v>
      </c>
      <c r="J142" s="525" t="s">
        <v>1678</v>
      </c>
      <c r="K142" s="718">
        <v>0.96499999999999997</v>
      </c>
      <c r="L142" s="1032"/>
      <c r="M142" s="537"/>
      <c r="O142" s="759"/>
      <c r="P142" s="760"/>
      <c r="Q142" s="526"/>
      <c r="R142" s="527"/>
      <c r="S142" s="1055"/>
      <c r="T142" s="1032"/>
      <c r="U142" s="537"/>
      <c r="W142" s="534"/>
      <c r="X142" s="537"/>
      <c r="Y142" s="534"/>
      <c r="Z142" s="538"/>
      <c r="AA142" s="531">
        <f>ROUND(ROUND(ROUND(ROUND(F105*K142,0)*N139,0)*V139,0),0)</f>
        <v>456</v>
      </c>
      <c r="AB142" s="539"/>
      <c r="AC142" s="504"/>
    </row>
    <row r="143" spans="1:29" ht="16.7" customHeight="1" x14ac:dyDescent="0.15">
      <c r="A143" s="520">
        <v>22</v>
      </c>
      <c r="B143" s="520" t="s">
        <v>15136</v>
      </c>
      <c r="C143" s="521" t="s">
        <v>15137</v>
      </c>
      <c r="D143" s="542"/>
      <c r="E143" s="534"/>
      <c r="F143" s="534"/>
      <c r="H143" s="541"/>
      <c r="I143" s="1047"/>
      <c r="J143" s="537"/>
      <c r="L143" s="1032"/>
      <c r="M143" s="537"/>
      <c r="O143" s="1048" t="s">
        <v>10414</v>
      </c>
      <c r="P143" s="626" t="s">
        <v>16</v>
      </c>
      <c r="Q143" s="526" t="s">
        <v>1678</v>
      </c>
      <c r="R143" s="527">
        <v>0.7</v>
      </c>
      <c r="S143" s="1055"/>
      <c r="T143" s="1032"/>
      <c r="U143" s="537"/>
      <c r="W143" s="534"/>
      <c r="X143" s="537"/>
      <c r="Y143" s="534"/>
      <c r="Z143" s="538"/>
      <c r="AA143" s="531">
        <f>ROUND(ROUND(ROUND(ROUND(ROUND(F105*K142,0)*N139,0)*R143,0)*V139,0),0)</f>
        <v>319</v>
      </c>
      <c r="AB143" s="539"/>
      <c r="AC143" s="504"/>
    </row>
    <row r="144" spans="1:29" ht="16.7" customHeight="1" x14ac:dyDescent="0.15">
      <c r="A144" s="520">
        <v>22</v>
      </c>
      <c r="B144" s="520" t="s">
        <v>15138</v>
      </c>
      <c r="C144" s="521" t="s">
        <v>15139</v>
      </c>
      <c r="D144" s="542"/>
      <c r="E144" s="534"/>
      <c r="F144" s="534"/>
      <c r="H144" s="541"/>
      <c r="I144" s="1044"/>
      <c r="J144" s="544"/>
      <c r="K144" s="725"/>
      <c r="L144" s="967"/>
      <c r="M144" s="544"/>
      <c r="N144" s="548"/>
      <c r="O144" s="979"/>
      <c r="P144" s="626" t="s">
        <v>3833</v>
      </c>
      <c r="Q144" s="526" t="s">
        <v>1678</v>
      </c>
      <c r="R144" s="527">
        <v>0.5</v>
      </c>
      <c r="S144" s="1055"/>
      <c r="T144" s="1032"/>
      <c r="U144" s="537"/>
      <c r="W144" s="534"/>
      <c r="X144" s="537"/>
      <c r="Y144" s="534"/>
      <c r="Z144" s="538"/>
      <c r="AA144" s="531">
        <f>ROUND(ROUND(ROUND(ROUND(ROUND(F105*K142,0)*N139,0)*R144,0)*V139,0),0)</f>
        <v>228</v>
      </c>
      <c r="AB144" s="539"/>
      <c r="AC144" s="504"/>
    </row>
    <row r="145" spans="1:29" ht="16.7" customHeight="1" x14ac:dyDescent="0.15">
      <c r="A145" s="520">
        <v>22</v>
      </c>
      <c r="B145" s="520" t="s">
        <v>15140</v>
      </c>
      <c r="C145" s="521" t="s">
        <v>15141</v>
      </c>
      <c r="D145" s="542"/>
      <c r="E145" s="534"/>
      <c r="F145" s="534"/>
      <c r="H145" s="541"/>
      <c r="I145" s="757"/>
      <c r="J145" s="525"/>
      <c r="K145" s="758"/>
      <c r="L145" s="966" t="s">
        <v>14906</v>
      </c>
      <c r="M145" s="525" t="s">
        <v>1678</v>
      </c>
      <c r="N145" s="529">
        <v>0.5</v>
      </c>
      <c r="O145" s="759"/>
      <c r="P145" s="760"/>
      <c r="Q145" s="526"/>
      <c r="R145" s="527"/>
      <c r="S145" s="1055"/>
      <c r="T145" s="1032"/>
      <c r="U145" s="537"/>
      <c r="W145" s="534"/>
      <c r="X145" s="537"/>
      <c r="Y145" s="534"/>
      <c r="Z145" s="538"/>
      <c r="AA145" s="531">
        <f>ROUND(ROUND(F105*N145,0)*V139,0)</f>
        <v>337</v>
      </c>
      <c r="AB145" s="539"/>
      <c r="AC145" s="504"/>
    </row>
    <row r="146" spans="1:29" ht="16.7" customHeight="1" x14ac:dyDescent="0.15">
      <c r="A146" s="520">
        <v>22</v>
      </c>
      <c r="B146" s="520" t="s">
        <v>15142</v>
      </c>
      <c r="C146" s="521" t="s">
        <v>15143</v>
      </c>
      <c r="D146" s="542"/>
      <c r="E146" s="534"/>
      <c r="F146" s="534"/>
      <c r="H146" s="541"/>
      <c r="J146" s="537"/>
      <c r="K146" s="742"/>
      <c r="L146" s="1032"/>
      <c r="M146" s="537"/>
      <c r="O146" s="1048" t="s">
        <v>10414</v>
      </c>
      <c r="P146" s="626" t="s">
        <v>16</v>
      </c>
      <c r="Q146" s="526" t="s">
        <v>1678</v>
      </c>
      <c r="R146" s="527">
        <v>0.7</v>
      </c>
      <c r="S146" s="1055"/>
      <c r="T146" s="1032"/>
      <c r="U146" s="537"/>
      <c r="W146" s="534"/>
      <c r="X146" s="537"/>
      <c r="Y146" s="534"/>
      <c r="Z146" s="538"/>
      <c r="AA146" s="531">
        <f>ROUND(ROUND(ROUND(F105*N145,0)*R146,0)*V139,0)</f>
        <v>236</v>
      </c>
      <c r="AB146" s="539"/>
      <c r="AC146" s="504"/>
    </row>
    <row r="147" spans="1:29" ht="16.7" customHeight="1" x14ac:dyDescent="0.15">
      <c r="A147" s="520">
        <v>22</v>
      </c>
      <c r="B147" s="520" t="s">
        <v>15144</v>
      </c>
      <c r="C147" s="521" t="s">
        <v>15145</v>
      </c>
      <c r="D147" s="542"/>
      <c r="E147" s="534"/>
      <c r="F147" s="534"/>
      <c r="H147" s="541"/>
      <c r="I147" s="763"/>
      <c r="J147" s="544"/>
      <c r="K147" s="579"/>
      <c r="L147" s="1032"/>
      <c r="M147" s="537"/>
      <c r="O147" s="979"/>
      <c r="P147" s="626" t="s">
        <v>3833</v>
      </c>
      <c r="Q147" s="526" t="s">
        <v>1678</v>
      </c>
      <c r="R147" s="527">
        <v>0.5</v>
      </c>
      <c r="S147" s="1055"/>
      <c r="T147" s="1032"/>
      <c r="U147" s="537"/>
      <c r="W147" s="534"/>
      <c r="X147" s="537"/>
      <c r="Y147" s="534"/>
      <c r="Z147" s="538"/>
      <c r="AA147" s="531">
        <f>ROUND(ROUND(ROUND(F105*N145,0)*R147,0)*V139,0)</f>
        <v>169</v>
      </c>
      <c r="AB147" s="539"/>
      <c r="AC147" s="504"/>
    </row>
    <row r="148" spans="1:29" ht="16.7" customHeight="1" x14ac:dyDescent="0.15">
      <c r="A148" s="520">
        <v>22</v>
      </c>
      <c r="B148" s="520" t="s">
        <v>15146</v>
      </c>
      <c r="C148" s="521" t="s">
        <v>15147</v>
      </c>
      <c r="D148" s="542"/>
      <c r="E148" s="534"/>
      <c r="F148" s="534"/>
      <c r="H148" s="541"/>
      <c r="I148" s="1049" t="s">
        <v>10418</v>
      </c>
      <c r="J148" s="525" t="s">
        <v>1678</v>
      </c>
      <c r="K148" s="718">
        <v>0.96499999999999997</v>
      </c>
      <c r="L148" s="1032"/>
      <c r="M148" s="537"/>
      <c r="O148" s="759"/>
      <c r="P148" s="760"/>
      <c r="Q148" s="526"/>
      <c r="R148" s="527"/>
      <c r="S148" s="1055"/>
      <c r="T148" s="1032"/>
      <c r="U148" s="537"/>
      <c r="W148" s="534"/>
      <c r="X148" s="537"/>
      <c r="Y148" s="534"/>
      <c r="Z148" s="538"/>
      <c r="AA148" s="531">
        <f>ROUND(ROUND(ROUND(ROUND(F105*K148,0)*N145,0),0)*V139,0)</f>
        <v>326</v>
      </c>
      <c r="AB148" s="539"/>
      <c r="AC148" s="504"/>
    </row>
    <row r="149" spans="1:29" ht="16.7" customHeight="1" x14ac:dyDescent="0.15">
      <c r="A149" s="520">
        <v>22</v>
      </c>
      <c r="B149" s="520" t="s">
        <v>15148</v>
      </c>
      <c r="C149" s="521" t="s">
        <v>15149</v>
      </c>
      <c r="D149" s="542"/>
      <c r="E149" s="534"/>
      <c r="F149" s="534"/>
      <c r="H149" s="541"/>
      <c r="I149" s="1047"/>
      <c r="J149" s="537"/>
      <c r="L149" s="1032"/>
      <c r="M149" s="537"/>
      <c r="O149" s="1048" t="s">
        <v>10414</v>
      </c>
      <c r="P149" s="626" t="s">
        <v>16</v>
      </c>
      <c r="Q149" s="526" t="s">
        <v>1678</v>
      </c>
      <c r="R149" s="527">
        <v>0.7</v>
      </c>
      <c r="S149" s="1055"/>
      <c r="T149" s="1032"/>
      <c r="U149" s="537"/>
      <c r="W149" s="534"/>
      <c r="X149" s="537"/>
      <c r="Y149" s="534"/>
      <c r="Z149" s="538"/>
      <c r="AA149" s="531">
        <f>ROUND(ROUND(ROUND(ROUND(F105*K148,0)*N145,0)*R149,0)*V139,0)</f>
        <v>228</v>
      </c>
      <c r="AB149" s="539"/>
      <c r="AC149" s="504"/>
    </row>
    <row r="150" spans="1:29" ht="16.7" customHeight="1" x14ac:dyDescent="0.15">
      <c r="A150" s="520">
        <v>22</v>
      </c>
      <c r="B150" s="520" t="s">
        <v>15150</v>
      </c>
      <c r="C150" s="521" t="s">
        <v>15151</v>
      </c>
      <c r="D150" s="557"/>
      <c r="E150" s="550"/>
      <c r="F150" s="550"/>
      <c r="G150" s="650"/>
      <c r="H150" s="558"/>
      <c r="I150" s="1044"/>
      <c r="J150" s="544"/>
      <c r="K150" s="725"/>
      <c r="L150" s="967"/>
      <c r="M150" s="544"/>
      <c r="N150" s="548"/>
      <c r="O150" s="979"/>
      <c r="P150" s="626" t="s">
        <v>3833</v>
      </c>
      <c r="Q150" s="526" t="s">
        <v>1678</v>
      </c>
      <c r="R150" s="527">
        <v>0.5</v>
      </c>
      <c r="S150" s="1052"/>
      <c r="T150" s="967"/>
      <c r="U150" s="544"/>
      <c r="V150" s="548"/>
      <c r="W150" s="550"/>
      <c r="X150" s="544"/>
      <c r="Y150" s="550"/>
      <c r="Z150" s="553"/>
      <c r="AA150" s="531">
        <f>ROUND(ROUND(ROUND(ROUND(F105*K148,0)*N145,0)*R150,0)*V139,0)</f>
        <v>163</v>
      </c>
      <c r="AB150" s="559"/>
      <c r="AC150" s="504"/>
    </row>
    <row r="151" spans="1:29" ht="16.7" customHeight="1" x14ac:dyDescent="0.15">
      <c r="A151" s="520">
        <v>22</v>
      </c>
      <c r="B151" s="520">
        <v>9125</v>
      </c>
      <c r="C151" s="521" t="s">
        <v>15152</v>
      </c>
      <c r="D151" s="560"/>
      <c r="E151" s="522"/>
      <c r="F151" s="522"/>
      <c r="G151" s="585"/>
      <c r="H151" s="561"/>
      <c r="I151" s="757"/>
      <c r="J151" s="525"/>
      <c r="K151" s="758"/>
      <c r="L151" s="1050" t="s">
        <v>14896</v>
      </c>
      <c r="M151" s="525" t="s">
        <v>1678</v>
      </c>
      <c r="N151" s="529">
        <v>0.7</v>
      </c>
      <c r="O151" s="759"/>
      <c r="P151" s="760"/>
      <c r="Q151" s="526"/>
      <c r="R151" s="527"/>
      <c r="S151" s="761"/>
      <c r="T151" s="757"/>
      <c r="U151" s="525"/>
      <c r="V151" s="529"/>
      <c r="W151" s="522"/>
      <c r="X151" s="525"/>
      <c r="Y151" s="936" t="s">
        <v>14983</v>
      </c>
      <c r="Z151" s="941"/>
      <c r="AA151" s="531">
        <f>ROUND(ROUND(F105*N151,0)-Y154,0)</f>
        <v>663</v>
      </c>
      <c r="AB151" s="532"/>
      <c r="AC151" s="504"/>
    </row>
    <row r="152" spans="1:29" ht="16.7" customHeight="1" x14ac:dyDescent="0.15">
      <c r="A152" s="520">
        <v>22</v>
      </c>
      <c r="B152" s="520">
        <v>9126</v>
      </c>
      <c r="C152" s="521" t="s">
        <v>15153</v>
      </c>
      <c r="D152" s="542"/>
      <c r="E152" s="534"/>
      <c r="F152" s="534"/>
      <c r="H152" s="541"/>
      <c r="J152" s="537"/>
      <c r="K152" s="742"/>
      <c r="L152" s="1032"/>
      <c r="M152" s="537"/>
      <c r="O152" s="1048" t="s">
        <v>10414</v>
      </c>
      <c r="P152" s="626" t="s">
        <v>16</v>
      </c>
      <c r="Q152" s="526" t="s">
        <v>1678</v>
      </c>
      <c r="R152" s="527">
        <v>0.7</v>
      </c>
      <c r="S152" s="762"/>
      <c r="U152" s="537"/>
      <c r="W152" s="534"/>
      <c r="X152" s="537"/>
      <c r="Y152" s="937"/>
      <c r="Z152" s="942"/>
      <c r="AA152" s="531">
        <f>ROUND(ROUND(ROUND(F105*N151,0)*R152,0)-Y154,0)</f>
        <v>461</v>
      </c>
      <c r="AB152" s="539"/>
      <c r="AC152" s="504"/>
    </row>
    <row r="153" spans="1:29" ht="16.7" customHeight="1" x14ac:dyDescent="0.15">
      <c r="A153" s="520">
        <v>22</v>
      </c>
      <c r="B153" s="520" t="s">
        <v>15154</v>
      </c>
      <c r="C153" s="521" t="s">
        <v>15155</v>
      </c>
      <c r="D153" s="542"/>
      <c r="E153" s="534"/>
      <c r="F153" s="534"/>
      <c r="H153" s="541"/>
      <c r="I153" s="763"/>
      <c r="J153" s="544"/>
      <c r="K153" s="579"/>
      <c r="L153" s="1032"/>
      <c r="M153" s="537"/>
      <c r="O153" s="979"/>
      <c r="P153" s="626" t="s">
        <v>3833</v>
      </c>
      <c r="Q153" s="526" t="s">
        <v>1678</v>
      </c>
      <c r="R153" s="527">
        <v>0.5</v>
      </c>
      <c r="S153" s="762"/>
      <c r="U153" s="537"/>
      <c r="W153" s="534"/>
      <c r="X153" s="537"/>
      <c r="Y153" s="555"/>
      <c r="Z153" s="556"/>
      <c r="AA153" s="531">
        <f>ROUND(ROUND(ROUND(F105*N151,0)*R153,0)-Y154,0)</f>
        <v>326</v>
      </c>
      <c r="AB153" s="539"/>
      <c r="AC153" s="504"/>
    </row>
    <row r="154" spans="1:29" ht="16.7" customHeight="1" x14ac:dyDescent="0.15">
      <c r="A154" s="520">
        <v>22</v>
      </c>
      <c r="B154" s="520">
        <v>9127</v>
      </c>
      <c r="C154" s="521" t="s">
        <v>15156</v>
      </c>
      <c r="D154" s="542"/>
      <c r="E154" s="534"/>
      <c r="F154" s="534"/>
      <c r="H154" s="541"/>
      <c r="I154" s="1049" t="s">
        <v>10418</v>
      </c>
      <c r="J154" s="525" t="s">
        <v>1678</v>
      </c>
      <c r="K154" s="718">
        <v>0.96499999999999997</v>
      </c>
      <c r="L154" s="1032"/>
      <c r="M154" s="537"/>
      <c r="O154" s="759"/>
      <c r="P154" s="760"/>
      <c r="Q154" s="526"/>
      <c r="R154" s="527"/>
      <c r="S154" s="762"/>
      <c r="U154" s="537"/>
      <c r="W154" s="534"/>
      <c r="X154" s="537"/>
      <c r="Y154" s="765">
        <v>12</v>
      </c>
      <c r="Z154" s="942" t="s">
        <v>14988</v>
      </c>
      <c r="AA154" s="531">
        <f>ROUND(ROUND(ROUND(ROUND(F105*K154,0)*N151,0),0)-Y154,0)</f>
        <v>639</v>
      </c>
      <c r="AB154" s="539"/>
      <c r="AC154" s="504"/>
    </row>
    <row r="155" spans="1:29" ht="16.7" customHeight="1" x14ac:dyDescent="0.15">
      <c r="A155" s="520">
        <v>22</v>
      </c>
      <c r="B155" s="520">
        <v>9128</v>
      </c>
      <c r="C155" s="521" t="s">
        <v>15157</v>
      </c>
      <c r="D155" s="542"/>
      <c r="E155" s="534"/>
      <c r="F155" s="534"/>
      <c r="H155" s="541"/>
      <c r="I155" s="1047"/>
      <c r="J155" s="537"/>
      <c r="L155" s="1032"/>
      <c r="M155" s="537"/>
      <c r="O155" s="1048" t="s">
        <v>10414</v>
      </c>
      <c r="P155" s="626" t="s">
        <v>16</v>
      </c>
      <c r="Q155" s="526" t="s">
        <v>1678</v>
      </c>
      <c r="R155" s="527">
        <v>0.7</v>
      </c>
      <c r="S155" s="762"/>
      <c r="U155" s="537"/>
      <c r="W155" s="534"/>
      <c r="X155" s="537"/>
      <c r="Y155" s="534"/>
      <c r="Z155" s="942"/>
      <c r="AA155" s="531">
        <f>ROUND(ROUND(ROUND(ROUND(F105*K154,0)*N151,0)*R155,0)-Y154,0)</f>
        <v>444</v>
      </c>
      <c r="AB155" s="539"/>
      <c r="AC155" s="504"/>
    </row>
    <row r="156" spans="1:29" ht="16.7" customHeight="1" x14ac:dyDescent="0.15">
      <c r="A156" s="520">
        <v>22</v>
      </c>
      <c r="B156" s="520" t="s">
        <v>15158</v>
      </c>
      <c r="C156" s="521" t="s">
        <v>15159</v>
      </c>
      <c r="D156" s="542"/>
      <c r="E156" s="534"/>
      <c r="F156" s="534"/>
      <c r="H156" s="541"/>
      <c r="I156" s="1044"/>
      <c r="J156" s="544"/>
      <c r="K156" s="725"/>
      <c r="L156" s="967"/>
      <c r="M156" s="544"/>
      <c r="N156" s="548"/>
      <c r="O156" s="979"/>
      <c r="P156" s="626" t="s">
        <v>3833</v>
      </c>
      <c r="Q156" s="526" t="s">
        <v>1678</v>
      </c>
      <c r="R156" s="527">
        <v>0.5</v>
      </c>
      <c r="S156" s="762"/>
      <c r="U156" s="537"/>
      <c r="W156" s="534"/>
      <c r="X156" s="537"/>
      <c r="Y156" s="534"/>
      <c r="Z156" s="538"/>
      <c r="AA156" s="531">
        <f>ROUND(ROUND(ROUND(ROUND(F105*K154,0)*N151,0)*R156,0)-Y154,0)</f>
        <v>314</v>
      </c>
      <c r="AB156" s="539"/>
      <c r="AC156" s="504"/>
    </row>
    <row r="157" spans="1:29" ht="16.7" customHeight="1" x14ac:dyDescent="0.15">
      <c r="A157" s="520">
        <v>22</v>
      </c>
      <c r="B157" s="520" t="s">
        <v>15160</v>
      </c>
      <c r="C157" s="521" t="s">
        <v>15161</v>
      </c>
      <c r="D157" s="542"/>
      <c r="E157" s="534"/>
      <c r="F157" s="534"/>
      <c r="H157" s="541"/>
      <c r="I157" s="757"/>
      <c r="J157" s="525"/>
      <c r="K157" s="758"/>
      <c r="L157" s="966" t="s">
        <v>14906</v>
      </c>
      <c r="M157" s="525" t="s">
        <v>1678</v>
      </c>
      <c r="N157" s="529">
        <v>0.5</v>
      </c>
      <c r="O157" s="759"/>
      <c r="P157" s="760"/>
      <c r="Q157" s="526"/>
      <c r="R157" s="527"/>
      <c r="S157" s="762"/>
      <c r="U157" s="537"/>
      <c r="W157" s="534"/>
      <c r="X157" s="537"/>
      <c r="Y157" s="534"/>
      <c r="Z157" s="538"/>
      <c r="AA157" s="531">
        <f>ROUND(ROUND(F105*N157,0)-Y154,0)</f>
        <v>470</v>
      </c>
      <c r="AB157" s="539"/>
      <c r="AC157" s="504"/>
    </row>
    <row r="158" spans="1:29" ht="16.7" customHeight="1" x14ac:dyDescent="0.15">
      <c r="A158" s="520">
        <v>22</v>
      </c>
      <c r="B158" s="520" t="s">
        <v>15162</v>
      </c>
      <c r="C158" s="521" t="s">
        <v>15163</v>
      </c>
      <c r="D158" s="542"/>
      <c r="E158" s="534"/>
      <c r="F158" s="534"/>
      <c r="H158" s="541"/>
      <c r="J158" s="537"/>
      <c r="K158" s="742"/>
      <c r="L158" s="1032"/>
      <c r="M158" s="537"/>
      <c r="O158" s="1048" t="s">
        <v>10414</v>
      </c>
      <c r="P158" s="626" t="s">
        <v>16</v>
      </c>
      <c r="Q158" s="526" t="s">
        <v>1678</v>
      </c>
      <c r="R158" s="527">
        <v>0.7</v>
      </c>
      <c r="S158" s="762"/>
      <c r="U158" s="537"/>
      <c r="W158" s="534"/>
      <c r="X158" s="537"/>
      <c r="Y158" s="534"/>
      <c r="Z158" s="538"/>
      <c r="AA158" s="531">
        <f>ROUND(ROUND(ROUND(F105*N157,0)*R158,0)-Y154,0)</f>
        <v>325</v>
      </c>
      <c r="AB158" s="539"/>
      <c r="AC158" s="504"/>
    </row>
    <row r="159" spans="1:29" ht="16.7" customHeight="1" x14ac:dyDescent="0.15">
      <c r="A159" s="520">
        <v>22</v>
      </c>
      <c r="B159" s="520" t="s">
        <v>15164</v>
      </c>
      <c r="C159" s="521" t="s">
        <v>15165</v>
      </c>
      <c r="D159" s="542"/>
      <c r="E159" s="534"/>
      <c r="F159" s="534"/>
      <c r="H159" s="541"/>
      <c r="I159" s="763"/>
      <c r="J159" s="544"/>
      <c r="K159" s="579"/>
      <c r="L159" s="1032"/>
      <c r="M159" s="537"/>
      <c r="O159" s="979"/>
      <c r="P159" s="626" t="s">
        <v>3833</v>
      </c>
      <c r="Q159" s="526" t="s">
        <v>1678</v>
      </c>
      <c r="R159" s="527">
        <v>0.5</v>
      </c>
      <c r="S159" s="762"/>
      <c r="U159" s="537"/>
      <c r="W159" s="534"/>
      <c r="X159" s="537"/>
      <c r="Y159" s="534"/>
      <c r="Z159" s="538"/>
      <c r="AA159" s="531">
        <f>ROUND(ROUND(ROUND(F105*N157,0)*R159,0)-Y154,0)</f>
        <v>229</v>
      </c>
      <c r="AB159" s="539"/>
      <c r="AC159" s="504"/>
    </row>
    <row r="160" spans="1:29" ht="16.7" customHeight="1" x14ac:dyDescent="0.15">
      <c r="A160" s="520">
        <v>22</v>
      </c>
      <c r="B160" s="520" t="s">
        <v>15166</v>
      </c>
      <c r="C160" s="521" t="s">
        <v>15167</v>
      </c>
      <c r="D160" s="542"/>
      <c r="E160" s="534"/>
      <c r="F160" s="534"/>
      <c r="H160" s="541"/>
      <c r="I160" s="1049" t="s">
        <v>10418</v>
      </c>
      <c r="J160" s="525" t="s">
        <v>1678</v>
      </c>
      <c r="K160" s="718">
        <v>0.96499999999999997</v>
      </c>
      <c r="L160" s="1032"/>
      <c r="M160" s="537"/>
      <c r="O160" s="759"/>
      <c r="P160" s="760"/>
      <c r="Q160" s="526"/>
      <c r="R160" s="527"/>
      <c r="S160" s="762"/>
      <c r="U160" s="537"/>
      <c r="W160" s="534"/>
      <c r="X160" s="537"/>
      <c r="Y160" s="534"/>
      <c r="Z160" s="538"/>
      <c r="AA160" s="531">
        <f>ROUND(ROUND(ROUND(ROUND(F105*K160,0)*N157,0),0)-Y154,0)</f>
        <v>453</v>
      </c>
      <c r="AB160" s="539"/>
      <c r="AC160" s="504"/>
    </row>
    <row r="161" spans="1:29" ht="16.7" customHeight="1" x14ac:dyDescent="0.15">
      <c r="A161" s="520">
        <v>22</v>
      </c>
      <c r="B161" s="520" t="s">
        <v>15168</v>
      </c>
      <c r="C161" s="521" t="s">
        <v>15169</v>
      </c>
      <c r="D161" s="542"/>
      <c r="E161" s="534"/>
      <c r="F161" s="534"/>
      <c r="H161" s="541"/>
      <c r="I161" s="1047"/>
      <c r="J161" s="537"/>
      <c r="L161" s="1032"/>
      <c r="M161" s="537"/>
      <c r="O161" s="1048" t="s">
        <v>10414</v>
      </c>
      <c r="P161" s="626" t="s">
        <v>16</v>
      </c>
      <c r="Q161" s="526" t="s">
        <v>1678</v>
      </c>
      <c r="R161" s="527">
        <v>0.7</v>
      </c>
      <c r="S161" s="762"/>
      <c r="U161" s="537"/>
      <c r="W161" s="534"/>
      <c r="X161" s="537"/>
      <c r="Y161" s="534"/>
      <c r="Z161" s="538"/>
      <c r="AA161" s="531">
        <f>ROUND(ROUND(ROUND(ROUND(F105*K160,0)*N157,0)*R161,0)-Y154,0)</f>
        <v>314</v>
      </c>
      <c r="AB161" s="539"/>
      <c r="AC161" s="504"/>
    </row>
    <row r="162" spans="1:29" ht="16.7" customHeight="1" x14ac:dyDescent="0.15">
      <c r="A162" s="520">
        <v>22</v>
      </c>
      <c r="B162" s="520" t="s">
        <v>15170</v>
      </c>
      <c r="C162" s="521" t="s">
        <v>15171</v>
      </c>
      <c r="D162" s="542"/>
      <c r="E162" s="534"/>
      <c r="F162" s="534"/>
      <c r="H162" s="541"/>
      <c r="I162" s="1044"/>
      <c r="J162" s="544"/>
      <c r="K162" s="725"/>
      <c r="L162" s="967"/>
      <c r="M162" s="544"/>
      <c r="N162" s="548"/>
      <c r="O162" s="979"/>
      <c r="P162" s="626" t="s">
        <v>3833</v>
      </c>
      <c r="Q162" s="526" t="s">
        <v>1678</v>
      </c>
      <c r="R162" s="527">
        <v>0.5</v>
      </c>
      <c r="S162" s="764"/>
      <c r="T162" s="763"/>
      <c r="U162" s="544"/>
      <c r="V162" s="548"/>
      <c r="W162" s="534"/>
      <c r="X162" s="537"/>
      <c r="Y162" s="534"/>
      <c r="Z162" s="538"/>
      <c r="AA162" s="531">
        <f>ROUND(ROUND(ROUND(ROUND(F105*K160,0)*N157,0)*R162,0)-Y154,0)</f>
        <v>221</v>
      </c>
      <c r="AB162" s="539"/>
      <c r="AC162" s="504"/>
    </row>
    <row r="163" spans="1:29" ht="16.7" customHeight="1" x14ac:dyDescent="0.15">
      <c r="A163" s="520">
        <v>22</v>
      </c>
      <c r="B163" s="520">
        <v>9135</v>
      </c>
      <c r="C163" s="521" t="s">
        <v>15172</v>
      </c>
      <c r="D163" s="542"/>
      <c r="E163" s="534"/>
      <c r="F163" s="534"/>
      <c r="H163" s="541"/>
      <c r="I163" s="757"/>
      <c r="J163" s="525"/>
      <c r="K163" s="758"/>
      <c r="L163" s="1050" t="s">
        <v>14896</v>
      </c>
      <c r="M163" s="525" t="s">
        <v>1678</v>
      </c>
      <c r="N163" s="529">
        <v>0.7</v>
      </c>
      <c r="O163" s="759"/>
      <c r="P163" s="760"/>
      <c r="Q163" s="526"/>
      <c r="R163" s="527"/>
      <c r="S163" s="1054" t="s">
        <v>10423</v>
      </c>
      <c r="T163" s="968" t="s">
        <v>12821</v>
      </c>
      <c r="U163" s="525" t="s">
        <v>1678</v>
      </c>
      <c r="V163" s="529">
        <v>0.5</v>
      </c>
      <c r="W163" s="534"/>
      <c r="X163" s="537"/>
      <c r="Y163" s="534"/>
      <c r="Z163" s="538"/>
      <c r="AA163" s="531">
        <f>ROUND(ROUND(ROUND(F105*N163,0)*V163,0)-Y154,0)</f>
        <v>326</v>
      </c>
      <c r="AB163" s="539"/>
      <c r="AC163" s="504"/>
    </row>
    <row r="164" spans="1:29" ht="16.7" customHeight="1" x14ac:dyDescent="0.15">
      <c r="A164" s="520">
        <v>22</v>
      </c>
      <c r="B164" s="520">
        <v>9136</v>
      </c>
      <c r="C164" s="521" t="s">
        <v>15173</v>
      </c>
      <c r="D164" s="542"/>
      <c r="E164" s="534"/>
      <c r="F164" s="534"/>
      <c r="H164" s="541"/>
      <c r="J164" s="537"/>
      <c r="K164" s="742"/>
      <c r="L164" s="1032"/>
      <c r="M164" s="537"/>
      <c r="O164" s="1048" t="s">
        <v>10414</v>
      </c>
      <c r="P164" s="626" t="s">
        <v>16</v>
      </c>
      <c r="Q164" s="526" t="s">
        <v>1678</v>
      </c>
      <c r="R164" s="527">
        <v>0.7</v>
      </c>
      <c r="S164" s="1051"/>
      <c r="T164" s="1032"/>
      <c r="U164" s="537"/>
      <c r="W164" s="534"/>
      <c r="X164" s="537"/>
      <c r="Y164" s="534"/>
      <c r="Z164" s="538"/>
      <c r="AA164" s="531">
        <f>ROUND(ROUND(ROUND(ROUND(F105*N163,0)*R164,0)*V163,0)-Y154,0)</f>
        <v>225</v>
      </c>
      <c r="AB164" s="539"/>
      <c r="AC164" s="504"/>
    </row>
    <row r="165" spans="1:29" ht="16.7" customHeight="1" x14ac:dyDescent="0.15">
      <c r="A165" s="520">
        <v>22</v>
      </c>
      <c r="B165" s="520" t="s">
        <v>15174</v>
      </c>
      <c r="C165" s="521" t="s">
        <v>15175</v>
      </c>
      <c r="D165" s="542"/>
      <c r="E165" s="534"/>
      <c r="F165" s="534"/>
      <c r="H165" s="541"/>
      <c r="I165" s="763"/>
      <c r="J165" s="544"/>
      <c r="K165" s="579"/>
      <c r="L165" s="1032"/>
      <c r="M165" s="537"/>
      <c r="O165" s="979"/>
      <c r="P165" s="626" t="s">
        <v>3833</v>
      </c>
      <c r="Q165" s="526" t="s">
        <v>1678</v>
      </c>
      <c r="R165" s="527">
        <v>0.5</v>
      </c>
      <c r="S165" s="1051"/>
      <c r="T165" s="1032"/>
      <c r="U165" s="537"/>
      <c r="W165" s="534"/>
      <c r="X165" s="537"/>
      <c r="Y165" s="534"/>
      <c r="Z165" s="538"/>
      <c r="AA165" s="531">
        <f>ROUND(ROUND(ROUND(ROUND(F105*N163,0)*R165,0)*V163,0)-Y154,0)</f>
        <v>157</v>
      </c>
      <c r="AB165" s="539"/>
      <c r="AC165" s="504"/>
    </row>
    <row r="166" spans="1:29" ht="16.7" customHeight="1" x14ac:dyDescent="0.15">
      <c r="A166" s="520">
        <v>22</v>
      </c>
      <c r="B166" s="520">
        <v>9137</v>
      </c>
      <c r="C166" s="521" t="s">
        <v>15176</v>
      </c>
      <c r="D166" s="542"/>
      <c r="E166" s="534"/>
      <c r="F166" s="534"/>
      <c r="H166" s="541"/>
      <c r="I166" s="1049" t="s">
        <v>10418</v>
      </c>
      <c r="J166" s="525" t="s">
        <v>1678</v>
      </c>
      <c r="K166" s="718">
        <v>0.96499999999999997</v>
      </c>
      <c r="L166" s="1032"/>
      <c r="M166" s="537"/>
      <c r="O166" s="759"/>
      <c r="P166" s="760"/>
      <c r="Q166" s="526"/>
      <c r="R166" s="527"/>
      <c r="S166" s="1051"/>
      <c r="T166" s="1032"/>
      <c r="U166" s="537"/>
      <c r="W166" s="534"/>
      <c r="X166" s="537"/>
      <c r="Y166" s="534"/>
      <c r="Z166" s="538"/>
      <c r="AA166" s="531">
        <f>ROUND(ROUND(ROUND(ROUND(ROUND(F105*K166,0)*N163,0)*V163,0),0)-Y154,0)</f>
        <v>314</v>
      </c>
      <c r="AB166" s="539"/>
      <c r="AC166" s="504"/>
    </row>
    <row r="167" spans="1:29" ht="16.7" customHeight="1" x14ac:dyDescent="0.15">
      <c r="A167" s="520">
        <v>22</v>
      </c>
      <c r="B167" s="520">
        <v>9138</v>
      </c>
      <c r="C167" s="521" t="s">
        <v>15177</v>
      </c>
      <c r="D167" s="542"/>
      <c r="E167" s="534"/>
      <c r="F167" s="534"/>
      <c r="H167" s="541"/>
      <c r="I167" s="1047"/>
      <c r="J167" s="537"/>
      <c r="L167" s="1032"/>
      <c r="M167" s="537"/>
      <c r="O167" s="1048" t="s">
        <v>10414</v>
      </c>
      <c r="P167" s="626" t="s">
        <v>16</v>
      </c>
      <c r="Q167" s="526" t="s">
        <v>1678</v>
      </c>
      <c r="R167" s="527">
        <v>0.7</v>
      </c>
      <c r="S167" s="1051"/>
      <c r="T167" s="1032"/>
      <c r="U167" s="537"/>
      <c r="W167" s="534"/>
      <c r="X167" s="537"/>
      <c r="Y167" s="534"/>
      <c r="Z167" s="538"/>
      <c r="AA167" s="531">
        <f>ROUND(ROUND(ROUND(ROUND(ROUND(ROUND(F105*K166,0)*N163,0)*R167,0)*V163,0),0)-Y154,0)</f>
        <v>216</v>
      </c>
      <c r="AB167" s="539"/>
      <c r="AC167" s="504"/>
    </row>
    <row r="168" spans="1:29" ht="16.7" customHeight="1" x14ac:dyDescent="0.15">
      <c r="A168" s="520">
        <v>22</v>
      </c>
      <c r="B168" s="520" t="s">
        <v>15178</v>
      </c>
      <c r="C168" s="521" t="s">
        <v>15179</v>
      </c>
      <c r="D168" s="542"/>
      <c r="E168" s="534"/>
      <c r="F168" s="534"/>
      <c r="H168" s="541"/>
      <c r="I168" s="1044"/>
      <c r="J168" s="544"/>
      <c r="K168" s="725"/>
      <c r="L168" s="967"/>
      <c r="M168" s="544"/>
      <c r="N168" s="548"/>
      <c r="O168" s="979"/>
      <c r="P168" s="626" t="s">
        <v>3833</v>
      </c>
      <c r="Q168" s="526" t="s">
        <v>1678</v>
      </c>
      <c r="R168" s="527">
        <v>0.5</v>
      </c>
      <c r="S168" s="1051"/>
      <c r="T168" s="1032"/>
      <c r="U168" s="537"/>
      <c r="W168" s="534"/>
      <c r="X168" s="537"/>
      <c r="Y168" s="534"/>
      <c r="Z168" s="538"/>
      <c r="AA168" s="531">
        <f>ROUND(ROUND(ROUND(ROUND(ROUND(ROUND(F105*K166,0)*N163,0)*R168,0)*V163,0),0)-Y154,0)</f>
        <v>151</v>
      </c>
      <c r="AB168" s="539"/>
      <c r="AC168" s="504"/>
    </row>
    <row r="169" spans="1:29" ht="16.7" customHeight="1" x14ac:dyDescent="0.15">
      <c r="A169" s="520">
        <v>22</v>
      </c>
      <c r="B169" s="520" t="s">
        <v>15180</v>
      </c>
      <c r="C169" s="521" t="s">
        <v>15181</v>
      </c>
      <c r="D169" s="542"/>
      <c r="E169" s="534"/>
      <c r="F169" s="534"/>
      <c r="H169" s="541"/>
      <c r="I169" s="757"/>
      <c r="J169" s="525"/>
      <c r="K169" s="758"/>
      <c r="L169" s="966" t="s">
        <v>14906</v>
      </c>
      <c r="M169" s="525" t="s">
        <v>1678</v>
      </c>
      <c r="N169" s="529">
        <v>0.5</v>
      </c>
      <c r="O169" s="759"/>
      <c r="P169" s="760"/>
      <c r="Q169" s="526"/>
      <c r="R169" s="527"/>
      <c r="S169" s="1051"/>
      <c r="T169" s="1032"/>
      <c r="U169" s="537"/>
      <c r="W169" s="534"/>
      <c r="X169" s="537"/>
      <c r="Y169" s="534"/>
      <c r="Z169" s="538"/>
      <c r="AA169" s="531">
        <f>ROUND(ROUND(ROUND(F105*N169,0)*V163,0)-Y154,0)</f>
        <v>229</v>
      </c>
      <c r="AB169" s="539"/>
      <c r="AC169" s="504"/>
    </row>
    <row r="170" spans="1:29" ht="16.7" customHeight="1" x14ac:dyDescent="0.15">
      <c r="A170" s="520">
        <v>22</v>
      </c>
      <c r="B170" s="520" t="s">
        <v>15182</v>
      </c>
      <c r="C170" s="521" t="s">
        <v>15183</v>
      </c>
      <c r="D170" s="542"/>
      <c r="E170" s="534"/>
      <c r="F170" s="534"/>
      <c r="H170" s="541"/>
      <c r="J170" s="537"/>
      <c r="K170" s="742"/>
      <c r="L170" s="1032"/>
      <c r="M170" s="537"/>
      <c r="O170" s="1048" t="s">
        <v>10414</v>
      </c>
      <c r="P170" s="626" t="s">
        <v>16</v>
      </c>
      <c r="Q170" s="526" t="s">
        <v>1678</v>
      </c>
      <c r="R170" s="527">
        <v>0.7</v>
      </c>
      <c r="S170" s="1051"/>
      <c r="T170" s="1032"/>
      <c r="U170" s="537"/>
      <c r="W170" s="534"/>
      <c r="X170" s="537"/>
      <c r="Y170" s="534"/>
      <c r="Z170" s="538"/>
      <c r="AA170" s="531">
        <f>ROUND(ROUND(ROUND(ROUND(F105*N169,0)*R170,0)*V163,0)-Y154,0)</f>
        <v>157</v>
      </c>
      <c r="AB170" s="539"/>
      <c r="AC170" s="504"/>
    </row>
    <row r="171" spans="1:29" ht="16.7" customHeight="1" x14ac:dyDescent="0.15">
      <c r="A171" s="520">
        <v>22</v>
      </c>
      <c r="B171" s="520" t="s">
        <v>15184</v>
      </c>
      <c r="C171" s="521" t="s">
        <v>15185</v>
      </c>
      <c r="D171" s="542"/>
      <c r="E171" s="534"/>
      <c r="F171" s="534"/>
      <c r="H171" s="541"/>
      <c r="I171" s="763"/>
      <c r="J171" s="544"/>
      <c r="K171" s="579"/>
      <c r="L171" s="1032"/>
      <c r="M171" s="537"/>
      <c r="O171" s="979"/>
      <c r="P171" s="626" t="s">
        <v>3833</v>
      </c>
      <c r="Q171" s="526" t="s">
        <v>1678</v>
      </c>
      <c r="R171" s="527">
        <v>0.5</v>
      </c>
      <c r="S171" s="1051"/>
      <c r="T171" s="1032"/>
      <c r="U171" s="537"/>
      <c r="W171" s="534"/>
      <c r="X171" s="537"/>
      <c r="Y171" s="534"/>
      <c r="Z171" s="538"/>
      <c r="AA171" s="531">
        <f>ROUND(ROUND(ROUND(ROUND(F105*N169,0)*R171,0)*V163,0)-Y154,0)</f>
        <v>109</v>
      </c>
      <c r="AB171" s="539"/>
      <c r="AC171" s="504"/>
    </row>
    <row r="172" spans="1:29" ht="16.7" customHeight="1" x14ac:dyDescent="0.15">
      <c r="A172" s="520">
        <v>22</v>
      </c>
      <c r="B172" s="520" t="s">
        <v>15186</v>
      </c>
      <c r="C172" s="521" t="s">
        <v>15187</v>
      </c>
      <c r="D172" s="542"/>
      <c r="E172" s="534"/>
      <c r="F172" s="534"/>
      <c r="H172" s="541"/>
      <c r="I172" s="1049" t="s">
        <v>10418</v>
      </c>
      <c r="J172" s="525" t="s">
        <v>1678</v>
      </c>
      <c r="K172" s="718">
        <v>0.96499999999999997</v>
      </c>
      <c r="L172" s="1032"/>
      <c r="M172" s="537"/>
      <c r="O172" s="759"/>
      <c r="P172" s="760"/>
      <c r="Q172" s="526"/>
      <c r="R172" s="527"/>
      <c r="S172" s="1051"/>
      <c r="T172" s="1032"/>
      <c r="U172" s="537"/>
      <c r="W172" s="534"/>
      <c r="X172" s="537"/>
      <c r="Y172" s="534"/>
      <c r="Z172" s="538"/>
      <c r="AA172" s="531">
        <f>ROUND(ROUND(ROUND(ROUND(ROUND(F105*K172,0)*N169,0),0)*V163,0)-Y154,0)</f>
        <v>221</v>
      </c>
      <c r="AB172" s="539"/>
      <c r="AC172" s="504"/>
    </row>
    <row r="173" spans="1:29" ht="16.7" customHeight="1" x14ac:dyDescent="0.15">
      <c r="A173" s="520">
        <v>22</v>
      </c>
      <c r="B173" s="520" t="s">
        <v>15188</v>
      </c>
      <c r="C173" s="521" t="s">
        <v>15189</v>
      </c>
      <c r="D173" s="542"/>
      <c r="E173" s="534"/>
      <c r="F173" s="534"/>
      <c r="H173" s="541"/>
      <c r="I173" s="1047"/>
      <c r="J173" s="537"/>
      <c r="L173" s="1032"/>
      <c r="M173" s="537"/>
      <c r="O173" s="1048" t="s">
        <v>10414</v>
      </c>
      <c r="P173" s="626" t="s">
        <v>16</v>
      </c>
      <c r="Q173" s="526" t="s">
        <v>1678</v>
      </c>
      <c r="R173" s="527">
        <v>0.7</v>
      </c>
      <c r="S173" s="1051"/>
      <c r="T173" s="1032"/>
      <c r="U173" s="537"/>
      <c r="W173" s="534"/>
      <c r="X173" s="537"/>
      <c r="Y173" s="534"/>
      <c r="Z173" s="538"/>
      <c r="AA173" s="531">
        <f>ROUND(ROUND(ROUND(ROUND(ROUND(F105*K172,0)*N169,0)*R173,0)*V163,0)-Y154,0)</f>
        <v>151</v>
      </c>
      <c r="AB173" s="539"/>
      <c r="AC173" s="504"/>
    </row>
    <row r="174" spans="1:29" ht="16.7" customHeight="1" x14ac:dyDescent="0.15">
      <c r="A174" s="520">
        <v>22</v>
      </c>
      <c r="B174" s="520" t="s">
        <v>15190</v>
      </c>
      <c r="C174" s="521" t="s">
        <v>15191</v>
      </c>
      <c r="D174" s="542"/>
      <c r="E174" s="534"/>
      <c r="F174" s="534"/>
      <c r="H174" s="541"/>
      <c r="I174" s="1044"/>
      <c r="J174" s="544"/>
      <c r="K174" s="725"/>
      <c r="L174" s="967"/>
      <c r="M174" s="544"/>
      <c r="N174" s="548"/>
      <c r="O174" s="979"/>
      <c r="P174" s="626" t="s">
        <v>3833</v>
      </c>
      <c r="Q174" s="526" t="s">
        <v>1678</v>
      </c>
      <c r="R174" s="527">
        <v>0.5</v>
      </c>
      <c r="S174" s="1051"/>
      <c r="T174" s="967"/>
      <c r="U174" s="544"/>
      <c r="V174" s="548"/>
      <c r="W174" s="534"/>
      <c r="X174" s="537"/>
      <c r="Y174" s="534"/>
      <c r="Z174" s="538"/>
      <c r="AA174" s="531">
        <f>ROUND(ROUND(ROUND(ROUND(ROUND(F105*K172,0)*N169,0)*R174,0)*V163,0)-Y154,0)</f>
        <v>105</v>
      </c>
      <c r="AB174" s="539"/>
      <c r="AC174" s="504"/>
    </row>
    <row r="175" spans="1:29" ht="16.7" customHeight="1" x14ac:dyDescent="0.15">
      <c r="A175" s="520">
        <v>22</v>
      </c>
      <c r="B175" s="520">
        <v>9139</v>
      </c>
      <c r="C175" s="521" t="s">
        <v>15192</v>
      </c>
      <c r="D175" s="542"/>
      <c r="E175" s="534"/>
      <c r="F175" s="534"/>
      <c r="H175" s="541"/>
      <c r="I175" s="757"/>
      <c r="J175" s="525"/>
      <c r="K175" s="758"/>
      <c r="L175" s="1050" t="s">
        <v>14896</v>
      </c>
      <c r="M175" s="525" t="s">
        <v>1678</v>
      </c>
      <c r="N175" s="529">
        <v>0.7</v>
      </c>
      <c r="O175" s="759"/>
      <c r="P175" s="760"/>
      <c r="Q175" s="526"/>
      <c r="R175" s="527"/>
      <c r="S175" s="1051"/>
      <c r="T175" s="968" t="s">
        <v>12830</v>
      </c>
      <c r="U175" s="525" t="s">
        <v>1678</v>
      </c>
      <c r="V175" s="529">
        <v>0.7</v>
      </c>
      <c r="W175" s="534"/>
      <c r="X175" s="537"/>
      <c r="Y175" s="534"/>
      <c r="Z175" s="538"/>
      <c r="AA175" s="531">
        <f>ROUND(ROUND(ROUND(F105*N175,0)*V175,0)-Y154,0)</f>
        <v>461</v>
      </c>
      <c r="AB175" s="539"/>
      <c r="AC175" s="504"/>
    </row>
    <row r="176" spans="1:29" ht="16.7" customHeight="1" x14ac:dyDescent="0.15">
      <c r="A176" s="520">
        <v>22</v>
      </c>
      <c r="B176" s="520">
        <v>9140</v>
      </c>
      <c r="C176" s="521" t="s">
        <v>15193</v>
      </c>
      <c r="D176" s="542"/>
      <c r="E176" s="534"/>
      <c r="F176" s="534"/>
      <c r="H176" s="541"/>
      <c r="J176" s="537"/>
      <c r="K176" s="742"/>
      <c r="L176" s="1032"/>
      <c r="M176" s="537"/>
      <c r="O176" s="1048" t="s">
        <v>10414</v>
      </c>
      <c r="P176" s="626" t="s">
        <v>16</v>
      </c>
      <c r="Q176" s="526" t="s">
        <v>1678</v>
      </c>
      <c r="R176" s="527">
        <v>0.7</v>
      </c>
      <c r="S176" s="1051"/>
      <c r="T176" s="1032"/>
      <c r="U176" s="537"/>
      <c r="W176" s="534"/>
      <c r="X176" s="537"/>
      <c r="Y176" s="534"/>
      <c r="Z176" s="538"/>
      <c r="AA176" s="531">
        <f>ROUND(ROUND(ROUND(ROUND(F105*N175,0)*R176,0)*V175,0)-Y154,0)</f>
        <v>319</v>
      </c>
      <c r="AB176" s="539"/>
      <c r="AC176" s="504"/>
    </row>
    <row r="177" spans="1:29" ht="16.7" customHeight="1" x14ac:dyDescent="0.15">
      <c r="A177" s="520">
        <v>22</v>
      </c>
      <c r="B177" s="520" t="s">
        <v>15194</v>
      </c>
      <c r="C177" s="521" t="s">
        <v>15195</v>
      </c>
      <c r="D177" s="542"/>
      <c r="E177" s="534"/>
      <c r="F177" s="534"/>
      <c r="H177" s="541"/>
      <c r="I177" s="763"/>
      <c r="J177" s="544"/>
      <c r="K177" s="579"/>
      <c r="L177" s="1032"/>
      <c r="M177" s="537"/>
      <c r="O177" s="979"/>
      <c r="P177" s="626" t="s">
        <v>3833</v>
      </c>
      <c r="Q177" s="526" t="s">
        <v>1678</v>
      </c>
      <c r="R177" s="527">
        <v>0.5</v>
      </c>
      <c r="S177" s="1051"/>
      <c r="T177" s="1032"/>
      <c r="U177" s="537"/>
      <c r="W177" s="534"/>
      <c r="X177" s="537"/>
      <c r="Y177" s="534"/>
      <c r="Z177" s="538"/>
      <c r="AA177" s="531">
        <f>ROUND(ROUND(ROUND(ROUND(F105*N175,0)*R177,0)*V175,0)-Y154,0)</f>
        <v>225</v>
      </c>
      <c r="AB177" s="539"/>
      <c r="AC177" s="504"/>
    </row>
    <row r="178" spans="1:29" ht="16.7" customHeight="1" x14ac:dyDescent="0.15">
      <c r="A178" s="520">
        <v>22</v>
      </c>
      <c r="B178" s="520">
        <v>9149</v>
      </c>
      <c r="C178" s="521" t="s">
        <v>15196</v>
      </c>
      <c r="D178" s="542"/>
      <c r="E178" s="534"/>
      <c r="F178" s="534"/>
      <c r="H178" s="541"/>
      <c r="I178" s="1049" t="s">
        <v>10418</v>
      </c>
      <c r="J178" s="525" t="s">
        <v>1678</v>
      </c>
      <c r="K178" s="718">
        <v>0.96499999999999997</v>
      </c>
      <c r="L178" s="1032"/>
      <c r="M178" s="537"/>
      <c r="O178" s="759"/>
      <c r="P178" s="760"/>
      <c r="Q178" s="526"/>
      <c r="R178" s="527"/>
      <c r="S178" s="1051"/>
      <c r="T178" s="1032"/>
      <c r="U178" s="537"/>
      <c r="W178" s="534"/>
      <c r="X178" s="537"/>
      <c r="Y178" s="534"/>
      <c r="Z178" s="538"/>
      <c r="AA178" s="531">
        <f>ROUND(ROUND(ROUND(ROUND(ROUND(F105*K178,0)*N175,0)*V175,0),0)-Y154,0)</f>
        <v>444</v>
      </c>
      <c r="AB178" s="539"/>
      <c r="AC178" s="504"/>
    </row>
    <row r="179" spans="1:29" ht="16.7" customHeight="1" x14ac:dyDescent="0.15">
      <c r="A179" s="520">
        <v>22</v>
      </c>
      <c r="B179" s="520">
        <v>9150</v>
      </c>
      <c r="C179" s="521" t="s">
        <v>15197</v>
      </c>
      <c r="D179" s="542"/>
      <c r="E179" s="534"/>
      <c r="F179" s="534"/>
      <c r="H179" s="541"/>
      <c r="I179" s="1047"/>
      <c r="J179" s="537"/>
      <c r="L179" s="1032"/>
      <c r="M179" s="537"/>
      <c r="O179" s="1048" t="s">
        <v>10414</v>
      </c>
      <c r="P179" s="626" t="s">
        <v>16</v>
      </c>
      <c r="Q179" s="526" t="s">
        <v>1678</v>
      </c>
      <c r="R179" s="527">
        <v>0.7</v>
      </c>
      <c r="S179" s="1051"/>
      <c r="T179" s="1032"/>
      <c r="U179" s="537"/>
      <c r="W179" s="534"/>
      <c r="X179" s="537"/>
      <c r="Y179" s="534"/>
      <c r="Z179" s="538"/>
      <c r="AA179" s="531">
        <f>ROUND(ROUND(ROUND(ROUND(ROUND(ROUND(F105*K178,0)*N175,0)*R179,0)*V175,0),0)-Y154,0)</f>
        <v>307</v>
      </c>
      <c r="AB179" s="539"/>
      <c r="AC179" s="504"/>
    </row>
    <row r="180" spans="1:29" ht="16.7" customHeight="1" x14ac:dyDescent="0.15">
      <c r="A180" s="520">
        <v>22</v>
      </c>
      <c r="B180" s="520" t="s">
        <v>15198</v>
      </c>
      <c r="C180" s="521" t="s">
        <v>15199</v>
      </c>
      <c r="D180" s="542"/>
      <c r="E180" s="534"/>
      <c r="F180" s="534"/>
      <c r="H180" s="541"/>
      <c r="I180" s="1044"/>
      <c r="J180" s="544"/>
      <c r="K180" s="725"/>
      <c r="L180" s="967"/>
      <c r="M180" s="544"/>
      <c r="N180" s="548"/>
      <c r="O180" s="979"/>
      <c r="P180" s="626" t="s">
        <v>3833</v>
      </c>
      <c r="Q180" s="526" t="s">
        <v>1678</v>
      </c>
      <c r="R180" s="527">
        <v>0.5</v>
      </c>
      <c r="S180" s="1051"/>
      <c r="T180" s="1032"/>
      <c r="U180" s="537"/>
      <c r="W180" s="534"/>
      <c r="X180" s="537"/>
      <c r="Y180" s="534"/>
      <c r="Z180" s="538"/>
      <c r="AA180" s="531">
        <f>ROUND(ROUND(ROUND(ROUND(ROUND(ROUND(F105*K178,0)*N175,0)*R180,0)*V175,0),0)-Y154,0)</f>
        <v>216</v>
      </c>
      <c r="AB180" s="539"/>
      <c r="AC180" s="504"/>
    </row>
    <row r="181" spans="1:29" ht="16.7" customHeight="1" x14ac:dyDescent="0.15">
      <c r="A181" s="520">
        <v>22</v>
      </c>
      <c r="B181" s="520" t="s">
        <v>15200</v>
      </c>
      <c r="C181" s="521" t="s">
        <v>15201</v>
      </c>
      <c r="D181" s="542"/>
      <c r="E181" s="534"/>
      <c r="F181" s="534"/>
      <c r="H181" s="541"/>
      <c r="I181" s="757"/>
      <c r="J181" s="525"/>
      <c r="K181" s="758"/>
      <c r="L181" s="966" t="s">
        <v>14906</v>
      </c>
      <c r="M181" s="525" t="s">
        <v>1678</v>
      </c>
      <c r="N181" s="529">
        <v>0.5</v>
      </c>
      <c r="O181" s="759"/>
      <c r="P181" s="760"/>
      <c r="Q181" s="526"/>
      <c r="R181" s="527"/>
      <c r="S181" s="1051"/>
      <c r="T181" s="1032"/>
      <c r="U181" s="537"/>
      <c r="W181" s="534"/>
      <c r="X181" s="537"/>
      <c r="Y181" s="534"/>
      <c r="Z181" s="538"/>
      <c r="AA181" s="531">
        <f>ROUND(ROUND(ROUND(F105*N181,0)*V175,0)-Y154,0)</f>
        <v>325</v>
      </c>
      <c r="AB181" s="539"/>
      <c r="AC181" s="504"/>
    </row>
    <row r="182" spans="1:29" ht="16.7" customHeight="1" x14ac:dyDescent="0.15">
      <c r="A182" s="520">
        <v>22</v>
      </c>
      <c r="B182" s="520" t="s">
        <v>15202</v>
      </c>
      <c r="C182" s="521" t="s">
        <v>15203</v>
      </c>
      <c r="D182" s="542"/>
      <c r="E182" s="534"/>
      <c r="F182" s="534"/>
      <c r="H182" s="541"/>
      <c r="J182" s="537"/>
      <c r="K182" s="742"/>
      <c r="L182" s="1032"/>
      <c r="M182" s="537"/>
      <c r="O182" s="1048" t="s">
        <v>10414</v>
      </c>
      <c r="P182" s="626" t="s">
        <v>16</v>
      </c>
      <c r="Q182" s="526" t="s">
        <v>1678</v>
      </c>
      <c r="R182" s="527">
        <v>0.7</v>
      </c>
      <c r="S182" s="1051"/>
      <c r="T182" s="1032"/>
      <c r="U182" s="537"/>
      <c r="W182" s="534"/>
      <c r="X182" s="537"/>
      <c r="Y182" s="534"/>
      <c r="Z182" s="538"/>
      <c r="AA182" s="531">
        <f>ROUND(ROUND(ROUND(ROUND(F105*N181,0)*R182,0)*V175,0)-Y154,0)</f>
        <v>224</v>
      </c>
      <c r="AB182" s="539"/>
      <c r="AC182" s="504"/>
    </row>
    <row r="183" spans="1:29" ht="16.7" customHeight="1" x14ac:dyDescent="0.15">
      <c r="A183" s="520">
        <v>22</v>
      </c>
      <c r="B183" s="520" t="s">
        <v>15204</v>
      </c>
      <c r="C183" s="521" t="s">
        <v>15205</v>
      </c>
      <c r="D183" s="542"/>
      <c r="E183" s="534"/>
      <c r="F183" s="534"/>
      <c r="H183" s="541"/>
      <c r="I183" s="763"/>
      <c r="J183" s="544"/>
      <c r="K183" s="579"/>
      <c r="L183" s="1032"/>
      <c r="M183" s="537"/>
      <c r="O183" s="979"/>
      <c r="P183" s="626" t="s">
        <v>3833</v>
      </c>
      <c r="Q183" s="526" t="s">
        <v>1678</v>
      </c>
      <c r="R183" s="527">
        <v>0.5</v>
      </c>
      <c r="S183" s="1051"/>
      <c r="T183" s="1032"/>
      <c r="U183" s="537"/>
      <c r="W183" s="534"/>
      <c r="X183" s="537"/>
      <c r="Y183" s="534"/>
      <c r="Z183" s="538"/>
      <c r="AA183" s="531">
        <f>ROUND(ROUND(ROUND(ROUND(F105*N181,0)*R183,0)*V175,0)-Y154,0)</f>
        <v>157</v>
      </c>
      <c r="AB183" s="539"/>
      <c r="AC183" s="504"/>
    </row>
    <row r="184" spans="1:29" ht="16.7" customHeight="1" x14ac:dyDescent="0.15">
      <c r="A184" s="520">
        <v>22</v>
      </c>
      <c r="B184" s="520" t="s">
        <v>15206</v>
      </c>
      <c r="C184" s="521" t="s">
        <v>15207</v>
      </c>
      <c r="D184" s="542"/>
      <c r="E184" s="534"/>
      <c r="F184" s="534"/>
      <c r="H184" s="541"/>
      <c r="I184" s="1049" t="s">
        <v>10418</v>
      </c>
      <c r="J184" s="525" t="s">
        <v>1678</v>
      </c>
      <c r="K184" s="718">
        <v>0.96499999999999997</v>
      </c>
      <c r="L184" s="1032"/>
      <c r="M184" s="537"/>
      <c r="O184" s="759"/>
      <c r="P184" s="760"/>
      <c r="Q184" s="526"/>
      <c r="R184" s="527"/>
      <c r="S184" s="1051"/>
      <c r="T184" s="1032"/>
      <c r="U184" s="537"/>
      <c r="W184" s="534"/>
      <c r="X184" s="537"/>
      <c r="Y184" s="534"/>
      <c r="Z184" s="538"/>
      <c r="AA184" s="531">
        <f>ROUND(ROUND(ROUND(ROUND(ROUND(F105*K184,0)*N181,0),0)*V175,0)-Y154,0)</f>
        <v>314</v>
      </c>
      <c r="AB184" s="539"/>
      <c r="AC184" s="504"/>
    </row>
    <row r="185" spans="1:29" ht="16.7" customHeight="1" x14ac:dyDescent="0.15">
      <c r="A185" s="520">
        <v>22</v>
      </c>
      <c r="B185" s="520" t="s">
        <v>15208</v>
      </c>
      <c r="C185" s="521" t="s">
        <v>15209</v>
      </c>
      <c r="D185" s="542"/>
      <c r="E185" s="534"/>
      <c r="F185" s="534"/>
      <c r="H185" s="541"/>
      <c r="I185" s="1047"/>
      <c r="J185" s="537"/>
      <c r="L185" s="1032"/>
      <c r="M185" s="537"/>
      <c r="O185" s="1048" t="s">
        <v>10414</v>
      </c>
      <c r="P185" s="626" t="s">
        <v>16</v>
      </c>
      <c r="Q185" s="526" t="s">
        <v>1678</v>
      </c>
      <c r="R185" s="527">
        <v>0.7</v>
      </c>
      <c r="S185" s="1051"/>
      <c r="T185" s="1032"/>
      <c r="U185" s="537"/>
      <c r="W185" s="534"/>
      <c r="X185" s="537"/>
      <c r="Y185" s="534"/>
      <c r="Z185" s="538"/>
      <c r="AA185" s="531">
        <f>ROUND(ROUND(ROUND(ROUND(ROUND(F105*K184,0)*N181,0)*R185,0)*V175,0)-Y154,0)</f>
        <v>216</v>
      </c>
      <c r="AB185" s="539"/>
      <c r="AC185" s="504"/>
    </row>
    <row r="186" spans="1:29" ht="16.7" customHeight="1" x14ac:dyDescent="0.15">
      <c r="A186" s="520">
        <v>22</v>
      </c>
      <c r="B186" s="520" t="s">
        <v>15210</v>
      </c>
      <c r="C186" s="521" t="s">
        <v>15211</v>
      </c>
      <c r="D186" s="542"/>
      <c r="E186" s="534"/>
      <c r="F186" s="534"/>
      <c r="H186" s="541"/>
      <c r="I186" s="1044"/>
      <c r="J186" s="544"/>
      <c r="K186" s="725"/>
      <c r="L186" s="967"/>
      <c r="M186" s="544"/>
      <c r="N186" s="548"/>
      <c r="O186" s="979"/>
      <c r="P186" s="626" t="s">
        <v>3833</v>
      </c>
      <c r="Q186" s="526" t="s">
        <v>1678</v>
      </c>
      <c r="R186" s="527">
        <v>0.5</v>
      </c>
      <c r="S186" s="1052"/>
      <c r="T186" s="967"/>
      <c r="U186" s="544"/>
      <c r="V186" s="548"/>
      <c r="W186" s="534"/>
      <c r="X186" s="537"/>
      <c r="Y186" s="534"/>
      <c r="Z186" s="538"/>
      <c r="AA186" s="531">
        <f>ROUND(ROUND(ROUND(ROUND(ROUND(F105*K184,0)*N181,0)*R186,0)*V175,0)-Y154,0)</f>
        <v>151</v>
      </c>
      <c r="AB186" s="539"/>
      <c r="AC186" s="504"/>
    </row>
    <row r="187" spans="1:29" ht="16.7" customHeight="1" x14ac:dyDescent="0.15">
      <c r="A187" s="520">
        <v>22</v>
      </c>
      <c r="B187" s="520" t="s">
        <v>15212</v>
      </c>
      <c r="C187" s="521" t="s">
        <v>15213</v>
      </c>
      <c r="D187" s="542"/>
      <c r="E187" s="534"/>
      <c r="F187" s="534"/>
      <c r="H187" s="541"/>
      <c r="I187" s="757"/>
      <c r="J187" s="525"/>
      <c r="K187" s="758"/>
      <c r="L187" s="966" t="s">
        <v>14896</v>
      </c>
      <c r="M187" s="525" t="s">
        <v>1678</v>
      </c>
      <c r="N187" s="529">
        <v>0.7</v>
      </c>
      <c r="O187" s="759"/>
      <c r="P187" s="760"/>
      <c r="Q187" s="526"/>
      <c r="R187" s="527"/>
      <c r="S187" s="1054" t="s">
        <v>14959</v>
      </c>
      <c r="T187" s="968" t="s">
        <v>12840</v>
      </c>
      <c r="U187" s="525" t="s">
        <v>1678</v>
      </c>
      <c r="V187" s="529">
        <v>0.7</v>
      </c>
      <c r="W187" s="534"/>
      <c r="X187" s="537"/>
      <c r="Y187" s="534"/>
      <c r="Z187" s="538"/>
      <c r="AA187" s="531">
        <f>ROUND(ROUND(ROUND(F105*N187,0)*V187,0)-Y154,0)</f>
        <v>461</v>
      </c>
      <c r="AB187" s="539"/>
      <c r="AC187" s="504"/>
    </row>
    <row r="188" spans="1:29" ht="16.7" customHeight="1" x14ac:dyDescent="0.15">
      <c r="A188" s="520">
        <v>22</v>
      </c>
      <c r="B188" s="520" t="s">
        <v>15214</v>
      </c>
      <c r="C188" s="521" t="s">
        <v>15215</v>
      </c>
      <c r="D188" s="542"/>
      <c r="E188" s="534"/>
      <c r="F188" s="534"/>
      <c r="H188" s="541"/>
      <c r="J188" s="537"/>
      <c r="K188" s="742"/>
      <c r="L188" s="1032"/>
      <c r="M188" s="537"/>
      <c r="O188" s="1048" t="s">
        <v>10414</v>
      </c>
      <c r="P188" s="626" t="s">
        <v>16</v>
      </c>
      <c r="Q188" s="526" t="s">
        <v>1678</v>
      </c>
      <c r="R188" s="527">
        <v>0.7</v>
      </c>
      <c r="S188" s="1055"/>
      <c r="T188" s="1032"/>
      <c r="U188" s="537"/>
      <c r="W188" s="534"/>
      <c r="X188" s="537"/>
      <c r="Y188" s="534"/>
      <c r="Z188" s="538"/>
      <c r="AA188" s="531">
        <f>ROUND(ROUND(ROUND(ROUND(F105*N187,0)*R188,0)*V187,0)-Y154,0)</f>
        <v>319</v>
      </c>
      <c r="AB188" s="539"/>
      <c r="AC188" s="504"/>
    </row>
    <row r="189" spans="1:29" ht="16.7" customHeight="1" x14ac:dyDescent="0.15">
      <c r="A189" s="520">
        <v>22</v>
      </c>
      <c r="B189" s="520" t="s">
        <v>15216</v>
      </c>
      <c r="C189" s="521" t="s">
        <v>15217</v>
      </c>
      <c r="D189" s="542"/>
      <c r="E189" s="534"/>
      <c r="F189" s="534"/>
      <c r="H189" s="541"/>
      <c r="I189" s="763"/>
      <c r="J189" s="544"/>
      <c r="K189" s="579"/>
      <c r="L189" s="1032"/>
      <c r="M189" s="537"/>
      <c r="O189" s="979"/>
      <c r="P189" s="626" t="s">
        <v>3833</v>
      </c>
      <c r="Q189" s="526" t="s">
        <v>1678</v>
      </c>
      <c r="R189" s="527">
        <v>0.5</v>
      </c>
      <c r="S189" s="1055"/>
      <c r="T189" s="1032"/>
      <c r="U189" s="537"/>
      <c r="W189" s="534"/>
      <c r="X189" s="537"/>
      <c r="Y189" s="534"/>
      <c r="Z189" s="538"/>
      <c r="AA189" s="531">
        <f>ROUND(ROUND(ROUND(ROUND(F105*N187,0)*R189,0)*V187,0)-Y154,0)</f>
        <v>225</v>
      </c>
      <c r="AB189" s="539"/>
      <c r="AC189" s="504"/>
    </row>
    <row r="190" spans="1:29" ht="16.7" customHeight="1" x14ac:dyDescent="0.15">
      <c r="A190" s="520">
        <v>22</v>
      </c>
      <c r="B190" s="520" t="s">
        <v>15218</v>
      </c>
      <c r="C190" s="521" t="s">
        <v>15219</v>
      </c>
      <c r="D190" s="542"/>
      <c r="E190" s="534"/>
      <c r="F190" s="534"/>
      <c r="H190" s="541"/>
      <c r="I190" s="1049" t="s">
        <v>10418</v>
      </c>
      <c r="J190" s="525" t="s">
        <v>1678</v>
      </c>
      <c r="K190" s="718">
        <v>0.96499999999999997</v>
      </c>
      <c r="L190" s="1032"/>
      <c r="M190" s="537"/>
      <c r="O190" s="759"/>
      <c r="P190" s="760"/>
      <c r="Q190" s="526"/>
      <c r="R190" s="527"/>
      <c r="S190" s="1055"/>
      <c r="T190" s="1032"/>
      <c r="U190" s="537"/>
      <c r="W190" s="534"/>
      <c r="X190" s="537"/>
      <c r="Y190" s="534"/>
      <c r="Z190" s="538"/>
      <c r="AA190" s="531">
        <f>ROUND(ROUND(ROUND(ROUND(ROUND(F105*K190,0)*N187,0)*V187,0),0)-Y154,0)</f>
        <v>444</v>
      </c>
      <c r="AB190" s="539"/>
      <c r="AC190" s="504"/>
    </row>
    <row r="191" spans="1:29" ht="16.7" customHeight="1" x14ac:dyDescent="0.15">
      <c r="A191" s="520">
        <v>22</v>
      </c>
      <c r="B191" s="520" t="s">
        <v>15220</v>
      </c>
      <c r="C191" s="521" t="s">
        <v>15221</v>
      </c>
      <c r="D191" s="542"/>
      <c r="E191" s="534"/>
      <c r="F191" s="534"/>
      <c r="H191" s="541"/>
      <c r="I191" s="1047"/>
      <c r="J191" s="537"/>
      <c r="L191" s="1032"/>
      <c r="M191" s="537"/>
      <c r="O191" s="1048" t="s">
        <v>10414</v>
      </c>
      <c r="P191" s="626" t="s">
        <v>16</v>
      </c>
      <c r="Q191" s="526" t="s">
        <v>1678</v>
      </c>
      <c r="R191" s="527">
        <v>0.7</v>
      </c>
      <c r="S191" s="1055"/>
      <c r="T191" s="1032"/>
      <c r="U191" s="537"/>
      <c r="W191" s="534"/>
      <c r="X191" s="537"/>
      <c r="Y191" s="534"/>
      <c r="Z191" s="538"/>
      <c r="AA191" s="531">
        <f>ROUND(ROUND(ROUND(ROUND(ROUND(ROUND(F105*K190,0)*N187,0)*R191,0)*V187,0),0)-Y154,0)</f>
        <v>307</v>
      </c>
      <c r="AB191" s="539"/>
      <c r="AC191" s="504"/>
    </row>
    <row r="192" spans="1:29" ht="16.7" customHeight="1" x14ac:dyDescent="0.15">
      <c r="A192" s="520">
        <v>22</v>
      </c>
      <c r="B192" s="520" t="s">
        <v>15222</v>
      </c>
      <c r="C192" s="521" t="s">
        <v>15223</v>
      </c>
      <c r="D192" s="542"/>
      <c r="E192" s="534"/>
      <c r="F192" s="534"/>
      <c r="H192" s="541"/>
      <c r="I192" s="1044"/>
      <c r="J192" s="544"/>
      <c r="K192" s="725"/>
      <c r="L192" s="967"/>
      <c r="M192" s="544"/>
      <c r="N192" s="548"/>
      <c r="O192" s="979"/>
      <c r="P192" s="626" t="s">
        <v>3833</v>
      </c>
      <c r="Q192" s="526" t="s">
        <v>1678</v>
      </c>
      <c r="R192" s="527">
        <v>0.5</v>
      </c>
      <c r="S192" s="1055"/>
      <c r="T192" s="1032"/>
      <c r="U192" s="537"/>
      <c r="W192" s="534"/>
      <c r="X192" s="537"/>
      <c r="Y192" s="534"/>
      <c r="Z192" s="538"/>
      <c r="AA192" s="531">
        <f>ROUND(ROUND(ROUND(ROUND(ROUND(ROUND(F105*K190,0)*N187,0)*R192,0)*V187,0),0)-Y154,0)</f>
        <v>216</v>
      </c>
      <c r="AB192" s="539"/>
      <c r="AC192" s="504"/>
    </row>
    <row r="193" spans="1:29" ht="16.7" customHeight="1" x14ac:dyDescent="0.15">
      <c r="A193" s="520">
        <v>22</v>
      </c>
      <c r="B193" s="520" t="s">
        <v>15224</v>
      </c>
      <c r="C193" s="521" t="s">
        <v>15225</v>
      </c>
      <c r="D193" s="542"/>
      <c r="E193" s="534"/>
      <c r="F193" s="534"/>
      <c r="H193" s="541"/>
      <c r="I193" s="757"/>
      <c r="J193" s="525"/>
      <c r="K193" s="758"/>
      <c r="L193" s="966" t="s">
        <v>14906</v>
      </c>
      <c r="M193" s="525" t="s">
        <v>1678</v>
      </c>
      <c r="N193" s="529">
        <v>0.5</v>
      </c>
      <c r="O193" s="759"/>
      <c r="P193" s="760"/>
      <c r="Q193" s="526"/>
      <c r="R193" s="527"/>
      <c r="S193" s="1055"/>
      <c r="T193" s="1032"/>
      <c r="U193" s="537"/>
      <c r="W193" s="534"/>
      <c r="X193" s="537"/>
      <c r="Y193" s="534"/>
      <c r="Z193" s="538"/>
      <c r="AA193" s="531">
        <f>ROUND(ROUND(ROUND(F105*N193,0)*V187,0)-Y154,0)</f>
        <v>325</v>
      </c>
      <c r="AB193" s="539"/>
      <c r="AC193" s="504"/>
    </row>
    <row r="194" spans="1:29" ht="16.7" customHeight="1" x14ac:dyDescent="0.15">
      <c r="A194" s="520">
        <v>22</v>
      </c>
      <c r="B194" s="520" t="s">
        <v>15226</v>
      </c>
      <c r="C194" s="521" t="s">
        <v>15227</v>
      </c>
      <c r="D194" s="542"/>
      <c r="E194" s="534"/>
      <c r="F194" s="534"/>
      <c r="H194" s="541"/>
      <c r="J194" s="537"/>
      <c r="K194" s="742"/>
      <c r="L194" s="1032"/>
      <c r="M194" s="537"/>
      <c r="O194" s="1048" t="s">
        <v>10414</v>
      </c>
      <c r="P194" s="626" t="s">
        <v>16</v>
      </c>
      <c r="Q194" s="526" t="s">
        <v>1678</v>
      </c>
      <c r="R194" s="527">
        <v>0.7</v>
      </c>
      <c r="S194" s="1055"/>
      <c r="T194" s="1032"/>
      <c r="U194" s="537"/>
      <c r="W194" s="534"/>
      <c r="X194" s="537"/>
      <c r="Y194" s="534"/>
      <c r="Z194" s="538"/>
      <c r="AA194" s="531">
        <f>ROUND(ROUND(ROUND(ROUND(F105*N193,0)*R194,0)*V187,0)-Y154,0)</f>
        <v>224</v>
      </c>
      <c r="AB194" s="539"/>
      <c r="AC194" s="504"/>
    </row>
    <row r="195" spans="1:29" ht="16.7" customHeight="1" x14ac:dyDescent="0.15">
      <c r="A195" s="520">
        <v>22</v>
      </c>
      <c r="B195" s="520" t="s">
        <v>15228</v>
      </c>
      <c r="C195" s="521" t="s">
        <v>15229</v>
      </c>
      <c r="D195" s="542"/>
      <c r="E195" s="534"/>
      <c r="F195" s="534"/>
      <c r="H195" s="541"/>
      <c r="I195" s="763"/>
      <c r="J195" s="544"/>
      <c r="K195" s="579"/>
      <c r="L195" s="1032"/>
      <c r="M195" s="537"/>
      <c r="O195" s="979"/>
      <c r="P195" s="626" t="s">
        <v>3833</v>
      </c>
      <c r="Q195" s="526" t="s">
        <v>1678</v>
      </c>
      <c r="R195" s="527">
        <v>0.5</v>
      </c>
      <c r="S195" s="1055"/>
      <c r="T195" s="1032"/>
      <c r="U195" s="537"/>
      <c r="W195" s="534"/>
      <c r="X195" s="537"/>
      <c r="Y195" s="534"/>
      <c r="Z195" s="538"/>
      <c r="AA195" s="531">
        <f>ROUND(ROUND(ROUND(ROUND(F105*N193,0)*R195,0)*V187,0)-Y154,0)</f>
        <v>157</v>
      </c>
      <c r="AB195" s="539"/>
      <c r="AC195" s="504"/>
    </row>
    <row r="196" spans="1:29" ht="16.7" customHeight="1" x14ac:dyDescent="0.15">
      <c r="A196" s="520">
        <v>22</v>
      </c>
      <c r="B196" s="520" t="s">
        <v>15230</v>
      </c>
      <c r="C196" s="521" t="s">
        <v>15231</v>
      </c>
      <c r="D196" s="542"/>
      <c r="E196" s="534"/>
      <c r="F196" s="534"/>
      <c r="H196" s="541"/>
      <c r="I196" s="1049" t="s">
        <v>10418</v>
      </c>
      <c r="J196" s="525" t="s">
        <v>1678</v>
      </c>
      <c r="K196" s="718">
        <v>0.96499999999999997</v>
      </c>
      <c r="L196" s="1032"/>
      <c r="M196" s="537"/>
      <c r="O196" s="759"/>
      <c r="P196" s="760"/>
      <c r="Q196" s="526"/>
      <c r="R196" s="527"/>
      <c r="S196" s="1055"/>
      <c r="T196" s="1032"/>
      <c r="U196" s="537"/>
      <c r="W196" s="534"/>
      <c r="X196" s="537"/>
      <c r="Y196" s="534"/>
      <c r="Z196" s="538"/>
      <c r="AA196" s="531">
        <f>ROUND(ROUND(ROUND(ROUND(ROUND(F105*K196,0)*N193,0),0)*V187,0)-Y154,0)</f>
        <v>314</v>
      </c>
      <c r="AB196" s="539"/>
      <c r="AC196" s="504"/>
    </row>
    <row r="197" spans="1:29" ht="16.7" customHeight="1" x14ac:dyDescent="0.15">
      <c r="A197" s="520">
        <v>22</v>
      </c>
      <c r="B197" s="520" t="s">
        <v>15232</v>
      </c>
      <c r="C197" s="521" t="s">
        <v>15233</v>
      </c>
      <c r="D197" s="542"/>
      <c r="E197" s="534"/>
      <c r="F197" s="534"/>
      <c r="H197" s="541"/>
      <c r="I197" s="1047"/>
      <c r="J197" s="537"/>
      <c r="L197" s="1032"/>
      <c r="M197" s="537"/>
      <c r="O197" s="1048" t="s">
        <v>10414</v>
      </c>
      <c r="P197" s="626" t="s">
        <v>16</v>
      </c>
      <c r="Q197" s="526" t="s">
        <v>1678</v>
      </c>
      <c r="R197" s="527">
        <v>0.7</v>
      </c>
      <c r="S197" s="1055"/>
      <c r="T197" s="1032"/>
      <c r="U197" s="537"/>
      <c r="W197" s="534"/>
      <c r="X197" s="537"/>
      <c r="Y197" s="534"/>
      <c r="Z197" s="538"/>
      <c r="AA197" s="531">
        <f>ROUND(ROUND(ROUND(ROUND(ROUND(F105*K196,0)*N193,0)*R197,0)*V187,0)-Y154,0)</f>
        <v>216</v>
      </c>
      <c r="AB197" s="539"/>
      <c r="AC197" s="504"/>
    </row>
    <row r="198" spans="1:29" ht="16.7" customHeight="1" x14ac:dyDescent="0.15">
      <c r="A198" s="520">
        <v>22</v>
      </c>
      <c r="B198" s="520" t="s">
        <v>15234</v>
      </c>
      <c r="C198" s="521" t="s">
        <v>15235</v>
      </c>
      <c r="D198" s="557"/>
      <c r="E198" s="550"/>
      <c r="F198" s="550"/>
      <c r="G198" s="650"/>
      <c r="H198" s="558"/>
      <c r="I198" s="1044"/>
      <c r="J198" s="544"/>
      <c r="K198" s="725"/>
      <c r="L198" s="967"/>
      <c r="M198" s="544"/>
      <c r="N198" s="548"/>
      <c r="O198" s="979"/>
      <c r="P198" s="626" t="s">
        <v>3833</v>
      </c>
      <c r="Q198" s="526" t="s">
        <v>1678</v>
      </c>
      <c r="R198" s="527">
        <v>0.5</v>
      </c>
      <c r="S198" s="1052"/>
      <c r="T198" s="967"/>
      <c r="U198" s="544"/>
      <c r="V198" s="548"/>
      <c r="W198" s="550"/>
      <c r="X198" s="544"/>
      <c r="Y198" s="550"/>
      <c r="Z198" s="553"/>
      <c r="AA198" s="531">
        <f>ROUND(ROUND(ROUND(ROUND(ROUND(F105*K196,0)*N193,0)*R198,0)*V187,0)-Y154,0)</f>
        <v>151</v>
      </c>
      <c r="AB198" s="559"/>
      <c r="AC198" s="504"/>
    </row>
    <row r="199" spans="1:29" ht="16.7" customHeight="1" x14ac:dyDescent="0.15">
      <c r="A199" s="520">
        <v>22</v>
      </c>
      <c r="B199" s="520">
        <v>9571</v>
      </c>
      <c r="C199" s="521" t="s">
        <v>15236</v>
      </c>
      <c r="D199" s="560"/>
      <c r="E199" s="522"/>
      <c r="F199" s="936" t="s">
        <v>10567</v>
      </c>
      <c r="G199" s="947"/>
      <c r="H199" s="941"/>
      <c r="I199" s="757"/>
      <c r="J199" s="525"/>
      <c r="K199" s="758"/>
      <c r="L199" s="1050" t="s">
        <v>14896</v>
      </c>
      <c r="M199" s="525" t="s">
        <v>1678</v>
      </c>
      <c r="N199" s="529">
        <v>0.7</v>
      </c>
      <c r="O199" s="759"/>
      <c r="P199" s="760"/>
      <c r="Q199" s="526"/>
      <c r="R199" s="527"/>
      <c r="S199" s="761"/>
      <c r="T199" s="757"/>
      <c r="U199" s="525"/>
      <c r="V199" s="529"/>
      <c r="W199" s="522"/>
      <c r="X199" s="525"/>
      <c r="Y199" s="522"/>
      <c r="Z199" s="530"/>
      <c r="AA199" s="531">
        <f>ROUND(F201*N199,0)</f>
        <v>468</v>
      </c>
      <c r="AB199" s="532"/>
      <c r="AC199" s="504"/>
    </row>
    <row r="200" spans="1:29" ht="16.7" customHeight="1" x14ac:dyDescent="0.15">
      <c r="A200" s="520">
        <v>22</v>
      </c>
      <c r="B200" s="520">
        <v>9572</v>
      </c>
      <c r="C200" s="521" t="s">
        <v>15237</v>
      </c>
      <c r="D200" s="542"/>
      <c r="E200" s="534"/>
      <c r="F200" s="937"/>
      <c r="G200" s="948"/>
      <c r="H200" s="942"/>
      <c r="J200" s="537"/>
      <c r="K200" s="742"/>
      <c r="L200" s="1032"/>
      <c r="M200" s="537"/>
      <c r="O200" s="1048" t="s">
        <v>10414</v>
      </c>
      <c r="P200" s="626" t="s">
        <v>16</v>
      </c>
      <c r="Q200" s="526" t="s">
        <v>1678</v>
      </c>
      <c r="R200" s="527">
        <v>0.7</v>
      </c>
      <c r="S200" s="762"/>
      <c r="U200" s="537"/>
      <c r="W200" s="534"/>
      <c r="X200" s="537"/>
      <c r="Y200" s="534"/>
      <c r="Z200" s="538"/>
      <c r="AA200" s="531">
        <f>ROUND(ROUND(F201*N199,0)*R200,0)</f>
        <v>328</v>
      </c>
      <c r="AB200" s="539"/>
      <c r="AC200" s="504"/>
    </row>
    <row r="201" spans="1:29" ht="16.7" customHeight="1" x14ac:dyDescent="0.15">
      <c r="A201" s="520">
        <v>22</v>
      </c>
      <c r="B201" s="520" t="s">
        <v>15238</v>
      </c>
      <c r="C201" s="521" t="s">
        <v>15239</v>
      </c>
      <c r="D201" s="542"/>
      <c r="E201" s="534"/>
      <c r="F201" s="1034">
        <f>'6生活介護(基本)'!F105</f>
        <v>669</v>
      </c>
      <c r="G201" s="1035"/>
      <c r="H201" s="541" t="s">
        <v>9</v>
      </c>
      <c r="I201" s="763"/>
      <c r="J201" s="544"/>
      <c r="K201" s="579"/>
      <c r="L201" s="1032"/>
      <c r="M201" s="537"/>
      <c r="O201" s="979"/>
      <c r="P201" s="626" t="s">
        <v>3833</v>
      </c>
      <c r="Q201" s="526" t="s">
        <v>1678</v>
      </c>
      <c r="R201" s="527">
        <v>0.5</v>
      </c>
      <c r="S201" s="762"/>
      <c r="U201" s="537"/>
      <c r="W201" s="534"/>
      <c r="X201" s="537"/>
      <c r="Y201" s="534"/>
      <c r="Z201" s="538"/>
      <c r="AA201" s="531">
        <f>ROUND(ROUND(F201*N199,0)*R201,0)</f>
        <v>234</v>
      </c>
      <c r="AB201" s="539"/>
      <c r="AC201" s="504"/>
    </row>
    <row r="202" spans="1:29" ht="16.7" customHeight="1" x14ac:dyDescent="0.15">
      <c r="A202" s="520">
        <v>22</v>
      </c>
      <c r="B202" s="520">
        <v>9573</v>
      </c>
      <c r="C202" s="521" t="s">
        <v>15240</v>
      </c>
      <c r="D202" s="542"/>
      <c r="E202" s="534"/>
      <c r="F202" s="534"/>
      <c r="H202" s="541"/>
      <c r="I202" s="1049" t="s">
        <v>10418</v>
      </c>
      <c r="J202" s="525" t="s">
        <v>1678</v>
      </c>
      <c r="K202" s="718">
        <v>0.96499999999999997</v>
      </c>
      <c r="L202" s="1032"/>
      <c r="M202" s="537"/>
      <c r="O202" s="759"/>
      <c r="P202" s="760"/>
      <c r="Q202" s="526"/>
      <c r="R202" s="527"/>
      <c r="S202" s="762"/>
      <c r="U202" s="537"/>
      <c r="W202" s="534"/>
      <c r="X202" s="537"/>
      <c r="Y202" s="534"/>
      <c r="Z202" s="538"/>
      <c r="AA202" s="531">
        <f>ROUND(ROUND(ROUND(F201*K202,0)*N199,0),0)</f>
        <v>452</v>
      </c>
      <c r="AB202" s="539"/>
      <c r="AC202" s="504"/>
    </row>
    <row r="203" spans="1:29" ht="16.7" customHeight="1" x14ac:dyDescent="0.15">
      <c r="A203" s="520">
        <v>22</v>
      </c>
      <c r="B203" s="520">
        <v>9574</v>
      </c>
      <c r="C203" s="521" t="s">
        <v>15241</v>
      </c>
      <c r="D203" s="542"/>
      <c r="E203" s="534"/>
      <c r="F203" s="534"/>
      <c r="H203" s="541"/>
      <c r="I203" s="1047"/>
      <c r="J203" s="537"/>
      <c r="L203" s="1032"/>
      <c r="M203" s="537"/>
      <c r="O203" s="1048" t="s">
        <v>10414</v>
      </c>
      <c r="P203" s="626" t="s">
        <v>16</v>
      </c>
      <c r="Q203" s="526" t="s">
        <v>1678</v>
      </c>
      <c r="R203" s="527">
        <v>0.7</v>
      </c>
      <c r="S203" s="762"/>
      <c r="U203" s="537"/>
      <c r="W203" s="534"/>
      <c r="X203" s="537"/>
      <c r="Y203" s="534"/>
      <c r="Z203" s="538"/>
      <c r="AA203" s="531">
        <f>ROUND(ROUND(ROUND(F201*K202,0)*N199,0)*R203,0)</f>
        <v>316</v>
      </c>
      <c r="AB203" s="539"/>
      <c r="AC203" s="504"/>
    </row>
    <row r="204" spans="1:29" ht="16.7" customHeight="1" x14ac:dyDescent="0.15">
      <c r="A204" s="520">
        <v>22</v>
      </c>
      <c r="B204" s="520" t="s">
        <v>15242</v>
      </c>
      <c r="C204" s="521" t="s">
        <v>15243</v>
      </c>
      <c r="D204" s="542"/>
      <c r="E204" s="534"/>
      <c r="F204" s="534"/>
      <c r="H204" s="541"/>
      <c r="I204" s="1044"/>
      <c r="J204" s="544"/>
      <c r="K204" s="725"/>
      <c r="L204" s="967"/>
      <c r="M204" s="544"/>
      <c r="N204" s="548"/>
      <c r="O204" s="979"/>
      <c r="P204" s="626" t="s">
        <v>3833</v>
      </c>
      <c r="Q204" s="526" t="s">
        <v>1678</v>
      </c>
      <c r="R204" s="527">
        <v>0.5</v>
      </c>
      <c r="S204" s="762"/>
      <c r="U204" s="537"/>
      <c r="W204" s="534"/>
      <c r="X204" s="537"/>
      <c r="Y204" s="534"/>
      <c r="Z204" s="538"/>
      <c r="AA204" s="531">
        <f>ROUND(ROUND(ROUND(F201*K202,0)*N199,0)*R204,0)</f>
        <v>226</v>
      </c>
      <c r="AB204" s="539"/>
      <c r="AC204" s="504"/>
    </row>
    <row r="205" spans="1:29" ht="16.7" customHeight="1" x14ac:dyDescent="0.15">
      <c r="A205" s="520">
        <v>22</v>
      </c>
      <c r="B205" s="520" t="s">
        <v>15244</v>
      </c>
      <c r="C205" s="521" t="s">
        <v>15245</v>
      </c>
      <c r="D205" s="542"/>
      <c r="E205" s="534"/>
      <c r="F205" s="534"/>
      <c r="H205" s="541"/>
      <c r="I205" s="757"/>
      <c r="J205" s="525"/>
      <c r="K205" s="758"/>
      <c r="L205" s="966" t="s">
        <v>14906</v>
      </c>
      <c r="M205" s="525" t="s">
        <v>1678</v>
      </c>
      <c r="N205" s="529">
        <v>0.5</v>
      </c>
      <c r="O205" s="759"/>
      <c r="P205" s="760"/>
      <c r="Q205" s="526"/>
      <c r="R205" s="527"/>
      <c r="S205" s="762"/>
      <c r="U205" s="537"/>
      <c r="W205" s="534"/>
      <c r="X205" s="537"/>
      <c r="Y205" s="534"/>
      <c r="Z205" s="538"/>
      <c r="AA205" s="531">
        <f>ROUND(F201*N205,0)</f>
        <v>335</v>
      </c>
      <c r="AB205" s="539"/>
      <c r="AC205" s="504"/>
    </row>
    <row r="206" spans="1:29" ht="16.7" customHeight="1" x14ac:dyDescent="0.15">
      <c r="A206" s="520">
        <v>22</v>
      </c>
      <c r="B206" s="520" t="s">
        <v>15246</v>
      </c>
      <c r="C206" s="521" t="s">
        <v>15247</v>
      </c>
      <c r="D206" s="542"/>
      <c r="E206" s="534"/>
      <c r="F206" s="534"/>
      <c r="H206" s="541"/>
      <c r="J206" s="537"/>
      <c r="K206" s="742"/>
      <c r="L206" s="1032"/>
      <c r="M206" s="537"/>
      <c r="O206" s="1048" t="s">
        <v>10414</v>
      </c>
      <c r="P206" s="626" t="s">
        <v>16</v>
      </c>
      <c r="Q206" s="526" t="s">
        <v>1678</v>
      </c>
      <c r="R206" s="527">
        <v>0.7</v>
      </c>
      <c r="S206" s="762"/>
      <c r="U206" s="537"/>
      <c r="W206" s="534"/>
      <c r="X206" s="537"/>
      <c r="Y206" s="534"/>
      <c r="Z206" s="538"/>
      <c r="AA206" s="531">
        <f>ROUND(ROUND(F201*N205,0)*R206,0)</f>
        <v>235</v>
      </c>
      <c r="AB206" s="539"/>
      <c r="AC206" s="504"/>
    </row>
    <row r="207" spans="1:29" ht="16.7" customHeight="1" x14ac:dyDescent="0.15">
      <c r="A207" s="520">
        <v>22</v>
      </c>
      <c r="B207" s="520" t="s">
        <v>15248</v>
      </c>
      <c r="C207" s="521" t="s">
        <v>15249</v>
      </c>
      <c r="D207" s="542"/>
      <c r="E207" s="534"/>
      <c r="F207" s="534"/>
      <c r="H207" s="541"/>
      <c r="I207" s="763"/>
      <c r="J207" s="544"/>
      <c r="K207" s="579"/>
      <c r="L207" s="1032"/>
      <c r="M207" s="537"/>
      <c r="O207" s="979"/>
      <c r="P207" s="626" t="s">
        <v>3833</v>
      </c>
      <c r="Q207" s="526" t="s">
        <v>1678</v>
      </c>
      <c r="R207" s="527">
        <v>0.5</v>
      </c>
      <c r="S207" s="762"/>
      <c r="U207" s="537"/>
      <c r="W207" s="534"/>
      <c r="X207" s="537"/>
      <c r="Y207" s="534"/>
      <c r="Z207" s="538"/>
      <c r="AA207" s="531">
        <f>ROUND(ROUND(F201*N205,0)*R207,0)</f>
        <v>168</v>
      </c>
      <c r="AB207" s="539"/>
      <c r="AC207" s="504"/>
    </row>
    <row r="208" spans="1:29" ht="16.7" customHeight="1" x14ac:dyDescent="0.15">
      <c r="A208" s="520">
        <v>22</v>
      </c>
      <c r="B208" s="520" t="s">
        <v>15250</v>
      </c>
      <c r="C208" s="521" t="s">
        <v>15251</v>
      </c>
      <c r="D208" s="542"/>
      <c r="E208" s="534"/>
      <c r="F208" s="534"/>
      <c r="H208" s="541"/>
      <c r="I208" s="1049" t="s">
        <v>10418</v>
      </c>
      <c r="J208" s="525" t="s">
        <v>1678</v>
      </c>
      <c r="K208" s="718">
        <v>0.96499999999999997</v>
      </c>
      <c r="L208" s="1032"/>
      <c r="M208" s="537"/>
      <c r="O208" s="759"/>
      <c r="P208" s="760"/>
      <c r="Q208" s="526"/>
      <c r="R208" s="527"/>
      <c r="S208" s="762"/>
      <c r="U208" s="537"/>
      <c r="W208" s="534"/>
      <c r="X208" s="537"/>
      <c r="Y208" s="534"/>
      <c r="Z208" s="538"/>
      <c r="AA208" s="531">
        <f>ROUND(ROUND(ROUND(F201*K208,0)*N205,0),0)</f>
        <v>323</v>
      </c>
      <c r="AB208" s="539"/>
      <c r="AC208" s="504"/>
    </row>
    <row r="209" spans="1:29" ht="16.7" customHeight="1" x14ac:dyDescent="0.15">
      <c r="A209" s="520">
        <v>22</v>
      </c>
      <c r="B209" s="520" t="s">
        <v>15252</v>
      </c>
      <c r="C209" s="521" t="s">
        <v>15253</v>
      </c>
      <c r="D209" s="542"/>
      <c r="E209" s="534"/>
      <c r="F209" s="534"/>
      <c r="H209" s="541"/>
      <c r="I209" s="1047"/>
      <c r="J209" s="537"/>
      <c r="L209" s="1032"/>
      <c r="M209" s="537"/>
      <c r="O209" s="1048" t="s">
        <v>10414</v>
      </c>
      <c r="P209" s="626" t="s">
        <v>16</v>
      </c>
      <c r="Q209" s="526" t="s">
        <v>1678</v>
      </c>
      <c r="R209" s="527">
        <v>0.7</v>
      </c>
      <c r="S209" s="762"/>
      <c r="U209" s="537"/>
      <c r="W209" s="534"/>
      <c r="X209" s="537"/>
      <c r="Y209" s="534"/>
      <c r="Z209" s="538"/>
      <c r="AA209" s="531">
        <f>ROUND(ROUND(ROUND(F201*K208,0)*N205,0)*R209,0)</f>
        <v>226</v>
      </c>
      <c r="AB209" s="539"/>
      <c r="AC209" s="504"/>
    </row>
    <row r="210" spans="1:29" ht="16.7" customHeight="1" x14ac:dyDescent="0.15">
      <c r="A210" s="520">
        <v>22</v>
      </c>
      <c r="B210" s="520" t="s">
        <v>15254</v>
      </c>
      <c r="C210" s="521" t="s">
        <v>15255</v>
      </c>
      <c r="D210" s="542"/>
      <c r="E210" s="534"/>
      <c r="F210" s="534"/>
      <c r="H210" s="541"/>
      <c r="I210" s="1044"/>
      <c r="J210" s="544"/>
      <c r="K210" s="725"/>
      <c r="L210" s="967"/>
      <c r="M210" s="544"/>
      <c r="N210" s="548"/>
      <c r="O210" s="979"/>
      <c r="P210" s="626" t="s">
        <v>3833</v>
      </c>
      <c r="Q210" s="526" t="s">
        <v>1678</v>
      </c>
      <c r="R210" s="527">
        <v>0.5</v>
      </c>
      <c r="S210" s="764"/>
      <c r="T210" s="763"/>
      <c r="U210" s="544"/>
      <c r="V210" s="548"/>
      <c r="W210" s="534"/>
      <c r="X210" s="537"/>
      <c r="Y210" s="534"/>
      <c r="Z210" s="538"/>
      <c r="AA210" s="531">
        <f>ROUND(ROUND(ROUND(F201*K208,0)*N205,0)*R210,0)</f>
        <v>162</v>
      </c>
      <c r="AB210" s="539"/>
      <c r="AC210" s="504"/>
    </row>
    <row r="211" spans="1:29" ht="16.7" customHeight="1" x14ac:dyDescent="0.15">
      <c r="A211" s="520">
        <v>22</v>
      </c>
      <c r="B211" s="520">
        <v>9575</v>
      </c>
      <c r="C211" s="521" t="s">
        <v>15256</v>
      </c>
      <c r="D211" s="542"/>
      <c r="E211" s="534"/>
      <c r="F211" s="534"/>
      <c r="H211" s="541"/>
      <c r="I211" s="757"/>
      <c r="J211" s="525"/>
      <c r="K211" s="758"/>
      <c r="L211" s="1050" t="s">
        <v>14896</v>
      </c>
      <c r="M211" s="525" t="s">
        <v>1678</v>
      </c>
      <c r="N211" s="529">
        <v>0.7</v>
      </c>
      <c r="O211" s="759"/>
      <c r="P211" s="760"/>
      <c r="Q211" s="526"/>
      <c r="R211" s="527"/>
      <c r="S211" s="1054" t="s">
        <v>10423</v>
      </c>
      <c r="T211" s="968" t="s">
        <v>12821</v>
      </c>
      <c r="U211" s="525" t="s">
        <v>1678</v>
      </c>
      <c r="V211" s="529">
        <v>0.5</v>
      </c>
      <c r="W211" s="534"/>
      <c r="X211" s="537"/>
      <c r="Y211" s="534"/>
      <c r="Z211" s="538"/>
      <c r="AA211" s="531">
        <f>ROUND(ROUND(F201*N211,0)*V211,0)</f>
        <v>234</v>
      </c>
      <c r="AB211" s="539"/>
      <c r="AC211" s="504"/>
    </row>
    <row r="212" spans="1:29" ht="16.7" customHeight="1" x14ac:dyDescent="0.15">
      <c r="A212" s="520">
        <v>22</v>
      </c>
      <c r="B212" s="520">
        <v>9576</v>
      </c>
      <c r="C212" s="521" t="s">
        <v>15257</v>
      </c>
      <c r="D212" s="542"/>
      <c r="E212" s="534"/>
      <c r="F212" s="534"/>
      <c r="H212" s="541"/>
      <c r="J212" s="537"/>
      <c r="K212" s="742"/>
      <c r="L212" s="1032"/>
      <c r="M212" s="537"/>
      <c r="O212" s="1048" t="s">
        <v>10414</v>
      </c>
      <c r="P212" s="626" t="s">
        <v>16</v>
      </c>
      <c r="Q212" s="526" t="s">
        <v>1678</v>
      </c>
      <c r="R212" s="527">
        <v>0.7</v>
      </c>
      <c r="S212" s="1051"/>
      <c r="T212" s="1032"/>
      <c r="U212" s="537"/>
      <c r="W212" s="534"/>
      <c r="X212" s="537"/>
      <c r="Y212" s="534"/>
      <c r="Z212" s="538"/>
      <c r="AA212" s="531">
        <f>ROUND(ROUND(ROUND(F201*N211,0)*R212,0)*V211,0)</f>
        <v>164</v>
      </c>
      <c r="AB212" s="539"/>
      <c r="AC212" s="504"/>
    </row>
    <row r="213" spans="1:29" ht="16.7" customHeight="1" x14ac:dyDescent="0.15">
      <c r="A213" s="520">
        <v>22</v>
      </c>
      <c r="B213" s="520" t="s">
        <v>15258</v>
      </c>
      <c r="C213" s="521" t="s">
        <v>15259</v>
      </c>
      <c r="D213" s="542"/>
      <c r="E213" s="534"/>
      <c r="F213" s="534"/>
      <c r="H213" s="541"/>
      <c r="I213" s="763"/>
      <c r="J213" s="544"/>
      <c r="K213" s="579"/>
      <c r="L213" s="1032"/>
      <c r="M213" s="537"/>
      <c r="O213" s="979"/>
      <c r="P213" s="626" t="s">
        <v>3833</v>
      </c>
      <c r="Q213" s="526" t="s">
        <v>1678</v>
      </c>
      <c r="R213" s="527">
        <v>0.5</v>
      </c>
      <c r="S213" s="1051"/>
      <c r="T213" s="1032"/>
      <c r="U213" s="537"/>
      <c r="W213" s="534"/>
      <c r="X213" s="537"/>
      <c r="Y213" s="534"/>
      <c r="Z213" s="538"/>
      <c r="AA213" s="531">
        <f>ROUND(ROUND(ROUND(F201*N211,0)*R213,0)*V211,0)</f>
        <v>117</v>
      </c>
      <c r="AB213" s="539"/>
      <c r="AC213" s="504"/>
    </row>
    <row r="214" spans="1:29" ht="16.7" customHeight="1" x14ac:dyDescent="0.15">
      <c r="A214" s="520">
        <v>22</v>
      </c>
      <c r="B214" s="520">
        <v>9577</v>
      </c>
      <c r="C214" s="521" t="s">
        <v>15260</v>
      </c>
      <c r="D214" s="542"/>
      <c r="E214" s="534"/>
      <c r="F214" s="534"/>
      <c r="H214" s="541"/>
      <c r="I214" s="1049" t="s">
        <v>10418</v>
      </c>
      <c r="J214" s="525" t="s">
        <v>1678</v>
      </c>
      <c r="K214" s="718">
        <v>0.96499999999999997</v>
      </c>
      <c r="L214" s="1032"/>
      <c r="M214" s="537"/>
      <c r="O214" s="759"/>
      <c r="P214" s="760"/>
      <c r="Q214" s="526"/>
      <c r="R214" s="527"/>
      <c r="S214" s="1051"/>
      <c r="T214" s="1032"/>
      <c r="U214" s="537"/>
      <c r="W214" s="534"/>
      <c r="X214" s="537"/>
      <c r="Y214" s="534"/>
      <c r="Z214" s="538"/>
      <c r="AA214" s="531">
        <f>ROUND(ROUND(ROUND(ROUND(F201*K214,0)*N211,0)*V211,0),0)</f>
        <v>226</v>
      </c>
      <c r="AB214" s="539"/>
      <c r="AC214" s="504"/>
    </row>
    <row r="215" spans="1:29" ht="16.7" customHeight="1" x14ac:dyDescent="0.15">
      <c r="A215" s="520">
        <v>22</v>
      </c>
      <c r="B215" s="520">
        <v>9578</v>
      </c>
      <c r="C215" s="521" t="s">
        <v>15261</v>
      </c>
      <c r="D215" s="542"/>
      <c r="E215" s="534"/>
      <c r="F215" s="534"/>
      <c r="H215" s="541"/>
      <c r="I215" s="1047"/>
      <c r="J215" s="537"/>
      <c r="L215" s="1032"/>
      <c r="M215" s="537"/>
      <c r="O215" s="1048" t="s">
        <v>10414</v>
      </c>
      <c r="P215" s="626" t="s">
        <v>16</v>
      </c>
      <c r="Q215" s="526" t="s">
        <v>1678</v>
      </c>
      <c r="R215" s="527">
        <v>0.7</v>
      </c>
      <c r="S215" s="1051"/>
      <c r="T215" s="1032"/>
      <c r="U215" s="537"/>
      <c r="W215" s="534"/>
      <c r="X215" s="537"/>
      <c r="Y215" s="534"/>
      <c r="Z215" s="538"/>
      <c r="AA215" s="531">
        <f>ROUND(ROUND(ROUND(ROUND(ROUND(F201*K214,0)*N211,0)*R215,0)*V211,0),0)</f>
        <v>158</v>
      </c>
      <c r="AB215" s="539"/>
      <c r="AC215" s="504"/>
    </row>
    <row r="216" spans="1:29" ht="16.7" customHeight="1" x14ac:dyDescent="0.15">
      <c r="A216" s="520">
        <v>22</v>
      </c>
      <c r="B216" s="520" t="s">
        <v>15262</v>
      </c>
      <c r="C216" s="521" t="s">
        <v>15263</v>
      </c>
      <c r="D216" s="542"/>
      <c r="E216" s="534"/>
      <c r="F216" s="534"/>
      <c r="H216" s="541"/>
      <c r="I216" s="1044"/>
      <c r="J216" s="544"/>
      <c r="K216" s="725"/>
      <c r="L216" s="967"/>
      <c r="M216" s="544"/>
      <c r="N216" s="548"/>
      <c r="O216" s="979"/>
      <c r="P216" s="626" t="s">
        <v>3833</v>
      </c>
      <c r="Q216" s="526" t="s">
        <v>1678</v>
      </c>
      <c r="R216" s="527">
        <v>0.5</v>
      </c>
      <c r="S216" s="1051"/>
      <c r="T216" s="1032"/>
      <c r="U216" s="537"/>
      <c r="W216" s="534"/>
      <c r="X216" s="537"/>
      <c r="Y216" s="534"/>
      <c r="Z216" s="538"/>
      <c r="AA216" s="531">
        <f>ROUND(ROUND(ROUND(ROUND(ROUND(F201*K214,0)*N211,0)*R216,0)*V211,0),0)</f>
        <v>113</v>
      </c>
      <c r="AB216" s="539"/>
      <c r="AC216" s="504"/>
    </row>
    <row r="217" spans="1:29" ht="16.7" customHeight="1" x14ac:dyDescent="0.15">
      <c r="A217" s="520">
        <v>22</v>
      </c>
      <c r="B217" s="520" t="s">
        <v>15264</v>
      </c>
      <c r="C217" s="521" t="s">
        <v>15265</v>
      </c>
      <c r="D217" s="542"/>
      <c r="E217" s="534"/>
      <c r="F217" s="534"/>
      <c r="H217" s="541"/>
      <c r="I217" s="757"/>
      <c r="J217" s="525"/>
      <c r="K217" s="758"/>
      <c r="L217" s="966" t="s">
        <v>14906</v>
      </c>
      <c r="M217" s="525" t="s">
        <v>1678</v>
      </c>
      <c r="N217" s="529">
        <v>0.5</v>
      </c>
      <c r="O217" s="759"/>
      <c r="P217" s="760"/>
      <c r="Q217" s="526"/>
      <c r="R217" s="527"/>
      <c r="S217" s="1051"/>
      <c r="T217" s="1032"/>
      <c r="U217" s="537"/>
      <c r="W217" s="534"/>
      <c r="X217" s="537"/>
      <c r="Y217" s="534"/>
      <c r="Z217" s="538"/>
      <c r="AA217" s="531">
        <f>ROUND(ROUND(F201*N217,0)*V211,0)</f>
        <v>168</v>
      </c>
      <c r="AB217" s="539"/>
      <c r="AC217" s="504"/>
    </row>
    <row r="218" spans="1:29" ht="16.7" customHeight="1" x14ac:dyDescent="0.15">
      <c r="A218" s="520">
        <v>22</v>
      </c>
      <c r="B218" s="520" t="s">
        <v>15266</v>
      </c>
      <c r="C218" s="521" t="s">
        <v>15267</v>
      </c>
      <c r="D218" s="542"/>
      <c r="E218" s="534"/>
      <c r="F218" s="534"/>
      <c r="H218" s="541"/>
      <c r="J218" s="537"/>
      <c r="K218" s="742"/>
      <c r="L218" s="1032"/>
      <c r="M218" s="537"/>
      <c r="O218" s="1048" t="s">
        <v>10414</v>
      </c>
      <c r="P218" s="626" t="s">
        <v>16</v>
      </c>
      <c r="Q218" s="526" t="s">
        <v>1678</v>
      </c>
      <c r="R218" s="527">
        <v>0.7</v>
      </c>
      <c r="S218" s="1051"/>
      <c r="T218" s="1032"/>
      <c r="U218" s="537"/>
      <c r="W218" s="534"/>
      <c r="X218" s="537"/>
      <c r="Y218" s="534"/>
      <c r="Z218" s="538"/>
      <c r="AA218" s="531">
        <f>ROUND(ROUND(ROUND(F201*N217,0)*R218,0)*V211,0)</f>
        <v>118</v>
      </c>
      <c r="AB218" s="539"/>
      <c r="AC218" s="504"/>
    </row>
    <row r="219" spans="1:29" ht="16.7" customHeight="1" x14ac:dyDescent="0.15">
      <c r="A219" s="520">
        <v>22</v>
      </c>
      <c r="B219" s="520" t="s">
        <v>15268</v>
      </c>
      <c r="C219" s="521" t="s">
        <v>15269</v>
      </c>
      <c r="D219" s="542"/>
      <c r="E219" s="534"/>
      <c r="F219" s="534"/>
      <c r="H219" s="541"/>
      <c r="I219" s="763"/>
      <c r="J219" s="544"/>
      <c r="K219" s="579"/>
      <c r="L219" s="1032"/>
      <c r="M219" s="537"/>
      <c r="O219" s="979"/>
      <c r="P219" s="626" t="s">
        <v>3833</v>
      </c>
      <c r="Q219" s="526" t="s">
        <v>1678</v>
      </c>
      <c r="R219" s="527">
        <v>0.5</v>
      </c>
      <c r="S219" s="1051"/>
      <c r="T219" s="1032"/>
      <c r="U219" s="537"/>
      <c r="W219" s="534"/>
      <c r="X219" s="537"/>
      <c r="Y219" s="534"/>
      <c r="Z219" s="538"/>
      <c r="AA219" s="531">
        <f>ROUND(ROUND(ROUND(F201*N217,0)*R219,0)*V211,0)</f>
        <v>84</v>
      </c>
      <c r="AB219" s="539"/>
      <c r="AC219" s="504"/>
    </row>
    <row r="220" spans="1:29" ht="16.7" customHeight="1" x14ac:dyDescent="0.15">
      <c r="A220" s="520">
        <v>22</v>
      </c>
      <c r="B220" s="520" t="s">
        <v>15270</v>
      </c>
      <c r="C220" s="521" t="s">
        <v>15271</v>
      </c>
      <c r="D220" s="542"/>
      <c r="E220" s="534"/>
      <c r="F220" s="534"/>
      <c r="H220" s="541"/>
      <c r="I220" s="1049" t="s">
        <v>10418</v>
      </c>
      <c r="J220" s="525" t="s">
        <v>1678</v>
      </c>
      <c r="K220" s="718">
        <v>0.96499999999999997</v>
      </c>
      <c r="L220" s="1032"/>
      <c r="M220" s="537"/>
      <c r="O220" s="759"/>
      <c r="P220" s="760"/>
      <c r="Q220" s="526"/>
      <c r="R220" s="527"/>
      <c r="S220" s="1051"/>
      <c r="T220" s="1032"/>
      <c r="U220" s="537"/>
      <c r="W220" s="534"/>
      <c r="X220" s="537"/>
      <c r="Y220" s="534"/>
      <c r="Z220" s="538"/>
      <c r="AA220" s="531">
        <f>ROUND(ROUND(ROUND(ROUND(F201*K220,0)*N217,0),0)*V211,0)</f>
        <v>162</v>
      </c>
      <c r="AB220" s="539"/>
      <c r="AC220" s="504"/>
    </row>
    <row r="221" spans="1:29" ht="16.7" customHeight="1" x14ac:dyDescent="0.15">
      <c r="A221" s="520">
        <v>22</v>
      </c>
      <c r="B221" s="520" t="s">
        <v>15272</v>
      </c>
      <c r="C221" s="521" t="s">
        <v>15273</v>
      </c>
      <c r="D221" s="542"/>
      <c r="E221" s="534"/>
      <c r="F221" s="534"/>
      <c r="H221" s="541"/>
      <c r="I221" s="1047"/>
      <c r="J221" s="537"/>
      <c r="L221" s="1032"/>
      <c r="M221" s="537"/>
      <c r="O221" s="1048" t="s">
        <v>10414</v>
      </c>
      <c r="P221" s="626" t="s">
        <v>16</v>
      </c>
      <c r="Q221" s="526" t="s">
        <v>1678</v>
      </c>
      <c r="R221" s="527">
        <v>0.7</v>
      </c>
      <c r="S221" s="1051"/>
      <c r="T221" s="1032"/>
      <c r="U221" s="537"/>
      <c r="W221" s="534"/>
      <c r="X221" s="537"/>
      <c r="Y221" s="534"/>
      <c r="Z221" s="538"/>
      <c r="AA221" s="531">
        <f>ROUND(ROUND(ROUND(ROUND(F201*K220,0)*N217,0)*R221,0)*V211,0)</f>
        <v>113</v>
      </c>
      <c r="AB221" s="539"/>
      <c r="AC221" s="504"/>
    </row>
    <row r="222" spans="1:29" ht="16.7" customHeight="1" x14ac:dyDescent="0.15">
      <c r="A222" s="520">
        <v>22</v>
      </c>
      <c r="B222" s="520" t="s">
        <v>15274</v>
      </c>
      <c r="C222" s="521" t="s">
        <v>15275</v>
      </c>
      <c r="D222" s="542"/>
      <c r="E222" s="534"/>
      <c r="F222" s="534"/>
      <c r="H222" s="541"/>
      <c r="I222" s="1044"/>
      <c r="J222" s="544"/>
      <c r="K222" s="725"/>
      <c r="L222" s="967"/>
      <c r="M222" s="544"/>
      <c r="N222" s="548"/>
      <c r="O222" s="979"/>
      <c r="P222" s="626" t="s">
        <v>3833</v>
      </c>
      <c r="Q222" s="526" t="s">
        <v>1678</v>
      </c>
      <c r="R222" s="527">
        <v>0.5</v>
      </c>
      <c r="S222" s="1051"/>
      <c r="T222" s="967"/>
      <c r="U222" s="544"/>
      <c r="V222" s="548"/>
      <c r="W222" s="534"/>
      <c r="X222" s="537"/>
      <c r="Y222" s="534"/>
      <c r="Z222" s="538"/>
      <c r="AA222" s="531">
        <f>ROUND(ROUND(ROUND(ROUND(F201*K220,0)*N217,0)*R222,0)*V211,0)</f>
        <v>81</v>
      </c>
      <c r="AB222" s="539"/>
      <c r="AC222" s="504"/>
    </row>
    <row r="223" spans="1:29" ht="16.7" customHeight="1" x14ac:dyDescent="0.15">
      <c r="A223" s="520">
        <v>22</v>
      </c>
      <c r="B223" s="520">
        <v>9579</v>
      </c>
      <c r="C223" s="521" t="s">
        <v>15276</v>
      </c>
      <c r="D223" s="542"/>
      <c r="E223" s="534"/>
      <c r="F223" s="534"/>
      <c r="H223" s="541"/>
      <c r="I223" s="757"/>
      <c r="J223" s="525"/>
      <c r="K223" s="758"/>
      <c r="L223" s="1050" t="s">
        <v>14896</v>
      </c>
      <c r="M223" s="525" t="s">
        <v>1678</v>
      </c>
      <c r="N223" s="529">
        <v>0.7</v>
      </c>
      <c r="O223" s="759"/>
      <c r="P223" s="760"/>
      <c r="Q223" s="526"/>
      <c r="R223" s="527"/>
      <c r="S223" s="1051"/>
      <c r="T223" s="968" t="s">
        <v>12830</v>
      </c>
      <c r="U223" s="525" t="s">
        <v>1678</v>
      </c>
      <c r="V223" s="529">
        <v>0.7</v>
      </c>
      <c r="W223" s="534"/>
      <c r="X223" s="537"/>
      <c r="Y223" s="534"/>
      <c r="Z223" s="538"/>
      <c r="AA223" s="531">
        <f>ROUND(ROUND(F201*N223,0)*V223,0)</f>
        <v>328</v>
      </c>
      <c r="AB223" s="539"/>
      <c r="AC223" s="504"/>
    </row>
    <row r="224" spans="1:29" ht="16.7" customHeight="1" x14ac:dyDescent="0.15">
      <c r="A224" s="520">
        <v>22</v>
      </c>
      <c r="B224" s="520">
        <v>9580</v>
      </c>
      <c r="C224" s="521" t="s">
        <v>15277</v>
      </c>
      <c r="D224" s="542"/>
      <c r="E224" s="534"/>
      <c r="F224" s="534"/>
      <c r="H224" s="541"/>
      <c r="J224" s="537"/>
      <c r="K224" s="742"/>
      <c r="L224" s="1032"/>
      <c r="M224" s="537"/>
      <c r="O224" s="1048" t="s">
        <v>10414</v>
      </c>
      <c r="P224" s="626" t="s">
        <v>16</v>
      </c>
      <c r="Q224" s="526" t="s">
        <v>1678</v>
      </c>
      <c r="R224" s="527">
        <v>0.7</v>
      </c>
      <c r="S224" s="1051"/>
      <c r="T224" s="1032"/>
      <c r="U224" s="537"/>
      <c r="W224" s="534"/>
      <c r="X224" s="537"/>
      <c r="Y224" s="534"/>
      <c r="Z224" s="538"/>
      <c r="AA224" s="531">
        <f>ROUND(ROUND(ROUND(F201*N223,0)*R224,0)*V223,0)</f>
        <v>230</v>
      </c>
      <c r="AB224" s="539"/>
      <c r="AC224" s="504"/>
    </row>
    <row r="225" spans="1:29" ht="16.7" customHeight="1" x14ac:dyDescent="0.15">
      <c r="A225" s="520">
        <v>22</v>
      </c>
      <c r="B225" s="520" t="s">
        <v>15278</v>
      </c>
      <c r="C225" s="521" t="s">
        <v>15279</v>
      </c>
      <c r="D225" s="542"/>
      <c r="E225" s="534"/>
      <c r="F225" s="534"/>
      <c r="H225" s="541"/>
      <c r="I225" s="763"/>
      <c r="J225" s="544"/>
      <c r="K225" s="579"/>
      <c r="L225" s="1032"/>
      <c r="M225" s="537"/>
      <c r="O225" s="979"/>
      <c r="P225" s="626" t="s">
        <v>3833</v>
      </c>
      <c r="Q225" s="526" t="s">
        <v>1678</v>
      </c>
      <c r="R225" s="527">
        <v>0.5</v>
      </c>
      <c r="S225" s="1051"/>
      <c r="T225" s="1032"/>
      <c r="U225" s="537"/>
      <c r="W225" s="534"/>
      <c r="X225" s="537"/>
      <c r="Y225" s="534"/>
      <c r="Z225" s="538"/>
      <c r="AA225" s="531">
        <f>ROUND(ROUND(ROUND(F201*N223,0)*R225,0)*V223,0)</f>
        <v>164</v>
      </c>
      <c r="AB225" s="539"/>
      <c r="AC225" s="504"/>
    </row>
    <row r="226" spans="1:29" ht="16.7" customHeight="1" x14ac:dyDescent="0.15">
      <c r="A226" s="520">
        <v>22</v>
      </c>
      <c r="B226" s="520">
        <v>9005</v>
      </c>
      <c r="C226" s="521" t="s">
        <v>15280</v>
      </c>
      <c r="D226" s="542"/>
      <c r="E226" s="534"/>
      <c r="F226" s="534"/>
      <c r="H226" s="541"/>
      <c r="I226" s="1049" t="s">
        <v>10418</v>
      </c>
      <c r="J226" s="525" t="s">
        <v>1678</v>
      </c>
      <c r="K226" s="718">
        <v>0.96499999999999997</v>
      </c>
      <c r="L226" s="1032"/>
      <c r="M226" s="537"/>
      <c r="O226" s="759"/>
      <c r="P226" s="760"/>
      <c r="Q226" s="526"/>
      <c r="R226" s="527"/>
      <c r="S226" s="1051"/>
      <c r="T226" s="1032"/>
      <c r="U226" s="537"/>
      <c r="W226" s="534"/>
      <c r="X226" s="537"/>
      <c r="Y226" s="534"/>
      <c r="Z226" s="538"/>
      <c r="AA226" s="531">
        <f>ROUND(ROUND(ROUND(ROUND(F201*K226,0)*N223,0)*V223,0),0)</f>
        <v>316</v>
      </c>
      <c r="AB226" s="539"/>
      <c r="AC226" s="504"/>
    </row>
    <row r="227" spans="1:29" ht="16.7" customHeight="1" x14ac:dyDescent="0.15">
      <c r="A227" s="520">
        <v>22</v>
      </c>
      <c r="B227" s="520">
        <v>9006</v>
      </c>
      <c r="C227" s="521" t="s">
        <v>15281</v>
      </c>
      <c r="D227" s="542"/>
      <c r="E227" s="534"/>
      <c r="F227" s="534"/>
      <c r="H227" s="541"/>
      <c r="I227" s="1047"/>
      <c r="J227" s="537"/>
      <c r="L227" s="1032"/>
      <c r="M227" s="537"/>
      <c r="O227" s="1048" t="s">
        <v>10414</v>
      </c>
      <c r="P227" s="626" t="s">
        <v>16</v>
      </c>
      <c r="Q227" s="526" t="s">
        <v>1678</v>
      </c>
      <c r="R227" s="527">
        <v>0.7</v>
      </c>
      <c r="S227" s="1051"/>
      <c r="T227" s="1032"/>
      <c r="U227" s="537"/>
      <c r="W227" s="534"/>
      <c r="X227" s="537"/>
      <c r="Y227" s="534"/>
      <c r="Z227" s="538"/>
      <c r="AA227" s="531">
        <f>ROUND(ROUND(ROUND(ROUND(ROUND(F201*K226,0)*N223,0)*R227,0)*V223,0),0)</f>
        <v>221</v>
      </c>
      <c r="AB227" s="539"/>
      <c r="AC227" s="504"/>
    </row>
    <row r="228" spans="1:29" ht="16.7" customHeight="1" x14ac:dyDescent="0.15">
      <c r="A228" s="520">
        <v>22</v>
      </c>
      <c r="B228" s="520" t="s">
        <v>15282</v>
      </c>
      <c r="C228" s="521" t="s">
        <v>15283</v>
      </c>
      <c r="D228" s="542"/>
      <c r="E228" s="534"/>
      <c r="F228" s="534"/>
      <c r="H228" s="541"/>
      <c r="I228" s="1044"/>
      <c r="J228" s="544"/>
      <c r="K228" s="725"/>
      <c r="L228" s="967"/>
      <c r="M228" s="544"/>
      <c r="N228" s="548"/>
      <c r="O228" s="979"/>
      <c r="P228" s="626" t="s">
        <v>3833</v>
      </c>
      <c r="Q228" s="526" t="s">
        <v>1678</v>
      </c>
      <c r="R228" s="527">
        <v>0.5</v>
      </c>
      <c r="S228" s="1051"/>
      <c r="T228" s="1032"/>
      <c r="U228" s="537"/>
      <c r="W228" s="534"/>
      <c r="X228" s="537"/>
      <c r="Y228" s="534"/>
      <c r="Z228" s="538"/>
      <c r="AA228" s="531">
        <f>ROUND(ROUND(ROUND(ROUND(ROUND(F201*K226,0)*N223,0)*R228,0)*V223,0),0)</f>
        <v>158</v>
      </c>
      <c r="AB228" s="539"/>
      <c r="AC228" s="504"/>
    </row>
    <row r="229" spans="1:29" ht="16.7" customHeight="1" x14ac:dyDescent="0.15">
      <c r="A229" s="520">
        <v>22</v>
      </c>
      <c r="B229" s="520" t="s">
        <v>15284</v>
      </c>
      <c r="C229" s="521" t="s">
        <v>15285</v>
      </c>
      <c r="D229" s="542"/>
      <c r="E229" s="534"/>
      <c r="F229" s="534"/>
      <c r="H229" s="541"/>
      <c r="I229" s="757"/>
      <c r="J229" s="525"/>
      <c r="K229" s="758"/>
      <c r="L229" s="966" t="s">
        <v>14906</v>
      </c>
      <c r="M229" s="525" t="s">
        <v>1678</v>
      </c>
      <c r="N229" s="529">
        <v>0.5</v>
      </c>
      <c r="O229" s="759"/>
      <c r="P229" s="760"/>
      <c r="Q229" s="526"/>
      <c r="R229" s="527"/>
      <c r="S229" s="1051"/>
      <c r="T229" s="1032"/>
      <c r="U229" s="537"/>
      <c r="W229" s="534"/>
      <c r="X229" s="537"/>
      <c r="Y229" s="534"/>
      <c r="Z229" s="538"/>
      <c r="AA229" s="531">
        <f>ROUND(ROUND(F201*N229,0)*V223,0)</f>
        <v>235</v>
      </c>
      <c r="AB229" s="539"/>
      <c r="AC229" s="504"/>
    </row>
    <row r="230" spans="1:29" ht="16.7" customHeight="1" x14ac:dyDescent="0.15">
      <c r="A230" s="520">
        <v>22</v>
      </c>
      <c r="B230" s="520" t="s">
        <v>15286</v>
      </c>
      <c r="C230" s="521" t="s">
        <v>15287</v>
      </c>
      <c r="D230" s="542"/>
      <c r="E230" s="534"/>
      <c r="F230" s="534"/>
      <c r="H230" s="541"/>
      <c r="J230" s="537"/>
      <c r="K230" s="742"/>
      <c r="L230" s="1032"/>
      <c r="M230" s="537"/>
      <c r="O230" s="1048" t="s">
        <v>10414</v>
      </c>
      <c r="P230" s="626" t="s">
        <v>16</v>
      </c>
      <c r="Q230" s="526" t="s">
        <v>1678</v>
      </c>
      <c r="R230" s="527">
        <v>0.7</v>
      </c>
      <c r="S230" s="1051"/>
      <c r="T230" s="1032"/>
      <c r="U230" s="537"/>
      <c r="W230" s="534"/>
      <c r="X230" s="537"/>
      <c r="Y230" s="534"/>
      <c r="Z230" s="538"/>
      <c r="AA230" s="531">
        <f>ROUND(ROUND(ROUND(F201*N229,0)*R230,0)*V223,0)</f>
        <v>165</v>
      </c>
      <c r="AB230" s="539"/>
      <c r="AC230" s="504"/>
    </row>
    <row r="231" spans="1:29" ht="16.7" customHeight="1" x14ac:dyDescent="0.15">
      <c r="A231" s="520">
        <v>22</v>
      </c>
      <c r="B231" s="520" t="s">
        <v>15288</v>
      </c>
      <c r="C231" s="521" t="s">
        <v>15289</v>
      </c>
      <c r="D231" s="542"/>
      <c r="E231" s="534"/>
      <c r="F231" s="534"/>
      <c r="H231" s="541"/>
      <c r="I231" s="763"/>
      <c r="J231" s="544"/>
      <c r="K231" s="579"/>
      <c r="L231" s="1032"/>
      <c r="M231" s="537"/>
      <c r="O231" s="979"/>
      <c r="P231" s="626" t="s">
        <v>3833</v>
      </c>
      <c r="Q231" s="526" t="s">
        <v>1678</v>
      </c>
      <c r="R231" s="527">
        <v>0.5</v>
      </c>
      <c r="S231" s="1051"/>
      <c r="T231" s="1032"/>
      <c r="U231" s="537"/>
      <c r="W231" s="534"/>
      <c r="X231" s="537"/>
      <c r="Y231" s="534"/>
      <c r="Z231" s="538"/>
      <c r="AA231" s="531">
        <f>ROUND(ROUND(ROUND(F201*N229,0)*R231,0)*V223,0)</f>
        <v>118</v>
      </c>
      <c r="AB231" s="539"/>
      <c r="AC231" s="504"/>
    </row>
    <row r="232" spans="1:29" ht="16.7" customHeight="1" x14ac:dyDescent="0.15">
      <c r="A232" s="520">
        <v>22</v>
      </c>
      <c r="B232" s="520" t="s">
        <v>15290</v>
      </c>
      <c r="C232" s="521" t="s">
        <v>15291</v>
      </c>
      <c r="D232" s="542"/>
      <c r="E232" s="534"/>
      <c r="F232" s="534"/>
      <c r="H232" s="541"/>
      <c r="I232" s="1049" t="s">
        <v>10418</v>
      </c>
      <c r="J232" s="525" t="s">
        <v>1678</v>
      </c>
      <c r="K232" s="718">
        <v>0.96499999999999997</v>
      </c>
      <c r="L232" s="1032"/>
      <c r="M232" s="537"/>
      <c r="O232" s="759"/>
      <c r="P232" s="760"/>
      <c r="Q232" s="526"/>
      <c r="R232" s="527"/>
      <c r="S232" s="1051"/>
      <c r="T232" s="1032"/>
      <c r="U232" s="537"/>
      <c r="W232" s="534"/>
      <c r="X232" s="537"/>
      <c r="Y232" s="534"/>
      <c r="Z232" s="538"/>
      <c r="AA232" s="531">
        <f>ROUND(ROUND(ROUND(ROUND(F201*K232,0)*N229,0),0)*V223,0)</f>
        <v>226</v>
      </c>
      <c r="AB232" s="539"/>
      <c r="AC232" s="504"/>
    </row>
    <row r="233" spans="1:29" ht="16.7" customHeight="1" x14ac:dyDescent="0.15">
      <c r="A233" s="520">
        <v>22</v>
      </c>
      <c r="B233" s="520" t="s">
        <v>15292</v>
      </c>
      <c r="C233" s="521" t="s">
        <v>15293</v>
      </c>
      <c r="D233" s="542"/>
      <c r="E233" s="534"/>
      <c r="F233" s="534"/>
      <c r="H233" s="541"/>
      <c r="I233" s="1047"/>
      <c r="J233" s="537"/>
      <c r="L233" s="1032"/>
      <c r="M233" s="537"/>
      <c r="O233" s="1048" t="s">
        <v>10414</v>
      </c>
      <c r="P233" s="626" t="s">
        <v>16</v>
      </c>
      <c r="Q233" s="526" t="s">
        <v>1678</v>
      </c>
      <c r="R233" s="527">
        <v>0.7</v>
      </c>
      <c r="S233" s="1051"/>
      <c r="T233" s="1032"/>
      <c r="U233" s="537"/>
      <c r="W233" s="534"/>
      <c r="X233" s="537"/>
      <c r="Y233" s="534"/>
      <c r="Z233" s="538"/>
      <c r="AA233" s="531">
        <f>ROUND(ROUND(ROUND(ROUND(F201*K232,0)*N229,0)*R233,0)*V223,0)</f>
        <v>158</v>
      </c>
      <c r="AB233" s="539"/>
      <c r="AC233" s="504"/>
    </row>
    <row r="234" spans="1:29" ht="16.7" customHeight="1" x14ac:dyDescent="0.15">
      <c r="A234" s="520">
        <v>22</v>
      </c>
      <c r="B234" s="520" t="s">
        <v>15294</v>
      </c>
      <c r="C234" s="521" t="s">
        <v>15295</v>
      </c>
      <c r="D234" s="542"/>
      <c r="E234" s="534"/>
      <c r="F234" s="534"/>
      <c r="H234" s="541"/>
      <c r="I234" s="1044"/>
      <c r="J234" s="544"/>
      <c r="K234" s="725"/>
      <c r="L234" s="967"/>
      <c r="M234" s="544"/>
      <c r="N234" s="548"/>
      <c r="O234" s="979"/>
      <c r="P234" s="626" t="s">
        <v>3833</v>
      </c>
      <c r="Q234" s="526" t="s">
        <v>1678</v>
      </c>
      <c r="R234" s="527">
        <v>0.5</v>
      </c>
      <c r="S234" s="1052"/>
      <c r="T234" s="967"/>
      <c r="U234" s="544"/>
      <c r="V234" s="548"/>
      <c r="W234" s="534"/>
      <c r="X234" s="537"/>
      <c r="Y234" s="534"/>
      <c r="Z234" s="538"/>
      <c r="AA234" s="531">
        <f>ROUND(ROUND(ROUND(ROUND(F201*K232,0)*N229,0)*R234,0)*V223,0)</f>
        <v>113</v>
      </c>
      <c r="AB234" s="539"/>
      <c r="AC234" s="504"/>
    </row>
    <row r="235" spans="1:29" ht="16.7" customHeight="1" x14ac:dyDescent="0.15">
      <c r="A235" s="520">
        <v>22</v>
      </c>
      <c r="B235" s="520" t="s">
        <v>15296</v>
      </c>
      <c r="C235" s="521" t="s">
        <v>15297</v>
      </c>
      <c r="D235" s="542"/>
      <c r="E235" s="534"/>
      <c r="F235" s="534"/>
      <c r="H235" s="541"/>
      <c r="I235" s="757"/>
      <c r="J235" s="525"/>
      <c r="K235" s="758"/>
      <c r="L235" s="966" t="s">
        <v>14896</v>
      </c>
      <c r="M235" s="525" t="s">
        <v>1678</v>
      </c>
      <c r="N235" s="529">
        <v>0.7</v>
      </c>
      <c r="O235" s="759"/>
      <c r="P235" s="760"/>
      <c r="Q235" s="526"/>
      <c r="R235" s="527"/>
      <c r="S235" s="1054" t="s">
        <v>14959</v>
      </c>
      <c r="T235" s="968" t="s">
        <v>12840</v>
      </c>
      <c r="U235" s="525" t="s">
        <v>1678</v>
      </c>
      <c r="V235" s="529">
        <v>0.7</v>
      </c>
      <c r="W235" s="534"/>
      <c r="X235" s="537"/>
      <c r="Y235" s="534"/>
      <c r="Z235" s="538"/>
      <c r="AA235" s="531">
        <f>ROUND(ROUND(F201*N235,0)*V235,0)</f>
        <v>328</v>
      </c>
      <c r="AB235" s="539"/>
      <c r="AC235" s="504"/>
    </row>
    <row r="236" spans="1:29" ht="16.7" customHeight="1" x14ac:dyDescent="0.15">
      <c r="A236" s="520">
        <v>22</v>
      </c>
      <c r="B236" s="520" t="s">
        <v>15298</v>
      </c>
      <c r="C236" s="521" t="s">
        <v>15299</v>
      </c>
      <c r="D236" s="542"/>
      <c r="E236" s="534"/>
      <c r="F236" s="534"/>
      <c r="H236" s="541"/>
      <c r="J236" s="537"/>
      <c r="K236" s="742"/>
      <c r="L236" s="1032"/>
      <c r="M236" s="537"/>
      <c r="O236" s="1048" t="s">
        <v>10414</v>
      </c>
      <c r="P236" s="626" t="s">
        <v>16</v>
      </c>
      <c r="Q236" s="526" t="s">
        <v>1678</v>
      </c>
      <c r="R236" s="527">
        <v>0.7</v>
      </c>
      <c r="S236" s="1055"/>
      <c r="T236" s="1032"/>
      <c r="U236" s="537"/>
      <c r="W236" s="534"/>
      <c r="X236" s="537"/>
      <c r="Y236" s="534"/>
      <c r="Z236" s="538"/>
      <c r="AA236" s="531">
        <f>ROUND(ROUND(ROUND(F201*N235,0)*R236,0)*V235,0)</f>
        <v>230</v>
      </c>
      <c r="AB236" s="539"/>
      <c r="AC236" s="504"/>
    </row>
    <row r="237" spans="1:29" ht="16.7" customHeight="1" x14ac:dyDescent="0.15">
      <c r="A237" s="520">
        <v>22</v>
      </c>
      <c r="B237" s="520" t="s">
        <v>15300</v>
      </c>
      <c r="C237" s="521" t="s">
        <v>15301</v>
      </c>
      <c r="D237" s="542"/>
      <c r="E237" s="534"/>
      <c r="F237" s="534"/>
      <c r="H237" s="541"/>
      <c r="I237" s="763"/>
      <c r="J237" s="544"/>
      <c r="K237" s="579"/>
      <c r="L237" s="1032"/>
      <c r="M237" s="537"/>
      <c r="O237" s="979"/>
      <c r="P237" s="626" t="s">
        <v>3833</v>
      </c>
      <c r="Q237" s="526" t="s">
        <v>1678</v>
      </c>
      <c r="R237" s="527">
        <v>0.5</v>
      </c>
      <c r="S237" s="1055"/>
      <c r="T237" s="1032"/>
      <c r="U237" s="537"/>
      <c r="W237" s="534"/>
      <c r="X237" s="537"/>
      <c r="Y237" s="534"/>
      <c r="Z237" s="538"/>
      <c r="AA237" s="531">
        <f>ROUND(ROUND(ROUND(F201*N235,0)*R237,0)*V235,0)</f>
        <v>164</v>
      </c>
      <c r="AB237" s="539"/>
      <c r="AC237" s="504"/>
    </row>
    <row r="238" spans="1:29" ht="16.7" customHeight="1" x14ac:dyDescent="0.15">
      <c r="A238" s="520">
        <v>22</v>
      </c>
      <c r="B238" s="520" t="s">
        <v>15302</v>
      </c>
      <c r="C238" s="521" t="s">
        <v>15303</v>
      </c>
      <c r="D238" s="542"/>
      <c r="E238" s="534"/>
      <c r="F238" s="534"/>
      <c r="H238" s="541"/>
      <c r="I238" s="1049" t="s">
        <v>10418</v>
      </c>
      <c r="J238" s="525" t="s">
        <v>1678</v>
      </c>
      <c r="K238" s="718">
        <v>0.96499999999999997</v>
      </c>
      <c r="L238" s="1032"/>
      <c r="M238" s="537"/>
      <c r="O238" s="759"/>
      <c r="P238" s="760"/>
      <c r="Q238" s="526"/>
      <c r="R238" s="527"/>
      <c r="S238" s="1055"/>
      <c r="T238" s="1032"/>
      <c r="U238" s="537"/>
      <c r="W238" s="534"/>
      <c r="X238" s="537"/>
      <c r="Y238" s="534"/>
      <c r="Z238" s="538"/>
      <c r="AA238" s="531">
        <f>ROUND(ROUND(ROUND(ROUND(F201*K238,0)*N235,0)*V235,0),0)</f>
        <v>316</v>
      </c>
      <c r="AB238" s="539"/>
      <c r="AC238" s="504"/>
    </row>
    <row r="239" spans="1:29" ht="16.7" customHeight="1" x14ac:dyDescent="0.15">
      <c r="A239" s="520">
        <v>22</v>
      </c>
      <c r="B239" s="520" t="s">
        <v>15304</v>
      </c>
      <c r="C239" s="521" t="s">
        <v>15305</v>
      </c>
      <c r="D239" s="542"/>
      <c r="E239" s="534"/>
      <c r="F239" s="534"/>
      <c r="H239" s="541"/>
      <c r="I239" s="1047"/>
      <c r="J239" s="537"/>
      <c r="L239" s="1032"/>
      <c r="M239" s="537"/>
      <c r="O239" s="1048" t="s">
        <v>10414</v>
      </c>
      <c r="P239" s="626" t="s">
        <v>16</v>
      </c>
      <c r="Q239" s="526" t="s">
        <v>1678</v>
      </c>
      <c r="R239" s="527">
        <v>0.7</v>
      </c>
      <c r="S239" s="1055"/>
      <c r="T239" s="1032"/>
      <c r="U239" s="537"/>
      <c r="W239" s="534"/>
      <c r="X239" s="537"/>
      <c r="Y239" s="534"/>
      <c r="Z239" s="538"/>
      <c r="AA239" s="531">
        <f>ROUND(ROUND(ROUND(ROUND(ROUND(F201*K238,0)*N235,0)*R239,0)*V235,0),0)</f>
        <v>221</v>
      </c>
      <c r="AB239" s="539"/>
      <c r="AC239" s="504"/>
    </row>
    <row r="240" spans="1:29" ht="16.7" customHeight="1" x14ac:dyDescent="0.15">
      <c r="A240" s="520">
        <v>22</v>
      </c>
      <c r="B240" s="520" t="s">
        <v>15306</v>
      </c>
      <c r="C240" s="521" t="s">
        <v>15307</v>
      </c>
      <c r="D240" s="542"/>
      <c r="E240" s="534"/>
      <c r="F240" s="534"/>
      <c r="H240" s="541"/>
      <c r="I240" s="1044"/>
      <c r="J240" s="544"/>
      <c r="K240" s="725"/>
      <c r="L240" s="967"/>
      <c r="M240" s="544"/>
      <c r="N240" s="548"/>
      <c r="O240" s="979"/>
      <c r="P240" s="626" t="s">
        <v>3833</v>
      </c>
      <c r="Q240" s="526" t="s">
        <v>1678</v>
      </c>
      <c r="R240" s="527">
        <v>0.5</v>
      </c>
      <c r="S240" s="1055"/>
      <c r="T240" s="1032"/>
      <c r="U240" s="537"/>
      <c r="W240" s="534"/>
      <c r="X240" s="537"/>
      <c r="Y240" s="534"/>
      <c r="Z240" s="538"/>
      <c r="AA240" s="531">
        <f>ROUND(ROUND(ROUND(ROUND(ROUND(F201*K238,0)*N235,0)*R240,0)*V235,0),0)</f>
        <v>158</v>
      </c>
      <c r="AB240" s="539"/>
      <c r="AC240" s="504"/>
    </row>
    <row r="241" spans="1:29" ht="16.7" customHeight="1" x14ac:dyDescent="0.15">
      <c r="A241" s="520">
        <v>22</v>
      </c>
      <c r="B241" s="520" t="s">
        <v>15308</v>
      </c>
      <c r="C241" s="521" t="s">
        <v>15309</v>
      </c>
      <c r="D241" s="542"/>
      <c r="E241" s="534"/>
      <c r="F241" s="534"/>
      <c r="H241" s="541"/>
      <c r="I241" s="757"/>
      <c r="J241" s="525"/>
      <c r="K241" s="758"/>
      <c r="L241" s="966" t="s">
        <v>14906</v>
      </c>
      <c r="M241" s="525" t="s">
        <v>1678</v>
      </c>
      <c r="N241" s="529">
        <v>0.5</v>
      </c>
      <c r="O241" s="759"/>
      <c r="P241" s="760"/>
      <c r="Q241" s="526"/>
      <c r="R241" s="527"/>
      <c r="S241" s="1055"/>
      <c r="T241" s="1032"/>
      <c r="U241" s="537"/>
      <c r="W241" s="534"/>
      <c r="X241" s="537"/>
      <c r="Y241" s="534"/>
      <c r="Z241" s="538"/>
      <c r="AA241" s="531">
        <f>ROUND(ROUND(F201*N241,0)*V235,0)</f>
        <v>235</v>
      </c>
      <c r="AB241" s="539"/>
      <c r="AC241" s="504"/>
    </row>
    <row r="242" spans="1:29" ht="16.7" customHeight="1" x14ac:dyDescent="0.15">
      <c r="A242" s="520">
        <v>22</v>
      </c>
      <c r="B242" s="520" t="s">
        <v>15310</v>
      </c>
      <c r="C242" s="521" t="s">
        <v>15311</v>
      </c>
      <c r="D242" s="542"/>
      <c r="E242" s="534"/>
      <c r="F242" s="534"/>
      <c r="H242" s="541"/>
      <c r="J242" s="537"/>
      <c r="K242" s="742"/>
      <c r="L242" s="1032"/>
      <c r="M242" s="537"/>
      <c r="O242" s="1048" t="s">
        <v>10414</v>
      </c>
      <c r="P242" s="626" t="s">
        <v>16</v>
      </c>
      <c r="Q242" s="526" t="s">
        <v>1678</v>
      </c>
      <c r="R242" s="527">
        <v>0.7</v>
      </c>
      <c r="S242" s="1055"/>
      <c r="T242" s="1032"/>
      <c r="U242" s="537"/>
      <c r="W242" s="534"/>
      <c r="X242" s="537"/>
      <c r="Y242" s="534"/>
      <c r="Z242" s="538"/>
      <c r="AA242" s="531">
        <f>ROUND(ROUND(ROUND(F201*N241,0)*R242,0)*V235,0)</f>
        <v>165</v>
      </c>
      <c r="AB242" s="539"/>
      <c r="AC242" s="504"/>
    </row>
    <row r="243" spans="1:29" ht="16.7" customHeight="1" x14ac:dyDescent="0.15">
      <c r="A243" s="520">
        <v>22</v>
      </c>
      <c r="B243" s="520" t="s">
        <v>15312</v>
      </c>
      <c r="C243" s="521" t="s">
        <v>15313</v>
      </c>
      <c r="D243" s="542"/>
      <c r="E243" s="534"/>
      <c r="F243" s="534"/>
      <c r="H243" s="541"/>
      <c r="I243" s="763"/>
      <c r="J243" s="544"/>
      <c r="K243" s="579"/>
      <c r="L243" s="1032"/>
      <c r="M243" s="537"/>
      <c r="O243" s="979"/>
      <c r="P243" s="626" t="s">
        <v>3833</v>
      </c>
      <c r="Q243" s="526" t="s">
        <v>1678</v>
      </c>
      <c r="R243" s="527">
        <v>0.5</v>
      </c>
      <c r="S243" s="1055"/>
      <c r="T243" s="1032"/>
      <c r="U243" s="537"/>
      <c r="W243" s="534"/>
      <c r="X243" s="537"/>
      <c r="Y243" s="534"/>
      <c r="Z243" s="538"/>
      <c r="AA243" s="531">
        <f>ROUND(ROUND(ROUND(F201*N241,0)*R243,0)*V235,0)</f>
        <v>118</v>
      </c>
      <c r="AB243" s="539"/>
      <c r="AC243" s="504"/>
    </row>
    <row r="244" spans="1:29" ht="16.7" customHeight="1" x14ac:dyDescent="0.15">
      <c r="A244" s="520">
        <v>22</v>
      </c>
      <c r="B244" s="520" t="s">
        <v>15314</v>
      </c>
      <c r="C244" s="521" t="s">
        <v>15315</v>
      </c>
      <c r="D244" s="542"/>
      <c r="E244" s="534"/>
      <c r="F244" s="534"/>
      <c r="H244" s="541"/>
      <c r="I244" s="1049" t="s">
        <v>10418</v>
      </c>
      <c r="J244" s="525" t="s">
        <v>1678</v>
      </c>
      <c r="K244" s="718">
        <v>0.96499999999999997</v>
      </c>
      <c r="L244" s="1032"/>
      <c r="M244" s="537"/>
      <c r="O244" s="759"/>
      <c r="P244" s="760"/>
      <c r="Q244" s="526"/>
      <c r="R244" s="527"/>
      <c r="S244" s="1055"/>
      <c r="T244" s="1032"/>
      <c r="U244" s="537"/>
      <c r="W244" s="534"/>
      <c r="X244" s="537"/>
      <c r="Y244" s="534"/>
      <c r="Z244" s="538"/>
      <c r="AA244" s="531">
        <f>ROUND(ROUND(ROUND(ROUND(F201*K244,0)*N241,0),0)*V235,0)</f>
        <v>226</v>
      </c>
      <c r="AB244" s="539"/>
      <c r="AC244" s="504"/>
    </row>
    <row r="245" spans="1:29" ht="16.7" customHeight="1" x14ac:dyDescent="0.15">
      <c r="A245" s="520">
        <v>22</v>
      </c>
      <c r="B245" s="520" t="s">
        <v>15316</v>
      </c>
      <c r="C245" s="521" t="s">
        <v>15317</v>
      </c>
      <c r="D245" s="542"/>
      <c r="E245" s="534"/>
      <c r="F245" s="534"/>
      <c r="H245" s="541"/>
      <c r="I245" s="1047"/>
      <c r="J245" s="537"/>
      <c r="L245" s="1032"/>
      <c r="M245" s="537"/>
      <c r="O245" s="1048" t="s">
        <v>10414</v>
      </c>
      <c r="P245" s="626" t="s">
        <v>16</v>
      </c>
      <c r="Q245" s="526" t="s">
        <v>1678</v>
      </c>
      <c r="R245" s="527">
        <v>0.7</v>
      </c>
      <c r="S245" s="1055"/>
      <c r="T245" s="1032"/>
      <c r="U245" s="537"/>
      <c r="W245" s="534"/>
      <c r="X245" s="537"/>
      <c r="Y245" s="534"/>
      <c r="Z245" s="538"/>
      <c r="AA245" s="531">
        <f>ROUND(ROUND(ROUND(ROUND(F201*K244,0)*N241,0)*R245,0)*V235,0)</f>
        <v>158</v>
      </c>
      <c r="AB245" s="539"/>
      <c r="AC245" s="504"/>
    </row>
    <row r="246" spans="1:29" ht="16.7" customHeight="1" x14ac:dyDescent="0.15">
      <c r="A246" s="520">
        <v>22</v>
      </c>
      <c r="B246" s="520" t="s">
        <v>15318</v>
      </c>
      <c r="C246" s="521" t="s">
        <v>15319</v>
      </c>
      <c r="D246" s="557"/>
      <c r="E246" s="550"/>
      <c r="F246" s="550"/>
      <c r="G246" s="650"/>
      <c r="H246" s="558"/>
      <c r="I246" s="1044"/>
      <c r="J246" s="544"/>
      <c r="K246" s="725"/>
      <c r="L246" s="967"/>
      <c r="M246" s="544"/>
      <c r="N246" s="548"/>
      <c r="O246" s="979"/>
      <c r="P246" s="626" t="s">
        <v>3833</v>
      </c>
      <c r="Q246" s="526" t="s">
        <v>1678</v>
      </c>
      <c r="R246" s="527">
        <v>0.5</v>
      </c>
      <c r="S246" s="1052"/>
      <c r="T246" s="967"/>
      <c r="U246" s="544"/>
      <c r="V246" s="548"/>
      <c r="W246" s="550"/>
      <c r="X246" s="544"/>
      <c r="Y246" s="550"/>
      <c r="Z246" s="553"/>
      <c r="AA246" s="531">
        <f>ROUND(ROUND(ROUND(ROUND(F201*K244,0)*N241,0)*R246,0)*V235,0)</f>
        <v>113</v>
      </c>
      <c r="AB246" s="559"/>
      <c r="AC246" s="504"/>
    </row>
    <row r="247" spans="1:29" ht="16.7" customHeight="1" x14ac:dyDescent="0.15">
      <c r="A247" s="520">
        <v>22</v>
      </c>
      <c r="B247" s="520">
        <v>9145</v>
      </c>
      <c r="C247" s="521" t="s">
        <v>15320</v>
      </c>
      <c r="D247" s="560"/>
      <c r="E247" s="522"/>
      <c r="F247" s="522"/>
      <c r="G247" s="585"/>
      <c r="H247" s="561"/>
      <c r="I247" s="757"/>
      <c r="J247" s="525"/>
      <c r="K247" s="758"/>
      <c r="L247" s="1050" t="s">
        <v>14896</v>
      </c>
      <c r="M247" s="525" t="s">
        <v>1678</v>
      </c>
      <c r="N247" s="529">
        <v>0.7</v>
      </c>
      <c r="O247" s="759"/>
      <c r="P247" s="760"/>
      <c r="Q247" s="526"/>
      <c r="R247" s="527"/>
      <c r="S247" s="761"/>
      <c r="T247" s="757"/>
      <c r="U247" s="525"/>
      <c r="V247" s="529"/>
      <c r="W247" s="522"/>
      <c r="X247" s="525"/>
      <c r="Y247" s="936" t="s">
        <v>14983</v>
      </c>
      <c r="Z247" s="941"/>
      <c r="AA247" s="531">
        <f>ROUND(ROUND(F201*N247,0)-Y250,0)</f>
        <v>456</v>
      </c>
      <c r="AB247" s="532"/>
      <c r="AC247" s="504"/>
    </row>
    <row r="248" spans="1:29" ht="16.7" customHeight="1" x14ac:dyDescent="0.15">
      <c r="A248" s="520">
        <v>22</v>
      </c>
      <c r="B248" s="520">
        <v>9146</v>
      </c>
      <c r="C248" s="521" t="s">
        <v>15321</v>
      </c>
      <c r="D248" s="542"/>
      <c r="E248" s="534"/>
      <c r="F248" s="534"/>
      <c r="H248" s="541"/>
      <c r="J248" s="537"/>
      <c r="K248" s="742"/>
      <c r="L248" s="1032"/>
      <c r="M248" s="537"/>
      <c r="O248" s="1048" t="s">
        <v>10414</v>
      </c>
      <c r="P248" s="626" t="s">
        <v>16</v>
      </c>
      <c r="Q248" s="526" t="s">
        <v>1678</v>
      </c>
      <c r="R248" s="527">
        <v>0.7</v>
      </c>
      <c r="S248" s="762"/>
      <c r="U248" s="537"/>
      <c r="W248" s="534"/>
      <c r="X248" s="537"/>
      <c r="Y248" s="937"/>
      <c r="Z248" s="942"/>
      <c r="AA248" s="531">
        <f>ROUND(ROUND(ROUND(F201*N247,0)*R248,0)-Y250,0)</f>
        <v>316</v>
      </c>
      <c r="AB248" s="539"/>
      <c r="AC248" s="504"/>
    </row>
    <row r="249" spans="1:29" ht="16.7" customHeight="1" x14ac:dyDescent="0.15">
      <c r="A249" s="520">
        <v>22</v>
      </c>
      <c r="B249" s="520" t="s">
        <v>15322</v>
      </c>
      <c r="C249" s="521" t="s">
        <v>15323</v>
      </c>
      <c r="D249" s="542"/>
      <c r="E249" s="534"/>
      <c r="F249" s="534"/>
      <c r="H249" s="541"/>
      <c r="I249" s="763"/>
      <c r="J249" s="544"/>
      <c r="K249" s="579"/>
      <c r="L249" s="1032"/>
      <c r="M249" s="537"/>
      <c r="O249" s="979"/>
      <c r="P249" s="626" t="s">
        <v>3833</v>
      </c>
      <c r="Q249" s="526" t="s">
        <v>1678</v>
      </c>
      <c r="R249" s="527">
        <v>0.5</v>
      </c>
      <c r="S249" s="762"/>
      <c r="U249" s="537"/>
      <c r="W249" s="534"/>
      <c r="X249" s="537"/>
      <c r="Y249" s="555"/>
      <c r="Z249" s="556"/>
      <c r="AA249" s="531">
        <f>ROUND(ROUND(ROUND(F201*N247,0)*R249,0)-Y250,0)</f>
        <v>222</v>
      </c>
      <c r="AB249" s="539"/>
      <c r="AC249" s="504"/>
    </row>
    <row r="250" spans="1:29" ht="16.7" customHeight="1" x14ac:dyDescent="0.15">
      <c r="A250" s="520">
        <v>22</v>
      </c>
      <c r="B250" s="520">
        <v>9147</v>
      </c>
      <c r="C250" s="521" t="s">
        <v>15324</v>
      </c>
      <c r="D250" s="542"/>
      <c r="E250" s="534"/>
      <c r="F250" s="534"/>
      <c r="H250" s="541"/>
      <c r="I250" s="1049" t="s">
        <v>10418</v>
      </c>
      <c r="J250" s="525" t="s">
        <v>1678</v>
      </c>
      <c r="K250" s="718">
        <v>0.96499999999999997</v>
      </c>
      <c r="L250" s="1032"/>
      <c r="M250" s="537"/>
      <c r="O250" s="759"/>
      <c r="P250" s="760"/>
      <c r="Q250" s="526"/>
      <c r="R250" s="527"/>
      <c r="S250" s="762"/>
      <c r="U250" s="537"/>
      <c r="W250" s="534"/>
      <c r="X250" s="537"/>
      <c r="Y250" s="765">
        <v>12</v>
      </c>
      <c r="Z250" s="942" t="s">
        <v>14988</v>
      </c>
      <c r="AA250" s="531">
        <f>ROUND(ROUND(ROUND(ROUND(F201*K250,0)*N247,0),0)-Y250,0)</f>
        <v>440</v>
      </c>
      <c r="AB250" s="539"/>
      <c r="AC250" s="504"/>
    </row>
    <row r="251" spans="1:29" ht="16.7" customHeight="1" x14ac:dyDescent="0.15">
      <c r="A251" s="520">
        <v>22</v>
      </c>
      <c r="B251" s="520">
        <v>9148</v>
      </c>
      <c r="C251" s="521" t="s">
        <v>15325</v>
      </c>
      <c r="D251" s="542"/>
      <c r="E251" s="534"/>
      <c r="F251" s="534"/>
      <c r="H251" s="541"/>
      <c r="I251" s="1047"/>
      <c r="J251" s="537"/>
      <c r="L251" s="1032"/>
      <c r="M251" s="537"/>
      <c r="O251" s="1048" t="s">
        <v>10414</v>
      </c>
      <c r="P251" s="626" t="s">
        <v>16</v>
      </c>
      <c r="Q251" s="526" t="s">
        <v>1678</v>
      </c>
      <c r="R251" s="527">
        <v>0.7</v>
      </c>
      <c r="S251" s="762"/>
      <c r="U251" s="537"/>
      <c r="W251" s="534"/>
      <c r="X251" s="537"/>
      <c r="Y251" s="534"/>
      <c r="Z251" s="942"/>
      <c r="AA251" s="531">
        <f>ROUND(ROUND(ROUND(ROUND(F201*K250,0)*N247,0)*R251,0)-Y250,0)</f>
        <v>304</v>
      </c>
      <c r="AB251" s="539"/>
      <c r="AC251" s="504"/>
    </row>
    <row r="252" spans="1:29" ht="16.7" customHeight="1" x14ac:dyDescent="0.15">
      <c r="A252" s="520">
        <v>22</v>
      </c>
      <c r="B252" s="520" t="s">
        <v>15326</v>
      </c>
      <c r="C252" s="521" t="s">
        <v>15327</v>
      </c>
      <c r="D252" s="542"/>
      <c r="E252" s="534"/>
      <c r="F252" s="534"/>
      <c r="H252" s="541"/>
      <c r="I252" s="1044"/>
      <c r="J252" s="544"/>
      <c r="K252" s="725"/>
      <c r="L252" s="967"/>
      <c r="M252" s="544"/>
      <c r="N252" s="548"/>
      <c r="O252" s="979"/>
      <c r="P252" s="626" t="s">
        <v>3833</v>
      </c>
      <c r="Q252" s="526" t="s">
        <v>1678</v>
      </c>
      <c r="R252" s="527">
        <v>0.5</v>
      </c>
      <c r="S252" s="762"/>
      <c r="U252" s="537"/>
      <c r="W252" s="534"/>
      <c r="X252" s="537"/>
      <c r="Y252" s="534"/>
      <c r="Z252" s="538"/>
      <c r="AA252" s="531">
        <f>ROUND(ROUND(ROUND(ROUND(F201*K250,0)*N247,0)*R252,0)-Y250,0)</f>
        <v>214</v>
      </c>
      <c r="AB252" s="539"/>
      <c r="AC252" s="504"/>
    </row>
    <row r="253" spans="1:29" ht="16.7" customHeight="1" x14ac:dyDescent="0.15">
      <c r="A253" s="520">
        <v>22</v>
      </c>
      <c r="B253" s="520" t="s">
        <v>15328</v>
      </c>
      <c r="C253" s="521" t="s">
        <v>15329</v>
      </c>
      <c r="D253" s="542"/>
      <c r="E253" s="534"/>
      <c r="F253" s="534"/>
      <c r="H253" s="541"/>
      <c r="I253" s="757"/>
      <c r="J253" s="525"/>
      <c r="K253" s="758"/>
      <c r="L253" s="966" t="s">
        <v>14906</v>
      </c>
      <c r="M253" s="525" t="s">
        <v>1678</v>
      </c>
      <c r="N253" s="529">
        <v>0.5</v>
      </c>
      <c r="O253" s="759"/>
      <c r="P253" s="760"/>
      <c r="Q253" s="526"/>
      <c r="R253" s="527"/>
      <c r="S253" s="762"/>
      <c r="U253" s="537"/>
      <c r="W253" s="534"/>
      <c r="X253" s="537"/>
      <c r="Y253" s="534"/>
      <c r="Z253" s="538"/>
      <c r="AA253" s="531">
        <f>ROUND(ROUND(F201*N253,0)-Y250,0)</f>
        <v>323</v>
      </c>
      <c r="AB253" s="539"/>
      <c r="AC253" s="504"/>
    </row>
    <row r="254" spans="1:29" ht="16.7" customHeight="1" x14ac:dyDescent="0.15">
      <c r="A254" s="520">
        <v>22</v>
      </c>
      <c r="B254" s="520" t="s">
        <v>15330</v>
      </c>
      <c r="C254" s="521" t="s">
        <v>15331</v>
      </c>
      <c r="D254" s="542"/>
      <c r="E254" s="534"/>
      <c r="F254" s="534"/>
      <c r="H254" s="541"/>
      <c r="J254" s="537"/>
      <c r="K254" s="742"/>
      <c r="L254" s="1032"/>
      <c r="M254" s="537"/>
      <c r="O254" s="1048" t="s">
        <v>10414</v>
      </c>
      <c r="P254" s="626" t="s">
        <v>16</v>
      </c>
      <c r="Q254" s="526" t="s">
        <v>1678</v>
      </c>
      <c r="R254" s="527">
        <v>0.7</v>
      </c>
      <c r="S254" s="762"/>
      <c r="U254" s="537"/>
      <c r="W254" s="534"/>
      <c r="X254" s="537"/>
      <c r="Y254" s="534"/>
      <c r="Z254" s="538"/>
      <c r="AA254" s="531">
        <f>ROUND(ROUND(ROUND(F201*N253,0)*R254,0)-Y250,0)</f>
        <v>223</v>
      </c>
      <c r="AB254" s="539"/>
      <c r="AC254" s="504"/>
    </row>
    <row r="255" spans="1:29" ht="16.7" customHeight="1" x14ac:dyDescent="0.15">
      <c r="A255" s="520">
        <v>22</v>
      </c>
      <c r="B255" s="520" t="s">
        <v>15332</v>
      </c>
      <c r="C255" s="521" t="s">
        <v>15333</v>
      </c>
      <c r="D255" s="542"/>
      <c r="E255" s="534"/>
      <c r="F255" s="534"/>
      <c r="H255" s="541"/>
      <c r="I255" s="763"/>
      <c r="J255" s="544"/>
      <c r="K255" s="579"/>
      <c r="L255" s="1032"/>
      <c r="M255" s="537"/>
      <c r="O255" s="979"/>
      <c r="P255" s="626" t="s">
        <v>3833</v>
      </c>
      <c r="Q255" s="526" t="s">
        <v>1678</v>
      </c>
      <c r="R255" s="527">
        <v>0.5</v>
      </c>
      <c r="S255" s="762"/>
      <c r="U255" s="537"/>
      <c r="W255" s="534"/>
      <c r="X255" s="537"/>
      <c r="Y255" s="534"/>
      <c r="Z255" s="538"/>
      <c r="AA255" s="531">
        <f>ROUND(ROUND(ROUND(F201*N253,0)*R255,0)-Y250,0)</f>
        <v>156</v>
      </c>
      <c r="AB255" s="539"/>
      <c r="AC255" s="504"/>
    </row>
    <row r="256" spans="1:29" ht="16.7" customHeight="1" x14ac:dyDescent="0.15">
      <c r="A256" s="520">
        <v>22</v>
      </c>
      <c r="B256" s="520" t="s">
        <v>15334</v>
      </c>
      <c r="C256" s="521" t="s">
        <v>15335</v>
      </c>
      <c r="D256" s="542"/>
      <c r="E256" s="534"/>
      <c r="F256" s="534"/>
      <c r="H256" s="541"/>
      <c r="I256" s="1049" t="s">
        <v>10418</v>
      </c>
      <c r="J256" s="525" t="s">
        <v>1678</v>
      </c>
      <c r="K256" s="718">
        <v>0.96499999999999997</v>
      </c>
      <c r="L256" s="1032"/>
      <c r="M256" s="537"/>
      <c r="O256" s="759"/>
      <c r="P256" s="760"/>
      <c r="Q256" s="526"/>
      <c r="R256" s="527"/>
      <c r="S256" s="762"/>
      <c r="U256" s="537"/>
      <c r="W256" s="534"/>
      <c r="X256" s="537"/>
      <c r="Y256" s="534"/>
      <c r="Z256" s="538"/>
      <c r="AA256" s="531">
        <f>ROUND(ROUND(ROUND(ROUND(F201*K256,0)*N253,0),0)-Y250,0)</f>
        <v>311</v>
      </c>
      <c r="AB256" s="539"/>
      <c r="AC256" s="504"/>
    </row>
    <row r="257" spans="1:29" ht="16.7" customHeight="1" x14ac:dyDescent="0.15">
      <c r="A257" s="520">
        <v>22</v>
      </c>
      <c r="B257" s="520" t="s">
        <v>15336</v>
      </c>
      <c r="C257" s="521" t="s">
        <v>15337</v>
      </c>
      <c r="D257" s="542"/>
      <c r="E257" s="534"/>
      <c r="F257" s="534"/>
      <c r="H257" s="541"/>
      <c r="I257" s="1047"/>
      <c r="J257" s="537"/>
      <c r="L257" s="1032"/>
      <c r="M257" s="537"/>
      <c r="O257" s="1048" t="s">
        <v>10414</v>
      </c>
      <c r="P257" s="626" t="s">
        <v>16</v>
      </c>
      <c r="Q257" s="526" t="s">
        <v>1678</v>
      </c>
      <c r="R257" s="527">
        <v>0.7</v>
      </c>
      <c r="S257" s="762"/>
      <c r="U257" s="537"/>
      <c r="W257" s="534"/>
      <c r="X257" s="537"/>
      <c r="Y257" s="534"/>
      <c r="Z257" s="538"/>
      <c r="AA257" s="531">
        <f>ROUND(ROUND(ROUND(ROUND(F201*K256,0)*N253,0)*R257,0)-Y250,0)</f>
        <v>214</v>
      </c>
      <c r="AB257" s="539"/>
      <c r="AC257" s="504"/>
    </row>
    <row r="258" spans="1:29" ht="16.7" customHeight="1" x14ac:dyDescent="0.15">
      <c r="A258" s="520">
        <v>22</v>
      </c>
      <c r="B258" s="520" t="s">
        <v>15338</v>
      </c>
      <c r="C258" s="521" t="s">
        <v>15339</v>
      </c>
      <c r="D258" s="542"/>
      <c r="E258" s="534"/>
      <c r="F258" s="534"/>
      <c r="H258" s="541"/>
      <c r="I258" s="1044"/>
      <c r="J258" s="544"/>
      <c r="K258" s="725"/>
      <c r="L258" s="967"/>
      <c r="M258" s="544"/>
      <c r="N258" s="548"/>
      <c r="O258" s="979"/>
      <c r="P258" s="626" t="s">
        <v>3833</v>
      </c>
      <c r="Q258" s="526" t="s">
        <v>1678</v>
      </c>
      <c r="R258" s="527">
        <v>0.5</v>
      </c>
      <c r="S258" s="764"/>
      <c r="T258" s="763"/>
      <c r="U258" s="544"/>
      <c r="V258" s="548"/>
      <c r="W258" s="534"/>
      <c r="X258" s="537"/>
      <c r="Y258" s="534"/>
      <c r="Z258" s="538"/>
      <c r="AA258" s="531">
        <f>ROUND(ROUND(ROUND(ROUND(F201*K256,0)*N253,0)*R258,0)-Y250,0)</f>
        <v>150</v>
      </c>
      <c r="AB258" s="539"/>
      <c r="AC258" s="504"/>
    </row>
    <row r="259" spans="1:29" ht="16.7" customHeight="1" x14ac:dyDescent="0.15">
      <c r="A259" s="520">
        <v>22</v>
      </c>
      <c r="B259" s="520">
        <v>9155</v>
      </c>
      <c r="C259" s="521" t="s">
        <v>15340</v>
      </c>
      <c r="D259" s="542"/>
      <c r="E259" s="534"/>
      <c r="F259" s="534"/>
      <c r="H259" s="541"/>
      <c r="I259" s="757"/>
      <c r="J259" s="525"/>
      <c r="K259" s="758"/>
      <c r="L259" s="1050" t="s">
        <v>14896</v>
      </c>
      <c r="M259" s="525" t="s">
        <v>1678</v>
      </c>
      <c r="N259" s="529">
        <v>0.7</v>
      </c>
      <c r="O259" s="759"/>
      <c r="P259" s="760"/>
      <c r="Q259" s="526"/>
      <c r="R259" s="527"/>
      <c r="S259" s="1054" t="s">
        <v>10423</v>
      </c>
      <c r="T259" s="968" t="s">
        <v>12821</v>
      </c>
      <c r="U259" s="525" t="s">
        <v>1678</v>
      </c>
      <c r="V259" s="529">
        <v>0.5</v>
      </c>
      <c r="W259" s="534"/>
      <c r="X259" s="537"/>
      <c r="Y259" s="534"/>
      <c r="Z259" s="538"/>
      <c r="AA259" s="531">
        <f>ROUND(ROUND(ROUND(F201*N259,0)*V259,0)-Y250,0)</f>
        <v>222</v>
      </c>
      <c r="AB259" s="539"/>
      <c r="AC259" s="504"/>
    </row>
    <row r="260" spans="1:29" ht="16.7" customHeight="1" x14ac:dyDescent="0.15">
      <c r="A260" s="520">
        <v>22</v>
      </c>
      <c r="B260" s="520">
        <v>9156</v>
      </c>
      <c r="C260" s="521" t="s">
        <v>15341</v>
      </c>
      <c r="D260" s="542"/>
      <c r="E260" s="534"/>
      <c r="F260" s="534"/>
      <c r="H260" s="541"/>
      <c r="J260" s="537"/>
      <c r="K260" s="742"/>
      <c r="L260" s="1032"/>
      <c r="M260" s="537"/>
      <c r="O260" s="1048" t="s">
        <v>10414</v>
      </c>
      <c r="P260" s="626" t="s">
        <v>16</v>
      </c>
      <c r="Q260" s="526" t="s">
        <v>1678</v>
      </c>
      <c r="R260" s="527">
        <v>0.7</v>
      </c>
      <c r="S260" s="1051"/>
      <c r="T260" s="1032"/>
      <c r="U260" s="537"/>
      <c r="W260" s="534"/>
      <c r="X260" s="537"/>
      <c r="Y260" s="534"/>
      <c r="Z260" s="538"/>
      <c r="AA260" s="531">
        <f>ROUND(ROUND(ROUND(ROUND(F201*N259,0)*R260,0)*V259,0)-Y250,0)</f>
        <v>152</v>
      </c>
      <c r="AB260" s="539"/>
      <c r="AC260" s="504"/>
    </row>
    <row r="261" spans="1:29" ht="16.7" customHeight="1" x14ac:dyDescent="0.15">
      <c r="A261" s="520">
        <v>22</v>
      </c>
      <c r="B261" s="520" t="s">
        <v>15342</v>
      </c>
      <c r="C261" s="521" t="s">
        <v>15343</v>
      </c>
      <c r="D261" s="542"/>
      <c r="E261" s="534"/>
      <c r="F261" s="534"/>
      <c r="H261" s="541"/>
      <c r="I261" s="763"/>
      <c r="J261" s="544"/>
      <c r="K261" s="579"/>
      <c r="L261" s="1032"/>
      <c r="M261" s="537"/>
      <c r="O261" s="979"/>
      <c r="P261" s="626" t="s">
        <v>3833</v>
      </c>
      <c r="Q261" s="526" t="s">
        <v>1678</v>
      </c>
      <c r="R261" s="527">
        <v>0.5</v>
      </c>
      <c r="S261" s="1051"/>
      <c r="T261" s="1032"/>
      <c r="U261" s="537"/>
      <c r="W261" s="534"/>
      <c r="X261" s="537"/>
      <c r="Y261" s="534"/>
      <c r="Z261" s="538"/>
      <c r="AA261" s="531">
        <f>ROUND(ROUND(ROUND(ROUND(F201*N259,0)*R261,0)*V259,0)-Y250,0)</f>
        <v>105</v>
      </c>
      <c r="AB261" s="539"/>
      <c r="AC261" s="504"/>
    </row>
    <row r="262" spans="1:29" ht="16.7" customHeight="1" x14ac:dyDescent="0.15">
      <c r="A262" s="520">
        <v>22</v>
      </c>
      <c r="B262" s="520">
        <v>9157</v>
      </c>
      <c r="C262" s="521" t="s">
        <v>15344</v>
      </c>
      <c r="D262" s="542"/>
      <c r="E262" s="534"/>
      <c r="F262" s="534"/>
      <c r="H262" s="541"/>
      <c r="I262" s="1049" t="s">
        <v>10418</v>
      </c>
      <c r="J262" s="525" t="s">
        <v>1678</v>
      </c>
      <c r="K262" s="718">
        <v>0.96499999999999997</v>
      </c>
      <c r="L262" s="1032"/>
      <c r="M262" s="537"/>
      <c r="O262" s="759"/>
      <c r="P262" s="760"/>
      <c r="Q262" s="526"/>
      <c r="R262" s="527"/>
      <c r="S262" s="1051"/>
      <c r="T262" s="1032"/>
      <c r="U262" s="537"/>
      <c r="W262" s="534"/>
      <c r="X262" s="537"/>
      <c r="Y262" s="534"/>
      <c r="Z262" s="538"/>
      <c r="AA262" s="531">
        <f>ROUND(ROUND(ROUND(ROUND(ROUND(F201*K262,0)*N259,0)*V259,0),0)-Y250,0)</f>
        <v>214</v>
      </c>
      <c r="AB262" s="539"/>
      <c r="AC262" s="504"/>
    </row>
    <row r="263" spans="1:29" ht="16.7" customHeight="1" x14ac:dyDescent="0.15">
      <c r="A263" s="520">
        <v>22</v>
      </c>
      <c r="B263" s="520">
        <v>9158</v>
      </c>
      <c r="C263" s="521" t="s">
        <v>15345</v>
      </c>
      <c r="D263" s="542"/>
      <c r="E263" s="534"/>
      <c r="F263" s="534"/>
      <c r="H263" s="541"/>
      <c r="I263" s="1047"/>
      <c r="J263" s="537"/>
      <c r="L263" s="1032"/>
      <c r="M263" s="537"/>
      <c r="O263" s="1048" t="s">
        <v>10414</v>
      </c>
      <c r="P263" s="626" t="s">
        <v>16</v>
      </c>
      <c r="Q263" s="526" t="s">
        <v>1678</v>
      </c>
      <c r="R263" s="527">
        <v>0.7</v>
      </c>
      <c r="S263" s="1051"/>
      <c r="T263" s="1032"/>
      <c r="U263" s="537"/>
      <c r="W263" s="534"/>
      <c r="X263" s="537"/>
      <c r="Y263" s="534"/>
      <c r="Z263" s="538"/>
      <c r="AA263" s="531">
        <f>ROUND(ROUND(ROUND(ROUND(ROUND(ROUND(F201*K262,0)*N259,0)*R263,0)*V259,0),0)-Y250,0)</f>
        <v>146</v>
      </c>
      <c r="AB263" s="539"/>
      <c r="AC263" s="504"/>
    </row>
    <row r="264" spans="1:29" ht="16.7" customHeight="1" x14ac:dyDescent="0.15">
      <c r="A264" s="520">
        <v>22</v>
      </c>
      <c r="B264" s="520" t="s">
        <v>15346</v>
      </c>
      <c r="C264" s="521" t="s">
        <v>15347</v>
      </c>
      <c r="D264" s="542"/>
      <c r="E264" s="534"/>
      <c r="F264" s="534"/>
      <c r="H264" s="541"/>
      <c r="I264" s="1044"/>
      <c r="J264" s="544"/>
      <c r="K264" s="725"/>
      <c r="L264" s="967"/>
      <c r="M264" s="544"/>
      <c r="N264" s="548"/>
      <c r="O264" s="979"/>
      <c r="P264" s="626" t="s">
        <v>3833</v>
      </c>
      <c r="Q264" s="526" t="s">
        <v>1678</v>
      </c>
      <c r="R264" s="527">
        <v>0.5</v>
      </c>
      <c r="S264" s="1051"/>
      <c r="T264" s="1032"/>
      <c r="U264" s="537"/>
      <c r="W264" s="534"/>
      <c r="X264" s="537"/>
      <c r="Y264" s="534"/>
      <c r="Z264" s="538"/>
      <c r="AA264" s="531">
        <f>ROUND(ROUND(ROUND(ROUND(ROUND(ROUND(F201*K262,0)*N259,0)*R264,0)*V259,0),0)-Y250,0)</f>
        <v>101</v>
      </c>
      <c r="AB264" s="539"/>
      <c r="AC264" s="504"/>
    </row>
    <row r="265" spans="1:29" ht="16.7" customHeight="1" x14ac:dyDescent="0.15">
      <c r="A265" s="520">
        <v>22</v>
      </c>
      <c r="B265" s="520" t="s">
        <v>15348</v>
      </c>
      <c r="C265" s="521" t="s">
        <v>15349</v>
      </c>
      <c r="D265" s="542"/>
      <c r="E265" s="534"/>
      <c r="F265" s="534"/>
      <c r="H265" s="541"/>
      <c r="I265" s="757"/>
      <c r="J265" s="525"/>
      <c r="K265" s="758"/>
      <c r="L265" s="966" t="s">
        <v>14906</v>
      </c>
      <c r="M265" s="525" t="s">
        <v>1678</v>
      </c>
      <c r="N265" s="529">
        <v>0.5</v>
      </c>
      <c r="O265" s="759"/>
      <c r="P265" s="760"/>
      <c r="Q265" s="526"/>
      <c r="R265" s="527"/>
      <c r="S265" s="1051"/>
      <c r="T265" s="1032"/>
      <c r="U265" s="537"/>
      <c r="W265" s="534"/>
      <c r="X265" s="537"/>
      <c r="Y265" s="534"/>
      <c r="Z265" s="538"/>
      <c r="AA265" s="531">
        <f>ROUND(ROUND(ROUND(F201*N265,0)*V259,0)-Y250,0)</f>
        <v>156</v>
      </c>
      <c r="AB265" s="539"/>
      <c r="AC265" s="504"/>
    </row>
    <row r="266" spans="1:29" ht="16.7" customHeight="1" x14ac:dyDescent="0.15">
      <c r="A266" s="520">
        <v>22</v>
      </c>
      <c r="B266" s="520" t="s">
        <v>15350</v>
      </c>
      <c r="C266" s="521" t="s">
        <v>15351</v>
      </c>
      <c r="D266" s="542"/>
      <c r="E266" s="534"/>
      <c r="F266" s="534"/>
      <c r="H266" s="541"/>
      <c r="J266" s="537"/>
      <c r="K266" s="742"/>
      <c r="L266" s="1032"/>
      <c r="M266" s="537"/>
      <c r="O266" s="1048" t="s">
        <v>10414</v>
      </c>
      <c r="P266" s="626" t="s">
        <v>16</v>
      </c>
      <c r="Q266" s="526" t="s">
        <v>1678</v>
      </c>
      <c r="R266" s="527">
        <v>0.7</v>
      </c>
      <c r="S266" s="1051"/>
      <c r="T266" s="1032"/>
      <c r="U266" s="537"/>
      <c r="W266" s="534"/>
      <c r="X266" s="537"/>
      <c r="Y266" s="534"/>
      <c r="Z266" s="538"/>
      <c r="AA266" s="531">
        <f>ROUND(ROUND(ROUND(ROUND(F201*N265,0)*R266,0)*V259,0)-Y250,0)</f>
        <v>106</v>
      </c>
      <c r="AB266" s="539"/>
      <c r="AC266" s="504"/>
    </row>
    <row r="267" spans="1:29" ht="16.7" customHeight="1" x14ac:dyDescent="0.15">
      <c r="A267" s="520">
        <v>22</v>
      </c>
      <c r="B267" s="520" t="s">
        <v>15352</v>
      </c>
      <c r="C267" s="521" t="s">
        <v>15353</v>
      </c>
      <c r="D267" s="542"/>
      <c r="E267" s="534"/>
      <c r="F267" s="534"/>
      <c r="H267" s="541"/>
      <c r="I267" s="763"/>
      <c r="J267" s="544"/>
      <c r="K267" s="579"/>
      <c r="L267" s="1032"/>
      <c r="M267" s="537"/>
      <c r="O267" s="979"/>
      <c r="P267" s="626" t="s">
        <v>3833</v>
      </c>
      <c r="Q267" s="526" t="s">
        <v>1678</v>
      </c>
      <c r="R267" s="527">
        <v>0.5</v>
      </c>
      <c r="S267" s="1051"/>
      <c r="T267" s="1032"/>
      <c r="U267" s="537"/>
      <c r="W267" s="534"/>
      <c r="X267" s="537"/>
      <c r="Y267" s="534"/>
      <c r="Z267" s="538"/>
      <c r="AA267" s="531">
        <f>ROUND(ROUND(ROUND(ROUND(F201*N265,0)*R267,0)*V259,0)-Y250,0)</f>
        <v>72</v>
      </c>
      <c r="AB267" s="539"/>
      <c r="AC267" s="504"/>
    </row>
    <row r="268" spans="1:29" ht="16.7" customHeight="1" x14ac:dyDescent="0.15">
      <c r="A268" s="520">
        <v>22</v>
      </c>
      <c r="B268" s="520" t="s">
        <v>15354</v>
      </c>
      <c r="C268" s="521" t="s">
        <v>15355</v>
      </c>
      <c r="D268" s="542"/>
      <c r="E268" s="534"/>
      <c r="F268" s="534"/>
      <c r="H268" s="541"/>
      <c r="I268" s="1049" t="s">
        <v>10418</v>
      </c>
      <c r="J268" s="525" t="s">
        <v>1678</v>
      </c>
      <c r="K268" s="718">
        <v>0.96499999999999997</v>
      </c>
      <c r="L268" s="1032"/>
      <c r="M268" s="537"/>
      <c r="O268" s="759"/>
      <c r="P268" s="760"/>
      <c r="Q268" s="526"/>
      <c r="R268" s="527"/>
      <c r="S268" s="1051"/>
      <c r="T268" s="1032"/>
      <c r="U268" s="537"/>
      <c r="W268" s="534"/>
      <c r="X268" s="537"/>
      <c r="Y268" s="534"/>
      <c r="Z268" s="538"/>
      <c r="AA268" s="531">
        <f>ROUND(ROUND(ROUND(ROUND(ROUND(F201*K268,0)*N265,0),0)*V259,0)-Y250,0)</f>
        <v>150</v>
      </c>
      <c r="AB268" s="539"/>
      <c r="AC268" s="504"/>
    </row>
    <row r="269" spans="1:29" ht="16.7" customHeight="1" x14ac:dyDescent="0.15">
      <c r="A269" s="520">
        <v>22</v>
      </c>
      <c r="B269" s="520" t="s">
        <v>15356</v>
      </c>
      <c r="C269" s="521" t="s">
        <v>15357</v>
      </c>
      <c r="D269" s="542"/>
      <c r="E269" s="534"/>
      <c r="F269" s="534"/>
      <c r="H269" s="541"/>
      <c r="I269" s="1047"/>
      <c r="J269" s="537"/>
      <c r="L269" s="1032"/>
      <c r="M269" s="537"/>
      <c r="O269" s="1048" t="s">
        <v>10414</v>
      </c>
      <c r="P269" s="626" t="s">
        <v>16</v>
      </c>
      <c r="Q269" s="526" t="s">
        <v>1678</v>
      </c>
      <c r="R269" s="527">
        <v>0.7</v>
      </c>
      <c r="S269" s="1051"/>
      <c r="T269" s="1032"/>
      <c r="U269" s="537"/>
      <c r="W269" s="534"/>
      <c r="X269" s="537"/>
      <c r="Y269" s="534"/>
      <c r="Z269" s="538"/>
      <c r="AA269" s="531">
        <f>ROUND(ROUND(ROUND(ROUND(ROUND(F201*K268,0)*N265,0)*R269,0)*V259,0)-Y250,0)</f>
        <v>101</v>
      </c>
      <c r="AB269" s="539"/>
      <c r="AC269" s="504"/>
    </row>
    <row r="270" spans="1:29" ht="16.7" customHeight="1" x14ac:dyDescent="0.15">
      <c r="A270" s="520">
        <v>22</v>
      </c>
      <c r="B270" s="520" t="s">
        <v>15358</v>
      </c>
      <c r="C270" s="521" t="s">
        <v>15359</v>
      </c>
      <c r="D270" s="542"/>
      <c r="E270" s="534"/>
      <c r="F270" s="534"/>
      <c r="H270" s="541"/>
      <c r="I270" s="1044"/>
      <c r="J270" s="544"/>
      <c r="K270" s="725"/>
      <c r="L270" s="967"/>
      <c r="M270" s="544"/>
      <c r="N270" s="548"/>
      <c r="O270" s="979"/>
      <c r="P270" s="626" t="s">
        <v>3833</v>
      </c>
      <c r="Q270" s="526" t="s">
        <v>1678</v>
      </c>
      <c r="R270" s="527">
        <v>0.5</v>
      </c>
      <c r="S270" s="1051"/>
      <c r="T270" s="967"/>
      <c r="U270" s="544"/>
      <c r="V270" s="548"/>
      <c r="W270" s="534"/>
      <c r="X270" s="537"/>
      <c r="Y270" s="534"/>
      <c r="Z270" s="538"/>
      <c r="AA270" s="531">
        <f>ROUND(ROUND(ROUND(ROUND(ROUND(F201*K268,0)*N265,0)*R270,0)*V259,0)-Y250,0)</f>
        <v>69</v>
      </c>
      <c r="AB270" s="539"/>
      <c r="AC270" s="504"/>
    </row>
    <row r="271" spans="1:29" ht="16.7" customHeight="1" x14ac:dyDescent="0.15">
      <c r="A271" s="520">
        <v>22</v>
      </c>
      <c r="B271" s="520">
        <v>9159</v>
      </c>
      <c r="C271" s="521" t="s">
        <v>15360</v>
      </c>
      <c r="D271" s="542"/>
      <c r="E271" s="534"/>
      <c r="F271" s="534"/>
      <c r="H271" s="541"/>
      <c r="I271" s="757"/>
      <c r="J271" s="525"/>
      <c r="K271" s="758"/>
      <c r="L271" s="1050" t="s">
        <v>14896</v>
      </c>
      <c r="M271" s="525" t="s">
        <v>1678</v>
      </c>
      <c r="N271" s="529">
        <v>0.7</v>
      </c>
      <c r="O271" s="759"/>
      <c r="P271" s="760"/>
      <c r="Q271" s="526"/>
      <c r="R271" s="527"/>
      <c r="S271" s="1051"/>
      <c r="T271" s="968" t="s">
        <v>12830</v>
      </c>
      <c r="U271" s="525" t="s">
        <v>1678</v>
      </c>
      <c r="V271" s="529">
        <v>0.7</v>
      </c>
      <c r="W271" s="534"/>
      <c r="X271" s="537"/>
      <c r="Y271" s="534"/>
      <c r="Z271" s="538"/>
      <c r="AA271" s="531">
        <f>ROUND(ROUND(ROUND(F201*N271,0)*V271,0)-Y250,0)</f>
        <v>316</v>
      </c>
      <c r="AB271" s="539"/>
      <c r="AC271" s="504"/>
    </row>
    <row r="272" spans="1:29" ht="16.7" customHeight="1" x14ac:dyDescent="0.15">
      <c r="A272" s="520">
        <v>22</v>
      </c>
      <c r="B272" s="520">
        <v>9160</v>
      </c>
      <c r="C272" s="521" t="s">
        <v>15361</v>
      </c>
      <c r="D272" s="542"/>
      <c r="E272" s="534"/>
      <c r="F272" s="534"/>
      <c r="H272" s="541"/>
      <c r="J272" s="537"/>
      <c r="K272" s="742"/>
      <c r="L272" s="1032"/>
      <c r="M272" s="537"/>
      <c r="O272" s="1048" t="s">
        <v>10414</v>
      </c>
      <c r="P272" s="626" t="s">
        <v>16</v>
      </c>
      <c r="Q272" s="526" t="s">
        <v>1678</v>
      </c>
      <c r="R272" s="527">
        <v>0.7</v>
      </c>
      <c r="S272" s="1051"/>
      <c r="T272" s="1032"/>
      <c r="U272" s="537"/>
      <c r="W272" s="534"/>
      <c r="X272" s="537"/>
      <c r="Y272" s="534"/>
      <c r="Z272" s="538"/>
      <c r="AA272" s="531">
        <f>ROUND(ROUND(ROUND(ROUND(F201*N271,0)*R272,0)*V271,0)-Y250,0)</f>
        <v>218</v>
      </c>
      <c r="AB272" s="539"/>
      <c r="AC272" s="504"/>
    </row>
    <row r="273" spans="1:29" ht="16.7" customHeight="1" x14ac:dyDescent="0.15">
      <c r="A273" s="520">
        <v>22</v>
      </c>
      <c r="B273" s="520" t="s">
        <v>15362</v>
      </c>
      <c r="C273" s="521" t="s">
        <v>15363</v>
      </c>
      <c r="D273" s="542"/>
      <c r="E273" s="534"/>
      <c r="F273" s="534"/>
      <c r="H273" s="541"/>
      <c r="I273" s="763"/>
      <c r="J273" s="544"/>
      <c r="K273" s="579"/>
      <c r="L273" s="1032"/>
      <c r="M273" s="537"/>
      <c r="O273" s="979"/>
      <c r="P273" s="626" t="s">
        <v>3833</v>
      </c>
      <c r="Q273" s="526" t="s">
        <v>1678</v>
      </c>
      <c r="R273" s="527">
        <v>0.5</v>
      </c>
      <c r="S273" s="1051"/>
      <c r="T273" s="1032"/>
      <c r="U273" s="537"/>
      <c r="W273" s="534"/>
      <c r="X273" s="537"/>
      <c r="Y273" s="534"/>
      <c r="Z273" s="538"/>
      <c r="AA273" s="531">
        <f>ROUND(ROUND(ROUND(ROUND(F201*N271,0)*R273,0)*V271,0)-Y250,0)</f>
        <v>152</v>
      </c>
      <c r="AB273" s="539"/>
      <c r="AC273" s="504"/>
    </row>
    <row r="274" spans="1:29" ht="16.7" customHeight="1" x14ac:dyDescent="0.15">
      <c r="A274" s="520">
        <v>22</v>
      </c>
      <c r="B274" s="520">
        <v>9169</v>
      </c>
      <c r="C274" s="521" t="s">
        <v>15364</v>
      </c>
      <c r="D274" s="542"/>
      <c r="E274" s="534"/>
      <c r="F274" s="534"/>
      <c r="H274" s="541"/>
      <c r="I274" s="1049" t="s">
        <v>10418</v>
      </c>
      <c r="J274" s="525" t="s">
        <v>1678</v>
      </c>
      <c r="K274" s="718">
        <v>0.96499999999999997</v>
      </c>
      <c r="L274" s="1032"/>
      <c r="M274" s="537"/>
      <c r="O274" s="759"/>
      <c r="P274" s="760"/>
      <c r="Q274" s="526"/>
      <c r="R274" s="527"/>
      <c r="S274" s="1051"/>
      <c r="T274" s="1032"/>
      <c r="U274" s="537"/>
      <c r="W274" s="534"/>
      <c r="X274" s="537"/>
      <c r="Y274" s="534"/>
      <c r="Z274" s="538"/>
      <c r="AA274" s="531">
        <f>ROUND(ROUND(ROUND(ROUND(ROUND(F201*K274,0)*N271,0)*V271,0),0)-Y250,0)</f>
        <v>304</v>
      </c>
      <c r="AB274" s="539"/>
      <c r="AC274" s="504"/>
    </row>
    <row r="275" spans="1:29" ht="16.7" customHeight="1" x14ac:dyDescent="0.15">
      <c r="A275" s="520">
        <v>22</v>
      </c>
      <c r="B275" s="520">
        <v>9170</v>
      </c>
      <c r="C275" s="521" t="s">
        <v>15365</v>
      </c>
      <c r="D275" s="542"/>
      <c r="E275" s="534"/>
      <c r="F275" s="534"/>
      <c r="H275" s="541"/>
      <c r="I275" s="1047"/>
      <c r="J275" s="537"/>
      <c r="L275" s="1032"/>
      <c r="M275" s="537"/>
      <c r="O275" s="1048" t="s">
        <v>10414</v>
      </c>
      <c r="P275" s="626" t="s">
        <v>16</v>
      </c>
      <c r="Q275" s="526" t="s">
        <v>1678</v>
      </c>
      <c r="R275" s="527">
        <v>0.7</v>
      </c>
      <c r="S275" s="1051"/>
      <c r="T275" s="1032"/>
      <c r="U275" s="537"/>
      <c r="W275" s="534"/>
      <c r="X275" s="537"/>
      <c r="Y275" s="534"/>
      <c r="Z275" s="538"/>
      <c r="AA275" s="531">
        <f>ROUND(ROUND(ROUND(ROUND(ROUND(ROUND(F201*K274,0)*N271,0)*R275,0)*V271,0),0)-Y250,0)</f>
        <v>209</v>
      </c>
      <c r="AB275" s="539"/>
      <c r="AC275" s="504"/>
    </row>
    <row r="276" spans="1:29" ht="16.7" customHeight="1" x14ac:dyDescent="0.15">
      <c r="A276" s="520">
        <v>22</v>
      </c>
      <c r="B276" s="520" t="s">
        <v>15366</v>
      </c>
      <c r="C276" s="521" t="s">
        <v>15367</v>
      </c>
      <c r="D276" s="542"/>
      <c r="E276" s="534"/>
      <c r="F276" s="534"/>
      <c r="H276" s="541"/>
      <c r="I276" s="1044"/>
      <c r="J276" s="544"/>
      <c r="K276" s="725"/>
      <c r="L276" s="967"/>
      <c r="M276" s="544"/>
      <c r="N276" s="548"/>
      <c r="O276" s="979"/>
      <c r="P276" s="626" t="s">
        <v>3833</v>
      </c>
      <c r="Q276" s="526" t="s">
        <v>1678</v>
      </c>
      <c r="R276" s="527">
        <v>0.5</v>
      </c>
      <c r="S276" s="1051"/>
      <c r="T276" s="1032"/>
      <c r="U276" s="537"/>
      <c r="W276" s="534"/>
      <c r="X276" s="537"/>
      <c r="Y276" s="534"/>
      <c r="Z276" s="538"/>
      <c r="AA276" s="531">
        <f>ROUND(ROUND(ROUND(ROUND(ROUND(ROUND(F201*K274,0)*N271,0)*R276,0)*V271,0),0)-Y250,0)</f>
        <v>146</v>
      </c>
      <c r="AB276" s="539"/>
      <c r="AC276" s="504"/>
    </row>
    <row r="277" spans="1:29" ht="16.7" customHeight="1" x14ac:dyDescent="0.15">
      <c r="A277" s="520">
        <v>22</v>
      </c>
      <c r="B277" s="520" t="s">
        <v>15368</v>
      </c>
      <c r="C277" s="521" t="s">
        <v>15369</v>
      </c>
      <c r="D277" s="542"/>
      <c r="E277" s="534"/>
      <c r="F277" s="534"/>
      <c r="H277" s="541"/>
      <c r="I277" s="757"/>
      <c r="J277" s="525"/>
      <c r="K277" s="758"/>
      <c r="L277" s="966" t="s">
        <v>14906</v>
      </c>
      <c r="M277" s="525" t="s">
        <v>1678</v>
      </c>
      <c r="N277" s="529">
        <v>0.5</v>
      </c>
      <c r="O277" s="759"/>
      <c r="P277" s="760"/>
      <c r="Q277" s="526"/>
      <c r="R277" s="527"/>
      <c r="S277" s="1051"/>
      <c r="T277" s="1032"/>
      <c r="U277" s="537"/>
      <c r="W277" s="534"/>
      <c r="X277" s="537"/>
      <c r="Y277" s="534"/>
      <c r="Z277" s="538"/>
      <c r="AA277" s="531">
        <f>ROUND(ROUND(ROUND(F201*N277,0)*V271,0)-Y250,0)</f>
        <v>223</v>
      </c>
      <c r="AB277" s="539"/>
      <c r="AC277" s="504"/>
    </row>
    <row r="278" spans="1:29" ht="16.7" customHeight="1" x14ac:dyDescent="0.15">
      <c r="A278" s="520">
        <v>22</v>
      </c>
      <c r="B278" s="520" t="s">
        <v>15370</v>
      </c>
      <c r="C278" s="521" t="s">
        <v>15371</v>
      </c>
      <c r="D278" s="542"/>
      <c r="E278" s="534"/>
      <c r="F278" s="534"/>
      <c r="H278" s="541"/>
      <c r="J278" s="537"/>
      <c r="K278" s="742"/>
      <c r="L278" s="1032"/>
      <c r="M278" s="537"/>
      <c r="O278" s="1048" t="s">
        <v>10414</v>
      </c>
      <c r="P278" s="626" t="s">
        <v>16</v>
      </c>
      <c r="Q278" s="526" t="s">
        <v>1678</v>
      </c>
      <c r="R278" s="527">
        <v>0.7</v>
      </c>
      <c r="S278" s="1051"/>
      <c r="T278" s="1032"/>
      <c r="U278" s="537"/>
      <c r="W278" s="534"/>
      <c r="X278" s="537"/>
      <c r="Y278" s="534"/>
      <c r="Z278" s="538"/>
      <c r="AA278" s="531">
        <f>ROUND(ROUND(ROUND(ROUND(F201*N277,0)*R278,0)*V271,0)-Y250,0)</f>
        <v>153</v>
      </c>
      <c r="AB278" s="539"/>
      <c r="AC278" s="504"/>
    </row>
    <row r="279" spans="1:29" ht="16.7" customHeight="1" x14ac:dyDescent="0.15">
      <c r="A279" s="520">
        <v>22</v>
      </c>
      <c r="B279" s="520" t="s">
        <v>15372</v>
      </c>
      <c r="C279" s="521" t="s">
        <v>15373</v>
      </c>
      <c r="D279" s="542"/>
      <c r="E279" s="534"/>
      <c r="F279" s="534"/>
      <c r="H279" s="541"/>
      <c r="I279" s="763"/>
      <c r="J279" s="544"/>
      <c r="K279" s="579"/>
      <c r="L279" s="1032"/>
      <c r="M279" s="537"/>
      <c r="O279" s="979"/>
      <c r="P279" s="626" t="s">
        <v>3833</v>
      </c>
      <c r="Q279" s="526" t="s">
        <v>1678</v>
      </c>
      <c r="R279" s="527">
        <v>0.5</v>
      </c>
      <c r="S279" s="1051"/>
      <c r="T279" s="1032"/>
      <c r="U279" s="537"/>
      <c r="W279" s="534"/>
      <c r="X279" s="537"/>
      <c r="Y279" s="534"/>
      <c r="Z279" s="538"/>
      <c r="AA279" s="531">
        <f>ROUND(ROUND(ROUND(ROUND(F201*N277,0)*R279,0)*V271,0)-Y250,0)</f>
        <v>106</v>
      </c>
      <c r="AB279" s="539"/>
      <c r="AC279" s="504"/>
    </row>
    <row r="280" spans="1:29" ht="16.7" customHeight="1" x14ac:dyDescent="0.15">
      <c r="A280" s="520">
        <v>22</v>
      </c>
      <c r="B280" s="520" t="s">
        <v>15374</v>
      </c>
      <c r="C280" s="521" t="s">
        <v>15375</v>
      </c>
      <c r="D280" s="542"/>
      <c r="E280" s="534"/>
      <c r="F280" s="534"/>
      <c r="H280" s="541"/>
      <c r="I280" s="1049" t="s">
        <v>10418</v>
      </c>
      <c r="J280" s="525" t="s">
        <v>1678</v>
      </c>
      <c r="K280" s="718">
        <v>0.96499999999999997</v>
      </c>
      <c r="L280" s="1032"/>
      <c r="M280" s="537"/>
      <c r="O280" s="759"/>
      <c r="P280" s="760"/>
      <c r="Q280" s="526"/>
      <c r="R280" s="527"/>
      <c r="S280" s="1051"/>
      <c r="T280" s="1032"/>
      <c r="U280" s="537"/>
      <c r="W280" s="534"/>
      <c r="X280" s="537"/>
      <c r="Y280" s="534"/>
      <c r="Z280" s="538"/>
      <c r="AA280" s="531">
        <f>ROUND(ROUND(ROUND(ROUND(ROUND(F201*K280,0)*N277,0),0)*V271,0)-Y250,0)</f>
        <v>214</v>
      </c>
      <c r="AB280" s="539"/>
      <c r="AC280" s="504"/>
    </row>
    <row r="281" spans="1:29" ht="16.7" customHeight="1" x14ac:dyDescent="0.15">
      <c r="A281" s="520">
        <v>22</v>
      </c>
      <c r="B281" s="520" t="s">
        <v>15376</v>
      </c>
      <c r="C281" s="521" t="s">
        <v>15377</v>
      </c>
      <c r="D281" s="542"/>
      <c r="E281" s="534"/>
      <c r="F281" s="534"/>
      <c r="H281" s="541"/>
      <c r="I281" s="1047"/>
      <c r="J281" s="537"/>
      <c r="L281" s="1032"/>
      <c r="M281" s="537"/>
      <c r="O281" s="1048" t="s">
        <v>10414</v>
      </c>
      <c r="P281" s="626" t="s">
        <v>16</v>
      </c>
      <c r="Q281" s="526" t="s">
        <v>1678</v>
      </c>
      <c r="R281" s="527">
        <v>0.7</v>
      </c>
      <c r="S281" s="1051"/>
      <c r="T281" s="1032"/>
      <c r="U281" s="537"/>
      <c r="W281" s="534"/>
      <c r="X281" s="537"/>
      <c r="Y281" s="534"/>
      <c r="Z281" s="538"/>
      <c r="AA281" s="531">
        <f>ROUND(ROUND(ROUND(ROUND(ROUND(F201*K280,0)*N277,0)*R281,0)*V271,0)-Y250,0)</f>
        <v>146</v>
      </c>
      <c r="AB281" s="539"/>
      <c r="AC281" s="504"/>
    </row>
    <row r="282" spans="1:29" ht="16.7" customHeight="1" x14ac:dyDescent="0.15">
      <c r="A282" s="520">
        <v>22</v>
      </c>
      <c r="B282" s="520" t="s">
        <v>15378</v>
      </c>
      <c r="C282" s="521" t="s">
        <v>15379</v>
      </c>
      <c r="D282" s="542"/>
      <c r="E282" s="534"/>
      <c r="F282" s="534"/>
      <c r="H282" s="541"/>
      <c r="I282" s="1044"/>
      <c r="J282" s="544"/>
      <c r="K282" s="725"/>
      <c r="L282" s="967"/>
      <c r="M282" s="544"/>
      <c r="N282" s="548"/>
      <c r="O282" s="979"/>
      <c r="P282" s="626" t="s">
        <v>3833</v>
      </c>
      <c r="Q282" s="526" t="s">
        <v>1678</v>
      </c>
      <c r="R282" s="527">
        <v>0.5</v>
      </c>
      <c r="S282" s="1052"/>
      <c r="T282" s="967"/>
      <c r="U282" s="544"/>
      <c r="V282" s="548"/>
      <c r="W282" s="534"/>
      <c r="X282" s="537"/>
      <c r="Y282" s="534"/>
      <c r="Z282" s="538"/>
      <c r="AA282" s="531">
        <f>ROUND(ROUND(ROUND(ROUND(ROUND(F201*K280,0)*N277,0)*R282,0)*V271,0)-Y250,0)</f>
        <v>101</v>
      </c>
      <c r="AB282" s="539"/>
      <c r="AC282" s="504"/>
    </row>
    <row r="283" spans="1:29" ht="16.7" customHeight="1" x14ac:dyDescent="0.15">
      <c r="A283" s="520">
        <v>22</v>
      </c>
      <c r="B283" s="520" t="s">
        <v>15380</v>
      </c>
      <c r="C283" s="521" t="s">
        <v>15381</v>
      </c>
      <c r="D283" s="542"/>
      <c r="E283" s="534"/>
      <c r="F283" s="534"/>
      <c r="H283" s="541"/>
      <c r="I283" s="757"/>
      <c r="J283" s="525"/>
      <c r="K283" s="758"/>
      <c r="L283" s="966" t="s">
        <v>14896</v>
      </c>
      <c r="M283" s="525" t="s">
        <v>1678</v>
      </c>
      <c r="N283" s="529">
        <v>0.7</v>
      </c>
      <c r="O283" s="759"/>
      <c r="P283" s="760"/>
      <c r="Q283" s="526"/>
      <c r="R283" s="527"/>
      <c r="S283" s="1054" t="s">
        <v>14959</v>
      </c>
      <c r="T283" s="968" t="s">
        <v>12840</v>
      </c>
      <c r="U283" s="525" t="s">
        <v>1678</v>
      </c>
      <c r="V283" s="529">
        <v>0.7</v>
      </c>
      <c r="W283" s="534"/>
      <c r="X283" s="537"/>
      <c r="Y283" s="534"/>
      <c r="Z283" s="538"/>
      <c r="AA283" s="531">
        <f>ROUND(ROUND(ROUND(F201*N283,0)*V283,0)-Y250,0)</f>
        <v>316</v>
      </c>
      <c r="AB283" s="539"/>
      <c r="AC283" s="504"/>
    </row>
    <row r="284" spans="1:29" ht="16.7" customHeight="1" x14ac:dyDescent="0.15">
      <c r="A284" s="520">
        <v>22</v>
      </c>
      <c r="B284" s="520" t="s">
        <v>15382</v>
      </c>
      <c r="C284" s="521" t="s">
        <v>15383</v>
      </c>
      <c r="D284" s="542"/>
      <c r="E284" s="534"/>
      <c r="F284" s="534"/>
      <c r="H284" s="541"/>
      <c r="J284" s="537"/>
      <c r="K284" s="742"/>
      <c r="L284" s="1032"/>
      <c r="M284" s="537"/>
      <c r="O284" s="1048" t="s">
        <v>10414</v>
      </c>
      <c r="P284" s="626" t="s">
        <v>16</v>
      </c>
      <c r="Q284" s="526" t="s">
        <v>1678</v>
      </c>
      <c r="R284" s="527">
        <v>0.7</v>
      </c>
      <c r="S284" s="1055"/>
      <c r="T284" s="1032"/>
      <c r="U284" s="537"/>
      <c r="W284" s="534"/>
      <c r="X284" s="537"/>
      <c r="Y284" s="534"/>
      <c r="Z284" s="538"/>
      <c r="AA284" s="531">
        <f>ROUND(ROUND(ROUND(ROUND(F201*N283,0)*R284,0)*V283,0)-Y250,0)</f>
        <v>218</v>
      </c>
      <c r="AB284" s="539"/>
      <c r="AC284" s="504"/>
    </row>
    <row r="285" spans="1:29" ht="16.7" customHeight="1" x14ac:dyDescent="0.15">
      <c r="A285" s="520">
        <v>22</v>
      </c>
      <c r="B285" s="520" t="s">
        <v>15384</v>
      </c>
      <c r="C285" s="521" t="s">
        <v>15385</v>
      </c>
      <c r="D285" s="542"/>
      <c r="E285" s="534"/>
      <c r="F285" s="534"/>
      <c r="H285" s="541"/>
      <c r="I285" s="763"/>
      <c r="J285" s="544"/>
      <c r="K285" s="579"/>
      <c r="L285" s="1032"/>
      <c r="M285" s="537"/>
      <c r="O285" s="979"/>
      <c r="P285" s="626" t="s">
        <v>3833</v>
      </c>
      <c r="Q285" s="526" t="s">
        <v>1678</v>
      </c>
      <c r="R285" s="527">
        <v>0.5</v>
      </c>
      <c r="S285" s="1055"/>
      <c r="T285" s="1032"/>
      <c r="U285" s="537"/>
      <c r="W285" s="534"/>
      <c r="X285" s="537"/>
      <c r="Y285" s="534"/>
      <c r="Z285" s="538"/>
      <c r="AA285" s="531">
        <f>ROUND(ROUND(ROUND(ROUND(F201*N283,0)*R285,0)*V283,0)-Y250,0)</f>
        <v>152</v>
      </c>
      <c r="AB285" s="539"/>
      <c r="AC285" s="504"/>
    </row>
    <row r="286" spans="1:29" ht="16.7" customHeight="1" x14ac:dyDescent="0.15">
      <c r="A286" s="520">
        <v>22</v>
      </c>
      <c r="B286" s="520" t="s">
        <v>15386</v>
      </c>
      <c r="C286" s="521" t="s">
        <v>15387</v>
      </c>
      <c r="D286" s="542"/>
      <c r="E286" s="534"/>
      <c r="F286" s="534"/>
      <c r="H286" s="541"/>
      <c r="I286" s="1049" t="s">
        <v>10418</v>
      </c>
      <c r="J286" s="525" t="s">
        <v>1678</v>
      </c>
      <c r="K286" s="718">
        <v>0.96499999999999997</v>
      </c>
      <c r="L286" s="1032"/>
      <c r="M286" s="537"/>
      <c r="O286" s="759"/>
      <c r="P286" s="760"/>
      <c r="Q286" s="526"/>
      <c r="R286" s="527"/>
      <c r="S286" s="1055"/>
      <c r="T286" s="1032"/>
      <c r="U286" s="537"/>
      <c r="W286" s="534"/>
      <c r="X286" s="537"/>
      <c r="Y286" s="534"/>
      <c r="Z286" s="538"/>
      <c r="AA286" s="531">
        <f>ROUND(ROUND(ROUND(ROUND(ROUND(F201*K286,0)*N283,0)*V283,0),0)-Y250,0)</f>
        <v>304</v>
      </c>
      <c r="AB286" s="539"/>
      <c r="AC286" s="504"/>
    </row>
    <row r="287" spans="1:29" ht="16.7" customHeight="1" x14ac:dyDescent="0.15">
      <c r="A287" s="520">
        <v>22</v>
      </c>
      <c r="B287" s="520" t="s">
        <v>15388</v>
      </c>
      <c r="C287" s="521" t="s">
        <v>15389</v>
      </c>
      <c r="D287" s="542"/>
      <c r="E287" s="534"/>
      <c r="F287" s="534"/>
      <c r="H287" s="541"/>
      <c r="I287" s="1047"/>
      <c r="J287" s="537"/>
      <c r="L287" s="1032"/>
      <c r="M287" s="537"/>
      <c r="O287" s="1048" t="s">
        <v>10414</v>
      </c>
      <c r="P287" s="626" t="s">
        <v>16</v>
      </c>
      <c r="Q287" s="526" t="s">
        <v>1678</v>
      </c>
      <c r="R287" s="527">
        <v>0.7</v>
      </c>
      <c r="S287" s="1055"/>
      <c r="T287" s="1032"/>
      <c r="U287" s="537"/>
      <c r="W287" s="534"/>
      <c r="X287" s="537"/>
      <c r="Y287" s="534"/>
      <c r="Z287" s="538"/>
      <c r="AA287" s="531">
        <f>ROUND(ROUND(ROUND(ROUND(ROUND(ROUND(F201*K286,0)*N283,0)*R287,0)*V283,0),0)-Y250,0)</f>
        <v>209</v>
      </c>
      <c r="AB287" s="539"/>
      <c r="AC287" s="504"/>
    </row>
    <row r="288" spans="1:29" ht="16.7" customHeight="1" x14ac:dyDescent="0.15">
      <c r="A288" s="520">
        <v>22</v>
      </c>
      <c r="B288" s="520" t="s">
        <v>15390</v>
      </c>
      <c r="C288" s="521" t="s">
        <v>15391</v>
      </c>
      <c r="D288" s="542"/>
      <c r="E288" s="534"/>
      <c r="F288" s="534"/>
      <c r="H288" s="541"/>
      <c r="I288" s="1044"/>
      <c r="J288" s="544"/>
      <c r="K288" s="725"/>
      <c r="L288" s="967"/>
      <c r="M288" s="544"/>
      <c r="N288" s="548"/>
      <c r="O288" s="979"/>
      <c r="P288" s="626" t="s">
        <v>3833</v>
      </c>
      <c r="Q288" s="526" t="s">
        <v>1678</v>
      </c>
      <c r="R288" s="527">
        <v>0.5</v>
      </c>
      <c r="S288" s="1055"/>
      <c r="T288" s="1032"/>
      <c r="U288" s="537"/>
      <c r="W288" s="534"/>
      <c r="X288" s="537"/>
      <c r="Y288" s="534"/>
      <c r="Z288" s="538"/>
      <c r="AA288" s="531">
        <f>ROUND(ROUND(ROUND(ROUND(ROUND(ROUND(F201*K286,0)*N283,0)*R288,0)*V283,0),0)-Y250,0)</f>
        <v>146</v>
      </c>
      <c r="AB288" s="539"/>
      <c r="AC288" s="504"/>
    </row>
    <row r="289" spans="1:29" ht="16.7" customHeight="1" x14ac:dyDescent="0.15">
      <c r="A289" s="520">
        <v>22</v>
      </c>
      <c r="B289" s="520" t="s">
        <v>15392</v>
      </c>
      <c r="C289" s="521" t="s">
        <v>15393</v>
      </c>
      <c r="D289" s="542"/>
      <c r="E289" s="534"/>
      <c r="F289" s="534"/>
      <c r="H289" s="541"/>
      <c r="I289" s="757"/>
      <c r="J289" s="525"/>
      <c r="K289" s="758"/>
      <c r="L289" s="966" t="s">
        <v>14906</v>
      </c>
      <c r="M289" s="525" t="s">
        <v>1678</v>
      </c>
      <c r="N289" s="529">
        <v>0.5</v>
      </c>
      <c r="O289" s="759"/>
      <c r="P289" s="760"/>
      <c r="Q289" s="526"/>
      <c r="R289" s="527"/>
      <c r="S289" s="1055"/>
      <c r="T289" s="1032"/>
      <c r="U289" s="537"/>
      <c r="W289" s="534"/>
      <c r="X289" s="537"/>
      <c r="Y289" s="534"/>
      <c r="Z289" s="538"/>
      <c r="AA289" s="531">
        <f>ROUND(ROUND(ROUND(F201*N289,0)*V283,0)-Y250,0)</f>
        <v>223</v>
      </c>
      <c r="AB289" s="539"/>
      <c r="AC289" s="504"/>
    </row>
    <row r="290" spans="1:29" ht="16.7" customHeight="1" x14ac:dyDescent="0.15">
      <c r="A290" s="520">
        <v>22</v>
      </c>
      <c r="B290" s="520" t="s">
        <v>15394</v>
      </c>
      <c r="C290" s="521" t="s">
        <v>15395</v>
      </c>
      <c r="D290" s="542"/>
      <c r="E290" s="534"/>
      <c r="F290" s="534"/>
      <c r="H290" s="541"/>
      <c r="J290" s="537"/>
      <c r="K290" s="742"/>
      <c r="L290" s="1032"/>
      <c r="M290" s="537"/>
      <c r="O290" s="1048" t="s">
        <v>10414</v>
      </c>
      <c r="P290" s="626" t="s">
        <v>16</v>
      </c>
      <c r="Q290" s="526" t="s">
        <v>1678</v>
      </c>
      <c r="R290" s="527">
        <v>0.7</v>
      </c>
      <c r="S290" s="1055"/>
      <c r="T290" s="1032"/>
      <c r="U290" s="537"/>
      <c r="W290" s="534"/>
      <c r="X290" s="537"/>
      <c r="Y290" s="534"/>
      <c r="Z290" s="538"/>
      <c r="AA290" s="531">
        <f>ROUND(ROUND(ROUND(ROUND(F201*N289,0)*R290,0)*V283,0)-Y250,0)</f>
        <v>153</v>
      </c>
      <c r="AB290" s="539"/>
      <c r="AC290" s="504"/>
    </row>
    <row r="291" spans="1:29" ht="16.7" customHeight="1" x14ac:dyDescent="0.15">
      <c r="A291" s="520">
        <v>22</v>
      </c>
      <c r="B291" s="520" t="s">
        <v>15396</v>
      </c>
      <c r="C291" s="521" t="s">
        <v>15397</v>
      </c>
      <c r="D291" s="542"/>
      <c r="E291" s="534"/>
      <c r="F291" s="534"/>
      <c r="H291" s="541"/>
      <c r="I291" s="763"/>
      <c r="J291" s="544"/>
      <c r="K291" s="579"/>
      <c r="L291" s="1032"/>
      <c r="M291" s="537"/>
      <c r="O291" s="979"/>
      <c r="P291" s="626" t="s">
        <v>3833</v>
      </c>
      <c r="Q291" s="526" t="s">
        <v>1678</v>
      </c>
      <c r="R291" s="527">
        <v>0.5</v>
      </c>
      <c r="S291" s="1055"/>
      <c r="T291" s="1032"/>
      <c r="U291" s="537"/>
      <c r="W291" s="534"/>
      <c r="X291" s="537"/>
      <c r="Y291" s="534"/>
      <c r="Z291" s="538"/>
      <c r="AA291" s="531">
        <f>ROUND(ROUND(ROUND(ROUND(F201*N289,0)*R291,0)*V283,0)-Y250,0)</f>
        <v>106</v>
      </c>
      <c r="AB291" s="539"/>
      <c r="AC291" s="504"/>
    </row>
    <row r="292" spans="1:29" ht="16.7" customHeight="1" x14ac:dyDescent="0.15">
      <c r="A292" s="520">
        <v>22</v>
      </c>
      <c r="B292" s="520" t="s">
        <v>15398</v>
      </c>
      <c r="C292" s="521" t="s">
        <v>15399</v>
      </c>
      <c r="D292" s="542"/>
      <c r="E292" s="534"/>
      <c r="F292" s="534"/>
      <c r="H292" s="541"/>
      <c r="I292" s="1049" t="s">
        <v>10418</v>
      </c>
      <c r="J292" s="525" t="s">
        <v>1678</v>
      </c>
      <c r="K292" s="718">
        <v>0.96499999999999997</v>
      </c>
      <c r="L292" s="1032"/>
      <c r="M292" s="537"/>
      <c r="O292" s="759"/>
      <c r="P292" s="760"/>
      <c r="Q292" s="526"/>
      <c r="R292" s="527"/>
      <c r="S292" s="1055"/>
      <c r="T292" s="1032"/>
      <c r="U292" s="537"/>
      <c r="W292" s="534"/>
      <c r="X292" s="537"/>
      <c r="Y292" s="534"/>
      <c r="Z292" s="538"/>
      <c r="AA292" s="531">
        <f>ROUND(ROUND(ROUND(ROUND(ROUND(F201*K292,0)*N289,0),0)*V283,0)-Y250,0)</f>
        <v>214</v>
      </c>
      <c r="AB292" s="539"/>
      <c r="AC292" s="504"/>
    </row>
    <row r="293" spans="1:29" ht="16.7" customHeight="1" x14ac:dyDescent="0.15">
      <c r="A293" s="520">
        <v>22</v>
      </c>
      <c r="B293" s="520" t="s">
        <v>15400</v>
      </c>
      <c r="C293" s="521" t="s">
        <v>15401</v>
      </c>
      <c r="D293" s="542"/>
      <c r="E293" s="534"/>
      <c r="F293" s="534"/>
      <c r="H293" s="541"/>
      <c r="I293" s="1047"/>
      <c r="J293" s="537"/>
      <c r="L293" s="1032"/>
      <c r="M293" s="537"/>
      <c r="O293" s="1048" t="s">
        <v>10414</v>
      </c>
      <c r="P293" s="626" t="s">
        <v>16</v>
      </c>
      <c r="Q293" s="526" t="s">
        <v>1678</v>
      </c>
      <c r="R293" s="527">
        <v>0.7</v>
      </c>
      <c r="S293" s="1055"/>
      <c r="T293" s="1032"/>
      <c r="U293" s="537"/>
      <c r="W293" s="534"/>
      <c r="X293" s="537"/>
      <c r="Y293" s="534"/>
      <c r="Z293" s="538"/>
      <c r="AA293" s="531">
        <f>ROUND(ROUND(ROUND(ROUND(ROUND(F201*K292,0)*N289,0)*R293,0)*V283,0)-Y250,0)</f>
        <v>146</v>
      </c>
      <c r="AB293" s="539"/>
      <c r="AC293" s="504"/>
    </row>
    <row r="294" spans="1:29" ht="16.7" customHeight="1" x14ac:dyDescent="0.15">
      <c r="A294" s="520">
        <v>22</v>
      </c>
      <c r="B294" s="520" t="s">
        <v>15402</v>
      </c>
      <c r="C294" s="521" t="s">
        <v>15403</v>
      </c>
      <c r="D294" s="557"/>
      <c r="E294" s="550"/>
      <c r="F294" s="550"/>
      <c r="G294" s="650"/>
      <c r="H294" s="558"/>
      <c r="I294" s="1044"/>
      <c r="J294" s="544"/>
      <c r="K294" s="725"/>
      <c r="L294" s="967"/>
      <c r="M294" s="544"/>
      <c r="N294" s="548"/>
      <c r="O294" s="979"/>
      <c r="P294" s="626" t="s">
        <v>3833</v>
      </c>
      <c r="Q294" s="526" t="s">
        <v>1678</v>
      </c>
      <c r="R294" s="527">
        <v>0.5</v>
      </c>
      <c r="S294" s="1052"/>
      <c r="T294" s="967"/>
      <c r="U294" s="544"/>
      <c r="V294" s="548"/>
      <c r="W294" s="550"/>
      <c r="X294" s="544"/>
      <c r="Y294" s="550"/>
      <c r="Z294" s="553"/>
      <c r="AA294" s="531">
        <f>ROUND(ROUND(ROUND(ROUND(ROUND(F201*K292,0)*N289,0)*R294,0)*V283,0)-Y250,0)</f>
        <v>101</v>
      </c>
      <c r="AB294" s="559"/>
      <c r="AC294" s="504"/>
    </row>
    <row r="295" spans="1:29" ht="16.7" customHeight="1" x14ac:dyDescent="0.15">
      <c r="A295" s="520">
        <v>22</v>
      </c>
      <c r="B295" s="520">
        <v>9581</v>
      </c>
      <c r="C295" s="521" t="s">
        <v>15404</v>
      </c>
      <c r="D295" s="560"/>
      <c r="E295" s="522"/>
      <c r="F295" s="936" t="s">
        <v>10640</v>
      </c>
      <c r="G295" s="947"/>
      <c r="H295" s="941"/>
      <c r="I295" s="757"/>
      <c r="J295" s="525"/>
      <c r="K295" s="758"/>
      <c r="L295" s="1050" t="s">
        <v>14896</v>
      </c>
      <c r="M295" s="525" t="s">
        <v>1678</v>
      </c>
      <c r="N295" s="529">
        <v>0.7</v>
      </c>
      <c r="O295" s="759"/>
      <c r="P295" s="760"/>
      <c r="Q295" s="526"/>
      <c r="R295" s="527"/>
      <c r="S295" s="761"/>
      <c r="T295" s="757"/>
      <c r="U295" s="525"/>
      <c r="V295" s="529"/>
      <c r="W295" s="522"/>
      <c r="X295" s="525"/>
      <c r="Y295" s="522"/>
      <c r="Z295" s="530"/>
      <c r="AA295" s="531">
        <f>ROUND(F297*N295,0)</f>
        <v>419</v>
      </c>
      <c r="AB295" s="532"/>
      <c r="AC295" s="504"/>
    </row>
    <row r="296" spans="1:29" ht="16.7" customHeight="1" x14ac:dyDescent="0.15">
      <c r="A296" s="520">
        <v>22</v>
      </c>
      <c r="B296" s="520">
        <v>9582</v>
      </c>
      <c r="C296" s="521" t="s">
        <v>15405</v>
      </c>
      <c r="D296" s="542"/>
      <c r="E296" s="534"/>
      <c r="F296" s="937"/>
      <c r="G296" s="948"/>
      <c r="H296" s="942"/>
      <c r="J296" s="537"/>
      <c r="K296" s="742"/>
      <c r="L296" s="1032"/>
      <c r="M296" s="537"/>
      <c r="O296" s="1048" t="s">
        <v>10414</v>
      </c>
      <c r="P296" s="626" t="s">
        <v>16</v>
      </c>
      <c r="Q296" s="526" t="s">
        <v>1678</v>
      </c>
      <c r="R296" s="527">
        <v>0.7</v>
      </c>
      <c r="S296" s="762"/>
      <c r="U296" s="537"/>
      <c r="W296" s="534"/>
      <c r="X296" s="537"/>
      <c r="Y296" s="534"/>
      <c r="Z296" s="538"/>
      <c r="AA296" s="531">
        <f>ROUND(ROUND(F297*N295,0)*R296,0)</f>
        <v>293</v>
      </c>
      <c r="AB296" s="539"/>
      <c r="AC296" s="504"/>
    </row>
    <row r="297" spans="1:29" ht="16.7" customHeight="1" x14ac:dyDescent="0.15">
      <c r="A297" s="520">
        <v>22</v>
      </c>
      <c r="B297" s="520" t="s">
        <v>15406</v>
      </c>
      <c r="C297" s="521" t="s">
        <v>15407</v>
      </c>
      <c r="D297" s="542"/>
      <c r="E297" s="534"/>
      <c r="F297" s="1034">
        <f>'6生活介護(基本)'!F153</f>
        <v>599</v>
      </c>
      <c r="G297" s="1035"/>
      <c r="H297" s="541" t="s">
        <v>9</v>
      </c>
      <c r="I297" s="763"/>
      <c r="J297" s="544"/>
      <c r="K297" s="579"/>
      <c r="L297" s="1032"/>
      <c r="M297" s="537"/>
      <c r="O297" s="979"/>
      <c r="P297" s="626" t="s">
        <v>3833</v>
      </c>
      <c r="Q297" s="526" t="s">
        <v>1678</v>
      </c>
      <c r="R297" s="527">
        <v>0.5</v>
      </c>
      <c r="S297" s="762"/>
      <c r="U297" s="537"/>
      <c r="W297" s="534"/>
      <c r="X297" s="537"/>
      <c r="Y297" s="534"/>
      <c r="Z297" s="538"/>
      <c r="AA297" s="531">
        <f>ROUND(ROUND(F297*N295,0)*R297,0)</f>
        <v>210</v>
      </c>
      <c r="AB297" s="539"/>
      <c r="AC297" s="504"/>
    </row>
    <row r="298" spans="1:29" ht="16.7" customHeight="1" x14ac:dyDescent="0.15">
      <c r="A298" s="520">
        <v>22</v>
      </c>
      <c r="B298" s="520">
        <v>9583</v>
      </c>
      <c r="C298" s="521" t="s">
        <v>15408</v>
      </c>
      <c r="D298" s="542"/>
      <c r="E298" s="534"/>
      <c r="F298" s="534"/>
      <c r="H298" s="541"/>
      <c r="I298" s="1049" t="s">
        <v>10418</v>
      </c>
      <c r="J298" s="525" t="s">
        <v>1678</v>
      </c>
      <c r="K298" s="718">
        <v>0.96499999999999997</v>
      </c>
      <c r="L298" s="1032"/>
      <c r="M298" s="537"/>
      <c r="O298" s="759"/>
      <c r="P298" s="760"/>
      <c r="Q298" s="526"/>
      <c r="R298" s="527"/>
      <c r="S298" s="762"/>
      <c r="U298" s="537"/>
      <c r="W298" s="534"/>
      <c r="X298" s="537"/>
      <c r="Y298" s="534"/>
      <c r="Z298" s="538"/>
      <c r="AA298" s="531">
        <f>ROUND(ROUND(ROUND(F297*K298,0)*N295,0),0)</f>
        <v>405</v>
      </c>
      <c r="AB298" s="539"/>
      <c r="AC298" s="504"/>
    </row>
    <row r="299" spans="1:29" ht="16.7" customHeight="1" x14ac:dyDescent="0.15">
      <c r="A299" s="520">
        <v>22</v>
      </c>
      <c r="B299" s="520">
        <v>9584</v>
      </c>
      <c r="C299" s="521" t="s">
        <v>15409</v>
      </c>
      <c r="D299" s="542"/>
      <c r="E299" s="534"/>
      <c r="F299" s="534"/>
      <c r="H299" s="541"/>
      <c r="I299" s="1047"/>
      <c r="J299" s="537"/>
      <c r="L299" s="1032"/>
      <c r="M299" s="537"/>
      <c r="O299" s="1048" t="s">
        <v>10414</v>
      </c>
      <c r="P299" s="626" t="s">
        <v>16</v>
      </c>
      <c r="Q299" s="526" t="s">
        <v>1678</v>
      </c>
      <c r="R299" s="527">
        <v>0.7</v>
      </c>
      <c r="S299" s="762"/>
      <c r="U299" s="537"/>
      <c r="W299" s="534"/>
      <c r="X299" s="537"/>
      <c r="Y299" s="534"/>
      <c r="Z299" s="538"/>
      <c r="AA299" s="531">
        <f>ROUND(ROUND(ROUND(F297*K298,0)*N295,0)*R299,0)</f>
        <v>284</v>
      </c>
      <c r="AB299" s="539"/>
      <c r="AC299" s="504"/>
    </row>
    <row r="300" spans="1:29" ht="16.7" customHeight="1" x14ac:dyDescent="0.15">
      <c r="A300" s="520">
        <v>22</v>
      </c>
      <c r="B300" s="520" t="s">
        <v>15410</v>
      </c>
      <c r="C300" s="521" t="s">
        <v>15411</v>
      </c>
      <c r="D300" s="542"/>
      <c r="E300" s="534"/>
      <c r="F300" s="534"/>
      <c r="H300" s="541"/>
      <c r="I300" s="1044"/>
      <c r="J300" s="544"/>
      <c r="K300" s="725"/>
      <c r="L300" s="967"/>
      <c r="M300" s="544"/>
      <c r="N300" s="548"/>
      <c r="O300" s="979"/>
      <c r="P300" s="626" t="s">
        <v>3833</v>
      </c>
      <c r="Q300" s="526" t="s">
        <v>1678</v>
      </c>
      <c r="R300" s="527">
        <v>0.5</v>
      </c>
      <c r="S300" s="762"/>
      <c r="U300" s="537"/>
      <c r="W300" s="534"/>
      <c r="X300" s="537"/>
      <c r="Y300" s="534"/>
      <c r="Z300" s="538"/>
      <c r="AA300" s="531">
        <f>ROUND(ROUND(ROUND(F297*K298,0)*N295,0)*R300,0)</f>
        <v>203</v>
      </c>
      <c r="AB300" s="539"/>
      <c r="AC300" s="504"/>
    </row>
    <row r="301" spans="1:29" ht="16.7" customHeight="1" x14ac:dyDescent="0.15">
      <c r="A301" s="520">
        <v>22</v>
      </c>
      <c r="B301" s="520" t="s">
        <v>15412</v>
      </c>
      <c r="C301" s="521" t="s">
        <v>15413</v>
      </c>
      <c r="D301" s="542"/>
      <c r="E301" s="534"/>
      <c r="F301" s="534"/>
      <c r="H301" s="541"/>
      <c r="I301" s="757"/>
      <c r="J301" s="525"/>
      <c r="K301" s="758"/>
      <c r="L301" s="966" t="s">
        <v>14906</v>
      </c>
      <c r="M301" s="525" t="s">
        <v>1678</v>
      </c>
      <c r="N301" s="529">
        <v>0.5</v>
      </c>
      <c r="O301" s="759"/>
      <c r="P301" s="760"/>
      <c r="Q301" s="526"/>
      <c r="R301" s="527"/>
      <c r="S301" s="762"/>
      <c r="U301" s="537"/>
      <c r="W301" s="534"/>
      <c r="X301" s="537"/>
      <c r="Y301" s="534"/>
      <c r="Z301" s="538"/>
      <c r="AA301" s="531">
        <f>ROUND(F297*N301,0)</f>
        <v>300</v>
      </c>
      <c r="AB301" s="539"/>
      <c r="AC301" s="504"/>
    </row>
    <row r="302" spans="1:29" ht="16.7" customHeight="1" x14ac:dyDescent="0.15">
      <c r="A302" s="520">
        <v>22</v>
      </c>
      <c r="B302" s="520" t="s">
        <v>15414</v>
      </c>
      <c r="C302" s="521" t="s">
        <v>15415</v>
      </c>
      <c r="D302" s="542"/>
      <c r="E302" s="534"/>
      <c r="F302" s="534"/>
      <c r="H302" s="541"/>
      <c r="J302" s="537"/>
      <c r="K302" s="742"/>
      <c r="L302" s="1032"/>
      <c r="M302" s="537"/>
      <c r="O302" s="1048" t="s">
        <v>10414</v>
      </c>
      <c r="P302" s="626" t="s">
        <v>16</v>
      </c>
      <c r="Q302" s="526" t="s">
        <v>1678</v>
      </c>
      <c r="R302" s="527">
        <v>0.7</v>
      </c>
      <c r="S302" s="762"/>
      <c r="U302" s="537"/>
      <c r="W302" s="534"/>
      <c r="X302" s="537"/>
      <c r="Y302" s="534"/>
      <c r="Z302" s="538"/>
      <c r="AA302" s="531">
        <f>ROUND(ROUND(F297*N301,0)*R302,0)</f>
        <v>210</v>
      </c>
      <c r="AB302" s="539"/>
      <c r="AC302" s="504"/>
    </row>
    <row r="303" spans="1:29" ht="16.7" customHeight="1" x14ac:dyDescent="0.15">
      <c r="A303" s="520">
        <v>22</v>
      </c>
      <c r="B303" s="520" t="s">
        <v>15416</v>
      </c>
      <c r="C303" s="521" t="s">
        <v>15417</v>
      </c>
      <c r="D303" s="542"/>
      <c r="E303" s="534"/>
      <c r="F303" s="534"/>
      <c r="H303" s="541"/>
      <c r="I303" s="763"/>
      <c r="J303" s="544"/>
      <c r="K303" s="579"/>
      <c r="L303" s="1032"/>
      <c r="M303" s="537"/>
      <c r="O303" s="979"/>
      <c r="P303" s="626" t="s">
        <v>3833</v>
      </c>
      <c r="Q303" s="526" t="s">
        <v>1678</v>
      </c>
      <c r="R303" s="527">
        <v>0.5</v>
      </c>
      <c r="S303" s="762"/>
      <c r="U303" s="537"/>
      <c r="W303" s="534"/>
      <c r="X303" s="537"/>
      <c r="Y303" s="534"/>
      <c r="Z303" s="538"/>
      <c r="AA303" s="531">
        <f>ROUND(ROUND(F297*N301,0)*R303,0)</f>
        <v>150</v>
      </c>
      <c r="AB303" s="539"/>
      <c r="AC303" s="504"/>
    </row>
    <row r="304" spans="1:29" ht="16.7" customHeight="1" x14ac:dyDescent="0.15">
      <c r="A304" s="520">
        <v>22</v>
      </c>
      <c r="B304" s="520" t="s">
        <v>15418</v>
      </c>
      <c r="C304" s="521" t="s">
        <v>15419</v>
      </c>
      <c r="D304" s="542"/>
      <c r="E304" s="534"/>
      <c r="F304" s="534"/>
      <c r="H304" s="541"/>
      <c r="I304" s="1049" t="s">
        <v>10418</v>
      </c>
      <c r="J304" s="525" t="s">
        <v>1678</v>
      </c>
      <c r="K304" s="718">
        <v>0.96499999999999997</v>
      </c>
      <c r="L304" s="1032"/>
      <c r="M304" s="537"/>
      <c r="O304" s="759"/>
      <c r="P304" s="760"/>
      <c r="Q304" s="526"/>
      <c r="R304" s="527"/>
      <c r="S304" s="762"/>
      <c r="U304" s="537"/>
      <c r="W304" s="534"/>
      <c r="X304" s="537"/>
      <c r="Y304" s="534"/>
      <c r="Z304" s="538"/>
      <c r="AA304" s="531">
        <f>ROUND(ROUND(ROUND(F297*K304,0)*N301,0),0)</f>
        <v>289</v>
      </c>
      <c r="AB304" s="539"/>
      <c r="AC304" s="504"/>
    </row>
    <row r="305" spans="1:29" ht="16.7" customHeight="1" x14ac:dyDescent="0.15">
      <c r="A305" s="520">
        <v>22</v>
      </c>
      <c r="B305" s="520" t="s">
        <v>15420</v>
      </c>
      <c r="C305" s="521" t="s">
        <v>15421</v>
      </c>
      <c r="D305" s="542"/>
      <c r="E305" s="534"/>
      <c r="F305" s="534"/>
      <c r="H305" s="541"/>
      <c r="I305" s="1047"/>
      <c r="J305" s="537"/>
      <c r="L305" s="1032"/>
      <c r="M305" s="537"/>
      <c r="O305" s="1048" t="s">
        <v>10414</v>
      </c>
      <c r="P305" s="626" t="s">
        <v>16</v>
      </c>
      <c r="Q305" s="526" t="s">
        <v>1678</v>
      </c>
      <c r="R305" s="527">
        <v>0.7</v>
      </c>
      <c r="S305" s="762"/>
      <c r="U305" s="537"/>
      <c r="W305" s="534"/>
      <c r="X305" s="537"/>
      <c r="Y305" s="534"/>
      <c r="Z305" s="538"/>
      <c r="AA305" s="531">
        <f>ROUND(ROUND(ROUND(F297*K304,0)*N301,0)*R305,0)</f>
        <v>202</v>
      </c>
      <c r="AB305" s="539"/>
      <c r="AC305" s="504"/>
    </row>
    <row r="306" spans="1:29" ht="16.7" customHeight="1" x14ac:dyDescent="0.15">
      <c r="A306" s="520">
        <v>22</v>
      </c>
      <c r="B306" s="520" t="s">
        <v>15422</v>
      </c>
      <c r="C306" s="521" t="s">
        <v>15423</v>
      </c>
      <c r="D306" s="542"/>
      <c r="E306" s="534"/>
      <c r="F306" s="534"/>
      <c r="H306" s="541"/>
      <c r="I306" s="1044"/>
      <c r="J306" s="544"/>
      <c r="K306" s="725"/>
      <c r="L306" s="967"/>
      <c r="M306" s="544"/>
      <c r="N306" s="548"/>
      <c r="O306" s="979"/>
      <c r="P306" s="626" t="s">
        <v>3833</v>
      </c>
      <c r="Q306" s="526" t="s">
        <v>1678</v>
      </c>
      <c r="R306" s="527">
        <v>0.5</v>
      </c>
      <c r="S306" s="764"/>
      <c r="T306" s="763"/>
      <c r="U306" s="544"/>
      <c r="V306" s="548"/>
      <c r="W306" s="534"/>
      <c r="X306" s="537"/>
      <c r="Y306" s="534"/>
      <c r="Z306" s="538"/>
      <c r="AA306" s="531">
        <f>ROUND(ROUND(ROUND(F297*K304,0)*N301,0)*R306,0)</f>
        <v>145</v>
      </c>
      <c r="AB306" s="539"/>
      <c r="AC306" s="504"/>
    </row>
    <row r="307" spans="1:29" ht="16.7" customHeight="1" x14ac:dyDescent="0.15">
      <c r="A307" s="520">
        <v>22</v>
      </c>
      <c r="B307" s="520">
        <v>9585</v>
      </c>
      <c r="C307" s="521" t="s">
        <v>15424</v>
      </c>
      <c r="D307" s="542"/>
      <c r="E307" s="534"/>
      <c r="F307" s="534"/>
      <c r="H307" s="541"/>
      <c r="I307" s="757"/>
      <c r="J307" s="525"/>
      <c r="K307" s="758"/>
      <c r="L307" s="1050" t="s">
        <v>14896</v>
      </c>
      <c r="M307" s="525" t="s">
        <v>1678</v>
      </c>
      <c r="N307" s="529">
        <v>0.7</v>
      </c>
      <c r="O307" s="759"/>
      <c r="P307" s="760"/>
      <c r="Q307" s="526"/>
      <c r="R307" s="527"/>
      <c r="S307" s="1054" t="s">
        <v>10423</v>
      </c>
      <c r="T307" s="968" t="s">
        <v>12821</v>
      </c>
      <c r="U307" s="525" t="s">
        <v>1678</v>
      </c>
      <c r="V307" s="529">
        <v>0.5</v>
      </c>
      <c r="W307" s="534"/>
      <c r="X307" s="537"/>
      <c r="Y307" s="534"/>
      <c r="Z307" s="538"/>
      <c r="AA307" s="531">
        <f>ROUND(ROUND(F297*N307,0)*V307,0)</f>
        <v>210</v>
      </c>
      <c r="AB307" s="539"/>
      <c r="AC307" s="504"/>
    </row>
    <row r="308" spans="1:29" ht="16.7" customHeight="1" x14ac:dyDescent="0.15">
      <c r="A308" s="520">
        <v>22</v>
      </c>
      <c r="B308" s="520">
        <v>9586</v>
      </c>
      <c r="C308" s="521" t="s">
        <v>15425</v>
      </c>
      <c r="D308" s="542"/>
      <c r="E308" s="534"/>
      <c r="F308" s="534"/>
      <c r="H308" s="541"/>
      <c r="J308" s="537"/>
      <c r="K308" s="742"/>
      <c r="L308" s="1032"/>
      <c r="M308" s="537"/>
      <c r="O308" s="1048" t="s">
        <v>10414</v>
      </c>
      <c r="P308" s="626" t="s">
        <v>16</v>
      </c>
      <c r="Q308" s="526" t="s">
        <v>1678</v>
      </c>
      <c r="R308" s="527">
        <v>0.7</v>
      </c>
      <c r="S308" s="1051"/>
      <c r="T308" s="1032"/>
      <c r="U308" s="537"/>
      <c r="W308" s="534"/>
      <c r="X308" s="537"/>
      <c r="Y308" s="534"/>
      <c r="Z308" s="538"/>
      <c r="AA308" s="531">
        <f>ROUND(ROUND(ROUND(F297*N307,0)*R308,0)*V307,0)</f>
        <v>147</v>
      </c>
      <c r="AB308" s="539"/>
      <c r="AC308" s="504"/>
    </row>
    <row r="309" spans="1:29" ht="16.7" customHeight="1" x14ac:dyDescent="0.15">
      <c r="A309" s="520">
        <v>22</v>
      </c>
      <c r="B309" s="520" t="s">
        <v>15426</v>
      </c>
      <c r="C309" s="521" t="s">
        <v>15427</v>
      </c>
      <c r="D309" s="542"/>
      <c r="E309" s="534"/>
      <c r="F309" s="534"/>
      <c r="H309" s="541"/>
      <c r="I309" s="763"/>
      <c r="J309" s="544"/>
      <c r="K309" s="579"/>
      <c r="L309" s="1032"/>
      <c r="M309" s="537"/>
      <c r="O309" s="979"/>
      <c r="P309" s="626" t="s">
        <v>3833</v>
      </c>
      <c r="Q309" s="526" t="s">
        <v>1678</v>
      </c>
      <c r="R309" s="527">
        <v>0.5</v>
      </c>
      <c r="S309" s="1051"/>
      <c r="T309" s="1032"/>
      <c r="U309" s="537"/>
      <c r="W309" s="534"/>
      <c r="X309" s="537"/>
      <c r="Y309" s="534"/>
      <c r="Z309" s="538"/>
      <c r="AA309" s="531">
        <f>ROUND(ROUND(ROUND(F297*N307,0)*R309,0)*V307,0)</f>
        <v>105</v>
      </c>
      <c r="AB309" s="539"/>
      <c r="AC309" s="504"/>
    </row>
    <row r="310" spans="1:29" ht="16.7" customHeight="1" x14ac:dyDescent="0.15">
      <c r="A310" s="520">
        <v>22</v>
      </c>
      <c r="B310" s="520">
        <v>9587</v>
      </c>
      <c r="C310" s="521" t="s">
        <v>15428</v>
      </c>
      <c r="D310" s="542"/>
      <c r="E310" s="534"/>
      <c r="F310" s="534"/>
      <c r="H310" s="541"/>
      <c r="I310" s="1049" t="s">
        <v>10418</v>
      </c>
      <c r="J310" s="525" t="s">
        <v>1678</v>
      </c>
      <c r="K310" s="718">
        <v>0.96499999999999997</v>
      </c>
      <c r="L310" s="1032"/>
      <c r="M310" s="537"/>
      <c r="O310" s="759"/>
      <c r="P310" s="760"/>
      <c r="Q310" s="526"/>
      <c r="R310" s="527"/>
      <c r="S310" s="1051"/>
      <c r="T310" s="1032"/>
      <c r="U310" s="537"/>
      <c r="W310" s="534"/>
      <c r="X310" s="537"/>
      <c r="Y310" s="534"/>
      <c r="Z310" s="538"/>
      <c r="AA310" s="531">
        <f>ROUND(ROUND(ROUND(ROUND(F297*K310,0)*N307,0)*V307,0),0)</f>
        <v>203</v>
      </c>
      <c r="AB310" s="539"/>
      <c r="AC310" s="504"/>
    </row>
    <row r="311" spans="1:29" ht="16.7" customHeight="1" x14ac:dyDescent="0.15">
      <c r="A311" s="520">
        <v>22</v>
      </c>
      <c r="B311" s="520">
        <v>9588</v>
      </c>
      <c r="C311" s="521" t="s">
        <v>15429</v>
      </c>
      <c r="D311" s="542"/>
      <c r="E311" s="534"/>
      <c r="F311" s="534"/>
      <c r="H311" s="541"/>
      <c r="I311" s="1047"/>
      <c r="J311" s="537"/>
      <c r="L311" s="1032"/>
      <c r="M311" s="537"/>
      <c r="O311" s="1048" t="s">
        <v>10414</v>
      </c>
      <c r="P311" s="626" t="s">
        <v>16</v>
      </c>
      <c r="Q311" s="526" t="s">
        <v>1678</v>
      </c>
      <c r="R311" s="527">
        <v>0.7</v>
      </c>
      <c r="S311" s="1051"/>
      <c r="T311" s="1032"/>
      <c r="U311" s="537"/>
      <c r="W311" s="534"/>
      <c r="X311" s="537"/>
      <c r="Y311" s="534"/>
      <c r="Z311" s="538"/>
      <c r="AA311" s="531">
        <f>ROUND(ROUND(ROUND(ROUND(ROUND(F297*K310,0)*N307,0)*R311,0)*V307,0),0)</f>
        <v>142</v>
      </c>
      <c r="AB311" s="539"/>
      <c r="AC311" s="504"/>
    </row>
    <row r="312" spans="1:29" ht="16.7" customHeight="1" x14ac:dyDescent="0.15">
      <c r="A312" s="520">
        <v>22</v>
      </c>
      <c r="B312" s="520" t="s">
        <v>15430</v>
      </c>
      <c r="C312" s="521" t="s">
        <v>15431</v>
      </c>
      <c r="D312" s="542"/>
      <c r="E312" s="534"/>
      <c r="F312" s="534"/>
      <c r="H312" s="541"/>
      <c r="I312" s="1044"/>
      <c r="J312" s="544"/>
      <c r="K312" s="725"/>
      <c r="L312" s="967"/>
      <c r="M312" s="544"/>
      <c r="N312" s="548"/>
      <c r="O312" s="979"/>
      <c r="P312" s="626" t="s">
        <v>3833</v>
      </c>
      <c r="Q312" s="526" t="s">
        <v>1678</v>
      </c>
      <c r="R312" s="527">
        <v>0.5</v>
      </c>
      <c r="S312" s="1051"/>
      <c r="T312" s="1032"/>
      <c r="U312" s="537"/>
      <c r="W312" s="534"/>
      <c r="X312" s="537"/>
      <c r="Y312" s="534"/>
      <c r="Z312" s="538"/>
      <c r="AA312" s="531">
        <f>ROUND(ROUND(ROUND(ROUND(ROUND(F297*K310,0)*N307,0)*R312,0)*V307,0),0)</f>
        <v>102</v>
      </c>
      <c r="AB312" s="539"/>
      <c r="AC312" s="504"/>
    </row>
    <row r="313" spans="1:29" ht="16.7" customHeight="1" x14ac:dyDescent="0.15">
      <c r="A313" s="520">
        <v>22</v>
      </c>
      <c r="B313" s="520" t="s">
        <v>15432</v>
      </c>
      <c r="C313" s="521" t="s">
        <v>15433</v>
      </c>
      <c r="D313" s="542"/>
      <c r="E313" s="534"/>
      <c r="F313" s="534"/>
      <c r="H313" s="541"/>
      <c r="I313" s="757"/>
      <c r="J313" s="525"/>
      <c r="K313" s="758"/>
      <c r="L313" s="966" t="s">
        <v>14906</v>
      </c>
      <c r="M313" s="525" t="s">
        <v>1678</v>
      </c>
      <c r="N313" s="529">
        <v>0.5</v>
      </c>
      <c r="O313" s="759"/>
      <c r="P313" s="760"/>
      <c r="Q313" s="526"/>
      <c r="R313" s="527"/>
      <c r="S313" s="1051"/>
      <c r="T313" s="1032"/>
      <c r="U313" s="537"/>
      <c r="W313" s="534"/>
      <c r="X313" s="537"/>
      <c r="Y313" s="534"/>
      <c r="Z313" s="538"/>
      <c r="AA313" s="531">
        <f>ROUND(ROUND(F297*N313,0)*V307,0)</f>
        <v>150</v>
      </c>
      <c r="AB313" s="539"/>
      <c r="AC313" s="504"/>
    </row>
    <row r="314" spans="1:29" ht="16.7" customHeight="1" x14ac:dyDescent="0.15">
      <c r="A314" s="520">
        <v>22</v>
      </c>
      <c r="B314" s="520" t="s">
        <v>15434</v>
      </c>
      <c r="C314" s="521" t="s">
        <v>15435</v>
      </c>
      <c r="D314" s="542"/>
      <c r="E314" s="534"/>
      <c r="F314" s="534"/>
      <c r="H314" s="541"/>
      <c r="J314" s="537"/>
      <c r="K314" s="742"/>
      <c r="L314" s="1032"/>
      <c r="M314" s="537"/>
      <c r="O314" s="1048" t="s">
        <v>10414</v>
      </c>
      <c r="P314" s="626" t="s">
        <v>16</v>
      </c>
      <c r="Q314" s="526" t="s">
        <v>1678</v>
      </c>
      <c r="R314" s="527">
        <v>0.7</v>
      </c>
      <c r="S314" s="1051"/>
      <c r="T314" s="1032"/>
      <c r="U314" s="537"/>
      <c r="W314" s="534"/>
      <c r="X314" s="537"/>
      <c r="Y314" s="534"/>
      <c r="Z314" s="538"/>
      <c r="AA314" s="531">
        <f>ROUND(ROUND(ROUND(F297*N313,0)*R314,0)*V307,0)</f>
        <v>105</v>
      </c>
      <c r="AB314" s="539"/>
      <c r="AC314" s="504"/>
    </row>
    <row r="315" spans="1:29" ht="16.7" customHeight="1" x14ac:dyDescent="0.15">
      <c r="A315" s="520">
        <v>22</v>
      </c>
      <c r="B315" s="520" t="s">
        <v>15436</v>
      </c>
      <c r="C315" s="521" t="s">
        <v>15437</v>
      </c>
      <c r="D315" s="542"/>
      <c r="E315" s="534"/>
      <c r="F315" s="534"/>
      <c r="H315" s="541"/>
      <c r="I315" s="763"/>
      <c r="J315" s="544"/>
      <c r="K315" s="579"/>
      <c r="L315" s="1032"/>
      <c r="M315" s="537"/>
      <c r="O315" s="979"/>
      <c r="P315" s="626" t="s">
        <v>3833</v>
      </c>
      <c r="Q315" s="526" t="s">
        <v>1678</v>
      </c>
      <c r="R315" s="527">
        <v>0.5</v>
      </c>
      <c r="S315" s="1051"/>
      <c r="T315" s="1032"/>
      <c r="U315" s="537"/>
      <c r="W315" s="534"/>
      <c r="X315" s="537"/>
      <c r="Y315" s="534"/>
      <c r="Z315" s="538"/>
      <c r="AA315" s="531">
        <f>ROUND(ROUND(ROUND(F297*N313,0)*R315,0)*V307,0)</f>
        <v>75</v>
      </c>
      <c r="AB315" s="539"/>
      <c r="AC315" s="504"/>
    </row>
    <row r="316" spans="1:29" ht="16.7" customHeight="1" x14ac:dyDescent="0.15">
      <c r="A316" s="520">
        <v>22</v>
      </c>
      <c r="B316" s="520" t="s">
        <v>15438</v>
      </c>
      <c r="C316" s="521" t="s">
        <v>15439</v>
      </c>
      <c r="D316" s="542"/>
      <c r="E316" s="534"/>
      <c r="F316" s="534"/>
      <c r="H316" s="541"/>
      <c r="I316" s="1049" t="s">
        <v>10418</v>
      </c>
      <c r="J316" s="525" t="s">
        <v>1678</v>
      </c>
      <c r="K316" s="718">
        <v>0.96499999999999997</v>
      </c>
      <c r="L316" s="1032"/>
      <c r="M316" s="537"/>
      <c r="O316" s="759"/>
      <c r="P316" s="760"/>
      <c r="Q316" s="526"/>
      <c r="R316" s="527"/>
      <c r="S316" s="1051"/>
      <c r="T316" s="1032"/>
      <c r="U316" s="537"/>
      <c r="W316" s="534"/>
      <c r="X316" s="537"/>
      <c r="Y316" s="534"/>
      <c r="Z316" s="538"/>
      <c r="AA316" s="531">
        <f>ROUND(ROUND(ROUND(ROUND(F297*K316,0)*N313,0),0)*V307,0)</f>
        <v>145</v>
      </c>
      <c r="AB316" s="539"/>
      <c r="AC316" s="504"/>
    </row>
    <row r="317" spans="1:29" ht="16.7" customHeight="1" x14ac:dyDescent="0.15">
      <c r="A317" s="520">
        <v>22</v>
      </c>
      <c r="B317" s="520" t="s">
        <v>15440</v>
      </c>
      <c r="C317" s="521" t="s">
        <v>15441</v>
      </c>
      <c r="D317" s="542"/>
      <c r="E317" s="534"/>
      <c r="F317" s="534"/>
      <c r="H317" s="541"/>
      <c r="I317" s="1047"/>
      <c r="J317" s="537"/>
      <c r="L317" s="1032"/>
      <c r="M317" s="537"/>
      <c r="O317" s="1048" t="s">
        <v>10414</v>
      </c>
      <c r="P317" s="626" t="s">
        <v>16</v>
      </c>
      <c r="Q317" s="526" t="s">
        <v>1678</v>
      </c>
      <c r="R317" s="527">
        <v>0.7</v>
      </c>
      <c r="S317" s="1051"/>
      <c r="T317" s="1032"/>
      <c r="U317" s="537"/>
      <c r="W317" s="534"/>
      <c r="X317" s="537"/>
      <c r="Y317" s="534"/>
      <c r="Z317" s="538"/>
      <c r="AA317" s="531">
        <f>ROUND(ROUND(ROUND(ROUND(F297*K316,0)*N313,0)*R317,0)*V307,0)</f>
        <v>101</v>
      </c>
      <c r="AB317" s="539"/>
      <c r="AC317" s="504"/>
    </row>
    <row r="318" spans="1:29" ht="16.7" customHeight="1" x14ac:dyDescent="0.15">
      <c r="A318" s="520">
        <v>22</v>
      </c>
      <c r="B318" s="520" t="s">
        <v>15442</v>
      </c>
      <c r="C318" s="521" t="s">
        <v>15443</v>
      </c>
      <c r="D318" s="542"/>
      <c r="E318" s="534"/>
      <c r="F318" s="534"/>
      <c r="H318" s="541"/>
      <c r="I318" s="1044"/>
      <c r="J318" s="544"/>
      <c r="K318" s="725"/>
      <c r="L318" s="967"/>
      <c r="M318" s="544"/>
      <c r="N318" s="548"/>
      <c r="O318" s="979"/>
      <c r="P318" s="626" t="s">
        <v>3833</v>
      </c>
      <c r="Q318" s="526" t="s">
        <v>1678</v>
      </c>
      <c r="R318" s="527">
        <v>0.5</v>
      </c>
      <c r="S318" s="1051"/>
      <c r="T318" s="967"/>
      <c r="U318" s="544"/>
      <c r="V318" s="548"/>
      <c r="W318" s="534"/>
      <c r="X318" s="537"/>
      <c r="Y318" s="534"/>
      <c r="Z318" s="538"/>
      <c r="AA318" s="531">
        <f>ROUND(ROUND(ROUND(ROUND(F297*K316,0)*N313,0)*R318,0)*V307,0)</f>
        <v>73</v>
      </c>
      <c r="AB318" s="539"/>
      <c r="AC318" s="504"/>
    </row>
    <row r="319" spans="1:29" ht="16.7" customHeight="1" x14ac:dyDescent="0.15">
      <c r="A319" s="520">
        <v>22</v>
      </c>
      <c r="B319" s="520">
        <v>9589</v>
      </c>
      <c r="C319" s="521" t="s">
        <v>15444</v>
      </c>
      <c r="D319" s="542"/>
      <c r="E319" s="534"/>
      <c r="F319" s="534"/>
      <c r="H319" s="541"/>
      <c r="I319" s="757"/>
      <c r="J319" s="525"/>
      <c r="K319" s="758"/>
      <c r="L319" s="1050" t="s">
        <v>14896</v>
      </c>
      <c r="M319" s="525" t="s">
        <v>1678</v>
      </c>
      <c r="N319" s="529">
        <v>0.7</v>
      </c>
      <c r="O319" s="759"/>
      <c r="P319" s="760"/>
      <c r="Q319" s="526"/>
      <c r="R319" s="527"/>
      <c r="S319" s="1051"/>
      <c r="T319" s="968" t="s">
        <v>12830</v>
      </c>
      <c r="U319" s="525" t="s">
        <v>1678</v>
      </c>
      <c r="V319" s="529">
        <v>0.7</v>
      </c>
      <c r="W319" s="534"/>
      <c r="X319" s="537"/>
      <c r="Y319" s="534"/>
      <c r="Z319" s="538"/>
      <c r="AA319" s="531">
        <f>ROUND(ROUND(F297*N319,0)*V319,0)</f>
        <v>293</v>
      </c>
      <c r="AB319" s="539"/>
      <c r="AC319" s="504"/>
    </row>
    <row r="320" spans="1:29" ht="16.7" customHeight="1" x14ac:dyDescent="0.15">
      <c r="A320" s="520">
        <v>22</v>
      </c>
      <c r="B320" s="520">
        <v>9590</v>
      </c>
      <c r="C320" s="521" t="s">
        <v>15445</v>
      </c>
      <c r="D320" s="542"/>
      <c r="E320" s="534"/>
      <c r="F320" s="534"/>
      <c r="H320" s="541"/>
      <c r="J320" s="537"/>
      <c r="K320" s="742"/>
      <c r="L320" s="1032"/>
      <c r="M320" s="537"/>
      <c r="O320" s="1048" t="s">
        <v>10414</v>
      </c>
      <c r="P320" s="626" t="s">
        <v>16</v>
      </c>
      <c r="Q320" s="526" t="s">
        <v>1678</v>
      </c>
      <c r="R320" s="527">
        <v>0.7</v>
      </c>
      <c r="S320" s="1051"/>
      <c r="T320" s="1032"/>
      <c r="U320" s="537"/>
      <c r="W320" s="534"/>
      <c r="X320" s="537"/>
      <c r="Y320" s="534"/>
      <c r="Z320" s="538"/>
      <c r="AA320" s="531">
        <f>ROUND(ROUND(ROUND(F297*N319,0)*R320,0)*V319,0)</f>
        <v>205</v>
      </c>
      <c r="AB320" s="539"/>
      <c r="AC320" s="504"/>
    </row>
    <row r="321" spans="1:29" ht="16.7" customHeight="1" x14ac:dyDescent="0.15">
      <c r="A321" s="520">
        <v>22</v>
      </c>
      <c r="B321" s="520" t="s">
        <v>15446</v>
      </c>
      <c r="C321" s="521" t="s">
        <v>15447</v>
      </c>
      <c r="D321" s="542"/>
      <c r="E321" s="534"/>
      <c r="F321" s="534"/>
      <c r="H321" s="541"/>
      <c r="I321" s="763"/>
      <c r="J321" s="544"/>
      <c r="K321" s="579"/>
      <c r="L321" s="1032"/>
      <c r="M321" s="537"/>
      <c r="O321" s="979"/>
      <c r="P321" s="626" t="s">
        <v>3833</v>
      </c>
      <c r="Q321" s="526" t="s">
        <v>1678</v>
      </c>
      <c r="R321" s="527">
        <v>0.5</v>
      </c>
      <c r="S321" s="1051"/>
      <c r="T321" s="1032"/>
      <c r="U321" s="537"/>
      <c r="W321" s="534"/>
      <c r="X321" s="537"/>
      <c r="Y321" s="534"/>
      <c r="Z321" s="538"/>
      <c r="AA321" s="531">
        <f>ROUND(ROUND(ROUND(F297*N319,0)*R321,0)*V319,0)</f>
        <v>147</v>
      </c>
      <c r="AB321" s="539"/>
      <c r="AC321" s="504"/>
    </row>
    <row r="322" spans="1:29" ht="16.7" customHeight="1" x14ac:dyDescent="0.15">
      <c r="A322" s="520">
        <v>22</v>
      </c>
      <c r="B322" s="520">
        <v>9007</v>
      </c>
      <c r="C322" s="521" t="s">
        <v>15448</v>
      </c>
      <c r="D322" s="542"/>
      <c r="E322" s="534"/>
      <c r="F322" s="534"/>
      <c r="H322" s="541"/>
      <c r="I322" s="1049" t="s">
        <v>10418</v>
      </c>
      <c r="J322" s="525" t="s">
        <v>1678</v>
      </c>
      <c r="K322" s="718">
        <v>0.96499999999999997</v>
      </c>
      <c r="L322" s="1032"/>
      <c r="M322" s="537"/>
      <c r="O322" s="759"/>
      <c r="P322" s="760"/>
      <c r="Q322" s="526"/>
      <c r="R322" s="527"/>
      <c r="S322" s="1051"/>
      <c r="T322" s="1032"/>
      <c r="U322" s="537"/>
      <c r="W322" s="534"/>
      <c r="X322" s="537"/>
      <c r="Y322" s="534"/>
      <c r="Z322" s="538"/>
      <c r="AA322" s="531">
        <f>ROUND(ROUND(ROUND(ROUND(F297*K322,0)*N319,0)*V319,0),0)</f>
        <v>284</v>
      </c>
      <c r="AB322" s="539"/>
      <c r="AC322" s="504"/>
    </row>
    <row r="323" spans="1:29" ht="16.7" customHeight="1" x14ac:dyDescent="0.15">
      <c r="A323" s="520">
        <v>22</v>
      </c>
      <c r="B323" s="520">
        <v>9008</v>
      </c>
      <c r="C323" s="521" t="s">
        <v>15449</v>
      </c>
      <c r="D323" s="542"/>
      <c r="E323" s="534"/>
      <c r="F323" s="534"/>
      <c r="H323" s="541"/>
      <c r="I323" s="1047"/>
      <c r="J323" s="537"/>
      <c r="L323" s="1032"/>
      <c r="M323" s="537"/>
      <c r="O323" s="1048" t="s">
        <v>10414</v>
      </c>
      <c r="P323" s="626" t="s">
        <v>16</v>
      </c>
      <c r="Q323" s="526" t="s">
        <v>1678</v>
      </c>
      <c r="R323" s="527">
        <v>0.7</v>
      </c>
      <c r="S323" s="1051"/>
      <c r="T323" s="1032"/>
      <c r="U323" s="537"/>
      <c r="W323" s="534"/>
      <c r="X323" s="537"/>
      <c r="Y323" s="534"/>
      <c r="Z323" s="538"/>
      <c r="AA323" s="531">
        <f>ROUND(ROUND(ROUND(ROUND(ROUND(F297*K322,0)*N319,0)*R323,0)*V319,0),0)</f>
        <v>199</v>
      </c>
      <c r="AB323" s="539"/>
      <c r="AC323" s="504"/>
    </row>
    <row r="324" spans="1:29" ht="16.7" customHeight="1" x14ac:dyDescent="0.15">
      <c r="A324" s="520">
        <v>22</v>
      </c>
      <c r="B324" s="520" t="s">
        <v>15450</v>
      </c>
      <c r="C324" s="521" t="s">
        <v>15451</v>
      </c>
      <c r="D324" s="542"/>
      <c r="E324" s="534"/>
      <c r="F324" s="534"/>
      <c r="H324" s="541"/>
      <c r="I324" s="1044"/>
      <c r="J324" s="544"/>
      <c r="K324" s="725"/>
      <c r="L324" s="967"/>
      <c r="M324" s="544"/>
      <c r="N324" s="548"/>
      <c r="O324" s="979"/>
      <c r="P324" s="626" t="s">
        <v>3833</v>
      </c>
      <c r="Q324" s="526" t="s">
        <v>1678</v>
      </c>
      <c r="R324" s="527">
        <v>0.5</v>
      </c>
      <c r="S324" s="1051"/>
      <c r="T324" s="1032"/>
      <c r="U324" s="537"/>
      <c r="W324" s="534"/>
      <c r="X324" s="537"/>
      <c r="Y324" s="534"/>
      <c r="Z324" s="538"/>
      <c r="AA324" s="531">
        <f>ROUND(ROUND(ROUND(ROUND(ROUND(F297*K322,0)*N319,0)*R324,0)*V319,0),0)</f>
        <v>142</v>
      </c>
      <c r="AB324" s="539"/>
      <c r="AC324" s="504"/>
    </row>
    <row r="325" spans="1:29" ht="16.7" customHeight="1" x14ac:dyDescent="0.15">
      <c r="A325" s="520">
        <v>22</v>
      </c>
      <c r="B325" s="520" t="s">
        <v>15452</v>
      </c>
      <c r="C325" s="521" t="s">
        <v>15453</v>
      </c>
      <c r="D325" s="542"/>
      <c r="E325" s="534"/>
      <c r="F325" s="534"/>
      <c r="H325" s="541"/>
      <c r="I325" s="757"/>
      <c r="J325" s="525"/>
      <c r="K325" s="758"/>
      <c r="L325" s="966" t="s">
        <v>14906</v>
      </c>
      <c r="M325" s="525" t="s">
        <v>1678</v>
      </c>
      <c r="N325" s="529">
        <v>0.5</v>
      </c>
      <c r="O325" s="759"/>
      <c r="P325" s="760"/>
      <c r="Q325" s="526"/>
      <c r="R325" s="527"/>
      <c r="S325" s="1051"/>
      <c r="T325" s="1032"/>
      <c r="U325" s="537"/>
      <c r="W325" s="534"/>
      <c r="X325" s="537"/>
      <c r="Y325" s="534"/>
      <c r="Z325" s="538"/>
      <c r="AA325" s="531">
        <f>ROUND(ROUND(F297*N325,0)*V319,0)</f>
        <v>210</v>
      </c>
      <c r="AB325" s="539"/>
      <c r="AC325" s="504"/>
    </row>
    <row r="326" spans="1:29" ht="16.7" customHeight="1" x14ac:dyDescent="0.15">
      <c r="A326" s="520">
        <v>22</v>
      </c>
      <c r="B326" s="520" t="s">
        <v>15454</v>
      </c>
      <c r="C326" s="521" t="s">
        <v>15455</v>
      </c>
      <c r="D326" s="542"/>
      <c r="E326" s="534"/>
      <c r="F326" s="534"/>
      <c r="H326" s="541"/>
      <c r="J326" s="537"/>
      <c r="K326" s="742"/>
      <c r="L326" s="1032"/>
      <c r="M326" s="537"/>
      <c r="O326" s="1048" t="s">
        <v>10414</v>
      </c>
      <c r="P326" s="626" t="s">
        <v>16</v>
      </c>
      <c r="Q326" s="526" t="s">
        <v>1678</v>
      </c>
      <c r="R326" s="527">
        <v>0.7</v>
      </c>
      <c r="S326" s="1051"/>
      <c r="T326" s="1032"/>
      <c r="U326" s="537"/>
      <c r="W326" s="534"/>
      <c r="X326" s="537"/>
      <c r="Y326" s="534"/>
      <c r="Z326" s="538"/>
      <c r="AA326" s="531">
        <f>ROUND(ROUND(ROUND(F297*N325,0)*R326,0)*V319,0)</f>
        <v>147</v>
      </c>
      <c r="AB326" s="539"/>
      <c r="AC326" s="504"/>
    </row>
    <row r="327" spans="1:29" ht="16.7" customHeight="1" x14ac:dyDescent="0.15">
      <c r="A327" s="520">
        <v>22</v>
      </c>
      <c r="B327" s="520" t="s">
        <v>15456</v>
      </c>
      <c r="C327" s="521" t="s">
        <v>15457</v>
      </c>
      <c r="D327" s="542"/>
      <c r="E327" s="534"/>
      <c r="F327" s="534"/>
      <c r="H327" s="541"/>
      <c r="I327" s="763"/>
      <c r="J327" s="544"/>
      <c r="K327" s="579"/>
      <c r="L327" s="1032"/>
      <c r="M327" s="537"/>
      <c r="O327" s="979"/>
      <c r="P327" s="626" t="s">
        <v>3833</v>
      </c>
      <c r="Q327" s="526" t="s">
        <v>1678</v>
      </c>
      <c r="R327" s="527">
        <v>0.5</v>
      </c>
      <c r="S327" s="1051"/>
      <c r="T327" s="1032"/>
      <c r="U327" s="537"/>
      <c r="W327" s="534"/>
      <c r="X327" s="537"/>
      <c r="Y327" s="534"/>
      <c r="Z327" s="538"/>
      <c r="AA327" s="531">
        <f>ROUND(ROUND(ROUND(F297*N325,0)*R327,0)*V319,0)</f>
        <v>105</v>
      </c>
      <c r="AB327" s="539"/>
      <c r="AC327" s="504"/>
    </row>
    <row r="328" spans="1:29" ht="16.7" customHeight="1" x14ac:dyDescent="0.15">
      <c r="A328" s="520">
        <v>22</v>
      </c>
      <c r="B328" s="520" t="s">
        <v>15458</v>
      </c>
      <c r="C328" s="521" t="s">
        <v>15459</v>
      </c>
      <c r="D328" s="542"/>
      <c r="E328" s="534"/>
      <c r="F328" s="534"/>
      <c r="H328" s="541"/>
      <c r="I328" s="1049" t="s">
        <v>10418</v>
      </c>
      <c r="J328" s="525" t="s">
        <v>1678</v>
      </c>
      <c r="K328" s="718">
        <v>0.96499999999999997</v>
      </c>
      <c r="L328" s="1032"/>
      <c r="M328" s="537"/>
      <c r="O328" s="759"/>
      <c r="P328" s="760"/>
      <c r="Q328" s="526"/>
      <c r="R328" s="527"/>
      <c r="S328" s="1051"/>
      <c r="T328" s="1032"/>
      <c r="U328" s="537"/>
      <c r="W328" s="534"/>
      <c r="X328" s="537"/>
      <c r="Y328" s="534"/>
      <c r="Z328" s="538"/>
      <c r="AA328" s="531">
        <f>ROUND(ROUND(ROUND(ROUND(F297*K328,0)*N325,0),0)*V319,0)</f>
        <v>202</v>
      </c>
      <c r="AB328" s="539"/>
      <c r="AC328" s="504"/>
    </row>
    <row r="329" spans="1:29" ht="16.7" customHeight="1" x14ac:dyDescent="0.15">
      <c r="A329" s="520">
        <v>22</v>
      </c>
      <c r="B329" s="520" t="s">
        <v>15460</v>
      </c>
      <c r="C329" s="521" t="s">
        <v>15461</v>
      </c>
      <c r="D329" s="542"/>
      <c r="E329" s="534"/>
      <c r="F329" s="534"/>
      <c r="H329" s="541"/>
      <c r="I329" s="1047"/>
      <c r="J329" s="537"/>
      <c r="L329" s="1032"/>
      <c r="M329" s="537"/>
      <c r="O329" s="1048" t="s">
        <v>10414</v>
      </c>
      <c r="P329" s="626" t="s">
        <v>16</v>
      </c>
      <c r="Q329" s="526" t="s">
        <v>1678</v>
      </c>
      <c r="R329" s="527">
        <v>0.7</v>
      </c>
      <c r="S329" s="1051"/>
      <c r="T329" s="1032"/>
      <c r="U329" s="537"/>
      <c r="W329" s="534"/>
      <c r="X329" s="537"/>
      <c r="Y329" s="534"/>
      <c r="Z329" s="538"/>
      <c r="AA329" s="531">
        <f>ROUND(ROUND(ROUND(ROUND(F297*K328,0)*N325,0)*R329,0)*V319,0)</f>
        <v>141</v>
      </c>
      <c r="AB329" s="539"/>
      <c r="AC329" s="504"/>
    </row>
    <row r="330" spans="1:29" ht="16.7" customHeight="1" x14ac:dyDescent="0.15">
      <c r="A330" s="520">
        <v>22</v>
      </c>
      <c r="B330" s="520" t="s">
        <v>15462</v>
      </c>
      <c r="C330" s="521" t="s">
        <v>15463</v>
      </c>
      <c r="D330" s="542"/>
      <c r="E330" s="534"/>
      <c r="F330" s="534"/>
      <c r="H330" s="541"/>
      <c r="I330" s="1044"/>
      <c r="J330" s="544"/>
      <c r="K330" s="725"/>
      <c r="L330" s="967"/>
      <c r="M330" s="544"/>
      <c r="N330" s="548"/>
      <c r="O330" s="979"/>
      <c r="P330" s="626" t="s">
        <v>3833</v>
      </c>
      <c r="Q330" s="526" t="s">
        <v>1678</v>
      </c>
      <c r="R330" s="527">
        <v>0.5</v>
      </c>
      <c r="S330" s="1052"/>
      <c r="T330" s="967"/>
      <c r="U330" s="544"/>
      <c r="V330" s="548"/>
      <c r="W330" s="534"/>
      <c r="X330" s="537"/>
      <c r="Y330" s="534"/>
      <c r="Z330" s="538"/>
      <c r="AA330" s="531">
        <f>ROUND(ROUND(ROUND(ROUND(F297*K328,0)*N325,0)*R330,0)*V319,0)</f>
        <v>102</v>
      </c>
      <c r="AB330" s="539"/>
      <c r="AC330" s="504"/>
    </row>
    <row r="331" spans="1:29" ht="16.7" customHeight="1" x14ac:dyDescent="0.15">
      <c r="A331" s="520">
        <v>22</v>
      </c>
      <c r="B331" s="520" t="s">
        <v>15464</v>
      </c>
      <c r="C331" s="521" t="s">
        <v>15465</v>
      </c>
      <c r="D331" s="542"/>
      <c r="E331" s="534"/>
      <c r="F331" s="534"/>
      <c r="H331" s="541"/>
      <c r="I331" s="757"/>
      <c r="J331" s="525"/>
      <c r="K331" s="758"/>
      <c r="L331" s="966" t="s">
        <v>14896</v>
      </c>
      <c r="M331" s="525" t="s">
        <v>1678</v>
      </c>
      <c r="N331" s="529">
        <v>0.7</v>
      </c>
      <c r="O331" s="759"/>
      <c r="P331" s="760"/>
      <c r="Q331" s="526"/>
      <c r="R331" s="527"/>
      <c r="S331" s="1054" t="s">
        <v>14959</v>
      </c>
      <c r="T331" s="968" t="s">
        <v>12840</v>
      </c>
      <c r="U331" s="525" t="s">
        <v>1678</v>
      </c>
      <c r="V331" s="529">
        <v>0.7</v>
      </c>
      <c r="W331" s="534"/>
      <c r="X331" s="537"/>
      <c r="Y331" s="534"/>
      <c r="Z331" s="538"/>
      <c r="AA331" s="531">
        <f>ROUND(ROUND(F297*N331,0)*V331,0)</f>
        <v>293</v>
      </c>
      <c r="AB331" s="539"/>
      <c r="AC331" s="504"/>
    </row>
    <row r="332" spans="1:29" ht="16.7" customHeight="1" x14ac:dyDescent="0.15">
      <c r="A332" s="520">
        <v>22</v>
      </c>
      <c r="B332" s="520" t="s">
        <v>15466</v>
      </c>
      <c r="C332" s="521" t="s">
        <v>15467</v>
      </c>
      <c r="D332" s="542"/>
      <c r="E332" s="534"/>
      <c r="F332" s="534"/>
      <c r="H332" s="541"/>
      <c r="J332" s="537"/>
      <c r="K332" s="742"/>
      <c r="L332" s="1032"/>
      <c r="M332" s="537"/>
      <c r="O332" s="1048" t="s">
        <v>10414</v>
      </c>
      <c r="P332" s="626" t="s">
        <v>16</v>
      </c>
      <c r="Q332" s="526" t="s">
        <v>1678</v>
      </c>
      <c r="R332" s="527">
        <v>0.7</v>
      </c>
      <c r="S332" s="1055"/>
      <c r="T332" s="1032"/>
      <c r="U332" s="537"/>
      <c r="W332" s="534"/>
      <c r="X332" s="537"/>
      <c r="Y332" s="534"/>
      <c r="Z332" s="538"/>
      <c r="AA332" s="531">
        <f>ROUND(ROUND(ROUND(F297*N331,0)*R332,0)*V331,0)</f>
        <v>205</v>
      </c>
      <c r="AB332" s="539"/>
      <c r="AC332" s="504"/>
    </row>
    <row r="333" spans="1:29" ht="16.7" customHeight="1" x14ac:dyDescent="0.15">
      <c r="A333" s="520">
        <v>22</v>
      </c>
      <c r="B333" s="520" t="s">
        <v>15468</v>
      </c>
      <c r="C333" s="521" t="s">
        <v>15469</v>
      </c>
      <c r="D333" s="542"/>
      <c r="E333" s="534"/>
      <c r="F333" s="534"/>
      <c r="H333" s="541"/>
      <c r="I333" s="763"/>
      <c r="J333" s="544"/>
      <c r="K333" s="579"/>
      <c r="L333" s="1032"/>
      <c r="M333" s="537"/>
      <c r="O333" s="979"/>
      <c r="P333" s="626" t="s">
        <v>3833</v>
      </c>
      <c r="Q333" s="526" t="s">
        <v>1678</v>
      </c>
      <c r="R333" s="527">
        <v>0.5</v>
      </c>
      <c r="S333" s="1055"/>
      <c r="T333" s="1032"/>
      <c r="U333" s="537"/>
      <c r="W333" s="534"/>
      <c r="X333" s="537"/>
      <c r="Y333" s="534"/>
      <c r="Z333" s="538"/>
      <c r="AA333" s="531">
        <f>ROUND(ROUND(ROUND(F297*N331,0)*R333,0)*V331,0)</f>
        <v>147</v>
      </c>
      <c r="AB333" s="539"/>
      <c r="AC333" s="504"/>
    </row>
    <row r="334" spans="1:29" ht="16.7" customHeight="1" x14ac:dyDescent="0.15">
      <c r="A334" s="520">
        <v>22</v>
      </c>
      <c r="B334" s="520" t="s">
        <v>15470</v>
      </c>
      <c r="C334" s="521" t="s">
        <v>15471</v>
      </c>
      <c r="D334" s="542"/>
      <c r="E334" s="534"/>
      <c r="F334" s="534"/>
      <c r="H334" s="541"/>
      <c r="I334" s="1049" t="s">
        <v>10418</v>
      </c>
      <c r="J334" s="525" t="s">
        <v>1678</v>
      </c>
      <c r="K334" s="718">
        <v>0.96499999999999997</v>
      </c>
      <c r="L334" s="1032"/>
      <c r="M334" s="537"/>
      <c r="O334" s="759"/>
      <c r="P334" s="760"/>
      <c r="Q334" s="526"/>
      <c r="R334" s="527"/>
      <c r="S334" s="1055"/>
      <c r="T334" s="1032"/>
      <c r="U334" s="537"/>
      <c r="W334" s="534"/>
      <c r="X334" s="537"/>
      <c r="Y334" s="534"/>
      <c r="Z334" s="538"/>
      <c r="AA334" s="531">
        <f>ROUND(ROUND(ROUND(ROUND(F297*K334,0)*N331,0)*V331,0),0)</f>
        <v>284</v>
      </c>
      <c r="AB334" s="539"/>
      <c r="AC334" s="504"/>
    </row>
    <row r="335" spans="1:29" ht="16.7" customHeight="1" x14ac:dyDescent="0.15">
      <c r="A335" s="520">
        <v>22</v>
      </c>
      <c r="B335" s="520" t="s">
        <v>15472</v>
      </c>
      <c r="C335" s="521" t="s">
        <v>15473</v>
      </c>
      <c r="D335" s="542"/>
      <c r="E335" s="534"/>
      <c r="F335" s="534"/>
      <c r="H335" s="541"/>
      <c r="I335" s="1047"/>
      <c r="J335" s="537"/>
      <c r="L335" s="1032"/>
      <c r="M335" s="537"/>
      <c r="O335" s="1048" t="s">
        <v>10414</v>
      </c>
      <c r="P335" s="626" t="s">
        <v>16</v>
      </c>
      <c r="Q335" s="526" t="s">
        <v>1678</v>
      </c>
      <c r="R335" s="527">
        <v>0.7</v>
      </c>
      <c r="S335" s="1055"/>
      <c r="T335" s="1032"/>
      <c r="U335" s="537"/>
      <c r="W335" s="534"/>
      <c r="X335" s="537"/>
      <c r="Y335" s="534"/>
      <c r="Z335" s="538"/>
      <c r="AA335" s="531">
        <f>ROUND(ROUND(ROUND(ROUND(ROUND(F297*K334,0)*N331,0)*R335,0)*V331,0),0)</f>
        <v>199</v>
      </c>
      <c r="AB335" s="539"/>
      <c r="AC335" s="504"/>
    </row>
    <row r="336" spans="1:29" ht="16.7" customHeight="1" x14ac:dyDescent="0.15">
      <c r="A336" s="520">
        <v>22</v>
      </c>
      <c r="B336" s="520" t="s">
        <v>15474</v>
      </c>
      <c r="C336" s="521" t="s">
        <v>15475</v>
      </c>
      <c r="D336" s="542"/>
      <c r="E336" s="534"/>
      <c r="F336" s="534"/>
      <c r="H336" s="541"/>
      <c r="I336" s="1044"/>
      <c r="J336" s="544"/>
      <c r="K336" s="725"/>
      <c r="L336" s="967"/>
      <c r="M336" s="544"/>
      <c r="N336" s="548"/>
      <c r="O336" s="979"/>
      <c r="P336" s="626" t="s">
        <v>3833</v>
      </c>
      <c r="Q336" s="526" t="s">
        <v>1678</v>
      </c>
      <c r="R336" s="527">
        <v>0.5</v>
      </c>
      <c r="S336" s="1055"/>
      <c r="T336" s="1032"/>
      <c r="U336" s="537"/>
      <c r="W336" s="534"/>
      <c r="X336" s="537"/>
      <c r="Y336" s="534"/>
      <c r="Z336" s="538"/>
      <c r="AA336" s="531">
        <f>ROUND(ROUND(ROUND(ROUND(ROUND(F297*K334,0)*N331,0)*R336,0)*V331,0),0)</f>
        <v>142</v>
      </c>
      <c r="AB336" s="539"/>
      <c r="AC336" s="504"/>
    </row>
    <row r="337" spans="1:29" ht="16.7" customHeight="1" x14ac:dyDescent="0.15">
      <c r="A337" s="520">
        <v>22</v>
      </c>
      <c r="B337" s="520" t="s">
        <v>15476</v>
      </c>
      <c r="C337" s="521" t="s">
        <v>15477</v>
      </c>
      <c r="D337" s="542"/>
      <c r="E337" s="534"/>
      <c r="F337" s="534"/>
      <c r="H337" s="541"/>
      <c r="I337" s="757"/>
      <c r="J337" s="525"/>
      <c r="K337" s="758"/>
      <c r="L337" s="966" t="s">
        <v>14906</v>
      </c>
      <c r="M337" s="525" t="s">
        <v>1678</v>
      </c>
      <c r="N337" s="529">
        <v>0.5</v>
      </c>
      <c r="O337" s="759"/>
      <c r="P337" s="760"/>
      <c r="Q337" s="526"/>
      <c r="R337" s="527"/>
      <c r="S337" s="1055"/>
      <c r="T337" s="1032"/>
      <c r="U337" s="537"/>
      <c r="W337" s="534"/>
      <c r="X337" s="537"/>
      <c r="Y337" s="534"/>
      <c r="Z337" s="538"/>
      <c r="AA337" s="531">
        <f>ROUND(ROUND(F297*N337,0)*V331,0)</f>
        <v>210</v>
      </c>
      <c r="AB337" s="539"/>
      <c r="AC337" s="504"/>
    </row>
    <row r="338" spans="1:29" ht="16.7" customHeight="1" x14ac:dyDescent="0.15">
      <c r="A338" s="520">
        <v>22</v>
      </c>
      <c r="B338" s="520" t="s">
        <v>15478</v>
      </c>
      <c r="C338" s="521" t="s">
        <v>15479</v>
      </c>
      <c r="D338" s="542"/>
      <c r="E338" s="534"/>
      <c r="F338" s="534"/>
      <c r="H338" s="541"/>
      <c r="J338" s="537"/>
      <c r="K338" s="742"/>
      <c r="L338" s="1032"/>
      <c r="M338" s="537"/>
      <c r="O338" s="1048" t="s">
        <v>10414</v>
      </c>
      <c r="P338" s="626" t="s">
        <v>16</v>
      </c>
      <c r="Q338" s="526" t="s">
        <v>1678</v>
      </c>
      <c r="R338" s="527">
        <v>0.7</v>
      </c>
      <c r="S338" s="1055"/>
      <c r="T338" s="1032"/>
      <c r="U338" s="537"/>
      <c r="W338" s="534"/>
      <c r="X338" s="537"/>
      <c r="Y338" s="534"/>
      <c r="Z338" s="538"/>
      <c r="AA338" s="531">
        <f>ROUND(ROUND(ROUND(F297*N337,0)*R338,0)*V331,0)</f>
        <v>147</v>
      </c>
      <c r="AB338" s="539"/>
      <c r="AC338" s="504"/>
    </row>
    <row r="339" spans="1:29" ht="16.7" customHeight="1" x14ac:dyDescent="0.15">
      <c r="A339" s="520">
        <v>22</v>
      </c>
      <c r="B339" s="520" t="s">
        <v>15480</v>
      </c>
      <c r="C339" s="521" t="s">
        <v>15481</v>
      </c>
      <c r="D339" s="542"/>
      <c r="E339" s="534"/>
      <c r="F339" s="534"/>
      <c r="H339" s="541"/>
      <c r="I339" s="763"/>
      <c r="J339" s="544"/>
      <c r="K339" s="579"/>
      <c r="L339" s="1032"/>
      <c r="M339" s="537"/>
      <c r="O339" s="979"/>
      <c r="P339" s="626" t="s">
        <v>3833</v>
      </c>
      <c r="Q339" s="526" t="s">
        <v>1678</v>
      </c>
      <c r="R339" s="527">
        <v>0.5</v>
      </c>
      <c r="S339" s="1055"/>
      <c r="T339" s="1032"/>
      <c r="U339" s="537"/>
      <c r="W339" s="534"/>
      <c r="X339" s="537"/>
      <c r="Y339" s="534"/>
      <c r="Z339" s="538"/>
      <c r="AA339" s="531">
        <f>ROUND(ROUND(ROUND(F297*N337,0)*R339,0)*V331,0)</f>
        <v>105</v>
      </c>
      <c r="AB339" s="539"/>
      <c r="AC339" s="504"/>
    </row>
    <row r="340" spans="1:29" ht="16.7" customHeight="1" x14ac:dyDescent="0.15">
      <c r="A340" s="520">
        <v>22</v>
      </c>
      <c r="B340" s="520" t="s">
        <v>15482</v>
      </c>
      <c r="C340" s="521" t="s">
        <v>15483</v>
      </c>
      <c r="D340" s="542"/>
      <c r="E340" s="534"/>
      <c r="F340" s="534"/>
      <c r="H340" s="541"/>
      <c r="I340" s="1049" t="s">
        <v>10418</v>
      </c>
      <c r="J340" s="525" t="s">
        <v>1678</v>
      </c>
      <c r="K340" s="718">
        <v>0.96499999999999997</v>
      </c>
      <c r="L340" s="1032"/>
      <c r="M340" s="537"/>
      <c r="O340" s="759"/>
      <c r="P340" s="760"/>
      <c r="Q340" s="526"/>
      <c r="R340" s="527"/>
      <c r="S340" s="1055"/>
      <c r="T340" s="1032"/>
      <c r="U340" s="537"/>
      <c r="W340" s="534"/>
      <c r="X340" s="537"/>
      <c r="Y340" s="534"/>
      <c r="Z340" s="538"/>
      <c r="AA340" s="531">
        <f>ROUND(ROUND(ROUND(ROUND(F297*K340,0)*N337,0),0)*V331,0)</f>
        <v>202</v>
      </c>
      <c r="AB340" s="539"/>
      <c r="AC340" s="504"/>
    </row>
    <row r="341" spans="1:29" ht="16.7" customHeight="1" x14ac:dyDescent="0.15">
      <c r="A341" s="520">
        <v>22</v>
      </c>
      <c r="B341" s="520" t="s">
        <v>15484</v>
      </c>
      <c r="C341" s="521" t="s">
        <v>15485</v>
      </c>
      <c r="D341" s="542"/>
      <c r="E341" s="534"/>
      <c r="F341" s="534"/>
      <c r="H341" s="541"/>
      <c r="I341" s="1047"/>
      <c r="J341" s="537"/>
      <c r="L341" s="1032"/>
      <c r="M341" s="537"/>
      <c r="O341" s="1048" t="s">
        <v>10414</v>
      </c>
      <c r="P341" s="626" t="s">
        <v>16</v>
      </c>
      <c r="Q341" s="526" t="s">
        <v>1678</v>
      </c>
      <c r="R341" s="527">
        <v>0.7</v>
      </c>
      <c r="S341" s="1055"/>
      <c r="T341" s="1032"/>
      <c r="U341" s="537"/>
      <c r="W341" s="534"/>
      <c r="X341" s="537"/>
      <c r="Y341" s="534"/>
      <c r="Z341" s="538"/>
      <c r="AA341" s="531">
        <f>ROUND(ROUND(ROUND(ROUND(F297*K340,0)*N337,0)*R341,0)*V331,0)</f>
        <v>141</v>
      </c>
      <c r="AB341" s="539"/>
      <c r="AC341" s="504"/>
    </row>
    <row r="342" spans="1:29" ht="16.7" customHeight="1" x14ac:dyDescent="0.15">
      <c r="A342" s="520">
        <v>22</v>
      </c>
      <c r="B342" s="520" t="s">
        <v>15486</v>
      </c>
      <c r="C342" s="521" t="s">
        <v>15487</v>
      </c>
      <c r="D342" s="557"/>
      <c r="E342" s="550"/>
      <c r="F342" s="550"/>
      <c r="G342" s="650"/>
      <c r="H342" s="558"/>
      <c r="I342" s="1044"/>
      <c r="J342" s="544"/>
      <c r="K342" s="725"/>
      <c r="L342" s="967"/>
      <c r="M342" s="544"/>
      <c r="N342" s="548"/>
      <c r="O342" s="979"/>
      <c r="P342" s="626" t="s">
        <v>3833</v>
      </c>
      <c r="Q342" s="526" t="s">
        <v>1678</v>
      </c>
      <c r="R342" s="527">
        <v>0.5</v>
      </c>
      <c r="S342" s="1052"/>
      <c r="T342" s="967"/>
      <c r="U342" s="544"/>
      <c r="V342" s="548"/>
      <c r="W342" s="550"/>
      <c r="X342" s="544"/>
      <c r="Y342" s="550"/>
      <c r="Z342" s="553"/>
      <c r="AA342" s="531">
        <f>ROUND(ROUND(ROUND(ROUND(F297*K340,0)*N337,0)*R342,0)*V331,0)</f>
        <v>102</v>
      </c>
      <c r="AB342" s="559"/>
      <c r="AC342" s="504"/>
    </row>
    <row r="343" spans="1:29" ht="16.7" customHeight="1" x14ac:dyDescent="0.15">
      <c r="A343" s="520">
        <v>22</v>
      </c>
      <c r="B343" s="520">
        <v>9165</v>
      </c>
      <c r="C343" s="521" t="s">
        <v>15488</v>
      </c>
      <c r="D343" s="560"/>
      <c r="E343" s="522"/>
      <c r="F343" s="522"/>
      <c r="G343" s="585"/>
      <c r="H343" s="561"/>
      <c r="I343" s="757"/>
      <c r="J343" s="525"/>
      <c r="K343" s="758"/>
      <c r="L343" s="1050" t="s">
        <v>14896</v>
      </c>
      <c r="M343" s="525" t="s">
        <v>1678</v>
      </c>
      <c r="N343" s="529">
        <v>0.7</v>
      </c>
      <c r="O343" s="759"/>
      <c r="P343" s="760"/>
      <c r="Q343" s="526"/>
      <c r="R343" s="527"/>
      <c r="S343" s="761"/>
      <c r="T343" s="757"/>
      <c r="U343" s="525"/>
      <c r="V343" s="529"/>
      <c r="W343" s="522"/>
      <c r="X343" s="525"/>
      <c r="Y343" s="936" t="s">
        <v>14983</v>
      </c>
      <c r="Z343" s="941"/>
      <c r="AA343" s="531">
        <f>ROUND(ROUND(F297*N343,0)-Y346,0)</f>
        <v>407</v>
      </c>
      <c r="AB343" s="532"/>
      <c r="AC343" s="504"/>
    </row>
    <row r="344" spans="1:29" ht="16.7" customHeight="1" x14ac:dyDescent="0.15">
      <c r="A344" s="520">
        <v>22</v>
      </c>
      <c r="B344" s="520">
        <v>9166</v>
      </c>
      <c r="C344" s="521" t="s">
        <v>15489</v>
      </c>
      <c r="D344" s="542"/>
      <c r="E344" s="534"/>
      <c r="F344" s="534"/>
      <c r="H344" s="541"/>
      <c r="J344" s="537"/>
      <c r="K344" s="742"/>
      <c r="L344" s="1032"/>
      <c r="M344" s="537"/>
      <c r="O344" s="1048" t="s">
        <v>10414</v>
      </c>
      <c r="P344" s="626" t="s">
        <v>16</v>
      </c>
      <c r="Q344" s="526" t="s">
        <v>1678</v>
      </c>
      <c r="R344" s="527">
        <v>0.7</v>
      </c>
      <c r="S344" s="762"/>
      <c r="U344" s="537"/>
      <c r="W344" s="534"/>
      <c r="X344" s="537"/>
      <c r="Y344" s="937"/>
      <c r="Z344" s="942"/>
      <c r="AA344" s="531">
        <f>ROUND(ROUND(ROUND(F297*N343,0)*R344,0)-Y346,0)</f>
        <v>281</v>
      </c>
      <c r="AB344" s="539"/>
      <c r="AC344" s="504"/>
    </row>
    <row r="345" spans="1:29" ht="16.7" customHeight="1" x14ac:dyDescent="0.15">
      <c r="A345" s="520">
        <v>22</v>
      </c>
      <c r="B345" s="520" t="s">
        <v>15490</v>
      </c>
      <c r="C345" s="521" t="s">
        <v>15491</v>
      </c>
      <c r="D345" s="542"/>
      <c r="E345" s="534"/>
      <c r="F345" s="534"/>
      <c r="H345" s="541"/>
      <c r="I345" s="763"/>
      <c r="J345" s="544"/>
      <c r="K345" s="579"/>
      <c r="L345" s="1032"/>
      <c r="M345" s="537"/>
      <c r="O345" s="979"/>
      <c r="P345" s="626" t="s">
        <v>3833</v>
      </c>
      <c r="Q345" s="526" t="s">
        <v>1678</v>
      </c>
      <c r="R345" s="527">
        <v>0.5</v>
      </c>
      <c r="S345" s="762"/>
      <c r="U345" s="537"/>
      <c r="W345" s="534"/>
      <c r="X345" s="537"/>
      <c r="Y345" s="555"/>
      <c r="Z345" s="556"/>
      <c r="AA345" s="531">
        <f>ROUND(ROUND(ROUND(F297*N343,0)*R345,0)-Y346,0)</f>
        <v>198</v>
      </c>
      <c r="AB345" s="539"/>
      <c r="AC345" s="504"/>
    </row>
    <row r="346" spans="1:29" ht="16.7" customHeight="1" x14ac:dyDescent="0.15">
      <c r="A346" s="520">
        <v>22</v>
      </c>
      <c r="B346" s="520">
        <v>9167</v>
      </c>
      <c r="C346" s="521" t="s">
        <v>15492</v>
      </c>
      <c r="D346" s="542"/>
      <c r="E346" s="534"/>
      <c r="F346" s="534"/>
      <c r="H346" s="541"/>
      <c r="I346" s="1049" t="s">
        <v>10418</v>
      </c>
      <c r="J346" s="525" t="s">
        <v>1678</v>
      </c>
      <c r="K346" s="718">
        <v>0.96499999999999997</v>
      </c>
      <c r="L346" s="1032"/>
      <c r="M346" s="537"/>
      <c r="O346" s="759"/>
      <c r="P346" s="760"/>
      <c r="Q346" s="526"/>
      <c r="R346" s="527"/>
      <c r="S346" s="762"/>
      <c r="U346" s="537"/>
      <c r="W346" s="534"/>
      <c r="X346" s="537"/>
      <c r="Y346" s="765">
        <v>12</v>
      </c>
      <c r="Z346" s="942" t="s">
        <v>14988</v>
      </c>
      <c r="AA346" s="531">
        <f>ROUND(ROUND(ROUND(ROUND(F297*K346,0)*N343,0),0)-Y346,0)</f>
        <v>393</v>
      </c>
      <c r="AB346" s="539"/>
      <c r="AC346" s="504"/>
    </row>
    <row r="347" spans="1:29" ht="16.7" customHeight="1" x14ac:dyDescent="0.15">
      <c r="A347" s="520">
        <v>22</v>
      </c>
      <c r="B347" s="520">
        <v>9168</v>
      </c>
      <c r="C347" s="521" t="s">
        <v>15493</v>
      </c>
      <c r="D347" s="542"/>
      <c r="E347" s="534"/>
      <c r="F347" s="534"/>
      <c r="H347" s="541"/>
      <c r="I347" s="1047"/>
      <c r="J347" s="537"/>
      <c r="L347" s="1032"/>
      <c r="M347" s="537"/>
      <c r="O347" s="1048" t="s">
        <v>10414</v>
      </c>
      <c r="P347" s="626" t="s">
        <v>16</v>
      </c>
      <c r="Q347" s="526" t="s">
        <v>1678</v>
      </c>
      <c r="R347" s="527">
        <v>0.7</v>
      </c>
      <c r="S347" s="762"/>
      <c r="U347" s="537"/>
      <c r="W347" s="534"/>
      <c r="X347" s="537"/>
      <c r="Y347" s="534"/>
      <c r="Z347" s="942"/>
      <c r="AA347" s="531">
        <f>ROUND(ROUND(ROUND(ROUND(F297*K346,0)*N343,0)*R347,0)-Y346,0)</f>
        <v>272</v>
      </c>
      <c r="AB347" s="539"/>
      <c r="AC347" s="504"/>
    </row>
    <row r="348" spans="1:29" ht="16.7" customHeight="1" x14ac:dyDescent="0.15">
      <c r="A348" s="520">
        <v>22</v>
      </c>
      <c r="B348" s="520" t="s">
        <v>15494</v>
      </c>
      <c r="C348" s="521" t="s">
        <v>15495</v>
      </c>
      <c r="D348" s="542"/>
      <c r="E348" s="534"/>
      <c r="F348" s="534"/>
      <c r="H348" s="541"/>
      <c r="I348" s="1044"/>
      <c r="J348" s="544"/>
      <c r="K348" s="725"/>
      <c r="L348" s="967"/>
      <c r="M348" s="544"/>
      <c r="N348" s="548"/>
      <c r="O348" s="979"/>
      <c r="P348" s="626" t="s">
        <v>3833</v>
      </c>
      <c r="Q348" s="526" t="s">
        <v>1678</v>
      </c>
      <c r="R348" s="527">
        <v>0.5</v>
      </c>
      <c r="S348" s="762"/>
      <c r="U348" s="537"/>
      <c r="W348" s="534"/>
      <c r="X348" s="537"/>
      <c r="Y348" s="534"/>
      <c r="Z348" s="538"/>
      <c r="AA348" s="531">
        <f>ROUND(ROUND(ROUND(ROUND(F297*K346,0)*N343,0)*R348,0)-Y346,0)</f>
        <v>191</v>
      </c>
      <c r="AB348" s="539"/>
      <c r="AC348" s="504"/>
    </row>
    <row r="349" spans="1:29" ht="16.7" customHeight="1" x14ac:dyDescent="0.15">
      <c r="A349" s="520">
        <v>22</v>
      </c>
      <c r="B349" s="520" t="s">
        <v>15496</v>
      </c>
      <c r="C349" s="521" t="s">
        <v>15497</v>
      </c>
      <c r="D349" s="542"/>
      <c r="E349" s="534"/>
      <c r="F349" s="534"/>
      <c r="H349" s="541"/>
      <c r="I349" s="757"/>
      <c r="J349" s="525"/>
      <c r="K349" s="758"/>
      <c r="L349" s="966" t="s">
        <v>14906</v>
      </c>
      <c r="M349" s="525" t="s">
        <v>1678</v>
      </c>
      <c r="N349" s="529">
        <v>0.5</v>
      </c>
      <c r="O349" s="759"/>
      <c r="P349" s="760"/>
      <c r="Q349" s="526"/>
      <c r="R349" s="527"/>
      <c r="S349" s="762"/>
      <c r="U349" s="537"/>
      <c r="W349" s="534"/>
      <c r="X349" s="537"/>
      <c r="Y349" s="534"/>
      <c r="Z349" s="538"/>
      <c r="AA349" s="531">
        <f>ROUND(ROUND(F297*N349,0)-Y346,0)</f>
        <v>288</v>
      </c>
      <c r="AB349" s="539"/>
      <c r="AC349" s="504"/>
    </row>
    <row r="350" spans="1:29" ht="16.7" customHeight="1" x14ac:dyDescent="0.15">
      <c r="A350" s="520">
        <v>22</v>
      </c>
      <c r="B350" s="520" t="s">
        <v>15498</v>
      </c>
      <c r="C350" s="521" t="s">
        <v>15499</v>
      </c>
      <c r="D350" s="542"/>
      <c r="E350" s="534"/>
      <c r="F350" s="534"/>
      <c r="H350" s="541"/>
      <c r="J350" s="537"/>
      <c r="K350" s="742"/>
      <c r="L350" s="1032"/>
      <c r="M350" s="537"/>
      <c r="O350" s="1048" t="s">
        <v>10414</v>
      </c>
      <c r="P350" s="626" t="s">
        <v>16</v>
      </c>
      <c r="Q350" s="526" t="s">
        <v>1678</v>
      </c>
      <c r="R350" s="527">
        <v>0.7</v>
      </c>
      <c r="S350" s="762"/>
      <c r="U350" s="537"/>
      <c r="W350" s="534"/>
      <c r="X350" s="537"/>
      <c r="Y350" s="534"/>
      <c r="Z350" s="538"/>
      <c r="AA350" s="531">
        <f>ROUND(ROUND(ROUND(F297*N349,0)*R350,0)-Y346,0)</f>
        <v>198</v>
      </c>
      <c r="AB350" s="539"/>
      <c r="AC350" s="504"/>
    </row>
    <row r="351" spans="1:29" ht="16.7" customHeight="1" x14ac:dyDescent="0.15">
      <c r="A351" s="520">
        <v>22</v>
      </c>
      <c r="B351" s="520" t="s">
        <v>15500</v>
      </c>
      <c r="C351" s="521" t="s">
        <v>15501</v>
      </c>
      <c r="D351" s="542"/>
      <c r="E351" s="534"/>
      <c r="F351" s="534"/>
      <c r="H351" s="541"/>
      <c r="I351" s="763"/>
      <c r="J351" s="544"/>
      <c r="K351" s="579"/>
      <c r="L351" s="1032"/>
      <c r="M351" s="537"/>
      <c r="O351" s="979"/>
      <c r="P351" s="626" t="s">
        <v>3833</v>
      </c>
      <c r="Q351" s="526" t="s">
        <v>1678</v>
      </c>
      <c r="R351" s="527">
        <v>0.5</v>
      </c>
      <c r="S351" s="762"/>
      <c r="U351" s="537"/>
      <c r="W351" s="534"/>
      <c r="X351" s="537"/>
      <c r="Y351" s="534"/>
      <c r="Z351" s="538"/>
      <c r="AA351" s="531">
        <f>ROUND(ROUND(ROUND(F297*N349,0)*R351,0)-Y346,0)</f>
        <v>138</v>
      </c>
      <c r="AB351" s="539"/>
      <c r="AC351" s="504"/>
    </row>
    <row r="352" spans="1:29" ht="16.7" customHeight="1" x14ac:dyDescent="0.15">
      <c r="A352" s="520">
        <v>22</v>
      </c>
      <c r="B352" s="520" t="s">
        <v>15502</v>
      </c>
      <c r="C352" s="521" t="s">
        <v>15503</v>
      </c>
      <c r="D352" s="542"/>
      <c r="E352" s="534"/>
      <c r="F352" s="534"/>
      <c r="H352" s="541"/>
      <c r="I352" s="1049" t="s">
        <v>10418</v>
      </c>
      <c r="J352" s="525" t="s">
        <v>1678</v>
      </c>
      <c r="K352" s="718">
        <v>0.96499999999999997</v>
      </c>
      <c r="L352" s="1032"/>
      <c r="M352" s="537"/>
      <c r="O352" s="759"/>
      <c r="P352" s="760"/>
      <c r="Q352" s="526"/>
      <c r="R352" s="527"/>
      <c r="S352" s="762"/>
      <c r="U352" s="537"/>
      <c r="W352" s="534"/>
      <c r="X352" s="537"/>
      <c r="Y352" s="534"/>
      <c r="Z352" s="538"/>
      <c r="AA352" s="531">
        <f>ROUND(ROUND(ROUND(ROUND(F297*K352,0)*N349,0),0)-Y346,0)</f>
        <v>277</v>
      </c>
      <c r="AB352" s="539"/>
      <c r="AC352" s="504"/>
    </row>
    <row r="353" spans="1:29" ht="16.7" customHeight="1" x14ac:dyDescent="0.15">
      <c r="A353" s="520">
        <v>22</v>
      </c>
      <c r="B353" s="520" t="s">
        <v>15504</v>
      </c>
      <c r="C353" s="521" t="s">
        <v>15505</v>
      </c>
      <c r="D353" s="542"/>
      <c r="E353" s="534"/>
      <c r="F353" s="534"/>
      <c r="H353" s="541"/>
      <c r="I353" s="1047"/>
      <c r="J353" s="537"/>
      <c r="L353" s="1032"/>
      <c r="M353" s="537"/>
      <c r="O353" s="1048" t="s">
        <v>10414</v>
      </c>
      <c r="P353" s="626" t="s">
        <v>16</v>
      </c>
      <c r="Q353" s="526" t="s">
        <v>1678</v>
      </c>
      <c r="R353" s="527">
        <v>0.7</v>
      </c>
      <c r="S353" s="762"/>
      <c r="U353" s="537"/>
      <c r="W353" s="534"/>
      <c r="X353" s="537"/>
      <c r="Y353" s="534"/>
      <c r="Z353" s="538"/>
      <c r="AA353" s="531">
        <f>ROUND(ROUND(ROUND(ROUND(F297*K352,0)*N349,0)*R353,0)-Y346,0)</f>
        <v>190</v>
      </c>
      <c r="AB353" s="539"/>
      <c r="AC353" s="504"/>
    </row>
    <row r="354" spans="1:29" ht="16.7" customHeight="1" x14ac:dyDescent="0.15">
      <c r="A354" s="520">
        <v>22</v>
      </c>
      <c r="B354" s="520" t="s">
        <v>15506</v>
      </c>
      <c r="C354" s="521" t="s">
        <v>15507</v>
      </c>
      <c r="D354" s="542"/>
      <c r="E354" s="534"/>
      <c r="F354" s="534"/>
      <c r="H354" s="541"/>
      <c r="I354" s="1044"/>
      <c r="J354" s="544"/>
      <c r="K354" s="725"/>
      <c r="L354" s="967"/>
      <c r="M354" s="544"/>
      <c r="N354" s="548"/>
      <c r="O354" s="979"/>
      <c r="P354" s="626" t="s">
        <v>3833</v>
      </c>
      <c r="Q354" s="526" t="s">
        <v>1678</v>
      </c>
      <c r="R354" s="527">
        <v>0.5</v>
      </c>
      <c r="S354" s="764"/>
      <c r="T354" s="763"/>
      <c r="U354" s="544"/>
      <c r="V354" s="548"/>
      <c r="W354" s="534"/>
      <c r="X354" s="537"/>
      <c r="Y354" s="534"/>
      <c r="Z354" s="538"/>
      <c r="AA354" s="531">
        <f>ROUND(ROUND(ROUND(ROUND(F297*K352,0)*N349,0)*R354,0)-Y346,0)</f>
        <v>133</v>
      </c>
      <c r="AB354" s="539"/>
      <c r="AC354" s="504"/>
    </row>
    <row r="355" spans="1:29" ht="16.7" customHeight="1" x14ac:dyDescent="0.15">
      <c r="A355" s="520">
        <v>22</v>
      </c>
      <c r="B355" s="520">
        <v>9175</v>
      </c>
      <c r="C355" s="521" t="s">
        <v>15508</v>
      </c>
      <c r="D355" s="542"/>
      <c r="E355" s="534"/>
      <c r="F355" s="534"/>
      <c r="H355" s="541"/>
      <c r="I355" s="757"/>
      <c r="J355" s="525"/>
      <c r="K355" s="758"/>
      <c r="L355" s="1050" t="s">
        <v>14896</v>
      </c>
      <c r="M355" s="525" t="s">
        <v>1678</v>
      </c>
      <c r="N355" s="529">
        <v>0.7</v>
      </c>
      <c r="O355" s="759"/>
      <c r="P355" s="760"/>
      <c r="Q355" s="526"/>
      <c r="R355" s="527"/>
      <c r="S355" s="1054" t="s">
        <v>10423</v>
      </c>
      <c r="T355" s="968" t="s">
        <v>12821</v>
      </c>
      <c r="U355" s="525" t="s">
        <v>1678</v>
      </c>
      <c r="V355" s="529">
        <v>0.5</v>
      </c>
      <c r="W355" s="534"/>
      <c r="X355" s="537"/>
      <c r="Y355" s="534"/>
      <c r="Z355" s="538"/>
      <c r="AA355" s="531">
        <f>ROUND(ROUND(ROUND(F297*N355,0)*V355,0)-Y346,0)</f>
        <v>198</v>
      </c>
      <c r="AB355" s="539"/>
      <c r="AC355" s="504"/>
    </row>
    <row r="356" spans="1:29" ht="16.7" customHeight="1" x14ac:dyDescent="0.15">
      <c r="A356" s="520">
        <v>22</v>
      </c>
      <c r="B356" s="520">
        <v>9176</v>
      </c>
      <c r="C356" s="521" t="s">
        <v>15509</v>
      </c>
      <c r="D356" s="542"/>
      <c r="E356" s="534"/>
      <c r="F356" s="534"/>
      <c r="H356" s="541"/>
      <c r="J356" s="537"/>
      <c r="K356" s="742"/>
      <c r="L356" s="1032"/>
      <c r="M356" s="537"/>
      <c r="O356" s="1048" t="s">
        <v>10414</v>
      </c>
      <c r="P356" s="626" t="s">
        <v>16</v>
      </c>
      <c r="Q356" s="526" t="s">
        <v>1678</v>
      </c>
      <c r="R356" s="527">
        <v>0.7</v>
      </c>
      <c r="S356" s="1051"/>
      <c r="T356" s="1032"/>
      <c r="U356" s="537"/>
      <c r="W356" s="534"/>
      <c r="X356" s="537"/>
      <c r="Y356" s="534"/>
      <c r="Z356" s="538"/>
      <c r="AA356" s="531">
        <f>ROUND(ROUND(ROUND(ROUND(F297*N355,0)*R356,0)*V355,0)-Y346,0)</f>
        <v>135</v>
      </c>
      <c r="AB356" s="539"/>
      <c r="AC356" s="504"/>
    </row>
    <row r="357" spans="1:29" ht="16.7" customHeight="1" x14ac:dyDescent="0.15">
      <c r="A357" s="520">
        <v>22</v>
      </c>
      <c r="B357" s="520" t="s">
        <v>15510</v>
      </c>
      <c r="C357" s="521" t="s">
        <v>15511</v>
      </c>
      <c r="D357" s="542"/>
      <c r="E357" s="534"/>
      <c r="F357" s="534"/>
      <c r="H357" s="541"/>
      <c r="I357" s="763"/>
      <c r="J357" s="544"/>
      <c r="K357" s="579"/>
      <c r="L357" s="1032"/>
      <c r="M357" s="537"/>
      <c r="O357" s="979"/>
      <c r="P357" s="626" t="s">
        <v>3833</v>
      </c>
      <c r="Q357" s="526" t="s">
        <v>1678</v>
      </c>
      <c r="R357" s="527">
        <v>0.5</v>
      </c>
      <c r="S357" s="1051"/>
      <c r="T357" s="1032"/>
      <c r="U357" s="537"/>
      <c r="W357" s="534"/>
      <c r="X357" s="537"/>
      <c r="Y357" s="534"/>
      <c r="Z357" s="538"/>
      <c r="AA357" s="531">
        <f>ROUND(ROUND(ROUND(ROUND(F297*N355,0)*R357,0)*V355,0)-Y346,0)</f>
        <v>93</v>
      </c>
      <c r="AB357" s="539"/>
      <c r="AC357" s="504"/>
    </row>
    <row r="358" spans="1:29" ht="16.7" customHeight="1" x14ac:dyDescent="0.15">
      <c r="A358" s="520">
        <v>22</v>
      </c>
      <c r="B358" s="520">
        <v>9177</v>
      </c>
      <c r="C358" s="521" t="s">
        <v>15512</v>
      </c>
      <c r="D358" s="542"/>
      <c r="E358" s="534"/>
      <c r="F358" s="534"/>
      <c r="H358" s="541"/>
      <c r="I358" s="1049" t="s">
        <v>10418</v>
      </c>
      <c r="J358" s="525" t="s">
        <v>1678</v>
      </c>
      <c r="K358" s="718">
        <v>0.96499999999999997</v>
      </c>
      <c r="L358" s="1032"/>
      <c r="M358" s="537"/>
      <c r="O358" s="759"/>
      <c r="P358" s="760"/>
      <c r="Q358" s="526"/>
      <c r="R358" s="527"/>
      <c r="S358" s="1051"/>
      <c r="T358" s="1032"/>
      <c r="U358" s="537"/>
      <c r="W358" s="534"/>
      <c r="X358" s="537"/>
      <c r="Y358" s="534"/>
      <c r="Z358" s="538"/>
      <c r="AA358" s="531">
        <f>ROUND(ROUND(ROUND(ROUND(ROUND(F297*K358,0)*N355,0)*V355,0),0)-Y346,0)</f>
        <v>191</v>
      </c>
      <c r="AB358" s="539"/>
      <c r="AC358" s="504"/>
    </row>
    <row r="359" spans="1:29" ht="16.7" customHeight="1" x14ac:dyDescent="0.15">
      <c r="A359" s="520">
        <v>22</v>
      </c>
      <c r="B359" s="520">
        <v>9178</v>
      </c>
      <c r="C359" s="521" t="s">
        <v>15513</v>
      </c>
      <c r="D359" s="542"/>
      <c r="E359" s="534"/>
      <c r="F359" s="534"/>
      <c r="H359" s="541"/>
      <c r="I359" s="1047"/>
      <c r="J359" s="537"/>
      <c r="L359" s="1032"/>
      <c r="M359" s="537"/>
      <c r="O359" s="1048" t="s">
        <v>10414</v>
      </c>
      <c r="P359" s="626" t="s">
        <v>16</v>
      </c>
      <c r="Q359" s="526" t="s">
        <v>1678</v>
      </c>
      <c r="R359" s="527">
        <v>0.7</v>
      </c>
      <c r="S359" s="1051"/>
      <c r="T359" s="1032"/>
      <c r="U359" s="537"/>
      <c r="W359" s="534"/>
      <c r="X359" s="537"/>
      <c r="Y359" s="534"/>
      <c r="Z359" s="538"/>
      <c r="AA359" s="531">
        <f>ROUND(ROUND(ROUND(ROUND(ROUND(ROUND(F297*K358,0)*N355,0)*R359,0)*V355,0),0)-Y346,0)</f>
        <v>130</v>
      </c>
      <c r="AB359" s="539"/>
      <c r="AC359" s="504"/>
    </row>
    <row r="360" spans="1:29" ht="16.7" customHeight="1" x14ac:dyDescent="0.15">
      <c r="A360" s="520">
        <v>22</v>
      </c>
      <c r="B360" s="520" t="s">
        <v>15514</v>
      </c>
      <c r="C360" s="521" t="s">
        <v>15515</v>
      </c>
      <c r="D360" s="542"/>
      <c r="E360" s="534"/>
      <c r="F360" s="534"/>
      <c r="H360" s="541"/>
      <c r="I360" s="1044"/>
      <c r="J360" s="544"/>
      <c r="K360" s="725"/>
      <c r="L360" s="967"/>
      <c r="M360" s="544"/>
      <c r="N360" s="548"/>
      <c r="O360" s="979"/>
      <c r="P360" s="626" t="s">
        <v>3833</v>
      </c>
      <c r="Q360" s="526" t="s">
        <v>1678</v>
      </c>
      <c r="R360" s="527">
        <v>0.5</v>
      </c>
      <c r="S360" s="1051"/>
      <c r="T360" s="1032"/>
      <c r="U360" s="537"/>
      <c r="W360" s="534"/>
      <c r="X360" s="537"/>
      <c r="Y360" s="534"/>
      <c r="Z360" s="538"/>
      <c r="AA360" s="531">
        <f>ROUND(ROUND(ROUND(ROUND(ROUND(ROUND(F297*K358,0)*N355,0)*R360,0)*V355,0),0)-Y346,0)</f>
        <v>90</v>
      </c>
      <c r="AB360" s="539"/>
      <c r="AC360" s="504"/>
    </row>
    <row r="361" spans="1:29" ht="16.7" customHeight="1" x14ac:dyDescent="0.15">
      <c r="A361" s="520">
        <v>22</v>
      </c>
      <c r="B361" s="520" t="s">
        <v>15516</v>
      </c>
      <c r="C361" s="521" t="s">
        <v>15517</v>
      </c>
      <c r="D361" s="542"/>
      <c r="E361" s="534"/>
      <c r="F361" s="534"/>
      <c r="H361" s="541"/>
      <c r="I361" s="757"/>
      <c r="J361" s="525"/>
      <c r="K361" s="758"/>
      <c r="L361" s="966" t="s">
        <v>14906</v>
      </c>
      <c r="M361" s="525" t="s">
        <v>1678</v>
      </c>
      <c r="N361" s="529">
        <v>0.5</v>
      </c>
      <c r="O361" s="759"/>
      <c r="P361" s="760"/>
      <c r="Q361" s="526"/>
      <c r="R361" s="527"/>
      <c r="S361" s="1051"/>
      <c r="T361" s="1032"/>
      <c r="U361" s="537"/>
      <c r="W361" s="534"/>
      <c r="X361" s="537"/>
      <c r="Y361" s="534"/>
      <c r="Z361" s="538"/>
      <c r="AA361" s="531">
        <f>ROUND(ROUND(ROUND(F297*N361,0)*V355,0)-Y346,0)</f>
        <v>138</v>
      </c>
      <c r="AB361" s="539"/>
      <c r="AC361" s="504"/>
    </row>
    <row r="362" spans="1:29" ht="16.7" customHeight="1" x14ac:dyDescent="0.15">
      <c r="A362" s="520">
        <v>22</v>
      </c>
      <c r="B362" s="520" t="s">
        <v>15518</v>
      </c>
      <c r="C362" s="521" t="s">
        <v>15519</v>
      </c>
      <c r="D362" s="542"/>
      <c r="E362" s="534"/>
      <c r="F362" s="534"/>
      <c r="H362" s="541"/>
      <c r="J362" s="537"/>
      <c r="K362" s="742"/>
      <c r="L362" s="1032"/>
      <c r="M362" s="537"/>
      <c r="O362" s="1048" t="s">
        <v>10414</v>
      </c>
      <c r="P362" s="626" t="s">
        <v>16</v>
      </c>
      <c r="Q362" s="526" t="s">
        <v>1678</v>
      </c>
      <c r="R362" s="527">
        <v>0.7</v>
      </c>
      <c r="S362" s="1051"/>
      <c r="T362" s="1032"/>
      <c r="U362" s="537"/>
      <c r="W362" s="534"/>
      <c r="X362" s="537"/>
      <c r="Y362" s="534"/>
      <c r="Z362" s="538"/>
      <c r="AA362" s="531">
        <f>ROUND(ROUND(ROUND(ROUND(F297*N361,0)*R362,0)*V355,0)-Y346,0)</f>
        <v>93</v>
      </c>
      <c r="AB362" s="539"/>
      <c r="AC362" s="504"/>
    </row>
    <row r="363" spans="1:29" ht="16.7" customHeight="1" x14ac:dyDescent="0.15">
      <c r="A363" s="520">
        <v>22</v>
      </c>
      <c r="B363" s="520" t="s">
        <v>15520</v>
      </c>
      <c r="C363" s="521" t="s">
        <v>15521</v>
      </c>
      <c r="D363" s="542"/>
      <c r="E363" s="534"/>
      <c r="F363" s="534"/>
      <c r="H363" s="541"/>
      <c r="I363" s="763"/>
      <c r="J363" s="544"/>
      <c r="K363" s="579"/>
      <c r="L363" s="1032"/>
      <c r="M363" s="537"/>
      <c r="O363" s="979"/>
      <c r="P363" s="626" t="s">
        <v>3833</v>
      </c>
      <c r="Q363" s="526" t="s">
        <v>1678</v>
      </c>
      <c r="R363" s="527">
        <v>0.5</v>
      </c>
      <c r="S363" s="1051"/>
      <c r="T363" s="1032"/>
      <c r="U363" s="537"/>
      <c r="W363" s="534"/>
      <c r="X363" s="537"/>
      <c r="Y363" s="534"/>
      <c r="Z363" s="538"/>
      <c r="AA363" s="531">
        <f>ROUND(ROUND(ROUND(ROUND(F297*N361,0)*R363,0)*V355,0)-Y346,0)</f>
        <v>63</v>
      </c>
      <c r="AB363" s="539"/>
      <c r="AC363" s="504"/>
    </row>
    <row r="364" spans="1:29" ht="16.7" customHeight="1" x14ac:dyDescent="0.15">
      <c r="A364" s="520">
        <v>22</v>
      </c>
      <c r="B364" s="520" t="s">
        <v>15522</v>
      </c>
      <c r="C364" s="521" t="s">
        <v>15523</v>
      </c>
      <c r="D364" s="542"/>
      <c r="E364" s="534"/>
      <c r="F364" s="534"/>
      <c r="H364" s="541"/>
      <c r="I364" s="1049" t="s">
        <v>10418</v>
      </c>
      <c r="J364" s="525" t="s">
        <v>1678</v>
      </c>
      <c r="K364" s="718">
        <v>0.96499999999999997</v>
      </c>
      <c r="L364" s="1032"/>
      <c r="M364" s="537"/>
      <c r="O364" s="759"/>
      <c r="P364" s="760"/>
      <c r="Q364" s="526"/>
      <c r="R364" s="527"/>
      <c r="S364" s="1051"/>
      <c r="T364" s="1032"/>
      <c r="U364" s="537"/>
      <c r="W364" s="534"/>
      <c r="X364" s="537"/>
      <c r="Y364" s="534"/>
      <c r="Z364" s="538"/>
      <c r="AA364" s="531">
        <f>ROUND(ROUND(ROUND(ROUND(ROUND(F297*K364,0)*N361,0),0)*V355,0)-Y346,0)</f>
        <v>133</v>
      </c>
      <c r="AB364" s="539"/>
      <c r="AC364" s="504"/>
    </row>
    <row r="365" spans="1:29" ht="16.7" customHeight="1" x14ac:dyDescent="0.15">
      <c r="A365" s="520">
        <v>22</v>
      </c>
      <c r="B365" s="520" t="s">
        <v>15524</v>
      </c>
      <c r="C365" s="521" t="s">
        <v>15525</v>
      </c>
      <c r="D365" s="542"/>
      <c r="E365" s="534"/>
      <c r="F365" s="534"/>
      <c r="H365" s="541"/>
      <c r="I365" s="1047"/>
      <c r="J365" s="537"/>
      <c r="L365" s="1032"/>
      <c r="M365" s="537"/>
      <c r="O365" s="1048" t="s">
        <v>10414</v>
      </c>
      <c r="P365" s="626" t="s">
        <v>16</v>
      </c>
      <c r="Q365" s="526" t="s">
        <v>1678</v>
      </c>
      <c r="R365" s="527">
        <v>0.7</v>
      </c>
      <c r="S365" s="1051"/>
      <c r="T365" s="1032"/>
      <c r="U365" s="537"/>
      <c r="W365" s="534"/>
      <c r="X365" s="537"/>
      <c r="Y365" s="534"/>
      <c r="Z365" s="538"/>
      <c r="AA365" s="531">
        <f>ROUND(ROUND(ROUND(ROUND(ROUND(F297*K364,0)*N361,0)*R365,0)*V355,0)-Y346,0)</f>
        <v>89</v>
      </c>
      <c r="AB365" s="539"/>
      <c r="AC365" s="504"/>
    </row>
    <row r="366" spans="1:29" ht="16.7" customHeight="1" x14ac:dyDescent="0.15">
      <c r="A366" s="520">
        <v>22</v>
      </c>
      <c r="B366" s="520" t="s">
        <v>15526</v>
      </c>
      <c r="C366" s="521" t="s">
        <v>15527</v>
      </c>
      <c r="D366" s="542"/>
      <c r="E366" s="534"/>
      <c r="F366" s="534"/>
      <c r="H366" s="541"/>
      <c r="I366" s="1044"/>
      <c r="J366" s="544"/>
      <c r="K366" s="725"/>
      <c r="L366" s="967"/>
      <c r="M366" s="544"/>
      <c r="N366" s="548"/>
      <c r="O366" s="979"/>
      <c r="P366" s="626" t="s">
        <v>3833</v>
      </c>
      <c r="Q366" s="526" t="s">
        <v>1678</v>
      </c>
      <c r="R366" s="527">
        <v>0.5</v>
      </c>
      <c r="S366" s="1051"/>
      <c r="T366" s="967"/>
      <c r="U366" s="544"/>
      <c r="V366" s="548"/>
      <c r="W366" s="534"/>
      <c r="X366" s="537"/>
      <c r="Y366" s="534"/>
      <c r="Z366" s="538"/>
      <c r="AA366" s="531">
        <f>ROUND(ROUND(ROUND(ROUND(ROUND(F297*K364,0)*N361,0)*R366,0)*V355,0)-Y346,0)</f>
        <v>61</v>
      </c>
      <c r="AB366" s="539"/>
      <c r="AC366" s="504"/>
    </row>
    <row r="367" spans="1:29" ht="16.7" customHeight="1" x14ac:dyDescent="0.15">
      <c r="A367" s="520">
        <v>22</v>
      </c>
      <c r="B367" s="520">
        <v>9179</v>
      </c>
      <c r="C367" s="521" t="s">
        <v>15528</v>
      </c>
      <c r="D367" s="542"/>
      <c r="E367" s="534"/>
      <c r="F367" s="534"/>
      <c r="H367" s="541"/>
      <c r="I367" s="757"/>
      <c r="J367" s="525"/>
      <c r="K367" s="758"/>
      <c r="L367" s="1050" t="s">
        <v>14896</v>
      </c>
      <c r="M367" s="525" t="s">
        <v>1678</v>
      </c>
      <c r="N367" s="529">
        <v>0.7</v>
      </c>
      <c r="O367" s="759"/>
      <c r="P367" s="760"/>
      <c r="Q367" s="526"/>
      <c r="R367" s="527"/>
      <c r="S367" s="1051"/>
      <c r="T367" s="968" t="s">
        <v>12830</v>
      </c>
      <c r="U367" s="525" t="s">
        <v>1678</v>
      </c>
      <c r="V367" s="529">
        <v>0.7</v>
      </c>
      <c r="W367" s="534"/>
      <c r="X367" s="537"/>
      <c r="Y367" s="534"/>
      <c r="Z367" s="538"/>
      <c r="AA367" s="531">
        <f>ROUND(ROUND(ROUND(F297*N367,0)*V367,0)-Y346,0)</f>
        <v>281</v>
      </c>
      <c r="AB367" s="539"/>
      <c r="AC367" s="504"/>
    </row>
    <row r="368" spans="1:29" ht="16.7" customHeight="1" x14ac:dyDescent="0.15">
      <c r="A368" s="520">
        <v>22</v>
      </c>
      <c r="B368" s="520">
        <v>9180</v>
      </c>
      <c r="C368" s="521" t="s">
        <v>15529</v>
      </c>
      <c r="D368" s="542"/>
      <c r="E368" s="534"/>
      <c r="F368" s="534"/>
      <c r="H368" s="541"/>
      <c r="J368" s="537"/>
      <c r="K368" s="742"/>
      <c r="L368" s="1032"/>
      <c r="M368" s="537"/>
      <c r="O368" s="1048" t="s">
        <v>10414</v>
      </c>
      <c r="P368" s="626" t="s">
        <v>16</v>
      </c>
      <c r="Q368" s="526" t="s">
        <v>1678</v>
      </c>
      <c r="R368" s="527">
        <v>0.7</v>
      </c>
      <c r="S368" s="1051"/>
      <c r="T368" s="1032"/>
      <c r="U368" s="537"/>
      <c r="W368" s="534"/>
      <c r="X368" s="537"/>
      <c r="Y368" s="534"/>
      <c r="Z368" s="538"/>
      <c r="AA368" s="531">
        <f>ROUND(ROUND(ROUND(ROUND(F297*N367,0)*R368,0)*V367,0)-Y346,0)</f>
        <v>193</v>
      </c>
      <c r="AB368" s="539"/>
      <c r="AC368" s="504"/>
    </row>
    <row r="369" spans="1:29" ht="16.7" customHeight="1" x14ac:dyDescent="0.15">
      <c r="A369" s="520">
        <v>22</v>
      </c>
      <c r="B369" s="520" t="s">
        <v>15530</v>
      </c>
      <c r="C369" s="521" t="s">
        <v>15531</v>
      </c>
      <c r="D369" s="542"/>
      <c r="E369" s="534"/>
      <c r="F369" s="534"/>
      <c r="H369" s="541"/>
      <c r="I369" s="763"/>
      <c r="J369" s="544"/>
      <c r="K369" s="579"/>
      <c r="L369" s="1032"/>
      <c r="M369" s="537"/>
      <c r="O369" s="979"/>
      <c r="P369" s="626" t="s">
        <v>3833</v>
      </c>
      <c r="Q369" s="526" t="s">
        <v>1678</v>
      </c>
      <c r="R369" s="527">
        <v>0.5</v>
      </c>
      <c r="S369" s="1051"/>
      <c r="T369" s="1032"/>
      <c r="U369" s="537"/>
      <c r="W369" s="534"/>
      <c r="X369" s="537"/>
      <c r="Y369" s="534"/>
      <c r="Z369" s="538"/>
      <c r="AA369" s="531">
        <f>ROUND(ROUND(ROUND(ROUND(F297*N367,0)*R369,0)*V367,0)-Y346,0)</f>
        <v>135</v>
      </c>
      <c r="AB369" s="539"/>
      <c r="AC369" s="504"/>
    </row>
    <row r="370" spans="1:29" ht="16.7" customHeight="1" x14ac:dyDescent="0.15">
      <c r="A370" s="520">
        <v>22</v>
      </c>
      <c r="B370" s="520">
        <v>9189</v>
      </c>
      <c r="C370" s="521" t="s">
        <v>15532</v>
      </c>
      <c r="D370" s="542"/>
      <c r="E370" s="534"/>
      <c r="F370" s="534"/>
      <c r="H370" s="541"/>
      <c r="I370" s="1049" t="s">
        <v>10418</v>
      </c>
      <c r="J370" s="525" t="s">
        <v>1678</v>
      </c>
      <c r="K370" s="718">
        <v>0.96499999999999997</v>
      </c>
      <c r="L370" s="1032"/>
      <c r="M370" s="537"/>
      <c r="O370" s="759"/>
      <c r="P370" s="760"/>
      <c r="Q370" s="526"/>
      <c r="R370" s="527"/>
      <c r="S370" s="1051"/>
      <c r="T370" s="1032"/>
      <c r="U370" s="537"/>
      <c r="W370" s="534"/>
      <c r="X370" s="537"/>
      <c r="Y370" s="534"/>
      <c r="Z370" s="538"/>
      <c r="AA370" s="531">
        <f>ROUND(ROUND(ROUND(ROUND(ROUND(F297*K370,0)*N367,0)*V367,0),0)-Y346,0)</f>
        <v>272</v>
      </c>
      <c r="AB370" s="539"/>
      <c r="AC370" s="504"/>
    </row>
    <row r="371" spans="1:29" ht="16.7" customHeight="1" x14ac:dyDescent="0.15">
      <c r="A371" s="520">
        <v>22</v>
      </c>
      <c r="B371" s="520">
        <v>9190</v>
      </c>
      <c r="C371" s="521" t="s">
        <v>15533</v>
      </c>
      <c r="D371" s="542"/>
      <c r="E371" s="534"/>
      <c r="F371" s="534"/>
      <c r="H371" s="541"/>
      <c r="I371" s="1047"/>
      <c r="J371" s="537"/>
      <c r="L371" s="1032"/>
      <c r="M371" s="537"/>
      <c r="O371" s="1048" t="s">
        <v>10414</v>
      </c>
      <c r="P371" s="626" t="s">
        <v>16</v>
      </c>
      <c r="Q371" s="526" t="s">
        <v>1678</v>
      </c>
      <c r="R371" s="527">
        <v>0.7</v>
      </c>
      <c r="S371" s="1051"/>
      <c r="T371" s="1032"/>
      <c r="U371" s="537"/>
      <c r="W371" s="534"/>
      <c r="X371" s="537"/>
      <c r="Y371" s="534"/>
      <c r="Z371" s="538"/>
      <c r="AA371" s="531">
        <f>ROUND(ROUND(ROUND(ROUND(ROUND(ROUND(F297*K370,0)*N367,0)*R371,0)*V367,0),0)-Y346,0)</f>
        <v>187</v>
      </c>
      <c r="AB371" s="539"/>
      <c r="AC371" s="504"/>
    </row>
    <row r="372" spans="1:29" ht="16.7" customHeight="1" x14ac:dyDescent="0.15">
      <c r="A372" s="520">
        <v>22</v>
      </c>
      <c r="B372" s="520" t="s">
        <v>15534</v>
      </c>
      <c r="C372" s="521" t="s">
        <v>15535</v>
      </c>
      <c r="D372" s="542"/>
      <c r="E372" s="534"/>
      <c r="F372" s="534"/>
      <c r="H372" s="541"/>
      <c r="I372" s="1044"/>
      <c r="J372" s="544"/>
      <c r="K372" s="725"/>
      <c r="L372" s="967"/>
      <c r="M372" s="544"/>
      <c r="N372" s="548"/>
      <c r="O372" s="979"/>
      <c r="P372" s="626" t="s">
        <v>3833</v>
      </c>
      <c r="Q372" s="526" t="s">
        <v>1678</v>
      </c>
      <c r="R372" s="527">
        <v>0.5</v>
      </c>
      <c r="S372" s="1051"/>
      <c r="T372" s="1032"/>
      <c r="U372" s="537"/>
      <c r="W372" s="534"/>
      <c r="X372" s="537"/>
      <c r="Y372" s="534"/>
      <c r="Z372" s="538"/>
      <c r="AA372" s="531">
        <f>ROUND(ROUND(ROUND(ROUND(ROUND(ROUND(F297*K370,0)*N367,0)*R372,0)*V367,0),0)-Y346,0)</f>
        <v>130</v>
      </c>
      <c r="AB372" s="539"/>
      <c r="AC372" s="504"/>
    </row>
    <row r="373" spans="1:29" ht="16.7" customHeight="1" x14ac:dyDescent="0.15">
      <c r="A373" s="520">
        <v>22</v>
      </c>
      <c r="B373" s="520" t="s">
        <v>15536</v>
      </c>
      <c r="C373" s="521" t="s">
        <v>15537</v>
      </c>
      <c r="D373" s="542"/>
      <c r="E373" s="534"/>
      <c r="F373" s="534"/>
      <c r="H373" s="541"/>
      <c r="I373" s="757"/>
      <c r="J373" s="525"/>
      <c r="K373" s="758"/>
      <c r="L373" s="966" t="s">
        <v>14906</v>
      </c>
      <c r="M373" s="525" t="s">
        <v>1678</v>
      </c>
      <c r="N373" s="529">
        <v>0.5</v>
      </c>
      <c r="O373" s="759"/>
      <c r="P373" s="760"/>
      <c r="Q373" s="526"/>
      <c r="R373" s="527"/>
      <c r="S373" s="1051"/>
      <c r="T373" s="1032"/>
      <c r="U373" s="537"/>
      <c r="W373" s="534"/>
      <c r="X373" s="537"/>
      <c r="Y373" s="534"/>
      <c r="Z373" s="538"/>
      <c r="AA373" s="531">
        <f>ROUND(ROUND(ROUND(F297*N373,0)*V367,0)-Y346,0)</f>
        <v>198</v>
      </c>
      <c r="AB373" s="539"/>
      <c r="AC373" s="504"/>
    </row>
    <row r="374" spans="1:29" ht="16.7" customHeight="1" x14ac:dyDescent="0.15">
      <c r="A374" s="520">
        <v>22</v>
      </c>
      <c r="B374" s="520" t="s">
        <v>15538</v>
      </c>
      <c r="C374" s="521" t="s">
        <v>15539</v>
      </c>
      <c r="D374" s="542"/>
      <c r="E374" s="534"/>
      <c r="F374" s="534"/>
      <c r="H374" s="541"/>
      <c r="J374" s="537"/>
      <c r="K374" s="742"/>
      <c r="L374" s="1032"/>
      <c r="M374" s="537"/>
      <c r="O374" s="1048" t="s">
        <v>10414</v>
      </c>
      <c r="P374" s="626" t="s">
        <v>16</v>
      </c>
      <c r="Q374" s="526" t="s">
        <v>1678</v>
      </c>
      <c r="R374" s="527">
        <v>0.7</v>
      </c>
      <c r="S374" s="1051"/>
      <c r="T374" s="1032"/>
      <c r="U374" s="537"/>
      <c r="W374" s="534"/>
      <c r="X374" s="537"/>
      <c r="Y374" s="534"/>
      <c r="Z374" s="538"/>
      <c r="AA374" s="531">
        <f>ROUND(ROUND(ROUND(ROUND(F297*N373,0)*R374,0)*V367,0)-Y346,0)</f>
        <v>135</v>
      </c>
      <c r="AB374" s="539"/>
      <c r="AC374" s="504"/>
    </row>
    <row r="375" spans="1:29" ht="16.7" customHeight="1" x14ac:dyDescent="0.15">
      <c r="A375" s="520">
        <v>22</v>
      </c>
      <c r="B375" s="520" t="s">
        <v>15540</v>
      </c>
      <c r="C375" s="521" t="s">
        <v>15541</v>
      </c>
      <c r="D375" s="542"/>
      <c r="E375" s="534"/>
      <c r="F375" s="534"/>
      <c r="H375" s="541"/>
      <c r="I375" s="763"/>
      <c r="J375" s="544"/>
      <c r="K375" s="579"/>
      <c r="L375" s="1032"/>
      <c r="M375" s="537"/>
      <c r="O375" s="979"/>
      <c r="P375" s="626" t="s">
        <v>3833</v>
      </c>
      <c r="Q375" s="526" t="s">
        <v>1678</v>
      </c>
      <c r="R375" s="527">
        <v>0.5</v>
      </c>
      <c r="S375" s="1051"/>
      <c r="T375" s="1032"/>
      <c r="U375" s="537"/>
      <c r="W375" s="534"/>
      <c r="X375" s="537"/>
      <c r="Y375" s="534"/>
      <c r="Z375" s="538"/>
      <c r="AA375" s="531">
        <f>ROUND(ROUND(ROUND(ROUND(F297*N373,0)*R375,0)*V367,0)-Y346,0)</f>
        <v>93</v>
      </c>
      <c r="AB375" s="539"/>
      <c r="AC375" s="504"/>
    </row>
    <row r="376" spans="1:29" ht="16.7" customHeight="1" x14ac:dyDescent="0.15">
      <c r="A376" s="520">
        <v>22</v>
      </c>
      <c r="B376" s="520" t="s">
        <v>15542</v>
      </c>
      <c r="C376" s="521" t="s">
        <v>15543</v>
      </c>
      <c r="D376" s="542"/>
      <c r="E376" s="534"/>
      <c r="F376" s="534"/>
      <c r="H376" s="541"/>
      <c r="I376" s="1049" t="s">
        <v>10418</v>
      </c>
      <c r="J376" s="525" t="s">
        <v>1678</v>
      </c>
      <c r="K376" s="718">
        <v>0.96499999999999997</v>
      </c>
      <c r="L376" s="1032"/>
      <c r="M376" s="537"/>
      <c r="O376" s="759"/>
      <c r="P376" s="760"/>
      <c r="Q376" s="526"/>
      <c r="R376" s="527"/>
      <c r="S376" s="1051"/>
      <c r="T376" s="1032"/>
      <c r="U376" s="537"/>
      <c r="W376" s="534"/>
      <c r="X376" s="537"/>
      <c r="Y376" s="534"/>
      <c r="Z376" s="538"/>
      <c r="AA376" s="531">
        <f>ROUND(ROUND(ROUND(ROUND(ROUND(F297*K376,0)*N373,0),0)*V367,0)-Y346,0)</f>
        <v>190</v>
      </c>
      <c r="AB376" s="539"/>
      <c r="AC376" s="504"/>
    </row>
    <row r="377" spans="1:29" ht="16.7" customHeight="1" x14ac:dyDescent="0.15">
      <c r="A377" s="520">
        <v>22</v>
      </c>
      <c r="B377" s="520" t="s">
        <v>15544</v>
      </c>
      <c r="C377" s="521" t="s">
        <v>15545</v>
      </c>
      <c r="D377" s="542"/>
      <c r="E377" s="534"/>
      <c r="F377" s="534"/>
      <c r="H377" s="541"/>
      <c r="I377" s="1047"/>
      <c r="J377" s="537"/>
      <c r="L377" s="1032"/>
      <c r="M377" s="537"/>
      <c r="O377" s="1048" t="s">
        <v>10414</v>
      </c>
      <c r="P377" s="626" t="s">
        <v>16</v>
      </c>
      <c r="Q377" s="526" t="s">
        <v>1678</v>
      </c>
      <c r="R377" s="527">
        <v>0.7</v>
      </c>
      <c r="S377" s="1051"/>
      <c r="T377" s="1032"/>
      <c r="U377" s="537"/>
      <c r="W377" s="534"/>
      <c r="X377" s="537"/>
      <c r="Y377" s="534"/>
      <c r="Z377" s="538"/>
      <c r="AA377" s="531">
        <f>ROUND(ROUND(ROUND(ROUND(ROUND(F297*K376,0)*N373,0)*R377,0)*V367,0)-Y346,0)</f>
        <v>129</v>
      </c>
      <c r="AB377" s="539"/>
      <c r="AC377" s="504"/>
    </row>
    <row r="378" spans="1:29" ht="16.7" customHeight="1" x14ac:dyDescent="0.15">
      <c r="A378" s="520">
        <v>22</v>
      </c>
      <c r="B378" s="520" t="s">
        <v>15546</v>
      </c>
      <c r="C378" s="521" t="s">
        <v>15547</v>
      </c>
      <c r="D378" s="542"/>
      <c r="E378" s="534"/>
      <c r="F378" s="534"/>
      <c r="H378" s="541"/>
      <c r="I378" s="1044"/>
      <c r="J378" s="544"/>
      <c r="K378" s="725"/>
      <c r="L378" s="967"/>
      <c r="M378" s="544"/>
      <c r="N378" s="548"/>
      <c r="O378" s="979"/>
      <c r="P378" s="626" t="s">
        <v>3833</v>
      </c>
      <c r="Q378" s="526" t="s">
        <v>1678</v>
      </c>
      <c r="R378" s="527">
        <v>0.5</v>
      </c>
      <c r="S378" s="1052"/>
      <c r="T378" s="967"/>
      <c r="U378" s="544"/>
      <c r="V378" s="548"/>
      <c r="W378" s="534"/>
      <c r="X378" s="537"/>
      <c r="Y378" s="534"/>
      <c r="Z378" s="538"/>
      <c r="AA378" s="531">
        <f>ROUND(ROUND(ROUND(ROUND(ROUND(F297*K376,0)*N373,0)*R378,0)*V367,0)-Y346,0)</f>
        <v>90</v>
      </c>
      <c r="AB378" s="539"/>
      <c r="AC378" s="504"/>
    </row>
    <row r="379" spans="1:29" ht="16.7" customHeight="1" x14ac:dyDescent="0.15">
      <c r="A379" s="520">
        <v>22</v>
      </c>
      <c r="B379" s="520" t="s">
        <v>15548</v>
      </c>
      <c r="C379" s="521" t="s">
        <v>15549</v>
      </c>
      <c r="D379" s="542"/>
      <c r="E379" s="534"/>
      <c r="F379" s="534"/>
      <c r="H379" s="541"/>
      <c r="I379" s="757"/>
      <c r="J379" s="525"/>
      <c r="K379" s="758"/>
      <c r="L379" s="966" t="s">
        <v>14896</v>
      </c>
      <c r="M379" s="525" t="s">
        <v>1678</v>
      </c>
      <c r="N379" s="529">
        <v>0.7</v>
      </c>
      <c r="O379" s="759"/>
      <c r="P379" s="760"/>
      <c r="Q379" s="526"/>
      <c r="R379" s="527"/>
      <c r="S379" s="1054" t="s">
        <v>14959</v>
      </c>
      <c r="T379" s="968" t="s">
        <v>12840</v>
      </c>
      <c r="U379" s="525" t="s">
        <v>1678</v>
      </c>
      <c r="V379" s="529">
        <v>0.7</v>
      </c>
      <c r="W379" s="534"/>
      <c r="X379" s="537"/>
      <c r="Y379" s="534"/>
      <c r="Z379" s="538"/>
      <c r="AA379" s="531">
        <f>ROUND(ROUND(ROUND(F297*N379,0)*V379,0)-Y346,0)</f>
        <v>281</v>
      </c>
      <c r="AB379" s="539"/>
      <c r="AC379" s="504"/>
    </row>
    <row r="380" spans="1:29" ht="16.7" customHeight="1" x14ac:dyDescent="0.15">
      <c r="A380" s="520">
        <v>22</v>
      </c>
      <c r="B380" s="520" t="s">
        <v>15550</v>
      </c>
      <c r="C380" s="521" t="s">
        <v>15551</v>
      </c>
      <c r="D380" s="542"/>
      <c r="E380" s="534"/>
      <c r="F380" s="534"/>
      <c r="H380" s="541"/>
      <c r="J380" s="537"/>
      <c r="K380" s="742"/>
      <c r="L380" s="1032"/>
      <c r="M380" s="537"/>
      <c r="O380" s="1048" t="s">
        <v>10414</v>
      </c>
      <c r="P380" s="626" t="s">
        <v>16</v>
      </c>
      <c r="Q380" s="526" t="s">
        <v>1678</v>
      </c>
      <c r="R380" s="527">
        <v>0.7</v>
      </c>
      <c r="S380" s="1055"/>
      <c r="T380" s="1032"/>
      <c r="U380" s="537"/>
      <c r="W380" s="534"/>
      <c r="X380" s="537"/>
      <c r="Y380" s="534"/>
      <c r="Z380" s="538"/>
      <c r="AA380" s="531">
        <f>ROUND(ROUND(ROUND(ROUND(F297*N379,0)*R380,0)*V379,0)-Y346,0)</f>
        <v>193</v>
      </c>
      <c r="AB380" s="539"/>
      <c r="AC380" s="504"/>
    </row>
    <row r="381" spans="1:29" ht="16.7" customHeight="1" x14ac:dyDescent="0.15">
      <c r="A381" s="520">
        <v>22</v>
      </c>
      <c r="B381" s="520" t="s">
        <v>15552</v>
      </c>
      <c r="C381" s="521" t="s">
        <v>15553</v>
      </c>
      <c r="D381" s="542"/>
      <c r="E381" s="534"/>
      <c r="F381" s="534"/>
      <c r="H381" s="541"/>
      <c r="I381" s="763"/>
      <c r="J381" s="544"/>
      <c r="K381" s="579"/>
      <c r="L381" s="1032"/>
      <c r="M381" s="537"/>
      <c r="O381" s="979"/>
      <c r="P381" s="626" t="s">
        <v>3833</v>
      </c>
      <c r="Q381" s="526" t="s">
        <v>1678</v>
      </c>
      <c r="R381" s="527">
        <v>0.5</v>
      </c>
      <c r="S381" s="1055"/>
      <c r="T381" s="1032"/>
      <c r="U381" s="537"/>
      <c r="W381" s="534"/>
      <c r="X381" s="537"/>
      <c r="Y381" s="534"/>
      <c r="Z381" s="538"/>
      <c r="AA381" s="531">
        <f>ROUND(ROUND(ROUND(ROUND(F297*N379,0)*R381,0)*V379,0)-Y346,0)</f>
        <v>135</v>
      </c>
      <c r="AB381" s="539"/>
      <c r="AC381" s="504"/>
    </row>
    <row r="382" spans="1:29" ht="16.7" customHeight="1" x14ac:dyDescent="0.15">
      <c r="A382" s="520">
        <v>22</v>
      </c>
      <c r="B382" s="520" t="s">
        <v>15554</v>
      </c>
      <c r="C382" s="521" t="s">
        <v>15555</v>
      </c>
      <c r="D382" s="542"/>
      <c r="E382" s="534"/>
      <c r="F382" s="534"/>
      <c r="H382" s="541"/>
      <c r="I382" s="1049" t="s">
        <v>10418</v>
      </c>
      <c r="J382" s="525" t="s">
        <v>1678</v>
      </c>
      <c r="K382" s="718">
        <v>0.96499999999999997</v>
      </c>
      <c r="L382" s="1032"/>
      <c r="M382" s="537"/>
      <c r="O382" s="759"/>
      <c r="P382" s="760"/>
      <c r="Q382" s="526"/>
      <c r="R382" s="527"/>
      <c r="S382" s="1055"/>
      <c r="T382" s="1032"/>
      <c r="U382" s="537"/>
      <c r="W382" s="534"/>
      <c r="X382" s="537"/>
      <c r="Y382" s="534"/>
      <c r="Z382" s="538"/>
      <c r="AA382" s="531">
        <f>ROUND(ROUND(ROUND(ROUND(ROUND(F297*K382,0)*N379,0)*V379,0),0)-Y346,0)</f>
        <v>272</v>
      </c>
      <c r="AB382" s="539"/>
      <c r="AC382" s="504"/>
    </row>
    <row r="383" spans="1:29" ht="16.7" customHeight="1" x14ac:dyDescent="0.15">
      <c r="A383" s="520">
        <v>22</v>
      </c>
      <c r="B383" s="520" t="s">
        <v>15556</v>
      </c>
      <c r="C383" s="521" t="s">
        <v>15557</v>
      </c>
      <c r="D383" s="542"/>
      <c r="E383" s="534"/>
      <c r="F383" s="534"/>
      <c r="H383" s="541"/>
      <c r="I383" s="1047"/>
      <c r="J383" s="537"/>
      <c r="L383" s="1032"/>
      <c r="M383" s="537"/>
      <c r="O383" s="1048" t="s">
        <v>10414</v>
      </c>
      <c r="P383" s="626" t="s">
        <v>16</v>
      </c>
      <c r="Q383" s="526" t="s">
        <v>1678</v>
      </c>
      <c r="R383" s="527">
        <v>0.7</v>
      </c>
      <c r="S383" s="1055"/>
      <c r="T383" s="1032"/>
      <c r="U383" s="537"/>
      <c r="W383" s="534"/>
      <c r="X383" s="537"/>
      <c r="Y383" s="534"/>
      <c r="Z383" s="538"/>
      <c r="AA383" s="531">
        <f>ROUND(ROUND(ROUND(ROUND(ROUND(ROUND(F297*K382,0)*N379,0)*R383,0)*V379,0),0)-Y346,0)</f>
        <v>187</v>
      </c>
      <c r="AB383" s="539"/>
      <c r="AC383" s="504"/>
    </row>
    <row r="384" spans="1:29" ht="16.7" customHeight="1" x14ac:dyDescent="0.15">
      <c r="A384" s="520">
        <v>22</v>
      </c>
      <c r="B384" s="520" t="s">
        <v>15558</v>
      </c>
      <c r="C384" s="521" t="s">
        <v>15559</v>
      </c>
      <c r="D384" s="542"/>
      <c r="E384" s="534"/>
      <c r="F384" s="534"/>
      <c r="H384" s="541"/>
      <c r="I384" s="1044"/>
      <c r="J384" s="544"/>
      <c r="K384" s="725"/>
      <c r="L384" s="967"/>
      <c r="M384" s="544"/>
      <c r="N384" s="548"/>
      <c r="O384" s="979"/>
      <c r="P384" s="626" t="s">
        <v>3833</v>
      </c>
      <c r="Q384" s="526" t="s">
        <v>1678</v>
      </c>
      <c r="R384" s="527">
        <v>0.5</v>
      </c>
      <c r="S384" s="1055"/>
      <c r="T384" s="1032"/>
      <c r="U384" s="537"/>
      <c r="W384" s="534"/>
      <c r="X384" s="537"/>
      <c r="Y384" s="534"/>
      <c r="Z384" s="538"/>
      <c r="AA384" s="531">
        <f>ROUND(ROUND(ROUND(ROUND(ROUND(ROUND(F297*K382,0)*N379,0)*R384,0)*V379,0),0)-Y346,0)</f>
        <v>130</v>
      </c>
      <c r="AB384" s="539"/>
      <c r="AC384" s="504"/>
    </row>
    <row r="385" spans="1:29" ht="16.7" customHeight="1" x14ac:dyDescent="0.15">
      <c r="A385" s="520">
        <v>22</v>
      </c>
      <c r="B385" s="520" t="s">
        <v>15560</v>
      </c>
      <c r="C385" s="521" t="s">
        <v>15561</v>
      </c>
      <c r="D385" s="542"/>
      <c r="E385" s="534"/>
      <c r="F385" s="534"/>
      <c r="H385" s="541"/>
      <c r="I385" s="757"/>
      <c r="J385" s="525"/>
      <c r="K385" s="758"/>
      <c r="L385" s="966" t="s">
        <v>14906</v>
      </c>
      <c r="M385" s="525" t="s">
        <v>1678</v>
      </c>
      <c r="N385" s="529">
        <v>0.5</v>
      </c>
      <c r="O385" s="759"/>
      <c r="P385" s="760"/>
      <c r="Q385" s="526"/>
      <c r="R385" s="527"/>
      <c r="S385" s="1055"/>
      <c r="T385" s="1032"/>
      <c r="U385" s="537"/>
      <c r="W385" s="534"/>
      <c r="X385" s="537"/>
      <c r="Y385" s="534"/>
      <c r="Z385" s="538"/>
      <c r="AA385" s="531">
        <f>ROUND(ROUND(ROUND(F297*N385,0)*V379,0)-Y346,0)</f>
        <v>198</v>
      </c>
      <c r="AB385" s="539"/>
      <c r="AC385" s="504"/>
    </row>
    <row r="386" spans="1:29" ht="16.7" customHeight="1" x14ac:dyDescent="0.15">
      <c r="A386" s="520">
        <v>22</v>
      </c>
      <c r="B386" s="520" t="s">
        <v>15562</v>
      </c>
      <c r="C386" s="521" t="s">
        <v>15563</v>
      </c>
      <c r="D386" s="542"/>
      <c r="E386" s="534"/>
      <c r="F386" s="534"/>
      <c r="H386" s="541"/>
      <c r="J386" s="537"/>
      <c r="K386" s="742"/>
      <c r="L386" s="1032"/>
      <c r="M386" s="537"/>
      <c r="O386" s="1048" t="s">
        <v>10414</v>
      </c>
      <c r="P386" s="626" t="s">
        <v>16</v>
      </c>
      <c r="Q386" s="526" t="s">
        <v>1678</v>
      </c>
      <c r="R386" s="527">
        <v>0.7</v>
      </c>
      <c r="S386" s="1055"/>
      <c r="T386" s="1032"/>
      <c r="U386" s="537"/>
      <c r="W386" s="534"/>
      <c r="X386" s="537"/>
      <c r="Y386" s="534"/>
      <c r="Z386" s="538"/>
      <c r="AA386" s="531">
        <f>ROUND(ROUND(ROUND(ROUND(F297*N385,0)*R386,0)*V379,0)-Y346,0)</f>
        <v>135</v>
      </c>
      <c r="AB386" s="539"/>
      <c r="AC386" s="504"/>
    </row>
    <row r="387" spans="1:29" ht="16.7" customHeight="1" x14ac:dyDescent="0.15">
      <c r="A387" s="520">
        <v>22</v>
      </c>
      <c r="B387" s="520" t="s">
        <v>15564</v>
      </c>
      <c r="C387" s="521" t="s">
        <v>15565</v>
      </c>
      <c r="D387" s="542"/>
      <c r="E387" s="534"/>
      <c r="F387" s="534"/>
      <c r="H387" s="541"/>
      <c r="I387" s="763"/>
      <c r="J387" s="544"/>
      <c r="K387" s="579"/>
      <c r="L387" s="1032"/>
      <c r="M387" s="537"/>
      <c r="O387" s="979"/>
      <c r="P387" s="626" t="s">
        <v>3833</v>
      </c>
      <c r="Q387" s="526" t="s">
        <v>1678</v>
      </c>
      <c r="R387" s="527">
        <v>0.5</v>
      </c>
      <c r="S387" s="1055"/>
      <c r="T387" s="1032"/>
      <c r="U387" s="537"/>
      <c r="W387" s="534"/>
      <c r="X387" s="537"/>
      <c r="Y387" s="534"/>
      <c r="Z387" s="538"/>
      <c r="AA387" s="531">
        <f>ROUND(ROUND(ROUND(ROUND(F297*N385,0)*R387,0)*V379,0)-Y346,0)</f>
        <v>93</v>
      </c>
      <c r="AB387" s="539"/>
      <c r="AC387" s="504"/>
    </row>
    <row r="388" spans="1:29" ht="16.7" customHeight="1" x14ac:dyDescent="0.15">
      <c r="A388" s="520">
        <v>22</v>
      </c>
      <c r="B388" s="520" t="s">
        <v>15566</v>
      </c>
      <c r="C388" s="521" t="s">
        <v>15567</v>
      </c>
      <c r="D388" s="542"/>
      <c r="E388" s="534"/>
      <c r="F388" s="534"/>
      <c r="H388" s="541"/>
      <c r="I388" s="1049" t="s">
        <v>10418</v>
      </c>
      <c r="J388" s="525" t="s">
        <v>1678</v>
      </c>
      <c r="K388" s="718">
        <v>0.96499999999999997</v>
      </c>
      <c r="L388" s="1032"/>
      <c r="M388" s="537"/>
      <c r="O388" s="759"/>
      <c r="P388" s="760"/>
      <c r="Q388" s="526"/>
      <c r="R388" s="527"/>
      <c r="S388" s="1055"/>
      <c r="T388" s="1032"/>
      <c r="U388" s="537"/>
      <c r="W388" s="534"/>
      <c r="X388" s="537"/>
      <c r="Y388" s="534"/>
      <c r="Z388" s="538"/>
      <c r="AA388" s="531">
        <f>ROUND(ROUND(ROUND(ROUND(ROUND(F297*K388,0)*N385,0),0)*V379,0)-Y346,0)</f>
        <v>190</v>
      </c>
      <c r="AB388" s="539"/>
      <c r="AC388" s="504"/>
    </row>
    <row r="389" spans="1:29" ht="16.7" customHeight="1" x14ac:dyDescent="0.15">
      <c r="A389" s="520">
        <v>22</v>
      </c>
      <c r="B389" s="520" t="s">
        <v>15568</v>
      </c>
      <c r="C389" s="521" t="s">
        <v>15569</v>
      </c>
      <c r="D389" s="542"/>
      <c r="E389" s="534"/>
      <c r="F389" s="534"/>
      <c r="H389" s="541"/>
      <c r="I389" s="1047"/>
      <c r="J389" s="537"/>
      <c r="L389" s="1032"/>
      <c r="M389" s="537"/>
      <c r="O389" s="1048" t="s">
        <v>10414</v>
      </c>
      <c r="P389" s="626" t="s">
        <v>16</v>
      </c>
      <c r="Q389" s="526" t="s">
        <v>1678</v>
      </c>
      <c r="R389" s="527">
        <v>0.7</v>
      </c>
      <c r="S389" s="1055"/>
      <c r="T389" s="1032"/>
      <c r="U389" s="537"/>
      <c r="W389" s="534"/>
      <c r="X389" s="537"/>
      <c r="Y389" s="534"/>
      <c r="Z389" s="538"/>
      <c r="AA389" s="531">
        <f>ROUND(ROUND(ROUND(ROUND(ROUND(F297*K388,0)*N385,0)*R389,0)*V379,0)-Y346,0)</f>
        <v>129</v>
      </c>
      <c r="AB389" s="539"/>
      <c r="AC389" s="504"/>
    </row>
    <row r="390" spans="1:29" ht="16.7" customHeight="1" x14ac:dyDescent="0.15">
      <c r="A390" s="520">
        <v>22</v>
      </c>
      <c r="B390" s="520" t="s">
        <v>15570</v>
      </c>
      <c r="C390" s="521" t="s">
        <v>15571</v>
      </c>
      <c r="D390" s="557"/>
      <c r="E390" s="550"/>
      <c r="F390" s="550"/>
      <c r="G390" s="650"/>
      <c r="H390" s="558"/>
      <c r="I390" s="1044"/>
      <c r="J390" s="544"/>
      <c r="K390" s="725"/>
      <c r="L390" s="967"/>
      <c r="M390" s="544"/>
      <c r="N390" s="548"/>
      <c r="O390" s="979"/>
      <c r="P390" s="626" t="s">
        <v>3833</v>
      </c>
      <c r="Q390" s="526" t="s">
        <v>1678</v>
      </c>
      <c r="R390" s="527">
        <v>0.5</v>
      </c>
      <c r="S390" s="1052"/>
      <c r="T390" s="967"/>
      <c r="U390" s="544"/>
      <c r="V390" s="548"/>
      <c r="W390" s="550"/>
      <c r="X390" s="544"/>
      <c r="Y390" s="550"/>
      <c r="Z390" s="553"/>
      <c r="AA390" s="531">
        <f>ROUND(ROUND(ROUND(ROUND(ROUND(F297*K388,0)*N385,0)*R390,0)*V379,0)-Y346,0)</f>
        <v>90</v>
      </c>
      <c r="AB390" s="559"/>
      <c r="AC390" s="504"/>
    </row>
    <row r="391" spans="1:29" ht="16.7" customHeight="1" x14ac:dyDescent="0.15">
      <c r="A391" s="520">
        <v>22</v>
      </c>
      <c r="B391" s="520">
        <v>9591</v>
      </c>
      <c r="C391" s="521" t="s">
        <v>15572</v>
      </c>
      <c r="D391" s="560"/>
      <c r="E391" s="522"/>
      <c r="F391" s="936" t="s">
        <v>13104</v>
      </c>
      <c r="G391" s="947"/>
      <c r="H391" s="941"/>
      <c r="I391" s="757"/>
      <c r="J391" s="525"/>
      <c r="K391" s="758"/>
      <c r="L391" s="1050" t="s">
        <v>14896</v>
      </c>
      <c r="M391" s="525" t="s">
        <v>1678</v>
      </c>
      <c r="N391" s="529">
        <v>0.7</v>
      </c>
      <c r="O391" s="759"/>
      <c r="P391" s="760"/>
      <c r="Q391" s="526"/>
      <c r="R391" s="527"/>
      <c r="S391" s="761"/>
      <c r="T391" s="757"/>
      <c r="U391" s="525"/>
      <c r="V391" s="529"/>
      <c r="W391" s="522"/>
      <c r="X391" s="525"/>
      <c r="Y391" s="522"/>
      <c r="Z391" s="530"/>
      <c r="AA391" s="531">
        <f>ROUND(F393*N391,0)</f>
        <v>382</v>
      </c>
      <c r="AB391" s="532"/>
      <c r="AC391" s="504"/>
    </row>
    <row r="392" spans="1:29" ht="16.7" customHeight="1" x14ac:dyDescent="0.15">
      <c r="A392" s="520">
        <v>22</v>
      </c>
      <c r="B392" s="520">
        <v>9592</v>
      </c>
      <c r="C392" s="521" t="s">
        <v>15573</v>
      </c>
      <c r="D392" s="542"/>
      <c r="E392" s="534"/>
      <c r="F392" s="937"/>
      <c r="G392" s="948"/>
      <c r="H392" s="942"/>
      <c r="J392" s="537"/>
      <c r="K392" s="742"/>
      <c r="L392" s="1032"/>
      <c r="M392" s="537"/>
      <c r="O392" s="1048" t="s">
        <v>10414</v>
      </c>
      <c r="P392" s="626" t="s">
        <v>16</v>
      </c>
      <c r="Q392" s="526" t="s">
        <v>1678</v>
      </c>
      <c r="R392" s="527">
        <v>0.7</v>
      </c>
      <c r="S392" s="762"/>
      <c r="U392" s="537"/>
      <c r="W392" s="534"/>
      <c r="X392" s="537"/>
      <c r="Y392" s="534"/>
      <c r="Z392" s="538"/>
      <c r="AA392" s="531">
        <f>ROUND(ROUND(F393*N391,0)*R392,0)</f>
        <v>267</v>
      </c>
      <c r="AB392" s="539"/>
      <c r="AC392" s="504"/>
    </row>
    <row r="393" spans="1:29" ht="16.7" customHeight="1" x14ac:dyDescent="0.15">
      <c r="A393" s="520">
        <v>22</v>
      </c>
      <c r="B393" s="520" t="s">
        <v>15574</v>
      </c>
      <c r="C393" s="521" t="s">
        <v>15575</v>
      </c>
      <c r="D393" s="542"/>
      <c r="E393" s="534"/>
      <c r="F393" s="1034">
        <f>'6生活介護(基本)'!F201</f>
        <v>546</v>
      </c>
      <c r="G393" s="1035"/>
      <c r="H393" s="541" t="s">
        <v>9</v>
      </c>
      <c r="I393" s="763"/>
      <c r="J393" s="544"/>
      <c r="K393" s="579"/>
      <c r="L393" s="1032"/>
      <c r="M393" s="537"/>
      <c r="O393" s="979"/>
      <c r="P393" s="626" t="s">
        <v>3833</v>
      </c>
      <c r="Q393" s="526" t="s">
        <v>1678</v>
      </c>
      <c r="R393" s="527">
        <v>0.5</v>
      </c>
      <c r="S393" s="762"/>
      <c r="U393" s="537"/>
      <c r="W393" s="534"/>
      <c r="X393" s="537"/>
      <c r="Y393" s="534"/>
      <c r="Z393" s="538"/>
      <c r="AA393" s="531">
        <f>ROUND(ROUND(F393*N391,0)*R393,0)</f>
        <v>191</v>
      </c>
      <c r="AB393" s="539"/>
      <c r="AC393" s="504"/>
    </row>
    <row r="394" spans="1:29" ht="16.7" customHeight="1" x14ac:dyDescent="0.15">
      <c r="A394" s="520">
        <v>22</v>
      </c>
      <c r="B394" s="520">
        <v>9593</v>
      </c>
      <c r="C394" s="521" t="s">
        <v>15576</v>
      </c>
      <c r="D394" s="542"/>
      <c r="E394" s="534"/>
      <c r="F394" s="534"/>
      <c r="H394" s="541"/>
      <c r="I394" s="1049" t="s">
        <v>10418</v>
      </c>
      <c r="J394" s="525" t="s">
        <v>1678</v>
      </c>
      <c r="K394" s="718">
        <v>0.96499999999999997</v>
      </c>
      <c r="L394" s="1032"/>
      <c r="M394" s="537"/>
      <c r="O394" s="759"/>
      <c r="P394" s="760"/>
      <c r="Q394" s="526"/>
      <c r="R394" s="527"/>
      <c r="S394" s="762"/>
      <c r="U394" s="537"/>
      <c r="W394" s="534"/>
      <c r="X394" s="537"/>
      <c r="Y394" s="534"/>
      <c r="Z394" s="538"/>
      <c r="AA394" s="531">
        <f>ROUND(ROUND(ROUND(F393*K394,0)*N391,0),0)</f>
        <v>369</v>
      </c>
      <c r="AB394" s="539"/>
      <c r="AC394" s="504"/>
    </row>
    <row r="395" spans="1:29" ht="16.7" customHeight="1" x14ac:dyDescent="0.15">
      <c r="A395" s="520">
        <v>22</v>
      </c>
      <c r="B395" s="520">
        <v>9594</v>
      </c>
      <c r="C395" s="521" t="s">
        <v>15577</v>
      </c>
      <c r="D395" s="542"/>
      <c r="E395" s="534"/>
      <c r="F395" s="534"/>
      <c r="H395" s="541"/>
      <c r="I395" s="1047"/>
      <c r="J395" s="537"/>
      <c r="L395" s="1032"/>
      <c r="M395" s="537"/>
      <c r="O395" s="1048" t="s">
        <v>10414</v>
      </c>
      <c r="P395" s="626" t="s">
        <v>16</v>
      </c>
      <c r="Q395" s="526" t="s">
        <v>1678</v>
      </c>
      <c r="R395" s="527">
        <v>0.7</v>
      </c>
      <c r="S395" s="762"/>
      <c r="U395" s="537"/>
      <c r="W395" s="534"/>
      <c r="X395" s="537"/>
      <c r="Y395" s="534"/>
      <c r="Z395" s="538"/>
      <c r="AA395" s="531">
        <f>ROUND(ROUND(ROUND(F393*K394,0)*N391,0)*R395,0)</f>
        <v>258</v>
      </c>
      <c r="AB395" s="539"/>
      <c r="AC395" s="504"/>
    </row>
    <row r="396" spans="1:29" ht="16.7" customHeight="1" x14ac:dyDescent="0.15">
      <c r="A396" s="520">
        <v>22</v>
      </c>
      <c r="B396" s="520" t="s">
        <v>15578</v>
      </c>
      <c r="C396" s="521" t="s">
        <v>15579</v>
      </c>
      <c r="D396" s="542"/>
      <c r="E396" s="534"/>
      <c r="F396" s="534"/>
      <c r="H396" s="541"/>
      <c r="I396" s="1044"/>
      <c r="J396" s="544"/>
      <c r="K396" s="725"/>
      <c r="L396" s="967"/>
      <c r="M396" s="544"/>
      <c r="N396" s="548"/>
      <c r="O396" s="979"/>
      <c r="P396" s="626" t="s">
        <v>3833</v>
      </c>
      <c r="Q396" s="526" t="s">
        <v>1678</v>
      </c>
      <c r="R396" s="527">
        <v>0.5</v>
      </c>
      <c r="S396" s="762"/>
      <c r="U396" s="537"/>
      <c r="W396" s="534"/>
      <c r="X396" s="537"/>
      <c r="Y396" s="534"/>
      <c r="Z396" s="538"/>
      <c r="AA396" s="531">
        <f>ROUND(ROUND(ROUND(F393*K394,0)*N391,0)*R396,0)</f>
        <v>185</v>
      </c>
      <c r="AB396" s="539"/>
      <c r="AC396" s="504"/>
    </row>
    <row r="397" spans="1:29" ht="16.7" customHeight="1" x14ac:dyDescent="0.15">
      <c r="A397" s="520">
        <v>22</v>
      </c>
      <c r="B397" s="520" t="s">
        <v>15580</v>
      </c>
      <c r="C397" s="521" t="s">
        <v>15581</v>
      </c>
      <c r="D397" s="542"/>
      <c r="E397" s="534"/>
      <c r="F397" s="534"/>
      <c r="H397" s="541"/>
      <c r="I397" s="757"/>
      <c r="J397" s="525"/>
      <c r="K397" s="758"/>
      <c r="L397" s="966" t="s">
        <v>14906</v>
      </c>
      <c r="M397" s="525" t="s">
        <v>1678</v>
      </c>
      <c r="N397" s="529">
        <v>0.5</v>
      </c>
      <c r="O397" s="759"/>
      <c r="P397" s="760"/>
      <c r="Q397" s="526"/>
      <c r="R397" s="527"/>
      <c r="S397" s="762"/>
      <c r="U397" s="537"/>
      <c r="W397" s="534"/>
      <c r="X397" s="537"/>
      <c r="Y397" s="534"/>
      <c r="Z397" s="538"/>
      <c r="AA397" s="531">
        <f>ROUND(F393*N397,0)</f>
        <v>273</v>
      </c>
      <c r="AB397" s="539"/>
      <c r="AC397" s="504"/>
    </row>
    <row r="398" spans="1:29" ht="16.7" customHeight="1" x14ac:dyDescent="0.15">
      <c r="A398" s="520">
        <v>22</v>
      </c>
      <c r="B398" s="520" t="s">
        <v>15582</v>
      </c>
      <c r="C398" s="521" t="s">
        <v>15583</v>
      </c>
      <c r="D398" s="542"/>
      <c r="E398" s="534"/>
      <c r="F398" s="534"/>
      <c r="H398" s="541"/>
      <c r="J398" s="537"/>
      <c r="K398" s="742"/>
      <c r="L398" s="1032"/>
      <c r="M398" s="537"/>
      <c r="O398" s="1048" t="s">
        <v>10414</v>
      </c>
      <c r="P398" s="626" t="s">
        <v>16</v>
      </c>
      <c r="Q398" s="526" t="s">
        <v>1678</v>
      </c>
      <c r="R398" s="527">
        <v>0.7</v>
      </c>
      <c r="S398" s="762"/>
      <c r="U398" s="537"/>
      <c r="W398" s="534"/>
      <c r="X398" s="537"/>
      <c r="Y398" s="534"/>
      <c r="Z398" s="538"/>
      <c r="AA398" s="531">
        <f>ROUND(ROUND(F393*N397,0)*R398,0)</f>
        <v>191</v>
      </c>
      <c r="AB398" s="539"/>
      <c r="AC398" s="504"/>
    </row>
    <row r="399" spans="1:29" ht="16.7" customHeight="1" x14ac:dyDescent="0.15">
      <c r="A399" s="520">
        <v>22</v>
      </c>
      <c r="B399" s="520" t="s">
        <v>15584</v>
      </c>
      <c r="C399" s="521" t="s">
        <v>15585</v>
      </c>
      <c r="D399" s="542"/>
      <c r="E399" s="534"/>
      <c r="F399" s="534"/>
      <c r="H399" s="541"/>
      <c r="I399" s="763"/>
      <c r="J399" s="544"/>
      <c r="K399" s="579"/>
      <c r="L399" s="1032"/>
      <c r="M399" s="537"/>
      <c r="O399" s="979"/>
      <c r="P399" s="626" t="s">
        <v>3833</v>
      </c>
      <c r="Q399" s="526" t="s">
        <v>1678</v>
      </c>
      <c r="R399" s="527">
        <v>0.5</v>
      </c>
      <c r="S399" s="762"/>
      <c r="U399" s="537"/>
      <c r="W399" s="534"/>
      <c r="X399" s="537"/>
      <c r="Y399" s="534"/>
      <c r="Z399" s="538"/>
      <c r="AA399" s="531">
        <f>ROUND(ROUND(F393*N397,0)*R399,0)</f>
        <v>137</v>
      </c>
      <c r="AB399" s="539"/>
      <c r="AC399" s="504"/>
    </row>
    <row r="400" spans="1:29" ht="16.7" customHeight="1" x14ac:dyDescent="0.15">
      <c r="A400" s="520">
        <v>22</v>
      </c>
      <c r="B400" s="520" t="s">
        <v>15586</v>
      </c>
      <c r="C400" s="521" t="s">
        <v>15587</v>
      </c>
      <c r="D400" s="542"/>
      <c r="E400" s="534"/>
      <c r="F400" s="534"/>
      <c r="H400" s="541"/>
      <c r="I400" s="1049" t="s">
        <v>10418</v>
      </c>
      <c r="J400" s="525" t="s">
        <v>1678</v>
      </c>
      <c r="K400" s="718">
        <v>0.96499999999999997</v>
      </c>
      <c r="L400" s="1032"/>
      <c r="M400" s="537"/>
      <c r="O400" s="759"/>
      <c r="P400" s="760"/>
      <c r="Q400" s="526"/>
      <c r="R400" s="527"/>
      <c r="S400" s="762"/>
      <c r="U400" s="537"/>
      <c r="W400" s="534"/>
      <c r="X400" s="537"/>
      <c r="Y400" s="534"/>
      <c r="Z400" s="538"/>
      <c r="AA400" s="531">
        <f>ROUND(ROUND(ROUND(F393*K400,0)*N397,0),0)</f>
        <v>264</v>
      </c>
      <c r="AB400" s="539"/>
      <c r="AC400" s="504"/>
    </row>
    <row r="401" spans="1:29" ht="16.7" customHeight="1" x14ac:dyDescent="0.15">
      <c r="A401" s="520">
        <v>22</v>
      </c>
      <c r="B401" s="520" t="s">
        <v>15588</v>
      </c>
      <c r="C401" s="521" t="s">
        <v>15589</v>
      </c>
      <c r="D401" s="542"/>
      <c r="E401" s="534"/>
      <c r="F401" s="534"/>
      <c r="H401" s="541"/>
      <c r="I401" s="1047"/>
      <c r="J401" s="537"/>
      <c r="L401" s="1032"/>
      <c r="M401" s="537"/>
      <c r="O401" s="1048" t="s">
        <v>10414</v>
      </c>
      <c r="P401" s="626" t="s">
        <v>16</v>
      </c>
      <c r="Q401" s="526" t="s">
        <v>1678</v>
      </c>
      <c r="R401" s="527">
        <v>0.7</v>
      </c>
      <c r="S401" s="762"/>
      <c r="U401" s="537"/>
      <c r="W401" s="534"/>
      <c r="X401" s="537"/>
      <c r="Y401" s="534"/>
      <c r="Z401" s="538"/>
      <c r="AA401" s="531">
        <f>ROUND(ROUND(ROUND(F393*K400,0)*N397,0)*R401,0)</f>
        <v>185</v>
      </c>
      <c r="AB401" s="539"/>
      <c r="AC401" s="504"/>
    </row>
    <row r="402" spans="1:29" ht="16.7" customHeight="1" x14ac:dyDescent="0.15">
      <c r="A402" s="520">
        <v>22</v>
      </c>
      <c r="B402" s="520" t="s">
        <v>15590</v>
      </c>
      <c r="C402" s="521" t="s">
        <v>15591</v>
      </c>
      <c r="D402" s="542"/>
      <c r="E402" s="534"/>
      <c r="F402" s="534"/>
      <c r="H402" s="541"/>
      <c r="I402" s="1044"/>
      <c r="J402" s="544"/>
      <c r="K402" s="725"/>
      <c r="L402" s="967"/>
      <c r="M402" s="544"/>
      <c r="N402" s="548"/>
      <c r="O402" s="979"/>
      <c r="P402" s="626" t="s">
        <v>3833</v>
      </c>
      <c r="Q402" s="526" t="s">
        <v>1678</v>
      </c>
      <c r="R402" s="527">
        <v>0.5</v>
      </c>
      <c r="S402" s="764"/>
      <c r="T402" s="763"/>
      <c r="U402" s="544"/>
      <c r="V402" s="548"/>
      <c r="W402" s="534"/>
      <c r="X402" s="537"/>
      <c r="Y402" s="534"/>
      <c r="Z402" s="538"/>
      <c r="AA402" s="531">
        <f>ROUND(ROUND(ROUND(F393*K400,0)*N397,0)*R402,0)</f>
        <v>132</v>
      </c>
      <c r="AB402" s="539"/>
      <c r="AC402" s="504"/>
    </row>
    <row r="403" spans="1:29" ht="16.7" customHeight="1" x14ac:dyDescent="0.15">
      <c r="A403" s="520">
        <v>22</v>
      </c>
      <c r="B403" s="520">
        <v>9595</v>
      </c>
      <c r="C403" s="521" t="s">
        <v>15592</v>
      </c>
      <c r="D403" s="542"/>
      <c r="E403" s="534"/>
      <c r="F403" s="534"/>
      <c r="H403" s="541"/>
      <c r="I403" s="757"/>
      <c r="J403" s="525"/>
      <c r="K403" s="758"/>
      <c r="L403" s="1050" t="s">
        <v>14896</v>
      </c>
      <c r="M403" s="525" t="s">
        <v>1678</v>
      </c>
      <c r="N403" s="529">
        <v>0.7</v>
      </c>
      <c r="O403" s="759"/>
      <c r="P403" s="760"/>
      <c r="Q403" s="526"/>
      <c r="R403" s="527"/>
      <c r="S403" s="1054" t="s">
        <v>10423</v>
      </c>
      <c r="T403" s="968" t="s">
        <v>12821</v>
      </c>
      <c r="U403" s="525" t="s">
        <v>1678</v>
      </c>
      <c r="V403" s="529">
        <v>0.5</v>
      </c>
      <c r="W403" s="534"/>
      <c r="X403" s="537"/>
      <c r="Y403" s="534"/>
      <c r="Z403" s="538"/>
      <c r="AA403" s="531">
        <f>ROUND(ROUND(F393*N403,0)*V403,0)</f>
        <v>191</v>
      </c>
      <c r="AB403" s="539"/>
      <c r="AC403" s="504"/>
    </row>
    <row r="404" spans="1:29" ht="16.7" customHeight="1" x14ac:dyDescent="0.15">
      <c r="A404" s="520">
        <v>22</v>
      </c>
      <c r="B404" s="520">
        <v>9596</v>
      </c>
      <c r="C404" s="521" t="s">
        <v>15593</v>
      </c>
      <c r="D404" s="542"/>
      <c r="E404" s="534"/>
      <c r="F404" s="534"/>
      <c r="H404" s="541"/>
      <c r="J404" s="537"/>
      <c r="K404" s="742"/>
      <c r="L404" s="1032"/>
      <c r="M404" s="537"/>
      <c r="O404" s="1048" t="s">
        <v>10414</v>
      </c>
      <c r="P404" s="626" t="s">
        <v>16</v>
      </c>
      <c r="Q404" s="526" t="s">
        <v>1678</v>
      </c>
      <c r="R404" s="527">
        <v>0.7</v>
      </c>
      <c r="S404" s="1051"/>
      <c r="T404" s="1032"/>
      <c r="U404" s="537"/>
      <c r="W404" s="534"/>
      <c r="X404" s="537"/>
      <c r="Y404" s="534"/>
      <c r="Z404" s="538"/>
      <c r="AA404" s="531">
        <f>ROUND(ROUND(ROUND(F393*N403,0)*R404,0)*V403,0)</f>
        <v>134</v>
      </c>
      <c r="AB404" s="539"/>
      <c r="AC404" s="504"/>
    </row>
    <row r="405" spans="1:29" ht="16.7" customHeight="1" x14ac:dyDescent="0.15">
      <c r="A405" s="520">
        <v>22</v>
      </c>
      <c r="B405" s="520" t="s">
        <v>15594</v>
      </c>
      <c r="C405" s="521" t="s">
        <v>15595</v>
      </c>
      <c r="D405" s="542"/>
      <c r="E405" s="534"/>
      <c r="F405" s="534"/>
      <c r="H405" s="541"/>
      <c r="I405" s="763"/>
      <c r="J405" s="544"/>
      <c r="K405" s="579"/>
      <c r="L405" s="1032"/>
      <c r="M405" s="537"/>
      <c r="O405" s="979"/>
      <c r="P405" s="626" t="s">
        <v>3833</v>
      </c>
      <c r="Q405" s="526" t="s">
        <v>1678</v>
      </c>
      <c r="R405" s="527">
        <v>0.5</v>
      </c>
      <c r="S405" s="1051"/>
      <c r="T405" s="1032"/>
      <c r="U405" s="537"/>
      <c r="W405" s="534"/>
      <c r="X405" s="537"/>
      <c r="Y405" s="534"/>
      <c r="Z405" s="538"/>
      <c r="AA405" s="531">
        <f>ROUND(ROUND(ROUND(F393*N403,0)*R405,0)*V403,0)</f>
        <v>96</v>
      </c>
      <c r="AB405" s="539"/>
      <c r="AC405" s="504"/>
    </row>
    <row r="406" spans="1:29" ht="16.7" customHeight="1" x14ac:dyDescent="0.15">
      <c r="A406" s="520">
        <v>22</v>
      </c>
      <c r="B406" s="520">
        <v>9597</v>
      </c>
      <c r="C406" s="521" t="s">
        <v>15596</v>
      </c>
      <c r="D406" s="542"/>
      <c r="E406" s="534"/>
      <c r="F406" s="534"/>
      <c r="H406" s="541"/>
      <c r="I406" s="1049" t="s">
        <v>10418</v>
      </c>
      <c r="J406" s="525" t="s">
        <v>1678</v>
      </c>
      <c r="K406" s="718">
        <v>0.96499999999999997</v>
      </c>
      <c r="L406" s="1032"/>
      <c r="M406" s="537"/>
      <c r="O406" s="759"/>
      <c r="P406" s="760"/>
      <c r="Q406" s="526"/>
      <c r="R406" s="527"/>
      <c r="S406" s="1051"/>
      <c r="T406" s="1032"/>
      <c r="U406" s="537"/>
      <c r="W406" s="534"/>
      <c r="X406" s="537"/>
      <c r="Y406" s="534"/>
      <c r="Z406" s="538"/>
      <c r="AA406" s="531">
        <f>ROUND(ROUND(ROUND(ROUND(F393*K406,0)*N403,0)*V403,0),0)</f>
        <v>185</v>
      </c>
      <c r="AB406" s="539"/>
      <c r="AC406" s="504"/>
    </row>
    <row r="407" spans="1:29" ht="16.7" customHeight="1" x14ac:dyDescent="0.15">
      <c r="A407" s="520">
        <v>22</v>
      </c>
      <c r="B407" s="520">
        <v>9598</v>
      </c>
      <c r="C407" s="521" t="s">
        <v>15597</v>
      </c>
      <c r="D407" s="542"/>
      <c r="E407" s="534"/>
      <c r="F407" s="534"/>
      <c r="H407" s="541"/>
      <c r="I407" s="1047"/>
      <c r="J407" s="537"/>
      <c r="L407" s="1032"/>
      <c r="M407" s="537"/>
      <c r="O407" s="1048" t="s">
        <v>10414</v>
      </c>
      <c r="P407" s="626" t="s">
        <v>16</v>
      </c>
      <c r="Q407" s="526" t="s">
        <v>1678</v>
      </c>
      <c r="R407" s="527">
        <v>0.7</v>
      </c>
      <c r="S407" s="1051"/>
      <c r="T407" s="1032"/>
      <c r="U407" s="537"/>
      <c r="W407" s="534"/>
      <c r="X407" s="537"/>
      <c r="Y407" s="534"/>
      <c r="Z407" s="538"/>
      <c r="AA407" s="531">
        <f>ROUND(ROUND(ROUND(ROUND(ROUND(F393*K406,0)*N403,0)*R407,0)*V403,0),0)</f>
        <v>129</v>
      </c>
      <c r="AB407" s="539"/>
      <c r="AC407" s="504"/>
    </row>
    <row r="408" spans="1:29" ht="16.7" customHeight="1" x14ac:dyDescent="0.15">
      <c r="A408" s="520">
        <v>22</v>
      </c>
      <c r="B408" s="520" t="s">
        <v>15598</v>
      </c>
      <c r="C408" s="521" t="s">
        <v>15599</v>
      </c>
      <c r="D408" s="542"/>
      <c r="E408" s="534"/>
      <c r="F408" s="534"/>
      <c r="H408" s="541"/>
      <c r="I408" s="1044"/>
      <c r="J408" s="544"/>
      <c r="K408" s="725"/>
      <c r="L408" s="967"/>
      <c r="M408" s="544"/>
      <c r="N408" s="548"/>
      <c r="O408" s="979"/>
      <c r="P408" s="626" t="s">
        <v>3833</v>
      </c>
      <c r="Q408" s="526" t="s">
        <v>1678</v>
      </c>
      <c r="R408" s="527">
        <v>0.5</v>
      </c>
      <c r="S408" s="1051"/>
      <c r="T408" s="1032"/>
      <c r="U408" s="537"/>
      <c r="W408" s="534"/>
      <c r="X408" s="537"/>
      <c r="Y408" s="534"/>
      <c r="Z408" s="538"/>
      <c r="AA408" s="531">
        <f>ROUND(ROUND(ROUND(ROUND(ROUND(F393*K406,0)*N403,0)*R408,0)*V403,0),0)</f>
        <v>93</v>
      </c>
      <c r="AB408" s="539"/>
      <c r="AC408" s="504"/>
    </row>
    <row r="409" spans="1:29" ht="16.7" customHeight="1" x14ac:dyDescent="0.15">
      <c r="A409" s="520">
        <v>22</v>
      </c>
      <c r="B409" s="520" t="s">
        <v>15600</v>
      </c>
      <c r="C409" s="521" t="s">
        <v>15601</v>
      </c>
      <c r="D409" s="542"/>
      <c r="E409" s="534"/>
      <c r="F409" s="534"/>
      <c r="H409" s="541"/>
      <c r="I409" s="757"/>
      <c r="J409" s="525"/>
      <c r="K409" s="758"/>
      <c r="L409" s="966" t="s">
        <v>14906</v>
      </c>
      <c r="M409" s="525" t="s">
        <v>1678</v>
      </c>
      <c r="N409" s="529">
        <v>0.5</v>
      </c>
      <c r="O409" s="759"/>
      <c r="P409" s="760"/>
      <c r="Q409" s="526"/>
      <c r="R409" s="527"/>
      <c r="S409" s="1051"/>
      <c r="T409" s="1032"/>
      <c r="U409" s="537"/>
      <c r="W409" s="534"/>
      <c r="X409" s="537"/>
      <c r="Y409" s="534"/>
      <c r="Z409" s="538"/>
      <c r="AA409" s="531">
        <f>ROUND(ROUND(F393*N409,0)*V403,0)</f>
        <v>137</v>
      </c>
      <c r="AB409" s="539"/>
      <c r="AC409" s="504"/>
    </row>
    <row r="410" spans="1:29" ht="16.7" customHeight="1" x14ac:dyDescent="0.15">
      <c r="A410" s="520">
        <v>22</v>
      </c>
      <c r="B410" s="520" t="s">
        <v>15602</v>
      </c>
      <c r="C410" s="521" t="s">
        <v>15603</v>
      </c>
      <c r="D410" s="542"/>
      <c r="E410" s="534"/>
      <c r="F410" s="534"/>
      <c r="H410" s="541"/>
      <c r="J410" s="537"/>
      <c r="K410" s="742"/>
      <c r="L410" s="1032"/>
      <c r="M410" s="537"/>
      <c r="O410" s="1048" t="s">
        <v>10414</v>
      </c>
      <c r="P410" s="626" t="s">
        <v>16</v>
      </c>
      <c r="Q410" s="526" t="s">
        <v>1678</v>
      </c>
      <c r="R410" s="527">
        <v>0.7</v>
      </c>
      <c r="S410" s="1051"/>
      <c r="T410" s="1032"/>
      <c r="U410" s="537"/>
      <c r="W410" s="534"/>
      <c r="X410" s="537"/>
      <c r="Y410" s="534"/>
      <c r="Z410" s="538"/>
      <c r="AA410" s="531">
        <f>ROUND(ROUND(ROUND(F393*N409,0)*R410,0)*V403,0)</f>
        <v>96</v>
      </c>
      <c r="AB410" s="539"/>
      <c r="AC410" s="504"/>
    </row>
    <row r="411" spans="1:29" ht="16.7" customHeight="1" x14ac:dyDescent="0.15">
      <c r="A411" s="520">
        <v>22</v>
      </c>
      <c r="B411" s="520" t="s">
        <v>15604</v>
      </c>
      <c r="C411" s="521" t="s">
        <v>15605</v>
      </c>
      <c r="D411" s="542"/>
      <c r="E411" s="534"/>
      <c r="F411" s="534"/>
      <c r="H411" s="541"/>
      <c r="I411" s="763"/>
      <c r="J411" s="544"/>
      <c r="K411" s="579"/>
      <c r="L411" s="1032"/>
      <c r="M411" s="537"/>
      <c r="O411" s="979"/>
      <c r="P411" s="626" t="s">
        <v>3833</v>
      </c>
      <c r="Q411" s="526" t="s">
        <v>1678</v>
      </c>
      <c r="R411" s="527">
        <v>0.5</v>
      </c>
      <c r="S411" s="1051"/>
      <c r="T411" s="1032"/>
      <c r="U411" s="537"/>
      <c r="W411" s="534"/>
      <c r="X411" s="537"/>
      <c r="Y411" s="534"/>
      <c r="Z411" s="538"/>
      <c r="AA411" s="531">
        <f>ROUND(ROUND(ROUND(F393*N409,0)*R411,0)*V403,0)</f>
        <v>69</v>
      </c>
      <c r="AB411" s="539"/>
      <c r="AC411" s="504"/>
    </row>
    <row r="412" spans="1:29" ht="16.7" customHeight="1" x14ac:dyDescent="0.15">
      <c r="A412" s="520">
        <v>22</v>
      </c>
      <c r="B412" s="520" t="s">
        <v>15606</v>
      </c>
      <c r="C412" s="521" t="s">
        <v>15607</v>
      </c>
      <c r="D412" s="542"/>
      <c r="E412" s="534"/>
      <c r="F412" s="534"/>
      <c r="H412" s="541"/>
      <c r="I412" s="1049" t="s">
        <v>10418</v>
      </c>
      <c r="J412" s="525" t="s">
        <v>1678</v>
      </c>
      <c r="K412" s="718">
        <v>0.96499999999999997</v>
      </c>
      <c r="L412" s="1032"/>
      <c r="M412" s="537"/>
      <c r="O412" s="759"/>
      <c r="P412" s="760"/>
      <c r="Q412" s="526"/>
      <c r="R412" s="527"/>
      <c r="S412" s="1051"/>
      <c r="T412" s="1032"/>
      <c r="U412" s="537"/>
      <c r="W412" s="534"/>
      <c r="X412" s="537"/>
      <c r="Y412" s="534"/>
      <c r="Z412" s="538"/>
      <c r="AA412" s="531">
        <f>ROUND(ROUND(ROUND(ROUND(F393*K412,0)*N409,0),0)*V403,0)</f>
        <v>132</v>
      </c>
      <c r="AB412" s="539"/>
      <c r="AC412" s="504"/>
    </row>
    <row r="413" spans="1:29" ht="16.7" customHeight="1" x14ac:dyDescent="0.15">
      <c r="A413" s="520">
        <v>22</v>
      </c>
      <c r="B413" s="520" t="s">
        <v>15608</v>
      </c>
      <c r="C413" s="521" t="s">
        <v>15609</v>
      </c>
      <c r="D413" s="542"/>
      <c r="E413" s="534"/>
      <c r="F413" s="534"/>
      <c r="H413" s="541"/>
      <c r="I413" s="1047"/>
      <c r="J413" s="537"/>
      <c r="L413" s="1032"/>
      <c r="M413" s="537"/>
      <c r="O413" s="1048" t="s">
        <v>10414</v>
      </c>
      <c r="P413" s="626" t="s">
        <v>16</v>
      </c>
      <c r="Q413" s="526" t="s">
        <v>1678</v>
      </c>
      <c r="R413" s="527">
        <v>0.7</v>
      </c>
      <c r="S413" s="1051"/>
      <c r="T413" s="1032"/>
      <c r="U413" s="537"/>
      <c r="W413" s="534"/>
      <c r="X413" s="537"/>
      <c r="Y413" s="534"/>
      <c r="Z413" s="538"/>
      <c r="AA413" s="531">
        <f>ROUND(ROUND(ROUND(ROUND(F393*K412,0)*N409,0)*R413,0)*V403,0)</f>
        <v>93</v>
      </c>
      <c r="AB413" s="539"/>
      <c r="AC413" s="504"/>
    </row>
    <row r="414" spans="1:29" ht="16.7" customHeight="1" x14ac:dyDescent="0.15">
      <c r="A414" s="520">
        <v>22</v>
      </c>
      <c r="B414" s="520" t="s">
        <v>15610</v>
      </c>
      <c r="C414" s="521" t="s">
        <v>15611</v>
      </c>
      <c r="D414" s="542"/>
      <c r="E414" s="534"/>
      <c r="F414" s="534"/>
      <c r="H414" s="541"/>
      <c r="I414" s="1044"/>
      <c r="J414" s="544"/>
      <c r="K414" s="725"/>
      <c r="L414" s="967"/>
      <c r="M414" s="544"/>
      <c r="N414" s="548"/>
      <c r="O414" s="979"/>
      <c r="P414" s="626" t="s">
        <v>3833</v>
      </c>
      <c r="Q414" s="526" t="s">
        <v>1678</v>
      </c>
      <c r="R414" s="527">
        <v>0.5</v>
      </c>
      <c r="S414" s="1051"/>
      <c r="T414" s="967"/>
      <c r="U414" s="544"/>
      <c r="V414" s="548"/>
      <c r="W414" s="534"/>
      <c r="X414" s="537"/>
      <c r="Y414" s="534"/>
      <c r="Z414" s="538"/>
      <c r="AA414" s="531">
        <f>ROUND(ROUND(ROUND(ROUND(F393*K412,0)*N409,0)*R414,0)*V403,0)</f>
        <v>66</v>
      </c>
      <c r="AB414" s="539"/>
      <c r="AC414" s="504"/>
    </row>
    <row r="415" spans="1:29" ht="16.7" customHeight="1" x14ac:dyDescent="0.15">
      <c r="A415" s="520">
        <v>22</v>
      </c>
      <c r="B415" s="520">
        <v>9599</v>
      </c>
      <c r="C415" s="521" t="s">
        <v>15612</v>
      </c>
      <c r="D415" s="542"/>
      <c r="E415" s="534"/>
      <c r="F415" s="534"/>
      <c r="H415" s="541"/>
      <c r="I415" s="757"/>
      <c r="J415" s="525"/>
      <c r="K415" s="758"/>
      <c r="L415" s="1050" t="s">
        <v>14896</v>
      </c>
      <c r="M415" s="525" t="s">
        <v>1678</v>
      </c>
      <c r="N415" s="529">
        <v>0.7</v>
      </c>
      <c r="O415" s="759"/>
      <c r="P415" s="760"/>
      <c r="Q415" s="526"/>
      <c r="R415" s="527"/>
      <c r="S415" s="1051"/>
      <c r="T415" s="968" t="s">
        <v>12830</v>
      </c>
      <c r="U415" s="525" t="s">
        <v>1678</v>
      </c>
      <c r="V415" s="529">
        <v>0.7</v>
      </c>
      <c r="W415" s="534"/>
      <c r="X415" s="537"/>
      <c r="Y415" s="534"/>
      <c r="Z415" s="538"/>
      <c r="AA415" s="531">
        <f>ROUND(ROUND(F393*N415,0)*V415,0)</f>
        <v>267</v>
      </c>
      <c r="AB415" s="539"/>
      <c r="AC415" s="504"/>
    </row>
    <row r="416" spans="1:29" ht="16.7" customHeight="1" x14ac:dyDescent="0.15">
      <c r="A416" s="520">
        <v>22</v>
      </c>
      <c r="B416" s="520">
        <v>9600</v>
      </c>
      <c r="C416" s="521" t="s">
        <v>15613</v>
      </c>
      <c r="D416" s="542"/>
      <c r="E416" s="534"/>
      <c r="F416" s="534"/>
      <c r="H416" s="541"/>
      <c r="J416" s="537"/>
      <c r="K416" s="742"/>
      <c r="L416" s="1032"/>
      <c r="M416" s="537"/>
      <c r="O416" s="1048" t="s">
        <v>10414</v>
      </c>
      <c r="P416" s="626" t="s">
        <v>16</v>
      </c>
      <c r="Q416" s="526" t="s">
        <v>1678</v>
      </c>
      <c r="R416" s="527">
        <v>0.7</v>
      </c>
      <c r="S416" s="1051"/>
      <c r="T416" s="1032"/>
      <c r="U416" s="537"/>
      <c r="W416" s="534"/>
      <c r="X416" s="537"/>
      <c r="Y416" s="534"/>
      <c r="Z416" s="538"/>
      <c r="AA416" s="531">
        <f>ROUND(ROUND(ROUND(F393*N415,0)*R416,0)*V415,0)</f>
        <v>187</v>
      </c>
      <c r="AB416" s="539"/>
      <c r="AC416" s="504"/>
    </row>
    <row r="417" spans="1:29" ht="16.7" customHeight="1" x14ac:dyDescent="0.15">
      <c r="A417" s="520">
        <v>22</v>
      </c>
      <c r="B417" s="520" t="s">
        <v>15614</v>
      </c>
      <c r="C417" s="521" t="s">
        <v>15615</v>
      </c>
      <c r="D417" s="542"/>
      <c r="E417" s="534"/>
      <c r="F417" s="534"/>
      <c r="H417" s="541"/>
      <c r="I417" s="763"/>
      <c r="J417" s="544"/>
      <c r="K417" s="579"/>
      <c r="L417" s="1032"/>
      <c r="M417" s="537"/>
      <c r="O417" s="979"/>
      <c r="P417" s="626" t="s">
        <v>3833</v>
      </c>
      <c r="Q417" s="526" t="s">
        <v>1678</v>
      </c>
      <c r="R417" s="527">
        <v>0.5</v>
      </c>
      <c r="S417" s="1051"/>
      <c r="T417" s="1032"/>
      <c r="U417" s="537"/>
      <c r="W417" s="534"/>
      <c r="X417" s="537"/>
      <c r="Y417" s="534"/>
      <c r="Z417" s="538"/>
      <c r="AA417" s="531">
        <f>ROUND(ROUND(ROUND(F393*N415,0)*R417,0)*V415,0)</f>
        <v>134</v>
      </c>
      <c r="AB417" s="539"/>
      <c r="AC417" s="504"/>
    </row>
    <row r="418" spans="1:29" ht="16.7" customHeight="1" x14ac:dyDescent="0.15">
      <c r="A418" s="520">
        <v>22</v>
      </c>
      <c r="B418" s="520">
        <v>9009</v>
      </c>
      <c r="C418" s="521" t="s">
        <v>15616</v>
      </c>
      <c r="D418" s="542"/>
      <c r="E418" s="534"/>
      <c r="F418" s="534"/>
      <c r="H418" s="541"/>
      <c r="I418" s="1049" t="s">
        <v>10418</v>
      </c>
      <c r="J418" s="525" t="s">
        <v>1678</v>
      </c>
      <c r="K418" s="718">
        <v>0.96499999999999997</v>
      </c>
      <c r="L418" s="1032"/>
      <c r="M418" s="537"/>
      <c r="O418" s="759"/>
      <c r="P418" s="760"/>
      <c r="Q418" s="526"/>
      <c r="R418" s="527"/>
      <c r="S418" s="1051"/>
      <c r="T418" s="1032"/>
      <c r="U418" s="537"/>
      <c r="W418" s="534"/>
      <c r="X418" s="537"/>
      <c r="Y418" s="534"/>
      <c r="Z418" s="538"/>
      <c r="AA418" s="531">
        <f>ROUND(ROUND(ROUND(ROUND(F393*K418,0)*N415,0)*V415,0),0)</f>
        <v>258</v>
      </c>
      <c r="AB418" s="539"/>
      <c r="AC418" s="504"/>
    </row>
    <row r="419" spans="1:29" ht="16.7" customHeight="1" x14ac:dyDescent="0.15">
      <c r="A419" s="520">
        <v>22</v>
      </c>
      <c r="B419" s="520">
        <v>9010</v>
      </c>
      <c r="C419" s="521" t="s">
        <v>15617</v>
      </c>
      <c r="D419" s="542"/>
      <c r="E419" s="534"/>
      <c r="F419" s="534"/>
      <c r="H419" s="541"/>
      <c r="I419" s="1047"/>
      <c r="J419" s="537"/>
      <c r="L419" s="1032"/>
      <c r="M419" s="537"/>
      <c r="O419" s="1048" t="s">
        <v>10414</v>
      </c>
      <c r="P419" s="626" t="s">
        <v>16</v>
      </c>
      <c r="Q419" s="526" t="s">
        <v>1678</v>
      </c>
      <c r="R419" s="527">
        <v>0.7</v>
      </c>
      <c r="S419" s="1051"/>
      <c r="T419" s="1032"/>
      <c r="U419" s="537"/>
      <c r="W419" s="534"/>
      <c r="X419" s="537"/>
      <c r="Y419" s="534"/>
      <c r="Z419" s="538"/>
      <c r="AA419" s="531">
        <f>ROUND(ROUND(ROUND(ROUND(ROUND(F393*K418,0)*N415,0)*R419,0)*V415,0),0)</f>
        <v>181</v>
      </c>
      <c r="AB419" s="539"/>
      <c r="AC419" s="504"/>
    </row>
    <row r="420" spans="1:29" ht="16.7" customHeight="1" x14ac:dyDescent="0.15">
      <c r="A420" s="520">
        <v>22</v>
      </c>
      <c r="B420" s="520" t="s">
        <v>15618</v>
      </c>
      <c r="C420" s="521" t="s">
        <v>15619</v>
      </c>
      <c r="D420" s="542"/>
      <c r="E420" s="534"/>
      <c r="F420" s="534"/>
      <c r="H420" s="541"/>
      <c r="I420" s="1044"/>
      <c r="J420" s="544"/>
      <c r="K420" s="725"/>
      <c r="L420" s="967"/>
      <c r="M420" s="544"/>
      <c r="N420" s="548"/>
      <c r="O420" s="979"/>
      <c r="P420" s="626" t="s">
        <v>3833</v>
      </c>
      <c r="Q420" s="526" t="s">
        <v>1678</v>
      </c>
      <c r="R420" s="527">
        <v>0.5</v>
      </c>
      <c r="S420" s="1051"/>
      <c r="T420" s="1032"/>
      <c r="U420" s="537"/>
      <c r="W420" s="534"/>
      <c r="X420" s="537"/>
      <c r="Y420" s="534"/>
      <c r="Z420" s="538"/>
      <c r="AA420" s="531">
        <f>ROUND(ROUND(ROUND(ROUND(ROUND(F393*K418,0)*N415,0)*R420,0)*V415,0),0)</f>
        <v>130</v>
      </c>
      <c r="AB420" s="539"/>
      <c r="AC420" s="504"/>
    </row>
    <row r="421" spans="1:29" ht="16.7" customHeight="1" x14ac:dyDescent="0.15">
      <c r="A421" s="520">
        <v>22</v>
      </c>
      <c r="B421" s="520" t="s">
        <v>15620</v>
      </c>
      <c r="C421" s="521" t="s">
        <v>15621</v>
      </c>
      <c r="D421" s="542"/>
      <c r="E421" s="534"/>
      <c r="F421" s="534"/>
      <c r="H421" s="541"/>
      <c r="I421" s="757"/>
      <c r="J421" s="525"/>
      <c r="K421" s="758"/>
      <c r="L421" s="966" t="s">
        <v>14906</v>
      </c>
      <c r="M421" s="525" t="s">
        <v>1678</v>
      </c>
      <c r="N421" s="529">
        <v>0.5</v>
      </c>
      <c r="O421" s="759"/>
      <c r="P421" s="760"/>
      <c r="Q421" s="526"/>
      <c r="R421" s="527"/>
      <c r="S421" s="1051"/>
      <c r="T421" s="1032"/>
      <c r="U421" s="537"/>
      <c r="W421" s="534"/>
      <c r="X421" s="537"/>
      <c r="Y421" s="534"/>
      <c r="Z421" s="538"/>
      <c r="AA421" s="531">
        <f>ROUND(ROUND(F393*N421,0)*V415,0)</f>
        <v>191</v>
      </c>
      <c r="AB421" s="539"/>
      <c r="AC421" s="504"/>
    </row>
    <row r="422" spans="1:29" ht="16.7" customHeight="1" x14ac:dyDescent="0.15">
      <c r="A422" s="520">
        <v>22</v>
      </c>
      <c r="B422" s="520" t="s">
        <v>15622</v>
      </c>
      <c r="C422" s="521" t="s">
        <v>15623</v>
      </c>
      <c r="D422" s="542"/>
      <c r="E422" s="534"/>
      <c r="F422" s="534"/>
      <c r="H422" s="541"/>
      <c r="J422" s="537"/>
      <c r="K422" s="742"/>
      <c r="L422" s="1032"/>
      <c r="M422" s="537"/>
      <c r="O422" s="1048" t="s">
        <v>10414</v>
      </c>
      <c r="P422" s="626" t="s">
        <v>16</v>
      </c>
      <c r="Q422" s="526" t="s">
        <v>1678</v>
      </c>
      <c r="R422" s="527">
        <v>0.7</v>
      </c>
      <c r="S422" s="1051"/>
      <c r="T422" s="1032"/>
      <c r="U422" s="537"/>
      <c r="W422" s="534"/>
      <c r="X422" s="537"/>
      <c r="Y422" s="534"/>
      <c r="Z422" s="538"/>
      <c r="AA422" s="531">
        <f>ROUND(ROUND(ROUND(F393*N421,0)*R422,0)*V415,0)</f>
        <v>134</v>
      </c>
      <c r="AB422" s="539"/>
      <c r="AC422" s="504"/>
    </row>
    <row r="423" spans="1:29" ht="16.7" customHeight="1" x14ac:dyDescent="0.15">
      <c r="A423" s="520">
        <v>22</v>
      </c>
      <c r="B423" s="520" t="s">
        <v>15624</v>
      </c>
      <c r="C423" s="521" t="s">
        <v>15625</v>
      </c>
      <c r="D423" s="542"/>
      <c r="E423" s="534"/>
      <c r="F423" s="534"/>
      <c r="H423" s="541"/>
      <c r="I423" s="763"/>
      <c r="J423" s="544"/>
      <c r="K423" s="579"/>
      <c r="L423" s="1032"/>
      <c r="M423" s="537"/>
      <c r="O423" s="979"/>
      <c r="P423" s="626" t="s">
        <v>3833</v>
      </c>
      <c r="Q423" s="526" t="s">
        <v>1678</v>
      </c>
      <c r="R423" s="527">
        <v>0.5</v>
      </c>
      <c r="S423" s="1051"/>
      <c r="T423" s="1032"/>
      <c r="U423" s="537"/>
      <c r="W423" s="534"/>
      <c r="X423" s="537"/>
      <c r="Y423" s="534"/>
      <c r="Z423" s="538"/>
      <c r="AA423" s="531">
        <f>ROUND(ROUND(ROUND(F393*N421,0)*R423,0)*V415,0)</f>
        <v>96</v>
      </c>
      <c r="AB423" s="539"/>
      <c r="AC423" s="504"/>
    </row>
    <row r="424" spans="1:29" ht="16.7" customHeight="1" x14ac:dyDescent="0.15">
      <c r="A424" s="520">
        <v>22</v>
      </c>
      <c r="B424" s="520" t="s">
        <v>15626</v>
      </c>
      <c r="C424" s="521" t="s">
        <v>15627</v>
      </c>
      <c r="D424" s="542"/>
      <c r="E424" s="534"/>
      <c r="F424" s="534"/>
      <c r="H424" s="541"/>
      <c r="I424" s="1049" t="s">
        <v>10418</v>
      </c>
      <c r="J424" s="525" t="s">
        <v>1678</v>
      </c>
      <c r="K424" s="718">
        <v>0.96499999999999997</v>
      </c>
      <c r="L424" s="1032"/>
      <c r="M424" s="537"/>
      <c r="O424" s="759"/>
      <c r="P424" s="760"/>
      <c r="Q424" s="526"/>
      <c r="R424" s="527"/>
      <c r="S424" s="1051"/>
      <c r="T424" s="1032"/>
      <c r="U424" s="537"/>
      <c r="W424" s="534"/>
      <c r="X424" s="537"/>
      <c r="Y424" s="534"/>
      <c r="Z424" s="538"/>
      <c r="AA424" s="531">
        <f>ROUND(ROUND(ROUND(ROUND(F393*K424,0)*N421,0),0)*V415,0)</f>
        <v>185</v>
      </c>
      <c r="AB424" s="539"/>
      <c r="AC424" s="504"/>
    </row>
    <row r="425" spans="1:29" ht="16.7" customHeight="1" x14ac:dyDescent="0.15">
      <c r="A425" s="520">
        <v>22</v>
      </c>
      <c r="B425" s="520" t="s">
        <v>15628</v>
      </c>
      <c r="C425" s="521" t="s">
        <v>15629</v>
      </c>
      <c r="D425" s="542"/>
      <c r="E425" s="534"/>
      <c r="F425" s="534"/>
      <c r="H425" s="541"/>
      <c r="I425" s="1047"/>
      <c r="J425" s="537"/>
      <c r="L425" s="1032"/>
      <c r="M425" s="537"/>
      <c r="O425" s="1048" t="s">
        <v>10414</v>
      </c>
      <c r="P425" s="626" t="s">
        <v>16</v>
      </c>
      <c r="Q425" s="526" t="s">
        <v>1678</v>
      </c>
      <c r="R425" s="527">
        <v>0.7</v>
      </c>
      <c r="S425" s="1051"/>
      <c r="T425" s="1032"/>
      <c r="U425" s="537"/>
      <c r="W425" s="534"/>
      <c r="X425" s="537"/>
      <c r="Y425" s="534"/>
      <c r="Z425" s="538"/>
      <c r="AA425" s="531">
        <f>ROUND(ROUND(ROUND(ROUND(F393*K424,0)*N421,0)*R425,0)*V415,0)</f>
        <v>130</v>
      </c>
      <c r="AB425" s="539"/>
      <c r="AC425" s="504"/>
    </row>
    <row r="426" spans="1:29" ht="16.7" customHeight="1" x14ac:dyDescent="0.15">
      <c r="A426" s="520">
        <v>22</v>
      </c>
      <c r="B426" s="520" t="s">
        <v>15630</v>
      </c>
      <c r="C426" s="521" t="s">
        <v>15631</v>
      </c>
      <c r="D426" s="542"/>
      <c r="E426" s="534"/>
      <c r="F426" s="534"/>
      <c r="H426" s="541"/>
      <c r="I426" s="1044"/>
      <c r="J426" s="544"/>
      <c r="K426" s="725"/>
      <c r="L426" s="967"/>
      <c r="M426" s="544"/>
      <c r="N426" s="548"/>
      <c r="O426" s="979"/>
      <c r="P426" s="626" t="s">
        <v>3833</v>
      </c>
      <c r="Q426" s="526" t="s">
        <v>1678</v>
      </c>
      <c r="R426" s="527">
        <v>0.5</v>
      </c>
      <c r="S426" s="1052"/>
      <c r="T426" s="967"/>
      <c r="U426" s="544"/>
      <c r="V426" s="548"/>
      <c r="W426" s="534"/>
      <c r="X426" s="537"/>
      <c r="Y426" s="534"/>
      <c r="Z426" s="538"/>
      <c r="AA426" s="531">
        <f>ROUND(ROUND(ROUND(ROUND(F393*K424,0)*N421,0)*R426,0)*V415,0)</f>
        <v>92</v>
      </c>
      <c r="AB426" s="539"/>
      <c r="AC426" s="504"/>
    </row>
    <row r="427" spans="1:29" ht="16.7" customHeight="1" x14ac:dyDescent="0.15">
      <c r="A427" s="520">
        <v>22</v>
      </c>
      <c r="B427" s="520" t="s">
        <v>15632</v>
      </c>
      <c r="C427" s="521" t="s">
        <v>15633</v>
      </c>
      <c r="D427" s="542"/>
      <c r="E427" s="534"/>
      <c r="F427" s="534"/>
      <c r="H427" s="541"/>
      <c r="I427" s="757"/>
      <c r="J427" s="525"/>
      <c r="K427" s="758"/>
      <c r="L427" s="966" t="s">
        <v>14896</v>
      </c>
      <c r="M427" s="525" t="s">
        <v>1678</v>
      </c>
      <c r="N427" s="529">
        <v>0.7</v>
      </c>
      <c r="O427" s="759"/>
      <c r="P427" s="760"/>
      <c r="Q427" s="526"/>
      <c r="R427" s="527"/>
      <c r="S427" s="1054" t="s">
        <v>14959</v>
      </c>
      <c r="T427" s="968" t="s">
        <v>12840</v>
      </c>
      <c r="U427" s="525" t="s">
        <v>1678</v>
      </c>
      <c r="V427" s="529">
        <v>0.7</v>
      </c>
      <c r="W427" s="534"/>
      <c r="X427" s="537"/>
      <c r="Y427" s="534"/>
      <c r="Z427" s="538"/>
      <c r="AA427" s="531">
        <f>ROUND(ROUND(F393*N427,0)*V427,0)</f>
        <v>267</v>
      </c>
      <c r="AB427" s="539"/>
      <c r="AC427" s="504"/>
    </row>
    <row r="428" spans="1:29" ht="16.7" customHeight="1" x14ac:dyDescent="0.15">
      <c r="A428" s="520">
        <v>22</v>
      </c>
      <c r="B428" s="520" t="s">
        <v>15634</v>
      </c>
      <c r="C428" s="521" t="s">
        <v>15635</v>
      </c>
      <c r="D428" s="542"/>
      <c r="E428" s="534"/>
      <c r="F428" s="534"/>
      <c r="H428" s="541"/>
      <c r="J428" s="537"/>
      <c r="K428" s="742"/>
      <c r="L428" s="1032"/>
      <c r="M428" s="537"/>
      <c r="O428" s="1048" t="s">
        <v>10414</v>
      </c>
      <c r="P428" s="626" t="s">
        <v>16</v>
      </c>
      <c r="Q428" s="526" t="s">
        <v>1678</v>
      </c>
      <c r="R428" s="527">
        <v>0.7</v>
      </c>
      <c r="S428" s="1055"/>
      <c r="T428" s="1032"/>
      <c r="U428" s="537"/>
      <c r="W428" s="534"/>
      <c r="X428" s="537"/>
      <c r="Y428" s="534"/>
      <c r="Z428" s="538"/>
      <c r="AA428" s="531">
        <f>ROUND(ROUND(ROUND(F393*N427,0)*R428,0)*V427,0)</f>
        <v>187</v>
      </c>
      <c r="AB428" s="539"/>
      <c r="AC428" s="504"/>
    </row>
    <row r="429" spans="1:29" ht="16.7" customHeight="1" x14ac:dyDescent="0.15">
      <c r="A429" s="520">
        <v>22</v>
      </c>
      <c r="B429" s="520" t="s">
        <v>15636</v>
      </c>
      <c r="C429" s="521" t="s">
        <v>15637</v>
      </c>
      <c r="D429" s="542"/>
      <c r="E429" s="534"/>
      <c r="F429" s="534"/>
      <c r="H429" s="541"/>
      <c r="I429" s="763"/>
      <c r="J429" s="544"/>
      <c r="K429" s="579"/>
      <c r="L429" s="1032"/>
      <c r="M429" s="537"/>
      <c r="O429" s="979"/>
      <c r="P429" s="626" t="s">
        <v>3833</v>
      </c>
      <c r="Q429" s="526" t="s">
        <v>1678</v>
      </c>
      <c r="R429" s="527">
        <v>0.5</v>
      </c>
      <c r="S429" s="1055"/>
      <c r="T429" s="1032"/>
      <c r="U429" s="537"/>
      <c r="W429" s="534"/>
      <c r="X429" s="537"/>
      <c r="Y429" s="534"/>
      <c r="Z429" s="538"/>
      <c r="AA429" s="531">
        <f>ROUND(ROUND(ROUND(F393*N427,0)*R429,0)*V427,0)</f>
        <v>134</v>
      </c>
      <c r="AB429" s="539"/>
      <c r="AC429" s="504"/>
    </row>
    <row r="430" spans="1:29" ht="16.7" customHeight="1" x14ac:dyDescent="0.15">
      <c r="A430" s="520">
        <v>22</v>
      </c>
      <c r="B430" s="520" t="s">
        <v>15638</v>
      </c>
      <c r="C430" s="521" t="s">
        <v>15639</v>
      </c>
      <c r="D430" s="542"/>
      <c r="E430" s="534"/>
      <c r="F430" s="534"/>
      <c r="H430" s="541"/>
      <c r="I430" s="1049" t="s">
        <v>10418</v>
      </c>
      <c r="J430" s="525" t="s">
        <v>1678</v>
      </c>
      <c r="K430" s="718">
        <v>0.96499999999999997</v>
      </c>
      <c r="L430" s="1032"/>
      <c r="M430" s="537"/>
      <c r="O430" s="759"/>
      <c r="P430" s="760"/>
      <c r="Q430" s="526"/>
      <c r="R430" s="527"/>
      <c r="S430" s="1055"/>
      <c r="T430" s="1032"/>
      <c r="U430" s="537"/>
      <c r="W430" s="534"/>
      <c r="X430" s="537"/>
      <c r="Y430" s="534"/>
      <c r="Z430" s="538"/>
      <c r="AA430" s="531">
        <f>ROUND(ROUND(ROUND(ROUND(F393*K430,0)*N427,0)*V427,0),0)</f>
        <v>258</v>
      </c>
      <c r="AB430" s="539"/>
      <c r="AC430" s="504"/>
    </row>
    <row r="431" spans="1:29" ht="16.7" customHeight="1" x14ac:dyDescent="0.15">
      <c r="A431" s="520">
        <v>22</v>
      </c>
      <c r="B431" s="520" t="s">
        <v>15640</v>
      </c>
      <c r="C431" s="521" t="s">
        <v>15641</v>
      </c>
      <c r="D431" s="542"/>
      <c r="E431" s="534"/>
      <c r="F431" s="534"/>
      <c r="H431" s="541"/>
      <c r="I431" s="1047"/>
      <c r="J431" s="537"/>
      <c r="L431" s="1032"/>
      <c r="M431" s="537"/>
      <c r="O431" s="1048" t="s">
        <v>10414</v>
      </c>
      <c r="P431" s="626" t="s">
        <v>16</v>
      </c>
      <c r="Q431" s="526" t="s">
        <v>1678</v>
      </c>
      <c r="R431" s="527">
        <v>0.7</v>
      </c>
      <c r="S431" s="1055"/>
      <c r="T431" s="1032"/>
      <c r="U431" s="537"/>
      <c r="W431" s="534"/>
      <c r="X431" s="537"/>
      <c r="Y431" s="534"/>
      <c r="Z431" s="538"/>
      <c r="AA431" s="531">
        <f>ROUND(ROUND(ROUND(ROUND(ROUND(F393*K430,0)*N427,0)*R431,0)*V427,0),0)</f>
        <v>181</v>
      </c>
      <c r="AB431" s="539"/>
      <c r="AC431" s="504"/>
    </row>
    <row r="432" spans="1:29" ht="16.7" customHeight="1" x14ac:dyDescent="0.15">
      <c r="A432" s="520">
        <v>22</v>
      </c>
      <c r="B432" s="520" t="s">
        <v>15642</v>
      </c>
      <c r="C432" s="521" t="s">
        <v>15643</v>
      </c>
      <c r="D432" s="542"/>
      <c r="E432" s="534"/>
      <c r="F432" s="534"/>
      <c r="H432" s="541"/>
      <c r="I432" s="1044"/>
      <c r="J432" s="544"/>
      <c r="K432" s="725"/>
      <c r="L432" s="967"/>
      <c r="M432" s="544"/>
      <c r="N432" s="548"/>
      <c r="O432" s="979"/>
      <c r="P432" s="626" t="s">
        <v>3833</v>
      </c>
      <c r="Q432" s="526" t="s">
        <v>1678</v>
      </c>
      <c r="R432" s="527">
        <v>0.5</v>
      </c>
      <c r="S432" s="1055"/>
      <c r="T432" s="1032"/>
      <c r="U432" s="537"/>
      <c r="W432" s="534"/>
      <c r="X432" s="537"/>
      <c r="Y432" s="534"/>
      <c r="Z432" s="538"/>
      <c r="AA432" s="531">
        <f>ROUND(ROUND(ROUND(ROUND(ROUND(F393*K430,0)*N427,0)*R432,0)*V427,0),0)</f>
        <v>130</v>
      </c>
      <c r="AB432" s="539"/>
      <c r="AC432" s="504"/>
    </row>
    <row r="433" spans="1:29" ht="16.7" customHeight="1" x14ac:dyDescent="0.15">
      <c r="A433" s="520">
        <v>22</v>
      </c>
      <c r="B433" s="520" t="s">
        <v>15644</v>
      </c>
      <c r="C433" s="521" t="s">
        <v>15645</v>
      </c>
      <c r="D433" s="542"/>
      <c r="E433" s="534"/>
      <c r="F433" s="534"/>
      <c r="H433" s="541"/>
      <c r="I433" s="757"/>
      <c r="J433" s="525"/>
      <c r="K433" s="758"/>
      <c r="L433" s="966" t="s">
        <v>14906</v>
      </c>
      <c r="M433" s="525" t="s">
        <v>1678</v>
      </c>
      <c r="N433" s="529">
        <v>0.5</v>
      </c>
      <c r="O433" s="759"/>
      <c r="P433" s="760"/>
      <c r="Q433" s="526"/>
      <c r="R433" s="527"/>
      <c r="S433" s="1055"/>
      <c r="T433" s="1032"/>
      <c r="U433" s="537"/>
      <c r="W433" s="534"/>
      <c r="X433" s="537"/>
      <c r="Y433" s="534"/>
      <c r="Z433" s="538"/>
      <c r="AA433" s="531">
        <f>ROUND(ROUND(F393*N433,0)*V427,0)</f>
        <v>191</v>
      </c>
      <c r="AB433" s="539"/>
      <c r="AC433" s="504"/>
    </row>
    <row r="434" spans="1:29" ht="16.7" customHeight="1" x14ac:dyDescent="0.15">
      <c r="A434" s="520">
        <v>22</v>
      </c>
      <c r="B434" s="520" t="s">
        <v>15646</v>
      </c>
      <c r="C434" s="521" t="s">
        <v>15647</v>
      </c>
      <c r="D434" s="542"/>
      <c r="E434" s="534"/>
      <c r="F434" s="534"/>
      <c r="H434" s="541"/>
      <c r="J434" s="537"/>
      <c r="K434" s="742"/>
      <c r="L434" s="1032"/>
      <c r="M434" s="537"/>
      <c r="O434" s="1048" t="s">
        <v>10414</v>
      </c>
      <c r="P434" s="626" t="s">
        <v>16</v>
      </c>
      <c r="Q434" s="526" t="s">
        <v>1678</v>
      </c>
      <c r="R434" s="527">
        <v>0.7</v>
      </c>
      <c r="S434" s="1055"/>
      <c r="T434" s="1032"/>
      <c r="U434" s="537"/>
      <c r="W434" s="534"/>
      <c r="X434" s="537"/>
      <c r="Y434" s="534"/>
      <c r="Z434" s="538"/>
      <c r="AA434" s="531">
        <f>ROUND(ROUND(ROUND(F393*N433,0)*R434,0)*V427,0)</f>
        <v>134</v>
      </c>
      <c r="AB434" s="539"/>
      <c r="AC434" s="504"/>
    </row>
    <row r="435" spans="1:29" ht="16.7" customHeight="1" x14ac:dyDescent="0.15">
      <c r="A435" s="520">
        <v>22</v>
      </c>
      <c r="B435" s="520" t="s">
        <v>15648</v>
      </c>
      <c r="C435" s="521" t="s">
        <v>15649</v>
      </c>
      <c r="D435" s="542"/>
      <c r="E435" s="534"/>
      <c r="F435" s="534"/>
      <c r="H435" s="541"/>
      <c r="I435" s="763"/>
      <c r="J435" s="544"/>
      <c r="K435" s="579"/>
      <c r="L435" s="1032"/>
      <c r="M435" s="537"/>
      <c r="O435" s="979"/>
      <c r="P435" s="626" t="s">
        <v>3833</v>
      </c>
      <c r="Q435" s="526" t="s">
        <v>1678</v>
      </c>
      <c r="R435" s="527">
        <v>0.5</v>
      </c>
      <c r="S435" s="1055"/>
      <c r="T435" s="1032"/>
      <c r="U435" s="537"/>
      <c r="W435" s="534"/>
      <c r="X435" s="537"/>
      <c r="Y435" s="534"/>
      <c r="Z435" s="538"/>
      <c r="AA435" s="531">
        <f>ROUND(ROUND(ROUND(F393*N433,0)*R435,0)*V427,0)</f>
        <v>96</v>
      </c>
      <c r="AB435" s="539"/>
      <c r="AC435" s="504"/>
    </row>
    <row r="436" spans="1:29" ht="16.7" customHeight="1" x14ac:dyDescent="0.15">
      <c r="A436" s="520">
        <v>22</v>
      </c>
      <c r="B436" s="520" t="s">
        <v>15650</v>
      </c>
      <c r="C436" s="521" t="s">
        <v>15651</v>
      </c>
      <c r="D436" s="542"/>
      <c r="E436" s="534"/>
      <c r="F436" s="534"/>
      <c r="H436" s="541"/>
      <c r="I436" s="1049" t="s">
        <v>10418</v>
      </c>
      <c r="J436" s="525" t="s">
        <v>1678</v>
      </c>
      <c r="K436" s="718">
        <v>0.96499999999999997</v>
      </c>
      <c r="L436" s="1032"/>
      <c r="M436" s="537"/>
      <c r="O436" s="759"/>
      <c r="P436" s="760"/>
      <c r="Q436" s="526"/>
      <c r="R436" s="527"/>
      <c r="S436" s="1055"/>
      <c r="T436" s="1032"/>
      <c r="U436" s="537"/>
      <c r="W436" s="534"/>
      <c r="X436" s="537"/>
      <c r="Y436" s="534"/>
      <c r="Z436" s="538"/>
      <c r="AA436" s="531">
        <f>ROUND(ROUND(ROUND(ROUND(F393*K436,0)*N433,0),0)*V427,0)</f>
        <v>185</v>
      </c>
      <c r="AB436" s="539"/>
      <c r="AC436" s="504"/>
    </row>
    <row r="437" spans="1:29" ht="16.7" customHeight="1" x14ac:dyDescent="0.15">
      <c r="A437" s="520">
        <v>22</v>
      </c>
      <c r="B437" s="520" t="s">
        <v>15652</v>
      </c>
      <c r="C437" s="521" t="s">
        <v>15653</v>
      </c>
      <c r="D437" s="542"/>
      <c r="E437" s="534"/>
      <c r="F437" s="534"/>
      <c r="H437" s="541"/>
      <c r="I437" s="1047"/>
      <c r="J437" s="537"/>
      <c r="L437" s="1032"/>
      <c r="M437" s="537"/>
      <c r="O437" s="1048" t="s">
        <v>10414</v>
      </c>
      <c r="P437" s="626" t="s">
        <v>16</v>
      </c>
      <c r="Q437" s="526" t="s">
        <v>1678</v>
      </c>
      <c r="R437" s="527">
        <v>0.7</v>
      </c>
      <c r="S437" s="1055"/>
      <c r="T437" s="1032"/>
      <c r="U437" s="537"/>
      <c r="W437" s="534"/>
      <c r="X437" s="537"/>
      <c r="Y437" s="534"/>
      <c r="Z437" s="538"/>
      <c r="AA437" s="531">
        <f>ROUND(ROUND(ROUND(ROUND(F393*K436,0)*N433,0)*R437,0)*V427,0)</f>
        <v>130</v>
      </c>
      <c r="AB437" s="539"/>
      <c r="AC437" s="504"/>
    </row>
    <row r="438" spans="1:29" ht="16.7" customHeight="1" x14ac:dyDescent="0.15">
      <c r="A438" s="520">
        <v>22</v>
      </c>
      <c r="B438" s="520" t="s">
        <v>15654</v>
      </c>
      <c r="C438" s="521" t="s">
        <v>15655</v>
      </c>
      <c r="D438" s="557"/>
      <c r="E438" s="550"/>
      <c r="F438" s="550"/>
      <c r="G438" s="650"/>
      <c r="H438" s="558"/>
      <c r="I438" s="1044"/>
      <c r="J438" s="544"/>
      <c r="K438" s="725"/>
      <c r="L438" s="967"/>
      <c r="M438" s="544"/>
      <c r="N438" s="548"/>
      <c r="O438" s="979"/>
      <c r="P438" s="626" t="s">
        <v>3833</v>
      </c>
      <c r="Q438" s="526" t="s">
        <v>1678</v>
      </c>
      <c r="R438" s="527">
        <v>0.5</v>
      </c>
      <c r="S438" s="1052"/>
      <c r="T438" s="967"/>
      <c r="U438" s="544"/>
      <c r="V438" s="548"/>
      <c r="W438" s="550"/>
      <c r="X438" s="544"/>
      <c r="Y438" s="550"/>
      <c r="Z438" s="553"/>
      <c r="AA438" s="531">
        <f>ROUND(ROUND(ROUND(ROUND(F393*K436,0)*N433,0)*R438,0)*V427,0)</f>
        <v>92</v>
      </c>
      <c r="AB438" s="559"/>
      <c r="AC438" s="504"/>
    </row>
    <row r="439" spans="1:29" ht="16.7" customHeight="1" x14ac:dyDescent="0.15">
      <c r="A439" s="520">
        <v>22</v>
      </c>
      <c r="B439" s="520">
        <v>9185</v>
      </c>
      <c r="C439" s="521" t="s">
        <v>15656</v>
      </c>
      <c r="D439" s="560"/>
      <c r="E439" s="522"/>
      <c r="F439" s="522"/>
      <c r="G439" s="585"/>
      <c r="H439" s="561"/>
      <c r="I439" s="757"/>
      <c r="J439" s="525"/>
      <c r="K439" s="758"/>
      <c r="L439" s="1050" t="s">
        <v>14896</v>
      </c>
      <c r="M439" s="525" t="s">
        <v>1678</v>
      </c>
      <c r="N439" s="529">
        <v>0.7</v>
      </c>
      <c r="O439" s="759"/>
      <c r="P439" s="760"/>
      <c r="Q439" s="526"/>
      <c r="R439" s="527"/>
      <c r="S439" s="761"/>
      <c r="T439" s="757"/>
      <c r="U439" s="525"/>
      <c r="V439" s="529"/>
      <c r="W439" s="522"/>
      <c r="X439" s="525"/>
      <c r="Y439" s="936" t="s">
        <v>14983</v>
      </c>
      <c r="Z439" s="941"/>
      <c r="AA439" s="531">
        <f>ROUND(ROUND(F393*N439,0)-Y442,0)</f>
        <v>370</v>
      </c>
      <c r="AB439" s="532"/>
      <c r="AC439" s="504"/>
    </row>
    <row r="440" spans="1:29" ht="16.7" customHeight="1" x14ac:dyDescent="0.15">
      <c r="A440" s="520">
        <v>22</v>
      </c>
      <c r="B440" s="520">
        <v>9186</v>
      </c>
      <c r="C440" s="521" t="s">
        <v>15657</v>
      </c>
      <c r="D440" s="542"/>
      <c r="E440" s="534"/>
      <c r="F440" s="534"/>
      <c r="H440" s="541"/>
      <c r="J440" s="537"/>
      <c r="K440" s="742"/>
      <c r="L440" s="1032"/>
      <c r="M440" s="537"/>
      <c r="O440" s="1048" t="s">
        <v>10414</v>
      </c>
      <c r="P440" s="626" t="s">
        <v>16</v>
      </c>
      <c r="Q440" s="526" t="s">
        <v>1678</v>
      </c>
      <c r="R440" s="527">
        <v>0.7</v>
      </c>
      <c r="S440" s="762"/>
      <c r="U440" s="537"/>
      <c r="W440" s="534"/>
      <c r="X440" s="537"/>
      <c r="Y440" s="937"/>
      <c r="Z440" s="942"/>
      <c r="AA440" s="531">
        <f>ROUND(ROUND(ROUND(F393*N439,0)*R440,0)-Y442,0)</f>
        <v>255</v>
      </c>
      <c r="AB440" s="539"/>
      <c r="AC440" s="504"/>
    </row>
    <row r="441" spans="1:29" ht="16.7" customHeight="1" x14ac:dyDescent="0.15">
      <c r="A441" s="520">
        <v>22</v>
      </c>
      <c r="B441" s="520" t="s">
        <v>15658</v>
      </c>
      <c r="C441" s="521" t="s">
        <v>15659</v>
      </c>
      <c r="D441" s="542"/>
      <c r="E441" s="534"/>
      <c r="F441" s="534"/>
      <c r="H441" s="541"/>
      <c r="I441" s="763"/>
      <c r="J441" s="544"/>
      <c r="K441" s="579"/>
      <c r="L441" s="1032"/>
      <c r="M441" s="537"/>
      <c r="O441" s="979"/>
      <c r="P441" s="626" t="s">
        <v>3833</v>
      </c>
      <c r="Q441" s="526" t="s">
        <v>1678</v>
      </c>
      <c r="R441" s="527">
        <v>0.5</v>
      </c>
      <c r="S441" s="762"/>
      <c r="U441" s="537"/>
      <c r="W441" s="534"/>
      <c r="X441" s="537"/>
      <c r="Y441" s="555"/>
      <c r="Z441" s="556"/>
      <c r="AA441" s="531">
        <f>ROUND(ROUND(ROUND(F393*N439,0)*R441,0)-Y442,0)</f>
        <v>179</v>
      </c>
      <c r="AB441" s="539"/>
      <c r="AC441" s="504"/>
    </row>
    <row r="442" spans="1:29" ht="16.7" customHeight="1" x14ac:dyDescent="0.15">
      <c r="A442" s="520">
        <v>22</v>
      </c>
      <c r="B442" s="520">
        <v>9187</v>
      </c>
      <c r="C442" s="521" t="s">
        <v>15660</v>
      </c>
      <c r="D442" s="542"/>
      <c r="E442" s="534"/>
      <c r="F442" s="534"/>
      <c r="H442" s="541"/>
      <c r="I442" s="1049" t="s">
        <v>10418</v>
      </c>
      <c r="J442" s="525" t="s">
        <v>1678</v>
      </c>
      <c r="K442" s="718">
        <v>0.96499999999999997</v>
      </c>
      <c r="L442" s="1032"/>
      <c r="M442" s="537"/>
      <c r="O442" s="759"/>
      <c r="P442" s="760"/>
      <c r="Q442" s="526"/>
      <c r="R442" s="527"/>
      <c r="S442" s="762"/>
      <c r="U442" s="537"/>
      <c r="W442" s="534"/>
      <c r="X442" s="537"/>
      <c r="Y442" s="765">
        <v>12</v>
      </c>
      <c r="Z442" s="942" t="s">
        <v>14988</v>
      </c>
      <c r="AA442" s="531">
        <f>ROUND(ROUND(ROUND(ROUND(F393*K442,0)*N439,0),0)-Y442,0)</f>
        <v>357</v>
      </c>
      <c r="AB442" s="539"/>
      <c r="AC442" s="504"/>
    </row>
    <row r="443" spans="1:29" ht="16.7" customHeight="1" x14ac:dyDescent="0.15">
      <c r="A443" s="520">
        <v>22</v>
      </c>
      <c r="B443" s="520">
        <v>9188</v>
      </c>
      <c r="C443" s="521" t="s">
        <v>15661</v>
      </c>
      <c r="D443" s="542"/>
      <c r="E443" s="534"/>
      <c r="F443" s="534"/>
      <c r="H443" s="541"/>
      <c r="I443" s="1047"/>
      <c r="J443" s="537"/>
      <c r="L443" s="1032"/>
      <c r="M443" s="537"/>
      <c r="O443" s="1048" t="s">
        <v>10414</v>
      </c>
      <c r="P443" s="626" t="s">
        <v>16</v>
      </c>
      <c r="Q443" s="526" t="s">
        <v>1678</v>
      </c>
      <c r="R443" s="527">
        <v>0.7</v>
      </c>
      <c r="S443" s="762"/>
      <c r="U443" s="537"/>
      <c r="W443" s="534"/>
      <c r="X443" s="537"/>
      <c r="Y443" s="534"/>
      <c r="Z443" s="942"/>
      <c r="AA443" s="531">
        <f>ROUND(ROUND(ROUND(ROUND(F393*K442,0)*N439,0)*R443,0)-Y442,0)</f>
        <v>246</v>
      </c>
      <c r="AB443" s="539"/>
      <c r="AC443" s="504"/>
    </row>
    <row r="444" spans="1:29" ht="16.7" customHeight="1" x14ac:dyDescent="0.15">
      <c r="A444" s="520">
        <v>22</v>
      </c>
      <c r="B444" s="520" t="s">
        <v>15662</v>
      </c>
      <c r="C444" s="521" t="s">
        <v>15663</v>
      </c>
      <c r="D444" s="542"/>
      <c r="E444" s="534"/>
      <c r="F444" s="534"/>
      <c r="H444" s="541"/>
      <c r="I444" s="1044"/>
      <c r="J444" s="544"/>
      <c r="K444" s="725"/>
      <c r="L444" s="967"/>
      <c r="M444" s="544"/>
      <c r="N444" s="548"/>
      <c r="O444" s="979"/>
      <c r="P444" s="626" t="s">
        <v>3833</v>
      </c>
      <c r="Q444" s="526" t="s">
        <v>1678</v>
      </c>
      <c r="R444" s="527">
        <v>0.5</v>
      </c>
      <c r="S444" s="762"/>
      <c r="U444" s="537"/>
      <c r="W444" s="534"/>
      <c r="X444" s="537"/>
      <c r="Y444" s="534"/>
      <c r="Z444" s="538"/>
      <c r="AA444" s="531">
        <f>ROUND(ROUND(ROUND(ROUND(F393*K442,0)*N439,0)*R444,0)-Y442,0)</f>
        <v>173</v>
      </c>
      <c r="AB444" s="539"/>
      <c r="AC444" s="504"/>
    </row>
    <row r="445" spans="1:29" ht="16.7" customHeight="1" x14ac:dyDescent="0.15">
      <c r="A445" s="520">
        <v>22</v>
      </c>
      <c r="B445" s="520" t="s">
        <v>15664</v>
      </c>
      <c r="C445" s="521" t="s">
        <v>15665</v>
      </c>
      <c r="D445" s="542"/>
      <c r="E445" s="534"/>
      <c r="F445" s="534"/>
      <c r="H445" s="541"/>
      <c r="I445" s="757"/>
      <c r="J445" s="525"/>
      <c r="K445" s="758"/>
      <c r="L445" s="966" t="s">
        <v>14906</v>
      </c>
      <c r="M445" s="525" t="s">
        <v>1678</v>
      </c>
      <c r="N445" s="529">
        <v>0.5</v>
      </c>
      <c r="O445" s="759"/>
      <c r="P445" s="760"/>
      <c r="Q445" s="526"/>
      <c r="R445" s="527"/>
      <c r="S445" s="762"/>
      <c r="U445" s="537"/>
      <c r="W445" s="534"/>
      <c r="X445" s="537"/>
      <c r="Y445" s="534"/>
      <c r="Z445" s="538"/>
      <c r="AA445" s="531">
        <f>ROUND(ROUND(F393*N445,0)-Y442,0)</f>
        <v>261</v>
      </c>
      <c r="AB445" s="539"/>
      <c r="AC445" s="504"/>
    </row>
    <row r="446" spans="1:29" ht="16.7" customHeight="1" x14ac:dyDescent="0.15">
      <c r="A446" s="520">
        <v>22</v>
      </c>
      <c r="B446" s="520" t="s">
        <v>15666</v>
      </c>
      <c r="C446" s="521" t="s">
        <v>15667</v>
      </c>
      <c r="D446" s="542"/>
      <c r="E446" s="534"/>
      <c r="F446" s="534"/>
      <c r="H446" s="541"/>
      <c r="J446" s="537"/>
      <c r="K446" s="742"/>
      <c r="L446" s="1032"/>
      <c r="M446" s="537"/>
      <c r="O446" s="1048" t="s">
        <v>10414</v>
      </c>
      <c r="P446" s="626" t="s">
        <v>16</v>
      </c>
      <c r="Q446" s="526" t="s">
        <v>1678</v>
      </c>
      <c r="R446" s="527">
        <v>0.7</v>
      </c>
      <c r="S446" s="762"/>
      <c r="U446" s="537"/>
      <c r="W446" s="534"/>
      <c r="X446" s="537"/>
      <c r="Y446" s="534"/>
      <c r="Z446" s="538"/>
      <c r="AA446" s="531">
        <f>ROUND(ROUND(ROUND(F393*N445,0)*R446,0)-Y442,0)</f>
        <v>179</v>
      </c>
      <c r="AB446" s="539"/>
      <c r="AC446" s="504"/>
    </row>
    <row r="447" spans="1:29" ht="16.7" customHeight="1" x14ac:dyDescent="0.15">
      <c r="A447" s="520">
        <v>22</v>
      </c>
      <c r="B447" s="520" t="s">
        <v>15668</v>
      </c>
      <c r="C447" s="521" t="s">
        <v>15669</v>
      </c>
      <c r="D447" s="542"/>
      <c r="E447" s="534"/>
      <c r="F447" s="534"/>
      <c r="H447" s="541"/>
      <c r="I447" s="763"/>
      <c r="J447" s="544"/>
      <c r="K447" s="579"/>
      <c r="L447" s="1032"/>
      <c r="M447" s="537"/>
      <c r="O447" s="979"/>
      <c r="P447" s="626" t="s">
        <v>3833</v>
      </c>
      <c r="Q447" s="526" t="s">
        <v>1678</v>
      </c>
      <c r="R447" s="527">
        <v>0.5</v>
      </c>
      <c r="S447" s="762"/>
      <c r="U447" s="537"/>
      <c r="W447" s="534"/>
      <c r="X447" s="537"/>
      <c r="Y447" s="534"/>
      <c r="Z447" s="538"/>
      <c r="AA447" s="531">
        <f>ROUND(ROUND(ROUND(F393*N445,0)*R447,0)-Y442,0)</f>
        <v>125</v>
      </c>
      <c r="AB447" s="539"/>
      <c r="AC447" s="504"/>
    </row>
    <row r="448" spans="1:29" ht="16.7" customHeight="1" x14ac:dyDescent="0.15">
      <c r="A448" s="520">
        <v>22</v>
      </c>
      <c r="B448" s="520" t="s">
        <v>15670</v>
      </c>
      <c r="C448" s="521" t="s">
        <v>15671</v>
      </c>
      <c r="D448" s="542"/>
      <c r="E448" s="534"/>
      <c r="F448" s="534"/>
      <c r="H448" s="541"/>
      <c r="I448" s="1049" t="s">
        <v>10418</v>
      </c>
      <c r="J448" s="525" t="s">
        <v>1678</v>
      </c>
      <c r="K448" s="718">
        <v>0.96499999999999997</v>
      </c>
      <c r="L448" s="1032"/>
      <c r="M448" s="537"/>
      <c r="O448" s="759"/>
      <c r="P448" s="760"/>
      <c r="Q448" s="526"/>
      <c r="R448" s="527"/>
      <c r="S448" s="762"/>
      <c r="U448" s="537"/>
      <c r="W448" s="534"/>
      <c r="X448" s="537"/>
      <c r="Y448" s="534"/>
      <c r="Z448" s="538"/>
      <c r="AA448" s="531">
        <f>ROUND(ROUND(ROUND(ROUND(F393*K448,0)*N445,0),0)-Y442,0)</f>
        <v>252</v>
      </c>
      <c r="AB448" s="539"/>
      <c r="AC448" s="504"/>
    </row>
    <row r="449" spans="1:29" ht="16.7" customHeight="1" x14ac:dyDescent="0.15">
      <c r="A449" s="520">
        <v>22</v>
      </c>
      <c r="B449" s="520" t="s">
        <v>15672</v>
      </c>
      <c r="C449" s="521" t="s">
        <v>15673</v>
      </c>
      <c r="D449" s="542"/>
      <c r="E449" s="534"/>
      <c r="F449" s="534"/>
      <c r="H449" s="541"/>
      <c r="I449" s="1047"/>
      <c r="J449" s="537"/>
      <c r="L449" s="1032"/>
      <c r="M449" s="537"/>
      <c r="O449" s="1048" t="s">
        <v>10414</v>
      </c>
      <c r="P449" s="626" t="s">
        <v>16</v>
      </c>
      <c r="Q449" s="526" t="s">
        <v>1678</v>
      </c>
      <c r="R449" s="527">
        <v>0.7</v>
      </c>
      <c r="S449" s="762"/>
      <c r="U449" s="537"/>
      <c r="W449" s="534"/>
      <c r="X449" s="537"/>
      <c r="Y449" s="534"/>
      <c r="Z449" s="538"/>
      <c r="AA449" s="531">
        <f>ROUND(ROUND(ROUND(ROUND(F393*K448,0)*N445,0)*R449,0)-Y442,0)</f>
        <v>173</v>
      </c>
      <c r="AB449" s="539"/>
      <c r="AC449" s="504"/>
    </row>
    <row r="450" spans="1:29" ht="16.7" customHeight="1" x14ac:dyDescent="0.15">
      <c r="A450" s="520">
        <v>22</v>
      </c>
      <c r="B450" s="520" t="s">
        <v>15674</v>
      </c>
      <c r="C450" s="521" t="s">
        <v>15675</v>
      </c>
      <c r="D450" s="542"/>
      <c r="E450" s="534"/>
      <c r="F450" s="534"/>
      <c r="H450" s="541"/>
      <c r="I450" s="1044"/>
      <c r="J450" s="544"/>
      <c r="K450" s="725"/>
      <c r="L450" s="967"/>
      <c r="M450" s="544"/>
      <c r="N450" s="548"/>
      <c r="O450" s="979"/>
      <c r="P450" s="626" t="s">
        <v>3833</v>
      </c>
      <c r="Q450" s="526" t="s">
        <v>1678</v>
      </c>
      <c r="R450" s="527">
        <v>0.5</v>
      </c>
      <c r="S450" s="764"/>
      <c r="T450" s="763"/>
      <c r="U450" s="544"/>
      <c r="V450" s="548"/>
      <c r="W450" s="534"/>
      <c r="X450" s="537"/>
      <c r="Y450" s="534"/>
      <c r="Z450" s="538"/>
      <c r="AA450" s="531">
        <f>ROUND(ROUND(ROUND(ROUND(F393*K448,0)*N445,0)*R450,0)-Y442,0)</f>
        <v>120</v>
      </c>
      <c r="AB450" s="539"/>
      <c r="AC450" s="504"/>
    </row>
    <row r="451" spans="1:29" ht="16.7" customHeight="1" x14ac:dyDescent="0.15">
      <c r="A451" s="520">
        <v>22</v>
      </c>
      <c r="B451" s="520">
        <v>9195</v>
      </c>
      <c r="C451" s="521" t="s">
        <v>15676</v>
      </c>
      <c r="D451" s="542"/>
      <c r="E451" s="534"/>
      <c r="F451" s="534"/>
      <c r="H451" s="541"/>
      <c r="I451" s="757"/>
      <c r="J451" s="525"/>
      <c r="K451" s="758"/>
      <c r="L451" s="1050" t="s">
        <v>14896</v>
      </c>
      <c r="M451" s="525" t="s">
        <v>1678</v>
      </c>
      <c r="N451" s="529">
        <v>0.7</v>
      </c>
      <c r="O451" s="759"/>
      <c r="P451" s="760"/>
      <c r="Q451" s="526"/>
      <c r="R451" s="527"/>
      <c r="S451" s="1054" t="s">
        <v>10423</v>
      </c>
      <c r="T451" s="968" t="s">
        <v>12821</v>
      </c>
      <c r="U451" s="525" t="s">
        <v>1678</v>
      </c>
      <c r="V451" s="529">
        <v>0.5</v>
      </c>
      <c r="W451" s="534"/>
      <c r="X451" s="537"/>
      <c r="Y451" s="534"/>
      <c r="Z451" s="538"/>
      <c r="AA451" s="531">
        <f>ROUND(ROUND(ROUND(F393*N451,0)*V451,0)-Y442,0)</f>
        <v>179</v>
      </c>
      <c r="AB451" s="539"/>
      <c r="AC451" s="504"/>
    </row>
    <row r="452" spans="1:29" ht="16.7" customHeight="1" x14ac:dyDescent="0.15">
      <c r="A452" s="520">
        <v>22</v>
      </c>
      <c r="B452" s="520">
        <v>9196</v>
      </c>
      <c r="C452" s="521" t="s">
        <v>15677</v>
      </c>
      <c r="D452" s="542"/>
      <c r="E452" s="534"/>
      <c r="F452" s="534"/>
      <c r="H452" s="541"/>
      <c r="J452" s="537"/>
      <c r="K452" s="742"/>
      <c r="L452" s="1032"/>
      <c r="M452" s="537"/>
      <c r="O452" s="1048" t="s">
        <v>10414</v>
      </c>
      <c r="P452" s="626" t="s">
        <v>16</v>
      </c>
      <c r="Q452" s="526" t="s">
        <v>1678</v>
      </c>
      <c r="R452" s="527">
        <v>0.7</v>
      </c>
      <c r="S452" s="1051"/>
      <c r="T452" s="1032"/>
      <c r="U452" s="537"/>
      <c r="W452" s="534"/>
      <c r="X452" s="537"/>
      <c r="Y452" s="534"/>
      <c r="Z452" s="538"/>
      <c r="AA452" s="531">
        <f>ROUND(ROUND(ROUND(ROUND(F393*N451,0)*R452,0)*V451,0)-Y442,0)</f>
        <v>122</v>
      </c>
      <c r="AB452" s="539"/>
      <c r="AC452" s="504"/>
    </row>
    <row r="453" spans="1:29" ht="16.7" customHeight="1" x14ac:dyDescent="0.15">
      <c r="A453" s="520">
        <v>22</v>
      </c>
      <c r="B453" s="520" t="s">
        <v>15678</v>
      </c>
      <c r="C453" s="521" t="s">
        <v>15679</v>
      </c>
      <c r="D453" s="542"/>
      <c r="E453" s="534"/>
      <c r="F453" s="534"/>
      <c r="H453" s="541"/>
      <c r="I453" s="763"/>
      <c r="J453" s="544"/>
      <c r="K453" s="579"/>
      <c r="L453" s="1032"/>
      <c r="M453" s="537"/>
      <c r="O453" s="979"/>
      <c r="P453" s="626" t="s">
        <v>3833</v>
      </c>
      <c r="Q453" s="526" t="s">
        <v>1678</v>
      </c>
      <c r="R453" s="527">
        <v>0.5</v>
      </c>
      <c r="S453" s="1051"/>
      <c r="T453" s="1032"/>
      <c r="U453" s="537"/>
      <c r="W453" s="534"/>
      <c r="X453" s="537"/>
      <c r="Y453" s="534"/>
      <c r="Z453" s="538"/>
      <c r="AA453" s="531">
        <f>ROUND(ROUND(ROUND(ROUND(F393*N451,0)*R453,0)*V451,0)-Y442,0)</f>
        <v>84</v>
      </c>
      <c r="AB453" s="539"/>
      <c r="AC453" s="504"/>
    </row>
    <row r="454" spans="1:29" ht="16.7" customHeight="1" x14ac:dyDescent="0.15">
      <c r="A454" s="520">
        <v>22</v>
      </c>
      <c r="B454" s="520">
        <v>9197</v>
      </c>
      <c r="C454" s="521" t="s">
        <v>15680</v>
      </c>
      <c r="D454" s="542"/>
      <c r="E454" s="534"/>
      <c r="F454" s="534"/>
      <c r="H454" s="541"/>
      <c r="I454" s="1049" t="s">
        <v>10418</v>
      </c>
      <c r="J454" s="525" t="s">
        <v>1678</v>
      </c>
      <c r="K454" s="718">
        <v>0.96499999999999997</v>
      </c>
      <c r="L454" s="1032"/>
      <c r="M454" s="537"/>
      <c r="O454" s="759"/>
      <c r="P454" s="760"/>
      <c r="Q454" s="526"/>
      <c r="R454" s="527"/>
      <c r="S454" s="1051"/>
      <c r="T454" s="1032"/>
      <c r="U454" s="537"/>
      <c r="W454" s="534"/>
      <c r="X454" s="537"/>
      <c r="Y454" s="534"/>
      <c r="Z454" s="538"/>
      <c r="AA454" s="531">
        <f>ROUND(ROUND(ROUND(ROUND(ROUND(F393*K454,0)*N451,0)*V451,0),0)-Y442,0)</f>
        <v>173</v>
      </c>
      <c r="AB454" s="539"/>
      <c r="AC454" s="504"/>
    </row>
    <row r="455" spans="1:29" ht="16.7" customHeight="1" x14ac:dyDescent="0.15">
      <c r="A455" s="520">
        <v>22</v>
      </c>
      <c r="B455" s="520">
        <v>9198</v>
      </c>
      <c r="C455" s="521" t="s">
        <v>15681</v>
      </c>
      <c r="D455" s="542"/>
      <c r="E455" s="534"/>
      <c r="F455" s="534"/>
      <c r="H455" s="541"/>
      <c r="I455" s="1047"/>
      <c r="J455" s="537"/>
      <c r="L455" s="1032"/>
      <c r="M455" s="537"/>
      <c r="O455" s="1048" t="s">
        <v>10414</v>
      </c>
      <c r="P455" s="626" t="s">
        <v>16</v>
      </c>
      <c r="Q455" s="526" t="s">
        <v>1678</v>
      </c>
      <c r="R455" s="527">
        <v>0.7</v>
      </c>
      <c r="S455" s="1051"/>
      <c r="T455" s="1032"/>
      <c r="U455" s="537"/>
      <c r="W455" s="534"/>
      <c r="X455" s="537"/>
      <c r="Y455" s="534"/>
      <c r="Z455" s="538"/>
      <c r="AA455" s="531">
        <f>ROUND(ROUND(ROUND(ROUND(ROUND(ROUND(F393*K454,0)*N451,0)*R455,0)*V451,0),0)-Y442,0)</f>
        <v>117</v>
      </c>
      <c r="AB455" s="539"/>
      <c r="AC455" s="504"/>
    </row>
    <row r="456" spans="1:29" ht="16.7" customHeight="1" x14ac:dyDescent="0.15">
      <c r="A456" s="520">
        <v>22</v>
      </c>
      <c r="B456" s="520" t="s">
        <v>15682</v>
      </c>
      <c r="C456" s="521" t="s">
        <v>15683</v>
      </c>
      <c r="D456" s="542"/>
      <c r="E456" s="534"/>
      <c r="F456" s="534"/>
      <c r="H456" s="541"/>
      <c r="I456" s="1044"/>
      <c r="J456" s="544"/>
      <c r="K456" s="725"/>
      <c r="L456" s="967"/>
      <c r="M456" s="544"/>
      <c r="N456" s="548"/>
      <c r="O456" s="979"/>
      <c r="P456" s="626" t="s">
        <v>3833</v>
      </c>
      <c r="Q456" s="526" t="s">
        <v>1678</v>
      </c>
      <c r="R456" s="527">
        <v>0.5</v>
      </c>
      <c r="S456" s="1051"/>
      <c r="T456" s="1032"/>
      <c r="U456" s="537"/>
      <c r="W456" s="534"/>
      <c r="X456" s="537"/>
      <c r="Y456" s="534"/>
      <c r="Z456" s="538"/>
      <c r="AA456" s="531">
        <f>ROUND(ROUND(ROUND(ROUND(ROUND(ROUND(F393*K454,0)*N451,0)*R456,0)*V451,0),0)-Y442,0)</f>
        <v>81</v>
      </c>
      <c r="AB456" s="539"/>
      <c r="AC456" s="504"/>
    </row>
    <row r="457" spans="1:29" ht="16.7" customHeight="1" x14ac:dyDescent="0.15">
      <c r="A457" s="520">
        <v>22</v>
      </c>
      <c r="B457" s="520" t="s">
        <v>15684</v>
      </c>
      <c r="C457" s="521" t="s">
        <v>15685</v>
      </c>
      <c r="D457" s="542"/>
      <c r="E457" s="534"/>
      <c r="F457" s="534"/>
      <c r="H457" s="541"/>
      <c r="I457" s="757"/>
      <c r="J457" s="525"/>
      <c r="K457" s="758"/>
      <c r="L457" s="966" t="s">
        <v>14906</v>
      </c>
      <c r="M457" s="525" t="s">
        <v>1678</v>
      </c>
      <c r="N457" s="529">
        <v>0.5</v>
      </c>
      <c r="O457" s="759"/>
      <c r="P457" s="760"/>
      <c r="Q457" s="526"/>
      <c r="R457" s="527"/>
      <c r="S457" s="1051"/>
      <c r="T457" s="1032"/>
      <c r="U457" s="537"/>
      <c r="W457" s="534"/>
      <c r="X457" s="537"/>
      <c r="Y457" s="534"/>
      <c r="Z457" s="538"/>
      <c r="AA457" s="531">
        <f>ROUND(ROUND(ROUND(F393*N457,0)*V451,0)-Y442,0)</f>
        <v>125</v>
      </c>
      <c r="AB457" s="539"/>
      <c r="AC457" s="504"/>
    </row>
    <row r="458" spans="1:29" ht="16.7" customHeight="1" x14ac:dyDescent="0.15">
      <c r="A458" s="520">
        <v>22</v>
      </c>
      <c r="B458" s="520" t="s">
        <v>15686</v>
      </c>
      <c r="C458" s="521" t="s">
        <v>15687</v>
      </c>
      <c r="D458" s="542"/>
      <c r="E458" s="534"/>
      <c r="F458" s="534"/>
      <c r="H458" s="541"/>
      <c r="J458" s="537"/>
      <c r="K458" s="742"/>
      <c r="L458" s="1032"/>
      <c r="M458" s="537"/>
      <c r="O458" s="1048" t="s">
        <v>10414</v>
      </c>
      <c r="P458" s="626" t="s">
        <v>16</v>
      </c>
      <c r="Q458" s="526" t="s">
        <v>1678</v>
      </c>
      <c r="R458" s="527">
        <v>0.7</v>
      </c>
      <c r="S458" s="1051"/>
      <c r="T458" s="1032"/>
      <c r="U458" s="537"/>
      <c r="W458" s="534"/>
      <c r="X458" s="537"/>
      <c r="Y458" s="534"/>
      <c r="Z458" s="538"/>
      <c r="AA458" s="531">
        <f>ROUND(ROUND(ROUND(ROUND(F393*N457,0)*R458,0)*V451,0)-Y442,0)</f>
        <v>84</v>
      </c>
      <c r="AB458" s="539"/>
      <c r="AC458" s="504"/>
    </row>
    <row r="459" spans="1:29" ht="16.7" customHeight="1" x14ac:dyDescent="0.15">
      <c r="A459" s="520">
        <v>22</v>
      </c>
      <c r="B459" s="520" t="s">
        <v>15688</v>
      </c>
      <c r="C459" s="521" t="s">
        <v>15689</v>
      </c>
      <c r="D459" s="542"/>
      <c r="E459" s="534"/>
      <c r="F459" s="534"/>
      <c r="H459" s="541"/>
      <c r="I459" s="763"/>
      <c r="J459" s="544"/>
      <c r="K459" s="579"/>
      <c r="L459" s="1032"/>
      <c r="M459" s="537"/>
      <c r="O459" s="979"/>
      <c r="P459" s="626" t="s">
        <v>3833</v>
      </c>
      <c r="Q459" s="526" t="s">
        <v>1678</v>
      </c>
      <c r="R459" s="527">
        <v>0.5</v>
      </c>
      <c r="S459" s="1051"/>
      <c r="T459" s="1032"/>
      <c r="U459" s="537"/>
      <c r="W459" s="534"/>
      <c r="X459" s="537"/>
      <c r="Y459" s="534"/>
      <c r="Z459" s="538"/>
      <c r="AA459" s="531">
        <f>ROUND(ROUND(ROUND(ROUND(F393*N457,0)*R459,0)*V451,0)-Y442,0)</f>
        <v>57</v>
      </c>
      <c r="AB459" s="539"/>
      <c r="AC459" s="504"/>
    </row>
    <row r="460" spans="1:29" ht="16.7" customHeight="1" x14ac:dyDescent="0.15">
      <c r="A460" s="520">
        <v>22</v>
      </c>
      <c r="B460" s="520" t="s">
        <v>15690</v>
      </c>
      <c r="C460" s="521" t="s">
        <v>15691</v>
      </c>
      <c r="D460" s="542"/>
      <c r="E460" s="534"/>
      <c r="F460" s="534"/>
      <c r="H460" s="541"/>
      <c r="I460" s="1049" t="s">
        <v>10418</v>
      </c>
      <c r="J460" s="525" t="s">
        <v>1678</v>
      </c>
      <c r="K460" s="718">
        <v>0.96499999999999997</v>
      </c>
      <c r="L460" s="1032"/>
      <c r="M460" s="537"/>
      <c r="O460" s="759"/>
      <c r="P460" s="760"/>
      <c r="Q460" s="526"/>
      <c r="R460" s="527"/>
      <c r="S460" s="1051"/>
      <c r="T460" s="1032"/>
      <c r="U460" s="537"/>
      <c r="W460" s="534"/>
      <c r="X460" s="537"/>
      <c r="Y460" s="534"/>
      <c r="Z460" s="538"/>
      <c r="AA460" s="531">
        <f>ROUND(ROUND(ROUND(ROUND(ROUND(F393*K460,0)*N457,0),0)*V451,0)-Y442,0)</f>
        <v>120</v>
      </c>
      <c r="AB460" s="539"/>
      <c r="AC460" s="504"/>
    </row>
    <row r="461" spans="1:29" ht="16.7" customHeight="1" x14ac:dyDescent="0.15">
      <c r="A461" s="520">
        <v>22</v>
      </c>
      <c r="B461" s="520" t="s">
        <v>15692</v>
      </c>
      <c r="C461" s="521" t="s">
        <v>15693</v>
      </c>
      <c r="D461" s="542"/>
      <c r="E461" s="534"/>
      <c r="F461" s="534"/>
      <c r="H461" s="541"/>
      <c r="I461" s="1047"/>
      <c r="J461" s="537"/>
      <c r="L461" s="1032"/>
      <c r="M461" s="537"/>
      <c r="O461" s="1048" t="s">
        <v>10414</v>
      </c>
      <c r="P461" s="626" t="s">
        <v>16</v>
      </c>
      <c r="Q461" s="526" t="s">
        <v>1678</v>
      </c>
      <c r="R461" s="527">
        <v>0.7</v>
      </c>
      <c r="S461" s="1051"/>
      <c r="T461" s="1032"/>
      <c r="U461" s="537"/>
      <c r="W461" s="534"/>
      <c r="X461" s="537"/>
      <c r="Y461" s="534"/>
      <c r="Z461" s="538"/>
      <c r="AA461" s="531">
        <f>ROUND(ROUND(ROUND(ROUND(ROUND(F393*K460,0)*N457,0)*R461,0)*V451,0)-Y442,0)</f>
        <v>81</v>
      </c>
      <c r="AB461" s="539"/>
      <c r="AC461" s="504"/>
    </row>
    <row r="462" spans="1:29" ht="16.7" customHeight="1" x14ac:dyDescent="0.15">
      <c r="A462" s="520">
        <v>22</v>
      </c>
      <c r="B462" s="520" t="s">
        <v>15694</v>
      </c>
      <c r="C462" s="521" t="s">
        <v>15695</v>
      </c>
      <c r="D462" s="542"/>
      <c r="E462" s="534"/>
      <c r="F462" s="534"/>
      <c r="H462" s="541"/>
      <c r="I462" s="1044"/>
      <c r="J462" s="544"/>
      <c r="K462" s="725"/>
      <c r="L462" s="967"/>
      <c r="M462" s="544"/>
      <c r="N462" s="548"/>
      <c r="O462" s="979"/>
      <c r="P462" s="626" t="s">
        <v>3833</v>
      </c>
      <c r="Q462" s="526" t="s">
        <v>1678</v>
      </c>
      <c r="R462" s="527">
        <v>0.5</v>
      </c>
      <c r="S462" s="1051"/>
      <c r="T462" s="967"/>
      <c r="U462" s="544"/>
      <c r="V462" s="548"/>
      <c r="W462" s="534"/>
      <c r="X462" s="537"/>
      <c r="Y462" s="534"/>
      <c r="Z462" s="538"/>
      <c r="AA462" s="531">
        <f>ROUND(ROUND(ROUND(ROUND(ROUND(F393*K460,0)*N457,0)*R462,0)*V451,0)-Y442,0)</f>
        <v>54</v>
      </c>
      <c r="AB462" s="539"/>
      <c r="AC462" s="504"/>
    </row>
    <row r="463" spans="1:29" ht="16.7" customHeight="1" x14ac:dyDescent="0.15">
      <c r="A463" s="520">
        <v>22</v>
      </c>
      <c r="B463" s="520">
        <v>9199</v>
      </c>
      <c r="C463" s="521" t="s">
        <v>15696</v>
      </c>
      <c r="D463" s="542"/>
      <c r="E463" s="534"/>
      <c r="F463" s="534"/>
      <c r="H463" s="541"/>
      <c r="I463" s="757"/>
      <c r="J463" s="525"/>
      <c r="K463" s="758"/>
      <c r="L463" s="1050" t="s">
        <v>14896</v>
      </c>
      <c r="M463" s="525" t="s">
        <v>1678</v>
      </c>
      <c r="N463" s="529">
        <v>0.7</v>
      </c>
      <c r="O463" s="759"/>
      <c r="P463" s="760"/>
      <c r="Q463" s="526"/>
      <c r="R463" s="527"/>
      <c r="S463" s="1051"/>
      <c r="T463" s="968" t="s">
        <v>12830</v>
      </c>
      <c r="U463" s="525" t="s">
        <v>1678</v>
      </c>
      <c r="V463" s="529">
        <v>0.7</v>
      </c>
      <c r="W463" s="534"/>
      <c r="X463" s="537"/>
      <c r="Y463" s="534"/>
      <c r="Z463" s="538"/>
      <c r="AA463" s="531">
        <f>ROUND(ROUND(ROUND(F393*N463,0)*V463,0)-Y442,0)</f>
        <v>255</v>
      </c>
      <c r="AB463" s="539"/>
      <c r="AC463" s="504"/>
    </row>
    <row r="464" spans="1:29" ht="16.7" customHeight="1" x14ac:dyDescent="0.15">
      <c r="A464" s="520">
        <v>22</v>
      </c>
      <c r="B464" s="520">
        <v>9200</v>
      </c>
      <c r="C464" s="521" t="s">
        <v>15697</v>
      </c>
      <c r="D464" s="542"/>
      <c r="E464" s="534"/>
      <c r="F464" s="534"/>
      <c r="H464" s="541"/>
      <c r="J464" s="537"/>
      <c r="K464" s="742"/>
      <c r="L464" s="1032"/>
      <c r="M464" s="537"/>
      <c r="O464" s="1048" t="s">
        <v>10414</v>
      </c>
      <c r="P464" s="626" t="s">
        <v>16</v>
      </c>
      <c r="Q464" s="526" t="s">
        <v>1678</v>
      </c>
      <c r="R464" s="527">
        <v>0.7</v>
      </c>
      <c r="S464" s="1051"/>
      <c r="T464" s="1032"/>
      <c r="U464" s="537"/>
      <c r="W464" s="534"/>
      <c r="X464" s="537"/>
      <c r="Y464" s="534"/>
      <c r="Z464" s="538"/>
      <c r="AA464" s="531">
        <f>ROUND(ROUND(ROUND(ROUND(F393*N463,0)*R464,0)*V463,0)-Y442,0)</f>
        <v>175</v>
      </c>
      <c r="AB464" s="539"/>
      <c r="AC464" s="504"/>
    </row>
    <row r="465" spans="1:29" ht="16.7" customHeight="1" x14ac:dyDescent="0.15">
      <c r="A465" s="520">
        <v>22</v>
      </c>
      <c r="B465" s="520" t="s">
        <v>15698</v>
      </c>
      <c r="C465" s="521" t="s">
        <v>15699</v>
      </c>
      <c r="D465" s="542"/>
      <c r="E465" s="534"/>
      <c r="F465" s="534"/>
      <c r="H465" s="541"/>
      <c r="I465" s="763"/>
      <c r="J465" s="544"/>
      <c r="K465" s="579"/>
      <c r="L465" s="1032"/>
      <c r="M465" s="537"/>
      <c r="O465" s="979"/>
      <c r="P465" s="626" t="s">
        <v>3833</v>
      </c>
      <c r="Q465" s="526" t="s">
        <v>1678</v>
      </c>
      <c r="R465" s="527">
        <v>0.5</v>
      </c>
      <c r="S465" s="1051"/>
      <c r="T465" s="1032"/>
      <c r="U465" s="537"/>
      <c r="W465" s="534"/>
      <c r="X465" s="537"/>
      <c r="Y465" s="534"/>
      <c r="Z465" s="538"/>
      <c r="AA465" s="531">
        <f>ROUND(ROUND(ROUND(ROUND(F393*N463,0)*R465,0)*V463,0)-Y442,0)</f>
        <v>122</v>
      </c>
      <c r="AB465" s="539"/>
      <c r="AC465" s="504"/>
    </row>
    <row r="466" spans="1:29" ht="16.7" customHeight="1" x14ac:dyDescent="0.15">
      <c r="A466" s="520">
        <v>22</v>
      </c>
      <c r="B466" s="520">
        <v>9209</v>
      </c>
      <c r="C466" s="521" t="s">
        <v>15700</v>
      </c>
      <c r="D466" s="542"/>
      <c r="E466" s="534"/>
      <c r="F466" s="534"/>
      <c r="H466" s="541"/>
      <c r="I466" s="1049" t="s">
        <v>10418</v>
      </c>
      <c r="J466" s="525" t="s">
        <v>1678</v>
      </c>
      <c r="K466" s="718">
        <v>0.96499999999999997</v>
      </c>
      <c r="L466" s="1032"/>
      <c r="M466" s="537"/>
      <c r="O466" s="759"/>
      <c r="P466" s="760"/>
      <c r="Q466" s="526"/>
      <c r="R466" s="527"/>
      <c r="S466" s="1051"/>
      <c r="T466" s="1032"/>
      <c r="U466" s="537"/>
      <c r="W466" s="534"/>
      <c r="X466" s="537"/>
      <c r="Y466" s="534"/>
      <c r="Z466" s="538"/>
      <c r="AA466" s="531">
        <f>ROUND(ROUND(ROUND(ROUND(ROUND(F393*K466,0)*N463,0)*V463,0),0)-Y442,0)</f>
        <v>246</v>
      </c>
      <c r="AB466" s="539"/>
      <c r="AC466" s="504"/>
    </row>
    <row r="467" spans="1:29" ht="16.7" customHeight="1" x14ac:dyDescent="0.15">
      <c r="A467" s="520">
        <v>22</v>
      </c>
      <c r="B467" s="520">
        <v>9210</v>
      </c>
      <c r="C467" s="521" t="s">
        <v>15701</v>
      </c>
      <c r="D467" s="542"/>
      <c r="E467" s="534"/>
      <c r="F467" s="534"/>
      <c r="H467" s="541"/>
      <c r="I467" s="1047"/>
      <c r="J467" s="537"/>
      <c r="L467" s="1032"/>
      <c r="M467" s="537"/>
      <c r="O467" s="1048" t="s">
        <v>10414</v>
      </c>
      <c r="P467" s="626" t="s">
        <v>16</v>
      </c>
      <c r="Q467" s="526" t="s">
        <v>1678</v>
      </c>
      <c r="R467" s="527">
        <v>0.7</v>
      </c>
      <c r="S467" s="1051"/>
      <c r="T467" s="1032"/>
      <c r="U467" s="537"/>
      <c r="W467" s="534"/>
      <c r="X467" s="537"/>
      <c r="Y467" s="534"/>
      <c r="Z467" s="538"/>
      <c r="AA467" s="531">
        <f>ROUND(ROUND(ROUND(ROUND(ROUND(ROUND(F393*K466,0)*N463,0)*R467,0)*V463,0),0)-Y442,0)</f>
        <v>169</v>
      </c>
      <c r="AB467" s="539"/>
      <c r="AC467" s="504"/>
    </row>
    <row r="468" spans="1:29" ht="16.7" customHeight="1" x14ac:dyDescent="0.15">
      <c r="A468" s="520">
        <v>22</v>
      </c>
      <c r="B468" s="520" t="s">
        <v>15702</v>
      </c>
      <c r="C468" s="521" t="s">
        <v>15703</v>
      </c>
      <c r="D468" s="542"/>
      <c r="E468" s="534"/>
      <c r="F468" s="534"/>
      <c r="H468" s="541"/>
      <c r="I468" s="1044"/>
      <c r="J468" s="544"/>
      <c r="K468" s="725"/>
      <c r="L468" s="967"/>
      <c r="M468" s="544"/>
      <c r="N468" s="548"/>
      <c r="O468" s="979"/>
      <c r="P468" s="626" t="s">
        <v>3833</v>
      </c>
      <c r="Q468" s="526" t="s">
        <v>1678</v>
      </c>
      <c r="R468" s="527">
        <v>0.5</v>
      </c>
      <c r="S468" s="1051"/>
      <c r="T468" s="1032"/>
      <c r="U468" s="537"/>
      <c r="W468" s="534"/>
      <c r="X468" s="537"/>
      <c r="Y468" s="534"/>
      <c r="Z468" s="538"/>
      <c r="AA468" s="531">
        <f>ROUND(ROUND(ROUND(ROUND(ROUND(ROUND(F393*K466,0)*N463,0)*R468,0)*V463,0),0)-Y442,0)</f>
        <v>118</v>
      </c>
      <c r="AB468" s="539"/>
      <c r="AC468" s="504"/>
    </row>
    <row r="469" spans="1:29" ht="16.7" customHeight="1" x14ac:dyDescent="0.15">
      <c r="A469" s="520">
        <v>22</v>
      </c>
      <c r="B469" s="520" t="s">
        <v>15704</v>
      </c>
      <c r="C469" s="521" t="s">
        <v>15705</v>
      </c>
      <c r="D469" s="542"/>
      <c r="E469" s="534"/>
      <c r="F469" s="534"/>
      <c r="H469" s="541"/>
      <c r="I469" s="757"/>
      <c r="J469" s="525"/>
      <c r="K469" s="758"/>
      <c r="L469" s="966" t="s">
        <v>14906</v>
      </c>
      <c r="M469" s="525" t="s">
        <v>1678</v>
      </c>
      <c r="N469" s="529">
        <v>0.5</v>
      </c>
      <c r="O469" s="759"/>
      <c r="P469" s="760"/>
      <c r="Q469" s="526"/>
      <c r="R469" s="527"/>
      <c r="S469" s="1051"/>
      <c r="T469" s="1032"/>
      <c r="U469" s="537"/>
      <c r="W469" s="534"/>
      <c r="X469" s="537"/>
      <c r="Y469" s="534"/>
      <c r="Z469" s="538"/>
      <c r="AA469" s="531">
        <f>ROUND(ROUND(ROUND(F393*N469,0)*V463,0)-Y442,0)</f>
        <v>179</v>
      </c>
      <c r="AB469" s="539"/>
      <c r="AC469" s="504"/>
    </row>
    <row r="470" spans="1:29" ht="16.7" customHeight="1" x14ac:dyDescent="0.15">
      <c r="A470" s="520">
        <v>22</v>
      </c>
      <c r="B470" s="520" t="s">
        <v>15706</v>
      </c>
      <c r="C470" s="521" t="s">
        <v>15707</v>
      </c>
      <c r="D470" s="542"/>
      <c r="E470" s="534"/>
      <c r="F470" s="534"/>
      <c r="H470" s="541"/>
      <c r="J470" s="537"/>
      <c r="K470" s="742"/>
      <c r="L470" s="1032"/>
      <c r="M470" s="537"/>
      <c r="O470" s="1048" t="s">
        <v>10414</v>
      </c>
      <c r="P470" s="626" t="s">
        <v>16</v>
      </c>
      <c r="Q470" s="526" t="s">
        <v>1678</v>
      </c>
      <c r="R470" s="527">
        <v>0.7</v>
      </c>
      <c r="S470" s="1051"/>
      <c r="T470" s="1032"/>
      <c r="U470" s="537"/>
      <c r="W470" s="534"/>
      <c r="X470" s="537"/>
      <c r="Y470" s="534"/>
      <c r="Z470" s="538"/>
      <c r="AA470" s="531">
        <f>ROUND(ROUND(ROUND(ROUND(F393*N469,0)*R470,0)*V463,0)-Y442,0)</f>
        <v>122</v>
      </c>
      <c r="AB470" s="539"/>
      <c r="AC470" s="504"/>
    </row>
    <row r="471" spans="1:29" ht="16.7" customHeight="1" x14ac:dyDescent="0.15">
      <c r="A471" s="520">
        <v>22</v>
      </c>
      <c r="B471" s="520" t="s">
        <v>15708</v>
      </c>
      <c r="C471" s="521" t="s">
        <v>15709</v>
      </c>
      <c r="D471" s="542"/>
      <c r="E471" s="534"/>
      <c r="F471" s="534"/>
      <c r="H471" s="541"/>
      <c r="I471" s="763"/>
      <c r="J471" s="544"/>
      <c r="K471" s="579"/>
      <c r="L471" s="1032"/>
      <c r="M471" s="537"/>
      <c r="O471" s="979"/>
      <c r="P471" s="626" t="s">
        <v>3833</v>
      </c>
      <c r="Q471" s="526" t="s">
        <v>1678</v>
      </c>
      <c r="R471" s="527">
        <v>0.5</v>
      </c>
      <c r="S471" s="1051"/>
      <c r="T471" s="1032"/>
      <c r="U471" s="537"/>
      <c r="W471" s="534"/>
      <c r="X471" s="537"/>
      <c r="Y471" s="534"/>
      <c r="Z471" s="538"/>
      <c r="AA471" s="531">
        <f>ROUND(ROUND(ROUND(ROUND(F393*N469,0)*R471,0)*V463,0)-Y442,0)</f>
        <v>84</v>
      </c>
      <c r="AB471" s="539"/>
      <c r="AC471" s="504"/>
    </row>
    <row r="472" spans="1:29" ht="16.7" customHeight="1" x14ac:dyDescent="0.15">
      <c r="A472" s="520">
        <v>22</v>
      </c>
      <c r="B472" s="520" t="s">
        <v>15710</v>
      </c>
      <c r="C472" s="521" t="s">
        <v>15711</v>
      </c>
      <c r="D472" s="542"/>
      <c r="E472" s="534"/>
      <c r="F472" s="534"/>
      <c r="H472" s="541"/>
      <c r="I472" s="1049" t="s">
        <v>10418</v>
      </c>
      <c r="J472" s="525" t="s">
        <v>1678</v>
      </c>
      <c r="K472" s="718">
        <v>0.96499999999999997</v>
      </c>
      <c r="L472" s="1032"/>
      <c r="M472" s="537"/>
      <c r="O472" s="759"/>
      <c r="P472" s="760"/>
      <c r="Q472" s="526"/>
      <c r="R472" s="527"/>
      <c r="S472" s="1051"/>
      <c r="T472" s="1032"/>
      <c r="U472" s="537"/>
      <c r="W472" s="534"/>
      <c r="X472" s="537"/>
      <c r="Y472" s="534"/>
      <c r="Z472" s="538"/>
      <c r="AA472" s="531">
        <f>ROUND(ROUND(ROUND(ROUND(ROUND(F393*K472,0)*N469,0),0)*V463,0)-Y442,0)</f>
        <v>173</v>
      </c>
      <c r="AB472" s="539"/>
      <c r="AC472" s="504"/>
    </row>
    <row r="473" spans="1:29" ht="16.7" customHeight="1" x14ac:dyDescent="0.15">
      <c r="A473" s="520">
        <v>22</v>
      </c>
      <c r="B473" s="520" t="s">
        <v>15712</v>
      </c>
      <c r="C473" s="521" t="s">
        <v>15713</v>
      </c>
      <c r="D473" s="542"/>
      <c r="E473" s="534"/>
      <c r="F473" s="534"/>
      <c r="H473" s="541"/>
      <c r="I473" s="1047"/>
      <c r="J473" s="537"/>
      <c r="L473" s="1032"/>
      <c r="M473" s="537"/>
      <c r="O473" s="1048" t="s">
        <v>10414</v>
      </c>
      <c r="P473" s="626" t="s">
        <v>16</v>
      </c>
      <c r="Q473" s="526" t="s">
        <v>1678</v>
      </c>
      <c r="R473" s="527">
        <v>0.7</v>
      </c>
      <c r="S473" s="1051"/>
      <c r="T473" s="1032"/>
      <c r="U473" s="537"/>
      <c r="W473" s="534"/>
      <c r="X473" s="537"/>
      <c r="Y473" s="534"/>
      <c r="Z473" s="538"/>
      <c r="AA473" s="531">
        <f>ROUND(ROUND(ROUND(ROUND(ROUND(F393*K472,0)*N469,0)*R473,0)*V463,0)-Y442,0)</f>
        <v>118</v>
      </c>
      <c r="AB473" s="539"/>
      <c r="AC473" s="504"/>
    </row>
    <row r="474" spans="1:29" ht="16.7" customHeight="1" x14ac:dyDescent="0.15">
      <c r="A474" s="520">
        <v>22</v>
      </c>
      <c r="B474" s="520" t="s">
        <v>15714</v>
      </c>
      <c r="C474" s="521" t="s">
        <v>15715</v>
      </c>
      <c r="D474" s="542"/>
      <c r="E474" s="534"/>
      <c r="F474" s="534"/>
      <c r="H474" s="541"/>
      <c r="I474" s="1044"/>
      <c r="J474" s="544"/>
      <c r="K474" s="725"/>
      <c r="L474" s="967"/>
      <c r="M474" s="544"/>
      <c r="N474" s="548"/>
      <c r="O474" s="979"/>
      <c r="P474" s="626" t="s">
        <v>3833</v>
      </c>
      <c r="Q474" s="526" t="s">
        <v>1678</v>
      </c>
      <c r="R474" s="527">
        <v>0.5</v>
      </c>
      <c r="S474" s="1052"/>
      <c r="T474" s="967"/>
      <c r="U474" s="544"/>
      <c r="V474" s="548"/>
      <c r="W474" s="534"/>
      <c r="X474" s="537"/>
      <c r="Y474" s="534"/>
      <c r="Z474" s="538"/>
      <c r="AA474" s="531">
        <f>ROUND(ROUND(ROUND(ROUND(ROUND(F393*K472,0)*N469,0)*R474,0)*V463,0)-Y442,0)</f>
        <v>80</v>
      </c>
      <c r="AB474" s="539"/>
      <c r="AC474" s="504"/>
    </row>
    <row r="475" spans="1:29" ht="16.7" customHeight="1" x14ac:dyDescent="0.15">
      <c r="A475" s="520">
        <v>22</v>
      </c>
      <c r="B475" s="520" t="s">
        <v>15716</v>
      </c>
      <c r="C475" s="521" t="s">
        <v>15717</v>
      </c>
      <c r="D475" s="542"/>
      <c r="E475" s="534"/>
      <c r="F475" s="534"/>
      <c r="H475" s="541"/>
      <c r="I475" s="757"/>
      <c r="J475" s="525"/>
      <c r="K475" s="758"/>
      <c r="L475" s="966" t="s">
        <v>14896</v>
      </c>
      <c r="M475" s="525" t="s">
        <v>1678</v>
      </c>
      <c r="N475" s="529">
        <v>0.7</v>
      </c>
      <c r="O475" s="759"/>
      <c r="P475" s="760"/>
      <c r="Q475" s="526"/>
      <c r="R475" s="527"/>
      <c r="S475" s="1054" t="s">
        <v>14959</v>
      </c>
      <c r="T475" s="968" t="s">
        <v>12840</v>
      </c>
      <c r="U475" s="525" t="s">
        <v>1678</v>
      </c>
      <c r="V475" s="529">
        <v>0.7</v>
      </c>
      <c r="W475" s="534"/>
      <c r="X475" s="537"/>
      <c r="Y475" s="534"/>
      <c r="Z475" s="538"/>
      <c r="AA475" s="531">
        <f>ROUND(ROUND(ROUND(F393*N475,0)*V475,0)-Y442,0)</f>
        <v>255</v>
      </c>
      <c r="AB475" s="539"/>
      <c r="AC475" s="504"/>
    </row>
    <row r="476" spans="1:29" ht="16.7" customHeight="1" x14ac:dyDescent="0.15">
      <c r="A476" s="520">
        <v>22</v>
      </c>
      <c r="B476" s="520" t="s">
        <v>15718</v>
      </c>
      <c r="C476" s="521" t="s">
        <v>15719</v>
      </c>
      <c r="D476" s="542"/>
      <c r="E476" s="534"/>
      <c r="F476" s="534"/>
      <c r="H476" s="541"/>
      <c r="J476" s="537"/>
      <c r="K476" s="742"/>
      <c r="L476" s="1032"/>
      <c r="M476" s="537"/>
      <c r="O476" s="1048" t="s">
        <v>10414</v>
      </c>
      <c r="P476" s="626" t="s">
        <v>16</v>
      </c>
      <c r="Q476" s="526" t="s">
        <v>1678</v>
      </c>
      <c r="R476" s="527">
        <v>0.7</v>
      </c>
      <c r="S476" s="1055"/>
      <c r="T476" s="1032"/>
      <c r="U476" s="537"/>
      <c r="W476" s="534"/>
      <c r="X476" s="537"/>
      <c r="Y476" s="534"/>
      <c r="Z476" s="538"/>
      <c r="AA476" s="531">
        <f>ROUND(ROUND(ROUND(ROUND(F393*N475,0)*R476,0)*V475,0)-Y442,0)</f>
        <v>175</v>
      </c>
      <c r="AB476" s="539"/>
      <c r="AC476" s="504"/>
    </row>
    <row r="477" spans="1:29" ht="16.7" customHeight="1" x14ac:dyDescent="0.15">
      <c r="A477" s="520">
        <v>22</v>
      </c>
      <c r="B477" s="520" t="s">
        <v>15720</v>
      </c>
      <c r="C477" s="521" t="s">
        <v>15721</v>
      </c>
      <c r="D477" s="542"/>
      <c r="E477" s="534"/>
      <c r="F477" s="534"/>
      <c r="H477" s="541"/>
      <c r="I477" s="763"/>
      <c r="J477" s="544"/>
      <c r="K477" s="579"/>
      <c r="L477" s="1032"/>
      <c r="M477" s="537"/>
      <c r="O477" s="979"/>
      <c r="P477" s="626" t="s">
        <v>3833</v>
      </c>
      <c r="Q477" s="526" t="s">
        <v>1678</v>
      </c>
      <c r="R477" s="527">
        <v>0.5</v>
      </c>
      <c r="S477" s="1055"/>
      <c r="T477" s="1032"/>
      <c r="U477" s="537"/>
      <c r="W477" s="534"/>
      <c r="X477" s="537"/>
      <c r="Y477" s="534"/>
      <c r="Z477" s="538"/>
      <c r="AA477" s="531">
        <f>ROUND(ROUND(ROUND(ROUND(F393*N475,0)*R477,0)*V475,0)-Y442,0)</f>
        <v>122</v>
      </c>
      <c r="AB477" s="539"/>
      <c r="AC477" s="504"/>
    </row>
    <row r="478" spans="1:29" ht="16.7" customHeight="1" x14ac:dyDescent="0.15">
      <c r="A478" s="520">
        <v>22</v>
      </c>
      <c r="B478" s="520" t="s">
        <v>15722</v>
      </c>
      <c r="C478" s="521" t="s">
        <v>15723</v>
      </c>
      <c r="D478" s="542"/>
      <c r="E478" s="534"/>
      <c r="F478" s="534"/>
      <c r="H478" s="541"/>
      <c r="I478" s="1049" t="s">
        <v>10418</v>
      </c>
      <c r="J478" s="525" t="s">
        <v>1678</v>
      </c>
      <c r="K478" s="718">
        <v>0.96499999999999997</v>
      </c>
      <c r="L478" s="1032"/>
      <c r="M478" s="537"/>
      <c r="O478" s="759"/>
      <c r="P478" s="760"/>
      <c r="Q478" s="526"/>
      <c r="R478" s="527"/>
      <c r="S478" s="1055"/>
      <c r="T478" s="1032"/>
      <c r="U478" s="537"/>
      <c r="W478" s="534"/>
      <c r="X478" s="537"/>
      <c r="Y478" s="534"/>
      <c r="Z478" s="538"/>
      <c r="AA478" s="531">
        <f>ROUND(ROUND(ROUND(ROUND(ROUND(F393*K478,0)*N475,0)*V475,0),0)-Y442,0)</f>
        <v>246</v>
      </c>
      <c r="AB478" s="539"/>
      <c r="AC478" s="504"/>
    </row>
    <row r="479" spans="1:29" ht="16.7" customHeight="1" x14ac:dyDescent="0.15">
      <c r="A479" s="520">
        <v>22</v>
      </c>
      <c r="B479" s="520" t="s">
        <v>15724</v>
      </c>
      <c r="C479" s="521" t="s">
        <v>15725</v>
      </c>
      <c r="D479" s="542"/>
      <c r="E479" s="534"/>
      <c r="F479" s="534"/>
      <c r="H479" s="541"/>
      <c r="I479" s="1047"/>
      <c r="J479" s="537"/>
      <c r="L479" s="1032"/>
      <c r="M479" s="537"/>
      <c r="O479" s="1048" t="s">
        <v>10414</v>
      </c>
      <c r="P479" s="626" t="s">
        <v>16</v>
      </c>
      <c r="Q479" s="526" t="s">
        <v>1678</v>
      </c>
      <c r="R479" s="527">
        <v>0.7</v>
      </c>
      <c r="S479" s="1055"/>
      <c r="T479" s="1032"/>
      <c r="U479" s="537"/>
      <c r="W479" s="534"/>
      <c r="X479" s="537"/>
      <c r="Y479" s="534"/>
      <c r="Z479" s="538"/>
      <c r="AA479" s="531">
        <f>ROUND(ROUND(ROUND(ROUND(ROUND(ROUND(F393*K478,0)*N475,0)*R479,0)*V475,0),0)-Y442,0)</f>
        <v>169</v>
      </c>
      <c r="AB479" s="539"/>
      <c r="AC479" s="504"/>
    </row>
    <row r="480" spans="1:29" ht="16.7" customHeight="1" x14ac:dyDescent="0.15">
      <c r="A480" s="520">
        <v>22</v>
      </c>
      <c r="B480" s="520" t="s">
        <v>15726</v>
      </c>
      <c r="C480" s="521" t="s">
        <v>15727</v>
      </c>
      <c r="D480" s="542"/>
      <c r="E480" s="534"/>
      <c r="F480" s="534"/>
      <c r="H480" s="541"/>
      <c r="I480" s="1044"/>
      <c r="J480" s="544"/>
      <c r="K480" s="725"/>
      <c r="L480" s="967"/>
      <c r="M480" s="544"/>
      <c r="N480" s="548"/>
      <c r="O480" s="979"/>
      <c r="P480" s="626" t="s">
        <v>3833</v>
      </c>
      <c r="Q480" s="526" t="s">
        <v>1678</v>
      </c>
      <c r="R480" s="527">
        <v>0.5</v>
      </c>
      <c r="S480" s="1055"/>
      <c r="T480" s="1032"/>
      <c r="U480" s="537"/>
      <c r="W480" s="534"/>
      <c r="X480" s="537"/>
      <c r="Y480" s="534"/>
      <c r="Z480" s="538"/>
      <c r="AA480" s="531">
        <f>ROUND(ROUND(ROUND(ROUND(ROUND(ROUND(F393*K478,0)*N475,0)*R480,0)*V475,0),0)-Y442,0)</f>
        <v>118</v>
      </c>
      <c r="AB480" s="539"/>
      <c r="AC480" s="504"/>
    </row>
    <row r="481" spans="1:29" ht="16.7" customHeight="1" x14ac:dyDescent="0.15">
      <c r="A481" s="520">
        <v>22</v>
      </c>
      <c r="B481" s="520" t="s">
        <v>15728</v>
      </c>
      <c r="C481" s="521" t="s">
        <v>15729</v>
      </c>
      <c r="D481" s="542"/>
      <c r="E481" s="534"/>
      <c r="F481" s="534"/>
      <c r="H481" s="541"/>
      <c r="I481" s="757"/>
      <c r="J481" s="525"/>
      <c r="K481" s="758"/>
      <c r="L481" s="966" t="s">
        <v>14906</v>
      </c>
      <c r="M481" s="525" t="s">
        <v>1678</v>
      </c>
      <c r="N481" s="529">
        <v>0.5</v>
      </c>
      <c r="O481" s="759"/>
      <c r="P481" s="760"/>
      <c r="Q481" s="526"/>
      <c r="R481" s="527"/>
      <c r="S481" s="1055"/>
      <c r="T481" s="1032"/>
      <c r="U481" s="537"/>
      <c r="W481" s="534"/>
      <c r="X481" s="537"/>
      <c r="Y481" s="534"/>
      <c r="Z481" s="538"/>
      <c r="AA481" s="531">
        <f>ROUND(ROUND(ROUND(F393*N481,0)*V475,0)-Y442,0)</f>
        <v>179</v>
      </c>
      <c r="AB481" s="539"/>
      <c r="AC481" s="504"/>
    </row>
    <row r="482" spans="1:29" ht="16.7" customHeight="1" x14ac:dyDescent="0.15">
      <c r="A482" s="520">
        <v>22</v>
      </c>
      <c r="B482" s="520" t="s">
        <v>15730</v>
      </c>
      <c r="C482" s="521" t="s">
        <v>15731</v>
      </c>
      <c r="D482" s="542"/>
      <c r="E482" s="534"/>
      <c r="F482" s="534"/>
      <c r="H482" s="541"/>
      <c r="J482" s="537"/>
      <c r="K482" s="742"/>
      <c r="L482" s="1032"/>
      <c r="M482" s="537"/>
      <c r="O482" s="1048" t="s">
        <v>10414</v>
      </c>
      <c r="P482" s="626" t="s">
        <v>16</v>
      </c>
      <c r="Q482" s="526" t="s">
        <v>1678</v>
      </c>
      <c r="R482" s="527">
        <v>0.7</v>
      </c>
      <c r="S482" s="1055"/>
      <c r="T482" s="1032"/>
      <c r="U482" s="537"/>
      <c r="W482" s="534"/>
      <c r="X482" s="537"/>
      <c r="Y482" s="534"/>
      <c r="Z482" s="538"/>
      <c r="AA482" s="531">
        <f>ROUND(ROUND(ROUND(ROUND(F393*N481,0)*R482,0)*V475,0)-Y442,0)</f>
        <v>122</v>
      </c>
      <c r="AB482" s="539"/>
      <c r="AC482" s="504"/>
    </row>
    <row r="483" spans="1:29" ht="16.7" customHeight="1" x14ac:dyDescent="0.15">
      <c r="A483" s="520">
        <v>22</v>
      </c>
      <c r="B483" s="520" t="s">
        <v>15732</v>
      </c>
      <c r="C483" s="521" t="s">
        <v>15733</v>
      </c>
      <c r="D483" s="542"/>
      <c r="E483" s="534"/>
      <c r="F483" s="534"/>
      <c r="H483" s="541"/>
      <c r="I483" s="763"/>
      <c r="J483" s="544"/>
      <c r="K483" s="579"/>
      <c r="L483" s="1032"/>
      <c r="M483" s="537"/>
      <c r="O483" s="979"/>
      <c r="P483" s="626" t="s">
        <v>3833</v>
      </c>
      <c r="Q483" s="526" t="s">
        <v>1678</v>
      </c>
      <c r="R483" s="527">
        <v>0.5</v>
      </c>
      <c r="S483" s="1055"/>
      <c r="T483" s="1032"/>
      <c r="U483" s="537"/>
      <c r="W483" s="534"/>
      <c r="X483" s="537"/>
      <c r="Y483" s="534"/>
      <c r="Z483" s="538"/>
      <c r="AA483" s="531">
        <f>ROUND(ROUND(ROUND(ROUND(F393*N481,0)*R483,0)*V475,0)-Y442,0)</f>
        <v>84</v>
      </c>
      <c r="AB483" s="539"/>
      <c r="AC483" s="504"/>
    </row>
    <row r="484" spans="1:29" ht="16.7" customHeight="1" x14ac:dyDescent="0.15">
      <c r="A484" s="520">
        <v>22</v>
      </c>
      <c r="B484" s="520" t="s">
        <v>15734</v>
      </c>
      <c r="C484" s="521" t="s">
        <v>15735</v>
      </c>
      <c r="D484" s="542"/>
      <c r="E484" s="534"/>
      <c r="F484" s="534"/>
      <c r="H484" s="541"/>
      <c r="I484" s="1049" t="s">
        <v>10418</v>
      </c>
      <c r="J484" s="525" t="s">
        <v>1678</v>
      </c>
      <c r="K484" s="718">
        <v>0.96499999999999997</v>
      </c>
      <c r="L484" s="1032"/>
      <c r="M484" s="537"/>
      <c r="O484" s="759"/>
      <c r="P484" s="760"/>
      <c r="Q484" s="526"/>
      <c r="R484" s="527"/>
      <c r="S484" s="1055"/>
      <c r="T484" s="1032"/>
      <c r="U484" s="537"/>
      <c r="W484" s="534"/>
      <c r="X484" s="537"/>
      <c r="Y484" s="534"/>
      <c r="Z484" s="538"/>
      <c r="AA484" s="531">
        <f>ROUND(ROUND(ROUND(ROUND(ROUND(F393*K484,0)*N481,0),0)*V475,0)-Y442,0)</f>
        <v>173</v>
      </c>
      <c r="AB484" s="539"/>
      <c r="AC484" s="504"/>
    </row>
    <row r="485" spans="1:29" ht="16.7" customHeight="1" x14ac:dyDescent="0.15">
      <c r="A485" s="520">
        <v>22</v>
      </c>
      <c r="B485" s="520" t="s">
        <v>15736</v>
      </c>
      <c r="C485" s="521" t="s">
        <v>15737</v>
      </c>
      <c r="D485" s="542"/>
      <c r="E485" s="534"/>
      <c r="F485" s="534"/>
      <c r="H485" s="541"/>
      <c r="I485" s="1047"/>
      <c r="J485" s="537"/>
      <c r="L485" s="1032"/>
      <c r="M485" s="537"/>
      <c r="O485" s="1048" t="s">
        <v>10414</v>
      </c>
      <c r="P485" s="626" t="s">
        <v>16</v>
      </c>
      <c r="Q485" s="526" t="s">
        <v>1678</v>
      </c>
      <c r="R485" s="527">
        <v>0.7</v>
      </c>
      <c r="S485" s="1055"/>
      <c r="T485" s="1032"/>
      <c r="U485" s="537"/>
      <c r="W485" s="534"/>
      <c r="X485" s="537"/>
      <c r="Y485" s="534"/>
      <c r="Z485" s="538"/>
      <c r="AA485" s="531">
        <f>ROUND(ROUND(ROUND(ROUND(ROUND(F393*K484,0)*N481,0)*R485,0)*V475,0)-Y442,0)</f>
        <v>118</v>
      </c>
      <c r="AB485" s="539"/>
      <c r="AC485" s="504"/>
    </row>
    <row r="486" spans="1:29" ht="16.7" customHeight="1" x14ac:dyDescent="0.15">
      <c r="A486" s="520">
        <v>22</v>
      </c>
      <c r="B486" s="520" t="s">
        <v>15738</v>
      </c>
      <c r="C486" s="521" t="s">
        <v>15739</v>
      </c>
      <c r="D486" s="557"/>
      <c r="E486" s="550"/>
      <c r="F486" s="550"/>
      <c r="G486" s="650"/>
      <c r="H486" s="558"/>
      <c r="I486" s="1044"/>
      <c r="J486" s="544"/>
      <c r="K486" s="725"/>
      <c r="L486" s="967"/>
      <c r="M486" s="544"/>
      <c r="N486" s="548"/>
      <c r="O486" s="979"/>
      <c r="P486" s="626" t="s">
        <v>3833</v>
      </c>
      <c r="Q486" s="526" t="s">
        <v>1678</v>
      </c>
      <c r="R486" s="527">
        <v>0.5</v>
      </c>
      <c r="S486" s="1052"/>
      <c r="T486" s="967"/>
      <c r="U486" s="544"/>
      <c r="V486" s="548"/>
      <c r="W486" s="550"/>
      <c r="X486" s="544"/>
      <c r="Y486" s="550"/>
      <c r="Z486" s="553"/>
      <c r="AA486" s="531">
        <f>ROUND(ROUND(ROUND(ROUND(ROUND(F393*K484,0)*N481,0)*R486,0)*V475,0)-Y442,0)</f>
        <v>80</v>
      </c>
      <c r="AB486" s="559"/>
      <c r="AC486" s="504"/>
    </row>
    <row r="487" spans="1:29" ht="16.7" customHeight="1" x14ac:dyDescent="0.15">
      <c r="A487" s="520">
        <v>22</v>
      </c>
      <c r="B487" s="520">
        <v>9601</v>
      </c>
      <c r="C487" s="521" t="s">
        <v>15740</v>
      </c>
      <c r="D487" s="522"/>
      <c r="E487" s="945" t="s">
        <v>15741</v>
      </c>
      <c r="F487" s="947" t="s">
        <v>10412</v>
      </c>
      <c r="G487" s="947"/>
      <c r="H487" s="941"/>
      <c r="I487" s="757"/>
      <c r="J487" s="525"/>
      <c r="K487" s="758"/>
      <c r="L487" s="1050" t="s">
        <v>14896</v>
      </c>
      <c r="M487" s="525" t="s">
        <v>1678</v>
      </c>
      <c r="N487" s="529">
        <v>0.7</v>
      </c>
      <c r="O487" s="759"/>
      <c r="P487" s="760"/>
      <c r="Q487" s="526"/>
      <c r="R487" s="527"/>
      <c r="S487" s="761"/>
      <c r="T487" s="757"/>
      <c r="U487" s="525"/>
      <c r="V487" s="529"/>
      <c r="W487" s="522"/>
      <c r="X487" s="525"/>
      <c r="Y487" s="522"/>
      <c r="Z487" s="530"/>
      <c r="AA487" s="531">
        <f>ROUND(F489*N487,0)</f>
        <v>803</v>
      </c>
      <c r="AB487" s="532"/>
      <c r="AC487" s="504"/>
    </row>
    <row r="488" spans="1:29" ht="16.7" customHeight="1" x14ac:dyDescent="0.15">
      <c r="A488" s="520">
        <v>22</v>
      </c>
      <c r="B488" s="520">
        <v>9602</v>
      </c>
      <c r="C488" s="521" t="s">
        <v>15742</v>
      </c>
      <c r="D488" s="534"/>
      <c r="E488" s="946"/>
      <c r="F488" s="948"/>
      <c r="G488" s="948"/>
      <c r="H488" s="942"/>
      <c r="J488" s="537"/>
      <c r="K488" s="742"/>
      <c r="L488" s="1032"/>
      <c r="M488" s="537"/>
      <c r="O488" s="1048" t="s">
        <v>10414</v>
      </c>
      <c r="P488" s="626" t="s">
        <v>16</v>
      </c>
      <c r="Q488" s="526" t="s">
        <v>1678</v>
      </c>
      <c r="R488" s="527">
        <v>0.7</v>
      </c>
      <c r="S488" s="762"/>
      <c r="U488" s="537"/>
      <c r="W488" s="534"/>
      <c r="X488" s="537"/>
      <c r="Y488" s="534"/>
      <c r="Z488" s="538"/>
      <c r="AA488" s="531">
        <f>ROUND(ROUND(F489*N487,0)*R488,0)</f>
        <v>562</v>
      </c>
      <c r="AB488" s="539"/>
      <c r="AC488" s="504"/>
    </row>
    <row r="489" spans="1:29" ht="16.7" customHeight="1" x14ac:dyDescent="0.15">
      <c r="A489" s="520">
        <v>22</v>
      </c>
      <c r="B489" s="520" t="s">
        <v>15743</v>
      </c>
      <c r="C489" s="521" t="s">
        <v>15744</v>
      </c>
      <c r="D489" s="534"/>
      <c r="E489" s="946"/>
      <c r="F489" s="1035">
        <f>'6生活介護(基本)'!F249</f>
        <v>1147</v>
      </c>
      <c r="G489" s="1035"/>
      <c r="H489" s="541" t="s">
        <v>9</v>
      </c>
      <c r="I489" s="763"/>
      <c r="J489" s="544"/>
      <c r="K489" s="579"/>
      <c r="L489" s="1032"/>
      <c r="M489" s="537"/>
      <c r="O489" s="979"/>
      <c r="P489" s="626" t="s">
        <v>3833</v>
      </c>
      <c r="Q489" s="526" t="s">
        <v>1678</v>
      </c>
      <c r="R489" s="527">
        <v>0.5</v>
      </c>
      <c r="S489" s="762"/>
      <c r="U489" s="537"/>
      <c r="W489" s="534"/>
      <c r="X489" s="537"/>
      <c r="Y489" s="534"/>
      <c r="Z489" s="538"/>
      <c r="AA489" s="531">
        <f>ROUND(ROUND(F489*N487,0)*R489,0)</f>
        <v>402</v>
      </c>
      <c r="AB489" s="539"/>
      <c r="AC489" s="504"/>
    </row>
    <row r="490" spans="1:29" ht="16.7" customHeight="1" x14ac:dyDescent="0.15">
      <c r="A490" s="520">
        <v>22</v>
      </c>
      <c r="B490" s="520">
        <v>9603</v>
      </c>
      <c r="C490" s="521" t="s">
        <v>15745</v>
      </c>
      <c r="D490" s="534"/>
      <c r="E490" s="1053"/>
      <c r="F490" s="537"/>
      <c r="H490" s="541"/>
      <c r="I490" s="1049" t="s">
        <v>10418</v>
      </c>
      <c r="J490" s="525" t="s">
        <v>1678</v>
      </c>
      <c r="K490" s="718">
        <v>0.96499999999999997</v>
      </c>
      <c r="L490" s="1032"/>
      <c r="M490" s="537"/>
      <c r="O490" s="759"/>
      <c r="P490" s="760"/>
      <c r="Q490" s="526"/>
      <c r="R490" s="527"/>
      <c r="S490" s="762"/>
      <c r="U490" s="537"/>
      <c r="W490" s="534"/>
      <c r="X490" s="537"/>
      <c r="Y490" s="534"/>
      <c r="Z490" s="538"/>
      <c r="AA490" s="531">
        <f>ROUND(ROUND(ROUND(F489*K490,0)*N487,0),0)</f>
        <v>775</v>
      </c>
      <c r="AB490" s="539"/>
      <c r="AC490" s="504"/>
    </row>
    <row r="491" spans="1:29" ht="16.7" customHeight="1" x14ac:dyDescent="0.15">
      <c r="A491" s="520">
        <v>22</v>
      </c>
      <c r="B491" s="520">
        <v>9604</v>
      </c>
      <c r="C491" s="521" t="s">
        <v>15746</v>
      </c>
      <c r="D491" s="542"/>
      <c r="E491" s="534"/>
      <c r="F491" s="534"/>
      <c r="H491" s="541"/>
      <c r="I491" s="1047"/>
      <c r="J491" s="537"/>
      <c r="L491" s="1032"/>
      <c r="M491" s="537"/>
      <c r="O491" s="1048" t="s">
        <v>10414</v>
      </c>
      <c r="P491" s="626" t="s">
        <v>16</v>
      </c>
      <c r="Q491" s="526" t="s">
        <v>1678</v>
      </c>
      <c r="R491" s="527">
        <v>0.7</v>
      </c>
      <c r="S491" s="762"/>
      <c r="U491" s="537"/>
      <c r="W491" s="534"/>
      <c r="X491" s="537"/>
      <c r="Y491" s="534"/>
      <c r="Z491" s="538"/>
      <c r="AA491" s="531">
        <f>ROUND(ROUND(ROUND(F489*K490,0)*N487,0)*R491,0)</f>
        <v>543</v>
      </c>
      <c r="AB491" s="539"/>
      <c r="AC491" s="504"/>
    </row>
    <row r="492" spans="1:29" ht="16.7" customHeight="1" x14ac:dyDescent="0.15">
      <c r="A492" s="520">
        <v>22</v>
      </c>
      <c r="B492" s="520" t="s">
        <v>15747</v>
      </c>
      <c r="C492" s="521" t="s">
        <v>15748</v>
      </c>
      <c r="D492" s="542"/>
      <c r="E492" s="534"/>
      <c r="F492" s="534"/>
      <c r="H492" s="541"/>
      <c r="I492" s="1044"/>
      <c r="J492" s="544"/>
      <c r="K492" s="725"/>
      <c r="L492" s="967"/>
      <c r="M492" s="544"/>
      <c r="N492" s="548"/>
      <c r="O492" s="979"/>
      <c r="P492" s="626" t="s">
        <v>3833</v>
      </c>
      <c r="Q492" s="526" t="s">
        <v>1678</v>
      </c>
      <c r="R492" s="527">
        <v>0.5</v>
      </c>
      <c r="S492" s="762"/>
      <c r="U492" s="537"/>
      <c r="W492" s="534"/>
      <c r="X492" s="537"/>
      <c r="Y492" s="534"/>
      <c r="Z492" s="538"/>
      <c r="AA492" s="531">
        <f>ROUND(ROUND(ROUND(F489*K490,0)*N487,0)*R492,0)</f>
        <v>388</v>
      </c>
      <c r="AB492" s="539"/>
      <c r="AC492" s="504"/>
    </row>
    <row r="493" spans="1:29" ht="16.7" customHeight="1" x14ac:dyDescent="0.15">
      <c r="A493" s="520">
        <v>22</v>
      </c>
      <c r="B493" s="520" t="s">
        <v>15749</v>
      </c>
      <c r="C493" s="521" t="s">
        <v>15750</v>
      </c>
      <c r="D493" s="542"/>
      <c r="E493" s="534"/>
      <c r="F493" s="534"/>
      <c r="H493" s="541"/>
      <c r="I493" s="757"/>
      <c r="J493" s="525"/>
      <c r="K493" s="758"/>
      <c r="L493" s="966" t="s">
        <v>14906</v>
      </c>
      <c r="M493" s="525" t="s">
        <v>1678</v>
      </c>
      <c r="N493" s="529">
        <v>0.5</v>
      </c>
      <c r="O493" s="759"/>
      <c r="P493" s="760"/>
      <c r="Q493" s="526"/>
      <c r="R493" s="527"/>
      <c r="S493" s="762"/>
      <c r="U493" s="537"/>
      <c r="W493" s="534"/>
      <c r="X493" s="537"/>
      <c r="Y493" s="534"/>
      <c r="Z493" s="538"/>
      <c r="AA493" s="531">
        <f>ROUND(F489*N493,0)</f>
        <v>574</v>
      </c>
      <c r="AB493" s="539"/>
      <c r="AC493" s="504"/>
    </row>
    <row r="494" spans="1:29" ht="16.7" customHeight="1" x14ac:dyDescent="0.15">
      <c r="A494" s="520">
        <v>22</v>
      </c>
      <c r="B494" s="520" t="s">
        <v>15751</v>
      </c>
      <c r="C494" s="521" t="s">
        <v>15752</v>
      </c>
      <c r="D494" s="542"/>
      <c r="E494" s="534"/>
      <c r="F494" s="534"/>
      <c r="H494" s="541"/>
      <c r="J494" s="537"/>
      <c r="K494" s="742"/>
      <c r="L494" s="1032"/>
      <c r="M494" s="537"/>
      <c r="O494" s="1048" t="s">
        <v>10414</v>
      </c>
      <c r="P494" s="626" t="s">
        <v>16</v>
      </c>
      <c r="Q494" s="526" t="s">
        <v>1678</v>
      </c>
      <c r="R494" s="527">
        <v>0.7</v>
      </c>
      <c r="S494" s="762"/>
      <c r="U494" s="537"/>
      <c r="W494" s="534"/>
      <c r="X494" s="537"/>
      <c r="Y494" s="534"/>
      <c r="Z494" s="538"/>
      <c r="AA494" s="531">
        <f>ROUND(ROUND(F489*N493,0)*R494,0)</f>
        <v>402</v>
      </c>
      <c r="AB494" s="539"/>
      <c r="AC494" s="504"/>
    </row>
    <row r="495" spans="1:29" ht="16.7" customHeight="1" x14ac:dyDescent="0.15">
      <c r="A495" s="520">
        <v>22</v>
      </c>
      <c r="B495" s="520" t="s">
        <v>15753</v>
      </c>
      <c r="C495" s="521" t="s">
        <v>15754</v>
      </c>
      <c r="D495" s="542"/>
      <c r="E495" s="534"/>
      <c r="F495" s="534"/>
      <c r="H495" s="541"/>
      <c r="I495" s="763"/>
      <c r="J495" s="544"/>
      <c r="K495" s="579"/>
      <c r="L495" s="1032"/>
      <c r="M495" s="537"/>
      <c r="O495" s="979"/>
      <c r="P495" s="626" t="s">
        <v>3833</v>
      </c>
      <c r="Q495" s="526" t="s">
        <v>1678</v>
      </c>
      <c r="R495" s="527">
        <v>0.5</v>
      </c>
      <c r="S495" s="762"/>
      <c r="U495" s="537"/>
      <c r="W495" s="534"/>
      <c r="X495" s="537"/>
      <c r="Y495" s="534"/>
      <c r="Z495" s="538"/>
      <c r="AA495" s="531">
        <f>ROUND(ROUND(F489*N493,0)*R495,0)</f>
        <v>287</v>
      </c>
      <c r="AB495" s="539"/>
      <c r="AC495" s="504"/>
    </row>
    <row r="496" spans="1:29" ht="16.7" customHeight="1" x14ac:dyDescent="0.15">
      <c r="A496" s="520">
        <v>22</v>
      </c>
      <c r="B496" s="520" t="s">
        <v>15755</v>
      </c>
      <c r="C496" s="521" t="s">
        <v>15756</v>
      </c>
      <c r="D496" s="542"/>
      <c r="E496" s="534"/>
      <c r="F496" s="534"/>
      <c r="H496" s="541"/>
      <c r="I496" s="1049" t="s">
        <v>10418</v>
      </c>
      <c r="J496" s="525" t="s">
        <v>1678</v>
      </c>
      <c r="K496" s="718">
        <v>0.96499999999999997</v>
      </c>
      <c r="L496" s="1032"/>
      <c r="M496" s="537"/>
      <c r="O496" s="759"/>
      <c r="P496" s="760"/>
      <c r="Q496" s="526"/>
      <c r="R496" s="527"/>
      <c r="S496" s="762"/>
      <c r="U496" s="537"/>
      <c r="W496" s="534"/>
      <c r="X496" s="537"/>
      <c r="Y496" s="534"/>
      <c r="Z496" s="538"/>
      <c r="AA496" s="531">
        <f>ROUND(ROUND(ROUND(F489*K496,0)*N493,0),0)</f>
        <v>554</v>
      </c>
      <c r="AB496" s="539"/>
      <c r="AC496" s="504"/>
    </row>
    <row r="497" spans="1:29" ht="16.7" customHeight="1" x14ac:dyDescent="0.15">
      <c r="A497" s="520">
        <v>22</v>
      </c>
      <c r="B497" s="520" t="s">
        <v>15757</v>
      </c>
      <c r="C497" s="521" t="s">
        <v>15758</v>
      </c>
      <c r="D497" s="542"/>
      <c r="E497" s="534"/>
      <c r="F497" s="534"/>
      <c r="H497" s="541"/>
      <c r="I497" s="1047"/>
      <c r="J497" s="537"/>
      <c r="L497" s="1032"/>
      <c r="M497" s="537"/>
      <c r="O497" s="1048" t="s">
        <v>10414</v>
      </c>
      <c r="P497" s="626" t="s">
        <v>16</v>
      </c>
      <c r="Q497" s="526" t="s">
        <v>1678</v>
      </c>
      <c r="R497" s="527">
        <v>0.7</v>
      </c>
      <c r="S497" s="762"/>
      <c r="U497" s="537"/>
      <c r="W497" s="534"/>
      <c r="X497" s="537"/>
      <c r="Y497" s="534"/>
      <c r="Z497" s="538"/>
      <c r="AA497" s="531">
        <f>ROUND(ROUND(ROUND(F489*K496,0)*N493,0)*R497,0)</f>
        <v>388</v>
      </c>
      <c r="AB497" s="539"/>
      <c r="AC497" s="504"/>
    </row>
    <row r="498" spans="1:29" ht="16.7" customHeight="1" x14ac:dyDescent="0.15">
      <c r="A498" s="520">
        <v>22</v>
      </c>
      <c r="B498" s="520" t="s">
        <v>15759</v>
      </c>
      <c r="C498" s="521" t="s">
        <v>15760</v>
      </c>
      <c r="D498" s="542"/>
      <c r="E498" s="534"/>
      <c r="F498" s="534"/>
      <c r="H498" s="541"/>
      <c r="I498" s="1044"/>
      <c r="J498" s="544"/>
      <c r="K498" s="725"/>
      <c r="L498" s="967"/>
      <c r="M498" s="544"/>
      <c r="N498" s="548"/>
      <c r="O498" s="979"/>
      <c r="P498" s="626" t="s">
        <v>3833</v>
      </c>
      <c r="Q498" s="526" t="s">
        <v>1678</v>
      </c>
      <c r="R498" s="527">
        <v>0.5</v>
      </c>
      <c r="S498" s="764"/>
      <c r="T498" s="763"/>
      <c r="U498" s="544"/>
      <c r="V498" s="548"/>
      <c r="W498" s="534"/>
      <c r="X498" s="537"/>
      <c r="Y498" s="534"/>
      <c r="Z498" s="538"/>
      <c r="AA498" s="531">
        <f>ROUND(ROUND(ROUND(F489*K496,0)*N493,0)*R498,0)</f>
        <v>277</v>
      </c>
      <c r="AB498" s="539"/>
      <c r="AC498" s="504"/>
    </row>
    <row r="499" spans="1:29" ht="16.7" customHeight="1" x14ac:dyDescent="0.15">
      <c r="A499" s="520">
        <v>22</v>
      </c>
      <c r="B499" s="520">
        <v>9605</v>
      </c>
      <c r="C499" s="521" t="s">
        <v>15761</v>
      </c>
      <c r="D499" s="542"/>
      <c r="E499" s="534"/>
      <c r="F499" s="534"/>
      <c r="H499" s="541"/>
      <c r="I499" s="757"/>
      <c r="J499" s="525"/>
      <c r="K499" s="758"/>
      <c r="L499" s="1050" t="s">
        <v>14896</v>
      </c>
      <c r="M499" s="525" t="s">
        <v>1678</v>
      </c>
      <c r="N499" s="529">
        <v>0.7</v>
      </c>
      <c r="O499" s="759"/>
      <c r="P499" s="760"/>
      <c r="Q499" s="526"/>
      <c r="R499" s="527"/>
      <c r="S499" s="1054" t="s">
        <v>10423</v>
      </c>
      <c r="T499" s="968" t="s">
        <v>12821</v>
      </c>
      <c r="U499" s="525" t="s">
        <v>1678</v>
      </c>
      <c r="V499" s="529">
        <v>0.5</v>
      </c>
      <c r="W499" s="534"/>
      <c r="X499" s="537"/>
      <c r="Y499" s="534"/>
      <c r="Z499" s="538"/>
      <c r="AA499" s="531">
        <f>ROUND(ROUND(F489*N499,0)*V499,0)</f>
        <v>402</v>
      </c>
      <c r="AB499" s="539"/>
      <c r="AC499" s="504"/>
    </row>
    <row r="500" spans="1:29" ht="16.7" customHeight="1" x14ac:dyDescent="0.15">
      <c r="A500" s="520">
        <v>22</v>
      </c>
      <c r="B500" s="520">
        <v>9606</v>
      </c>
      <c r="C500" s="521" t="s">
        <v>15762</v>
      </c>
      <c r="D500" s="542"/>
      <c r="E500" s="534"/>
      <c r="F500" s="534"/>
      <c r="H500" s="541"/>
      <c r="J500" s="537"/>
      <c r="K500" s="742"/>
      <c r="L500" s="1032"/>
      <c r="M500" s="537"/>
      <c r="O500" s="1048" t="s">
        <v>10414</v>
      </c>
      <c r="P500" s="626" t="s">
        <v>16</v>
      </c>
      <c r="Q500" s="526" t="s">
        <v>1678</v>
      </c>
      <c r="R500" s="527">
        <v>0.7</v>
      </c>
      <c r="S500" s="1051"/>
      <c r="T500" s="1032"/>
      <c r="U500" s="537"/>
      <c r="W500" s="534"/>
      <c r="X500" s="537"/>
      <c r="Y500" s="534"/>
      <c r="Z500" s="538"/>
      <c r="AA500" s="531">
        <f>ROUND(ROUND(ROUND(F489*N499,0)*R500,0)*V499,0)</f>
        <v>281</v>
      </c>
      <c r="AB500" s="539"/>
      <c r="AC500" s="504"/>
    </row>
    <row r="501" spans="1:29" ht="16.7" customHeight="1" x14ac:dyDescent="0.15">
      <c r="A501" s="520">
        <v>22</v>
      </c>
      <c r="B501" s="520" t="s">
        <v>15763</v>
      </c>
      <c r="C501" s="521" t="s">
        <v>15764</v>
      </c>
      <c r="D501" s="542"/>
      <c r="E501" s="534"/>
      <c r="F501" s="534"/>
      <c r="H501" s="541"/>
      <c r="I501" s="763"/>
      <c r="J501" s="544"/>
      <c r="K501" s="579"/>
      <c r="L501" s="1032"/>
      <c r="M501" s="537"/>
      <c r="O501" s="979"/>
      <c r="P501" s="626" t="s">
        <v>3833</v>
      </c>
      <c r="Q501" s="526" t="s">
        <v>1678</v>
      </c>
      <c r="R501" s="527">
        <v>0.5</v>
      </c>
      <c r="S501" s="1051"/>
      <c r="T501" s="1032"/>
      <c r="U501" s="537"/>
      <c r="W501" s="534"/>
      <c r="X501" s="537"/>
      <c r="Y501" s="534"/>
      <c r="Z501" s="538"/>
      <c r="AA501" s="531">
        <f>ROUND(ROUND(ROUND(F489*N499,0)*R501,0)*V499,0)</f>
        <v>201</v>
      </c>
      <c r="AB501" s="539"/>
      <c r="AC501" s="504"/>
    </row>
    <row r="502" spans="1:29" ht="16.7" customHeight="1" x14ac:dyDescent="0.15">
      <c r="A502" s="520">
        <v>22</v>
      </c>
      <c r="B502" s="520">
        <v>9607</v>
      </c>
      <c r="C502" s="521" t="s">
        <v>15765</v>
      </c>
      <c r="D502" s="542"/>
      <c r="E502" s="534"/>
      <c r="F502" s="534"/>
      <c r="H502" s="541"/>
      <c r="I502" s="1049" t="s">
        <v>10418</v>
      </c>
      <c r="J502" s="525" t="s">
        <v>1678</v>
      </c>
      <c r="K502" s="718">
        <v>0.96499999999999997</v>
      </c>
      <c r="L502" s="1032"/>
      <c r="M502" s="537"/>
      <c r="O502" s="759"/>
      <c r="P502" s="760"/>
      <c r="Q502" s="526"/>
      <c r="R502" s="527"/>
      <c r="S502" s="1051"/>
      <c r="T502" s="1032"/>
      <c r="U502" s="537"/>
      <c r="W502" s="534"/>
      <c r="X502" s="537"/>
      <c r="Y502" s="534"/>
      <c r="Z502" s="538"/>
      <c r="AA502" s="531">
        <f>ROUND(ROUND(ROUND(ROUND(F489*K502,0)*N499,0)*V499,0),0)</f>
        <v>388</v>
      </c>
      <c r="AB502" s="539"/>
      <c r="AC502" s="504"/>
    </row>
    <row r="503" spans="1:29" ht="16.7" customHeight="1" x14ac:dyDescent="0.15">
      <c r="A503" s="520">
        <v>22</v>
      </c>
      <c r="B503" s="520">
        <v>9608</v>
      </c>
      <c r="C503" s="521" t="s">
        <v>15766</v>
      </c>
      <c r="D503" s="542"/>
      <c r="E503" s="534"/>
      <c r="F503" s="534"/>
      <c r="H503" s="541"/>
      <c r="I503" s="1047"/>
      <c r="J503" s="537"/>
      <c r="L503" s="1032"/>
      <c r="M503" s="537"/>
      <c r="O503" s="1048" t="s">
        <v>10414</v>
      </c>
      <c r="P503" s="626" t="s">
        <v>16</v>
      </c>
      <c r="Q503" s="526" t="s">
        <v>1678</v>
      </c>
      <c r="R503" s="527">
        <v>0.7</v>
      </c>
      <c r="S503" s="1051"/>
      <c r="T503" s="1032"/>
      <c r="U503" s="537"/>
      <c r="W503" s="534"/>
      <c r="X503" s="537"/>
      <c r="Y503" s="534"/>
      <c r="Z503" s="538"/>
      <c r="AA503" s="531">
        <f>ROUND(ROUND(ROUND(ROUND(ROUND(F489*K502,0)*N499,0)*R503,0)*V499,0),0)</f>
        <v>272</v>
      </c>
      <c r="AB503" s="539"/>
      <c r="AC503" s="504"/>
    </row>
    <row r="504" spans="1:29" ht="16.7" customHeight="1" x14ac:dyDescent="0.15">
      <c r="A504" s="520">
        <v>22</v>
      </c>
      <c r="B504" s="520" t="s">
        <v>15767</v>
      </c>
      <c r="C504" s="521" t="s">
        <v>15768</v>
      </c>
      <c r="D504" s="542"/>
      <c r="E504" s="534"/>
      <c r="F504" s="534"/>
      <c r="H504" s="541"/>
      <c r="I504" s="1044"/>
      <c r="J504" s="544"/>
      <c r="K504" s="725"/>
      <c r="L504" s="967"/>
      <c r="M504" s="544"/>
      <c r="N504" s="548"/>
      <c r="O504" s="979"/>
      <c r="P504" s="626" t="s">
        <v>3833</v>
      </c>
      <c r="Q504" s="526" t="s">
        <v>1678</v>
      </c>
      <c r="R504" s="527">
        <v>0.5</v>
      </c>
      <c r="S504" s="1051"/>
      <c r="T504" s="1032"/>
      <c r="U504" s="537"/>
      <c r="W504" s="534"/>
      <c r="X504" s="537"/>
      <c r="Y504" s="534"/>
      <c r="Z504" s="538"/>
      <c r="AA504" s="531">
        <f>ROUND(ROUND(ROUND(ROUND(ROUND(F489*K502,0)*N499,0)*R504,0)*V499,0),0)</f>
        <v>194</v>
      </c>
      <c r="AB504" s="539"/>
      <c r="AC504" s="504"/>
    </row>
    <row r="505" spans="1:29" ht="16.7" customHeight="1" x14ac:dyDescent="0.15">
      <c r="A505" s="520">
        <v>22</v>
      </c>
      <c r="B505" s="520" t="s">
        <v>15769</v>
      </c>
      <c r="C505" s="521" t="s">
        <v>15770</v>
      </c>
      <c r="D505" s="542"/>
      <c r="E505" s="534"/>
      <c r="F505" s="534"/>
      <c r="H505" s="541"/>
      <c r="I505" s="757"/>
      <c r="J505" s="525"/>
      <c r="K505" s="758"/>
      <c r="L505" s="966" t="s">
        <v>14906</v>
      </c>
      <c r="M505" s="525" t="s">
        <v>1678</v>
      </c>
      <c r="N505" s="529">
        <v>0.5</v>
      </c>
      <c r="O505" s="759"/>
      <c r="P505" s="760"/>
      <c r="Q505" s="526"/>
      <c r="R505" s="527"/>
      <c r="S505" s="1051"/>
      <c r="T505" s="1032"/>
      <c r="U505" s="537"/>
      <c r="W505" s="534"/>
      <c r="X505" s="537"/>
      <c r="Y505" s="534"/>
      <c r="Z505" s="538"/>
      <c r="AA505" s="531">
        <f>ROUND(ROUND(F489*N505,0)*V499,0)</f>
        <v>287</v>
      </c>
      <c r="AB505" s="539"/>
      <c r="AC505" s="504"/>
    </row>
    <row r="506" spans="1:29" ht="16.7" customHeight="1" x14ac:dyDescent="0.15">
      <c r="A506" s="520">
        <v>22</v>
      </c>
      <c r="B506" s="520" t="s">
        <v>15771</v>
      </c>
      <c r="C506" s="521" t="s">
        <v>15772</v>
      </c>
      <c r="D506" s="542"/>
      <c r="E506" s="534"/>
      <c r="F506" s="534"/>
      <c r="H506" s="541"/>
      <c r="J506" s="537"/>
      <c r="K506" s="742"/>
      <c r="L506" s="1032"/>
      <c r="M506" s="537"/>
      <c r="O506" s="1048" t="s">
        <v>10414</v>
      </c>
      <c r="P506" s="626" t="s">
        <v>16</v>
      </c>
      <c r="Q506" s="526" t="s">
        <v>1678</v>
      </c>
      <c r="R506" s="527">
        <v>0.7</v>
      </c>
      <c r="S506" s="1051"/>
      <c r="T506" s="1032"/>
      <c r="U506" s="537"/>
      <c r="W506" s="534"/>
      <c r="X506" s="537"/>
      <c r="Y506" s="534"/>
      <c r="Z506" s="538"/>
      <c r="AA506" s="531">
        <f>ROUND(ROUND(ROUND(F489*N505,0)*R506,0)*V499,0)</f>
        <v>201</v>
      </c>
      <c r="AB506" s="539"/>
      <c r="AC506" s="504"/>
    </row>
    <row r="507" spans="1:29" ht="16.7" customHeight="1" x14ac:dyDescent="0.15">
      <c r="A507" s="520">
        <v>22</v>
      </c>
      <c r="B507" s="520" t="s">
        <v>15773</v>
      </c>
      <c r="C507" s="521" t="s">
        <v>15774</v>
      </c>
      <c r="D507" s="542"/>
      <c r="E507" s="534"/>
      <c r="F507" s="534"/>
      <c r="H507" s="541"/>
      <c r="I507" s="763"/>
      <c r="J507" s="544"/>
      <c r="K507" s="579"/>
      <c r="L507" s="1032"/>
      <c r="M507" s="537"/>
      <c r="O507" s="979"/>
      <c r="P507" s="626" t="s">
        <v>3833</v>
      </c>
      <c r="Q507" s="526" t="s">
        <v>1678</v>
      </c>
      <c r="R507" s="527">
        <v>0.5</v>
      </c>
      <c r="S507" s="1051"/>
      <c r="T507" s="1032"/>
      <c r="U507" s="537"/>
      <c r="W507" s="534"/>
      <c r="X507" s="537"/>
      <c r="Y507" s="534"/>
      <c r="Z507" s="538"/>
      <c r="AA507" s="531">
        <f>ROUND(ROUND(ROUND(F489*N505,0)*R507,0)*V499,0)</f>
        <v>144</v>
      </c>
      <c r="AB507" s="539"/>
      <c r="AC507" s="504"/>
    </row>
    <row r="508" spans="1:29" ht="16.7" customHeight="1" x14ac:dyDescent="0.15">
      <c r="A508" s="520">
        <v>22</v>
      </c>
      <c r="B508" s="520" t="s">
        <v>15775</v>
      </c>
      <c r="C508" s="521" t="s">
        <v>15776</v>
      </c>
      <c r="D508" s="542"/>
      <c r="E508" s="534"/>
      <c r="F508" s="534"/>
      <c r="H508" s="541"/>
      <c r="I508" s="1049" t="s">
        <v>10418</v>
      </c>
      <c r="J508" s="525" t="s">
        <v>1678</v>
      </c>
      <c r="K508" s="718">
        <v>0.96499999999999997</v>
      </c>
      <c r="L508" s="1032"/>
      <c r="M508" s="537"/>
      <c r="O508" s="759"/>
      <c r="P508" s="760"/>
      <c r="Q508" s="526"/>
      <c r="R508" s="527"/>
      <c r="S508" s="1051"/>
      <c r="T508" s="1032"/>
      <c r="U508" s="537"/>
      <c r="W508" s="534"/>
      <c r="X508" s="537"/>
      <c r="Y508" s="534"/>
      <c r="Z508" s="538"/>
      <c r="AA508" s="531">
        <f>ROUND(ROUND(ROUND(ROUND(F489*K508,0)*N505,0),0)*V499,0)</f>
        <v>277</v>
      </c>
      <c r="AB508" s="539"/>
      <c r="AC508" s="504"/>
    </row>
    <row r="509" spans="1:29" ht="16.7" customHeight="1" x14ac:dyDescent="0.15">
      <c r="A509" s="520">
        <v>22</v>
      </c>
      <c r="B509" s="520" t="s">
        <v>15777</v>
      </c>
      <c r="C509" s="521" t="s">
        <v>15778</v>
      </c>
      <c r="D509" s="542"/>
      <c r="E509" s="534"/>
      <c r="F509" s="534"/>
      <c r="H509" s="541"/>
      <c r="I509" s="1047"/>
      <c r="J509" s="537"/>
      <c r="L509" s="1032"/>
      <c r="M509" s="537"/>
      <c r="O509" s="1048" t="s">
        <v>10414</v>
      </c>
      <c r="P509" s="626" t="s">
        <v>16</v>
      </c>
      <c r="Q509" s="526" t="s">
        <v>1678</v>
      </c>
      <c r="R509" s="527">
        <v>0.7</v>
      </c>
      <c r="S509" s="1051"/>
      <c r="T509" s="1032"/>
      <c r="U509" s="537"/>
      <c r="W509" s="534"/>
      <c r="X509" s="537"/>
      <c r="Y509" s="534"/>
      <c r="Z509" s="538"/>
      <c r="AA509" s="531">
        <f>ROUND(ROUND(ROUND(ROUND(F489*K508,0)*N505,0)*R509,0)*V499,0)</f>
        <v>194</v>
      </c>
      <c r="AB509" s="539"/>
      <c r="AC509" s="504"/>
    </row>
    <row r="510" spans="1:29" ht="16.7" customHeight="1" x14ac:dyDescent="0.15">
      <c r="A510" s="520">
        <v>22</v>
      </c>
      <c r="B510" s="520" t="s">
        <v>15779</v>
      </c>
      <c r="C510" s="521" t="s">
        <v>15780</v>
      </c>
      <c r="D510" s="542"/>
      <c r="E510" s="534"/>
      <c r="F510" s="534"/>
      <c r="H510" s="541"/>
      <c r="I510" s="1044"/>
      <c r="J510" s="544"/>
      <c r="K510" s="725"/>
      <c r="L510" s="967"/>
      <c r="M510" s="544"/>
      <c r="N510" s="548"/>
      <c r="O510" s="979"/>
      <c r="P510" s="626" t="s">
        <v>3833</v>
      </c>
      <c r="Q510" s="526" t="s">
        <v>1678</v>
      </c>
      <c r="R510" s="527">
        <v>0.5</v>
      </c>
      <c r="S510" s="1051"/>
      <c r="T510" s="967"/>
      <c r="U510" s="544"/>
      <c r="V510" s="548"/>
      <c r="W510" s="534"/>
      <c r="X510" s="537"/>
      <c r="Y510" s="534"/>
      <c r="Z510" s="538"/>
      <c r="AA510" s="531">
        <f>ROUND(ROUND(ROUND(ROUND(F489*K508,0)*N505,0)*R510,0)*V499,0)</f>
        <v>139</v>
      </c>
      <c r="AB510" s="539"/>
      <c r="AC510" s="504"/>
    </row>
    <row r="511" spans="1:29" ht="16.7" customHeight="1" x14ac:dyDescent="0.15">
      <c r="A511" s="520">
        <v>22</v>
      </c>
      <c r="B511" s="520">
        <v>9609</v>
      </c>
      <c r="C511" s="521" t="s">
        <v>15781</v>
      </c>
      <c r="D511" s="542"/>
      <c r="E511" s="534"/>
      <c r="F511" s="534"/>
      <c r="H511" s="541"/>
      <c r="I511" s="757"/>
      <c r="J511" s="525"/>
      <c r="K511" s="758"/>
      <c r="L511" s="1050" t="s">
        <v>14896</v>
      </c>
      <c r="M511" s="525" t="s">
        <v>1678</v>
      </c>
      <c r="N511" s="529">
        <v>0.7</v>
      </c>
      <c r="O511" s="759"/>
      <c r="P511" s="760"/>
      <c r="Q511" s="526"/>
      <c r="R511" s="527"/>
      <c r="S511" s="1051"/>
      <c r="T511" s="968" t="s">
        <v>12830</v>
      </c>
      <c r="U511" s="525" t="s">
        <v>1678</v>
      </c>
      <c r="V511" s="529">
        <v>0.7</v>
      </c>
      <c r="W511" s="534"/>
      <c r="X511" s="537"/>
      <c r="Y511" s="534"/>
      <c r="Z511" s="538"/>
      <c r="AA511" s="531">
        <f>ROUND(ROUND(F489*N511,0)*V511,0)</f>
        <v>562</v>
      </c>
      <c r="AB511" s="539"/>
      <c r="AC511" s="504"/>
    </row>
    <row r="512" spans="1:29" ht="16.7" customHeight="1" x14ac:dyDescent="0.15">
      <c r="A512" s="520">
        <v>22</v>
      </c>
      <c r="B512" s="520">
        <v>9610</v>
      </c>
      <c r="C512" s="521" t="s">
        <v>15782</v>
      </c>
      <c r="D512" s="542"/>
      <c r="E512" s="534"/>
      <c r="F512" s="534"/>
      <c r="H512" s="541"/>
      <c r="J512" s="537"/>
      <c r="K512" s="742"/>
      <c r="L512" s="1032"/>
      <c r="M512" s="537"/>
      <c r="O512" s="1048" t="s">
        <v>10414</v>
      </c>
      <c r="P512" s="626" t="s">
        <v>16</v>
      </c>
      <c r="Q512" s="526" t="s">
        <v>1678</v>
      </c>
      <c r="R512" s="527">
        <v>0.7</v>
      </c>
      <c r="S512" s="1051"/>
      <c r="T512" s="1032"/>
      <c r="U512" s="537"/>
      <c r="W512" s="534"/>
      <c r="X512" s="537"/>
      <c r="Y512" s="534"/>
      <c r="Z512" s="538"/>
      <c r="AA512" s="531">
        <f>ROUND(ROUND(ROUND(F489*N511,0)*R512,0)*V511,0)</f>
        <v>393</v>
      </c>
      <c r="AB512" s="539"/>
      <c r="AC512" s="504"/>
    </row>
    <row r="513" spans="1:29" ht="16.7" customHeight="1" x14ac:dyDescent="0.15">
      <c r="A513" s="520">
        <v>22</v>
      </c>
      <c r="B513" s="520" t="s">
        <v>15783</v>
      </c>
      <c r="C513" s="521" t="s">
        <v>15784</v>
      </c>
      <c r="D513" s="542"/>
      <c r="E513" s="534"/>
      <c r="F513" s="534"/>
      <c r="H513" s="541"/>
      <c r="I513" s="763"/>
      <c r="J513" s="544"/>
      <c r="K513" s="579"/>
      <c r="L513" s="1032"/>
      <c r="M513" s="537"/>
      <c r="O513" s="979"/>
      <c r="P513" s="626" t="s">
        <v>3833</v>
      </c>
      <c r="Q513" s="526" t="s">
        <v>1678</v>
      </c>
      <c r="R513" s="527">
        <v>0.5</v>
      </c>
      <c r="S513" s="1051"/>
      <c r="T513" s="1032"/>
      <c r="U513" s="537"/>
      <c r="W513" s="534"/>
      <c r="X513" s="537"/>
      <c r="Y513" s="534"/>
      <c r="Z513" s="538"/>
      <c r="AA513" s="531">
        <f>ROUND(ROUND(ROUND(F489*N511,0)*R513,0)*V511,0)</f>
        <v>281</v>
      </c>
      <c r="AB513" s="539"/>
      <c r="AC513" s="504"/>
    </row>
    <row r="514" spans="1:29" ht="16.7" customHeight="1" x14ac:dyDescent="0.15">
      <c r="A514" s="520">
        <v>22</v>
      </c>
      <c r="B514" s="520">
        <v>9011</v>
      </c>
      <c r="C514" s="521" t="s">
        <v>15785</v>
      </c>
      <c r="D514" s="542"/>
      <c r="E514" s="534"/>
      <c r="F514" s="534"/>
      <c r="H514" s="541"/>
      <c r="I514" s="1049" t="s">
        <v>10418</v>
      </c>
      <c r="J514" s="525" t="s">
        <v>1678</v>
      </c>
      <c r="K514" s="718">
        <v>0.96499999999999997</v>
      </c>
      <c r="L514" s="1032"/>
      <c r="M514" s="537"/>
      <c r="O514" s="759"/>
      <c r="P514" s="760"/>
      <c r="Q514" s="526"/>
      <c r="R514" s="527"/>
      <c r="S514" s="1051"/>
      <c r="T514" s="1032"/>
      <c r="U514" s="537"/>
      <c r="W514" s="534"/>
      <c r="X514" s="537"/>
      <c r="Y514" s="534"/>
      <c r="Z514" s="538"/>
      <c r="AA514" s="531">
        <f>ROUND(ROUND(ROUND(ROUND(F489*K514,0)*N511,0)*V511,0),0)</f>
        <v>543</v>
      </c>
      <c r="AB514" s="539"/>
      <c r="AC514" s="504"/>
    </row>
    <row r="515" spans="1:29" ht="16.7" customHeight="1" x14ac:dyDescent="0.15">
      <c r="A515" s="520">
        <v>22</v>
      </c>
      <c r="B515" s="520">
        <v>9012</v>
      </c>
      <c r="C515" s="521" t="s">
        <v>15786</v>
      </c>
      <c r="D515" s="542"/>
      <c r="E515" s="534"/>
      <c r="F515" s="534"/>
      <c r="H515" s="541"/>
      <c r="I515" s="1047"/>
      <c r="J515" s="537"/>
      <c r="L515" s="1032"/>
      <c r="M515" s="537"/>
      <c r="O515" s="1048" t="s">
        <v>10414</v>
      </c>
      <c r="P515" s="626" t="s">
        <v>16</v>
      </c>
      <c r="Q515" s="526" t="s">
        <v>1678</v>
      </c>
      <c r="R515" s="527">
        <v>0.7</v>
      </c>
      <c r="S515" s="1051"/>
      <c r="T515" s="1032"/>
      <c r="U515" s="537"/>
      <c r="W515" s="534"/>
      <c r="X515" s="537"/>
      <c r="Y515" s="534"/>
      <c r="Z515" s="538"/>
      <c r="AA515" s="531">
        <f>ROUND(ROUND(ROUND(ROUND(ROUND(F489*K514,0)*N511,0)*R515,0)*V511,0),0)</f>
        <v>380</v>
      </c>
      <c r="AB515" s="539"/>
      <c r="AC515" s="504"/>
    </row>
    <row r="516" spans="1:29" ht="16.7" customHeight="1" x14ac:dyDescent="0.15">
      <c r="A516" s="520">
        <v>22</v>
      </c>
      <c r="B516" s="520" t="s">
        <v>15787</v>
      </c>
      <c r="C516" s="521" t="s">
        <v>15788</v>
      </c>
      <c r="D516" s="542"/>
      <c r="E516" s="534"/>
      <c r="F516" s="534"/>
      <c r="H516" s="541"/>
      <c r="I516" s="1044"/>
      <c r="J516" s="544"/>
      <c r="K516" s="725"/>
      <c r="L516" s="967"/>
      <c r="M516" s="544"/>
      <c r="N516" s="548"/>
      <c r="O516" s="979"/>
      <c r="P516" s="626" t="s">
        <v>3833</v>
      </c>
      <c r="Q516" s="526" t="s">
        <v>1678</v>
      </c>
      <c r="R516" s="527">
        <v>0.5</v>
      </c>
      <c r="S516" s="1051"/>
      <c r="T516" s="1032"/>
      <c r="U516" s="537"/>
      <c r="W516" s="534"/>
      <c r="X516" s="537"/>
      <c r="Y516" s="534"/>
      <c r="Z516" s="538"/>
      <c r="AA516" s="531">
        <f>ROUND(ROUND(ROUND(ROUND(ROUND(F489*K514,0)*N511,0)*R516,0)*V511,0),0)</f>
        <v>272</v>
      </c>
      <c r="AB516" s="539"/>
      <c r="AC516" s="504"/>
    </row>
    <row r="517" spans="1:29" ht="16.7" customHeight="1" x14ac:dyDescent="0.15">
      <c r="A517" s="520">
        <v>22</v>
      </c>
      <c r="B517" s="520" t="s">
        <v>15789</v>
      </c>
      <c r="C517" s="521" t="s">
        <v>15790</v>
      </c>
      <c r="D517" s="542"/>
      <c r="E517" s="534"/>
      <c r="F517" s="534"/>
      <c r="H517" s="541"/>
      <c r="I517" s="757"/>
      <c r="J517" s="525"/>
      <c r="K517" s="758"/>
      <c r="L517" s="966" t="s">
        <v>14906</v>
      </c>
      <c r="M517" s="525" t="s">
        <v>1678</v>
      </c>
      <c r="N517" s="529">
        <v>0.5</v>
      </c>
      <c r="O517" s="759"/>
      <c r="P517" s="760"/>
      <c r="Q517" s="526"/>
      <c r="R517" s="527"/>
      <c r="S517" s="1051"/>
      <c r="T517" s="1032"/>
      <c r="U517" s="537"/>
      <c r="W517" s="534"/>
      <c r="X517" s="537"/>
      <c r="Y517" s="534"/>
      <c r="Z517" s="538"/>
      <c r="AA517" s="531">
        <f>ROUND(ROUND(F489*N517,0)*V511,0)</f>
        <v>402</v>
      </c>
      <c r="AB517" s="539"/>
      <c r="AC517" s="504"/>
    </row>
    <row r="518" spans="1:29" ht="16.7" customHeight="1" x14ac:dyDescent="0.15">
      <c r="A518" s="520">
        <v>22</v>
      </c>
      <c r="B518" s="520" t="s">
        <v>15791</v>
      </c>
      <c r="C518" s="521" t="s">
        <v>15792</v>
      </c>
      <c r="D518" s="542"/>
      <c r="E518" s="534"/>
      <c r="F518" s="534"/>
      <c r="H518" s="541"/>
      <c r="J518" s="537"/>
      <c r="K518" s="742"/>
      <c r="L518" s="1032"/>
      <c r="M518" s="537"/>
      <c r="O518" s="1048" t="s">
        <v>10414</v>
      </c>
      <c r="P518" s="626" t="s">
        <v>16</v>
      </c>
      <c r="Q518" s="526" t="s">
        <v>1678</v>
      </c>
      <c r="R518" s="527">
        <v>0.7</v>
      </c>
      <c r="S518" s="1051"/>
      <c r="T518" s="1032"/>
      <c r="U518" s="537"/>
      <c r="W518" s="534"/>
      <c r="X518" s="537"/>
      <c r="Y518" s="534"/>
      <c r="Z518" s="538"/>
      <c r="AA518" s="531">
        <f>ROUND(ROUND(ROUND(F489*N517,0)*R518,0)*V511,0)</f>
        <v>281</v>
      </c>
      <c r="AB518" s="539"/>
      <c r="AC518" s="504"/>
    </row>
    <row r="519" spans="1:29" ht="16.7" customHeight="1" x14ac:dyDescent="0.15">
      <c r="A519" s="520">
        <v>22</v>
      </c>
      <c r="B519" s="520" t="s">
        <v>15793</v>
      </c>
      <c r="C519" s="521" t="s">
        <v>15794</v>
      </c>
      <c r="D519" s="542"/>
      <c r="E519" s="534"/>
      <c r="F519" s="534"/>
      <c r="H519" s="541"/>
      <c r="I519" s="763"/>
      <c r="J519" s="544"/>
      <c r="K519" s="579"/>
      <c r="L519" s="1032"/>
      <c r="M519" s="537"/>
      <c r="O519" s="979"/>
      <c r="P519" s="626" t="s">
        <v>3833</v>
      </c>
      <c r="Q519" s="526" t="s">
        <v>1678</v>
      </c>
      <c r="R519" s="527">
        <v>0.5</v>
      </c>
      <c r="S519" s="1051"/>
      <c r="T519" s="1032"/>
      <c r="U519" s="537"/>
      <c r="W519" s="534"/>
      <c r="X519" s="537"/>
      <c r="Y519" s="534"/>
      <c r="Z519" s="538"/>
      <c r="AA519" s="531">
        <f>ROUND(ROUND(ROUND(F489*N517,0)*R519,0)*V511,0)</f>
        <v>201</v>
      </c>
      <c r="AB519" s="539"/>
      <c r="AC519" s="504"/>
    </row>
    <row r="520" spans="1:29" ht="16.7" customHeight="1" x14ac:dyDescent="0.15">
      <c r="A520" s="520">
        <v>22</v>
      </c>
      <c r="B520" s="520" t="s">
        <v>15795</v>
      </c>
      <c r="C520" s="521" t="s">
        <v>15796</v>
      </c>
      <c r="D520" s="542"/>
      <c r="E520" s="534"/>
      <c r="F520" s="534"/>
      <c r="H520" s="541"/>
      <c r="I520" s="1049" t="s">
        <v>10418</v>
      </c>
      <c r="J520" s="525" t="s">
        <v>1678</v>
      </c>
      <c r="K520" s="718">
        <v>0.96499999999999997</v>
      </c>
      <c r="L520" s="1032"/>
      <c r="M520" s="537"/>
      <c r="O520" s="759"/>
      <c r="P520" s="760"/>
      <c r="Q520" s="526"/>
      <c r="R520" s="527"/>
      <c r="S520" s="1051"/>
      <c r="T520" s="1032"/>
      <c r="U520" s="537"/>
      <c r="W520" s="534"/>
      <c r="X520" s="537"/>
      <c r="Y520" s="534"/>
      <c r="Z520" s="538"/>
      <c r="AA520" s="531">
        <f>ROUND(ROUND(ROUND(ROUND(F489*K520,0)*N517,0),0)*V511,0)</f>
        <v>388</v>
      </c>
      <c r="AB520" s="539"/>
      <c r="AC520" s="504"/>
    </row>
    <row r="521" spans="1:29" ht="16.7" customHeight="1" x14ac:dyDescent="0.15">
      <c r="A521" s="520">
        <v>22</v>
      </c>
      <c r="B521" s="520" t="s">
        <v>15797</v>
      </c>
      <c r="C521" s="521" t="s">
        <v>15798</v>
      </c>
      <c r="D521" s="542"/>
      <c r="E521" s="534"/>
      <c r="F521" s="534"/>
      <c r="H521" s="541"/>
      <c r="I521" s="1047"/>
      <c r="J521" s="537"/>
      <c r="L521" s="1032"/>
      <c r="M521" s="537"/>
      <c r="O521" s="1048" t="s">
        <v>10414</v>
      </c>
      <c r="P521" s="626" t="s">
        <v>16</v>
      </c>
      <c r="Q521" s="526" t="s">
        <v>1678</v>
      </c>
      <c r="R521" s="527">
        <v>0.7</v>
      </c>
      <c r="S521" s="1051"/>
      <c r="T521" s="1032"/>
      <c r="U521" s="537"/>
      <c r="W521" s="534"/>
      <c r="X521" s="537"/>
      <c r="Y521" s="534"/>
      <c r="Z521" s="538"/>
      <c r="AA521" s="531">
        <f>ROUND(ROUND(ROUND(ROUND(F489*K520,0)*N517,0)*R521,0)*V511,0)</f>
        <v>272</v>
      </c>
      <c r="AB521" s="539"/>
      <c r="AC521" s="504"/>
    </row>
    <row r="522" spans="1:29" ht="16.7" customHeight="1" x14ac:dyDescent="0.15">
      <c r="A522" s="520">
        <v>22</v>
      </c>
      <c r="B522" s="520" t="s">
        <v>15799</v>
      </c>
      <c r="C522" s="521" t="s">
        <v>15800</v>
      </c>
      <c r="D522" s="542"/>
      <c r="E522" s="534"/>
      <c r="F522" s="534"/>
      <c r="H522" s="541"/>
      <c r="I522" s="1044"/>
      <c r="J522" s="544"/>
      <c r="K522" s="725"/>
      <c r="L522" s="967"/>
      <c r="M522" s="544"/>
      <c r="N522" s="548"/>
      <c r="O522" s="979"/>
      <c r="P522" s="626" t="s">
        <v>3833</v>
      </c>
      <c r="Q522" s="526" t="s">
        <v>1678</v>
      </c>
      <c r="R522" s="527">
        <v>0.5</v>
      </c>
      <c r="S522" s="1052"/>
      <c r="T522" s="967"/>
      <c r="U522" s="544"/>
      <c r="V522" s="548"/>
      <c r="W522" s="534"/>
      <c r="X522" s="537"/>
      <c r="Y522" s="534"/>
      <c r="Z522" s="538"/>
      <c r="AA522" s="531">
        <f>ROUND(ROUND(ROUND(ROUND(F489*K520,0)*N517,0)*R522,0)*V511,0)</f>
        <v>194</v>
      </c>
      <c r="AB522" s="539"/>
      <c r="AC522" s="504"/>
    </row>
    <row r="523" spans="1:29" ht="16.7" customHeight="1" x14ac:dyDescent="0.15">
      <c r="A523" s="520">
        <v>22</v>
      </c>
      <c r="B523" s="520" t="s">
        <v>15801</v>
      </c>
      <c r="C523" s="521" t="s">
        <v>15802</v>
      </c>
      <c r="D523" s="542"/>
      <c r="E523" s="534"/>
      <c r="F523" s="534"/>
      <c r="H523" s="541"/>
      <c r="I523" s="757"/>
      <c r="J523" s="525"/>
      <c r="K523" s="758"/>
      <c r="L523" s="966" t="s">
        <v>14896</v>
      </c>
      <c r="M523" s="525" t="s">
        <v>1678</v>
      </c>
      <c r="N523" s="529">
        <v>0.7</v>
      </c>
      <c r="O523" s="759"/>
      <c r="P523" s="760"/>
      <c r="Q523" s="526"/>
      <c r="R523" s="527"/>
      <c r="S523" s="1054" t="s">
        <v>14959</v>
      </c>
      <c r="T523" s="968" t="s">
        <v>12840</v>
      </c>
      <c r="U523" s="525" t="s">
        <v>1678</v>
      </c>
      <c r="V523" s="529">
        <v>0.7</v>
      </c>
      <c r="W523" s="534"/>
      <c r="X523" s="537"/>
      <c r="Y523" s="534"/>
      <c r="Z523" s="538"/>
      <c r="AA523" s="531">
        <f>ROUND(ROUND(F489*N523,0)*V523,0)</f>
        <v>562</v>
      </c>
      <c r="AB523" s="539"/>
      <c r="AC523" s="504"/>
    </row>
    <row r="524" spans="1:29" ht="16.7" customHeight="1" x14ac:dyDescent="0.15">
      <c r="A524" s="520">
        <v>22</v>
      </c>
      <c r="B524" s="520" t="s">
        <v>15803</v>
      </c>
      <c r="C524" s="521" t="s">
        <v>15804</v>
      </c>
      <c r="D524" s="542"/>
      <c r="E524" s="534"/>
      <c r="F524" s="534"/>
      <c r="H524" s="541"/>
      <c r="J524" s="537"/>
      <c r="K524" s="742"/>
      <c r="L524" s="1032"/>
      <c r="M524" s="537"/>
      <c r="O524" s="1048" t="s">
        <v>10414</v>
      </c>
      <c r="P524" s="626" t="s">
        <v>16</v>
      </c>
      <c r="Q524" s="526" t="s">
        <v>1678</v>
      </c>
      <c r="R524" s="527">
        <v>0.7</v>
      </c>
      <c r="S524" s="1055"/>
      <c r="T524" s="1032"/>
      <c r="U524" s="537"/>
      <c r="W524" s="534"/>
      <c r="X524" s="537"/>
      <c r="Y524" s="534"/>
      <c r="Z524" s="538"/>
      <c r="AA524" s="531">
        <f>ROUND(ROUND(ROUND(F489*N523,0)*R524,0)*V523,0)</f>
        <v>393</v>
      </c>
      <c r="AB524" s="539"/>
      <c r="AC524" s="504"/>
    </row>
    <row r="525" spans="1:29" ht="16.7" customHeight="1" x14ac:dyDescent="0.15">
      <c r="A525" s="520">
        <v>22</v>
      </c>
      <c r="B525" s="520" t="s">
        <v>15805</v>
      </c>
      <c r="C525" s="521" t="s">
        <v>15806</v>
      </c>
      <c r="D525" s="542"/>
      <c r="E525" s="534"/>
      <c r="F525" s="534"/>
      <c r="H525" s="541"/>
      <c r="I525" s="763"/>
      <c r="J525" s="544"/>
      <c r="K525" s="579"/>
      <c r="L525" s="1032"/>
      <c r="M525" s="537"/>
      <c r="O525" s="979"/>
      <c r="P525" s="626" t="s">
        <v>3833</v>
      </c>
      <c r="Q525" s="526" t="s">
        <v>1678</v>
      </c>
      <c r="R525" s="527">
        <v>0.5</v>
      </c>
      <c r="S525" s="1055"/>
      <c r="T525" s="1032"/>
      <c r="U525" s="537"/>
      <c r="W525" s="534"/>
      <c r="X525" s="537"/>
      <c r="Y525" s="534"/>
      <c r="Z525" s="538"/>
      <c r="AA525" s="531">
        <f>ROUND(ROUND(ROUND(F489*N523,0)*R525,0)*V523,0)</f>
        <v>281</v>
      </c>
      <c r="AB525" s="539"/>
      <c r="AC525" s="504"/>
    </row>
    <row r="526" spans="1:29" ht="16.7" customHeight="1" x14ac:dyDescent="0.15">
      <c r="A526" s="520">
        <v>22</v>
      </c>
      <c r="B526" s="520" t="s">
        <v>15807</v>
      </c>
      <c r="C526" s="521" t="s">
        <v>15808</v>
      </c>
      <c r="D526" s="542"/>
      <c r="E526" s="534"/>
      <c r="F526" s="534"/>
      <c r="H526" s="541"/>
      <c r="I526" s="1049" t="s">
        <v>10418</v>
      </c>
      <c r="J526" s="525" t="s">
        <v>1678</v>
      </c>
      <c r="K526" s="718">
        <v>0.96499999999999997</v>
      </c>
      <c r="L526" s="1032"/>
      <c r="M526" s="537"/>
      <c r="O526" s="759"/>
      <c r="P526" s="760"/>
      <c r="Q526" s="526"/>
      <c r="R526" s="527"/>
      <c r="S526" s="1055"/>
      <c r="T526" s="1032"/>
      <c r="U526" s="537"/>
      <c r="W526" s="534"/>
      <c r="X526" s="537"/>
      <c r="Y526" s="534"/>
      <c r="Z526" s="538"/>
      <c r="AA526" s="531">
        <f>ROUND(ROUND(ROUND(ROUND(F489*K526,0)*N523,0)*V523,0),0)</f>
        <v>543</v>
      </c>
      <c r="AB526" s="539"/>
      <c r="AC526" s="504"/>
    </row>
    <row r="527" spans="1:29" ht="16.7" customHeight="1" x14ac:dyDescent="0.15">
      <c r="A527" s="520">
        <v>22</v>
      </c>
      <c r="B527" s="520" t="s">
        <v>15809</v>
      </c>
      <c r="C527" s="521" t="s">
        <v>15810</v>
      </c>
      <c r="D527" s="542"/>
      <c r="E527" s="534"/>
      <c r="F527" s="534"/>
      <c r="H527" s="541"/>
      <c r="I527" s="1047"/>
      <c r="J527" s="537"/>
      <c r="L527" s="1032"/>
      <c r="M527" s="537"/>
      <c r="O527" s="1048" t="s">
        <v>10414</v>
      </c>
      <c r="P527" s="626" t="s">
        <v>16</v>
      </c>
      <c r="Q527" s="526" t="s">
        <v>1678</v>
      </c>
      <c r="R527" s="527">
        <v>0.7</v>
      </c>
      <c r="S527" s="1055"/>
      <c r="T527" s="1032"/>
      <c r="U527" s="537"/>
      <c r="W527" s="534"/>
      <c r="X527" s="537"/>
      <c r="Y527" s="534"/>
      <c r="Z527" s="538"/>
      <c r="AA527" s="531">
        <f>ROUND(ROUND(ROUND(ROUND(ROUND(F489*K526,0)*N523,0)*R527,0)*V523,0),0)</f>
        <v>380</v>
      </c>
      <c r="AB527" s="539"/>
      <c r="AC527" s="504"/>
    </row>
    <row r="528" spans="1:29" ht="16.7" customHeight="1" x14ac:dyDescent="0.15">
      <c r="A528" s="520">
        <v>22</v>
      </c>
      <c r="B528" s="520" t="s">
        <v>15811</v>
      </c>
      <c r="C528" s="521" t="s">
        <v>15812</v>
      </c>
      <c r="D528" s="542"/>
      <c r="E528" s="534"/>
      <c r="F528" s="534"/>
      <c r="H528" s="541"/>
      <c r="I528" s="1044"/>
      <c r="J528" s="544"/>
      <c r="K528" s="725"/>
      <c r="L528" s="967"/>
      <c r="M528" s="544"/>
      <c r="N528" s="548"/>
      <c r="O528" s="979"/>
      <c r="P528" s="626" t="s">
        <v>3833</v>
      </c>
      <c r="Q528" s="526" t="s">
        <v>1678</v>
      </c>
      <c r="R528" s="527">
        <v>0.5</v>
      </c>
      <c r="S528" s="1055"/>
      <c r="T528" s="1032"/>
      <c r="U528" s="537"/>
      <c r="W528" s="534"/>
      <c r="X528" s="537"/>
      <c r="Y528" s="534"/>
      <c r="Z528" s="538"/>
      <c r="AA528" s="531">
        <f>ROUND(ROUND(ROUND(ROUND(ROUND(F489*K526,0)*N523,0)*R528,0)*V523,0),0)</f>
        <v>272</v>
      </c>
      <c r="AB528" s="539"/>
      <c r="AC528" s="504"/>
    </row>
    <row r="529" spans="1:29" ht="16.7" customHeight="1" x14ac:dyDescent="0.15">
      <c r="A529" s="520">
        <v>22</v>
      </c>
      <c r="B529" s="520" t="s">
        <v>15813</v>
      </c>
      <c r="C529" s="521" t="s">
        <v>15814</v>
      </c>
      <c r="D529" s="542"/>
      <c r="E529" s="534"/>
      <c r="F529" s="534"/>
      <c r="H529" s="541"/>
      <c r="I529" s="757"/>
      <c r="J529" s="525"/>
      <c r="K529" s="758"/>
      <c r="L529" s="966" t="s">
        <v>14906</v>
      </c>
      <c r="M529" s="525" t="s">
        <v>1678</v>
      </c>
      <c r="N529" s="529">
        <v>0.5</v>
      </c>
      <c r="O529" s="759"/>
      <c r="P529" s="760"/>
      <c r="Q529" s="526"/>
      <c r="R529" s="527"/>
      <c r="S529" s="1055"/>
      <c r="T529" s="1032"/>
      <c r="U529" s="537"/>
      <c r="W529" s="534"/>
      <c r="X529" s="537"/>
      <c r="Y529" s="534"/>
      <c r="Z529" s="538"/>
      <c r="AA529" s="531">
        <f>ROUND(ROUND(F489*N529,0)*V523,0)</f>
        <v>402</v>
      </c>
      <c r="AB529" s="539"/>
      <c r="AC529" s="504"/>
    </row>
    <row r="530" spans="1:29" ht="16.7" customHeight="1" x14ac:dyDescent="0.15">
      <c r="A530" s="520">
        <v>22</v>
      </c>
      <c r="B530" s="520" t="s">
        <v>15815</v>
      </c>
      <c r="C530" s="521" t="s">
        <v>15816</v>
      </c>
      <c r="D530" s="542"/>
      <c r="E530" s="534"/>
      <c r="F530" s="534"/>
      <c r="H530" s="541"/>
      <c r="J530" s="537"/>
      <c r="K530" s="742"/>
      <c r="L530" s="1032"/>
      <c r="M530" s="537"/>
      <c r="O530" s="1048" t="s">
        <v>10414</v>
      </c>
      <c r="P530" s="626" t="s">
        <v>16</v>
      </c>
      <c r="Q530" s="526" t="s">
        <v>1678</v>
      </c>
      <c r="R530" s="527">
        <v>0.7</v>
      </c>
      <c r="S530" s="1055"/>
      <c r="T530" s="1032"/>
      <c r="U530" s="537"/>
      <c r="W530" s="534"/>
      <c r="X530" s="537"/>
      <c r="Y530" s="534"/>
      <c r="Z530" s="538"/>
      <c r="AA530" s="531">
        <f>ROUND(ROUND(ROUND(F489*N529,0)*R530,0)*V523,0)</f>
        <v>281</v>
      </c>
      <c r="AB530" s="539"/>
      <c r="AC530" s="504"/>
    </row>
    <row r="531" spans="1:29" ht="16.7" customHeight="1" x14ac:dyDescent="0.15">
      <c r="A531" s="520">
        <v>22</v>
      </c>
      <c r="B531" s="520" t="s">
        <v>15817</v>
      </c>
      <c r="C531" s="521" t="s">
        <v>15818</v>
      </c>
      <c r="D531" s="542"/>
      <c r="E531" s="534"/>
      <c r="F531" s="534"/>
      <c r="H531" s="541"/>
      <c r="I531" s="763"/>
      <c r="J531" s="544"/>
      <c r="K531" s="579"/>
      <c r="L531" s="1032"/>
      <c r="M531" s="537"/>
      <c r="O531" s="979"/>
      <c r="P531" s="626" t="s">
        <v>3833</v>
      </c>
      <c r="Q531" s="526" t="s">
        <v>1678</v>
      </c>
      <c r="R531" s="527">
        <v>0.5</v>
      </c>
      <c r="S531" s="1055"/>
      <c r="T531" s="1032"/>
      <c r="U531" s="537"/>
      <c r="W531" s="534"/>
      <c r="X531" s="537"/>
      <c r="Y531" s="534"/>
      <c r="Z531" s="538"/>
      <c r="AA531" s="531">
        <f>ROUND(ROUND(ROUND(F489*N529,0)*R531,0)*V523,0)</f>
        <v>201</v>
      </c>
      <c r="AB531" s="539"/>
      <c r="AC531" s="504"/>
    </row>
    <row r="532" spans="1:29" ht="16.7" customHeight="1" x14ac:dyDescent="0.15">
      <c r="A532" s="520">
        <v>22</v>
      </c>
      <c r="B532" s="520" t="s">
        <v>15819</v>
      </c>
      <c r="C532" s="521" t="s">
        <v>15820</v>
      </c>
      <c r="D532" s="542"/>
      <c r="E532" s="534"/>
      <c r="F532" s="534"/>
      <c r="H532" s="541"/>
      <c r="I532" s="1049" t="s">
        <v>10418</v>
      </c>
      <c r="J532" s="525" t="s">
        <v>1678</v>
      </c>
      <c r="K532" s="718">
        <v>0.96499999999999997</v>
      </c>
      <c r="L532" s="1032"/>
      <c r="M532" s="537"/>
      <c r="O532" s="759"/>
      <c r="P532" s="760"/>
      <c r="Q532" s="526"/>
      <c r="R532" s="527"/>
      <c r="S532" s="1055"/>
      <c r="T532" s="1032"/>
      <c r="U532" s="537"/>
      <c r="W532" s="534"/>
      <c r="X532" s="537"/>
      <c r="Y532" s="534"/>
      <c r="Z532" s="538"/>
      <c r="AA532" s="531">
        <f>ROUND(ROUND(ROUND(ROUND(F489*K532,0)*N529,0),0)*V523,0)</f>
        <v>388</v>
      </c>
      <c r="AB532" s="539"/>
      <c r="AC532" s="504"/>
    </row>
    <row r="533" spans="1:29" ht="16.7" customHeight="1" x14ac:dyDescent="0.15">
      <c r="A533" s="520">
        <v>22</v>
      </c>
      <c r="B533" s="520" t="s">
        <v>15821</v>
      </c>
      <c r="C533" s="521" t="s">
        <v>15822</v>
      </c>
      <c r="D533" s="542"/>
      <c r="E533" s="534"/>
      <c r="F533" s="534"/>
      <c r="H533" s="541"/>
      <c r="I533" s="1047"/>
      <c r="J533" s="537"/>
      <c r="L533" s="1032"/>
      <c r="M533" s="537"/>
      <c r="O533" s="1048" t="s">
        <v>10414</v>
      </c>
      <c r="P533" s="626" t="s">
        <v>16</v>
      </c>
      <c r="Q533" s="526" t="s">
        <v>1678</v>
      </c>
      <c r="R533" s="527">
        <v>0.7</v>
      </c>
      <c r="S533" s="1055"/>
      <c r="T533" s="1032"/>
      <c r="U533" s="537"/>
      <c r="W533" s="534"/>
      <c r="X533" s="537"/>
      <c r="Y533" s="534"/>
      <c r="Z533" s="538"/>
      <c r="AA533" s="531">
        <f>ROUND(ROUND(ROUND(ROUND(F489*K532,0)*N529,0)*R533,0)*V523,0)</f>
        <v>272</v>
      </c>
      <c r="AB533" s="539"/>
      <c r="AC533" s="504"/>
    </row>
    <row r="534" spans="1:29" ht="16.7" customHeight="1" x14ac:dyDescent="0.15">
      <c r="A534" s="520">
        <v>22</v>
      </c>
      <c r="B534" s="520" t="s">
        <v>15823</v>
      </c>
      <c r="C534" s="521" t="s">
        <v>15824</v>
      </c>
      <c r="D534" s="557"/>
      <c r="E534" s="550"/>
      <c r="F534" s="550"/>
      <c r="G534" s="650"/>
      <c r="H534" s="558"/>
      <c r="I534" s="1044"/>
      <c r="J534" s="544"/>
      <c r="K534" s="725"/>
      <c r="L534" s="967"/>
      <c r="M534" s="544"/>
      <c r="N534" s="548"/>
      <c r="O534" s="979"/>
      <c r="P534" s="626" t="s">
        <v>3833</v>
      </c>
      <c r="Q534" s="526" t="s">
        <v>1678</v>
      </c>
      <c r="R534" s="527">
        <v>0.5</v>
      </c>
      <c r="S534" s="1052"/>
      <c r="T534" s="967"/>
      <c r="U534" s="544"/>
      <c r="V534" s="548"/>
      <c r="W534" s="550"/>
      <c r="X534" s="544"/>
      <c r="Y534" s="550"/>
      <c r="Z534" s="553"/>
      <c r="AA534" s="531">
        <f>ROUND(ROUND(ROUND(ROUND(F489*K532,0)*N529,0)*R534,0)*V523,0)</f>
        <v>194</v>
      </c>
      <c r="AB534" s="559"/>
      <c r="AC534" s="504"/>
    </row>
    <row r="535" spans="1:29" ht="16.7" customHeight="1" x14ac:dyDescent="0.15">
      <c r="A535" s="520">
        <v>22</v>
      </c>
      <c r="B535" s="520">
        <v>9205</v>
      </c>
      <c r="C535" s="521" t="s">
        <v>15825</v>
      </c>
      <c r="D535" s="560"/>
      <c r="E535" s="522"/>
      <c r="F535" s="522"/>
      <c r="G535" s="585"/>
      <c r="H535" s="561"/>
      <c r="I535" s="757"/>
      <c r="J535" s="525"/>
      <c r="K535" s="758"/>
      <c r="L535" s="1050" t="s">
        <v>14896</v>
      </c>
      <c r="M535" s="525" t="s">
        <v>1678</v>
      </c>
      <c r="N535" s="529">
        <v>0.7</v>
      </c>
      <c r="O535" s="759"/>
      <c r="P535" s="760"/>
      <c r="Q535" s="526"/>
      <c r="R535" s="527"/>
      <c r="S535" s="761"/>
      <c r="T535" s="757"/>
      <c r="U535" s="525"/>
      <c r="V535" s="529"/>
      <c r="W535" s="522"/>
      <c r="X535" s="525"/>
      <c r="Y535" s="936" t="s">
        <v>14983</v>
      </c>
      <c r="Z535" s="941"/>
      <c r="AA535" s="531">
        <f>ROUND(ROUND(F489*N535,0)-Y538,0)</f>
        <v>791</v>
      </c>
      <c r="AB535" s="532"/>
      <c r="AC535" s="504"/>
    </row>
    <row r="536" spans="1:29" ht="16.7" customHeight="1" x14ac:dyDescent="0.15">
      <c r="A536" s="520">
        <v>22</v>
      </c>
      <c r="B536" s="520">
        <v>9206</v>
      </c>
      <c r="C536" s="521" t="s">
        <v>15826</v>
      </c>
      <c r="D536" s="542"/>
      <c r="E536" s="534"/>
      <c r="F536" s="534"/>
      <c r="H536" s="541"/>
      <c r="J536" s="537"/>
      <c r="K536" s="742"/>
      <c r="L536" s="1032"/>
      <c r="M536" s="537"/>
      <c r="O536" s="1048" t="s">
        <v>10414</v>
      </c>
      <c r="P536" s="626" t="s">
        <v>16</v>
      </c>
      <c r="Q536" s="526" t="s">
        <v>1678</v>
      </c>
      <c r="R536" s="527">
        <v>0.7</v>
      </c>
      <c r="S536" s="762"/>
      <c r="U536" s="537"/>
      <c r="W536" s="534"/>
      <c r="X536" s="537"/>
      <c r="Y536" s="937"/>
      <c r="Z536" s="942"/>
      <c r="AA536" s="531">
        <f>ROUND(ROUND(ROUND(F489*N535,0)*R536,0)-Y538,0)</f>
        <v>550</v>
      </c>
      <c r="AB536" s="539"/>
      <c r="AC536" s="504"/>
    </row>
    <row r="537" spans="1:29" ht="16.7" customHeight="1" x14ac:dyDescent="0.15">
      <c r="A537" s="520">
        <v>22</v>
      </c>
      <c r="B537" s="520" t="s">
        <v>15827</v>
      </c>
      <c r="C537" s="521" t="s">
        <v>15828</v>
      </c>
      <c r="D537" s="542"/>
      <c r="E537" s="534"/>
      <c r="F537" s="534"/>
      <c r="H537" s="541"/>
      <c r="I537" s="763"/>
      <c r="J537" s="544"/>
      <c r="K537" s="579"/>
      <c r="L537" s="1032"/>
      <c r="M537" s="537"/>
      <c r="O537" s="979"/>
      <c r="P537" s="626" t="s">
        <v>3833</v>
      </c>
      <c r="Q537" s="526" t="s">
        <v>1678</v>
      </c>
      <c r="R537" s="527">
        <v>0.5</v>
      </c>
      <c r="S537" s="762"/>
      <c r="U537" s="537"/>
      <c r="W537" s="534"/>
      <c r="X537" s="537"/>
      <c r="Y537" s="555"/>
      <c r="Z537" s="556"/>
      <c r="AA537" s="531">
        <f>ROUND(ROUND(ROUND(F489*N535,0)*R537,0)-Y538,0)</f>
        <v>390</v>
      </c>
      <c r="AB537" s="539"/>
      <c r="AC537" s="504"/>
    </row>
    <row r="538" spans="1:29" ht="16.7" customHeight="1" x14ac:dyDescent="0.15">
      <c r="A538" s="520">
        <v>22</v>
      </c>
      <c r="B538" s="520">
        <v>9207</v>
      </c>
      <c r="C538" s="521" t="s">
        <v>15829</v>
      </c>
      <c r="D538" s="542"/>
      <c r="E538" s="534"/>
      <c r="F538" s="534"/>
      <c r="H538" s="541"/>
      <c r="I538" s="1049" t="s">
        <v>10418</v>
      </c>
      <c r="J538" s="525" t="s">
        <v>1678</v>
      </c>
      <c r="K538" s="718">
        <v>0.96499999999999997</v>
      </c>
      <c r="L538" s="1032"/>
      <c r="M538" s="537"/>
      <c r="O538" s="759"/>
      <c r="P538" s="760"/>
      <c r="Q538" s="526"/>
      <c r="R538" s="527"/>
      <c r="S538" s="762"/>
      <c r="U538" s="537"/>
      <c r="W538" s="534"/>
      <c r="X538" s="537"/>
      <c r="Y538" s="765">
        <v>12</v>
      </c>
      <c r="Z538" s="942" t="s">
        <v>14988</v>
      </c>
      <c r="AA538" s="531">
        <f>ROUND(ROUND(ROUND(ROUND(F489*K538,0)*N535,0),0)-Y538,0)</f>
        <v>763</v>
      </c>
      <c r="AB538" s="539"/>
      <c r="AC538" s="504"/>
    </row>
    <row r="539" spans="1:29" ht="16.7" customHeight="1" x14ac:dyDescent="0.15">
      <c r="A539" s="520">
        <v>22</v>
      </c>
      <c r="B539" s="520">
        <v>9208</v>
      </c>
      <c r="C539" s="521" t="s">
        <v>15830</v>
      </c>
      <c r="D539" s="542"/>
      <c r="E539" s="534"/>
      <c r="F539" s="534"/>
      <c r="H539" s="541"/>
      <c r="I539" s="1047"/>
      <c r="J539" s="537"/>
      <c r="L539" s="1032"/>
      <c r="M539" s="537"/>
      <c r="O539" s="1048" t="s">
        <v>10414</v>
      </c>
      <c r="P539" s="626" t="s">
        <v>16</v>
      </c>
      <c r="Q539" s="526" t="s">
        <v>1678</v>
      </c>
      <c r="R539" s="527">
        <v>0.7</v>
      </c>
      <c r="S539" s="762"/>
      <c r="U539" s="537"/>
      <c r="W539" s="534"/>
      <c r="X539" s="537"/>
      <c r="Y539" s="534"/>
      <c r="Z539" s="942"/>
      <c r="AA539" s="531">
        <f>ROUND(ROUND(ROUND(ROUND(F489*K538,0)*N535,0)*R539,0)-Y538,0)</f>
        <v>531</v>
      </c>
      <c r="AB539" s="539"/>
      <c r="AC539" s="504"/>
    </row>
    <row r="540" spans="1:29" ht="16.7" customHeight="1" x14ac:dyDescent="0.15">
      <c r="A540" s="520">
        <v>22</v>
      </c>
      <c r="B540" s="520" t="s">
        <v>15831</v>
      </c>
      <c r="C540" s="521" t="s">
        <v>15832</v>
      </c>
      <c r="D540" s="542"/>
      <c r="E540" s="534"/>
      <c r="F540" s="534"/>
      <c r="H540" s="541"/>
      <c r="I540" s="1044"/>
      <c r="J540" s="544"/>
      <c r="K540" s="725"/>
      <c r="L540" s="967"/>
      <c r="M540" s="544"/>
      <c r="N540" s="548"/>
      <c r="O540" s="979"/>
      <c r="P540" s="626" t="s">
        <v>3833</v>
      </c>
      <c r="Q540" s="526" t="s">
        <v>1678</v>
      </c>
      <c r="R540" s="527">
        <v>0.5</v>
      </c>
      <c r="S540" s="762"/>
      <c r="U540" s="537"/>
      <c r="W540" s="534"/>
      <c r="X540" s="537"/>
      <c r="Y540" s="534"/>
      <c r="Z540" s="538"/>
      <c r="AA540" s="531">
        <f>ROUND(ROUND(ROUND(ROUND(F489*K538,0)*N535,0)*R540,0)-Y538,0)</f>
        <v>376</v>
      </c>
      <c r="AB540" s="539"/>
      <c r="AC540" s="504"/>
    </row>
    <row r="541" spans="1:29" ht="16.7" customHeight="1" x14ac:dyDescent="0.15">
      <c r="A541" s="520">
        <v>22</v>
      </c>
      <c r="B541" s="520" t="s">
        <v>15833</v>
      </c>
      <c r="C541" s="521" t="s">
        <v>15834</v>
      </c>
      <c r="D541" s="542"/>
      <c r="E541" s="534"/>
      <c r="F541" s="534"/>
      <c r="H541" s="541"/>
      <c r="I541" s="757"/>
      <c r="J541" s="525"/>
      <c r="K541" s="758"/>
      <c r="L541" s="966" t="s">
        <v>14906</v>
      </c>
      <c r="M541" s="525" t="s">
        <v>1678</v>
      </c>
      <c r="N541" s="529">
        <v>0.5</v>
      </c>
      <c r="O541" s="759"/>
      <c r="P541" s="760"/>
      <c r="Q541" s="526"/>
      <c r="R541" s="527"/>
      <c r="S541" s="762"/>
      <c r="U541" s="537"/>
      <c r="W541" s="534"/>
      <c r="X541" s="537"/>
      <c r="Y541" s="534"/>
      <c r="Z541" s="538"/>
      <c r="AA541" s="531">
        <f>ROUND(ROUND(F489*N541,0)-Y538,0)</f>
        <v>562</v>
      </c>
      <c r="AB541" s="539"/>
      <c r="AC541" s="504"/>
    </row>
    <row r="542" spans="1:29" ht="16.7" customHeight="1" x14ac:dyDescent="0.15">
      <c r="A542" s="520">
        <v>22</v>
      </c>
      <c r="B542" s="520" t="s">
        <v>15835</v>
      </c>
      <c r="C542" s="521" t="s">
        <v>15836</v>
      </c>
      <c r="D542" s="542"/>
      <c r="E542" s="534"/>
      <c r="F542" s="534"/>
      <c r="H542" s="541"/>
      <c r="J542" s="537"/>
      <c r="K542" s="742"/>
      <c r="L542" s="1032"/>
      <c r="M542" s="537"/>
      <c r="O542" s="1048" t="s">
        <v>10414</v>
      </c>
      <c r="P542" s="626" t="s">
        <v>16</v>
      </c>
      <c r="Q542" s="526" t="s">
        <v>1678</v>
      </c>
      <c r="R542" s="527">
        <v>0.7</v>
      </c>
      <c r="S542" s="762"/>
      <c r="U542" s="537"/>
      <c r="W542" s="534"/>
      <c r="X542" s="537"/>
      <c r="Y542" s="534"/>
      <c r="Z542" s="538"/>
      <c r="AA542" s="531">
        <f>ROUND(ROUND(ROUND(F489*N541,0)*R542,0)-Y538,0)</f>
        <v>390</v>
      </c>
      <c r="AB542" s="539"/>
      <c r="AC542" s="504"/>
    </row>
    <row r="543" spans="1:29" ht="16.7" customHeight="1" x14ac:dyDescent="0.15">
      <c r="A543" s="520">
        <v>22</v>
      </c>
      <c r="B543" s="520" t="s">
        <v>15837</v>
      </c>
      <c r="C543" s="521" t="s">
        <v>15838</v>
      </c>
      <c r="D543" s="542"/>
      <c r="E543" s="534"/>
      <c r="F543" s="534"/>
      <c r="H543" s="541"/>
      <c r="I543" s="763"/>
      <c r="J543" s="544"/>
      <c r="K543" s="579"/>
      <c r="L543" s="1032"/>
      <c r="M543" s="537"/>
      <c r="O543" s="979"/>
      <c r="P543" s="626" t="s">
        <v>3833</v>
      </c>
      <c r="Q543" s="526" t="s">
        <v>1678</v>
      </c>
      <c r="R543" s="527">
        <v>0.5</v>
      </c>
      <c r="S543" s="762"/>
      <c r="U543" s="537"/>
      <c r="W543" s="534"/>
      <c r="X543" s="537"/>
      <c r="Y543" s="534"/>
      <c r="Z543" s="538"/>
      <c r="AA543" s="531">
        <f>ROUND(ROUND(ROUND(F489*N541,0)*R543,0)-Y538,0)</f>
        <v>275</v>
      </c>
      <c r="AB543" s="539"/>
      <c r="AC543" s="504"/>
    </row>
    <row r="544" spans="1:29" ht="16.7" customHeight="1" x14ac:dyDescent="0.15">
      <c r="A544" s="520">
        <v>22</v>
      </c>
      <c r="B544" s="520" t="s">
        <v>15839</v>
      </c>
      <c r="C544" s="521" t="s">
        <v>15840</v>
      </c>
      <c r="D544" s="542"/>
      <c r="E544" s="534"/>
      <c r="F544" s="534"/>
      <c r="H544" s="541"/>
      <c r="I544" s="1049" t="s">
        <v>10418</v>
      </c>
      <c r="J544" s="525" t="s">
        <v>1678</v>
      </c>
      <c r="K544" s="718">
        <v>0.96499999999999997</v>
      </c>
      <c r="L544" s="1032"/>
      <c r="M544" s="537"/>
      <c r="O544" s="759"/>
      <c r="P544" s="760"/>
      <c r="Q544" s="526"/>
      <c r="R544" s="527"/>
      <c r="S544" s="762"/>
      <c r="U544" s="537"/>
      <c r="W544" s="534"/>
      <c r="X544" s="537"/>
      <c r="Y544" s="534"/>
      <c r="Z544" s="538"/>
      <c r="AA544" s="531">
        <f>ROUND(ROUND(ROUND(ROUND(F489*K544,0)*N541,0),0)-Y538,0)</f>
        <v>542</v>
      </c>
      <c r="AB544" s="539"/>
      <c r="AC544" s="504"/>
    </row>
    <row r="545" spans="1:29" ht="16.7" customHeight="1" x14ac:dyDescent="0.15">
      <c r="A545" s="520">
        <v>22</v>
      </c>
      <c r="B545" s="520" t="s">
        <v>15841</v>
      </c>
      <c r="C545" s="521" t="s">
        <v>15842</v>
      </c>
      <c r="D545" s="542"/>
      <c r="E545" s="534"/>
      <c r="F545" s="534"/>
      <c r="H545" s="541"/>
      <c r="I545" s="1047"/>
      <c r="J545" s="537"/>
      <c r="L545" s="1032"/>
      <c r="M545" s="537"/>
      <c r="O545" s="1048" t="s">
        <v>10414</v>
      </c>
      <c r="P545" s="626" t="s">
        <v>16</v>
      </c>
      <c r="Q545" s="526" t="s">
        <v>1678</v>
      </c>
      <c r="R545" s="527">
        <v>0.7</v>
      </c>
      <c r="S545" s="762"/>
      <c r="U545" s="537"/>
      <c r="W545" s="534"/>
      <c r="X545" s="537"/>
      <c r="Y545" s="534"/>
      <c r="Z545" s="538"/>
      <c r="AA545" s="531">
        <f>ROUND(ROUND(ROUND(ROUND(F489*K544,0)*N541,0)*R545,0)-Y538,0)</f>
        <v>376</v>
      </c>
      <c r="AB545" s="539"/>
      <c r="AC545" s="504"/>
    </row>
    <row r="546" spans="1:29" ht="16.7" customHeight="1" x14ac:dyDescent="0.15">
      <c r="A546" s="520">
        <v>22</v>
      </c>
      <c r="B546" s="520" t="s">
        <v>15843</v>
      </c>
      <c r="C546" s="521" t="s">
        <v>15844</v>
      </c>
      <c r="D546" s="542"/>
      <c r="E546" s="534"/>
      <c r="F546" s="534"/>
      <c r="H546" s="541"/>
      <c r="I546" s="1044"/>
      <c r="J546" s="544"/>
      <c r="K546" s="725"/>
      <c r="L546" s="967"/>
      <c r="M546" s="544"/>
      <c r="N546" s="548"/>
      <c r="O546" s="979"/>
      <c r="P546" s="626" t="s">
        <v>3833</v>
      </c>
      <c r="Q546" s="526" t="s">
        <v>1678</v>
      </c>
      <c r="R546" s="527">
        <v>0.5</v>
      </c>
      <c r="S546" s="764"/>
      <c r="T546" s="763"/>
      <c r="U546" s="544"/>
      <c r="V546" s="548"/>
      <c r="W546" s="534"/>
      <c r="X546" s="537"/>
      <c r="Y546" s="534"/>
      <c r="Z546" s="538"/>
      <c r="AA546" s="531">
        <f>ROUND(ROUND(ROUND(ROUND(F489*K544,0)*N541,0)*R546,0)-Y538,0)</f>
        <v>265</v>
      </c>
      <c r="AB546" s="539"/>
      <c r="AC546" s="504"/>
    </row>
    <row r="547" spans="1:29" ht="16.7" customHeight="1" x14ac:dyDescent="0.15">
      <c r="A547" s="520">
        <v>22</v>
      </c>
      <c r="B547" s="520">
        <v>9215</v>
      </c>
      <c r="C547" s="521" t="s">
        <v>15845</v>
      </c>
      <c r="D547" s="542"/>
      <c r="E547" s="534"/>
      <c r="F547" s="534"/>
      <c r="H547" s="541"/>
      <c r="I547" s="757"/>
      <c r="J547" s="525"/>
      <c r="K547" s="758"/>
      <c r="L547" s="1050" t="s">
        <v>14896</v>
      </c>
      <c r="M547" s="525" t="s">
        <v>1678</v>
      </c>
      <c r="N547" s="529">
        <v>0.7</v>
      </c>
      <c r="O547" s="759"/>
      <c r="P547" s="760"/>
      <c r="Q547" s="526"/>
      <c r="R547" s="527"/>
      <c r="S547" s="1054" t="s">
        <v>10423</v>
      </c>
      <c r="T547" s="968" t="s">
        <v>12821</v>
      </c>
      <c r="U547" s="525" t="s">
        <v>1678</v>
      </c>
      <c r="V547" s="529">
        <v>0.5</v>
      </c>
      <c r="W547" s="534"/>
      <c r="X547" s="537"/>
      <c r="Y547" s="534"/>
      <c r="Z547" s="538"/>
      <c r="AA547" s="531">
        <f>ROUND(ROUND(ROUND(F489*N547,0)*V547,0)-Y538,0)</f>
        <v>390</v>
      </c>
      <c r="AB547" s="539"/>
      <c r="AC547" s="504"/>
    </row>
    <row r="548" spans="1:29" ht="16.7" customHeight="1" x14ac:dyDescent="0.15">
      <c r="A548" s="520">
        <v>22</v>
      </c>
      <c r="B548" s="520">
        <v>9216</v>
      </c>
      <c r="C548" s="521" t="s">
        <v>15846</v>
      </c>
      <c r="D548" s="542"/>
      <c r="E548" s="534"/>
      <c r="F548" s="534"/>
      <c r="H548" s="541"/>
      <c r="J548" s="537"/>
      <c r="K548" s="742"/>
      <c r="L548" s="1032"/>
      <c r="M548" s="537"/>
      <c r="O548" s="1048" t="s">
        <v>10414</v>
      </c>
      <c r="P548" s="626" t="s">
        <v>16</v>
      </c>
      <c r="Q548" s="526" t="s">
        <v>1678</v>
      </c>
      <c r="R548" s="527">
        <v>0.7</v>
      </c>
      <c r="S548" s="1051"/>
      <c r="T548" s="1032"/>
      <c r="U548" s="537"/>
      <c r="W548" s="534"/>
      <c r="X548" s="537"/>
      <c r="Y548" s="534"/>
      <c r="Z548" s="538"/>
      <c r="AA548" s="531">
        <f>ROUND(ROUND(ROUND(ROUND(F489*N547,0)*R548,0)*V547,0)-Y538,0)</f>
        <v>269</v>
      </c>
      <c r="AB548" s="539"/>
      <c r="AC548" s="504"/>
    </row>
    <row r="549" spans="1:29" ht="16.7" customHeight="1" x14ac:dyDescent="0.15">
      <c r="A549" s="520">
        <v>22</v>
      </c>
      <c r="B549" s="520" t="s">
        <v>15847</v>
      </c>
      <c r="C549" s="521" t="s">
        <v>15848</v>
      </c>
      <c r="D549" s="542"/>
      <c r="E549" s="534"/>
      <c r="F549" s="534"/>
      <c r="H549" s="541"/>
      <c r="I549" s="763"/>
      <c r="J549" s="544"/>
      <c r="K549" s="579"/>
      <c r="L549" s="1032"/>
      <c r="M549" s="537"/>
      <c r="O549" s="979"/>
      <c r="P549" s="626" t="s">
        <v>3833</v>
      </c>
      <c r="Q549" s="526" t="s">
        <v>1678</v>
      </c>
      <c r="R549" s="527">
        <v>0.5</v>
      </c>
      <c r="S549" s="1051"/>
      <c r="T549" s="1032"/>
      <c r="U549" s="537"/>
      <c r="W549" s="534"/>
      <c r="X549" s="537"/>
      <c r="Y549" s="534"/>
      <c r="Z549" s="538"/>
      <c r="AA549" s="531">
        <f>ROUND(ROUND(ROUND(ROUND(F489*N547,0)*R549,0)*V547,0)-Y538,0)</f>
        <v>189</v>
      </c>
      <c r="AB549" s="539"/>
      <c r="AC549" s="504"/>
    </row>
    <row r="550" spans="1:29" ht="16.7" customHeight="1" x14ac:dyDescent="0.15">
      <c r="A550" s="520">
        <v>22</v>
      </c>
      <c r="B550" s="520">
        <v>9217</v>
      </c>
      <c r="C550" s="521" t="s">
        <v>15849</v>
      </c>
      <c r="D550" s="542"/>
      <c r="E550" s="534"/>
      <c r="F550" s="534"/>
      <c r="H550" s="541"/>
      <c r="I550" s="1049" t="s">
        <v>10418</v>
      </c>
      <c r="J550" s="525" t="s">
        <v>1678</v>
      </c>
      <c r="K550" s="718">
        <v>0.96499999999999997</v>
      </c>
      <c r="L550" s="1032"/>
      <c r="M550" s="537"/>
      <c r="O550" s="759"/>
      <c r="P550" s="760"/>
      <c r="Q550" s="526"/>
      <c r="R550" s="527"/>
      <c r="S550" s="1051"/>
      <c r="T550" s="1032"/>
      <c r="U550" s="537"/>
      <c r="W550" s="534"/>
      <c r="X550" s="537"/>
      <c r="Y550" s="534"/>
      <c r="Z550" s="538"/>
      <c r="AA550" s="531">
        <f>ROUND(ROUND(ROUND(ROUND(ROUND(F489*K550,0)*N547,0)*V547,0),0)-Y538,0)</f>
        <v>376</v>
      </c>
      <c r="AB550" s="539"/>
      <c r="AC550" s="504"/>
    </row>
    <row r="551" spans="1:29" ht="16.7" customHeight="1" x14ac:dyDescent="0.15">
      <c r="A551" s="520">
        <v>22</v>
      </c>
      <c r="B551" s="520">
        <v>9218</v>
      </c>
      <c r="C551" s="521" t="s">
        <v>15850</v>
      </c>
      <c r="D551" s="542"/>
      <c r="E551" s="534"/>
      <c r="F551" s="534"/>
      <c r="H551" s="541"/>
      <c r="I551" s="1047"/>
      <c r="J551" s="537"/>
      <c r="L551" s="1032"/>
      <c r="M551" s="537"/>
      <c r="O551" s="1048" t="s">
        <v>10414</v>
      </c>
      <c r="P551" s="626" t="s">
        <v>16</v>
      </c>
      <c r="Q551" s="526" t="s">
        <v>1678</v>
      </c>
      <c r="R551" s="527">
        <v>0.7</v>
      </c>
      <c r="S551" s="1051"/>
      <c r="T551" s="1032"/>
      <c r="U551" s="537"/>
      <c r="W551" s="534"/>
      <c r="X551" s="537"/>
      <c r="Y551" s="534"/>
      <c r="Z551" s="538"/>
      <c r="AA551" s="531">
        <f>ROUND(ROUND(ROUND(ROUND(ROUND(ROUND(F489*K550,0)*N547,0)*R551,0)*V547,0),0)-Y538,0)</f>
        <v>260</v>
      </c>
      <c r="AB551" s="539"/>
      <c r="AC551" s="504"/>
    </row>
    <row r="552" spans="1:29" ht="16.7" customHeight="1" x14ac:dyDescent="0.15">
      <c r="A552" s="520">
        <v>22</v>
      </c>
      <c r="B552" s="520" t="s">
        <v>15851</v>
      </c>
      <c r="C552" s="521" t="s">
        <v>15852</v>
      </c>
      <c r="D552" s="542"/>
      <c r="E552" s="534"/>
      <c r="F552" s="534"/>
      <c r="H552" s="541"/>
      <c r="I552" s="1044"/>
      <c r="J552" s="544"/>
      <c r="K552" s="725"/>
      <c r="L552" s="967"/>
      <c r="M552" s="544"/>
      <c r="N552" s="548"/>
      <c r="O552" s="979"/>
      <c r="P552" s="626" t="s">
        <v>3833</v>
      </c>
      <c r="Q552" s="526" t="s">
        <v>1678</v>
      </c>
      <c r="R552" s="527">
        <v>0.5</v>
      </c>
      <c r="S552" s="1051"/>
      <c r="T552" s="1032"/>
      <c r="U552" s="537"/>
      <c r="W552" s="534"/>
      <c r="X552" s="537"/>
      <c r="Y552" s="534"/>
      <c r="Z552" s="538"/>
      <c r="AA552" s="531">
        <f>ROUND(ROUND(ROUND(ROUND(ROUND(ROUND(F489*K550,0)*N547,0)*R552,0)*V547,0),0)-Y538,0)</f>
        <v>182</v>
      </c>
      <c r="AB552" s="539"/>
      <c r="AC552" s="504"/>
    </row>
    <row r="553" spans="1:29" ht="16.7" customHeight="1" x14ac:dyDescent="0.15">
      <c r="A553" s="520">
        <v>22</v>
      </c>
      <c r="B553" s="520" t="s">
        <v>15853</v>
      </c>
      <c r="C553" s="521" t="s">
        <v>15854</v>
      </c>
      <c r="D553" s="542"/>
      <c r="E553" s="534"/>
      <c r="F553" s="534"/>
      <c r="H553" s="541"/>
      <c r="I553" s="757"/>
      <c r="J553" s="525"/>
      <c r="K553" s="758"/>
      <c r="L553" s="966" t="s">
        <v>14906</v>
      </c>
      <c r="M553" s="525" t="s">
        <v>1678</v>
      </c>
      <c r="N553" s="529">
        <v>0.5</v>
      </c>
      <c r="O553" s="759"/>
      <c r="P553" s="760"/>
      <c r="Q553" s="526"/>
      <c r="R553" s="527"/>
      <c r="S553" s="1051"/>
      <c r="T553" s="1032"/>
      <c r="U553" s="537"/>
      <c r="W553" s="534"/>
      <c r="X553" s="537"/>
      <c r="Y553" s="534"/>
      <c r="Z553" s="538"/>
      <c r="AA553" s="531">
        <f>ROUND(ROUND(ROUND(F489*N553,0)*V547,0)-Y538,0)</f>
        <v>275</v>
      </c>
      <c r="AB553" s="539"/>
      <c r="AC553" s="504"/>
    </row>
    <row r="554" spans="1:29" ht="16.7" customHeight="1" x14ac:dyDescent="0.15">
      <c r="A554" s="520">
        <v>22</v>
      </c>
      <c r="B554" s="520" t="s">
        <v>15855</v>
      </c>
      <c r="C554" s="521" t="s">
        <v>15856</v>
      </c>
      <c r="D554" s="542"/>
      <c r="E554" s="534"/>
      <c r="F554" s="534"/>
      <c r="H554" s="541"/>
      <c r="J554" s="537"/>
      <c r="K554" s="742"/>
      <c r="L554" s="1032"/>
      <c r="M554" s="537"/>
      <c r="O554" s="1048" t="s">
        <v>10414</v>
      </c>
      <c r="P554" s="626" t="s">
        <v>16</v>
      </c>
      <c r="Q554" s="526" t="s">
        <v>1678</v>
      </c>
      <c r="R554" s="527">
        <v>0.7</v>
      </c>
      <c r="S554" s="1051"/>
      <c r="T554" s="1032"/>
      <c r="U554" s="537"/>
      <c r="W554" s="534"/>
      <c r="X554" s="537"/>
      <c r="Y554" s="534"/>
      <c r="Z554" s="538"/>
      <c r="AA554" s="531">
        <f>ROUND(ROUND(ROUND(ROUND(F489*N553,0)*R554,0)*V547,0)-Y538,0)</f>
        <v>189</v>
      </c>
      <c r="AB554" s="539"/>
      <c r="AC554" s="504"/>
    </row>
    <row r="555" spans="1:29" ht="16.7" customHeight="1" x14ac:dyDescent="0.15">
      <c r="A555" s="520">
        <v>22</v>
      </c>
      <c r="B555" s="520" t="s">
        <v>15857</v>
      </c>
      <c r="C555" s="521" t="s">
        <v>15858</v>
      </c>
      <c r="D555" s="542"/>
      <c r="E555" s="534"/>
      <c r="F555" s="534"/>
      <c r="H555" s="541"/>
      <c r="I555" s="763"/>
      <c r="J555" s="544"/>
      <c r="K555" s="579"/>
      <c r="L555" s="1032"/>
      <c r="M555" s="537"/>
      <c r="O555" s="979"/>
      <c r="P555" s="626" t="s">
        <v>3833</v>
      </c>
      <c r="Q555" s="526" t="s">
        <v>1678</v>
      </c>
      <c r="R555" s="527">
        <v>0.5</v>
      </c>
      <c r="S555" s="1051"/>
      <c r="T555" s="1032"/>
      <c r="U555" s="537"/>
      <c r="W555" s="534"/>
      <c r="X555" s="537"/>
      <c r="Y555" s="534"/>
      <c r="Z555" s="538"/>
      <c r="AA555" s="531">
        <f>ROUND(ROUND(ROUND(ROUND(F489*N553,0)*R555,0)*V547,0)-Y538,0)</f>
        <v>132</v>
      </c>
      <c r="AB555" s="539"/>
      <c r="AC555" s="504"/>
    </row>
    <row r="556" spans="1:29" ht="16.7" customHeight="1" x14ac:dyDescent="0.15">
      <c r="A556" s="520">
        <v>22</v>
      </c>
      <c r="B556" s="520" t="s">
        <v>15859</v>
      </c>
      <c r="C556" s="521" t="s">
        <v>15860</v>
      </c>
      <c r="D556" s="542"/>
      <c r="E556" s="534"/>
      <c r="F556" s="534"/>
      <c r="H556" s="541"/>
      <c r="I556" s="1049" t="s">
        <v>10418</v>
      </c>
      <c r="J556" s="525" t="s">
        <v>1678</v>
      </c>
      <c r="K556" s="718">
        <v>0.96499999999999997</v>
      </c>
      <c r="L556" s="1032"/>
      <c r="M556" s="537"/>
      <c r="O556" s="759"/>
      <c r="P556" s="760"/>
      <c r="Q556" s="526"/>
      <c r="R556" s="527"/>
      <c r="S556" s="1051"/>
      <c r="T556" s="1032"/>
      <c r="U556" s="537"/>
      <c r="W556" s="534"/>
      <c r="X556" s="537"/>
      <c r="Y556" s="534"/>
      <c r="Z556" s="538"/>
      <c r="AA556" s="531">
        <f>ROUND(ROUND(ROUND(ROUND(ROUND(F489*K556,0)*N553,0),0)*V547,0)-Y538,0)</f>
        <v>265</v>
      </c>
      <c r="AB556" s="539"/>
      <c r="AC556" s="504"/>
    </row>
    <row r="557" spans="1:29" ht="16.7" customHeight="1" x14ac:dyDescent="0.15">
      <c r="A557" s="520">
        <v>22</v>
      </c>
      <c r="B557" s="520" t="s">
        <v>15861</v>
      </c>
      <c r="C557" s="521" t="s">
        <v>15862</v>
      </c>
      <c r="D557" s="542"/>
      <c r="E557" s="534"/>
      <c r="F557" s="534"/>
      <c r="H557" s="541"/>
      <c r="I557" s="1047"/>
      <c r="J557" s="537"/>
      <c r="L557" s="1032"/>
      <c r="M557" s="537"/>
      <c r="O557" s="1048" t="s">
        <v>10414</v>
      </c>
      <c r="P557" s="626" t="s">
        <v>16</v>
      </c>
      <c r="Q557" s="526" t="s">
        <v>1678</v>
      </c>
      <c r="R557" s="527">
        <v>0.7</v>
      </c>
      <c r="S557" s="1051"/>
      <c r="T557" s="1032"/>
      <c r="U557" s="537"/>
      <c r="W557" s="534"/>
      <c r="X557" s="537"/>
      <c r="Y557" s="534"/>
      <c r="Z557" s="538"/>
      <c r="AA557" s="531">
        <f>ROUND(ROUND(ROUND(ROUND(ROUND(F489*K556,0)*N553,0)*R557,0)*V547,0)-Y538,0)</f>
        <v>182</v>
      </c>
      <c r="AB557" s="539"/>
      <c r="AC557" s="504"/>
    </row>
    <row r="558" spans="1:29" ht="16.7" customHeight="1" x14ac:dyDescent="0.15">
      <c r="A558" s="520">
        <v>22</v>
      </c>
      <c r="B558" s="520" t="s">
        <v>15863</v>
      </c>
      <c r="C558" s="521" t="s">
        <v>15864</v>
      </c>
      <c r="D558" s="542"/>
      <c r="E558" s="534"/>
      <c r="F558" s="534"/>
      <c r="H558" s="541"/>
      <c r="I558" s="1044"/>
      <c r="J558" s="544"/>
      <c r="K558" s="725"/>
      <c r="L558" s="967"/>
      <c r="M558" s="544"/>
      <c r="N558" s="548"/>
      <c r="O558" s="979"/>
      <c r="P558" s="626" t="s">
        <v>3833</v>
      </c>
      <c r="Q558" s="526" t="s">
        <v>1678</v>
      </c>
      <c r="R558" s="527">
        <v>0.5</v>
      </c>
      <c r="S558" s="1051"/>
      <c r="T558" s="967"/>
      <c r="U558" s="544"/>
      <c r="V558" s="548"/>
      <c r="W558" s="534"/>
      <c r="X558" s="537"/>
      <c r="Y558" s="534"/>
      <c r="Z558" s="538"/>
      <c r="AA558" s="531">
        <f>ROUND(ROUND(ROUND(ROUND(ROUND(F489*K556,0)*N553,0)*R558,0)*V547,0)-Y538,0)</f>
        <v>127</v>
      </c>
      <c r="AB558" s="539"/>
      <c r="AC558" s="504"/>
    </row>
    <row r="559" spans="1:29" ht="16.7" customHeight="1" x14ac:dyDescent="0.15">
      <c r="A559" s="520">
        <v>22</v>
      </c>
      <c r="B559" s="520">
        <v>9219</v>
      </c>
      <c r="C559" s="521" t="s">
        <v>15865</v>
      </c>
      <c r="D559" s="542"/>
      <c r="E559" s="534"/>
      <c r="F559" s="534"/>
      <c r="H559" s="541"/>
      <c r="I559" s="757"/>
      <c r="J559" s="525"/>
      <c r="K559" s="758"/>
      <c r="L559" s="1050" t="s">
        <v>14896</v>
      </c>
      <c r="M559" s="525" t="s">
        <v>1678</v>
      </c>
      <c r="N559" s="529">
        <v>0.7</v>
      </c>
      <c r="O559" s="759"/>
      <c r="P559" s="760"/>
      <c r="Q559" s="526"/>
      <c r="R559" s="527"/>
      <c r="S559" s="1051"/>
      <c r="T559" s="968" t="s">
        <v>12830</v>
      </c>
      <c r="U559" s="525" t="s">
        <v>1678</v>
      </c>
      <c r="V559" s="529">
        <v>0.7</v>
      </c>
      <c r="W559" s="534"/>
      <c r="X559" s="537"/>
      <c r="Y559" s="534"/>
      <c r="Z559" s="538"/>
      <c r="AA559" s="531">
        <f>ROUND(ROUND(ROUND(F489*N559,0)*V559,0)-Y538,0)</f>
        <v>550</v>
      </c>
      <c r="AB559" s="539"/>
      <c r="AC559" s="504"/>
    </row>
    <row r="560" spans="1:29" ht="16.7" customHeight="1" x14ac:dyDescent="0.15">
      <c r="A560" s="520">
        <v>22</v>
      </c>
      <c r="B560" s="520">
        <v>9220</v>
      </c>
      <c r="C560" s="521" t="s">
        <v>15866</v>
      </c>
      <c r="D560" s="542"/>
      <c r="E560" s="534"/>
      <c r="F560" s="534"/>
      <c r="H560" s="541"/>
      <c r="J560" s="537"/>
      <c r="K560" s="742"/>
      <c r="L560" s="1032"/>
      <c r="M560" s="537"/>
      <c r="O560" s="1048" t="s">
        <v>10414</v>
      </c>
      <c r="P560" s="626" t="s">
        <v>16</v>
      </c>
      <c r="Q560" s="526" t="s">
        <v>1678</v>
      </c>
      <c r="R560" s="527">
        <v>0.7</v>
      </c>
      <c r="S560" s="1051"/>
      <c r="T560" s="1032"/>
      <c r="U560" s="537"/>
      <c r="W560" s="534"/>
      <c r="X560" s="537"/>
      <c r="Y560" s="534"/>
      <c r="Z560" s="538"/>
      <c r="AA560" s="531">
        <f>ROUND(ROUND(ROUND(ROUND(F489*N559,0)*R560,0)*V559,0)-Y538,0)</f>
        <v>381</v>
      </c>
      <c r="AB560" s="539"/>
      <c r="AC560" s="504"/>
    </row>
    <row r="561" spans="1:29" ht="16.7" customHeight="1" x14ac:dyDescent="0.15">
      <c r="A561" s="520">
        <v>22</v>
      </c>
      <c r="B561" s="520" t="s">
        <v>15867</v>
      </c>
      <c r="C561" s="521" t="s">
        <v>15868</v>
      </c>
      <c r="D561" s="542"/>
      <c r="E561" s="534"/>
      <c r="F561" s="534"/>
      <c r="H561" s="541"/>
      <c r="I561" s="763"/>
      <c r="J561" s="544"/>
      <c r="K561" s="579"/>
      <c r="L561" s="1032"/>
      <c r="M561" s="537"/>
      <c r="O561" s="979"/>
      <c r="P561" s="626" t="s">
        <v>3833</v>
      </c>
      <c r="Q561" s="526" t="s">
        <v>1678</v>
      </c>
      <c r="R561" s="527">
        <v>0.5</v>
      </c>
      <c r="S561" s="1051"/>
      <c r="T561" s="1032"/>
      <c r="U561" s="537"/>
      <c r="W561" s="534"/>
      <c r="X561" s="537"/>
      <c r="Y561" s="534"/>
      <c r="Z561" s="538"/>
      <c r="AA561" s="531">
        <f>ROUND(ROUND(ROUND(ROUND(F489*N559,0)*R561,0)*V559,0)-Y538,0)</f>
        <v>269</v>
      </c>
      <c r="AB561" s="539"/>
      <c r="AC561" s="504"/>
    </row>
    <row r="562" spans="1:29" ht="16.7" customHeight="1" x14ac:dyDescent="0.15">
      <c r="A562" s="520">
        <v>22</v>
      </c>
      <c r="B562" s="520">
        <v>9229</v>
      </c>
      <c r="C562" s="521" t="s">
        <v>15869</v>
      </c>
      <c r="D562" s="542"/>
      <c r="E562" s="534"/>
      <c r="F562" s="534"/>
      <c r="H562" s="541"/>
      <c r="I562" s="1049" t="s">
        <v>10418</v>
      </c>
      <c r="J562" s="525" t="s">
        <v>1678</v>
      </c>
      <c r="K562" s="718">
        <v>0.96499999999999997</v>
      </c>
      <c r="L562" s="1032"/>
      <c r="M562" s="537"/>
      <c r="O562" s="759"/>
      <c r="P562" s="760"/>
      <c r="Q562" s="526"/>
      <c r="R562" s="527"/>
      <c r="S562" s="1051"/>
      <c r="T562" s="1032"/>
      <c r="U562" s="537"/>
      <c r="W562" s="534"/>
      <c r="X562" s="537"/>
      <c r="Y562" s="534"/>
      <c r="Z562" s="538"/>
      <c r="AA562" s="531">
        <f>ROUND(ROUND(ROUND(ROUND(ROUND(F489*K562,0)*N559,0)*V559,0),0)-Y538,0)</f>
        <v>531</v>
      </c>
      <c r="AB562" s="539"/>
      <c r="AC562" s="504"/>
    </row>
    <row r="563" spans="1:29" ht="16.7" customHeight="1" x14ac:dyDescent="0.15">
      <c r="A563" s="520">
        <v>22</v>
      </c>
      <c r="B563" s="520">
        <v>9230</v>
      </c>
      <c r="C563" s="521" t="s">
        <v>15870</v>
      </c>
      <c r="D563" s="542"/>
      <c r="E563" s="534"/>
      <c r="F563" s="534"/>
      <c r="H563" s="541"/>
      <c r="I563" s="1047"/>
      <c r="J563" s="537"/>
      <c r="L563" s="1032"/>
      <c r="M563" s="537"/>
      <c r="O563" s="1048" t="s">
        <v>10414</v>
      </c>
      <c r="P563" s="626" t="s">
        <v>16</v>
      </c>
      <c r="Q563" s="526" t="s">
        <v>1678</v>
      </c>
      <c r="R563" s="527">
        <v>0.7</v>
      </c>
      <c r="S563" s="1051"/>
      <c r="T563" s="1032"/>
      <c r="U563" s="537"/>
      <c r="W563" s="534"/>
      <c r="X563" s="537"/>
      <c r="Y563" s="534"/>
      <c r="Z563" s="538"/>
      <c r="AA563" s="531">
        <f>ROUND(ROUND(ROUND(ROUND(ROUND(ROUND(F489*K562,0)*N559,0)*R563,0)*V559,0),0)-Y538,0)</f>
        <v>368</v>
      </c>
      <c r="AB563" s="539"/>
      <c r="AC563" s="504"/>
    </row>
    <row r="564" spans="1:29" ht="16.7" customHeight="1" x14ac:dyDescent="0.15">
      <c r="A564" s="520">
        <v>22</v>
      </c>
      <c r="B564" s="520" t="s">
        <v>15871</v>
      </c>
      <c r="C564" s="521" t="s">
        <v>15872</v>
      </c>
      <c r="D564" s="542"/>
      <c r="E564" s="534"/>
      <c r="F564" s="534"/>
      <c r="H564" s="541"/>
      <c r="I564" s="1044"/>
      <c r="J564" s="544"/>
      <c r="K564" s="725"/>
      <c r="L564" s="967"/>
      <c r="M564" s="544"/>
      <c r="N564" s="548"/>
      <c r="O564" s="979"/>
      <c r="P564" s="626" t="s">
        <v>3833</v>
      </c>
      <c r="Q564" s="526" t="s">
        <v>1678</v>
      </c>
      <c r="R564" s="527">
        <v>0.5</v>
      </c>
      <c r="S564" s="1051"/>
      <c r="T564" s="1032"/>
      <c r="U564" s="537"/>
      <c r="W564" s="534"/>
      <c r="X564" s="537"/>
      <c r="Y564" s="534"/>
      <c r="Z564" s="538"/>
      <c r="AA564" s="531">
        <f>ROUND(ROUND(ROUND(ROUND(ROUND(ROUND(F489*K562,0)*N559,0)*R564,0)*V559,0),0)-Y538,0)</f>
        <v>260</v>
      </c>
      <c r="AB564" s="539"/>
      <c r="AC564" s="504"/>
    </row>
    <row r="565" spans="1:29" ht="16.7" customHeight="1" x14ac:dyDescent="0.15">
      <c r="A565" s="520">
        <v>22</v>
      </c>
      <c r="B565" s="520" t="s">
        <v>15873</v>
      </c>
      <c r="C565" s="521" t="s">
        <v>15874</v>
      </c>
      <c r="D565" s="542"/>
      <c r="E565" s="534"/>
      <c r="F565" s="534"/>
      <c r="H565" s="541"/>
      <c r="I565" s="757"/>
      <c r="J565" s="525"/>
      <c r="K565" s="758"/>
      <c r="L565" s="966" t="s">
        <v>14906</v>
      </c>
      <c r="M565" s="525" t="s">
        <v>1678</v>
      </c>
      <c r="N565" s="529">
        <v>0.5</v>
      </c>
      <c r="O565" s="759"/>
      <c r="P565" s="760"/>
      <c r="Q565" s="526"/>
      <c r="R565" s="527"/>
      <c r="S565" s="1051"/>
      <c r="T565" s="1032"/>
      <c r="U565" s="537"/>
      <c r="W565" s="534"/>
      <c r="X565" s="537"/>
      <c r="Y565" s="534"/>
      <c r="Z565" s="538"/>
      <c r="AA565" s="531">
        <f>ROUND(ROUND(ROUND(F489*N565,0)*V559,0)-Y538,0)</f>
        <v>390</v>
      </c>
      <c r="AB565" s="539"/>
      <c r="AC565" s="504"/>
    </row>
    <row r="566" spans="1:29" ht="16.7" customHeight="1" x14ac:dyDescent="0.15">
      <c r="A566" s="520">
        <v>22</v>
      </c>
      <c r="B566" s="520" t="s">
        <v>15875</v>
      </c>
      <c r="C566" s="521" t="s">
        <v>15876</v>
      </c>
      <c r="D566" s="542"/>
      <c r="E566" s="534"/>
      <c r="F566" s="534"/>
      <c r="H566" s="541"/>
      <c r="J566" s="537"/>
      <c r="K566" s="742"/>
      <c r="L566" s="1032"/>
      <c r="M566" s="537"/>
      <c r="O566" s="1048" t="s">
        <v>10414</v>
      </c>
      <c r="P566" s="626" t="s">
        <v>16</v>
      </c>
      <c r="Q566" s="526" t="s">
        <v>1678</v>
      </c>
      <c r="R566" s="527">
        <v>0.7</v>
      </c>
      <c r="S566" s="1051"/>
      <c r="T566" s="1032"/>
      <c r="U566" s="537"/>
      <c r="W566" s="534"/>
      <c r="X566" s="537"/>
      <c r="Y566" s="534"/>
      <c r="Z566" s="538"/>
      <c r="AA566" s="531">
        <f>ROUND(ROUND(ROUND(ROUND(F489*N565,0)*R566,0)*V559,0)-Y538,0)</f>
        <v>269</v>
      </c>
      <c r="AB566" s="539"/>
      <c r="AC566" s="504"/>
    </row>
    <row r="567" spans="1:29" ht="16.7" customHeight="1" x14ac:dyDescent="0.15">
      <c r="A567" s="520">
        <v>22</v>
      </c>
      <c r="B567" s="520" t="s">
        <v>15877</v>
      </c>
      <c r="C567" s="521" t="s">
        <v>15878</v>
      </c>
      <c r="D567" s="542"/>
      <c r="E567" s="534"/>
      <c r="F567" s="534"/>
      <c r="H567" s="541"/>
      <c r="I567" s="763"/>
      <c r="J567" s="544"/>
      <c r="K567" s="579"/>
      <c r="L567" s="1032"/>
      <c r="M567" s="537"/>
      <c r="O567" s="979"/>
      <c r="P567" s="626" t="s">
        <v>3833</v>
      </c>
      <c r="Q567" s="526" t="s">
        <v>1678</v>
      </c>
      <c r="R567" s="527">
        <v>0.5</v>
      </c>
      <c r="S567" s="1051"/>
      <c r="T567" s="1032"/>
      <c r="U567" s="537"/>
      <c r="W567" s="534"/>
      <c r="X567" s="537"/>
      <c r="Y567" s="534"/>
      <c r="Z567" s="538"/>
      <c r="AA567" s="531">
        <f>ROUND(ROUND(ROUND(ROUND(F489*N565,0)*R567,0)*V559,0)-Y538,0)</f>
        <v>189</v>
      </c>
      <c r="AB567" s="539"/>
      <c r="AC567" s="504"/>
    </row>
    <row r="568" spans="1:29" ht="16.7" customHeight="1" x14ac:dyDescent="0.15">
      <c r="A568" s="520">
        <v>22</v>
      </c>
      <c r="B568" s="520" t="s">
        <v>15879</v>
      </c>
      <c r="C568" s="521" t="s">
        <v>15880</v>
      </c>
      <c r="D568" s="542"/>
      <c r="E568" s="534"/>
      <c r="F568" s="534"/>
      <c r="H568" s="541"/>
      <c r="I568" s="1049" t="s">
        <v>10418</v>
      </c>
      <c r="J568" s="525" t="s">
        <v>1678</v>
      </c>
      <c r="K568" s="718">
        <v>0.96499999999999997</v>
      </c>
      <c r="L568" s="1032"/>
      <c r="M568" s="537"/>
      <c r="O568" s="759"/>
      <c r="P568" s="760"/>
      <c r="Q568" s="526"/>
      <c r="R568" s="527"/>
      <c r="S568" s="1051"/>
      <c r="T568" s="1032"/>
      <c r="U568" s="537"/>
      <c r="W568" s="534"/>
      <c r="X568" s="537"/>
      <c r="Y568" s="534"/>
      <c r="Z568" s="538"/>
      <c r="AA568" s="531">
        <f>ROUND(ROUND(ROUND(ROUND(ROUND(F489*K568,0)*N565,0),0)*V559,0)-Y538,0)</f>
        <v>376</v>
      </c>
      <c r="AB568" s="539"/>
      <c r="AC568" s="504"/>
    </row>
    <row r="569" spans="1:29" ht="16.7" customHeight="1" x14ac:dyDescent="0.15">
      <c r="A569" s="520">
        <v>22</v>
      </c>
      <c r="B569" s="520" t="s">
        <v>15881</v>
      </c>
      <c r="C569" s="521" t="s">
        <v>15882</v>
      </c>
      <c r="D569" s="542"/>
      <c r="E569" s="534"/>
      <c r="F569" s="534"/>
      <c r="H569" s="541"/>
      <c r="I569" s="1047"/>
      <c r="J569" s="537"/>
      <c r="L569" s="1032"/>
      <c r="M569" s="537"/>
      <c r="O569" s="1048" t="s">
        <v>10414</v>
      </c>
      <c r="P569" s="626" t="s">
        <v>16</v>
      </c>
      <c r="Q569" s="526" t="s">
        <v>1678</v>
      </c>
      <c r="R569" s="527">
        <v>0.7</v>
      </c>
      <c r="S569" s="1051"/>
      <c r="T569" s="1032"/>
      <c r="U569" s="537"/>
      <c r="W569" s="534"/>
      <c r="X569" s="537"/>
      <c r="Y569" s="534"/>
      <c r="Z569" s="538"/>
      <c r="AA569" s="531">
        <f>ROUND(ROUND(ROUND(ROUND(ROUND(F489*K568,0)*N565,0)*R569,0)*V559,0)-Y538,0)</f>
        <v>260</v>
      </c>
      <c r="AB569" s="539"/>
      <c r="AC569" s="504"/>
    </row>
    <row r="570" spans="1:29" ht="16.7" customHeight="1" x14ac:dyDescent="0.15">
      <c r="A570" s="520">
        <v>22</v>
      </c>
      <c r="B570" s="520" t="s">
        <v>15883</v>
      </c>
      <c r="C570" s="521" t="s">
        <v>15884</v>
      </c>
      <c r="D570" s="542"/>
      <c r="E570" s="534"/>
      <c r="F570" s="534"/>
      <c r="H570" s="541"/>
      <c r="I570" s="1044"/>
      <c r="J570" s="544"/>
      <c r="K570" s="725"/>
      <c r="L570" s="967"/>
      <c r="M570" s="544"/>
      <c r="N570" s="548"/>
      <c r="O570" s="979"/>
      <c r="P570" s="626" t="s">
        <v>3833</v>
      </c>
      <c r="Q570" s="526" t="s">
        <v>1678</v>
      </c>
      <c r="R570" s="527">
        <v>0.5</v>
      </c>
      <c r="S570" s="1052"/>
      <c r="T570" s="967"/>
      <c r="U570" s="544"/>
      <c r="V570" s="548"/>
      <c r="W570" s="534"/>
      <c r="X570" s="537"/>
      <c r="Y570" s="534"/>
      <c r="Z570" s="538"/>
      <c r="AA570" s="531">
        <f>ROUND(ROUND(ROUND(ROUND(ROUND(F489*K568,0)*N565,0)*R570,0)*V559,0)-Y538,0)</f>
        <v>182</v>
      </c>
      <c r="AB570" s="539"/>
      <c r="AC570" s="504"/>
    </row>
    <row r="571" spans="1:29" ht="16.7" customHeight="1" x14ac:dyDescent="0.15">
      <c r="A571" s="520">
        <v>22</v>
      </c>
      <c r="B571" s="520" t="s">
        <v>15885</v>
      </c>
      <c r="C571" s="521" t="s">
        <v>15886</v>
      </c>
      <c r="D571" s="542"/>
      <c r="E571" s="534"/>
      <c r="F571" s="534"/>
      <c r="H571" s="541"/>
      <c r="I571" s="757"/>
      <c r="J571" s="525"/>
      <c r="K571" s="758"/>
      <c r="L571" s="966" t="s">
        <v>14896</v>
      </c>
      <c r="M571" s="525" t="s">
        <v>1678</v>
      </c>
      <c r="N571" s="529">
        <v>0.7</v>
      </c>
      <c r="O571" s="759"/>
      <c r="P571" s="760"/>
      <c r="Q571" s="526"/>
      <c r="R571" s="527"/>
      <c r="S571" s="1054" t="s">
        <v>14959</v>
      </c>
      <c r="T571" s="968" t="s">
        <v>12840</v>
      </c>
      <c r="U571" s="525" t="s">
        <v>1678</v>
      </c>
      <c r="V571" s="529">
        <v>0.7</v>
      </c>
      <c r="W571" s="534"/>
      <c r="X571" s="537"/>
      <c r="Y571" s="534"/>
      <c r="Z571" s="538"/>
      <c r="AA571" s="531">
        <f>ROUND(ROUND(ROUND(F489*N571,0)*V571,0)-Y538,0)</f>
        <v>550</v>
      </c>
      <c r="AB571" s="539"/>
      <c r="AC571" s="504"/>
    </row>
    <row r="572" spans="1:29" ht="16.7" customHeight="1" x14ac:dyDescent="0.15">
      <c r="A572" s="520">
        <v>22</v>
      </c>
      <c r="B572" s="520" t="s">
        <v>15887</v>
      </c>
      <c r="C572" s="521" t="s">
        <v>15888</v>
      </c>
      <c r="D572" s="542"/>
      <c r="E572" s="534"/>
      <c r="F572" s="534"/>
      <c r="H572" s="541"/>
      <c r="J572" s="537"/>
      <c r="K572" s="742"/>
      <c r="L572" s="1032"/>
      <c r="M572" s="537"/>
      <c r="O572" s="1048" t="s">
        <v>10414</v>
      </c>
      <c r="P572" s="626" t="s">
        <v>16</v>
      </c>
      <c r="Q572" s="526" t="s">
        <v>1678</v>
      </c>
      <c r="R572" s="527">
        <v>0.7</v>
      </c>
      <c r="S572" s="1055"/>
      <c r="T572" s="1032"/>
      <c r="U572" s="537"/>
      <c r="W572" s="534"/>
      <c r="X572" s="537"/>
      <c r="Y572" s="534"/>
      <c r="Z572" s="538"/>
      <c r="AA572" s="531">
        <f>ROUND(ROUND(ROUND(ROUND(F489*N571,0)*R572,0)*V571,0)-Y538,0)</f>
        <v>381</v>
      </c>
      <c r="AB572" s="539"/>
      <c r="AC572" s="504"/>
    </row>
    <row r="573" spans="1:29" ht="16.7" customHeight="1" x14ac:dyDescent="0.15">
      <c r="A573" s="520">
        <v>22</v>
      </c>
      <c r="B573" s="520" t="s">
        <v>15889</v>
      </c>
      <c r="C573" s="521" t="s">
        <v>15890</v>
      </c>
      <c r="D573" s="542"/>
      <c r="E573" s="534"/>
      <c r="F573" s="534"/>
      <c r="H573" s="541"/>
      <c r="I573" s="763"/>
      <c r="J573" s="544"/>
      <c r="K573" s="579"/>
      <c r="L573" s="1032"/>
      <c r="M573" s="537"/>
      <c r="O573" s="979"/>
      <c r="P573" s="626" t="s">
        <v>3833</v>
      </c>
      <c r="Q573" s="526" t="s">
        <v>1678</v>
      </c>
      <c r="R573" s="527">
        <v>0.5</v>
      </c>
      <c r="S573" s="1055"/>
      <c r="T573" s="1032"/>
      <c r="U573" s="537"/>
      <c r="W573" s="534"/>
      <c r="X573" s="537"/>
      <c r="Y573" s="534"/>
      <c r="Z573" s="538"/>
      <c r="AA573" s="531">
        <f>ROUND(ROUND(ROUND(ROUND(F489*N571,0)*R573,0)*V571,0)-Y538,0)</f>
        <v>269</v>
      </c>
      <c r="AB573" s="539"/>
      <c r="AC573" s="504"/>
    </row>
    <row r="574" spans="1:29" ht="16.7" customHeight="1" x14ac:dyDescent="0.15">
      <c r="A574" s="520">
        <v>22</v>
      </c>
      <c r="B574" s="520" t="s">
        <v>15891</v>
      </c>
      <c r="C574" s="521" t="s">
        <v>15892</v>
      </c>
      <c r="D574" s="542"/>
      <c r="E574" s="534"/>
      <c r="F574" s="534"/>
      <c r="H574" s="541"/>
      <c r="I574" s="1049" t="s">
        <v>10418</v>
      </c>
      <c r="J574" s="525" t="s">
        <v>1678</v>
      </c>
      <c r="K574" s="718">
        <v>0.96499999999999997</v>
      </c>
      <c r="L574" s="1032"/>
      <c r="M574" s="537"/>
      <c r="O574" s="759"/>
      <c r="P574" s="760"/>
      <c r="Q574" s="526"/>
      <c r="R574" s="527"/>
      <c r="S574" s="1055"/>
      <c r="T574" s="1032"/>
      <c r="U574" s="537"/>
      <c r="W574" s="534"/>
      <c r="X574" s="537"/>
      <c r="Y574" s="534"/>
      <c r="Z574" s="538"/>
      <c r="AA574" s="531">
        <f>ROUND(ROUND(ROUND(ROUND(ROUND(F489*K574,0)*N571,0)*V571,0),0)-Y538,0)</f>
        <v>531</v>
      </c>
      <c r="AB574" s="539"/>
      <c r="AC574" s="504"/>
    </row>
    <row r="575" spans="1:29" ht="16.7" customHeight="1" x14ac:dyDescent="0.15">
      <c r="A575" s="520">
        <v>22</v>
      </c>
      <c r="B575" s="520" t="s">
        <v>15893</v>
      </c>
      <c r="C575" s="521" t="s">
        <v>15894</v>
      </c>
      <c r="D575" s="542"/>
      <c r="E575" s="534"/>
      <c r="F575" s="534"/>
      <c r="H575" s="541"/>
      <c r="I575" s="1047"/>
      <c r="J575" s="537"/>
      <c r="L575" s="1032"/>
      <c r="M575" s="537"/>
      <c r="O575" s="1048" t="s">
        <v>10414</v>
      </c>
      <c r="P575" s="626" t="s">
        <v>16</v>
      </c>
      <c r="Q575" s="526" t="s">
        <v>1678</v>
      </c>
      <c r="R575" s="527">
        <v>0.7</v>
      </c>
      <c r="S575" s="1055"/>
      <c r="T575" s="1032"/>
      <c r="U575" s="537"/>
      <c r="W575" s="534"/>
      <c r="X575" s="537"/>
      <c r="Y575" s="534"/>
      <c r="Z575" s="538"/>
      <c r="AA575" s="531">
        <f>ROUND(ROUND(ROUND(ROUND(ROUND(ROUND(F489*K574,0)*N571,0)*R575,0)*V571,0),0)-Y538,0)</f>
        <v>368</v>
      </c>
      <c r="AB575" s="539"/>
      <c r="AC575" s="504"/>
    </row>
    <row r="576" spans="1:29" ht="16.7" customHeight="1" x14ac:dyDescent="0.15">
      <c r="A576" s="520">
        <v>22</v>
      </c>
      <c r="B576" s="520" t="s">
        <v>15895</v>
      </c>
      <c r="C576" s="521" t="s">
        <v>15896</v>
      </c>
      <c r="D576" s="542"/>
      <c r="E576" s="534"/>
      <c r="F576" s="534"/>
      <c r="H576" s="541"/>
      <c r="I576" s="1044"/>
      <c r="J576" s="544"/>
      <c r="K576" s="725"/>
      <c r="L576" s="967"/>
      <c r="M576" s="544"/>
      <c r="N576" s="548"/>
      <c r="O576" s="979"/>
      <c r="P576" s="626" t="s">
        <v>3833</v>
      </c>
      <c r="Q576" s="526" t="s">
        <v>1678</v>
      </c>
      <c r="R576" s="527">
        <v>0.5</v>
      </c>
      <c r="S576" s="1055"/>
      <c r="T576" s="1032"/>
      <c r="U576" s="537"/>
      <c r="W576" s="534"/>
      <c r="X576" s="537"/>
      <c r="Y576" s="534"/>
      <c r="Z576" s="538"/>
      <c r="AA576" s="531">
        <f>ROUND(ROUND(ROUND(ROUND(ROUND(ROUND(F489*K574,0)*N571,0)*R576,0)*V571,0),0)-Y538,0)</f>
        <v>260</v>
      </c>
      <c r="AB576" s="539"/>
      <c r="AC576" s="504"/>
    </row>
    <row r="577" spans="1:29" ht="16.7" customHeight="1" x14ac:dyDescent="0.15">
      <c r="A577" s="520">
        <v>22</v>
      </c>
      <c r="B577" s="520" t="s">
        <v>15897</v>
      </c>
      <c r="C577" s="521" t="s">
        <v>15898</v>
      </c>
      <c r="D577" s="542"/>
      <c r="E577" s="534"/>
      <c r="F577" s="534"/>
      <c r="H577" s="541"/>
      <c r="I577" s="757"/>
      <c r="J577" s="525"/>
      <c r="K577" s="758"/>
      <c r="L577" s="966" t="s">
        <v>14906</v>
      </c>
      <c r="M577" s="525" t="s">
        <v>1678</v>
      </c>
      <c r="N577" s="529">
        <v>0.5</v>
      </c>
      <c r="O577" s="759"/>
      <c r="P577" s="760"/>
      <c r="Q577" s="526"/>
      <c r="R577" s="527"/>
      <c r="S577" s="1055"/>
      <c r="T577" s="1032"/>
      <c r="U577" s="537"/>
      <c r="W577" s="534"/>
      <c r="X577" s="537"/>
      <c r="Y577" s="534"/>
      <c r="Z577" s="538"/>
      <c r="AA577" s="531">
        <f>ROUND(ROUND(ROUND(F489*N577,0)*V571,0)-Y538,0)</f>
        <v>390</v>
      </c>
      <c r="AB577" s="539"/>
      <c r="AC577" s="504"/>
    </row>
    <row r="578" spans="1:29" ht="16.7" customHeight="1" x14ac:dyDescent="0.15">
      <c r="A578" s="520">
        <v>22</v>
      </c>
      <c r="B578" s="520" t="s">
        <v>15899</v>
      </c>
      <c r="C578" s="521" t="s">
        <v>15900</v>
      </c>
      <c r="D578" s="542"/>
      <c r="E578" s="534"/>
      <c r="F578" s="534"/>
      <c r="H578" s="541"/>
      <c r="J578" s="537"/>
      <c r="K578" s="742"/>
      <c r="L578" s="1032"/>
      <c r="M578" s="537"/>
      <c r="O578" s="1048" t="s">
        <v>10414</v>
      </c>
      <c r="P578" s="626" t="s">
        <v>16</v>
      </c>
      <c r="Q578" s="526" t="s">
        <v>1678</v>
      </c>
      <c r="R578" s="527">
        <v>0.7</v>
      </c>
      <c r="S578" s="1055"/>
      <c r="T578" s="1032"/>
      <c r="U578" s="537"/>
      <c r="W578" s="534"/>
      <c r="X578" s="537"/>
      <c r="Y578" s="534"/>
      <c r="Z578" s="538"/>
      <c r="AA578" s="531">
        <f>ROUND(ROUND(ROUND(ROUND(F489*N577,0)*R578,0)*V571,0)-Y538,0)</f>
        <v>269</v>
      </c>
      <c r="AB578" s="539"/>
      <c r="AC578" s="504"/>
    </row>
    <row r="579" spans="1:29" ht="16.7" customHeight="1" x14ac:dyDescent="0.15">
      <c r="A579" s="520">
        <v>22</v>
      </c>
      <c r="B579" s="520" t="s">
        <v>15901</v>
      </c>
      <c r="C579" s="521" t="s">
        <v>15902</v>
      </c>
      <c r="D579" s="542"/>
      <c r="E579" s="534"/>
      <c r="F579" s="534"/>
      <c r="H579" s="541"/>
      <c r="I579" s="763"/>
      <c r="J579" s="544"/>
      <c r="K579" s="579"/>
      <c r="L579" s="1032"/>
      <c r="M579" s="537"/>
      <c r="O579" s="979"/>
      <c r="P579" s="626" t="s">
        <v>3833</v>
      </c>
      <c r="Q579" s="526" t="s">
        <v>1678</v>
      </c>
      <c r="R579" s="527">
        <v>0.5</v>
      </c>
      <c r="S579" s="1055"/>
      <c r="T579" s="1032"/>
      <c r="U579" s="537"/>
      <c r="W579" s="534"/>
      <c r="X579" s="537"/>
      <c r="Y579" s="534"/>
      <c r="Z579" s="538"/>
      <c r="AA579" s="531">
        <f>ROUND(ROUND(ROUND(ROUND(F489*N577,0)*R579,0)*V571,0)-Y538,0)</f>
        <v>189</v>
      </c>
      <c r="AB579" s="539"/>
      <c r="AC579" s="504"/>
    </row>
    <row r="580" spans="1:29" ht="16.7" customHeight="1" x14ac:dyDescent="0.15">
      <c r="A580" s="520">
        <v>22</v>
      </c>
      <c r="B580" s="520" t="s">
        <v>15903</v>
      </c>
      <c r="C580" s="521" t="s">
        <v>15904</v>
      </c>
      <c r="D580" s="542"/>
      <c r="E580" s="534"/>
      <c r="F580" s="534"/>
      <c r="H580" s="541"/>
      <c r="I580" s="1049" t="s">
        <v>10418</v>
      </c>
      <c r="J580" s="525" t="s">
        <v>1678</v>
      </c>
      <c r="K580" s="718">
        <v>0.96499999999999997</v>
      </c>
      <c r="L580" s="1032"/>
      <c r="M580" s="537"/>
      <c r="O580" s="759"/>
      <c r="P580" s="760"/>
      <c r="Q580" s="526"/>
      <c r="R580" s="527"/>
      <c r="S580" s="1055"/>
      <c r="T580" s="1032"/>
      <c r="U580" s="537"/>
      <c r="W580" s="534"/>
      <c r="X580" s="537"/>
      <c r="Y580" s="534"/>
      <c r="Z580" s="538"/>
      <c r="AA580" s="531">
        <f>ROUND(ROUND(ROUND(ROUND(ROUND(F489*K580,0)*N577,0),0)*V571,0)-Y538,0)</f>
        <v>376</v>
      </c>
      <c r="AB580" s="539"/>
      <c r="AC580" s="504"/>
    </row>
    <row r="581" spans="1:29" ht="16.7" customHeight="1" x14ac:dyDescent="0.15">
      <c r="A581" s="520">
        <v>22</v>
      </c>
      <c r="B581" s="520" t="s">
        <v>15905</v>
      </c>
      <c r="C581" s="521" t="s">
        <v>15906</v>
      </c>
      <c r="D581" s="542"/>
      <c r="E581" s="534"/>
      <c r="F581" s="534"/>
      <c r="H581" s="541"/>
      <c r="I581" s="1047"/>
      <c r="J581" s="537"/>
      <c r="L581" s="1032"/>
      <c r="M581" s="537"/>
      <c r="O581" s="1048" t="s">
        <v>10414</v>
      </c>
      <c r="P581" s="626" t="s">
        <v>16</v>
      </c>
      <c r="Q581" s="526" t="s">
        <v>1678</v>
      </c>
      <c r="R581" s="527">
        <v>0.7</v>
      </c>
      <c r="S581" s="1055"/>
      <c r="T581" s="1032"/>
      <c r="U581" s="537"/>
      <c r="W581" s="534"/>
      <c r="X581" s="537"/>
      <c r="Y581" s="534"/>
      <c r="Z581" s="538"/>
      <c r="AA581" s="531">
        <f>ROUND(ROUND(ROUND(ROUND(ROUND(F489*K580,0)*N577,0)*R581,0)*V571,0)-Y538,0)</f>
        <v>260</v>
      </c>
      <c r="AB581" s="539"/>
      <c r="AC581" s="504"/>
    </row>
    <row r="582" spans="1:29" ht="16.7" customHeight="1" x14ac:dyDescent="0.15">
      <c r="A582" s="520">
        <v>22</v>
      </c>
      <c r="B582" s="520" t="s">
        <v>15907</v>
      </c>
      <c r="C582" s="521" t="s">
        <v>15908</v>
      </c>
      <c r="D582" s="557"/>
      <c r="E582" s="550"/>
      <c r="F582" s="550"/>
      <c r="G582" s="650"/>
      <c r="H582" s="558"/>
      <c r="I582" s="1044"/>
      <c r="J582" s="544"/>
      <c r="K582" s="725"/>
      <c r="L582" s="967"/>
      <c r="M582" s="544"/>
      <c r="N582" s="548"/>
      <c r="O582" s="979"/>
      <c r="P582" s="626" t="s">
        <v>3833</v>
      </c>
      <c r="Q582" s="526" t="s">
        <v>1678</v>
      </c>
      <c r="R582" s="527">
        <v>0.5</v>
      </c>
      <c r="S582" s="1052"/>
      <c r="T582" s="967"/>
      <c r="U582" s="544"/>
      <c r="V582" s="548"/>
      <c r="W582" s="550"/>
      <c r="X582" s="544"/>
      <c r="Y582" s="550"/>
      <c r="Z582" s="553"/>
      <c r="AA582" s="531">
        <f>ROUND(ROUND(ROUND(ROUND(ROUND(F489*K580,0)*N577,0)*R582,0)*V571,0)-Y538,0)</f>
        <v>182</v>
      </c>
      <c r="AB582" s="559"/>
      <c r="AC582" s="504"/>
    </row>
    <row r="583" spans="1:29" ht="16.7" customHeight="1" x14ac:dyDescent="0.15">
      <c r="A583" s="520">
        <v>22</v>
      </c>
      <c r="B583" s="520">
        <v>9611</v>
      </c>
      <c r="C583" s="521" t="s">
        <v>15909</v>
      </c>
      <c r="D583" s="560"/>
      <c r="E583" s="522"/>
      <c r="F583" s="936" t="s">
        <v>10494</v>
      </c>
      <c r="G583" s="947"/>
      <c r="H583" s="941"/>
      <c r="I583" s="757"/>
      <c r="J583" s="525"/>
      <c r="K583" s="758"/>
      <c r="L583" s="1050" t="s">
        <v>14896</v>
      </c>
      <c r="M583" s="525" t="s">
        <v>1678</v>
      </c>
      <c r="N583" s="529">
        <v>0.7</v>
      </c>
      <c r="O583" s="759"/>
      <c r="P583" s="760"/>
      <c r="Q583" s="526"/>
      <c r="R583" s="527"/>
      <c r="S583" s="761"/>
      <c r="T583" s="757"/>
      <c r="U583" s="525"/>
      <c r="V583" s="529"/>
      <c r="W583" s="522"/>
      <c r="X583" s="525"/>
      <c r="Y583" s="522"/>
      <c r="Z583" s="530"/>
      <c r="AA583" s="531">
        <f>ROUND(F585*N583,0)</f>
        <v>597</v>
      </c>
      <c r="AB583" s="532"/>
      <c r="AC583" s="504"/>
    </row>
    <row r="584" spans="1:29" ht="16.7" customHeight="1" x14ac:dyDescent="0.15">
      <c r="A584" s="520">
        <v>22</v>
      </c>
      <c r="B584" s="520">
        <v>9612</v>
      </c>
      <c r="C584" s="521" t="s">
        <v>15910</v>
      </c>
      <c r="D584" s="542"/>
      <c r="E584" s="534"/>
      <c r="F584" s="937"/>
      <c r="G584" s="948"/>
      <c r="H584" s="942"/>
      <c r="J584" s="537"/>
      <c r="K584" s="742"/>
      <c r="L584" s="1032"/>
      <c r="M584" s="537"/>
      <c r="O584" s="1048" t="s">
        <v>10414</v>
      </c>
      <c r="P584" s="626" t="s">
        <v>16</v>
      </c>
      <c r="Q584" s="526" t="s">
        <v>1678</v>
      </c>
      <c r="R584" s="527">
        <v>0.7</v>
      </c>
      <c r="S584" s="762"/>
      <c r="U584" s="537"/>
      <c r="W584" s="534"/>
      <c r="X584" s="537"/>
      <c r="Y584" s="534"/>
      <c r="Z584" s="538"/>
      <c r="AA584" s="531">
        <f>ROUND(ROUND(F585*N583,0)*R584,0)</f>
        <v>418</v>
      </c>
      <c r="AB584" s="539"/>
      <c r="AC584" s="504"/>
    </row>
    <row r="585" spans="1:29" ht="16.7" customHeight="1" x14ac:dyDescent="0.15">
      <c r="A585" s="520">
        <v>22</v>
      </c>
      <c r="B585" s="520" t="s">
        <v>15911</v>
      </c>
      <c r="C585" s="521" t="s">
        <v>15912</v>
      </c>
      <c r="D585" s="542"/>
      <c r="E585" s="534"/>
      <c r="F585" s="1034">
        <f>'6生活介護(基本)'!F297</f>
        <v>853</v>
      </c>
      <c r="G585" s="1035"/>
      <c r="H585" s="541" t="s">
        <v>9</v>
      </c>
      <c r="I585" s="763"/>
      <c r="J585" s="544"/>
      <c r="K585" s="579"/>
      <c r="L585" s="1032"/>
      <c r="M585" s="537"/>
      <c r="O585" s="979"/>
      <c r="P585" s="626" t="s">
        <v>3833</v>
      </c>
      <c r="Q585" s="526" t="s">
        <v>1678</v>
      </c>
      <c r="R585" s="527">
        <v>0.5</v>
      </c>
      <c r="S585" s="762"/>
      <c r="U585" s="537"/>
      <c r="W585" s="534"/>
      <c r="X585" s="537"/>
      <c r="Y585" s="534"/>
      <c r="Z585" s="538"/>
      <c r="AA585" s="531">
        <f>ROUND(ROUND(F585*N583,0)*R585,0)</f>
        <v>299</v>
      </c>
      <c r="AB585" s="539"/>
      <c r="AC585" s="504"/>
    </row>
    <row r="586" spans="1:29" ht="16.7" customHeight="1" x14ac:dyDescent="0.15">
      <c r="A586" s="520">
        <v>22</v>
      </c>
      <c r="B586" s="520">
        <v>9613</v>
      </c>
      <c r="C586" s="521" t="s">
        <v>15913</v>
      </c>
      <c r="D586" s="542"/>
      <c r="E586" s="534"/>
      <c r="F586" s="534"/>
      <c r="H586" s="541"/>
      <c r="I586" s="1049" t="s">
        <v>10418</v>
      </c>
      <c r="J586" s="525" t="s">
        <v>1678</v>
      </c>
      <c r="K586" s="718">
        <v>0.96499999999999997</v>
      </c>
      <c r="L586" s="1032"/>
      <c r="M586" s="537"/>
      <c r="O586" s="759"/>
      <c r="P586" s="760"/>
      <c r="Q586" s="526"/>
      <c r="R586" s="527"/>
      <c r="S586" s="762"/>
      <c r="U586" s="537"/>
      <c r="W586" s="534"/>
      <c r="X586" s="537"/>
      <c r="Y586" s="534"/>
      <c r="Z586" s="538"/>
      <c r="AA586" s="531">
        <f>ROUND(ROUND(ROUND(F585*K586,0)*N583,0),0)</f>
        <v>576</v>
      </c>
      <c r="AB586" s="539"/>
      <c r="AC586" s="504"/>
    </row>
    <row r="587" spans="1:29" ht="16.7" customHeight="1" x14ac:dyDescent="0.15">
      <c r="A587" s="520">
        <v>22</v>
      </c>
      <c r="B587" s="520">
        <v>9614</v>
      </c>
      <c r="C587" s="521" t="s">
        <v>15914</v>
      </c>
      <c r="D587" s="542"/>
      <c r="E587" s="534"/>
      <c r="F587" s="534"/>
      <c r="H587" s="541"/>
      <c r="I587" s="1047"/>
      <c r="J587" s="537"/>
      <c r="L587" s="1032"/>
      <c r="M587" s="537"/>
      <c r="O587" s="1048" t="s">
        <v>10414</v>
      </c>
      <c r="P587" s="626" t="s">
        <v>16</v>
      </c>
      <c r="Q587" s="526" t="s">
        <v>1678</v>
      </c>
      <c r="R587" s="527">
        <v>0.7</v>
      </c>
      <c r="S587" s="762"/>
      <c r="U587" s="537"/>
      <c r="W587" s="534"/>
      <c r="X587" s="537"/>
      <c r="Y587" s="534"/>
      <c r="Z587" s="538"/>
      <c r="AA587" s="531">
        <f>ROUND(ROUND(ROUND(F585*K586,0)*N583,0)*R587,0)</f>
        <v>403</v>
      </c>
      <c r="AB587" s="539"/>
      <c r="AC587" s="504"/>
    </row>
    <row r="588" spans="1:29" ht="16.7" customHeight="1" x14ac:dyDescent="0.15">
      <c r="A588" s="520">
        <v>22</v>
      </c>
      <c r="B588" s="520" t="s">
        <v>15915</v>
      </c>
      <c r="C588" s="521" t="s">
        <v>15916</v>
      </c>
      <c r="D588" s="542"/>
      <c r="E588" s="534"/>
      <c r="F588" s="534"/>
      <c r="H588" s="541"/>
      <c r="I588" s="1044"/>
      <c r="J588" s="544"/>
      <c r="K588" s="725"/>
      <c r="L588" s="967"/>
      <c r="M588" s="544"/>
      <c r="N588" s="548"/>
      <c r="O588" s="979"/>
      <c r="P588" s="626" t="s">
        <v>3833</v>
      </c>
      <c r="Q588" s="526" t="s">
        <v>1678</v>
      </c>
      <c r="R588" s="527">
        <v>0.5</v>
      </c>
      <c r="S588" s="762"/>
      <c r="U588" s="537"/>
      <c r="W588" s="534"/>
      <c r="X588" s="537"/>
      <c r="Y588" s="534"/>
      <c r="Z588" s="538"/>
      <c r="AA588" s="531">
        <f>ROUND(ROUND(ROUND(F585*K586,0)*N583,0)*R588,0)</f>
        <v>288</v>
      </c>
      <c r="AB588" s="539"/>
      <c r="AC588" s="504"/>
    </row>
    <row r="589" spans="1:29" ht="16.7" customHeight="1" x14ac:dyDescent="0.15">
      <c r="A589" s="520">
        <v>22</v>
      </c>
      <c r="B589" s="520" t="s">
        <v>15917</v>
      </c>
      <c r="C589" s="521" t="s">
        <v>15918</v>
      </c>
      <c r="D589" s="542"/>
      <c r="E589" s="534"/>
      <c r="F589" s="534"/>
      <c r="H589" s="541"/>
      <c r="I589" s="757"/>
      <c r="J589" s="525"/>
      <c r="K589" s="758"/>
      <c r="L589" s="966" t="s">
        <v>14906</v>
      </c>
      <c r="M589" s="525" t="s">
        <v>1678</v>
      </c>
      <c r="N589" s="529">
        <v>0.5</v>
      </c>
      <c r="O589" s="759"/>
      <c r="P589" s="760"/>
      <c r="Q589" s="526"/>
      <c r="R589" s="527"/>
      <c r="S589" s="762"/>
      <c r="U589" s="537"/>
      <c r="W589" s="534"/>
      <c r="X589" s="537"/>
      <c r="Y589" s="534"/>
      <c r="Z589" s="538"/>
      <c r="AA589" s="531">
        <f>ROUND(F585*N589,0)</f>
        <v>427</v>
      </c>
      <c r="AB589" s="539"/>
      <c r="AC589" s="504"/>
    </row>
    <row r="590" spans="1:29" ht="16.7" customHeight="1" x14ac:dyDescent="0.15">
      <c r="A590" s="520">
        <v>22</v>
      </c>
      <c r="B590" s="520" t="s">
        <v>15919</v>
      </c>
      <c r="C590" s="521" t="s">
        <v>15920</v>
      </c>
      <c r="D590" s="542"/>
      <c r="E590" s="534"/>
      <c r="F590" s="534"/>
      <c r="H590" s="541"/>
      <c r="J590" s="537"/>
      <c r="K590" s="742"/>
      <c r="L590" s="1032"/>
      <c r="M590" s="537"/>
      <c r="O590" s="1048" t="s">
        <v>10414</v>
      </c>
      <c r="P590" s="626" t="s">
        <v>16</v>
      </c>
      <c r="Q590" s="526" t="s">
        <v>1678</v>
      </c>
      <c r="R590" s="527">
        <v>0.7</v>
      </c>
      <c r="S590" s="762"/>
      <c r="U590" s="537"/>
      <c r="W590" s="534"/>
      <c r="X590" s="537"/>
      <c r="Y590" s="534"/>
      <c r="Z590" s="538"/>
      <c r="AA590" s="531">
        <f>ROUND(ROUND(F585*N589,0)*R590,0)</f>
        <v>299</v>
      </c>
      <c r="AB590" s="539"/>
      <c r="AC590" s="504"/>
    </row>
    <row r="591" spans="1:29" ht="16.7" customHeight="1" x14ac:dyDescent="0.15">
      <c r="A591" s="520">
        <v>22</v>
      </c>
      <c r="B591" s="520" t="s">
        <v>15921</v>
      </c>
      <c r="C591" s="521" t="s">
        <v>15922</v>
      </c>
      <c r="D591" s="542"/>
      <c r="E591" s="534"/>
      <c r="F591" s="534"/>
      <c r="H591" s="541"/>
      <c r="I591" s="763"/>
      <c r="J591" s="544"/>
      <c r="K591" s="579"/>
      <c r="L591" s="1032"/>
      <c r="M591" s="537"/>
      <c r="O591" s="979"/>
      <c r="P591" s="626" t="s">
        <v>3833</v>
      </c>
      <c r="Q591" s="526" t="s">
        <v>1678</v>
      </c>
      <c r="R591" s="527">
        <v>0.5</v>
      </c>
      <c r="S591" s="762"/>
      <c r="U591" s="537"/>
      <c r="W591" s="534"/>
      <c r="X591" s="537"/>
      <c r="Y591" s="534"/>
      <c r="Z591" s="538"/>
      <c r="AA591" s="531">
        <f>ROUND(ROUND(F585*N589,0)*R591,0)</f>
        <v>214</v>
      </c>
      <c r="AB591" s="539"/>
      <c r="AC591" s="504"/>
    </row>
    <row r="592" spans="1:29" ht="16.7" customHeight="1" x14ac:dyDescent="0.15">
      <c r="A592" s="520">
        <v>22</v>
      </c>
      <c r="B592" s="520" t="s">
        <v>15923</v>
      </c>
      <c r="C592" s="521" t="s">
        <v>15924</v>
      </c>
      <c r="D592" s="542"/>
      <c r="E592" s="534"/>
      <c r="F592" s="534"/>
      <c r="H592" s="541"/>
      <c r="I592" s="1049" t="s">
        <v>10418</v>
      </c>
      <c r="J592" s="525" t="s">
        <v>1678</v>
      </c>
      <c r="K592" s="718">
        <v>0.96499999999999997</v>
      </c>
      <c r="L592" s="1032"/>
      <c r="M592" s="537"/>
      <c r="O592" s="759"/>
      <c r="P592" s="760"/>
      <c r="Q592" s="526"/>
      <c r="R592" s="527"/>
      <c r="S592" s="762"/>
      <c r="U592" s="537"/>
      <c r="W592" s="534"/>
      <c r="X592" s="537"/>
      <c r="Y592" s="534"/>
      <c r="Z592" s="538"/>
      <c r="AA592" s="531">
        <f>ROUND(ROUND(ROUND(F585*K592,0)*N589,0),0)</f>
        <v>412</v>
      </c>
      <c r="AB592" s="539"/>
      <c r="AC592" s="504"/>
    </row>
    <row r="593" spans="1:29" ht="16.7" customHeight="1" x14ac:dyDescent="0.15">
      <c r="A593" s="520">
        <v>22</v>
      </c>
      <c r="B593" s="520" t="s">
        <v>15925</v>
      </c>
      <c r="C593" s="521" t="s">
        <v>15926</v>
      </c>
      <c r="D593" s="542"/>
      <c r="E593" s="534"/>
      <c r="F593" s="534"/>
      <c r="H593" s="541"/>
      <c r="I593" s="1047"/>
      <c r="J593" s="537"/>
      <c r="L593" s="1032"/>
      <c r="M593" s="537"/>
      <c r="O593" s="1048" t="s">
        <v>10414</v>
      </c>
      <c r="P593" s="626" t="s">
        <v>16</v>
      </c>
      <c r="Q593" s="526" t="s">
        <v>1678</v>
      </c>
      <c r="R593" s="527">
        <v>0.7</v>
      </c>
      <c r="S593" s="762"/>
      <c r="U593" s="537"/>
      <c r="W593" s="534"/>
      <c r="X593" s="537"/>
      <c r="Y593" s="534"/>
      <c r="Z593" s="538"/>
      <c r="AA593" s="531">
        <f>ROUND(ROUND(ROUND(F585*K592,0)*N589,0)*R593,0)</f>
        <v>288</v>
      </c>
      <c r="AB593" s="539"/>
      <c r="AC593" s="504"/>
    </row>
    <row r="594" spans="1:29" ht="16.7" customHeight="1" x14ac:dyDescent="0.15">
      <c r="A594" s="520">
        <v>22</v>
      </c>
      <c r="B594" s="520" t="s">
        <v>15927</v>
      </c>
      <c r="C594" s="521" t="s">
        <v>15928</v>
      </c>
      <c r="D594" s="542"/>
      <c r="E594" s="534"/>
      <c r="F594" s="534"/>
      <c r="H594" s="541"/>
      <c r="I594" s="1044"/>
      <c r="J594" s="544"/>
      <c r="K594" s="725"/>
      <c r="L594" s="967"/>
      <c r="M594" s="544"/>
      <c r="N594" s="548"/>
      <c r="O594" s="979"/>
      <c r="P594" s="626" t="s">
        <v>3833</v>
      </c>
      <c r="Q594" s="526" t="s">
        <v>1678</v>
      </c>
      <c r="R594" s="527">
        <v>0.5</v>
      </c>
      <c r="S594" s="764"/>
      <c r="T594" s="763"/>
      <c r="U594" s="544"/>
      <c r="V594" s="548"/>
      <c r="W594" s="534"/>
      <c r="X594" s="537"/>
      <c r="Y594" s="534"/>
      <c r="Z594" s="538"/>
      <c r="AA594" s="531">
        <f>ROUND(ROUND(ROUND(F585*K592,0)*N589,0)*R594,0)</f>
        <v>206</v>
      </c>
      <c r="AB594" s="539"/>
      <c r="AC594" s="504"/>
    </row>
    <row r="595" spans="1:29" ht="16.7" customHeight="1" x14ac:dyDescent="0.15">
      <c r="A595" s="520">
        <v>22</v>
      </c>
      <c r="B595" s="520">
        <v>9615</v>
      </c>
      <c r="C595" s="521" t="s">
        <v>15929</v>
      </c>
      <c r="D595" s="542"/>
      <c r="E595" s="534"/>
      <c r="F595" s="534"/>
      <c r="H595" s="541"/>
      <c r="I595" s="757"/>
      <c r="J595" s="525"/>
      <c r="K595" s="758"/>
      <c r="L595" s="1050" t="s">
        <v>14896</v>
      </c>
      <c r="M595" s="525" t="s">
        <v>1678</v>
      </c>
      <c r="N595" s="529">
        <v>0.7</v>
      </c>
      <c r="O595" s="759"/>
      <c r="P595" s="760"/>
      <c r="Q595" s="526"/>
      <c r="R595" s="527"/>
      <c r="S595" s="1054" t="s">
        <v>10423</v>
      </c>
      <c r="T595" s="968" t="s">
        <v>12821</v>
      </c>
      <c r="U595" s="525" t="s">
        <v>1678</v>
      </c>
      <c r="V595" s="529">
        <v>0.5</v>
      </c>
      <c r="W595" s="534"/>
      <c r="X595" s="537"/>
      <c r="Y595" s="534"/>
      <c r="Z595" s="538"/>
      <c r="AA595" s="531">
        <f>ROUND(ROUND(F585*N595,0)*V595,0)</f>
        <v>299</v>
      </c>
      <c r="AB595" s="539"/>
      <c r="AC595" s="504"/>
    </row>
    <row r="596" spans="1:29" ht="16.7" customHeight="1" x14ac:dyDescent="0.15">
      <c r="A596" s="520">
        <v>22</v>
      </c>
      <c r="B596" s="520">
        <v>9616</v>
      </c>
      <c r="C596" s="521" t="s">
        <v>15930</v>
      </c>
      <c r="D596" s="542"/>
      <c r="E596" s="534"/>
      <c r="F596" s="534"/>
      <c r="H596" s="541"/>
      <c r="J596" s="537"/>
      <c r="K596" s="742"/>
      <c r="L596" s="1032"/>
      <c r="M596" s="537"/>
      <c r="O596" s="1048" t="s">
        <v>10414</v>
      </c>
      <c r="P596" s="626" t="s">
        <v>16</v>
      </c>
      <c r="Q596" s="526" t="s">
        <v>1678</v>
      </c>
      <c r="R596" s="527">
        <v>0.7</v>
      </c>
      <c r="S596" s="1051"/>
      <c r="T596" s="1032"/>
      <c r="U596" s="537"/>
      <c r="W596" s="534"/>
      <c r="X596" s="537"/>
      <c r="Y596" s="534"/>
      <c r="Z596" s="538"/>
      <c r="AA596" s="531">
        <f>ROUND(ROUND(ROUND(F585*N595,0)*R596,0)*V595,0)</f>
        <v>209</v>
      </c>
      <c r="AB596" s="539"/>
      <c r="AC596" s="504"/>
    </row>
    <row r="597" spans="1:29" ht="16.7" customHeight="1" x14ac:dyDescent="0.15">
      <c r="A597" s="520">
        <v>22</v>
      </c>
      <c r="B597" s="520" t="s">
        <v>15931</v>
      </c>
      <c r="C597" s="521" t="s">
        <v>15932</v>
      </c>
      <c r="D597" s="542"/>
      <c r="E597" s="534"/>
      <c r="F597" s="534"/>
      <c r="H597" s="541"/>
      <c r="I597" s="763"/>
      <c r="J597" s="544"/>
      <c r="K597" s="579"/>
      <c r="L597" s="1032"/>
      <c r="M597" s="537"/>
      <c r="O597" s="979"/>
      <c r="P597" s="626" t="s">
        <v>3833</v>
      </c>
      <c r="Q597" s="526" t="s">
        <v>1678</v>
      </c>
      <c r="R597" s="527">
        <v>0.5</v>
      </c>
      <c r="S597" s="1051"/>
      <c r="T597" s="1032"/>
      <c r="U597" s="537"/>
      <c r="W597" s="534"/>
      <c r="X597" s="537"/>
      <c r="Y597" s="534"/>
      <c r="Z597" s="538"/>
      <c r="AA597" s="531">
        <f>ROUND(ROUND(ROUND(F585*N595,0)*R597,0)*V595,0)</f>
        <v>150</v>
      </c>
      <c r="AB597" s="539"/>
      <c r="AC597" s="504"/>
    </row>
    <row r="598" spans="1:29" ht="16.7" customHeight="1" x14ac:dyDescent="0.15">
      <c r="A598" s="520">
        <v>22</v>
      </c>
      <c r="B598" s="520">
        <v>9617</v>
      </c>
      <c r="C598" s="521" t="s">
        <v>15933</v>
      </c>
      <c r="D598" s="542"/>
      <c r="E598" s="534"/>
      <c r="F598" s="534"/>
      <c r="H598" s="541"/>
      <c r="I598" s="1049" t="s">
        <v>10418</v>
      </c>
      <c r="J598" s="525" t="s">
        <v>1678</v>
      </c>
      <c r="K598" s="718">
        <v>0.96499999999999997</v>
      </c>
      <c r="L598" s="1032"/>
      <c r="M598" s="537"/>
      <c r="O598" s="759"/>
      <c r="P598" s="760"/>
      <c r="Q598" s="526"/>
      <c r="R598" s="527"/>
      <c r="S598" s="1051"/>
      <c r="T598" s="1032"/>
      <c r="U598" s="537"/>
      <c r="W598" s="534"/>
      <c r="X598" s="537"/>
      <c r="Y598" s="534"/>
      <c r="Z598" s="538"/>
      <c r="AA598" s="531">
        <f>ROUND(ROUND(ROUND(ROUND(F585*K598,0)*N595,0)*V595,0),0)</f>
        <v>288</v>
      </c>
      <c r="AB598" s="539"/>
      <c r="AC598" s="504"/>
    </row>
    <row r="599" spans="1:29" ht="16.7" customHeight="1" x14ac:dyDescent="0.15">
      <c r="A599" s="520">
        <v>22</v>
      </c>
      <c r="B599" s="520">
        <v>9618</v>
      </c>
      <c r="C599" s="521" t="s">
        <v>15934</v>
      </c>
      <c r="D599" s="542"/>
      <c r="E599" s="534"/>
      <c r="F599" s="534"/>
      <c r="H599" s="541"/>
      <c r="I599" s="1047"/>
      <c r="J599" s="537"/>
      <c r="L599" s="1032"/>
      <c r="M599" s="537"/>
      <c r="O599" s="1048" t="s">
        <v>10414</v>
      </c>
      <c r="P599" s="626" t="s">
        <v>16</v>
      </c>
      <c r="Q599" s="526" t="s">
        <v>1678</v>
      </c>
      <c r="R599" s="527">
        <v>0.7</v>
      </c>
      <c r="S599" s="1051"/>
      <c r="T599" s="1032"/>
      <c r="U599" s="537"/>
      <c r="W599" s="534"/>
      <c r="X599" s="537"/>
      <c r="Y599" s="534"/>
      <c r="Z599" s="538"/>
      <c r="AA599" s="531">
        <f>ROUND(ROUND(ROUND(ROUND(ROUND(F585*K598,0)*N595,0)*R599,0)*V595,0),0)</f>
        <v>202</v>
      </c>
      <c r="AB599" s="539"/>
      <c r="AC599" s="504"/>
    </row>
    <row r="600" spans="1:29" ht="16.7" customHeight="1" x14ac:dyDescent="0.15">
      <c r="A600" s="520">
        <v>22</v>
      </c>
      <c r="B600" s="520" t="s">
        <v>15935</v>
      </c>
      <c r="C600" s="521" t="s">
        <v>15936</v>
      </c>
      <c r="D600" s="542"/>
      <c r="E600" s="534"/>
      <c r="F600" s="534"/>
      <c r="H600" s="541"/>
      <c r="I600" s="1044"/>
      <c r="J600" s="544"/>
      <c r="K600" s="725"/>
      <c r="L600" s="967"/>
      <c r="M600" s="544"/>
      <c r="N600" s="548"/>
      <c r="O600" s="979"/>
      <c r="P600" s="626" t="s">
        <v>3833</v>
      </c>
      <c r="Q600" s="526" t="s">
        <v>1678</v>
      </c>
      <c r="R600" s="527">
        <v>0.5</v>
      </c>
      <c r="S600" s="1051"/>
      <c r="T600" s="1032"/>
      <c r="U600" s="537"/>
      <c r="W600" s="534"/>
      <c r="X600" s="537"/>
      <c r="Y600" s="534"/>
      <c r="Z600" s="538"/>
      <c r="AA600" s="531">
        <f>ROUND(ROUND(ROUND(ROUND(ROUND(F585*K598,0)*N595,0)*R600,0)*V595,0),0)</f>
        <v>144</v>
      </c>
      <c r="AB600" s="539"/>
      <c r="AC600" s="504"/>
    </row>
    <row r="601" spans="1:29" ht="16.7" customHeight="1" x14ac:dyDescent="0.15">
      <c r="A601" s="520">
        <v>22</v>
      </c>
      <c r="B601" s="520" t="s">
        <v>15937</v>
      </c>
      <c r="C601" s="521" t="s">
        <v>15938</v>
      </c>
      <c r="D601" s="542"/>
      <c r="E601" s="534"/>
      <c r="F601" s="534"/>
      <c r="H601" s="541"/>
      <c r="I601" s="757"/>
      <c r="J601" s="525"/>
      <c r="K601" s="758"/>
      <c r="L601" s="966" t="s">
        <v>14906</v>
      </c>
      <c r="M601" s="525" t="s">
        <v>1678</v>
      </c>
      <c r="N601" s="529">
        <v>0.5</v>
      </c>
      <c r="O601" s="759"/>
      <c r="P601" s="760"/>
      <c r="Q601" s="526"/>
      <c r="R601" s="527"/>
      <c r="S601" s="1051"/>
      <c r="T601" s="1032"/>
      <c r="U601" s="537"/>
      <c r="W601" s="534"/>
      <c r="X601" s="537"/>
      <c r="Y601" s="534"/>
      <c r="Z601" s="538"/>
      <c r="AA601" s="531">
        <f>ROUND(ROUND(F585*N601,0)*V595,0)</f>
        <v>214</v>
      </c>
      <c r="AB601" s="539"/>
      <c r="AC601" s="504"/>
    </row>
    <row r="602" spans="1:29" ht="16.7" customHeight="1" x14ac:dyDescent="0.15">
      <c r="A602" s="520">
        <v>22</v>
      </c>
      <c r="B602" s="520" t="s">
        <v>15939</v>
      </c>
      <c r="C602" s="521" t="s">
        <v>15940</v>
      </c>
      <c r="D602" s="542"/>
      <c r="E602" s="534"/>
      <c r="F602" s="534"/>
      <c r="H602" s="541"/>
      <c r="J602" s="537"/>
      <c r="K602" s="742"/>
      <c r="L602" s="1032"/>
      <c r="M602" s="537"/>
      <c r="O602" s="1048" t="s">
        <v>10414</v>
      </c>
      <c r="P602" s="626" t="s">
        <v>16</v>
      </c>
      <c r="Q602" s="526" t="s">
        <v>1678</v>
      </c>
      <c r="R602" s="527">
        <v>0.7</v>
      </c>
      <c r="S602" s="1051"/>
      <c r="T602" s="1032"/>
      <c r="U602" s="537"/>
      <c r="W602" s="534"/>
      <c r="X602" s="537"/>
      <c r="Y602" s="534"/>
      <c r="Z602" s="538"/>
      <c r="AA602" s="531">
        <f>ROUND(ROUND(ROUND(F585*N601,0)*R602,0)*V595,0)</f>
        <v>150</v>
      </c>
      <c r="AB602" s="539"/>
      <c r="AC602" s="504"/>
    </row>
    <row r="603" spans="1:29" ht="16.7" customHeight="1" x14ac:dyDescent="0.15">
      <c r="A603" s="520">
        <v>22</v>
      </c>
      <c r="B603" s="520" t="s">
        <v>15941</v>
      </c>
      <c r="C603" s="521" t="s">
        <v>15942</v>
      </c>
      <c r="D603" s="542"/>
      <c r="E603" s="534"/>
      <c r="F603" s="534"/>
      <c r="H603" s="541"/>
      <c r="I603" s="763"/>
      <c r="J603" s="544"/>
      <c r="K603" s="579"/>
      <c r="L603" s="1032"/>
      <c r="M603" s="537"/>
      <c r="O603" s="979"/>
      <c r="P603" s="626" t="s">
        <v>3833</v>
      </c>
      <c r="Q603" s="526" t="s">
        <v>1678</v>
      </c>
      <c r="R603" s="527">
        <v>0.5</v>
      </c>
      <c r="S603" s="1051"/>
      <c r="T603" s="1032"/>
      <c r="U603" s="537"/>
      <c r="W603" s="534"/>
      <c r="X603" s="537"/>
      <c r="Y603" s="534"/>
      <c r="Z603" s="538"/>
      <c r="AA603" s="531">
        <f>ROUND(ROUND(ROUND(F585*N601,0)*R603,0)*V595,0)</f>
        <v>107</v>
      </c>
      <c r="AB603" s="539"/>
      <c r="AC603" s="504"/>
    </row>
    <row r="604" spans="1:29" ht="16.7" customHeight="1" x14ac:dyDescent="0.15">
      <c r="A604" s="520">
        <v>22</v>
      </c>
      <c r="B604" s="520" t="s">
        <v>15943</v>
      </c>
      <c r="C604" s="521" t="s">
        <v>15944</v>
      </c>
      <c r="D604" s="542"/>
      <c r="E604" s="534"/>
      <c r="F604" s="534"/>
      <c r="H604" s="541"/>
      <c r="I604" s="1049" t="s">
        <v>10418</v>
      </c>
      <c r="J604" s="525" t="s">
        <v>1678</v>
      </c>
      <c r="K604" s="718">
        <v>0.96499999999999997</v>
      </c>
      <c r="L604" s="1032"/>
      <c r="M604" s="537"/>
      <c r="O604" s="759"/>
      <c r="P604" s="760"/>
      <c r="Q604" s="526"/>
      <c r="R604" s="527"/>
      <c r="S604" s="1051"/>
      <c r="T604" s="1032"/>
      <c r="U604" s="537"/>
      <c r="W604" s="534"/>
      <c r="X604" s="537"/>
      <c r="Y604" s="534"/>
      <c r="Z604" s="538"/>
      <c r="AA604" s="531">
        <f>ROUND(ROUND(ROUND(ROUND(F585*K604,0)*N601,0),0)*V595,0)</f>
        <v>206</v>
      </c>
      <c r="AB604" s="539"/>
      <c r="AC604" s="504"/>
    </row>
    <row r="605" spans="1:29" ht="16.7" customHeight="1" x14ac:dyDescent="0.15">
      <c r="A605" s="520">
        <v>22</v>
      </c>
      <c r="B605" s="520" t="s">
        <v>15945</v>
      </c>
      <c r="C605" s="521" t="s">
        <v>15946</v>
      </c>
      <c r="D605" s="542"/>
      <c r="E605" s="534"/>
      <c r="F605" s="534"/>
      <c r="H605" s="541"/>
      <c r="I605" s="1047"/>
      <c r="J605" s="537"/>
      <c r="L605" s="1032"/>
      <c r="M605" s="537"/>
      <c r="O605" s="1048" t="s">
        <v>10414</v>
      </c>
      <c r="P605" s="626" t="s">
        <v>16</v>
      </c>
      <c r="Q605" s="526" t="s">
        <v>1678</v>
      </c>
      <c r="R605" s="527">
        <v>0.7</v>
      </c>
      <c r="S605" s="1051"/>
      <c r="T605" s="1032"/>
      <c r="U605" s="537"/>
      <c r="W605" s="534"/>
      <c r="X605" s="537"/>
      <c r="Y605" s="534"/>
      <c r="Z605" s="538"/>
      <c r="AA605" s="531">
        <f>ROUND(ROUND(ROUND(ROUND(F585*K604,0)*N601,0)*R605,0)*V595,0)</f>
        <v>144</v>
      </c>
      <c r="AB605" s="539"/>
      <c r="AC605" s="504"/>
    </row>
    <row r="606" spans="1:29" ht="16.7" customHeight="1" x14ac:dyDescent="0.15">
      <c r="A606" s="520">
        <v>22</v>
      </c>
      <c r="B606" s="520" t="s">
        <v>15947</v>
      </c>
      <c r="C606" s="521" t="s">
        <v>15948</v>
      </c>
      <c r="D606" s="542"/>
      <c r="E606" s="534"/>
      <c r="F606" s="534"/>
      <c r="H606" s="541"/>
      <c r="I606" s="1044"/>
      <c r="J606" s="544"/>
      <c r="K606" s="725"/>
      <c r="L606" s="967"/>
      <c r="M606" s="544"/>
      <c r="N606" s="548"/>
      <c r="O606" s="979"/>
      <c r="P606" s="626" t="s">
        <v>3833</v>
      </c>
      <c r="Q606" s="526" t="s">
        <v>1678</v>
      </c>
      <c r="R606" s="527">
        <v>0.5</v>
      </c>
      <c r="S606" s="1051"/>
      <c r="T606" s="967"/>
      <c r="U606" s="544"/>
      <c r="V606" s="548"/>
      <c r="W606" s="534"/>
      <c r="X606" s="537"/>
      <c r="Y606" s="534"/>
      <c r="Z606" s="538"/>
      <c r="AA606" s="531">
        <f>ROUND(ROUND(ROUND(ROUND(F585*K604,0)*N601,0)*R606,0)*V595,0)</f>
        <v>103</v>
      </c>
      <c r="AB606" s="539"/>
      <c r="AC606" s="504"/>
    </row>
    <row r="607" spans="1:29" ht="16.7" customHeight="1" x14ac:dyDescent="0.15">
      <c r="A607" s="520">
        <v>22</v>
      </c>
      <c r="B607" s="520">
        <v>9619</v>
      </c>
      <c r="C607" s="521" t="s">
        <v>15949</v>
      </c>
      <c r="D607" s="542"/>
      <c r="E607" s="534"/>
      <c r="F607" s="534"/>
      <c r="H607" s="541"/>
      <c r="I607" s="757"/>
      <c r="J607" s="525"/>
      <c r="K607" s="758"/>
      <c r="L607" s="1050" t="s">
        <v>14896</v>
      </c>
      <c r="M607" s="525" t="s">
        <v>1678</v>
      </c>
      <c r="N607" s="529">
        <v>0.7</v>
      </c>
      <c r="O607" s="759"/>
      <c r="P607" s="760"/>
      <c r="Q607" s="526"/>
      <c r="R607" s="527"/>
      <c r="S607" s="1051"/>
      <c r="T607" s="968" t="s">
        <v>12830</v>
      </c>
      <c r="U607" s="525" t="s">
        <v>1678</v>
      </c>
      <c r="V607" s="529">
        <v>0.7</v>
      </c>
      <c r="W607" s="534"/>
      <c r="X607" s="537"/>
      <c r="Y607" s="534"/>
      <c r="Z607" s="538"/>
      <c r="AA607" s="531">
        <f>ROUND(ROUND(F585*N607,0)*V607,0)</f>
        <v>418</v>
      </c>
      <c r="AB607" s="539"/>
      <c r="AC607" s="504"/>
    </row>
    <row r="608" spans="1:29" ht="16.7" customHeight="1" x14ac:dyDescent="0.15">
      <c r="A608" s="520">
        <v>22</v>
      </c>
      <c r="B608" s="520">
        <v>9620</v>
      </c>
      <c r="C608" s="521" t="s">
        <v>15950</v>
      </c>
      <c r="D608" s="542"/>
      <c r="E608" s="534"/>
      <c r="F608" s="534"/>
      <c r="H608" s="541"/>
      <c r="J608" s="537"/>
      <c r="K608" s="742"/>
      <c r="L608" s="1032"/>
      <c r="M608" s="537"/>
      <c r="O608" s="1048" t="s">
        <v>10414</v>
      </c>
      <c r="P608" s="626" t="s">
        <v>16</v>
      </c>
      <c r="Q608" s="526" t="s">
        <v>1678</v>
      </c>
      <c r="R608" s="527">
        <v>0.7</v>
      </c>
      <c r="S608" s="1051"/>
      <c r="T608" s="1032"/>
      <c r="U608" s="537"/>
      <c r="W608" s="534"/>
      <c r="X608" s="537"/>
      <c r="Y608" s="534"/>
      <c r="Z608" s="538"/>
      <c r="AA608" s="531">
        <f>ROUND(ROUND(ROUND(F585*N607,0)*R608,0)*V607,0)</f>
        <v>293</v>
      </c>
      <c r="AB608" s="539"/>
      <c r="AC608" s="504"/>
    </row>
    <row r="609" spans="1:29" ht="16.7" customHeight="1" x14ac:dyDescent="0.15">
      <c r="A609" s="520">
        <v>22</v>
      </c>
      <c r="B609" s="520" t="s">
        <v>15951</v>
      </c>
      <c r="C609" s="521" t="s">
        <v>15952</v>
      </c>
      <c r="D609" s="542"/>
      <c r="E609" s="534"/>
      <c r="F609" s="534"/>
      <c r="H609" s="541"/>
      <c r="I609" s="763"/>
      <c r="J609" s="544"/>
      <c r="K609" s="579"/>
      <c r="L609" s="1032"/>
      <c r="M609" s="537"/>
      <c r="O609" s="979"/>
      <c r="P609" s="626" t="s">
        <v>3833</v>
      </c>
      <c r="Q609" s="526" t="s">
        <v>1678</v>
      </c>
      <c r="R609" s="527">
        <v>0.5</v>
      </c>
      <c r="S609" s="1051"/>
      <c r="T609" s="1032"/>
      <c r="U609" s="537"/>
      <c r="W609" s="534"/>
      <c r="X609" s="537"/>
      <c r="Y609" s="534"/>
      <c r="Z609" s="538"/>
      <c r="AA609" s="531">
        <f>ROUND(ROUND(ROUND(F585*N607,0)*R609,0)*V607,0)</f>
        <v>209</v>
      </c>
      <c r="AB609" s="539"/>
      <c r="AC609" s="504"/>
    </row>
    <row r="610" spans="1:29" ht="16.7" customHeight="1" x14ac:dyDescent="0.15">
      <c r="A610" s="520">
        <v>22</v>
      </c>
      <c r="B610" s="520">
        <v>9013</v>
      </c>
      <c r="C610" s="521" t="s">
        <v>15953</v>
      </c>
      <c r="D610" s="542"/>
      <c r="E610" s="534"/>
      <c r="F610" s="534"/>
      <c r="H610" s="541"/>
      <c r="I610" s="1049" t="s">
        <v>10418</v>
      </c>
      <c r="J610" s="525" t="s">
        <v>1678</v>
      </c>
      <c r="K610" s="718">
        <v>0.96499999999999997</v>
      </c>
      <c r="L610" s="1032"/>
      <c r="M610" s="537"/>
      <c r="O610" s="759"/>
      <c r="P610" s="760"/>
      <c r="Q610" s="526"/>
      <c r="R610" s="527"/>
      <c r="S610" s="1051"/>
      <c r="T610" s="1032"/>
      <c r="U610" s="537"/>
      <c r="W610" s="534"/>
      <c r="X610" s="537"/>
      <c r="Y610" s="534"/>
      <c r="Z610" s="538"/>
      <c r="AA610" s="531">
        <f>ROUND(ROUND(ROUND(ROUND(F585*K610,0)*N607,0)*V607,0),0)</f>
        <v>403</v>
      </c>
      <c r="AB610" s="539"/>
      <c r="AC610" s="504"/>
    </row>
    <row r="611" spans="1:29" ht="16.7" customHeight="1" x14ac:dyDescent="0.15">
      <c r="A611" s="520">
        <v>22</v>
      </c>
      <c r="B611" s="520">
        <v>9014</v>
      </c>
      <c r="C611" s="521" t="s">
        <v>15954</v>
      </c>
      <c r="D611" s="542"/>
      <c r="E611" s="534"/>
      <c r="F611" s="534"/>
      <c r="H611" s="541"/>
      <c r="I611" s="1047"/>
      <c r="J611" s="537"/>
      <c r="L611" s="1032"/>
      <c r="M611" s="537"/>
      <c r="O611" s="1048" t="s">
        <v>10414</v>
      </c>
      <c r="P611" s="626" t="s">
        <v>16</v>
      </c>
      <c r="Q611" s="526" t="s">
        <v>1678</v>
      </c>
      <c r="R611" s="527">
        <v>0.7</v>
      </c>
      <c r="S611" s="1051"/>
      <c r="T611" s="1032"/>
      <c r="U611" s="537"/>
      <c r="W611" s="534"/>
      <c r="X611" s="537"/>
      <c r="Y611" s="534"/>
      <c r="Z611" s="538"/>
      <c r="AA611" s="531">
        <f>ROUND(ROUND(ROUND(ROUND(ROUND(F585*K610,0)*N607,0)*R611,0)*V607,0),0)</f>
        <v>282</v>
      </c>
      <c r="AB611" s="539"/>
      <c r="AC611" s="504"/>
    </row>
    <row r="612" spans="1:29" ht="16.7" customHeight="1" x14ac:dyDescent="0.15">
      <c r="A612" s="520">
        <v>22</v>
      </c>
      <c r="B612" s="520" t="s">
        <v>15955</v>
      </c>
      <c r="C612" s="521" t="s">
        <v>15956</v>
      </c>
      <c r="D612" s="542"/>
      <c r="E612" s="534"/>
      <c r="F612" s="534"/>
      <c r="H612" s="541"/>
      <c r="I612" s="1044"/>
      <c r="J612" s="544"/>
      <c r="K612" s="725"/>
      <c r="L612" s="967"/>
      <c r="M612" s="544"/>
      <c r="N612" s="548"/>
      <c r="O612" s="979"/>
      <c r="P612" s="626" t="s">
        <v>3833</v>
      </c>
      <c r="Q612" s="526" t="s">
        <v>1678</v>
      </c>
      <c r="R612" s="527">
        <v>0.5</v>
      </c>
      <c r="S612" s="1051"/>
      <c r="T612" s="1032"/>
      <c r="U612" s="537"/>
      <c r="W612" s="534"/>
      <c r="X612" s="537"/>
      <c r="Y612" s="534"/>
      <c r="Z612" s="538"/>
      <c r="AA612" s="531">
        <f>ROUND(ROUND(ROUND(ROUND(ROUND(F585*K610,0)*N607,0)*R612,0)*V607,0),0)</f>
        <v>202</v>
      </c>
      <c r="AB612" s="539"/>
      <c r="AC612" s="504"/>
    </row>
    <row r="613" spans="1:29" ht="16.7" customHeight="1" x14ac:dyDescent="0.15">
      <c r="A613" s="520">
        <v>22</v>
      </c>
      <c r="B613" s="520" t="s">
        <v>15957</v>
      </c>
      <c r="C613" s="521" t="s">
        <v>15958</v>
      </c>
      <c r="D613" s="542"/>
      <c r="E613" s="534"/>
      <c r="F613" s="534"/>
      <c r="H613" s="541"/>
      <c r="I613" s="757"/>
      <c r="J613" s="525"/>
      <c r="K613" s="758"/>
      <c r="L613" s="966" t="s">
        <v>14906</v>
      </c>
      <c r="M613" s="525" t="s">
        <v>1678</v>
      </c>
      <c r="N613" s="529">
        <v>0.5</v>
      </c>
      <c r="O613" s="759"/>
      <c r="P613" s="760"/>
      <c r="Q613" s="526"/>
      <c r="R613" s="527"/>
      <c r="S613" s="1051"/>
      <c r="T613" s="1032"/>
      <c r="U613" s="537"/>
      <c r="W613" s="534"/>
      <c r="X613" s="537"/>
      <c r="Y613" s="534"/>
      <c r="Z613" s="538"/>
      <c r="AA613" s="531">
        <f>ROUND(ROUND(F585*N613,0)*V607,0)</f>
        <v>299</v>
      </c>
      <c r="AB613" s="539"/>
      <c r="AC613" s="504"/>
    </row>
    <row r="614" spans="1:29" ht="16.7" customHeight="1" x14ac:dyDescent="0.15">
      <c r="A614" s="520">
        <v>22</v>
      </c>
      <c r="B614" s="520" t="s">
        <v>15959</v>
      </c>
      <c r="C614" s="521" t="s">
        <v>15960</v>
      </c>
      <c r="D614" s="542"/>
      <c r="E614" s="534"/>
      <c r="F614" s="534"/>
      <c r="H614" s="541"/>
      <c r="J614" s="537"/>
      <c r="K614" s="742"/>
      <c r="L614" s="1032"/>
      <c r="M614" s="537"/>
      <c r="O614" s="1048" t="s">
        <v>10414</v>
      </c>
      <c r="P614" s="626" t="s">
        <v>16</v>
      </c>
      <c r="Q614" s="526" t="s">
        <v>1678</v>
      </c>
      <c r="R614" s="527">
        <v>0.7</v>
      </c>
      <c r="S614" s="1051"/>
      <c r="T614" s="1032"/>
      <c r="U614" s="537"/>
      <c r="W614" s="534"/>
      <c r="X614" s="537"/>
      <c r="Y614" s="534"/>
      <c r="Z614" s="538"/>
      <c r="AA614" s="531">
        <f>ROUND(ROUND(ROUND(F585*N613,0)*R614,0)*V607,0)</f>
        <v>209</v>
      </c>
      <c r="AB614" s="539"/>
      <c r="AC614" s="504"/>
    </row>
    <row r="615" spans="1:29" ht="16.7" customHeight="1" x14ac:dyDescent="0.15">
      <c r="A615" s="520">
        <v>22</v>
      </c>
      <c r="B615" s="520" t="s">
        <v>15961</v>
      </c>
      <c r="C615" s="521" t="s">
        <v>15962</v>
      </c>
      <c r="D615" s="542"/>
      <c r="E615" s="534"/>
      <c r="F615" s="534"/>
      <c r="H615" s="541"/>
      <c r="I615" s="763"/>
      <c r="J615" s="544"/>
      <c r="K615" s="579"/>
      <c r="L615" s="1032"/>
      <c r="M615" s="537"/>
      <c r="O615" s="979"/>
      <c r="P615" s="626" t="s">
        <v>3833</v>
      </c>
      <c r="Q615" s="526" t="s">
        <v>1678</v>
      </c>
      <c r="R615" s="527">
        <v>0.5</v>
      </c>
      <c r="S615" s="1051"/>
      <c r="T615" s="1032"/>
      <c r="U615" s="537"/>
      <c r="W615" s="534"/>
      <c r="X615" s="537"/>
      <c r="Y615" s="534"/>
      <c r="Z615" s="538"/>
      <c r="AA615" s="531">
        <f>ROUND(ROUND(ROUND(F585*N613,0)*R615,0)*V607,0)</f>
        <v>150</v>
      </c>
      <c r="AB615" s="539"/>
      <c r="AC615" s="504"/>
    </row>
    <row r="616" spans="1:29" ht="16.7" customHeight="1" x14ac:dyDescent="0.15">
      <c r="A616" s="520">
        <v>22</v>
      </c>
      <c r="B616" s="520" t="s">
        <v>15963</v>
      </c>
      <c r="C616" s="521" t="s">
        <v>15964</v>
      </c>
      <c r="D616" s="542"/>
      <c r="E616" s="534"/>
      <c r="F616" s="534"/>
      <c r="H616" s="541"/>
      <c r="I616" s="1049" t="s">
        <v>10418</v>
      </c>
      <c r="J616" s="525" t="s">
        <v>1678</v>
      </c>
      <c r="K616" s="718">
        <v>0.96499999999999997</v>
      </c>
      <c r="L616" s="1032"/>
      <c r="M616" s="537"/>
      <c r="O616" s="759"/>
      <c r="P616" s="760"/>
      <c r="Q616" s="526"/>
      <c r="R616" s="527"/>
      <c r="S616" s="1051"/>
      <c r="T616" s="1032"/>
      <c r="U616" s="537"/>
      <c r="W616" s="534"/>
      <c r="X616" s="537"/>
      <c r="Y616" s="534"/>
      <c r="Z616" s="538"/>
      <c r="AA616" s="531">
        <f>ROUND(ROUND(ROUND(ROUND(F585*K616,0)*N613,0),0)*V607,0)</f>
        <v>288</v>
      </c>
      <c r="AB616" s="539"/>
      <c r="AC616" s="504"/>
    </row>
    <row r="617" spans="1:29" ht="16.7" customHeight="1" x14ac:dyDescent="0.15">
      <c r="A617" s="520">
        <v>22</v>
      </c>
      <c r="B617" s="520" t="s">
        <v>15965</v>
      </c>
      <c r="C617" s="521" t="s">
        <v>15966</v>
      </c>
      <c r="D617" s="542"/>
      <c r="E617" s="534"/>
      <c r="F617" s="534"/>
      <c r="H617" s="541"/>
      <c r="I617" s="1047"/>
      <c r="J617" s="537"/>
      <c r="L617" s="1032"/>
      <c r="M617" s="537"/>
      <c r="O617" s="1048" t="s">
        <v>10414</v>
      </c>
      <c r="P617" s="626" t="s">
        <v>16</v>
      </c>
      <c r="Q617" s="526" t="s">
        <v>1678</v>
      </c>
      <c r="R617" s="527">
        <v>0.7</v>
      </c>
      <c r="S617" s="1051"/>
      <c r="T617" s="1032"/>
      <c r="U617" s="537"/>
      <c r="W617" s="534"/>
      <c r="X617" s="537"/>
      <c r="Y617" s="534"/>
      <c r="Z617" s="538"/>
      <c r="AA617" s="531">
        <f>ROUND(ROUND(ROUND(ROUND(F585*K616,0)*N613,0)*R617,0)*V607,0)</f>
        <v>202</v>
      </c>
      <c r="AB617" s="539"/>
      <c r="AC617" s="504"/>
    </row>
    <row r="618" spans="1:29" ht="16.7" customHeight="1" x14ac:dyDescent="0.15">
      <c r="A618" s="520">
        <v>22</v>
      </c>
      <c r="B618" s="520" t="s">
        <v>15967</v>
      </c>
      <c r="C618" s="521" t="s">
        <v>15968</v>
      </c>
      <c r="D618" s="542"/>
      <c r="E618" s="534"/>
      <c r="F618" s="534"/>
      <c r="H618" s="541"/>
      <c r="I618" s="1044"/>
      <c r="J618" s="544"/>
      <c r="K618" s="725"/>
      <c r="L618" s="967"/>
      <c r="M618" s="544"/>
      <c r="N618" s="548"/>
      <c r="O618" s="979"/>
      <c r="P618" s="626" t="s">
        <v>3833</v>
      </c>
      <c r="Q618" s="526" t="s">
        <v>1678</v>
      </c>
      <c r="R618" s="527">
        <v>0.5</v>
      </c>
      <c r="S618" s="1052"/>
      <c r="T618" s="967"/>
      <c r="U618" s="544"/>
      <c r="V618" s="548"/>
      <c r="W618" s="534"/>
      <c r="X618" s="537"/>
      <c r="Y618" s="534"/>
      <c r="Z618" s="538"/>
      <c r="AA618" s="531">
        <f>ROUND(ROUND(ROUND(ROUND(F585*K616,0)*N613,0)*R618,0)*V607,0)</f>
        <v>144</v>
      </c>
      <c r="AB618" s="539"/>
      <c r="AC618" s="504"/>
    </row>
    <row r="619" spans="1:29" ht="16.7" customHeight="1" x14ac:dyDescent="0.15">
      <c r="A619" s="520">
        <v>22</v>
      </c>
      <c r="B619" s="520" t="s">
        <v>15969</v>
      </c>
      <c r="C619" s="521" t="s">
        <v>15970</v>
      </c>
      <c r="D619" s="542"/>
      <c r="E619" s="534"/>
      <c r="F619" s="534"/>
      <c r="H619" s="541"/>
      <c r="I619" s="757"/>
      <c r="J619" s="525"/>
      <c r="K619" s="758"/>
      <c r="L619" s="966" t="s">
        <v>14896</v>
      </c>
      <c r="M619" s="525" t="s">
        <v>1678</v>
      </c>
      <c r="N619" s="529">
        <v>0.7</v>
      </c>
      <c r="O619" s="759"/>
      <c r="P619" s="760"/>
      <c r="Q619" s="526"/>
      <c r="R619" s="527"/>
      <c r="S619" s="1054" t="s">
        <v>14959</v>
      </c>
      <c r="T619" s="968" t="s">
        <v>12840</v>
      </c>
      <c r="U619" s="525" t="s">
        <v>1678</v>
      </c>
      <c r="V619" s="529">
        <v>0.7</v>
      </c>
      <c r="W619" s="534"/>
      <c r="X619" s="537"/>
      <c r="Y619" s="534"/>
      <c r="Z619" s="538"/>
      <c r="AA619" s="531">
        <f>ROUND(ROUND(F585*N619,0)*V619,0)</f>
        <v>418</v>
      </c>
      <c r="AB619" s="539"/>
      <c r="AC619" s="504"/>
    </row>
    <row r="620" spans="1:29" ht="16.7" customHeight="1" x14ac:dyDescent="0.15">
      <c r="A620" s="520">
        <v>22</v>
      </c>
      <c r="B620" s="520" t="s">
        <v>15971</v>
      </c>
      <c r="C620" s="521" t="s">
        <v>15972</v>
      </c>
      <c r="D620" s="542"/>
      <c r="E620" s="534"/>
      <c r="F620" s="534"/>
      <c r="H620" s="541"/>
      <c r="J620" s="537"/>
      <c r="K620" s="742"/>
      <c r="L620" s="1032"/>
      <c r="M620" s="537"/>
      <c r="O620" s="1048" t="s">
        <v>10414</v>
      </c>
      <c r="P620" s="626" t="s">
        <v>16</v>
      </c>
      <c r="Q620" s="526" t="s">
        <v>1678</v>
      </c>
      <c r="R620" s="527">
        <v>0.7</v>
      </c>
      <c r="S620" s="1055"/>
      <c r="T620" s="1032"/>
      <c r="U620" s="537"/>
      <c r="W620" s="534"/>
      <c r="X620" s="537"/>
      <c r="Y620" s="534"/>
      <c r="Z620" s="538"/>
      <c r="AA620" s="531">
        <f>ROUND(ROUND(ROUND(F585*N619,0)*R620,0)*V619,0)</f>
        <v>293</v>
      </c>
      <c r="AB620" s="539"/>
      <c r="AC620" s="504"/>
    </row>
    <row r="621" spans="1:29" ht="16.7" customHeight="1" x14ac:dyDescent="0.15">
      <c r="A621" s="520">
        <v>22</v>
      </c>
      <c r="B621" s="520" t="s">
        <v>15973</v>
      </c>
      <c r="C621" s="521" t="s">
        <v>15974</v>
      </c>
      <c r="D621" s="542"/>
      <c r="E621" s="534"/>
      <c r="F621" s="534"/>
      <c r="H621" s="541"/>
      <c r="I621" s="763"/>
      <c r="J621" s="544"/>
      <c r="K621" s="579"/>
      <c r="L621" s="1032"/>
      <c r="M621" s="537"/>
      <c r="O621" s="979"/>
      <c r="P621" s="626" t="s">
        <v>3833</v>
      </c>
      <c r="Q621" s="526" t="s">
        <v>1678</v>
      </c>
      <c r="R621" s="527">
        <v>0.5</v>
      </c>
      <c r="S621" s="1055"/>
      <c r="T621" s="1032"/>
      <c r="U621" s="537"/>
      <c r="W621" s="534"/>
      <c r="X621" s="537"/>
      <c r="Y621" s="534"/>
      <c r="Z621" s="538"/>
      <c r="AA621" s="531">
        <f>ROUND(ROUND(ROUND(F585*N619,0)*R621,0)*V619,0)</f>
        <v>209</v>
      </c>
      <c r="AB621" s="539"/>
      <c r="AC621" s="504"/>
    </row>
    <row r="622" spans="1:29" ht="16.7" customHeight="1" x14ac:dyDescent="0.15">
      <c r="A622" s="520">
        <v>22</v>
      </c>
      <c r="B622" s="520" t="s">
        <v>15975</v>
      </c>
      <c r="C622" s="521" t="s">
        <v>15976</v>
      </c>
      <c r="D622" s="542"/>
      <c r="E622" s="534"/>
      <c r="F622" s="534"/>
      <c r="H622" s="541"/>
      <c r="I622" s="1049" t="s">
        <v>10418</v>
      </c>
      <c r="J622" s="525" t="s">
        <v>1678</v>
      </c>
      <c r="K622" s="718">
        <v>0.96499999999999997</v>
      </c>
      <c r="L622" s="1032"/>
      <c r="M622" s="537"/>
      <c r="O622" s="759"/>
      <c r="P622" s="760"/>
      <c r="Q622" s="526"/>
      <c r="R622" s="527"/>
      <c r="S622" s="1055"/>
      <c r="T622" s="1032"/>
      <c r="U622" s="537"/>
      <c r="W622" s="534"/>
      <c r="X622" s="537"/>
      <c r="Y622" s="534"/>
      <c r="Z622" s="538"/>
      <c r="AA622" s="531">
        <f>ROUND(ROUND(ROUND(ROUND(F585*K622,0)*N619,0)*V619,0),0)</f>
        <v>403</v>
      </c>
      <c r="AB622" s="539"/>
      <c r="AC622" s="504"/>
    </row>
    <row r="623" spans="1:29" ht="16.7" customHeight="1" x14ac:dyDescent="0.15">
      <c r="A623" s="520">
        <v>22</v>
      </c>
      <c r="B623" s="520" t="s">
        <v>15977</v>
      </c>
      <c r="C623" s="521" t="s">
        <v>15978</v>
      </c>
      <c r="D623" s="542"/>
      <c r="E623" s="534"/>
      <c r="F623" s="534"/>
      <c r="H623" s="541"/>
      <c r="I623" s="1047"/>
      <c r="J623" s="537"/>
      <c r="L623" s="1032"/>
      <c r="M623" s="537"/>
      <c r="O623" s="1048" t="s">
        <v>10414</v>
      </c>
      <c r="P623" s="626" t="s">
        <v>16</v>
      </c>
      <c r="Q623" s="526" t="s">
        <v>1678</v>
      </c>
      <c r="R623" s="527">
        <v>0.7</v>
      </c>
      <c r="S623" s="1055"/>
      <c r="T623" s="1032"/>
      <c r="U623" s="537"/>
      <c r="W623" s="534"/>
      <c r="X623" s="537"/>
      <c r="Y623" s="534"/>
      <c r="Z623" s="538"/>
      <c r="AA623" s="531">
        <f>ROUND(ROUND(ROUND(ROUND(ROUND(F585*K622,0)*N619,0)*R623,0)*V619,0),0)</f>
        <v>282</v>
      </c>
      <c r="AB623" s="539"/>
      <c r="AC623" s="504"/>
    </row>
    <row r="624" spans="1:29" ht="16.7" customHeight="1" x14ac:dyDescent="0.15">
      <c r="A624" s="520">
        <v>22</v>
      </c>
      <c r="B624" s="520" t="s">
        <v>15979</v>
      </c>
      <c r="C624" s="521" t="s">
        <v>15980</v>
      </c>
      <c r="D624" s="542"/>
      <c r="E624" s="534"/>
      <c r="F624" s="534"/>
      <c r="H624" s="541"/>
      <c r="I624" s="1044"/>
      <c r="J624" s="544"/>
      <c r="K624" s="725"/>
      <c r="L624" s="967"/>
      <c r="M624" s="544"/>
      <c r="N624" s="548"/>
      <c r="O624" s="979"/>
      <c r="P624" s="626" t="s">
        <v>3833</v>
      </c>
      <c r="Q624" s="526" t="s">
        <v>1678</v>
      </c>
      <c r="R624" s="527">
        <v>0.5</v>
      </c>
      <c r="S624" s="1055"/>
      <c r="T624" s="1032"/>
      <c r="U624" s="537"/>
      <c r="W624" s="534"/>
      <c r="X624" s="537"/>
      <c r="Y624" s="534"/>
      <c r="Z624" s="538"/>
      <c r="AA624" s="531">
        <f>ROUND(ROUND(ROUND(ROUND(ROUND(F585*K622,0)*N619,0)*R624,0)*V619,0),0)</f>
        <v>202</v>
      </c>
      <c r="AB624" s="539"/>
      <c r="AC624" s="504"/>
    </row>
    <row r="625" spans="1:29" ht="16.7" customHeight="1" x14ac:dyDescent="0.15">
      <c r="A625" s="520">
        <v>22</v>
      </c>
      <c r="B625" s="520" t="s">
        <v>15981</v>
      </c>
      <c r="C625" s="521" t="s">
        <v>15982</v>
      </c>
      <c r="D625" s="542"/>
      <c r="E625" s="534"/>
      <c r="F625" s="534"/>
      <c r="H625" s="541"/>
      <c r="I625" s="757"/>
      <c r="J625" s="525"/>
      <c r="K625" s="758"/>
      <c r="L625" s="966" t="s">
        <v>14906</v>
      </c>
      <c r="M625" s="525" t="s">
        <v>1678</v>
      </c>
      <c r="N625" s="529">
        <v>0.5</v>
      </c>
      <c r="O625" s="759"/>
      <c r="P625" s="760"/>
      <c r="Q625" s="526"/>
      <c r="R625" s="527"/>
      <c r="S625" s="1055"/>
      <c r="T625" s="1032"/>
      <c r="U625" s="537"/>
      <c r="W625" s="534"/>
      <c r="X625" s="537"/>
      <c r="Y625" s="534"/>
      <c r="Z625" s="538"/>
      <c r="AA625" s="531">
        <f>ROUND(ROUND(F585*N625,0)*V619,0)</f>
        <v>299</v>
      </c>
      <c r="AB625" s="539"/>
      <c r="AC625" s="504"/>
    </row>
    <row r="626" spans="1:29" ht="16.7" customHeight="1" x14ac:dyDescent="0.15">
      <c r="A626" s="520">
        <v>22</v>
      </c>
      <c r="B626" s="520" t="s">
        <v>15983</v>
      </c>
      <c r="C626" s="521" t="s">
        <v>15984</v>
      </c>
      <c r="D626" s="542"/>
      <c r="E626" s="534"/>
      <c r="F626" s="534"/>
      <c r="H626" s="541"/>
      <c r="J626" s="537"/>
      <c r="K626" s="742"/>
      <c r="L626" s="1032"/>
      <c r="M626" s="537"/>
      <c r="O626" s="1048" t="s">
        <v>10414</v>
      </c>
      <c r="P626" s="626" t="s">
        <v>16</v>
      </c>
      <c r="Q626" s="526" t="s">
        <v>1678</v>
      </c>
      <c r="R626" s="527">
        <v>0.7</v>
      </c>
      <c r="S626" s="1055"/>
      <c r="T626" s="1032"/>
      <c r="U626" s="537"/>
      <c r="W626" s="534"/>
      <c r="X626" s="537"/>
      <c r="Y626" s="534"/>
      <c r="Z626" s="538"/>
      <c r="AA626" s="531">
        <f>ROUND(ROUND(ROUND(F585*N625,0)*R626,0)*V619,0)</f>
        <v>209</v>
      </c>
      <c r="AB626" s="539"/>
      <c r="AC626" s="504"/>
    </row>
    <row r="627" spans="1:29" ht="16.7" customHeight="1" x14ac:dyDescent="0.15">
      <c r="A627" s="520">
        <v>22</v>
      </c>
      <c r="B627" s="520" t="s">
        <v>15985</v>
      </c>
      <c r="C627" s="521" t="s">
        <v>15986</v>
      </c>
      <c r="D627" s="542"/>
      <c r="E627" s="534"/>
      <c r="F627" s="534"/>
      <c r="H627" s="541"/>
      <c r="I627" s="763"/>
      <c r="J627" s="544"/>
      <c r="K627" s="579"/>
      <c r="L627" s="1032"/>
      <c r="M627" s="537"/>
      <c r="O627" s="979"/>
      <c r="P627" s="626" t="s">
        <v>3833</v>
      </c>
      <c r="Q627" s="526" t="s">
        <v>1678</v>
      </c>
      <c r="R627" s="527">
        <v>0.5</v>
      </c>
      <c r="S627" s="1055"/>
      <c r="T627" s="1032"/>
      <c r="U627" s="537"/>
      <c r="W627" s="534"/>
      <c r="X627" s="537"/>
      <c r="Y627" s="534"/>
      <c r="Z627" s="538"/>
      <c r="AA627" s="531">
        <f>ROUND(ROUND(ROUND(F585*N625,0)*R627,0)*V619,0)</f>
        <v>150</v>
      </c>
      <c r="AB627" s="539"/>
      <c r="AC627" s="504"/>
    </row>
    <row r="628" spans="1:29" ht="16.7" customHeight="1" x14ac:dyDescent="0.15">
      <c r="A628" s="520">
        <v>22</v>
      </c>
      <c r="B628" s="520" t="s">
        <v>15987</v>
      </c>
      <c r="C628" s="521" t="s">
        <v>15988</v>
      </c>
      <c r="D628" s="542"/>
      <c r="E628" s="534"/>
      <c r="F628" s="534"/>
      <c r="H628" s="541"/>
      <c r="I628" s="1049" t="s">
        <v>10418</v>
      </c>
      <c r="J628" s="525" t="s">
        <v>1678</v>
      </c>
      <c r="K628" s="718">
        <v>0.96499999999999997</v>
      </c>
      <c r="L628" s="1032"/>
      <c r="M628" s="537"/>
      <c r="O628" s="759"/>
      <c r="P628" s="760"/>
      <c r="Q628" s="526"/>
      <c r="R628" s="527"/>
      <c r="S628" s="1055"/>
      <c r="T628" s="1032"/>
      <c r="U628" s="537"/>
      <c r="W628" s="534"/>
      <c r="X628" s="537"/>
      <c r="Y628" s="534"/>
      <c r="Z628" s="538"/>
      <c r="AA628" s="531">
        <f>ROUND(ROUND(ROUND(ROUND(F585*K628,0)*N625,0),0)*V619,0)</f>
        <v>288</v>
      </c>
      <c r="AB628" s="539"/>
      <c r="AC628" s="504"/>
    </row>
    <row r="629" spans="1:29" ht="16.7" customHeight="1" x14ac:dyDescent="0.15">
      <c r="A629" s="520">
        <v>22</v>
      </c>
      <c r="B629" s="520" t="s">
        <v>15989</v>
      </c>
      <c r="C629" s="521" t="s">
        <v>15990</v>
      </c>
      <c r="D629" s="542"/>
      <c r="E629" s="534"/>
      <c r="F629" s="534"/>
      <c r="H629" s="541"/>
      <c r="I629" s="1047"/>
      <c r="J629" s="537"/>
      <c r="L629" s="1032"/>
      <c r="M629" s="537"/>
      <c r="O629" s="1048" t="s">
        <v>10414</v>
      </c>
      <c r="P629" s="626" t="s">
        <v>16</v>
      </c>
      <c r="Q629" s="526" t="s">
        <v>1678</v>
      </c>
      <c r="R629" s="527">
        <v>0.7</v>
      </c>
      <c r="S629" s="1055"/>
      <c r="T629" s="1032"/>
      <c r="U629" s="537"/>
      <c r="W629" s="534"/>
      <c r="X629" s="537"/>
      <c r="Y629" s="534"/>
      <c r="Z629" s="538"/>
      <c r="AA629" s="531">
        <f>ROUND(ROUND(ROUND(ROUND(F585*K628,0)*N625,0)*R629,0)*V619,0)</f>
        <v>202</v>
      </c>
      <c r="AB629" s="539"/>
      <c r="AC629" s="504"/>
    </row>
    <row r="630" spans="1:29" ht="16.7" customHeight="1" x14ac:dyDescent="0.15">
      <c r="A630" s="520">
        <v>22</v>
      </c>
      <c r="B630" s="520" t="s">
        <v>15991</v>
      </c>
      <c r="C630" s="521" t="s">
        <v>15992</v>
      </c>
      <c r="D630" s="557"/>
      <c r="E630" s="550"/>
      <c r="F630" s="550"/>
      <c r="G630" s="650"/>
      <c r="H630" s="558"/>
      <c r="I630" s="1044"/>
      <c r="J630" s="544"/>
      <c r="K630" s="725"/>
      <c r="L630" s="967"/>
      <c r="M630" s="544"/>
      <c r="N630" s="548"/>
      <c r="O630" s="979"/>
      <c r="P630" s="626" t="s">
        <v>3833</v>
      </c>
      <c r="Q630" s="526" t="s">
        <v>1678</v>
      </c>
      <c r="R630" s="527">
        <v>0.5</v>
      </c>
      <c r="S630" s="1052"/>
      <c r="T630" s="967"/>
      <c r="U630" s="544"/>
      <c r="V630" s="548"/>
      <c r="W630" s="550"/>
      <c r="X630" s="544"/>
      <c r="Y630" s="550"/>
      <c r="Z630" s="553"/>
      <c r="AA630" s="531">
        <f>ROUND(ROUND(ROUND(ROUND(F585*K628,0)*N625,0)*R630,0)*V619,0)</f>
        <v>144</v>
      </c>
      <c r="AB630" s="559"/>
      <c r="AC630" s="504"/>
    </row>
    <row r="631" spans="1:29" ht="16.7" customHeight="1" x14ac:dyDescent="0.15">
      <c r="A631" s="520">
        <v>22</v>
      </c>
      <c r="B631" s="520">
        <v>9225</v>
      </c>
      <c r="C631" s="521" t="s">
        <v>15993</v>
      </c>
      <c r="D631" s="560"/>
      <c r="E631" s="522"/>
      <c r="F631" s="522"/>
      <c r="G631" s="585"/>
      <c r="H631" s="561"/>
      <c r="I631" s="757"/>
      <c r="J631" s="525"/>
      <c r="K631" s="758"/>
      <c r="L631" s="1050" t="s">
        <v>14896</v>
      </c>
      <c r="M631" s="525" t="s">
        <v>1678</v>
      </c>
      <c r="N631" s="529">
        <v>0.7</v>
      </c>
      <c r="O631" s="759"/>
      <c r="P631" s="760"/>
      <c r="Q631" s="526"/>
      <c r="R631" s="527"/>
      <c r="S631" s="761"/>
      <c r="T631" s="757"/>
      <c r="U631" s="525"/>
      <c r="V631" s="529"/>
      <c r="W631" s="522"/>
      <c r="X631" s="525"/>
      <c r="Y631" s="936" t="s">
        <v>14983</v>
      </c>
      <c r="Z631" s="941"/>
      <c r="AA631" s="531">
        <f>ROUND(ROUND(F585*N631,0)-Y634,0)</f>
        <v>585</v>
      </c>
      <c r="AB631" s="532"/>
      <c r="AC631" s="504"/>
    </row>
    <row r="632" spans="1:29" ht="16.7" customHeight="1" x14ac:dyDescent="0.15">
      <c r="A632" s="520">
        <v>22</v>
      </c>
      <c r="B632" s="520">
        <v>9226</v>
      </c>
      <c r="C632" s="521" t="s">
        <v>15994</v>
      </c>
      <c r="D632" s="542"/>
      <c r="E632" s="534"/>
      <c r="F632" s="534"/>
      <c r="H632" s="541"/>
      <c r="J632" s="537"/>
      <c r="K632" s="742"/>
      <c r="L632" s="1032"/>
      <c r="M632" s="537"/>
      <c r="O632" s="1048" t="s">
        <v>10414</v>
      </c>
      <c r="P632" s="626" t="s">
        <v>16</v>
      </c>
      <c r="Q632" s="526" t="s">
        <v>1678</v>
      </c>
      <c r="R632" s="527">
        <v>0.7</v>
      </c>
      <c r="S632" s="762"/>
      <c r="U632" s="537"/>
      <c r="W632" s="534"/>
      <c r="X632" s="537"/>
      <c r="Y632" s="937"/>
      <c r="Z632" s="942"/>
      <c r="AA632" s="531">
        <f>ROUND(ROUND(ROUND(F585*N631,0)*R632,0)-Y634,0)</f>
        <v>406</v>
      </c>
      <c r="AB632" s="539"/>
      <c r="AC632" s="504"/>
    </row>
    <row r="633" spans="1:29" ht="16.7" customHeight="1" x14ac:dyDescent="0.15">
      <c r="A633" s="520">
        <v>22</v>
      </c>
      <c r="B633" s="520" t="s">
        <v>15995</v>
      </c>
      <c r="C633" s="521" t="s">
        <v>15996</v>
      </c>
      <c r="D633" s="542"/>
      <c r="E633" s="534"/>
      <c r="F633" s="534"/>
      <c r="H633" s="541"/>
      <c r="I633" s="763"/>
      <c r="J633" s="544"/>
      <c r="K633" s="579"/>
      <c r="L633" s="1032"/>
      <c r="M633" s="537"/>
      <c r="O633" s="979"/>
      <c r="P633" s="626" t="s">
        <v>3833</v>
      </c>
      <c r="Q633" s="526" t="s">
        <v>1678</v>
      </c>
      <c r="R633" s="527">
        <v>0.5</v>
      </c>
      <c r="S633" s="762"/>
      <c r="U633" s="537"/>
      <c r="W633" s="534"/>
      <c r="X633" s="537"/>
      <c r="Y633" s="555"/>
      <c r="Z633" s="556"/>
      <c r="AA633" s="531">
        <f>ROUND(ROUND(ROUND(F585*N631,0)*R633,0)-Y634,0)</f>
        <v>287</v>
      </c>
      <c r="AB633" s="539"/>
      <c r="AC633" s="504"/>
    </row>
    <row r="634" spans="1:29" ht="16.7" customHeight="1" x14ac:dyDescent="0.15">
      <c r="A634" s="520">
        <v>22</v>
      </c>
      <c r="B634" s="520">
        <v>9227</v>
      </c>
      <c r="C634" s="521" t="s">
        <v>15997</v>
      </c>
      <c r="D634" s="542"/>
      <c r="E634" s="534"/>
      <c r="F634" s="534"/>
      <c r="H634" s="541"/>
      <c r="I634" s="1049" t="s">
        <v>10418</v>
      </c>
      <c r="J634" s="525" t="s">
        <v>1678</v>
      </c>
      <c r="K634" s="718">
        <v>0.96499999999999997</v>
      </c>
      <c r="L634" s="1032"/>
      <c r="M634" s="537"/>
      <c r="O634" s="759"/>
      <c r="P634" s="760"/>
      <c r="Q634" s="526"/>
      <c r="R634" s="527"/>
      <c r="S634" s="762"/>
      <c r="U634" s="537"/>
      <c r="W634" s="534"/>
      <c r="X634" s="537"/>
      <c r="Y634" s="765">
        <v>12</v>
      </c>
      <c r="Z634" s="942" t="s">
        <v>14988</v>
      </c>
      <c r="AA634" s="531">
        <f>ROUND(ROUND(ROUND(ROUND(F585*K634,0)*N631,0),0)-Y634,0)</f>
        <v>564</v>
      </c>
      <c r="AB634" s="539"/>
      <c r="AC634" s="504"/>
    </row>
    <row r="635" spans="1:29" ht="16.7" customHeight="1" x14ac:dyDescent="0.15">
      <c r="A635" s="520">
        <v>22</v>
      </c>
      <c r="B635" s="520">
        <v>9228</v>
      </c>
      <c r="C635" s="521" t="s">
        <v>15998</v>
      </c>
      <c r="D635" s="542"/>
      <c r="E635" s="534"/>
      <c r="F635" s="534"/>
      <c r="H635" s="541"/>
      <c r="I635" s="1047"/>
      <c r="J635" s="537"/>
      <c r="L635" s="1032"/>
      <c r="M635" s="537"/>
      <c r="O635" s="1048" t="s">
        <v>10414</v>
      </c>
      <c r="P635" s="626" t="s">
        <v>16</v>
      </c>
      <c r="Q635" s="526" t="s">
        <v>1678</v>
      </c>
      <c r="R635" s="527">
        <v>0.7</v>
      </c>
      <c r="S635" s="762"/>
      <c r="U635" s="537"/>
      <c r="W635" s="534"/>
      <c r="X635" s="537"/>
      <c r="Y635" s="534"/>
      <c r="Z635" s="942"/>
      <c r="AA635" s="531">
        <f>ROUND(ROUND(ROUND(ROUND(F585*K634,0)*N631,0)*R635,0)-Y634,0)</f>
        <v>391</v>
      </c>
      <c r="AB635" s="539"/>
      <c r="AC635" s="504"/>
    </row>
    <row r="636" spans="1:29" ht="16.7" customHeight="1" x14ac:dyDescent="0.15">
      <c r="A636" s="520">
        <v>22</v>
      </c>
      <c r="B636" s="520" t="s">
        <v>15999</v>
      </c>
      <c r="C636" s="521" t="s">
        <v>16000</v>
      </c>
      <c r="D636" s="542"/>
      <c r="E636" s="534"/>
      <c r="F636" s="534"/>
      <c r="H636" s="541"/>
      <c r="I636" s="1044"/>
      <c r="J636" s="544"/>
      <c r="K636" s="725"/>
      <c r="L636" s="967"/>
      <c r="M636" s="544"/>
      <c r="N636" s="548"/>
      <c r="O636" s="979"/>
      <c r="P636" s="626" t="s">
        <v>3833</v>
      </c>
      <c r="Q636" s="526" t="s">
        <v>1678</v>
      </c>
      <c r="R636" s="527">
        <v>0.5</v>
      </c>
      <c r="S636" s="762"/>
      <c r="U636" s="537"/>
      <c r="W636" s="534"/>
      <c r="X636" s="537"/>
      <c r="Y636" s="534"/>
      <c r="Z636" s="538"/>
      <c r="AA636" s="531">
        <f>ROUND(ROUND(ROUND(ROUND(F585*K634,0)*N631,0)*R636,0)-Y634,0)</f>
        <v>276</v>
      </c>
      <c r="AB636" s="539"/>
      <c r="AC636" s="504"/>
    </row>
    <row r="637" spans="1:29" ht="16.7" customHeight="1" x14ac:dyDescent="0.15">
      <c r="A637" s="520">
        <v>22</v>
      </c>
      <c r="B637" s="520" t="s">
        <v>16001</v>
      </c>
      <c r="C637" s="521" t="s">
        <v>16002</v>
      </c>
      <c r="D637" s="542"/>
      <c r="E637" s="534"/>
      <c r="F637" s="534"/>
      <c r="H637" s="541"/>
      <c r="I637" s="757"/>
      <c r="J637" s="525"/>
      <c r="K637" s="758"/>
      <c r="L637" s="966" t="s">
        <v>14906</v>
      </c>
      <c r="M637" s="525" t="s">
        <v>1678</v>
      </c>
      <c r="N637" s="529">
        <v>0.5</v>
      </c>
      <c r="O637" s="759"/>
      <c r="P637" s="760"/>
      <c r="Q637" s="526"/>
      <c r="R637" s="527"/>
      <c r="S637" s="762"/>
      <c r="U637" s="537"/>
      <c r="W637" s="534"/>
      <c r="X637" s="537"/>
      <c r="Y637" s="534"/>
      <c r="Z637" s="538"/>
      <c r="AA637" s="531">
        <f>ROUND(ROUND(F585*N637,0)-Y634,0)</f>
        <v>415</v>
      </c>
      <c r="AB637" s="539"/>
      <c r="AC637" s="504"/>
    </row>
    <row r="638" spans="1:29" ht="16.7" customHeight="1" x14ac:dyDescent="0.15">
      <c r="A638" s="520">
        <v>22</v>
      </c>
      <c r="B638" s="520" t="s">
        <v>16003</v>
      </c>
      <c r="C638" s="521" t="s">
        <v>16004</v>
      </c>
      <c r="D638" s="542"/>
      <c r="E638" s="534"/>
      <c r="F638" s="534"/>
      <c r="H638" s="541"/>
      <c r="J638" s="537"/>
      <c r="K638" s="742"/>
      <c r="L638" s="1032"/>
      <c r="M638" s="537"/>
      <c r="O638" s="1048" t="s">
        <v>10414</v>
      </c>
      <c r="P638" s="626" t="s">
        <v>16</v>
      </c>
      <c r="Q638" s="526" t="s">
        <v>1678</v>
      </c>
      <c r="R638" s="527">
        <v>0.7</v>
      </c>
      <c r="S638" s="762"/>
      <c r="U638" s="537"/>
      <c r="W638" s="534"/>
      <c r="X638" s="537"/>
      <c r="Y638" s="534"/>
      <c r="Z638" s="538"/>
      <c r="AA638" s="531">
        <f>ROUND(ROUND(ROUND(F585*N637,0)*R638,0)-Y634,0)</f>
        <v>287</v>
      </c>
      <c r="AB638" s="539"/>
      <c r="AC638" s="504"/>
    </row>
    <row r="639" spans="1:29" ht="16.7" customHeight="1" x14ac:dyDescent="0.15">
      <c r="A639" s="520">
        <v>22</v>
      </c>
      <c r="B639" s="520" t="s">
        <v>16005</v>
      </c>
      <c r="C639" s="521" t="s">
        <v>16006</v>
      </c>
      <c r="D639" s="542"/>
      <c r="E639" s="534"/>
      <c r="F639" s="534"/>
      <c r="H639" s="541"/>
      <c r="I639" s="763"/>
      <c r="J639" s="544"/>
      <c r="K639" s="579"/>
      <c r="L639" s="1032"/>
      <c r="M639" s="537"/>
      <c r="O639" s="979"/>
      <c r="P639" s="626" t="s">
        <v>3833</v>
      </c>
      <c r="Q639" s="526" t="s">
        <v>1678</v>
      </c>
      <c r="R639" s="527">
        <v>0.5</v>
      </c>
      <c r="S639" s="762"/>
      <c r="U639" s="537"/>
      <c r="W639" s="534"/>
      <c r="X639" s="537"/>
      <c r="Y639" s="534"/>
      <c r="Z639" s="538"/>
      <c r="AA639" s="531">
        <f>ROUND(ROUND(ROUND(F585*N637,0)*R639,0)-Y634,0)</f>
        <v>202</v>
      </c>
      <c r="AB639" s="539"/>
      <c r="AC639" s="504"/>
    </row>
    <row r="640" spans="1:29" ht="16.7" customHeight="1" x14ac:dyDescent="0.15">
      <c r="A640" s="520">
        <v>22</v>
      </c>
      <c r="B640" s="520" t="s">
        <v>16007</v>
      </c>
      <c r="C640" s="521" t="s">
        <v>16008</v>
      </c>
      <c r="D640" s="542"/>
      <c r="E640" s="534"/>
      <c r="F640" s="534"/>
      <c r="H640" s="541"/>
      <c r="I640" s="1049" t="s">
        <v>10418</v>
      </c>
      <c r="J640" s="525" t="s">
        <v>1678</v>
      </c>
      <c r="K640" s="718">
        <v>0.96499999999999997</v>
      </c>
      <c r="L640" s="1032"/>
      <c r="M640" s="537"/>
      <c r="O640" s="759"/>
      <c r="P640" s="760"/>
      <c r="Q640" s="526"/>
      <c r="R640" s="527"/>
      <c r="S640" s="762"/>
      <c r="U640" s="537"/>
      <c r="W640" s="534"/>
      <c r="X640" s="537"/>
      <c r="Y640" s="534"/>
      <c r="Z640" s="538"/>
      <c r="AA640" s="531">
        <f>ROUND(ROUND(ROUND(ROUND(F585*K640,0)*N637,0),0)-Y634,0)</f>
        <v>400</v>
      </c>
      <c r="AB640" s="539"/>
      <c r="AC640" s="504"/>
    </row>
    <row r="641" spans="1:29" ht="16.7" customHeight="1" x14ac:dyDescent="0.15">
      <c r="A641" s="520">
        <v>22</v>
      </c>
      <c r="B641" s="520" t="s">
        <v>16009</v>
      </c>
      <c r="C641" s="521" t="s">
        <v>16010</v>
      </c>
      <c r="D641" s="542"/>
      <c r="E641" s="534"/>
      <c r="F641" s="534"/>
      <c r="H641" s="541"/>
      <c r="I641" s="1047"/>
      <c r="J641" s="537"/>
      <c r="L641" s="1032"/>
      <c r="M641" s="537"/>
      <c r="O641" s="1048" t="s">
        <v>10414</v>
      </c>
      <c r="P641" s="626" t="s">
        <v>16</v>
      </c>
      <c r="Q641" s="526" t="s">
        <v>1678</v>
      </c>
      <c r="R641" s="527">
        <v>0.7</v>
      </c>
      <c r="S641" s="762"/>
      <c r="U641" s="537"/>
      <c r="W641" s="534"/>
      <c r="X641" s="537"/>
      <c r="Y641" s="534"/>
      <c r="Z641" s="538"/>
      <c r="AA641" s="531">
        <f>ROUND(ROUND(ROUND(ROUND(F585*K640,0)*N637,0)*R641,0)-Y634,0)</f>
        <v>276</v>
      </c>
      <c r="AB641" s="539"/>
      <c r="AC641" s="504"/>
    </row>
    <row r="642" spans="1:29" ht="16.7" customHeight="1" x14ac:dyDescent="0.15">
      <c r="A642" s="520">
        <v>22</v>
      </c>
      <c r="B642" s="520" t="s">
        <v>16011</v>
      </c>
      <c r="C642" s="521" t="s">
        <v>16012</v>
      </c>
      <c r="D642" s="542"/>
      <c r="E642" s="534"/>
      <c r="F642" s="534"/>
      <c r="H642" s="541"/>
      <c r="I642" s="1044"/>
      <c r="J642" s="544"/>
      <c r="K642" s="725"/>
      <c r="L642" s="967"/>
      <c r="M642" s="544"/>
      <c r="N642" s="548"/>
      <c r="O642" s="979"/>
      <c r="P642" s="626" t="s">
        <v>3833</v>
      </c>
      <c r="Q642" s="526" t="s">
        <v>1678</v>
      </c>
      <c r="R642" s="527">
        <v>0.5</v>
      </c>
      <c r="S642" s="764"/>
      <c r="T642" s="763"/>
      <c r="U642" s="544"/>
      <c r="V642" s="548"/>
      <c r="W642" s="534"/>
      <c r="X642" s="537"/>
      <c r="Y642" s="534"/>
      <c r="Z642" s="538"/>
      <c r="AA642" s="531">
        <f>ROUND(ROUND(ROUND(ROUND(F585*K640,0)*N637,0)*R642,0)-Y634,0)</f>
        <v>194</v>
      </c>
      <c r="AB642" s="539"/>
      <c r="AC642" s="504"/>
    </row>
    <row r="643" spans="1:29" ht="16.7" customHeight="1" x14ac:dyDescent="0.15">
      <c r="A643" s="520">
        <v>22</v>
      </c>
      <c r="B643" s="520">
        <v>9235</v>
      </c>
      <c r="C643" s="521" t="s">
        <v>16013</v>
      </c>
      <c r="D643" s="542"/>
      <c r="E643" s="534"/>
      <c r="F643" s="534"/>
      <c r="H643" s="541"/>
      <c r="I643" s="757"/>
      <c r="J643" s="525"/>
      <c r="K643" s="758"/>
      <c r="L643" s="1050" t="s">
        <v>14896</v>
      </c>
      <c r="M643" s="525" t="s">
        <v>1678</v>
      </c>
      <c r="N643" s="529">
        <v>0.7</v>
      </c>
      <c r="O643" s="759"/>
      <c r="P643" s="760"/>
      <c r="Q643" s="526"/>
      <c r="R643" s="527"/>
      <c r="S643" s="1054" t="s">
        <v>10423</v>
      </c>
      <c r="T643" s="968" t="s">
        <v>12821</v>
      </c>
      <c r="U643" s="525" t="s">
        <v>1678</v>
      </c>
      <c r="V643" s="529">
        <v>0.5</v>
      </c>
      <c r="W643" s="534"/>
      <c r="X643" s="537"/>
      <c r="Y643" s="534"/>
      <c r="Z643" s="538"/>
      <c r="AA643" s="531">
        <f>ROUND(ROUND(ROUND(F585*N643,0)*V643,0)-Y634,0)</f>
        <v>287</v>
      </c>
      <c r="AB643" s="539"/>
      <c r="AC643" s="504"/>
    </row>
    <row r="644" spans="1:29" ht="16.7" customHeight="1" x14ac:dyDescent="0.15">
      <c r="A644" s="520">
        <v>22</v>
      </c>
      <c r="B644" s="520">
        <v>9236</v>
      </c>
      <c r="C644" s="521" t="s">
        <v>16014</v>
      </c>
      <c r="D644" s="542"/>
      <c r="E644" s="534"/>
      <c r="F644" s="534"/>
      <c r="H644" s="541"/>
      <c r="J644" s="537"/>
      <c r="K644" s="742"/>
      <c r="L644" s="1032"/>
      <c r="M644" s="537"/>
      <c r="O644" s="1048" t="s">
        <v>10414</v>
      </c>
      <c r="P644" s="626" t="s">
        <v>16</v>
      </c>
      <c r="Q644" s="526" t="s">
        <v>1678</v>
      </c>
      <c r="R644" s="527">
        <v>0.7</v>
      </c>
      <c r="S644" s="1051"/>
      <c r="T644" s="1032"/>
      <c r="U644" s="537"/>
      <c r="W644" s="534"/>
      <c r="X644" s="537"/>
      <c r="Y644" s="534"/>
      <c r="Z644" s="538"/>
      <c r="AA644" s="531">
        <f>ROUND(ROUND(ROUND(ROUND(F585*N643,0)*R644,0)*V643,0)-Y634,0)</f>
        <v>197</v>
      </c>
      <c r="AB644" s="539"/>
      <c r="AC644" s="504"/>
    </row>
    <row r="645" spans="1:29" ht="16.7" customHeight="1" x14ac:dyDescent="0.15">
      <c r="A645" s="520">
        <v>22</v>
      </c>
      <c r="B645" s="520" t="s">
        <v>16015</v>
      </c>
      <c r="C645" s="521" t="s">
        <v>16016</v>
      </c>
      <c r="D645" s="542"/>
      <c r="E645" s="534"/>
      <c r="F645" s="534"/>
      <c r="H645" s="541"/>
      <c r="I645" s="763"/>
      <c r="J645" s="544"/>
      <c r="K645" s="579"/>
      <c r="L645" s="1032"/>
      <c r="M645" s="537"/>
      <c r="O645" s="979"/>
      <c r="P645" s="626" t="s">
        <v>3833</v>
      </c>
      <c r="Q645" s="526" t="s">
        <v>1678</v>
      </c>
      <c r="R645" s="527">
        <v>0.5</v>
      </c>
      <c r="S645" s="1051"/>
      <c r="T645" s="1032"/>
      <c r="U645" s="537"/>
      <c r="W645" s="534"/>
      <c r="X645" s="537"/>
      <c r="Y645" s="534"/>
      <c r="Z645" s="538"/>
      <c r="AA645" s="531">
        <f>ROUND(ROUND(ROUND(ROUND(F585*N643,0)*R645,0)*V643,0)-Y634,0)</f>
        <v>138</v>
      </c>
      <c r="AB645" s="539"/>
      <c r="AC645" s="504"/>
    </row>
    <row r="646" spans="1:29" ht="16.7" customHeight="1" x14ac:dyDescent="0.15">
      <c r="A646" s="520">
        <v>22</v>
      </c>
      <c r="B646" s="520">
        <v>9237</v>
      </c>
      <c r="C646" s="521" t="s">
        <v>16017</v>
      </c>
      <c r="D646" s="542"/>
      <c r="E646" s="534"/>
      <c r="F646" s="534"/>
      <c r="H646" s="541"/>
      <c r="I646" s="1049" t="s">
        <v>10418</v>
      </c>
      <c r="J646" s="525" t="s">
        <v>1678</v>
      </c>
      <c r="K646" s="718">
        <v>0.96499999999999997</v>
      </c>
      <c r="L646" s="1032"/>
      <c r="M646" s="537"/>
      <c r="O646" s="759"/>
      <c r="P646" s="760"/>
      <c r="Q646" s="526"/>
      <c r="R646" s="527"/>
      <c r="S646" s="1051"/>
      <c r="T646" s="1032"/>
      <c r="U646" s="537"/>
      <c r="W646" s="534"/>
      <c r="X646" s="537"/>
      <c r="Y646" s="534"/>
      <c r="Z646" s="538"/>
      <c r="AA646" s="531">
        <f>ROUND(ROUND(ROUND(ROUND(ROUND(F585*K646,0)*N643,0)*V643,0),0)-Y634,0)</f>
        <v>276</v>
      </c>
      <c r="AB646" s="539"/>
      <c r="AC646" s="504"/>
    </row>
    <row r="647" spans="1:29" ht="16.7" customHeight="1" x14ac:dyDescent="0.15">
      <c r="A647" s="520">
        <v>22</v>
      </c>
      <c r="B647" s="520">
        <v>9238</v>
      </c>
      <c r="C647" s="521" t="s">
        <v>16018</v>
      </c>
      <c r="D647" s="542"/>
      <c r="E647" s="534"/>
      <c r="F647" s="534"/>
      <c r="H647" s="541"/>
      <c r="I647" s="1047"/>
      <c r="J647" s="537"/>
      <c r="L647" s="1032"/>
      <c r="M647" s="537"/>
      <c r="O647" s="1048" t="s">
        <v>10414</v>
      </c>
      <c r="P647" s="626" t="s">
        <v>16</v>
      </c>
      <c r="Q647" s="526" t="s">
        <v>1678</v>
      </c>
      <c r="R647" s="527">
        <v>0.7</v>
      </c>
      <c r="S647" s="1051"/>
      <c r="T647" s="1032"/>
      <c r="U647" s="537"/>
      <c r="W647" s="534"/>
      <c r="X647" s="537"/>
      <c r="Y647" s="534"/>
      <c r="Z647" s="538"/>
      <c r="AA647" s="531">
        <f>ROUND(ROUND(ROUND(ROUND(ROUND(ROUND(F585*K646,0)*N643,0)*R647,0)*V643,0),0)-Y634,0)</f>
        <v>190</v>
      </c>
      <c r="AB647" s="539"/>
      <c r="AC647" s="504"/>
    </row>
    <row r="648" spans="1:29" ht="16.7" customHeight="1" x14ac:dyDescent="0.15">
      <c r="A648" s="520">
        <v>22</v>
      </c>
      <c r="B648" s="520" t="s">
        <v>16019</v>
      </c>
      <c r="C648" s="521" t="s">
        <v>16020</v>
      </c>
      <c r="D648" s="542"/>
      <c r="E648" s="534"/>
      <c r="F648" s="534"/>
      <c r="H648" s="541"/>
      <c r="I648" s="1044"/>
      <c r="J648" s="544"/>
      <c r="K648" s="725"/>
      <c r="L648" s="967"/>
      <c r="M648" s="544"/>
      <c r="N648" s="548"/>
      <c r="O648" s="979"/>
      <c r="P648" s="626" t="s">
        <v>3833</v>
      </c>
      <c r="Q648" s="526" t="s">
        <v>1678</v>
      </c>
      <c r="R648" s="527">
        <v>0.5</v>
      </c>
      <c r="S648" s="1051"/>
      <c r="T648" s="1032"/>
      <c r="U648" s="537"/>
      <c r="W648" s="534"/>
      <c r="X648" s="537"/>
      <c r="Y648" s="534"/>
      <c r="Z648" s="538"/>
      <c r="AA648" s="531">
        <f>ROUND(ROUND(ROUND(ROUND(ROUND(ROUND(F585*K646,0)*N643,0)*R648,0)*V643,0),0)-Y634,0)</f>
        <v>132</v>
      </c>
      <c r="AB648" s="539"/>
      <c r="AC648" s="504"/>
    </row>
    <row r="649" spans="1:29" ht="16.7" customHeight="1" x14ac:dyDescent="0.15">
      <c r="A649" s="520">
        <v>22</v>
      </c>
      <c r="B649" s="520" t="s">
        <v>16021</v>
      </c>
      <c r="C649" s="521" t="s">
        <v>16022</v>
      </c>
      <c r="D649" s="542"/>
      <c r="E649" s="534"/>
      <c r="F649" s="534"/>
      <c r="H649" s="541"/>
      <c r="I649" s="757"/>
      <c r="J649" s="525"/>
      <c r="K649" s="758"/>
      <c r="L649" s="966" t="s">
        <v>14906</v>
      </c>
      <c r="M649" s="525" t="s">
        <v>1678</v>
      </c>
      <c r="N649" s="529">
        <v>0.5</v>
      </c>
      <c r="O649" s="759"/>
      <c r="P649" s="760"/>
      <c r="Q649" s="526"/>
      <c r="R649" s="527"/>
      <c r="S649" s="1051"/>
      <c r="T649" s="1032"/>
      <c r="U649" s="537"/>
      <c r="W649" s="534"/>
      <c r="X649" s="537"/>
      <c r="Y649" s="534"/>
      <c r="Z649" s="538"/>
      <c r="AA649" s="531">
        <f>ROUND(ROUND(ROUND(F585*N649,0)*V643,0)-Y634,0)</f>
        <v>202</v>
      </c>
      <c r="AB649" s="539"/>
      <c r="AC649" s="504"/>
    </row>
    <row r="650" spans="1:29" ht="16.7" customHeight="1" x14ac:dyDescent="0.15">
      <c r="A650" s="520">
        <v>22</v>
      </c>
      <c r="B650" s="520" t="s">
        <v>16023</v>
      </c>
      <c r="C650" s="521" t="s">
        <v>16024</v>
      </c>
      <c r="D650" s="542"/>
      <c r="E650" s="534"/>
      <c r="F650" s="534"/>
      <c r="H650" s="541"/>
      <c r="J650" s="537"/>
      <c r="K650" s="742"/>
      <c r="L650" s="1032"/>
      <c r="M650" s="537"/>
      <c r="O650" s="1048" t="s">
        <v>10414</v>
      </c>
      <c r="P650" s="626" t="s">
        <v>16</v>
      </c>
      <c r="Q650" s="526" t="s">
        <v>1678</v>
      </c>
      <c r="R650" s="527">
        <v>0.7</v>
      </c>
      <c r="S650" s="1051"/>
      <c r="T650" s="1032"/>
      <c r="U650" s="537"/>
      <c r="W650" s="534"/>
      <c r="X650" s="537"/>
      <c r="Y650" s="534"/>
      <c r="Z650" s="538"/>
      <c r="AA650" s="531">
        <f>ROUND(ROUND(ROUND(ROUND(F585*N649,0)*R650,0)*V643,0)-Y634,0)</f>
        <v>138</v>
      </c>
      <c r="AB650" s="539"/>
      <c r="AC650" s="504"/>
    </row>
    <row r="651" spans="1:29" ht="16.7" customHeight="1" x14ac:dyDescent="0.15">
      <c r="A651" s="520">
        <v>22</v>
      </c>
      <c r="B651" s="520" t="s">
        <v>16025</v>
      </c>
      <c r="C651" s="521" t="s">
        <v>16026</v>
      </c>
      <c r="D651" s="542"/>
      <c r="E651" s="534"/>
      <c r="F651" s="534"/>
      <c r="H651" s="541"/>
      <c r="I651" s="763"/>
      <c r="J651" s="544"/>
      <c r="K651" s="579"/>
      <c r="L651" s="1032"/>
      <c r="M651" s="537"/>
      <c r="O651" s="979"/>
      <c r="P651" s="626" t="s">
        <v>3833</v>
      </c>
      <c r="Q651" s="526" t="s">
        <v>1678</v>
      </c>
      <c r="R651" s="527">
        <v>0.5</v>
      </c>
      <c r="S651" s="1051"/>
      <c r="T651" s="1032"/>
      <c r="U651" s="537"/>
      <c r="W651" s="534"/>
      <c r="X651" s="537"/>
      <c r="Y651" s="534"/>
      <c r="Z651" s="538"/>
      <c r="AA651" s="531">
        <f>ROUND(ROUND(ROUND(ROUND(F585*N649,0)*R651,0)*V643,0)-Y634,0)</f>
        <v>95</v>
      </c>
      <c r="AB651" s="539"/>
      <c r="AC651" s="504"/>
    </row>
    <row r="652" spans="1:29" ht="16.7" customHeight="1" x14ac:dyDescent="0.15">
      <c r="A652" s="520">
        <v>22</v>
      </c>
      <c r="B652" s="520" t="s">
        <v>16027</v>
      </c>
      <c r="C652" s="521" t="s">
        <v>16028</v>
      </c>
      <c r="D652" s="542"/>
      <c r="E652" s="534"/>
      <c r="F652" s="534"/>
      <c r="H652" s="541"/>
      <c r="I652" s="1049" t="s">
        <v>10418</v>
      </c>
      <c r="J652" s="525" t="s">
        <v>1678</v>
      </c>
      <c r="K652" s="718">
        <v>0.96499999999999997</v>
      </c>
      <c r="L652" s="1032"/>
      <c r="M652" s="537"/>
      <c r="O652" s="759"/>
      <c r="P652" s="760"/>
      <c r="Q652" s="526"/>
      <c r="R652" s="527"/>
      <c r="S652" s="1051"/>
      <c r="T652" s="1032"/>
      <c r="U652" s="537"/>
      <c r="W652" s="534"/>
      <c r="X652" s="537"/>
      <c r="Y652" s="534"/>
      <c r="Z652" s="538"/>
      <c r="AA652" s="531">
        <f>ROUND(ROUND(ROUND(ROUND(ROUND(F585*K652,0)*N649,0),0)*V643,0)-Y634,0)</f>
        <v>194</v>
      </c>
      <c r="AB652" s="539"/>
      <c r="AC652" s="504"/>
    </row>
    <row r="653" spans="1:29" ht="16.7" customHeight="1" x14ac:dyDescent="0.15">
      <c r="A653" s="520">
        <v>22</v>
      </c>
      <c r="B653" s="520" t="s">
        <v>16029</v>
      </c>
      <c r="C653" s="521" t="s">
        <v>16030</v>
      </c>
      <c r="D653" s="542"/>
      <c r="E653" s="534"/>
      <c r="F653" s="534"/>
      <c r="H653" s="541"/>
      <c r="I653" s="1047"/>
      <c r="J653" s="537"/>
      <c r="L653" s="1032"/>
      <c r="M653" s="537"/>
      <c r="O653" s="1048" t="s">
        <v>10414</v>
      </c>
      <c r="P653" s="626" t="s">
        <v>16</v>
      </c>
      <c r="Q653" s="526" t="s">
        <v>1678</v>
      </c>
      <c r="R653" s="527">
        <v>0.7</v>
      </c>
      <c r="S653" s="1051"/>
      <c r="T653" s="1032"/>
      <c r="U653" s="537"/>
      <c r="W653" s="534"/>
      <c r="X653" s="537"/>
      <c r="Y653" s="534"/>
      <c r="Z653" s="538"/>
      <c r="AA653" s="531">
        <f>ROUND(ROUND(ROUND(ROUND(ROUND(F585*K652,0)*N649,0)*R653,0)*V643,0)-Y634,0)</f>
        <v>132</v>
      </c>
      <c r="AB653" s="539"/>
      <c r="AC653" s="504"/>
    </row>
    <row r="654" spans="1:29" ht="16.7" customHeight="1" x14ac:dyDescent="0.15">
      <c r="A654" s="520">
        <v>22</v>
      </c>
      <c r="B654" s="520" t="s">
        <v>16031</v>
      </c>
      <c r="C654" s="521" t="s">
        <v>16032</v>
      </c>
      <c r="D654" s="542"/>
      <c r="E654" s="534"/>
      <c r="F654" s="534"/>
      <c r="H654" s="541"/>
      <c r="I654" s="1044"/>
      <c r="J654" s="544"/>
      <c r="K654" s="725"/>
      <c r="L654" s="967"/>
      <c r="M654" s="544"/>
      <c r="N654" s="548"/>
      <c r="O654" s="979"/>
      <c r="P654" s="626" t="s">
        <v>3833</v>
      </c>
      <c r="Q654" s="526" t="s">
        <v>1678</v>
      </c>
      <c r="R654" s="527">
        <v>0.5</v>
      </c>
      <c r="S654" s="1051"/>
      <c r="T654" s="967"/>
      <c r="U654" s="544"/>
      <c r="V654" s="548"/>
      <c r="W654" s="534"/>
      <c r="X654" s="537"/>
      <c r="Y654" s="534"/>
      <c r="Z654" s="538"/>
      <c r="AA654" s="531">
        <f>ROUND(ROUND(ROUND(ROUND(ROUND(F585*K652,0)*N649,0)*R654,0)*V643,0)-Y634,0)</f>
        <v>91</v>
      </c>
      <c r="AB654" s="539"/>
      <c r="AC654" s="504"/>
    </row>
    <row r="655" spans="1:29" ht="16.7" customHeight="1" x14ac:dyDescent="0.15">
      <c r="A655" s="520">
        <v>22</v>
      </c>
      <c r="B655" s="520">
        <v>9239</v>
      </c>
      <c r="C655" s="521" t="s">
        <v>16033</v>
      </c>
      <c r="D655" s="542"/>
      <c r="E655" s="534"/>
      <c r="F655" s="534"/>
      <c r="H655" s="541"/>
      <c r="I655" s="757"/>
      <c r="J655" s="525"/>
      <c r="K655" s="758"/>
      <c r="L655" s="1050" t="s">
        <v>14896</v>
      </c>
      <c r="M655" s="525" t="s">
        <v>1678</v>
      </c>
      <c r="N655" s="529">
        <v>0.7</v>
      </c>
      <c r="O655" s="759"/>
      <c r="P655" s="760"/>
      <c r="Q655" s="526"/>
      <c r="R655" s="527"/>
      <c r="S655" s="1051"/>
      <c r="T655" s="968" t="s">
        <v>12830</v>
      </c>
      <c r="U655" s="525" t="s">
        <v>1678</v>
      </c>
      <c r="V655" s="529">
        <v>0.7</v>
      </c>
      <c r="W655" s="534"/>
      <c r="X655" s="537"/>
      <c r="Y655" s="534"/>
      <c r="Z655" s="538"/>
      <c r="AA655" s="531">
        <f>ROUND(ROUND(ROUND(F585*N655,0)*V655,0)-Y634,0)</f>
        <v>406</v>
      </c>
      <c r="AB655" s="539"/>
      <c r="AC655" s="504"/>
    </row>
    <row r="656" spans="1:29" ht="16.7" customHeight="1" x14ac:dyDescent="0.15">
      <c r="A656" s="520">
        <v>22</v>
      </c>
      <c r="B656" s="520">
        <v>9240</v>
      </c>
      <c r="C656" s="521" t="s">
        <v>16034</v>
      </c>
      <c r="D656" s="542"/>
      <c r="E656" s="534"/>
      <c r="F656" s="534"/>
      <c r="H656" s="541"/>
      <c r="J656" s="537"/>
      <c r="K656" s="742"/>
      <c r="L656" s="1032"/>
      <c r="M656" s="537"/>
      <c r="O656" s="1048" t="s">
        <v>10414</v>
      </c>
      <c r="P656" s="626" t="s">
        <v>16</v>
      </c>
      <c r="Q656" s="526" t="s">
        <v>1678</v>
      </c>
      <c r="R656" s="527">
        <v>0.7</v>
      </c>
      <c r="S656" s="1051"/>
      <c r="T656" s="1032"/>
      <c r="U656" s="537"/>
      <c r="W656" s="534"/>
      <c r="X656" s="537"/>
      <c r="Y656" s="534"/>
      <c r="Z656" s="538"/>
      <c r="AA656" s="531">
        <f>ROUND(ROUND(ROUND(ROUND(F585*N655,0)*R656,0)*V655,0)-Y634,0)</f>
        <v>281</v>
      </c>
      <c r="AB656" s="539"/>
      <c r="AC656" s="504"/>
    </row>
    <row r="657" spans="1:29" ht="16.7" customHeight="1" x14ac:dyDescent="0.15">
      <c r="A657" s="520">
        <v>22</v>
      </c>
      <c r="B657" s="520" t="s">
        <v>16035</v>
      </c>
      <c r="C657" s="521" t="s">
        <v>16036</v>
      </c>
      <c r="D657" s="542"/>
      <c r="E657" s="534"/>
      <c r="F657" s="534"/>
      <c r="H657" s="541"/>
      <c r="I657" s="763"/>
      <c r="J657" s="544"/>
      <c r="K657" s="579"/>
      <c r="L657" s="1032"/>
      <c r="M657" s="537"/>
      <c r="O657" s="979"/>
      <c r="P657" s="626" t="s">
        <v>3833</v>
      </c>
      <c r="Q657" s="526" t="s">
        <v>1678</v>
      </c>
      <c r="R657" s="527">
        <v>0.5</v>
      </c>
      <c r="S657" s="1051"/>
      <c r="T657" s="1032"/>
      <c r="U657" s="537"/>
      <c r="W657" s="534"/>
      <c r="X657" s="537"/>
      <c r="Y657" s="534"/>
      <c r="Z657" s="538"/>
      <c r="AA657" s="531">
        <f>ROUND(ROUND(ROUND(ROUND(F585*N655,0)*R657,0)*V655,0)-Y634,0)</f>
        <v>197</v>
      </c>
      <c r="AB657" s="539"/>
      <c r="AC657" s="504"/>
    </row>
    <row r="658" spans="1:29" ht="16.7" customHeight="1" x14ac:dyDescent="0.15">
      <c r="A658" s="520">
        <v>22</v>
      </c>
      <c r="B658" s="520">
        <v>9249</v>
      </c>
      <c r="C658" s="521" t="s">
        <v>16037</v>
      </c>
      <c r="D658" s="542"/>
      <c r="E658" s="534"/>
      <c r="F658" s="534"/>
      <c r="H658" s="541"/>
      <c r="I658" s="1049" t="s">
        <v>10418</v>
      </c>
      <c r="J658" s="525" t="s">
        <v>1678</v>
      </c>
      <c r="K658" s="718">
        <v>0.96499999999999997</v>
      </c>
      <c r="L658" s="1032"/>
      <c r="M658" s="537"/>
      <c r="O658" s="759"/>
      <c r="P658" s="760"/>
      <c r="Q658" s="526"/>
      <c r="R658" s="527"/>
      <c r="S658" s="1051"/>
      <c r="T658" s="1032"/>
      <c r="U658" s="537"/>
      <c r="W658" s="534"/>
      <c r="X658" s="537"/>
      <c r="Y658" s="534"/>
      <c r="Z658" s="538"/>
      <c r="AA658" s="531">
        <f>ROUND(ROUND(ROUND(ROUND(ROUND(F585*K658,0)*N655,0)*V655,0),0)-Y634,0)</f>
        <v>391</v>
      </c>
      <c r="AB658" s="539"/>
      <c r="AC658" s="504"/>
    </row>
    <row r="659" spans="1:29" ht="16.7" customHeight="1" x14ac:dyDescent="0.15">
      <c r="A659" s="520">
        <v>22</v>
      </c>
      <c r="B659" s="520">
        <v>9250</v>
      </c>
      <c r="C659" s="521" t="s">
        <v>16038</v>
      </c>
      <c r="D659" s="542"/>
      <c r="E659" s="534"/>
      <c r="F659" s="534"/>
      <c r="H659" s="541"/>
      <c r="I659" s="1047"/>
      <c r="J659" s="537"/>
      <c r="L659" s="1032"/>
      <c r="M659" s="537"/>
      <c r="O659" s="1048" t="s">
        <v>10414</v>
      </c>
      <c r="P659" s="626" t="s">
        <v>16</v>
      </c>
      <c r="Q659" s="526" t="s">
        <v>1678</v>
      </c>
      <c r="R659" s="527">
        <v>0.7</v>
      </c>
      <c r="S659" s="1051"/>
      <c r="T659" s="1032"/>
      <c r="U659" s="537"/>
      <c r="W659" s="534"/>
      <c r="X659" s="537"/>
      <c r="Y659" s="534"/>
      <c r="Z659" s="538"/>
      <c r="AA659" s="531">
        <f>ROUND(ROUND(ROUND(ROUND(ROUND(ROUND(F585*K658,0)*N655,0)*R659,0)*V655,0),0)-Y634,0)</f>
        <v>270</v>
      </c>
      <c r="AB659" s="539"/>
      <c r="AC659" s="504"/>
    </row>
    <row r="660" spans="1:29" ht="16.7" customHeight="1" x14ac:dyDescent="0.15">
      <c r="A660" s="520">
        <v>22</v>
      </c>
      <c r="B660" s="520" t="s">
        <v>16039</v>
      </c>
      <c r="C660" s="521" t="s">
        <v>16040</v>
      </c>
      <c r="D660" s="542"/>
      <c r="E660" s="534"/>
      <c r="F660" s="534"/>
      <c r="H660" s="541"/>
      <c r="I660" s="1044"/>
      <c r="J660" s="544"/>
      <c r="K660" s="725"/>
      <c r="L660" s="967"/>
      <c r="M660" s="544"/>
      <c r="N660" s="548"/>
      <c r="O660" s="979"/>
      <c r="P660" s="626" t="s">
        <v>3833</v>
      </c>
      <c r="Q660" s="526" t="s">
        <v>1678</v>
      </c>
      <c r="R660" s="527">
        <v>0.5</v>
      </c>
      <c r="S660" s="1051"/>
      <c r="T660" s="1032"/>
      <c r="U660" s="537"/>
      <c r="W660" s="534"/>
      <c r="X660" s="537"/>
      <c r="Y660" s="534"/>
      <c r="Z660" s="538"/>
      <c r="AA660" s="531">
        <f>ROUND(ROUND(ROUND(ROUND(ROUND(ROUND(F585*K658,0)*N655,0)*R660,0)*V655,0),0)-Y634,0)</f>
        <v>190</v>
      </c>
      <c r="AB660" s="539"/>
      <c r="AC660" s="504"/>
    </row>
    <row r="661" spans="1:29" ht="16.7" customHeight="1" x14ac:dyDescent="0.15">
      <c r="A661" s="520">
        <v>22</v>
      </c>
      <c r="B661" s="520" t="s">
        <v>16041</v>
      </c>
      <c r="C661" s="521" t="s">
        <v>16042</v>
      </c>
      <c r="D661" s="542"/>
      <c r="E661" s="534"/>
      <c r="F661" s="534"/>
      <c r="H661" s="541"/>
      <c r="I661" s="757"/>
      <c r="J661" s="525"/>
      <c r="K661" s="758"/>
      <c r="L661" s="966" t="s">
        <v>14906</v>
      </c>
      <c r="M661" s="525" t="s">
        <v>1678</v>
      </c>
      <c r="N661" s="529">
        <v>0.5</v>
      </c>
      <c r="O661" s="759"/>
      <c r="P661" s="760"/>
      <c r="Q661" s="526"/>
      <c r="R661" s="527"/>
      <c r="S661" s="1051"/>
      <c r="T661" s="1032"/>
      <c r="U661" s="537"/>
      <c r="W661" s="534"/>
      <c r="X661" s="537"/>
      <c r="Y661" s="534"/>
      <c r="Z661" s="538"/>
      <c r="AA661" s="531">
        <f>ROUND(ROUND(ROUND(F585*N661,0)*V655,0)-Y634,0)</f>
        <v>287</v>
      </c>
      <c r="AB661" s="539"/>
      <c r="AC661" s="504"/>
    </row>
    <row r="662" spans="1:29" ht="16.7" customHeight="1" x14ac:dyDescent="0.15">
      <c r="A662" s="520">
        <v>22</v>
      </c>
      <c r="B662" s="520" t="s">
        <v>16043</v>
      </c>
      <c r="C662" s="521" t="s">
        <v>16044</v>
      </c>
      <c r="D662" s="542"/>
      <c r="E662" s="534"/>
      <c r="F662" s="534"/>
      <c r="H662" s="541"/>
      <c r="J662" s="537"/>
      <c r="K662" s="742"/>
      <c r="L662" s="1032"/>
      <c r="M662" s="537"/>
      <c r="O662" s="1048" t="s">
        <v>10414</v>
      </c>
      <c r="P662" s="626" t="s">
        <v>16</v>
      </c>
      <c r="Q662" s="526" t="s">
        <v>1678</v>
      </c>
      <c r="R662" s="527">
        <v>0.7</v>
      </c>
      <c r="S662" s="1051"/>
      <c r="T662" s="1032"/>
      <c r="U662" s="537"/>
      <c r="W662" s="534"/>
      <c r="X662" s="537"/>
      <c r="Y662" s="534"/>
      <c r="Z662" s="538"/>
      <c r="AA662" s="531">
        <f>ROUND(ROUND(ROUND(ROUND(F585*N661,0)*R662,0)*V655,0)-Y634,0)</f>
        <v>197</v>
      </c>
      <c r="AB662" s="539"/>
      <c r="AC662" s="504"/>
    </row>
    <row r="663" spans="1:29" ht="16.7" customHeight="1" x14ac:dyDescent="0.15">
      <c r="A663" s="520">
        <v>22</v>
      </c>
      <c r="B663" s="520" t="s">
        <v>16045</v>
      </c>
      <c r="C663" s="521" t="s">
        <v>16046</v>
      </c>
      <c r="D663" s="542"/>
      <c r="E663" s="534"/>
      <c r="F663" s="534"/>
      <c r="H663" s="541"/>
      <c r="I663" s="763"/>
      <c r="J663" s="544"/>
      <c r="K663" s="579"/>
      <c r="L663" s="1032"/>
      <c r="M663" s="537"/>
      <c r="O663" s="979"/>
      <c r="P663" s="626" t="s">
        <v>3833</v>
      </c>
      <c r="Q663" s="526" t="s">
        <v>1678</v>
      </c>
      <c r="R663" s="527">
        <v>0.5</v>
      </c>
      <c r="S663" s="1051"/>
      <c r="T663" s="1032"/>
      <c r="U663" s="537"/>
      <c r="W663" s="534"/>
      <c r="X663" s="537"/>
      <c r="Y663" s="534"/>
      <c r="Z663" s="538"/>
      <c r="AA663" s="531">
        <f>ROUND(ROUND(ROUND(ROUND(F585*N661,0)*R663,0)*V655,0)-Y634,0)</f>
        <v>138</v>
      </c>
      <c r="AB663" s="539"/>
      <c r="AC663" s="504"/>
    </row>
    <row r="664" spans="1:29" ht="16.7" customHeight="1" x14ac:dyDescent="0.15">
      <c r="A664" s="520">
        <v>22</v>
      </c>
      <c r="B664" s="520" t="s">
        <v>16047</v>
      </c>
      <c r="C664" s="521" t="s">
        <v>16048</v>
      </c>
      <c r="D664" s="542"/>
      <c r="E664" s="534"/>
      <c r="F664" s="534"/>
      <c r="H664" s="541"/>
      <c r="I664" s="1049" t="s">
        <v>10418</v>
      </c>
      <c r="J664" s="525" t="s">
        <v>1678</v>
      </c>
      <c r="K664" s="718">
        <v>0.96499999999999997</v>
      </c>
      <c r="L664" s="1032"/>
      <c r="M664" s="537"/>
      <c r="O664" s="759"/>
      <c r="P664" s="760"/>
      <c r="Q664" s="526"/>
      <c r="R664" s="527"/>
      <c r="S664" s="1051"/>
      <c r="T664" s="1032"/>
      <c r="U664" s="537"/>
      <c r="W664" s="534"/>
      <c r="X664" s="537"/>
      <c r="Y664" s="534"/>
      <c r="Z664" s="538"/>
      <c r="AA664" s="531">
        <f>ROUND(ROUND(ROUND(ROUND(ROUND(F585*K664,0)*N661,0),0)*V655,0)-Y634,0)</f>
        <v>276</v>
      </c>
      <c r="AB664" s="539"/>
      <c r="AC664" s="504"/>
    </row>
    <row r="665" spans="1:29" ht="16.7" customHeight="1" x14ac:dyDescent="0.15">
      <c r="A665" s="520">
        <v>22</v>
      </c>
      <c r="B665" s="520" t="s">
        <v>16049</v>
      </c>
      <c r="C665" s="521" t="s">
        <v>16050</v>
      </c>
      <c r="D665" s="542"/>
      <c r="E665" s="534"/>
      <c r="F665" s="534"/>
      <c r="H665" s="541"/>
      <c r="I665" s="1047"/>
      <c r="J665" s="537"/>
      <c r="L665" s="1032"/>
      <c r="M665" s="537"/>
      <c r="O665" s="1048" t="s">
        <v>10414</v>
      </c>
      <c r="P665" s="626" t="s">
        <v>16</v>
      </c>
      <c r="Q665" s="526" t="s">
        <v>1678</v>
      </c>
      <c r="R665" s="527">
        <v>0.7</v>
      </c>
      <c r="S665" s="1051"/>
      <c r="T665" s="1032"/>
      <c r="U665" s="537"/>
      <c r="W665" s="534"/>
      <c r="X665" s="537"/>
      <c r="Y665" s="534"/>
      <c r="Z665" s="538"/>
      <c r="AA665" s="531">
        <f>ROUND(ROUND(ROUND(ROUND(ROUND(F585*K664,0)*N661,0)*R665,0)*V655,0)-Y634,0)</f>
        <v>190</v>
      </c>
      <c r="AB665" s="539"/>
      <c r="AC665" s="504"/>
    </row>
    <row r="666" spans="1:29" ht="16.7" customHeight="1" x14ac:dyDescent="0.15">
      <c r="A666" s="520">
        <v>22</v>
      </c>
      <c r="B666" s="520" t="s">
        <v>16051</v>
      </c>
      <c r="C666" s="521" t="s">
        <v>16052</v>
      </c>
      <c r="D666" s="542"/>
      <c r="E666" s="534"/>
      <c r="F666" s="534"/>
      <c r="H666" s="541"/>
      <c r="I666" s="1044"/>
      <c r="J666" s="544"/>
      <c r="K666" s="725"/>
      <c r="L666" s="967"/>
      <c r="M666" s="544"/>
      <c r="N666" s="548"/>
      <c r="O666" s="979"/>
      <c r="P666" s="626" t="s">
        <v>3833</v>
      </c>
      <c r="Q666" s="526" t="s">
        <v>1678</v>
      </c>
      <c r="R666" s="527">
        <v>0.5</v>
      </c>
      <c r="S666" s="1052"/>
      <c r="T666" s="967"/>
      <c r="U666" s="544"/>
      <c r="V666" s="548"/>
      <c r="W666" s="534"/>
      <c r="X666" s="537"/>
      <c r="Y666" s="534"/>
      <c r="Z666" s="538"/>
      <c r="AA666" s="531">
        <f>ROUND(ROUND(ROUND(ROUND(ROUND(F585*K664,0)*N661,0)*R666,0)*V655,0)-Y634,0)</f>
        <v>132</v>
      </c>
      <c r="AB666" s="539"/>
      <c r="AC666" s="504"/>
    </row>
    <row r="667" spans="1:29" ht="16.7" customHeight="1" x14ac:dyDescent="0.15">
      <c r="A667" s="520">
        <v>22</v>
      </c>
      <c r="B667" s="520" t="s">
        <v>16053</v>
      </c>
      <c r="C667" s="521" t="s">
        <v>16054</v>
      </c>
      <c r="D667" s="542"/>
      <c r="E667" s="534"/>
      <c r="F667" s="534"/>
      <c r="H667" s="541"/>
      <c r="I667" s="757"/>
      <c r="J667" s="525"/>
      <c r="K667" s="758"/>
      <c r="L667" s="966" t="s">
        <v>14896</v>
      </c>
      <c r="M667" s="525" t="s">
        <v>1678</v>
      </c>
      <c r="N667" s="529">
        <v>0.7</v>
      </c>
      <c r="O667" s="759"/>
      <c r="P667" s="760"/>
      <c r="Q667" s="526"/>
      <c r="R667" s="527"/>
      <c r="S667" s="1054" t="s">
        <v>14959</v>
      </c>
      <c r="T667" s="968" t="s">
        <v>12840</v>
      </c>
      <c r="U667" s="525" t="s">
        <v>1678</v>
      </c>
      <c r="V667" s="529">
        <v>0.7</v>
      </c>
      <c r="W667" s="534"/>
      <c r="X667" s="537"/>
      <c r="Y667" s="534"/>
      <c r="Z667" s="538"/>
      <c r="AA667" s="531">
        <f>ROUND(ROUND(ROUND(F585*N667,0)*V667,0)-Y634,0)</f>
        <v>406</v>
      </c>
      <c r="AB667" s="539"/>
      <c r="AC667" s="504"/>
    </row>
    <row r="668" spans="1:29" ht="16.7" customHeight="1" x14ac:dyDescent="0.15">
      <c r="A668" s="520">
        <v>22</v>
      </c>
      <c r="B668" s="520" t="s">
        <v>16055</v>
      </c>
      <c r="C668" s="521" t="s">
        <v>16056</v>
      </c>
      <c r="D668" s="542"/>
      <c r="E668" s="534"/>
      <c r="F668" s="534"/>
      <c r="H668" s="541"/>
      <c r="J668" s="537"/>
      <c r="K668" s="742"/>
      <c r="L668" s="1032"/>
      <c r="M668" s="537"/>
      <c r="O668" s="1048" t="s">
        <v>10414</v>
      </c>
      <c r="P668" s="626" t="s">
        <v>16</v>
      </c>
      <c r="Q668" s="526" t="s">
        <v>1678</v>
      </c>
      <c r="R668" s="527">
        <v>0.7</v>
      </c>
      <c r="S668" s="1055"/>
      <c r="T668" s="1032"/>
      <c r="U668" s="537"/>
      <c r="W668" s="534"/>
      <c r="X668" s="537"/>
      <c r="Y668" s="534"/>
      <c r="Z668" s="538"/>
      <c r="AA668" s="531">
        <f>ROUND(ROUND(ROUND(ROUND(F585*N667,0)*R668,0)*V667,0)-Y634,0)</f>
        <v>281</v>
      </c>
      <c r="AB668" s="539"/>
      <c r="AC668" s="504"/>
    </row>
    <row r="669" spans="1:29" ht="16.7" customHeight="1" x14ac:dyDescent="0.15">
      <c r="A669" s="520">
        <v>22</v>
      </c>
      <c r="B669" s="520" t="s">
        <v>16057</v>
      </c>
      <c r="C669" s="521" t="s">
        <v>16058</v>
      </c>
      <c r="D669" s="542"/>
      <c r="E669" s="534"/>
      <c r="F669" s="534"/>
      <c r="H669" s="541"/>
      <c r="I669" s="763"/>
      <c r="J669" s="544"/>
      <c r="K669" s="579"/>
      <c r="L669" s="1032"/>
      <c r="M669" s="537"/>
      <c r="O669" s="979"/>
      <c r="P669" s="626" t="s">
        <v>3833</v>
      </c>
      <c r="Q669" s="526" t="s">
        <v>1678</v>
      </c>
      <c r="R669" s="527">
        <v>0.5</v>
      </c>
      <c r="S669" s="1055"/>
      <c r="T669" s="1032"/>
      <c r="U669" s="537"/>
      <c r="W669" s="534"/>
      <c r="X669" s="537"/>
      <c r="Y669" s="534"/>
      <c r="Z669" s="538"/>
      <c r="AA669" s="531">
        <f>ROUND(ROUND(ROUND(ROUND(F585*N667,0)*R669,0)*V667,0)-Y634,0)</f>
        <v>197</v>
      </c>
      <c r="AB669" s="539"/>
      <c r="AC669" s="504"/>
    </row>
    <row r="670" spans="1:29" ht="16.7" customHeight="1" x14ac:dyDescent="0.15">
      <c r="A670" s="520">
        <v>22</v>
      </c>
      <c r="B670" s="520" t="s">
        <v>16059</v>
      </c>
      <c r="C670" s="521" t="s">
        <v>16060</v>
      </c>
      <c r="D670" s="542"/>
      <c r="E670" s="534"/>
      <c r="F670" s="534"/>
      <c r="H670" s="541"/>
      <c r="I670" s="1049" t="s">
        <v>10418</v>
      </c>
      <c r="J670" s="525" t="s">
        <v>1678</v>
      </c>
      <c r="K670" s="718">
        <v>0.96499999999999997</v>
      </c>
      <c r="L670" s="1032"/>
      <c r="M670" s="537"/>
      <c r="O670" s="759"/>
      <c r="P670" s="760"/>
      <c r="Q670" s="526"/>
      <c r="R670" s="527"/>
      <c r="S670" s="1055"/>
      <c r="T670" s="1032"/>
      <c r="U670" s="537"/>
      <c r="W670" s="534"/>
      <c r="X670" s="537"/>
      <c r="Y670" s="534"/>
      <c r="Z670" s="538"/>
      <c r="AA670" s="531">
        <f>ROUND(ROUND(ROUND(ROUND(ROUND(F585*K670,0)*N667,0)*V667,0),0)-Y634,0)</f>
        <v>391</v>
      </c>
      <c r="AB670" s="539"/>
      <c r="AC670" s="504"/>
    </row>
    <row r="671" spans="1:29" ht="16.7" customHeight="1" x14ac:dyDescent="0.15">
      <c r="A671" s="520">
        <v>22</v>
      </c>
      <c r="B671" s="520" t="s">
        <v>16061</v>
      </c>
      <c r="C671" s="521" t="s">
        <v>16062</v>
      </c>
      <c r="D671" s="542"/>
      <c r="E671" s="534"/>
      <c r="F671" s="534"/>
      <c r="H671" s="541"/>
      <c r="I671" s="1047"/>
      <c r="J671" s="537"/>
      <c r="L671" s="1032"/>
      <c r="M671" s="537"/>
      <c r="O671" s="1048" t="s">
        <v>10414</v>
      </c>
      <c r="P671" s="626" t="s">
        <v>16</v>
      </c>
      <c r="Q671" s="526" t="s">
        <v>1678</v>
      </c>
      <c r="R671" s="527">
        <v>0.7</v>
      </c>
      <c r="S671" s="1055"/>
      <c r="T671" s="1032"/>
      <c r="U671" s="537"/>
      <c r="W671" s="534"/>
      <c r="X671" s="537"/>
      <c r="Y671" s="534"/>
      <c r="Z671" s="538"/>
      <c r="AA671" s="531">
        <f>ROUND(ROUND(ROUND(ROUND(ROUND(ROUND(F585*K670,0)*N667,0)*R671,0)*V667,0),0)-Y634,0)</f>
        <v>270</v>
      </c>
      <c r="AB671" s="539"/>
      <c r="AC671" s="504"/>
    </row>
    <row r="672" spans="1:29" ht="16.7" customHeight="1" x14ac:dyDescent="0.15">
      <c r="A672" s="520">
        <v>22</v>
      </c>
      <c r="B672" s="520" t="s">
        <v>16063</v>
      </c>
      <c r="C672" s="521" t="s">
        <v>16064</v>
      </c>
      <c r="D672" s="542"/>
      <c r="E672" s="534"/>
      <c r="F672" s="534"/>
      <c r="H672" s="541"/>
      <c r="I672" s="1044"/>
      <c r="J672" s="544"/>
      <c r="K672" s="725"/>
      <c r="L672" s="967"/>
      <c r="M672" s="544"/>
      <c r="N672" s="548"/>
      <c r="O672" s="979"/>
      <c r="P672" s="626" t="s">
        <v>3833</v>
      </c>
      <c r="Q672" s="526" t="s">
        <v>1678</v>
      </c>
      <c r="R672" s="527">
        <v>0.5</v>
      </c>
      <c r="S672" s="1055"/>
      <c r="T672" s="1032"/>
      <c r="U672" s="537"/>
      <c r="W672" s="534"/>
      <c r="X672" s="537"/>
      <c r="Y672" s="534"/>
      <c r="Z672" s="538"/>
      <c r="AA672" s="531">
        <f>ROUND(ROUND(ROUND(ROUND(ROUND(ROUND(F585*K670,0)*N667,0)*R672,0)*V667,0),0)-Y634,0)</f>
        <v>190</v>
      </c>
      <c r="AB672" s="539"/>
      <c r="AC672" s="504"/>
    </row>
    <row r="673" spans="1:29" ht="16.7" customHeight="1" x14ac:dyDescent="0.15">
      <c r="A673" s="520">
        <v>22</v>
      </c>
      <c r="B673" s="520" t="s">
        <v>16065</v>
      </c>
      <c r="C673" s="521" t="s">
        <v>16066</v>
      </c>
      <c r="D673" s="542"/>
      <c r="E673" s="534"/>
      <c r="F673" s="534"/>
      <c r="H673" s="541"/>
      <c r="I673" s="757"/>
      <c r="J673" s="525"/>
      <c r="K673" s="758"/>
      <c r="L673" s="966" t="s">
        <v>14906</v>
      </c>
      <c r="M673" s="525" t="s">
        <v>1678</v>
      </c>
      <c r="N673" s="529">
        <v>0.5</v>
      </c>
      <c r="O673" s="759"/>
      <c r="P673" s="760"/>
      <c r="Q673" s="526"/>
      <c r="R673" s="527"/>
      <c r="S673" s="1055"/>
      <c r="T673" s="1032"/>
      <c r="U673" s="537"/>
      <c r="W673" s="534"/>
      <c r="X673" s="537"/>
      <c r="Y673" s="534"/>
      <c r="Z673" s="538"/>
      <c r="AA673" s="531">
        <f>ROUND(ROUND(ROUND(F585*N673,0)*V667,0)-Y634,0)</f>
        <v>287</v>
      </c>
      <c r="AB673" s="539"/>
      <c r="AC673" s="504"/>
    </row>
    <row r="674" spans="1:29" ht="16.7" customHeight="1" x14ac:dyDescent="0.15">
      <c r="A674" s="520">
        <v>22</v>
      </c>
      <c r="B674" s="520" t="s">
        <v>16067</v>
      </c>
      <c r="C674" s="521" t="s">
        <v>16068</v>
      </c>
      <c r="D674" s="542"/>
      <c r="E674" s="534"/>
      <c r="F674" s="534"/>
      <c r="H674" s="541"/>
      <c r="J674" s="537"/>
      <c r="K674" s="742"/>
      <c r="L674" s="1032"/>
      <c r="M674" s="537"/>
      <c r="O674" s="1048" t="s">
        <v>10414</v>
      </c>
      <c r="P674" s="626" t="s">
        <v>16</v>
      </c>
      <c r="Q674" s="526" t="s">
        <v>1678</v>
      </c>
      <c r="R674" s="527">
        <v>0.7</v>
      </c>
      <c r="S674" s="1055"/>
      <c r="T674" s="1032"/>
      <c r="U674" s="537"/>
      <c r="W674" s="534"/>
      <c r="X674" s="537"/>
      <c r="Y674" s="534"/>
      <c r="Z674" s="538"/>
      <c r="AA674" s="531">
        <f>ROUND(ROUND(ROUND(ROUND(F585*N673,0)*R674,0)*V667,0)-Y634,0)</f>
        <v>197</v>
      </c>
      <c r="AB674" s="539"/>
      <c r="AC674" s="504"/>
    </row>
    <row r="675" spans="1:29" ht="16.7" customHeight="1" x14ac:dyDescent="0.15">
      <c r="A675" s="520">
        <v>22</v>
      </c>
      <c r="B675" s="520" t="s">
        <v>16069</v>
      </c>
      <c r="C675" s="521" t="s">
        <v>16070</v>
      </c>
      <c r="D675" s="542"/>
      <c r="E675" s="534"/>
      <c r="F675" s="534"/>
      <c r="H675" s="541"/>
      <c r="I675" s="763"/>
      <c r="J675" s="544"/>
      <c r="K675" s="579"/>
      <c r="L675" s="1032"/>
      <c r="M675" s="537"/>
      <c r="O675" s="979"/>
      <c r="P675" s="626" t="s">
        <v>3833</v>
      </c>
      <c r="Q675" s="526" t="s">
        <v>1678</v>
      </c>
      <c r="R675" s="527">
        <v>0.5</v>
      </c>
      <c r="S675" s="1055"/>
      <c r="T675" s="1032"/>
      <c r="U675" s="537"/>
      <c r="W675" s="534"/>
      <c r="X675" s="537"/>
      <c r="Y675" s="534"/>
      <c r="Z675" s="538"/>
      <c r="AA675" s="531">
        <f>ROUND(ROUND(ROUND(ROUND(F585*N673,0)*R675,0)*V667,0)-Y634,0)</f>
        <v>138</v>
      </c>
      <c r="AB675" s="539"/>
      <c r="AC675" s="504"/>
    </row>
    <row r="676" spans="1:29" ht="16.7" customHeight="1" x14ac:dyDescent="0.15">
      <c r="A676" s="520">
        <v>22</v>
      </c>
      <c r="B676" s="520" t="s">
        <v>16071</v>
      </c>
      <c r="C676" s="521" t="s">
        <v>16072</v>
      </c>
      <c r="D676" s="542"/>
      <c r="E676" s="534"/>
      <c r="F676" s="534"/>
      <c r="H676" s="541"/>
      <c r="I676" s="1049" t="s">
        <v>10418</v>
      </c>
      <c r="J676" s="525" t="s">
        <v>1678</v>
      </c>
      <c r="K676" s="718">
        <v>0.96499999999999997</v>
      </c>
      <c r="L676" s="1032"/>
      <c r="M676" s="537"/>
      <c r="O676" s="759"/>
      <c r="P676" s="760"/>
      <c r="Q676" s="526"/>
      <c r="R676" s="527"/>
      <c r="S676" s="1055"/>
      <c r="T676" s="1032"/>
      <c r="U676" s="537"/>
      <c r="W676" s="534"/>
      <c r="X676" s="537"/>
      <c r="Y676" s="534"/>
      <c r="Z676" s="538"/>
      <c r="AA676" s="531">
        <f>ROUND(ROUND(ROUND(ROUND(ROUND(F585*K676,0)*N673,0),0)*V667,0)-Y634,0)</f>
        <v>276</v>
      </c>
      <c r="AB676" s="539"/>
      <c r="AC676" s="504"/>
    </row>
    <row r="677" spans="1:29" ht="16.7" customHeight="1" x14ac:dyDescent="0.15">
      <c r="A677" s="520">
        <v>22</v>
      </c>
      <c r="B677" s="520" t="s">
        <v>16073</v>
      </c>
      <c r="C677" s="521" t="s">
        <v>16074</v>
      </c>
      <c r="D677" s="542"/>
      <c r="E677" s="534"/>
      <c r="F677" s="534"/>
      <c r="H677" s="541"/>
      <c r="I677" s="1047"/>
      <c r="J677" s="537"/>
      <c r="L677" s="1032"/>
      <c r="M677" s="537"/>
      <c r="O677" s="1048" t="s">
        <v>10414</v>
      </c>
      <c r="P677" s="626" t="s">
        <v>16</v>
      </c>
      <c r="Q677" s="526" t="s">
        <v>1678</v>
      </c>
      <c r="R677" s="527">
        <v>0.7</v>
      </c>
      <c r="S677" s="1055"/>
      <c r="T677" s="1032"/>
      <c r="U677" s="537"/>
      <c r="W677" s="534"/>
      <c r="X677" s="537"/>
      <c r="Y677" s="534"/>
      <c r="Z677" s="538"/>
      <c r="AA677" s="531">
        <f>ROUND(ROUND(ROUND(ROUND(ROUND(F585*K676,0)*N673,0)*R677,0)*V667,0)-Y634,0)</f>
        <v>190</v>
      </c>
      <c r="AB677" s="539"/>
      <c r="AC677" s="504"/>
    </row>
    <row r="678" spans="1:29" ht="16.7" customHeight="1" x14ac:dyDescent="0.15">
      <c r="A678" s="520">
        <v>22</v>
      </c>
      <c r="B678" s="520" t="s">
        <v>16075</v>
      </c>
      <c r="C678" s="521" t="s">
        <v>16076</v>
      </c>
      <c r="D678" s="557"/>
      <c r="E678" s="550"/>
      <c r="F678" s="550"/>
      <c r="G678" s="650"/>
      <c r="H678" s="558"/>
      <c r="I678" s="1044"/>
      <c r="J678" s="544"/>
      <c r="K678" s="725"/>
      <c r="L678" s="967"/>
      <c r="M678" s="544"/>
      <c r="N678" s="548"/>
      <c r="O678" s="979"/>
      <c r="P678" s="626" t="s">
        <v>3833</v>
      </c>
      <c r="Q678" s="526" t="s">
        <v>1678</v>
      </c>
      <c r="R678" s="527">
        <v>0.5</v>
      </c>
      <c r="S678" s="1052"/>
      <c r="T678" s="967"/>
      <c r="U678" s="544"/>
      <c r="V678" s="548"/>
      <c r="W678" s="550"/>
      <c r="X678" s="544"/>
      <c r="Y678" s="550"/>
      <c r="Z678" s="553"/>
      <c r="AA678" s="531">
        <f>ROUND(ROUND(ROUND(ROUND(ROUND(F585*K676,0)*N673,0)*R678,0)*V667,0)-Y634,0)</f>
        <v>132</v>
      </c>
      <c r="AB678" s="559"/>
      <c r="AC678" s="504"/>
    </row>
    <row r="679" spans="1:29" ht="16.7" customHeight="1" x14ac:dyDescent="0.15">
      <c r="A679" s="520">
        <v>22</v>
      </c>
      <c r="B679" s="520">
        <v>9621</v>
      </c>
      <c r="C679" s="521" t="s">
        <v>16077</v>
      </c>
      <c r="D679" s="560"/>
      <c r="E679" s="522"/>
      <c r="F679" s="936" t="s">
        <v>10567</v>
      </c>
      <c r="G679" s="947"/>
      <c r="H679" s="941"/>
      <c r="I679" s="757"/>
      <c r="J679" s="525"/>
      <c r="K679" s="758"/>
      <c r="L679" s="1050" t="s">
        <v>14896</v>
      </c>
      <c r="M679" s="525" t="s">
        <v>1678</v>
      </c>
      <c r="N679" s="529">
        <v>0.7</v>
      </c>
      <c r="O679" s="759"/>
      <c r="P679" s="760"/>
      <c r="Q679" s="526"/>
      <c r="R679" s="527"/>
      <c r="S679" s="761"/>
      <c r="T679" s="757"/>
      <c r="U679" s="525"/>
      <c r="V679" s="529"/>
      <c r="W679" s="522"/>
      <c r="X679" s="525"/>
      <c r="Y679" s="522"/>
      <c r="Z679" s="530"/>
      <c r="AA679" s="531">
        <f>ROUND(F681*N679,0)</f>
        <v>410</v>
      </c>
      <c r="AB679" s="532"/>
      <c r="AC679" s="504"/>
    </row>
    <row r="680" spans="1:29" ht="16.7" customHeight="1" x14ac:dyDescent="0.15">
      <c r="A680" s="520">
        <v>22</v>
      </c>
      <c r="B680" s="520">
        <v>9622</v>
      </c>
      <c r="C680" s="521" t="s">
        <v>16078</v>
      </c>
      <c r="D680" s="542"/>
      <c r="E680" s="534"/>
      <c r="F680" s="937"/>
      <c r="G680" s="948"/>
      <c r="H680" s="942"/>
      <c r="J680" s="537"/>
      <c r="K680" s="742"/>
      <c r="L680" s="1032"/>
      <c r="M680" s="537"/>
      <c r="O680" s="1048" t="s">
        <v>10414</v>
      </c>
      <c r="P680" s="626" t="s">
        <v>16</v>
      </c>
      <c r="Q680" s="526" t="s">
        <v>1678</v>
      </c>
      <c r="R680" s="527">
        <v>0.7</v>
      </c>
      <c r="S680" s="762"/>
      <c r="U680" s="537"/>
      <c r="W680" s="534"/>
      <c r="X680" s="537"/>
      <c r="Y680" s="534"/>
      <c r="Z680" s="538"/>
      <c r="AA680" s="531">
        <f>ROUND(ROUND(F681*N679,0)*R680,0)</f>
        <v>287</v>
      </c>
      <c r="AB680" s="539"/>
      <c r="AC680" s="504"/>
    </row>
    <row r="681" spans="1:29" ht="16.7" customHeight="1" x14ac:dyDescent="0.15">
      <c r="A681" s="520">
        <v>22</v>
      </c>
      <c r="B681" s="520" t="s">
        <v>16079</v>
      </c>
      <c r="C681" s="521" t="s">
        <v>16080</v>
      </c>
      <c r="D681" s="542"/>
      <c r="E681" s="534"/>
      <c r="F681" s="1034">
        <f>'6生活介護(基本)'!F345</f>
        <v>585</v>
      </c>
      <c r="G681" s="1035"/>
      <c r="H681" s="541" t="s">
        <v>9</v>
      </c>
      <c r="I681" s="763"/>
      <c r="J681" s="544"/>
      <c r="K681" s="579"/>
      <c r="L681" s="1032"/>
      <c r="M681" s="537"/>
      <c r="O681" s="979"/>
      <c r="P681" s="626" t="s">
        <v>3833</v>
      </c>
      <c r="Q681" s="526" t="s">
        <v>1678</v>
      </c>
      <c r="R681" s="527">
        <v>0.5</v>
      </c>
      <c r="S681" s="762"/>
      <c r="U681" s="537"/>
      <c r="W681" s="534"/>
      <c r="X681" s="537"/>
      <c r="Y681" s="534"/>
      <c r="Z681" s="538"/>
      <c r="AA681" s="531">
        <f>ROUND(ROUND(F681*N679,0)*R681,0)</f>
        <v>205</v>
      </c>
      <c r="AB681" s="539"/>
      <c r="AC681" s="504"/>
    </row>
    <row r="682" spans="1:29" ht="16.7" customHeight="1" x14ac:dyDescent="0.15">
      <c r="A682" s="520">
        <v>22</v>
      </c>
      <c r="B682" s="520">
        <v>9623</v>
      </c>
      <c r="C682" s="521" t="s">
        <v>16081</v>
      </c>
      <c r="D682" s="542"/>
      <c r="E682" s="534"/>
      <c r="F682" s="534"/>
      <c r="H682" s="541"/>
      <c r="I682" s="1049" t="s">
        <v>10418</v>
      </c>
      <c r="J682" s="525" t="s">
        <v>1678</v>
      </c>
      <c r="K682" s="718">
        <v>0.96499999999999997</v>
      </c>
      <c r="L682" s="1032"/>
      <c r="M682" s="537"/>
      <c r="O682" s="759"/>
      <c r="P682" s="760"/>
      <c r="Q682" s="526"/>
      <c r="R682" s="527"/>
      <c r="S682" s="762"/>
      <c r="U682" s="537"/>
      <c r="W682" s="534"/>
      <c r="X682" s="537"/>
      <c r="Y682" s="534"/>
      <c r="Z682" s="538"/>
      <c r="AA682" s="531">
        <f>ROUND(ROUND(ROUND(F681*K682,0)*N679,0),0)</f>
        <v>396</v>
      </c>
      <c r="AB682" s="539"/>
      <c r="AC682" s="504"/>
    </row>
    <row r="683" spans="1:29" ht="16.7" customHeight="1" x14ac:dyDescent="0.15">
      <c r="A683" s="520">
        <v>22</v>
      </c>
      <c r="B683" s="520">
        <v>9624</v>
      </c>
      <c r="C683" s="521" t="s">
        <v>16082</v>
      </c>
      <c r="D683" s="542"/>
      <c r="E683" s="534"/>
      <c r="F683" s="534"/>
      <c r="H683" s="541"/>
      <c r="I683" s="1047"/>
      <c r="J683" s="537"/>
      <c r="L683" s="1032"/>
      <c r="M683" s="537"/>
      <c r="O683" s="1048" t="s">
        <v>10414</v>
      </c>
      <c r="P683" s="626" t="s">
        <v>16</v>
      </c>
      <c r="Q683" s="526" t="s">
        <v>1678</v>
      </c>
      <c r="R683" s="527">
        <v>0.7</v>
      </c>
      <c r="S683" s="762"/>
      <c r="U683" s="537"/>
      <c r="W683" s="534"/>
      <c r="X683" s="537"/>
      <c r="Y683" s="534"/>
      <c r="Z683" s="538"/>
      <c r="AA683" s="531">
        <f>ROUND(ROUND(ROUND(F681*K682,0)*N679,0)*R683,0)</f>
        <v>277</v>
      </c>
      <c r="AB683" s="539"/>
      <c r="AC683" s="504"/>
    </row>
    <row r="684" spans="1:29" ht="16.7" customHeight="1" x14ac:dyDescent="0.15">
      <c r="A684" s="520">
        <v>22</v>
      </c>
      <c r="B684" s="520" t="s">
        <v>16083</v>
      </c>
      <c r="C684" s="521" t="s">
        <v>16084</v>
      </c>
      <c r="D684" s="542"/>
      <c r="E684" s="534"/>
      <c r="F684" s="534"/>
      <c r="H684" s="541"/>
      <c r="I684" s="1044"/>
      <c r="J684" s="544"/>
      <c r="K684" s="725"/>
      <c r="L684" s="967"/>
      <c r="M684" s="544"/>
      <c r="N684" s="548"/>
      <c r="O684" s="979"/>
      <c r="P684" s="626" t="s">
        <v>3833</v>
      </c>
      <c r="Q684" s="526" t="s">
        <v>1678</v>
      </c>
      <c r="R684" s="527">
        <v>0.5</v>
      </c>
      <c r="S684" s="762"/>
      <c r="U684" s="537"/>
      <c r="W684" s="534"/>
      <c r="X684" s="537"/>
      <c r="Y684" s="534"/>
      <c r="Z684" s="538"/>
      <c r="AA684" s="531">
        <f>ROUND(ROUND(ROUND(F681*K682,0)*N679,0)*R684,0)</f>
        <v>198</v>
      </c>
      <c r="AB684" s="539"/>
      <c r="AC684" s="504"/>
    </row>
    <row r="685" spans="1:29" ht="16.7" customHeight="1" x14ac:dyDescent="0.15">
      <c r="A685" s="520">
        <v>22</v>
      </c>
      <c r="B685" s="520" t="s">
        <v>16085</v>
      </c>
      <c r="C685" s="521" t="s">
        <v>16086</v>
      </c>
      <c r="D685" s="542"/>
      <c r="E685" s="534"/>
      <c r="F685" s="534"/>
      <c r="H685" s="541"/>
      <c r="I685" s="757"/>
      <c r="J685" s="525"/>
      <c r="K685" s="758"/>
      <c r="L685" s="966" t="s">
        <v>14906</v>
      </c>
      <c r="M685" s="525" t="s">
        <v>1678</v>
      </c>
      <c r="N685" s="529">
        <v>0.5</v>
      </c>
      <c r="O685" s="759"/>
      <c r="P685" s="760"/>
      <c r="Q685" s="526"/>
      <c r="R685" s="527"/>
      <c r="S685" s="762"/>
      <c r="U685" s="537"/>
      <c r="W685" s="534"/>
      <c r="X685" s="537"/>
      <c r="Y685" s="534"/>
      <c r="Z685" s="538"/>
      <c r="AA685" s="531">
        <f>ROUND(F681*N685,0)</f>
        <v>293</v>
      </c>
      <c r="AB685" s="539"/>
      <c r="AC685" s="504"/>
    </row>
    <row r="686" spans="1:29" ht="16.7" customHeight="1" x14ac:dyDescent="0.15">
      <c r="A686" s="520">
        <v>22</v>
      </c>
      <c r="B686" s="520" t="s">
        <v>16087</v>
      </c>
      <c r="C686" s="521" t="s">
        <v>16088</v>
      </c>
      <c r="D686" s="542"/>
      <c r="E686" s="534"/>
      <c r="F686" s="534"/>
      <c r="H686" s="541"/>
      <c r="J686" s="537"/>
      <c r="K686" s="742"/>
      <c r="L686" s="1032"/>
      <c r="M686" s="537"/>
      <c r="O686" s="1048" t="s">
        <v>10414</v>
      </c>
      <c r="P686" s="626" t="s">
        <v>16</v>
      </c>
      <c r="Q686" s="526" t="s">
        <v>1678</v>
      </c>
      <c r="R686" s="527">
        <v>0.7</v>
      </c>
      <c r="S686" s="762"/>
      <c r="U686" s="537"/>
      <c r="W686" s="534"/>
      <c r="X686" s="537"/>
      <c r="Y686" s="534"/>
      <c r="Z686" s="538"/>
      <c r="AA686" s="531">
        <f>ROUND(ROUND(F681*N685,0)*R686,0)</f>
        <v>205</v>
      </c>
      <c r="AB686" s="539"/>
      <c r="AC686" s="504"/>
    </row>
    <row r="687" spans="1:29" ht="16.7" customHeight="1" x14ac:dyDescent="0.15">
      <c r="A687" s="520">
        <v>22</v>
      </c>
      <c r="B687" s="520" t="s">
        <v>16089</v>
      </c>
      <c r="C687" s="521" t="s">
        <v>16090</v>
      </c>
      <c r="D687" s="542"/>
      <c r="E687" s="534"/>
      <c r="F687" s="534"/>
      <c r="H687" s="541"/>
      <c r="I687" s="763"/>
      <c r="J687" s="544"/>
      <c r="K687" s="579"/>
      <c r="L687" s="1032"/>
      <c r="M687" s="537"/>
      <c r="O687" s="979"/>
      <c r="P687" s="626" t="s">
        <v>3833</v>
      </c>
      <c r="Q687" s="526" t="s">
        <v>1678</v>
      </c>
      <c r="R687" s="527">
        <v>0.5</v>
      </c>
      <c r="S687" s="762"/>
      <c r="U687" s="537"/>
      <c r="W687" s="534"/>
      <c r="X687" s="537"/>
      <c r="Y687" s="534"/>
      <c r="Z687" s="538"/>
      <c r="AA687" s="531">
        <f>ROUND(ROUND(F681*N685,0)*R687,0)</f>
        <v>147</v>
      </c>
      <c r="AB687" s="539"/>
      <c r="AC687" s="504"/>
    </row>
    <row r="688" spans="1:29" ht="16.7" customHeight="1" x14ac:dyDescent="0.15">
      <c r="A688" s="520">
        <v>22</v>
      </c>
      <c r="B688" s="520" t="s">
        <v>16091</v>
      </c>
      <c r="C688" s="521" t="s">
        <v>16092</v>
      </c>
      <c r="D688" s="542"/>
      <c r="E688" s="534"/>
      <c r="F688" s="534"/>
      <c r="H688" s="541"/>
      <c r="I688" s="1049" t="s">
        <v>10418</v>
      </c>
      <c r="J688" s="525" t="s">
        <v>1678</v>
      </c>
      <c r="K688" s="718">
        <v>0.96499999999999997</v>
      </c>
      <c r="L688" s="1032"/>
      <c r="M688" s="537"/>
      <c r="O688" s="759"/>
      <c r="P688" s="760"/>
      <c r="Q688" s="526"/>
      <c r="R688" s="527"/>
      <c r="S688" s="762"/>
      <c r="U688" s="537"/>
      <c r="W688" s="534"/>
      <c r="X688" s="537"/>
      <c r="Y688" s="534"/>
      <c r="Z688" s="538"/>
      <c r="AA688" s="531">
        <f>ROUND(ROUND(ROUND(F681*K688,0)*N685,0),0)</f>
        <v>283</v>
      </c>
      <c r="AB688" s="539"/>
      <c r="AC688" s="504"/>
    </row>
    <row r="689" spans="1:29" ht="16.7" customHeight="1" x14ac:dyDescent="0.15">
      <c r="A689" s="520">
        <v>22</v>
      </c>
      <c r="B689" s="520" t="s">
        <v>16093</v>
      </c>
      <c r="C689" s="521" t="s">
        <v>16094</v>
      </c>
      <c r="D689" s="542"/>
      <c r="E689" s="534"/>
      <c r="F689" s="534"/>
      <c r="H689" s="541"/>
      <c r="I689" s="1047"/>
      <c r="J689" s="537"/>
      <c r="L689" s="1032"/>
      <c r="M689" s="537"/>
      <c r="O689" s="1048" t="s">
        <v>10414</v>
      </c>
      <c r="P689" s="626" t="s">
        <v>16</v>
      </c>
      <c r="Q689" s="526" t="s">
        <v>1678</v>
      </c>
      <c r="R689" s="527">
        <v>0.7</v>
      </c>
      <c r="S689" s="762"/>
      <c r="U689" s="537"/>
      <c r="W689" s="534"/>
      <c r="X689" s="537"/>
      <c r="Y689" s="534"/>
      <c r="Z689" s="538"/>
      <c r="AA689" s="531">
        <f>ROUND(ROUND(ROUND(F681*K688,0)*N685,0)*R689,0)</f>
        <v>198</v>
      </c>
      <c r="AB689" s="539"/>
      <c r="AC689" s="504"/>
    </row>
    <row r="690" spans="1:29" ht="16.7" customHeight="1" x14ac:dyDescent="0.15">
      <c r="A690" s="520">
        <v>22</v>
      </c>
      <c r="B690" s="520" t="s">
        <v>16095</v>
      </c>
      <c r="C690" s="521" t="s">
        <v>16096</v>
      </c>
      <c r="D690" s="542"/>
      <c r="E690" s="534"/>
      <c r="F690" s="534"/>
      <c r="H690" s="541"/>
      <c r="I690" s="1044"/>
      <c r="J690" s="544"/>
      <c r="K690" s="725"/>
      <c r="L690" s="967"/>
      <c r="M690" s="544"/>
      <c r="N690" s="548"/>
      <c r="O690" s="979"/>
      <c r="P690" s="626" t="s">
        <v>3833</v>
      </c>
      <c r="Q690" s="526" t="s">
        <v>1678</v>
      </c>
      <c r="R690" s="527">
        <v>0.5</v>
      </c>
      <c r="S690" s="764"/>
      <c r="T690" s="763"/>
      <c r="U690" s="544"/>
      <c r="V690" s="548"/>
      <c r="W690" s="534"/>
      <c r="X690" s="537"/>
      <c r="Y690" s="534"/>
      <c r="Z690" s="538"/>
      <c r="AA690" s="531">
        <f>ROUND(ROUND(ROUND(F681*K688,0)*N685,0)*R690,0)</f>
        <v>142</v>
      </c>
      <c r="AB690" s="539"/>
      <c r="AC690" s="504"/>
    </row>
    <row r="691" spans="1:29" ht="16.7" customHeight="1" x14ac:dyDescent="0.15">
      <c r="A691" s="520">
        <v>22</v>
      </c>
      <c r="B691" s="520">
        <v>9625</v>
      </c>
      <c r="C691" s="521" t="s">
        <v>16097</v>
      </c>
      <c r="D691" s="542"/>
      <c r="E691" s="534"/>
      <c r="F691" s="534"/>
      <c r="H691" s="541"/>
      <c r="I691" s="757"/>
      <c r="J691" s="525"/>
      <c r="K691" s="758"/>
      <c r="L691" s="1050" t="s">
        <v>14896</v>
      </c>
      <c r="M691" s="525" t="s">
        <v>1678</v>
      </c>
      <c r="N691" s="529">
        <v>0.7</v>
      </c>
      <c r="O691" s="759"/>
      <c r="P691" s="760"/>
      <c r="Q691" s="526"/>
      <c r="R691" s="527"/>
      <c r="S691" s="1054" t="s">
        <v>10423</v>
      </c>
      <c r="T691" s="968" t="s">
        <v>12821</v>
      </c>
      <c r="U691" s="525" t="s">
        <v>1678</v>
      </c>
      <c r="V691" s="529">
        <v>0.5</v>
      </c>
      <c r="W691" s="534"/>
      <c r="X691" s="537"/>
      <c r="Y691" s="534"/>
      <c r="Z691" s="538"/>
      <c r="AA691" s="531">
        <f>ROUND(ROUND(F681*N691,0)*V691,0)</f>
        <v>205</v>
      </c>
      <c r="AB691" s="539"/>
      <c r="AC691" s="504"/>
    </row>
    <row r="692" spans="1:29" ht="16.7" customHeight="1" x14ac:dyDescent="0.15">
      <c r="A692" s="520">
        <v>22</v>
      </c>
      <c r="B692" s="520">
        <v>9626</v>
      </c>
      <c r="C692" s="521" t="s">
        <v>16098</v>
      </c>
      <c r="D692" s="542"/>
      <c r="E692" s="534"/>
      <c r="F692" s="534"/>
      <c r="H692" s="541"/>
      <c r="J692" s="537"/>
      <c r="K692" s="742"/>
      <c r="L692" s="1032"/>
      <c r="M692" s="537"/>
      <c r="O692" s="1048" t="s">
        <v>10414</v>
      </c>
      <c r="P692" s="626" t="s">
        <v>16</v>
      </c>
      <c r="Q692" s="526" t="s">
        <v>1678</v>
      </c>
      <c r="R692" s="527">
        <v>0.7</v>
      </c>
      <c r="S692" s="1051"/>
      <c r="T692" s="1032"/>
      <c r="U692" s="537"/>
      <c r="W692" s="534"/>
      <c r="X692" s="537"/>
      <c r="Y692" s="534"/>
      <c r="Z692" s="538"/>
      <c r="AA692" s="531">
        <f>ROUND(ROUND(ROUND(F681*N691,0)*R692,0)*V691,0)</f>
        <v>144</v>
      </c>
      <c r="AB692" s="539"/>
      <c r="AC692" s="504"/>
    </row>
    <row r="693" spans="1:29" ht="16.7" customHeight="1" x14ac:dyDescent="0.15">
      <c r="A693" s="520">
        <v>22</v>
      </c>
      <c r="B693" s="520" t="s">
        <v>16099</v>
      </c>
      <c r="C693" s="521" t="s">
        <v>16100</v>
      </c>
      <c r="D693" s="542"/>
      <c r="E693" s="534"/>
      <c r="F693" s="534"/>
      <c r="H693" s="541"/>
      <c r="I693" s="763"/>
      <c r="J693" s="544"/>
      <c r="K693" s="579"/>
      <c r="L693" s="1032"/>
      <c r="M693" s="537"/>
      <c r="O693" s="979"/>
      <c r="P693" s="626" t="s">
        <v>3833</v>
      </c>
      <c r="Q693" s="526" t="s">
        <v>1678</v>
      </c>
      <c r="R693" s="527">
        <v>0.5</v>
      </c>
      <c r="S693" s="1051"/>
      <c r="T693" s="1032"/>
      <c r="U693" s="537"/>
      <c r="W693" s="534"/>
      <c r="X693" s="537"/>
      <c r="Y693" s="534"/>
      <c r="Z693" s="538"/>
      <c r="AA693" s="531">
        <f>ROUND(ROUND(ROUND(F681*N691,0)*R693,0)*V691,0)</f>
        <v>103</v>
      </c>
      <c r="AB693" s="539"/>
      <c r="AC693" s="504"/>
    </row>
    <row r="694" spans="1:29" ht="16.7" customHeight="1" x14ac:dyDescent="0.15">
      <c r="A694" s="520">
        <v>22</v>
      </c>
      <c r="B694" s="520">
        <v>9627</v>
      </c>
      <c r="C694" s="521" t="s">
        <v>16101</v>
      </c>
      <c r="D694" s="542"/>
      <c r="E694" s="534"/>
      <c r="F694" s="534"/>
      <c r="H694" s="541"/>
      <c r="I694" s="1049" t="s">
        <v>10418</v>
      </c>
      <c r="J694" s="525" t="s">
        <v>1678</v>
      </c>
      <c r="K694" s="718">
        <v>0.96499999999999997</v>
      </c>
      <c r="L694" s="1032"/>
      <c r="M694" s="537"/>
      <c r="O694" s="759"/>
      <c r="P694" s="760"/>
      <c r="Q694" s="526"/>
      <c r="R694" s="527"/>
      <c r="S694" s="1051"/>
      <c r="T694" s="1032"/>
      <c r="U694" s="537"/>
      <c r="W694" s="534"/>
      <c r="X694" s="537"/>
      <c r="Y694" s="534"/>
      <c r="Z694" s="538"/>
      <c r="AA694" s="531">
        <f>ROUND(ROUND(ROUND(ROUND(F681*K694,0)*N691,0)*V691,0),0)</f>
        <v>198</v>
      </c>
      <c r="AB694" s="539"/>
      <c r="AC694" s="504"/>
    </row>
    <row r="695" spans="1:29" ht="16.7" customHeight="1" x14ac:dyDescent="0.15">
      <c r="A695" s="520">
        <v>22</v>
      </c>
      <c r="B695" s="520">
        <v>9628</v>
      </c>
      <c r="C695" s="521" t="s">
        <v>16102</v>
      </c>
      <c r="D695" s="542"/>
      <c r="E695" s="534"/>
      <c r="F695" s="534"/>
      <c r="H695" s="541"/>
      <c r="I695" s="1047"/>
      <c r="J695" s="537"/>
      <c r="L695" s="1032"/>
      <c r="M695" s="537"/>
      <c r="O695" s="1048" t="s">
        <v>10414</v>
      </c>
      <c r="P695" s="626" t="s">
        <v>16</v>
      </c>
      <c r="Q695" s="526" t="s">
        <v>1678</v>
      </c>
      <c r="R695" s="527">
        <v>0.7</v>
      </c>
      <c r="S695" s="1051"/>
      <c r="T695" s="1032"/>
      <c r="U695" s="537"/>
      <c r="W695" s="534"/>
      <c r="X695" s="537"/>
      <c r="Y695" s="534"/>
      <c r="Z695" s="538"/>
      <c r="AA695" s="531">
        <f>ROUND(ROUND(ROUND(ROUND(ROUND(F681*K694,0)*N691,0)*R695,0)*V691,0),0)</f>
        <v>139</v>
      </c>
      <c r="AB695" s="539"/>
      <c r="AC695" s="504"/>
    </row>
    <row r="696" spans="1:29" ht="16.7" customHeight="1" x14ac:dyDescent="0.15">
      <c r="A696" s="520">
        <v>22</v>
      </c>
      <c r="B696" s="520" t="s">
        <v>16103</v>
      </c>
      <c r="C696" s="521" t="s">
        <v>16104</v>
      </c>
      <c r="D696" s="542"/>
      <c r="E696" s="534"/>
      <c r="F696" s="534"/>
      <c r="H696" s="541"/>
      <c r="I696" s="1044"/>
      <c r="J696" s="544"/>
      <c r="K696" s="725"/>
      <c r="L696" s="967"/>
      <c r="M696" s="544"/>
      <c r="N696" s="548"/>
      <c r="O696" s="979"/>
      <c r="P696" s="626" t="s">
        <v>3833</v>
      </c>
      <c r="Q696" s="526" t="s">
        <v>1678</v>
      </c>
      <c r="R696" s="527">
        <v>0.5</v>
      </c>
      <c r="S696" s="1051"/>
      <c r="T696" s="1032"/>
      <c r="U696" s="537"/>
      <c r="W696" s="534"/>
      <c r="X696" s="537"/>
      <c r="Y696" s="534"/>
      <c r="Z696" s="538"/>
      <c r="AA696" s="531">
        <f>ROUND(ROUND(ROUND(ROUND(ROUND(F681*K694,0)*N691,0)*R696,0)*V691,0),0)</f>
        <v>99</v>
      </c>
      <c r="AB696" s="539"/>
      <c r="AC696" s="504"/>
    </row>
    <row r="697" spans="1:29" ht="16.7" customHeight="1" x14ac:dyDescent="0.15">
      <c r="A697" s="520">
        <v>22</v>
      </c>
      <c r="B697" s="520" t="s">
        <v>16105</v>
      </c>
      <c r="C697" s="521" t="s">
        <v>16106</v>
      </c>
      <c r="D697" s="542"/>
      <c r="E697" s="534"/>
      <c r="F697" s="534"/>
      <c r="H697" s="541"/>
      <c r="I697" s="757"/>
      <c r="J697" s="525"/>
      <c r="K697" s="758"/>
      <c r="L697" s="966" t="s">
        <v>14906</v>
      </c>
      <c r="M697" s="525" t="s">
        <v>1678</v>
      </c>
      <c r="N697" s="529">
        <v>0.5</v>
      </c>
      <c r="O697" s="759"/>
      <c r="P697" s="760"/>
      <c r="Q697" s="526"/>
      <c r="R697" s="527"/>
      <c r="S697" s="1051"/>
      <c r="T697" s="1032"/>
      <c r="U697" s="537"/>
      <c r="W697" s="534"/>
      <c r="X697" s="537"/>
      <c r="Y697" s="534"/>
      <c r="Z697" s="538"/>
      <c r="AA697" s="531">
        <f>ROUND(ROUND(F681*N697,0)*V691,0)</f>
        <v>147</v>
      </c>
      <c r="AB697" s="539"/>
      <c r="AC697" s="504"/>
    </row>
    <row r="698" spans="1:29" ht="16.7" customHeight="1" x14ac:dyDescent="0.15">
      <c r="A698" s="520">
        <v>22</v>
      </c>
      <c r="B698" s="520" t="s">
        <v>16107</v>
      </c>
      <c r="C698" s="521" t="s">
        <v>16108</v>
      </c>
      <c r="D698" s="542"/>
      <c r="E698" s="534"/>
      <c r="F698" s="534"/>
      <c r="H698" s="541"/>
      <c r="J698" s="537"/>
      <c r="K698" s="742"/>
      <c r="L698" s="1032"/>
      <c r="M698" s="537"/>
      <c r="O698" s="1048" t="s">
        <v>10414</v>
      </c>
      <c r="P698" s="626" t="s">
        <v>16</v>
      </c>
      <c r="Q698" s="526" t="s">
        <v>1678</v>
      </c>
      <c r="R698" s="527">
        <v>0.7</v>
      </c>
      <c r="S698" s="1051"/>
      <c r="T698" s="1032"/>
      <c r="U698" s="537"/>
      <c r="W698" s="534"/>
      <c r="X698" s="537"/>
      <c r="Y698" s="534"/>
      <c r="Z698" s="538"/>
      <c r="AA698" s="531">
        <f>ROUND(ROUND(ROUND(F681*N697,0)*R698,0)*V691,0)</f>
        <v>103</v>
      </c>
      <c r="AB698" s="539"/>
      <c r="AC698" s="504"/>
    </row>
    <row r="699" spans="1:29" ht="16.7" customHeight="1" x14ac:dyDescent="0.15">
      <c r="A699" s="520">
        <v>22</v>
      </c>
      <c r="B699" s="520" t="s">
        <v>16109</v>
      </c>
      <c r="C699" s="521" t="s">
        <v>16110</v>
      </c>
      <c r="D699" s="542"/>
      <c r="E699" s="534"/>
      <c r="F699" s="534"/>
      <c r="H699" s="541"/>
      <c r="I699" s="763"/>
      <c r="J699" s="544"/>
      <c r="K699" s="579"/>
      <c r="L699" s="1032"/>
      <c r="M699" s="537"/>
      <c r="O699" s="979"/>
      <c r="P699" s="626" t="s">
        <v>3833</v>
      </c>
      <c r="Q699" s="526" t="s">
        <v>1678</v>
      </c>
      <c r="R699" s="527">
        <v>0.5</v>
      </c>
      <c r="S699" s="1051"/>
      <c r="T699" s="1032"/>
      <c r="U699" s="537"/>
      <c r="W699" s="534"/>
      <c r="X699" s="537"/>
      <c r="Y699" s="534"/>
      <c r="Z699" s="538"/>
      <c r="AA699" s="531">
        <f>ROUND(ROUND(ROUND(F681*N697,0)*R699,0)*V691,0)</f>
        <v>74</v>
      </c>
      <c r="AB699" s="539"/>
      <c r="AC699" s="504"/>
    </row>
    <row r="700" spans="1:29" ht="16.7" customHeight="1" x14ac:dyDescent="0.15">
      <c r="A700" s="520">
        <v>22</v>
      </c>
      <c r="B700" s="520" t="s">
        <v>16111</v>
      </c>
      <c r="C700" s="521" t="s">
        <v>16112</v>
      </c>
      <c r="D700" s="542"/>
      <c r="E700" s="534"/>
      <c r="F700" s="534"/>
      <c r="H700" s="541"/>
      <c r="I700" s="1049" t="s">
        <v>10418</v>
      </c>
      <c r="J700" s="525" t="s">
        <v>1678</v>
      </c>
      <c r="K700" s="718">
        <v>0.96499999999999997</v>
      </c>
      <c r="L700" s="1032"/>
      <c r="M700" s="537"/>
      <c r="O700" s="759"/>
      <c r="P700" s="760"/>
      <c r="Q700" s="526"/>
      <c r="R700" s="527"/>
      <c r="S700" s="1051"/>
      <c r="T700" s="1032"/>
      <c r="U700" s="537"/>
      <c r="W700" s="534"/>
      <c r="X700" s="537"/>
      <c r="Y700" s="534"/>
      <c r="Z700" s="538"/>
      <c r="AA700" s="531">
        <f>ROUND(ROUND(ROUND(ROUND(F681*K700,0)*N697,0),0)*V691,0)</f>
        <v>142</v>
      </c>
      <c r="AB700" s="539"/>
      <c r="AC700" s="504"/>
    </row>
    <row r="701" spans="1:29" ht="16.7" customHeight="1" x14ac:dyDescent="0.15">
      <c r="A701" s="520">
        <v>22</v>
      </c>
      <c r="B701" s="520" t="s">
        <v>16113</v>
      </c>
      <c r="C701" s="521" t="s">
        <v>16114</v>
      </c>
      <c r="D701" s="542"/>
      <c r="E701" s="534"/>
      <c r="F701" s="534"/>
      <c r="H701" s="541"/>
      <c r="I701" s="1047"/>
      <c r="J701" s="537"/>
      <c r="L701" s="1032"/>
      <c r="M701" s="537"/>
      <c r="O701" s="1048" t="s">
        <v>10414</v>
      </c>
      <c r="P701" s="626" t="s">
        <v>16</v>
      </c>
      <c r="Q701" s="526" t="s">
        <v>1678</v>
      </c>
      <c r="R701" s="527">
        <v>0.7</v>
      </c>
      <c r="S701" s="1051"/>
      <c r="T701" s="1032"/>
      <c r="U701" s="537"/>
      <c r="W701" s="534"/>
      <c r="X701" s="537"/>
      <c r="Y701" s="534"/>
      <c r="Z701" s="538"/>
      <c r="AA701" s="531">
        <f>ROUND(ROUND(ROUND(ROUND(F681*K700,0)*N697,0)*R701,0)*V691,0)</f>
        <v>99</v>
      </c>
      <c r="AB701" s="539"/>
      <c r="AC701" s="504"/>
    </row>
    <row r="702" spans="1:29" ht="16.7" customHeight="1" x14ac:dyDescent="0.15">
      <c r="A702" s="520">
        <v>22</v>
      </c>
      <c r="B702" s="520" t="s">
        <v>16115</v>
      </c>
      <c r="C702" s="521" t="s">
        <v>16116</v>
      </c>
      <c r="D702" s="542"/>
      <c r="E702" s="534"/>
      <c r="F702" s="534"/>
      <c r="H702" s="541"/>
      <c r="I702" s="1044"/>
      <c r="J702" s="544"/>
      <c r="K702" s="725"/>
      <c r="L702" s="967"/>
      <c r="M702" s="544"/>
      <c r="N702" s="548"/>
      <c r="O702" s="979"/>
      <c r="P702" s="626" t="s">
        <v>3833</v>
      </c>
      <c r="Q702" s="526" t="s">
        <v>1678</v>
      </c>
      <c r="R702" s="527">
        <v>0.5</v>
      </c>
      <c r="S702" s="1051"/>
      <c r="T702" s="967"/>
      <c r="U702" s="544"/>
      <c r="V702" s="548"/>
      <c r="W702" s="534"/>
      <c r="X702" s="537"/>
      <c r="Y702" s="534"/>
      <c r="Z702" s="538"/>
      <c r="AA702" s="531">
        <f>ROUND(ROUND(ROUND(ROUND(F681*K700,0)*N697,0)*R702,0)*V691,0)</f>
        <v>71</v>
      </c>
      <c r="AB702" s="539"/>
      <c r="AC702" s="504"/>
    </row>
    <row r="703" spans="1:29" ht="16.7" customHeight="1" x14ac:dyDescent="0.15">
      <c r="A703" s="520">
        <v>22</v>
      </c>
      <c r="B703" s="520">
        <v>9629</v>
      </c>
      <c r="C703" s="521" t="s">
        <v>16117</v>
      </c>
      <c r="D703" s="542"/>
      <c r="E703" s="534"/>
      <c r="F703" s="534"/>
      <c r="H703" s="541"/>
      <c r="I703" s="757"/>
      <c r="J703" s="525"/>
      <c r="K703" s="758"/>
      <c r="L703" s="1050" t="s">
        <v>14896</v>
      </c>
      <c r="M703" s="525" t="s">
        <v>1678</v>
      </c>
      <c r="N703" s="529">
        <v>0.7</v>
      </c>
      <c r="O703" s="759"/>
      <c r="P703" s="760"/>
      <c r="Q703" s="526"/>
      <c r="R703" s="527"/>
      <c r="S703" s="1051"/>
      <c r="T703" s="968" t="s">
        <v>12830</v>
      </c>
      <c r="U703" s="525" t="s">
        <v>1678</v>
      </c>
      <c r="V703" s="529">
        <v>0.7</v>
      </c>
      <c r="W703" s="534"/>
      <c r="X703" s="537"/>
      <c r="Y703" s="534"/>
      <c r="Z703" s="538"/>
      <c r="AA703" s="531">
        <f>ROUND(ROUND(F681*N703,0)*V703,0)</f>
        <v>287</v>
      </c>
      <c r="AB703" s="539"/>
      <c r="AC703" s="504"/>
    </row>
    <row r="704" spans="1:29" ht="16.7" customHeight="1" x14ac:dyDescent="0.15">
      <c r="A704" s="520">
        <v>22</v>
      </c>
      <c r="B704" s="520">
        <v>9630</v>
      </c>
      <c r="C704" s="521" t="s">
        <v>16118</v>
      </c>
      <c r="D704" s="542"/>
      <c r="E704" s="534"/>
      <c r="F704" s="534"/>
      <c r="H704" s="541"/>
      <c r="J704" s="537"/>
      <c r="K704" s="742"/>
      <c r="L704" s="1032"/>
      <c r="M704" s="537"/>
      <c r="O704" s="1048" t="s">
        <v>10414</v>
      </c>
      <c r="P704" s="626" t="s">
        <v>16</v>
      </c>
      <c r="Q704" s="526" t="s">
        <v>1678</v>
      </c>
      <c r="R704" s="527">
        <v>0.7</v>
      </c>
      <c r="S704" s="1051"/>
      <c r="T704" s="1032"/>
      <c r="U704" s="537"/>
      <c r="W704" s="534"/>
      <c r="X704" s="537"/>
      <c r="Y704" s="534"/>
      <c r="Z704" s="538"/>
      <c r="AA704" s="531">
        <f>ROUND(ROUND(ROUND(F681*N703,0)*R704,0)*V703,0)</f>
        <v>201</v>
      </c>
      <c r="AB704" s="539"/>
      <c r="AC704" s="504"/>
    </row>
    <row r="705" spans="1:29" ht="16.7" customHeight="1" x14ac:dyDescent="0.15">
      <c r="A705" s="520">
        <v>22</v>
      </c>
      <c r="B705" s="520" t="s">
        <v>16119</v>
      </c>
      <c r="C705" s="521" t="s">
        <v>16120</v>
      </c>
      <c r="D705" s="542"/>
      <c r="E705" s="534"/>
      <c r="F705" s="534"/>
      <c r="H705" s="541"/>
      <c r="I705" s="763"/>
      <c r="J705" s="544"/>
      <c r="K705" s="579"/>
      <c r="L705" s="1032"/>
      <c r="M705" s="537"/>
      <c r="O705" s="979"/>
      <c r="P705" s="626" t="s">
        <v>3833</v>
      </c>
      <c r="Q705" s="526" t="s">
        <v>1678</v>
      </c>
      <c r="R705" s="527">
        <v>0.5</v>
      </c>
      <c r="S705" s="1051"/>
      <c r="T705" s="1032"/>
      <c r="U705" s="537"/>
      <c r="W705" s="534"/>
      <c r="X705" s="537"/>
      <c r="Y705" s="534"/>
      <c r="Z705" s="538"/>
      <c r="AA705" s="531">
        <f>ROUND(ROUND(ROUND(F681*N703,0)*R705,0)*V703,0)</f>
        <v>144</v>
      </c>
      <c r="AB705" s="539"/>
      <c r="AC705" s="504"/>
    </row>
    <row r="706" spans="1:29" ht="16.7" customHeight="1" x14ac:dyDescent="0.15">
      <c r="A706" s="520">
        <v>22</v>
      </c>
      <c r="B706" s="520">
        <v>9015</v>
      </c>
      <c r="C706" s="521" t="s">
        <v>16121</v>
      </c>
      <c r="D706" s="542"/>
      <c r="E706" s="534"/>
      <c r="F706" s="534"/>
      <c r="H706" s="541"/>
      <c r="I706" s="1049" t="s">
        <v>10418</v>
      </c>
      <c r="J706" s="525" t="s">
        <v>1678</v>
      </c>
      <c r="K706" s="718">
        <v>0.96499999999999997</v>
      </c>
      <c r="L706" s="1032"/>
      <c r="M706" s="537"/>
      <c r="O706" s="759"/>
      <c r="P706" s="760"/>
      <c r="Q706" s="526"/>
      <c r="R706" s="527"/>
      <c r="S706" s="1051"/>
      <c r="T706" s="1032"/>
      <c r="U706" s="537"/>
      <c r="W706" s="534"/>
      <c r="X706" s="537"/>
      <c r="Y706" s="534"/>
      <c r="Z706" s="538"/>
      <c r="AA706" s="531">
        <f>ROUND(ROUND(ROUND(ROUND(F681*K706,0)*N703,0)*V703,0),0)</f>
        <v>277</v>
      </c>
      <c r="AB706" s="539"/>
      <c r="AC706" s="504"/>
    </row>
    <row r="707" spans="1:29" ht="16.7" customHeight="1" x14ac:dyDescent="0.15">
      <c r="A707" s="520">
        <v>22</v>
      </c>
      <c r="B707" s="520">
        <v>9016</v>
      </c>
      <c r="C707" s="521" t="s">
        <v>16122</v>
      </c>
      <c r="D707" s="542"/>
      <c r="E707" s="534"/>
      <c r="F707" s="534"/>
      <c r="H707" s="541"/>
      <c r="I707" s="1047"/>
      <c r="J707" s="537"/>
      <c r="L707" s="1032"/>
      <c r="M707" s="537"/>
      <c r="O707" s="1048" t="s">
        <v>10414</v>
      </c>
      <c r="P707" s="626" t="s">
        <v>16</v>
      </c>
      <c r="Q707" s="526" t="s">
        <v>1678</v>
      </c>
      <c r="R707" s="527">
        <v>0.7</v>
      </c>
      <c r="S707" s="1051"/>
      <c r="T707" s="1032"/>
      <c r="U707" s="537"/>
      <c r="W707" s="534"/>
      <c r="X707" s="537"/>
      <c r="Y707" s="534"/>
      <c r="Z707" s="538"/>
      <c r="AA707" s="531">
        <f>ROUND(ROUND(ROUND(ROUND(ROUND(F681*K706,0)*N703,0)*R707,0)*V703,0),0)</f>
        <v>194</v>
      </c>
      <c r="AB707" s="539"/>
      <c r="AC707" s="504"/>
    </row>
    <row r="708" spans="1:29" ht="16.7" customHeight="1" x14ac:dyDescent="0.15">
      <c r="A708" s="520">
        <v>22</v>
      </c>
      <c r="B708" s="520" t="s">
        <v>16123</v>
      </c>
      <c r="C708" s="521" t="s">
        <v>16124</v>
      </c>
      <c r="D708" s="542"/>
      <c r="E708" s="534"/>
      <c r="F708" s="534"/>
      <c r="H708" s="541"/>
      <c r="I708" s="1044"/>
      <c r="J708" s="544"/>
      <c r="K708" s="725"/>
      <c r="L708" s="967"/>
      <c r="M708" s="544"/>
      <c r="N708" s="548"/>
      <c r="O708" s="979"/>
      <c r="P708" s="626" t="s">
        <v>3833</v>
      </c>
      <c r="Q708" s="526" t="s">
        <v>1678</v>
      </c>
      <c r="R708" s="527">
        <v>0.5</v>
      </c>
      <c r="S708" s="1051"/>
      <c r="T708" s="1032"/>
      <c r="U708" s="537"/>
      <c r="W708" s="534"/>
      <c r="X708" s="537"/>
      <c r="Y708" s="534"/>
      <c r="Z708" s="538"/>
      <c r="AA708" s="531">
        <f>ROUND(ROUND(ROUND(ROUND(ROUND(F681*K706,0)*N703,0)*R708,0)*V703,0),0)</f>
        <v>139</v>
      </c>
      <c r="AB708" s="539"/>
      <c r="AC708" s="504"/>
    </row>
    <row r="709" spans="1:29" ht="16.7" customHeight="1" x14ac:dyDescent="0.15">
      <c r="A709" s="520">
        <v>22</v>
      </c>
      <c r="B709" s="520" t="s">
        <v>16125</v>
      </c>
      <c r="C709" s="521" t="s">
        <v>16126</v>
      </c>
      <c r="D709" s="542"/>
      <c r="E709" s="534"/>
      <c r="F709" s="534"/>
      <c r="H709" s="541"/>
      <c r="I709" s="757"/>
      <c r="J709" s="525"/>
      <c r="K709" s="758"/>
      <c r="L709" s="966" t="s">
        <v>14906</v>
      </c>
      <c r="M709" s="525" t="s">
        <v>1678</v>
      </c>
      <c r="N709" s="529">
        <v>0.5</v>
      </c>
      <c r="O709" s="759"/>
      <c r="P709" s="760"/>
      <c r="Q709" s="526"/>
      <c r="R709" s="527"/>
      <c r="S709" s="1051"/>
      <c r="T709" s="1032"/>
      <c r="U709" s="537"/>
      <c r="W709" s="534"/>
      <c r="X709" s="537"/>
      <c r="Y709" s="534"/>
      <c r="Z709" s="538"/>
      <c r="AA709" s="531">
        <f>ROUND(ROUND(F681*N709,0)*V703,0)</f>
        <v>205</v>
      </c>
      <c r="AB709" s="539"/>
      <c r="AC709" s="504"/>
    </row>
    <row r="710" spans="1:29" ht="16.7" customHeight="1" x14ac:dyDescent="0.15">
      <c r="A710" s="520">
        <v>22</v>
      </c>
      <c r="B710" s="520" t="s">
        <v>16127</v>
      </c>
      <c r="C710" s="521" t="s">
        <v>16128</v>
      </c>
      <c r="D710" s="542"/>
      <c r="E710" s="534"/>
      <c r="F710" s="534"/>
      <c r="H710" s="541"/>
      <c r="J710" s="537"/>
      <c r="K710" s="742"/>
      <c r="L710" s="1032"/>
      <c r="M710" s="537"/>
      <c r="O710" s="1048" t="s">
        <v>10414</v>
      </c>
      <c r="P710" s="626" t="s">
        <v>16</v>
      </c>
      <c r="Q710" s="526" t="s">
        <v>1678</v>
      </c>
      <c r="R710" s="527">
        <v>0.7</v>
      </c>
      <c r="S710" s="1051"/>
      <c r="T710" s="1032"/>
      <c r="U710" s="537"/>
      <c r="W710" s="534"/>
      <c r="X710" s="537"/>
      <c r="Y710" s="534"/>
      <c r="Z710" s="538"/>
      <c r="AA710" s="531">
        <f>ROUND(ROUND(ROUND(F681*N709,0)*R710,0)*V703,0)</f>
        <v>144</v>
      </c>
      <c r="AB710" s="539"/>
      <c r="AC710" s="504"/>
    </row>
    <row r="711" spans="1:29" ht="16.7" customHeight="1" x14ac:dyDescent="0.15">
      <c r="A711" s="520">
        <v>22</v>
      </c>
      <c r="B711" s="520" t="s">
        <v>16129</v>
      </c>
      <c r="C711" s="521" t="s">
        <v>16130</v>
      </c>
      <c r="D711" s="542"/>
      <c r="E711" s="534"/>
      <c r="F711" s="534"/>
      <c r="H711" s="541"/>
      <c r="I711" s="763"/>
      <c r="J711" s="544"/>
      <c r="K711" s="579"/>
      <c r="L711" s="1032"/>
      <c r="M711" s="537"/>
      <c r="O711" s="979"/>
      <c r="P711" s="626" t="s">
        <v>3833</v>
      </c>
      <c r="Q711" s="526" t="s">
        <v>1678</v>
      </c>
      <c r="R711" s="527">
        <v>0.5</v>
      </c>
      <c r="S711" s="1051"/>
      <c r="T711" s="1032"/>
      <c r="U711" s="537"/>
      <c r="W711" s="534"/>
      <c r="X711" s="537"/>
      <c r="Y711" s="534"/>
      <c r="Z711" s="538"/>
      <c r="AA711" s="531">
        <f>ROUND(ROUND(ROUND(F681*N709,0)*R711,0)*V703,0)</f>
        <v>103</v>
      </c>
      <c r="AB711" s="539"/>
      <c r="AC711" s="504"/>
    </row>
    <row r="712" spans="1:29" ht="16.7" customHeight="1" x14ac:dyDescent="0.15">
      <c r="A712" s="520">
        <v>22</v>
      </c>
      <c r="B712" s="520" t="s">
        <v>16131</v>
      </c>
      <c r="C712" s="521" t="s">
        <v>16132</v>
      </c>
      <c r="D712" s="542"/>
      <c r="E712" s="534"/>
      <c r="F712" s="534"/>
      <c r="H712" s="541"/>
      <c r="I712" s="1049" t="s">
        <v>10418</v>
      </c>
      <c r="J712" s="525" t="s">
        <v>1678</v>
      </c>
      <c r="K712" s="718">
        <v>0.96499999999999997</v>
      </c>
      <c r="L712" s="1032"/>
      <c r="M712" s="537"/>
      <c r="O712" s="759"/>
      <c r="P712" s="760"/>
      <c r="Q712" s="526"/>
      <c r="R712" s="527"/>
      <c r="S712" s="1051"/>
      <c r="T712" s="1032"/>
      <c r="U712" s="537"/>
      <c r="W712" s="534"/>
      <c r="X712" s="537"/>
      <c r="Y712" s="534"/>
      <c r="Z712" s="538"/>
      <c r="AA712" s="531">
        <f>ROUND(ROUND(ROUND(ROUND(F681*K712,0)*N709,0),0)*V703,0)</f>
        <v>198</v>
      </c>
      <c r="AB712" s="539"/>
      <c r="AC712" s="504"/>
    </row>
    <row r="713" spans="1:29" ht="16.7" customHeight="1" x14ac:dyDescent="0.15">
      <c r="A713" s="520">
        <v>22</v>
      </c>
      <c r="B713" s="520" t="s">
        <v>16133</v>
      </c>
      <c r="C713" s="521" t="s">
        <v>16134</v>
      </c>
      <c r="D713" s="542"/>
      <c r="E713" s="534"/>
      <c r="F713" s="534"/>
      <c r="H713" s="541"/>
      <c r="I713" s="1047"/>
      <c r="J713" s="537"/>
      <c r="L713" s="1032"/>
      <c r="M713" s="537"/>
      <c r="O713" s="1048" t="s">
        <v>10414</v>
      </c>
      <c r="P713" s="626" t="s">
        <v>16</v>
      </c>
      <c r="Q713" s="526" t="s">
        <v>1678</v>
      </c>
      <c r="R713" s="527">
        <v>0.7</v>
      </c>
      <c r="S713" s="1051"/>
      <c r="T713" s="1032"/>
      <c r="U713" s="537"/>
      <c r="W713" s="534"/>
      <c r="X713" s="537"/>
      <c r="Y713" s="534"/>
      <c r="Z713" s="538"/>
      <c r="AA713" s="531">
        <f>ROUND(ROUND(ROUND(ROUND(F681*K712,0)*N709,0)*R713,0)*V703,0)</f>
        <v>139</v>
      </c>
      <c r="AB713" s="539"/>
      <c r="AC713" s="504"/>
    </row>
    <row r="714" spans="1:29" ht="16.7" customHeight="1" x14ac:dyDescent="0.15">
      <c r="A714" s="520">
        <v>22</v>
      </c>
      <c r="B714" s="520" t="s">
        <v>16135</v>
      </c>
      <c r="C714" s="521" t="s">
        <v>16136</v>
      </c>
      <c r="D714" s="542"/>
      <c r="E714" s="534"/>
      <c r="F714" s="534"/>
      <c r="H714" s="541"/>
      <c r="I714" s="1044"/>
      <c r="J714" s="544"/>
      <c r="K714" s="725"/>
      <c r="L714" s="967"/>
      <c r="M714" s="544"/>
      <c r="N714" s="548"/>
      <c r="O714" s="979"/>
      <c r="P714" s="626" t="s">
        <v>3833</v>
      </c>
      <c r="Q714" s="526" t="s">
        <v>1678</v>
      </c>
      <c r="R714" s="527">
        <v>0.5</v>
      </c>
      <c r="S714" s="1052"/>
      <c r="T714" s="967"/>
      <c r="U714" s="544"/>
      <c r="V714" s="548"/>
      <c r="W714" s="534"/>
      <c r="X714" s="537"/>
      <c r="Y714" s="534"/>
      <c r="Z714" s="538"/>
      <c r="AA714" s="531">
        <f>ROUND(ROUND(ROUND(ROUND(F681*K712,0)*N709,0)*R714,0)*V703,0)</f>
        <v>99</v>
      </c>
      <c r="AB714" s="539"/>
      <c r="AC714" s="504"/>
    </row>
    <row r="715" spans="1:29" ht="16.7" customHeight="1" x14ac:dyDescent="0.15">
      <c r="A715" s="520">
        <v>22</v>
      </c>
      <c r="B715" s="520" t="s">
        <v>16137</v>
      </c>
      <c r="C715" s="521" t="s">
        <v>16138</v>
      </c>
      <c r="D715" s="542"/>
      <c r="E715" s="534"/>
      <c r="F715" s="534"/>
      <c r="H715" s="541"/>
      <c r="I715" s="757"/>
      <c r="J715" s="525"/>
      <c r="K715" s="758"/>
      <c r="L715" s="966" t="s">
        <v>14896</v>
      </c>
      <c r="M715" s="525" t="s">
        <v>1678</v>
      </c>
      <c r="N715" s="529">
        <v>0.7</v>
      </c>
      <c r="O715" s="759"/>
      <c r="P715" s="760"/>
      <c r="Q715" s="526"/>
      <c r="R715" s="527"/>
      <c r="S715" s="1054" t="s">
        <v>14959</v>
      </c>
      <c r="T715" s="968" t="s">
        <v>12840</v>
      </c>
      <c r="U715" s="525" t="s">
        <v>1678</v>
      </c>
      <c r="V715" s="529">
        <v>0.7</v>
      </c>
      <c r="W715" s="534"/>
      <c r="X715" s="537"/>
      <c r="Y715" s="534"/>
      <c r="Z715" s="538"/>
      <c r="AA715" s="531">
        <f>ROUND(ROUND(F681*N715,0)*V715,0)</f>
        <v>287</v>
      </c>
      <c r="AB715" s="539"/>
      <c r="AC715" s="504"/>
    </row>
    <row r="716" spans="1:29" ht="16.7" customHeight="1" x14ac:dyDescent="0.15">
      <c r="A716" s="520">
        <v>22</v>
      </c>
      <c r="B716" s="520" t="s">
        <v>16139</v>
      </c>
      <c r="C716" s="521" t="s">
        <v>16140</v>
      </c>
      <c r="D716" s="542"/>
      <c r="E716" s="534"/>
      <c r="F716" s="534"/>
      <c r="H716" s="541"/>
      <c r="J716" s="537"/>
      <c r="K716" s="742"/>
      <c r="L716" s="1032"/>
      <c r="M716" s="537"/>
      <c r="O716" s="1048" t="s">
        <v>10414</v>
      </c>
      <c r="P716" s="626" t="s">
        <v>16</v>
      </c>
      <c r="Q716" s="526" t="s">
        <v>1678</v>
      </c>
      <c r="R716" s="527">
        <v>0.7</v>
      </c>
      <c r="S716" s="1055"/>
      <c r="T716" s="1032"/>
      <c r="U716" s="537"/>
      <c r="W716" s="534"/>
      <c r="X716" s="537"/>
      <c r="Y716" s="534"/>
      <c r="Z716" s="538"/>
      <c r="AA716" s="531">
        <f>ROUND(ROUND(ROUND(F681*N715,0)*R716,0)*V715,0)</f>
        <v>201</v>
      </c>
      <c r="AB716" s="539"/>
      <c r="AC716" s="504"/>
    </row>
    <row r="717" spans="1:29" ht="16.7" customHeight="1" x14ac:dyDescent="0.15">
      <c r="A717" s="520">
        <v>22</v>
      </c>
      <c r="B717" s="520" t="s">
        <v>16141</v>
      </c>
      <c r="C717" s="521" t="s">
        <v>16142</v>
      </c>
      <c r="D717" s="542"/>
      <c r="E717" s="534"/>
      <c r="F717" s="534"/>
      <c r="H717" s="541"/>
      <c r="I717" s="763"/>
      <c r="J717" s="544"/>
      <c r="K717" s="579"/>
      <c r="L717" s="1032"/>
      <c r="M717" s="537"/>
      <c r="O717" s="979"/>
      <c r="P717" s="626" t="s">
        <v>3833</v>
      </c>
      <c r="Q717" s="526" t="s">
        <v>1678</v>
      </c>
      <c r="R717" s="527">
        <v>0.5</v>
      </c>
      <c r="S717" s="1055"/>
      <c r="T717" s="1032"/>
      <c r="U717" s="537"/>
      <c r="W717" s="534"/>
      <c r="X717" s="537"/>
      <c r="Y717" s="534"/>
      <c r="Z717" s="538"/>
      <c r="AA717" s="531">
        <f>ROUND(ROUND(ROUND(F681*N715,0)*R717,0)*V715,0)</f>
        <v>144</v>
      </c>
      <c r="AB717" s="539"/>
      <c r="AC717" s="504"/>
    </row>
    <row r="718" spans="1:29" ht="16.7" customHeight="1" x14ac:dyDescent="0.15">
      <c r="A718" s="520">
        <v>22</v>
      </c>
      <c r="B718" s="520" t="s">
        <v>16143</v>
      </c>
      <c r="C718" s="521" t="s">
        <v>16144</v>
      </c>
      <c r="D718" s="542"/>
      <c r="E718" s="534"/>
      <c r="F718" s="534"/>
      <c r="H718" s="541"/>
      <c r="I718" s="1049" t="s">
        <v>10418</v>
      </c>
      <c r="J718" s="525" t="s">
        <v>1678</v>
      </c>
      <c r="K718" s="718">
        <v>0.96499999999999997</v>
      </c>
      <c r="L718" s="1032"/>
      <c r="M718" s="537"/>
      <c r="O718" s="759"/>
      <c r="P718" s="760"/>
      <c r="Q718" s="526"/>
      <c r="R718" s="527"/>
      <c r="S718" s="1055"/>
      <c r="T718" s="1032"/>
      <c r="U718" s="537"/>
      <c r="W718" s="534"/>
      <c r="X718" s="537"/>
      <c r="Y718" s="534"/>
      <c r="Z718" s="538"/>
      <c r="AA718" s="531">
        <f>ROUND(ROUND(ROUND(ROUND(F681*K718,0)*N715,0)*V715,0),0)</f>
        <v>277</v>
      </c>
      <c r="AB718" s="539"/>
      <c r="AC718" s="504"/>
    </row>
    <row r="719" spans="1:29" ht="16.7" customHeight="1" x14ac:dyDescent="0.15">
      <c r="A719" s="520">
        <v>22</v>
      </c>
      <c r="B719" s="520" t="s">
        <v>16145</v>
      </c>
      <c r="C719" s="521" t="s">
        <v>16146</v>
      </c>
      <c r="D719" s="542"/>
      <c r="E719" s="534"/>
      <c r="F719" s="534"/>
      <c r="H719" s="541"/>
      <c r="I719" s="1047"/>
      <c r="J719" s="537"/>
      <c r="L719" s="1032"/>
      <c r="M719" s="537"/>
      <c r="O719" s="1048" t="s">
        <v>10414</v>
      </c>
      <c r="P719" s="626" t="s">
        <v>16</v>
      </c>
      <c r="Q719" s="526" t="s">
        <v>1678</v>
      </c>
      <c r="R719" s="527">
        <v>0.7</v>
      </c>
      <c r="S719" s="1055"/>
      <c r="T719" s="1032"/>
      <c r="U719" s="537"/>
      <c r="W719" s="534"/>
      <c r="X719" s="537"/>
      <c r="Y719" s="534"/>
      <c r="Z719" s="538"/>
      <c r="AA719" s="531">
        <f>ROUND(ROUND(ROUND(ROUND(ROUND(F681*K718,0)*N715,0)*R719,0)*V715,0),0)</f>
        <v>194</v>
      </c>
      <c r="AB719" s="539"/>
      <c r="AC719" s="504"/>
    </row>
    <row r="720" spans="1:29" ht="16.7" customHeight="1" x14ac:dyDescent="0.15">
      <c r="A720" s="520">
        <v>22</v>
      </c>
      <c r="B720" s="520" t="s">
        <v>16147</v>
      </c>
      <c r="C720" s="521" t="s">
        <v>16148</v>
      </c>
      <c r="D720" s="542"/>
      <c r="E720" s="534"/>
      <c r="F720" s="534"/>
      <c r="H720" s="541"/>
      <c r="I720" s="1044"/>
      <c r="J720" s="544"/>
      <c r="K720" s="725"/>
      <c r="L720" s="967"/>
      <c r="M720" s="544"/>
      <c r="N720" s="548"/>
      <c r="O720" s="979"/>
      <c r="P720" s="626" t="s">
        <v>3833</v>
      </c>
      <c r="Q720" s="526" t="s">
        <v>1678</v>
      </c>
      <c r="R720" s="527">
        <v>0.5</v>
      </c>
      <c r="S720" s="1055"/>
      <c r="T720" s="1032"/>
      <c r="U720" s="537"/>
      <c r="W720" s="534"/>
      <c r="X720" s="537"/>
      <c r="Y720" s="534"/>
      <c r="Z720" s="538"/>
      <c r="AA720" s="531">
        <f>ROUND(ROUND(ROUND(ROUND(ROUND(F681*K718,0)*N715,0)*R720,0)*V715,0),0)</f>
        <v>139</v>
      </c>
      <c r="AB720" s="539"/>
      <c r="AC720" s="504"/>
    </row>
    <row r="721" spans="1:29" ht="16.7" customHeight="1" x14ac:dyDescent="0.15">
      <c r="A721" s="520">
        <v>22</v>
      </c>
      <c r="B721" s="520" t="s">
        <v>16149</v>
      </c>
      <c r="C721" s="521" t="s">
        <v>16150</v>
      </c>
      <c r="D721" s="542"/>
      <c r="E721" s="534"/>
      <c r="F721" s="534"/>
      <c r="H721" s="541"/>
      <c r="I721" s="757"/>
      <c r="J721" s="525"/>
      <c r="K721" s="758"/>
      <c r="L721" s="966" t="s">
        <v>14906</v>
      </c>
      <c r="M721" s="525" t="s">
        <v>1678</v>
      </c>
      <c r="N721" s="529">
        <v>0.5</v>
      </c>
      <c r="O721" s="759"/>
      <c r="P721" s="760"/>
      <c r="Q721" s="526"/>
      <c r="R721" s="527"/>
      <c r="S721" s="1055"/>
      <c r="T721" s="1032"/>
      <c r="U721" s="537"/>
      <c r="W721" s="534"/>
      <c r="X721" s="537"/>
      <c r="Y721" s="534"/>
      <c r="Z721" s="538"/>
      <c r="AA721" s="531">
        <f>ROUND(ROUND(F681*N721,0)*V715,0)</f>
        <v>205</v>
      </c>
      <c r="AB721" s="539"/>
      <c r="AC721" s="504"/>
    </row>
    <row r="722" spans="1:29" ht="16.7" customHeight="1" x14ac:dyDescent="0.15">
      <c r="A722" s="520">
        <v>22</v>
      </c>
      <c r="B722" s="520" t="s">
        <v>16151</v>
      </c>
      <c r="C722" s="521" t="s">
        <v>16152</v>
      </c>
      <c r="D722" s="542"/>
      <c r="E722" s="534"/>
      <c r="F722" s="534"/>
      <c r="H722" s="541"/>
      <c r="J722" s="537"/>
      <c r="K722" s="742"/>
      <c r="L722" s="1032"/>
      <c r="M722" s="537"/>
      <c r="O722" s="1048" t="s">
        <v>10414</v>
      </c>
      <c r="P722" s="626" t="s">
        <v>16</v>
      </c>
      <c r="Q722" s="526" t="s">
        <v>1678</v>
      </c>
      <c r="R722" s="527">
        <v>0.7</v>
      </c>
      <c r="S722" s="1055"/>
      <c r="T722" s="1032"/>
      <c r="U722" s="537"/>
      <c r="W722" s="534"/>
      <c r="X722" s="537"/>
      <c r="Y722" s="534"/>
      <c r="Z722" s="538"/>
      <c r="AA722" s="531">
        <f>ROUND(ROUND(ROUND(F681*N721,0)*R722,0)*V715,0)</f>
        <v>144</v>
      </c>
      <c r="AB722" s="539"/>
      <c r="AC722" s="504"/>
    </row>
    <row r="723" spans="1:29" ht="16.7" customHeight="1" x14ac:dyDescent="0.15">
      <c r="A723" s="520">
        <v>22</v>
      </c>
      <c r="B723" s="520" t="s">
        <v>16153</v>
      </c>
      <c r="C723" s="521" t="s">
        <v>16154</v>
      </c>
      <c r="D723" s="542"/>
      <c r="E723" s="534"/>
      <c r="F723" s="534"/>
      <c r="H723" s="541"/>
      <c r="I723" s="763"/>
      <c r="J723" s="544"/>
      <c r="K723" s="579"/>
      <c r="L723" s="1032"/>
      <c r="M723" s="537"/>
      <c r="O723" s="979"/>
      <c r="P723" s="626" t="s">
        <v>3833</v>
      </c>
      <c r="Q723" s="526" t="s">
        <v>1678</v>
      </c>
      <c r="R723" s="527">
        <v>0.5</v>
      </c>
      <c r="S723" s="1055"/>
      <c r="T723" s="1032"/>
      <c r="U723" s="537"/>
      <c r="W723" s="534"/>
      <c r="X723" s="537"/>
      <c r="Y723" s="534"/>
      <c r="Z723" s="538"/>
      <c r="AA723" s="531">
        <f>ROUND(ROUND(ROUND(F681*N721,0)*R723,0)*V715,0)</f>
        <v>103</v>
      </c>
      <c r="AB723" s="539"/>
      <c r="AC723" s="504"/>
    </row>
    <row r="724" spans="1:29" ht="16.7" customHeight="1" x14ac:dyDescent="0.15">
      <c r="A724" s="520">
        <v>22</v>
      </c>
      <c r="B724" s="520" t="s">
        <v>16155</v>
      </c>
      <c r="C724" s="521" t="s">
        <v>16156</v>
      </c>
      <c r="D724" s="542"/>
      <c r="E724" s="534"/>
      <c r="F724" s="534"/>
      <c r="H724" s="541"/>
      <c r="I724" s="1049" t="s">
        <v>10418</v>
      </c>
      <c r="J724" s="525" t="s">
        <v>1678</v>
      </c>
      <c r="K724" s="718">
        <v>0.96499999999999997</v>
      </c>
      <c r="L724" s="1032"/>
      <c r="M724" s="537"/>
      <c r="O724" s="759"/>
      <c r="P724" s="760"/>
      <c r="Q724" s="526"/>
      <c r="R724" s="527"/>
      <c r="S724" s="1055"/>
      <c r="T724" s="1032"/>
      <c r="U724" s="537"/>
      <c r="W724" s="534"/>
      <c r="X724" s="537"/>
      <c r="Y724" s="534"/>
      <c r="Z724" s="538"/>
      <c r="AA724" s="531">
        <f>ROUND(ROUND(ROUND(ROUND(F681*K724,0)*N721,0),0)*V715,0)</f>
        <v>198</v>
      </c>
      <c r="AB724" s="539"/>
      <c r="AC724" s="504"/>
    </row>
    <row r="725" spans="1:29" ht="16.7" customHeight="1" x14ac:dyDescent="0.15">
      <c r="A725" s="520">
        <v>22</v>
      </c>
      <c r="B725" s="520" t="s">
        <v>16157</v>
      </c>
      <c r="C725" s="521" t="s">
        <v>16158</v>
      </c>
      <c r="D725" s="542"/>
      <c r="E725" s="534"/>
      <c r="F725" s="534"/>
      <c r="H725" s="541"/>
      <c r="I725" s="1047"/>
      <c r="J725" s="537"/>
      <c r="L725" s="1032"/>
      <c r="M725" s="537"/>
      <c r="O725" s="1048" t="s">
        <v>10414</v>
      </c>
      <c r="P725" s="626" t="s">
        <v>16</v>
      </c>
      <c r="Q725" s="526" t="s">
        <v>1678</v>
      </c>
      <c r="R725" s="527">
        <v>0.7</v>
      </c>
      <c r="S725" s="1055"/>
      <c r="T725" s="1032"/>
      <c r="U725" s="537"/>
      <c r="W725" s="534"/>
      <c r="X725" s="537"/>
      <c r="Y725" s="534"/>
      <c r="Z725" s="538"/>
      <c r="AA725" s="531">
        <f>ROUND(ROUND(ROUND(ROUND(F681*K724,0)*N721,0)*R725,0)*V715,0)</f>
        <v>139</v>
      </c>
      <c r="AB725" s="539"/>
      <c r="AC725" s="504"/>
    </row>
    <row r="726" spans="1:29" ht="16.7" customHeight="1" x14ac:dyDescent="0.15">
      <c r="A726" s="520">
        <v>22</v>
      </c>
      <c r="B726" s="520" t="s">
        <v>16159</v>
      </c>
      <c r="C726" s="521" t="s">
        <v>16160</v>
      </c>
      <c r="D726" s="557"/>
      <c r="E726" s="550"/>
      <c r="F726" s="550"/>
      <c r="G726" s="650"/>
      <c r="H726" s="558"/>
      <c r="I726" s="1044"/>
      <c r="J726" s="544"/>
      <c r="K726" s="725"/>
      <c r="L726" s="967"/>
      <c r="M726" s="544"/>
      <c r="N726" s="548"/>
      <c r="O726" s="979"/>
      <c r="P726" s="626" t="s">
        <v>3833</v>
      </c>
      <c r="Q726" s="526" t="s">
        <v>1678</v>
      </c>
      <c r="R726" s="527">
        <v>0.5</v>
      </c>
      <c r="S726" s="1052"/>
      <c r="T726" s="967"/>
      <c r="U726" s="544"/>
      <c r="V726" s="548"/>
      <c r="W726" s="550"/>
      <c r="X726" s="544"/>
      <c r="Y726" s="550"/>
      <c r="Z726" s="553"/>
      <c r="AA726" s="531">
        <f>ROUND(ROUND(ROUND(ROUND(F681*K724,0)*N721,0)*R726,0)*V715,0)</f>
        <v>99</v>
      </c>
      <c r="AB726" s="559"/>
      <c r="AC726" s="504"/>
    </row>
    <row r="727" spans="1:29" ht="16.7" customHeight="1" x14ac:dyDescent="0.15">
      <c r="A727" s="520">
        <v>22</v>
      </c>
      <c r="B727" s="520">
        <v>9245</v>
      </c>
      <c r="C727" s="521" t="s">
        <v>16161</v>
      </c>
      <c r="D727" s="560"/>
      <c r="E727" s="522"/>
      <c r="F727" s="522"/>
      <c r="G727" s="585"/>
      <c r="H727" s="561"/>
      <c r="I727" s="757"/>
      <c r="J727" s="525"/>
      <c r="K727" s="758"/>
      <c r="L727" s="1050" t="s">
        <v>14896</v>
      </c>
      <c r="M727" s="525" t="s">
        <v>1678</v>
      </c>
      <c r="N727" s="529">
        <v>0.7</v>
      </c>
      <c r="O727" s="759"/>
      <c r="P727" s="760"/>
      <c r="Q727" s="526"/>
      <c r="R727" s="527"/>
      <c r="S727" s="761"/>
      <c r="T727" s="757"/>
      <c r="U727" s="525"/>
      <c r="V727" s="529"/>
      <c r="W727" s="522"/>
      <c r="X727" s="525"/>
      <c r="Y727" s="936" t="s">
        <v>14983</v>
      </c>
      <c r="Z727" s="941"/>
      <c r="AA727" s="531">
        <f>ROUND(ROUND(F681*N727,0)-Y730,0)</f>
        <v>398</v>
      </c>
      <c r="AB727" s="532"/>
      <c r="AC727" s="504"/>
    </row>
    <row r="728" spans="1:29" ht="16.7" customHeight="1" x14ac:dyDescent="0.15">
      <c r="A728" s="520">
        <v>22</v>
      </c>
      <c r="B728" s="520">
        <v>9246</v>
      </c>
      <c r="C728" s="521" t="s">
        <v>16162</v>
      </c>
      <c r="D728" s="542"/>
      <c r="E728" s="534"/>
      <c r="F728" s="534"/>
      <c r="H728" s="541"/>
      <c r="J728" s="537"/>
      <c r="K728" s="742"/>
      <c r="L728" s="1032"/>
      <c r="M728" s="537"/>
      <c r="O728" s="1048" t="s">
        <v>10414</v>
      </c>
      <c r="P728" s="626" t="s">
        <v>16</v>
      </c>
      <c r="Q728" s="526" t="s">
        <v>1678</v>
      </c>
      <c r="R728" s="527">
        <v>0.7</v>
      </c>
      <c r="S728" s="762"/>
      <c r="U728" s="537"/>
      <c r="W728" s="534"/>
      <c r="X728" s="537"/>
      <c r="Y728" s="937"/>
      <c r="Z728" s="942"/>
      <c r="AA728" s="531">
        <f>ROUND(ROUND(ROUND(F681*N727,0)*R728,0)-Y730,0)</f>
        <v>275</v>
      </c>
      <c r="AB728" s="539"/>
      <c r="AC728" s="504"/>
    </row>
    <row r="729" spans="1:29" ht="16.7" customHeight="1" x14ac:dyDescent="0.15">
      <c r="A729" s="520">
        <v>22</v>
      </c>
      <c r="B729" s="520" t="s">
        <v>16163</v>
      </c>
      <c r="C729" s="521" t="s">
        <v>16164</v>
      </c>
      <c r="D729" s="542"/>
      <c r="E729" s="534"/>
      <c r="F729" s="534"/>
      <c r="H729" s="541"/>
      <c r="I729" s="763"/>
      <c r="J729" s="544"/>
      <c r="K729" s="579"/>
      <c r="L729" s="1032"/>
      <c r="M729" s="537"/>
      <c r="O729" s="979"/>
      <c r="P729" s="626" t="s">
        <v>3833</v>
      </c>
      <c r="Q729" s="526" t="s">
        <v>1678</v>
      </c>
      <c r="R729" s="527">
        <v>0.5</v>
      </c>
      <c r="S729" s="762"/>
      <c r="U729" s="537"/>
      <c r="W729" s="534"/>
      <c r="X729" s="537"/>
      <c r="Y729" s="555"/>
      <c r="Z729" s="556"/>
      <c r="AA729" s="531">
        <f>ROUND(ROUND(ROUND(F681*N727,0)*R729,0)-Y730,0)</f>
        <v>193</v>
      </c>
      <c r="AB729" s="539"/>
      <c r="AC729" s="504"/>
    </row>
    <row r="730" spans="1:29" ht="16.7" customHeight="1" x14ac:dyDescent="0.15">
      <c r="A730" s="520">
        <v>22</v>
      </c>
      <c r="B730" s="520">
        <v>9247</v>
      </c>
      <c r="C730" s="521" t="s">
        <v>16165</v>
      </c>
      <c r="D730" s="542"/>
      <c r="E730" s="534"/>
      <c r="F730" s="534"/>
      <c r="H730" s="541"/>
      <c r="I730" s="1049" t="s">
        <v>10418</v>
      </c>
      <c r="J730" s="525" t="s">
        <v>1678</v>
      </c>
      <c r="K730" s="718">
        <v>0.96499999999999997</v>
      </c>
      <c r="L730" s="1032"/>
      <c r="M730" s="537"/>
      <c r="O730" s="759"/>
      <c r="P730" s="760"/>
      <c r="Q730" s="526"/>
      <c r="R730" s="527"/>
      <c r="S730" s="762"/>
      <c r="U730" s="537"/>
      <c r="W730" s="534"/>
      <c r="X730" s="537"/>
      <c r="Y730" s="765">
        <v>12</v>
      </c>
      <c r="Z730" s="942" t="s">
        <v>14988</v>
      </c>
      <c r="AA730" s="531">
        <f>ROUND(ROUND(ROUND(ROUND(F681*K730,0)*N727,0),0)-Y730,0)</f>
        <v>384</v>
      </c>
      <c r="AB730" s="539"/>
      <c r="AC730" s="504"/>
    </row>
    <row r="731" spans="1:29" ht="16.7" customHeight="1" x14ac:dyDescent="0.15">
      <c r="A731" s="520">
        <v>22</v>
      </c>
      <c r="B731" s="520">
        <v>9248</v>
      </c>
      <c r="C731" s="521" t="s">
        <v>16166</v>
      </c>
      <c r="D731" s="542"/>
      <c r="E731" s="534"/>
      <c r="F731" s="534"/>
      <c r="H731" s="541"/>
      <c r="I731" s="1047"/>
      <c r="J731" s="537"/>
      <c r="L731" s="1032"/>
      <c r="M731" s="537"/>
      <c r="O731" s="1048" t="s">
        <v>10414</v>
      </c>
      <c r="P731" s="626" t="s">
        <v>16</v>
      </c>
      <c r="Q731" s="526" t="s">
        <v>1678</v>
      </c>
      <c r="R731" s="527">
        <v>0.7</v>
      </c>
      <c r="S731" s="762"/>
      <c r="U731" s="537"/>
      <c r="W731" s="534"/>
      <c r="X731" s="537"/>
      <c r="Y731" s="534"/>
      <c r="Z731" s="942"/>
      <c r="AA731" s="531">
        <f>ROUND(ROUND(ROUND(ROUND(F681*K730,0)*N727,0)*R731,0)-Y730,0)</f>
        <v>265</v>
      </c>
      <c r="AB731" s="539"/>
      <c r="AC731" s="504"/>
    </row>
    <row r="732" spans="1:29" ht="16.7" customHeight="1" x14ac:dyDescent="0.15">
      <c r="A732" s="520">
        <v>22</v>
      </c>
      <c r="B732" s="520" t="s">
        <v>16167</v>
      </c>
      <c r="C732" s="521" t="s">
        <v>16168</v>
      </c>
      <c r="D732" s="542"/>
      <c r="E732" s="534"/>
      <c r="F732" s="534"/>
      <c r="H732" s="541"/>
      <c r="I732" s="1044"/>
      <c r="J732" s="544"/>
      <c r="K732" s="725"/>
      <c r="L732" s="967"/>
      <c r="M732" s="544"/>
      <c r="N732" s="548"/>
      <c r="O732" s="979"/>
      <c r="P732" s="626" t="s">
        <v>3833</v>
      </c>
      <c r="Q732" s="526" t="s">
        <v>1678</v>
      </c>
      <c r="R732" s="527">
        <v>0.5</v>
      </c>
      <c r="S732" s="762"/>
      <c r="U732" s="537"/>
      <c r="W732" s="534"/>
      <c r="X732" s="537"/>
      <c r="Y732" s="534"/>
      <c r="Z732" s="538"/>
      <c r="AA732" s="531">
        <f>ROUND(ROUND(ROUND(ROUND(F681*K730,0)*N727,0)*R732,0)-Y730,0)</f>
        <v>186</v>
      </c>
      <c r="AB732" s="539"/>
      <c r="AC732" s="504"/>
    </row>
    <row r="733" spans="1:29" ht="16.7" customHeight="1" x14ac:dyDescent="0.15">
      <c r="A733" s="520">
        <v>22</v>
      </c>
      <c r="B733" s="520" t="s">
        <v>16169</v>
      </c>
      <c r="C733" s="521" t="s">
        <v>16170</v>
      </c>
      <c r="D733" s="542"/>
      <c r="E733" s="534"/>
      <c r="F733" s="534"/>
      <c r="H733" s="541"/>
      <c r="I733" s="757"/>
      <c r="J733" s="525"/>
      <c r="K733" s="758"/>
      <c r="L733" s="966" t="s">
        <v>14906</v>
      </c>
      <c r="M733" s="525" t="s">
        <v>1678</v>
      </c>
      <c r="N733" s="529">
        <v>0.5</v>
      </c>
      <c r="O733" s="759"/>
      <c r="P733" s="760"/>
      <c r="Q733" s="526"/>
      <c r="R733" s="527"/>
      <c r="S733" s="762"/>
      <c r="U733" s="537"/>
      <c r="W733" s="534"/>
      <c r="X733" s="537"/>
      <c r="Y733" s="534"/>
      <c r="Z733" s="538"/>
      <c r="AA733" s="531">
        <f>ROUND(ROUND(F681*N733,0)-Y730,0)</f>
        <v>281</v>
      </c>
      <c r="AB733" s="539"/>
      <c r="AC733" s="504"/>
    </row>
    <row r="734" spans="1:29" ht="16.7" customHeight="1" x14ac:dyDescent="0.15">
      <c r="A734" s="520">
        <v>22</v>
      </c>
      <c r="B734" s="520" t="s">
        <v>16171</v>
      </c>
      <c r="C734" s="521" t="s">
        <v>16172</v>
      </c>
      <c r="D734" s="542"/>
      <c r="E734" s="534"/>
      <c r="F734" s="534"/>
      <c r="H734" s="541"/>
      <c r="J734" s="537"/>
      <c r="K734" s="742"/>
      <c r="L734" s="1032"/>
      <c r="M734" s="537"/>
      <c r="O734" s="1048" t="s">
        <v>10414</v>
      </c>
      <c r="P734" s="626" t="s">
        <v>16</v>
      </c>
      <c r="Q734" s="526" t="s">
        <v>1678</v>
      </c>
      <c r="R734" s="527">
        <v>0.7</v>
      </c>
      <c r="S734" s="762"/>
      <c r="U734" s="537"/>
      <c r="W734" s="534"/>
      <c r="X734" s="537"/>
      <c r="Y734" s="534"/>
      <c r="Z734" s="538"/>
      <c r="AA734" s="531">
        <f>ROUND(ROUND(ROUND(F681*N733,0)*R734,0)-Y730,0)</f>
        <v>193</v>
      </c>
      <c r="AB734" s="539"/>
      <c r="AC734" s="504"/>
    </row>
    <row r="735" spans="1:29" ht="16.7" customHeight="1" x14ac:dyDescent="0.15">
      <c r="A735" s="520">
        <v>22</v>
      </c>
      <c r="B735" s="520" t="s">
        <v>16173</v>
      </c>
      <c r="C735" s="521" t="s">
        <v>16174</v>
      </c>
      <c r="D735" s="542"/>
      <c r="E735" s="534"/>
      <c r="F735" s="534"/>
      <c r="H735" s="541"/>
      <c r="I735" s="763"/>
      <c r="J735" s="544"/>
      <c r="K735" s="579"/>
      <c r="L735" s="1032"/>
      <c r="M735" s="537"/>
      <c r="O735" s="979"/>
      <c r="P735" s="626" t="s">
        <v>3833</v>
      </c>
      <c r="Q735" s="526" t="s">
        <v>1678</v>
      </c>
      <c r="R735" s="527">
        <v>0.5</v>
      </c>
      <c r="S735" s="762"/>
      <c r="U735" s="537"/>
      <c r="W735" s="534"/>
      <c r="X735" s="537"/>
      <c r="Y735" s="534"/>
      <c r="Z735" s="538"/>
      <c r="AA735" s="531">
        <f>ROUND(ROUND(ROUND(F681*N733,0)*R735,0)-Y730,0)</f>
        <v>135</v>
      </c>
      <c r="AB735" s="539"/>
      <c r="AC735" s="504"/>
    </row>
    <row r="736" spans="1:29" ht="16.7" customHeight="1" x14ac:dyDescent="0.15">
      <c r="A736" s="520">
        <v>22</v>
      </c>
      <c r="B736" s="520" t="s">
        <v>16175</v>
      </c>
      <c r="C736" s="521" t="s">
        <v>16176</v>
      </c>
      <c r="D736" s="542"/>
      <c r="E736" s="534"/>
      <c r="F736" s="534"/>
      <c r="H736" s="541"/>
      <c r="I736" s="1049" t="s">
        <v>10418</v>
      </c>
      <c r="J736" s="525" t="s">
        <v>1678</v>
      </c>
      <c r="K736" s="718">
        <v>0.96499999999999997</v>
      </c>
      <c r="L736" s="1032"/>
      <c r="M736" s="537"/>
      <c r="O736" s="759"/>
      <c r="P736" s="760"/>
      <c r="Q736" s="526"/>
      <c r="R736" s="527"/>
      <c r="S736" s="762"/>
      <c r="U736" s="537"/>
      <c r="W736" s="534"/>
      <c r="X736" s="537"/>
      <c r="Y736" s="534"/>
      <c r="Z736" s="538"/>
      <c r="AA736" s="531">
        <f>ROUND(ROUND(ROUND(ROUND(F681*K736,0)*N733,0),0)-Y730,0)</f>
        <v>271</v>
      </c>
      <c r="AB736" s="539"/>
      <c r="AC736" s="504"/>
    </row>
    <row r="737" spans="1:29" ht="16.7" customHeight="1" x14ac:dyDescent="0.15">
      <c r="A737" s="520">
        <v>22</v>
      </c>
      <c r="B737" s="520" t="s">
        <v>16177</v>
      </c>
      <c r="C737" s="521" t="s">
        <v>16178</v>
      </c>
      <c r="D737" s="542"/>
      <c r="E737" s="534"/>
      <c r="F737" s="534"/>
      <c r="H737" s="541"/>
      <c r="I737" s="1047"/>
      <c r="J737" s="537"/>
      <c r="L737" s="1032"/>
      <c r="M737" s="537"/>
      <c r="O737" s="1048" t="s">
        <v>10414</v>
      </c>
      <c r="P737" s="626" t="s">
        <v>16</v>
      </c>
      <c r="Q737" s="526" t="s">
        <v>1678</v>
      </c>
      <c r="R737" s="527">
        <v>0.7</v>
      </c>
      <c r="S737" s="762"/>
      <c r="U737" s="537"/>
      <c r="W737" s="534"/>
      <c r="X737" s="537"/>
      <c r="Y737" s="534"/>
      <c r="Z737" s="538"/>
      <c r="AA737" s="531">
        <f>ROUND(ROUND(ROUND(ROUND(F681*K736,0)*N733,0)*R737,0)-Y730,0)</f>
        <v>186</v>
      </c>
      <c r="AB737" s="539"/>
      <c r="AC737" s="504"/>
    </row>
    <row r="738" spans="1:29" ht="16.7" customHeight="1" x14ac:dyDescent="0.15">
      <c r="A738" s="520">
        <v>22</v>
      </c>
      <c r="B738" s="520" t="s">
        <v>16179</v>
      </c>
      <c r="C738" s="521" t="s">
        <v>16180</v>
      </c>
      <c r="D738" s="542"/>
      <c r="E738" s="534"/>
      <c r="F738" s="534"/>
      <c r="H738" s="541"/>
      <c r="I738" s="1044"/>
      <c r="J738" s="544"/>
      <c r="K738" s="725"/>
      <c r="L738" s="967"/>
      <c r="M738" s="544"/>
      <c r="N738" s="548"/>
      <c r="O738" s="979"/>
      <c r="P738" s="626" t="s">
        <v>3833</v>
      </c>
      <c r="Q738" s="526" t="s">
        <v>1678</v>
      </c>
      <c r="R738" s="527">
        <v>0.5</v>
      </c>
      <c r="S738" s="764"/>
      <c r="T738" s="763"/>
      <c r="U738" s="544"/>
      <c r="V738" s="548"/>
      <c r="W738" s="534"/>
      <c r="X738" s="537"/>
      <c r="Y738" s="534"/>
      <c r="Z738" s="538"/>
      <c r="AA738" s="531">
        <f>ROUND(ROUND(ROUND(ROUND(F681*K736,0)*N733,0)*R738,0)-Y730,0)</f>
        <v>130</v>
      </c>
      <c r="AB738" s="539"/>
      <c r="AC738" s="504"/>
    </row>
    <row r="739" spans="1:29" ht="16.7" customHeight="1" x14ac:dyDescent="0.15">
      <c r="A739" s="520">
        <v>22</v>
      </c>
      <c r="B739" s="520">
        <v>9255</v>
      </c>
      <c r="C739" s="521" t="s">
        <v>16181</v>
      </c>
      <c r="D739" s="542"/>
      <c r="E739" s="534"/>
      <c r="F739" s="534"/>
      <c r="H739" s="541"/>
      <c r="I739" s="757"/>
      <c r="J739" s="525"/>
      <c r="K739" s="758"/>
      <c r="L739" s="1050" t="s">
        <v>14896</v>
      </c>
      <c r="M739" s="525" t="s">
        <v>1678</v>
      </c>
      <c r="N739" s="529">
        <v>0.7</v>
      </c>
      <c r="O739" s="759"/>
      <c r="P739" s="760"/>
      <c r="Q739" s="526"/>
      <c r="R739" s="527"/>
      <c r="S739" s="1054" t="s">
        <v>10423</v>
      </c>
      <c r="T739" s="968" t="s">
        <v>12821</v>
      </c>
      <c r="U739" s="525" t="s">
        <v>1678</v>
      </c>
      <c r="V739" s="529">
        <v>0.5</v>
      </c>
      <c r="W739" s="534"/>
      <c r="X739" s="537"/>
      <c r="Y739" s="534"/>
      <c r="Z739" s="538"/>
      <c r="AA739" s="531">
        <f>ROUND(ROUND(ROUND(F681*N739,0)*V739,0)-Y730,0)</f>
        <v>193</v>
      </c>
      <c r="AB739" s="539"/>
      <c r="AC739" s="504"/>
    </row>
    <row r="740" spans="1:29" ht="16.7" customHeight="1" x14ac:dyDescent="0.15">
      <c r="A740" s="520">
        <v>22</v>
      </c>
      <c r="B740" s="520">
        <v>9256</v>
      </c>
      <c r="C740" s="521" t="s">
        <v>16182</v>
      </c>
      <c r="D740" s="542"/>
      <c r="E740" s="534"/>
      <c r="F740" s="534"/>
      <c r="H740" s="541"/>
      <c r="J740" s="537"/>
      <c r="K740" s="742"/>
      <c r="L740" s="1032"/>
      <c r="M740" s="537"/>
      <c r="O740" s="1048" t="s">
        <v>10414</v>
      </c>
      <c r="P740" s="626" t="s">
        <v>16</v>
      </c>
      <c r="Q740" s="526" t="s">
        <v>1678</v>
      </c>
      <c r="R740" s="527">
        <v>0.7</v>
      </c>
      <c r="S740" s="1051"/>
      <c r="T740" s="1032"/>
      <c r="U740" s="537"/>
      <c r="W740" s="534"/>
      <c r="X740" s="537"/>
      <c r="Y740" s="534"/>
      <c r="Z740" s="538"/>
      <c r="AA740" s="531">
        <f>ROUND(ROUND(ROUND(ROUND(F681*N739,0)*R740,0)*V739,0)-Y730,0)</f>
        <v>132</v>
      </c>
      <c r="AB740" s="539"/>
      <c r="AC740" s="504"/>
    </row>
    <row r="741" spans="1:29" ht="16.7" customHeight="1" x14ac:dyDescent="0.15">
      <c r="A741" s="520">
        <v>22</v>
      </c>
      <c r="B741" s="520" t="s">
        <v>16183</v>
      </c>
      <c r="C741" s="521" t="s">
        <v>16184</v>
      </c>
      <c r="D741" s="542"/>
      <c r="E741" s="534"/>
      <c r="F741" s="534"/>
      <c r="H741" s="541"/>
      <c r="I741" s="763"/>
      <c r="J741" s="544"/>
      <c r="K741" s="579"/>
      <c r="L741" s="1032"/>
      <c r="M741" s="537"/>
      <c r="O741" s="979"/>
      <c r="P741" s="626" t="s">
        <v>3833</v>
      </c>
      <c r="Q741" s="526" t="s">
        <v>1678</v>
      </c>
      <c r="R741" s="527">
        <v>0.5</v>
      </c>
      <c r="S741" s="1051"/>
      <c r="T741" s="1032"/>
      <c r="U741" s="537"/>
      <c r="W741" s="534"/>
      <c r="X741" s="537"/>
      <c r="Y741" s="534"/>
      <c r="Z741" s="538"/>
      <c r="AA741" s="531">
        <f>ROUND(ROUND(ROUND(ROUND(F681*N739,0)*R741,0)*V739,0)-Y730,0)</f>
        <v>91</v>
      </c>
      <c r="AB741" s="539"/>
      <c r="AC741" s="504"/>
    </row>
    <row r="742" spans="1:29" ht="16.7" customHeight="1" x14ac:dyDescent="0.15">
      <c r="A742" s="520">
        <v>22</v>
      </c>
      <c r="B742" s="520">
        <v>9257</v>
      </c>
      <c r="C742" s="521" t="s">
        <v>16185</v>
      </c>
      <c r="D742" s="542"/>
      <c r="E742" s="534"/>
      <c r="F742" s="534"/>
      <c r="H742" s="541"/>
      <c r="I742" s="1049" t="s">
        <v>10418</v>
      </c>
      <c r="J742" s="525" t="s">
        <v>1678</v>
      </c>
      <c r="K742" s="718">
        <v>0.96499999999999997</v>
      </c>
      <c r="L742" s="1032"/>
      <c r="M742" s="537"/>
      <c r="O742" s="759"/>
      <c r="P742" s="760"/>
      <c r="Q742" s="526"/>
      <c r="R742" s="527"/>
      <c r="S742" s="1051"/>
      <c r="T742" s="1032"/>
      <c r="U742" s="537"/>
      <c r="W742" s="534"/>
      <c r="X742" s="537"/>
      <c r="Y742" s="534"/>
      <c r="Z742" s="538"/>
      <c r="AA742" s="531">
        <f>ROUND(ROUND(ROUND(ROUND(ROUND(F681*K742,0)*N739,0)*V739,0),0)-Y730,0)</f>
        <v>186</v>
      </c>
      <c r="AB742" s="539"/>
      <c r="AC742" s="504"/>
    </row>
    <row r="743" spans="1:29" ht="16.7" customHeight="1" x14ac:dyDescent="0.15">
      <c r="A743" s="520">
        <v>22</v>
      </c>
      <c r="B743" s="520">
        <v>9258</v>
      </c>
      <c r="C743" s="521" t="s">
        <v>16186</v>
      </c>
      <c r="D743" s="542"/>
      <c r="E743" s="534"/>
      <c r="F743" s="534"/>
      <c r="H743" s="541"/>
      <c r="I743" s="1047"/>
      <c r="J743" s="537"/>
      <c r="L743" s="1032"/>
      <c r="M743" s="537"/>
      <c r="O743" s="1048" t="s">
        <v>10414</v>
      </c>
      <c r="P743" s="626" t="s">
        <v>16</v>
      </c>
      <c r="Q743" s="526" t="s">
        <v>1678</v>
      </c>
      <c r="R743" s="527">
        <v>0.7</v>
      </c>
      <c r="S743" s="1051"/>
      <c r="T743" s="1032"/>
      <c r="U743" s="537"/>
      <c r="W743" s="534"/>
      <c r="X743" s="537"/>
      <c r="Y743" s="534"/>
      <c r="Z743" s="538"/>
      <c r="AA743" s="531">
        <f>ROUND(ROUND(ROUND(ROUND(ROUND(ROUND(F681*K742,0)*N739,0)*R743,0)*V739,0),0)-Y730,0)</f>
        <v>127</v>
      </c>
      <c r="AB743" s="539"/>
      <c r="AC743" s="504"/>
    </row>
    <row r="744" spans="1:29" ht="16.7" customHeight="1" x14ac:dyDescent="0.15">
      <c r="A744" s="520">
        <v>22</v>
      </c>
      <c r="B744" s="520" t="s">
        <v>16187</v>
      </c>
      <c r="C744" s="521" t="s">
        <v>16188</v>
      </c>
      <c r="D744" s="542"/>
      <c r="E744" s="534"/>
      <c r="F744" s="534"/>
      <c r="H744" s="541"/>
      <c r="I744" s="1044"/>
      <c r="J744" s="544"/>
      <c r="K744" s="725"/>
      <c r="L744" s="967"/>
      <c r="M744" s="544"/>
      <c r="N744" s="548"/>
      <c r="O744" s="979"/>
      <c r="P744" s="626" t="s">
        <v>3833</v>
      </c>
      <c r="Q744" s="526" t="s">
        <v>1678</v>
      </c>
      <c r="R744" s="527">
        <v>0.5</v>
      </c>
      <c r="S744" s="1051"/>
      <c r="T744" s="1032"/>
      <c r="U744" s="537"/>
      <c r="W744" s="534"/>
      <c r="X744" s="537"/>
      <c r="Y744" s="534"/>
      <c r="Z744" s="538"/>
      <c r="AA744" s="531">
        <f>ROUND(ROUND(ROUND(ROUND(ROUND(ROUND(F681*K742,0)*N739,0)*R744,0)*V739,0),0)-Y730,0)</f>
        <v>87</v>
      </c>
      <c r="AB744" s="539"/>
      <c r="AC744" s="504"/>
    </row>
    <row r="745" spans="1:29" ht="16.7" customHeight="1" x14ac:dyDescent="0.15">
      <c r="A745" s="520">
        <v>22</v>
      </c>
      <c r="B745" s="520" t="s">
        <v>16189</v>
      </c>
      <c r="C745" s="521" t="s">
        <v>16190</v>
      </c>
      <c r="D745" s="542"/>
      <c r="E745" s="534"/>
      <c r="F745" s="534"/>
      <c r="H745" s="541"/>
      <c r="I745" s="757"/>
      <c r="J745" s="525"/>
      <c r="K745" s="758"/>
      <c r="L745" s="966" t="s">
        <v>14906</v>
      </c>
      <c r="M745" s="525" t="s">
        <v>1678</v>
      </c>
      <c r="N745" s="529">
        <v>0.5</v>
      </c>
      <c r="O745" s="759"/>
      <c r="P745" s="760"/>
      <c r="Q745" s="526"/>
      <c r="R745" s="527"/>
      <c r="S745" s="1051"/>
      <c r="T745" s="1032"/>
      <c r="U745" s="537"/>
      <c r="W745" s="534"/>
      <c r="X745" s="537"/>
      <c r="Y745" s="534"/>
      <c r="Z745" s="538"/>
      <c r="AA745" s="531">
        <f>ROUND(ROUND(ROUND(F681*N745,0)*V739,0)-Y730,0)</f>
        <v>135</v>
      </c>
      <c r="AB745" s="539"/>
      <c r="AC745" s="504"/>
    </row>
    <row r="746" spans="1:29" ht="16.7" customHeight="1" x14ac:dyDescent="0.15">
      <c r="A746" s="520">
        <v>22</v>
      </c>
      <c r="B746" s="520" t="s">
        <v>16191</v>
      </c>
      <c r="C746" s="521" t="s">
        <v>16192</v>
      </c>
      <c r="D746" s="542"/>
      <c r="E746" s="534"/>
      <c r="F746" s="534"/>
      <c r="H746" s="541"/>
      <c r="J746" s="537"/>
      <c r="K746" s="742"/>
      <c r="L746" s="1032"/>
      <c r="M746" s="537"/>
      <c r="O746" s="1048" t="s">
        <v>10414</v>
      </c>
      <c r="P746" s="626" t="s">
        <v>16</v>
      </c>
      <c r="Q746" s="526" t="s">
        <v>1678</v>
      </c>
      <c r="R746" s="527">
        <v>0.7</v>
      </c>
      <c r="S746" s="1051"/>
      <c r="T746" s="1032"/>
      <c r="U746" s="537"/>
      <c r="W746" s="534"/>
      <c r="X746" s="537"/>
      <c r="Y746" s="534"/>
      <c r="Z746" s="538"/>
      <c r="AA746" s="531">
        <f>ROUND(ROUND(ROUND(ROUND(F681*N745,0)*R746,0)*V739,0)-Y730,0)</f>
        <v>91</v>
      </c>
      <c r="AB746" s="539"/>
      <c r="AC746" s="504"/>
    </row>
    <row r="747" spans="1:29" ht="16.7" customHeight="1" x14ac:dyDescent="0.15">
      <c r="A747" s="520">
        <v>22</v>
      </c>
      <c r="B747" s="520" t="s">
        <v>16193</v>
      </c>
      <c r="C747" s="521" t="s">
        <v>16194</v>
      </c>
      <c r="D747" s="542"/>
      <c r="E747" s="534"/>
      <c r="F747" s="534"/>
      <c r="H747" s="541"/>
      <c r="I747" s="763"/>
      <c r="J747" s="544"/>
      <c r="K747" s="579"/>
      <c r="L747" s="1032"/>
      <c r="M747" s="537"/>
      <c r="O747" s="979"/>
      <c r="P747" s="626" t="s">
        <v>3833</v>
      </c>
      <c r="Q747" s="526" t="s">
        <v>1678</v>
      </c>
      <c r="R747" s="527">
        <v>0.5</v>
      </c>
      <c r="S747" s="1051"/>
      <c r="T747" s="1032"/>
      <c r="U747" s="537"/>
      <c r="W747" s="534"/>
      <c r="X747" s="537"/>
      <c r="Y747" s="534"/>
      <c r="Z747" s="538"/>
      <c r="AA747" s="531">
        <f>ROUND(ROUND(ROUND(ROUND(F681*N745,0)*R747,0)*V739,0)-Y730,0)</f>
        <v>62</v>
      </c>
      <c r="AB747" s="539"/>
      <c r="AC747" s="504"/>
    </row>
    <row r="748" spans="1:29" ht="16.7" customHeight="1" x14ac:dyDescent="0.15">
      <c r="A748" s="520">
        <v>22</v>
      </c>
      <c r="B748" s="520" t="s">
        <v>16195</v>
      </c>
      <c r="C748" s="521" t="s">
        <v>16196</v>
      </c>
      <c r="D748" s="542"/>
      <c r="E748" s="534"/>
      <c r="F748" s="534"/>
      <c r="H748" s="541"/>
      <c r="I748" s="1049" t="s">
        <v>10418</v>
      </c>
      <c r="J748" s="525" t="s">
        <v>1678</v>
      </c>
      <c r="K748" s="718">
        <v>0.96499999999999997</v>
      </c>
      <c r="L748" s="1032"/>
      <c r="M748" s="537"/>
      <c r="O748" s="759"/>
      <c r="P748" s="760"/>
      <c r="Q748" s="526"/>
      <c r="R748" s="527"/>
      <c r="S748" s="1051"/>
      <c r="T748" s="1032"/>
      <c r="U748" s="537"/>
      <c r="W748" s="534"/>
      <c r="X748" s="537"/>
      <c r="Y748" s="534"/>
      <c r="Z748" s="538"/>
      <c r="AA748" s="531">
        <f>ROUND(ROUND(ROUND(ROUND(ROUND(F681*K748,0)*N745,0),0)*V739,0)-Y730,0)</f>
        <v>130</v>
      </c>
      <c r="AB748" s="539"/>
      <c r="AC748" s="504"/>
    </row>
    <row r="749" spans="1:29" ht="16.7" customHeight="1" x14ac:dyDescent="0.15">
      <c r="A749" s="520">
        <v>22</v>
      </c>
      <c r="B749" s="520" t="s">
        <v>16197</v>
      </c>
      <c r="C749" s="521" t="s">
        <v>16198</v>
      </c>
      <c r="D749" s="542"/>
      <c r="E749" s="534"/>
      <c r="F749" s="534"/>
      <c r="H749" s="541"/>
      <c r="I749" s="1047"/>
      <c r="J749" s="537"/>
      <c r="L749" s="1032"/>
      <c r="M749" s="537"/>
      <c r="O749" s="1048" t="s">
        <v>10414</v>
      </c>
      <c r="P749" s="626" t="s">
        <v>16</v>
      </c>
      <c r="Q749" s="526" t="s">
        <v>1678</v>
      </c>
      <c r="R749" s="527">
        <v>0.7</v>
      </c>
      <c r="S749" s="1051"/>
      <c r="T749" s="1032"/>
      <c r="U749" s="537"/>
      <c r="W749" s="534"/>
      <c r="X749" s="537"/>
      <c r="Y749" s="534"/>
      <c r="Z749" s="538"/>
      <c r="AA749" s="531">
        <f>ROUND(ROUND(ROUND(ROUND(ROUND(F681*K748,0)*N745,0)*R749,0)*V739,0)-Y730,0)</f>
        <v>87</v>
      </c>
      <c r="AB749" s="539"/>
      <c r="AC749" s="504"/>
    </row>
    <row r="750" spans="1:29" ht="16.7" customHeight="1" x14ac:dyDescent="0.15">
      <c r="A750" s="520">
        <v>22</v>
      </c>
      <c r="B750" s="520" t="s">
        <v>16199</v>
      </c>
      <c r="C750" s="521" t="s">
        <v>16200</v>
      </c>
      <c r="D750" s="542"/>
      <c r="E750" s="534"/>
      <c r="F750" s="534"/>
      <c r="H750" s="541"/>
      <c r="I750" s="1044"/>
      <c r="J750" s="544"/>
      <c r="K750" s="725"/>
      <c r="L750" s="967"/>
      <c r="M750" s="544"/>
      <c r="N750" s="548"/>
      <c r="O750" s="979"/>
      <c r="P750" s="626" t="s">
        <v>3833</v>
      </c>
      <c r="Q750" s="526" t="s">
        <v>1678</v>
      </c>
      <c r="R750" s="527">
        <v>0.5</v>
      </c>
      <c r="S750" s="1051"/>
      <c r="T750" s="967"/>
      <c r="U750" s="544"/>
      <c r="V750" s="548"/>
      <c r="W750" s="534"/>
      <c r="X750" s="537"/>
      <c r="Y750" s="534"/>
      <c r="Z750" s="538"/>
      <c r="AA750" s="531">
        <f>ROUND(ROUND(ROUND(ROUND(ROUND(F681*K748,0)*N745,0)*R750,0)*V739,0)-Y730,0)</f>
        <v>59</v>
      </c>
      <c r="AB750" s="539"/>
      <c r="AC750" s="504"/>
    </row>
    <row r="751" spans="1:29" ht="16.7" customHeight="1" x14ac:dyDescent="0.15">
      <c r="A751" s="520">
        <v>22</v>
      </c>
      <c r="B751" s="520">
        <v>9259</v>
      </c>
      <c r="C751" s="521" t="s">
        <v>16201</v>
      </c>
      <c r="D751" s="542"/>
      <c r="E751" s="534"/>
      <c r="F751" s="534"/>
      <c r="H751" s="541"/>
      <c r="I751" s="757"/>
      <c r="J751" s="525"/>
      <c r="K751" s="758"/>
      <c r="L751" s="1050" t="s">
        <v>14896</v>
      </c>
      <c r="M751" s="525" t="s">
        <v>1678</v>
      </c>
      <c r="N751" s="529">
        <v>0.7</v>
      </c>
      <c r="O751" s="759"/>
      <c r="P751" s="760"/>
      <c r="Q751" s="526"/>
      <c r="R751" s="527"/>
      <c r="S751" s="1051"/>
      <c r="T751" s="968" t="s">
        <v>12830</v>
      </c>
      <c r="U751" s="525" t="s">
        <v>1678</v>
      </c>
      <c r="V751" s="529">
        <v>0.7</v>
      </c>
      <c r="W751" s="534"/>
      <c r="X751" s="537"/>
      <c r="Y751" s="534"/>
      <c r="Z751" s="538"/>
      <c r="AA751" s="531">
        <f>ROUND(ROUND(ROUND(F681*N751,0)*V751,0)-Y730,0)</f>
        <v>275</v>
      </c>
      <c r="AB751" s="539"/>
      <c r="AC751" s="504"/>
    </row>
    <row r="752" spans="1:29" ht="16.7" customHeight="1" x14ac:dyDescent="0.15">
      <c r="A752" s="520">
        <v>22</v>
      </c>
      <c r="B752" s="520">
        <v>9260</v>
      </c>
      <c r="C752" s="521" t="s">
        <v>16202</v>
      </c>
      <c r="D752" s="542"/>
      <c r="E752" s="534"/>
      <c r="F752" s="534"/>
      <c r="H752" s="541"/>
      <c r="J752" s="537"/>
      <c r="K752" s="742"/>
      <c r="L752" s="1032"/>
      <c r="M752" s="537"/>
      <c r="O752" s="1048" t="s">
        <v>10414</v>
      </c>
      <c r="P752" s="626" t="s">
        <v>16</v>
      </c>
      <c r="Q752" s="526" t="s">
        <v>1678</v>
      </c>
      <c r="R752" s="527">
        <v>0.7</v>
      </c>
      <c r="S752" s="1051"/>
      <c r="T752" s="1032"/>
      <c r="U752" s="537"/>
      <c r="W752" s="534"/>
      <c r="X752" s="537"/>
      <c r="Y752" s="534"/>
      <c r="Z752" s="538"/>
      <c r="AA752" s="531">
        <f>ROUND(ROUND(ROUND(ROUND(F681*N751,0)*R752,0)*V751,0)-Y730,0)</f>
        <v>189</v>
      </c>
      <c r="AB752" s="539"/>
      <c r="AC752" s="504"/>
    </row>
    <row r="753" spans="1:29" ht="16.7" customHeight="1" x14ac:dyDescent="0.15">
      <c r="A753" s="520">
        <v>22</v>
      </c>
      <c r="B753" s="520" t="s">
        <v>16203</v>
      </c>
      <c r="C753" s="521" t="s">
        <v>16204</v>
      </c>
      <c r="D753" s="542"/>
      <c r="E753" s="534"/>
      <c r="F753" s="534"/>
      <c r="H753" s="541"/>
      <c r="I753" s="763"/>
      <c r="J753" s="544"/>
      <c r="K753" s="579"/>
      <c r="L753" s="1032"/>
      <c r="M753" s="537"/>
      <c r="O753" s="979"/>
      <c r="P753" s="626" t="s">
        <v>3833</v>
      </c>
      <c r="Q753" s="526" t="s">
        <v>1678</v>
      </c>
      <c r="R753" s="527">
        <v>0.5</v>
      </c>
      <c r="S753" s="1051"/>
      <c r="T753" s="1032"/>
      <c r="U753" s="537"/>
      <c r="W753" s="534"/>
      <c r="X753" s="537"/>
      <c r="Y753" s="534"/>
      <c r="Z753" s="538"/>
      <c r="AA753" s="531">
        <f>ROUND(ROUND(ROUND(ROUND(F681*N751,0)*R753,0)*V751,0)-Y730,0)</f>
        <v>132</v>
      </c>
      <c r="AB753" s="539"/>
      <c r="AC753" s="504"/>
    </row>
    <row r="754" spans="1:29" ht="16.7" customHeight="1" x14ac:dyDescent="0.15">
      <c r="A754" s="520">
        <v>22</v>
      </c>
      <c r="B754" s="520">
        <v>9269</v>
      </c>
      <c r="C754" s="521" t="s">
        <v>16205</v>
      </c>
      <c r="D754" s="542"/>
      <c r="E754" s="534"/>
      <c r="F754" s="534"/>
      <c r="H754" s="541"/>
      <c r="I754" s="1049" t="s">
        <v>10418</v>
      </c>
      <c r="J754" s="525" t="s">
        <v>1678</v>
      </c>
      <c r="K754" s="718">
        <v>0.96499999999999997</v>
      </c>
      <c r="L754" s="1032"/>
      <c r="M754" s="537"/>
      <c r="O754" s="759"/>
      <c r="P754" s="760"/>
      <c r="Q754" s="526"/>
      <c r="R754" s="527"/>
      <c r="S754" s="1051"/>
      <c r="T754" s="1032"/>
      <c r="U754" s="537"/>
      <c r="W754" s="534"/>
      <c r="X754" s="537"/>
      <c r="Y754" s="534"/>
      <c r="Z754" s="538"/>
      <c r="AA754" s="531">
        <f>ROUND(ROUND(ROUND(ROUND(ROUND(F681*K754,0)*N751,0)*V751,0),0)-Y730,0)</f>
        <v>265</v>
      </c>
      <c r="AB754" s="539"/>
      <c r="AC754" s="504"/>
    </row>
    <row r="755" spans="1:29" ht="16.7" customHeight="1" x14ac:dyDescent="0.15">
      <c r="A755" s="520">
        <v>22</v>
      </c>
      <c r="B755" s="520">
        <v>9270</v>
      </c>
      <c r="C755" s="521" t="s">
        <v>16206</v>
      </c>
      <c r="D755" s="542"/>
      <c r="E755" s="534"/>
      <c r="F755" s="534"/>
      <c r="H755" s="541"/>
      <c r="I755" s="1047"/>
      <c r="J755" s="537"/>
      <c r="L755" s="1032"/>
      <c r="M755" s="537"/>
      <c r="O755" s="1048" t="s">
        <v>10414</v>
      </c>
      <c r="P755" s="626" t="s">
        <v>16</v>
      </c>
      <c r="Q755" s="526" t="s">
        <v>1678</v>
      </c>
      <c r="R755" s="527">
        <v>0.7</v>
      </c>
      <c r="S755" s="1051"/>
      <c r="T755" s="1032"/>
      <c r="U755" s="537"/>
      <c r="W755" s="534"/>
      <c r="X755" s="537"/>
      <c r="Y755" s="534"/>
      <c r="Z755" s="538"/>
      <c r="AA755" s="531">
        <f>ROUND(ROUND(ROUND(ROUND(ROUND(ROUND(F681*K754,0)*N751,0)*R755,0)*V751,0),0)-Y730,0)</f>
        <v>182</v>
      </c>
      <c r="AB755" s="539"/>
      <c r="AC755" s="504"/>
    </row>
    <row r="756" spans="1:29" ht="16.7" customHeight="1" x14ac:dyDescent="0.15">
      <c r="A756" s="520">
        <v>22</v>
      </c>
      <c r="B756" s="520" t="s">
        <v>16207</v>
      </c>
      <c r="C756" s="521" t="s">
        <v>16208</v>
      </c>
      <c r="D756" s="542"/>
      <c r="E756" s="534"/>
      <c r="F756" s="534"/>
      <c r="H756" s="541"/>
      <c r="I756" s="1044"/>
      <c r="J756" s="544"/>
      <c r="K756" s="725"/>
      <c r="L756" s="967"/>
      <c r="M756" s="544"/>
      <c r="N756" s="548"/>
      <c r="O756" s="979"/>
      <c r="P756" s="626" t="s">
        <v>3833</v>
      </c>
      <c r="Q756" s="526" t="s">
        <v>1678</v>
      </c>
      <c r="R756" s="527">
        <v>0.5</v>
      </c>
      <c r="S756" s="1051"/>
      <c r="T756" s="1032"/>
      <c r="U756" s="537"/>
      <c r="W756" s="534"/>
      <c r="X756" s="537"/>
      <c r="Y756" s="534"/>
      <c r="Z756" s="538"/>
      <c r="AA756" s="531">
        <f>ROUND(ROUND(ROUND(ROUND(ROUND(ROUND(F681*K754,0)*N751,0)*R756,0)*V751,0),0)-Y730,0)</f>
        <v>127</v>
      </c>
      <c r="AB756" s="539"/>
      <c r="AC756" s="504"/>
    </row>
    <row r="757" spans="1:29" ht="16.7" customHeight="1" x14ac:dyDescent="0.15">
      <c r="A757" s="520">
        <v>22</v>
      </c>
      <c r="B757" s="520" t="s">
        <v>16209</v>
      </c>
      <c r="C757" s="521" t="s">
        <v>16210</v>
      </c>
      <c r="D757" s="542"/>
      <c r="E757" s="534"/>
      <c r="F757" s="534"/>
      <c r="H757" s="541"/>
      <c r="I757" s="757"/>
      <c r="J757" s="525"/>
      <c r="K757" s="758"/>
      <c r="L757" s="966" t="s">
        <v>14906</v>
      </c>
      <c r="M757" s="525" t="s">
        <v>1678</v>
      </c>
      <c r="N757" s="529">
        <v>0.5</v>
      </c>
      <c r="O757" s="759"/>
      <c r="P757" s="760"/>
      <c r="Q757" s="526"/>
      <c r="R757" s="527"/>
      <c r="S757" s="1051"/>
      <c r="T757" s="1032"/>
      <c r="U757" s="537"/>
      <c r="W757" s="534"/>
      <c r="X757" s="537"/>
      <c r="Y757" s="534"/>
      <c r="Z757" s="538"/>
      <c r="AA757" s="531">
        <f>ROUND(ROUND(ROUND(F681*N757,0)*V751,0)-Y730,0)</f>
        <v>193</v>
      </c>
      <c r="AB757" s="539"/>
      <c r="AC757" s="504"/>
    </row>
    <row r="758" spans="1:29" ht="16.7" customHeight="1" x14ac:dyDescent="0.15">
      <c r="A758" s="520">
        <v>22</v>
      </c>
      <c r="B758" s="520" t="s">
        <v>16211</v>
      </c>
      <c r="C758" s="521" t="s">
        <v>16212</v>
      </c>
      <c r="D758" s="542"/>
      <c r="E758" s="534"/>
      <c r="F758" s="534"/>
      <c r="H758" s="541"/>
      <c r="J758" s="537"/>
      <c r="K758" s="742"/>
      <c r="L758" s="1032"/>
      <c r="M758" s="537"/>
      <c r="O758" s="1048" t="s">
        <v>10414</v>
      </c>
      <c r="P758" s="626" t="s">
        <v>16</v>
      </c>
      <c r="Q758" s="526" t="s">
        <v>1678</v>
      </c>
      <c r="R758" s="527">
        <v>0.7</v>
      </c>
      <c r="S758" s="1051"/>
      <c r="T758" s="1032"/>
      <c r="U758" s="537"/>
      <c r="W758" s="534"/>
      <c r="X758" s="537"/>
      <c r="Y758" s="534"/>
      <c r="Z758" s="538"/>
      <c r="AA758" s="531">
        <f>ROUND(ROUND(ROUND(ROUND(F681*N757,0)*R758,0)*V751,0)-Y730,0)</f>
        <v>132</v>
      </c>
      <c r="AB758" s="539"/>
      <c r="AC758" s="504"/>
    </row>
    <row r="759" spans="1:29" ht="16.7" customHeight="1" x14ac:dyDescent="0.15">
      <c r="A759" s="520">
        <v>22</v>
      </c>
      <c r="B759" s="520" t="s">
        <v>16213</v>
      </c>
      <c r="C759" s="521" t="s">
        <v>16214</v>
      </c>
      <c r="D759" s="542"/>
      <c r="E759" s="534"/>
      <c r="F759" s="534"/>
      <c r="H759" s="541"/>
      <c r="I759" s="763"/>
      <c r="J759" s="544"/>
      <c r="K759" s="579"/>
      <c r="L759" s="1032"/>
      <c r="M759" s="537"/>
      <c r="O759" s="979"/>
      <c r="P759" s="626" t="s">
        <v>3833</v>
      </c>
      <c r="Q759" s="526" t="s">
        <v>1678</v>
      </c>
      <c r="R759" s="527">
        <v>0.5</v>
      </c>
      <c r="S759" s="1051"/>
      <c r="T759" s="1032"/>
      <c r="U759" s="537"/>
      <c r="W759" s="534"/>
      <c r="X759" s="537"/>
      <c r="Y759" s="534"/>
      <c r="Z759" s="538"/>
      <c r="AA759" s="531">
        <f>ROUND(ROUND(ROUND(ROUND(F681*N757,0)*R759,0)*V751,0)-Y730,0)</f>
        <v>91</v>
      </c>
      <c r="AB759" s="539"/>
      <c r="AC759" s="504"/>
    </row>
    <row r="760" spans="1:29" ht="16.7" customHeight="1" x14ac:dyDescent="0.15">
      <c r="A760" s="520">
        <v>22</v>
      </c>
      <c r="B760" s="520" t="s">
        <v>16215</v>
      </c>
      <c r="C760" s="521" t="s">
        <v>16216</v>
      </c>
      <c r="D760" s="542"/>
      <c r="E760" s="534"/>
      <c r="F760" s="534"/>
      <c r="H760" s="541"/>
      <c r="I760" s="1049" t="s">
        <v>10418</v>
      </c>
      <c r="J760" s="525" t="s">
        <v>1678</v>
      </c>
      <c r="K760" s="718">
        <v>0.96499999999999997</v>
      </c>
      <c r="L760" s="1032"/>
      <c r="M760" s="537"/>
      <c r="O760" s="759"/>
      <c r="P760" s="760"/>
      <c r="Q760" s="526"/>
      <c r="R760" s="527"/>
      <c r="S760" s="1051"/>
      <c r="T760" s="1032"/>
      <c r="U760" s="537"/>
      <c r="W760" s="534"/>
      <c r="X760" s="537"/>
      <c r="Y760" s="534"/>
      <c r="Z760" s="538"/>
      <c r="AA760" s="531">
        <f>ROUND(ROUND(ROUND(ROUND(ROUND(F681*K760,0)*N757,0),0)*V751,0)-Y730,0)</f>
        <v>186</v>
      </c>
      <c r="AB760" s="539"/>
      <c r="AC760" s="504"/>
    </row>
    <row r="761" spans="1:29" ht="16.7" customHeight="1" x14ac:dyDescent="0.15">
      <c r="A761" s="520">
        <v>22</v>
      </c>
      <c r="B761" s="520" t="s">
        <v>16217</v>
      </c>
      <c r="C761" s="521" t="s">
        <v>16218</v>
      </c>
      <c r="D761" s="542"/>
      <c r="E761" s="534"/>
      <c r="F761" s="534"/>
      <c r="H761" s="541"/>
      <c r="I761" s="1047"/>
      <c r="J761" s="537"/>
      <c r="L761" s="1032"/>
      <c r="M761" s="537"/>
      <c r="O761" s="1048" t="s">
        <v>10414</v>
      </c>
      <c r="P761" s="626" t="s">
        <v>16</v>
      </c>
      <c r="Q761" s="526" t="s">
        <v>1678</v>
      </c>
      <c r="R761" s="527">
        <v>0.7</v>
      </c>
      <c r="S761" s="1051"/>
      <c r="T761" s="1032"/>
      <c r="U761" s="537"/>
      <c r="W761" s="534"/>
      <c r="X761" s="537"/>
      <c r="Y761" s="534"/>
      <c r="Z761" s="538"/>
      <c r="AA761" s="531">
        <f>ROUND(ROUND(ROUND(ROUND(ROUND(F681*K760,0)*N757,0)*R761,0)*V751,0)-Y730,0)</f>
        <v>127</v>
      </c>
      <c r="AB761" s="539"/>
      <c r="AC761" s="504"/>
    </row>
    <row r="762" spans="1:29" ht="16.7" customHeight="1" x14ac:dyDescent="0.15">
      <c r="A762" s="520">
        <v>22</v>
      </c>
      <c r="B762" s="520" t="s">
        <v>16219</v>
      </c>
      <c r="C762" s="521" t="s">
        <v>16220</v>
      </c>
      <c r="D762" s="542"/>
      <c r="E762" s="534"/>
      <c r="F762" s="534"/>
      <c r="H762" s="541"/>
      <c r="I762" s="1044"/>
      <c r="J762" s="544"/>
      <c r="K762" s="725"/>
      <c r="L762" s="967"/>
      <c r="M762" s="544"/>
      <c r="N762" s="548"/>
      <c r="O762" s="979"/>
      <c r="P762" s="626" t="s">
        <v>3833</v>
      </c>
      <c r="Q762" s="526" t="s">
        <v>1678</v>
      </c>
      <c r="R762" s="527">
        <v>0.5</v>
      </c>
      <c r="S762" s="1052"/>
      <c r="T762" s="967"/>
      <c r="U762" s="544"/>
      <c r="V762" s="548"/>
      <c r="W762" s="534"/>
      <c r="X762" s="537"/>
      <c r="Y762" s="534"/>
      <c r="Z762" s="538"/>
      <c r="AA762" s="531">
        <f>ROUND(ROUND(ROUND(ROUND(ROUND(F681*K760,0)*N757,0)*R762,0)*V751,0)-Y730,0)</f>
        <v>87</v>
      </c>
      <c r="AB762" s="539"/>
      <c r="AC762" s="504"/>
    </row>
    <row r="763" spans="1:29" ht="16.7" customHeight="1" x14ac:dyDescent="0.15">
      <c r="A763" s="520">
        <v>22</v>
      </c>
      <c r="B763" s="520" t="s">
        <v>16221</v>
      </c>
      <c r="C763" s="521" t="s">
        <v>16222</v>
      </c>
      <c r="D763" s="542"/>
      <c r="E763" s="534"/>
      <c r="F763" s="534"/>
      <c r="H763" s="541"/>
      <c r="I763" s="757"/>
      <c r="J763" s="525"/>
      <c r="K763" s="758"/>
      <c r="L763" s="966" t="s">
        <v>14896</v>
      </c>
      <c r="M763" s="525" t="s">
        <v>1678</v>
      </c>
      <c r="N763" s="529">
        <v>0.7</v>
      </c>
      <c r="O763" s="759"/>
      <c r="P763" s="760"/>
      <c r="Q763" s="526"/>
      <c r="R763" s="527"/>
      <c r="S763" s="1054" t="s">
        <v>14959</v>
      </c>
      <c r="T763" s="968" t="s">
        <v>12840</v>
      </c>
      <c r="U763" s="525" t="s">
        <v>1678</v>
      </c>
      <c r="V763" s="529">
        <v>0.7</v>
      </c>
      <c r="W763" s="534"/>
      <c r="X763" s="537"/>
      <c r="Y763" s="534"/>
      <c r="Z763" s="538"/>
      <c r="AA763" s="531">
        <f>ROUND(ROUND(ROUND(F681*N763,0)*V763,0)-Y730,0)</f>
        <v>275</v>
      </c>
      <c r="AB763" s="539"/>
      <c r="AC763" s="504"/>
    </row>
    <row r="764" spans="1:29" ht="16.7" customHeight="1" x14ac:dyDescent="0.15">
      <c r="A764" s="520">
        <v>22</v>
      </c>
      <c r="B764" s="520" t="s">
        <v>16223</v>
      </c>
      <c r="C764" s="521" t="s">
        <v>16224</v>
      </c>
      <c r="D764" s="542"/>
      <c r="E764" s="534"/>
      <c r="F764" s="534"/>
      <c r="H764" s="541"/>
      <c r="J764" s="537"/>
      <c r="K764" s="742"/>
      <c r="L764" s="1032"/>
      <c r="M764" s="537"/>
      <c r="O764" s="1048" t="s">
        <v>10414</v>
      </c>
      <c r="P764" s="626" t="s">
        <v>16</v>
      </c>
      <c r="Q764" s="526" t="s">
        <v>1678</v>
      </c>
      <c r="R764" s="527">
        <v>0.7</v>
      </c>
      <c r="S764" s="1055"/>
      <c r="T764" s="1032"/>
      <c r="U764" s="537"/>
      <c r="W764" s="534"/>
      <c r="X764" s="537"/>
      <c r="Y764" s="534"/>
      <c r="Z764" s="538"/>
      <c r="AA764" s="531">
        <f>ROUND(ROUND(ROUND(ROUND(F681*N763,0)*R764,0)*V763,0)-Y730,0)</f>
        <v>189</v>
      </c>
      <c r="AB764" s="539"/>
      <c r="AC764" s="504"/>
    </row>
    <row r="765" spans="1:29" ht="16.7" customHeight="1" x14ac:dyDescent="0.15">
      <c r="A765" s="520">
        <v>22</v>
      </c>
      <c r="B765" s="520" t="s">
        <v>16225</v>
      </c>
      <c r="C765" s="521" t="s">
        <v>16226</v>
      </c>
      <c r="D765" s="542"/>
      <c r="E765" s="534"/>
      <c r="F765" s="534"/>
      <c r="H765" s="541"/>
      <c r="I765" s="763"/>
      <c r="J765" s="544"/>
      <c r="K765" s="579"/>
      <c r="L765" s="1032"/>
      <c r="M765" s="537"/>
      <c r="O765" s="979"/>
      <c r="P765" s="626" t="s">
        <v>3833</v>
      </c>
      <c r="Q765" s="526" t="s">
        <v>1678</v>
      </c>
      <c r="R765" s="527">
        <v>0.5</v>
      </c>
      <c r="S765" s="1055"/>
      <c r="T765" s="1032"/>
      <c r="U765" s="537"/>
      <c r="W765" s="534"/>
      <c r="X765" s="537"/>
      <c r="Y765" s="534"/>
      <c r="Z765" s="538"/>
      <c r="AA765" s="531">
        <f>ROUND(ROUND(ROUND(ROUND(F681*N763,0)*R765,0)*V763,0)-Y730,0)</f>
        <v>132</v>
      </c>
      <c r="AB765" s="539"/>
      <c r="AC765" s="504"/>
    </row>
    <row r="766" spans="1:29" ht="16.7" customHeight="1" x14ac:dyDescent="0.15">
      <c r="A766" s="520">
        <v>22</v>
      </c>
      <c r="B766" s="520" t="s">
        <v>16227</v>
      </c>
      <c r="C766" s="521" t="s">
        <v>16228</v>
      </c>
      <c r="D766" s="542"/>
      <c r="E766" s="534"/>
      <c r="F766" s="534"/>
      <c r="H766" s="541"/>
      <c r="I766" s="1049" t="s">
        <v>10418</v>
      </c>
      <c r="J766" s="525" t="s">
        <v>1678</v>
      </c>
      <c r="K766" s="718">
        <v>0.96499999999999997</v>
      </c>
      <c r="L766" s="1032"/>
      <c r="M766" s="537"/>
      <c r="O766" s="759"/>
      <c r="P766" s="760"/>
      <c r="Q766" s="526"/>
      <c r="R766" s="527"/>
      <c r="S766" s="1055"/>
      <c r="T766" s="1032"/>
      <c r="U766" s="537"/>
      <c r="W766" s="534"/>
      <c r="X766" s="537"/>
      <c r="Y766" s="534"/>
      <c r="Z766" s="538"/>
      <c r="AA766" s="531">
        <f>ROUND(ROUND(ROUND(ROUND(ROUND(F681*K766,0)*N763,0)*V763,0),0)-Y730,0)</f>
        <v>265</v>
      </c>
      <c r="AB766" s="539"/>
      <c r="AC766" s="504"/>
    </row>
    <row r="767" spans="1:29" ht="16.7" customHeight="1" x14ac:dyDescent="0.15">
      <c r="A767" s="520">
        <v>22</v>
      </c>
      <c r="B767" s="520" t="s">
        <v>16229</v>
      </c>
      <c r="C767" s="521" t="s">
        <v>16230</v>
      </c>
      <c r="D767" s="542"/>
      <c r="E767" s="534"/>
      <c r="F767" s="534"/>
      <c r="H767" s="541"/>
      <c r="I767" s="1047"/>
      <c r="J767" s="537"/>
      <c r="L767" s="1032"/>
      <c r="M767" s="537"/>
      <c r="O767" s="1048" t="s">
        <v>10414</v>
      </c>
      <c r="P767" s="626" t="s">
        <v>16</v>
      </c>
      <c r="Q767" s="526" t="s">
        <v>1678</v>
      </c>
      <c r="R767" s="527">
        <v>0.7</v>
      </c>
      <c r="S767" s="1055"/>
      <c r="T767" s="1032"/>
      <c r="U767" s="537"/>
      <c r="W767" s="534"/>
      <c r="X767" s="537"/>
      <c r="Y767" s="534"/>
      <c r="Z767" s="538"/>
      <c r="AA767" s="531">
        <f>ROUND(ROUND(ROUND(ROUND(ROUND(ROUND(F681*K766,0)*N763,0)*R767,0)*V763,0),0)-Y730,0)</f>
        <v>182</v>
      </c>
      <c r="AB767" s="539"/>
      <c r="AC767" s="504"/>
    </row>
    <row r="768" spans="1:29" ht="16.7" customHeight="1" x14ac:dyDescent="0.15">
      <c r="A768" s="520">
        <v>22</v>
      </c>
      <c r="B768" s="520" t="s">
        <v>16231</v>
      </c>
      <c r="C768" s="521" t="s">
        <v>16232</v>
      </c>
      <c r="D768" s="542"/>
      <c r="E768" s="534"/>
      <c r="F768" s="534"/>
      <c r="H768" s="541"/>
      <c r="I768" s="1044"/>
      <c r="J768" s="544"/>
      <c r="K768" s="725"/>
      <c r="L768" s="967"/>
      <c r="M768" s="544"/>
      <c r="N768" s="548"/>
      <c r="O768" s="979"/>
      <c r="P768" s="626" t="s">
        <v>3833</v>
      </c>
      <c r="Q768" s="526" t="s">
        <v>1678</v>
      </c>
      <c r="R768" s="527">
        <v>0.5</v>
      </c>
      <c r="S768" s="1055"/>
      <c r="T768" s="1032"/>
      <c r="U768" s="537"/>
      <c r="W768" s="534"/>
      <c r="X768" s="537"/>
      <c r="Y768" s="534"/>
      <c r="Z768" s="538"/>
      <c r="AA768" s="531">
        <f>ROUND(ROUND(ROUND(ROUND(ROUND(ROUND(F681*K766,0)*N763,0)*R768,0)*V763,0),0)-Y730,0)</f>
        <v>127</v>
      </c>
      <c r="AB768" s="539"/>
      <c r="AC768" s="504"/>
    </row>
    <row r="769" spans="1:29" ht="16.7" customHeight="1" x14ac:dyDescent="0.15">
      <c r="A769" s="520">
        <v>22</v>
      </c>
      <c r="B769" s="520" t="s">
        <v>16233</v>
      </c>
      <c r="C769" s="521" t="s">
        <v>16234</v>
      </c>
      <c r="D769" s="542"/>
      <c r="E769" s="534"/>
      <c r="F769" s="534"/>
      <c r="H769" s="541"/>
      <c r="I769" s="757"/>
      <c r="J769" s="525"/>
      <c r="K769" s="758"/>
      <c r="L769" s="966" t="s">
        <v>14906</v>
      </c>
      <c r="M769" s="525" t="s">
        <v>1678</v>
      </c>
      <c r="N769" s="529">
        <v>0.5</v>
      </c>
      <c r="O769" s="759"/>
      <c r="P769" s="760"/>
      <c r="Q769" s="526"/>
      <c r="R769" s="527"/>
      <c r="S769" s="1055"/>
      <c r="T769" s="1032"/>
      <c r="U769" s="537"/>
      <c r="W769" s="534"/>
      <c r="X769" s="537"/>
      <c r="Y769" s="534"/>
      <c r="Z769" s="538"/>
      <c r="AA769" s="531">
        <f>ROUND(ROUND(ROUND(F681*N769,0)*V763,0)-Y730,0)</f>
        <v>193</v>
      </c>
      <c r="AB769" s="539"/>
      <c r="AC769" s="504"/>
    </row>
    <row r="770" spans="1:29" ht="16.7" customHeight="1" x14ac:dyDescent="0.15">
      <c r="A770" s="520">
        <v>22</v>
      </c>
      <c r="B770" s="520" t="s">
        <v>16235</v>
      </c>
      <c r="C770" s="521" t="s">
        <v>16236</v>
      </c>
      <c r="D770" s="542"/>
      <c r="E770" s="534"/>
      <c r="F770" s="534"/>
      <c r="H770" s="541"/>
      <c r="J770" s="537"/>
      <c r="K770" s="742"/>
      <c r="L770" s="1032"/>
      <c r="M770" s="537"/>
      <c r="O770" s="1048" t="s">
        <v>10414</v>
      </c>
      <c r="P770" s="626" t="s">
        <v>16</v>
      </c>
      <c r="Q770" s="526" t="s">
        <v>1678</v>
      </c>
      <c r="R770" s="527">
        <v>0.7</v>
      </c>
      <c r="S770" s="1055"/>
      <c r="T770" s="1032"/>
      <c r="U770" s="537"/>
      <c r="W770" s="534"/>
      <c r="X770" s="537"/>
      <c r="Y770" s="534"/>
      <c r="Z770" s="538"/>
      <c r="AA770" s="531">
        <f>ROUND(ROUND(ROUND(ROUND(F681*N769,0)*R770,0)*V763,0)-Y730,0)</f>
        <v>132</v>
      </c>
      <c r="AB770" s="539"/>
      <c r="AC770" s="504"/>
    </row>
    <row r="771" spans="1:29" ht="16.7" customHeight="1" x14ac:dyDescent="0.15">
      <c r="A771" s="520">
        <v>22</v>
      </c>
      <c r="B771" s="520" t="s">
        <v>16237</v>
      </c>
      <c r="C771" s="521" t="s">
        <v>16238</v>
      </c>
      <c r="D771" s="542"/>
      <c r="E771" s="534"/>
      <c r="F771" s="534"/>
      <c r="H771" s="541"/>
      <c r="I771" s="763"/>
      <c r="J771" s="544"/>
      <c r="K771" s="579"/>
      <c r="L771" s="1032"/>
      <c r="M771" s="537"/>
      <c r="O771" s="979"/>
      <c r="P771" s="626" t="s">
        <v>3833</v>
      </c>
      <c r="Q771" s="526" t="s">
        <v>1678</v>
      </c>
      <c r="R771" s="527">
        <v>0.5</v>
      </c>
      <c r="S771" s="1055"/>
      <c r="T771" s="1032"/>
      <c r="U771" s="537"/>
      <c r="W771" s="534"/>
      <c r="X771" s="537"/>
      <c r="Y771" s="534"/>
      <c r="Z771" s="538"/>
      <c r="AA771" s="531">
        <f>ROUND(ROUND(ROUND(ROUND(F681*N769,0)*R771,0)*V763,0)-Y730,0)</f>
        <v>91</v>
      </c>
      <c r="AB771" s="539"/>
      <c r="AC771" s="504"/>
    </row>
    <row r="772" spans="1:29" ht="16.7" customHeight="1" x14ac:dyDescent="0.15">
      <c r="A772" s="520">
        <v>22</v>
      </c>
      <c r="B772" s="520" t="s">
        <v>16239</v>
      </c>
      <c r="C772" s="521" t="s">
        <v>16240</v>
      </c>
      <c r="D772" s="542"/>
      <c r="E772" s="534"/>
      <c r="F772" s="534"/>
      <c r="H772" s="541"/>
      <c r="I772" s="1049" t="s">
        <v>10418</v>
      </c>
      <c r="J772" s="525" t="s">
        <v>1678</v>
      </c>
      <c r="K772" s="718">
        <v>0.96499999999999997</v>
      </c>
      <c r="L772" s="1032"/>
      <c r="M772" s="537"/>
      <c r="O772" s="759"/>
      <c r="P772" s="760"/>
      <c r="Q772" s="526"/>
      <c r="R772" s="527"/>
      <c r="S772" s="1055"/>
      <c r="T772" s="1032"/>
      <c r="U772" s="537"/>
      <c r="W772" s="534"/>
      <c r="X772" s="537"/>
      <c r="Y772" s="534"/>
      <c r="Z772" s="538"/>
      <c r="AA772" s="531">
        <f>ROUND(ROUND(ROUND(ROUND(ROUND(F681*K772,0)*N769,0),0)*V763,0)-Y730,0)</f>
        <v>186</v>
      </c>
      <c r="AB772" s="539"/>
      <c r="AC772" s="504"/>
    </row>
    <row r="773" spans="1:29" ht="16.7" customHeight="1" x14ac:dyDescent="0.15">
      <c r="A773" s="520">
        <v>22</v>
      </c>
      <c r="B773" s="520" t="s">
        <v>16241</v>
      </c>
      <c r="C773" s="521" t="s">
        <v>16242</v>
      </c>
      <c r="D773" s="542"/>
      <c r="E773" s="534"/>
      <c r="F773" s="534"/>
      <c r="H773" s="541"/>
      <c r="I773" s="1047"/>
      <c r="J773" s="537"/>
      <c r="L773" s="1032"/>
      <c r="M773" s="537"/>
      <c r="O773" s="1048" t="s">
        <v>10414</v>
      </c>
      <c r="P773" s="626" t="s">
        <v>16</v>
      </c>
      <c r="Q773" s="526" t="s">
        <v>1678</v>
      </c>
      <c r="R773" s="527">
        <v>0.7</v>
      </c>
      <c r="S773" s="1055"/>
      <c r="T773" s="1032"/>
      <c r="U773" s="537"/>
      <c r="W773" s="534"/>
      <c r="X773" s="537"/>
      <c r="Y773" s="534"/>
      <c r="Z773" s="538"/>
      <c r="AA773" s="531">
        <f>ROUND(ROUND(ROUND(ROUND(ROUND(F681*K772,0)*N769,0)*R773,0)*V763,0)-Y730,0)</f>
        <v>127</v>
      </c>
      <c r="AB773" s="539"/>
      <c r="AC773" s="504"/>
    </row>
    <row r="774" spans="1:29" ht="16.7" customHeight="1" x14ac:dyDescent="0.15">
      <c r="A774" s="520">
        <v>22</v>
      </c>
      <c r="B774" s="520" t="s">
        <v>16243</v>
      </c>
      <c r="C774" s="521" t="s">
        <v>16244</v>
      </c>
      <c r="D774" s="557"/>
      <c r="E774" s="550"/>
      <c r="F774" s="550"/>
      <c r="G774" s="650"/>
      <c r="H774" s="558"/>
      <c r="I774" s="1044"/>
      <c r="J774" s="544"/>
      <c r="K774" s="725"/>
      <c r="L774" s="967"/>
      <c r="M774" s="544"/>
      <c r="N774" s="548"/>
      <c r="O774" s="979"/>
      <c r="P774" s="626" t="s">
        <v>3833</v>
      </c>
      <c r="Q774" s="526" t="s">
        <v>1678</v>
      </c>
      <c r="R774" s="527">
        <v>0.5</v>
      </c>
      <c r="S774" s="1052"/>
      <c r="T774" s="967"/>
      <c r="U774" s="544"/>
      <c r="V774" s="548"/>
      <c r="W774" s="550"/>
      <c r="X774" s="544"/>
      <c r="Y774" s="550"/>
      <c r="Z774" s="553"/>
      <c r="AA774" s="531">
        <f>ROUND(ROUND(ROUND(ROUND(ROUND(F681*K772,0)*N769,0)*R774,0)*V763,0)-Y730,0)</f>
        <v>87</v>
      </c>
      <c r="AB774" s="559"/>
      <c r="AC774" s="504"/>
    </row>
    <row r="775" spans="1:29" ht="16.7" customHeight="1" x14ac:dyDescent="0.15">
      <c r="A775" s="520">
        <v>22</v>
      </c>
      <c r="B775" s="520">
        <v>9631</v>
      </c>
      <c r="C775" s="521" t="s">
        <v>16245</v>
      </c>
      <c r="D775" s="560"/>
      <c r="E775" s="522"/>
      <c r="F775" s="936" t="s">
        <v>10640</v>
      </c>
      <c r="G775" s="947"/>
      <c r="H775" s="941"/>
      <c r="I775" s="757"/>
      <c r="J775" s="525"/>
      <c r="K775" s="758"/>
      <c r="L775" s="1050" t="s">
        <v>14896</v>
      </c>
      <c r="M775" s="525" t="s">
        <v>1678</v>
      </c>
      <c r="N775" s="529">
        <v>0.7</v>
      </c>
      <c r="O775" s="759"/>
      <c r="P775" s="760"/>
      <c r="Q775" s="526"/>
      <c r="R775" s="527"/>
      <c r="S775" s="761"/>
      <c r="T775" s="757"/>
      <c r="U775" s="525"/>
      <c r="V775" s="529"/>
      <c r="W775" s="522"/>
      <c r="X775" s="525"/>
      <c r="Y775" s="522"/>
      <c r="Z775" s="530"/>
      <c r="AA775" s="531">
        <f>ROUND(F777*N775,0)</f>
        <v>367</v>
      </c>
      <c r="AB775" s="532"/>
      <c r="AC775" s="504"/>
    </row>
    <row r="776" spans="1:29" ht="16.7" customHeight="1" x14ac:dyDescent="0.15">
      <c r="A776" s="520">
        <v>22</v>
      </c>
      <c r="B776" s="520">
        <v>9632</v>
      </c>
      <c r="C776" s="521" t="s">
        <v>16246</v>
      </c>
      <c r="D776" s="542"/>
      <c r="E776" s="534"/>
      <c r="F776" s="937"/>
      <c r="G776" s="948"/>
      <c r="H776" s="942"/>
      <c r="J776" s="537"/>
      <c r="K776" s="742"/>
      <c r="L776" s="1032"/>
      <c r="M776" s="537"/>
      <c r="O776" s="1048" t="s">
        <v>10414</v>
      </c>
      <c r="P776" s="626" t="s">
        <v>16</v>
      </c>
      <c r="Q776" s="526" t="s">
        <v>1678</v>
      </c>
      <c r="R776" s="527">
        <v>0.7</v>
      </c>
      <c r="S776" s="762"/>
      <c r="U776" s="537"/>
      <c r="W776" s="534"/>
      <c r="X776" s="537"/>
      <c r="Y776" s="534"/>
      <c r="Z776" s="538"/>
      <c r="AA776" s="531">
        <f>ROUND(ROUND(F777*N775,0)*R776,0)</f>
        <v>257</v>
      </c>
      <c r="AB776" s="539"/>
      <c r="AC776" s="504"/>
    </row>
    <row r="777" spans="1:29" ht="16.7" customHeight="1" x14ac:dyDescent="0.15">
      <c r="A777" s="520">
        <v>22</v>
      </c>
      <c r="B777" s="520" t="s">
        <v>16247</v>
      </c>
      <c r="C777" s="521" t="s">
        <v>16248</v>
      </c>
      <c r="D777" s="542"/>
      <c r="E777" s="534"/>
      <c r="F777" s="1034">
        <f>'6生活介護(基本)'!F393</f>
        <v>524</v>
      </c>
      <c r="G777" s="1035"/>
      <c r="H777" s="541" t="s">
        <v>9</v>
      </c>
      <c r="I777" s="763"/>
      <c r="J777" s="544"/>
      <c r="K777" s="579"/>
      <c r="L777" s="1032"/>
      <c r="M777" s="537"/>
      <c r="O777" s="979"/>
      <c r="P777" s="626" t="s">
        <v>3833</v>
      </c>
      <c r="Q777" s="526" t="s">
        <v>1678</v>
      </c>
      <c r="R777" s="527">
        <v>0.5</v>
      </c>
      <c r="S777" s="762"/>
      <c r="U777" s="537"/>
      <c r="W777" s="534"/>
      <c r="X777" s="537"/>
      <c r="Y777" s="534"/>
      <c r="Z777" s="538"/>
      <c r="AA777" s="531">
        <f>ROUND(ROUND(F777*N775,0)*R777,0)</f>
        <v>184</v>
      </c>
      <c r="AB777" s="539"/>
      <c r="AC777" s="504"/>
    </row>
    <row r="778" spans="1:29" ht="16.7" customHeight="1" x14ac:dyDescent="0.15">
      <c r="A778" s="520">
        <v>22</v>
      </c>
      <c r="B778" s="520">
        <v>9633</v>
      </c>
      <c r="C778" s="521" t="s">
        <v>16249</v>
      </c>
      <c r="D778" s="542"/>
      <c r="E778" s="534"/>
      <c r="F778" s="534"/>
      <c r="H778" s="541"/>
      <c r="I778" s="1049" t="s">
        <v>10418</v>
      </c>
      <c r="J778" s="525" t="s">
        <v>1678</v>
      </c>
      <c r="K778" s="718">
        <v>0.96499999999999997</v>
      </c>
      <c r="L778" s="1032"/>
      <c r="M778" s="537"/>
      <c r="O778" s="759"/>
      <c r="P778" s="760"/>
      <c r="Q778" s="526"/>
      <c r="R778" s="527"/>
      <c r="S778" s="762"/>
      <c r="U778" s="537"/>
      <c r="W778" s="534"/>
      <c r="X778" s="537"/>
      <c r="Y778" s="534"/>
      <c r="Z778" s="538"/>
      <c r="AA778" s="531">
        <f>ROUND(ROUND(ROUND(F777*K778,0)*N775,0),0)</f>
        <v>354</v>
      </c>
      <c r="AB778" s="539"/>
      <c r="AC778" s="504"/>
    </row>
    <row r="779" spans="1:29" ht="16.7" customHeight="1" x14ac:dyDescent="0.15">
      <c r="A779" s="520">
        <v>22</v>
      </c>
      <c r="B779" s="520">
        <v>9634</v>
      </c>
      <c r="C779" s="521" t="s">
        <v>16250</v>
      </c>
      <c r="D779" s="542"/>
      <c r="E779" s="534"/>
      <c r="F779" s="534"/>
      <c r="H779" s="541"/>
      <c r="I779" s="1047"/>
      <c r="J779" s="537"/>
      <c r="L779" s="1032"/>
      <c r="M779" s="537"/>
      <c r="O779" s="1048" t="s">
        <v>10414</v>
      </c>
      <c r="P779" s="626" t="s">
        <v>16</v>
      </c>
      <c r="Q779" s="526" t="s">
        <v>1678</v>
      </c>
      <c r="R779" s="527">
        <v>0.7</v>
      </c>
      <c r="S779" s="762"/>
      <c r="U779" s="537"/>
      <c r="W779" s="534"/>
      <c r="X779" s="537"/>
      <c r="Y779" s="534"/>
      <c r="Z779" s="538"/>
      <c r="AA779" s="531">
        <f>ROUND(ROUND(ROUND(F777*K778,0)*N775,0)*R779,0)</f>
        <v>248</v>
      </c>
      <c r="AB779" s="539"/>
      <c r="AC779" s="504"/>
    </row>
    <row r="780" spans="1:29" ht="16.7" customHeight="1" x14ac:dyDescent="0.15">
      <c r="A780" s="520">
        <v>22</v>
      </c>
      <c r="B780" s="520" t="s">
        <v>16251</v>
      </c>
      <c r="C780" s="521" t="s">
        <v>16252</v>
      </c>
      <c r="D780" s="542"/>
      <c r="E780" s="534"/>
      <c r="F780" s="534"/>
      <c r="H780" s="541"/>
      <c r="I780" s="1044"/>
      <c r="J780" s="544"/>
      <c r="K780" s="725"/>
      <c r="L780" s="967"/>
      <c r="M780" s="544"/>
      <c r="N780" s="548"/>
      <c r="O780" s="979"/>
      <c r="P780" s="626" t="s">
        <v>3833</v>
      </c>
      <c r="Q780" s="526" t="s">
        <v>1678</v>
      </c>
      <c r="R780" s="527">
        <v>0.5</v>
      </c>
      <c r="S780" s="762"/>
      <c r="U780" s="537"/>
      <c r="W780" s="534"/>
      <c r="X780" s="537"/>
      <c r="Y780" s="534"/>
      <c r="Z780" s="538"/>
      <c r="AA780" s="531">
        <f>ROUND(ROUND(ROUND(F777*K778,0)*N775,0)*R780,0)</f>
        <v>177</v>
      </c>
      <c r="AB780" s="539"/>
      <c r="AC780" s="504"/>
    </row>
    <row r="781" spans="1:29" ht="16.7" customHeight="1" x14ac:dyDescent="0.15">
      <c r="A781" s="520">
        <v>22</v>
      </c>
      <c r="B781" s="520" t="s">
        <v>16253</v>
      </c>
      <c r="C781" s="521" t="s">
        <v>16254</v>
      </c>
      <c r="D781" s="542"/>
      <c r="E781" s="534"/>
      <c r="F781" s="534"/>
      <c r="H781" s="541"/>
      <c r="I781" s="757"/>
      <c r="J781" s="525"/>
      <c r="K781" s="758"/>
      <c r="L781" s="966" t="s">
        <v>14906</v>
      </c>
      <c r="M781" s="525" t="s">
        <v>1678</v>
      </c>
      <c r="N781" s="529">
        <v>0.5</v>
      </c>
      <c r="O781" s="759"/>
      <c r="P781" s="760"/>
      <c r="Q781" s="526"/>
      <c r="R781" s="527"/>
      <c r="S781" s="762"/>
      <c r="U781" s="537"/>
      <c r="W781" s="534"/>
      <c r="X781" s="537"/>
      <c r="Y781" s="534"/>
      <c r="Z781" s="538"/>
      <c r="AA781" s="531">
        <f>ROUND(F777*N781,0)</f>
        <v>262</v>
      </c>
      <c r="AB781" s="539"/>
      <c r="AC781" s="504"/>
    </row>
    <row r="782" spans="1:29" ht="16.7" customHeight="1" x14ac:dyDescent="0.15">
      <c r="A782" s="520">
        <v>22</v>
      </c>
      <c r="B782" s="520" t="s">
        <v>16255</v>
      </c>
      <c r="C782" s="521" t="s">
        <v>16256</v>
      </c>
      <c r="D782" s="542"/>
      <c r="E782" s="534"/>
      <c r="F782" s="534"/>
      <c r="H782" s="541"/>
      <c r="J782" s="537"/>
      <c r="K782" s="742"/>
      <c r="L782" s="1032"/>
      <c r="M782" s="537"/>
      <c r="O782" s="1048" t="s">
        <v>10414</v>
      </c>
      <c r="P782" s="626" t="s">
        <v>16</v>
      </c>
      <c r="Q782" s="526" t="s">
        <v>1678</v>
      </c>
      <c r="R782" s="527">
        <v>0.7</v>
      </c>
      <c r="S782" s="762"/>
      <c r="U782" s="537"/>
      <c r="W782" s="534"/>
      <c r="X782" s="537"/>
      <c r="Y782" s="534"/>
      <c r="Z782" s="538"/>
      <c r="AA782" s="531">
        <f>ROUND(ROUND(F777*N781,0)*R782,0)</f>
        <v>183</v>
      </c>
      <c r="AB782" s="539"/>
      <c r="AC782" s="504"/>
    </row>
    <row r="783" spans="1:29" ht="16.7" customHeight="1" x14ac:dyDescent="0.15">
      <c r="A783" s="520">
        <v>22</v>
      </c>
      <c r="B783" s="520" t="s">
        <v>16257</v>
      </c>
      <c r="C783" s="521" t="s">
        <v>16258</v>
      </c>
      <c r="D783" s="542"/>
      <c r="E783" s="534"/>
      <c r="F783" s="534"/>
      <c r="H783" s="541"/>
      <c r="I783" s="763"/>
      <c r="J783" s="544"/>
      <c r="K783" s="579"/>
      <c r="L783" s="1032"/>
      <c r="M783" s="537"/>
      <c r="O783" s="979"/>
      <c r="P783" s="626" t="s">
        <v>3833</v>
      </c>
      <c r="Q783" s="526" t="s">
        <v>1678</v>
      </c>
      <c r="R783" s="527">
        <v>0.5</v>
      </c>
      <c r="S783" s="762"/>
      <c r="U783" s="537"/>
      <c r="W783" s="534"/>
      <c r="X783" s="537"/>
      <c r="Y783" s="534"/>
      <c r="Z783" s="538"/>
      <c r="AA783" s="531">
        <f>ROUND(ROUND(F777*N781,0)*R783,0)</f>
        <v>131</v>
      </c>
      <c r="AB783" s="539"/>
      <c r="AC783" s="504"/>
    </row>
    <row r="784" spans="1:29" ht="16.7" customHeight="1" x14ac:dyDescent="0.15">
      <c r="A784" s="520">
        <v>22</v>
      </c>
      <c r="B784" s="520" t="s">
        <v>16259</v>
      </c>
      <c r="C784" s="521" t="s">
        <v>16260</v>
      </c>
      <c r="D784" s="542"/>
      <c r="E784" s="534"/>
      <c r="F784" s="534"/>
      <c r="H784" s="541"/>
      <c r="I784" s="1049" t="s">
        <v>10418</v>
      </c>
      <c r="J784" s="525" t="s">
        <v>1678</v>
      </c>
      <c r="K784" s="718">
        <v>0.96499999999999997</v>
      </c>
      <c r="L784" s="1032"/>
      <c r="M784" s="537"/>
      <c r="O784" s="759"/>
      <c r="P784" s="760"/>
      <c r="Q784" s="526"/>
      <c r="R784" s="527"/>
      <c r="S784" s="762"/>
      <c r="U784" s="537"/>
      <c r="W784" s="534"/>
      <c r="X784" s="537"/>
      <c r="Y784" s="534"/>
      <c r="Z784" s="538"/>
      <c r="AA784" s="531">
        <f>ROUND(ROUND(ROUND(F777*K784,0)*N781,0),0)</f>
        <v>253</v>
      </c>
      <c r="AB784" s="539"/>
      <c r="AC784" s="504"/>
    </row>
    <row r="785" spans="1:29" ht="16.7" customHeight="1" x14ac:dyDescent="0.15">
      <c r="A785" s="520">
        <v>22</v>
      </c>
      <c r="B785" s="520" t="s">
        <v>16261</v>
      </c>
      <c r="C785" s="521" t="s">
        <v>16262</v>
      </c>
      <c r="D785" s="542"/>
      <c r="E785" s="534"/>
      <c r="F785" s="534"/>
      <c r="H785" s="541"/>
      <c r="I785" s="1047"/>
      <c r="J785" s="537"/>
      <c r="L785" s="1032"/>
      <c r="M785" s="537"/>
      <c r="O785" s="1048" t="s">
        <v>10414</v>
      </c>
      <c r="P785" s="626" t="s">
        <v>16</v>
      </c>
      <c r="Q785" s="526" t="s">
        <v>1678</v>
      </c>
      <c r="R785" s="527">
        <v>0.7</v>
      </c>
      <c r="S785" s="762"/>
      <c r="U785" s="537"/>
      <c r="W785" s="534"/>
      <c r="X785" s="537"/>
      <c r="Y785" s="534"/>
      <c r="Z785" s="538"/>
      <c r="AA785" s="531">
        <f>ROUND(ROUND(ROUND(F777*K784,0)*N781,0)*R785,0)</f>
        <v>177</v>
      </c>
      <c r="AB785" s="539"/>
      <c r="AC785" s="504"/>
    </row>
    <row r="786" spans="1:29" ht="16.7" customHeight="1" x14ac:dyDescent="0.15">
      <c r="A786" s="520">
        <v>22</v>
      </c>
      <c r="B786" s="520" t="s">
        <v>16263</v>
      </c>
      <c r="C786" s="521" t="s">
        <v>16264</v>
      </c>
      <c r="D786" s="542"/>
      <c r="E786" s="534"/>
      <c r="F786" s="534"/>
      <c r="H786" s="541"/>
      <c r="I786" s="1044"/>
      <c r="J786" s="544"/>
      <c r="K786" s="725"/>
      <c r="L786" s="967"/>
      <c r="M786" s="544"/>
      <c r="N786" s="548"/>
      <c r="O786" s="979"/>
      <c r="P786" s="626" t="s">
        <v>3833</v>
      </c>
      <c r="Q786" s="526" t="s">
        <v>1678</v>
      </c>
      <c r="R786" s="527">
        <v>0.5</v>
      </c>
      <c r="S786" s="764"/>
      <c r="T786" s="763"/>
      <c r="U786" s="544"/>
      <c r="V786" s="548"/>
      <c r="W786" s="534"/>
      <c r="X786" s="537"/>
      <c r="Y786" s="534"/>
      <c r="Z786" s="538"/>
      <c r="AA786" s="531">
        <f>ROUND(ROUND(ROUND(F777*K784,0)*N781,0)*R786,0)</f>
        <v>127</v>
      </c>
      <c r="AB786" s="539"/>
      <c r="AC786" s="504"/>
    </row>
    <row r="787" spans="1:29" ht="16.7" customHeight="1" x14ac:dyDescent="0.15">
      <c r="A787" s="520">
        <v>22</v>
      </c>
      <c r="B787" s="520">
        <v>9635</v>
      </c>
      <c r="C787" s="521" t="s">
        <v>16265</v>
      </c>
      <c r="D787" s="542"/>
      <c r="E787" s="534"/>
      <c r="F787" s="534"/>
      <c r="H787" s="541"/>
      <c r="I787" s="757"/>
      <c r="J787" s="525"/>
      <c r="K787" s="758"/>
      <c r="L787" s="1050" t="s">
        <v>14896</v>
      </c>
      <c r="M787" s="525" t="s">
        <v>1678</v>
      </c>
      <c r="N787" s="529">
        <v>0.7</v>
      </c>
      <c r="O787" s="759"/>
      <c r="P787" s="760"/>
      <c r="Q787" s="526"/>
      <c r="R787" s="527"/>
      <c r="S787" s="1054" t="s">
        <v>10423</v>
      </c>
      <c r="T787" s="968" t="s">
        <v>12821</v>
      </c>
      <c r="U787" s="525" t="s">
        <v>1678</v>
      </c>
      <c r="V787" s="529">
        <v>0.5</v>
      </c>
      <c r="W787" s="534"/>
      <c r="X787" s="537"/>
      <c r="Y787" s="534"/>
      <c r="Z787" s="538"/>
      <c r="AA787" s="531">
        <f>ROUND(ROUND(F777*N787,0)*V787,0)</f>
        <v>184</v>
      </c>
      <c r="AB787" s="539"/>
      <c r="AC787" s="504"/>
    </row>
    <row r="788" spans="1:29" ht="16.7" customHeight="1" x14ac:dyDescent="0.15">
      <c r="A788" s="520">
        <v>22</v>
      </c>
      <c r="B788" s="520">
        <v>9636</v>
      </c>
      <c r="C788" s="521" t="s">
        <v>16266</v>
      </c>
      <c r="D788" s="542"/>
      <c r="E788" s="534"/>
      <c r="F788" s="534"/>
      <c r="H788" s="541"/>
      <c r="J788" s="537"/>
      <c r="K788" s="742"/>
      <c r="L788" s="1032"/>
      <c r="M788" s="537"/>
      <c r="O788" s="1048" t="s">
        <v>10414</v>
      </c>
      <c r="P788" s="626" t="s">
        <v>16</v>
      </c>
      <c r="Q788" s="526" t="s">
        <v>1678</v>
      </c>
      <c r="R788" s="527">
        <v>0.7</v>
      </c>
      <c r="S788" s="1051"/>
      <c r="T788" s="1032"/>
      <c r="U788" s="537"/>
      <c r="W788" s="534"/>
      <c r="X788" s="537"/>
      <c r="Y788" s="534"/>
      <c r="Z788" s="538"/>
      <c r="AA788" s="531">
        <f>ROUND(ROUND(ROUND(F777*N787,0)*R788,0)*V787,0)</f>
        <v>129</v>
      </c>
      <c r="AB788" s="539"/>
      <c r="AC788" s="504"/>
    </row>
    <row r="789" spans="1:29" ht="16.7" customHeight="1" x14ac:dyDescent="0.15">
      <c r="A789" s="520">
        <v>22</v>
      </c>
      <c r="B789" s="520" t="s">
        <v>16267</v>
      </c>
      <c r="C789" s="521" t="s">
        <v>16268</v>
      </c>
      <c r="D789" s="542"/>
      <c r="E789" s="534"/>
      <c r="F789" s="534"/>
      <c r="H789" s="541"/>
      <c r="I789" s="763"/>
      <c r="J789" s="544"/>
      <c r="K789" s="579"/>
      <c r="L789" s="1032"/>
      <c r="M789" s="537"/>
      <c r="O789" s="979"/>
      <c r="P789" s="626" t="s">
        <v>3833</v>
      </c>
      <c r="Q789" s="526" t="s">
        <v>1678</v>
      </c>
      <c r="R789" s="527">
        <v>0.5</v>
      </c>
      <c r="S789" s="1051"/>
      <c r="T789" s="1032"/>
      <c r="U789" s="537"/>
      <c r="W789" s="534"/>
      <c r="X789" s="537"/>
      <c r="Y789" s="534"/>
      <c r="Z789" s="538"/>
      <c r="AA789" s="531">
        <f>ROUND(ROUND(ROUND(F777*N787,0)*R789,0)*V787,0)</f>
        <v>92</v>
      </c>
      <c r="AB789" s="539"/>
      <c r="AC789" s="504"/>
    </row>
    <row r="790" spans="1:29" ht="16.7" customHeight="1" x14ac:dyDescent="0.15">
      <c r="A790" s="520">
        <v>22</v>
      </c>
      <c r="B790" s="520">
        <v>9637</v>
      </c>
      <c r="C790" s="521" t="s">
        <v>16269</v>
      </c>
      <c r="D790" s="542"/>
      <c r="E790" s="534"/>
      <c r="F790" s="534"/>
      <c r="H790" s="541"/>
      <c r="I790" s="1049" t="s">
        <v>10418</v>
      </c>
      <c r="J790" s="525" t="s">
        <v>1678</v>
      </c>
      <c r="K790" s="718">
        <v>0.96499999999999997</v>
      </c>
      <c r="L790" s="1032"/>
      <c r="M790" s="537"/>
      <c r="O790" s="759"/>
      <c r="P790" s="760"/>
      <c r="Q790" s="526"/>
      <c r="R790" s="527"/>
      <c r="S790" s="1051"/>
      <c r="T790" s="1032"/>
      <c r="U790" s="537"/>
      <c r="W790" s="534"/>
      <c r="X790" s="537"/>
      <c r="Y790" s="534"/>
      <c r="Z790" s="538"/>
      <c r="AA790" s="531">
        <f>ROUND(ROUND(ROUND(ROUND(F777*K790,0)*N787,0)*V787,0),0)</f>
        <v>177</v>
      </c>
      <c r="AB790" s="539"/>
      <c r="AC790" s="504"/>
    </row>
    <row r="791" spans="1:29" ht="16.7" customHeight="1" x14ac:dyDescent="0.15">
      <c r="A791" s="520">
        <v>22</v>
      </c>
      <c r="B791" s="520">
        <v>9638</v>
      </c>
      <c r="C791" s="521" t="s">
        <v>16270</v>
      </c>
      <c r="D791" s="542"/>
      <c r="E791" s="534"/>
      <c r="F791" s="534"/>
      <c r="H791" s="541"/>
      <c r="I791" s="1047"/>
      <c r="J791" s="537"/>
      <c r="L791" s="1032"/>
      <c r="M791" s="537"/>
      <c r="O791" s="1048" t="s">
        <v>10414</v>
      </c>
      <c r="P791" s="626" t="s">
        <v>16</v>
      </c>
      <c r="Q791" s="526" t="s">
        <v>1678</v>
      </c>
      <c r="R791" s="527">
        <v>0.7</v>
      </c>
      <c r="S791" s="1051"/>
      <c r="T791" s="1032"/>
      <c r="U791" s="537"/>
      <c r="W791" s="534"/>
      <c r="X791" s="537"/>
      <c r="Y791" s="534"/>
      <c r="Z791" s="538"/>
      <c r="AA791" s="531">
        <f>ROUND(ROUND(ROUND(ROUND(ROUND(F777*K790,0)*N787,0)*R791,0)*V787,0),0)</f>
        <v>124</v>
      </c>
      <c r="AB791" s="539"/>
      <c r="AC791" s="504"/>
    </row>
    <row r="792" spans="1:29" ht="16.7" customHeight="1" x14ac:dyDescent="0.15">
      <c r="A792" s="520">
        <v>22</v>
      </c>
      <c r="B792" s="520" t="s">
        <v>16271</v>
      </c>
      <c r="C792" s="521" t="s">
        <v>16272</v>
      </c>
      <c r="D792" s="542"/>
      <c r="E792" s="534"/>
      <c r="F792" s="534"/>
      <c r="H792" s="541"/>
      <c r="I792" s="1044"/>
      <c r="J792" s="544"/>
      <c r="K792" s="725"/>
      <c r="L792" s="967"/>
      <c r="M792" s="544"/>
      <c r="N792" s="548"/>
      <c r="O792" s="979"/>
      <c r="P792" s="626" t="s">
        <v>3833</v>
      </c>
      <c r="Q792" s="526" t="s">
        <v>1678</v>
      </c>
      <c r="R792" s="527">
        <v>0.5</v>
      </c>
      <c r="S792" s="1051"/>
      <c r="T792" s="1032"/>
      <c r="U792" s="537"/>
      <c r="W792" s="534"/>
      <c r="X792" s="537"/>
      <c r="Y792" s="534"/>
      <c r="Z792" s="538"/>
      <c r="AA792" s="531">
        <f>ROUND(ROUND(ROUND(ROUND(ROUND(F777*K790,0)*N787,0)*R792,0)*V787,0),0)</f>
        <v>89</v>
      </c>
      <c r="AB792" s="539"/>
      <c r="AC792" s="504"/>
    </row>
    <row r="793" spans="1:29" ht="16.7" customHeight="1" x14ac:dyDescent="0.15">
      <c r="A793" s="520">
        <v>22</v>
      </c>
      <c r="B793" s="520" t="s">
        <v>16273</v>
      </c>
      <c r="C793" s="521" t="s">
        <v>16274</v>
      </c>
      <c r="D793" s="542"/>
      <c r="E793" s="534"/>
      <c r="F793" s="534"/>
      <c r="H793" s="541"/>
      <c r="I793" s="757"/>
      <c r="J793" s="525"/>
      <c r="K793" s="758"/>
      <c r="L793" s="966" t="s">
        <v>14906</v>
      </c>
      <c r="M793" s="525" t="s">
        <v>1678</v>
      </c>
      <c r="N793" s="529">
        <v>0.5</v>
      </c>
      <c r="O793" s="759"/>
      <c r="P793" s="760"/>
      <c r="Q793" s="526"/>
      <c r="R793" s="527"/>
      <c r="S793" s="1051"/>
      <c r="T793" s="1032"/>
      <c r="U793" s="537"/>
      <c r="W793" s="534"/>
      <c r="X793" s="537"/>
      <c r="Y793" s="534"/>
      <c r="Z793" s="538"/>
      <c r="AA793" s="531">
        <f>ROUND(ROUND(F777*N793,0)*V787,0)</f>
        <v>131</v>
      </c>
      <c r="AB793" s="539"/>
      <c r="AC793" s="504"/>
    </row>
    <row r="794" spans="1:29" ht="16.7" customHeight="1" x14ac:dyDescent="0.15">
      <c r="A794" s="520">
        <v>22</v>
      </c>
      <c r="B794" s="520" t="s">
        <v>16275</v>
      </c>
      <c r="C794" s="521" t="s">
        <v>16276</v>
      </c>
      <c r="D794" s="542"/>
      <c r="E794" s="534"/>
      <c r="F794" s="534"/>
      <c r="H794" s="541"/>
      <c r="J794" s="537"/>
      <c r="K794" s="742"/>
      <c r="L794" s="1032"/>
      <c r="M794" s="537"/>
      <c r="O794" s="1048" t="s">
        <v>10414</v>
      </c>
      <c r="P794" s="626" t="s">
        <v>16</v>
      </c>
      <c r="Q794" s="526" t="s">
        <v>1678</v>
      </c>
      <c r="R794" s="527">
        <v>0.7</v>
      </c>
      <c r="S794" s="1051"/>
      <c r="T794" s="1032"/>
      <c r="U794" s="537"/>
      <c r="W794" s="534"/>
      <c r="X794" s="537"/>
      <c r="Y794" s="534"/>
      <c r="Z794" s="538"/>
      <c r="AA794" s="531">
        <f>ROUND(ROUND(ROUND(F777*N793,0)*R794,0)*V787,0)</f>
        <v>92</v>
      </c>
      <c r="AB794" s="539"/>
      <c r="AC794" s="504"/>
    </row>
    <row r="795" spans="1:29" ht="16.7" customHeight="1" x14ac:dyDescent="0.15">
      <c r="A795" s="520">
        <v>22</v>
      </c>
      <c r="B795" s="520" t="s">
        <v>16277</v>
      </c>
      <c r="C795" s="521" t="s">
        <v>16278</v>
      </c>
      <c r="D795" s="542"/>
      <c r="E795" s="534"/>
      <c r="F795" s="534"/>
      <c r="H795" s="541"/>
      <c r="I795" s="763"/>
      <c r="J795" s="544"/>
      <c r="K795" s="579"/>
      <c r="L795" s="1032"/>
      <c r="M795" s="537"/>
      <c r="O795" s="979"/>
      <c r="P795" s="626" t="s">
        <v>3833</v>
      </c>
      <c r="Q795" s="526" t="s">
        <v>1678</v>
      </c>
      <c r="R795" s="527">
        <v>0.5</v>
      </c>
      <c r="S795" s="1051"/>
      <c r="T795" s="1032"/>
      <c r="U795" s="537"/>
      <c r="W795" s="534"/>
      <c r="X795" s="537"/>
      <c r="Y795" s="534"/>
      <c r="Z795" s="538"/>
      <c r="AA795" s="531">
        <f>ROUND(ROUND(ROUND(F777*N793,0)*R795,0)*V787,0)</f>
        <v>66</v>
      </c>
      <c r="AB795" s="539"/>
      <c r="AC795" s="504"/>
    </row>
    <row r="796" spans="1:29" ht="16.7" customHeight="1" x14ac:dyDescent="0.15">
      <c r="A796" s="520">
        <v>22</v>
      </c>
      <c r="B796" s="520" t="s">
        <v>16279</v>
      </c>
      <c r="C796" s="521" t="s">
        <v>16280</v>
      </c>
      <c r="D796" s="542"/>
      <c r="E796" s="534"/>
      <c r="F796" s="534"/>
      <c r="H796" s="541"/>
      <c r="I796" s="1049" t="s">
        <v>10418</v>
      </c>
      <c r="J796" s="525" t="s">
        <v>1678</v>
      </c>
      <c r="K796" s="718">
        <v>0.96499999999999997</v>
      </c>
      <c r="L796" s="1032"/>
      <c r="M796" s="537"/>
      <c r="O796" s="759"/>
      <c r="P796" s="760"/>
      <c r="Q796" s="526"/>
      <c r="R796" s="527"/>
      <c r="S796" s="1051"/>
      <c r="T796" s="1032"/>
      <c r="U796" s="537"/>
      <c r="W796" s="534"/>
      <c r="X796" s="537"/>
      <c r="Y796" s="534"/>
      <c r="Z796" s="538"/>
      <c r="AA796" s="531">
        <f>ROUND(ROUND(ROUND(ROUND(F777*K796,0)*N793,0),0)*V787,0)</f>
        <v>127</v>
      </c>
      <c r="AB796" s="539"/>
      <c r="AC796" s="504"/>
    </row>
    <row r="797" spans="1:29" ht="16.7" customHeight="1" x14ac:dyDescent="0.15">
      <c r="A797" s="520">
        <v>22</v>
      </c>
      <c r="B797" s="520" t="s">
        <v>16281</v>
      </c>
      <c r="C797" s="521" t="s">
        <v>16282</v>
      </c>
      <c r="D797" s="542"/>
      <c r="E797" s="534"/>
      <c r="F797" s="534"/>
      <c r="H797" s="541"/>
      <c r="I797" s="1047"/>
      <c r="J797" s="537"/>
      <c r="L797" s="1032"/>
      <c r="M797" s="537"/>
      <c r="O797" s="1048" t="s">
        <v>10414</v>
      </c>
      <c r="P797" s="626" t="s">
        <v>16</v>
      </c>
      <c r="Q797" s="526" t="s">
        <v>1678</v>
      </c>
      <c r="R797" s="527">
        <v>0.7</v>
      </c>
      <c r="S797" s="1051"/>
      <c r="T797" s="1032"/>
      <c r="U797" s="537"/>
      <c r="W797" s="534"/>
      <c r="X797" s="537"/>
      <c r="Y797" s="534"/>
      <c r="Z797" s="538"/>
      <c r="AA797" s="531">
        <f>ROUND(ROUND(ROUND(ROUND(F777*K796,0)*N793,0)*R797,0)*V787,0)</f>
        <v>89</v>
      </c>
      <c r="AB797" s="539"/>
      <c r="AC797" s="504"/>
    </row>
    <row r="798" spans="1:29" ht="16.7" customHeight="1" x14ac:dyDescent="0.15">
      <c r="A798" s="520">
        <v>22</v>
      </c>
      <c r="B798" s="520" t="s">
        <v>16283</v>
      </c>
      <c r="C798" s="521" t="s">
        <v>16284</v>
      </c>
      <c r="D798" s="542"/>
      <c r="E798" s="534"/>
      <c r="F798" s="534"/>
      <c r="H798" s="541"/>
      <c r="I798" s="1044"/>
      <c r="J798" s="544"/>
      <c r="K798" s="725"/>
      <c r="L798" s="967"/>
      <c r="M798" s="544"/>
      <c r="N798" s="548"/>
      <c r="O798" s="979"/>
      <c r="P798" s="626" t="s">
        <v>3833</v>
      </c>
      <c r="Q798" s="526" t="s">
        <v>1678</v>
      </c>
      <c r="R798" s="527">
        <v>0.5</v>
      </c>
      <c r="S798" s="1051"/>
      <c r="T798" s="967"/>
      <c r="U798" s="544"/>
      <c r="V798" s="548"/>
      <c r="W798" s="534"/>
      <c r="X798" s="537"/>
      <c r="Y798" s="534"/>
      <c r="Z798" s="538"/>
      <c r="AA798" s="531">
        <f>ROUND(ROUND(ROUND(ROUND(F777*K796,0)*N793,0)*R798,0)*V787,0)</f>
        <v>64</v>
      </c>
      <c r="AB798" s="539"/>
      <c r="AC798" s="504"/>
    </row>
    <row r="799" spans="1:29" ht="16.7" customHeight="1" x14ac:dyDescent="0.15">
      <c r="A799" s="520">
        <v>22</v>
      </c>
      <c r="B799" s="520">
        <v>9639</v>
      </c>
      <c r="C799" s="521" t="s">
        <v>16285</v>
      </c>
      <c r="D799" s="542"/>
      <c r="E799" s="534"/>
      <c r="F799" s="534"/>
      <c r="H799" s="541"/>
      <c r="I799" s="757"/>
      <c r="J799" s="525"/>
      <c r="K799" s="758"/>
      <c r="L799" s="1050" t="s">
        <v>14896</v>
      </c>
      <c r="M799" s="525" t="s">
        <v>1678</v>
      </c>
      <c r="N799" s="529">
        <v>0.7</v>
      </c>
      <c r="O799" s="759"/>
      <c r="P799" s="760"/>
      <c r="Q799" s="526"/>
      <c r="R799" s="527"/>
      <c r="S799" s="1051"/>
      <c r="T799" s="968" t="s">
        <v>12830</v>
      </c>
      <c r="U799" s="525" t="s">
        <v>1678</v>
      </c>
      <c r="V799" s="529">
        <v>0.7</v>
      </c>
      <c r="W799" s="534"/>
      <c r="X799" s="537"/>
      <c r="Y799" s="534"/>
      <c r="Z799" s="538"/>
      <c r="AA799" s="531">
        <f>ROUND(ROUND(F777*N799,0)*V799,0)</f>
        <v>257</v>
      </c>
      <c r="AB799" s="539"/>
      <c r="AC799" s="504"/>
    </row>
    <row r="800" spans="1:29" ht="16.7" customHeight="1" x14ac:dyDescent="0.15">
      <c r="A800" s="520">
        <v>22</v>
      </c>
      <c r="B800" s="520">
        <v>9640</v>
      </c>
      <c r="C800" s="521" t="s">
        <v>16286</v>
      </c>
      <c r="D800" s="542"/>
      <c r="E800" s="534"/>
      <c r="F800" s="534"/>
      <c r="H800" s="541"/>
      <c r="J800" s="537"/>
      <c r="K800" s="742"/>
      <c r="L800" s="1032"/>
      <c r="M800" s="537"/>
      <c r="O800" s="1048" t="s">
        <v>10414</v>
      </c>
      <c r="P800" s="626" t="s">
        <v>16</v>
      </c>
      <c r="Q800" s="526" t="s">
        <v>1678</v>
      </c>
      <c r="R800" s="527">
        <v>0.7</v>
      </c>
      <c r="S800" s="1051"/>
      <c r="T800" s="1032"/>
      <c r="U800" s="537"/>
      <c r="W800" s="534"/>
      <c r="X800" s="537"/>
      <c r="Y800" s="534"/>
      <c r="Z800" s="538"/>
      <c r="AA800" s="531">
        <f>ROUND(ROUND(ROUND(F777*N799,0)*R800,0)*V799,0)</f>
        <v>180</v>
      </c>
      <c r="AB800" s="539"/>
      <c r="AC800" s="504"/>
    </row>
    <row r="801" spans="1:29" ht="16.7" customHeight="1" x14ac:dyDescent="0.15">
      <c r="A801" s="520">
        <v>22</v>
      </c>
      <c r="B801" s="520" t="s">
        <v>16287</v>
      </c>
      <c r="C801" s="521" t="s">
        <v>16288</v>
      </c>
      <c r="D801" s="542"/>
      <c r="E801" s="534"/>
      <c r="F801" s="534"/>
      <c r="H801" s="541"/>
      <c r="I801" s="763"/>
      <c r="J801" s="544"/>
      <c r="K801" s="579"/>
      <c r="L801" s="1032"/>
      <c r="M801" s="537"/>
      <c r="O801" s="979"/>
      <c r="P801" s="626" t="s">
        <v>3833</v>
      </c>
      <c r="Q801" s="526" t="s">
        <v>1678</v>
      </c>
      <c r="R801" s="527">
        <v>0.5</v>
      </c>
      <c r="S801" s="1051"/>
      <c r="T801" s="1032"/>
      <c r="U801" s="537"/>
      <c r="W801" s="534"/>
      <c r="X801" s="537"/>
      <c r="Y801" s="534"/>
      <c r="Z801" s="538"/>
      <c r="AA801" s="531">
        <f>ROUND(ROUND(ROUND(F777*N799,0)*R801,0)*V799,0)</f>
        <v>129</v>
      </c>
      <c r="AB801" s="539"/>
      <c r="AC801" s="504"/>
    </row>
    <row r="802" spans="1:29" ht="16.7" customHeight="1" x14ac:dyDescent="0.15">
      <c r="A802" s="520">
        <v>22</v>
      </c>
      <c r="B802" s="520">
        <v>9017</v>
      </c>
      <c r="C802" s="521" t="s">
        <v>16289</v>
      </c>
      <c r="D802" s="542"/>
      <c r="E802" s="534"/>
      <c r="F802" s="534"/>
      <c r="H802" s="541"/>
      <c r="I802" s="1049" t="s">
        <v>10418</v>
      </c>
      <c r="J802" s="525" t="s">
        <v>1678</v>
      </c>
      <c r="K802" s="718">
        <v>0.96499999999999997</v>
      </c>
      <c r="L802" s="1032"/>
      <c r="M802" s="537"/>
      <c r="O802" s="759"/>
      <c r="P802" s="760"/>
      <c r="Q802" s="526"/>
      <c r="R802" s="527"/>
      <c r="S802" s="1051"/>
      <c r="T802" s="1032"/>
      <c r="U802" s="537"/>
      <c r="W802" s="534"/>
      <c r="X802" s="537"/>
      <c r="Y802" s="534"/>
      <c r="Z802" s="538"/>
      <c r="AA802" s="531">
        <f>ROUND(ROUND(ROUND(ROUND(F777*K802,0)*N799,0)*V799,0),0)</f>
        <v>248</v>
      </c>
      <c r="AB802" s="539"/>
      <c r="AC802" s="504"/>
    </row>
    <row r="803" spans="1:29" ht="16.7" customHeight="1" x14ac:dyDescent="0.15">
      <c r="A803" s="520">
        <v>22</v>
      </c>
      <c r="B803" s="520">
        <v>9018</v>
      </c>
      <c r="C803" s="521" t="s">
        <v>16290</v>
      </c>
      <c r="D803" s="542"/>
      <c r="E803" s="534"/>
      <c r="F803" s="534"/>
      <c r="H803" s="541"/>
      <c r="I803" s="1047"/>
      <c r="J803" s="537"/>
      <c r="L803" s="1032"/>
      <c r="M803" s="537"/>
      <c r="O803" s="1048" t="s">
        <v>10414</v>
      </c>
      <c r="P803" s="626" t="s">
        <v>16</v>
      </c>
      <c r="Q803" s="526" t="s">
        <v>1678</v>
      </c>
      <c r="R803" s="527">
        <v>0.7</v>
      </c>
      <c r="S803" s="1051"/>
      <c r="T803" s="1032"/>
      <c r="U803" s="537"/>
      <c r="W803" s="534"/>
      <c r="X803" s="537"/>
      <c r="Y803" s="534"/>
      <c r="Z803" s="538"/>
      <c r="AA803" s="531">
        <f>ROUND(ROUND(ROUND(ROUND(ROUND(F777*K802,0)*N799,0)*R803,0)*V799,0),0)</f>
        <v>174</v>
      </c>
      <c r="AB803" s="539"/>
      <c r="AC803" s="504"/>
    </row>
    <row r="804" spans="1:29" ht="16.7" customHeight="1" x14ac:dyDescent="0.15">
      <c r="A804" s="520">
        <v>22</v>
      </c>
      <c r="B804" s="520" t="s">
        <v>16291</v>
      </c>
      <c r="C804" s="521" t="s">
        <v>16292</v>
      </c>
      <c r="D804" s="542"/>
      <c r="E804" s="534"/>
      <c r="F804" s="534"/>
      <c r="H804" s="541"/>
      <c r="I804" s="1044"/>
      <c r="J804" s="544"/>
      <c r="K804" s="725"/>
      <c r="L804" s="967"/>
      <c r="M804" s="544"/>
      <c r="N804" s="548"/>
      <c r="O804" s="979"/>
      <c r="P804" s="626" t="s">
        <v>3833</v>
      </c>
      <c r="Q804" s="526" t="s">
        <v>1678</v>
      </c>
      <c r="R804" s="527">
        <v>0.5</v>
      </c>
      <c r="S804" s="1051"/>
      <c r="T804" s="1032"/>
      <c r="U804" s="537"/>
      <c r="W804" s="534"/>
      <c r="X804" s="537"/>
      <c r="Y804" s="534"/>
      <c r="Z804" s="538"/>
      <c r="AA804" s="531">
        <f>ROUND(ROUND(ROUND(ROUND(ROUND(F777*K802,0)*N799,0)*R804,0)*V799,0),0)</f>
        <v>124</v>
      </c>
      <c r="AB804" s="539"/>
      <c r="AC804" s="504"/>
    </row>
    <row r="805" spans="1:29" ht="16.7" customHeight="1" x14ac:dyDescent="0.15">
      <c r="A805" s="520">
        <v>22</v>
      </c>
      <c r="B805" s="520" t="s">
        <v>16293</v>
      </c>
      <c r="C805" s="521" t="s">
        <v>16294</v>
      </c>
      <c r="D805" s="542"/>
      <c r="E805" s="534"/>
      <c r="F805" s="534"/>
      <c r="H805" s="541"/>
      <c r="I805" s="757"/>
      <c r="J805" s="525"/>
      <c r="K805" s="758"/>
      <c r="L805" s="966" t="s">
        <v>14906</v>
      </c>
      <c r="M805" s="525" t="s">
        <v>1678</v>
      </c>
      <c r="N805" s="529">
        <v>0.5</v>
      </c>
      <c r="O805" s="759"/>
      <c r="P805" s="760"/>
      <c r="Q805" s="526"/>
      <c r="R805" s="527"/>
      <c r="S805" s="1051"/>
      <c r="T805" s="1032"/>
      <c r="U805" s="537"/>
      <c r="W805" s="534"/>
      <c r="X805" s="537"/>
      <c r="Y805" s="534"/>
      <c r="Z805" s="538"/>
      <c r="AA805" s="531">
        <f>ROUND(ROUND(F777*N805,0)*V799,0)</f>
        <v>183</v>
      </c>
      <c r="AB805" s="539"/>
      <c r="AC805" s="504"/>
    </row>
    <row r="806" spans="1:29" ht="16.7" customHeight="1" x14ac:dyDescent="0.15">
      <c r="A806" s="520">
        <v>22</v>
      </c>
      <c r="B806" s="520" t="s">
        <v>16295</v>
      </c>
      <c r="C806" s="521" t="s">
        <v>16296</v>
      </c>
      <c r="D806" s="542"/>
      <c r="E806" s="534"/>
      <c r="F806" s="534"/>
      <c r="H806" s="541"/>
      <c r="J806" s="537"/>
      <c r="K806" s="742"/>
      <c r="L806" s="1032"/>
      <c r="M806" s="537"/>
      <c r="O806" s="1048" t="s">
        <v>10414</v>
      </c>
      <c r="P806" s="626" t="s">
        <v>16</v>
      </c>
      <c r="Q806" s="526" t="s">
        <v>1678</v>
      </c>
      <c r="R806" s="527">
        <v>0.7</v>
      </c>
      <c r="S806" s="1051"/>
      <c r="T806" s="1032"/>
      <c r="U806" s="537"/>
      <c r="W806" s="534"/>
      <c r="X806" s="537"/>
      <c r="Y806" s="534"/>
      <c r="Z806" s="538"/>
      <c r="AA806" s="531">
        <f>ROUND(ROUND(ROUND(F777*N805,0)*R806,0)*V799,0)</f>
        <v>128</v>
      </c>
      <c r="AB806" s="539"/>
      <c r="AC806" s="504"/>
    </row>
    <row r="807" spans="1:29" ht="16.7" customHeight="1" x14ac:dyDescent="0.15">
      <c r="A807" s="520">
        <v>22</v>
      </c>
      <c r="B807" s="520" t="s">
        <v>16297</v>
      </c>
      <c r="C807" s="521" t="s">
        <v>16298</v>
      </c>
      <c r="D807" s="542"/>
      <c r="E807" s="534"/>
      <c r="F807" s="534"/>
      <c r="H807" s="541"/>
      <c r="I807" s="763"/>
      <c r="J807" s="544"/>
      <c r="K807" s="579"/>
      <c r="L807" s="1032"/>
      <c r="M807" s="537"/>
      <c r="O807" s="979"/>
      <c r="P807" s="626" t="s">
        <v>3833</v>
      </c>
      <c r="Q807" s="526" t="s">
        <v>1678</v>
      </c>
      <c r="R807" s="527">
        <v>0.5</v>
      </c>
      <c r="S807" s="1051"/>
      <c r="T807" s="1032"/>
      <c r="U807" s="537"/>
      <c r="W807" s="534"/>
      <c r="X807" s="537"/>
      <c r="Y807" s="534"/>
      <c r="Z807" s="538"/>
      <c r="AA807" s="531">
        <f>ROUND(ROUND(ROUND(F777*N805,0)*R807,0)*V799,0)</f>
        <v>92</v>
      </c>
      <c r="AB807" s="539"/>
      <c r="AC807" s="504"/>
    </row>
    <row r="808" spans="1:29" ht="16.7" customHeight="1" x14ac:dyDescent="0.15">
      <c r="A808" s="520">
        <v>22</v>
      </c>
      <c r="B808" s="520" t="s">
        <v>16299</v>
      </c>
      <c r="C808" s="521" t="s">
        <v>16300</v>
      </c>
      <c r="D808" s="542"/>
      <c r="E808" s="534"/>
      <c r="F808" s="534"/>
      <c r="H808" s="541"/>
      <c r="I808" s="1049" t="s">
        <v>10418</v>
      </c>
      <c r="J808" s="525" t="s">
        <v>1678</v>
      </c>
      <c r="K808" s="718">
        <v>0.96499999999999997</v>
      </c>
      <c r="L808" s="1032"/>
      <c r="M808" s="537"/>
      <c r="O808" s="759"/>
      <c r="P808" s="760"/>
      <c r="Q808" s="526"/>
      <c r="R808" s="527"/>
      <c r="S808" s="1051"/>
      <c r="T808" s="1032"/>
      <c r="U808" s="537"/>
      <c r="W808" s="534"/>
      <c r="X808" s="537"/>
      <c r="Y808" s="534"/>
      <c r="Z808" s="538"/>
      <c r="AA808" s="531">
        <f>ROUND(ROUND(ROUND(ROUND(F777*K808,0)*N805,0),0)*V799,0)</f>
        <v>177</v>
      </c>
      <c r="AB808" s="539"/>
      <c r="AC808" s="504"/>
    </row>
    <row r="809" spans="1:29" ht="16.7" customHeight="1" x14ac:dyDescent="0.15">
      <c r="A809" s="520">
        <v>22</v>
      </c>
      <c r="B809" s="520" t="s">
        <v>16301</v>
      </c>
      <c r="C809" s="521" t="s">
        <v>16302</v>
      </c>
      <c r="D809" s="542"/>
      <c r="E809" s="534"/>
      <c r="F809" s="534"/>
      <c r="H809" s="541"/>
      <c r="I809" s="1047"/>
      <c r="J809" s="537"/>
      <c r="L809" s="1032"/>
      <c r="M809" s="537"/>
      <c r="O809" s="1048" t="s">
        <v>10414</v>
      </c>
      <c r="P809" s="626" t="s">
        <v>16</v>
      </c>
      <c r="Q809" s="526" t="s">
        <v>1678</v>
      </c>
      <c r="R809" s="527">
        <v>0.7</v>
      </c>
      <c r="S809" s="1051"/>
      <c r="T809" s="1032"/>
      <c r="U809" s="537"/>
      <c r="W809" s="534"/>
      <c r="X809" s="537"/>
      <c r="Y809" s="534"/>
      <c r="Z809" s="538"/>
      <c r="AA809" s="531">
        <f>ROUND(ROUND(ROUND(ROUND(F777*K808,0)*N805,0)*R809,0)*V799,0)</f>
        <v>124</v>
      </c>
      <c r="AB809" s="539"/>
      <c r="AC809" s="504"/>
    </row>
    <row r="810" spans="1:29" ht="16.7" customHeight="1" x14ac:dyDescent="0.15">
      <c r="A810" s="520">
        <v>22</v>
      </c>
      <c r="B810" s="520" t="s">
        <v>16303</v>
      </c>
      <c r="C810" s="521" t="s">
        <v>16304</v>
      </c>
      <c r="D810" s="542"/>
      <c r="E810" s="534"/>
      <c r="F810" s="534"/>
      <c r="H810" s="541"/>
      <c r="I810" s="1044"/>
      <c r="J810" s="544"/>
      <c r="K810" s="725"/>
      <c r="L810" s="967"/>
      <c r="M810" s="544"/>
      <c r="N810" s="548"/>
      <c r="O810" s="979"/>
      <c r="P810" s="626" t="s">
        <v>3833</v>
      </c>
      <c r="Q810" s="526" t="s">
        <v>1678</v>
      </c>
      <c r="R810" s="527">
        <v>0.5</v>
      </c>
      <c r="S810" s="1052"/>
      <c r="T810" s="967"/>
      <c r="U810" s="544"/>
      <c r="V810" s="548"/>
      <c r="W810" s="534"/>
      <c r="X810" s="537"/>
      <c r="Y810" s="534"/>
      <c r="Z810" s="538"/>
      <c r="AA810" s="531">
        <f>ROUND(ROUND(ROUND(ROUND(F777*K808,0)*N805,0)*R810,0)*V799,0)</f>
        <v>89</v>
      </c>
      <c r="AB810" s="539"/>
      <c r="AC810" s="504"/>
    </row>
    <row r="811" spans="1:29" ht="16.7" customHeight="1" x14ac:dyDescent="0.15">
      <c r="A811" s="520">
        <v>22</v>
      </c>
      <c r="B811" s="520" t="s">
        <v>16305</v>
      </c>
      <c r="C811" s="521" t="s">
        <v>16306</v>
      </c>
      <c r="D811" s="542"/>
      <c r="E811" s="534"/>
      <c r="F811" s="534"/>
      <c r="H811" s="541"/>
      <c r="I811" s="757"/>
      <c r="J811" s="525"/>
      <c r="K811" s="758"/>
      <c r="L811" s="966" t="s">
        <v>14896</v>
      </c>
      <c r="M811" s="525" t="s">
        <v>1678</v>
      </c>
      <c r="N811" s="529">
        <v>0.7</v>
      </c>
      <c r="O811" s="759"/>
      <c r="P811" s="760"/>
      <c r="Q811" s="526"/>
      <c r="R811" s="527"/>
      <c r="S811" s="1054" t="s">
        <v>14959</v>
      </c>
      <c r="T811" s="968" t="s">
        <v>12840</v>
      </c>
      <c r="U811" s="525" t="s">
        <v>1678</v>
      </c>
      <c r="V811" s="529">
        <v>0.7</v>
      </c>
      <c r="W811" s="534"/>
      <c r="X811" s="537"/>
      <c r="Y811" s="534"/>
      <c r="Z811" s="538"/>
      <c r="AA811" s="531">
        <f>ROUND(ROUND(F777*N811,0)*V811,0)</f>
        <v>257</v>
      </c>
      <c r="AB811" s="539"/>
      <c r="AC811" s="504"/>
    </row>
    <row r="812" spans="1:29" ht="16.7" customHeight="1" x14ac:dyDescent="0.15">
      <c r="A812" s="520">
        <v>22</v>
      </c>
      <c r="B812" s="520" t="s">
        <v>16307</v>
      </c>
      <c r="C812" s="521" t="s">
        <v>16308</v>
      </c>
      <c r="D812" s="542"/>
      <c r="E812" s="534"/>
      <c r="F812" s="534"/>
      <c r="H812" s="541"/>
      <c r="J812" s="537"/>
      <c r="K812" s="742"/>
      <c r="L812" s="1032"/>
      <c r="M812" s="537"/>
      <c r="O812" s="1048" t="s">
        <v>10414</v>
      </c>
      <c r="P812" s="626" t="s">
        <v>16</v>
      </c>
      <c r="Q812" s="526" t="s">
        <v>1678</v>
      </c>
      <c r="R812" s="527">
        <v>0.7</v>
      </c>
      <c r="S812" s="1055"/>
      <c r="T812" s="1032"/>
      <c r="U812" s="537"/>
      <c r="W812" s="534"/>
      <c r="X812" s="537"/>
      <c r="Y812" s="534"/>
      <c r="Z812" s="538"/>
      <c r="AA812" s="531">
        <f>ROUND(ROUND(ROUND(F777*N811,0)*R812,0)*V811,0)</f>
        <v>180</v>
      </c>
      <c r="AB812" s="539"/>
      <c r="AC812" s="504"/>
    </row>
    <row r="813" spans="1:29" ht="16.7" customHeight="1" x14ac:dyDescent="0.15">
      <c r="A813" s="520">
        <v>22</v>
      </c>
      <c r="B813" s="520" t="s">
        <v>16309</v>
      </c>
      <c r="C813" s="521" t="s">
        <v>16310</v>
      </c>
      <c r="D813" s="542"/>
      <c r="E813" s="534"/>
      <c r="F813" s="534"/>
      <c r="H813" s="541"/>
      <c r="I813" s="763"/>
      <c r="J813" s="544"/>
      <c r="K813" s="579"/>
      <c r="L813" s="1032"/>
      <c r="M813" s="537"/>
      <c r="O813" s="979"/>
      <c r="P813" s="626" t="s">
        <v>3833</v>
      </c>
      <c r="Q813" s="526" t="s">
        <v>1678</v>
      </c>
      <c r="R813" s="527">
        <v>0.5</v>
      </c>
      <c r="S813" s="1055"/>
      <c r="T813" s="1032"/>
      <c r="U813" s="537"/>
      <c r="W813" s="534"/>
      <c r="X813" s="537"/>
      <c r="Y813" s="534"/>
      <c r="Z813" s="538"/>
      <c r="AA813" s="531">
        <f>ROUND(ROUND(ROUND(F777*N811,0)*R813,0)*V811,0)</f>
        <v>129</v>
      </c>
      <c r="AB813" s="539"/>
      <c r="AC813" s="504"/>
    </row>
    <row r="814" spans="1:29" ht="16.7" customHeight="1" x14ac:dyDescent="0.15">
      <c r="A814" s="520">
        <v>22</v>
      </c>
      <c r="B814" s="520" t="s">
        <v>16311</v>
      </c>
      <c r="C814" s="521" t="s">
        <v>16312</v>
      </c>
      <c r="D814" s="542"/>
      <c r="E814" s="534"/>
      <c r="F814" s="534"/>
      <c r="H814" s="541"/>
      <c r="I814" s="1049" t="s">
        <v>10418</v>
      </c>
      <c r="J814" s="525" t="s">
        <v>1678</v>
      </c>
      <c r="K814" s="718">
        <v>0.96499999999999997</v>
      </c>
      <c r="L814" s="1032"/>
      <c r="M814" s="537"/>
      <c r="O814" s="759"/>
      <c r="P814" s="760"/>
      <c r="Q814" s="526"/>
      <c r="R814" s="527"/>
      <c r="S814" s="1055"/>
      <c r="T814" s="1032"/>
      <c r="U814" s="537"/>
      <c r="W814" s="534"/>
      <c r="X814" s="537"/>
      <c r="Y814" s="534"/>
      <c r="Z814" s="538"/>
      <c r="AA814" s="531">
        <f>ROUND(ROUND(ROUND(ROUND(F777*K814,0)*N811,0)*V811,0),0)</f>
        <v>248</v>
      </c>
      <c r="AB814" s="539"/>
      <c r="AC814" s="504"/>
    </row>
    <row r="815" spans="1:29" ht="16.7" customHeight="1" x14ac:dyDescent="0.15">
      <c r="A815" s="520">
        <v>22</v>
      </c>
      <c r="B815" s="520" t="s">
        <v>16313</v>
      </c>
      <c r="C815" s="521" t="s">
        <v>16314</v>
      </c>
      <c r="D815" s="542"/>
      <c r="E815" s="534"/>
      <c r="F815" s="534"/>
      <c r="H815" s="541"/>
      <c r="I815" s="1047"/>
      <c r="J815" s="537"/>
      <c r="L815" s="1032"/>
      <c r="M815" s="537"/>
      <c r="O815" s="1048" t="s">
        <v>10414</v>
      </c>
      <c r="P815" s="626" t="s">
        <v>16</v>
      </c>
      <c r="Q815" s="526" t="s">
        <v>1678</v>
      </c>
      <c r="R815" s="527">
        <v>0.7</v>
      </c>
      <c r="S815" s="1055"/>
      <c r="T815" s="1032"/>
      <c r="U815" s="537"/>
      <c r="W815" s="534"/>
      <c r="X815" s="537"/>
      <c r="Y815" s="534"/>
      <c r="Z815" s="538"/>
      <c r="AA815" s="531">
        <f>ROUND(ROUND(ROUND(ROUND(ROUND(F777*K814,0)*N811,0)*R815,0)*V811,0),0)</f>
        <v>174</v>
      </c>
      <c r="AB815" s="539"/>
      <c r="AC815" s="504"/>
    </row>
    <row r="816" spans="1:29" ht="16.7" customHeight="1" x14ac:dyDescent="0.15">
      <c r="A816" s="520">
        <v>22</v>
      </c>
      <c r="B816" s="520" t="s">
        <v>16315</v>
      </c>
      <c r="C816" s="521" t="s">
        <v>16316</v>
      </c>
      <c r="D816" s="542"/>
      <c r="E816" s="534"/>
      <c r="F816" s="534"/>
      <c r="H816" s="541"/>
      <c r="I816" s="1044"/>
      <c r="J816" s="544"/>
      <c r="K816" s="725"/>
      <c r="L816" s="967"/>
      <c r="M816" s="544"/>
      <c r="N816" s="548"/>
      <c r="O816" s="979"/>
      <c r="P816" s="626" t="s">
        <v>3833</v>
      </c>
      <c r="Q816" s="526" t="s">
        <v>1678</v>
      </c>
      <c r="R816" s="527">
        <v>0.5</v>
      </c>
      <c r="S816" s="1055"/>
      <c r="T816" s="1032"/>
      <c r="U816" s="537"/>
      <c r="W816" s="534"/>
      <c r="X816" s="537"/>
      <c r="Y816" s="534"/>
      <c r="Z816" s="538"/>
      <c r="AA816" s="531">
        <f>ROUND(ROUND(ROUND(ROUND(ROUND(F777*K814,0)*N811,0)*R816,0)*V811,0),0)</f>
        <v>124</v>
      </c>
      <c r="AB816" s="539"/>
      <c r="AC816" s="504"/>
    </row>
    <row r="817" spans="1:29" ht="16.7" customHeight="1" x14ac:dyDescent="0.15">
      <c r="A817" s="520">
        <v>22</v>
      </c>
      <c r="B817" s="520" t="s">
        <v>16317</v>
      </c>
      <c r="C817" s="521" t="s">
        <v>16318</v>
      </c>
      <c r="D817" s="542"/>
      <c r="E817" s="534"/>
      <c r="F817" s="534"/>
      <c r="H817" s="541"/>
      <c r="I817" s="757"/>
      <c r="J817" s="525"/>
      <c r="K817" s="758"/>
      <c r="L817" s="966" t="s">
        <v>14906</v>
      </c>
      <c r="M817" s="525" t="s">
        <v>1678</v>
      </c>
      <c r="N817" s="529">
        <v>0.5</v>
      </c>
      <c r="O817" s="759"/>
      <c r="P817" s="760"/>
      <c r="Q817" s="526"/>
      <c r="R817" s="527"/>
      <c r="S817" s="1055"/>
      <c r="T817" s="1032"/>
      <c r="U817" s="537"/>
      <c r="W817" s="534"/>
      <c r="X817" s="537"/>
      <c r="Y817" s="534"/>
      <c r="Z817" s="538"/>
      <c r="AA817" s="531">
        <f>ROUND(ROUND(F777*N817,0)*V811,0)</f>
        <v>183</v>
      </c>
      <c r="AB817" s="539"/>
      <c r="AC817" s="504"/>
    </row>
    <row r="818" spans="1:29" ht="16.7" customHeight="1" x14ac:dyDescent="0.15">
      <c r="A818" s="520">
        <v>22</v>
      </c>
      <c r="B818" s="520" t="s">
        <v>16319</v>
      </c>
      <c r="C818" s="521" t="s">
        <v>16320</v>
      </c>
      <c r="D818" s="542"/>
      <c r="E818" s="534"/>
      <c r="F818" s="534"/>
      <c r="H818" s="541"/>
      <c r="J818" s="537"/>
      <c r="K818" s="742"/>
      <c r="L818" s="1032"/>
      <c r="M818" s="537"/>
      <c r="O818" s="1048" t="s">
        <v>10414</v>
      </c>
      <c r="P818" s="626" t="s">
        <v>16</v>
      </c>
      <c r="Q818" s="526" t="s">
        <v>1678</v>
      </c>
      <c r="R818" s="527">
        <v>0.7</v>
      </c>
      <c r="S818" s="1055"/>
      <c r="T818" s="1032"/>
      <c r="U818" s="537"/>
      <c r="W818" s="534"/>
      <c r="X818" s="537"/>
      <c r="Y818" s="534"/>
      <c r="Z818" s="538"/>
      <c r="AA818" s="531">
        <f>ROUND(ROUND(ROUND(F777*N817,0)*R818,0)*V811,0)</f>
        <v>128</v>
      </c>
      <c r="AB818" s="539"/>
      <c r="AC818" s="504"/>
    </row>
    <row r="819" spans="1:29" ht="16.7" customHeight="1" x14ac:dyDescent="0.15">
      <c r="A819" s="520">
        <v>22</v>
      </c>
      <c r="B819" s="520" t="s">
        <v>16321</v>
      </c>
      <c r="C819" s="521" t="s">
        <v>16322</v>
      </c>
      <c r="D819" s="542"/>
      <c r="E819" s="534"/>
      <c r="F819" s="534"/>
      <c r="H819" s="541"/>
      <c r="I819" s="763"/>
      <c r="J819" s="544"/>
      <c r="K819" s="579"/>
      <c r="L819" s="1032"/>
      <c r="M819" s="537"/>
      <c r="O819" s="979"/>
      <c r="P819" s="626" t="s">
        <v>3833</v>
      </c>
      <c r="Q819" s="526" t="s">
        <v>1678</v>
      </c>
      <c r="R819" s="527">
        <v>0.5</v>
      </c>
      <c r="S819" s="1055"/>
      <c r="T819" s="1032"/>
      <c r="U819" s="537"/>
      <c r="W819" s="534"/>
      <c r="X819" s="537"/>
      <c r="Y819" s="534"/>
      <c r="Z819" s="538"/>
      <c r="AA819" s="531">
        <f>ROUND(ROUND(ROUND(F777*N817,0)*R819,0)*V811,0)</f>
        <v>92</v>
      </c>
      <c r="AB819" s="539"/>
      <c r="AC819" s="504"/>
    </row>
    <row r="820" spans="1:29" ht="16.7" customHeight="1" x14ac:dyDescent="0.15">
      <c r="A820" s="520">
        <v>22</v>
      </c>
      <c r="B820" s="520" t="s">
        <v>16323</v>
      </c>
      <c r="C820" s="521" t="s">
        <v>16324</v>
      </c>
      <c r="D820" s="542"/>
      <c r="E820" s="534"/>
      <c r="F820" s="534"/>
      <c r="H820" s="541"/>
      <c r="I820" s="1049" t="s">
        <v>10418</v>
      </c>
      <c r="J820" s="525" t="s">
        <v>1678</v>
      </c>
      <c r="K820" s="718">
        <v>0.96499999999999997</v>
      </c>
      <c r="L820" s="1032"/>
      <c r="M820" s="537"/>
      <c r="O820" s="759"/>
      <c r="P820" s="760"/>
      <c r="Q820" s="526"/>
      <c r="R820" s="527"/>
      <c r="S820" s="1055"/>
      <c r="T820" s="1032"/>
      <c r="U820" s="537"/>
      <c r="W820" s="534"/>
      <c r="X820" s="537"/>
      <c r="Y820" s="534"/>
      <c r="Z820" s="538"/>
      <c r="AA820" s="531">
        <f>ROUND(ROUND(ROUND(ROUND(F777*K820,0)*N817,0),0)*V811,0)</f>
        <v>177</v>
      </c>
      <c r="AB820" s="539"/>
      <c r="AC820" s="504"/>
    </row>
    <row r="821" spans="1:29" ht="16.7" customHeight="1" x14ac:dyDescent="0.15">
      <c r="A821" s="520">
        <v>22</v>
      </c>
      <c r="B821" s="520" t="s">
        <v>16325</v>
      </c>
      <c r="C821" s="521" t="s">
        <v>16326</v>
      </c>
      <c r="D821" s="542"/>
      <c r="E821" s="534"/>
      <c r="F821" s="534"/>
      <c r="H821" s="541"/>
      <c r="I821" s="1047"/>
      <c r="J821" s="537"/>
      <c r="L821" s="1032"/>
      <c r="M821" s="537"/>
      <c r="O821" s="1048" t="s">
        <v>10414</v>
      </c>
      <c r="P821" s="626" t="s">
        <v>16</v>
      </c>
      <c r="Q821" s="526" t="s">
        <v>1678</v>
      </c>
      <c r="R821" s="527">
        <v>0.7</v>
      </c>
      <c r="S821" s="1055"/>
      <c r="T821" s="1032"/>
      <c r="U821" s="537"/>
      <c r="W821" s="534"/>
      <c r="X821" s="537"/>
      <c r="Y821" s="534"/>
      <c r="Z821" s="538"/>
      <c r="AA821" s="531">
        <f>ROUND(ROUND(ROUND(ROUND(F777*K820,0)*N817,0)*R821,0)*V811,0)</f>
        <v>124</v>
      </c>
      <c r="AB821" s="539"/>
      <c r="AC821" s="504"/>
    </row>
    <row r="822" spans="1:29" ht="16.7" customHeight="1" x14ac:dyDescent="0.15">
      <c r="A822" s="520">
        <v>22</v>
      </c>
      <c r="B822" s="520" t="s">
        <v>16327</v>
      </c>
      <c r="C822" s="521" t="s">
        <v>16328</v>
      </c>
      <c r="D822" s="557"/>
      <c r="E822" s="550"/>
      <c r="F822" s="550"/>
      <c r="G822" s="650"/>
      <c r="H822" s="558"/>
      <c r="I822" s="1044"/>
      <c r="J822" s="544"/>
      <c r="K822" s="725"/>
      <c r="L822" s="967"/>
      <c r="M822" s="544"/>
      <c r="N822" s="548"/>
      <c r="O822" s="979"/>
      <c r="P822" s="626" t="s">
        <v>3833</v>
      </c>
      <c r="Q822" s="526" t="s">
        <v>1678</v>
      </c>
      <c r="R822" s="527">
        <v>0.5</v>
      </c>
      <c r="S822" s="1052"/>
      <c r="T822" s="967"/>
      <c r="U822" s="544"/>
      <c r="V822" s="548"/>
      <c r="W822" s="550"/>
      <c r="X822" s="544"/>
      <c r="Y822" s="550"/>
      <c r="Z822" s="553"/>
      <c r="AA822" s="531">
        <f>ROUND(ROUND(ROUND(ROUND(F777*K820,0)*N817,0)*R822,0)*V811,0)</f>
        <v>89</v>
      </c>
      <c r="AB822" s="559"/>
      <c r="AC822" s="504"/>
    </row>
    <row r="823" spans="1:29" ht="16.7" customHeight="1" x14ac:dyDescent="0.15">
      <c r="A823" s="520">
        <v>22</v>
      </c>
      <c r="B823" s="520">
        <v>9265</v>
      </c>
      <c r="C823" s="521" t="s">
        <v>16329</v>
      </c>
      <c r="D823" s="560"/>
      <c r="E823" s="522"/>
      <c r="F823" s="522"/>
      <c r="G823" s="585"/>
      <c r="H823" s="561"/>
      <c r="I823" s="757"/>
      <c r="J823" s="525"/>
      <c r="K823" s="758"/>
      <c r="L823" s="1050" t="s">
        <v>14896</v>
      </c>
      <c r="M823" s="525" t="s">
        <v>1678</v>
      </c>
      <c r="N823" s="529">
        <v>0.7</v>
      </c>
      <c r="O823" s="759"/>
      <c r="P823" s="760"/>
      <c r="Q823" s="526"/>
      <c r="R823" s="527"/>
      <c r="S823" s="761"/>
      <c r="T823" s="757"/>
      <c r="U823" s="525"/>
      <c r="V823" s="529"/>
      <c r="W823" s="522"/>
      <c r="X823" s="525"/>
      <c r="Y823" s="936" t="s">
        <v>14983</v>
      </c>
      <c r="Z823" s="941"/>
      <c r="AA823" s="531">
        <f>ROUND(ROUND(F777*N823,0)-Y826,0)</f>
        <v>355</v>
      </c>
      <c r="AB823" s="532"/>
      <c r="AC823" s="504"/>
    </row>
    <row r="824" spans="1:29" ht="16.7" customHeight="1" x14ac:dyDescent="0.15">
      <c r="A824" s="520">
        <v>22</v>
      </c>
      <c r="B824" s="520">
        <v>9266</v>
      </c>
      <c r="C824" s="521" t="s">
        <v>16330</v>
      </c>
      <c r="D824" s="542"/>
      <c r="E824" s="534"/>
      <c r="F824" s="534"/>
      <c r="H824" s="541"/>
      <c r="J824" s="537"/>
      <c r="K824" s="742"/>
      <c r="L824" s="1032"/>
      <c r="M824" s="537"/>
      <c r="O824" s="1048" t="s">
        <v>10414</v>
      </c>
      <c r="P824" s="626" t="s">
        <v>16</v>
      </c>
      <c r="Q824" s="526" t="s">
        <v>1678</v>
      </c>
      <c r="R824" s="527">
        <v>0.7</v>
      </c>
      <c r="S824" s="762"/>
      <c r="U824" s="537"/>
      <c r="W824" s="534"/>
      <c r="X824" s="537"/>
      <c r="Y824" s="937"/>
      <c r="Z824" s="942"/>
      <c r="AA824" s="531">
        <f>ROUND(ROUND(ROUND(F777*N823,0)*R824,0)-Y826,0)</f>
        <v>245</v>
      </c>
      <c r="AB824" s="539"/>
      <c r="AC824" s="504"/>
    </row>
    <row r="825" spans="1:29" ht="16.7" customHeight="1" x14ac:dyDescent="0.15">
      <c r="A825" s="520">
        <v>22</v>
      </c>
      <c r="B825" s="520" t="s">
        <v>16331</v>
      </c>
      <c r="C825" s="521" t="s">
        <v>16332</v>
      </c>
      <c r="D825" s="542"/>
      <c r="E825" s="534"/>
      <c r="F825" s="534"/>
      <c r="H825" s="541"/>
      <c r="I825" s="763"/>
      <c r="J825" s="544"/>
      <c r="K825" s="579"/>
      <c r="L825" s="1032"/>
      <c r="M825" s="537"/>
      <c r="O825" s="979"/>
      <c r="P825" s="626" t="s">
        <v>3833</v>
      </c>
      <c r="Q825" s="526" t="s">
        <v>1678</v>
      </c>
      <c r="R825" s="527">
        <v>0.5</v>
      </c>
      <c r="S825" s="762"/>
      <c r="U825" s="537"/>
      <c r="W825" s="534"/>
      <c r="X825" s="537"/>
      <c r="Y825" s="555"/>
      <c r="Z825" s="556"/>
      <c r="AA825" s="531">
        <f>ROUND(ROUND(ROUND(F777*N823,0)*R825,0)-Y826,0)</f>
        <v>172</v>
      </c>
      <c r="AB825" s="539"/>
      <c r="AC825" s="504"/>
    </row>
    <row r="826" spans="1:29" ht="16.7" customHeight="1" x14ac:dyDescent="0.15">
      <c r="A826" s="520">
        <v>22</v>
      </c>
      <c r="B826" s="520">
        <v>9267</v>
      </c>
      <c r="C826" s="521" t="s">
        <v>16333</v>
      </c>
      <c r="D826" s="542"/>
      <c r="E826" s="534"/>
      <c r="F826" s="534"/>
      <c r="H826" s="541"/>
      <c r="I826" s="1049" t="s">
        <v>10418</v>
      </c>
      <c r="J826" s="525" t="s">
        <v>1678</v>
      </c>
      <c r="K826" s="718">
        <v>0.96499999999999997</v>
      </c>
      <c r="L826" s="1032"/>
      <c r="M826" s="537"/>
      <c r="O826" s="759"/>
      <c r="P826" s="760"/>
      <c r="Q826" s="526"/>
      <c r="R826" s="527"/>
      <c r="S826" s="762"/>
      <c r="U826" s="537"/>
      <c r="W826" s="534"/>
      <c r="X826" s="537"/>
      <c r="Y826" s="765">
        <v>12</v>
      </c>
      <c r="Z826" s="942" t="s">
        <v>14988</v>
      </c>
      <c r="AA826" s="531">
        <f>ROUND(ROUND(ROUND(ROUND(F777*K826,0)*N823,0),0)-Y826,0)</f>
        <v>342</v>
      </c>
      <c r="AB826" s="539"/>
      <c r="AC826" s="504"/>
    </row>
    <row r="827" spans="1:29" ht="16.7" customHeight="1" x14ac:dyDescent="0.15">
      <c r="A827" s="520">
        <v>22</v>
      </c>
      <c r="B827" s="520">
        <v>9268</v>
      </c>
      <c r="C827" s="521" t="s">
        <v>16334</v>
      </c>
      <c r="D827" s="542"/>
      <c r="E827" s="534"/>
      <c r="F827" s="534"/>
      <c r="H827" s="541"/>
      <c r="I827" s="1047"/>
      <c r="J827" s="537"/>
      <c r="L827" s="1032"/>
      <c r="M827" s="537"/>
      <c r="O827" s="1048" t="s">
        <v>10414</v>
      </c>
      <c r="P827" s="626" t="s">
        <v>16</v>
      </c>
      <c r="Q827" s="526" t="s">
        <v>1678</v>
      </c>
      <c r="R827" s="527">
        <v>0.7</v>
      </c>
      <c r="S827" s="762"/>
      <c r="U827" s="537"/>
      <c r="W827" s="534"/>
      <c r="X827" s="537"/>
      <c r="Y827" s="534"/>
      <c r="Z827" s="942"/>
      <c r="AA827" s="531">
        <f>ROUND(ROUND(ROUND(ROUND(F777*K826,0)*N823,0)*R827,0)-Y826,0)</f>
        <v>236</v>
      </c>
      <c r="AB827" s="539"/>
      <c r="AC827" s="504"/>
    </row>
    <row r="828" spans="1:29" ht="16.7" customHeight="1" x14ac:dyDescent="0.15">
      <c r="A828" s="520">
        <v>22</v>
      </c>
      <c r="B828" s="520" t="s">
        <v>16335</v>
      </c>
      <c r="C828" s="521" t="s">
        <v>16336</v>
      </c>
      <c r="D828" s="542"/>
      <c r="E828" s="534"/>
      <c r="F828" s="534"/>
      <c r="H828" s="541"/>
      <c r="I828" s="1044"/>
      <c r="J828" s="544"/>
      <c r="K828" s="725"/>
      <c r="L828" s="967"/>
      <c r="M828" s="544"/>
      <c r="N828" s="548"/>
      <c r="O828" s="979"/>
      <c r="P828" s="626" t="s">
        <v>3833</v>
      </c>
      <c r="Q828" s="526" t="s">
        <v>1678</v>
      </c>
      <c r="R828" s="527">
        <v>0.5</v>
      </c>
      <c r="S828" s="762"/>
      <c r="U828" s="537"/>
      <c r="W828" s="534"/>
      <c r="X828" s="537"/>
      <c r="Y828" s="534"/>
      <c r="Z828" s="538"/>
      <c r="AA828" s="531">
        <f>ROUND(ROUND(ROUND(ROUND(F777*K826,0)*N823,0)*R828,0)-Y826,0)</f>
        <v>165</v>
      </c>
      <c r="AB828" s="539"/>
      <c r="AC828" s="504"/>
    </row>
    <row r="829" spans="1:29" ht="16.7" customHeight="1" x14ac:dyDescent="0.15">
      <c r="A829" s="520">
        <v>22</v>
      </c>
      <c r="B829" s="520" t="s">
        <v>16337</v>
      </c>
      <c r="C829" s="521" t="s">
        <v>16338</v>
      </c>
      <c r="D829" s="542"/>
      <c r="E829" s="534"/>
      <c r="F829" s="534"/>
      <c r="H829" s="541"/>
      <c r="I829" s="757"/>
      <c r="J829" s="525"/>
      <c r="K829" s="758"/>
      <c r="L829" s="966" t="s">
        <v>14906</v>
      </c>
      <c r="M829" s="525" t="s">
        <v>1678</v>
      </c>
      <c r="N829" s="529">
        <v>0.5</v>
      </c>
      <c r="O829" s="759"/>
      <c r="P829" s="760"/>
      <c r="Q829" s="526"/>
      <c r="R829" s="527"/>
      <c r="S829" s="762"/>
      <c r="U829" s="537"/>
      <c r="W829" s="534"/>
      <c r="X829" s="537"/>
      <c r="Y829" s="534"/>
      <c r="Z829" s="538"/>
      <c r="AA829" s="531">
        <f>ROUND(ROUND(F777*N829,0)-Y826,0)</f>
        <v>250</v>
      </c>
      <c r="AB829" s="539"/>
      <c r="AC829" s="504"/>
    </row>
    <row r="830" spans="1:29" ht="16.7" customHeight="1" x14ac:dyDescent="0.15">
      <c r="A830" s="520">
        <v>22</v>
      </c>
      <c r="B830" s="520" t="s">
        <v>16339</v>
      </c>
      <c r="C830" s="521" t="s">
        <v>16340</v>
      </c>
      <c r="D830" s="542"/>
      <c r="E830" s="534"/>
      <c r="F830" s="534"/>
      <c r="H830" s="541"/>
      <c r="J830" s="537"/>
      <c r="K830" s="742"/>
      <c r="L830" s="1032"/>
      <c r="M830" s="537"/>
      <c r="O830" s="1048" t="s">
        <v>10414</v>
      </c>
      <c r="P830" s="626" t="s">
        <v>16</v>
      </c>
      <c r="Q830" s="526" t="s">
        <v>1678</v>
      </c>
      <c r="R830" s="527">
        <v>0.7</v>
      </c>
      <c r="S830" s="762"/>
      <c r="U830" s="537"/>
      <c r="W830" s="534"/>
      <c r="X830" s="537"/>
      <c r="Y830" s="534"/>
      <c r="Z830" s="538"/>
      <c r="AA830" s="531">
        <f>ROUND(ROUND(ROUND(F777*N829,0)*R830,0)-Y826,0)</f>
        <v>171</v>
      </c>
      <c r="AB830" s="539"/>
      <c r="AC830" s="504"/>
    </row>
    <row r="831" spans="1:29" ht="16.7" customHeight="1" x14ac:dyDescent="0.15">
      <c r="A831" s="520">
        <v>22</v>
      </c>
      <c r="B831" s="520" t="s">
        <v>16341</v>
      </c>
      <c r="C831" s="521" t="s">
        <v>16342</v>
      </c>
      <c r="D831" s="542"/>
      <c r="E831" s="534"/>
      <c r="F831" s="534"/>
      <c r="H831" s="541"/>
      <c r="I831" s="763"/>
      <c r="J831" s="544"/>
      <c r="K831" s="579"/>
      <c r="L831" s="1032"/>
      <c r="M831" s="537"/>
      <c r="O831" s="979"/>
      <c r="P831" s="626" t="s">
        <v>3833</v>
      </c>
      <c r="Q831" s="526" t="s">
        <v>1678</v>
      </c>
      <c r="R831" s="527">
        <v>0.5</v>
      </c>
      <c r="S831" s="762"/>
      <c r="U831" s="537"/>
      <c r="W831" s="534"/>
      <c r="X831" s="537"/>
      <c r="Y831" s="534"/>
      <c r="Z831" s="538"/>
      <c r="AA831" s="531">
        <f>ROUND(ROUND(ROUND(F777*N829,0)*R831,0)-Y826,0)</f>
        <v>119</v>
      </c>
      <c r="AB831" s="539"/>
      <c r="AC831" s="504"/>
    </row>
    <row r="832" spans="1:29" ht="16.7" customHeight="1" x14ac:dyDescent="0.15">
      <c r="A832" s="520">
        <v>22</v>
      </c>
      <c r="B832" s="520" t="s">
        <v>16343</v>
      </c>
      <c r="C832" s="521" t="s">
        <v>16344</v>
      </c>
      <c r="D832" s="542"/>
      <c r="E832" s="534"/>
      <c r="F832" s="534"/>
      <c r="H832" s="541"/>
      <c r="I832" s="1049" t="s">
        <v>10418</v>
      </c>
      <c r="J832" s="525" t="s">
        <v>1678</v>
      </c>
      <c r="K832" s="718">
        <v>0.96499999999999997</v>
      </c>
      <c r="L832" s="1032"/>
      <c r="M832" s="537"/>
      <c r="O832" s="759"/>
      <c r="P832" s="760"/>
      <c r="Q832" s="526"/>
      <c r="R832" s="527"/>
      <c r="S832" s="762"/>
      <c r="U832" s="537"/>
      <c r="W832" s="534"/>
      <c r="X832" s="537"/>
      <c r="Y832" s="534"/>
      <c r="Z832" s="538"/>
      <c r="AA832" s="531">
        <f>ROUND(ROUND(ROUND(ROUND(F777*K832,0)*N829,0),0)-Y826,0)</f>
        <v>241</v>
      </c>
      <c r="AB832" s="539"/>
      <c r="AC832" s="504"/>
    </row>
    <row r="833" spans="1:29" ht="16.7" customHeight="1" x14ac:dyDescent="0.15">
      <c r="A833" s="520">
        <v>22</v>
      </c>
      <c r="B833" s="520" t="s">
        <v>16345</v>
      </c>
      <c r="C833" s="521" t="s">
        <v>16346</v>
      </c>
      <c r="D833" s="542"/>
      <c r="E833" s="534"/>
      <c r="F833" s="534"/>
      <c r="H833" s="541"/>
      <c r="I833" s="1047"/>
      <c r="J833" s="537"/>
      <c r="L833" s="1032"/>
      <c r="M833" s="537"/>
      <c r="O833" s="1048" t="s">
        <v>10414</v>
      </c>
      <c r="P833" s="626" t="s">
        <v>16</v>
      </c>
      <c r="Q833" s="526" t="s">
        <v>1678</v>
      </c>
      <c r="R833" s="527">
        <v>0.7</v>
      </c>
      <c r="S833" s="762"/>
      <c r="U833" s="537"/>
      <c r="W833" s="534"/>
      <c r="X833" s="537"/>
      <c r="Y833" s="534"/>
      <c r="Z833" s="538"/>
      <c r="AA833" s="531">
        <f>ROUND(ROUND(ROUND(ROUND(F777*K832,0)*N829,0)*R833,0)-Y826,0)</f>
        <v>165</v>
      </c>
      <c r="AB833" s="539"/>
      <c r="AC833" s="504"/>
    </row>
    <row r="834" spans="1:29" ht="16.7" customHeight="1" x14ac:dyDescent="0.15">
      <c r="A834" s="520">
        <v>22</v>
      </c>
      <c r="B834" s="520" t="s">
        <v>16347</v>
      </c>
      <c r="C834" s="521" t="s">
        <v>16348</v>
      </c>
      <c r="D834" s="542"/>
      <c r="E834" s="534"/>
      <c r="F834" s="534"/>
      <c r="H834" s="541"/>
      <c r="I834" s="1044"/>
      <c r="J834" s="544"/>
      <c r="K834" s="725"/>
      <c r="L834" s="967"/>
      <c r="M834" s="544"/>
      <c r="N834" s="548"/>
      <c r="O834" s="979"/>
      <c r="P834" s="626" t="s">
        <v>3833</v>
      </c>
      <c r="Q834" s="526" t="s">
        <v>1678</v>
      </c>
      <c r="R834" s="527">
        <v>0.5</v>
      </c>
      <c r="S834" s="764"/>
      <c r="T834" s="763"/>
      <c r="U834" s="544"/>
      <c r="V834" s="548"/>
      <c r="W834" s="534"/>
      <c r="X834" s="537"/>
      <c r="Y834" s="534"/>
      <c r="Z834" s="538"/>
      <c r="AA834" s="531">
        <f>ROUND(ROUND(ROUND(ROUND(F777*K832,0)*N829,0)*R834,0)-Y826,0)</f>
        <v>115</v>
      </c>
      <c r="AB834" s="539"/>
      <c r="AC834" s="504"/>
    </row>
    <row r="835" spans="1:29" ht="16.7" customHeight="1" x14ac:dyDescent="0.15">
      <c r="A835" s="520">
        <v>22</v>
      </c>
      <c r="B835" s="520">
        <v>9275</v>
      </c>
      <c r="C835" s="521" t="s">
        <v>16349</v>
      </c>
      <c r="D835" s="542"/>
      <c r="E835" s="534"/>
      <c r="F835" s="534"/>
      <c r="H835" s="541"/>
      <c r="I835" s="757"/>
      <c r="J835" s="525"/>
      <c r="K835" s="758"/>
      <c r="L835" s="1050" t="s">
        <v>14896</v>
      </c>
      <c r="M835" s="525" t="s">
        <v>1678</v>
      </c>
      <c r="N835" s="529">
        <v>0.7</v>
      </c>
      <c r="O835" s="759"/>
      <c r="P835" s="760"/>
      <c r="Q835" s="526"/>
      <c r="R835" s="527"/>
      <c r="S835" s="1054" t="s">
        <v>10423</v>
      </c>
      <c r="T835" s="968" t="s">
        <v>12821</v>
      </c>
      <c r="U835" s="525" t="s">
        <v>1678</v>
      </c>
      <c r="V835" s="529">
        <v>0.5</v>
      </c>
      <c r="W835" s="534"/>
      <c r="X835" s="537"/>
      <c r="Y835" s="534"/>
      <c r="Z835" s="538"/>
      <c r="AA835" s="531">
        <f>ROUND(ROUND(ROUND(F777*N835,0)*V835,0)-Y826,0)</f>
        <v>172</v>
      </c>
      <c r="AB835" s="539"/>
      <c r="AC835" s="504"/>
    </row>
    <row r="836" spans="1:29" ht="16.7" customHeight="1" x14ac:dyDescent="0.15">
      <c r="A836" s="520">
        <v>22</v>
      </c>
      <c r="B836" s="520">
        <v>9276</v>
      </c>
      <c r="C836" s="521" t="s">
        <v>16350</v>
      </c>
      <c r="D836" s="542"/>
      <c r="E836" s="534"/>
      <c r="F836" s="534"/>
      <c r="H836" s="541"/>
      <c r="J836" s="537"/>
      <c r="K836" s="742"/>
      <c r="L836" s="1032"/>
      <c r="M836" s="537"/>
      <c r="O836" s="1048" t="s">
        <v>10414</v>
      </c>
      <c r="P836" s="626" t="s">
        <v>16</v>
      </c>
      <c r="Q836" s="526" t="s">
        <v>1678</v>
      </c>
      <c r="R836" s="527">
        <v>0.7</v>
      </c>
      <c r="S836" s="1051"/>
      <c r="T836" s="1032"/>
      <c r="U836" s="537"/>
      <c r="W836" s="534"/>
      <c r="X836" s="537"/>
      <c r="Y836" s="534"/>
      <c r="Z836" s="538"/>
      <c r="AA836" s="531">
        <f>ROUND(ROUND(ROUND(ROUND(F777*N835,0)*R836,0)*V835,0)-Y826,0)</f>
        <v>117</v>
      </c>
      <c r="AB836" s="539"/>
      <c r="AC836" s="504"/>
    </row>
    <row r="837" spans="1:29" ht="16.7" customHeight="1" x14ac:dyDescent="0.15">
      <c r="A837" s="520">
        <v>22</v>
      </c>
      <c r="B837" s="520" t="s">
        <v>16351</v>
      </c>
      <c r="C837" s="521" t="s">
        <v>16352</v>
      </c>
      <c r="D837" s="542"/>
      <c r="E837" s="534"/>
      <c r="F837" s="534"/>
      <c r="H837" s="541"/>
      <c r="I837" s="763"/>
      <c r="J837" s="544"/>
      <c r="K837" s="579"/>
      <c r="L837" s="1032"/>
      <c r="M837" s="537"/>
      <c r="O837" s="979"/>
      <c r="P837" s="626" t="s">
        <v>3833</v>
      </c>
      <c r="Q837" s="526" t="s">
        <v>1678</v>
      </c>
      <c r="R837" s="527">
        <v>0.5</v>
      </c>
      <c r="S837" s="1051"/>
      <c r="T837" s="1032"/>
      <c r="U837" s="537"/>
      <c r="W837" s="534"/>
      <c r="X837" s="537"/>
      <c r="Y837" s="534"/>
      <c r="Z837" s="538"/>
      <c r="AA837" s="531">
        <f>ROUND(ROUND(ROUND(ROUND(F777*N835,0)*R837,0)*V835,0)-Y826,0)</f>
        <v>80</v>
      </c>
      <c r="AB837" s="539"/>
      <c r="AC837" s="504"/>
    </row>
    <row r="838" spans="1:29" ht="16.7" customHeight="1" x14ac:dyDescent="0.15">
      <c r="A838" s="520">
        <v>22</v>
      </c>
      <c r="B838" s="520">
        <v>9277</v>
      </c>
      <c r="C838" s="521" t="s">
        <v>16353</v>
      </c>
      <c r="D838" s="542"/>
      <c r="E838" s="534"/>
      <c r="F838" s="534"/>
      <c r="H838" s="541"/>
      <c r="I838" s="1049" t="s">
        <v>10418</v>
      </c>
      <c r="J838" s="525" t="s">
        <v>1678</v>
      </c>
      <c r="K838" s="718">
        <v>0.96499999999999997</v>
      </c>
      <c r="L838" s="1032"/>
      <c r="M838" s="537"/>
      <c r="O838" s="759"/>
      <c r="P838" s="760"/>
      <c r="Q838" s="526"/>
      <c r="R838" s="527"/>
      <c r="S838" s="1051"/>
      <c r="T838" s="1032"/>
      <c r="U838" s="537"/>
      <c r="W838" s="534"/>
      <c r="X838" s="537"/>
      <c r="Y838" s="534"/>
      <c r="Z838" s="538"/>
      <c r="AA838" s="531">
        <f>ROUND(ROUND(ROUND(ROUND(ROUND(F777*K838,0)*N835,0)*V835,0),0)-Y826,0)</f>
        <v>165</v>
      </c>
      <c r="AB838" s="539"/>
      <c r="AC838" s="504"/>
    </row>
    <row r="839" spans="1:29" ht="16.7" customHeight="1" x14ac:dyDescent="0.15">
      <c r="A839" s="520">
        <v>22</v>
      </c>
      <c r="B839" s="520">
        <v>9278</v>
      </c>
      <c r="C839" s="521" t="s">
        <v>16354</v>
      </c>
      <c r="D839" s="542"/>
      <c r="E839" s="534"/>
      <c r="F839" s="534"/>
      <c r="H839" s="541"/>
      <c r="I839" s="1047"/>
      <c r="J839" s="537"/>
      <c r="L839" s="1032"/>
      <c r="M839" s="537"/>
      <c r="O839" s="1048" t="s">
        <v>10414</v>
      </c>
      <c r="P839" s="626" t="s">
        <v>16</v>
      </c>
      <c r="Q839" s="526" t="s">
        <v>1678</v>
      </c>
      <c r="R839" s="527">
        <v>0.7</v>
      </c>
      <c r="S839" s="1051"/>
      <c r="T839" s="1032"/>
      <c r="U839" s="537"/>
      <c r="W839" s="534"/>
      <c r="X839" s="537"/>
      <c r="Y839" s="534"/>
      <c r="Z839" s="538"/>
      <c r="AA839" s="531">
        <f>ROUND(ROUND(ROUND(ROUND(ROUND(ROUND(F777*K838,0)*N835,0)*R839,0)*V835,0),0)-Y826,0)</f>
        <v>112</v>
      </c>
      <c r="AB839" s="539"/>
      <c r="AC839" s="504"/>
    </row>
    <row r="840" spans="1:29" ht="16.7" customHeight="1" x14ac:dyDescent="0.15">
      <c r="A840" s="520">
        <v>22</v>
      </c>
      <c r="B840" s="520" t="s">
        <v>16355</v>
      </c>
      <c r="C840" s="521" t="s">
        <v>16356</v>
      </c>
      <c r="D840" s="542"/>
      <c r="E840" s="534"/>
      <c r="F840" s="534"/>
      <c r="H840" s="541"/>
      <c r="I840" s="1044"/>
      <c r="J840" s="544"/>
      <c r="K840" s="725"/>
      <c r="L840" s="967"/>
      <c r="M840" s="544"/>
      <c r="N840" s="548"/>
      <c r="O840" s="979"/>
      <c r="P840" s="626" t="s">
        <v>3833</v>
      </c>
      <c r="Q840" s="526" t="s">
        <v>1678</v>
      </c>
      <c r="R840" s="527">
        <v>0.5</v>
      </c>
      <c r="S840" s="1051"/>
      <c r="T840" s="1032"/>
      <c r="U840" s="537"/>
      <c r="W840" s="534"/>
      <c r="X840" s="537"/>
      <c r="Y840" s="534"/>
      <c r="Z840" s="538"/>
      <c r="AA840" s="531">
        <f>ROUND(ROUND(ROUND(ROUND(ROUND(ROUND(F777*K838,0)*N835,0)*R840,0)*V835,0),0)-Y826,0)</f>
        <v>77</v>
      </c>
      <c r="AB840" s="539"/>
      <c r="AC840" s="504"/>
    </row>
    <row r="841" spans="1:29" ht="16.7" customHeight="1" x14ac:dyDescent="0.15">
      <c r="A841" s="520">
        <v>22</v>
      </c>
      <c r="B841" s="520" t="s">
        <v>16357</v>
      </c>
      <c r="C841" s="521" t="s">
        <v>16358</v>
      </c>
      <c r="D841" s="542"/>
      <c r="E841" s="534"/>
      <c r="F841" s="534"/>
      <c r="H841" s="541"/>
      <c r="I841" s="757"/>
      <c r="J841" s="525"/>
      <c r="K841" s="758"/>
      <c r="L841" s="966" t="s">
        <v>14906</v>
      </c>
      <c r="M841" s="525" t="s">
        <v>1678</v>
      </c>
      <c r="N841" s="529">
        <v>0.5</v>
      </c>
      <c r="O841" s="759"/>
      <c r="P841" s="760"/>
      <c r="Q841" s="526"/>
      <c r="R841" s="527"/>
      <c r="S841" s="1051"/>
      <c r="T841" s="1032"/>
      <c r="U841" s="537"/>
      <c r="W841" s="534"/>
      <c r="X841" s="537"/>
      <c r="Y841" s="534"/>
      <c r="Z841" s="538"/>
      <c r="AA841" s="531">
        <f>ROUND(ROUND(ROUND(F777*N841,0)*V835,0)-Y826,0)</f>
        <v>119</v>
      </c>
      <c r="AB841" s="539"/>
      <c r="AC841" s="504"/>
    </row>
    <row r="842" spans="1:29" ht="16.7" customHeight="1" x14ac:dyDescent="0.15">
      <c r="A842" s="520">
        <v>22</v>
      </c>
      <c r="B842" s="520" t="s">
        <v>16359</v>
      </c>
      <c r="C842" s="521" t="s">
        <v>16360</v>
      </c>
      <c r="D842" s="542"/>
      <c r="E842" s="534"/>
      <c r="F842" s="534"/>
      <c r="H842" s="541"/>
      <c r="J842" s="537"/>
      <c r="K842" s="742"/>
      <c r="L842" s="1032"/>
      <c r="M842" s="537"/>
      <c r="O842" s="1048" t="s">
        <v>10414</v>
      </c>
      <c r="P842" s="626" t="s">
        <v>16</v>
      </c>
      <c r="Q842" s="526" t="s">
        <v>1678</v>
      </c>
      <c r="R842" s="527">
        <v>0.7</v>
      </c>
      <c r="S842" s="1051"/>
      <c r="T842" s="1032"/>
      <c r="U842" s="537"/>
      <c r="W842" s="534"/>
      <c r="X842" s="537"/>
      <c r="Y842" s="534"/>
      <c r="Z842" s="538"/>
      <c r="AA842" s="531">
        <f>ROUND(ROUND(ROUND(ROUND(F777*N841,0)*R842,0)*V835,0)-Y826,0)</f>
        <v>80</v>
      </c>
      <c r="AB842" s="539"/>
      <c r="AC842" s="504"/>
    </row>
    <row r="843" spans="1:29" ht="16.7" customHeight="1" x14ac:dyDescent="0.15">
      <c r="A843" s="520">
        <v>22</v>
      </c>
      <c r="B843" s="520" t="s">
        <v>16361</v>
      </c>
      <c r="C843" s="521" t="s">
        <v>16362</v>
      </c>
      <c r="D843" s="542"/>
      <c r="E843" s="534"/>
      <c r="F843" s="534"/>
      <c r="H843" s="541"/>
      <c r="I843" s="763"/>
      <c r="J843" s="544"/>
      <c r="K843" s="579"/>
      <c r="L843" s="1032"/>
      <c r="M843" s="537"/>
      <c r="O843" s="979"/>
      <c r="P843" s="626" t="s">
        <v>3833</v>
      </c>
      <c r="Q843" s="526" t="s">
        <v>1678</v>
      </c>
      <c r="R843" s="527">
        <v>0.5</v>
      </c>
      <c r="S843" s="1051"/>
      <c r="T843" s="1032"/>
      <c r="U843" s="537"/>
      <c r="W843" s="534"/>
      <c r="X843" s="537"/>
      <c r="Y843" s="534"/>
      <c r="Z843" s="538"/>
      <c r="AA843" s="531">
        <f>ROUND(ROUND(ROUND(ROUND(F777*N841,0)*R843,0)*V835,0)-Y826,0)</f>
        <v>54</v>
      </c>
      <c r="AB843" s="539"/>
      <c r="AC843" s="504"/>
    </row>
    <row r="844" spans="1:29" ht="16.7" customHeight="1" x14ac:dyDescent="0.15">
      <c r="A844" s="520">
        <v>22</v>
      </c>
      <c r="B844" s="520" t="s">
        <v>16363</v>
      </c>
      <c r="C844" s="521" t="s">
        <v>16364</v>
      </c>
      <c r="D844" s="542"/>
      <c r="E844" s="534"/>
      <c r="F844" s="534"/>
      <c r="H844" s="541"/>
      <c r="I844" s="1049" t="s">
        <v>10418</v>
      </c>
      <c r="J844" s="525" t="s">
        <v>1678</v>
      </c>
      <c r="K844" s="718">
        <v>0.96499999999999997</v>
      </c>
      <c r="L844" s="1032"/>
      <c r="M844" s="537"/>
      <c r="O844" s="759"/>
      <c r="P844" s="760"/>
      <c r="Q844" s="526"/>
      <c r="R844" s="527"/>
      <c r="S844" s="1051"/>
      <c r="T844" s="1032"/>
      <c r="U844" s="537"/>
      <c r="W844" s="534"/>
      <c r="X844" s="537"/>
      <c r="Y844" s="534"/>
      <c r="Z844" s="538"/>
      <c r="AA844" s="531">
        <f>ROUND(ROUND(ROUND(ROUND(ROUND(F777*K844,0)*N841,0),0)*V835,0)-Y826,0)</f>
        <v>115</v>
      </c>
      <c r="AB844" s="539"/>
      <c r="AC844" s="504"/>
    </row>
    <row r="845" spans="1:29" ht="16.7" customHeight="1" x14ac:dyDescent="0.15">
      <c r="A845" s="520">
        <v>22</v>
      </c>
      <c r="B845" s="520" t="s">
        <v>16365</v>
      </c>
      <c r="C845" s="521" t="s">
        <v>16366</v>
      </c>
      <c r="D845" s="542"/>
      <c r="E845" s="534"/>
      <c r="F845" s="534"/>
      <c r="H845" s="541"/>
      <c r="I845" s="1047"/>
      <c r="J845" s="537"/>
      <c r="L845" s="1032"/>
      <c r="M845" s="537"/>
      <c r="O845" s="1048" t="s">
        <v>10414</v>
      </c>
      <c r="P845" s="626" t="s">
        <v>16</v>
      </c>
      <c r="Q845" s="526" t="s">
        <v>1678</v>
      </c>
      <c r="R845" s="527">
        <v>0.7</v>
      </c>
      <c r="S845" s="1051"/>
      <c r="T845" s="1032"/>
      <c r="U845" s="537"/>
      <c r="W845" s="534"/>
      <c r="X845" s="537"/>
      <c r="Y845" s="534"/>
      <c r="Z845" s="538"/>
      <c r="AA845" s="531">
        <f>ROUND(ROUND(ROUND(ROUND(ROUND(F777*K844,0)*N841,0)*R845,0)*V835,0)-Y826,0)</f>
        <v>77</v>
      </c>
      <c r="AB845" s="539"/>
      <c r="AC845" s="504"/>
    </row>
    <row r="846" spans="1:29" ht="16.7" customHeight="1" x14ac:dyDescent="0.15">
      <c r="A846" s="520">
        <v>22</v>
      </c>
      <c r="B846" s="520" t="s">
        <v>16367</v>
      </c>
      <c r="C846" s="521" t="s">
        <v>16368</v>
      </c>
      <c r="D846" s="542"/>
      <c r="E846" s="534"/>
      <c r="F846" s="534"/>
      <c r="H846" s="541"/>
      <c r="I846" s="1044"/>
      <c r="J846" s="544"/>
      <c r="K846" s="725"/>
      <c r="L846" s="967"/>
      <c r="M846" s="544"/>
      <c r="N846" s="548"/>
      <c r="O846" s="979"/>
      <c r="P846" s="626" t="s">
        <v>3833</v>
      </c>
      <c r="Q846" s="526" t="s">
        <v>1678</v>
      </c>
      <c r="R846" s="527">
        <v>0.5</v>
      </c>
      <c r="S846" s="1051"/>
      <c r="T846" s="967"/>
      <c r="U846" s="544"/>
      <c r="V846" s="548"/>
      <c r="W846" s="534"/>
      <c r="X846" s="537"/>
      <c r="Y846" s="534"/>
      <c r="Z846" s="538"/>
      <c r="AA846" s="531">
        <f>ROUND(ROUND(ROUND(ROUND(ROUND(F777*K844,0)*N841,0)*R846,0)*V835,0)-Y826,0)</f>
        <v>52</v>
      </c>
      <c r="AB846" s="539"/>
      <c r="AC846" s="504"/>
    </row>
    <row r="847" spans="1:29" ht="16.7" customHeight="1" x14ac:dyDescent="0.15">
      <c r="A847" s="520">
        <v>22</v>
      </c>
      <c r="B847" s="520">
        <v>9279</v>
      </c>
      <c r="C847" s="521" t="s">
        <v>16369</v>
      </c>
      <c r="D847" s="542"/>
      <c r="E847" s="534"/>
      <c r="F847" s="534"/>
      <c r="H847" s="541"/>
      <c r="I847" s="757"/>
      <c r="J847" s="525"/>
      <c r="K847" s="758"/>
      <c r="L847" s="1050" t="s">
        <v>14896</v>
      </c>
      <c r="M847" s="525" t="s">
        <v>1678</v>
      </c>
      <c r="N847" s="529">
        <v>0.7</v>
      </c>
      <c r="O847" s="759"/>
      <c r="P847" s="760"/>
      <c r="Q847" s="526"/>
      <c r="R847" s="527"/>
      <c r="S847" s="1051"/>
      <c r="T847" s="968" t="s">
        <v>12830</v>
      </c>
      <c r="U847" s="525" t="s">
        <v>1678</v>
      </c>
      <c r="V847" s="529">
        <v>0.7</v>
      </c>
      <c r="W847" s="534"/>
      <c r="X847" s="537"/>
      <c r="Y847" s="534"/>
      <c r="Z847" s="538"/>
      <c r="AA847" s="531">
        <f>ROUND(ROUND(ROUND(F777*N847,0)*V847,0)-Y826,0)</f>
        <v>245</v>
      </c>
      <c r="AB847" s="539"/>
      <c r="AC847" s="504"/>
    </row>
    <row r="848" spans="1:29" ht="16.7" customHeight="1" x14ac:dyDescent="0.15">
      <c r="A848" s="520">
        <v>22</v>
      </c>
      <c r="B848" s="520">
        <v>9280</v>
      </c>
      <c r="C848" s="521" t="s">
        <v>16370</v>
      </c>
      <c r="D848" s="542"/>
      <c r="E848" s="534"/>
      <c r="F848" s="534"/>
      <c r="H848" s="541"/>
      <c r="J848" s="537"/>
      <c r="K848" s="742"/>
      <c r="L848" s="1032"/>
      <c r="M848" s="537"/>
      <c r="O848" s="1048" t="s">
        <v>10414</v>
      </c>
      <c r="P848" s="626" t="s">
        <v>16</v>
      </c>
      <c r="Q848" s="526" t="s">
        <v>1678</v>
      </c>
      <c r="R848" s="527">
        <v>0.7</v>
      </c>
      <c r="S848" s="1051"/>
      <c r="T848" s="1032"/>
      <c r="U848" s="537"/>
      <c r="W848" s="534"/>
      <c r="X848" s="537"/>
      <c r="Y848" s="534"/>
      <c r="Z848" s="538"/>
      <c r="AA848" s="531">
        <f>ROUND(ROUND(ROUND(ROUND(F777*N847,0)*R848,0)*V847,0)-Y826,0)</f>
        <v>168</v>
      </c>
      <c r="AB848" s="539"/>
      <c r="AC848" s="504"/>
    </row>
    <row r="849" spans="1:29" ht="16.7" customHeight="1" x14ac:dyDescent="0.15">
      <c r="A849" s="520">
        <v>22</v>
      </c>
      <c r="B849" s="520" t="s">
        <v>16371</v>
      </c>
      <c r="C849" s="521" t="s">
        <v>16372</v>
      </c>
      <c r="D849" s="542"/>
      <c r="E849" s="534"/>
      <c r="F849" s="534"/>
      <c r="H849" s="541"/>
      <c r="I849" s="763"/>
      <c r="J849" s="544"/>
      <c r="K849" s="579"/>
      <c r="L849" s="1032"/>
      <c r="M849" s="537"/>
      <c r="O849" s="979"/>
      <c r="P849" s="626" t="s">
        <v>3833</v>
      </c>
      <c r="Q849" s="526" t="s">
        <v>1678</v>
      </c>
      <c r="R849" s="527">
        <v>0.5</v>
      </c>
      <c r="S849" s="1051"/>
      <c r="T849" s="1032"/>
      <c r="U849" s="537"/>
      <c r="W849" s="534"/>
      <c r="X849" s="537"/>
      <c r="Y849" s="534"/>
      <c r="Z849" s="538"/>
      <c r="AA849" s="531">
        <f>ROUND(ROUND(ROUND(ROUND(F777*N847,0)*R849,0)*V847,0)-Y826,0)</f>
        <v>117</v>
      </c>
      <c r="AB849" s="539"/>
      <c r="AC849" s="504"/>
    </row>
    <row r="850" spans="1:29" ht="16.7" customHeight="1" x14ac:dyDescent="0.15">
      <c r="A850" s="520">
        <v>22</v>
      </c>
      <c r="B850" s="520">
        <v>9289</v>
      </c>
      <c r="C850" s="521" t="s">
        <v>16373</v>
      </c>
      <c r="D850" s="542"/>
      <c r="E850" s="534"/>
      <c r="F850" s="534"/>
      <c r="H850" s="541"/>
      <c r="I850" s="1049" t="s">
        <v>10418</v>
      </c>
      <c r="J850" s="525" t="s">
        <v>1678</v>
      </c>
      <c r="K850" s="718">
        <v>0.96499999999999997</v>
      </c>
      <c r="L850" s="1032"/>
      <c r="M850" s="537"/>
      <c r="O850" s="759"/>
      <c r="P850" s="760"/>
      <c r="Q850" s="526"/>
      <c r="R850" s="527"/>
      <c r="S850" s="1051"/>
      <c r="T850" s="1032"/>
      <c r="U850" s="537"/>
      <c r="W850" s="534"/>
      <c r="X850" s="537"/>
      <c r="Y850" s="534"/>
      <c r="Z850" s="538"/>
      <c r="AA850" s="531">
        <f>ROUND(ROUND(ROUND(ROUND(ROUND(F777*K850,0)*N847,0)*V847,0),0)-Y826,0)</f>
        <v>236</v>
      </c>
      <c r="AB850" s="539"/>
      <c r="AC850" s="504"/>
    </row>
    <row r="851" spans="1:29" ht="16.7" customHeight="1" x14ac:dyDescent="0.15">
      <c r="A851" s="520">
        <v>22</v>
      </c>
      <c r="B851" s="520">
        <v>9290</v>
      </c>
      <c r="C851" s="521" t="s">
        <v>16374</v>
      </c>
      <c r="D851" s="542"/>
      <c r="E851" s="534"/>
      <c r="F851" s="534"/>
      <c r="H851" s="541"/>
      <c r="I851" s="1047"/>
      <c r="J851" s="537"/>
      <c r="L851" s="1032"/>
      <c r="M851" s="537"/>
      <c r="O851" s="1048" t="s">
        <v>10414</v>
      </c>
      <c r="P851" s="626" t="s">
        <v>16</v>
      </c>
      <c r="Q851" s="526" t="s">
        <v>1678</v>
      </c>
      <c r="R851" s="527">
        <v>0.7</v>
      </c>
      <c r="S851" s="1051"/>
      <c r="T851" s="1032"/>
      <c r="U851" s="537"/>
      <c r="W851" s="534"/>
      <c r="X851" s="537"/>
      <c r="Y851" s="534"/>
      <c r="Z851" s="538"/>
      <c r="AA851" s="531">
        <f>ROUND(ROUND(ROUND(ROUND(ROUND(ROUND(F777*K850,0)*N847,0)*R851,0)*V847,0),0)-Y826,0)</f>
        <v>162</v>
      </c>
      <c r="AB851" s="539"/>
      <c r="AC851" s="504"/>
    </row>
    <row r="852" spans="1:29" ht="16.7" customHeight="1" x14ac:dyDescent="0.15">
      <c r="A852" s="520">
        <v>22</v>
      </c>
      <c r="B852" s="520" t="s">
        <v>16375</v>
      </c>
      <c r="C852" s="521" t="s">
        <v>16376</v>
      </c>
      <c r="D852" s="542"/>
      <c r="E852" s="534"/>
      <c r="F852" s="534"/>
      <c r="H852" s="541"/>
      <c r="I852" s="1044"/>
      <c r="J852" s="544"/>
      <c r="K852" s="725"/>
      <c r="L852" s="967"/>
      <c r="M852" s="544"/>
      <c r="N852" s="548"/>
      <c r="O852" s="979"/>
      <c r="P852" s="626" t="s">
        <v>3833</v>
      </c>
      <c r="Q852" s="526" t="s">
        <v>1678</v>
      </c>
      <c r="R852" s="527">
        <v>0.5</v>
      </c>
      <c r="S852" s="1051"/>
      <c r="T852" s="1032"/>
      <c r="U852" s="537"/>
      <c r="W852" s="534"/>
      <c r="X852" s="537"/>
      <c r="Y852" s="534"/>
      <c r="Z852" s="538"/>
      <c r="AA852" s="531">
        <f>ROUND(ROUND(ROUND(ROUND(ROUND(ROUND(F777*K850,0)*N847,0)*R852,0)*V847,0),0)-Y826,0)</f>
        <v>112</v>
      </c>
      <c r="AB852" s="539"/>
      <c r="AC852" s="504"/>
    </row>
    <row r="853" spans="1:29" ht="16.7" customHeight="1" x14ac:dyDescent="0.15">
      <c r="A853" s="520">
        <v>22</v>
      </c>
      <c r="B853" s="520" t="s">
        <v>16377</v>
      </c>
      <c r="C853" s="521" t="s">
        <v>16378</v>
      </c>
      <c r="D853" s="542"/>
      <c r="E853" s="534"/>
      <c r="F853" s="534"/>
      <c r="H853" s="541"/>
      <c r="I853" s="757"/>
      <c r="J853" s="525"/>
      <c r="K853" s="758"/>
      <c r="L853" s="966" t="s">
        <v>14906</v>
      </c>
      <c r="M853" s="525" t="s">
        <v>1678</v>
      </c>
      <c r="N853" s="529">
        <v>0.5</v>
      </c>
      <c r="O853" s="759"/>
      <c r="P853" s="760"/>
      <c r="Q853" s="526"/>
      <c r="R853" s="527"/>
      <c r="S853" s="1051"/>
      <c r="T853" s="1032"/>
      <c r="U853" s="537"/>
      <c r="W853" s="534"/>
      <c r="X853" s="537"/>
      <c r="Y853" s="534"/>
      <c r="Z853" s="538"/>
      <c r="AA853" s="531">
        <f>ROUND(ROUND(ROUND(F777*N853,0)*V847,0)-Y826,0)</f>
        <v>171</v>
      </c>
      <c r="AB853" s="539"/>
      <c r="AC853" s="504"/>
    </row>
    <row r="854" spans="1:29" ht="16.7" customHeight="1" x14ac:dyDescent="0.15">
      <c r="A854" s="520">
        <v>22</v>
      </c>
      <c r="B854" s="520" t="s">
        <v>16379</v>
      </c>
      <c r="C854" s="521" t="s">
        <v>16380</v>
      </c>
      <c r="D854" s="542"/>
      <c r="E854" s="534"/>
      <c r="F854" s="534"/>
      <c r="H854" s="541"/>
      <c r="J854" s="537"/>
      <c r="K854" s="742"/>
      <c r="L854" s="1032"/>
      <c r="M854" s="537"/>
      <c r="O854" s="1048" t="s">
        <v>10414</v>
      </c>
      <c r="P854" s="626" t="s">
        <v>16</v>
      </c>
      <c r="Q854" s="526" t="s">
        <v>1678</v>
      </c>
      <c r="R854" s="527">
        <v>0.7</v>
      </c>
      <c r="S854" s="1051"/>
      <c r="T854" s="1032"/>
      <c r="U854" s="537"/>
      <c r="W854" s="534"/>
      <c r="X854" s="537"/>
      <c r="Y854" s="534"/>
      <c r="Z854" s="538"/>
      <c r="AA854" s="531">
        <f>ROUND(ROUND(ROUND(ROUND(F777*N853,0)*R854,0)*V847,0)-Y826,0)</f>
        <v>116</v>
      </c>
      <c r="AB854" s="539"/>
      <c r="AC854" s="504"/>
    </row>
    <row r="855" spans="1:29" ht="16.7" customHeight="1" x14ac:dyDescent="0.15">
      <c r="A855" s="520">
        <v>22</v>
      </c>
      <c r="B855" s="520" t="s">
        <v>16381</v>
      </c>
      <c r="C855" s="521" t="s">
        <v>16382</v>
      </c>
      <c r="D855" s="542"/>
      <c r="E855" s="534"/>
      <c r="F855" s="534"/>
      <c r="H855" s="541"/>
      <c r="I855" s="763"/>
      <c r="J855" s="544"/>
      <c r="K855" s="579"/>
      <c r="L855" s="1032"/>
      <c r="M855" s="537"/>
      <c r="O855" s="979"/>
      <c r="P855" s="626" t="s">
        <v>3833</v>
      </c>
      <c r="Q855" s="526" t="s">
        <v>1678</v>
      </c>
      <c r="R855" s="527">
        <v>0.5</v>
      </c>
      <c r="S855" s="1051"/>
      <c r="T855" s="1032"/>
      <c r="U855" s="537"/>
      <c r="W855" s="534"/>
      <c r="X855" s="537"/>
      <c r="Y855" s="534"/>
      <c r="Z855" s="538"/>
      <c r="AA855" s="531">
        <f>ROUND(ROUND(ROUND(ROUND(F777*N853,0)*R855,0)*V847,0)-Y826,0)</f>
        <v>80</v>
      </c>
      <c r="AB855" s="539"/>
      <c r="AC855" s="504"/>
    </row>
    <row r="856" spans="1:29" ht="16.7" customHeight="1" x14ac:dyDescent="0.15">
      <c r="A856" s="520">
        <v>22</v>
      </c>
      <c r="B856" s="520" t="s">
        <v>16383</v>
      </c>
      <c r="C856" s="521" t="s">
        <v>16384</v>
      </c>
      <c r="D856" s="542"/>
      <c r="E856" s="534"/>
      <c r="F856" s="534"/>
      <c r="H856" s="541"/>
      <c r="I856" s="1049" t="s">
        <v>10418</v>
      </c>
      <c r="J856" s="525" t="s">
        <v>1678</v>
      </c>
      <c r="K856" s="718">
        <v>0.96499999999999997</v>
      </c>
      <c r="L856" s="1032"/>
      <c r="M856" s="537"/>
      <c r="O856" s="759"/>
      <c r="P856" s="760"/>
      <c r="Q856" s="526"/>
      <c r="R856" s="527"/>
      <c r="S856" s="1051"/>
      <c r="T856" s="1032"/>
      <c r="U856" s="537"/>
      <c r="W856" s="534"/>
      <c r="X856" s="537"/>
      <c r="Y856" s="534"/>
      <c r="Z856" s="538"/>
      <c r="AA856" s="531">
        <f>ROUND(ROUND(ROUND(ROUND(ROUND(F777*K856,0)*N853,0),0)*V847,0)-Y826,0)</f>
        <v>165</v>
      </c>
      <c r="AB856" s="539"/>
      <c r="AC856" s="504"/>
    </row>
    <row r="857" spans="1:29" ht="16.7" customHeight="1" x14ac:dyDescent="0.15">
      <c r="A857" s="520">
        <v>22</v>
      </c>
      <c r="B857" s="520" t="s">
        <v>16385</v>
      </c>
      <c r="C857" s="521" t="s">
        <v>16386</v>
      </c>
      <c r="D857" s="542"/>
      <c r="E857" s="534"/>
      <c r="F857" s="534"/>
      <c r="H857" s="541"/>
      <c r="I857" s="1047"/>
      <c r="J857" s="537"/>
      <c r="L857" s="1032"/>
      <c r="M857" s="537"/>
      <c r="O857" s="1048" t="s">
        <v>10414</v>
      </c>
      <c r="P857" s="626" t="s">
        <v>16</v>
      </c>
      <c r="Q857" s="526" t="s">
        <v>1678</v>
      </c>
      <c r="R857" s="527">
        <v>0.7</v>
      </c>
      <c r="S857" s="1051"/>
      <c r="T857" s="1032"/>
      <c r="U857" s="537"/>
      <c r="W857" s="534"/>
      <c r="X857" s="537"/>
      <c r="Y857" s="534"/>
      <c r="Z857" s="538"/>
      <c r="AA857" s="531">
        <f>ROUND(ROUND(ROUND(ROUND(ROUND(F777*K856,0)*N853,0)*R857,0)*V847,0)-Y826,0)</f>
        <v>112</v>
      </c>
      <c r="AB857" s="539"/>
      <c r="AC857" s="504"/>
    </row>
    <row r="858" spans="1:29" ht="16.7" customHeight="1" x14ac:dyDescent="0.15">
      <c r="A858" s="520">
        <v>22</v>
      </c>
      <c r="B858" s="520" t="s">
        <v>16387</v>
      </c>
      <c r="C858" s="521" t="s">
        <v>16388</v>
      </c>
      <c r="D858" s="542"/>
      <c r="E858" s="534"/>
      <c r="F858" s="534"/>
      <c r="H858" s="541"/>
      <c r="I858" s="1044"/>
      <c r="J858" s="544"/>
      <c r="K858" s="725"/>
      <c r="L858" s="967"/>
      <c r="M858" s="544"/>
      <c r="N858" s="548"/>
      <c r="O858" s="979"/>
      <c r="P858" s="626" t="s">
        <v>3833</v>
      </c>
      <c r="Q858" s="526" t="s">
        <v>1678</v>
      </c>
      <c r="R858" s="527">
        <v>0.5</v>
      </c>
      <c r="S858" s="1052"/>
      <c r="T858" s="967"/>
      <c r="U858" s="544"/>
      <c r="V858" s="548"/>
      <c r="W858" s="534"/>
      <c r="X858" s="537"/>
      <c r="Y858" s="534"/>
      <c r="Z858" s="538"/>
      <c r="AA858" s="531">
        <f>ROUND(ROUND(ROUND(ROUND(ROUND(F777*K856,0)*N853,0)*R858,0)*V847,0)-Y826,0)</f>
        <v>77</v>
      </c>
      <c r="AB858" s="539"/>
      <c r="AC858" s="504"/>
    </row>
    <row r="859" spans="1:29" ht="16.7" customHeight="1" x14ac:dyDescent="0.15">
      <c r="A859" s="520">
        <v>22</v>
      </c>
      <c r="B859" s="520" t="s">
        <v>16389</v>
      </c>
      <c r="C859" s="521" t="s">
        <v>16390</v>
      </c>
      <c r="D859" s="542"/>
      <c r="E859" s="534"/>
      <c r="F859" s="534"/>
      <c r="H859" s="541"/>
      <c r="I859" s="757"/>
      <c r="J859" s="525"/>
      <c r="K859" s="758"/>
      <c r="L859" s="966" t="s">
        <v>14896</v>
      </c>
      <c r="M859" s="525" t="s">
        <v>1678</v>
      </c>
      <c r="N859" s="529">
        <v>0.7</v>
      </c>
      <c r="O859" s="759"/>
      <c r="P859" s="760"/>
      <c r="Q859" s="526"/>
      <c r="R859" s="527"/>
      <c r="S859" s="1054" t="s">
        <v>14959</v>
      </c>
      <c r="T859" s="968" t="s">
        <v>12840</v>
      </c>
      <c r="U859" s="525" t="s">
        <v>1678</v>
      </c>
      <c r="V859" s="529">
        <v>0.7</v>
      </c>
      <c r="W859" s="534"/>
      <c r="X859" s="537"/>
      <c r="Y859" s="534"/>
      <c r="Z859" s="538"/>
      <c r="AA859" s="531">
        <f>ROUND(ROUND(ROUND(F777*N859,0)*V859,0)-Y826,0)</f>
        <v>245</v>
      </c>
      <c r="AB859" s="539"/>
      <c r="AC859" s="504"/>
    </row>
    <row r="860" spans="1:29" ht="16.7" customHeight="1" x14ac:dyDescent="0.15">
      <c r="A860" s="520">
        <v>22</v>
      </c>
      <c r="B860" s="520" t="s">
        <v>16391</v>
      </c>
      <c r="C860" s="521" t="s">
        <v>16392</v>
      </c>
      <c r="D860" s="542"/>
      <c r="E860" s="534"/>
      <c r="F860" s="534"/>
      <c r="H860" s="541"/>
      <c r="J860" s="537"/>
      <c r="K860" s="742"/>
      <c r="L860" s="1032"/>
      <c r="M860" s="537"/>
      <c r="O860" s="1048" t="s">
        <v>10414</v>
      </c>
      <c r="P860" s="626" t="s">
        <v>16</v>
      </c>
      <c r="Q860" s="526" t="s">
        <v>1678</v>
      </c>
      <c r="R860" s="527">
        <v>0.7</v>
      </c>
      <c r="S860" s="1055"/>
      <c r="T860" s="1032"/>
      <c r="U860" s="537"/>
      <c r="W860" s="534"/>
      <c r="X860" s="537"/>
      <c r="Y860" s="534"/>
      <c r="Z860" s="538"/>
      <c r="AA860" s="531">
        <f>ROUND(ROUND(ROUND(ROUND(F777*N859,0)*R860,0)*V859,0)-Y826,0)</f>
        <v>168</v>
      </c>
      <c r="AB860" s="539"/>
      <c r="AC860" s="504"/>
    </row>
    <row r="861" spans="1:29" ht="16.7" customHeight="1" x14ac:dyDescent="0.15">
      <c r="A861" s="520">
        <v>22</v>
      </c>
      <c r="B861" s="520" t="s">
        <v>16393</v>
      </c>
      <c r="C861" s="521" t="s">
        <v>16394</v>
      </c>
      <c r="D861" s="542"/>
      <c r="E861" s="534"/>
      <c r="F861" s="534"/>
      <c r="H861" s="541"/>
      <c r="I861" s="763"/>
      <c r="J861" s="544"/>
      <c r="K861" s="579"/>
      <c r="L861" s="1032"/>
      <c r="M861" s="537"/>
      <c r="O861" s="979"/>
      <c r="P861" s="626" t="s">
        <v>3833</v>
      </c>
      <c r="Q861" s="526" t="s">
        <v>1678</v>
      </c>
      <c r="R861" s="527">
        <v>0.5</v>
      </c>
      <c r="S861" s="1055"/>
      <c r="T861" s="1032"/>
      <c r="U861" s="537"/>
      <c r="W861" s="534"/>
      <c r="X861" s="537"/>
      <c r="Y861" s="534"/>
      <c r="Z861" s="538"/>
      <c r="AA861" s="531">
        <f>ROUND(ROUND(ROUND(ROUND(F777*N859,0)*R861,0)*V859,0)-Y826,0)</f>
        <v>117</v>
      </c>
      <c r="AB861" s="539"/>
      <c r="AC861" s="504"/>
    </row>
    <row r="862" spans="1:29" ht="16.7" customHeight="1" x14ac:dyDescent="0.15">
      <c r="A862" s="520">
        <v>22</v>
      </c>
      <c r="B862" s="520" t="s">
        <v>16395</v>
      </c>
      <c r="C862" s="521" t="s">
        <v>16396</v>
      </c>
      <c r="D862" s="542"/>
      <c r="E862" s="534"/>
      <c r="F862" s="534"/>
      <c r="H862" s="541"/>
      <c r="I862" s="1049" t="s">
        <v>10418</v>
      </c>
      <c r="J862" s="525" t="s">
        <v>1678</v>
      </c>
      <c r="K862" s="718">
        <v>0.96499999999999997</v>
      </c>
      <c r="L862" s="1032"/>
      <c r="M862" s="537"/>
      <c r="O862" s="759"/>
      <c r="P862" s="760"/>
      <c r="Q862" s="526"/>
      <c r="R862" s="527"/>
      <c r="S862" s="1055"/>
      <c r="T862" s="1032"/>
      <c r="U862" s="537"/>
      <c r="W862" s="534"/>
      <c r="X862" s="537"/>
      <c r="Y862" s="534"/>
      <c r="Z862" s="538"/>
      <c r="AA862" s="531">
        <f>ROUND(ROUND(ROUND(ROUND(ROUND(F777*K862,0)*N859,0)*V859,0),0)-Y826,0)</f>
        <v>236</v>
      </c>
      <c r="AB862" s="539"/>
      <c r="AC862" s="504"/>
    </row>
    <row r="863" spans="1:29" ht="16.7" customHeight="1" x14ac:dyDescent="0.15">
      <c r="A863" s="520">
        <v>22</v>
      </c>
      <c r="B863" s="520" t="s">
        <v>16397</v>
      </c>
      <c r="C863" s="521" t="s">
        <v>16398</v>
      </c>
      <c r="D863" s="542"/>
      <c r="E863" s="534"/>
      <c r="F863" s="534"/>
      <c r="H863" s="541"/>
      <c r="I863" s="1047"/>
      <c r="J863" s="537"/>
      <c r="L863" s="1032"/>
      <c r="M863" s="537"/>
      <c r="O863" s="1048" t="s">
        <v>10414</v>
      </c>
      <c r="P863" s="626" t="s">
        <v>16</v>
      </c>
      <c r="Q863" s="526" t="s">
        <v>1678</v>
      </c>
      <c r="R863" s="527">
        <v>0.7</v>
      </c>
      <c r="S863" s="1055"/>
      <c r="T863" s="1032"/>
      <c r="U863" s="537"/>
      <c r="W863" s="534"/>
      <c r="X863" s="537"/>
      <c r="Y863" s="534"/>
      <c r="Z863" s="538"/>
      <c r="AA863" s="531">
        <f>ROUND(ROUND(ROUND(ROUND(ROUND(ROUND(F777*K862,0)*N859,0)*R863,0)*V859,0),0)-Y826,0)</f>
        <v>162</v>
      </c>
      <c r="AB863" s="539"/>
      <c r="AC863" s="504"/>
    </row>
    <row r="864" spans="1:29" ht="16.7" customHeight="1" x14ac:dyDescent="0.15">
      <c r="A864" s="520">
        <v>22</v>
      </c>
      <c r="B864" s="520" t="s">
        <v>16399</v>
      </c>
      <c r="C864" s="521" t="s">
        <v>16400</v>
      </c>
      <c r="D864" s="542"/>
      <c r="E864" s="534"/>
      <c r="F864" s="534"/>
      <c r="H864" s="541"/>
      <c r="I864" s="1044"/>
      <c r="J864" s="544"/>
      <c r="K864" s="725"/>
      <c r="L864" s="967"/>
      <c r="M864" s="544"/>
      <c r="N864" s="548"/>
      <c r="O864" s="979"/>
      <c r="P864" s="626" t="s">
        <v>3833</v>
      </c>
      <c r="Q864" s="526" t="s">
        <v>1678</v>
      </c>
      <c r="R864" s="527">
        <v>0.5</v>
      </c>
      <c r="S864" s="1055"/>
      <c r="T864" s="1032"/>
      <c r="U864" s="537"/>
      <c r="W864" s="534"/>
      <c r="X864" s="537"/>
      <c r="Y864" s="534"/>
      <c r="Z864" s="538"/>
      <c r="AA864" s="531">
        <f>ROUND(ROUND(ROUND(ROUND(ROUND(ROUND(F777*K862,0)*N859,0)*R864,0)*V859,0),0)-Y826,0)</f>
        <v>112</v>
      </c>
      <c r="AB864" s="539"/>
      <c r="AC864" s="504"/>
    </row>
    <row r="865" spans="1:29" ht="16.7" customHeight="1" x14ac:dyDescent="0.15">
      <c r="A865" s="520">
        <v>22</v>
      </c>
      <c r="B865" s="520" t="s">
        <v>16401</v>
      </c>
      <c r="C865" s="521" t="s">
        <v>16402</v>
      </c>
      <c r="D865" s="542"/>
      <c r="E865" s="534"/>
      <c r="F865" s="534"/>
      <c r="H865" s="541"/>
      <c r="I865" s="757"/>
      <c r="J865" s="525"/>
      <c r="K865" s="758"/>
      <c r="L865" s="966" t="s">
        <v>14906</v>
      </c>
      <c r="M865" s="525" t="s">
        <v>1678</v>
      </c>
      <c r="N865" s="529">
        <v>0.5</v>
      </c>
      <c r="O865" s="759"/>
      <c r="P865" s="760"/>
      <c r="Q865" s="526"/>
      <c r="R865" s="527"/>
      <c r="S865" s="1055"/>
      <c r="T865" s="1032"/>
      <c r="U865" s="537"/>
      <c r="W865" s="534"/>
      <c r="X865" s="537"/>
      <c r="Y865" s="534"/>
      <c r="Z865" s="538"/>
      <c r="AA865" s="531">
        <f>ROUND(ROUND(ROUND(F777*N865,0)*V859,0)-Y826,0)</f>
        <v>171</v>
      </c>
      <c r="AB865" s="539"/>
      <c r="AC865" s="504"/>
    </row>
    <row r="866" spans="1:29" ht="16.7" customHeight="1" x14ac:dyDescent="0.15">
      <c r="A866" s="520">
        <v>22</v>
      </c>
      <c r="B866" s="520" t="s">
        <v>16403</v>
      </c>
      <c r="C866" s="521" t="s">
        <v>16404</v>
      </c>
      <c r="D866" s="542"/>
      <c r="E866" s="534"/>
      <c r="F866" s="534"/>
      <c r="H866" s="541"/>
      <c r="J866" s="537"/>
      <c r="K866" s="742"/>
      <c r="L866" s="1032"/>
      <c r="M866" s="537"/>
      <c r="O866" s="1048" t="s">
        <v>10414</v>
      </c>
      <c r="P866" s="626" t="s">
        <v>16</v>
      </c>
      <c r="Q866" s="526" t="s">
        <v>1678</v>
      </c>
      <c r="R866" s="527">
        <v>0.7</v>
      </c>
      <c r="S866" s="1055"/>
      <c r="T866" s="1032"/>
      <c r="U866" s="537"/>
      <c r="W866" s="534"/>
      <c r="X866" s="537"/>
      <c r="Y866" s="534"/>
      <c r="Z866" s="538"/>
      <c r="AA866" s="531">
        <f>ROUND(ROUND(ROUND(ROUND(F777*N865,0)*R866,0)*V859,0)-Y826,0)</f>
        <v>116</v>
      </c>
      <c r="AB866" s="539"/>
      <c r="AC866" s="504"/>
    </row>
    <row r="867" spans="1:29" ht="16.7" customHeight="1" x14ac:dyDescent="0.15">
      <c r="A867" s="520">
        <v>22</v>
      </c>
      <c r="B867" s="520" t="s">
        <v>16405</v>
      </c>
      <c r="C867" s="521" t="s">
        <v>16406</v>
      </c>
      <c r="D867" s="542"/>
      <c r="E867" s="534"/>
      <c r="F867" s="534"/>
      <c r="H867" s="541"/>
      <c r="I867" s="763"/>
      <c r="J867" s="544"/>
      <c r="K867" s="579"/>
      <c r="L867" s="1032"/>
      <c r="M867" s="537"/>
      <c r="O867" s="979"/>
      <c r="P867" s="626" t="s">
        <v>3833</v>
      </c>
      <c r="Q867" s="526" t="s">
        <v>1678</v>
      </c>
      <c r="R867" s="527">
        <v>0.5</v>
      </c>
      <c r="S867" s="1055"/>
      <c r="T867" s="1032"/>
      <c r="U867" s="537"/>
      <c r="W867" s="534"/>
      <c r="X867" s="537"/>
      <c r="Y867" s="534"/>
      <c r="Z867" s="538"/>
      <c r="AA867" s="531">
        <f>ROUND(ROUND(ROUND(ROUND(F777*N865,0)*R867,0)*V859,0)-Y826,0)</f>
        <v>80</v>
      </c>
      <c r="AB867" s="539"/>
      <c r="AC867" s="504"/>
    </row>
    <row r="868" spans="1:29" ht="16.7" customHeight="1" x14ac:dyDescent="0.15">
      <c r="A868" s="520">
        <v>22</v>
      </c>
      <c r="B868" s="520" t="s">
        <v>16407</v>
      </c>
      <c r="C868" s="521" t="s">
        <v>16408</v>
      </c>
      <c r="D868" s="542"/>
      <c r="E868" s="534"/>
      <c r="F868" s="534"/>
      <c r="H868" s="541"/>
      <c r="I868" s="1049" t="s">
        <v>10418</v>
      </c>
      <c r="J868" s="525" t="s">
        <v>1678</v>
      </c>
      <c r="K868" s="718">
        <v>0.96499999999999997</v>
      </c>
      <c r="L868" s="1032"/>
      <c r="M868" s="537"/>
      <c r="O868" s="759"/>
      <c r="P868" s="760"/>
      <c r="Q868" s="526"/>
      <c r="R868" s="527"/>
      <c r="S868" s="1055"/>
      <c r="T868" s="1032"/>
      <c r="U868" s="537"/>
      <c r="W868" s="534"/>
      <c r="X868" s="537"/>
      <c r="Y868" s="534"/>
      <c r="Z868" s="538"/>
      <c r="AA868" s="531">
        <f>ROUND(ROUND(ROUND(ROUND(ROUND(F777*K868,0)*N865,0),0)*V859,0)-Y826,0)</f>
        <v>165</v>
      </c>
      <c r="AB868" s="539"/>
      <c r="AC868" s="504"/>
    </row>
    <row r="869" spans="1:29" ht="16.7" customHeight="1" x14ac:dyDescent="0.15">
      <c r="A869" s="520">
        <v>22</v>
      </c>
      <c r="B869" s="520" t="s">
        <v>16409</v>
      </c>
      <c r="C869" s="521" t="s">
        <v>16410</v>
      </c>
      <c r="D869" s="542"/>
      <c r="E869" s="534"/>
      <c r="F869" s="534"/>
      <c r="H869" s="541"/>
      <c r="I869" s="1047"/>
      <c r="J869" s="537"/>
      <c r="L869" s="1032"/>
      <c r="M869" s="537"/>
      <c r="O869" s="1048" t="s">
        <v>10414</v>
      </c>
      <c r="P869" s="626" t="s">
        <v>16</v>
      </c>
      <c r="Q869" s="526" t="s">
        <v>1678</v>
      </c>
      <c r="R869" s="527">
        <v>0.7</v>
      </c>
      <c r="S869" s="1055"/>
      <c r="T869" s="1032"/>
      <c r="U869" s="537"/>
      <c r="W869" s="534"/>
      <c r="X869" s="537"/>
      <c r="Y869" s="534"/>
      <c r="Z869" s="538"/>
      <c r="AA869" s="531">
        <f>ROUND(ROUND(ROUND(ROUND(ROUND(F777*K868,0)*N865,0)*R869,0)*V859,0)-Y826,0)</f>
        <v>112</v>
      </c>
      <c r="AB869" s="539"/>
      <c r="AC869" s="504"/>
    </row>
    <row r="870" spans="1:29" ht="16.7" customHeight="1" x14ac:dyDescent="0.15">
      <c r="A870" s="520">
        <v>22</v>
      </c>
      <c r="B870" s="520" t="s">
        <v>16411</v>
      </c>
      <c r="C870" s="521" t="s">
        <v>16412</v>
      </c>
      <c r="D870" s="557"/>
      <c r="E870" s="550"/>
      <c r="F870" s="550"/>
      <c r="G870" s="650"/>
      <c r="H870" s="558"/>
      <c r="I870" s="1044"/>
      <c r="J870" s="544"/>
      <c r="K870" s="725"/>
      <c r="L870" s="967"/>
      <c r="M870" s="544"/>
      <c r="N870" s="548"/>
      <c r="O870" s="979"/>
      <c r="P870" s="626" t="s">
        <v>3833</v>
      </c>
      <c r="Q870" s="526" t="s">
        <v>1678</v>
      </c>
      <c r="R870" s="527">
        <v>0.5</v>
      </c>
      <c r="S870" s="1052"/>
      <c r="T870" s="967"/>
      <c r="U870" s="544"/>
      <c r="V870" s="548"/>
      <c r="W870" s="550"/>
      <c r="X870" s="544"/>
      <c r="Y870" s="550"/>
      <c r="Z870" s="553"/>
      <c r="AA870" s="531">
        <f>ROUND(ROUND(ROUND(ROUND(ROUND(F777*K868,0)*N865,0)*R870,0)*V859,0)-Y826,0)</f>
        <v>77</v>
      </c>
      <c r="AB870" s="559"/>
      <c r="AC870" s="504"/>
    </row>
    <row r="871" spans="1:29" ht="16.7" customHeight="1" x14ac:dyDescent="0.15">
      <c r="A871" s="520">
        <v>22</v>
      </c>
      <c r="B871" s="520">
        <v>9641</v>
      </c>
      <c r="C871" s="521" t="s">
        <v>16413</v>
      </c>
      <c r="D871" s="560"/>
      <c r="E871" s="522"/>
      <c r="F871" s="936" t="s">
        <v>13104</v>
      </c>
      <c r="G871" s="947"/>
      <c r="H871" s="941"/>
      <c r="I871" s="757"/>
      <c r="J871" s="525"/>
      <c r="K871" s="758"/>
      <c r="L871" s="1050" t="s">
        <v>14896</v>
      </c>
      <c r="M871" s="525" t="s">
        <v>1678</v>
      </c>
      <c r="N871" s="529">
        <v>0.7</v>
      </c>
      <c r="O871" s="759"/>
      <c r="P871" s="760"/>
      <c r="Q871" s="526"/>
      <c r="R871" s="527"/>
      <c r="S871" s="761"/>
      <c r="T871" s="757"/>
      <c r="U871" s="525"/>
      <c r="V871" s="529"/>
      <c r="W871" s="522"/>
      <c r="X871" s="525"/>
      <c r="Y871" s="522"/>
      <c r="Z871" s="530"/>
      <c r="AA871" s="531">
        <f>ROUND(F873*N871,0)</f>
        <v>333</v>
      </c>
      <c r="AB871" s="532"/>
      <c r="AC871" s="504"/>
    </row>
    <row r="872" spans="1:29" ht="16.7" customHeight="1" x14ac:dyDescent="0.15">
      <c r="A872" s="520">
        <v>22</v>
      </c>
      <c r="B872" s="520">
        <v>9642</v>
      </c>
      <c r="C872" s="521" t="s">
        <v>16414</v>
      </c>
      <c r="D872" s="542"/>
      <c r="E872" s="534"/>
      <c r="F872" s="937"/>
      <c r="G872" s="948"/>
      <c r="H872" s="942"/>
      <c r="J872" s="537"/>
      <c r="K872" s="742"/>
      <c r="L872" s="1032"/>
      <c r="M872" s="537"/>
      <c r="O872" s="1048" t="s">
        <v>10414</v>
      </c>
      <c r="P872" s="626" t="s">
        <v>16</v>
      </c>
      <c r="Q872" s="526" t="s">
        <v>1678</v>
      </c>
      <c r="R872" s="527">
        <v>0.7</v>
      </c>
      <c r="S872" s="762"/>
      <c r="U872" s="537"/>
      <c r="W872" s="534"/>
      <c r="X872" s="537"/>
      <c r="Y872" s="534"/>
      <c r="Z872" s="538"/>
      <c r="AA872" s="531">
        <f>ROUND(ROUND(F873*N871,0)*R872,0)</f>
        <v>233</v>
      </c>
      <c r="AB872" s="539"/>
      <c r="AC872" s="504"/>
    </row>
    <row r="873" spans="1:29" ht="16.7" customHeight="1" x14ac:dyDescent="0.15">
      <c r="A873" s="520">
        <v>22</v>
      </c>
      <c r="B873" s="520" t="s">
        <v>16415</v>
      </c>
      <c r="C873" s="521" t="s">
        <v>16416</v>
      </c>
      <c r="D873" s="542"/>
      <c r="E873" s="534"/>
      <c r="F873" s="1034">
        <f>'6生活介護(基本)'!F441</f>
        <v>476</v>
      </c>
      <c r="G873" s="1035"/>
      <c r="H873" s="541" t="s">
        <v>9</v>
      </c>
      <c r="I873" s="763"/>
      <c r="J873" s="544"/>
      <c r="K873" s="579"/>
      <c r="L873" s="1032"/>
      <c r="M873" s="537"/>
      <c r="O873" s="979"/>
      <c r="P873" s="626" t="s">
        <v>3833</v>
      </c>
      <c r="Q873" s="526" t="s">
        <v>1678</v>
      </c>
      <c r="R873" s="527">
        <v>0.5</v>
      </c>
      <c r="S873" s="762"/>
      <c r="U873" s="537"/>
      <c r="W873" s="534"/>
      <c r="X873" s="537"/>
      <c r="Y873" s="534"/>
      <c r="Z873" s="538"/>
      <c r="AA873" s="531">
        <f>ROUND(ROUND(F873*N871,0)*R873,0)</f>
        <v>167</v>
      </c>
      <c r="AB873" s="539"/>
      <c r="AC873" s="504"/>
    </row>
    <row r="874" spans="1:29" ht="16.7" customHeight="1" x14ac:dyDescent="0.15">
      <c r="A874" s="520">
        <v>22</v>
      </c>
      <c r="B874" s="520">
        <v>9643</v>
      </c>
      <c r="C874" s="521" t="s">
        <v>16417</v>
      </c>
      <c r="D874" s="542"/>
      <c r="E874" s="534"/>
      <c r="F874" s="534"/>
      <c r="H874" s="541"/>
      <c r="I874" s="1049" t="s">
        <v>10418</v>
      </c>
      <c r="J874" s="525" t="s">
        <v>1678</v>
      </c>
      <c r="K874" s="718">
        <v>0.96499999999999997</v>
      </c>
      <c r="L874" s="1032"/>
      <c r="M874" s="537"/>
      <c r="O874" s="759"/>
      <c r="P874" s="760"/>
      <c r="Q874" s="526"/>
      <c r="R874" s="527"/>
      <c r="S874" s="762"/>
      <c r="U874" s="537"/>
      <c r="W874" s="534"/>
      <c r="X874" s="537"/>
      <c r="Y874" s="534"/>
      <c r="Z874" s="538"/>
      <c r="AA874" s="531">
        <f>ROUND(ROUND(ROUND(F873*K874,0)*N871,0),0)</f>
        <v>321</v>
      </c>
      <c r="AB874" s="539"/>
      <c r="AC874" s="504"/>
    </row>
    <row r="875" spans="1:29" ht="16.7" customHeight="1" x14ac:dyDescent="0.15">
      <c r="A875" s="520">
        <v>22</v>
      </c>
      <c r="B875" s="520">
        <v>9644</v>
      </c>
      <c r="C875" s="521" t="s">
        <v>16418</v>
      </c>
      <c r="D875" s="542"/>
      <c r="E875" s="534"/>
      <c r="F875" s="534"/>
      <c r="H875" s="541"/>
      <c r="I875" s="1047"/>
      <c r="J875" s="537"/>
      <c r="L875" s="1032"/>
      <c r="M875" s="537"/>
      <c r="O875" s="1048" t="s">
        <v>10414</v>
      </c>
      <c r="P875" s="626" t="s">
        <v>16</v>
      </c>
      <c r="Q875" s="526" t="s">
        <v>1678</v>
      </c>
      <c r="R875" s="527">
        <v>0.7</v>
      </c>
      <c r="S875" s="762"/>
      <c r="U875" s="537"/>
      <c r="W875" s="534"/>
      <c r="X875" s="537"/>
      <c r="Y875" s="534"/>
      <c r="Z875" s="538"/>
      <c r="AA875" s="531">
        <f>ROUND(ROUND(ROUND(F873*K874,0)*N871,0)*R875,0)</f>
        <v>225</v>
      </c>
      <c r="AB875" s="539"/>
      <c r="AC875" s="504"/>
    </row>
    <row r="876" spans="1:29" ht="16.7" customHeight="1" x14ac:dyDescent="0.15">
      <c r="A876" s="520">
        <v>22</v>
      </c>
      <c r="B876" s="520" t="s">
        <v>16419</v>
      </c>
      <c r="C876" s="521" t="s">
        <v>16420</v>
      </c>
      <c r="D876" s="542"/>
      <c r="E876" s="534"/>
      <c r="F876" s="534"/>
      <c r="H876" s="541"/>
      <c r="I876" s="1044"/>
      <c r="J876" s="544"/>
      <c r="K876" s="725"/>
      <c r="L876" s="967"/>
      <c r="M876" s="544"/>
      <c r="N876" s="548"/>
      <c r="O876" s="979"/>
      <c r="P876" s="626" t="s">
        <v>3833</v>
      </c>
      <c r="Q876" s="526" t="s">
        <v>1678</v>
      </c>
      <c r="R876" s="527">
        <v>0.5</v>
      </c>
      <c r="S876" s="762"/>
      <c r="U876" s="537"/>
      <c r="W876" s="534"/>
      <c r="X876" s="537"/>
      <c r="Y876" s="534"/>
      <c r="Z876" s="538"/>
      <c r="AA876" s="531">
        <f>ROUND(ROUND(ROUND(F873*K874,0)*N871,0)*R876,0)</f>
        <v>161</v>
      </c>
      <c r="AB876" s="539"/>
      <c r="AC876" s="504"/>
    </row>
    <row r="877" spans="1:29" ht="16.7" customHeight="1" x14ac:dyDescent="0.15">
      <c r="A877" s="520">
        <v>22</v>
      </c>
      <c r="B877" s="520" t="s">
        <v>16421</v>
      </c>
      <c r="C877" s="521" t="s">
        <v>16422</v>
      </c>
      <c r="D877" s="542"/>
      <c r="E877" s="534"/>
      <c r="F877" s="534"/>
      <c r="H877" s="541"/>
      <c r="I877" s="757"/>
      <c r="J877" s="525"/>
      <c r="K877" s="758"/>
      <c r="L877" s="966" t="s">
        <v>14906</v>
      </c>
      <c r="M877" s="525" t="s">
        <v>1678</v>
      </c>
      <c r="N877" s="529">
        <v>0.5</v>
      </c>
      <c r="O877" s="759"/>
      <c r="P877" s="760"/>
      <c r="Q877" s="526"/>
      <c r="R877" s="527"/>
      <c r="S877" s="762"/>
      <c r="U877" s="537"/>
      <c r="W877" s="534"/>
      <c r="X877" s="537"/>
      <c r="Y877" s="534"/>
      <c r="Z877" s="538"/>
      <c r="AA877" s="531">
        <f>ROUND(F873*N877,0)</f>
        <v>238</v>
      </c>
      <c r="AB877" s="539"/>
      <c r="AC877" s="504"/>
    </row>
    <row r="878" spans="1:29" ht="16.7" customHeight="1" x14ac:dyDescent="0.15">
      <c r="A878" s="520">
        <v>22</v>
      </c>
      <c r="B878" s="520" t="s">
        <v>16423</v>
      </c>
      <c r="C878" s="521" t="s">
        <v>16424</v>
      </c>
      <c r="D878" s="542"/>
      <c r="E878" s="534"/>
      <c r="F878" s="534"/>
      <c r="H878" s="541"/>
      <c r="J878" s="537"/>
      <c r="K878" s="742"/>
      <c r="L878" s="1032"/>
      <c r="M878" s="537"/>
      <c r="O878" s="1048" t="s">
        <v>10414</v>
      </c>
      <c r="P878" s="626" t="s">
        <v>16</v>
      </c>
      <c r="Q878" s="526" t="s">
        <v>1678</v>
      </c>
      <c r="R878" s="527">
        <v>0.7</v>
      </c>
      <c r="S878" s="762"/>
      <c r="U878" s="537"/>
      <c r="W878" s="534"/>
      <c r="X878" s="537"/>
      <c r="Y878" s="534"/>
      <c r="Z878" s="538"/>
      <c r="AA878" s="531">
        <f>ROUND(ROUND(F873*N877,0)*R878,0)</f>
        <v>167</v>
      </c>
      <c r="AB878" s="539"/>
      <c r="AC878" s="504"/>
    </row>
    <row r="879" spans="1:29" ht="16.7" customHeight="1" x14ac:dyDescent="0.15">
      <c r="A879" s="520">
        <v>22</v>
      </c>
      <c r="B879" s="520" t="s">
        <v>16425</v>
      </c>
      <c r="C879" s="521" t="s">
        <v>16426</v>
      </c>
      <c r="D879" s="542"/>
      <c r="E879" s="534"/>
      <c r="F879" s="534"/>
      <c r="H879" s="541"/>
      <c r="I879" s="763"/>
      <c r="J879" s="544"/>
      <c r="K879" s="579"/>
      <c r="L879" s="1032"/>
      <c r="M879" s="537"/>
      <c r="O879" s="979"/>
      <c r="P879" s="626" t="s">
        <v>3833</v>
      </c>
      <c r="Q879" s="526" t="s">
        <v>1678</v>
      </c>
      <c r="R879" s="527">
        <v>0.5</v>
      </c>
      <c r="S879" s="762"/>
      <c r="U879" s="537"/>
      <c r="W879" s="534"/>
      <c r="X879" s="537"/>
      <c r="Y879" s="534"/>
      <c r="Z879" s="538"/>
      <c r="AA879" s="531">
        <f>ROUND(ROUND(F873*N877,0)*R879,0)</f>
        <v>119</v>
      </c>
      <c r="AB879" s="539"/>
      <c r="AC879" s="504"/>
    </row>
    <row r="880" spans="1:29" ht="16.7" customHeight="1" x14ac:dyDescent="0.15">
      <c r="A880" s="520">
        <v>22</v>
      </c>
      <c r="B880" s="520" t="s">
        <v>16427</v>
      </c>
      <c r="C880" s="521" t="s">
        <v>16428</v>
      </c>
      <c r="D880" s="542"/>
      <c r="E880" s="534"/>
      <c r="F880" s="534"/>
      <c r="H880" s="541"/>
      <c r="I880" s="1049" t="s">
        <v>10418</v>
      </c>
      <c r="J880" s="525" t="s">
        <v>1678</v>
      </c>
      <c r="K880" s="718">
        <v>0.96499999999999997</v>
      </c>
      <c r="L880" s="1032"/>
      <c r="M880" s="537"/>
      <c r="O880" s="759"/>
      <c r="P880" s="760"/>
      <c r="Q880" s="526"/>
      <c r="R880" s="527"/>
      <c r="S880" s="762"/>
      <c r="U880" s="537"/>
      <c r="W880" s="534"/>
      <c r="X880" s="537"/>
      <c r="Y880" s="534"/>
      <c r="Z880" s="538"/>
      <c r="AA880" s="531">
        <f>ROUND(ROUND(ROUND(F873*K880,0)*N877,0),0)</f>
        <v>230</v>
      </c>
      <c r="AB880" s="539"/>
      <c r="AC880" s="504"/>
    </row>
    <row r="881" spans="1:29" ht="16.7" customHeight="1" x14ac:dyDescent="0.15">
      <c r="A881" s="520">
        <v>22</v>
      </c>
      <c r="B881" s="520" t="s">
        <v>16429</v>
      </c>
      <c r="C881" s="521" t="s">
        <v>16430</v>
      </c>
      <c r="D881" s="542"/>
      <c r="E881" s="534"/>
      <c r="F881" s="534"/>
      <c r="H881" s="541"/>
      <c r="I881" s="1047"/>
      <c r="J881" s="537"/>
      <c r="L881" s="1032"/>
      <c r="M881" s="537"/>
      <c r="O881" s="1048" t="s">
        <v>10414</v>
      </c>
      <c r="P881" s="626" t="s">
        <v>16</v>
      </c>
      <c r="Q881" s="526" t="s">
        <v>1678</v>
      </c>
      <c r="R881" s="527">
        <v>0.7</v>
      </c>
      <c r="S881" s="762"/>
      <c r="U881" s="537"/>
      <c r="W881" s="534"/>
      <c r="X881" s="537"/>
      <c r="Y881" s="534"/>
      <c r="Z881" s="538"/>
      <c r="AA881" s="531">
        <f>ROUND(ROUND(ROUND(F873*K880,0)*N877,0)*R881,0)</f>
        <v>161</v>
      </c>
      <c r="AB881" s="539"/>
      <c r="AC881" s="504"/>
    </row>
    <row r="882" spans="1:29" ht="16.7" customHeight="1" x14ac:dyDescent="0.15">
      <c r="A882" s="520">
        <v>22</v>
      </c>
      <c r="B882" s="520" t="s">
        <v>16431</v>
      </c>
      <c r="C882" s="521" t="s">
        <v>16432</v>
      </c>
      <c r="D882" s="542"/>
      <c r="E882" s="534"/>
      <c r="F882" s="534"/>
      <c r="H882" s="541"/>
      <c r="I882" s="1044"/>
      <c r="J882" s="544"/>
      <c r="K882" s="725"/>
      <c r="L882" s="967"/>
      <c r="M882" s="544"/>
      <c r="N882" s="548"/>
      <c r="O882" s="979"/>
      <c r="P882" s="626" t="s">
        <v>3833</v>
      </c>
      <c r="Q882" s="526" t="s">
        <v>1678</v>
      </c>
      <c r="R882" s="527">
        <v>0.5</v>
      </c>
      <c r="S882" s="764"/>
      <c r="T882" s="763"/>
      <c r="U882" s="544"/>
      <c r="V882" s="548"/>
      <c r="W882" s="534"/>
      <c r="X882" s="537"/>
      <c r="Y882" s="534"/>
      <c r="Z882" s="538"/>
      <c r="AA882" s="531">
        <f>ROUND(ROUND(ROUND(F873*K880,0)*N877,0)*R882,0)</f>
        <v>115</v>
      </c>
      <c r="AB882" s="539"/>
      <c r="AC882" s="504"/>
    </row>
    <row r="883" spans="1:29" ht="16.7" customHeight="1" x14ac:dyDescent="0.15">
      <c r="A883" s="520">
        <v>22</v>
      </c>
      <c r="B883" s="520">
        <v>9645</v>
      </c>
      <c r="C883" s="521" t="s">
        <v>16433</v>
      </c>
      <c r="D883" s="542"/>
      <c r="E883" s="534"/>
      <c r="F883" s="534"/>
      <c r="H883" s="541"/>
      <c r="I883" s="757"/>
      <c r="J883" s="525"/>
      <c r="K883" s="758"/>
      <c r="L883" s="1050" t="s">
        <v>14896</v>
      </c>
      <c r="M883" s="525" t="s">
        <v>1678</v>
      </c>
      <c r="N883" s="529">
        <v>0.7</v>
      </c>
      <c r="O883" s="759"/>
      <c r="P883" s="760"/>
      <c r="Q883" s="526"/>
      <c r="R883" s="527"/>
      <c r="S883" s="1054" t="s">
        <v>10423</v>
      </c>
      <c r="T883" s="968" t="s">
        <v>12821</v>
      </c>
      <c r="U883" s="525" t="s">
        <v>1678</v>
      </c>
      <c r="V883" s="529">
        <v>0.5</v>
      </c>
      <c r="W883" s="534"/>
      <c r="X883" s="537"/>
      <c r="Y883" s="534"/>
      <c r="Z883" s="538"/>
      <c r="AA883" s="531">
        <f>ROUND(ROUND(F873*N883,0)*V883,0)</f>
        <v>167</v>
      </c>
      <c r="AB883" s="539"/>
      <c r="AC883" s="504"/>
    </row>
    <row r="884" spans="1:29" ht="16.7" customHeight="1" x14ac:dyDescent="0.15">
      <c r="A884" s="520">
        <v>22</v>
      </c>
      <c r="B884" s="520">
        <v>9646</v>
      </c>
      <c r="C884" s="521" t="s">
        <v>16434</v>
      </c>
      <c r="D884" s="542"/>
      <c r="E884" s="534"/>
      <c r="F884" s="534"/>
      <c r="H884" s="541"/>
      <c r="J884" s="537"/>
      <c r="K884" s="742"/>
      <c r="L884" s="1032"/>
      <c r="M884" s="537"/>
      <c r="O884" s="1048" t="s">
        <v>10414</v>
      </c>
      <c r="P884" s="626" t="s">
        <v>16</v>
      </c>
      <c r="Q884" s="526" t="s">
        <v>1678</v>
      </c>
      <c r="R884" s="527">
        <v>0.7</v>
      </c>
      <c r="S884" s="1051"/>
      <c r="T884" s="1032"/>
      <c r="U884" s="537"/>
      <c r="W884" s="534"/>
      <c r="X884" s="537"/>
      <c r="Y884" s="534"/>
      <c r="Z884" s="538"/>
      <c r="AA884" s="531">
        <f>ROUND(ROUND(ROUND(F873*N883,0)*R884,0)*V883,0)</f>
        <v>117</v>
      </c>
      <c r="AB884" s="539"/>
      <c r="AC884" s="504"/>
    </row>
    <row r="885" spans="1:29" ht="16.7" customHeight="1" x14ac:dyDescent="0.15">
      <c r="A885" s="520">
        <v>22</v>
      </c>
      <c r="B885" s="520" t="s">
        <v>16435</v>
      </c>
      <c r="C885" s="521" t="s">
        <v>16436</v>
      </c>
      <c r="D885" s="542"/>
      <c r="E885" s="534"/>
      <c r="F885" s="534"/>
      <c r="H885" s="541"/>
      <c r="I885" s="763"/>
      <c r="J885" s="544"/>
      <c r="K885" s="579"/>
      <c r="L885" s="1032"/>
      <c r="M885" s="537"/>
      <c r="O885" s="979"/>
      <c r="P885" s="626" t="s">
        <v>3833</v>
      </c>
      <c r="Q885" s="526" t="s">
        <v>1678</v>
      </c>
      <c r="R885" s="527">
        <v>0.5</v>
      </c>
      <c r="S885" s="1051"/>
      <c r="T885" s="1032"/>
      <c r="U885" s="537"/>
      <c r="W885" s="534"/>
      <c r="X885" s="537"/>
      <c r="Y885" s="534"/>
      <c r="Z885" s="538"/>
      <c r="AA885" s="531">
        <f>ROUND(ROUND(ROUND(F873*N883,0)*R885,0)*V883,0)</f>
        <v>84</v>
      </c>
      <c r="AB885" s="539"/>
      <c r="AC885" s="504"/>
    </row>
    <row r="886" spans="1:29" ht="16.7" customHeight="1" x14ac:dyDescent="0.15">
      <c r="A886" s="520">
        <v>22</v>
      </c>
      <c r="B886" s="520">
        <v>9647</v>
      </c>
      <c r="C886" s="521" t="s">
        <v>16437</v>
      </c>
      <c r="D886" s="542"/>
      <c r="E886" s="534"/>
      <c r="F886" s="534"/>
      <c r="H886" s="541"/>
      <c r="I886" s="1049" t="s">
        <v>10418</v>
      </c>
      <c r="J886" s="525" t="s">
        <v>1678</v>
      </c>
      <c r="K886" s="718">
        <v>0.96499999999999997</v>
      </c>
      <c r="L886" s="1032"/>
      <c r="M886" s="537"/>
      <c r="O886" s="759"/>
      <c r="P886" s="760"/>
      <c r="Q886" s="526"/>
      <c r="R886" s="527"/>
      <c r="S886" s="1051"/>
      <c r="T886" s="1032"/>
      <c r="U886" s="537"/>
      <c r="W886" s="534"/>
      <c r="X886" s="537"/>
      <c r="Y886" s="534"/>
      <c r="Z886" s="538"/>
      <c r="AA886" s="531">
        <f>ROUND(ROUND(ROUND(ROUND(F873*K886,0)*N883,0)*V883,0),0)</f>
        <v>161</v>
      </c>
      <c r="AB886" s="539"/>
      <c r="AC886" s="504"/>
    </row>
    <row r="887" spans="1:29" ht="16.7" customHeight="1" x14ac:dyDescent="0.15">
      <c r="A887" s="520">
        <v>22</v>
      </c>
      <c r="B887" s="520">
        <v>9648</v>
      </c>
      <c r="C887" s="521" t="s">
        <v>16438</v>
      </c>
      <c r="D887" s="542"/>
      <c r="E887" s="534"/>
      <c r="F887" s="534"/>
      <c r="H887" s="541"/>
      <c r="I887" s="1047"/>
      <c r="J887" s="537"/>
      <c r="L887" s="1032"/>
      <c r="M887" s="537"/>
      <c r="O887" s="1048" t="s">
        <v>10414</v>
      </c>
      <c r="P887" s="626" t="s">
        <v>16</v>
      </c>
      <c r="Q887" s="526" t="s">
        <v>1678</v>
      </c>
      <c r="R887" s="527">
        <v>0.7</v>
      </c>
      <c r="S887" s="1051"/>
      <c r="T887" s="1032"/>
      <c r="U887" s="537"/>
      <c r="W887" s="534"/>
      <c r="X887" s="537"/>
      <c r="Y887" s="534"/>
      <c r="Z887" s="538"/>
      <c r="AA887" s="531">
        <f>ROUND(ROUND(ROUND(ROUND(ROUND(F873*K886,0)*N883,0)*R887,0)*V883,0),0)</f>
        <v>113</v>
      </c>
      <c r="AB887" s="539"/>
      <c r="AC887" s="504"/>
    </row>
    <row r="888" spans="1:29" ht="16.7" customHeight="1" x14ac:dyDescent="0.15">
      <c r="A888" s="520">
        <v>22</v>
      </c>
      <c r="B888" s="520" t="s">
        <v>16439</v>
      </c>
      <c r="C888" s="521" t="s">
        <v>16440</v>
      </c>
      <c r="D888" s="542"/>
      <c r="E888" s="534"/>
      <c r="F888" s="534"/>
      <c r="H888" s="541"/>
      <c r="I888" s="1044"/>
      <c r="J888" s="544"/>
      <c r="K888" s="725"/>
      <c r="L888" s="967"/>
      <c r="M888" s="544"/>
      <c r="N888" s="548"/>
      <c r="O888" s="979"/>
      <c r="P888" s="626" t="s">
        <v>3833</v>
      </c>
      <c r="Q888" s="526" t="s">
        <v>1678</v>
      </c>
      <c r="R888" s="527">
        <v>0.5</v>
      </c>
      <c r="S888" s="1051"/>
      <c r="T888" s="1032"/>
      <c r="U888" s="537"/>
      <c r="W888" s="534"/>
      <c r="X888" s="537"/>
      <c r="Y888" s="534"/>
      <c r="Z888" s="538"/>
      <c r="AA888" s="531">
        <f>ROUND(ROUND(ROUND(ROUND(ROUND(F873*K886,0)*N883,0)*R888,0)*V883,0),0)</f>
        <v>81</v>
      </c>
      <c r="AB888" s="539"/>
      <c r="AC888" s="504"/>
    </row>
    <row r="889" spans="1:29" ht="16.7" customHeight="1" x14ac:dyDescent="0.15">
      <c r="A889" s="520">
        <v>22</v>
      </c>
      <c r="B889" s="520" t="s">
        <v>16441</v>
      </c>
      <c r="C889" s="521" t="s">
        <v>16442</v>
      </c>
      <c r="D889" s="542"/>
      <c r="E889" s="534"/>
      <c r="F889" s="534"/>
      <c r="H889" s="541"/>
      <c r="I889" s="757"/>
      <c r="J889" s="525"/>
      <c r="K889" s="758"/>
      <c r="L889" s="966" t="s">
        <v>14906</v>
      </c>
      <c r="M889" s="525" t="s">
        <v>1678</v>
      </c>
      <c r="N889" s="529">
        <v>0.5</v>
      </c>
      <c r="O889" s="759"/>
      <c r="P889" s="760"/>
      <c r="Q889" s="526"/>
      <c r="R889" s="527"/>
      <c r="S889" s="1051"/>
      <c r="T889" s="1032"/>
      <c r="U889" s="537"/>
      <c r="W889" s="534"/>
      <c r="X889" s="537"/>
      <c r="Y889" s="534"/>
      <c r="Z889" s="538"/>
      <c r="AA889" s="531">
        <f>ROUND(ROUND(F873*N889,0)*V883,0)</f>
        <v>119</v>
      </c>
      <c r="AB889" s="539"/>
      <c r="AC889" s="504"/>
    </row>
    <row r="890" spans="1:29" ht="16.7" customHeight="1" x14ac:dyDescent="0.15">
      <c r="A890" s="520">
        <v>22</v>
      </c>
      <c r="B890" s="520" t="s">
        <v>16443</v>
      </c>
      <c r="C890" s="521" t="s">
        <v>16444</v>
      </c>
      <c r="D890" s="542"/>
      <c r="E890" s="534"/>
      <c r="F890" s="534"/>
      <c r="H890" s="541"/>
      <c r="J890" s="537"/>
      <c r="K890" s="742"/>
      <c r="L890" s="1032"/>
      <c r="M890" s="537"/>
      <c r="O890" s="1048" t="s">
        <v>10414</v>
      </c>
      <c r="P890" s="626" t="s">
        <v>16</v>
      </c>
      <c r="Q890" s="526" t="s">
        <v>1678</v>
      </c>
      <c r="R890" s="527">
        <v>0.7</v>
      </c>
      <c r="S890" s="1051"/>
      <c r="T890" s="1032"/>
      <c r="U890" s="537"/>
      <c r="W890" s="534"/>
      <c r="X890" s="537"/>
      <c r="Y890" s="534"/>
      <c r="Z890" s="538"/>
      <c r="AA890" s="531">
        <f>ROUND(ROUND(ROUND(F873*N889,0)*R890,0)*V883,0)</f>
        <v>84</v>
      </c>
      <c r="AB890" s="539"/>
      <c r="AC890" s="504"/>
    </row>
    <row r="891" spans="1:29" ht="16.7" customHeight="1" x14ac:dyDescent="0.15">
      <c r="A891" s="520">
        <v>22</v>
      </c>
      <c r="B891" s="520" t="s">
        <v>16445</v>
      </c>
      <c r="C891" s="521" t="s">
        <v>16446</v>
      </c>
      <c r="D891" s="542"/>
      <c r="E891" s="534"/>
      <c r="F891" s="534"/>
      <c r="H891" s="541"/>
      <c r="I891" s="763"/>
      <c r="J891" s="544"/>
      <c r="K891" s="579"/>
      <c r="L891" s="1032"/>
      <c r="M891" s="537"/>
      <c r="O891" s="979"/>
      <c r="P891" s="626" t="s">
        <v>3833</v>
      </c>
      <c r="Q891" s="526" t="s">
        <v>1678</v>
      </c>
      <c r="R891" s="527">
        <v>0.5</v>
      </c>
      <c r="S891" s="1051"/>
      <c r="T891" s="1032"/>
      <c r="U891" s="537"/>
      <c r="W891" s="534"/>
      <c r="X891" s="537"/>
      <c r="Y891" s="534"/>
      <c r="Z891" s="538"/>
      <c r="AA891" s="531">
        <f>ROUND(ROUND(ROUND(F873*N889,0)*R891,0)*V883,0)</f>
        <v>60</v>
      </c>
      <c r="AB891" s="539"/>
      <c r="AC891" s="504"/>
    </row>
    <row r="892" spans="1:29" ht="16.7" customHeight="1" x14ac:dyDescent="0.15">
      <c r="A892" s="520">
        <v>22</v>
      </c>
      <c r="B892" s="520" t="s">
        <v>16447</v>
      </c>
      <c r="C892" s="521" t="s">
        <v>16448</v>
      </c>
      <c r="D892" s="542"/>
      <c r="E892" s="534"/>
      <c r="F892" s="534"/>
      <c r="H892" s="541"/>
      <c r="I892" s="1049" t="s">
        <v>10418</v>
      </c>
      <c r="J892" s="525" t="s">
        <v>1678</v>
      </c>
      <c r="K892" s="718">
        <v>0.96499999999999997</v>
      </c>
      <c r="L892" s="1032"/>
      <c r="M892" s="537"/>
      <c r="O892" s="759"/>
      <c r="P892" s="760"/>
      <c r="Q892" s="526"/>
      <c r="R892" s="527"/>
      <c r="S892" s="1051"/>
      <c r="T892" s="1032"/>
      <c r="U892" s="537"/>
      <c r="W892" s="534"/>
      <c r="X892" s="537"/>
      <c r="Y892" s="534"/>
      <c r="Z892" s="538"/>
      <c r="AA892" s="531">
        <f>ROUND(ROUND(ROUND(ROUND(F873*K892,0)*N889,0),0)*V883,0)</f>
        <v>115</v>
      </c>
      <c r="AB892" s="539"/>
      <c r="AC892" s="504"/>
    </row>
    <row r="893" spans="1:29" ht="16.7" customHeight="1" x14ac:dyDescent="0.15">
      <c r="A893" s="520">
        <v>22</v>
      </c>
      <c r="B893" s="520" t="s">
        <v>16449</v>
      </c>
      <c r="C893" s="521" t="s">
        <v>16450</v>
      </c>
      <c r="D893" s="542"/>
      <c r="E893" s="534"/>
      <c r="F893" s="534"/>
      <c r="H893" s="541"/>
      <c r="I893" s="1047"/>
      <c r="J893" s="537"/>
      <c r="L893" s="1032"/>
      <c r="M893" s="537"/>
      <c r="O893" s="1048" t="s">
        <v>10414</v>
      </c>
      <c r="P893" s="626" t="s">
        <v>16</v>
      </c>
      <c r="Q893" s="526" t="s">
        <v>1678</v>
      </c>
      <c r="R893" s="527">
        <v>0.7</v>
      </c>
      <c r="S893" s="1051"/>
      <c r="T893" s="1032"/>
      <c r="U893" s="537"/>
      <c r="W893" s="534"/>
      <c r="X893" s="537"/>
      <c r="Y893" s="534"/>
      <c r="Z893" s="538"/>
      <c r="AA893" s="531">
        <f>ROUND(ROUND(ROUND(ROUND(F873*K892,0)*N889,0)*R893,0)*V883,0)</f>
        <v>81</v>
      </c>
      <c r="AB893" s="539"/>
      <c r="AC893" s="504"/>
    </row>
    <row r="894" spans="1:29" ht="16.7" customHeight="1" x14ac:dyDescent="0.15">
      <c r="A894" s="520">
        <v>22</v>
      </c>
      <c r="B894" s="520" t="s">
        <v>16451</v>
      </c>
      <c r="C894" s="521" t="s">
        <v>16452</v>
      </c>
      <c r="D894" s="542"/>
      <c r="E894" s="534"/>
      <c r="F894" s="534"/>
      <c r="H894" s="541"/>
      <c r="I894" s="1044"/>
      <c r="J894" s="544"/>
      <c r="K894" s="725"/>
      <c r="L894" s="967"/>
      <c r="M894" s="544"/>
      <c r="N894" s="548"/>
      <c r="O894" s="979"/>
      <c r="P894" s="626" t="s">
        <v>3833</v>
      </c>
      <c r="Q894" s="526" t="s">
        <v>1678</v>
      </c>
      <c r="R894" s="527">
        <v>0.5</v>
      </c>
      <c r="S894" s="1051"/>
      <c r="T894" s="967"/>
      <c r="U894" s="544"/>
      <c r="V894" s="548"/>
      <c r="W894" s="534"/>
      <c r="X894" s="537"/>
      <c r="Y894" s="534"/>
      <c r="Z894" s="538"/>
      <c r="AA894" s="531">
        <f>ROUND(ROUND(ROUND(ROUND(F873*K892,0)*N889,0)*R894,0)*V883,0)</f>
        <v>58</v>
      </c>
      <c r="AB894" s="539"/>
      <c r="AC894" s="504"/>
    </row>
    <row r="895" spans="1:29" ht="16.7" customHeight="1" x14ac:dyDescent="0.15">
      <c r="A895" s="520">
        <v>22</v>
      </c>
      <c r="B895" s="520">
        <v>9649</v>
      </c>
      <c r="C895" s="521" t="s">
        <v>16453</v>
      </c>
      <c r="D895" s="542"/>
      <c r="E895" s="534"/>
      <c r="F895" s="534"/>
      <c r="H895" s="541"/>
      <c r="I895" s="757"/>
      <c r="J895" s="525"/>
      <c r="K895" s="758"/>
      <c r="L895" s="1050" t="s">
        <v>14896</v>
      </c>
      <c r="M895" s="525" t="s">
        <v>1678</v>
      </c>
      <c r="N895" s="529">
        <v>0.7</v>
      </c>
      <c r="O895" s="759"/>
      <c r="P895" s="760"/>
      <c r="Q895" s="526"/>
      <c r="R895" s="527"/>
      <c r="S895" s="1051"/>
      <c r="T895" s="968" t="s">
        <v>12830</v>
      </c>
      <c r="U895" s="525" t="s">
        <v>1678</v>
      </c>
      <c r="V895" s="529">
        <v>0.7</v>
      </c>
      <c r="W895" s="534"/>
      <c r="X895" s="537"/>
      <c r="Y895" s="534"/>
      <c r="Z895" s="538"/>
      <c r="AA895" s="531">
        <f>ROUND(ROUND(F873*N895,0)*V895,0)</f>
        <v>233</v>
      </c>
      <c r="AB895" s="539"/>
      <c r="AC895" s="504"/>
    </row>
    <row r="896" spans="1:29" ht="16.7" customHeight="1" x14ac:dyDescent="0.15">
      <c r="A896" s="520">
        <v>22</v>
      </c>
      <c r="B896" s="520">
        <v>9650</v>
      </c>
      <c r="C896" s="521" t="s">
        <v>16454</v>
      </c>
      <c r="D896" s="542"/>
      <c r="E896" s="534"/>
      <c r="F896" s="534"/>
      <c r="H896" s="541"/>
      <c r="J896" s="537"/>
      <c r="K896" s="742"/>
      <c r="L896" s="1032"/>
      <c r="M896" s="537"/>
      <c r="O896" s="1048" t="s">
        <v>10414</v>
      </c>
      <c r="P896" s="626" t="s">
        <v>16</v>
      </c>
      <c r="Q896" s="526" t="s">
        <v>1678</v>
      </c>
      <c r="R896" s="527">
        <v>0.7</v>
      </c>
      <c r="S896" s="1051"/>
      <c r="T896" s="1032"/>
      <c r="U896" s="537"/>
      <c r="W896" s="534"/>
      <c r="X896" s="537"/>
      <c r="Y896" s="534"/>
      <c r="Z896" s="538"/>
      <c r="AA896" s="531">
        <f>ROUND(ROUND(ROUND(F873*N895,0)*R896,0)*V895,0)</f>
        <v>163</v>
      </c>
      <c r="AB896" s="539"/>
      <c r="AC896" s="504"/>
    </row>
    <row r="897" spans="1:29" ht="16.7" customHeight="1" x14ac:dyDescent="0.15">
      <c r="A897" s="520">
        <v>22</v>
      </c>
      <c r="B897" s="520" t="s">
        <v>16455</v>
      </c>
      <c r="C897" s="521" t="s">
        <v>16456</v>
      </c>
      <c r="D897" s="542"/>
      <c r="E897" s="534"/>
      <c r="F897" s="534"/>
      <c r="H897" s="541"/>
      <c r="I897" s="763"/>
      <c r="J897" s="544"/>
      <c r="K897" s="579"/>
      <c r="L897" s="1032"/>
      <c r="M897" s="537"/>
      <c r="O897" s="979"/>
      <c r="P897" s="626" t="s">
        <v>3833</v>
      </c>
      <c r="Q897" s="526" t="s">
        <v>1678</v>
      </c>
      <c r="R897" s="527">
        <v>0.5</v>
      </c>
      <c r="S897" s="1051"/>
      <c r="T897" s="1032"/>
      <c r="U897" s="537"/>
      <c r="W897" s="534"/>
      <c r="X897" s="537"/>
      <c r="Y897" s="534"/>
      <c r="Z897" s="538"/>
      <c r="AA897" s="531">
        <f>ROUND(ROUND(ROUND(F873*N895,0)*R897,0)*V895,0)</f>
        <v>117</v>
      </c>
      <c r="AB897" s="539"/>
      <c r="AC897" s="504"/>
    </row>
    <row r="898" spans="1:29" ht="16.7" customHeight="1" x14ac:dyDescent="0.15">
      <c r="A898" s="520">
        <v>22</v>
      </c>
      <c r="B898" s="520">
        <v>9019</v>
      </c>
      <c r="C898" s="521" t="s">
        <v>16457</v>
      </c>
      <c r="D898" s="542"/>
      <c r="E898" s="534"/>
      <c r="F898" s="534"/>
      <c r="H898" s="541"/>
      <c r="I898" s="1049" t="s">
        <v>10418</v>
      </c>
      <c r="J898" s="525" t="s">
        <v>1678</v>
      </c>
      <c r="K898" s="718">
        <v>0.96499999999999997</v>
      </c>
      <c r="L898" s="1032"/>
      <c r="M898" s="537"/>
      <c r="O898" s="759"/>
      <c r="P898" s="760"/>
      <c r="Q898" s="526"/>
      <c r="R898" s="527"/>
      <c r="S898" s="1051"/>
      <c r="T898" s="1032"/>
      <c r="U898" s="537"/>
      <c r="W898" s="534"/>
      <c r="X898" s="537"/>
      <c r="Y898" s="534"/>
      <c r="Z898" s="538"/>
      <c r="AA898" s="531">
        <f>ROUND(ROUND(ROUND(ROUND(F873*K898,0)*N895,0)*V895,0),0)</f>
        <v>225</v>
      </c>
      <c r="AB898" s="539"/>
      <c r="AC898" s="504"/>
    </row>
    <row r="899" spans="1:29" ht="16.7" customHeight="1" x14ac:dyDescent="0.15">
      <c r="A899" s="520">
        <v>22</v>
      </c>
      <c r="B899" s="520">
        <v>9020</v>
      </c>
      <c r="C899" s="521" t="s">
        <v>16458</v>
      </c>
      <c r="D899" s="542"/>
      <c r="E899" s="534"/>
      <c r="F899" s="534"/>
      <c r="H899" s="541"/>
      <c r="I899" s="1047"/>
      <c r="J899" s="537"/>
      <c r="L899" s="1032"/>
      <c r="M899" s="537"/>
      <c r="O899" s="1048" t="s">
        <v>10414</v>
      </c>
      <c r="P899" s="626" t="s">
        <v>16</v>
      </c>
      <c r="Q899" s="526" t="s">
        <v>1678</v>
      </c>
      <c r="R899" s="527">
        <v>0.7</v>
      </c>
      <c r="S899" s="1051"/>
      <c r="T899" s="1032"/>
      <c r="U899" s="537"/>
      <c r="W899" s="534"/>
      <c r="X899" s="537"/>
      <c r="Y899" s="534"/>
      <c r="Z899" s="538"/>
      <c r="AA899" s="531">
        <f>ROUND(ROUND(ROUND(ROUND(ROUND(F873*K898,0)*N895,0)*R899,0)*V895,0),0)</f>
        <v>158</v>
      </c>
      <c r="AB899" s="539"/>
      <c r="AC899" s="504"/>
    </row>
    <row r="900" spans="1:29" ht="16.7" customHeight="1" x14ac:dyDescent="0.15">
      <c r="A900" s="520">
        <v>22</v>
      </c>
      <c r="B900" s="520" t="s">
        <v>16459</v>
      </c>
      <c r="C900" s="521" t="s">
        <v>16460</v>
      </c>
      <c r="D900" s="542"/>
      <c r="E900" s="534"/>
      <c r="F900" s="534"/>
      <c r="H900" s="541"/>
      <c r="I900" s="1044"/>
      <c r="J900" s="544"/>
      <c r="K900" s="725"/>
      <c r="L900" s="967"/>
      <c r="M900" s="544"/>
      <c r="N900" s="548"/>
      <c r="O900" s="979"/>
      <c r="P900" s="626" t="s">
        <v>3833</v>
      </c>
      <c r="Q900" s="526" t="s">
        <v>1678</v>
      </c>
      <c r="R900" s="527">
        <v>0.5</v>
      </c>
      <c r="S900" s="1051"/>
      <c r="T900" s="1032"/>
      <c r="U900" s="537"/>
      <c r="W900" s="534"/>
      <c r="X900" s="537"/>
      <c r="Y900" s="534"/>
      <c r="Z900" s="538"/>
      <c r="AA900" s="531">
        <f>ROUND(ROUND(ROUND(ROUND(ROUND(F873*K898,0)*N895,0)*R900,0)*V895,0),0)</f>
        <v>113</v>
      </c>
      <c r="AB900" s="539"/>
      <c r="AC900" s="504"/>
    </row>
    <row r="901" spans="1:29" ht="16.7" customHeight="1" x14ac:dyDescent="0.15">
      <c r="A901" s="520">
        <v>22</v>
      </c>
      <c r="B901" s="520" t="s">
        <v>16461</v>
      </c>
      <c r="C901" s="521" t="s">
        <v>16462</v>
      </c>
      <c r="D901" s="542"/>
      <c r="E901" s="534"/>
      <c r="F901" s="534"/>
      <c r="H901" s="541"/>
      <c r="I901" s="757"/>
      <c r="J901" s="525"/>
      <c r="K901" s="758"/>
      <c r="L901" s="966" t="s">
        <v>14906</v>
      </c>
      <c r="M901" s="525" t="s">
        <v>1678</v>
      </c>
      <c r="N901" s="529">
        <v>0.5</v>
      </c>
      <c r="O901" s="759"/>
      <c r="P901" s="760"/>
      <c r="Q901" s="526"/>
      <c r="R901" s="527"/>
      <c r="S901" s="1051"/>
      <c r="T901" s="1032"/>
      <c r="U901" s="537"/>
      <c r="W901" s="534"/>
      <c r="X901" s="537"/>
      <c r="Y901" s="534"/>
      <c r="Z901" s="538"/>
      <c r="AA901" s="531">
        <f>ROUND(ROUND(F873*N901,0)*V895,0)</f>
        <v>167</v>
      </c>
      <c r="AB901" s="539"/>
      <c r="AC901" s="504"/>
    </row>
    <row r="902" spans="1:29" ht="16.7" customHeight="1" x14ac:dyDescent="0.15">
      <c r="A902" s="520">
        <v>22</v>
      </c>
      <c r="B902" s="520" t="s">
        <v>16463</v>
      </c>
      <c r="C902" s="521" t="s">
        <v>16464</v>
      </c>
      <c r="D902" s="542"/>
      <c r="E902" s="534"/>
      <c r="F902" s="534"/>
      <c r="H902" s="541"/>
      <c r="J902" s="537"/>
      <c r="K902" s="742"/>
      <c r="L902" s="1032"/>
      <c r="M902" s="537"/>
      <c r="O902" s="1048" t="s">
        <v>10414</v>
      </c>
      <c r="P902" s="626" t="s">
        <v>16</v>
      </c>
      <c r="Q902" s="526" t="s">
        <v>1678</v>
      </c>
      <c r="R902" s="527">
        <v>0.7</v>
      </c>
      <c r="S902" s="1051"/>
      <c r="T902" s="1032"/>
      <c r="U902" s="537"/>
      <c r="W902" s="534"/>
      <c r="X902" s="537"/>
      <c r="Y902" s="534"/>
      <c r="Z902" s="538"/>
      <c r="AA902" s="531">
        <f>ROUND(ROUND(ROUND(F873*N901,0)*R902,0)*V895,0)</f>
        <v>117</v>
      </c>
      <c r="AB902" s="539"/>
      <c r="AC902" s="504"/>
    </row>
    <row r="903" spans="1:29" ht="16.7" customHeight="1" x14ac:dyDescent="0.15">
      <c r="A903" s="520">
        <v>22</v>
      </c>
      <c r="B903" s="520" t="s">
        <v>16465</v>
      </c>
      <c r="C903" s="521" t="s">
        <v>16466</v>
      </c>
      <c r="D903" s="542"/>
      <c r="E903" s="534"/>
      <c r="F903" s="534"/>
      <c r="H903" s="541"/>
      <c r="I903" s="763"/>
      <c r="J903" s="544"/>
      <c r="K903" s="579"/>
      <c r="L903" s="1032"/>
      <c r="M903" s="537"/>
      <c r="O903" s="979"/>
      <c r="P903" s="626" t="s">
        <v>3833</v>
      </c>
      <c r="Q903" s="526" t="s">
        <v>1678</v>
      </c>
      <c r="R903" s="527">
        <v>0.5</v>
      </c>
      <c r="S903" s="1051"/>
      <c r="T903" s="1032"/>
      <c r="U903" s="537"/>
      <c r="W903" s="534"/>
      <c r="X903" s="537"/>
      <c r="Y903" s="534"/>
      <c r="Z903" s="538"/>
      <c r="AA903" s="531">
        <f>ROUND(ROUND(ROUND(F873*N901,0)*R903,0)*V895,0)</f>
        <v>83</v>
      </c>
      <c r="AB903" s="539"/>
      <c r="AC903" s="504"/>
    </row>
    <row r="904" spans="1:29" ht="16.7" customHeight="1" x14ac:dyDescent="0.15">
      <c r="A904" s="520">
        <v>22</v>
      </c>
      <c r="B904" s="520" t="s">
        <v>16467</v>
      </c>
      <c r="C904" s="521" t="s">
        <v>16468</v>
      </c>
      <c r="D904" s="542"/>
      <c r="E904" s="534"/>
      <c r="F904" s="534"/>
      <c r="H904" s="541"/>
      <c r="I904" s="1049" t="s">
        <v>10418</v>
      </c>
      <c r="J904" s="525" t="s">
        <v>1678</v>
      </c>
      <c r="K904" s="718">
        <v>0.96499999999999997</v>
      </c>
      <c r="L904" s="1032"/>
      <c r="M904" s="537"/>
      <c r="O904" s="759"/>
      <c r="P904" s="760"/>
      <c r="Q904" s="526"/>
      <c r="R904" s="527"/>
      <c r="S904" s="1051"/>
      <c r="T904" s="1032"/>
      <c r="U904" s="537"/>
      <c r="W904" s="534"/>
      <c r="X904" s="537"/>
      <c r="Y904" s="534"/>
      <c r="Z904" s="538"/>
      <c r="AA904" s="531">
        <f>ROUND(ROUND(ROUND(ROUND(F873*K904,0)*N901,0),0)*V895,0)</f>
        <v>161</v>
      </c>
      <c r="AB904" s="539"/>
      <c r="AC904" s="504"/>
    </row>
    <row r="905" spans="1:29" ht="16.7" customHeight="1" x14ac:dyDescent="0.15">
      <c r="A905" s="520">
        <v>22</v>
      </c>
      <c r="B905" s="520" t="s">
        <v>16469</v>
      </c>
      <c r="C905" s="521" t="s">
        <v>16470</v>
      </c>
      <c r="D905" s="542"/>
      <c r="E905" s="534"/>
      <c r="F905" s="534"/>
      <c r="H905" s="541"/>
      <c r="I905" s="1047"/>
      <c r="J905" s="537"/>
      <c r="L905" s="1032"/>
      <c r="M905" s="537"/>
      <c r="O905" s="1048" t="s">
        <v>10414</v>
      </c>
      <c r="P905" s="626" t="s">
        <v>16</v>
      </c>
      <c r="Q905" s="526" t="s">
        <v>1678</v>
      </c>
      <c r="R905" s="527">
        <v>0.7</v>
      </c>
      <c r="S905" s="1051"/>
      <c r="T905" s="1032"/>
      <c r="U905" s="537"/>
      <c r="W905" s="534"/>
      <c r="X905" s="537"/>
      <c r="Y905" s="534"/>
      <c r="Z905" s="538"/>
      <c r="AA905" s="531">
        <f>ROUND(ROUND(ROUND(ROUND(F873*K904,0)*N901,0)*R905,0)*V895,0)</f>
        <v>113</v>
      </c>
      <c r="AB905" s="539"/>
      <c r="AC905" s="504"/>
    </row>
    <row r="906" spans="1:29" ht="16.7" customHeight="1" x14ac:dyDescent="0.15">
      <c r="A906" s="520">
        <v>22</v>
      </c>
      <c r="B906" s="520" t="s">
        <v>16471</v>
      </c>
      <c r="C906" s="521" t="s">
        <v>16472</v>
      </c>
      <c r="D906" s="542"/>
      <c r="E906" s="534"/>
      <c r="F906" s="534"/>
      <c r="H906" s="541"/>
      <c r="I906" s="1044"/>
      <c r="J906" s="544"/>
      <c r="K906" s="725"/>
      <c r="L906" s="967"/>
      <c r="M906" s="544"/>
      <c r="N906" s="548"/>
      <c r="O906" s="979"/>
      <c r="P906" s="626" t="s">
        <v>3833</v>
      </c>
      <c r="Q906" s="526" t="s">
        <v>1678</v>
      </c>
      <c r="R906" s="527">
        <v>0.5</v>
      </c>
      <c r="S906" s="1052"/>
      <c r="T906" s="967"/>
      <c r="U906" s="544"/>
      <c r="V906" s="548"/>
      <c r="W906" s="534"/>
      <c r="X906" s="537"/>
      <c r="Y906" s="534"/>
      <c r="Z906" s="538"/>
      <c r="AA906" s="531">
        <f>ROUND(ROUND(ROUND(ROUND(F873*K904,0)*N901,0)*R906,0)*V895,0)</f>
        <v>81</v>
      </c>
      <c r="AB906" s="539"/>
      <c r="AC906" s="504"/>
    </row>
    <row r="907" spans="1:29" ht="16.7" customHeight="1" x14ac:dyDescent="0.15">
      <c r="A907" s="520">
        <v>22</v>
      </c>
      <c r="B907" s="520" t="s">
        <v>16473</v>
      </c>
      <c r="C907" s="521" t="s">
        <v>16474</v>
      </c>
      <c r="D907" s="542"/>
      <c r="E907" s="534"/>
      <c r="F907" s="534"/>
      <c r="H907" s="541"/>
      <c r="I907" s="757"/>
      <c r="J907" s="525"/>
      <c r="K907" s="758"/>
      <c r="L907" s="966" t="s">
        <v>14896</v>
      </c>
      <c r="M907" s="525" t="s">
        <v>1678</v>
      </c>
      <c r="N907" s="529">
        <v>0.7</v>
      </c>
      <c r="O907" s="759"/>
      <c r="P907" s="760"/>
      <c r="Q907" s="526"/>
      <c r="R907" s="527"/>
      <c r="S907" s="1054" t="s">
        <v>14959</v>
      </c>
      <c r="T907" s="968" t="s">
        <v>12840</v>
      </c>
      <c r="U907" s="525" t="s">
        <v>1678</v>
      </c>
      <c r="V907" s="529">
        <v>0.7</v>
      </c>
      <c r="W907" s="534"/>
      <c r="X907" s="537"/>
      <c r="Y907" s="534"/>
      <c r="Z907" s="538"/>
      <c r="AA907" s="531">
        <f>ROUND(ROUND(F873*N907,0)*V907,0)</f>
        <v>233</v>
      </c>
      <c r="AB907" s="539"/>
      <c r="AC907" s="504"/>
    </row>
    <row r="908" spans="1:29" ht="16.7" customHeight="1" x14ac:dyDescent="0.15">
      <c r="A908" s="520">
        <v>22</v>
      </c>
      <c r="B908" s="520" t="s">
        <v>16475</v>
      </c>
      <c r="C908" s="521" t="s">
        <v>16476</v>
      </c>
      <c r="D908" s="542"/>
      <c r="E908" s="534"/>
      <c r="F908" s="534"/>
      <c r="H908" s="541"/>
      <c r="J908" s="537"/>
      <c r="K908" s="742"/>
      <c r="L908" s="1032"/>
      <c r="M908" s="537"/>
      <c r="O908" s="1048" t="s">
        <v>10414</v>
      </c>
      <c r="P908" s="626" t="s">
        <v>16</v>
      </c>
      <c r="Q908" s="526" t="s">
        <v>1678</v>
      </c>
      <c r="R908" s="527">
        <v>0.7</v>
      </c>
      <c r="S908" s="1055"/>
      <c r="T908" s="1032"/>
      <c r="U908" s="537"/>
      <c r="W908" s="534"/>
      <c r="X908" s="537"/>
      <c r="Y908" s="534"/>
      <c r="Z908" s="538"/>
      <c r="AA908" s="531">
        <f>ROUND(ROUND(ROUND(F873*N907,0)*R908,0)*V907,0)</f>
        <v>163</v>
      </c>
      <c r="AB908" s="539"/>
      <c r="AC908" s="504"/>
    </row>
    <row r="909" spans="1:29" ht="16.7" customHeight="1" x14ac:dyDescent="0.15">
      <c r="A909" s="520">
        <v>22</v>
      </c>
      <c r="B909" s="520" t="s">
        <v>16477</v>
      </c>
      <c r="C909" s="521" t="s">
        <v>16478</v>
      </c>
      <c r="D909" s="542"/>
      <c r="E909" s="534"/>
      <c r="F909" s="534"/>
      <c r="H909" s="541"/>
      <c r="I909" s="763"/>
      <c r="J909" s="544"/>
      <c r="K909" s="579"/>
      <c r="L909" s="1032"/>
      <c r="M909" s="537"/>
      <c r="O909" s="979"/>
      <c r="P909" s="626" t="s">
        <v>3833</v>
      </c>
      <c r="Q909" s="526" t="s">
        <v>1678</v>
      </c>
      <c r="R909" s="527">
        <v>0.5</v>
      </c>
      <c r="S909" s="1055"/>
      <c r="T909" s="1032"/>
      <c r="U909" s="537"/>
      <c r="W909" s="534"/>
      <c r="X909" s="537"/>
      <c r="Y909" s="534"/>
      <c r="Z909" s="538"/>
      <c r="AA909" s="531">
        <f>ROUND(ROUND(ROUND(F873*N907,0)*R909,0)*V907,0)</f>
        <v>117</v>
      </c>
      <c r="AB909" s="539"/>
      <c r="AC909" s="504"/>
    </row>
    <row r="910" spans="1:29" ht="16.7" customHeight="1" x14ac:dyDescent="0.15">
      <c r="A910" s="520">
        <v>22</v>
      </c>
      <c r="B910" s="520" t="s">
        <v>16479</v>
      </c>
      <c r="C910" s="521" t="s">
        <v>16480</v>
      </c>
      <c r="D910" s="542"/>
      <c r="E910" s="534"/>
      <c r="F910" s="534"/>
      <c r="H910" s="541"/>
      <c r="I910" s="1049" t="s">
        <v>10418</v>
      </c>
      <c r="J910" s="525" t="s">
        <v>1678</v>
      </c>
      <c r="K910" s="718">
        <v>0.96499999999999997</v>
      </c>
      <c r="L910" s="1032"/>
      <c r="M910" s="537"/>
      <c r="O910" s="759"/>
      <c r="P910" s="760"/>
      <c r="Q910" s="526"/>
      <c r="R910" s="527"/>
      <c r="S910" s="1055"/>
      <c r="T910" s="1032"/>
      <c r="U910" s="537"/>
      <c r="W910" s="534"/>
      <c r="X910" s="537"/>
      <c r="Y910" s="534"/>
      <c r="Z910" s="538"/>
      <c r="AA910" s="531">
        <f>ROUND(ROUND(ROUND(ROUND(F873*K910,0)*N907,0)*V907,0),0)</f>
        <v>225</v>
      </c>
      <c r="AB910" s="539"/>
      <c r="AC910" s="504"/>
    </row>
    <row r="911" spans="1:29" ht="16.7" customHeight="1" x14ac:dyDescent="0.15">
      <c r="A911" s="520">
        <v>22</v>
      </c>
      <c r="B911" s="520" t="s">
        <v>16481</v>
      </c>
      <c r="C911" s="521" t="s">
        <v>16482</v>
      </c>
      <c r="D911" s="542"/>
      <c r="E911" s="534"/>
      <c r="F911" s="534"/>
      <c r="H911" s="541"/>
      <c r="I911" s="1047"/>
      <c r="J911" s="537"/>
      <c r="L911" s="1032"/>
      <c r="M911" s="537"/>
      <c r="O911" s="1048" t="s">
        <v>10414</v>
      </c>
      <c r="P911" s="626" t="s">
        <v>16</v>
      </c>
      <c r="Q911" s="526" t="s">
        <v>1678</v>
      </c>
      <c r="R911" s="527">
        <v>0.7</v>
      </c>
      <c r="S911" s="1055"/>
      <c r="T911" s="1032"/>
      <c r="U911" s="537"/>
      <c r="W911" s="534"/>
      <c r="X911" s="537"/>
      <c r="Y911" s="534"/>
      <c r="Z911" s="538"/>
      <c r="AA911" s="531">
        <f>ROUND(ROUND(ROUND(ROUND(ROUND(F873*K910,0)*N907,0)*R911,0)*V907,0),0)</f>
        <v>158</v>
      </c>
      <c r="AB911" s="539"/>
      <c r="AC911" s="504"/>
    </row>
    <row r="912" spans="1:29" ht="16.7" customHeight="1" x14ac:dyDescent="0.15">
      <c r="A912" s="520">
        <v>22</v>
      </c>
      <c r="B912" s="520" t="s">
        <v>16483</v>
      </c>
      <c r="C912" s="521" t="s">
        <v>16484</v>
      </c>
      <c r="D912" s="542"/>
      <c r="E912" s="534"/>
      <c r="F912" s="534"/>
      <c r="H912" s="541"/>
      <c r="I912" s="1044"/>
      <c r="J912" s="544"/>
      <c r="K912" s="725"/>
      <c r="L912" s="967"/>
      <c r="M912" s="544"/>
      <c r="N912" s="548"/>
      <c r="O912" s="979"/>
      <c r="P912" s="626" t="s">
        <v>3833</v>
      </c>
      <c r="Q912" s="526" t="s">
        <v>1678</v>
      </c>
      <c r="R912" s="527">
        <v>0.5</v>
      </c>
      <c r="S912" s="1055"/>
      <c r="T912" s="1032"/>
      <c r="U912" s="537"/>
      <c r="W912" s="534"/>
      <c r="X912" s="537"/>
      <c r="Y912" s="534"/>
      <c r="Z912" s="538"/>
      <c r="AA912" s="531">
        <f>ROUND(ROUND(ROUND(ROUND(ROUND(F873*K910,0)*N907,0)*R912,0)*V907,0),0)</f>
        <v>113</v>
      </c>
      <c r="AB912" s="539"/>
      <c r="AC912" s="504"/>
    </row>
    <row r="913" spans="1:29" ht="16.7" customHeight="1" x14ac:dyDescent="0.15">
      <c r="A913" s="520">
        <v>22</v>
      </c>
      <c r="B913" s="520" t="s">
        <v>16485</v>
      </c>
      <c r="C913" s="521" t="s">
        <v>16486</v>
      </c>
      <c r="D913" s="542"/>
      <c r="E913" s="534"/>
      <c r="F913" s="534"/>
      <c r="H913" s="541"/>
      <c r="I913" s="757"/>
      <c r="J913" s="525"/>
      <c r="K913" s="758"/>
      <c r="L913" s="966" t="s">
        <v>14906</v>
      </c>
      <c r="M913" s="525" t="s">
        <v>1678</v>
      </c>
      <c r="N913" s="529">
        <v>0.5</v>
      </c>
      <c r="O913" s="759"/>
      <c r="P913" s="760"/>
      <c r="Q913" s="526"/>
      <c r="R913" s="527"/>
      <c r="S913" s="1055"/>
      <c r="T913" s="1032"/>
      <c r="U913" s="537"/>
      <c r="W913" s="534"/>
      <c r="X913" s="537"/>
      <c r="Y913" s="534"/>
      <c r="Z913" s="538"/>
      <c r="AA913" s="531">
        <f>ROUND(ROUND(F873*N913,0)*V907,0)</f>
        <v>167</v>
      </c>
      <c r="AB913" s="539"/>
      <c r="AC913" s="504"/>
    </row>
    <row r="914" spans="1:29" ht="16.7" customHeight="1" x14ac:dyDescent="0.15">
      <c r="A914" s="520">
        <v>22</v>
      </c>
      <c r="B914" s="520" t="s">
        <v>16487</v>
      </c>
      <c r="C914" s="521" t="s">
        <v>16488</v>
      </c>
      <c r="D914" s="542"/>
      <c r="E914" s="534"/>
      <c r="F914" s="534"/>
      <c r="H914" s="541"/>
      <c r="J914" s="537"/>
      <c r="K914" s="742"/>
      <c r="L914" s="1032"/>
      <c r="M914" s="537"/>
      <c r="O914" s="1048" t="s">
        <v>10414</v>
      </c>
      <c r="P914" s="626" t="s">
        <v>16</v>
      </c>
      <c r="Q914" s="526" t="s">
        <v>1678</v>
      </c>
      <c r="R914" s="527">
        <v>0.7</v>
      </c>
      <c r="S914" s="1055"/>
      <c r="T914" s="1032"/>
      <c r="U914" s="537"/>
      <c r="W914" s="534"/>
      <c r="X914" s="537"/>
      <c r="Y914" s="534"/>
      <c r="Z914" s="538"/>
      <c r="AA914" s="531">
        <f>ROUND(ROUND(ROUND(F873*N913,0)*R914,0)*V907,0)</f>
        <v>117</v>
      </c>
      <c r="AB914" s="539"/>
      <c r="AC914" s="504"/>
    </row>
    <row r="915" spans="1:29" ht="16.7" customHeight="1" x14ac:dyDescent="0.15">
      <c r="A915" s="520">
        <v>22</v>
      </c>
      <c r="B915" s="520" t="s">
        <v>16489</v>
      </c>
      <c r="C915" s="521" t="s">
        <v>16490</v>
      </c>
      <c r="D915" s="542"/>
      <c r="E915" s="534"/>
      <c r="F915" s="534"/>
      <c r="H915" s="541"/>
      <c r="I915" s="763"/>
      <c r="J915" s="544"/>
      <c r="K915" s="579"/>
      <c r="L915" s="1032"/>
      <c r="M915" s="537"/>
      <c r="O915" s="979"/>
      <c r="P915" s="626" t="s">
        <v>3833</v>
      </c>
      <c r="Q915" s="526" t="s">
        <v>1678</v>
      </c>
      <c r="R915" s="527">
        <v>0.5</v>
      </c>
      <c r="S915" s="1055"/>
      <c r="T915" s="1032"/>
      <c r="U915" s="537"/>
      <c r="W915" s="534"/>
      <c r="X915" s="537"/>
      <c r="Y915" s="534"/>
      <c r="Z915" s="538"/>
      <c r="AA915" s="531">
        <f>ROUND(ROUND(ROUND(F873*N913,0)*R915,0)*V907,0)</f>
        <v>83</v>
      </c>
      <c r="AB915" s="539"/>
      <c r="AC915" s="504"/>
    </row>
    <row r="916" spans="1:29" ht="16.7" customHeight="1" x14ac:dyDescent="0.15">
      <c r="A916" s="520">
        <v>22</v>
      </c>
      <c r="B916" s="520" t="s">
        <v>16491</v>
      </c>
      <c r="C916" s="521" t="s">
        <v>16492</v>
      </c>
      <c r="D916" s="542"/>
      <c r="E916" s="534"/>
      <c r="F916" s="534"/>
      <c r="H916" s="541"/>
      <c r="I916" s="1049" t="s">
        <v>10418</v>
      </c>
      <c r="J916" s="525" t="s">
        <v>1678</v>
      </c>
      <c r="K916" s="718">
        <v>0.96499999999999997</v>
      </c>
      <c r="L916" s="1032"/>
      <c r="M916" s="537"/>
      <c r="O916" s="759"/>
      <c r="P916" s="760"/>
      <c r="Q916" s="526"/>
      <c r="R916" s="527"/>
      <c r="S916" s="1055"/>
      <c r="T916" s="1032"/>
      <c r="U916" s="537"/>
      <c r="W916" s="534"/>
      <c r="X916" s="537"/>
      <c r="Y916" s="534"/>
      <c r="Z916" s="538"/>
      <c r="AA916" s="531">
        <f>ROUND(ROUND(ROUND(ROUND(F873*K916,0)*N913,0),0)*V907,0)</f>
        <v>161</v>
      </c>
      <c r="AB916" s="539"/>
      <c r="AC916" s="504"/>
    </row>
    <row r="917" spans="1:29" ht="16.7" customHeight="1" x14ac:dyDescent="0.15">
      <c r="A917" s="520">
        <v>22</v>
      </c>
      <c r="B917" s="520" t="s">
        <v>16493</v>
      </c>
      <c r="C917" s="521" t="s">
        <v>16494</v>
      </c>
      <c r="D917" s="542"/>
      <c r="E917" s="534"/>
      <c r="F917" s="534"/>
      <c r="H917" s="541"/>
      <c r="I917" s="1047"/>
      <c r="J917" s="537"/>
      <c r="L917" s="1032"/>
      <c r="M917" s="537"/>
      <c r="O917" s="1048" t="s">
        <v>10414</v>
      </c>
      <c r="P917" s="626" t="s">
        <v>16</v>
      </c>
      <c r="Q917" s="526" t="s">
        <v>1678</v>
      </c>
      <c r="R917" s="527">
        <v>0.7</v>
      </c>
      <c r="S917" s="1055"/>
      <c r="T917" s="1032"/>
      <c r="U917" s="537"/>
      <c r="W917" s="534"/>
      <c r="X917" s="537"/>
      <c r="Y917" s="534"/>
      <c r="Z917" s="538"/>
      <c r="AA917" s="531">
        <f>ROUND(ROUND(ROUND(ROUND(F873*K916,0)*N913,0)*R917,0)*V907,0)</f>
        <v>113</v>
      </c>
      <c r="AB917" s="539"/>
      <c r="AC917" s="504"/>
    </row>
    <row r="918" spans="1:29" ht="16.7" customHeight="1" x14ac:dyDescent="0.15">
      <c r="A918" s="520">
        <v>22</v>
      </c>
      <c r="B918" s="520" t="s">
        <v>16495</v>
      </c>
      <c r="C918" s="521" t="s">
        <v>16496</v>
      </c>
      <c r="D918" s="557"/>
      <c r="E918" s="550"/>
      <c r="F918" s="550"/>
      <c r="G918" s="650"/>
      <c r="H918" s="558"/>
      <c r="I918" s="1044"/>
      <c r="J918" s="544"/>
      <c r="K918" s="725"/>
      <c r="L918" s="967"/>
      <c r="M918" s="544"/>
      <c r="N918" s="548"/>
      <c r="O918" s="979"/>
      <c r="P918" s="626" t="s">
        <v>3833</v>
      </c>
      <c r="Q918" s="526" t="s">
        <v>1678</v>
      </c>
      <c r="R918" s="527">
        <v>0.5</v>
      </c>
      <c r="S918" s="1052"/>
      <c r="T918" s="967"/>
      <c r="U918" s="544"/>
      <c r="V918" s="548"/>
      <c r="W918" s="550"/>
      <c r="X918" s="544"/>
      <c r="Y918" s="550"/>
      <c r="Z918" s="553"/>
      <c r="AA918" s="531">
        <f>ROUND(ROUND(ROUND(ROUND(F873*K916,0)*N913,0)*R918,0)*V907,0)</f>
        <v>81</v>
      </c>
      <c r="AB918" s="559"/>
      <c r="AC918" s="504"/>
    </row>
    <row r="919" spans="1:29" ht="16.7" customHeight="1" x14ac:dyDescent="0.15">
      <c r="A919" s="520">
        <v>22</v>
      </c>
      <c r="B919" s="520">
        <v>9285</v>
      </c>
      <c r="C919" s="521" t="s">
        <v>16497</v>
      </c>
      <c r="D919" s="560"/>
      <c r="E919" s="522"/>
      <c r="F919" s="522"/>
      <c r="G919" s="585"/>
      <c r="H919" s="561"/>
      <c r="I919" s="757"/>
      <c r="J919" s="525"/>
      <c r="K919" s="758"/>
      <c r="L919" s="1050" t="s">
        <v>14896</v>
      </c>
      <c r="M919" s="525" t="s">
        <v>1678</v>
      </c>
      <c r="N919" s="529">
        <v>0.7</v>
      </c>
      <c r="O919" s="759"/>
      <c r="P919" s="760"/>
      <c r="Q919" s="526"/>
      <c r="R919" s="527"/>
      <c r="S919" s="761"/>
      <c r="T919" s="757"/>
      <c r="U919" s="525"/>
      <c r="V919" s="529"/>
      <c r="W919" s="522"/>
      <c r="X919" s="525"/>
      <c r="Y919" s="936" t="s">
        <v>14983</v>
      </c>
      <c r="Z919" s="941"/>
      <c r="AA919" s="531">
        <f>ROUND(ROUND(F873*N919,0)-Y922,0)</f>
        <v>321</v>
      </c>
      <c r="AB919" s="532"/>
      <c r="AC919" s="504"/>
    </row>
    <row r="920" spans="1:29" ht="16.7" customHeight="1" x14ac:dyDescent="0.15">
      <c r="A920" s="520">
        <v>22</v>
      </c>
      <c r="B920" s="520">
        <v>9286</v>
      </c>
      <c r="C920" s="521" t="s">
        <v>16498</v>
      </c>
      <c r="D920" s="542"/>
      <c r="E920" s="534"/>
      <c r="F920" s="534"/>
      <c r="H920" s="541"/>
      <c r="J920" s="537"/>
      <c r="K920" s="742"/>
      <c r="L920" s="1032"/>
      <c r="M920" s="537"/>
      <c r="O920" s="1048" t="s">
        <v>10414</v>
      </c>
      <c r="P920" s="626" t="s">
        <v>16</v>
      </c>
      <c r="Q920" s="526" t="s">
        <v>1678</v>
      </c>
      <c r="R920" s="527">
        <v>0.7</v>
      </c>
      <c r="S920" s="762"/>
      <c r="U920" s="537"/>
      <c r="W920" s="534"/>
      <c r="X920" s="537"/>
      <c r="Y920" s="937"/>
      <c r="Z920" s="942"/>
      <c r="AA920" s="531">
        <f>ROUND(ROUND(ROUND(F873*N919,0)*R920,0)-Y922,0)</f>
        <v>221</v>
      </c>
      <c r="AB920" s="539"/>
      <c r="AC920" s="504"/>
    </row>
    <row r="921" spans="1:29" ht="16.7" customHeight="1" x14ac:dyDescent="0.15">
      <c r="A921" s="520">
        <v>22</v>
      </c>
      <c r="B921" s="520" t="s">
        <v>16499</v>
      </c>
      <c r="C921" s="521" t="s">
        <v>16500</v>
      </c>
      <c r="D921" s="542"/>
      <c r="E921" s="534"/>
      <c r="F921" s="534"/>
      <c r="H921" s="541"/>
      <c r="I921" s="763"/>
      <c r="J921" s="544"/>
      <c r="K921" s="579"/>
      <c r="L921" s="1032"/>
      <c r="M921" s="537"/>
      <c r="O921" s="979"/>
      <c r="P921" s="626" t="s">
        <v>3833</v>
      </c>
      <c r="Q921" s="526" t="s">
        <v>1678</v>
      </c>
      <c r="R921" s="527">
        <v>0.5</v>
      </c>
      <c r="S921" s="762"/>
      <c r="U921" s="537"/>
      <c r="W921" s="534"/>
      <c r="X921" s="537"/>
      <c r="Y921" s="555"/>
      <c r="Z921" s="556"/>
      <c r="AA921" s="531">
        <f>ROUND(ROUND(ROUND(F873*N919,0)*R921,0)-Y922,0)</f>
        <v>155</v>
      </c>
      <c r="AB921" s="539"/>
      <c r="AC921" s="504"/>
    </row>
    <row r="922" spans="1:29" ht="16.7" customHeight="1" x14ac:dyDescent="0.15">
      <c r="A922" s="520">
        <v>22</v>
      </c>
      <c r="B922" s="520">
        <v>9287</v>
      </c>
      <c r="C922" s="521" t="s">
        <v>16501</v>
      </c>
      <c r="D922" s="542"/>
      <c r="E922" s="534"/>
      <c r="F922" s="534"/>
      <c r="H922" s="541"/>
      <c r="I922" s="1049" t="s">
        <v>10418</v>
      </c>
      <c r="J922" s="525" t="s">
        <v>1678</v>
      </c>
      <c r="K922" s="718">
        <v>0.96499999999999997</v>
      </c>
      <c r="L922" s="1032"/>
      <c r="M922" s="537"/>
      <c r="O922" s="759"/>
      <c r="P922" s="760"/>
      <c r="Q922" s="526"/>
      <c r="R922" s="527"/>
      <c r="S922" s="762"/>
      <c r="U922" s="537"/>
      <c r="W922" s="534"/>
      <c r="X922" s="537"/>
      <c r="Y922" s="765">
        <v>12</v>
      </c>
      <c r="Z922" s="942" t="s">
        <v>14988</v>
      </c>
      <c r="AA922" s="531">
        <f>ROUND(ROUND(ROUND(ROUND(F873*K922,0)*N919,0),0)-Y922,0)</f>
        <v>309</v>
      </c>
      <c r="AB922" s="539"/>
      <c r="AC922" s="504"/>
    </row>
    <row r="923" spans="1:29" ht="16.7" customHeight="1" x14ac:dyDescent="0.15">
      <c r="A923" s="520">
        <v>22</v>
      </c>
      <c r="B923" s="520">
        <v>9288</v>
      </c>
      <c r="C923" s="521" t="s">
        <v>16502</v>
      </c>
      <c r="D923" s="542"/>
      <c r="E923" s="534"/>
      <c r="F923" s="534"/>
      <c r="H923" s="541"/>
      <c r="I923" s="1047"/>
      <c r="J923" s="537"/>
      <c r="L923" s="1032"/>
      <c r="M923" s="537"/>
      <c r="O923" s="1048" t="s">
        <v>10414</v>
      </c>
      <c r="P923" s="626" t="s">
        <v>16</v>
      </c>
      <c r="Q923" s="526" t="s">
        <v>1678</v>
      </c>
      <c r="R923" s="527">
        <v>0.7</v>
      </c>
      <c r="S923" s="762"/>
      <c r="U923" s="537"/>
      <c r="W923" s="534"/>
      <c r="X923" s="537"/>
      <c r="Y923" s="534"/>
      <c r="Z923" s="942"/>
      <c r="AA923" s="531">
        <f>ROUND(ROUND(ROUND(ROUND(F873*K922,0)*N919,0)*R923,0)-Y922,0)</f>
        <v>213</v>
      </c>
      <c r="AB923" s="539"/>
      <c r="AC923" s="504"/>
    </row>
    <row r="924" spans="1:29" ht="16.7" customHeight="1" x14ac:dyDescent="0.15">
      <c r="A924" s="520">
        <v>22</v>
      </c>
      <c r="B924" s="520" t="s">
        <v>16503</v>
      </c>
      <c r="C924" s="521" t="s">
        <v>16504</v>
      </c>
      <c r="D924" s="542"/>
      <c r="E924" s="534"/>
      <c r="F924" s="534"/>
      <c r="H924" s="541"/>
      <c r="I924" s="1044"/>
      <c r="J924" s="544"/>
      <c r="K924" s="725"/>
      <c r="L924" s="967"/>
      <c r="M924" s="544"/>
      <c r="N924" s="548"/>
      <c r="O924" s="979"/>
      <c r="P924" s="626" t="s">
        <v>3833</v>
      </c>
      <c r="Q924" s="526" t="s">
        <v>1678</v>
      </c>
      <c r="R924" s="527">
        <v>0.5</v>
      </c>
      <c r="S924" s="762"/>
      <c r="U924" s="537"/>
      <c r="W924" s="534"/>
      <c r="X924" s="537"/>
      <c r="Y924" s="534"/>
      <c r="Z924" s="538"/>
      <c r="AA924" s="531">
        <f>ROUND(ROUND(ROUND(ROUND(F873*K922,0)*N919,0)*R924,0)-Y922,0)</f>
        <v>149</v>
      </c>
      <c r="AB924" s="539"/>
      <c r="AC924" s="504"/>
    </row>
    <row r="925" spans="1:29" ht="16.7" customHeight="1" x14ac:dyDescent="0.15">
      <c r="A925" s="520">
        <v>22</v>
      </c>
      <c r="B925" s="520" t="s">
        <v>16505</v>
      </c>
      <c r="C925" s="521" t="s">
        <v>16506</v>
      </c>
      <c r="D925" s="542"/>
      <c r="E925" s="534"/>
      <c r="F925" s="534"/>
      <c r="H925" s="541"/>
      <c r="I925" s="757"/>
      <c r="J925" s="525"/>
      <c r="K925" s="758"/>
      <c r="L925" s="966" t="s">
        <v>14906</v>
      </c>
      <c r="M925" s="525" t="s">
        <v>1678</v>
      </c>
      <c r="N925" s="529">
        <v>0.5</v>
      </c>
      <c r="O925" s="759"/>
      <c r="P925" s="760"/>
      <c r="Q925" s="526"/>
      <c r="R925" s="527"/>
      <c r="S925" s="762"/>
      <c r="U925" s="537"/>
      <c r="W925" s="534"/>
      <c r="X925" s="537"/>
      <c r="Y925" s="534"/>
      <c r="Z925" s="538"/>
      <c r="AA925" s="531">
        <f>ROUND(ROUND(F873*N925,0)-Y922,0)</f>
        <v>226</v>
      </c>
      <c r="AB925" s="539"/>
      <c r="AC925" s="504"/>
    </row>
    <row r="926" spans="1:29" ht="16.7" customHeight="1" x14ac:dyDescent="0.15">
      <c r="A926" s="520">
        <v>22</v>
      </c>
      <c r="B926" s="520" t="s">
        <v>16507</v>
      </c>
      <c r="C926" s="521" t="s">
        <v>16508</v>
      </c>
      <c r="D926" s="542"/>
      <c r="E926" s="534"/>
      <c r="F926" s="534"/>
      <c r="H926" s="541"/>
      <c r="J926" s="537"/>
      <c r="K926" s="742"/>
      <c r="L926" s="1032"/>
      <c r="M926" s="537"/>
      <c r="O926" s="1048" t="s">
        <v>10414</v>
      </c>
      <c r="P926" s="626" t="s">
        <v>16</v>
      </c>
      <c r="Q926" s="526" t="s">
        <v>1678</v>
      </c>
      <c r="R926" s="527">
        <v>0.7</v>
      </c>
      <c r="S926" s="762"/>
      <c r="U926" s="537"/>
      <c r="W926" s="534"/>
      <c r="X926" s="537"/>
      <c r="Y926" s="534"/>
      <c r="Z926" s="538"/>
      <c r="AA926" s="531">
        <f>ROUND(ROUND(ROUND(F873*N925,0)*R926,0)-Y922,0)</f>
        <v>155</v>
      </c>
      <c r="AB926" s="539"/>
      <c r="AC926" s="504"/>
    </row>
    <row r="927" spans="1:29" ht="16.7" customHeight="1" x14ac:dyDescent="0.15">
      <c r="A927" s="520">
        <v>22</v>
      </c>
      <c r="B927" s="520" t="s">
        <v>16509</v>
      </c>
      <c r="C927" s="521" t="s">
        <v>16510</v>
      </c>
      <c r="D927" s="542"/>
      <c r="E927" s="534"/>
      <c r="F927" s="534"/>
      <c r="H927" s="541"/>
      <c r="I927" s="763"/>
      <c r="J927" s="544"/>
      <c r="K927" s="579"/>
      <c r="L927" s="1032"/>
      <c r="M927" s="537"/>
      <c r="O927" s="979"/>
      <c r="P927" s="626" t="s">
        <v>3833</v>
      </c>
      <c r="Q927" s="526" t="s">
        <v>1678</v>
      </c>
      <c r="R927" s="527">
        <v>0.5</v>
      </c>
      <c r="S927" s="762"/>
      <c r="U927" s="537"/>
      <c r="W927" s="534"/>
      <c r="X927" s="537"/>
      <c r="Y927" s="534"/>
      <c r="Z927" s="538"/>
      <c r="AA927" s="531">
        <f>ROUND(ROUND(ROUND(F873*N925,0)*R927,0)-Y922,0)</f>
        <v>107</v>
      </c>
      <c r="AB927" s="539"/>
      <c r="AC927" s="504"/>
    </row>
    <row r="928" spans="1:29" ht="16.7" customHeight="1" x14ac:dyDescent="0.15">
      <c r="A928" s="520">
        <v>22</v>
      </c>
      <c r="B928" s="520" t="s">
        <v>16511</v>
      </c>
      <c r="C928" s="521" t="s">
        <v>16512</v>
      </c>
      <c r="D928" s="542"/>
      <c r="E928" s="534"/>
      <c r="F928" s="534"/>
      <c r="H928" s="541"/>
      <c r="I928" s="1049" t="s">
        <v>10418</v>
      </c>
      <c r="J928" s="525" t="s">
        <v>1678</v>
      </c>
      <c r="K928" s="718">
        <v>0.96499999999999997</v>
      </c>
      <c r="L928" s="1032"/>
      <c r="M928" s="537"/>
      <c r="O928" s="759"/>
      <c r="P928" s="760"/>
      <c r="Q928" s="526"/>
      <c r="R928" s="527"/>
      <c r="S928" s="762"/>
      <c r="U928" s="537"/>
      <c r="W928" s="534"/>
      <c r="X928" s="537"/>
      <c r="Y928" s="534"/>
      <c r="Z928" s="538"/>
      <c r="AA928" s="531">
        <f>ROUND(ROUND(ROUND(ROUND(F873*K928,0)*N925,0),0)-Y922,0)</f>
        <v>218</v>
      </c>
      <c r="AB928" s="539"/>
      <c r="AC928" s="504"/>
    </row>
    <row r="929" spans="1:29" ht="16.7" customHeight="1" x14ac:dyDescent="0.15">
      <c r="A929" s="520">
        <v>22</v>
      </c>
      <c r="B929" s="520" t="s">
        <v>16513</v>
      </c>
      <c r="C929" s="521" t="s">
        <v>16514</v>
      </c>
      <c r="D929" s="542"/>
      <c r="E929" s="534"/>
      <c r="F929" s="534"/>
      <c r="H929" s="541"/>
      <c r="I929" s="1047"/>
      <c r="J929" s="537"/>
      <c r="L929" s="1032"/>
      <c r="M929" s="537"/>
      <c r="O929" s="1048" t="s">
        <v>10414</v>
      </c>
      <c r="P929" s="626" t="s">
        <v>16</v>
      </c>
      <c r="Q929" s="526" t="s">
        <v>1678</v>
      </c>
      <c r="R929" s="527">
        <v>0.7</v>
      </c>
      <c r="S929" s="762"/>
      <c r="U929" s="537"/>
      <c r="W929" s="534"/>
      <c r="X929" s="537"/>
      <c r="Y929" s="534"/>
      <c r="Z929" s="538"/>
      <c r="AA929" s="531">
        <f>ROUND(ROUND(ROUND(ROUND(F873*K928,0)*N925,0)*R929,0)-Y922,0)</f>
        <v>149</v>
      </c>
      <c r="AB929" s="539"/>
      <c r="AC929" s="504"/>
    </row>
    <row r="930" spans="1:29" ht="16.7" customHeight="1" x14ac:dyDescent="0.15">
      <c r="A930" s="520">
        <v>22</v>
      </c>
      <c r="B930" s="520" t="s">
        <v>16515</v>
      </c>
      <c r="C930" s="521" t="s">
        <v>16516</v>
      </c>
      <c r="D930" s="542"/>
      <c r="E930" s="534"/>
      <c r="F930" s="534"/>
      <c r="H930" s="541"/>
      <c r="I930" s="1044"/>
      <c r="J930" s="544"/>
      <c r="K930" s="725"/>
      <c r="L930" s="967"/>
      <c r="M930" s="544"/>
      <c r="N930" s="548"/>
      <c r="O930" s="979"/>
      <c r="P930" s="626" t="s">
        <v>3833</v>
      </c>
      <c r="Q930" s="526" t="s">
        <v>1678</v>
      </c>
      <c r="R930" s="527">
        <v>0.5</v>
      </c>
      <c r="S930" s="764"/>
      <c r="T930" s="763"/>
      <c r="U930" s="544"/>
      <c r="V930" s="548"/>
      <c r="W930" s="534"/>
      <c r="X930" s="537"/>
      <c r="Y930" s="534"/>
      <c r="Z930" s="538"/>
      <c r="AA930" s="531">
        <f>ROUND(ROUND(ROUND(ROUND(F873*K928,0)*N925,0)*R930,0)-Y922,0)</f>
        <v>103</v>
      </c>
      <c r="AB930" s="539"/>
      <c r="AC930" s="504"/>
    </row>
    <row r="931" spans="1:29" ht="16.7" customHeight="1" x14ac:dyDescent="0.15">
      <c r="A931" s="520">
        <v>22</v>
      </c>
      <c r="B931" s="520">
        <v>9295</v>
      </c>
      <c r="C931" s="521" t="s">
        <v>16517</v>
      </c>
      <c r="D931" s="542"/>
      <c r="E931" s="534"/>
      <c r="F931" s="534"/>
      <c r="H931" s="541"/>
      <c r="I931" s="757"/>
      <c r="J931" s="525"/>
      <c r="K931" s="758"/>
      <c r="L931" s="1050" t="s">
        <v>14896</v>
      </c>
      <c r="M931" s="525" t="s">
        <v>1678</v>
      </c>
      <c r="N931" s="529">
        <v>0.7</v>
      </c>
      <c r="O931" s="759"/>
      <c r="P931" s="760"/>
      <c r="Q931" s="526"/>
      <c r="R931" s="527"/>
      <c r="S931" s="1054" t="s">
        <v>10423</v>
      </c>
      <c r="T931" s="968" t="s">
        <v>12821</v>
      </c>
      <c r="U931" s="525" t="s">
        <v>1678</v>
      </c>
      <c r="V931" s="529">
        <v>0.5</v>
      </c>
      <c r="W931" s="534"/>
      <c r="X931" s="537"/>
      <c r="Y931" s="534"/>
      <c r="Z931" s="538"/>
      <c r="AA931" s="531">
        <f>ROUND(ROUND(ROUND(F873*N931,0)*V931,0)-Y922,0)</f>
        <v>155</v>
      </c>
      <c r="AB931" s="539"/>
      <c r="AC931" s="504"/>
    </row>
    <row r="932" spans="1:29" ht="16.7" customHeight="1" x14ac:dyDescent="0.15">
      <c r="A932" s="520">
        <v>22</v>
      </c>
      <c r="B932" s="520">
        <v>9296</v>
      </c>
      <c r="C932" s="521" t="s">
        <v>16518</v>
      </c>
      <c r="D932" s="542"/>
      <c r="E932" s="534"/>
      <c r="F932" s="534"/>
      <c r="H932" s="541"/>
      <c r="J932" s="537"/>
      <c r="K932" s="742"/>
      <c r="L932" s="1032"/>
      <c r="M932" s="537"/>
      <c r="O932" s="1048" t="s">
        <v>10414</v>
      </c>
      <c r="P932" s="626" t="s">
        <v>16</v>
      </c>
      <c r="Q932" s="526" t="s">
        <v>1678</v>
      </c>
      <c r="R932" s="527">
        <v>0.7</v>
      </c>
      <c r="S932" s="1051"/>
      <c r="T932" s="1032"/>
      <c r="U932" s="537"/>
      <c r="W932" s="534"/>
      <c r="X932" s="537"/>
      <c r="Y932" s="534"/>
      <c r="Z932" s="538"/>
      <c r="AA932" s="531">
        <f>ROUND(ROUND(ROUND(ROUND(F873*N931,0)*R932,0)*V931,0)-Y922,0)</f>
        <v>105</v>
      </c>
      <c r="AB932" s="539"/>
      <c r="AC932" s="504"/>
    </row>
    <row r="933" spans="1:29" ht="16.7" customHeight="1" x14ac:dyDescent="0.15">
      <c r="A933" s="520">
        <v>22</v>
      </c>
      <c r="B933" s="520" t="s">
        <v>16519</v>
      </c>
      <c r="C933" s="521" t="s">
        <v>16520</v>
      </c>
      <c r="D933" s="542"/>
      <c r="E933" s="534"/>
      <c r="F933" s="534"/>
      <c r="H933" s="541"/>
      <c r="I933" s="763"/>
      <c r="J933" s="544"/>
      <c r="K933" s="579"/>
      <c r="L933" s="1032"/>
      <c r="M933" s="537"/>
      <c r="O933" s="979"/>
      <c r="P933" s="626" t="s">
        <v>3833</v>
      </c>
      <c r="Q933" s="526" t="s">
        <v>1678</v>
      </c>
      <c r="R933" s="527">
        <v>0.5</v>
      </c>
      <c r="S933" s="1051"/>
      <c r="T933" s="1032"/>
      <c r="U933" s="537"/>
      <c r="W933" s="534"/>
      <c r="X933" s="537"/>
      <c r="Y933" s="534"/>
      <c r="Z933" s="538"/>
      <c r="AA933" s="531">
        <f>ROUND(ROUND(ROUND(ROUND(F873*N931,0)*R933,0)*V931,0)-Y922,0)</f>
        <v>72</v>
      </c>
      <c r="AB933" s="539"/>
      <c r="AC933" s="504"/>
    </row>
    <row r="934" spans="1:29" ht="16.7" customHeight="1" x14ac:dyDescent="0.15">
      <c r="A934" s="520">
        <v>22</v>
      </c>
      <c r="B934" s="520">
        <v>9297</v>
      </c>
      <c r="C934" s="521" t="s">
        <v>16521</v>
      </c>
      <c r="D934" s="542"/>
      <c r="E934" s="534"/>
      <c r="F934" s="534"/>
      <c r="H934" s="541"/>
      <c r="I934" s="1049" t="s">
        <v>10418</v>
      </c>
      <c r="J934" s="525" t="s">
        <v>1678</v>
      </c>
      <c r="K934" s="718">
        <v>0.96499999999999997</v>
      </c>
      <c r="L934" s="1032"/>
      <c r="M934" s="537"/>
      <c r="O934" s="759"/>
      <c r="P934" s="760"/>
      <c r="Q934" s="526"/>
      <c r="R934" s="527"/>
      <c r="S934" s="1051"/>
      <c r="T934" s="1032"/>
      <c r="U934" s="537"/>
      <c r="W934" s="534"/>
      <c r="X934" s="537"/>
      <c r="Y934" s="534"/>
      <c r="Z934" s="538"/>
      <c r="AA934" s="531">
        <f>ROUND(ROUND(ROUND(ROUND(ROUND(F873*K934,0)*N931,0)*V931,0),0)-Y922,0)</f>
        <v>149</v>
      </c>
      <c r="AB934" s="539"/>
      <c r="AC934" s="504"/>
    </row>
    <row r="935" spans="1:29" ht="16.7" customHeight="1" x14ac:dyDescent="0.15">
      <c r="A935" s="520">
        <v>22</v>
      </c>
      <c r="B935" s="520">
        <v>9298</v>
      </c>
      <c r="C935" s="521" t="s">
        <v>16522</v>
      </c>
      <c r="D935" s="542"/>
      <c r="E935" s="534"/>
      <c r="F935" s="534"/>
      <c r="H935" s="541"/>
      <c r="I935" s="1047"/>
      <c r="J935" s="537"/>
      <c r="L935" s="1032"/>
      <c r="M935" s="537"/>
      <c r="O935" s="1048" t="s">
        <v>10414</v>
      </c>
      <c r="P935" s="626" t="s">
        <v>16</v>
      </c>
      <c r="Q935" s="526" t="s">
        <v>1678</v>
      </c>
      <c r="R935" s="527">
        <v>0.7</v>
      </c>
      <c r="S935" s="1051"/>
      <c r="T935" s="1032"/>
      <c r="U935" s="537"/>
      <c r="W935" s="534"/>
      <c r="X935" s="537"/>
      <c r="Y935" s="534"/>
      <c r="Z935" s="538"/>
      <c r="AA935" s="531">
        <f>ROUND(ROUND(ROUND(ROUND(ROUND(ROUND(F873*K934,0)*N931,0)*R935,0)*V931,0),0)-Y922,0)</f>
        <v>101</v>
      </c>
      <c r="AB935" s="539"/>
      <c r="AC935" s="504"/>
    </row>
    <row r="936" spans="1:29" ht="16.7" customHeight="1" x14ac:dyDescent="0.15">
      <c r="A936" s="520">
        <v>22</v>
      </c>
      <c r="B936" s="520" t="s">
        <v>16523</v>
      </c>
      <c r="C936" s="521" t="s">
        <v>16524</v>
      </c>
      <c r="D936" s="542"/>
      <c r="E936" s="534"/>
      <c r="F936" s="534"/>
      <c r="H936" s="541"/>
      <c r="I936" s="1044"/>
      <c r="J936" s="544"/>
      <c r="K936" s="725"/>
      <c r="L936" s="967"/>
      <c r="M936" s="544"/>
      <c r="N936" s="548"/>
      <c r="O936" s="979"/>
      <c r="P936" s="626" t="s">
        <v>3833</v>
      </c>
      <c r="Q936" s="526" t="s">
        <v>1678</v>
      </c>
      <c r="R936" s="527">
        <v>0.5</v>
      </c>
      <c r="S936" s="1051"/>
      <c r="T936" s="1032"/>
      <c r="U936" s="537"/>
      <c r="W936" s="534"/>
      <c r="X936" s="537"/>
      <c r="Y936" s="534"/>
      <c r="Z936" s="538"/>
      <c r="AA936" s="531">
        <f>ROUND(ROUND(ROUND(ROUND(ROUND(ROUND(F873*K934,0)*N931,0)*R936,0)*V931,0),0)-Y922,0)</f>
        <v>69</v>
      </c>
      <c r="AB936" s="539"/>
      <c r="AC936" s="504"/>
    </row>
    <row r="937" spans="1:29" ht="16.7" customHeight="1" x14ac:dyDescent="0.15">
      <c r="A937" s="520">
        <v>22</v>
      </c>
      <c r="B937" s="520" t="s">
        <v>16525</v>
      </c>
      <c r="C937" s="521" t="s">
        <v>16526</v>
      </c>
      <c r="D937" s="542"/>
      <c r="E937" s="534"/>
      <c r="F937" s="534"/>
      <c r="H937" s="541"/>
      <c r="I937" s="757"/>
      <c r="J937" s="525"/>
      <c r="K937" s="758"/>
      <c r="L937" s="966" t="s">
        <v>14906</v>
      </c>
      <c r="M937" s="525" t="s">
        <v>1678</v>
      </c>
      <c r="N937" s="529">
        <v>0.5</v>
      </c>
      <c r="O937" s="759"/>
      <c r="P937" s="760"/>
      <c r="Q937" s="526"/>
      <c r="R937" s="527"/>
      <c r="S937" s="1051"/>
      <c r="T937" s="1032"/>
      <c r="U937" s="537"/>
      <c r="W937" s="534"/>
      <c r="X937" s="537"/>
      <c r="Y937" s="534"/>
      <c r="Z937" s="538"/>
      <c r="AA937" s="531">
        <f>ROUND(ROUND(ROUND(F873*N937,0)*V931,0)-Y922,0)</f>
        <v>107</v>
      </c>
      <c r="AB937" s="539"/>
      <c r="AC937" s="504"/>
    </row>
    <row r="938" spans="1:29" ht="16.7" customHeight="1" x14ac:dyDescent="0.15">
      <c r="A938" s="520">
        <v>22</v>
      </c>
      <c r="B938" s="520" t="s">
        <v>16527</v>
      </c>
      <c r="C938" s="521" t="s">
        <v>16528</v>
      </c>
      <c r="D938" s="542"/>
      <c r="E938" s="534"/>
      <c r="F938" s="534"/>
      <c r="H938" s="541"/>
      <c r="J938" s="537"/>
      <c r="K938" s="742"/>
      <c r="L938" s="1032"/>
      <c r="M938" s="537"/>
      <c r="O938" s="1048" t="s">
        <v>10414</v>
      </c>
      <c r="P938" s="626" t="s">
        <v>16</v>
      </c>
      <c r="Q938" s="526" t="s">
        <v>1678</v>
      </c>
      <c r="R938" s="527">
        <v>0.7</v>
      </c>
      <c r="S938" s="1051"/>
      <c r="T938" s="1032"/>
      <c r="U938" s="537"/>
      <c r="W938" s="534"/>
      <c r="X938" s="537"/>
      <c r="Y938" s="534"/>
      <c r="Z938" s="538"/>
      <c r="AA938" s="531">
        <f>ROUND(ROUND(ROUND(ROUND(F873*N937,0)*R938,0)*V931,0)-Y922,0)</f>
        <v>72</v>
      </c>
      <c r="AB938" s="539"/>
      <c r="AC938" s="504"/>
    </row>
    <row r="939" spans="1:29" ht="16.7" customHeight="1" x14ac:dyDescent="0.15">
      <c r="A939" s="520">
        <v>22</v>
      </c>
      <c r="B939" s="520" t="s">
        <v>16529</v>
      </c>
      <c r="C939" s="521" t="s">
        <v>16530</v>
      </c>
      <c r="D939" s="542"/>
      <c r="E939" s="534"/>
      <c r="F939" s="534"/>
      <c r="H939" s="541"/>
      <c r="I939" s="763"/>
      <c r="J939" s="544"/>
      <c r="K939" s="579"/>
      <c r="L939" s="1032"/>
      <c r="M939" s="537"/>
      <c r="O939" s="979"/>
      <c r="P939" s="626" t="s">
        <v>3833</v>
      </c>
      <c r="Q939" s="526" t="s">
        <v>1678</v>
      </c>
      <c r="R939" s="527">
        <v>0.5</v>
      </c>
      <c r="S939" s="1051"/>
      <c r="T939" s="1032"/>
      <c r="U939" s="537"/>
      <c r="W939" s="534"/>
      <c r="X939" s="537"/>
      <c r="Y939" s="534"/>
      <c r="Z939" s="538"/>
      <c r="AA939" s="531">
        <f>ROUND(ROUND(ROUND(ROUND(F873*N937,0)*R939,0)*V931,0)-Y922,0)</f>
        <v>48</v>
      </c>
      <c r="AB939" s="539"/>
      <c r="AC939" s="504"/>
    </row>
    <row r="940" spans="1:29" ht="16.7" customHeight="1" x14ac:dyDescent="0.15">
      <c r="A940" s="520">
        <v>22</v>
      </c>
      <c r="B940" s="520" t="s">
        <v>16531</v>
      </c>
      <c r="C940" s="521" t="s">
        <v>16532</v>
      </c>
      <c r="D940" s="542"/>
      <c r="E940" s="534"/>
      <c r="F940" s="534"/>
      <c r="H940" s="541"/>
      <c r="I940" s="1049" t="s">
        <v>10418</v>
      </c>
      <c r="J940" s="525" t="s">
        <v>1678</v>
      </c>
      <c r="K940" s="718">
        <v>0.96499999999999997</v>
      </c>
      <c r="L940" s="1032"/>
      <c r="M940" s="537"/>
      <c r="O940" s="759"/>
      <c r="P940" s="760"/>
      <c r="Q940" s="526"/>
      <c r="R940" s="527"/>
      <c r="S940" s="1051"/>
      <c r="T940" s="1032"/>
      <c r="U940" s="537"/>
      <c r="W940" s="534"/>
      <c r="X940" s="537"/>
      <c r="Y940" s="534"/>
      <c r="Z940" s="538"/>
      <c r="AA940" s="531">
        <f>ROUND(ROUND(ROUND(ROUND(ROUND(F873*K940,0)*N937,0),0)*V931,0)-Y922,0)</f>
        <v>103</v>
      </c>
      <c r="AB940" s="539"/>
      <c r="AC940" s="504"/>
    </row>
    <row r="941" spans="1:29" ht="16.7" customHeight="1" x14ac:dyDescent="0.15">
      <c r="A941" s="520">
        <v>22</v>
      </c>
      <c r="B941" s="520" t="s">
        <v>16533</v>
      </c>
      <c r="C941" s="521" t="s">
        <v>16534</v>
      </c>
      <c r="D941" s="542"/>
      <c r="E941" s="534"/>
      <c r="F941" s="534"/>
      <c r="H941" s="541"/>
      <c r="I941" s="1047"/>
      <c r="J941" s="537"/>
      <c r="L941" s="1032"/>
      <c r="M941" s="537"/>
      <c r="O941" s="1048" t="s">
        <v>10414</v>
      </c>
      <c r="P941" s="626" t="s">
        <v>16</v>
      </c>
      <c r="Q941" s="526" t="s">
        <v>1678</v>
      </c>
      <c r="R941" s="527">
        <v>0.7</v>
      </c>
      <c r="S941" s="1051"/>
      <c r="T941" s="1032"/>
      <c r="U941" s="537"/>
      <c r="W941" s="534"/>
      <c r="X941" s="537"/>
      <c r="Y941" s="534"/>
      <c r="Z941" s="538"/>
      <c r="AA941" s="531">
        <f>ROUND(ROUND(ROUND(ROUND(ROUND(F873*K940,0)*N937,0)*R941,0)*V931,0)-Y922,0)</f>
        <v>69</v>
      </c>
      <c r="AB941" s="539"/>
      <c r="AC941" s="504"/>
    </row>
    <row r="942" spans="1:29" ht="16.7" customHeight="1" x14ac:dyDescent="0.15">
      <c r="A942" s="520">
        <v>22</v>
      </c>
      <c r="B942" s="520" t="s">
        <v>16535</v>
      </c>
      <c r="C942" s="521" t="s">
        <v>16536</v>
      </c>
      <c r="D942" s="542"/>
      <c r="E942" s="534"/>
      <c r="F942" s="534"/>
      <c r="H942" s="541"/>
      <c r="I942" s="1044"/>
      <c r="J942" s="544"/>
      <c r="K942" s="725"/>
      <c r="L942" s="967"/>
      <c r="M942" s="544"/>
      <c r="N942" s="548"/>
      <c r="O942" s="979"/>
      <c r="P942" s="626" t="s">
        <v>3833</v>
      </c>
      <c r="Q942" s="526" t="s">
        <v>1678</v>
      </c>
      <c r="R942" s="527">
        <v>0.5</v>
      </c>
      <c r="S942" s="1051"/>
      <c r="T942" s="967"/>
      <c r="U942" s="544"/>
      <c r="V942" s="548"/>
      <c r="W942" s="534"/>
      <c r="X942" s="537"/>
      <c r="Y942" s="534"/>
      <c r="Z942" s="538"/>
      <c r="AA942" s="531">
        <f>ROUND(ROUND(ROUND(ROUND(ROUND(F873*K940,0)*N937,0)*R942,0)*V931,0)-Y922,0)</f>
        <v>46</v>
      </c>
      <c r="AB942" s="539"/>
      <c r="AC942" s="504"/>
    </row>
    <row r="943" spans="1:29" ht="16.7" customHeight="1" x14ac:dyDescent="0.15">
      <c r="A943" s="520">
        <v>22</v>
      </c>
      <c r="B943" s="520">
        <v>9299</v>
      </c>
      <c r="C943" s="521" t="s">
        <v>16537</v>
      </c>
      <c r="D943" s="542"/>
      <c r="E943" s="534"/>
      <c r="F943" s="534"/>
      <c r="H943" s="541"/>
      <c r="I943" s="757"/>
      <c r="J943" s="525"/>
      <c r="K943" s="758"/>
      <c r="L943" s="1050" t="s">
        <v>14896</v>
      </c>
      <c r="M943" s="525" t="s">
        <v>1678</v>
      </c>
      <c r="N943" s="529">
        <v>0.7</v>
      </c>
      <c r="O943" s="759"/>
      <c r="P943" s="760"/>
      <c r="Q943" s="526"/>
      <c r="R943" s="527"/>
      <c r="S943" s="1051"/>
      <c r="T943" s="968" t="s">
        <v>12830</v>
      </c>
      <c r="U943" s="525" t="s">
        <v>1678</v>
      </c>
      <c r="V943" s="529">
        <v>0.7</v>
      </c>
      <c r="W943" s="534"/>
      <c r="X943" s="537"/>
      <c r="Y943" s="534"/>
      <c r="Z943" s="538"/>
      <c r="AA943" s="531">
        <f>ROUND(ROUND(ROUND(F873*N943,0)*V943,0)-Y922,0)</f>
        <v>221</v>
      </c>
      <c r="AB943" s="539"/>
      <c r="AC943" s="504"/>
    </row>
    <row r="944" spans="1:29" ht="16.7" customHeight="1" x14ac:dyDescent="0.15">
      <c r="A944" s="520">
        <v>22</v>
      </c>
      <c r="B944" s="520">
        <v>9300</v>
      </c>
      <c r="C944" s="521" t="s">
        <v>16538</v>
      </c>
      <c r="D944" s="542"/>
      <c r="E944" s="534"/>
      <c r="F944" s="534"/>
      <c r="H944" s="541"/>
      <c r="J944" s="537"/>
      <c r="K944" s="742"/>
      <c r="L944" s="1032"/>
      <c r="M944" s="537"/>
      <c r="O944" s="1048" t="s">
        <v>10414</v>
      </c>
      <c r="P944" s="626" t="s">
        <v>16</v>
      </c>
      <c r="Q944" s="526" t="s">
        <v>1678</v>
      </c>
      <c r="R944" s="527">
        <v>0.7</v>
      </c>
      <c r="S944" s="1051"/>
      <c r="T944" s="1032"/>
      <c r="U944" s="537"/>
      <c r="W944" s="534"/>
      <c r="X944" s="537"/>
      <c r="Y944" s="534"/>
      <c r="Z944" s="538"/>
      <c r="AA944" s="531">
        <f>ROUND(ROUND(ROUND(ROUND(F873*N943,0)*R944,0)*V943,0)-Y922,0)</f>
        <v>151</v>
      </c>
      <c r="AB944" s="539"/>
      <c r="AC944" s="504"/>
    </row>
    <row r="945" spans="1:29" ht="16.7" customHeight="1" x14ac:dyDescent="0.15">
      <c r="A945" s="520">
        <v>22</v>
      </c>
      <c r="B945" s="520" t="s">
        <v>16539</v>
      </c>
      <c r="C945" s="521" t="s">
        <v>16540</v>
      </c>
      <c r="D945" s="542"/>
      <c r="E945" s="534"/>
      <c r="F945" s="534"/>
      <c r="H945" s="541"/>
      <c r="I945" s="763"/>
      <c r="J945" s="544"/>
      <c r="K945" s="579"/>
      <c r="L945" s="1032"/>
      <c r="M945" s="537"/>
      <c r="O945" s="979"/>
      <c r="P945" s="626" t="s">
        <v>3833</v>
      </c>
      <c r="Q945" s="526" t="s">
        <v>1678</v>
      </c>
      <c r="R945" s="527">
        <v>0.5</v>
      </c>
      <c r="S945" s="1051"/>
      <c r="T945" s="1032"/>
      <c r="U945" s="537"/>
      <c r="W945" s="534"/>
      <c r="X945" s="537"/>
      <c r="Y945" s="534"/>
      <c r="Z945" s="538"/>
      <c r="AA945" s="531">
        <f>ROUND(ROUND(ROUND(ROUND(F873*N943,0)*R945,0)*V943,0)-Y922,0)</f>
        <v>105</v>
      </c>
      <c r="AB945" s="539"/>
      <c r="AC945" s="504"/>
    </row>
    <row r="946" spans="1:29" ht="16.7" customHeight="1" x14ac:dyDescent="0.15">
      <c r="A946" s="520">
        <v>22</v>
      </c>
      <c r="B946" s="520">
        <v>9309</v>
      </c>
      <c r="C946" s="521" t="s">
        <v>16541</v>
      </c>
      <c r="D946" s="542"/>
      <c r="E946" s="534"/>
      <c r="F946" s="534"/>
      <c r="H946" s="541"/>
      <c r="I946" s="1049" t="s">
        <v>10418</v>
      </c>
      <c r="J946" s="525" t="s">
        <v>1678</v>
      </c>
      <c r="K946" s="718">
        <v>0.96499999999999997</v>
      </c>
      <c r="L946" s="1032"/>
      <c r="M946" s="537"/>
      <c r="O946" s="759"/>
      <c r="P946" s="760"/>
      <c r="Q946" s="526"/>
      <c r="R946" s="527"/>
      <c r="S946" s="1051"/>
      <c r="T946" s="1032"/>
      <c r="U946" s="537"/>
      <c r="W946" s="534"/>
      <c r="X946" s="537"/>
      <c r="Y946" s="534"/>
      <c r="Z946" s="538"/>
      <c r="AA946" s="531">
        <f>ROUND(ROUND(ROUND(ROUND(ROUND(F873*K946,0)*N943,0)*V943,0),0)-Y922,0)</f>
        <v>213</v>
      </c>
      <c r="AB946" s="539"/>
      <c r="AC946" s="504"/>
    </row>
    <row r="947" spans="1:29" ht="16.7" customHeight="1" x14ac:dyDescent="0.15">
      <c r="A947" s="520">
        <v>22</v>
      </c>
      <c r="B947" s="520">
        <v>9310</v>
      </c>
      <c r="C947" s="521" t="s">
        <v>16542</v>
      </c>
      <c r="D947" s="542"/>
      <c r="E947" s="534"/>
      <c r="F947" s="534"/>
      <c r="H947" s="541"/>
      <c r="I947" s="1047"/>
      <c r="J947" s="537"/>
      <c r="L947" s="1032"/>
      <c r="M947" s="537"/>
      <c r="O947" s="1048" t="s">
        <v>10414</v>
      </c>
      <c r="P947" s="626" t="s">
        <v>16</v>
      </c>
      <c r="Q947" s="526" t="s">
        <v>1678</v>
      </c>
      <c r="R947" s="527">
        <v>0.7</v>
      </c>
      <c r="S947" s="1051"/>
      <c r="T947" s="1032"/>
      <c r="U947" s="537"/>
      <c r="W947" s="534"/>
      <c r="X947" s="537"/>
      <c r="Y947" s="534"/>
      <c r="Z947" s="538"/>
      <c r="AA947" s="531">
        <f>ROUND(ROUND(ROUND(ROUND(ROUND(ROUND(F873*K946,0)*N943,0)*R947,0)*V943,0),0)-Y922,0)</f>
        <v>146</v>
      </c>
      <c r="AB947" s="539"/>
      <c r="AC947" s="504"/>
    </row>
    <row r="948" spans="1:29" ht="16.7" customHeight="1" x14ac:dyDescent="0.15">
      <c r="A948" s="520">
        <v>22</v>
      </c>
      <c r="B948" s="520" t="s">
        <v>16543</v>
      </c>
      <c r="C948" s="521" t="s">
        <v>16544</v>
      </c>
      <c r="D948" s="542"/>
      <c r="E948" s="534"/>
      <c r="F948" s="534"/>
      <c r="H948" s="541"/>
      <c r="I948" s="1044"/>
      <c r="J948" s="544"/>
      <c r="K948" s="725"/>
      <c r="L948" s="967"/>
      <c r="M948" s="544"/>
      <c r="N948" s="548"/>
      <c r="O948" s="979"/>
      <c r="P948" s="626" t="s">
        <v>3833</v>
      </c>
      <c r="Q948" s="526" t="s">
        <v>1678</v>
      </c>
      <c r="R948" s="527">
        <v>0.5</v>
      </c>
      <c r="S948" s="1051"/>
      <c r="T948" s="1032"/>
      <c r="U948" s="537"/>
      <c r="W948" s="534"/>
      <c r="X948" s="537"/>
      <c r="Y948" s="534"/>
      <c r="Z948" s="538"/>
      <c r="AA948" s="531">
        <f>ROUND(ROUND(ROUND(ROUND(ROUND(ROUND(F873*K946,0)*N943,0)*R948,0)*V943,0),0)-Y922,0)</f>
        <v>101</v>
      </c>
      <c r="AB948" s="539"/>
      <c r="AC948" s="504"/>
    </row>
    <row r="949" spans="1:29" ht="16.7" customHeight="1" x14ac:dyDescent="0.15">
      <c r="A949" s="520">
        <v>22</v>
      </c>
      <c r="B949" s="520" t="s">
        <v>16545</v>
      </c>
      <c r="C949" s="521" t="s">
        <v>16546</v>
      </c>
      <c r="D949" s="542"/>
      <c r="E949" s="534"/>
      <c r="F949" s="534"/>
      <c r="H949" s="541"/>
      <c r="I949" s="757"/>
      <c r="J949" s="525"/>
      <c r="K949" s="758"/>
      <c r="L949" s="966" t="s">
        <v>14906</v>
      </c>
      <c r="M949" s="525" t="s">
        <v>1678</v>
      </c>
      <c r="N949" s="529">
        <v>0.5</v>
      </c>
      <c r="O949" s="759"/>
      <c r="P949" s="760"/>
      <c r="Q949" s="526"/>
      <c r="R949" s="527"/>
      <c r="S949" s="1051"/>
      <c r="T949" s="1032"/>
      <c r="U949" s="537"/>
      <c r="W949" s="534"/>
      <c r="X949" s="537"/>
      <c r="Y949" s="534"/>
      <c r="Z949" s="538"/>
      <c r="AA949" s="531">
        <f>ROUND(ROUND(ROUND(F873*N949,0)*V943,0)-Y922,0)</f>
        <v>155</v>
      </c>
      <c r="AB949" s="539"/>
      <c r="AC949" s="504"/>
    </row>
    <row r="950" spans="1:29" ht="16.7" customHeight="1" x14ac:dyDescent="0.15">
      <c r="A950" s="520">
        <v>22</v>
      </c>
      <c r="B950" s="520" t="s">
        <v>16547</v>
      </c>
      <c r="C950" s="521" t="s">
        <v>16548</v>
      </c>
      <c r="D950" s="542"/>
      <c r="E950" s="534"/>
      <c r="F950" s="534"/>
      <c r="H950" s="541"/>
      <c r="J950" s="537"/>
      <c r="K950" s="742"/>
      <c r="L950" s="1032"/>
      <c r="M950" s="537"/>
      <c r="O950" s="1048" t="s">
        <v>10414</v>
      </c>
      <c r="P950" s="626" t="s">
        <v>16</v>
      </c>
      <c r="Q950" s="526" t="s">
        <v>1678</v>
      </c>
      <c r="R950" s="527">
        <v>0.7</v>
      </c>
      <c r="S950" s="1051"/>
      <c r="T950" s="1032"/>
      <c r="U950" s="537"/>
      <c r="W950" s="534"/>
      <c r="X950" s="537"/>
      <c r="Y950" s="534"/>
      <c r="Z950" s="538"/>
      <c r="AA950" s="531">
        <f>ROUND(ROUND(ROUND(ROUND(F873*N949,0)*R950,0)*V943,0)-Y922,0)</f>
        <v>105</v>
      </c>
      <c r="AB950" s="539"/>
      <c r="AC950" s="504"/>
    </row>
    <row r="951" spans="1:29" ht="16.7" customHeight="1" x14ac:dyDescent="0.15">
      <c r="A951" s="520">
        <v>22</v>
      </c>
      <c r="B951" s="520" t="s">
        <v>16549</v>
      </c>
      <c r="C951" s="521" t="s">
        <v>16550</v>
      </c>
      <c r="D951" s="542"/>
      <c r="E951" s="534"/>
      <c r="F951" s="534"/>
      <c r="H951" s="541"/>
      <c r="I951" s="763"/>
      <c r="J951" s="544"/>
      <c r="K951" s="579"/>
      <c r="L951" s="1032"/>
      <c r="M951" s="537"/>
      <c r="O951" s="979"/>
      <c r="P951" s="626" t="s">
        <v>3833</v>
      </c>
      <c r="Q951" s="526" t="s">
        <v>1678</v>
      </c>
      <c r="R951" s="527">
        <v>0.5</v>
      </c>
      <c r="S951" s="1051"/>
      <c r="T951" s="1032"/>
      <c r="U951" s="537"/>
      <c r="W951" s="534"/>
      <c r="X951" s="537"/>
      <c r="Y951" s="534"/>
      <c r="Z951" s="538"/>
      <c r="AA951" s="531">
        <f>ROUND(ROUND(ROUND(ROUND(F873*N949,0)*R951,0)*V943,0)-Y922,0)</f>
        <v>71</v>
      </c>
      <c r="AB951" s="539"/>
      <c r="AC951" s="504"/>
    </row>
    <row r="952" spans="1:29" ht="16.7" customHeight="1" x14ac:dyDescent="0.15">
      <c r="A952" s="520">
        <v>22</v>
      </c>
      <c r="B952" s="520" t="s">
        <v>16551</v>
      </c>
      <c r="C952" s="521" t="s">
        <v>16552</v>
      </c>
      <c r="D952" s="542"/>
      <c r="E952" s="534"/>
      <c r="F952" s="534"/>
      <c r="H952" s="541"/>
      <c r="I952" s="1049" t="s">
        <v>10418</v>
      </c>
      <c r="J952" s="525" t="s">
        <v>1678</v>
      </c>
      <c r="K952" s="718">
        <v>0.96499999999999997</v>
      </c>
      <c r="L952" s="1032"/>
      <c r="M952" s="537"/>
      <c r="O952" s="759"/>
      <c r="P952" s="760"/>
      <c r="Q952" s="526"/>
      <c r="R952" s="527"/>
      <c r="S952" s="1051"/>
      <c r="T952" s="1032"/>
      <c r="U952" s="537"/>
      <c r="W952" s="534"/>
      <c r="X952" s="537"/>
      <c r="Y952" s="534"/>
      <c r="Z952" s="538"/>
      <c r="AA952" s="531">
        <f>ROUND(ROUND(ROUND(ROUND(ROUND(F873*K952,0)*N949,0),0)*V943,0)-Y922,0)</f>
        <v>149</v>
      </c>
      <c r="AB952" s="539"/>
      <c r="AC952" s="504"/>
    </row>
    <row r="953" spans="1:29" ht="16.7" customHeight="1" x14ac:dyDescent="0.15">
      <c r="A953" s="520">
        <v>22</v>
      </c>
      <c r="B953" s="520" t="s">
        <v>16553</v>
      </c>
      <c r="C953" s="521" t="s">
        <v>16554</v>
      </c>
      <c r="D953" s="542"/>
      <c r="E953" s="534"/>
      <c r="F953" s="534"/>
      <c r="H953" s="541"/>
      <c r="I953" s="1047"/>
      <c r="J953" s="537"/>
      <c r="L953" s="1032"/>
      <c r="M953" s="537"/>
      <c r="O953" s="1048" t="s">
        <v>10414</v>
      </c>
      <c r="P953" s="626" t="s">
        <v>16</v>
      </c>
      <c r="Q953" s="526" t="s">
        <v>1678</v>
      </c>
      <c r="R953" s="527">
        <v>0.7</v>
      </c>
      <c r="S953" s="1051"/>
      <c r="T953" s="1032"/>
      <c r="U953" s="537"/>
      <c r="W953" s="534"/>
      <c r="X953" s="537"/>
      <c r="Y953" s="534"/>
      <c r="Z953" s="538"/>
      <c r="AA953" s="531">
        <f>ROUND(ROUND(ROUND(ROUND(ROUND(F873*K952,0)*N949,0)*R953,0)*V943,0)-Y922,0)</f>
        <v>101</v>
      </c>
      <c r="AB953" s="539"/>
      <c r="AC953" s="504"/>
    </row>
    <row r="954" spans="1:29" ht="16.7" customHeight="1" x14ac:dyDescent="0.15">
      <c r="A954" s="520">
        <v>22</v>
      </c>
      <c r="B954" s="520" t="s">
        <v>16555</v>
      </c>
      <c r="C954" s="521" t="s">
        <v>16556</v>
      </c>
      <c r="D954" s="542"/>
      <c r="E954" s="534"/>
      <c r="F954" s="534"/>
      <c r="H954" s="541"/>
      <c r="I954" s="1044"/>
      <c r="J954" s="544"/>
      <c r="K954" s="725"/>
      <c r="L954" s="967"/>
      <c r="M954" s="544"/>
      <c r="N954" s="548"/>
      <c r="O954" s="979"/>
      <c r="P954" s="626" t="s">
        <v>3833</v>
      </c>
      <c r="Q954" s="526" t="s">
        <v>1678</v>
      </c>
      <c r="R954" s="527">
        <v>0.5</v>
      </c>
      <c r="S954" s="1052"/>
      <c r="T954" s="967"/>
      <c r="U954" s="544"/>
      <c r="V954" s="548"/>
      <c r="W954" s="534"/>
      <c r="X954" s="537"/>
      <c r="Y954" s="534"/>
      <c r="Z954" s="538"/>
      <c r="AA954" s="531">
        <f>ROUND(ROUND(ROUND(ROUND(ROUND(F873*K952,0)*N949,0)*R954,0)*V943,0)-Y922,0)</f>
        <v>69</v>
      </c>
      <c r="AB954" s="539"/>
      <c r="AC954" s="504"/>
    </row>
    <row r="955" spans="1:29" ht="16.7" customHeight="1" x14ac:dyDescent="0.15">
      <c r="A955" s="520">
        <v>22</v>
      </c>
      <c r="B955" s="520" t="s">
        <v>16557</v>
      </c>
      <c r="C955" s="521" t="s">
        <v>16558</v>
      </c>
      <c r="D955" s="542"/>
      <c r="E955" s="534"/>
      <c r="F955" s="534"/>
      <c r="H955" s="541"/>
      <c r="I955" s="757"/>
      <c r="J955" s="525"/>
      <c r="K955" s="758"/>
      <c r="L955" s="966" t="s">
        <v>14896</v>
      </c>
      <c r="M955" s="525" t="s">
        <v>1678</v>
      </c>
      <c r="N955" s="529">
        <v>0.7</v>
      </c>
      <c r="O955" s="759"/>
      <c r="P955" s="760"/>
      <c r="Q955" s="526"/>
      <c r="R955" s="527"/>
      <c r="S955" s="1054" t="s">
        <v>14959</v>
      </c>
      <c r="T955" s="968" t="s">
        <v>12840</v>
      </c>
      <c r="U955" s="525" t="s">
        <v>1678</v>
      </c>
      <c r="V955" s="529">
        <v>0.7</v>
      </c>
      <c r="W955" s="534"/>
      <c r="X955" s="537"/>
      <c r="Y955" s="534"/>
      <c r="Z955" s="538"/>
      <c r="AA955" s="531">
        <f>ROUND(ROUND(ROUND(F873*N955,0)*V955,0)-Y922,0)</f>
        <v>221</v>
      </c>
      <c r="AB955" s="539"/>
      <c r="AC955" s="504"/>
    </row>
    <row r="956" spans="1:29" ht="16.7" customHeight="1" x14ac:dyDescent="0.15">
      <c r="A956" s="520">
        <v>22</v>
      </c>
      <c r="B956" s="520" t="s">
        <v>16559</v>
      </c>
      <c r="C956" s="521" t="s">
        <v>16560</v>
      </c>
      <c r="D956" s="542"/>
      <c r="E956" s="534"/>
      <c r="F956" s="534"/>
      <c r="H956" s="541"/>
      <c r="J956" s="537"/>
      <c r="K956" s="742"/>
      <c r="L956" s="1032"/>
      <c r="M956" s="537"/>
      <c r="O956" s="1048" t="s">
        <v>10414</v>
      </c>
      <c r="P956" s="626" t="s">
        <v>16</v>
      </c>
      <c r="Q956" s="526" t="s">
        <v>1678</v>
      </c>
      <c r="R956" s="527">
        <v>0.7</v>
      </c>
      <c r="S956" s="1055"/>
      <c r="T956" s="1032"/>
      <c r="U956" s="537"/>
      <c r="W956" s="534"/>
      <c r="X956" s="537"/>
      <c r="Y956" s="534"/>
      <c r="Z956" s="538"/>
      <c r="AA956" s="531">
        <f>ROUND(ROUND(ROUND(ROUND(F873*N955,0)*R956,0)*V955,0)-Y922,0)</f>
        <v>151</v>
      </c>
      <c r="AB956" s="539"/>
      <c r="AC956" s="504"/>
    </row>
    <row r="957" spans="1:29" ht="16.7" customHeight="1" x14ac:dyDescent="0.15">
      <c r="A957" s="520">
        <v>22</v>
      </c>
      <c r="B957" s="520" t="s">
        <v>16561</v>
      </c>
      <c r="C957" s="521" t="s">
        <v>16562</v>
      </c>
      <c r="D957" s="542"/>
      <c r="E957" s="534"/>
      <c r="F957" s="534"/>
      <c r="H957" s="541"/>
      <c r="I957" s="763"/>
      <c r="J957" s="544"/>
      <c r="K957" s="579"/>
      <c r="L957" s="1032"/>
      <c r="M957" s="537"/>
      <c r="O957" s="979"/>
      <c r="P957" s="626" t="s">
        <v>3833</v>
      </c>
      <c r="Q957" s="526" t="s">
        <v>1678</v>
      </c>
      <c r="R957" s="527">
        <v>0.5</v>
      </c>
      <c r="S957" s="1055"/>
      <c r="T957" s="1032"/>
      <c r="U957" s="537"/>
      <c r="W957" s="534"/>
      <c r="X957" s="537"/>
      <c r="Y957" s="534"/>
      <c r="Z957" s="538"/>
      <c r="AA957" s="531">
        <f>ROUND(ROUND(ROUND(ROUND(F873*N955,0)*R957,0)*V955,0)-Y922,0)</f>
        <v>105</v>
      </c>
      <c r="AB957" s="539"/>
      <c r="AC957" s="504"/>
    </row>
    <row r="958" spans="1:29" ht="16.7" customHeight="1" x14ac:dyDescent="0.15">
      <c r="A958" s="520">
        <v>22</v>
      </c>
      <c r="B958" s="520" t="s">
        <v>16563</v>
      </c>
      <c r="C958" s="521" t="s">
        <v>16564</v>
      </c>
      <c r="D958" s="542"/>
      <c r="E958" s="534"/>
      <c r="F958" s="534"/>
      <c r="H958" s="541"/>
      <c r="I958" s="1049" t="s">
        <v>10418</v>
      </c>
      <c r="J958" s="525" t="s">
        <v>1678</v>
      </c>
      <c r="K958" s="718">
        <v>0.96499999999999997</v>
      </c>
      <c r="L958" s="1032"/>
      <c r="M958" s="537"/>
      <c r="O958" s="759"/>
      <c r="P958" s="760"/>
      <c r="Q958" s="526"/>
      <c r="R958" s="527"/>
      <c r="S958" s="1055"/>
      <c r="T958" s="1032"/>
      <c r="U958" s="537"/>
      <c r="W958" s="534"/>
      <c r="X958" s="537"/>
      <c r="Y958" s="534"/>
      <c r="Z958" s="538"/>
      <c r="AA958" s="531">
        <f>ROUND(ROUND(ROUND(ROUND(ROUND(F873*K958,0)*N955,0)*V955,0),0)-Y922,0)</f>
        <v>213</v>
      </c>
      <c r="AB958" s="539"/>
      <c r="AC958" s="504"/>
    </row>
    <row r="959" spans="1:29" ht="16.7" customHeight="1" x14ac:dyDescent="0.15">
      <c r="A959" s="520">
        <v>22</v>
      </c>
      <c r="B959" s="520" t="s">
        <v>16565</v>
      </c>
      <c r="C959" s="521" t="s">
        <v>16566</v>
      </c>
      <c r="D959" s="542"/>
      <c r="E959" s="534"/>
      <c r="F959" s="534"/>
      <c r="H959" s="541"/>
      <c r="I959" s="1047"/>
      <c r="J959" s="537"/>
      <c r="L959" s="1032"/>
      <c r="M959" s="537"/>
      <c r="O959" s="1048" t="s">
        <v>10414</v>
      </c>
      <c r="P959" s="626" t="s">
        <v>16</v>
      </c>
      <c r="Q959" s="526" t="s">
        <v>1678</v>
      </c>
      <c r="R959" s="527">
        <v>0.7</v>
      </c>
      <c r="S959" s="1055"/>
      <c r="T959" s="1032"/>
      <c r="U959" s="537"/>
      <c r="W959" s="534"/>
      <c r="X959" s="537"/>
      <c r="Y959" s="534"/>
      <c r="Z959" s="538"/>
      <c r="AA959" s="531">
        <f>ROUND(ROUND(ROUND(ROUND(ROUND(ROUND(F873*K958,0)*N955,0)*R959,0)*V955,0),0)-Y922,0)</f>
        <v>146</v>
      </c>
      <c r="AB959" s="539"/>
      <c r="AC959" s="504"/>
    </row>
    <row r="960" spans="1:29" ht="16.7" customHeight="1" x14ac:dyDescent="0.15">
      <c r="A960" s="520">
        <v>22</v>
      </c>
      <c r="B960" s="520" t="s">
        <v>16567</v>
      </c>
      <c r="C960" s="521" t="s">
        <v>16568</v>
      </c>
      <c r="D960" s="542"/>
      <c r="E960" s="534"/>
      <c r="F960" s="534"/>
      <c r="H960" s="541"/>
      <c r="I960" s="1044"/>
      <c r="J960" s="544"/>
      <c r="K960" s="725"/>
      <c r="L960" s="967"/>
      <c r="M960" s="544"/>
      <c r="N960" s="548"/>
      <c r="O960" s="979"/>
      <c r="P960" s="626" t="s">
        <v>3833</v>
      </c>
      <c r="Q960" s="526" t="s">
        <v>1678</v>
      </c>
      <c r="R960" s="527">
        <v>0.5</v>
      </c>
      <c r="S960" s="1055"/>
      <c r="T960" s="1032"/>
      <c r="U960" s="537"/>
      <c r="W960" s="534"/>
      <c r="X960" s="537"/>
      <c r="Y960" s="534"/>
      <c r="Z960" s="538"/>
      <c r="AA960" s="531">
        <f>ROUND(ROUND(ROUND(ROUND(ROUND(ROUND(F873*K958,0)*N955,0)*R960,0)*V955,0),0)-Y922,0)</f>
        <v>101</v>
      </c>
      <c r="AB960" s="539"/>
      <c r="AC960" s="504"/>
    </row>
    <row r="961" spans="1:29" ht="16.7" customHeight="1" x14ac:dyDescent="0.15">
      <c r="A961" s="520">
        <v>22</v>
      </c>
      <c r="B961" s="520" t="s">
        <v>16569</v>
      </c>
      <c r="C961" s="521" t="s">
        <v>16570</v>
      </c>
      <c r="D961" s="542"/>
      <c r="E961" s="534"/>
      <c r="F961" s="534"/>
      <c r="H961" s="541"/>
      <c r="I961" s="757"/>
      <c r="J961" s="525"/>
      <c r="K961" s="758"/>
      <c r="L961" s="966" t="s">
        <v>14906</v>
      </c>
      <c r="M961" s="525" t="s">
        <v>1678</v>
      </c>
      <c r="N961" s="529">
        <v>0.5</v>
      </c>
      <c r="O961" s="759"/>
      <c r="P961" s="760"/>
      <c r="Q961" s="526"/>
      <c r="R961" s="527"/>
      <c r="S961" s="1055"/>
      <c r="T961" s="1032"/>
      <c r="U961" s="537"/>
      <c r="W961" s="534"/>
      <c r="X961" s="537"/>
      <c r="Y961" s="534"/>
      <c r="Z961" s="538"/>
      <c r="AA961" s="531">
        <f>ROUND(ROUND(ROUND(F873*N961,0)*V955,0)-Y922,0)</f>
        <v>155</v>
      </c>
      <c r="AB961" s="539"/>
      <c r="AC961" s="504"/>
    </row>
    <row r="962" spans="1:29" ht="16.7" customHeight="1" x14ac:dyDescent="0.15">
      <c r="A962" s="520">
        <v>22</v>
      </c>
      <c r="B962" s="520" t="s">
        <v>16571</v>
      </c>
      <c r="C962" s="521" t="s">
        <v>16572</v>
      </c>
      <c r="D962" s="542"/>
      <c r="E962" s="534"/>
      <c r="F962" s="534"/>
      <c r="H962" s="541"/>
      <c r="J962" s="537"/>
      <c r="K962" s="742"/>
      <c r="L962" s="1032"/>
      <c r="M962" s="537"/>
      <c r="O962" s="1048" t="s">
        <v>10414</v>
      </c>
      <c r="P962" s="626" t="s">
        <v>16</v>
      </c>
      <c r="Q962" s="526" t="s">
        <v>1678</v>
      </c>
      <c r="R962" s="527">
        <v>0.7</v>
      </c>
      <c r="S962" s="1055"/>
      <c r="T962" s="1032"/>
      <c r="U962" s="537"/>
      <c r="W962" s="534"/>
      <c r="X962" s="537"/>
      <c r="Y962" s="534"/>
      <c r="Z962" s="538"/>
      <c r="AA962" s="531">
        <f>ROUND(ROUND(ROUND(ROUND(F873*N961,0)*R962,0)*V955,0)-Y922,0)</f>
        <v>105</v>
      </c>
      <c r="AB962" s="539"/>
      <c r="AC962" s="504"/>
    </row>
    <row r="963" spans="1:29" ht="16.7" customHeight="1" x14ac:dyDescent="0.15">
      <c r="A963" s="520">
        <v>22</v>
      </c>
      <c r="B963" s="520" t="s">
        <v>16573</v>
      </c>
      <c r="C963" s="521" t="s">
        <v>16574</v>
      </c>
      <c r="D963" s="542"/>
      <c r="E963" s="534"/>
      <c r="F963" s="534"/>
      <c r="H963" s="541"/>
      <c r="I963" s="763"/>
      <c r="J963" s="544"/>
      <c r="K963" s="579"/>
      <c r="L963" s="1032"/>
      <c r="M963" s="537"/>
      <c r="O963" s="979"/>
      <c r="P963" s="626" t="s">
        <v>3833</v>
      </c>
      <c r="Q963" s="526" t="s">
        <v>1678</v>
      </c>
      <c r="R963" s="527">
        <v>0.5</v>
      </c>
      <c r="S963" s="1055"/>
      <c r="T963" s="1032"/>
      <c r="U963" s="537"/>
      <c r="W963" s="534"/>
      <c r="X963" s="537"/>
      <c r="Y963" s="534"/>
      <c r="Z963" s="538"/>
      <c r="AA963" s="531">
        <f>ROUND(ROUND(ROUND(ROUND(F873*N961,0)*R963,0)*V955,0)-Y922,0)</f>
        <v>71</v>
      </c>
      <c r="AB963" s="539"/>
      <c r="AC963" s="504"/>
    </row>
    <row r="964" spans="1:29" ht="16.7" customHeight="1" x14ac:dyDescent="0.15">
      <c r="A964" s="520">
        <v>22</v>
      </c>
      <c r="B964" s="520" t="s">
        <v>16575</v>
      </c>
      <c r="C964" s="521" t="s">
        <v>16576</v>
      </c>
      <c r="D964" s="542"/>
      <c r="E964" s="534"/>
      <c r="F964" s="534"/>
      <c r="H964" s="541"/>
      <c r="I964" s="1049" t="s">
        <v>10418</v>
      </c>
      <c r="J964" s="525" t="s">
        <v>1678</v>
      </c>
      <c r="K964" s="718">
        <v>0.96499999999999997</v>
      </c>
      <c r="L964" s="1032"/>
      <c r="M964" s="537"/>
      <c r="O964" s="759"/>
      <c r="P964" s="760"/>
      <c r="Q964" s="526"/>
      <c r="R964" s="527"/>
      <c r="S964" s="1055"/>
      <c r="T964" s="1032"/>
      <c r="U964" s="537"/>
      <c r="W964" s="534"/>
      <c r="X964" s="537"/>
      <c r="Y964" s="534"/>
      <c r="Z964" s="538"/>
      <c r="AA964" s="531">
        <f>ROUND(ROUND(ROUND(ROUND(ROUND(F873*K964,0)*N961,0),0)*V955,0)-Y922,0)</f>
        <v>149</v>
      </c>
      <c r="AB964" s="539"/>
      <c r="AC964" s="504"/>
    </row>
    <row r="965" spans="1:29" ht="16.7" customHeight="1" x14ac:dyDescent="0.15">
      <c r="A965" s="520">
        <v>22</v>
      </c>
      <c r="B965" s="520" t="s">
        <v>16577</v>
      </c>
      <c r="C965" s="521" t="s">
        <v>16578</v>
      </c>
      <c r="D965" s="542"/>
      <c r="E965" s="534"/>
      <c r="F965" s="534"/>
      <c r="H965" s="541"/>
      <c r="I965" s="1047"/>
      <c r="J965" s="537"/>
      <c r="L965" s="1032"/>
      <c r="M965" s="537"/>
      <c r="O965" s="1048" t="s">
        <v>10414</v>
      </c>
      <c r="P965" s="626" t="s">
        <v>16</v>
      </c>
      <c r="Q965" s="526" t="s">
        <v>1678</v>
      </c>
      <c r="R965" s="527">
        <v>0.7</v>
      </c>
      <c r="S965" s="1055"/>
      <c r="T965" s="1032"/>
      <c r="U965" s="537"/>
      <c r="W965" s="534"/>
      <c r="X965" s="537"/>
      <c r="Y965" s="534"/>
      <c r="Z965" s="538"/>
      <c r="AA965" s="531">
        <f>ROUND(ROUND(ROUND(ROUND(ROUND(F873*K964,0)*N961,0)*R965,0)*V955,0)-Y922,0)</f>
        <v>101</v>
      </c>
      <c r="AB965" s="539"/>
      <c r="AC965" s="504"/>
    </row>
    <row r="966" spans="1:29" ht="16.7" customHeight="1" x14ac:dyDescent="0.15">
      <c r="A966" s="520">
        <v>22</v>
      </c>
      <c r="B966" s="520" t="s">
        <v>16579</v>
      </c>
      <c r="C966" s="521" t="s">
        <v>16580</v>
      </c>
      <c r="D966" s="557"/>
      <c r="E966" s="550"/>
      <c r="F966" s="550"/>
      <c r="G966" s="650"/>
      <c r="H966" s="558"/>
      <c r="I966" s="1044"/>
      <c r="J966" s="544"/>
      <c r="K966" s="725"/>
      <c r="L966" s="967"/>
      <c r="M966" s="544"/>
      <c r="N966" s="548"/>
      <c r="O966" s="979"/>
      <c r="P966" s="626" t="s">
        <v>3833</v>
      </c>
      <c r="Q966" s="526" t="s">
        <v>1678</v>
      </c>
      <c r="R966" s="527">
        <v>0.5</v>
      </c>
      <c r="S966" s="1052"/>
      <c r="T966" s="967"/>
      <c r="U966" s="544"/>
      <c r="V966" s="548"/>
      <c r="W966" s="550"/>
      <c r="X966" s="544"/>
      <c r="Y966" s="550"/>
      <c r="Z966" s="553"/>
      <c r="AA966" s="531">
        <f>ROUND(ROUND(ROUND(ROUND(ROUND(F873*K964,0)*N961,0)*R966,0)*V955,0)-Y922,0)</f>
        <v>69</v>
      </c>
      <c r="AB966" s="559"/>
      <c r="AC966" s="504"/>
    </row>
    <row r="967" spans="1:29" ht="16.7" customHeight="1" x14ac:dyDescent="0.15">
      <c r="A967" s="520">
        <v>22</v>
      </c>
      <c r="B967" s="520">
        <v>9651</v>
      </c>
      <c r="C967" s="521" t="s">
        <v>16581</v>
      </c>
      <c r="D967" s="522"/>
      <c r="E967" s="945" t="s">
        <v>16582</v>
      </c>
      <c r="F967" s="947" t="s">
        <v>10412</v>
      </c>
      <c r="G967" s="947"/>
      <c r="H967" s="941"/>
      <c r="I967" s="757"/>
      <c r="J967" s="525"/>
      <c r="K967" s="758"/>
      <c r="L967" s="1050" t="s">
        <v>14896</v>
      </c>
      <c r="M967" s="525" t="s">
        <v>1678</v>
      </c>
      <c r="N967" s="529">
        <v>0.7</v>
      </c>
      <c r="O967" s="759"/>
      <c r="P967" s="760"/>
      <c r="Q967" s="526"/>
      <c r="R967" s="527"/>
      <c r="S967" s="761"/>
      <c r="T967" s="757"/>
      <c r="U967" s="525"/>
      <c r="V967" s="529"/>
      <c r="W967" s="522"/>
      <c r="X967" s="525"/>
      <c r="Y967" s="522"/>
      <c r="Z967" s="530"/>
      <c r="AA967" s="531">
        <f>ROUND(F969*N967,0)</f>
        <v>776</v>
      </c>
      <c r="AB967" s="532"/>
      <c r="AC967" s="504"/>
    </row>
    <row r="968" spans="1:29" ht="16.7" customHeight="1" x14ac:dyDescent="0.15">
      <c r="A968" s="520">
        <v>22</v>
      </c>
      <c r="B968" s="520">
        <v>9652</v>
      </c>
      <c r="C968" s="521" t="s">
        <v>16583</v>
      </c>
      <c r="D968" s="534"/>
      <c r="E968" s="946"/>
      <c r="F968" s="948"/>
      <c r="G968" s="948"/>
      <c r="H968" s="942"/>
      <c r="J968" s="537"/>
      <c r="K968" s="742"/>
      <c r="L968" s="1056"/>
      <c r="M968" s="537"/>
      <c r="O968" s="1048" t="s">
        <v>10414</v>
      </c>
      <c r="P968" s="626" t="s">
        <v>16</v>
      </c>
      <c r="Q968" s="526" t="s">
        <v>1678</v>
      </c>
      <c r="R968" s="527">
        <v>0.7</v>
      </c>
      <c r="S968" s="762"/>
      <c r="U968" s="537"/>
      <c r="W968" s="534"/>
      <c r="X968" s="537"/>
      <c r="Y968" s="534"/>
      <c r="Z968" s="538"/>
      <c r="AA968" s="531">
        <f>ROUND(ROUND(F969*N967,0)*R968,0)</f>
        <v>543</v>
      </c>
      <c r="AB968" s="539"/>
      <c r="AC968" s="504"/>
    </row>
    <row r="969" spans="1:29" ht="16.7" customHeight="1" x14ac:dyDescent="0.15">
      <c r="A969" s="520">
        <v>22</v>
      </c>
      <c r="B969" s="520" t="s">
        <v>16584</v>
      </c>
      <c r="C969" s="521" t="s">
        <v>16585</v>
      </c>
      <c r="D969" s="534"/>
      <c r="E969" s="946"/>
      <c r="F969" s="1035">
        <f>'6生活介護(基本)'!F489</f>
        <v>1108</v>
      </c>
      <c r="G969" s="1035"/>
      <c r="H969" s="541" t="s">
        <v>9</v>
      </c>
      <c r="I969" s="763"/>
      <c r="J969" s="544"/>
      <c r="K969" s="579"/>
      <c r="L969" s="1056"/>
      <c r="M969" s="537"/>
      <c r="O969" s="979"/>
      <c r="P969" s="626" t="s">
        <v>3833</v>
      </c>
      <c r="Q969" s="526" t="s">
        <v>1678</v>
      </c>
      <c r="R969" s="527">
        <v>0.5</v>
      </c>
      <c r="S969" s="762"/>
      <c r="U969" s="537"/>
      <c r="W969" s="534"/>
      <c r="X969" s="537"/>
      <c r="Y969" s="534"/>
      <c r="Z969" s="538"/>
      <c r="AA969" s="531">
        <f>ROUND(ROUND(F969*N967,0)*R969,0)</f>
        <v>388</v>
      </c>
      <c r="AB969" s="539"/>
      <c r="AC969" s="504"/>
    </row>
    <row r="970" spans="1:29" ht="16.7" customHeight="1" x14ac:dyDescent="0.15">
      <c r="A970" s="520">
        <v>22</v>
      </c>
      <c r="B970" s="520">
        <v>9653</v>
      </c>
      <c r="C970" s="521" t="s">
        <v>16586</v>
      </c>
      <c r="D970" s="534"/>
      <c r="E970" s="1053"/>
      <c r="F970" s="537"/>
      <c r="H970" s="541"/>
      <c r="I970" s="1049" t="s">
        <v>10418</v>
      </c>
      <c r="J970" s="525" t="s">
        <v>1678</v>
      </c>
      <c r="K970" s="718">
        <v>0.96499999999999997</v>
      </c>
      <c r="L970" s="1056"/>
      <c r="M970" s="537"/>
      <c r="O970" s="759"/>
      <c r="P970" s="760"/>
      <c r="Q970" s="526"/>
      <c r="R970" s="527"/>
      <c r="S970" s="762"/>
      <c r="U970" s="537"/>
      <c r="W970" s="534"/>
      <c r="X970" s="537"/>
      <c r="Y970" s="534"/>
      <c r="Z970" s="538"/>
      <c r="AA970" s="531">
        <f>ROUND(ROUND(ROUND(F969*K970,0)*N967,0),0)</f>
        <v>748</v>
      </c>
      <c r="AB970" s="539"/>
      <c r="AC970" s="504"/>
    </row>
    <row r="971" spans="1:29" ht="16.7" customHeight="1" x14ac:dyDescent="0.15">
      <c r="A971" s="520">
        <v>22</v>
      </c>
      <c r="B971" s="520">
        <v>9654</v>
      </c>
      <c r="C971" s="521" t="s">
        <v>16587</v>
      </c>
      <c r="D971" s="542"/>
      <c r="E971" s="534"/>
      <c r="F971" s="534"/>
      <c r="H971" s="541"/>
      <c r="I971" s="1047"/>
      <c r="J971" s="537"/>
      <c r="L971" s="1056"/>
      <c r="M971" s="537"/>
      <c r="O971" s="1048" t="s">
        <v>10414</v>
      </c>
      <c r="P971" s="626" t="s">
        <v>16</v>
      </c>
      <c r="Q971" s="526" t="s">
        <v>1678</v>
      </c>
      <c r="R971" s="527">
        <v>0.7</v>
      </c>
      <c r="S971" s="762"/>
      <c r="U971" s="537"/>
      <c r="W971" s="534"/>
      <c r="X971" s="537"/>
      <c r="Y971" s="534"/>
      <c r="Z971" s="538"/>
      <c r="AA971" s="531">
        <f>ROUND(ROUND(ROUND(F969*K970,0)*N967,0)*R971,0)</f>
        <v>524</v>
      </c>
      <c r="AB971" s="539"/>
      <c r="AC971" s="504"/>
    </row>
    <row r="972" spans="1:29" ht="16.7" customHeight="1" x14ac:dyDescent="0.15">
      <c r="A972" s="520">
        <v>22</v>
      </c>
      <c r="B972" s="520" t="s">
        <v>16588</v>
      </c>
      <c r="C972" s="521" t="s">
        <v>16589</v>
      </c>
      <c r="D972" s="542"/>
      <c r="E972" s="534"/>
      <c r="F972" s="534"/>
      <c r="H972" s="541"/>
      <c r="I972" s="1044"/>
      <c r="J972" s="544"/>
      <c r="K972" s="725"/>
      <c r="L972" s="1057"/>
      <c r="M972" s="544"/>
      <c r="N972" s="548"/>
      <c r="O972" s="979"/>
      <c r="P972" s="626" t="s">
        <v>3833</v>
      </c>
      <c r="Q972" s="526" t="s">
        <v>1678</v>
      </c>
      <c r="R972" s="527">
        <v>0.5</v>
      </c>
      <c r="S972" s="762"/>
      <c r="U972" s="537"/>
      <c r="W972" s="534"/>
      <c r="X972" s="537"/>
      <c r="Y972" s="534"/>
      <c r="Z972" s="538"/>
      <c r="AA972" s="531">
        <f>ROUND(ROUND(ROUND(F969*K970,0)*N967,0)*R972,0)</f>
        <v>374</v>
      </c>
      <c r="AB972" s="539"/>
      <c r="AC972" s="504"/>
    </row>
    <row r="973" spans="1:29" ht="16.7" customHeight="1" x14ac:dyDescent="0.15">
      <c r="A973" s="520">
        <v>22</v>
      </c>
      <c r="B973" s="520" t="s">
        <v>16590</v>
      </c>
      <c r="C973" s="521" t="s">
        <v>16591</v>
      </c>
      <c r="D973" s="542"/>
      <c r="E973" s="534"/>
      <c r="F973" s="534"/>
      <c r="H973" s="541"/>
      <c r="I973" s="757"/>
      <c r="J973" s="525"/>
      <c r="K973" s="758"/>
      <c r="L973" s="966" t="s">
        <v>14906</v>
      </c>
      <c r="M973" s="525" t="s">
        <v>1678</v>
      </c>
      <c r="N973" s="529">
        <v>0.5</v>
      </c>
      <c r="O973" s="759"/>
      <c r="P973" s="760"/>
      <c r="Q973" s="526"/>
      <c r="R973" s="527"/>
      <c r="S973" s="762"/>
      <c r="U973" s="537"/>
      <c r="W973" s="534"/>
      <c r="X973" s="537"/>
      <c r="Y973" s="534"/>
      <c r="Z973" s="538"/>
      <c r="AA973" s="531">
        <f>ROUND(F969*N973,0)</f>
        <v>554</v>
      </c>
      <c r="AB973" s="539"/>
      <c r="AC973" s="504"/>
    </row>
    <row r="974" spans="1:29" ht="16.7" customHeight="1" x14ac:dyDescent="0.15">
      <c r="A974" s="520">
        <v>22</v>
      </c>
      <c r="B974" s="520" t="s">
        <v>16592</v>
      </c>
      <c r="C974" s="521" t="s">
        <v>16593</v>
      </c>
      <c r="D974" s="542"/>
      <c r="E974" s="534"/>
      <c r="F974" s="534"/>
      <c r="H974" s="541"/>
      <c r="J974" s="537"/>
      <c r="K974" s="742"/>
      <c r="L974" s="1032"/>
      <c r="M974" s="537"/>
      <c r="O974" s="1048" t="s">
        <v>10414</v>
      </c>
      <c r="P974" s="626" t="s">
        <v>16</v>
      </c>
      <c r="Q974" s="526" t="s">
        <v>1678</v>
      </c>
      <c r="R974" s="527">
        <v>0.7</v>
      </c>
      <c r="S974" s="762"/>
      <c r="U974" s="537"/>
      <c r="W974" s="534"/>
      <c r="X974" s="537"/>
      <c r="Y974" s="534"/>
      <c r="Z974" s="538"/>
      <c r="AA974" s="531">
        <f>ROUND(ROUND(F969*N973,0)*R974,0)</f>
        <v>388</v>
      </c>
      <c r="AB974" s="539"/>
      <c r="AC974" s="504"/>
    </row>
    <row r="975" spans="1:29" ht="16.7" customHeight="1" x14ac:dyDescent="0.15">
      <c r="A975" s="520">
        <v>22</v>
      </c>
      <c r="B975" s="520" t="s">
        <v>16594</v>
      </c>
      <c r="C975" s="521" t="s">
        <v>16595</v>
      </c>
      <c r="D975" s="542"/>
      <c r="E975" s="534"/>
      <c r="F975" s="534"/>
      <c r="H975" s="541"/>
      <c r="I975" s="763"/>
      <c r="J975" s="544"/>
      <c r="K975" s="579"/>
      <c r="L975" s="1032"/>
      <c r="M975" s="537"/>
      <c r="O975" s="979"/>
      <c r="P975" s="626" t="s">
        <v>3833</v>
      </c>
      <c r="Q975" s="526" t="s">
        <v>1678</v>
      </c>
      <c r="R975" s="527">
        <v>0.5</v>
      </c>
      <c r="S975" s="762"/>
      <c r="U975" s="537"/>
      <c r="W975" s="534"/>
      <c r="X975" s="537"/>
      <c r="Y975" s="534"/>
      <c r="Z975" s="538"/>
      <c r="AA975" s="531">
        <f>ROUND(ROUND(F969*N973,0)*R975,0)</f>
        <v>277</v>
      </c>
      <c r="AB975" s="539"/>
      <c r="AC975" s="504"/>
    </row>
    <row r="976" spans="1:29" ht="16.7" customHeight="1" x14ac:dyDescent="0.15">
      <c r="A976" s="520">
        <v>22</v>
      </c>
      <c r="B976" s="520" t="s">
        <v>16596</v>
      </c>
      <c r="C976" s="521" t="s">
        <v>16597</v>
      </c>
      <c r="D976" s="542"/>
      <c r="E976" s="534"/>
      <c r="F976" s="534"/>
      <c r="H976" s="541"/>
      <c r="I976" s="1049" t="s">
        <v>10418</v>
      </c>
      <c r="J976" s="525" t="s">
        <v>1678</v>
      </c>
      <c r="K976" s="718">
        <v>0.96499999999999997</v>
      </c>
      <c r="L976" s="1032"/>
      <c r="M976" s="537"/>
      <c r="O976" s="759"/>
      <c r="P976" s="760"/>
      <c r="Q976" s="526"/>
      <c r="R976" s="527"/>
      <c r="S976" s="762"/>
      <c r="U976" s="537"/>
      <c r="W976" s="534"/>
      <c r="X976" s="537"/>
      <c r="Y976" s="534"/>
      <c r="Z976" s="538"/>
      <c r="AA976" s="531">
        <f>ROUND(ROUND(ROUND(F969*K976,0)*N973,0),0)</f>
        <v>535</v>
      </c>
      <c r="AB976" s="539"/>
      <c r="AC976" s="504"/>
    </row>
    <row r="977" spans="1:29" ht="16.7" customHeight="1" x14ac:dyDescent="0.15">
      <c r="A977" s="520">
        <v>22</v>
      </c>
      <c r="B977" s="520" t="s">
        <v>16598</v>
      </c>
      <c r="C977" s="521" t="s">
        <v>16599</v>
      </c>
      <c r="D977" s="542"/>
      <c r="E977" s="534"/>
      <c r="F977" s="534"/>
      <c r="H977" s="541"/>
      <c r="I977" s="1047"/>
      <c r="J977" s="537"/>
      <c r="L977" s="1032"/>
      <c r="M977" s="537"/>
      <c r="O977" s="1048" t="s">
        <v>10414</v>
      </c>
      <c r="P977" s="626" t="s">
        <v>16</v>
      </c>
      <c r="Q977" s="526" t="s">
        <v>1678</v>
      </c>
      <c r="R977" s="527">
        <v>0.7</v>
      </c>
      <c r="S977" s="762"/>
      <c r="U977" s="537"/>
      <c r="W977" s="534"/>
      <c r="X977" s="537"/>
      <c r="Y977" s="534"/>
      <c r="Z977" s="538"/>
      <c r="AA977" s="531">
        <f>ROUND(ROUND(ROUND(F969*K976,0)*N973,0)*R977,0)</f>
        <v>375</v>
      </c>
      <c r="AB977" s="539"/>
      <c r="AC977" s="504"/>
    </row>
    <row r="978" spans="1:29" ht="16.7" customHeight="1" x14ac:dyDescent="0.15">
      <c r="A978" s="520">
        <v>22</v>
      </c>
      <c r="B978" s="520" t="s">
        <v>16600</v>
      </c>
      <c r="C978" s="521" t="s">
        <v>16601</v>
      </c>
      <c r="D978" s="542"/>
      <c r="E978" s="534"/>
      <c r="F978" s="534"/>
      <c r="H978" s="541"/>
      <c r="I978" s="1044"/>
      <c r="J978" s="544"/>
      <c r="K978" s="725"/>
      <c r="L978" s="967"/>
      <c r="M978" s="544"/>
      <c r="N978" s="548"/>
      <c r="O978" s="979"/>
      <c r="P978" s="626" t="s">
        <v>3833</v>
      </c>
      <c r="Q978" s="526" t="s">
        <v>1678</v>
      </c>
      <c r="R978" s="527">
        <v>0.5</v>
      </c>
      <c r="S978" s="764"/>
      <c r="T978" s="763"/>
      <c r="U978" s="544"/>
      <c r="V978" s="548"/>
      <c r="W978" s="534"/>
      <c r="X978" s="537"/>
      <c r="Y978" s="534"/>
      <c r="Z978" s="538"/>
      <c r="AA978" s="531">
        <f>ROUND(ROUND(ROUND(F969*K976,0)*N973,0)*R978,0)</f>
        <v>268</v>
      </c>
      <c r="AB978" s="539"/>
      <c r="AC978" s="504"/>
    </row>
    <row r="979" spans="1:29" ht="16.7" customHeight="1" x14ac:dyDescent="0.15">
      <c r="A979" s="520">
        <v>22</v>
      </c>
      <c r="B979" s="520">
        <v>9655</v>
      </c>
      <c r="C979" s="521" t="s">
        <v>16602</v>
      </c>
      <c r="D979" s="542"/>
      <c r="E979" s="534"/>
      <c r="F979" s="534"/>
      <c r="H979" s="541"/>
      <c r="I979" s="757"/>
      <c r="J979" s="525"/>
      <c r="K979" s="758"/>
      <c r="L979" s="1050" t="s">
        <v>14896</v>
      </c>
      <c r="M979" s="525" t="s">
        <v>1678</v>
      </c>
      <c r="N979" s="529">
        <v>0.7</v>
      </c>
      <c r="O979" s="759"/>
      <c r="P979" s="760"/>
      <c r="Q979" s="526"/>
      <c r="R979" s="527"/>
      <c r="S979" s="1054" t="s">
        <v>10423</v>
      </c>
      <c r="T979" s="968" t="s">
        <v>12821</v>
      </c>
      <c r="U979" s="525" t="s">
        <v>1678</v>
      </c>
      <c r="V979" s="529">
        <v>0.5</v>
      </c>
      <c r="W979" s="534"/>
      <c r="X979" s="537"/>
      <c r="Y979" s="534"/>
      <c r="Z979" s="538"/>
      <c r="AA979" s="531">
        <f>ROUND(ROUND(F969*N979,0)*V979,0)</f>
        <v>388</v>
      </c>
      <c r="AB979" s="539"/>
      <c r="AC979" s="504"/>
    </row>
    <row r="980" spans="1:29" ht="16.7" customHeight="1" x14ac:dyDescent="0.15">
      <c r="A980" s="520">
        <v>22</v>
      </c>
      <c r="B980" s="520">
        <v>9656</v>
      </c>
      <c r="C980" s="521" t="s">
        <v>16603</v>
      </c>
      <c r="D980" s="542"/>
      <c r="E980" s="534"/>
      <c r="F980" s="534"/>
      <c r="H980" s="541"/>
      <c r="J980" s="537"/>
      <c r="K980" s="742"/>
      <c r="L980" s="1032"/>
      <c r="M980" s="537"/>
      <c r="O980" s="1048" t="s">
        <v>10414</v>
      </c>
      <c r="P980" s="626" t="s">
        <v>16</v>
      </c>
      <c r="Q980" s="526" t="s">
        <v>1678</v>
      </c>
      <c r="R980" s="527">
        <v>0.7</v>
      </c>
      <c r="S980" s="1051"/>
      <c r="T980" s="1032"/>
      <c r="U980" s="537"/>
      <c r="W980" s="534"/>
      <c r="X980" s="537"/>
      <c r="Y980" s="534"/>
      <c r="Z980" s="538"/>
      <c r="AA980" s="531">
        <f>ROUND(ROUND(ROUND(F969*N979,0)*R980,0)*V979,0)</f>
        <v>272</v>
      </c>
      <c r="AB980" s="539"/>
      <c r="AC980" s="504"/>
    </row>
    <row r="981" spans="1:29" ht="16.7" customHeight="1" x14ac:dyDescent="0.15">
      <c r="A981" s="520">
        <v>22</v>
      </c>
      <c r="B981" s="520" t="s">
        <v>16604</v>
      </c>
      <c r="C981" s="521" t="s">
        <v>16605</v>
      </c>
      <c r="D981" s="542"/>
      <c r="E981" s="534"/>
      <c r="F981" s="534"/>
      <c r="H981" s="541"/>
      <c r="I981" s="763"/>
      <c r="J981" s="544"/>
      <c r="K981" s="579"/>
      <c r="L981" s="1032"/>
      <c r="M981" s="537"/>
      <c r="O981" s="979"/>
      <c r="P981" s="626" t="s">
        <v>3833</v>
      </c>
      <c r="Q981" s="526" t="s">
        <v>1678</v>
      </c>
      <c r="R981" s="527">
        <v>0.5</v>
      </c>
      <c r="S981" s="1051"/>
      <c r="T981" s="1032"/>
      <c r="U981" s="537"/>
      <c r="W981" s="534"/>
      <c r="X981" s="537"/>
      <c r="Y981" s="534"/>
      <c r="Z981" s="538"/>
      <c r="AA981" s="531">
        <f>ROUND(ROUND(ROUND(F969*N979,0)*R981,0)*V979,0)</f>
        <v>194</v>
      </c>
      <c r="AB981" s="539"/>
      <c r="AC981" s="504"/>
    </row>
    <row r="982" spans="1:29" ht="16.7" customHeight="1" x14ac:dyDescent="0.15">
      <c r="A982" s="520">
        <v>22</v>
      </c>
      <c r="B982" s="520">
        <v>9657</v>
      </c>
      <c r="C982" s="521" t="s">
        <v>16606</v>
      </c>
      <c r="D982" s="542"/>
      <c r="E982" s="534"/>
      <c r="F982" s="534"/>
      <c r="H982" s="541"/>
      <c r="I982" s="1049" t="s">
        <v>10418</v>
      </c>
      <c r="J982" s="525" t="s">
        <v>1678</v>
      </c>
      <c r="K982" s="718">
        <v>0.96499999999999997</v>
      </c>
      <c r="L982" s="1032"/>
      <c r="M982" s="537"/>
      <c r="O982" s="759"/>
      <c r="P982" s="760"/>
      <c r="Q982" s="526"/>
      <c r="R982" s="527"/>
      <c r="S982" s="1051"/>
      <c r="T982" s="1032"/>
      <c r="U982" s="537"/>
      <c r="W982" s="534"/>
      <c r="X982" s="537"/>
      <c r="Y982" s="534"/>
      <c r="Z982" s="538"/>
      <c r="AA982" s="531">
        <f>ROUND(ROUND(ROUND(ROUND(F969*K982,0)*N979,0)*V979,0),0)</f>
        <v>374</v>
      </c>
      <c r="AB982" s="539"/>
      <c r="AC982" s="504"/>
    </row>
    <row r="983" spans="1:29" ht="16.7" customHeight="1" x14ac:dyDescent="0.15">
      <c r="A983" s="520">
        <v>22</v>
      </c>
      <c r="B983" s="520">
        <v>9658</v>
      </c>
      <c r="C983" s="521" t="s">
        <v>16607</v>
      </c>
      <c r="D983" s="542"/>
      <c r="E983" s="534"/>
      <c r="F983" s="534"/>
      <c r="H983" s="541"/>
      <c r="I983" s="1047"/>
      <c r="J983" s="537"/>
      <c r="L983" s="1032"/>
      <c r="M983" s="537"/>
      <c r="O983" s="1048" t="s">
        <v>10414</v>
      </c>
      <c r="P983" s="626" t="s">
        <v>16</v>
      </c>
      <c r="Q983" s="526" t="s">
        <v>1678</v>
      </c>
      <c r="R983" s="527">
        <v>0.7</v>
      </c>
      <c r="S983" s="1051"/>
      <c r="T983" s="1032"/>
      <c r="U983" s="537"/>
      <c r="W983" s="534"/>
      <c r="X983" s="537"/>
      <c r="Y983" s="534"/>
      <c r="Z983" s="538"/>
      <c r="AA983" s="531">
        <f>ROUND(ROUND(ROUND(ROUND(ROUND(F969*K982,0)*N979,0)*R983,0)*V979,0),0)</f>
        <v>262</v>
      </c>
      <c r="AB983" s="539"/>
      <c r="AC983" s="504"/>
    </row>
    <row r="984" spans="1:29" ht="16.7" customHeight="1" x14ac:dyDescent="0.15">
      <c r="A984" s="520">
        <v>22</v>
      </c>
      <c r="B984" s="520" t="s">
        <v>16608</v>
      </c>
      <c r="C984" s="521" t="s">
        <v>16609</v>
      </c>
      <c r="D984" s="542"/>
      <c r="E984" s="534"/>
      <c r="F984" s="534"/>
      <c r="H984" s="541"/>
      <c r="I984" s="1044"/>
      <c r="J984" s="544"/>
      <c r="K984" s="725"/>
      <c r="L984" s="967"/>
      <c r="M984" s="544"/>
      <c r="N984" s="548"/>
      <c r="O984" s="979"/>
      <c r="P984" s="626" t="s">
        <v>3833</v>
      </c>
      <c r="Q984" s="526" t="s">
        <v>1678</v>
      </c>
      <c r="R984" s="527">
        <v>0.5</v>
      </c>
      <c r="S984" s="1051"/>
      <c r="T984" s="1032"/>
      <c r="U984" s="537"/>
      <c r="W984" s="534"/>
      <c r="X984" s="537"/>
      <c r="Y984" s="534"/>
      <c r="Z984" s="538"/>
      <c r="AA984" s="531">
        <f>ROUND(ROUND(ROUND(ROUND(ROUND(F969*K982,0)*N979,0)*R984,0)*V979,0),0)</f>
        <v>187</v>
      </c>
      <c r="AB984" s="539"/>
      <c r="AC984" s="504"/>
    </row>
    <row r="985" spans="1:29" ht="16.7" customHeight="1" x14ac:dyDescent="0.15">
      <c r="A985" s="520">
        <v>22</v>
      </c>
      <c r="B985" s="520" t="s">
        <v>16610</v>
      </c>
      <c r="C985" s="521" t="s">
        <v>16611</v>
      </c>
      <c r="D985" s="542"/>
      <c r="E985" s="534"/>
      <c r="F985" s="534"/>
      <c r="H985" s="541"/>
      <c r="I985" s="757"/>
      <c r="J985" s="525"/>
      <c r="K985" s="758"/>
      <c r="L985" s="966" t="s">
        <v>14906</v>
      </c>
      <c r="M985" s="525" t="s">
        <v>1678</v>
      </c>
      <c r="N985" s="529">
        <v>0.5</v>
      </c>
      <c r="O985" s="759"/>
      <c r="P985" s="760"/>
      <c r="Q985" s="526"/>
      <c r="R985" s="527"/>
      <c r="S985" s="1051"/>
      <c r="T985" s="1032"/>
      <c r="U985" s="537"/>
      <c r="W985" s="534"/>
      <c r="X985" s="537"/>
      <c r="Y985" s="534"/>
      <c r="Z985" s="538"/>
      <c r="AA985" s="531">
        <f>ROUND(ROUND(F969*N985,0)*V979,0)</f>
        <v>277</v>
      </c>
      <c r="AB985" s="539"/>
      <c r="AC985" s="504"/>
    </row>
    <row r="986" spans="1:29" ht="16.7" customHeight="1" x14ac:dyDescent="0.15">
      <c r="A986" s="520">
        <v>22</v>
      </c>
      <c r="B986" s="520" t="s">
        <v>16612</v>
      </c>
      <c r="C986" s="521" t="s">
        <v>16613</v>
      </c>
      <c r="D986" s="542"/>
      <c r="E986" s="534"/>
      <c r="F986" s="534"/>
      <c r="H986" s="541"/>
      <c r="J986" s="537"/>
      <c r="K986" s="742"/>
      <c r="L986" s="1032"/>
      <c r="M986" s="537"/>
      <c r="O986" s="1048" t="s">
        <v>10414</v>
      </c>
      <c r="P986" s="626" t="s">
        <v>16</v>
      </c>
      <c r="Q986" s="526" t="s">
        <v>1678</v>
      </c>
      <c r="R986" s="527">
        <v>0.7</v>
      </c>
      <c r="S986" s="1051"/>
      <c r="T986" s="1032"/>
      <c r="U986" s="537"/>
      <c r="W986" s="534"/>
      <c r="X986" s="537"/>
      <c r="Y986" s="534"/>
      <c r="Z986" s="538"/>
      <c r="AA986" s="531">
        <f>ROUND(ROUND(ROUND(F969*N985,0)*R986,0)*V979,0)</f>
        <v>194</v>
      </c>
      <c r="AB986" s="539"/>
      <c r="AC986" s="504"/>
    </row>
    <row r="987" spans="1:29" ht="16.7" customHeight="1" x14ac:dyDescent="0.15">
      <c r="A987" s="520">
        <v>22</v>
      </c>
      <c r="B987" s="520" t="s">
        <v>16614</v>
      </c>
      <c r="C987" s="521" t="s">
        <v>16615</v>
      </c>
      <c r="D987" s="542"/>
      <c r="E987" s="534"/>
      <c r="F987" s="534"/>
      <c r="H987" s="541"/>
      <c r="I987" s="763"/>
      <c r="J987" s="544"/>
      <c r="K987" s="579"/>
      <c r="L987" s="1032"/>
      <c r="M987" s="537"/>
      <c r="O987" s="979"/>
      <c r="P987" s="626" t="s">
        <v>3833</v>
      </c>
      <c r="Q987" s="526" t="s">
        <v>1678</v>
      </c>
      <c r="R987" s="527">
        <v>0.5</v>
      </c>
      <c r="S987" s="1051"/>
      <c r="T987" s="1032"/>
      <c r="U987" s="537"/>
      <c r="W987" s="534"/>
      <c r="X987" s="537"/>
      <c r="Y987" s="534"/>
      <c r="Z987" s="538"/>
      <c r="AA987" s="531">
        <f>ROUND(ROUND(ROUND(F969*N985,0)*R987,0)*V979,0)</f>
        <v>139</v>
      </c>
      <c r="AB987" s="539"/>
      <c r="AC987" s="504"/>
    </row>
    <row r="988" spans="1:29" ht="16.7" customHeight="1" x14ac:dyDescent="0.15">
      <c r="A988" s="520">
        <v>22</v>
      </c>
      <c r="B988" s="520" t="s">
        <v>16616</v>
      </c>
      <c r="C988" s="521" t="s">
        <v>16617</v>
      </c>
      <c r="D988" s="542"/>
      <c r="E988" s="534"/>
      <c r="F988" s="534"/>
      <c r="H988" s="541"/>
      <c r="I988" s="1049" t="s">
        <v>10418</v>
      </c>
      <c r="J988" s="525" t="s">
        <v>1678</v>
      </c>
      <c r="K988" s="718">
        <v>0.96499999999999997</v>
      </c>
      <c r="L988" s="1032"/>
      <c r="M988" s="537"/>
      <c r="O988" s="759"/>
      <c r="P988" s="760"/>
      <c r="Q988" s="526"/>
      <c r="R988" s="527"/>
      <c r="S988" s="1051"/>
      <c r="T988" s="1032"/>
      <c r="U988" s="537"/>
      <c r="W988" s="534"/>
      <c r="X988" s="537"/>
      <c r="Y988" s="534"/>
      <c r="Z988" s="538"/>
      <c r="AA988" s="531">
        <f>ROUND(ROUND(ROUND(ROUND(F969*K988,0)*N985,0),0)*V979,0)</f>
        <v>268</v>
      </c>
      <c r="AB988" s="539"/>
      <c r="AC988" s="504"/>
    </row>
    <row r="989" spans="1:29" ht="16.7" customHeight="1" x14ac:dyDescent="0.15">
      <c r="A989" s="520">
        <v>22</v>
      </c>
      <c r="B989" s="520" t="s">
        <v>16618</v>
      </c>
      <c r="C989" s="521" t="s">
        <v>16619</v>
      </c>
      <c r="D989" s="542"/>
      <c r="E989" s="534"/>
      <c r="F989" s="534"/>
      <c r="H989" s="541"/>
      <c r="I989" s="1047"/>
      <c r="J989" s="537"/>
      <c r="L989" s="1032"/>
      <c r="M989" s="537"/>
      <c r="O989" s="1048" t="s">
        <v>10414</v>
      </c>
      <c r="P989" s="626" t="s">
        <v>16</v>
      </c>
      <c r="Q989" s="526" t="s">
        <v>1678</v>
      </c>
      <c r="R989" s="527">
        <v>0.7</v>
      </c>
      <c r="S989" s="1051"/>
      <c r="T989" s="1032"/>
      <c r="U989" s="537"/>
      <c r="W989" s="534"/>
      <c r="X989" s="537"/>
      <c r="Y989" s="534"/>
      <c r="Z989" s="538"/>
      <c r="AA989" s="531">
        <f>ROUND(ROUND(ROUND(ROUND(F969*K988,0)*N985,0)*R989,0)*V979,0)</f>
        <v>188</v>
      </c>
      <c r="AB989" s="539"/>
      <c r="AC989" s="504"/>
    </row>
    <row r="990" spans="1:29" ht="16.7" customHeight="1" x14ac:dyDescent="0.15">
      <c r="A990" s="520">
        <v>22</v>
      </c>
      <c r="B990" s="520" t="s">
        <v>16620</v>
      </c>
      <c r="C990" s="521" t="s">
        <v>16621</v>
      </c>
      <c r="D990" s="542"/>
      <c r="E990" s="534"/>
      <c r="F990" s="534"/>
      <c r="H990" s="541"/>
      <c r="I990" s="1044"/>
      <c r="J990" s="544"/>
      <c r="K990" s="725"/>
      <c r="L990" s="967"/>
      <c r="M990" s="544"/>
      <c r="N990" s="548"/>
      <c r="O990" s="979"/>
      <c r="P990" s="626" t="s">
        <v>3833</v>
      </c>
      <c r="Q990" s="526" t="s">
        <v>1678</v>
      </c>
      <c r="R990" s="527">
        <v>0.5</v>
      </c>
      <c r="S990" s="1051"/>
      <c r="T990" s="967"/>
      <c r="U990" s="544"/>
      <c r="V990" s="548"/>
      <c r="W990" s="534"/>
      <c r="X990" s="537"/>
      <c r="Y990" s="534"/>
      <c r="Z990" s="538"/>
      <c r="AA990" s="531">
        <f>ROUND(ROUND(ROUND(ROUND(F969*K988,0)*N985,0)*R990,0)*V979,0)</f>
        <v>134</v>
      </c>
      <c r="AB990" s="539"/>
      <c r="AC990" s="504"/>
    </row>
    <row r="991" spans="1:29" ht="16.7" customHeight="1" x14ac:dyDescent="0.15">
      <c r="A991" s="520">
        <v>22</v>
      </c>
      <c r="B991" s="520">
        <v>9659</v>
      </c>
      <c r="C991" s="521" t="s">
        <v>16622</v>
      </c>
      <c r="D991" s="542"/>
      <c r="E991" s="534"/>
      <c r="F991" s="534"/>
      <c r="H991" s="541"/>
      <c r="I991" s="757"/>
      <c r="J991" s="525"/>
      <c r="K991" s="758"/>
      <c r="L991" s="1050" t="s">
        <v>14896</v>
      </c>
      <c r="M991" s="525" t="s">
        <v>1678</v>
      </c>
      <c r="N991" s="529">
        <v>0.7</v>
      </c>
      <c r="O991" s="759"/>
      <c r="P991" s="760"/>
      <c r="Q991" s="526"/>
      <c r="R991" s="527"/>
      <c r="S991" s="1051"/>
      <c r="T991" s="968" t="s">
        <v>12830</v>
      </c>
      <c r="U991" s="525" t="s">
        <v>1678</v>
      </c>
      <c r="V991" s="529">
        <v>0.7</v>
      </c>
      <c r="W991" s="534"/>
      <c r="X991" s="537"/>
      <c r="Y991" s="534"/>
      <c r="Z991" s="538"/>
      <c r="AA991" s="531">
        <f>ROUND(ROUND(F969*N991,0)*V991,0)</f>
        <v>543</v>
      </c>
      <c r="AB991" s="539"/>
      <c r="AC991" s="504"/>
    </row>
    <row r="992" spans="1:29" ht="16.7" customHeight="1" x14ac:dyDescent="0.15">
      <c r="A992" s="520">
        <v>22</v>
      </c>
      <c r="B992" s="520">
        <v>9660</v>
      </c>
      <c r="C992" s="521" t="s">
        <v>16623</v>
      </c>
      <c r="D992" s="542"/>
      <c r="E992" s="534"/>
      <c r="F992" s="534"/>
      <c r="H992" s="541"/>
      <c r="J992" s="537"/>
      <c r="K992" s="742"/>
      <c r="L992" s="1032"/>
      <c r="M992" s="537"/>
      <c r="O992" s="1048" t="s">
        <v>10414</v>
      </c>
      <c r="P992" s="626" t="s">
        <v>16</v>
      </c>
      <c r="Q992" s="526" t="s">
        <v>1678</v>
      </c>
      <c r="R992" s="527">
        <v>0.7</v>
      </c>
      <c r="S992" s="1051"/>
      <c r="T992" s="1032"/>
      <c r="U992" s="537"/>
      <c r="W992" s="534"/>
      <c r="X992" s="537"/>
      <c r="Y992" s="534"/>
      <c r="Z992" s="538"/>
      <c r="AA992" s="531">
        <f>ROUND(ROUND(ROUND(F969*N991,0)*R992,0)*V991,0)</f>
        <v>380</v>
      </c>
      <c r="AB992" s="539"/>
      <c r="AC992" s="504"/>
    </row>
    <row r="993" spans="1:29" ht="16.7" customHeight="1" x14ac:dyDescent="0.15">
      <c r="A993" s="520">
        <v>22</v>
      </c>
      <c r="B993" s="520" t="s">
        <v>16624</v>
      </c>
      <c r="C993" s="521" t="s">
        <v>16625</v>
      </c>
      <c r="D993" s="542"/>
      <c r="E993" s="534"/>
      <c r="F993" s="534"/>
      <c r="H993" s="541"/>
      <c r="I993" s="763"/>
      <c r="J993" s="544"/>
      <c r="K993" s="579"/>
      <c r="L993" s="1032"/>
      <c r="M993" s="537"/>
      <c r="O993" s="979"/>
      <c r="P993" s="626" t="s">
        <v>3833</v>
      </c>
      <c r="Q993" s="526" t="s">
        <v>1678</v>
      </c>
      <c r="R993" s="527">
        <v>0.5</v>
      </c>
      <c r="S993" s="1051"/>
      <c r="T993" s="1032"/>
      <c r="U993" s="537"/>
      <c r="W993" s="534"/>
      <c r="X993" s="537"/>
      <c r="Y993" s="534"/>
      <c r="Z993" s="538"/>
      <c r="AA993" s="531">
        <f>ROUND(ROUND(ROUND(F969*N991,0)*R993,0)*V991,0)</f>
        <v>272</v>
      </c>
      <c r="AB993" s="539"/>
      <c r="AC993" s="504"/>
    </row>
    <row r="994" spans="1:29" ht="16.7" customHeight="1" x14ac:dyDescent="0.15">
      <c r="A994" s="520">
        <v>22</v>
      </c>
      <c r="B994" s="520">
        <v>9021</v>
      </c>
      <c r="C994" s="521" t="s">
        <v>16626</v>
      </c>
      <c r="D994" s="542"/>
      <c r="E994" s="534"/>
      <c r="F994" s="534"/>
      <c r="H994" s="541"/>
      <c r="I994" s="1049" t="s">
        <v>10418</v>
      </c>
      <c r="J994" s="525" t="s">
        <v>1678</v>
      </c>
      <c r="K994" s="718">
        <v>0.96499999999999997</v>
      </c>
      <c r="L994" s="1032"/>
      <c r="M994" s="537"/>
      <c r="O994" s="759"/>
      <c r="P994" s="760"/>
      <c r="Q994" s="526"/>
      <c r="R994" s="527"/>
      <c r="S994" s="1051"/>
      <c r="T994" s="1032"/>
      <c r="U994" s="537"/>
      <c r="W994" s="534"/>
      <c r="X994" s="537"/>
      <c r="Y994" s="534"/>
      <c r="Z994" s="538"/>
      <c r="AA994" s="531">
        <f>ROUND(ROUND(ROUND(ROUND(F969*K994,0)*N991,0)*V991,0),0)</f>
        <v>524</v>
      </c>
      <c r="AB994" s="539"/>
      <c r="AC994" s="504"/>
    </row>
    <row r="995" spans="1:29" ht="16.7" customHeight="1" x14ac:dyDescent="0.15">
      <c r="A995" s="520">
        <v>22</v>
      </c>
      <c r="B995" s="520">
        <v>9022</v>
      </c>
      <c r="C995" s="521" t="s">
        <v>16627</v>
      </c>
      <c r="D995" s="542"/>
      <c r="E995" s="534"/>
      <c r="F995" s="534"/>
      <c r="H995" s="541"/>
      <c r="I995" s="1047"/>
      <c r="J995" s="537"/>
      <c r="L995" s="1032"/>
      <c r="M995" s="537"/>
      <c r="O995" s="1048" t="s">
        <v>10414</v>
      </c>
      <c r="P995" s="626" t="s">
        <v>16</v>
      </c>
      <c r="Q995" s="526" t="s">
        <v>1678</v>
      </c>
      <c r="R995" s="527">
        <v>0.7</v>
      </c>
      <c r="S995" s="1051"/>
      <c r="T995" s="1032"/>
      <c r="U995" s="537"/>
      <c r="W995" s="534"/>
      <c r="X995" s="537"/>
      <c r="Y995" s="534"/>
      <c r="Z995" s="538"/>
      <c r="AA995" s="531">
        <f>ROUND(ROUND(ROUND(ROUND(ROUND(F969*K994,0)*N991,0)*R995,0)*V991,0),0)</f>
        <v>367</v>
      </c>
      <c r="AB995" s="539"/>
      <c r="AC995" s="504"/>
    </row>
    <row r="996" spans="1:29" ht="16.7" customHeight="1" x14ac:dyDescent="0.15">
      <c r="A996" s="520">
        <v>22</v>
      </c>
      <c r="B996" s="520" t="s">
        <v>16628</v>
      </c>
      <c r="C996" s="521" t="s">
        <v>16629</v>
      </c>
      <c r="D996" s="542"/>
      <c r="E996" s="534"/>
      <c r="F996" s="534"/>
      <c r="H996" s="541"/>
      <c r="I996" s="1044"/>
      <c r="J996" s="544"/>
      <c r="K996" s="725"/>
      <c r="L996" s="967"/>
      <c r="M996" s="544"/>
      <c r="N996" s="548"/>
      <c r="O996" s="979"/>
      <c r="P996" s="626" t="s">
        <v>3833</v>
      </c>
      <c r="Q996" s="526" t="s">
        <v>1678</v>
      </c>
      <c r="R996" s="527">
        <v>0.5</v>
      </c>
      <c r="S996" s="1051"/>
      <c r="T996" s="1032"/>
      <c r="U996" s="537"/>
      <c r="W996" s="534"/>
      <c r="X996" s="537"/>
      <c r="Y996" s="534"/>
      <c r="Z996" s="538"/>
      <c r="AA996" s="531">
        <f>ROUND(ROUND(ROUND(ROUND(ROUND(F969*K994,0)*N991,0)*R996,0)*V991,0),0)</f>
        <v>262</v>
      </c>
      <c r="AB996" s="539"/>
      <c r="AC996" s="504"/>
    </row>
    <row r="997" spans="1:29" ht="16.7" customHeight="1" x14ac:dyDescent="0.15">
      <c r="A997" s="520">
        <v>22</v>
      </c>
      <c r="B997" s="520" t="s">
        <v>16630</v>
      </c>
      <c r="C997" s="521" t="s">
        <v>16631</v>
      </c>
      <c r="D997" s="542"/>
      <c r="E997" s="534"/>
      <c r="F997" s="534"/>
      <c r="H997" s="541"/>
      <c r="I997" s="757"/>
      <c r="J997" s="525"/>
      <c r="K997" s="758"/>
      <c r="L997" s="966" t="s">
        <v>14906</v>
      </c>
      <c r="M997" s="525" t="s">
        <v>1678</v>
      </c>
      <c r="N997" s="529">
        <v>0.5</v>
      </c>
      <c r="O997" s="759"/>
      <c r="P997" s="760"/>
      <c r="Q997" s="526"/>
      <c r="R997" s="527"/>
      <c r="S997" s="1051"/>
      <c r="T997" s="1032"/>
      <c r="U997" s="537"/>
      <c r="W997" s="534"/>
      <c r="X997" s="537"/>
      <c r="Y997" s="534"/>
      <c r="Z997" s="538"/>
      <c r="AA997" s="531">
        <f>ROUND(ROUND(F969*N997,0)*V991,0)</f>
        <v>388</v>
      </c>
      <c r="AB997" s="539"/>
      <c r="AC997" s="504"/>
    </row>
    <row r="998" spans="1:29" ht="16.7" customHeight="1" x14ac:dyDescent="0.15">
      <c r="A998" s="520">
        <v>22</v>
      </c>
      <c r="B998" s="520" t="s">
        <v>16632</v>
      </c>
      <c r="C998" s="521" t="s">
        <v>16633</v>
      </c>
      <c r="D998" s="542"/>
      <c r="E998" s="534"/>
      <c r="F998" s="534"/>
      <c r="H998" s="541"/>
      <c r="J998" s="537"/>
      <c r="K998" s="742"/>
      <c r="L998" s="1032"/>
      <c r="M998" s="537"/>
      <c r="O998" s="1048" t="s">
        <v>10414</v>
      </c>
      <c r="P998" s="626" t="s">
        <v>16</v>
      </c>
      <c r="Q998" s="526" t="s">
        <v>1678</v>
      </c>
      <c r="R998" s="527">
        <v>0.7</v>
      </c>
      <c r="S998" s="1051"/>
      <c r="T998" s="1032"/>
      <c r="U998" s="537"/>
      <c r="W998" s="534"/>
      <c r="X998" s="537"/>
      <c r="Y998" s="534"/>
      <c r="Z998" s="538"/>
      <c r="AA998" s="531">
        <f>ROUND(ROUND(ROUND(F969*N997,0)*R998,0)*V991,0)</f>
        <v>272</v>
      </c>
      <c r="AB998" s="539"/>
      <c r="AC998" s="504"/>
    </row>
    <row r="999" spans="1:29" ht="16.7" customHeight="1" x14ac:dyDescent="0.15">
      <c r="A999" s="520">
        <v>22</v>
      </c>
      <c r="B999" s="520" t="s">
        <v>16634</v>
      </c>
      <c r="C999" s="521" t="s">
        <v>16635</v>
      </c>
      <c r="D999" s="542"/>
      <c r="E999" s="534"/>
      <c r="F999" s="534"/>
      <c r="H999" s="541"/>
      <c r="I999" s="763"/>
      <c r="J999" s="544"/>
      <c r="K999" s="579"/>
      <c r="L999" s="1032"/>
      <c r="M999" s="537"/>
      <c r="O999" s="979"/>
      <c r="P999" s="626" t="s">
        <v>3833</v>
      </c>
      <c r="Q999" s="526" t="s">
        <v>1678</v>
      </c>
      <c r="R999" s="527">
        <v>0.5</v>
      </c>
      <c r="S999" s="1051"/>
      <c r="T999" s="1032"/>
      <c r="U999" s="537"/>
      <c r="W999" s="534"/>
      <c r="X999" s="537"/>
      <c r="Y999" s="534"/>
      <c r="Z999" s="538"/>
      <c r="AA999" s="531">
        <f>ROUND(ROUND(ROUND(F969*N997,0)*R999,0)*V991,0)</f>
        <v>194</v>
      </c>
      <c r="AB999" s="539"/>
      <c r="AC999" s="504"/>
    </row>
    <row r="1000" spans="1:29" ht="16.7" customHeight="1" x14ac:dyDescent="0.15">
      <c r="A1000" s="520">
        <v>22</v>
      </c>
      <c r="B1000" s="520" t="s">
        <v>16636</v>
      </c>
      <c r="C1000" s="521" t="s">
        <v>16637</v>
      </c>
      <c r="D1000" s="542"/>
      <c r="E1000" s="534"/>
      <c r="F1000" s="534"/>
      <c r="H1000" s="541"/>
      <c r="I1000" s="1049" t="s">
        <v>10418</v>
      </c>
      <c r="J1000" s="525" t="s">
        <v>1678</v>
      </c>
      <c r="K1000" s="718">
        <v>0.96499999999999997</v>
      </c>
      <c r="L1000" s="1032"/>
      <c r="M1000" s="537"/>
      <c r="O1000" s="759"/>
      <c r="P1000" s="760"/>
      <c r="Q1000" s="526"/>
      <c r="R1000" s="527"/>
      <c r="S1000" s="1051"/>
      <c r="T1000" s="1032"/>
      <c r="U1000" s="537"/>
      <c r="W1000" s="534"/>
      <c r="X1000" s="537"/>
      <c r="Y1000" s="534"/>
      <c r="Z1000" s="538"/>
      <c r="AA1000" s="531">
        <f>ROUND(ROUND(ROUND(ROUND(F969*K1000,0)*N997,0),0)*V991,0)</f>
        <v>375</v>
      </c>
      <c r="AB1000" s="539"/>
      <c r="AC1000" s="504"/>
    </row>
    <row r="1001" spans="1:29" ht="16.7" customHeight="1" x14ac:dyDescent="0.15">
      <c r="A1001" s="520">
        <v>22</v>
      </c>
      <c r="B1001" s="520" t="s">
        <v>16638</v>
      </c>
      <c r="C1001" s="521" t="s">
        <v>16639</v>
      </c>
      <c r="D1001" s="542"/>
      <c r="E1001" s="534"/>
      <c r="F1001" s="534"/>
      <c r="H1001" s="541"/>
      <c r="I1001" s="1047"/>
      <c r="J1001" s="537"/>
      <c r="L1001" s="1032"/>
      <c r="M1001" s="537"/>
      <c r="O1001" s="1048" t="s">
        <v>10414</v>
      </c>
      <c r="P1001" s="626" t="s">
        <v>16</v>
      </c>
      <c r="Q1001" s="526" t="s">
        <v>1678</v>
      </c>
      <c r="R1001" s="527">
        <v>0.7</v>
      </c>
      <c r="S1001" s="1051"/>
      <c r="T1001" s="1032"/>
      <c r="U1001" s="537"/>
      <c r="W1001" s="534"/>
      <c r="X1001" s="537"/>
      <c r="Y1001" s="534"/>
      <c r="Z1001" s="538"/>
      <c r="AA1001" s="531">
        <f>ROUND(ROUND(ROUND(ROUND(F969*K1000,0)*N997,0)*R1001,0)*V991,0)</f>
        <v>263</v>
      </c>
      <c r="AB1001" s="539"/>
      <c r="AC1001" s="504"/>
    </row>
    <row r="1002" spans="1:29" ht="16.7" customHeight="1" x14ac:dyDescent="0.15">
      <c r="A1002" s="520">
        <v>22</v>
      </c>
      <c r="B1002" s="520" t="s">
        <v>16640</v>
      </c>
      <c r="C1002" s="521" t="s">
        <v>16641</v>
      </c>
      <c r="D1002" s="542"/>
      <c r="E1002" s="534"/>
      <c r="F1002" s="534"/>
      <c r="H1002" s="541"/>
      <c r="I1002" s="1044"/>
      <c r="J1002" s="544"/>
      <c r="K1002" s="725"/>
      <c r="L1002" s="967"/>
      <c r="M1002" s="544"/>
      <c r="N1002" s="548"/>
      <c r="O1002" s="979"/>
      <c r="P1002" s="626" t="s">
        <v>3833</v>
      </c>
      <c r="Q1002" s="526" t="s">
        <v>1678</v>
      </c>
      <c r="R1002" s="527">
        <v>0.5</v>
      </c>
      <c r="S1002" s="1052"/>
      <c r="T1002" s="967"/>
      <c r="U1002" s="544"/>
      <c r="V1002" s="548"/>
      <c r="W1002" s="534"/>
      <c r="X1002" s="537"/>
      <c r="Y1002" s="534"/>
      <c r="Z1002" s="538"/>
      <c r="AA1002" s="531">
        <f>ROUND(ROUND(ROUND(ROUND(F969*K1000,0)*N997,0)*R1002,0)*V991,0)</f>
        <v>188</v>
      </c>
      <c r="AB1002" s="539"/>
      <c r="AC1002" s="504"/>
    </row>
    <row r="1003" spans="1:29" ht="16.7" customHeight="1" x14ac:dyDescent="0.15">
      <c r="A1003" s="520">
        <v>22</v>
      </c>
      <c r="B1003" s="520" t="s">
        <v>16642</v>
      </c>
      <c r="C1003" s="521" t="s">
        <v>16643</v>
      </c>
      <c r="D1003" s="542"/>
      <c r="E1003" s="534"/>
      <c r="F1003" s="534"/>
      <c r="H1003" s="541"/>
      <c r="I1003" s="757"/>
      <c r="J1003" s="525"/>
      <c r="K1003" s="758"/>
      <c r="L1003" s="966" t="s">
        <v>14896</v>
      </c>
      <c r="M1003" s="525" t="s">
        <v>1678</v>
      </c>
      <c r="N1003" s="529">
        <v>0.7</v>
      </c>
      <c r="O1003" s="759"/>
      <c r="P1003" s="760"/>
      <c r="Q1003" s="526"/>
      <c r="R1003" s="527"/>
      <c r="S1003" s="1054" t="s">
        <v>14959</v>
      </c>
      <c r="T1003" s="968" t="s">
        <v>12840</v>
      </c>
      <c r="U1003" s="525" t="s">
        <v>1678</v>
      </c>
      <c r="V1003" s="529">
        <v>0.7</v>
      </c>
      <c r="W1003" s="534"/>
      <c r="X1003" s="537"/>
      <c r="Y1003" s="534"/>
      <c r="Z1003" s="538"/>
      <c r="AA1003" s="531">
        <f>ROUND(ROUND(F969*N1003,0)*V1003,0)</f>
        <v>543</v>
      </c>
      <c r="AB1003" s="539"/>
      <c r="AC1003" s="504"/>
    </row>
    <row r="1004" spans="1:29" ht="16.7" customHeight="1" x14ac:dyDescent="0.15">
      <c r="A1004" s="520">
        <v>22</v>
      </c>
      <c r="B1004" s="520" t="s">
        <v>16644</v>
      </c>
      <c r="C1004" s="521" t="s">
        <v>16645</v>
      </c>
      <c r="D1004" s="542"/>
      <c r="E1004" s="534"/>
      <c r="F1004" s="534"/>
      <c r="H1004" s="541"/>
      <c r="J1004" s="537"/>
      <c r="K1004" s="742"/>
      <c r="L1004" s="1032"/>
      <c r="M1004" s="537"/>
      <c r="O1004" s="1048" t="s">
        <v>10414</v>
      </c>
      <c r="P1004" s="626" t="s">
        <v>16</v>
      </c>
      <c r="Q1004" s="526" t="s">
        <v>1678</v>
      </c>
      <c r="R1004" s="527">
        <v>0.7</v>
      </c>
      <c r="S1004" s="1055"/>
      <c r="T1004" s="1032"/>
      <c r="U1004" s="537"/>
      <c r="W1004" s="534"/>
      <c r="X1004" s="537"/>
      <c r="Y1004" s="534"/>
      <c r="Z1004" s="538"/>
      <c r="AA1004" s="531">
        <f>ROUND(ROUND(ROUND(F969*N1003,0)*R1004,0)*V1003,0)</f>
        <v>380</v>
      </c>
      <c r="AB1004" s="539"/>
      <c r="AC1004" s="504"/>
    </row>
    <row r="1005" spans="1:29" ht="16.7" customHeight="1" x14ac:dyDescent="0.15">
      <c r="A1005" s="520">
        <v>22</v>
      </c>
      <c r="B1005" s="520" t="s">
        <v>16646</v>
      </c>
      <c r="C1005" s="521" t="s">
        <v>16647</v>
      </c>
      <c r="D1005" s="542"/>
      <c r="E1005" s="534"/>
      <c r="F1005" s="534"/>
      <c r="H1005" s="541"/>
      <c r="I1005" s="763"/>
      <c r="J1005" s="544"/>
      <c r="K1005" s="579"/>
      <c r="L1005" s="1032"/>
      <c r="M1005" s="537"/>
      <c r="O1005" s="979"/>
      <c r="P1005" s="626" t="s">
        <v>3833</v>
      </c>
      <c r="Q1005" s="526" t="s">
        <v>1678</v>
      </c>
      <c r="R1005" s="527">
        <v>0.5</v>
      </c>
      <c r="S1005" s="1055"/>
      <c r="T1005" s="1032"/>
      <c r="U1005" s="537"/>
      <c r="W1005" s="534"/>
      <c r="X1005" s="537"/>
      <c r="Y1005" s="534"/>
      <c r="Z1005" s="538"/>
      <c r="AA1005" s="531">
        <f>ROUND(ROUND(ROUND(F969*N1003,0)*R1005,0)*V1003,0)</f>
        <v>272</v>
      </c>
      <c r="AB1005" s="539"/>
      <c r="AC1005" s="504"/>
    </row>
    <row r="1006" spans="1:29" ht="16.7" customHeight="1" x14ac:dyDescent="0.15">
      <c r="A1006" s="520">
        <v>22</v>
      </c>
      <c r="B1006" s="520" t="s">
        <v>16648</v>
      </c>
      <c r="C1006" s="521" t="s">
        <v>16649</v>
      </c>
      <c r="D1006" s="542"/>
      <c r="E1006" s="534"/>
      <c r="F1006" s="534"/>
      <c r="H1006" s="541"/>
      <c r="I1006" s="1049" t="s">
        <v>10418</v>
      </c>
      <c r="J1006" s="525" t="s">
        <v>1678</v>
      </c>
      <c r="K1006" s="718">
        <v>0.96499999999999997</v>
      </c>
      <c r="L1006" s="1032"/>
      <c r="M1006" s="537"/>
      <c r="O1006" s="759"/>
      <c r="P1006" s="760"/>
      <c r="Q1006" s="526"/>
      <c r="R1006" s="527"/>
      <c r="S1006" s="1055"/>
      <c r="T1006" s="1032"/>
      <c r="U1006" s="537"/>
      <c r="W1006" s="534"/>
      <c r="X1006" s="537"/>
      <c r="Y1006" s="534"/>
      <c r="Z1006" s="538"/>
      <c r="AA1006" s="531">
        <f>ROUND(ROUND(ROUND(ROUND(F969*K1006,0)*N1003,0)*V1003,0),0)</f>
        <v>524</v>
      </c>
      <c r="AB1006" s="539"/>
      <c r="AC1006" s="504"/>
    </row>
    <row r="1007" spans="1:29" ht="16.7" customHeight="1" x14ac:dyDescent="0.15">
      <c r="A1007" s="520">
        <v>22</v>
      </c>
      <c r="B1007" s="520" t="s">
        <v>16650</v>
      </c>
      <c r="C1007" s="521" t="s">
        <v>16651</v>
      </c>
      <c r="D1007" s="542"/>
      <c r="E1007" s="534"/>
      <c r="F1007" s="534"/>
      <c r="H1007" s="541"/>
      <c r="I1007" s="1047"/>
      <c r="J1007" s="537"/>
      <c r="L1007" s="1032"/>
      <c r="M1007" s="537"/>
      <c r="O1007" s="1048" t="s">
        <v>10414</v>
      </c>
      <c r="P1007" s="626" t="s">
        <v>16</v>
      </c>
      <c r="Q1007" s="526" t="s">
        <v>1678</v>
      </c>
      <c r="R1007" s="527">
        <v>0.7</v>
      </c>
      <c r="S1007" s="1055"/>
      <c r="T1007" s="1032"/>
      <c r="U1007" s="537"/>
      <c r="W1007" s="534"/>
      <c r="X1007" s="537"/>
      <c r="Y1007" s="534"/>
      <c r="Z1007" s="538"/>
      <c r="AA1007" s="531">
        <f>ROUND(ROUND(ROUND(ROUND(ROUND(F969*K1006,0)*N1003,0)*R1007,0)*V1003,0),0)</f>
        <v>367</v>
      </c>
      <c r="AB1007" s="539"/>
      <c r="AC1007" s="504"/>
    </row>
    <row r="1008" spans="1:29" ht="16.7" customHeight="1" x14ac:dyDescent="0.15">
      <c r="A1008" s="520">
        <v>22</v>
      </c>
      <c r="B1008" s="520" t="s">
        <v>16652</v>
      </c>
      <c r="C1008" s="521" t="s">
        <v>16653</v>
      </c>
      <c r="D1008" s="542"/>
      <c r="E1008" s="534"/>
      <c r="F1008" s="534"/>
      <c r="H1008" s="541"/>
      <c r="I1008" s="1044"/>
      <c r="J1008" s="544"/>
      <c r="K1008" s="725"/>
      <c r="L1008" s="967"/>
      <c r="M1008" s="544"/>
      <c r="N1008" s="548"/>
      <c r="O1008" s="979"/>
      <c r="P1008" s="626" t="s">
        <v>3833</v>
      </c>
      <c r="Q1008" s="526" t="s">
        <v>1678</v>
      </c>
      <c r="R1008" s="527">
        <v>0.5</v>
      </c>
      <c r="S1008" s="1055"/>
      <c r="T1008" s="1032"/>
      <c r="U1008" s="537"/>
      <c r="W1008" s="534"/>
      <c r="X1008" s="537"/>
      <c r="Y1008" s="534"/>
      <c r="Z1008" s="538"/>
      <c r="AA1008" s="531">
        <f>ROUND(ROUND(ROUND(ROUND(ROUND(F969*K1006,0)*N1003,0)*R1008,0)*V1003,0),0)</f>
        <v>262</v>
      </c>
      <c r="AB1008" s="539"/>
      <c r="AC1008" s="504"/>
    </row>
    <row r="1009" spans="1:29" ht="16.7" customHeight="1" x14ac:dyDescent="0.15">
      <c r="A1009" s="520">
        <v>22</v>
      </c>
      <c r="B1009" s="520" t="s">
        <v>16654</v>
      </c>
      <c r="C1009" s="521" t="s">
        <v>16655</v>
      </c>
      <c r="D1009" s="542"/>
      <c r="E1009" s="534"/>
      <c r="F1009" s="534"/>
      <c r="H1009" s="541"/>
      <c r="I1009" s="757"/>
      <c r="J1009" s="525"/>
      <c r="K1009" s="758"/>
      <c r="L1009" s="966" t="s">
        <v>14906</v>
      </c>
      <c r="M1009" s="525" t="s">
        <v>1678</v>
      </c>
      <c r="N1009" s="529">
        <v>0.5</v>
      </c>
      <c r="O1009" s="759"/>
      <c r="P1009" s="760"/>
      <c r="Q1009" s="526"/>
      <c r="R1009" s="527"/>
      <c r="S1009" s="1055"/>
      <c r="T1009" s="1032"/>
      <c r="U1009" s="537"/>
      <c r="W1009" s="534"/>
      <c r="X1009" s="537"/>
      <c r="Y1009" s="534"/>
      <c r="Z1009" s="538"/>
      <c r="AA1009" s="531">
        <f>ROUND(ROUND(F969*N1009,0)*V1003,0)</f>
        <v>388</v>
      </c>
      <c r="AB1009" s="539"/>
      <c r="AC1009" s="504"/>
    </row>
    <row r="1010" spans="1:29" ht="16.7" customHeight="1" x14ac:dyDescent="0.15">
      <c r="A1010" s="520">
        <v>22</v>
      </c>
      <c r="B1010" s="520" t="s">
        <v>16656</v>
      </c>
      <c r="C1010" s="521" t="s">
        <v>16657</v>
      </c>
      <c r="D1010" s="542"/>
      <c r="E1010" s="534"/>
      <c r="F1010" s="534"/>
      <c r="H1010" s="541"/>
      <c r="J1010" s="537"/>
      <c r="K1010" s="742"/>
      <c r="L1010" s="1032"/>
      <c r="M1010" s="537"/>
      <c r="O1010" s="1048" t="s">
        <v>10414</v>
      </c>
      <c r="P1010" s="626" t="s">
        <v>16</v>
      </c>
      <c r="Q1010" s="526" t="s">
        <v>1678</v>
      </c>
      <c r="R1010" s="527">
        <v>0.7</v>
      </c>
      <c r="S1010" s="1055"/>
      <c r="T1010" s="1032"/>
      <c r="U1010" s="537"/>
      <c r="W1010" s="534"/>
      <c r="X1010" s="537"/>
      <c r="Y1010" s="534"/>
      <c r="Z1010" s="538"/>
      <c r="AA1010" s="531">
        <f>ROUND(ROUND(ROUND(F969*N1009,0)*R1010,0)*V1003,0)</f>
        <v>272</v>
      </c>
      <c r="AB1010" s="539"/>
      <c r="AC1010" s="504"/>
    </row>
    <row r="1011" spans="1:29" ht="16.7" customHeight="1" x14ac:dyDescent="0.15">
      <c r="A1011" s="520">
        <v>22</v>
      </c>
      <c r="B1011" s="520" t="s">
        <v>16658</v>
      </c>
      <c r="C1011" s="521" t="s">
        <v>16659</v>
      </c>
      <c r="D1011" s="542"/>
      <c r="E1011" s="534"/>
      <c r="F1011" s="534"/>
      <c r="H1011" s="541"/>
      <c r="I1011" s="763"/>
      <c r="J1011" s="544"/>
      <c r="K1011" s="579"/>
      <c r="L1011" s="1032"/>
      <c r="M1011" s="537"/>
      <c r="O1011" s="979"/>
      <c r="P1011" s="626" t="s">
        <v>3833</v>
      </c>
      <c r="Q1011" s="526" t="s">
        <v>1678</v>
      </c>
      <c r="R1011" s="527">
        <v>0.5</v>
      </c>
      <c r="S1011" s="1055"/>
      <c r="T1011" s="1032"/>
      <c r="U1011" s="537"/>
      <c r="W1011" s="534"/>
      <c r="X1011" s="537"/>
      <c r="Y1011" s="534"/>
      <c r="Z1011" s="538"/>
      <c r="AA1011" s="531">
        <f>ROUND(ROUND(ROUND(F969*N1009,0)*R1011,0)*V1003,0)</f>
        <v>194</v>
      </c>
      <c r="AB1011" s="539"/>
      <c r="AC1011" s="504"/>
    </row>
    <row r="1012" spans="1:29" ht="16.7" customHeight="1" x14ac:dyDescent="0.15">
      <c r="A1012" s="520">
        <v>22</v>
      </c>
      <c r="B1012" s="520" t="s">
        <v>16660</v>
      </c>
      <c r="C1012" s="521" t="s">
        <v>16661</v>
      </c>
      <c r="D1012" s="542"/>
      <c r="E1012" s="534"/>
      <c r="F1012" s="534"/>
      <c r="H1012" s="541"/>
      <c r="I1012" s="1049" t="s">
        <v>10418</v>
      </c>
      <c r="J1012" s="525" t="s">
        <v>1678</v>
      </c>
      <c r="K1012" s="718">
        <v>0.96499999999999997</v>
      </c>
      <c r="L1012" s="1032"/>
      <c r="M1012" s="537"/>
      <c r="O1012" s="759"/>
      <c r="P1012" s="760"/>
      <c r="Q1012" s="526"/>
      <c r="R1012" s="527"/>
      <c r="S1012" s="1055"/>
      <c r="T1012" s="1032"/>
      <c r="U1012" s="537"/>
      <c r="W1012" s="534"/>
      <c r="X1012" s="537"/>
      <c r="Y1012" s="534"/>
      <c r="Z1012" s="538"/>
      <c r="AA1012" s="531">
        <f>ROUND(ROUND(ROUND(ROUND(F969*K1012,0)*N1009,0),0)*V1003,0)</f>
        <v>375</v>
      </c>
      <c r="AB1012" s="539"/>
      <c r="AC1012" s="504"/>
    </row>
    <row r="1013" spans="1:29" ht="16.7" customHeight="1" x14ac:dyDescent="0.15">
      <c r="A1013" s="520">
        <v>22</v>
      </c>
      <c r="B1013" s="520" t="s">
        <v>16662</v>
      </c>
      <c r="C1013" s="521" t="s">
        <v>16663</v>
      </c>
      <c r="D1013" s="542"/>
      <c r="E1013" s="534"/>
      <c r="F1013" s="534"/>
      <c r="H1013" s="541"/>
      <c r="I1013" s="1047"/>
      <c r="J1013" s="537"/>
      <c r="L1013" s="1032"/>
      <c r="M1013" s="537"/>
      <c r="O1013" s="1048" t="s">
        <v>10414</v>
      </c>
      <c r="P1013" s="626" t="s">
        <v>16</v>
      </c>
      <c r="Q1013" s="526" t="s">
        <v>1678</v>
      </c>
      <c r="R1013" s="527">
        <v>0.7</v>
      </c>
      <c r="S1013" s="1055"/>
      <c r="T1013" s="1032"/>
      <c r="U1013" s="537"/>
      <c r="W1013" s="534"/>
      <c r="X1013" s="537"/>
      <c r="Y1013" s="534"/>
      <c r="Z1013" s="538"/>
      <c r="AA1013" s="531">
        <f>ROUND(ROUND(ROUND(ROUND(F969*K1012,0)*N1009,0)*R1013,0)*V1003,0)</f>
        <v>263</v>
      </c>
      <c r="AB1013" s="539"/>
      <c r="AC1013" s="504"/>
    </row>
    <row r="1014" spans="1:29" ht="16.7" customHeight="1" x14ac:dyDescent="0.15">
      <c r="A1014" s="520">
        <v>22</v>
      </c>
      <c r="B1014" s="520" t="s">
        <v>16664</v>
      </c>
      <c r="C1014" s="521" t="s">
        <v>16665</v>
      </c>
      <c r="D1014" s="557"/>
      <c r="E1014" s="550"/>
      <c r="F1014" s="550"/>
      <c r="G1014" s="650"/>
      <c r="H1014" s="558"/>
      <c r="I1014" s="1044"/>
      <c r="J1014" s="544"/>
      <c r="K1014" s="725"/>
      <c r="L1014" s="967"/>
      <c r="M1014" s="544"/>
      <c r="N1014" s="548"/>
      <c r="O1014" s="979"/>
      <c r="P1014" s="626" t="s">
        <v>3833</v>
      </c>
      <c r="Q1014" s="526" t="s">
        <v>1678</v>
      </c>
      <c r="R1014" s="527">
        <v>0.5</v>
      </c>
      <c r="S1014" s="1052"/>
      <c r="T1014" s="967"/>
      <c r="U1014" s="544"/>
      <c r="V1014" s="548"/>
      <c r="W1014" s="550"/>
      <c r="X1014" s="544"/>
      <c r="Y1014" s="550"/>
      <c r="Z1014" s="553"/>
      <c r="AA1014" s="531">
        <f>ROUND(ROUND(ROUND(ROUND(F969*K1012,0)*N1009,0)*R1014,0)*V1003,0)</f>
        <v>188</v>
      </c>
      <c r="AB1014" s="559"/>
      <c r="AC1014" s="504"/>
    </row>
    <row r="1015" spans="1:29" ht="16.7" customHeight="1" x14ac:dyDescent="0.15">
      <c r="A1015" s="520">
        <v>22</v>
      </c>
      <c r="B1015" s="520">
        <v>9305</v>
      </c>
      <c r="C1015" s="521" t="s">
        <v>16666</v>
      </c>
      <c r="D1015" s="560"/>
      <c r="E1015" s="522"/>
      <c r="F1015" s="522"/>
      <c r="G1015" s="585"/>
      <c r="H1015" s="561"/>
      <c r="I1015" s="757"/>
      <c r="J1015" s="525"/>
      <c r="K1015" s="758"/>
      <c r="L1015" s="1050" t="s">
        <v>14896</v>
      </c>
      <c r="M1015" s="525" t="s">
        <v>1678</v>
      </c>
      <c r="N1015" s="529">
        <v>0.7</v>
      </c>
      <c r="O1015" s="759"/>
      <c r="P1015" s="760"/>
      <c r="Q1015" s="526"/>
      <c r="R1015" s="527"/>
      <c r="S1015" s="761"/>
      <c r="T1015" s="757"/>
      <c r="U1015" s="525"/>
      <c r="V1015" s="529"/>
      <c r="W1015" s="522"/>
      <c r="X1015" s="525"/>
      <c r="Y1015" s="936" t="s">
        <v>14983</v>
      </c>
      <c r="Z1015" s="941"/>
      <c r="AA1015" s="531">
        <f>ROUND(ROUND(F969*N1015,0)-Y1018,0)</f>
        <v>764</v>
      </c>
      <c r="AB1015" s="532"/>
      <c r="AC1015" s="504"/>
    </row>
    <row r="1016" spans="1:29" ht="16.7" customHeight="1" x14ac:dyDescent="0.15">
      <c r="A1016" s="520">
        <v>22</v>
      </c>
      <c r="B1016" s="520">
        <v>9306</v>
      </c>
      <c r="C1016" s="521" t="s">
        <v>16667</v>
      </c>
      <c r="D1016" s="542"/>
      <c r="E1016" s="534"/>
      <c r="F1016" s="534"/>
      <c r="H1016" s="541"/>
      <c r="J1016" s="537"/>
      <c r="K1016" s="742"/>
      <c r="L1016" s="1032"/>
      <c r="M1016" s="537"/>
      <c r="O1016" s="1048" t="s">
        <v>10414</v>
      </c>
      <c r="P1016" s="626" t="s">
        <v>16</v>
      </c>
      <c r="Q1016" s="526" t="s">
        <v>1678</v>
      </c>
      <c r="R1016" s="527">
        <v>0.7</v>
      </c>
      <c r="S1016" s="762"/>
      <c r="U1016" s="537"/>
      <c r="W1016" s="534"/>
      <c r="X1016" s="537"/>
      <c r="Y1016" s="937"/>
      <c r="Z1016" s="942"/>
      <c r="AA1016" s="531">
        <f>ROUND(ROUND(ROUND(F969*N1015,0)*R1016,0)-Y1018,0)</f>
        <v>531</v>
      </c>
      <c r="AB1016" s="539"/>
      <c r="AC1016" s="504"/>
    </row>
    <row r="1017" spans="1:29" ht="16.7" customHeight="1" x14ac:dyDescent="0.15">
      <c r="A1017" s="520">
        <v>22</v>
      </c>
      <c r="B1017" s="520" t="s">
        <v>16668</v>
      </c>
      <c r="C1017" s="521" t="s">
        <v>16669</v>
      </c>
      <c r="D1017" s="542"/>
      <c r="E1017" s="534"/>
      <c r="F1017" s="534"/>
      <c r="H1017" s="541"/>
      <c r="I1017" s="763"/>
      <c r="J1017" s="544"/>
      <c r="K1017" s="579"/>
      <c r="L1017" s="1032"/>
      <c r="M1017" s="537"/>
      <c r="O1017" s="979"/>
      <c r="P1017" s="626" t="s">
        <v>3833</v>
      </c>
      <c r="Q1017" s="526" t="s">
        <v>1678</v>
      </c>
      <c r="R1017" s="527">
        <v>0.5</v>
      </c>
      <c r="S1017" s="762"/>
      <c r="U1017" s="537"/>
      <c r="W1017" s="534"/>
      <c r="X1017" s="537"/>
      <c r="Y1017" s="555"/>
      <c r="Z1017" s="556"/>
      <c r="AA1017" s="531">
        <f>ROUND(ROUND(ROUND(F969*N1015,0)*R1017,0)-Y1018,0)</f>
        <v>376</v>
      </c>
      <c r="AB1017" s="539"/>
      <c r="AC1017" s="504"/>
    </row>
    <row r="1018" spans="1:29" ht="16.7" customHeight="1" x14ac:dyDescent="0.15">
      <c r="A1018" s="520">
        <v>22</v>
      </c>
      <c r="B1018" s="520">
        <v>9307</v>
      </c>
      <c r="C1018" s="521" t="s">
        <v>16670</v>
      </c>
      <c r="D1018" s="542"/>
      <c r="E1018" s="534"/>
      <c r="F1018" s="534"/>
      <c r="H1018" s="541"/>
      <c r="I1018" s="1049" t="s">
        <v>10418</v>
      </c>
      <c r="J1018" s="525" t="s">
        <v>1678</v>
      </c>
      <c r="K1018" s="718">
        <v>0.96499999999999997</v>
      </c>
      <c r="L1018" s="1032"/>
      <c r="M1018" s="537"/>
      <c r="O1018" s="759"/>
      <c r="P1018" s="760"/>
      <c r="Q1018" s="526"/>
      <c r="R1018" s="527"/>
      <c r="S1018" s="762"/>
      <c r="U1018" s="537"/>
      <c r="W1018" s="534"/>
      <c r="X1018" s="537"/>
      <c r="Y1018" s="765">
        <v>12</v>
      </c>
      <c r="Z1018" s="942" t="s">
        <v>14988</v>
      </c>
      <c r="AA1018" s="531">
        <f>ROUND(ROUND(ROUND(ROUND(F969*K1018,0)*N1015,0),0)-Y1018,0)</f>
        <v>736</v>
      </c>
      <c r="AB1018" s="539"/>
      <c r="AC1018" s="504"/>
    </row>
    <row r="1019" spans="1:29" ht="16.7" customHeight="1" x14ac:dyDescent="0.15">
      <c r="A1019" s="520">
        <v>22</v>
      </c>
      <c r="B1019" s="520">
        <v>9308</v>
      </c>
      <c r="C1019" s="521" t="s">
        <v>16671</v>
      </c>
      <c r="D1019" s="542"/>
      <c r="E1019" s="534"/>
      <c r="F1019" s="534"/>
      <c r="H1019" s="541"/>
      <c r="I1019" s="1047"/>
      <c r="J1019" s="537"/>
      <c r="L1019" s="1032"/>
      <c r="M1019" s="537"/>
      <c r="O1019" s="1048" t="s">
        <v>10414</v>
      </c>
      <c r="P1019" s="626" t="s">
        <v>16</v>
      </c>
      <c r="Q1019" s="526" t="s">
        <v>1678</v>
      </c>
      <c r="R1019" s="527">
        <v>0.7</v>
      </c>
      <c r="S1019" s="762"/>
      <c r="U1019" s="537"/>
      <c r="W1019" s="534"/>
      <c r="X1019" s="537"/>
      <c r="Y1019" s="534"/>
      <c r="Z1019" s="942"/>
      <c r="AA1019" s="531">
        <f>ROUND(ROUND(ROUND(ROUND(F969*K1018,0)*N1015,0)*R1019,0)-Y1018,0)</f>
        <v>512</v>
      </c>
      <c r="AB1019" s="539"/>
      <c r="AC1019" s="504"/>
    </row>
    <row r="1020" spans="1:29" ht="16.7" customHeight="1" x14ac:dyDescent="0.15">
      <c r="A1020" s="520">
        <v>22</v>
      </c>
      <c r="B1020" s="520" t="s">
        <v>16672</v>
      </c>
      <c r="C1020" s="521" t="s">
        <v>16673</v>
      </c>
      <c r="D1020" s="542"/>
      <c r="E1020" s="534"/>
      <c r="F1020" s="534"/>
      <c r="H1020" s="541"/>
      <c r="I1020" s="1044"/>
      <c r="J1020" s="544"/>
      <c r="K1020" s="725"/>
      <c r="L1020" s="967"/>
      <c r="M1020" s="544"/>
      <c r="N1020" s="548"/>
      <c r="O1020" s="979"/>
      <c r="P1020" s="626" t="s">
        <v>3833</v>
      </c>
      <c r="Q1020" s="526" t="s">
        <v>1678</v>
      </c>
      <c r="R1020" s="527">
        <v>0.5</v>
      </c>
      <c r="S1020" s="762"/>
      <c r="U1020" s="537"/>
      <c r="W1020" s="534"/>
      <c r="X1020" s="537"/>
      <c r="Y1020" s="534"/>
      <c r="Z1020" s="538"/>
      <c r="AA1020" s="531">
        <f>ROUND(ROUND(ROUND(ROUND(F969*K1018,0)*N1015,0)*R1020,0)-Y1018,0)</f>
        <v>362</v>
      </c>
      <c r="AB1020" s="539"/>
      <c r="AC1020" s="504"/>
    </row>
    <row r="1021" spans="1:29" ht="16.7" customHeight="1" x14ac:dyDescent="0.15">
      <c r="A1021" s="520">
        <v>22</v>
      </c>
      <c r="B1021" s="520" t="s">
        <v>16674</v>
      </c>
      <c r="C1021" s="521" t="s">
        <v>16675</v>
      </c>
      <c r="D1021" s="542"/>
      <c r="E1021" s="534"/>
      <c r="F1021" s="534"/>
      <c r="H1021" s="541"/>
      <c r="I1021" s="757"/>
      <c r="J1021" s="525"/>
      <c r="K1021" s="758"/>
      <c r="L1021" s="966" t="s">
        <v>14906</v>
      </c>
      <c r="M1021" s="525" t="s">
        <v>1678</v>
      </c>
      <c r="N1021" s="529">
        <v>0.5</v>
      </c>
      <c r="O1021" s="759"/>
      <c r="P1021" s="760"/>
      <c r="Q1021" s="526"/>
      <c r="R1021" s="527"/>
      <c r="S1021" s="762"/>
      <c r="U1021" s="537"/>
      <c r="W1021" s="534"/>
      <c r="X1021" s="537"/>
      <c r="Y1021" s="534"/>
      <c r="Z1021" s="538"/>
      <c r="AA1021" s="531">
        <f>ROUND(ROUND(F969*N1021,0)-Y1018,0)</f>
        <v>542</v>
      </c>
      <c r="AB1021" s="539"/>
      <c r="AC1021" s="504"/>
    </row>
    <row r="1022" spans="1:29" ht="16.7" customHeight="1" x14ac:dyDescent="0.15">
      <c r="A1022" s="520">
        <v>22</v>
      </c>
      <c r="B1022" s="520" t="s">
        <v>16676</v>
      </c>
      <c r="C1022" s="521" t="s">
        <v>16677</v>
      </c>
      <c r="D1022" s="542"/>
      <c r="E1022" s="534"/>
      <c r="F1022" s="534"/>
      <c r="H1022" s="541"/>
      <c r="J1022" s="537"/>
      <c r="K1022" s="742"/>
      <c r="L1022" s="1032"/>
      <c r="M1022" s="537"/>
      <c r="O1022" s="1048" t="s">
        <v>10414</v>
      </c>
      <c r="P1022" s="626" t="s">
        <v>16</v>
      </c>
      <c r="Q1022" s="526" t="s">
        <v>1678</v>
      </c>
      <c r="R1022" s="527">
        <v>0.7</v>
      </c>
      <c r="S1022" s="762"/>
      <c r="U1022" s="537"/>
      <c r="W1022" s="534"/>
      <c r="X1022" s="537"/>
      <c r="Y1022" s="534"/>
      <c r="Z1022" s="538"/>
      <c r="AA1022" s="531">
        <f>ROUND(ROUND(ROUND(F969*N1021,0)*R1022,0)-Y1018,0)</f>
        <v>376</v>
      </c>
      <c r="AB1022" s="539"/>
      <c r="AC1022" s="504"/>
    </row>
    <row r="1023" spans="1:29" ht="16.7" customHeight="1" x14ac:dyDescent="0.15">
      <c r="A1023" s="520">
        <v>22</v>
      </c>
      <c r="B1023" s="520" t="s">
        <v>16678</v>
      </c>
      <c r="C1023" s="521" t="s">
        <v>16679</v>
      </c>
      <c r="D1023" s="542"/>
      <c r="E1023" s="534"/>
      <c r="F1023" s="534"/>
      <c r="H1023" s="541"/>
      <c r="I1023" s="763"/>
      <c r="J1023" s="544"/>
      <c r="K1023" s="579"/>
      <c r="L1023" s="1032"/>
      <c r="M1023" s="537"/>
      <c r="O1023" s="979"/>
      <c r="P1023" s="626" t="s">
        <v>3833</v>
      </c>
      <c r="Q1023" s="526" t="s">
        <v>1678</v>
      </c>
      <c r="R1023" s="527">
        <v>0.5</v>
      </c>
      <c r="S1023" s="762"/>
      <c r="U1023" s="537"/>
      <c r="W1023" s="534"/>
      <c r="X1023" s="537"/>
      <c r="Y1023" s="534"/>
      <c r="Z1023" s="538"/>
      <c r="AA1023" s="531">
        <f>ROUND(ROUND(ROUND(F969*N1021,0)*R1023,0)-Y1018,0)</f>
        <v>265</v>
      </c>
      <c r="AB1023" s="539"/>
      <c r="AC1023" s="504"/>
    </row>
    <row r="1024" spans="1:29" ht="16.7" customHeight="1" x14ac:dyDescent="0.15">
      <c r="A1024" s="520">
        <v>22</v>
      </c>
      <c r="B1024" s="520" t="s">
        <v>16680</v>
      </c>
      <c r="C1024" s="521" t="s">
        <v>16681</v>
      </c>
      <c r="D1024" s="542"/>
      <c r="E1024" s="534"/>
      <c r="F1024" s="534"/>
      <c r="H1024" s="541"/>
      <c r="I1024" s="1049" t="s">
        <v>10418</v>
      </c>
      <c r="J1024" s="525" t="s">
        <v>1678</v>
      </c>
      <c r="K1024" s="718">
        <v>0.96499999999999997</v>
      </c>
      <c r="L1024" s="1032"/>
      <c r="M1024" s="537"/>
      <c r="O1024" s="759"/>
      <c r="P1024" s="760"/>
      <c r="Q1024" s="526"/>
      <c r="R1024" s="527"/>
      <c r="S1024" s="762"/>
      <c r="U1024" s="537"/>
      <c r="W1024" s="534"/>
      <c r="X1024" s="537"/>
      <c r="Y1024" s="534"/>
      <c r="Z1024" s="538"/>
      <c r="AA1024" s="531">
        <f>ROUND(ROUND(ROUND(ROUND(F969*K1024,0)*N1021,0),0)-Y1018,0)</f>
        <v>523</v>
      </c>
      <c r="AB1024" s="539"/>
      <c r="AC1024" s="504"/>
    </row>
    <row r="1025" spans="1:29" ht="16.7" customHeight="1" x14ac:dyDescent="0.15">
      <c r="A1025" s="520">
        <v>22</v>
      </c>
      <c r="B1025" s="520" t="s">
        <v>16682</v>
      </c>
      <c r="C1025" s="521" t="s">
        <v>16683</v>
      </c>
      <c r="D1025" s="542"/>
      <c r="E1025" s="534"/>
      <c r="F1025" s="534"/>
      <c r="H1025" s="541"/>
      <c r="I1025" s="1047"/>
      <c r="J1025" s="537"/>
      <c r="L1025" s="1032"/>
      <c r="M1025" s="537"/>
      <c r="O1025" s="1048" t="s">
        <v>10414</v>
      </c>
      <c r="P1025" s="626" t="s">
        <v>16</v>
      </c>
      <c r="Q1025" s="526" t="s">
        <v>1678</v>
      </c>
      <c r="R1025" s="527">
        <v>0.7</v>
      </c>
      <c r="S1025" s="762"/>
      <c r="U1025" s="537"/>
      <c r="W1025" s="534"/>
      <c r="X1025" s="537"/>
      <c r="Y1025" s="534"/>
      <c r="Z1025" s="538"/>
      <c r="AA1025" s="531">
        <f>ROUND(ROUND(ROUND(ROUND(F969*K1024,0)*N1021,0)*R1025,0)-Y1018,0)</f>
        <v>363</v>
      </c>
      <c r="AB1025" s="539"/>
      <c r="AC1025" s="504"/>
    </row>
    <row r="1026" spans="1:29" ht="16.7" customHeight="1" x14ac:dyDescent="0.15">
      <c r="A1026" s="520">
        <v>22</v>
      </c>
      <c r="B1026" s="520" t="s">
        <v>16684</v>
      </c>
      <c r="C1026" s="521" t="s">
        <v>16685</v>
      </c>
      <c r="D1026" s="542"/>
      <c r="E1026" s="534"/>
      <c r="F1026" s="534"/>
      <c r="H1026" s="541"/>
      <c r="I1026" s="1044"/>
      <c r="J1026" s="544"/>
      <c r="K1026" s="725"/>
      <c r="L1026" s="967"/>
      <c r="M1026" s="544"/>
      <c r="N1026" s="548"/>
      <c r="O1026" s="979"/>
      <c r="P1026" s="626" t="s">
        <v>3833</v>
      </c>
      <c r="Q1026" s="526" t="s">
        <v>1678</v>
      </c>
      <c r="R1026" s="527">
        <v>0.5</v>
      </c>
      <c r="S1026" s="764"/>
      <c r="T1026" s="763"/>
      <c r="U1026" s="544"/>
      <c r="V1026" s="548"/>
      <c r="W1026" s="534"/>
      <c r="X1026" s="537"/>
      <c r="Y1026" s="534"/>
      <c r="Z1026" s="538"/>
      <c r="AA1026" s="531">
        <f>ROUND(ROUND(ROUND(ROUND(F969*K1024,0)*N1021,0)*R1026,0)-Y1018,0)</f>
        <v>256</v>
      </c>
      <c r="AB1026" s="539"/>
      <c r="AC1026" s="504"/>
    </row>
    <row r="1027" spans="1:29" ht="16.7" customHeight="1" x14ac:dyDescent="0.15">
      <c r="A1027" s="520">
        <v>22</v>
      </c>
      <c r="B1027" s="520">
        <v>9315</v>
      </c>
      <c r="C1027" s="521" t="s">
        <v>16686</v>
      </c>
      <c r="D1027" s="542"/>
      <c r="E1027" s="534"/>
      <c r="F1027" s="534"/>
      <c r="H1027" s="541"/>
      <c r="I1027" s="757"/>
      <c r="J1027" s="525"/>
      <c r="K1027" s="758"/>
      <c r="L1027" s="1050" t="s">
        <v>14896</v>
      </c>
      <c r="M1027" s="525" t="s">
        <v>1678</v>
      </c>
      <c r="N1027" s="529">
        <v>0.7</v>
      </c>
      <c r="O1027" s="759"/>
      <c r="P1027" s="760"/>
      <c r="Q1027" s="526"/>
      <c r="R1027" s="527"/>
      <c r="S1027" s="1054" t="s">
        <v>10423</v>
      </c>
      <c r="T1027" s="968" t="s">
        <v>12821</v>
      </c>
      <c r="U1027" s="525" t="s">
        <v>1678</v>
      </c>
      <c r="V1027" s="529">
        <v>0.5</v>
      </c>
      <c r="W1027" s="534"/>
      <c r="X1027" s="537"/>
      <c r="Y1027" s="534"/>
      <c r="Z1027" s="538"/>
      <c r="AA1027" s="531">
        <f>ROUND(ROUND(ROUND(F969*N1027,0)*V1027,0)-Y1018,0)</f>
        <v>376</v>
      </c>
      <c r="AB1027" s="539"/>
      <c r="AC1027" s="504"/>
    </row>
    <row r="1028" spans="1:29" ht="16.7" customHeight="1" x14ac:dyDescent="0.15">
      <c r="A1028" s="520">
        <v>22</v>
      </c>
      <c r="B1028" s="520">
        <v>9316</v>
      </c>
      <c r="C1028" s="521" t="s">
        <v>16687</v>
      </c>
      <c r="D1028" s="542"/>
      <c r="E1028" s="534"/>
      <c r="F1028" s="534"/>
      <c r="H1028" s="541"/>
      <c r="J1028" s="537"/>
      <c r="K1028" s="742"/>
      <c r="L1028" s="1032"/>
      <c r="M1028" s="537"/>
      <c r="O1028" s="1048" t="s">
        <v>10414</v>
      </c>
      <c r="P1028" s="626" t="s">
        <v>16</v>
      </c>
      <c r="Q1028" s="526" t="s">
        <v>1678</v>
      </c>
      <c r="R1028" s="527">
        <v>0.7</v>
      </c>
      <c r="S1028" s="1051"/>
      <c r="T1028" s="1032"/>
      <c r="U1028" s="537"/>
      <c r="W1028" s="534"/>
      <c r="X1028" s="537"/>
      <c r="Y1028" s="534"/>
      <c r="Z1028" s="538"/>
      <c r="AA1028" s="531">
        <f>ROUND(ROUND(ROUND(ROUND(F969*N1027,0)*R1028,0)*V1027,0)-Y1018,0)</f>
        <v>260</v>
      </c>
      <c r="AB1028" s="539"/>
      <c r="AC1028" s="504"/>
    </row>
    <row r="1029" spans="1:29" ht="16.7" customHeight="1" x14ac:dyDescent="0.15">
      <c r="A1029" s="520">
        <v>22</v>
      </c>
      <c r="B1029" s="520" t="s">
        <v>16688</v>
      </c>
      <c r="C1029" s="521" t="s">
        <v>16689</v>
      </c>
      <c r="D1029" s="542"/>
      <c r="E1029" s="534"/>
      <c r="F1029" s="534"/>
      <c r="H1029" s="541"/>
      <c r="I1029" s="763"/>
      <c r="J1029" s="544"/>
      <c r="K1029" s="579"/>
      <c r="L1029" s="1032"/>
      <c r="M1029" s="537"/>
      <c r="O1029" s="979"/>
      <c r="P1029" s="626" t="s">
        <v>3833</v>
      </c>
      <c r="Q1029" s="526" t="s">
        <v>1678</v>
      </c>
      <c r="R1029" s="527">
        <v>0.5</v>
      </c>
      <c r="S1029" s="1051"/>
      <c r="T1029" s="1032"/>
      <c r="U1029" s="537"/>
      <c r="W1029" s="534"/>
      <c r="X1029" s="537"/>
      <c r="Y1029" s="534"/>
      <c r="Z1029" s="538"/>
      <c r="AA1029" s="531">
        <f>ROUND(ROUND(ROUND(ROUND(F969*N1027,0)*R1029,0)*V1027,0)-Y1018,0)</f>
        <v>182</v>
      </c>
      <c r="AB1029" s="539"/>
      <c r="AC1029" s="504"/>
    </row>
    <row r="1030" spans="1:29" ht="16.7" customHeight="1" x14ac:dyDescent="0.15">
      <c r="A1030" s="520">
        <v>22</v>
      </c>
      <c r="B1030" s="520">
        <v>9317</v>
      </c>
      <c r="C1030" s="521" t="s">
        <v>16690</v>
      </c>
      <c r="D1030" s="542"/>
      <c r="E1030" s="534"/>
      <c r="F1030" s="534"/>
      <c r="H1030" s="541"/>
      <c r="I1030" s="1049" t="s">
        <v>10418</v>
      </c>
      <c r="J1030" s="525" t="s">
        <v>1678</v>
      </c>
      <c r="K1030" s="718">
        <v>0.96499999999999997</v>
      </c>
      <c r="L1030" s="1032"/>
      <c r="M1030" s="537"/>
      <c r="O1030" s="759"/>
      <c r="P1030" s="760"/>
      <c r="Q1030" s="526"/>
      <c r="R1030" s="527"/>
      <c r="S1030" s="1051"/>
      <c r="T1030" s="1032"/>
      <c r="U1030" s="537"/>
      <c r="W1030" s="534"/>
      <c r="X1030" s="537"/>
      <c r="Y1030" s="534"/>
      <c r="Z1030" s="538"/>
      <c r="AA1030" s="531">
        <f>ROUND(ROUND(ROUND(ROUND(ROUND(F969*K1030,0)*N1027,0)*V1027,0),0)-Y1018,0)</f>
        <v>362</v>
      </c>
      <c r="AB1030" s="539"/>
      <c r="AC1030" s="504"/>
    </row>
    <row r="1031" spans="1:29" ht="16.7" customHeight="1" x14ac:dyDescent="0.15">
      <c r="A1031" s="520">
        <v>22</v>
      </c>
      <c r="B1031" s="520">
        <v>9318</v>
      </c>
      <c r="C1031" s="521" t="s">
        <v>16691</v>
      </c>
      <c r="D1031" s="542"/>
      <c r="E1031" s="534"/>
      <c r="F1031" s="534"/>
      <c r="H1031" s="541"/>
      <c r="I1031" s="1047"/>
      <c r="J1031" s="537"/>
      <c r="L1031" s="1032"/>
      <c r="M1031" s="537"/>
      <c r="O1031" s="1048" t="s">
        <v>10414</v>
      </c>
      <c r="P1031" s="626" t="s">
        <v>16</v>
      </c>
      <c r="Q1031" s="526" t="s">
        <v>1678</v>
      </c>
      <c r="R1031" s="527">
        <v>0.7</v>
      </c>
      <c r="S1031" s="1051"/>
      <c r="T1031" s="1032"/>
      <c r="U1031" s="537"/>
      <c r="W1031" s="534"/>
      <c r="X1031" s="537"/>
      <c r="Y1031" s="534"/>
      <c r="Z1031" s="538"/>
      <c r="AA1031" s="531">
        <f>ROUND(ROUND(ROUND(ROUND(ROUND(ROUND(F969*K1030,0)*N1027,0)*R1031,0)*V1027,0),0)-Y1018,0)</f>
        <v>250</v>
      </c>
      <c r="AB1031" s="539"/>
      <c r="AC1031" s="504"/>
    </row>
    <row r="1032" spans="1:29" ht="16.7" customHeight="1" x14ac:dyDescent="0.15">
      <c r="A1032" s="520">
        <v>22</v>
      </c>
      <c r="B1032" s="520" t="s">
        <v>16692</v>
      </c>
      <c r="C1032" s="521" t="s">
        <v>16693</v>
      </c>
      <c r="D1032" s="542"/>
      <c r="E1032" s="534"/>
      <c r="F1032" s="534"/>
      <c r="H1032" s="541"/>
      <c r="I1032" s="1044"/>
      <c r="J1032" s="544"/>
      <c r="K1032" s="725"/>
      <c r="L1032" s="967"/>
      <c r="M1032" s="544"/>
      <c r="N1032" s="548"/>
      <c r="O1032" s="979"/>
      <c r="P1032" s="626" t="s">
        <v>3833</v>
      </c>
      <c r="Q1032" s="526" t="s">
        <v>1678</v>
      </c>
      <c r="R1032" s="527">
        <v>0.5</v>
      </c>
      <c r="S1032" s="1051"/>
      <c r="T1032" s="1032"/>
      <c r="U1032" s="537"/>
      <c r="W1032" s="534"/>
      <c r="X1032" s="537"/>
      <c r="Y1032" s="534"/>
      <c r="Z1032" s="538"/>
      <c r="AA1032" s="531">
        <f>ROUND(ROUND(ROUND(ROUND(ROUND(ROUND(F969*K1030,0)*N1027,0)*R1032,0)*V1027,0),0)-Y1018,0)</f>
        <v>175</v>
      </c>
      <c r="AB1032" s="539"/>
      <c r="AC1032" s="504"/>
    </row>
    <row r="1033" spans="1:29" ht="16.7" customHeight="1" x14ac:dyDescent="0.15">
      <c r="A1033" s="520">
        <v>22</v>
      </c>
      <c r="B1033" s="520" t="s">
        <v>16694</v>
      </c>
      <c r="C1033" s="521" t="s">
        <v>16695</v>
      </c>
      <c r="D1033" s="542"/>
      <c r="E1033" s="534"/>
      <c r="F1033" s="534"/>
      <c r="H1033" s="541"/>
      <c r="I1033" s="757"/>
      <c r="J1033" s="525"/>
      <c r="K1033" s="758"/>
      <c r="L1033" s="966" t="s">
        <v>14906</v>
      </c>
      <c r="M1033" s="525" t="s">
        <v>1678</v>
      </c>
      <c r="N1033" s="529">
        <v>0.5</v>
      </c>
      <c r="O1033" s="759"/>
      <c r="P1033" s="760"/>
      <c r="Q1033" s="526"/>
      <c r="R1033" s="527"/>
      <c r="S1033" s="1051"/>
      <c r="T1033" s="1032"/>
      <c r="U1033" s="537"/>
      <c r="W1033" s="534"/>
      <c r="X1033" s="537"/>
      <c r="Y1033" s="534"/>
      <c r="Z1033" s="538"/>
      <c r="AA1033" s="531">
        <f>ROUND(ROUND(ROUND(F969*N1033,0)*V1027,0)-Y1018,0)</f>
        <v>265</v>
      </c>
      <c r="AB1033" s="539"/>
      <c r="AC1033" s="504"/>
    </row>
    <row r="1034" spans="1:29" ht="16.7" customHeight="1" x14ac:dyDescent="0.15">
      <c r="A1034" s="520">
        <v>22</v>
      </c>
      <c r="B1034" s="520" t="s">
        <v>16696</v>
      </c>
      <c r="C1034" s="521" t="s">
        <v>16697</v>
      </c>
      <c r="D1034" s="542"/>
      <c r="E1034" s="534"/>
      <c r="F1034" s="534"/>
      <c r="H1034" s="541"/>
      <c r="J1034" s="537"/>
      <c r="K1034" s="742"/>
      <c r="L1034" s="1032"/>
      <c r="M1034" s="537"/>
      <c r="O1034" s="1048" t="s">
        <v>10414</v>
      </c>
      <c r="P1034" s="626" t="s">
        <v>16</v>
      </c>
      <c r="Q1034" s="526" t="s">
        <v>1678</v>
      </c>
      <c r="R1034" s="527">
        <v>0.7</v>
      </c>
      <c r="S1034" s="1051"/>
      <c r="T1034" s="1032"/>
      <c r="U1034" s="537"/>
      <c r="W1034" s="534"/>
      <c r="X1034" s="537"/>
      <c r="Y1034" s="534"/>
      <c r="Z1034" s="538"/>
      <c r="AA1034" s="531">
        <f>ROUND(ROUND(ROUND(ROUND(F969*N1033,0)*R1034,0)*V1027,0)-Y1018,0)</f>
        <v>182</v>
      </c>
      <c r="AB1034" s="539"/>
      <c r="AC1034" s="504"/>
    </row>
    <row r="1035" spans="1:29" ht="16.7" customHeight="1" x14ac:dyDescent="0.15">
      <c r="A1035" s="520">
        <v>22</v>
      </c>
      <c r="B1035" s="520" t="s">
        <v>16698</v>
      </c>
      <c r="C1035" s="521" t="s">
        <v>16699</v>
      </c>
      <c r="D1035" s="542"/>
      <c r="E1035" s="534"/>
      <c r="F1035" s="534"/>
      <c r="H1035" s="541"/>
      <c r="I1035" s="763"/>
      <c r="J1035" s="544"/>
      <c r="K1035" s="579"/>
      <c r="L1035" s="1032"/>
      <c r="M1035" s="537"/>
      <c r="O1035" s="979"/>
      <c r="P1035" s="626" t="s">
        <v>3833</v>
      </c>
      <c r="Q1035" s="526" t="s">
        <v>1678</v>
      </c>
      <c r="R1035" s="527">
        <v>0.5</v>
      </c>
      <c r="S1035" s="1051"/>
      <c r="T1035" s="1032"/>
      <c r="U1035" s="537"/>
      <c r="W1035" s="534"/>
      <c r="X1035" s="537"/>
      <c r="Y1035" s="534"/>
      <c r="Z1035" s="538"/>
      <c r="AA1035" s="531">
        <f>ROUND(ROUND(ROUND(ROUND(F969*N1033,0)*R1035,0)*V1027,0)-Y1018,0)</f>
        <v>127</v>
      </c>
      <c r="AB1035" s="539"/>
      <c r="AC1035" s="504"/>
    </row>
    <row r="1036" spans="1:29" ht="16.7" customHeight="1" x14ac:dyDescent="0.15">
      <c r="A1036" s="520">
        <v>22</v>
      </c>
      <c r="B1036" s="520" t="s">
        <v>16700</v>
      </c>
      <c r="C1036" s="521" t="s">
        <v>16701</v>
      </c>
      <c r="D1036" s="542"/>
      <c r="E1036" s="534"/>
      <c r="F1036" s="534"/>
      <c r="H1036" s="541"/>
      <c r="I1036" s="1049" t="s">
        <v>10418</v>
      </c>
      <c r="J1036" s="525" t="s">
        <v>1678</v>
      </c>
      <c r="K1036" s="718">
        <v>0.96499999999999997</v>
      </c>
      <c r="L1036" s="1032"/>
      <c r="M1036" s="537"/>
      <c r="O1036" s="759"/>
      <c r="P1036" s="760"/>
      <c r="Q1036" s="526"/>
      <c r="R1036" s="527"/>
      <c r="S1036" s="1051"/>
      <c r="T1036" s="1032"/>
      <c r="U1036" s="537"/>
      <c r="W1036" s="534"/>
      <c r="X1036" s="537"/>
      <c r="Y1036" s="534"/>
      <c r="Z1036" s="538"/>
      <c r="AA1036" s="531">
        <f>ROUND(ROUND(ROUND(ROUND(ROUND(F969*K1036,0)*N1033,0),0)*V1027,0)-Y1018,0)</f>
        <v>256</v>
      </c>
      <c r="AB1036" s="539"/>
      <c r="AC1036" s="504"/>
    </row>
    <row r="1037" spans="1:29" ht="16.7" customHeight="1" x14ac:dyDescent="0.15">
      <c r="A1037" s="520">
        <v>22</v>
      </c>
      <c r="B1037" s="520" t="s">
        <v>16702</v>
      </c>
      <c r="C1037" s="521" t="s">
        <v>16703</v>
      </c>
      <c r="D1037" s="542"/>
      <c r="E1037" s="534"/>
      <c r="F1037" s="534"/>
      <c r="H1037" s="541"/>
      <c r="I1037" s="1047"/>
      <c r="J1037" s="537"/>
      <c r="L1037" s="1032"/>
      <c r="M1037" s="537"/>
      <c r="O1037" s="1048" t="s">
        <v>10414</v>
      </c>
      <c r="P1037" s="626" t="s">
        <v>16</v>
      </c>
      <c r="Q1037" s="526" t="s">
        <v>1678</v>
      </c>
      <c r="R1037" s="527">
        <v>0.7</v>
      </c>
      <c r="S1037" s="1051"/>
      <c r="T1037" s="1032"/>
      <c r="U1037" s="537"/>
      <c r="W1037" s="534"/>
      <c r="X1037" s="537"/>
      <c r="Y1037" s="534"/>
      <c r="Z1037" s="538"/>
      <c r="AA1037" s="531">
        <f>ROUND(ROUND(ROUND(ROUND(ROUND(F969*K1036,0)*N1033,0)*R1037,0)*V1027,0)-Y1018,0)</f>
        <v>176</v>
      </c>
      <c r="AB1037" s="539"/>
      <c r="AC1037" s="504"/>
    </row>
    <row r="1038" spans="1:29" ht="16.7" customHeight="1" x14ac:dyDescent="0.15">
      <c r="A1038" s="520">
        <v>22</v>
      </c>
      <c r="B1038" s="520" t="s">
        <v>16704</v>
      </c>
      <c r="C1038" s="521" t="s">
        <v>16705</v>
      </c>
      <c r="D1038" s="542"/>
      <c r="E1038" s="534"/>
      <c r="F1038" s="534"/>
      <c r="H1038" s="541"/>
      <c r="I1038" s="1044"/>
      <c r="J1038" s="544"/>
      <c r="K1038" s="725"/>
      <c r="L1038" s="967"/>
      <c r="M1038" s="544"/>
      <c r="N1038" s="548"/>
      <c r="O1038" s="979"/>
      <c r="P1038" s="626" t="s">
        <v>3833</v>
      </c>
      <c r="Q1038" s="526" t="s">
        <v>1678</v>
      </c>
      <c r="R1038" s="527">
        <v>0.5</v>
      </c>
      <c r="S1038" s="1051"/>
      <c r="T1038" s="967"/>
      <c r="U1038" s="544"/>
      <c r="V1038" s="548"/>
      <c r="W1038" s="534"/>
      <c r="X1038" s="537"/>
      <c r="Y1038" s="534"/>
      <c r="Z1038" s="538"/>
      <c r="AA1038" s="531">
        <f>ROUND(ROUND(ROUND(ROUND(ROUND(F969*K1036,0)*N1033,0)*R1038,0)*V1027,0)-Y1018,0)</f>
        <v>122</v>
      </c>
      <c r="AB1038" s="539"/>
      <c r="AC1038" s="504"/>
    </row>
    <row r="1039" spans="1:29" ht="16.7" customHeight="1" x14ac:dyDescent="0.15">
      <c r="A1039" s="520">
        <v>22</v>
      </c>
      <c r="B1039" s="520">
        <v>9319</v>
      </c>
      <c r="C1039" s="521" t="s">
        <v>16706</v>
      </c>
      <c r="D1039" s="542"/>
      <c r="E1039" s="534"/>
      <c r="F1039" s="534"/>
      <c r="H1039" s="541"/>
      <c r="I1039" s="757"/>
      <c r="J1039" s="525"/>
      <c r="K1039" s="758"/>
      <c r="L1039" s="1050" t="s">
        <v>14896</v>
      </c>
      <c r="M1039" s="525" t="s">
        <v>1678</v>
      </c>
      <c r="N1039" s="529">
        <v>0.7</v>
      </c>
      <c r="O1039" s="759"/>
      <c r="P1039" s="760"/>
      <c r="Q1039" s="526"/>
      <c r="R1039" s="527"/>
      <c r="S1039" s="1051"/>
      <c r="T1039" s="968" t="s">
        <v>12830</v>
      </c>
      <c r="U1039" s="525" t="s">
        <v>1678</v>
      </c>
      <c r="V1039" s="529">
        <v>0.7</v>
      </c>
      <c r="W1039" s="534"/>
      <c r="X1039" s="537"/>
      <c r="Y1039" s="534"/>
      <c r="Z1039" s="538"/>
      <c r="AA1039" s="531">
        <f>ROUND(ROUND(ROUND(F969*N1039,0)*V1039,0)-Y1018,0)</f>
        <v>531</v>
      </c>
      <c r="AB1039" s="539"/>
      <c r="AC1039" s="504"/>
    </row>
    <row r="1040" spans="1:29" ht="16.7" customHeight="1" x14ac:dyDescent="0.15">
      <c r="A1040" s="520">
        <v>22</v>
      </c>
      <c r="B1040" s="520">
        <v>9320</v>
      </c>
      <c r="C1040" s="521" t="s">
        <v>16707</v>
      </c>
      <c r="D1040" s="542"/>
      <c r="E1040" s="534"/>
      <c r="F1040" s="534"/>
      <c r="H1040" s="541"/>
      <c r="J1040" s="537"/>
      <c r="K1040" s="742"/>
      <c r="L1040" s="1032"/>
      <c r="M1040" s="537"/>
      <c r="O1040" s="1048" t="s">
        <v>10414</v>
      </c>
      <c r="P1040" s="626" t="s">
        <v>16</v>
      </c>
      <c r="Q1040" s="526" t="s">
        <v>1678</v>
      </c>
      <c r="R1040" s="527">
        <v>0.7</v>
      </c>
      <c r="S1040" s="1051"/>
      <c r="T1040" s="1032"/>
      <c r="U1040" s="537"/>
      <c r="W1040" s="534"/>
      <c r="X1040" s="537"/>
      <c r="Y1040" s="534"/>
      <c r="Z1040" s="538"/>
      <c r="AA1040" s="531">
        <f>ROUND(ROUND(ROUND(ROUND(F969*N1039,0)*R1040,0)*V1039,0)-Y1018,0)</f>
        <v>368</v>
      </c>
      <c r="AB1040" s="539"/>
      <c r="AC1040" s="504"/>
    </row>
    <row r="1041" spans="1:29" ht="16.7" customHeight="1" x14ac:dyDescent="0.15">
      <c r="A1041" s="520">
        <v>22</v>
      </c>
      <c r="B1041" s="520" t="s">
        <v>16708</v>
      </c>
      <c r="C1041" s="521" t="s">
        <v>16709</v>
      </c>
      <c r="D1041" s="542"/>
      <c r="E1041" s="534"/>
      <c r="F1041" s="534"/>
      <c r="H1041" s="541"/>
      <c r="I1041" s="763"/>
      <c r="J1041" s="544"/>
      <c r="K1041" s="579"/>
      <c r="L1041" s="1032"/>
      <c r="M1041" s="537"/>
      <c r="O1041" s="979"/>
      <c r="P1041" s="626" t="s">
        <v>3833</v>
      </c>
      <c r="Q1041" s="526" t="s">
        <v>1678</v>
      </c>
      <c r="R1041" s="527">
        <v>0.5</v>
      </c>
      <c r="S1041" s="1051"/>
      <c r="T1041" s="1032"/>
      <c r="U1041" s="537"/>
      <c r="W1041" s="534"/>
      <c r="X1041" s="537"/>
      <c r="Y1041" s="534"/>
      <c r="Z1041" s="538"/>
      <c r="AA1041" s="531">
        <f>ROUND(ROUND(ROUND(ROUND(F969*N1039,0)*R1041,0)*V1039,0)-Y1018,0)</f>
        <v>260</v>
      </c>
      <c r="AB1041" s="539"/>
      <c r="AC1041" s="504"/>
    </row>
    <row r="1042" spans="1:29" ht="16.7" customHeight="1" x14ac:dyDescent="0.15">
      <c r="A1042" s="520">
        <v>22</v>
      </c>
      <c r="B1042" s="520">
        <v>9329</v>
      </c>
      <c r="C1042" s="521" t="s">
        <v>16710</v>
      </c>
      <c r="D1042" s="542"/>
      <c r="E1042" s="534"/>
      <c r="F1042" s="534"/>
      <c r="H1042" s="541"/>
      <c r="I1042" s="1049" t="s">
        <v>10418</v>
      </c>
      <c r="J1042" s="525" t="s">
        <v>1678</v>
      </c>
      <c r="K1042" s="718">
        <v>0.96499999999999997</v>
      </c>
      <c r="L1042" s="1032"/>
      <c r="M1042" s="537"/>
      <c r="O1042" s="759"/>
      <c r="P1042" s="760"/>
      <c r="Q1042" s="526"/>
      <c r="R1042" s="527"/>
      <c r="S1042" s="1051"/>
      <c r="T1042" s="1032"/>
      <c r="U1042" s="537"/>
      <c r="W1042" s="534"/>
      <c r="X1042" s="537"/>
      <c r="Y1042" s="534"/>
      <c r="Z1042" s="538"/>
      <c r="AA1042" s="531">
        <f>ROUND(ROUND(ROUND(ROUND(ROUND(F969*K1042,0)*N1039,0)*V1039,0),0)-Y1018,0)</f>
        <v>512</v>
      </c>
      <c r="AB1042" s="539"/>
      <c r="AC1042" s="504"/>
    </row>
    <row r="1043" spans="1:29" ht="16.7" customHeight="1" x14ac:dyDescent="0.15">
      <c r="A1043" s="520">
        <v>22</v>
      </c>
      <c r="B1043" s="520">
        <v>9330</v>
      </c>
      <c r="C1043" s="521" t="s">
        <v>16711</v>
      </c>
      <c r="D1043" s="542"/>
      <c r="E1043" s="534"/>
      <c r="F1043" s="534"/>
      <c r="H1043" s="541"/>
      <c r="I1043" s="1047"/>
      <c r="J1043" s="537"/>
      <c r="L1043" s="1032"/>
      <c r="M1043" s="537"/>
      <c r="O1043" s="1048" t="s">
        <v>10414</v>
      </c>
      <c r="P1043" s="626" t="s">
        <v>16</v>
      </c>
      <c r="Q1043" s="526" t="s">
        <v>1678</v>
      </c>
      <c r="R1043" s="527">
        <v>0.7</v>
      </c>
      <c r="S1043" s="1051"/>
      <c r="T1043" s="1032"/>
      <c r="U1043" s="537"/>
      <c r="W1043" s="534"/>
      <c r="X1043" s="537"/>
      <c r="Y1043" s="534"/>
      <c r="Z1043" s="538"/>
      <c r="AA1043" s="531">
        <f>ROUND(ROUND(ROUND(ROUND(ROUND(ROUND(F969*K1042,0)*N1039,0)*R1043,0)*V1039,0),0)-Y1018,0)</f>
        <v>355</v>
      </c>
      <c r="AB1043" s="539"/>
      <c r="AC1043" s="504"/>
    </row>
    <row r="1044" spans="1:29" ht="16.7" customHeight="1" x14ac:dyDescent="0.15">
      <c r="A1044" s="520">
        <v>22</v>
      </c>
      <c r="B1044" s="520" t="s">
        <v>16712</v>
      </c>
      <c r="C1044" s="521" t="s">
        <v>16713</v>
      </c>
      <c r="D1044" s="542"/>
      <c r="E1044" s="534"/>
      <c r="F1044" s="534"/>
      <c r="H1044" s="541"/>
      <c r="I1044" s="1044"/>
      <c r="J1044" s="544"/>
      <c r="K1044" s="725"/>
      <c r="L1044" s="967"/>
      <c r="M1044" s="544"/>
      <c r="N1044" s="548"/>
      <c r="O1044" s="979"/>
      <c r="P1044" s="626" t="s">
        <v>3833</v>
      </c>
      <c r="Q1044" s="526" t="s">
        <v>1678</v>
      </c>
      <c r="R1044" s="527">
        <v>0.5</v>
      </c>
      <c r="S1044" s="1051"/>
      <c r="T1044" s="1032"/>
      <c r="U1044" s="537"/>
      <c r="W1044" s="534"/>
      <c r="X1044" s="537"/>
      <c r="Y1044" s="534"/>
      <c r="Z1044" s="538"/>
      <c r="AA1044" s="531">
        <f>ROUND(ROUND(ROUND(ROUND(ROUND(ROUND(F969*K1042,0)*N1039,0)*R1044,0)*V1039,0),0)-Y1018,0)</f>
        <v>250</v>
      </c>
      <c r="AB1044" s="539"/>
      <c r="AC1044" s="504"/>
    </row>
    <row r="1045" spans="1:29" ht="16.7" customHeight="1" x14ac:dyDescent="0.15">
      <c r="A1045" s="520">
        <v>22</v>
      </c>
      <c r="B1045" s="520" t="s">
        <v>16714</v>
      </c>
      <c r="C1045" s="521" t="s">
        <v>16715</v>
      </c>
      <c r="D1045" s="542"/>
      <c r="E1045" s="534"/>
      <c r="F1045" s="534"/>
      <c r="H1045" s="541"/>
      <c r="I1045" s="757"/>
      <c r="J1045" s="525"/>
      <c r="K1045" s="758"/>
      <c r="L1045" s="966" t="s">
        <v>14906</v>
      </c>
      <c r="M1045" s="525" t="s">
        <v>1678</v>
      </c>
      <c r="N1045" s="529">
        <v>0.5</v>
      </c>
      <c r="O1045" s="759"/>
      <c r="P1045" s="760"/>
      <c r="Q1045" s="526"/>
      <c r="R1045" s="527"/>
      <c r="S1045" s="1051"/>
      <c r="T1045" s="1032"/>
      <c r="U1045" s="537"/>
      <c r="W1045" s="534"/>
      <c r="X1045" s="537"/>
      <c r="Y1045" s="534"/>
      <c r="Z1045" s="538"/>
      <c r="AA1045" s="531">
        <f>ROUND(ROUND(ROUND(F969*N1045,0)*V1039,0)-Y1018,0)</f>
        <v>376</v>
      </c>
      <c r="AB1045" s="539"/>
      <c r="AC1045" s="504"/>
    </row>
    <row r="1046" spans="1:29" ht="16.7" customHeight="1" x14ac:dyDescent="0.15">
      <c r="A1046" s="520">
        <v>22</v>
      </c>
      <c r="B1046" s="520" t="s">
        <v>16716</v>
      </c>
      <c r="C1046" s="521" t="s">
        <v>16717</v>
      </c>
      <c r="D1046" s="542"/>
      <c r="E1046" s="534"/>
      <c r="F1046" s="534"/>
      <c r="H1046" s="541"/>
      <c r="J1046" s="537"/>
      <c r="K1046" s="742"/>
      <c r="L1046" s="1032"/>
      <c r="M1046" s="537"/>
      <c r="O1046" s="1048" t="s">
        <v>10414</v>
      </c>
      <c r="P1046" s="626" t="s">
        <v>16</v>
      </c>
      <c r="Q1046" s="526" t="s">
        <v>1678</v>
      </c>
      <c r="R1046" s="527">
        <v>0.7</v>
      </c>
      <c r="S1046" s="1051"/>
      <c r="T1046" s="1032"/>
      <c r="U1046" s="537"/>
      <c r="W1046" s="534"/>
      <c r="X1046" s="537"/>
      <c r="Y1046" s="534"/>
      <c r="Z1046" s="538"/>
      <c r="AA1046" s="531">
        <f>ROUND(ROUND(ROUND(ROUND(F969*N1045,0)*R1046,0)*V1039,0)-Y1018,0)</f>
        <v>260</v>
      </c>
      <c r="AB1046" s="539"/>
      <c r="AC1046" s="504"/>
    </row>
    <row r="1047" spans="1:29" ht="16.7" customHeight="1" x14ac:dyDescent="0.15">
      <c r="A1047" s="520">
        <v>22</v>
      </c>
      <c r="B1047" s="520" t="s">
        <v>16718</v>
      </c>
      <c r="C1047" s="521" t="s">
        <v>16719</v>
      </c>
      <c r="D1047" s="542"/>
      <c r="E1047" s="534"/>
      <c r="F1047" s="534"/>
      <c r="H1047" s="541"/>
      <c r="I1047" s="763"/>
      <c r="J1047" s="544"/>
      <c r="K1047" s="579"/>
      <c r="L1047" s="1032"/>
      <c r="M1047" s="537"/>
      <c r="O1047" s="979"/>
      <c r="P1047" s="626" t="s">
        <v>3833</v>
      </c>
      <c r="Q1047" s="526" t="s">
        <v>1678</v>
      </c>
      <c r="R1047" s="527">
        <v>0.5</v>
      </c>
      <c r="S1047" s="1051"/>
      <c r="T1047" s="1032"/>
      <c r="U1047" s="537"/>
      <c r="W1047" s="534"/>
      <c r="X1047" s="537"/>
      <c r="Y1047" s="534"/>
      <c r="Z1047" s="538"/>
      <c r="AA1047" s="531">
        <f>ROUND(ROUND(ROUND(ROUND(F969*N1045,0)*R1047,0)*V1039,0)-Y1018,0)</f>
        <v>182</v>
      </c>
      <c r="AB1047" s="539"/>
      <c r="AC1047" s="504"/>
    </row>
    <row r="1048" spans="1:29" ht="16.7" customHeight="1" x14ac:dyDescent="0.15">
      <c r="A1048" s="520">
        <v>22</v>
      </c>
      <c r="B1048" s="520" t="s">
        <v>16720</v>
      </c>
      <c r="C1048" s="521" t="s">
        <v>16721</v>
      </c>
      <c r="D1048" s="542"/>
      <c r="E1048" s="534"/>
      <c r="F1048" s="534"/>
      <c r="H1048" s="541"/>
      <c r="I1048" s="1049" t="s">
        <v>10418</v>
      </c>
      <c r="J1048" s="525" t="s">
        <v>1678</v>
      </c>
      <c r="K1048" s="718">
        <v>0.96499999999999997</v>
      </c>
      <c r="L1048" s="1032"/>
      <c r="M1048" s="537"/>
      <c r="O1048" s="759"/>
      <c r="P1048" s="760"/>
      <c r="Q1048" s="526"/>
      <c r="R1048" s="527"/>
      <c r="S1048" s="1051"/>
      <c r="T1048" s="1032"/>
      <c r="U1048" s="537"/>
      <c r="W1048" s="534"/>
      <c r="X1048" s="537"/>
      <c r="Y1048" s="534"/>
      <c r="Z1048" s="538"/>
      <c r="AA1048" s="531">
        <f>ROUND(ROUND(ROUND(ROUND(ROUND(F969*K1048,0)*N1045,0),0)*V1039,0)-Y1018,0)</f>
        <v>363</v>
      </c>
      <c r="AB1048" s="539"/>
      <c r="AC1048" s="504"/>
    </row>
    <row r="1049" spans="1:29" ht="16.7" customHeight="1" x14ac:dyDescent="0.15">
      <c r="A1049" s="520">
        <v>22</v>
      </c>
      <c r="B1049" s="520" t="s">
        <v>16722</v>
      </c>
      <c r="C1049" s="521" t="s">
        <v>16723</v>
      </c>
      <c r="D1049" s="542"/>
      <c r="E1049" s="534"/>
      <c r="F1049" s="534"/>
      <c r="H1049" s="541"/>
      <c r="I1049" s="1047"/>
      <c r="J1049" s="537"/>
      <c r="L1049" s="1032"/>
      <c r="M1049" s="537"/>
      <c r="O1049" s="1048" t="s">
        <v>10414</v>
      </c>
      <c r="P1049" s="626" t="s">
        <v>16</v>
      </c>
      <c r="Q1049" s="526" t="s">
        <v>1678</v>
      </c>
      <c r="R1049" s="527">
        <v>0.7</v>
      </c>
      <c r="S1049" s="1051"/>
      <c r="T1049" s="1032"/>
      <c r="U1049" s="537"/>
      <c r="W1049" s="534"/>
      <c r="X1049" s="537"/>
      <c r="Y1049" s="534"/>
      <c r="Z1049" s="538"/>
      <c r="AA1049" s="531">
        <f>ROUND(ROUND(ROUND(ROUND(ROUND(F969*K1048,0)*N1045,0)*R1049,0)*V1039,0)-Y1018,0)</f>
        <v>251</v>
      </c>
      <c r="AB1049" s="539"/>
      <c r="AC1049" s="504"/>
    </row>
    <row r="1050" spans="1:29" ht="16.7" customHeight="1" x14ac:dyDescent="0.15">
      <c r="A1050" s="520">
        <v>22</v>
      </c>
      <c r="B1050" s="520" t="s">
        <v>16724</v>
      </c>
      <c r="C1050" s="521" t="s">
        <v>16725</v>
      </c>
      <c r="D1050" s="542"/>
      <c r="E1050" s="534"/>
      <c r="F1050" s="534"/>
      <c r="H1050" s="541"/>
      <c r="I1050" s="1044"/>
      <c r="J1050" s="544"/>
      <c r="K1050" s="725"/>
      <c r="L1050" s="967"/>
      <c r="M1050" s="544"/>
      <c r="N1050" s="548"/>
      <c r="O1050" s="979"/>
      <c r="P1050" s="626" t="s">
        <v>3833</v>
      </c>
      <c r="Q1050" s="526" t="s">
        <v>1678</v>
      </c>
      <c r="R1050" s="527">
        <v>0.5</v>
      </c>
      <c r="S1050" s="1052"/>
      <c r="T1050" s="967"/>
      <c r="U1050" s="544"/>
      <c r="V1050" s="548"/>
      <c r="W1050" s="534"/>
      <c r="X1050" s="537"/>
      <c r="Y1050" s="534"/>
      <c r="Z1050" s="538"/>
      <c r="AA1050" s="531">
        <f>ROUND(ROUND(ROUND(ROUND(ROUND(F969*K1048,0)*N1045,0)*R1050,0)*V1039,0)-Y1018,0)</f>
        <v>176</v>
      </c>
      <c r="AB1050" s="539"/>
      <c r="AC1050" s="504"/>
    </row>
    <row r="1051" spans="1:29" ht="16.7" customHeight="1" x14ac:dyDescent="0.15">
      <c r="A1051" s="520">
        <v>22</v>
      </c>
      <c r="B1051" s="520" t="s">
        <v>16726</v>
      </c>
      <c r="C1051" s="521" t="s">
        <v>16727</v>
      </c>
      <c r="D1051" s="542"/>
      <c r="E1051" s="534"/>
      <c r="F1051" s="534"/>
      <c r="H1051" s="541"/>
      <c r="I1051" s="757"/>
      <c r="J1051" s="525"/>
      <c r="K1051" s="758"/>
      <c r="L1051" s="966" t="s">
        <v>14896</v>
      </c>
      <c r="M1051" s="525" t="s">
        <v>1678</v>
      </c>
      <c r="N1051" s="529">
        <v>0.7</v>
      </c>
      <c r="O1051" s="759"/>
      <c r="P1051" s="760"/>
      <c r="Q1051" s="526"/>
      <c r="R1051" s="527"/>
      <c r="S1051" s="1054" t="s">
        <v>14959</v>
      </c>
      <c r="T1051" s="968" t="s">
        <v>12840</v>
      </c>
      <c r="U1051" s="525" t="s">
        <v>1678</v>
      </c>
      <c r="V1051" s="529">
        <v>0.7</v>
      </c>
      <c r="W1051" s="534"/>
      <c r="X1051" s="537"/>
      <c r="Y1051" s="534"/>
      <c r="Z1051" s="538"/>
      <c r="AA1051" s="531">
        <f>ROUND(ROUND(ROUND(F969*N1051,0)*V1051,0)-Y1018,0)</f>
        <v>531</v>
      </c>
      <c r="AB1051" s="539"/>
      <c r="AC1051" s="504"/>
    </row>
    <row r="1052" spans="1:29" ht="16.7" customHeight="1" x14ac:dyDescent="0.15">
      <c r="A1052" s="520">
        <v>22</v>
      </c>
      <c r="B1052" s="520" t="s">
        <v>16728</v>
      </c>
      <c r="C1052" s="521" t="s">
        <v>16729</v>
      </c>
      <c r="D1052" s="542"/>
      <c r="E1052" s="534"/>
      <c r="F1052" s="534"/>
      <c r="H1052" s="541"/>
      <c r="J1052" s="537"/>
      <c r="K1052" s="742"/>
      <c r="L1052" s="1032"/>
      <c r="M1052" s="537"/>
      <c r="O1052" s="1048" t="s">
        <v>10414</v>
      </c>
      <c r="P1052" s="626" t="s">
        <v>16</v>
      </c>
      <c r="Q1052" s="526" t="s">
        <v>1678</v>
      </c>
      <c r="R1052" s="527">
        <v>0.7</v>
      </c>
      <c r="S1052" s="1055"/>
      <c r="T1052" s="1032"/>
      <c r="U1052" s="537"/>
      <c r="W1052" s="534"/>
      <c r="X1052" s="537"/>
      <c r="Y1052" s="534"/>
      <c r="Z1052" s="538"/>
      <c r="AA1052" s="531">
        <f>ROUND(ROUND(ROUND(ROUND(F969*N1051,0)*R1052,0)*V1051,0)-Y1018,0)</f>
        <v>368</v>
      </c>
      <c r="AB1052" s="539"/>
      <c r="AC1052" s="504"/>
    </row>
    <row r="1053" spans="1:29" ht="16.7" customHeight="1" x14ac:dyDescent="0.15">
      <c r="A1053" s="520">
        <v>22</v>
      </c>
      <c r="B1053" s="520" t="s">
        <v>16730</v>
      </c>
      <c r="C1053" s="521" t="s">
        <v>16731</v>
      </c>
      <c r="D1053" s="542"/>
      <c r="E1053" s="534"/>
      <c r="F1053" s="534"/>
      <c r="H1053" s="541"/>
      <c r="I1053" s="763"/>
      <c r="J1053" s="544"/>
      <c r="K1053" s="579"/>
      <c r="L1053" s="1032"/>
      <c r="M1053" s="537"/>
      <c r="O1053" s="979"/>
      <c r="P1053" s="626" t="s">
        <v>3833</v>
      </c>
      <c r="Q1053" s="526" t="s">
        <v>1678</v>
      </c>
      <c r="R1053" s="527">
        <v>0.5</v>
      </c>
      <c r="S1053" s="1055"/>
      <c r="T1053" s="1032"/>
      <c r="U1053" s="537"/>
      <c r="W1053" s="534"/>
      <c r="X1053" s="537"/>
      <c r="Y1053" s="534"/>
      <c r="Z1053" s="538"/>
      <c r="AA1053" s="531">
        <f>ROUND(ROUND(ROUND(ROUND(F969*N1051,0)*R1053,0)*V1051,0)-Y1018,0)</f>
        <v>260</v>
      </c>
      <c r="AB1053" s="539"/>
      <c r="AC1053" s="504"/>
    </row>
    <row r="1054" spans="1:29" ht="16.7" customHeight="1" x14ac:dyDescent="0.15">
      <c r="A1054" s="520">
        <v>22</v>
      </c>
      <c r="B1054" s="520" t="s">
        <v>16732</v>
      </c>
      <c r="C1054" s="521" t="s">
        <v>16733</v>
      </c>
      <c r="D1054" s="542"/>
      <c r="E1054" s="534"/>
      <c r="F1054" s="534"/>
      <c r="H1054" s="541"/>
      <c r="I1054" s="1049" t="s">
        <v>10418</v>
      </c>
      <c r="J1054" s="525" t="s">
        <v>1678</v>
      </c>
      <c r="K1054" s="718">
        <v>0.96499999999999997</v>
      </c>
      <c r="L1054" s="1032"/>
      <c r="M1054" s="537"/>
      <c r="O1054" s="759"/>
      <c r="P1054" s="760"/>
      <c r="Q1054" s="526"/>
      <c r="R1054" s="527"/>
      <c r="S1054" s="1055"/>
      <c r="T1054" s="1032"/>
      <c r="U1054" s="537"/>
      <c r="W1054" s="534"/>
      <c r="X1054" s="537"/>
      <c r="Y1054" s="534"/>
      <c r="Z1054" s="538"/>
      <c r="AA1054" s="531">
        <f>ROUND(ROUND(ROUND(ROUND(ROUND(F969*K1054,0)*N1051,0)*V1051,0),0)-Y1018,0)</f>
        <v>512</v>
      </c>
      <c r="AB1054" s="539"/>
      <c r="AC1054" s="504"/>
    </row>
    <row r="1055" spans="1:29" ht="16.7" customHeight="1" x14ac:dyDescent="0.15">
      <c r="A1055" s="520">
        <v>22</v>
      </c>
      <c r="B1055" s="520" t="s">
        <v>16734</v>
      </c>
      <c r="C1055" s="521" t="s">
        <v>16735</v>
      </c>
      <c r="D1055" s="542"/>
      <c r="E1055" s="534"/>
      <c r="F1055" s="534"/>
      <c r="H1055" s="541"/>
      <c r="I1055" s="1047"/>
      <c r="J1055" s="537"/>
      <c r="L1055" s="1032"/>
      <c r="M1055" s="537"/>
      <c r="O1055" s="1048" t="s">
        <v>10414</v>
      </c>
      <c r="P1055" s="626" t="s">
        <v>16</v>
      </c>
      <c r="Q1055" s="526" t="s">
        <v>1678</v>
      </c>
      <c r="R1055" s="527">
        <v>0.7</v>
      </c>
      <c r="S1055" s="1055"/>
      <c r="T1055" s="1032"/>
      <c r="U1055" s="537"/>
      <c r="W1055" s="534"/>
      <c r="X1055" s="537"/>
      <c r="Y1055" s="534"/>
      <c r="Z1055" s="538"/>
      <c r="AA1055" s="531">
        <f>ROUND(ROUND(ROUND(ROUND(ROUND(ROUND(F969*K1054,0)*N1051,0)*R1055,0)*V1051,0),0)-Y1018,0)</f>
        <v>355</v>
      </c>
      <c r="AB1055" s="539"/>
      <c r="AC1055" s="504"/>
    </row>
    <row r="1056" spans="1:29" ht="16.7" customHeight="1" x14ac:dyDescent="0.15">
      <c r="A1056" s="520">
        <v>22</v>
      </c>
      <c r="B1056" s="520" t="s">
        <v>16736</v>
      </c>
      <c r="C1056" s="521" t="s">
        <v>16737</v>
      </c>
      <c r="D1056" s="542"/>
      <c r="E1056" s="534"/>
      <c r="F1056" s="534"/>
      <c r="H1056" s="541"/>
      <c r="I1056" s="1044"/>
      <c r="J1056" s="544"/>
      <c r="K1056" s="725"/>
      <c r="L1056" s="967"/>
      <c r="M1056" s="544"/>
      <c r="N1056" s="548"/>
      <c r="O1056" s="979"/>
      <c r="P1056" s="626" t="s">
        <v>3833</v>
      </c>
      <c r="Q1056" s="526" t="s">
        <v>1678</v>
      </c>
      <c r="R1056" s="527">
        <v>0.5</v>
      </c>
      <c r="S1056" s="1055"/>
      <c r="T1056" s="1032"/>
      <c r="U1056" s="537"/>
      <c r="W1056" s="534"/>
      <c r="X1056" s="537"/>
      <c r="Y1056" s="534"/>
      <c r="Z1056" s="538"/>
      <c r="AA1056" s="531">
        <f>ROUND(ROUND(ROUND(ROUND(ROUND(ROUND(F969*K1054,0)*N1051,0)*R1056,0)*V1051,0),0)-Y1018,0)</f>
        <v>250</v>
      </c>
      <c r="AB1056" s="539"/>
      <c r="AC1056" s="504"/>
    </row>
    <row r="1057" spans="1:29" ht="16.7" customHeight="1" x14ac:dyDescent="0.15">
      <c r="A1057" s="520">
        <v>22</v>
      </c>
      <c r="B1057" s="520" t="s">
        <v>16738</v>
      </c>
      <c r="C1057" s="521" t="s">
        <v>16739</v>
      </c>
      <c r="D1057" s="542"/>
      <c r="E1057" s="534"/>
      <c r="F1057" s="534"/>
      <c r="H1057" s="541"/>
      <c r="I1057" s="757"/>
      <c r="J1057" s="525"/>
      <c r="K1057" s="758"/>
      <c r="L1057" s="966" t="s">
        <v>14906</v>
      </c>
      <c r="M1057" s="525" t="s">
        <v>1678</v>
      </c>
      <c r="N1057" s="529">
        <v>0.5</v>
      </c>
      <c r="O1057" s="759"/>
      <c r="P1057" s="760"/>
      <c r="Q1057" s="526"/>
      <c r="R1057" s="527"/>
      <c r="S1057" s="1055"/>
      <c r="T1057" s="1032"/>
      <c r="U1057" s="537"/>
      <c r="W1057" s="534"/>
      <c r="X1057" s="537"/>
      <c r="Y1057" s="534"/>
      <c r="Z1057" s="538"/>
      <c r="AA1057" s="531">
        <f>ROUND(ROUND(ROUND(F969*N1057,0)*V1051,0)-Y1018,0)</f>
        <v>376</v>
      </c>
      <c r="AB1057" s="539"/>
      <c r="AC1057" s="504"/>
    </row>
    <row r="1058" spans="1:29" ht="16.7" customHeight="1" x14ac:dyDescent="0.15">
      <c r="A1058" s="520">
        <v>22</v>
      </c>
      <c r="B1058" s="520" t="s">
        <v>16740</v>
      </c>
      <c r="C1058" s="521" t="s">
        <v>16741</v>
      </c>
      <c r="D1058" s="542"/>
      <c r="E1058" s="534"/>
      <c r="F1058" s="534"/>
      <c r="H1058" s="541"/>
      <c r="J1058" s="537"/>
      <c r="K1058" s="742"/>
      <c r="L1058" s="1032"/>
      <c r="M1058" s="537"/>
      <c r="O1058" s="1048" t="s">
        <v>10414</v>
      </c>
      <c r="P1058" s="626" t="s">
        <v>16</v>
      </c>
      <c r="Q1058" s="526" t="s">
        <v>1678</v>
      </c>
      <c r="R1058" s="527">
        <v>0.7</v>
      </c>
      <c r="S1058" s="1055"/>
      <c r="T1058" s="1032"/>
      <c r="U1058" s="537"/>
      <c r="W1058" s="534"/>
      <c r="X1058" s="537"/>
      <c r="Y1058" s="534"/>
      <c r="Z1058" s="538"/>
      <c r="AA1058" s="531">
        <f>ROUND(ROUND(ROUND(ROUND(F969*N1057,0)*R1058,0)*V1051,0)-Y1018,0)</f>
        <v>260</v>
      </c>
      <c r="AB1058" s="539"/>
      <c r="AC1058" s="504"/>
    </row>
    <row r="1059" spans="1:29" ht="16.7" customHeight="1" x14ac:dyDescent="0.15">
      <c r="A1059" s="520">
        <v>22</v>
      </c>
      <c r="B1059" s="520" t="s">
        <v>16742</v>
      </c>
      <c r="C1059" s="521" t="s">
        <v>16743</v>
      </c>
      <c r="D1059" s="542"/>
      <c r="E1059" s="534"/>
      <c r="F1059" s="534"/>
      <c r="H1059" s="541"/>
      <c r="I1059" s="763"/>
      <c r="J1059" s="544"/>
      <c r="K1059" s="579"/>
      <c r="L1059" s="1032"/>
      <c r="M1059" s="537"/>
      <c r="O1059" s="979"/>
      <c r="P1059" s="626" t="s">
        <v>3833</v>
      </c>
      <c r="Q1059" s="526" t="s">
        <v>1678</v>
      </c>
      <c r="R1059" s="527">
        <v>0.5</v>
      </c>
      <c r="S1059" s="1055"/>
      <c r="T1059" s="1032"/>
      <c r="U1059" s="537"/>
      <c r="W1059" s="534"/>
      <c r="X1059" s="537"/>
      <c r="Y1059" s="534"/>
      <c r="Z1059" s="538"/>
      <c r="AA1059" s="531">
        <f>ROUND(ROUND(ROUND(ROUND(F969*N1057,0)*R1059,0)*V1051,0)-Y1018,0)</f>
        <v>182</v>
      </c>
      <c r="AB1059" s="539"/>
      <c r="AC1059" s="504"/>
    </row>
    <row r="1060" spans="1:29" ht="16.7" customHeight="1" x14ac:dyDescent="0.15">
      <c r="A1060" s="520">
        <v>22</v>
      </c>
      <c r="B1060" s="520" t="s">
        <v>16744</v>
      </c>
      <c r="C1060" s="521" t="s">
        <v>16745</v>
      </c>
      <c r="D1060" s="542"/>
      <c r="E1060" s="534"/>
      <c r="F1060" s="534"/>
      <c r="H1060" s="541"/>
      <c r="I1060" s="1049" t="s">
        <v>10418</v>
      </c>
      <c r="J1060" s="525" t="s">
        <v>1678</v>
      </c>
      <c r="K1060" s="718">
        <v>0.96499999999999997</v>
      </c>
      <c r="L1060" s="1032"/>
      <c r="M1060" s="537"/>
      <c r="O1060" s="759"/>
      <c r="P1060" s="760"/>
      <c r="Q1060" s="526"/>
      <c r="R1060" s="527"/>
      <c r="S1060" s="1055"/>
      <c r="T1060" s="1032"/>
      <c r="U1060" s="537"/>
      <c r="W1060" s="534"/>
      <c r="X1060" s="537"/>
      <c r="Y1060" s="534"/>
      <c r="Z1060" s="538"/>
      <c r="AA1060" s="531">
        <f>ROUND(ROUND(ROUND(ROUND(ROUND(F969*K1060,0)*N1057,0),0)*V1051,0)-Y1018,0)</f>
        <v>363</v>
      </c>
      <c r="AB1060" s="539"/>
      <c r="AC1060" s="504"/>
    </row>
    <row r="1061" spans="1:29" ht="16.7" customHeight="1" x14ac:dyDescent="0.15">
      <c r="A1061" s="520">
        <v>22</v>
      </c>
      <c r="B1061" s="520" t="s">
        <v>16746</v>
      </c>
      <c r="C1061" s="521" t="s">
        <v>16747</v>
      </c>
      <c r="D1061" s="542"/>
      <c r="E1061" s="534"/>
      <c r="F1061" s="534"/>
      <c r="H1061" s="541"/>
      <c r="I1061" s="1047"/>
      <c r="J1061" s="537"/>
      <c r="L1061" s="1032"/>
      <c r="M1061" s="537"/>
      <c r="O1061" s="1048" t="s">
        <v>10414</v>
      </c>
      <c r="P1061" s="626" t="s">
        <v>16</v>
      </c>
      <c r="Q1061" s="526" t="s">
        <v>1678</v>
      </c>
      <c r="R1061" s="527">
        <v>0.7</v>
      </c>
      <c r="S1061" s="1055"/>
      <c r="T1061" s="1032"/>
      <c r="U1061" s="537"/>
      <c r="W1061" s="534"/>
      <c r="X1061" s="537"/>
      <c r="Y1061" s="534"/>
      <c r="Z1061" s="538"/>
      <c r="AA1061" s="531">
        <f>ROUND(ROUND(ROUND(ROUND(ROUND(F969*K1060,0)*N1057,0)*R1061,0)*V1051,0)-Y1018,0)</f>
        <v>251</v>
      </c>
      <c r="AB1061" s="539"/>
      <c r="AC1061" s="504"/>
    </row>
    <row r="1062" spans="1:29" ht="16.7" customHeight="1" x14ac:dyDescent="0.15">
      <c r="A1062" s="520">
        <v>22</v>
      </c>
      <c r="B1062" s="520" t="s">
        <v>16748</v>
      </c>
      <c r="C1062" s="521" t="s">
        <v>16749</v>
      </c>
      <c r="D1062" s="557"/>
      <c r="E1062" s="550"/>
      <c r="F1062" s="550"/>
      <c r="G1062" s="650"/>
      <c r="H1062" s="558"/>
      <c r="I1062" s="1044"/>
      <c r="J1062" s="544"/>
      <c r="K1062" s="725"/>
      <c r="L1062" s="967"/>
      <c r="M1062" s="544"/>
      <c r="N1062" s="548"/>
      <c r="O1062" s="979"/>
      <c r="P1062" s="626" t="s">
        <v>3833</v>
      </c>
      <c r="Q1062" s="526" t="s">
        <v>1678</v>
      </c>
      <c r="R1062" s="527">
        <v>0.5</v>
      </c>
      <c r="S1062" s="1052"/>
      <c r="T1062" s="967"/>
      <c r="U1062" s="544"/>
      <c r="V1062" s="548"/>
      <c r="W1062" s="550"/>
      <c r="X1062" s="544"/>
      <c r="Y1062" s="550"/>
      <c r="Z1062" s="553"/>
      <c r="AA1062" s="531">
        <f>ROUND(ROUND(ROUND(ROUND(ROUND(F969*K1060,0)*N1057,0)*R1062,0)*V1051,0)-Y1018,0)</f>
        <v>176</v>
      </c>
      <c r="AB1062" s="559"/>
      <c r="AC1062" s="504"/>
    </row>
    <row r="1063" spans="1:29" ht="16.7" customHeight="1" x14ac:dyDescent="0.15">
      <c r="A1063" s="520">
        <v>22</v>
      </c>
      <c r="B1063" s="520">
        <v>9661</v>
      </c>
      <c r="C1063" s="521" t="s">
        <v>16750</v>
      </c>
      <c r="D1063" s="560"/>
      <c r="E1063" s="522"/>
      <c r="F1063" s="936" t="s">
        <v>10494</v>
      </c>
      <c r="G1063" s="947"/>
      <c r="H1063" s="941"/>
      <c r="I1063" s="757"/>
      <c r="J1063" s="525"/>
      <c r="K1063" s="758"/>
      <c r="L1063" s="1050" t="s">
        <v>14896</v>
      </c>
      <c r="M1063" s="525" t="s">
        <v>1678</v>
      </c>
      <c r="N1063" s="529">
        <v>0.7</v>
      </c>
      <c r="O1063" s="759"/>
      <c r="P1063" s="760"/>
      <c r="Q1063" s="526"/>
      <c r="R1063" s="527"/>
      <c r="S1063" s="761"/>
      <c r="T1063" s="757"/>
      <c r="U1063" s="525"/>
      <c r="V1063" s="529"/>
      <c r="W1063" s="522"/>
      <c r="X1063" s="525"/>
      <c r="Y1063" s="522"/>
      <c r="Z1063" s="530"/>
      <c r="AA1063" s="531">
        <f>ROUND(F1065*N1063,0)</f>
        <v>574</v>
      </c>
      <c r="AB1063" s="532"/>
      <c r="AC1063" s="504"/>
    </row>
    <row r="1064" spans="1:29" ht="16.7" customHeight="1" x14ac:dyDescent="0.15">
      <c r="A1064" s="520">
        <v>22</v>
      </c>
      <c r="B1064" s="520">
        <v>9662</v>
      </c>
      <c r="C1064" s="521" t="s">
        <v>16751</v>
      </c>
      <c r="D1064" s="542"/>
      <c r="E1064" s="534"/>
      <c r="F1064" s="937"/>
      <c r="G1064" s="948"/>
      <c r="H1064" s="942"/>
      <c r="J1064" s="537"/>
      <c r="K1064" s="742"/>
      <c r="L1064" s="1032"/>
      <c r="M1064" s="537"/>
      <c r="O1064" s="1048" t="s">
        <v>10414</v>
      </c>
      <c r="P1064" s="626" t="s">
        <v>16</v>
      </c>
      <c r="Q1064" s="526" t="s">
        <v>1678</v>
      </c>
      <c r="R1064" s="527">
        <v>0.7</v>
      </c>
      <c r="S1064" s="762"/>
      <c r="U1064" s="537"/>
      <c r="W1064" s="534"/>
      <c r="X1064" s="537"/>
      <c r="Y1064" s="534"/>
      <c r="Z1064" s="538"/>
      <c r="AA1064" s="531">
        <f>ROUND(ROUND(F1065*N1063,0)*R1064,0)</f>
        <v>402</v>
      </c>
      <c r="AB1064" s="539"/>
      <c r="AC1064" s="504"/>
    </row>
    <row r="1065" spans="1:29" ht="16.7" customHeight="1" x14ac:dyDescent="0.15">
      <c r="A1065" s="520">
        <v>22</v>
      </c>
      <c r="B1065" s="520" t="s">
        <v>16752</v>
      </c>
      <c r="C1065" s="521" t="s">
        <v>16753</v>
      </c>
      <c r="D1065" s="542"/>
      <c r="E1065" s="534"/>
      <c r="F1065" s="1034">
        <f>'6生活介護(基本)'!F537</f>
        <v>820</v>
      </c>
      <c r="G1065" s="1035"/>
      <c r="H1065" s="541" t="s">
        <v>9</v>
      </c>
      <c r="I1065" s="763"/>
      <c r="J1065" s="544"/>
      <c r="K1065" s="579"/>
      <c r="L1065" s="1032"/>
      <c r="M1065" s="537"/>
      <c r="O1065" s="979"/>
      <c r="P1065" s="626" t="s">
        <v>3833</v>
      </c>
      <c r="Q1065" s="526" t="s">
        <v>1678</v>
      </c>
      <c r="R1065" s="527">
        <v>0.5</v>
      </c>
      <c r="S1065" s="762"/>
      <c r="U1065" s="537"/>
      <c r="W1065" s="534"/>
      <c r="X1065" s="537"/>
      <c r="Y1065" s="534"/>
      <c r="Z1065" s="538"/>
      <c r="AA1065" s="531">
        <f>ROUND(ROUND(F1065*N1063,0)*R1065,0)</f>
        <v>287</v>
      </c>
      <c r="AB1065" s="539"/>
      <c r="AC1065" s="504"/>
    </row>
    <row r="1066" spans="1:29" ht="16.7" customHeight="1" x14ac:dyDescent="0.15">
      <c r="A1066" s="520">
        <v>22</v>
      </c>
      <c r="B1066" s="520">
        <v>9663</v>
      </c>
      <c r="C1066" s="521" t="s">
        <v>16754</v>
      </c>
      <c r="D1066" s="542"/>
      <c r="E1066" s="534"/>
      <c r="F1066" s="534"/>
      <c r="H1066" s="541"/>
      <c r="I1066" s="1049" t="s">
        <v>10418</v>
      </c>
      <c r="J1066" s="525" t="s">
        <v>1678</v>
      </c>
      <c r="K1066" s="718">
        <v>0.96499999999999997</v>
      </c>
      <c r="L1066" s="1032"/>
      <c r="M1066" s="537"/>
      <c r="O1066" s="759"/>
      <c r="P1066" s="760"/>
      <c r="Q1066" s="526"/>
      <c r="R1066" s="527"/>
      <c r="S1066" s="762"/>
      <c r="U1066" s="537"/>
      <c r="W1066" s="534"/>
      <c r="X1066" s="537"/>
      <c r="Y1066" s="534"/>
      <c r="Z1066" s="538"/>
      <c r="AA1066" s="531">
        <f>ROUND(ROUND(ROUND(F1065*K1066,0)*N1063,0),0)</f>
        <v>554</v>
      </c>
      <c r="AB1066" s="539"/>
      <c r="AC1066" s="504"/>
    </row>
    <row r="1067" spans="1:29" ht="16.7" customHeight="1" x14ac:dyDescent="0.15">
      <c r="A1067" s="520">
        <v>22</v>
      </c>
      <c r="B1067" s="520">
        <v>9664</v>
      </c>
      <c r="C1067" s="521" t="s">
        <v>16755</v>
      </c>
      <c r="D1067" s="542"/>
      <c r="E1067" s="534"/>
      <c r="F1067" s="534"/>
      <c r="H1067" s="541"/>
      <c r="I1067" s="1047"/>
      <c r="J1067" s="537"/>
      <c r="L1067" s="1032"/>
      <c r="M1067" s="537"/>
      <c r="O1067" s="1048" t="s">
        <v>10414</v>
      </c>
      <c r="P1067" s="626" t="s">
        <v>16</v>
      </c>
      <c r="Q1067" s="526" t="s">
        <v>1678</v>
      </c>
      <c r="R1067" s="527">
        <v>0.7</v>
      </c>
      <c r="S1067" s="762"/>
      <c r="U1067" s="537"/>
      <c r="W1067" s="534"/>
      <c r="X1067" s="537"/>
      <c r="Y1067" s="534"/>
      <c r="Z1067" s="538"/>
      <c r="AA1067" s="531">
        <f>ROUND(ROUND(ROUND(F1065*K1066,0)*N1063,0)*R1067,0)</f>
        <v>388</v>
      </c>
      <c r="AB1067" s="539"/>
      <c r="AC1067" s="504"/>
    </row>
    <row r="1068" spans="1:29" ht="16.7" customHeight="1" x14ac:dyDescent="0.15">
      <c r="A1068" s="520">
        <v>22</v>
      </c>
      <c r="B1068" s="520" t="s">
        <v>16756</v>
      </c>
      <c r="C1068" s="521" t="s">
        <v>16757</v>
      </c>
      <c r="D1068" s="542"/>
      <c r="E1068" s="534"/>
      <c r="F1068" s="534"/>
      <c r="H1068" s="541"/>
      <c r="I1068" s="1044"/>
      <c r="J1068" s="544"/>
      <c r="K1068" s="725"/>
      <c r="L1068" s="967"/>
      <c r="M1068" s="544"/>
      <c r="N1068" s="548"/>
      <c r="O1068" s="979"/>
      <c r="P1068" s="626" t="s">
        <v>3833</v>
      </c>
      <c r="Q1068" s="526" t="s">
        <v>1678</v>
      </c>
      <c r="R1068" s="527">
        <v>0.5</v>
      </c>
      <c r="S1068" s="762"/>
      <c r="U1068" s="537"/>
      <c r="W1068" s="534"/>
      <c r="X1068" s="537"/>
      <c r="Y1068" s="534"/>
      <c r="Z1068" s="538"/>
      <c r="AA1068" s="531">
        <f>ROUND(ROUND(ROUND(F1065*K1066,0)*N1063,0)*R1068,0)</f>
        <v>277</v>
      </c>
      <c r="AB1068" s="539"/>
      <c r="AC1068" s="504"/>
    </row>
    <row r="1069" spans="1:29" ht="16.7" customHeight="1" x14ac:dyDescent="0.15">
      <c r="A1069" s="520">
        <v>22</v>
      </c>
      <c r="B1069" s="520" t="s">
        <v>16758</v>
      </c>
      <c r="C1069" s="521" t="s">
        <v>16759</v>
      </c>
      <c r="D1069" s="542"/>
      <c r="E1069" s="534"/>
      <c r="F1069" s="534"/>
      <c r="H1069" s="541"/>
      <c r="I1069" s="757"/>
      <c r="J1069" s="525"/>
      <c r="K1069" s="758"/>
      <c r="L1069" s="966" t="s">
        <v>14906</v>
      </c>
      <c r="M1069" s="525" t="s">
        <v>1678</v>
      </c>
      <c r="N1069" s="529">
        <v>0.5</v>
      </c>
      <c r="O1069" s="759"/>
      <c r="P1069" s="760"/>
      <c r="Q1069" s="526"/>
      <c r="R1069" s="527"/>
      <c r="S1069" s="762"/>
      <c r="U1069" s="537"/>
      <c r="W1069" s="534"/>
      <c r="X1069" s="537"/>
      <c r="Y1069" s="534"/>
      <c r="Z1069" s="538"/>
      <c r="AA1069" s="531">
        <f>ROUND(F1065*N1069,0)</f>
        <v>410</v>
      </c>
      <c r="AB1069" s="539"/>
      <c r="AC1069" s="504"/>
    </row>
    <row r="1070" spans="1:29" ht="16.7" customHeight="1" x14ac:dyDescent="0.15">
      <c r="A1070" s="520">
        <v>22</v>
      </c>
      <c r="B1070" s="520" t="s">
        <v>16760</v>
      </c>
      <c r="C1070" s="521" t="s">
        <v>16761</v>
      </c>
      <c r="D1070" s="542"/>
      <c r="E1070" s="534"/>
      <c r="F1070" s="534"/>
      <c r="H1070" s="541"/>
      <c r="J1070" s="537"/>
      <c r="K1070" s="742"/>
      <c r="L1070" s="1032"/>
      <c r="M1070" s="537"/>
      <c r="O1070" s="1048" t="s">
        <v>10414</v>
      </c>
      <c r="P1070" s="626" t="s">
        <v>16</v>
      </c>
      <c r="Q1070" s="526" t="s">
        <v>1678</v>
      </c>
      <c r="R1070" s="527">
        <v>0.7</v>
      </c>
      <c r="S1070" s="762"/>
      <c r="U1070" s="537"/>
      <c r="W1070" s="534"/>
      <c r="X1070" s="537"/>
      <c r="Y1070" s="534"/>
      <c r="Z1070" s="538"/>
      <c r="AA1070" s="531">
        <f>ROUND(ROUND(F1065*N1069,0)*R1070,0)</f>
        <v>287</v>
      </c>
      <c r="AB1070" s="539"/>
      <c r="AC1070" s="504"/>
    </row>
    <row r="1071" spans="1:29" ht="16.7" customHeight="1" x14ac:dyDescent="0.15">
      <c r="A1071" s="520">
        <v>22</v>
      </c>
      <c r="B1071" s="520" t="s">
        <v>16762</v>
      </c>
      <c r="C1071" s="521" t="s">
        <v>16763</v>
      </c>
      <c r="D1071" s="542"/>
      <c r="E1071" s="534"/>
      <c r="F1071" s="534"/>
      <c r="H1071" s="541"/>
      <c r="I1071" s="763"/>
      <c r="J1071" s="544"/>
      <c r="K1071" s="579"/>
      <c r="L1071" s="1032"/>
      <c r="M1071" s="537"/>
      <c r="O1071" s="979"/>
      <c r="P1071" s="626" t="s">
        <v>3833</v>
      </c>
      <c r="Q1071" s="526" t="s">
        <v>1678</v>
      </c>
      <c r="R1071" s="527">
        <v>0.5</v>
      </c>
      <c r="S1071" s="762"/>
      <c r="U1071" s="537"/>
      <c r="W1071" s="534"/>
      <c r="X1071" s="537"/>
      <c r="Y1071" s="534"/>
      <c r="Z1071" s="538"/>
      <c r="AA1071" s="531">
        <f>ROUND(ROUND(F1065*N1069,0)*R1071,0)</f>
        <v>205</v>
      </c>
      <c r="AB1071" s="539"/>
      <c r="AC1071" s="504"/>
    </row>
    <row r="1072" spans="1:29" ht="16.7" customHeight="1" x14ac:dyDescent="0.15">
      <c r="A1072" s="520">
        <v>22</v>
      </c>
      <c r="B1072" s="520" t="s">
        <v>16764</v>
      </c>
      <c r="C1072" s="521" t="s">
        <v>16765</v>
      </c>
      <c r="D1072" s="542"/>
      <c r="E1072" s="534"/>
      <c r="F1072" s="534"/>
      <c r="H1072" s="541"/>
      <c r="I1072" s="1049" t="s">
        <v>10418</v>
      </c>
      <c r="J1072" s="525" t="s">
        <v>1678</v>
      </c>
      <c r="K1072" s="718">
        <v>0.96499999999999997</v>
      </c>
      <c r="L1072" s="1032"/>
      <c r="M1072" s="537"/>
      <c r="O1072" s="759"/>
      <c r="P1072" s="760"/>
      <c r="Q1072" s="526"/>
      <c r="R1072" s="527"/>
      <c r="S1072" s="762"/>
      <c r="U1072" s="537"/>
      <c r="W1072" s="534"/>
      <c r="X1072" s="537"/>
      <c r="Y1072" s="534"/>
      <c r="Z1072" s="538"/>
      <c r="AA1072" s="531">
        <f>ROUND(ROUND(ROUND(F1065*K1072,0)*N1069,0),0)</f>
        <v>396</v>
      </c>
      <c r="AB1072" s="539"/>
      <c r="AC1072" s="504"/>
    </row>
    <row r="1073" spans="1:29" ht="16.7" customHeight="1" x14ac:dyDescent="0.15">
      <c r="A1073" s="520">
        <v>22</v>
      </c>
      <c r="B1073" s="520" t="s">
        <v>16766</v>
      </c>
      <c r="C1073" s="521" t="s">
        <v>16767</v>
      </c>
      <c r="D1073" s="542"/>
      <c r="E1073" s="534"/>
      <c r="F1073" s="534"/>
      <c r="H1073" s="541"/>
      <c r="I1073" s="1047"/>
      <c r="J1073" s="537"/>
      <c r="L1073" s="1032"/>
      <c r="M1073" s="537"/>
      <c r="O1073" s="1048" t="s">
        <v>10414</v>
      </c>
      <c r="P1073" s="626" t="s">
        <v>16</v>
      </c>
      <c r="Q1073" s="526" t="s">
        <v>1678</v>
      </c>
      <c r="R1073" s="527">
        <v>0.7</v>
      </c>
      <c r="S1073" s="762"/>
      <c r="U1073" s="537"/>
      <c r="W1073" s="534"/>
      <c r="X1073" s="537"/>
      <c r="Y1073" s="534"/>
      <c r="Z1073" s="538"/>
      <c r="AA1073" s="531">
        <f>ROUND(ROUND(ROUND(F1065*K1072,0)*N1069,0)*R1073,0)</f>
        <v>277</v>
      </c>
      <c r="AB1073" s="539"/>
      <c r="AC1073" s="504"/>
    </row>
    <row r="1074" spans="1:29" ht="16.7" customHeight="1" x14ac:dyDescent="0.15">
      <c r="A1074" s="520">
        <v>22</v>
      </c>
      <c r="B1074" s="520" t="s">
        <v>16768</v>
      </c>
      <c r="C1074" s="521" t="s">
        <v>16769</v>
      </c>
      <c r="D1074" s="542"/>
      <c r="E1074" s="534"/>
      <c r="F1074" s="534"/>
      <c r="H1074" s="541"/>
      <c r="I1074" s="1044"/>
      <c r="J1074" s="544"/>
      <c r="K1074" s="725"/>
      <c r="L1074" s="967"/>
      <c r="M1074" s="544"/>
      <c r="N1074" s="548"/>
      <c r="O1074" s="979"/>
      <c r="P1074" s="626" t="s">
        <v>3833</v>
      </c>
      <c r="Q1074" s="526" t="s">
        <v>1678</v>
      </c>
      <c r="R1074" s="527">
        <v>0.5</v>
      </c>
      <c r="S1074" s="764"/>
      <c r="T1074" s="763"/>
      <c r="U1074" s="544"/>
      <c r="V1074" s="548"/>
      <c r="W1074" s="534"/>
      <c r="X1074" s="537"/>
      <c r="Y1074" s="534"/>
      <c r="Z1074" s="538"/>
      <c r="AA1074" s="531">
        <f>ROUND(ROUND(ROUND(F1065*K1072,0)*N1069,0)*R1074,0)</f>
        <v>198</v>
      </c>
      <c r="AB1074" s="539"/>
      <c r="AC1074" s="504"/>
    </row>
    <row r="1075" spans="1:29" ht="16.7" customHeight="1" x14ac:dyDescent="0.15">
      <c r="A1075" s="520">
        <v>22</v>
      </c>
      <c r="B1075" s="520">
        <v>9665</v>
      </c>
      <c r="C1075" s="521" t="s">
        <v>16770</v>
      </c>
      <c r="D1075" s="542"/>
      <c r="E1075" s="534"/>
      <c r="F1075" s="534"/>
      <c r="H1075" s="541"/>
      <c r="I1075" s="757"/>
      <c r="J1075" s="525"/>
      <c r="K1075" s="758"/>
      <c r="L1075" s="1050" t="s">
        <v>14896</v>
      </c>
      <c r="M1075" s="525" t="s">
        <v>1678</v>
      </c>
      <c r="N1075" s="529">
        <v>0.7</v>
      </c>
      <c r="O1075" s="759"/>
      <c r="P1075" s="760"/>
      <c r="Q1075" s="526"/>
      <c r="R1075" s="527"/>
      <c r="S1075" s="1054" t="s">
        <v>10423</v>
      </c>
      <c r="T1075" s="968" t="s">
        <v>12821</v>
      </c>
      <c r="U1075" s="525" t="s">
        <v>1678</v>
      </c>
      <c r="V1075" s="529">
        <v>0.5</v>
      </c>
      <c r="W1075" s="534"/>
      <c r="X1075" s="537"/>
      <c r="Y1075" s="534"/>
      <c r="Z1075" s="538"/>
      <c r="AA1075" s="531">
        <f>ROUND(ROUND(F1065*N1075,0)*V1075,0)</f>
        <v>287</v>
      </c>
      <c r="AB1075" s="539"/>
      <c r="AC1075" s="504"/>
    </row>
    <row r="1076" spans="1:29" ht="16.7" customHeight="1" x14ac:dyDescent="0.15">
      <c r="A1076" s="520">
        <v>22</v>
      </c>
      <c r="B1076" s="520">
        <v>9666</v>
      </c>
      <c r="C1076" s="521" t="s">
        <v>16771</v>
      </c>
      <c r="D1076" s="542"/>
      <c r="E1076" s="534"/>
      <c r="F1076" s="534"/>
      <c r="H1076" s="541"/>
      <c r="J1076" s="537"/>
      <c r="K1076" s="742"/>
      <c r="L1076" s="1032"/>
      <c r="M1076" s="537"/>
      <c r="O1076" s="1048" t="s">
        <v>10414</v>
      </c>
      <c r="P1076" s="626" t="s">
        <v>16</v>
      </c>
      <c r="Q1076" s="526" t="s">
        <v>1678</v>
      </c>
      <c r="R1076" s="527">
        <v>0.7</v>
      </c>
      <c r="S1076" s="1051"/>
      <c r="T1076" s="1032"/>
      <c r="U1076" s="537"/>
      <c r="W1076" s="534"/>
      <c r="X1076" s="537"/>
      <c r="Y1076" s="534"/>
      <c r="Z1076" s="538"/>
      <c r="AA1076" s="531">
        <f>ROUND(ROUND(ROUND(F1065*N1075,0)*R1076,0)*V1075,0)</f>
        <v>201</v>
      </c>
      <c r="AB1076" s="539"/>
      <c r="AC1076" s="504"/>
    </row>
    <row r="1077" spans="1:29" ht="16.7" customHeight="1" x14ac:dyDescent="0.15">
      <c r="A1077" s="520">
        <v>22</v>
      </c>
      <c r="B1077" s="520" t="s">
        <v>16772</v>
      </c>
      <c r="C1077" s="521" t="s">
        <v>16773</v>
      </c>
      <c r="D1077" s="542"/>
      <c r="E1077" s="534"/>
      <c r="F1077" s="534"/>
      <c r="H1077" s="541"/>
      <c r="I1077" s="763"/>
      <c r="J1077" s="544"/>
      <c r="K1077" s="579"/>
      <c r="L1077" s="1032"/>
      <c r="M1077" s="537"/>
      <c r="O1077" s="979"/>
      <c r="P1077" s="626" t="s">
        <v>3833</v>
      </c>
      <c r="Q1077" s="526" t="s">
        <v>1678</v>
      </c>
      <c r="R1077" s="527">
        <v>0.5</v>
      </c>
      <c r="S1077" s="1051"/>
      <c r="T1077" s="1032"/>
      <c r="U1077" s="537"/>
      <c r="W1077" s="534"/>
      <c r="X1077" s="537"/>
      <c r="Y1077" s="534"/>
      <c r="Z1077" s="538"/>
      <c r="AA1077" s="531">
        <f>ROUND(ROUND(ROUND(F1065*N1075,0)*R1077,0)*V1075,0)</f>
        <v>144</v>
      </c>
      <c r="AB1077" s="539"/>
      <c r="AC1077" s="504"/>
    </row>
    <row r="1078" spans="1:29" ht="16.7" customHeight="1" x14ac:dyDescent="0.15">
      <c r="A1078" s="520">
        <v>22</v>
      </c>
      <c r="B1078" s="520">
        <v>9667</v>
      </c>
      <c r="C1078" s="521" t="s">
        <v>16774</v>
      </c>
      <c r="D1078" s="542"/>
      <c r="E1078" s="534"/>
      <c r="F1078" s="534"/>
      <c r="H1078" s="541"/>
      <c r="I1078" s="1049" t="s">
        <v>10418</v>
      </c>
      <c r="J1078" s="525" t="s">
        <v>1678</v>
      </c>
      <c r="K1078" s="718">
        <v>0.96499999999999997</v>
      </c>
      <c r="L1078" s="1032"/>
      <c r="M1078" s="537"/>
      <c r="O1078" s="759"/>
      <c r="P1078" s="760"/>
      <c r="Q1078" s="526"/>
      <c r="R1078" s="527"/>
      <c r="S1078" s="1051"/>
      <c r="T1078" s="1032"/>
      <c r="U1078" s="537"/>
      <c r="W1078" s="534"/>
      <c r="X1078" s="537"/>
      <c r="Y1078" s="534"/>
      <c r="Z1078" s="538"/>
      <c r="AA1078" s="531">
        <f>ROUND(ROUND(ROUND(ROUND(F1065*K1078,0)*N1075,0)*V1075,0),0)</f>
        <v>277</v>
      </c>
      <c r="AB1078" s="539"/>
      <c r="AC1078" s="504"/>
    </row>
    <row r="1079" spans="1:29" ht="16.7" customHeight="1" x14ac:dyDescent="0.15">
      <c r="A1079" s="520">
        <v>22</v>
      </c>
      <c r="B1079" s="520">
        <v>9668</v>
      </c>
      <c r="C1079" s="521" t="s">
        <v>16775</v>
      </c>
      <c r="D1079" s="542"/>
      <c r="E1079" s="534"/>
      <c r="F1079" s="534"/>
      <c r="H1079" s="541"/>
      <c r="I1079" s="1047"/>
      <c r="J1079" s="537"/>
      <c r="L1079" s="1032"/>
      <c r="M1079" s="537"/>
      <c r="O1079" s="1048" t="s">
        <v>10414</v>
      </c>
      <c r="P1079" s="626" t="s">
        <v>16</v>
      </c>
      <c r="Q1079" s="526" t="s">
        <v>1678</v>
      </c>
      <c r="R1079" s="527">
        <v>0.7</v>
      </c>
      <c r="S1079" s="1051"/>
      <c r="T1079" s="1032"/>
      <c r="U1079" s="537"/>
      <c r="W1079" s="534"/>
      <c r="X1079" s="537"/>
      <c r="Y1079" s="534"/>
      <c r="Z1079" s="538"/>
      <c r="AA1079" s="531">
        <f>ROUND(ROUND(ROUND(ROUND(ROUND(F1065*K1078,0)*N1075,0)*R1079,0)*V1075,0),0)</f>
        <v>194</v>
      </c>
      <c r="AB1079" s="539"/>
      <c r="AC1079" s="504"/>
    </row>
    <row r="1080" spans="1:29" ht="16.7" customHeight="1" x14ac:dyDescent="0.15">
      <c r="A1080" s="520">
        <v>22</v>
      </c>
      <c r="B1080" s="520" t="s">
        <v>16776</v>
      </c>
      <c r="C1080" s="521" t="s">
        <v>16777</v>
      </c>
      <c r="D1080" s="542"/>
      <c r="E1080" s="534"/>
      <c r="F1080" s="534"/>
      <c r="H1080" s="541"/>
      <c r="I1080" s="1044"/>
      <c r="J1080" s="544"/>
      <c r="K1080" s="725"/>
      <c r="L1080" s="967"/>
      <c r="M1080" s="544"/>
      <c r="N1080" s="548"/>
      <c r="O1080" s="979"/>
      <c r="P1080" s="626" t="s">
        <v>3833</v>
      </c>
      <c r="Q1080" s="526" t="s">
        <v>1678</v>
      </c>
      <c r="R1080" s="527">
        <v>0.5</v>
      </c>
      <c r="S1080" s="1051"/>
      <c r="T1080" s="1032"/>
      <c r="U1080" s="537"/>
      <c r="W1080" s="534"/>
      <c r="X1080" s="537"/>
      <c r="Y1080" s="534"/>
      <c r="Z1080" s="538"/>
      <c r="AA1080" s="531">
        <f>ROUND(ROUND(ROUND(ROUND(ROUND(F1065*K1078,0)*N1075,0)*R1080,0)*V1075,0),0)</f>
        <v>139</v>
      </c>
      <c r="AB1080" s="539"/>
      <c r="AC1080" s="504"/>
    </row>
    <row r="1081" spans="1:29" ht="16.7" customHeight="1" x14ac:dyDescent="0.15">
      <c r="A1081" s="520">
        <v>22</v>
      </c>
      <c r="B1081" s="520" t="s">
        <v>16778</v>
      </c>
      <c r="C1081" s="521" t="s">
        <v>16779</v>
      </c>
      <c r="D1081" s="542"/>
      <c r="E1081" s="534"/>
      <c r="F1081" s="534"/>
      <c r="H1081" s="541"/>
      <c r="I1081" s="757"/>
      <c r="J1081" s="525"/>
      <c r="K1081" s="758"/>
      <c r="L1081" s="966" t="s">
        <v>14906</v>
      </c>
      <c r="M1081" s="525" t="s">
        <v>1678</v>
      </c>
      <c r="N1081" s="529">
        <v>0.5</v>
      </c>
      <c r="O1081" s="759"/>
      <c r="P1081" s="760"/>
      <c r="Q1081" s="526"/>
      <c r="R1081" s="527"/>
      <c r="S1081" s="1051"/>
      <c r="T1081" s="1032"/>
      <c r="U1081" s="537"/>
      <c r="W1081" s="534"/>
      <c r="X1081" s="537"/>
      <c r="Y1081" s="534"/>
      <c r="Z1081" s="538"/>
      <c r="AA1081" s="531">
        <f>ROUND(ROUND(F1065*N1081,0)*V1075,0)</f>
        <v>205</v>
      </c>
      <c r="AB1081" s="539"/>
      <c r="AC1081" s="504"/>
    </row>
    <row r="1082" spans="1:29" ht="16.7" customHeight="1" x14ac:dyDescent="0.15">
      <c r="A1082" s="520">
        <v>22</v>
      </c>
      <c r="B1082" s="520" t="s">
        <v>16780</v>
      </c>
      <c r="C1082" s="521" t="s">
        <v>16781</v>
      </c>
      <c r="D1082" s="542"/>
      <c r="E1082" s="534"/>
      <c r="F1082" s="534"/>
      <c r="H1082" s="541"/>
      <c r="J1082" s="537"/>
      <c r="K1082" s="742"/>
      <c r="L1082" s="1032"/>
      <c r="M1082" s="537"/>
      <c r="O1082" s="1048" t="s">
        <v>10414</v>
      </c>
      <c r="P1082" s="626" t="s">
        <v>16</v>
      </c>
      <c r="Q1082" s="526" t="s">
        <v>1678</v>
      </c>
      <c r="R1082" s="527">
        <v>0.7</v>
      </c>
      <c r="S1082" s="1051"/>
      <c r="T1082" s="1032"/>
      <c r="U1082" s="537"/>
      <c r="W1082" s="534"/>
      <c r="X1082" s="537"/>
      <c r="Y1082" s="534"/>
      <c r="Z1082" s="538"/>
      <c r="AA1082" s="531">
        <f>ROUND(ROUND(ROUND(F1065*N1081,0)*R1082,0)*V1075,0)</f>
        <v>144</v>
      </c>
      <c r="AB1082" s="539"/>
      <c r="AC1082" s="504"/>
    </row>
    <row r="1083" spans="1:29" ht="16.7" customHeight="1" x14ac:dyDescent="0.15">
      <c r="A1083" s="520">
        <v>22</v>
      </c>
      <c r="B1083" s="520" t="s">
        <v>16782</v>
      </c>
      <c r="C1083" s="521" t="s">
        <v>16783</v>
      </c>
      <c r="D1083" s="542"/>
      <c r="E1083" s="534"/>
      <c r="F1083" s="534"/>
      <c r="H1083" s="541"/>
      <c r="I1083" s="763"/>
      <c r="J1083" s="544"/>
      <c r="K1083" s="579"/>
      <c r="L1083" s="1032"/>
      <c r="M1083" s="537"/>
      <c r="O1083" s="979"/>
      <c r="P1083" s="626" t="s">
        <v>3833</v>
      </c>
      <c r="Q1083" s="526" t="s">
        <v>1678</v>
      </c>
      <c r="R1083" s="527">
        <v>0.5</v>
      </c>
      <c r="S1083" s="1051"/>
      <c r="T1083" s="1032"/>
      <c r="U1083" s="537"/>
      <c r="W1083" s="534"/>
      <c r="X1083" s="537"/>
      <c r="Y1083" s="534"/>
      <c r="Z1083" s="538"/>
      <c r="AA1083" s="531">
        <f>ROUND(ROUND(ROUND(F1065*N1081,0)*R1083,0)*V1075,0)</f>
        <v>103</v>
      </c>
      <c r="AB1083" s="539"/>
      <c r="AC1083" s="504"/>
    </row>
    <row r="1084" spans="1:29" ht="16.7" customHeight="1" x14ac:dyDescent="0.15">
      <c r="A1084" s="520">
        <v>22</v>
      </c>
      <c r="B1084" s="520" t="s">
        <v>16784</v>
      </c>
      <c r="C1084" s="521" t="s">
        <v>16785</v>
      </c>
      <c r="D1084" s="542"/>
      <c r="E1084" s="534"/>
      <c r="F1084" s="534"/>
      <c r="H1084" s="541"/>
      <c r="I1084" s="1049" t="s">
        <v>10418</v>
      </c>
      <c r="J1084" s="525" t="s">
        <v>1678</v>
      </c>
      <c r="K1084" s="718">
        <v>0.96499999999999997</v>
      </c>
      <c r="L1084" s="1032"/>
      <c r="M1084" s="537"/>
      <c r="O1084" s="759"/>
      <c r="P1084" s="760"/>
      <c r="Q1084" s="526"/>
      <c r="R1084" s="527"/>
      <c r="S1084" s="1051"/>
      <c r="T1084" s="1032"/>
      <c r="U1084" s="537"/>
      <c r="W1084" s="534"/>
      <c r="X1084" s="537"/>
      <c r="Y1084" s="534"/>
      <c r="Z1084" s="538"/>
      <c r="AA1084" s="531">
        <f>ROUND(ROUND(ROUND(ROUND(F1065*K1084,0)*N1081,0),0)*V1075,0)</f>
        <v>198</v>
      </c>
      <c r="AB1084" s="539"/>
      <c r="AC1084" s="504"/>
    </row>
    <row r="1085" spans="1:29" ht="16.7" customHeight="1" x14ac:dyDescent="0.15">
      <c r="A1085" s="520">
        <v>22</v>
      </c>
      <c r="B1085" s="520" t="s">
        <v>16786</v>
      </c>
      <c r="C1085" s="521" t="s">
        <v>16787</v>
      </c>
      <c r="D1085" s="542"/>
      <c r="E1085" s="534"/>
      <c r="F1085" s="534"/>
      <c r="H1085" s="541"/>
      <c r="I1085" s="1047"/>
      <c r="J1085" s="537"/>
      <c r="L1085" s="1032"/>
      <c r="M1085" s="537"/>
      <c r="O1085" s="1048" t="s">
        <v>10414</v>
      </c>
      <c r="P1085" s="626" t="s">
        <v>16</v>
      </c>
      <c r="Q1085" s="526" t="s">
        <v>1678</v>
      </c>
      <c r="R1085" s="527">
        <v>0.7</v>
      </c>
      <c r="S1085" s="1051"/>
      <c r="T1085" s="1032"/>
      <c r="U1085" s="537"/>
      <c r="W1085" s="534"/>
      <c r="X1085" s="537"/>
      <c r="Y1085" s="534"/>
      <c r="Z1085" s="538"/>
      <c r="AA1085" s="531">
        <f>ROUND(ROUND(ROUND(ROUND(F1065*K1084,0)*N1081,0)*R1085,0)*V1075,0)</f>
        <v>139</v>
      </c>
      <c r="AB1085" s="539"/>
      <c r="AC1085" s="504"/>
    </row>
    <row r="1086" spans="1:29" ht="16.7" customHeight="1" x14ac:dyDescent="0.15">
      <c r="A1086" s="520">
        <v>22</v>
      </c>
      <c r="B1086" s="520" t="s">
        <v>16788</v>
      </c>
      <c r="C1086" s="521" t="s">
        <v>16789</v>
      </c>
      <c r="D1086" s="542"/>
      <c r="E1086" s="534"/>
      <c r="F1086" s="534"/>
      <c r="H1086" s="541"/>
      <c r="I1086" s="1044"/>
      <c r="J1086" s="544"/>
      <c r="K1086" s="725"/>
      <c r="L1086" s="967"/>
      <c r="M1086" s="544"/>
      <c r="N1086" s="548"/>
      <c r="O1086" s="979"/>
      <c r="P1086" s="626" t="s">
        <v>3833</v>
      </c>
      <c r="Q1086" s="526" t="s">
        <v>1678</v>
      </c>
      <c r="R1086" s="527">
        <v>0.5</v>
      </c>
      <c r="S1086" s="1051"/>
      <c r="T1086" s="967"/>
      <c r="U1086" s="544"/>
      <c r="V1086" s="548"/>
      <c r="W1086" s="534"/>
      <c r="X1086" s="537"/>
      <c r="Y1086" s="534"/>
      <c r="Z1086" s="538"/>
      <c r="AA1086" s="531">
        <f>ROUND(ROUND(ROUND(ROUND(F1065*K1084,0)*N1081,0)*R1086,0)*V1075,0)</f>
        <v>99</v>
      </c>
      <c r="AB1086" s="539"/>
      <c r="AC1086" s="504"/>
    </row>
    <row r="1087" spans="1:29" ht="16.7" customHeight="1" x14ac:dyDescent="0.15">
      <c r="A1087" s="520">
        <v>22</v>
      </c>
      <c r="B1087" s="520">
        <v>9669</v>
      </c>
      <c r="C1087" s="521" t="s">
        <v>16790</v>
      </c>
      <c r="D1087" s="542"/>
      <c r="E1087" s="534"/>
      <c r="F1087" s="534"/>
      <c r="H1087" s="541"/>
      <c r="I1087" s="757"/>
      <c r="J1087" s="525"/>
      <c r="K1087" s="758"/>
      <c r="L1087" s="1050" t="s">
        <v>14896</v>
      </c>
      <c r="M1087" s="525" t="s">
        <v>1678</v>
      </c>
      <c r="N1087" s="529">
        <v>0.7</v>
      </c>
      <c r="O1087" s="759"/>
      <c r="P1087" s="760"/>
      <c r="Q1087" s="526"/>
      <c r="R1087" s="527"/>
      <c r="S1087" s="1051"/>
      <c r="T1087" s="968" t="s">
        <v>12830</v>
      </c>
      <c r="U1087" s="525" t="s">
        <v>1678</v>
      </c>
      <c r="V1087" s="529">
        <v>0.7</v>
      </c>
      <c r="W1087" s="534"/>
      <c r="X1087" s="537"/>
      <c r="Y1087" s="534"/>
      <c r="Z1087" s="538"/>
      <c r="AA1087" s="531">
        <f>ROUND(ROUND(F1065*N1087,0)*V1087,0)</f>
        <v>402</v>
      </c>
      <c r="AB1087" s="539"/>
      <c r="AC1087" s="504"/>
    </row>
    <row r="1088" spans="1:29" ht="16.7" customHeight="1" x14ac:dyDescent="0.15">
      <c r="A1088" s="520">
        <v>22</v>
      </c>
      <c r="B1088" s="520">
        <v>9670</v>
      </c>
      <c r="C1088" s="521" t="s">
        <v>16791</v>
      </c>
      <c r="D1088" s="542"/>
      <c r="E1088" s="534"/>
      <c r="F1088" s="534"/>
      <c r="H1088" s="541"/>
      <c r="J1088" s="537"/>
      <c r="K1088" s="742"/>
      <c r="L1088" s="1032"/>
      <c r="M1088" s="537"/>
      <c r="O1088" s="1048" t="s">
        <v>10414</v>
      </c>
      <c r="P1088" s="626" t="s">
        <v>16</v>
      </c>
      <c r="Q1088" s="526" t="s">
        <v>1678</v>
      </c>
      <c r="R1088" s="527">
        <v>0.7</v>
      </c>
      <c r="S1088" s="1051"/>
      <c r="T1088" s="1032"/>
      <c r="U1088" s="537"/>
      <c r="W1088" s="534"/>
      <c r="X1088" s="537"/>
      <c r="Y1088" s="534"/>
      <c r="Z1088" s="538"/>
      <c r="AA1088" s="531">
        <f>ROUND(ROUND(ROUND(F1065*N1087,0)*R1088,0)*V1087,0)</f>
        <v>281</v>
      </c>
      <c r="AB1088" s="539"/>
      <c r="AC1088" s="504"/>
    </row>
    <row r="1089" spans="1:29" ht="16.7" customHeight="1" x14ac:dyDescent="0.15">
      <c r="A1089" s="520">
        <v>22</v>
      </c>
      <c r="B1089" s="520" t="s">
        <v>16792</v>
      </c>
      <c r="C1089" s="521" t="s">
        <v>16793</v>
      </c>
      <c r="D1089" s="542"/>
      <c r="E1089" s="534"/>
      <c r="F1089" s="534"/>
      <c r="H1089" s="541"/>
      <c r="I1089" s="763"/>
      <c r="J1089" s="544"/>
      <c r="K1089" s="579"/>
      <c r="L1089" s="1032"/>
      <c r="M1089" s="537"/>
      <c r="O1089" s="979"/>
      <c r="P1089" s="626" t="s">
        <v>3833</v>
      </c>
      <c r="Q1089" s="526" t="s">
        <v>1678</v>
      </c>
      <c r="R1089" s="527">
        <v>0.5</v>
      </c>
      <c r="S1089" s="1051"/>
      <c r="T1089" s="1032"/>
      <c r="U1089" s="537"/>
      <c r="W1089" s="534"/>
      <c r="X1089" s="537"/>
      <c r="Y1089" s="534"/>
      <c r="Z1089" s="538"/>
      <c r="AA1089" s="531">
        <f>ROUND(ROUND(ROUND(F1065*N1087,0)*R1089,0)*V1087,0)</f>
        <v>201</v>
      </c>
      <c r="AB1089" s="539"/>
      <c r="AC1089" s="504"/>
    </row>
    <row r="1090" spans="1:29" ht="16.7" customHeight="1" x14ac:dyDescent="0.15">
      <c r="A1090" s="520">
        <v>22</v>
      </c>
      <c r="B1090" s="520">
        <v>9023</v>
      </c>
      <c r="C1090" s="521" t="s">
        <v>16794</v>
      </c>
      <c r="D1090" s="542"/>
      <c r="E1090" s="534"/>
      <c r="F1090" s="534"/>
      <c r="H1090" s="541"/>
      <c r="I1090" s="1049" t="s">
        <v>10418</v>
      </c>
      <c r="J1090" s="525" t="s">
        <v>1678</v>
      </c>
      <c r="K1090" s="718">
        <v>0.96499999999999997</v>
      </c>
      <c r="L1090" s="1032"/>
      <c r="M1090" s="537"/>
      <c r="O1090" s="759"/>
      <c r="P1090" s="760"/>
      <c r="Q1090" s="526"/>
      <c r="R1090" s="527"/>
      <c r="S1090" s="1051"/>
      <c r="T1090" s="1032"/>
      <c r="U1090" s="537"/>
      <c r="W1090" s="534"/>
      <c r="X1090" s="537"/>
      <c r="Y1090" s="534"/>
      <c r="Z1090" s="538"/>
      <c r="AA1090" s="531">
        <f>ROUND(ROUND(ROUND(ROUND(F1065*K1090,0)*N1087,0)*V1087,0),0)</f>
        <v>388</v>
      </c>
      <c r="AB1090" s="539"/>
      <c r="AC1090" s="504"/>
    </row>
    <row r="1091" spans="1:29" ht="16.7" customHeight="1" x14ac:dyDescent="0.15">
      <c r="A1091" s="520">
        <v>22</v>
      </c>
      <c r="B1091" s="520">
        <v>9024</v>
      </c>
      <c r="C1091" s="521" t="s">
        <v>16795</v>
      </c>
      <c r="D1091" s="542"/>
      <c r="E1091" s="534"/>
      <c r="F1091" s="534"/>
      <c r="H1091" s="541"/>
      <c r="I1091" s="1047"/>
      <c r="J1091" s="537"/>
      <c r="L1091" s="1032"/>
      <c r="M1091" s="537"/>
      <c r="O1091" s="1048" t="s">
        <v>10414</v>
      </c>
      <c r="P1091" s="626" t="s">
        <v>16</v>
      </c>
      <c r="Q1091" s="526" t="s">
        <v>1678</v>
      </c>
      <c r="R1091" s="527">
        <v>0.7</v>
      </c>
      <c r="S1091" s="1051"/>
      <c r="T1091" s="1032"/>
      <c r="U1091" s="537"/>
      <c r="W1091" s="534"/>
      <c r="X1091" s="537"/>
      <c r="Y1091" s="534"/>
      <c r="Z1091" s="538"/>
      <c r="AA1091" s="531">
        <f>ROUND(ROUND(ROUND(ROUND(ROUND(F1065*K1090,0)*N1087,0)*R1091,0)*V1087,0),0)</f>
        <v>272</v>
      </c>
      <c r="AB1091" s="539"/>
      <c r="AC1091" s="504"/>
    </row>
    <row r="1092" spans="1:29" ht="16.7" customHeight="1" x14ac:dyDescent="0.15">
      <c r="A1092" s="520">
        <v>22</v>
      </c>
      <c r="B1092" s="520" t="s">
        <v>16796</v>
      </c>
      <c r="C1092" s="521" t="s">
        <v>16797</v>
      </c>
      <c r="D1092" s="542"/>
      <c r="E1092" s="534"/>
      <c r="F1092" s="534"/>
      <c r="H1092" s="541"/>
      <c r="I1092" s="1044"/>
      <c r="J1092" s="544"/>
      <c r="K1092" s="725"/>
      <c r="L1092" s="967"/>
      <c r="M1092" s="544"/>
      <c r="N1092" s="548"/>
      <c r="O1092" s="979"/>
      <c r="P1092" s="626" t="s">
        <v>3833</v>
      </c>
      <c r="Q1092" s="526" t="s">
        <v>1678</v>
      </c>
      <c r="R1092" s="527">
        <v>0.5</v>
      </c>
      <c r="S1092" s="1051"/>
      <c r="T1092" s="1032"/>
      <c r="U1092" s="537"/>
      <c r="W1092" s="534"/>
      <c r="X1092" s="537"/>
      <c r="Y1092" s="534"/>
      <c r="Z1092" s="538"/>
      <c r="AA1092" s="531">
        <f>ROUND(ROUND(ROUND(ROUND(ROUND(F1065*K1090,0)*N1087,0)*R1092,0)*V1087,0),0)</f>
        <v>194</v>
      </c>
      <c r="AB1092" s="539"/>
      <c r="AC1092" s="504"/>
    </row>
    <row r="1093" spans="1:29" ht="16.7" customHeight="1" x14ac:dyDescent="0.15">
      <c r="A1093" s="520">
        <v>22</v>
      </c>
      <c r="B1093" s="520" t="s">
        <v>16798</v>
      </c>
      <c r="C1093" s="521" t="s">
        <v>16799</v>
      </c>
      <c r="D1093" s="542"/>
      <c r="E1093" s="534"/>
      <c r="F1093" s="534"/>
      <c r="H1093" s="541"/>
      <c r="I1093" s="757"/>
      <c r="J1093" s="525"/>
      <c r="K1093" s="758"/>
      <c r="L1093" s="966" t="s">
        <v>14906</v>
      </c>
      <c r="M1093" s="525" t="s">
        <v>1678</v>
      </c>
      <c r="N1093" s="529">
        <v>0.5</v>
      </c>
      <c r="O1093" s="759"/>
      <c r="P1093" s="760"/>
      <c r="Q1093" s="526"/>
      <c r="R1093" s="527"/>
      <c r="S1093" s="1051"/>
      <c r="T1093" s="1032"/>
      <c r="U1093" s="537"/>
      <c r="W1093" s="534"/>
      <c r="X1093" s="537"/>
      <c r="Y1093" s="534"/>
      <c r="Z1093" s="538"/>
      <c r="AA1093" s="531">
        <f>ROUND(ROUND(F1065*N1093,0)*V1087,0)</f>
        <v>287</v>
      </c>
      <c r="AB1093" s="539"/>
      <c r="AC1093" s="504"/>
    </row>
    <row r="1094" spans="1:29" ht="16.7" customHeight="1" x14ac:dyDescent="0.15">
      <c r="A1094" s="520">
        <v>22</v>
      </c>
      <c r="B1094" s="520" t="s">
        <v>16800</v>
      </c>
      <c r="C1094" s="521" t="s">
        <v>16801</v>
      </c>
      <c r="D1094" s="542"/>
      <c r="E1094" s="534"/>
      <c r="F1094" s="534"/>
      <c r="H1094" s="541"/>
      <c r="J1094" s="537"/>
      <c r="K1094" s="742"/>
      <c r="L1094" s="1032"/>
      <c r="M1094" s="537"/>
      <c r="O1094" s="1048" t="s">
        <v>10414</v>
      </c>
      <c r="P1094" s="626" t="s">
        <v>16</v>
      </c>
      <c r="Q1094" s="526" t="s">
        <v>1678</v>
      </c>
      <c r="R1094" s="527">
        <v>0.7</v>
      </c>
      <c r="S1094" s="1051"/>
      <c r="T1094" s="1032"/>
      <c r="U1094" s="537"/>
      <c r="W1094" s="534"/>
      <c r="X1094" s="537"/>
      <c r="Y1094" s="534"/>
      <c r="Z1094" s="538"/>
      <c r="AA1094" s="531">
        <f>ROUND(ROUND(ROUND(F1065*N1093,0)*R1094,0)*V1087,0)</f>
        <v>201</v>
      </c>
      <c r="AB1094" s="539"/>
      <c r="AC1094" s="504"/>
    </row>
    <row r="1095" spans="1:29" ht="16.7" customHeight="1" x14ac:dyDescent="0.15">
      <c r="A1095" s="520">
        <v>22</v>
      </c>
      <c r="B1095" s="520" t="s">
        <v>16802</v>
      </c>
      <c r="C1095" s="521" t="s">
        <v>16803</v>
      </c>
      <c r="D1095" s="542"/>
      <c r="E1095" s="534"/>
      <c r="F1095" s="534"/>
      <c r="H1095" s="541"/>
      <c r="I1095" s="763"/>
      <c r="J1095" s="544"/>
      <c r="K1095" s="579"/>
      <c r="L1095" s="1032"/>
      <c r="M1095" s="537"/>
      <c r="O1095" s="979"/>
      <c r="P1095" s="626" t="s">
        <v>3833</v>
      </c>
      <c r="Q1095" s="526" t="s">
        <v>1678</v>
      </c>
      <c r="R1095" s="527">
        <v>0.5</v>
      </c>
      <c r="S1095" s="1051"/>
      <c r="T1095" s="1032"/>
      <c r="U1095" s="537"/>
      <c r="W1095" s="534"/>
      <c r="X1095" s="537"/>
      <c r="Y1095" s="534"/>
      <c r="Z1095" s="538"/>
      <c r="AA1095" s="531">
        <f>ROUND(ROUND(ROUND(F1065*N1093,0)*R1095,0)*V1087,0)</f>
        <v>144</v>
      </c>
      <c r="AB1095" s="539"/>
      <c r="AC1095" s="504"/>
    </row>
    <row r="1096" spans="1:29" ht="16.7" customHeight="1" x14ac:dyDescent="0.15">
      <c r="A1096" s="520">
        <v>22</v>
      </c>
      <c r="B1096" s="520" t="s">
        <v>16804</v>
      </c>
      <c r="C1096" s="521" t="s">
        <v>16805</v>
      </c>
      <c r="D1096" s="542"/>
      <c r="E1096" s="534"/>
      <c r="F1096" s="534"/>
      <c r="H1096" s="541"/>
      <c r="I1096" s="1049" t="s">
        <v>10418</v>
      </c>
      <c r="J1096" s="525" t="s">
        <v>1678</v>
      </c>
      <c r="K1096" s="718">
        <v>0.96499999999999997</v>
      </c>
      <c r="L1096" s="1032"/>
      <c r="M1096" s="537"/>
      <c r="O1096" s="759"/>
      <c r="P1096" s="760"/>
      <c r="Q1096" s="526"/>
      <c r="R1096" s="527"/>
      <c r="S1096" s="1051"/>
      <c r="T1096" s="1032"/>
      <c r="U1096" s="537"/>
      <c r="W1096" s="534"/>
      <c r="X1096" s="537"/>
      <c r="Y1096" s="534"/>
      <c r="Z1096" s="538"/>
      <c r="AA1096" s="531">
        <f>ROUND(ROUND(ROUND(ROUND(F1065*K1096,0)*N1093,0),0)*V1087,0)</f>
        <v>277</v>
      </c>
      <c r="AB1096" s="539"/>
      <c r="AC1096" s="504"/>
    </row>
    <row r="1097" spans="1:29" ht="16.7" customHeight="1" x14ac:dyDescent="0.15">
      <c r="A1097" s="520">
        <v>22</v>
      </c>
      <c r="B1097" s="520" t="s">
        <v>16806</v>
      </c>
      <c r="C1097" s="521" t="s">
        <v>16807</v>
      </c>
      <c r="D1097" s="542"/>
      <c r="E1097" s="534"/>
      <c r="F1097" s="534"/>
      <c r="H1097" s="541"/>
      <c r="I1097" s="1047"/>
      <c r="J1097" s="537"/>
      <c r="L1097" s="1032"/>
      <c r="M1097" s="537"/>
      <c r="O1097" s="1048" t="s">
        <v>10414</v>
      </c>
      <c r="P1097" s="626" t="s">
        <v>16</v>
      </c>
      <c r="Q1097" s="526" t="s">
        <v>1678</v>
      </c>
      <c r="R1097" s="527">
        <v>0.7</v>
      </c>
      <c r="S1097" s="1051"/>
      <c r="T1097" s="1032"/>
      <c r="U1097" s="537"/>
      <c r="W1097" s="534"/>
      <c r="X1097" s="537"/>
      <c r="Y1097" s="534"/>
      <c r="Z1097" s="538"/>
      <c r="AA1097" s="531">
        <f>ROUND(ROUND(ROUND(ROUND(F1065*K1096,0)*N1093,0)*R1097,0)*V1087,0)</f>
        <v>194</v>
      </c>
      <c r="AB1097" s="539"/>
      <c r="AC1097" s="504"/>
    </row>
    <row r="1098" spans="1:29" ht="16.7" customHeight="1" x14ac:dyDescent="0.15">
      <c r="A1098" s="520">
        <v>22</v>
      </c>
      <c r="B1098" s="520" t="s">
        <v>16808</v>
      </c>
      <c r="C1098" s="521" t="s">
        <v>16809</v>
      </c>
      <c r="D1098" s="542"/>
      <c r="E1098" s="534"/>
      <c r="F1098" s="534"/>
      <c r="H1098" s="541"/>
      <c r="I1098" s="1044"/>
      <c r="J1098" s="544"/>
      <c r="K1098" s="725"/>
      <c r="L1098" s="967"/>
      <c r="M1098" s="544"/>
      <c r="N1098" s="548"/>
      <c r="O1098" s="979"/>
      <c r="P1098" s="626" t="s">
        <v>3833</v>
      </c>
      <c r="Q1098" s="526" t="s">
        <v>1678</v>
      </c>
      <c r="R1098" s="527">
        <v>0.5</v>
      </c>
      <c r="S1098" s="1052"/>
      <c r="T1098" s="967"/>
      <c r="U1098" s="544"/>
      <c r="V1098" s="548"/>
      <c r="W1098" s="534"/>
      <c r="X1098" s="537"/>
      <c r="Y1098" s="534"/>
      <c r="Z1098" s="538"/>
      <c r="AA1098" s="531">
        <f>ROUND(ROUND(ROUND(ROUND(F1065*K1096,0)*N1093,0)*R1098,0)*V1087,0)</f>
        <v>139</v>
      </c>
      <c r="AB1098" s="539"/>
      <c r="AC1098" s="504"/>
    </row>
    <row r="1099" spans="1:29" ht="16.7" customHeight="1" x14ac:dyDescent="0.15">
      <c r="A1099" s="520">
        <v>22</v>
      </c>
      <c r="B1099" s="520" t="s">
        <v>16810</v>
      </c>
      <c r="C1099" s="521" t="s">
        <v>16811</v>
      </c>
      <c r="D1099" s="542"/>
      <c r="E1099" s="534"/>
      <c r="F1099" s="534"/>
      <c r="H1099" s="541"/>
      <c r="I1099" s="757"/>
      <c r="J1099" s="525"/>
      <c r="K1099" s="758"/>
      <c r="L1099" s="966" t="s">
        <v>14896</v>
      </c>
      <c r="M1099" s="525" t="s">
        <v>1678</v>
      </c>
      <c r="N1099" s="529">
        <v>0.7</v>
      </c>
      <c r="O1099" s="759"/>
      <c r="P1099" s="760"/>
      <c r="Q1099" s="526"/>
      <c r="R1099" s="527"/>
      <c r="S1099" s="1054" t="s">
        <v>14959</v>
      </c>
      <c r="T1099" s="968" t="s">
        <v>12840</v>
      </c>
      <c r="U1099" s="525" t="s">
        <v>1678</v>
      </c>
      <c r="V1099" s="529">
        <v>0.7</v>
      </c>
      <c r="W1099" s="534"/>
      <c r="X1099" s="537"/>
      <c r="Y1099" s="534"/>
      <c r="Z1099" s="538"/>
      <c r="AA1099" s="531">
        <f>ROUND(ROUND(F1065*N1099,0)*V1099,0)</f>
        <v>402</v>
      </c>
      <c r="AB1099" s="539"/>
      <c r="AC1099" s="504"/>
    </row>
    <row r="1100" spans="1:29" ht="16.7" customHeight="1" x14ac:dyDescent="0.15">
      <c r="A1100" s="520">
        <v>22</v>
      </c>
      <c r="B1100" s="520" t="s">
        <v>16812</v>
      </c>
      <c r="C1100" s="521" t="s">
        <v>16813</v>
      </c>
      <c r="D1100" s="542"/>
      <c r="E1100" s="534"/>
      <c r="F1100" s="534"/>
      <c r="H1100" s="541"/>
      <c r="J1100" s="537"/>
      <c r="K1100" s="742"/>
      <c r="L1100" s="1032"/>
      <c r="M1100" s="537"/>
      <c r="O1100" s="1048" t="s">
        <v>10414</v>
      </c>
      <c r="P1100" s="626" t="s">
        <v>16</v>
      </c>
      <c r="Q1100" s="526" t="s">
        <v>1678</v>
      </c>
      <c r="R1100" s="527">
        <v>0.7</v>
      </c>
      <c r="S1100" s="1055"/>
      <c r="T1100" s="1032"/>
      <c r="U1100" s="537"/>
      <c r="W1100" s="534"/>
      <c r="X1100" s="537"/>
      <c r="Y1100" s="534"/>
      <c r="Z1100" s="538"/>
      <c r="AA1100" s="531">
        <f>ROUND(ROUND(ROUND(F1065*N1099,0)*R1100,0)*V1099,0)</f>
        <v>281</v>
      </c>
      <c r="AB1100" s="539"/>
      <c r="AC1100" s="504"/>
    </row>
    <row r="1101" spans="1:29" ht="16.7" customHeight="1" x14ac:dyDescent="0.15">
      <c r="A1101" s="520">
        <v>22</v>
      </c>
      <c r="B1101" s="520" t="s">
        <v>16814</v>
      </c>
      <c r="C1101" s="521" t="s">
        <v>16815</v>
      </c>
      <c r="D1101" s="542"/>
      <c r="E1101" s="534"/>
      <c r="F1101" s="534"/>
      <c r="H1101" s="541"/>
      <c r="I1101" s="763"/>
      <c r="J1101" s="544"/>
      <c r="K1101" s="579"/>
      <c r="L1101" s="1032"/>
      <c r="M1101" s="537"/>
      <c r="O1101" s="979"/>
      <c r="P1101" s="626" t="s">
        <v>3833</v>
      </c>
      <c r="Q1101" s="526" t="s">
        <v>1678</v>
      </c>
      <c r="R1101" s="527">
        <v>0.5</v>
      </c>
      <c r="S1101" s="1055"/>
      <c r="T1101" s="1032"/>
      <c r="U1101" s="537"/>
      <c r="W1101" s="534"/>
      <c r="X1101" s="537"/>
      <c r="Y1101" s="534"/>
      <c r="Z1101" s="538"/>
      <c r="AA1101" s="531">
        <f>ROUND(ROUND(ROUND(F1065*N1099,0)*R1101,0)*V1099,0)</f>
        <v>201</v>
      </c>
      <c r="AB1101" s="539"/>
      <c r="AC1101" s="504"/>
    </row>
    <row r="1102" spans="1:29" ht="16.7" customHeight="1" x14ac:dyDescent="0.15">
      <c r="A1102" s="520">
        <v>22</v>
      </c>
      <c r="B1102" s="520" t="s">
        <v>16816</v>
      </c>
      <c r="C1102" s="521" t="s">
        <v>16817</v>
      </c>
      <c r="D1102" s="542"/>
      <c r="E1102" s="534"/>
      <c r="F1102" s="534"/>
      <c r="H1102" s="541"/>
      <c r="I1102" s="1049" t="s">
        <v>10418</v>
      </c>
      <c r="J1102" s="525" t="s">
        <v>1678</v>
      </c>
      <c r="K1102" s="718">
        <v>0.96499999999999997</v>
      </c>
      <c r="L1102" s="1032"/>
      <c r="M1102" s="537"/>
      <c r="O1102" s="759"/>
      <c r="P1102" s="760"/>
      <c r="Q1102" s="526"/>
      <c r="R1102" s="527"/>
      <c r="S1102" s="1055"/>
      <c r="T1102" s="1032"/>
      <c r="U1102" s="537"/>
      <c r="W1102" s="534"/>
      <c r="X1102" s="537"/>
      <c r="Y1102" s="534"/>
      <c r="Z1102" s="538"/>
      <c r="AA1102" s="531">
        <f>ROUND(ROUND(ROUND(ROUND(F1065*K1102,0)*N1099,0)*V1099,0),0)</f>
        <v>388</v>
      </c>
      <c r="AB1102" s="539"/>
      <c r="AC1102" s="504"/>
    </row>
    <row r="1103" spans="1:29" ht="16.7" customHeight="1" x14ac:dyDescent="0.15">
      <c r="A1103" s="520">
        <v>22</v>
      </c>
      <c r="B1103" s="520" t="s">
        <v>16818</v>
      </c>
      <c r="C1103" s="521" t="s">
        <v>16819</v>
      </c>
      <c r="D1103" s="542"/>
      <c r="E1103" s="534"/>
      <c r="F1103" s="534"/>
      <c r="H1103" s="541"/>
      <c r="I1103" s="1047"/>
      <c r="J1103" s="537"/>
      <c r="L1103" s="1032"/>
      <c r="M1103" s="537"/>
      <c r="O1103" s="1048" t="s">
        <v>10414</v>
      </c>
      <c r="P1103" s="626" t="s">
        <v>16</v>
      </c>
      <c r="Q1103" s="526" t="s">
        <v>1678</v>
      </c>
      <c r="R1103" s="527">
        <v>0.7</v>
      </c>
      <c r="S1103" s="1055"/>
      <c r="T1103" s="1032"/>
      <c r="U1103" s="537"/>
      <c r="W1103" s="534"/>
      <c r="X1103" s="537"/>
      <c r="Y1103" s="534"/>
      <c r="Z1103" s="538"/>
      <c r="AA1103" s="531">
        <f>ROUND(ROUND(ROUND(ROUND(ROUND(F1065*K1102,0)*N1099,0)*R1103,0)*V1099,0),0)</f>
        <v>272</v>
      </c>
      <c r="AB1103" s="539"/>
      <c r="AC1103" s="504"/>
    </row>
    <row r="1104" spans="1:29" ht="16.7" customHeight="1" x14ac:dyDescent="0.15">
      <c r="A1104" s="520">
        <v>22</v>
      </c>
      <c r="B1104" s="520" t="s">
        <v>16820</v>
      </c>
      <c r="C1104" s="521" t="s">
        <v>16821</v>
      </c>
      <c r="D1104" s="542"/>
      <c r="E1104" s="534"/>
      <c r="F1104" s="534"/>
      <c r="H1104" s="541"/>
      <c r="I1104" s="1044"/>
      <c r="J1104" s="544"/>
      <c r="K1104" s="725"/>
      <c r="L1104" s="967"/>
      <c r="M1104" s="544"/>
      <c r="N1104" s="548"/>
      <c r="O1104" s="979"/>
      <c r="P1104" s="626" t="s">
        <v>3833</v>
      </c>
      <c r="Q1104" s="526" t="s">
        <v>1678</v>
      </c>
      <c r="R1104" s="527">
        <v>0.5</v>
      </c>
      <c r="S1104" s="1055"/>
      <c r="T1104" s="1032"/>
      <c r="U1104" s="537"/>
      <c r="W1104" s="534"/>
      <c r="X1104" s="537"/>
      <c r="Y1104" s="534"/>
      <c r="Z1104" s="538"/>
      <c r="AA1104" s="531">
        <f>ROUND(ROUND(ROUND(ROUND(ROUND(F1065*K1102,0)*N1099,0)*R1104,0)*V1099,0),0)</f>
        <v>194</v>
      </c>
      <c r="AB1104" s="539"/>
      <c r="AC1104" s="504"/>
    </row>
    <row r="1105" spans="1:29" ht="16.7" customHeight="1" x14ac:dyDescent="0.15">
      <c r="A1105" s="520">
        <v>22</v>
      </c>
      <c r="B1105" s="520" t="s">
        <v>16822</v>
      </c>
      <c r="C1105" s="521" t="s">
        <v>16823</v>
      </c>
      <c r="D1105" s="542"/>
      <c r="E1105" s="534"/>
      <c r="F1105" s="534"/>
      <c r="H1105" s="541"/>
      <c r="I1105" s="757"/>
      <c r="J1105" s="525"/>
      <c r="K1105" s="758"/>
      <c r="L1105" s="966" t="s">
        <v>14906</v>
      </c>
      <c r="M1105" s="525" t="s">
        <v>1678</v>
      </c>
      <c r="N1105" s="529">
        <v>0.5</v>
      </c>
      <c r="O1105" s="759"/>
      <c r="P1105" s="760"/>
      <c r="Q1105" s="526"/>
      <c r="R1105" s="527"/>
      <c r="S1105" s="1055"/>
      <c r="T1105" s="1032"/>
      <c r="U1105" s="537"/>
      <c r="W1105" s="534"/>
      <c r="X1105" s="537"/>
      <c r="Y1105" s="534"/>
      <c r="Z1105" s="538"/>
      <c r="AA1105" s="531">
        <f>ROUND(ROUND(F1065*N1105,0)*V1099,0)</f>
        <v>287</v>
      </c>
      <c r="AB1105" s="539"/>
      <c r="AC1105" s="504"/>
    </row>
    <row r="1106" spans="1:29" ht="16.7" customHeight="1" x14ac:dyDescent="0.15">
      <c r="A1106" s="520">
        <v>22</v>
      </c>
      <c r="B1106" s="520" t="s">
        <v>16824</v>
      </c>
      <c r="C1106" s="521" t="s">
        <v>16825</v>
      </c>
      <c r="D1106" s="542"/>
      <c r="E1106" s="534"/>
      <c r="F1106" s="534"/>
      <c r="H1106" s="541"/>
      <c r="J1106" s="537"/>
      <c r="K1106" s="742"/>
      <c r="L1106" s="1032"/>
      <c r="M1106" s="537"/>
      <c r="O1106" s="1048" t="s">
        <v>10414</v>
      </c>
      <c r="P1106" s="626" t="s">
        <v>16</v>
      </c>
      <c r="Q1106" s="526" t="s">
        <v>1678</v>
      </c>
      <c r="R1106" s="527">
        <v>0.7</v>
      </c>
      <c r="S1106" s="1055"/>
      <c r="T1106" s="1032"/>
      <c r="U1106" s="537"/>
      <c r="W1106" s="534"/>
      <c r="X1106" s="537"/>
      <c r="Y1106" s="534"/>
      <c r="Z1106" s="538"/>
      <c r="AA1106" s="531">
        <f>ROUND(ROUND(ROUND(F1065*N1105,0)*R1106,0)*V1099,0)</f>
        <v>201</v>
      </c>
      <c r="AB1106" s="539"/>
      <c r="AC1106" s="504"/>
    </row>
    <row r="1107" spans="1:29" ht="16.7" customHeight="1" x14ac:dyDescent="0.15">
      <c r="A1107" s="520">
        <v>22</v>
      </c>
      <c r="B1107" s="520" t="s">
        <v>16826</v>
      </c>
      <c r="C1107" s="521" t="s">
        <v>16827</v>
      </c>
      <c r="D1107" s="542"/>
      <c r="E1107" s="534"/>
      <c r="F1107" s="534"/>
      <c r="H1107" s="541"/>
      <c r="I1107" s="763"/>
      <c r="J1107" s="544"/>
      <c r="K1107" s="579"/>
      <c r="L1107" s="1032"/>
      <c r="M1107" s="537"/>
      <c r="O1107" s="979"/>
      <c r="P1107" s="626" t="s">
        <v>3833</v>
      </c>
      <c r="Q1107" s="526" t="s">
        <v>1678</v>
      </c>
      <c r="R1107" s="527">
        <v>0.5</v>
      </c>
      <c r="S1107" s="1055"/>
      <c r="T1107" s="1032"/>
      <c r="U1107" s="537"/>
      <c r="W1107" s="534"/>
      <c r="X1107" s="537"/>
      <c r="Y1107" s="534"/>
      <c r="Z1107" s="538"/>
      <c r="AA1107" s="531">
        <f>ROUND(ROUND(ROUND(F1065*N1105,0)*R1107,0)*V1099,0)</f>
        <v>144</v>
      </c>
      <c r="AB1107" s="539"/>
      <c r="AC1107" s="504"/>
    </row>
    <row r="1108" spans="1:29" ht="16.7" customHeight="1" x14ac:dyDescent="0.15">
      <c r="A1108" s="520">
        <v>22</v>
      </c>
      <c r="B1108" s="520" t="s">
        <v>16828</v>
      </c>
      <c r="C1108" s="521" t="s">
        <v>16829</v>
      </c>
      <c r="D1108" s="542"/>
      <c r="E1108" s="534"/>
      <c r="F1108" s="534"/>
      <c r="H1108" s="541"/>
      <c r="I1108" s="1049" t="s">
        <v>10418</v>
      </c>
      <c r="J1108" s="525" t="s">
        <v>1678</v>
      </c>
      <c r="K1108" s="718">
        <v>0.96499999999999997</v>
      </c>
      <c r="L1108" s="1032"/>
      <c r="M1108" s="537"/>
      <c r="O1108" s="759"/>
      <c r="P1108" s="760"/>
      <c r="Q1108" s="526"/>
      <c r="R1108" s="527"/>
      <c r="S1108" s="1055"/>
      <c r="T1108" s="1032"/>
      <c r="U1108" s="537"/>
      <c r="W1108" s="534"/>
      <c r="X1108" s="537"/>
      <c r="Y1108" s="534"/>
      <c r="Z1108" s="538"/>
      <c r="AA1108" s="531">
        <f>ROUND(ROUND(ROUND(ROUND(F1065*K1108,0)*N1105,0),0)*V1099,0)</f>
        <v>277</v>
      </c>
      <c r="AB1108" s="539"/>
      <c r="AC1108" s="504"/>
    </row>
    <row r="1109" spans="1:29" ht="16.7" customHeight="1" x14ac:dyDescent="0.15">
      <c r="A1109" s="520">
        <v>22</v>
      </c>
      <c r="B1109" s="520" t="s">
        <v>16830</v>
      </c>
      <c r="C1109" s="521" t="s">
        <v>16831</v>
      </c>
      <c r="D1109" s="542"/>
      <c r="E1109" s="534"/>
      <c r="F1109" s="534"/>
      <c r="H1109" s="541"/>
      <c r="I1109" s="1047"/>
      <c r="J1109" s="537"/>
      <c r="L1109" s="1032"/>
      <c r="M1109" s="537"/>
      <c r="O1109" s="1048" t="s">
        <v>10414</v>
      </c>
      <c r="P1109" s="626" t="s">
        <v>16</v>
      </c>
      <c r="Q1109" s="526" t="s">
        <v>1678</v>
      </c>
      <c r="R1109" s="527">
        <v>0.7</v>
      </c>
      <c r="S1109" s="1055"/>
      <c r="T1109" s="1032"/>
      <c r="U1109" s="537"/>
      <c r="W1109" s="534"/>
      <c r="X1109" s="537"/>
      <c r="Y1109" s="534"/>
      <c r="Z1109" s="538"/>
      <c r="AA1109" s="531">
        <f>ROUND(ROUND(ROUND(ROUND(F1065*K1108,0)*N1105,0)*R1109,0)*V1099,0)</f>
        <v>194</v>
      </c>
      <c r="AB1109" s="539"/>
      <c r="AC1109" s="504"/>
    </row>
    <row r="1110" spans="1:29" ht="16.7" customHeight="1" x14ac:dyDescent="0.15">
      <c r="A1110" s="520">
        <v>22</v>
      </c>
      <c r="B1110" s="520" t="s">
        <v>16832</v>
      </c>
      <c r="C1110" s="521" t="s">
        <v>16833</v>
      </c>
      <c r="D1110" s="557"/>
      <c r="E1110" s="550"/>
      <c r="F1110" s="550"/>
      <c r="G1110" s="650"/>
      <c r="H1110" s="558"/>
      <c r="I1110" s="1044"/>
      <c r="J1110" s="544"/>
      <c r="K1110" s="725"/>
      <c r="L1110" s="967"/>
      <c r="M1110" s="544"/>
      <c r="N1110" s="548"/>
      <c r="O1110" s="979"/>
      <c r="P1110" s="626" t="s">
        <v>3833</v>
      </c>
      <c r="Q1110" s="526" t="s">
        <v>1678</v>
      </c>
      <c r="R1110" s="527">
        <v>0.5</v>
      </c>
      <c r="S1110" s="1052"/>
      <c r="T1110" s="967"/>
      <c r="U1110" s="544"/>
      <c r="V1110" s="548"/>
      <c r="W1110" s="550"/>
      <c r="X1110" s="544"/>
      <c r="Y1110" s="550"/>
      <c r="Z1110" s="553"/>
      <c r="AA1110" s="531">
        <f>ROUND(ROUND(ROUND(ROUND(F1065*K1108,0)*N1105,0)*R1110,0)*V1099,0)</f>
        <v>139</v>
      </c>
      <c r="AB1110" s="559"/>
      <c r="AC1110" s="504"/>
    </row>
    <row r="1111" spans="1:29" ht="16.7" customHeight="1" x14ac:dyDescent="0.15">
      <c r="A1111" s="520">
        <v>22</v>
      </c>
      <c r="B1111" s="520">
        <v>9325</v>
      </c>
      <c r="C1111" s="521" t="s">
        <v>16834</v>
      </c>
      <c r="D1111" s="560"/>
      <c r="E1111" s="522"/>
      <c r="F1111" s="522"/>
      <c r="G1111" s="585"/>
      <c r="H1111" s="561"/>
      <c r="I1111" s="757"/>
      <c r="J1111" s="525"/>
      <c r="K1111" s="758"/>
      <c r="L1111" s="1050" t="s">
        <v>14896</v>
      </c>
      <c r="M1111" s="525" t="s">
        <v>1678</v>
      </c>
      <c r="N1111" s="529">
        <v>0.7</v>
      </c>
      <c r="O1111" s="759"/>
      <c r="P1111" s="760"/>
      <c r="Q1111" s="526"/>
      <c r="R1111" s="527"/>
      <c r="S1111" s="761"/>
      <c r="T1111" s="757"/>
      <c r="U1111" s="525"/>
      <c r="V1111" s="529"/>
      <c r="W1111" s="522"/>
      <c r="X1111" s="525"/>
      <c r="Y1111" s="936" t="s">
        <v>14983</v>
      </c>
      <c r="Z1111" s="941"/>
      <c r="AA1111" s="531">
        <f>ROUND(ROUND(F1065*N1111,0)-Y1114,0)</f>
        <v>562</v>
      </c>
      <c r="AB1111" s="532"/>
      <c r="AC1111" s="504"/>
    </row>
    <row r="1112" spans="1:29" ht="16.7" customHeight="1" x14ac:dyDescent="0.15">
      <c r="A1112" s="520">
        <v>22</v>
      </c>
      <c r="B1112" s="520">
        <v>9326</v>
      </c>
      <c r="C1112" s="521" t="s">
        <v>16835</v>
      </c>
      <c r="D1112" s="542"/>
      <c r="E1112" s="534"/>
      <c r="F1112" s="534"/>
      <c r="H1112" s="541"/>
      <c r="J1112" s="537"/>
      <c r="K1112" s="742"/>
      <c r="L1112" s="1032"/>
      <c r="M1112" s="537"/>
      <c r="O1112" s="1048" t="s">
        <v>10414</v>
      </c>
      <c r="P1112" s="626" t="s">
        <v>16</v>
      </c>
      <c r="Q1112" s="526" t="s">
        <v>1678</v>
      </c>
      <c r="R1112" s="527">
        <v>0.7</v>
      </c>
      <c r="S1112" s="762"/>
      <c r="U1112" s="537"/>
      <c r="W1112" s="534"/>
      <c r="X1112" s="537"/>
      <c r="Y1112" s="937"/>
      <c r="Z1112" s="942"/>
      <c r="AA1112" s="531">
        <f>ROUND(ROUND(ROUND(F1065*N1111,0)*R1112,0)-Y1114,0)</f>
        <v>390</v>
      </c>
      <c r="AB1112" s="539"/>
      <c r="AC1112" s="504"/>
    </row>
    <row r="1113" spans="1:29" ht="16.7" customHeight="1" x14ac:dyDescent="0.15">
      <c r="A1113" s="520">
        <v>22</v>
      </c>
      <c r="B1113" s="520" t="s">
        <v>16836</v>
      </c>
      <c r="C1113" s="521" t="s">
        <v>16837</v>
      </c>
      <c r="D1113" s="542"/>
      <c r="E1113" s="534"/>
      <c r="F1113" s="534"/>
      <c r="H1113" s="541"/>
      <c r="I1113" s="763"/>
      <c r="J1113" s="544"/>
      <c r="K1113" s="579"/>
      <c r="L1113" s="1032"/>
      <c r="M1113" s="537"/>
      <c r="O1113" s="979"/>
      <c r="P1113" s="626" t="s">
        <v>3833</v>
      </c>
      <c r="Q1113" s="526" t="s">
        <v>1678</v>
      </c>
      <c r="R1113" s="527">
        <v>0.5</v>
      </c>
      <c r="S1113" s="762"/>
      <c r="U1113" s="537"/>
      <c r="W1113" s="534"/>
      <c r="X1113" s="537"/>
      <c r="Y1113" s="555"/>
      <c r="Z1113" s="556"/>
      <c r="AA1113" s="531">
        <f>ROUND(ROUND(ROUND(F1065*N1111,0)*R1113,0)-Y1114,0)</f>
        <v>275</v>
      </c>
      <c r="AB1113" s="539"/>
      <c r="AC1113" s="504"/>
    </row>
    <row r="1114" spans="1:29" ht="16.7" customHeight="1" x14ac:dyDescent="0.15">
      <c r="A1114" s="520">
        <v>22</v>
      </c>
      <c r="B1114" s="520">
        <v>9327</v>
      </c>
      <c r="C1114" s="521" t="s">
        <v>16838</v>
      </c>
      <c r="D1114" s="542"/>
      <c r="E1114" s="534"/>
      <c r="F1114" s="534"/>
      <c r="H1114" s="541"/>
      <c r="I1114" s="1049" t="s">
        <v>10418</v>
      </c>
      <c r="J1114" s="525" t="s">
        <v>1678</v>
      </c>
      <c r="K1114" s="718">
        <v>0.96499999999999997</v>
      </c>
      <c r="L1114" s="1032"/>
      <c r="M1114" s="537"/>
      <c r="O1114" s="759"/>
      <c r="P1114" s="760"/>
      <c r="Q1114" s="526"/>
      <c r="R1114" s="527"/>
      <c r="S1114" s="762"/>
      <c r="U1114" s="537"/>
      <c r="W1114" s="534"/>
      <c r="X1114" s="537"/>
      <c r="Y1114" s="765">
        <v>12</v>
      </c>
      <c r="Z1114" s="942" t="s">
        <v>14988</v>
      </c>
      <c r="AA1114" s="531">
        <f>ROUND(ROUND(ROUND(ROUND(F1065*K1114,0)*N1111,0),0)-Y1114,0)</f>
        <v>542</v>
      </c>
      <c r="AB1114" s="539"/>
      <c r="AC1114" s="504"/>
    </row>
    <row r="1115" spans="1:29" ht="16.7" customHeight="1" x14ac:dyDescent="0.15">
      <c r="A1115" s="520">
        <v>22</v>
      </c>
      <c r="B1115" s="520">
        <v>9328</v>
      </c>
      <c r="C1115" s="521" t="s">
        <v>16839</v>
      </c>
      <c r="D1115" s="542"/>
      <c r="E1115" s="534"/>
      <c r="F1115" s="534"/>
      <c r="H1115" s="541"/>
      <c r="I1115" s="1047"/>
      <c r="J1115" s="537"/>
      <c r="L1115" s="1032"/>
      <c r="M1115" s="537"/>
      <c r="O1115" s="1048" t="s">
        <v>10414</v>
      </c>
      <c r="P1115" s="626" t="s">
        <v>16</v>
      </c>
      <c r="Q1115" s="526" t="s">
        <v>1678</v>
      </c>
      <c r="R1115" s="527">
        <v>0.7</v>
      </c>
      <c r="S1115" s="762"/>
      <c r="U1115" s="537"/>
      <c r="W1115" s="534"/>
      <c r="X1115" s="537"/>
      <c r="Y1115" s="534"/>
      <c r="Z1115" s="942"/>
      <c r="AA1115" s="531">
        <f>ROUND(ROUND(ROUND(ROUND(F1065*K1114,0)*N1111,0)*R1115,0)-Y1114,0)</f>
        <v>376</v>
      </c>
      <c r="AB1115" s="539"/>
      <c r="AC1115" s="504"/>
    </row>
    <row r="1116" spans="1:29" ht="16.7" customHeight="1" x14ac:dyDescent="0.15">
      <c r="A1116" s="520">
        <v>22</v>
      </c>
      <c r="B1116" s="520" t="s">
        <v>16840</v>
      </c>
      <c r="C1116" s="521" t="s">
        <v>16841</v>
      </c>
      <c r="D1116" s="542"/>
      <c r="E1116" s="534"/>
      <c r="F1116" s="534"/>
      <c r="H1116" s="541"/>
      <c r="I1116" s="1044"/>
      <c r="J1116" s="544"/>
      <c r="K1116" s="725"/>
      <c r="L1116" s="967"/>
      <c r="M1116" s="544"/>
      <c r="N1116" s="548"/>
      <c r="O1116" s="979"/>
      <c r="P1116" s="626" t="s">
        <v>3833</v>
      </c>
      <c r="Q1116" s="526" t="s">
        <v>1678</v>
      </c>
      <c r="R1116" s="527">
        <v>0.5</v>
      </c>
      <c r="S1116" s="762"/>
      <c r="U1116" s="537"/>
      <c r="W1116" s="534"/>
      <c r="X1116" s="537"/>
      <c r="Y1116" s="534"/>
      <c r="Z1116" s="538"/>
      <c r="AA1116" s="531">
        <f>ROUND(ROUND(ROUND(ROUND(F1065*K1114,0)*N1111,0)*R1116,0)-Y1114,0)</f>
        <v>265</v>
      </c>
      <c r="AB1116" s="539"/>
      <c r="AC1116" s="504"/>
    </row>
    <row r="1117" spans="1:29" ht="16.7" customHeight="1" x14ac:dyDescent="0.15">
      <c r="A1117" s="520">
        <v>22</v>
      </c>
      <c r="B1117" s="520" t="s">
        <v>16842</v>
      </c>
      <c r="C1117" s="521" t="s">
        <v>16843</v>
      </c>
      <c r="D1117" s="542"/>
      <c r="E1117" s="534"/>
      <c r="F1117" s="534"/>
      <c r="H1117" s="541"/>
      <c r="I1117" s="757"/>
      <c r="J1117" s="525"/>
      <c r="K1117" s="758"/>
      <c r="L1117" s="966" t="s">
        <v>14906</v>
      </c>
      <c r="M1117" s="525" t="s">
        <v>1678</v>
      </c>
      <c r="N1117" s="529">
        <v>0.5</v>
      </c>
      <c r="O1117" s="759"/>
      <c r="P1117" s="760"/>
      <c r="Q1117" s="526"/>
      <c r="R1117" s="527"/>
      <c r="S1117" s="762"/>
      <c r="U1117" s="537"/>
      <c r="W1117" s="534"/>
      <c r="X1117" s="537"/>
      <c r="Y1117" s="534"/>
      <c r="Z1117" s="538"/>
      <c r="AA1117" s="531">
        <f>ROUND(ROUND(F1065*N1117,0)-Y1114,0)</f>
        <v>398</v>
      </c>
      <c r="AB1117" s="539"/>
      <c r="AC1117" s="504"/>
    </row>
    <row r="1118" spans="1:29" ht="16.7" customHeight="1" x14ac:dyDescent="0.15">
      <c r="A1118" s="520">
        <v>22</v>
      </c>
      <c r="B1118" s="520" t="s">
        <v>16844</v>
      </c>
      <c r="C1118" s="521" t="s">
        <v>16845</v>
      </c>
      <c r="D1118" s="542"/>
      <c r="E1118" s="534"/>
      <c r="F1118" s="534"/>
      <c r="H1118" s="541"/>
      <c r="J1118" s="537"/>
      <c r="K1118" s="742"/>
      <c r="L1118" s="1032"/>
      <c r="M1118" s="537"/>
      <c r="O1118" s="1048" t="s">
        <v>10414</v>
      </c>
      <c r="P1118" s="626" t="s">
        <v>16</v>
      </c>
      <c r="Q1118" s="526" t="s">
        <v>1678</v>
      </c>
      <c r="R1118" s="527">
        <v>0.7</v>
      </c>
      <c r="S1118" s="762"/>
      <c r="U1118" s="537"/>
      <c r="W1118" s="534"/>
      <c r="X1118" s="537"/>
      <c r="Y1118" s="534"/>
      <c r="Z1118" s="538"/>
      <c r="AA1118" s="531">
        <f>ROUND(ROUND(ROUND(F1065*N1117,0)*R1118,0)-Y1114,0)</f>
        <v>275</v>
      </c>
      <c r="AB1118" s="539"/>
      <c r="AC1118" s="504"/>
    </row>
    <row r="1119" spans="1:29" ht="16.7" customHeight="1" x14ac:dyDescent="0.15">
      <c r="A1119" s="520">
        <v>22</v>
      </c>
      <c r="B1119" s="520" t="s">
        <v>16846</v>
      </c>
      <c r="C1119" s="521" t="s">
        <v>16847</v>
      </c>
      <c r="D1119" s="542"/>
      <c r="E1119" s="534"/>
      <c r="F1119" s="534"/>
      <c r="H1119" s="541"/>
      <c r="I1119" s="763"/>
      <c r="J1119" s="544"/>
      <c r="K1119" s="579"/>
      <c r="L1119" s="1032"/>
      <c r="M1119" s="537"/>
      <c r="O1119" s="979"/>
      <c r="P1119" s="626" t="s">
        <v>3833</v>
      </c>
      <c r="Q1119" s="526" t="s">
        <v>1678</v>
      </c>
      <c r="R1119" s="527">
        <v>0.5</v>
      </c>
      <c r="S1119" s="762"/>
      <c r="U1119" s="537"/>
      <c r="W1119" s="534"/>
      <c r="X1119" s="537"/>
      <c r="Y1119" s="534"/>
      <c r="Z1119" s="538"/>
      <c r="AA1119" s="531">
        <f>ROUND(ROUND(ROUND(F1065*N1117,0)*R1119,0)-Y1114,0)</f>
        <v>193</v>
      </c>
      <c r="AB1119" s="539"/>
      <c r="AC1119" s="504"/>
    </row>
    <row r="1120" spans="1:29" ht="16.7" customHeight="1" x14ac:dyDescent="0.15">
      <c r="A1120" s="520">
        <v>22</v>
      </c>
      <c r="B1120" s="520" t="s">
        <v>16848</v>
      </c>
      <c r="C1120" s="521" t="s">
        <v>16849</v>
      </c>
      <c r="D1120" s="542"/>
      <c r="E1120" s="534"/>
      <c r="F1120" s="534"/>
      <c r="H1120" s="541"/>
      <c r="I1120" s="1049" t="s">
        <v>10418</v>
      </c>
      <c r="J1120" s="525" t="s">
        <v>1678</v>
      </c>
      <c r="K1120" s="718">
        <v>0.96499999999999997</v>
      </c>
      <c r="L1120" s="1032"/>
      <c r="M1120" s="537"/>
      <c r="O1120" s="759"/>
      <c r="P1120" s="760"/>
      <c r="Q1120" s="526"/>
      <c r="R1120" s="527"/>
      <c r="S1120" s="762"/>
      <c r="U1120" s="537"/>
      <c r="W1120" s="534"/>
      <c r="X1120" s="537"/>
      <c r="Y1120" s="534"/>
      <c r="Z1120" s="538"/>
      <c r="AA1120" s="531">
        <f>ROUND(ROUND(ROUND(ROUND(F1065*K1120,0)*N1117,0),0)-Y1114,0)</f>
        <v>384</v>
      </c>
      <c r="AB1120" s="539"/>
      <c r="AC1120" s="504"/>
    </row>
    <row r="1121" spans="1:29" ht="16.7" customHeight="1" x14ac:dyDescent="0.15">
      <c r="A1121" s="520">
        <v>22</v>
      </c>
      <c r="B1121" s="520" t="s">
        <v>16850</v>
      </c>
      <c r="C1121" s="521" t="s">
        <v>16851</v>
      </c>
      <c r="D1121" s="542"/>
      <c r="E1121" s="534"/>
      <c r="F1121" s="534"/>
      <c r="H1121" s="541"/>
      <c r="I1121" s="1047"/>
      <c r="J1121" s="537"/>
      <c r="L1121" s="1032"/>
      <c r="M1121" s="537"/>
      <c r="O1121" s="1048" t="s">
        <v>10414</v>
      </c>
      <c r="P1121" s="626" t="s">
        <v>16</v>
      </c>
      <c r="Q1121" s="526" t="s">
        <v>1678</v>
      </c>
      <c r="R1121" s="527">
        <v>0.7</v>
      </c>
      <c r="S1121" s="762"/>
      <c r="U1121" s="537"/>
      <c r="W1121" s="534"/>
      <c r="X1121" s="537"/>
      <c r="Y1121" s="534"/>
      <c r="Z1121" s="538"/>
      <c r="AA1121" s="531">
        <f>ROUND(ROUND(ROUND(ROUND(F1065*K1120,0)*N1117,0)*R1121,0)-Y1114,0)</f>
        <v>265</v>
      </c>
      <c r="AB1121" s="539"/>
      <c r="AC1121" s="504"/>
    </row>
    <row r="1122" spans="1:29" ht="16.7" customHeight="1" x14ac:dyDescent="0.15">
      <c r="A1122" s="520">
        <v>22</v>
      </c>
      <c r="B1122" s="520" t="s">
        <v>16852</v>
      </c>
      <c r="C1122" s="521" t="s">
        <v>16853</v>
      </c>
      <c r="D1122" s="542"/>
      <c r="E1122" s="534"/>
      <c r="F1122" s="534"/>
      <c r="H1122" s="541"/>
      <c r="I1122" s="1044"/>
      <c r="J1122" s="544"/>
      <c r="K1122" s="725"/>
      <c r="L1122" s="967"/>
      <c r="M1122" s="544"/>
      <c r="N1122" s="548"/>
      <c r="O1122" s="979"/>
      <c r="P1122" s="626" t="s">
        <v>3833</v>
      </c>
      <c r="Q1122" s="526" t="s">
        <v>1678</v>
      </c>
      <c r="R1122" s="527">
        <v>0.5</v>
      </c>
      <c r="S1122" s="764"/>
      <c r="T1122" s="763"/>
      <c r="U1122" s="544"/>
      <c r="V1122" s="548"/>
      <c r="W1122" s="534"/>
      <c r="X1122" s="537"/>
      <c r="Y1122" s="534"/>
      <c r="Z1122" s="538"/>
      <c r="AA1122" s="531">
        <f>ROUND(ROUND(ROUND(ROUND(F1065*K1120,0)*N1117,0)*R1122,0)-Y1114,0)</f>
        <v>186</v>
      </c>
      <c r="AB1122" s="539"/>
      <c r="AC1122" s="504"/>
    </row>
    <row r="1123" spans="1:29" ht="16.7" customHeight="1" x14ac:dyDescent="0.15">
      <c r="A1123" s="520">
        <v>22</v>
      </c>
      <c r="B1123" s="520">
        <v>9335</v>
      </c>
      <c r="C1123" s="521" t="s">
        <v>16854</v>
      </c>
      <c r="D1123" s="542"/>
      <c r="E1123" s="534"/>
      <c r="F1123" s="534"/>
      <c r="H1123" s="541"/>
      <c r="I1123" s="757"/>
      <c r="J1123" s="525"/>
      <c r="K1123" s="758"/>
      <c r="L1123" s="1050" t="s">
        <v>14896</v>
      </c>
      <c r="M1123" s="525" t="s">
        <v>1678</v>
      </c>
      <c r="N1123" s="529">
        <v>0.7</v>
      </c>
      <c r="O1123" s="759"/>
      <c r="P1123" s="760"/>
      <c r="Q1123" s="526"/>
      <c r="R1123" s="527"/>
      <c r="S1123" s="1054" t="s">
        <v>10423</v>
      </c>
      <c r="T1123" s="968" t="s">
        <v>12821</v>
      </c>
      <c r="U1123" s="525" t="s">
        <v>1678</v>
      </c>
      <c r="V1123" s="529">
        <v>0.5</v>
      </c>
      <c r="W1123" s="534"/>
      <c r="X1123" s="537"/>
      <c r="Y1123" s="534"/>
      <c r="Z1123" s="538"/>
      <c r="AA1123" s="531">
        <f>ROUND(ROUND(ROUND(F1065*N1123,0)*V1123,0)-Y1114,0)</f>
        <v>275</v>
      </c>
      <c r="AB1123" s="539"/>
      <c r="AC1123" s="504"/>
    </row>
    <row r="1124" spans="1:29" ht="16.7" customHeight="1" x14ac:dyDescent="0.15">
      <c r="A1124" s="520">
        <v>22</v>
      </c>
      <c r="B1124" s="520">
        <v>9336</v>
      </c>
      <c r="C1124" s="521" t="s">
        <v>16855</v>
      </c>
      <c r="D1124" s="542"/>
      <c r="E1124" s="534"/>
      <c r="F1124" s="534"/>
      <c r="H1124" s="541"/>
      <c r="J1124" s="537"/>
      <c r="K1124" s="742"/>
      <c r="L1124" s="1032"/>
      <c r="M1124" s="537"/>
      <c r="O1124" s="1048" t="s">
        <v>10414</v>
      </c>
      <c r="P1124" s="626" t="s">
        <v>16</v>
      </c>
      <c r="Q1124" s="526" t="s">
        <v>1678</v>
      </c>
      <c r="R1124" s="527">
        <v>0.7</v>
      </c>
      <c r="S1124" s="1051"/>
      <c r="T1124" s="1032"/>
      <c r="U1124" s="537"/>
      <c r="W1124" s="534"/>
      <c r="X1124" s="537"/>
      <c r="Y1124" s="534"/>
      <c r="Z1124" s="538"/>
      <c r="AA1124" s="531">
        <f>ROUND(ROUND(ROUND(ROUND(F1065*N1123,0)*R1124,0)*V1123,0)-Y1114,0)</f>
        <v>189</v>
      </c>
      <c r="AB1124" s="539"/>
      <c r="AC1124" s="504"/>
    </row>
    <row r="1125" spans="1:29" ht="16.7" customHeight="1" x14ac:dyDescent="0.15">
      <c r="A1125" s="520">
        <v>22</v>
      </c>
      <c r="B1125" s="520" t="s">
        <v>16856</v>
      </c>
      <c r="C1125" s="521" t="s">
        <v>16857</v>
      </c>
      <c r="D1125" s="542"/>
      <c r="E1125" s="534"/>
      <c r="F1125" s="534"/>
      <c r="H1125" s="541"/>
      <c r="I1125" s="763"/>
      <c r="J1125" s="544"/>
      <c r="K1125" s="579"/>
      <c r="L1125" s="1032"/>
      <c r="M1125" s="537"/>
      <c r="O1125" s="979"/>
      <c r="P1125" s="626" t="s">
        <v>3833</v>
      </c>
      <c r="Q1125" s="526" t="s">
        <v>1678</v>
      </c>
      <c r="R1125" s="527">
        <v>0.5</v>
      </c>
      <c r="S1125" s="1051"/>
      <c r="T1125" s="1032"/>
      <c r="U1125" s="537"/>
      <c r="W1125" s="534"/>
      <c r="X1125" s="537"/>
      <c r="Y1125" s="534"/>
      <c r="Z1125" s="538"/>
      <c r="AA1125" s="531">
        <f>ROUND(ROUND(ROUND(ROUND(F1065*N1123,0)*R1125,0)*V1123,0)-Y1114,0)</f>
        <v>132</v>
      </c>
      <c r="AB1125" s="539"/>
      <c r="AC1125" s="504"/>
    </row>
    <row r="1126" spans="1:29" ht="16.7" customHeight="1" x14ac:dyDescent="0.15">
      <c r="A1126" s="520">
        <v>22</v>
      </c>
      <c r="B1126" s="520">
        <v>9337</v>
      </c>
      <c r="C1126" s="521" t="s">
        <v>16858</v>
      </c>
      <c r="D1126" s="542"/>
      <c r="E1126" s="534"/>
      <c r="F1126" s="534"/>
      <c r="H1126" s="541"/>
      <c r="I1126" s="1049" t="s">
        <v>10418</v>
      </c>
      <c r="J1126" s="525" t="s">
        <v>1678</v>
      </c>
      <c r="K1126" s="718">
        <v>0.96499999999999997</v>
      </c>
      <c r="L1126" s="1032"/>
      <c r="M1126" s="537"/>
      <c r="O1126" s="759"/>
      <c r="P1126" s="760"/>
      <c r="Q1126" s="526"/>
      <c r="R1126" s="527"/>
      <c r="S1126" s="1051"/>
      <c r="T1126" s="1032"/>
      <c r="U1126" s="537"/>
      <c r="W1126" s="534"/>
      <c r="X1126" s="537"/>
      <c r="Y1126" s="534"/>
      <c r="Z1126" s="538"/>
      <c r="AA1126" s="531">
        <f>ROUND(ROUND(ROUND(ROUND(ROUND(F1065*K1126,0)*N1123,0)*V1123,0),0)-Y1114,0)</f>
        <v>265</v>
      </c>
      <c r="AB1126" s="539"/>
      <c r="AC1126" s="504"/>
    </row>
    <row r="1127" spans="1:29" ht="16.7" customHeight="1" x14ac:dyDescent="0.15">
      <c r="A1127" s="520">
        <v>22</v>
      </c>
      <c r="B1127" s="520">
        <v>9338</v>
      </c>
      <c r="C1127" s="521" t="s">
        <v>16859</v>
      </c>
      <c r="D1127" s="542"/>
      <c r="E1127" s="534"/>
      <c r="F1127" s="534"/>
      <c r="H1127" s="541"/>
      <c r="I1127" s="1047"/>
      <c r="J1127" s="537"/>
      <c r="L1127" s="1032"/>
      <c r="M1127" s="537"/>
      <c r="O1127" s="1048" t="s">
        <v>10414</v>
      </c>
      <c r="P1127" s="626" t="s">
        <v>16</v>
      </c>
      <c r="Q1127" s="526" t="s">
        <v>1678</v>
      </c>
      <c r="R1127" s="527">
        <v>0.7</v>
      </c>
      <c r="S1127" s="1051"/>
      <c r="T1127" s="1032"/>
      <c r="U1127" s="537"/>
      <c r="W1127" s="534"/>
      <c r="X1127" s="537"/>
      <c r="Y1127" s="534"/>
      <c r="Z1127" s="538"/>
      <c r="AA1127" s="531">
        <f>ROUND(ROUND(ROUND(ROUND(ROUND(ROUND(F1065*K1126,0)*N1123,0)*R1127,0)*V1123,0),0)-Y1114,0)</f>
        <v>182</v>
      </c>
      <c r="AB1127" s="539"/>
      <c r="AC1127" s="504"/>
    </row>
    <row r="1128" spans="1:29" ht="16.7" customHeight="1" x14ac:dyDescent="0.15">
      <c r="A1128" s="520">
        <v>22</v>
      </c>
      <c r="B1128" s="520" t="s">
        <v>16860</v>
      </c>
      <c r="C1128" s="521" t="s">
        <v>16861</v>
      </c>
      <c r="D1128" s="542"/>
      <c r="E1128" s="534"/>
      <c r="F1128" s="534"/>
      <c r="H1128" s="541"/>
      <c r="I1128" s="1044"/>
      <c r="J1128" s="544"/>
      <c r="K1128" s="725"/>
      <c r="L1128" s="967"/>
      <c r="M1128" s="544"/>
      <c r="N1128" s="548"/>
      <c r="O1128" s="979"/>
      <c r="P1128" s="626" t="s">
        <v>3833</v>
      </c>
      <c r="Q1128" s="526" t="s">
        <v>1678</v>
      </c>
      <c r="R1128" s="527">
        <v>0.5</v>
      </c>
      <c r="S1128" s="1051"/>
      <c r="T1128" s="1032"/>
      <c r="U1128" s="537"/>
      <c r="W1128" s="534"/>
      <c r="X1128" s="537"/>
      <c r="Y1128" s="534"/>
      <c r="Z1128" s="538"/>
      <c r="AA1128" s="531">
        <f>ROUND(ROUND(ROUND(ROUND(ROUND(ROUND(F1065*K1126,0)*N1123,0)*R1128,0)*V1123,0),0)-Y1114,0)</f>
        <v>127</v>
      </c>
      <c r="AB1128" s="539"/>
      <c r="AC1128" s="504"/>
    </row>
    <row r="1129" spans="1:29" ht="16.7" customHeight="1" x14ac:dyDescent="0.15">
      <c r="A1129" s="520">
        <v>22</v>
      </c>
      <c r="B1129" s="520" t="s">
        <v>16862</v>
      </c>
      <c r="C1129" s="521" t="s">
        <v>16863</v>
      </c>
      <c r="D1129" s="542"/>
      <c r="E1129" s="534"/>
      <c r="F1129" s="534"/>
      <c r="H1129" s="541"/>
      <c r="I1129" s="757"/>
      <c r="J1129" s="525"/>
      <c r="K1129" s="758"/>
      <c r="L1129" s="966" t="s">
        <v>14906</v>
      </c>
      <c r="M1129" s="525" t="s">
        <v>1678</v>
      </c>
      <c r="N1129" s="529">
        <v>0.5</v>
      </c>
      <c r="O1129" s="759"/>
      <c r="P1129" s="760"/>
      <c r="Q1129" s="526"/>
      <c r="R1129" s="527"/>
      <c r="S1129" s="1051"/>
      <c r="T1129" s="1032"/>
      <c r="U1129" s="537"/>
      <c r="W1129" s="534"/>
      <c r="X1129" s="537"/>
      <c r="Y1129" s="534"/>
      <c r="Z1129" s="538"/>
      <c r="AA1129" s="531">
        <f>ROUND(ROUND(ROUND(F1065*N1129,0)*V1123,0)-Y1114,0)</f>
        <v>193</v>
      </c>
      <c r="AB1129" s="539"/>
      <c r="AC1129" s="504"/>
    </row>
    <row r="1130" spans="1:29" ht="16.7" customHeight="1" x14ac:dyDescent="0.15">
      <c r="A1130" s="520">
        <v>22</v>
      </c>
      <c r="B1130" s="520" t="s">
        <v>16864</v>
      </c>
      <c r="C1130" s="521" t="s">
        <v>16865</v>
      </c>
      <c r="D1130" s="542"/>
      <c r="E1130" s="534"/>
      <c r="F1130" s="534"/>
      <c r="H1130" s="541"/>
      <c r="J1130" s="537"/>
      <c r="K1130" s="742"/>
      <c r="L1130" s="1032"/>
      <c r="M1130" s="537"/>
      <c r="O1130" s="1048" t="s">
        <v>10414</v>
      </c>
      <c r="P1130" s="626" t="s">
        <v>16</v>
      </c>
      <c r="Q1130" s="526" t="s">
        <v>1678</v>
      </c>
      <c r="R1130" s="527">
        <v>0.7</v>
      </c>
      <c r="S1130" s="1051"/>
      <c r="T1130" s="1032"/>
      <c r="U1130" s="537"/>
      <c r="W1130" s="534"/>
      <c r="X1130" s="537"/>
      <c r="Y1130" s="534"/>
      <c r="Z1130" s="538"/>
      <c r="AA1130" s="531">
        <f>ROUND(ROUND(ROUND(ROUND(F1065*N1129,0)*R1130,0)*V1123,0)-Y1114,0)</f>
        <v>132</v>
      </c>
      <c r="AB1130" s="539"/>
      <c r="AC1130" s="504"/>
    </row>
    <row r="1131" spans="1:29" ht="16.7" customHeight="1" x14ac:dyDescent="0.15">
      <c r="A1131" s="520">
        <v>22</v>
      </c>
      <c r="B1131" s="520" t="s">
        <v>16866</v>
      </c>
      <c r="C1131" s="521" t="s">
        <v>16867</v>
      </c>
      <c r="D1131" s="542"/>
      <c r="E1131" s="534"/>
      <c r="F1131" s="534"/>
      <c r="H1131" s="541"/>
      <c r="I1131" s="763"/>
      <c r="J1131" s="544"/>
      <c r="K1131" s="579"/>
      <c r="L1131" s="1032"/>
      <c r="M1131" s="537"/>
      <c r="O1131" s="979"/>
      <c r="P1131" s="626" t="s">
        <v>3833</v>
      </c>
      <c r="Q1131" s="526" t="s">
        <v>1678</v>
      </c>
      <c r="R1131" s="527">
        <v>0.5</v>
      </c>
      <c r="S1131" s="1051"/>
      <c r="T1131" s="1032"/>
      <c r="U1131" s="537"/>
      <c r="W1131" s="534"/>
      <c r="X1131" s="537"/>
      <c r="Y1131" s="534"/>
      <c r="Z1131" s="538"/>
      <c r="AA1131" s="531">
        <f>ROUND(ROUND(ROUND(ROUND(F1065*N1129,0)*R1131,0)*V1123,0)-Y1114,0)</f>
        <v>91</v>
      </c>
      <c r="AB1131" s="539"/>
      <c r="AC1131" s="504"/>
    </row>
    <row r="1132" spans="1:29" ht="16.7" customHeight="1" x14ac:dyDescent="0.15">
      <c r="A1132" s="520">
        <v>22</v>
      </c>
      <c r="B1132" s="520" t="s">
        <v>16868</v>
      </c>
      <c r="C1132" s="521" t="s">
        <v>16869</v>
      </c>
      <c r="D1132" s="542"/>
      <c r="E1132" s="534"/>
      <c r="F1132" s="534"/>
      <c r="H1132" s="541"/>
      <c r="I1132" s="1049" t="s">
        <v>10418</v>
      </c>
      <c r="J1132" s="525" t="s">
        <v>1678</v>
      </c>
      <c r="K1132" s="718">
        <v>0.96499999999999997</v>
      </c>
      <c r="L1132" s="1032"/>
      <c r="M1132" s="537"/>
      <c r="O1132" s="759"/>
      <c r="P1132" s="760"/>
      <c r="Q1132" s="526"/>
      <c r="R1132" s="527"/>
      <c r="S1132" s="1051"/>
      <c r="T1132" s="1032"/>
      <c r="U1132" s="537"/>
      <c r="W1132" s="534"/>
      <c r="X1132" s="537"/>
      <c r="Y1132" s="534"/>
      <c r="Z1132" s="538"/>
      <c r="AA1132" s="531">
        <f>ROUND(ROUND(ROUND(ROUND(ROUND(F1065*K1132,0)*N1129,0),0)*V1123,0)-Y1114,0)</f>
        <v>186</v>
      </c>
      <c r="AB1132" s="539"/>
      <c r="AC1132" s="504"/>
    </row>
    <row r="1133" spans="1:29" ht="16.7" customHeight="1" x14ac:dyDescent="0.15">
      <c r="A1133" s="520">
        <v>22</v>
      </c>
      <c r="B1133" s="520" t="s">
        <v>16870</v>
      </c>
      <c r="C1133" s="521" t="s">
        <v>16871</v>
      </c>
      <c r="D1133" s="542"/>
      <c r="E1133" s="534"/>
      <c r="F1133" s="534"/>
      <c r="H1133" s="541"/>
      <c r="I1133" s="1047"/>
      <c r="J1133" s="537"/>
      <c r="L1133" s="1032"/>
      <c r="M1133" s="537"/>
      <c r="O1133" s="1048" t="s">
        <v>10414</v>
      </c>
      <c r="P1133" s="626" t="s">
        <v>16</v>
      </c>
      <c r="Q1133" s="526" t="s">
        <v>1678</v>
      </c>
      <c r="R1133" s="527">
        <v>0.7</v>
      </c>
      <c r="S1133" s="1051"/>
      <c r="T1133" s="1032"/>
      <c r="U1133" s="537"/>
      <c r="W1133" s="534"/>
      <c r="X1133" s="537"/>
      <c r="Y1133" s="534"/>
      <c r="Z1133" s="538"/>
      <c r="AA1133" s="531">
        <f>ROUND(ROUND(ROUND(ROUND(ROUND(F1065*K1132,0)*N1129,0)*R1133,0)*V1123,0)-Y1114,0)</f>
        <v>127</v>
      </c>
      <c r="AB1133" s="539"/>
      <c r="AC1133" s="504"/>
    </row>
    <row r="1134" spans="1:29" ht="16.7" customHeight="1" x14ac:dyDescent="0.15">
      <c r="A1134" s="520">
        <v>22</v>
      </c>
      <c r="B1134" s="520" t="s">
        <v>16872</v>
      </c>
      <c r="C1134" s="521" t="s">
        <v>16873</v>
      </c>
      <c r="D1134" s="542"/>
      <c r="E1134" s="534"/>
      <c r="F1134" s="534"/>
      <c r="H1134" s="541"/>
      <c r="I1134" s="1044"/>
      <c r="J1134" s="544"/>
      <c r="K1134" s="725"/>
      <c r="L1134" s="967"/>
      <c r="M1134" s="544"/>
      <c r="N1134" s="548"/>
      <c r="O1134" s="979"/>
      <c r="P1134" s="626" t="s">
        <v>3833</v>
      </c>
      <c r="Q1134" s="526" t="s">
        <v>1678</v>
      </c>
      <c r="R1134" s="527">
        <v>0.5</v>
      </c>
      <c r="S1134" s="1051"/>
      <c r="T1134" s="967"/>
      <c r="U1134" s="544"/>
      <c r="V1134" s="548"/>
      <c r="W1134" s="534"/>
      <c r="X1134" s="537"/>
      <c r="Y1134" s="534"/>
      <c r="Z1134" s="538"/>
      <c r="AA1134" s="531">
        <f>ROUND(ROUND(ROUND(ROUND(ROUND(F1065*K1132,0)*N1129,0)*R1134,0)*V1123,0)-Y1114,0)</f>
        <v>87</v>
      </c>
      <c r="AB1134" s="539"/>
      <c r="AC1134" s="504"/>
    </row>
    <row r="1135" spans="1:29" ht="16.7" customHeight="1" x14ac:dyDescent="0.15">
      <c r="A1135" s="520">
        <v>22</v>
      </c>
      <c r="B1135" s="520">
        <v>9339</v>
      </c>
      <c r="C1135" s="521" t="s">
        <v>16874</v>
      </c>
      <c r="D1135" s="542"/>
      <c r="E1135" s="534"/>
      <c r="F1135" s="534"/>
      <c r="H1135" s="541"/>
      <c r="I1135" s="757"/>
      <c r="J1135" s="525"/>
      <c r="K1135" s="758"/>
      <c r="L1135" s="1050" t="s">
        <v>14896</v>
      </c>
      <c r="M1135" s="525" t="s">
        <v>1678</v>
      </c>
      <c r="N1135" s="529">
        <v>0.7</v>
      </c>
      <c r="O1135" s="759"/>
      <c r="P1135" s="760"/>
      <c r="Q1135" s="526"/>
      <c r="R1135" s="527"/>
      <c r="S1135" s="1051"/>
      <c r="T1135" s="968" t="s">
        <v>12830</v>
      </c>
      <c r="U1135" s="525" t="s">
        <v>1678</v>
      </c>
      <c r="V1135" s="529">
        <v>0.7</v>
      </c>
      <c r="W1135" s="534"/>
      <c r="X1135" s="537"/>
      <c r="Y1135" s="534"/>
      <c r="Z1135" s="538"/>
      <c r="AA1135" s="531">
        <f>ROUND(ROUND(ROUND(F1065*N1135,0)*V1135,0)-Y1114,0)</f>
        <v>390</v>
      </c>
      <c r="AB1135" s="539"/>
      <c r="AC1135" s="504"/>
    </row>
    <row r="1136" spans="1:29" ht="16.7" customHeight="1" x14ac:dyDescent="0.15">
      <c r="A1136" s="520">
        <v>22</v>
      </c>
      <c r="B1136" s="520">
        <v>9340</v>
      </c>
      <c r="C1136" s="521" t="s">
        <v>16875</v>
      </c>
      <c r="D1136" s="542"/>
      <c r="E1136" s="534"/>
      <c r="F1136" s="534"/>
      <c r="H1136" s="541"/>
      <c r="J1136" s="537"/>
      <c r="K1136" s="742"/>
      <c r="L1136" s="1032"/>
      <c r="M1136" s="537"/>
      <c r="O1136" s="1048" t="s">
        <v>10414</v>
      </c>
      <c r="P1136" s="626" t="s">
        <v>16</v>
      </c>
      <c r="Q1136" s="526" t="s">
        <v>1678</v>
      </c>
      <c r="R1136" s="527">
        <v>0.7</v>
      </c>
      <c r="S1136" s="1051"/>
      <c r="T1136" s="1032"/>
      <c r="U1136" s="537"/>
      <c r="W1136" s="534"/>
      <c r="X1136" s="537"/>
      <c r="Y1136" s="534"/>
      <c r="Z1136" s="538"/>
      <c r="AA1136" s="531">
        <f>ROUND(ROUND(ROUND(ROUND(F1065*N1135,0)*R1136,0)*V1135,0)-Y1114,0)</f>
        <v>269</v>
      </c>
      <c r="AB1136" s="539"/>
      <c r="AC1136" s="504"/>
    </row>
    <row r="1137" spans="1:29" ht="16.7" customHeight="1" x14ac:dyDescent="0.15">
      <c r="A1137" s="520">
        <v>22</v>
      </c>
      <c r="B1137" s="520" t="s">
        <v>16876</v>
      </c>
      <c r="C1137" s="521" t="s">
        <v>16877</v>
      </c>
      <c r="D1137" s="542"/>
      <c r="E1137" s="534"/>
      <c r="F1137" s="534"/>
      <c r="H1137" s="541"/>
      <c r="I1137" s="763"/>
      <c r="J1137" s="544"/>
      <c r="K1137" s="579"/>
      <c r="L1137" s="1032"/>
      <c r="M1137" s="537"/>
      <c r="O1137" s="979"/>
      <c r="P1137" s="626" t="s">
        <v>3833</v>
      </c>
      <c r="Q1137" s="526" t="s">
        <v>1678</v>
      </c>
      <c r="R1137" s="527">
        <v>0.5</v>
      </c>
      <c r="S1137" s="1051"/>
      <c r="T1137" s="1032"/>
      <c r="U1137" s="537"/>
      <c r="W1137" s="534"/>
      <c r="X1137" s="537"/>
      <c r="Y1137" s="534"/>
      <c r="Z1137" s="538"/>
      <c r="AA1137" s="531">
        <f>ROUND(ROUND(ROUND(ROUND(F1065*N1135,0)*R1137,0)*V1135,0)-Y1114,0)</f>
        <v>189</v>
      </c>
      <c r="AB1137" s="539"/>
      <c r="AC1137" s="504"/>
    </row>
    <row r="1138" spans="1:29" ht="16.7" customHeight="1" x14ac:dyDescent="0.15">
      <c r="A1138" s="520">
        <v>22</v>
      </c>
      <c r="B1138" s="520">
        <v>9349</v>
      </c>
      <c r="C1138" s="521" t="s">
        <v>16878</v>
      </c>
      <c r="D1138" s="542"/>
      <c r="E1138" s="534"/>
      <c r="F1138" s="534"/>
      <c r="H1138" s="541"/>
      <c r="I1138" s="1049" t="s">
        <v>10418</v>
      </c>
      <c r="J1138" s="525" t="s">
        <v>1678</v>
      </c>
      <c r="K1138" s="718">
        <v>0.96499999999999997</v>
      </c>
      <c r="L1138" s="1032"/>
      <c r="M1138" s="537"/>
      <c r="O1138" s="759"/>
      <c r="P1138" s="760"/>
      <c r="Q1138" s="526"/>
      <c r="R1138" s="527"/>
      <c r="S1138" s="1051"/>
      <c r="T1138" s="1032"/>
      <c r="U1138" s="537"/>
      <c r="W1138" s="534"/>
      <c r="X1138" s="537"/>
      <c r="Y1138" s="534"/>
      <c r="Z1138" s="538"/>
      <c r="AA1138" s="531">
        <f>ROUND(ROUND(ROUND(ROUND(ROUND(F1065*K1138,0)*N1135,0)*V1135,0),0)-Y1114,0)</f>
        <v>376</v>
      </c>
      <c r="AB1138" s="539"/>
      <c r="AC1138" s="504"/>
    </row>
    <row r="1139" spans="1:29" ht="16.7" customHeight="1" x14ac:dyDescent="0.15">
      <c r="A1139" s="520">
        <v>22</v>
      </c>
      <c r="B1139" s="520">
        <v>9350</v>
      </c>
      <c r="C1139" s="521" t="s">
        <v>16879</v>
      </c>
      <c r="D1139" s="542"/>
      <c r="E1139" s="534"/>
      <c r="F1139" s="534"/>
      <c r="H1139" s="541"/>
      <c r="I1139" s="1047"/>
      <c r="J1139" s="537"/>
      <c r="L1139" s="1032"/>
      <c r="M1139" s="537"/>
      <c r="O1139" s="1048" t="s">
        <v>10414</v>
      </c>
      <c r="P1139" s="626" t="s">
        <v>16</v>
      </c>
      <c r="Q1139" s="526" t="s">
        <v>1678</v>
      </c>
      <c r="R1139" s="527">
        <v>0.7</v>
      </c>
      <c r="S1139" s="1051"/>
      <c r="T1139" s="1032"/>
      <c r="U1139" s="537"/>
      <c r="W1139" s="534"/>
      <c r="X1139" s="537"/>
      <c r="Y1139" s="534"/>
      <c r="Z1139" s="538"/>
      <c r="AA1139" s="531">
        <f>ROUND(ROUND(ROUND(ROUND(ROUND(ROUND(F1065*K1138,0)*N1135,0)*R1139,0)*V1135,0),0)-Y1114,0)</f>
        <v>260</v>
      </c>
      <c r="AB1139" s="539"/>
      <c r="AC1139" s="504"/>
    </row>
    <row r="1140" spans="1:29" ht="16.7" customHeight="1" x14ac:dyDescent="0.15">
      <c r="A1140" s="520">
        <v>22</v>
      </c>
      <c r="B1140" s="520" t="s">
        <v>16880</v>
      </c>
      <c r="C1140" s="521" t="s">
        <v>16881</v>
      </c>
      <c r="D1140" s="542"/>
      <c r="E1140" s="534"/>
      <c r="F1140" s="534"/>
      <c r="H1140" s="541"/>
      <c r="I1140" s="1044"/>
      <c r="J1140" s="544"/>
      <c r="K1140" s="725"/>
      <c r="L1140" s="967"/>
      <c r="M1140" s="544"/>
      <c r="N1140" s="548"/>
      <c r="O1140" s="979"/>
      <c r="P1140" s="626" t="s">
        <v>3833</v>
      </c>
      <c r="Q1140" s="526" t="s">
        <v>1678</v>
      </c>
      <c r="R1140" s="527">
        <v>0.5</v>
      </c>
      <c r="S1140" s="1051"/>
      <c r="T1140" s="1032"/>
      <c r="U1140" s="537"/>
      <c r="W1140" s="534"/>
      <c r="X1140" s="537"/>
      <c r="Y1140" s="534"/>
      <c r="Z1140" s="538"/>
      <c r="AA1140" s="531">
        <f>ROUND(ROUND(ROUND(ROUND(ROUND(ROUND(F1065*K1138,0)*N1135,0)*R1140,0)*V1135,0),0)-Y1114,0)</f>
        <v>182</v>
      </c>
      <c r="AB1140" s="539"/>
      <c r="AC1140" s="504"/>
    </row>
    <row r="1141" spans="1:29" ht="16.7" customHeight="1" x14ac:dyDescent="0.15">
      <c r="A1141" s="520">
        <v>22</v>
      </c>
      <c r="B1141" s="520" t="s">
        <v>16882</v>
      </c>
      <c r="C1141" s="521" t="s">
        <v>16883</v>
      </c>
      <c r="D1141" s="542"/>
      <c r="E1141" s="534"/>
      <c r="F1141" s="534"/>
      <c r="H1141" s="541"/>
      <c r="I1141" s="757"/>
      <c r="J1141" s="525"/>
      <c r="K1141" s="758"/>
      <c r="L1141" s="966" t="s">
        <v>14906</v>
      </c>
      <c r="M1141" s="525" t="s">
        <v>1678</v>
      </c>
      <c r="N1141" s="529">
        <v>0.5</v>
      </c>
      <c r="O1141" s="759"/>
      <c r="P1141" s="760"/>
      <c r="Q1141" s="526"/>
      <c r="R1141" s="527"/>
      <c r="S1141" s="1051"/>
      <c r="T1141" s="1032"/>
      <c r="U1141" s="537"/>
      <c r="W1141" s="534"/>
      <c r="X1141" s="537"/>
      <c r="Y1141" s="534"/>
      <c r="Z1141" s="538"/>
      <c r="AA1141" s="531">
        <f>ROUND(ROUND(ROUND(F1065*N1141,0)*V1135,0)-Y1114,0)</f>
        <v>275</v>
      </c>
      <c r="AB1141" s="539"/>
      <c r="AC1141" s="504"/>
    </row>
    <row r="1142" spans="1:29" ht="16.7" customHeight="1" x14ac:dyDescent="0.15">
      <c r="A1142" s="520">
        <v>22</v>
      </c>
      <c r="B1142" s="520" t="s">
        <v>16884</v>
      </c>
      <c r="C1142" s="521" t="s">
        <v>16885</v>
      </c>
      <c r="D1142" s="542"/>
      <c r="E1142" s="534"/>
      <c r="F1142" s="534"/>
      <c r="H1142" s="541"/>
      <c r="J1142" s="537"/>
      <c r="K1142" s="742"/>
      <c r="L1142" s="1032"/>
      <c r="M1142" s="537"/>
      <c r="O1142" s="1048" t="s">
        <v>10414</v>
      </c>
      <c r="P1142" s="626" t="s">
        <v>16</v>
      </c>
      <c r="Q1142" s="526" t="s">
        <v>1678</v>
      </c>
      <c r="R1142" s="527">
        <v>0.7</v>
      </c>
      <c r="S1142" s="1051"/>
      <c r="T1142" s="1032"/>
      <c r="U1142" s="537"/>
      <c r="W1142" s="534"/>
      <c r="X1142" s="537"/>
      <c r="Y1142" s="534"/>
      <c r="Z1142" s="538"/>
      <c r="AA1142" s="531">
        <f>ROUND(ROUND(ROUND(ROUND(F1065*N1141,0)*R1142,0)*V1135,0)-Y1114,0)</f>
        <v>189</v>
      </c>
      <c r="AB1142" s="539"/>
      <c r="AC1142" s="504"/>
    </row>
    <row r="1143" spans="1:29" ht="16.7" customHeight="1" x14ac:dyDescent="0.15">
      <c r="A1143" s="520">
        <v>22</v>
      </c>
      <c r="B1143" s="520" t="s">
        <v>16886</v>
      </c>
      <c r="C1143" s="521" t="s">
        <v>16887</v>
      </c>
      <c r="D1143" s="542"/>
      <c r="E1143" s="534"/>
      <c r="F1143" s="534"/>
      <c r="H1143" s="541"/>
      <c r="I1143" s="763"/>
      <c r="J1143" s="544"/>
      <c r="K1143" s="579"/>
      <c r="L1143" s="1032"/>
      <c r="M1143" s="537"/>
      <c r="O1143" s="979"/>
      <c r="P1143" s="626" t="s">
        <v>3833</v>
      </c>
      <c r="Q1143" s="526" t="s">
        <v>1678</v>
      </c>
      <c r="R1143" s="527">
        <v>0.5</v>
      </c>
      <c r="S1143" s="1051"/>
      <c r="T1143" s="1032"/>
      <c r="U1143" s="537"/>
      <c r="W1143" s="534"/>
      <c r="X1143" s="537"/>
      <c r="Y1143" s="534"/>
      <c r="Z1143" s="538"/>
      <c r="AA1143" s="531">
        <f>ROUND(ROUND(ROUND(ROUND(F1065*N1141,0)*R1143,0)*V1135,0)-Y1114,0)</f>
        <v>132</v>
      </c>
      <c r="AB1143" s="539"/>
      <c r="AC1143" s="504"/>
    </row>
    <row r="1144" spans="1:29" ht="16.7" customHeight="1" x14ac:dyDescent="0.15">
      <c r="A1144" s="520">
        <v>22</v>
      </c>
      <c r="B1144" s="520" t="s">
        <v>16888</v>
      </c>
      <c r="C1144" s="521" t="s">
        <v>16889</v>
      </c>
      <c r="D1144" s="542"/>
      <c r="E1144" s="534"/>
      <c r="F1144" s="534"/>
      <c r="H1144" s="541"/>
      <c r="I1144" s="1049" t="s">
        <v>10418</v>
      </c>
      <c r="J1144" s="525" t="s">
        <v>1678</v>
      </c>
      <c r="K1144" s="718">
        <v>0.96499999999999997</v>
      </c>
      <c r="L1144" s="1032"/>
      <c r="M1144" s="537"/>
      <c r="O1144" s="759"/>
      <c r="P1144" s="760"/>
      <c r="Q1144" s="526"/>
      <c r="R1144" s="527"/>
      <c r="S1144" s="1051"/>
      <c r="T1144" s="1032"/>
      <c r="U1144" s="537"/>
      <c r="W1144" s="534"/>
      <c r="X1144" s="537"/>
      <c r="Y1144" s="534"/>
      <c r="Z1144" s="538"/>
      <c r="AA1144" s="531">
        <f>ROUND(ROUND(ROUND(ROUND(ROUND(F1065*K1144,0)*N1141,0),0)*V1135,0)-Y1114,0)</f>
        <v>265</v>
      </c>
      <c r="AB1144" s="539"/>
      <c r="AC1144" s="504"/>
    </row>
    <row r="1145" spans="1:29" ht="16.7" customHeight="1" x14ac:dyDescent="0.15">
      <c r="A1145" s="520">
        <v>22</v>
      </c>
      <c r="B1145" s="520" t="s">
        <v>16890</v>
      </c>
      <c r="C1145" s="521" t="s">
        <v>16891</v>
      </c>
      <c r="D1145" s="542"/>
      <c r="E1145" s="534"/>
      <c r="F1145" s="534"/>
      <c r="H1145" s="541"/>
      <c r="I1145" s="1047"/>
      <c r="J1145" s="537"/>
      <c r="L1145" s="1032"/>
      <c r="M1145" s="537"/>
      <c r="O1145" s="1048" t="s">
        <v>10414</v>
      </c>
      <c r="P1145" s="626" t="s">
        <v>16</v>
      </c>
      <c r="Q1145" s="526" t="s">
        <v>1678</v>
      </c>
      <c r="R1145" s="527">
        <v>0.7</v>
      </c>
      <c r="S1145" s="1051"/>
      <c r="T1145" s="1032"/>
      <c r="U1145" s="537"/>
      <c r="W1145" s="534"/>
      <c r="X1145" s="537"/>
      <c r="Y1145" s="534"/>
      <c r="Z1145" s="538"/>
      <c r="AA1145" s="531">
        <f>ROUND(ROUND(ROUND(ROUND(ROUND(F1065*K1144,0)*N1141,0)*R1145,0)*V1135,0)-Y1114,0)</f>
        <v>182</v>
      </c>
      <c r="AB1145" s="539"/>
      <c r="AC1145" s="504"/>
    </row>
    <row r="1146" spans="1:29" ht="16.7" customHeight="1" x14ac:dyDescent="0.15">
      <c r="A1146" s="520">
        <v>22</v>
      </c>
      <c r="B1146" s="520" t="s">
        <v>16892</v>
      </c>
      <c r="C1146" s="521" t="s">
        <v>16893</v>
      </c>
      <c r="D1146" s="542"/>
      <c r="E1146" s="534"/>
      <c r="F1146" s="534"/>
      <c r="H1146" s="541"/>
      <c r="I1146" s="1044"/>
      <c r="J1146" s="544"/>
      <c r="K1146" s="725"/>
      <c r="L1146" s="967"/>
      <c r="M1146" s="544"/>
      <c r="N1146" s="548"/>
      <c r="O1146" s="979"/>
      <c r="P1146" s="626" t="s">
        <v>3833</v>
      </c>
      <c r="Q1146" s="526" t="s">
        <v>1678</v>
      </c>
      <c r="R1146" s="527">
        <v>0.5</v>
      </c>
      <c r="S1146" s="1052"/>
      <c r="T1146" s="967"/>
      <c r="U1146" s="544"/>
      <c r="V1146" s="548"/>
      <c r="W1146" s="534"/>
      <c r="X1146" s="537"/>
      <c r="Y1146" s="534"/>
      <c r="Z1146" s="538"/>
      <c r="AA1146" s="531">
        <f>ROUND(ROUND(ROUND(ROUND(ROUND(F1065*K1144,0)*N1141,0)*R1146,0)*V1135,0)-Y1114,0)</f>
        <v>127</v>
      </c>
      <c r="AB1146" s="539"/>
      <c r="AC1146" s="504"/>
    </row>
    <row r="1147" spans="1:29" ht="16.7" customHeight="1" x14ac:dyDescent="0.15">
      <c r="A1147" s="520">
        <v>22</v>
      </c>
      <c r="B1147" s="520" t="s">
        <v>16894</v>
      </c>
      <c r="C1147" s="521" t="s">
        <v>16895</v>
      </c>
      <c r="D1147" s="542"/>
      <c r="E1147" s="534"/>
      <c r="F1147" s="534"/>
      <c r="H1147" s="541"/>
      <c r="I1147" s="757"/>
      <c r="J1147" s="525"/>
      <c r="K1147" s="758"/>
      <c r="L1147" s="966" t="s">
        <v>14896</v>
      </c>
      <c r="M1147" s="525" t="s">
        <v>1678</v>
      </c>
      <c r="N1147" s="529">
        <v>0.7</v>
      </c>
      <c r="O1147" s="759"/>
      <c r="P1147" s="760"/>
      <c r="Q1147" s="526"/>
      <c r="R1147" s="527"/>
      <c r="S1147" s="1054" t="s">
        <v>14959</v>
      </c>
      <c r="T1147" s="968" t="s">
        <v>12840</v>
      </c>
      <c r="U1147" s="525" t="s">
        <v>1678</v>
      </c>
      <c r="V1147" s="529">
        <v>0.7</v>
      </c>
      <c r="W1147" s="534"/>
      <c r="X1147" s="537"/>
      <c r="Y1147" s="534"/>
      <c r="Z1147" s="538"/>
      <c r="AA1147" s="531">
        <f>ROUND(ROUND(ROUND(F1065*N1147,0)*V1147,0)-Y1114,0)</f>
        <v>390</v>
      </c>
      <c r="AB1147" s="539"/>
      <c r="AC1147" s="504"/>
    </row>
    <row r="1148" spans="1:29" ht="16.7" customHeight="1" x14ac:dyDescent="0.15">
      <c r="A1148" s="520">
        <v>22</v>
      </c>
      <c r="B1148" s="520" t="s">
        <v>16896</v>
      </c>
      <c r="C1148" s="521" t="s">
        <v>16897</v>
      </c>
      <c r="D1148" s="542"/>
      <c r="E1148" s="534"/>
      <c r="F1148" s="534"/>
      <c r="H1148" s="541"/>
      <c r="J1148" s="537"/>
      <c r="K1148" s="742"/>
      <c r="L1148" s="1032"/>
      <c r="M1148" s="537"/>
      <c r="O1148" s="1048" t="s">
        <v>10414</v>
      </c>
      <c r="P1148" s="626" t="s">
        <v>16</v>
      </c>
      <c r="Q1148" s="526" t="s">
        <v>1678</v>
      </c>
      <c r="R1148" s="527">
        <v>0.7</v>
      </c>
      <c r="S1148" s="1055"/>
      <c r="T1148" s="1032"/>
      <c r="U1148" s="537"/>
      <c r="W1148" s="534"/>
      <c r="X1148" s="537"/>
      <c r="Y1148" s="534"/>
      <c r="Z1148" s="538"/>
      <c r="AA1148" s="531">
        <f>ROUND(ROUND(ROUND(ROUND(F1065*N1147,0)*R1148,0)*V1147,0)-Y1114,0)</f>
        <v>269</v>
      </c>
      <c r="AB1148" s="539"/>
      <c r="AC1148" s="504"/>
    </row>
    <row r="1149" spans="1:29" ht="16.7" customHeight="1" x14ac:dyDescent="0.15">
      <c r="A1149" s="520">
        <v>22</v>
      </c>
      <c r="B1149" s="520" t="s">
        <v>16898</v>
      </c>
      <c r="C1149" s="521" t="s">
        <v>16899</v>
      </c>
      <c r="D1149" s="542"/>
      <c r="E1149" s="534"/>
      <c r="F1149" s="534"/>
      <c r="H1149" s="541"/>
      <c r="I1149" s="763"/>
      <c r="J1149" s="544"/>
      <c r="K1149" s="579"/>
      <c r="L1149" s="1032"/>
      <c r="M1149" s="537"/>
      <c r="O1149" s="979"/>
      <c r="P1149" s="626" t="s">
        <v>3833</v>
      </c>
      <c r="Q1149" s="526" t="s">
        <v>1678</v>
      </c>
      <c r="R1149" s="527">
        <v>0.5</v>
      </c>
      <c r="S1149" s="1055"/>
      <c r="T1149" s="1032"/>
      <c r="U1149" s="537"/>
      <c r="W1149" s="534"/>
      <c r="X1149" s="537"/>
      <c r="Y1149" s="534"/>
      <c r="Z1149" s="538"/>
      <c r="AA1149" s="531">
        <f>ROUND(ROUND(ROUND(ROUND(F1065*N1147,0)*R1149,0)*V1147,0)-Y1114,0)</f>
        <v>189</v>
      </c>
      <c r="AB1149" s="539"/>
      <c r="AC1149" s="504"/>
    </row>
    <row r="1150" spans="1:29" ht="16.7" customHeight="1" x14ac:dyDescent="0.15">
      <c r="A1150" s="520">
        <v>22</v>
      </c>
      <c r="B1150" s="520" t="s">
        <v>16900</v>
      </c>
      <c r="C1150" s="521" t="s">
        <v>16901</v>
      </c>
      <c r="D1150" s="542"/>
      <c r="E1150" s="534"/>
      <c r="F1150" s="534"/>
      <c r="H1150" s="541"/>
      <c r="I1150" s="1049" t="s">
        <v>10418</v>
      </c>
      <c r="J1150" s="525" t="s">
        <v>1678</v>
      </c>
      <c r="K1150" s="718">
        <v>0.96499999999999997</v>
      </c>
      <c r="L1150" s="1032"/>
      <c r="M1150" s="537"/>
      <c r="O1150" s="759"/>
      <c r="P1150" s="760"/>
      <c r="Q1150" s="526"/>
      <c r="R1150" s="527"/>
      <c r="S1150" s="1055"/>
      <c r="T1150" s="1032"/>
      <c r="U1150" s="537"/>
      <c r="W1150" s="534"/>
      <c r="X1150" s="537"/>
      <c r="Y1150" s="534"/>
      <c r="Z1150" s="538"/>
      <c r="AA1150" s="531">
        <f>ROUND(ROUND(ROUND(ROUND(ROUND(F1065*K1150,0)*N1147,0)*V1147,0),0)-Y1114,0)</f>
        <v>376</v>
      </c>
      <c r="AB1150" s="539"/>
      <c r="AC1150" s="504"/>
    </row>
    <row r="1151" spans="1:29" ht="16.7" customHeight="1" x14ac:dyDescent="0.15">
      <c r="A1151" s="520">
        <v>22</v>
      </c>
      <c r="B1151" s="520" t="s">
        <v>16902</v>
      </c>
      <c r="C1151" s="521" t="s">
        <v>16903</v>
      </c>
      <c r="D1151" s="542"/>
      <c r="E1151" s="534"/>
      <c r="F1151" s="534"/>
      <c r="H1151" s="541"/>
      <c r="I1151" s="1047"/>
      <c r="J1151" s="537"/>
      <c r="L1151" s="1032"/>
      <c r="M1151" s="537"/>
      <c r="O1151" s="1048" t="s">
        <v>10414</v>
      </c>
      <c r="P1151" s="626" t="s">
        <v>16</v>
      </c>
      <c r="Q1151" s="526" t="s">
        <v>1678</v>
      </c>
      <c r="R1151" s="527">
        <v>0.7</v>
      </c>
      <c r="S1151" s="1055"/>
      <c r="T1151" s="1032"/>
      <c r="U1151" s="537"/>
      <c r="W1151" s="534"/>
      <c r="X1151" s="537"/>
      <c r="Y1151" s="534"/>
      <c r="Z1151" s="538"/>
      <c r="AA1151" s="531">
        <f>ROUND(ROUND(ROUND(ROUND(ROUND(ROUND(F1065*K1150,0)*N1147,0)*R1151,0)*V1147,0),0)-Y1114,0)</f>
        <v>260</v>
      </c>
      <c r="AB1151" s="539"/>
      <c r="AC1151" s="504"/>
    </row>
    <row r="1152" spans="1:29" ht="16.7" customHeight="1" x14ac:dyDescent="0.15">
      <c r="A1152" s="520">
        <v>22</v>
      </c>
      <c r="B1152" s="520" t="s">
        <v>16904</v>
      </c>
      <c r="C1152" s="521" t="s">
        <v>16905</v>
      </c>
      <c r="D1152" s="542"/>
      <c r="E1152" s="534"/>
      <c r="F1152" s="534"/>
      <c r="H1152" s="541"/>
      <c r="I1152" s="1044"/>
      <c r="J1152" s="544"/>
      <c r="K1152" s="725"/>
      <c r="L1152" s="967"/>
      <c r="M1152" s="544"/>
      <c r="N1152" s="548"/>
      <c r="O1152" s="979"/>
      <c r="P1152" s="626" t="s">
        <v>3833</v>
      </c>
      <c r="Q1152" s="526" t="s">
        <v>1678</v>
      </c>
      <c r="R1152" s="527">
        <v>0.5</v>
      </c>
      <c r="S1152" s="1055"/>
      <c r="T1152" s="1032"/>
      <c r="U1152" s="537"/>
      <c r="W1152" s="534"/>
      <c r="X1152" s="537"/>
      <c r="Y1152" s="534"/>
      <c r="Z1152" s="538"/>
      <c r="AA1152" s="531">
        <f>ROUND(ROUND(ROUND(ROUND(ROUND(ROUND(F1065*K1150,0)*N1147,0)*R1152,0)*V1147,0),0)-Y1114,0)</f>
        <v>182</v>
      </c>
      <c r="AB1152" s="539"/>
      <c r="AC1152" s="504"/>
    </row>
    <row r="1153" spans="1:29" ht="16.7" customHeight="1" x14ac:dyDescent="0.15">
      <c r="A1153" s="520">
        <v>22</v>
      </c>
      <c r="B1153" s="520" t="s">
        <v>16906</v>
      </c>
      <c r="C1153" s="521" t="s">
        <v>16907</v>
      </c>
      <c r="D1153" s="542"/>
      <c r="E1153" s="534"/>
      <c r="F1153" s="534"/>
      <c r="H1153" s="541"/>
      <c r="I1153" s="757"/>
      <c r="J1153" s="525"/>
      <c r="K1153" s="758"/>
      <c r="L1153" s="966" t="s">
        <v>14906</v>
      </c>
      <c r="M1153" s="525" t="s">
        <v>1678</v>
      </c>
      <c r="N1153" s="529">
        <v>0.5</v>
      </c>
      <c r="O1153" s="759"/>
      <c r="P1153" s="760"/>
      <c r="Q1153" s="526"/>
      <c r="R1153" s="527"/>
      <c r="S1153" s="1055"/>
      <c r="T1153" s="1032"/>
      <c r="U1153" s="537"/>
      <c r="W1153" s="534"/>
      <c r="X1153" s="537"/>
      <c r="Y1153" s="534"/>
      <c r="Z1153" s="538"/>
      <c r="AA1153" s="531">
        <f>ROUND(ROUND(ROUND(F1065*N1153,0)*V1147,0)-Y1114,0)</f>
        <v>275</v>
      </c>
      <c r="AB1153" s="539"/>
      <c r="AC1153" s="504"/>
    </row>
    <row r="1154" spans="1:29" ht="16.7" customHeight="1" x14ac:dyDescent="0.15">
      <c r="A1154" s="520">
        <v>22</v>
      </c>
      <c r="B1154" s="520" t="s">
        <v>16908</v>
      </c>
      <c r="C1154" s="521" t="s">
        <v>16909</v>
      </c>
      <c r="D1154" s="542"/>
      <c r="E1154" s="534"/>
      <c r="F1154" s="534"/>
      <c r="H1154" s="541"/>
      <c r="J1154" s="537"/>
      <c r="K1154" s="742"/>
      <c r="L1154" s="1032"/>
      <c r="M1154" s="537"/>
      <c r="O1154" s="1048" t="s">
        <v>10414</v>
      </c>
      <c r="P1154" s="626" t="s">
        <v>16</v>
      </c>
      <c r="Q1154" s="526" t="s">
        <v>1678</v>
      </c>
      <c r="R1154" s="527">
        <v>0.7</v>
      </c>
      <c r="S1154" s="1055"/>
      <c r="T1154" s="1032"/>
      <c r="U1154" s="537"/>
      <c r="W1154" s="534"/>
      <c r="X1154" s="537"/>
      <c r="Y1154" s="534"/>
      <c r="Z1154" s="538"/>
      <c r="AA1154" s="531">
        <f>ROUND(ROUND(ROUND(ROUND(F1065*N1153,0)*R1154,0)*V1147,0)-Y1114,0)</f>
        <v>189</v>
      </c>
      <c r="AB1154" s="539"/>
      <c r="AC1154" s="504"/>
    </row>
    <row r="1155" spans="1:29" ht="16.7" customHeight="1" x14ac:dyDescent="0.15">
      <c r="A1155" s="520">
        <v>22</v>
      </c>
      <c r="B1155" s="520" t="s">
        <v>16910</v>
      </c>
      <c r="C1155" s="521" t="s">
        <v>16911</v>
      </c>
      <c r="D1155" s="542"/>
      <c r="E1155" s="534"/>
      <c r="F1155" s="534"/>
      <c r="H1155" s="541"/>
      <c r="I1155" s="763"/>
      <c r="J1155" s="544"/>
      <c r="K1155" s="579"/>
      <c r="L1155" s="1032"/>
      <c r="M1155" s="537"/>
      <c r="O1155" s="979"/>
      <c r="P1155" s="626" t="s">
        <v>3833</v>
      </c>
      <c r="Q1155" s="526" t="s">
        <v>1678</v>
      </c>
      <c r="R1155" s="527">
        <v>0.5</v>
      </c>
      <c r="S1155" s="1055"/>
      <c r="T1155" s="1032"/>
      <c r="U1155" s="537"/>
      <c r="W1155" s="534"/>
      <c r="X1155" s="537"/>
      <c r="Y1155" s="534"/>
      <c r="Z1155" s="538"/>
      <c r="AA1155" s="531">
        <f>ROUND(ROUND(ROUND(ROUND(F1065*N1153,0)*R1155,0)*V1147,0)-Y1114,0)</f>
        <v>132</v>
      </c>
      <c r="AB1155" s="539"/>
      <c r="AC1155" s="504"/>
    </row>
    <row r="1156" spans="1:29" ht="16.7" customHeight="1" x14ac:dyDescent="0.15">
      <c r="A1156" s="520">
        <v>22</v>
      </c>
      <c r="B1156" s="520" t="s">
        <v>16912</v>
      </c>
      <c r="C1156" s="521" t="s">
        <v>16913</v>
      </c>
      <c r="D1156" s="542"/>
      <c r="E1156" s="534"/>
      <c r="F1156" s="534"/>
      <c r="H1156" s="541"/>
      <c r="I1156" s="1049" t="s">
        <v>10418</v>
      </c>
      <c r="J1156" s="525" t="s">
        <v>1678</v>
      </c>
      <c r="K1156" s="718">
        <v>0.96499999999999997</v>
      </c>
      <c r="L1156" s="1032"/>
      <c r="M1156" s="537"/>
      <c r="O1156" s="759"/>
      <c r="P1156" s="760"/>
      <c r="Q1156" s="526"/>
      <c r="R1156" s="527"/>
      <c r="S1156" s="1055"/>
      <c r="T1156" s="1032"/>
      <c r="U1156" s="537"/>
      <c r="W1156" s="534"/>
      <c r="X1156" s="537"/>
      <c r="Y1156" s="534"/>
      <c r="Z1156" s="538"/>
      <c r="AA1156" s="531">
        <f>ROUND(ROUND(ROUND(ROUND(ROUND(F1065*K1156,0)*N1153,0),0)*V1147,0)-Y1114,0)</f>
        <v>265</v>
      </c>
      <c r="AB1156" s="539"/>
      <c r="AC1156" s="504"/>
    </row>
    <row r="1157" spans="1:29" ht="16.7" customHeight="1" x14ac:dyDescent="0.15">
      <c r="A1157" s="520">
        <v>22</v>
      </c>
      <c r="B1157" s="520" t="s">
        <v>16914</v>
      </c>
      <c r="C1157" s="521" t="s">
        <v>16915</v>
      </c>
      <c r="D1157" s="542"/>
      <c r="E1157" s="534"/>
      <c r="F1157" s="534"/>
      <c r="H1157" s="541"/>
      <c r="I1157" s="1047"/>
      <c r="J1157" s="537"/>
      <c r="L1157" s="1032"/>
      <c r="M1157" s="537"/>
      <c r="O1157" s="1048" t="s">
        <v>10414</v>
      </c>
      <c r="P1157" s="626" t="s">
        <v>16</v>
      </c>
      <c r="Q1157" s="526" t="s">
        <v>1678</v>
      </c>
      <c r="R1157" s="527">
        <v>0.7</v>
      </c>
      <c r="S1157" s="1055"/>
      <c r="T1157" s="1032"/>
      <c r="U1157" s="537"/>
      <c r="W1157" s="534"/>
      <c r="X1157" s="537"/>
      <c r="Y1157" s="534"/>
      <c r="Z1157" s="538"/>
      <c r="AA1157" s="531">
        <f>ROUND(ROUND(ROUND(ROUND(ROUND(F1065*K1156,0)*N1153,0)*R1157,0)*V1147,0)-Y1114,0)</f>
        <v>182</v>
      </c>
      <c r="AB1157" s="539"/>
      <c r="AC1157" s="504"/>
    </row>
    <row r="1158" spans="1:29" ht="16.7" customHeight="1" x14ac:dyDescent="0.15">
      <c r="A1158" s="520">
        <v>22</v>
      </c>
      <c r="B1158" s="520" t="s">
        <v>16916</v>
      </c>
      <c r="C1158" s="521" t="s">
        <v>16917</v>
      </c>
      <c r="D1158" s="557"/>
      <c r="E1158" s="550"/>
      <c r="F1158" s="550"/>
      <c r="G1158" s="650"/>
      <c r="H1158" s="558"/>
      <c r="I1158" s="1044"/>
      <c r="J1158" s="544"/>
      <c r="K1158" s="725"/>
      <c r="L1158" s="967"/>
      <c r="M1158" s="544"/>
      <c r="N1158" s="548"/>
      <c r="O1158" s="979"/>
      <c r="P1158" s="626" t="s">
        <v>3833</v>
      </c>
      <c r="Q1158" s="526" t="s">
        <v>1678</v>
      </c>
      <c r="R1158" s="527">
        <v>0.5</v>
      </c>
      <c r="S1158" s="1052"/>
      <c r="T1158" s="967"/>
      <c r="U1158" s="544"/>
      <c r="V1158" s="548"/>
      <c r="W1158" s="550"/>
      <c r="X1158" s="544"/>
      <c r="Y1158" s="550"/>
      <c r="Z1158" s="553"/>
      <c r="AA1158" s="531">
        <f>ROUND(ROUND(ROUND(ROUND(ROUND(F1065*K1156,0)*N1153,0)*R1158,0)*V1147,0)-Y1114,0)</f>
        <v>127</v>
      </c>
      <c r="AB1158" s="559"/>
      <c r="AC1158" s="504"/>
    </row>
    <row r="1159" spans="1:29" ht="16.7" customHeight="1" x14ac:dyDescent="0.15">
      <c r="A1159" s="520">
        <v>22</v>
      </c>
      <c r="B1159" s="520">
        <v>9671</v>
      </c>
      <c r="C1159" s="521" t="s">
        <v>16918</v>
      </c>
      <c r="D1159" s="560"/>
      <c r="E1159" s="522"/>
      <c r="F1159" s="936" t="s">
        <v>10567</v>
      </c>
      <c r="G1159" s="947"/>
      <c r="H1159" s="941"/>
      <c r="I1159" s="757"/>
      <c r="J1159" s="525"/>
      <c r="K1159" s="758"/>
      <c r="L1159" s="1050" t="s">
        <v>14896</v>
      </c>
      <c r="M1159" s="525" t="s">
        <v>1678</v>
      </c>
      <c r="N1159" s="529">
        <v>0.7</v>
      </c>
      <c r="O1159" s="759"/>
      <c r="P1159" s="760"/>
      <c r="Q1159" s="526"/>
      <c r="R1159" s="527"/>
      <c r="S1159" s="761"/>
      <c r="T1159" s="757"/>
      <c r="U1159" s="525"/>
      <c r="V1159" s="529"/>
      <c r="W1159" s="522"/>
      <c r="X1159" s="525"/>
      <c r="Y1159" s="522"/>
      <c r="Z1159" s="530"/>
      <c r="AA1159" s="531">
        <f>ROUND(F1161*N1159,0)</f>
        <v>393</v>
      </c>
      <c r="AB1159" s="532"/>
      <c r="AC1159" s="504"/>
    </row>
    <row r="1160" spans="1:29" ht="16.7" customHeight="1" x14ac:dyDescent="0.15">
      <c r="A1160" s="520">
        <v>22</v>
      </c>
      <c r="B1160" s="520">
        <v>9672</v>
      </c>
      <c r="C1160" s="521" t="s">
        <v>16919</v>
      </c>
      <c r="D1160" s="542"/>
      <c r="E1160" s="534"/>
      <c r="F1160" s="937"/>
      <c r="G1160" s="948"/>
      <c r="H1160" s="942"/>
      <c r="J1160" s="537"/>
      <c r="K1160" s="742"/>
      <c r="L1160" s="1032"/>
      <c r="M1160" s="537"/>
      <c r="O1160" s="1048" t="s">
        <v>10414</v>
      </c>
      <c r="P1160" s="626" t="s">
        <v>16</v>
      </c>
      <c r="Q1160" s="526" t="s">
        <v>1678</v>
      </c>
      <c r="R1160" s="527">
        <v>0.7</v>
      </c>
      <c r="S1160" s="762"/>
      <c r="U1160" s="537"/>
      <c r="W1160" s="534"/>
      <c r="X1160" s="537"/>
      <c r="Y1160" s="534"/>
      <c r="Z1160" s="538"/>
      <c r="AA1160" s="531">
        <f>ROUND(ROUND(F1161*N1159,0)*R1160,0)</f>
        <v>275</v>
      </c>
      <c r="AB1160" s="539"/>
      <c r="AC1160" s="504"/>
    </row>
    <row r="1161" spans="1:29" ht="16.7" customHeight="1" x14ac:dyDescent="0.15">
      <c r="A1161" s="520">
        <v>22</v>
      </c>
      <c r="B1161" s="520" t="s">
        <v>16920</v>
      </c>
      <c r="C1161" s="521" t="s">
        <v>16921</v>
      </c>
      <c r="D1161" s="542"/>
      <c r="E1161" s="534"/>
      <c r="F1161" s="1034">
        <f>'6生活介護(基本)'!F585</f>
        <v>562</v>
      </c>
      <c r="G1161" s="1035"/>
      <c r="H1161" s="541" t="s">
        <v>9</v>
      </c>
      <c r="I1161" s="763"/>
      <c r="J1161" s="544"/>
      <c r="K1161" s="579"/>
      <c r="L1161" s="1032"/>
      <c r="M1161" s="537"/>
      <c r="O1161" s="979"/>
      <c r="P1161" s="626" t="s">
        <v>3833</v>
      </c>
      <c r="Q1161" s="526" t="s">
        <v>1678</v>
      </c>
      <c r="R1161" s="527">
        <v>0.5</v>
      </c>
      <c r="S1161" s="762"/>
      <c r="U1161" s="537"/>
      <c r="W1161" s="534"/>
      <c r="X1161" s="537"/>
      <c r="Y1161" s="534"/>
      <c r="Z1161" s="538"/>
      <c r="AA1161" s="531">
        <f>ROUND(ROUND(F1161*N1159,0)*R1161,0)</f>
        <v>197</v>
      </c>
      <c r="AB1161" s="539"/>
      <c r="AC1161" s="504"/>
    </row>
    <row r="1162" spans="1:29" ht="16.7" customHeight="1" x14ac:dyDescent="0.15">
      <c r="A1162" s="520">
        <v>22</v>
      </c>
      <c r="B1162" s="520">
        <v>9673</v>
      </c>
      <c r="C1162" s="521" t="s">
        <v>16922</v>
      </c>
      <c r="D1162" s="542"/>
      <c r="E1162" s="534"/>
      <c r="F1162" s="534"/>
      <c r="H1162" s="541"/>
      <c r="I1162" s="1049" t="s">
        <v>10418</v>
      </c>
      <c r="J1162" s="525" t="s">
        <v>1678</v>
      </c>
      <c r="K1162" s="718">
        <v>0.96499999999999997</v>
      </c>
      <c r="L1162" s="1032"/>
      <c r="M1162" s="537"/>
      <c r="O1162" s="759"/>
      <c r="P1162" s="760"/>
      <c r="Q1162" s="526"/>
      <c r="R1162" s="527"/>
      <c r="S1162" s="762"/>
      <c r="U1162" s="537"/>
      <c r="W1162" s="534"/>
      <c r="X1162" s="537"/>
      <c r="Y1162" s="534"/>
      <c r="Z1162" s="538"/>
      <c r="AA1162" s="531">
        <f>ROUND(ROUND(ROUND(F1161*K1162,0)*N1159,0),0)</f>
        <v>379</v>
      </c>
      <c r="AB1162" s="539"/>
      <c r="AC1162" s="504"/>
    </row>
    <row r="1163" spans="1:29" ht="16.7" customHeight="1" x14ac:dyDescent="0.15">
      <c r="A1163" s="520">
        <v>22</v>
      </c>
      <c r="B1163" s="520">
        <v>9674</v>
      </c>
      <c r="C1163" s="521" t="s">
        <v>16923</v>
      </c>
      <c r="D1163" s="542"/>
      <c r="E1163" s="534"/>
      <c r="F1163" s="534"/>
      <c r="H1163" s="541"/>
      <c r="I1163" s="1047"/>
      <c r="J1163" s="537"/>
      <c r="L1163" s="1032"/>
      <c r="M1163" s="537"/>
      <c r="O1163" s="1048" t="s">
        <v>10414</v>
      </c>
      <c r="P1163" s="626" t="s">
        <v>16</v>
      </c>
      <c r="Q1163" s="526" t="s">
        <v>1678</v>
      </c>
      <c r="R1163" s="527">
        <v>0.7</v>
      </c>
      <c r="S1163" s="762"/>
      <c r="U1163" s="537"/>
      <c r="W1163" s="534"/>
      <c r="X1163" s="537"/>
      <c r="Y1163" s="534"/>
      <c r="Z1163" s="538"/>
      <c r="AA1163" s="531">
        <f>ROUND(ROUND(ROUND(F1161*K1162,0)*N1159,0)*R1163,0)</f>
        <v>265</v>
      </c>
      <c r="AB1163" s="539"/>
      <c r="AC1163" s="504"/>
    </row>
    <row r="1164" spans="1:29" ht="16.7" customHeight="1" x14ac:dyDescent="0.15">
      <c r="A1164" s="520">
        <v>22</v>
      </c>
      <c r="B1164" s="520" t="s">
        <v>16924</v>
      </c>
      <c r="C1164" s="521" t="s">
        <v>16925</v>
      </c>
      <c r="D1164" s="542"/>
      <c r="E1164" s="534"/>
      <c r="F1164" s="534"/>
      <c r="H1164" s="541"/>
      <c r="I1164" s="1044"/>
      <c r="J1164" s="544"/>
      <c r="K1164" s="725"/>
      <c r="L1164" s="967"/>
      <c r="M1164" s="544"/>
      <c r="N1164" s="548"/>
      <c r="O1164" s="979"/>
      <c r="P1164" s="626" t="s">
        <v>3833</v>
      </c>
      <c r="Q1164" s="526" t="s">
        <v>1678</v>
      </c>
      <c r="R1164" s="527">
        <v>0.5</v>
      </c>
      <c r="S1164" s="762"/>
      <c r="U1164" s="537"/>
      <c r="W1164" s="534"/>
      <c r="X1164" s="537"/>
      <c r="Y1164" s="534"/>
      <c r="Z1164" s="538"/>
      <c r="AA1164" s="531">
        <f>ROUND(ROUND(ROUND(F1161*K1162,0)*N1159,0)*R1164,0)</f>
        <v>190</v>
      </c>
      <c r="AB1164" s="539"/>
      <c r="AC1164" s="504"/>
    </row>
    <row r="1165" spans="1:29" ht="16.7" customHeight="1" x14ac:dyDescent="0.15">
      <c r="A1165" s="520">
        <v>22</v>
      </c>
      <c r="B1165" s="520" t="s">
        <v>16926</v>
      </c>
      <c r="C1165" s="521" t="s">
        <v>16927</v>
      </c>
      <c r="D1165" s="542"/>
      <c r="E1165" s="534"/>
      <c r="F1165" s="534"/>
      <c r="H1165" s="541"/>
      <c r="I1165" s="757"/>
      <c r="J1165" s="525"/>
      <c r="K1165" s="758"/>
      <c r="L1165" s="966" t="s">
        <v>14906</v>
      </c>
      <c r="M1165" s="525" t="s">
        <v>1678</v>
      </c>
      <c r="N1165" s="529">
        <v>0.5</v>
      </c>
      <c r="O1165" s="759"/>
      <c r="P1165" s="760"/>
      <c r="Q1165" s="526"/>
      <c r="R1165" s="527"/>
      <c r="S1165" s="762"/>
      <c r="U1165" s="537"/>
      <c r="W1165" s="534"/>
      <c r="X1165" s="537"/>
      <c r="Y1165" s="534"/>
      <c r="Z1165" s="538"/>
      <c r="AA1165" s="531">
        <f>ROUND(F1161*N1165,0)</f>
        <v>281</v>
      </c>
      <c r="AB1165" s="539"/>
      <c r="AC1165" s="504"/>
    </row>
    <row r="1166" spans="1:29" ht="16.7" customHeight="1" x14ac:dyDescent="0.15">
      <c r="A1166" s="520">
        <v>22</v>
      </c>
      <c r="B1166" s="520" t="s">
        <v>16928</v>
      </c>
      <c r="C1166" s="521" t="s">
        <v>16929</v>
      </c>
      <c r="D1166" s="542"/>
      <c r="E1166" s="534"/>
      <c r="F1166" s="534"/>
      <c r="H1166" s="541"/>
      <c r="J1166" s="537"/>
      <c r="K1166" s="742"/>
      <c r="L1166" s="1032"/>
      <c r="M1166" s="537"/>
      <c r="O1166" s="1048" t="s">
        <v>10414</v>
      </c>
      <c r="P1166" s="626" t="s">
        <v>16</v>
      </c>
      <c r="Q1166" s="526" t="s">
        <v>1678</v>
      </c>
      <c r="R1166" s="527">
        <v>0.7</v>
      </c>
      <c r="S1166" s="762"/>
      <c r="U1166" s="537"/>
      <c r="W1166" s="534"/>
      <c r="X1166" s="537"/>
      <c r="Y1166" s="534"/>
      <c r="Z1166" s="538"/>
      <c r="AA1166" s="531">
        <f>ROUND(ROUND(F1161*N1165,0)*R1166,0)</f>
        <v>197</v>
      </c>
      <c r="AB1166" s="539"/>
      <c r="AC1166" s="504"/>
    </row>
    <row r="1167" spans="1:29" ht="16.7" customHeight="1" x14ac:dyDescent="0.15">
      <c r="A1167" s="520">
        <v>22</v>
      </c>
      <c r="B1167" s="520" t="s">
        <v>16930</v>
      </c>
      <c r="C1167" s="521" t="s">
        <v>16931</v>
      </c>
      <c r="D1167" s="542"/>
      <c r="E1167" s="534"/>
      <c r="F1167" s="534"/>
      <c r="H1167" s="541"/>
      <c r="I1167" s="763"/>
      <c r="J1167" s="544"/>
      <c r="K1167" s="579"/>
      <c r="L1167" s="1032"/>
      <c r="M1167" s="537"/>
      <c r="O1167" s="979"/>
      <c r="P1167" s="626" t="s">
        <v>3833</v>
      </c>
      <c r="Q1167" s="526" t="s">
        <v>1678</v>
      </c>
      <c r="R1167" s="527">
        <v>0.5</v>
      </c>
      <c r="S1167" s="762"/>
      <c r="U1167" s="537"/>
      <c r="W1167" s="534"/>
      <c r="X1167" s="537"/>
      <c r="Y1167" s="534"/>
      <c r="Z1167" s="538"/>
      <c r="AA1167" s="531">
        <f>ROUND(ROUND(F1161*N1165,0)*R1167,0)</f>
        <v>141</v>
      </c>
      <c r="AB1167" s="539"/>
      <c r="AC1167" s="504"/>
    </row>
    <row r="1168" spans="1:29" ht="16.7" customHeight="1" x14ac:dyDescent="0.15">
      <c r="A1168" s="520">
        <v>22</v>
      </c>
      <c r="B1168" s="520" t="s">
        <v>16932</v>
      </c>
      <c r="C1168" s="521" t="s">
        <v>16933</v>
      </c>
      <c r="D1168" s="542"/>
      <c r="E1168" s="534"/>
      <c r="F1168" s="534"/>
      <c r="H1168" s="541"/>
      <c r="I1168" s="1049" t="s">
        <v>10418</v>
      </c>
      <c r="J1168" s="525" t="s">
        <v>1678</v>
      </c>
      <c r="K1168" s="718">
        <v>0.96499999999999997</v>
      </c>
      <c r="L1168" s="1032"/>
      <c r="M1168" s="537"/>
      <c r="O1168" s="759"/>
      <c r="P1168" s="760"/>
      <c r="Q1168" s="526"/>
      <c r="R1168" s="527"/>
      <c r="S1168" s="762"/>
      <c r="U1168" s="537"/>
      <c r="W1168" s="534"/>
      <c r="X1168" s="537"/>
      <c r="Y1168" s="534"/>
      <c r="Z1168" s="538"/>
      <c r="AA1168" s="531">
        <f>ROUND(ROUND(ROUND(F1161*K1168,0)*N1165,0),0)</f>
        <v>271</v>
      </c>
      <c r="AB1168" s="539"/>
      <c r="AC1168" s="504"/>
    </row>
    <row r="1169" spans="1:29" ht="16.7" customHeight="1" x14ac:dyDescent="0.15">
      <c r="A1169" s="520">
        <v>22</v>
      </c>
      <c r="B1169" s="520" t="s">
        <v>16934</v>
      </c>
      <c r="C1169" s="521" t="s">
        <v>16935</v>
      </c>
      <c r="D1169" s="542"/>
      <c r="E1169" s="534"/>
      <c r="F1169" s="534"/>
      <c r="H1169" s="541"/>
      <c r="I1169" s="1047"/>
      <c r="J1169" s="537"/>
      <c r="L1169" s="1032"/>
      <c r="M1169" s="537"/>
      <c r="O1169" s="1048" t="s">
        <v>10414</v>
      </c>
      <c r="P1169" s="626" t="s">
        <v>16</v>
      </c>
      <c r="Q1169" s="526" t="s">
        <v>1678</v>
      </c>
      <c r="R1169" s="527">
        <v>0.7</v>
      </c>
      <c r="S1169" s="762"/>
      <c r="U1169" s="537"/>
      <c r="W1169" s="534"/>
      <c r="X1169" s="537"/>
      <c r="Y1169" s="534"/>
      <c r="Z1169" s="538"/>
      <c r="AA1169" s="531">
        <f>ROUND(ROUND(ROUND(F1161*K1168,0)*N1165,0)*R1169,0)</f>
        <v>190</v>
      </c>
      <c r="AB1169" s="539"/>
      <c r="AC1169" s="504"/>
    </row>
    <row r="1170" spans="1:29" ht="16.7" customHeight="1" x14ac:dyDescent="0.15">
      <c r="A1170" s="520">
        <v>22</v>
      </c>
      <c r="B1170" s="520" t="s">
        <v>16936</v>
      </c>
      <c r="C1170" s="521" t="s">
        <v>16937</v>
      </c>
      <c r="D1170" s="542"/>
      <c r="E1170" s="534"/>
      <c r="F1170" s="534"/>
      <c r="H1170" s="541"/>
      <c r="I1170" s="1044"/>
      <c r="J1170" s="544"/>
      <c r="K1170" s="725"/>
      <c r="L1170" s="967"/>
      <c r="M1170" s="544"/>
      <c r="N1170" s="548"/>
      <c r="O1170" s="979"/>
      <c r="P1170" s="626" t="s">
        <v>3833</v>
      </c>
      <c r="Q1170" s="526" t="s">
        <v>1678</v>
      </c>
      <c r="R1170" s="527">
        <v>0.5</v>
      </c>
      <c r="S1170" s="764"/>
      <c r="T1170" s="763"/>
      <c r="U1170" s="544"/>
      <c r="V1170" s="548"/>
      <c r="W1170" s="534"/>
      <c r="X1170" s="537"/>
      <c r="Y1170" s="534"/>
      <c r="Z1170" s="538"/>
      <c r="AA1170" s="531">
        <f>ROUND(ROUND(ROUND(F1161*K1168,0)*N1165,0)*R1170,0)</f>
        <v>136</v>
      </c>
      <c r="AB1170" s="539"/>
      <c r="AC1170" s="504"/>
    </row>
    <row r="1171" spans="1:29" ht="16.7" customHeight="1" x14ac:dyDescent="0.15">
      <c r="A1171" s="520">
        <v>22</v>
      </c>
      <c r="B1171" s="520">
        <v>9675</v>
      </c>
      <c r="C1171" s="521" t="s">
        <v>16938</v>
      </c>
      <c r="D1171" s="542"/>
      <c r="E1171" s="534"/>
      <c r="F1171" s="534"/>
      <c r="H1171" s="541"/>
      <c r="I1171" s="757"/>
      <c r="J1171" s="525"/>
      <c r="K1171" s="758"/>
      <c r="L1171" s="1050" t="s">
        <v>14896</v>
      </c>
      <c r="M1171" s="525" t="s">
        <v>1678</v>
      </c>
      <c r="N1171" s="529">
        <v>0.7</v>
      </c>
      <c r="O1171" s="759"/>
      <c r="P1171" s="760"/>
      <c r="Q1171" s="526"/>
      <c r="R1171" s="527"/>
      <c r="S1171" s="1054" t="s">
        <v>10423</v>
      </c>
      <c r="T1171" s="968" t="s">
        <v>12821</v>
      </c>
      <c r="U1171" s="525" t="s">
        <v>1678</v>
      </c>
      <c r="V1171" s="529">
        <v>0.5</v>
      </c>
      <c r="W1171" s="534"/>
      <c r="X1171" s="537"/>
      <c r="Y1171" s="534"/>
      <c r="Z1171" s="538"/>
      <c r="AA1171" s="531">
        <f>ROUND(ROUND(F1161*N1171,0)*V1171,0)</f>
        <v>197</v>
      </c>
      <c r="AB1171" s="539"/>
      <c r="AC1171" s="504"/>
    </row>
    <row r="1172" spans="1:29" ht="16.7" customHeight="1" x14ac:dyDescent="0.15">
      <c r="A1172" s="520">
        <v>22</v>
      </c>
      <c r="B1172" s="520">
        <v>9676</v>
      </c>
      <c r="C1172" s="521" t="s">
        <v>16939</v>
      </c>
      <c r="D1172" s="542"/>
      <c r="E1172" s="534"/>
      <c r="F1172" s="534"/>
      <c r="H1172" s="541"/>
      <c r="J1172" s="537"/>
      <c r="K1172" s="742"/>
      <c r="L1172" s="1032"/>
      <c r="M1172" s="537"/>
      <c r="O1172" s="1048" t="s">
        <v>10414</v>
      </c>
      <c r="P1172" s="626" t="s">
        <v>16</v>
      </c>
      <c r="Q1172" s="526" t="s">
        <v>1678</v>
      </c>
      <c r="R1172" s="527">
        <v>0.7</v>
      </c>
      <c r="S1172" s="1051"/>
      <c r="T1172" s="1032"/>
      <c r="U1172" s="537"/>
      <c r="W1172" s="534"/>
      <c r="X1172" s="537"/>
      <c r="Y1172" s="534"/>
      <c r="Z1172" s="538"/>
      <c r="AA1172" s="531">
        <f>ROUND(ROUND(ROUND(F1161*N1171,0)*R1172,0)*V1171,0)</f>
        <v>138</v>
      </c>
      <c r="AB1172" s="539"/>
      <c r="AC1172" s="504"/>
    </row>
    <row r="1173" spans="1:29" ht="16.7" customHeight="1" x14ac:dyDescent="0.15">
      <c r="A1173" s="520">
        <v>22</v>
      </c>
      <c r="B1173" s="520" t="s">
        <v>16940</v>
      </c>
      <c r="C1173" s="521" t="s">
        <v>16941</v>
      </c>
      <c r="D1173" s="542"/>
      <c r="E1173" s="534"/>
      <c r="F1173" s="534"/>
      <c r="H1173" s="541"/>
      <c r="I1173" s="763"/>
      <c r="J1173" s="544"/>
      <c r="K1173" s="579"/>
      <c r="L1173" s="1032"/>
      <c r="M1173" s="537"/>
      <c r="O1173" s="979"/>
      <c r="P1173" s="626" t="s">
        <v>3833</v>
      </c>
      <c r="Q1173" s="526" t="s">
        <v>1678</v>
      </c>
      <c r="R1173" s="527">
        <v>0.5</v>
      </c>
      <c r="S1173" s="1051"/>
      <c r="T1173" s="1032"/>
      <c r="U1173" s="537"/>
      <c r="W1173" s="534"/>
      <c r="X1173" s="537"/>
      <c r="Y1173" s="534"/>
      <c r="Z1173" s="538"/>
      <c r="AA1173" s="531">
        <f>ROUND(ROUND(ROUND(F1161*N1171,0)*R1173,0)*V1171,0)</f>
        <v>99</v>
      </c>
      <c r="AB1173" s="539"/>
      <c r="AC1173" s="504"/>
    </row>
    <row r="1174" spans="1:29" ht="16.7" customHeight="1" x14ac:dyDescent="0.15">
      <c r="A1174" s="520">
        <v>22</v>
      </c>
      <c r="B1174" s="520">
        <v>9677</v>
      </c>
      <c r="C1174" s="521" t="s">
        <v>16942</v>
      </c>
      <c r="D1174" s="542"/>
      <c r="E1174" s="534"/>
      <c r="F1174" s="534"/>
      <c r="H1174" s="541"/>
      <c r="I1174" s="1049" t="s">
        <v>10418</v>
      </c>
      <c r="J1174" s="525" t="s">
        <v>1678</v>
      </c>
      <c r="K1174" s="718">
        <v>0.96499999999999997</v>
      </c>
      <c r="L1174" s="1032"/>
      <c r="M1174" s="537"/>
      <c r="O1174" s="759"/>
      <c r="P1174" s="760"/>
      <c r="Q1174" s="526"/>
      <c r="R1174" s="527"/>
      <c r="S1174" s="1051"/>
      <c r="T1174" s="1032"/>
      <c r="U1174" s="537"/>
      <c r="W1174" s="534"/>
      <c r="X1174" s="537"/>
      <c r="Y1174" s="534"/>
      <c r="Z1174" s="538"/>
      <c r="AA1174" s="531">
        <f>ROUND(ROUND(ROUND(ROUND(F1161*K1174,0)*N1171,0)*V1171,0),0)</f>
        <v>190</v>
      </c>
      <c r="AB1174" s="539"/>
      <c r="AC1174" s="504"/>
    </row>
    <row r="1175" spans="1:29" ht="16.7" customHeight="1" x14ac:dyDescent="0.15">
      <c r="A1175" s="520">
        <v>22</v>
      </c>
      <c r="B1175" s="520">
        <v>9678</v>
      </c>
      <c r="C1175" s="521" t="s">
        <v>16943</v>
      </c>
      <c r="D1175" s="542"/>
      <c r="E1175" s="534"/>
      <c r="F1175" s="534"/>
      <c r="H1175" s="541"/>
      <c r="I1175" s="1047"/>
      <c r="J1175" s="537"/>
      <c r="L1175" s="1032"/>
      <c r="M1175" s="537"/>
      <c r="O1175" s="1048" t="s">
        <v>10414</v>
      </c>
      <c r="P1175" s="626" t="s">
        <v>16</v>
      </c>
      <c r="Q1175" s="526" t="s">
        <v>1678</v>
      </c>
      <c r="R1175" s="527">
        <v>0.7</v>
      </c>
      <c r="S1175" s="1051"/>
      <c r="T1175" s="1032"/>
      <c r="U1175" s="537"/>
      <c r="W1175" s="534"/>
      <c r="X1175" s="537"/>
      <c r="Y1175" s="534"/>
      <c r="Z1175" s="538"/>
      <c r="AA1175" s="531">
        <f>ROUND(ROUND(ROUND(ROUND(ROUND(F1161*K1174,0)*N1171,0)*R1175,0)*V1171,0),0)</f>
        <v>133</v>
      </c>
      <c r="AB1175" s="539"/>
      <c r="AC1175" s="504"/>
    </row>
    <row r="1176" spans="1:29" ht="16.7" customHeight="1" x14ac:dyDescent="0.15">
      <c r="A1176" s="520">
        <v>22</v>
      </c>
      <c r="B1176" s="520" t="s">
        <v>16944</v>
      </c>
      <c r="C1176" s="521" t="s">
        <v>16945</v>
      </c>
      <c r="D1176" s="542"/>
      <c r="E1176" s="534"/>
      <c r="F1176" s="534"/>
      <c r="H1176" s="541"/>
      <c r="I1176" s="1044"/>
      <c r="J1176" s="544"/>
      <c r="K1176" s="725"/>
      <c r="L1176" s="967"/>
      <c r="M1176" s="544"/>
      <c r="N1176" s="548"/>
      <c r="O1176" s="979"/>
      <c r="P1176" s="626" t="s">
        <v>3833</v>
      </c>
      <c r="Q1176" s="526" t="s">
        <v>1678</v>
      </c>
      <c r="R1176" s="527">
        <v>0.5</v>
      </c>
      <c r="S1176" s="1051"/>
      <c r="T1176" s="1032"/>
      <c r="U1176" s="537"/>
      <c r="W1176" s="534"/>
      <c r="X1176" s="537"/>
      <c r="Y1176" s="534"/>
      <c r="Z1176" s="538"/>
      <c r="AA1176" s="531">
        <f>ROUND(ROUND(ROUND(ROUND(ROUND(F1161*K1174,0)*N1171,0)*R1176,0)*V1171,0),0)</f>
        <v>95</v>
      </c>
      <c r="AB1176" s="539"/>
      <c r="AC1176" s="504"/>
    </row>
    <row r="1177" spans="1:29" ht="16.7" customHeight="1" x14ac:dyDescent="0.15">
      <c r="A1177" s="520">
        <v>22</v>
      </c>
      <c r="B1177" s="520" t="s">
        <v>16946</v>
      </c>
      <c r="C1177" s="521" t="s">
        <v>16947</v>
      </c>
      <c r="D1177" s="542"/>
      <c r="E1177" s="534"/>
      <c r="F1177" s="534"/>
      <c r="H1177" s="541"/>
      <c r="I1177" s="757"/>
      <c r="J1177" s="525"/>
      <c r="K1177" s="758"/>
      <c r="L1177" s="966" t="s">
        <v>14906</v>
      </c>
      <c r="M1177" s="525" t="s">
        <v>1678</v>
      </c>
      <c r="N1177" s="529">
        <v>0.5</v>
      </c>
      <c r="O1177" s="759"/>
      <c r="P1177" s="760"/>
      <c r="Q1177" s="526"/>
      <c r="R1177" s="527"/>
      <c r="S1177" s="1051"/>
      <c r="T1177" s="1032"/>
      <c r="U1177" s="537"/>
      <c r="W1177" s="534"/>
      <c r="X1177" s="537"/>
      <c r="Y1177" s="534"/>
      <c r="Z1177" s="538"/>
      <c r="AA1177" s="531">
        <f>ROUND(ROUND(F1161*N1177,0)*V1171,0)</f>
        <v>141</v>
      </c>
      <c r="AB1177" s="539"/>
      <c r="AC1177" s="504"/>
    </row>
    <row r="1178" spans="1:29" ht="16.7" customHeight="1" x14ac:dyDescent="0.15">
      <c r="A1178" s="520">
        <v>22</v>
      </c>
      <c r="B1178" s="520" t="s">
        <v>16948</v>
      </c>
      <c r="C1178" s="521" t="s">
        <v>16949</v>
      </c>
      <c r="D1178" s="542"/>
      <c r="E1178" s="534"/>
      <c r="F1178" s="534"/>
      <c r="H1178" s="541"/>
      <c r="J1178" s="537"/>
      <c r="K1178" s="742"/>
      <c r="L1178" s="1032"/>
      <c r="M1178" s="537"/>
      <c r="O1178" s="1048" t="s">
        <v>10414</v>
      </c>
      <c r="P1178" s="626" t="s">
        <v>16</v>
      </c>
      <c r="Q1178" s="526" t="s">
        <v>1678</v>
      </c>
      <c r="R1178" s="527">
        <v>0.7</v>
      </c>
      <c r="S1178" s="1051"/>
      <c r="T1178" s="1032"/>
      <c r="U1178" s="537"/>
      <c r="W1178" s="534"/>
      <c r="X1178" s="537"/>
      <c r="Y1178" s="534"/>
      <c r="Z1178" s="538"/>
      <c r="AA1178" s="531">
        <f>ROUND(ROUND(ROUND(F1161*N1177,0)*R1178,0)*V1171,0)</f>
        <v>99</v>
      </c>
      <c r="AB1178" s="539"/>
      <c r="AC1178" s="504"/>
    </row>
    <row r="1179" spans="1:29" ht="16.7" customHeight="1" x14ac:dyDescent="0.15">
      <c r="A1179" s="520">
        <v>22</v>
      </c>
      <c r="B1179" s="520" t="s">
        <v>16950</v>
      </c>
      <c r="C1179" s="521" t="s">
        <v>16951</v>
      </c>
      <c r="D1179" s="542"/>
      <c r="E1179" s="534"/>
      <c r="F1179" s="534"/>
      <c r="H1179" s="541"/>
      <c r="I1179" s="763"/>
      <c r="J1179" s="544"/>
      <c r="K1179" s="579"/>
      <c r="L1179" s="1032"/>
      <c r="M1179" s="537"/>
      <c r="O1179" s="979"/>
      <c r="P1179" s="626" t="s">
        <v>3833</v>
      </c>
      <c r="Q1179" s="526" t="s">
        <v>1678</v>
      </c>
      <c r="R1179" s="527">
        <v>0.5</v>
      </c>
      <c r="S1179" s="1051"/>
      <c r="T1179" s="1032"/>
      <c r="U1179" s="537"/>
      <c r="W1179" s="534"/>
      <c r="X1179" s="537"/>
      <c r="Y1179" s="534"/>
      <c r="Z1179" s="538"/>
      <c r="AA1179" s="531">
        <f>ROUND(ROUND(ROUND(F1161*N1177,0)*R1179,0)*V1171,0)</f>
        <v>71</v>
      </c>
      <c r="AB1179" s="539"/>
      <c r="AC1179" s="504"/>
    </row>
    <row r="1180" spans="1:29" ht="16.7" customHeight="1" x14ac:dyDescent="0.15">
      <c r="A1180" s="520">
        <v>22</v>
      </c>
      <c r="B1180" s="520" t="s">
        <v>16952</v>
      </c>
      <c r="C1180" s="521" t="s">
        <v>16953</v>
      </c>
      <c r="D1180" s="542"/>
      <c r="E1180" s="534"/>
      <c r="F1180" s="534"/>
      <c r="H1180" s="541"/>
      <c r="I1180" s="1049" t="s">
        <v>10418</v>
      </c>
      <c r="J1180" s="525" t="s">
        <v>1678</v>
      </c>
      <c r="K1180" s="718">
        <v>0.96499999999999997</v>
      </c>
      <c r="L1180" s="1032"/>
      <c r="M1180" s="537"/>
      <c r="O1180" s="759"/>
      <c r="P1180" s="760"/>
      <c r="Q1180" s="526"/>
      <c r="R1180" s="527"/>
      <c r="S1180" s="1051"/>
      <c r="T1180" s="1032"/>
      <c r="U1180" s="537"/>
      <c r="W1180" s="534"/>
      <c r="X1180" s="537"/>
      <c r="Y1180" s="534"/>
      <c r="Z1180" s="538"/>
      <c r="AA1180" s="531">
        <f>ROUND(ROUND(ROUND(ROUND(F1161*K1180,0)*N1177,0),0)*V1171,0)</f>
        <v>136</v>
      </c>
      <c r="AB1180" s="539"/>
      <c r="AC1180" s="504"/>
    </row>
    <row r="1181" spans="1:29" ht="16.7" customHeight="1" x14ac:dyDescent="0.15">
      <c r="A1181" s="520">
        <v>22</v>
      </c>
      <c r="B1181" s="520" t="s">
        <v>16954</v>
      </c>
      <c r="C1181" s="521" t="s">
        <v>16955</v>
      </c>
      <c r="D1181" s="542"/>
      <c r="E1181" s="534"/>
      <c r="F1181" s="534"/>
      <c r="H1181" s="541"/>
      <c r="I1181" s="1047"/>
      <c r="J1181" s="537"/>
      <c r="L1181" s="1032"/>
      <c r="M1181" s="537"/>
      <c r="O1181" s="1048" t="s">
        <v>10414</v>
      </c>
      <c r="P1181" s="626" t="s">
        <v>16</v>
      </c>
      <c r="Q1181" s="526" t="s">
        <v>1678</v>
      </c>
      <c r="R1181" s="527">
        <v>0.7</v>
      </c>
      <c r="S1181" s="1051"/>
      <c r="T1181" s="1032"/>
      <c r="U1181" s="537"/>
      <c r="W1181" s="534"/>
      <c r="X1181" s="537"/>
      <c r="Y1181" s="534"/>
      <c r="Z1181" s="538"/>
      <c r="AA1181" s="531">
        <f>ROUND(ROUND(ROUND(ROUND(F1161*K1180,0)*N1177,0)*R1181,0)*V1171,0)</f>
        <v>95</v>
      </c>
      <c r="AB1181" s="539"/>
      <c r="AC1181" s="504"/>
    </row>
    <row r="1182" spans="1:29" ht="16.7" customHeight="1" x14ac:dyDescent="0.15">
      <c r="A1182" s="520">
        <v>22</v>
      </c>
      <c r="B1182" s="520" t="s">
        <v>16956</v>
      </c>
      <c r="C1182" s="521" t="s">
        <v>16957</v>
      </c>
      <c r="D1182" s="542"/>
      <c r="E1182" s="534"/>
      <c r="F1182" s="534"/>
      <c r="H1182" s="541"/>
      <c r="I1182" s="1044"/>
      <c r="J1182" s="544"/>
      <c r="K1182" s="725"/>
      <c r="L1182" s="967"/>
      <c r="M1182" s="544"/>
      <c r="N1182" s="548"/>
      <c r="O1182" s="979"/>
      <c r="P1182" s="626" t="s">
        <v>3833</v>
      </c>
      <c r="Q1182" s="526" t="s">
        <v>1678</v>
      </c>
      <c r="R1182" s="527">
        <v>0.5</v>
      </c>
      <c r="S1182" s="1051"/>
      <c r="T1182" s="967"/>
      <c r="U1182" s="544"/>
      <c r="V1182" s="548"/>
      <c r="W1182" s="534"/>
      <c r="X1182" s="537"/>
      <c r="Y1182" s="534"/>
      <c r="Z1182" s="538"/>
      <c r="AA1182" s="531">
        <f>ROUND(ROUND(ROUND(ROUND(F1161*K1180,0)*N1177,0)*R1182,0)*V1171,0)</f>
        <v>68</v>
      </c>
      <c r="AB1182" s="539"/>
      <c r="AC1182" s="504"/>
    </row>
    <row r="1183" spans="1:29" ht="16.7" customHeight="1" x14ac:dyDescent="0.15">
      <c r="A1183" s="520">
        <v>22</v>
      </c>
      <c r="B1183" s="520">
        <v>9679</v>
      </c>
      <c r="C1183" s="521" t="s">
        <v>16958</v>
      </c>
      <c r="D1183" s="542"/>
      <c r="E1183" s="534"/>
      <c r="F1183" s="534"/>
      <c r="H1183" s="541"/>
      <c r="I1183" s="757"/>
      <c r="J1183" s="525"/>
      <c r="K1183" s="758"/>
      <c r="L1183" s="1050" t="s">
        <v>14896</v>
      </c>
      <c r="M1183" s="525" t="s">
        <v>1678</v>
      </c>
      <c r="N1183" s="529">
        <v>0.7</v>
      </c>
      <c r="O1183" s="759"/>
      <c r="P1183" s="760"/>
      <c r="Q1183" s="526"/>
      <c r="R1183" s="527"/>
      <c r="S1183" s="1051"/>
      <c r="T1183" s="968" t="s">
        <v>12830</v>
      </c>
      <c r="U1183" s="525" t="s">
        <v>1678</v>
      </c>
      <c r="V1183" s="529">
        <v>0.7</v>
      </c>
      <c r="W1183" s="534"/>
      <c r="X1183" s="537"/>
      <c r="Y1183" s="534"/>
      <c r="Z1183" s="538"/>
      <c r="AA1183" s="531">
        <f>ROUND(ROUND(F1161*N1183,0)*V1183,0)</f>
        <v>275</v>
      </c>
      <c r="AB1183" s="539"/>
      <c r="AC1183" s="504"/>
    </row>
    <row r="1184" spans="1:29" ht="16.7" customHeight="1" x14ac:dyDescent="0.15">
      <c r="A1184" s="520">
        <v>22</v>
      </c>
      <c r="B1184" s="520">
        <v>9680</v>
      </c>
      <c r="C1184" s="521" t="s">
        <v>16959</v>
      </c>
      <c r="D1184" s="542"/>
      <c r="E1184" s="534"/>
      <c r="F1184" s="534"/>
      <c r="H1184" s="541"/>
      <c r="J1184" s="537"/>
      <c r="K1184" s="742"/>
      <c r="L1184" s="1032"/>
      <c r="M1184" s="537"/>
      <c r="O1184" s="1048" t="s">
        <v>10414</v>
      </c>
      <c r="P1184" s="626" t="s">
        <v>16</v>
      </c>
      <c r="Q1184" s="526" t="s">
        <v>1678</v>
      </c>
      <c r="R1184" s="527">
        <v>0.7</v>
      </c>
      <c r="S1184" s="1051"/>
      <c r="T1184" s="1032"/>
      <c r="U1184" s="537"/>
      <c r="W1184" s="534"/>
      <c r="X1184" s="537"/>
      <c r="Y1184" s="534"/>
      <c r="Z1184" s="538"/>
      <c r="AA1184" s="531">
        <f>ROUND(ROUND(ROUND(F1161*N1183,0)*R1184,0)*V1183,0)</f>
        <v>193</v>
      </c>
      <c r="AB1184" s="539"/>
      <c r="AC1184" s="504"/>
    </row>
    <row r="1185" spans="1:29" ht="16.7" customHeight="1" x14ac:dyDescent="0.15">
      <c r="A1185" s="520">
        <v>22</v>
      </c>
      <c r="B1185" s="520" t="s">
        <v>16960</v>
      </c>
      <c r="C1185" s="521" t="s">
        <v>16961</v>
      </c>
      <c r="D1185" s="542"/>
      <c r="E1185" s="534"/>
      <c r="F1185" s="534"/>
      <c r="H1185" s="541"/>
      <c r="I1185" s="763"/>
      <c r="J1185" s="544"/>
      <c r="K1185" s="579"/>
      <c r="L1185" s="1032"/>
      <c r="M1185" s="537"/>
      <c r="O1185" s="979"/>
      <c r="P1185" s="626" t="s">
        <v>3833</v>
      </c>
      <c r="Q1185" s="526" t="s">
        <v>1678</v>
      </c>
      <c r="R1185" s="527">
        <v>0.5</v>
      </c>
      <c r="S1185" s="1051"/>
      <c r="T1185" s="1032"/>
      <c r="U1185" s="537"/>
      <c r="W1185" s="534"/>
      <c r="X1185" s="537"/>
      <c r="Y1185" s="534"/>
      <c r="Z1185" s="538"/>
      <c r="AA1185" s="531">
        <f>ROUND(ROUND(ROUND(F1161*N1183,0)*R1185,0)*V1183,0)</f>
        <v>138</v>
      </c>
      <c r="AB1185" s="539"/>
      <c r="AC1185" s="504"/>
    </row>
    <row r="1186" spans="1:29" ht="16.7" customHeight="1" x14ac:dyDescent="0.15">
      <c r="A1186" s="520">
        <v>22</v>
      </c>
      <c r="B1186" s="520">
        <v>9025</v>
      </c>
      <c r="C1186" s="521" t="s">
        <v>16962</v>
      </c>
      <c r="D1186" s="542"/>
      <c r="E1186" s="534"/>
      <c r="F1186" s="534"/>
      <c r="H1186" s="541"/>
      <c r="I1186" s="1049" t="s">
        <v>10418</v>
      </c>
      <c r="J1186" s="525" t="s">
        <v>1678</v>
      </c>
      <c r="K1186" s="718">
        <v>0.96499999999999997</v>
      </c>
      <c r="L1186" s="1032"/>
      <c r="M1186" s="537"/>
      <c r="O1186" s="759"/>
      <c r="P1186" s="760"/>
      <c r="Q1186" s="526"/>
      <c r="R1186" s="527"/>
      <c r="S1186" s="1051"/>
      <c r="T1186" s="1032"/>
      <c r="U1186" s="537"/>
      <c r="W1186" s="534"/>
      <c r="X1186" s="537"/>
      <c r="Y1186" s="534"/>
      <c r="Z1186" s="538"/>
      <c r="AA1186" s="531">
        <f>ROUND(ROUND(ROUND(ROUND(F1161*K1186,0)*N1183,0)*V1183,0),0)</f>
        <v>265</v>
      </c>
      <c r="AB1186" s="539"/>
      <c r="AC1186" s="504"/>
    </row>
    <row r="1187" spans="1:29" ht="16.7" customHeight="1" x14ac:dyDescent="0.15">
      <c r="A1187" s="520">
        <v>22</v>
      </c>
      <c r="B1187" s="520">
        <v>9026</v>
      </c>
      <c r="C1187" s="521" t="s">
        <v>16963</v>
      </c>
      <c r="D1187" s="542"/>
      <c r="E1187" s="534"/>
      <c r="F1187" s="534"/>
      <c r="H1187" s="541"/>
      <c r="I1187" s="1047"/>
      <c r="J1187" s="537"/>
      <c r="L1187" s="1032"/>
      <c r="M1187" s="537"/>
      <c r="O1187" s="1048" t="s">
        <v>10414</v>
      </c>
      <c r="P1187" s="626" t="s">
        <v>16</v>
      </c>
      <c r="Q1187" s="526" t="s">
        <v>1678</v>
      </c>
      <c r="R1187" s="527">
        <v>0.7</v>
      </c>
      <c r="S1187" s="1051"/>
      <c r="T1187" s="1032"/>
      <c r="U1187" s="537"/>
      <c r="W1187" s="534"/>
      <c r="X1187" s="537"/>
      <c r="Y1187" s="534"/>
      <c r="Z1187" s="538"/>
      <c r="AA1187" s="531">
        <f>ROUND(ROUND(ROUND(ROUND(ROUND(F1161*K1186,0)*N1183,0)*R1187,0)*V1183,0),0)</f>
        <v>186</v>
      </c>
      <c r="AB1187" s="539"/>
      <c r="AC1187" s="504"/>
    </row>
    <row r="1188" spans="1:29" ht="16.7" customHeight="1" x14ac:dyDescent="0.15">
      <c r="A1188" s="520">
        <v>22</v>
      </c>
      <c r="B1188" s="520" t="s">
        <v>16964</v>
      </c>
      <c r="C1188" s="521" t="s">
        <v>16965</v>
      </c>
      <c r="D1188" s="542"/>
      <c r="E1188" s="534"/>
      <c r="F1188" s="534"/>
      <c r="H1188" s="541"/>
      <c r="I1188" s="1044"/>
      <c r="J1188" s="544"/>
      <c r="K1188" s="725"/>
      <c r="L1188" s="967"/>
      <c r="M1188" s="544"/>
      <c r="N1188" s="548"/>
      <c r="O1188" s="979"/>
      <c r="P1188" s="626" t="s">
        <v>3833</v>
      </c>
      <c r="Q1188" s="526" t="s">
        <v>1678</v>
      </c>
      <c r="R1188" s="527">
        <v>0.5</v>
      </c>
      <c r="S1188" s="1051"/>
      <c r="T1188" s="1032"/>
      <c r="U1188" s="537"/>
      <c r="W1188" s="534"/>
      <c r="X1188" s="537"/>
      <c r="Y1188" s="534"/>
      <c r="Z1188" s="538"/>
      <c r="AA1188" s="531">
        <f>ROUND(ROUND(ROUND(ROUND(ROUND(F1161*K1186,0)*N1183,0)*R1188,0)*V1183,0),0)</f>
        <v>133</v>
      </c>
      <c r="AB1188" s="539"/>
      <c r="AC1188" s="504"/>
    </row>
    <row r="1189" spans="1:29" ht="16.7" customHeight="1" x14ac:dyDescent="0.15">
      <c r="A1189" s="520">
        <v>22</v>
      </c>
      <c r="B1189" s="520" t="s">
        <v>16966</v>
      </c>
      <c r="C1189" s="521" t="s">
        <v>16967</v>
      </c>
      <c r="D1189" s="542"/>
      <c r="E1189" s="534"/>
      <c r="F1189" s="534"/>
      <c r="H1189" s="541"/>
      <c r="I1189" s="757"/>
      <c r="J1189" s="525"/>
      <c r="K1189" s="758"/>
      <c r="L1189" s="966" t="s">
        <v>14906</v>
      </c>
      <c r="M1189" s="525" t="s">
        <v>1678</v>
      </c>
      <c r="N1189" s="529">
        <v>0.5</v>
      </c>
      <c r="O1189" s="759"/>
      <c r="P1189" s="760"/>
      <c r="Q1189" s="526"/>
      <c r="R1189" s="527"/>
      <c r="S1189" s="1051"/>
      <c r="T1189" s="1032"/>
      <c r="U1189" s="537"/>
      <c r="W1189" s="534"/>
      <c r="X1189" s="537"/>
      <c r="Y1189" s="534"/>
      <c r="Z1189" s="538"/>
      <c r="AA1189" s="531">
        <f>ROUND(ROUND(F1161*N1189,0)*V1183,0)</f>
        <v>197</v>
      </c>
      <c r="AB1189" s="539"/>
      <c r="AC1189" s="504"/>
    </row>
    <row r="1190" spans="1:29" ht="16.7" customHeight="1" x14ac:dyDescent="0.15">
      <c r="A1190" s="520">
        <v>22</v>
      </c>
      <c r="B1190" s="520" t="s">
        <v>16968</v>
      </c>
      <c r="C1190" s="521" t="s">
        <v>16969</v>
      </c>
      <c r="D1190" s="542"/>
      <c r="E1190" s="534"/>
      <c r="F1190" s="534"/>
      <c r="H1190" s="541"/>
      <c r="J1190" s="537"/>
      <c r="K1190" s="742"/>
      <c r="L1190" s="1032"/>
      <c r="M1190" s="537"/>
      <c r="O1190" s="1048" t="s">
        <v>10414</v>
      </c>
      <c r="P1190" s="626" t="s">
        <v>16</v>
      </c>
      <c r="Q1190" s="526" t="s">
        <v>1678</v>
      </c>
      <c r="R1190" s="527">
        <v>0.7</v>
      </c>
      <c r="S1190" s="1051"/>
      <c r="T1190" s="1032"/>
      <c r="U1190" s="537"/>
      <c r="W1190" s="534"/>
      <c r="X1190" s="537"/>
      <c r="Y1190" s="534"/>
      <c r="Z1190" s="538"/>
      <c r="AA1190" s="531">
        <f>ROUND(ROUND(ROUND(F1161*N1189,0)*R1190,0)*V1183,0)</f>
        <v>138</v>
      </c>
      <c r="AB1190" s="539"/>
      <c r="AC1190" s="504"/>
    </row>
    <row r="1191" spans="1:29" ht="16.7" customHeight="1" x14ac:dyDescent="0.15">
      <c r="A1191" s="520">
        <v>22</v>
      </c>
      <c r="B1191" s="520" t="s">
        <v>16970</v>
      </c>
      <c r="C1191" s="521" t="s">
        <v>16971</v>
      </c>
      <c r="D1191" s="542"/>
      <c r="E1191" s="534"/>
      <c r="F1191" s="534"/>
      <c r="H1191" s="541"/>
      <c r="I1191" s="763"/>
      <c r="J1191" s="544"/>
      <c r="K1191" s="579"/>
      <c r="L1191" s="1032"/>
      <c r="M1191" s="537"/>
      <c r="O1191" s="979"/>
      <c r="P1191" s="626" t="s">
        <v>3833</v>
      </c>
      <c r="Q1191" s="526" t="s">
        <v>1678</v>
      </c>
      <c r="R1191" s="527">
        <v>0.5</v>
      </c>
      <c r="S1191" s="1051"/>
      <c r="T1191" s="1032"/>
      <c r="U1191" s="537"/>
      <c r="W1191" s="534"/>
      <c r="X1191" s="537"/>
      <c r="Y1191" s="534"/>
      <c r="Z1191" s="538"/>
      <c r="AA1191" s="531">
        <f>ROUND(ROUND(ROUND(F1161*N1189,0)*R1191,0)*V1183,0)</f>
        <v>99</v>
      </c>
      <c r="AB1191" s="539"/>
      <c r="AC1191" s="504"/>
    </row>
    <row r="1192" spans="1:29" ht="16.7" customHeight="1" x14ac:dyDescent="0.15">
      <c r="A1192" s="520">
        <v>22</v>
      </c>
      <c r="B1192" s="520" t="s">
        <v>16972</v>
      </c>
      <c r="C1192" s="521" t="s">
        <v>16973</v>
      </c>
      <c r="D1192" s="542"/>
      <c r="E1192" s="534"/>
      <c r="F1192" s="534"/>
      <c r="H1192" s="541"/>
      <c r="I1192" s="1049" t="s">
        <v>10418</v>
      </c>
      <c r="J1192" s="525" t="s">
        <v>1678</v>
      </c>
      <c r="K1192" s="718">
        <v>0.96499999999999997</v>
      </c>
      <c r="L1192" s="1032"/>
      <c r="M1192" s="537"/>
      <c r="O1192" s="759"/>
      <c r="P1192" s="760"/>
      <c r="Q1192" s="526"/>
      <c r="R1192" s="527"/>
      <c r="S1192" s="1051"/>
      <c r="T1192" s="1032"/>
      <c r="U1192" s="537"/>
      <c r="W1192" s="534"/>
      <c r="X1192" s="537"/>
      <c r="Y1192" s="534"/>
      <c r="Z1192" s="538"/>
      <c r="AA1192" s="531">
        <f>ROUND(ROUND(ROUND(ROUND(F1161*K1192,0)*N1189,0),0)*V1183,0)</f>
        <v>190</v>
      </c>
      <c r="AB1192" s="539"/>
      <c r="AC1192" s="504"/>
    </row>
    <row r="1193" spans="1:29" ht="16.7" customHeight="1" x14ac:dyDescent="0.15">
      <c r="A1193" s="520">
        <v>22</v>
      </c>
      <c r="B1193" s="520" t="s">
        <v>16974</v>
      </c>
      <c r="C1193" s="521" t="s">
        <v>16975</v>
      </c>
      <c r="D1193" s="542"/>
      <c r="E1193" s="534"/>
      <c r="F1193" s="534"/>
      <c r="H1193" s="541"/>
      <c r="I1193" s="1047"/>
      <c r="J1193" s="537"/>
      <c r="L1193" s="1032"/>
      <c r="M1193" s="537"/>
      <c r="O1193" s="1048" t="s">
        <v>10414</v>
      </c>
      <c r="P1193" s="626" t="s">
        <v>16</v>
      </c>
      <c r="Q1193" s="526" t="s">
        <v>1678</v>
      </c>
      <c r="R1193" s="527">
        <v>0.7</v>
      </c>
      <c r="S1193" s="1051"/>
      <c r="T1193" s="1032"/>
      <c r="U1193" s="537"/>
      <c r="W1193" s="534"/>
      <c r="X1193" s="537"/>
      <c r="Y1193" s="534"/>
      <c r="Z1193" s="538"/>
      <c r="AA1193" s="531">
        <f>ROUND(ROUND(ROUND(ROUND(F1161*K1192,0)*N1189,0)*R1193,0)*V1183,0)</f>
        <v>133</v>
      </c>
      <c r="AB1193" s="539"/>
      <c r="AC1193" s="504"/>
    </row>
    <row r="1194" spans="1:29" ht="16.7" customHeight="1" x14ac:dyDescent="0.15">
      <c r="A1194" s="520">
        <v>22</v>
      </c>
      <c r="B1194" s="520" t="s">
        <v>16976</v>
      </c>
      <c r="C1194" s="521" t="s">
        <v>16977</v>
      </c>
      <c r="D1194" s="542"/>
      <c r="E1194" s="534"/>
      <c r="F1194" s="534"/>
      <c r="H1194" s="541"/>
      <c r="I1194" s="1044"/>
      <c r="J1194" s="544"/>
      <c r="K1194" s="725"/>
      <c r="L1194" s="967"/>
      <c r="M1194" s="544"/>
      <c r="N1194" s="548"/>
      <c r="O1194" s="979"/>
      <c r="P1194" s="626" t="s">
        <v>3833</v>
      </c>
      <c r="Q1194" s="526" t="s">
        <v>1678</v>
      </c>
      <c r="R1194" s="527">
        <v>0.5</v>
      </c>
      <c r="S1194" s="1052"/>
      <c r="T1194" s="967"/>
      <c r="U1194" s="544"/>
      <c r="V1194" s="548"/>
      <c r="W1194" s="534"/>
      <c r="X1194" s="537"/>
      <c r="Y1194" s="534"/>
      <c r="Z1194" s="538"/>
      <c r="AA1194" s="531">
        <f>ROUND(ROUND(ROUND(ROUND(F1161*K1192,0)*N1189,0)*R1194,0)*V1183,0)</f>
        <v>95</v>
      </c>
      <c r="AB1194" s="539"/>
      <c r="AC1194" s="504"/>
    </row>
    <row r="1195" spans="1:29" ht="16.7" customHeight="1" x14ac:dyDescent="0.15">
      <c r="A1195" s="520">
        <v>22</v>
      </c>
      <c r="B1195" s="520" t="s">
        <v>16978</v>
      </c>
      <c r="C1195" s="521" t="s">
        <v>16979</v>
      </c>
      <c r="D1195" s="542"/>
      <c r="E1195" s="534"/>
      <c r="F1195" s="534"/>
      <c r="H1195" s="541"/>
      <c r="I1195" s="757"/>
      <c r="J1195" s="525"/>
      <c r="K1195" s="758"/>
      <c r="L1195" s="966" t="s">
        <v>14896</v>
      </c>
      <c r="M1195" s="525" t="s">
        <v>1678</v>
      </c>
      <c r="N1195" s="529">
        <v>0.7</v>
      </c>
      <c r="O1195" s="759"/>
      <c r="P1195" s="760"/>
      <c r="Q1195" s="526"/>
      <c r="R1195" s="527"/>
      <c r="S1195" s="1054" t="s">
        <v>14959</v>
      </c>
      <c r="T1195" s="968" t="s">
        <v>12840</v>
      </c>
      <c r="U1195" s="525" t="s">
        <v>1678</v>
      </c>
      <c r="V1195" s="529">
        <v>0.7</v>
      </c>
      <c r="W1195" s="534"/>
      <c r="X1195" s="537"/>
      <c r="Y1195" s="534"/>
      <c r="Z1195" s="538"/>
      <c r="AA1195" s="531">
        <f>ROUND(ROUND(F1161*N1195,0)*V1195,0)</f>
        <v>275</v>
      </c>
      <c r="AB1195" s="539"/>
      <c r="AC1195" s="504"/>
    </row>
    <row r="1196" spans="1:29" ht="16.7" customHeight="1" x14ac:dyDescent="0.15">
      <c r="A1196" s="520">
        <v>22</v>
      </c>
      <c r="B1196" s="520" t="s">
        <v>16980</v>
      </c>
      <c r="C1196" s="521" t="s">
        <v>16981</v>
      </c>
      <c r="D1196" s="542"/>
      <c r="E1196" s="534"/>
      <c r="F1196" s="534"/>
      <c r="H1196" s="541"/>
      <c r="J1196" s="537"/>
      <c r="K1196" s="742"/>
      <c r="L1196" s="1032"/>
      <c r="M1196" s="537"/>
      <c r="O1196" s="1048" t="s">
        <v>10414</v>
      </c>
      <c r="P1196" s="626" t="s">
        <v>16</v>
      </c>
      <c r="Q1196" s="526" t="s">
        <v>1678</v>
      </c>
      <c r="R1196" s="527">
        <v>0.7</v>
      </c>
      <c r="S1196" s="1055"/>
      <c r="T1196" s="1032"/>
      <c r="U1196" s="537"/>
      <c r="W1196" s="534"/>
      <c r="X1196" s="537"/>
      <c r="Y1196" s="534"/>
      <c r="Z1196" s="538"/>
      <c r="AA1196" s="531">
        <f>ROUND(ROUND(ROUND(F1161*N1195,0)*R1196,0)*V1195,0)</f>
        <v>193</v>
      </c>
      <c r="AB1196" s="539"/>
      <c r="AC1196" s="504"/>
    </row>
    <row r="1197" spans="1:29" ht="16.7" customHeight="1" x14ac:dyDescent="0.15">
      <c r="A1197" s="520">
        <v>22</v>
      </c>
      <c r="B1197" s="520" t="s">
        <v>16982</v>
      </c>
      <c r="C1197" s="521" t="s">
        <v>16983</v>
      </c>
      <c r="D1197" s="542"/>
      <c r="E1197" s="534"/>
      <c r="F1197" s="534"/>
      <c r="H1197" s="541"/>
      <c r="I1197" s="763"/>
      <c r="J1197" s="544"/>
      <c r="K1197" s="579"/>
      <c r="L1197" s="1032"/>
      <c r="M1197" s="537"/>
      <c r="O1197" s="979"/>
      <c r="P1197" s="626" t="s">
        <v>3833</v>
      </c>
      <c r="Q1197" s="526" t="s">
        <v>1678</v>
      </c>
      <c r="R1197" s="527">
        <v>0.5</v>
      </c>
      <c r="S1197" s="1055"/>
      <c r="T1197" s="1032"/>
      <c r="U1197" s="537"/>
      <c r="W1197" s="534"/>
      <c r="X1197" s="537"/>
      <c r="Y1197" s="534"/>
      <c r="Z1197" s="538"/>
      <c r="AA1197" s="531">
        <f>ROUND(ROUND(ROUND(F1161*N1195,0)*R1197,0)*V1195,0)</f>
        <v>138</v>
      </c>
      <c r="AB1197" s="539"/>
      <c r="AC1197" s="504"/>
    </row>
    <row r="1198" spans="1:29" ht="16.7" customHeight="1" x14ac:dyDescent="0.15">
      <c r="A1198" s="520">
        <v>22</v>
      </c>
      <c r="B1198" s="520" t="s">
        <v>16984</v>
      </c>
      <c r="C1198" s="521" t="s">
        <v>16985</v>
      </c>
      <c r="D1198" s="542"/>
      <c r="E1198" s="534"/>
      <c r="F1198" s="534"/>
      <c r="H1198" s="541"/>
      <c r="I1198" s="1049" t="s">
        <v>10418</v>
      </c>
      <c r="J1198" s="525" t="s">
        <v>1678</v>
      </c>
      <c r="K1198" s="718">
        <v>0.96499999999999997</v>
      </c>
      <c r="L1198" s="1032"/>
      <c r="M1198" s="537"/>
      <c r="O1198" s="759"/>
      <c r="P1198" s="760"/>
      <c r="Q1198" s="526"/>
      <c r="R1198" s="527"/>
      <c r="S1198" s="1055"/>
      <c r="T1198" s="1032"/>
      <c r="U1198" s="537"/>
      <c r="W1198" s="534"/>
      <c r="X1198" s="537"/>
      <c r="Y1198" s="534"/>
      <c r="Z1198" s="538"/>
      <c r="AA1198" s="531">
        <f>ROUND(ROUND(ROUND(ROUND(F1161*K1198,0)*N1195,0)*V1195,0),0)</f>
        <v>265</v>
      </c>
      <c r="AB1198" s="539"/>
      <c r="AC1198" s="504"/>
    </row>
    <row r="1199" spans="1:29" ht="16.7" customHeight="1" x14ac:dyDescent="0.15">
      <c r="A1199" s="520">
        <v>22</v>
      </c>
      <c r="B1199" s="520" t="s">
        <v>16986</v>
      </c>
      <c r="C1199" s="521" t="s">
        <v>16987</v>
      </c>
      <c r="D1199" s="542"/>
      <c r="E1199" s="534"/>
      <c r="F1199" s="534"/>
      <c r="H1199" s="541"/>
      <c r="I1199" s="1047"/>
      <c r="J1199" s="537"/>
      <c r="L1199" s="1032"/>
      <c r="M1199" s="537"/>
      <c r="O1199" s="1048" t="s">
        <v>10414</v>
      </c>
      <c r="P1199" s="626" t="s">
        <v>16</v>
      </c>
      <c r="Q1199" s="526" t="s">
        <v>1678</v>
      </c>
      <c r="R1199" s="527">
        <v>0.7</v>
      </c>
      <c r="S1199" s="1055"/>
      <c r="T1199" s="1032"/>
      <c r="U1199" s="537"/>
      <c r="W1199" s="534"/>
      <c r="X1199" s="537"/>
      <c r="Y1199" s="534"/>
      <c r="Z1199" s="538"/>
      <c r="AA1199" s="531">
        <f>ROUND(ROUND(ROUND(ROUND(ROUND(F1161*K1198,0)*N1195,0)*R1199,0)*V1195,0),0)</f>
        <v>186</v>
      </c>
      <c r="AB1199" s="539"/>
      <c r="AC1199" s="504"/>
    </row>
    <row r="1200" spans="1:29" ht="16.7" customHeight="1" x14ac:dyDescent="0.15">
      <c r="A1200" s="520">
        <v>22</v>
      </c>
      <c r="B1200" s="520" t="s">
        <v>16988</v>
      </c>
      <c r="C1200" s="521" t="s">
        <v>16989</v>
      </c>
      <c r="D1200" s="542"/>
      <c r="E1200" s="534"/>
      <c r="F1200" s="534"/>
      <c r="H1200" s="541"/>
      <c r="I1200" s="1044"/>
      <c r="J1200" s="544"/>
      <c r="K1200" s="725"/>
      <c r="L1200" s="967"/>
      <c r="M1200" s="544"/>
      <c r="N1200" s="548"/>
      <c r="O1200" s="979"/>
      <c r="P1200" s="626" t="s">
        <v>3833</v>
      </c>
      <c r="Q1200" s="526" t="s">
        <v>1678</v>
      </c>
      <c r="R1200" s="527">
        <v>0.5</v>
      </c>
      <c r="S1200" s="1055"/>
      <c r="T1200" s="1032"/>
      <c r="U1200" s="537"/>
      <c r="W1200" s="534"/>
      <c r="X1200" s="537"/>
      <c r="Y1200" s="534"/>
      <c r="Z1200" s="538"/>
      <c r="AA1200" s="531">
        <f>ROUND(ROUND(ROUND(ROUND(ROUND(F1161*K1198,0)*N1195,0)*R1200,0)*V1195,0),0)</f>
        <v>133</v>
      </c>
      <c r="AB1200" s="539"/>
      <c r="AC1200" s="504"/>
    </row>
    <row r="1201" spans="1:29" ht="16.7" customHeight="1" x14ac:dyDescent="0.15">
      <c r="A1201" s="520">
        <v>22</v>
      </c>
      <c r="B1201" s="520" t="s">
        <v>16990</v>
      </c>
      <c r="C1201" s="521" t="s">
        <v>16991</v>
      </c>
      <c r="D1201" s="542"/>
      <c r="E1201" s="534"/>
      <c r="F1201" s="534"/>
      <c r="H1201" s="541"/>
      <c r="I1201" s="757"/>
      <c r="J1201" s="525"/>
      <c r="K1201" s="758"/>
      <c r="L1201" s="966" t="s">
        <v>14906</v>
      </c>
      <c r="M1201" s="525" t="s">
        <v>1678</v>
      </c>
      <c r="N1201" s="529">
        <v>0.5</v>
      </c>
      <c r="O1201" s="759"/>
      <c r="P1201" s="760"/>
      <c r="Q1201" s="526"/>
      <c r="R1201" s="527"/>
      <c r="S1201" s="1055"/>
      <c r="T1201" s="1032"/>
      <c r="U1201" s="537"/>
      <c r="W1201" s="534"/>
      <c r="X1201" s="537"/>
      <c r="Y1201" s="534"/>
      <c r="Z1201" s="538"/>
      <c r="AA1201" s="531">
        <f>ROUND(ROUND(F1161*N1201,0)*V1195,0)</f>
        <v>197</v>
      </c>
      <c r="AB1201" s="539"/>
      <c r="AC1201" s="504"/>
    </row>
    <row r="1202" spans="1:29" ht="16.7" customHeight="1" x14ac:dyDescent="0.15">
      <c r="A1202" s="520">
        <v>22</v>
      </c>
      <c r="B1202" s="520" t="s">
        <v>16992</v>
      </c>
      <c r="C1202" s="521" t="s">
        <v>16993</v>
      </c>
      <c r="D1202" s="542"/>
      <c r="E1202" s="534"/>
      <c r="F1202" s="534"/>
      <c r="H1202" s="541"/>
      <c r="J1202" s="537"/>
      <c r="K1202" s="742"/>
      <c r="L1202" s="1032"/>
      <c r="M1202" s="537"/>
      <c r="O1202" s="1048" t="s">
        <v>10414</v>
      </c>
      <c r="P1202" s="626" t="s">
        <v>16</v>
      </c>
      <c r="Q1202" s="526" t="s">
        <v>1678</v>
      </c>
      <c r="R1202" s="527">
        <v>0.7</v>
      </c>
      <c r="S1202" s="1055"/>
      <c r="T1202" s="1032"/>
      <c r="U1202" s="537"/>
      <c r="W1202" s="534"/>
      <c r="X1202" s="537"/>
      <c r="Y1202" s="534"/>
      <c r="Z1202" s="538"/>
      <c r="AA1202" s="531">
        <f>ROUND(ROUND(ROUND(F1161*N1201,0)*R1202,0)*V1195,0)</f>
        <v>138</v>
      </c>
      <c r="AB1202" s="539"/>
      <c r="AC1202" s="504"/>
    </row>
    <row r="1203" spans="1:29" ht="16.7" customHeight="1" x14ac:dyDescent="0.15">
      <c r="A1203" s="520">
        <v>22</v>
      </c>
      <c r="B1203" s="520" t="s">
        <v>16994</v>
      </c>
      <c r="C1203" s="521" t="s">
        <v>16995</v>
      </c>
      <c r="D1203" s="542"/>
      <c r="E1203" s="534"/>
      <c r="F1203" s="534"/>
      <c r="H1203" s="541"/>
      <c r="I1203" s="763"/>
      <c r="J1203" s="544"/>
      <c r="K1203" s="579"/>
      <c r="L1203" s="1032"/>
      <c r="M1203" s="537"/>
      <c r="O1203" s="979"/>
      <c r="P1203" s="626" t="s">
        <v>3833</v>
      </c>
      <c r="Q1203" s="526" t="s">
        <v>1678</v>
      </c>
      <c r="R1203" s="527">
        <v>0.5</v>
      </c>
      <c r="S1203" s="1055"/>
      <c r="T1203" s="1032"/>
      <c r="U1203" s="537"/>
      <c r="W1203" s="534"/>
      <c r="X1203" s="537"/>
      <c r="Y1203" s="534"/>
      <c r="Z1203" s="538"/>
      <c r="AA1203" s="531">
        <f>ROUND(ROUND(ROUND(F1161*N1201,0)*R1203,0)*V1195,0)</f>
        <v>99</v>
      </c>
      <c r="AB1203" s="539"/>
      <c r="AC1203" s="504"/>
    </row>
    <row r="1204" spans="1:29" ht="16.7" customHeight="1" x14ac:dyDescent="0.15">
      <c r="A1204" s="520">
        <v>22</v>
      </c>
      <c r="B1204" s="520" t="s">
        <v>16996</v>
      </c>
      <c r="C1204" s="521" t="s">
        <v>16997</v>
      </c>
      <c r="D1204" s="542"/>
      <c r="E1204" s="534"/>
      <c r="F1204" s="534"/>
      <c r="H1204" s="541"/>
      <c r="I1204" s="1049" t="s">
        <v>10418</v>
      </c>
      <c r="J1204" s="525" t="s">
        <v>1678</v>
      </c>
      <c r="K1204" s="718">
        <v>0.96499999999999997</v>
      </c>
      <c r="L1204" s="1032"/>
      <c r="M1204" s="537"/>
      <c r="O1204" s="759"/>
      <c r="P1204" s="760"/>
      <c r="Q1204" s="526"/>
      <c r="R1204" s="527"/>
      <c r="S1204" s="1055"/>
      <c r="T1204" s="1032"/>
      <c r="U1204" s="537"/>
      <c r="W1204" s="534"/>
      <c r="X1204" s="537"/>
      <c r="Y1204" s="534"/>
      <c r="Z1204" s="538"/>
      <c r="AA1204" s="531">
        <f>ROUND(ROUND(ROUND(ROUND(F1161*K1204,0)*N1201,0),0)*V1195,0)</f>
        <v>190</v>
      </c>
      <c r="AB1204" s="539"/>
      <c r="AC1204" s="504"/>
    </row>
    <row r="1205" spans="1:29" ht="16.7" customHeight="1" x14ac:dyDescent="0.15">
      <c r="A1205" s="520">
        <v>22</v>
      </c>
      <c r="B1205" s="520" t="s">
        <v>16998</v>
      </c>
      <c r="C1205" s="521" t="s">
        <v>16999</v>
      </c>
      <c r="D1205" s="542"/>
      <c r="E1205" s="534"/>
      <c r="F1205" s="534"/>
      <c r="H1205" s="541"/>
      <c r="I1205" s="1047"/>
      <c r="J1205" s="537"/>
      <c r="L1205" s="1032"/>
      <c r="M1205" s="537"/>
      <c r="O1205" s="1048" t="s">
        <v>10414</v>
      </c>
      <c r="P1205" s="626" t="s">
        <v>16</v>
      </c>
      <c r="Q1205" s="526" t="s">
        <v>1678</v>
      </c>
      <c r="R1205" s="527">
        <v>0.7</v>
      </c>
      <c r="S1205" s="1055"/>
      <c r="T1205" s="1032"/>
      <c r="U1205" s="537"/>
      <c r="W1205" s="534"/>
      <c r="X1205" s="537"/>
      <c r="Y1205" s="534"/>
      <c r="Z1205" s="538"/>
      <c r="AA1205" s="531">
        <f>ROUND(ROUND(ROUND(ROUND(F1161*K1204,0)*N1201,0)*R1205,0)*V1195,0)</f>
        <v>133</v>
      </c>
      <c r="AB1205" s="539"/>
      <c r="AC1205" s="504"/>
    </row>
    <row r="1206" spans="1:29" ht="16.7" customHeight="1" x14ac:dyDescent="0.15">
      <c r="A1206" s="520">
        <v>22</v>
      </c>
      <c r="B1206" s="520" t="s">
        <v>17000</v>
      </c>
      <c r="C1206" s="521" t="s">
        <v>17001</v>
      </c>
      <c r="D1206" s="557"/>
      <c r="E1206" s="550"/>
      <c r="F1206" s="550"/>
      <c r="G1206" s="650"/>
      <c r="H1206" s="558"/>
      <c r="I1206" s="1044"/>
      <c r="J1206" s="544"/>
      <c r="K1206" s="725"/>
      <c r="L1206" s="967"/>
      <c r="M1206" s="544"/>
      <c r="N1206" s="548"/>
      <c r="O1206" s="979"/>
      <c r="P1206" s="626" t="s">
        <v>3833</v>
      </c>
      <c r="Q1206" s="526" t="s">
        <v>1678</v>
      </c>
      <c r="R1206" s="527">
        <v>0.5</v>
      </c>
      <c r="S1206" s="1052"/>
      <c r="T1206" s="967"/>
      <c r="U1206" s="544"/>
      <c r="V1206" s="548"/>
      <c r="W1206" s="550"/>
      <c r="X1206" s="544"/>
      <c r="Y1206" s="550"/>
      <c r="Z1206" s="553"/>
      <c r="AA1206" s="531">
        <f>ROUND(ROUND(ROUND(ROUND(F1161*K1204,0)*N1201,0)*R1206,0)*V1195,0)</f>
        <v>95</v>
      </c>
      <c r="AB1206" s="559"/>
      <c r="AC1206" s="504"/>
    </row>
    <row r="1207" spans="1:29" ht="16.7" customHeight="1" x14ac:dyDescent="0.15">
      <c r="A1207" s="520">
        <v>22</v>
      </c>
      <c r="B1207" s="520">
        <v>9345</v>
      </c>
      <c r="C1207" s="521" t="s">
        <v>17002</v>
      </c>
      <c r="D1207" s="560"/>
      <c r="E1207" s="522"/>
      <c r="F1207" s="522"/>
      <c r="G1207" s="585"/>
      <c r="H1207" s="561"/>
      <c r="I1207" s="757"/>
      <c r="J1207" s="525"/>
      <c r="K1207" s="758"/>
      <c r="L1207" s="1050" t="s">
        <v>14896</v>
      </c>
      <c r="M1207" s="525" t="s">
        <v>1678</v>
      </c>
      <c r="N1207" s="529">
        <v>0.7</v>
      </c>
      <c r="O1207" s="759"/>
      <c r="P1207" s="760"/>
      <c r="Q1207" s="526"/>
      <c r="R1207" s="527"/>
      <c r="S1207" s="761"/>
      <c r="T1207" s="757"/>
      <c r="U1207" s="525"/>
      <c r="V1207" s="529"/>
      <c r="W1207" s="522"/>
      <c r="X1207" s="525"/>
      <c r="Y1207" s="936" t="s">
        <v>14983</v>
      </c>
      <c r="Z1207" s="941"/>
      <c r="AA1207" s="531">
        <f>ROUND(ROUND(F1161*N1207,0)-Y1210,0)</f>
        <v>381</v>
      </c>
      <c r="AB1207" s="532"/>
      <c r="AC1207" s="504"/>
    </row>
    <row r="1208" spans="1:29" ht="16.7" customHeight="1" x14ac:dyDescent="0.15">
      <c r="A1208" s="520">
        <v>22</v>
      </c>
      <c r="B1208" s="520">
        <v>9346</v>
      </c>
      <c r="C1208" s="521" t="s">
        <v>17003</v>
      </c>
      <c r="D1208" s="542"/>
      <c r="E1208" s="534"/>
      <c r="F1208" s="534"/>
      <c r="H1208" s="541"/>
      <c r="J1208" s="537"/>
      <c r="K1208" s="742"/>
      <c r="L1208" s="1032"/>
      <c r="M1208" s="537"/>
      <c r="O1208" s="1048" t="s">
        <v>10414</v>
      </c>
      <c r="P1208" s="626" t="s">
        <v>16</v>
      </c>
      <c r="Q1208" s="526" t="s">
        <v>1678</v>
      </c>
      <c r="R1208" s="527">
        <v>0.7</v>
      </c>
      <c r="S1208" s="762"/>
      <c r="U1208" s="537"/>
      <c r="W1208" s="534"/>
      <c r="X1208" s="537"/>
      <c r="Y1208" s="937"/>
      <c r="Z1208" s="942"/>
      <c r="AA1208" s="531">
        <f>ROUND(ROUND(ROUND(F1161*N1207,0)*R1208,0)-Y1210,0)</f>
        <v>263</v>
      </c>
      <c r="AB1208" s="539"/>
      <c r="AC1208" s="504"/>
    </row>
    <row r="1209" spans="1:29" ht="16.7" customHeight="1" x14ac:dyDescent="0.15">
      <c r="A1209" s="520">
        <v>22</v>
      </c>
      <c r="B1209" s="520" t="s">
        <v>17004</v>
      </c>
      <c r="C1209" s="521" t="s">
        <v>17005</v>
      </c>
      <c r="D1209" s="542"/>
      <c r="E1209" s="534"/>
      <c r="F1209" s="534"/>
      <c r="H1209" s="541"/>
      <c r="I1209" s="763"/>
      <c r="J1209" s="544"/>
      <c r="K1209" s="579"/>
      <c r="L1209" s="1032"/>
      <c r="M1209" s="537"/>
      <c r="O1209" s="979"/>
      <c r="P1209" s="626" t="s">
        <v>3833</v>
      </c>
      <c r="Q1209" s="526" t="s">
        <v>1678</v>
      </c>
      <c r="R1209" s="527">
        <v>0.5</v>
      </c>
      <c r="S1209" s="762"/>
      <c r="U1209" s="537"/>
      <c r="W1209" s="534"/>
      <c r="X1209" s="537"/>
      <c r="Y1209" s="555"/>
      <c r="Z1209" s="556"/>
      <c r="AA1209" s="531">
        <f>ROUND(ROUND(ROUND(F1161*N1207,0)*R1209,0)-Y1210,0)</f>
        <v>185</v>
      </c>
      <c r="AB1209" s="539"/>
      <c r="AC1209" s="504"/>
    </row>
    <row r="1210" spans="1:29" ht="16.7" customHeight="1" x14ac:dyDescent="0.15">
      <c r="A1210" s="520">
        <v>22</v>
      </c>
      <c r="B1210" s="520">
        <v>9347</v>
      </c>
      <c r="C1210" s="521" t="s">
        <v>17006</v>
      </c>
      <c r="D1210" s="542"/>
      <c r="E1210" s="534"/>
      <c r="F1210" s="534"/>
      <c r="H1210" s="541"/>
      <c r="I1210" s="1049" t="s">
        <v>10418</v>
      </c>
      <c r="J1210" s="525" t="s">
        <v>1678</v>
      </c>
      <c r="K1210" s="718">
        <v>0.96499999999999997</v>
      </c>
      <c r="L1210" s="1032"/>
      <c r="M1210" s="537"/>
      <c r="O1210" s="759"/>
      <c r="P1210" s="760"/>
      <c r="Q1210" s="526"/>
      <c r="R1210" s="527"/>
      <c r="S1210" s="762"/>
      <c r="U1210" s="537"/>
      <c r="W1210" s="534"/>
      <c r="X1210" s="537"/>
      <c r="Y1210" s="765">
        <v>12</v>
      </c>
      <c r="Z1210" s="942" t="s">
        <v>14988</v>
      </c>
      <c r="AA1210" s="531">
        <f>ROUND(ROUND(ROUND(ROUND(F1161*K1210,0)*N1207,0),0)-Y1210,0)</f>
        <v>367</v>
      </c>
      <c r="AB1210" s="539"/>
      <c r="AC1210" s="504"/>
    </row>
    <row r="1211" spans="1:29" ht="16.7" customHeight="1" x14ac:dyDescent="0.15">
      <c r="A1211" s="520">
        <v>22</v>
      </c>
      <c r="B1211" s="520">
        <v>9348</v>
      </c>
      <c r="C1211" s="521" t="s">
        <v>17007</v>
      </c>
      <c r="D1211" s="542"/>
      <c r="E1211" s="534"/>
      <c r="F1211" s="534"/>
      <c r="H1211" s="541"/>
      <c r="I1211" s="1047"/>
      <c r="J1211" s="537"/>
      <c r="L1211" s="1032"/>
      <c r="M1211" s="537"/>
      <c r="O1211" s="1048" t="s">
        <v>10414</v>
      </c>
      <c r="P1211" s="626" t="s">
        <v>16</v>
      </c>
      <c r="Q1211" s="526" t="s">
        <v>1678</v>
      </c>
      <c r="R1211" s="527">
        <v>0.7</v>
      </c>
      <c r="S1211" s="762"/>
      <c r="U1211" s="537"/>
      <c r="W1211" s="534"/>
      <c r="X1211" s="537"/>
      <c r="Y1211" s="534"/>
      <c r="Z1211" s="942"/>
      <c r="AA1211" s="531">
        <f>ROUND(ROUND(ROUND(ROUND(F1161*K1210,0)*N1207,0)*R1211,0)-Y1210,0)</f>
        <v>253</v>
      </c>
      <c r="AB1211" s="539"/>
      <c r="AC1211" s="504"/>
    </row>
    <row r="1212" spans="1:29" ht="16.7" customHeight="1" x14ac:dyDescent="0.15">
      <c r="A1212" s="520">
        <v>22</v>
      </c>
      <c r="B1212" s="520" t="s">
        <v>17008</v>
      </c>
      <c r="C1212" s="521" t="s">
        <v>17009</v>
      </c>
      <c r="D1212" s="542"/>
      <c r="E1212" s="534"/>
      <c r="F1212" s="534"/>
      <c r="H1212" s="541"/>
      <c r="I1212" s="1044"/>
      <c r="J1212" s="544"/>
      <c r="K1212" s="725"/>
      <c r="L1212" s="967"/>
      <c r="M1212" s="544"/>
      <c r="N1212" s="548"/>
      <c r="O1212" s="979"/>
      <c r="P1212" s="626" t="s">
        <v>3833</v>
      </c>
      <c r="Q1212" s="526" t="s">
        <v>1678</v>
      </c>
      <c r="R1212" s="527">
        <v>0.5</v>
      </c>
      <c r="S1212" s="762"/>
      <c r="U1212" s="537"/>
      <c r="W1212" s="534"/>
      <c r="X1212" s="537"/>
      <c r="Y1212" s="534"/>
      <c r="Z1212" s="538"/>
      <c r="AA1212" s="531">
        <f>ROUND(ROUND(ROUND(ROUND(F1161*K1210,0)*N1207,0)*R1212,0)-Y1210,0)</f>
        <v>178</v>
      </c>
      <c r="AB1212" s="539"/>
      <c r="AC1212" s="504"/>
    </row>
    <row r="1213" spans="1:29" ht="16.7" customHeight="1" x14ac:dyDescent="0.15">
      <c r="A1213" s="520">
        <v>22</v>
      </c>
      <c r="B1213" s="520" t="s">
        <v>17010</v>
      </c>
      <c r="C1213" s="521" t="s">
        <v>17011</v>
      </c>
      <c r="D1213" s="542"/>
      <c r="E1213" s="534"/>
      <c r="F1213" s="534"/>
      <c r="H1213" s="541"/>
      <c r="I1213" s="757"/>
      <c r="J1213" s="525"/>
      <c r="K1213" s="758"/>
      <c r="L1213" s="966" t="s">
        <v>14906</v>
      </c>
      <c r="M1213" s="525" t="s">
        <v>1678</v>
      </c>
      <c r="N1213" s="529">
        <v>0.5</v>
      </c>
      <c r="O1213" s="759"/>
      <c r="P1213" s="760"/>
      <c r="Q1213" s="526"/>
      <c r="R1213" s="527"/>
      <c r="S1213" s="762"/>
      <c r="U1213" s="537"/>
      <c r="W1213" s="534"/>
      <c r="X1213" s="537"/>
      <c r="Y1213" s="534"/>
      <c r="Z1213" s="538"/>
      <c r="AA1213" s="531">
        <f>ROUND(ROUND(F1161*N1213,0)-Y1210,0)</f>
        <v>269</v>
      </c>
      <c r="AB1213" s="539"/>
      <c r="AC1213" s="504"/>
    </row>
    <row r="1214" spans="1:29" ht="16.7" customHeight="1" x14ac:dyDescent="0.15">
      <c r="A1214" s="520">
        <v>22</v>
      </c>
      <c r="B1214" s="520" t="s">
        <v>17012</v>
      </c>
      <c r="C1214" s="521" t="s">
        <v>17013</v>
      </c>
      <c r="D1214" s="542"/>
      <c r="E1214" s="534"/>
      <c r="F1214" s="534"/>
      <c r="H1214" s="541"/>
      <c r="J1214" s="537"/>
      <c r="K1214" s="742"/>
      <c r="L1214" s="1032"/>
      <c r="M1214" s="537"/>
      <c r="O1214" s="1048" t="s">
        <v>10414</v>
      </c>
      <c r="P1214" s="626" t="s">
        <v>16</v>
      </c>
      <c r="Q1214" s="526" t="s">
        <v>1678</v>
      </c>
      <c r="R1214" s="527">
        <v>0.7</v>
      </c>
      <c r="S1214" s="762"/>
      <c r="U1214" s="537"/>
      <c r="W1214" s="534"/>
      <c r="X1214" s="537"/>
      <c r="Y1214" s="534"/>
      <c r="Z1214" s="538"/>
      <c r="AA1214" s="531">
        <f>ROUND(ROUND(ROUND(F1161*N1213,0)*R1214,0)-Y1210,0)</f>
        <v>185</v>
      </c>
      <c r="AB1214" s="539"/>
      <c r="AC1214" s="504"/>
    </row>
    <row r="1215" spans="1:29" ht="16.7" customHeight="1" x14ac:dyDescent="0.15">
      <c r="A1215" s="520">
        <v>22</v>
      </c>
      <c r="B1215" s="520" t="s">
        <v>17014</v>
      </c>
      <c r="C1215" s="521" t="s">
        <v>17015</v>
      </c>
      <c r="D1215" s="542"/>
      <c r="E1215" s="534"/>
      <c r="F1215" s="534"/>
      <c r="H1215" s="541"/>
      <c r="I1215" s="763"/>
      <c r="J1215" s="544"/>
      <c r="K1215" s="579"/>
      <c r="L1215" s="1032"/>
      <c r="M1215" s="537"/>
      <c r="O1215" s="979"/>
      <c r="P1215" s="626" t="s">
        <v>3833</v>
      </c>
      <c r="Q1215" s="526" t="s">
        <v>1678</v>
      </c>
      <c r="R1215" s="527">
        <v>0.5</v>
      </c>
      <c r="S1215" s="762"/>
      <c r="U1215" s="537"/>
      <c r="W1215" s="534"/>
      <c r="X1215" s="537"/>
      <c r="Y1215" s="534"/>
      <c r="Z1215" s="538"/>
      <c r="AA1215" s="531">
        <f>ROUND(ROUND(ROUND(F1161*N1213,0)*R1215,0)-Y1210,0)</f>
        <v>129</v>
      </c>
      <c r="AB1215" s="539"/>
      <c r="AC1215" s="504"/>
    </row>
    <row r="1216" spans="1:29" ht="16.7" customHeight="1" x14ac:dyDescent="0.15">
      <c r="A1216" s="520">
        <v>22</v>
      </c>
      <c r="B1216" s="520" t="s">
        <v>17016</v>
      </c>
      <c r="C1216" s="521" t="s">
        <v>17017</v>
      </c>
      <c r="D1216" s="542"/>
      <c r="E1216" s="534"/>
      <c r="F1216" s="534"/>
      <c r="H1216" s="541"/>
      <c r="I1216" s="1049" t="s">
        <v>10418</v>
      </c>
      <c r="J1216" s="525" t="s">
        <v>1678</v>
      </c>
      <c r="K1216" s="718">
        <v>0.96499999999999997</v>
      </c>
      <c r="L1216" s="1032"/>
      <c r="M1216" s="537"/>
      <c r="O1216" s="759"/>
      <c r="P1216" s="760"/>
      <c r="Q1216" s="526"/>
      <c r="R1216" s="527"/>
      <c r="S1216" s="762"/>
      <c r="U1216" s="537"/>
      <c r="W1216" s="534"/>
      <c r="X1216" s="537"/>
      <c r="Y1216" s="534"/>
      <c r="Z1216" s="538"/>
      <c r="AA1216" s="531">
        <f>ROUND(ROUND(ROUND(ROUND(F1161*K1216,0)*N1213,0),0)-Y1210,0)</f>
        <v>259</v>
      </c>
      <c r="AB1216" s="539"/>
      <c r="AC1216" s="504"/>
    </row>
    <row r="1217" spans="1:29" ht="16.7" customHeight="1" x14ac:dyDescent="0.15">
      <c r="A1217" s="520">
        <v>22</v>
      </c>
      <c r="B1217" s="520" t="s">
        <v>17018</v>
      </c>
      <c r="C1217" s="521" t="s">
        <v>17019</v>
      </c>
      <c r="D1217" s="542"/>
      <c r="E1217" s="534"/>
      <c r="F1217" s="534"/>
      <c r="H1217" s="541"/>
      <c r="I1217" s="1047"/>
      <c r="J1217" s="537"/>
      <c r="L1217" s="1032"/>
      <c r="M1217" s="537"/>
      <c r="O1217" s="1048" t="s">
        <v>10414</v>
      </c>
      <c r="P1217" s="626" t="s">
        <v>16</v>
      </c>
      <c r="Q1217" s="526" t="s">
        <v>1678</v>
      </c>
      <c r="R1217" s="527">
        <v>0.7</v>
      </c>
      <c r="S1217" s="762"/>
      <c r="U1217" s="537"/>
      <c r="W1217" s="534"/>
      <c r="X1217" s="537"/>
      <c r="Y1217" s="534"/>
      <c r="Z1217" s="538"/>
      <c r="AA1217" s="531">
        <f>ROUND(ROUND(ROUND(ROUND(F1161*K1216,0)*N1213,0)*R1217,0)-Y1210,0)</f>
        <v>178</v>
      </c>
      <c r="AB1217" s="539"/>
      <c r="AC1217" s="504"/>
    </row>
    <row r="1218" spans="1:29" ht="16.7" customHeight="1" x14ac:dyDescent="0.15">
      <c r="A1218" s="520">
        <v>22</v>
      </c>
      <c r="B1218" s="520" t="s">
        <v>17020</v>
      </c>
      <c r="C1218" s="521" t="s">
        <v>17021</v>
      </c>
      <c r="D1218" s="542"/>
      <c r="E1218" s="534"/>
      <c r="F1218" s="534"/>
      <c r="H1218" s="541"/>
      <c r="I1218" s="1044"/>
      <c r="J1218" s="544"/>
      <c r="K1218" s="725"/>
      <c r="L1218" s="967"/>
      <c r="M1218" s="544"/>
      <c r="N1218" s="548"/>
      <c r="O1218" s="979"/>
      <c r="P1218" s="626" t="s">
        <v>3833</v>
      </c>
      <c r="Q1218" s="526" t="s">
        <v>1678</v>
      </c>
      <c r="R1218" s="527">
        <v>0.5</v>
      </c>
      <c r="S1218" s="764"/>
      <c r="T1218" s="763"/>
      <c r="U1218" s="544"/>
      <c r="V1218" s="548"/>
      <c r="W1218" s="534"/>
      <c r="X1218" s="537"/>
      <c r="Y1218" s="534"/>
      <c r="Z1218" s="538"/>
      <c r="AA1218" s="531">
        <f>ROUND(ROUND(ROUND(ROUND(F1161*K1216,0)*N1213,0)*R1218,0)-Y1210,0)</f>
        <v>124</v>
      </c>
      <c r="AB1218" s="539"/>
      <c r="AC1218" s="504"/>
    </row>
    <row r="1219" spans="1:29" ht="16.7" customHeight="1" x14ac:dyDescent="0.15">
      <c r="A1219" s="520">
        <v>22</v>
      </c>
      <c r="B1219" s="520">
        <v>9355</v>
      </c>
      <c r="C1219" s="521" t="s">
        <v>17022</v>
      </c>
      <c r="D1219" s="542"/>
      <c r="E1219" s="534"/>
      <c r="F1219" s="534"/>
      <c r="H1219" s="541"/>
      <c r="I1219" s="757"/>
      <c r="J1219" s="525"/>
      <c r="K1219" s="758"/>
      <c r="L1219" s="1050" t="s">
        <v>14896</v>
      </c>
      <c r="M1219" s="525" t="s">
        <v>1678</v>
      </c>
      <c r="N1219" s="529">
        <v>0.7</v>
      </c>
      <c r="O1219" s="759"/>
      <c r="P1219" s="760"/>
      <c r="Q1219" s="526"/>
      <c r="R1219" s="527"/>
      <c r="S1219" s="1054" t="s">
        <v>10423</v>
      </c>
      <c r="T1219" s="968" t="s">
        <v>12821</v>
      </c>
      <c r="U1219" s="525" t="s">
        <v>1678</v>
      </c>
      <c r="V1219" s="529">
        <v>0.5</v>
      </c>
      <c r="W1219" s="534"/>
      <c r="X1219" s="537"/>
      <c r="Y1219" s="534"/>
      <c r="Z1219" s="538"/>
      <c r="AA1219" s="531">
        <f>ROUND(ROUND(ROUND(F1161*N1219,0)*V1219,0)-Y1210,0)</f>
        <v>185</v>
      </c>
      <c r="AB1219" s="539"/>
      <c r="AC1219" s="504"/>
    </row>
    <row r="1220" spans="1:29" ht="16.7" customHeight="1" x14ac:dyDescent="0.15">
      <c r="A1220" s="520">
        <v>22</v>
      </c>
      <c r="B1220" s="520">
        <v>9356</v>
      </c>
      <c r="C1220" s="521" t="s">
        <v>17023</v>
      </c>
      <c r="D1220" s="542"/>
      <c r="E1220" s="534"/>
      <c r="F1220" s="534"/>
      <c r="H1220" s="541"/>
      <c r="J1220" s="537"/>
      <c r="K1220" s="742"/>
      <c r="L1220" s="1032"/>
      <c r="M1220" s="537"/>
      <c r="O1220" s="1048" t="s">
        <v>10414</v>
      </c>
      <c r="P1220" s="626" t="s">
        <v>16</v>
      </c>
      <c r="Q1220" s="526" t="s">
        <v>1678</v>
      </c>
      <c r="R1220" s="527">
        <v>0.7</v>
      </c>
      <c r="S1220" s="1051"/>
      <c r="T1220" s="1032"/>
      <c r="U1220" s="537"/>
      <c r="W1220" s="534"/>
      <c r="X1220" s="537"/>
      <c r="Y1220" s="534"/>
      <c r="Z1220" s="538"/>
      <c r="AA1220" s="531">
        <f>ROUND(ROUND(ROUND(ROUND(F1161*N1219,0)*R1220,0)*V1219,0)-Y1210,0)</f>
        <v>126</v>
      </c>
      <c r="AB1220" s="539"/>
      <c r="AC1220" s="504"/>
    </row>
    <row r="1221" spans="1:29" ht="16.7" customHeight="1" x14ac:dyDescent="0.15">
      <c r="A1221" s="520">
        <v>22</v>
      </c>
      <c r="B1221" s="520" t="s">
        <v>17024</v>
      </c>
      <c r="C1221" s="521" t="s">
        <v>17025</v>
      </c>
      <c r="D1221" s="542"/>
      <c r="E1221" s="534"/>
      <c r="F1221" s="534"/>
      <c r="H1221" s="541"/>
      <c r="I1221" s="763"/>
      <c r="J1221" s="544"/>
      <c r="K1221" s="579"/>
      <c r="L1221" s="1032"/>
      <c r="M1221" s="537"/>
      <c r="O1221" s="979"/>
      <c r="P1221" s="626" t="s">
        <v>3833</v>
      </c>
      <c r="Q1221" s="526" t="s">
        <v>1678</v>
      </c>
      <c r="R1221" s="527">
        <v>0.5</v>
      </c>
      <c r="S1221" s="1051"/>
      <c r="T1221" s="1032"/>
      <c r="U1221" s="537"/>
      <c r="W1221" s="534"/>
      <c r="X1221" s="537"/>
      <c r="Y1221" s="534"/>
      <c r="Z1221" s="538"/>
      <c r="AA1221" s="531">
        <f>ROUND(ROUND(ROUND(ROUND(F1161*N1219,0)*R1221,0)*V1219,0)-Y1210,0)</f>
        <v>87</v>
      </c>
      <c r="AB1221" s="539"/>
      <c r="AC1221" s="504"/>
    </row>
    <row r="1222" spans="1:29" ht="16.7" customHeight="1" x14ac:dyDescent="0.15">
      <c r="A1222" s="520">
        <v>22</v>
      </c>
      <c r="B1222" s="520">
        <v>9357</v>
      </c>
      <c r="C1222" s="521" t="s">
        <v>17026</v>
      </c>
      <c r="D1222" s="542"/>
      <c r="E1222" s="534"/>
      <c r="F1222" s="534"/>
      <c r="H1222" s="541"/>
      <c r="I1222" s="1049" t="s">
        <v>10418</v>
      </c>
      <c r="J1222" s="525" t="s">
        <v>1678</v>
      </c>
      <c r="K1222" s="718">
        <v>0.96499999999999997</v>
      </c>
      <c r="L1222" s="1032"/>
      <c r="M1222" s="537"/>
      <c r="O1222" s="759"/>
      <c r="P1222" s="760"/>
      <c r="Q1222" s="526"/>
      <c r="R1222" s="527"/>
      <c r="S1222" s="1051"/>
      <c r="T1222" s="1032"/>
      <c r="U1222" s="537"/>
      <c r="W1222" s="534"/>
      <c r="X1222" s="537"/>
      <c r="Y1222" s="534"/>
      <c r="Z1222" s="538"/>
      <c r="AA1222" s="531">
        <f>ROUND(ROUND(ROUND(ROUND(ROUND(F1161*K1222,0)*N1219,0)*V1219,0),0)-Y1210,0)</f>
        <v>178</v>
      </c>
      <c r="AB1222" s="539"/>
      <c r="AC1222" s="504"/>
    </row>
    <row r="1223" spans="1:29" ht="16.7" customHeight="1" x14ac:dyDescent="0.15">
      <c r="A1223" s="520">
        <v>22</v>
      </c>
      <c r="B1223" s="520">
        <v>9358</v>
      </c>
      <c r="C1223" s="521" t="s">
        <v>17027</v>
      </c>
      <c r="D1223" s="542"/>
      <c r="E1223" s="534"/>
      <c r="F1223" s="534"/>
      <c r="H1223" s="541"/>
      <c r="I1223" s="1047"/>
      <c r="J1223" s="537"/>
      <c r="L1223" s="1032"/>
      <c r="M1223" s="537"/>
      <c r="O1223" s="1048" t="s">
        <v>10414</v>
      </c>
      <c r="P1223" s="626" t="s">
        <v>16</v>
      </c>
      <c r="Q1223" s="526" t="s">
        <v>1678</v>
      </c>
      <c r="R1223" s="527">
        <v>0.7</v>
      </c>
      <c r="S1223" s="1051"/>
      <c r="T1223" s="1032"/>
      <c r="U1223" s="537"/>
      <c r="W1223" s="534"/>
      <c r="X1223" s="537"/>
      <c r="Y1223" s="534"/>
      <c r="Z1223" s="538"/>
      <c r="AA1223" s="531">
        <f>ROUND(ROUND(ROUND(ROUND(ROUND(ROUND(F1161*K1222,0)*N1219,0)*R1223,0)*V1219,0),0)-Y1210,0)</f>
        <v>121</v>
      </c>
      <c r="AB1223" s="539"/>
      <c r="AC1223" s="504"/>
    </row>
    <row r="1224" spans="1:29" ht="16.7" customHeight="1" x14ac:dyDescent="0.15">
      <c r="A1224" s="520">
        <v>22</v>
      </c>
      <c r="B1224" s="520" t="s">
        <v>17028</v>
      </c>
      <c r="C1224" s="521" t="s">
        <v>17029</v>
      </c>
      <c r="D1224" s="542"/>
      <c r="E1224" s="534"/>
      <c r="F1224" s="534"/>
      <c r="H1224" s="541"/>
      <c r="I1224" s="1044"/>
      <c r="J1224" s="544"/>
      <c r="K1224" s="725"/>
      <c r="L1224" s="967"/>
      <c r="M1224" s="544"/>
      <c r="N1224" s="548"/>
      <c r="O1224" s="979"/>
      <c r="P1224" s="626" t="s">
        <v>3833</v>
      </c>
      <c r="Q1224" s="526" t="s">
        <v>1678</v>
      </c>
      <c r="R1224" s="527">
        <v>0.5</v>
      </c>
      <c r="S1224" s="1051"/>
      <c r="T1224" s="1032"/>
      <c r="U1224" s="537"/>
      <c r="W1224" s="534"/>
      <c r="X1224" s="537"/>
      <c r="Y1224" s="534"/>
      <c r="Z1224" s="538"/>
      <c r="AA1224" s="531">
        <f>ROUND(ROUND(ROUND(ROUND(ROUND(ROUND(F1161*K1222,0)*N1219,0)*R1224,0)*V1219,0),0)-Y1210,0)</f>
        <v>83</v>
      </c>
      <c r="AB1224" s="539"/>
      <c r="AC1224" s="504"/>
    </row>
    <row r="1225" spans="1:29" ht="16.7" customHeight="1" x14ac:dyDescent="0.15">
      <c r="A1225" s="520">
        <v>22</v>
      </c>
      <c r="B1225" s="520" t="s">
        <v>17030</v>
      </c>
      <c r="C1225" s="521" t="s">
        <v>17031</v>
      </c>
      <c r="D1225" s="542"/>
      <c r="E1225" s="534"/>
      <c r="F1225" s="534"/>
      <c r="H1225" s="541"/>
      <c r="I1225" s="757"/>
      <c r="J1225" s="525"/>
      <c r="K1225" s="758"/>
      <c r="L1225" s="966" t="s">
        <v>14906</v>
      </c>
      <c r="M1225" s="525" t="s">
        <v>1678</v>
      </c>
      <c r="N1225" s="529">
        <v>0.5</v>
      </c>
      <c r="O1225" s="759"/>
      <c r="P1225" s="760"/>
      <c r="Q1225" s="526"/>
      <c r="R1225" s="527"/>
      <c r="S1225" s="1051"/>
      <c r="T1225" s="1032"/>
      <c r="U1225" s="537"/>
      <c r="W1225" s="534"/>
      <c r="X1225" s="537"/>
      <c r="Y1225" s="534"/>
      <c r="Z1225" s="538"/>
      <c r="AA1225" s="531">
        <f>ROUND(ROUND(ROUND(F1161*N1225,0)*V1219,0)-Y1210,0)</f>
        <v>129</v>
      </c>
      <c r="AB1225" s="539"/>
      <c r="AC1225" s="504"/>
    </row>
    <row r="1226" spans="1:29" ht="16.7" customHeight="1" x14ac:dyDescent="0.15">
      <c r="A1226" s="520">
        <v>22</v>
      </c>
      <c r="B1226" s="520" t="s">
        <v>17032</v>
      </c>
      <c r="C1226" s="521" t="s">
        <v>17033</v>
      </c>
      <c r="D1226" s="542"/>
      <c r="E1226" s="534"/>
      <c r="F1226" s="534"/>
      <c r="H1226" s="541"/>
      <c r="J1226" s="537"/>
      <c r="K1226" s="742"/>
      <c r="L1226" s="1032"/>
      <c r="M1226" s="537"/>
      <c r="O1226" s="1048" t="s">
        <v>10414</v>
      </c>
      <c r="P1226" s="626" t="s">
        <v>16</v>
      </c>
      <c r="Q1226" s="526" t="s">
        <v>1678</v>
      </c>
      <c r="R1226" s="527">
        <v>0.7</v>
      </c>
      <c r="S1226" s="1051"/>
      <c r="T1226" s="1032"/>
      <c r="U1226" s="537"/>
      <c r="W1226" s="534"/>
      <c r="X1226" s="537"/>
      <c r="Y1226" s="534"/>
      <c r="Z1226" s="538"/>
      <c r="AA1226" s="531">
        <f>ROUND(ROUND(ROUND(ROUND(F1161*N1225,0)*R1226,0)*V1219,0)-Y1210,0)</f>
        <v>87</v>
      </c>
      <c r="AB1226" s="539"/>
      <c r="AC1226" s="504"/>
    </row>
    <row r="1227" spans="1:29" ht="16.7" customHeight="1" x14ac:dyDescent="0.15">
      <c r="A1227" s="520">
        <v>22</v>
      </c>
      <c r="B1227" s="520" t="s">
        <v>17034</v>
      </c>
      <c r="C1227" s="521" t="s">
        <v>17035</v>
      </c>
      <c r="D1227" s="542"/>
      <c r="E1227" s="534"/>
      <c r="F1227" s="534"/>
      <c r="H1227" s="541"/>
      <c r="I1227" s="763"/>
      <c r="J1227" s="544"/>
      <c r="K1227" s="579"/>
      <c r="L1227" s="1032"/>
      <c r="M1227" s="537"/>
      <c r="O1227" s="979"/>
      <c r="P1227" s="626" t="s">
        <v>3833</v>
      </c>
      <c r="Q1227" s="526" t="s">
        <v>1678</v>
      </c>
      <c r="R1227" s="527">
        <v>0.5</v>
      </c>
      <c r="S1227" s="1051"/>
      <c r="T1227" s="1032"/>
      <c r="U1227" s="537"/>
      <c r="W1227" s="534"/>
      <c r="X1227" s="537"/>
      <c r="Y1227" s="534"/>
      <c r="Z1227" s="538"/>
      <c r="AA1227" s="531">
        <f>ROUND(ROUND(ROUND(ROUND(F1161*N1225,0)*R1227,0)*V1219,0)-Y1210,0)</f>
        <v>59</v>
      </c>
      <c r="AB1227" s="539"/>
      <c r="AC1227" s="504"/>
    </row>
    <row r="1228" spans="1:29" ht="16.7" customHeight="1" x14ac:dyDescent="0.15">
      <c r="A1228" s="520">
        <v>22</v>
      </c>
      <c r="B1228" s="520" t="s">
        <v>17036</v>
      </c>
      <c r="C1228" s="521" t="s">
        <v>17037</v>
      </c>
      <c r="D1228" s="542"/>
      <c r="E1228" s="534"/>
      <c r="F1228" s="534"/>
      <c r="H1228" s="541"/>
      <c r="I1228" s="1049" t="s">
        <v>10418</v>
      </c>
      <c r="J1228" s="525" t="s">
        <v>1678</v>
      </c>
      <c r="K1228" s="718">
        <v>0.96499999999999997</v>
      </c>
      <c r="L1228" s="1032"/>
      <c r="M1228" s="537"/>
      <c r="O1228" s="759"/>
      <c r="P1228" s="760"/>
      <c r="Q1228" s="526"/>
      <c r="R1228" s="527"/>
      <c r="S1228" s="1051"/>
      <c r="T1228" s="1032"/>
      <c r="U1228" s="537"/>
      <c r="W1228" s="534"/>
      <c r="X1228" s="537"/>
      <c r="Y1228" s="534"/>
      <c r="Z1228" s="538"/>
      <c r="AA1228" s="531">
        <f>ROUND(ROUND(ROUND(ROUND(ROUND(F1161*K1228,0)*N1225,0),0)*V1219,0)-Y1210,0)</f>
        <v>124</v>
      </c>
      <c r="AB1228" s="539"/>
      <c r="AC1228" s="504"/>
    </row>
    <row r="1229" spans="1:29" ht="16.7" customHeight="1" x14ac:dyDescent="0.15">
      <c r="A1229" s="520">
        <v>22</v>
      </c>
      <c r="B1229" s="520" t="s">
        <v>17038</v>
      </c>
      <c r="C1229" s="521" t="s">
        <v>17039</v>
      </c>
      <c r="D1229" s="542"/>
      <c r="E1229" s="534"/>
      <c r="F1229" s="534"/>
      <c r="H1229" s="541"/>
      <c r="I1229" s="1047"/>
      <c r="J1229" s="537"/>
      <c r="L1229" s="1032"/>
      <c r="M1229" s="537"/>
      <c r="O1229" s="1048" t="s">
        <v>10414</v>
      </c>
      <c r="P1229" s="626" t="s">
        <v>16</v>
      </c>
      <c r="Q1229" s="526" t="s">
        <v>1678</v>
      </c>
      <c r="R1229" s="527">
        <v>0.7</v>
      </c>
      <c r="S1229" s="1051"/>
      <c r="T1229" s="1032"/>
      <c r="U1229" s="537"/>
      <c r="W1229" s="534"/>
      <c r="X1229" s="537"/>
      <c r="Y1229" s="534"/>
      <c r="Z1229" s="538"/>
      <c r="AA1229" s="531">
        <f>ROUND(ROUND(ROUND(ROUND(ROUND(F1161*K1228,0)*N1225,0)*R1229,0)*V1219,0)-Y1210,0)</f>
        <v>83</v>
      </c>
      <c r="AB1229" s="539"/>
      <c r="AC1229" s="504"/>
    </row>
    <row r="1230" spans="1:29" ht="16.7" customHeight="1" x14ac:dyDescent="0.15">
      <c r="A1230" s="520">
        <v>22</v>
      </c>
      <c r="B1230" s="520" t="s">
        <v>17040</v>
      </c>
      <c r="C1230" s="521" t="s">
        <v>17041</v>
      </c>
      <c r="D1230" s="542"/>
      <c r="E1230" s="534"/>
      <c r="F1230" s="534"/>
      <c r="H1230" s="541"/>
      <c r="I1230" s="1044"/>
      <c r="J1230" s="544"/>
      <c r="K1230" s="725"/>
      <c r="L1230" s="967"/>
      <c r="M1230" s="544"/>
      <c r="N1230" s="548"/>
      <c r="O1230" s="979"/>
      <c r="P1230" s="626" t="s">
        <v>3833</v>
      </c>
      <c r="Q1230" s="526" t="s">
        <v>1678</v>
      </c>
      <c r="R1230" s="527">
        <v>0.5</v>
      </c>
      <c r="S1230" s="1051"/>
      <c r="T1230" s="967"/>
      <c r="U1230" s="544"/>
      <c r="V1230" s="548"/>
      <c r="W1230" s="534"/>
      <c r="X1230" s="537"/>
      <c r="Y1230" s="534"/>
      <c r="Z1230" s="538"/>
      <c r="AA1230" s="531">
        <f>ROUND(ROUND(ROUND(ROUND(ROUND(F1161*K1228,0)*N1225,0)*R1230,0)*V1219,0)-Y1210,0)</f>
        <v>56</v>
      </c>
      <c r="AB1230" s="539"/>
      <c r="AC1230" s="504"/>
    </row>
    <row r="1231" spans="1:29" ht="16.7" customHeight="1" x14ac:dyDescent="0.15">
      <c r="A1231" s="520">
        <v>22</v>
      </c>
      <c r="B1231" s="520">
        <v>9359</v>
      </c>
      <c r="C1231" s="521" t="s">
        <v>17042</v>
      </c>
      <c r="D1231" s="542"/>
      <c r="E1231" s="534"/>
      <c r="F1231" s="534"/>
      <c r="H1231" s="541"/>
      <c r="I1231" s="757"/>
      <c r="J1231" s="525"/>
      <c r="K1231" s="758"/>
      <c r="L1231" s="1050" t="s">
        <v>14896</v>
      </c>
      <c r="M1231" s="525" t="s">
        <v>1678</v>
      </c>
      <c r="N1231" s="529">
        <v>0.7</v>
      </c>
      <c r="O1231" s="759"/>
      <c r="P1231" s="760"/>
      <c r="Q1231" s="526"/>
      <c r="R1231" s="527"/>
      <c r="S1231" s="1051"/>
      <c r="T1231" s="968" t="s">
        <v>12830</v>
      </c>
      <c r="U1231" s="525" t="s">
        <v>1678</v>
      </c>
      <c r="V1231" s="529">
        <v>0.7</v>
      </c>
      <c r="W1231" s="534"/>
      <c r="X1231" s="537"/>
      <c r="Y1231" s="534"/>
      <c r="Z1231" s="538"/>
      <c r="AA1231" s="531">
        <f>ROUND(ROUND(ROUND(F1161*N1231,0)*V1231,0)-Y1210,0)</f>
        <v>263</v>
      </c>
      <c r="AB1231" s="539"/>
      <c r="AC1231" s="504"/>
    </row>
    <row r="1232" spans="1:29" ht="16.7" customHeight="1" x14ac:dyDescent="0.15">
      <c r="A1232" s="520">
        <v>22</v>
      </c>
      <c r="B1232" s="520">
        <v>9360</v>
      </c>
      <c r="C1232" s="521" t="s">
        <v>17043</v>
      </c>
      <c r="D1232" s="542"/>
      <c r="E1232" s="534"/>
      <c r="F1232" s="534"/>
      <c r="H1232" s="541"/>
      <c r="J1232" s="537"/>
      <c r="K1232" s="742"/>
      <c r="L1232" s="1032"/>
      <c r="M1232" s="537"/>
      <c r="O1232" s="1048" t="s">
        <v>10414</v>
      </c>
      <c r="P1232" s="626" t="s">
        <v>16</v>
      </c>
      <c r="Q1232" s="526" t="s">
        <v>1678</v>
      </c>
      <c r="R1232" s="527">
        <v>0.7</v>
      </c>
      <c r="S1232" s="1051"/>
      <c r="T1232" s="1032"/>
      <c r="U1232" s="537"/>
      <c r="W1232" s="534"/>
      <c r="X1232" s="537"/>
      <c r="Y1232" s="534"/>
      <c r="Z1232" s="538"/>
      <c r="AA1232" s="531">
        <f>ROUND(ROUND(ROUND(ROUND(F1161*N1231,0)*R1232,0)*V1231,0)-Y1210,0)</f>
        <v>181</v>
      </c>
      <c r="AB1232" s="539"/>
      <c r="AC1232" s="504"/>
    </row>
    <row r="1233" spans="1:29" ht="16.7" customHeight="1" x14ac:dyDescent="0.15">
      <c r="A1233" s="520">
        <v>22</v>
      </c>
      <c r="B1233" s="520" t="s">
        <v>17044</v>
      </c>
      <c r="C1233" s="521" t="s">
        <v>17045</v>
      </c>
      <c r="D1233" s="542"/>
      <c r="E1233" s="534"/>
      <c r="F1233" s="534"/>
      <c r="H1233" s="541"/>
      <c r="I1233" s="763"/>
      <c r="J1233" s="544"/>
      <c r="K1233" s="579"/>
      <c r="L1233" s="1032"/>
      <c r="M1233" s="537"/>
      <c r="O1233" s="979"/>
      <c r="P1233" s="626" t="s">
        <v>3833</v>
      </c>
      <c r="Q1233" s="526" t="s">
        <v>1678</v>
      </c>
      <c r="R1233" s="527">
        <v>0.5</v>
      </c>
      <c r="S1233" s="1051"/>
      <c r="T1233" s="1032"/>
      <c r="U1233" s="537"/>
      <c r="W1233" s="534"/>
      <c r="X1233" s="537"/>
      <c r="Y1233" s="534"/>
      <c r="Z1233" s="538"/>
      <c r="AA1233" s="531">
        <f>ROUND(ROUND(ROUND(ROUND(F1161*N1231,0)*R1233,0)*V1231,0)-Y1210,0)</f>
        <v>126</v>
      </c>
      <c r="AB1233" s="539"/>
      <c r="AC1233" s="504"/>
    </row>
    <row r="1234" spans="1:29" ht="16.7" customHeight="1" x14ac:dyDescent="0.15">
      <c r="A1234" s="520">
        <v>22</v>
      </c>
      <c r="B1234" s="520">
        <v>9369</v>
      </c>
      <c r="C1234" s="521" t="s">
        <v>17046</v>
      </c>
      <c r="D1234" s="542"/>
      <c r="E1234" s="534"/>
      <c r="F1234" s="534"/>
      <c r="H1234" s="541"/>
      <c r="I1234" s="1049" t="s">
        <v>10418</v>
      </c>
      <c r="J1234" s="525" t="s">
        <v>1678</v>
      </c>
      <c r="K1234" s="718">
        <v>0.96499999999999997</v>
      </c>
      <c r="L1234" s="1032"/>
      <c r="M1234" s="537"/>
      <c r="O1234" s="759"/>
      <c r="P1234" s="760"/>
      <c r="Q1234" s="526"/>
      <c r="R1234" s="527"/>
      <c r="S1234" s="1051"/>
      <c r="T1234" s="1032"/>
      <c r="U1234" s="537"/>
      <c r="W1234" s="534"/>
      <c r="X1234" s="537"/>
      <c r="Y1234" s="534"/>
      <c r="Z1234" s="538"/>
      <c r="AA1234" s="531">
        <f>ROUND(ROUND(ROUND(ROUND(ROUND(F1161*K1234,0)*N1231,0)*V1231,0),0)-Y1210,0)</f>
        <v>253</v>
      </c>
      <c r="AB1234" s="539"/>
      <c r="AC1234" s="504"/>
    </row>
    <row r="1235" spans="1:29" ht="16.7" customHeight="1" x14ac:dyDescent="0.15">
      <c r="A1235" s="520">
        <v>22</v>
      </c>
      <c r="B1235" s="520">
        <v>9370</v>
      </c>
      <c r="C1235" s="521" t="s">
        <v>17047</v>
      </c>
      <c r="D1235" s="542"/>
      <c r="E1235" s="534"/>
      <c r="F1235" s="534"/>
      <c r="H1235" s="541"/>
      <c r="I1235" s="1047"/>
      <c r="J1235" s="537"/>
      <c r="L1235" s="1032"/>
      <c r="M1235" s="537"/>
      <c r="O1235" s="1048" t="s">
        <v>10414</v>
      </c>
      <c r="P1235" s="626" t="s">
        <v>16</v>
      </c>
      <c r="Q1235" s="526" t="s">
        <v>1678</v>
      </c>
      <c r="R1235" s="527">
        <v>0.7</v>
      </c>
      <c r="S1235" s="1051"/>
      <c r="T1235" s="1032"/>
      <c r="U1235" s="537"/>
      <c r="W1235" s="534"/>
      <c r="X1235" s="537"/>
      <c r="Y1235" s="534"/>
      <c r="Z1235" s="538"/>
      <c r="AA1235" s="531">
        <f>ROUND(ROUND(ROUND(ROUND(ROUND(ROUND(F1161*K1234,0)*N1231,0)*R1235,0)*V1231,0),0)-Y1210,0)</f>
        <v>174</v>
      </c>
      <c r="AB1235" s="539"/>
      <c r="AC1235" s="504"/>
    </row>
    <row r="1236" spans="1:29" ht="16.7" customHeight="1" x14ac:dyDescent="0.15">
      <c r="A1236" s="520">
        <v>22</v>
      </c>
      <c r="B1236" s="520" t="s">
        <v>17048</v>
      </c>
      <c r="C1236" s="521" t="s">
        <v>17049</v>
      </c>
      <c r="D1236" s="542"/>
      <c r="E1236" s="534"/>
      <c r="F1236" s="534"/>
      <c r="H1236" s="541"/>
      <c r="I1236" s="1044"/>
      <c r="J1236" s="544"/>
      <c r="K1236" s="725"/>
      <c r="L1236" s="967"/>
      <c r="M1236" s="544"/>
      <c r="N1236" s="548"/>
      <c r="O1236" s="979"/>
      <c r="P1236" s="626" t="s">
        <v>3833</v>
      </c>
      <c r="Q1236" s="526" t="s">
        <v>1678</v>
      </c>
      <c r="R1236" s="527">
        <v>0.5</v>
      </c>
      <c r="S1236" s="1051"/>
      <c r="T1236" s="1032"/>
      <c r="U1236" s="537"/>
      <c r="W1236" s="534"/>
      <c r="X1236" s="537"/>
      <c r="Y1236" s="534"/>
      <c r="Z1236" s="538"/>
      <c r="AA1236" s="531">
        <f>ROUND(ROUND(ROUND(ROUND(ROUND(ROUND(F1161*K1234,0)*N1231,0)*R1236,0)*V1231,0),0)-Y1210,0)</f>
        <v>121</v>
      </c>
      <c r="AB1236" s="539"/>
      <c r="AC1236" s="504"/>
    </row>
    <row r="1237" spans="1:29" ht="16.7" customHeight="1" x14ac:dyDescent="0.15">
      <c r="A1237" s="520">
        <v>22</v>
      </c>
      <c r="B1237" s="520" t="s">
        <v>17050</v>
      </c>
      <c r="C1237" s="521" t="s">
        <v>17051</v>
      </c>
      <c r="D1237" s="542"/>
      <c r="E1237" s="534"/>
      <c r="F1237" s="534"/>
      <c r="H1237" s="541"/>
      <c r="I1237" s="757"/>
      <c r="J1237" s="525"/>
      <c r="K1237" s="758"/>
      <c r="L1237" s="966" t="s">
        <v>14906</v>
      </c>
      <c r="M1237" s="525" t="s">
        <v>1678</v>
      </c>
      <c r="N1237" s="529">
        <v>0.5</v>
      </c>
      <c r="O1237" s="759"/>
      <c r="P1237" s="760"/>
      <c r="Q1237" s="526"/>
      <c r="R1237" s="527"/>
      <c r="S1237" s="1051"/>
      <c r="T1237" s="1032"/>
      <c r="U1237" s="537"/>
      <c r="W1237" s="534"/>
      <c r="X1237" s="537"/>
      <c r="Y1237" s="534"/>
      <c r="Z1237" s="538"/>
      <c r="AA1237" s="531">
        <f>ROUND(ROUND(ROUND(F1161*N1237,0)*V1231,0)-Y1210,0)</f>
        <v>185</v>
      </c>
      <c r="AB1237" s="539"/>
      <c r="AC1237" s="504"/>
    </row>
    <row r="1238" spans="1:29" ht="16.7" customHeight="1" x14ac:dyDescent="0.15">
      <c r="A1238" s="520">
        <v>22</v>
      </c>
      <c r="B1238" s="520" t="s">
        <v>17052</v>
      </c>
      <c r="C1238" s="521" t="s">
        <v>17053</v>
      </c>
      <c r="D1238" s="542"/>
      <c r="E1238" s="534"/>
      <c r="F1238" s="534"/>
      <c r="H1238" s="541"/>
      <c r="J1238" s="537"/>
      <c r="K1238" s="742"/>
      <c r="L1238" s="1032"/>
      <c r="M1238" s="537"/>
      <c r="O1238" s="1048" t="s">
        <v>10414</v>
      </c>
      <c r="P1238" s="626" t="s">
        <v>16</v>
      </c>
      <c r="Q1238" s="526" t="s">
        <v>1678</v>
      </c>
      <c r="R1238" s="527">
        <v>0.7</v>
      </c>
      <c r="S1238" s="1051"/>
      <c r="T1238" s="1032"/>
      <c r="U1238" s="537"/>
      <c r="W1238" s="534"/>
      <c r="X1238" s="537"/>
      <c r="Y1238" s="534"/>
      <c r="Z1238" s="538"/>
      <c r="AA1238" s="531">
        <f>ROUND(ROUND(ROUND(ROUND(F1161*N1237,0)*R1238,0)*V1231,0)-Y1210,0)</f>
        <v>126</v>
      </c>
      <c r="AB1238" s="539"/>
      <c r="AC1238" s="504"/>
    </row>
    <row r="1239" spans="1:29" ht="16.7" customHeight="1" x14ac:dyDescent="0.15">
      <c r="A1239" s="520">
        <v>22</v>
      </c>
      <c r="B1239" s="520" t="s">
        <v>17054</v>
      </c>
      <c r="C1239" s="521" t="s">
        <v>17055</v>
      </c>
      <c r="D1239" s="542"/>
      <c r="E1239" s="534"/>
      <c r="F1239" s="534"/>
      <c r="H1239" s="541"/>
      <c r="I1239" s="763"/>
      <c r="J1239" s="544"/>
      <c r="K1239" s="579"/>
      <c r="L1239" s="1032"/>
      <c r="M1239" s="537"/>
      <c r="O1239" s="979"/>
      <c r="P1239" s="626" t="s">
        <v>3833</v>
      </c>
      <c r="Q1239" s="526" t="s">
        <v>1678</v>
      </c>
      <c r="R1239" s="527">
        <v>0.5</v>
      </c>
      <c r="S1239" s="1051"/>
      <c r="T1239" s="1032"/>
      <c r="U1239" s="537"/>
      <c r="W1239" s="534"/>
      <c r="X1239" s="537"/>
      <c r="Y1239" s="534"/>
      <c r="Z1239" s="538"/>
      <c r="AA1239" s="531">
        <f>ROUND(ROUND(ROUND(ROUND(F1161*N1237,0)*R1239,0)*V1231,0)-Y1210,0)</f>
        <v>87</v>
      </c>
      <c r="AB1239" s="539"/>
      <c r="AC1239" s="504"/>
    </row>
    <row r="1240" spans="1:29" ht="16.7" customHeight="1" x14ac:dyDescent="0.15">
      <c r="A1240" s="520">
        <v>22</v>
      </c>
      <c r="B1240" s="520" t="s">
        <v>17056</v>
      </c>
      <c r="C1240" s="521" t="s">
        <v>17057</v>
      </c>
      <c r="D1240" s="542"/>
      <c r="E1240" s="534"/>
      <c r="F1240" s="534"/>
      <c r="H1240" s="541"/>
      <c r="I1240" s="1049" t="s">
        <v>10418</v>
      </c>
      <c r="J1240" s="525" t="s">
        <v>1678</v>
      </c>
      <c r="K1240" s="718">
        <v>0.96499999999999997</v>
      </c>
      <c r="L1240" s="1032"/>
      <c r="M1240" s="537"/>
      <c r="O1240" s="759"/>
      <c r="P1240" s="760"/>
      <c r="Q1240" s="526"/>
      <c r="R1240" s="527"/>
      <c r="S1240" s="1051"/>
      <c r="T1240" s="1032"/>
      <c r="U1240" s="537"/>
      <c r="W1240" s="534"/>
      <c r="X1240" s="537"/>
      <c r="Y1240" s="534"/>
      <c r="Z1240" s="538"/>
      <c r="AA1240" s="531">
        <f>ROUND(ROUND(ROUND(ROUND(ROUND(F1161*K1240,0)*N1237,0),0)*V1231,0)-Y1210,0)</f>
        <v>178</v>
      </c>
      <c r="AB1240" s="539"/>
      <c r="AC1240" s="504"/>
    </row>
    <row r="1241" spans="1:29" ht="16.7" customHeight="1" x14ac:dyDescent="0.15">
      <c r="A1241" s="520">
        <v>22</v>
      </c>
      <c r="B1241" s="520" t="s">
        <v>17058</v>
      </c>
      <c r="C1241" s="521" t="s">
        <v>17059</v>
      </c>
      <c r="D1241" s="542"/>
      <c r="E1241" s="534"/>
      <c r="F1241" s="534"/>
      <c r="H1241" s="541"/>
      <c r="I1241" s="1047"/>
      <c r="J1241" s="537"/>
      <c r="L1241" s="1032"/>
      <c r="M1241" s="537"/>
      <c r="O1241" s="1048" t="s">
        <v>10414</v>
      </c>
      <c r="P1241" s="626" t="s">
        <v>16</v>
      </c>
      <c r="Q1241" s="526" t="s">
        <v>1678</v>
      </c>
      <c r="R1241" s="527">
        <v>0.7</v>
      </c>
      <c r="S1241" s="1051"/>
      <c r="T1241" s="1032"/>
      <c r="U1241" s="537"/>
      <c r="W1241" s="534"/>
      <c r="X1241" s="537"/>
      <c r="Y1241" s="534"/>
      <c r="Z1241" s="538"/>
      <c r="AA1241" s="531">
        <f>ROUND(ROUND(ROUND(ROUND(ROUND(F1161*K1240,0)*N1237,0)*R1241,0)*V1231,0)-Y1210,0)</f>
        <v>121</v>
      </c>
      <c r="AB1241" s="539"/>
      <c r="AC1241" s="504"/>
    </row>
    <row r="1242" spans="1:29" ht="16.7" customHeight="1" x14ac:dyDescent="0.15">
      <c r="A1242" s="520">
        <v>22</v>
      </c>
      <c r="B1242" s="520" t="s">
        <v>17060</v>
      </c>
      <c r="C1242" s="521" t="s">
        <v>17061</v>
      </c>
      <c r="D1242" s="542"/>
      <c r="E1242" s="534"/>
      <c r="F1242" s="534"/>
      <c r="H1242" s="541"/>
      <c r="I1242" s="1044"/>
      <c r="J1242" s="544"/>
      <c r="K1242" s="725"/>
      <c r="L1242" s="967"/>
      <c r="M1242" s="544"/>
      <c r="N1242" s="548"/>
      <c r="O1242" s="979"/>
      <c r="P1242" s="626" t="s">
        <v>3833</v>
      </c>
      <c r="Q1242" s="526" t="s">
        <v>1678</v>
      </c>
      <c r="R1242" s="527">
        <v>0.5</v>
      </c>
      <c r="S1242" s="1052"/>
      <c r="T1242" s="967"/>
      <c r="U1242" s="544"/>
      <c r="V1242" s="548"/>
      <c r="W1242" s="534"/>
      <c r="X1242" s="537"/>
      <c r="Y1242" s="534"/>
      <c r="Z1242" s="538"/>
      <c r="AA1242" s="531">
        <f>ROUND(ROUND(ROUND(ROUND(ROUND(F1161*K1240,0)*N1237,0)*R1242,0)*V1231,0)-Y1210,0)</f>
        <v>83</v>
      </c>
      <c r="AB1242" s="539"/>
      <c r="AC1242" s="504"/>
    </row>
    <row r="1243" spans="1:29" ht="16.7" customHeight="1" x14ac:dyDescent="0.15">
      <c r="A1243" s="520">
        <v>22</v>
      </c>
      <c r="B1243" s="520" t="s">
        <v>17062</v>
      </c>
      <c r="C1243" s="521" t="s">
        <v>17063</v>
      </c>
      <c r="D1243" s="542"/>
      <c r="E1243" s="534"/>
      <c r="F1243" s="534"/>
      <c r="H1243" s="541"/>
      <c r="I1243" s="757"/>
      <c r="J1243" s="525"/>
      <c r="K1243" s="758"/>
      <c r="L1243" s="966" t="s">
        <v>14896</v>
      </c>
      <c r="M1243" s="525" t="s">
        <v>1678</v>
      </c>
      <c r="N1243" s="529">
        <v>0.7</v>
      </c>
      <c r="O1243" s="759"/>
      <c r="P1243" s="760"/>
      <c r="Q1243" s="526"/>
      <c r="R1243" s="527"/>
      <c r="S1243" s="1054" t="s">
        <v>14959</v>
      </c>
      <c r="T1243" s="968" t="s">
        <v>12840</v>
      </c>
      <c r="U1243" s="525" t="s">
        <v>1678</v>
      </c>
      <c r="V1243" s="529">
        <v>0.7</v>
      </c>
      <c r="W1243" s="534"/>
      <c r="X1243" s="537"/>
      <c r="Y1243" s="534"/>
      <c r="Z1243" s="538"/>
      <c r="AA1243" s="531">
        <f>ROUND(ROUND(ROUND(F1161*N1243,0)*V1243,0)-Y1210,0)</f>
        <v>263</v>
      </c>
      <c r="AB1243" s="539"/>
      <c r="AC1243" s="504"/>
    </row>
    <row r="1244" spans="1:29" ht="16.7" customHeight="1" x14ac:dyDescent="0.15">
      <c r="A1244" s="520">
        <v>22</v>
      </c>
      <c r="B1244" s="520" t="s">
        <v>17064</v>
      </c>
      <c r="C1244" s="521" t="s">
        <v>17065</v>
      </c>
      <c r="D1244" s="542"/>
      <c r="E1244" s="534"/>
      <c r="F1244" s="534"/>
      <c r="H1244" s="541"/>
      <c r="J1244" s="537"/>
      <c r="K1244" s="742"/>
      <c r="L1244" s="1032"/>
      <c r="M1244" s="537"/>
      <c r="O1244" s="1048" t="s">
        <v>10414</v>
      </c>
      <c r="P1244" s="626" t="s">
        <v>16</v>
      </c>
      <c r="Q1244" s="526" t="s">
        <v>1678</v>
      </c>
      <c r="R1244" s="527">
        <v>0.7</v>
      </c>
      <c r="S1244" s="1055"/>
      <c r="T1244" s="1032"/>
      <c r="U1244" s="537"/>
      <c r="W1244" s="534"/>
      <c r="X1244" s="537"/>
      <c r="Y1244" s="534"/>
      <c r="Z1244" s="538"/>
      <c r="AA1244" s="531">
        <f>ROUND(ROUND(ROUND(ROUND(F1161*N1243,0)*R1244,0)*V1243,0)-Y1210,0)</f>
        <v>181</v>
      </c>
      <c r="AB1244" s="539"/>
      <c r="AC1244" s="504"/>
    </row>
    <row r="1245" spans="1:29" ht="16.7" customHeight="1" x14ac:dyDescent="0.15">
      <c r="A1245" s="520">
        <v>22</v>
      </c>
      <c r="B1245" s="520" t="s">
        <v>17066</v>
      </c>
      <c r="C1245" s="521" t="s">
        <v>17067</v>
      </c>
      <c r="D1245" s="542"/>
      <c r="E1245" s="534"/>
      <c r="F1245" s="534"/>
      <c r="H1245" s="541"/>
      <c r="I1245" s="763"/>
      <c r="J1245" s="544"/>
      <c r="K1245" s="579"/>
      <c r="L1245" s="1032"/>
      <c r="M1245" s="537"/>
      <c r="O1245" s="979"/>
      <c r="P1245" s="626" t="s">
        <v>3833</v>
      </c>
      <c r="Q1245" s="526" t="s">
        <v>1678</v>
      </c>
      <c r="R1245" s="527">
        <v>0.5</v>
      </c>
      <c r="S1245" s="1055"/>
      <c r="T1245" s="1032"/>
      <c r="U1245" s="537"/>
      <c r="W1245" s="534"/>
      <c r="X1245" s="537"/>
      <c r="Y1245" s="534"/>
      <c r="Z1245" s="538"/>
      <c r="AA1245" s="531">
        <f>ROUND(ROUND(ROUND(ROUND(F1161*N1243,0)*R1245,0)*V1243,0)-Y1210,0)</f>
        <v>126</v>
      </c>
      <c r="AB1245" s="539"/>
      <c r="AC1245" s="504"/>
    </row>
    <row r="1246" spans="1:29" ht="16.7" customHeight="1" x14ac:dyDescent="0.15">
      <c r="A1246" s="520">
        <v>22</v>
      </c>
      <c r="B1246" s="520" t="s">
        <v>17068</v>
      </c>
      <c r="C1246" s="521" t="s">
        <v>17069</v>
      </c>
      <c r="D1246" s="542"/>
      <c r="E1246" s="534"/>
      <c r="F1246" s="534"/>
      <c r="H1246" s="541"/>
      <c r="I1246" s="1049" t="s">
        <v>10418</v>
      </c>
      <c r="J1246" s="525" t="s">
        <v>1678</v>
      </c>
      <c r="K1246" s="718">
        <v>0.96499999999999997</v>
      </c>
      <c r="L1246" s="1032"/>
      <c r="M1246" s="537"/>
      <c r="O1246" s="759"/>
      <c r="P1246" s="760"/>
      <c r="Q1246" s="526"/>
      <c r="R1246" s="527"/>
      <c r="S1246" s="1055"/>
      <c r="T1246" s="1032"/>
      <c r="U1246" s="537"/>
      <c r="W1246" s="534"/>
      <c r="X1246" s="537"/>
      <c r="Y1246" s="534"/>
      <c r="Z1246" s="538"/>
      <c r="AA1246" s="531">
        <f>ROUND(ROUND(ROUND(ROUND(ROUND(F1161*K1246,0)*N1243,0)*V1243,0),0)-Y1210,0)</f>
        <v>253</v>
      </c>
      <c r="AB1246" s="539"/>
      <c r="AC1246" s="504"/>
    </row>
    <row r="1247" spans="1:29" ht="16.7" customHeight="1" x14ac:dyDescent="0.15">
      <c r="A1247" s="520">
        <v>22</v>
      </c>
      <c r="B1247" s="520" t="s">
        <v>17070</v>
      </c>
      <c r="C1247" s="521" t="s">
        <v>17071</v>
      </c>
      <c r="D1247" s="542"/>
      <c r="E1247" s="534"/>
      <c r="F1247" s="534"/>
      <c r="H1247" s="541"/>
      <c r="I1247" s="1047"/>
      <c r="J1247" s="537"/>
      <c r="L1247" s="1032"/>
      <c r="M1247" s="537"/>
      <c r="O1247" s="1048" t="s">
        <v>10414</v>
      </c>
      <c r="P1247" s="626" t="s">
        <v>16</v>
      </c>
      <c r="Q1247" s="526" t="s">
        <v>1678</v>
      </c>
      <c r="R1247" s="527">
        <v>0.7</v>
      </c>
      <c r="S1247" s="1055"/>
      <c r="T1247" s="1032"/>
      <c r="U1247" s="537"/>
      <c r="W1247" s="534"/>
      <c r="X1247" s="537"/>
      <c r="Y1247" s="534"/>
      <c r="Z1247" s="538"/>
      <c r="AA1247" s="531">
        <f>ROUND(ROUND(ROUND(ROUND(ROUND(ROUND(F1161*K1246,0)*N1243,0)*R1247,0)*V1243,0),0)-Y1210,0)</f>
        <v>174</v>
      </c>
      <c r="AB1247" s="539"/>
      <c r="AC1247" s="504"/>
    </row>
    <row r="1248" spans="1:29" ht="16.7" customHeight="1" x14ac:dyDescent="0.15">
      <c r="A1248" s="520">
        <v>22</v>
      </c>
      <c r="B1248" s="520" t="s">
        <v>17072</v>
      </c>
      <c r="C1248" s="521" t="s">
        <v>17073</v>
      </c>
      <c r="D1248" s="542"/>
      <c r="E1248" s="534"/>
      <c r="F1248" s="534"/>
      <c r="H1248" s="541"/>
      <c r="I1248" s="1044"/>
      <c r="J1248" s="544"/>
      <c r="K1248" s="725"/>
      <c r="L1248" s="967"/>
      <c r="M1248" s="544"/>
      <c r="N1248" s="548"/>
      <c r="O1248" s="979"/>
      <c r="P1248" s="626" t="s">
        <v>3833</v>
      </c>
      <c r="Q1248" s="526" t="s">
        <v>1678</v>
      </c>
      <c r="R1248" s="527">
        <v>0.5</v>
      </c>
      <c r="S1248" s="1055"/>
      <c r="T1248" s="1032"/>
      <c r="U1248" s="537"/>
      <c r="W1248" s="534"/>
      <c r="X1248" s="537"/>
      <c r="Y1248" s="534"/>
      <c r="Z1248" s="538"/>
      <c r="AA1248" s="531">
        <f>ROUND(ROUND(ROUND(ROUND(ROUND(ROUND(F1161*K1246,0)*N1243,0)*R1248,0)*V1243,0),0)-Y1210,0)</f>
        <v>121</v>
      </c>
      <c r="AB1248" s="539"/>
      <c r="AC1248" s="504"/>
    </row>
    <row r="1249" spans="1:29" ht="16.7" customHeight="1" x14ac:dyDescent="0.15">
      <c r="A1249" s="520">
        <v>22</v>
      </c>
      <c r="B1249" s="520" t="s">
        <v>17074</v>
      </c>
      <c r="C1249" s="521" t="s">
        <v>17075</v>
      </c>
      <c r="D1249" s="542"/>
      <c r="E1249" s="534"/>
      <c r="F1249" s="534"/>
      <c r="H1249" s="541"/>
      <c r="I1249" s="757"/>
      <c r="J1249" s="525"/>
      <c r="K1249" s="758"/>
      <c r="L1249" s="966" t="s">
        <v>14906</v>
      </c>
      <c r="M1249" s="525" t="s">
        <v>1678</v>
      </c>
      <c r="N1249" s="529">
        <v>0.5</v>
      </c>
      <c r="O1249" s="759"/>
      <c r="P1249" s="760"/>
      <c r="Q1249" s="526"/>
      <c r="R1249" s="527"/>
      <c r="S1249" s="1055"/>
      <c r="T1249" s="1032"/>
      <c r="U1249" s="537"/>
      <c r="W1249" s="534"/>
      <c r="X1249" s="537"/>
      <c r="Y1249" s="534"/>
      <c r="Z1249" s="538"/>
      <c r="AA1249" s="531">
        <f>ROUND(ROUND(ROUND(F1161*N1249,0)*V1243,0)-Y1210,0)</f>
        <v>185</v>
      </c>
      <c r="AB1249" s="539"/>
      <c r="AC1249" s="504"/>
    </row>
    <row r="1250" spans="1:29" ht="16.7" customHeight="1" x14ac:dyDescent="0.15">
      <c r="A1250" s="520">
        <v>22</v>
      </c>
      <c r="B1250" s="520" t="s">
        <v>17076</v>
      </c>
      <c r="C1250" s="521" t="s">
        <v>17077</v>
      </c>
      <c r="D1250" s="542"/>
      <c r="E1250" s="534"/>
      <c r="F1250" s="534"/>
      <c r="H1250" s="541"/>
      <c r="J1250" s="537"/>
      <c r="K1250" s="742"/>
      <c r="L1250" s="1032"/>
      <c r="M1250" s="537"/>
      <c r="O1250" s="1048" t="s">
        <v>10414</v>
      </c>
      <c r="P1250" s="626" t="s">
        <v>16</v>
      </c>
      <c r="Q1250" s="526" t="s">
        <v>1678</v>
      </c>
      <c r="R1250" s="527">
        <v>0.7</v>
      </c>
      <c r="S1250" s="1055"/>
      <c r="T1250" s="1032"/>
      <c r="U1250" s="537"/>
      <c r="W1250" s="534"/>
      <c r="X1250" s="537"/>
      <c r="Y1250" s="534"/>
      <c r="Z1250" s="538"/>
      <c r="AA1250" s="531">
        <f>ROUND(ROUND(ROUND(ROUND(F1161*N1249,0)*R1250,0)*V1243,0)-Y1210,0)</f>
        <v>126</v>
      </c>
      <c r="AB1250" s="539"/>
      <c r="AC1250" s="504"/>
    </row>
    <row r="1251" spans="1:29" ht="16.7" customHeight="1" x14ac:dyDescent="0.15">
      <c r="A1251" s="520">
        <v>22</v>
      </c>
      <c r="B1251" s="520" t="s">
        <v>17078</v>
      </c>
      <c r="C1251" s="521" t="s">
        <v>17079</v>
      </c>
      <c r="D1251" s="542"/>
      <c r="E1251" s="534"/>
      <c r="F1251" s="534"/>
      <c r="H1251" s="541"/>
      <c r="I1251" s="763"/>
      <c r="J1251" s="544"/>
      <c r="K1251" s="579"/>
      <c r="L1251" s="1032"/>
      <c r="M1251" s="537"/>
      <c r="O1251" s="979"/>
      <c r="P1251" s="626" t="s">
        <v>3833</v>
      </c>
      <c r="Q1251" s="526" t="s">
        <v>1678</v>
      </c>
      <c r="R1251" s="527">
        <v>0.5</v>
      </c>
      <c r="S1251" s="1055"/>
      <c r="T1251" s="1032"/>
      <c r="U1251" s="537"/>
      <c r="W1251" s="534"/>
      <c r="X1251" s="537"/>
      <c r="Y1251" s="534"/>
      <c r="Z1251" s="538"/>
      <c r="AA1251" s="531">
        <f>ROUND(ROUND(ROUND(ROUND(F1161*N1249,0)*R1251,0)*V1243,0)-Y1210,0)</f>
        <v>87</v>
      </c>
      <c r="AB1251" s="539"/>
      <c r="AC1251" s="504"/>
    </row>
    <row r="1252" spans="1:29" ht="16.7" customHeight="1" x14ac:dyDescent="0.15">
      <c r="A1252" s="520">
        <v>22</v>
      </c>
      <c r="B1252" s="520" t="s">
        <v>17080</v>
      </c>
      <c r="C1252" s="521" t="s">
        <v>17081</v>
      </c>
      <c r="D1252" s="542"/>
      <c r="E1252" s="534"/>
      <c r="F1252" s="534"/>
      <c r="H1252" s="541"/>
      <c r="I1252" s="1049" t="s">
        <v>10418</v>
      </c>
      <c r="J1252" s="525" t="s">
        <v>1678</v>
      </c>
      <c r="K1252" s="718">
        <v>0.96499999999999997</v>
      </c>
      <c r="L1252" s="1032"/>
      <c r="M1252" s="537"/>
      <c r="O1252" s="759"/>
      <c r="P1252" s="760"/>
      <c r="Q1252" s="526"/>
      <c r="R1252" s="527"/>
      <c r="S1252" s="1055"/>
      <c r="T1252" s="1032"/>
      <c r="U1252" s="537"/>
      <c r="W1252" s="534"/>
      <c r="X1252" s="537"/>
      <c r="Y1252" s="534"/>
      <c r="Z1252" s="538"/>
      <c r="AA1252" s="531">
        <f>ROUND(ROUND(ROUND(ROUND(ROUND(F1161*K1252,0)*N1249,0),0)*V1243,0)-Y1210,0)</f>
        <v>178</v>
      </c>
      <c r="AB1252" s="539"/>
      <c r="AC1252" s="504"/>
    </row>
    <row r="1253" spans="1:29" ht="16.7" customHeight="1" x14ac:dyDescent="0.15">
      <c r="A1253" s="520">
        <v>22</v>
      </c>
      <c r="B1253" s="520" t="s">
        <v>17082</v>
      </c>
      <c r="C1253" s="521" t="s">
        <v>17083</v>
      </c>
      <c r="D1253" s="542"/>
      <c r="E1253" s="534"/>
      <c r="F1253" s="534"/>
      <c r="H1253" s="541"/>
      <c r="I1253" s="1047"/>
      <c r="J1253" s="537"/>
      <c r="L1253" s="1032"/>
      <c r="M1253" s="537"/>
      <c r="O1253" s="1048" t="s">
        <v>10414</v>
      </c>
      <c r="P1253" s="626" t="s">
        <v>16</v>
      </c>
      <c r="Q1253" s="526" t="s">
        <v>1678</v>
      </c>
      <c r="R1253" s="527">
        <v>0.7</v>
      </c>
      <c r="S1253" s="1055"/>
      <c r="T1253" s="1032"/>
      <c r="U1253" s="537"/>
      <c r="W1253" s="534"/>
      <c r="X1253" s="537"/>
      <c r="Y1253" s="534"/>
      <c r="Z1253" s="538"/>
      <c r="AA1253" s="531">
        <f>ROUND(ROUND(ROUND(ROUND(ROUND(F1161*K1252,0)*N1249,0)*R1253,0)*V1243,0)-Y1210,0)</f>
        <v>121</v>
      </c>
      <c r="AB1253" s="539"/>
      <c r="AC1253" s="504"/>
    </row>
    <row r="1254" spans="1:29" ht="16.7" customHeight="1" x14ac:dyDescent="0.15">
      <c r="A1254" s="520">
        <v>22</v>
      </c>
      <c r="B1254" s="520" t="s">
        <v>17084</v>
      </c>
      <c r="C1254" s="521" t="s">
        <v>17085</v>
      </c>
      <c r="D1254" s="557"/>
      <c r="E1254" s="550"/>
      <c r="F1254" s="550"/>
      <c r="G1254" s="650"/>
      <c r="H1254" s="558"/>
      <c r="I1254" s="1044"/>
      <c r="J1254" s="544"/>
      <c r="K1254" s="725"/>
      <c r="L1254" s="967"/>
      <c r="M1254" s="544"/>
      <c r="N1254" s="548"/>
      <c r="O1254" s="979"/>
      <c r="P1254" s="626" t="s">
        <v>3833</v>
      </c>
      <c r="Q1254" s="526" t="s">
        <v>1678</v>
      </c>
      <c r="R1254" s="527">
        <v>0.5</v>
      </c>
      <c r="S1254" s="1052"/>
      <c r="T1254" s="967"/>
      <c r="U1254" s="544"/>
      <c r="V1254" s="548"/>
      <c r="W1254" s="550"/>
      <c r="X1254" s="544"/>
      <c r="Y1254" s="550"/>
      <c r="Z1254" s="553"/>
      <c r="AA1254" s="531">
        <f>ROUND(ROUND(ROUND(ROUND(ROUND(F1161*K1252,0)*N1249,0)*R1254,0)*V1243,0)-Y1210,0)</f>
        <v>83</v>
      </c>
      <c r="AB1254" s="559"/>
      <c r="AC1254" s="504"/>
    </row>
    <row r="1255" spans="1:29" ht="16.7" customHeight="1" x14ac:dyDescent="0.15">
      <c r="A1255" s="520">
        <v>22</v>
      </c>
      <c r="B1255" s="520">
        <v>9681</v>
      </c>
      <c r="C1255" s="521" t="s">
        <v>17086</v>
      </c>
      <c r="D1255" s="560"/>
      <c r="E1255" s="522"/>
      <c r="F1255" s="936" t="s">
        <v>10640</v>
      </c>
      <c r="G1255" s="947"/>
      <c r="H1255" s="941"/>
      <c r="I1255" s="757"/>
      <c r="J1255" s="525"/>
      <c r="K1255" s="758"/>
      <c r="L1255" s="1050" t="s">
        <v>14896</v>
      </c>
      <c r="M1255" s="525" t="s">
        <v>1678</v>
      </c>
      <c r="N1255" s="529">
        <v>0.7</v>
      </c>
      <c r="O1255" s="759"/>
      <c r="P1255" s="760"/>
      <c r="Q1255" s="526"/>
      <c r="R1255" s="527"/>
      <c r="S1255" s="761"/>
      <c r="T1255" s="757"/>
      <c r="U1255" s="525"/>
      <c r="V1255" s="529"/>
      <c r="W1255" s="522"/>
      <c r="X1255" s="525"/>
      <c r="Y1255" s="522"/>
      <c r="Z1255" s="530"/>
      <c r="AA1255" s="531">
        <f>ROUND(F1257*N1255,0)</f>
        <v>347</v>
      </c>
      <c r="AB1255" s="532"/>
      <c r="AC1255" s="504"/>
    </row>
    <row r="1256" spans="1:29" ht="16.7" customHeight="1" x14ac:dyDescent="0.15">
      <c r="A1256" s="520">
        <v>22</v>
      </c>
      <c r="B1256" s="520">
        <v>9682</v>
      </c>
      <c r="C1256" s="521" t="s">
        <v>17087</v>
      </c>
      <c r="D1256" s="542"/>
      <c r="E1256" s="534"/>
      <c r="F1256" s="937"/>
      <c r="G1256" s="948"/>
      <c r="H1256" s="942"/>
      <c r="J1256" s="537"/>
      <c r="K1256" s="742"/>
      <c r="L1256" s="1032"/>
      <c r="M1256" s="537"/>
      <c r="O1256" s="1048" t="s">
        <v>10414</v>
      </c>
      <c r="P1256" s="626" t="s">
        <v>16</v>
      </c>
      <c r="Q1256" s="526" t="s">
        <v>1678</v>
      </c>
      <c r="R1256" s="527">
        <v>0.7</v>
      </c>
      <c r="S1256" s="762"/>
      <c r="U1256" s="537"/>
      <c r="W1256" s="534"/>
      <c r="X1256" s="537"/>
      <c r="Y1256" s="534"/>
      <c r="Z1256" s="538"/>
      <c r="AA1256" s="531">
        <f>ROUND(ROUND(F1257*N1255,0)*R1256,0)</f>
        <v>243</v>
      </c>
      <c r="AB1256" s="539"/>
      <c r="AC1256" s="504"/>
    </row>
    <row r="1257" spans="1:29" ht="16.7" customHeight="1" x14ac:dyDescent="0.15">
      <c r="A1257" s="520">
        <v>22</v>
      </c>
      <c r="B1257" s="520" t="s">
        <v>17088</v>
      </c>
      <c r="C1257" s="521" t="s">
        <v>17089</v>
      </c>
      <c r="D1257" s="542"/>
      <c r="E1257" s="534"/>
      <c r="F1257" s="1034">
        <f>'6生活介護(基本)'!F633</f>
        <v>496</v>
      </c>
      <c r="G1257" s="1035"/>
      <c r="H1257" s="541" t="s">
        <v>9</v>
      </c>
      <c r="I1257" s="763"/>
      <c r="J1257" s="544"/>
      <c r="K1257" s="579"/>
      <c r="L1257" s="1032"/>
      <c r="M1257" s="537"/>
      <c r="O1257" s="979"/>
      <c r="P1257" s="626" t="s">
        <v>3833</v>
      </c>
      <c r="Q1257" s="526" t="s">
        <v>1678</v>
      </c>
      <c r="R1257" s="527">
        <v>0.5</v>
      </c>
      <c r="S1257" s="762"/>
      <c r="U1257" s="537"/>
      <c r="W1257" s="534"/>
      <c r="X1257" s="537"/>
      <c r="Y1257" s="534"/>
      <c r="Z1257" s="538"/>
      <c r="AA1257" s="531">
        <f>ROUND(ROUND(F1257*N1255,0)*R1257,0)</f>
        <v>174</v>
      </c>
      <c r="AB1257" s="539"/>
      <c r="AC1257" s="504"/>
    </row>
    <row r="1258" spans="1:29" ht="16.7" customHeight="1" x14ac:dyDescent="0.15">
      <c r="A1258" s="520">
        <v>22</v>
      </c>
      <c r="B1258" s="520">
        <v>9683</v>
      </c>
      <c r="C1258" s="521" t="s">
        <v>17090</v>
      </c>
      <c r="D1258" s="542"/>
      <c r="E1258" s="534"/>
      <c r="F1258" s="534"/>
      <c r="H1258" s="541"/>
      <c r="I1258" s="1049" t="s">
        <v>10418</v>
      </c>
      <c r="J1258" s="525" t="s">
        <v>1678</v>
      </c>
      <c r="K1258" s="718">
        <v>0.96499999999999997</v>
      </c>
      <c r="L1258" s="1032"/>
      <c r="M1258" s="537"/>
      <c r="O1258" s="759"/>
      <c r="P1258" s="760"/>
      <c r="Q1258" s="526"/>
      <c r="R1258" s="527"/>
      <c r="S1258" s="762"/>
      <c r="U1258" s="537"/>
      <c r="W1258" s="534"/>
      <c r="X1258" s="537"/>
      <c r="Y1258" s="534"/>
      <c r="Z1258" s="538"/>
      <c r="AA1258" s="531">
        <f>ROUND(ROUND(ROUND(F1257*K1258,0)*N1255,0),0)</f>
        <v>335</v>
      </c>
      <c r="AB1258" s="539"/>
      <c r="AC1258" s="504"/>
    </row>
    <row r="1259" spans="1:29" ht="16.7" customHeight="1" x14ac:dyDescent="0.15">
      <c r="A1259" s="520">
        <v>22</v>
      </c>
      <c r="B1259" s="520">
        <v>9684</v>
      </c>
      <c r="C1259" s="521" t="s">
        <v>17091</v>
      </c>
      <c r="D1259" s="542"/>
      <c r="E1259" s="534"/>
      <c r="F1259" s="534"/>
      <c r="H1259" s="541"/>
      <c r="I1259" s="1047"/>
      <c r="J1259" s="537"/>
      <c r="L1259" s="1032"/>
      <c r="M1259" s="537"/>
      <c r="O1259" s="1048" t="s">
        <v>10414</v>
      </c>
      <c r="P1259" s="626" t="s">
        <v>16</v>
      </c>
      <c r="Q1259" s="526" t="s">
        <v>1678</v>
      </c>
      <c r="R1259" s="527">
        <v>0.7</v>
      </c>
      <c r="S1259" s="762"/>
      <c r="U1259" s="537"/>
      <c r="W1259" s="534"/>
      <c r="X1259" s="537"/>
      <c r="Y1259" s="534"/>
      <c r="Z1259" s="538"/>
      <c r="AA1259" s="531">
        <f>ROUND(ROUND(ROUND(F1257*K1258,0)*N1255,0)*R1259,0)</f>
        <v>235</v>
      </c>
      <c r="AB1259" s="539"/>
      <c r="AC1259" s="504"/>
    </row>
    <row r="1260" spans="1:29" ht="16.7" customHeight="1" x14ac:dyDescent="0.15">
      <c r="A1260" s="520">
        <v>22</v>
      </c>
      <c r="B1260" s="520" t="s">
        <v>17092</v>
      </c>
      <c r="C1260" s="521" t="s">
        <v>17093</v>
      </c>
      <c r="D1260" s="542"/>
      <c r="E1260" s="534"/>
      <c r="F1260" s="534"/>
      <c r="H1260" s="541"/>
      <c r="I1260" s="1044"/>
      <c r="J1260" s="544"/>
      <c r="K1260" s="725"/>
      <c r="L1260" s="967"/>
      <c r="M1260" s="544"/>
      <c r="N1260" s="548"/>
      <c r="O1260" s="979"/>
      <c r="P1260" s="626" t="s">
        <v>3833</v>
      </c>
      <c r="Q1260" s="526" t="s">
        <v>1678</v>
      </c>
      <c r="R1260" s="527">
        <v>0.5</v>
      </c>
      <c r="S1260" s="762"/>
      <c r="U1260" s="537"/>
      <c r="W1260" s="534"/>
      <c r="X1260" s="537"/>
      <c r="Y1260" s="534"/>
      <c r="Z1260" s="538"/>
      <c r="AA1260" s="531">
        <f>ROUND(ROUND(ROUND(F1257*K1258,0)*N1255,0)*R1260,0)</f>
        <v>168</v>
      </c>
      <c r="AB1260" s="539"/>
      <c r="AC1260" s="504"/>
    </row>
    <row r="1261" spans="1:29" ht="16.7" customHeight="1" x14ac:dyDescent="0.15">
      <c r="A1261" s="520">
        <v>22</v>
      </c>
      <c r="B1261" s="520" t="s">
        <v>17094</v>
      </c>
      <c r="C1261" s="521" t="s">
        <v>17095</v>
      </c>
      <c r="D1261" s="542"/>
      <c r="E1261" s="534"/>
      <c r="F1261" s="534"/>
      <c r="H1261" s="541"/>
      <c r="I1261" s="757"/>
      <c r="J1261" s="525"/>
      <c r="K1261" s="758"/>
      <c r="L1261" s="966" t="s">
        <v>14906</v>
      </c>
      <c r="M1261" s="525" t="s">
        <v>1678</v>
      </c>
      <c r="N1261" s="529">
        <v>0.5</v>
      </c>
      <c r="O1261" s="759"/>
      <c r="P1261" s="760"/>
      <c r="Q1261" s="526"/>
      <c r="R1261" s="527"/>
      <c r="S1261" s="762"/>
      <c r="U1261" s="537"/>
      <c r="W1261" s="534"/>
      <c r="X1261" s="537"/>
      <c r="Y1261" s="534"/>
      <c r="Z1261" s="538"/>
      <c r="AA1261" s="531">
        <f>ROUND(F1257*N1261,0)</f>
        <v>248</v>
      </c>
      <c r="AB1261" s="539"/>
      <c r="AC1261" s="504"/>
    </row>
    <row r="1262" spans="1:29" ht="16.7" customHeight="1" x14ac:dyDescent="0.15">
      <c r="A1262" s="520">
        <v>22</v>
      </c>
      <c r="B1262" s="520" t="s">
        <v>17096</v>
      </c>
      <c r="C1262" s="521" t="s">
        <v>17097</v>
      </c>
      <c r="D1262" s="542"/>
      <c r="E1262" s="534"/>
      <c r="F1262" s="534"/>
      <c r="H1262" s="541"/>
      <c r="J1262" s="537"/>
      <c r="K1262" s="742"/>
      <c r="L1262" s="1032"/>
      <c r="M1262" s="537"/>
      <c r="O1262" s="1048" t="s">
        <v>10414</v>
      </c>
      <c r="P1262" s="626" t="s">
        <v>16</v>
      </c>
      <c r="Q1262" s="526" t="s">
        <v>1678</v>
      </c>
      <c r="R1262" s="527">
        <v>0.7</v>
      </c>
      <c r="S1262" s="762"/>
      <c r="U1262" s="537"/>
      <c r="W1262" s="534"/>
      <c r="X1262" s="537"/>
      <c r="Y1262" s="534"/>
      <c r="Z1262" s="538"/>
      <c r="AA1262" s="531">
        <f>ROUND(ROUND(F1257*N1261,0)*R1262,0)</f>
        <v>174</v>
      </c>
      <c r="AB1262" s="539"/>
      <c r="AC1262" s="504"/>
    </row>
    <row r="1263" spans="1:29" ht="16.7" customHeight="1" x14ac:dyDescent="0.15">
      <c r="A1263" s="520">
        <v>22</v>
      </c>
      <c r="B1263" s="520" t="s">
        <v>17098</v>
      </c>
      <c r="C1263" s="521" t="s">
        <v>17099</v>
      </c>
      <c r="D1263" s="542"/>
      <c r="E1263" s="534"/>
      <c r="F1263" s="534"/>
      <c r="H1263" s="541"/>
      <c r="I1263" s="763"/>
      <c r="J1263" s="544"/>
      <c r="K1263" s="579"/>
      <c r="L1263" s="1032"/>
      <c r="M1263" s="537"/>
      <c r="O1263" s="979"/>
      <c r="P1263" s="626" t="s">
        <v>3833</v>
      </c>
      <c r="Q1263" s="526" t="s">
        <v>1678</v>
      </c>
      <c r="R1263" s="527">
        <v>0.5</v>
      </c>
      <c r="S1263" s="762"/>
      <c r="U1263" s="537"/>
      <c r="W1263" s="534"/>
      <c r="X1263" s="537"/>
      <c r="Y1263" s="534"/>
      <c r="Z1263" s="538"/>
      <c r="AA1263" s="531">
        <f>ROUND(ROUND(F1257*N1261,0)*R1263,0)</f>
        <v>124</v>
      </c>
      <c r="AB1263" s="539"/>
      <c r="AC1263" s="504"/>
    </row>
    <row r="1264" spans="1:29" ht="16.7" customHeight="1" x14ac:dyDescent="0.15">
      <c r="A1264" s="520">
        <v>22</v>
      </c>
      <c r="B1264" s="520" t="s">
        <v>17100</v>
      </c>
      <c r="C1264" s="521" t="s">
        <v>17101</v>
      </c>
      <c r="D1264" s="542"/>
      <c r="E1264" s="534"/>
      <c r="F1264" s="534"/>
      <c r="H1264" s="541"/>
      <c r="I1264" s="1049" t="s">
        <v>10418</v>
      </c>
      <c r="J1264" s="525" t="s">
        <v>1678</v>
      </c>
      <c r="K1264" s="718">
        <v>0.96499999999999997</v>
      </c>
      <c r="L1264" s="1032"/>
      <c r="M1264" s="537"/>
      <c r="O1264" s="759"/>
      <c r="P1264" s="760"/>
      <c r="Q1264" s="526"/>
      <c r="R1264" s="527"/>
      <c r="S1264" s="762"/>
      <c r="U1264" s="537"/>
      <c r="W1264" s="534"/>
      <c r="X1264" s="537"/>
      <c r="Y1264" s="534"/>
      <c r="Z1264" s="538"/>
      <c r="AA1264" s="531">
        <f>ROUND(ROUND(ROUND(F1257*K1264,0)*N1261,0),0)</f>
        <v>240</v>
      </c>
      <c r="AB1264" s="539"/>
      <c r="AC1264" s="504"/>
    </row>
    <row r="1265" spans="1:29" ht="16.7" customHeight="1" x14ac:dyDescent="0.15">
      <c r="A1265" s="520">
        <v>22</v>
      </c>
      <c r="B1265" s="520" t="s">
        <v>17102</v>
      </c>
      <c r="C1265" s="521" t="s">
        <v>17103</v>
      </c>
      <c r="D1265" s="542"/>
      <c r="E1265" s="534"/>
      <c r="F1265" s="534"/>
      <c r="H1265" s="541"/>
      <c r="I1265" s="1047"/>
      <c r="J1265" s="537"/>
      <c r="L1265" s="1032"/>
      <c r="M1265" s="537"/>
      <c r="O1265" s="1048" t="s">
        <v>10414</v>
      </c>
      <c r="P1265" s="626" t="s">
        <v>16</v>
      </c>
      <c r="Q1265" s="526" t="s">
        <v>1678</v>
      </c>
      <c r="R1265" s="527">
        <v>0.7</v>
      </c>
      <c r="S1265" s="762"/>
      <c r="U1265" s="537"/>
      <c r="W1265" s="534"/>
      <c r="X1265" s="537"/>
      <c r="Y1265" s="534"/>
      <c r="Z1265" s="538"/>
      <c r="AA1265" s="531">
        <f>ROUND(ROUND(ROUND(F1257*K1264,0)*N1261,0)*R1265,0)</f>
        <v>168</v>
      </c>
      <c r="AB1265" s="539"/>
      <c r="AC1265" s="504"/>
    </row>
    <row r="1266" spans="1:29" ht="16.7" customHeight="1" x14ac:dyDescent="0.15">
      <c r="A1266" s="520">
        <v>22</v>
      </c>
      <c r="B1266" s="520" t="s">
        <v>17104</v>
      </c>
      <c r="C1266" s="521" t="s">
        <v>17105</v>
      </c>
      <c r="D1266" s="542"/>
      <c r="E1266" s="534"/>
      <c r="F1266" s="534"/>
      <c r="H1266" s="541"/>
      <c r="I1266" s="1044"/>
      <c r="J1266" s="544"/>
      <c r="K1266" s="725"/>
      <c r="L1266" s="967"/>
      <c r="M1266" s="544"/>
      <c r="N1266" s="548"/>
      <c r="O1266" s="979"/>
      <c r="P1266" s="626" t="s">
        <v>3833</v>
      </c>
      <c r="Q1266" s="526" t="s">
        <v>1678</v>
      </c>
      <c r="R1266" s="527">
        <v>0.5</v>
      </c>
      <c r="S1266" s="764"/>
      <c r="T1266" s="763"/>
      <c r="U1266" s="544"/>
      <c r="V1266" s="548"/>
      <c r="W1266" s="534"/>
      <c r="X1266" s="537"/>
      <c r="Y1266" s="534"/>
      <c r="Z1266" s="538"/>
      <c r="AA1266" s="531">
        <f>ROUND(ROUND(ROUND(F1257*K1264,0)*N1261,0)*R1266,0)</f>
        <v>120</v>
      </c>
      <c r="AB1266" s="539"/>
      <c r="AC1266" s="504"/>
    </row>
    <row r="1267" spans="1:29" ht="16.7" customHeight="1" x14ac:dyDescent="0.15">
      <c r="A1267" s="520">
        <v>22</v>
      </c>
      <c r="B1267" s="520">
        <v>9685</v>
      </c>
      <c r="C1267" s="521" t="s">
        <v>17106</v>
      </c>
      <c r="D1267" s="542"/>
      <c r="E1267" s="534"/>
      <c r="F1267" s="534"/>
      <c r="H1267" s="541"/>
      <c r="I1267" s="757"/>
      <c r="J1267" s="525"/>
      <c r="K1267" s="758"/>
      <c r="L1267" s="1050" t="s">
        <v>14896</v>
      </c>
      <c r="M1267" s="525" t="s">
        <v>1678</v>
      </c>
      <c r="N1267" s="529">
        <v>0.7</v>
      </c>
      <c r="O1267" s="759"/>
      <c r="P1267" s="760"/>
      <c r="Q1267" s="526"/>
      <c r="R1267" s="527"/>
      <c r="S1267" s="1054" t="s">
        <v>10423</v>
      </c>
      <c r="T1267" s="968" t="s">
        <v>12821</v>
      </c>
      <c r="U1267" s="525" t="s">
        <v>1678</v>
      </c>
      <c r="V1267" s="529">
        <v>0.5</v>
      </c>
      <c r="W1267" s="534"/>
      <c r="X1267" s="537"/>
      <c r="Y1267" s="534"/>
      <c r="Z1267" s="538"/>
      <c r="AA1267" s="531">
        <f>ROUND(ROUND(F1257*N1267,0)*V1267,0)</f>
        <v>174</v>
      </c>
      <c r="AB1267" s="539"/>
      <c r="AC1267" s="504"/>
    </row>
    <row r="1268" spans="1:29" ht="16.7" customHeight="1" x14ac:dyDescent="0.15">
      <c r="A1268" s="520">
        <v>22</v>
      </c>
      <c r="B1268" s="520">
        <v>9686</v>
      </c>
      <c r="C1268" s="521" t="s">
        <v>17107</v>
      </c>
      <c r="D1268" s="542"/>
      <c r="E1268" s="534"/>
      <c r="F1268" s="534"/>
      <c r="H1268" s="541"/>
      <c r="J1268" s="537"/>
      <c r="K1268" s="742"/>
      <c r="L1268" s="1032"/>
      <c r="M1268" s="537"/>
      <c r="O1268" s="1048" t="s">
        <v>10414</v>
      </c>
      <c r="P1268" s="626" t="s">
        <v>16</v>
      </c>
      <c r="Q1268" s="526" t="s">
        <v>1678</v>
      </c>
      <c r="R1268" s="527">
        <v>0.7</v>
      </c>
      <c r="S1268" s="1051"/>
      <c r="T1268" s="1032"/>
      <c r="U1268" s="537"/>
      <c r="W1268" s="534"/>
      <c r="X1268" s="537"/>
      <c r="Y1268" s="534"/>
      <c r="Z1268" s="538"/>
      <c r="AA1268" s="531">
        <f>ROUND(ROUND(ROUND(F1257*N1267,0)*R1268,0)*V1267,0)</f>
        <v>122</v>
      </c>
      <c r="AB1268" s="539"/>
      <c r="AC1268" s="504"/>
    </row>
    <row r="1269" spans="1:29" ht="16.7" customHeight="1" x14ac:dyDescent="0.15">
      <c r="A1269" s="520">
        <v>22</v>
      </c>
      <c r="B1269" s="520" t="s">
        <v>17108</v>
      </c>
      <c r="C1269" s="521" t="s">
        <v>17109</v>
      </c>
      <c r="D1269" s="542"/>
      <c r="E1269" s="534"/>
      <c r="F1269" s="534"/>
      <c r="H1269" s="541"/>
      <c r="I1269" s="763"/>
      <c r="J1269" s="544"/>
      <c r="K1269" s="579"/>
      <c r="L1269" s="1032"/>
      <c r="M1269" s="537"/>
      <c r="O1269" s="979"/>
      <c r="P1269" s="626" t="s">
        <v>3833</v>
      </c>
      <c r="Q1269" s="526" t="s">
        <v>1678</v>
      </c>
      <c r="R1269" s="527">
        <v>0.5</v>
      </c>
      <c r="S1269" s="1051"/>
      <c r="T1269" s="1032"/>
      <c r="U1269" s="537"/>
      <c r="W1269" s="534"/>
      <c r="X1269" s="537"/>
      <c r="Y1269" s="534"/>
      <c r="Z1269" s="538"/>
      <c r="AA1269" s="531">
        <f>ROUND(ROUND(ROUND(F1257*N1267,0)*R1269,0)*V1267,0)</f>
        <v>87</v>
      </c>
      <c r="AB1269" s="539"/>
      <c r="AC1269" s="504"/>
    </row>
    <row r="1270" spans="1:29" ht="16.7" customHeight="1" x14ac:dyDescent="0.15">
      <c r="A1270" s="520">
        <v>22</v>
      </c>
      <c r="B1270" s="520">
        <v>9687</v>
      </c>
      <c r="C1270" s="521" t="s">
        <v>17110</v>
      </c>
      <c r="D1270" s="542"/>
      <c r="E1270" s="534"/>
      <c r="F1270" s="534"/>
      <c r="H1270" s="541"/>
      <c r="I1270" s="1049" t="s">
        <v>10418</v>
      </c>
      <c r="J1270" s="525" t="s">
        <v>1678</v>
      </c>
      <c r="K1270" s="718">
        <v>0.96499999999999997</v>
      </c>
      <c r="L1270" s="1032"/>
      <c r="M1270" s="537"/>
      <c r="O1270" s="759"/>
      <c r="P1270" s="760"/>
      <c r="Q1270" s="526"/>
      <c r="R1270" s="527"/>
      <c r="S1270" s="1051"/>
      <c r="T1270" s="1032"/>
      <c r="U1270" s="537"/>
      <c r="W1270" s="534"/>
      <c r="X1270" s="537"/>
      <c r="Y1270" s="534"/>
      <c r="Z1270" s="538"/>
      <c r="AA1270" s="531">
        <f>ROUND(ROUND(ROUND(ROUND(F1257*K1270,0)*N1267,0)*V1267,0),0)</f>
        <v>168</v>
      </c>
      <c r="AB1270" s="539"/>
      <c r="AC1270" s="504"/>
    </row>
    <row r="1271" spans="1:29" ht="16.7" customHeight="1" x14ac:dyDescent="0.15">
      <c r="A1271" s="520">
        <v>22</v>
      </c>
      <c r="B1271" s="520">
        <v>9688</v>
      </c>
      <c r="C1271" s="521" t="s">
        <v>17111</v>
      </c>
      <c r="D1271" s="542"/>
      <c r="E1271" s="534"/>
      <c r="F1271" s="534"/>
      <c r="H1271" s="541"/>
      <c r="I1271" s="1047"/>
      <c r="J1271" s="537"/>
      <c r="L1271" s="1032"/>
      <c r="M1271" s="537"/>
      <c r="O1271" s="1048" t="s">
        <v>10414</v>
      </c>
      <c r="P1271" s="626" t="s">
        <v>16</v>
      </c>
      <c r="Q1271" s="526" t="s">
        <v>1678</v>
      </c>
      <c r="R1271" s="527">
        <v>0.7</v>
      </c>
      <c r="S1271" s="1051"/>
      <c r="T1271" s="1032"/>
      <c r="U1271" s="537"/>
      <c r="W1271" s="534"/>
      <c r="X1271" s="537"/>
      <c r="Y1271" s="534"/>
      <c r="Z1271" s="538"/>
      <c r="AA1271" s="531">
        <f>ROUND(ROUND(ROUND(ROUND(ROUND(F1257*K1270,0)*N1267,0)*R1271,0)*V1267,0),0)</f>
        <v>118</v>
      </c>
      <c r="AB1271" s="539"/>
      <c r="AC1271" s="504"/>
    </row>
    <row r="1272" spans="1:29" ht="16.7" customHeight="1" x14ac:dyDescent="0.15">
      <c r="A1272" s="520">
        <v>22</v>
      </c>
      <c r="B1272" s="520" t="s">
        <v>17112</v>
      </c>
      <c r="C1272" s="521" t="s">
        <v>17113</v>
      </c>
      <c r="D1272" s="542"/>
      <c r="E1272" s="534"/>
      <c r="F1272" s="534"/>
      <c r="H1272" s="541"/>
      <c r="I1272" s="1044"/>
      <c r="J1272" s="544"/>
      <c r="K1272" s="725"/>
      <c r="L1272" s="967"/>
      <c r="M1272" s="544"/>
      <c r="N1272" s="548"/>
      <c r="O1272" s="979"/>
      <c r="P1272" s="626" t="s">
        <v>3833</v>
      </c>
      <c r="Q1272" s="526" t="s">
        <v>1678</v>
      </c>
      <c r="R1272" s="527">
        <v>0.5</v>
      </c>
      <c r="S1272" s="1051"/>
      <c r="T1272" s="1032"/>
      <c r="U1272" s="537"/>
      <c r="W1272" s="534"/>
      <c r="X1272" s="537"/>
      <c r="Y1272" s="534"/>
      <c r="Z1272" s="538"/>
      <c r="AA1272" s="531">
        <f>ROUND(ROUND(ROUND(ROUND(ROUND(F1257*K1270,0)*N1267,0)*R1272,0)*V1267,0),0)</f>
        <v>84</v>
      </c>
      <c r="AB1272" s="539"/>
      <c r="AC1272" s="504"/>
    </row>
    <row r="1273" spans="1:29" ht="16.7" customHeight="1" x14ac:dyDescent="0.15">
      <c r="A1273" s="520">
        <v>22</v>
      </c>
      <c r="B1273" s="520" t="s">
        <v>17114</v>
      </c>
      <c r="C1273" s="521" t="s">
        <v>17115</v>
      </c>
      <c r="D1273" s="542"/>
      <c r="E1273" s="534"/>
      <c r="F1273" s="534"/>
      <c r="H1273" s="541"/>
      <c r="I1273" s="757"/>
      <c r="J1273" s="525"/>
      <c r="K1273" s="758"/>
      <c r="L1273" s="966" t="s">
        <v>14906</v>
      </c>
      <c r="M1273" s="525" t="s">
        <v>1678</v>
      </c>
      <c r="N1273" s="529">
        <v>0.5</v>
      </c>
      <c r="O1273" s="759"/>
      <c r="P1273" s="760"/>
      <c r="Q1273" s="526"/>
      <c r="R1273" s="527"/>
      <c r="S1273" s="1051"/>
      <c r="T1273" s="1032"/>
      <c r="U1273" s="537"/>
      <c r="W1273" s="534"/>
      <c r="X1273" s="537"/>
      <c r="Y1273" s="534"/>
      <c r="Z1273" s="538"/>
      <c r="AA1273" s="531">
        <f>ROUND(ROUND(F1257*N1273,0)*V1267,0)</f>
        <v>124</v>
      </c>
      <c r="AB1273" s="539"/>
      <c r="AC1273" s="504"/>
    </row>
    <row r="1274" spans="1:29" ht="16.7" customHeight="1" x14ac:dyDescent="0.15">
      <c r="A1274" s="520">
        <v>22</v>
      </c>
      <c r="B1274" s="520" t="s">
        <v>17116</v>
      </c>
      <c r="C1274" s="521" t="s">
        <v>17117</v>
      </c>
      <c r="D1274" s="542"/>
      <c r="E1274" s="534"/>
      <c r="F1274" s="534"/>
      <c r="H1274" s="541"/>
      <c r="J1274" s="537"/>
      <c r="K1274" s="742"/>
      <c r="L1274" s="1032"/>
      <c r="M1274" s="537"/>
      <c r="O1274" s="1048" t="s">
        <v>10414</v>
      </c>
      <c r="P1274" s="626" t="s">
        <v>16</v>
      </c>
      <c r="Q1274" s="526" t="s">
        <v>1678</v>
      </c>
      <c r="R1274" s="527">
        <v>0.7</v>
      </c>
      <c r="S1274" s="1051"/>
      <c r="T1274" s="1032"/>
      <c r="U1274" s="537"/>
      <c r="W1274" s="534"/>
      <c r="X1274" s="537"/>
      <c r="Y1274" s="534"/>
      <c r="Z1274" s="538"/>
      <c r="AA1274" s="531">
        <f>ROUND(ROUND(ROUND(F1257*N1273,0)*R1274,0)*V1267,0)</f>
        <v>87</v>
      </c>
      <c r="AB1274" s="539"/>
      <c r="AC1274" s="504"/>
    </row>
    <row r="1275" spans="1:29" ht="16.7" customHeight="1" x14ac:dyDescent="0.15">
      <c r="A1275" s="520">
        <v>22</v>
      </c>
      <c r="B1275" s="520" t="s">
        <v>17118</v>
      </c>
      <c r="C1275" s="521" t="s">
        <v>17119</v>
      </c>
      <c r="D1275" s="542"/>
      <c r="E1275" s="534"/>
      <c r="F1275" s="534"/>
      <c r="H1275" s="541"/>
      <c r="I1275" s="763"/>
      <c r="J1275" s="544"/>
      <c r="K1275" s="579"/>
      <c r="L1275" s="1032"/>
      <c r="M1275" s="537"/>
      <c r="O1275" s="979"/>
      <c r="P1275" s="626" t="s">
        <v>3833</v>
      </c>
      <c r="Q1275" s="526" t="s">
        <v>1678</v>
      </c>
      <c r="R1275" s="527">
        <v>0.5</v>
      </c>
      <c r="S1275" s="1051"/>
      <c r="T1275" s="1032"/>
      <c r="U1275" s="537"/>
      <c r="W1275" s="534"/>
      <c r="X1275" s="537"/>
      <c r="Y1275" s="534"/>
      <c r="Z1275" s="538"/>
      <c r="AA1275" s="531">
        <f>ROUND(ROUND(ROUND(F1257*N1273,0)*R1275,0)*V1267,0)</f>
        <v>62</v>
      </c>
      <c r="AB1275" s="539"/>
      <c r="AC1275" s="504"/>
    </row>
    <row r="1276" spans="1:29" ht="16.7" customHeight="1" x14ac:dyDescent="0.15">
      <c r="A1276" s="520">
        <v>22</v>
      </c>
      <c r="B1276" s="520" t="s">
        <v>17120</v>
      </c>
      <c r="C1276" s="521" t="s">
        <v>17121</v>
      </c>
      <c r="D1276" s="542"/>
      <c r="E1276" s="534"/>
      <c r="F1276" s="534"/>
      <c r="H1276" s="541"/>
      <c r="I1276" s="1049" t="s">
        <v>10418</v>
      </c>
      <c r="J1276" s="525" t="s">
        <v>1678</v>
      </c>
      <c r="K1276" s="718">
        <v>0.96499999999999997</v>
      </c>
      <c r="L1276" s="1032"/>
      <c r="M1276" s="537"/>
      <c r="O1276" s="759"/>
      <c r="P1276" s="760"/>
      <c r="Q1276" s="526"/>
      <c r="R1276" s="527"/>
      <c r="S1276" s="1051"/>
      <c r="T1276" s="1032"/>
      <c r="U1276" s="537"/>
      <c r="W1276" s="534"/>
      <c r="X1276" s="537"/>
      <c r="Y1276" s="534"/>
      <c r="Z1276" s="538"/>
      <c r="AA1276" s="531">
        <f>ROUND(ROUND(ROUND(ROUND(F1257*K1276,0)*N1273,0),0)*V1267,0)</f>
        <v>120</v>
      </c>
      <c r="AB1276" s="539"/>
      <c r="AC1276" s="504"/>
    </row>
    <row r="1277" spans="1:29" ht="16.7" customHeight="1" x14ac:dyDescent="0.15">
      <c r="A1277" s="520">
        <v>22</v>
      </c>
      <c r="B1277" s="520" t="s">
        <v>17122</v>
      </c>
      <c r="C1277" s="521" t="s">
        <v>17123</v>
      </c>
      <c r="D1277" s="542"/>
      <c r="E1277" s="534"/>
      <c r="F1277" s="534"/>
      <c r="H1277" s="541"/>
      <c r="I1277" s="1047"/>
      <c r="J1277" s="537"/>
      <c r="L1277" s="1032"/>
      <c r="M1277" s="537"/>
      <c r="O1277" s="1048" t="s">
        <v>10414</v>
      </c>
      <c r="P1277" s="626" t="s">
        <v>16</v>
      </c>
      <c r="Q1277" s="526" t="s">
        <v>1678</v>
      </c>
      <c r="R1277" s="527">
        <v>0.7</v>
      </c>
      <c r="S1277" s="1051"/>
      <c r="T1277" s="1032"/>
      <c r="U1277" s="537"/>
      <c r="W1277" s="534"/>
      <c r="X1277" s="537"/>
      <c r="Y1277" s="534"/>
      <c r="Z1277" s="538"/>
      <c r="AA1277" s="531">
        <f>ROUND(ROUND(ROUND(ROUND(F1257*K1276,0)*N1273,0)*R1277,0)*V1267,0)</f>
        <v>84</v>
      </c>
      <c r="AB1277" s="539"/>
      <c r="AC1277" s="504"/>
    </row>
    <row r="1278" spans="1:29" ht="16.7" customHeight="1" x14ac:dyDescent="0.15">
      <c r="A1278" s="520">
        <v>22</v>
      </c>
      <c r="B1278" s="520" t="s">
        <v>17124</v>
      </c>
      <c r="C1278" s="521" t="s">
        <v>17125</v>
      </c>
      <c r="D1278" s="542"/>
      <c r="E1278" s="534"/>
      <c r="F1278" s="534"/>
      <c r="H1278" s="541"/>
      <c r="I1278" s="1044"/>
      <c r="J1278" s="544"/>
      <c r="K1278" s="725"/>
      <c r="L1278" s="967"/>
      <c r="M1278" s="544"/>
      <c r="N1278" s="548"/>
      <c r="O1278" s="979"/>
      <c r="P1278" s="626" t="s">
        <v>3833</v>
      </c>
      <c r="Q1278" s="526" t="s">
        <v>1678</v>
      </c>
      <c r="R1278" s="527">
        <v>0.5</v>
      </c>
      <c r="S1278" s="1051"/>
      <c r="T1278" s="967"/>
      <c r="U1278" s="544"/>
      <c r="V1278" s="548"/>
      <c r="W1278" s="534"/>
      <c r="X1278" s="537"/>
      <c r="Y1278" s="534"/>
      <c r="Z1278" s="538"/>
      <c r="AA1278" s="531">
        <f>ROUND(ROUND(ROUND(ROUND(F1257*K1276,0)*N1273,0)*R1278,0)*V1267,0)</f>
        <v>60</v>
      </c>
      <c r="AB1278" s="539"/>
      <c r="AC1278" s="504"/>
    </row>
    <row r="1279" spans="1:29" ht="16.7" customHeight="1" x14ac:dyDescent="0.15">
      <c r="A1279" s="520">
        <v>22</v>
      </c>
      <c r="B1279" s="520">
        <v>9689</v>
      </c>
      <c r="C1279" s="521" t="s">
        <v>17126</v>
      </c>
      <c r="D1279" s="542"/>
      <c r="E1279" s="534"/>
      <c r="F1279" s="534"/>
      <c r="H1279" s="541"/>
      <c r="I1279" s="757"/>
      <c r="J1279" s="525"/>
      <c r="K1279" s="758"/>
      <c r="L1279" s="1050" t="s">
        <v>14896</v>
      </c>
      <c r="M1279" s="525" t="s">
        <v>1678</v>
      </c>
      <c r="N1279" s="529">
        <v>0.7</v>
      </c>
      <c r="O1279" s="759"/>
      <c r="P1279" s="760"/>
      <c r="Q1279" s="526"/>
      <c r="R1279" s="527"/>
      <c r="S1279" s="1051"/>
      <c r="T1279" s="968" t="s">
        <v>12830</v>
      </c>
      <c r="U1279" s="525" t="s">
        <v>1678</v>
      </c>
      <c r="V1279" s="529">
        <v>0.7</v>
      </c>
      <c r="W1279" s="534"/>
      <c r="X1279" s="537"/>
      <c r="Y1279" s="534"/>
      <c r="Z1279" s="538"/>
      <c r="AA1279" s="531">
        <f>ROUND(ROUND(F1257*N1279,0)*V1279,0)</f>
        <v>243</v>
      </c>
      <c r="AB1279" s="539"/>
      <c r="AC1279" s="504"/>
    </row>
    <row r="1280" spans="1:29" ht="16.7" customHeight="1" x14ac:dyDescent="0.15">
      <c r="A1280" s="520">
        <v>22</v>
      </c>
      <c r="B1280" s="520">
        <v>9690</v>
      </c>
      <c r="C1280" s="521" t="s">
        <v>17127</v>
      </c>
      <c r="D1280" s="542"/>
      <c r="E1280" s="534"/>
      <c r="F1280" s="534"/>
      <c r="H1280" s="541"/>
      <c r="J1280" s="537"/>
      <c r="K1280" s="742"/>
      <c r="L1280" s="1032"/>
      <c r="M1280" s="537"/>
      <c r="O1280" s="1048" t="s">
        <v>10414</v>
      </c>
      <c r="P1280" s="626" t="s">
        <v>16</v>
      </c>
      <c r="Q1280" s="526" t="s">
        <v>1678</v>
      </c>
      <c r="R1280" s="527">
        <v>0.7</v>
      </c>
      <c r="S1280" s="1051"/>
      <c r="T1280" s="1032"/>
      <c r="U1280" s="537"/>
      <c r="W1280" s="534"/>
      <c r="X1280" s="537"/>
      <c r="Y1280" s="534"/>
      <c r="Z1280" s="538"/>
      <c r="AA1280" s="531">
        <f>ROUND(ROUND(ROUND(F1257*N1279,0)*R1280,0)*V1279,0)</f>
        <v>170</v>
      </c>
      <c r="AB1280" s="539"/>
      <c r="AC1280" s="504"/>
    </row>
    <row r="1281" spans="1:29" ht="16.7" customHeight="1" x14ac:dyDescent="0.15">
      <c r="A1281" s="520">
        <v>22</v>
      </c>
      <c r="B1281" s="520" t="s">
        <v>17128</v>
      </c>
      <c r="C1281" s="521" t="s">
        <v>17129</v>
      </c>
      <c r="D1281" s="542"/>
      <c r="E1281" s="534"/>
      <c r="F1281" s="534"/>
      <c r="H1281" s="541"/>
      <c r="I1281" s="763"/>
      <c r="J1281" s="544"/>
      <c r="K1281" s="579"/>
      <c r="L1281" s="1032"/>
      <c r="M1281" s="537"/>
      <c r="O1281" s="979"/>
      <c r="P1281" s="626" t="s">
        <v>3833</v>
      </c>
      <c r="Q1281" s="526" t="s">
        <v>1678</v>
      </c>
      <c r="R1281" s="527">
        <v>0.5</v>
      </c>
      <c r="S1281" s="1051"/>
      <c r="T1281" s="1032"/>
      <c r="U1281" s="537"/>
      <c r="W1281" s="534"/>
      <c r="X1281" s="537"/>
      <c r="Y1281" s="534"/>
      <c r="Z1281" s="538"/>
      <c r="AA1281" s="531">
        <f>ROUND(ROUND(ROUND(F1257*N1279,0)*R1281,0)*V1279,0)</f>
        <v>122</v>
      </c>
      <c r="AB1281" s="539"/>
      <c r="AC1281" s="504"/>
    </row>
    <row r="1282" spans="1:29" ht="16.7" customHeight="1" x14ac:dyDescent="0.15">
      <c r="A1282" s="520">
        <v>22</v>
      </c>
      <c r="B1282" s="520">
        <v>9027</v>
      </c>
      <c r="C1282" s="521" t="s">
        <v>17130</v>
      </c>
      <c r="D1282" s="542"/>
      <c r="E1282" s="534"/>
      <c r="F1282" s="534"/>
      <c r="H1282" s="541"/>
      <c r="I1282" s="1049" t="s">
        <v>10418</v>
      </c>
      <c r="J1282" s="525" t="s">
        <v>1678</v>
      </c>
      <c r="K1282" s="718">
        <v>0.96499999999999997</v>
      </c>
      <c r="L1282" s="1032"/>
      <c r="M1282" s="537"/>
      <c r="O1282" s="759"/>
      <c r="P1282" s="760"/>
      <c r="Q1282" s="526"/>
      <c r="R1282" s="527"/>
      <c r="S1282" s="1051"/>
      <c r="T1282" s="1032"/>
      <c r="U1282" s="537"/>
      <c r="W1282" s="534"/>
      <c r="X1282" s="537"/>
      <c r="Y1282" s="534"/>
      <c r="Z1282" s="538"/>
      <c r="AA1282" s="531">
        <f>ROUND(ROUND(ROUND(ROUND(F1257*K1282,0)*N1279,0)*V1279,0),0)</f>
        <v>235</v>
      </c>
      <c r="AB1282" s="539"/>
      <c r="AC1282" s="504"/>
    </row>
    <row r="1283" spans="1:29" ht="16.7" customHeight="1" x14ac:dyDescent="0.15">
      <c r="A1283" s="520">
        <v>22</v>
      </c>
      <c r="B1283" s="520">
        <v>9028</v>
      </c>
      <c r="C1283" s="521" t="s">
        <v>17131</v>
      </c>
      <c r="D1283" s="542"/>
      <c r="E1283" s="534"/>
      <c r="F1283" s="534"/>
      <c r="H1283" s="541"/>
      <c r="I1283" s="1047"/>
      <c r="J1283" s="537"/>
      <c r="L1283" s="1032"/>
      <c r="M1283" s="537"/>
      <c r="O1283" s="1048" t="s">
        <v>10414</v>
      </c>
      <c r="P1283" s="626" t="s">
        <v>16</v>
      </c>
      <c r="Q1283" s="526" t="s">
        <v>1678</v>
      </c>
      <c r="R1283" s="527">
        <v>0.7</v>
      </c>
      <c r="S1283" s="1051"/>
      <c r="T1283" s="1032"/>
      <c r="U1283" s="537"/>
      <c r="W1283" s="534"/>
      <c r="X1283" s="537"/>
      <c r="Y1283" s="534"/>
      <c r="Z1283" s="538"/>
      <c r="AA1283" s="531">
        <f>ROUND(ROUND(ROUND(ROUND(ROUND(F1257*K1282,0)*N1279,0)*R1283,0)*V1279,0),0)</f>
        <v>165</v>
      </c>
      <c r="AB1283" s="539"/>
      <c r="AC1283" s="504"/>
    </row>
    <row r="1284" spans="1:29" ht="16.7" customHeight="1" x14ac:dyDescent="0.15">
      <c r="A1284" s="520">
        <v>22</v>
      </c>
      <c r="B1284" s="520" t="s">
        <v>17132</v>
      </c>
      <c r="C1284" s="521" t="s">
        <v>17133</v>
      </c>
      <c r="D1284" s="542"/>
      <c r="E1284" s="534"/>
      <c r="F1284" s="534"/>
      <c r="H1284" s="541"/>
      <c r="I1284" s="1044"/>
      <c r="J1284" s="544"/>
      <c r="K1284" s="725"/>
      <c r="L1284" s="967"/>
      <c r="M1284" s="544"/>
      <c r="N1284" s="548"/>
      <c r="O1284" s="979"/>
      <c r="P1284" s="626" t="s">
        <v>3833</v>
      </c>
      <c r="Q1284" s="526" t="s">
        <v>1678</v>
      </c>
      <c r="R1284" s="527">
        <v>0.5</v>
      </c>
      <c r="S1284" s="1051"/>
      <c r="T1284" s="1032"/>
      <c r="U1284" s="537"/>
      <c r="W1284" s="534"/>
      <c r="X1284" s="537"/>
      <c r="Y1284" s="534"/>
      <c r="Z1284" s="538"/>
      <c r="AA1284" s="531">
        <f>ROUND(ROUND(ROUND(ROUND(ROUND(F1257*K1282,0)*N1279,0)*R1284,0)*V1279,0),0)</f>
        <v>118</v>
      </c>
      <c r="AB1284" s="539"/>
      <c r="AC1284" s="504"/>
    </row>
    <row r="1285" spans="1:29" ht="16.7" customHeight="1" x14ac:dyDescent="0.15">
      <c r="A1285" s="520">
        <v>22</v>
      </c>
      <c r="B1285" s="520" t="s">
        <v>17134</v>
      </c>
      <c r="C1285" s="521" t="s">
        <v>17135</v>
      </c>
      <c r="D1285" s="542"/>
      <c r="E1285" s="534"/>
      <c r="F1285" s="534"/>
      <c r="H1285" s="541"/>
      <c r="I1285" s="757"/>
      <c r="J1285" s="525"/>
      <c r="K1285" s="758"/>
      <c r="L1285" s="966" t="s">
        <v>14906</v>
      </c>
      <c r="M1285" s="525" t="s">
        <v>1678</v>
      </c>
      <c r="N1285" s="529">
        <v>0.5</v>
      </c>
      <c r="O1285" s="759"/>
      <c r="P1285" s="760"/>
      <c r="Q1285" s="526"/>
      <c r="R1285" s="527"/>
      <c r="S1285" s="1051"/>
      <c r="T1285" s="1032"/>
      <c r="U1285" s="537"/>
      <c r="W1285" s="534"/>
      <c r="X1285" s="537"/>
      <c r="Y1285" s="534"/>
      <c r="Z1285" s="538"/>
      <c r="AA1285" s="531">
        <f>ROUND(ROUND(F1257*N1285,0)*V1279,0)</f>
        <v>174</v>
      </c>
      <c r="AB1285" s="539"/>
      <c r="AC1285" s="504"/>
    </row>
    <row r="1286" spans="1:29" ht="16.7" customHeight="1" x14ac:dyDescent="0.15">
      <c r="A1286" s="520">
        <v>22</v>
      </c>
      <c r="B1286" s="520" t="s">
        <v>17136</v>
      </c>
      <c r="C1286" s="521" t="s">
        <v>17137</v>
      </c>
      <c r="D1286" s="542"/>
      <c r="E1286" s="534"/>
      <c r="F1286" s="534"/>
      <c r="H1286" s="541"/>
      <c r="J1286" s="537"/>
      <c r="K1286" s="742"/>
      <c r="L1286" s="1032"/>
      <c r="M1286" s="537"/>
      <c r="O1286" s="1048" t="s">
        <v>10414</v>
      </c>
      <c r="P1286" s="626" t="s">
        <v>16</v>
      </c>
      <c r="Q1286" s="526" t="s">
        <v>1678</v>
      </c>
      <c r="R1286" s="527">
        <v>0.7</v>
      </c>
      <c r="S1286" s="1051"/>
      <c r="T1286" s="1032"/>
      <c r="U1286" s="537"/>
      <c r="W1286" s="534"/>
      <c r="X1286" s="537"/>
      <c r="Y1286" s="534"/>
      <c r="Z1286" s="538"/>
      <c r="AA1286" s="531">
        <f>ROUND(ROUND(ROUND(F1257*N1285,0)*R1286,0)*V1279,0)</f>
        <v>122</v>
      </c>
      <c r="AB1286" s="539"/>
      <c r="AC1286" s="504"/>
    </row>
    <row r="1287" spans="1:29" ht="16.7" customHeight="1" x14ac:dyDescent="0.15">
      <c r="A1287" s="520">
        <v>22</v>
      </c>
      <c r="B1287" s="520" t="s">
        <v>17138</v>
      </c>
      <c r="C1287" s="521" t="s">
        <v>17139</v>
      </c>
      <c r="D1287" s="542"/>
      <c r="E1287" s="534"/>
      <c r="F1287" s="534"/>
      <c r="H1287" s="541"/>
      <c r="I1287" s="763"/>
      <c r="J1287" s="544"/>
      <c r="K1287" s="579"/>
      <c r="L1287" s="1032"/>
      <c r="M1287" s="537"/>
      <c r="O1287" s="979"/>
      <c r="P1287" s="626" t="s">
        <v>3833</v>
      </c>
      <c r="Q1287" s="526" t="s">
        <v>1678</v>
      </c>
      <c r="R1287" s="527">
        <v>0.5</v>
      </c>
      <c r="S1287" s="1051"/>
      <c r="T1287" s="1032"/>
      <c r="U1287" s="537"/>
      <c r="W1287" s="534"/>
      <c r="X1287" s="537"/>
      <c r="Y1287" s="534"/>
      <c r="Z1287" s="538"/>
      <c r="AA1287" s="531">
        <f>ROUND(ROUND(ROUND(F1257*N1285,0)*R1287,0)*V1279,0)</f>
        <v>87</v>
      </c>
      <c r="AB1287" s="539"/>
      <c r="AC1287" s="504"/>
    </row>
    <row r="1288" spans="1:29" ht="16.7" customHeight="1" x14ac:dyDescent="0.15">
      <c r="A1288" s="520">
        <v>22</v>
      </c>
      <c r="B1288" s="520" t="s">
        <v>17140</v>
      </c>
      <c r="C1288" s="521" t="s">
        <v>17141</v>
      </c>
      <c r="D1288" s="542"/>
      <c r="E1288" s="534"/>
      <c r="F1288" s="534"/>
      <c r="H1288" s="541"/>
      <c r="I1288" s="1049" t="s">
        <v>10418</v>
      </c>
      <c r="J1288" s="525" t="s">
        <v>1678</v>
      </c>
      <c r="K1288" s="718">
        <v>0.96499999999999997</v>
      </c>
      <c r="L1288" s="1032"/>
      <c r="M1288" s="537"/>
      <c r="O1288" s="759"/>
      <c r="P1288" s="760"/>
      <c r="Q1288" s="526"/>
      <c r="R1288" s="527"/>
      <c r="S1288" s="1051"/>
      <c r="T1288" s="1032"/>
      <c r="U1288" s="537"/>
      <c r="W1288" s="534"/>
      <c r="X1288" s="537"/>
      <c r="Y1288" s="534"/>
      <c r="Z1288" s="538"/>
      <c r="AA1288" s="531">
        <f>ROUND(ROUND(ROUND(ROUND(F1257*K1288,0)*N1285,0),0)*V1279,0)</f>
        <v>168</v>
      </c>
      <c r="AB1288" s="539"/>
      <c r="AC1288" s="504"/>
    </row>
    <row r="1289" spans="1:29" ht="16.7" customHeight="1" x14ac:dyDescent="0.15">
      <c r="A1289" s="520">
        <v>22</v>
      </c>
      <c r="B1289" s="520" t="s">
        <v>17142</v>
      </c>
      <c r="C1289" s="521" t="s">
        <v>17143</v>
      </c>
      <c r="D1289" s="542"/>
      <c r="E1289" s="534"/>
      <c r="F1289" s="534"/>
      <c r="H1289" s="541"/>
      <c r="I1289" s="1047"/>
      <c r="J1289" s="537"/>
      <c r="L1289" s="1032"/>
      <c r="M1289" s="537"/>
      <c r="O1289" s="1048" t="s">
        <v>10414</v>
      </c>
      <c r="P1289" s="626" t="s">
        <v>16</v>
      </c>
      <c r="Q1289" s="526" t="s">
        <v>1678</v>
      </c>
      <c r="R1289" s="527">
        <v>0.7</v>
      </c>
      <c r="S1289" s="1051"/>
      <c r="T1289" s="1032"/>
      <c r="U1289" s="537"/>
      <c r="W1289" s="534"/>
      <c r="X1289" s="537"/>
      <c r="Y1289" s="534"/>
      <c r="Z1289" s="538"/>
      <c r="AA1289" s="531">
        <f>ROUND(ROUND(ROUND(ROUND(F1257*K1288,0)*N1285,0)*R1289,0)*V1279,0)</f>
        <v>118</v>
      </c>
      <c r="AB1289" s="539"/>
      <c r="AC1289" s="504"/>
    </row>
    <row r="1290" spans="1:29" ht="16.7" customHeight="1" x14ac:dyDescent="0.15">
      <c r="A1290" s="520">
        <v>22</v>
      </c>
      <c r="B1290" s="520" t="s">
        <v>17144</v>
      </c>
      <c r="C1290" s="521" t="s">
        <v>17145</v>
      </c>
      <c r="D1290" s="542"/>
      <c r="E1290" s="534"/>
      <c r="F1290" s="534"/>
      <c r="H1290" s="541"/>
      <c r="I1290" s="1044"/>
      <c r="J1290" s="544"/>
      <c r="K1290" s="725"/>
      <c r="L1290" s="967"/>
      <c r="M1290" s="544"/>
      <c r="N1290" s="548"/>
      <c r="O1290" s="979"/>
      <c r="P1290" s="626" t="s">
        <v>3833</v>
      </c>
      <c r="Q1290" s="526" t="s">
        <v>1678</v>
      </c>
      <c r="R1290" s="527">
        <v>0.5</v>
      </c>
      <c r="S1290" s="1052"/>
      <c r="T1290" s="967"/>
      <c r="U1290" s="544"/>
      <c r="V1290" s="548"/>
      <c r="W1290" s="534"/>
      <c r="X1290" s="537"/>
      <c r="Y1290" s="534"/>
      <c r="Z1290" s="538"/>
      <c r="AA1290" s="531">
        <f>ROUND(ROUND(ROUND(ROUND(F1257*K1288,0)*N1285,0)*R1290,0)*V1279,0)</f>
        <v>84</v>
      </c>
      <c r="AB1290" s="539"/>
      <c r="AC1290" s="504"/>
    </row>
    <row r="1291" spans="1:29" ht="16.7" customHeight="1" x14ac:dyDescent="0.15">
      <c r="A1291" s="520">
        <v>22</v>
      </c>
      <c r="B1291" s="520" t="s">
        <v>17146</v>
      </c>
      <c r="C1291" s="521" t="s">
        <v>17147</v>
      </c>
      <c r="D1291" s="542"/>
      <c r="E1291" s="534"/>
      <c r="F1291" s="534"/>
      <c r="H1291" s="541"/>
      <c r="I1291" s="757"/>
      <c r="J1291" s="525"/>
      <c r="K1291" s="758"/>
      <c r="L1291" s="966" t="s">
        <v>14896</v>
      </c>
      <c r="M1291" s="525" t="s">
        <v>1678</v>
      </c>
      <c r="N1291" s="529">
        <v>0.7</v>
      </c>
      <c r="O1291" s="759"/>
      <c r="P1291" s="760"/>
      <c r="Q1291" s="526"/>
      <c r="R1291" s="527"/>
      <c r="S1291" s="1054" t="s">
        <v>14959</v>
      </c>
      <c r="T1291" s="968" t="s">
        <v>12840</v>
      </c>
      <c r="U1291" s="525" t="s">
        <v>1678</v>
      </c>
      <c r="V1291" s="529">
        <v>0.7</v>
      </c>
      <c r="W1291" s="534"/>
      <c r="X1291" s="537"/>
      <c r="Y1291" s="534"/>
      <c r="Z1291" s="538"/>
      <c r="AA1291" s="531">
        <f>ROUND(ROUND(F1257*N1291,0)*V1291,0)</f>
        <v>243</v>
      </c>
      <c r="AB1291" s="539"/>
      <c r="AC1291" s="504"/>
    </row>
    <row r="1292" spans="1:29" ht="16.7" customHeight="1" x14ac:dyDescent="0.15">
      <c r="A1292" s="520">
        <v>22</v>
      </c>
      <c r="B1292" s="520" t="s">
        <v>17148</v>
      </c>
      <c r="C1292" s="521" t="s">
        <v>17149</v>
      </c>
      <c r="D1292" s="542"/>
      <c r="E1292" s="534"/>
      <c r="F1292" s="534"/>
      <c r="H1292" s="541"/>
      <c r="J1292" s="537"/>
      <c r="K1292" s="742"/>
      <c r="L1292" s="1032"/>
      <c r="M1292" s="537"/>
      <c r="O1292" s="1048" t="s">
        <v>10414</v>
      </c>
      <c r="P1292" s="626" t="s">
        <v>16</v>
      </c>
      <c r="Q1292" s="526" t="s">
        <v>1678</v>
      </c>
      <c r="R1292" s="527">
        <v>0.7</v>
      </c>
      <c r="S1292" s="1055"/>
      <c r="T1292" s="1032"/>
      <c r="U1292" s="537"/>
      <c r="W1292" s="534"/>
      <c r="X1292" s="537"/>
      <c r="Y1292" s="534"/>
      <c r="Z1292" s="538"/>
      <c r="AA1292" s="531">
        <f>ROUND(ROUND(ROUND(F1257*N1291,0)*R1292,0)*V1291,0)</f>
        <v>170</v>
      </c>
      <c r="AB1292" s="539"/>
      <c r="AC1292" s="504"/>
    </row>
    <row r="1293" spans="1:29" ht="16.7" customHeight="1" x14ac:dyDescent="0.15">
      <c r="A1293" s="520">
        <v>22</v>
      </c>
      <c r="B1293" s="520" t="s">
        <v>17150</v>
      </c>
      <c r="C1293" s="521" t="s">
        <v>17151</v>
      </c>
      <c r="D1293" s="542"/>
      <c r="E1293" s="534"/>
      <c r="F1293" s="534"/>
      <c r="H1293" s="541"/>
      <c r="I1293" s="763"/>
      <c r="J1293" s="544"/>
      <c r="K1293" s="579"/>
      <c r="L1293" s="1032"/>
      <c r="M1293" s="537"/>
      <c r="O1293" s="979"/>
      <c r="P1293" s="626" t="s">
        <v>3833</v>
      </c>
      <c r="Q1293" s="526" t="s">
        <v>1678</v>
      </c>
      <c r="R1293" s="527">
        <v>0.5</v>
      </c>
      <c r="S1293" s="1055"/>
      <c r="T1293" s="1032"/>
      <c r="U1293" s="537"/>
      <c r="W1293" s="534"/>
      <c r="X1293" s="537"/>
      <c r="Y1293" s="534"/>
      <c r="Z1293" s="538"/>
      <c r="AA1293" s="531">
        <f>ROUND(ROUND(ROUND(F1257*N1291,0)*R1293,0)*V1291,0)</f>
        <v>122</v>
      </c>
      <c r="AB1293" s="539"/>
      <c r="AC1293" s="504"/>
    </row>
    <row r="1294" spans="1:29" ht="16.7" customHeight="1" x14ac:dyDescent="0.15">
      <c r="A1294" s="520">
        <v>22</v>
      </c>
      <c r="B1294" s="520" t="s">
        <v>17152</v>
      </c>
      <c r="C1294" s="521" t="s">
        <v>17153</v>
      </c>
      <c r="D1294" s="542"/>
      <c r="E1294" s="534"/>
      <c r="F1294" s="534"/>
      <c r="H1294" s="541"/>
      <c r="I1294" s="1049" t="s">
        <v>10418</v>
      </c>
      <c r="J1294" s="525" t="s">
        <v>1678</v>
      </c>
      <c r="K1294" s="718">
        <v>0.96499999999999997</v>
      </c>
      <c r="L1294" s="1032"/>
      <c r="M1294" s="537"/>
      <c r="O1294" s="759"/>
      <c r="P1294" s="760"/>
      <c r="Q1294" s="526"/>
      <c r="R1294" s="527"/>
      <c r="S1294" s="1055"/>
      <c r="T1294" s="1032"/>
      <c r="U1294" s="537"/>
      <c r="W1294" s="534"/>
      <c r="X1294" s="537"/>
      <c r="Y1294" s="534"/>
      <c r="Z1294" s="538"/>
      <c r="AA1294" s="531">
        <f>ROUND(ROUND(ROUND(ROUND(F1257*K1294,0)*N1291,0)*V1291,0),0)</f>
        <v>235</v>
      </c>
      <c r="AB1294" s="539"/>
      <c r="AC1294" s="504"/>
    </row>
    <row r="1295" spans="1:29" ht="16.7" customHeight="1" x14ac:dyDescent="0.15">
      <c r="A1295" s="520">
        <v>22</v>
      </c>
      <c r="B1295" s="520" t="s">
        <v>17154</v>
      </c>
      <c r="C1295" s="521" t="s">
        <v>17155</v>
      </c>
      <c r="D1295" s="542"/>
      <c r="E1295" s="534"/>
      <c r="F1295" s="534"/>
      <c r="H1295" s="541"/>
      <c r="I1295" s="1047"/>
      <c r="J1295" s="537"/>
      <c r="L1295" s="1032"/>
      <c r="M1295" s="537"/>
      <c r="O1295" s="1048" t="s">
        <v>10414</v>
      </c>
      <c r="P1295" s="626" t="s">
        <v>16</v>
      </c>
      <c r="Q1295" s="526" t="s">
        <v>1678</v>
      </c>
      <c r="R1295" s="527">
        <v>0.7</v>
      </c>
      <c r="S1295" s="1055"/>
      <c r="T1295" s="1032"/>
      <c r="U1295" s="537"/>
      <c r="W1295" s="534"/>
      <c r="X1295" s="537"/>
      <c r="Y1295" s="534"/>
      <c r="Z1295" s="538"/>
      <c r="AA1295" s="531">
        <f>ROUND(ROUND(ROUND(ROUND(ROUND(F1257*K1294,0)*N1291,0)*R1295,0)*V1291,0),0)</f>
        <v>165</v>
      </c>
      <c r="AB1295" s="539"/>
      <c r="AC1295" s="504"/>
    </row>
    <row r="1296" spans="1:29" ht="16.7" customHeight="1" x14ac:dyDescent="0.15">
      <c r="A1296" s="520">
        <v>22</v>
      </c>
      <c r="B1296" s="520" t="s">
        <v>17156</v>
      </c>
      <c r="C1296" s="521" t="s">
        <v>17157</v>
      </c>
      <c r="D1296" s="542"/>
      <c r="E1296" s="534"/>
      <c r="F1296" s="534"/>
      <c r="H1296" s="541"/>
      <c r="I1296" s="1044"/>
      <c r="J1296" s="544"/>
      <c r="K1296" s="725"/>
      <c r="L1296" s="967"/>
      <c r="M1296" s="544"/>
      <c r="N1296" s="548"/>
      <c r="O1296" s="979"/>
      <c r="P1296" s="626" t="s">
        <v>3833</v>
      </c>
      <c r="Q1296" s="526" t="s">
        <v>1678</v>
      </c>
      <c r="R1296" s="527">
        <v>0.5</v>
      </c>
      <c r="S1296" s="1055"/>
      <c r="T1296" s="1032"/>
      <c r="U1296" s="537"/>
      <c r="W1296" s="534"/>
      <c r="X1296" s="537"/>
      <c r="Y1296" s="534"/>
      <c r="Z1296" s="538"/>
      <c r="AA1296" s="531">
        <f>ROUND(ROUND(ROUND(ROUND(ROUND(F1257*K1294,0)*N1291,0)*R1296,0)*V1291,0),0)</f>
        <v>118</v>
      </c>
      <c r="AB1296" s="539"/>
      <c r="AC1296" s="504"/>
    </row>
    <row r="1297" spans="1:29" ht="16.7" customHeight="1" x14ac:dyDescent="0.15">
      <c r="A1297" s="520">
        <v>22</v>
      </c>
      <c r="B1297" s="520" t="s">
        <v>17158</v>
      </c>
      <c r="C1297" s="521" t="s">
        <v>17159</v>
      </c>
      <c r="D1297" s="542"/>
      <c r="E1297" s="534"/>
      <c r="F1297" s="534"/>
      <c r="H1297" s="541"/>
      <c r="I1297" s="757"/>
      <c r="J1297" s="525"/>
      <c r="K1297" s="758"/>
      <c r="L1297" s="966" t="s">
        <v>14906</v>
      </c>
      <c r="M1297" s="525" t="s">
        <v>1678</v>
      </c>
      <c r="N1297" s="529">
        <v>0.5</v>
      </c>
      <c r="O1297" s="759"/>
      <c r="P1297" s="760"/>
      <c r="Q1297" s="526"/>
      <c r="R1297" s="527"/>
      <c r="S1297" s="1055"/>
      <c r="T1297" s="1032"/>
      <c r="U1297" s="537"/>
      <c r="W1297" s="534"/>
      <c r="X1297" s="537"/>
      <c r="Y1297" s="534"/>
      <c r="Z1297" s="538"/>
      <c r="AA1297" s="531">
        <f>ROUND(ROUND(F1257*N1297,0)*V1291,0)</f>
        <v>174</v>
      </c>
      <c r="AB1297" s="539"/>
      <c r="AC1297" s="504"/>
    </row>
    <row r="1298" spans="1:29" ht="16.7" customHeight="1" x14ac:dyDescent="0.15">
      <c r="A1298" s="520">
        <v>22</v>
      </c>
      <c r="B1298" s="520" t="s">
        <v>17160</v>
      </c>
      <c r="C1298" s="521" t="s">
        <v>17161</v>
      </c>
      <c r="D1298" s="542"/>
      <c r="E1298" s="534"/>
      <c r="F1298" s="534"/>
      <c r="H1298" s="541"/>
      <c r="J1298" s="537"/>
      <c r="K1298" s="742"/>
      <c r="L1298" s="1032"/>
      <c r="M1298" s="537"/>
      <c r="O1298" s="1048" t="s">
        <v>10414</v>
      </c>
      <c r="P1298" s="626" t="s">
        <v>16</v>
      </c>
      <c r="Q1298" s="526" t="s">
        <v>1678</v>
      </c>
      <c r="R1298" s="527">
        <v>0.7</v>
      </c>
      <c r="S1298" s="1055"/>
      <c r="T1298" s="1032"/>
      <c r="U1298" s="537"/>
      <c r="W1298" s="534"/>
      <c r="X1298" s="537"/>
      <c r="Y1298" s="534"/>
      <c r="Z1298" s="538"/>
      <c r="AA1298" s="531">
        <f>ROUND(ROUND(ROUND(F1257*N1297,0)*R1298,0)*V1291,0)</f>
        <v>122</v>
      </c>
      <c r="AB1298" s="539"/>
      <c r="AC1298" s="504"/>
    </row>
    <row r="1299" spans="1:29" ht="16.7" customHeight="1" x14ac:dyDescent="0.15">
      <c r="A1299" s="520">
        <v>22</v>
      </c>
      <c r="B1299" s="520" t="s">
        <v>17162</v>
      </c>
      <c r="C1299" s="521" t="s">
        <v>17163</v>
      </c>
      <c r="D1299" s="542"/>
      <c r="E1299" s="534"/>
      <c r="F1299" s="534"/>
      <c r="H1299" s="541"/>
      <c r="I1299" s="763"/>
      <c r="J1299" s="544"/>
      <c r="K1299" s="579"/>
      <c r="L1299" s="1032"/>
      <c r="M1299" s="537"/>
      <c r="O1299" s="979"/>
      <c r="P1299" s="626" t="s">
        <v>3833</v>
      </c>
      <c r="Q1299" s="526" t="s">
        <v>1678</v>
      </c>
      <c r="R1299" s="527">
        <v>0.5</v>
      </c>
      <c r="S1299" s="1055"/>
      <c r="T1299" s="1032"/>
      <c r="U1299" s="537"/>
      <c r="W1299" s="534"/>
      <c r="X1299" s="537"/>
      <c r="Y1299" s="534"/>
      <c r="Z1299" s="538"/>
      <c r="AA1299" s="531">
        <f>ROUND(ROUND(ROUND(F1257*N1297,0)*R1299,0)*V1291,0)</f>
        <v>87</v>
      </c>
      <c r="AB1299" s="539"/>
      <c r="AC1299" s="504"/>
    </row>
    <row r="1300" spans="1:29" ht="16.7" customHeight="1" x14ac:dyDescent="0.15">
      <c r="A1300" s="520">
        <v>22</v>
      </c>
      <c r="B1300" s="520" t="s">
        <v>17164</v>
      </c>
      <c r="C1300" s="521" t="s">
        <v>17165</v>
      </c>
      <c r="D1300" s="542"/>
      <c r="E1300" s="534"/>
      <c r="F1300" s="534"/>
      <c r="H1300" s="541"/>
      <c r="I1300" s="1049" t="s">
        <v>10418</v>
      </c>
      <c r="J1300" s="525" t="s">
        <v>1678</v>
      </c>
      <c r="K1300" s="718">
        <v>0.96499999999999997</v>
      </c>
      <c r="L1300" s="1032"/>
      <c r="M1300" s="537"/>
      <c r="O1300" s="759"/>
      <c r="P1300" s="760"/>
      <c r="Q1300" s="526"/>
      <c r="R1300" s="527"/>
      <c r="S1300" s="1055"/>
      <c r="T1300" s="1032"/>
      <c r="U1300" s="537"/>
      <c r="W1300" s="534"/>
      <c r="X1300" s="537"/>
      <c r="Y1300" s="534"/>
      <c r="Z1300" s="538"/>
      <c r="AA1300" s="531">
        <f>ROUND(ROUND(ROUND(ROUND(F1257*K1300,0)*N1297,0),0)*V1291,0)</f>
        <v>168</v>
      </c>
      <c r="AB1300" s="539"/>
      <c r="AC1300" s="504"/>
    </row>
    <row r="1301" spans="1:29" ht="16.7" customHeight="1" x14ac:dyDescent="0.15">
      <c r="A1301" s="520">
        <v>22</v>
      </c>
      <c r="B1301" s="520" t="s">
        <v>17166</v>
      </c>
      <c r="C1301" s="521" t="s">
        <v>17167</v>
      </c>
      <c r="D1301" s="542"/>
      <c r="E1301" s="534"/>
      <c r="F1301" s="534"/>
      <c r="H1301" s="541"/>
      <c r="I1301" s="1047"/>
      <c r="J1301" s="537"/>
      <c r="L1301" s="1032"/>
      <c r="M1301" s="537"/>
      <c r="O1301" s="1048" t="s">
        <v>10414</v>
      </c>
      <c r="P1301" s="626" t="s">
        <v>16</v>
      </c>
      <c r="Q1301" s="526" t="s">
        <v>1678</v>
      </c>
      <c r="R1301" s="527">
        <v>0.7</v>
      </c>
      <c r="S1301" s="1055"/>
      <c r="T1301" s="1032"/>
      <c r="U1301" s="537"/>
      <c r="W1301" s="534"/>
      <c r="X1301" s="537"/>
      <c r="Y1301" s="534"/>
      <c r="Z1301" s="538"/>
      <c r="AA1301" s="531">
        <f>ROUND(ROUND(ROUND(ROUND(F1257*K1300,0)*N1297,0)*R1301,0)*V1291,0)</f>
        <v>118</v>
      </c>
      <c r="AB1301" s="539"/>
      <c r="AC1301" s="504"/>
    </row>
    <row r="1302" spans="1:29" ht="16.7" customHeight="1" x14ac:dyDescent="0.15">
      <c r="A1302" s="520">
        <v>22</v>
      </c>
      <c r="B1302" s="520" t="s">
        <v>17168</v>
      </c>
      <c r="C1302" s="521" t="s">
        <v>17169</v>
      </c>
      <c r="D1302" s="557"/>
      <c r="E1302" s="550"/>
      <c r="F1302" s="550"/>
      <c r="G1302" s="650"/>
      <c r="H1302" s="558"/>
      <c r="I1302" s="1044"/>
      <c r="J1302" s="544"/>
      <c r="K1302" s="725"/>
      <c r="L1302" s="967"/>
      <c r="M1302" s="544"/>
      <c r="N1302" s="548"/>
      <c r="O1302" s="979"/>
      <c r="P1302" s="626" t="s">
        <v>3833</v>
      </c>
      <c r="Q1302" s="526" t="s">
        <v>1678</v>
      </c>
      <c r="R1302" s="527">
        <v>0.5</v>
      </c>
      <c r="S1302" s="1052"/>
      <c r="T1302" s="967"/>
      <c r="U1302" s="544"/>
      <c r="V1302" s="548"/>
      <c r="W1302" s="550"/>
      <c r="X1302" s="544"/>
      <c r="Y1302" s="550"/>
      <c r="Z1302" s="553"/>
      <c r="AA1302" s="531">
        <f>ROUND(ROUND(ROUND(ROUND(F1257*K1300,0)*N1297,0)*R1302,0)*V1291,0)</f>
        <v>84</v>
      </c>
      <c r="AB1302" s="559"/>
      <c r="AC1302" s="504"/>
    </row>
    <row r="1303" spans="1:29" ht="16.7" customHeight="1" x14ac:dyDescent="0.15">
      <c r="A1303" s="520">
        <v>22</v>
      </c>
      <c r="B1303" s="520">
        <v>9365</v>
      </c>
      <c r="C1303" s="521" t="s">
        <v>17170</v>
      </c>
      <c r="D1303" s="560"/>
      <c r="E1303" s="522"/>
      <c r="F1303" s="522"/>
      <c r="G1303" s="585"/>
      <c r="H1303" s="561"/>
      <c r="I1303" s="757"/>
      <c r="J1303" s="525"/>
      <c r="K1303" s="758"/>
      <c r="L1303" s="1050" t="s">
        <v>14896</v>
      </c>
      <c r="M1303" s="525" t="s">
        <v>1678</v>
      </c>
      <c r="N1303" s="529">
        <v>0.7</v>
      </c>
      <c r="O1303" s="759"/>
      <c r="P1303" s="760"/>
      <c r="Q1303" s="526"/>
      <c r="R1303" s="527"/>
      <c r="S1303" s="761"/>
      <c r="T1303" s="757"/>
      <c r="U1303" s="525"/>
      <c r="V1303" s="529"/>
      <c r="W1303" s="522"/>
      <c r="X1303" s="525"/>
      <c r="Y1303" s="936" t="s">
        <v>14983</v>
      </c>
      <c r="Z1303" s="941"/>
      <c r="AA1303" s="531">
        <f>ROUND(ROUND(F1257*N1303,0)-Y1306,0)</f>
        <v>335</v>
      </c>
      <c r="AB1303" s="532"/>
      <c r="AC1303" s="504"/>
    </row>
    <row r="1304" spans="1:29" ht="16.7" customHeight="1" x14ac:dyDescent="0.15">
      <c r="A1304" s="520">
        <v>22</v>
      </c>
      <c r="B1304" s="520">
        <v>9366</v>
      </c>
      <c r="C1304" s="521" t="s">
        <v>17171</v>
      </c>
      <c r="D1304" s="542"/>
      <c r="E1304" s="534"/>
      <c r="F1304" s="534"/>
      <c r="H1304" s="541"/>
      <c r="J1304" s="537"/>
      <c r="K1304" s="742"/>
      <c r="L1304" s="1032"/>
      <c r="M1304" s="537"/>
      <c r="O1304" s="1048" t="s">
        <v>10414</v>
      </c>
      <c r="P1304" s="626" t="s">
        <v>16</v>
      </c>
      <c r="Q1304" s="526" t="s">
        <v>1678</v>
      </c>
      <c r="R1304" s="527">
        <v>0.7</v>
      </c>
      <c r="S1304" s="762"/>
      <c r="U1304" s="537"/>
      <c r="W1304" s="534"/>
      <c r="X1304" s="537"/>
      <c r="Y1304" s="937"/>
      <c r="Z1304" s="942"/>
      <c r="AA1304" s="531">
        <f>ROUND(ROUND(ROUND(F1257*N1303,0)*R1304,0)-Y1306,0)</f>
        <v>231</v>
      </c>
      <c r="AB1304" s="539"/>
      <c r="AC1304" s="504"/>
    </row>
    <row r="1305" spans="1:29" ht="16.7" customHeight="1" x14ac:dyDescent="0.15">
      <c r="A1305" s="520">
        <v>22</v>
      </c>
      <c r="B1305" s="520" t="s">
        <v>17172</v>
      </c>
      <c r="C1305" s="521" t="s">
        <v>17173</v>
      </c>
      <c r="D1305" s="542"/>
      <c r="E1305" s="534"/>
      <c r="F1305" s="534"/>
      <c r="H1305" s="541"/>
      <c r="I1305" s="763"/>
      <c r="J1305" s="544"/>
      <c r="K1305" s="579"/>
      <c r="L1305" s="1032"/>
      <c r="M1305" s="537"/>
      <c r="O1305" s="979"/>
      <c r="P1305" s="626" t="s">
        <v>3833</v>
      </c>
      <c r="Q1305" s="526" t="s">
        <v>1678</v>
      </c>
      <c r="R1305" s="527">
        <v>0.5</v>
      </c>
      <c r="S1305" s="762"/>
      <c r="U1305" s="537"/>
      <c r="W1305" s="534"/>
      <c r="X1305" s="537"/>
      <c r="Y1305" s="555"/>
      <c r="Z1305" s="556"/>
      <c r="AA1305" s="531">
        <f>ROUND(ROUND(ROUND(F1257*N1303,0)*R1305,0)-Y1306,0)</f>
        <v>162</v>
      </c>
      <c r="AB1305" s="539"/>
      <c r="AC1305" s="504"/>
    </row>
    <row r="1306" spans="1:29" ht="16.7" customHeight="1" x14ac:dyDescent="0.15">
      <c r="A1306" s="520">
        <v>22</v>
      </c>
      <c r="B1306" s="520">
        <v>9367</v>
      </c>
      <c r="C1306" s="521" t="s">
        <v>17174</v>
      </c>
      <c r="D1306" s="542"/>
      <c r="E1306" s="534"/>
      <c r="F1306" s="534"/>
      <c r="H1306" s="541"/>
      <c r="I1306" s="1049" t="s">
        <v>10418</v>
      </c>
      <c r="J1306" s="525" t="s">
        <v>1678</v>
      </c>
      <c r="K1306" s="718">
        <v>0.96499999999999997</v>
      </c>
      <c r="L1306" s="1032"/>
      <c r="M1306" s="537"/>
      <c r="O1306" s="759"/>
      <c r="P1306" s="760"/>
      <c r="Q1306" s="526"/>
      <c r="R1306" s="527"/>
      <c r="S1306" s="762"/>
      <c r="U1306" s="537"/>
      <c r="W1306" s="534"/>
      <c r="X1306" s="537"/>
      <c r="Y1306" s="765">
        <v>12</v>
      </c>
      <c r="Z1306" s="942" t="s">
        <v>14988</v>
      </c>
      <c r="AA1306" s="531">
        <f>ROUND(ROUND(ROUND(ROUND(F1257*K1306,0)*N1303,0),0)-Y1306,0)</f>
        <v>323</v>
      </c>
      <c r="AB1306" s="539"/>
      <c r="AC1306" s="504"/>
    </row>
    <row r="1307" spans="1:29" ht="16.7" customHeight="1" x14ac:dyDescent="0.15">
      <c r="A1307" s="520">
        <v>22</v>
      </c>
      <c r="B1307" s="520">
        <v>9368</v>
      </c>
      <c r="C1307" s="521" t="s">
        <v>17175</v>
      </c>
      <c r="D1307" s="542"/>
      <c r="E1307" s="534"/>
      <c r="F1307" s="534"/>
      <c r="H1307" s="541"/>
      <c r="I1307" s="1047"/>
      <c r="J1307" s="537"/>
      <c r="L1307" s="1032"/>
      <c r="M1307" s="537"/>
      <c r="O1307" s="1048" t="s">
        <v>10414</v>
      </c>
      <c r="P1307" s="626" t="s">
        <v>16</v>
      </c>
      <c r="Q1307" s="526" t="s">
        <v>1678</v>
      </c>
      <c r="R1307" s="527">
        <v>0.7</v>
      </c>
      <c r="S1307" s="762"/>
      <c r="U1307" s="537"/>
      <c r="W1307" s="534"/>
      <c r="X1307" s="537"/>
      <c r="Y1307" s="534"/>
      <c r="Z1307" s="942"/>
      <c r="AA1307" s="531">
        <f>ROUND(ROUND(ROUND(ROUND(F1257*K1306,0)*N1303,0)*R1307,0)-Y1306,0)</f>
        <v>223</v>
      </c>
      <c r="AB1307" s="539"/>
      <c r="AC1307" s="504"/>
    </row>
    <row r="1308" spans="1:29" ht="16.7" customHeight="1" x14ac:dyDescent="0.15">
      <c r="A1308" s="520">
        <v>22</v>
      </c>
      <c r="B1308" s="520" t="s">
        <v>17176</v>
      </c>
      <c r="C1308" s="521" t="s">
        <v>17177</v>
      </c>
      <c r="D1308" s="542"/>
      <c r="E1308" s="534"/>
      <c r="F1308" s="534"/>
      <c r="H1308" s="541"/>
      <c r="I1308" s="1044"/>
      <c r="J1308" s="544"/>
      <c r="K1308" s="725"/>
      <c r="L1308" s="967"/>
      <c r="M1308" s="544"/>
      <c r="N1308" s="548"/>
      <c r="O1308" s="979"/>
      <c r="P1308" s="626" t="s">
        <v>3833</v>
      </c>
      <c r="Q1308" s="526" t="s">
        <v>1678</v>
      </c>
      <c r="R1308" s="527">
        <v>0.5</v>
      </c>
      <c r="S1308" s="762"/>
      <c r="U1308" s="537"/>
      <c r="W1308" s="534"/>
      <c r="X1308" s="537"/>
      <c r="Y1308" s="534"/>
      <c r="Z1308" s="538"/>
      <c r="AA1308" s="531">
        <f>ROUND(ROUND(ROUND(ROUND(F1257*K1306,0)*N1303,0)*R1308,0)-Y1306,0)</f>
        <v>156</v>
      </c>
      <c r="AB1308" s="539"/>
      <c r="AC1308" s="504"/>
    </row>
    <row r="1309" spans="1:29" ht="16.7" customHeight="1" x14ac:dyDescent="0.15">
      <c r="A1309" s="520">
        <v>22</v>
      </c>
      <c r="B1309" s="520" t="s">
        <v>17178</v>
      </c>
      <c r="C1309" s="521" t="s">
        <v>17179</v>
      </c>
      <c r="D1309" s="542"/>
      <c r="E1309" s="534"/>
      <c r="F1309" s="534"/>
      <c r="H1309" s="541"/>
      <c r="I1309" s="757"/>
      <c r="J1309" s="525"/>
      <c r="K1309" s="758"/>
      <c r="L1309" s="966" t="s">
        <v>14906</v>
      </c>
      <c r="M1309" s="525" t="s">
        <v>1678</v>
      </c>
      <c r="N1309" s="529">
        <v>0.5</v>
      </c>
      <c r="O1309" s="759"/>
      <c r="P1309" s="760"/>
      <c r="Q1309" s="526"/>
      <c r="R1309" s="527"/>
      <c r="S1309" s="762"/>
      <c r="U1309" s="537"/>
      <c r="W1309" s="534"/>
      <c r="X1309" s="537"/>
      <c r="Y1309" s="534"/>
      <c r="Z1309" s="538"/>
      <c r="AA1309" s="531">
        <f>ROUND(ROUND(F1257*N1309,0)-Y1306,0)</f>
        <v>236</v>
      </c>
      <c r="AB1309" s="539"/>
      <c r="AC1309" s="504"/>
    </row>
    <row r="1310" spans="1:29" ht="16.7" customHeight="1" x14ac:dyDescent="0.15">
      <c r="A1310" s="520">
        <v>22</v>
      </c>
      <c r="B1310" s="520" t="s">
        <v>17180</v>
      </c>
      <c r="C1310" s="521" t="s">
        <v>17181</v>
      </c>
      <c r="D1310" s="542"/>
      <c r="E1310" s="534"/>
      <c r="F1310" s="534"/>
      <c r="H1310" s="541"/>
      <c r="J1310" s="537"/>
      <c r="K1310" s="742"/>
      <c r="L1310" s="1032"/>
      <c r="M1310" s="537"/>
      <c r="O1310" s="1048" t="s">
        <v>10414</v>
      </c>
      <c r="P1310" s="626" t="s">
        <v>16</v>
      </c>
      <c r="Q1310" s="526" t="s">
        <v>1678</v>
      </c>
      <c r="R1310" s="527">
        <v>0.7</v>
      </c>
      <c r="S1310" s="762"/>
      <c r="U1310" s="537"/>
      <c r="W1310" s="534"/>
      <c r="X1310" s="537"/>
      <c r="Y1310" s="534"/>
      <c r="Z1310" s="538"/>
      <c r="AA1310" s="531">
        <f>ROUND(ROUND(ROUND(F1257*N1309,0)*R1310,0)-Y1306,0)</f>
        <v>162</v>
      </c>
      <c r="AB1310" s="539"/>
      <c r="AC1310" s="504"/>
    </row>
    <row r="1311" spans="1:29" ht="16.7" customHeight="1" x14ac:dyDescent="0.15">
      <c r="A1311" s="520">
        <v>22</v>
      </c>
      <c r="B1311" s="520" t="s">
        <v>17182</v>
      </c>
      <c r="C1311" s="521" t="s">
        <v>17183</v>
      </c>
      <c r="D1311" s="542"/>
      <c r="E1311" s="534"/>
      <c r="F1311" s="534"/>
      <c r="H1311" s="541"/>
      <c r="I1311" s="763"/>
      <c r="J1311" s="544"/>
      <c r="K1311" s="579"/>
      <c r="L1311" s="1032"/>
      <c r="M1311" s="537"/>
      <c r="O1311" s="979"/>
      <c r="P1311" s="626" t="s">
        <v>3833</v>
      </c>
      <c r="Q1311" s="526" t="s">
        <v>1678</v>
      </c>
      <c r="R1311" s="527">
        <v>0.5</v>
      </c>
      <c r="S1311" s="762"/>
      <c r="U1311" s="537"/>
      <c r="W1311" s="534"/>
      <c r="X1311" s="537"/>
      <c r="Y1311" s="534"/>
      <c r="Z1311" s="538"/>
      <c r="AA1311" s="531">
        <f>ROUND(ROUND(ROUND(F1257*N1309,0)*R1311,0)-Y1306,0)</f>
        <v>112</v>
      </c>
      <c r="AB1311" s="539"/>
      <c r="AC1311" s="504"/>
    </row>
    <row r="1312" spans="1:29" ht="16.7" customHeight="1" x14ac:dyDescent="0.15">
      <c r="A1312" s="520">
        <v>22</v>
      </c>
      <c r="B1312" s="520" t="s">
        <v>17184</v>
      </c>
      <c r="C1312" s="521" t="s">
        <v>17185</v>
      </c>
      <c r="D1312" s="542"/>
      <c r="E1312" s="534"/>
      <c r="F1312" s="534"/>
      <c r="H1312" s="541"/>
      <c r="I1312" s="1049" t="s">
        <v>10418</v>
      </c>
      <c r="J1312" s="525" t="s">
        <v>1678</v>
      </c>
      <c r="K1312" s="718">
        <v>0.96499999999999997</v>
      </c>
      <c r="L1312" s="1032"/>
      <c r="M1312" s="537"/>
      <c r="O1312" s="759"/>
      <c r="P1312" s="760"/>
      <c r="Q1312" s="526"/>
      <c r="R1312" s="527"/>
      <c r="S1312" s="762"/>
      <c r="U1312" s="537"/>
      <c r="W1312" s="534"/>
      <c r="X1312" s="537"/>
      <c r="Y1312" s="534"/>
      <c r="Z1312" s="538"/>
      <c r="AA1312" s="531">
        <f>ROUND(ROUND(ROUND(ROUND(F1257*K1312,0)*N1309,0),0)-Y1306,0)</f>
        <v>228</v>
      </c>
      <c r="AB1312" s="539"/>
      <c r="AC1312" s="504"/>
    </row>
    <row r="1313" spans="1:29" ht="16.7" customHeight="1" x14ac:dyDescent="0.15">
      <c r="A1313" s="520">
        <v>22</v>
      </c>
      <c r="B1313" s="520" t="s">
        <v>17186</v>
      </c>
      <c r="C1313" s="521" t="s">
        <v>17187</v>
      </c>
      <c r="D1313" s="542"/>
      <c r="E1313" s="534"/>
      <c r="F1313" s="534"/>
      <c r="H1313" s="541"/>
      <c r="I1313" s="1047"/>
      <c r="J1313" s="537"/>
      <c r="L1313" s="1032"/>
      <c r="M1313" s="537"/>
      <c r="O1313" s="1048" t="s">
        <v>10414</v>
      </c>
      <c r="P1313" s="626" t="s">
        <v>16</v>
      </c>
      <c r="Q1313" s="526" t="s">
        <v>1678</v>
      </c>
      <c r="R1313" s="527">
        <v>0.7</v>
      </c>
      <c r="S1313" s="762"/>
      <c r="U1313" s="537"/>
      <c r="W1313" s="534"/>
      <c r="X1313" s="537"/>
      <c r="Y1313" s="534"/>
      <c r="Z1313" s="538"/>
      <c r="AA1313" s="531">
        <f>ROUND(ROUND(ROUND(ROUND(F1257*K1312,0)*N1309,0)*R1313,0)-Y1306,0)</f>
        <v>156</v>
      </c>
      <c r="AB1313" s="539"/>
      <c r="AC1313" s="504"/>
    </row>
    <row r="1314" spans="1:29" ht="16.7" customHeight="1" x14ac:dyDescent="0.15">
      <c r="A1314" s="520">
        <v>22</v>
      </c>
      <c r="B1314" s="520" t="s">
        <v>17188</v>
      </c>
      <c r="C1314" s="521" t="s">
        <v>17189</v>
      </c>
      <c r="D1314" s="542"/>
      <c r="E1314" s="534"/>
      <c r="F1314" s="534"/>
      <c r="H1314" s="541"/>
      <c r="I1314" s="1044"/>
      <c r="J1314" s="544"/>
      <c r="K1314" s="725"/>
      <c r="L1314" s="967"/>
      <c r="M1314" s="544"/>
      <c r="N1314" s="548"/>
      <c r="O1314" s="979"/>
      <c r="P1314" s="626" t="s">
        <v>3833</v>
      </c>
      <c r="Q1314" s="526" t="s">
        <v>1678</v>
      </c>
      <c r="R1314" s="527">
        <v>0.5</v>
      </c>
      <c r="S1314" s="764"/>
      <c r="T1314" s="763"/>
      <c r="U1314" s="544"/>
      <c r="V1314" s="548"/>
      <c r="W1314" s="534"/>
      <c r="X1314" s="537"/>
      <c r="Y1314" s="534"/>
      <c r="Z1314" s="538"/>
      <c r="AA1314" s="531">
        <f>ROUND(ROUND(ROUND(ROUND(F1257*K1312,0)*N1309,0)*R1314,0)-Y1306,0)</f>
        <v>108</v>
      </c>
      <c r="AB1314" s="539"/>
      <c r="AC1314" s="504"/>
    </row>
    <row r="1315" spans="1:29" ht="16.7" customHeight="1" x14ac:dyDescent="0.15">
      <c r="A1315" s="520">
        <v>22</v>
      </c>
      <c r="B1315" s="520">
        <v>9375</v>
      </c>
      <c r="C1315" s="521" t="s">
        <v>17190</v>
      </c>
      <c r="D1315" s="542"/>
      <c r="E1315" s="534"/>
      <c r="F1315" s="534"/>
      <c r="H1315" s="541"/>
      <c r="I1315" s="757"/>
      <c r="J1315" s="525"/>
      <c r="K1315" s="758"/>
      <c r="L1315" s="1050" t="s">
        <v>14896</v>
      </c>
      <c r="M1315" s="525" t="s">
        <v>1678</v>
      </c>
      <c r="N1315" s="529">
        <v>0.7</v>
      </c>
      <c r="O1315" s="759"/>
      <c r="P1315" s="760"/>
      <c r="Q1315" s="526"/>
      <c r="R1315" s="527"/>
      <c r="S1315" s="1054" t="s">
        <v>10423</v>
      </c>
      <c r="T1315" s="968" t="s">
        <v>12821</v>
      </c>
      <c r="U1315" s="525" t="s">
        <v>1678</v>
      </c>
      <c r="V1315" s="529">
        <v>0.5</v>
      </c>
      <c r="W1315" s="534"/>
      <c r="X1315" s="537"/>
      <c r="Y1315" s="534"/>
      <c r="Z1315" s="538"/>
      <c r="AA1315" s="531">
        <f>ROUND(ROUND(ROUND(F1257*N1315,0)*V1315,0)-Y1306,0)</f>
        <v>162</v>
      </c>
      <c r="AB1315" s="539"/>
      <c r="AC1315" s="504"/>
    </row>
    <row r="1316" spans="1:29" ht="16.7" customHeight="1" x14ac:dyDescent="0.15">
      <c r="A1316" s="520">
        <v>22</v>
      </c>
      <c r="B1316" s="520">
        <v>9376</v>
      </c>
      <c r="C1316" s="521" t="s">
        <v>17191</v>
      </c>
      <c r="D1316" s="542"/>
      <c r="E1316" s="534"/>
      <c r="F1316" s="534"/>
      <c r="H1316" s="541"/>
      <c r="J1316" s="537"/>
      <c r="K1316" s="742"/>
      <c r="L1316" s="1032"/>
      <c r="M1316" s="537"/>
      <c r="O1316" s="1048" t="s">
        <v>10414</v>
      </c>
      <c r="P1316" s="626" t="s">
        <v>16</v>
      </c>
      <c r="Q1316" s="526" t="s">
        <v>1678</v>
      </c>
      <c r="R1316" s="527">
        <v>0.7</v>
      </c>
      <c r="S1316" s="1051"/>
      <c r="T1316" s="1032"/>
      <c r="U1316" s="537"/>
      <c r="W1316" s="534"/>
      <c r="X1316" s="537"/>
      <c r="Y1316" s="534"/>
      <c r="Z1316" s="538"/>
      <c r="AA1316" s="531">
        <f>ROUND(ROUND(ROUND(ROUND(F1257*N1315,0)*R1316,0)*V1315,0)-Y1306,0)</f>
        <v>110</v>
      </c>
      <c r="AB1316" s="539"/>
      <c r="AC1316" s="504"/>
    </row>
    <row r="1317" spans="1:29" ht="16.7" customHeight="1" x14ac:dyDescent="0.15">
      <c r="A1317" s="520">
        <v>22</v>
      </c>
      <c r="B1317" s="520" t="s">
        <v>17192</v>
      </c>
      <c r="C1317" s="521" t="s">
        <v>17193</v>
      </c>
      <c r="D1317" s="542"/>
      <c r="E1317" s="534"/>
      <c r="F1317" s="534"/>
      <c r="H1317" s="541"/>
      <c r="I1317" s="763"/>
      <c r="J1317" s="544"/>
      <c r="K1317" s="579"/>
      <c r="L1317" s="1032"/>
      <c r="M1317" s="537"/>
      <c r="O1317" s="979"/>
      <c r="P1317" s="626" t="s">
        <v>3833</v>
      </c>
      <c r="Q1317" s="526" t="s">
        <v>1678</v>
      </c>
      <c r="R1317" s="527">
        <v>0.5</v>
      </c>
      <c r="S1317" s="1051"/>
      <c r="T1317" s="1032"/>
      <c r="U1317" s="537"/>
      <c r="W1317" s="534"/>
      <c r="X1317" s="537"/>
      <c r="Y1317" s="534"/>
      <c r="Z1317" s="538"/>
      <c r="AA1317" s="531">
        <f>ROUND(ROUND(ROUND(ROUND(F1257*N1315,0)*R1317,0)*V1315,0)-Y1306,0)</f>
        <v>75</v>
      </c>
      <c r="AB1317" s="539"/>
      <c r="AC1317" s="504"/>
    </row>
    <row r="1318" spans="1:29" ht="16.7" customHeight="1" x14ac:dyDescent="0.15">
      <c r="A1318" s="520">
        <v>22</v>
      </c>
      <c r="B1318" s="520">
        <v>9377</v>
      </c>
      <c r="C1318" s="521" t="s">
        <v>17194</v>
      </c>
      <c r="D1318" s="542"/>
      <c r="E1318" s="534"/>
      <c r="F1318" s="534"/>
      <c r="H1318" s="541"/>
      <c r="I1318" s="1049" t="s">
        <v>10418</v>
      </c>
      <c r="J1318" s="525" t="s">
        <v>1678</v>
      </c>
      <c r="K1318" s="718">
        <v>0.96499999999999997</v>
      </c>
      <c r="L1318" s="1032"/>
      <c r="M1318" s="537"/>
      <c r="O1318" s="759"/>
      <c r="P1318" s="760"/>
      <c r="Q1318" s="526"/>
      <c r="R1318" s="527"/>
      <c r="S1318" s="1051"/>
      <c r="T1318" s="1032"/>
      <c r="U1318" s="537"/>
      <c r="W1318" s="534"/>
      <c r="X1318" s="537"/>
      <c r="Y1318" s="534"/>
      <c r="Z1318" s="538"/>
      <c r="AA1318" s="531">
        <f>ROUND(ROUND(ROUND(ROUND(ROUND(F1257*K1318,0)*N1315,0)*V1315,0),0)-Y1306,0)</f>
        <v>156</v>
      </c>
      <c r="AB1318" s="539"/>
      <c r="AC1318" s="504"/>
    </row>
    <row r="1319" spans="1:29" ht="16.7" customHeight="1" x14ac:dyDescent="0.15">
      <c r="A1319" s="520">
        <v>22</v>
      </c>
      <c r="B1319" s="520">
        <v>9378</v>
      </c>
      <c r="C1319" s="521" t="s">
        <v>17195</v>
      </c>
      <c r="D1319" s="542"/>
      <c r="E1319" s="534"/>
      <c r="F1319" s="534"/>
      <c r="H1319" s="541"/>
      <c r="I1319" s="1047"/>
      <c r="J1319" s="537"/>
      <c r="L1319" s="1032"/>
      <c r="M1319" s="537"/>
      <c r="O1319" s="1048" t="s">
        <v>10414</v>
      </c>
      <c r="P1319" s="626" t="s">
        <v>16</v>
      </c>
      <c r="Q1319" s="526" t="s">
        <v>1678</v>
      </c>
      <c r="R1319" s="527">
        <v>0.7</v>
      </c>
      <c r="S1319" s="1051"/>
      <c r="T1319" s="1032"/>
      <c r="U1319" s="537"/>
      <c r="W1319" s="534"/>
      <c r="X1319" s="537"/>
      <c r="Y1319" s="534"/>
      <c r="Z1319" s="538"/>
      <c r="AA1319" s="531">
        <f>ROUND(ROUND(ROUND(ROUND(ROUND(ROUND(F1257*K1318,0)*N1315,0)*R1319,0)*V1315,0),0)-Y1306,0)</f>
        <v>106</v>
      </c>
      <c r="AB1319" s="539"/>
      <c r="AC1319" s="504"/>
    </row>
    <row r="1320" spans="1:29" ht="16.7" customHeight="1" x14ac:dyDescent="0.15">
      <c r="A1320" s="520">
        <v>22</v>
      </c>
      <c r="B1320" s="520" t="s">
        <v>17196</v>
      </c>
      <c r="C1320" s="521" t="s">
        <v>17197</v>
      </c>
      <c r="D1320" s="542"/>
      <c r="E1320" s="534"/>
      <c r="F1320" s="534"/>
      <c r="H1320" s="541"/>
      <c r="I1320" s="1044"/>
      <c r="J1320" s="544"/>
      <c r="K1320" s="725"/>
      <c r="L1320" s="967"/>
      <c r="M1320" s="544"/>
      <c r="N1320" s="548"/>
      <c r="O1320" s="979"/>
      <c r="P1320" s="626" t="s">
        <v>3833</v>
      </c>
      <c r="Q1320" s="526" t="s">
        <v>1678</v>
      </c>
      <c r="R1320" s="527">
        <v>0.5</v>
      </c>
      <c r="S1320" s="1051"/>
      <c r="T1320" s="1032"/>
      <c r="U1320" s="537"/>
      <c r="W1320" s="534"/>
      <c r="X1320" s="537"/>
      <c r="Y1320" s="534"/>
      <c r="Z1320" s="538"/>
      <c r="AA1320" s="531">
        <f>ROUND(ROUND(ROUND(ROUND(ROUND(ROUND(F1257*K1318,0)*N1315,0)*R1320,0)*V1315,0),0)-Y1306,0)</f>
        <v>72</v>
      </c>
      <c r="AB1320" s="539"/>
      <c r="AC1320" s="504"/>
    </row>
    <row r="1321" spans="1:29" ht="16.7" customHeight="1" x14ac:dyDescent="0.15">
      <c r="A1321" s="520">
        <v>22</v>
      </c>
      <c r="B1321" s="520" t="s">
        <v>17198</v>
      </c>
      <c r="C1321" s="521" t="s">
        <v>17199</v>
      </c>
      <c r="D1321" s="542"/>
      <c r="E1321" s="534"/>
      <c r="F1321" s="534"/>
      <c r="H1321" s="541"/>
      <c r="I1321" s="757"/>
      <c r="J1321" s="525"/>
      <c r="K1321" s="758"/>
      <c r="L1321" s="966" t="s">
        <v>14906</v>
      </c>
      <c r="M1321" s="525" t="s">
        <v>1678</v>
      </c>
      <c r="N1321" s="529">
        <v>0.5</v>
      </c>
      <c r="O1321" s="759"/>
      <c r="P1321" s="760"/>
      <c r="Q1321" s="526"/>
      <c r="R1321" s="527"/>
      <c r="S1321" s="1051"/>
      <c r="T1321" s="1032"/>
      <c r="U1321" s="537"/>
      <c r="W1321" s="534"/>
      <c r="X1321" s="537"/>
      <c r="Y1321" s="534"/>
      <c r="Z1321" s="538"/>
      <c r="AA1321" s="531">
        <f>ROUND(ROUND(ROUND(F1257*N1321,0)*V1315,0)-Y1306,0)</f>
        <v>112</v>
      </c>
      <c r="AB1321" s="539"/>
      <c r="AC1321" s="504"/>
    </row>
    <row r="1322" spans="1:29" ht="16.7" customHeight="1" x14ac:dyDescent="0.15">
      <c r="A1322" s="520">
        <v>22</v>
      </c>
      <c r="B1322" s="520" t="s">
        <v>17200</v>
      </c>
      <c r="C1322" s="521" t="s">
        <v>17201</v>
      </c>
      <c r="D1322" s="542"/>
      <c r="E1322" s="534"/>
      <c r="F1322" s="534"/>
      <c r="H1322" s="541"/>
      <c r="J1322" s="537"/>
      <c r="K1322" s="742"/>
      <c r="L1322" s="1032"/>
      <c r="M1322" s="537"/>
      <c r="O1322" s="1048" t="s">
        <v>10414</v>
      </c>
      <c r="P1322" s="626" t="s">
        <v>16</v>
      </c>
      <c r="Q1322" s="526" t="s">
        <v>1678</v>
      </c>
      <c r="R1322" s="527">
        <v>0.7</v>
      </c>
      <c r="S1322" s="1051"/>
      <c r="T1322" s="1032"/>
      <c r="U1322" s="537"/>
      <c r="W1322" s="534"/>
      <c r="X1322" s="537"/>
      <c r="Y1322" s="534"/>
      <c r="Z1322" s="538"/>
      <c r="AA1322" s="531">
        <f>ROUND(ROUND(ROUND(ROUND(F1257*N1321,0)*R1322,0)*V1315,0)-Y1306,0)</f>
        <v>75</v>
      </c>
      <c r="AB1322" s="539"/>
      <c r="AC1322" s="504"/>
    </row>
    <row r="1323" spans="1:29" ht="16.7" customHeight="1" x14ac:dyDescent="0.15">
      <c r="A1323" s="520">
        <v>22</v>
      </c>
      <c r="B1323" s="520" t="s">
        <v>17202</v>
      </c>
      <c r="C1323" s="521" t="s">
        <v>17203</v>
      </c>
      <c r="D1323" s="542"/>
      <c r="E1323" s="534"/>
      <c r="F1323" s="534"/>
      <c r="H1323" s="541"/>
      <c r="I1323" s="763"/>
      <c r="J1323" s="544"/>
      <c r="K1323" s="579"/>
      <c r="L1323" s="1032"/>
      <c r="M1323" s="537"/>
      <c r="O1323" s="979"/>
      <c r="P1323" s="626" t="s">
        <v>3833</v>
      </c>
      <c r="Q1323" s="526" t="s">
        <v>1678</v>
      </c>
      <c r="R1323" s="527">
        <v>0.5</v>
      </c>
      <c r="S1323" s="1051"/>
      <c r="T1323" s="1032"/>
      <c r="U1323" s="537"/>
      <c r="W1323" s="534"/>
      <c r="X1323" s="537"/>
      <c r="Y1323" s="534"/>
      <c r="Z1323" s="538"/>
      <c r="AA1323" s="531">
        <f>ROUND(ROUND(ROUND(ROUND(F1257*N1321,0)*R1323,0)*V1315,0)-Y1306,0)</f>
        <v>50</v>
      </c>
      <c r="AB1323" s="539"/>
      <c r="AC1323" s="504"/>
    </row>
    <row r="1324" spans="1:29" ht="16.7" customHeight="1" x14ac:dyDescent="0.15">
      <c r="A1324" s="520">
        <v>22</v>
      </c>
      <c r="B1324" s="520" t="s">
        <v>17204</v>
      </c>
      <c r="C1324" s="521" t="s">
        <v>17205</v>
      </c>
      <c r="D1324" s="542"/>
      <c r="E1324" s="534"/>
      <c r="F1324" s="534"/>
      <c r="H1324" s="541"/>
      <c r="I1324" s="1049" t="s">
        <v>10418</v>
      </c>
      <c r="J1324" s="525" t="s">
        <v>1678</v>
      </c>
      <c r="K1324" s="718">
        <v>0.96499999999999997</v>
      </c>
      <c r="L1324" s="1032"/>
      <c r="M1324" s="537"/>
      <c r="O1324" s="759"/>
      <c r="P1324" s="760"/>
      <c r="Q1324" s="526"/>
      <c r="R1324" s="527"/>
      <c r="S1324" s="1051"/>
      <c r="T1324" s="1032"/>
      <c r="U1324" s="537"/>
      <c r="W1324" s="534"/>
      <c r="X1324" s="537"/>
      <c r="Y1324" s="534"/>
      <c r="Z1324" s="538"/>
      <c r="AA1324" s="531">
        <f>ROUND(ROUND(ROUND(ROUND(ROUND(F1257*K1324,0)*N1321,0),0)*V1315,0)-Y1306,0)</f>
        <v>108</v>
      </c>
      <c r="AB1324" s="539"/>
      <c r="AC1324" s="504"/>
    </row>
    <row r="1325" spans="1:29" ht="16.7" customHeight="1" x14ac:dyDescent="0.15">
      <c r="A1325" s="520">
        <v>22</v>
      </c>
      <c r="B1325" s="520" t="s">
        <v>17206</v>
      </c>
      <c r="C1325" s="521" t="s">
        <v>17207</v>
      </c>
      <c r="D1325" s="542"/>
      <c r="E1325" s="534"/>
      <c r="F1325" s="534"/>
      <c r="H1325" s="541"/>
      <c r="I1325" s="1047"/>
      <c r="J1325" s="537"/>
      <c r="L1325" s="1032"/>
      <c r="M1325" s="537"/>
      <c r="O1325" s="1048" t="s">
        <v>10414</v>
      </c>
      <c r="P1325" s="626" t="s">
        <v>16</v>
      </c>
      <c r="Q1325" s="526" t="s">
        <v>1678</v>
      </c>
      <c r="R1325" s="527">
        <v>0.7</v>
      </c>
      <c r="S1325" s="1051"/>
      <c r="T1325" s="1032"/>
      <c r="U1325" s="537"/>
      <c r="W1325" s="534"/>
      <c r="X1325" s="537"/>
      <c r="Y1325" s="534"/>
      <c r="Z1325" s="538"/>
      <c r="AA1325" s="531">
        <f>ROUND(ROUND(ROUND(ROUND(ROUND(F1257*K1324,0)*N1321,0)*R1325,0)*V1315,0)-Y1306,0)</f>
        <v>72</v>
      </c>
      <c r="AB1325" s="539"/>
      <c r="AC1325" s="504"/>
    </row>
    <row r="1326" spans="1:29" ht="16.7" customHeight="1" x14ac:dyDescent="0.15">
      <c r="A1326" s="520">
        <v>22</v>
      </c>
      <c r="B1326" s="520" t="s">
        <v>17208</v>
      </c>
      <c r="C1326" s="521" t="s">
        <v>17209</v>
      </c>
      <c r="D1326" s="542"/>
      <c r="E1326" s="534"/>
      <c r="F1326" s="534"/>
      <c r="H1326" s="541"/>
      <c r="I1326" s="1044"/>
      <c r="J1326" s="544"/>
      <c r="K1326" s="725"/>
      <c r="L1326" s="967"/>
      <c r="M1326" s="544"/>
      <c r="N1326" s="548"/>
      <c r="O1326" s="979"/>
      <c r="P1326" s="626" t="s">
        <v>3833</v>
      </c>
      <c r="Q1326" s="526" t="s">
        <v>1678</v>
      </c>
      <c r="R1326" s="527">
        <v>0.5</v>
      </c>
      <c r="S1326" s="1051"/>
      <c r="T1326" s="967"/>
      <c r="U1326" s="544"/>
      <c r="V1326" s="548"/>
      <c r="W1326" s="534"/>
      <c r="X1326" s="537"/>
      <c r="Y1326" s="534"/>
      <c r="Z1326" s="538"/>
      <c r="AA1326" s="531">
        <f>ROUND(ROUND(ROUND(ROUND(ROUND(F1257*K1324,0)*N1321,0)*R1326,0)*V1315,0)-Y1306,0)</f>
        <v>48</v>
      </c>
      <c r="AB1326" s="539"/>
      <c r="AC1326" s="504"/>
    </row>
    <row r="1327" spans="1:29" ht="16.7" customHeight="1" x14ac:dyDescent="0.15">
      <c r="A1327" s="520">
        <v>22</v>
      </c>
      <c r="B1327" s="520">
        <v>9379</v>
      </c>
      <c r="C1327" s="521" t="s">
        <v>17210</v>
      </c>
      <c r="D1327" s="542"/>
      <c r="E1327" s="534"/>
      <c r="F1327" s="534"/>
      <c r="H1327" s="541"/>
      <c r="I1327" s="757"/>
      <c r="J1327" s="525"/>
      <c r="K1327" s="758"/>
      <c r="L1327" s="1050" t="s">
        <v>14896</v>
      </c>
      <c r="M1327" s="525" t="s">
        <v>1678</v>
      </c>
      <c r="N1327" s="529">
        <v>0.7</v>
      </c>
      <c r="O1327" s="759"/>
      <c r="P1327" s="760"/>
      <c r="Q1327" s="526"/>
      <c r="R1327" s="527"/>
      <c r="S1327" s="1051"/>
      <c r="T1327" s="968" t="s">
        <v>12830</v>
      </c>
      <c r="U1327" s="525" t="s">
        <v>1678</v>
      </c>
      <c r="V1327" s="529">
        <v>0.7</v>
      </c>
      <c r="W1327" s="534"/>
      <c r="X1327" s="537"/>
      <c r="Y1327" s="534"/>
      <c r="Z1327" s="538"/>
      <c r="AA1327" s="531">
        <f>ROUND(ROUND(ROUND(F1257*N1327,0)*V1327,0)-Y1306,0)</f>
        <v>231</v>
      </c>
      <c r="AB1327" s="539"/>
      <c r="AC1327" s="504"/>
    </row>
    <row r="1328" spans="1:29" ht="16.7" customHeight="1" x14ac:dyDescent="0.15">
      <c r="A1328" s="520">
        <v>22</v>
      </c>
      <c r="B1328" s="520">
        <v>9380</v>
      </c>
      <c r="C1328" s="521" t="s">
        <v>17211</v>
      </c>
      <c r="D1328" s="542"/>
      <c r="E1328" s="534"/>
      <c r="F1328" s="534"/>
      <c r="H1328" s="541"/>
      <c r="J1328" s="537"/>
      <c r="K1328" s="742"/>
      <c r="L1328" s="1032"/>
      <c r="M1328" s="537"/>
      <c r="O1328" s="1048" t="s">
        <v>10414</v>
      </c>
      <c r="P1328" s="626" t="s">
        <v>16</v>
      </c>
      <c r="Q1328" s="526" t="s">
        <v>1678</v>
      </c>
      <c r="R1328" s="527">
        <v>0.7</v>
      </c>
      <c r="S1328" s="1051"/>
      <c r="T1328" s="1032"/>
      <c r="U1328" s="537"/>
      <c r="W1328" s="534"/>
      <c r="X1328" s="537"/>
      <c r="Y1328" s="534"/>
      <c r="Z1328" s="538"/>
      <c r="AA1328" s="531">
        <f>ROUND(ROUND(ROUND(ROUND(F1257*N1327,0)*R1328,0)*V1327,0)-Y1306,0)</f>
        <v>158</v>
      </c>
      <c r="AB1328" s="539"/>
      <c r="AC1328" s="504"/>
    </row>
    <row r="1329" spans="1:29" ht="16.7" customHeight="1" x14ac:dyDescent="0.15">
      <c r="A1329" s="520">
        <v>22</v>
      </c>
      <c r="B1329" s="520" t="s">
        <v>17212</v>
      </c>
      <c r="C1329" s="521" t="s">
        <v>17213</v>
      </c>
      <c r="D1329" s="542"/>
      <c r="E1329" s="534"/>
      <c r="F1329" s="534"/>
      <c r="H1329" s="541"/>
      <c r="I1329" s="763"/>
      <c r="J1329" s="544"/>
      <c r="K1329" s="579"/>
      <c r="L1329" s="1032"/>
      <c r="M1329" s="537"/>
      <c r="O1329" s="979"/>
      <c r="P1329" s="626" t="s">
        <v>3833</v>
      </c>
      <c r="Q1329" s="526" t="s">
        <v>1678</v>
      </c>
      <c r="R1329" s="527">
        <v>0.5</v>
      </c>
      <c r="S1329" s="1051"/>
      <c r="T1329" s="1032"/>
      <c r="U1329" s="537"/>
      <c r="W1329" s="534"/>
      <c r="X1329" s="537"/>
      <c r="Y1329" s="534"/>
      <c r="Z1329" s="538"/>
      <c r="AA1329" s="531">
        <f>ROUND(ROUND(ROUND(ROUND(F1257*N1327,0)*R1329,0)*V1327,0)-Y1306,0)</f>
        <v>110</v>
      </c>
      <c r="AB1329" s="539"/>
      <c r="AC1329" s="504"/>
    </row>
    <row r="1330" spans="1:29" ht="16.7" customHeight="1" x14ac:dyDescent="0.15">
      <c r="A1330" s="520">
        <v>22</v>
      </c>
      <c r="B1330" s="520">
        <v>9389</v>
      </c>
      <c r="C1330" s="521" t="s">
        <v>17214</v>
      </c>
      <c r="D1330" s="542"/>
      <c r="E1330" s="534"/>
      <c r="F1330" s="534"/>
      <c r="H1330" s="541"/>
      <c r="I1330" s="1049" t="s">
        <v>10418</v>
      </c>
      <c r="J1330" s="525" t="s">
        <v>1678</v>
      </c>
      <c r="K1330" s="718">
        <v>0.96499999999999997</v>
      </c>
      <c r="L1330" s="1032"/>
      <c r="M1330" s="537"/>
      <c r="O1330" s="759"/>
      <c r="P1330" s="760"/>
      <c r="Q1330" s="526"/>
      <c r="R1330" s="527"/>
      <c r="S1330" s="1051"/>
      <c r="T1330" s="1032"/>
      <c r="U1330" s="537"/>
      <c r="W1330" s="534"/>
      <c r="X1330" s="537"/>
      <c r="Y1330" s="534"/>
      <c r="Z1330" s="538"/>
      <c r="AA1330" s="531">
        <f>ROUND(ROUND(ROUND(ROUND(ROUND(F1257*K1330,0)*N1327,0)*V1327,0),0)-Y1306,0)</f>
        <v>223</v>
      </c>
      <c r="AB1330" s="539"/>
      <c r="AC1330" s="504"/>
    </row>
    <row r="1331" spans="1:29" ht="16.7" customHeight="1" x14ac:dyDescent="0.15">
      <c r="A1331" s="520">
        <v>22</v>
      </c>
      <c r="B1331" s="520">
        <v>9390</v>
      </c>
      <c r="C1331" s="521" t="s">
        <v>17215</v>
      </c>
      <c r="D1331" s="542"/>
      <c r="E1331" s="534"/>
      <c r="F1331" s="534"/>
      <c r="H1331" s="541"/>
      <c r="I1331" s="1047"/>
      <c r="J1331" s="537"/>
      <c r="L1331" s="1032"/>
      <c r="M1331" s="537"/>
      <c r="O1331" s="1048" t="s">
        <v>10414</v>
      </c>
      <c r="P1331" s="626" t="s">
        <v>16</v>
      </c>
      <c r="Q1331" s="526" t="s">
        <v>1678</v>
      </c>
      <c r="R1331" s="527">
        <v>0.7</v>
      </c>
      <c r="S1331" s="1051"/>
      <c r="T1331" s="1032"/>
      <c r="U1331" s="537"/>
      <c r="W1331" s="534"/>
      <c r="X1331" s="537"/>
      <c r="Y1331" s="534"/>
      <c r="Z1331" s="538"/>
      <c r="AA1331" s="531">
        <f>ROUND(ROUND(ROUND(ROUND(ROUND(ROUND(F1257*K1330,0)*N1327,0)*R1331,0)*V1327,0),0)-Y1306,0)</f>
        <v>153</v>
      </c>
      <c r="AB1331" s="539"/>
      <c r="AC1331" s="504"/>
    </row>
    <row r="1332" spans="1:29" ht="16.7" customHeight="1" x14ac:dyDescent="0.15">
      <c r="A1332" s="520">
        <v>22</v>
      </c>
      <c r="B1332" s="520" t="s">
        <v>17216</v>
      </c>
      <c r="C1332" s="521" t="s">
        <v>17217</v>
      </c>
      <c r="D1332" s="542"/>
      <c r="E1332" s="534"/>
      <c r="F1332" s="534"/>
      <c r="H1332" s="541"/>
      <c r="I1332" s="1044"/>
      <c r="J1332" s="544"/>
      <c r="K1332" s="725"/>
      <c r="L1332" s="967"/>
      <c r="M1332" s="544"/>
      <c r="N1332" s="548"/>
      <c r="O1332" s="979"/>
      <c r="P1332" s="626" t="s">
        <v>3833</v>
      </c>
      <c r="Q1332" s="526" t="s">
        <v>1678</v>
      </c>
      <c r="R1332" s="527">
        <v>0.5</v>
      </c>
      <c r="S1332" s="1051"/>
      <c r="T1332" s="1032"/>
      <c r="U1332" s="537"/>
      <c r="W1332" s="534"/>
      <c r="X1332" s="537"/>
      <c r="Y1332" s="534"/>
      <c r="Z1332" s="538"/>
      <c r="AA1332" s="531">
        <f>ROUND(ROUND(ROUND(ROUND(ROUND(ROUND(F1257*K1330,0)*N1327,0)*R1332,0)*V1327,0),0)-Y1306,0)</f>
        <v>106</v>
      </c>
      <c r="AB1332" s="539"/>
      <c r="AC1332" s="504"/>
    </row>
    <row r="1333" spans="1:29" ht="16.7" customHeight="1" x14ac:dyDescent="0.15">
      <c r="A1333" s="520">
        <v>22</v>
      </c>
      <c r="B1333" s="520" t="s">
        <v>17218</v>
      </c>
      <c r="C1333" s="521" t="s">
        <v>17219</v>
      </c>
      <c r="D1333" s="542"/>
      <c r="E1333" s="534"/>
      <c r="F1333" s="534"/>
      <c r="H1333" s="541"/>
      <c r="I1333" s="757"/>
      <c r="J1333" s="525"/>
      <c r="K1333" s="758"/>
      <c r="L1333" s="966" t="s">
        <v>14906</v>
      </c>
      <c r="M1333" s="525" t="s">
        <v>1678</v>
      </c>
      <c r="N1333" s="529">
        <v>0.5</v>
      </c>
      <c r="O1333" s="759"/>
      <c r="P1333" s="760"/>
      <c r="Q1333" s="526"/>
      <c r="R1333" s="527"/>
      <c r="S1333" s="1051"/>
      <c r="T1333" s="1032"/>
      <c r="U1333" s="537"/>
      <c r="W1333" s="534"/>
      <c r="X1333" s="537"/>
      <c r="Y1333" s="534"/>
      <c r="Z1333" s="538"/>
      <c r="AA1333" s="531">
        <f>ROUND(ROUND(ROUND(F1257*N1333,0)*V1327,0)-Y1306,0)</f>
        <v>162</v>
      </c>
      <c r="AB1333" s="539"/>
      <c r="AC1333" s="504"/>
    </row>
    <row r="1334" spans="1:29" ht="16.7" customHeight="1" x14ac:dyDescent="0.15">
      <c r="A1334" s="520">
        <v>22</v>
      </c>
      <c r="B1334" s="520" t="s">
        <v>17220</v>
      </c>
      <c r="C1334" s="521" t="s">
        <v>17221</v>
      </c>
      <c r="D1334" s="542"/>
      <c r="E1334" s="534"/>
      <c r="F1334" s="534"/>
      <c r="H1334" s="541"/>
      <c r="J1334" s="537"/>
      <c r="K1334" s="742"/>
      <c r="L1334" s="1032"/>
      <c r="M1334" s="537"/>
      <c r="O1334" s="1048" t="s">
        <v>10414</v>
      </c>
      <c r="P1334" s="626" t="s">
        <v>16</v>
      </c>
      <c r="Q1334" s="526" t="s">
        <v>1678</v>
      </c>
      <c r="R1334" s="527">
        <v>0.7</v>
      </c>
      <c r="S1334" s="1051"/>
      <c r="T1334" s="1032"/>
      <c r="U1334" s="537"/>
      <c r="W1334" s="534"/>
      <c r="X1334" s="537"/>
      <c r="Y1334" s="534"/>
      <c r="Z1334" s="538"/>
      <c r="AA1334" s="531">
        <f>ROUND(ROUND(ROUND(ROUND(F1257*N1333,0)*R1334,0)*V1327,0)-Y1306,0)</f>
        <v>110</v>
      </c>
      <c r="AB1334" s="539"/>
      <c r="AC1334" s="504"/>
    </row>
    <row r="1335" spans="1:29" ht="16.7" customHeight="1" x14ac:dyDescent="0.15">
      <c r="A1335" s="520">
        <v>22</v>
      </c>
      <c r="B1335" s="520" t="s">
        <v>17222</v>
      </c>
      <c r="C1335" s="521" t="s">
        <v>17223</v>
      </c>
      <c r="D1335" s="542"/>
      <c r="E1335" s="534"/>
      <c r="F1335" s="534"/>
      <c r="H1335" s="541"/>
      <c r="I1335" s="763"/>
      <c r="J1335" s="544"/>
      <c r="K1335" s="579"/>
      <c r="L1335" s="1032"/>
      <c r="M1335" s="537"/>
      <c r="O1335" s="979"/>
      <c r="P1335" s="626" t="s">
        <v>3833</v>
      </c>
      <c r="Q1335" s="526" t="s">
        <v>1678</v>
      </c>
      <c r="R1335" s="527">
        <v>0.5</v>
      </c>
      <c r="S1335" s="1051"/>
      <c r="T1335" s="1032"/>
      <c r="U1335" s="537"/>
      <c r="W1335" s="534"/>
      <c r="X1335" s="537"/>
      <c r="Y1335" s="534"/>
      <c r="Z1335" s="538"/>
      <c r="AA1335" s="531">
        <f>ROUND(ROUND(ROUND(ROUND(F1257*N1333,0)*R1335,0)*V1327,0)-Y1306,0)</f>
        <v>75</v>
      </c>
      <c r="AB1335" s="539"/>
      <c r="AC1335" s="504"/>
    </row>
    <row r="1336" spans="1:29" ht="16.7" customHeight="1" x14ac:dyDescent="0.15">
      <c r="A1336" s="520">
        <v>22</v>
      </c>
      <c r="B1336" s="520" t="s">
        <v>17224</v>
      </c>
      <c r="C1336" s="521" t="s">
        <v>17225</v>
      </c>
      <c r="D1336" s="542"/>
      <c r="E1336" s="534"/>
      <c r="F1336" s="534"/>
      <c r="H1336" s="541"/>
      <c r="I1336" s="1049" t="s">
        <v>10418</v>
      </c>
      <c r="J1336" s="525" t="s">
        <v>1678</v>
      </c>
      <c r="K1336" s="718">
        <v>0.96499999999999997</v>
      </c>
      <c r="L1336" s="1032"/>
      <c r="M1336" s="537"/>
      <c r="O1336" s="759"/>
      <c r="P1336" s="760"/>
      <c r="Q1336" s="526"/>
      <c r="R1336" s="527"/>
      <c r="S1336" s="1051"/>
      <c r="T1336" s="1032"/>
      <c r="U1336" s="537"/>
      <c r="W1336" s="534"/>
      <c r="X1336" s="537"/>
      <c r="Y1336" s="534"/>
      <c r="Z1336" s="538"/>
      <c r="AA1336" s="531">
        <f>ROUND(ROUND(ROUND(ROUND(ROUND(F1257*K1336,0)*N1333,0),0)*V1327,0)-Y1306,0)</f>
        <v>156</v>
      </c>
      <c r="AB1336" s="539"/>
      <c r="AC1336" s="504"/>
    </row>
    <row r="1337" spans="1:29" ht="16.7" customHeight="1" x14ac:dyDescent="0.15">
      <c r="A1337" s="520">
        <v>22</v>
      </c>
      <c r="B1337" s="520" t="s">
        <v>17226</v>
      </c>
      <c r="C1337" s="521" t="s">
        <v>17227</v>
      </c>
      <c r="D1337" s="542"/>
      <c r="E1337" s="534"/>
      <c r="F1337" s="534"/>
      <c r="H1337" s="541"/>
      <c r="I1337" s="1047"/>
      <c r="J1337" s="537"/>
      <c r="L1337" s="1032"/>
      <c r="M1337" s="537"/>
      <c r="O1337" s="1048" t="s">
        <v>10414</v>
      </c>
      <c r="P1337" s="626" t="s">
        <v>16</v>
      </c>
      <c r="Q1337" s="526" t="s">
        <v>1678</v>
      </c>
      <c r="R1337" s="527">
        <v>0.7</v>
      </c>
      <c r="S1337" s="1051"/>
      <c r="T1337" s="1032"/>
      <c r="U1337" s="537"/>
      <c r="W1337" s="534"/>
      <c r="X1337" s="537"/>
      <c r="Y1337" s="534"/>
      <c r="Z1337" s="538"/>
      <c r="AA1337" s="531">
        <f>ROUND(ROUND(ROUND(ROUND(ROUND(F1257*K1336,0)*N1333,0)*R1337,0)*V1327,0)-Y1306,0)</f>
        <v>106</v>
      </c>
      <c r="AB1337" s="539"/>
      <c r="AC1337" s="504"/>
    </row>
    <row r="1338" spans="1:29" ht="16.7" customHeight="1" x14ac:dyDescent="0.15">
      <c r="A1338" s="520">
        <v>22</v>
      </c>
      <c r="B1338" s="520" t="s">
        <v>17228</v>
      </c>
      <c r="C1338" s="521" t="s">
        <v>17229</v>
      </c>
      <c r="D1338" s="542"/>
      <c r="E1338" s="534"/>
      <c r="F1338" s="534"/>
      <c r="H1338" s="541"/>
      <c r="I1338" s="1044"/>
      <c r="J1338" s="544"/>
      <c r="K1338" s="725"/>
      <c r="L1338" s="967"/>
      <c r="M1338" s="544"/>
      <c r="N1338" s="548"/>
      <c r="O1338" s="979"/>
      <c r="P1338" s="626" t="s">
        <v>3833</v>
      </c>
      <c r="Q1338" s="526" t="s">
        <v>1678</v>
      </c>
      <c r="R1338" s="527">
        <v>0.5</v>
      </c>
      <c r="S1338" s="1052"/>
      <c r="T1338" s="967"/>
      <c r="U1338" s="544"/>
      <c r="V1338" s="548"/>
      <c r="W1338" s="534"/>
      <c r="X1338" s="537"/>
      <c r="Y1338" s="534"/>
      <c r="Z1338" s="538"/>
      <c r="AA1338" s="531">
        <f>ROUND(ROUND(ROUND(ROUND(ROUND(F1257*K1336,0)*N1333,0)*R1338,0)*V1327,0)-Y1306,0)</f>
        <v>72</v>
      </c>
      <c r="AB1338" s="539"/>
      <c r="AC1338" s="504"/>
    </row>
    <row r="1339" spans="1:29" ht="16.7" customHeight="1" x14ac:dyDescent="0.15">
      <c r="A1339" s="520">
        <v>22</v>
      </c>
      <c r="B1339" s="520" t="s">
        <v>17230</v>
      </c>
      <c r="C1339" s="521" t="s">
        <v>17231</v>
      </c>
      <c r="D1339" s="542"/>
      <c r="E1339" s="534"/>
      <c r="F1339" s="534"/>
      <c r="H1339" s="541"/>
      <c r="I1339" s="757"/>
      <c r="J1339" s="525"/>
      <c r="K1339" s="758"/>
      <c r="L1339" s="966" t="s">
        <v>14896</v>
      </c>
      <c r="M1339" s="525" t="s">
        <v>1678</v>
      </c>
      <c r="N1339" s="529">
        <v>0.7</v>
      </c>
      <c r="O1339" s="759"/>
      <c r="P1339" s="760"/>
      <c r="Q1339" s="526"/>
      <c r="R1339" s="527"/>
      <c r="S1339" s="1054" t="s">
        <v>14959</v>
      </c>
      <c r="T1339" s="968" t="s">
        <v>12840</v>
      </c>
      <c r="U1339" s="525" t="s">
        <v>1678</v>
      </c>
      <c r="V1339" s="529">
        <v>0.7</v>
      </c>
      <c r="W1339" s="534"/>
      <c r="X1339" s="537"/>
      <c r="Y1339" s="534"/>
      <c r="Z1339" s="538"/>
      <c r="AA1339" s="531">
        <f>ROUND(ROUND(ROUND(F1257*N1339,0)*V1339,0)-Y1306,0)</f>
        <v>231</v>
      </c>
      <c r="AB1339" s="539"/>
      <c r="AC1339" s="504"/>
    </row>
    <row r="1340" spans="1:29" ht="16.7" customHeight="1" x14ac:dyDescent="0.15">
      <c r="A1340" s="520">
        <v>22</v>
      </c>
      <c r="B1340" s="520" t="s">
        <v>17232</v>
      </c>
      <c r="C1340" s="521" t="s">
        <v>17233</v>
      </c>
      <c r="D1340" s="542"/>
      <c r="E1340" s="534"/>
      <c r="F1340" s="534"/>
      <c r="H1340" s="541"/>
      <c r="J1340" s="537"/>
      <c r="K1340" s="742"/>
      <c r="L1340" s="1032"/>
      <c r="M1340" s="537"/>
      <c r="O1340" s="1048" t="s">
        <v>10414</v>
      </c>
      <c r="P1340" s="626" t="s">
        <v>16</v>
      </c>
      <c r="Q1340" s="526" t="s">
        <v>1678</v>
      </c>
      <c r="R1340" s="527">
        <v>0.7</v>
      </c>
      <c r="S1340" s="1055"/>
      <c r="T1340" s="1032"/>
      <c r="U1340" s="537"/>
      <c r="W1340" s="534"/>
      <c r="X1340" s="537"/>
      <c r="Y1340" s="534"/>
      <c r="Z1340" s="538"/>
      <c r="AA1340" s="531">
        <f>ROUND(ROUND(ROUND(ROUND(F1257*N1339,0)*R1340,0)*V1339,0)-Y1306,0)</f>
        <v>158</v>
      </c>
      <c r="AB1340" s="539"/>
      <c r="AC1340" s="504"/>
    </row>
    <row r="1341" spans="1:29" ht="16.7" customHeight="1" x14ac:dyDescent="0.15">
      <c r="A1341" s="520">
        <v>22</v>
      </c>
      <c r="B1341" s="520" t="s">
        <v>17234</v>
      </c>
      <c r="C1341" s="521" t="s">
        <v>17235</v>
      </c>
      <c r="D1341" s="542"/>
      <c r="E1341" s="534"/>
      <c r="F1341" s="534"/>
      <c r="H1341" s="541"/>
      <c r="I1341" s="763"/>
      <c r="J1341" s="544"/>
      <c r="K1341" s="579"/>
      <c r="L1341" s="1032"/>
      <c r="M1341" s="537"/>
      <c r="O1341" s="979"/>
      <c r="P1341" s="626" t="s">
        <v>3833</v>
      </c>
      <c r="Q1341" s="526" t="s">
        <v>1678</v>
      </c>
      <c r="R1341" s="527">
        <v>0.5</v>
      </c>
      <c r="S1341" s="1055"/>
      <c r="T1341" s="1032"/>
      <c r="U1341" s="537"/>
      <c r="W1341" s="534"/>
      <c r="X1341" s="537"/>
      <c r="Y1341" s="534"/>
      <c r="Z1341" s="538"/>
      <c r="AA1341" s="531">
        <f>ROUND(ROUND(ROUND(ROUND(F1257*N1339,0)*R1341,0)*V1339,0)-Y1306,0)</f>
        <v>110</v>
      </c>
      <c r="AB1341" s="539"/>
      <c r="AC1341" s="504"/>
    </row>
    <row r="1342" spans="1:29" ht="16.7" customHeight="1" x14ac:dyDescent="0.15">
      <c r="A1342" s="520">
        <v>22</v>
      </c>
      <c r="B1342" s="520" t="s">
        <v>17236</v>
      </c>
      <c r="C1342" s="521" t="s">
        <v>17237</v>
      </c>
      <c r="D1342" s="542"/>
      <c r="E1342" s="534"/>
      <c r="F1342" s="534"/>
      <c r="H1342" s="541"/>
      <c r="I1342" s="1049" t="s">
        <v>10418</v>
      </c>
      <c r="J1342" s="525" t="s">
        <v>1678</v>
      </c>
      <c r="K1342" s="718">
        <v>0.96499999999999997</v>
      </c>
      <c r="L1342" s="1032"/>
      <c r="M1342" s="537"/>
      <c r="O1342" s="759"/>
      <c r="P1342" s="760"/>
      <c r="Q1342" s="526"/>
      <c r="R1342" s="527"/>
      <c r="S1342" s="1055"/>
      <c r="T1342" s="1032"/>
      <c r="U1342" s="537"/>
      <c r="W1342" s="534"/>
      <c r="X1342" s="537"/>
      <c r="Y1342" s="534"/>
      <c r="Z1342" s="538"/>
      <c r="AA1342" s="531">
        <f>ROUND(ROUND(ROUND(ROUND(ROUND(F1257*K1342,0)*N1339,0)*V1339,0),0)-Y1306,0)</f>
        <v>223</v>
      </c>
      <c r="AB1342" s="539"/>
      <c r="AC1342" s="504"/>
    </row>
    <row r="1343" spans="1:29" ht="16.7" customHeight="1" x14ac:dyDescent="0.15">
      <c r="A1343" s="520">
        <v>22</v>
      </c>
      <c r="B1343" s="520" t="s">
        <v>17238</v>
      </c>
      <c r="C1343" s="521" t="s">
        <v>17239</v>
      </c>
      <c r="D1343" s="542"/>
      <c r="E1343" s="534"/>
      <c r="F1343" s="534"/>
      <c r="H1343" s="541"/>
      <c r="I1343" s="1047"/>
      <c r="J1343" s="537"/>
      <c r="L1343" s="1032"/>
      <c r="M1343" s="537"/>
      <c r="O1343" s="1048" t="s">
        <v>10414</v>
      </c>
      <c r="P1343" s="626" t="s">
        <v>16</v>
      </c>
      <c r="Q1343" s="526" t="s">
        <v>1678</v>
      </c>
      <c r="R1343" s="527">
        <v>0.7</v>
      </c>
      <c r="S1343" s="1055"/>
      <c r="T1343" s="1032"/>
      <c r="U1343" s="537"/>
      <c r="W1343" s="534"/>
      <c r="X1343" s="537"/>
      <c r="Y1343" s="534"/>
      <c r="Z1343" s="538"/>
      <c r="AA1343" s="531">
        <f>ROUND(ROUND(ROUND(ROUND(ROUND(ROUND(F1257*K1342,0)*N1339,0)*R1343,0)*V1339,0),0)-Y1306,0)</f>
        <v>153</v>
      </c>
      <c r="AB1343" s="539"/>
      <c r="AC1343" s="504"/>
    </row>
    <row r="1344" spans="1:29" ht="16.7" customHeight="1" x14ac:dyDescent="0.15">
      <c r="A1344" s="520">
        <v>22</v>
      </c>
      <c r="B1344" s="520" t="s">
        <v>17240</v>
      </c>
      <c r="C1344" s="521" t="s">
        <v>17241</v>
      </c>
      <c r="D1344" s="542"/>
      <c r="E1344" s="534"/>
      <c r="F1344" s="534"/>
      <c r="H1344" s="541"/>
      <c r="I1344" s="1044"/>
      <c r="J1344" s="544"/>
      <c r="K1344" s="725"/>
      <c r="L1344" s="967"/>
      <c r="M1344" s="544"/>
      <c r="N1344" s="548"/>
      <c r="O1344" s="979"/>
      <c r="P1344" s="626" t="s">
        <v>3833</v>
      </c>
      <c r="Q1344" s="526" t="s">
        <v>1678</v>
      </c>
      <c r="R1344" s="527">
        <v>0.5</v>
      </c>
      <c r="S1344" s="1055"/>
      <c r="T1344" s="1032"/>
      <c r="U1344" s="537"/>
      <c r="W1344" s="534"/>
      <c r="X1344" s="537"/>
      <c r="Y1344" s="534"/>
      <c r="Z1344" s="538"/>
      <c r="AA1344" s="531">
        <f>ROUND(ROUND(ROUND(ROUND(ROUND(ROUND(F1257*K1342,0)*N1339,0)*R1344,0)*V1339,0),0)-Y1306,0)</f>
        <v>106</v>
      </c>
      <c r="AB1344" s="539"/>
      <c r="AC1344" s="504"/>
    </row>
    <row r="1345" spans="1:29" ht="16.7" customHeight="1" x14ac:dyDescent="0.15">
      <c r="A1345" s="520">
        <v>22</v>
      </c>
      <c r="B1345" s="520" t="s">
        <v>17242</v>
      </c>
      <c r="C1345" s="521" t="s">
        <v>17243</v>
      </c>
      <c r="D1345" s="542"/>
      <c r="E1345" s="534"/>
      <c r="F1345" s="534"/>
      <c r="H1345" s="541"/>
      <c r="I1345" s="757"/>
      <c r="J1345" s="525"/>
      <c r="K1345" s="758"/>
      <c r="L1345" s="966" t="s">
        <v>14906</v>
      </c>
      <c r="M1345" s="525" t="s">
        <v>1678</v>
      </c>
      <c r="N1345" s="529">
        <v>0.5</v>
      </c>
      <c r="O1345" s="759"/>
      <c r="P1345" s="760"/>
      <c r="Q1345" s="526"/>
      <c r="R1345" s="527"/>
      <c r="S1345" s="1055"/>
      <c r="T1345" s="1032"/>
      <c r="U1345" s="537"/>
      <c r="W1345" s="534"/>
      <c r="X1345" s="537"/>
      <c r="Y1345" s="534"/>
      <c r="Z1345" s="538"/>
      <c r="AA1345" s="531">
        <f>ROUND(ROUND(ROUND(F1257*N1345,0)*V1339,0)-Y1306,0)</f>
        <v>162</v>
      </c>
      <c r="AB1345" s="539"/>
      <c r="AC1345" s="504"/>
    </row>
    <row r="1346" spans="1:29" ht="16.7" customHeight="1" x14ac:dyDescent="0.15">
      <c r="A1346" s="520">
        <v>22</v>
      </c>
      <c r="B1346" s="520" t="s">
        <v>17244</v>
      </c>
      <c r="C1346" s="521" t="s">
        <v>17245</v>
      </c>
      <c r="D1346" s="542"/>
      <c r="E1346" s="534"/>
      <c r="F1346" s="534"/>
      <c r="H1346" s="541"/>
      <c r="J1346" s="537"/>
      <c r="K1346" s="742"/>
      <c r="L1346" s="1032"/>
      <c r="M1346" s="537"/>
      <c r="O1346" s="1048" t="s">
        <v>10414</v>
      </c>
      <c r="P1346" s="626" t="s">
        <v>16</v>
      </c>
      <c r="Q1346" s="526" t="s">
        <v>1678</v>
      </c>
      <c r="R1346" s="527">
        <v>0.7</v>
      </c>
      <c r="S1346" s="1055"/>
      <c r="T1346" s="1032"/>
      <c r="U1346" s="537"/>
      <c r="W1346" s="534"/>
      <c r="X1346" s="537"/>
      <c r="Y1346" s="534"/>
      <c r="Z1346" s="538"/>
      <c r="AA1346" s="531">
        <f>ROUND(ROUND(ROUND(ROUND(F1257*N1345,0)*R1346,0)*V1339,0)-Y1306,0)</f>
        <v>110</v>
      </c>
      <c r="AB1346" s="539"/>
      <c r="AC1346" s="504"/>
    </row>
    <row r="1347" spans="1:29" ht="16.7" customHeight="1" x14ac:dyDescent="0.15">
      <c r="A1347" s="520">
        <v>22</v>
      </c>
      <c r="B1347" s="520" t="s">
        <v>17246</v>
      </c>
      <c r="C1347" s="521" t="s">
        <v>17247</v>
      </c>
      <c r="D1347" s="542"/>
      <c r="E1347" s="534"/>
      <c r="F1347" s="534"/>
      <c r="H1347" s="541"/>
      <c r="I1347" s="763"/>
      <c r="J1347" s="544"/>
      <c r="K1347" s="579"/>
      <c r="L1347" s="1032"/>
      <c r="M1347" s="537"/>
      <c r="O1347" s="979"/>
      <c r="P1347" s="626" t="s">
        <v>3833</v>
      </c>
      <c r="Q1347" s="526" t="s">
        <v>1678</v>
      </c>
      <c r="R1347" s="527">
        <v>0.5</v>
      </c>
      <c r="S1347" s="1055"/>
      <c r="T1347" s="1032"/>
      <c r="U1347" s="537"/>
      <c r="W1347" s="534"/>
      <c r="X1347" s="537"/>
      <c r="Y1347" s="534"/>
      <c r="Z1347" s="538"/>
      <c r="AA1347" s="531">
        <f>ROUND(ROUND(ROUND(ROUND(F1257*N1345,0)*R1347,0)*V1339,0)-Y1306,0)</f>
        <v>75</v>
      </c>
      <c r="AB1347" s="539"/>
      <c r="AC1347" s="504"/>
    </row>
    <row r="1348" spans="1:29" ht="16.7" customHeight="1" x14ac:dyDescent="0.15">
      <c r="A1348" s="520">
        <v>22</v>
      </c>
      <c r="B1348" s="520" t="s">
        <v>17248</v>
      </c>
      <c r="C1348" s="521" t="s">
        <v>17249</v>
      </c>
      <c r="D1348" s="542"/>
      <c r="E1348" s="534"/>
      <c r="F1348" s="534"/>
      <c r="H1348" s="541"/>
      <c r="I1348" s="1049" t="s">
        <v>10418</v>
      </c>
      <c r="J1348" s="525" t="s">
        <v>1678</v>
      </c>
      <c r="K1348" s="718">
        <v>0.96499999999999997</v>
      </c>
      <c r="L1348" s="1032"/>
      <c r="M1348" s="537"/>
      <c r="O1348" s="759"/>
      <c r="P1348" s="760"/>
      <c r="Q1348" s="526"/>
      <c r="R1348" s="527"/>
      <c r="S1348" s="1055"/>
      <c r="T1348" s="1032"/>
      <c r="U1348" s="537"/>
      <c r="W1348" s="534"/>
      <c r="X1348" s="537"/>
      <c r="Y1348" s="534"/>
      <c r="Z1348" s="538"/>
      <c r="AA1348" s="531">
        <f>ROUND(ROUND(ROUND(ROUND(ROUND(F1257*K1348,0)*N1345,0),0)*V1339,0)-Y1306,0)</f>
        <v>156</v>
      </c>
      <c r="AB1348" s="539"/>
      <c r="AC1348" s="504"/>
    </row>
    <row r="1349" spans="1:29" ht="16.7" customHeight="1" x14ac:dyDescent="0.15">
      <c r="A1349" s="520">
        <v>22</v>
      </c>
      <c r="B1349" s="520" t="s">
        <v>17250</v>
      </c>
      <c r="C1349" s="521" t="s">
        <v>17251</v>
      </c>
      <c r="D1349" s="542"/>
      <c r="E1349" s="534"/>
      <c r="F1349" s="534"/>
      <c r="H1349" s="541"/>
      <c r="I1349" s="1047"/>
      <c r="J1349" s="537"/>
      <c r="L1349" s="1032"/>
      <c r="M1349" s="537"/>
      <c r="O1349" s="1048" t="s">
        <v>10414</v>
      </c>
      <c r="P1349" s="626" t="s">
        <v>16</v>
      </c>
      <c r="Q1349" s="526" t="s">
        <v>1678</v>
      </c>
      <c r="R1349" s="527">
        <v>0.7</v>
      </c>
      <c r="S1349" s="1055"/>
      <c r="T1349" s="1032"/>
      <c r="U1349" s="537"/>
      <c r="W1349" s="534"/>
      <c r="X1349" s="537"/>
      <c r="Y1349" s="534"/>
      <c r="Z1349" s="538"/>
      <c r="AA1349" s="531">
        <f>ROUND(ROUND(ROUND(ROUND(ROUND(F1257*K1348,0)*N1345,0)*R1349,0)*V1339,0)-Y1306,0)</f>
        <v>106</v>
      </c>
      <c r="AB1349" s="539"/>
      <c r="AC1349" s="504"/>
    </row>
    <row r="1350" spans="1:29" ht="16.7" customHeight="1" x14ac:dyDescent="0.15">
      <c r="A1350" s="520">
        <v>22</v>
      </c>
      <c r="B1350" s="520" t="s">
        <v>17252</v>
      </c>
      <c r="C1350" s="521" t="s">
        <v>17253</v>
      </c>
      <c r="D1350" s="557"/>
      <c r="E1350" s="550"/>
      <c r="F1350" s="550"/>
      <c r="G1350" s="650"/>
      <c r="H1350" s="558"/>
      <c r="I1350" s="1044"/>
      <c r="J1350" s="544"/>
      <c r="K1350" s="725"/>
      <c r="L1350" s="967"/>
      <c r="M1350" s="544"/>
      <c r="N1350" s="548"/>
      <c r="O1350" s="979"/>
      <c r="P1350" s="626" t="s">
        <v>3833</v>
      </c>
      <c r="Q1350" s="526" t="s">
        <v>1678</v>
      </c>
      <c r="R1350" s="527">
        <v>0.5</v>
      </c>
      <c r="S1350" s="1052"/>
      <c r="T1350" s="967"/>
      <c r="U1350" s="544"/>
      <c r="V1350" s="548"/>
      <c r="W1350" s="550"/>
      <c r="X1350" s="544"/>
      <c r="Y1350" s="550"/>
      <c r="Z1350" s="553"/>
      <c r="AA1350" s="531">
        <f>ROUND(ROUND(ROUND(ROUND(ROUND(F1257*K1348,0)*N1345,0)*R1350,0)*V1339,0)-Y1306,0)</f>
        <v>72</v>
      </c>
      <c r="AB1350" s="559"/>
      <c r="AC1350" s="504"/>
    </row>
    <row r="1351" spans="1:29" ht="16.7" customHeight="1" x14ac:dyDescent="0.15">
      <c r="A1351" s="520">
        <v>22</v>
      </c>
      <c r="B1351" s="520">
        <v>9691</v>
      </c>
      <c r="C1351" s="521" t="s">
        <v>17254</v>
      </c>
      <c r="D1351" s="560"/>
      <c r="E1351" s="522"/>
      <c r="F1351" s="936" t="s">
        <v>13104</v>
      </c>
      <c r="G1351" s="947"/>
      <c r="H1351" s="941"/>
      <c r="I1351" s="757"/>
      <c r="J1351" s="525"/>
      <c r="K1351" s="758"/>
      <c r="L1351" s="1050" t="s">
        <v>14896</v>
      </c>
      <c r="M1351" s="525" t="s">
        <v>1678</v>
      </c>
      <c r="N1351" s="529">
        <v>0.7</v>
      </c>
      <c r="O1351" s="759"/>
      <c r="P1351" s="760"/>
      <c r="Q1351" s="526"/>
      <c r="R1351" s="527"/>
      <c r="S1351" s="761"/>
      <c r="T1351" s="757"/>
      <c r="U1351" s="525"/>
      <c r="V1351" s="529"/>
      <c r="W1351" s="522"/>
      <c r="X1351" s="525"/>
      <c r="Y1351" s="522"/>
      <c r="Z1351" s="530"/>
      <c r="AA1351" s="531">
        <f>ROUND(F1353*N1351,0)</f>
        <v>317</v>
      </c>
      <c r="AB1351" s="532"/>
      <c r="AC1351" s="504"/>
    </row>
    <row r="1352" spans="1:29" ht="16.7" customHeight="1" x14ac:dyDescent="0.15">
      <c r="A1352" s="520">
        <v>22</v>
      </c>
      <c r="B1352" s="520">
        <v>9692</v>
      </c>
      <c r="C1352" s="521" t="s">
        <v>17255</v>
      </c>
      <c r="D1352" s="542"/>
      <c r="E1352" s="534"/>
      <c r="F1352" s="937"/>
      <c r="G1352" s="948"/>
      <c r="H1352" s="942"/>
      <c r="J1352" s="537"/>
      <c r="K1352" s="742"/>
      <c r="L1352" s="1032"/>
      <c r="M1352" s="537"/>
      <c r="O1352" s="1048" t="s">
        <v>10414</v>
      </c>
      <c r="P1352" s="626" t="s">
        <v>16</v>
      </c>
      <c r="Q1352" s="526" t="s">
        <v>1678</v>
      </c>
      <c r="R1352" s="527">
        <v>0.7</v>
      </c>
      <c r="S1352" s="762"/>
      <c r="U1352" s="537"/>
      <c r="W1352" s="534"/>
      <c r="X1352" s="537"/>
      <c r="Y1352" s="534"/>
      <c r="Z1352" s="538"/>
      <c r="AA1352" s="531">
        <f>ROUND(ROUND(F1353*N1351,0)*R1352,0)</f>
        <v>222</v>
      </c>
      <c r="AB1352" s="539"/>
      <c r="AC1352" s="504"/>
    </row>
    <row r="1353" spans="1:29" ht="16.7" customHeight="1" x14ac:dyDescent="0.15">
      <c r="A1353" s="520">
        <v>22</v>
      </c>
      <c r="B1353" s="520" t="s">
        <v>17256</v>
      </c>
      <c r="C1353" s="521" t="s">
        <v>17257</v>
      </c>
      <c r="D1353" s="542"/>
      <c r="E1353" s="534"/>
      <c r="F1353" s="1034">
        <f>'6生活介護(基本)'!F681</f>
        <v>453</v>
      </c>
      <c r="G1353" s="1035"/>
      <c r="H1353" s="541" t="s">
        <v>9</v>
      </c>
      <c r="I1353" s="763"/>
      <c r="J1353" s="544"/>
      <c r="K1353" s="579"/>
      <c r="L1353" s="1032"/>
      <c r="M1353" s="537"/>
      <c r="O1353" s="979"/>
      <c r="P1353" s="626" t="s">
        <v>3833</v>
      </c>
      <c r="Q1353" s="526" t="s">
        <v>1678</v>
      </c>
      <c r="R1353" s="527">
        <v>0.5</v>
      </c>
      <c r="S1353" s="762"/>
      <c r="U1353" s="537"/>
      <c r="W1353" s="534"/>
      <c r="X1353" s="537"/>
      <c r="Y1353" s="534"/>
      <c r="Z1353" s="538"/>
      <c r="AA1353" s="531">
        <f>ROUND(ROUND(F1353*N1351,0)*R1353,0)</f>
        <v>159</v>
      </c>
      <c r="AB1353" s="539"/>
      <c r="AC1353" s="504"/>
    </row>
    <row r="1354" spans="1:29" ht="16.7" customHeight="1" x14ac:dyDescent="0.15">
      <c r="A1354" s="520">
        <v>22</v>
      </c>
      <c r="B1354" s="520">
        <v>9693</v>
      </c>
      <c r="C1354" s="521" t="s">
        <v>17258</v>
      </c>
      <c r="D1354" s="542"/>
      <c r="E1354" s="534"/>
      <c r="F1354" s="534"/>
      <c r="H1354" s="541"/>
      <c r="I1354" s="1049" t="s">
        <v>10418</v>
      </c>
      <c r="J1354" s="525" t="s">
        <v>1678</v>
      </c>
      <c r="K1354" s="718">
        <v>0.96499999999999997</v>
      </c>
      <c r="L1354" s="1032"/>
      <c r="M1354" s="537"/>
      <c r="O1354" s="759"/>
      <c r="P1354" s="760"/>
      <c r="Q1354" s="526"/>
      <c r="R1354" s="527"/>
      <c r="S1354" s="762"/>
      <c r="U1354" s="537"/>
      <c r="W1354" s="534"/>
      <c r="X1354" s="537"/>
      <c r="Y1354" s="534"/>
      <c r="Z1354" s="538"/>
      <c r="AA1354" s="531">
        <f>ROUND(ROUND(ROUND(F1353*K1354,0)*N1351,0),0)</f>
        <v>306</v>
      </c>
      <c r="AB1354" s="539"/>
      <c r="AC1354" s="504"/>
    </row>
    <row r="1355" spans="1:29" ht="16.7" customHeight="1" x14ac:dyDescent="0.15">
      <c r="A1355" s="520">
        <v>22</v>
      </c>
      <c r="B1355" s="520">
        <v>9694</v>
      </c>
      <c r="C1355" s="521" t="s">
        <v>17259</v>
      </c>
      <c r="D1355" s="542"/>
      <c r="E1355" s="534"/>
      <c r="F1355" s="534"/>
      <c r="H1355" s="541"/>
      <c r="I1355" s="1047"/>
      <c r="J1355" s="537"/>
      <c r="L1355" s="1032"/>
      <c r="M1355" s="537"/>
      <c r="O1355" s="1048" t="s">
        <v>10414</v>
      </c>
      <c r="P1355" s="626" t="s">
        <v>16</v>
      </c>
      <c r="Q1355" s="526" t="s">
        <v>1678</v>
      </c>
      <c r="R1355" s="527">
        <v>0.7</v>
      </c>
      <c r="S1355" s="762"/>
      <c r="U1355" s="537"/>
      <c r="W1355" s="534"/>
      <c r="X1355" s="537"/>
      <c r="Y1355" s="534"/>
      <c r="Z1355" s="538"/>
      <c r="AA1355" s="531">
        <f>ROUND(ROUND(ROUND(F1353*K1354,0)*N1351,0)*R1355,0)</f>
        <v>214</v>
      </c>
      <c r="AB1355" s="539"/>
      <c r="AC1355" s="504"/>
    </row>
    <row r="1356" spans="1:29" ht="16.7" customHeight="1" x14ac:dyDescent="0.15">
      <c r="A1356" s="520">
        <v>22</v>
      </c>
      <c r="B1356" s="520" t="s">
        <v>6193</v>
      </c>
      <c r="C1356" s="521" t="s">
        <v>17260</v>
      </c>
      <c r="D1356" s="542"/>
      <c r="E1356" s="534"/>
      <c r="F1356" s="534"/>
      <c r="H1356" s="541"/>
      <c r="I1356" s="1044"/>
      <c r="J1356" s="544"/>
      <c r="K1356" s="725"/>
      <c r="L1356" s="967"/>
      <c r="M1356" s="544"/>
      <c r="N1356" s="548"/>
      <c r="O1356" s="979"/>
      <c r="P1356" s="626" t="s">
        <v>3833</v>
      </c>
      <c r="Q1356" s="526" t="s">
        <v>1678</v>
      </c>
      <c r="R1356" s="527">
        <v>0.5</v>
      </c>
      <c r="S1356" s="762"/>
      <c r="U1356" s="537"/>
      <c r="W1356" s="534"/>
      <c r="X1356" s="537"/>
      <c r="Y1356" s="534"/>
      <c r="Z1356" s="538"/>
      <c r="AA1356" s="531">
        <f>ROUND(ROUND(ROUND(F1353*K1354,0)*N1351,0)*R1356,0)</f>
        <v>153</v>
      </c>
      <c r="AB1356" s="539"/>
      <c r="AC1356" s="504"/>
    </row>
    <row r="1357" spans="1:29" ht="16.7" customHeight="1" x14ac:dyDescent="0.15">
      <c r="A1357" s="520">
        <v>22</v>
      </c>
      <c r="B1357" s="520" t="s">
        <v>6195</v>
      </c>
      <c r="C1357" s="521" t="s">
        <v>17261</v>
      </c>
      <c r="D1357" s="542"/>
      <c r="E1357" s="534"/>
      <c r="F1357" s="534"/>
      <c r="H1357" s="541"/>
      <c r="I1357" s="757"/>
      <c r="J1357" s="525"/>
      <c r="K1357" s="758"/>
      <c r="L1357" s="966" t="s">
        <v>14906</v>
      </c>
      <c r="M1357" s="525" t="s">
        <v>1678</v>
      </c>
      <c r="N1357" s="529">
        <v>0.5</v>
      </c>
      <c r="O1357" s="759"/>
      <c r="P1357" s="760"/>
      <c r="Q1357" s="526"/>
      <c r="R1357" s="527"/>
      <c r="S1357" s="762"/>
      <c r="U1357" s="537"/>
      <c r="W1357" s="534"/>
      <c r="X1357" s="537"/>
      <c r="Y1357" s="534"/>
      <c r="Z1357" s="538"/>
      <c r="AA1357" s="531">
        <f>ROUND(F1353*N1357,0)</f>
        <v>227</v>
      </c>
      <c r="AB1357" s="539"/>
      <c r="AC1357" s="504"/>
    </row>
    <row r="1358" spans="1:29" ht="16.7" customHeight="1" x14ac:dyDescent="0.15">
      <c r="A1358" s="520">
        <v>22</v>
      </c>
      <c r="B1358" s="520" t="s">
        <v>6197</v>
      </c>
      <c r="C1358" s="521" t="s">
        <v>17262</v>
      </c>
      <c r="D1358" s="542"/>
      <c r="E1358" s="534"/>
      <c r="F1358" s="534"/>
      <c r="H1358" s="541"/>
      <c r="J1358" s="537"/>
      <c r="K1358" s="742"/>
      <c r="L1358" s="1032"/>
      <c r="M1358" s="537"/>
      <c r="O1358" s="1048" t="s">
        <v>10414</v>
      </c>
      <c r="P1358" s="626" t="s">
        <v>16</v>
      </c>
      <c r="Q1358" s="526" t="s">
        <v>1678</v>
      </c>
      <c r="R1358" s="527">
        <v>0.7</v>
      </c>
      <c r="S1358" s="762"/>
      <c r="U1358" s="537"/>
      <c r="W1358" s="534"/>
      <c r="X1358" s="537"/>
      <c r="Y1358" s="534"/>
      <c r="Z1358" s="538"/>
      <c r="AA1358" s="531">
        <f>ROUND(ROUND(F1353*N1357,0)*R1358,0)</f>
        <v>159</v>
      </c>
      <c r="AB1358" s="539"/>
      <c r="AC1358" s="504"/>
    </row>
    <row r="1359" spans="1:29" ht="16.7" customHeight="1" x14ac:dyDescent="0.15">
      <c r="A1359" s="520">
        <v>22</v>
      </c>
      <c r="B1359" s="520" t="s">
        <v>6199</v>
      </c>
      <c r="C1359" s="521" t="s">
        <v>17263</v>
      </c>
      <c r="D1359" s="542"/>
      <c r="E1359" s="534"/>
      <c r="F1359" s="534"/>
      <c r="H1359" s="541"/>
      <c r="I1359" s="763"/>
      <c r="J1359" s="544"/>
      <c r="K1359" s="579"/>
      <c r="L1359" s="1032"/>
      <c r="M1359" s="537"/>
      <c r="O1359" s="979"/>
      <c r="P1359" s="626" t="s">
        <v>3833</v>
      </c>
      <c r="Q1359" s="526" t="s">
        <v>1678</v>
      </c>
      <c r="R1359" s="527">
        <v>0.5</v>
      </c>
      <c r="S1359" s="762"/>
      <c r="U1359" s="537"/>
      <c r="W1359" s="534"/>
      <c r="X1359" s="537"/>
      <c r="Y1359" s="534"/>
      <c r="Z1359" s="538"/>
      <c r="AA1359" s="531">
        <f>ROUND(ROUND(F1353*N1357,0)*R1359,0)</f>
        <v>114</v>
      </c>
      <c r="AB1359" s="539"/>
      <c r="AC1359" s="504"/>
    </row>
    <row r="1360" spans="1:29" ht="16.7" customHeight="1" x14ac:dyDescent="0.15">
      <c r="A1360" s="520">
        <v>22</v>
      </c>
      <c r="B1360" s="520" t="s">
        <v>6201</v>
      </c>
      <c r="C1360" s="521" t="s">
        <v>17264</v>
      </c>
      <c r="D1360" s="542"/>
      <c r="E1360" s="534"/>
      <c r="F1360" s="534"/>
      <c r="H1360" s="541"/>
      <c r="I1360" s="1049" t="s">
        <v>10418</v>
      </c>
      <c r="J1360" s="525" t="s">
        <v>1678</v>
      </c>
      <c r="K1360" s="718">
        <v>0.96499999999999997</v>
      </c>
      <c r="L1360" s="1032"/>
      <c r="M1360" s="537"/>
      <c r="O1360" s="759"/>
      <c r="P1360" s="760"/>
      <c r="Q1360" s="526"/>
      <c r="R1360" s="527"/>
      <c r="S1360" s="762"/>
      <c r="U1360" s="537"/>
      <c r="W1360" s="534"/>
      <c r="X1360" s="537"/>
      <c r="Y1360" s="534"/>
      <c r="Z1360" s="538"/>
      <c r="AA1360" s="531">
        <f>ROUND(ROUND(ROUND(F1353*K1360,0)*N1357,0),0)</f>
        <v>219</v>
      </c>
      <c r="AB1360" s="539"/>
      <c r="AC1360" s="504"/>
    </row>
    <row r="1361" spans="1:29" ht="16.7" customHeight="1" x14ac:dyDescent="0.15">
      <c r="A1361" s="520">
        <v>22</v>
      </c>
      <c r="B1361" s="520" t="s">
        <v>6203</v>
      </c>
      <c r="C1361" s="521" t="s">
        <v>17265</v>
      </c>
      <c r="D1361" s="542"/>
      <c r="E1361" s="534"/>
      <c r="F1361" s="534"/>
      <c r="H1361" s="541"/>
      <c r="I1361" s="1047"/>
      <c r="J1361" s="537"/>
      <c r="L1361" s="1032"/>
      <c r="M1361" s="537"/>
      <c r="O1361" s="1048" t="s">
        <v>10414</v>
      </c>
      <c r="P1361" s="626" t="s">
        <v>16</v>
      </c>
      <c r="Q1361" s="526" t="s">
        <v>1678</v>
      </c>
      <c r="R1361" s="527">
        <v>0.7</v>
      </c>
      <c r="S1361" s="762"/>
      <c r="U1361" s="537"/>
      <c r="W1361" s="534"/>
      <c r="X1361" s="537"/>
      <c r="Y1361" s="534"/>
      <c r="Z1361" s="538"/>
      <c r="AA1361" s="531">
        <f>ROUND(ROUND(ROUND(F1353*K1360,0)*N1357,0)*R1361,0)</f>
        <v>153</v>
      </c>
      <c r="AB1361" s="539"/>
      <c r="AC1361" s="504"/>
    </row>
    <row r="1362" spans="1:29" ht="16.7" customHeight="1" x14ac:dyDescent="0.15">
      <c r="A1362" s="520">
        <v>22</v>
      </c>
      <c r="B1362" s="520" t="s">
        <v>17266</v>
      </c>
      <c r="C1362" s="521" t="s">
        <v>17267</v>
      </c>
      <c r="D1362" s="542"/>
      <c r="E1362" s="534"/>
      <c r="F1362" s="534"/>
      <c r="H1362" s="541"/>
      <c r="I1362" s="1044"/>
      <c r="J1362" s="544"/>
      <c r="K1362" s="725"/>
      <c r="L1362" s="967"/>
      <c r="M1362" s="544"/>
      <c r="N1362" s="548"/>
      <c r="O1362" s="979"/>
      <c r="P1362" s="626" t="s">
        <v>3833</v>
      </c>
      <c r="Q1362" s="526" t="s">
        <v>1678</v>
      </c>
      <c r="R1362" s="527">
        <v>0.5</v>
      </c>
      <c r="S1362" s="764"/>
      <c r="T1362" s="763"/>
      <c r="U1362" s="544"/>
      <c r="V1362" s="548"/>
      <c r="W1362" s="534"/>
      <c r="X1362" s="537"/>
      <c r="Y1362" s="534"/>
      <c r="Z1362" s="538"/>
      <c r="AA1362" s="531">
        <f>ROUND(ROUND(ROUND(F1353*K1360,0)*N1357,0)*R1362,0)</f>
        <v>110</v>
      </c>
      <c r="AB1362" s="539"/>
      <c r="AC1362" s="504"/>
    </row>
    <row r="1363" spans="1:29" ht="16.7" customHeight="1" x14ac:dyDescent="0.15">
      <c r="A1363" s="520">
        <v>22</v>
      </c>
      <c r="B1363" s="520">
        <v>9695</v>
      </c>
      <c r="C1363" s="521" t="s">
        <v>17268</v>
      </c>
      <c r="D1363" s="542"/>
      <c r="E1363" s="534"/>
      <c r="F1363" s="534"/>
      <c r="H1363" s="541"/>
      <c r="I1363" s="757"/>
      <c r="J1363" s="525"/>
      <c r="K1363" s="758"/>
      <c r="L1363" s="1050" t="s">
        <v>14896</v>
      </c>
      <c r="M1363" s="525" t="s">
        <v>1678</v>
      </c>
      <c r="N1363" s="529">
        <v>0.7</v>
      </c>
      <c r="O1363" s="759"/>
      <c r="P1363" s="760"/>
      <c r="Q1363" s="526"/>
      <c r="R1363" s="527"/>
      <c r="S1363" s="1054" t="s">
        <v>10423</v>
      </c>
      <c r="T1363" s="968" t="s">
        <v>12821</v>
      </c>
      <c r="U1363" s="525" t="s">
        <v>1678</v>
      </c>
      <c r="V1363" s="529">
        <v>0.5</v>
      </c>
      <c r="W1363" s="534"/>
      <c r="X1363" s="537"/>
      <c r="Y1363" s="534"/>
      <c r="Z1363" s="538"/>
      <c r="AA1363" s="531">
        <f>ROUND(ROUND(F1353*N1363,0)*V1363,0)</f>
        <v>159</v>
      </c>
      <c r="AB1363" s="539"/>
      <c r="AC1363" s="504"/>
    </row>
    <row r="1364" spans="1:29" ht="16.7" customHeight="1" x14ac:dyDescent="0.15">
      <c r="A1364" s="520">
        <v>22</v>
      </c>
      <c r="B1364" s="520">
        <v>9696</v>
      </c>
      <c r="C1364" s="521" t="s">
        <v>17269</v>
      </c>
      <c r="D1364" s="542"/>
      <c r="E1364" s="534"/>
      <c r="F1364" s="534"/>
      <c r="H1364" s="541"/>
      <c r="J1364" s="537"/>
      <c r="K1364" s="742"/>
      <c r="L1364" s="1032"/>
      <c r="M1364" s="537"/>
      <c r="O1364" s="1048" t="s">
        <v>10414</v>
      </c>
      <c r="P1364" s="626" t="s">
        <v>16</v>
      </c>
      <c r="Q1364" s="526" t="s">
        <v>1678</v>
      </c>
      <c r="R1364" s="527">
        <v>0.7</v>
      </c>
      <c r="S1364" s="1051"/>
      <c r="T1364" s="1032"/>
      <c r="U1364" s="537"/>
      <c r="W1364" s="534"/>
      <c r="X1364" s="537"/>
      <c r="Y1364" s="534"/>
      <c r="Z1364" s="538"/>
      <c r="AA1364" s="531">
        <f>ROUND(ROUND(ROUND(F1353*N1363,0)*R1364,0)*V1363,0)</f>
        <v>111</v>
      </c>
      <c r="AB1364" s="539"/>
      <c r="AC1364" s="504"/>
    </row>
    <row r="1365" spans="1:29" ht="16.7" customHeight="1" x14ac:dyDescent="0.15">
      <c r="A1365" s="520">
        <v>22</v>
      </c>
      <c r="B1365" s="520" t="s">
        <v>17270</v>
      </c>
      <c r="C1365" s="521" t="s">
        <v>17271</v>
      </c>
      <c r="D1365" s="542"/>
      <c r="E1365" s="534"/>
      <c r="F1365" s="534"/>
      <c r="H1365" s="541"/>
      <c r="I1365" s="763"/>
      <c r="J1365" s="544"/>
      <c r="K1365" s="579"/>
      <c r="L1365" s="1032"/>
      <c r="M1365" s="537"/>
      <c r="O1365" s="979"/>
      <c r="P1365" s="626" t="s">
        <v>3833</v>
      </c>
      <c r="Q1365" s="526" t="s">
        <v>1678</v>
      </c>
      <c r="R1365" s="527">
        <v>0.5</v>
      </c>
      <c r="S1365" s="1051"/>
      <c r="T1365" s="1032"/>
      <c r="U1365" s="537"/>
      <c r="W1365" s="534"/>
      <c r="X1365" s="537"/>
      <c r="Y1365" s="534"/>
      <c r="Z1365" s="538"/>
      <c r="AA1365" s="531">
        <f>ROUND(ROUND(ROUND(F1353*N1363,0)*R1365,0)*V1363,0)</f>
        <v>80</v>
      </c>
      <c r="AB1365" s="539"/>
      <c r="AC1365" s="504"/>
    </row>
    <row r="1366" spans="1:29" ht="16.7" customHeight="1" x14ac:dyDescent="0.15">
      <c r="A1366" s="520">
        <v>22</v>
      </c>
      <c r="B1366" s="520">
        <v>9697</v>
      </c>
      <c r="C1366" s="521" t="s">
        <v>17272</v>
      </c>
      <c r="D1366" s="542"/>
      <c r="E1366" s="534"/>
      <c r="F1366" s="534"/>
      <c r="H1366" s="541"/>
      <c r="I1366" s="1049" t="s">
        <v>10418</v>
      </c>
      <c r="J1366" s="525" t="s">
        <v>1678</v>
      </c>
      <c r="K1366" s="718">
        <v>0.96499999999999997</v>
      </c>
      <c r="L1366" s="1032"/>
      <c r="M1366" s="537"/>
      <c r="O1366" s="759"/>
      <c r="P1366" s="760"/>
      <c r="Q1366" s="526"/>
      <c r="R1366" s="527"/>
      <c r="S1366" s="1051"/>
      <c r="T1366" s="1032"/>
      <c r="U1366" s="537"/>
      <c r="W1366" s="534"/>
      <c r="X1366" s="537"/>
      <c r="Y1366" s="534"/>
      <c r="Z1366" s="538"/>
      <c r="AA1366" s="531">
        <f>ROUND(ROUND(ROUND(ROUND(F1353*K1366,0)*N1363,0)*V1363,0),0)</f>
        <v>153</v>
      </c>
      <c r="AB1366" s="539"/>
      <c r="AC1366" s="504"/>
    </row>
    <row r="1367" spans="1:29" ht="16.7" customHeight="1" x14ac:dyDescent="0.15">
      <c r="A1367" s="520">
        <v>22</v>
      </c>
      <c r="B1367" s="520">
        <v>9698</v>
      </c>
      <c r="C1367" s="521" t="s">
        <v>17273</v>
      </c>
      <c r="D1367" s="542"/>
      <c r="E1367" s="534"/>
      <c r="F1367" s="534"/>
      <c r="H1367" s="541"/>
      <c r="I1367" s="1047"/>
      <c r="J1367" s="537"/>
      <c r="L1367" s="1032"/>
      <c r="M1367" s="537"/>
      <c r="O1367" s="1048" t="s">
        <v>10414</v>
      </c>
      <c r="P1367" s="626" t="s">
        <v>16</v>
      </c>
      <c r="Q1367" s="526" t="s">
        <v>1678</v>
      </c>
      <c r="R1367" s="527">
        <v>0.7</v>
      </c>
      <c r="S1367" s="1051"/>
      <c r="T1367" s="1032"/>
      <c r="U1367" s="537"/>
      <c r="W1367" s="534"/>
      <c r="X1367" s="537"/>
      <c r="Y1367" s="534"/>
      <c r="Z1367" s="538"/>
      <c r="AA1367" s="531">
        <f>ROUND(ROUND(ROUND(ROUND(ROUND(F1353*K1366,0)*N1363,0)*R1367,0)*V1363,0),0)</f>
        <v>107</v>
      </c>
      <c r="AB1367" s="539"/>
      <c r="AC1367" s="504"/>
    </row>
    <row r="1368" spans="1:29" ht="16.7" customHeight="1" x14ac:dyDescent="0.15">
      <c r="A1368" s="520">
        <v>22</v>
      </c>
      <c r="B1368" s="520" t="s">
        <v>17274</v>
      </c>
      <c r="C1368" s="521" t="s">
        <v>17275</v>
      </c>
      <c r="D1368" s="542"/>
      <c r="E1368" s="534"/>
      <c r="F1368" s="534"/>
      <c r="H1368" s="541"/>
      <c r="I1368" s="1044"/>
      <c r="J1368" s="544"/>
      <c r="K1368" s="725"/>
      <c r="L1368" s="967"/>
      <c r="M1368" s="544"/>
      <c r="N1368" s="548"/>
      <c r="O1368" s="979"/>
      <c r="P1368" s="626" t="s">
        <v>3833</v>
      </c>
      <c r="Q1368" s="526" t="s">
        <v>1678</v>
      </c>
      <c r="R1368" s="527">
        <v>0.5</v>
      </c>
      <c r="S1368" s="1051"/>
      <c r="T1368" s="1032"/>
      <c r="U1368" s="537"/>
      <c r="W1368" s="534"/>
      <c r="X1368" s="537"/>
      <c r="Y1368" s="534"/>
      <c r="Z1368" s="538"/>
      <c r="AA1368" s="531">
        <f>ROUND(ROUND(ROUND(ROUND(ROUND(F1353*K1366,0)*N1363,0)*R1368,0)*V1363,0),0)</f>
        <v>77</v>
      </c>
      <c r="AB1368" s="539"/>
      <c r="AC1368" s="504"/>
    </row>
    <row r="1369" spans="1:29" ht="16.7" customHeight="1" x14ac:dyDescent="0.15">
      <c r="A1369" s="520">
        <v>22</v>
      </c>
      <c r="B1369" s="520" t="s">
        <v>17276</v>
      </c>
      <c r="C1369" s="521" t="s">
        <v>17277</v>
      </c>
      <c r="D1369" s="542"/>
      <c r="E1369" s="534"/>
      <c r="F1369" s="534"/>
      <c r="H1369" s="541"/>
      <c r="I1369" s="757"/>
      <c r="J1369" s="525"/>
      <c r="K1369" s="758"/>
      <c r="L1369" s="966" t="s">
        <v>14906</v>
      </c>
      <c r="M1369" s="525" t="s">
        <v>1678</v>
      </c>
      <c r="N1369" s="529">
        <v>0.5</v>
      </c>
      <c r="O1369" s="759"/>
      <c r="P1369" s="760"/>
      <c r="Q1369" s="526"/>
      <c r="R1369" s="527"/>
      <c r="S1369" s="1051"/>
      <c r="T1369" s="1032"/>
      <c r="U1369" s="537"/>
      <c r="W1369" s="534"/>
      <c r="X1369" s="537"/>
      <c r="Y1369" s="534"/>
      <c r="Z1369" s="538"/>
      <c r="AA1369" s="531">
        <f>ROUND(ROUND(F1353*N1369,0)*V1363,0)</f>
        <v>114</v>
      </c>
      <c r="AB1369" s="539"/>
      <c r="AC1369" s="504"/>
    </row>
    <row r="1370" spans="1:29" ht="16.7" customHeight="1" x14ac:dyDescent="0.15">
      <c r="A1370" s="520">
        <v>22</v>
      </c>
      <c r="B1370" s="520" t="s">
        <v>17278</v>
      </c>
      <c r="C1370" s="521" t="s">
        <v>17279</v>
      </c>
      <c r="D1370" s="542"/>
      <c r="E1370" s="534"/>
      <c r="F1370" s="534"/>
      <c r="H1370" s="541"/>
      <c r="J1370" s="537"/>
      <c r="K1370" s="742"/>
      <c r="L1370" s="1032"/>
      <c r="M1370" s="537"/>
      <c r="O1370" s="1048" t="s">
        <v>10414</v>
      </c>
      <c r="P1370" s="626" t="s">
        <v>16</v>
      </c>
      <c r="Q1370" s="526" t="s">
        <v>1678</v>
      </c>
      <c r="R1370" s="527">
        <v>0.7</v>
      </c>
      <c r="S1370" s="1051"/>
      <c r="T1370" s="1032"/>
      <c r="U1370" s="537"/>
      <c r="W1370" s="534"/>
      <c r="X1370" s="537"/>
      <c r="Y1370" s="534"/>
      <c r="Z1370" s="538"/>
      <c r="AA1370" s="531">
        <f>ROUND(ROUND(ROUND(F1353*N1369,0)*R1370,0)*V1363,0)</f>
        <v>80</v>
      </c>
      <c r="AB1370" s="539"/>
      <c r="AC1370" s="504"/>
    </row>
    <row r="1371" spans="1:29" ht="16.7" customHeight="1" x14ac:dyDescent="0.15">
      <c r="A1371" s="520">
        <v>22</v>
      </c>
      <c r="B1371" s="520" t="s">
        <v>17280</v>
      </c>
      <c r="C1371" s="521" t="s">
        <v>17281</v>
      </c>
      <c r="D1371" s="542"/>
      <c r="E1371" s="534"/>
      <c r="F1371" s="534"/>
      <c r="H1371" s="541"/>
      <c r="I1371" s="763"/>
      <c r="J1371" s="544"/>
      <c r="K1371" s="579"/>
      <c r="L1371" s="1032"/>
      <c r="M1371" s="537"/>
      <c r="O1371" s="979"/>
      <c r="P1371" s="626" t="s">
        <v>3833</v>
      </c>
      <c r="Q1371" s="526" t="s">
        <v>1678</v>
      </c>
      <c r="R1371" s="527">
        <v>0.5</v>
      </c>
      <c r="S1371" s="1051"/>
      <c r="T1371" s="1032"/>
      <c r="U1371" s="537"/>
      <c r="W1371" s="534"/>
      <c r="X1371" s="537"/>
      <c r="Y1371" s="534"/>
      <c r="Z1371" s="538"/>
      <c r="AA1371" s="531">
        <f>ROUND(ROUND(ROUND(F1353*N1369,0)*R1371,0)*V1363,0)</f>
        <v>57</v>
      </c>
      <c r="AB1371" s="539"/>
      <c r="AC1371" s="504"/>
    </row>
    <row r="1372" spans="1:29" ht="16.7" customHeight="1" x14ac:dyDescent="0.15">
      <c r="A1372" s="520">
        <v>22</v>
      </c>
      <c r="B1372" s="520" t="s">
        <v>6205</v>
      </c>
      <c r="C1372" s="521" t="s">
        <v>17282</v>
      </c>
      <c r="D1372" s="542"/>
      <c r="E1372" s="534"/>
      <c r="F1372" s="534"/>
      <c r="H1372" s="541"/>
      <c r="I1372" s="1049" t="s">
        <v>10418</v>
      </c>
      <c r="J1372" s="525" t="s">
        <v>1678</v>
      </c>
      <c r="K1372" s="718">
        <v>0.96499999999999997</v>
      </c>
      <c r="L1372" s="1032"/>
      <c r="M1372" s="537"/>
      <c r="O1372" s="759"/>
      <c r="P1372" s="760"/>
      <c r="Q1372" s="526"/>
      <c r="R1372" s="527"/>
      <c r="S1372" s="1051"/>
      <c r="T1372" s="1032"/>
      <c r="U1372" s="537"/>
      <c r="W1372" s="534"/>
      <c r="X1372" s="537"/>
      <c r="Y1372" s="534"/>
      <c r="Z1372" s="538"/>
      <c r="AA1372" s="531">
        <f>ROUND(ROUND(ROUND(ROUND(F1353*K1372,0)*N1369,0),0)*V1363,0)</f>
        <v>110</v>
      </c>
      <c r="AB1372" s="539"/>
      <c r="AC1372" s="504"/>
    </row>
    <row r="1373" spans="1:29" ht="16.7" customHeight="1" x14ac:dyDescent="0.15">
      <c r="A1373" s="520">
        <v>22</v>
      </c>
      <c r="B1373" s="520" t="s">
        <v>6207</v>
      </c>
      <c r="C1373" s="521" t="s">
        <v>17283</v>
      </c>
      <c r="D1373" s="542"/>
      <c r="E1373" s="534"/>
      <c r="F1373" s="534"/>
      <c r="H1373" s="541"/>
      <c r="I1373" s="1047"/>
      <c r="J1373" s="537"/>
      <c r="L1373" s="1032"/>
      <c r="M1373" s="537"/>
      <c r="O1373" s="1048" t="s">
        <v>10414</v>
      </c>
      <c r="P1373" s="626" t="s">
        <v>16</v>
      </c>
      <c r="Q1373" s="526" t="s">
        <v>1678</v>
      </c>
      <c r="R1373" s="527">
        <v>0.7</v>
      </c>
      <c r="S1373" s="1051"/>
      <c r="T1373" s="1032"/>
      <c r="U1373" s="537"/>
      <c r="W1373" s="534"/>
      <c r="X1373" s="537"/>
      <c r="Y1373" s="534"/>
      <c r="Z1373" s="538"/>
      <c r="AA1373" s="531">
        <f>ROUND(ROUND(ROUND(ROUND(F1353*K1372,0)*N1369,0)*R1373,0)*V1363,0)</f>
        <v>77</v>
      </c>
      <c r="AB1373" s="539"/>
      <c r="AC1373" s="504"/>
    </row>
    <row r="1374" spans="1:29" ht="16.7" customHeight="1" x14ac:dyDescent="0.15">
      <c r="A1374" s="520">
        <v>22</v>
      </c>
      <c r="B1374" s="520" t="s">
        <v>6209</v>
      </c>
      <c r="C1374" s="521" t="s">
        <v>17284</v>
      </c>
      <c r="D1374" s="542"/>
      <c r="E1374" s="534"/>
      <c r="F1374" s="534"/>
      <c r="H1374" s="541"/>
      <c r="I1374" s="1044"/>
      <c r="J1374" s="544"/>
      <c r="K1374" s="725"/>
      <c r="L1374" s="967"/>
      <c r="M1374" s="544"/>
      <c r="N1374" s="548"/>
      <c r="O1374" s="979"/>
      <c r="P1374" s="626" t="s">
        <v>3833</v>
      </c>
      <c r="Q1374" s="526" t="s">
        <v>1678</v>
      </c>
      <c r="R1374" s="527">
        <v>0.5</v>
      </c>
      <c r="S1374" s="1051"/>
      <c r="T1374" s="967"/>
      <c r="U1374" s="544"/>
      <c r="V1374" s="548"/>
      <c r="W1374" s="534"/>
      <c r="X1374" s="537"/>
      <c r="Y1374" s="534"/>
      <c r="Z1374" s="538"/>
      <c r="AA1374" s="531">
        <f>ROUND(ROUND(ROUND(ROUND(F1353*K1372,0)*N1369,0)*R1374,0)*V1363,0)</f>
        <v>55</v>
      </c>
      <c r="AB1374" s="539"/>
      <c r="AC1374" s="504"/>
    </row>
    <row r="1375" spans="1:29" ht="16.7" customHeight="1" x14ac:dyDescent="0.15">
      <c r="A1375" s="520">
        <v>22</v>
      </c>
      <c r="B1375" s="520">
        <v>9699</v>
      </c>
      <c r="C1375" s="521" t="s">
        <v>17285</v>
      </c>
      <c r="D1375" s="542"/>
      <c r="E1375" s="534"/>
      <c r="F1375" s="534"/>
      <c r="H1375" s="541"/>
      <c r="I1375" s="757"/>
      <c r="J1375" s="525"/>
      <c r="K1375" s="758"/>
      <c r="L1375" s="1050" t="s">
        <v>14896</v>
      </c>
      <c r="M1375" s="525" t="s">
        <v>1678</v>
      </c>
      <c r="N1375" s="529">
        <v>0.7</v>
      </c>
      <c r="O1375" s="759"/>
      <c r="P1375" s="760"/>
      <c r="Q1375" s="526"/>
      <c r="R1375" s="527"/>
      <c r="S1375" s="1051"/>
      <c r="T1375" s="968" t="s">
        <v>12830</v>
      </c>
      <c r="U1375" s="525" t="s">
        <v>1678</v>
      </c>
      <c r="V1375" s="529">
        <v>0.7</v>
      </c>
      <c r="W1375" s="534"/>
      <c r="X1375" s="537"/>
      <c r="Y1375" s="534"/>
      <c r="Z1375" s="538"/>
      <c r="AA1375" s="531">
        <f>ROUND(ROUND(F1353*N1375,0)*V1375,0)</f>
        <v>222</v>
      </c>
      <c r="AB1375" s="539"/>
      <c r="AC1375" s="504"/>
    </row>
    <row r="1376" spans="1:29" ht="16.7" customHeight="1" x14ac:dyDescent="0.15">
      <c r="A1376" s="520">
        <v>22</v>
      </c>
      <c r="B1376" s="520">
        <v>9700</v>
      </c>
      <c r="C1376" s="521" t="s">
        <v>17286</v>
      </c>
      <c r="D1376" s="542"/>
      <c r="E1376" s="534"/>
      <c r="F1376" s="534"/>
      <c r="H1376" s="541"/>
      <c r="J1376" s="537"/>
      <c r="K1376" s="742"/>
      <c r="L1376" s="1032"/>
      <c r="M1376" s="537"/>
      <c r="O1376" s="1048" t="s">
        <v>10414</v>
      </c>
      <c r="P1376" s="626" t="s">
        <v>16</v>
      </c>
      <c r="Q1376" s="526" t="s">
        <v>1678</v>
      </c>
      <c r="R1376" s="527">
        <v>0.7</v>
      </c>
      <c r="S1376" s="1051"/>
      <c r="T1376" s="1032"/>
      <c r="U1376" s="537"/>
      <c r="W1376" s="534"/>
      <c r="X1376" s="537"/>
      <c r="Y1376" s="534"/>
      <c r="Z1376" s="538"/>
      <c r="AA1376" s="531">
        <f>ROUND(ROUND(ROUND(F1353*N1375,0)*R1376,0)*V1375,0)</f>
        <v>155</v>
      </c>
      <c r="AB1376" s="539"/>
      <c r="AC1376" s="504"/>
    </row>
    <row r="1377" spans="1:29" ht="16.7" customHeight="1" x14ac:dyDescent="0.15">
      <c r="A1377" s="520">
        <v>22</v>
      </c>
      <c r="B1377" s="520" t="s">
        <v>6211</v>
      </c>
      <c r="C1377" s="521" t="s">
        <v>17287</v>
      </c>
      <c r="D1377" s="542"/>
      <c r="E1377" s="534"/>
      <c r="F1377" s="534"/>
      <c r="H1377" s="541"/>
      <c r="I1377" s="763"/>
      <c r="J1377" s="544"/>
      <c r="K1377" s="579"/>
      <c r="L1377" s="1032"/>
      <c r="M1377" s="537"/>
      <c r="O1377" s="979"/>
      <c r="P1377" s="626" t="s">
        <v>3833</v>
      </c>
      <c r="Q1377" s="526" t="s">
        <v>1678</v>
      </c>
      <c r="R1377" s="527">
        <v>0.5</v>
      </c>
      <c r="S1377" s="1051"/>
      <c r="T1377" s="1032"/>
      <c r="U1377" s="537"/>
      <c r="W1377" s="534"/>
      <c r="X1377" s="537"/>
      <c r="Y1377" s="534"/>
      <c r="Z1377" s="538"/>
      <c r="AA1377" s="531">
        <f>ROUND(ROUND(ROUND(F1353*N1375,0)*R1377,0)*V1375,0)</f>
        <v>111</v>
      </c>
      <c r="AB1377" s="539"/>
      <c r="AC1377" s="504"/>
    </row>
    <row r="1378" spans="1:29" ht="16.7" customHeight="1" x14ac:dyDescent="0.15">
      <c r="A1378" s="520">
        <v>22</v>
      </c>
      <c r="B1378" s="520">
        <v>9029</v>
      </c>
      <c r="C1378" s="521" t="s">
        <v>17288</v>
      </c>
      <c r="D1378" s="542"/>
      <c r="E1378" s="534"/>
      <c r="F1378" s="534"/>
      <c r="H1378" s="541"/>
      <c r="I1378" s="1049" t="s">
        <v>10418</v>
      </c>
      <c r="J1378" s="525" t="s">
        <v>1678</v>
      </c>
      <c r="K1378" s="718">
        <v>0.96499999999999997</v>
      </c>
      <c r="L1378" s="1032"/>
      <c r="M1378" s="537"/>
      <c r="O1378" s="759"/>
      <c r="P1378" s="760"/>
      <c r="Q1378" s="526"/>
      <c r="R1378" s="527"/>
      <c r="S1378" s="1051"/>
      <c r="T1378" s="1032"/>
      <c r="U1378" s="537"/>
      <c r="W1378" s="534"/>
      <c r="X1378" s="537"/>
      <c r="Y1378" s="534"/>
      <c r="Z1378" s="538"/>
      <c r="AA1378" s="531">
        <f>ROUND(ROUND(ROUND(ROUND(F1353*K1378,0)*N1375,0)*V1375,0),0)</f>
        <v>214</v>
      </c>
      <c r="AB1378" s="539"/>
      <c r="AC1378" s="504"/>
    </row>
    <row r="1379" spans="1:29" ht="16.7" customHeight="1" x14ac:dyDescent="0.15">
      <c r="A1379" s="520">
        <v>22</v>
      </c>
      <c r="B1379" s="520">
        <v>9030</v>
      </c>
      <c r="C1379" s="521" t="s">
        <v>17289</v>
      </c>
      <c r="D1379" s="542"/>
      <c r="E1379" s="534"/>
      <c r="F1379" s="534"/>
      <c r="H1379" s="541"/>
      <c r="I1379" s="1047"/>
      <c r="J1379" s="537"/>
      <c r="L1379" s="1032"/>
      <c r="M1379" s="537"/>
      <c r="O1379" s="1048" t="s">
        <v>10414</v>
      </c>
      <c r="P1379" s="626" t="s">
        <v>16</v>
      </c>
      <c r="Q1379" s="526" t="s">
        <v>1678</v>
      </c>
      <c r="R1379" s="527">
        <v>0.7</v>
      </c>
      <c r="S1379" s="1051"/>
      <c r="T1379" s="1032"/>
      <c r="U1379" s="537"/>
      <c r="W1379" s="534"/>
      <c r="X1379" s="537"/>
      <c r="Y1379" s="534"/>
      <c r="Z1379" s="538"/>
      <c r="AA1379" s="531">
        <f>ROUND(ROUND(ROUND(ROUND(ROUND(F1353*K1378,0)*N1375,0)*R1379,0)*V1375,0),0)</f>
        <v>150</v>
      </c>
      <c r="AB1379" s="539"/>
      <c r="AC1379" s="504"/>
    </row>
    <row r="1380" spans="1:29" ht="16.7" customHeight="1" x14ac:dyDescent="0.15">
      <c r="A1380" s="520">
        <v>22</v>
      </c>
      <c r="B1380" s="520" t="s">
        <v>6213</v>
      </c>
      <c r="C1380" s="521" t="s">
        <v>17290</v>
      </c>
      <c r="D1380" s="542"/>
      <c r="E1380" s="534"/>
      <c r="F1380" s="534"/>
      <c r="H1380" s="541"/>
      <c r="I1380" s="1044"/>
      <c r="J1380" s="544"/>
      <c r="K1380" s="725"/>
      <c r="L1380" s="967"/>
      <c r="M1380" s="544"/>
      <c r="N1380" s="548"/>
      <c r="O1380" s="979"/>
      <c r="P1380" s="626" t="s">
        <v>3833</v>
      </c>
      <c r="Q1380" s="526" t="s">
        <v>1678</v>
      </c>
      <c r="R1380" s="527">
        <v>0.5</v>
      </c>
      <c r="S1380" s="1051"/>
      <c r="T1380" s="1032"/>
      <c r="U1380" s="537"/>
      <c r="W1380" s="534"/>
      <c r="X1380" s="537"/>
      <c r="Y1380" s="534"/>
      <c r="Z1380" s="538"/>
      <c r="AA1380" s="531">
        <f>ROUND(ROUND(ROUND(ROUND(ROUND(F1353*K1378,0)*N1375,0)*R1380,0)*V1375,0),0)</f>
        <v>107</v>
      </c>
      <c r="AB1380" s="539"/>
      <c r="AC1380" s="504"/>
    </row>
    <row r="1381" spans="1:29" ht="16.7" customHeight="1" x14ac:dyDescent="0.15">
      <c r="A1381" s="520">
        <v>22</v>
      </c>
      <c r="B1381" s="520" t="s">
        <v>6215</v>
      </c>
      <c r="C1381" s="521" t="s">
        <v>17291</v>
      </c>
      <c r="D1381" s="542"/>
      <c r="E1381" s="534"/>
      <c r="F1381" s="534"/>
      <c r="H1381" s="541"/>
      <c r="I1381" s="757"/>
      <c r="J1381" s="525"/>
      <c r="K1381" s="758"/>
      <c r="L1381" s="966" t="s">
        <v>14906</v>
      </c>
      <c r="M1381" s="525" t="s">
        <v>1678</v>
      </c>
      <c r="N1381" s="529">
        <v>0.5</v>
      </c>
      <c r="O1381" s="759"/>
      <c r="P1381" s="760"/>
      <c r="Q1381" s="526"/>
      <c r="R1381" s="527"/>
      <c r="S1381" s="1051"/>
      <c r="T1381" s="1032"/>
      <c r="U1381" s="537"/>
      <c r="W1381" s="534"/>
      <c r="X1381" s="537"/>
      <c r="Y1381" s="534"/>
      <c r="Z1381" s="538"/>
      <c r="AA1381" s="531">
        <f>ROUND(ROUND(F1353*N1381,0)*V1375,0)</f>
        <v>159</v>
      </c>
      <c r="AB1381" s="539"/>
      <c r="AC1381" s="504"/>
    </row>
    <row r="1382" spans="1:29" ht="16.7" customHeight="1" x14ac:dyDescent="0.15">
      <c r="A1382" s="520">
        <v>22</v>
      </c>
      <c r="B1382" s="520" t="s">
        <v>17292</v>
      </c>
      <c r="C1382" s="521" t="s">
        <v>17293</v>
      </c>
      <c r="D1382" s="542"/>
      <c r="E1382" s="534"/>
      <c r="F1382" s="534"/>
      <c r="H1382" s="541"/>
      <c r="J1382" s="537"/>
      <c r="K1382" s="742"/>
      <c r="L1382" s="1032"/>
      <c r="M1382" s="537"/>
      <c r="O1382" s="1048" t="s">
        <v>10414</v>
      </c>
      <c r="P1382" s="626" t="s">
        <v>16</v>
      </c>
      <c r="Q1382" s="526" t="s">
        <v>1678</v>
      </c>
      <c r="R1382" s="527">
        <v>0.7</v>
      </c>
      <c r="S1382" s="1051"/>
      <c r="T1382" s="1032"/>
      <c r="U1382" s="537"/>
      <c r="W1382" s="534"/>
      <c r="X1382" s="537"/>
      <c r="Y1382" s="534"/>
      <c r="Z1382" s="538"/>
      <c r="AA1382" s="531">
        <f>ROUND(ROUND(ROUND(F1353*N1381,0)*R1382,0)*V1375,0)</f>
        <v>111</v>
      </c>
      <c r="AB1382" s="539"/>
      <c r="AC1382" s="504"/>
    </row>
    <row r="1383" spans="1:29" ht="16.7" customHeight="1" x14ac:dyDescent="0.15">
      <c r="A1383" s="520">
        <v>22</v>
      </c>
      <c r="B1383" s="520" t="s">
        <v>17294</v>
      </c>
      <c r="C1383" s="521" t="s">
        <v>17295</v>
      </c>
      <c r="D1383" s="542"/>
      <c r="E1383" s="534"/>
      <c r="F1383" s="534"/>
      <c r="H1383" s="541"/>
      <c r="I1383" s="763"/>
      <c r="J1383" s="544"/>
      <c r="K1383" s="579"/>
      <c r="L1383" s="1032"/>
      <c r="M1383" s="537"/>
      <c r="O1383" s="979"/>
      <c r="P1383" s="626" t="s">
        <v>3833</v>
      </c>
      <c r="Q1383" s="526" t="s">
        <v>1678</v>
      </c>
      <c r="R1383" s="527">
        <v>0.5</v>
      </c>
      <c r="S1383" s="1051"/>
      <c r="T1383" s="1032"/>
      <c r="U1383" s="537"/>
      <c r="W1383" s="534"/>
      <c r="X1383" s="537"/>
      <c r="Y1383" s="534"/>
      <c r="Z1383" s="538"/>
      <c r="AA1383" s="531">
        <f>ROUND(ROUND(ROUND(F1353*N1381,0)*R1383,0)*V1375,0)</f>
        <v>80</v>
      </c>
      <c r="AB1383" s="539"/>
      <c r="AC1383" s="504"/>
    </row>
    <row r="1384" spans="1:29" ht="16.7" customHeight="1" x14ac:dyDescent="0.15">
      <c r="A1384" s="520">
        <v>22</v>
      </c>
      <c r="B1384" s="520" t="s">
        <v>17296</v>
      </c>
      <c r="C1384" s="521" t="s">
        <v>17297</v>
      </c>
      <c r="D1384" s="542"/>
      <c r="E1384" s="534"/>
      <c r="F1384" s="534"/>
      <c r="H1384" s="541"/>
      <c r="I1384" s="1049" t="s">
        <v>10418</v>
      </c>
      <c r="J1384" s="525" t="s">
        <v>1678</v>
      </c>
      <c r="K1384" s="718">
        <v>0.96499999999999997</v>
      </c>
      <c r="L1384" s="1032"/>
      <c r="M1384" s="537"/>
      <c r="O1384" s="759"/>
      <c r="P1384" s="760"/>
      <c r="Q1384" s="526"/>
      <c r="R1384" s="527"/>
      <c r="S1384" s="1051"/>
      <c r="T1384" s="1032"/>
      <c r="U1384" s="537"/>
      <c r="W1384" s="534"/>
      <c r="X1384" s="537"/>
      <c r="Y1384" s="534"/>
      <c r="Z1384" s="538"/>
      <c r="AA1384" s="531">
        <f>ROUND(ROUND(ROUND(ROUND(F1353*K1384,0)*N1381,0),0)*V1375,0)</f>
        <v>153</v>
      </c>
      <c r="AB1384" s="539"/>
      <c r="AC1384" s="504"/>
    </row>
    <row r="1385" spans="1:29" ht="16.7" customHeight="1" x14ac:dyDescent="0.15">
      <c r="A1385" s="520">
        <v>22</v>
      </c>
      <c r="B1385" s="520" t="s">
        <v>17298</v>
      </c>
      <c r="C1385" s="521" t="s">
        <v>17299</v>
      </c>
      <c r="D1385" s="542"/>
      <c r="E1385" s="534"/>
      <c r="F1385" s="534"/>
      <c r="H1385" s="541"/>
      <c r="I1385" s="1047"/>
      <c r="J1385" s="537"/>
      <c r="L1385" s="1032"/>
      <c r="M1385" s="537"/>
      <c r="O1385" s="1048" t="s">
        <v>10414</v>
      </c>
      <c r="P1385" s="626" t="s">
        <v>16</v>
      </c>
      <c r="Q1385" s="526" t="s">
        <v>1678</v>
      </c>
      <c r="R1385" s="527">
        <v>0.7</v>
      </c>
      <c r="S1385" s="1051"/>
      <c r="T1385" s="1032"/>
      <c r="U1385" s="537"/>
      <c r="W1385" s="534"/>
      <c r="X1385" s="537"/>
      <c r="Y1385" s="534"/>
      <c r="Z1385" s="538"/>
      <c r="AA1385" s="531">
        <f>ROUND(ROUND(ROUND(ROUND(F1353*K1384,0)*N1381,0)*R1385,0)*V1375,0)</f>
        <v>107</v>
      </c>
      <c r="AB1385" s="539"/>
      <c r="AC1385" s="504"/>
    </row>
    <row r="1386" spans="1:29" ht="16.7" customHeight="1" x14ac:dyDescent="0.15">
      <c r="A1386" s="520">
        <v>22</v>
      </c>
      <c r="B1386" s="520" t="s">
        <v>17300</v>
      </c>
      <c r="C1386" s="521" t="s">
        <v>17301</v>
      </c>
      <c r="D1386" s="542"/>
      <c r="E1386" s="534"/>
      <c r="F1386" s="534"/>
      <c r="H1386" s="541"/>
      <c r="I1386" s="1044"/>
      <c r="J1386" s="544"/>
      <c r="K1386" s="725"/>
      <c r="L1386" s="967"/>
      <c r="M1386" s="544"/>
      <c r="N1386" s="548"/>
      <c r="O1386" s="979"/>
      <c r="P1386" s="626" t="s">
        <v>3833</v>
      </c>
      <c r="Q1386" s="526" t="s">
        <v>1678</v>
      </c>
      <c r="R1386" s="527">
        <v>0.5</v>
      </c>
      <c r="S1386" s="1052"/>
      <c r="T1386" s="967"/>
      <c r="U1386" s="544"/>
      <c r="V1386" s="548"/>
      <c r="W1386" s="534"/>
      <c r="X1386" s="537"/>
      <c r="Y1386" s="534"/>
      <c r="Z1386" s="538"/>
      <c r="AA1386" s="531">
        <f>ROUND(ROUND(ROUND(ROUND(F1353*K1384,0)*N1381,0)*R1386,0)*V1375,0)</f>
        <v>77</v>
      </c>
      <c r="AB1386" s="539"/>
      <c r="AC1386" s="504"/>
    </row>
    <row r="1387" spans="1:29" ht="16.7" customHeight="1" x14ac:dyDescent="0.15">
      <c r="A1387" s="520">
        <v>22</v>
      </c>
      <c r="B1387" s="520" t="s">
        <v>17302</v>
      </c>
      <c r="C1387" s="521" t="s">
        <v>17303</v>
      </c>
      <c r="D1387" s="542"/>
      <c r="E1387" s="534"/>
      <c r="F1387" s="534"/>
      <c r="H1387" s="541"/>
      <c r="I1387" s="757"/>
      <c r="J1387" s="525"/>
      <c r="K1387" s="758"/>
      <c r="L1387" s="966" t="s">
        <v>14896</v>
      </c>
      <c r="M1387" s="525" t="s">
        <v>1678</v>
      </c>
      <c r="N1387" s="529">
        <v>0.7</v>
      </c>
      <c r="O1387" s="759"/>
      <c r="P1387" s="760"/>
      <c r="Q1387" s="526"/>
      <c r="R1387" s="527"/>
      <c r="S1387" s="1054" t="s">
        <v>14959</v>
      </c>
      <c r="T1387" s="968" t="s">
        <v>12840</v>
      </c>
      <c r="U1387" s="525" t="s">
        <v>1678</v>
      </c>
      <c r="V1387" s="529">
        <v>0.7</v>
      </c>
      <c r="W1387" s="534"/>
      <c r="X1387" s="537"/>
      <c r="Y1387" s="534"/>
      <c r="Z1387" s="538"/>
      <c r="AA1387" s="531">
        <f>ROUND(ROUND(F1353*N1387,0)*V1387,0)</f>
        <v>222</v>
      </c>
      <c r="AB1387" s="539"/>
      <c r="AC1387" s="504"/>
    </row>
    <row r="1388" spans="1:29" ht="16.7" customHeight="1" x14ac:dyDescent="0.15">
      <c r="A1388" s="520">
        <v>22</v>
      </c>
      <c r="B1388" s="520" t="s">
        <v>6217</v>
      </c>
      <c r="C1388" s="521" t="s">
        <v>17304</v>
      </c>
      <c r="D1388" s="542"/>
      <c r="E1388" s="534"/>
      <c r="F1388" s="534"/>
      <c r="H1388" s="541"/>
      <c r="J1388" s="537"/>
      <c r="K1388" s="742"/>
      <c r="L1388" s="1032"/>
      <c r="M1388" s="537"/>
      <c r="O1388" s="1048" t="s">
        <v>10414</v>
      </c>
      <c r="P1388" s="626" t="s">
        <v>16</v>
      </c>
      <c r="Q1388" s="526" t="s">
        <v>1678</v>
      </c>
      <c r="R1388" s="527">
        <v>0.7</v>
      </c>
      <c r="S1388" s="1055"/>
      <c r="T1388" s="1032"/>
      <c r="U1388" s="537"/>
      <c r="W1388" s="534"/>
      <c r="X1388" s="537"/>
      <c r="Y1388" s="534"/>
      <c r="Z1388" s="538"/>
      <c r="AA1388" s="531">
        <f>ROUND(ROUND(ROUND(F1353*N1387,0)*R1388,0)*V1387,0)</f>
        <v>155</v>
      </c>
      <c r="AB1388" s="539"/>
      <c r="AC1388" s="504"/>
    </row>
    <row r="1389" spans="1:29" ht="16.7" customHeight="1" x14ac:dyDescent="0.15">
      <c r="A1389" s="520">
        <v>22</v>
      </c>
      <c r="B1389" s="520" t="s">
        <v>6219</v>
      </c>
      <c r="C1389" s="521" t="s">
        <v>17305</v>
      </c>
      <c r="D1389" s="542"/>
      <c r="E1389" s="534"/>
      <c r="F1389" s="534"/>
      <c r="H1389" s="541"/>
      <c r="I1389" s="763"/>
      <c r="J1389" s="544"/>
      <c r="K1389" s="579"/>
      <c r="L1389" s="1032"/>
      <c r="M1389" s="537"/>
      <c r="O1389" s="979"/>
      <c r="P1389" s="626" t="s">
        <v>3833</v>
      </c>
      <c r="Q1389" s="526" t="s">
        <v>1678</v>
      </c>
      <c r="R1389" s="527">
        <v>0.5</v>
      </c>
      <c r="S1389" s="1055"/>
      <c r="T1389" s="1032"/>
      <c r="U1389" s="537"/>
      <c r="W1389" s="534"/>
      <c r="X1389" s="537"/>
      <c r="Y1389" s="534"/>
      <c r="Z1389" s="538"/>
      <c r="AA1389" s="531">
        <f>ROUND(ROUND(ROUND(F1353*N1387,0)*R1389,0)*V1387,0)</f>
        <v>111</v>
      </c>
      <c r="AB1389" s="539"/>
      <c r="AC1389" s="504"/>
    </row>
    <row r="1390" spans="1:29" ht="16.7" customHeight="1" x14ac:dyDescent="0.15">
      <c r="A1390" s="520">
        <v>22</v>
      </c>
      <c r="B1390" s="520" t="s">
        <v>6221</v>
      </c>
      <c r="C1390" s="521" t="s">
        <v>17306</v>
      </c>
      <c r="D1390" s="542"/>
      <c r="E1390" s="534"/>
      <c r="F1390" s="534"/>
      <c r="H1390" s="541"/>
      <c r="I1390" s="1049" t="s">
        <v>10418</v>
      </c>
      <c r="J1390" s="525" t="s">
        <v>1678</v>
      </c>
      <c r="K1390" s="718">
        <v>0.96499999999999997</v>
      </c>
      <c r="L1390" s="1032"/>
      <c r="M1390" s="537"/>
      <c r="O1390" s="759"/>
      <c r="P1390" s="760"/>
      <c r="Q1390" s="526"/>
      <c r="R1390" s="527"/>
      <c r="S1390" s="1055"/>
      <c r="T1390" s="1032"/>
      <c r="U1390" s="537"/>
      <c r="W1390" s="534"/>
      <c r="X1390" s="537"/>
      <c r="Y1390" s="534"/>
      <c r="Z1390" s="538"/>
      <c r="AA1390" s="531">
        <f>ROUND(ROUND(ROUND(ROUND(F1353*K1390,0)*N1387,0)*V1387,0),0)</f>
        <v>214</v>
      </c>
      <c r="AB1390" s="539"/>
      <c r="AC1390" s="504"/>
    </row>
    <row r="1391" spans="1:29" ht="16.7" customHeight="1" x14ac:dyDescent="0.15">
      <c r="A1391" s="520">
        <v>22</v>
      </c>
      <c r="B1391" s="520" t="s">
        <v>6223</v>
      </c>
      <c r="C1391" s="521" t="s">
        <v>17307</v>
      </c>
      <c r="D1391" s="542"/>
      <c r="E1391" s="534"/>
      <c r="F1391" s="534"/>
      <c r="H1391" s="541"/>
      <c r="I1391" s="1047"/>
      <c r="J1391" s="537"/>
      <c r="L1391" s="1032"/>
      <c r="M1391" s="537"/>
      <c r="O1391" s="1048" t="s">
        <v>10414</v>
      </c>
      <c r="P1391" s="626" t="s">
        <v>16</v>
      </c>
      <c r="Q1391" s="526" t="s">
        <v>1678</v>
      </c>
      <c r="R1391" s="527">
        <v>0.7</v>
      </c>
      <c r="S1391" s="1055"/>
      <c r="T1391" s="1032"/>
      <c r="U1391" s="537"/>
      <c r="W1391" s="534"/>
      <c r="X1391" s="537"/>
      <c r="Y1391" s="534"/>
      <c r="Z1391" s="538"/>
      <c r="AA1391" s="531">
        <f>ROUND(ROUND(ROUND(ROUND(ROUND(F1353*K1390,0)*N1387,0)*R1391,0)*V1387,0),0)</f>
        <v>150</v>
      </c>
      <c r="AB1391" s="539"/>
      <c r="AC1391" s="504"/>
    </row>
    <row r="1392" spans="1:29" ht="16.7" customHeight="1" x14ac:dyDescent="0.15">
      <c r="A1392" s="520">
        <v>22</v>
      </c>
      <c r="B1392" s="520" t="s">
        <v>6225</v>
      </c>
      <c r="C1392" s="521" t="s">
        <v>17308</v>
      </c>
      <c r="D1392" s="542"/>
      <c r="E1392" s="534"/>
      <c r="F1392" s="534"/>
      <c r="H1392" s="541"/>
      <c r="I1392" s="1044"/>
      <c r="J1392" s="544"/>
      <c r="K1392" s="725"/>
      <c r="L1392" s="967"/>
      <c r="M1392" s="544"/>
      <c r="N1392" s="548"/>
      <c r="O1392" s="979"/>
      <c r="P1392" s="626" t="s">
        <v>3833</v>
      </c>
      <c r="Q1392" s="526" t="s">
        <v>1678</v>
      </c>
      <c r="R1392" s="527">
        <v>0.5</v>
      </c>
      <c r="S1392" s="1055"/>
      <c r="T1392" s="1032"/>
      <c r="U1392" s="537"/>
      <c r="W1392" s="534"/>
      <c r="X1392" s="537"/>
      <c r="Y1392" s="534"/>
      <c r="Z1392" s="538"/>
      <c r="AA1392" s="531">
        <f>ROUND(ROUND(ROUND(ROUND(ROUND(F1353*K1390,0)*N1387,0)*R1392,0)*V1387,0),0)</f>
        <v>107</v>
      </c>
      <c r="AB1392" s="539"/>
      <c r="AC1392" s="504"/>
    </row>
    <row r="1393" spans="1:29" ht="16.7" customHeight="1" x14ac:dyDescent="0.15">
      <c r="A1393" s="520">
        <v>22</v>
      </c>
      <c r="B1393" s="520" t="s">
        <v>6227</v>
      </c>
      <c r="C1393" s="521" t="s">
        <v>17309</v>
      </c>
      <c r="D1393" s="542"/>
      <c r="E1393" s="534"/>
      <c r="F1393" s="534"/>
      <c r="H1393" s="541"/>
      <c r="I1393" s="757"/>
      <c r="J1393" s="525"/>
      <c r="K1393" s="758"/>
      <c r="L1393" s="966" t="s">
        <v>14906</v>
      </c>
      <c r="M1393" s="525" t="s">
        <v>1678</v>
      </c>
      <c r="N1393" s="529">
        <v>0.5</v>
      </c>
      <c r="O1393" s="759"/>
      <c r="P1393" s="760"/>
      <c r="Q1393" s="526"/>
      <c r="R1393" s="527"/>
      <c r="S1393" s="1055"/>
      <c r="T1393" s="1032"/>
      <c r="U1393" s="537"/>
      <c r="W1393" s="534"/>
      <c r="X1393" s="537"/>
      <c r="Y1393" s="534"/>
      <c r="Z1393" s="538"/>
      <c r="AA1393" s="531">
        <f>ROUND(ROUND(F1353*N1393,0)*V1387,0)</f>
        <v>159</v>
      </c>
      <c r="AB1393" s="539"/>
      <c r="AC1393" s="504"/>
    </row>
    <row r="1394" spans="1:29" ht="16.7" customHeight="1" x14ac:dyDescent="0.15">
      <c r="A1394" s="520">
        <v>22</v>
      </c>
      <c r="B1394" s="520" t="s">
        <v>17310</v>
      </c>
      <c r="C1394" s="521" t="s">
        <v>17311</v>
      </c>
      <c r="D1394" s="542"/>
      <c r="E1394" s="534"/>
      <c r="F1394" s="534"/>
      <c r="H1394" s="541"/>
      <c r="J1394" s="537"/>
      <c r="K1394" s="742"/>
      <c r="L1394" s="1032"/>
      <c r="M1394" s="537"/>
      <c r="O1394" s="1048" t="s">
        <v>10414</v>
      </c>
      <c r="P1394" s="626" t="s">
        <v>16</v>
      </c>
      <c r="Q1394" s="526" t="s">
        <v>1678</v>
      </c>
      <c r="R1394" s="527">
        <v>0.7</v>
      </c>
      <c r="S1394" s="1055"/>
      <c r="T1394" s="1032"/>
      <c r="U1394" s="537"/>
      <c r="W1394" s="534"/>
      <c r="X1394" s="537"/>
      <c r="Y1394" s="534"/>
      <c r="Z1394" s="538"/>
      <c r="AA1394" s="531">
        <f>ROUND(ROUND(ROUND(F1353*N1393,0)*R1394,0)*V1387,0)</f>
        <v>111</v>
      </c>
      <c r="AB1394" s="539"/>
      <c r="AC1394" s="504"/>
    </row>
    <row r="1395" spans="1:29" ht="16.7" customHeight="1" x14ac:dyDescent="0.15">
      <c r="A1395" s="520">
        <v>22</v>
      </c>
      <c r="B1395" s="520" t="s">
        <v>17312</v>
      </c>
      <c r="C1395" s="521" t="s">
        <v>17313</v>
      </c>
      <c r="D1395" s="542"/>
      <c r="E1395" s="534"/>
      <c r="F1395" s="534"/>
      <c r="H1395" s="541"/>
      <c r="I1395" s="763"/>
      <c r="J1395" s="544"/>
      <c r="K1395" s="579"/>
      <c r="L1395" s="1032"/>
      <c r="M1395" s="537"/>
      <c r="O1395" s="979"/>
      <c r="P1395" s="626" t="s">
        <v>3833</v>
      </c>
      <c r="Q1395" s="526" t="s">
        <v>1678</v>
      </c>
      <c r="R1395" s="527">
        <v>0.5</v>
      </c>
      <c r="S1395" s="1055"/>
      <c r="T1395" s="1032"/>
      <c r="U1395" s="537"/>
      <c r="W1395" s="534"/>
      <c r="X1395" s="537"/>
      <c r="Y1395" s="534"/>
      <c r="Z1395" s="538"/>
      <c r="AA1395" s="531">
        <f>ROUND(ROUND(ROUND(F1353*N1393,0)*R1395,0)*V1387,0)</f>
        <v>80</v>
      </c>
      <c r="AB1395" s="539"/>
      <c r="AC1395" s="504"/>
    </row>
    <row r="1396" spans="1:29" ht="16.7" customHeight="1" x14ac:dyDescent="0.15">
      <c r="A1396" s="520">
        <v>22</v>
      </c>
      <c r="B1396" s="520" t="s">
        <v>17314</v>
      </c>
      <c r="C1396" s="521" t="s">
        <v>17315</v>
      </c>
      <c r="D1396" s="542"/>
      <c r="E1396" s="534"/>
      <c r="F1396" s="534"/>
      <c r="H1396" s="541"/>
      <c r="I1396" s="1049" t="s">
        <v>10418</v>
      </c>
      <c r="J1396" s="525" t="s">
        <v>1678</v>
      </c>
      <c r="K1396" s="718">
        <v>0.96499999999999997</v>
      </c>
      <c r="L1396" s="1032"/>
      <c r="M1396" s="537"/>
      <c r="O1396" s="759"/>
      <c r="P1396" s="760"/>
      <c r="Q1396" s="526"/>
      <c r="R1396" s="527"/>
      <c r="S1396" s="1055"/>
      <c r="T1396" s="1032"/>
      <c r="U1396" s="537"/>
      <c r="W1396" s="534"/>
      <c r="X1396" s="537"/>
      <c r="Y1396" s="534"/>
      <c r="Z1396" s="538"/>
      <c r="AA1396" s="531">
        <f>ROUND(ROUND(ROUND(ROUND(F1353*K1396,0)*N1393,0),0)*V1387,0)</f>
        <v>153</v>
      </c>
      <c r="AB1396" s="539"/>
      <c r="AC1396" s="504"/>
    </row>
    <row r="1397" spans="1:29" ht="16.7" customHeight="1" x14ac:dyDescent="0.15">
      <c r="A1397" s="520">
        <v>22</v>
      </c>
      <c r="B1397" s="520" t="s">
        <v>17316</v>
      </c>
      <c r="C1397" s="521" t="s">
        <v>17317</v>
      </c>
      <c r="D1397" s="542"/>
      <c r="E1397" s="534"/>
      <c r="F1397" s="534"/>
      <c r="H1397" s="541"/>
      <c r="I1397" s="1047"/>
      <c r="J1397" s="537"/>
      <c r="L1397" s="1032"/>
      <c r="M1397" s="537"/>
      <c r="O1397" s="1048" t="s">
        <v>10414</v>
      </c>
      <c r="P1397" s="626" t="s">
        <v>16</v>
      </c>
      <c r="Q1397" s="526" t="s">
        <v>1678</v>
      </c>
      <c r="R1397" s="527">
        <v>0.7</v>
      </c>
      <c r="S1397" s="1055"/>
      <c r="T1397" s="1032"/>
      <c r="U1397" s="537"/>
      <c r="W1397" s="534"/>
      <c r="X1397" s="537"/>
      <c r="Y1397" s="534"/>
      <c r="Z1397" s="538"/>
      <c r="AA1397" s="531">
        <f>ROUND(ROUND(ROUND(ROUND(F1353*K1396,0)*N1393,0)*R1397,0)*V1387,0)</f>
        <v>107</v>
      </c>
      <c r="AB1397" s="539"/>
      <c r="AC1397" s="504"/>
    </row>
    <row r="1398" spans="1:29" ht="16.7" customHeight="1" x14ac:dyDescent="0.15">
      <c r="A1398" s="520">
        <v>22</v>
      </c>
      <c r="B1398" s="520" t="s">
        <v>17318</v>
      </c>
      <c r="C1398" s="521" t="s">
        <v>17319</v>
      </c>
      <c r="D1398" s="557"/>
      <c r="E1398" s="550"/>
      <c r="F1398" s="550"/>
      <c r="G1398" s="650"/>
      <c r="H1398" s="558"/>
      <c r="I1398" s="1044"/>
      <c r="J1398" s="544"/>
      <c r="K1398" s="725"/>
      <c r="L1398" s="967"/>
      <c r="M1398" s="544"/>
      <c r="N1398" s="548"/>
      <c r="O1398" s="979"/>
      <c r="P1398" s="626" t="s">
        <v>3833</v>
      </c>
      <c r="Q1398" s="526" t="s">
        <v>1678</v>
      </c>
      <c r="R1398" s="527">
        <v>0.5</v>
      </c>
      <c r="S1398" s="1052"/>
      <c r="T1398" s="967"/>
      <c r="U1398" s="544"/>
      <c r="V1398" s="548"/>
      <c r="W1398" s="550"/>
      <c r="X1398" s="544"/>
      <c r="Y1398" s="550"/>
      <c r="Z1398" s="553"/>
      <c r="AA1398" s="531">
        <f>ROUND(ROUND(ROUND(ROUND(F1353*K1396,0)*N1393,0)*R1398,0)*V1387,0)</f>
        <v>77</v>
      </c>
      <c r="AB1398" s="559"/>
      <c r="AC1398" s="504"/>
    </row>
    <row r="1399" spans="1:29" ht="16.7" customHeight="1" x14ac:dyDescent="0.15">
      <c r="A1399" s="520">
        <v>22</v>
      </c>
      <c r="B1399" s="520">
        <v>9385</v>
      </c>
      <c r="C1399" s="521" t="s">
        <v>17320</v>
      </c>
      <c r="D1399" s="560"/>
      <c r="E1399" s="522"/>
      <c r="F1399" s="522"/>
      <c r="G1399" s="585"/>
      <c r="H1399" s="561"/>
      <c r="I1399" s="757"/>
      <c r="J1399" s="525"/>
      <c r="K1399" s="758"/>
      <c r="L1399" s="1050" t="s">
        <v>14896</v>
      </c>
      <c r="M1399" s="525" t="s">
        <v>1678</v>
      </c>
      <c r="N1399" s="529">
        <v>0.7</v>
      </c>
      <c r="O1399" s="759"/>
      <c r="P1399" s="760"/>
      <c r="Q1399" s="526"/>
      <c r="R1399" s="527"/>
      <c r="S1399" s="761"/>
      <c r="T1399" s="757"/>
      <c r="U1399" s="525"/>
      <c r="V1399" s="529"/>
      <c r="W1399" s="522"/>
      <c r="X1399" s="525"/>
      <c r="Y1399" s="936" t="s">
        <v>14983</v>
      </c>
      <c r="Z1399" s="941"/>
      <c r="AA1399" s="531">
        <f>ROUND(ROUND(F1353*N1399,0)-Y1402,0)</f>
        <v>305</v>
      </c>
      <c r="AB1399" s="532"/>
      <c r="AC1399" s="504"/>
    </row>
    <row r="1400" spans="1:29" ht="16.7" customHeight="1" x14ac:dyDescent="0.15">
      <c r="A1400" s="520">
        <v>22</v>
      </c>
      <c r="B1400" s="520">
        <v>9386</v>
      </c>
      <c r="C1400" s="521" t="s">
        <v>17321</v>
      </c>
      <c r="D1400" s="542"/>
      <c r="E1400" s="534"/>
      <c r="F1400" s="534"/>
      <c r="H1400" s="541"/>
      <c r="J1400" s="537"/>
      <c r="K1400" s="742"/>
      <c r="L1400" s="1032"/>
      <c r="M1400" s="537"/>
      <c r="O1400" s="1048" t="s">
        <v>10414</v>
      </c>
      <c r="P1400" s="626" t="s">
        <v>16</v>
      </c>
      <c r="Q1400" s="526" t="s">
        <v>1678</v>
      </c>
      <c r="R1400" s="527">
        <v>0.7</v>
      </c>
      <c r="S1400" s="762"/>
      <c r="U1400" s="537"/>
      <c r="W1400" s="534"/>
      <c r="X1400" s="537"/>
      <c r="Y1400" s="937"/>
      <c r="Z1400" s="942"/>
      <c r="AA1400" s="531">
        <f>ROUND(ROUND(ROUND(F1353*N1399,0)*R1400,0)-Y1402,0)</f>
        <v>210</v>
      </c>
      <c r="AB1400" s="539"/>
      <c r="AC1400" s="504"/>
    </row>
    <row r="1401" spans="1:29" ht="16.7" customHeight="1" x14ac:dyDescent="0.15">
      <c r="A1401" s="520">
        <v>22</v>
      </c>
      <c r="B1401" s="520" t="s">
        <v>17322</v>
      </c>
      <c r="C1401" s="521" t="s">
        <v>17323</v>
      </c>
      <c r="D1401" s="542"/>
      <c r="E1401" s="534"/>
      <c r="F1401" s="534"/>
      <c r="H1401" s="541"/>
      <c r="I1401" s="763"/>
      <c r="J1401" s="544"/>
      <c r="K1401" s="579"/>
      <c r="L1401" s="1032"/>
      <c r="M1401" s="537"/>
      <c r="O1401" s="979"/>
      <c r="P1401" s="626" t="s">
        <v>3833</v>
      </c>
      <c r="Q1401" s="526" t="s">
        <v>1678</v>
      </c>
      <c r="R1401" s="527">
        <v>0.5</v>
      </c>
      <c r="S1401" s="762"/>
      <c r="U1401" s="537"/>
      <c r="W1401" s="534"/>
      <c r="X1401" s="537"/>
      <c r="Y1401" s="555"/>
      <c r="Z1401" s="556"/>
      <c r="AA1401" s="531">
        <f>ROUND(ROUND(ROUND(F1353*N1399,0)*R1401,0)-Y1402,0)</f>
        <v>147</v>
      </c>
      <c r="AB1401" s="539"/>
      <c r="AC1401" s="504"/>
    </row>
    <row r="1402" spans="1:29" ht="16.7" customHeight="1" x14ac:dyDescent="0.15">
      <c r="A1402" s="520">
        <v>22</v>
      </c>
      <c r="B1402" s="520">
        <v>9387</v>
      </c>
      <c r="C1402" s="521" t="s">
        <v>17324</v>
      </c>
      <c r="D1402" s="542"/>
      <c r="E1402" s="534"/>
      <c r="F1402" s="534"/>
      <c r="H1402" s="541"/>
      <c r="I1402" s="1049" t="s">
        <v>10418</v>
      </c>
      <c r="J1402" s="525" t="s">
        <v>1678</v>
      </c>
      <c r="K1402" s="718">
        <v>0.96499999999999997</v>
      </c>
      <c r="L1402" s="1032"/>
      <c r="M1402" s="537"/>
      <c r="O1402" s="759"/>
      <c r="P1402" s="760"/>
      <c r="Q1402" s="526"/>
      <c r="R1402" s="527"/>
      <c r="S1402" s="762"/>
      <c r="U1402" s="537"/>
      <c r="W1402" s="534"/>
      <c r="X1402" s="537"/>
      <c r="Y1402" s="765">
        <v>12</v>
      </c>
      <c r="Z1402" s="942" t="s">
        <v>14988</v>
      </c>
      <c r="AA1402" s="531">
        <f>ROUND(ROUND(ROUND(ROUND(F1353*K1402,0)*N1399,0),0)-Y1402,0)</f>
        <v>294</v>
      </c>
      <c r="AB1402" s="539"/>
      <c r="AC1402" s="504"/>
    </row>
    <row r="1403" spans="1:29" ht="16.7" customHeight="1" x14ac:dyDescent="0.15">
      <c r="A1403" s="520">
        <v>22</v>
      </c>
      <c r="B1403" s="520">
        <v>9388</v>
      </c>
      <c r="C1403" s="521" t="s">
        <v>17325</v>
      </c>
      <c r="D1403" s="542"/>
      <c r="E1403" s="534"/>
      <c r="F1403" s="534"/>
      <c r="H1403" s="541"/>
      <c r="I1403" s="1047"/>
      <c r="J1403" s="537"/>
      <c r="L1403" s="1032"/>
      <c r="M1403" s="537"/>
      <c r="O1403" s="1048" t="s">
        <v>10414</v>
      </c>
      <c r="P1403" s="626" t="s">
        <v>16</v>
      </c>
      <c r="Q1403" s="526" t="s">
        <v>1678</v>
      </c>
      <c r="R1403" s="527">
        <v>0.7</v>
      </c>
      <c r="S1403" s="762"/>
      <c r="U1403" s="537"/>
      <c r="W1403" s="534"/>
      <c r="X1403" s="537"/>
      <c r="Y1403" s="534"/>
      <c r="Z1403" s="942"/>
      <c r="AA1403" s="531">
        <f>ROUND(ROUND(ROUND(ROUND(F1353*K1402,0)*N1399,0)*R1403,0)-Y1402,0)</f>
        <v>202</v>
      </c>
      <c r="AB1403" s="539"/>
      <c r="AC1403" s="504"/>
    </row>
    <row r="1404" spans="1:29" ht="16.7" customHeight="1" x14ac:dyDescent="0.15">
      <c r="A1404" s="520">
        <v>22</v>
      </c>
      <c r="B1404" s="520" t="s">
        <v>6229</v>
      </c>
      <c r="C1404" s="521" t="s">
        <v>17326</v>
      </c>
      <c r="D1404" s="542"/>
      <c r="E1404" s="534"/>
      <c r="F1404" s="534"/>
      <c r="H1404" s="541"/>
      <c r="I1404" s="1044"/>
      <c r="J1404" s="544"/>
      <c r="K1404" s="725"/>
      <c r="L1404" s="967"/>
      <c r="M1404" s="544"/>
      <c r="N1404" s="548"/>
      <c r="O1404" s="979"/>
      <c r="P1404" s="626" t="s">
        <v>3833</v>
      </c>
      <c r="Q1404" s="526" t="s">
        <v>1678</v>
      </c>
      <c r="R1404" s="527">
        <v>0.5</v>
      </c>
      <c r="S1404" s="762"/>
      <c r="U1404" s="537"/>
      <c r="W1404" s="534"/>
      <c r="X1404" s="537"/>
      <c r="Y1404" s="534"/>
      <c r="Z1404" s="538"/>
      <c r="AA1404" s="531">
        <f>ROUND(ROUND(ROUND(ROUND(F1353*K1402,0)*N1399,0)*R1404,0)-Y1402,0)</f>
        <v>141</v>
      </c>
      <c r="AB1404" s="539"/>
      <c r="AC1404" s="504"/>
    </row>
    <row r="1405" spans="1:29" ht="16.7" customHeight="1" x14ac:dyDescent="0.15">
      <c r="A1405" s="520">
        <v>22</v>
      </c>
      <c r="B1405" s="520" t="s">
        <v>6231</v>
      </c>
      <c r="C1405" s="521" t="s">
        <v>17327</v>
      </c>
      <c r="D1405" s="542"/>
      <c r="E1405" s="534"/>
      <c r="F1405" s="534"/>
      <c r="H1405" s="541"/>
      <c r="I1405" s="757"/>
      <c r="J1405" s="525"/>
      <c r="K1405" s="758"/>
      <c r="L1405" s="966" t="s">
        <v>14906</v>
      </c>
      <c r="M1405" s="525" t="s">
        <v>1678</v>
      </c>
      <c r="N1405" s="529">
        <v>0.5</v>
      </c>
      <c r="O1405" s="759"/>
      <c r="P1405" s="760"/>
      <c r="Q1405" s="526"/>
      <c r="R1405" s="527"/>
      <c r="S1405" s="762"/>
      <c r="U1405" s="537"/>
      <c r="W1405" s="534"/>
      <c r="X1405" s="537"/>
      <c r="Y1405" s="534"/>
      <c r="Z1405" s="538"/>
      <c r="AA1405" s="531">
        <f>ROUND(ROUND(F1353*N1405,0)-Y1402,0)</f>
        <v>215</v>
      </c>
      <c r="AB1405" s="539"/>
      <c r="AC1405" s="504"/>
    </row>
    <row r="1406" spans="1:29" ht="16.7" customHeight="1" x14ac:dyDescent="0.15">
      <c r="A1406" s="520">
        <v>22</v>
      </c>
      <c r="B1406" s="520" t="s">
        <v>6233</v>
      </c>
      <c r="C1406" s="521" t="s">
        <v>17328</v>
      </c>
      <c r="D1406" s="542"/>
      <c r="E1406" s="534"/>
      <c r="F1406" s="534"/>
      <c r="H1406" s="541"/>
      <c r="J1406" s="537"/>
      <c r="K1406" s="742"/>
      <c r="L1406" s="1032"/>
      <c r="M1406" s="537"/>
      <c r="O1406" s="1048" t="s">
        <v>10414</v>
      </c>
      <c r="P1406" s="626" t="s">
        <v>16</v>
      </c>
      <c r="Q1406" s="526" t="s">
        <v>1678</v>
      </c>
      <c r="R1406" s="527">
        <v>0.7</v>
      </c>
      <c r="S1406" s="762"/>
      <c r="U1406" s="537"/>
      <c r="W1406" s="534"/>
      <c r="X1406" s="537"/>
      <c r="Y1406" s="534"/>
      <c r="Z1406" s="538"/>
      <c r="AA1406" s="531">
        <f>ROUND(ROUND(ROUND(F1353*N1405,0)*R1406,0)-Y1402,0)</f>
        <v>147</v>
      </c>
      <c r="AB1406" s="539"/>
      <c r="AC1406" s="504"/>
    </row>
    <row r="1407" spans="1:29" ht="16.7" customHeight="1" x14ac:dyDescent="0.15">
      <c r="A1407" s="520">
        <v>22</v>
      </c>
      <c r="B1407" s="520" t="s">
        <v>6235</v>
      </c>
      <c r="C1407" s="521" t="s">
        <v>17329</v>
      </c>
      <c r="D1407" s="542"/>
      <c r="E1407" s="534"/>
      <c r="F1407" s="534"/>
      <c r="H1407" s="541"/>
      <c r="I1407" s="763"/>
      <c r="J1407" s="544"/>
      <c r="K1407" s="579"/>
      <c r="L1407" s="1032"/>
      <c r="M1407" s="537"/>
      <c r="O1407" s="979"/>
      <c r="P1407" s="626" t="s">
        <v>3833</v>
      </c>
      <c r="Q1407" s="526" t="s">
        <v>1678</v>
      </c>
      <c r="R1407" s="527">
        <v>0.5</v>
      </c>
      <c r="S1407" s="762"/>
      <c r="U1407" s="537"/>
      <c r="W1407" s="534"/>
      <c r="X1407" s="537"/>
      <c r="Y1407" s="534"/>
      <c r="Z1407" s="538"/>
      <c r="AA1407" s="531">
        <f>ROUND(ROUND(ROUND(F1353*N1405,0)*R1407,0)-Y1402,0)</f>
        <v>102</v>
      </c>
      <c r="AB1407" s="539"/>
      <c r="AC1407" s="504"/>
    </row>
    <row r="1408" spans="1:29" ht="16.7" customHeight="1" x14ac:dyDescent="0.15">
      <c r="A1408" s="520">
        <v>22</v>
      </c>
      <c r="B1408" s="520" t="s">
        <v>6237</v>
      </c>
      <c r="C1408" s="521" t="s">
        <v>17330</v>
      </c>
      <c r="D1408" s="542"/>
      <c r="E1408" s="534"/>
      <c r="F1408" s="534"/>
      <c r="H1408" s="541"/>
      <c r="I1408" s="1049" t="s">
        <v>10418</v>
      </c>
      <c r="J1408" s="525" t="s">
        <v>1678</v>
      </c>
      <c r="K1408" s="718">
        <v>0.96499999999999997</v>
      </c>
      <c r="L1408" s="1032"/>
      <c r="M1408" s="537"/>
      <c r="O1408" s="759"/>
      <c r="P1408" s="760"/>
      <c r="Q1408" s="526"/>
      <c r="R1408" s="527"/>
      <c r="S1408" s="762"/>
      <c r="U1408" s="537"/>
      <c r="W1408" s="534"/>
      <c r="X1408" s="537"/>
      <c r="Y1408" s="534"/>
      <c r="Z1408" s="538"/>
      <c r="AA1408" s="531">
        <f>ROUND(ROUND(ROUND(ROUND(F1353*K1408,0)*N1405,0),0)-Y1402,0)</f>
        <v>207</v>
      </c>
      <c r="AB1408" s="539"/>
      <c r="AC1408" s="504"/>
    </row>
    <row r="1409" spans="1:29" ht="16.7" customHeight="1" x14ac:dyDescent="0.15">
      <c r="A1409" s="520">
        <v>22</v>
      </c>
      <c r="B1409" s="520" t="s">
        <v>6239</v>
      </c>
      <c r="C1409" s="521" t="s">
        <v>17331</v>
      </c>
      <c r="D1409" s="542"/>
      <c r="E1409" s="534"/>
      <c r="F1409" s="534"/>
      <c r="H1409" s="541"/>
      <c r="I1409" s="1047"/>
      <c r="J1409" s="537"/>
      <c r="L1409" s="1032"/>
      <c r="M1409" s="537"/>
      <c r="O1409" s="1048" t="s">
        <v>10414</v>
      </c>
      <c r="P1409" s="626" t="s">
        <v>16</v>
      </c>
      <c r="Q1409" s="526" t="s">
        <v>1678</v>
      </c>
      <c r="R1409" s="527">
        <v>0.7</v>
      </c>
      <c r="S1409" s="762"/>
      <c r="U1409" s="537"/>
      <c r="W1409" s="534"/>
      <c r="X1409" s="537"/>
      <c r="Y1409" s="534"/>
      <c r="Z1409" s="538"/>
      <c r="AA1409" s="531">
        <f>ROUND(ROUND(ROUND(ROUND(F1353*K1408,0)*N1405,0)*R1409,0)-Y1402,0)</f>
        <v>141</v>
      </c>
      <c r="AB1409" s="539"/>
      <c r="AC1409" s="504"/>
    </row>
    <row r="1410" spans="1:29" ht="16.7" customHeight="1" x14ac:dyDescent="0.15">
      <c r="A1410" s="520">
        <v>22</v>
      </c>
      <c r="B1410" s="520" t="s">
        <v>17332</v>
      </c>
      <c r="C1410" s="521" t="s">
        <v>17333</v>
      </c>
      <c r="D1410" s="542"/>
      <c r="E1410" s="534"/>
      <c r="F1410" s="534"/>
      <c r="H1410" s="541"/>
      <c r="I1410" s="1044"/>
      <c r="J1410" s="544"/>
      <c r="K1410" s="725"/>
      <c r="L1410" s="967"/>
      <c r="M1410" s="544"/>
      <c r="N1410" s="548"/>
      <c r="O1410" s="979"/>
      <c r="P1410" s="626" t="s">
        <v>3833</v>
      </c>
      <c r="Q1410" s="526" t="s">
        <v>1678</v>
      </c>
      <c r="R1410" s="527">
        <v>0.5</v>
      </c>
      <c r="S1410" s="764"/>
      <c r="T1410" s="763"/>
      <c r="U1410" s="544"/>
      <c r="V1410" s="548"/>
      <c r="W1410" s="534"/>
      <c r="X1410" s="537"/>
      <c r="Y1410" s="534"/>
      <c r="Z1410" s="538"/>
      <c r="AA1410" s="531">
        <f>ROUND(ROUND(ROUND(ROUND(F1353*K1408,0)*N1405,0)*R1410,0)-Y1402,0)</f>
        <v>98</v>
      </c>
      <c r="AB1410" s="539"/>
      <c r="AC1410" s="504"/>
    </row>
    <row r="1411" spans="1:29" ht="16.7" customHeight="1" x14ac:dyDescent="0.15">
      <c r="A1411" s="520">
        <v>22</v>
      </c>
      <c r="B1411" s="520">
        <v>9395</v>
      </c>
      <c r="C1411" s="521" t="s">
        <v>17334</v>
      </c>
      <c r="D1411" s="542"/>
      <c r="E1411" s="534"/>
      <c r="F1411" s="534"/>
      <c r="H1411" s="541"/>
      <c r="I1411" s="757"/>
      <c r="J1411" s="525"/>
      <c r="K1411" s="758"/>
      <c r="L1411" s="1050" t="s">
        <v>14896</v>
      </c>
      <c r="M1411" s="525" t="s">
        <v>1678</v>
      </c>
      <c r="N1411" s="529">
        <v>0.7</v>
      </c>
      <c r="O1411" s="759"/>
      <c r="P1411" s="760"/>
      <c r="Q1411" s="526"/>
      <c r="R1411" s="527"/>
      <c r="S1411" s="1054" t="s">
        <v>10423</v>
      </c>
      <c r="T1411" s="968" t="s">
        <v>12821</v>
      </c>
      <c r="U1411" s="525" t="s">
        <v>1678</v>
      </c>
      <c r="V1411" s="529">
        <v>0.5</v>
      </c>
      <c r="W1411" s="534"/>
      <c r="X1411" s="537"/>
      <c r="Y1411" s="534"/>
      <c r="Z1411" s="538"/>
      <c r="AA1411" s="531">
        <f>ROUND(ROUND(ROUND(F1353*N1411,0)*V1411,0)-Y1402,0)</f>
        <v>147</v>
      </c>
      <c r="AB1411" s="539"/>
      <c r="AC1411" s="504"/>
    </row>
    <row r="1412" spans="1:29" ht="16.7" customHeight="1" x14ac:dyDescent="0.15">
      <c r="A1412" s="520">
        <v>22</v>
      </c>
      <c r="B1412" s="520">
        <v>9396</v>
      </c>
      <c r="C1412" s="521" t="s">
        <v>17335</v>
      </c>
      <c r="D1412" s="542"/>
      <c r="E1412" s="534"/>
      <c r="F1412" s="534"/>
      <c r="H1412" s="541"/>
      <c r="J1412" s="537"/>
      <c r="K1412" s="742"/>
      <c r="L1412" s="1032"/>
      <c r="M1412" s="537"/>
      <c r="O1412" s="1048" t="s">
        <v>10414</v>
      </c>
      <c r="P1412" s="626" t="s">
        <v>16</v>
      </c>
      <c r="Q1412" s="526" t="s">
        <v>1678</v>
      </c>
      <c r="R1412" s="527">
        <v>0.7</v>
      </c>
      <c r="S1412" s="1051"/>
      <c r="T1412" s="1032"/>
      <c r="U1412" s="537"/>
      <c r="W1412" s="534"/>
      <c r="X1412" s="537"/>
      <c r="Y1412" s="534"/>
      <c r="Z1412" s="538"/>
      <c r="AA1412" s="531">
        <f>ROUND(ROUND(ROUND(ROUND(F1353*N1411,0)*R1412,0)*V1411,0)-Y1402,0)</f>
        <v>99</v>
      </c>
      <c r="AB1412" s="539"/>
      <c r="AC1412" s="504"/>
    </row>
    <row r="1413" spans="1:29" ht="16.7" customHeight="1" x14ac:dyDescent="0.15">
      <c r="A1413" s="520">
        <v>22</v>
      </c>
      <c r="B1413" s="520" t="s">
        <v>17336</v>
      </c>
      <c r="C1413" s="521" t="s">
        <v>17337</v>
      </c>
      <c r="D1413" s="542"/>
      <c r="E1413" s="534"/>
      <c r="F1413" s="534"/>
      <c r="H1413" s="541"/>
      <c r="I1413" s="763"/>
      <c r="J1413" s="544"/>
      <c r="K1413" s="579"/>
      <c r="L1413" s="1032"/>
      <c r="M1413" s="537"/>
      <c r="O1413" s="979"/>
      <c r="P1413" s="626" t="s">
        <v>3833</v>
      </c>
      <c r="Q1413" s="526" t="s">
        <v>1678</v>
      </c>
      <c r="R1413" s="527">
        <v>0.5</v>
      </c>
      <c r="S1413" s="1051"/>
      <c r="T1413" s="1032"/>
      <c r="U1413" s="537"/>
      <c r="W1413" s="534"/>
      <c r="X1413" s="537"/>
      <c r="Y1413" s="534"/>
      <c r="Z1413" s="538"/>
      <c r="AA1413" s="531">
        <f>ROUND(ROUND(ROUND(ROUND(F1353*N1411,0)*R1413,0)*V1411,0)-Y1402,0)</f>
        <v>68</v>
      </c>
      <c r="AB1413" s="539"/>
      <c r="AC1413" s="504"/>
    </row>
    <row r="1414" spans="1:29" ht="16.7" customHeight="1" x14ac:dyDescent="0.15">
      <c r="A1414" s="520">
        <v>22</v>
      </c>
      <c r="B1414" s="520">
        <v>9397</v>
      </c>
      <c r="C1414" s="521" t="s">
        <v>17338</v>
      </c>
      <c r="D1414" s="542"/>
      <c r="E1414" s="534"/>
      <c r="F1414" s="534"/>
      <c r="H1414" s="541"/>
      <c r="I1414" s="1049" t="s">
        <v>10418</v>
      </c>
      <c r="J1414" s="525" t="s">
        <v>1678</v>
      </c>
      <c r="K1414" s="718">
        <v>0.96499999999999997</v>
      </c>
      <c r="L1414" s="1032"/>
      <c r="M1414" s="537"/>
      <c r="O1414" s="759"/>
      <c r="P1414" s="760"/>
      <c r="Q1414" s="526"/>
      <c r="R1414" s="527"/>
      <c r="S1414" s="1051"/>
      <c r="T1414" s="1032"/>
      <c r="U1414" s="537"/>
      <c r="W1414" s="534"/>
      <c r="X1414" s="537"/>
      <c r="Y1414" s="534"/>
      <c r="Z1414" s="538"/>
      <c r="AA1414" s="531">
        <f>ROUND(ROUND(ROUND(ROUND(ROUND(F1353*K1414,0)*N1411,0)*V1411,0),0)-Y1402,0)</f>
        <v>141</v>
      </c>
      <c r="AB1414" s="539"/>
      <c r="AC1414" s="504"/>
    </row>
    <row r="1415" spans="1:29" ht="16.7" customHeight="1" x14ac:dyDescent="0.15">
      <c r="A1415" s="520">
        <v>22</v>
      </c>
      <c r="B1415" s="520">
        <v>9398</v>
      </c>
      <c r="C1415" s="521" t="s">
        <v>17339</v>
      </c>
      <c r="D1415" s="542"/>
      <c r="E1415" s="534"/>
      <c r="F1415" s="534"/>
      <c r="H1415" s="541"/>
      <c r="I1415" s="1047"/>
      <c r="J1415" s="537"/>
      <c r="L1415" s="1032"/>
      <c r="M1415" s="537"/>
      <c r="O1415" s="1048" t="s">
        <v>10414</v>
      </c>
      <c r="P1415" s="626" t="s">
        <v>16</v>
      </c>
      <c r="Q1415" s="526" t="s">
        <v>1678</v>
      </c>
      <c r="R1415" s="527">
        <v>0.7</v>
      </c>
      <c r="S1415" s="1051"/>
      <c r="T1415" s="1032"/>
      <c r="U1415" s="537"/>
      <c r="W1415" s="534"/>
      <c r="X1415" s="537"/>
      <c r="Y1415" s="534"/>
      <c r="Z1415" s="538"/>
      <c r="AA1415" s="531">
        <f>ROUND(ROUND(ROUND(ROUND(ROUND(ROUND(F1353*K1414,0)*N1411,0)*R1415,0)*V1411,0),0)-Y1402,0)</f>
        <v>95</v>
      </c>
      <c r="AB1415" s="539"/>
      <c r="AC1415" s="504"/>
    </row>
    <row r="1416" spans="1:29" ht="16.7" customHeight="1" x14ac:dyDescent="0.15">
      <c r="A1416" s="520">
        <v>22</v>
      </c>
      <c r="B1416" s="520" t="s">
        <v>17340</v>
      </c>
      <c r="C1416" s="521" t="s">
        <v>17341</v>
      </c>
      <c r="D1416" s="542"/>
      <c r="E1416" s="534"/>
      <c r="F1416" s="534"/>
      <c r="H1416" s="541"/>
      <c r="I1416" s="1044"/>
      <c r="J1416" s="544"/>
      <c r="K1416" s="725"/>
      <c r="L1416" s="967"/>
      <c r="M1416" s="544"/>
      <c r="N1416" s="548"/>
      <c r="O1416" s="979"/>
      <c r="P1416" s="626" t="s">
        <v>3833</v>
      </c>
      <c r="Q1416" s="526" t="s">
        <v>1678</v>
      </c>
      <c r="R1416" s="527">
        <v>0.5</v>
      </c>
      <c r="S1416" s="1051"/>
      <c r="T1416" s="1032"/>
      <c r="U1416" s="537"/>
      <c r="W1416" s="534"/>
      <c r="X1416" s="537"/>
      <c r="Y1416" s="534"/>
      <c r="Z1416" s="538"/>
      <c r="AA1416" s="531">
        <f>ROUND(ROUND(ROUND(ROUND(ROUND(ROUND(F1353*K1414,0)*N1411,0)*R1416,0)*V1411,0),0)-Y1402,0)</f>
        <v>65</v>
      </c>
      <c r="AB1416" s="539"/>
      <c r="AC1416" s="504"/>
    </row>
    <row r="1417" spans="1:29" ht="16.7" customHeight="1" x14ac:dyDescent="0.15">
      <c r="A1417" s="520">
        <v>22</v>
      </c>
      <c r="B1417" s="520" t="s">
        <v>17342</v>
      </c>
      <c r="C1417" s="521" t="s">
        <v>17343</v>
      </c>
      <c r="D1417" s="542"/>
      <c r="E1417" s="534"/>
      <c r="F1417" s="534"/>
      <c r="H1417" s="541"/>
      <c r="I1417" s="757"/>
      <c r="J1417" s="525"/>
      <c r="K1417" s="758"/>
      <c r="L1417" s="966" t="s">
        <v>14906</v>
      </c>
      <c r="M1417" s="525" t="s">
        <v>1678</v>
      </c>
      <c r="N1417" s="529">
        <v>0.5</v>
      </c>
      <c r="O1417" s="759"/>
      <c r="P1417" s="760"/>
      <c r="Q1417" s="526"/>
      <c r="R1417" s="527"/>
      <c r="S1417" s="1051"/>
      <c r="T1417" s="1032"/>
      <c r="U1417" s="537"/>
      <c r="W1417" s="534"/>
      <c r="X1417" s="537"/>
      <c r="Y1417" s="534"/>
      <c r="Z1417" s="538"/>
      <c r="AA1417" s="531">
        <f>ROUND(ROUND(ROUND(F1353*N1417,0)*V1411,0)-Y1402,0)</f>
        <v>102</v>
      </c>
      <c r="AB1417" s="539"/>
      <c r="AC1417" s="504"/>
    </row>
    <row r="1418" spans="1:29" ht="16.7" customHeight="1" x14ac:dyDescent="0.15">
      <c r="A1418" s="520">
        <v>22</v>
      </c>
      <c r="B1418" s="520" t="s">
        <v>17344</v>
      </c>
      <c r="C1418" s="521" t="s">
        <v>17345</v>
      </c>
      <c r="D1418" s="542"/>
      <c r="E1418" s="534"/>
      <c r="F1418" s="534"/>
      <c r="H1418" s="541"/>
      <c r="J1418" s="537"/>
      <c r="K1418" s="742"/>
      <c r="L1418" s="1032"/>
      <c r="M1418" s="537"/>
      <c r="O1418" s="1048" t="s">
        <v>10414</v>
      </c>
      <c r="P1418" s="626" t="s">
        <v>16</v>
      </c>
      <c r="Q1418" s="526" t="s">
        <v>1678</v>
      </c>
      <c r="R1418" s="527">
        <v>0.7</v>
      </c>
      <c r="S1418" s="1051"/>
      <c r="T1418" s="1032"/>
      <c r="U1418" s="537"/>
      <c r="W1418" s="534"/>
      <c r="X1418" s="537"/>
      <c r="Y1418" s="534"/>
      <c r="Z1418" s="538"/>
      <c r="AA1418" s="531">
        <f>ROUND(ROUND(ROUND(ROUND(F1353*N1417,0)*R1418,0)*V1411,0)-Y1402,0)</f>
        <v>68</v>
      </c>
      <c r="AB1418" s="539"/>
      <c r="AC1418" s="504"/>
    </row>
    <row r="1419" spans="1:29" ht="16.7" customHeight="1" x14ac:dyDescent="0.15">
      <c r="A1419" s="520">
        <v>22</v>
      </c>
      <c r="B1419" s="520" t="s">
        <v>17346</v>
      </c>
      <c r="C1419" s="521" t="s">
        <v>17347</v>
      </c>
      <c r="D1419" s="542"/>
      <c r="E1419" s="534"/>
      <c r="F1419" s="534"/>
      <c r="H1419" s="541"/>
      <c r="I1419" s="763"/>
      <c r="J1419" s="544"/>
      <c r="K1419" s="579"/>
      <c r="L1419" s="1032"/>
      <c r="M1419" s="537"/>
      <c r="O1419" s="979"/>
      <c r="P1419" s="626" t="s">
        <v>3833</v>
      </c>
      <c r="Q1419" s="526" t="s">
        <v>1678</v>
      </c>
      <c r="R1419" s="527">
        <v>0.5</v>
      </c>
      <c r="S1419" s="1051"/>
      <c r="T1419" s="1032"/>
      <c r="U1419" s="537"/>
      <c r="W1419" s="534"/>
      <c r="X1419" s="537"/>
      <c r="Y1419" s="534"/>
      <c r="Z1419" s="538"/>
      <c r="AA1419" s="531">
        <f>ROUND(ROUND(ROUND(ROUND(F1353*N1417,0)*R1419,0)*V1411,0)-Y1402,0)</f>
        <v>45</v>
      </c>
      <c r="AB1419" s="539"/>
      <c r="AC1419" s="504"/>
    </row>
    <row r="1420" spans="1:29" ht="16.7" customHeight="1" x14ac:dyDescent="0.15">
      <c r="A1420" s="520">
        <v>22</v>
      </c>
      <c r="B1420" s="520" t="s">
        <v>6241</v>
      </c>
      <c r="C1420" s="521" t="s">
        <v>17348</v>
      </c>
      <c r="D1420" s="542"/>
      <c r="E1420" s="534"/>
      <c r="F1420" s="534"/>
      <c r="H1420" s="541"/>
      <c r="I1420" s="1049" t="s">
        <v>10418</v>
      </c>
      <c r="J1420" s="525" t="s">
        <v>1678</v>
      </c>
      <c r="K1420" s="718">
        <v>0.96499999999999997</v>
      </c>
      <c r="L1420" s="1032"/>
      <c r="M1420" s="537"/>
      <c r="O1420" s="759"/>
      <c r="P1420" s="760"/>
      <c r="Q1420" s="526"/>
      <c r="R1420" s="527"/>
      <c r="S1420" s="1051"/>
      <c r="T1420" s="1032"/>
      <c r="U1420" s="537"/>
      <c r="W1420" s="534"/>
      <c r="X1420" s="537"/>
      <c r="Y1420" s="534"/>
      <c r="Z1420" s="538"/>
      <c r="AA1420" s="531">
        <f>ROUND(ROUND(ROUND(ROUND(ROUND(F1353*K1420,0)*N1417,0),0)*V1411,0)-Y1402,0)</f>
        <v>98</v>
      </c>
      <c r="AB1420" s="539"/>
      <c r="AC1420" s="504"/>
    </row>
    <row r="1421" spans="1:29" ht="16.7" customHeight="1" x14ac:dyDescent="0.15">
      <c r="A1421" s="520">
        <v>22</v>
      </c>
      <c r="B1421" s="520" t="s">
        <v>6243</v>
      </c>
      <c r="C1421" s="521" t="s">
        <v>17349</v>
      </c>
      <c r="D1421" s="542"/>
      <c r="E1421" s="534"/>
      <c r="F1421" s="534"/>
      <c r="H1421" s="541"/>
      <c r="I1421" s="1047"/>
      <c r="J1421" s="537"/>
      <c r="L1421" s="1032"/>
      <c r="M1421" s="537"/>
      <c r="O1421" s="1048" t="s">
        <v>10414</v>
      </c>
      <c r="P1421" s="626" t="s">
        <v>16</v>
      </c>
      <c r="Q1421" s="526" t="s">
        <v>1678</v>
      </c>
      <c r="R1421" s="527">
        <v>0.7</v>
      </c>
      <c r="S1421" s="1051"/>
      <c r="T1421" s="1032"/>
      <c r="U1421" s="537"/>
      <c r="W1421" s="534"/>
      <c r="X1421" s="537"/>
      <c r="Y1421" s="534"/>
      <c r="Z1421" s="538"/>
      <c r="AA1421" s="531">
        <f>ROUND(ROUND(ROUND(ROUND(ROUND(F1353*K1420,0)*N1417,0)*R1421,0)*V1411,0)-Y1402,0)</f>
        <v>65</v>
      </c>
      <c r="AB1421" s="539"/>
      <c r="AC1421" s="504"/>
    </row>
    <row r="1422" spans="1:29" ht="16.7" customHeight="1" x14ac:dyDescent="0.15">
      <c r="A1422" s="520">
        <v>22</v>
      </c>
      <c r="B1422" s="520" t="s">
        <v>6245</v>
      </c>
      <c r="C1422" s="521" t="s">
        <v>17350</v>
      </c>
      <c r="D1422" s="542"/>
      <c r="E1422" s="534"/>
      <c r="F1422" s="534"/>
      <c r="H1422" s="541"/>
      <c r="I1422" s="1044"/>
      <c r="J1422" s="544"/>
      <c r="K1422" s="725"/>
      <c r="L1422" s="967"/>
      <c r="M1422" s="544"/>
      <c r="N1422" s="548"/>
      <c r="O1422" s="979"/>
      <c r="P1422" s="626" t="s">
        <v>3833</v>
      </c>
      <c r="Q1422" s="526" t="s">
        <v>1678</v>
      </c>
      <c r="R1422" s="527">
        <v>0.5</v>
      </c>
      <c r="S1422" s="1051"/>
      <c r="T1422" s="967"/>
      <c r="U1422" s="544"/>
      <c r="V1422" s="548"/>
      <c r="W1422" s="534"/>
      <c r="X1422" s="537"/>
      <c r="Y1422" s="534"/>
      <c r="Z1422" s="538"/>
      <c r="AA1422" s="531">
        <f>ROUND(ROUND(ROUND(ROUND(ROUND(F1353*K1420,0)*N1417,0)*R1422,0)*V1411,0)-Y1402,0)</f>
        <v>43</v>
      </c>
      <c r="AB1422" s="539"/>
      <c r="AC1422" s="504"/>
    </row>
    <row r="1423" spans="1:29" ht="16.7" customHeight="1" x14ac:dyDescent="0.15">
      <c r="A1423" s="520">
        <v>22</v>
      </c>
      <c r="B1423" s="520">
        <v>9399</v>
      </c>
      <c r="C1423" s="521" t="s">
        <v>17351</v>
      </c>
      <c r="D1423" s="542"/>
      <c r="E1423" s="534"/>
      <c r="F1423" s="534"/>
      <c r="H1423" s="541"/>
      <c r="I1423" s="757"/>
      <c r="J1423" s="525"/>
      <c r="K1423" s="758"/>
      <c r="L1423" s="1050" t="s">
        <v>14896</v>
      </c>
      <c r="M1423" s="525" t="s">
        <v>1678</v>
      </c>
      <c r="N1423" s="529">
        <v>0.7</v>
      </c>
      <c r="O1423" s="759"/>
      <c r="P1423" s="760"/>
      <c r="Q1423" s="526"/>
      <c r="R1423" s="527"/>
      <c r="S1423" s="1051"/>
      <c r="T1423" s="968" t="s">
        <v>12830</v>
      </c>
      <c r="U1423" s="525" t="s">
        <v>1678</v>
      </c>
      <c r="V1423" s="529">
        <v>0.7</v>
      </c>
      <c r="W1423" s="534"/>
      <c r="X1423" s="537"/>
      <c r="Y1423" s="534"/>
      <c r="Z1423" s="538"/>
      <c r="AA1423" s="531">
        <f>ROUND(ROUND(ROUND(F1353*N1423,0)*V1423,0)-Y1402,0)</f>
        <v>210</v>
      </c>
      <c r="AB1423" s="539"/>
      <c r="AC1423" s="504"/>
    </row>
    <row r="1424" spans="1:29" ht="16.7" customHeight="1" x14ac:dyDescent="0.15">
      <c r="A1424" s="520">
        <v>22</v>
      </c>
      <c r="B1424" s="520">
        <v>9400</v>
      </c>
      <c r="C1424" s="521" t="s">
        <v>17352</v>
      </c>
      <c r="D1424" s="542"/>
      <c r="E1424" s="534"/>
      <c r="F1424" s="534"/>
      <c r="H1424" s="541"/>
      <c r="J1424" s="537"/>
      <c r="K1424" s="742"/>
      <c r="L1424" s="1032"/>
      <c r="M1424" s="537"/>
      <c r="O1424" s="1048" t="s">
        <v>10414</v>
      </c>
      <c r="P1424" s="626" t="s">
        <v>16</v>
      </c>
      <c r="Q1424" s="526" t="s">
        <v>1678</v>
      </c>
      <c r="R1424" s="527">
        <v>0.7</v>
      </c>
      <c r="S1424" s="1051"/>
      <c r="T1424" s="1032"/>
      <c r="U1424" s="537"/>
      <c r="W1424" s="534"/>
      <c r="X1424" s="537"/>
      <c r="Y1424" s="534"/>
      <c r="Z1424" s="538"/>
      <c r="AA1424" s="531">
        <f>ROUND(ROUND(ROUND(ROUND(F1353*N1423,0)*R1424,0)*V1423,0)-Y1402,0)</f>
        <v>143</v>
      </c>
      <c r="AB1424" s="539"/>
      <c r="AC1424" s="504"/>
    </row>
    <row r="1425" spans="1:29" ht="16.7" customHeight="1" x14ac:dyDescent="0.15">
      <c r="A1425" s="520">
        <v>22</v>
      </c>
      <c r="B1425" s="520" t="s">
        <v>6247</v>
      </c>
      <c r="C1425" s="521" t="s">
        <v>17353</v>
      </c>
      <c r="D1425" s="542"/>
      <c r="E1425" s="534"/>
      <c r="F1425" s="534"/>
      <c r="H1425" s="541"/>
      <c r="I1425" s="763"/>
      <c r="J1425" s="544"/>
      <c r="K1425" s="579"/>
      <c r="L1425" s="1032"/>
      <c r="M1425" s="537"/>
      <c r="O1425" s="979"/>
      <c r="P1425" s="626" t="s">
        <v>3833</v>
      </c>
      <c r="Q1425" s="526" t="s">
        <v>1678</v>
      </c>
      <c r="R1425" s="527">
        <v>0.5</v>
      </c>
      <c r="S1425" s="1051"/>
      <c r="T1425" s="1032"/>
      <c r="U1425" s="537"/>
      <c r="W1425" s="534"/>
      <c r="X1425" s="537"/>
      <c r="Y1425" s="534"/>
      <c r="Z1425" s="538"/>
      <c r="AA1425" s="531">
        <f>ROUND(ROUND(ROUND(ROUND(F1353*N1423,0)*R1425,0)*V1423,0)-Y1402,0)</f>
        <v>99</v>
      </c>
      <c r="AB1425" s="539"/>
      <c r="AC1425" s="504"/>
    </row>
    <row r="1426" spans="1:29" ht="16.7" customHeight="1" x14ac:dyDescent="0.15">
      <c r="A1426" s="520">
        <v>22</v>
      </c>
      <c r="B1426" s="520">
        <v>9409</v>
      </c>
      <c r="C1426" s="521" t="s">
        <v>17354</v>
      </c>
      <c r="D1426" s="542"/>
      <c r="E1426" s="534"/>
      <c r="F1426" s="534"/>
      <c r="H1426" s="541"/>
      <c r="I1426" s="1049" t="s">
        <v>10418</v>
      </c>
      <c r="J1426" s="525" t="s">
        <v>1678</v>
      </c>
      <c r="K1426" s="718">
        <v>0.96499999999999997</v>
      </c>
      <c r="L1426" s="1032"/>
      <c r="M1426" s="537"/>
      <c r="O1426" s="759"/>
      <c r="P1426" s="760"/>
      <c r="Q1426" s="526"/>
      <c r="R1426" s="527"/>
      <c r="S1426" s="1051"/>
      <c r="T1426" s="1032"/>
      <c r="U1426" s="537"/>
      <c r="W1426" s="534"/>
      <c r="X1426" s="537"/>
      <c r="Y1426" s="534"/>
      <c r="Z1426" s="538"/>
      <c r="AA1426" s="531">
        <f>ROUND(ROUND(ROUND(ROUND(ROUND(F1353*K1426,0)*N1423,0)*V1423,0),0)-Y1402,0)</f>
        <v>202</v>
      </c>
      <c r="AB1426" s="539"/>
      <c r="AC1426" s="504"/>
    </row>
    <row r="1427" spans="1:29" ht="16.7" customHeight="1" x14ac:dyDescent="0.15">
      <c r="A1427" s="520">
        <v>22</v>
      </c>
      <c r="B1427" s="520">
        <v>9410</v>
      </c>
      <c r="C1427" s="521" t="s">
        <v>17355</v>
      </c>
      <c r="D1427" s="542"/>
      <c r="E1427" s="534"/>
      <c r="F1427" s="534"/>
      <c r="H1427" s="541"/>
      <c r="I1427" s="1047"/>
      <c r="J1427" s="537"/>
      <c r="L1427" s="1032"/>
      <c r="M1427" s="537"/>
      <c r="O1427" s="1048" t="s">
        <v>10414</v>
      </c>
      <c r="P1427" s="626" t="s">
        <v>16</v>
      </c>
      <c r="Q1427" s="526" t="s">
        <v>1678</v>
      </c>
      <c r="R1427" s="527">
        <v>0.7</v>
      </c>
      <c r="S1427" s="1051"/>
      <c r="T1427" s="1032"/>
      <c r="U1427" s="537"/>
      <c r="W1427" s="534"/>
      <c r="X1427" s="537"/>
      <c r="Y1427" s="534"/>
      <c r="Z1427" s="538"/>
      <c r="AA1427" s="531">
        <f>ROUND(ROUND(ROUND(ROUND(ROUND(ROUND(F1353*K1426,0)*N1423,0)*R1427,0)*V1423,0),0)-Y1402,0)</f>
        <v>138</v>
      </c>
      <c r="AB1427" s="539"/>
      <c r="AC1427" s="504"/>
    </row>
    <row r="1428" spans="1:29" ht="16.7" customHeight="1" x14ac:dyDescent="0.15">
      <c r="A1428" s="520">
        <v>22</v>
      </c>
      <c r="B1428" s="520" t="s">
        <v>6249</v>
      </c>
      <c r="C1428" s="521" t="s">
        <v>17356</v>
      </c>
      <c r="D1428" s="542"/>
      <c r="E1428" s="534"/>
      <c r="F1428" s="534"/>
      <c r="H1428" s="541"/>
      <c r="I1428" s="1044"/>
      <c r="J1428" s="544"/>
      <c r="K1428" s="725"/>
      <c r="L1428" s="967"/>
      <c r="M1428" s="544"/>
      <c r="N1428" s="548"/>
      <c r="O1428" s="979"/>
      <c r="P1428" s="626" t="s">
        <v>3833</v>
      </c>
      <c r="Q1428" s="526" t="s">
        <v>1678</v>
      </c>
      <c r="R1428" s="527">
        <v>0.5</v>
      </c>
      <c r="S1428" s="1051"/>
      <c r="T1428" s="1032"/>
      <c r="U1428" s="537"/>
      <c r="W1428" s="534"/>
      <c r="X1428" s="537"/>
      <c r="Y1428" s="534"/>
      <c r="Z1428" s="538"/>
      <c r="AA1428" s="531">
        <f>ROUND(ROUND(ROUND(ROUND(ROUND(ROUND(F1353*K1426,0)*N1423,0)*R1428,0)*V1423,0),0)-Y1402,0)</f>
        <v>95</v>
      </c>
      <c r="AB1428" s="539"/>
      <c r="AC1428" s="504"/>
    </row>
    <row r="1429" spans="1:29" ht="16.7" customHeight="1" x14ac:dyDescent="0.15">
      <c r="A1429" s="520">
        <v>22</v>
      </c>
      <c r="B1429" s="520" t="s">
        <v>6251</v>
      </c>
      <c r="C1429" s="521" t="s">
        <v>17357</v>
      </c>
      <c r="D1429" s="542"/>
      <c r="E1429" s="534"/>
      <c r="F1429" s="534"/>
      <c r="H1429" s="541"/>
      <c r="I1429" s="757"/>
      <c r="J1429" s="525"/>
      <c r="K1429" s="758"/>
      <c r="L1429" s="966" t="s">
        <v>14906</v>
      </c>
      <c r="M1429" s="525" t="s">
        <v>1678</v>
      </c>
      <c r="N1429" s="529">
        <v>0.5</v>
      </c>
      <c r="O1429" s="759"/>
      <c r="P1429" s="760"/>
      <c r="Q1429" s="526"/>
      <c r="R1429" s="527"/>
      <c r="S1429" s="1051"/>
      <c r="T1429" s="1032"/>
      <c r="U1429" s="537"/>
      <c r="W1429" s="534"/>
      <c r="X1429" s="537"/>
      <c r="Y1429" s="534"/>
      <c r="Z1429" s="538"/>
      <c r="AA1429" s="531">
        <f>ROUND(ROUND(ROUND(F1353*N1429,0)*V1423,0)-Y1402,0)</f>
        <v>147</v>
      </c>
      <c r="AB1429" s="539"/>
      <c r="AC1429" s="504"/>
    </row>
    <row r="1430" spans="1:29" ht="16.7" customHeight="1" x14ac:dyDescent="0.15">
      <c r="A1430" s="520">
        <v>22</v>
      </c>
      <c r="B1430" s="520" t="s">
        <v>17358</v>
      </c>
      <c r="C1430" s="521" t="s">
        <v>17359</v>
      </c>
      <c r="D1430" s="542"/>
      <c r="E1430" s="534"/>
      <c r="F1430" s="534"/>
      <c r="H1430" s="541"/>
      <c r="J1430" s="537"/>
      <c r="K1430" s="742"/>
      <c r="L1430" s="1032"/>
      <c r="M1430" s="537"/>
      <c r="O1430" s="1048" t="s">
        <v>10414</v>
      </c>
      <c r="P1430" s="626" t="s">
        <v>16</v>
      </c>
      <c r="Q1430" s="526" t="s">
        <v>1678</v>
      </c>
      <c r="R1430" s="527">
        <v>0.7</v>
      </c>
      <c r="S1430" s="1051"/>
      <c r="T1430" s="1032"/>
      <c r="U1430" s="537"/>
      <c r="W1430" s="534"/>
      <c r="X1430" s="537"/>
      <c r="Y1430" s="534"/>
      <c r="Z1430" s="538"/>
      <c r="AA1430" s="531">
        <f>ROUND(ROUND(ROUND(ROUND(F1353*N1429,0)*R1430,0)*V1423,0)-Y1402,0)</f>
        <v>99</v>
      </c>
      <c r="AB1430" s="539"/>
      <c r="AC1430" s="504"/>
    </row>
    <row r="1431" spans="1:29" ht="16.7" customHeight="1" x14ac:dyDescent="0.15">
      <c r="A1431" s="520">
        <v>22</v>
      </c>
      <c r="B1431" s="520" t="s">
        <v>17360</v>
      </c>
      <c r="C1431" s="521" t="s">
        <v>17361</v>
      </c>
      <c r="D1431" s="542"/>
      <c r="E1431" s="534"/>
      <c r="F1431" s="534"/>
      <c r="H1431" s="541"/>
      <c r="I1431" s="763"/>
      <c r="J1431" s="544"/>
      <c r="K1431" s="579"/>
      <c r="L1431" s="1032"/>
      <c r="M1431" s="537"/>
      <c r="O1431" s="979"/>
      <c r="P1431" s="626" t="s">
        <v>3833</v>
      </c>
      <c r="Q1431" s="526" t="s">
        <v>1678</v>
      </c>
      <c r="R1431" s="527">
        <v>0.5</v>
      </c>
      <c r="S1431" s="1051"/>
      <c r="T1431" s="1032"/>
      <c r="U1431" s="537"/>
      <c r="W1431" s="534"/>
      <c r="X1431" s="537"/>
      <c r="Y1431" s="534"/>
      <c r="Z1431" s="538"/>
      <c r="AA1431" s="531">
        <f>ROUND(ROUND(ROUND(ROUND(F1353*N1429,0)*R1431,0)*V1423,0)-Y1402,0)</f>
        <v>68</v>
      </c>
      <c r="AB1431" s="539"/>
      <c r="AC1431" s="504"/>
    </row>
    <row r="1432" spans="1:29" ht="16.7" customHeight="1" x14ac:dyDescent="0.15">
      <c r="A1432" s="520">
        <v>22</v>
      </c>
      <c r="B1432" s="520" t="s">
        <v>17362</v>
      </c>
      <c r="C1432" s="521" t="s">
        <v>17363</v>
      </c>
      <c r="D1432" s="542"/>
      <c r="E1432" s="534"/>
      <c r="F1432" s="534"/>
      <c r="H1432" s="541"/>
      <c r="I1432" s="1049" t="s">
        <v>10418</v>
      </c>
      <c r="J1432" s="525" t="s">
        <v>1678</v>
      </c>
      <c r="K1432" s="718">
        <v>0.96499999999999997</v>
      </c>
      <c r="L1432" s="1032"/>
      <c r="M1432" s="537"/>
      <c r="O1432" s="759"/>
      <c r="P1432" s="760"/>
      <c r="Q1432" s="526"/>
      <c r="R1432" s="527"/>
      <c r="S1432" s="1051"/>
      <c r="T1432" s="1032"/>
      <c r="U1432" s="537"/>
      <c r="W1432" s="534"/>
      <c r="X1432" s="537"/>
      <c r="Y1432" s="534"/>
      <c r="Z1432" s="538"/>
      <c r="AA1432" s="531">
        <f>ROUND(ROUND(ROUND(ROUND(ROUND(F1353*K1432,0)*N1429,0),0)*V1423,0)-Y1402,0)</f>
        <v>141</v>
      </c>
      <c r="AB1432" s="539"/>
      <c r="AC1432" s="504"/>
    </row>
    <row r="1433" spans="1:29" ht="16.7" customHeight="1" x14ac:dyDescent="0.15">
      <c r="A1433" s="520">
        <v>22</v>
      </c>
      <c r="B1433" s="520" t="s">
        <v>17364</v>
      </c>
      <c r="C1433" s="521" t="s">
        <v>17365</v>
      </c>
      <c r="D1433" s="542"/>
      <c r="E1433" s="534"/>
      <c r="F1433" s="534"/>
      <c r="H1433" s="541"/>
      <c r="I1433" s="1047"/>
      <c r="J1433" s="537"/>
      <c r="L1433" s="1032"/>
      <c r="M1433" s="537"/>
      <c r="O1433" s="1048" t="s">
        <v>10414</v>
      </c>
      <c r="P1433" s="626" t="s">
        <v>16</v>
      </c>
      <c r="Q1433" s="526" t="s">
        <v>1678</v>
      </c>
      <c r="R1433" s="527">
        <v>0.7</v>
      </c>
      <c r="S1433" s="1051"/>
      <c r="T1433" s="1032"/>
      <c r="U1433" s="537"/>
      <c r="W1433" s="534"/>
      <c r="X1433" s="537"/>
      <c r="Y1433" s="534"/>
      <c r="Z1433" s="538"/>
      <c r="AA1433" s="531">
        <f>ROUND(ROUND(ROUND(ROUND(ROUND(F1353*K1432,0)*N1429,0)*R1433,0)*V1423,0)-Y1402,0)</f>
        <v>95</v>
      </c>
      <c r="AB1433" s="539"/>
      <c r="AC1433" s="504"/>
    </row>
    <row r="1434" spans="1:29" ht="16.7" customHeight="1" x14ac:dyDescent="0.15">
      <c r="A1434" s="520">
        <v>22</v>
      </c>
      <c r="B1434" s="520" t="s">
        <v>17366</v>
      </c>
      <c r="C1434" s="521" t="s">
        <v>17367</v>
      </c>
      <c r="D1434" s="542"/>
      <c r="E1434" s="534"/>
      <c r="F1434" s="534"/>
      <c r="H1434" s="541"/>
      <c r="I1434" s="1044"/>
      <c r="J1434" s="544"/>
      <c r="K1434" s="725"/>
      <c r="L1434" s="967"/>
      <c r="M1434" s="544"/>
      <c r="N1434" s="548"/>
      <c r="O1434" s="979"/>
      <c r="P1434" s="626" t="s">
        <v>3833</v>
      </c>
      <c r="Q1434" s="526" t="s">
        <v>1678</v>
      </c>
      <c r="R1434" s="527">
        <v>0.5</v>
      </c>
      <c r="S1434" s="1052"/>
      <c r="T1434" s="967"/>
      <c r="U1434" s="544"/>
      <c r="V1434" s="548"/>
      <c r="W1434" s="534"/>
      <c r="X1434" s="537"/>
      <c r="Y1434" s="534"/>
      <c r="Z1434" s="538"/>
      <c r="AA1434" s="531">
        <f>ROUND(ROUND(ROUND(ROUND(ROUND(F1353*K1432,0)*N1429,0)*R1434,0)*V1423,0)-Y1402,0)</f>
        <v>65</v>
      </c>
      <c r="AB1434" s="539"/>
      <c r="AC1434" s="504"/>
    </row>
    <row r="1435" spans="1:29" ht="16.7" customHeight="1" x14ac:dyDescent="0.15">
      <c r="A1435" s="520">
        <v>22</v>
      </c>
      <c r="B1435" s="520" t="s">
        <v>17368</v>
      </c>
      <c r="C1435" s="521" t="s">
        <v>17369</v>
      </c>
      <c r="D1435" s="542"/>
      <c r="E1435" s="534"/>
      <c r="F1435" s="534"/>
      <c r="H1435" s="541"/>
      <c r="I1435" s="757"/>
      <c r="J1435" s="525"/>
      <c r="K1435" s="758"/>
      <c r="L1435" s="966" t="s">
        <v>14896</v>
      </c>
      <c r="M1435" s="525" t="s">
        <v>1678</v>
      </c>
      <c r="N1435" s="529">
        <v>0.7</v>
      </c>
      <c r="O1435" s="759"/>
      <c r="P1435" s="760"/>
      <c r="Q1435" s="526"/>
      <c r="R1435" s="527"/>
      <c r="S1435" s="1054" t="s">
        <v>14959</v>
      </c>
      <c r="T1435" s="968" t="s">
        <v>12840</v>
      </c>
      <c r="U1435" s="525" t="s">
        <v>1678</v>
      </c>
      <c r="V1435" s="529">
        <v>0.7</v>
      </c>
      <c r="W1435" s="534"/>
      <c r="X1435" s="537"/>
      <c r="Y1435" s="534"/>
      <c r="Z1435" s="538"/>
      <c r="AA1435" s="531">
        <f>ROUND(ROUND(ROUND(F1353*N1435,0)*V1435,0)-Y1402,0)</f>
        <v>210</v>
      </c>
      <c r="AB1435" s="539"/>
      <c r="AC1435" s="504"/>
    </row>
    <row r="1436" spans="1:29" ht="16.7" customHeight="1" x14ac:dyDescent="0.15">
      <c r="A1436" s="520">
        <v>22</v>
      </c>
      <c r="B1436" s="520" t="s">
        <v>6253</v>
      </c>
      <c r="C1436" s="521" t="s">
        <v>17370</v>
      </c>
      <c r="D1436" s="542"/>
      <c r="E1436" s="534"/>
      <c r="F1436" s="534"/>
      <c r="H1436" s="541"/>
      <c r="J1436" s="537"/>
      <c r="K1436" s="742"/>
      <c r="L1436" s="1032"/>
      <c r="M1436" s="537"/>
      <c r="O1436" s="1048" t="s">
        <v>10414</v>
      </c>
      <c r="P1436" s="626" t="s">
        <v>16</v>
      </c>
      <c r="Q1436" s="526" t="s">
        <v>1678</v>
      </c>
      <c r="R1436" s="527">
        <v>0.7</v>
      </c>
      <c r="S1436" s="1055"/>
      <c r="T1436" s="1032"/>
      <c r="U1436" s="537"/>
      <c r="W1436" s="534"/>
      <c r="X1436" s="537"/>
      <c r="Y1436" s="534"/>
      <c r="Z1436" s="538"/>
      <c r="AA1436" s="531">
        <f>ROUND(ROUND(ROUND(ROUND(F1353*N1435,0)*R1436,0)*V1435,0)-Y1402,0)</f>
        <v>143</v>
      </c>
      <c r="AB1436" s="539"/>
      <c r="AC1436" s="504"/>
    </row>
    <row r="1437" spans="1:29" ht="16.7" customHeight="1" x14ac:dyDescent="0.15">
      <c r="A1437" s="520">
        <v>22</v>
      </c>
      <c r="B1437" s="520" t="s">
        <v>6255</v>
      </c>
      <c r="C1437" s="521" t="s">
        <v>17371</v>
      </c>
      <c r="D1437" s="542"/>
      <c r="E1437" s="534"/>
      <c r="F1437" s="534"/>
      <c r="H1437" s="541"/>
      <c r="I1437" s="763"/>
      <c r="J1437" s="544"/>
      <c r="K1437" s="579"/>
      <c r="L1437" s="1032"/>
      <c r="M1437" s="537"/>
      <c r="O1437" s="979"/>
      <c r="P1437" s="626" t="s">
        <v>3833</v>
      </c>
      <c r="Q1437" s="526" t="s">
        <v>1678</v>
      </c>
      <c r="R1437" s="527">
        <v>0.5</v>
      </c>
      <c r="S1437" s="1055"/>
      <c r="T1437" s="1032"/>
      <c r="U1437" s="537"/>
      <c r="W1437" s="534"/>
      <c r="X1437" s="537"/>
      <c r="Y1437" s="534"/>
      <c r="Z1437" s="538"/>
      <c r="AA1437" s="531">
        <f>ROUND(ROUND(ROUND(ROUND(F1353*N1435,0)*R1437,0)*V1435,0)-Y1402,0)</f>
        <v>99</v>
      </c>
      <c r="AB1437" s="539"/>
      <c r="AC1437" s="504"/>
    </row>
    <row r="1438" spans="1:29" ht="16.7" customHeight="1" x14ac:dyDescent="0.15">
      <c r="A1438" s="520">
        <v>22</v>
      </c>
      <c r="B1438" s="520" t="s">
        <v>6257</v>
      </c>
      <c r="C1438" s="521" t="s">
        <v>17372</v>
      </c>
      <c r="D1438" s="542"/>
      <c r="E1438" s="534"/>
      <c r="F1438" s="534"/>
      <c r="H1438" s="541"/>
      <c r="I1438" s="1049" t="s">
        <v>10418</v>
      </c>
      <c r="J1438" s="525" t="s">
        <v>1678</v>
      </c>
      <c r="K1438" s="718">
        <v>0.96499999999999997</v>
      </c>
      <c r="L1438" s="1032"/>
      <c r="M1438" s="537"/>
      <c r="O1438" s="759"/>
      <c r="P1438" s="760"/>
      <c r="Q1438" s="526"/>
      <c r="R1438" s="527"/>
      <c r="S1438" s="1055"/>
      <c r="T1438" s="1032"/>
      <c r="U1438" s="537"/>
      <c r="W1438" s="534"/>
      <c r="X1438" s="537"/>
      <c r="Y1438" s="534"/>
      <c r="Z1438" s="538"/>
      <c r="AA1438" s="531">
        <f>ROUND(ROUND(ROUND(ROUND(ROUND(F1353*K1438,0)*N1435,0)*V1435,0),0)-Y1402,0)</f>
        <v>202</v>
      </c>
      <c r="AB1438" s="539"/>
      <c r="AC1438" s="504"/>
    </row>
    <row r="1439" spans="1:29" ht="16.7" customHeight="1" x14ac:dyDescent="0.15">
      <c r="A1439" s="520">
        <v>22</v>
      </c>
      <c r="B1439" s="520" t="s">
        <v>6259</v>
      </c>
      <c r="C1439" s="521" t="s">
        <v>17373</v>
      </c>
      <c r="D1439" s="542"/>
      <c r="E1439" s="534"/>
      <c r="F1439" s="534"/>
      <c r="H1439" s="541"/>
      <c r="I1439" s="1047"/>
      <c r="J1439" s="537"/>
      <c r="L1439" s="1032"/>
      <c r="M1439" s="537"/>
      <c r="O1439" s="1048" t="s">
        <v>10414</v>
      </c>
      <c r="P1439" s="626" t="s">
        <v>16</v>
      </c>
      <c r="Q1439" s="526" t="s">
        <v>1678</v>
      </c>
      <c r="R1439" s="527">
        <v>0.7</v>
      </c>
      <c r="S1439" s="1055"/>
      <c r="T1439" s="1032"/>
      <c r="U1439" s="537"/>
      <c r="W1439" s="534"/>
      <c r="X1439" s="537"/>
      <c r="Y1439" s="534"/>
      <c r="Z1439" s="538"/>
      <c r="AA1439" s="531">
        <f>ROUND(ROUND(ROUND(ROUND(ROUND(ROUND(F1353*K1438,0)*N1435,0)*R1439,0)*V1435,0),0)-Y1402,0)</f>
        <v>138</v>
      </c>
      <c r="AB1439" s="539"/>
      <c r="AC1439" s="504"/>
    </row>
    <row r="1440" spans="1:29" ht="16.7" customHeight="1" x14ac:dyDescent="0.15">
      <c r="A1440" s="520">
        <v>22</v>
      </c>
      <c r="B1440" s="520" t="s">
        <v>6261</v>
      </c>
      <c r="C1440" s="521" t="s">
        <v>17374</v>
      </c>
      <c r="D1440" s="542"/>
      <c r="E1440" s="534"/>
      <c r="F1440" s="534"/>
      <c r="H1440" s="541"/>
      <c r="I1440" s="1044"/>
      <c r="J1440" s="544"/>
      <c r="K1440" s="725"/>
      <c r="L1440" s="967"/>
      <c r="M1440" s="544"/>
      <c r="N1440" s="548"/>
      <c r="O1440" s="979"/>
      <c r="P1440" s="626" t="s">
        <v>3833</v>
      </c>
      <c r="Q1440" s="526" t="s">
        <v>1678</v>
      </c>
      <c r="R1440" s="527">
        <v>0.5</v>
      </c>
      <c r="S1440" s="1055"/>
      <c r="T1440" s="1032"/>
      <c r="U1440" s="537"/>
      <c r="W1440" s="534"/>
      <c r="X1440" s="537"/>
      <c r="Y1440" s="534"/>
      <c r="Z1440" s="538"/>
      <c r="AA1440" s="531">
        <f>ROUND(ROUND(ROUND(ROUND(ROUND(ROUND(F1353*K1438,0)*N1435,0)*R1440,0)*V1435,0),0)-Y1402,0)</f>
        <v>95</v>
      </c>
      <c r="AB1440" s="539"/>
      <c r="AC1440" s="504"/>
    </row>
    <row r="1441" spans="1:29" ht="16.7" customHeight="1" x14ac:dyDescent="0.15">
      <c r="A1441" s="520">
        <v>22</v>
      </c>
      <c r="B1441" s="520" t="s">
        <v>6263</v>
      </c>
      <c r="C1441" s="521" t="s">
        <v>17375</v>
      </c>
      <c r="D1441" s="542"/>
      <c r="E1441" s="534"/>
      <c r="F1441" s="534"/>
      <c r="H1441" s="541"/>
      <c r="I1441" s="757"/>
      <c r="J1441" s="525"/>
      <c r="K1441" s="758"/>
      <c r="L1441" s="966" t="s">
        <v>14906</v>
      </c>
      <c r="M1441" s="525" t="s">
        <v>1678</v>
      </c>
      <c r="N1441" s="529">
        <v>0.5</v>
      </c>
      <c r="O1441" s="759"/>
      <c r="P1441" s="760"/>
      <c r="Q1441" s="526"/>
      <c r="R1441" s="527"/>
      <c r="S1441" s="1055"/>
      <c r="T1441" s="1032"/>
      <c r="U1441" s="537"/>
      <c r="W1441" s="534"/>
      <c r="X1441" s="537"/>
      <c r="Y1441" s="534"/>
      <c r="Z1441" s="538"/>
      <c r="AA1441" s="531">
        <f>ROUND(ROUND(ROUND(F1353*N1441,0)*V1435,0)-Y1402,0)</f>
        <v>147</v>
      </c>
      <c r="AB1441" s="539"/>
      <c r="AC1441" s="504"/>
    </row>
    <row r="1442" spans="1:29" ht="16.7" customHeight="1" x14ac:dyDescent="0.15">
      <c r="A1442" s="520">
        <v>22</v>
      </c>
      <c r="B1442" s="520" t="s">
        <v>17376</v>
      </c>
      <c r="C1442" s="521" t="s">
        <v>17377</v>
      </c>
      <c r="D1442" s="542"/>
      <c r="E1442" s="534"/>
      <c r="F1442" s="534"/>
      <c r="H1442" s="541"/>
      <c r="J1442" s="537"/>
      <c r="K1442" s="742"/>
      <c r="L1442" s="1032"/>
      <c r="M1442" s="537"/>
      <c r="O1442" s="1048" t="s">
        <v>10414</v>
      </c>
      <c r="P1442" s="626" t="s">
        <v>16</v>
      </c>
      <c r="Q1442" s="526" t="s">
        <v>1678</v>
      </c>
      <c r="R1442" s="527">
        <v>0.7</v>
      </c>
      <c r="S1442" s="1055"/>
      <c r="T1442" s="1032"/>
      <c r="U1442" s="537"/>
      <c r="W1442" s="534"/>
      <c r="X1442" s="537"/>
      <c r="Y1442" s="534"/>
      <c r="Z1442" s="538"/>
      <c r="AA1442" s="531">
        <f>ROUND(ROUND(ROUND(ROUND(F1353*N1441,0)*R1442,0)*V1435,0)-Y1402,0)</f>
        <v>99</v>
      </c>
      <c r="AB1442" s="539"/>
      <c r="AC1442" s="504"/>
    </row>
    <row r="1443" spans="1:29" ht="16.7" customHeight="1" x14ac:dyDescent="0.15">
      <c r="A1443" s="520">
        <v>22</v>
      </c>
      <c r="B1443" s="520" t="s">
        <v>17378</v>
      </c>
      <c r="C1443" s="521" t="s">
        <v>17379</v>
      </c>
      <c r="D1443" s="542"/>
      <c r="E1443" s="534"/>
      <c r="F1443" s="534"/>
      <c r="H1443" s="541"/>
      <c r="I1443" s="763"/>
      <c r="J1443" s="544"/>
      <c r="K1443" s="579"/>
      <c r="L1443" s="1032"/>
      <c r="M1443" s="537"/>
      <c r="O1443" s="979"/>
      <c r="P1443" s="626" t="s">
        <v>3833</v>
      </c>
      <c r="Q1443" s="526" t="s">
        <v>1678</v>
      </c>
      <c r="R1443" s="527">
        <v>0.5</v>
      </c>
      <c r="S1443" s="1055"/>
      <c r="T1443" s="1032"/>
      <c r="U1443" s="537"/>
      <c r="W1443" s="534"/>
      <c r="X1443" s="537"/>
      <c r="Y1443" s="534"/>
      <c r="Z1443" s="538"/>
      <c r="AA1443" s="531">
        <f>ROUND(ROUND(ROUND(ROUND(F1353*N1441,0)*R1443,0)*V1435,0)-Y1402,0)</f>
        <v>68</v>
      </c>
      <c r="AB1443" s="539"/>
      <c r="AC1443" s="504"/>
    </row>
    <row r="1444" spans="1:29" ht="16.7" customHeight="1" x14ac:dyDescent="0.15">
      <c r="A1444" s="520">
        <v>22</v>
      </c>
      <c r="B1444" s="520" t="s">
        <v>17380</v>
      </c>
      <c r="C1444" s="521" t="s">
        <v>17381</v>
      </c>
      <c r="D1444" s="542"/>
      <c r="E1444" s="534"/>
      <c r="F1444" s="534"/>
      <c r="H1444" s="541"/>
      <c r="I1444" s="1049" t="s">
        <v>10418</v>
      </c>
      <c r="J1444" s="525" t="s">
        <v>1678</v>
      </c>
      <c r="K1444" s="718">
        <v>0.96499999999999997</v>
      </c>
      <c r="L1444" s="1032"/>
      <c r="M1444" s="537"/>
      <c r="O1444" s="759"/>
      <c r="P1444" s="760"/>
      <c r="Q1444" s="526"/>
      <c r="R1444" s="527"/>
      <c r="S1444" s="1055"/>
      <c r="T1444" s="1032"/>
      <c r="U1444" s="537"/>
      <c r="W1444" s="534"/>
      <c r="X1444" s="537"/>
      <c r="Y1444" s="534"/>
      <c r="Z1444" s="538"/>
      <c r="AA1444" s="531">
        <f>ROUND(ROUND(ROUND(ROUND(ROUND(F1353*K1444,0)*N1441,0),0)*V1435,0)-Y1402,0)</f>
        <v>141</v>
      </c>
      <c r="AB1444" s="539"/>
      <c r="AC1444" s="504"/>
    </row>
    <row r="1445" spans="1:29" ht="16.7" customHeight="1" x14ac:dyDescent="0.15">
      <c r="A1445" s="520">
        <v>22</v>
      </c>
      <c r="B1445" s="520" t="s">
        <v>17382</v>
      </c>
      <c r="C1445" s="521" t="s">
        <v>17383</v>
      </c>
      <c r="D1445" s="542"/>
      <c r="E1445" s="534"/>
      <c r="F1445" s="534"/>
      <c r="H1445" s="541"/>
      <c r="I1445" s="1047"/>
      <c r="J1445" s="537"/>
      <c r="L1445" s="1032"/>
      <c r="M1445" s="537"/>
      <c r="O1445" s="1048" t="s">
        <v>10414</v>
      </c>
      <c r="P1445" s="626" t="s">
        <v>16</v>
      </c>
      <c r="Q1445" s="526" t="s">
        <v>1678</v>
      </c>
      <c r="R1445" s="527">
        <v>0.7</v>
      </c>
      <c r="S1445" s="1055"/>
      <c r="T1445" s="1032"/>
      <c r="U1445" s="537"/>
      <c r="W1445" s="534"/>
      <c r="X1445" s="537"/>
      <c r="Y1445" s="534"/>
      <c r="Z1445" s="538"/>
      <c r="AA1445" s="531">
        <f>ROUND(ROUND(ROUND(ROUND(ROUND(F1353*K1444,0)*N1441,0)*R1445,0)*V1435,0)-Y1402,0)</f>
        <v>95</v>
      </c>
      <c r="AB1445" s="539"/>
      <c r="AC1445" s="504"/>
    </row>
    <row r="1446" spans="1:29" ht="16.7" customHeight="1" x14ac:dyDescent="0.15">
      <c r="A1446" s="520">
        <v>22</v>
      </c>
      <c r="B1446" s="520" t="s">
        <v>17384</v>
      </c>
      <c r="C1446" s="521" t="s">
        <v>17385</v>
      </c>
      <c r="D1446" s="557"/>
      <c r="E1446" s="550"/>
      <c r="F1446" s="550"/>
      <c r="G1446" s="650"/>
      <c r="H1446" s="558"/>
      <c r="I1446" s="1044"/>
      <c r="J1446" s="544"/>
      <c r="K1446" s="725"/>
      <c r="L1446" s="967"/>
      <c r="M1446" s="544"/>
      <c r="N1446" s="548"/>
      <c r="O1446" s="979"/>
      <c r="P1446" s="626" t="s">
        <v>3833</v>
      </c>
      <c r="Q1446" s="526" t="s">
        <v>1678</v>
      </c>
      <c r="R1446" s="527">
        <v>0.5</v>
      </c>
      <c r="S1446" s="1052"/>
      <c r="T1446" s="967"/>
      <c r="U1446" s="544"/>
      <c r="V1446" s="548"/>
      <c r="W1446" s="550"/>
      <c r="X1446" s="544"/>
      <c r="Y1446" s="550"/>
      <c r="Z1446" s="553"/>
      <c r="AA1446" s="531">
        <f>ROUND(ROUND(ROUND(ROUND(ROUND(F1353*K1444,0)*N1441,0)*R1446,0)*V1435,0)-Y1402,0)</f>
        <v>65</v>
      </c>
      <c r="AB1446" s="559"/>
      <c r="AC1446" s="504"/>
    </row>
    <row r="1447" spans="1:29" ht="16.7" customHeight="1" x14ac:dyDescent="0.15">
      <c r="A1447" s="520">
        <v>22</v>
      </c>
      <c r="B1447" s="520">
        <v>9701</v>
      </c>
      <c r="C1447" s="521" t="s">
        <v>17386</v>
      </c>
      <c r="D1447" s="522"/>
      <c r="E1447" s="945" t="s">
        <v>17387</v>
      </c>
      <c r="F1447" s="947" t="s">
        <v>10412</v>
      </c>
      <c r="G1447" s="947"/>
      <c r="H1447" s="941"/>
      <c r="I1447" s="757"/>
      <c r="J1447" s="525"/>
      <c r="K1447" s="758"/>
      <c r="L1447" s="1050" t="s">
        <v>14896</v>
      </c>
      <c r="M1447" s="525" t="s">
        <v>1678</v>
      </c>
      <c r="N1447" s="529">
        <v>0.7</v>
      </c>
      <c r="O1447" s="759"/>
      <c r="P1447" s="760"/>
      <c r="Q1447" s="526"/>
      <c r="R1447" s="527"/>
      <c r="S1447" s="761"/>
      <c r="T1447" s="757"/>
      <c r="U1447" s="525"/>
      <c r="V1447" s="529"/>
      <c r="W1447" s="522"/>
      <c r="X1447" s="525"/>
      <c r="Y1447" s="522"/>
      <c r="Z1447" s="530"/>
      <c r="AA1447" s="531">
        <f>ROUND(F1449*N1447,0)</f>
        <v>736</v>
      </c>
      <c r="AB1447" s="532"/>
      <c r="AC1447" s="504"/>
    </row>
    <row r="1448" spans="1:29" ht="16.7" customHeight="1" x14ac:dyDescent="0.15">
      <c r="A1448" s="520">
        <v>22</v>
      </c>
      <c r="B1448" s="520">
        <v>9702</v>
      </c>
      <c r="C1448" s="521" t="s">
        <v>17388</v>
      </c>
      <c r="D1448" s="534"/>
      <c r="E1448" s="946"/>
      <c r="F1448" s="948"/>
      <c r="G1448" s="948"/>
      <c r="H1448" s="942"/>
      <c r="J1448" s="537"/>
      <c r="K1448" s="742"/>
      <c r="L1448" s="1032"/>
      <c r="M1448" s="537"/>
      <c r="O1448" s="1048" t="s">
        <v>10414</v>
      </c>
      <c r="P1448" s="626" t="s">
        <v>16</v>
      </c>
      <c r="Q1448" s="526" t="s">
        <v>1678</v>
      </c>
      <c r="R1448" s="527">
        <v>0.7</v>
      </c>
      <c r="S1448" s="762"/>
      <c r="U1448" s="537"/>
      <c r="W1448" s="534"/>
      <c r="X1448" s="537"/>
      <c r="Y1448" s="534"/>
      <c r="Z1448" s="538"/>
      <c r="AA1448" s="531">
        <f>ROUND(ROUND(F1449*N1447,0)*R1448,0)</f>
        <v>515</v>
      </c>
      <c r="AB1448" s="539"/>
      <c r="AC1448" s="504"/>
    </row>
    <row r="1449" spans="1:29" ht="16.7" customHeight="1" x14ac:dyDescent="0.15">
      <c r="A1449" s="520">
        <v>22</v>
      </c>
      <c r="B1449" s="520" t="s">
        <v>17389</v>
      </c>
      <c r="C1449" s="521" t="s">
        <v>17390</v>
      </c>
      <c r="D1449" s="534"/>
      <c r="E1449" s="946"/>
      <c r="F1449" s="1035">
        <f>'6生活介護(基本)'!F729</f>
        <v>1052</v>
      </c>
      <c r="G1449" s="1035"/>
      <c r="H1449" s="541" t="s">
        <v>9</v>
      </c>
      <c r="I1449" s="763"/>
      <c r="J1449" s="544"/>
      <c r="K1449" s="579"/>
      <c r="L1449" s="1032"/>
      <c r="M1449" s="537"/>
      <c r="O1449" s="979"/>
      <c r="P1449" s="626" t="s">
        <v>3833</v>
      </c>
      <c r="Q1449" s="526" t="s">
        <v>1678</v>
      </c>
      <c r="R1449" s="527">
        <v>0.5</v>
      </c>
      <c r="S1449" s="762"/>
      <c r="U1449" s="537"/>
      <c r="W1449" s="534"/>
      <c r="X1449" s="537"/>
      <c r="Y1449" s="534"/>
      <c r="Z1449" s="538"/>
      <c r="AA1449" s="531">
        <f>ROUND(ROUND(F1449*N1447,0)*R1449,0)</f>
        <v>368</v>
      </c>
      <c r="AB1449" s="539"/>
      <c r="AC1449" s="504"/>
    </row>
    <row r="1450" spans="1:29" ht="16.7" customHeight="1" x14ac:dyDescent="0.15">
      <c r="A1450" s="520">
        <v>22</v>
      </c>
      <c r="B1450" s="520">
        <v>9703</v>
      </c>
      <c r="C1450" s="521" t="s">
        <v>17391</v>
      </c>
      <c r="D1450" s="534"/>
      <c r="E1450" s="1053"/>
      <c r="F1450" s="537"/>
      <c r="H1450" s="541"/>
      <c r="I1450" s="1049" t="s">
        <v>10418</v>
      </c>
      <c r="J1450" s="525" t="s">
        <v>1678</v>
      </c>
      <c r="K1450" s="718">
        <v>0.96499999999999997</v>
      </c>
      <c r="L1450" s="1032"/>
      <c r="M1450" s="537"/>
      <c r="O1450" s="759"/>
      <c r="P1450" s="760"/>
      <c r="Q1450" s="526"/>
      <c r="R1450" s="527"/>
      <c r="S1450" s="762"/>
      <c r="U1450" s="537"/>
      <c r="W1450" s="534"/>
      <c r="X1450" s="537"/>
      <c r="Y1450" s="534"/>
      <c r="Z1450" s="538"/>
      <c r="AA1450" s="531">
        <f>ROUND(ROUND(ROUND(F1449*K1450,0)*N1447,0),0)</f>
        <v>711</v>
      </c>
      <c r="AB1450" s="539"/>
      <c r="AC1450" s="504"/>
    </row>
    <row r="1451" spans="1:29" ht="16.7" customHeight="1" x14ac:dyDescent="0.15">
      <c r="A1451" s="520">
        <v>22</v>
      </c>
      <c r="B1451" s="520">
        <v>9704</v>
      </c>
      <c r="C1451" s="521" t="s">
        <v>17392</v>
      </c>
      <c r="D1451" s="542"/>
      <c r="E1451" s="534"/>
      <c r="F1451" s="534"/>
      <c r="H1451" s="541"/>
      <c r="I1451" s="1047"/>
      <c r="J1451" s="537"/>
      <c r="L1451" s="1032"/>
      <c r="M1451" s="537"/>
      <c r="O1451" s="1048" t="s">
        <v>10414</v>
      </c>
      <c r="P1451" s="626" t="s">
        <v>16</v>
      </c>
      <c r="Q1451" s="526" t="s">
        <v>1678</v>
      </c>
      <c r="R1451" s="527">
        <v>0.7</v>
      </c>
      <c r="S1451" s="762"/>
      <c r="U1451" s="537"/>
      <c r="W1451" s="534"/>
      <c r="X1451" s="537"/>
      <c r="Y1451" s="534"/>
      <c r="Z1451" s="538"/>
      <c r="AA1451" s="531">
        <f>ROUND(ROUND(ROUND(F1449*K1450,0)*N1447,0)*R1451,0)</f>
        <v>498</v>
      </c>
      <c r="AB1451" s="539"/>
      <c r="AC1451" s="504"/>
    </row>
    <row r="1452" spans="1:29" ht="16.7" customHeight="1" x14ac:dyDescent="0.15">
      <c r="A1452" s="520">
        <v>22</v>
      </c>
      <c r="B1452" s="520" t="s">
        <v>6361</v>
      </c>
      <c r="C1452" s="521" t="s">
        <v>17393</v>
      </c>
      <c r="D1452" s="542"/>
      <c r="E1452" s="534"/>
      <c r="F1452" s="534"/>
      <c r="H1452" s="541"/>
      <c r="I1452" s="1044"/>
      <c r="J1452" s="544"/>
      <c r="K1452" s="725"/>
      <c r="L1452" s="967"/>
      <c r="M1452" s="544"/>
      <c r="N1452" s="548"/>
      <c r="O1452" s="979"/>
      <c r="P1452" s="626" t="s">
        <v>3833</v>
      </c>
      <c r="Q1452" s="526" t="s">
        <v>1678</v>
      </c>
      <c r="R1452" s="527">
        <v>0.5</v>
      </c>
      <c r="S1452" s="762"/>
      <c r="U1452" s="537"/>
      <c r="W1452" s="534"/>
      <c r="X1452" s="537"/>
      <c r="Y1452" s="534"/>
      <c r="Z1452" s="538"/>
      <c r="AA1452" s="531">
        <f>ROUND(ROUND(ROUND(F1449*K1450,0)*N1447,0)*R1452,0)</f>
        <v>356</v>
      </c>
      <c r="AB1452" s="539"/>
      <c r="AC1452" s="504"/>
    </row>
    <row r="1453" spans="1:29" ht="16.7" customHeight="1" x14ac:dyDescent="0.15">
      <c r="A1453" s="520">
        <v>22</v>
      </c>
      <c r="B1453" s="520" t="s">
        <v>6363</v>
      </c>
      <c r="C1453" s="521" t="s">
        <v>17394</v>
      </c>
      <c r="D1453" s="542"/>
      <c r="E1453" s="534"/>
      <c r="F1453" s="534"/>
      <c r="H1453" s="541"/>
      <c r="I1453" s="757"/>
      <c r="J1453" s="525"/>
      <c r="K1453" s="758"/>
      <c r="L1453" s="966" t="s">
        <v>14906</v>
      </c>
      <c r="M1453" s="525" t="s">
        <v>1678</v>
      </c>
      <c r="N1453" s="529">
        <v>0.5</v>
      </c>
      <c r="O1453" s="759"/>
      <c r="P1453" s="760"/>
      <c r="Q1453" s="526"/>
      <c r="R1453" s="527"/>
      <c r="S1453" s="762"/>
      <c r="U1453" s="537"/>
      <c r="W1453" s="534"/>
      <c r="X1453" s="537"/>
      <c r="Y1453" s="534"/>
      <c r="Z1453" s="538"/>
      <c r="AA1453" s="531">
        <f>ROUND(F1449*N1453,0)</f>
        <v>526</v>
      </c>
      <c r="AB1453" s="539"/>
      <c r="AC1453" s="504"/>
    </row>
    <row r="1454" spans="1:29" ht="16.7" customHeight="1" x14ac:dyDescent="0.15">
      <c r="A1454" s="520">
        <v>22</v>
      </c>
      <c r="B1454" s="520" t="s">
        <v>6365</v>
      </c>
      <c r="C1454" s="521" t="s">
        <v>17395</v>
      </c>
      <c r="D1454" s="542"/>
      <c r="E1454" s="534"/>
      <c r="F1454" s="534"/>
      <c r="H1454" s="541"/>
      <c r="J1454" s="537"/>
      <c r="K1454" s="742"/>
      <c r="L1454" s="1032"/>
      <c r="M1454" s="537"/>
      <c r="O1454" s="1048" t="s">
        <v>10414</v>
      </c>
      <c r="P1454" s="626" t="s">
        <v>16</v>
      </c>
      <c r="Q1454" s="526" t="s">
        <v>1678</v>
      </c>
      <c r="R1454" s="527">
        <v>0.7</v>
      </c>
      <c r="S1454" s="762"/>
      <c r="U1454" s="537"/>
      <c r="W1454" s="534"/>
      <c r="X1454" s="537"/>
      <c r="Y1454" s="534"/>
      <c r="Z1454" s="538"/>
      <c r="AA1454" s="531">
        <f>ROUND(ROUND(F1449*N1453,0)*R1454,0)</f>
        <v>368</v>
      </c>
      <c r="AB1454" s="539"/>
      <c r="AC1454" s="504"/>
    </row>
    <row r="1455" spans="1:29" ht="16.7" customHeight="1" x14ac:dyDescent="0.15">
      <c r="A1455" s="520">
        <v>22</v>
      </c>
      <c r="B1455" s="520" t="s">
        <v>6367</v>
      </c>
      <c r="C1455" s="521" t="s">
        <v>17396</v>
      </c>
      <c r="D1455" s="542"/>
      <c r="E1455" s="534"/>
      <c r="F1455" s="534"/>
      <c r="H1455" s="541"/>
      <c r="I1455" s="763"/>
      <c r="J1455" s="544"/>
      <c r="K1455" s="579"/>
      <c r="L1455" s="1032"/>
      <c r="M1455" s="537"/>
      <c r="O1455" s="979"/>
      <c r="P1455" s="626" t="s">
        <v>3833</v>
      </c>
      <c r="Q1455" s="526" t="s">
        <v>1678</v>
      </c>
      <c r="R1455" s="527">
        <v>0.5</v>
      </c>
      <c r="S1455" s="762"/>
      <c r="U1455" s="537"/>
      <c r="W1455" s="534"/>
      <c r="X1455" s="537"/>
      <c r="Y1455" s="534"/>
      <c r="Z1455" s="538"/>
      <c r="AA1455" s="531">
        <f>ROUND(ROUND(F1449*N1453,0)*R1455,0)</f>
        <v>263</v>
      </c>
      <c r="AB1455" s="539"/>
      <c r="AC1455" s="504"/>
    </row>
    <row r="1456" spans="1:29" ht="16.7" customHeight="1" x14ac:dyDescent="0.15">
      <c r="A1456" s="520">
        <v>22</v>
      </c>
      <c r="B1456" s="520" t="s">
        <v>6369</v>
      </c>
      <c r="C1456" s="521" t="s">
        <v>17397</v>
      </c>
      <c r="D1456" s="542"/>
      <c r="E1456" s="534"/>
      <c r="F1456" s="534"/>
      <c r="H1456" s="541"/>
      <c r="I1456" s="1049" t="s">
        <v>10418</v>
      </c>
      <c r="J1456" s="525" t="s">
        <v>1678</v>
      </c>
      <c r="K1456" s="718">
        <v>0.96499999999999997</v>
      </c>
      <c r="L1456" s="1032"/>
      <c r="M1456" s="537"/>
      <c r="O1456" s="759"/>
      <c r="P1456" s="760"/>
      <c r="Q1456" s="526"/>
      <c r="R1456" s="527"/>
      <c r="S1456" s="762"/>
      <c r="U1456" s="537"/>
      <c r="W1456" s="534"/>
      <c r="X1456" s="537"/>
      <c r="Y1456" s="534"/>
      <c r="Z1456" s="538"/>
      <c r="AA1456" s="531">
        <f>ROUND(ROUND(ROUND(F1449*K1456,0)*N1453,0),0)</f>
        <v>508</v>
      </c>
      <c r="AB1456" s="539"/>
      <c r="AC1456" s="504"/>
    </row>
    <row r="1457" spans="1:29" ht="16.7" customHeight="1" x14ac:dyDescent="0.15">
      <c r="A1457" s="520">
        <v>22</v>
      </c>
      <c r="B1457" s="520" t="s">
        <v>6371</v>
      </c>
      <c r="C1457" s="521" t="s">
        <v>17398</v>
      </c>
      <c r="D1457" s="542"/>
      <c r="E1457" s="534"/>
      <c r="F1457" s="534"/>
      <c r="H1457" s="541"/>
      <c r="I1457" s="1047"/>
      <c r="J1457" s="537"/>
      <c r="L1457" s="1032"/>
      <c r="M1457" s="537"/>
      <c r="O1457" s="1048" t="s">
        <v>10414</v>
      </c>
      <c r="P1457" s="626" t="s">
        <v>16</v>
      </c>
      <c r="Q1457" s="526" t="s">
        <v>1678</v>
      </c>
      <c r="R1457" s="527">
        <v>0.7</v>
      </c>
      <c r="S1457" s="762"/>
      <c r="U1457" s="537"/>
      <c r="W1457" s="534"/>
      <c r="X1457" s="537"/>
      <c r="Y1457" s="534"/>
      <c r="Z1457" s="538"/>
      <c r="AA1457" s="531">
        <f>ROUND(ROUND(ROUND(F1449*K1456,0)*N1453,0)*R1457,0)</f>
        <v>356</v>
      </c>
      <c r="AB1457" s="539"/>
      <c r="AC1457" s="504"/>
    </row>
    <row r="1458" spans="1:29" ht="16.7" customHeight="1" x14ac:dyDescent="0.15">
      <c r="A1458" s="520">
        <v>22</v>
      </c>
      <c r="B1458" s="520" t="s">
        <v>17399</v>
      </c>
      <c r="C1458" s="521" t="s">
        <v>17400</v>
      </c>
      <c r="D1458" s="542"/>
      <c r="E1458" s="534"/>
      <c r="F1458" s="534"/>
      <c r="H1458" s="541"/>
      <c r="I1458" s="1044"/>
      <c r="J1458" s="544"/>
      <c r="K1458" s="725"/>
      <c r="L1458" s="967"/>
      <c r="M1458" s="544"/>
      <c r="N1458" s="548"/>
      <c r="O1458" s="979"/>
      <c r="P1458" s="626" t="s">
        <v>3833</v>
      </c>
      <c r="Q1458" s="526" t="s">
        <v>1678</v>
      </c>
      <c r="R1458" s="527">
        <v>0.5</v>
      </c>
      <c r="S1458" s="764"/>
      <c r="T1458" s="763"/>
      <c r="U1458" s="544"/>
      <c r="V1458" s="548"/>
      <c r="W1458" s="534"/>
      <c r="X1458" s="537"/>
      <c r="Y1458" s="534"/>
      <c r="Z1458" s="538"/>
      <c r="AA1458" s="531">
        <f>ROUND(ROUND(ROUND(F1449*K1456,0)*N1453,0)*R1458,0)</f>
        <v>254</v>
      </c>
      <c r="AB1458" s="539"/>
      <c r="AC1458" s="504"/>
    </row>
    <row r="1459" spans="1:29" ht="16.7" customHeight="1" x14ac:dyDescent="0.15">
      <c r="A1459" s="520">
        <v>22</v>
      </c>
      <c r="B1459" s="520">
        <v>9705</v>
      </c>
      <c r="C1459" s="521" t="s">
        <v>17401</v>
      </c>
      <c r="D1459" s="542"/>
      <c r="E1459" s="534"/>
      <c r="F1459" s="534"/>
      <c r="H1459" s="541"/>
      <c r="I1459" s="757"/>
      <c r="J1459" s="525"/>
      <c r="K1459" s="758"/>
      <c r="L1459" s="1050" t="s">
        <v>14896</v>
      </c>
      <c r="M1459" s="525" t="s">
        <v>1678</v>
      </c>
      <c r="N1459" s="529">
        <v>0.7</v>
      </c>
      <c r="O1459" s="759"/>
      <c r="P1459" s="760"/>
      <c r="Q1459" s="526"/>
      <c r="R1459" s="527"/>
      <c r="S1459" s="1054" t="s">
        <v>10423</v>
      </c>
      <c r="T1459" s="968" t="s">
        <v>12821</v>
      </c>
      <c r="U1459" s="525" t="s">
        <v>1678</v>
      </c>
      <c r="V1459" s="529">
        <v>0.5</v>
      </c>
      <c r="W1459" s="534"/>
      <c r="X1459" s="537"/>
      <c r="Y1459" s="534"/>
      <c r="Z1459" s="538"/>
      <c r="AA1459" s="531">
        <f>ROUND(ROUND(F1449*N1459,0)*V1459,0)</f>
        <v>368</v>
      </c>
      <c r="AB1459" s="539"/>
      <c r="AC1459" s="504"/>
    </row>
    <row r="1460" spans="1:29" ht="16.7" customHeight="1" x14ac:dyDescent="0.15">
      <c r="A1460" s="520">
        <v>22</v>
      </c>
      <c r="B1460" s="520">
        <v>9706</v>
      </c>
      <c r="C1460" s="521" t="s">
        <v>17402</v>
      </c>
      <c r="D1460" s="542"/>
      <c r="E1460" s="534"/>
      <c r="F1460" s="534"/>
      <c r="H1460" s="541"/>
      <c r="J1460" s="537"/>
      <c r="K1460" s="742"/>
      <c r="L1460" s="1032"/>
      <c r="M1460" s="537"/>
      <c r="O1460" s="1048" t="s">
        <v>10414</v>
      </c>
      <c r="P1460" s="626" t="s">
        <v>16</v>
      </c>
      <c r="Q1460" s="526" t="s">
        <v>1678</v>
      </c>
      <c r="R1460" s="527">
        <v>0.7</v>
      </c>
      <c r="S1460" s="1051"/>
      <c r="T1460" s="1032"/>
      <c r="U1460" s="537"/>
      <c r="W1460" s="534"/>
      <c r="X1460" s="537"/>
      <c r="Y1460" s="534"/>
      <c r="Z1460" s="538"/>
      <c r="AA1460" s="531">
        <f>ROUND(ROUND(ROUND(F1449*N1459,0)*R1460,0)*V1459,0)</f>
        <v>258</v>
      </c>
      <c r="AB1460" s="539"/>
      <c r="AC1460" s="504"/>
    </row>
    <row r="1461" spans="1:29" ht="16.7" customHeight="1" x14ac:dyDescent="0.15">
      <c r="A1461" s="520">
        <v>22</v>
      </c>
      <c r="B1461" s="520" t="s">
        <v>17403</v>
      </c>
      <c r="C1461" s="521" t="s">
        <v>17404</v>
      </c>
      <c r="D1461" s="542"/>
      <c r="E1461" s="534"/>
      <c r="F1461" s="534"/>
      <c r="H1461" s="541"/>
      <c r="I1461" s="763"/>
      <c r="J1461" s="544"/>
      <c r="K1461" s="579"/>
      <c r="L1461" s="1032"/>
      <c r="M1461" s="537"/>
      <c r="O1461" s="979"/>
      <c r="P1461" s="626" t="s">
        <v>3833</v>
      </c>
      <c r="Q1461" s="526" t="s">
        <v>1678</v>
      </c>
      <c r="R1461" s="527">
        <v>0.5</v>
      </c>
      <c r="S1461" s="1051"/>
      <c r="T1461" s="1032"/>
      <c r="U1461" s="537"/>
      <c r="W1461" s="534"/>
      <c r="X1461" s="537"/>
      <c r="Y1461" s="534"/>
      <c r="Z1461" s="538"/>
      <c r="AA1461" s="531">
        <f>ROUND(ROUND(ROUND(F1449*N1459,0)*R1461,0)*V1459,0)</f>
        <v>184</v>
      </c>
      <c r="AB1461" s="539"/>
      <c r="AC1461" s="504"/>
    </row>
    <row r="1462" spans="1:29" ht="16.7" customHeight="1" x14ac:dyDescent="0.15">
      <c r="A1462" s="520">
        <v>22</v>
      </c>
      <c r="B1462" s="520">
        <v>9707</v>
      </c>
      <c r="C1462" s="521" t="s">
        <v>17405</v>
      </c>
      <c r="D1462" s="542"/>
      <c r="E1462" s="534"/>
      <c r="F1462" s="534"/>
      <c r="H1462" s="541"/>
      <c r="I1462" s="1049" t="s">
        <v>10418</v>
      </c>
      <c r="J1462" s="525" t="s">
        <v>1678</v>
      </c>
      <c r="K1462" s="718">
        <v>0.96499999999999997</v>
      </c>
      <c r="L1462" s="1032"/>
      <c r="M1462" s="537"/>
      <c r="O1462" s="759"/>
      <c r="P1462" s="760"/>
      <c r="Q1462" s="526"/>
      <c r="R1462" s="527"/>
      <c r="S1462" s="1051"/>
      <c r="T1462" s="1032"/>
      <c r="U1462" s="537"/>
      <c r="W1462" s="534"/>
      <c r="X1462" s="537"/>
      <c r="Y1462" s="534"/>
      <c r="Z1462" s="538"/>
      <c r="AA1462" s="531">
        <f>ROUND(ROUND(ROUND(ROUND(F1449*K1462,0)*N1459,0)*V1459,0),0)</f>
        <v>356</v>
      </c>
      <c r="AB1462" s="539"/>
      <c r="AC1462" s="504"/>
    </row>
    <row r="1463" spans="1:29" ht="16.7" customHeight="1" x14ac:dyDescent="0.15">
      <c r="A1463" s="520">
        <v>22</v>
      </c>
      <c r="B1463" s="520">
        <v>9708</v>
      </c>
      <c r="C1463" s="521" t="s">
        <v>17406</v>
      </c>
      <c r="D1463" s="542"/>
      <c r="E1463" s="534"/>
      <c r="F1463" s="534"/>
      <c r="H1463" s="541"/>
      <c r="I1463" s="1047"/>
      <c r="J1463" s="537"/>
      <c r="L1463" s="1032"/>
      <c r="M1463" s="537"/>
      <c r="O1463" s="1048" t="s">
        <v>10414</v>
      </c>
      <c r="P1463" s="626" t="s">
        <v>16</v>
      </c>
      <c r="Q1463" s="526" t="s">
        <v>1678</v>
      </c>
      <c r="R1463" s="527">
        <v>0.7</v>
      </c>
      <c r="S1463" s="1051"/>
      <c r="T1463" s="1032"/>
      <c r="U1463" s="537"/>
      <c r="W1463" s="534"/>
      <c r="X1463" s="537"/>
      <c r="Y1463" s="534"/>
      <c r="Z1463" s="538"/>
      <c r="AA1463" s="531">
        <f>ROUND(ROUND(ROUND(ROUND(ROUND(F1449*K1462,0)*N1459,0)*R1463,0)*V1459,0),0)</f>
        <v>249</v>
      </c>
      <c r="AB1463" s="539"/>
      <c r="AC1463" s="504"/>
    </row>
    <row r="1464" spans="1:29" ht="16.7" customHeight="1" x14ac:dyDescent="0.15">
      <c r="A1464" s="520">
        <v>22</v>
      </c>
      <c r="B1464" s="520" t="s">
        <v>17407</v>
      </c>
      <c r="C1464" s="521" t="s">
        <v>17408</v>
      </c>
      <c r="D1464" s="542"/>
      <c r="E1464" s="534"/>
      <c r="F1464" s="534"/>
      <c r="H1464" s="541"/>
      <c r="I1464" s="1044"/>
      <c r="J1464" s="544"/>
      <c r="K1464" s="725"/>
      <c r="L1464" s="967"/>
      <c r="M1464" s="544"/>
      <c r="N1464" s="548"/>
      <c r="O1464" s="979"/>
      <c r="P1464" s="626" t="s">
        <v>3833</v>
      </c>
      <c r="Q1464" s="526" t="s">
        <v>1678</v>
      </c>
      <c r="R1464" s="527">
        <v>0.5</v>
      </c>
      <c r="S1464" s="1051"/>
      <c r="T1464" s="1032"/>
      <c r="U1464" s="537"/>
      <c r="W1464" s="534"/>
      <c r="X1464" s="537"/>
      <c r="Y1464" s="534"/>
      <c r="Z1464" s="538"/>
      <c r="AA1464" s="531">
        <f>ROUND(ROUND(ROUND(ROUND(ROUND(F1449*K1462,0)*N1459,0)*R1464,0)*V1459,0),0)</f>
        <v>178</v>
      </c>
      <c r="AB1464" s="539"/>
      <c r="AC1464" s="504"/>
    </row>
    <row r="1465" spans="1:29" ht="16.7" customHeight="1" x14ac:dyDescent="0.15">
      <c r="A1465" s="520">
        <v>22</v>
      </c>
      <c r="B1465" s="520" t="s">
        <v>17409</v>
      </c>
      <c r="C1465" s="521" t="s">
        <v>17410</v>
      </c>
      <c r="D1465" s="542"/>
      <c r="E1465" s="534"/>
      <c r="F1465" s="534"/>
      <c r="H1465" s="541"/>
      <c r="I1465" s="757"/>
      <c r="J1465" s="525"/>
      <c r="K1465" s="758"/>
      <c r="L1465" s="966" t="s">
        <v>14906</v>
      </c>
      <c r="M1465" s="525" t="s">
        <v>1678</v>
      </c>
      <c r="N1465" s="529">
        <v>0.5</v>
      </c>
      <c r="O1465" s="759"/>
      <c r="P1465" s="760"/>
      <c r="Q1465" s="526"/>
      <c r="R1465" s="527"/>
      <c r="S1465" s="1051"/>
      <c r="T1465" s="1032"/>
      <c r="U1465" s="537"/>
      <c r="W1465" s="534"/>
      <c r="X1465" s="537"/>
      <c r="Y1465" s="534"/>
      <c r="Z1465" s="538"/>
      <c r="AA1465" s="531">
        <f>ROUND(ROUND(F1449*N1465,0)*V1459,0)</f>
        <v>263</v>
      </c>
      <c r="AB1465" s="539"/>
      <c r="AC1465" s="504"/>
    </row>
    <row r="1466" spans="1:29" ht="16.7" customHeight="1" x14ac:dyDescent="0.15">
      <c r="A1466" s="520">
        <v>22</v>
      </c>
      <c r="B1466" s="520" t="s">
        <v>17411</v>
      </c>
      <c r="C1466" s="521" t="s">
        <v>17412</v>
      </c>
      <c r="D1466" s="542"/>
      <c r="E1466" s="534"/>
      <c r="F1466" s="534"/>
      <c r="H1466" s="541"/>
      <c r="J1466" s="537"/>
      <c r="K1466" s="742"/>
      <c r="L1466" s="1032"/>
      <c r="M1466" s="537"/>
      <c r="O1466" s="1048" t="s">
        <v>10414</v>
      </c>
      <c r="P1466" s="626" t="s">
        <v>16</v>
      </c>
      <c r="Q1466" s="526" t="s">
        <v>1678</v>
      </c>
      <c r="R1466" s="527">
        <v>0.7</v>
      </c>
      <c r="S1466" s="1051"/>
      <c r="T1466" s="1032"/>
      <c r="U1466" s="537"/>
      <c r="W1466" s="534"/>
      <c r="X1466" s="537"/>
      <c r="Y1466" s="534"/>
      <c r="Z1466" s="538"/>
      <c r="AA1466" s="531">
        <f>ROUND(ROUND(ROUND(F1449*N1465,0)*R1466,0)*V1459,0)</f>
        <v>184</v>
      </c>
      <c r="AB1466" s="539"/>
      <c r="AC1466" s="504"/>
    </row>
    <row r="1467" spans="1:29" ht="16.7" customHeight="1" x14ac:dyDescent="0.15">
      <c r="A1467" s="520">
        <v>22</v>
      </c>
      <c r="B1467" s="520" t="s">
        <v>17413</v>
      </c>
      <c r="C1467" s="521" t="s">
        <v>17414</v>
      </c>
      <c r="D1467" s="542"/>
      <c r="E1467" s="534"/>
      <c r="F1467" s="534"/>
      <c r="H1467" s="541"/>
      <c r="I1467" s="763"/>
      <c r="J1467" s="544"/>
      <c r="K1467" s="579"/>
      <c r="L1467" s="1032"/>
      <c r="M1467" s="537"/>
      <c r="O1467" s="979"/>
      <c r="P1467" s="626" t="s">
        <v>3833</v>
      </c>
      <c r="Q1467" s="526" t="s">
        <v>1678</v>
      </c>
      <c r="R1467" s="527">
        <v>0.5</v>
      </c>
      <c r="S1467" s="1051"/>
      <c r="T1467" s="1032"/>
      <c r="U1467" s="537"/>
      <c r="W1467" s="534"/>
      <c r="X1467" s="537"/>
      <c r="Y1467" s="534"/>
      <c r="Z1467" s="538"/>
      <c r="AA1467" s="531">
        <f>ROUND(ROUND(ROUND(F1449*N1465,0)*R1467,0)*V1459,0)</f>
        <v>132</v>
      </c>
      <c r="AB1467" s="539"/>
      <c r="AC1467" s="504"/>
    </row>
    <row r="1468" spans="1:29" ht="16.7" customHeight="1" x14ac:dyDescent="0.15">
      <c r="A1468" s="520">
        <v>22</v>
      </c>
      <c r="B1468" s="520" t="s">
        <v>6373</v>
      </c>
      <c r="C1468" s="521" t="s">
        <v>17415</v>
      </c>
      <c r="D1468" s="542"/>
      <c r="E1468" s="534"/>
      <c r="F1468" s="534"/>
      <c r="H1468" s="541"/>
      <c r="I1468" s="1049" t="s">
        <v>10418</v>
      </c>
      <c r="J1468" s="525" t="s">
        <v>1678</v>
      </c>
      <c r="K1468" s="718">
        <v>0.96499999999999997</v>
      </c>
      <c r="L1468" s="1032"/>
      <c r="M1468" s="537"/>
      <c r="O1468" s="759"/>
      <c r="P1468" s="760"/>
      <c r="Q1468" s="526"/>
      <c r="R1468" s="527"/>
      <c r="S1468" s="1051"/>
      <c r="T1468" s="1032"/>
      <c r="U1468" s="537"/>
      <c r="W1468" s="534"/>
      <c r="X1468" s="537"/>
      <c r="Y1468" s="534"/>
      <c r="Z1468" s="538"/>
      <c r="AA1468" s="531">
        <f>ROUND(ROUND(ROUND(ROUND(F1449*K1468,0)*N1465,0),0)*V1459,0)</f>
        <v>254</v>
      </c>
      <c r="AB1468" s="539"/>
      <c r="AC1468" s="504"/>
    </row>
    <row r="1469" spans="1:29" ht="16.7" customHeight="1" x14ac:dyDescent="0.15">
      <c r="A1469" s="520">
        <v>22</v>
      </c>
      <c r="B1469" s="520" t="s">
        <v>6375</v>
      </c>
      <c r="C1469" s="521" t="s">
        <v>17416</v>
      </c>
      <c r="D1469" s="542"/>
      <c r="E1469" s="534"/>
      <c r="F1469" s="534"/>
      <c r="H1469" s="541"/>
      <c r="I1469" s="1047"/>
      <c r="J1469" s="537"/>
      <c r="L1469" s="1032"/>
      <c r="M1469" s="537"/>
      <c r="O1469" s="1048" t="s">
        <v>10414</v>
      </c>
      <c r="P1469" s="626" t="s">
        <v>16</v>
      </c>
      <c r="Q1469" s="526" t="s">
        <v>1678</v>
      </c>
      <c r="R1469" s="527">
        <v>0.7</v>
      </c>
      <c r="S1469" s="1051"/>
      <c r="T1469" s="1032"/>
      <c r="U1469" s="537"/>
      <c r="W1469" s="534"/>
      <c r="X1469" s="537"/>
      <c r="Y1469" s="534"/>
      <c r="Z1469" s="538"/>
      <c r="AA1469" s="531">
        <f>ROUND(ROUND(ROUND(ROUND(F1449*K1468,0)*N1465,0)*R1469,0)*V1459,0)</f>
        <v>178</v>
      </c>
      <c r="AB1469" s="539"/>
      <c r="AC1469" s="504"/>
    </row>
    <row r="1470" spans="1:29" ht="16.7" customHeight="1" x14ac:dyDescent="0.15">
      <c r="A1470" s="520">
        <v>22</v>
      </c>
      <c r="B1470" s="520" t="s">
        <v>6377</v>
      </c>
      <c r="C1470" s="521" t="s">
        <v>17417</v>
      </c>
      <c r="D1470" s="542"/>
      <c r="E1470" s="534"/>
      <c r="F1470" s="534"/>
      <c r="H1470" s="541"/>
      <c r="I1470" s="1044"/>
      <c r="J1470" s="544"/>
      <c r="K1470" s="725"/>
      <c r="L1470" s="967"/>
      <c r="M1470" s="544"/>
      <c r="N1470" s="548"/>
      <c r="O1470" s="979"/>
      <c r="P1470" s="626" t="s">
        <v>3833</v>
      </c>
      <c r="Q1470" s="526" t="s">
        <v>1678</v>
      </c>
      <c r="R1470" s="527">
        <v>0.5</v>
      </c>
      <c r="S1470" s="1051"/>
      <c r="T1470" s="967"/>
      <c r="U1470" s="544"/>
      <c r="V1470" s="548"/>
      <c r="W1470" s="534"/>
      <c r="X1470" s="537"/>
      <c r="Y1470" s="534"/>
      <c r="Z1470" s="538"/>
      <c r="AA1470" s="531">
        <f>ROUND(ROUND(ROUND(ROUND(F1449*K1468,0)*N1465,0)*R1470,0)*V1459,0)</f>
        <v>127</v>
      </c>
      <c r="AB1470" s="539"/>
      <c r="AC1470" s="504"/>
    </row>
    <row r="1471" spans="1:29" ht="16.7" customHeight="1" x14ac:dyDescent="0.15">
      <c r="A1471" s="520">
        <v>22</v>
      </c>
      <c r="B1471" s="520">
        <v>9709</v>
      </c>
      <c r="C1471" s="521" t="s">
        <v>17418</v>
      </c>
      <c r="D1471" s="542"/>
      <c r="E1471" s="534"/>
      <c r="F1471" s="534"/>
      <c r="H1471" s="541"/>
      <c r="I1471" s="757"/>
      <c r="J1471" s="525"/>
      <c r="K1471" s="758"/>
      <c r="L1471" s="1050" t="s">
        <v>14896</v>
      </c>
      <c r="M1471" s="525" t="s">
        <v>1678</v>
      </c>
      <c r="N1471" s="529">
        <v>0.7</v>
      </c>
      <c r="O1471" s="759"/>
      <c r="P1471" s="760"/>
      <c r="Q1471" s="526"/>
      <c r="R1471" s="527"/>
      <c r="S1471" s="1051"/>
      <c r="T1471" s="968" t="s">
        <v>12830</v>
      </c>
      <c r="U1471" s="525" t="s">
        <v>1678</v>
      </c>
      <c r="V1471" s="529">
        <v>0.7</v>
      </c>
      <c r="W1471" s="534"/>
      <c r="X1471" s="537"/>
      <c r="Y1471" s="534"/>
      <c r="Z1471" s="538"/>
      <c r="AA1471" s="531">
        <f>ROUND(ROUND(F1449*N1471,0)*V1471,0)</f>
        <v>515</v>
      </c>
      <c r="AB1471" s="539"/>
      <c r="AC1471" s="504"/>
    </row>
    <row r="1472" spans="1:29" ht="16.7" customHeight="1" x14ac:dyDescent="0.15">
      <c r="A1472" s="520">
        <v>22</v>
      </c>
      <c r="B1472" s="520">
        <v>9710</v>
      </c>
      <c r="C1472" s="521" t="s">
        <v>17419</v>
      </c>
      <c r="D1472" s="542"/>
      <c r="E1472" s="534"/>
      <c r="F1472" s="534"/>
      <c r="H1472" s="541"/>
      <c r="J1472" s="537"/>
      <c r="K1472" s="742"/>
      <c r="L1472" s="1032"/>
      <c r="M1472" s="537"/>
      <c r="O1472" s="1048" t="s">
        <v>10414</v>
      </c>
      <c r="P1472" s="626" t="s">
        <v>16</v>
      </c>
      <c r="Q1472" s="526" t="s">
        <v>1678</v>
      </c>
      <c r="R1472" s="527">
        <v>0.7</v>
      </c>
      <c r="S1472" s="1051"/>
      <c r="T1472" s="1032"/>
      <c r="U1472" s="537"/>
      <c r="W1472" s="534"/>
      <c r="X1472" s="537"/>
      <c r="Y1472" s="534"/>
      <c r="Z1472" s="538"/>
      <c r="AA1472" s="531">
        <f>ROUND(ROUND(ROUND(F1449*N1471,0)*R1472,0)*V1471,0)</f>
        <v>361</v>
      </c>
      <c r="AB1472" s="539"/>
      <c r="AC1472" s="504"/>
    </row>
    <row r="1473" spans="1:29" ht="16.7" customHeight="1" x14ac:dyDescent="0.15">
      <c r="A1473" s="520">
        <v>22</v>
      </c>
      <c r="B1473" s="520" t="s">
        <v>6379</v>
      </c>
      <c r="C1473" s="521" t="s">
        <v>17420</v>
      </c>
      <c r="D1473" s="542"/>
      <c r="E1473" s="534"/>
      <c r="F1473" s="534"/>
      <c r="H1473" s="541"/>
      <c r="I1473" s="763"/>
      <c r="J1473" s="544"/>
      <c r="K1473" s="579"/>
      <c r="L1473" s="1032"/>
      <c r="M1473" s="537"/>
      <c r="O1473" s="979"/>
      <c r="P1473" s="626" t="s">
        <v>3833</v>
      </c>
      <c r="Q1473" s="526" t="s">
        <v>1678</v>
      </c>
      <c r="R1473" s="527">
        <v>0.5</v>
      </c>
      <c r="S1473" s="1051"/>
      <c r="T1473" s="1032"/>
      <c r="U1473" s="537"/>
      <c r="W1473" s="534"/>
      <c r="X1473" s="537"/>
      <c r="Y1473" s="534"/>
      <c r="Z1473" s="538"/>
      <c r="AA1473" s="531">
        <f>ROUND(ROUND(ROUND(F1449*N1471,0)*R1473,0)*V1471,0)</f>
        <v>258</v>
      </c>
      <c r="AB1473" s="539"/>
      <c r="AC1473" s="504"/>
    </row>
    <row r="1474" spans="1:29" ht="16.7" customHeight="1" x14ac:dyDescent="0.15">
      <c r="A1474" s="520">
        <v>22</v>
      </c>
      <c r="B1474" s="520">
        <v>9031</v>
      </c>
      <c r="C1474" s="521" t="s">
        <v>17421</v>
      </c>
      <c r="D1474" s="542"/>
      <c r="E1474" s="534"/>
      <c r="F1474" s="534"/>
      <c r="H1474" s="541"/>
      <c r="I1474" s="1049" t="s">
        <v>10418</v>
      </c>
      <c r="J1474" s="525" t="s">
        <v>1678</v>
      </c>
      <c r="K1474" s="718">
        <v>0.96499999999999997</v>
      </c>
      <c r="L1474" s="1032"/>
      <c r="M1474" s="537"/>
      <c r="O1474" s="759"/>
      <c r="P1474" s="760"/>
      <c r="Q1474" s="526"/>
      <c r="R1474" s="527"/>
      <c r="S1474" s="1051"/>
      <c r="T1474" s="1032"/>
      <c r="U1474" s="537"/>
      <c r="W1474" s="534"/>
      <c r="X1474" s="537"/>
      <c r="Y1474" s="534"/>
      <c r="Z1474" s="538"/>
      <c r="AA1474" s="531">
        <f>ROUND(ROUND(ROUND(ROUND(F1449*K1474,0)*N1471,0)*V1471,0),0)</f>
        <v>498</v>
      </c>
      <c r="AB1474" s="539"/>
      <c r="AC1474" s="504"/>
    </row>
    <row r="1475" spans="1:29" ht="16.7" customHeight="1" x14ac:dyDescent="0.15">
      <c r="A1475" s="520">
        <v>22</v>
      </c>
      <c r="B1475" s="520">
        <v>9032</v>
      </c>
      <c r="C1475" s="521" t="s">
        <v>17422</v>
      </c>
      <c r="D1475" s="542"/>
      <c r="E1475" s="534"/>
      <c r="F1475" s="534"/>
      <c r="H1475" s="541"/>
      <c r="I1475" s="1047"/>
      <c r="J1475" s="537"/>
      <c r="L1475" s="1032"/>
      <c r="M1475" s="537"/>
      <c r="O1475" s="1048" t="s">
        <v>10414</v>
      </c>
      <c r="P1475" s="626" t="s">
        <v>16</v>
      </c>
      <c r="Q1475" s="526" t="s">
        <v>1678</v>
      </c>
      <c r="R1475" s="527">
        <v>0.7</v>
      </c>
      <c r="S1475" s="1051"/>
      <c r="T1475" s="1032"/>
      <c r="U1475" s="537"/>
      <c r="W1475" s="534"/>
      <c r="X1475" s="537"/>
      <c r="Y1475" s="534"/>
      <c r="Z1475" s="538"/>
      <c r="AA1475" s="531">
        <f>ROUND(ROUND(ROUND(ROUND(ROUND(F1449*K1474,0)*N1471,0)*R1475,0)*V1471,0),0)</f>
        <v>349</v>
      </c>
      <c r="AB1475" s="539"/>
      <c r="AC1475" s="504"/>
    </row>
    <row r="1476" spans="1:29" ht="16.7" customHeight="1" x14ac:dyDescent="0.15">
      <c r="A1476" s="520">
        <v>22</v>
      </c>
      <c r="B1476" s="520" t="s">
        <v>6381</v>
      </c>
      <c r="C1476" s="521" t="s">
        <v>17423</v>
      </c>
      <c r="D1476" s="542"/>
      <c r="E1476" s="534"/>
      <c r="F1476" s="534"/>
      <c r="H1476" s="541"/>
      <c r="I1476" s="1044"/>
      <c r="J1476" s="544"/>
      <c r="K1476" s="725"/>
      <c r="L1476" s="967"/>
      <c r="M1476" s="544"/>
      <c r="N1476" s="548"/>
      <c r="O1476" s="979"/>
      <c r="P1476" s="626" t="s">
        <v>3833</v>
      </c>
      <c r="Q1476" s="526" t="s">
        <v>1678</v>
      </c>
      <c r="R1476" s="527">
        <v>0.5</v>
      </c>
      <c r="S1476" s="1051"/>
      <c r="T1476" s="1032"/>
      <c r="U1476" s="537"/>
      <c r="W1476" s="534"/>
      <c r="X1476" s="537"/>
      <c r="Y1476" s="534"/>
      <c r="Z1476" s="538"/>
      <c r="AA1476" s="531">
        <f>ROUND(ROUND(ROUND(ROUND(ROUND(F1449*K1474,0)*N1471,0)*R1476,0)*V1471,0),0)</f>
        <v>249</v>
      </c>
      <c r="AB1476" s="539"/>
      <c r="AC1476" s="504"/>
    </row>
    <row r="1477" spans="1:29" ht="16.7" customHeight="1" x14ac:dyDescent="0.15">
      <c r="A1477" s="520">
        <v>22</v>
      </c>
      <c r="B1477" s="520" t="s">
        <v>6383</v>
      </c>
      <c r="C1477" s="521" t="s">
        <v>17424</v>
      </c>
      <c r="D1477" s="542"/>
      <c r="E1477" s="534"/>
      <c r="F1477" s="534"/>
      <c r="H1477" s="541"/>
      <c r="I1477" s="757"/>
      <c r="J1477" s="525"/>
      <c r="K1477" s="758"/>
      <c r="L1477" s="966" t="s">
        <v>14906</v>
      </c>
      <c r="M1477" s="525" t="s">
        <v>1678</v>
      </c>
      <c r="N1477" s="529">
        <v>0.5</v>
      </c>
      <c r="O1477" s="759"/>
      <c r="P1477" s="760"/>
      <c r="Q1477" s="526"/>
      <c r="R1477" s="527"/>
      <c r="S1477" s="1051"/>
      <c r="T1477" s="1032"/>
      <c r="U1477" s="537"/>
      <c r="W1477" s="534"/>
      <c r="X1477" s="537"/>
      <c r="Y1477" s="534"/>
      <c r="Z1477" s="538"/>
      <c r="AA1477" s="531">
        <f>ROUND(ROUND(F1449*N1477,0)*V1471,0)</f>
        <v>368</v>
      </c>
      <c r="AB1477" s="539"/>
      <c r="AC1477" s="504"/>
    </row>
    <row r="1478" spans="1:29" ht="16.7" customHeight="1" x14ac:dyDescent="0.15">
      <c r="A1478" s="520">
        <v>22</v>
      </c>
      <c r="B1478" s="520" t="s">
        <v>17425</v>
      </c>
      <c r="C1478" s="521" t="s">
        <v>17426</v>
      </c>
      <c r="D1478" s="542"/>
      <c r="E1478" s="534"/>
      <c r="F1478" s="534"/>
      <c r="H1478" s="541"/>
      <c r="J1478" s="537"/>
      <c r="K1478" s="742"/>
      <c r="L1478" s="1032"/>
      <c r="M1478" s="537"/>
      <c r="O1478" s="1048" t="s">
        <v>10414</v>
      </c>
      <c r="P1478" s="626" t="s">
        <v>16</v>
      </c>
      <c r="Q1478" s="526" t="s">
        <v>1678</v>
      </c>
      <c r="R1478" s="527">
        <v>0.7</v>
      </c>
      <c r="S1478" s="1051"/>
      <c r="T1478" s="1032"/>
      <c r="U1478" s="537"/>
      <c r="W1478" s="534"/>
      <c r="X1478" s="537"/>
      <c r="Y1478" s="534"/>
      <c r="Z1478" s="538"/>
      <c r="AA1478" s="531">
        <f>ROUND(ROUND(ROUND(F1449*N1477,0)*R1478,0)*V1471,0)</f>
        <v>258</v>
      </c>
      <c r="AB1478" s="539"/>
      <c r="AC1478" s="504"/>
    </row>
    <row r="1479" spans="1:29" ht="16.7" customHeight="1" x14ac:dyDescent="0.15">
      <c r="A1479" s="520">
        <v>22</v>
      </c>
      <c r="B1479" s="520" t="s">
        <v>17427</v>
      </c>
      <c r="C1479" s="521" t="s">
        <v>17428</v>
      </c>
      <c r="D1479" s="542"/>
      <c r="E1479" s="534"/>
      <c r="F1479" s="534"/>
      <c r="H1479" s="541"/>
      <c r="I1479" s="763"/>
      <c r="J1479" s="544"/>
      <c r="K1479" s="579"/>
      <c r="L1479" s="1032"/>
      <c r="M1479" s="537"/>
      <c r="O1479" s="979"/>
      <c r="P1479" s="626" t="s">
        <v>3833</v>
      </c>
      <c r="Q1479" s="526" t="s">
        <v>1678</v>
      </c>
      <c r="R1479" s="527">
        <v>0.5</v>
      </c>
      <c r="S1479" s="1051"/>
      <c r="T1479" s="1032"/>
      <c r="U1479" s="537"/>
      <c r="W1479" s="534"/>
      <c r="X1479" s="537"/>
      <c r="Y1479" s="534"/>
      <c r="Z1479" s="538"/>
      <c r="AA1479" s="531">
        <f>ROUND(ROUND(ROUND(F1449*N1477,0)*R1479,0)*V1471,0)</f>
        <v>184</v>
      </c>
      <c r="AB1479" s="539"/>
      <c r="AC1479" s="504"/>
    </row>
    <row r="1480" spans="1:29" ht="16.7" customHeight="1" x14ac:dyDescent="0.15">
      <c r="A1480" s="520">
        <v>22</v>
      </c>
      <c r="B1480" s="520" t="s">
        <v>17429</v>
      </c>
      <c r="C1480" s="521" t="s">
        <v>17430</v>
      </c>
      <c r="D1480" s="542"/>
      <c r="E1480" s="534"/>
      <c r="F1480" s="534"/>
      <c r="H1480" s="541"/>
      <c r="I1480" s="1049" t="s">
        <v>10418</v>
      </c>
      <c r="J1480" s="525" t="s">
        <v>1678</v>
      </c>
      <c r="K1480" s="718">
        <v>0.96499999999999997</v>
      </c>
      <c r="L1480" s="1032"/>
      <c r="M1480" s="537"/>
      <c r="O1480" s="759"/>
      <c r="P1480" s="760"/>
      <c r="Q1480" s="526"/>
      <c r="R1480" s="527"/>
      <c r="S1480" s="1051"/>
      <c r="T1480" s="1032"/>
      <c r="U1480" s="537"/>
      <c r="W1480" s="534"/>
      <c r="X1480" s="537"/>
      <c r="Y1480" s="534"/>
      <c r="Z1480" s="538"/>
      <c r="AA1480" s="531">
        <f>ROUND(ROUND(ROUND(ROUND(F1449*K1480,0)*N1477,0),0)*V1471,0)</f>
        <v>356</v>
      </c>
      <c r="AB1480" s="539"/>
      <c r="AC1480" s="504"/>
    </row>
    <row r="1481" spans="1:29" ht="16.7" customHeight="1" x14ac:dyDescent="0.15">
      <c r="A1481" s="520">
        <v>22</v>
      </c>
      <c r="B1481" s="520" t="s">
        <v>17431</v>
      </c>
      <c r="C1481" s="521" t="s">
        <v>17432</v>
      </c>
      <c r="D1481" s="542"/>
      <c r="E1481" s="534"/>
      <c r="F1481" s="534"/>
      <c r="H1481" s="541"/>
      <c r="I1481" s="1047"/>
      <c r="J1481" s="537"/>
      <c r="L1481" s="1032"/>
      <c r="M1481" s="537"/>
      <c r="O1481" s="1048" t="s">
        <v>10414</v>
      </c>
      <c r="P1481" s="626" t="s">
        <v>16</v>
      </c>
      <c r="Q1481" s="526" t="s">
        <v>1678</v>
      </c>
      <c r="R1481" s="527">
        <v>0.7</v>
      </c>
      <c r="S1481" s="1051"/>
      <c r="T1481" s="1032"/>
      <c r="U1481" s="537"/>
      <c r="W1481" s="534"/>
      <c r="X1481" s="537"/>
      <c r="Y1481" s="534"/>
      <c r="Z1481" s="538"/>
      <c r="AA1481" s="531">
        <f>ROUND(ROUND(ROUND(ROUND(F1449*K1480,0)*N1477,0)*R1481,0)*V1471,0)</f>
        <v>249</v>
      </c>
      <c r="AB1481" s="539"/>
      <c r="AC1481" s="504"/>
    </row>
    <row r="1482" spans="1:29" ht="16.7" customHeight="1" x14ac:dyDescent="0.15">
      <c r="A1482" s="520">
        <v>22</v>
      </c>
      <c r="B1482" s="520" t="s">
        <v>17433</v>
      </c>
      <c r="C1482" s="521" t="s">
        <v>17434</v>
      </c>
      <c r="D1482" s="542"/>
      <c r="E1482" s="534"/>
      <c r="F1482" s="534"/>
      <c r="H1482" s="541"/>
      <c r="I1482" s="1044"/>
      <c r="J1482" s="544"/>
      <c r="K1482" s="725"/>
      <c r="L1482" s="967"/>
      <c r="M1482" s="544"/>
      <c r="N1482" s="548"/>
      <c r="O1482" s="979"/>
      <c r="P1482" s="626" t="s">
        <v>3833</v>
      </c>
      <c r="Q1482" s="526" t="s">
        <v>1678</v>
      </c>
      <c r="R1482" s="527">
        <v>0.5</v>
      </c>
      <c r="S1482" s="1052"/>
      <c r="T1482" s="967"/>
      <c r="U1482" s="544"/>
      <c r="V1482" s="548"/>
      <c r="W1482" s="534"/>
      <c r="X1482" s="537"/>
      <c r="Y1482" s="534"/>
      <c r="Z1482" s="538"/>
      <c r="AA1482" s="531">
        <f>ROUND(ROUND(ROUND(ROUND(F1449*K1480,0)*N1477,0)*R1482,0)*V1471,0)</f>
        <v>178</v>
      </c>
      <c r="AB1482" s="539"/>
      <c r="AC1482" s="504"/>
    </row>
    <row r="1483" spans="1:29" ht="16.7" customHeight="1" x14ac:dyDescent="0.15">
      <c r="A1483" s="520">
        <v>22</v>
      </c>
      <c r="B1483" s="520" t="s">
        <v>17435</v>
      </c>
      <c r="C1483" s="521" t="s">
        <v>17436</v>
      </c>
      <c r="D1483" s="542"/>
      <c r="E1483" s="534"/>
      <c r="F1483" s="534"/>
      <c r="H1483" s="541"/>
      <c r="I1483" s="757"/>
      <c r="J1483" s="525"/>
      <c r="K1483" s="758"/>
      <c r="L1483" s="966" t="s">
        <v>14896</v>
      </c>
      <c r="M1483" s="525" t="s">
        <v>1678</v>
      </c>
      <c r="N1483" s="529">
        <v>0.7</v>
      </c>
      <c r="O1483" s="759"/>
      <c r="P1483" s="760"/>
      <c r="Q1483" s="526"/>
      <c r="R1483" s="527"/>
      <c r="S1483" s="1054" t="s">
        <v>14959</v>
      </c>
      <c r="T1483" s="968" t="s">
        <v>12840</v>
      </c>
      <c r="U1483" s="525" t="s">
        <v>1678</v>
      </c>
      <c r="V1483" s="529">
        <v>0.7</v>
      </c>
      <c r="W1483" s="534"/>
      <c r="X1483" s="537"/>
      <c r="Y1483" s="534"/>
      <c r="Z1483" s="538"/>
      <c r="AA1483" s="531">
        <f>ROUND(ROUND(F1449*N1483,0)*V1483,0)</f>
        <v>515</v>
      </c>
      <c r="AB1483" s="539"/>
      <c r="AC1483" s="504"/>
    </row>
    <row r="1484" spans="1:29" ht="16.7" customHeight="1" x14ac:dyDescent="0.15">
      <c r="A1484" s="520">
        <v>22</v>
      </c>
      <c r="B1484" s="520" t="s">
        <v>6385</v>
      </c>
      <c r="C1484" s="521" t="s">
        <v>17437</v>
      </c>
      <c r="D1484" s="542"/>
      <c r="E1484" s="534"/>
      <c r="F1484" s="534"/>
      <c r="H1484" s="541"/>
      <c r="J1484" s="537"/>
      <c r="K1484" s="742"/>
      <c r="L1484" s="1032"/>
      <c r="M1484" s="537"/>
      <c r="O1484" s="1048" t="s">
        <v>10414</v>
      </c>
      <c r="P1484" s="626" t="s">
        <v>16</v>
      </c>
      <c r="Q1484" s="526" t="s">
        <v>1678</v>
      </c>
      <c r="R1484" s="527">
        <v>0.7</v>
      </c>
      <c r="S1484" s="1055"/>
      <c r="T1484" s="1032"/>
      <c r="U1484" s="537"/>
      <c r="W1484" s="534"/>
      <c r="X1484" s="537"/>
      <c r="Y1484" s="534"/>
      <c r="Z1484" s="538"/>
      <c r="AA1484" s="531">
        <f>ROUND(ROUND(ROUND(F1449*N1483,0)*R1484,0)*V1483,0)</f>
        <v>361</v>
      </c>
      <c r="AB1484" s="539"/>
      <c r="AC1484" s="504"/>
    </row>
    <row r="1485" spans="1:29" ht="16.7" customHeight="1" x14ac:dyDescent="0.15">
      <c r="A1485" s="520">
        <v>22</v>
      </c>
      <c r="B1485" s="520" t="s">
        <v>6387</v>
      </c>
      <c r="C1485" s="521" t="s">
        <v>17438</v>
      </c>
      <c r="D1485" s="542"/>
      <c r="E1485" s="534"/>
      <c r="F1485" s="534"/>
      <c r="H1485" s="541"/>
      <c r="I1485" s="763"/>
      <c r="J1485" s="544"/>
      <c r="K1485" s="579"/>
      <c r="L1485" s="1032"/>
      <c r="M1485" s="537"/>
      <c r="O1485" s="979"/>
      <c r="P1485" s="626" t="s">
        <v>3833</v>
      </c>
      <c r="Q1485" s="526" t="s">
        <v>1678</v>
      </c>
      <c r="R1485" s="527">
        <v>0.5</v>
      </c>
      <c r="S1485" s="1055"/>
      <c r="T1485" s="1032"/>
      <c r="U1485" s="537"/>
      <c r="W1485" s="534"/>
      <c r="X1485" s="537"/>
      <c r="Y1485" s="534"/>
      <c r="Z1485" s="538"/>
      <c r="AA1485" s="531">
        <f>ROUND(ROUND(ROUND(F1449*N1483,0)*R1485,0)*V1483,0)</f>
        <v>258</v>
      </c>
      <c r="AB1485" s="539"/>
      <c r="AC1485" s="504"/>
    </row>
    <row r="1486" spans="1:29" ht="16.7" customHeight="1" x14ac:dyDescent="0.15">
      <c r="A1486" s="520">
        <v>22</v>
      </c>
      <c r="B1486" s="520" t="s">
        <v>6389</v>
      </c>
      <c r="C1486" s="521" t="s">
        <v>17439</v>
      </c>
      <c r="D1486" s="542"/>
      <c r="E1486" s="534"/>
      <c r="F1486" s="534"/>
      <c r="H1486" s="541"/>
      <c r="I1486" s="1049" t="s">
        <v>10418</v>
      </c>
      <c r="J1486" s="525" t="s">
        <v>1678</v>
      </c>
      <c r="K1486" s="718">
        <v>0.96499999999999997</v>
      </c>
      <c r="L1486" s="1032"/>
      <c r="M1486" s="537"/>
      <c r="O1486" s="759"/>
      <c r="P1486" s="760"/>
      <c r="Q1486" s="526"/>
      <c r="R1486" s="527"/>
      <c r="S1486" s="1055"/>
      <c r="T1486" s="1032"/>
      <c r="U1486" s="537"/>
      <c r="W1486" s="534"/>
      <c r="X1486" s="537"/>
      <c r="Y1486" s="534"/>
      <c r="Z1486" s="538"/>
      <c r="AA1486" s="531">
        <f>ROUND(ROUND(ROUND(ROUND(F1449*K1486,0)*N1483,0)*V1483,0),0)</f>
        <v>498</v>
      </c>
      <c r="AB1486" s="539"/>
      <c r="AC1486" s="504"/>
    </row>
    <row r="1487" spans="1:29" ht="16.7" customHeight="1" x14ac:dyDescent="0.15">
      <c r="A1487" s="520">
        <v>22</v>
      </c>
      <c r="B1487" s="520" t="s">
        <v>6391</v>
      </c>
      <c r="C1487" s="521" t="s">
        <v>17440</v>
      </c>
      <c r="D1487" s="542"/>
      <c r="E1487" s="534"/>
      <c r="F1487" s="534"/>
      <c r="H1487" s="541"/>
      <c r="I1487" s="1047"/>
      <c r="J1487" s="537"/>
      <c r="L1487" s="1032"/>
      <c r="M1487" s="537"/>
      <c r="O1487" s="1048" t="s">
        <v>10414</v>
      </c>
      <c r="P1487" s="626" t="s">
        <v>16</v>
      </c>
      <c r="Q1487" s="526" t="s">
        <v>1678</v>
      </c>
      <c r="R1487" s="527">
        <v>0.7</v>
      </c>
      <c r="S1487" s="1055"/>
      <c r="T1487" s="1032"/>
      <c r="U1487" s="537"/>
      <c r="W1487" s="534"/>
      <c r="X1487" s="537"/>
      <c r="Y1487" s="534"/>
      <c r="Z1487" s="538"/>
      <c r="AA1487" s="531">
        <f>ROUND(ROUND(ROUND(ROUND(ROUND(F1449*K1486,0)*N1483,0)*R1487,0)*V1483,0),0)</f>
        <v>349</v>
      </c>
      <c r="AB1487" s="539"/>
      <c r="AC1487" s="504"/>
    </row>
    <row r="1488" spans="1:29" ht="16.7" customHeight="1" x14ac:dyDescent="0.15">
      <c r="A1488" s="520">
        <v>22</v>
      </c>
      <c r="B1488" s="520" t="s">
        <v>6393</v>
      </c>
      <c r="C1488" s="521" t="s">
        <v>17441</v>
      </c>
      <c r="D1488" s="542"/>
      <c r="E1488" s="534"/>
      <c r="F1488" s="534"/>
      <c r="H1488" s="541"/>
      <c r="I1488" s="1044"/>
      <c r="J1488" s="544"/>
      <c r="K1488" s="725"/>
      <c r="L1488" s="967"/>
      <c r="M1488" s="544"/>
      <c r="N1488" s="548"/>
      <c r="O1488" s="979"/>
      <c r="P1488" s="626" t="s">
        <v>3833</v>
      </c>
      <c r="Q1488" s="526" t="s">
        <v>1678</v>
      </c>
      <c r="R1488" s="527">
        <v>0.5</v>
      </c>
      <c r="S1488" s="1055"/>
      <c r="T1488" s="1032"/>
      <c r="U1488" s="537"/>
      <c r="W1488" s="534"/>
      <c r="X1488" s="537"/>
      <c r="Y1488" s="534"/>
      <c r="Z1488" s="538"/>
      <c r="AA1488" s="531">
        <f>ROUND(ROUND(ROUND(ROUND(ROUND(F1449*K1486,0)*N1483,0)*R1488,0)*V1483,0),0)</f>
        <v>249</v>
      </c>
      <c r="AB1488" s="539"/>
      <c r="AC1488" s="504"/>
    </row>
    <row r="1489" spans="1:29" ht="16.7" customHeight="1" x14ac:dyDescent="0.15">
      <c r="A1489" s="520">
        <v>22</v>
      </c>
      <c r="B1489" s="520" t="s">
        <v>6395</v>
      </c>
      <c r="C1489" s="521" t="s">
        <v>17442</v>
      </c>
      <c r="D1489" s="542"/>
      <c r="E1489" s="534"/>
      <c r="F1489" s="534"/>
      <c r="H1489" s="541"/>
      <c r="I1489" s="757"/>
      <c r="J1489" s="525"/>
      <c r="K1489" s="758"/>
      <c r="L1489" s="966" t="s">
        <v>14906</v>
      </c>
      <c r="M1489" s="525" t="s">
        <v>1678</v>
      </c>
      <c r="N1489" s="529">
        <v>0.5</v>
      </c>
      <c r="O1489" s="759"/>
      <c r="P1489" s="760"/>
      <c r="Q1489" s="526"/>
      <c r="R1489" s="527"/>
      <c r="S1489" s="1055"/>
      <c r="T1489" s="1032"/>
      <c r="U1489" s="537"/>
      <c r="W1489" s="534"/>
      <c r="X1489" s="537"/>
      <c r="Y1489" s="534"/>
      <c r="Z1489" s="538"/>
      <c r="AA1489" s="531">
        <f>ROUND(ROUND(F1449*N1489,0)*V1483,0)</f>
        <v>368</v>
      </c>
      <c r="AB1489" s="539"/>
      <c r="AC1489" s="504"/>
    </row>
    <row r="1490" spans="1:29" ht="16.7" customHeight="1" x14ac:dyDescent="0.15">
      <c r="A1490" s="520">
        <v>22</v>
      </c>
      <c r="B1490" s="520" t="s">
        <v>17443</v>
      </c>
      <c r="C1490" s="521" t="s">
        <v>17444</v>
      </c>
      <c r="D1490" s="542"/>
      <c r="E1490" s="534"/>
      <c r="F1490" s="534"/>
      <c r="H1490" s="541"/>
      <c r="J1490" s="537"/>
      <c r="K1490" s="742"/>
      <c r="L1490" s="1032"/>
      <c r="M1490" s="537"/>
      <c r="O1490" s="1048" t="s">
        <v>10414</v>
      </c>
      <c r="P1490" s="626" t="s">
        <v>16</v>
      </c>
      <c r="Q1490" s="526" t="s">
        <v>1678</v>
      </c>
      <c r="R1490" s="527">
        <v>0.7</v>
      </c>
      <c r="S1490" s="1055"/>
      <c r="T1490" s="1032"/>
      <c r="U1490" s="537"/>
      <c r="W1490" s="534"/>
      <c r="X1490" s="537"/>
      <c r="Y1490" s="534"/>
      <c r="Z1490" s="538"/>
      <c r="AA1490" s="531">
        <f>ROUND(ROUND(ROUND(F1449*N1489,0)*R1490,0)*V1483,0)</f>
        <v>258</v>
      </c>
      <c r="AB1490" s="539"/>
      <c r="AC1490" s="504"/>
    </row>
    <row r="1491" spans="1:29" ht="16.7" customHeight="1" x14ac:dyDescent="0.15">
      <c r="A1491" s="520">
        <v>22</v>
      </c>
      <c r="B1491" s="520" t="s">
        <v>17445</v>
      </c>
      <c r="C1491" s="521" t="s">
        <v>17446</v>
      </c>
      <c r="D1491" s="542"/>
      <c r="E1491" s="534"/>
      <c r="F1491" s="534"/>
      <c r="H1491" s="541"/>
      <c r="I1491" s="763"/>
      <c r="J1491" s="544"/>
      <c r="K1491" s="579"/>
      <c r="L1491" s="1032"/>
      <c r="M1491" s="537"/>
      <c r="O1491" s="979"/>
      <c r="P1491" s="626" t="s">
        <v>3833</v>
      </c>
      <c r="Q1491" s="526" t="s">
        <v>1678</v>
      </c>
      <c r="R1491" s="527">
        <v>0.5</v>
      </c>
      <c r="S1491" s="1055"/>
      <c r="T1491" s="1032"/>
      <c r="U1491" s="537"/>
      <c r="W1491" s="534"/>
      <c r="X1491" s="537"/>
      <c r="Y1491" s="534"/>
      <c r="Z1491" s="538"/>
      <c r="AA1491" s="531">
        <f>ROUND(ROUND(ROUND(F1449*N1489,0)*R1491,0)*V1483,0)</f>
        <v>184</v>
      </c>
      <c r="AB1491" s="539"/>
      <c r="AC1491" s="504"/>
    </row>
    <row r="1492" spans="1:29" ht="16.7" customHeight="1" x14ac:dyDescent="0.15">
      <c r="A1492" s="520">
        <v>22</v>
      </c>
      <c r="B1492" s="520" t="s">
        <v>17447</v>
      </c>
      <c r="C1492" s="521" t="s">
        <v>17448</v>
      </c>
      <c r="D1492" s="542"/>
      <c r="E1492" s="534"/>
      <c r="F1492" s="534"/>
      <c r="H1492" s="541"/>
      <c r="I1492" s="1049" t="s">
        <v>10418</v>
      </c>
      <c r="J1492" s="525" t="s">
        <v>1678</v>
      </c>
      <c r="K1492" s="718">
        <v>0.96499999999999997</v>
      </c>
      <c r="L1492" s="1032"/>
      <c r="M1492" s="537"/>
      <c r="O1492" s="759"/>
      <c r="P1492" s="760"/>
      <c r="Q1492" s="526"/>
      <c r="R1492" s="527"/>
      <c r="S1492" s="1055"/>
      <c r="T1492" s="1032"/>
      <c r="U1492" s="537"/>
      <c r="W1492" s="534"/>
      <c r="X1492" s="537"/>
      <c r="Y1492" s="534"/>
      <c r="Z1492" s="538"/>
      <c r="AA1492" s="531">
        <f>ROUND(ROUND(ROUND(ROUND(F1449*K1492,0)*N1489,0),0)*V1483,0)</f>
        <v>356</v>
      </c>
      <c r="AB1492" s="539"/>
      <c r="AC1492" s="504"/>
    </row>
    <row r="1493" spans="1:29" ht="16.7" customHeight="1" x14ac:dyDescent="0.15">
      <c r="A1493" s="520">
        <v>22</v>
      </c>
      <c r="B1493" s="520" t="s">
        <v>17449</v>
      </c>
      <c r="C1493" s="521" t="s">
        <v>17450</v>
      </c>
      <c r="D1493" s="542"/>
      <c r="E1493" s="534"/>
      <c r="F1493" s="534"/>
      <c r="H1493" s="541"/>
      <c r="I1493" s="1047"/>
      <c r="J1493" s="537"/>
      <c r="L1493" s="1032"/>
      <c r="M1493" s="537"/>
      <c r="O1493" s="1048" t="s">
        <v>10414</v>
      </c>
      <c r="P1493" s="626" t="s">
        <v>16</v>
      </c>
      <c r="Q1493" s="526" t="s">
        <v>1678</v>
      </c>
      <c r="R1493" s="527">
        <v>0.7</v>
      </c>
      <c r="S1493" s="1055"/>
      <c r="T1493" s="1032"/>
      <c r="U1493" s="537"/>
      <c r="W1493" s="534"/>
      <c r="X1493" s="537"/>
      <c r="Y1493" s="534"/>
      <c r="Z1493" s="538"/>
      <c r="AA1493" s="531">
        <f>ROUND(ROUND(ROUND(ROUND(F1449*K1492,0)*N1489,0)*R1493,0)*V1483,0)</f>
        <v>249</v>
      </c>
      <c r="AB1493" s="539"/>
      <c r="AC1493" s="504"/>
    </row>
    <row r="1494" spans="1:29" ht="16.7" customHeight="1" x14ac:dyDescent="0.15">
      <c r="A1494" s="520">
        <v>22</v>
      </c>
      <c r="B1494" s="520" t="s">
        <v>17451</v>
      </c>
      <c r="C1494" s="521" t="s">
        <v>17452</v>
      </c>
      <c r="D1494" s="557"/>
      <c r="E1494" s="550"/>
      <c r="F1494" s="550"/>
      <c r="G1494" s="650"/>
      <c r="H1494" s="558"/>
      <c r="I1494" s="1044"/>
      <c r="J1494" s="544"/>
      <c r="K1494" s="725"/>
      <c r="L1494" s="967"/>
      <c r="M1494" s="544"/>
      <c r="N1494" s="548"/>
      <c r="O1494" s="979"/>
      <c r="P1494" s="626" t="s">
        <v>3833</v>
      </c>
      <c r="Q1494" s="526" t="s">
        <v>1678</v>
      </c>
      <c r="R1494" s="527">
        <v>0.5</v>
      </c>
      <c r="S1494" s="1052"/>
      <c r="T1494" s="967"/>
      <c r="U1494" s="544"/>
      <c r="V1494" s="548"/>
      <c r="W1494" s="550"/>
      <c r="X1494" s="544"/>
      <c r="Y1494" s="550"/>
      <c r="Z1494" s="553"/>
      <c r="AA1494" s="531">
        <f>ROUND(ROUND(ROUND(ROUND(F1449*K1492,0)*N1489,0)*R1494,0)*V1483,0)</f>
        <v>178</v>
      </c>
      <c r="AB1494" s="559"/>
      <c r="AC1494" s="504"/>
    </row>
    <row r="1495" spans="1:29" ht="16.7" customHeight="1" x14ac:dyDescent="0.15">
      <c r="A1495" s="520">
        <v>22</v>
      </c>
      <c r="B1495" s="520">
        <v>9405</v>
      </c>
      <c r="C1495" s="521" t="s">
        <v>17453</v>
      </c>
      <c r="D1495" s="560"/>
      <c r="E1495" s="522"/>
      <c r="F1495" s="522"/>
      <c r="G1495" s="585"/>
      <c r="H1495" s="561"/>
      <c r="I1495" s="757"/>
      <c r="J1495" s="525"/>
      <c r="K1495" s="758"/>
      <c r="L1495" s="1050" t="s">
        <v>14896</v>
      </c>
      <c r="M1495" s="525" t="s">
        <v>1678</v>
      </c>
      <c r="N1495" s="529">
        <v>0.7</v>
      </c>
      <c r="O1495" s="759"/>
      <c r="P1495" s="760"/>
      <c r="Q1495" s="526"/>
      <c r="R1495" s="527"/>
      <c r="S1495" s="761"/>
      <c r="T1495" s="757"/>
      <c r="U1495" s="525"/>
      <c r="V1495" s="529"/>
      <c r="W1495" s="522"/>
      <c r="X1495" s="525"/>
      <c r="Y1495" s="936" t="s">
        <v>14983</v>
      </c>
      <c r="Z1495" s="941"/>
      <c r="AA1495" s="531">
        <f>ROUND(ROUND(F1449*N1495,0)-Y1498,0)</f>
        <v>724</v>
      </c>
      <c r="AB1495" s="532"/>
      <c r="AC1495" s="504"/>
    </row>
    <row r="1496" spans="1:29" ht="16.7" customHeight="1" x14ac:dyDescent="0.15">
      <c r="A1496" s="520">
        <v>22</v>
      </c>
      <c r="B1496" s="520">
        <v>9406</v>
      </c>
      <c r="C1496" s="521" t="s">
        <v>17454</v>
      </c>
      <c r="D1496" s="542"/>
      <c r="E1496" s="534"/>
      <c r="F1496" s="534"/>
      <c r="H1496" s="541"/>
      <c r="J1496" s="537"/>
      <c r="K1496" s="742"/>
      <c r="L1496" s="1032"/>
      <c r="M1496" s="537"/>
      <c r="O1496" s="1048" t="s">
        <v>10414</v>
      </c>
      <c r="P1496" s="626" t="s">
        <v>16</v>
      </c>
      <c r="Q1496" s="526" t="s">
        <v>1678</v>
      </c>
      <c r="R1496" s="527">
        <v>0.7</v>
      </c>
      <c r="S1496" s="762"/>
      <c r="U1496" s="537"/>
      <c r="W1496" s="534"/>
      <c r="X1496" s="537"/>
      <c r="Y1496" s="937"/>
      <c r="Z1496" s="942"/>
      <c r="AA1496" s="531">
        <f>ROUND(ROUND(ROUND(F1449*N1495,0)*R1496,0)-Y1498,0)</f>
        <v>503</v>
      </c>
      <c r="AB1496" s="539"/>
      <c r="AC1496" s="504"/>
    </row>
    <row r="1497" spans="1:29" ht="16.7" customHeight="1" x14ac:dyDescent="0.15">
      <c r="A1497" s="520">
        <v>22</v>
      </c>
      <c r="B1497" s="520" t="s">
        <v>17455</v>
      </c>
      <c r="C1497" s="521" t="s">
        <v>17456</v>
      </c>
      <c r="D1497" s="542"/>
      <c r="E1497" s="534"/>
      <c r="F1497" s="534"/>
      <c r="H1497" s="541"/>
      <c r="I1497" s="763"/>
      <c r="J1497" s="544"/>
      <c r="K1497" s="579"/>
      <c r="L1497" s="1032"/>
      <c r="M1497" s="537"/>
      <c r="O1497" s="979"/>
      <c r="P1497" s="626" t="s">
        <v>3833</v>
      </c>
      <c r="Q1497" s="526" t="s">
        <v>1678</v>
      </c>
      <c r="R1497" s="527">
        <v>0.5</v>
      </c>
      <c r="S1497" s="762"/>
      <c r="U1497" s="537"/>
      <c r="W1497" s="534"/>
      <c r="X1497" s="537"/>
      <c r="Y1497" s="555"/>
      <c r="Z1497" s="556"/>
      <c r="AA1497" s="531">
        <f>ROUND(ROUND(ROUND(F1449*N1495,0)*R1497,0)-Y1498,0)</f>
        <v>356</v>
      </c>
      <c r="AB1497" s="539"/>
      <c r="AC1497" s="504"/>
    </row>
    <row r="1498" spans="1:29" ht="16.7" customHeight="1" x14ac:dyDescent="0.15">
      <c r="A1498" s="520">
        <v>22</v>
      </c>
      <c r="B1498" s="520">
        <v>9407</v>
      </c>
      <c r="C1498" s="521" t="s">
        <v>17457</v>
      </c>
      <c r="D1498" s="542"/>
      <c r="E1498" s="534"/>
      <c r="F1498" s="534"/>
      <c r="H1498" s="541"/>
      <c r="I1498" s="1049" t="s">
        <v>10418</v>
      </c>
      <c r="J1498" s="525" t="s">
        <v>1678</v>
      </c>
      <c r="K1498" s="718">
        <v>0.96499999999999997</v>
      </c>
      <c r="L1498" s="1032"/>
      <c r="M1498" s="537"/>
      <c r="O1498" s="759"/>
      <c r="P1498" s="760"/>
      <c r="Q1498" s="526"/>
      <c r="R1498" s="527"/>
      <c r="S1498" s="762"/>
      <c r="U1498" s="537"/>
      <c r="W1498" s="534"/>
      <c r="X1498" s="537"/>
      <c r="Y1498" s="765">
        <v>12</v>
      </c>
      <c r="Z1498" s="942" t="s">
        <v>14988</v>
      </c>
      <c r="AA1498" s="531">
        <f>ROUND(ROUND(ROUND(ROUND(F1449*K1498,0)*N1495,0),0)-Y1498,0)</f>
        <v>699</v>
      </c>
      <c r="AB1498" s="539"/>
      <c r="AC1498" s="504"/>
    </row>
    <row r="1499" spans="1:29" ht="16.7" customHeight="1" x14ac:dyDescent="0.15">
      <c r="A1499" s="520">
        <v>22</v>
      </c>
      <c r="B1499" s="520">
        <v>9408</v>
      </c>
      <c r="C1499" s="521" t="s">
        <v>17458</v>
      </c>
      <c r="D1499" s="542"/>
      <c r="E1499" s="534"/>
      <c r="F1499" s="534"/>
      <c r="H1499" s="541"/>
      <c r="I1499" s="1047"/>
      <c r="J1499" s="537"/>
      <c r="L1499" s="1032"/>
      <c r="M1499" s="537"/>
      <c r="O1499" s="1048" t="s">
        <v>10414</v>
      </c>
      <c r="P1499" s="626" t="s">
        <v>16</v>
      </c>
      <c r="Q1499" s="526" t="s">
        <v>1678</v>
      </c>
      <c r="R1499" s="527">
        <v>0.7</v>
      </c>
      <c r="S1499" s="762"/>
      <c r="U1499" s="537"/>
      <c r="W1499" s="534"/>
      <c r="X1499" s="537"/>
      <c r="Y1499" s="534"/>
      <c r="Z1499" s="942"/>
      <c r="AA1499" s="531">
        <f>ROUND(ROUND(ROUND(ROUND(F1449*K1498,0)*N1495,0)*R1499,0)-Y1498,0)</f>
        <v>486</v>
      </c>
      <c r="AB1499" s="539"/>
      <c r="AC1499" s="504"/>
    </row>
    <row r="1500" spans="1:29" ht="16.7" customHeight="1" x14ac:dyDescent="0.15">
      <c r="A1500" s="520">
        <v>22</v>
      </c>
      <c r="B1500" s="520" t="s">
        <v>6397</v>
      </c>
      <c r="C1500" s="521" t="s">
        <v>17459</v>
      </c>
      <c r="D1500" s="542"/>
      <c r="E1500" s="534"/>
      <c r="F1500" s="534"/>
      <c r="H1500" s="541"/>
      <c r="I1500" s="1044"/>
      <c r="J1500" s="544"/>
      <c r="K1500" s="725"/>
      <c r="L1500" s="967"/>
      <c r="M1500" s="544"/>
      <c r="N1500" s="548"/>
      <c r="O1500" s="979"/>
      <c r="P1500" s="626" t="s">
        <v>3833</v>
      </c>
      <c r="Q1500" s="526" t="s">
        <v>1678</v>
      </c>
      <c r="R1500" s="527">
        <v>0.5</v>
      </c>
      <c r="S1500" s="762"/>
      <c r="U1500" s="537"/>
      <c r="W1500" s="534"/>
      <c r="X1500" s="537"/>
      <c r="Y1500" s="534"/>
      <c r="Z1500" s="538"/>
      <c r="AA1500" s="531">
        <f>ROUND(ROUND(ROUND(ROUND(F1449*K1498,0)*N1495,0)*R1500,0)-Y1498,0)</f>
        <v>344</v>
      </c>
      <c r="AB1500" s="539"/>
      <c r="AC1500" s="504"/>
    </row>
    <row r="1501" spans="1:29" ht="16.7" customHeight="1" x14ac:dyDescent="0.15">
      <c r="A1501" s="520">
        <v>22</v>
      </c>
      <c r="B1501" s="520" t="s">
        <v>6399</v>
      </c>
      <c r="C1501" s="521" t="s">
        <v>17460</v>
      </c>
      <c r="D1501" s="542"/>
      <c r="E1501" s="534"/>
      <c r="F1501" s="534"/>
      <c r="H1501" s="541"/>
      <c r="I1501" s="757"/>
      <c r="J1501" s="525"/>
      <c r="K1501" s="758"/>
      <c r="L1501" s="966" t="s">
        <v>14906</v>
      </c>
      <c r="M1501" s="525" t="s">
        <v>1678</v>
      </c>
      <c r="N1501" s="529">
        <v>0.5</v>
      </c>
      <c r="O1501" s="759"/>
      <c r="P1501" s="760"/>
      <c r="Q1501" s="526"/>
      <c r="R1501" s="527"/>
      <c r="S1501" s="762"/>
      <c r="U1501" s="537"/>
      <c r="W1501" s="534"/>
      <c r="X1501" s="537"/>
      <c r="Y1501" s="534"/>
      <c r="Z1501" s="538"/>
      <c r="AA1501" s="531">
        <f>ROUND(ROUND(F1449*N1501,0)-Y1498,0)</f>
        <v>514</v>
      </c>
      <c r="AB1501" s="539"/>
      <c r="AC1501" s="504"/>
    </row>
    <row r="1502" spans="1:29" ht="16.7" customHeight="1" x14ac:dyDescent="0.15">
      <c r="A1502" s="520">
        <v>22</v>
      </c>
      <c r="B1502" s="520" t="s">
        <v>6401</v>
      </c>
      <c r="C1502" s="521" t="s">
        <v>17461</v>
      </c>
      <c r="D1502" s="542"/>
      <c r="E1502" s="534"/>
      <c r="F1502" s="534"/>
      <c r="H1502" s="541"/>
      <c r="J1502" s="537"/>
      <c r="K1502" s="742"/>
      <c r="L1502" s="1032"/>
      <c r="M1502" s="537"/>
      <c r="O1502" s="1048" t="s">
        <v>10414</v>
      </c>
      <c r="P1502" s="626" t="s">
        <v>16</v>
      </c>
      <c r="Q1502" s="526" t="s">
        <v>1678</v>
      </c>
      <c r="R1502" s="527">
        <v>0.7</v>
      </c>
      <c r="S1502" s="762"/>
      <c r="U1502" s="537"/>
      <c r="W1502" s="534"/>
      <c r="X1502" s="537"/>
      <c r="Y1502" s="534"/>
      <c r="Z1502" s="538"/>
      <c r="AA1502" s="531">
        <f>ROUND(ROUND(ROUND(F1449*N1501,0)*R1502,0)-Y1498,0)</f>
        <v>356</v>
      </c>
      <c r="AB1502" s="539"/>
      <c r="AC1502" s="504"/>
    </row>
    <row r="1503" spans="1:29" ht="16.7" customHeight="1" x14ac:dyDescent="0.15">
      <c r="A1503" s="520">
        <v>22</v>
      </c>
      <c r="B1503" s="520" t="s">
        <v>6403</v>
      </c>
      <c r="C1503" s="521" t="s">
        <v>17462</v>
      </c>
      <c r="D1503" s="542"/>
      <c r="E1503" s="534"/>
      <c r="F1503" s="534"/>
      <c r="H1503" s="541"/>
      <c r="I1503" s="763"/>
      <c r="J1503" s="544"/>
      <c r="K1503" s="579"/>
      <c r="L1503" s="1032"/>
      <c r="M1503" s="537"/>
      <c r="O1503" s="979"/>
      <c r="P1503" s="626" t="s">
        <v>3833</v>
      </c>
      <c r="Q1503" s="526" t="s">
        <v>1678</v>
      </c>
      <c r="R1503" s="527">
        <v>0.5</v>
      </c>
      <c r="S1503" s="762"/>
      <c r="U1503" s="537"/>
      <c r="W1503" s="534"/>
      <c r="X1503" s="537"/>
      <c r="Y1503" s="534"/>
      <c r="Z1503" s="538"/>
      <c r="AA1503" s="531">
        <f>ROUND(ROUND(ROUND(F1449*N1501,0)*R1503,0)-Y1498,0)</f>
        <v>251</v>
      </c>
      <c r="AB1503" s="539"/>
      <c r="AC1503" s="504"/>
    </row>
    <row r="1504" spans="1:29" ht="16.7" customHeight="1" x14ac:dyDescent="0.15">
      <c r="A1504" s="520">
        <v>22</v>
      </c>
      <c r="B1504" s="520" t="s">
        <v>6405</v>
      </c>
      <c r="C1504" s="521" t="s">
        <v>17463</v>
      </c>
      <c r="D1504" s="542"/>
      <c r="E1504" s="534"/>
      <c r="F1504" s="534"/>
      <c r="H1504" s="541"/>
      <c r="I1504" s="1049" t="s">
        <v>10418</v>
      </c>
      <c r="J1504" s="525" t="s">
        <v>1678</v>
      </c>
      <c r="K1504" s="718">
        <v>0.96499999999999997</v>
      </c>
      <c r="L1504" s="1032"/>
      <c r="M1504" s="537"/>
      <c r="O1504" s="759"/>
      <c r="P1504" s="760"/>
      <c r="Q1504" s="526"/>
      <c r="R1504" s="527"/>
      <c r="S1504" s="762"/>
      <c r="U1504" s="537"/>
      <c r="W1504" s="534"/>
      <c r="X1504" s="537"/>
      <c r="Y1504" s="534"/>
      <c r="Z1504" s="538"/>
      <c r="AA1504" s="531">
        <f>ROUND(ROUND(ROUND(ROUND(F1449*K1504,0)*N1501,0),0)-Y1498,0)</f>
        <v>496</v>
      </c>
      <c r="AB1504" s="539"/>
      <c r="AC1504" s="504"/>
    </row>
    <row r="1505" spans="1:29" ht="16.7" customHeight="1" x14ac:dyDescent="0.15">
      <c r="A1505" s="520">
        <v>22</v>
      </c>
      <c r="B1505" s="520" t="s">
        <v>6407</v>
      </c>
      <c r="C1505" s="521" t="s">
        <v>17464</v>
      </c>
      <c r="D1505" s="542"/>
      <c r="E1505" s="534"/>
      <c r="F1505" s="534"/>
      <c r="H1505" s="541"/>
      <c r="I1505" s="1047"/>
      <c r="J1505" s="537"/>
      <c r="L1505" s="1032"/>
      <c r="M1505" s="537"/>
      <c r="O1505" s="1048" t="s">
        <v>10414</v>
      </c>
      <c r="P1505" s="626" t="s">
        <v>16</v>
      </c>
      <c r="Q1505" s="526" t="s">
        <v>1678</v>
      </c>
      <c r="R1505" s="527">
        <v>0.7</v>
      </c>
      <c r="S1505" s="762"/>
      <c r="U1505" s="537"/>
      <c r="W1505" s="534"/>
      <c r="X1505" s="537"/>
      <c r="Y1505" s="534"/>
      <c r="Z1505" s="538"/>
      <c r="AA1505" s="531">
        <f>ROUND(ROUND(ROUND(ROUND(F1449*K1504,0)*N1501,0)*R1505,0)-Y1498,0)</f>
        <v>344</v>
      </c>
      <c r="AB1505" s="539"/>
      <c r="AC1505" s="504"/>
    </row>
    <row r="1506" spans="1:29" ht="16.7" customHeight="1" x14ac:dyDescent="0.15">
      <c r="A1506" s="520">
        <v>22</v>
      </c>
      <c r="B1506" s="520" t="s">
        <v>17465</v>
      </c>
      <c r="C1506" s="521" t="s">
        <v>17466</v>
      </c>
      <c r="D1506" s="542"/>
      <c r="E1506" s="534"/>
      <c r="F1506" s="534"/>
      <c r="H1506" s="541"/>
      <c r="I1506" s="1044"/>
      <c r="J1506" s="544"/>
      <c r="K1506" s="725"/>
      <c r="L1506" s="967"/>
      <c r="M1506" s="544"/>
      <c r="N1506" s="548"/>
      <c r="O1506" s="979"/>
      <c r="P1506" s="626" t="s">
        <v>3833</v>
      </c>
      <c r="Q1506" s="526" t="s">
        <v>1678</v>
      </c>
      <c r="R1506" s="527">
        <v>0.5</v>
      </c>
      <c r="S1506" s="764"/>
      <c r="T1506" s="763"/>
      <c r="U1506" s="544"/>
      <c r="V1506" s="548"/>
      <c r="W1506" s="534"/>
      <c r="X1506" s="537"/>
      <c r="Y1506" s="534"/>
      <c r="Z1506" s="538"/>
      <c r="AA1506" s="531">
        <f>ROUND(ROUND(ROUND(ROUND(F1449*K1504,0)*N1501,0)*R1506,0)-Y1498,0)</f>
        <v>242</v>
      </c>
      <c r="AB1506" s="539"/>
      <c r="AC1506" s="504"/>
    </row>
    <row r="1507" spans="1:29" ht="16.7" customHeight="1" x14ac:dyDescent="0.15">
      <c r="A1507" s="520">
        <v>22</v>
      </c>
      <c r="B1507" s="520">
        <v>9415</v>
      </c>
      <c r="C1507" s="521" t="s">
        <v>17467</v>
      </c>
      <c r="D1507" s="542"/>
      <c r="E1507" s="534"/>
      <c r="F1507" s="534"/>
      <c r="H1507" s="541"/>
      <c r="I1507" s="757"/>
      <c r="J1507" s="525"/>
      <c r="K1507" s="758"/>
      <c r="L1507" s="1050" t="s">
        <v>14896</v>
      </c>
      <c r="M1507" s="525" t="s">
        <v>1678</v>
      </c>
      <c r="N1507" s="529">
        <v>0.7</v>
      </c>
      <c r="O1507" s="759"/>
      <c r="P1507" s="760"/>
      <c r="Q1507" s="526"/>
      <c r="R1507" s="527"/>
      <c r="S1507" s="1054" t="s">
        <v>10423</v>
      </c>
      <c r="T1507" s="968" t="s">
        <v>12821</v>
      </c>
      <c r="U1507" s="525" t="s">
        <v>1678</v>
      </c>
      <c r="V1507" s="529">
        <v>0.5</v>
      </c>
      <c r="W1507" s="534"/>
      <c r="X1507" s="537"/>
      <c r="Y1507" s="534"/>
      <c r="Z1507" s="538"/>
      <c r="AA1507" s="531">
        <f>ROUND(ROUND(ROUND(F1449*N1507,0)*V1507,0)-Y1498,0)</f>
        <v>356</v>
      </c>
      <c r="AB1507" s="539"/>
      <c r="AC1507" s="504"/>
    </row>
    <row r="1508" spans="1:29" ht="16.7" customHeight="1" x14ac:dyDescent="0.15">
      <c r="A1508" s="520">
        <v>22</v>
      </c>
      <c r="B1508" s="520">
        <v>9416</v>
      </c>
      <c r="C1508" s="521" t="s">
        <v>17468</v>
      </c>
      <c r="D1508" s="542"/>
      <c r="E1508" s="534"/>
      <c r="F1508" s="534"/>
      <c r="H1508" s="541"/>
      <c r="J1508" s="537"/>
      <c r="K1508" s="742"/>
      <c r="L1508" s="1032"/>
      <c r="M1508" s="537"/>
      <c r="O1508" s="1048" t="s">
        <v>10414</v>
      </c>
      <c r="P1508" s="626" t="s">
        <v>16</v>
      </c>
      <c r="Q1508" s="526" t="s">
        <v>1678</v>
      </c>
      <c r="R1508" s="527">
        <v>0.7</v>
      </c>
      <c r="S1508" s="1051"/>
      <c r="T1508" s="1032"/>
      <c r="U1508" s="537"/>
      <c r="W1508" s="534"/>
      <c r="X1508" s="537"/>
      <c r="Y1508" s="534"/>
      <c r="Z1508" s="538"/>
      <c r="AA1508" s="531">
        <f>ROUND(ROUND(ROUND(ROUND(F1449*N1507,0)*R1508,0)*V1507,0)-Y1498,0)</f>
        <v>246</v>
      </c>
      <c r="AB1508" s="539"/>
      <c r="AC1508" s="504"/>
    </row>
    <row r="1509" spans="1:29" ht="16.7" customHeight="1" x14ac:dyDescent="0.15">
      <c r="A1509" s="520">
        <v>22</v>
      </c>
      <c r="B1509" s="520" t="s">
        <v>17469</v>
      </c>
      <c r="C1509" s="521" t="s">
        <v>17470</v>
      </c>
      <c r="D1509" s="542"/>
      <c r="E1509" s="534"/>
      <c r="F1509" s="534"/>
      <c r="H1509" s="541"/>
      <c r="I1509" s="763"/>
      <c r="J1509" s="544"/>
      <c r="K1509" s="579"/>
      <c r="L1509" s="1032"/>
      <c r="M1509" s="537"/>
      <c r="O1509" s="979"/>
      <c r="P1509" s="626" t="s">
        <v>3833</v>
      </c>
      <c r="Q1509" s="526" t="s">
        <v>1678</v>
      </c>
      <c r="R1509" s="527">
        <v>0.5</v>
      </c>
      <c r="S1509" s="1051"/>
      <c r="T1509" s="1032"/>
      <c r="U1509" s="537"/>
      <c r="W1509" s="534"/>
      <c r="X1509" s="537"/>
      <c r="Y1509" s="534"/>
      <c r="Z1509" s="538"/>
      <c r="AA1509" s="531">
        <f>ROUND(ROUND(ROUND(ROUND(F1449*N1507,0)*R1509,0)*V1507,0)-Y1498,0)</f>
        <v>172</v>
      </c>
      <c r="AB1509" s="539"/>
      <c r="AC1509" s="504"/>
    </row>
    <row r="1510" spans="1:29" ht="16.7" customHeight="1" x14ac:dyDescent="0.15">
      <c r="A1510" s="520">
        <v>22</v>
      </c>
      <c r="B1510" s="520">
        <v>9417</v>
      </c>
      <c r="C1510" s="521" t="s">
        <v>17471</v>
      </c>
      <c r="D1510" s="542"/>
      <c r="E1510" s="534"/>
      <c r="F1510" s="534"/>
      <c r="H1510" s="541"/>
      <c r="I1510" s="1049" t="s">
        <v>10418</v>
      </c>
      <c r="J1510" s="525" t="s">
        <v>1678</v>
      </c>
      <c r="K1510" s="718">
        <v>0.96499999999999997</v>
      </c>
      <c r="L1510" s="1032"/>
      <c r="M1510" s="537"/>
      <c r="O1510" s="759"/>
      <c r="P1510" s="760"/>
      <c r="Q1510" s="526"/>
      <c r="R1510" s="527"/>
      <c r="S1510" s="1051"/>
      <c r="T1510" s="1032"/>
      <c r="U1510" s="537"/>
      <c r="W1510" s="534"/>
      <c r="X1510" s="537"/>
      <c r="Y1510" s="534"/>
      <c r="Z1510" s="538"/>
      <c r="AA1510" s="531">
        <f>ROUND(ROUND(ROUND(ROUND(ROUND(F1449*K1510,0)*N1507,0)*V1507,0),0)-Y1498,0)</f>
        <v>344</v>
      </c>
      <c r="AB1510" s="539"/>
      <c r="AC1510" s="504"/>
    </row>
    <row r="1511" spans="1:29" ht="16.7" customHeight="1" x14ac:dyDescent="0.15">
      <c r="A1511" s="520">
        <v>22</v>
      </c>
      <c r="B1511" s="520">
        <v>9418</v>
      </c>
      <c r="C1511" s="521" t="s">
        <v>17472</v>
      </c>
      <c r="D1511" s="542"/>
      <c r="E1511" s="534"/>
      <c r="F1511" s="534"/>
      <c r="H1511" s="541"/>
      <c r="I1511" s="1047"/>
      <c r="J1511" s="537"/>
      <c r="L1511" s="1032"/>
      <c r="M1511" s="537"/>
      <c r="O1511" s="1048" t="s">
        <v>10414</v>
      </c>
      <c r="P1511" s="626" t="s">
        <v>16</v>
      </c>
      <c r="Q1511" s="526" t="s">
        <v>1678</v>
      </c>
      <c r="R1511" s="527">
        <v>0.7</v>
      </c>
      <c r="S1511" s="1051"/>
      <c r="T1511" s="1032"/>
      <c r="U1511" s="537"/>
      <c r="W1511" s="534"/>
      <c r="X1511" s="537"/>
      <c r="Y1511" s="534"/>
      <c r="Z1511" s="538"/>
      <c r="AA1511" s="531">
        <f>ROUND(ROUND(ROUND(ROUND(ROUND(ROUND(F1449*K1510,0)*N1507,0)*R1511,0)*V1507,0),0)-Y1498,0)</f>
        <v>237</v>
      </c>
      <c r="AB1511" s="539"/>
      <c r="AC1511" s="504"/>
    </row>
    <row r="1512" spans="1:29" ht="16.7" customHeight="1" x14ac:dyDescent="0.15">
      <c r="A1512" s="520">
        <v>22</v>
      </c>
      <c r="B1512" s="520" t="s">
        <v>17473</v>
      </c>
      <c r="C1512" s="521" t="s">
        <v>17474</v>
      </c>
      <c r="D1512" s="542"/>
      <c r="E1512" s="534"/>
      <c r="F1512" s="534"/>
      <c r="H1512" s="541"/>
      <c r="I1512" s="1044"/>
      <c r="J1512" s="544"/>
      <c r="K1512" s="725"/>
      <c r="L1512" s="967"/>
      <c r="M1512" s="544"/>
      <c r="N1512" s="548"/>
      <c r="O1512" s="979"/>
      <c r="P1512" s="626" t="s">
        <v>3833</v>
      </c>
      <c r="Q1512" s="526" t="s">
        <v>1678</v>
      </c>
      <c r="R1512" s="527">
        <v>0.5</v>
      </c>
      <c r="S1512" s="1051"/>
      <c r="T1512" s="1032"/>
      <c r="U1512" s="537"/>
      <c r="W1512" s="534"/>
      <c r="X1512" s="537"/>
      <c r="Y1512" s="534"/>
      <c r="Z1512" s="538"/>
      <c r="AA1512" s="531">
        <f>ROUND(ROUND(ROUND(ROUND(ROUND(ROUND(F1449*K1510,0)*N1507,0)*R1512,0)*V1507,0),0)-Y1498,0)</f>
        <v>166</v>
      </c>
      <c r="AB1512" s="539"/>
      <c r="AC1512" s="504"/>
    </row>
    <row r="1513" spans="1:29" ht="16.7" customHeight="1" x14ac:dyDescent="0.15">
      <c r="A1513" s="520">
        <v>22</v>
      </c>
      <c r="B1513" s="520" t="s">
        <v>17475</v>
      </c>
      <c r="C1513" s="521" t="s">
        <v>17476</v>
      </c>
      <c r="D1513" s="542"/>
      <c r="E1513" s="534"/>
      <c r="F1513" s="534"/>
      <c r="H1513" s="541"/>
      <c r="I1513" s="757"/>
      <c r="J1513" s="525"/>
      <c r="K1513" s="758"/>
      <c r="L1513" s="966" t="s">
        <v>14906</v>
      </c>
      <c r="M1513" s="525" t="s">
        <v>1678</v>
      </c>
      <c r="N1513" s="529">
        <v>0.5</v>
      </c>
      <c r="O1513" s="759"/>
      <c r="P1513" s="760"/>
      <c r="Q1513" s="526"/>
      <c r="R1513" s="527"/>
      <c r="S1513" s="1051"/>
      <c r="T1513" s="1032"/>
      <c r="U1513" s="537"/>
      <c r="W1513" s="534"/>
      <c r="X1513" s="537"/>
      <c r="Y1513" s="534"/>
      <c r="Z1513" s="538"/>
      <c r="AA1513" s="531">
        <f>ROUND(ROUND(ROUND(F1449*N1513,0)*V1507,0)-Y1498,0)</f>
        <v>251</v>
      </c>
      <c r="AB1513" s="539"/>
      <c r="AC1513" s="504"/>
    </row>
    <row r="1514" spans="1:29" ht="16.7" customHeight="1" x14ac:dyDescent="0.15">
      <c r="A1514" s="520">
        <v>22</v>
      </c>
      <c r="B1514" s="520" t="s">
        <v>17477</v>
      </c>
      <c r="C1514" s="521" t="s">
        <v>17478</v>
      </c>
      <c r="D1514" s="542"/>
      <c r="E1514" s="534"/>
      <c r="F1514" s="534"/>
      <c r="H1514" s="541"/>
      <c r="J1514" s="537"/>
      <c r="K1514" s="742"/>
      <c r="L1514" s="1032"/>
      <c r="M1514" s="537"/>
      <c r="O1514" s="1048" t="s">
        <v>10414</v>
      </c>
      <c r="P1514" s="626" t="s">
        <v>16</v>
      </c>
      <c r="Q1514" s="526" t="s">
        <v>1678</v>
      </c>
      <c r="R1514" s="527">
        <v>0.7</v>
      </c>
      <c r="S1514" s="1051"/>
      <c r="T1514" s="1032"/>
      <c r="U1514" s="537"/>
      <c r="W1514" s="534"/>
      <c r="X1514" s="537"/>
      <c r="Y1514" s="534"/>
      <c r="Z1514" s="538"/>
      <c r="AA1514" s="531">
        <f>ROUND(ROUND(ROUND(ROUND(F1449*N1513,0)*R1514,0)*V1507,0)-Y1498,0)</f>
        <v>172</v>
      </c>
      <c r="AB1514" s="539"/>
      <c r="AC1514" s="504"/>
    </row>
    <row r="1515" spans="1:29" ht="16.7" customHeight="1" x14ac:dyDescent="0.15">
      <c r="A1515" s="520">
        <v>22</v>
      </c>
      <c r="B1515" s="520" t="s">
        <v>17479</v>
      </c>
      <c r="C1515" s="521" t="s">
        <v>17480</v>
      </c>
      <c r="D1515" s="542"/>
      <c r="E1515" s="534"/>
      <c r="F1515" s="534"/>
      <c r="H1515" s="541"/>
      <c r="I1515" s="763"/>
      <c r="J1515" s="544"/>
      <c r="K1515" s="579"/>
      <c r="L1515" s="1032"/>
      <c r="M1515" s="537"/>
      <c r="O1515" s="979"/>
      <c r="P1515" s="626" t="s">
        <v>3833</v>
      </c>
      <c r="Q1515" s="526" t="s">
        <v>1678</v>
      </c>
      <c r="R1515" s="527">
        <v>0.5</v>
      </c>
      <c r="S1515" s="1051"/>
      <c r="T1515" s="1032"/>
      <c r="U1515" s="537"/>
      <c r="W1515" s="534"/>
      <c r="X1515" s="537"/>
      <c r="Y1515" s="534"/>
      <c r="Z1515" s="538"/>
      <c r="AA1515" s="531">
        <f>ROUND(ROUND(ROUND(ROUND(F1449*N1513,0)*R1515,0)*V1507,0)-Y1498,0)</f>
        <v>120</v>
      </c>
      <c r="AB1515" s="539"/>
      <c r="AC1515" s="504"/>
    </row>
    <row r="1516" spans="1:29" ht="16.7" customHeight="1" x14ac:dyDescent="0.15">
      <c r="A1516" s="520">
        <v>22</v>
      </c>
      <c r="B1516" s="520" t="s">
        <v>6409</v>
      </c>
      <c r="C1516" s="521" t="s">
        <v>17481</v>
      </c>
      <c r="D1516" s="542"/>
      <c r="E1516" s="534"/>
      <c r="F1516" s="534"/>
      <c r="H1516" s="541"/>
      <c r="I1516" s="1049" t="s">
        <v>10418</v>
      </c>
      <c r="J1516" s="525" t="s">
        <v>1678</v>
      </c>
      <c r="K1516" s="718">
        <v>0.96499999999999997</v>
      </c>
      <c r="L1516" s="1032"/>
      <c r="M1516" s="537"/>
      <c r="O1516" s="759"/>
      <c r="P1516" s="760"/>
      <c r="Q1516" s="526"/>
      <c r="R1516" s="527"/>
      <c r="S1516" s="1051"/>
      <c r="T1516" s="1032"/>
      <c r="U1516" s="537"/>
      <c r="W1516" s="534"/>
      <c r="X1516" s="537"/>
      <c r="Y1516" s="534"/>
      <c r="Z1516" s="538"/>
      <c r="AA1516" s="531">
        <f>ROUND(ROUND(ROUND(ROUND(ROUND(F1449*K1516,0)*N1513,0),0)*V1507,0)-Y1498,0)</f>
        <v>242</v>
      </c>
      <c r="AB1516" s="539"/>
      <c r="AC1516" s="504"/>
    </row>
    <row r="1517" spans="1:29" ht="16.7" customHeight="1" x14ac:dyDescent="0.15">
      <c r="A1517" s="520">
        <v>22</v>
      </c>
      <c r="B1517" s="520" t="s">
        <v>6411</v>
      </c>
      <c r="C1517" s="521" t="s">
        <v>17482</v>
      </c>
      <c r="D1517" s="542"/>
      <c r="E1517" s="534"/>
      <c r="F1517" s="534"/>
      <c r="H1517" s="541"/>
      <c r="I1517" s="1047"/>
      <c r="J1517" s="537"/>
      <c r="L1517" s="1032"/>
      <c r="M1517" s="537"/>
      <c r="O1517" s="1048" t="s">
        <v>10414</v>
      </c>
      <c r="P1517" s="626" t="s">
        <v>16</v>
      </c>
      <c r="Q1517" s="526" t="s">
        <v>1678</v>
      </c>
      <c r="R1517" s="527">
        <v>0.7</v>
      </c>
      <c r="S1517" s="1051"/>
      <c r="T1517" s="1032"/>
      <c r="U1517" s="537"/>
      <c r="W1517" s="534"/>
      <c r="X1517" s="537"/>
      <c r="Y1517" s="534"/>
      <c r="Z1517" s="538"/>
      <c r="AA1517" s="531">
        <f>ROUND(ROUND(ROUND(ROUND(ROUND(F1449*K1516,0)*N1513,0)*R1517,0)*V1507,0)-Y1498,0)</f>
        <v>166</v>
      </c>
      <c r="AB1517" s="539"/>
      <c r="AC1517" s="504"/>
    </row>
    <row r="1518" spans="1:29" ht="16.7" customHeight="1" x14ac:dyDescent="0.15">
      <c r="A1518" s="520">
        <v>22</v>
      </c>
      <c r="B1518" s="520" t="s">
        <v>6413</v>
      </c>
      <c r="C1518" s="521" t="s">
        <v>17483</v>
      </c>
      <c r="D1518" s="542"/>
      <c r="E1518" s="534"/>
      <c r="F1518" s="534"/>
      <c r="H1518" s="541"/>
      <c r="I1518" s="1044"/>
      <c r="J1518" s="544"/>
      <c r="K1518" s="725"/>
      <c r="L1518" s="967"/>
      <c r="M1518" s="544"/>
      <c r="N1518" s="548"/>
      <c r="O1518" s="979"/>
      <c r="P1518" s="626" t="s">
        <v>3833</v>
      </c>
      <c r="Q1518" s="526" t="s">
        <v>1678</v>
      </c>
      <c r="R1518" s="527">
        <v>0.5</v>
      </c>
      <c r="S1518" s="1051"/>
      <c r="T1518" s="967"/>
      <c r="U1518" s="544"/>
      <c r="V1518" s="548"/>
      <c r="W1518" s="534"/>
      <c r="X1518" s="537"/>
      <c r="Y1518" s="534"/>
      <c r="Z1518" s="538"/>
      <c r="AA1518" s="531">
        <f>ROUND(ROUND(ROUND(ROUND(ROUND(F1449*K1516,0)*N1513,0)*R1518,0)*V1507,0)-Y1498,0)</f>
        <v>115</v>
      </c>
      <c r="AB1518" s="539"/>
      <c r="AC1518" s="504"/>
    </row>
    <row r="1519" spans="1:29" ht="16.7" customHeight="1" x14ac:dyDescent="0.15">
      <c r="A1519" s="520">
        <v>22</v>
      </c>
      <c r="B1519" s="520">
        <v>9419</v>
      </c>
      <c r="C1519" s="521" t="s">
        <v>17484</v>
      </c>
      <c r="D1519" s="542"/>
      <c r="E1519" s="534"/>
      <c r="F1519" s="534"/>
      <c r="H1519" s="541"/>
      <c r="I1519" s="757"/>
      <c r="J1519" s="525"/>
      <c r="K1519" s="758"/>
      <c r="L1519" s="1050" t="s">
        <v>14896</v>
      </c>
      <c r="M1519" s="525" t="s">
        <v>1678</v>
      </c>
      <c r="N1519" s="529">
        <v>0.7</v>
      </c>
      <c r="O1519" s="759"/>
      <c r="P1519" s="760"/>
      <c r="Q1519" s="526"/>
      <c r="R1519" s="527"/>
      <c r="S1519" s="1051"/>
      <c r="T1519" s="968" t="s">
        <v>12830</v>
      </c>
      <c r="U1519" s="525" t="s">
        <v>1678</v>
      </c>
      <c r="V1519" s="529">
        <v>0.7</v>
      </c>
      <c r="W1519" s="534"/>
      <c r="X1519" s="537"/>
      <c r="Y1519" s="534"/>
      <c r="Z1519" s="538"/>
      <c r="AA1519" s="531">
        <f>ROUND(ROUND(ROUND(F1449*N1519,0)*V1519,0)-Y1498,0)</f>
        <v>503</v>
      </c>
      <c r="AB1519" s="539"/>
      <c r="AC1519" s="504"/>
    </row>
    <row r="1520" spans="1:29" ht="16.7" customHeight="1" x14ac:dyDescent="0.15">
      <c r="A1520" s="520">
        <v>22</v>
      </c>
      <c r="B1520" s="520">
        <v>9420</v>
      </c>
      <c r="C1520" s="521" t="s">
        <v>17485</v>
      </c>
      <c r="D1520" s="542"/>
      <c r="E1520" s="534"/>
      <c r="F1520" s="534"/>
      <c r="H1520" s="541"/>
      <c r="J1520" s="537"/>
      <c r="K1520" s="742"/>
      <c r="L1520" s="1032"/>
      <c r="M1520" s="537"/>
      <c r="O1520" s="1048" t="s">
        <v>10414</v>
      </c>
      <c r="P1520" s="626" t="s">
        <v>16</v>
      </c>
      <c r="Q1520" s="526" t="s">
        <v>1678</v>
      </c>
      <c r="R1520" s="527">
        <v>0.7</v>
      </c>
      <c r="S1520" s="1051"/>
      <c r="T1520" s="1032"/>
      <c r="U1520" s="537"/>
      <c r="W1520" s="534"/>
      <c r="X1520" s="537"/>
      <c r="Y1520" s="534"/>
      <c r="Z1520" s="538"/>
      <c r="AA1520" s="531">
        <f>ROUND(ROUND(ROUND(ROUND(F1449*N1519,0)*R1520,0)*V1519,0)-Y1498,0)</f>
        <v>349</v>
      </c>
      <c r="AB1520" s="539"/>
      <c r="AC1520" s="504"/>
    </row>
    <row r="1521" spans="1:29" ht="16.7" customHeight="1" x14ac:dyDescent="0.15">
      <c r="A1521" s="520">
        <v>22</v>
      </c>
      <c r="B1521" s="520" t="s">
        <v>6415</v>
      </c>
      <c r="C1521" s="521" t="s">
        <v>17486</v>
      </c>
      <c r="D1521" s="542"/>
      <c r="E1521" s="534"/>
      <c r="F1521" s="534"/>
      <c r="H1521" s="541"/>
      <c r="I1521" s="763"/>
      <c r="J1521" s="544"/>
      <c r="K1521" s="579"/>
      <c r="L1521" s="1032"/>
      <c r="M1521" s="537"/>
      <c r="O1521" s="979"/>
      <c r="P1521" s="626" t="s">
        <v>3833</v>
      </c>
      <c r="Q1521" s="526" t="s">
        <v>1678</v>
      </c>
      <c r="R1521" s="527">
        <v>0.5</v>
      </c>
      <c r="S1521" s="1051"/>
      <c r="T1521" s="1032"/>
      <c r="U1521" s="537"/>
      <c r="W1521" s="534"/>
      <c r="X1521" s="537"/>
      <c r="Y1521" s="534"/>
      <c r="Z1521" s="538"/>
      <c r="AA1521" s="531">
        <f>ROUND(ROUND(ROUND(ROUND(F1449*N1519,0)*R1521,0)*V1519,0)-Y1498,0)</f>
        <v>246</v>
      </c>
      <c r="AB1521" s="539"/>
      <c r="AC1521" s="504"/>
    </row>
    <row r="1522" spans="1:29" ht="16.7" customHeight="1" x14ac:dyDescent="0.15">
      <c r="A1522" s="520">
        <v>22</v>
      </c>
      <c r="B1522" s="520">
        <v>9429</v>
      </c>
      <c r="C1522" s="521" t="s">
        <v>17487</v>
      </c>
      <c r="D1522" s="542"/>
      <c r="E1522" s="534"/>
      <c r="F1522" s="534"/>
      <c r="H1522" s="541"/>
      <c r="I1522" s="1049" t="s">
        <v>10418</v>
      </c>
      <c r="J1522" s="525" t="s">
        <v>1678</v>
      </c>
      <c r="K1522" s="718">
        <v>0.96499999999999997</v>
      </c>
      <c r="L1522" s="1032"/>
      <c r="M1522" s="537"/>
      <c r="O1522" s="759"/>
      <c r="P1522" s="760"/>
      <c r="Q1522" s="526"/>
      <c r="R1522" s="527"/>
      <c r="S1522" s="1051"/>
      <c r="T1522" s="1032"/>
      <c r="U1522" s="537"/>
      <c r="W1522" s="534"/>
      <c r="X1522" s="537"/>
      <c r="Y1522" s="534"/>
      <c r="Z1522" s="538"/>
      <c r="AA1522" s="531">
        <f>ROUND(ROUND(ROUND(ROUND(ROUND(F1449*K1522,0)*N1519,0)*V1519,0),0)-Y1498,0)</f>
        <v>486</v>
      </c>
      <c r="AB1522" s="539"/>
      <c r="AC1522" s="504"/>
    </row>
    <row r="1523" spans="1:29" ht="16.7" customHeight="1" x14ac:dyDescent="0.15">
      <c r="A1523" s="520">
        <v>22</v>
      </c>
      <c r="B1523" s="520">
        <v>9430</v>
      </c>
      <c r="C1523" s="521" t="s">
        <v>17488</v>
      </c>
      <c r="D1523" s="542"/>
      <c r="E1523" s="534"/>
      <c r="F1523" s="534"/>
      <c r="H1523" s="541"/>
      <c r="I1523" s="1047"/>
      <c r="J1523" s="537"/>
      <c r="L1523" s="1032"/>
      <c r="M1523" s="537"/>
      <c r="O1523" s="1048" t="s">
        <v>10414</v>
      </c>
      <c r="P1523" s="626" t="s">
        <v>16</v>
      </c>
      <c r="Q1523" s="526" t="s">
        <v>1678</v>
      </c>
      <c r="R1523" s="527">
        <v>0.7</v>
      </c>
      <c r="S1523" s="1051"/>
      <c r="T1523" s="1032"/>
      <c r="U1523" s="537"/>
      <c r="W1523" s="534"/>
      <c r="X1523" s="537"/>
      <c r="Y1523" s="534"/>
      <c r="Z1523" s="538"/>
      <c r="AA1523" s="531">
        <f>ROUND(ROUND(ROUND(ROUND(ROUND(ROUND(F1449*K1522,0)*N1519,0)*R1523,0)*V1519,0),0)-Y1498,0)</f>
        <v>337</v>
      </c>
      <c r="AB1523" s="539"/>
      <c r="AC1523" s="504"/>
    </row>
    <row r="1524" spans="1:29" ht="16.7" customHeight="1" x14ac:dyDescent="0.15">
      <c r="A1524" s="520">
        <v>22</v>
      </c>
      <c r="B1524" s="520" t="s">
        <v>6417</v>
      </c>
      <c r="C1524" s="521" t="s">
        <v>17489</v>
      </c>
      <c r="D1524" s="542"/>
      <c r="E1524" s="534"/>
      <c r="F1524" s="534"/>
      <c r="H1524" s="541"/>
      <c r="I1524" s="1044"/>
      <c r="J1524" s="544"/>
      <c r="K1524" s="725"/>
      <c r="L1524" s="967"/>
      <c r="M1524" s="544"/>
      <c r="N1524" s="548"/>
      <c r="O1524" s="979"/>
      <c r="P1524" s="626" t="s">
        <v>3833</v>
      </c>
      <c r="Q1524" s="526" t="s">
        <v>1678</v>
      </c>
      <c r="R1524" s="527">
        <v>0.5</v>
      </c>
      <c r="S1524" s="1051"/>
      <c r="T1524" s="1032"/>
      <c r="U1524" s="537"/>
      <c r="W1524" s="534"/>
      <c r="X1524" s="537"/>
      <c r="Y1524" s="534"/>
      <c r="Z1524" s="538"/>
      <c r="AA1524" s="531">
        <f>ROUND(ROUND(ROUND(ROUND(ROUND(ROUND(F1449*K1522,0)*N1519,0)*R1524,0)*V1519,0),0)-Y1498,0)</f>
        <v>237</v>
      </c>
      <c r="AB1524" s="539"/>
      <c r="AC1524" s="504"/>
    </row>
    <row r="1525" spans="1:29" ht="16.7" customHeight="1" x14ac:dyDescent="0.15">
      <c r="A1525" s="520">
        <v>22</v>
      </c>
      <c r="B1525" s="520" t="s">
        <v>6419</v>
      </c>
      <c r="C1525" s="521" t="s">
        <v>17490</v>
      </c>
      <c r="D1525" s="542"/>
      <c r="E1525" s="534"/>
      <c r="F1525" s="534"/>
      <c r="H1525" s="541"/>
      <c r="I1525" s="757"/>
      <c r="J1525" s="525"/>
      <c r="K1525" s="758"/>
      <c r="L1525" s="966" t="s">
        <v>14906</v>
      </c>
      <c r="M1525" s="525" t="s">
        <v>1678</v>
      </c>
      <c r="N1525" s="529">
        <v>0.5</v>
      </c>
      <c r="O1525" s="759"/>
      <c r="P1525" s="760"/>
      <c r="Q1525" s="526"/>
      <c r="R1525" s="527"/>
      <c r="S1525" s="1051"/>
      <c r="T1525" s="1032"/>
      <c r="U1525" s="537"/>
      <c r="W1525" s="534"/>
      <c r="X1525" s="537"/>
      <c r="Y1525" s="534"/>
      <c r="Z1525" s="538"/>
      <c r="AA1525" s="531">
        <f>ROUND(ROUND(ROUND(F1449*N1525,0)*V1519,0)-Y1498,0)</f>
        <v>356</v>
      </c>
      <c r="AB1525" s="539"/>
      <c r="AC1525" s="504"/>
    </row>
    <row r="1526" spans="1:29" ht="16.7" customHeight="1" x14ac:dyDescent="0.15">
      <c r="A1526" s="520">
        <v>22</v>
      </c>
      <c r="B1526" s="520" t="s">
        <v>17491</v>
      </c>
      <c r="C1526" s="521" t="s">
        <v>17492</v>
      </c>
      <c r="D1526" s="542"/>
      <c r="E1526" s="534"/>
      <c r="F1526" s="534"/>
      <c r="H1526" s="541"/>
      <c r="J1526" s="537"/>
      <c r="K1526" s="742"/>
      <c r="L1526" s="1032"/>
      <c r="M1526" s="537"/>
      <c r="O1526" s="1048" t="s">
        <v>10414</v>
      </c>
      <c r="P1526" s="626" t="s">
        <v>16</v>
      </c>
      <c r="Q1526" s="526" t="s">
        <v>1678</v>
      </c>
      <c r="R1526" s="527">
        <v>0.7</v>
      </c>
      <c r="S1526" s="1051"/>
      <c r="T1526" s="1032"/>
      <c r="U1526" s="537"/>
      <c r="W1526" s="534"/>
      <c r="X1526" s="537"/>
      <c r="Y1526" s="534"/>
      <c r="Z1526" s="538"/>
      <c r="AA1526" s="531">
        <f>ROUND(ROUND(ROUND(ROUND(F1449*N1525,0)*R1526,0)*V1519,0)-Y1498,0)</f>
        <v>246</v>
      </c>
      <c r="AB1526" s="539"/>
      <c r="AC1526" s="504"/>
    </row>
    <row r="1527" spans="1:29" ht="16.7" customHeight="1" x14ac:dyDescent="0.15">
      <c r="A1527" s="520">
        <v>22</v>
      </c>
      <c r="B1527" s="520" t="s">
        <v>17493</v>
      </c>
      <c r="C1527" s="521" t="s">
        <v>17494</v>
      </c>
      <c r="D1527" s="542"/>
      <c r="E1527" s="534"/>
      <c r="F1527" s="534"/>
      <c r="H1527" s="541"/>
      <c r="I1527" s="763"/>
      <c r="J1527" s="544"/>
      <c r="K1527" s="579"/>
      <c r="L1527" s="1032"/>
      <c r="M1527" s="537"/>
      <c r="O1527" s="979"/>
      <c r="P1527" s="626" t="s">
        <v>3833</v>
      </c>
      <c r="Q1527" s="526" t="s">
        <v>1678</v>
      </c>
      <c r="R1527" s="527">
        <v>0.5</v>
      </c>
      <c r="S1527" s="1051"/>
      <c r="T1527" s="1032"/>
      <c r="U1527" s="537"/>
      <c r="W1527" s="534"/>
      <c r="X1527" s="537"/>
      <c r="Y1527" s="534"/>
      <c r="Z1527" s="538"/>
      <c r="AA1527" s="531">
        <f>ROUND(ROUND(ROUND(ROUND(F1449*N1525,0)*R1527,0)*V1519,0)-Y1498,0)</f>
        <v>172</v>
      </c>
      <c r="AB1527" s="539"/>
      <c r="AC1527" s="504"/>
    </row>
    <row r="1528" spans="1:29" ht="16.7" customHeight="1" x14ac:dyDescent="0.15">
      <c r="A1528" s="520">
        <v>22</v>
      </c>
      <c r="B1528" s="520" t="s">
        <v>17495</v>
      </c>
      <c r="C1528" s="521" t="s">
        <v>17496</v>
      </c>
      <c r="D1528" s="542"/>
      <c r="E1528" s="534"/>
      <c r="F1528" s="534"/>
      <c r="H1528" s="541"/>
      <c r="I1528" s="1049" t="s">
        <v>10418</v>
      </c>
      <c r="J1528" s="525" t="s">
        <v>1678</v>
      </c>
      <c r="K1528" s="718">
        <v>0.96499999999999997</v>
      </c>
      <c r="L1528" s="1032"/>
      <c r="M1528" s="537"/>
      <c r="O1528" s="759"/>
      <c r="P1528" s="760"/>
      <c r="Q1528" s="526"/>
      <c r="R1528" s="527"/>
      <c r="S1528" s="1051"/>
      <c r="T1528" s="1032"/>
      <c r="U1528" s="537"/>
      <c r="W1528" s="534"/>
      <c r="X1528" s="537"/>
      <c r="Y1528" s="534"/>
      <c r="Z1528" s="538"/>
      <c r="AA1528" s="531">
        <f>ROUND(ROUND(ROUND(ROUND(ROUND(F1449*K1528,0)*N1525,0),0)*V1519,0)-Y1498,0)</f>
        <v>344</v>
      </c>
      <c r="AB1528" s="539"/>
      <c r="AC1528" s="504"/>
    </row>
    <row r="1529" spans="1:29" ht="16.7" customHeight="1" x14ac:dyDescent="0.15">
      <c r="A1529" s="520">
        <v>22</v>
      </c>
      <c r="B1529" s="520" t="s">
        <v>17497</v>
      </c>
      <c r="C1529" s="521" t="s">
        <v>17498</v>
      </c>
      <c r="D1529" s="542"/>
      <c r="E1529" s="534"/>
      <c r="F1529" s="534"/>
      <c r="H1529" s="541"/>
      <c r="I1529" s="1047"/>
      <c r="J1529" s="537"/>
      <c r="L1529" s="1032"/>
      <c r="M1529" s="537"/>
      <c r="O1529" s="1048" t="s">
        <v>10414</v>
      </c>
      <c r="P1529" s="626" t="s">
        <v>16</v>
      </c>
      <c r="Q1529" s="526" t="s">
        <v>1678</v>
      </c>
      <c r="R1529" s="527">
        <v>0.7</v>
      </c>
      <c r="S1529" s="1051"/>
      <c r="T1529" s="1032"/>
      <c r="U1529" s="537"/>
      <c r="W1529" s="534"/>
      <c r="X1529" s="537"/>
      <c r="Y1529" s="534"/>
      <c r="Z1529" s="538"/>
      <c r="AA1529" s="531">
        <f>ROUND(ROUND(ROUND(ROUND(ROUND(F1449*K1528,0)*N1525,0)*R1529,0)*V1519,0)-Y1498,0)</f>
        <v>237</v>
      </c>
      <c r="AB1529" s="539"/>
      <c r="AC1529" s="504"/>
    </row>
    <row r="1530" spans="1:29" ht="16.7" customHeight="1" x14ac:dyDescent="0.15">
      <c r="A1530" s="520">
        <v>22</v>
      </c>
      <c r="B1530" s="520" t="s">
        <v>17499</v>
      </c>
      <c r="C1530" s="521" t="s">
        <v>17500</v>
      </c>
      <c r="D1530" s="542"/>
      <c r="E1530" s="534"/>
      <c r="F1530" s="534"/>
      <c r="H1530" s="541"/>
      <c r="I1530" s="1044"/>
      <c r="J1530" s="544"/>
      <c r="K1530" s="725"/>
      <c r="L1530" s="967"/>
      <c r="M1530" s="544"/>
      <c r="N1530" s="548"/>
      <c r="O1530" s="979"/>
      <c r="P1530" s="626" t="s">
        <v>3833</v>
      </c>
      <c r="Q1530" s="526" t="s">
        <v>1678</v>
      </c>
      <c r="R1530" s="527">
        <v>0.5</v>
      </c>
      <c r="S1530" s="1052"/>
      <c r="T1530" s="967"/>
      <c r="U1530" s="544"/>
      <c r="V1530" s="548"/>
      <c r="W1530" s="534"/>
      <c r="X1530" s="537"/>
      <c r="Y1530" s="534"/>
      <c r="Z1530" s="538"/>
      <c r="AA1530" s="531">
        <f>ROUND(ROUND(ROUND(ROUND(ROUND(F1449*K1528,0)*N1525,0)*R1530,0)*V1519,0)-Y1498,0)</f>
        <v>166</v>
      </c>
      <c r="AB1530" s="539"/>
      <c r="AC1530" s="504"/>
    </row>
    <row r="1531" spans="1:29" ht="16.7" customHeight="1" x14ac:dyDescent="0.15">
      <c r="A1531" s="520">
        <v>22</v>
      </c>
      <c r="B1531" s="520" t="s">
        <v>17501</v>
      </c>
      <c r="C1531" s="521" t="s">
        <v>17502</v>
      </c>
      <c r="D1531" s="542"/>
      <c r="E1531" s="534"/>
      <c r="F1531" s="534"/>
      <c r="H1531" s="541"/>
      <c r="I1531" s="757"/>
      <c r="J1531" s="525"/>
      <c r="K1531" s="758"/>
      <c r="L1531" s="966" t="s">
        <v>14896</v>
      </c>
      <c r="M1531" s="525" t="s">
        <v>1678</v>
      </c>
      <c r="N1531" s="529">
        <v>0.7</v>
      </c>
      <c r="O1531" s="759"/>
      <c r="P1531" s="760"/>
      <c r="Q1531" s="526"/>
      <c r="R1531" s="527"/>
      <c r="S1531" s="1054" t="s">
        <v>14959</v>
      </c>
      <c r="T1531" s="968" t="s">
        <v>12840</v>
      </c>
      <c r="U1531" s="525" t="s">
        <v>1678</v>
      </c>
      <c r="V1531" s="529">
        <v>0.7</v>
      </c>
      <c r="W1531" s="534"/>
      <c r="X1531" s="537"/>
      <c r="Y1531" s="534"/>
      <c r="Z1531" s="538"/>
      <c r="AA1531" s="531">
        <f>ROUND(ROUND(ROUND(F1449*N1531,0)*V1531,0)-Y1498,0)</f>
        <v>503</v>
      </c>
      <c r="AB1531" s="539"/>
      <c r="AC1531" s="504"/>
    </row>
    <row r="1532" spans="1:29" ht="16.7" customHeight="1" x14ac:dyDescent="0.15">
      <c r="A1532" s="520">
        <v>22</v>
      </c>
      <c r="B1532" s="520" t="s">
        <v>6421</v>
      </c>
      <c r="C1532" s="521" t="s">
        <v>17503</v>
      </c>
      <c r="D1532" s="542"/>
      <c r="E1532" s="534"/>
      <c r="F1532" s="534"/>
      <c r="H1532" s="541"/>
      <c r="J1532" s="537"/>
      <c r="K1532" s="742"/>
      <c r="L1532" s="1032"/>
      <c r="M1532" s="537"/>
      <c r="O1532" s="1048" t="s">
        <v>10414</v>
      </c>
      <c r="P1532" s="626" t="s">
        <v>16</v>
      </c>
      <c r="Q1532" s="526" t="s">
        <v>1678</v>
      </c>
      <c r="R1532" s="527">
        <v>0.7</v>
      </c>
      <c r="S1532" s="1055"/>
      <c r="T1532" s="1032"/>
      <c r="U1532" s="537"/>
      <c r="W1532" s="534"/>
      <c r="X1532" s="537"/>
      <c r="Y1532" s="534"/>
      <c r="Z1532" s="538"/>
      <c r="AA1532" s="531">
        <f>ROUND(ROUND(ROUND(ROUND(F1449*N1531,0)*R1532,0)*V1531,0)-Y1498,0)</f>
        <v>349</v>
      </c>
      <c r="AB1532" s="539"/>
      <c r="AC1532" s="504"/>
    </row>
    <row r="1533" spans="1:29" ht="16.7" customHeight="1" x14ac:dyDescent="0.15">
      <c r="A1533" s="520">
        <v>22</v>
      </c>
      <c r="B1533" s="520" t="s">
        <v>6423</v>
      </c>
      <c r="C1533" s="521" t="s">
        <v>17504</v>
      </c>
      <c r="D1533" s="542"/>
      <c r="E1533" s="534"/>
      <c r="F1533" s="534"/>
      <c r="H1533" s="541"/>
      <c r="I1533" s="763"/>
      <c r="J1533" s="544"/>
      <c r="K1533" s="579"/>
      <c r="L1533" s="1032"/>
      <c r="M1533" s="537"/>
      <c r="O1533" s="979"/>
      <c r="P1533" s="626" t="s">
        <v>3833</v>
      </c>
      <c r="Q1533" s="526" t="s">
        <v>1678</v>
      </c>
      <c r="R1533" s="527">
        <v>0.5</v>
      </c>
      <c r="S1533" s="1055"/>
      <c r="T1533" s="1032"/>
      <c r="U1533" s="537"/>
      <c r="W1533" s="534"/>
      <c r="X1533" s="537"/>
      <c r="Y1533" s="534"/>
      <c r="Z1533" s="538"/>
      <c r="AA1533" s="531">
        <f>ROUND(ROUND(ROUND(ROUND(F1449*N1531,0)*R1533,0)*V1531,0)-Y1498,0)</f>
        <v>246</v>
      </c>
      <c r="AB1533" s="539"/>
      <c r="AC1533" s="504"/>
    </row>
    <row r="1534" spans="1:29" ht="16.7" customHeight="1" x14ac:dyDescent="0.15">
      <c r="A1534" s="520">
        <v>22</v>
      </c>
      <c r="B1534" s="520" t="s">
        <v>6425</v>
      </c>
      <c r="C1534" s="521" t="s">
        <v>17505</v>
      </c>
      <c r="D1534" s="542"/>
      <c r="E1534" s="534"/>
      <c r="F1534" s="534"/>
      <c r="H1534" s="541"/>
      <c r="I1534" s="1049" t="s">
        <v>10418</v>
      </c>
      <c r="J1534" s="525" t="s">
        <v>1678</v>
      </c>
      <c r="K1534" s="718">
        <v>0.96499999999999997</v>
      </c>
      <c r="L1534" s="1032"/>
      <c r="M1534" s="537"/>
      <c r="O1534" s="759"/>
      <c r="P1534" s="760"/>
      <c r="Q1534" s="526"/>
      <c r="R1534" s="527"/>
      <c r="S1534" s="1055"/>
      <c r="T1534" s="1032"/>
      <c r="U1534" s="537"/>
      <c r="W1534" s="534"/>
      <c r="X1534" s="537"/>
      <c r="Y1534" s="534"/>
      <c r="Z1534" s="538"/>
      <c r="AA1534" s="531">
        <f>ROUND(ROUND(ROUND(ROUND(ROUND(F1449*K1534,0)*N1531,0)*V1531,0),0)-Y1498,0)</f>
        <v>486</v>
      </c>
      <c r="AB1534" s="539"/>
      <c r="AC1534" s="504"/>
    </row>
    <row r="1535" spans="1:29" ht="16.7" customHeight="1" x14ac:dyDescent="0.15">
      <c r="A1535" s="520">
        <v>22</v>
      </c>
      <c r="B1535" s="520" t="s">
        <v>6427</v>
      </c>
      <c r="C1535" s="521" t="s">
        <v>17506</v>
      </c>
      <c r="D1535" s="542"/>
      <c r="E1535" s="534"/>
      <c r="F1535" s="534"/>
      <c r="H1535" s="541"/>
      <c r="I1535" s="1047"/>
      <c r="J1535" s="537"/>
      <c r="L1535" s="1032"/>
      <c r="M1535" s="537"/>
      <c r="O1535" s="1048" t="s">
        <v>10414</v>
      </c>
      <c r="P1535" s="626" t="s">
        <v>16</v>
      </c>
      <c r="Q1535" s="526" t="s">
        <v>1678</v>
      </c>
      <c r="R1535" s="527">
        <v>0.7</v>
      </c>
      <c r="S1535" s="1055"/>
      <c r="T1535" s="1032"/>
      <c r="U1535" s="537"/>
      <c r="W1535" s="534"/>
      <c r="X1535" s="537"/>
      <c r="Y1535" s="534"/>
      <c r="Z1535" s="538"/>
      <c r="AA1535" s="531">
        <f>ROUND(ROUND(ROUND(ROUND(ROUND(ROUND(F1449*K1534,0)*N1531,0)*R1535,0)*V1531,0),0)-Y1498,0)</f>
        <v>337</v>
      </c>
      <c r="AB1535" s="539"/>
      <c r="AC1535" s="504"/>
    </row>
    <row r="1536" spans="1:29" ht="16.7" customHeight="1" x14ac:dyDescent="0.15">
      <c r="A1536" s="520">
        <v>22</v>
      </c>
      <c r="B1536" s="520" t="s">
        <v>6429</v>
      </c>
      <c r="C1536" s="521" t="s">
        <v>17507</v>
      </c>
      <c r="D1536" s="542"/>
      <c r="E1536" s="534"/>
      <c r="F1536" s="534"/>
      <c r="H1536" s="541"/>
      <c r="I1536" s="1044"/>
      <c r="J1536" s="544"/>
      <c r="K1536" s="725"/>
      <c r="L1536" s="967"/>
      <c r="M1536" s="544"/>
      <c r="N1536" s="548"/>
      <c r="O1536" s="979"/>
      <c r="P1536" s="626" t="s">
        <v>3833</v>
      </c>
      <c r="Q1536" s="526" t="s">
        <v>1678</v>
      </c>
      <c r="R1536" s="527">
        <v>0.5</v>
      </c>
      <c r="S1536" s="1055"/>
      <c r="T1536" s="1032"/>
      <c r="U1536" s="537"/>
      <c r="W1536" s="534"/>
      <c r="X1536" s="537"/>
      <c r="Y1536" s="534"/>
      <c r="Z1536" s="538"/>
      <c r="AA1536" s="531">
        <f>ROUND(ROUND(ROUND(ROUND(ROUND(ROUND(F1449*K1534,0)*N1531,0)*R1536,0)*V1531,0),0)-Y1498,0)</f>
        <v>237</v>
      </c>
      <c r="AB1536" s="539"/>
      <c r="AC1536" s="504"/>
    </row>
    <row r="1537" spans="1:29" ht="16.7" customHeight="1" x14ac:dyDescent="0.15">
      <c r="A1537" s="520">
        <v>22</v>
      </c>
      <c r="B1537" s="520" t="s">
        <v>6431</v>
      </c>
      <c r="C1537" s="521" t="s">
        <v>17508</v>
      </c>
      <c r="D1537" s="542"/>
      <c r="E1537" s="534"/>
      <c r="F1537" s="534"/>
      <c r="H1537" s="541"/>
      <c r="I1537" s="757"/>
      <c r="J1537" s="525"/>
      <c r="K1537" s="758"/>
      <c r="L1537" s="966" t="s">
        <v>14906</v>
      </c>
      <c r="M1537" s="525" t="s">
        <v>1678</v>
      </c>
      <c r="N1537" s="529">
        <v>0.5</v>
      </c>
      <c r="O1537" s="759"/>
      <c r="P1537" s="760"/>
      <c r="Q1537" s="526"/>
      <c r="R1537" s="527"/>
      <c r="S1537" s="1055"/>
      <c r="T1537" s="1032"/>
      <c r="U1537" s="537"/>
      <c r="W1537" s="534"/>
      <c r="X1537" s="537"/>
      <c r="Y1537" s="534"/>
      <c r="Z1537" s="538"/>
      <c r="AA1537" s="531">
        <f>ROUND(ROUND(ROUND(F1449*N1537,0)*V1531,0)-Y1498,0)</f>
        <v>356</v>
      </c>
      <c r="AB1537" s="539"/>
      <c r="AC1537" s="504"/>
    </row>
    <row r="1538" spans="1:29" ht="16.7" customHeight="1" x14ac:dyDescent="0.15">
      <c r="A1538" s="520">
        <v>22</v>
      </c>
      <c r="B1538" s="520" t="s">
        <v>17509</v>
      </c>
      <c r="C1538" s="521" t="s">
        <v>17510</v>
      </c>
      <c r="D1538" s="542"/>
      <c r="E1538" s="534"/>
      <c r="F1538" s="534"/>
      <c r="H1538" s="541"/>
      <c r="J1538" s="537"/>
      <c r="K1538" s="742"/>
      <c r="L1538" s="1032"/>
      <c r="M1538" s="537"/>
      <c r="O1538" s="1048" t="s">
        <v>10414</v>
      </c>
      <c r="P1538" s="626" t="s">
        <v>16</v>
      </c>
      <c r="Q1538" s="526" t="s">
        <v>1678</v>
      </c>
      <c r="R1538" s="527">
        <v>0.7</v>
      </c>
      <c r="S1538" s="1055"/>
      <c r="T1538" s="1032"/>
      <c r="U1538" s="537"/>
      <c r="W1538" s="534"/>
      <c r="X1538" s="537"/>
      <c r="Y1538" s="534"/>
      <c r="Z1538" s="538"/>
      <c r="AA1538" s="531">
        <f>ROUND(ROUND(ROUND(ROUND(F1449*N1537,0)*R1538,0)*V1531,0)-Y1498,0)</f>
        <v>246</v>
      </c>
      <c r="AB1538" s="539"/>
      <c r="AC1538" s="504"/>
    </row>
    <row r="1539" spans="1:29" ht="16.7" customHeight="1" x14ac:dyDescent="0.15">
      <c r="A1539" s="520">
        <v>22</v>
      </c>
      <c r="B1539" s="520" t="s">
        <v>17511</v>
      </c>
      <c r="C1539" s="521" t="s">
        <v>17512</v>
      </c>
      <c r="D1539" s="542"/>
      <c r="E1539" s="534"/>
      <c r="F1539" s="534"/>
      <c r="H1539" s="541"/>
      <c r="I1539" s="763"/>
      <c r="J1539" s="544"/>
      <c r="K1539" s="579"/>
      <c r="L1539" s="1032"/>
      <c r="M1539" s="537"/>
      <c r="O1539" s="979"/>
      <c r="P1539" s="626" t="s">
        <v>3833</v>
      </c>
      <c r="Q1539" s="526" t="s">
        <v>1678</v>
      </c>
      <c r="R1539" s="527">
        <v>0.5</v>
      </c>
      <c r="S1539" s="1055"/>
      <c r="T1539" s="1032"/>
      <c r="U1539" s="537"/>
      <c r="W1539" s="534"/>
      <c r="X1539" s="537"/>
      <c r="Y1539" s="534"/>
      <c r="Z1539" s="538"/>
      <c r="AA1539" s="531">
        <f>ROUND(ROUND(ROUND(ROUND(F1449*N1537,0)*R1539,0)*V1531,0)-Y1498,0)</f>
        <v>172</v>
      </c>
      <c r="AB1539" s="539"/>
      <c r="AC1539" s="504"/>
    </row>
    <row r="1540" spans="1:29" ht="16.7" customHeight="1" x14ac:dyDescent="0.15">
      <c r="A1540" s="520">
        <v>22</v>
      </c>
      <c r="B1540" s="520" t="s">
        <v>17513</v>
      </c>
      <c r="C1540" s="521" t="s">
        <v>17514</v>
      </c>
      <c r="D1540" s="542"/>
      <c r="E1540" s="534"/>
      <c r="F1540" s="534"/>
      <c r="H1540" s="541"/>
      <c r="I1540" s="1049" t="s">
        <v>10418</v>
      </c>
      <c r="J1540" s="525" t="s">
        <v>1678</v>
      </c>
      <c r="K1540" s="718">
        <v>0.96499999999999997</v>
      </c>
      <c r="L1540" s="1032"/>
      <c r="M1540" s="537"/>
      <c r="O1540" s="759"/>
      <c r="P1540" s="760"/>
      <c r="Q1540" s="526"/>
      <c r="R1540" s="527"/>
      <c r="S1540" s="1055"/>
      <c r="T1540" s="1032"/>
      <c r="U1540" s="537"/>
      <c r="W1540" s="534"/>
      <c r="X1540" s="537"/>
      <c r="Y1540" s="534"/>
      <c r="Z1540" s="538"/>
      <c r="AA1540" s="531">
        <f>ROUND(ROUND(ROUND(ROUND(ROUND(F1449*K1540,0)*N1537,0),0)*V1531,0)-Y1498,0)</f>
        <v>344</v>
      </c>
      <c r="AB1540" s="539"/>
      <c r="AC1540" s="504"/>
    </row>
    <row r="1541" spans="1:29" ht="16.7" customHeight="1" x14ac:dyDescent="0.15">
      <c r="A1541" s="520">
        <v>22</v>
      </c>
      <c r="B1541" s="520" t="s">
        <v>17515</v>
      </c>
      <c r="C1541" s="521" t="s">
        <v>17516</v>
      </c>
      <c r="D1541" s="542"/>
      <c r="E1541" s="534"/>
      <c r="F1541" s="534"/>
      <c r="H1541" s="541"/>
      <c r="I1541" s="1047"/>
      <c r="J1541" s="537"/>
      <c r="L1541" s="1032"/>
      <c r="M1541" s="537"/>
      <c r="O1541" s="1048" t="s">
        <v>10414</v>
      </c>
      <c r="P1541" s="626" t="s">
        <v>16</v>
      </c>
      <c r="Q1541" s="526" t="s">
        <v>1678</v>
      </c>
      <c r="R1541" s="527">
        <v>0.7</v>
      </c>
      <c r="S1541" s="1055"/>
      <c r="T1541" s="1032"/>
      <c r="U1541" s="537"/>
      <c r="W1541" s="534"/>
      <c r="X1541" s="537"/>
      <c r="Y1541" s="534"/>
      <c r="Z1541" s="538"/>
      <c r="AA1541" s="531">
        <f>ROUND(ROUND(ROUND(ROUND(ROUND(F1449*K1540,0)*N1537,0)*R1541,0)*V1531,0)-Y1498,0)</f>
        <v>237</v>
      </c>
      <c r="AB1541" s="539"/>
      <c r="AC1541" s="504"/>
    </row>
    <row r="1542" spans="1:29" ht="16.7" customHeight="1" x14ac:dyDescent="0.15">
      <c r="A1542" s="520">
        <v>22</v>
      </c>
      <c r="B1542" s="520" t="s">
        <v>17517</v>
      </c>
      <c r="C1542" s="521" t="s">
        <v>17518</v>
      </c>
      <c r="D1542" s="557"/>
      <c r="E1542" s="550"/>
      <c r="F1542" s="550"/>
      <c r="G1542" s="650"/>
      <c r="H1542" s="558"/>
      <c r="I1542" s="1044"/>
      <c r="J1542" s="544"/>
      <c r="K1542" s="725"/>
      <c r="L1542" s="967"/>
      <c r="M1542" s="544"/>
      <c r="N1542" s="548"/>
      <c r="O1542" s="979"/>
      <c r="P1542" s="626" t="s">
        <v>3833</v>
      </c>
      <c r="Q1542" s="526" t="s">
        <v>1678</v>
      </c>
      <c r="R1542" s="527">
        <v>0.5</v>
      </c>
      <c r="S1542" s="1052"/>
      <c r="T1542" s="967"/>
      <c r="U1542" s="544"/>
      <c r="V1542" s="548"/>
      <c r="W1542" s="550"/>
      <c r="X1542" s="544"/>
      <c r="Y1542" s="550"/>
      <c r="Z1542" s="553"/>
      <c r="AA1542" s="531">
        <f>ROUND(ROUND(ROUND(ROUND(ROUND(F1449*K1540,0)*N1537,0)*R1542,0)*V1531,0)-Y1498,0)</f>
        <v>166</v>
      </c>
      <c r="AB1542" s="559"/>
      <c r="AC1542" s="504"/>
    </row>
    <row r="1543" spans="1:29" ht="16.7" customHeight="1" x14ac:dyDescent="0.15">
      <c r="A1543" s="520">
        <v>22</v>
      </c>
      <c r="B1543" s="520">
        <v>9711</v>
      </c>
      <c r="C1543" s="521" t="s">
        <v>17519</v>
      </c>
      <c r="D1543" s="560"/>
      <c r="E1543" s="522"/>
      <c r="F1543" s="936" t="s">
        <v>10494</v>
      </c>
      <c r="G1543" s="947"/>
      <c r="H1543" s="941"/>
      <c r="I1543" s="757"/>
      <c r="J1543" s="525"/>
      <c r="K1543" s="758"/>
      <c r="L1543" s="1050" t="s">
        <v>14896</v>
      </c>
      <c r="M1543" s="525" t="s">
        <v>1678</v>
      </c>
      <c r="N1543" s="529">
        <v>0.7</v>
      </c>
      <c r="O1543" s="759"/>
      <c r="P1543" s="760"/>
      <c r="Q1543" s="526"/>
      <c r="R1543" s="527"/>
      <c r="S1543" s="761"/>
      <c r="T1543" s="757"/>
      <c r="U1543" s="525"/>
      <c r="V1543" s="529"/>
      <c r="W1543" s="522"/>
      <c r="X1543" s="525"/>
      <c r="Y1543" s="522"/>
      <c r="Z1543" s="530"/>
      <c r="AA1543" s="531">
        <f>ROUND(F1545*N1543,0)</f>
        <v>550</v>
      </c>
      <c r="AB1543" s="532"/>
      <c r="AC1543" s="504"/>
    </row>
    <row r="1544" spans="1:29" ht="16.7" customHeight="1" x14ac:dyDescent="0.15">
      <c r="A1544" s="520">
        <v>22</v>
      </c>
      <c r="B1544" s="520">
        <v>9712</v>
      </c>
      <c r="C1544" s="521" t="s">
        <v>17520</v>
      </c>
      <c r="D1544" s="542"/>
      <c r="E1544" s="534"/>
      <c r="F1544" s="937"/>
      <c r="G1544" s="948"/>
      <c r="H1544" s="942"/>
      <c r="J1544" s="537"/>
      <c r="K1544" s="742"/>
      <c r="L1544" s="1032"/>
      <c r="M1544" s="537"/>
      <c r="O1544" s="1048" t="s">
        <v>10414</v>
      </c>
      <c r="P1544" s="626" t="s">
        <v>16</v>
      </c>
      <c r="Q1544" s="526" t="s">
        <v>1678</v>
      </c>
      <c r="R1544" s="527">
        <v>0.7</v>
      </c>
      <c r="S1544" s="762"/>
      <c r="U1544" s="537"/>
      <c r="W1544" s="534"/>
      <c r="X1544" s="537"/>
      <c r="Y1544" s="534"/>
      <c r="Z1544" s="538"/>
      <c r="AA1544" s="531">
        <f>ROUND(ROUND(F1545*N1543,0)*R1544,0)</f>
        <v>385</v>
      </c>
      <c r="AB1544" s="539"/>
      <c r="AC1544" s="504"/>
    </row>
    <row r="1545" spans="1:29" ht="16.7" customHeight="1" x14ac:dyDescent="0.15">
      <c r="A1545" s="520">
        <v>22</v>
      </c>
      <c r="B1545" s="520" t="s">
        <v>17521</v>
      </c>
      <c r="C1545" s="521" t="s">
        <v>17522</v>
      </c>
      <c r="D1545" s="542"/>
      <c r="E1545" s="534"/>
      <c r="F1545" s="1034">
        <f>'6生活介護(基本)'!F777</f>
        <v>785</v>
      </c>
      <c r="G1545" s="1035"/>
      <c r="H1545" s="541" t="s">
        <v>9</v>
      </c>
      <c r="I1545" s="763"/>
      <c r="J1545" s="544"/>
      <c r="K1545" s="579"/>
      <c r="L1545" s="1032"/>
      <c r="M1545" s="537"/>
      <c r="O1545" s="979"/>
      <c r="P1545" s="626" t="s">
        <v>3833</v>
      </c>
      <c r="Q1545" s="526" t="s">
        <v>1678</v>
      </c>
      <c r="R1545" s="527">
        <v>0.5</v>
      </c>
      <c r="S1545" s="762"/>
      <c r="U1545" s="537"/>
      <c r="W1545" s="534"/>
      <c r="X1545" s="537"/>
      <c r="Y1545" s="534"/>
      <c r="Z1545" s="538"/>
      <c r="AA1545" s="531">
        <f>ROUND(ROUND(F1545*N1543,0)*R1545,0)</f>
        <v>275</v>
      </c>
      <c r="AB1545" s="539"/>
      <c r="AC1545" s="504"/>
    </row>
    <row r="1546" spans="1:29" ht="16.7" customHeight="1" x14ac:dyDescent="0.15">
      <c r="A1546" s="520">
        <v>22</v>
      </c>
      <c r="B1546" s="520">
        <v>9713</v>
      </c>
      <c r="C1546" s="521" t="s">
        <v>17523</v>
      </c>
      <c r="D1546" s="542"/>
      <c r="E1546" s="534"/>
      <c r="F1546" s="534"/>
      <c r="H1546" s="541"/>
      <c r="I1546" s="1049" t="s">
        <v>10418</v>
      </c>
      <c r="J1546" s="525" t="s">
        <v>1678</v>
      </c>
      <c r="K1546" s="718">
        <v>0.96499999999999997</v>
      </c>
      <c r="L1546" s="1032"/>
      <c r="M1546" s="537"/>
      <c r="O1546" s="759"/>
      <c r="P1546" s="760"/>
      <c r="Q1546" s="526"/>
      <c r="R1546" s="527"/>
      <c r="S1546" s="762"/>
      <c r="U1546" s="537"/>
      <c r="W1546" s="534"/>
      <c r="X1546" s="537"/>
      <c r="Y1546" s="534"/>
      <c r="Z1546" s="538"/>
      <c r="AA1546" s="531">
        <f>ROUND(ROUND(ROUND(F1545*K1546,0)*N1543,0),0)</f>
        <v>531</v>
      </c>
      <c r="AB1546" s="539"/>
      <c r="AC1546" s="504"/>
    </row>
    <row r="1547" spans="1:29" ht="16.7" customHeight="1" x14ac:dyDescent="0.15">
      <c r="A1547" s="520">
        <v>22</v>
      </c>
      <c r="B1547" s="520">
        <v>9714</v>
      </c>
      <c r="C1547" s="521" t="s">
        <v>17524</v>
      </c>
      <c r="D1547" s="542"/>
      <c r="E1547" s="534"/>
      <c r="F1547" s="534"/>
      <c r="H1547" s="541"/>
      <c r="I1547" s="1047"/>
      <c r="J1547" s="537"/>
      <c r="L1547" s="1032"/>
      <c r="M1547" s="537"/>
      <c r="O1547" s="1048" t="s">
        <v>10414</v>
      </c>
      <c r="P1547" s="626" t="s">
        <v>16</v>
      </c>
      <c r="Q1547" s="526" t="s">
        <v>1678</v>
      </c>
      <c r="R1547" s="527">
        <v>0.7</v>
      </c>
      <c r="S1547" s="762"/>
      <c r="U1547" s="537"/>
      <c r="W1547" s="534"/>
      <c r="X1547" s="537"/>
      <c r="Y1547" s="534"/>
      <c r="Z1547" s="538"/>
      <c r="AA1547" s="531">
        <f>ROUND(ROUND(ROUND(F1545*K1546,0)*N1543,0)*R1547,0)</f>
        <v>372</v>
      </c>
      <c r="AB1547" s="539"/>
      <c r="AC1547" s="504"/>
    </row>
    <row r="1548" spans="1:29" ht="16.7" customHeight="1" x14ac:dyDescent="0.15">
      <c r="A1548" s="520">
        <v>22</v>
      </c>
      <c r="B1548" s="520" t="s">
        <v>6529</v>
      </c>
      <c r="C1548" s="521" t="s">
        <v>17525</v>
      </c>
      <c r="D1548" s="542"/>
      <c r="E1548" s="534"/>
      <c r="F1548" s="534"/>
      <c r="H1548" s="541"/>
      <c r="I1548" s="1044"/>
      <c r="J1548" s="544"/>
      <c r="K1548" s="725"/>
      <c r="L1548" s="967"/>
      <c r="M1548" s="544"/>
      <c r="N1548" s="548"/>
      <c r="O1548" s="979"/>
      <c r="P1548" s="626" t="s">
        <v>3833</v>
      </c>
      <c r="Q1548" s="526" t="s">
        <v>1678</v>
      </c>
      <c r="R1548" s="527">
        <v>0.5</v>
      </c>
      <c r="S1548" s="762"/>
      <c r="U1548" s="537"/>
      <c r="W1548" s="534"/>
      <c r="X1548" s="537"/>
      <c r="Y1548" s="534"/>
      <c r="Z1548" s="538"/>
      <c r="AA1548" s="531">
        <f>ROUND(ROUND(ROUND(F1545*K1546,0)*N1543,0)*R1548,0)</f>
        <v>266</v>
      </c>
      <c r="AB1548" s="539"/>
      <c r="AC1548" s="504"/>
    </row>
    <row r="1549" spans="1:29" ht="16.7" customHeight="1" x14ac:dyDescent="0.15">
      <c r="A1549" s="520">
        <v>22</v>
      </c>
      <c r="B1549" s="520" t="s">
        <v>6531</v>
      </c>
      <c r="C1549" s="521" t="s">
        <v>17526</v>
      </c>
      <c r="D1549" s="542"/>
      <c r="E1549" s="534"/>
      <c r="F1549" s="534"/>
      <c r="H1549" s="541"/>
      <c r="I1549" s="757"/>
      <c r="J1549" s="525"/>
      <c r="K1549" s="758"/>
      <c r="L1549" s="966" t="s">
        <v>14906</v>
      </c>
      <c r="M1549" s="525" t="s">
        <v>1678</v>
      </c>
      <c r="N1549" s="529">
        <v>0.5</v>
      </c>
      <c r="O1549" s="759"/>
      <c r="P1549" s="760"/>
      <c r="Q1549" s="526"/>
      <c r="R1549" s="527"/>
      <c r="S1549" s="762"/>
      <c r="U1549" s="537"/>
      <c r="W1549" s="534"/>
      <c r="X1549" s="537"/>
      <c r="Y1549" s="534"/>
      <c r="Z1549" s="538"/>
      <c r="AA1549" s="531">
        <f>ROUND(F1545*N1549,0)</f>
        <v>393</v>
      </c>
      <c r="AB1549" s="539"/>
      <c r="AC1549" s="504"/>
    </row>
    <row r="1550" spans="1:29" ht="16.7" customHeight="1" x14ac:dyDescent="0.15">
      <c r="A1550" s="520">
        <v>22</v>
      </c>
      <c r="B1550" s="520" t="s">
        <v>6533</v>
      </c>
      <c r="C1550" s="521" t="s">
        <v>17527</v>
      </c>
      <c r="D1550" s="542"/>
      <c r="E1550" s="534"/>
      <c r="F1550" s="534"/>
      <c r="H1550" s="541"/>
      <c r="J1550" s="537"/>
      <c r="K1550" s="742"/>
      <c r="L1550" s="1032"/>
      <c r="M1550" s="537"/>
      <c r="O1550" s="1048" t="s">
        <v>10414</v>
      </c>
      <c r="P1550" s="626" t="s">
        <v>16</v>
      </c>
      <c r="Q1550" s="526" t="s">
        <v>1678</v>
      </c>
      <c r="R1550" s="527">
        <v>0.7</v>
      </c>
      <c r="S1550" s="762"/>
      <c r="U1550" s="537"/>
      <c r="W1550" s="534"/>
      <c r="X1550" s="537"/>
      <c r="Y1550" s="534"/>
      <c r="Z1550" s="538"/>
      <c r="AA1550" s="531">
        <f>ROUND(ROUND(F1545*N1549,0)*R1550,0)</f>
        <v>275</v>
      </c>
      <c r="AB1550" s="539"/>
      <c r="AC1550" s="504"/>
    </row>
    <row r="1551" spans="1:29" ht="16.7" customHeight="1" x14ac:dyDescent="0.15">
      <c r="A1551" s="520">
        <v>22</v>
      </c>
      <c r="B1551" s="520" t="s">
        <v>6535</v>
      </c>
      <c r="C1551" s="521" t="s">
        <v>17528</v>
      </c>
      <c r="D1551" s="542"/>
      <c r="E1551" s="534"/>
      <c r="F1551" s="534"/>
      <c r="H1551" s="541"/>
      <c r="I1551" s="763"/>
      <c r="J1551" s="544"/>
      <c r="K1551" s="579"/>
      <c r="L1551" s="1032"/>
      <c r="M1551" s="537"/>
      <c r="O1551" s="979"/>
      <c r="P1551" s="626" t="s">
        <v>3833</v>
      </c>
      <c r="Q1551" s="526" t="s">
        <v>1678</v>
      </c>
      <c r="R1551" s="527">
        <v>0.5</v>
      </c>
      <c r="S1551" s="762"/>
      <c r="U1551" s="537"/>
      <c r="W1551" s="534"/>
      <c r="X1551" s="537"/>
      <c r="Y1551" s="534"/>
      <c r="Z1551" s="538"/>
      <c r="AA1551" s="531">
        <f>ROUND(ROUND(F1545*N1549,0)*R1551,0)</f>
        <v>197</v>
      </c>
      <c r="AB1551" s="539"/>
      <c r="AC1551" s="504"/>
    </row>
    <row r="1552" spans="1:29" ht="16.7" customHeight="1" x14ac:dyDescent="0.15">
      <c r="A1552" s="520">
        <v>22</v>
      </c>
      <c r="B1552" s="520" t="s">
        <v>6537</v>
      </c>
      <c r="C1552" s="521" t="s">
        <v>17529</v>
      </c>
      <c r="D1552" s="542"/>
      <c r="E1552" s="534"/>
      <c r="F1552" s="534"/>
      <c r="H1552" s="541"/>
      <c r="I1552" s="1049" t="s">
        <v>10418</v>
      </c>
      <c r="J1552" s="525" t="s">
        <v>1678</v>
      </c>
      <c r="K1552" s="718">
        <v>0.96499999999999997</v>
      </c>
      <c r="L1552" s="1032"/>
      <c r="M1552" s="537"/>
      <c r="O1552" s="759"/>
      <c r="P1552" s="760"/>
      <c r="Q1552" s="526"/>
      <c r="R1552" s="527"/>
      <c r="S1552" s="762"/>
      <c r="U1552" s="537"/>
      <c r="W1552" s="534"/>
      <c r="X1552" s="537"/>
      <c r="Y1552" s="534"/>
      <c r="Z1552" s="538"/>
      <c r="AA1552" s="531">
        <f>ROUND(ROUND(ROUND(F1545*K1552,0)*N1549,0),0)</f>
        <v>379</v>
      </c>
      <c r="AB1552" s="539"/>
      <c r="AC1552" s="504"/>
    </row>
    <row r="1553" spans="1:29" ht="16.7" customHeight="1" x14ac:dyDescent="0.15">
      <c r="A1553" s="520">
        <v>22</v>
      </c>
      <c r="B1553" s="520" t="s">
        <v>6539</v>
      </c>
      <c r="C1553" s="521" t="s">
        <v>17530</v>
      </c>
      <c r="D1553" s="542"/>
      <c r="E1553" s="534"/>
      <c r="F1553" s="534"/>
      <c r="H1553" s="541"/>
      <c r="I1553" s="1047"/>
      <c r="J1553" s="537"/>
      <c r="L1553" s="1032"/>
      <c r="M1553" s="537"/>
      <c r="O1553" s="1048" t="s">
        <v>10414</v>
      </c>
      <c r="P1553" s="626" t="s">
        <v>16</v>
      </c>
      <c r="Q1553" s="526" t="s">
        <v>1678</v>
      </c>
      <c r="R1553" s="527">
        <v>0.7</v>
      </c>
      <c r="S1553" s="762"/>
      <c r="U1553" s="537"/>
      <c r="W1553" s="534"/>
      <c r="X1553" s="537"/>
      <c r="Y1553" s="534"/>
      <c r="Z1553" s="538"/>
      <c r="AA1553" s="531">
        <f>ROUND(ROUND(ROUND(F1545*K1552,0)*N1549,0)*R1553,0)</f>
        <v>265</v>
      </c>
      <c r="AB1553" s="539"/>
      <c r="AC1553" s="504"/>
    </row>
    <row r="1554" spans="1:29" ht="16.7" customHeight="1" x14ac:dyDescent="0.15">
      <c r="A1554" s="520">
        <v>22</v>
      </c>
      <c r="B1554" s="520" t="s">
        <v>17531</v>
      </c>
      <c r="C1554" s="521" t="s">
        <v>17532</v>
      </c>
      <c r="D1554" s="542"/>
      <c r="E1554" s="534"/>
      <c r="F1554" s="534"/>
      <c r="H1554" s="541"/>
      <c r="I1554" s="1044"/>
      <c r="J1554" s="544"/>
      <c r="K1554" s="725"/>
      <c r="L1554" s="967"/>
      <c r="M1554" s="544"/>
      <c r="N1554" s="548"/>
      <c r="O1554" s="979"/>
      <c r="P1554" s="626" t="s">
        <v>3833</v>
      </c>
      <c r="Q1554" s="526" t="s">
        <v>1678</v>
      </c>
      <c r="R1554" s="527">
        <v>0.5</v>
      </c>
      <c r="S1554" s="764"/>
      <c r="T1554" s="763"/>
      <c r="U1554" s="544"/>
      <c r="V1554" s="548"/>
      <c r="W1554" s="534"/>
      <c r="X1554" s="537"/>
      <c r="Y1554" s="534"/>
      <c r="Z1554" s="538"/>
      <c r="AA1554" s="531">
        <f>ROUND(ROUND(ROUND(F1545*K1552,0)*N1549,0)*R1554,0)</f>
        <v>190</v>
      </c>
      <c r="AB1554" s="539"/>
      <c r="AC1554" s="504"/>
    </row>
    <row r="1555" spans="1:29" ht="16.7" customHeight="1" x14ac:dyDescent="0.15">
      <c r="A1555" s="520">
        <v>22</v>
      </c>
      <c r="B1555" s="520">
        <v>9715</v>
      </c>
      <c r="C1555" s="521" t="s">
        <v>17533</v>
      </c>
      <c r="D1555" s="542"/>
      <c r="E1555" s="534"/>
      <c r="F1555" s="534"/>
      <c r="H1555" s="541"/>
      <c r="I1555" s="757"/>
      <c r="J1555" s="525"/>
      <c r="K1555" s="758"/>
      <c r="L1555" s="1050" t="s">
        <v>14896</v>
      </c>
      <c r="M1555" s="525" t="s">
        <v>1678</v>
      </c>
      <c r="N1555" s="529">
        <v>0.7</v>
      </c>
      <c r="O1555" s="759"/>
      <c r="P1555" s="760"/>
      <c r="Q1555" s="526"/>
      <c r="R1555" s="527"/>
      <c r="S1555" s="1054" t="s">
        <v>10423</v>
      </c>
      <c r="T1555" s="968" t="s">
        <v>12821</v>
      </c>
      <c r="U1555" s="525" t="s">
        <v>1678</v>
      </c>
      <c r="V1555" s="529">
        <v>0.5</v>
      </c>
      <c r="W1555" s="534"/>
      <c r="X1555" s="537"/>
      <c r="Y1555" s="534"/>
      <c r="Z1555" s="538"/>
      <c r="AA1555" s="531">
        <f>ROUND(ROUND(F1545*N1555,0)*V1555,0)</f>
        <v>275</v>
      </c>
      <c r="AB1555" s="539"/>
      <c r="AC1555" s="504"/>
    </row>
    <row r="1556" spans="1:29" ht="16.7" customHeight="1" x14ac:dyDescent="0.15">
      <c r="A1556" s="520">
        <v>22</v>
      </c>
      <c r="B1556" s="520">
        <v>9716</v>
      </c>
      <c r="C1556" s="521" t="s">
        <v>17534</v>
      </c>
      <c r="D1556" s="542"/>
      <c r="E1556" s="534"/>
      <c r="F1556" s="534"/>
      <c r="H1556" s="541"/>
      <c r="J1556" s="537"/>
      <c r="K1556" s="742"/>
      <c r="L1556" s="1032"/>
      <c r="M1556" s="537"/>
      <c r="O1556" s="1048" t="s">
        <v>10414</v>
      </c>
      <c r="P1556" s="626" t="s">
        <v>16</v>
      </c>
      <c r="Q1556" s="526" t="s">
        <v>1678</v>
      </c>
      <c r="R1556" s="527">
        <v>0.7</v>
      </c>
      <c r="S1556" s="1051"/>
      <c r="T1556" s="1032"/>
      <c r="U1556" s="537"/>
      <c r="W1556" s="534"/>
      <c r="X1556" s="537"/>
      <c r="Y1556" s="534"/>
      <c r="Z1556" s="538"/>
      <c r="AA1556" s="531">
        <f>ROUND(ROUND(ROUND(F1545*N1555,0)*R1556,0)*V1555,0)</f>
        <v>193</v>
      </c>
      <c r="AB1556" s="539"/>
      <c r="AC1556" s="504"/>
    </row>
    <row r="1557" spans="1:29" ht="16.7" customHeight="1" x14ac:dyDescent="0.15">
      <c r="A1557" s="520">
        <v>22</v>
      </c>
      <c r="B1557" s="520" t="s">
        <v>17535</v>
      </c>
      <c r="C1557" s="521" t="s">
        <v>17536</v>
      </c>
      <c r="D1557" s="542"/>
      <c r="E1557" s="534"/>
      <c r="F1557" s="534"/>
      <c r="H1557" s="541"/>
      <c r="I1557" s="763"/>
      <c r="J1557" s="544"/>
      <c r="K1557" s="579"/>
      <c r="L1557" s="1032"/>
      <c r="M1557" s="537"/>
      <c r="O1557" s="979"/>
      <c r="P1557" s="626" t="s">
        <v>3833</v>
      </c>
      <c r="Q1557" s="526" t="s">
        <v>1678</v>
      </c>
      <c r="R1557" s="527">
        <v>0.5</v>
      </c>
      <c r="S1557" s="1051"/>
      <c r="T1557" s="1032"/>
      <c r="U1557" s="537"/>
      <c r="W1557" s="534"/>
      <c r="X1557" s="537"/>
      <c r="Y1557" s="534"/>
      <c r="Z1557" s="538"/>
      <c r="AA1557" s="531">
        <f>ROUND(ROUND(ROUND(F1545*N1555,0)*R1557,0)*V1555,0)</f>
        <v>138</v>
      </c>
      <c r="AB1557" s="539"/>
      <c r="AC1557" s="504"/>
    </row>
    <row r="1558" spans="1:29" ht="16.7" customHeight="1" x14ac:dyDescent="0.15">
      <c r="A1558" s="520">
        <v>22</v>
      </c>
      <c r="B1558" s="520">
        <v>9717</v>
      </c>
      <c r="C1558" s="521" t="s">
        <v>17537</v>
      </c>
      <c r="D1558" s="542"/>
      <c r="E1558" s="534"/>
      <c r="F1558" s="534"/>
      <c r="H1558" s="541"/>
      <c r="I1558" s="1049" t="s">
        <v>10418</v>
      </c>
      <c r="J1558" s="525" t="s">
        <v>1678</v>
      </c>
      <c r="K1558" s="718">
        <v>0.96499999999999997</v>
      </c>
      <c r="L1558" s="1032"/>
      <c r="M1558" s="537"/>
      <c r="O1558" s="759"/>
      <c r="P1558" s="760"/>
      <c r="Q1558" s="526"/>
      <c r="R1558" s="527"/>
      <c r="S1558" s="1051"/>
      <c r="T1558" s="1032"/>
      <c r="U1558" s="537"/>
      <c r="W1558" s="534"/>
      <c r="X1558" s="537"/>
      <c r="Y1558" s="534"/>
      <c r="Z1558" s="538"/>
      <c r="AA1558" s="531">
        <f>ROUND(ROUND(ROUND(ROUND(F1545*K1558,0)*N1555,0)*V1555,0),0)</f>
        <v>266</v>
      </c>
      <c r="AB1558" s="539"/>
      <c r="AC1558" s="504"/>
    </row>
    <row r="1559" spans="1:29" ht="16.7" customHeight="1" x14ac:dyDescent="0.15">
      <c r="A1559" s="520">
        <v>22</v>
      </c>
      <c r="B1559" s="520">
        <v>9718</v>
      </c>
      <c r="C1559" s="521" t="s">
        <v>17538</v>
      </c>
      <c r="D1559" s="542"/>
      <c r="E1559" s="534"/>
      <c r="F1559" s="534"/>
      <c r="H1559" s="541"/>
      <c r="I1559" s="1047"/>
      <c r="J1559" s="537"/>
      <c r="L1559" s="1032"/>
      <c r="M1559" s="537"/>
      <c r="O1559" s="1048" t="s">
        <v>10414</v>
      </c>
      <c r="P1559" s="626" t="s">
        <v>16</v>
      </c>
      <c r="Q1559" s="526" t="s">
        <v>1678</v>
      </c>
      <c r="R1559" s="527">
        <v>0.7</v>
      </c>
      <c r="S1559" s="1051"/>
      <c r="T1559" s="1032"/>
      <c r="U1559" s="537"/>
      <c r="W1559" s="534"/>
      <c r="X1559" s="537"/>
      <c r="Y1559" s="534"/>
      <c r="Z1559" s="538"/>
      <c r="AA1559" s="531">
        <f>ROUND(ROUND(ROUND(ROUND(ROUND(F1545*K1558,0)*N1555,0)*R1559,0)*V1555,0),0)</f>
        <v>186</v>
      </c>
      <c r="AB1559" s="539"/>
      <c r="AC1559" s="504"/>
    </row>
    <row r="1560" spans="1:29" ht="16.7" customHeight="1" x14ac:dyDescent="0.15">
      <c r="A1560" s="520">
        <v>22</v>
      </c>
      <c r="B1560" s="520" t="s">
        <v>17539</v>
      </c>
      <c r="C1560" s="521" t="s">
        <v>17540</v>
      </c>
      <c r="D1560" s="542"/>
      <c r="E1560" s="534"/>
      <c r="F1560" s="534"/>
      <c r="H1560" s="541"/>
      <c r="I1560" s="1044"/>
      <c r="J1560" s="544"/>
      <c r="K1560" s="725"/>
      <c r="L1560" s="967"/>
      <c r="M1560" s="544"/>
      <c r="N1560" s="548"/>
      <c r="O1560" s="979"/>
      <c r="P1560" s="626" t="s">
        <v>3833</v>
      </c>
      <c r="Q1560" s="526" t="s">
        <v>1678</v>
      </c>
      <c r="R1560" s="527">
        <v>0.5</v>
      </c>
      <c r="S1560" s="1051"/>
      <c r="T1560" s="1032"/>
      <c r="U1560" s="537"/>
      <c r="W1560" s="534"/>
      <c r="X1560" s="537"/>
      <c r="Y1560" s="534"/>
      <c r="Z1560" s="538"/>
      <c r="AA1560" s="531">
        <f>ROUND(ROUND(ROUND(ROUND(ROUND(F1545*K1558,0)*N1555,0)*R1560,0)*V1555,0),0)</f>
        <v>133</v>
      </c>
      <c r="AB1560" s="539"/>
      <c r="AC1560" s="504"/>
    </row>
    <row r="1561" spans="1:29" ht="16.7" customHeight="1" x14ac:dyDescent="0.15">
      <c r="A1561" s="520">
        <v>22</v>
      </c>
      <c r="B1561" s="520" t="s">
        <v>17541</v>
      </c>
      <c r="C1561" s="521" t="s">
        <v>17542</v>
      </c>
      <c r="D1561" s="542"/>
      <c r="E1561" s="534"/>
      <c r="F1561" s="534"/>
      <c r="H1561" s="541"/>
      <c r="I1561" s="757"/>
      <c r="J1561" s="525"/>
      <c r="K1561" s="758"/>
      <c r="L1561" s="966" t="s">
        <v>14906</v>
      </c>
      <c r="M1561" s="525" t="s">
        <v>1678</v>
      </c>
      <c r="N1561" s="529">
        <v>0.5</v>
      </c>
      <c r="O1561" s="759"/>
      <c r="P1561" s="760"/>
      <c r="Q1561" s="526"/>
      <c r="R1561" s="527"/>
      <c r="S1561" s="1051"/>
      <c r="T1561" s="1032"/>
      <c r="U1561" s="537"/>
      <c r="W1561" s="534"/>
      <c r="X1561" s="537"/>
      <c r="Y1561" s="534"/>
      <c r="Z1561" s="538"/>
      <c r="AA1561" s="531">
        <f>ROUND(ROUND(F1545*N1561,0)*V1555,0)</f>
        <v>197</v>
      </c>
      <c r="AB1561" s="539"/>
      <c r="AC1561" s="504"/>
    </row>
    <row r="1562" spans="1:29" ht="16.7" customHeight="1" x14ac:dyDescent="0.15">
      <c r="A1562" s="520">
        <v>22</v>
      </c>
      <c r="B1562" s="520" t="s">
        <v>17543</v>
      </c>
      <c r="C1562" s="521" t="s">
        <v>17544</v>
      </c>
      <c r="D1562" s="542"/>
      <c r="E1562" s="534"/>
      <c r="F1562" s="534"/>
      <c r="H1562" s="541"/>
      <c r="J1562" s="537"/>
      <c r="K1562" s="742"/>
      <c r="L1562" s="1032"/>
      <c r="M1562" s="537"/>
      <c r="O1562" s="1048" t="s">
        <v>10414</v>
      </c>
      <c r="P1562" s="626" t="s">
        <v>16</v>
      </c>
      <c r="Q1562" s="526" t="s">
        <v>1678</v>
      </c>
      <c r="R1562" s="527">
        <v>0.7</v>
      </c>
      <c r="S1562" s="1051"/>
      <c r="T1562" s="1032"/>
      <c r="U1562" s="537"/>
      <c r="W1562" s="534"/>
      <c r="X1562" s="537"/>
      <c r="Y1562" s="534"/>
      <c r="Z1562" s="538"/>
      <c r="AA1562" s="531">
        <f>ROUND(ROUND(ROUND(F1545*N1561,0)*R1562,0)*V1555,0)</f>
        <v>138</v>
      </c>
      <c r="AB1562" s="539"/>
      <c r="AC1562" s="504"/>
    </row>
    <row r="1563" spans="1:29" ht="16.7" customHeight="1" x14ac:dyDescent="0.15">
      <c r="A1563" s="520">
        <v>22</v>
      </c>
      <c r="B1563" s="520" t="s">
        <v>17545</v>
      </c>
      <c r="C1563" s="521" t="s">
        <v>17546</v>
      </c>
      <c r="D1563" s="542"/>
      <c r="E1563" s="534"/>
      <c r="F1563" s="534"/>
      <c r="H1563" s="541"/>
      <c r="I1563" s="763"/>
      <c r="J1563" s="544"/>
      <c r="K1563" s="579"/>
      <c r="L1563" s="1032"/>
      <c r="M1563" s="537"/>
      <c r="O1563" s="979"/>
      <c r="P1563" s="626" t="s">
        <v>3833</v>
      </c>
      <c r="Q1563" s="526" t="s">
        <v>1678</v>
      </c>
      <c r="R1563" s="527">
        <v>0.5</v>
      </c>
      <c r="S1563" s="1051"/>
      <c r="T1563" s="1032"/>
      <c r="U1563" s="537"/>
      <c r="W1563" s="534"/>
      <c r="X1563" s="537"/>
      <c r="Y1563" s="534"/>
      <c r="Z1563" s="538"/>
      <c r="AA1563" s="531">
        <f>ROUND(ROUND(ROUND(F1545*N1561,0)*R1563,0)*V1555,0)</f>
        <v>99</v>
      </c>
      <c r="AB1563" s="539"/>
      <c r="AC1563" s="504"/>
    </row>
    <row r="1564" spans="1:29" ht="16.7" customHeight="1" x14ac:dyDescent="0.15">
      <c r="A1564" s="520">
        <v>22</v>
      </c>
      <c r="B1564" s="520" t="s">
        <v>6541</v>
      </c>
      <c r="C1564" s="521" t="s">
        <v>17547</v>
      </c>
      <c r="D1564" s="542"/>
      <c r="E1564" s="534"/>
      <c r="F1564" s="534"/>
      <c r="H1564" s="541"/>
      <c r="I1564" s="1049" t="s">
        <v>10418</v>
      </c>
      <c r="J1564" s="525" t="s">
        <v>1678</v>
      </c>
      <c r="K1564" s="718">
        <v>0.96499999999999997</v>
      </c>
      <c r="L1564" s="1032"/>
      <c r="M1564" s="537"/>
      <c r="O1564" s="759"/>
      <c r="P1564" s="760"/>
      <c r="Q1564" s="526"/>
      <c r="R1564" s="527"/>
      <c r="S1564" s="1051"/>
      <c r="T1564" s="1032"/>
      <c r="U1564" s="537"/>
      <c r="W1564" s="534"/>
      <c r="X1564" s="537"/>
      <c r="Y1564" s="534"/>
      <c r="Z1564" s="538"/>
      <c r="AA1564" s="531">
        <f>ROUND(ROUND(ROUND(ROUND(F1545*K1564,0)*N1561,0),0)*V1555,0)</f>
        <v>190</v>
      </c>
      <c r="AB1564" s="539"/>
      <c r="AC1564" s="504"/>
    </row>
    <row r="1565" spans="1:29" ht="16.7" customHeight="1" x14ac:dyDescent="0.15">
      <c r="A1565" s="520">
        <v>22</v>
      </c>
      <c r="B1565" s="520" t="s">
        <v>6543</v>
      </c>
      <c r="C1565" s="521" t="s">
        <v>17548</v>
      </c>
      <c r="D1565" s="542"/>
      <c r="E1565" s="534"/>
      <c r="F1565" s="534"/>
      <c r="H1565" s="541"/>
      <c r="I1565" s="1047"/>
      <c r="J1565" s="537"/>
      <c r="L1565" s="1032"/>
      <c r="M1565" s="537"/>
      <c r="O1565" s="1048" t="s">
        <v>10414</v>
      </c>
      <c r="P1565" s="626" t="s">
        <v>16</v>
      </c>
      <c r="Q1565" s="526" t="s">
        <v>1678</v>
      </c>
      <c r="R1565" s="527">
        <v>0.7</v>
      </c>
      <c r="S1565" s="1051"/>
      <c r="T1565" s="1032"/>
      <c r="U1565" s="537"/>
      <c r="W1565" s="534"/>
      <c r="X1565" s="537"/>
      <c r="Y1565" s="534"/>
      <c r="Z1565" s="538"/>
      <c r="AA1565" s="531">
        <f>ROUND(ROUND(ROUND(ROUND(F1545*K1564,0)*N1561,0)*R1565,0)*V1555,0)</f>
        <v>133</v>
      </c>
      <c r="AB1565" s="539"/>
      <c r="AC1565" s="504"/>
    </row>
    <row r="1566" spans="1:29" ht="16.7" customHeight="1" x14ac:dyDescent="0.15">
      <c r="A1566" s="520">
        <v>22</v>
      </c>
      <c r="B1566" s="520" t="s">
        <v>6545</v>
      </c>
      <c r="C1566" s="521" t="s">
        <v>17549</v>
      </c>
      <c r="D1566" s="542"/>
      <c r="E1566" s="534"/>
      <c r="F1566" s="534"/>
      <c r="H1566" s="541"/>
      <c r="I1566" s="1044"/>
      <c r="J1566" s="544"/>
      <c r="K1566" s="725"/>
      <c r="L1566" s="967"/>
      <c r="M1566" s="544"/>
      <c r="N1566" s="548"/>
      <c r="O1566" s="979"/>
      <c r="P1566" s="626" t="s">
        <v>3833</v>
      </c>
      <c r="Q1566" s="526" t="s">
        <v>1678</v>
      </c>
      <c r="R1566" s="527">
        <v>0.5</v>
      </c>
      <c r="S1566" s="1051"/>
      <c r="T1566" s="967"/>
      <c r="U1566" s="544"/>
      <c r="V1566" s="548"/>
      <c r="W1566" s="534"/>
      <c r="X1566" s="537"/>
      <c r="Y1566" s="534"/>
      <c r="Z1566" s="538"/>
      <c r="AA1566" s="531">
        <f>ROUND(ROUND(ROUND(ROUND(F1545*K1564,0)*N1561,0)*R1566,0)*V1555,0)</f>
        <v>95</v>
      </c>
      <c r="AB1566" s="539"/>
      <c r="AC1566" s="504"/>
    </row>
    <row r="1567" spans="1:29" ht="16.7" customHeight="1" x14ac:dyDescent="0.15">
      <c r="A1567" s="520">
        <v>22</v>
      </c>
      <c r="B1567" s="520">
        <v>9719</v>
      </c>
      <c r="C1567" s="521" t="s">
        <v>17550</v>
      </c>
      <c r="D1567" s="542"/>
      <c r="E1567" s="534"/>
      <c r="F1567" s="534"/>
      <c r="H1567" s="541"/>
      <c r="I1567" s="757"/>
      <c r="J1567" s="525"/>
      <c r="K1567" s="758"/>
      <c r="L1567" s="1050" t="s">
        <v>14896</v>
      </c>
      <c r="M1567" s="525" t="s">
        <v>1678</v>
      </c>
      <c r="N1567" s="529">
        <v>0.7</v>
      </c>
      <c r="O1567" s="759"/>
      <c r="P1567" s="760"/>
      <c r="Q1567" s="526"/>
      <c r="R1567" s="527"/>
      <c r="S1567" s="1051"/>
      <c r="T1567" s="968" t="s">
        <v>12830</v>
      </c>
      <c r="U1567" s="525" t="s">
        <v>1678</v>
      </c>
      <c r="V1567" s="529">
        <v>0.7</v>
      </c>
      <c r="W1567" s="534"/>
      <c r="X1567" s="537"/>
      <c r="Y1567" s="534"/>
      <c r="Z1567" s="538"/>
      <c r="AA1567" s="531">
        <f>ROUND(ROUND(F1545*N1567,0)*V1567,0)</f>
        <v>385</v>
      </c>
      <c r="AB1567" s="539"/>
      <c r="AC1567" s="504"/>
    </row>
    <row r="1568" spans="1:29" ht="16.7" customHeight="1" x14ac:dyDescent="0.15">
      <c r="A1568" s="520">
        <v>22</v>
      </c>
      <c r="B1568" s="520">
        <v>9720</v>
      </c>
      <c r="C1568" s="521" t="s">
        <v>17551</v>
      </c>
      <c r="D1568" s="542"/>
      <c r="E1568" s="534"/>
      <c r="F1568" s="534"/>
      <c r="H1568" s="541"/>
      <c r="J1568" s="537"/>
      <c r="K1568" s="742"/>
      <c r="L1568" s="1032"/>
      <c r="M1568" s="537"/>
      <c r="O1568" s="1048" t="s">
        <v>10414</v>
      </c>
      <c r="P1568" s="626" t="s">
        <v>16</v>
      </c>
      <c r="Q1568" s="526" t="s">
        <v>1678</v>
      </c>
      <c r="R1568" s="527">
        <v>0.7</v>
      </c>
      <c r="S1568" s="1051"/>
      <c r="T1568" s="1032"/>
      <c r="U1568" s="537"/>
      <c r="W1568" s="534"/>
      <c r="X1568" s="537"/>
      <c r="Y1568" s="534"/>
      <c r="Z1568" s="538"/>
      <c r="AA1568" s="531">
        <f>ROUND(ROUND(ROUND(F1545*N1567,0)*R1568,0)*V1567,0)</f>
        <v>270</v>
      </c>
      <c r="AB1568" s="539"/>
      <c r="AC1568" s="504"/>
    </row>
    <row r="1569" spans="1:29" ht="16.7" customHeight="1" x14ac:dyDescent="0.15">
      <c r="A1569" s="520">
        <v>22</v>
      </c>
      <c r="B1569" s="520" t="s">
        <v>6547</v>
      </c>
      <c r="C1569" s="521" t="s">
        <v>17552</v>
      </c>
      <c r="D1569" s="542"/>
      <c r="E1569" s="534"/>
      <c r="F1569" s="534"/>
      <c r="H1569" s="541"/>
      <c r="I1569" s="763"/>
      <c r="J1569" s="544"/>
      <c r="K1569" s="579"/>
      <c r="L1569" s="1032"/>
      <c r="M1569" s="537"/>
      <c r="O1569" s="979"/>
      <c r="P1569" s="626" t="s">
        <v>3833</v>
      </c>
      <c r="Q1569" s="526" t="s">
        <v>1678</v>
      </c>
      <c r="R1569" s="527">
        <v>0.5</v>
      </c>
      <c r="S1569" s="1051"/>
      <c r="T1569" s="1032"/>
      <c r="U1569" s="537"/>
      <c r="W1569" s="534"/>
      <c r="X1569" s="537"/>
      <c r="Y1569" s="534"/>
      <c r="Z1569" s="538"/>
      <c r="AA1569" s="531">
        <f>ROUND(ROUND(ROUND(F1545*N1567,0)*R1569,0)*V1567,0)</f>
        <v>193</v>
      </c>
      <c r="AB1569" s="539"/>
      <c r="AC1569" s="504"/>
    </row>
    <row r="1570" spans="1:29" ht="16.7" customHeight="1" x14ac:dyDescent="0.15">
      <c r="A1570" s="520">
        <v>22</v>
      </c>
      <c r="B1570" s="520">
        <v>9033</v>
      </c>
      <c r="C1570" s="521" t="s">
        <v>17553</v>
      </c>
      <c r="D1570" s="542"/>
      <c r="E1570" s="534"/>
      <c r="F1570" s="534"/>
      <c r="H1570" s="541"/>
      <c r="I1570" s="1049" t="s">
        <v>10418</v>
      </c>
      <c r="J1570" s="525" t="s">
        <v>1678</v>
      </c>
      <c r="K1570" s="718">
        <v>0.96499999999999997</v>
      </c>
      <c r="L1570" s="1032"/>
      <c r="M1570" s="537"/>
      <c r="O1570" s="759"/>
      <c r="P1570" s="760"/>
      <c r="Q1570" s="526"/>
      <c r="R1570" s="527"/>
      <c r="S1570" s="1051"/>
      <c r="T1570" s="1032"/>
      <c r="U1570" s="537"/>
      <c r="W1570" s="534"/>
      <c r="X1570" s="537"/>
      <c r="Y1570" s="534"/>
      <c r="Z1570" s="538"/>
      <c r="AA1570" s="531">
        <f>ROUND(ROUND(ROUND(ROUND(F1545*K1570,0)*N1567,0)*V1567,0),0)</f>
        <v>372</v>
      </c>
      <c r="AB1570" s="539"/>
      <c r="AC1570" s="504"/>
    </row>
    <row r="1571" spans="1:29" ht="16.7" customHeight="1" x14ac:dyDescent="0.15">
      <c r="A1571" s="520">
        <v>22</v>
      </c>
      <c r="B1571" s="520">
        <v>9034</v>
      </c>
      <c r="C1571" s="521" t="s">
        <v>17554</v>
      </c>
      <c r="D1571" s="542"/>
      <c r="E1571" s="534"/>
      <c r="F1571" s="534"/>
      <c r="H1571" s="541"/>
      <c r="I1571" s="1047"/>
      <c r="J1571" s="537"/>
      <c r="L1571" s="1032"/>
      <c r="M1571" s="537"/>
      <c r="O1571" s="1048" t="s">
        <v>10414</v>
      </c>
      <c r="P1571" s="626" t="s">
        <v>16</v>
      </c>
      <c r="Q1571" s="526" t="s">
        <v>1678</v>
      </c>
      <c r="R1571" s="527">
        <v>0.7</v>
      </c>
      <c r="S1571" s="1051"/>
      <c r="T1571" s="1032"/>
      <c r="U1571" s="537"/>
      <c r="W1571" s="534"/>
      <c r="X1571" s="537"/>
      <c r="Y1571" s="534"/>
      <c r="Z1571" s="538"/>
      <c r="AA1571" s="531">
        <f>ROUND(ROUND(ROUND(ROUND(ROUND(F1545*K1570,0)*N1567,0)*R1571,0)*V1567,0),0)</f>
        <v>260</v>
      </c>
      <c r="AB1571" s="539"/>
      <c r="AC1571" s="504"/>
    </row>
    <row r="1572" spans="1:29" ht="16.7" customHeight="1" x14ac:dyDescent="0.15">
      <c r="A1572" s="520">
        <v>22</v>
      </c>
      <c r="B1572" s="520" t="s">
        <v>6549</v>
      </c>
      <c r="C1572" s="521" t="s">
        <v>17555</v>
      </c>
      <c r="D1572" s="542"/>
      <c r="E1572" s="534"/>
      <c r="F1572" s="534"/>
      <c r="H1572" s="541"/>
      <c r="I1572" s="1044"/>
      <c r="J1572" s="544"/>
      <c r="K1572" s="725"/>
      <c r="L1572" s="967"/>
      <c r="M1572" s="544"/>
      <c r="N1572" s="548"/>
      <c r="O1572" s="979"/>
      <c r="P1572" s="626" t="s">
        <v>3833</v>
      </c>
      <c r="Q1572" s="526" t="s">
        <v>1678</v>
      </c>
      <c r="R1572" s="527">
        <v>0.5</v>
      </c>
      <c r="S1572" s="1051"/>
      <c r="T1572" s="1032"/>
      <c r="U1572" s="537"/>
      <c r="W1572" s="534"/>
      <c r="X1572" s="537"/>
      <c r="Y1572" s="534"/>
      <c r="Z1572" s="538"/>
      <c r="AA1572" s="531">
        <f>ROUND(ROUND(ROUND(ROUND(ROUND(F1545*K1570,0)*N1567,0)*R1572,0)*V1567,0),0)</f>
        <v>186</v>
      </c>
      <c r="AB1572" s="539"/>
      <c r="AC1572" s="504"/>
    </row>
    <row r="1573" spans="1:29" ht="16.7" customHeight="1" x14ac:dyDescent="0.15">
      <c r="A1573" s="520">
        <v>22</v>
      </c>
      <c r="B1573" s="520" t="s">
        <v>6551</v>
      </c>
      <c r="C1573" s="521" t="s">
        <v>17556</v>
      </c>
      <c r="D1573" s="542"/>
      <c r="E1573" s="534"/>
      <c r="F1573" s="534"/>
      <c r="H1573" s="541"/>
      <c r="I1573" s="757"/>
      <c r="J1573" s="525"/>
      <c r="K1573" s="758"/>
      <c r="L1573" s="966" t="s">
        <v>14906</v>
      </c>
      <c r="M1573" s="525" t="s">
        <v>1678</v>
      </c>
      <c r="N1573" s="529">
        <v>0.5</v>
      </c>
      <c r="O1573" s="759"/>
      <c r="P1573" s="760"/>
      <c r="Q1573" s="526"/>
      <c r="R1573" s="527"/>
      <c r="S1573" s="1051"/>
      <c r="T1573" s="1032"/>
      <c r="U1573" s="537"/>
      <c r="W1573" s="534"/>
      <c r="X1573" s="537"/>
      <c r="Y1573" s="534"/>
      <c r="Z1573" s="538"/>
      <c r="AA1573" s="531">
        <f>ROUND(ROUND(F1545*N1573,0)*V1567,0)</f>
        <v>275</v>
      </c>
      <c r="AB1573" s="539"/>
      <c r="AC1573" s="504"/>
    </row>
    <row r="1574" spans="1:29" ht="16.7" customHeight="1" x14ac:dyDescent="0.15">
      <c r="A1574" s="520">
        <v>22</v>
      </c>
      <c r="B1574" s="520" t="s">
        <v>17557</v>
      </c>
      <c r="C1574" s="521" t="s">
        <v>17558</v>
      </c>
      <c r="D1574" s="542"/>
      <c r="E1574" s="534"/>
      <c r="F1574" s="534"/>
      <c r="H1574" s="541"/>
      <c r="J1574" s="537"/>
      <c r="K1574" s="742"/>
      <c r="L1574" s="1032"/>
      <c r="M1574" s="537"/>
      <c r="O1574" s="1048" t="s">
        <v>10414</v>
      </c>
      <c r="P1574" s="626" t="s">
        <v>16</v>
      </c>
      <c r="Q1574" s="526" t="s">
        <v>1678</v>
      </c>
      <c r="R1574" s="527">
        <v>0.7</v>
      </c>
      <c r="S1574" s="1051"/>
      <c r="T1574" s="1032"/>
      <c r="U1574" s="537"/>
      <c r="W1574" s="534"/>
      <c r="X1574" s="537"/>
      <c r="Y1574" s="534"/>
      <c r="Z1574" s="538"/>
      <c r="AA1574" s="531">
        <f>ROUND(ROUND(ROUND(F1545*N1573,0)*R1574,0)*V1567,0)</f>
        <v>193</v>
      </c>
      <c r="AB1574" s="539"/>
      <c r="AC1574" s="504"/>
    </row>
    <row r="1575" spans="1:29" ht="16.7" customHeight="1" x14ac:dyDescent="0.15">
      <c r="A1575" s="520">
        <v>22</v>
      </c>
      <c r="B1575" s="520" t="s">
        <v>17559</v>
      </c>
      <c r="C1575" s="521" t="s">
        <v>17560</v>
      </c>
      <c r="D1575" s="542"/>
      <c r="E1575" s="534"/>
      <c r="F1575" s="534"/>
      <c r="H1575" s="541"/>
      <c r="I1575" s="763"/>
      <c r="J1575" s="544"/>
      <c r="K1575" s="579"/>
      <c r="L1575" s="1032"/>
      <c r="M1575" s="537"/>
      <c r="O1575" s="979"/>
      <c r="P1575" s="626" t="s">
        <v>3833</v>
      </c>
      <c r="Q1575" s="526" t="s">
        <v>1678</v>
      </c>
      <c r="R1575" s="527">
        <v>0.5</v>
      </c>
      <c r="S1575" s="1051"/>
      <c r="T1575" s="1032"/>
      <c r="U1575" s="537"/>
      <c r="W1575" s="534"/>
      <c r="X1575" s="537"/>
      <c r="Y1575" s="534"/>
      <c r="Z1575" s="538"/>
      <c r="AA1575" s="531">
        <f>ROUND(ROUND(ROUND(F1545*N1573,0)*R1575,0)*V1567,0)</f>
        <v>138</v>
      </c>
      <c r="AB1575" s="539"/>
      <c r="AC1575" s="504"/>
    </row>
    <row r="1576" spans="1:29" ht="16.7" customHeight="1" x14ac:dyDescent="0.15">
      <c r="A1576" s="520">
        <v>22</v>
      </c>
      <c r="B1576" s="520" t="s">
        <v>17561</v>
      </c>
      <c r="C1576" s="521" t="s">
        <v>17562</v>
      </c>
      <c r="D1576" s="542"/>
      <c r="E1576" s="534"/>
      <c r="F1576" s="534"/>
      <c r="H1576" s="541"/>
      <c r="I1576" s="1049" t="s">
        <v>10418</v>
      </c>
      <c r="J1576" s="525" t="s">
        <v>1678</v>
      </c>
      <c r="K1576" s="718">
        <v>0.96499999999999997</v>
      </c>
      <c r="L1576" s="1032"/>
      <c r="M1576" s="537"/>
      <c r="O1576" s="759"/>
      <c r="P1576" s="760"/>
      <c r="Q1576" s="526"/>
      <c r="R1576" s="527"/>
      <c r="S1576" s="1051"/>
      <c r="T1576" s="1032"/>
      <c r="U1576" s="537"/>
      <c r="W1576" s="534"/>
      <c r="X1576" s="537"/>
      <c r="Y1576" s="534"/>
      <c r="Z1576" s="538"/>
      <c r="AA1576" s="531">
        <f>ROUND(ROUND(ROUND(ROUND(F1545*K1576,0)*N1573,0),0)*V1567,0)</f>
        <v>265</v>
      </c>
      <c r="AB1576" s="539"/>
      <c r="AC1576" s="504"/>
    </row>
    <row r="1577" spans="1:29" ht="16.7" customHeight="1" x14ac:dyDescent="0.15">
      <c r="A1577" s="520">
        <v>22</v>
      </c>
      <c r="B1577" s="520" t="s">
        <v>17563</v>
      </c>
      <c r="C1577" s="521" t="s">
        <v>17564</v>
      </c>
      <c r="D1577" s="542"/>
      <c r="E1577" s="534"/>
      <c r="F1577" s="534"/>
      <c r="H1577" s="541"/>
      <c r="I1577" s="1047"/>
      <c r="J1577" s="537"/>
      <c r="L1577" s="1032"/>
      <c r="M1577" s="537"/>
      <c r="O1577" s="1048" t="s">
        <v>10414</v>
      </c>
      <c r="P1577" s="626" t="s">
        <v>16</v>
      </c>
      <c r="Q1577" s="526" t="s">
        <v>1678</v>
      </c>
      <c r="R1577" s="527">
        <v>0.7</v>
      </c>
      <c r="S1577" s="1051"/>
      <c r="T1577" s="1032"/>
      <c r="U1577" s="537"/>
      <c r="W1577" s="534"/>
      <c r="X1577" s="537"/>
      <c r="Y1577" s="534"/>
      <c r="Z1577" s="538"/>
      <c r="AA1577" s="531">
        <f>ROUND(ROUND(ROUND(ROUND(F1545*K1576,0)*N1573,0)*R1577,0)*V1567,0)</f>
        <v>186</v>
      </c>
      <c r="AB1577" s="539"/>
      <c r="AC1577" s="504"/>
    </row>
    <row r="1578" spans="1:29" ht="16.7" customHeight="1" x14ac:dyDescent="0.15">
      <c r="A1578" s="520">
        <v>22</v>
      </c>
      <c r="B1578" s="520" t="s">
        <v>17565</v>
      </c>
      <c r="C1578" s="521" t="s">
        <v>17566</v>
      </c>
      <c r="D1578" s="542"/>
      <c r="E1578" s="534"/>
      <c r="F1578" s="534"/>
      <c r="H1578" s="541"/>
      <c r="I1578" s="1044"/>
      <c r="J1578" s="544"/>
      <c r="K1578" s="725"/>
      <c r="L1578" s="967"/>
      <c r="M1578" s="544"/>
      <c r="N1578" s="548"/>
      <c r="O1578" s="979"/>
      <c r="P1578" s="626" t="s">
        <v>3833</v>
      </c>
      <c r="Q1578" s="526" t="s">
        <v>1678</v>
      </c>
      <c r="R1578" s="527">
        <v>0.5</v>
      </c>
      <c r="S1578" s="1052"/>
      <c r="T1578" s="967"/>
      <c r="U1578" s="544"/>
      <c r="V1578" s="548"/>
      <c r="W1578" s="534"/>
      <c r="X1578" s="537"/>
      <c r="Y1578" s="534"/>
      <c r="Z1578" s="538"/>
      <c r="AA1578" s="531">
        <f>ROUND(ROUND(ROUND(ROUND(F1545*K1576,0)*N1573,0)*R1578,0)*V1567,0)</f>
        <v>133</v>
      </c>
      <c r="AB1578" s="539"/>
      <c r="AC1578" s="504"/>
    </row>
    <row r="1579" spans="1:29" ht="16.7" customHeight="1" x14ac:dyDescent="0.15">
      <c r="A1579" s="520">
        <v>22</v>
      </c>
      <c r="B1579" s="520" t="s">
        <v>17567</v>
      </c>
      <c r="C1579" s="521" t="s">
        <v>17568</v>
      </c>
      <c r="D1579" s="542"/>
      <c r="E1579" s="534"/>
      <c r="F1579" s="534"/>
      <c r="H1579" s="541"/>
      <c r="I1579" s="757"/>
      <c r="J1579" s="525"/>
      <c r="K1579" s="758"/>
      <c r="L1579" s="966" t="s">
        <v>14896</v>
      </c>
      <c r="M1579" s="525" t="s">
        <v>1678</v>
      </c>
      <c r="N1579" s="529">
        <v>0.7</v>
      </c>
      <c r="O1579" s="759"/>
      <c r="P1579" s="760"/>
      <c r="Q1579" s="526"/>
      <c r="R1579" s="527"/>
      <c r="S1579" s="1054" t="s">
        <v>14959</v>
      </c>
      <c r="T1579" s="968" t="s">
        <v>12840</v>
      </c>
      <c r="U1579" s="525" t="s">
        <v>1678</v>
      </c>
      <c r="V1579" s="529">
        <v>0.7</v>
      </c>
      <c r="W1579" s="534"/>
      <c r="X1579" s="537"/>
      <c r="Y1579" s="534"/>
      <c r="Z1579" s="538"/>
      <c r="AA1579" s="531">
        <f>ROUND(ROUND(F1545*N1579,0)*V1579,0)</f>
        <v>385</v>
      </c>
      <c r="AB1579" s="539"/>
      <c r="AC1579" s="504"/>
    </row>
    <row r="1580" spans="1:29" ht="16.7" customHeight="1" x14ac:dyDescent="0.15">
      <c r="A1580" s="520">
        <v>22</v>
      </c>
      <c r="B1580" s="520" t="s">
        <v>6553</v>
      </c>
      <c r="C1580" s="521" t="s">
        <v>17569</v>
      </c>
      <c r="D1580" s="542"/>
      <c r="E1580" s="534"/>
      <c r="F1580" s="534"/>
      <c r="H1580" s="541"/>
      <c r="J1580" s="537"/>
      <c r="K1580" s="742"/>
      <c r="L1580" s="1032"/>
      <c r="M1580" s="537"/>
      <c r="O1580" s="1048" t="s">
        <v>10414</v>
      </c>
      <c r="P1580" s="626" t="s">
        <v>16</v>
      </c>
      <c r="Q1580" s="526" t="s">
        <v>1678</v>
      </c>
      <c r="R1580" s="527">
        <v>0.7</v>
      </c>
      <c r="S1580" s="1055"/>
      <c r="T1580" s="1032"/>
      <c r="U1580" s="537"/>
      <c r="W1580" s="534"/>
      <c r="X1580" s="537"/>
      <c r="Y1580" s="534"/>
      <c r="Z1580" s="538"/>
      <c r="AA1580" s="531">
        <f>ROUND(ROUND(ROUND(F1545*N1579,0)*R1580,0)*V1579,0)</f>
        <v>270</v>
      </c>
      <c r="AB1580" s="539"/>
      <c r="AC1580" s="504"/>
    </row>
    <row r="1581" spans="1:29" ht="16.7" customHeight="1" x14ac:dyDescent="0.15">
      <c r="A1581" s="520">
        <v>22</v>
      </c>
      <c r="B1581" s="520" t="s">
        <v>6555</v>
      </c>
      <c r="C1581" s="521" t="s">
        <v>17570</v>
      </c>
      <c r="D1581" s="542"/>
      <c r="E1581" s="534"/>
      <c r="F1581" s="534"/>
      <c r="H1581" s="541"/>
      <c r="I1581" s="763"/>
      <c r="J1581" s="544"/>
      <c r="K1581" s="579"/>
      <c r="L1581" s="1032"/>
      <c r="M1581" s="537"/>
      <c r="O1581" s="979"/>
      <c r="P1581" s="626" t="s">
        <v>3833</v>
      </c>
      <c r="Q1581" s="526" t="s">
        <v>1678</v>
      </c>
      <c r="R1581" s="527">
        <v>0.5</v>
      </c>
      <c r="S1581" s="1055"/>
      <c r="T1581" s="1032"/>
      <c r="U1581" s="537"/>
      <c r="W1581" s="534"/>
      <c r="X1581" s="537"/>
      <c r="Y1581" s="534"/>
      <c r="Z1581" s="538"/>
      <c r="AA1581" s="531">
        <f>ROUND(ROUND(ROUND(F1545*N1579,0)*R1581,0)*V1579,0)</f>
        <v>193</v>
      </c>
      <c r="AB1581" s="539"/>
      <c r="AC1581" s="504"/>
    </row>
    <row r="1582" spans="1:29" ht="16.7" customHeight="1" x14ac:dyDescent="0.15">
      <c r="A1582" s="520">
        <v>22</v>
      </c>
      <c r="B1582" s="520" t="s">
        <v>6557</v>
      </c>
      <c r="C1582" s="521" t="s">
        <v>17571</v>
      </c>
      <c r="D1582" s="542"/>
      <c r="E1582" s="534"/>
      <c r="F1582" s="534"/>
      <c r="H1582" s="541"/>
      <c r="I1582" s="1049" t="s">
        <v>10418</v>
      </c>
      <c r="J1582" s="525" t="s">
        <v>1678</v>
      </c>
      <c r="K1582" s="718">
        <v>0.96499999999999997</v>
      </c>
      <c r="L1582" s="1032"/>
      <c r="M1582" s="537"/>
      <c r="O1582" s="759"/>
      <c r="P1582" s="760"/>
      <c r="Q1582" s="526"/>
      <c r="R1582" s="527"/>
      <c r="S1582" s="1055"/>
      <c r="T1582" s="1032"/>
      <c r="U1582" s="537"/>
      <c r="W1582" s="534"/>
      <c r="X1582" s="537"/>
      <c r="Y1582" s="534"/>
      <c r="Z1582" s="538"/>
      <c r="AA1582" s="531">
        <f>ROUND(ROUND(ROUND(ROUND(F1545*K1582,0)*N1579,0)*V1579,0),0)</f>
        <v>372</v>
      </c>
      <c r="AB1582" s="539"/>
      <c r="AC1582" s="504"/>
    </row>
    <row r="1583" spans="1:29" ht="16.7" customHeight="1" x14ac:dyDescent="0.15">
      <c r="A1583" s="520">
        <v>22</v>
      </c>
      <c r="B1583" s="520" t="s">
        <v>6559</v>
      </c>
      <c r="C1583" s="521" t="s">
        <v>17572</v>
      </c>
      <c r="D1583" s="542"/>
      <c r="E1583" s="534"/>
      <c r="F1583" s="534"/>
      <c r="H1583" s="541"/>
      <c r="I1583" s="1047"/>
      <c r="J1583" s="537"/>
      <c r="L1583" s="1032"/>
      <c r="M1583" s="537"/>
      <c r="O1583" s="1048" t="s">
        <v>10414</v>
      </c>
      <c r="P1583" s="626" t="s">
        <v>16</v>
      </c>
      <c r="Q1583" s="526" t="s">
        <v>1678</v>
      </c>
      <c r="R1583" s="527">
        <v>0.7</v>
      </c>
      <c r="S1583" s="1055"/>
      <c r="T1583" s="1032"/>
      <c r="U1583" s="537"/>
      <c r="W1583" s="534"/>
      <c r="X1583" s="537"/>
      <c r="Y1583" s="534"/>
      <c r="Z1583" s="538"/>
      <c r="AA1583" s="531">
        <f>ROUND(ROUND(ROUND(ROUND(ROUND(F1545*K1582,0)*N1579,0)*R1583,0)*V1579,0),0)</f>
        <v>260</v>
      </c>
      <c r="AB1583" s="539"/>
      <c r="AC1583" s="504"/>
    </row>
    <row r="1584" spans="1:29" ht="16.7" customHeight="1" x14ac:dyDescent="0.15">
      <c r="A1584" s="520">
        <v>22</v>
      </c>
      <c r="B1584" s="520" t="s">
        <v>6561</v>
      </c>
      <c r="C1584" s="521" t="s">
        <v>17573</v>
      </c>
      <c r="D1584" s="542"/>
      <c r="E1584" s="534"/>
      <c r="F1584" s="534"/>
      <c r="H1584" s="541"/>
      <c r="I1584" s="1044"/>
      <c r="J1584" s="544"/>
      <c r="K1584" s="725"/>
      <c r="L1584" s="967"/>
      <c r="M1584" s="544"/>
      <c r="N1584" s="548"/>
      <c r="O1584" s="979"/>
      <c r="P1584" s="626" t="s">
        <v>3833</v>
      </c>
      <c r="Q1584" s="526" t="s">
        <v>1678</v>
      </c>
      <c r="R1584" s="527">
        <v>0.5</v>
      </c>
      <c r="S1584" s="1055"/>
      <c r="T1584" s="1032"/>
      <c r="U1584" s="537"/>
      <c r="W1584" s="534"/>
      <c r="X1584" s="537"/>
      <c r="Y1584" s="534"/>
      <c r="Z1584" s="538"/>
      <c r="AA1584" s="531">
        <f>ROUND(ROUND(ROUND(ROUND(ROUND(F1545*K1582,0)*N1579,0)*R1584,0)*V1579,0),0)</f>
        <v>186</v>
      </c>
      <c r="AB1584" s="539"/>
      <c r="AC1584" s="504"/>
    </row>
    <row r="1585" spans="1:29" ht="16.7" customHeight="1" x14ac:dyDescent="0.15">
      <c r="A1585" s="520">
        <v>22</v>
      </c>
      <c r="B1585" s="520" t="s">
        <v>6563</v>
      </c>
      <c r="C1585" s="521" t="s">
        <v>17574</v>
      </c>
      <c r="D1585" s="542"/>
      <c r="E1585" s="534"/>
      <c r="F1585" s="534"/>
      <c r="H1585" s="541"/>
      <c r="I1585" s="757"/>
      <c r="J1585" s="525"/>
      <c r="K1585" s="758"/>
      <c r="L1585" s="966" t="s">
        <v>14906</v>
      </c>
      <c r="M1585" s="525" t="s">
        <v>1678</v>
      </c>
      <c r="N1585" s="529">
        <v>0.5</v>
      </c>
      <c r="O1585" s="759"/>
      <c r="P1585" s="760"/>
      <c r="Q1585" s="526"/>
      <c r="R1585" s="527"/>
      <c r="S1585" s="1055"/>
      <c r="T1585" s="1032"/>
      <c r="U1585" s="537"/>
      <c r="W1585" s="534"/>
      <c r="X1585" s="537"/>
      <c r="Y1585" s="534"/>
      <c r="Z1585" s="538"/>
      <c r="AA1585" s="531">
        <f>ROUND(ROUND(F1545*N1585,0)*V1579,0)</f>
        <v>275</v>
      </c>
      <c r="AB1585" s="539"/>
      <c r="AC1585" s="504"/>
    </row>
    <row r="1586" spans="1:29" ht="16.7" customHeight="1" x14ac:dyDescent="0.15">
      <c r="A1586" s="520">
        <v>22</v>
      </c>
      <c r="B1586" s="520" t="s">
        <v>17575</v>
      </c>
      <c r="C1586" s="521" t="s">
        <v>17576</v>
      </c>
      <c r="D1586" s="542"/>
      <c r="E1586" s="534"/>
      <c r="F1586" s="534"/>
      <c r="H1586" s="541"/>
      <c r="J1586" s="537"/>
      <c r="K1586" s="742"/>
      <c r="L1586" s="1032"/>
      <c r="M1586" s="537"/>
      <c r="O1586" s="1048" t="s">
        <v>10414</v>
      </c>
      <c r="P1586" s="626" t="s">
        <v>16</v>
      </c>
      <c r="Q1586" s="526" t="s">
        <v>1678</v>
      </c>
      <c r="R1586" s="527">
        <v>0.7</v>
      </c>
      <c r="S1586" s="1055"/>
      <c r="T1586" s="1032"/>
      <c r="U1586" s="537"/>
      <c r="W1586" s="534"/>
      <c r="X1586" s="537"/>
      <c r="Y1586" s="534"/>
      <c r="Z1586" s="538"/>
      <c r="AA1586" s="531">
        <f>ROUND(ROUND(ROUND(F1545*N1585,0)*R1586,0)*V1579,0)</f>
        <v>193</v>
      </c>
      <c r="AB1586" s="539"/>
      <c r="AC1586" s="504"/>
    </row>
    <row r="1587" spans="1:29" ht="16.7" customHeight="1" x14ac:dyDescent="0.15">
      <c r="A1587" s="520">
        <v>22</v>
      </c>
      <c r="B1587" s="520" t="s">
        <v>17577</v>
      </c>
      <c r="C1587" s="521" t="s">
        <v>17578</v>
      </c>
      <c r="D1587" s="542"/>
      <c r="E1587" s="534"/>
      <c r="F1587" s="534"/>
      <c r="H1587" s="541"/>
      <c r="I1587" s="763"/>
      <c r="J1587" s="544"/>
      <c r="K1587" s="579"/>
      <c r="L1587" s="1032"/>
      <c r="M1587" s="537"/>
      <c r="O1587" s="979"/>
      <c r="P1587" s="626" t="s">
        <v>3833</v>
      </c>
      <c r="Q1587" s="526" t="s">
        <v>1678</v>
      </c>
      <c r="R1587" s="527">
        <v>0.5</v>
      </c>
      <c r="S1587" s="1055"/>
      <c r="T1587" s="1032"/>
      <c r="U1587" s="537"/>
      <c r="W1587" s="534"/>
      <c r="X1587" s="537"/>
      <c r="Y1587" s="534"/>
      <c r="Z1587" s="538"/>
      <c r="AA1587" s="531">
        <f>ROUND(ROUND(ROUND(F1545*N1585,0)*R1587,0)*V1579,0)</f>
        <v>138</v>
      </c>
      <c r="AB1587" s="539"/>
      <c r="AC1587" s="504"/>
    </row>
    <row r="1588" spans="1:29" ht="16.7" customHeight="1" x14ac:dyDescent="0.15">
      <c r="A1588" s="520">
        <v>22</v>
      </c>
      <c r="B1588" s="520" t="s">
        <v>17579</v>
      </c>
      <c r="C1588" s="521" t="s">
        <v>17580</v>
      </c>
      <c r="D1588" s="542"/>
      <c r="E1588" s="534"/>
      <c r="F1588" s="534"/>
      <c r="H1588" s="541"/>
      <c r="I1588" s="1049" t="s">
        <v>10418</v>
      </c>
      <c r="J1588" s="525" t="s">
        <v>1678</v>
      </c>
      <c r="K1588" s="718">
        <v>0.96499999999999997</v>
      </c>
      <c r="L1588" s="1032"/>
      <c r="M1588" s="537"/>
      <c r="O1588" s="759"/>
      <c r="P1588" s="760"/>
      <c r="Q1588" s="526"/>
      <c r="R1588" s="527"/>
      <c r="S1588" s="1055"/>
      <c r="T1588" s="1032"/>
      <c r="U1588" s="537"/>
      <c r="W1588" s="534"/>
      <c r="X1588" s="537"/>
      <c r="Y1588" s="534"/>
      <c r="Z1588" s="538"/>
      <c r="AA1588" s="531">
        <f>ROUND(ROUND(ROUND(ROUND(F1545*K1588,0)*N1585,0),0)*V1579,0)</f>
        <v>265</v>
      </c>
      <c r="AB1588" s="539"/>
      <c r="AC1588" s="504"/>
    </row>
    <row r="1589" spans="1:29" ht="16.7" customHeight="1" x14ac:dyDescent="0.15">
      <c r="A1589" s="520">
        <v>22</v>
      </c>
      <c r="B1589" s="520" t="s">
        <v>17581</v>
      </c>
      <c r="C1589" s="521" t="s">
        <v>17582</v>
      </c>
      <c r="D1589" s="542"/>
      <c r="E1589" s="534"/>
      <c r="F1589" s="534"/>
      <c r="H1589" s="541"/>
      <c r="I1589" s="1047"/>
      <c r="J1589" s="537"/>
      <c r="L1589" s="1032"/>
      <c r="M1589" s="537"/>
      <c r="O1589" s="1048" t="s">
        <v>10414</v>
      </c>
      <c r="P1589" s="626" t="s">
        <v>16</v>
      </c>
      <c r="Q1589" s="526" t="s">
        <v>1678</v>
      </c>
      <c r="R1589" s="527">
        <v>0.7</v>
      </c>
      <c r="S1589" s="1055"/>
      <c r="T1589" s="1032"/>
      <c r="U1589" s="537"/>
      <c r="W1589" s="534"/>
      <c r="X1589" s="537"/>
      <c r="Y1589" s="534"/>
      <c r="Z1589" s="538"/>
      <c r="AA1589" s="531">
        <f>ROUND(ROUND(ROUND(ROUND(F1545*K1588,0)*N1585,0)*R1589,0)*V1579,0)</f>
        <v>186</v>
      </c>
      <c r="AB1589" s="539"/>
      <c r="AC1589" s="504"/>
    </row>
    <row r="1590" spans="1:29" ht="16.7" customHeight="1" x14ac:dyDescent="0.15">
      <c r="A1590" s="520">
        <v>22</v>
      </c>
      <c r="B1590" s="520" t="s">
        <v>17583</v>
      </c>
      <c r="C1590" s="521" t="s">
        <v>17584</v>
      </c>
      <c r="D1590" s="557"/>
      <c r="E1590" s="550"/>
      <c r="F1590" s="550"/>
      <c r="G1590" s="650"/>
      <c r="H1590" s="558"/>
      <c r="I1590" s="1044"/>
      <c r="J1590" s="544"/>
      <c r="K1590" s="725"/>
      <c r="L1590" s="967"/>
      <c r="M1590" s="544"/>
      <c r="N1590" s="548"/>
      <c r="O1590" s="979"/>
      <c r="P1590" s="626" t="s">
        <v>3833</v>
      </c>
      <c r="Q1590" s="526" t="s">
        <v>1678</v>
      </c>
      <c r="R1590" s="527">
        <v>0.5</v>
      </c>
      <c r="S1590" s="1052"/>
      <c r="T1590" s="967"/>
      <c r="U1590" s="544"/>
      <c r="V1590" s="548"/>
      <c r="W1590" s="550"/>
      <c r="X1590" s="544"/>
      <c r="Y1590" s="550"/>
      <c r="Z1590" s="553"/>
      <c r="AA1590" s="531">
        <f>ROUND(ROUND(ROUND(ROUND(F1545*K1588,0)*N1585,0)*R1590,0)*V1579,0)</f>
        <v>133</v>
      </c>
      <c r="AB1590" s="559"/>
      <c r="AC1590" s="504"/>
    </row>
    <row r="1591" spans="1:29" ht="16.7" customHeight="1" x14ac:dyDescent="0.15">
      <c r="A1591" s="520">
        <v>22</v>
      </c>
      <c r="B1591" s="520">
        <v>9425</v>
      </c>
      <c r="C1591" s="521" t="s">
        <v>17585</v>
      </c>
      <c r="D1591" s="560"/>
      <c r="E1591" s="522"/>
      <c r="F1591" s="522"/>
      <c r="G1591" s="585"/>
      <c r="H1591" s="561"/>
      <c r="I1591" s="757"/>
      <c r="J1591" s="525"/>
      <c r="K1591" s="758"/>
      <c r="L1591" s="1050" t="s">
        <v>14896</v>
      </c>
      <c r="M1591" s="525" t="s">
        <v>1678</v>
      </c>
      <c r="N1591" s="529">
        <v>0.7</v>
      </c>
      <c r="O1591" s="759"/>
      <c r="P1591" s="760"/>
      <c r="Q1591" s="526"/>
      <c r="R1591" s="527"/>
      <c r="S1591" s="761"/>
      <c r="T1591" s="757"/>
      <c r="U1591" s="525"/>
      <c r="V1591" s="529"/>
      <c r="W1591" s="522"/>
      <c r="X1591" s="525"/>
      <c r="Y1591" s="936" t="s">
        <v>14983</v>
      </c>
      <c r="Z1591" s="941"/>
      <c r="AA1591" s="531">
        <f>ROUND(ROUND(F1545*N1591,0)-Y1594,0)</f>
        <v>538</v>
      </c>
      <c r="AB1591" s="532"/>
      <c r="AC1591" s="504"/>
    </row>
    <row r="1592" spans="1:29" ht="16.7" customHeight="1" x14ac:dyDescent="0.15">
      <c r="A1592" s="520">
        <v>22</v>
      </c>
      <c r="B1592" s="520">
        <v>9426</v>
      </c>
      <c r="C1592" s="521" t="s">
        <v>17586</v>
      </c>
      <c r="D1592" s="542"/>
      <c r="E1592" s="534"/>
      <c r="F1592" s="534"/>
      <c r="H1592" s="541"/>
      <c r="J1592" s="537"/>
      <c r="K1592" s="742"/>
      <c r="L1592" s="1032"/>
      <c r="M1592" s="537"/>
      <c r="O1592" s="1048" t="s">
        <v>10414</v>
      </c>
      <c r="P1592" s="626" t="s">
        <v>16</v>
      </c>
      <c r="Q1592" s="526" t="s">
        <v>1678</v>
      </c>
      <c r="R1592" s="527">
        <v>0.7</v>
      </c>
      <c r="S1592" s="762"/>
      <c r="U1592" s="537"/>
      <c r="W1592" s="534"/>
      <c r="X1592" s="537"/>
      <c r="Y1592" s="937"/>
      <c r="Z1592" s="942"/>
      <c r="AA1592" s="531">
        <f>ROUND(ROUND(ROUND(F1545*N1591,0)*R1592,0)-Y1594,0)</f>
        <v>373</v>
      </c>
      <c r="AB1592" s="539"/>
      <c r="AC1592" s="504"/>
    </row>
    <row r="1593" spans="1:29" ht="16.7" customHeight="1" x14ac:dyDescent="0.15">
      <c r="A1593" s="520">
        <v>22</v>
      </c>
      <c r="B1593" s="520" t="s">
        <v>17587</v>
      </c>
      <c r="C1593" s="521" t="s">
        <v>17588</v>
      </c>
      <c r="D1593" s="542"/>
      <c r="E1593" s="534"/>
      <c r="F1593" s="534"/>
      <c r="H1593" s="541"/>
      <c r="I1593" s="763"/>
      <c r="J1593" s="544"/>
      <c r="K1593" s="579"/>
      <c r="L1593" s="1032"/>
      <c r="M1593" s="537"/>
      <c r="O1593" s="979"/>
      <c r="P1593" s="626" t="s">
        <v>3833</v>
      </c>
      <c r="Q1593" s="526" t="s">
        <v>1678</v>
      </c>
      <c r="R1593" s="527">
        <v>0.5</v>
      </c>
      <c r="S1593" s="762"/>
      <c r="U1593" s="537"/>
      <c r="W1593" s="534"/>
      <c r="X1593" s="537"/>
      <c r="Y1593" s="555"/>
      <c r="Z1593" s="556"/>
      <c r="AA1593" s="531">
        <f>ROUND(ROUND(ROUND(F1545*N1591,0)*R1593,0)-Y1594,0)</f>
        <v>263</v>
      </c>
      <c r="AB1593" s="539"/>
      <c r="AC1593" s="504"/>
    </row>
    <row r="1594" spans="1:29" ht="16.7" customHeight="1" x14ac:dyDescent="0.15">
      <c r="A1594" s="520">
        <v>22</v>
      </c>
      <c r="B1594" s="520">
        <v>9427</v>
      </c>
      <c r="C1594" s="521" t="s">
        <v>17589</v>
      </c>
      <c r="D1594" s="542"/>
      <c r="E1594" s="534"/>
      <c r="F1594" s="534"/>
      <c r="H1594" s="541"/>
      <c r="I1594" s="1049" t="s">
        <v>10418</v>
      </c>
      <c r="J1594" s="525" t="s">
        <v>1678</v>
      </c>
      <c r="K1594" s="718">
        <v>0.96499999999999997</v>
      </c>
      <c r="L1594" s="1032"/>
      <c r="M1594" s="537"/>
      <c r="O1594" s="759"/>
      <c r="P1594" s="760"/>
      <c r="Q1594" s="526"/>
      <c r="R1594" s="527"/>
      <c r="S1594" s="762"/>
      <c r="U1594" s="537"/>
      <c r="W1594" s="534"/>
      <c r="X1594" s="537"/>
      <c r="Y1594" s="765">
        <v>12</v>
      </c>
      <c r="Z1594" s="942" t="s">
        <v>14988</v>
      </c>
      <c r="AA1594" s="531">
        <f>ROUND(ROUND(ROUND(ROUND(F1545*K1594,0)*N1591,0),0)-Y1594,0)</f>
        <v>519</v>
      </c>
      <c r="AB1594" s="539"/>
      <c r="AC1594" s="504"/>
    </row>
    <row r="1595" spans="1:29" ht="16.7" customHeight="1" x14ac:dyDescent="0.15">
      <c r="A1595" s="520">
        <v>22</v>
      </c>
      <c r="B1595" s="520">
        <v>9428</v>
      </c>
      <c r="C1595" s="521" t="s">
        <v>17590</v>
      </c>
      <c r="D1595" s="542"/>
      <c r="E1595" s="534"/>
      <c r="F1595" s="534"/>
      <c r="H1595" s="541"/>
      <c r="I1595" s="1047"/>
      <c r="J1595" s="537"/>
      <c r="L1595" s="1032"/>
      <c r="M1595" s="537"/>
      <c r="O1595" s="1048" t="s">
        <v>10414</v>
      </c>
      <c r="P1595" s="626" t="s">
        <v>16</v>
      </c>
      <c r="Q1595" s="526" t="s">
        <v>1678</v>
      </c>
      <c r="R1595" s="527">
        <v>0.7</v>
      </c>
      <c r="S1595" s="762"/>
      <c r="U1595" s="537"/>
      <c r="W1595" s="534"/>
      <c r="X1595" s="537"/>
      <c r="Y1595" s="534"/>
      <c r="Z1595" s="942"/>
      <c r="AA1595" s="531">
        <f>ROUND(ROUND(ROUND(ROUND(F1545*K1594,0)*N1591,0)*R1595,0)-Y1594,0)</f>
        <v>360</v>
      </c>
      <c r="AB1595" s="539"/>
      <c r="AC1595" s="504"/>
    </row>
    <row r="1596" spans="1:29" ht="16.7" customHeight="1" x14ac:dyDescent="0.15">
      <c r="A1596" s="520">
        <v>22</v>
      </c>
      <c r="B1596" s="520" t="s">
        <v>6565</v>
      </c>
      <c r="C1596" s="521" t="s">
        <v>17591</v>
      </c>
      <c r="D1596" s="542"/>
      <c r="E1596" s="534"/>
      <c r="F1596" s="534"/>
      <c r="H1596" s="541"/>
      <c r="I1596" s="1044"/>
      <c r="J1596" s="544"/>
      <c r="K1596" s="725"/>
      <c r="L1596" s="967"/>
      <c r="M1596" s="544"/>
      <c r="N1596" s="548"/>
      <c r="O1596" s="979"/>
      <c r="P1596" s="626" t="s">
        <v>3833</v>
      </c>
      <c r="Q1596" s="526" t="s">
        <v>1678</v>
      </c>
      <c r="R1596" s="527">
        <v>0.5</v>
      </c>
      <c r="S1596" s="762"/>
      <c r="U1596" s="537"/>
      <c r="W1596" s="534"/>
      <c r="X1596" s="537"/>
      <c r="Y1596" s="534"/>
      <c r="Z1596" s="538"/>
      <c r="AA1596" s="531">
        <f>ROUND(ROUND(ROUND(ROUND(F1545*K1594,0)*N1591,0)*R1596,0)-Y1594,0)</f>
        <v>254</v>
      </c>
      <c r="AB1596" s="539"/>
      <c r="AC1596" s="504"/>
    </row>
    <row r="1597" spans="1:29" ht="16.7" customHeight="1" x14ac:dyDescent="0.15">
      <c r="A1597" s="520">
        <v>22</v>
      </c>
      <c r="B1597" s="520" t="s">
        <v>6567</v>
      </c>
      <c r="C1597" s="521" t="s">
        <v>17592</v>
      </c>
      <c r="D1597" s="542"/>
      <c r="E1597" s="534"/>
      <c r="F1597" s="534"/>
      <c r="H1597" s="541"/>
      <c r="I1597" s="757"/>
      <c r="J1597" s="525"/>
      <c r="K1597" s="758"/>
      <c r="L1597" s="966" t="s">
        <v>14906</v>
      </c>
      <c r="M1597" s="525" t="s">
        <v>1678</v>
      </c>
      <c r="N1597" s="529">
        <v>0.5</v>
      </c>
      <c r="O1597" s="759"/>
      <c r="P1597" s="760"/>
      <c r="Q1597" s="526"/>
      <c r="R1597" s="527"/>
      <c r="S1597" s="762"/>
      <c r="U1597" s="537"/>
      <c r="W1597" s="534"/>
      <c r="X1597" s="537"/>
      <c r="Y1597" s="534"/>
      <c r="Z1597" s="538"/>
      <c r="AA1597" s="531">
        <f>ROUND(ROUND(F1545*N1597,0)-Y1594,0)</f>
        <v>381</v>
      </c>
      <c r="AB1597" s="539"/>
      <c r="AC1597" s="504"/>
    </row>
    <row r="1598" spans="1:29" ht="16.7" customHeight="1" x14ac:dyDescent="0.15">
      <c r="A1598" s="520">
        <v>22</v>
      </c>
      <c r="B1598" s="520" t="s">
        <v>6569</v>
      </c>
      <c r="C1598" s="521" t="s">
        <v>17593</v>
      </c>
      <c r="D1598" s="542"/>
      <c r="E1598" s="534"/>
      <c r="F1598" s="534"/>
      <c r="H1598" s="541"/>
      <c r="J1598" s="537"/>
      <c r="K1598" s="742"/>
      <c r="L1598" s="1032"/>
      <c r="M1598" s="537"/>
      <c r="O1598" s="1048" t="s">
        <v>10414</v>
      </c>
      <c r="P1598" s="626" t="s">
        <v>16</v>
      </c>
      <c r="Q1598" s="526" t="s">
        <v>1678</v>
      </c>
      <c r="R1598" s="527">
        <v>0.7</v>
      </c>
      <c r="S1598" s="762"/>
      <c r="U1598" s="537"/>
      <c r="W1598" s="534"/>
      <c r="X1598" s="537"/>
      <c r="Y1598" s="534"/>
      <c r="Z1598" s="538"/>
      <c r="AA1598" s="531">
        <f>ROUND(ROUND(ROUND(F1545*N1597,0)*R1598,0)-Y1594,0)</f>
        <v>263</v>
      </c>
      <c r="AB1598" s="539"/>
      <c r="AC1598" s="504"/>
    </row>
    <row r="1599" spans="1:29" ht="16.7" customHeight="1" x14ac:dyDescent="0.15">
      <c r="A1599" s="520">
        <v>22</v>
      </c>
      <c r="B1599" s="520" t="s">
        <v>6571</v>
      </c>
      <c r="C1599" s="521" t="s">
        <v>17594</v>
      </c>
      <c r="D1599" s="542"/>
      <c r="E1599" s="534"/>
      <c r="F1599" s="534"/>
      <c r="H1599" s="541"/>
      <c r="I1599" s="763"/>
      <c r="J1599" s="544"/>
      <c r="K1599" s="579"/>
      <c r="L1599" s="1032"/>
      <c r="M1599" s="537"/>
      <c r="O1599" s="979"/>
      <c r="P1599" s="626" t="s">
        <v>3833</v>
      </c>
      <c r="Q1599" s="526" t="s">
        <v>1678</v>
      </c>
      <c r="R1599" s="527">
        <v>0.5</v>
      </c>
      <c r="S1599" s="762"/>
      <c r="U1599" s="537"/>
      <c r="W1599" s="534"/>
      <c r="X1599" s="537"/>
      <c r="Y1599" s="534"/>
      <c r="Z1599" s="538"/>
      <c r="AA1599" s="531">
        <f>ROUND(ROUND(ROUND(F1545*N1597,0)*R1599,0)-Y1594,0)</f>
        <v>185</v>
      </c>
      <c r="AB1599" s="539"/>
      <c r="AC1599" s="504"/>
    </row>
    <row r="1600" spans="1:29" ht="16.7" customHeight="1" x14ac:dyDescent="0.15">
      <c r="A1600" s="520">
        <v>22</v>
      </c>
      <c r="B1600" s="520" t="s">
        <v>6573</v>
      </c>
      <c r="C1600" s="521" t="s">
        <v>17595</v>
      </c>
      <c r="D1600" s="542"/>
      <c r="E1600" s="534"/>
      <c r="F1600" s="534"/>
      <c r="H1600" s="541"/>
      <c r="I1600" s="1049" t="s">
        <v>10418</v>
      </c>
      <c r="J1600" s="525" t="s">
        <v>1678</v>
      </c>
      <c r="K1600" s="718">
        <v>0.96499999999999997</v>
      </c>
      <c r="L1600" s="1032"/>
      <c r="M1600" s="537"/>
      <c r="O1600" s="759"/>
      <c r="P1600" s="760"/>
      <c r="Q1600" s="526"/>
      <c r="R1600" s="527"/>
      <c r="S1600" s="762"/>
      <c r="U1600" s="537"/>
      <c r="W1600" s="534"/>
      <c r="X1600" s="537"/>
      <c r="Y1600" s="534"/>
      <c r="Z1600" s="538"/>
      <c r="AA1600" s="531">
        <f>ROUND(ROUND(ROUND(ROUND(F1545*K1600,0)*N1597,0),0)-Y1594,0)</f>
        <v>367</v>
      </c>
      <c r="AB1600" s="539"/>
      <c r="AC1600" s="504"/>
    </row>
    <row r="1601" spans="1:29" ht="16.7" customHeight="1" x14ac:dyDescent="0.15">
      <c r="A1601" s="520">
        <v>22</v>
      </c>
      <c r="B1601" s="520" t="s">
        <v>6575</v>
      </c>
      <c r="C1601" s="521" t="s">
        <v>17596</v>
      </c>
      <c r="D1601" s="542"/>
      <c r="E1601" s="534"/>
      <c r="F1601" s="534"/>
      <c r="H1601" s="541"/>
      <c r="I1601" s="1047"/>
      <c r="J1601" s="537"/>
      <c r="L1601" s="1032"/>
      <c r="M1601" s="537"/>
      <c r="O1601" s="1048" t="s">
        <v>10414</v>
      </c>
      <c r="P1601" s="626" t="s">
        <v>16</v>
      </c>
      <c r="Q1601" s="526" t="s">
        <v>1678</v>
      </c>
      <c r="R1601" s="527">
        <v>0.7</v>
      </c>
      <c r="S1601" s="762"/>
      <c r="U1601" s="537"/>
      <c r="W1601" s="534"/>
      <c r="X1601" s="537"/>
      <c r="Y1601" s="534"/>
      <c r="Z1601" s="538"/>
      <c r="AA1601" s="531">
        <f>ROUND(ROUND(ROUND(ROUND(F1545*K1600,0)*N1597,0)*R1601,0)-Y1594,0)</f>
        <v>253</v>
      </c>
      <c r="AB1601" s="539"/>
      <c r="AC1601" s="504"/>
    </row>
    <row r="1602" spans="1:29" ht="16.7" customHeight="1" x14ac:dyDescent="0.15">
      <c r="A1602" s="520">
        <v>22</v>
      </c>
      <c r="B1602" s="520" t="s">
        <v>17597</v>
      </c>
      <c r="C1602" s="521" t="s">
        <v>17598</v>
      </c>
      <c r="D1602" s="542"/>
      <c r="E1602" s="534"/>
      <c r="F1602" s="534"/>
      <c r="H1602" s="541"/>
      <c r="I1602" s="1044"/>
      <c r="J1602" s="544"/>
      <c r="K1602" s="725"/>
      <c r="L1602" s="967"/>
      <c r="M1602" s="544"/>
      <c r="N1602" s="548"/>
      <c r="O1602" s="979"/>
      <c r="P1602" s="626" t="s">
        <v>3833</v>
      </c>
      <c r="Q1602" s="526" t="s">
        <v>1678</v>
      </c>
      <c r="R1602" s="527">
        <v>0.5</v>
      </c>
      <c r="S1602" s="764"/>
      <c r="T1602" s="763"/>
      <c r="U1602" s="544"/>
      <c r="V1602" s="548"/>
      <c r="W1602" s="534"/>
      <c r="X1602" s="537"/>
      <c r="Y1602" s="534"/>
      <c r="Z1602" s="538"/>
      <c r="AA1602" s="531">
        <f>ROUND(ROUND(ROUND(ROUND(F1545*K1600,0)*N1597,0)*R1602,0)-Y1594,0)</f>
        <v>178</v>
      </c>
      <c r="AB1602" s="539"/>
      <c r="AC1602" s="504"/>
    </row>
    <row r="1603" spans="1:29" ht="16.7" customHeight="1" x14ac:dyDescent="0.15">
      <c r="A1603" s="520">
        <v>22</v>
      </c>
      <c r="B1603" s="520">
        <v>9435</v>
      </c>
      <c r="C1603" s="521" t="s">
        <v>17599</v>
      </c>
      <c r="D1603" s="542"/>
      <c r="E1603" s="534"/>
      <c r="F1603" s="534"/>
      <c r="H1603" s="541"/>
      <c r="I1603" s="757"/>
      <c r="J1603" s="525"/>
      <c r="K1603" s="758"/>
      <c r="L1603" s="1050" t="s">
        <v>14896</v>
      </c>
      <c r="M1603" s="525" t="s">
        <v>1678</v>
      </c>
      <c r="N1603" s="529">
        <v>0.7</v>
      </c>
      <c r="O1603" s="759"/>
      <c r="P1603" s="760"/>
      <c r="Q1603" s="526"/>
      <c r="R1603" s="527"/>
      <c r="S1603" s="1054" t="s">
        <v>10423</v>
      </c>
      <c r="T1603" s="968" t="s">
        <v>12821</v>
      </c>
      <c r="U1603" s="525" t="s">
        <v>1678</v>
      </c>
      <c r="V1603" s="529">
        <v>0.5</v>
      </c>
      <c r="W1603" s="534"/>
      <c r="X1603" s="537"/>
      <c r="Y1603" s="534"/>
      <c r="Z1603" s="538"/>
      <c r="AA1603" s="531">
        <f>ROUND(ROUND(ROUND(F1545*N1603,0)*V1603,0)-Y1594,0)</f>
        <v>263</v>
      </c>
      <c r="AB1603" s="539"/>
      <c r="AC1603" s="504"/>
    </row>
    <row r="1604" spans="1:29" ht="16.7" customHeight="1" x14ac:dyDescent="0.15">
      <c r="A1604" s="520">
        <v>22</v>
      </c>
      <c r="B1604" s="520">
        <v>9436</v>
      </c>
      <c r="C1604" s="521" t="s">
        <v>17600</v>
      </c>
      <c r="D1604" s="542"/>
      <c r="E1604" s="534"/>
      <c r="F1604" s="534"/>
      <c r="H1604" s="541"/>
      <c r="J1604" s="537"/>
      <c r="K1604" s="742"/>
      <c r="L1604" s="1032"/>
      <c r="M1604" s="537"/>
      <c r="O1604" s="1048" t="s">
        <v>10414</v>
      </c>
      <c r="P1604" s="626" t="s">
        <v>16</v>
      </c>
      <c r="Q1604" s="526" t="s">
        <v>1678</v>
      </c>
      <c r="R1604" s="527">
        <v>0.7</v>
      </c>
      <c r="S1604" s="1051"/>
      <c r="T1604" s="1032"/>
      <c r="U1604" s="537"/>
      <c r="W1604" s="534"/>
      <c r="X1604" s="537"/>
      <c r="Y1604" s="534"/>
      <c r="Z1604" s="538"/>
      <c r="AA1604" s="531">
        <f>ROUND(ROUND(ROUND(ROUND(F1545*N1603,0)*R1604,0)*V1603,0)-Y1594,0)</f>
        <v>181</v>
      </c>
      <c r="AB1604" s="539"/>
      <c r="AC1604" s="504"/>
    </row>
    <row r="1605" spans="1:29" ht="16.7" customHeight="1" x14ac:dyDescent="0.15">
      <c r="A1605" s="520">
        <v>22</v>
      </c>
      <c r="B1605" s="520" t="s">
        <v>17601</v>
      </c>
      <c r="C1605" s="521" t="s">
        <v>17602</v>
      </c>
      <c r="D1605" s="542"/>
      <c r="E1605" s="534"/>
      <c r="F1605" s="534"/>
      <c r="H1605" s="541"/>
      <c r="I1605" s="763"/>
      <c r="J1605" s="544"/>
      <c r="K1605" s="579"/>
      <c r="L1605" s="1032"/>
      <c r="M1605" s="537"/>
      <c r="O1605" s="979"/>
      <c r="P1605" s="626" t="s">
        <v>3833</v>
      </c>
      <c r="Q1605" s="526" t="s">
        <v>1678</v>
      </c>
      <c r="R1605" s="527">
        <v>0.5</v>
      </c>
      <c r="S1605" s="1051"/>
      <c r="T1605" s="1032"/>
      <c r="U1605" s="537"/>
      <c r="W1605" s="534"/>
      <c r="X1605" s="537"/>
      <c r="Y1605" s="534"/>
      <c r="Z1605" s="538"/>
      <c r="AA1605" s="531">
        <f>ROUND(ROUND(ROUND(ROUND(F1545*N1603,0)*R1605,0)*V1603,0)-Y1594,0)</f>
        <v>126</v>
      </c>
      <c r="AB1605" s="539"/>
      <c r="AC1605" s="504"/>
    </row>
    <row r="1606" spans="1:29" ht="16.7" customHeight="1" x14ac:dyDescent="0.15">
      <c r="A1606" s="520">
        <v>22</v>
      </c>
      <c r="B1606" s="520">
        <v>9437</v>
      </c>
      <c r="C1606" s="521" t="s">
        <v>17603</v>
      </c>
      <c r="D1606" s="542"/>
      <c r="E1606" s="534"/>
      <c r="F1606" s="534"/>
      <c r="H1606" s="541"/>
      <c r="I1606" s="1049" t="s">
        <v>10418</v>
      </c>
      <c r="J1606" s="525" t="s">
        <v>1678</v>
      </c>
      <c r="K1606" s="718">
        <v>0.96499999999999997</v>
      </c>
      <c r="L1606" s="1032"/>
      <c r="M1606" s="537"/>
      <c r="O1606" s="759"/>
      <c r="P1606" s="760"/>
      <c r="Q1606" s="526"/>
      <c r="R1606" s="527"/>
      <c r="S1606" s="1051"/>
      <c r="T1606" s="1032"/>
      <c r="U1606" s="537"/>
      <c r="W1606" s="534"/>
      <c r="X1606" s="537"/>
      <c r="Y1606" s="534"/>
      <c r="Z1606" s="538"/>
      <c r="AA1606" s="531">
        <f>ROUND(ROUND(ROUND(ROUND(ROUND(F1545*K1606,0)*N1603,0)*V1603,0),0)-Y1594,0)</f>
        <v>254</v>
      </c>
      <c r="AB1606" s="539"/>
      <c r="AC1606" s="504"/>
    </row>
    <row r="1607" spans="1:29" ht="16.7" customHeight="1" x14ac:dyDescent="0.15">
      <c r="A1607" s="520">
        <v>22</v>
      </c>
      <c r="B1607" s="520">
        <v>9438</v>
      </c>
      <c r="C1607" s="521" t="s">
        <v>17604</v>
      </c>
      <c r="D1607" s="542"/>
      <c r="E1607" s="534"/>
      <c r="F1607" s="534"/>
      <c r="H1607" s="541"/>
      <c r="I1607" s="1047"/>
      <c r="J1607" s="537"/>
      <c r="L1607" s="1032"/>
      <c r="M1607" s="537"/>
      <c r="O1607" s="1048" t="s">
        <v>10414</v>
      </c>
      <c r="P1607" s="626" t="s">
        <v>16</v>
      </c>
      <c r="Q1607" s="526" t="s">
        <v>1678</v>
      </c>
      <c r="R1607" s="527">
        <v>0.7</v>
      </c>
      <c r="S1607" s="1051"/>
      <c r="T1607" s="1032"/>
      <c r="U1607" s="537"/>
      <c r="W1607" s="534"/>
      <c r="X1607" s="537"/>
      <c r="Y1607" s="534"/>
      <c r="Z1607" s="538"/>
      <c r="AA1607" s="531">
        <f>ROUND(ROUND(ROUND(ROUND(ROUND(ROUND(F1545*K1606,0)*N1603,0)*R1607,0)*V1603,0),0)-Y1594,0)</f>
        <v>174</v>
      </c>
      <c r="AB1607" s="539"/>
      <c r="AC1607" s="504"/>
    </row>
    <row r="1608" spans="1:29" ht="16.7" customHeight="1" x14ac:dyDescent="0.15">
      <c r="A1608" s="520">
        <v>22</v>
      </c>
      <c r="B1608" s="520" t="s">
        <v>17605</v>
      </c>
      <c r="C1608" s="521" t="s">
        <v>17606</v>
      </c>
      <c r="D1608" s="542"/>
      <c r="E1608" s="534"/>
      <c r="F1608" s="534"/>
      <c r="H1608" s="541"/>
      <c r="I1608" s="1044"/>
      <c r="J1608" s="544"/>
      <c r="K1608" s="725"/>
      <c r="L1608" s="967"/>
      <c r="M1608" s="544"/>
      <c r="N1608" s="548"/>
      <c r="O1608" s="979"/>
      <c r="P1608" s="626" t="s">
        <v>3833</v>
      </c>
      <c r="Q1608" s="526" t="s">
        <v>1678</v>
      </c>
      <c r="R1608" s="527">
        <v>0.5</v>
      </c>
      <c r="S1608" s="1051"/>
      <c r="T1608" s="1032"/>
      <c r="U1608" s="537"/>
      <c r="W1608" s="534"/>
      <c r="X1608" s="537"/>
      <c r="Y1608" s="534"/>
      <c r="Z1608" s="538"/>
      <c r="AA1608" s="531">
        <f>ROUND(ROUND(ROUND(ROUND(ROUND(ROUND(F1545*K1606,0)*N1603,0)*R1608,0)*V1603,0),0)-Y1594,0)</f>
        <v>121</v>
      </c>
      <c r="AB1608" s="539"/>
      <c r="AC1608" s="504"/>
    </row>
    <row r="1609" spans="1:29" ht="16.7" customHeight="1" x14ac:dyDescent="0.15">
      <c r="A1609" s="520">
        <v>22</v>
      </c>
      <c r="B1609" s="520" t="s">
        <v>17607</v>
      </c>
      <c r="C1609" s="521" t="s">
        <v>17608</v>
      </c>
      <c r="D1609" s="542"/>
      <c r="E1609" s="534"/>
      <c r="F1609" s="534"/>
      <c r="H1609" s="541"/>
      <c r="I1609" s="757"/>
      <c r="J1609" s="525"/>
      <c r="K1609" s="758"/>
      <c r="L1609" s="966" t="s">
        <v>14906</v>
      </c>
      <c r="M1609" s="525" t="s">
        <v>1678</v>
      </c>
      <c r="N1609" s="529">
        <v>0.5</v>
      </c>
      <c r="O1609" s="759"/>
      <c r="P1609" s="760"/>
      <c r="Q1609" s="526"/>
      <c r="R1609" s="527"/>
      <c r="S1609" s="1051"/>
      <c r="T1609" s="1032"/>
      <c r="U1609" s="537"/>
      <c r="W1609" s="534"/>
      <c r="X1609" s="537"/>
      <c r="Y1609" s="534"/>
      <c r="Z1609" s="538"/>
      <c r="AA1609" s="531">
        <f>ROUND(ROUND(ROUND(F1545*N1609,0)*V1603,0)-Y1594,0)</f>
        <v>185</v>
      </c>
      <c r="AB1609" s="539"/>
      <c r="AC1609" s="504"/>
    </row>
    <row r="1610" spans="1:29" ht="16.7" customHeight="1" x14ac:dyDescent="0.15">
      <c r="A1610" s="520">
        <v>22</v>
      </c>
      <c r="B1610" s="520" t="s">
        <v>17609</v>
      </c>
      <c r="C1610" s="521" t="s">
        <v>17610</v>
      </c>
      <c r="D1610" s="542"/>
      <c r="E1610" s="534"/>
      <c r="F1610" s="534"/>
      <c r="H1610" s="541"/>
      <c r="J1610" s="537"/>
      <c r="K1610" s="742"/>
      <c r="L1610" s="1032"/>
      <c r="M1610" s="537"/>
      <c r="O1610" s="1048" t="s">
        <v>10414</v>
      </c>
      <c r="P1610" s="626" t="s">
        <v>16</v>
      </c>
      <c r="Q1610" s="526" t="s">
        <v>1678</v>
      </c>
      <c r="R1610" s="527">
        <v>0.7</v>
      </c>
      <c r="S1610" s="1051"/>
      <c r="T1610" s="1032"/>
      <c r="U1610" s="537"/>
      <c r="W1610" s="534"/>
      <c r="X1610" s="537"/>
      <c r="Y1610" s="534"/>
      <c r="Z1610" s="538"/>
      <c r="AA1610" s="531">
        <f>ROUND(ROUND(ROUND(ROUND(F1545*N1609,0)*R1610,0)*V1603,0)-Y1594,0)</f>
        <v>126</v>
      </c>
      <c r="AB1610" s="539"/>
      <c r="AC1610" s="504"/>
    </row>
    <row r="1611" spans="1:29" ht="16.7" customHeight="1" x14ac:dyDescent="0.15">
      <c r="A1611" s="520">
        <v>22</v>
      </c>
      <c r="B1611" s="520" t="s">
        <v>17611</v>
      </c>
      <c r="C1611" s="521" t="s">
        <v>17612</v>
      </c>
      <c r="D1611" s="542"/>
      <c r="E1611" s="534"/>
      <c r="F1611" s="534"/>
      <c r="H1611" s="541"/>
      <c r="I1611" s="763"/>
      <c r="J1611" s="544"/>
      <c r="K1611" s="579"/>
      <c r="L1611" s="1032"/>
      <c r="M1611" s="537"/>
      <c r="O1611" s="979"/>
      <c r="P1611" s="626" t="s">
        <v>3833</v>
      </c>
      <c r="Q1611" s="526" t="s">
        <v>1678</v>
      </c>
      <c r="R1611" s="527">
        <v>0.5</v>
      </c>
      <c r="S1611" s="1051"/>
      <c r="T1611" s="1032"/>
      <c r="U1611" s="537"/>
      <c r="W1611" s="534"/>
      <c r="X1611" s="537"/>
      <c r="Y1611" s="534"/>
      <c r="Z1611" s="538"/>
      <c r="AA1611" s="531">
        <f>ROUND(ROUND(ROUND(ROUND(F1545*N1609,0)*R1611,0)*V1603,0)-Y1594,0)</f>
        <v>87</v>
      </c>
      <c r="AB1611" s="539"/>
      <c r="AC1611" s="504"/>
    </row>
    <row r="1612" spans="1:29" ht="16.7" customHeight="1" x14ac:dyDescent="0.15">
      <c r="A1612" s="520">
        <v>22</v>
      </c>
      <c r="B1612" s="520" t="s">
        <v>6577</v>
      </c>
      <c r="C1612" s="521" t="s">
        <v>17613</v>
      </c>
      <c r="D1612" s="542"/>
      <c r="E1612" s="534"/>
      <c r="F1612" s="534"/>
      <c r="H1612" s="541"/>
      <c r="I1612" s="1049" t="s">
        <v>10418</v>
      </c>
      <c r="J1612" s="525" t="s">
        <v>1678</v>
      </c>
      <c r="K1612" s="718">
        <v>0.96499999999999997</v>
      </c>
      <c r="L1612" s="1032"/>
      <c r="M1612" s="537"/>
      <c r="O1612" s="759"/>
      <c r="P1612" s="760"/>
      <c r="Q1612" s="526"/>
      <c r="R1612" s="527"/>
      <c r="S1612" s="1051"/>
      <c r="T1612" s="1032"/>
      <c r="U1612" s="537"/>
      <c r="W1612" s="534"/>
      <c r="X1612" s="537"/>
      <c r="Y1612" s="534"/>
      <c r="Z1612" s="538"/>
      <c r="AA1612" s="531">
        <f>ROUND(ROUND(ROUND(ROUND(ROUND(F1545*K1612,0)*N1609,0),0)*V1603,0)-Y1594,0)</f>
        <v>178</v>
      </c>
      <c r="AB1612" s="539"/>
      <c r="AC1612" s="504"/>
    </row>
    <row r="1613" spans="1:29" ht="16.7" customHeight="1" x14ac:dyDescent="0.15">
      <c r="A1613" s="520">
        <v>22</v>
      </c>
      <c r="B1613" s="520" t="s">
        <v>6579</v>
      </c>
      <c r="C1613" s="521" t="s">
        <v>17614</v>
      </c>
      <c r="D1613" s="542"/>
      <c r="E1613" s="534"/>
      <c r="F1613" s="534"/>
      <c r="H1613" s="541"/>
      <c r="I1613" s="1047"/>
      <c r="J1613" s="537"/>
      <c r="L1613" s="1032"/>
      <c r="M1613" s="537"/>
      <c r="O1613" s="1048" t="s">
        <v>10414</v>
      </c>
      <c r="P1613" s="626" t="s">
        <v>16</v>
      </c>
      <c r="Q1613" s="526" t="s">
        <v>1678</v>
      </c>
      <c r="R1613" s="527">
        <v>0.7</v>
      </c>
      <c r="S1613" s="1051"/>
      <c r="T1613" s="1032"/>
      <c r="U1613" s="537"/>
      <c r="W1613" s="534"/>
      <c r="X1613" s="537"/>
      <c r="Y1613" s="534"/>
      <c r="Z1613" s="538"/>
      <c r="AA1613" s="531">
        <f>ROUND(ROUND(ROUND(ROUND(ROUND(F1545*K1612,0)*N1609,0)*R1613,0)*V1603,0)-Y1594,0)</f>
        <v>121</v>
      </c>
      <c r="AB1613" s="539"/>
      <c r="AC1613" s="504"/>
    </row>
    <row r="1614" spans="1:29" ht="16.7" customHeight="1" x14ac:dyDescent="0.15">
      <c r="A1614" s="520">
        <v>22</v>
      </c>
      <c r="B1614" s="520" t="s">
        <v>6581</v>
      </c>
      <c r="C1614" s="521" t="s">
        <v>17615</v>
      </c>
      <c r="D1614" s="542"/>
      <c r="E1614" s="534"/>
      <c r="F1614" s="534"/>
      <c r="H1614" s="541"/>
      <c r="I1614" s="1044"/>
      <c r="J1614" s="544"/>
      <c r="K1614" s="725"/>
      <c r="L1614" s="967"/>
      <c r="M1614" s="544"/>
      <c r="N1614" s="548"/>
      <c r="O1614" s="979"/>
      <c r="P1614" s="626" t="s">
        <v>3833</v>
      </c>
      <c r="Q1614" s="526" t="s">
        <v>1678</v>
      </c>
      <c r="R1614" s="527">
        <v>0.5</v>
      </c>
      <c r="S1614" s="1051"/>
      <c r="T1614" s="967"/>
      <c r="U1614" s="544"/>
      <c r="V1614" s="548"/>
      <c r="W1614" s="534"/>
      <c r="X1614" s="537"/>
      <c r="Y1614" s="534"/>
      <c r="Z1614" s="538"/>
      <c r="AA1614" s="531">
        <f>ROUND(ROUND(ROUND(ROUND(ROUND(F1545*K1612,0)*N1609,0)*R1614,0)*V1603,0)-Y1594,0)</f>
        <v>83</v>
      </c>
      <c r="AB1614" s="539"/>
      <c r="AC1614" s="504"/>
    </row>
    <row r="1615" spans="1:29" ht="16.7" customHeight="1" x14ac:dyDescent="0.15">
      <c r="A1615" s="520">
        <v>22</v>
      </c>
      <c r="B1615" s="520">
        <v>9439</v>
      </c>
      <c r="C1615" s="521" t="s">
        <v>17616</v>
      </c>
      <c r="D1615" s="542"/>
      <c r="E1615" s="534"/>
      <c r="F1615" s="534"/>
      <c r="H1615" s="541"/>
      <c r="I1615" s="757"/>
      <c r="J1615" s="525"/>
      <c r="K1615" s="758"/>
      <c r="L1615" s="1050" t="s">
        <v>14896</v>
      </c>
      <c r="M1615" s="525" t="s">
        <v>1678</v>
      </c>
      <c r="N1615" s="529">
        <v>0.7</v>
      </c>
      <c r="O1615" s="759"/>
      <c r="P1615" s="760"/>
      <c r="Q1615" s="526"/>
      <c r="R1615" s="527"/>
      <c r="S1615" s="1051"/>
      <c r="T1615" s="968" t="s">
        <v>12830</v>
      </c>
      <c r="U1615" s="525" t="s">
        <v>1678</v>
      </c>
      <c r="V1615" s="529">
        <v>0.7</v>
      </c>
      <c r="W1615" s="534"/>
      <c r="X1615" s="537"/>
      <c r="Y1615" s="534"/>
      <c r="Z1615" s="538"/>
      <c r="AA1615" s="531">
        <f>ROUND(ROUND(ROUND(F1545*N1615,0)*V1615,0)-Y1594,0)</f>
        <v>373</v>
      </c>
      <c r="AB1615" s="539"/>
      <c r="AC1615" s="504"/>
    </row>
    <row r="1616" spans="1:29" ht="16.7" customHeight="1" x14ac:dyDescent="0.15">
      <c r="A1616" s="520">
        <v>22</v>
      </c>
      <c r="B1616" s="520">
        <v>9440</v>
      </c>
      <c r="C1616" s="521" t="s">
        <v>17617</v>
      </c>
      <c r="D1616" s="542"/>
      <c r="E1616" s="534"/>
      <c r="F1616" s="534"/>
      <c r="H1616" s="541"/>
      <c r="J1616" s="537"/>
      <c r="K1616" s="742"/>
      <c r="L1616" s="1032"/>
      <c r="M1616" s="537"/>
      <c r="O1616" s="1048" t="s">
        <v>10414</v>
      </c>
      <c r="P1616" s="626" t="s">
        <v>16</v>
      </c>
      <c r="Q1616" s="526" t="s">
        <v>1678</v>
      </c>
      <c r="R1616" s="527">
        <v>0.7</v>
      </c>
      <c r="S1616" s="1051"/>
      <c r="T1616" s="1032"/>
      <c r="U1616" s="537"/>
      <c r="W1616" s="534"/>
      <c r="X1616" s="537"/>
      <c r="Y1616" s="534"/>
      <c r="Z1616" s="538"/>
      <c r="AA1616" s="531">
        <f>ROUND(ROUND(ROUND(ROUND(F1545*N1615,0)*R1616,0)*V1615,0)-Y1594,0)</f>
        <v>258</v>
      </c>
      <c r="AB1616" s="539"/>
      <c r="AC1616" s="504"/>
    </row>
    <row r="1617" spans="1:29" ht="16.7" customHeight="1" x14ac:dyDescent="0.15">
      <c r="A1617" s="520">
        <v>22</v>
      </c>
      <c r="B1617" s="520" t="s">
        <v>6583</v>
      </c>
      <c r="C1617" s="521" t="s">
        <v>17618</v>
      </c>
      <c r="D1617" s="542"/>
      <c r="E1617" s="534"/>
      <c r="F1617" s="534"/>
      <c r="H1617" s="541"/>
      <c r="I1617" s="763"/>
      <c r="J1617" s="544"/>
      <c r="K1617" s="579"/>
      <c r="L1617" s="1032"/>
      <c r="M1617" s="537"/>
      <c r="O1617" s="979"/>
      <c r="P1617" s="626" t="s">
        <v>3833</v>
      </c>
      <c r="Q1617" s="526" t="s">
        <v>1678</v>
      </c>
      <c r="R1617" s="527">
        <v>0.5</v>
      </c>
      <c r="S1617" s="1051"/>
      <c r="T1617" s="1032"/>
      <c r="U1617" s="537"/>
      <c r="W1617" s="534"/>
      <c r="X1617" s="537"/>
      <c r="Y1617" s="534"/>
      <c r="Z1617" s="538"/>
      <c r="AA1617" s="531">
        <f>ROUND(ROUND(ROUND(ROUND(F1545*N1615,0)*R1617,0)*V1615,0)-Y1594,0)</f>
        <v>181</v>
      </c>
      <c r="AB1617" s="539"/>
      <c r="AC1617" s="504"/>
    </row>
    <row r="1618" spans="1:29" ht="16.7" customHeight="1" x14ac:dyDescent="0.15">
      <c r="A1618" s="520">
        <v>22</v>
      </c>
      <c r="B1618" s="520">
        <v>9449</v>
      </c>
      <c r="C1618" s="521" t="s">
        <v>17619</v>
      </c>
      <c r="D1618" s="542"/>
      <c r="E1618" s="534"/>
      <c r="F1618" s="534"/>
      <c r="H1618" s="541"/>
      <c r="I1618" s="1049" t="s">
        <v>10418</v>
      </c>
      <c r="J1618" s="525" t="s">
        <v>1678</v>
      </c>
      <c r="K1618" s="718">
        <v>0.96499999999999997</v>
      </c>
      <c r="L1618" s="1032"/>
      <c r="M1618" s="537"/>
      <c r="O1618" s="759"/>
      <c r="P1618" s="760"/>
      <c r="Q1618" s="526"/>
      <c r="R1618" s="527"/>
      <c r="S1618" s="1051"/>
      <c r="T1618" s="1032"/>
      <c r="U1618" s="537"/>
      <c r="W1618" s="534"/>
      <c r="X1618" s="537"/>
      <c r="Y1618" s="534"/>
      <c r="Z1618" s="538"/>
      <c r="AA1618" s="531">
        <f>ROUND(ROUND(ROUND(ROUND(ROUND(F1545*K1618,0)*N1615,0)*V1615,0),0)-Y1594,0)</f>
        <v>360</v>
      </c>
      <c r="AB1618" s="539"/>
      <c r="AC1618" s="504"/>
    </row>
    <row r="1619" spans="1:29" ht="16.7" customHeight="1" x14ac:dyDescent="0.15">
      <c r="A1619" s="520">
        <v>22</v>
      </c>
      <c r="B1619" s="520">
        <v>9450</v>
      </c>
      <c r="C1619" s="521" t="s">
        <v>17620</v>
      </c>
      <c r="D1619" s="542"/>
      <c r="E1619" s="534"/>
      <c r="F1619" s="534"/>
      <c r="H1619" s="541"/>
      <c r="I1619" s="1047"/>
      <c r="J1619" s="537"/>
      <c r="L1619" s="1032"/>
      <c r="M1619" s="537"/>
      <c r="O1619" s="1048" t="s">
        <v>10414</v>
      </c>
      <c r="P1619" s="626" t="s">
        <v>16</v>
      </c>
      <c r="Q1619" s="526" t="s">
        <v>1678</v>
      </c>
      <c r="R1619" s="527">
        <v>0.7</v>
      </c>
      <c r="S1619" s="1051"/>
      <c r="T1619" s="1032"/>
      <c r="U1619" s="537"/>
      <c r="W1619" s="534"/>
      <c r="X1619" s="537"/>
      <c r="Y1619" s="534"/>
      <c r="Z1619" s="538"/>
      <c r="AA1619" s="531">
        <f>ROUND(ROUND(ROUND(ROUND(ROUND(ROUND(F1545*K1618,0)*N1615,0)*R1619,0)*V1615,0),0)-Y1594,0)</f>
        <v>248</v>
      </c>
      <c r="AB1619" s="539"/>
      <c r="AC1619" s="504"/>
    </row>
    <row r="1620" spans="1:29" ht="16.7" customHeight="1" x14ac:dyDescent="0.15">
      <c r="A1620" s="520">
        <v>22</v>
      </c>
      <c r="B1620" s="520" t="s">
        <v>6585</v>
      </c>
      <c r="C1620" s="521" t="s">
        <v>17621</v>
      </c>
      <c r="D1620" s="542"/>
      <c r="E1620" s="534"/>
      <c r="F1620" s="534"/>
      <c r="H1620" s="541"/>
      <c r="I1620" s="1044"/>
      <c r="J1620" s="544"/>
      <c r="K1620" s="725"/>
      <c r="L1620" s="967"/>
      <c r="M1620" s="544"/>
      <c r="N1620" s="548"/>
      <c r="O1620" s="979"/>
      <c r="P1620" s="626" t="s">
        <v>3833</v>
      </c>
      <c r="Q1620" s="526" t="s">
        <v>1678</v>
      </c>
      <c r="R1620" s="527">
        <v>0.5</v>
      </c>
      <c r="S1620" s="1051"/>
      <c r="T1620" s="1032"/>
      <c r="U1620" s="537"/>
      <c r="W1620" s="534"/>
      <c r="X1620" s="537"/>
      <c r="Y1620" s="534"/>
      <c r="Z1620" s="538"/>
      <c r="AA1620" s="531">
        <f>ROUND(ROUND(ROUND(ROUND(ROUND(ROUND(F1545*K1618,0)*N1615,0)*R1620,0)*V1615,0),0)-Y1594,0)</f>
        <v>174</v>
      </c>
      <c r="AB1620" s="539"/>
      <c r="AC1620" s="504"/>
    </row>
    <row r="1621" spans="1:29" ht="16.7" customHeight="1" x14ac:dyDescent="0.15">
      <c r="A1621" s="520">
        <v>22</v>
      </c>
      <c r="B1621" s="520" t="s">
        <v>6587</v>
      </c>
      <c r="C1621" s="521" t="s">
        <v>17622</v>
      </c>
      <c r="D1621" s="542"/>
      <c r="E1621" s="534"/>
      <c r="F1621" s="534"/>
      <c r="H1621" s="541"/>
      <c r="I1621" s="757"/>
      <c r="J1621" s="525"/>
      <c r="K1621" s="758"/>
      <c r="L1621" s="966" t="s">
        <v>14906</v>
      </c>
      <c r="M1621" s="525" t="s">
        <v>1678</v>
      </c>
      <c r="N1621" s="529">
        <v>0.5</v>
      </c>
      <c r="O1621" s="759"/>
      <c r="P1621" s="760"/>
      <c r="Q1621" s="526"/>
      <c r="R1621" s="527"/>
      <c r="S1621" s="1051"/>
      <c r="T1621" s="1032"/>
      <c r="U1621" s="537"/>
      <c r="W1621" s="534"/>
      <c r="X1621" s="537"/>
      <c r="Y1621" s="534"/>
      <c r="Z1621" s="538"/>
      <c r="AA1621" s="531">
        <f>ROUND(ROUND(ROUND(F1545*N1621,0)*V1615,0)-Y1594,0)</f>
        <v>263</v>
      </c>
      <c r="AB1621" s="539"/>
      <c r="AC1621" s="504"/>
    </row>
    <row r="1622" spans="1:29" ht="16.7" customHeight="1" x14ac:dyDescent="0.15">
      <c r="A1622" s="520">
        <v>22</v>
      </c>
      <c r="B1622" s="520" t="s">
        <v>17623</v>
      </c>
      <c r="C1622" s="521" t="s">
        <v>17624</v>
      </c>
      <c r="D1622" s="542"/>
      <c r="E1622" s="534"/>
      <c r="F1622" s="534"/>
      <c r="H1622" s="541"/>
      <c r="J1622" s="537"/>
      <c r="K1622" s="742"/>
      <c r="L1622" s="1032"/>
      <c r="M1622" s="537"/>
      <c r="O1622" s="1048" t="s">
        <v>10414</v>
      </c>
      <c r="P1622" s="626" t="s">
        <v>16</v>
      </c>
      <c r="Q1622" s="526" t="s">
        <v>1678</v>
      </c>
      <c r="R1622" s="527">
        <v>0.7</v>
      </c>
      <c r="S1622" s="1051"/>
      <c r="T1622" s="1032"/>
      <c r="U1622" s="537"/>
      <c r="W1622" s="534"/>
      <c r="X1622" s="537"/>
      <c r="Y1622" s="534"/>
      <c r="Z1622" s="538"/>
      <c r="AA1622" s="531">
        <f>ROUND(ROUND(ROUND(ROUND(F1545*N1621,0)*R1622,0)*V1615,0)-Y1594,0)</f>
        <v>181</v>
      </c>
      <c r="AB1622" s="539"/>
      <c r="AC1622" s="504"/>
    </row>
    <row r="1623" spans="1:29" ht="16.7" customHeight="1" x14ac:dyDescent="0.15">
      <c r="A1623" s="520">
        <v>22</v>
      </c>
      <c r="B1623" s="520" t="s">
        <v>17625</v>
      </c>
      <c r="C1623" s="521" t="s">
        <v>17626</v>
      </c>
      <c r="D1623" s="542"/>
      <c r="E1623" s="534"/>
      <c r="F1623" s="534"/>
      <c r="H1623" s="541"/>
      <c r="I1623" s="763"/>
      <c r="J1623" s="544"/>
      <c r="K1623" s="579"/>
      <c r="L1623" s="1032"/>
      <c r="M1623" s="537"/>
      <c r="O1623" s="979"/>
      <c r="P1623" s="626" t="s">
        <v>3833</v>
      </c>
      <c r="Q1623" s="526" t="s">
        <v>1678</v>
      </c>
      <c r="R1623" s="527">
        <v>0.5</v>
      </c>
      <c r="S1623" s="1051"/>
      <c r="T1623" s="1032"/>
      <c r="U1623" s="537"/>
      <c r="W1623" s="534"/>
      <c r="X1623" s="537"/>
      <c r="Y1623" s="534"/>
      <c r="Z1623" s="538"/>
      <c r="AA1623" s="531">
        <f>ROUND(ROUND(ROUND(ROUND(F1545*N1621,0)*R1623,0)*V1615,0)-Y1594,0)</f>
        <v>126</v>
      </c>
      <c r="AB1623" s="539"/>
      <c r="AC1623" s="504"/>
    </row>
    <row r="1624" spans="1:29" ht="16.7" customHeight="1" x14ac:dyDescent="0.15">
      <c r="A1624" s="520">
        <v>22</v>
      </c>
      <c r="B1624" s="520" t="s">
        <v>17627</v>
      </c>
      <c r="C1624" s="521" t="s">
        <v>17628</v>
      </c>
      <c r="D1624" s="542"/>
      <c r="E1624" s="534"/>
      <c r="F1624" s="534"/>
      <c r="H1624" s="541"/>
      <c r="I1624" s="1049" t="s">
        <v>10418</v>
      </c>
      <c r="J1624" s="525" t="s">
        <v>1678</v>
      </c>
      <c r="K1624" s="718">
        <v>0.96499999999999997</v>
      </c>
      <c r="L1624" s="1032"/>
      <c r="M1624" s="537"/>
      <c r="O1624" s="759"/>
      <c r="P1624" s="760"/>
      <c r="Q1624" s="526"/>
      <c r="R1624" s="527"/>
      <c r="S1624" s="1051"/>
      <c r="T1624" s="1032"/>
      <c r="U1624" s="537"/>
      <c r="W1624" s="534"/>
      <c r="X1624" s="537"/>
      <c r="Y1624" s="534"/>
      <c r="Z1624" s="538"/>
      <c r="AA1624" s="531">
        <f>ROUND(ROUND(ROUND(ROUND(ROUND(F1545*K1624,0)*N1621,0),0)*V1615,0)-Y1594,0)</f>
        <v>253</v>
      </c>
      <c r="AB1624" s="539"/>
      <c r="AC1624" s="504"/>
    </row>
    <row r="1625" spans="1:29" ht="16.7" customHeight="1" x14ac:dyDescent="0.15">
      <c r="A1625" s="520">
        <v>22</v>
      </c>
      <c r="B1625" s="520" t="s">
        <v>17629</v>
      </c>
      <c r="C1625" s="521" t="s">
        <v>17630</v>
      </c>
      <c r="D1625" s="542"/>
      <c r="E1625" s="534"/>
      <c r="F1625" s="534"/>
      <c r="H1625" s="541"/>
      <c r="I1625" s="1047"/>
      <c r="J1625" s="537"/>
      <c r="L1625" s="1032"/>
      <c r="M1625" s="537"/>
      <c r="O1625" s="1048" t="s">
        <v>10414</v>
      </c>
      <c r="P1625" s="626" t="s">
        <v>16</v>
      </c>
      <c r="Q1625" s="526" t="s">
        <v>1678</v>
      </c>
      <c r="R1625" s="527">
        <v>0.7</v>
      </c>
      <c r="S1625" s="1051"/>
      <c r="T1625" s="1032"/>
      <c r="U1625" s="537"/>
      <c r="W1625" s="534"/>
      <c r="X1625" s="537"/>
      <c r="Y1625" s="534"/>
      <c r="Z1625" s="538"/>
      <c r="AA1625" s="531">
        <f>ROUND(ROUND(ROUND(ROUND(ROUND(F1545*K1624,0)*N1621,0)*R1625,0)*V1615,0)-Y1594,0)</f>
        <v>174</v>
      </c>
      <c r="AB1625" s="539"/>
      <c r="AC1625" s="504"/>
    </row>
    <row r="1626" spans="1:29" ht="16.7" customHeight="1" x14ac:dyDescent="0.15">
      <c r="A1626" s="520">
        <v>22</v>
      </c>
      <c r="B1626" s="520" t="s">
        <v>17631</v>
      </c>
      <c r="C1626" s="521" t="s">
        <v>17632</v>
      </c>
      <c r="D1626" s="542"/>
      <c r="E1626" s="534"/>
      <c r="F1626" s="534"/>
      <c r="H1626" s="541"/>
      <c r="I1626" s="1044"/>
      <c r="J1626" s="544"/>
      <c r="K1626" s="725"/>
      <c r="L1626" s="967"/>
      <c r="M1626" s="544"/>
      <c r="N1626" s="548"/>
      <c r="O1626" s="979"/>
      <c r="P1626" s="626" t="s">
        <v>3833</v>
      </c>
      <c r="Q1626" s="526" t="s">
        <v>1678</v>
      </c>
      <c r="R1626" s="527">
        <v>0.5</v>
      </c>
      <c r="S1626" s="1052"/>
      <c r="T1626" s="967"/>
      <c r="U1626" s="544"/>
      <c r="V1626" s="548"/>
      <c r="W1626" s="534"/>
      <c r="X1626" s="537"/>
      <c r="Y1626" s="534"/>
      <c r="Z1626" s="538"/>
      <c r="AA1626" s="531">
        <f>ROUND(ROUND(ROUND(ROUND(ROUND(F1545*K1624,0)*N1621,0)*R1626,0)*V1615,0)-Y1594,0)</f>
        <v>121</v>
      </c>
      <c r="AB1626" s="539"/>
      <c r="AC1626" s="504"/>
    </row>
    <row r="1627" spans="1:29" ht="16.7" customHeight="1" x14ac:dyDescent="0.15">
      <c r="A1627" s="520">
        <v>22</v>
      </c>
      <c r="B1627" s="520" t="s">
        <v>17633</v>
      </c>
      <c r="C1627" s="521" t="s">
        <v>17634</v>
      </c>
      <c r="D1627" s="542"/>
      <c r="E1627" s="534"/>
      <c r="F1627" s="534"/>
      <c r="H1627" s="541"/>
      <c r="I1627" s="757"/>
      <c r="J1627" s="525"/>
      <c r="K1627" s="758"/>
      <c r="L1627" s="966" t="s">
        <v>14896</v>
      </c>
      <c r="M1627" s="525" t="s">
        <v>1678</v>
      </c>
      <c r="N1627" s="529">
        <v>0.7</v>
      </c>
      <c r="O1627" s="759"/>
      <c r="P1627" s="760"/>
      <c r="Q1627" s="526"/>
      <c r="R1627" s="527"/>
      <c r="S1627" s="1054" t="s">
        <v>14959</v>
      </c>
      <c r="T1627" s="968" t="s">
        <v>12840</v>
      </c>
      <c r="U1627" s="525" t="s">
        <v>1678</v>
      </c>
      <c r="V1627" s="529">
        <v>0.7</v>
      </c>
      <c r="W1627" s="534"/>
      <c r="X1627" s="537"/>
      <c r="Y1627" s="534"/>
      <c r="Z1627" s="538"/>
      <c r="AA1627" s="531">
        <f>ROUND(ROUND(ROUND(F1545*N1627,0)*V1627,0)-Y1594,0)</f>
        <v>373</v>
      </c>
      <c r="AB1627" s="539"/>
      <c r="AC1627" s="504"/>
    </row>
    <row r="1628" spans="1:29" ht="16.7" customHeight="1" x14ac:dyDescent="0.15">
      <c r="A1628" s="520">
        <v>22</v>
      </c>
      <c r="B1628" s="520" t="s">
        <v>6589</v>
      </c>
      <c r="C1628" s="521" t="s">
        <v>17635</v>
      </c>
      <c r="D1628" s="542"/>
      <c r="E1628" s="534"/>
      <c r="F1628" s="534"/>
      <c r="H1628" s="541"/>
      <c r="J1628" s="537"/>
      <c r="K1628" s="742"/>
      <c r="L1628" s="1032"/>
      <c r="M1628" s="537"/>
      <c r="O1628" s="1048" t="s">
        <v>10414</v>
      </c>
      <c r="P1628" s="626" t="s">
        <v>16</v>
      </c>
      <c r="Q1628" s="526" t="s">
        <v>1678</v>
      </c>
      <c r="R1628" s="527">
        <v>0.7</v>
      </c>
      <c r="S1628" s="1055"/>
      <c r="T1628" s="1032"/>
      <c r="U1628" s="537"/>
      <c r="W1628" s="534"/>
      <c r="X1628" s="537"/>
      <c r="Y1628" s="534"/>
      <c r="Z1628" s="538"/>
      <c r="AA1628" s="531">
        <f>ROUND(ROUND(ROUND(ROUND(F1545*N1627,0)*R1628,0)*V1627,0)-Y1594,0)</f>
        <v>258</v>
      </c>
      <c r="AB1628" s="539"/>
      <c r="AC1628" s="504"/>
    </row>
    <row r="1629" spans="1:29" ht="16.7" customHeight="1" x14ac:dyDescent="0.15">
      <c r="A1629" s="520">
        <v>22</v>
      </c>
      <c r="B1629" s="520" t="s">
        <v>6591</v>
      </c>
      <c r="C1629" s="521" t="s">
        <v>17636</v>
      </c>
      <c r="D1629" s="542"/>
      <c r="E1629" s="534"/>
      <c r="F1629" s="534"/>
      <c r="H1629" s="541"/>
      <c r="I1629" s="763"/>
      <c r="J1629" s="544"/>
      <c r="K1629" s="579"/>
      <c r="L1629" s="1032"/>
      <c r="M1629" s="537"/>
      <c r="O1629" s="979"/>
      <c r="P1629" s="626" t="s">
        <v>3833</v>
      </c>
      <c r="Q1629" s="526" t="s">
        <v>1678</v>
      </c>
      <c r="R1629" s="527">
        <v>0.5</v>
      </c>
      <c r="S1629" s="1055"/>
      <c r="T1629" s="1032"/>
      <c r="U1629" s="537"/>
      <c r="W1629" s="534"/>
      <c r="X1629" s="537"/>
      <c r="Y1629" s="534"/>
      <c r="Z1629" s="538"/>
      <c r="AA1629" s="531">
        <f>ROUND(ROUND(ROUND(ROUND(F1545*N1627,0)*R1629,0)*V1627,0)-Y1594,0)</f>
        <v>181</v>
      </c>
      <c r="AB1629" s="539"/>
      <c r="AC1629" s="504"/>
    </row>
    <row r="1630" spans="1:29" ht="16.7" customHeight="1" x14ac:dyDescent="0.15">
      <c r="A1630" s="520">
        <v>22</v>
      </c>
      <c r="B1630" s="520" t="s">
        <v>6593</v>
      </c>
      <c r="C1630" s="521" t="s">
        <v>17637</v>
      </c>
      <c r="D1630" s="542"/>
      <c r="E1630" s="534"/>
      <c r="F1630" s="534"/>
      <c r="H1630" s="541"/>
      <c r="I1630" s="1049" t="s">
        <v>10418</v>
      </c>
      <c r="J1630" s="525" t="s">
        <v>1678</v>
      </c>
      <c r="K1630" s="718">
        <v>0.96499999999999997</v>
      </c>
      <c r="L1630" s="1032"/>
      <c r="M1630" s="537"/>
      <c r="O1630" s="759"/>
      <c r="P1630" s="760"/>
      <c r="Q1630" s="526"/>
      <c r="R1630" s="527"/>
      <c r="S1630" s="1055"/>
      <c r="T1630" s="1032"/>
      <c r="U1630" s="537"/>
      <c r="W1630" s="534"/>
      <c r="X1630" s="537"/>
      <c r="Y1630" s="534"/>
      <c r="Z1630" s="538"/>
      <c r="AA1630" s="531">
        <f>ROUND(ROUND(ROUND(ROUND(ROUND(F1545*K1630,0)*N1627,0)*V1627,0),0)-Y1594,0)</f>
        <v>360</v>
      </c>
      <c r="AB1630" s="539"/>
      <c r="AC1630" s="504"/>
    </row>
    <row r="1631" spans="1:29" ht="16.7" customHeight="1" x14ac:dyDescent="0.15">
      <c r="A1631" s="520">
        <v>22</v>
      </c>
      <c r="B1631" s="520" t="s">
        <v>6595</v>
      </c>
      <c r="C1631" s="521" t="s">
        <v>17638</v>
      </c>
      <c r="D1631" s="542"/>
      <c r="E1631" s="534"/>
      <c r="F1631" s="534"/>
      <c r="H1631" s="541"/>
      <c r="I1631" s="1047"/>
      <c r="J1631" s="537"/>
      <c r="L1631" s="1032"/>
      <c r="M1631" s="537"/>
      <c r="O1631" s="1048" t="s">
        <v>10414</v>
      </c>
      <c r="P1631" s="626" t="s">
        <v>16</v>
      </c>
      <c r="Q1631" s="526" t="s">
        <v>1678</v>
      </c>
      <c r="R1631" s="527">
        <v>0.7</v>
      </c>
      <c r="S1631" s="1055"/>
      <c r="T1631" s="1032"/>
      <c r="U1631" s="537"/>
      <c r="W1631" s="534"/>
      <c r="X1631" s="537"/>
      <c r="Y1631" s="534"/>
      <c r="Z1631" s="538"/>
      <c r="AA1631" s="531">
        <f>ROUND(ROUND(ROUND(ROUND(ROUND(ROUND(F1545*K1630,0)*N1627,0)*R1631,0)*V1627,0),0)-Y1594,0)</f>
        <v>248</v>
      </c>
      <c r="AB1631" s="539"/>
      <c r="AC1631" s="504"/>
    </row>
    <row r="1632" spans="1:29" ht="16.7" customHeight="1" x14ac:dyDescent="0.15">
      <c r="A1632" s="520">
        <v>22</v>
      </c>
      <c r="B1632" s="520" t="s">
        <v>6597</v>
      </c>
      <c r="C1632" s="521" t="s">
        <v>17639</v>
      </c>
      <c r="D1632" s="542"/>
      <c r="E1632" s="534"/>
      <c r="F1632" s="534"/>
      <c r="H1632" s="541"/>
      <c r="I1632" s="1044"/>
      <c r="J1632" s="544"/>
      <c r="K1632" s="725"/>
      <c r="L1632" s="967"/>
      <c r="M1632" s="544"/>
      <c r="N1632" s="548"/>
      <c r="O1632" s="979"/>
      <c r="P1632" s="626" t="s">
        <v>3833</v>
      </c>
      <c r="Q1632" s="526" t="s">
        <v>1678</v>
      </c>
      <c r="R1632" s="527">
        <v>0.5</v>
      </c>
      <c r="S1632" s="1055"/>
      <c r="T1632" s="1032"/>
      <c r="U1632" s="537"/>
      <c r="W1632" s="534"/>
      <c r="X1632" s="537"/>
      <c r="Y1632" s="534"/>
      <c r="Z1632" s="538"/>
      <c r="AA1632" s="531">
        <f>ROUND(ROUND(ROUND(ROUND(ROUND(ROUND(F1545*K1630,0)*N1627,0)*R1632,0)*V1627,0),0)-Y1594,0)</f>
        <v>174</v>
      </c>
      <c r="AB1632" s="539"/>
      <c r="AC1632" s="504"/>
    </row>
    <row r="1633" spans="1:29" ht="16.7" customHeight="1" x14ac:dyDescent="0.15">
      <c r="A1633" s="520">
        <v>22</v>
      </c>
      <c r="B1633" s="520" t="s">
        <v>6599</v>
      </c>
      <c r="C1633" s="521" t="s">
        <v>17640</v>
      </c>
      <c r="D1633" s="542"/>
      <c r="E1633" s="534"/>
      <c r="F1633" s="534"/>
      <c r="H1633" s="541"/>
      <c r="I1633" s="757"/>
      <c r="J1633" s="525"/>
      <c r="K1633" s="758"/>
      <c r="L1633" s="966" t="s">
        <v>14906</v>
      </c>
      <c r="M1633" s="525" t="s">
        <v>1678</v>
      </c>
      <c r="N1633" s="529">
        <v>0.5</v>
      </c>
      <c r="O1633" s="759"/>
      <c r="P1633" s="760"/>
      <c r="Q1633" s="526"/>
      <c r="R1633" s="527"/>
      <c r="S1633" s="1055"/>
      <c r="T1633" s="1032"/>
      <c r="U1633" s="537"/>
      <c r="W1633" s="534"/>
      <c r="X1633" s="537"/>
      <c r="Y1633" s="534"/>
      <c r="Z1633" s="538"/>
      <c r="AA1633" s="531">
        <f>ROUND(ROUND(ROUND(F1545*N1633,0)*V1627,0)-Y1594,0)</f>
        <v>263</v>
      </c>
      <c r="AB1633" s="539"/>
      <c r="AC1633" s="504"/>
    </row>
    <row r="1634" spans="1:29" ht="16.7" customHeight="1" x14ac:dyDescent="0.15">
      <c r="A1634" s="520">
        <v>22</v>
      </c>
      <c r="B1634" s="520" t="s">
        <v>17641</v>
      </c>
      <c r="C1634" s="521" t="s">
        <v>17642</v>
      </c>
      <c r="D1634" s="542"/>
      <c r="E1634" s="534"/>
      <c r="F1634" s="534"/>
      <c r="H1634" s="541"/>
      <c r="J1634" s="537"/>
      <c r="K1634" s="742"/>
      <c r="L1634" s="1032"/>
      <c r="M1634" s="537"/>
      <c r="O1634" s="1048" t="s">
        <v>10414</v>
      </c>
      <c r="P1634" s="626" t="s">
        <v>16</v>
      </c>
      <c r="Q1634" s="526" t="s">
        <v>1678</v>
      </c>
      <c r="R1634" s="527">
        <v>0.7</v>
      </c>
      <c r="S1634" s="1055"/>
      <c r="T1634" s="1032"/>
      <c r="U1634" s="537"/>
      <c r="W1634" s="534"/>
      <c r="X1634" s="537"/>
      <c r="Y1634" s="534"/>
      <c r="Z1634" s="538"/>
      <c r="AA1634" s="531">
        <f>ROUND(ROUND(ROUND(ROUND(F1545*N1633,0)*R1634,0)*V1627,0)-Y1594,0)</f>
        <v>181</v>
      </c>
      <c r="AB1634" s="539"/>
      <c r="AC1634" s="504"/>
    </row>
    <row r="1635" spans="1:29" ht="16.7" customHeight="1" x14ac:dyDescent="0.15">
      <c r="A1635" s="520">
        <v>22</v>
      </c>
      <c r="B1635" s="520" t="s">
        <v>17643</v>
      </c>
      <c r="C1635" s="521" t="s">
        <v>17644</v>
      </c>
      <c r="D1635" s="542"/>
      <c r="E1635" s="534"/>
      <c r="F1635" s="534"/>
      <c r="H1635" s="541"/>
      <c r="I1635" s="763"/>
      <c r="J1635" s="544"/>
      <c r="K1635" s="579"/>
      <c r="L1635" s="1032"/>
      <c r="M1635" s="537"/>
      <c r="O1635" s="979"/>
      <c r="P1635" s="626" t="s">
        <v>3833</v>
      </c>
      <c r="Q1635" s="526" t="s">
        <v>1678</v>
      </c>
      <c r="R1635" s="527">
        <v>0.5</v>
      </c>
      <c r="S1635" s="1055"/>
      <c r="T1635" s="1032"/>
      <c r="U1635" s="537"/>
      <c r="W1635" s="534"/>
      <c r="X1635" s="537"/>
      <c r="Y1635" s="534"/>
      <c r="Z1635" s="538"/>
      <c r="AA1635" s="531">
        <f>ROUND(ROUND(ROUND(ROUND(F1545*N1633,0)*R1635,0)*V1627,0)-Y1594,0)</f>
        <v>126</v>
      </c>
      <c r="AB1635" s="539"/>
      <c r="AC1635" s="504"/>
    </row>
    <row r="1636" spans="1:29" ht="16.7" customHeight="1" x14ac:dyDescent="0.15">
      <c r="A1636" s="520">
        <v>22</v>
      </c>
      <c r="B1636" s="520" t="s">
        <v>17645</v>
      </c>
      <c r="C1636" s="521" t="s">
        <v>17646</v>
      </c>
      <c r="D1636" s="542"/>
      <c r="E1636" s="534"/>
      <c r="F1636" s="534"/>
      <c r="H1636" s="541"/>
      <c r="I1636" s="1049" t="s">
        <v>10418</v>
      </c>
      <c r="J1636" s="525" t="s">
        <v>1678</v>
      </c>
      <c r="K1636" s="718">
        <v>0.96499999999999997</v>
      </c>
      <c r="L1636" s="1032"/>
      <c r="M1636" s="537"/>
      <c r="O1636" s="759"/>
      <c r="P1636" s="760"/>
      <c r="Q1636" s="526"/>
      <c r="R1636" s="527"/>
      <c r="S1636" s="1055"/>
      <c r="T1636" s="1032"/>
      <c r="U1636" s="537"/>
      <c r="W1636" s="534"/>
      <c r="X1636" s="537"/>
      <c r="Y1636" s="534"/>
      <c r="Z1636" s="538"/>
      <c r="AA1636" s="531">
        <f>ROUND(ROUND(ROUND(ROUND(ROUND(F1545*K1636,0)*N1633,0),0)*V1627,0)-Y1594,0)</f>
        <v>253</v>
      </c>
      <c r="AB1636" s="539"/>
      <c r="AC1636" s="504"/>
    </row>
    <row r="1637" spans="1:29" ht="16.7" customHeight="1" x14ac:dyDescent="0.15">
      <c r="A1637" s="520">
        <v>22</v>
      </c>
      <c r="B1637" s="520" t="s">
        <v>17647</v>
      </c>
      <c r="C1637" s="521" t="s">
        <v>17648</v>
      </c>
      <c r="D1637" s="542"/>
      <c r="E1637" s="534"/>
      <c r="F1637" s="534"/>
      <c r="H1637" s="541"/>
      <c r="I1637" s="1047"/>
      <c r="J1637" s="537"/>
      <c r="L1637" s="1032"/>
      <c r="M1637" s="537"/>
      <c r="O1637" s="1048" t="s">
        <v>10414</v>
      </c>
      <c r="P1637" s="626" t="s">
        <v>16</v>
      </c>
      <c r="Q1637" s="526" t="s">
        <v>1678</v>
      </c>
      <c r="R1637" s="527">
        <v>0.7</v>
      </c>
      <c r="S1637" s="1055"/>
      <c r="T1637" s="1032"/>
      <c r="U1637" s="537"/>
      <c r="W1637" s="534"/>
      <c r="X1637" s="537"/>
      <c r="Y1637" s="534"/>
      <c r="Z1637" s="538"/>
      <c r="AA1637" s="531">
        <f>ROUND(ROUND(ROUND(ROUND(ROUND(F1545*K1636,0)*N1633,0)*R1637,0)*V1627,0)-Y1594,0)</f>
        <v>174</v>
      </c>
      <c r="AB1637" s="539"/>
      <c r="AC1637" s="504"/>
    </row>
    <row r="1638" spans="1:29" ht="16.7" customHeight="1" x14ac:dyDescent="0.15">
      <c r="A1638" s="520">
        <v>22</v>
      </c>
      <c r="B1638" s="520" t="s">
        <v>17649</v>
      </c>
      <c r="C1638" s="521" t="s">
        <v>17650</v>
      </c>
      <c r="D1638" s="557"/>
      <c r="E1638" s="550"/>
      <c r="F1638" s="550"/>
      <c r="G1638" s="650"/>
      <c r="H1638" s="558"/>
      <c r="I1638" s="1044"/>
      <c r="J1638" s="544"/>
      <c r="K1638" s="725"/>
      <c r="L1638" s="967"/>
      <c r="M1638" s="544"/>
      <c r="N1638" s="548"/>
      <c r="O1638" s="979"/>
      <c r="P1638" s="626" t="s">
        <v>3833</v>
      </c>
      <c r="Q1638" s="526" t="s">
        <v>1678</v>
      </c>
      <c r="R1638" s="527">
        <v>0.5</v>
      </c>
      <c r="S1638" s="1052"/>
      <c r="T1638" s="967"/>
      <c r="U1638" s="544"/>
      <c r="V1638" s="548"/>
      <c r="W1638" s="550"/>
      <c r="X1638" s="544"/>
      <c r="Y1638" s="550"/>
      <c r="Z1638" s="553"/>
      <c r="AA1638" s="531">
        <f>ROUND(ROUND(ROUND(ROUND(ROUND(F1545*K1636,0)*N1633,0)*R1638,0)*V1627,0)-Y1594,0)</f>
        <v>121</v>
      </c>
      <c r="AB1638" s="559"/>
      <c r="AC1638" s="504"/>
    </row>
    <row r="1639" spans="1:29" ht="16.7" customHeight="1" x14ac:dyDescent="0.15">
      <c r="A1639" s="520">
        <v>22</v>
      </c>
      <c r="B1639" s="520">
        <v>9721</v>
      </c>
      <c r="C1639" s="521" t="s">
        <v>17651</v>
      </c>
      <c r="D1639" s="560"/>
      <c r="E1639" s="522"/>
      <c r="F1639" s="936" t="s">
        <v>10567</v>
      </c>
      <c r="G1639" s="947"/>
      <c r="H1639" s="941"/>
      <c r="I1639" s="757"/>
      <c r="J1639" s="525"/>
      <c r="K1639" s="758"/>
      <c r="L1639" s="1050" t="s">
        <v>14896</v>
      </c>
      <c r="M1639" s="525" t="s">
        <v>1678</v>
      </c>
      <c r="N1639" s="529">
        <v>0.7</v>
      </c>
      <c r="O1639" s="759"/>
      <c r="P1639" s="760"/>
      <c r="Q1639" s="526"/>
      <c r="R1639" s="527"/>
      <c r="S1639" s="761"/>
      <c r="T1639" s="757"/>
      <c r="U1639" s="525"/>
      <c r="V1639" s="529"/>
      <c r="W1639" s="522"/>
      <c r="X1639" s="525"/>
      <c r="Y1639" s="522"/>
      <c r="Z1639" s="530"/>
      <c r="AA1639" s="531">
        <f>ROUND(F1641*N1639,0)</f>
        <v>380</v>
      </c>
      <c r="AB1639" s="532"/>
      <c r="AC1639" s="504"/>
    </row>
    <row r="1640" spans="1:29" ht="16.7" customHeight="1" x14ac:dyDescent="0.15">
      <c r="A1640" s="520">
        <v>22</v>
      </c>
      <c r="B1640" s="520">
        <v>9722</v>
      </c>
      <c r="C1640" s="521" t="s">
        <v>17652</v>
      </c>
      <c r="D1640" s="542"/>
      <c r="E1640" s="534"/>
      <c r="F1640" s="937"/>
      <c r="G1640" s="948"/>
      <c r="H1640" s="942"/>
      <c r="J1640" s="537"/>
      <c r="K1640" s="742"/>
      <c r="L1640" s="1032"/>
      <c r="M1640" s="537"/>
      <c r="O1640" s="1048" t="s">
        <v>10414</v>
      </c>
      <c r="P1640" s="626" t="s">
        <v>16</v>
      </c>
      <c r="Q1640" s="526" t="s">
        <v>1678</v>
      </c>
      <c r="R1640" s="527">
        <v>0.7</v>
      </c>
      <c r="S1640" s="762"/>
      <c r="U1640" s="537"/>
      <c r="W1640" s="534"/>
      <c r="X1640" s="537"/>
      <c r="Y1640" s="534"/>
      <c r="Z1640" s="538"/>
      <c r="AA1640" s="531">
        <f>ROUND(ROUND(F1641*N1639,0)*R1640,0)</f>
        <v>266</v>
      </c>
      <c r="AB1640" s="539"/>
      <c r="AC1640" s="504"/>
    </row>
    <row r="1641" spans="1:29" ht="16.7" customHeight="1" x14ac:dyDescent="0.15">
      <c r="A1641" s="520">
        <v>22</v>
      </c>
      <c r="B1641" s="520" t="s">
        <v>17653</v>
      </c>
      <c r="C1641" s="521" t="s">
        <v>17654</v>
      </c>
      <c r="D1641" s="542"/>
      <c r="E1641" s="534"/>
      <c r="F1641" s="1034">
        <f>'6生活介護(基本)'!F825</f>
        <v>543</v>
      </c>
      <c r="G1641" s="1035"/>
      <c r="H1641" s="541" t="s">
        <v>9</v>
      </c>
      <c r="I1641" s="763"/>
      <c r="J1641" s="544"/>
      <c r="K1641" s="579"/>
      <c r="L1641" s="1032"/>
      <c r="M1641" s="537"/>
      <c r="O1641" s="979"/>
      <c r="P1641" s="626" t="s">
        <v>3833</v>
      </c>
      <c r="Q1641" s="526" t="s">
        <v>1678</v>
      </c>
      <c r="R1641" s="527">
        <v>0.5</v>
      </c>
      <c r="S1641" s="762"/>
      <c r="U1641" s="537"/>
      <c r="W1641" s="534"/>
      <c r="X1641" s="537"/>
      <c r="Y1641" s="534"/>
      <c r="Z1641" s="538"/>
      <c r="AA1641" s="531">
        <f>ROUND(ROUND(F1641*N1639,0)*R1641,0)</f>
        <v>190</v>
      </c>
      <c r="AB1641" s="539"/>
      <c r="AC1641" s="504"/>
    </row>
    <row r="1642" spans="1:29" ht="16.7" customHeight="1" x14ac:dyDescent="0.15">
      <c r="A1642" s="520">
        <v>22</v>
      </c>
      <c r="B1642" s="520">
        <v>9723</v>
      </c>
      <c r="C1642" s="521" t="s">
        <v>17655</v>
      </c>
      <c r="D1642" s="542"/>
      <c r="E1642" s="534"/>
      <c r="F1642" s="534"/>
      <c r="H1642" s="541"/>
      <c r="I1642" s="1049" t="s">
        <v>10418</v>
      </c>
      <c r="J1642" s="525" t="s">
        <v>1678</v>
      </c>
      <c r="K1642" s="718">
        <v>0.96499999999999997</v>
      </c>
      <c r="L1642" s="1032"/>
      <c r="M1642" s="537"/>
      <c r="O1642" s="759"/>
      <c r="P1642" s="760"/>
      <c r="Q1642" s="526"/>
      <c r="R1642" s="527"/>
      <c r="S1642" s="762"/>
      <c r="U1642" s="537"/>
      <c r="W1642" s="534"/>
      <c r="X1642" s="537"/>
      <c r="Y1642" s="534"/>
      <c r="Z1642" s="538"/>
      <c r="AA1642" s="531">
        <f>ROUND(ROUND(ROUND(F1641*K1642,0)*N1639,0),0)</f>
        <v>367</v>
      </c>
      <c r="AB1642" s="539"/>
      <c r="AC1642" s="504"/>
    </row>
    <row r="1643" spans="1:29" ht="16.7" customHeight="1" x14ac:dyDescent="0.15">
      <c r="A1643" s="520">
        <v>22</v>
      </c>
      <c r="B1643" s="520">
        <v>9724</v>
      </c>
      <c r="C1643" s="521" t="s">
        <v>17656</v>
      </c>
      <c r="D1643" s="542"/>
      <c r="E1643" s="534"/>
      <c r="F1643" s="534"/>
      <c r="H1643" s="541"/>
      <c r="I1643" s="1047"/>
      <c r="J1643" s="537"/>
      <c r="L1643" s="1032"/>
      <c r="M1643" s="537"/>
      <c r="O1643" s="1048" t="s">
        <v>10414</v>
      </c>
      <c r="P1643" s="626" t="s">
        <v>16</v>
      </c>
      <c r="Q1643" s="526" t="s">
        <v>1678</v>
      </c>
      <c r="R1643" s="527">
        <v>0.7</v>
      </c>
      <c r="S1643" s="762"/>
      <c r="U1643" s="537"/>
      <c r="W1643" s="534"/>
      <c r="X1643" s="537"/>
      <c r="Y1643" s="534"/>
      <c r="Z1643" s="538"/>
      <c r="AA1643" s="531">
        <f>ROUND(ROUND(ROUND(F1641*K1642,0)*N1639,0)*R1643,0)</f>
        <v>257</v>
      </c>
      <c r="AB1643" s="539"/>
      <c r="AC1643" s="504"/>
    </row>
    <row r="1644" spans="1:29" ht="16.7" customHeight="1" x14ac:dyDescent="0.15">
      <c r="A1644" s="520">
        <v>22</v>
      </c>
      <c r="B1644" s="520" t="s">
        <v>6697</v>
      </c>
      <c r="C1644" s="521" t="s">
        <v>17657</v>
      </c>
      <c r="D1644" s="542"/>
      <c r="E1644" s="534"/>
      <c r="F1644" s="534"/>
      <c r="H1644" s="541"/>
      <c r="I1644" s="1044"/>
      <c r="J1644" s="544"/>
      <c r="K1644" s="725"/>
      <c r="L1644" s="967"/>
      <c r="M1644" s="544"/>
      <c r="N1644" s="548"/>
      <c r="O1644" s="979"/>
      <c r="P1644" s="626" t="s">
        <v>3833</v>
      </c>
      <c r="Q1644" s="526" t="s">
        <v>1678</v>
      </c>
      <c r="R1644" s="527">
        <v>0.5</v>
      </c>
      <c r="S1644" s="762"/>
      <c r="U1644" s="537"/>
      <c r="W1644" s="534"/>
      <c r="X1644" s="537"/>
      <c r="Y1644" s="534"/>
      <c r="Z1644" s="538"/>
      <c r="AA1644" s="531">
        <f>ROUND(ROUND(ROUND(F1641*K1642,0)*N1639,0)*R1644,0)</f>
        <v>184</v>
      </c>
      <c r="AB1644" s="539"/>
      <c r="AC1644" s="504"/>
    </row>
    <row r="1645" spans="1:29" ht="16.7" customHeight="1" x14ac:dyDescent="0.15">
      <c r="A1645" s="520">
        <v>22</v>
      </c>
      <c r="B1645" s="520" t="s">
        <v>6699</v>
      </c>
      <c r="C1645" s="521" t="s">
        <v>17658</v>
      </c>
      <c r="D1645" s="542"/>
      <c r="E1645" s="534"/>
      <c r="F1645" s="534"/>
      <c r="H1645" s="541"/>
      <c r="I1645" s="757"/>
      <c r="J1645" s="525"/>
      <c r="K1645" s="758"/>
      <c r="L1645" s="966" t="s">
        <v>14906</v>
      </c>
      <c r="M1645" s="525" t="s">
        <v>1678</v>
      </c>
      <c r="N1645" s="529">
        <v>0.5</v>
      </c>
      <c r="O1645" s="759"/>
      <c r="P1645" s="760"/>
      <c r="Q1645" s="526"/>
      <c r="R1645" s="527"/>
      <c r="S1645" s="762"/>
      <c r="U1645" s="537"/>
      <c r="W1645" s="534"/>
      <c r="X1645" s="537"/>
      <c r="Y1645" s="534"/>
      <c r="Z1645" s="538"/>
      <c r="AA1645" s="531">
        <f>ROUND(F1641*N1645,0)</f>
        <v>272</v>
      </c>
      <c r="AB1645" s="539"/>
      <c r="AC1645" s="504"/>
    </row>
    <row r="1646" spans="1:29" ht="16.7" customHeight="1" x14ac:dyDescent="0.15">
      <c r="A1646" s="520">
        <v>22</v>
      </c>
      <c r="B1646" s="520" t="s">
        <v>6701</v>
      </c>
      <c r="C1646" s="521" t="s">
        <v>17659</v>
      </c>
      <c r="D1646" s="542"/>
      <c r="E1646" s="534"/>
      <c r="F1646" s="534"/>
      <c r="H1646" s="541"/>
      <c r="J1646" s="537"/>
      <c r="K1646" s="742"/>
      <c r="L1646" s="1032"/>
      <c r="M1646" s="537"/>
      <c r="O1646" s="1048" t="s">
        <v>10414</v>
      </c>
      <c r="P1646" s="626" t="s">
        <v>16</v>
      </c>
      <c r="Q1646" s="526" t="s">
        <v>1678</v>
      </c>
      <c r="R1646" s="527">
        <v>0.7</v>
      </c>
      <c r="S1646" s="762"/>
      <c r="U1646" s="537"/>
      <c r="W1646" s="534"/>
      <c r="X1646" s="537"/>
      <c r="Y1646" s="534"/>
      <c r="Z1646" s="538"/>
      <c r="AA1646" s="531">
        <f>ROUND(ROUND(F1641*N1645,0)*R1646,0)</f>
        <v>190</v>
      </c>
      <c r="AB1646" s="539"/>
      <c r="AC1646" s="504"/>
    </row>
    <row r="1647" spans="1:29" ht="16.7" customHeight="1" x14ac:dyDescent="0.15">
      <c r="A1647" s="520">
        <v>22</v>
      </c>
      <c r="B1647" s="520" t="s">
        <v>6703</v>
      </c>
      <c r="C1647" s="521" t="s">
        <v>17660</v>
      </c>
      <c r="D1647" s="542"/>
      <c r="E1647" s="534"/>
      <c r="F1647" s="534"/>
      <c r="H1647" s="541"/>
      <c r="I1647" s="763"/>
      <c r="J1647" s="544"/>
      <c r="K1647" s="579"/>
      <c r="L1647" s="1032"/>
      <c r="M1647" s="537"/>
      <c r="O1647" s="979"/>
      <c r="P1647" s="626" t="s">
        <v>3833</v>
      </c>
      <c r="Q1647" s="526" t="s">
        <v>1678</v>
      </c>
      <c r="R1647" s="527">
        <v>0.5</v>
      </c>
      <c r="S1647" s="762"/>
      <c r="U1647" s="537"/>
      <c r="W1647" s="534"/>
      <c r="X1647" s="537"/>
      <c r="Y1647" s="534"/>
      <c r="Z1647" s="538"/>
      <c r="AA1647" s="531">
        <f>ROUND(ROUND(F1641*N1645,0)*R1647,0)</f>
        <v>136</v>
      </c>
      <c r="AB1647" s="539"/>
      <c r="AC1647" s="504"/>
    </row>
    <row r="1648" spans="1:29" ht="16.7" customHeight="1" x14ac:dyDescent="0.15">
      <c r="A1648" s="520">
        <v>22</v>
      </c>
      <c r="B1648" s="520" t="s">
        <v>6705</v>
      </c>
      <c r="C1648" s="521" t="s">
        <v>17661</v>
      </c>
      <c r="D1648" s="542"/>
      <c r="E1648" s="534"/>
      <c r="F1648" s="534"/>
      <c r="H1648" s="541"/>
      <c r="I1648" s="1049" t="s">
        <v>10418</v>
      </c>
      <c r="J1648" s="525" t="s">
        <v>1678</v>
      </c>
      <c r="K1648" s="718">
        <v>0.96499999999999997</v>
      </c>
      <c r="L1648" s="1032"/>
      <c r="M1648" s="537"/>
      <c r="O1648" s="759"/>
      <c r="P1648" s="760"/>
      <c r="Q1648" s="526"/>
      <c r="R1648" s="527"/>
      <c r="S1648" s="762"/>
      <c r="U1648" s="537"/>
      <c r="W1648" s="534"/>
      <c r="X1648" s="537"/>
      <c r="Y1648" s="534"/>
      <c r="Z1648" s="538"/>
      <c r="AA1648" s="531">
        <f>ROUND(ROUND(ROUND(F1641*K1648,0)*N1645,0),0)</f>
        <v>262</v>
      </c>
      <c r="AB1648" s="539"/>
      <c r="AC1648" s="504"/>
    </row>
    <row r="1649" spans="1:29" ht="16.7" customHeight="1" x14ac:dyDescent="0.15">
      <c r="A1649" s="520">
        <v>22</v>
      </c>
      <c r="B1649" s="520" t="s">
        <v>6707</v>
      </c>
      <c r="C1649" s="521" t="s">
        <v>17662</v>
      </c>
      <c r="D1649" s="542"/>
      <c r="E1649" s="534"/>
      <c r="F1649" s="534"/>
      <c r="H1649" s="541"/>
      <c r="I1649" s="1047"/>
      <c r="J1649" s="537"/>
      <c r="L1649" s="1032"/>
      <c r="M1649" s="537"/>
      <c r="O1649" s="1048" t="s">
        <v>10414</v>
      </c>
      <c r="P1649" s="626" t="s">
        <v>16</v>
      </c>
      <c r="Q1649" s="526" t="s">
        <v>1678</v>
      </c>
      <c r="R1649" s="527">
        <v>0.7</v>
      </c>
      <c r="S1649" s="762"/>
      <c r="U1649" s="537"/>
      <c r="W1649" s="534"/>
      <c r="X1649" s="537"/>
      <c r="Y1649" s="534"/>
      <c r="Z1649" s="538"/>
      <c r="AA1649" s="531">
        <f>ROUND(ROUND(ROUND(F1641*K1648,0)*N1645,0)*R1649,0)</f>
        <v>183</v>
      </c>
      <c r="AB1649" s="539"/>
      <c r="AC1649" s="504"/>
    </row>
    <row r="1650" spans="1:29" ht="16.7" customHeight="1" x14ac:dyDescent="0.15">
      <c r="A1650" s="520">
        <v>22</v>
      </c>
      <c r="B1650" s="520" t="s">
        <v>17663</v>
      </c>
      <c r="C1650" s="521" t="s">
        <v>17664</v>
      </c>
      <c r="D1650" s="542"/>
      <c r="E1650" s="534"/>
      <c r="F1650" s="534"/>
      <c r="H1650" s="541"/>
      <c r="I1650" s="1044"/>
      <c r="J1650" s="544"/>
      <c r="K1650" s="725"/>
      <c r="L1650" s="967"/>
      <c r="M1650" s="544"/>
      <c r="N1650" s="548"/>
      <c r="O1650" s="979"/>
      <c r="P1650" s="626" t="s">
        <v>3833</v>
      </c>
      <c r="Q1650" s="526" t="s">
        <v>1678</v>
      </c>
      <c r="R1650" s="527">
        <v>0.5</v>
      </c>
      <c r="S1650" s="764"/>
      <c r="T1650" s="763"/>
      <c r="U1650" s="544"/>
      <c r="V1650" s="548"/>
      <c r="W1650" s="534"/>
      <c r="X1650" s="537"/>
      <c r="Y1650" s="534"/>
      <c r="Z1650" s="538"/>
      <c r="AA1650" s="531">
        <f>ROUND(ROUND(ROUND(F1641*K1648,0)*N1645,0)*R1650,0)</f>
        <v>131</v>
      </c>
      <c r="AB1650" s="539"/>
      <c r="AC1650" s="504"/>
    </row>
    <row r="1651" spans="1:29" ht="16.7" customHeight="1" x14ac:dyDescent="0.15">
      <c r="A1651" s="520">
        <v>22</v>
      </c>
      <c r="B1651" s="520">
        <v>9725</v>
      </c>
      <c r="C1651" s="521" t="s">
        <v>17665</v>
      </c>
      <c r="D1651" s="542"/>
      <c r="E1651" s="534"/>
      <c r="F1651" s="534"/>
      <c r="H1651" s="541"/>
      <c r="I1651" s="757"/>
      <c r="J1651" s="525"/>
      <c r="K1651" s="758"/>
      <c r="L1651" s="1050" t="s">
        <v>14896</v>
      </c>
      <c r="M1651" s="525" t="s">
        <v>1678</v>
      </c>
      <c r="N1651" s="529">
        <v>0.7</v>
      </c>
      <c r="O1651" s="759"/>
      <c r="P1651" s="760"/>
      <c r="Q1651" s="526"/>
      <c r="R1651" s="527"/>
      <c r="S1651" s="1054" t="s">
        <v>10423</v>
      </c>
      <c r="T1651" s="968" t="s">
        <v>12821</v>
      </c>
      <c r="U1651" s="525" t="s">
        <v>1678</v>
      </c>
      <c r="V1651" s="529">
        <v>0.5</v>
      </c>
      <c r="W1651" s="534"/>
      <c r="X1651" s="537"/>
      <c r="Y1651" s="534"/>
      <c r="Z1651" s="538"/>
      <c r="AA1651" s="531">
        <f>ROUND(ROUND(F1641*N1651,0)*V1651,0)</f>
        <v>190</v>
      </c>
      <c r="AB1651" s="539"/>
      <c r="AC1651" s="504"/>
    </row>
    <row r="1652" spans="1:29" ht="16.7" customHeight="1" x14ac:dyDescent="0.15">
      <c r="A1652" s="520">
        <v>22</v>
      </c>
      <c r="B1652" s="520">
        <v>9726</v>
      </c>
      <c r="C1652" s="521" t="s">
        <v>17666</v>
      </c>
      <c r="D1652" s="542"/>
      <c r="E1652" s="534"/>
      <c r="F1652" s="534"/>
      <c r="H1652" s="541"/>
      <c r="J1652" s="537"/>
      <c r="K1652" s="742"/>
      <c r="L1652" s="1032"/>
      <c r="M1652" s="537"/>
      <c r="O1652" s="1048" t="s">
        <v>10414</v>
      </c>
      <c r="P1652" s="626" t="s">
        <v>16</v>
      </c>
      <c r="Q1652" s="526" t="s">
        <v>1678</v>
      </c>
      <c r="R1652" s="527">
        <v>0.7</v>
      </c>
      <c r="S1652" s="1051"/>
      <c r="T1652" s="1032"/>
      <c r="U1652" s="537"/>
      <c r="W1652" s="534"/>
      <c r="X1652" s="537"/>
      <c r="Y1652" s="534"/>
      <c r="Z1652" s="538"/>
      <c r="AA1652" s="531">
        <f>ROUND(ROUND(ROUND(F1641*N1651,0)*R1652,0)*V1651,0)</f>
        <v>133</v>
      </c>
      <c r="AB1652" s="539"/>
      <c r="AC1652" s="504"/>
    </row>
    <row r="1653" spans="1:29" ht="16.7" customHeight="1" x14ac:dyDescent="0.15">
      <c r="A1653" s="520">
        <v>22</v>
      </c>
      <c r="B1653" s="520" t="s">
        <v>17667</v>
      </c>
      <c r="C1653" s="521" t="s">
        <v>17668</v>
      </c>
      <c r="D1653" s="542"/>
      <c r="E1653" s="534"/>
      <c r="F1653" s="534"/>
      <c r="H1653" s="541"/>
      <c r="I1653" s="763"/>
      <c r="J1653" s="544"/>
      <c r="K1653" s="579"/>
      <c r="L1653" s="1032"/>
      <c r="M1653" s="537"/>
      <c r="O1653" s="979"/>
      <c r="P1653" s="626" t="s">
        <v>3833</v>
      </c>
      <c r="Q1653" s="526" t="s">
        <v>1678</v>
      </c>
      <c r="R1653" s="527">
        <v>0.5</v>
      </c>
      <c r="S1653" s="1051"/>
      <c r="T1653" s="1032"/>
      <c r="U1653" s="537"/>
      <c r="W1653" s="534"/>
      <c r="X1653" s="537"/>
      <c r="Y1653" s="534"/>
      <c r="Z1653" s="538"/>
      <c r="AA1653" s="531">
        <f>ROUND(ROUND(ROUND(F1641*N1651,0)*R1653,0)*V1651,0)</f>
        <v>95</v>
      </c>
      <c r="AB1653" s="539"/>
      <c r="AC1653" s="504"/>
    </row>
    <row r="1654" spans="1:29" ht="16.7" customHeight="1" x14ac:dyDescent="0.15">
      <c r="A1654" s="520">
        <v>22</v>
      </c>
      <c r="B1654" s="520">
        <v>9727</v>
      </c>
      <c r="C1654" s="521" t="s">
        <v>17669</v>
      </c>
      <c r="D1654" s="542"/>
      <c r="E1654" s="534"/>
      <c r="F1654" s="534"/>
      <c r="H1654" s="541"/>
      <c r="I1654" s="1049" t="s">
        <v>10418</v>
      </c>
      <c r="J1654" s="525" t="s">
        <v>1678</v>
      </c>
      <c r="K1654" s="718">
        <v>0.96499999999999997</v>
      </c>
      <c r="L1654" s="1032"/>
      <c r="M1654" s="537"/>
      <c r="O1654" s="759"/>
      <c r="P1654" s="760"/>
      <c r="Q1654" s="526"/>
      <c r="R1654" s="527"/>
      <c r="S1654" s="1051"/>
      <c r="T1654" s="1032"/>
      <c r="U1654" s="537"/>
      <c r="W1654" s="534"/>
      <c r="X1654" s="537"/>
      <c r="Y1654" s="534"/>
      <c r="Z1654" s="538"/>
      <c r="AA1654" s="531">
        <f>ROUND(ROUND(ROUND(ROUND(F1641*K1654,0)*N1651,0)*V1651,0),0)</f>
        <v>184</v>
      </c>
      <c r="AB1654" s="539"/>
      <c r="AC1654" s="504"/>
    </row>
    <row r="1655" spans="1:29" ht="16.7" customHeight="1" x14ac:dyDescent="0.15">
      <c r="A1655" s="520">
        <v>22</v>
      </c>
      <c r="B1655" s="520">
        <v>9728</v>
      </c>
      <c r="C1655" s="521" t="s">
        <v>17670</v>
      </c>
      <c r="D1655" s="542"/>
      <c r="E1655" s="534"/>
      <c r="F1655" s="534"/>
      <c r="H1655" s="541"/>
      <c r="I1655" s="1047"/>
      <c r="J1655" s="537"/>
      <c r="L1655" s="1032"/>
      <c r="M1655" s="537"/>
      <c r="O1655" s="1048" t="s">
        <v>10414</v>
      </c>
      <c r="P1655" s="626" t="s">
        <v>16</v>
      </c>
      <c r="Q1655" s="526" t="s">
        <v>1678</v>
      </c>
      <c r="R1655" s="527">
        <v>0.7</v>
      </c>
      <c r="S1655" s="1051"/>
      <c r="T1655" s="1032"/>
      <c r="U1655" s="537"/>
      <c r="W1655" s="534"/>
      <c r="X1655" s="537"/>
      <c r="Y1655" s="534"/>
      <c r="Z1655" s="538"/>
      <c r="AA1655" s="531">
        <f>ROUND(ROUND(ROUND(ROUND(ROUND(F1641*K1654,0)*N1651,0)*R1655,0)*V1651,0),0)</f>
        <v>129</v>
      </c>
      <c r="AB1655" s="539"/>
      <c r="AC1655" s="504"/>
    </row>
    <row r="1656" spans="1:29" ht="16.7" customHeight="1" x14ac:dyDescent="0.15">
      <c r="A1656" s="520">
        <v>22</v>
      </c>
      <c r="B1656" s="520" t="s">
        <v>17671</v>
      </c>
      <c r="C1656" s="521" t="s">
        <v>17672</v>
      </c>
      <c r="D1656" s="542"/>
      <c r="E1656" s="534"/>
      <c r="F1656" s="534"/>
      <c r="H1656" s="541"/>
      <c r="I1656" s="1044"/>
      <c r="J1656" s="544"/>
      <c r="K1656" s="725"/>
      <c r="L1656" s="967"/>
      <c r="M1656" s="544"/>
      <c r="N1656" s="548"/>
      <c r="O1656" s="979"/>
      <c r="P1656" s="626" t="s">
        <v>3833</v>
      </c>
      <c r="Q1656" s="526" t="s">
        <v>1678</v>
      </c>
      <c r="R1656" s="527">
        <v>0.5</v>
      </c>
      <c r="S1656" s="1051"/>
      <c r="T1656" s="1032"/>
      <c r="U1656" s="537"/>
      <c r="W1656" s="534"/>
      <c r="X1656" s="537"/>
      <c r="Y1656" s="534"/>
      <c r="Z1656" s="538"/>
      <c r="AA1656" s="531">
        <f>ROUND(ROUND(ROUND(ROUND(ROUND(F1641*K1654,0)*N1651,0)*R1656,0)*V1651,0),0)</f>
        <v>92</v>
      </c>
      <c r="AB1656" s="539"/>
      <c r="AC1656" s="504"/>
    </row>
    <row r="1657" spans="1:29" ht="16.7" customHeight="1" x14ac:dyDescent="0.15">
      <c r="A1657" s="520">
        <v>22</v>
      </c>
      <c r="B1657" s="520" t="s">
        <v>17673</v>
      </c>
      <c r="C1657" s="521" t="s">
        <v>17674</v>
      </c>
      <c r="D1657" s="542"/>
      <c r="E1657" s="534"/>
      <c r="F1657" s="534"/>
      <c r="H1657" s="541"/>
      <c r="I1657" s="757"/>
      <c r="J1657" s="525"/>
      <c r="K1657" s="758"/>
      <c r="L1657" s="966" t="s">
        <v>14906</v>
      </c>
      <c r="M1657" s="525" t="s">
        <v>1678</v>
      </c>
      <c r="N1657" s="529">
        <v>0.5</v>
      </c>
      <c r="O1657" s="759"/>
      <c r="P1657" s="760"/>
      <c r="Q1657" s="526"/>
      <c r="R1657" s="527"/>
      <c r="S1657" s="1051"/>
      <c r="T1657" s="1032"/>
      <c r="U1657" s="537"/>
      <c r="W1657" s="534"/>
      <c r="X1657" s="537"/>
      <c r="Y1657" s="534"/>
      <c r="Z1657" s="538"/>
      <c r="AA1657" s="531">
        <f>ROUND(ROUND(F1641*N1657,0)*V1651,0)</f>
        <v>136</v>
      </c>
      <c r="AB1657" s="539"/>
      <c r="AC1657" s="504"/>
    </row>
    <row r="1658" spans="1:29" ht="16.7" customHeight="1" x14ac:dyDescent="0.15">
      <c r="A1658" s="520">
        <v>22</v>
      </c>
      <c r="B1658" s="520" t="s">
        <v>17675</v>
      </c>
      <c r="C1658" s="521" t="s">
        <v>17676</v>
      </c>
      <c r="D1658" s="542"/>
      <c r="E1658" s="534"/>
      <c r="F1658" s="534"/>
      <c r="H1658" s="541"/>
      <c r="J1658" s="537"/>
      <c r="K1658" s="742"/>
      <c r="L1658" s="1032"/>
      <c r="M1658" s="537"/>
      <c r="O1658" s="1048" t="s">
        <v>10414</v>
      </c>
      <c r="P1658" s="626" t="s">
        <v>16</v>
      </c>
      <c r="Q1658" s="526" t="s">
        <v>1678</v>
      </c>
      <c r="R1658" s="527">
        <v>0.7</v>
      </c>
      <c r="S1658" s="1051"/>
      <c r="T1658" s="1032"/>
      <c r="U1658" s="537"/>
      <c r="W1658" s="534"/>
      <c r="X1658" s="537"/>
      <c r="Y1658" s="534"/>
      <c r="Z1658" s="538"/>
      <c r="AA1658" s="531">
        <f>ROUND(ROUND(ROUND(F1641*N1657,0)*R1658,0)*V1651,0)</f>
        <v>95</v>
      </c>
      <c r="AB1658" s="539"/>
      <c r="AC1658" s="504"/>
    </row>
    <row r="1659" spans="1:29" ht="16.7" customHeight="1" x14ac:dyDescent="0.15">
      <c r="A1659" s="520">
        <v>22</v>
      </c>
      <c r="B1659" s="520" t="s">
        <v>17677</v>
      </c>
      <c r="C1659" s="521" t="s">
        <v>17678</v>
      </c>
      <c r="D1659" s="542"/>
      <c r="E1659" s="534"/>
      <c r="F1659" s="534"/>
      <c r="H1659" s="541"/>
      <c r="I1659" s="763"/>
      <c r="J1659" s="544"/>
      <c r="K1659" s="579"/>
      <c r="L1659" s="1032"/>
      <c r="M1659" s="537"/>
      <c r="O1659" s="979"/>
      <c r="P1659" s="626" t="s">
        <v>3833</v>
      </c>
      <c r="Q1659" s="526" t="s">
        <v>1678</v>
      </c>
      <c r="R1659" s="527">
        <v>0.5</v>
      </c>
      <c r="S1659" s="1051"/>
      <c r="T1659" s="1032"/>
      <c r="U1659" s="537"/>
      <c r="W1659" s="534"/>
      <c r="X1659" s="537"/>
      <c r="Y1659" s="534"/>
      <c r="Z1659" s="538"/>
      <c r="AA1659" s="531">
        <f>ROUND(ROUND(ROUND(F1641*N1657,0)*R1659,0)*V1651,0)</f>
        <v>68</v>
      </c>
      <c r="AB1659" s="539"/>
      <c r="AC1659" s="504"/>
    </row>
    <row r="1660" spans="1:29" ht="16.7" customHeight="1" x14ac:dyDescent="0.15">
      <c r="A1660" s="520">
        <v>22</v>
      </c>
      <c r="B1660" s="520" t="s">
        <v>6709</v>
      </c>
      <c r="C1660" s="521" t="s">
        <v>17679</v>
      </c>
      <c r="D1660" s="542"/>
      <c r="E1660" s="534"/>
      <c r="F1660" s="534"/>
      <c r="H1660" s="541"/>
      <c r="I1660" s="1049" t="s">
        <v>10418</v>
      </c>
      <c r="J1660" s="525" t="s">
        <v>1678</v>
      </c>
      <c r="K1660" s="718">
        <v>0.96499999999999997</v>
      </c>
      <c r="L1660" s="1032"/>
      <c r="M1660" s="537"/>
      <c r="O1660" s="759"/>
      <c r="P1660" s="760"/>
      <c r="Q1660" s="526"/>
      <c r="R1660" s="527"/>
      <c r="S1660" s="1051"/>
      <c r="T1660" s="1032"/>
      <c r="U1660" s="537"/>
      <c r="W1660" s="534"/>
      <c r="X1660" s="537"/>
      <c r="Y1660" s="534"/>
      <c r="Z1660" s="538"/>
      <c r="AA1660" s="531">
        <f>ROUND(ROUND(ROUND(ROUND(F1641*K1660,0)*N1657,0),0)*V1651,0)</f>
        <v>131</v>
      </c>
      <c r="AB1660" s="539"/>
      <c r="AC1660" s="504"/>
    </row>
    <row r="1661" spans="1:29" ht="16.7" customHeight="1" x14ac:dyDescent="0.15">
      <c r="A1661" s="520">
        <v>22</v>
      </c>
      <c r="B1661" s="520" t="s">
        <v>6711</v>
      </c>
      <c r="C1661" s="521" t="s">
        <v>17680</v>
      </c>
      <c r="D1661" s="542"/>
      <c r="E1661" s="534"/>
      <c r="F1661" s="534"/>
      <c r="H1661" s="541"/>
      <c r="I1661" s="1047"/>
      <c r="J1661" s="537"/>
      <c r="L1661" s="1032"/>
      <c r="M1661" s="537"/>
      <c r="O1661" s="1048" t="s">
        <v>10414</v>
      </c>
      <c r="P1661" s="626" t="s">
        <v>16</v>
      </c>
      <c r="Q1661" s="526" t="s">
        <v>1678</v>
      </c>
      <c r="R1661" s="527">
        <v>0.7</v>
      </c>
      <c r="S1661" s="1051"/>
      <c r="T1661" s="1032"/>
      <c r="U1661" s="537"/>
      <c r="W1661" s="534"/>
      <c r="X1661" s="537"/>
      <c r="Y1661" s="534"/>
      <c r="Z1661" s="538"/>
      <c r="AA1661" s="531">
        <f>ROUND(ROUND(ROUND(ROUND(F1641*K1660,0)*N1657,0)*R1661,0)*V1651,0)</f>
        <v>92</v>
      </c>
      <c r="AB1661" s="539"/>
      <c r="AC1661" s="504"/>
    </row>
    <row r="1662" spans="1:29" ht="16.7" customHeight="1" x14ac:dyDescent="0.15">
      <c r="A1662" s="520">
        <v>22</v>
      </c>
      <c r="B1662" s="520" t="s">
        <v>6713</v>
      </c>
      <c r="C1662" s="521" t="s">
        <v>17681</v>
      </c>
      <c r="D1662" s="542"/>
      <c r="E1662" s="534"/>
      <c r="F1662" s="534"/>
      <c r="H1662" s="541"/>
      <c r="I1662" s="1044"/>
      <c r="J1662" s="544"/>
      <c r="K1662" s="725"/>
      <c r="L1662" s="967"/>
      <c r="M1662" s="544"/>
      <c r="N1662" s="548"/>
      <c r="O1662" s="979"/>
      <c r="P1662" s="626" t="s">
        <v>3833</v>
      </c>
      <c r="Q1662" s="526" t="s">
        <v>1678</v>
      </c>
      <c r="R1662" s="527">
        <v>0.5</v>
      </c>
      <c r="S1662" s="1051"/>
      <c r="T1662" s="967"/>
      <c r="U1662" s="544"/>
      <c r="V1662" s="548"/>
      <c r="W1662" s="534"/>
      <c r="X1662" s="537"/>
      <c r="Y1662" s="534"/>
      <c r="Z1662" s="538"/>
      <c r="AA1662" s="531">
        <f>ROUND(ROUND(ROUND(ROUND(F1641*K1660,0)*N1657,0)*R1662,0)*V1651,0)</f>
        <v>66</v>
      </c>
      <c r="AB1662" s="539"/>
      <c r="AC1662" s="504"/>
    </row>
    <row r="1663" spans="1:29" ht="16.7" customHeight="1" x14ac:dyDescent="0.15">
      <c r="A1663" s="520">
        <v>22</v>
      </c>
      <c r="B1663" s="520">
        <v>9729</v>
      </c>
      <c r="C1663" s="521" t="s">
        <v>17682</v>
      </c>
      <c r="D1663" s="542"/>
      <c r="E1663" s="534"/>
      <c r="F1663" s="534"/>
      <c r="H1663" s="541"/>
      <c r="I1663" s="757"/>
      <c r="J1663" s="525"/>
      <c r="K1663" s="758"/>
      <c r="L1663" s="1050" t="s">
        <v>14896</v>
      </c>
      <c r="M1663" s="525" t="s">
        <v>1678</v>
      </c>
      <c r="N1663" s="529">
        <v>0.7</v>
      </c>
      <c r="O1663" s="759"/>
      <c r="P1663" s="760"/>
      <c r="Q1663" s="526"/>
      <c r="R1663" s="527"/>
      <c r="S1663" s="1051"/>
      <c r="T1663" s="968" t="s">
        <v>12830</v>
      </c>
      <c r="U1663" s="525" t="s">
        <v>1678</v>
      </c>
      <c r="V1663" s="529">
        <v>0.7</v>
      </c>
      <c r="W1663" s="534"/>
      <c r="X1663" s="537"/>
      <c r="Y1663" s="534"/>
      <c r="Z1663" s="538"/>
      <c r="AA1663" s="531">
        <f>ROUND(ROUND(F1641*N1663,0)*V1663,0)</f>
        <v>266</v>
      </c>
      <c r="AB1663" s="539"/>
      <c r="AC1663" s="504"/>
    </row>
    <row r="1664" spans="1:29" ht="16.7" customHeight="1" x14ac:dyDescent="0.15">
      <c r="A1664" s="520">
        <v>22</v>
      </c>
      <c r="B1664" s="520">
        <v>9730</v>
      </c>
      <c r="C1664" s="521" t="s">
        <v>17683</v>
      </c>
      <c r="D1664" s="542"/>
      <c r="E1664" s="534"/>
      <c r="F1664" s="534"/>
      <c r="H1664" s="541"/>
      <c r="J1664" s="537"/>
      <c r="K1664" s="742"/>
      <c r="L1664" s="1032"/>
      <c r="M1664" s="537"/>
      <c r="O1664" s="1048" t="s">
        <v>10414</v>
      </c>
      <c r="P1664" s="626" t="s">
        <v>16</v>
      </c>
      <c r="Q1664" s="526" t="s">
        <v>1678</v>
      </c>
      <c r="R1664" s="527">
        <v>0.7</v>
      </c>
      <c r="S1664" s="1051"/>
      <c r="T1664" s="1032"/>
      <c r="U1664" s="537"/>
      <c r="W1664" s="534"/>
      <c r="X1664" s="537"/>
      <c r="Y1664" s="534"/>
      <c r="Z1664" s="538"/>
      <c r="AA1664" s="531">
        <f>ROUND(ROUND(ROUND(F1641*N1663,0)*R1664,0)*V1663,0)</f>
        <v>186</v>
      </c>
      <c r="AB1664" s="539"/>
      <c r="AC1664" s="504"/>
    </row>
    <row r="1665" spans="1:29" ht="16.7" customHeight="1" x14ac:dyDescent="0.15">
      <c r="A1665" s="520">
        <v>22</v>
      </c>
      <c r="B1665" s="520" t="s">
        <v>6715</v>
      </c>
      <c r="C1665" s="521" t="s">
        <v>17684</v>
      </c>
      <c r="D1665" s="542"/>
      <c r="E1665" s="534"/>
      <c r="F1665" s="534"/>
      <c r="H1665" s="541"/>
      <c r="I1665" s="763"/>
      <c r="J1665" s="544"/>
      <c r="K1665" s="579"/>
      <c r="L1665" s="1032"/>
      <c r="M1665" s="537"/>
      <c r="O1665" s="979"/>
      <c r="P1665" s="626" t="s">
        <v>3833</v>
      </c>
      <c r="Q1665" s="526" t="s">
        <v>1678</v>
      </c>
      <c r="R1665" s="527">
        <v>0.5</v>
      </c>
      <c r="S1665" s="1051"/>
      <c r="T1665" s="1032"/>
      <c r="U1665" s="537"/>
      <c r="W1665" s="534"/>
      <c r="X1665" s="537"/>
      <c r="Y1665" s="534"/>
      <c r="Z1665" s="538"/>
      <c r="AA1665" s="531">
        <f>ROUND(ROUND(ROUND(F1641*N1663,0)*R1665,0)*V1663,0)</f>
        <v>133</v>
      </c>
      <c r="AB1665" s="539"/>
      <c r="AC1665" s="504"/>
    </row>
    <row r="1666" spans="1:29" ht="16.7" customHeight="1" x14ac:dyDescent="0.15">
      <c r="A1666" s="520">
        <v>22</v>
      </c>
      <c r="B1666" s="520">
        <v>9035</v>
      </c>
      <c r="C1666" s="521" t="s">
        <v>17685</v>
      </c>
      <c r="D1666" s="542"/>
      <c r="E1666" s="534"/>
      <c r="F1666" s="534"/>
      <c r="H1666" s="541"/>
      <c r="I1666" s="1049" t="s">
        <v>10418</v>
      </c>
      <c r="J1666" s="525" t="s">
        <v>1678</v>
      </c>
      <c r="K1666" s="718">
        <v>0.96499999999999997</v>
      </c>
      <c r="L1666" s="1032"/>
      <c r="M1666" s="537"/>
      <c r="O1666" s="759"/>
      <c r="P1666" s="760"/>
      <c r="Q1666" s="526"/>
      <c r="R1666" s="527"/>
      <c r="S1666" s="1051"/>
      <c r="T1666" s="1032"/>
      <c r="U1666" s="537"/>
      <c r="W1666" s="534"/>
      <c r="X1666" s="537"/>
      <c r="Y1666" s="534"/>
      <c r="Z1666" s="538"/>
      <c r="AA1666" s="531">
        <f>ROUND(ROUND(ROUND(ROUND(F1641*K1666,0)*N1663,0)*V1663,0),0)</f>
        <v>257</v>
      </c>
      <c r="AB1666" s="539"/>
      <c r="AC1666" s="504"/>
    </row>
    <row r="1667" spans="1:29" ht="16.7" customHeight="1" x14ac:dyDescent="0.15">
      <c r="A1667" s="520">
        <v>22</v>
      </c>
      <c r="B1667" s="520">
        <v>9036</v>
      </c>
      <c r="C1667" s="521" t="s">
        <v>17686</v>
      </c>
      <c r="D1667" s="542"/>
      <c r="E1667" s="534"/>
      <c r="F1667" s="534"/>
      <c r="H1667" s="541"/>
      <c r="I1667" s="1047"/>
      <c r="J1667" s="537"/>
      <c r="L1667" s="1032"/>
      <c r="M1667" s="537"/>
      <c r="O1667" s="1048" t="s">
        <v>10414</v>
      </c>
      <c r="P1667" s="626" t="s">
        <v>16</v>
      </c>
      <c r="Q1667" s="526" t="s">
        <v>1678</v>
      </c>
      <c r="R1667" s="527">
        <v>0.7</v>
      </c>
      <c r="S1667" s="1051"/>
      <c r="T1667" s="1032"/>
      <c r="U1667" s="537"/>
      <c r="W1667" s="534"/>
      <c r="X1667" s="537"/>
      <c r="Y1667" s="534"/>
      <c r="Z1667" s="538"/>
      <c r="AA1667" s="531">
        <f>ROUND(ROUND(ROUND(ROUND(ROUND(F1641*K1666,0)*N1663,0)*R1667,0)*V1663,0),0)</f>
        <v>180</v>
      </c>
      <c r="AB1667" s="539"/>
      <c r="AC1667" s="504"/>
    </row>
    <row r="1668" spans="1:29" ht="16.7" customHeight="1" x14ac:dyDescent="0.15">
      <c r="A1668" s="520">
        <v>22</v>
      </c>
      <c r="B1668" s="520" t="s">
        <v>6717</v>
      </c>
      <c r="C1668" s="521" t="s">
        <v>17687</v>
      </c>
      <c r="D1668" s="542"/>
      <c r="E1668" s="534"/>
      <c r="F1668" s="534"/>
      <c r="H1668" s="541"/>
      <c r="I1668" s="1044"/>
      <c r="J1668" s="544"/>
      <c r="K1668" s="725"/>
      <c r="L1668" s="967"/>
      <c r="M1668" s="544"/>
      <c r="N1668" s="548"/>
      <c r="O1668" s="979"/>
      <c r="P1668" s="626" t="s">
        <v>3833</v>
      </c>
      <c r="Q1668" s="526" t="s">
        <v>1678</v>
      </c>
      <c r="R1668" s="527">
        <v>0.5</v>
      </c>
      <c r="S1668" s="1051"/>
      <c r="T1668" s="1032"/>
      <c r="U1668" s="537"/>
      <c r="W1668" s="534"/>
      <c r="X1668" s="537"/>
      <c r="Y1668" s="534"/>
      <c r="Z1668" s="538"/>
      <c r="AA1668" s="531">
        <f>ROUND(ROUND(ROUND(ROUND(ROUND(F1641*K1666,0)*N1663,0)*R1668,0)*V1663,0),0)</f>
        <v>129</v>
      </c>
      <c r="AB1668" s="539"/>
      <c r="AC1668" s="504"/>
    </row>
    <row r="1669" spans="1:29" ht="16.7" customHeight="1" x14ac:dyDescent="0.15">
      <c r="A1669" s="520">
        <v>22</v>
      </c>
      <c r="B1669" s="520" t="s">
        <v>6719</v>
      </c>
      <c r="C1669" s="521" t="s">
        <v>17688</v>
      </c>
      <c r="D1669" s="542"/>
      <c r="E1669" s="534"/>
      <c r="F1669" s="534"/>
      <c r="H1669" s="541"/>
      <c r="I1669" s="757"/>
      <c r="J1669" s="525"/>
      <c r="K1669" s="758"/>
      <c r="L1669" s="966" t="s">
        <v>14906</v>
      </c>
      <c r="M1669" s="525" t="s">
        <v>1678</v>
      </c>
      <c r="N1669" s="529">
        <v>0.5</v>
      </c>
      <c r="O1669" s="759"/>
      <c r="P1669" s="760"/>
      <c r="Q1669" s="526"/>
      <c r="R1669" s="527"/>
      <c r="S1669" s="1051"/>
      <c r="T1669" s="1032"/>
      <c r="U1669" s="537"/>
      <c r="W1669" s="534"/>
      <c r="X1669" s="537"/>
      <c r="Y1669" s="534"/>
      <c r="Z1669" s="538"/>
      <c r="AA1669" s="531">
        <f>ROUND(ROUND(F1641*N1669,0)*V1663,0)</f>
        <v>190</v>
      </c>
      <c r="AB1669" s="539"/>
      <c r="AC1669" s="504"/>
    </row>
    <row r="1670" spans="1:29" ht="16.7" customHeight="1" x14ac:dyDescent="0.15">
      <c r="A1670" s="520">
        <v>22</v>
      </c>
      <c r="B1670" s="520" t="s">
        <v>17689</v>
      </c>
      <c r="C1670" s="521" t="s">
        <v>17690</v>
      </c>
      <c r="D1670" s="542"/>
      <c r="E1670" s="534"/>
      <c r="F1670" s="534"/>
      <c r="H1670" s="541"/>
      <c r="J1670" s="537"/>
      <c r="K1670" s="742"/>
      <c r="L1670" s="1032"/>
      <c r="M1670" s="537"/>
      <c r="O1670" s="1048" t="s">
        <v>10414</v>
      </c>
      <c r="P1670" s="626" t="s">
        <v>16</v>
      </c>
      <c r="Q1670" s="526" t="s">
        <v>1678</v>
      </c>
      <c r="R1670" s="527">
        <v>0.7</v>
      </c>
      <c r="S1670" s="1051"/>
      <c r="T1670" s="1032"/>
      <c r="U1670" s="537"/>
      <c r="W1670" s="534"/>
      <c r="X1670" s="537"/>
      <c r="Y1670" s="534"/>
      <c r="Z1670" s="538"/>
      <c r="AA1670" s="531">
        <f>ROUND(ROUND(ROUND(F1641*N1669,0)*R1670,0)*V1663,0)</f>
        <v>133</v>
      </c>
      <c r="AB1670" s="539"/>
      <c r="AC1670" s="504"/>
    </row>
    <row r="1671" spans="1:29" ht="16.7" customHeight="1" x14ac:dyDescent="0.15">
      <c r="A1671" s="520">
        <v>22</v>
      </c>
      <c r="B1671" s="520" t="s">
        <v>17691</v>
      </c>
      <c r="C1671" s="521" t="s">
        <v>17692</v>
      </c>
      <c r="D1671" s="542"/>
      <c r="E1671" s="534"/>
      <c r="F1671" s="534"/>
      <c r="H1671" s="541"/>
      <c r="I1671" s="763"/>
      <c r="J1671" s="544"/>
      <c r="K1671" s="579"/>
      <c r="L1671" s="1032"/>
      <c r="M1671" s="537"/>
      <c r="O1671" s="979"/>
      <c r="P1671" s="626" t="s">
        <v>3833</v>
      </c>
      <c r="Q1671" s="526" t="s">
        <v>1678</v>
      </c>
      <c r="R1671" s="527">
        <v>0.5</v>
      </c>
      <c r="S1671" s="1051"/>
      <c r="T1671" s="1032"/>
      <c r="U1671" s="537"/>
      <c r="W1671" s="534"/>
      <c r="X1671" s="537"/>
      <c r="Y1671" s="534"/>
      <c r="Z1671" s="538"/>
      <c r="AA1671" s="531">
        <f>ROUND(ROUND(ROUND(F1641*N1669,0)*R1671,0)*V1663,0)</f>
        <v>95</v>
      </c>
      <c r="AB1671" s="539"/>
      <c r="AC1671" s="504"/>
    </row>
    <row r="1672" spans="1:29" ht="16.7" customHeight="1" x14ac:dyDescent="0.15">
      <c r="A1672" s="520">
        <v>22</v>
      </c>
      <c r="B1672" s="520" t="s">
        <v>17693</v>
      </c>
      <c r="C1672" s="521" t="s">
        <v>17694</v>
      </c>
      <c r="D1672" s="542"/>
      <c r="E1672" s="534"/>
      <c r="F1672" s="534"/>
      <c r="H1672" s="541"/>
      <c r="I1672" s="1049" t="s">
        <v>10418</v>
      </c>
      <c r="J1672" s="525" t="s">
        <v>1678</v>
      </c>
      <c r="K1672" s="718">
        <v>0.96499999999999997</v>
      </c>
      <c r="L1672" s="1032"/>
      <c r="M1672" s="537"/>
      <c r="O1672" s="759"/>
      <c r="P1672" s="760"/>
      <c r="Q1672" s="526"/>
      <c r="R1672" s="527"/>
      <c r="S1672" s="1051"/>
      <c r="T1672" s="1032"/>
      <c r="U1672" s="537"/>
      <c r="W1672" s="534"/>
      <c r="X1672" s="537"/>
      <c r="Y1672" s="534"/>
      <c r="Z1672" s="538"/>
      <c r="AA1672" s="531">
        <f>ROUND(ROUND(ROUND(ROUND(F1641*K1672,0)*N1669,0),0)*V1663,0)</f>
        <v>183</v>
      </c>
      <c r="AB1672" s="539"/>
      <c r="AC1672" s="504"/>
    </row>
    <row r="1673" spans="1:29" ht="16.7" customHeight="1" x14ac:dyDescent="0.15">
      <c r="A1673" s="520">
        <v>22</v>
      </c>
      <c r="B1673" s="520" t="s">
        <v>17695</v>
      </c>
      <c r="C1673" s="521" t="s">
        <v>17696</v>
      </c>
      <c r="D1673" s="542"/>
      <c r="E1673" s="534"/>
      <c r="F1673" s="534"/>
      <c r="H1673" s="541"/>
      <c r="I1673" s="1047"/>
      <c r="J1673" s="537"/>
      <c r="L1673" s="1032"/>
      <c r="M1673" s="537"/>
      <c r="O1673" s="1048" t="s">
        <v>10414</v>
      </c>
      <c r="P1673" s="626" t="s">
        <v>16</v>
      </c>
      <c r="Q1673" s="526" t="s">
        <v>1678</v>
      </c>
      <c r="R1673" s="527">
        <v>0.7</v>
      </c>
      <c r="S1673" s="1051"/>
      <c r="T1673" s="1032"/>
      <c r="U1673" s="537"/>
      <c r="W1673" s="534"/>
      <c r="X1673" s="537"/>
      <c r="Y1673" s="534"/>
      <c r="Z1673" s="538"/>
      <c r="AA1673" s="531">
        <f>ROUND(ROUND(ROUND(ROUND(F1641*K1672,0)*N1669,0)*R1673,0)*V1663,0)</f>
        <v>128</v>
      </c>
      <c r="AB1673" s="539"/>
      <c r="AC1673" s="504"/>
    </row>
    <row r="1674" spans="1:29" ht="16.7" customHeight="1" x14ac:dyDescent="0.15">
      <c r="A1674" s="520">
        <v>22</v>
      </c>
      <c r="B1674" s="520" t="s">
        <v>17697</v>
      </c>
      <c r="C1674" s="521" t="s">
        <v>17698</v>
      </c>
      <c r="D1674" s="542"/>
      <c r="E1674" s="534"/>
      <c r="F1674" s="534"/>
      <c r="H1674" s="541"/>
      <c r="I1674" s="1044"/>
      <c r="J1674" s="544"/>
      <c r="K1674" s="725"/>
      <c r="L1674" s="967"/>
      <c r="M1674" s="544"/>
      <c r="N1674" s="548"/>
      <c r="O1674" s="979"/>
      <c r="P1674" s="626" t="s">
        <v>3833</v>
      </c>
      <c r="Q1674" s="526" t="s">
        <v>1678</v>
      </c>
      <c r="R1674" s="527">
        <v>0.5</v>
      </c>
      <c r="S1674" s="1052"/>
      <c r="T1674" s="967"/>
      <c r="U1674" s="544"/>
      <c r="V1674" s="548"/>
      <c r="W1674" s="534"/>
      <c r="X1674" s="537"/>
      <c r="Y1674" s="534"/>
      <c r="Z1674" s="538"/>
      <c r="AA1674" s="531">
        <f>ROUND(ROUND(ROUND(ROUND(F1641*K1672,0)*N1669,0)*R1674,0)*V1663,0)</f>
        <v>92</v>
      </c>
      <c r="AB1674" s="539"/>
      <c r="AC1674" s="504"/>
    </row>
    <row r="1675" spans="1:29" ht="16.7" customHeight="1" x14ac:dyDescent="0.15">
      <c r="A1675" s="520">
        <v>22</v>
      </c>
      <c r="B1675" s="520" t="s">
        <v>17699</v>
      </c>
      <c r="C1675" s="521" t="s">
        <v>17700</v>
      </c>
      <c r="D1675" s="542"/>
      <c r="E1675" s="534"/>
      <c r="F1675" s="534"/>
      <c r="H1675" s="541"/>
      <c r="I1675" s="757"/>
      <c r="J1675" s="525"/>
      <c r="K1675" s="758"/>
      <c r="L1675" s="966" t="s">
        <v>14896</v>
      </c>
      <c r="M1675" s="525" t="s">
        <v>1678</v>
      </c>
      <c r="N1675" s="529">
        <v>0.7</v>
      </c>
      <c r="O1675" s="759"/>
      <c r="P1675" s="760"/>
      <c r="Q1675" s="526"/>
      <c r="R1675" s="527"/>
      <c r="S1675" s="1054" t="s">
        <v>14959</v>
      </c>
      <c r="T1675" s="968" t="s">
        <v>12840</v>
      </c>
      <c r="U1675" s="525" t="s">
        <v>1678</v>
      </c>
      <c r="V1675" s="529">
        <v>0.7</v>
      </c>
      <c r="W1675" s="534"/>
      <c r="X1675" s="537"/>
      <c r="Y1675" s="534"/>
      <c r="Z1675" s="538"/>
      <c r="AA1675" s="531">
        <f>ROUND(ROUND(F1641*N1675,0)*V1675,0)</f>
        <v>266</v>
      </c>
      <c r="AB1675" s="539"/>
      <c r="AC1675" s="504"/>
    </row>
    <row r="1676" spans="1:29" ht="16.7" customHeight="1" x14ac:dyDescent="0.15">
      <c r="A1676" s="520">
        <v>22</v>
      </c>
      <c r="B1676" s="520" t="s">
        <v>6721</v>
      </c>
      <c r="C1676" s="521" t="s">
        <v>17701</v>
      </c>
      <c r="D1676" s="542"/>
      <c r="E1676" s="534"/>
      <c r="F1676" s="534"/>
      <c r="H1676" s="541"/>
      <c r="J1676" s="537"/>
      <c r="K1676" s="742"/>
      <c r="L1676" s="1032"/>
      <c r="M1676" s="537"/>
      <c r="O1676" s="1048" t="s">
        <v>10414</v>
      </c>
      <c r="P1676" s="626" t="s">
        <v>16</v>
      </c>
      <c r="Q1676" s="526" t="s">
        <v>1678</v>
      </c>
      <c r="R1676" s="527">
        <v>0.7</v>
      </c>
      <c r="S1676" s="1055"/>
      <c r="T1676" s="1032"/>
      <c r="U1676" s="537"/>
      <c r="W1676" s="534"/>
      <c r="X1676" s="537"/>
      <c r="Y1676" s="534"/>
      <c r="Z1676" s="538"/>
      <c r="AA1676" s="531">
        <f>ROUND(ROUND(ROUND(F1641*N1675,0)*R1676,0)*V1675,0)</f>
        <v>186</v>
      </c>
      <c r="AB1676" s="539"/>
      <c r="AC1676" s="504"/>
    </row>
    <row r="1677" spans="1:29" ht="16.7" customHeight="1" x14ac:dyDescent="0.15">
      <c r="A1677" s="520">
        <v>22</v>
      </c>
      <c r="B1677" s="520" t="s">
        <v>6723</v>
      </c>
      <c r="C1677" s="521" t="s">
        <v>17702</v>
      </c>
      <c r="D1677" s="542"/>
      <c r="E1677" s="534"/>
      <c r="F1677" s="534"/>
      <c r="H1677" s="541"/>
      <c r="I1677" s="763"/>
      <c r="J1677" s="544"/>
      <c r="K1677" s="579"/>
      <c r="L1677" s="1032"/>
      <c r="M1677" s="537"/>
      <c r="O1677" s="979"/>
      <c r="P1677" s="626" t="s">
        <v>3833</v>
      </c>
      <c r="Q1677" s="526" t="s">
        <v>1678</v>
      </c>
      <c r="R1677" s="527">
        <v>0.5</v>
      </c>
      <c r="S1677" s="1055"/>
      <c r="T1677" s="1032"/>
      <c r="U1677" s="537"/>
      <c r="W1677" s="534"/>
      <c r="X1677" s="537"/>
      <c r="Y1677" s="534"/>
      <c r="Z1677" s="538"/>
      <c r="AA1677" s="531">
        <f>ROUND(ROUND(ROUND(F1641*N1675,0)*R1677,0)*V1675,0)</f>
        <v>133</v>
      </c>
      <c r="AB1677" s="539"/>
      <c r="AC1677" s="504"/>
    </row>
    <row r="1678" spans="1:29" ht="16.7" customHeight="1" x14ac:dyDescent="0.15">
      <c r="A1678" s="520">
        <v>22</v>
      </c>
      <c r="B1678" s="520" t="s">
        <v>6725</v>
      </c>
      <c r="C1678" s="521" t="s">
        <v>17703</v>
      </c>
      <c r="D1678" s="542"/>
      <c r="E1678" s="534"/>
      <c r="F1678" s="534"/>
      <c r="H1678" s="541"/>
      <c r="I1678" s="1049" t="s">
        <v>10418</v>
      </c>
      <c r="J1678" s="525" t="s">
        <v>1678</v>
      </c>
      <c r="K1678" s="718">
        <v>0.96499999999999997</v>
      </c>
      <c r="L1678" s="1032"/>
      <c r="M1678" s="537"/>
      <c r="O1678" s="759"/>
      <c r="P1678" s="760"/>
      <c r="Q1678" s="526"/>
      <c r="R1678" s="527"/>
      <c r="S1678" s="1055"/>
      <c r="T1678" s="1032"/>
      <c r="U1678" s="537"/>
      <c r="W1678" s="534"/>
      <c r="X1678" s="537"/>
      <c r="Y1678" s="534"/>
      <c r="Z1678" s="538"/>
      <c r="AA1678" s="531">
        <f>ROUND(ROUND(ROUND(ROUND(F1641*K1678,0)*N1675,0)*V1675,0),0)</f>
        <v>257</v>
      </c>
      <c r="AB1678" s="539"/>
      <c r="AC1678" s="504"/>
    </row>
    <row r="1679" spans="1:29" ht="16.7" customHeight="1" x14ac:dyDescent="0.15">
      <c r="A1679" s="520">
        <v>22</v>
      </c>
      <c r="B1679" s="520" t="s">
        <v>6727</v>
      </c>
      <c r="C1679" s="521" t="s">
        <v>17704</v>
      </c>
      <c r="D1679" s="542"/>
      <c r="E1679" s="534"/>
      <c r="F1679" s="534"/>
      <c r="H1679" s="541"/>
      <c r="I1679" s="1047"/>
      <c r="J1679" s="537"/>
      <c r="L1679" s="1032"/>
      <c r="M1679" s="537"/>
      <c r="O1679" s="1048" t="s">
        <v>10414</v>
      </c>
      <c r="P1679" s="626" t="s">
        <v>16</v>
      </c>
      <c r="Q1679" s="526" t="s">
        <v>1678</v>
      </c>
      <c r="R1679" s="527">
        <v>0.7</v>
      </c>
      <c r="S1679" s="1055"/>
      <c r="T1679" s="1032"/>
      <c r="U1679" s="537"/>
      <c r="W1679" s="534"/>
      <c r="X1679" s="537"/>
      <c r="Y1679" s="534"/>
      <c r="Z1679" s="538"/>
      <c r="AA1679" s="531">
        <f>ROUND(ROUND(ROUND(ROUND(ROUND(F1641*K1678,0)*N1675,0)*R1679,0)*V1675,0),0)</f>
        <v>180</v>
      </c>
      <c r="AB1679" s="539"/>
      <c r="AC1679" s="504"/>
    </row>
    <row r="1680" spans="1:29" ht="16.7" customHeight="1" x14ac:dyDescent="0.15">
      <c r="A1680" s="520">
        <v>22</v>
      </c>
      <c r="B1680" s="520" t="s">
        <v>6729</v>
      </c>
      <c r="C1680" s="521" t="s">
        <v>17705</v>
      </c>
      <c r="D1680" s="542"/>
      <c r="E1680" s="534"/>
      <c r="F1680" s="534"/>
      <c r="H1680" s="541"/>
      <c r="I1680" s="1044"/>
      <c r="J1680" s="544"/>
      <c r="K1680" s="725"/>
      <c r="L1680" s="967"/>
      <c r="M1680" s="544"/>
      <c r="N1680" s="548"/>
      <c r="O1680" s="979"/>
      <c r="P1680" s="626" t="s">
        <v>3833</v>
      </c>
      <c r="Q1680" s="526" t="s">
        <v>1678</v>
      </c>
      <c r="R1680" s="527">
        <v>0.5</v>
      </c>
      <c r="S1680" s="1055"/>
      <c r="T1680" s="1032"/>
      <c r="U1680" s="537"/>
      <c r="W1680" s="534"/>
      <c r="X1680" s="537"/>
      <c r="Y1680" s="534"/>
      <c r="Z1680" s="538"/>
      <c r="AA1680" s="531">
        <f>ROUND(ROUND(ROUND(ROUND(ROUND(F1641*K1678,0)*N1675,0)*R1680,0)*V1675,0),0)</f>
        <v>129</v>
      </c>
      <c r="AB1680" s="539"/>
      <c r="AC1680" s="504"/>
    </row>
    <row r="1681" spans="1:29" ht="16.7" customHeight="1" x14ac:dyDescent="0.15">
      <c r="A1681" s="520">
        <v>22</v>
      </c>
      <c r="B1681" s="520" t="s">
        <v>6731</v>
      </c>
      <c r="C1681" s="521" t="s">
        <v>17706</v>
      </c>
      <c r="D1681" s="542"/>
      <c r="E1681" s="534"/>
      <c r="F1681" s="534"/>
      <c r="H1681" s="541"/>
      <c r="I1681" s="757"/>
      <c r="J1681" s="525"/>
      <c r="K1681" s="758"/>
      <c r="L1681" s="966" t="s">
        <v>14906</v>
      </c>
      <c r="M1681" s="525" t="s">
        <v>1678</v>
      </c>
      <c r="N1681" s="529">
        <v>0.5</v>
      </c>
      <c r="O1681" s="759"/>
      <c r="P1681" s="760"/>
      <c r="Q1681" s="526"/>
      <c r="R1681" s="527"/>
      <c r="S1681" s="1055"/>
      <c r="T1681" s="1032"/>
      <c r="U1681" s="537"/>
      <c r="W1681" s="534"/>
      <c r="X1681" s="537"/>
      <c r="Y1681" s="534"/>
      <c r="Z1681" s="538"/>
      <c r="AA1681" s="531">
        <f>ROUND(ROUND(F1641*N1681,0)*V1675,0)</f>
        <v>190</v>
      </c>
      <c r="AB1681" s="539"/>
      <c r="AC1681" s="504"/>
    </row>
    <row r="1682" spans="1:29" ht="16.7" customHeight="1" x14ac:dyDescent="0.15">
      <c r="A1682" s="520">
        <v>22</v>
      </c>
      <c r="B1682" s="520" t="s">
        <v>17707</v>
      </c>
      <c r="C1682" s="521" t="s">
        <v>17708</v>
      </c>
      <c r="D1682" s="542"/>
      <c r="E1682" s="534"/>
      <c r="F1682" s="534"/>
      <c r="H1682" s="541"/>
      <c r="J1682" s="537"/>
      <c r="K1682" s="742"/>
      <c r="L1682" s="1032"/>
      <c r="M1682" s="537"/>
      <c r="O1682" s="1048" t="s">
        <v>10414</v>
      </c>
      <c r="P1682" s="626" t="s">
        <v>16</v>
      </c>
      <c r="Q1682" s="526" t="s">
        <v>1678</v>
      </c>
      <c r="R1682" s="527">
        <v>0.7</v>
      </c>
      <c r="S1682" s="1055"/>
      <c r="T1682" s="1032"/>
      <c r="U1682" s="537"/>
      <c r="W1682" s="534"/>
      <c r="X1682" s="537"/>
      <c r="Y1682" s="534"/>
      <c r="Z1682" s="538"/>
      <c r="AA1682" s="531">
        <f>ROUND(ROUND(ROUND(F1641*N1681,0)*R1682,0)*V1675,0)</f>
        <v>133</v>
      </c>
      <c r="AB1682" s="539"/>
      <c r="AC1682" s="504"/>
    </row>
    <row r="1683" spans="1:29" ht="16.7" customHeight="1" x14ac:dyDescent="0.15">
      <c r="A1683" s="520">
        <v>22</v>
      </c>
      <c r="B1683" s="520" t="s">
        <v>17709</v>
      </c>
      <c r="C1683" s="521" t="s">
        <v>17710</v>
      </c>
      <c r="D1683" s="542"/>
      <c r="E1683" s="534"/>
      <c r="F1683" s="534"/>
      <c r="H1683" s="541"/>
      <c r="I1683" s="763"/>
      <c r="J1683" s="544"/>
      <c r="K1683" s="579"/>
      <c r="L1683" s="1032"/>
      <c r="M1683" s="537"/>
      <c r="O1683" s="979"/>
      <c r="P1683" s="626" t="s">
        <v>3833</v>
      </c>
      <c r="Q1683" s="526" t="s">
        <v>1678</v>
      </c>
      <c r="R1683" s="527">
        <v>0.5</v>
      </c>
      <c r="S1683" s="1055"/>
      <c r="T1683" s="1032"/>
      <c r="U1683" s="537"/>
      <c r="W1683" s="534"/>
      <c r="X1683" s="537"/>
      <c r="Y1683" s="534"/>
      <c r="Z1683" s="538"/>
      <c r="AA1683" s="531">
        <f>ROUND(ROUND(ROUND(F1641*N1681,0)*R1683,0)*V1675,0)</f>
        <v>95</v>
      </c>
      <c r="AB1683" s="539"/>
      <c r="AC1683" s="504"/>
    </row>
    <row r="1684" spans="1:29" ht="16.7" customHeight="1" x14ac:dyDescent="0.15">
      <c r="A1684" s="520">
        <v>22</v>
      </c>
      <c r="B1684" s="520" t="s">
        <v>17711</v>
      </c>
      <c r="C1684" s="521" t="s">
        <v>17712</v>
      </c>
      <c r="D1684" s="542"/>
      <c r="E1684" s="534"/>
      <c r="F1684" s="534"/>
      <c r="H1684" s="541"/>
      <c r="I1684" s="1049" t="s">
        <v>10418</v>
      </c>
      <c r="J1684" s="525" t="s">
        <v>1678</v>
      </c>
      <c r="K1684" s="718">
        <v>0.96499999999999997</v>
      </c>
      <c r="L1684" s="1032"/>
      <c r="M1684" s="537"/>
      <c r="O1684" s="759"/>
      <c r="P1684" s="760"/>
      <c r="Q1684" s="526"/>
      <c r="R1684" s="527"/>
      <c r="S1684" s="1055"/>
      <c r="T1684" s="1032"/>
      <c r="U1684" s="537"/>
      <c r="W1684" s="534"/>
      <c r="X1684" s="537"/>
      <c r="Y1684" s="534"/>
      <c r="Z1684" s="538"/>
      <c r="AA1684" s="531">
        <f>ROUND(ROUND(ROUND(ROUND(F1641*K1684,0)*N1681,0),0)*V1675,0)</f>
        <v>183</v>
      </c>
      <c r="AB1684" s="539"/>
      <c r="AC1684" s="504"/>
    </row>
    <row r="1685" spans="1:29" ht="16.7" customHeight="1" x14ac:dyDescent="0.15">
      <c r="A1685" s="520">
        <v>22</v>
      </c>
      <c r="B1685" s="520" t="s">
        <v>17713</v>
      </c>
      <c r="C1685" s="521" t="s">
        <v>17714</v>
      </c>
      <c r="D1685" s="542"/>
      <c r="E1685" s="534"/>
      <c r="F1685" s="534"/>
      <c r="H1685" s="541"/>
      <c r="I1685" s="1047"/>
      <c r="J1685" s="537"/>
      <c r="L1685" s="1032"/>
      <c r="M1685" s="537"/>
      <c r="O1685" s="1048" t="s">
        <v>10414</v>
      </c>
      <c r="P1685" s="626" t="s">
        <v>16</v>
      </c>
      <c r="Q1685" s="526" t="s">
        <v>1678</v>
      </c>
      <c r="R1685" s="527">
        <v>0.7</v>
      </c>
      <c r="S1685" s="1055"/>
      <c r="T1685" s="1032"/>
      <c r="U1685" s="537"/>
      <c r="W1685" s="534"/>
      <c r="X1685" s="537"/>
      <c r="Y1685" s="534"/>
      <c r="Z1685" s="538"/>
      <c r="AA1685" s="531">
        <f>ROUND(ROUND(ROUND(ROUND(F1641*K1684,0)*N1681,0)*R1685,0)*V1675,0)</f>
        <v>128</v>
      </c>
      <c r="AB1685" s="539"/>
      <c r="AC1685" s="504"/>
    </row>
    <row r="1686" spans="1:29" ht="16.7" customHeight="1" x14ac:dyDescent="0.15">
      <c r="A1686" s="520">
        <v>22</v>
      </c>
      <c r="B1686" s="520" t="s">
        <v>17715</v>
      </c>
      <c r="C1686" s="521" t="s">
        <v>17716</v>
      </c>
      <c r="D1686" s="557"/>
      <c r="E1686" s="550"/>
      <c r="F1686" s="550"/>
      <c r="G1686" s="650"/>
      <c r="H1686" s="558"/>
      <c r="I1686" s="1044"/>
      <c r="J1686" s="544"/>
      <c r="K1686" s="725"/>
      <c r="L1686" s="967"/>
      <c r="M1686" s="544"/>
      <c r="N1686" s="548"/>
      <c r="O1686" s="979"/>
      <c r="P1686" s="626" t="s">
        <v>3833</v>
      </c>
      <c r="Q1686" s="526" t="s">
        <v>1678</v>
      </c>
      <c r="R1686" s="527">
        <v>0.5</v>
      </c>
      <c r="S1686" s="1052"/>
      <c r="T1686" s="967"/>
      <c r="U1686" s="544"/>
      <c r="V1686" s="548"/>
      <c r="W1686" s="550"/>
      <c r="X1686" s="544"/>
      <c r="Y1686" s="550"/>
      <c r="Z1686" s="553"/>
      <c r="AA1686" s="531">
        <f>ROUND(ROUND(ROUND(ROUND(F1641*K1684,0)*N1681,0)*R1686,0)*V1675,0)</f>
        <v>92</v>
      </c>
      <c r="AB1686" s="559"/>
      <c r="AC1686" s="504"/>
    </row>
    <row r="1687" spans="1:29" ht="16.7" customHeight="1" x14ac:dyDescent="0.15">
      <c r="A1687" s="520">
        <v>22</v>
      </c>
      <c r="B1687" s="520">
        <v>9445</v>
      </c>
      <c r="C1687" s="521" t="s">
        <v>17717</v>
      </c>
      <c r="D1687" s="560"/>
      <c r="E1687" s="522"/>
      <c r="F1687" s="522"/>
      <c r="G1687" s="585"/>
      <c r="H1687" s="561"/>
      <c r="I1687" s="757"/>
      <c r="J1687" s="525"/>
      <c r="K1687" s="758"/>
      <c r="L1687" s="1050" t="s">
        <v>14896</v>
      </c>
      <c r="M1687" s="525" t="s">
        <v>1678</v>
      </c>
      <c r="N1687" s="529">
        <v>0.7</v>
      </c>
      <c r="O1687" s="759"/>
      <c r="P1687" s="760"/>
      <c r="Q1687" s="526"/>
      <c r="R1687" s="527"/>
      <c r="S1687" s="761"/>
      <c r="T1687" s="757"/>
      <c r="U1687" s="525"/>
      <c r="V1687" s="529"/>
      <c r="W1687" s="522"/>
      <c r="X1687" s="525"/>
      <c r="Y1687" s="936" t="s">
        <v>14983</v>
      </c>
      <c r="Z1687" s="941"/>
      <c r="AA1687" s="531">
        <f>ROUND(ROUND(F1641*N1687,0)-Y1690,0)</f>
        <v>368</v>
      </c>
      <c r="AB1687" s="532"/>
      <c r="AC1687" s="504"/>
    </row>
    <row r="1688" spans="1:29" ht="16.7" customHeight="1" x14ac:dyDescent="0.15">
      <c r="A1688" s="520">
        <v>22</v>
      </c>
      <c r="B1688" s="520">
        <v>9446</v>
      </c>
      <c r="C1688" s="521" t="s">
        <v>17718</v>
      </c>
      <c r="D1688" s="542"/>
      <c r="E1688" s="534"/>
      <c r="F1688" s="534"/>
      <c r="H1688" s="541"/>
      <c r="J1688" s="537"/>
      <c r="K1688" s="742"/>
      <c r="L1688" s="1032"/>
      <c r="M1688" s="537"/>
      <c r="O1688" s="1048" t="s">
        <v>10414</v>
      </c>
      <c r="P1688" s="626" t="s">
        <v>16</v>
      </c>
      <c r="Q1688" s="526" t="s">
        <v>1678</v>
      </c>
      <c r="R1688" s="527">
        <v>0.7</v>
      </c>
      <c r="S1688" s="762"/>
      <c r="U1688" s="537"/>
      <c r="W1688" s="534"/>
      <c r="X1688" s="537"/>
      <c r="Y1688" s="937"/>
      <c r="Z1688" s="942"/>
      <c r="AA1688" s="531">
        <f>ROUND(ROUND(ROUND(F1641*N1687,0)*R1688,0)-Y1690,0)</f>
        <v>254</v>
      </c>
      <c r="AB1688" s="539"/>
      <c r="AC1688" s="504"/>
    </row>
    <row r="1689" spans="1:29" ht="16.7" customHeight="1" x14ac:dyDescent="0.15">
      <c r="A1689" s="520">
        <v>22</v>
      </c>
      <c r="B1689" s="520" t="s">
        <v>17719</v>
      </c>
      <c r="C1689" s="521" t="s">
        <v>17720</v>
      </c>
      <c r="D1689" s="542"/>
      <c r="E1689" s="534"/>
      <c r="F1689" s="534"/>
      <c r="H1689" s="541"/>
      <c r="I1689" s="763"/>
      <c r="J1689" s="544"/>
      <c r="K1689" s="579"/>
      <c r="L1689" s="1032"/>
      <c r="M1689" s="537"/>
      <c r="O1689" s="979"/>
      <c r="P1689" s="626" t="s">
        <v>3833</v>
      </c>
      <c r="Q1689" s="526" t="s">
        <v>1678</v>
      </c>
      <c r="R1689" s="527">
        <v>0.5</v>
      </c>
      <c r="S1689" s="762"/>
      <c r="U1689" s="537"/>
      <c r="W1689" s="534"/>
      <c r="X1689" s="537"/>
      <c r="Y1689" s="555"/>
      <c r="Z1689" s="556"/>
      <c r="AA1689" s="531">
        <f>ROUND(ROUND(ROUND(F1641*N1687,0)*R1689,0)-Y1690,0)</f>
        <v>178</v>
      </c>
      <c r="AB1689" s="539"/>
      <c r="AC1689" s="504"/>
    </row>
    <row r="1690" spans="1:29" ht="16.7" customHeight="1" x14ac:dyDescent="0.15">
      <c r="A1690" s="520">
        <v>22</v>
      </c>
      <c r="B1690" s="520">
        <v>9447</v>
      </c>
      <c r="C1690" s="521" t="s">
        <v>17721</v>
      </c>
      <c r="D1690" s="542"/>
      <c r="E1690" s="534"/>
      <c r="F1690" s="534"/>
      <c r="H1690" s="541"/>
      <c r="I1690" s="1049" t="s">
        <v>10418</v>
      </c>
      <c r="J1690" s="525" t="s">
        <v>1678</v>
      </c>
      <c r="K1690" s="718">
        <v>0.96499999999999997</v>
      </c>
      <c r="L1690" s="1032"/>
      <c r="M1690" s="537"/>
      <c r="O1690" s="759"/>
      <c r="P1690" s="760"/>
      <c r="Q1690" s="526"/>
      <c r="R1690" s="527"/>
      <c r="S1690" s="762"/>
      <c r="U1690" s="537"/>
      <c r="W1690" s="534"/>
      <c r="X1690" s="537"/>
      <c r="Y1690" s="765">
        <v>12</v>
      </c>
      <c r="Z1690" s="942" t="s">
        <v>14988</v>
      </c>
      <c r="AA1690" s="531">
        <f>ROUND(ROUND(ROUND(ROUND(F1641*K1690,0)*N1687,0),0)-Y1690,0)</f>
        <v>355</v>
      </c>
      <c r="AB1690" s="539"/>
      <c r="AC1690" s="504"/>
    </row>
    <row r="1691" spans="1:29" ht="16.7" customHeight="1" x14ac:dyDescent="0.15">
      <c r="A1691" s="520">
        <v>22</v>
      </c>
      <c r="B1691" s="520">
        <v>9448</v>
      </c>
      <c r="C1691" s="521" t="s">
        <v>17722</v>
      </c>
      <c r="D1691" s="542"/>
      <c r="E1691" s="534"/>
      <c r="F1691" s="534"/>
      <c r="H1691" s="541"/>
      <c r="I1691" s="1047"/>
      <c r="J1691" s="537"/>
      <c r="L1691" s="1032"/>
      <c r="M1691" s="537"/>
      <c r="O1691" s="1048" t="s">
        <v>10414</v>
      </c>
      <c r="P1691" s="626" t="s">
        <v>16</v>
      </c>
      <c r="Q1691" s="526" t="s">
        <v>1678</v>
      </c>
      <c r="R1691" s="527">
        <v>0.7</v>
      </c>
      <c r="S1691" s="762"/>
      <c r="U1691" s="537"/>
      <c r="W1691" s="534"/>
      <c r="X1691" s="537"/>
      <c r="Y1691" s="534"/>
      <c r="Z1691" s="942"/>
      <c r="AA1691" s="531">
        <f>ROUND(ROUND(ROUND(ROUND(F1641*K1690,0)*N1687,0)*R1691,0)-Y1690,0)</f>
        <v>245</v>
      </c>
      <c r="AB1691" s="539"/>
      <c r="AC1691" s="504"/>
    </row>
    <row r="1692" spans="1:29" ht="16.7" customHeight="1" x14ac:dyDescent="0.15">
      <c r="A1692" s="520">
        <v>22</v>
      </c>
      <c r="B1692" s="520" t="s">
        <v>6733</v>
      </c>
      <c r="C1692" s="521" t="s">
        <v>17723</v>
      </c>
      <c r="D1692" s="542"/>
      <c r="E1692" s="534"/>
      <c r="F1692" s="534"/>
      <c r="H1692" s="541"/>
      <c r="I1692" s="1044"/>
      <c r="J1692" s="544"/>
      <c r="K1692" s="725"/>
      <c r="L1692" s="967"/>
      <c r="M1692" s="544"/>
      <c r="N1692" s="548"/>
      <c r="O1692" s="979"/>
      <c r="P1692" s="626" t="s">
        <v>3833</v>
      </c>
      <c r="Q1692" s="526" t="s">
        <v>1678</v>
      </c>
      <c r="R1692" s="527">
        <v>0.5</v>
      </c>
      <c r="S1692" s="762"/>
      <c r="U1692" s="537"/>
      <c r="W1692" s="534"/>
      <c r="X1692" s="537"/>
      <c r="Y1692" s="534"/>
      <c r="Z1692" s="538"/>
      <c r="AA1692" s="531">
        <f>ROUND(ROUND(ROUND(ROUND(F1641*K1690,0)*N1687,0)*R1692,0)-Y1690,0)</f>
        <v>172</v>
      </c>
      <c r="AB1692" s="539"/>
      <c r="AC1692" s="504"/>
    </row>
    <row r="1693" spans="1:29" ht="16.7" customHeight="1" x14ac:dyDescent="0.15">
      <c r="A1693" s="520">
        <v>22</v>
      </c>
      <c r="B1693" s="520" t="s">
        <v>6735</v>
      </c>
      <c r="C1693" s="521" t="s">
        <v>17724</v>
      </c>
      <c r="D1693" s="542"/>
      <c r="E1693" s="534"/>
      <c r="F1693" s="534"/>
      <c r="H1693" s="541"/>
      <c r="I1693" s="757"/>
      <c r="J1693" s="525"/>
      <c r="K1693" s="758"/>
      <c r="L1693" s="966" t="s">
        <v>14906</v>
      </c>
      <c r="M1693" s="525" t="s">
        <v>1678</v>
      </c>
      <c r="N1693" s="529">
        <v>0.5</v>
      </c>
      <c r="O1693" s="759"/>
      <c r="P1693" s="760"/>
      <c r="Q1693" s="526"/>
      <c r="R1693" s="527"/>
      <c r="S1693" s="762"/>
      <c r="U1693" s="537"/>
      <c r="W1693" s="534"/>
      <c r="X1693" s="537"/>
      <c r="Y1693" s="534"/>
      <c r="Z1693" s="538"/>
      <c r="AA1693" s="531">
        <f>ROUND(ROUND(F1641*N1693,0)-Y1690,0)</f>
        <v>260</v>
      </c>
      <c r="AB1693" s="539"/>
      <c r="AC1693" s="504"/>
    </row>
    <row r="1694" spans="1:29" ht="16.7" customHeight="1" x14ac:dyDescent="0.15">
      <c r="A1694" s="520">
        <v>22</v>
      </c>
      <c r="B1694" s="520" t="s">
        <v>6737</v>
      </c>
      <c r="C1694" s="521" t="s">
        <v>17725</v>
      </c>
      <c r="D1694" s="542"/>
      <c r="E1694" s="534"/>
      <c r="F1694" s="534"/>
      <c r="H1694" s="541"/>
      <c r="J1694" s="537"/>
      <c r="K1694" s="742"/>
      <c r="L1694" s="1032"/>
      <c r="M1694" s="537"/>
      <c r="O1694" s="1048" t="s">
        <v>10414</v>
      </c>
      <c r="P1694" s="626" t="s">
        <v>16</v>
      </c>
      <c r="Q1694" s="526" t="s">
        <v>1678</v>
      </c>
      <c r="R1694" s="527">
        <v>0.7</v>
      </c>
      <c r="S1694" s="762"/>
      <c r="U1694" s="537"/>
      <c r="W1694" s="534"/>
      <c r="X1694" s="537"/>
      <c r="Y1694" s="534"/>
      <c r="Z1694" s="538"/>
      <c r="AA1694" s="531">
        <f>ROUND(ROUND(ROUND(F1641*N1693,0)*R1694,0)-Y1690,0)</f>
        <v>178</v>
      </c>
      <c r="AB1694" s="539"/>
      <c r="AC1694" s="504"/>
    </row>
    <row r="1695" spans="1:29" ht="16.7" customHeight="1" x14ac:dyDescent="0.15">
      <c r="A1695" s="520">
        <v>22</v>
      </c>
      <c r="B1695" s="520" t="s">
        <v>6739</v>
      </c>
      <c r="C1695" s="521" t="s">
        <v>17726</v>
      </c>
      <c r="D1695" s="542"/>
      <c r="E1695" s="534"/>
      <c r="F1695" s="534"/>
      <c r="H1695" s="541"/>
      <c r="I1695" s="763"/>
      <c r="J1695" s="544"/>
      <c r="K1695" s="579"/>
      <c r="L1695" s="1032"/>
      <c r="M1695" s="537"/>
      <c r="O1695" s="979"/>
      <c r="P1695" s="626" t="s">
        <v>3833</v>
      </c>
      <c r="Q1695" s="526" t="s">
        <v>1678</v>
      </c>
      <c r="R1695" s="527">
        <v>0.5</v>
      </c>
      <c r="S1695" s="762"/>
      <c r="U1695" s="537"/>
      <c r="W1695" s="534"/>
      <c r="X1695" s="537"/>
      <c r="Y1695" s="534"/>
      <c r="Z1695" s="538"/>
      <c r="AA1695" s="531">
        <f>ROUND(ROUND(ROUND(F1641*N1693,0)*R1695,0)-Y1690,0)</f>
        <v>124</v>
      </c>
      <c r="AB1695" s="539"/>
      <c r="AC1695" s="504"/>
    </row>
    <row r="1696" spans="1:29" ht="16.7" customHeight="1" x14ac:dyDescent="0.15">
      <c r="A1696" s="520">
        <v>22</v>
      </c>
      <c r="B1696" s="520" t="s">
        <v>6741</v>
      </c>
      <c r="C1696" s="521" t="s">
        <v>17727</v>
      </c>
      <c r="D1696" s="542"/>
      <c r="E1696" s="534"/>
      <c r="F1696" s="534"/>
      <c r="H1696" s="541"/>
      <c r="I1696" s="1049" t="s">
        <v>10418</v>
      </c>
      <c r="J1696" s="525" t="s">
        <v>1678</v>
      </c>
      <c r="K1696" s="718">
        <v>0.96499999999999997</v>
      </c>
      <c r="L1696" s="1032"/>
      <c r="M1696" s="537"/>
      <c r="O1696" s="759"/>
      <c r="P1696" s="760"/>
      <c r="Q1696" s="526"/>
      <c r="R1696" s="527"/>
      <c r="S1696" s="762"/>
      <c r="U1696" s="537"/>
      <c r="W1696" s="534"/>
      <c r="X1696" s="537"/>
      <c r="Y1696" s="534"/>
      <c r="Z1696" s="538"/>
      <c r="AA1696" s="531">
        <f>ROUND(ROUND(ROUND(ROUND(F1641*K1696,0)*N1693,0),0)-Y1690,0)</f>
        <v>250</v>
      </c>
      <c r="AB1696" s="539"/>
      <c r="AC1696" s="504"/>
    </row>
    <row r="1697" spans="1:29" ht="16.7" customHeight="1" x14ac:dyDescent="0.15">
      <c r="A1697" s="520">
        <v>22</v>
      </c>
      <c r="B1697" s="520" t="s">
        <v>6743</v>
      </c>
      <c r="C1697" s="521" t="s">
        <v>17728</v>
      </c>
      <c r="D1697" s="542"/>
      <c r="E1697" s="534"/>
      <c r="F1697" s="534"/>
      <c r="H1697" s="541"/>
      <c r="I1697" s="1047"/>
      <c r="J1697" s="537"/>
      <c r="L1697" s="1032"/>
      <c r="M1697" s="537"/>
      <c r="O1697" s="1048" t="s">
        <v>10414</v>
      </c>
      <c r="P1697" s="626" t="s">
        <v>16</v>
      </c>
      <c r="Q1697" s="526" t="s">
        <v>1678</v>
      </c>
      <c r="R1697" s="527">
        <v>0.7</v>
      </c>
      <c r="S1697" s="762"/>
      <c r="U1697" s="537"/>
      <c r="W1697" s="534"/>
      <c r="X1697" s="537"/>
      <c r="Y1697" s="534"/>
      <c r="Z1697" s="538"/>
      <c r="AA1697" s="531">
        <f>ROUND(ROUND(ROUND(ROUND(F1641*K1696,0)*N1693,0)*R1697,0)-Y1690,0)</f>
        <v>171</v>
      </c>
      <c r="AB1697" s="539"/>
      <c r="AC1697" s="504"/>
    </row>
    <row r="1698" spans="1:29" ht="16.7" customHeight="1" x14ac:dyDescent="0.15">
      <c r="A1698" s="520">
        <v>22</v>
      </c>
      <c r="B1698" s="520" t="s">
        <v>17729</v>
      </c>
      <c r="C1698" s="521" t="s">
        <v>17730</v>
      </c>
      <c r="D1698" s="542"/>
      <c r="E1698" s="534"/>
      <c r="F1698" s="534"/>
      <c r="H1698" s="541"/>
      <c r="I1698" s="1044"/>
      <c r="J1698" s="544"/>
      <c r="K1698" s="725"/>
      <c r="L1698" s="967"/>
      <c r="M1698" s="544"/>
      <c r="N1698" s="548"/>
      <c r="O1698" s="979"/>
      <c r="P1698" s="626" t="s">
        <v>3833</v>
      </c>
      <c r="Q1698" s="526" t="s">
        <v>1678</v>
      </c>
      <c r="R1698" s="527">
        <v>0.5</v>
      </c>
      <c r="S1698" s="764"/>
      <c r="T1698" s="763"/>
      <c r="U1698" s="544"/>
      <c r="V1698" s="548"/>
      <c r="W1698" s="534"/>
      <c r="X1698" s="537"/>
      <c r="Y1698" s="534"/>
      <c r="Z1698" s="538"/>
      <c r="AA1698" s="531">
        <f>ROUND(ROUND(ROUND(ROUND(F1641*K1696,0)*N1693,0)*R1698,0)-Y1690,0)</f>
        <v>119</v>
      </c>
      <c r="AB1698" s="539"/>
      <c r="AC1698" s="504"/>
    </row>
    <row r="1699" spans="1:29" ht="16.7" customHeight="1" x14ac:dyDescent="0.15">
      <c r="A1699" s="520">
        <v>22</v>
      </c>
      <c r="B1699" s="520">
        <v>9455</v>
      </c>
      <c r="C1699" s="521" t="s">
        <v>17731</v>
      </c>
      <c r="D1699" s="542"/>
      <c r="E1699" s="534"/>
      <c r="F1699" s="534"/>
      <c r="H1699" s="541"/>
      <c r="I1699" s="757"/>
      <c r="J1699" s="525"/>
      <c r="K1699" s="758"/>
      <c r="L1699" s="1050" t="s">
        <v>14896</v>
      </c>
      <c r="M1699" s="525" t="s">
        <v>1678</v>
      </c>
      <c r="N1699" s="529">
        <v>0.7</v>
      </c>
      <c r="O1699" s="759"/>
      <c r="P1699" s="760"/>
      <c r="Q1699" s="526"/>
      <c r="R1699" s="527"/>
      <c r="S1699" s="1054" t="s">
        <v>10423</v>
      </c>
      <c r="T1699" s="968" t="s">
        <v>12821</v>
      </c>
      <c r="U1699" s="525" t="s">
        <v>1678</v>
      </c>
      <c r="V1699" s="529">
        <v>0.5</v>
      </c>
      <c r="W1699" s="534"/>
      <c r="X1699" s="537"/>
      <c r="Y1699" s="534"/>
      <c r="Z1699" s="538"/>
      <c r="AA1699" s="531">
        <f>ROUND(ROUND(ROUND(F1641*N1699,0)*V1699,0)-Y1690,0)</f>
        <v>178</v>
      </c>
      <c r="AB1699" s="539"/>
      <c r="AC1699" s="504"/>
    </row>
    <row r="1700" spans="1:29" ht="16.7" customHeight="1" x14ac:dyDescent="0.15">
      <c r="A1700" s="520">
        <v>22</v>
      </c>
      <c r="B1700" s="520">
        <v>9456</v>
      </c>
      <c r="C1700" s="521" t="s">
        <v>17732</v>
      </c>
      <c r="D1700" s="542"/>
      <c r="E1700" s="534"/>
      <c r="F1700" s="534"/>
      <c r="H1700" s="541"/>
      <c r="J1700" s="537"/>
      <c r="K1700" s="742"/>
      <c r="L1700" s="1032"/>
      <c r="M1700" s="537"/>
      <c r="O1700" s="1048" t="s">
        <v>10414</v>
      </c>
      <c r="P1700" s="626" t="s">
        <v>16</v>
      </c>
      <c r="Q1700" s="526" t="s">
        <v>1678</v>
      </c>
      <c r="R1700" s="527">
        <v>0.7</v>
      </c>
      <c r="S1700" s="1051"/>
      <c r="T1700" s="1032"/>
      <c r="U1700" s="537"/>
      <c r="W1700" s="534"/>
      <c r="X1700" s="537"/>
      <c r="Y1700" s="534"/>
      <c r="Z1700" s="538"/>
      <c r="AA1700" s="531">
        <f>ROUND(ROUND(ROUND(ROUND(F1641*N1699,0)*R1700,0)*V1699,0)-Y1690,0)</f>
        <v>121</v>
      </c>
      <c r="AB1700" s="539"/>
      <c r="AC1700" s="504"/>
    </row>
    <row r="1701" spans="1:29" ht="16.7" customHeight="1" x14ac:dyDescent="0.15">
      <c r="A1701" s="520">
        <v>22</v>
      </c>
      <c r="B1701" s="520" t="s">
        <v>17733</v>
      </c>
      <c r="C1701" s="521" t="s">
        <v>17734</v>
      </c>
      <c r="D1701" s="542"/>
      <c r="E1701" s="534"/>
      <c r="F1701" s="534"/>
      <c r="H1701" s="541"/>
      <c r="I1701" s="763"/>
      <c r="J1701" s="544"/>
      <c r="K1701" s="579"/>
      <c r="L1701" s="1032"/>
      <c r="M1701" s="537"/>
      <c r="O1701" s="979"/>
      <c r="P1701" s="626" t="s">
        <v>3833</v>
      </c>
      <c r="Q1701" s="526" t="s">
        <v>1678</v>
      </c>
      <c r="R1701" s="527">
        <v>0.5</v>
      </c>
      <c r="S1701" s="1051"/>
      <c r="T1701" s="1032"/>
      <c r="U1701" s="537"/>
      <c r="W1701" s="534"/>
      <c r="X1701" s="537"/>
      <c r="Y1701" s="534"/>
      <c r="Z1701" s="538"/>
      <c r="AA1701" s="531">
        <f>ROUND(ROUND(ROUND(ROUND(F1641*N1699,0)*R1701,0)*V1699,0)-Y1690,0)</f>
        <v>83</v>
      </c>
      <c r="AB1701" s="539"/>
      <c r="AC1701" s="504"/>
    </row>
    <row r="1702" spans="1:29" ht="16.7" customHeight="1" x14ac:dyDescent="0.15">
      <c r="A1702" s="520">
        <v>22</v>
      </c>
      <c r="B1702" s="520">
        <v>9457</v>
      </c>
      <c r="C1702" s="521" t="s">
        <v>17735</v>
      </c>
      <c r="D1702" s="542"/>
      <c r="E1702" s="534"/>
      <c r="F1702" s="534"/>
      <c r="H1702" s="541"/>
      <c r="I1702" s="1049" t="s">
        <v>10418</v>
      </c>
      <c r="J1702" s="525" t="s">
        <v>1678</v>
      </c>
      <c r="K1702" s="718">
        <v>0.96499999999999997</v>
      </c>
      <c r="L1702" s="1032"/>
      <c r="M1702" s="537"/>
      <c r="O1702" s="759"/>
      <c r="P1702" s="760"/>
      <c r="Q1702" s="526"/>
      <c r="R1702" s="527"/>
      <c r="S1702" s="1051"/>
      <c r="T1702" s="1032"/>
      <c r="U1702" s="537"/>
      <c r="W1702" s="534"/>
      <c r="X1702" s="537"/>
      <c r="Y1702" s="534"/>
      <c r="Z1702" s="538"/>
      <c r="AA1702" s="531">
        <f>ROUND(ROUND(ROUND(ROUND(ROUND(F1641*K1702,0)*N1699,0)*V1699,0),0)-Y1690,0)</f>
        <v>172</v>
      </c>
      <c r="AB1702" s="539"/>
      <c r="AC1702" s="504"/>
    </row>
    <row r="1703" spans="1:29" ht="16.7" customHeight="1" x14ac:dyDescent="0.15">
      <c r="A1703" s="520">
        <v>22</v>
      </c>
      <c r="B1703" s="520">
        <v>9458</v>
      </c>
      <c r="C1703" s="521" t="s">
        <v>17736</v>
      </c>
      <c r="D1703" s="542"/>
      <c r="E1703" s="534"/>
      <c r="F1703" s="534"/>
      <c r="H1703" s="541"/>
      <c r="I1703" s="1047"/>
      <c r="J1703" s="537"/>
      <c r="L1703" s="1032"/>
      <c r="M1703" s="537"/>
      <c r="O1703" s="1048" t="s">
        <v>10414</v>
      </c>
      <c r="P1703" s="626" t="s">
        <v>16</v>
      </c>
      <c r="Q1703" s="526" t="s">
        <v>1678</v>
      </c>
      <c r="R1703" s="527">
        <v>0.7</v>
      </c>
      <c r="S1703" s="1051"/>
      <c r="T1703" s="1032"/>
      <c r="U1703" s="537"/>
      <c r="W1703" s="534"/>
      <c r="X1703" s="537"/>
      <c r="Y1703" s="534"/>
      <c r="Z1703" s="538"/>
      <c r="AA1703" s="531">
        <f>ROUND(ROUND(ROUND(ROUND(ROUND(ROUND(F1641*K1702,0)*N1699,0)*R1703,0)*V1699,0),0)-Y1690,0)</f>
        <v>117</v>
      </c>
      <c r="AB1703" s="539"/>
      <c r="AC1703" s="504"/>
    </row>
    <row r="1704" spans="1:29" ht="16.7" customHeight="1" x14ac:dyDescent="0.15">
      <c r="A1704" s="520">
        <v>22</v>
      </c>
      <c r="B1704" s="520" t="s">
        <v>17737</v>
      </c>
      <c r="C1704" s="521" t="s">
        <v>17738</v>
      </c>
      <c r="D1704" s="542"/>
      <c r="E1704" s="534"/>
      <c r="F1704" s="534"/>
      <c r="H1704" s="541"/>
      <c r="I1704" s="1044"/>
      <c r="J1704" s="544"/>
      <c r="K1704" s="725"/>
      <c r="L1704" s="967"/>
      <c r="M1704" s="544"/>
      <c r="N1704" s="548"/>
      <c r="O1704" s="979"/>
      <c r="P1704" s="626" t="s">
        <v>3833</v>
      </c>
      <c r="Q1704" s="526" t="s">
        <v>1678</v>
      </c>
      <c r="R1704" s="527">
        <v>0.5</v>
      </c>
      <c r="S1704" s="1051"/>
      <c r="T1704" s="1032"/>
      <c r="U1704" s="537"/>
      <c r="W1704" s="534"/>
      <c r="X1704" s="537"/>
      <c r="Y1704" s="534"/>
      <c r="Z1704" s="538"/>
      <c r="AA1704" s="531">
        <f>ROUND(ROUND(ROUND(ROUND(ROUND(ROUND(F1641*K1702,0)*N1699,0)*R1704,0)*V1699,0),0)-Y1690,0)</f>
        <v>80</v>
      </c>
      <c r="AB1704" s="539"/>
      <c r="AC1704" s="504"/>
    </row>
    <row r="1705" spans="1:29" ht="16.7" customHeight="1" x14ac:dyDescent="0.15">
      <c r="A1705" s="520">
        <v>22</v>
      </c>
      <c r="B1705" s="520" t="s">
        <v>17739</v>
      </c>
      <c r="C1705" s="521" t="s">
        <v>17740</v>
      </c>
      <c r="D1705" s="542"/>
      <c r="E1705" s="534"/>
      <c r="F1705" s="534"/>
      <c r="H1705" s="541"/>
      <c r="I1705" s="757"/>
      <c r="J1705" s="525"/>
      <c r="K1705" s="758"/>
      <c r="L1705" s="966" t="s">
        <v>14906</v>
      </c>
      <c r="M1705" s="525" t="s">
        <v>1678</v>
      </c>
      <c r="N1705" s="529">
        <v>0.5</v>
      </c>
      <c r="O1705" s="759"/>
      <c r="P1705" s="760"/>
      <c r="Q1705" s="526"/>
      <c r="R1705" s="527"/>
      <c r="S1705" s="1051"/>
      <c r="T1705" s="1032"/>
      <c r="U1705" s="537"/>
      <c r="W1705" s="534"/>
      <c r="X1705" s="537"/>
      <c r="Y1705" s="534"/>
      <c r="Z1705" s="538"/>
      <c r="AA1705" s="531">
        <f>ROUND(ROUND(ROUND(F1641*N1705,0)*V1699,0)-Y1690,0)</f>
        <v>124</v>
      </c>
      <c r="AB1705" s="539"/>
      <c r="AC1705" s="504"/>
    </row>
    <row r="1706" spans="1:29" ht="16.7" customHeight="1" x14ac:dyDescent="0.15">
      <c r="A1706" s="520">
        <v>22</v>
      </c>
      <c r="B1706" s="520" t="s">
        <v>17741</v>
      </c>
      <c r="C1706" s="521" t="s">
        <v>17742</v>
      </c>
      <c r="D1706" s="542"/>
      <c r="E1706" s="534"/>
      <c r="F1706" s="534"/>
      <c r="H1706" s="541"/>
      <c r="J1706" s="537"/>
      <c r="K1706" s="742"/>
      <c r="L1706" s="1032"/>
      <c r="M1706" s="537"/>
      <c r="O1706" s="1048" t="s">
        <v>10414</v>
      </c>
      <c r="P1706" s="626" t="s">
        <v>16</v>
      </c>
      <c r="Q1706" s="526" t="s">
        <v>1678</v>
      </c>
      <c r="R1706" s="527">
        <v>0.7</v>
      </c>
      <c r="S1706" s="1051"/>
      <c r="T1706" s="1032"/>
      <c r="U1706" s="537"/>
      <c r="W1706" s="534"/>
      <c r="X1706" s="537"/>
      <c r="Y1706" s="534"/>
      <c r="Z1706" s="538"/>
      <c r="AA1706" s="531">
        <f>ROUND(ROUND(ROUND(ROUND(F1641*N1705,0)*R1706,0)*V1699,0)-Y1690,0)</f>
        <v>83</v>
      </c>
      <c r="AB1706" s="539"/>
      <c r="AC1706" s="504"/>
    </row>
    <row r="1707" spans="1:29" ht="16.7" customHeight="1" x14ac:dyDescent="0.15">
      <c r="A1707" s="520">
        <v>22</v>
      </c>
      <c r="B1707" s="520" t="s">
        <v>17743</v>
      </c>
      <c r="C1707" s="521" t="s">
        <v>17744</v>
      </c>
      <c r="D1707" s="542"/>
      <c r="E1707" s="534"/>
      <c r="F1707" s="534"/>
      <c r="H1707" s="541"/>
      <c r="I1707" s="763"/>
      <c r="J1707" s="544"/>
      <c r="K1707" s="579"/>
      <c r="L1707" s="1032"/>
      <c r="M1707" s="537"/>
      <c r="O1707" s="979"/>
      <c r="P1707" s="626" t="s">
        <v>3833</v>
      </c>
      <c r="Q1707" s="526" t="s">
        <v>1678</v>
      </c>
      <c r="R1707" s="527">
        <v>0.5</v>
      </c>
      <c r="S1707" s="1051"/>
      <c r="T1707" s="1032"/>
      <c r="U1707" s="537"/>
      <c r="W1707" s="534"/>
      <c r="X1707" s="537"/>
      <c r="Y1707" s="534"/>
      <c r="Z1707" s="538"/>
      <c r="AA1707" s="531">
        <f>ROUND(ROUND(ROUND(ROUND(F1641*N1705,0)*R1707,0)*V1699,0)-Y1690,0)</f>
        <v>56</v>
      </c>
      <c r="AB1707" s="539"/>
      <c r="AC1707" s="504"/>
    </row>
    <row r="1708" spans="1:29" ht="16.7" customHeight="1" x14ac:dyDescent="0.15">
      <c r="A1708" s="520">
        <v>22</v>
      </c>
      <c r="B1708" s="520" t="s">
        <v>6745</v>
      </c>
      <c r="C1708" s="521" t="s">
        <v>17745</v>
      </c>
      <c r="D1708" s="542"/>
      <c r="E1708" s="534"/>
      <c r="F1708" s="534"/>
      <c r="H1708" s="541"/>
      <c r="I1708" s="1049" t="s">
        <v>10418</v>
      </c>
      <c r="J1708" s="525" t="s">
        <v>1678</v>
      </c>
      <c r="K1708" s="718">
        <v>0.96499999999999997</v>
      </c>
      <c r="L1708" s="1032"/>
      <c r="M1708" s="537"/>
      <c r="O1708" s="759"/>
      <c r="P1708" s="760"/>
      <c r="Q1708" s="526"/>
      <c r="R1708" s="527"/>
      <c r="S1708" s="1051"/>
      <c r="T1708" s="1032"/>
      <c r="U1708" s="537"/>
      <c r="W1708" s="534"/>
      <c r="X1708" s="537"/>
      <c r="Y1708" s="534"/>
      <c r="Z1708" s="538"/>
      <c r="AA1708" s="531">
        <f>ROUND(ROUND(ROUND(ROUND(ROUND(F1641*K1708,0)*N1705,0),0)*V1699,0)-Y1690,0)</f>
        <v>119</v>
      </c>
      <c r="AB1708" s="539"/>
      <c r="AC1708" s="504"/>
    </row>
    <row r="1709" spans="1:29" ht="16.7" customHeight="1" x14ac:dyDescent="0.15">
      <c r="A1709" s="520">
        <v>22</v>
      </c>
      <c r="B1709" s="520" t="s">
        <v>6747</v>
      </c>
      <c r="C1709" s="521" t="s">
        <v>17746</v>
      </c>
      <c r="D1709" s="542"/>
      <c r="E1709" s="534"/>
      <c r="F1709" s="534"/>
      <c r="H1709" s="541"/>
      <c r="I1709" s="1047"/>
      <c r="J1709" s="537"/>
      <c r="L1709" s="1032"/>
      <c r="M1709" s="537"/>
      <c r="O1709" s="1048" t="s">
        <v>10414</v>
      </c>
      <c r="P1709" s="626" t="s">
        <v>16</v>
      </c>
      <c r="Q1709" s="526" t="s">
        <v>1678</v>
      </c>
      <c r="R1709" s="527">
        <v>0.7</v>
      </c>
      <c r="S1709" s="1051"/>
      <c r="T1709" s="1032"/>
      <c r="U1709" s="537"/>
      <c r="W1709" s="534"/>
      <c r="X1709" s="537"/>
      <c r="Y1709" s="534"/>
      <c r="Z1709" s="538"/>
      <c r="AA1709" s="531">
        <f>ROUND(ROUND(ROUND(ROUND(ROUND(F1641*K1708,0)*N1705,0)*R1709,0)*V1699,0)-Y1690,0)</f>
        <v>80</v>
      </c>
      <c r="AB1709" s="539"/>
      <c r="AC1709" s="504"/>
    </row>
    <row r="1710" spans="1:29" ht="16.7" customHeight="1" x14ac:dyDescent="0.15">
      <c r="A1710" s="520">
        <v>22</v>
      </c>
      <c r="B1710" s="520" t="s">
        <v>6749</v>
      </c>
      <c r="C1710" s="521" t="s">
        <v>17747</v>
      </c>
      <c r="D1710" s="542"/>
      <c r="E1710" s="534"/>
      <c r="F1710" s="534"/>
      <c r="H1710" s="541"/>
      <c r="I1710" s="1044"/>
      <c r="J1710" s="544"/>
      <c r="K1710" s="725"/>
      <c r="L1710" s="967"/>
      <c r="M1710" s="544"/>
      <c r="N1710" s="548"/>
      <c r="O1710" s="979"/>
      <c r="P1710" s="626" t="s">
        <v>3833</v>
      </c>
      <c r="Q1710" s="526" t="s">
        <v>1678</v>
      </c>
      <c r="R1710" s="527">
        <v>0.5</v>
      </c>
      <c r="S1710" s="1051"/>
      <c r="T1710" s="967"/>
      <c r="U1710" s="544"/>
      <c r="V1710" s="548"/>
      <c r="W1710" s="534"/>
      <c r="X1710" s="537"/>
      <c r="Y1710" s="534"/>
      <c r="Z1710" s="538"/>
      <c r="AA1710" s="531">
        <f>ROUND(ROUND(ROUND(ROUND(ROUND(F1641*K1708,0)*N1705,0)*R1710,0)*V1699,0)-Y1690,0)</f>
        <v>54</v>
      </c>
      <c r="AB1710" s="539"/>
      <c r="AC1710" s="504"/>
    </row>
    <row r="1711" spans="1:29" ht="16.7" customHeight="1" x14ac:dyDescent="0.15">
      <c r="A1711" s="520">
        <v>22</v>
      </c>
      <c r="B1711" s="520">
        <v>9459</v>
      </c>
      <c r="C1711" s="521" t="s">
        <v>17748</v>
      </c>
      <c r="D1711" s="542"/>
      <c r="E1711" s="534"/>
      <c r="F1711" s="534"/>
      <c r="H1711" s="541"/>
      <c r="I1711" s="757"/>
      <c r="J1711" s="525"/>
      <c r="K1711" s="758"/>
      <c r="L1711" s="1050" t="s">
        <v>14896</v>
      </c>
      <c r="M1711" s="525" t="s">
        <v>1678</v>
      </c>
      <c r="N1711" s="529">
        <v>0.7</v>
      </c>
      <c r="O1711" s="759"/>
      <c r="P1711" s="760"/>
      <c r="Q1711" s="526"/>
      <c r="R1711" s="527"/>
      <c r="S1711" s="1051"/>
      <c r="T1711" s="968" t="s">
        <v>12830</v>
      </c>
      <c r="U1711" s="525" t="s">
        <v>1678</v>
      </c>
      <c r="V1711" s="529">
        <v>0.7</v>
      </c>
      <c r="W1711" s="534"/>
      <c r="X1711" s="537"/>
      <c r="Y1711" s="534"/>
      <c r="Z1711" s="538"/>
      <c r="AA1711" s="531">
        <f>ROUND(ROUND(ROUND(F1641*N1711,0)*V1711,0)-Y1690,0)</f>
        <v>254</v>
      </c>
      <c r="AB1711" s="539"/>
      <c r="AC1711" s="504"/>
    </row>
    <row r="1712" spans="1:29" ht="16.7" customHeight="1" x14ac:dyDescent="0.15">
      <c r="A1712" s="520">
        <v>22</v>
      </c>
      <c r="B1712" s="520">
        <v>9460</v>
      </c>
      <c r="C1712" s="521" t="s">
        <v>17749</v>
      </c>
      <c r="D1712" s="542"/>
      <c r="E1712" s="534"/>
      <c r="F1712" s="534"/>
      <c r="H1712" s="541"/>
      <c r="J1712" s="537"/>
      <c r="K1712" s="742"/>
      <c r="L1712" s="1032"/>
      <c r="M1712" s="537"/>
      <c r="O1712" s="1048" t="s">
        <v>10414</v>
      </c>
      <c r="P1712" s="626" t="s">
        <v>16</v>
      </c>
      <c r="Q1712" s="526" t="s">
        <v>1678</v>
      </c>
      <c r="R1712" s="527">
        <v>0.7</v>
      </c>
      <c r="S1712" s="1051"/>
      <c r="T1712" s="1032"/>
      <c r="U1712" s="537"/>
      <c r="W1712" s="534"/>
      <c r="X1712" s="537"/>
      <c r="Y1712" s="534"/>
      <c r="Z1712" s="538"/>
      <c r="AA1712" s="531">
        <f>ROUND(ROUND(ROUND(ROUND(F1641*N1711,0)*R1712,0)*V1711,0)-Y1690,0)</f>
        <v>174</v>
      </c>
      <c r="AB1712" s="539"/>
      <c r="AC1712" s="504"/>
    </row>
    <row r="1713" spans="1:29" ht="16.7" customHeight="1" x14ac:dyDescent="0.15">
      <c r="A1713" s="520">
        <v>22</v>
      </c>
      <c r="B1713" s="520" t="s">
        <v>6751</v>
      </c>
      <c r="C1713" s="521" t="s">
        <v>17750</v>
      </c>
      <c r="D1713" s="542"/>
      <c r="E1713" s="534"/>
      <c r="F1713" s="534"/>
      <c r="H1713" s="541"/>
      <c r="I1713" s="763"/>
      <c r="J1713" s="544"/>
      <c r="K1713" s="579"/>
      <c r="L1713" s="1032"/>
      <c r="M1713" s="537"/>
      <c r="O1713" s="979"/>
      <c r="P1713" s="626" t="s">
        <v>3833</v>
      </c>
      <c r="Q1713" s="526" t="s">
        <v>1678</v>
      </c>
      <c r="R1713" s="527">
        <v>0.5</v>
      </c>
      <c r="S1713" s="1051"/>
      <c r="T1713" s="1032"/>
      <c r="U1713" s="537"/>
      <c r="W1713" s="534"/>
      <c r="X1713" s="537"/>
      <c r="Y1713" s="534"/>
      <c r="Z1713" s="538"/>
      <c r="AA1713" s="531">
        <f>ROUND(ROUND(ROUND(ROUND(F1641*N1711,0)*R1713,0)*V1711,0)-Y1690,0)</f>
        <v>121</v>
      </c>
      <c r="AB1713" s="539"/>
      <c r="AC1713" s="504"/>
    </row>
    <row r="1714" spans="1:29" ht="16.7" customHeight="1" x14ac:dyDescent="0.15">
      <c r="A1714" s="520">
        <v>22</v>
      </c>
      <c r="B1714" s="520">
        <v>9469</v>
      </c>
      <c r="C1714" s="521" t="s">
        <v>17751</v>
      </c>
      <c r="D1714" s="542"/>
      <c r="E1714" s="534"/>
      <c r="F1714" s="534"/>
      <c r="H1714" s="541"/>
      <c r="I1714" s="1049" t="s">
        <v>10418</v>
      </c>
      <c r="J1714" s="525" t="s">
        <v>1678</v>
      </c>
      <c r="K1714" s="718">
        <v>0.96499999999999997</v>
      </c>
      <c r="L1714" s="1032"/>
      <c r="M1714" s="537"/>
      <c r="O1714" s="759"/>
      <c r="P1714" s="760"/>
      <c r="Q1714" s="526"/>
      <c r="R1714" s="527"/>
      <c r="S1714" s="1051"/>
      <c r="T1714" s="1032"/>
      <c r="U1714" s="537"/>
      <c r="W1714" s="534"/>
      <c r="X1714" s="537"/>
      <c r="Y1714" s="534"/>
      <c r="Z1714" s="538"/>
      <c r="AA1714" s="531">
        <f>ROUND(ROUND(ROUND(ROUND(ROUND(F1641*K1714,0)*N1711,0)*V1711,0),0)-Y1690,0)</f>
        <v>245</v>
      </c>
      <c r="AB1714" s="539"/>
      <c r="AC1714" s="504"/>
    </row>
    <row r="1715" spans="1:29" ht="16.7" customHeight="1" x14ac:dyDescent="0.15">
      <c r="A1715" s="520">
        <v>22</v>
      </c>
      <c r="B1715" s="520">
        <v>9470</v>
      </c>
      <c r="C1715" s="521" t="s">
        <v>17752</v>
      </c>
      <c r="D1715" s="542"/>
      <c r="E1715" s="534"/>
      <c r="F1715" s="534"/>
      <c r="H1715" s="541"/>
      <c r="I1715" s="1047"/>
      <c r="J1715" s="537"/>
      <c r="L1715" s="1032"/>
      <c r="M1715" s="537"/>
      <c r="O1715" s="1048" t="s">
        <v>10414</v>
      </c>
      <c r="P1715" s="626" t="s">
        <v>16</v>
      </c>
      <c r="Q1715" s="526" t="s">
        <v>1678</v>
      </c>
      <c r="R1715" s="527">
        <v>0.7</v>
      </c>
      <c r="S1715" s="1051"/>
      <c r="T1715" s="1032"/>
      <c r="U1715" s="537"/>
      <c r="W1715" s="534"/>
      <c r="X1715" s="537"/>
      <c r="Y1715" s="534"/>
      <c r="Z1715" s="538"/>
      <c r="AA1715" s="531">
        <f>ROUND(ROUND(ROUND(ROUND(ROUND(ROUND(F1641*K1714,0)*N1711,0)*R1715,0)*V1711,0),0)-Y1690,0)</f>
        <v>168</v>
      </c>
      <c r="AB1715" s="539"/>
      <c r="AC1715" s="504"/>
    </row>
    <row r="1716" spans="1:29" ht="16.7" customHeight="1" x14ac:dyDescent="0.15">
      <c r="A1716" s="520">
        <v>22</v>
      </c>
      <c r="B1716" s="520" t="s">
        <v>6753</v>
      </c>
      <c r="C1716" s="521" t="s">
        <v>17753</v>
      </c>
      <c r="D1716" s="542"/>
      <c r="E1716" s="534"/>
      <c r="F1716" s="534"/>
      <c r="H1716" s="541"/>
      <c r="I1716" s="1044"/>
      <c r="J1716" s="544"/>
      <c r="K1716" s="725"/>
      <c r="L1716" s="967"/>
      <c r="M1716" s="544"/>
      <c r="N1716" s="548"/>
      <c r="O1716" s="979"/>
      <c r="P1716" s="626" t="s">
        <v>3833</v>
      </c>
      <c r="Q1716" s="526" t="s">
        <v>1678</v>
      </c>
      <c r="R1716" s="527">
        <v>0.5</v>
      </c>
      <c r="S1716" s="1051"/>
      <c r="T1716" s="1032"/>
      <c r="U1716" s="537"/>
      <c r="W1716" s="534"/>
      <c r="X1716" s="537"/>
      <c r="Y1716" s="534"/>
      <c r="Z1716" s="538"/>
      <c r="AA1716" s="531">
        <f>ROUND(ROUND(ROUND(ROUND(ROUND(ROUND(F1641*K1714,0)*N1711,0)*R1716,0)*V1711,0),0)-Y1690,0)</f>
        <v>117</v>
      </c>
      <c r="AB1716" s="539"/>
      <c r="AC1716" s="504"/>
    </row>
    <row r="1717" spans="1:29" ht="16.7" customHeight="1" x14ac:dyDescent="0.15">
      <c r="A1717" s="520">
        <v>22</v>
      </c>
      <c r="B1717" s="520" t="s">
        <v>6755</v>
      </c>
      <c r="C1717" s="521" t="s">
        <v>17754</v>
      </c>
      <c r="D1717" s="542"/>
      <c r="E1717" s="534"/>
      <c r="F1717" s="534"/>
      <c r="H1717" s="541"/>
      <c r="I1717" s="757"/>
      <c r="J1717" s="525"/>
      <c r="K1717" s="758"/>
      <c r="L1717" s="966" t="s">
        <v>14906</v>
      </c>
      <c r="M1717" s="525" t="s">
        <v>1678</v>
      </c>
      <c r="N1717" s="529">
        <v>0.5</v>
      </c>
      <c r="O1717" s="759"/>
      <c r="P1717" s="760"/>
      <c r="Q1717" s="526"/>
      <c r="R1717" s="527"/>
      <c r="S1717" s="1051"/>
      <c r="T1717" s="1032"/>
      <c r="U1717" s="537"/>
      <c r="W1717" s="534"/>
      <c r="X1717" s="537"/>
      <c r="Y1717" s="534"/>
      <c r="Z1717" s="538"/>
      <c r="AA1717" s="531">
        <f>ROUND(ROUND(ROUND(F1641*N1717,0)*V1711,0)-Y1690,0)</f>
        <v>178</v>
      </c>
      <c r="AB1717" s="539"/>
      <c r="AC1717" s="504"/>
    </row>
    <row r="1718" spans="1:29" ht="16.7" customHeight="1" x14ac:dyDescent="0.15">
      <c r="A1718" s="520">
        <v>22</v>
      </c>
      <c r="B1718" s="520" t="s">
        <v>17755</v>
      </c>
      <c r="C1718" s="521" t="s">
        <v>17756</v>
      </c>
      <c r="D1718" s="542"/>
      <c r="E1718" s="534"/>
      <c r="F1718" s="534"/>
      <c r="H1718" s="541"/>
      <c r="J1718" s="537"/>
      <c r="K1718" s="742"/>
      <c r="L1718" s="1032"/>
      <c r="M1718" s="537"/>
      <c r="O1718" s="1048" t="s">
        <v>10414</v>
      </c>
      <c r="P1718" s="626" t="s">
        <v>16</v>
      </c>
      <c r="Q1718" s="526" t="s">
        <v>1678</v>
      </c>
      <c r="R1718" s="527">
        <v>0.7</v>
      </c>
      <c r="S1718" s="1051"/>
      <c r="T1718" s="1032"/>
      <c r="U1718" s="537"/>
      <c r="W1718" s="534"/>
      <c r="X1718" s="537"/>
      <c r="Y1718" s="534"/>
      <c r="Z1718" s="538"/>
      <c r="AA1718" s="531">
        <f>ROUND(ROUND(ROUND(ROUND(F1641*N1717,0)*R1718,0)*V1711,0)-Y1690,0)</f>
        <v>121</v>
      </c>
      <c r="AB1718" s="539"/>
      <c r="AC1718" s="504"/>
    </row>
    <row r="1719" spans="1:29" ht="16.7" customHeight="1" x14ac:dyDescent="0.15">
      <c r="A1719" s="520">
        <v>22</v>
      </c>
      <c r="B1719" s="520" t="s">
        <v>17757</v>
      </c>
      <c r="C1719" s="521" t="s">
        <v>17758</v>
      </c>
      <c r="D1719" s="542"/>
      <c r="E1719" s="534"/>
      <c r="F1719" s="534"/>
      <c r="H1719" s="541"/>
      <c r="I1719" s="763"/>
      <c r="J1719" s="544"/>
      <c r="K1719" s="579"/>
      <c r="L1719" s="1032"/>
      <c r="M1719" s="537"/>
      <c r="O1719" s="979"/>
      <c r="P1719" s="626" t="s">
        <v>3833</v>
      </c>
      <c r="Q1719" s="526" t="s">
        <v>1678</v>
      </c>
      <c r="R1719" s="527">
        <v>0.5</v>
      </c>
      <c r="S1719" s="1051"/>
      <c r="T1719" s="1032"/>
      <c r="U1719" s="537"/>
      <c r="W1719" s="534"/>
      <c r="X1719" s="537"/>
      <c r="Y1719" s="534"/>
      <c r="Z1719" s="538"/>
      <c r="AA1719" s="531">
        <f>ROUND(ROUND(ROUND(ROUND(F1641*N1717,0)*R1719,0)*V1711,0)-Y1690,0)</f>
        <v>83</v>
      </c>
      <c r="AB1719" s="539"/>
      <c r="AC1719" s="504"/>
    </row>
    <row r="1720" spans="1:29" ht="16.7" customHeight="1" x14ac:dyDescent="0.15">
      <c r="A1720" s="520">
        <v>22</v>
      </c>
      <c r="B1720" s="520" t="s">
        <v>17759</v>
      </c>
      <c r="C1720" s="521" t="s">
        <v>17760</v>
      </c>
      <c r="D1720" s="542"/>
      <c r="E1720" s="534"/>
      <c r="F1720" s="534"/>
      <c r="H1720" s="541"/>
      <c r="I1720" s="1049" t="s">
        <v>10418</v>
      </c>
      <c r="J1720" s="525" t="s">
        <v>1678</v>
      </c>
      <c r="K1720" s="718">
        <v>0.96499999999999997</v>
      </c>
      <c r="L1720" s="1032"/>
      <c r="M1720" s="537"/>
      <c r="O1720" s="759"/>
      <c r="P1720" s="760"/>
      <c r="Q1720" s="526"/>
      <c r="R1720" s="527"/>
      <c r="S1720" s="1051"/>
      <c r="T1720" s="1032"/>
      <c r="U1720" s="537"/>
      <c r="W1720" s="534"/>
      <c r="X1720" s="537"/>
      <c r="Y1720" s="534"/>
      <c r="Z1720" s="538"/>
      <c r="AA1720" s="531">
        <f>ROUND(ROUND(ROUND(ROUND(ROUND(F1641*K1720,0)*N1717,0),0)*V1711,0)-Y1690,0)</f>
        <v>171</v>
      </c>
      <c r="AB1720" s="539"/>
      <c r="AC1720" s="504"/>
    </row>
    <row r="1721" spans="1:29" ht="16.7" customHeight="1" x14ac:dyDescent="0.15">
      <c r="A1721" s="520">
        <v>22</v>
      </c>
      <c r="B1721" s="520" t="s">
        <v>17761</v>
      </c>
      <c r="C1721" s="521" t="s">
        <v>17762</v>
      </c>
      <c r="D1721" s="542"/>
      <c r="E1721" s="534"/>
      <c r="F1721" s="534"/>
      <c r="H1721" s="541"/>
      <c r="I1721" s="1047"/>
      <c r="J1721" s="537"/>
      <c r="L1721" s="1032"/>
      <c r="M1721" s="537"/>
      <c r="O1721" s="1048" t="s">
        <v>10414</v>
      </c>
      <c r="P1721" s="626" t="s">
        <v>16</v>
      </c>
      <c r="Q1721" s="526" t="s">
        <v>1678</v>
      </c>
      <c r="R1721" s="527">
        <v>0.7</v>
      </c>
      <c r="S1721" s="1051"/>
      <c r="T1721" s="1032"/>
      <c r="U1721" s="537"/>
      <c r="W1721" s="534"/>
      <c r="X1721" s="537"/>
      <c r="Y1721" s="534"/>
      <c r="Z1721" s="538"/>
      <c r="AA1721" s="531">
        <f>ROUND(ROUND(ROUND(ROUND(ROUND(F1641*K1720,0)*N1717,0)*R1721,0)*V1711,0)-Y1690,0)</f>
        <v>116</v>
      </c>
      <c r="AB1721" s="539"/>
      <c r="AC1721" s="504"/>
    </row>
    <row r="1722" spans="1:29" ht="16.7" customHeight="1" x14ac:dyDescent="0.15">
      <c r="A1722" s="520">
        <v>22</v>
      </c>
      <c r="B1722" s="520" t="s">
        <v>17763</v>
      </c>
      <c r="C1722" s="521" t="s">
        <v>17764</v>
      </c>
      <c r="D1722" s="542"/>
      <c r="E1722" s="534"/>
      <c r="F1722" s="534"/>
      <c r="H1722" s="541"/>
      <c r="I1722" s="1044"/>
      <c r="J1722" s="544"/>
      <c r="K1722" s="725"/>
      <c r="L1722" s="967"/>
      <c r="M1722" s="544"/>
      <c r="N1722" s="548"/>
      <c r="O1722" s="979"/>
      <c r="P1722" s="626" t="s">
        <v>3833</v>
      </c>
      <c r="Q1722" s="526" t="s">
        <v>1678</v>
      </c>
      <c r="R1722" s="527">
        <v>0.5</v>
      </c>
      <c r="S1722" s="1052"/>
      <c r="T1722" s="967"/>
      <c r="U1722" s="544"/>
      <c r="V1722" s="548"/>
      <c r="W1722" s="534"/>
      <c r="X1722" s="537"/>
      <c r="Y1722" s="534"/>
      <c r="Z1722" s="538"/>
      <c r="AA1722" s="531">
        <f>ROUND(ROUND(ROUND(ROUND(ROUND(F1641*K1720,0)*N1717,0)*R1722,0)*V1711,0)-Y1690,0)</f>
        <v>80</v>
      </c>
      <c r="AB1722" s="539"/>
      <c r="AC1722" s="504"/>
    </row>
    <row r="1723" spans="1:29" ht="16.7" customHeight="1" x14ac:dyDescent="0.15">
      <c r="A1723" s="520">
        <v>22</v>
      </c>
      <c r="B1723" s="520" t="s">
        <v>17765</v>
      </c>
      <c r="C1723" s="521" t="s">
        <v>17766</v>
      </c>
      <c r="D1723" s="542"/>
      <c r="E1723" s="534"/>
      <c r="F1723" s="534"/>
      <c r="H1723" s="541"/>
      <c r="I1723" s="757"/>
      <c r="J1723" s="525"/>
      <c r="K1723" s="758"/>
      <c r="L1723" s="966" t="s">
        <v>14896</v>
      </c>
      <c r="M1723" s="525" t="s">
        <v>1678</v>
      </c>
      <c r="N1723" s="529">
        <v>0.7</v>
      </c>
      <c r="O1723" s="759"/>
      <c r="P1723" s="760"/>
      <c r="Q1723" s="526"/>
      <c r="R1723" s="527"/>
      <c r="S1723" s="1054" t="s">
        <v>14959</v>
      </c>
      <c r="T1723" s="968" t="s">
        <v>12840</v>
      </c>
      <c r="U1723" s="525" t="s">
        <v>1678</v>
      </c>
      <c r="V1723" s="529">
        <v>0.7</v>
      </c>
      <c r="W1723" s="534"/>
      <c r="X1723" s="537"/>
      <c r="Y1723" s="534"/>
      <c r="Z1723" s="538"/>
      <c r="AA1723" s="531">
        <f>ROUND(ROUND(ROUND(F1641*N1723,0)*V1723,0)-Y1690,0)</f>
        <v>254</v>
      </c>
      <c r="AB1723" s="539"/>
      <c r="AC1723" s="504"/>
    </row>
    <row r="1724" spans="1:29" ht="16.7" customHeight="1" x14ac:dyDescent="0.15">
      <c r="A1724" s="520">
        <v>22</v>
      </c>
      <c r="B1724" s="520" t="s">
        <v>6757</v>
      </c>
      <c r="C1724" s="521" t="s">
        <v>17767</v>
      </c>
      <c r="D1724" s="542"/>
      <c r="E1724" s="534"/>
      <c r="F1724" s="534"/>
      <c r="H1724" s="541"/>
      <c r="J1724" s="537"/>
      <c r="K1724" s="742"/>
      <c r="L1724" s="1032"/>
      <c r="M1724" s="537"/>
      <c r="O1724" s="1048" t="s">
        <v>10414</v>
      </c>
      <c r="P1724" s="626" t="s">
        <v>16</v>
      </c>
      <c r="Q1724" s="526" t="s">
        <v>1678</v>
      </c>
      <c r="R1724" s="527">
        <v>0.7</v>
      </c>
      <c r="S1724" s="1055"/>
      <c r="T1724" s="1032"/>
      <c r="U1724" s="537"/>
      <c r="W1724" s="534"/>
      <c r="X1724" s="537"/>
      <c r="Y1724" s="534"/>
      <c r="Z1724" s="538"/>
      <c r="AA1724" s="531">
        <f>ROUND(ROUND(ROUND(ROUND(F1641*N1723,0)*R1724,0)*V1723,0)-Y1690,0)</f>
        <v>174</v>
      </c>
      <c r="AB1724" s="539"/>
      <c r="AC1724" s="504"/>
    </row>
    <row r="1725" spans="1:29" ht="16.7" customHeight="1" x14ac:dyDescent="0.15">
      <c r="A1725" s="520">
        <v>22</v>
      </c>
      <c r="B1725" s="520" t="s">
        <v>6759</v>
      </c>
      <c r="C1725" s="521" t="s">
        <v>17768</v>
      </c>
      <c r="D1725" s="542"/>
      <c r="E1725" s="534"/>
      <c r="F1725" s="534"/>
      <c r="H1725" s="541"/>
      <c r="I1725" s="763"/>
      <c r="J1725" s="544"/>
      <c r="K1725" s="579"/>
      <c r="L1725" s="1032"/>
      <c r="M1725" s="537"/>
      <c r="O1725" s="979"/>
      <c r="P1725" s="626" t="s">
        <v>3833</v>
      </c>
      <c r="Q1725" s="526" t="s">
        <v>1678</v>
      </c>
      <c r="R1725" s="527">
        <v>0.5</v>
      </c>
      <c r="S1725" s="1055"/>
      <c r="T1725" s="1032"/>
      <c r="U1725" s="537"/>
      <c r="W1725" s="534"/>
      <c r="X1725" s="537"/>
      <c r="Y1725" s="534"/>
      <c r="Z1725" s="538"/>
      <c r="AA1725" s="531">
        <f>ROUND(ROUND(ROUND(ROUND(F1641*N1723,0)*R1725,0)*V1723,0)-Y1690,0)</f>
        <v>121</v>
      </c>
      <c r="AB1725" s="539"/>
      <c r="AC1725" s="504"/>
    </row>
    <row r="1726" spans="1:29" ht="16.7" customHeight="1" x14ac:dyDescent="0.15">
      <c r="A1726" s="520">
        <v>22</v>
      </c>
      <c r="B1726" s="520" t="s">
        <v>6761</v>
      </c>
      <c r="C1726" s="521" t="s">
        <v>17769</v>
      </c>
      <c r="D1726" s="542"/>
      <c r="E1726" s="534"/>
      <c r="F1726" s="534"/>
      <c r="H1726" s="541"/>
      <c r="I1726" s="1049" t="s">
        <v>10418</v>
      </c>
      <c r="J1726" s="525" t="s">
        <v>1678</v>
      </c>
      <c r="K1726" s="718">
        <v>0.96499999999999997</v>
      </c>
      <c r="L1726" s="1032"/>
      <c r="M1726" s="537"/>
      <c r="O1726" s="759"/>
      <c r="P1726" s="760"/>
      <c r="Q1726" s="526"/>
      <c r="R1726" s="527"/>
      <c r="S1726" s="1055"/>
      <c r="T1726" s="1032"/>
      <c r="U1726" s="537"/>
      <c r="W1726" s="534"/>
      <c r="X1726" s="537"/>
      <c r="Y1726" s="534"/>
      <c r="Z1726" s="538"/>
      <c r="AA1726" s="531">
        <f>ROUND(ROUND(ROUND(ROUND(ROUND(F1641*K1726,0)*N1723,0)*V1723,0),0)-Y1690,0)</f>
        <v>245</v>
      </c>
      <c r="AB1726" s="539"/>
      <c r="AC1726" s="504"/>
    </row>
    <row r="1727" spans="1:29" ht="16.7" customHeight="1" x14ac:dyDescent="0.15">
      <c r="A1727" s="520">
        <v>22</v>
      </c>
      <c r="B1727" s="520" t="s">
        <v>6763</v>
      </c>
      <c r="C1727" s="521" t="s">
        <v>17770</v>
      </c>
      <c r="D1727" s="542"/>
      <c r="E1727" s="534"/>
      <c r="F1727" s="534"/>
      <c r="H1727" s="541"/>
      <c r="I1727" s="1047"/>
      <c r="J1727" s="537"/>
      <c r="L1727" s="1032"/>
      <c r="M1727" s="537"/>
      <c r="O1727" s="1048" t="s">
        <v>10414</v>
      </c>
      <c r="P1727" s="626" t="s">
        <v>16</v>
      </c>
      <c r="Q1727" s="526" t="s">
        <v>1678</v>
      </c>
      <c r="R1727" s="527">
        <v>0.7</v>
      </c>
      <c r="S1727" s="1055"/>
      <c r="T1727" s="1032"/>
      <c r="U1727" s="537"/>
      <c r="W1727" s="534"/>
      <c r="X1727" s="537"/>
      <c r="Y1727" s="534"/>
      <c r="Z1727" s="538"/>
      <c r="AA1727" s="531">
        <f>ROUND(ROUND(ROUND(ROUND(ROUND(ROUND(F1641*K1726,0)*N1723,0)*R1727,0)*V1723,0),0)-Y1690,0)</f>
        <v>168</v>
      </c>
      <c r="AB1727" s="539"/>
      <c r="AC1727" s="504"/>
    </row>
    <row r="1728" spans="1:29" ht="16.7" customHeight="1" x14ac:dyDescent="0.15">
      <c r="A1728" s="520">
        <v>22</v>
      </c>
      <c r="B1728" s="520" t="s">
        <v>6765</v>
      </c>
      <c r="C1728" s="521" t="s">
        <v>17771</v>
      </c>
      <c r="D1728" s="542"/>
      <c r="E1728" s="534"/>
      <c r="F1728" s="534"/>
      <c r="H1728" s="541"/>
      <c r="I1728" s="1044"/>
      <c r="J1728" s="544"/>
      <c r="K1728" s="725"/>
      <c r="L1728" s="967"/>
      <c r="M1728" s="544"/>
      <c r="N1728" s="548"/>
      <c r="O1728" s="979"/>
      <c r="P1728" s="626" t="s">
        <v>3833</v>
      </c>
      <c r="Q1728" s="526" t="s">
        <v>1678</v>
      </c>
      <c r="R1728" s="527">
        <v>0.5</v>
      </c>
      <c r="S1728" s="1055"/>
      <c r="T1728" s="1032"/>
      <c r="U1728" s="537"/>
      <c r="W1728" s="534"/>
      <c r="X1728" s="537"/>
      <c r="Y1728" s="534"/>
      <c r="Z1728" s="538"/>
      <c r="AA1728" s="531">
        <f>ROUND(ROUND(ROUND(ROUND(ROUND(ROUND(F1641*K1726,0)*N1723,0)*R1728,0)*V1723,0),0)-Y1690,0)</f>
        <v>117</v>
      </c>
      <c r="AB1728" s="539"/>
      <c r="AC1728" s="504"/>
    </row>
    <row r="1729" spans="1:29" ht="16.7" customHeight="1" x14ac:dyDescent="0.15">
      <c r="A1729" s="520">
        <v>22</v>
      </c>
      <c r="B1729" s="520" t="s">
        <v>6767</v>
      </c>
      <c r="C1729" s="521" t="s">
        <v>17772</v>
      </c>
      <c r="D1729" s="542"/>
      <c r="E1729" s="534"/>
      <c r="F1729" s="534"/>
      <c r="H1729" s="541"/>
      <c r="I1729" s="757"/>
      <c r="J1729" s="525"/>
      <c r="K1729" s="758"/>
      <c r="L1729" s="966" t="s">
        <v>14906</v>
      </c>
      <c r="M1729" s="525" t="s">
        <v>1678</v>
      </c>
      <c r="N1729" s="529">
        <v>0.5</v>
      </c>
      <c r="O1729" s="759"/>
      <c r="P1729" s="760"/>
      <c r="Q1729" s="526"/>
      <c r="R1729" s="527"/>
      <c r="S1729" s="1055"/>
      <c r="T1729" s="1032"/>
      <c r="U1729" s="537"/>
      <c r="W1729" s="534"/>
      <c r="X1729" s="537"/>
      <c r="Y1729" s="534"/>
      <c r="Z1729" s="538"/>
      <c r="AA1729" s="531">
        <f>ROUND(ROUND(ROUND(F1641*N1729,0)*V1723,0)-Y1690,0)</f>
        <v>178</v>
      </c>
      <c r="AB1729" s="539"/>
      <c r="AC1729" s="504"/>
    </row>
    <row r="1730" spans="1:29" ht="16.7" customHeight="1" x14ac:dyDescent="0.15">
      <c r="A1730" s="520">
        <v>22</v>
      </c>
      <c r="B1730" s="520" t="s">
        <v>17773</v>
      </c>
      <c r="C1730" s="521" t="s">
        <v>17774</v>
      </c>
      <c r="D1730" s="542"/>
      <c r="E1730" s="534"/>
      <c r="F1730" s="534"/>
      <c r="H1730" s="541"/>
      <c r="J1730" s="537"/>
      <c r="K1730" s="742"/>
      <c r="L1730" s="1032"/>
      <c r="M1730" s="537"/>
      <c r="O1730" s="1048" t="s">
        <v>10414</v>
      </c>
      <c r="P1730" s="626" t="s">
        <v>16</v>
      </c>
      <c r="Q1730" s="526" t="s">
        <v>1678</v>
      </c>
      <c r="R1730" s="527">
        <v>0.7</v>
      </c>
      <c r="S1730" s="1055"/>
      <c r="T1730" s="1032"/>
      <c r="U1730" s="537"/>
      <c r="W1730" s="534"/>
      <c r="X1730" s="537"/>
      <c r="Y1730" s="534"/>
      <c r="Z1730" s="538"/>
      <c r="AA1730" s="531">
        <f>ROUND(ROUND(ROUND(ROUND(F1641*N1729,0)*R1730,0)*V1723,0)-Y1690,0)</f>
        <v>121</v>
      </c>
      <c r="AB1730" s="539"/>
      <c r="AC1730" s="504"/>
    </row>
    <row r="1731" spans="1:29" ht="16.7" customHeight="1" x14ac:dyDescent="0.15">
      <c r="A1731" s="520">
        <v>22</v>
      </c>
      <c r="B1731" s="520" t="s">
        <v>17775</v>
      </c>
      <c r="C1731" s="521" t="s">
        <v>17776</v>
      </c>
      <c r="D1731" s="542"/>
      <c r="E1731" s="534"/>
      <c r="F1731" s="534"/>
      <c r="H1731" s="541"/>
      <c r="I1731" s="763"/>
      <c r="J1731" s="544"/>
      <c r="K1731" s="579"/>
      <c r="L1731" s="1032"/>
      <c r="M1731" s="537"/>
      <c r="O1731" s="979"/>
      <c r="P1731" s="626" t="s">
        <v>3833</v>
      </c>
      <c r="Q1731" s="526" t="s">
        <v>1678</v>
      </c>
      <c r="R1731" s="527">
        <v>0.5</v>
      </c>
      <c r="S1731" s="1055"/>
      <c r="T1731" s="1032"/>
      <c r="U1731" s="537"/>
      <c r="W1731" s="534"/>
      <c r="X1731" s="537"/>
      <c r="Y1731" s="534"/>
      <c r="Z1731" s="538"/>
      <c r="AA1731" s="531">
        <f>ROUND(ROUND(ROUND(ROUND(F1641*N1729,0)*R1731,0)*V1723,0)-Y1690,0)</f>
        <v>83</v>
      </c>
      <c r="AB1731" s="539"/>
      <c r="AC1731" s="504"/>
    </row>
    <row r="1732" spans="1:29" ht="16.7" customHeight="1" x14ac:dyDescent="0.15">
      <c r="A1732" s="520">
        <v>22</v>
      </c>
      <c r="B1732" s="520" t="s">
        <v>17777</v>
      </c>
      <c r="C1732" s="521" t="s">
        <v>17778</v>
      </c>
      <c r="D1732" s="542"/>
      <c r="E1732" s="534"/>
      <c r="F1732" s="534"/>
      <c r="H1732" s="541"/>
      <c r="I1732" s="1049" t="s">
        <v>10418</v>
      </c>
      <c r="J1732" s="525" t="s">
        <v>1678</v>
      </c>
      <c r="K1732" s="718">
        <v>0.96499999999999997</v>
      </c>
      <c r="L1732" s="1032"/>
      <c r="M1732" s="537"/>
      <c r="O1732" s="759"/>
      <c r="P1732" s="760"/>
      <c r="Q1732" s="526"/>
      <c r="R1732" s="527"/>
      <c r="S1732" s="1055"/>
      <c r="T1732" s="1032"/>
      <c r="U1732" s="537"/>
      <c r="W1732" s="534"/>
      <c r="X1732" s="537"/>
      <c r="Y1732" s="534"/>
      <c r="Z1732" s="538"/>
      <c r="AA1732" s="531">
        <f>ROUND(ROUND(ROUND(ROUND(ROUND(F1641*K1732,0)*N1729,0),0)*V1723,0)-Y1690,0)</f>
        <v>171</v>
      </c>
      <c r="AB1732" s="539"/>
      <c r="AC1732" s="504"/>
    </row>
    <row r="1733" spans="1:29" ht="16.7" customHeight="1" x14ac:dyDescent="0.15">
      <c r="A1733" s="520">
        <v>22</v>
      </c>
      <c r="B1733" s="520" t="s">
        <v>17779</v>
      </c>
      <c r="C1733" s="521" t="s">
        <v>17780</v>
      </c>
      <c r="D1733" s="542"/>
      <c r="E1733" s="534"/>
      <c r="F1733" s="534"/>
      <c r="H1733" s="541"/>
      <c r="I1733" s="1047"/>
      <c r="J1733" s="537"/>
      <c r="L1733" s="1032"/>
      <c r="M1733" s="537"/>
      <c r="O1733" s="1048" t="s">
        <v>10414</v>
      </c>
      <c r="P1733" s="626" t="s">
        <v>16</v>
      </c>
      <c r="Q1733" s="526" t="s">
        <v>1678</v>
      </c>
      <c r="R1733" s="527">
        <v>0.7</v>
      </c>
      <c r="S1733" s="1055"/>
      <c r="T1733" s="1032"/>
      <c r="U1733" s="537"/>
      <c r="W1733" s="534"/>
      <c r="X1733" s="537"/>
      <c r="Y1733" s="534"/>
      <c r="Z1733" s="538"/>
      <c r="AA1733" s="531">
        <f>ROUND(ROUND(ROUND(ROUND(ROUND(F1641*K1732,0)*N1729,0)*R1733,0)*V1723,0)-Y1690,0)</f>
        <v>116</v>
      </c>
      <c r="AB1733" s="539"/>
      <c r="AC1733" s="504"/>
    </row>
    <row r="1734" spans="1:29" ht="16.7" customHeight="1" x14ac:dyDescent="0.15">
      <c r="A1734" s="520">
        <v>22</v>
      </c>
      <c r="B1734" s="520" t="s">
        <v>17781</v>
      </c>
      <c r="C1734" s="521" t="s">
        <v>17782</v>
      </c>
      <c r="D1734" s="557"/>
      <c r="E1734" s="550"/>
      <c r="F1734" s="550"/>
      <c r="G1734" s="650"/>
      <c r="H1734" s="558"/>
      <c r="I1734" s="1044"/>
      <c r="J1734" s="544"/>
      <c r="K1734" s="725"/>
      <c r="L1734" s="967"/>
      <c r="M1734" s="544"/>
      <c r="N1734" s="548"/>
      <c r="O1734" s="979"/>
      <c r="P1734" s="626" t="s">
        <v>3833</v>
      </c>
      <c r="Q1734" s="526" t="s">
        <v>1678</v>
      </c>
      <c r="R1734" s="527">
        <v>0.5</v>
      </c>
      <c r="S1734" s="1052"/>
      <c r="T1734" s="967"/>
      <c r="U1734" s="544"/>
      <c r="V1734" s="548"/>
      <c r="W1734" s="550"/>
      <c r="X1734" s="544"/>
      <c r="Y1734" s="550"/>
      <c r="Z1734" s="553"/>
      <c r="AA1734" s="531">
        <f>ROUND(ROUND(ROUND(ROUND(ROUND(F1641*K1732,0)*N1729,0)*R1734,0)*V1723,0)-Y1690,0)</f>
        <v>80</v>
      </c>
      <c r="AB1734" s="559"/>
      <c r="AC1734" s="504"/>
    </row>
    <row r="1735" spans="1:29" ht="16.7" customHeight="1" x14ac:dyDescent="0.15">
      <c r="A1735" s="520">
        <v>22</v>
      </c>
      <c r="B1735" s="520">
        <v>9731</v>
      </c>
      <c r="C1735" s="521" t="s">
        <v>17783</v>
      </c>
      <c r="D1735" s="560"/>
      <c r="E1735" s="522"/>
      <c r="F1735" s="936" t="s">
        <v>10640</v>
      </c>
      <c r="G1735" s="947"/>
      <c r="H1735" s="941"/>
      <c r="I1735" s="757"/>
      <c r="J1735" s="525"/>
      <c r="K1735" s="758"/>
      <c r="L1735" s="1050" t="s">
        <v>14896</v>
      </c>
      <c r="M1735" s="525" t="s">
        <v>1678</v>
      </c>
      <c r="N1735" s="529">
        <v>0.7</v>
      </c>
      <c r="O1735" s="759"/>
      <c r="P1735" s="760"/>
      <c r="Q1735" s="526"/>
      <c r="R1735" s="527"/>
      <c r="S1735" s="761"/>
      <c r="T1735" s="757"/>
      <c r="U1735" s="525"/>
      <c r="V1735" s="529"/>
      <c r="W1735" s="522"/>
      <c r="X1735" s="525"/>
      <c r="Y1735" s="522"/>
      <c r="Z1735" s="530"/>
      <c r="AA1735" s="531">
        <f>ROUND(F1737*N1735,0)</f>
        <v>341</v>
      </c>
      <c r="AB1735" s="532"/>
      <c r="AC1735" s="504"/>
    </row>
    <row r="1736" spans="1:29" ht="16.7" customHeight="1" x14ac:dyDescent="0.15">
      <c r="A1736" s="520">
        <v>22</v>
      </c>
      <c r="B1736" s="520">
        <v>9732</v>
      </c>
      <c r="C1736" s="521" t="s">
        <v>17784</v>
      </c>
      <c r="D1736" s="542"/>
      <c r="E1736" s="534"/>
      <c r="F1736" s="937"/>
      <c r="G1736" s="948"/>
      <c r="H1736" s="942"/>
      <c r="J1736" s="537"/>
      <c r="K1736" s="742"/>
      <c r="L1736" s="1032"/>
      <c r="M1736" s="537"/>
      <c r="O1736" s="1048" t="s">
        <v>10414</v>
      </c>
      <c r="P1736" s="626" t="s">
        <v>16</v>
      </c>
      <c r="Q1736" s="526" t="s">
        <v>1678</v>
      </c>
      <c r="R1736" s="527">
        <v>0.7</v>
      </c>
      <c r="S1736" s="762"/>
      <c r="U1736" s="537"/>
      <c r="W1736" s="534"/>
      <c r="X1736" s="537"/>
      <c r="Y1736" s="534"/>
      <c r="Z1736" s="538"/>
      <c r="AA1736" s="531">
        <f>ROUND(ROUND(F1737*N1735,0)*R1736,0)</f>
        <v>239</v>
      </c>
      <c r="AB1736" s="539"/>
      <c r="AC1736" s="504"/>
    </row>
    <row r="1737" spans="1:29" ht="16.7" customHeight="1" x14ac:dyDescent="0.15">
      <c r="A1737" s="520">
        <v>22</v>
      </c>
      <c r="B1737" s="520" t="s">
        <v>17785</v>
      </c>
      <c r="C1737" s="521" t="s">
        <v>17786</v>
      </c>
      <c r="D1737" s="542"/>
      <c r="E1737" s="534"/>
      <c r="F1737" s="1034">
        <f>'6生活介護(基本)'!F873</f>
        <v>487</v>
      </c>
      <c r="G1737" s="1035"/>
      <c r="H1737" s="541" t="s">
        <v>9</v>
      </c>
      <c r="I1737" s="763"/>
      <c r="J1737" s="544"/>
      <c r="K1737" s="579"/>
      <c r="L1737" s="1032"/>
      <c r="M1737" s="537"/>
      <c r="O1737" s="979"/>
      <c r="P1737" s="626" t="s">
        <v>3833</v>
      </c>
      <c r="Q1737" s="526" t="s">
        <v>1678</v>
      </c>
      <c r="R1737" s="527">
        <v>0.5</v>
      </c>
      <c r="S1737" s="762"/>
      <c r="U1737" s="537"/>
      <c r="W1737" s="534"/>
      <c r="X1737" s="537"/>
      <c r="Y1737" s="534"/>
      <c r="Z1737" s="538"/>
      <c r="AA1737" s="531">
        <f>ROUND(ROUND(F1737*N1735,0)*R1737,0)</f>
        <v>171</v>
      </c>
      <c r="AB1737" s="539"/>
      <c r="AC1737" s="504"/>
    </row>
    <row r="1738" spans="1:29" ht="16.7" customHeight="1" x14ac:dyDescent="0.15">
      <c r="A1738" s="520">
        <v>22</v>
      </c>
      <c r="B1738" s="520">
        <v>9733</v>
      </c>
      <c r="C1738" s="521" t="s">
        <v>17787</v>
      </c>
      <c r="D1738" s="542"/>
      <c r="E1738" s="534"/>
      <c r="F1738" s="534"/>
      <c r="H1738" s="541"/>
      <c r="I1738" s="1049" t="s">
        <v>10418</v>
      </c>
      <c r="J1738" s="525" t="s">
        <v>1678</v>
      </c>
      <c r="K1738" s="718">
        <v>0.96499999999999997</v>
      </c>
      <c r="L1738" s="1032"/>
      <c r="M1738" s="537"/>
      <c r="O1738" s="759"/>
      <c r="P1738" s="760"/>
      <c r="Q1738" s="526"/>
      <c r="R1738" s="527"/>
      <c r="S1738" s="762"/>
      <c r="U1738" s="537"/>
      <c r="W1738" s="534"/>
      <c r="X1738" s="537"/>
      <c r="Y1738" s="534"/>
      <c r="Z1738" s="538"/>
      <c r="AA1738" s="531">
        <f>ROUND(ROUND(ROUND(F1737*K1738,0)*N1735,0),0)</f>
        <v>329</v>
      </c>
      <c r="AB1738" s="539"/>
      <c r="AC1738" s="504"/>
    </row>
    <row r="1739" spans="1:29" ht="16.7" customHeight="1" x14ac:dyDescent="0.15">
      <c r="A1739" s="520">
        <v>22</v>
      </c>
      <c r="B1739" s="520">
        <v>9734</v>
      </c>
      <c r="C1739" s="521" t="s">
        <v>17788</v>
      </c>
      <c r="D1739" s="542"/>
      <c r="E1739" s="534"/>
      <c r="F1739" s="534"/>
      <c r="H1739" s="541"/>
      <c r="I1739" s="1047"/>
      <c r="J1739" s="537"/>
      <c r="L1739" s="1032"/>
      <c r="M1739" s="537"/>
      <c r="O1739" s="1048" t="s">
        <v>10414</v>
      </c>
      <c r="P1739" s="626" t="s">
        <v>16</v>
      </c>
      <c r="Q1739" s="526" t="s">
        <v>1678</v>
      </c>
      <c r="R1739" s="527">
        <v>0.7</v>
      </c>
      <c r="S1739" s="762"/>
      <c r="U1739" s="537"/>
      <c r="W1739" s="534"/>
      <c r="X1739" s="537"/>
      <c r="Y1739" s="534"/>
      <c r="Z1739" s="538"/>
      <c r="AA1739" s="531">
        <f>ROUND(ROUND(ROUND(F1737*K1738,0)*N1735,0)*R1739,0)</f>
        <v>230</v>
      </c>
      <c r="AB1739" s="539"/>
      <c r="AC1739" s="504"/>
    </row>
    <row r="1740" spans="1:29" ht="16.7" customHeight="1" x14ac:dyDescent="0.15">
      <c r="A1740" s="520">
        <v>22</v>
      </c>
      <c r="B1740" s="520" t="s">
        <v>6865</v>
      </c>
      <c r="C1740" s="521" t="s">
        <v>17789</v>
      </c>
      <c r="D1740" s="542"/>
      <c r="E1740" s="534"/>
      <c r="F1740" s="534"/>
      <c r="H1740" s="541"/>
      <c r="I1740" s="1044"/>
      <c r="J1740" s="544"/>
      <c r="K1740" s="725"/>
      <c r="L1740" s="967"/>
      <c r="M1740" s="544"/>
      <c r="N1740" s="548"/>
      <c r="O1740" s="979"/>
      <c r="P1740" s="626" t="s">
        <v>3833</v>
      </c>
      <c r="Q1740" s="526" t="s">
        <v>1678</v>
      </c>
      <c r="R1740" s="527">
        <v>0.5</v>
      </c>
      <c r="S1740" s="762"/>
      <c r="U1740" s="537"/>
      <c r="W1740" s="534"/>
      <c r="X1740" s="537"/>
      <c r="Y1740" s="534"/>
      <c r="Z1740" s="538"/>
      <c r="AA1740" s="531">
        <f>ROUND(ROUND(ROUND(F1737*K1738,0)*N1735,0)*R1740,0)</f>
        <v>165</v>
      </c>
      <c r="AB1740" s="539"/>
      <c r="AC1740" s="504"/>
    </row>
    <row r="1741" spans="1:29" ht="16.7" customHeight="1" x14ac:dyDescent="0.15">
      <c r="A1741" s="520">
        <v>22</v>
      </c>
      <c r="B1741" s="520" t="s">
        <v>6867</v>
      </c>
      <c r="C1741" s="521" t="s">
        <v>17790</v>
      </c>
      <c r="D1741" s="542"/>
      <c r="E1741" s="534"/>
      <c r="F1741" s="534"/>
      <c r="H1741" s="541"/>
      <c r="I1741" s="757"/>
      <c r="J1741" s="525"/>
      <c r="K1741" s="758"/>
      <c r="L1741" s="966" t="s">
        <v>14906</v>
      </c>
      <c r="M1741" s="525" t="s">
        <v>1678</v>
      </c>
      <c r="N1741" s="529">
        <v>0.5</v>
      </c>
      <c r="O1741" s="759"/>
      <c r="P1741" s="760"/>
      <c r="Q1741" s="526"/>
      <c r="R1741" s="527"/>
      <c r="S1741" s="762"/>
      <c r="U1741" s="537"/>
      <c r="W1741" s="534"/>
      <c r="X1741" s="537"/>
      <c r="Y1741" s="534"/>
      <c r="Z1741" s="538"/>
      <c r="AA1741" s="531">
        <f>ROUND(F1737*N1741,0)</f>
        <v>244</v>
      </c>
      <c r="AB1741" s="539"/>
      <c r="AC1741" s="504"/>
    </row>
    <row r="1742" spans="1:29" ht="16.7" customHeight="1" x14ac:dyDescent="0.15">
      <c r="A1742" s="520">
        <v>22</v>
      </c>
      <c r="B1742" s="520" t="s">
        <v>6869</v>
      </c>
      <c r="C1742" s="521" t="s">
        <v>17791</v>
      </c>
      <c r="D1742" s="542"/>
      <c r="E1742" s="534"/>
      <c r="F1742" s="534"/>
      <c r="H1742" s="541"/>
      <c r="J1742" s="537"/>
      <c r="K1742" s="742"/>
      <c r="L1742" s="1032"/>
      <c r="M1742" s="537"/>
      <c r="O1742" s="1048" t="s">
        <v>10414</v>
      </c>
      <c r="P1742" s="626" t="s">
        <v>16</v>
      </c>
      <c r="Q1742" s="526" t="s">
        <v>1678</v>
      </c>
      <c r="R1742" s="527">
        <v>0.7</v>
      </c>
      <c r="S1742" s="762"/>
      <c r="U1742" s="537"/>
      <c r="W1742" s="534"/>
      <c r="X1742" s="537"/>
      <c r="Y1742" s="534"/>
      <c r="Z1742" s="538"/>
      <c r="AA1742" s="531">
        <f>ROUND(ROUND(F1737*N1741,0)*R1742,0)</f>
        <v>171</v>
      </c>
      <c r="AB1742" s="539"/>
      <c r="AC1742" s="504"/>
    </row>
    <row r="1743" spans="1:29" ht="16.7" customHeight="1" x14ac:dyDescent="0.15">
      <c r="A1743" s="520">
        <v>22</v>
      </c>
      <c r="B1743" s="520" t="s">
        <v>6871</v>
      </c>
      <c r="C1743" s="521" t="s">
        <v>17792</v>
      </c>
      <c r="D1743" s="542"/>
      <c r="E1743" s="534"/>
      <c r="F1743" s="534"/>
      <c r="H1743" s="541"/>
      <c r="I1743" s="763"/>
      <c r="J1743" s="544"/>
      <c r="K1743" s="579"/>
      <c r="L1743" s="1032"/>
      <c r="M1743" s="537"/>
      <c r="O1743" s="979"/>
      <c r="P1743" s="626" t="s">
        <v>3833</v>
      </c>
      <c r="Q1743" s="526" t="s">
        <v>1678</v>
      </c>
      <c r="R1743" s="527">
        <v>0.5</v>
      </c>
      <c r="S1743" s="762"/>
      <c r="U1743" s="537"/>
      <c r="W1743" s="534"/>
      <c r="X1743" s="537"/>
      <c r="Y1743" s="534"/>
      <c r="Z1743" s="538"/>
      <c r="AA1743" s="531">
        <f>ROUND(ROUND(F1737*N1741,0)*R1743,0)</f>
        <v>122</v>
      </c>
      <c r="AB1743" s="539"/>
      <c r="AC1743" s="504"/>
    </row>
    <row r="1744" spans="1:29" ht="16.7" customHeight="1" x14ac:dyDescent="0.15">
      <c r="A1744" s="520">
        <v>22</v>
      </c>
      <c r="B1744" s="520" t="s">
        <v>6873</v>
      </c>
      <c r="C1744" s="521" t="s">
        <v>17793</v>
      </c>
      <c r="D1744" s="542"/>
      <c r="E1744" s="534"/>
      <c r="F1744" s="534"/>
      <c r="H1744" s="541"/>
      <c r="I1744" s="1049" t="s">
        <v>10418</v>
      </c>
      <c r="J1744" s="525" t="s">
        <v>1678</v>
      </c>
      <c r="K1744" s="718">
        <v>0.96499999999999997</v>
      </c>
      <c r="L1744" s="1032"/>
      <c r="M1744" s="537"/>
      <c r="O1744" s="759"/>
      <c r="P1744" s="760"/>
      <c r="Q1744" s="526"/>
      <c r="R1744" s="527"/>
      <c r="S1744" s="762"/>
      <c r="U1744" s="537"/>
      <c r="W1744" s="534"/>
      <c r="X1744" s="537"/>
      <c r="Y1744" s="534"/>
      <c r="Z1744" s="538"/>
      <c r="AA1744" s="531">
        <f>ROUND(ROUND(ROUND(F1737*K1744,0)*N1741,0),0)</f>
        <v>235</v>
      </c>
      <c r="AB1744" s="539"/>
      <c r="AC1744" s="504"/>
    </row>
    <row r="1745" spans="1:29" ht="16.7" customHeight="1" x14ac:dyDescent="0.15">
      <c r="A1745" s="520">
        <v>22</v>
      </c>
      <c r="B1745" s="520" t="s">
        <v>6875</v>
      </c>
      <c r="C1745" s="521" t="s">
        <v>17794</v>
      </c>
      <c r="D1745" s="542"/>
      <c r="E1745" s="534"/>
      <c r="F1745" s="534"/>
      <c r="H1745" s="541"/>
      <c r="I1745" s="1047"/>
      <c r="J1745" s="537"/>
      <c r="L1745" s="1032"/>
      <c r="M1745" s="537"/>
      <c r="O1745" s="1048" t="s">
        <v>10414</v>
      </c>
      <c r="P1745" s="626" t="s">
        <v>16</v>
      </c>
      <c r="Q1745" s="526" t="s">
        <v>1678</v>
      </c>
      <c r="R1745" s="527">
        <v>0.7</v>
      </c>
      <c r="S1745" s="762"/>
      <c r="U1745" s="537"/>
      <c r="W1745" s="534"/>
      <c r="X1745" s="537"/>
      <c r="Y1745" s="534"/>
      <c r="Z1745" s="538"/>
      <c r="AA1745" s="531">
        <f>ROUND(ROUND(ROUND(F1737*K1744,0)*N1741,0)*R1745,0)</f>
        <v>165</v>
      </c>
      <c r="AB1745" s="539"/>
      <c r="AC1745" s="504"/>
    </row>
    <row r="1746" spans="1:29" ht="16.7" customHeight="1" x14ac:dyDescent="0.15">
      <c r="A1746" s="520">
        <v>22</v>
      </c>
      <c r="B1746" s="520" t="s">
        <v>17795</v>
      </c>
      <c r="C1746" s="521" t="s">
        <v>17796</v>
      </c>
      <c r="D1746" s="542"/>
      <c r="E1746" s="534"/>
      <c r="F1746" s="534"/>
      <c r="H1746" s="541"/>
      <c r="I1746" s="1044"/>
      <c r="J1746" s="544"/>
      <c r="K1746" s="725"/>
      <c r="L1746" s="967"/>
      <c r="M1746" s="544"/>
      <c r="N1746" s="548"/>
      <c r="O1746" s="979"/>
      <c r="P1746" s="626" t="s">
        <v>3833</v>
      </c>
      <c r="Q1746" s="526" t="s">
        <v>1678</v>
      </c>
      <c r="R1746" s="527">
        <v>0.5</v>
      </c>
      <c r="S1746" s="764"/>
      <c r="T1746" s="763"/>
      <c r="U1746" s="544"/>
      <c r="V1746" s="548"/>
      <c r="W1746" s="534"/>
      <c r="X1746" s="537"/>
      <c r="Y1746" s="534"/>
      <c r="Z1746" s="538"/>
      <c r="AA1746" s="531">
        <f>ROUND(ROUND(ROUND(F1737*K1744,0)*N1741,0)*R1746,0)</f>
        <v>118</v>
      </c>
      <c r="AB1746" s="539"/>
      <c r="AC1746" s="504"/>
    </row>
    <row r="1747" spans="1:29" ht="16.7" customHeight="1" x14ac:dyDescent="0.15">
      <c r="A1747" s="520">
        <v>22</v>
      </c>
      <c r="B1747" s="520">
        <v>9735</v>
      </c>
      <c r="C1747" s="521" t="s">
        <v>17797</v>
      </c>
      <c r="D1747" s="542"/>
      <c r="E1747" s="534"/>
      <c r="F1747" s="534"/>
      <c r="H1747" s="541"/>
      <c r="I1747" s="757"/>
      <c r="J1747" s="525"/>
      <c r="K1747" s="758"/>
      <c r="L1747" s="1050" t="s">
        <v>14896</v>
      </c>
      <c r="M1747" s="525" t="s">
        <v>1678</v>
      </c>
      <c r="N1747" s="529">
        <v>0.7</v>
      </c>
      <c r="O1747" s="759"/>
      <c r="P1747" s="760"/>
      <c r="Q1747" s="526"/>
      <c r="R1747" s="527"/>
      <c r="S1747" s="1054" t="s">
        <v>10423</v>
      </c>
      <c r="T1747" s="968" t="s">
        <v>12821</v>
      </c>
      <c r="U1747" s="525" t="s">
        <v>1678</v>
      </c>
      <c r="V1747" s="529">
        <v>0.5</v>
      </c>
      <c r="W1747" s="534"/>
      <c r="X1747" s="537"/>
      <c r="Y1747" s="534"/>
      <c r="Z1747" s="538"/>
      <c r="AA1747" s="531">
        <f>ROUND(ROUND(F1737*N1747,0)*V1747,0)</f>
        <v>171</v>
      </c>
      <c r="AB1747" s="539"/>
      <c r="AC1747" s="504"/>
    </row>
    <row r="1748" spans="1:29" ht="16.7" customHeight="1" x14ac:dyDescent="0.15">
      <c r="A1748" s="520">
        <v>22</v>
      </c>
      <c r="B1748" s="520">
        <v>9736</v>
      </c>
      <c r="C1748" s="521" t="s">
        <v>17798</v>
      </c>
      <c r="D1748" s="542"/>
      <c r="E1748" s="534"/>
      <c r="F1748" s="534"/>
      <c r="H1748" s="541"/>
      <c r="J1748" s="537"/>
      <c r="K1748" s="742"/>
      <c r="L1748" s="1032"/>
      <c r="M1748" s="537"/>
      <c r="O1748" s="1048" t="s">
        <v>10414</v>
      </c>
      <c r="P1748" s="626" t="s">
        <v>16</v>
      </c>
      <c r="Q1748" s="526" t="s">
        <v>1678</v>
      </c>
      <c r="R1748" s="527">
        <v>0.7</v>
      </c>
      <c r="S1748" s="1051"/>
      <c r="T1748" s="1032"/>
      <c r="U1748" s="537"/>
      <c r="W1748" s="534"/>
      <c r="X1748" s="537"/>
      <c r="Y1748" s="534"/>
      <c r="Z1748" s="538"/>
      <c r="AA1748" s="531">
        <f>ROUND(ROUND(ROUND(F1737*N1747,0)*R1748,0)*V1747,0)</f>
        <v>120</v>
      </c>
      <c r="AB1748" s="539"/>
      <c r="AC1748" s="504"/>
    </row>
    <row r="1749" spans="1:29" ht="16.7" customHeight="1" x14ac:dyDescent="0.15">
      <c r="A1749" s="520">
        <v>22</v>
      </c>
      <c r="B1749" s="520" t="s">
        <v>17799</v>
      </c>
      <c r="C1749" s="521" t="s">
        <v>17800</v>
      </c>
      <c r="D1749" s="542"/>
      <c r="E1749" s="534"/>
      <c r="F1749" s="534"/>
      <c r="H1749" s="541"/>
      <c r="I1749" s="763"/>
      <c r="J1749" s="544"/>
      <c r="K1749" s="579"/>
      <c r="L1749" s="1032"/>
      <c r="M1749" s="537"/>
      <c r="O1749" s="979"/>
      <c r="P1749" s="626" t="s">
        <v>3833</v>
      </c>
      <c r="Q1749" s="526" t="s">
        <v>1678</v>
      </c>
      <c r="R1749" s="527">
        <v>0.5</v>
      </c>
      <c r="S1749" s="1051"/>
      <c r="T1749" s="1032"/>
      <c r="U1749" s="537"/>
      <c r="W1749" s="534"/>
      <c r="X1749" s="537"/>
      <c r="Y1749" s="534"/>
      <c r="Z1749" s="538"/>
      <c r="AA1749" s="531">
        <f>ROUND(ROUND(ROUND(F1737*N1747,0)*R1749,0)*V1747,0)</f>
        <v>86</v>
      </c>
      <c r="AB1749" s="539"/>
      <c r="AC1749" s="504"/>
    </row>
    <row r="1750" spans="1:29" ht="16.7" customHeight="1" x14ac:dyDescent="0.15">
      <c r="A1750" s="520">
        <v>22</v>
      </c>
      <c r="B1750" s="520">
        <v>9737</v>
      </c>
      <c r="C1750" s="521" t="s">
        <v>17801</v>
      </c>
      <c r="D1750" s="542"/>
      <c r="E1750" s="534"/>
      <c r="F1750" s="534"/>
      <c r="H1750" s="541"/>
      <c r="I1750" s="1049" t="s">
        <v>10418</v>
      </c>
      <c r="J1750" s="525" t="s">
        <v>1678</v>
      </c>
      <c r="K1750" s="718">
        <v>0.96499999999999997</v>
      </c>
      <c r="L1750" s="1032"/>
      <c r="M1750" s="537"/>
      <c r="O1750" s="759"/>
      <c r="P1750" s="760"/>
      <c r="Q1750" s="526"/>
      <c r="R1750" s="527"/>
      <c r="S1750" s="1051"/>
      <c r="T1750" s="1032"/>
      <c r="U1750" s="537"/>
      <c r="W1750" s="534"/>
      <c r="X1750" s="537"/>
      <c r="Y1750" s="534"/>
      <c r="Z1750" s="538"/>
      <c r="AA1750" s="531">
        <f>ROUND(ROUND(ROUND(ROUND(F1737*K1750,0)*N1747,0)*V1747,0),0)</f>
        <v>165</v>
      </c>
      <c r="AB1750" s="539"/>
      <c r="AC1750" s="504"/>
    </row>
    <row r="1751" spans="1:29" ht="16.7" customHeight="1" x14ac:dyDescent="0.15">
      <c r="A1751" s="520">
        <v>22</v>
      </c>
      <c r="B1751" s="520">
        <v>9738</v>
      </c>
      <c r="C1751" s="521" t="s">
        <v>17802</v>
      </c>
      <c r="D1751" s="542"/>
      <c r="E1751" s="534"/>
      <c r="F1751" s="534"/>
      <c r="H1751" s="541"/>
      <c r="I1751" s="1047"/>
      <c r="J1751" s="537"/>
      <c r="L1751" s="1032"/>
      <c r="M1751" s="537"/>
      <c r="O1751" s="1048" t="s">
        <v>10414</v>
      </c>
      <c r="P1751" s="626" t="s">
        <v>16</v>
      </c>
      <c r="Q1751" s="526" t="s">
        <v>1678</v>
      </c>
      <c r="R1751" s="527">
        <v>0.7</v>
      </c>
      <c r="S1751" s="1051"/>
      <c r="T1751" s="1032"/>
      <c r="U1751" s="537"/>
      <c r="W1751" s="534"/>
      <c r="X1751" s="537"/>
      <c r="Y1751" s="534"/>
      <c r="Z1751" s="538"/>
      <c r="AA1751" s="531">
        <f>ROUND(ROUND(ROUND(ROUND(ROUND(F1737*K1750,0)*N1747,0)*R1751,0)*V1747,0),0)</f>
        <v>115</v>
      </c>
      <c r="AB1751" s="539"/>
      <c r="AC1751" s="504"/>
    </row>
    <row r="1752" spans="1:29" ht="16.7" customHeight="1" x14ac:dyDescent="0.15">
      <c r="A1752" s="520">
        <v>22</v>
      </c>
      <c r="B1752" s="520" t="s">
        <v>17803</v>
      </c>
      <c r="C1752" s="521" t="s">
        <v>17804</v>
      </c>
      <c r="D1752" s="542"/>
      <c r="E1752" s="534"/>
      <c r="F1752" s="534"/>
      <c r="H1752" s="541"/>
      <c r="I1752" s="1044"/>
      <c r="J1752" s="544"/>
      <c r="K1752" s="725"/>
      <c r="L1752" s="967"/>
      <c r="M1752" s="544"/>
      <c r="N1752" s="548"/>
      <c r="O1752" s="979"/>
      <c r="P1752" s="626" t="s">
        <v>3833</v>
      </c>
      <c r="Q1752" s="526" t="s">
        <v>1678</v>
      </c>
      <c r="R1752" s="527">
        <v>0.5</v>
      </c>
      <c r="S1752" s="1051"/>
      <c r="T1752" s="1032"/>
      <c r="U1752" s="537"/>
      <c r="W1752" s="534"/>
      <c r="X1752" s="537"/>
      <c r="Y1752" s="534"/>
      <c r="Z1752" s="538"/>
      <c r="AA1752" s="531">
        <f>ROUND(ROUND(ROUND(ROUND(ROUND(F1737*K1750,0)*N1747,0)*R1752,0)*V1747,0),0)</f>
        <v>83</v>
      </c>
      <c r="AB1752" s="539"/>
      <c r="AC1752" s="504"/>
    </row>
    <row r="1753" spans="1:29" ht="16.7" customHeight="1" x14ac:dyDescent="0.15">
      <c r="A1753" s="520">
        <v>22</v>
      </c>
      <c r="B1753" s="520" t="s">
        <v>17805</v>
      </c>
      <c r="C1753" s="521" t="s">
        <v>17806</v>
      </c>
      <c r="D1753" s="542"/>
      <c r="E1753" s="534"/>
      <c r="F1753" s="534"/>
      <c r="H1753" s="541"/>
      <c r="I1753" s="757"/>
      <c r="J1753" s="525"/>
      <c r="K1753" s="758"/>
      <c r="L1753" s="966" t="s">
        <v>14906</v>
      </c>
      <c r="M1753" s="525" t="s">
        <v>1678</v>
      </c>
      <c r="N1753" s="529">
        <v>0.5</v>
      </c>
      <c r="O1753" s="759"/>
      <c r="P1753" s="760"/>
      <c r="Q1753" s="526"/>
      <c r="R1753" s="527"/>
      <c r="S1753" s="1051"/>
      <c r="T1753" s="1032"/>
      <c r="U1753" s="537"/>
      <c r="W1753" s="534"/>
      <c r="X1753" s="537"/>
      <c r="Y1753" s="534"/>
      <c r="Z1753" s="538"/>
      <c r="AA1753" s="531">
        <f>ROUND(ROUND(F1737*N1753,0)*V1747,0)</f>
        <v>122</v>
      </c>
      <c r="AB1753" s="539"/>
      <c r="AC1753" s="504"/>
    </row>
    <row r="1754" spans="1:29" ht="16.7" customHeight="1" x14ac:dyDescent="0.15">
      <c r="A1754" s="520">
        <v>22</v>
      </c>
      <c r="B1754" s="520" t="s">
        <v>17807</v>
      </c>
      <c r="C1754" s="521" t="s">
        <v>17808</v>
      </c>
      <c r="D1754" s="542"/>
      <c r="E1754" s="534"/>
      <c r="F1754" s="534"/>
      <c r="H1754" s="541"/>
      <c r="J1754" s="537"/>
      <c r="K1754" s="742"/>
      <c r="L1754" s="1032"/>
      <c r="M1754" s="537"/>
      <c r="O1754" s="1048" t="s">
        <v>10414</v>
      </c>
      <c r="P1754" s="626" t="s">
        <v>16</v>
      </c>
      <c r="Q1754" s="526" t="s">
        <v>1678</v>
      </c>
      <c r="R1754" s="527">
        <v>0.7</v>
      </c>
      <c r="S1754" s="1051"/>
      <c r="T1754" s="1032"/>
      <c r="U1754" s="537"/>
      <c r="W1754" s="534"/>
      <c r="X1754" s="537"/>
      <c r="Y1754" s="534"/>
      <c r="Z1754" s="538"/>
      <c r="AA1754" s="531">
        <f>ROUND(ROUND(ROUND(F1737*N1753,0)*R1754,0)*V1747,0)</f>
        <v>86</v>
      </c>
      <c r="AB1754" s="539"/>
      <c r="AC1754" s="504"/>
    </row>
    <row r="1755" spans="1:29" ht="16.7" customHeight="1" x14ac:dyDescent="0.15">
      <c r="A1755" s="520">
        <v>22</v>
      </c>
      <c r="B1755" s="520" t="s">
        <v>17809</v>
      </c>
      <c r="C1755" s="521" t="s">
        <v>17810</v>
      </c>
      <c r="D1755" s="542"/>
      <c r="E1755" s="534"/>
      <c r="F1755" s="534"/>
      <c r="H1755" s="541"/>
      <c r="I1755" s="763"/>
      <c r="J1755" s="544"/>
      <c r="K1755" s="579"/>
      <c r="L1755" s="1032"/>
      <c r="M1755" s="537"/>
      <c r="O1755" s="979"/>
      <c r="P1755" s="626" t="s">
        <v>3833</v>
      </c>
      <c r="Q1755" s="526" t="s">
        <v>1678</v>
      </c>
      <c r="R1755" s="527">
        <v>0.5</v>
      </c>
      <c r="S1755" s="1051"/>
      <c r="T1755" s="1032"/>
      <c r="U1755" s="537"/>
      <c r="W1755" s="534"/>
      <c r="X1755" s="537"/>
      <c r="Y1755" s="534"/>
      <c r="Z1755" s="538"/>
      <c r="AA1755" s="531">
        <f>ROUND(ROUND(ROUND(F1737*N1753,0)*R1755,0)*V1747,0)</f>
        <v>61</v>
      </c>
      <c r="AB1755" s="539"/>
      <c r="AC1755" s="504"/>
    </row>
    <row r="1756" spans="1:29" ht="16.7" customHeight="1" x14ac:dyDescent="0.15">
      <c r="A1756" s="520">
        <v>22</v>
      </c>
      <c r="B1756" s="520" t="s">
        <v>6877</v>
      </c>
      <c r="C1756" s="521" t="s">
        <v>17811</v>
      </c>
      <c r="D1756" s="542"/>
      <c r="E1756" s="534"/>
      <c r="F1756" s="534"/>
      <c r="H1756" s="541"/>
      <c r="I1756" s="1049" t="s">
        <v>10418</v>
      </c>
      <c r="J1756" s="525" t="s">
        <v>1678</v>
      </c>
      <c r="K1756" s="718">
        <v>0.96499999999999997</v>
      </c>
      <c r="L1756" s="1032"/>
      <c r="M1756" s="537"/>
      <c r="O1756" s="759"/>
      <c r="P1756" s="760"/>
      <c r="Q1756" s="526"/>
      <c r="R1756" s="527"/>
      <c r="S1756" s="1051"/>
      <c r="T1756" s="1032"/>
      <c r="U1756" s="537"/>
      <c r="W1756" s="534"/>
      <c r="X1756" s="537"/>
      <c r="Y1756" s="534"/>
      <c r="Z1756" s="538"/>
      <c r="AA1756" s="531">
        <f>ROUND(ROUND(ROUND(ROUND(F1737*K1756,0)*N1753,0),0)*V1747,0)</f>
        <v>118</v>
      </c>
      <c r="AB1756" s="539"/>
      <c r="AC1756" s="504"/>
    </row>
    <row r="1757" spans="1:29" ht="16.7" customHeight="1" x14ac:dyDescent="0.15">
      <c r="A1757" s="520">
        <v>22</v>
      </c>
      <c r="B1757" s="520" t="s">
        <v>6879</v>
      </c>
      <c r="C1757" s="521" t="s">
        <v>17812</v>
      </c>
      <c r="D1757" s="542"/>
      <c r="E1757" s="534"/>
      <c r="F1757" s="534"/>
      <c r="H1757" s="541"/>
      <c r="I1757" s="1047"/>
      <c r="J1757" s="537"/>
      <c r="L1757" s="1032"/>
      <c r="M1757" s="537"/>
      <c r="O1757" s="1048" t="s">
        <v>10414</v>
      </c>
      <c r="P1757" s="626" t="s">
        <v>16</v>
      </c>
      <c r="Q1757" s="526" t="s">
        <v>1678</v>
      </c>
      <c r="R1757" s="527">
        <v>0.7</v>
      </c>
      <c r="S1757" s="1051"/>
      <c r="T1757" s="1032"/>
      <c r="U1757" s="537"/>
      <c r="W1757" s="534"/>
      <c r="X1757" s="537"/>
      <c r="Y1757" s="534"/>
      <c r="Z1757" s="538"/>
      <c r="AA1757" s="531">
        <f>ROUND(ROUND(ROUND(ROUND(F1737*K1756,0)*N1753,0)*R1757,0)*V1747,0)</f>
        <v>83</v>
      </c>
      <c r="AB1757" s="539"/>
      <c r="AC1757" s="504"/>
    </row>
    <row r="1758" spans="1:29" ht="16.7" customHeight="1" x14ac:dyDescent="0.15">
      <c r="A1758" s="520">
        <v>22</v>
      </c>
      <c r="B1758" s="520" t="s">
        <v>6881</v>
      </c>
      <c r="C1758" s="521" t="s">
        <v>17813</v>
      </c>
      <c r="D1758" s="542"/>
      <c r="E1758" s="534"/>
      <c r="F1758" s="534"/>
      <c r="H1758" s="541"/>
      <c r="I1758" s="1044"/>
      <c r="J1758" s="544"/>
      <c r="K1758" s="725"/>
      <c r="L1758" s="967"/>
      <c r="M1758" s="544"/>
      <c r="N1758" s="548"/>
      <c r="O1758" s="979"/>
      <c r="P1758" s="626" t="s">
        <v>3833</v>
      </c>
      <c r="Q1758" s="526" t="s">
        <v>1678</v>
      </c>
      <c r="R1758" s="527">
        <v>0.5</v>
      </c>
      <c r="S1758" s="1051"/>
      <c r="T1758" s="967"/>
      <c r="U1758" s="544"/>
      <c r="V1758" s="548"/>
      <c r="W1758" s="534"/>
      <c r="X1758" s="537"/>
      <c r="Y1758" s="534"/>
      <c r="Z1758" s="538"/>
      <c r="AA1758" s="531">
        <f>ROUND(ROUND(ROUND(ROUND(F1737*K1756,0)*N1753,0)*R1758,0)*V1747,0)</f>
        <v>59</v>
      </c>
      <c r="AB1758" s="539"/>
      <c r="AC1758" s="504"/>
    </row>
    <row r="1759" spans="1:29" ht="16.7" customHeight="1" x14ac:dyDescent="0.15">
      <c r="A1759" s="520">
        <v>22</v>
      </c>
      <c r="B1759" s="520">
        <v>9739</v>
      </c>
      <c r="C1759" s="521" t="s">
        <v>17814</v>
      </c>
      <c r="D1759" s="542"/>
      <c r="E1759" s="534"/>
      <c r="F1759" s="534"/>
      <c r="H1759" s="541"/>
      <c r="I1759" s="757"/>
      <c r="J1759" s="525"/>
      <c r="K1759" s="758"/>
      <c r="L1759" s="1050" t="s">
        <v>14896</v>
      </c>
      <c r="M1759" s="525" t="s">
        <v>1678</v>
      </c>
      <c r="N1759" s="529">
        <v>0.7</v>
      </c>
      <c r="O1759" s="759"/>
      <c r="P1759" s="760"/>
      <c r="Q1759" s="526"/>
      <c r="R1759" s="527"/>
      <c r="S1759" s="1051"/>
      <c r="T1759" s="968" t="s">
        <v>12830</v>
      </c>
      <c r="U1759" s="525" t="s">
        <v>1678</v>
      </c>
      <c r="V1759" s="529">
        <v>0.7</v>
      </c>
      <c r="W1759" s="534"/>
      <c r="X1759" s="537"/>
      <c r="Y1759" s="534"/>
      <c r="Z1759" s="538"/>
      <c r="AA1759" s="531">
        <f>ROUND(ROUND(F1737*N1759,0)*V1759,0)</f>
        <v>239</v>
      </c>
      <c r="AB1759" s="539"/>
      <c r="AC1759" s="504"/>
    </row>
    <row r="1760" spans="1:29" ht="16.7" customHeight="1" x14ac:dyDescent="0.15">
      <c r="A1760" s="520">
        <v>22</v>
      </c>
      <c r="B1760" s="520">
        <v>9740</v>
      </c>
      <c r="C1760" s="521" t="s">
        <v>17815</v>
      </c>
      <c r="D1760" s="542"/>
      <c r="E1760" s="534"/>
      <c r="F1760" s="534"/>
      <c r="H1760" s="541"/>
      <c r="J1760" s="537"/>
      <c r="K1760" s="742"/>
      <c r="L1760" s="1032"/>
      <c r="M1760" s="537"/>
      <c r="O1760" s="1048" t="s">
        <v>10414</v>
      </c>
      <c r="P1760" s="626" t="s">
        <v>16</v>
      </c>
      <c r="Q1760" s="526" t="s">
        <v>1678</v>
      </c>
      <c r="R1760" s="527">
        <v>0.7</v>
      </c>
      <c r="S1760" s="1051"/>
      <c r="T1760" s="1032"/>
      <c r="U1760" s="537"/>
      <c r="W1760" s="534"/>
      <c r="X1760" s="537"/>
      <c r="Y1760" s="534"/>
      <c r="Z1760" s="538"/>
      <c r="AA1760" s="531">
        <f>ROUND(ROUND(ROUND(F1737*N1759,0)*R1760,0)*V1759,0)</f>
        <v>167</v>
      </c>
      <c r="AB1760" s="539"/>
      <c r="AC1760" s="504"/>
    </row>
    <row r="1761" spans="1:29" ht="16.7" customHeight="1" x14ac:dyDescent="0.15">
      <c r="A1761" s="520">
        <v>22</v>
      </c>
      <c r="B1761" s="520" t="s">
        <v>6883</v>
      </c>
      <c r="C1761" s="521" t="s">
        <v>17816</v>
      </c>
      <c r="D1761" s="542"/>
      <c r="E1761" s="534"/>
      <c r="F1761" s="534"/>
      <c r="H1761" s="541"/>
      <c r="I1761" s="763"/>
      <c r="J1761" s="544"/>
      <c r="K1761" s="579"/>
      <c r="L1761" s="1032"/>
      <c r="M1761" s="537"/>
      <c r="O1761" s="979"/>
      <c r="P1761" s="626" t="s">
        <v>3833</v>
      </c>
      <c r="Q1761" s="526" t="s">
        <v>1678</v>
      </c>
      <c r="R1761" s="527">
        <v>0.5</v>
      </c>
      <c r="S1761" s="1051"/>
      <c r="T1761" s="1032"/>
      <c r="U1761" s="537"/>
      <c r="W1761" s="534"/>
      <c r="X1761" s="537"/>
      <c r="Y1761" s="534"/>
      <c r="Z1761" s="538"/>
      <c r="AA1761" s="531">
        <f>ROUND(ROUND(ROUND(F1737*N1759,0)*R1761,0)*V1759,0)</f>
        <v>120</v>
      </c>
      <c r="AB1761" s="539"/>
      <c r="AC1761" s="504"/>
    </row>
    <row r="1762" spans="1:29" ht="16.7" customHeight="1" x14ac:dyDescent="0.15">
      <c r="A1762" s="520">
        <v>22</v>
      </c>
      <c r="B1762" s="520">
        <v>9037</v>
      </c>
      <c r="C1762" s="521" t="s">
        <v>17817</v>
      </c>
      <c r="D1762" s="542"/>
      <c r="E1762" s="534"/>
      <c r="F1762" s="534"/>
      <c r="H1762" s="541"/>
      <c r="I1762" s="1049" t="s">
        <v>10418</v>
      </c>
      <c r="J1762" s="525" t="s">
        <v>1678</v>
      </c>
      <c r="K1762" s="718">
        <v>0.96499999999999997</v>
      </c>
      <c r="L1762" s="1032"/>
      <c r="M1762" s="537"/>
      <c r="O1762" s="759"/>
      <c r="P1762" s="760"/>
      <c r="Q1762" s="526"/>
      <c r="R1762" s="527"/>
      <c r="S1762" s="1051"/>
      <c r="T1762" s="1032"/>
      <c r="U1762" s="537"/>
      <c r="W1762" s="534"/>
      <c r="X1762" s="537"/>
      <c r="Y1762" s="534"/>
      <c r="Z1762" s="538"/>
      <c r="AA1762" s="531">
        <f>ROUND(ROUND(ROUND(ROUND(F1737*K1762,0)*N1759,0)*V1759,0),0)</f>
        <v>230</v>
      </c>
      <c r="AB1762" s="539"/>
      <c r="AC1762" s="504"/>
    </row>
    <row r="1763" spans="1:29" ht="16.7" customHeight="1" x14ac:dyDescent="0.15">
      <c r="A1763" s="520">
        <v>22</v>
      </c>
      <c r="B1763" s="520">
        <v>9038</v>
      </c>
      <c r="C1763" s="521" t="s">
        <v>17818</v>
      </c>
      <c r="D1763" s="542"/>
      <c r="E1763" s="534"/>
      <c r="F1763" s="534"/>
      <c r="H1763" s="541"/>
      <c r="I1763" s="1047"/>
      <c r="J1763" s="537"/>
      <c r="L1763" s="1032"/>
      <c r="M1763" s="537"/>
      <c r="O1763" s="1048" t="s">
        <v>10414</v>
      </c>
      <c r="P1763" s="626" t="s">
        <v>16</v>
      </c>
      <c r="Q1763" s="526" t="s">
        <v>1678</v>
      </c>
      <c r="R1763" s="527">
        <v>0.7</v>
      </c>
      <c r="S1763" s="1051"/>
      <c r="T1763" s="1032"/>
      <c r="U1763" s="537"/>
      <c r="W1763" s="534"/>
      <c r="X1763" s="537"/>
      <c r="Y1763" s="534"/>
      <c r="Z1763" s="538"/>
      <c r="AA1763" s="531">
        <f>ROUND(ROUND(ROUND(ROUND(ROUND(F1737*K1762,0)*N1759,0)*R1763,0)*V1759,0),0)</f>
        <v>161</v>
      </c>
      <c r="AB1763" s="539"/>
      <c r="AC1763" s="504"/>
    </row>
    <row r="1764" spans="1:29" ht="16.7" customHeight="1" x14ac:dyDescent="0.15">
      <c r="A1764" s="520">
        <v>22</v>
      </c>
      <c r="B1764" s="520" t="s">
        <v>6885</v>
      </c>
      <c r="C1764" s="521" t="s">
        <v>17819</v>
      </c>
      <c r="D1764" s="542"/>
      <c r="E1764" s="534"/>
      <c r="F1764" s="534"/>
      <c r="H1764" s="541"/>
      <c r="I1764" s="1044"/>
      <c r="J1764" s="544"/>
      <c r="K1764" s="725"/>
      <c r="L1764" s="967"/>
      <c r="M1764" s="544"/>
      <c r="N1764" s="548"/>
      <c r="O1764" s="979"/>
      <c r="P1764" s="626" t="s">
        <v>3833</v>
      </c>
      <c r="Q1764" s="526" t="s">
        <v>1678</v>
      </c>
      <c r="R1764" s="527">
        <v>0.5</v>
      </c>
      <c r="S1764" s="1051"/>
      <c r="T1764" s="1032"/>
      <c r="U1764" s="537"/>
      <c r="W1764" s="534"/>
      <c r="X1764" s="537"/>
      <c r="Y1764" s="534"/>
      <c r="Z1764" s="538"/>
      <c r="AA1764" s="531">
        <f>ROUND(ROUND(ROUND(ROUND(ROUND(F1737*K1762,0)*N1759,0)*R1764,0)*V1759,0),0)</f>
        <v>116</v>
      </c>
      <c r="AB1764" s="539"/>
      <c r="AC1764" s="504"/>
    </row>
    <row r="1765" spans="1:29" ht="16.7" customHeight="1" x14ac:dyDescent="0.15">
      <c r="A1765" s="520">
        <v>22</v>
      </c>
      <c r="B1765" s="520" t="s">
        <v>6887</v>
      </c>
      <c r="C1765" s="521" t="s">
        <v>17820</v>
      </c>
      <c r="D1765" s="542"/>
      <c r="E1765" s="534"/>
      <c r="F1765" s="534"/>
      <c r="H1765" s="541"/>
      <c r="I1765" s="757"/>
      <c r="J1765" s="525"/>
      <c r="K1765" s="758"/>
      <c r="L1765" s="966" t="s">
        <v>14906</v>
      </c>
      <c r="M1765" s="525" t="s">
        <v>1678</v>
      </c>
      <c r="N1765" s="529">
        <v>0.5</v>
      </c>
      <c r="O1765" s="759"/>
      <c r="P1765" s="760"/>
      <c r="Q1765" s="526"/>
      <c r="R1765" s="527"/>
      <c r="S1765" s="1051"/>
      <c r="T1765" s="1032"/>
      <c r="U1765" s="537"/>
      <c r="W1765" s="534"/>
      <c r="X1765" s="537"/>
      <c r="Y1765" s="534"/>
      <c r="Z1765" s="538"/>
      <c r="AA1765" s="531">
        <f>ROUND(ROUND(F1737*N1765,0)*V1759,0)</f>
        <v>171</v>
      </c>
      <c r="AB1765" s="539"/>
      <c r="AC1765" s="504"/>
    </row>
    <row r="1766" spans="1:29" ht="16.7" customHeight="1" x14ac:dyDescent="0.15">
      <c r="A1766" s="520">
        <v>22</v>
      </c>
      <c r="B1766" s="520" t="s">
        <v>17821</v>
      </c>
      <c r="C1766" s="521" t="s">
        <v>17822</v>
      </c>
      <c r="D1766" s="542"/>
      <c r="E1766" s="534"/>
      <c r="F1766" s="534"/>
      <c r="H1766" s="541"/>
      <c r="J1766" s="537"/>
      <c r="K1766" s="742"/>
      <c r="L1766" s="1032"/>
      <c r="M1766" s="537"/>
      <c r="O1766" s="1048" t="s">
        <v>10414</v>
      </c>
      <c r="P1766" s="626" t="s">
        <v>16</v>
      </c>
      <c r="Q1766" s="526" t="s">
        <v>1678</v>
      </c>
      <c r="R1766" s="527">
        <v>0.7</v>
      </c>
      <c r="S1766" s="1051"/>
      <c r="T1766" s="1032"/>
      <c r="U1766" s="537"/>
      <c r="W1766" s="534"/>
      <c r="X1766" s="537"/>
      <c r="Y1766" s="534"/>
      <c r="Z1766" s="538"/>
      <c r="AA1766" s="531">
        <f>ROUND(ROUND(ROUND(F1737*N1765,0)*R1766,0)*V1759,0)</f>
        <v>120</v>
      </c>
      <c r="AB1766" s="539"/>
      <c r="AC1766" s="504"/>
    </row>
    <row r="1767" spans="1:29" ht="16.7" customHeight="1" x14ac:dyDescent="0.15">
      <c r="A1767" s="520">
        <v>22</v>
      </c>
      <c r="B1767" s="520" t="s">
        <v>17823</v>
      </c>
      <c r="C1767" s="521" t="s">
        <v>17824</v>
      </c>
      <c r="D1767" s="542"/>
      <c r="E1767" s="534"/>
      <c r="F1767" s="534"/>
      <c r="H1767" s="541"/>
      <c r="I1767" s="763"/>
      <c r="J1767" s="544"/>
      <c r="K1767" s="579"/>
      <c r="L1767" s="1032"/>
      <c r="M1767" s="537"/>
      <c r="O1767" s="979"/>
      <c r="P1767" s="626" t="s">
        <v>3833</v>
      </c>
      <c r="Q1767" s="526" t="s">
        <v>1678</v>
      </c>
      <c r="R1767" s="527">
        <v>0.5</v>
      </c>
      <c r="S1767" s="1051"/>
      <c r="T1767" s="1032"/>
      <c r="U1767" s="537"/>
      <c r="W1767" s="534"/>
      <c r="X1767" s="537"/>
      <c r="Y1767" s="534"/>
      <c r="Z1767" s="538"/>
      <c r="AA1767" s="531">
        <f>ROUND(ROUND(ROUND(F1737*N1765,0)*R1767,0)*V1759,0)</f>
        <v>85</v>
      </c>
      <c r="AB1767" s="539"/>
      <c r="AC1767" s="504"/>
    </row>
    <row r="1768" spans="1:29" ht="16.7" customHeight="1" x14ac:dyDescent="0.15">
      <c r="A1768" s="520">
        <v>22</v>
      </c>
      <c r="B1768" s="520" t="s">
        <v>17825</v>
      </c>
      <c r="C1768" s="521" t="s">
        <v>17826</v>
      </c>
      <c r="D1768" s="542"/>
      <c r="E1768" s="534"/>
      <c r="F1768" s="534"/>
      <c r="H1768" s="541"/>
      <c r="I1768" s="1049" t="s">
        <v>10418</v>
      </c>
      <c r="J1768" s="525" t="s">
        <v>1678</v>
      </c>
      <c r="K1768" s="718">
        <v>0.96499999999999997</v>
      </c>
      <c r="L1768" s="1032"/>
      <c r="M1768" s="537"/>
      <c r="O1768" s="759"/>
      <c r="P1768" s="760"/>
      <c r="Q1768" s="526"/>
      <c r="R1768" s="527"/>
      <c r="S1768" s="1051"/>
      <c r="T1768" s="1032"/>
      <c r="U1768" s="537"/>
      <c r="W1768" s="534"/>
      <c r="X1768" s="537"/>
      <c r="Y1768" s="534"/>
      <c r="Z1768" s="538"/>
      <c r="AA1768" s="531">
        <f>ROUND(ROUND(ROUND(ROUND(F1737*K1768,0)*N1765,0),0)*V1759,0)</f>
        <v>165</v>
      </c>
      <c r="AB1768" s="539"/>
      <c r="AC1768" s="504"/>
    </row>
    <row r="1769" spans="1:29" ht="16.7" customHeight="1" x14ac:dyDescent="0.15">
      <c r="A1769" s="520">
        <v>22</v>
      </c>
      <c r="B1769" s="520" t="s">
        <v>17827</v>
      </c>
      <c r="C1769" s="521" t="s">
        <v>17828</v>
      </c>
      <c r="D1769" s="542"/>
      <c r="E1769" s="534"/>
      <c r="F1769" s="534"/>
      <c r="H1769" s="541"/>
      <c r="I1769" s="1047"/>
      <c r="J1769" s="537"/>
      <c r="L1769" s="1032"/>
      <c r="M1769" s="537"/>
      <c r="O1769" s="1048" t="s">
        <v>10414</v>
      </c>
      <c r="P1769" s="626" t="s">
        <v>16</v>
      </c>
      <c r="Q1769" s="526" t="s">
        <v>1678</v>
      </c>
      <c r="R1769" s="527">
        <v>0.7</v>
      </c>
      <c r="S1769" s="1051"/>
      <c r="T1769" s="1032"/>
      <c r="U1769" s="537"/>
      <c r="W1769" s="534"/>
      <c r="X1769" s="537"/>
      <c r="Y1769" s="534"/>
      <c r="Z1769" s="538"/>
      <c r="AA1769" s="531">
        <f>ROUND(ROUND(ROUND(ROUND(F1737*K1768,0)*N1765,0)*R1769,0)*V1759,0)</f>
        <v>116</v>
      </c>
      <c r="AB1769" s="539"/>
      <c r="AC1769" s="504"/>
    </row>
    <row r="1770" spans="1:29" ht="16.7" customHeight="1" x14ac:dyDescent="0.15">
      <c r="A1770" s="520">
        <v>22</v>
      </c>
      <c r="B1770" s="520" t="s">
        <v>17829</v>
      </c>
      <c r="C1770" s="521" t="s">
        <v>17830</v>
      </c>
      <c r="D1770" s="542"/>
      <c r="E1770" s="534"/>
      <c r="F1770" s="534"/>
      <c r="H1770" s="541"/>
      <c r="I1770" s="1044"/>
      <c r="J1770" s="544"/>
      <c r="K1770" s="725"/>
      <c r="L1770" s="967"/>
      <c r="M1770" s="544"/>
      <c r="N1770" s="548"/>
      <c r="O1770" s="979"/>
      <c r="P1770" s="626" t="s">
        <v>3833</v>
      </c>
      <c r="Q1770" s="526" t="s">
        <v>1678</v>
      </c>
      <c r="R1770" s="527">
        <v>0.5</v>
      </c>
      <c r="S1770" s="1052"/>
      <c r="T1770" s="967"/>
      <c r="U1770" s="544"/>
      <c r="V1770" s="548"/>
      <c r="W1770" s="534"/>
      <c r="X1770" s="537"/>
      <c r="Y1770" s="534"/>
      <c r="Z1770" s="538"/>
      <c r="AA1770" s="531">
        <f>ROUND(ROUND(ROUND(ROUND(F1737*K1768,0)*N1765,0)*R1770,0)*V1759,0)</f>
        <v>83</v>
      </c>
      <c r="AB1770" s="539"/>
      <c r="AC1770" s="504"/>
    </row>
    <row r="1771" spans="1:29" ht="16.7" customHeight="1" x14ac:dyDescent="0.15">
      <c r="A1771" s="520">
        <v>22</v>
      </c>
      <c r="B1771" s="520" t="s">
        <v>17831</v>
      </c>
      <c r="C1771" s="521" t="s">
        <v>17832</v>
      </c>
      <c r="D1771" s="542"/>
      <c r="E1771" s="534"/>
      <c r="F1771" s="534"/>
      <c r="H1771" s="541"/>
      <c r="I1771" s="757"/>
      <c r="J1771" s="525"/>
      <c r="K1771" s="758"/>
      <c r="L1771" s="966" t="s">
        <v>14896</v>
      </c>
      <c r="M1771" s="525" t="s">
        <v>1678</v>
      </c>
      <c r="N1771" s="529">
        <v>0.7</v>
      </c>
      <c r="O1771" s="759"/>
      <c r="P1771" s="760"/>
      <c r="Q1771" s="526"/>
      <c r="R1771" s="527"/>
      <c r="S1771" s="1054" t="s">
        <v>14959</v>
      </c>
      <c r="T1771" s="968" t="s">
        <v>12840</v>
      </c>
      <c r="U1771" s="525" t="s">
        <v>1678</v>
      </c>
      <c r="V1771" s="529">
        <v>0.7</v>
      </c>
      <c r="W1771" s="534"/>
      <c r="X1771" s="537"/>
      <c r="Y1771" s="534"/>
      <c r="Z1771" s="538"/>
      <c r="AA1771" s="531">
        <f>ROUND(ROUND(F1737*N1771,0)*V1771,0)</f>
        <v>239</v>
      </c>
      <c r="AB1771" s="539"/>
      <c r="AC1771" s="504"/>
    </row>
    <row r="1772" spans="1:29" ht="16.7" customHeight="1" x14ac:dyDescent="0.15">
      <c r="A1772" s="520">
        <v>22</v>
      </c>
      <c r="B1772" s="520" t="s">
        <v>6889</v>
      </c>
      <c r="C1772" s="521" t="s">
        <v>17833</v>
      </c>
      <c r="D1772" s="542"/>
      <c r="E1772" s="534"/>
      <c r="F1772" s="534"/>
      <c r="H1772" s="541"/>
      <c r="J1772" s="537"/>
      <c r="K1772" s="742"/>
      <c r="L1772" s="1032"/>
      <c r="M1772" s="537"/>
      <c r="O1772" s="1048" t="s">
        <v>10414</v>
      </c>
      <c r="P1772" s="626" t="s">
        <v>16</v>
      </c>
      <c r="Q1772" s="526" t="s">
        <v>1678</v>
      </c>
      <c r="R1772" s="527">
        <v>0.7</v>
      </c>
      <c r="S1772" s="1055"/>
      <c r="T1772" s="1032"/>
      <c r="U1772" s="537"/>
      <c r="W1772" s="534"/>
      <c r="X1772" s="537"/>
      <c r="Y1772" s="534"/>
      <c r="Z1772" s="538"/>
      <c r="AA1772" s="531">
        <f>ROUND(ROUND(ROUND(F1737*N1771,0)*R1772,0)*V1771,0)</f>
        <v>167</v>
      </c>
      <c r="AB1772" s="539"/>
      <c r="AC1772" s="504"/>
    </row>
    <row r="1773" spans="1:29" ht="16.7" customHeight="1" x14ac:dyDescent="0.15">
      <c r="A1773" s="520">
        <v>22</v>
      </c>
      <c r="B1773" s="520" t="s">
        <v>6891</v>
      </c>
      <c r="C1773" s="521" t="s">
        <v>17834</v>
      </c>
      <c r="D1773" s="542"/>
      <c r="E1773" s="534"/>
      <c r="F1773" s="534"/>
      <c r="H1773" s="541"/>
      <c r="I1773" s="763"/>
      <c r="J1773" s="544"/>
      <c r="K1773" s="579"/>
      <c r="L1773" s="1032"/>
      <c r="M1773" s="537"/>
      <c r="O1773" s="979"/>
      <c r="P1773" s="626" t="s">
        <v>3833</v>
      </c>
      <c r="Q1773" s="526" t="s">
        <v>1678</v>
      </c>
      <c r="R1773" s="527">
        <v>0.5</v>
      </c>
      <c r="S1773" s="1055"/>
      <c r="T1773" s="1032"/>
      <c r="U1773" s="537"/>
      <c r="W1773" s="534"/>
      <c r="X1773" s="537"/>
      <c r="Y1773" s="534"/>
      <c r="Z1773" s="538"/>
      <c r="AA1773" s="531">
        <f>ROUND(ROUND(ROUND(F1737*N1771,0)*R1773,0)*V1771,0)</f>
        <v>120</v>
      </c>
      <c r="AB1773" s="539"/>
      <c r="AC1773" s="504"/>
    </row>
    <row r="1774" spans="1:29" ht="16.7" customHeight="1" x14ac:dyDescent="0.15">
      <c r="A1774" s="520">
        <v>22</v>
      </c>
      <c r="B1774" s="520" t="s">
        <v>6893</v>
      </c>
      <c r="C1774" s="521" t="s">
        <v>17835</v>
      </c>
      <c r="D1774" s="542"/>
      <c r="E1774" s="534"/>
      <c r="F1774" s="534"/>
      <c r="H1774" s="541"/>
      <c r="I1774" s="1049" t="s">
        <v>10418</v>
      </c>
      <c r="J1774" s="525" t="s">
        <v>1678</v>
      </c>
      <c r="K1774" s="718">
        <v>0.96499999999999997</v>
      </c>
      <c r="L1774" s="1032"/>
      <c r="M1774" s="537"/>
      <c r="O1774" s="759"/>
      <c r="P1774" s="760"/>
      <c r="Q1774" s="526"/>
      <c r="R1774" s="527"/>
      <c r="S1774" s="1055"/>
      <c r="T1774" s="1032"/>
      <c r="U1774" s="537"/>
      <c r="W1774" s="534"/>
      <c r="X1774" s="537"/>
      <c r="Y1774" s="534"/>
      <c r="Z1774" s="538"/>
      <c r="AA1774" s="531">
        <f>ROUND(ROUND(ROUND(ROUND(F1737*K1774,0)*N1771,0)*V1771,0),0)</f>
        <v>230</v>
      </c>
      <c r="AB1774" s="539"/>
      <c r="AC1774" s="504"/>
    </row>
    <row r="1775" spans="1:29" ht="16.7" customHeight="1" x14ac:dyDescent="0.15">
      <c r="A1775" s="520">
        <v>22</v>
      </c>
      <c r="B1775" s="520" t="s">
        <v>6895</v>
      </c>
      <c r="C1775" s="521" t="s">
        <v>17836</v>
      </c>
      <c r="D1775" s="542"/>
      <c r="E1775" s="534"/>
      <c r="F1775" s="534"/>
      <c r="H1775" s="541"/>
      <c r="I1775" s="1047"/>
      <c r="J1775" s="537"/>
      <c r="L1775" s="1032"/>
      <c r="M1775" s="537"/>
      <c r="O1775" s="1048" t="s">
        <v>10414</v>
      </c>
      <c r="P1775" s="626" t="s">
        <v>16</v>
      </c>
      <c r="Q1775" s="526" t="s">
        <v>1678</v>
      </c>
      <c r="R1775" s="527">
        <v>0.7</v>
      </c>
      <c r="S1775" s="1055"/>
      <c r="T1775" s="1032"/>
      <c r="U1775" s="537"/>
      <c r="W1775" s="534"/>
      <c r="X1775" s="537"/>
      <c r="Y1775" s="534"/>
      <c r="Z1775" s="538"/>
      <c r="AA1775" s="531">
        <f>ROUND(ROUND(ROUND(ROUND(ROUND(F1737*K1774,0)*N1771,0)*R1775,0)*V1771,0),0)</f>
        <v>161</v>
      </c>
      <c r="AB1775" s="539"/>
      <c r="AC1775" s="504"/>
    </row>
    <row r="1776" spans="1:29" ht="16.7" customHeight="1" x14ac:dyDescent="0.15">
      <c r="A1776" s="520">
        <v>22</v>
      </c>
      <c r="B1776" s="520" t="s">
        <v>6897</v>
      </c>
      <c r="C1776" s="521" t="s">
        <v>17837</v>
      </c>
      <c r="D1776" s="542"/>
      <c r="E1776" s="534"/>
      <c r="F1776" s="534"/>
      <c r="H1776" s="541"/>
      <c r="I1776" s="1044"/>
      <c r="J1776" s="544"/>
      <c r="K1776" s="725"/>
      <c r="L1776" s="967"/>
      <c r="M1776" s="544"/>
      <c r="N1776" s="548"/>
      <c r="O1776" s="979"/>
      <c r="P1776" s="626" t="s">
        <v>3833</v>
      </c>
      <c r="Q1776" s="526" t="s">
        <v>1678</v>
      </c>
      <c r="R1776" s="527">
        <v>0.5</v>
      </c>
      <c r="S1776" s="1055"/>
      <c r="T1776" s="1032"/>
      <c r="U1776" s="537"/>
      <c r="W1776" s="534"/>
      <c r="X1776" s="537"/>
      <c r="Y1776" s="534"/>
      <c r="Z1776" s="538"/>
      <c r="AA1776" s="531">
        <f>ROUND(ROUND(ROUND(ROUND(ROUND(F1737*K1774,0)*N1771,0)*R1776,0)*V1771,0),0)</f>
        <v>116</v>
      </c>
      <c r="AB1776" s="539"/>
      <c r="AC1776" s="504"/>
    </row>
    <row r="1777" spans="1:29" ht="16.7" customHeight="1" x14ac:dyDescent="0.15">
      <c r="A1777" s="520">
        <v>22</v>
      </c>
      <c r="B1777" s="520" t="s">
        <v>6899</v>
      </c>
      <c r="C1777" s="521" t="s">
        <v>17838</v>
      </c>
      <c r="D1777" s="542"/>
      <c r="E1777" s="534"/>
      <c r="F1777" s="534"/>
      <c r="H1777" s="541"/>
      <c r="I1777" s="757"/>
      <c r="J1777" s="525"/>
      <c r="K1777" s="758"/>
      <c r="L1777" s="966" t="s">
        <v>14906</v>
      </c>
      <c r="M1777" s="525" t="s">
        <v>1678</v>
      </c>
      <c r="N1777" s="529">
        <v>0.5</v>
      </c>
      <c r="O1777" s="759"/>
      <c r="P1777" s="760"/>
      <c r="Q1777" s="526"/>
      <c r="R1777" s="527"/>
      <c r="S1777" s="1055"/>
      <c r="T1777" s="1032"/>
      <c r="U1777" s="537"/>
      <c r="W1777" s="534"/>
      <c r="X1777" s="537"/>
      <c r="Y1777" s="534"/>
      <c r="Z1777" s="538"/>
      <c r="AA1777" s="531">
        <f>ROUND(ROUND(F1737*N1777,0)*V1771,0)</f>
        <v>171</v>
      </c>
      <c r="AB1777" s="539"/>
      <c r="AC1777" s="504"/>
    </row>
    <row r="1778" spans="1:29" ht="16.7" customHeight="1" x14ac:dyDescent="0.15">
      <c r="A1778" s="520">
        <v>22</v>
      </c>
      <c r="B1778" s="520" t="s">
        <v>17839</v>
      </c>
      <c r="C1778" s="521" t="s">
        <v>17840</v>
      </c>
      <c r="D1778" s="542"/>
      <c r="E1778" s="534"/>
      <c r="F1778" s="534"/>
      <c r="H1778" s="541"/>
      <c r="J1778" s="537"/>
      <c r="K1778" s="742"/>
      <c r="L1778" s="1032"/>
      <c r="M1778" s="537"/>
      <c r="O1778" s="1048" t="s">
        <v>10414</v>
      </c>
      <c r="P1778" s="626" t="s">
        <v>16</v>
      </c>
      <c r="Q1778" s="526" t="s">
        <v>1678</v>
      </c>
      <c r="R1778" s="527">
        <v>0.7</v>
      </c>
      <c r="S1778" s="1055"/>
      <c r="T1778" s="1032"/>
      <c r="U1778" s="537"/>
      <c r="W1778" s="534"/>
      <c r="X1778" s="537"/>
      <c r="Y1778" s="534"/>
      <c r="Z1778" s="538"/>
      <c r="AA1778" s="531">
        <f>ROUND(ROUND(ROUND(F1737*N1777,0)*R1778,0)*V1771,0)</f>
        <v>120</v>
      </c>
      <c r="AB1778" s="539"/>
      <c r="AC1778" s="504"/>
    </row>
    <row r="1779" spans="1:29" ht="16.7" customHeight="1" x14ac:dyDescent="0.15">
      <c r="A1779" s="520">
        <v>22</v>
      </c>
      <c r="B1779" s="520" t="s">
        <v>17841</v>
      </c>
      <c r="C1779" s="521" t="s">
        <v>17842</v>
      </c>
      <c r="D1779" s="542"/>
      <c r="E1779" s="534"/>
      <c r="F1779" s="534"/>
      <c r="H1779" s="541"/>
      <c r="I1779" s="763"/>
      <c r="J1779" s="544"/>
      <c r="K1779" s="579"/>
      <c r="L1779" s="1032"/>
      <c r="M1779" s="537"/>
      <c r="O1779" s="979"/>
      <c r="P1779" s="626" t="s">
        <v>3833</v>
      </c>
      <c r="Q1779" s="526" t="s">
        <v>1678</v>
      </c>
      <c r="R1779" s="527">
        <v>0.5</v>
      </c>
      <c r="S1779" s="1055"/>
      <c r="T1779" s="1032"/>
      <c r="U1779" s="537"/>
      <c r="W1779" s="534"/>
      <c r="X1779" s="537"/>
      <c r="Y1779" s="534"/>
      <c r="Z1779" s="538"/>
      <c r="AA1779" s="531">
        <f>ROUND(ROUND(ROUND(F1737*N1777,0)*R1779,0)*V1771,0)</f>
        <v>85</v>
      </c>
      <c r="AB1779" s="539"/>
      <c r="AC1779" s="504"/>
    </row>
    <row r="1780" spans="1:29" ht="16.7" customHeight="1" x14ac:dyDescent="0.15">
      <c r="A1780" s="520">
        <v>22</v>
      </c>
      <c r="B1780" s="520" t="s">
        <v>17843</v>
      </c>
      <c r="C1780" s="521" t="s">
        <v>17844</v>
      </c>
      <c r="D1780" s="542"/>
      <c r="E1780" s="534"/>
      <c r="F1780" s="534"/>
      <c r="H1780" s="541"/>
      <c r="I1780" s="1049" t="s">
        <v>10418</v>
      </c>
      <c r="J1780" s="525" t="s">
        <v>1678</v>
      </c>
      <c r="K1780" s="718">
        <v>0.96499999999999997</v>
      </c>
      <c r="L1780" s="1032"/>
      <c r="M1780" s="537"/>
      <c r="O1780" s="759"/>
      <c r="P1780" s="760"/>
      <c r="Q1780" s="526"/>
      <c r="R1780" s="527"/>
      <c r="S1780" s="1055"/>
      <c r="T1780" s="1032"/>
      <c r="U1780" s="537"/>
      <c r="W1780" s="534"/>
      <c r="X1780" s="537"/>
      <c r="Y1780" s="534"/>
      <c r="Z1780" s="538"/>
      <c r="AA1780" s="531">
        <f>ROUND(ROUND(ROUND(ROUND(F1737*K1780,0)*N1777,0),0)*V1771,0)</f>
        <v>165</v>
      </c>
      <c r="AB1780" s="539"/>
      <c r="AC1780" s="504"/>
    </row>
    <row r="1781" spans="1:29" ht="16.7" customHeight="1" x14ac:dyDescent="0.15">
      <c r="A1781" s="520">
        <v>22</v>
      </c>
      <c r="B1781" s="520" t="s">
        <v>17845</v>
      </c>
      <c r="C1781" s="521" t="s">
        <v>17846</v>
      </c>
      <c r="D1781" s="542"/>
      <c r="E1781" s="534"/>
      <c r="F1781" s="534"/>
      <c r="H1781" s="541"/>
      <c r="I1781" s="1047"/>
      <c r="J1781" s="537"/>
      <c r="L1781" s="1032"/>
      <c r="M1781" s="537"/>
      <c r="O1781" s="1048" t="s">
        <v>10414</v>
      </c>
      <c r="P1781" s="626" t="s">
        <v>16</v>
      </c>
      <c r="Q1781" s="526" t="s">
        <v>1678</v>
      </c>
      <c r="R1781" s="527">
        <v>0.7</v>
      </c>
      <c r="S1781" s="1055"/>
      <c r="T1781" s="1032"/>
      <c r="U1781" s="537"/>
      <c r="W1781" s="534"/>
      <c r="X1781" s="537"/>
      <c r="Y1781" s="534"/>
      <c r="Z1781" s="538"/>
      <c r="AA1781" s="531">
        <f>ROUND(ROUND(ROUND(ROUND(F1737*K1780,0)*N1777,0)*R1781,0)*V1771,0)</f>
        <v>116</v>
      </c>
      <c r="AB1781" s="539"/>
      <c r="AC1781" s="504"/>
    </row>
    <row r="1782" spans="1:29" ht="16.7" customHeight="1" x14ac:dyDescent="0.15">
      <c r="A1782" s="520">
        <v>22</v>
      </c>
      <c r="B1782" s="520" t="s">
        <v>17847</v>
      </c>
      <c r="C1782" s="521" t="s">
        <v>17848</v>
      </c>
      <c r="D1782" s="557"/>
      <c r="E1782" s="550"/>
      <c r="F1782" s="550"/>
      <c r="G1782" s="650"/>
      <c r="H1782" s="558"/>
      <c r="I1782" s="1044"/>
      <c r="J1782" s="544"/>
      <c r="K1782" s="725"/>
      <c r="L1782" s="967"/>
      <c r="M1782" s="544"/>
      <c r="N1782" s="548"/>
      <c r="O1782" s="979"/>
      <c r="P1782" s="626" t="s">
        <v>3833</v>
      </c>
      <c r="Q1782" s="526" t="s">
        <v>1678</v>
      </c>
      <c r="R1782" s="527">
        <v>0.5</v>
      </c>
      <c r="S1782" s="1052"/>
      <c r="T1782" s="967"/>
      <c r="U1782" s="544"/>
      <c r="V1782" s="548"/>
      <c r="W1782" s="550"/>
      <c r="X1782" s="544"/>
      <c r="Y1782" s="550"/>
      <c r="Z1782" s="553"/>
      <c r="AA1782" s="531">
        <f>ROUND(ROUND(ROUND(ROUND(F1737*K1780,0)*N1777,0)*R1782,0)*V1771,0)</f>
        <v>83</v>
      </c>
      <c r="AB1782" s="559"/>
      <c r="AC1782" s="504"/>
    </row>
    <row r="1783" spans="1:29" ht="16.7" customHeight="1" x14ac:dyDescent="0.15">
      <c r="A1783" s="520">
        <v>22</v>
      </c>
      <c r="B1783" s="520">
        <v>9465</v>
      </c>
      <c r="C1783" s="521" t="s">
        <v>17849</v>
      </c>
      <c r="D1783" s="560"/>
      <c r="E1783" s="522"/>
      <c r="F1783" s="522"/>
      <c r="G1783" s="585"/>
      <c r="H1783" s="561"/>
      <c r="I1783" s="757"/>
      <c r="J1783" s="525"/>
      <c r="K1783" s="758"/>
      <c r="L1783" s="1050" t="s">
        <v>14896</v>
      </c>
      <c r="M1783" s="525" t="s">
        <v>1678</v>
      </c>
      <c r="N1783" s="529">
        <v>0.7</v>
      </c>
      <c r="O1783" s="759"/>
      <c r="P1783" s="760"/>
      <c r="Q1783" s="526"/>
      <c r="R1783" s="527"/>
      <c r="S1783" s="761"/>
      <c r="T1783" s="757"/>
      <c r="U1783" s="525"/>
      <c r="V1783" s="529"/>
      <c r="W1783" s="522"/>
      <c r="X1783" s="525"/>
      <c r="Y1783" s="936" t="s">
        <v>14983</v>
      </c>
      <c r="Z1783" s="941"/>
      <c r="AA1783" s="531">
        <f>ROUND(ROUND(F1737*N1783,0)-Y1786,0)</f>
        <v>329</v>
      </c>
      <c r="AB1783" s="532"/>
      <c r="AC1783" s="504"/>
    </row>
    <row r="1784" spans="1:29" ht="16.7" customHeight="1" x14ac:dyDescent="0.15">
      <c r="A1784" s="520">
        <v>22</v>
      </c>
      <c r="B1784" s="520">
        <v>9466</v>
      </c>
      <c r="C1784" s="521" t="s">
        <v>17850</v>
      </c>
      <c r="D1784" s="542"/>
      <c r="E1784" s="534"/>
      <c r="F1784" s="534"/>
      <c r="H1784" s="541"/>
      <c r="J1784" s="537"/>
      <c r="K1784" s="742"/>
      <c r="L1784" s="1032"/>
      <c r="M1784" s="537"/>
      <c r="O1784" s="1048" t="s">
        <v>10414</v>
      </c>
      <c r="P1784" s="626" t="s">
        <v>16</v>
      </c>
      <c r="Q1784" s="526" t="s">
        <v>1678</v>
      </c>
      <c r="R1784" s="527">
        <v>0.7</v>
      </c>
      <c r="S1784" s="762"/>
      <c r="U1784" s="537"/>
      <c r="W1784" s="534"/>
      <c r="X1784" s="537"/>
      <c r="Y1784" s="937"/>
      <c r="Z1784" s="942"/>
      <c r="AA1784" s="531">
        <f>ROUND(ROUND(ROUND(F1737*N1783,0)*R1784,0)-Y1786,0)</f>
        <v>227</v>
      </c>
      <c r="AB1784" s="539"/>
      <c r="AC1784" s="504"/>
    </row>
    <row r="1785" spans="1:29" ht="16.7" customHeight="1" x14ac:dyDescent="0.15">
      <c r="A1785" s="520">
        <v>22</v>
      </c>
      <c r="B1785" s="520" t="s">
        <v>17851</v>
      </c>
      <c r="C1785" s="521" t="s">
        <v>17852</v>
      </c>
      <c r="D1785" s="542"/>
      <c r="E1785" s="534"/>
      <c r="F1785" s="534"/>
      <c r="H1785" s="541"/>
      <c r="I1785" s="763"/>
      <c r="J1785" s="544"/>
      <c r="K1785" s="579"/>
      <c r="L1785" s="1032"/>
      <c r="M1785" s="537"/>
      <c r="O1785" s="979"/>
      <c r="P1785" s="626" t="s">
        <v>3833</v>
      </c>
      <c r="Q1785" s="526" t="s">
        <v>1678</v>
      </c>
      <c r="R1785" s="527">
        <v>0.5</v>
      </c>
      <c r="S1785" s="762"/>
      <c r="U1785" s="537"/>
      <c r="W1785" s="534"/>
      <c r="X1785" s="537"/>
      <c r="Y1785" s="555"/>
      <c r="Z1785" s="556"/>
      <c r="AA1785" s="531">
        <f>ROUND(ROUND(ROUND(F1737*N1783,0)*R1785,0)-Y1786,0)</f>
        <v>159</v>
      </c>
      <c r="AB1785" s="539"/>
      <c r="AC1785" s="504"/>
    </row>
    <row r="1786" spans="1:29" ht="16.7" customHeight="1" x14ac:dyDescent="0.15">
      <c r="A1786" s="520">
        <v>22</v>
      </c>
      <c r="B1786" s="520">
        <v>9467</v>
      </c>
      <c r="C1786" s="521" t="s">
        <v>17853</v>
      </c>
      <c r="D1786" s="542"/>
      <c r="E1786" s="534"/>
      <c r="F1786" s="534"/>
      <c r="H1786" s="541"/>
      <c r="I1786" s="1049" t="s">
        <v>10418</v>
      </c>
      <c r="J1786" s="525" t="s">
        <v>1678</v>
      </c>
      <c r="K1786" s="718">
        <v>0.96499999999999997</v>
      </c>
      <c r="L1786" s="1032"/>
      <c r="M1786" s="537"/>
      <c r="O1786" s="759"/>
      <c r="P1786" s="760"/>
      <c r="Q1786" s="526"/>
      <c r="R1786" s="527"/>
      <c r="S1786" s="762"/>
      <c r="U1786" s="537"/>
      <c r="W1786" s="534"/>
      <c r="X1786" s="537"/>
      <c r="Y1786" s="765">
        <v>12</v>
      </c>
      <c r="Z1786" s="942" t="s">
        <v>14988</v>
      </c>
      <c r="AA1786" s="531">
        <f>ROUND(ROUND(ROUND(ROUND(F1737*K1786,0)*N1783,0),0)-Y1786,0)</f>
        <v>317</v>
      </c>
      <c r="AB1786" s="539"/>
      <c r="AC1786" s="504"/>
    </row>
    <row r="1787" spans="1:29" ht="16.7" customHeight="1" x14ac:dyDescent="0.15">
      <c r="A1787" s="520">
        <v>22</v>
      </c>
      <c r="B1787" s="520">
        <v>9468</v>
      </c>
      <c r="C1787" s="521" t="s">
        <v>17854</v>
      </c>
      <c r="D1787" s="542"/>
      <c r="E1787" s="534"/>
      <c r="F1787" s="534"/>
      <c r="H1787" s="541"/>
      <c r="I1787" s="1047"/>
      <c r="J1787" s="537"/>
      <c r="L1787" s="1032"/>
      <c r="M1787" s="537"/>
      <c r="O1787" s="1048" t="s">
        <v>10414</v>
      </c>
      <c r="P1787" s="626" t="s">
        <v>16</v>
      </c>
      <c r="Q1787" s="526" t="s">
        <v>1678</v>
      </c>
      <c r="R1787" s="527">
        <v>0.7</v>
      </c>
      <c r="S1787" s="762"/>
      <c r="U1787" s="537"/>
      <c r="W1787" s="534"/>
      <c r="X1787" s="537"/>
      <c r="Y1787" s="534"/>
      <c r="Z1787" s="942"/>
      <c r="AA1787" s="531">
        <f>ROUND(ROUND(ROUND(ROUND(F1737*K1786,0)*N1783,0)*R1787,0)-Y1786,0)</f>
        <v>218</v>
      </c>
      <c r="AB1787" s="539"/>
      <c r="AC1787" s="504"/>
    </row>
    <row r="1788" spans="1:29" ht="16.7" customHeight="1" x14ac:dyDescent="0.15">
      <c r="A1788" s="520">
        <v>22</v>
      </c>
      <c r="B1788" s="520" t="s">
        <v>6901</v>
      </c>
      <c r="C1788" s="521" t="s">
        <v>17855</v>
      </c>
      <c r="D1788" s="542"/>
      <c r="E1788" s="534"/>
      <c r="F1788" s="534"/>
      <c r="H1788" s="541"/>
      <c r="I1788" s="1044"/>
      <c r="J1788" s="544"/>
      <c r="K1788" s="725"/>
      <c r="L1788" s="967"/>
      <c r="M1788" s="544"/>
      <c r="N1788" s="548"/>
      <c r="O1788" s="979"/>
      <c r="P1788" s="626" t="s">
        <v>3833</v>
      </c>
      <c r="Q1788" s="526" t="s">
        <v>1678</v>
      </c>
      <c r="R1788" s="527">
        <v>0.5</v>
      </c>
      <c r="S1788" s="762"/>
      <c r="U1788" s="537"/>
      <c r="W1788" s="534"/>
      <c r="X1788" s="537"/>
      <c r="Y1788" s="534"/>
      <c r="Z1788" s="538"/>
      <c r="AA1788" s="531">
        <f>ROUND(ROUND(ROUND(ROUND(F1737*K1786,0)*N1783,0)*R1788,0)-Y1786,0)</f>
        <v>153</v>
      </c>
      <c r="AB1788" s="539"/>
      <c r="AC1788" s="504"/>
    </row>
    <row r="1789" spans="1:29" ht="16.7" customHeight="1" x14ac:dyDescent="0.15">
      <c r="A1789" s="520">
        <v>22</v>
      </c>
      <c r="B1789" s="520" t="s">
        <v>6903</v>
      </c>
      <c r="C1789" s="521" t="s">
        <v>17856</v>
      </c>
      <c r="D1789" s="542"/>
      <c r="E1789" s="534"/>
      <c r="F1789" s="534"/>
      <c r="H1789" s="541"/>
      <c r="I1789" s="757"/>
      <c r="J1789" s="525"/>
      <c r="K1789" s="758"/>
      <c r="L1789" s="966" t="s">
        <v>14906</v>
      </c>
      <c r="M1789" s="525" t="s">
        <v>1678</v>
      </c>
      <c r="N1789" s="529">
        <v>0.5</v>
      </c>
      <c r="O1789" s="759"/>
      <c r="P1789" s="760"/>
      <c r="Q1789" s="526"/>
      <c r="R1789" s="527"/>
      <c r="S1789" s="762"/>
      <c r="U1789" s="537"/>
      <c r="W1789" s="534"/>
      <c r="X1789" s="537"/>
      <c r="Y1789" s="534"/>
      <c r="Z1789" s="538"/>
      <c r="AA1789" s="531">
        <f>ROUND(ROUND(F1737*N1789,0)-Y1786,0)</f>
        <v>232</v>
      </c>
      <c r="AB1789" s="539"/>
      <c r="AC1789" s="504"/>
    </row>
    <row r="1790" spans="1:29" ht="16.7" customHeight="1" x14ac:dyDescent="0.15">
      <c r="A1790" s="520">
        <v>22</v>
      </c>
      <c r="B1790" s="520" t="s">
        <v>6905</v>
      </c>
      <c r="C1790" s="521" t="s">
        <v>17857</v>
      </c>
      <c r="D1790" s="542"/>
      <c r="E1790" s="534"/>
      <c r="F1790" s="534"/>
      <c r="H1790" s="541"/>
      <c r="J1790" s="537"/>
      <c r="K1790" s="742"/>
      <c r="L1790" s="1032"/>
      <c r="M1790" s="537"/>
      <c r="O1790" s="1048" t="s">
        <v>10414</v>
      </c>
      <c r="P1790" s="626" t="s">
        <v>16</v>
      </c>
      <c r="Q1790" s="526" t="s">
        <v>1678</v>
      </c>
      <c r="R1790" s="527">
        <v>0.7</v>
      </c>
      <c r="S1790" s="762"/>
      <c r="U1790" s="537"/>
      <c r="W1790" s="534"/>
      <c r="X1790" s="537"/>
      <c r="Y1790" s="534"/>
      <c r="Z1790" s="538"/>
      <c r="AA1790" s="531">
        <f>ROUND(ROUND(ROUND(F1737*N1789,0)*R1790,0)-Y1786,0)</f>
        <v>159</v>
      </c>
      <c r="AB1790" s="539"/>
      <c r="AC1790" s="504"/>
    </row>
    <row r="1791" spans="1:29" ht="16.7" customHeight="1" x14ac:dyDescent="0.15">
      <c r="A1791" s="520">
        <v>22</v>
      </c>
      <c r="B1791" s="520" t="s">
        <v>6907</v>
      </c>
      <c r="C1791" s="521" t="s">
        <v>17858</v>
      </c>
      <c r="D1791" s="542"/>
      <c r="E1791" s="534"/>
      <c r="F1791" s="534"/>
      <c r="H1791" s="541"/>
      <c r="I1791" s="763"/>
      <c r="J1791" s="544"/>
      <c r="K1791" s="579"/>
      <c r="L1791" s="1032"/>
      <c r="M1791" s="537"/>
      <c r="O1791" s="979"/>
      <c r="P1791" s="626" t="s">
        <v>3833</v>
      </c>
      <c r="Q1791" s="526" t="s">
        <v>1678</v>
      </c>
      <c r="R1791" s="527">
        <v>0.5</v>
      </c>
      <c r="S1791" s="762"/>
      <c r="U1791" s="537"/>
      <c r="W1791" s="534"/>
      <c r="X1791" s="537"/>
      <c r="Y1791" s="534"/>
      <c r="Z1791" s="538"/>
      <c r="AA1791" s="531">
        <f>ROUND(ROUND(ROUND(F1737*N1789,0)*R1791,0)-Y1786,0)</f>
        <v>110</v>
      </c>
      <c r="AB1791" s="539"/>
      <c r="AC1791" s="504"/>
    </row>
    <row r="1792" spans="1:29" ht="16.7" customHeight="1" x14ac:dyDescent="0.15">
      <c r="A1792" s="520">
        <v>22</v>
      </c>
      <c r="B1792" s="520" t="s">
        <v>6909</v>
      </c>
      <c r="C1792" s="521" t="s">
        <v>17859</v>
      </c>
      <c r="D1792" s="542"/>
      <c r="E1792" s="534"/>
      <c r="F1792" s="534"/>
      <c r="H1792" s="541"/>
      <c r="I1792" s="1049" t="s">
        <v>10418</v>
      </c>
      <c r="J1792" s="525" t="s">
        <v>1678</v>
      </c>
      <c r="K1792" s="718">
        <v>0.96499999999999997</v>
      </c>
      <c r="L1792" s="1032"/>
      <c r="M1792" s="537"/>
      <c r="O1792" s="759"/>
      <c r="P1792" s="760"/>
      <c r="Q1792" s="526"/>
      <c r="R1792" s="527"/>
      <c r="S1792" s="762"/>
      <c r="U1792" s="537"/>
      <c r="W1792" s="534"/>
      <c r="X1792" s="537"/>
      <c r="Y1792" s="534"/>
      <c r="Z1792" s="538"/>
      <c r="AA1792" s="531">
        <f>ROUND(ROUND(ROUND(ROUND(F1737*K1792,0)*N1789,0),0)-Y1786,0)</f>
        <v>223</v>
      </c>
      <c r="AB1792" s="539"/>
      <c r="AC1792" s="504"/>
    </row>
    <row r="1793" spans="1:29" ht="16.7" customHeight="1" x14ac:dyDescent="0.15">
      <c r="A1793" s="520">
        <v>22</v>
      </c>
      <c r="B1793" s="520" t="s">
        <v>6911</v>
      </c>
      <c r="C1793" s="521" t="s">
        <v>17860</v>
      </c>
      <c r="D1793" s="542"/>
      <c r="E1793" s="534"/>
      <c r="F1793" s="534"/>
      <c r="H1793" s="541"/>
      <c r="I1793" s="1047"/>
      <c r="J1793" s="537"/>
      <c r="L1793" s="1032"/>
      <c r="M1793" s="537"/>
      <c r="O1793" s="1048" t="s">
        <v>10414</v>
      </c>
      <c r="P1793" s="626" t="s">
        <v>16</v>
      </c>
      <c r="Q1793" s="526" t="s">
        <v>1678</v>
      </c>
      <c r="R1793" s="527">
        <v>0.7</v>
      </c>
      <c r="S1793" s="762"/>
      <c r="U1793" s="537"/>
      <c r="W1793" s="534"/>
      <c r="X1793" s="537"/>
      <c r="Y1793" s="534"/>
      <c r="Z1793" s="538"/>
      <c r="AA1793" s="531">
        <f>ROUND(ROUND(ROUND(ROUND(F1737*K1792,0)*N1789,0)*R1793,0)-Y1786,0)</f>
        <v>153</v>
      </c>
      <c r="AB1793" s="539"/>
      <c r="AC1793" s="504"/>
    </row>
    <row r="1794" spans="1:29" ht="16.7" customHeight="1" x14ac:dyDescent="0.15">
      <c r="A1794" s="520">
        <v>22</v>
      </c>
      <c r="B1794" s="520" t="s">
        <v>17861</v>
      </c>
      <c r="C1794" s="521" t="s">
        <v>17862</v>
      </c>
      <c r="D1794" s="542"/>
      <c r="E1794" s="534"/>
      <c r="F1794" s="534"/>
      <c r="H1794" s="541"/>
      <c r="I1794" s="1044"/>
      <c r="J1794" s="544"/>
      <c r="K1794" s="725"/>
      <c r="L1794" s="967"/>
      <c r="M1794" s="544"/>
      <c r="N1794" s="548"/>
      <c r="O1794" s="979"/>
      <c r="P1794" s="626" t="s">
        <v>3833</v>
      </c>
      <c r="Q1794" s="526" t="s">
        <v>1678</v>
      </c>
      <c r="R1794" s="527">
        <v>0.5</v>
      </c>
      <c r="S1794" s="764"/>
      <c r="T1794" s="763"/>
      <c r="U1794" s="544"/>
      <c r="V1794" s="548"/>
      <c r="W1794" s="534"/>
      <c r="X1794" s="537"/>
      <c r="Y1794" s="534"/>
      <c r="Z1794" s="538"/>
      <c r="AA1794" s="531">
        <f>ROUND(ROUND(ROUND(ROUND(F1737*K1792,0)*N1789,0)*R1794,0)-Y1786,0)</f>
        <v>106</v>
      </c>
      <c r="AB1794" s="539"/>
      <c r="AC1794" s="504"/>
    </row>
    <row r="1795" spans="1:29" ht="16.7" customHeight="1" x14ac:dyDescent="0.15">
      <c r="A1795" s="520">
        <v>22</v>
      </c>
      <c r="B1795" s="520">
        <v>9475</v>
      </c>
      <c r="C1795" s="521" t="s">
        <v>17863</v>
      </c>
      <c r="D1795" s="542"/>
      <c r="E1795" s="534"/>
      <c r="F1795" s="534"/>
      <c r="H1795" s="541"/>
      <c r="I1795" s="757"/>
      <c r="J1795" s="525"/>
      <c r="K1795" s="758"/>
      <c r="L1795" s="1050" t="s">
        <v>14896</v>
      </c>
      <c r="M1795" s="525" t="s">
        <v>1678</v>
      </c>
      <c r="N1795" s="529">
        <v>0.7</v>
      </c>
      <c r="O1795" s="759"/>
      <c r="P1795" s="760"/>
      <c r="Q1795" s="526"/>
      <c r="R1795" s="527"/>
      <c r="S1795" s="1054" t="s">
        <v>10423</v>
      </c>
      <c r="T1795" s="968" t="s">
        <v>12821</v>
      </c>
      <c r="U1795" s="525" t="s">
        <v>1678</v>
      </c>
      <c r="V1795" s="529">
        <v>0.5</v>
      </c>
      <c r="W1795" s="534"/>
      <c r="X1795" s="537"/>
      <c r="Y1795" s="534"/>
      <c r="Z1795" s="538"/>
      <c r="AA1795" s="531">
        <f>ROUND(ROUND(ROUND(F1737*N1795,0)*V1795,0)-Y1786,0)</f>
        <v>159</v>
      </c>
      <c r="AB1795" s="539"/>
      <c r="AC1795" s="504"/>
    </row>
    <row r="1796" spans="1:29" ht="16.7" customHeight="1" x14ac:dyDescent="0.15">
      <c r="A1796" s="520">
        <v>22</v>
      </c>
      <c r="B1796" s="520">
        <v>9476</v>
      </c>
      <c r="C1796" s="521" t="s">
        <v>17864</v>
      </c>
      <c r="D1796" s="542"/>
      <c r="E1796" s="534"/>
      <c r="F1796" s="534"/>
      <c r="H1796" s="541"/>
      <c r="J1796" s="537"/>
      <c r="K1796" s="742"/>
      <c r="L1796" s="1032"/>
      <c r="M1796" s="537"/>
      <c r="O1796" s="1048" t="s">
        <v>10414</v>
      </c>
      <c r="P1796" s="626" t="s">
        <v>16</v>
      </c>
      <c r="Q1796" s="526" t="s">
        <v>1678</v>
      </c>
      <c r="R1796" s="527">
        <v>0.7</v>
      </c>
      <c r="S1796" s="1051"/>
      <c r="T1796" s="1032"/>
      <c r="U1796" s="537"/>
      <c r="W1796" s="534"/>
      <c r="X1796" s="537"/>
      <c r="Y1796" s="534"/>
      <c r="Z1796" s="538"/>
      <c r="AA1796" s="531">
        <f>ROUND(ROUND(ROUND(ROUND(F1737*N1795,0)*R1796,0)*V1795,0)-Y1786,0)</f>
        <v>108</v>
      </c>
      <c r="AB1796" s="539"/>
      <c r="AC1796" s="504"/>
    </row>
    <row r="1797" spans="1:29" ht="16.7" customHeight="1" x14ac:dyDescent="0.15">
      <c r="A1797" s="520">
        <v>22</v>
      </c>
      <c r="B1797" s="520" t="s">
        <v>17865</v>
      </c>
      <c r="C1797" s="521" t="s">
        <v>17866</v>
      </c>
      <c r="D1797" s="542"/>
      <c r="E1797" s="534"/>
      <c r="F1797" s="534"/>
      <c r="H1797" s="541"/>
      <c r="I1797" s="763"/>
      <c r="J1797" s="544"/>
      <c r="K1797" s="579"/>
      <c r="L1797" s="1032"/>
      <c r="M1797" s="537"/>
      <c r="O1797" s="979"/>
      <c r="P1797" s="626" t="s">
        <v>3833</v>
      </c>
      <c r="Q1797" s="526" t="s">
        <v>1678</v>
      </c>
      <c r="R1797" s="527">
        <v>0.5</v>
      </c>
      <c r="S1797" s="1051"/>
      <c r="T1797" s="1032"/>
      <c r="U1797" s="537"/>
      <c r="W1797" s="534"/>
      <c r="X1797" s="537"/>
      <c r="Y1797" s="534"/>
      <c r="Z1797" s="538"/>
      <c r="AA1797" s="531">
        <f>ROUND(ROUND(ROUND(ROUND(F1737*N1795,0)*R1797,0)*V1795,0)-Y1786,0)</f>
        <v>74</v>
      </c>
      <c r="AB1797" s="539"/>
      <c r="AC1797" s="504"/>
    </row>
    <row r="1798" spans="1:29" ht="16.7" customHeight="1" x14ac:dyDescent="0.15">
      <c r="A1798" s="520">
        <v>22</v>
      </c>
      <c r="B1798" s="520">
        <v>9477</v>
      </c>
      <c r="C1798" s="521" t="s">
        <v>17867</v>
      </c>
      <c r="D1798" s="542"/>
      <c r="E1798" s="534"/>
      <c r="F1798" s="534"/>
      <c r="H1798" s="541"/>
      <c r="I1798" s="1049" t="s">
        <v>10418</v>
      </c>
      <c r="J1798" s="525" t="s">
        <v>1678</v>
      </c>
      <c r="K1798" s="718">
        <v>0.96499999999999997</v>
      </c>
      <c r="L1798" s="1032"/>
      <c r="M1798" s="537"/>
      <c r="O1798" s="759"/>
      <c r="P1798" s="760"/>
      <c r="Q1798" s="526"/>
      <c r="R1798" s="527"/>
      <c r="S1798" s="1051"/>
      <c r="T1798" s="1032"/>
      <c r="U1798" s="537"/>
      <c r="W1798" s="534"/>
      <c r="X1798" s="537"/>
      <c r="Y1798" s="534"/>
      <c r="Z1798" s="538"/>
      <c r="AA1798" s="531">
        <f>ROUND(ROUND(ROUND(ROUND(ROUND(F1737*K1798,0)*N1795,0)*V1795,0),0)-Y1786,0)</f>
        <v>153</v>
      </c>
      <c r="AB1798" s="539"/>
      <c r="AC1798" s="504"/>
    </row>
    <row r="1799" spans="1:29" ht="16.7" customHeight="1" x14ac:dyDescent="0.15">
      <c r="A1799" s="520">
        <v>22</v>
      </c>
      <c r="B1799" s="520">
        <v>9478</v>
      </c>
      <c r="C1799" s="521" t="s">
        <v>17868</v>
      </c>
      <c r="D1799" s="542"/>
      <c r="E1799" s="534"/>
      <c r="F1799" s="534"/>
      <c r="H1799" s="541"/>
      <c r="I1799" s="1047"/>
      <c r="J1799" s="537"/>
      <c r="L1799" s="1032"/>
      <c r="M1799" s="537"/>
      <c r="O1799" s="1048" t="s">
        <v>10414</v>
      </c>
      <c r="P1799" s="626" t="s">
        <v>16</v>
      </c>
      <c r="Q1799" s="526" t="s">
        <v>1678</v>
      </c>
      <c r="R1799" s="527">
        <v>0.7</v>
      </c>
      <c r="S1799" s="1051"/>
      <c r="T1799" s="1032"/>
      <c r="U1799" s="537"/>
      <c r="W1799" s="534"/>
      <c r="X1799" s="537"/>
      <c r="Y1799" s="534"/>
      <c r="Z1799" s="538"/>
      <c r="AA1799" s="531">
        <f>ROUND(ROUND(ROUND(ROUND(ROUND(ROUND(F1737*K1798,0)*N1795,0)*R1799,0)*V1795,0),0)-Y1786,0)</f>
        <v>103</v>
      </c>
      <c r="AB1799" s="539"/>
      <c r="AC1799" s="504"/>
    </row>
    <row r="1800" spans="1:29" ht="16.7" customHeight="1" x14ac:dyDescent="0.15">
      <c r="A1800" s="520">
        <v>22</v>
      </c>
      <c r="B1800" s="520" t="s">
        <v>17869</v>
      </c>
      <c r="C1800" s="521" t="s">
        <v>17870</v>
      </c>
      <c r="D1800" s="542"/>
      <c r="E1800" s="534"/>
      <c r="F1800" s="534"/>
      <c r="H1800" s="541"/>
      <c r="I1800" s="1044"/>
      <c r="J1800" s="544"/>
      <c r="K1800" s="725"/>
      <c r="L1800" s="967"/>
      <c r="M1800" s="544"/>
      <c r="N1800" s="548"/>
      <c r="O1800" s="979"/>
      <c r="P1800" s="626" t="s">
        <v>3833</v>
      </c>
      <c r="Q1800" s="526" t="s">
        <v>1678</v>
      </c>
      <c r="R1800" s="527">
        <v>0.5</v>
      </c>
      <c r="S1800" s="1051"/>
      <c r="T1800" s="1032"/>
      <c r="U1800" s="537"/>
      <c r="W1800" s="534"/>
      <c r="X1800" s="537"/>
      <c r="Y1800" s="534"/>
      <c r="Z1800" s="538"/>
      <c r="AA1800" s="531">
        <f>ROUND(ROUND(ROUND(ROUND(ROUND(ROUND(F1737*K1798,0)*N1795,0)*R1800,0)*V1795,0),0)-Y1786,0)</f>
        <v>71</v>
      </c>
      <c r="AB1800" s="539"/>
      <c r="AC1800" s="504"/>
    </row>
    <row r="1801" spans="1:29" ht="16.7" customHeight="1" x14ac:dyDescent="0.15">
      <c r="A1801" s="520">
        <v>22</v>
      </c>
      <c r="B1801" s="520" t="s">
        <v>17871</v>
      </c>
      <c r="C1801" s="521" t="s">
        <v>17872</v>
      </c>
      <c r="D1801" s="542"/>
      <c r="E1801" s="534"/>
      <c r="F1801" s="534"/>
      <c r="H1801" s="541"/>
      <c r="I1801" s="757"/>
      <c r="J1801" s="525"/>
      <c r="K1801" s="758"/>
      <c r="L1801" s="966" t="s">
        <v>14906</v>
      </c>
      <c r="M1801" s="525" t="s">
        <v>1678</v>
      </c>
      <c r="N1801" s="529">
        <v>0.5</v>
      </c>
      <c r="O1801" s="759"/>
      <c r="P1801" s="760"/>
      <c r="Q1801" s="526"/>
      <c r="R1801" s="527"/>
      <c r="S1801" s="1051"/>
      <c r="T1801" s="1032"/>
      <c r="U1801" s="537"/>
      <c r="W1801" s="534"/>
      <c r="X1801" s="537"/>
      <c r="Y1801" s="534"/>
      <c r="Z1801" s="538"/>
      <c r="AA1801" s="531">
        <f>ROUND(ROUND(ROUND(F1737*N1801,0)*V1795,0)-Y1786,0)</f>
        <v>110</v>
      </c>
      <c r="AB1801" s="539"/>
      <c r="AC1801" s="504"/>
    </row>
    <row r="1802" spans="1:29" ht="16.7" customHeight="1" x14ac:dyDescent="0.15">
      <c r="A1802" s="520">
        <v>22</v>
      </c>
      <c r="B1802" s="520" t="s">
        <v>17873</v>
      </c>
      <c r="C1802" s="521" t="s">
        <v>17874</v>
      </c>
      <c r="D1802" s="542"/>
      <c r="E1802" s="534"/>
      <c r="F1802" s="534"/>
      <c r="H1802" s="541"/>
      <c r="J1802" s="537"/>
      <c r="K1802" s="742"/>
      <c r="L1802" s="1032"/>
      <c r="M1802" s="537"/>
      <c r="O1802" s="1048" t="s">
        <v>10414</v>
      </c>
      <c r="P1802" s="626" t="s">
        <v>16</v>
      </c>
      <c r="Q1802" s="526" t="s">
        <v>1678</v>
      </c>
      <c r="R1802" s="527">
        <v>0.7</v>
      </c>
      <c r="S1802" s="1051"/>
      <c r="T1802" s="1032"/>
      <c r="U1802" s="537"/>
      <c r="W1802" s="534"/>
      <c r="X1802" s="537"/>
      <c r="Y1802" s="534"/>
      <c r="Z1802" s="538"/>
      <c r="AA1802" s="531">
        <f>ROUND(ROUND(ROUND(ROUND(F1737*N1801,0)*R1802,0)*V1795,0)-Y1786,0)</f>
        <v>74</v>
      </c>
      <c r="AB1802" s="539"/>
      <c r="AC1802" s="504"/>
    </row>
    <row r="1803" spans="1:29" ht="16.7" customHeight="1" x14ac:dyDescent="0.15">
      <c r="A1803" s="520">
        <v>22</v>
      </c>
      <c r="B1803" s="520" t="s">
        <v>17875</v>
      </c>
      <c r="C1803" s="521" t="s">
        <v>17876</v>
      </c>
      <c r="D1803" s="542"/>
      <c r="E1803" s="534"/>
      <c r="F1803" s="534"/>
      <c r="H1803" s="541"/>
      <c r="I1803" s="763"/>
      <c r="J1803" s="544"/>
      <c r="K1803" s="579"/>
      <c r="L1803" s="1032"/>
      <c r="M1803" s="537"/>
      <c r="O1803" s="979"/>
      <c r="P1803" s="626" t="s">
        <v>3833</v>
      </c>
      <c r="Q1803" s="526" t="s">
        <v>1678</v>
      </c>
      <c r="R1803" s="527">
        <v>0.5</v>
      </c>
      <c r="S1803" s="1051"/>
      <c r="T1803" s="1032"/>
      <c r="U1803" s="537"/>
      <c r="W1803" s="534"/>
      <c r="X1803" s="537"/>
      <c r="Y1803" s="534"/>
      <c r="Z1803" s="538"/>
      <c r="AA1803" s="531">
        <f>ROUND(ROUND(ROUND(ROUND(F1737*N1801,0)*R1803,0)*V1795,0)-Y1786,0)</f>
        <v>49</v>
      </c>
      <c r="AB1803" s="539"/>
      <c r="AC1803" s="504"/>
    </row>
    <row r="1804" spans="1:29" ht="16.7" customHeight="1" x14ac:dyDescent="0.15">
      <c r="A1804" s="520">
        <v>22</v>
      </c>
      <c r="B1804" s="520" t="s">
        <v>6913</v>
      </c>
      <c r="C1804" s="521" t="s">
        <v>17877</v>
      </c>
      <c r="D1804" s="542"/>
      <c r="E1804" s="534"/>
      <c r="F1804" s="534"/>
      <c r="H1804" s="541"/>
      <c r="I1804" s="1049" t="s">
        <v>10418</v>
      </c>
      <c r="J1804" s="525" t="s">
        <v>1678</v>
      </c>
      <c r="K1804" s="718">
        <v>0.96499999999999997</v>
      </c>
      <c r="L1804" s="1032"/>
      <c r="M1804" s="537"/>
      <c r="O1804" s="759"/>
      <c r="P1804" s="760"/>
      <c r="Q1804" s="526"/>
      <c r="R1804" s="527"/>
      <c r="S1804" s="1051"/>
      <c r="T1804" s="1032"/>
      <c r="U1804" s="537"/>
      <c r="W1804" s="534"/>
      <c r="X1804" s="537"/>
      <c r="Y1804" s="534"/>
      <c r="Z1804" s="538"/>
      <c r="AA1804" s="531">
        <f>ROUND(ROUND(ROUND(ROUND(ROUND(F1737*K1804,0)*N1801,0),0)*V1795,0)-Y1786,0)</f>
        <v>106</v>
      </c>
      <c r="AB1804" s="539"/>
      <c r="AC1804" s="504"/>
    </row>
    <row r="1805" spans="1:29" ht="16.7" customHeight="1" x14ac:dyDescent="0.15">
      <c r="A1805" s="520">
        <v>22</v>
      </c>
      <c r="B1805" s="520" t="s">
        <v>6915</v>
      </c>
      <c r="C1805" s="521" t="s">
        <v>17878</v>
      </c>
      <c r="D1805" s="542"/>
      <c r="E1805" s="534"/>
      <c r="F1805" s="534"/>
      <c r="H1805" s="541"/>
      <c r="I1805" s="1047"/>
      <c r="J1805" s="537"/>
      <c r="L1805" s="1032"/>
      <c r="M1805" s="537"/>
      <c r="O1805" s="1048" t="s">
        <v>10414</v>
      </c>
      <c r="P1805" s="626" t="s">
        <v>16</v>
      </c>
      <c r="Q1805" s="526" t="s">
        <v>1678</v>
      </c>
      <c r="R1805" s="527">
        <v>0.7</v>
      </c>
      <c r="S1805" s="1051"/>
      <c r="T1805" s="1032"/>
      <c r="U1805" s="537"/>
      <c r="W1805" s="534"/>
      <c r="X1805" s="537"/>
      <c r="Y1805" s="534"/>
      <c r="Z1805" s="538"/>
      <c r="AA1805" s="531">
        <f>ROUND(ROUND(ROUND(ROUND(ROUND(F1737*K1804,0)*N1801,0)*R1805,0)*V1795,0)-Y1786,0)</f>
        <v>71</v>
      </c>
      <c r="AB1805" s="539"/>
      <c r="AC1805" s="504"/>
    </row>
    <row r="1806" spans="1:29" ht="16.7" customHeight="1" x14ac:dyDescent="0.15">
      <c r="A1806" s="520">
        <v>22</v>
      </c>
      <c r="B1806" s="520" t="s">
        <v>6917</v>
      </c>
      <c r="C1806" s="521" t="s">
        <v>17879</v>
      </c>
      <c r="D1806" s="542"/>
      <c r="E1806" s="534"/>
      <c r="F1806" s="534"/>
      <c r="H1806" s="541"/>
      <c r="I1806" s="1044"/>
      <c r="J1806" s="544"/>
      <c r="K1806" s="725"/>
      <c r="L1806" s="967"/>
      <c r="M1806" s="544"/>
      <c r="N1806" s="548"/>
      <c r="O1806" s="979"/>
      <c r="P1806" s="626" t="s">
        <v>3833</v>
      </c>
      <c r="Q1806" s="526" t="s">
        <v>1678</v>
      </c>
      <c r="R1806" s="527">
        <v>0.5</v>
      </c>
      <c r="S1806" s="1051"/>
      <c r="T1806" s="967"/>
      <c r="U1806" s="544"/>
      <c r="V1806" s="548"/>
      <c r="W1806" s="534"/>
      <c r="X1806" s="537"/>
      <c r="Y1806" s="534"/>
      <c r="Z1806" s="538"/>
      <c r="AA1806" s="531">
        <f>ROUND(ROUND(ROUND(ROUND(ROUND(F1737*K1804,0)*N1801,0)*R1806,0)*V1795,0)-Y1786,0)</f>
        <v>47</v>
      </c>
      <c r="AB1806" s="539"/>
      <c r="AC1806" s="504"/>
    </row>
    <row r="1807" spans="1:29" ht="16.7" customHeight="1" x14ac:dyDescent="0.15">
      <c r="A1807" s="520">
        <v>22</v>
      </c>
      <c r="B1807" s="520">
        <v>9479</v>
      </c>
      <c r="C1807" s="521" t="s">
        <v>17880</v>
      </c>
      <c r="D1807" s="542"/>
      <c r="E1807" s="534"/>
      <c r="F1807" s="534"/>
      <c r="H1807" s="541"/>
      <c r="I1807" s="757"/>
      <c r="J1807" s="525"/>
      <c r="K1807" s="758"/>
      <c r="L1807" s="1050" t="s">
        <v>14896</v>
      </c>
      <c r="M1807" s="525" t="s">
        <v>1678</v>
      </c>
      <c r="N1807" s="529">
        <v>0.7</v>
      </c>
      <c r="O1807" s="759"/>
      <c r="P1807" s="760"/>
      <c r="Q1807" s="526"/>
      <c r="R1807" s="527"/>
      <c r="S1807" s="1051"/>
      <c r="T1807" s="968" t="s">
        <v>12830</v>
      </c>
      <c r="U1807" s="525" t="s">
        <v>1678</v>
      </c>
      <c r="V1807" s="529">
        <v>0.7</v>
      </c>
      <c r="W1807" s="534"/>
      <c r="X1807" s="537"/>
      <c r="Y1807" s="534"/>
      <c r="Z1807" s="538"/>
      <c r="AA1807" s="531">
        <f>ROUND(ROUND(ROUND(F1737*N1807,0)*V1807,0)-Y1786,0)</f>
        <v>227</v>
      </c>
      <c r="AB1807" s="539"/>
      <c r="AC1807" s="504"/>
    </row>
    <row r="1808" spans="1:29" ht="16.7" customHeight="1" x14ac:dyDescent="0.15">
      <c r="A1808" s="520">
        <v>22</v>
      </c>
      <c r="B1808" s="520">
        <v>9480</v>
      </c>
      <c r="C1808" s="521" t="s">
        <v>17881</v>
      </c>
      <c r="D1808" s="542"/>
      <c r="E1808" s="534"/>
      <c r="F1808" s="534"/>
      <c r="H1808" s="541"/>
      <c r="J1808" s="537"/>
      <c r="K1808" s="742"/>
      <c r="L1808" s="1032"/>
      <c r="M1808" s="537"/>
      <c r="O1808" s="1048" t="s">
        <v>10414</v>
      </c>
      <c r="P1808" s="626" t="s">
        <v>16</v>
      </c>
      <c r="Q1808" s="526" t="s">
        <v>1678</v>
      </c>
      <c r="R1808" s="527">
        <v>0.7</v>
      </c>
      <c r="S1808" s="1051"/>
      <c r="T1808" s="1032"/>
      <c r="U1808" s="537"/>
      <c r="W1808" s="534"/>
      <c r="X1808" s="537"/>
      <c r="Y1808" s="534"/>
      <c r="Z1808" s="538"/>
      <c r="AA1808" s="531">
        <f>ROUND(ROUND(ROUND(ROUND(F1737*N1807,0)*R1808,0)*V1807,0)-Y1786,0)</f>
        <v>155</v>
      </c>
      <c r="AB1808" s="539"/>
      <c r="AC1808" s="504"/>
    </row>
    <row r="1809" spans="1:29" ht="16.7" customHeight="1" x14ac:dyDescent="0.15">
      <c r="A1809" s="520">
        <v>22</v>
      </c>
      <c r="B1809" s="520" t="s">
        <v>6919</v>
      </c>
      <c r="C1809" s="521" t="s">
        <v>17882</v>
      </c>
      <c r="D1809" s="542"/>
      <c r="E1809" s="534"/>
      <c r="F1809" s="534"/>
      <c r="H1809" s="541"/>
      <c r="I1809" s="763"/>
      <c r="J1809" s="544"/>
      <c r="K1809" s="579"/>
      <c r="L1809" s="1032"/>
      <c r="M1809" s="537"/>
      <c r="O1809" s="979"/>
      <c r="P1809" s="626" t="s">
        <v>3833</v>
      </c>
      <c r="Q1809" s="526" t="s">
        <v>1678</v>
      </c>
      <c r="R1809" s="527">
        <v>0.5</v>
      </c>
      <c r="S1809" s="1051"/>
      <c r="T1809" s="1032"/>
      <c r="U1809" s="537"/>
      <c r="W1809" s="534"/>
      <c r="X1809" s="537"/>
      <c r="Y1809" s="534"/>
      <c r="Z1809" s="538"/>
      <c r="AA1809" s="531">
        <f>ROUND(ROUND(ROUND(ROUND(F1737*N1807,0)*R1809,0)*V1807,0)-Y1786,0)</f>
        <v>108</v>
      </c>
      <c r="AB1809" s="539"/>
      <c r="AC1809" s="504"/>
    </row>
    <row r="1810" spans="1:29" ht="16.7" customHeight="1" x14ac:dyDescent="0.15">
      <c r="A1810" s="520">
        <v>22</v>
      </c>
      <c r="B1810" s="520">
        <v>9489</v>
      </c>
      <c r="C1810" s="521" t="s">
        <v>17883</v>
      </c>
      <c r="D1810" s="542"/>
      <c r="E1810" s="534"/>
      <c r="F1810" s="534"/>
      <c r="H1810" s="541"/>
      <c r="I1810" s="1049" t="s">
        <v>10418</v>
      </c>
      <c r="J1810" s="525" t="s">
        <v>1678</v>
      </c>
      <c r="K1810" s="718">
        <v>0.96499999999999997</v>
      </c>
      <c r="L1810" s="1032"/>
      <c r="M1810" s="537"/>
      <c r="O1810" s="759"/>
      <c r="P1810" s="760"/>
      <c r="Q1810" s="526"/>
      <c r="R1810" s="527"/>
      <c r="S1810" s="1051"/>
      <c r="T1810" s="1032"/>
      <c r="U1810" s="537"/>
      <c r="W1810" s="534"/>
      <c r="X1810" s="537"/>
      <c r="Y1810" s="534"/>
      <c r="Z1810" s="538"/>
      <c r="AA1810" s="531">
        <f>ROUND(ROUND(ROUND(ROUND(ROUND(F1737*K1810,0)*N1807,0)*V1807,0),0)-Y1786,0)</f>
        <v>218</v>
      </c>
      <c r="AB1810" s="539"/>
      <c r="AC1810" s="504"/>
    </row>
    <row r="1811" spans="1:29" ht="16.7" customHeight="1" x14ac:dyDescent="0.15">
      <c r="A1811" s="520">
        <v>22</v>
      </c>
      <c r="B1811" s="520">
        <v>9490</v>
      </c>
      <c r="C1811" s="521" t="s">
        <v>17884</v>
      </c>
      <c r="D1811" s="542"/>
      <c r="E1811" s="534"/>
      <c r="F1811" s="534"/>
      <c r="H1811" s="541"/>
      <c r="I1811" s="1047"/>
      <c r="J1811" s="537"/>
      <c r="L1811" s="1032"/>
      <c r="M1811" s="537"/>
      <c r="O1811" s="1048" t="s">
        <v>10414</v>
      </c>
      <c r="P1811" s="626" t="s">
        <v>16</v>
      </c>
      <c r="Q1811" s="526" t="s">
        <v>1678</v>
      </c>
      <c r="R1811" s="527">
        <v>0.7</v>
      </c>
      <c r="S1811" s="1051"/>
      <c r="T1811" s="1032"/>
      <c r="U1811" s="537"/>
      <c r="W1811" s="534"/>
      <c r="X1811" s="537"/>
      <c r="Y1811" s="534"/>
      <c r="Z1811" s="538"/>
      <c r="AA1811" s="531">
        <f>ROUND(ROUND(ROUND(ROUND(ROUND(ROUND(F1737*K1810,0)*N1807,0)*R1811,0)*V1807,0),0)-Y1786,0)</f>
        <v>149</v>
      </c>
      <c r="AB1811" s="539"/>
      <c r="AC1811" s="504"/>
    </row>
    <row r="1812" spans="1:29" ht="16.7" customHeight="1" x14ac:dyDescent="0.15">
      <c r="A1812" s="520">
        <v>22</v>
      </c>
      <c r="B1812" s="520" t="s">
        <v>6921</v>
      </c>
      <c r="C1812" s="521" t="s">
        <v>17885</v>
      </c>
      <c r="D1812" s="542"/>
      <c r="E1812" s="534"/>
      <c r="F1812" s="534"/>
      <c r="H1812" s="541"/>
      <c r="I1812" s="1044"/>
      <c r="J1812" s="544"/>
      <c r="K1812" s="725"/>
      <c r="L1812" s="967"/>
      <c r="M1812" s="544"/>
      <c r="N1812" s="548"/>
      <c r="O1812" s="979"/>
      <c r="P1812" s="626" t="s">
        <v>3833</v>
      </c>
      <c r="Q1812" s="526" t="s">
        <v>1678</v>
      </c>
      <c r="R1812" s="527">
        <v>0.5</v>
      </c>
      <c r="S1812" s="1051"/>
      <c r="T1812" s="1032"/>
      <c r="U1812" s="537"/>
      <c r="W1812" s="534"/>
      <c r="X1812" s="537"/>
      <c r="Y1812" s="534"/>
      <c r="Z1812" s="538"/>
      <c r="AA1812" s="531">
        <f>ROUND(ROUND(ROUND(ROUND(ROUND(ROUND(F1737*K1810,0)*N1807,0)*R1812,0)*V1807,0),0)-Y1786,0)</f>
        <v>104</v>
      </c>
      <c r="AB1812" s="539"/>
      <c r="AC1812" s="504"/>
    </row>
    <row r="1813" spans="1:29" ht="16.7" customHeight="1" x14ac:dyDescent="0.15">
      <c r="A1813" s="520">
        <v>22</v>
      </c>
      <c r="B1813" s="520" t="s">
        <v>6923</v>
      </c>
      <c r="C1813" s="521" t="s">
        <v>17886</v>
      </c>
      <c r="D1813" s="542"/>
      <c r="E1813" s="534"/>
      <c r="F1813" s="534"/>
      <c r="H1813" s="541"/>
      <c r="I1813" s="757"/>
      <c r="J1813" s="525"/>
      <c r="K1813" s="758"/>
      <c r="L1813" s="966" t="s">
        <v>14906</v>
      </c>
      <c r="M1813" s="525" t="s">
        <v>1678</v>
      </c>
      <c r="N1813" s="529">
        <v>0.5</v>
      </c>
      <c r="O1813" s="759"/>
      <c r="P1813" s="760"/>
      <c r="Q1813" s="526"/>
      <c r="R1813" s="527"/>
      <c r="S1813" s="1051"/>
      <c r="T1813" s="1032"/>
      <c r="U1813" s="537"/>
      <c r="W1813" s="534"/>
      <c r="X1813" s="537"/>
      <c r="Y1813" s="534"/>
      <c r="Z1813" s="538"/>
      <c r="AA1813" s="531">
        <f>ROUND(ROUND(ROUND(F1737*N1813,0)*V1807,0)-Y1786,0)</f>
        <v>159</v>
      </c>
      <c r="AB1813" s="539"/>
      <c r="AC1813" s="504"/>
    </row>
    <row r="1814" spans="1:29" ht="16.7" customHeight="1" x14ac:dyDescent="0.15">
      <c r="A1814" s="520">
        <v>22</v>
      </c>
      <c r="B1814" s="520" t="s">
        <v>17887</v>
      </c>
      <c r="C1814" s="521" t="s">
        <v>17888</v>
      </c>
      <c r="D1814" s="542"/>
      <c r="E1814" s="534"/>
      <c r="F1814" s="534"/>
      <c r="H1814" s="541"/>
      <c r="J1814" s="537"/>
      <c r="K1814" s="742"/>
      <c r="L1814" s="1032"/>
      <c r="M1814" s="537"/>
      <c r="O1814" s="1048" t="s">
        <v>10414</v>
      </c>
      <c r="P1814" s="626" t="s">
        <v>16</v>
      </c>
      <c r="Q1814" s="526" t="s">
        <v>1678</v>
      </c>
      <c r="R1814" s="527">
        <v>0.7</v>
      </c>
      <c r="S1814" s="1051"/>
      <c r="T1814" s="1032"/>
      <c r="U1814" s="537"/>
      <c r="W1814" s="534"/>
      <c r="X1814" s="537"/>
      <c r="Y1814" s="534"/>
      <c r="Z1814" s="538"/>
      <c r="AA1814" s="531">
        <f>ROUND(ROUND(ROUND(ROUND(F1737*N1813,0)*R1814,0)*V1807,0)-Y1786,0)</f>
        <v>108</v>
      </c>
      <c r="AB1814" s="539"/>
      <c r="AC1814" s="504"/>
    </row>
    <row r="1815" spans="1:29" ht="16.7" customHeight="1" x14ac:dyDescent="0.15">
      <c r="A1815" s="520">
        <v>22</v>
      </c>
      <c r="B1815" s="520" t="s">
        <v>17889</v>
      </c>
      <c r="C1815" s="521" t="s">
        <v>17890</v>
      </c>
      <c r="D1815" s="542"/>
      <c r="E1815" s="534"/>
      <c r="F1815" s="534"/>
      <c r="H1815" s="541"/>
      <c r="I1815" s="763"/>
      <c r="J1815" s="544"/>
      <c r="K1815" s="579"/>
      <c r="L1815" s="1032"/>
      <c r="M1815" s="537"/>
      <c r="O1815" s="979"/>
      <c r="P1815" s="626" t="s">
        <v>3833</v>
      </c>
      <c r="Q1815" s="526" t="s">
        <v>1678</v>
      </c>
      <c r="R1815" s="527">
        <v>0.5</v>
      </c>
      <c r="S1815" s="1051"/>
      <c r="T1815" s="1032"/>
      <c r="U1815" s="537"/>
      <c r="W1815" s="534"/>
      <c r="X1815" s="537"/>
      <c r="Y1815" s="534"/>
      <c r="Z1815" s="538"/>
      <c r="AA1815" s="531">
        <f>ROUND(ROUND(ROUND(ROUND(F1737*N1813,0)*R1815,0)*V1807,0)-Y1786,0)</f>
        <v>73</v>
      </c>
      <c r="AB1815" s="539"/>
      <c r="AC1815" s="504"/>
    </row>
    <row r="1816" spans="1:29" ht="16.7" customHeight="1" x14ac:dyDescent="0.15">
      <c r="A1816" s="520">
        <v>22</v>
      </c>
      <c r="B1816" s="520" t="s">
        <v>17891</v>
      </c>
      <c r="C1816" s="521" t="s">
        <v>17892</v>
      </c>
      <c r="D1816" s="542"/>
      <c r="E1816" s="534"/>
      <c r="F1816" s="534"/>
      <c r="H1816" s="541"/>
      <c r="I1816" s="1049" t="s">
        <v>10418</v>
      </c>
      <c r="J1816" s="525" t="s">
        <v>1678</v>
      </c>
      <c r="K1816" s="718">
        <v>0.96499999999999997</v>
      </c>
      <c r="L1816" s="1032"/>
      <c r="M1816" s="537"/>
      <c r="O1816" s="759"/>
      <c r="P1816" s="760"/>
      <c r="Q1816" s="526"/>
      <c r="R1816" s="527"/>
      <c r="S1816" s="1051"/>
      <c r="T1816" s="1032"/>
      <c r="U1816" s="537"/>
      <c r="W1816" s="534"/>
      <c r="X1816" s="537"/>
      <c r="Y1816" s="534"/>
      <c r="Z1816" s="538"/>
      <c r="AA1816" s="531">
        <f>ROUND(ROUND(ROUND(ROUND(ROUND(F1737*K1816,0)*N1813,0),0)*V1807,0)-Y1786,0)</f>
        <v>153</v>
      </c>
      <c r="AB1816" s="539"/>
      <c r="AC1816" s="504"/>
    </row>
    <row r="1817" spans="1:29" ht="16.7" customHeight="1" x14ac:dyDescent="0.15">
      <c r="A1817" s="520">
        <v>22</v>
      </c>
      <c r="B1817" s="520" t="s">
        <v>17893</v>
      </c>
      <c r="C1817" s="521" t="s">
        <v>17894</v>
      </c>
      <c r="D1817" s="542"/>
      <c r="E1817" s="534"/>
      <c r="F1817" s="534"/>
      <c r="H1817" s="541"/>
      <c r="I1817" s="1047"/>
      <c r="J1817" s="537"/>
      <c r="L1817" s="1032"/>
      <c r="M1817" s="537"/>
      <c r="O1817" s="1048" t="s">
        <v>10414</v>
      </c>
      <c r="P1817" s="626" t="s">
        <v>16</v>
      </c>
      <c r="Q1817" s="526" t="s">
        <v>1678</v>
      </c>
      <c r="R1817" s="527">
        <v>0.7</v>
      </c>
      <c r="S1817" s="1051"/>
      <c r="T1817" s="1032"/>
      <c r="U1817" s="537"/>
      <c r="W1817" s="534"/>
      <c r="X1817" s="537"/>
      <c r="Y1817" s="534"/>
      <c r="Z1817" s="538"/>
      <c r="AA1817" s="531">
        <f>ROUND(ROUND(ROUND(ROUND(ROUND(F1737*K1816,0)*N1813,0)*R1817,0)*V1807,0)-Y1786,0)</f>
        <v>104</v>
      </c>
      <c r="AB1817" s="539"/>
      <c r="AC1817" s="504"/>
    </row>
    <row r="1818" spans="1:29" ht="16.7" customHeight="1" x14ac:dyDescent="0.15">
      <c r="A1818" s="520">
        <v>22</v>
      </c>
      <c r="B1818" s="520" t="s">
        <v>17895</v>
      </c>
      <c r="C1818" s="521" t="s">
        <v>17896</v>
      </c>
      <c r="D1818" s="542"/>
      <c r="E1818" s="534"/>
      <c r="F1818" s="534"/>
      <c r="H1818" s="541"/>
      <c r="I1818" s="1044"/>
      <c r="J1818" s="544"/>
      <c r="K1818" s="725"/>
      <c r="L1818" s="967"/>
      <c r="M1818" s="544"/>
      <c r="N1818" s="548"/>
      <c r="O1818" s="979"/>
      <c r="P1818" s="626" t="s">
        <v>3833</v>
      </c>
      <c r="Q1818" s="526" t="s">
        <v>1678</v>
      </c>
      <c r="R1818" s="527">
        <v>0.5</v>
      </c>
      <c r="S1818" s="1052"/>
      <c r="T1818" s="967"/>
      <c r="U1818" s="544"/>
      <c r="V1818" s="548"/>
      <c r="W1818" s="534"/>
      <c r="X1818" s="537"/>
      <c r="Y1818" s="534"/>
      <c r="Z1818" s="538"/>
      <c r="AA1818" s="531">
        <f>ROUND(ROUND(ROUND(ROUND(ROUND(F1737*K1816,0)*N1813,0)*R1818,0)*V1807,0)-Y1786,0)</f>
        <v>71</v>
      </c>
      <c r="AB1818" s="539"/>
      <c r="AC1818" s="504"/>
    </row>
    <row r="1819" spans="1:29" ht="16.7" customHeight="1" x14ac:dyDescent="0.15">
      <c r="A1819" s="520">
        <v>22</v>
      </c>
      <c r="B1819" s="520" t="s">
        <v>17897</v>
      </c>
      <c r="C1819" s="521" t="s">
        <v>17898</v>
      </c>
      <c r="D1819" s="542"/>
      <c r="E1819" s="534"/>
      <c r="F1819" s="534"/>
      <c r="H1819" s="541"/>
      <c r="I1819" s="757"/>
      <c r="J1819" s="525"/>
      <c r="K1819" s="758"/>
      <c r="L1819" s="966" t="s">
        <v>14896</v>
      </c>
      <c r="M1819" s="525" t="s">
        <v>1678</v>
      </c>
      <c r="N1819" s="529">
        <v>0.7</v>
      </c>
      <c r="O1819" s="759"/>
      <c r="P1819" s="760"/>
      <c r="Q1819" s="526"/>
      <c r="R1819" s="527"/>
      <c r="S1819" s="1054" t="s">
        <v>14959</v>
      </c>
      <c r="T1819" s="968" t="s">
        <v>12840</v>
      </c>
      <c r="U1819" s="525" t="s">
        <v>1678</v>
      </c>
      <c r="V1819" s="529">
        <v>0.7</v>
      </c>
      <c r="W1819" s="534"/>
      <c r="X1819" s="537"/>
      <c r="Y1819" s="534"/>
      <c r="Z1819" s="538"/>
      <c r="AA1819" s="531">
        <f>ROUND(ROUND(ROUND(F1737*N1819,0)*V1819,0)-Y1786,0)</f>
        <v>227</v>
      </c>
      <c r="AB1819" s="539"/>
      <c r="AC1819" s="504"/>
    </row>
    <row r="1820" spans="1:29" ht="16.7" customHeight="1" x14ac:dyDescent="0.15">
      <c r="A1820" s="520">
        <v>22</v>
      </c>
      <c r="B1820" s="520" t="s">
        <v>6925</v>
      </c>
      <c r="C1820" s="521" t="s">
        <v>17899</v>
      </c>
      <c r="D1820" s="542"/>
      <c r="E1820" s="534"/>
      <c r="F1820" s="534"/>
      <c r="H1820" s="541"/>
      <c r="J1820" s="537"/>
      <c r="K1820" s="742"/>
      <c r="L1820" s="1032"/>
      <c r="M1820" s="537"/>
      <c r="O1820" s="1048" t="s">
        <v>10414</v>
      </c>
      <c r="P1820" s="626" t="s">
        <v>16</v>
      </c>
      <c r="Q1820" s="526" t="s">
        <v>1678</v>
      </c>
      <c r="R1820" s="527">
        <v>0.7</v>
      </c>
      <c r="S1820" s="1055"/>
      <c r="T1820" s="1032"/>
      <c r="U1820" s="537"/>
      <c r="W1820" s="534"/>
      <c r="X1820" s="537"/>
      <c r="Y1820" s="534"/>
      <c r="Z1820" s="538"/>
      <c r="AA1820" s="531">
        <f>ROUND(ROUND(ROUND(ROUND(F1737*N1819,0)*R1820,0)*V1819,0)-Y1786,0)</f>
        <v>155</v>
      </c>
      <c r="AB1820" s="539"/>
      <c r="AC1820" s="504"/>
    </row>
    <row r="1821" spans="1:29" ht="16.7" customHeight="1" x14ac:dyDescent="0.15">
      <c r="A1821" s="520">
        <v>22</v>
      </c>
      <c r="B1821" s="520" t="s">
        <v>6927</v>
      </c>
      <c r="C1821" s="521" t="s">
        <v>17900</v>
      </c>
      <c r="D1821" s="542"/>
      <c r="E1821" s="534"/>
      <c r="F1821" s="534"/>
      <c r="H1821" s="541"/>
      <c r="I1821" s="763"/>
      <c r="J1821" s="544"/>
      <c r="K1821" s="579"/>
      <c r="L1821" s="1032"/>
      <c r="M1821" s="537"/>
      <c r="O1821" s="979"/>
      <c r="P1821" s="626" t="s">
        <v>3833</v>
      </c>
      <c r="Q1821" s="526" t="s">
        <v>1678</v>
      </c>
      <c r="R1821" s="527">
        <v>0.5</v>
      </c>
      <c r="S1821" s="1055"/>
      <c r="T1821" s="1032"/>
      <c r="U1821" s="537"/>
      <c r="W1821" s="534"/>
      <c r="X1821" s="537"/>
      <c r="Y1821" s="534"/>
      <c r="Z1821" s="538"/>
      <c r="AA1821" s="531">
        <f>ROUND(ROUND(ROUND(ROUND(F1737*N1819,0)*R1821,0)*V1819,0)-Y1786,0)</f>
        <v>108</v>
      </c>
      <c r="AB1821" s="539"/>
      <c r="AC1821" s="504"/>
    </row>
    <row r="1822" spans="1:29" ht="16.7" customHeight="1" x14ac:dyDescent="0.15">
      <c r="A1822" s="520">
        <v>22</v>
      </c>
      <c r="B1822" s="520" t="s">
        <v>6929</v>
      </c>
      <c r="C1822" s="521" t="s">
        <v>17901</v>
      </c>
      <c r="D1822" s="542"/>
      <c r="E1822" s="534"/>
      <c r="F1822" s="534"/>
      <c r="H1822" s="541"/>
      <c r="I1822" s="1049" t="s">
        <v>10418</v>
      </c>
      <c r="J1822" s="525" t="s">
        <v>1678</v>
      </c>
      <c r="K1822" s="718">
        <v>0.96499999999999997</v>
      </c>
      <c r="L1822" s="1032"/>
      <c r="M1822" s="537"/>
      <c r="O1822" s="759"/>
      <c r="P1822" s="760"/>
      <c r="Q1822" s="526"/>
      <c r="R1822" s="527"/>
      <c r="S1822" s="1055"/>
      <c r="T1822" s="1032"/>
      <c r="U1822" s="537"/>
      <c r="W1822" s="534"/>
      <c r="X1822" s="537"/>
      <c r="Y1822" s="534"/>
      <c r="Z1822" s="538"/>
      <c r="AA1822" s="531">
        <f>ROUND(ROUND(ROUND(ROUND(ROUND(F1737*K1822,0)*N1819,0)*V1819,0),0)-Y1786,0)</f>
        <v>218</v>
      </c>
      <c r="AB1822" s="539"/>
      <c r="AC1822" s="504"/>
    </row>
    <row r="1823" spans="1:29" ht="16.7" customHeight="1" x14ac:dyDescent="0.15">
      <c r="A1823" s="520">
        <v>22</v>
      </c>
      <c r="B1823" s="520" t="s">
        <v>6931</v>
      </c>
      <c r="C1823" s="521" t="s">
        <v>17902</v>
      </c>
      <c r="D1823" s="542"/>
      <c r="E1823" s="534"/>
      <c r="F1823" s="534"/>
      <c r="H1823" s="541"/>
      <c r="I1823" s="1047"/>
      <c r="J1823" s="537"/>
      <c r="L1823" s="1032"/>
      <c r="M1823" s="537"/>
      <c r="O1823" s="1048" t="s">
        <v>10414</v>
      </c>
      <c r="P1823" s="626" t="s">
        <v>16</v>
      </c>
      <c r="Q1823" s="526" t="s">
        <v>1678</v>
      </c>
      <c r="R1823" s="527">
        <v>0.7</v>
      </c>
      <c r="S1823" s="1055"/>
      <c r="T1823" s="1032"/>
      <c r="U1823" s="537"/>
      <c r="W1823" s="534"/>
      <c r="X1823" s="537"/>
      <c r="Y1823" s="534"/>
      <c r="Z1823" s="538"/>
      <c r="AA1823" s="531">
        <f>ROUND(ROUND(ROUND(ROUND(ROUND(ROUND(F1737*K1822,0)*N1819,0)*R1823,0)*V1819,0),0)-Y1786,0)</f>
        <v>149</v>
      </c>
      <c r="AB1823" s="539"/>
      <c r="AC1823" s="504"/>
    </row>
    <row r="1824" spans="1:29" ht="16.7" customHeight="1" x14ac:dyDescent="0.15">
      <c r="A1824" s="520">
        <v>22</v>
      </c>
      <c r="B1824" s="520" t="s">
        <v>6933</v>
      </c>
      <c r="C1824" s="521" t="s">
        <v>17903</v>
      </c>
      <c r="D1824" s="542"/>
      <c r="E1824" s="534"/>
      <c r="F1824" s="534"/>
      <c r="H1824" s="541"/>
      <c r="I1824" s="1044"/>
      <c r="J1824" s="544"/>
      <c r="K1824" s="725"/>
      <c r="L1824" s="967"/>
      <c r="M1824" s="544"/>
      <c r="N1824" s="548"/>
      <c r="O1824" s="979"/>
      <c r="P1824" s="626" t="s">
        <v>3833</v>
      </c>
      <c r="Q1824" s="526" t="s">
        <v>1678</v>
      </c>
      <c r="R1824" s="527">
        <v>0.5</v>
      </c>
      <c r="S1824" s="1055"/>
      <c r="T1824" s="1032"/>
      <c r="U1824" s="537"/>
      <c r="W1824" s="534"/>
      <c r="X1824" s="537"/>
      <c r="Y1824" s="534"/>
      <c r="Z1824" s="538"/>
      <c r="AA1824" s="531">
        <f>ROUND(ROUND(ROUND(ROUND(ROUND(ROUND(F1737*K1822,0)*N1819,0)*R1824,0)*V1819,0),0)-Y1786,0)</f>
        <v>104</v>
      </c>
      <c r="AB1824" s="539"/>
      <c r="AC1824" s="504"/>
    </row>
    <row r="1825" spans="1:29" ht="16.7" customHeight="1" x14ac:dyDescent="0.15">
      <c r="A1825" s="520">
        <v>22</v>
      </c>
      <c r="B1825" s="520" t="s">
        <v>6935</v>
      </c>
      <c r="C1825" s="521" t="s">
        <v>17904</v>
      </c>
      <c r="D1825" s="542"/>
      <c r="E1825" s="534"/>
      <c r="F1825" s="534"/>
      <c r="H1825" s="541"/>
      <c r="I1825" s="757"/>
      <c r="J1825" s="525"/>
      <c r="K1825" s="758"/>
      <c r="L1825" s="966" t="s">
        <v>14906</v>
      </c>
      <c r="M1825" s="525" t="s">
        <v>1678</v>
      </c>
      <c r="N1825" s="529">
        <v>0.5</v>
      </c>
      <c r="O1825" s="759"/>
      <c r="P1825" s="760"/>
      <c r="Q1825" s="526"/>
      <c r="R1825" s="527"/>
      <c r="S1825" s="1055"/>
      <c r="T1825" s="1032"/>
      <c r="U1825" s="537"/>
      <c r="W1825" s="534"/>
      <c r="X1825" s="537"/>
      <c r="Y1825" s="534"/>
      <c r="Z1825" s="538"/>
      <c r="AA1825" s="531">
        <f>ROUND(ROUND(ROUND(F1737*N1825,0)*V1819,0)-Y1786,0)</f>
        <v>159</v>
      </c>
      <c r="AB1825" s="539"/>
      <c r="AC1825" s="504"/>
    </row>
    <row r="1826" spans="1:29" ht="16.7" customHeight="1" x14ac:dyDescent="0.15">
      <c r="A1826" s="520">
        <v>22</v>
      </c>
      <c r="B1826" s="520" t="s">
        <v>17905</v>
      </c>
      <c r="C1826" s="521" t="s">
        <v>17906</v>
      </c>
      <c r="D1826" s="542"/>
      <c r="E1826" s="534"/>
      <c r="F1826" s="534"/>
      <c r="H1826" s="541"/>
      <c r="J1826" s="537"/>
      <c r="K1826" s="742"/>
      <c r="L1826" s="1032"/>
      <c r="M1826" s="537"/>
      <c r="O1826" s="1048" t="s">
        <v>10414</v>
      </c>
      <c r="P1826" s="626" t="s">
        <v>16</v>
      </c>
      <c r="Q1826" s="526" t="s">
        <v>1678</v>
      </c>
      <c r="R1826" s="527">
        <v>0.7</v>
      </c>
      <c r="S1826" s="1055"/>
      <c r="T1826" s="1032"/>
      <c r="U1826" s="537"/>
      <c r="W1826" s="534"/>
      <c r="X1826" s="537"/>
      <c r="Y1826" s="534"/>
      <c r="Z1826" s="538"/>
      <c r="AA1826" s="531">
        <f>ROUND(ROUND(ROUND(ROUND(F1737*N1825,0)*R1826,0)*V1819,0)-Y1786,0)</f>
        <v>108</v>
      </c>
      <c r="AB1826" s="539"/>
      <c r="AC1826" s="504"/>
    </row>
    <row r="1827" spans="1:29" ht="16.7" customHeight="1" x14ac:dyDescent="0.15">
      <c r="A1827" s="520">
        <v>22</v>
      </c>
      <c r="B1827" s="520" t="s">
        <v>17907</v>
      </c>
      <c r="C1827" s="521" t="s">
        <v>17908</v>
      </c>
      <c r="D1827" s="542"/>
      <c r="E1827" s="534"/>
      <c r="F1827" s="534"/>
      <c r="H1827" s="541"/>
      <c r="I1827" s="763"/>
      <c r="J1827" s="544"/>
      <c r="K1827" s="579"/>
      <c r="L1827" s="1032"/>
      <c r="M1827" s="537"/>
      <c r="O1827" s="979"/>
      <c r="P1827" s="626" t="s">
        <v>3833</v>
      </c>
      <c r="Q1827" s="526" t="s">
        <v>1678</v>
      </c>
      <c r="R1827" s="527">
        <v>0.5</v>
      </c>
      <c r="S1827" s="1055"/>
      <c r="T1827" s="1032"/>
      <c r="U1827" s="537"/>
      <c r="W1827" s="534"/>
      <c r="X1827" s="537"/>
      <c r="Y1827" s="534"/>
      <c r="Z1827" s="538"/>
      <c r="AA1827" s="531">
        <f>ROUND(ROUND(ROUND(ROUND(F1737*N1825,0)*R1827,0)*V1819,0)-Y1786,0)</f>
        <v>73</v>
      </c>
      <c r="AB1827" s="539"/>
      <c r="AC1827" s="504"/>
    </row>
    <row r="1828" spans="1:29" ht="16.7" customHeight="1" x14ac:dyDescent="0.15">
      <c r="A1828" s="520">
        <v>22</v>
      </c>
      <c r="B1828" s="520" t="s">
        <v>17909</v>
      </c>
      <c r="C1828" s="521" t="s">
        <v>17910</v>
      </c>
      <c r="D1828" s="542"/>
      <c r="E1828" s="534"/>
      <c r="F1828" s="534"/>
      <c r="H1828" s="541"/>
      <c r="I1828" s="1049" t="s">
        <v>10418</v>
      </c>
      <c r="J1828" s="525" t="s">
        <v>1678</v>
      </c>
      <c r="K1828" s="718">
        <v>0.96499999999999997</v>
      </c>
      <c r="L1828" s="1032"/>
      <c r="M1828" s="537"/>
      <c r="O1828" s="759"/>
      <c r="P1828" s="760"/>
      <c r="Q1828" s="526"/>
      <c r="R1828" s="527"/>
      <c r="S1828" s="1055"/>
      <c r="T1828" s="1032"/>
      <c r="U1828" s="537"/>
      <c r="W1828" s="534"/>
      <c r="X1828" s="537"/>
      <c r="Y1828" s="534"/>
      <c r="Z1828" s="538"/>
      <c r="AA1828" s="531">
        <f>ROUND(ROUND(ROUND(ROUND(ROUND(F1737*K1828,0)*N1825,0),0)*V1819,0)-Y1786,0)</f>
        <v>153</v>
      </c>
      <c r="AB1828" s="539"/>
      <c r="AC1828" s="504"/>
    </row>
    <row r="1829" spans="1:29" ht="16.7" customHeight="1" x14ac:dyDescent="0.15">
      <c r="A1829" s="520">
        <v>22</v>
      </c>
      <c r="B1829" s="520" t="s">
        <v>17911</v>
      </c>
      <c r="C1829" s="521" t="s">
        <v>17912</v>
      </c>
      <c r="D1829" s="542"/>
      <c r="E1829" s="534"/>
      <c r="F1829" s="534"/>
      <c r="H1829" s="541"/>
      <c r="I1829" s="1047"/>
      <c r="J1829" s="537"/>
      <c r="L1829" s="1032"/>
      <c r="M1829" s="537"/>
      <c r="O1829" s="1048" t="s">
        <v>10414</v>
      </c>
      <c r="P1829" s="626" t="s">
        <v>16</v>
      </c>
      <c r="Q1829" s="526" t="s">
        <v>1678</v>
      </c>
      <c r="R1829" s="527">
        <v>0.7</v>
      </c>
      <c r="S1829" s="1055"/>
      <c r="T1829" s="1032"/>
      <c r="U1829" s="537"/>
      <c r="W1829" s="534"/>
      <c r="X1829" s="537"/>
      <c r="Y1829" s="534"/>
      <c r="Z1829" s="538"/>
      <c r="AA1829" s="531">
        <f>ROUND(ROUND(ROUND(ROUND(ROUND(F1737*K1828,0)*N1825,0)*R1829,0)*V1819,0)-Y1786,0)</f>
        <v>104</v>
      </c>
      <c r="AB1829" s="539"/>
      <c r="AC1829" s="504"/>
    </row>
    <row r="1830" spans="1:29" ht="16.7" customHeight="1" x14ac:dyDescent="0.15">
      <c r="A1830" s="520">
        <v>22</v>
      </c>
      <c r="B1830" s="520" t="s">
        <v>17913</v>
      </c>
      <c r="C1830" s="521" t="s">
        <v>17914</v>
      </c>
      <c r="D1830" s="557"/>
      <c r="E1830" s="550"/>
      <c r="F1830" s="550"/>
      <c r="G1830" s="650"/>
      <c r="H1830" s="558"/>
      <c r="I1830" s="1044"/>
      <c r="J1830" s="544"/>
      <c r="K1830" s="725"/>
      <c r="L1830" s="967"/>
      <c r="M1830" s="544"/>
      <c r="N1830" s="548"/>
      <c r="O1830" s="979"/>
      <c r="P1830" s="626" t="s">
        <v>3833</v>
      </c>
      <c r="Q1830" s="526" t="s">
        <v>1678</v>
      </c>
      <c r="R1830" s="527">
        <v>0.5</v>
      </c>
      <c r="S1830" s="1052"/>
      <c r="T1830" s="967"/>
      <c r="U1830" s="544"/>
      <c r="V1830" s="548"/>
      <c r="W1830" s="550"/>
      <c r="X1830" s="544"/>
      <c r="Y1830" s="550"/>
      <c r="Z1830" s="553"/>
      <c r="AA1830" s="531">
        <f>ROUND(ROUND(ROUND(ROUND(ROUND(F1737*K1828,0)*N1825,0)*R1830,0)*V1819,0)-Y1786,0)</f>
        <v>71</v>
      </c>
      <c r="AB1830" s="559"/>
      <c r="AC1830" s="504"/>
    </row>
    <row r="1831" spans="1:29" ht="16.7" customHeight="1" x14ac:dyDescent="0.15">
      <c r="A1831" s="520">
        <v>22</v>
      </c>
      <c r="B1831" s="520">
        <v>9741</v>
      </c>
      <c r="C1831" s="521" t="s">
        <v>17915</v>
      </c>
      <c r="D1831" s="560"/>
      <c r="E1831" s="522"/>
      <c r="F1831" s="936" t="s">
        <v>13104</v>
      </c>
      <c r="G1831" s="947"/>
      <c r="H1831" s="941"/>
      <c r="I1831" s="757"/>
      <c r="J1831" s="525"/>
      <c r="K1831" s="758"/>
      <c r="L1831" s="1050" t="s">
        <v>14896</v>
      </c>
      <c r="M1831" s="525" t="s">
        <v>1678</v>
      </c>
      <c r="N1831" s="529">
        <v>0.7</v>
      </c>
      <c r="O1831" s="759"/>
      <c r="P1831" s="760"/>
      <c r="Q1831" s="526"/>
      <c r="R1831" s="527"/>
      <c r="S1831" s="761"/>
      <c r="T1831" s="757"/>
      <c r="U1831" s="525"/>
      <c r="V1831" s="529"/>
      <c r="W1831" s="522"/>
      <c r="X1831" s="525"/>
      <c r="Y1831" s="522"/>
      <c r="Z1831" s="530"/>
      <c r="AA1831" s="531">
        <f>ROUND(F1833*N1831,0)</f>
        <v>307</v>
      </c>
      <c r="AB1831" s="532"/>
      <c r="AC1831" s="504"/>
    </row>
    <row r="1832" spans="1:29" ht="16.7" customHeight="1" x14ac:dyDescent="0.15">
      <c r="A1832" s="520">
        <v>22</v>
      </c>
      <c r="B1832" s="520">
        <v>9742</v>
      </c>
      <c r="C1832" s="521" t="s">
        <v>17916</v>
      </c>
      <c r="D1832" s="542"/>
      <c r="E1832" s="534"/>
      <c r="F1832" s="937"/>
      <c r="G1832" s="948"/>
      <c r="H1832" s="942"/>
      <c r="J1832" s="537"/>
      <c r="K1832" s="742"/>
      <c r="L1832" s="1032"/>
      <c r="M1832" s="537"/>
      <c r="O1832" s="1048" t="s">
        <v>10414</v>
      </c>
      <c r="P1832" s="626" t="s">
        <v>16</v>
      </c>
      <c r="Q1832" s="526" t="s">
        <v>1678</v>
      </c>
      <c r="R1832" s="527">
        <v>0.7</v>
      </c>
      <c r="S1832" s="762"/>
      <c r="U1832" s="537"/>
      <c r="W1832" s="534"/>
      <c r="X1832" s="537"/>
      <c r="Y1832" s="534"/>
      <c r="Z1832" s="538"/>
      <c r="AA1832" s="531">
        <f>ROUND(ROUND(F1833*N1831,0)*R1832,0)</f>
        <v>215</v>
      </c>
      <c r="AB1832" s="539"/>
      <c r="AC1832" s="504"/>
    </row>
    <row r="1833" spans="1:29" ht="16.7" customHeight="1" x14ac:dyDescent="0.15">
      <c r="A1833" s="520">
        <v>22</v>
      </c>
      <c r="B1833" s="520" t="s">
        <v>17917</v>
      </c>
      <c r="C1833" s="521" t="s">
        <v>17918</v>
      </c>
      <c r="D1833" s="542"/>
      <c r="E1833" s="534"/>
      <c r="F1833" s="1034">
        <f>'6生活介護(基本)'!F921</f>
        <v>439</v>
      </c>
      <c r="G1833" s="1035"/>
      <c r="H1833" s="541" t="s">
        <v>9</v>
      </c>
      <c r="I1833" s="763"/>
      <c r="J1833" s="544"/>
      <c r="K1833" s="579"/>
      <c r="L1833" s="1032"/>
      <c r="M1833" s="537"/>
      <c r="O1833" s="979"/>
      <c r="P1833" s="626" t="s">
        <v>3833</v>
      </c>
      <c r="Q1833" s="526" t="s">
        <v>1678</v>
      </c>
      <c r="R1833" s="527">
        <v>0.5</v>
      </c>
      <c r="S1833" s="762"/>
      <c r="U1833" s="537"/>
      <c r="W1833" s="534"/>
      <c r="X1833" s="537"/>
      <c r="Y1833" s="534"/>
      <c r="Z1833" s="538"/>
      <c r="AA1833" s="531">
        <f>ROUND(ROUND(F1833*N1831,0)*R1833,0)</f>
        <v>154</v>
      </c>
      <c r="AB1833" s="539"/>
      <c r="AC1833" s="504"/>
    </row>
    <row r="1834" spans="1:29" ht="16.7" customHeight="1" x14ac:dyDescent="0.15">
      <c r="A1834" s="520">
        <v>22</v>
      </c>
      <c r="B1834" s="520">
        <v>9743</v>
      </c>
      <c r="C1834" s="521" t="s">
        <v>17919</v>
      </c>
      <c r="D1834" s="542"/>
      <c r="E1834" s="534"/>
      <c r="F1834" s="534"/>
      <c r="H1834" s="541"/>
      <c r="I1834" s="1049" t="s">
        <v>10418</v>
      </c>
      <c r="J1834" s="525" t="s">
        <v>1678</v>
      </c>
      <c r="K1834" s="718">
        <v>0.96499999999999997</v>
      </c>
      <c r="L1834" s="1032"/>
      <c r="M1834" s="537"/>
      <c r="O1834" s="759"/>
      <c r="P1834" s="760"/>
      <c r="Q1834" s="526"/>
      <c r="R1834" s="527"/>
      <c r="S1834" s="762"/>
      <c r="U1834" s="537"/>
      <c r="W1834" s="534"/>
      <c r="X1834" s="537"/>
      <c r="Y1834" s="534"/>
      <c r="Z1834" s="538"/>
      <c r="AA1834" s="531">
        <f>ROUND(ROUND(ROUND(F1833*K1834,0)*N1831,0),0)</f>
        <v>297</v>
      </c>
      <c r="AB1834" s="539"/>
      <c r="AC1834" s="504"/>
    </row>
    <row r="1835" spans="1:29" ht="16.7" customHeight="1" x14ac:dyDescent="0.15">
      <c r="A1835" s="520">
        <v>22</v>
      </c>
      <c r="B1835" s="520">
        <v>9744</v>
      </c>
      <c r="C1835" s="521" t="s">
        <v>17920</v>
      </c>
      <c r="D1835" s="542"/>
      <c r="E1835" s="534"/>
      <c r="F1835" s="534"/>
      <c r="H1835" s="541"/>
      <c r="I1835" s="1047"/>
      <c r="J1835" s="537"/>
      <c r="L1835" s="1032"/>
      <c r="M1835" s="537"/>
      <c r="O1835" s="1048" t="s">
        <v>10414</v>
      </c>
      <c r="P1835" s="626" t="s">
        <v>16</v>
      </c>
      <c r="Q1835" s="526" t="s">
        <v>1678</v>
      </c>
      <c r="R1835" s="527">
        <v>0.7</v>
      </c>
      <c r="S1835" s="762"/>
      <c r="U1835" s="537"/>
      <c r="W1835" s="534"/>
      <c r="X1835" s="537"/>
      <c r="Y1835" s="534"/>
      <c r="Z1835" s="538"/>
      <c r="AA1835" s="531">
        <f>ROUND(ROUND(ROUND(F1833*K1834,0)*N1831,0)*R1835,0)</f>
        <v>208</v>
      </c>
      <c r="AB1835" s="539"/>
      <c r="AC1835" s="504"/>
    </row>
    <row r="1836" spans="1:29" ht="16.7" customHeight="1" x14ac:dyDescent="0.15">
      <c r="A1836" s="520">
        <v>22</v>
      </c>
      <c r="B1836" s="520" t="s">
        <v>17921</v>
      </c>
      <c r="C1836" s="521" t="s">
        <v>17922</v>
      </c>
      <c r="D1836" s="542"/>
      <c r="E1836" s="534"/>
      <c r="F1836" s="534"/>
      <c r="H1836" s="541"/>
      <c r="I1836" s="1044"/>
      <c r="J1836" s="544"/>
      <c r="K1836" s="725"/>
      <c r="L1836" s="967"/>
      <c r="M1836" s="544"/>
      <c r="N1836" s="548"/>
      <c r="O1836" s="979"/>
      <c r="P1836" s="626" t="s">
        <v>3833</v>
      </c>
      <c r="Q1836" s="526" t="s">
        <v>1678</v>
      </c>
      <c r="R1836" s="527">
        <v>0.5</v>
      </c>
      <c r="S1836" s="762"/>
      <c r="U1836" s="537"/>
      <c r="W1836" s="534"/>
      <c r="X1836" s="537"/>
      <c r="Y1836" s="534"/>
      <c r="Z1836" s="538"/>
      <c r="AA1836" s="531">
        <f>ROUND(ROUND(ROUND(F1833*K1834,0)*N1831,0)*R1836,0)</f>
        <v>149</v>
      </c>
      <c r="AB1836" s="539"/>
      <c r="AC1836" s="504"/>
    </row>
    <row r="1837" spans="1:29" ht="16.7" customHeight="1" x14ac:dyDescent="0.15">
      <c r="A1837" s="520">
        <v>22</v>
      </c>
      <c r="B1837" s="520" t="s">
        <v>17923</v>
      </c>
      <c r="C1837" s="521" t="s">
        <v>17924</v>
      </c>
      <c r="D1837" s="542"/>
      <c r="E1837" s="534"/>
      <c r="F1837" s="534"/>
      <c r="H1837" s="541"/>
      <c r="I1837" s="757"/>
      <c r="J1837" s="525"/>
      <c r="K1837" s="758"/>
      <c r="L1837" s="966" t="s">
        <v>14906</v>
      </c>
      <c r="M1837" s="525" t="s">
        <v>1678</v>
      </c>
      <c r="N1837" s="529">
        <v>0.5</v>
      </c>
      <c r="O1837" s="759"/>
      <c r="P1837" s="760"/>
      <c r="Q1837" s="526"/>
      <c r="R1837" s="527"/>
      <c r="S1837" s="762"/>
      <c r="U1837" s="537"/>
      <c r="W1837" s="534"/>
      <c r="X1837" s="537"/>
      <c r="Y1837" s="534"/>
      <c r="Z1837" s="538"/>
      <c r="AA1837" s="531">
        <f>ROUND(F1833*N1837,0)</f>
        <v>220</v>
      </c>
      <c r="AB1837" s="539"/>
      <c r="AC1837" s="504"/>
    </row>
    <row r="1838" spans="1:29" ht="16.7" customHeight="1" x14ac:dyDescent="0.15">
      <c r="A1838" s="520">
        <v>22</v>
      </c>
      <c r="B1838" s="520" t="s">
        <v>17925</v>
      </c>
      <c r="C1838" s="521" t="s">
        <v>17926</v>
      </c>
      <c r="D1838" s="542"/>
      <c r="E1838" s="534"/>
      <c r="F1838" s="534"/>
      <c r="H1838" s="541"/>
      <c r="J1838" s="537"/>
      <c r="K1838" s="742"/>
      <c r="L1838" s="1032"/>
      <c r="M1838" s="537"/>
      <c r="O1838" s="1048" t="s">
        <v>10414</v>
      </c>
      <c r="P1838" s="626" t="s">
        <v>16</v>
      </c>
      <c r="Q1838" s="526" t="s">
        <v>1678</v>
      </c>
      <c r="R1838" s="527">
        <v>0.7</v>
      </c>
      <c r="S1838" s="762"/>
      <c r="U1838" s="537"/>
      <c r="W1838" s="534"/>
      <c r="X1838" s="537"/>
      <c r="Y1838" s="534"/>
      <c r="Z1838" s="538"/>
      <c r="AA1838" s="531">
        <f>ROUND(ROUND(F1833*N1837,0)*R1838,0)</f>
        <v>154</v>
      </c>
      <c r="AB1838" s="539"/>
      <c r="AC1838" s="504"/>
    </row>
    <row r="1839" spans="1:29" ht="16.7" customHeight="1" x14ac:dyDescent="0.15">
      <c r="A1839" s="520">
        <v>22</v>
      </c>
      <c r="B1839" s="520" t="s">
        <v>17927</v>
      </c>
      <c r="C1839" s="521" t="s">
        <v>17928</v>
      </c>
      <c r="D1839" s="542"/>
      <c r="E1839" s="534"/>
      <c r="F1839" s="534"/>
      <c r="H1839" s="541"/>
      <c r="I1839" s="763"/>
      <c r="J1839" s="544"/>
      <c r="K1839" s="579"/>
      <c r="L1839" s="1032"/>
      <c r="M1839" s="537"/>
      <c r="O1839" s="979"/>
      <c r="P1839" s="626" t="s">
        <v>3833</v>
      </c>
      <c r="Q1839" s="526" t="s">
        <v>1678</v>
      </c>
      <c r="R1839" s="527">
        <v>0.5</v>
      </c>
      <c r="S1839" s="762"/>
      <c r="U1839" s="537"/>
      <c r="W1839" s="534"/>
      <c r="X1839" s="537"/>
      <c r="Y1839" s="534"/>
      <c r="Z1839" s="538"/>
      <c r="AA1839" s="531">
        <f>ROUND(ROUND(F1833*N1837,0)*R1839,0)</f>
        <v>110</v>
      </c>
      <c r="AB1839" s="539"/>
      <c r="AC1839" s="504"/>
    </row>
    <row r="1840" spans="1:29" ht="16.7" customHeight="1" x14ac:dyDescent="0.15">
      <c r="A1840" s="520">
        <v>22</v>
      </c>
      <c r="B1840" s="520" t="s">
        <v>17929</v>
      </c>
      <c r="C1840" s="521" t="s">
        <v>17930</v>
      </c>
      <c r="D1840" s="542"/>
      <c r="E1840" s="534"/>
      <c r="F1840" s="534"/>
      <c r="H1840" s="541"/>
      <c r="I1840" s="1049" t="s">
        <v>10418</v>
      </c>
      <c r="J1840" s="525" t="s">
        <v>1678</v>
      </c>
      <c r="K1840" s="718">
        <v>0.96499999999999997</v>
      </c>
      <c r="L1840" s="1032"/>
      <c r="M1840" s="537"/>
      <c r="O1840" s="759"/>
      <c r="P1840" s="760"/>
      <c r="Q1840" s="526"/>
      <c r="R1840" s="527"/>
      <c r="S1840" s="762"/>
      <c r="U1840" s="537"/>
      <c r="W1840" s="534"/>
      <c r="X1840" s="537"/>
      <c r="Y1840" s="534"/>
      <c r="Z1840" s="538"/>
      <c r="AA1840" s="531">
        <f>ROUND(ROUND(ROUND(F1833*K1840,0)*N1837,0),0)</f>
        <v>212</v>
      </c>
      <c r="AB1840" s="539"/>
      <c r="AC1840" s="504"/>
    </row>
    <row r="1841" spans="1:29" ht="16.7" customHeight="1" x14ac:dyDescent="0.15">
      <c r="A1841" s="520">
        <v>22</v>
      </c>
      <c r="B1841" s="520" t="s">
        <v>17931</v>
      </c>
      <c r="C1841" s="521" t="s">
        <v>17932</v>
      </c>
      <c r="D1841" s="542"/>
      <c r="E1841" s="534"/>
      <c r="F1841" s="534"/>
      <c r="H1841" s="541"/>
      <c r="I1841" s="1047"/>
      <c r="J1841" s="537"/>
      <c r="L1841" s="1032"/>
      <c r="M1841" s="537"/>
      <c r="O1841" s="1048" t="s">
        <v>10414</v>
      </c>
      <c r="P1841" s="626" t="s">
        <v>16</v>
      </c>
      <c r="Q1841" s="526" t="s">
        <v>1678</v>
      </c>
      <c r="R1841" s="527">
        <v>0.7</v>
      </c>
      <c r="S1841" s="762"/>
      <c r="U1841" s="537"/>
      <c r="W1841" s="534"/>
      <c r="X1841" s="537"/>
      <c r="Y1841" s="534"/>
      <c r="Z1841" s="538"/>
      <c r="AA1841" s="531">
        <f>ROUND(ROUND(ROUND(F1833*K1840,0)*N1837,0)*R1841,0)</f>
        <v>148</v>
      </c>
      <c r="AB1841" s="539"/>
      <c r="AC1841" s="504"/>
    </row>
    <row r="1842" spans="1:29" ht="16.7" customHeight="1" x14ac:dyDescent="0.15">
      <c r="A1842" s="520">
        <v>22</v>
      </c>
      <c r="B1842" s="520" t="s">
        <v>17933</v>
      </c>
      <c r="C1842" s="521" t="s">
        <v>17934</v>
      </c>
      <c r="D1842" s="542"/>
      <c r="E1842" s="534"/>
      <c r="F1842" s="534"/>
      <c r="H1842" s="541"/>
      <c r="I1842" s="1044"/>
      <c r="J1842" s="544"/>
      <c r="K1842" s="725"/>
      <c r="L1842" s="967"/>
      <c r="M1842" s="544"/>
      <c r="N1842" s="548"/>
      <c r="O1842" s="979"/>
      <c r="P1842" s="626" t="s">
        <v>3833</v>
      </c>
      <c r="Q1842" s="526" t="s">
        <v>1678</v>
      </c>
      <c r="R1842" s="527">
        <v>0.5</v>
      </c>
      <c r="S1842" s="764"/>
      <c r="T1842" s="763"/>
      <c r="U1842" s="544"/>
      <c r="V1842" s="548"/>
      <c r="W1842" s="534"/>
      <c r="X1842" s="537"/>
      <c r="Y1842" s="534"/>
      <c r="Z1842" s="538"/>
      <c r="AA1842" s="531">
        <f>ROUND(ROUND(ROUND(F1833*K1840,0)*N1837,0)*R1842,0)</f>
        <v>106</v>
      </c>
      <c r="AB1842" s="539"/>
      <c r="AC1842" s="504"/>
    </row>
    <row r="1843" spans="1:29" ht="16.7" customHeight="1" x14ac:dyDescent="0.15">
      <c r="A1843" s="520">
        <v>22</v>
      </c>
      <c r="B1843" s="520">
        <v>9745</v>
      </c>
      <c r="C1843" s="521" t="s">
        <v>17935</v>
      </c>
      <c r="D1843" s="542"/>
      <c r="E1843" s="534"/>
      <c r="F1843" s="534"/>
      <c r="H1843" s="541"/>
      <c r="I1843" s="757"/>
      <c r="J1843" s="525"/>
      <c r="K1843" s="758"/>
      <c r="L1843" s="1050" t="s">
        <v>14896</v>
      </c>
      <c r="M1843" s="525" t="s">
        <v>1678</v>
      </c>
      <c r="N1843" s="529">
        <v>0.7</v>
      </c>
      <c r="O1843" s="759"/>
      <c r="P1843" s="760"/>
      <c r="Q1843" s="526"/>
      <c r="R1843" s="527"/>
      <c r="S1843" s="1054" t="s">
        <v>10423</v>
      </c>
      <c r="T1843" s="968" t="s">
        <v>12821</v>
      </c>
      <c r="U1843" s="525" t="s">
        <v>1678</v>
      </c>
      <c r="V1843" s="529">
        <v>0.5</v>
      </c>
      <c r="W1843" s="534"/>
      <c r="X1843" s="537"/>
      <c r="Y1843" s="534"/>
      <c r="Z1843" s="538"/>
      <c r="AA1843" s="531">
        <f>ROUND(ROUND(F1833*N1843,0)*V1843,0)</f>
        <v>154</v>
      </c>
      <c r="AB1843" s="539"/>
      <c r="AC1843" s="504"/>
    </row>
    <row r="1844" spans="1:29" ht="16.7" customHeight="1" x14ac:dyDescent="0.15">
      <c r="A1844" s="520">
        <v>22</v>
      </c>
      <c r="B1844" s="520">
        <v>9746</v>
      </c>
      <c r="C1844" s="521" t="s">
        <v>17936</v>
      </c>
      <c r="D1844" s="542"/>
      <c r="E1844" s="534"/>
      <c r="F1844" s="534"/>
      <c r="H1844" s="541"/>
      <c r="J1844" s="537"/>
      <c r="K1844" s="742"/>
      <c r="L1844" s="1032"/>
      <c r="M1844" s="537"/>
      <c r="O1844" s="1048" t="s">
        <v>10414</v>
      </c>
      <c r="P1844" s="626" t="s">
        <v>16</v>
      </c>
      <c r="Q1844" s="526" t="s">
        <v>1678</v>
      </c>
      <c r="R1844" s="527">
        <v>0.7</v>
      </c>
      <c r="S1844" s="1051"/>
      <c r="T1844" s="1032"/>
      <c r="U1844" s="537"/>
      <c r="W1844" s="534"/>
      <c r="X1844" s="537"/>
      <c r="Y1844" s="534"/>
      <c r="Z1844" s="538"/>
      <c r="AA1844" s="531">
        <f>ROUND(ROUND(ROUND(F1833*N1843,0)*R1844,0)*V1843,0)</f>
        <v>108</v>
      </c>
      <c r="AB1844" s="539"/>
      <c r="AC1844" s="504"/>
    </row>
    <row r="1845" spans="1:29" ht="16.7" customHeight="1" x14ac:dyDescent="0.15">
      <c r="A1845" s="520">
        <v>22</v>
      </c>
      <c r="B1845" s="520" t="s">
        <v>17937</v>
      </c>
      <c r="C1845" s="521" t="s">
        <v>17938</v>
      </c>
      <c r="D1845" s="542"/>
      <c r="E1845" s="534"/>
      <c r="F1845" s="534"/>
      <c r="H1845" s="541"/>
      <c r="I1845" s="763"/>
      <c r="J1845" s="544"/>
      <c r="K1845" s="579"/>
      <c r="L1845" s="1032"/>
      <c r="M1845" s="537"/>
      <c r="O1845" s="979"/>
      <c r="P1845" s="626" t="s">
        <v>3833</v>
      </c>
      <c r="Q1845" s="526" t="s">
        <v>1678</v>
      </c>
      <c r="R1845" s="527">
        <v>0.5</v>
      </c>
      <c r="S1845" s="1051"/>
      <c r="T1845" s="1032"/>
      <c r="U1845" s="537"/>
      <c r="W1845" s="534"/>
      <c r="X1845" s="537"/>
      <c r="Y1845" s="534"/>
      <c r="Z1845" s="538"/>
      <c r="AA1845" s="531">
        <f>ROUND(ROUND(ROUND(F1833*N1843,0)*R1845,0)*V1843,0)</f>
        <v>77</v>
      </c>
      <c r="AB1845" s="539"/>
      <c r="AC1845" s="504"/>
    </row>
    <row r="1846" spans="1:29" ht="16.7" customHeight="1" x14ac:dyDescent="0.15">
      <c r="A1846" s="520">
        <v>22</v>
      </c>
      <c r="B1846" s="520">
        <v>9747</v>
      </c>
      <c r="C1846" s="521" t="s">
        <v>17939</v>
      </c>
      <c r="D1846" s="542"/>
      <c r="E1846" s="534"/>
      <c r="F1846" s="534"/>
      <c r="H1846" s="541"/>
      <c r="I1846" s="1049" t="s">
        <v>10418</v>
      </c>
      <c r="J1846" s="525" t="s">
        <v>1678</v>
      </c>
      <c r="K1846" s="718">
        <v>0.96499999999999997</v>
      </c>
      <c r="L1846" s="1032"/>
      <c r="M1846" s="537"/>
      <c r="O1846" s="759"/>
      <c r="P1846" s="760"/>
      <c r="Q1846" s="526"/>
      <c r="R1846" s="527"/>
      <c r="S1846" s="1051"/>
      <c r="T1846" s="1032"/>
      <c r="U1846" s="537"/>
      <c r="W1846" s="534"/>
      <c r="X1846" s="537"/>
      <c r="Y1846" s="534"/>
      <c r="Z1846" s="538"/>
      <c r="AA1846" s="531">
        <f>ROUND(ROUND(ROUND(ROUND(F1833*K1846,0)*N1843,0)*V1843,0),0)</f>
        <v>149</v>
      </c>
      <c r="AB1846" s="539"/>
      <c r="AC1846" s="504"/>
    </row>
    <row r="1847" spans="1:29" ht="16.7" customHeight="1" x14ac:dyDescent="0.15">
      <c r="A1847" s="520">
        <v>22</v>
      </c>
      <c r="B1847" s="520">
        <v>9748</v>
      </c>
      <c r="C1847" s="521" t="s">
        <v>17940</v>
      </c>
      <c r="D1847" s="542"/>
      <c r="E1847" s="534"/>
      <c r="F1847" s="534"/>
      <c r="H1847" s="541"/>
      <c r="I1847" s="1047"/>
      <c r="J1847" s="537"/>
      <c r="L1847" s="1032"/>
      <c r="M1847" s="537"/>
      <c r="O1847" s="1048" t="s">
        <v>10414</v>
      </c>
      <c r="P1847" s="626" t="s">
        <v>16</v>
      </c>
      <c r="Q1847" s="526" t="s">
        <v>1678</v>
      </c>
      <c r="R1847" s="527">
        <v>0.7</v>
      </c>
      <c r="S1847" s="1051"/>
      <c r="T1847" s="1032"/>
      <c r="U1847" s="537"/>
      <c r="W1847" s="534"/>
      <c r="X1847" s="537"/>
      <c r="Y1847" s="534"/>
      <c r="Z1847" s="538"/>
      <c r="AA1847" s="531">
        <f>ROUND(ROUND(ROUND(ROUND(ROUND(F1833*K1846,0)*N1843,0)*R1847,0)*V1843,0),0)</f>
        <v>104</v>
      </c>
      <c r="AB1847" s="539"/>
      <c r="AC1847" s="504"/>
    </row>
    <row r="1848" spans="1:29" ht="16.7" customHeight="1" x14ac:dyDescent="0.15">
      <c r="A1848" s="520">
        <v>22</v>
      </c>
      <c r="B1848" s="520" t="s">
        <v>17941</v>
      </c>
      <c r="C1848" s="521" t="s">
        <v>17942</v>
      </c>
      <c r="D1848" s="542"/>
      <c r="E1848" s="534"/>
      <c r="F1848" s="534"/>
      <c r="H1848" s="541"/>
      <c r="I1848" s="1044"/>
      <c r="J1848" s="544"/>
      <c r="K1848" s="725"/>
      <c r="L1848" s="967"/>
      <c r="M1848" s="544"/>
      <c r="N1848" s="548"/>
      <c r="O1848" s="979"/>
      <c r="P1848" s="626" t="s">
        <v>3833</v>
      </c>
      <c r="Q1848" s="526" t="s">
        <v>1678</v>
      </c>
      <c r="R1848" s="527">
        <v>0.5</v>
      </c>
      <c r="S1848" s="1051"/>
      <c r="T1848" s="1032"/>
      <c r="U1848" s="537"/>
      <c r="W1848" s="534"/>
      <c r="X1848" s="537"/>
      <c r="Y1848" s="534"/>
      <c r="Z1848" s="538"/>
      <c r="AA1848" s="531">
        <f>ROUND(ROUND(ROUND(ROUND(ROUND(F1833*K1846,0)*N1843,0)*R1848,0)*V1843,0),0)</f>
        <v>75</v>
      </c>
      <c r="AB1848" s="539"/>
      <c r="AC1848" s="504"/>
    </row>
    <row r="1849" spans="1:29" ht="16.7" customHeight="1" x14ac:dyDescent="0.15">
      <c r="A1849" s="520">
        <v>22</v>
      </c>
      <c r="B1849" s="520" t="s">
        <v>17943</v>
      </c>
      <c r="C1849" s="521" t="s">
        <v>17944</v>
      </c>
      <c r="D1849" s="542"/>
      <c r="E1849" s="534"/>
      <c r="F1849" s="534"/>
      <c r="H1849" s="541"/>
      <c r="I1849" s="757"/>
      <c r="J1849" s="525"/>
      <c r="K1849" s="758"/>
      <c r="L1849" s="966" t="s">
        <v>14906</v>
      </c>
      <c r="M1849" s="525" t="s">
        <v>1678</v>
      </c>
      <c r="N1849" s="529">
        <v>0.5</v>
      </c>
      <c r="O1849" s="759"/>
      <c r="P1849" s="760"/>
      <c r="Q1849" s="526"/>
      <c r="R1849" s="527"/>
      <c r="S1849" s="1051"/>
      <c r="T1849" s="1032"/>
      <c r="U1849" s="537"/>
      <c r="W1849" s="534"/>
      <c r="X1849" s="537"/>
      <c r="Y1849" s="534"/>
      <c r="Z1849" s="538"/>
      <c r="AA1849" s="531">
        <f>ROUND(ROUND(F1833*N1849,0)*V1843,0)</f>
        <v>110</v>
      </c>
      <c r="AB1849" s="539"/>
      <c r="AC1849" s="504"/>
    </row>
    <row r="1850" spans="1:29" ht="16.7" customHeight="1" x14ac:dyDescent="0.15">
      <c r="A1850" s="520">
        <v>22</v>
      </c>
      <c r="B1850" s="520" t="s">
        <v>17945</v>
      </c>
      <c r="C1850" s="521" t="s">
        <v>17946</v>
      </c>
      <c r="D1850" s="542"/>
      <c r="E1850" s="534"/>
      <c r="F1850" s="534"/>
      <c r="H1850" s="541"/>
      <c r="J1850" s="537"/>
      <c r="K1850" s="742"/>
      <c r="L1850" s="1032"/>
      <c r="M1850" s="537"/>
      <c r="O1850" s="1048" t="s">
        <v>10414</v>
      </c>
      <c r="P1850" s="626" t="s">
        <v>16</v>
      </c>
      <c r="Q1850" s="526" t="s">
        <v>1678</v>
      </c>
      <c r="R1850" s="527">
        <v>0.7</v>
      </c>
      <c r="S1850" s="1051"/>
      <c r="T1850" s="1032"/>
      <c r="U1850" s="537"/>
      <c r="W1850" s="534"/>
      <c r="X1850" s="537"/>
      <c r="Y1850" s="534"/>
      <c r="Z1850" s="538"/>
      <c r="AA1850" s="531">
        <f>ROUND(ROUND(ROUND(F1833*N1849,0)*R1850,0)*V1843,0)</f>
        <v>77</v>
      </c>
      <c r="AB1850" s="539"/>
      <c r="AC1850" s="504"/>
    </row>
    <row r="1851" spans="1:29" ht="16.7" customHeight="1" x14ac:dyDescent="0.15">
      <c r="A1851" s="520">
        <v>22</v>
      </c>
      <c r="B1851" s="520" t="s">
        <v>17947</v>
      </c>
      <c r="C1851" s="521" t="s">
        <v>17948</v>
      </c>
      <c r="D1851" s="542"/>
      <c r="E1851" s="534"/>
      <c r="F1851" s="534"/>
      <c r="H1851" s="541"/>
      <c r="I1851" s="763"/>
      <c r="J1851" s="544"/>
      <c r="K1851" s="579"/>
      <c r="L1851" s="1032"/>
      <c r="M1851" s="537"/>
      <c r="O1851" s="979"/>
      <c r="P1851" s="626" t="s">
        <v>3833</v>
      </c>
      <c r="Q1851" s="526" t="s">
        <v>1678</v>
      </c>
      <c r="R1851" s="527">
        <v>0.5</v>
      </c>
      <c r="S1851" s="1051"/>
      <c r="T1851" s="1032"/>
      <c r="U1851" s="537"/>
      <c r="W1851" s="534"/>
      <c r="X1851" s="537"/>
      <c r="Y1851" s="534"/>
      <c r="Z1851" s="538"/>
      <c r="AA1851" s="531">
        <f>ROUND(ROUND(ROUND(F1833*N1849,0)*R1851,0)*V1843,0)</f>
        <v>55</v>
      </c>
      <c r="AB1851" s="539"/>
      <c r="AC1851" s="504"/>
    </row>
    <row r="1852" spans="1:29" ht="16.7" customHeight="1" x14ac:dyDescent="0.15">
      <c r="A1852" s="520">
        <v>22</v>
      </c>
      <c r="B1852" s="520" t="s">
        <v>17949</v>
      </c>
      <c r="C1852" s="521" t="s">
        <v>17950</v>
      </c>
      <c r="D1852" s="542"/>
      <c r="E1852" s="534"/>
      <c r="F1852" s="534"/>
      <c r="H1852" s="541"/>
      <c r="I1852" s="1049" t="s">
        <v>10418</v>
      </c>
      <c r="J1852" s="525" t="s">
        <v>1678</v>
      </c>
      <c r="K1852" s="718">
        <v>0.96499999999999997</v>
      </c>
      <c r="L1852" s="1032"/>
      <c r="M1852" s="537"/>
      <c r="O1852" s="759"/>
      <c r="P1852" s="760"/>
      <c r="Q1852" s="526"/>
      <c r="R1852" s="527"/>
      <c r="S1852" s="1051"/>
      <c r="T1852" s="1032"/>
      <c r="U1852" s="537"/>
      <c r="W1852" s="534"/>
      <c r="X1852" s="537"/>
      <c r="Y1852" s="534"/>
      <c r="Z1852" s="538"/>
      <c r="AA1852" s="531">
        <f>ROUND(ROUND(ROUND(ROUND(F1833*K1852,0)*N1849,0),0)*V1843,0)</f>
        <v>106</v>
      </c>
      <c r="AB1852" s="539"/>
      <c r="AC1852" s="504"/>
    </row>
    <row r="1853" spans="1:29" ht="16.7" customHeight="1" x14ac:dyDescent="0.15">
      <c r="A1853" s="520">
        <v>22</v>
      </c>
      <c r="B1853" s="520" t="s">
        <v>17951</v>
      </c>
      <c r="C1853" s="521" t="s">
        <v>17952</v>
      </c>
      <c r="D1853" s="542"/>
      <c r="E1853" s="534"/>
      <c r="F1853" s="534"/>
      <c r="H1853" s="541"/>
      <c r="I1853" s="1047"/>
      <c r="J1853" s="537"/>
      <c r="L1853" s="1032"/>
      <c r="M1853" s="537"/>
      <c r="O1853" s="1048" t="s">
        <v>10414</v>
      </c>
      <c r="P1853" s="626" t="s">
        <v>16</v>
      </c>
      <c r="Q1853" s="526" t="s">
        <v>1678</v>
      </c>
      <c r="R1853" s="527">
        <v>0.7</v>
      </c>
      <c r="S1853" s="1051"/>
      <c r="T1853" s="1032"/>
      <c r="U1853" s="537"/>
      <c r="W1853" s="534"/>
      <c r="X1853" s="537"/>
      <c r="Y1853" s="534"/>
      <c r="Z1853" s="538"/>
      <c r="AA1853" s="531">
        <f>ROUND(ROUND(ROUND(ROUND(F1833*K1852,0)*N1849,0)*R1853,0)*V1843,0)</f>
        <v>74</v>
      </c>
      <c r="AB1853" s="539"/>
      <c r="AC1853" s="504"/>
    </row>
    <row r="1854" spans="1:29" ht="16.7" customHeight="1" x14ac:dyDescent="0.15">
      <c r="A1854" s="520">
        <v>22</v>
      </c>
      <c r="B1854" s="520" t="s">
        <v>17953</v>
      </c>
      <c r="C1854" s="521" t="s">
        <v>17954</v>
      </c>
      <c r="D1854" s="542"/>
      <c r="E1854" s="534"/>
      <c r="F1854" s="534"/>
      <c r="H1854" s="541"/>
      <c r="I1854" s="1044"/>
      <c r="J1854" s="544"/>
      <c r="K1854" s="725"/>
      <c r="L1854" s="967"/>
      <c r="M1854" s="544"/>
      <c r="N1854" s="548"/>
      <c r="O1854" s="979"/>
      <c r="P1854" s="626" t="s">
        <v>3833</v>
      </c>
      <c r="Q1854" s="526" t="s">
        <v>1678</v>
      </c>
      <c r="R1854" s="527">
        <v>0.5</v>
      </c>
      <c r="S1854" s="1051"/>
      <c r="T1854" s="967"/>
      <c r="U1854" s="544"/>
      <c r="V1854" s="548"/>
      <c r="W1854" s="534"/>
      <c r="X1854" s="537"/>
      <c r="Y1854" s="534"/>
      <c r="Z1854" s="538"/>
      <c r="AA1854" s="531">
        <f>ROUND(ROUND(ROUND(ROUND(F1833*K1852,0)*N1849,0)*R1854,0)*V1843,0)</f>
        <v>53</v>
      </c>
      <c r="AB1854" s="539"/>
      <c r="AC1854" s="504"/>
    </row>
    <row r="1855" spans="1:29" ht="16.7" customHeight="1" x14ac:dyDescent="0.15">
      <c r="A1855" s="520">
        <v>22</v>
      </c>
      <c r="B1855" s="520">
        <v>9749</v>
      </c>
      <c r="C1855" s="521" t="s">
        <v>17955</v>
      </c>
      <c r="D1855" s="542"/>
      <c r="E1855" s="534"/>
      <c r="F1855" s="534"/>
      <c r="H1855" s="541"/>
      <c r="I1855" s="757"/>
      <c r="J1855" s="525"/>
      <c r="K1855" s="758"/>
      <c r="L1855" s="1050" t="s">
        <v>14896</v>
      </c>
      <c r="M1855" s="525" t="s">
        <v>1678</v>
      </c>
      <c r="N1855" s="529">
        <v>0.7</v>
      </c>
      <c r="O1855" s="759"/>
      <c r="P1855" s="760"/>
      <c r="Q1855" s="526"/>
      <c r="R1855" s="527"/>
      <c r="S1855" s="1051"/>
      <c r="T1855" s="968" t="s">
        <v>12830</v>
      </c>
      <c r="U1855" s="525" t="s">
        <v>1678</v>
      </c>
      <c r="V1855" s="529">
        <v>0.7</v>
      </c>
      <c r="W1855" s="534"/>
      <c r="X1855" s="537"/>
      <c r="Y1855" s="534"/>
      <c r="Z1855" s="538"/>
      <c r="AA1855" s="531">
        <f>ROUND(ROUND(F1833*N1855,0)*V1855,0)</f>
        <v>215</v>
      </c>
      <c r="AB1855" s="539"/>
      <c r="AC1855" s="504"/>
    </row>
    <row r="1856" spans="1:29" ht="16.7" customHeight="1" x14ac:dyDescent="0.15">
      <c r="A1856" s="520">
        <v>22</v>
      </c>
      <c r="B1856" s="520">
        <v>9750</v>
      </c>
      <c r="C1856" s="521" t="s">
        <v>17956</v>
      </c>
      <c r="D1856" s="542"/>
      <c r="E1856" s="534"/>
      <c r="F1856" s="534"/>
      <c r="H1856" s="541"/>
      <c r="J1856" s="537"/>
      <c r="K1856" s="742"/>
      <c r="L1856" s="1032"/>
      <c r="M1856" s="537"/>
      <c r="O1856" s="1048" t="s">
        <v>10414</v>
      </c>
      <c r="P1856" s="626" t="s">
        <v>16</v>
      </c>
      <c r="Q1856" s="526" t="s">
        <v>1678</v>
      </c>
      <c r="R1856" s="527">
        <v>0.7</v>
      </c>
      <c r="S1856" s="1051"/>
      <c r="T1856" s="1032"/>
      <c r="U1856" s="537"/>
      <c r="W1856" s="534"/>
      <c r="X1856" s="537"/>
      <c r="Y1856" s="534"/>
      <c r="Z1856" s="538"/>
      <c r="AA1856" s="531">
        <f>ROUND(ROUND(ROUND(F1833*N1855,0)*R1856,0)*V1855,0)</f>
        <v>151</v>
      </c>
      <c r="AB1856" s="539"/>
      <c r="AC1856" s="504"/>
    </row>
    <row r="1857" spans="1:29" ht="16.7" customHeight="1" x14ac:dyDescent="0.15">
      <c r="A1857" s="520">
        <v>22</v>
      </c>
      <c r="B1857" s="520" t="s">
        <v>17957</v>
      </c>
      <c r="C1857" s="521" t="s">
        <v>17958</v>
      </c>
      <c r="D1857" s="542"/>
      <c r="E1857" s="534"/>
      <c r="F1857" s="534"/>
      <c r="H1857" s="541"/>
      <c r="I1857" s="763"/>
      <c r="J1857" s="544"/>
      <c r="K1857" s="579"/>
      <c r="L1857" s="1032"/>
      <c r="M1857" s="537"/>
      <c r="O1857" s="979"/>
      <c r="P1857" s="626" t="s">
        <v>3833</v>
      </c>
      <c r="Q1857" s="526" t="s">
        <v>1678</v>
      </c>
      <c r="R1857" s="527">
        <v>0.5</v>
      </c>
      <c r="S1857" s="1051"/>
      <c r="T1857" s="1032"/>
      <c r="U1857" s="537"/>
      <c r="W1857" s="534"/>
      <c r="X1857" s="537"/>
      <c r="Y1857" s="534"/>
      <c r="Z1857" s="538"/>
      <c r="AA1857" s="531">
        <f>ROUND(ROUND(ROUND(F1833*N1855,0)*R1857,0)*V1855,0)</f>
        <v>108</v>
      </c>
      <c r="AB1857" s="539"/>
      <c r="AC1857" s="504"/>
    </row>
    <row r="1858" spans="1:29" ht="16.7" customHeight="1" x14ac:dyDescent="0.15">
      <c r="A1858" s="520">
        <v>22</v>
      </c>
      <c r="B1858" s="520">
        <v>9039</v>
      </c>
      <c r="C1858" s="521" t="s">
        <v>17959</v>
      </c>
      <c r="D1858" s="542"/>
      <c r="E1858" s="534"/>
      <c r="F1858" s="534"/>
      <c r="H1858" s="541"/>
      <c r="I1858" s="1049" t="s">
        <v>10418</v>
      </c>
      <c r="J1858" s="525" t="s">
        <v>1678</v>
      </c>
      <c r="K1858" s="718">
        <v>0.96499999999999997</v>
      </c>
      <c r="L1858" s="1032"/>
      <c r="M1858" s="537"/>
      <c r="O1858" s="759"/>
      <c r="P1858" s="760"/>
      <c r="Q1858" s="526"/>
      <c r="R1858" s="527"/>
      <c r="S1858" s="1051"/>
      <c r="T1858" s="1032"/>
      <c r="U1858" s="537"/>
      <c r="W1858" s="534"/>
      <c r="X1858" s="537"/>
      <c r="Y1858" s="534"/>
      <c r="Z1858" s="538"/>
      <c r="AA1858" s="531">
        <f>ROUND(ROUND(ROUND(ROUND(F1833*K1858,0)*N1855,0)*V1855,0),0)</f>
        <v>208</v>
      </c>
      <c r="AB1858" s="539"/>
      <c r="AC1858" s="504"/>
    </row>
    <row r="1859" spans="1:29" ht="16.7" customHeight="1" x14ac:dyDescent="0.15">
      <c r="A1859" s="520">
        <v>22</v>
      </c>
      <c r="B1859" s="520">
        <v>9040</v>
      </c>
      <c r="C1859" s="521" t="s">
        <v>17960</v>
      </c>
      <c r="D1859" s="542"/>
      <c r="E1859" s="534"/>
      <c r="F1859" s="534"/>
      <c r="H1859" s="541"/>
      <c r="I1859" s="1047"/>
      <c r="J1859" s="537"/>
      <c r="L1859" s="1032"/>
      <c r="M1859" s="537"/>
      <c r="O1859" s="1048" t="s">
        <v>10414</v>
      </c>
      <c r="P1859" s="626" t="s">
        <v>16</v>
      </c>
      <c r="Q1859" s="526" t="s">
        <v>1678</v>
      </c>
      <c r="R1859" s="527">
        <v>0.7</v>
      </c>
      <c r="S1859" s="1051"/>
      <c r="T1859" s="1032"/>
      <c r="U1859" s="537"/>
      <c r="W1859" s="534"/>
      <c r="X1859" s="537"/>
      <c r="Y1859" s="534"/>
      <c r="Z1859" s="538"/>
      <c r="AA1859" s="531">
        <f>ROUND(ROUND(ROUND(ROUND(ROUND(F1833*K1858,0)*N1855,0)*R1859,0)*V1855,0),0)</f>
        <v>146</v>
      </c>
      <c r="AB1859" s="539"/>
      <c r="AC1859" s="504"/>
    </row>
    <row r="1860" spans="1:29" ht="16.7" customHeight="1" x14ac:dyDescent="0.15">
      <c r="A1860" s="520">
        <v>22</v>
      </c>
      <c r="B1860" s="520" t="s">
        <v>17961</v>
      </c>
      <c r="C1860" s="521" t="s">
        <v>17962</v>
      </c>
      <c r="D1860" s="542"/>
      <c r="E1860" s="534"/>
      <c r="F1860" s="534"/>
      <c r="H1860" s="541"/>
      <c r="I1860" s="1044"/>
      <c r="J1860" s="544"/>
      <c r="K1860" s="725"/>
      <c r="L1860" s="967"/>
      <c r="M1860" s="544"/>
      <c r="N1860" s="548"/>
      <c r="O1860" s="979"/>
      <c r="P1860" s="626" t="s">
        <v>3833</v>
      </c>
      <c r="Q1860" s="526" t="s">
        <v>1678</v>
      </c>
      <c r="R1860" s="527">
        <v>0.5</v>
      </c>
      <c r="S1860" s="1051"/>
      <c r="T1860" s="1032"/>
      <c r="U1860" s="537"/>
      <c r="W1860" s="534"/>
      <c r="X1860" s="537"/>
      <c r="Y1860" s="534"/>
      <c r="Z1860" s="538"/>
      <c r="AA1860" s="531">
        <f>ROUND(ROUND(ROUND(ROUND(ROUND(F1833*K1858,0)*N1855,0)*R1860,0)*V1855,0),0)</f>
        <v>104</v>
      </c>
      <c r="AB1860" s="539"/>
      <c r="AC1860" s="504"/>
    </row>
    <row r="1861" spans="1:29" ht="16.7" customHeight="1" x14ac:dyDescent="0.15">
      <c r="A1861" s="520">
        <v>22</v>
      </c>
      <c r="B1861" s="520" t="s">
        <v>17963</v>
      </c>
      <c r="C1861" s="521" t="s">
        <v>17964</v>
      </c>
      <c r="D1861" s="542"/>
      <c r="E1861" s="534"/>
      <c r="F1861" s="534"/>
      <c r="H1861" s="541"/>
      <c r="I1861" s="757"/>
      <c r="J1861" s="525"/>
      <c r="K1861" s="758"/>
      <c r="L1861" s="966" t="s">
        <v>14906</v>
      </c>
      <c r="M1861" s="525" t="s">
        <v>1678</v>
      </c>
      <c r="N1861" s="529">
        <v>0.5</v>
      </c>
      <c r="O1861" s="759"/>
      <c r="P1861" s="760"/>
      <c r="Q1861" s="526"/>
      <c r="R1861" s="527"/>
      <c r="S1861" s="1051"/>
      <c r="T1861" s="1032"/>
      <c r="U1861" s="537"/>
      <c r="W1861" s="534"/>
      <c r="X1861" s="537"/>
      <c r="Y1861" s="534"/>
      <c r="Z1861" s="538"/>
      <c r="AA1861" s="531">
        <f>ROUND(ROUND(F1833*N1861,0)*V1855,0)</f>
        <v>154</v>
      </c>
      <c r="AB1861" s="539"/>
      <c r="AC1861" s="504"/>
    </row>
    <row r="1862" spans="1:29" ht="16.7" customHeight="1" x14ac:dyDescent="0.15">
      <c r="A1862" s="520">
        <v>22</v>
      </c>
      <c r="B1862" s="520" t="s">
        <v>17965</v>
      </c>
      <c r="C1862" s="521" t="s">
        <v>17966</v>
      </c>
      <c r="D1862" s="542"/>
      <c r="E1862" s="534"/>
      <c r="F1862" s="534"/>
      <c r="H1862" s="541"/>
      <c r="J1862" s="537"/>
      <c r="K1862" s="742"/>
      <c r="L1862" s="1032"/>
      <c r="M1862" s="537"/>
      <c r="O1862" s="1048" t="s">
        <v>10414</v>
      </c>
      <c r="P1862" s="626" t="s">
        <v>16</v>
      </c>
      <c r="Q1862" s="526" t="s">
        <v>1678</v>
      </c>
      <c r="R1862" s="527">
        <v>0.7</v>
      </c>
      <c r="S1862" s="1051"/>
      <c r="T1862" s="1032"/>
      <c r="U1862" s="537"/>
      <c r="W1862" s="534"/>
      <c r="X1862" s="537"/>
      <c r="Y1862" s="534"/>
      <c r="Z1862" s="538"/>
      <c r="AA1862" s="531">
        <f>ROUND(ROUND(ROUND(F1833*N1861,0)*R1862,0)*V1855,0)</f>
        <v>108</v>
      </c>
      <c r="AB1862" s="539"/>
      <c r="AC1862" s="504"/>
    </row>
    <row r="1863" spans="1:29" ht="16.7" customHeight="1" x14ac:dyDescent="0.15">
      <c r="A1863" s="520">
        <v>22</v>
      </c>
      <c r="B1863" s="520" t="s">
        <v>17967</v>
      </c>
      <c r="C1863" s="521" t="s">
        <v>17968</v>
      </c>
      <c r="D1863" s="542"/>
      <c r="E1863" s="534"/>
      <c r="F1863" s="534"/>
      <c r="H1863" s="541"/>
      <c r="I1863" s="763"/>
      <c r="J1863" s="544"/>
      <c r="K1863" s="579"/>
      <c r="L1863" s="1032"/>
      <c r="M1863" s="537"/>
      <c r="O1863" s="979"/>
      <c r="P1863" s="626" t="s">
        <v>3833</v>
      </c>
      <c r="Q1863" s="526" t="s">
        <v>1678</v>
      </c>
      <c r="R1863" s="527">
        <v>0.5</v>
      </c>
      <c r="S1863" s="1051"/>
      <c r="T1863" s="1032"/>
      <c r="U1863" s="537"/>
      <c r="W1863" s="534"/>
      <c r="X1863" s="537"/>
      <c r="Y1863" s="534"/>
      <c r="Z1863" s="538"/>
      <c r="AA1863" s="531">
        <f>ROUND(ROUND(ROUND(F1833*N1861,0)*R1863,0)*V1855,0)</f>
        <v>77</v>
      </c>
      <c r="AB1863" s="539"/>
      <c r="AC1863" s="504"/>
    </row>
    <row r="1864" spans="1:29" ht="16.7" customHeight="1" x14ac:dyDescent="0.15">
      <c r="A1864" s="520">
        <v>22</v>
      </c>
      <c r="B1864" s="520" t="s">
        <v>17969</v>
      </c>
      <c r="C1864" s="521" t="s">
        <v>17970</v>
      </c>
      <c r="D1864" s="542"/>
      <c r="E1864" s="534"/>
      <c r="F1864" s="534"/>
      <c r="H1864" s="541"/>
      <c r="I1864" s="1049" t="s">
        <v>10418</v>
      </c>
      <c r="J1864" s="525" t="s">
        <v>1678</v>
      </c>
      <c r="K1864" s="718">
        <v>0.96499999999999997</v>
      </c>
      <c r="L1864" s="1032"/>
      <c r="M1864" s="537"/>
      <c r="O1864" s="759"/>
      <c r="P1864" s="760"/>
      <c r="Q1864" s="526"/>
      <c r="R1864" s="527"/>
      <c r="S1864" s="1051"/>
      <c r="T1864" s="1032"/>
      <c r="U1864" s="537"/>
      <c r="W1864" s="534"/>
      <c r="X1864" s="537"/>
      <c r="Y1864" s="534"/>
      <c r="Z1864" s="538"/>
      <c r="AA1864" s="531">
        <f>ROUND(ROUND(ROUND(ROUND(F1833*K1864,0)*N1861,0),0)*V1855,0)</f>
        <v>148</v>
      </c>
      <c r="AB1864" s="539"/>
      <c r="AC1864" s="504"/>
    </row>
    <row r="1865" spans="1:29" ht="16.7" customHeight="1" x14ac:dyDescent="0.15">
      <c r="A1865" s="520">
        <v>22</v>
      </c>
      <c r="B1865" s="520" t="s">
        <v>17971</v>
      </c>
      <c r="C1865" s="521" t="s">
        <v>17972</v>
      </c>
      <c r="D1865" s="542"/>
      <c r="E1865" s="534"/>
      <c r="F1865" s="534"/>
      <c r="H1865" s="541"/>
      <c r="I1865" s="1047"/>
      <c r="J1865" s="537"/>
      <c r="L1865" s="1032"/>
      <c r="M1865" s="537"/>
      <c r="O1865" s="1048" t="s">
        <v>10414</v>
      </c>
      <c r="P1865" s="626" t="s">
        <v>16</v>
      </c>
      <c r="Q1865" s="526" t="s">
        <v>1678</v>
      </c>
      <c r="R1865" s="527">
        <v>0.7</v>
      </c>
      <c r="S1865" s="1051"/>
      <c r="T1865" s="1032"/>
      <c r="U1865" s="537"/>
      <c r="W1865" s="534"/>
      <c r="X1865" s="537"/>
      <c r="Y1865" s="534"/>
      <c r="Z1865" s="538"/>
      <c r="AA1865" s="531">
        <f>ROUND(ROUND(ROUND(ROUND(F1833*K1864,0)*N1861,0)*R1865,0)*V1855,0)</f>
        <v>104</v>
      </c>
      <c r="AB1865" s="539"/>
      <c r="AC1865" s="504"/>
    </row>
    <row r="1866" spans="1:29" ht="16.7" customHeight="1" x14ac:dyDescent="0.15">
      <c r="A1866" s="520">
        <v>22</v>
      </c>
      <c r="B1866" s="520" t="s">
        <v>17973</v>
      </c>
      <c r="C1866" s="521" t="s">
        <v>17974</v>
      </c>
      <c r="D1866" s="542"/>
      <c r="E1866" s="534"/>
      <c r="F1866" s="534"/>
      <c r="H1866" s="541"/>
      <c r="I1866" s="1044"/>
      <c r="J1866" s="544"/>
      <c r="K1866" s="725"/>
      <c r="L1866" s="967"/>
      <c r="M1866" s="544"/>
      <c r="N1866" s="548"/>
      <c r="O1866" s="979"/>
      <c r="P1866" s="626" t="s">
        <v>3833</v>
      </c>
      <c r="Q1866" s="526" t="s">
        <v>1678</v>
      </c>
      <c r="R1866" s="527">
        <v>0.5</v>
      </c>
      <c r="S1866" s="1052"/>
      <c r="T1866" s="967"/>
      <c r="U1866" s="544"/>
      <c r="V1866" s="548"/>
      <c r="W1866" s="534"/>
      <c r="X1866" s="537"/>
      <c r="Y1866" s="534"/>
      <c r="Z1866" s="538"/>
      <c r="AA1866" s="531">
        <f>ROUND(ROUND(ROUND(ROUND(F1833*K1864,0)*N1861,0)*R1866,0)*V1855,0)</f>
        <v>74</v>
      </c>
      <c r="AB1866" s="539"/>
      <c r="AC1866" s="504"/>
    </row>
    <row r="1867" spans="1:29" ht="16.7" customHeight="1" x14ac:dyDescent="0.15">
      <c r="A1867" s="520">
        <v>22</v>
      </c>
      <c r="B1867" s="520" t="s">
        <v>17975</v>
      </c>
      <c r="C1867" s="521" t="s">
        <v>17976</v>
      </c>
      <c r="D1867" s="542"/>
      <c r="E1867" s="534"/>
      <c r="F1867" s="534"/>
      <c r="H1867" s="541"/>
      <c r="I1867" s="757"/>
      <c r="J1867" s="525"/>
      <c r="K1867" s="758"/>
      <c r="L1867" s="966" t="s">
        <v>14896</v>
      </c>
      <c r="M1867" s="525" t="s">
        <v>1678</v>
      </c>
      <c r="N1867" s="529">
        <v>0.7</v>
      </c>
      <c r="O1867" s="759"/>
      <c r="P1867" s="760"/>
      <c r="Q1867" s="526"/>
      <c r="R1867" s="527"/>
      <c r="S1867" s="1054" t="s">
        <v>14959</v>
      </c>
      <c r="T1867" s="968" t="s">
        <v>12840</v>
      </c>
      <c r="U1867" s="525" t="s">
        <v>1678</v>
      </c>
      <c r="V1867" s="529">
        <v>0.7</v>
      </c>
      <c r="W1867" s="534"/>
      <c r="X1867" s="537"/>
      <c r="Y1867" s="534"/>
      <c r="Z1867" s="538"/>
      <c r="AA1867" s="531">
        <f>ROUND(ROUND(F1833*N1867,0)*V1867,0)</f>
        <v>215</v>
      </c>
      <c r="AB1867" s="539"/>
      <c r="AC1867" s="504"/>
    </row>
    <row r="1868" spans="1:29" ht="16.7" customHeight="1" x14ac:dyDescent="0.15">
      <c r="A1868" s="520">
        <v>22</v>
      </c>
      <c r="B1868" s="520" t="s">
        <v>17977</v>
      </c>
      <c r="C1868" s="521" t="s">
        <v>17978</v>
      </c>
      <c r="D1868" s="542"/>
      <c r="E1868" s="534"/>
      <c r="F1868" s="534"/>
      <c r="H1868" s="541"/>
      <c r="J1868" s="537"/>
      <c r="K1868" s="742"/>
      <c r="L1868" s="1032"/>
      <c r="M1868" s="537"/>
      <c r="O1868" s="1048" t="s">
        <v>10414</v>
      </c>
      <c r="P1868" s="626" t="s">
        <v>16</v>
      </c>
      <c r="Q1868" s="526" t="s">
        <v>1678</v>
      </c>
      <c r="R1868" s="527">
        <v>0.7</v>
      </c>
      <c r="S1868" s="1055"/>
      <c r="T1868" s="1032"/>
      <c r="U1868" s="537"/>
      <c r="W1868" s="534"/>
      <c r="X1868" s="537"/>
      <c r="Y1868" s="534"/>
      <c r="Z1868" s="538"/>
      <c r="AA1868" s="531">
        <f>ROUND(ROUND(ROUND(F1833*N1867,0)*R1868,0)*V1867,0)</f>
        <v>151</v>
      </c>
      <c r="AB1868" s="539"/>
      <c r="AC1868" s="504"/>
    </row>
    <row r="1869" spans="1:29" ht="16.7" customHeight="1" x14ac:dyDescent="0.15">
      <c r="A1869" s="520">
        <v>22</v>
      </c>
      <c r="B1869" s="520" t="s">
        <v>17979</v>
      </c>
      <c r="C1869" s="521" t="s">
        <v>17980</v>
      </c>
      <c r="D1869" s="542"/>
      <c r="E1869" s="534"/>
      <c r="F1869" s="534"/>
      <c r="H1869" s="541"/>
      <c r="I1869" s="763"/>
      <c r="J1869" s="544"/>
      <c r="K1869" s="579"/>
      <c r="L1869" s="1032"/>
      <c r="M1869" s="537"/>
      <c r="O1869" s="979"/>
      <c r="P1869" s="626" t="s">
        <v>3833</v>
      </c>
      <c r="Q1869" s="526" t="s">
        <v>1678</v>
      </c>
      <c r="R1869" s="527">
        <v>0.5</v>
      </c>
      <c r="S1869" s="1055"/>
      <c r="T1869" s="1032"/>
      <c r="U1869" s="537"/>
      <c r="W1869" s="534"/>
      <c r="X1869" s="537"/>
      <c r="Y1869" s="534"/>
      <c r="Z1869" s="538"/>
      <c r="AA1869" s="531">
        <f>ROUND(ROUND(ROUND(F1833*N1867,0)*R1869,0)*V1867,0)</f>
        <v>108</v>
      </c>
      <c r="AB1869" s="539"/>
      <c r="AC1869" s="504"/>
    </row>
    <row r="1870" spans="1:29" ht="16.7" customHeight="1" x14ac:dyDescent="0.15">
      <c r="A1870" s="520">
        <v>22</v>
      </c>
      <c r="B1870" s="520" t="s">
        <v>17981</v>
      </c>
      <c r="C1870" s="521" t="s">
        <v>17982</v>
      </c>
      <c r="D1870" s="542"/>
      <c r="E1870" s="534"/>
      <c r="F1870" s="534"/>
      <c r="H1870" s="541"/>
      <c r="I1870" s="1049" t="s">
        <v>10418</v>
      </c>
      <c r="J1870" s="525" t="s">
        <v>1678</v>
      </c>
      <c r="K1870" s="718">
        <v>0.96499999999999997</v>
      </c>
      <c r="L1870" s="1032"/>
      <c r="M1870" s="537"/>
      <c r="O1870" s="759"/>
      <c r="P1870" s="760"/>
      <c r="Q1870" s="526"/>
      <c r="R1870" s="527"/>
      <c r="S1870" s="1055"/>
      <c r="T1870" s="1032"/>
      <c r="U1870" s="537"/>
      <c r="W1870" s="534"/>
      <c r="X1870" s="537"/>
      <c r="Y1870" s="534"/>
      <c r="Z1870" s="538"/>
      <c r="AA1870" s="531">
        <f>ROUND(ROUND(ROUND(ROUND(F1833*K1870,0)*N1867,0)*V1867,0),0)</f>
        <v>208</v>
      </c>
      <c r="AB1870" s="539"/>
      <c r="AC1870" s="504"/>
    </row>
    <row r="1871" spans="1:29" ht="16.7" customHeight="1" x14ac:dyDescent="0.15">
      <c r="A1871" s="520">
        <v>22</v>
      </c>
      <c r="B1871" s="520" t="s">
        <v>17983</v>
      </c>
      <c r="C1871" s="521" t="s">
        <v>17984</v>
      </c>
      <c r="D1871" s="542"/>
      <c r="E1871" s="534"/>
      <c r="F1871" s="534"/>
      <c r="H1871" s="541"/>
      <c r="I1871" s="1047"/>
      <c r="J1871" s="537"/>
      <c r="L1871" s="1032"/>
      <c r="M1871" s="537"/>
      <c r="O1871" s="1048" t="s">
        <v>10414</v>
      </c>
      <c r="P1871" s="626" t="s">
        <v>16</v>
      </c>
      <c r="Q1871" s="526" t="s">
        <v>1678</v>
      </c>
      <c r="R1871" s="527">
        <v>0.7</v>
      </c>
      <c r="S1871" s="1055"/>
      <c r="T1871" s="1032"/>
      <c r="U1871" s="537"/>
      <c r="W1871" s="534"/>
      <c r="X1871" s="537"/>
      <c r="Y1871" s="534"/>
      <c r="Z1871" s="538"/>
      <c r="AA1871" s="531">
        <f>ROUND(ROUND(ROUND(ROUND(ROUND(F1833*K1870,0)*N1867,0)*R1871,0)*V1867,0),0)</f>
        <v>146</v>
      </c>
      <c r="AB1871" s="539"/>
      <c r="AC1871" s="504"/>
    </row>
    <row r="1872" spans="1:29" ht="16.7" customHeight="1" x14ac:dyDescent="0.15">
      <c r="A1872" s="520">
        <v>22</v>
      </c>
      <c r="B1872" s="520" t="s">
        <v>17985</v>
      </c>
      <c r="C1872" s="521" t="s">
        <v>17986</v>
      </c>
      <c r="D1872" s="542"/>
      <c r="E1872" s="534"/>
      <c r="F1872" s="534"/>
      <c r="H1872" s="541"/>
      <c r="I1872" s="1044"/>
      <c r="J1872" s="544"/>
      <c r="K1872" s="725"/>
      <c r="L1872" s="967"/>
      <c r="M1872" s="544"/>
      <c r="N1872" s="548"/>
      <c r="O1872" s="979"/>
      <c r="P1872" s="626" t="s">
        <v>3833</v>
      </c>
      <c r="Q1872" s="526" t="s">
        <v>1678</v>
      </c>
      <c r="R1872" s="527">
        <v>0.5</v>
      </c>
      <c r="S1872" s="1055"/>
      <c r="T1872" s="1032"/>
      <c r="U1872" s="537"/>
      <c r="W1872" s="534"/>
      <c r="X1872" s="537"/>
      <c r="Y1872" s="534"/>
      <c r="Z1872" s="538"/>
      <c r="AA1872" s="531">
        <f>ROUND(ROUND(ROUND(ROUND(ROUND(F1833*K1870,0)*N1867,0)*R1872,0)*V1867,0),0)</f>
        <v>104</v>
      </c>
      <c r="AB1872" s="539"/>
      <c r="AC1872" s="504"/>
    </row>
    <row r="1873" spans="1:29" ht="16.7" customHeight="1" x14ac:dyDescent="0.15">
      <c r="A1873" s="520">
        <v>22</v>
      </c>
      <c r="B1873" s="520" t="s">
        <v>17987</v>
      </c>
      <c r="C1873" s="521" t="s">
        <v>17988</v>
      </c>
      <c r="D1873" s="542"/>
      <c r="E1873" s="534"/>
      <c r="F1873" s="534"/>
      <c r="H1873" s="541"/>
      <c r="I1873" s="757"/>
      <c r="J1873" s="525"/>
      <c r="K1873" s="758"/>
      <c r="L1873" s="966" t="s">
        <v>14906</v>
      </c>
      <c r="M1873" s="525" t="s">
        <v>1678</v>
      </c>
      <c r="N1873" s="529">
        <v>0.5</v>
      </c>
      <c r="O1873" s="759"/>
      <c r="P1873" s="760"/>
      <c r="Q1873" s="526"/>
      <c r="R1873" s="527"/>
      <c r="S1873" s="1055"/>
      <c r="T1873" s="1032"/>
      <c r="U1873" s="537"/>
      <c r="W1873" s="534"/>
      <c r="X1873" s="537"/>
      <c r="Y1873" s="534"/>
      <c r="Z1873" s="538"/>
      <c r="AA1873" s="531">
        <f>ROUND(ROUND(F1833*N1873,0)*V1867,0)</f>
        <v>154</v>
      </c>
      <c r="AB1873" s="539"/>
      <c r="AC1873" s="504"/>
    </row>
    <row r="1874" spans="1:29" ht="16.7" customHeight="1" x14ac:dyDescent="0.15">
      <c r="A1874" s="520">
        <v>22</v>
      </c>
      <c r="B1874" s="520" t="s">
        <v>17989</v>
      </c>
      <c r="C1874" s="521" t="s">
        <v>17990</v>
      </c>
      <c r="D1874" s="542"/>
      <c r="E1874" s="534"/>
      <c r="F1874" s="534"/>
      <c r="H1874" s="541"/>
      <c r="J1874" s="537"/>
      <c r="K1874" s="742"/>
      <c r="L1874" s="1032"/>
      <c r="M1874" s="537"/>
      <c r="O1874" s="1048" t="s">
        <v>10414</v>
      </c>
      <c r="P1874" s="626" t="s">
        <v>16</v>
      </c>
      <c r="Q1874" s="526" t="s">
        <v>1678</v>
      </c>
      <c r="R1874" s="527">
        <v>0.7</v>
      </c>
      <c r="S1874" s="1055"/>
      <c r="T1874" s="1032"/>
      <c r="U1874" s="537"/>
      <c r="W1874" s="534"/>
      <c r="X1874" s="537"/>
      <c r="Y1874" s="534"/>
      <c r="Z1874" s="538"/>
      <c r="AA1874" s="531">
        <f>ROUND(ROUND(ROUND(F1833*N1873,0)*R1874,0)*V1867,0)</f>
        <v>108</v>
      </c>
      <c r="AB1874" s="539"/>
      <c r="AC1874" s="504"/>
    </row>
    <row r="1875" spans="1:29" ht="16.7" customHeight="1" x14ac:dyDescent="0.15">
      <c r="A1875" s="520">
        <v>22</v>
      </c>
      <c r="B1875" s="520" t="s">
        <v>17991</v>
      </c>
      <c r="C1875" s="521" t="s">
        <v>17992</v>
      </c>
      <c r="D1875" s="542"/>
      <c r="E1875" s="534"/>
      <c r="F1875" s="534"/>
      <c r="H1875" s="541"/>
      <c r="I1875" s="763"/>
      <c r="J1875" s="544"/>
      <c r="K1875" s="579"/>
      <c r="L1875" s="1032"/>
      <c r="M1875" s="537"/>
      <c r="O1875" s="979"/>
      <c r="P1875" s="626" t="s">
        <v>3833</v>
      </c>
      <c r="Q1875" s="526" t="s">
        <v>1678</v>
      </c>
      <c r="R1875" s="527">
        <v>0.5</v>
      </c>
      <c r="S1875" s="1055"/>
      <c r="T1875" s="1032"/>
      <c r="U1875" s="537"/>
      <c r="W1875" s="534"/>
      <c r="X1875" s="537"/>
      <c r="Y1875" s="534"/>
      <c r="Z1875" s="538"/>
      <c r="AA1875" s="531">
        <f>ROUND(ROUND(ROUND(F1833*N1873,0)*R1875,0)*V1867,0)</f>
        <v>77</v>
      </c>
      <c r="AB1875" s="539"/>
      <c r="AC1875" s="504"/>
    </row>
    <row r="1876" spans="1:29" ht="16.7" customHeight="1" x14ac:dyDescent="0.15">
      <c r="A1876" s="520">
        <v>22</v>
      </c>
      <c r="B1876" s="520" t="s">
        <v>17993</v>
      </c>
      <c r="C1876" s="521" t="s">
        <v>17994</v>
      </c>
      <c r="D1876" s="542"/>
      <c r="E1876" s="534"/>
      <c r="F1876" s="534"/>
      <c r="H1876" s="541"/>
      <c r="I1876" s="1049" t="s">
        <v>10418</v>
      </c>
      <c r="J1876" s="525" t="s">
        <v>1678</v>
      </c>
      <c r="K1876" s="718">
        <v>0.96499999999999997</v>
      </c>
      <c r="L1876" s="1032"/>
      <c r="M1876" s="537"/>
      <c r="O1876" s="759"/>
      <c r="P1876" s="760"/>
      <c r="Q1876" s="526"/>
      <c r="R1876" s="527"/>
      <c r="S1876" s="1055"/>
      <c r="T1876" s="1032"/>
      <c r="U1876" s="537"/>
      <c r="W1876" s="534"/>
      <c r="X1876" s="537"/>
      <c r="Y1876" s="534"/>
      <c r="Z1876" s="538"/>
      <c r="AA1876" s="531">
        <f>ROUND(ROUND(ROUND(ROUND(F1833*K1876,0)*N1873,0),0)*V1867,0)</f>
        <v>148</v>
      </c>
      <c r="AB1876" s="539"/>
      <c r="AC1876" s="504"/>
    </row>
    <row r="1877" spans="1:29" ht="16.7" customHeight="1" x14ac:dyDescent="0.15">
      <c r="A1877" s="520">
        <v>22</v>
      </c>
      <c r="B1877" s="520" t="s">
        <v>17995</v>
      </c>
      <c r="C1877" s="521" t="s">
        <v>17996</v>
      </c>
      <c r="D1877" s="542"/>
      <c r="E1877" s="534"/>
      <c r="F1877" s="534"/>
      <c r="H1877" s="541"/>
      <c r="I1877" s="1047"/>
      <c r="J1877" s="537"/>
      <c r="L1877" s="1032"/>
      <c r="M1877" s="537"/>
      <c r="O1877" s="1048" t="s">
        <v>10414</v>
      </c>
      <c r="P1877" s="626" t="s">
        <v>16</v>
      </c>
      <c r="Q1877" s="526" t="s">
        <v>1678</v>
      </c>
      <c r="R1877" s="527">
        <v>0.7</v>
      </c>
      <c r="S1877" s="1055"/>
      <c r="T1877" s="1032"/>
      <c r="U1877" s="537"/>
      <c r="W1877" s="534"/>
      <c r="X1877" s="537"/>
      <c r="Y1877" s="534"/>
      <c r="Z1877" s="538"/>
      <c r="AA1877" s="531">
        <f>ROUND(ROUND(ROUND(ROUND(F1833*K1876,0)*N1873,0)*R1877,0)*V1867,0)</f>
        <v>104</v>
      </c>
      <c r="AB1877" s="539"/>
      <c r="AC1877" s="504"/>
    </row>
    <row r="1878" spans="1:29" ht="16.7" customHeight="1" x14ac:dyDescent="0.15">
      <c r="A1878" s="520">
        <v>22</v>
      </c>
      <c r="B1878" s="520" t="s">
        <v>17997</v>
      </c>
      <c r="C1878" s="521" t="s">
        <v>17998</v>
      </c>
      <c r="D1878" s="557"/>
      <c r="E1878" s="550"/>
      <c r="F1878" s="550"/>
      <c r="G1878" s="650"/>
      <c r="H1878" s="558"/>
      <c r="I1878" s="1044"/>
      <c r="J1878" s="544"/>
      <c r="K1878" s="725"/>
      <c r="L1878" s="967"/>
      <c r="M1878" s="544"/>
      <c r="N1878" s="548"/>
      <c r="O1878" s="979"/>
      <c r="P1878" s="626" t="s">
        <v>3833</v>
      </c>
      <c r="Q1878" s="526" t="s">
        <v>1678</v>
      </c>
      <c r="R1878" s="527">
        <v>0.5</v>
      </c>
      <c r="S1878" s="1052"/>
      <c r="T1878" s="967"/>
      <c r="U1878" s="544"/>
      <c r="V1878" s="548"/>
      <c r="W1878" s="550"/>
      <c r="X1878" s="544"/>
      <c r="Y1878" s="550"/>
      <c r="Z1878" s="553"/>
      <c r="AA1878" s="531">
        <f>ROUND(ROUND(ROUND(ROUND(F1833*K1876,0)*N1873,0)*R1878,0)*V1867,0)</f>
        <v>74</v>
      </c>
      <c r="AB1878" s="559"/>
      <c r="AC1878" s="504"/>
    </row>
    <row r="1879" spans="1:29" ht="16.7" customHeight="1" x14ac:dyDescent="0.15">
      <c r="A1879" s="520">
        <v>22</v>
      </c>
      <c r="B1879" s="520">
        <v>9485</v>
      </c>
      <c r="C1879" s="521" t="s">
        <v>17999</v>
      </c>
      <c r="D1879" s="560"/>
      <c r="E1879" s="522"/>
      <c r="F1879" s="522"/>
      <c r="G1879" s="585"/>
      <c r="H1879" s="561"/>
      <c r="I1879" s="757"/>
      <c r="J1879" s="525"/>
      <c r="K1879" s="758"/>
      <c r="L1879" s="1050" t="s">
        <v>14896</v>
      </c>
      <c r="M1879" s="525" t="s">
        <v>1678</v>
      </c>
      <c r="N1879" s="529">
        <v>0.7</v>
      </c>
      <c r="O1879" s="759"/>
      <c r="P1879" s="760"/>
      <c r="Q1879" s="526"/>
      <c r="R1879" s="527"/>
      <c r="S1879" s="761"/>
      <c r="T1879" s="757"/>
      <c r="U1879" s="525"/>
      <c r="V1879" s="529"/>
      <c r="W1879" s="522"/>
      <c r="X1879" s="525"/>
      <c r="Y1879" s="936" t="s">
        <v>14983</v>
      </c>
      <c r="Z1879" s="941"/>
      <c r="AA1879" s="531">
        <f>ROUND(ROUND(F1833*N1879,0)-Y1882,0)</f>
        <v>295</v>
      </c>
      <c r="AB1879" s="532"/>
      <c r="AC1879" s="504"/>
    </row>
    <row r="1880" spans="1:29" ht="16.7" customHeight="1" x14ac:dyDescent="0.15">
      <c r="A1880" s="520">
        <v>22</v>
      </c>
      <c r="B1880" s="520">
        <v>9486</v>
      </c>
      <c r="C1880" s="521" t="s">
        <v>18000</v>
      </c>
      <c r="D1880" s="542"/>
      <c r="E1880" s="534"/>
      <c r="F1880" s="534"/>
      <c r="H1880" s="541"/>
      <c r="J1880" s="537"/>
      <c r="K1880" s="742"/>
      <c r="L1880" s="1032"/>
      <c r="M1880" s="537"/>
      <c r="O1880" s="1048" t="s">
        <v>10414</v>
      </c>
      <c r="P1880" s="626" t="s">
        <v>16</v>
      </c>
      <c r="Q1880" s="526" t="s">
        <v>1678</v>
      </c>
      <c r="R1880" s="527">
        <v>0.7</v>
      </c>
      <c r="S1880" s="762"/>
      <c r="U1880" s="537"/>
      <c r="W1880" s="534"/>
      <c r="X1880" s="537"/>
      <c r="Y1880" s="937"/>
      <c r="Z1880" s="942"/>
      <c r="AA1880" s="531">
        <f>ROUND(ROUND(ROUND(F1833*N1879,0)*R1880,0)-Y1882,0)</f>
        <v>203</v>
      </c>
      <c r="AB1880" s="539"/>
      <c r="AC1880" s="504"/>
    </row>
    <row r="1881" spans="1:29" ht="16.7" customHeight="1" x14ac:dyDescent="0.15">
      <c r="A1881" s="520">
        <v>22</v>
      </c>
      <c r="B1881" s="520" t="s">
        <v>18001</v>
      </c>
      <c r="C1881" s="521" t="s">
        <v>18002</v>
      </c>
      <c r="D1881" s="542"/>
      <c r="E1881" s="534"/>
      <c r="F1881" s="534"/>
      <c r="H1881" s="541"/>
      <c r="I1881" s="763"/>
      <c r="J1881" s="544"/>
      <c r="K1881" s="579"/>
      <c r="L1881" s="1032"/>
      <c r="M1881" s="537"/>
      <c r="O1881" s="979"/>
      <c r="P1881" s="626" t="s">
        <v>3833</v>
      </c>
      <c r="Q1881" s="526" t="s">
        <v>1678</v>
      </c>
      <c r="R1881" s="527">
        <v>0.5</v>
      </c>
      <c r="S1881" s="762"/>
      <c r="U1881" s="537"/>
      <c r="W1881" s="534"/>
      <c r="X1881" s="537"/>
      <c r="Y1881" s="555"/>
      <c r="Z1881" s="556"/>
      <c r="AA1881" s="531">
        <f>ROUND(ROUND(ROUND(F1833*N1879,0)*R1881,0)-Y1882,0)</f>
        <v>142</v>
      </c>
      <c r="AB1881" s="539"/>
      <c r="AC1881" s="504"/>
    </row>
    <row r="1882" spans="1:29" ht="16.7" customHeight="1" x14ac:dyDescent="0.15">
      <c r="A1882" s="520">
        <v>22</v>
      </c>
      <c r="B1882" s="520">
        <v>9487</v>
      </c>
      <c r="C1882" s="521" t="s">
        <v>18003</v>
      </c>
      <c r="D1882" s="542"/>
      <c r="E1882" s="534"/>
      <c r="F1882" s="534"/>
      <c r="H1882" s="541"/>
      <c r="I1882" s="1049" t="s">
        <v>10418</v>
      </c>
      <c r="J1882" s="525" t="s">
        <v>1678</v>
      </c>
      <c r="K1882" s="718">
        <v>0.96499999999999997</v>
      </c>
      <c r="L1882" s="1032"/>
      <c r="M1882" s="537"/>
      <c r="O1882" s="759"/>
      <c r="P1882" s="760"/>
      <c r="Q1882" s="526"/>
      <c r="R1882" s="527"/>
      <c r="S1882" s="762"/>
      <c r="U1882" s="537"/>
      <c r="W1882" s="534"/>
      <c r="X1882" s="537"/>
      <c r="Y1882" s="765">
        <v>12</v>
      </c>
      <c r="Z1882" s="942" t="s">
        <v>14988</v>
      </c>
      <c r="AA1882" s="531">
        <f>ROUND(ROUND(ROUND(ROUND(F1833*K1882,0)*N1879,0),0)-Y1882,0)</f>
        <v>285</v>
      </c>
      <c r="AB1882" s="539"/>
      <c r="AC1882" s="504"/>
    </row>
    <row r="1883" spans="1:29" ht="16.7" customHeight="1" x14ac:dyDescent="0.15">
      <c r="A1883" s="520">
        <v>22</v>
      </c>
      <c r="B1883" s="520">
        <v>9488</v>
      </c>
      <c r="C1883" s="521" t="s">
        <v>18004</v>
      </c>
      <c r="D1883" s="542"/>
      <c r="E1883" s="534"/>
      <c r="F1883" s="534"/>
      <c r="H1883" s="541"/>
      <c r="I1883" s="1047"/>
      <c r="J1883" s="537"/>
      <c r="L1883" s="1032"/>
      <c r="M1883" s="537"/>
      <c r="O1883" s="1048" t="s">
        <v>10414</v>
      </c>
      <c r="P1883" s="626" t="s">
        <v>16</v>
      </c>
      <c r="Q1883" s="526" t="s">
        <v>1678</v>
      </c>
      <c r="R1883" s="527">
        <v>0.7</v>
      </c>
      <c r="S1883" s="762"/>
      <c r="U1883" s="537"/>
      <c r="W1883" s="534"/>
      <c r="X1883" s="537"/>
      <c r="Y1883" s="534"/>
      <c r="Z1883" s="942"/>
      <c r="AA1883" s="531">
        <f>ROUND(ROUND(ROUND(ROUND(F1833*K1882,0)*N1879,0)*R1883,0)-Y1882,0)</f>
        <v>196</v>
      </c>
      <c r="AB1883" s="539"/>
      <c r="AC1883" s="504"/>
    </row>
    <row r="1884" spans="1:29" ht="16.7" customHeight="1" x14ac:dyDescent="0.15">
      <c r="A1884" s="520">
        <v>22</v>
      </c>
      <c r="B1884" s="520" t="s">
        <v>18005</v>
      </c>
      <c r="C1884" s="521" t="s">
        <v>18006</v>
      </c>
      <c r="D1884" s="542"/>
      <c r="E1884" s="534"/>
      <c r="F1884" s="534"/>
      <c r="H1884" s="541"/>
      <c r="I1884" s="1044"/>
      <c r="J1884" s="544"/>
      <c r="K1884" s="725"/>
      <c r="L1884" s="967"/>
      <c r="M1884" s="544"/>
      <c r="N1884" s="548"/>
      <c r="O1884" s="979"/>
      <c r="P1884" s="626" t="s">
        <v>3833</v>
      </c>
      <c r="Q1884" s="526" t="s">
        <v>1678</v>
      </c>
      <c r="R1884" s="527">
        <v>0.5</v>
      </c>
      <c r="S1884" s="762"/>
      <c r="U1884" s="537"/>
      <c r="W1884" s="534"/>
      <c r="X1884" s="537"/>
      <c r="Y1884" s="534"/>
      <c r="Z1884" s="538"/>
      <c r="AA1884" s="531">
        <f>ROUND(ROUND(ROUND(ROUND(F1833*K1882,0)*N1879,0)*R1884,0)-Y1882,0)</f>
        <v>137</v>
      </c>
      <c r="AB1884" s="539"/>
      <c r="AC1884" s="504"/>
    </row>
    <row r="1885" spans="1:29" ht="16.7" customHeight="1" x14ac:dyDescent="0.15">
      <c r="A1885" s="520">
        <v>22</v>
      </c>
      <c r="B1885" s="520" t="s">
        <v>18007</v>
      </c>
      <c r="C1885" s="521" t="s">
        <v>18008</v>
      </c>
      <c r="D1885" s="542"/>
      <c r="E1885" s="534"/>
      <c r="F1885" s="534"/>
      <c r="H1885" s="541"/>
      <c r="I1885" s="757"/>
      <c r="J1885" s="525"/>
      <c r="K1885" s="758"/>
      <c r="L1885" s="966" t="s">
        <v>14906</v>
      </c>
      <c r="M1885" s="525" t="s">
        <v>1678</v>
      </c>
      <c r="N1885" s="529">
        <v>0.5</v>
      </c>
      <c r="O1885" s="759"/>
      <c r="P1885" s="760"/>
      <c r="Q1885" s="526"/>
      <c r="R1885" s="527"/>
      <c r="S1885" s="762"/>
      <c r="U1885" s="537"/>
      <c r="W1885" s="534"/>
      <c r="X1885" s="537"/>
      <c r="Y1885" s="534"/>
      <c r="Z1885" s="538"/>
      <c r="AA1885" s="531">
        <f>ROUND(ROUND(F1833*N1885,0)-Y1882,0)</f>
        <v>208</v>
      </c>
      <c r="AB1885" s="539"/>
      <c r="AC1885" s="504"/>
    </row>
    <row r="1886" spans="1:29" ht="16.7" customHeight="1" x14ac:dyDescent="0.15">
      <c r="A1886" s="520">
        <v>22</v>
      </c>
      <c r="B1886" s="520" t="s">
        <v>18009</v>
      </c>
      <c r="C1886" s="521" t="s">
        <v>18010</v>
      </c>
      <c r="D1886" s="542"/>
      <c r="E1886" s="534"/>
      <c r="F1886" s="534"/>
      <c r="H1886" s="541"/>
      <c r="J1886" s="537"/>
      <c r="K1886" s="742"/>
      <c r="L1886" s="1032"/>
      <c r="M1886" s="537"/>
      <c r="O1886" s="1048" t="s">
        <v>10414</v>
      </c>
      <c r="P1886" s="626" t="s">
        <v>16</v>
      </c>
      <c r="Q1886" s="526" t="s">
        <v>1678</v>
      </c>
      <c r="R1886" s="527">
        <v>0.7</v>
      </c>
      <c r="S1886" s="762"/>
      <c r="U1886" s="537"/>
      <c r="W1886" s="534"/>
      <c r="X1886" s="537"/>
      <c r="Y1886" s="534"/>
      <c r="Z1886" s="538"/>
      <c r="AA1886" s="531">
        <f>ROUND(ROUND(ROUND(F1833*N1885,0)*R1886,0)-Y1882,0)</f>
        <v>142</v>
      </c>
      <c r="AB1886" s="539"/>
      <c r="AC1886" s="504"/>
    </row>
    <row r="1887" spans="1:29" ht="16.7" customHeight="1" x14ac:dyDescent="0.15">
      <c r="A1887" s="520">
        <v>22</v>
      </c>
      <c r="B1887" s="520" t="s">
        <v>18011</v>
      </c>
      <c r="C1887" s="521" t="s">
        <v>18012</v>
      </c>
      <c r="D1887" s="542"/>
      <c r="E1887" s="534"/>
      <c r="F1887" s="534"/>
      <c r="H1887" s="541"/>
      <c r="I1887" s="763"/>
      <c r="J1887" s="544"/>
      <c r="K1887" s="579"/>
      <c r="L1887" s="1032"/>
      <c r="M1887" s="537"/>
      <c r="O1887" s="979"/>
      <c r="P1887" s="626" t="s">
        <v>3833</v>
      </c>
      <c r="Q1887" s="526" t="s">
        <v>1678</v>
      </c>
      <c r="R1887" s="527">
        <v>0.5</v>
      </c>
      <c r="S1887" s="762"/>
      <c r="U1887" s="537"/>
      <c r="W1887" s="534"/>
      <c r="X1887" s="537"/>
      <c r="Y1887" s="534"/>
      <c r="Z1887" s="538"/>
      <c r="AA1887" s="531">
        <f>ROUND(ROUND(ROUND(F1833*N1885,0)*R1887,0)-Y1882,0)</f>
        <v>98</v>
      </c>
      <c r="AB1887" s="539"/>
      <c r="AC1887" s="504"/>
    </row>
    <row r="1888" spans="1:29" ht="16.7" customHeight="1" x14ac:dyDescent="0.15">
      <c r="A1888" s="520">
        <v>22</v>
      </c>
      <c r="B1888" s="520" t="s">
        <v>18013</v>
      </c>
      <c r="C1888" s="521" t="s">
        <v>18014</v>
      </c>
      <c r="D1888" s="542"/>
      <c r="E1888" s="534"/>
      <c r="F1888" s="534"/>
      <c r="H1888" s="541"/>
      <c r="I1888" s="1049" t="s">
        <v>10418</v>
      </c>
      <c r="J1888" s="525" t="s">
        <v>1678</v>
      </c>
      <c r="K1888" s="718">
        <v>0.96499999999999997</v>
      </c>
      <c r="L1888" s="1032"/>
      <c r="M1888" s="537"/>
      <c r="O1888" s="759"/>
      <c r="P1888" s="760"/>
      <c r="Q1888" s="526"/>
      <c r="R1888" s="527"/>
      <c r="S1888" s="762"/>
      <c r="U1888" s="537"/>
      <c r="W1888" s="534"/>
      <c r="X1888" s="537"/>
      <c r="Y1888" s="534"/>
      <c r="Z1888" s="538"/>
      <c r="AA1888" s="531">
        <f>ROUND(ROUND(ROUND(ROUND(F1833*K1888,0)*N1885,0),0)-Y1882,0)</f>
        <v>200</v>
      </c>
      <c r="AB1888" s="539"/>
      <c r="AC1888" s="504"/>
    </row>
    <row r="1889" spans="1:29" ht="16.7" customHeight="1" x14ac:dyDescent="0.15">
      <c r="A1889" s="520">
        <v>22</v>
      </c>
      <c r="B1889" s="520" t="s">
        <v>18015</v>
      </c>
      <c r="C1889" s="521" t="s">
        <v>18016</v>
      </c>
      <c r="D1889" s="542"/>
      <c r="E1889" s="534"/>
      <c r="F1889" s="534"/>
      <c r="H1889" s="541"/>
      <c r="I1889" s="1047"/>
      <c r="J1889" s="537"/>
      <c r="L1889" s="1032"/>
      <c r="M1889" s="537"/>
      <c r="O1889" s="1048" t="s">
        <v>10414</v>
      </c>
      <c r="P1889" s="626" t="s">
        <v>16</v>
      </c>
      <c r="Q1889" s="526" t="s">
        <v>1678</v>
      </c>
      <c r="R1889" s="527">
        <v>0.7</v>
      </c>
      <c r="S1889" s="762"/>
      <c r="U1889" s="537"/>
      <c r="W1889" s="534"/>
      <c r="X1889" s="537"/>
      <c r="Y1889" s="534"/>
      <c r="Z1889" s="538"/>
      <c r="AA1889" s="531">
        <f>ROUND(ROUND(ROUND(ROUND(F1833*K1888,0)*N1885,0)*R1889,0)-Y1882,0)</f>
        <v>136</v>
      </c>
      <c r="AB1889" s="539"/>
      <c r="AC1889" s="504"/>
    </row>
    <row r="1890" spans="1:29" ht="16.7" customHeight="1" x14ac:dyDescent="0.15">
      <c r="A1890" s="520">
        <v>22</v>
      </c>
      <c r="B1890" s="520" t="s">
        <v>18017</v>
      </c>
      <c r="C1890" s="521" t="s">
        <v>18018</v>
      </c>
      <c r="D1890" s="542"/>
      <c r="E1890" s="534"/>
      <c r="F1890" s="534"/>
      <c r="H1890" s="541"/>
      <c r="I1890" s="1044"/>
      <c r="J1890" s="544"/>
      <c r="K1890" s="725"/>
      <c r="L1890" s="967"/>
      <c r="M1890" s="544"/>
      <c r="N1890" s="548"/>
      <c r="O1890" s="979"/>
      <c r="P1890" s="626" t="s">
        <v>3833</v>
      </c>
      <c r="Q1890" s="526" t="s">
        <v>1678</v>
      </c>
      <c r="R1890" s="527">
        <v>0.5</v>
      </c>
      <c r="S1890" s="764"/>
      <c r="T1890" s="763"/>
      <c r="U1890" s="544"/>
      <c r="V1890" s="548"/>
      <c r="W1890" s="534"/>
      <c r="X1890" s="537"/>
      <c r="Y1890" s="534"/>
      <c r="Z1890" s="538"/>
      <c r="AA1890" s="531">
        <f>ROUND(ROUND(ROUND(ROUND(F1833*K1888,0)*N1885,0)*R1890,0)-Y1882,0)</f>
        <v>94</v>
      </c>
      <c r="AB1890" s="539"/>
      <c r="AC1890" s="504"/>
    </row>
    <row r="1891" spans="1:29" ht="16.7" customHeight="1" x14ac:dyDescent="0.15">
      <c r="A1891" s="520">
        <v>22</v>
      </c>
      <c r="B1891" s="520">
        <v>9495</v>
      </c>
      <c r="C1891" s="521" t="s">
        <v>18019</v>
      </c>
      <c r="D1891" s="542"/>
      <c r="E1891" s="534"/>
      <c r="F1891" s="534"/>
      <c r="H1891" s="541"/>
      <c r="I1891" s="757"/>
      <c r="J1891" s="525"/>
      <c r="K1891" s="758"/>
      <c r="L1891" s="1050" t="s">
        <v>14896</v>
      </c>
      <c r="M1891" s="525" t="s">
        <v>1678</v>
      </c>
      <c r="N1891" s="529">
        <v>0.7</v>
      </c>
      <c r="O1891" s="759"/>
      <c r="P1891" s="760"/>
      <c r="Q1891" s="526"/>
      <c r="R1891" s="527"/>
      <c r="S1891" s="1054" t="s">
        <v>10423</v>
      </c>
      <c r="T1891" s="968" t="s">
        <v>12821</v>
      </c>
      <c r="U1891" s="525" t="s">
        <v>1678</v>
      </c>
      <c r="V1891" s="529">
        <v>0.5</v>
      </c>
      <c r="W1891" s="534"/>
      <c r="X1891" s="537"/>
      <c r="Y1891" s="534"/>
      <c r="Z1891" s="538"/>
      <c r="AA1891" s="531">
        <f>ROUND(ROUND(ROUND(F1833*N1891,0)*V1891,0)-Y1882,0)</f>
        <v>142</v>
      </c>
      <c r="AB1891" s="539"/>
      <c r="AC1891" s="504"/>
    </row>
    <row r="1892" spans="1:29" ht="16.7" customHeight="1" x14ac:dyDescent="0.15">
      <c r="A1892" s="520">
        <v>22</v>
      </c>
      <c r="B1892" s="520">
        <v>9496</v>
      </c>
      <c r="C1892" s="521" t="s">
        <v>18020</v>
      </c>
      <c r="D1892" s="542"/>
      <c r="E1892" s="534"/>
      <c r="F1892" s="534"/>
      <c r="H1892" s="541"/>
      <c r="J1892" s="537"/>
      <c r="K1892" s="742"/>
      <c r="L1892" s="1032"/>
      <c r="M1892" s="537"/>
      <c r="O1892" s="1048" t="s">
        <v>10414</v>
      </c>
      <c r="P1892" s="626" t="s">
        <v>16</v>
      </c>
      <c r="Q1892" s="526" t="s">
        <v>1678</v>
      </c>
      <c r="R1892" s="527">
        <v>0.7</v>
      </c>
      <c r="S1892" s="1051"/>
      <c r="T1892" s="1032"/>
      <c r="U1892" s="537"/>
      <c r="W1892" s="534"/>
      <c r="X1892" s="537"/>
      <c r="Y1892" s="534"/>
      <c r="Z1892" s="538"/>
      <c r="AA1892" s="531">
        <f>ROUND(ROUND(ROUND(ROUND(F1833*N1891,0)*R1892,0)*V1891,0)-Y1882,0)</f>
        <v>96</v>
      </c>
      <c r="AB1892" s="539"/>
      <c r="AC1892" s="504"/>
    </row>
    <row r="1893" spans="1:29" ht="16.7" customHeight="1" x14ac:dyDescent="0.15">
      <c r="A1893" s="520">
        <v>22</v>
      </c>
      <c r="B1893" s="520" t="s">
        <v>18021</v>
      </c>
      <c r="C1893" s="521" t="s">
        <v>18022</v>
      </c>
      <c r="D1893" s="542"/>
      <c r="E1893" s="534"/>
      <c r="F1893" s="534"/>
      <c r="H1893" s="541"/>
      <c r="I1893" s="763"/>
      <c r="J1893" s="544"/>
      <c r="K1893" s="579"/>
      <c r="L1893" s="1032"/>
      <c r="M1893" s="537"/>
      <c r="O1893" s="979"/>
      <c r="P1893" s="626" t="s">
        <v>3833</v>
      </c>
      <c r="Q1893" s="526" t="s">
        <v>1678</v>
      </c>
      <c r="R1893" s="527">
        <v>0.5</v>
      </c>
      <c r="S1893" s="1051"/>
      <c r="T1893" s="1032"/>
      <c r="U1893" s="537"/>
      <c r="W1893" s="534"/>
      <c r="X1893" s="537"/>
      <c r="Y1893" s="534"/>
      <c r="Z1893" s="538"/>
      <c r="AA1893" s="531">
        <f>ROUND(ROUND(ROUND(ROUND(F1833*N1891,0)*R1893,0)*V1891,0)-Y1882,0)</f>
        <v>65</v>
      </c>
      <c r="AB1893" s="539"/>
      <c r="AC1893" s="504"/>
    </row>
    <row r="1894" spans="1:29" ht="16.7" customHeight="1" x14ac:dyDescent="0.15">
      <c r="A1894" s="520">
        <v>22</v>
      </c>
      <c r="B1894" s="520">
        <v>9497</v>
      </c>
      <c r="C1894" s="521" t="s">
        <v>18023</v>
      </c>
      <c r="D1894" s="542"/>
      <c r="E1894" s="534"/>
      <c r="F1894" s="534"/>
      <c r="H1894" s="541"/>
      <c r="I1894" s="1049" t="s">
        <v>10418</v>
      </c>
      <c r="J1894" s="525" t="s">
        <v>1678</v>
      </c>
      <c r="K1894" s="718">
        <v>0.96499999999999997</v>
      </c>
      <c r="L1894" s="1032"/>
      <c r="M1894" s="537"/>
      <c r="O1894" s="759"/>
      <c r="P1894" s="760"/>
      <c r="Q1894" s="526"/>
      <c r="R1894" s="527"/>
      <c r="S1894" s="1051"/>
      <c r="T1894" s="1032"/>
      <c r="U1894" s="537"/>
      <c r="W1894" s="534"/>
      <c r="X1894" s="537"/>
      <c r="Y1894" s="534"/>
      <c r="Z1894" s="538"/>
      <c r="AA1894" s="531">
        <f>ROUND(ROUND(ROUND(ROUND(ROUND(F1833*K1894,0)*N1891,0)*V1891,0),0)-Y1882,0)</f>
        <v>137</v>
      </c>
      <c r="AB1894" s="539"/>
      <c r="AC1894" s="504"/>
    </row>
    <row r="1895" spans="1:29" ht="16.7" customHeight="1" x14ac:dyDescent="0.15">
      <c r="A1895" s="520">
        <v>22</v>
      </c>
      <c r="B1895" s="520">
        <v>9498</v>
      </c>
      <c r="C1895" s="521" t="s">
        <v>18024</v>
      </c>
      <c r="D1895" s="542"/>
      <c r="E1895" s="534"/>
      <c r="F1895" s="534"/>
      <c r="H1895" s="541"/>
      <c r="I1895" s="1047"/>
      <c r="J1895" s="537"/>
      <c r="L1895" s="1032"/>
      <c r="M1895" s="537"/>
      <c r="O1895" s="1048" t="s">
        <v>10414</v>
      </c>
      <c r="P1895" s="626" t="s">
        <v>16</v>
      </c>
      <c r="Q1895" s="526" t="s">
        <v>1678</v>
      </c>
      <c r="R1895" s="527">
        <v>0.7</v>
      </c>
      <c r="S1895" s="1051"/>
      <c r="T1895" s="1032"/>
      <c r="U1895" s="537"/>
      <c r="W1895" s="534"/>
      <c r="X1895" s="537"/>
      <c r="Y1895" s="534"/>
      <c r="Z1895" s="538"/>
      <c r="AA1895" s="531">
        <f>ROUND(ROUND(ROUND(ROUND(ROUND(ROUND(F1833*K1894,0)*N1891,0)*R1895,0)*V1891,0),0)-Y1882,0)</f>
        <v>92</v>
      </c>
      <c r="AB1895" s="539"/>
      <c r="AC1895" s="504"/>
    </row>
    <row r="1896" spans="1:29" ht="16.7" customHeight="1" x14ac:dyDescent="0.15">
      <c r="A1896" s="520">
        <v>22</v>
      </c>
      <c r="B1896" s="520" t="s">
        <v>18025</v>
      </c>
      <c r="C1896" s="521" t="s">
        <v>18026</v>
      </c>
      <c r="D1896" s="542"/>
      <c r="E1896" s="534"/>
      <c r="F1896" s="534"/>
      <c r="H1896" s="541"/>
      <c r="I1896" s="1044"/>
      <c r="J1896" s="544"/>
      <c r="K1896" s="725"/>
      <c r="L1896" s="967"/>
      <c r="M1896" s="544"/>
      <c r="N1896" s="548"/>
      <c r="O1896" s="979"/>
      <c r="P1896" s="626" t="s">
        <v>3833</v>
      </c>
      <c r="Q1896" s="526" t="s">
        <v>1678</v>
      </c>
      <c r="R1896" s="527">
        <v>0.5</v>
      </c>
      <c r="S1896" s="1051"/>
      <c r="T1896" s="1032"/>
      <c r="U1896" s="537"/>
      <c r="W1896" s="534"/>
      <c r="X1896" s="537"/>
      <c r="Y1896" s="534"/>
      <c r="Z1896" s="538"/>
      <c r="AA1896" s="531">
        <f>ROUND(ROUND(ROUND(ROUND(ROUND(ROUND(F1833*K1894,0)*N1891,0)*R1896,0)*V1891,0),0)-Y1882,0)</f>
        <v>63</v>
      </c>
      <c r="AB1896" s="539"/>
      <c r="AC1896" s="504"/>
    </row>
    <row r="1897" spans="1:29" ht="16.7" customHeight="1" x14ac:dyDescent="0.15">
      <c r="A1897" s="520">
        <v>22</v>
      </c>
      <c r="B1897" s="520" t="s">
        <v>18027</v>
      </c>
      <c r="C1897" s="521" t="s">
        <v>18028</v>
      </c>
      <c r="D1897" s="542"/>
      <c r="E1897" s="534"/>
      <c r="F1897" s="534"/>
      <c r="H1897" s="541"/>
      <c r="I1897" s="757"/>
      <c r="J1897" s="525"/>
      <c r="K1897" s="758"/>
      <c r="L1897" s="966" t="s">
        <v>14906</v>
      </c>
      <c r="M1897" s="525" t="s">
        <v>1678</v>
      </c>
      <c r="N1897" s="529">
        <v>0.5</v>
      </c>
      <c r="O1897" s="759"/>
      <c r="P1897" s="760"/>
      <c r="Q1897" s="526"/>
      <c r="R1897" s="527"/>
      <c r="S1897" s="1051"/>
      <c r="T1897" s="1032"/>
      <c r="U1897" s="537"/>
      <c r="W1897" s="534"/>
      <c r="X1897" s="537"/>
      <c r="Y1897" s="534"/>
      <c r="Z1897" s="538"/>
      <c r="AA1897" s="531">
        <f>ROUND(ROUND(ROUND(F1833*N1897,0)*V1891,0)-Y1882,0)</f>
        <v>98</v>
      </c>
      <c r="AB1897" s="539"/>
      <c r="AC1897" s="504"/>
    </row>
    <row r="1898" spans="1:29" ht="16.7" customHeight="1" x14ac:dyDescent="0.15">
      <c r="A1898" s="520">
        <v>22</v>
      </c>
      <c r="B1898" s="520" t="s">
        <v>18029</v>
      </c>
      <c r="C1898" s="521" t="s">
        <v>18030</v>
      </c>
      <c r="D1898" s="542"/>
      <c r="E1898" s="534"/>
      <c r="F1898" s="534"/>
      <c r="H1898" s="541"/>
      <c r="J1898" s="537"/>
      <c r="K1898" s="742"/>
      <c r="L1898" s="1032"/>
      <c r="M1898" s="537"/>
      <c r="O1898" s="1048" t="s">
        <v>10414</v>
      </c>
      <c r="P1898" s="626" t="s">
        <v>16</v>
      </c>
      <c r="Q1898" s="526" t="s">
        <v>1678</v>
      </c>
      <c r="R1898" s="527">
        <v>0.7</v>
      </c>
      <c r="S1898" s="1051"/>
      <c r="T1898" s="1032"/>
      <c r="U1898" s="537"/>
      <c r="W1898" s="534"/>
      <c r="X1898" s="537"/>
      <c r="Y1898" s="534"/>
      <c r="Z1898" s="538"/>
      <c r="AA1898" s="531">
        <f>ROUND(ROUND(ROUND(ROUND(F1833*N1897,0)*R1898,0)*V1891,0)-Y1882,0)</f>
        <v>65</v>
      </c>
      <c r="AB1898" s="539"/>
      <c r="AC1898" s="504"/>
    </row>
    <row r="1899" spans="1:29" ht="16.7" customHeight="1" x14ac:dyDescent="0.15">
      <c r="A1899" s="520">
        <v>22</v>
      </c>
      <c r="B1899" s="520" t="s">
        <v>18031</v>
      </c>
      <c r="C1899" s="521" t="s">
        <v>18032</v>
      </c>
      <c r="D1899" s="542"/>
      <c r="E1899" s="534"/>
      <c r="F1899" s="534"/>
      <c r="H1899" s="541"/>
      <c r="I1899" s="763"/>
      <c r="J1899" s="544"/>
      <c r="K1899" s="579"/>
      <c r="L1899" s="1032"/>
      <c r="M1899" s="537"/>
      <c r="O1899" s="979"/>
      <c r="P1899" s="626" t="s">
        <v>3833</v>
      </c>
      <c r="Q1899" s="526" t="s">
        <v>1678</v>
      </c>
      <c r="R1899" s="527">
        <v>0.5</v>
      </c>
      <c r="S1899" s="1051"/>
      <c r="T1899" s="1032"/>
      <c r="U1899" s="537"/>
      <c r="W1899" s="534"/>
      <c r="X1899" s="537"/>
      <c r="Y1899" s="534"/>
      <c r="Z1899" s="538"/>
      <c r="AA1899" s="531">
        <f>ROUND(ROUND(ROUND(ROUND(F1833*N1897,0)*R1899,0)*V1891,0)-Y1882,0)</f>
        <v>43</v>
      </c>
      <c r="AB1899" s="539"/>
      <c r="AC1899" s="504"/>
    </row>
    <row r="1900" spans="1:29" ht="16.7" customHeight="1" x14ac:dyDescent="0.15">
      <c r="A1900" s="520">
        <v>22</v>
      </c>
      <c r="B1900" s="520" t="s">
        <v>18033</v>
      </c>
      <c r="C1900" s="521" t="s">
        <v>18034</v>
      </c>
      <c r="D1900" s="542"/>
      <c r="E1900" s="534"/>
      <c r="F1900" s="534"/>
      <c r="H1900" s="541"/>
      <c r="I1900" s="1049" t="s">
        <v>10418</v>
      </c>
      <c r="J1900" s="525" t="s">
        <v>1678</v>
      </c>
      <c r="K1900" s="718">
        <v>0.96499999999999997</v>
      </c>
      <c r="L1900" s="1032"/>
      <c r="M1900" s="537"/>
      <c r="O1900" s="759"/>
      <c r="P1900" s="760"/>
      <c r="Q1900" s="526"/>
      <c r="R1900" s="527"/>
      <c r="S1900" s="1051"/>
      <c r="T1900" s="1032"/>
      <c r="U1900" s="537"/>
      <c r="W1900" s="534"/>
      <c r="X1900" s="537"/>
      <c r="Y1900" s="534"/>
      <c r="Z1900" s="538"/>
      <c r="AA1900" s="531">
        <f>ROUND(ROUND(ROUND(ROUND(ROUND(F1833*K1900,0)*N1897,0),0)*V1891,0)-Y1882,0)</f>
        <v>94</v>
      </c>
      <c r="AB1900" s="539"/>
      <c r="AC1900" s="504"/>
    </row>
    <row r="1901" spans="1:29" ht="16.7" customHeight="1" x14ac:dyDescent="0.15">
      <c r="A1901" s="520">
        <v>22</v>
      </c>
      <c r="B1901" s="520" t="s">
        <v>18035</v>
      </c>
      <c r="C1901" s="521" t="s">
        <v>18036</v>
      </c>
      <c r="D1901" s="542"/>
      <c r="E1901" s="534"/>
      <c r="F1901" s="534"/>
      <c r="H1901" s="541"/>
      <c r="I1901" s="1047"/>
      <c r="J1901" s="537"/>
      <c r="L1901" s="1032"/>
      <c r="M1901" s="537"/>
      <c r="O1901" s="1048" t="s">
        <v>10414</v>
      </c>
      <c r="P1901" s="626" t="s">
        <v>16</v>
      </c>
      <c r="Q1901" s="526" t="s">
        <v>1678</v>
      </c>
      <c r="R1901" s="527">
        <v>0.7</v>
      </c>
      <c r="S1901" s="1051"/>
      <c r="T1901" s="1032"/>
      <c r="U1901" s="537"/>
      <c r="W1901" s="534"/>
      <c r="X1901" s="537"/>
      <c r="Y1901" s="534"/>
      <c r="Z1901" s="538"/>
      <c r="AA1901" s="531">
        <f>ROUND(ROUND(ROUND(ROUND(ROUND(F1833*K1900,0)*N1897,0)*R1901,0)*V1891,0)-Y1882,0)</f>
        <v>62</v>
      </c>
      <c r="AB1901" s="539"/>
      <c r="AC1901" s="504"/>
    </row>
    <row r="1902" spans="1:29" ht="16.7" customHeight="1" x14ac:dyDescent="0.15">
      <c r="A1902" s="520">
        <v>22</v>
      </c>
      <c r="B1902" s="520" t="s">
        <v>18037</v>
      </c>
      <c r="C1902" s="521" t="s">
        <v>18038</v>
      </c>
      <c r="D1902" s="542"/>
      <c r="E1902" s="534"/>
      <c r="F1902" s="534"/>
      <c r="H1902" s="541"/>
      <c r="I1902" s="1044"/>
      <c r="J1902" s="544"/>
      <c r="K1902" s="725"/>
      <c r="L1902" s="967"/>
      <c r="M1902" s="544"/>
      <c r="N1902" s="548"/>
      <c r="O1902" s="979"/>
      <c r="P1902" s="626" t="s">
        <v>3833</v>
      </c>
      <c r="Q1902" s="526" t="s">
        <v>1678</v>
      </c>
      <c r="R1902" s="527">
        <v>0.5</v>
      </c>
      <c r="S1902" s="1051"/>
      <c r="T1902" s="967"/>
      <c r="U1902" s="544"/>
      <c r="V1902" s="548"/>
      <c r="W1902" s="534"/>
      <c r="X1902" s="537"/>
      <c r="Y1902" s="534"/>
      <c r="Z1902" s="538"/>
      <c r="AA1902" s="531">
        <f>ROUND(ROUND(ROUND(ROUND(ROUND(F1833*K1900,0)*N1897,0)*R1902,0)*V1891,0)-Y1882,0)</f>
        <v>41</v>
      </c>
      <c r="AB1902" s="539"/>
      <c r="AC1902" s="504"/>
    </row>
    <row r="1903" spans="1:29" ht="16.7" customHeight="1" x14ac:dyDescent="0.15">
      <c r="A1903" s="520">
        <v>22</v>
      </c>
      <c r="B1903" s="520">
        <v>9499</v>
      </c>
      <c r="C1903" s="521" t="s">
        <v>18039</v>
      </c>
      <c r="D1903" s="542"/>
      <c r="E1903" s="534"/>
      <c r="F1903" s="534"/>
      <c r="H1903" s="541"/>
      <c r="I1903" s="757"/>
      <c r="J1903" s="525"/>
      <c r="K1903" s="758"/>
      <c r="L1903" s="1050" t="s">
        <v>14896</v>
      </c>
      <c r="M1903" s="525" t="s">
        <v>1678</v>
      </c>
      <c r="N1903" s="529">
        <v>0.7</v>
      </c>
      <c r="O1903" s="759"/>
      <c r="P1903" s="760"/>
      <c r="Q1903" s="526"/>
      <c r="R1903" s="527"/>
      <c r="S1903" s="1051"/>
      <c r="T1903" s="968" t="s">
        <v>12830</v>
      </c>
      <c r="U1903" s="525" t="s">
        <v>1678</v>
      </c>
      <c r="V1903" s="529">
        <v>0.7</v>
      </c>
      <c r="W1903" s="534"/>
      <c r="X1903" s="537"/>
      <c r="Y1903" s="534"/>
      <c r="Z1903" s="538"/>
      <c r="AA1903" s="531">
        <f>ROUND(ROUND(ROUND(F1833*N1903,0)*V1903,0)-Y1882,0)</f>
        <v>203</v>
      </c>
      <c r="AB1903" s="539"/>
      <c r="AC1903" s="504"/>
    </row>
    <row r="1904" spans="1:29" ht="16.7" customHeight="1" x14ac:dyDescent="0.15">
      <c r="A1904" s="520">
        <v>22</v>
      </c>
      <c r="B1904" s="520">
        <v>9500</v>
      </c>
      <c r="C1904" s="521" t="s">
        <v>18040</v>
      </c>
      <c r="D1904" s="542"/>
      <c r="E1904" s="534"/>
      <c r="F1904" s="534"/>
      <c r="H1904" s="541"/>
      <c r="J1904" s="537"/>
      <c r="K1904" s="742"/>
      <c r="L1904" s="1032"/>
      <c r="M1904" s="537"/>
      <c r="O1904" s="1048" t="s">
        <v>10414</v>
      </c>
      <c r="P1904" s="626" t="s">
        <v>16</v>
      </c>
      <c r="Q1904" s="526" t="s">
        <v>1678</v>
      </c>
      <c r="R1904" s="527">
        <v>0.7</v>
      </c>
      <c r="S1904" s="1051"/>
      <c r="T1904" s="1032"/>
      <c r="U1904" s="537"/>
      <c r="W1904" s="534"/>
      <c r="X1904" s="537"/>
      <c r="Y1904" s="534"/>
      <c r="Z1904" s="538"/>
      <c r="AA1904" s="531">
        <f>ROUND(ROUND(ROUND(ROUND(F1833*N1903,0)*R1904,0)*V1903,0)-Y1882,0)</f>
        <v>139</v>
      </c>
      <c r="AB1904" s="539"/>
      <c r="AC1904" s="504"/>
    </row>
    <row r="1905" spans="1:29" ht="16.7" customHeight="1" x14ac:dyDescent="0.15">
      <c r="A1905" s="520">
        <v>22</v>
      </c>
      <c r="B1905" s="520" t="s">
        <v>18041</v>
      </c>
      <c r="C1905" s="521" t="s">
        <v>18042</v>
      </c>
      <c r="D1905" s="542"/>
      <c r="E1905" s="534"/>
      <c r="F1905" s="534"/>
      <c r="H1905" s="541"/>
      <c r="I1905" s="763"/>
      <c r="J1905" s="544"/>
      <c r="K1905" s="579"/>
      <c r="L1905" s="1032"/>
      <c r="M1905" s="537"/>
      <c r="O1905" s="979"/>
      <c r="P1905" s="626" t="s">
        <v>3833</v>
      </c>
      <c r="Q1905" s="526" t="s">
        <v>1678</v>
      </c>
      <c r="R1905" s="527">
        <v>0.5</v>
      </c>
      <c r="S1905" s="1051"/>
      <c r="T1905" s="1032"/>
      <c r="U1905" s="537"/>
      <c r="W1905" s="534"/>
      <c r="X1905" s="537"/>
      <c r="Y1905" s="534"/>
      <c r="Z1905" s="538"/>
      <c r="AA1905" s="531">
        <f>ROUND(ROUND(ROUND(ROUND(F1833*N1903,0)*R1905,0)*V1903,0)-Y1882,0)</f>
        <v>96</v>
      </c>
      <c r="AB1905" s="539"/>
      <c r="AC1905" s="504"/>
    </row>
    <row r="1906" spans="1:29" ht="16.7" customHeight="1" x14ac:dyDescent="0.15">
      <c r="A1906" s="520">
        <v>22</v>
      </c>
      <c r="B1906" s="520">
        <v>9509</v>
      </c>
      <c r="C1906" s="521" t="s">
        <v>18043</v>
      </c>
      <c r="D1906" s="542"/>
      <c r="E1906" s="534"/>
      <c r="F1906" s="534"/>
      <c r="H1906" s="541"/>
      <c r="I1906" s="1049" t="s">
        <v>10418</v>
      </c>
      <c r="J1906" s="525" t="s">
        <v>1678</v>
      </c>
      <c r="K1906" s="718">
        <v>0.96499999999999997</v>
      </c>
      <c r="L1906" s="1032"/>
      <c r="M1906" s="537"/>
      <c r="O1906" s="759"/>
      <c r="P1906" s="760"/>
      <c r="Q1906" s="526"/>
      <c r="R1906" s="527"/>
      <c r="S1906" s="1051"/>
      <c r="T1906" s="1032"/>
      <c r="U1906" s="537"/>
      <c r="W1906" s="534"/>
      <c r="X1906" s="537"/>
      <c r="Y1906" s="534"/>
      <c r="Z1906" s="538"/>
      <c r="AA1906" s="531">
        <f>ROUND(ROUND(ROUND(ROUND(ROUND(F1833*K1906,0)*N1903,0)*V1903,0),0)-Y1882,0)</f>
        <v>196</v>
      </c>
      <c r="AB1906" s="539"/>
      <c r="AC1906" s="504"/>
    </row>
    <row r="1907" spans="1:29" ht="16.7" customHeight="1" x14ac:dyDescent="0.15">
      <c r="A1907" s="520">
        <v>22</v>
      </c>
      <c r="B1907" s="520">
        <v>9510</v>
      </c>
      <c r="C1907" s="521" t="s">
        <v>18044</v>
      </c>
      <c r="D1907" s="542"/>
      <c r="E1907" s="534"/>
      <c r="F1907" s="534"/>
      <c r="H1907" s="541"/>
      <c r="I1907" s="1047"/>
      <c r="J1907" s="537"/>
      <c r="L1907" s="1032"/>
      <c r="M1907" s="537"/>
      <c r="O1907" s="1048" t="s">
        <v>10414</v>
      </c>
      <c r="P1907" s="626" t="s">
        <v>16</v>
      </c>
      <c r="Q1907" s="526" t="s">
        <v>1678</v>
      </c>
      <c r="R1907" s="527">
        <v>0.7</v>
      </c>
      <c r="S1907" s="1051"/>
      <c r="T1907" s="1032"/>
      <c r="U1907" s="537"/>
      <c r="W1907" s="534"/>
      <c r="X1907" s="537"/>
      <c r="Y1907" s="534"/>
      <c r="Z1907" s="538"/>
      <c r="AA1907" s="531">
        <f>ROUND(ROUND(ROUND(ROUND(ROUND(ROUND(F1833*K1906,0)*N1903,0)*R1907,0)*V1903,0),0)-Y1882,0)</f>
        <v>134</v>
      </c>
      <c r="AB1907" s="539"/>
      <c r="AC1907" s="504"/>
    </row>
    <row r="1908" spans="1:29" ht="16.7" customHeight="1" x14ac:dyDescent="0.15">
      <c r="A1908" s="520">
        <v>22</v>
      </c>
      <c r="B1908" s="520" t="s">
        <v>18045</v>
      </c>
      <c r="C1908" s="521" t="s">
        <v>18046</v>
      </c>
      <c r="D1908" s="542"/>
      <c r="E1908" s="534"/>
      <c r="F1908" s="534"/>
      <c r="H1908" s="541"/>
      <c r="I1908" s="1044"/>
      <c r="J1908" s="544"/>
      <c r="K1908" s="725"/>
      <c r="L1908" s="967"/>
      <c r="M1908" s="544"/>
      <c r="N1908" s="548"/>
      <c r="O1908" s="979"/>
      <c r="P1908" s="626" t="s">
        <v>3833</v>
      </c>
      <c r="Q1908" s="526" t="s">
        <v>1678</v>
      </c>
      <c r="R1908" s="527">
        <v>0.5</v>
      </c>
      <c r="S1908" s="1051"/>
      <c r="T1908" s="1032"/>
      <c r="U1908" s="537"/>
      <c r="W1908" s="534"/>
      <c r="X1908" s="537"/>
      <c r="Y1908" s="534"/>
      <c r="Z1908" s="538"/>
      <c r="AA1908" s="531">
        <f>ROUND(ROUND(ROUND(ROUND(ROUND(ROUND(F1833*K1906,0)*N1903,0)*R1908,0)*V1903,0),0)-Y1882,0)</f>
        <v>92</v>
      </c>
      <c r="AB1908" s="539"/>
      <c r="AC1908" s="504"/>
    </row>
    <row r="1909" spans="1:29" ht="16.7" customHeight="1" x14ac:dyDescent="0.15">
      <c r="A1909" s="520">
        <v>22</v>
      </c>
      <c r="B1909" s="520" t="s">
        <v>18047</v>
      </c>
      <c r="C1909" s="521" t="s">
        <v>18048</v>
      </c>
      <c r="D1909" s="542"/>
      <c r="E1909" s="534"/>
      <c r="F1909" s="534"/>
      <c r="H1909" s="541"/>
      <c r="I1909" s="757"/>
      <c r="J1909" s="525"/>
      <c r="K1909" s="758"/>
      <c r="L1909" s="966" t="s">
        <v>14906</v>
      </c>
      <c r="M1909" s="525" t="s">
        <v>1678</v>
      </c>
      <c r="N1909" s="529">
        <v>0.5</v>
      </c>
      <c r="O1909" s="759"/>
      <c r="P1909" s="760"/>
      <c r="Q1909" s="526"/>
      <c r="R1909" s="527"/>
      <c r="S1909" s="1051"/>
      <c r="T1909" s="1032"/>
      <c r="U1909" s="537"/>
      <c r="W1909" s="534"/>
      <c r="X1909" s="537"/>
      <c r="Y1909" s="534"/>
      <c r="Z1909" s="538"/>
      <c r="AA1909" s="531">
        <f>ROUND(ROUND(ROUND(F1833*N1909,0)*V1903,0)-Y1882,0)</f>
        <v>142</v>
      </c>
      <c r="AB1909" s="539"/>
      <c r="AC1909" s="504"/>
    </row>
    <row r="1910" spans="1:29" ht="16.7" customHeight="1" x14ac:dyDescent="0.15">
      <c r="A1910" s="520">
        <v>22</v>
      </c>
      <c r="B1910" s="520" t="s">
        <v>18049</v>
      </c>
      <c r="C1910" s="521" t="s">
        <v>18050</v>
      </c>
      <c r="D1910" s="542"/>
      <c r="E1910" s="534"/>
      <c r="F1910" s="534"/>
      <c r="H1910" s="541"/>
      <c r="J1910" s="537"/>
      <c r="K1910" s="742"/>
      <c r="L1910" s="1032"/>
      <c r="M1910" s="537"/>
      <c r="O1910" s="1048" t="s">
        <v>10414</v>
      </c>
      <c r="P1910" s="626" t="s">
        <v>16</v>
      </c>
      <c r="Q1910" s="526" t="s">
        <v>1678</v>
      </c>
      <c r="R1910" s="527">
        <v>0.7</v>
      </c>
      <c r="S1910" s="1051"/>
      <c r="T1910" s="1032"/>
      <c r="U1910" s="537"/>
      <c r="W1910" s="534"/>
      <c r="X1910" s="537"/>
      <c r="Y1910" s="534"/>
      <c r="Z1910" s="538"/>
      <c r="AA1910" s="531">
        <f>ROUND(ROUND(ROUND(ROUND(F1833*N1909,0)*R1910,0)*V1903,0)-Y1882,0)</f>
        <v>96</v>
      </c>
      <c r="AB1910" s="539"/>
      <c r="AC1910" s="504"/>
    </row>
    <row r="1911" spans="1:29" ht="16.7" customHeight="1" x14ac:dyDescent="0.15">
      <c r="A1911" s="520">
        <v>22</v>
      </c>
      <c r="B1911" s="520" t="s">
        <v>18051</v>
      </c>
      <c r="C1911" s="521" t="s">
        <v>18052</v>
      </c>
      <c r="D1911" s="542"/>
      <c r="E1911" s="534"/>
      <c r="F1911" s="534"/>
      <c r="H1911" s="541"/>
      <c r="I1911" s="763"/>
      <c r="J1911" s="544"/>
      <c r="K1911" s="579"/>
      <c r="L1911" s="1032"/>
      <c r="M1911" s="537"/>
      <c r="O1911" s="979"/>
      <c r="P1911" s="626" t="s">
        <v>3833</v>
      </c>
      <c r="Q1911" s="526" t="s">
        <v>1678</v>
      </c>
      <c r="R1911" s="527">
        <v>0.5</v>
      </c>
      <c r="S1911" s="1051"/>
      <c r="T1911" s="1032"/>
      <c r="U1911" s="537"/>
      <c r="W1911" s="534"/>
      <c r="X1911" s="537"/>
      <c r="Y1911" s="534"/>
      <c r="Z1911" s="538"/>
      <c r="AA1911" s="531">
        <f>ROUND(ROUND(ROUND(ROUND(F1833*N1909,0)*R1911,0)*V1903,0)-Y1882,0)</f>
        <v>65</v>
      </c>
      <c r="AB1911" s="539"/>
      <c r="AC1911" s="504"/>
    </row>
    <row r="1912" spans="1:29" ht="16.7" customHeight="1" x14ac:dyDescent="0.15">
      <c r="A1912" s="520">
        <v>22</v>
      </c>
      <c r="B1912" s="520" t="s">
        <v>18053</v>
      </c>
      <c r="C1912" s="521" t="s">
        <v>18054</v>
      </c>
      <c r="D1912" s="542"/>
      <c r="E1912" s="534"/>
      <c r="F1912" s="534"/>
      <c r="H1912" s="541"/>
      <c r="I1912" s="1049" t="s">
        <v>10418</v>
      </c>
      <c r="J1912" s="525" t="s">
        <v>1678</v>
      </c>
      <c r="K1912" s="718">
        <v>0.96499999999999997</v>
      </c>
      <c r="L1912" s="1032"/>
      <c r="M1912" s="537"/>
      <c r="O1912" s="759"/>
      <c r="P1912" s="760"/>
      <c r="Q1912" s="526"/>
      <c r="R1912" s="527"/>
      <c r="S1912" s="1051"/>
      <c r="T1912" s="1032"/>
      <c r="U1912" s="537"/>
      <c r="W1912" s="534"/>
      <c r="X1912" s="537"/>
      <c r="Y1912" s="534"/>
      <c r="Z1912" s="538"/>
      <c r="AA1912" s="531">
        <f>ROUND(ROUND(ROUND(ROUND(ROUND(F1833*K1912,0)*N1909,0),0)*V1903,0)-Y1882,0)</f>
        <v>136</v>
      </c>
      <c r="AB1912" s="539"/>
      <c r="AC1912" s="504"/>
    </row>
    <row r="1913" spans="1:29" ht="16.7" customHeight="1" x14ac:dyDescent="0.15">
      <c r="A1913" s="520">
        <v>22</v>
      </c>
      <c r="B1913" s="520" t="s">
        <v>18055</v>
      </c>
      <c r="C1913" s="521" t="s">
        <v>18056</v>
      </c>
      <c r="D1913" s="542"/>
      <c r="E1913" s="534"/>
      <c r="F1913" s="534"/>
      <c r="H1913" s="541"/>
      <c r="I1913" s="1047"/>
      <c r="J1913" s="537"/>
      <c r="L1913" s="1032"/>
      <c r="M1913" s="537"/>
      <c r="O1913" s="1048" t="s">
        <v>10414</v>
      </c>
      <c r="P1913" s="626" t="s">
        <v>16</v>
      </c>
      <c r="Q1913" s="526" t="s">
        <v>1678</v>
      </c>
      <c r="R1913" s="527">
        <v>0.7</v>
      </c>
      <c r="S1913" s="1051"/>
      <c r="T1913" s="1032"/>
      <c r="U1913" s="537"/>
      <c r="W1913" s="534"/>
      <c r="X1913" s="537"/>
      <c r="Y1913" s="534"/>
      <c r="Z1913" s="538"/>
      <c r="AA1913" s="531">
        <f>ROUND(ROUND(ROUND(ROUND(ROUND(F1833*K1912,0)*N1909,0)*R1913,0)*V1903,0)-Y1882,0)</f>
        <v>92</v>
      </c>
      <c r="AB1913" s="539"/>
      <c r="AC1913" s="504"/>
    </row>
    <row r="1914" spans="1:29" ht="16.7" customHeight="1" x14ac:dyDescent="0.15">
      <c r="A1914" s="520">
        <v>22</v>
      </c>
      <c r="B1914" s="520" t="s">
        <v>18057</v>
      </c>
      <c r="C1914" s="521" t="s">
        <v>18058</v>
      </c>
      <c r="D1914" s="542"/>
      <c r="E1914" s="534"/>
      <c r="F1914" s="534"/>
      <c r="H1914" s="541"/>
      <c r="I1914" s="1044"/>
      <c r="J1914" s="544"/>
      <c r="K1914" s="725"/>
      <c r="L1914" s="967"/>
      <c r="M1914" s="544"/>
      <c r="N1914" s="548"/>
      <c r="O1914" s="979"/>
      <c r="P1914" s="626" t="s">
        <v>3833</v>
      </c>
      <c r="Q1914" s="526" t="s">
        <v>1678</v>
      </c>
      <c r="R1914" s="527">
        <v>0.5</v>
      </c>
      <c r="S1914" s="1052"/>
      <c r="T1914" s="967"/>
      <c r="U1914" s="544"/>
      <c r="V1914" s="548"/>
      <c r="W1914" s="534"/>
      <c r="X1914" s="537"/>
      <c r="Y1914" s="534"/>
      <c r="Z1914" s="538"/>
      <c r="AA1914" s="531">
        <f>ROUND(ROUND(ROUND(ROUND(ROUND(F1833*K1912,0)*N1909,0)*R1914,0)*V1903,0)-Y1882,0)</f>
        <v>62</v>
      </c>
      <c r="AB1914" s="539"/>
      <c r="AC1914" s="504"/>
    </row>
    <row r="1915" spans="1:29" ht="16.7" customHeight="1" x14ac:dyDescent="0.15">
      <c r="A1915" s="520">
        <v>22</v>
      </c>
      <c r="B1915" s="520" t="s">
        <v>18059</v>
      </c>
      <c r="C1915" s="521" t="s">
        <v>18060</v>
      </c>
      <c r="D1915" s="542"/>
      <c r="E1915" s="534"/>
      <c r="F1915" s="534"/>
      <c r="H1915" s="541"/>
      <c r="I1915" s="757"/>
      <c r="J1915" s="525"/>
      <c r="K1915" s="758"/>
      <c r="L1915" s="966" t="s">
        <v>14896</v>
      </c>
      <c r="M1915" s="525" t="s">
        <v>1678</v>
      </c>
      <c r="N1915" s="529">
        <v>0.7</v>
      </c>
      <c r="O1915" s="759"/>
      <c r="P1915" s="760"/>
      <c r="Q1915" s="526"/>
      <c r="R1915" s="527"/>
      <c r="S1915" s="1054" t="s">
        <v>14959</v>
      </c>
      <c r="T1915" s="968" t="s">
        <v>12840</v>
      </c>
      <c r="U1915" s="525" t="s">
        <v>1678</v>
      </c>
      <c r="V1915" s="529">
        <v>0.7</v>
      </c>
      <c r="W1915" s="534"/>
      <c r="X1915" s="537"/>
      <c r="Y1915" s="534"/>
      <c r="Z1915" s="538"/>
      <c r="AA1915" s="531">
        <f>ROUND(ROUND(ROUND(F1833*N1915,0)*V1915,0)-Y1882,0)</f>
        <v>203</v>
      </c>
      <c r="AB1915" s="539"/>
      <c r="AC1915" s="504"/>
    </row>
    <row r="1916" spans="1:29" ht="16.7" customHeight="1" x14ac:dyDescent="0.15">
      <c r="A1916" s="520">
        <v>22</v>
      </c>
      <c r="B1916" s="520" t="s">
        <v>18061</v>
      </c>
      <c r="C1916" s="521" t="s">
        <v>18062</v>
      </c>
      <c r="D1916" s="542"/>
      <c r="E1916" s="534"/>
      <c r="F1916" s="534"/>
      <c r="H1916" s="541"/>
      <c r="J1916" s="537"/>
      <c r="K1916" s="742"/>
      <c r="L1916" s="1032"/>
      <c r="M1916" s="537"/>
      <c r="O1916" s="1048" t="s">
        <v>10414</v>
      </c>
      <c r="P1916" s="626" t="s">
        <v>16</v>
      </c>
      <c r="Q1916" s="526" t="s">
        <v>1678</v>
      </c>
      <c r="R1916" s="527">
        <v>0.7</v>
      </c>
      <c r="S1916" s="1055"/>
      <c r="T1916" s="1032"/>
      <c r="U1916" s="537"/>
      <c r="W1916" s="534"/>
      <c r="X1916" s="537"/>
      <c r="Y1916" s="534"/>
      <c r="Z1916" s="538"/>
      <c r="AA1916" s="531">
        <f>ROUND(ROUND(ROUND(ROUND(F1833*N1915,0)*R1916,0)*V1915,0)-Y1882,0)</f>
        <v>139</v>
      </c>
      <c r="AB1916" s="539"/>
      <c r="AC1916" s="504"/>
    </row>
    <row r="1917" spans="1:29" ht="16.7" customHeight="1" x14ac:dyDescent="0.15">
      <c r="A1917" s="520">
        <v>22</v>
      </c>
      <c r="B1917" s="520" t="s">
        <v>18063</v>
      </c>
      <c r="C1917" s="521" t="s">
        <v>18064</v>
      </c>
      <c r="D1917" s="542"/>
      <c r="E1917" s="534"/>
      <c r="F1917" s="534"/>
      <c r="H1917" s="541"/>
      <c r="I1917" s="763"/>
      <c r="J1917" s="544"/>
      <c r="K1917" s="579"/>
      <c r="L1917" s="1032"/>
      <c r="M1917" s="537"/>
      <c r="O1917" s="979"/>
      <c r="P1917" s="626" t="s">
        <v>3833</v>
      </c>
      <c r="Q1917" s="526" t="s">
        <v>1678</v>
      </c>
      <c r="R1917" s="527">
        <v>0.5</v>
      </c>
      <c r="S1917" s="1055"/>
      <c r="T1917" s="1032"/>
      <c r="U1917" s="537"/>
      <c r="W1917" s="534"/>
      <c r="X1917" s="537"/>
      <c r="Y1917" s="534"/>
      <c r="Z1917" s="538"/>
      <c r="AA1917" s="531">
        <f>ROUND(ROUND(ROUND(ROUND(F1833*N1915,0)*R1917,0)*V1915,0)-Y1882,0)</f>
        <v>96</v>
      </c>
      <c r="AB1917" s="539"/>
      <c r="AC1917" s="504"/>
    </row>
    <row r="1918" spans="1:29" ht="16.7" customHeight="1" x14ac:dyDescent="0.15">
      <c r="A1918" s="520">
        <v>22</v>
      </c>
      <c r="B1918" s="520" t="s">
        <v>18065</v>
      </c>
      <c r="C1918" s="521" t="s">
        <v>18066</v>
      </c>
      <c r="D1918" s="542"/>
      <c r="E1918" s="534"/>
      <c r="F1918" s="534"/>
      <c r="H1918" s="541"/>
      <c r="I1918" s="1049" t="s">
        <v>10418</v>
      </c>
      <c r="J1918" s="525" t="s">
        <v>1678</v>
      </c>
      <c r="K1918" s="718">
        <v>0.96499999999999997</v>
      </c>
      <c r="L1918" s="1032"/>
      <c r="M1918" s="537"/>
      <c r="O1918" s="759"/>
      <c r="P1918" s="760"/>
      <c r="Q1918" s="526"/>
      <c r="R1918" s="527"/>
      <c r="S1918" s="1055"/>
      <c r="T1918" s="1032"/>
      <c r="U1918" s="537"/>
      <c r="W1918" s="534"/>
      <c r="X1918" s="537"/>
      <c r="Y1918" s="534"/>
      <c r="Z1918" s="538"/>
      <c r="AA1918" s="531">
        <f>ROUND(ROUND(ROUND(ROUND(ROUND(F1833*K1918,0)*N1915,0)*V1915,0),0)-Y1882,0)</f>
        <v>196</v>
      </c>
      <c r="AB1918" s="539"/>
      <c r="AC1918" s="504"/>
    </row>
    <row r="1919" spans="1:29" ht="16.7" customHeight="1" x14ac:dyDescent="0.15">
      <c r="A1919" s="520">
        <v>22</v>
      </c>
      <c r="B1919" s="520" t="s">
        <v>18067</v>
      </c>
      <c r="C1919" s="521" t="s">
        <v>18068</v>
      </c>
      <c r="D1919" s="542"/>
      <c r="E1919" s="534"/>
      <c r="F1919" s="534"/>
      <c r="H1919" s="541"/>
      <c r="I1919" s="1047"/>
      <c r="J1919" s="537"/>
      <c r="L1919" s="1032"/>
      <c r="M1919" s="537"/>
      <c r="O1919" s="1048" t="s">
        <v>10414</v>
      </c>
      <c r="P1919" s="626" t="s">
        <v>16</v>
      </c>
      <c r="Q1919" s="526" t="s">
        <v>1678</v>
      </c>
      <c r="R1919" s="527">
        <v>0.7</v>
      </c>
      <c r="S1919" s="1055"/>
      <c r="T1919" s="1032"/>
      <c r="U1919" s="537"/>
      <c r="W1919" s="534"/>
      <c r="X1919" s="537"/>
      <c r="Y1919" s="534"/>
      <c r="Z1919" s="538"/>
      <c r="AA1919" s="531">
        <f>ROUND(ROUND(ROUND(ROUND(ROUND(ROUND(F1833*K1918,0)*N1915,0)*R1919,0)*V1915,0),0)-Y1882,0)</f>
        <v>134</v>
      </c>
      <c r="AB1919" s="539"/>
      <c r="AC1919" s="504"/>
    </row>
    <row r="1920" spans="1:29" ht="16.7" customHeight="1" x14ac:dyDescent="0.15">
      <c r="A1920" s="520">
        <v>22</v>
      </c>
      <c r="B1920" s="520" t="s">
        <v>18069</v>
      </c>
      <c r="C1920" s="521" t="s">
        <v>18070</v>
      </c>
      <c r="D1920" s="542"/>
      <c r="E1920" s="534"/>
      <c r="F1920" s="534"/>
      <c r="H1920" s="541"/>
      <c r="I1920" s="1044"/>
      <c r="J1920" s="544"/>
      <c r="K1920" s="725"/>
      <c r="L1920" s="967"/>
      <c r="M1920" s="544"/>
      <c r="N1920" s="548"/>
      <c r="O1920" s="979"/>
      <c r="P1920" s="626" t="s">
        <v>3833</v>
      </c>
      <c r="Q1920" s="526" t="s">
        <v>1678</v>
      </c>
      <c r="R1920" s="527">
        <v>0.5</v>
      </c>
      <c r="S1920" s="1055"/>
      <c r="T1920" s="1032"/>
      <c r="U1920" s="537"/>
      <c r="W1920" s="534"/>
      <c r="X1920" s="537"/>
      <c r="Y1920" s="534"/>
      <c r="Z1920" s="538"/>
      <c r="AA1920" s="531">
        <f>ROUND(ROUND(ROUND(ROUND(ROUND(ROUND(F1833*K1918,0)*N1915,0)*R1920,0)*V1915,0),0)-Y1882,0)</f>
        <v>92</v>
      </c>
      <c r="AB1920" s="539"/>
      <c r="AC1920" s="504"/>
    </row>
    <row r="1921" spans="1:29" ht="16.7" customHeight="1" x14ac:dyDescent="0.15">
      <c r="A1921" s="520">
        <v>22</v>
      </c>
      <c r="B1921" s="520" t="s">
        <v>18071</v>
      </c>
      <c r="C1921" s="521" t="s">
        <v>18072</v>
      </c>
      <c r="D1921" s="542"/>
      <c r="E1921" s="534"/>
      <c r="F1921" s="534"/>
      <c r="H1921" s="541"/>
      <c r="I1921" s="757"/>
      <c r="J1921" s="525"/>
      <c r="K1921" s="758"/>
      <c r="L1921" s="966" t="s">
        <v>14906</v>
      </c>
      <c r="M1921" s="525" t="s">
        <v>1678</v>
      </c>
      <c r="N1921" s="529">
        <v>0.5</v>
      </c>
      <c r="O1921" s="759"/>
      <c r="P1921" s="760"/>
      <c r="Q1921" s="526"/>
      <c r="R1921" s="527"/>
      <c r="S1921" s="1055"/>
      <c r="T1921" s="1032"/>
      <c r="U1921" s="537"/>
      <c r="W1921" s="534"/>
      <c r="X1921" s="537"/>
      <c r="Y1921" s="534"/>
      <c r="Z1921" s="538"/>
      <c r="AA1921" s="531">
        <f>ROUND(ROUND(ROUND(F1833*N1921,0)*V1915,0)-Y1882,0)</f>
        <v>142</v>
      </c>
      <c r="AB1921" s="539"/>
      <c r="AC1921" s="504"/>
    </row>
    <row r="1922" spans="1:29" ht="16.7" customHeight="1" x14ac:dyDescent="0.15">
      <c r="A1922" s="520">
        <v>22</v>
      </c>
      <c r="B1922" s="520" t="s">
        <v>18073</v>
      </c>
      <c r="C1922" s="521" t="s">
        <v>18074</v>
      </c>
      <c r="D1922" s="542"/>
      <c r="E1922" s="534"/>
      <c r="F1922" s="534"/>
      <c r="H1922" s="541"/>
      <c r="J1922" s="537"/>
      <c r="K1922" s="742"/>
      <c r="L1922" s="1032"/>
      <c r="M1922" s="537"/>
      <c r="O1922" s="1048" t="s">
        <v>10414</v>
      </c>
      <c r="P1922" s="626" t="s">
        <v>16</v>
      </c>
      <c r="Q1922" s="526" t="s">
        <v>1678</v>
      </c>
      <c r="R1922" s="527">
        <v>0.7</v>
      </c>
      <c r="S1922" s="1055"/>
      <c r="T1922" s="1032"/>
      <c r="U1922" s="537"/>
      <c r="W1922" s="534"/>
      <c r="X1922" s="537"/>
      <c r="Y1922" s="534"/>
      <c r="Z1922" s="538"/>
      <c r="AA1922" s="531">
        <f>ROUND(ROUND(ROUND(ROUND(F1833*N1921,0)*R1922,0)*V1915,0)-Y1882,0)</f>
        <v>96</v>
      </c>
      <c r="AB1922" s="539"/>
      <c r="AC1922" s="504"/>
    </row>
    <row r="1923" spans="1:29" ht="16.7" customHeight="1" x14ac:dyDescent="0.15">
      <c r="A1923" s="520">
        <v>22</v>
      </c>
      <c r="B1923" s="520" t="s">
        <v>18075</v>
      </c>
      <c r="C1923" s="521" t="s">
        <v>18076</v>
      </c>
      <c r="D1923" s="542"/>
      <c r="E1923" s="534"/>
      <c r="F1923" s="534"/>
      <c r="H1923" s="541"/>
      <c r="I1923" s="763"/>
      <c r="J1923" s="544"/>
      <c r="K1923" s="579"/>
      <c r="L1923" s="1032"/>
      <c r="M1923" s="537"/>
      <c r="O1923" s="979"/>
      <c r="P1923" s="626" t="s">
        <v>3833</v>
      </c>
      <c r="Q1923" s="526" t="s">
        <v>1678</v>
      </c>
      <c r="R1923" s="527">
        <v>0.5</v>
      </c>
      <c r="S1923" s="1055"/>
      <c r="T1923" s="1032"/>
      <c r="U1923" s="537"/>
      <c r="W1923" s="534"/>
      <c r="X1923" s="537"/>
      <c r="Y1923" s="534"/>
      <c r="Z1923" s="538"/>
      <c r="AA1923" s="531">
        <f>ROUND(ROUND(ROUND(ROUND(F1833*N1921,0)*R1923,0)*V1915,0)-Y1882,0)</f>
        <v>65</v>
      </c>
      <c r="AB1923" s="539"/>
      <c r="AC1923" s="504"/>
    </row>
    <row r="1924" spans="1:29" ht="16.7" customHeight="1" x14ac:dyDescent="0.15">
      <c r="A1924" s="520">
        <v>22</v>
      </c>
      <c r="B1924" s="520" t="s">
        <v>18077</v>
      </c>
      <c r="C1924" s="521" t="s">
        <v>18078</v>
      </c>
      <c r="D1924" s="542"/>
      <c r="E1924" s="534"/>
      <c r="F1924" s="534"/>
      <c r="H1924" s="541"/>
      <c r="I1924" s="1049" t="s">
        <v>10418</v>
      </c>
      <c r="J1924" s="525" t="s">
        <v>1678</v>
      </c>
      <c r="K1924" s="718">
        <v>0.96499999999999997</v>
      </c>
      <c r="L1924" s="1032"/>
      <c r="M1924" s="537"/>
      <c r="O1924" s="759"/>
      <c r="P1924" s="760"/>
      <c r="Q1924" s="526"/>
      <c r="R1924" s="527"/>
      <c r="S1924" s="1055"/>
      <c r="T1924" s="1032"/>
      <c r="U1924" s="537"/>
      <c r="W1924" s="534"/>
      <c r="X1924" s="537"/>
      <c r="Y1924" s="534"/>
      <c r="Z1924" s="538"/>
      <c r="AA1924" s="531">
        <f>ROUND(ROUND(ROUND(ROUND(ROUND(F1833*K1924,0)*N1921,0),0)*V1915,0)-Y1882,0)</f>
        <v>136</v>
      </c>
      <c r="AB1924" s="539"/>
      <c r="AC1924" s="504"/>
    </row>
    <row r="1925" spans="1:29" ht="16.7" customHeight="1" x14ac:dyDescent="0.15">
      <c r="A1925" s="520">
        <v>22</v>
      </c>
      <c r="B1925" s="520" t="s">
        <v>18079</v>
      </c>
      <c r="C1925" s="521" t="s">
        <v>18080</v>
      </c>
      <c r="D1925" s="542"/>
      <c r="E1925" s="534"/>
      <c r="F1925" s="534"/>
      <c r="H1925" s="541"/>
      <c r="I1925" s="1047"/>
      <c r="J1925" s="537"/>
      <c r="L1925" s="1032"/>
      <c r="M1925" s="537"/>
      <c r="O1925" s="1048" t="s">
        <v>10414</v>
      </c>
      <c r="P1925" s="626" t="s">
        <v>16</v>
      </c>
      <c r="Q1925" s="526" t="s">
        <v>1678</v>
      </c>
      <c r="R1925" s="527">
        <v>0.7</v>
      </c>
      <c r="S1925" s="1055"/>
      <c r="T1925" s="1032"/>
      <c r="U1925" s="537"/>
      <c r="W1925" s="534"/>
      <c r="X1925" s="537"/>
      <c r="Y1925" s="534"/>
      <c r="Z1925" s="538"/>
      <c r="AA1925" s="531">
        <f>ROUND(ROUND(ROUND(ROUND(ROUND(F1833*K1924,0)*N1921,0)*R1925,0)*V1915,0)-Y1882,0)</f>
        <v>92</v>
      </c>
      <c r="AB1925" s="539"/>
      <c r="AC1925" s="504"/>
    </row>
    <row r="1926" spans="1:29" ht="16.7" customHeight="1" x14ac:dyDescent="0.15">
      <c r="A1926" s="520">
        <v>22</v>
      </c>
      <c r="B1926" s="520" t="s">
        <v>18081</v>
      </c>
      <c r="C1926" s="521" t="s">
        <v>18082</v>
      </c>
      <c r="D1926" s="557"/>
      <c r="E1926" s="550"/>
      <c r="F1926" s="550"/>
      <c r="G1926" s="650"/>
      <c r="H1926" s="558"/>
      <c r="I1926" s="1044"/>
      <c r="J1926" s="544"/>
      <c r="K1926" s="725"/>
      <c r="L1926" s="967"/>
      <c r="M1926" s="544"/>
      <c r="N1926" s="548"/>
      <c r="O1926" s="979"/>
      <c r="P1926" s="626" t="s">
        <v>3833</v>
      </c>
      <c r="Q1926" s="526" t="s">
        <v>1678</v>
      </c>
      <c r="R1926" s="527">
        <v>0.5</v>
      </c>
      <c r="S1926" s="1052"/>
      <c r="T1926" s="967"/>
      <c r="U1926" s="544"/>
      <c r="V1926" s="548"/>
      <c r="W1926" s="550"/>
      <c r="X1926" s="544"/>
      <c r="Y1926" s="550"/>
      <c r="Z1926" s="553"/>
      <c r="AA1926" s="531">
        <f>ROUND(ROUND(ROUND(ROUND(ROUND(F1833*K1924,0)*N1921,0)*R1926,0)*V1915,0)-Y1882,0)</f>
        <v>62</v>
      </c>
      <c r="AB1926" s="559"/>
      <c r="AC1926" s="504"/>
    </row>
    <row r="1927" spans="1:29" ht="16.7" customHeight="1" x14ac:dyDescent="0.15">
      <c r="A1927" s="520">
        <v>22</v>
      </c>
      <c r="B1927" s="520">
        <v>9751</v>
      </c>
      <c r="C1927" s="521" t="s">
        <v>18083</v>
      </c>
      <c r="D1927" s="522"/>
      <c r="E1927" s="945" t="s">
        <v>14204</v>
      </c>
      <c r="F1927" s="947" t="s">
        <v>10412</v>
      </c>
      <c r="G1927" s="947"/>
      <c r="H1927" s="941"/>
      <c r="I1927" s="757"/>
      <c r="J1927" s="525"/>
      <c r="K1927" s="758"/>
      <c r="L1927" s="1050" t="s">
        <v>14896</v>
      </c>
      <c r="M1927" s="525" t="s">
        <v>1678</v>
      </c>
      <c r="N1927" s="529">
        <v>0.7</v>
      </c>
      <c r="O1927" s="759"/>
      <c r="P1927" s="760"/>
      <c r="Q1927" s="526"/>
      <c r="R1927" s="527"/>
      <c r="S1927" s="761"/>
      <c r="T1927" s="757"/>
      <c r="U1927" s="525"/>
      <c r="V1927" s="529"/>
      <c r="W1927" s="522"/>
      <c r="X1927" s="525"/>
      <c r="Y1927" s="522"/>
      <c r="Z1927" s="530"/>
      <c r="AA1927" s="531">
        <f>ROUND(F1929*N1927,0)</f>
        <v>727</v>
      </c>
      <c r="AB1927" s="532"/>
      <c r="AC1927" s="504"/>
    </row>
    <row r="1928" spans="1:29" ht="16.7" customHeight="1" x14ac:dyDescent="0.15">
      <c r="A1928" s="520">
        <v>22</v>
      </c>
      <c r="B1928" s="520">
        <v>9752</v>
      </c>
      <c r="C1928" s="521" t="s">
        <v>18084</v>
      </c>
      <c r="D1928" s="534"/>
      <c r="E1928" s="946"/>
      <c r="F1928" s="948"/>
      <c r="G1928" s="948"/>
      <c r="H1928" s="942"/>
      <c r="J1928" s="537"/>
      <c r="K1928" s="742"/>
      <c r="L1928" s="1032"/>
      <c r="M1928" s="537"/>
      <c r="O1928" s="1048" t="s">
        <v>10414</v>
      </c>
      <c r="P1928" s="626" t="s">
        <v>16</v>
      </c>
      <c r="Q1928" s="526" t="s">
        <v>1678</v>
      </c>
      <c r="R1928" s="527">
        <v>0.7</v>
      </c>
      <c r="S1928" s="762"/>
      <c r="U1928" s="537"/>
      <c r="W1928" s="534"/>
      <c r="X1928" s="537"/>
      <c r="Y1928" s="534"/>
      <c r="Z1928" s="538"/>
      <c r="AA1928" s="531">
        <f>ROUND(ROUND(F1929*N1927,0)*R1928,0)</f>
        <v>509</v>
      </c>
      <c r="AB1928" s="539"/>
      <c r="AC1928" s="504"/>
    </row>
    <row r="1929" spans="1:29" ht="16.7" customHeight="1" x14ac:dyDescent="0.15">
      <c r="A1929" s="520">
        <v>22</v>
      </c>
      <c r="B1929" s="520" t="s">
        <v>18085</v>
      </c>
      <c r="C1929" s="521" t="s">
        <v>18086</v>
      </c>
      <c r="D1929" s="534"/>
      <c r="E1929" s="946"/>
      <c r="F1929" s="1035">
        <f>'6生活介護(基本)'!F969</f>
        <v>1039</v>
      </c>
      <c r="G1929" s="1035"/>
      <c r="H1929" s="541" t="s">
        <v>9</v>
      </c>
      <c r="I1929" s="763"/>
      <c r="J1929" s="544"/>
      <c r="K1929" s="579"/>
      <c r="L1929" s="1032"/>
      <c r="M1929" s="537"/>
      <c r="O1929" s="979"/>
      <c r="P1929" s="626" t="s">
        <v>3833</v>
      </c>
      <c r="Q1929" s="526" t="s">
        <v>1678</v>
      </c>
      <c r="R1929" s="527">
        <v>0.5</v>
      </c>
      <c r="S1929" s="762"/>
      <c r="U1929" s="537"/>
      <c r="W1929" s="534"/>
      <c r="X1929" s="537"/>
      <c r="Y1929" s="534"/>
      <c r="Z1929" s="538"/>
      <c r="AA1929" s="531">
        <f>ROUND(ROUND(F1929*N1927,0)*R1929,0)</f>
        <v>364</v>
      </c>
      <c r="AB1929" s="539"/>
      <c r="AC1929" s="504"/>
    </row>
    <row r="1930" spans="1:29" ht="16.7" customHeight="1" x14ac:dyDescent="0.15">
      <c r="A1930" s="520">
        <v>22</v>
      </c>
      <c r="B1930" s="520">
        <v>9753</v>
      </c>
      <c r="C1930" s="521" t="s">
        <v>18087</v>
      </c>
      <c r="D1930" s="534"/>
      <c r="E1930" s="1053"/>
      <c r="F1930" s="537"/>
      <c r="H1930" s="541"/>
      <c r="I1930" s="1049" t="s">
        <v>10418</v>
      </c>
      <c r="J1930" s="525" t="s">
        <v>1678</v>
      </c>
      <c r="K1930" s="718">
        <v>0.96499999999999997</v>
      </c>
      <c r="L1930" s="1032"/>
      <c r="M1930" s="537"/>
      <c r="O1930" s="759"/>
      <c r="P1930" s="760"/>
      <c r="Q1930" s="526"/>
      <c r="R1930" s="527"/>
      <c r="S1930" s="762"/>
      <c r="U1930" s="537"/>
      <c r="W1930" s="534"/>
      <c r="X1930" s="537"/>
      <c r="Y1930" s="534"/>
      <c r="Z1930" s="538"/>
      <c r="AA1930" s="531">
        <f>ROUND(ROUND(ROUND(F1929*K1930,0)*N1927,0),0)</f>
        <v>702</v>
      </c>
      <c r="AB1930" s="539"/>
      <c r="AC1930" s="504"/>
    </row>
    <row r="1931" spans="1:29" ht="16.7" customHeight="1" x14ac:dyDescent="0.15">
      <c r="A1931" s="520">
        <v>22</v>
      </c>
      <c r="B1931" s="520">
        <v>9754</v>
      </c>
      <c r="C1931" s="521" t="s">
        <v>18088</v>
      </c>
      <c r="D1931" s="542"/>
      <c r="E1931" s="534"/>
      <c r="F1931" s="534"/>
      <c r="H1931" s="541"/>
      <c r="I1931" s="1047"/>
      <c r="J1931" s="537"/>
      <c r="L1931" s="1032"/>
      <c r="M1931" s="537"/>
      <c r="O1931" s="1048" t="s">
        <v>10414</v>
      </c>
      <c r="P1931" s="626" t="s">
        <v>16</v>
      </c>
      <c r="Q1931" s="526" t="s">
        <v>1678</v>
      </c>
      <c r="R1931" s="527">
        <v>0.7</v>
      </c>
      <c r="S1931" s="762"/>
      <c r="U1931" s="537"/>
      <c r="W1931" s="534"/>
      <c r="X1931" s="537"/>
      <c r="Y1931" s="534"/>
      <c r="Z1931" s="538"/>
      <c r="AA1931" s="531">
        <f>ROUND(ROUND(ROUND(F1929*K1930,0)*N1927,0)*R1931,0)</f>
        <v>491</v>
      </c>
      <c r="AB1931" s="539"/>
      <c r="AC1931" s="504"/>
    </row>
    <row r="1932" spans="1:29" ht="16.7" customHeight="1" x14ac:dyDescent="0.15">
      <c r="A1932" s="520">
        <v>22</v>
      </c>
      <c r="B1932" s="520" t="s">
        <v>18089</v>
      </c>
      <c r="C1932" s="521" t="s">
        <v>18090</v>
      </c>
      <c r="D1932" s="542"/>
      <c r="E1932" s="534"/>
      <c r="F1932" s="534"/>
      <c r="H1932" s="541"/>
      <c r="I1932" s="1044"/>
      <c r="J1932" s="544"/>
      <c r="K1932" s="725"/>
      <c r="L1932" s="967"/>
      <c r="M1932" s="544"/>
      <c r="N1932" s="548"/>
      <c r="O1932" s="979"/>
      <c r="P1932" s="626" t="s">
        <v>3833</v>
      </c>
      <c r="Q1932" s="526" t="s">
        <v>1678</v>
      </c>
      <c r="R1932" s="527">
        <v>0.5</v>
      </c>
      <c r="S1932" s="762"/>
      <c r="U1932" s="537"/>
      <c r="W1932" s="534"/>
      <c r="X1932" s="537"/>
      <c r="Y1932" s="534"/>
      <c r="Z1932" s="538"/>
      <c r="AA1932" s="531">
        <f>ROUND(ROUND(ROUND(F1929*K1930,0)*N1927,0)*R1932,0)</f>
        <v>351</v>
      </c>
      <c r="AB1932" s="539"/>
      <c r="AC1932" s="504"/>
    </row>
    <row r="1933" spans="1:29" ht="16.7" customHeight="1" x14ac:dyDescent="0.15">
      <c r="A1933" s="520">
        <v>22</v>
      </c>
      <c r="B1933" s="520" t="s">
        <v>18091</v>
      </c>
      <c r="C1933" s="521" t="s">
        <v>18092</v>
      </c>
      <c r="D1933" s="542"/>
      <c r="E1933" s="534"/>
      <c r="F1933" s="534"/>
      <c r="H1933" s="541"/>
      <c r="I1933" s="757"/>
      <c r="J1933" s="525"/>
      <c r="K1933" s="758"/>
      <c r="L1933" s="966" t="s">
        <v>14906</v>
      </c>
      <c r="M1933" s="525" t="s">
        <v>1678</v>
      </c>
      <c r="N1933" s="529">
        <v>0.5</v>
      </c>
      <c r="O1933" s="759"/>
      <c r="P1933" s="760"/>
      <c r="Q1933" s="526"/>
      <c r="R1933" s="527"/>
      <c r="S1933" s="762"/>
      <c r="U1933" s="537"/>
      <c r="W1933" s="534"/>
      <c r="X1933" s="537"/>
      <c r="Y1933" s="534"/>
      <c r="Z1933" s="538"/>
      <c r="AA1933" s="531">
        <f>ROUND(F1929*N1933,0)</f>
        <v>520</v>
      </c>
      <c r="AB1933" s="539"/>
      <c r="AC1933" s="504"/>
    </row>
    <row r="1934" spans="1:29" ht="16.7" customHeight="1" x14ac:dyDescent="0.15">
      <c r="A1934" s="520">
        <v>22</v>
      </c>
      <c r="B1934" s="520" t="s">
        <v>18093</v>
      </c>
      <c r="C1934" s="521" t="s">
        <v>18094</v>
      </c>
      <c r="D1934" s="542"/>
      <c r="E1934" s="534"/>
      <c r="F1934" s="534"/>
      <c r="H1934" s="541"/>
      <c r="J1934" s="537"/>
      <c r="K1934" s="742"/>
      <c r="L1934" s="1032"/>
      <c r="M1934" s="537"/>
      <c r="O1934" s="1048" t="s">
        <v>10414</v>
      </c>
      <c r="P1934" s="626" t="s">
        <v>16</v>
      </c>
      <c r="Q1934" s="526" t="s">
        <v>1678</v>
      </c>
      <c r="R1934" s="527">
        <v>0.7</v>
      </c>
      <c r="S1934" s="762"/>
      <c r="U1934" s="537"/>
      <c r="W1934" s="534"/>
      <c r="X1934" s="537"/>
      <c r="Y1934" s="534"/>
      <c r="Z1934" s="538"/>
      <c r="AA1934" s="531">
        <f>ROUND(ROUND(F1929*N1933,0)*R1934,0)</f>
        <v>364</v>
      </c>
      <c r="AB1934" s="539"/>
      <c r="AC1934" s="504"/>
    </row>
    <row r="1935" spans="1:29" ht="16.7" customHeight="1" x14ac:dyDescent="0.15">
      <c r="A1935" s="520">
        <v>22</v>
      </c>
      <c r="B1935" s="520" t="s">
        <v>18095</v>
      </c>
      <c r="C1935" s="521" t="s">
        <v>18096</v>
      </c>
      <c r="D1935" s="542"/>
      <c r="E1935" s="534"/>
      <c r="F1935" s="534"/>
      <c r="H1935" s="541"/>
      <c r="I1935" s="763"/>
      <c r="J1935" s="544"/>
      <c r="K1935" s="579"/>
      <c r="L1935" s="1032"/>
      <c r="M1935" s="537"/>
      <c r="O1935" s="979"/>
      <c r="P1935" s="626" t="s">
        <v>3833</v>
      </c>
      <c r="Q1935" s="526" t="s">
        <v>1678</v>
      </c>
      <c r="R1935" s="527">
        <v>0.5</v>
      </c>
      <c r="S1935" s="762"/>
      <c r="U1935" s="537"/>
      <c r="W1935" s="534"/>
      <c r="X1935" s="537"/>
      <c r="Y1935" s="534"/>
      <c r="Z1935" s="538"/>
      <c r="AA1935" s="531">
        <f>ROUND(ROUND(F1929*N1933,0)*R1935,0)</f>
        <v>260</v>
      </c>
      <c r="AB1935" s="539"/>
      <c r="AC1935" s="504"/>
    </row>
    <row r="1936" spans="1:29" ht="16.7" customHeight="1" x14ac:dyDescent="0.15">
      <c r="A1936" s="520">
        <v>22</v>
      </c>
      <c r="B1936" s="520" t="s">
        <v>18097</v>
      </c>
      <c r="C1936" s="521" t="s">
        <v>18098</v>
      </c>
      <c r="D1936" s="542"/>
      <c r="E1936" s="534"/>
      <c r="F1936" s="534"/>
      <c r="H1936" s="541"/>
      <c r="I1936" s="1049" t="s">
        <v>10418</v>
      </c>
      <c r="J1936" s="525" t="s">
        <v>1678</v>
      </c>
      <c r="K1936" s="718">
        <v>0.96499999999999997</v>
      </c>
      <c r="L1936" s="1032"/>
      <c r="M1936" s="537"/>
      <c r="O1936" s="759"/>
      <c r="P1936" s="760"/>
      <c r="Q1936" s="526"/>
      <c r="R1936" s="527"/>
      <c r="S1936" s="762"/>
      <c r="U1936" s="537"/>
      <c r="W1936" s="534"/>
      <c r="X1936" s="537"/>
      <c r="Y1936" s="534"/>
      <c r="Z1936" s="538"/>
      <c r="AA1936" s="531">
        <f>ROUND(ROUND(ROUND(F1929*K1936,0)*N1933,0),0)</f>
        <v>502</v>
      </c>
      <c r="AB1936" s="539"/>
      <c r="AC1936" s="504"/>
    </row>
    <row r="1937" spans="1:29" ht="16.7" customHeight="1" x14ac:dyDescent="0.15">
      <c r="A1937" s="520">
        <v>22</v>
      </c>
      <c r="B1937" s="520" t="s">
        <v>18099</v>
      </c>
      <c r="C1937" s="521" t="s">
        <v>18100</v>
      </c>
      <c r="D1937" s="542"/>
      <c r="E1937" s="534"/>
      <c r="F1937" s="534"/>
      <c r="H1937" s="541"/>
      <c r="I1937" s="1047"/>
      <c r="J1937" s="537"/>
      <c r="L1937" s="1032"/>
      <c r="M1937" s="537"/>
      <c r="O1937" s="1048" t="s">
        <v>10414</v>
      </c>
      <c r="P1937" s="626" t="s">
        <v>16</v>
      </c>
      <c r="Q1937" s="526" t="s">
        <v>1678</v>
      </c>
      <c r="R1937" s="527">
        <v>0.7</v>
      </c>
      <c r="S1937" s="762"/>
      <c r="U1937" s="537"/>
      <c r="W1937" s="534"/>
      <c r="X1937" s="537"/>
      <c r="Y1937" s="534"/>
      <c r="Z1937" s="538"/>
      <c r="AA1937" s="531">
        <f>ROUND(ROUND(ROUND(F1929*K1936,0)*N1933,0)*R1937,0)</f>
        <v>351</v>
      </c>
      <c r="AB1937" s="539"/>
      <c r="AC1937" s="504"/>
    </row>
    <row r="1938" spans="1:29" ht="16.7" customHeight="1" x14ac:dyDescent="0.15">
      <c r="A1938" s="520">
        <v>22</v>
      </c>
      <c r="B1938" s="520" t="s">
        <v>18101</v>
      </c>
      <c r="C1938" s="521" t="s">
        <v>18102</v>
      </c>
      <c r="D1938" s="542"/>
      <c r="E1938" s="534"/>
      <c r="F1938" s="534"/>
      <c r="H1938" s="541"/>
      <c r="I1938" s="1044"/>
      <c r="J1938" s="544"/>
      <c r="K1938" s="725"/>
      <c r="L1938" s="967"/>
      <c r="M1938" s="544"/>
      <c r="N1938" s="548"/>
      <c r="O1938" s="979"/>
      <c r="P1938" s="626" t="s">
        <v>3833</v>
      </c>
      <c r="Q1938" s="526" t="s">
        <v>1678</v>
      </c>
      <c r="R1938" s="527">
        <v>0.5</v>
      </c>
      <c r="S1938" s="764"/>
      <c r="T1938" s="763"/>
      <c r="U1938" s="544"/>
      <c r="V1938" s="548"/>
      <c r="W1938" s="534"/>
      <c r="X1938" s="537"/>
      <c r="Y1938" s="534"/>
      <c r="Z1938" s="538"/>
      <c r="AA1938" s="531">
        <f>ROUND(ROUND(ROUND(F1929*K1936,0)*N1933,0)*R1938,0)</f>
        <v>251</v>
      </c>
      <c r="AB1938" s="539"/>
      <c r="AC1938" s="504"/>
    </row>
    <row r="1939" spans="1:29" ht="16.7" customHeight="1" x14ac:dyDescent="0.15">
      <c r="A1939" s="520">
        <v>22</v>
      </c>
      <c r="B1939" s="520">
        <v>9755</v>
      </c>
      <c r="C1939" s="521" t="s">
        <v>18103</v>
      </c>
      <c r="D1939" s="542"/>
      <c r="E1939" s="534"/>
      <c r="F1939" s="534"/>
      <c r="H1939" s="541"/>
      <c r="I1939" s="757"/>
      <c r="J1939" s="525"/>
      <c r="K1939" s="758"/>
      <c r="L1939" s="1050" t="s">
        <v>14896</v>
      </c>
      <c r="M1939" s="525" t="s">
        <v>1678</v>
      </c>
      <c r="N1939" s="529">
        <v>0.7</v>
      </c>
      <c r="O1939" s="759"/>
      <c r="P1939" s="760"/>
      <c r="Q1939" s="526"/>
      <c r="R1939" s="527"/>
      <c r="S1939" s="1054" t="s">
        <v>10423</v>
      </c>
      <c r="T1939" s="968" t="s">
        <v>12821</v>
      </c>
      <c r="U1939" s="525" t="s">
        <v>1678</v>
      </c>
      <c r="V1939" s="529">
        <v>0.5</v>
      </c>
      <c r="W1939" s="534"/>
      <c r="X1939" s="537"/>
      <c r="Y1939" s="534"/>
      <c r="Z1939" s="538"/>
      <c r="AA1939" s="531">
        <f>ROUND(ROUND(F1929*N1939,0)*V1939,0)</f>
        <v>364</v>
      </c>
      <c r="AB1939" s="539"/>
      <c r="AC1939" s="504"/>
    </row>
    <row r="1940" spans="1:29" ht="16.7" customHeight="1" x14ac:dyDescent="0.15">
      <c r="A1940" s="520">
        <v>22</v>
      </c>
      <c r="B1940" s="520">
        <v>9756</v>
      </c>
      <c r="C1940" s="521" t="s">
        <v>18104</v>
      </c>
      <c r="D1940" s="542"/>
      <c r="E1940" s="534"/>
      <c r="F1940" s="534"/>
      <c r="H1940" s="541"/>
      <c r="J1940" s="537"/>
      <c r="K1940" s="742"/>
      <c r="L1940" s="1032"/>
      <c r="M1940" s="537"/>
      <c r="O1940" s="1048" t="s">
        <v>10414</v>
      </c>
      <c r="P1940" s="626" t="s">
        <v>16</v>
      </c>
      <c r="Q1940" s="526" t="s">
        <v>1678</v>
      </c>
      <c r="R1940" s="527">
        <v>0.7</v>
      </c>
      <c r="S1940" s="1051"/>
      <c r="T1940" s="1032"/>
      <c r="U1940" s="537"/>
      <c r="W1940" s="534"/>
      <c r="X1940" s="537"/>
      <c r="Y1940" s="534"/>
      <c r="Z1940" s="538"/>
      <c r="AA1940" s="531">
        <f>ROUND(ROUND(ROUND(F1929*N1939,0)*R1940,0)*V1939,0)</f>
        <v>255</v>
      </c>
      <c r="AB1940" s="539"/>
      <c r="AC1940" s="504"/>
    </row>
    <row r="1941" spans="1:29" ht="16.7" customHeight="1" x14ac:dyDescent="0.15">
      <c r="A1941" s="520">
        <v>22</v>
      </c>
      <c r="B1941" s="520" t="s">
        <v>18105</v>
      </c>
      <c r="C1941" s="521" t="s">
        <v>18106</v>
      </c>
      <c r="D1941" s="542"/>
      <c r="E1941" s="534"/>
      <c r="F1941" s="534"/>
      <c r="H1941" s="541"/>
      <c r="I1941" s="763"/>
      <c r="J1941" s="544"/>
      <c r="K1941" s="579"/>
      <c r="L1941" s="1032"/>
      <c r="M1941" s="537"/>
      <c r="O1941" s="979"/>
      <c r="P1941" s="626" t="s">
        <v>3833</v>
      </c>
      <c r="Q1941" s="526" t="s">
        <v>1678</v>
      </c>
      <c r="R1941" s="527">
        <v>0.5</v>
      </c>
      <c r="S1941" s="1051"/>
      <c r="T1941" s="1032"/>
      <c r="U1941" s="537"/>
      <c r="W1941" s="534"/>
      <c r="X1941" s="537"/>
      <c r="Y1941" s="534"/>
      <c r="Z1941" s="538"/>
      <c r="AA1941" s="531">
        <f>ROUND(ROUND(ROUND(F1929*N1939,0)*R1941,0)*V1939,0)</f>
        <v>182</v>
      </c>
      <c r="AB1941" s="539"/>
      <c r="AC1941" s="504"/>
    </row>
    <row r="1942" spans="1:29" ht="16.7" customHeight="1" x14ac:dyDescent="0.15">
      <c r="A1942" s="520">
        <v>22</v>
      </c>
      <c r="B1942" s="520">
        <v>9757</v>
      </c>
      <c r="C1942" s="521" t="s">
        <v>18107</v>
      </c>
      <c r="D1942" s="542"/>
      <c r="E1942" s="534"/>
      <c r="F1942" s="534"/>
      <c r="H1942" s="541"/>
      <c r="I1942" s="1049" t="s">
        <v>10418</v>
      </c>
      <c r="J1942" s="525" t="s">
        <v>1678</v>
      </c>
      <c r="K1942" s="718">
        <v>0.96499999999999997</v>
      </c>
      <c r="L1942" s="1032"/>
      <c r="M1942" s="537"/>
      <c r="O1942" s="759"/>
      <c r="P1942" s="760"/>
      <c r="Q1942" s="526"/>
      <c r="R1942" s="527"/>
      <c r="S1942" s="1051"/>
      <c r="T1942" s="1032"/>
      <c r="U1942" s="537"/>
      <c r="W1942" s="534"/>
      <c r="X1942" s="537"/>
      <c r="Y1942" s="534"/>
      <c r="Z1942" s="538"/>
      <c r="AA1942" s="531">
        <f>ROUND(ROUND(ROUND(ROUND(F1929*K1942,0)*N1939,0)*V1939,0),0)</f>
        <v>351</v>
      </c>
      <c r="AB1942" s="539"/>
      <c r="AC1942" s="504"/>
    </row>
    <row r="1943" spans="1:29" ht="16.7" customHeight="1" x14ac:dyDescent="0.15">
      <c r="A1943" s="520">
        <v>22</v>
      </c>
      <c r="B1943" s="520">
        <v>9758</v>
      </c>
      <c r="C1943" s="521" t="s">
        <v>18108</v>
      </c>
      <c r="D1943" s="542"/>
      <c r="E1943" s="534"/>
      <c r="F1943" s="534"/>
      <c r="H1943" s="541"/>
      <c r="I1943" s="1047"/>
      <c r="J1943" s="537"/>
      <c r="L1943" s="1032"/>
      <c r="M1943" s="537"/>
      <c r="O1943" s="1048" t="s">
        <v>10414</v>
      </c>
      <c r="P1943" s="626" t="s">
        <v>16</v>
      </c>
      <c r="Q1943" s="526" t="s">
        <v>1678</v>
      </c>
      <c r="R1943" s="527">
        <v>0.7</v>
      </c>
      <c r="S1943" s="1051"/>
      <c r="T1943" s="1032"/>
      <c r="U1943" s="537"/>
      <c r="W1943" s="534"/>
      <c r="X1943" s="537"/>
      <c r="Y1943" s="534"/>
      <c r="Z1943" s="538"/>
      <c r="AA1943" s="531">
        <f>ROUND(ROUND(ROUND(ROUND(ROUND(F1929*K1942,0)*N1939,0)*R1943,0)*V1939,0),0)</f>
        <v>246</v>
      </c>
      <c r="AB1943" s="539"/>
      <c r="AC1943" s="504"/>
    </row>
    <row r="1944" spans="1:29" ht="16.7" customHeight="1" x14ac:dyDescent="0.15">
      <c r="A1944" s="520">
        <v>22</v>
      </c>
      <c r="B1944" s="520" t="s">
        <v>18109</v>
      </c>
      <c r="C1944" s="521" t="s">
        <v>18110</v>
      </c>
      <c r="D1944" s="542"/>
      <c r="E1944" s="534"/>
      <c r="F1944" s="534"/>
      <c r="H1944" s="541"/>
      <c r="I1944" s="1044"/>
      <c r="J1944" s="544"/>
      <c r="K1944" s="725"/>
      <c r="L1944" s="967"/>
      <c r="M1944" s="544"/>
      <c r="N1944" s="548"/>
      <c r="O1944" s="979"/>
      <c r="P1944" s="626" t="s">
        <v>3833</v>
      </c>
      <c r="Q1944" s="526" t="s">
        <v>1678</v>
      </c>
      <c r="R1944" s="527">
        <v>0.5</v>
      </c>
      <c r="S1944" s="1051"/>
      <c r="T1944" s="1032"/>
      <c r="U1944" s="537"/>
      <c r="W1944" s="534"/>
      <c r="X1944" s="537"/>
      <c r="Y1944" s="534"/>
      <c r="Z1944" s="538"/>
      <c r="AA1944" s="531">
        <f>ROUND(ROUND(ROUND(ROUND(ROUND(F1929*K1942,0)*N1939,0)*R1944,0)*V1939,0),0)</f>
        <v>176</v>
      </c>
      <c r="AB1944" s="539"/>
      <c r="AC1944" s="504"/>
    </row>
    <row r="1945" spans="1:29" ht="16.7" customHeight="1" x14ac:dyDescent="0.15">
      <c r="A1945" s="520">
        <v>22</v>
      </c>
      <c r="B1945" s="520" t="s">
        <v>18111</v>
      </c>
      <c r="C1945" s="521" t="s">
        <v>18112</v>
      </c>
      <c r="D1945" s="542"/>
      <c r="E1945" s="534"/>
      <c r="F1945" s="534"/>
      <c r="H1945" s="541"/>
      <c r="I1945" s="757"/>
      <c r="J1945" s="525"/>
      <c r="K1945" s="758"/>
      <c r="L1945" s="966" t="s">
        <v>14906</v>
      </c>
      <c r="M1945" s="525" t="s">
        <v>1678</v>
      </c>
      <c r="N1945" s="529">
        <v>0.5</v>
      </c>
      <c r="O1945" s="759"/>
      <c r="P1945" s="760"/>
      <c r="Q1945" s="526"/>
      <c r="R1945" s="527"/>
      <c r="S1945" s="1051"/>
      <c r="T1945" s="1032"/>
      <c r="U1945" s="537"/>
      <c r="W1945" s="534"/>
      <c r="X1945" s="537"/>
      <c r="Y1945" s="534"/>
      <c r="Z1945" s="538"/>
      <c r="AA1945" s="531">
        <f>ROUND(ROUND(F1929*N1945,0)*V1939,0)</f>
        <v>260</v>
      </c>
      <c r="AB1945" s="539"/>
      <c r="AC1945" s="504"/>
    </row>
    <row r="1946" spans="1:29" ht="16.7" customHeight="1" x14ac:dyDescent="0.15">
      <c r="A1946" s="520">
        <v>22</v>
      </c>
      <c r="B1946" s="520" t="s">
        <v>18113</v>
      </c>
      <c r="C1946" s="521" t="s">
        <v>18114</v>
      </c>
      <c r="D1946" s="542"/>
      <c r="E1946" s="534"/>
      <c r="F1946" s="534"/>
      <c r="H1946" s="541"/>
      <c r="J1946" s="537"/>
      <c r="K1946" s="742"/>
      <c r="L1946" s="1032"/>
      <c r="M1946" s="537"/>
      <c r="O1946" s="1048" t="s">
        <v>10414</v>
      </c>
      <c r="P1946" s="626" t="s">
        <v>16</v>
      </c>
      <c r="Q1946" s="526" t="s">
        <v>1678</v>
      </c>
      <c r="R1946" s="527">
        <v>0.7</v>
      </c>
      <c r="S1946" s="1051"/>
      <c r="T1946" s="1032"/>
      <c r="U1946" s="537"/>
      <c r="W1946" s="534"/>
      <c r="X1946" s="537"/>
      <c r="Y1946" s="534"/>
      <c r="Z1946" s="538"/>
      <c r="AA1946" s="531">
        <f>ROUND(ROUND(ROUND(F1929*N1945,0)*R1946,0)*V1939,0)</f>
        <v>182</v>
      </c>
      <c r="AB1946" s="539"/>
      <c r="AC1946" s="504"/>
    </row>
    <row r="1947" spans="1:29" ht="16.7" customHeight="1" x14ac:dyDescent="0.15">
      <c r="A1947" s="520">
        <v>22</v>
      </c>
      <c r="B1947" s="520" t="s">
        <v>18115</v>
      </c>
      <c r="C1947" s="521" t="s">
        <v>18116</v>
      </c>
      <c r="D1947" s="542"/>
      <c r="E1947" s="534"/>
      <c r="F1947" s="534"/>
      <c r="H1947" s="541"/>
      <c r="I1947" s="763"/>
      <c r="J1947" s="544"/>
      <c r="K1947" s="579"/>
      <c r="L1947" s="1032"/>
      <c r="M1947" s="537"/>
      <c r="O1947" s="979"/>
      <c r="P1947" s="626" t="s">
        <v>3833</v>
      </c>
      <c r="Q1947" s="526" t="s">
        <v>1678</v>
      </c>
      <c r="R1947" s="527">
        <v>0.5</v>
      </c>
      <c r="S1947" s="1051"/>
      <c r="T1947" s="1032"/>
      <c r="U1947" s="537"/>
      <c r="W1947" s="534"/>
      <c r="X1947" s="537"/>
      <c r="Y1947" s="534"/>
      <c r="Z1947" s="538"/>
      <c r="AA1947" s="531">
        <f>ROUND(ROUND(ROUND(F1929*N1945,0)*R1947,0)*V1939,0)</f>
        <v>130</v>
      </c>
      <c r="AB1947" s="539"/>
      <c r="AC1947" s="504"/>
    </row>
    <row r="1948" spans="1:29" ht="16.7" customHeight="1" x14ac:dyDescent="0.15">
      <c r="A1948" s="520">
        <v>22</v>
      </c>
      <c r="B1948" s="520" t="s">
        <v>18117</v>
      </c>
      <c r="C1948" s="521" t="s">
        <v>18118</v>
      </c>
      <c r="D1948" s="542"/>
      <c r="E1948" s="534"/>
      <c r="F1948" s="534"/>
      <c r="H1948" s="541"/>
      <c r="I1948" s="1049" t="s">
        <v>10418</v>
      </c>
      <c r="J1948" s="525" t="s">
        <v>1678</v>
      </c>
      <c r="K1948" s="718">
        <v>0.96499999999999997</v>
      </c>
      <c r="L1948" s="1032"/>
      <c r="M1948" s="537"/>
      <c r="O1948" s="759"/>
      <c r="P1948" s="760"/>
      <c r="Q1948" s="526"/>
      <c r="R1948" s="527"/>
      <c r="S1948" s="1051"/>
      <c r="T1948" s="1032"/>
      <c r="U1948" s="537"/>
      <c r="W1948" s="534"/>
      <c r="X1948" s="537"/>
      <c r="Y1948" s="534"/>
      <c r="Z1948" s="538"/>
      <c r="AA1948" s="531">
        <f>ROUND(ROUND(ROUND(ROUND(F1929*K1948,0)*N1945,0),0)*V1939,0)</f>
        <v>251</v>
      </c>
      <c r="AB1948" s="539"/>
      <c r="AC1948" s="504"/>
    </row>
    <row r="1949" spans="1:29" ht="16.7" customHeight="1" x14ac:dyDescent="0.15">
      <c r="A1949" s="520">
        <v>22</v>
      </c>
      <c r="B1949" s="520" t="s">
        <v>18119</v>
      </c>
      <c r="C1949" s="521" t="s">
        <v>18120</v>
      </c>
      <c r="D1949" s="542"/>
      <c r="E1949" s="534"/>
      <c r="F1949" s="534"/>
      <c r="H1949" s="541"/>
      <c r="I1949" s="1047"/>
      <c r="J1949" s="537"/>
      <c r="L1949" s="1032"/>
      <c r="M1949" s="537"/>
      <c r="O1949" s="1048" t="s">
        <v>10414</v>
      </c>
      <c r="P1949" s="626" t="s">
        <v>16</v>
      </c>
      <c r="Q1949" s="526" t="s">
        <v>1678</v>
      </c>
      <c r="R1949" s="527">
        <v>0.7</v>
      </c>
      <c r="S1949" s="1051"/>
      <c r="T1949" s="1032"/>
      <c r="U1949" s="537"/>
      <c r="W1949" s="534"/>
      <c r="X1949" s="537"/>
      <c r="Y1949" s="534"/>
      <c r="Z1949" s="538"/>
      <c r="AA1949" s="531">
        <f>ROUND(ROUND(ROUND(ROUND(F1929*K1948,0)*N1945,0)*R1949,0)*V1939,0)</f>
        <v>176</v>
      </c>
      <c r="AB1949" s="539"/>
      <c r="AC1949" s="504"/>
    </row>
    <row r="1950" spans="1:29" ht="16.7" customHeight="1" x14ac:dyDescent="0.15">
      <c r="A1950" s="520">
        <v>22</v>
      </c>
      <c r="B1950" s="520" t="s">
        <v>18121</v>
      </c>
      <c r="C1950" s="521" t="s">
        <v>18122</v>
      </c>
      <c r="D1950" s="542"/>
      <c r="E1950" s="534"/>
      <c r="F1950" s="534"/>
      <c r="H1950" s="541"/>
      <c r="I1950" s="1044"/>
      <c r="J1950" s="544"/>
      <c r="K1950" s="725"/>
      <c r="L1950" s="967"/>
      <c r="M1950" s="544"/>
      <c r="N1950" s="548"/>
      <c r="O1950" s="979"/>
      <c r="P1950" s="626" t="s">
        <v>3833</v>
      </c>
      <c r="Q1950" s="526" t="s">
        <v>1678</v>
      </c>
      <c r="R1950" s="527">
        <v>0.5</v>
      </c>
      <c r="S1950" s="1051"/>
      <c r="T1950" s="967"/>
      <c r="U1950" s="544"/>
      <c r="V1950" s="548"/>
      <c r="W1950" s="534"/>
      <c r="X1950" s="537"/>
      <c r="Y1950" s="534"/>
      <c r="Z1950" s="538"/>
      <c r="AA1950" s="531">
        <f>ROUND(ROUND(ROUND(ROUND(F1929*K1948,0)*N1945,0)*R1950,0)*V1939,0)</f>
        <v>126</v>
      </c>
      <c r="AB1950" s="539"/>
      <c r="AC1950" s="504"/>
    </row>
    <row r="1951" spans="1:29" ht="16.7" customHeight="1" x14ac:dyDescent="0.15">
      <c r="A1951" s="520">
        <v>22</v>
      </c>
      <c r="B1951" s="520">
        <v>9759</v>
      </c>
      <c r="C1951" s="521" t="s">
        <v>18123</v>
      </c>
      <c r="D1951" s="542"/>
      <c r="E1951" s="534"/>
      <c r="F1951" s="534"/>
      <c r="H1951" s="541"/>
      <c r="I1951" s="757"/>
      <c r="J1951" s="525"/>
      <c r="K1951" s="758"/>
      <c r="L1951" s="1050" t="s">
        <v>14896</v>
      </c>
      <c r="M1951" s="525" t="s">
        <v>1678</v>
      </c>
      <c r="N1951" s="529">
        <v>0.7</v>
      </c>
      <c r="O1951" s="759"/>
      <c r="P1951" s="760"/>
      <c r="Q1951" s="526"/>
      <c r="R1951" s="527"/>
      <c r="S1951" s="1051"/>
      <c r="T1951" s="968" t="s">
        <v>12830</v>
      </c>
      <c r="U1951" s="525" t="s">
        <v>1678</v>
      </c>
      <c r="V1951" s="529">
        <v>0.7</v>
      </c>
      <c r="W1951" s="534"/>
      <c r="X1951" s="537"/>
      <c r="Y1951" s="534"/>
      <c r="Z1951" s="538"/>
      <c r="AA1951" s="531">
        <f>ROUND(ROUND(F1929*N1951,0)*V1951,0)</f>
        <v>509</v>
      </c>
      <c r="AB1951" s="539"/>
      <c r="AC1951" s="504"/>
    </row>
    <row r="1952" spans="1:29" ht="16.7" customHeight="1" x14ac:dyDescent="0.15">
      <c r="A1952" s="520">
        <v>22</v>
      </c>
      <c r="B1952" s="520">
        <v>9760</v>
      </c>
      <c r="C1952" s="521" t="s">
        <v>18124</v>
      </c>
      <c r="D1952" s="542"/>
      <c r="E1952" s="534"/>
      <c r="F1952" s="534"/>
      <c r="H1952" s="541"/>
      <c r="J1952" s="537"/>
      <c r="K1952" s="742"/>
      <c r="L1952" s="1032"/>
      <c r="M1952" s="537"/>
      <c r="O1952" s="1048" t="s">
        <v>10414</v>
      </c>
      <c r="P1952" s="626" t="s">
        <v>16</v>
      </c>
      <c r="Q1952" s="526" t="s">
        <v>1678</v>
      </c>
      <c r="R1952" s="527">
        <v>0.7</v>
      </c>
      <c r="S1952" s="1051"/>
      <c r="T1952" s="1032"/>
      <c r="U1952" s="537"/>
      <c r="W1952" s="534"/>
      <c r="X1952" s="537"/>
      <c r="Y1952" s="534"/>
      <c r="Z1952" s="538"/>
      <c r="AA1952" s="531">
        <f>ROUND(ROUND(ROUND(F1929*N1951,0)*R1952,0)*V1951,0)</f>
        <v>356</v>
      </c>
      <c r="AB1952" s="539"/>
      <c r="AC1952" s="504"/>
    </row>
    <row r="1953" spans="1:29" ht="16.7" customHeight="1" x14ac:dyDescent="0.15">
      <c r="A1953" s="520">
        <v>22</v>
      </c>
      <c r="B1953" s="520" t="s">
        <v>18125</v>
      </c>
      <c r="C1953" s="521" t="s">
        <v>18126</v>
      </c>
      <c r="D1953" s="542"/>
      <c r="E1953" s="534"/>
      <c r="F1953" s="534"/>
      <c r="H1953" s="541"/>
      <c r="I1953" s="763"/>
      <c r="J1953" s="544"/>
      <c r="K1953" s="579"/>
      <c r="L1953" s="1032"/>
      <c r="M1953" s="537"/>
      <c r="O1953" s="979"/>
      <c r="P1953" s="626" t="s">
        <v>3833</v>
      </c>
      <c r="Q1953" s="526" t="s">
        <v>1678</v>
      </c>
      <c r="R1953" s="527">
        <v>0.5</v>
      </c>
      <c r="S1953" s="1051"/>
      <c r="T1953" s="1032"/>
      <c r="U1953" s="537"/>
      <c r="W1953" s="534"/>
      <c r="X1953" s="537"/>
      <c r="Y1953" s="534"/>
      <c r="Z1953" s="538"/>
      <c r="AA1953" s="531">
        <f>ROUND(ROUND(ROUND(F1929*N1951,0)*R1953,0)*V1951,0)</f>
        <v>255</v>
      </c>
      <c r="AB1953" s="539"/>
      <c r="AC1953" s="504"/>
    </row>
    <row r="1954" spans="1:29" ht="16.7" customHeight="1" x14ac:dyDescent="0.15">
      <c r="A1954" s="520">
        <v>22</v>
      </c>
      <c r="B1954" s="520">
        <v>9041</v>
      </c>
      <c r="C1954" s="521" t="s">
        <v>18127</v>
      </c>
      <c r="D1954" s="542"/>
      <c r="E1954" s="534"/>
      <c r="F1954" s="534"/>
      <c r="H1954" s="541"/>
      <c r="I1954" s="1049" t="s">
        <v>10418</v>
      </c>
      <c r="J1954" s="525" t="s">
        <v>1678</v>
      </c>
      <c r="K1954" s="718">
        <v>0.96499999999999997</v>
      </c>
      <c r="L1954" s="1032"/>
      <c r="M1954" s="537"/>
      <c r="O1954" s="759"/>
      <c r="P1954" s="760"/>
      <c r="Q1954" s="526"/>
      <c r="R1954" s="527"/>
      <c r="S1954" s="1051"/>
      <c r="T1954" s="1032"/>
      <c r="U1954" s="537"/>
      <c r="W1954" s="534"/>
      <c r="X1954" s="537"/>
      <c r="Y1954" s="534"/>
      <c r="Z1954" s="538"/>
      <c r="AA1954" s="531">
        <f>ROUND(ROUND(ROUND(ROUND(F1929*K1954,0)*N1951,0)*V1951,0),0)</f>
        <v>491</v>
      </c>
      <c r="AB1954" s="539"/>
      <c r="AC1954" s="504"/>
    </row>
    <row r="1955" spans="1:29" ht="16.7" customHeight="1" x14ac:dyDescent="0.15">
      <c r="A1955" s="520">
        <v>22</v>
      </c>
      <c r="B1955" s="520">
        <v>9042</v>
      </c>
      <c r="C1955" s="521" t="s">
        <v>18128</v>
      </c>
      <c r="D1955" s="542"/>
      <c r="E1955" s="534"/>
      <c r="F1955" s="534"/>
      <c r="H1955" s="541"/>
      <c r="I1955" s="1047"/>
      <c r="J1955" s="537"/>
      <c r="L1955" s="1032"/>
      <c r="M1955" s="537"/>
      <c r="O1955" s="1048" t="s">
        <v>10414</v>
      </c>
      <c r="P1955" s="626" t="s">
        <v>16</v>
      </c>
      <c r="Q1955" s="526" t="s">
        <v>1678</v>
      </c>
      <c r="R1955" s="527">
        <v>0.7</v>
      </c>
      <c r="S1955" s="1051"/>
      <c r="T1955" s="1032"/>
      <c r="U1955" s="537"/>
      <c r="W1955" s="534"/>
      <c r="X1955" s="537"/>
      <c r="Y1955" s="534"/>
      <c r="Z1955" s="538"/>
      <c r="AA1955" s="531">
        <f>ROUND(ROUND(ROUND(ROUND(ROUND(F1929*K1954,0)*N1951,0)*R1955,0)*V1951,0),0)</f>
        <v>344</v>
      </c>
      <c r="AB1955" s="539"/>
      <c r="AC1955" s="504"/>
    </row>
    <row r="1956" spans="1:29" ht="16.7" customHeight="1" x14ac:dyDescent="0.15">
      <c r="A1956" s="520">
        <v>22</v>
      </c>
      <c r="B1956" s="520" t="s">
        <v>18129</v>
      </c>
      <c r="C1956" s="521" t="s">
        <v>18130</v>
      </c>
      <c r="D1956" s="542"/>
      <c r="E1956" s="534"/>
      <c r="F1956" s="534"/>
      <c r="H1956" s="541"/>
      <c r="I1956" s="1044"/>
      <c r="J1956" s="544"/>
      <c r="K1956" s="725"/>
      <c r="L1956" s="967"/>
      <c r="M1956" s="544"/>
      <c r="N1956" s="548"/>
      <c r="O1956" s="979"/>
      <c r="P1956" s="626" t="s">
        <v>3833</v>
      </c>
      <c r="Q1956" s="526" t="s">
        <v>1678</v>
      </c>
      <c r="R1956" s="527">
        <v>0.5</v>
      </c>
      <c r="S1956" s="1051"/>
      <c r="T1956" s="1032"/>
      <c r="U1956" s="537"/>
      <c r="W1956" s="534"/>
      <c r="X1956" s="537"/>
      <c r="Y1956" s="534"/>
      <c r="Z1956" s="538"/>
      <c r="AA1956" s="531">
        <f>ROUND(ROUND(ROUND(ROUND(ROUND(F1929*K1954,0)*N1951,0)*R1956,0)*V1951,0),0)</f>
        <v>246</v>
      </c>
      <c r="AB1956" s="539"/>
      <c r="AC1956" s="504"/>
    </row>
    <row r="1957" spans="1:29" ht="16.7" customHeight="1" x14ac:dyDescent="0.15">
      <c r="A1957" s="520">
        <v>22</v>
      </c>
      <c r="B1957" s="520" t="s">
        <v>18131</v>
      </c>
      <c r="C1957" s="521" t="s">
        <v>18132</v>
      </c>
      <c r="D1957" s="542"/>
      <c r="E1957" s="534"/>
      <c r="F1957" s="534"/>
      <c r="H1957" s="541"/>
      <c r="I1957" s="757"/>
      <c r="J1957" s="525"/>
      <c r="K1957" s="758"/>
      <c r="L1957" s="966" t="s">
        <v>14906</v>
      </c>
      <c r="M1957" s="525" t="s">
        <v>1678</v>
      </c>
      <c r="N1957" s="529">
        <v>0.5</v>
      </c>
      <c r="O1957" s="759"/>
      <c r="P1957" s="760"/>
      <c r="Q1957" s="526"/>
      <c r="R1957" s="527"/>
      <c r="S1957" s="1051"/>
      <c r="T1957" s="1032"/>
      <c r="U1957" s="537"/>
      <c r="W1957" s="534"/>
      <c r="X1957" s="537"/>
      <c r="Y1957" s="534"/>
      <c r="Z1957" s="538"/>
      <c r="AA1957" s="531">
        <f>ROUND(ROUND(F1929*N1957,0)*V1951,0)</f>
        <v>364</v>
      </c>
      <c r="AB1957" s="539"/>
      <c r="AC1957" s="504"/>
    </row>
    <row r="1958" spans="1:29" ht="16.7" customHeight="1" x14ac:dyDescent="0.15">
      <c r="A1958" s="520">
        <v>22</v>
      </c>
      <c r="B1958" s="520" t="s">
        <v>18133</v>
      </c>
      <c r="C1958" s="521" t="s">
        <v>18134</v>
      </c>
      <c r="D1958" s="542"/>
      <c r="E1958" s="534"/>
      <c r="F1958" s="534"/>
      <c r="H1958" s="541"/>
      <c r="J1958" s="537"/>
      <c r="K1958" s="742"/>
      <c r="L1958" s="1032"/>
      <c r="M1958" s="537"/>
      <c r="O1958" s="1048" t="s">
        <v>10414</v>
      </c>
      <c r="P1958" s="626" t="s">
        <v>16</v>
      </c>
      <c r="Q1958" s="526" t="s">
        <v>1678</v>
      </c>
      <c r="R1958" s="527">
        <v>0.7</v>
      </c>
      <c r="S1958" s="1051"/>
      <c r="T1958" s="1032"/>
      <c r="U1958" s="537"/>
      <c r="W1958" s="534"/>
      <c r="X1958" s="537"/>
      <c r="Y1958" s="534"/>
      <c r="Z1958" s="538"/>
      <c r="AA1958" s="531">
        <f>ROUND(ROUND(ROUND(F1929*N1957,0)*R1958,0)*V1951,0)</f>
        <v>255</v>
      </c>
      <c r="AB1958" s="539"/>
      <c r="AC1958" s="504"/>
    </row>
    <row r="1959" spans="1:29" ht="16.7" customHeight="1" x14ac:dyDescent="0.15">
      <c r="A1959" s="520">
        <v>22</v>
      </c>
      <c r="B1959" s="520" t="s">
        <v>18135</v>
      </c>
      <c r="C1959" s="521" t="s">
        <v>18136</v>
      </c>
      <c r="D1959" s="542"/>
      <c r="E1959" s="534"/>
      <c r="F1959" s="534"/>
      <c r="H1959" s="541"/>
      <c r="I1959" s="763"/>
      <c r="J1959" s="544"/>
      <c r="K1959" s="579"/>
      <c r="L1959" s="1032"/>
      <c r="M1959" s="537"/>
      <c r="O1959" s="979"/>
      <c r="P1959" s="626" t="s">
        <v>3833</v>
      </c>
      <c r="Q1959" s="526" t="s">
        <v>1678</v>
      </c>
      <c r="R1959" s="527">
        <v>0.5</v>
      </c>
      <c r="S1959" s="1051"/>
      <c r="T1959" s="1032"/>
      <c r="U1959" s="537"/>
      <c r="W1959" s="534"/>
      <c r="X1959" s="537"/>
      <c r="Y1959" s="534"/>
      <c r="Z1959" s="538"/>
      <c r="AA1959" s="531">
        <f>ROUND(ROUND(ROUND(F1929*N1957,0)*R1959,0)*V1951,0)</f>
        <v>182</v>
      </c>
      <c r="AB1959" s="539"/>
      <c r="AC1959" s="504"/>
    </row>
    <row r="1960" spans="1:29" ht="16.7" customHeight="1" x14ac:dyDescent="0.15">
      <c r="A1960" s="520">
        <v>22</v>
      </c>
      <c r="B1960" s="520" t="s">
        <v>18137</v>
      </c>
      <c r="C1960" s="521" t="s">
        <v>18138</v>
      </c>
      <c r="D1960" s="542"/>
      <c r="E1960" s="534"/>
      <c r="F1960" s="534"/>
      <c r="H1960" s="541"/>
      <c r="I1960" s="1049" t="s">
        <v>10418</v>
      </c>
      <c r="J1960" s="525" t="s">
        <v>1678</v>
      </c>
      <c r="K1960" s="718">
        <v>0.96499999999999997</v>
      </c>
      <c r="L1960" s="1032"/>
      <c r="M1960" s="537"/>
      <c r="O1960" s="759"/>
      <c r="P1960" s="760"/>
      <c r="Q1960" s="526"/>
      <c r="R1960" s="527"/>
      <c r="S1960" s="1051"/>
      <c r="T1960" s="1032"/>
      <c r="U1960" s="537"/>
      <c r="W1960" s="534"/>
      <c r="X1960" s="537"/>
      <c r="Y1960" s="534"/>
      <c r="Z1960" s="538"/>
      <c r="AA1960" s="531">
        <f>ROUND(ROUND(ROUND(ROUND(F1929*K1960,0)*N1957,0),0)*V1951,0)</f>
        <v>351</v>
      </c>
      <c r="AB1960" s="539"/>
      <c r="AC1960" s="504"/>
    </row>
    <row r="1961" spans="1:29" ht="16.7" customHeight="1" x14ac:dyDescent="0.15">
      <c r="A1961" s="520">
        <v>22</v>
      </c>
      <c r="B1961" s="520" t="s">
        <v>18139</v>
      </c>
      <c r="C1961" s="521" t="s">
        <v>18140</v>
      </c>
      <c r="D1961" s="542"/>
      <c r="E1961" s="534"/>
      <c r="F1961" s="534"/>
      <c r="H1961" s="541"/>
      <c r="I1961" s="1047"/>
      <c r="J1961" s="537"/>
      <c r="L1961" s="1032"/>
      <c r="M1961" s="537"/>
      <c r="O1961" s="1048" t="s">
        <v>10414</v>
      </c>
      <c r="P1961" s="626" t="s">
        <v>16</v>
      </c>
      <c r="Q1961" s="526" t="s">
        <v>1678</v>
      </c>
      <c r="R1961" s="527">
        <v>0.7</v>
      </c>
      <c r="S1961" s="1051"/>
      <c r="T1961" s="1032"/>
      <c r="U1961" s="537"/>
      <c r="W1961" s="534"/>
      <c r="X1961" s="537"/>
      <c r="Y1961" s="534"/>
      <c r="Z1961" s="538"/>
      <c r="AA1961" s="531">
        <f>ROUND(ROUND(ROUND(ROUND(F1929*K1960,0)*N1957,0)*R1961,0)*V1951,0)</f>
        <v>246</v>
      </c>
      <c r="AB1961" s="539"/>
      <c r="AC1961" s="504"/>
    </row>
    <row r="1962" spans="1:29" ht="16.7" customHeight="1" x14ac:dyDescent="0.15">
      <c r="A1962" s="520">
        <v>22</v>
      </c>
      <c r="B1962" s="520" t="s">
        <v>18141</v>
      </c>
      <c r="C1962" s="521" t="s">
        <v>18142</v>
      </c>
      <c r="D1962" s="542"/>
      <c r="E1962" s="534"/>
      <c r="F1962" s="534"/>
      <c r="H1962" s="541"/>
      <c r="I1962" s="1044"/>
      <c r="J1962" s="544"/>
      <c r="K1962" s="725"/>
      <c r="L1962" s="967"/>
      <c r="M1962" s="544"/>
      <c r="N1962" s="548"/>
      <c r="O1962" s="979"/>
      <c r="P1962" s="626" t="s">
        <v>3833</v>
      </c>
      <c r="Q1962" s="526" t="s">
        <v>1678</v>
      </c>
      <c r="R1962" s="527">
        <v>0.5</v>
      </c>
      <c r="S1962" s="1052"/>
      <c r="T1962" s="967"/>
      <c r="U1962" s="544"/>
      <c r="V1962" s="548"/>
      <c r="W1962" s="534"/>
      <c r="X1962" s="537"/>
      <c r="Y1962" s="534"/>
      <c r="Z1962" s="538"/>
      <c r="AA1962" s="531">
        <f>ROUND(ROUND(ROUND(ROUND(F1929*K1960,0)*N1957,0)*R1962,0)*V1951,0)</f>
        <v>176</v>
      </c>
      <c r="AB1962" s="539"/>
      <c r="AC1962" s="504"/>
    </row>
    <row r="1963" spans="1:29" ht="16.7" customHeight="1" x14ac:dyDescent="0.15">
      <c r="A1963" s="520">
        <v>22</v>
      </c>
      <c r="B1963" s="520" t="s">
        <v>18143</v>
      </c>
      <c r="C1963" s="521" t="s">
        <v>18144</v>
      </c>
      <c r="D1963" s="542"/>
      <c r="E1963" s="534"/>
      <c r="F1963" s="534"/>
      <c r="H1963" s="541"/>
      <c r="I1963" s="757"/>
      <c r="J1963" s="525"/>
      <c r="K1963" s="758"/>
      <c r="L1963" s="966" t="s">
        <v>14896</v>
      </c>
      <c r="M1963" s="525" t="s">
        <v>1678</v>
      </c>
      <c r="N1963" s="529">
        <v>0.7</v>
      </c>
      <c r="O1963" s="759"/>
      <c r="P1963" s="760"/>
      <c r="Q1963" s="526"/>
      <c r="R1963" s="527"/>
      <c r="S1963" s="1054" t="s">
        <v>14959</v>
      </c>
      <c r="T1963" s="968" t="s">
        <v>12840</v>
      </c>
      <c r="U1963" s="525" t="s">
        <v>1678</v>
      </c>
      <c r="V1963" s="529">
        <v>0.7</v>
      </c>
      <c r="W1963" s="534"/>
      <c r="X1963" s="537"/>
      <c r="Y1963" s="534"/>
      <c r="Z1963" s="538"/>
      <c r="AA1963" s="531">
        <f>ROUND(ROUND(F1929*N1963,0)*V1963,0)</f>
        <v>509</v>
      </c>
      <c r="AB1963" s="539"/>
      <c r="AC1963" s="504"/>
    </row>
    <row r="1964" spans="1:29" ht="16.7" customHeight="1" x14ac:dyDescent="0.15">
      <c r="A1964" s="520">
        <v>22</v>
      </c>
      <c r="B1964" s="520" t="s">
        <v>18145</v>
      </c>
      <c r="C1964" s="521" t="s">
        <v>18146</v>
      </c>
      <c r="D1964" s="542"/>
      <c r="E1964" s="534"/>
      <c r="F1964" s="534"/>
      <c r="H1964" s="541"/>
      <c r="J1964" s="537"/>
      <c r="K1964" s="742"/>
      <c r="L1964" s="1032"/>
      <c r="M1964" s="537"/>
      <c r="O1964" s="1048" t="s">
        <v>10414</v>
      </c>
      <c r="P1964" s="626" t="s">
        <v>16</v>
      </c>
      <c r="Q1964" s="526" t="s">
        <v>1678</v>
      </c>
      <c r="R1964" s="527">
        <v>0.7</v>
      </c>
      <c r="S1964" s="1055"/>
      <c r="T1964" s="1032"/>
      <c r="U1964" s="537"/>
      <c r="W1964" s="534"/>
      <c r="X1964" s="537"/>
      <c r="Y1964" s="534"/>
      <c r="Z1964" s="538"/>
      <c r="AA1964" s="531">
        <f>ROUND(ROUND(ROUND(F1929*N1963,0)*R1964,0)*V1963,0)</f>
        <v>356</v>
      </c>
      <c r="AB1964" s="539"/>
      <c r="AC1964" s="504"/>
    </row>
    <row r="1965" spans="1:29" ht="16.7" customHeight="1" x14ac:dyDescent="0.15">
      <c r="A1965" s="520">
        <v>22</v>
      </c>
      <c r="B1965" s="520" t="s">
        <v>18147</v>
      </c>
      <c r="C1965" s="521" t="s">
        <v>18148</v>
      </c>
      <c r="D1965" s="542"/>
      <c r="E1965" s="534"/>
      <c r="F1965" s="534"/>
      <c r="H1965" s="541"/>
      <c r="I1965" s="763"/>
      <c r="J1965" s="544"/>
      <c r="K1965" s="579"/>
      <c r="L1965" s="1032"/>
      <c r="M1965" s="537"/>
      <c r="O1965" s="979"/>
      <c r="P1965" s="626" t="s">
        <v>3833</v>
      </c>
      <c r="Q1965" s="526" t="s">
        <v>1678</v>
      </c>
      <c r="R1965" s="527">
        <v>0.5</v>
      </c>
      <c r="S1965" s="1055"/>
      <c r="T1965" s="1032"/>
      <c r="U1965" s="537"/>
      <c r="W1965" s="534"/>
      <c r="X1965" s="537"/>
      <c r="Y1965" s="534"/>
      <c r="Z1965" s="538"/>
      <c r="AA1965" s="531">
        <f>ROUND(ROUND(ROUND(F1929*N1963,0)*R1965,0)*V1963,0)</f>
        <v>255</v>
      </c>
      <c r="AB1965" s="539"/>
      <c r="AC1965" s="504"/>
    </row>
    <row r="1966" spans="1:29" ht="16.7" customHeight="1" x14ac:dyDescent="0.15">
      <c r="A1966" s="520">
        <v>22</v>
      </c>
      <c r="B1966" s="520" t="s">
        <v>18149</v>
      </c>
      <c r="C1966" s="521" t="s">
        <v>18150</v>
      </c>
      <c r="D1966" s="542"/>
      <c r="E1966" s="534"/>
      <c r="F1966" s="534"/>
      <c r="H1966" s="541"/>
      <c r="I1966" s="1049" t="s">
        <v>10418</v>
      </c>
      <c r="J1966" s="525" t="s">
        <v>1678</v>
      </c>
      <c r="K1966" s="718">
        <v>0.96499999999999997</v>
      </c>
      <c r="L1966" s="1032"/>
      <c r="M1966" s="537"/>
      <c r="O1966" s="759"/>
      <c r="P1966" s="760"/>
      <c r="Q1966" s="526"/>
      <c r="R1966" s="527"/>
      <c r="S1966" s="1055"/>
      <c r="T1966" s="1032"/>
      <c r="U1966" s="537"/>
      <c r="W1966" s="534"/>
      <c r="X1966" s="537"/>
      <c r="Y1966" s="534"/>
      <c r="Z1966" s="538"/>
      <c r="AA1966" s="531">
        <f>ROUND(ROUND(ROUND(ROUND(F1929*K1966,0)*N1963,0)*V1963,0),0)</f>
        <v>491</v>
      </c>
      <c r="AB1966" s="539"/>
      <c r="AC1966" s="504"/>
    </row>
    <row r="1967" spans="1:29" ht="16.7" customHeight="1" x14ac:dyDescent="0.15">
      <c r="A1967" s="520">
        <v>22</v>
      </c>
      <c r="B1967" s="520" t="s">
        <v>18151</v>
      </c>
      <c r="C1967" s="521" t="s">
        <v>18152</v>
      </c>
      <c r="D1967" s="542"/>
      <c r="E1967" s="534"/>
      <c r="F1967" s="534"/>
      <c r="H1967" s="541"/>
      <c r="I1967" s="1047"/>
      <c r="J1967" s="537"/>
      <c r="L1967" s="1032"/>
      <c r="M1967" s="537"/>
      <c r="O1967" s="1048" t="s">
        <v>10414</v>
      </c>
      <c r="P1967" s="626" t="s">
        <v>16</v>
      </c>
      <c r="Q1967" s="526" t="s">
        <v>1678</v>
      </c>
      <c r="R1967" s="527">
        <v>0.7</v>
      </c>
      <c r="S1967" s="1055"/>
      <c r="T1967" s="1032"/>
      <c r="U1967" s="537"/>
      <c r="W1967" s="534"/>
      <c r="X1967" s="537"/>
      <c r="Y1967" s="534"/>
      <c r="Z1967" s="538"/>
      <c r="AA1967" s="531">
        <f>ROUND(ROUND(ROUND(ROUND(ROUND(F1929*K1966,0)*N1963,0)*R1967,0)*V1963,0),0)</f>
        <v>344</v>
      </c>
      <c r="AB1967" s="539"/>
      <c r="AC1967" s="504"/>
    </row>
    <row r="1968" spans="1:29" ht="16.7" customHeight="1" x14ac:dyDescent="0.15">
      <c r="A1968" s="520">
        <v>22</v>
      </c>
      <c r="B1968" s="520" t="s">
        <v>18153</v>
      </c>
      <c r="C1968" s="521" t="s">
        <v>18154</v>
      </c>
      <c r="D1968" s="542"/>
      <c r="E1968" s="534"/>
      <c r="F1968" s="534"/>
      <c r="H1968" s="541"/>
      <c r="I1968" s="1044"/>
      <c r="J1968" s="544"/>
      <c r="K1968" s="725"/>
      <c r="L1968" s="967"/>
      <c r="M1968" s="544"/>
      <c r="N1968" s="548"/>
      <c r="O1968" s="979"/>
      <c r="P1968" s="626" t="s">
        <v>3833</v>
      </c>
      <c r="Q1968" s="526" t="s">
        <v>1678</v>
      </c>
      <c r="R1968" s="527">
        <v>0.5</v>
      </c>
      <c r="S1968" s="1055"/>
      <c r="T1968" s="1032"/>
      <c r="U1968" s="537"/>
      <c r="W1968" s="534"/>
      <c r="X1968" s="537"/>
      <c r="Y1968" s="534"/>
      <c r="Z1968" s="538"/>
      <c r="AA1968" s="531">
        <f>ROUND(ROUND(ROUND(ROUND(ROUND(F1929*K1966,0)*N1963,0)*R1968,0)*V1963,0),0)</f>
        <v>246</v>
      </c>
      <c r="AB1968" s="539"/>
      <c r="AC1968" s="504"/>
    </row>
    <row r="1969" spans="1:29" ht="16.7" customHeight="1" x14ac:dyDescent="0.15">
      <c r="A1969" s="520">
        <v>22</v>
      </c>
      <c r="B1969" s="520" t="s">
        <v>18155</v>
      </c>
      <c r="C1969" s="521" t="s">
        <v>18156</v>
      </c>
      <c r="D1969" s="542"/>
      <c r="E1969" s="534"/>
      <c r="F1969" s="534"/>
      <c r="H1969" s="541"/>
      <c r="I1969" s="757"/>
      <c r="J1969" s="525"/>
      <c r="K1969" s="758"/>
      <c r="L1969" s="966" t="s">
        <v>14906</v>
      </c>
      <c r="M1969" s="525" t="s">
        <v>1678</v>
      </c>
      <c r="N1969" s="529">
        <v>0.5</v>
      </c>
      <c r="O1969" s="759"/>
      <c r="P1969" s="760"/>
      <c r="Q1969" s="526"/>
      <c r="R1969" s="527"/>
      <c r="S1969" s="1055"/>
      <c r="T1969" s="1032"/>
      <c r="U1969" s="537"/>
      <c r="W1969" s="534"/>
      <c r="X1969" s="537"/>
      <c r="Y1969" s="534"/>
      <c r="Z1969" s="538"/>
      <c r="AA1969" s="531">
        <f>ROUND(ROUND(F1929*N1969,0)*V1963,0)</f>
        <v>364</v>
      </c>
      <c r="AB1969" s="539"/>
      <c r="AC1969" s="504"/>
    </row>
    <row r="1970" spans="1:29" ht="16.7" customHeight="1" x14ac:dyDescent="0.15">
      <c r="A1970" s="520">
        <v>22</v>
      </c>
      <c r="B1970" s="520" t="s">
        <v>18157</v>
      </c>
      <c r="C1970" s="521" t="s">
        <v>18158</v>
      </c>
      <c r="D1970" s="542"/>
      <c r="E1970" s="534"/>
      <c r="F1970" s="534"/>
      <c r="H1970" s="541"/>
      <c r="J1970" s="537"/>
      <c r="K1970" s="742"/>
      <c r="L1970" s="1032"/>
      <c r="M1970" s="537"/>
      <c r="O1970" s="1048" t="s">
        <v>10414</v>
      </c>
      <c r="P1970" s="626" t="s">
        <v>16</v>
      </c>
      <c r="Q1970" s="526" t="s">
        <v>1678</v>
      </c>
      <c r="R1970" s="527">
        <v>0.7</v>
      </c>
      <c r="S1970" s="1055"/>
      <c r="T1970" s="1032"/>
      <c r="U1970" s="537"/>
      <c r="W1970" s="534"/>
      <c r="X1970" s="537"/>
      <c r="Y1970" s="534"/>
      <c r="Z1970" s="538"/>
      <c r="AA1970" s="531">
        <f>ROUND(ROUND(ROUND(F1929*N1969,0)*R1970,0)*V1963,0)</f>
        <v>255</v>
      </c>
      <c r="AB1970" s="539"/>
      <c r="AC1970" s="504"/>
    </row>
    <row r="1971" spans="1:29" ht="16.7" customHeight="1" x14ac:dyDescent="0.15">
      <c r="A1971" s="520">
        <v>22</v>
      </c>
      <c r="B1971" s="520" t="s">
        <v>18159</v>
      </c>
      <c r="C1971" s="521" t="s">
        <v>18160</v>
      </c>
      <c r="D1971" s="542"/>
      <c r="E1971" s="534"/>
      <c r="F1971" s="534"/>
      <c r="H1971" s="541"/>
      <c r="I1971" s="763"/>
      <c r="J1971" s="544"/>
      <c r="K1971" s="579"/>
      <c r="L1971" s="1032"/>
      <c r="M1971" s="537"/>
      <c r="O1971" s="979"/>
      <c r="P1971" s="626" t="s">
        <v>3833</v>
      </c>
      <c r="Q1971" s="526" t="s">
        <v>1678</v>
      </c>
      <c r="R1971" s="527">
        <v>0.5</v>
      </c>
      <c r="S1971" s="1055"/>
      <c r="T1971" s="1032"/>
      <c r="U1971" s="537"/>
      <c r="W1971" s="534"/>
      <c r="X1971" s="537"/>
      <c r="Y1971" s="534"/>
      <c r="Z1971" s="538"/>
      <c r="AA1971" s="531">
        <f>ROUND(ROUND(ROUND(F1929*N1969,0)*R1971,0)*V1963,0)</f>
        <v>182</v>
      </c>
      <c r="AB1971" s="539"/>
      <c r="AC1971" s="504"/>
    </row>
    <row r="1972" spans="1:29" ht="16.7" customHeight="1" x14ac:dyDescent="0.15">
      <c r="A1972" s="520">
        <v>22</v>
      </c>
      <c r="B1972" s="520" t="s">
        <v>18161</v>
      </c>
      <c r="C1972" s="521" t="s">
        <v>18162</v>
      </c>
      <c r="D1972" s="542"/>
      <c r="E1972" s="534"/>
      <c r="F1972" s="534"/>
      <c r="H1972" s="541"/>
      <c r="I1972" s="1049" t="s">
        <v>10418</v>
      </c>
      <c r="J1972" s="525" t="s">
        <v>1678</v>
      </c>
      <c r="K1972" s="718">
        <v>0.96499999999999997</v>
      </c>
      <c r="L1972" s="1032"/>
      <c r="M1972" s="537"/>
      <c r="O1972" s="759"/>
      <c r="P1972" s="760"/>
      <c r="Q1972" s="526"/>
      <c r="R1972" s="527"/>
      <c r="S1972" s="1055"/>
      <c r="T1972" s="1032"/>
      <c r="U1972" s="537"/>
      <c r="W1972" s="534"/>
      <c r="X1972" s="537"/>
      <c r="Y1972" s="534"/>
      <c r="Z1972" s="538"/>
      <c r="AA1972" s="531">
        <f>ROUND(ROUND(ROUND(ROUND(F1929*K1972,0)*N1969,0),0)*V1963,0)</f>
        <v>351</v>
      </c>
      <c r="AB1972" s="539"/>
      <c r="AC1972" s="504"/>
    </row>
    <row r="1973" spans="1:29" ht="16.7" customHeight="1" x14ac:dyDescent="0.15">
      <c r="A1973" s="520">
        <v>22</v>
      </c>
      <c r="B1973" s="520" t="s">
        <v>18163</v>
      </c>
      <c r="C1973" s="521" t="s">
        <v>18164</v>
      </c>
      <c r="D1973" s="542"/>
      <c r="E1973" s="534"/>
      <c r="F1973" s="534"/>
      <c r="H1973" s="541"/>
      <c r="I1973" s="1047"/>
      <c r="J1973" s="537"/>
      <c r="L1973" s="1032"/>
      <c r="M1973" s="537"/>
      <c r="O1973" s="1048" t="s">
        <v>10414</v>
      </c>
      <c r="P1973" s="626" t="s">
        <v>16</v>
      </c>
      <c r="Q1973" s="526" t="s">
        <v>1678</v>
      </c>
      <c r="R1973" s="527">
        <v>0.7</v>
      </c>
      <c r="S1973" s="1055"/>
      <c r="T1973" s="1032"/>
      <c r="U1973" s="537"/>
      <c r="W1973" s="534"/>
      <c r="X1973" s="537"/>
      <c r="Y1973" s="534"/>
      <c r="Z1973" s="538"/>
      <c r="AA1973" s="531">
        <f>ROUND(ROUND(ROUND(ROUND(F1929*K1972,0)*N1969,0)*R1973,0)*V1963,0)</f>
        <v>246</v>
      </c>
      <c r="AB1973" s="539"/>
      <c r="AC1973" s="504"/>
    </row>
    <row r="1974" spans="1:29" ht="16.7" customHeight="1" x14ac:dyDescent="0.15">
      <c r="A1974" s="520">
        <v>22</v>
      </c>
      <c r="B1974" s="520" t="s">
        <v>18165</v>
      </c>
      <c r="C1974" s="521" t="s">
        <v>18166</v>
      </c>
      <c r="D1974" s="557"/>
      <c r="E1974" s="550"/>
      <c r="F1974" s="550"/>
      <c r="G1974" s="650"/>
      <c r="H1974" s="558"/>
      <c r="I1974" s="1044"/>
      <c r="J1974" s="544"/>
      <c r="K1974" s="725"/>
      <c r="L1974" s="967"/>
      <c r="M1974" s="544"/>
      <c r="N1974" s="548"/>
      <c r="O1974" s="979"/>
      <c r="P1974" s="626" t="s">
        <v>3833</v>
      </c>
      <c r="Q1974" s="526" t="s">
        <v>1678</v>
      </c>
      <c r="R1974" s="527">
        <v>0.5</v>
      </c>
      <c r="S1974" s="1052"/>
      <c r="T1974" s="967"/>
      <c r="U1974" s="544"/>
      <c r="V1974" s="548"/>
      <c r="W1974" s="550"/>
      <c r="X1974" s="544"/>
      <c r="Y1974" s="550"/>
      <c r="Z1974" s="553"/>
      <c r="AA1974" s="531">
        <f>ROUND(ROUND(ROUND(ROUND(F1929*K1972,0)*N1969,0)*R1974,0)*V1963,0)</f>
        <v>176</v>
      </c>
      <c r="AB1974" s="559"/>
      <c r="AC1974" s="504"/>
    </row>
    <row r="1975" spans="1:29" ht="16.7" customHeight="1" x14ac:dyDescent="0.15">
      <c r="A1975" s="520">
        <v>22</v>
      </c>
      <c r="B1975" s="520">
        <v>9801</v>
      </c>
      <c r="C1975" s="521" t="s">
        <v>18167</v>
      </c>
      <c r="D1975" s="560"/>
      <c r="E1975" s="522"/>
      <c r="F1975" s="522"/>
      <c r="G1975" s="585"/>
      <c r="H1975" s="561"/>
      <c r="I1975" s="757"/>
      <c r="J1975" s="525"/>
      <c r="K1975" s="758"/>
      <c r="L1975" s="1050" t="s">
        <v>14896</v>
      </c>
      <c r="M1975" s="525" t="s">
        <v>1678</v>
      </c>
      <c r="N1975" s="529">
        <v>0.7</v>
      </c>
      <c r="O1975" s="759"/>
      <c r="P1975" s="760"/>
      <c r="Q1975" s="526"/>
      <c r="R1975" s="527"/>
      <c r="S1975" s="761"/>
      <c r="T1975" s="757"/>
      <c r="U1975" s="525"/>
      <c r="V1975" s="529"/>
      <c r="W1975" s="936" t="s">
        <v>11906</v>
      </c>
      <c r="X1975" s="947"/>
      <c r="Y1975" s="522"/>
      <c r="Z1975" s="530"/>
      <c r="AA1975" s="531">
        <f>ROUND(ROUND(F1929*N1975,0)*X1979,0)</f>
        <v>720</v>
      </c>
      <c r="AB1975" s="532"/>
      <c r="AC1975" s="504"/>
    </row>
    <row r="1976" spans="1:29" ht="16.7" customHeight="1" x14ac:dyDescent="0.15">
      <c r="A1976" s="520">
        <v>22</v>
      </c>
      <c r="B1976" s="520">
        <v>9802</v>
      </c>
      <c r="C1976" s="521" t="s">
        <v>18168</v>
      </c>
      <c r="D1976" s="542"/>
      <c r="E1976" s="534"/>
      <c r="F1976" s="534"/>
      <c r="H1976" s="541"/>
      <c r="J1976" s="537"/>
      <c r="K1976" s="742"/>
      <c r="L1976" s="1032"/>
      <c r="M1976" s="537"/>
      <c r="O1976" s="1048" t="s">
        <v>10414</v>
      </c>
      <c r="P1976" s="626" t="s">
        <v>16</v>
      </c>
      <c r="Q1976" s="526" t="s">
        <v>1678</v>
      </c>
      <c r="R1976" s="527">
        <v>0.7</v>
      </c>
      <c r="S1976" s="762"/>
      <c r="U1976" s="537"/>
      <c r="W1976" s="937"/>
      <c r="X1976" s="948"/>
      <c r="Y1976" s="534"/>
      <c r="Z1976" s="538"/>
      <c r="AA1976" s="531">
        <f>ROUND(ROUND(ROUND(F1929*N1975,0)*R1976,0)*X1979,0)</f>
        <v>504</v>
      </c>
      <c r="AB1976" s="539"/>
      <c r="AC1976" s="504"/>
    </row>
    <row r="1977" spans="1:29" ht="16.7" customHeight="1" x14ac:dyDescent="0.15">
      <c r="A1977" s="520">
        <v>22</v>
      </c>
      <c r="B1977" s="520" t="s">
        <v>18169</v>
      </c>
      <c r="C1977" s="521" t="s">
        <v>18170</v>
      </c>
      <c r="D1977" s="542"/>
      <c r="E1977" s="534"/>
      <c r="F1977" s="534"/>
      <c r="H1977" s="541"/>
      <c r="I1977" s="763"/>
      <c r="J1977" s="544"/>
      <c r="K1977" s="579"/>
      <c r="L1977" s="1032"/>
      <c r="M1977" s="537"/>
      <c r="O1977" s="979"/>
      <c r="P1977" s="626" t="s">
        <v>3833</v>
      </c>
      <c r="Q1977" s="526" t="s">
        <v>1678</v>
      </c>
      <c r="R1977" s="527">
        <v>0.5</v>
      </c>
      <c r="S1977" s="762"/>
      <c r="U1977" s="537"/>
      <c r="W1977" s="937"/>
      <c r="X1977" s="948"/>
      <c r="Y1977" s="534"/>
      <c r="Z1977" s="538"/>
      <c r="AA1977" s="531">
        <f>ROUND(ROUND(ROUND(F1929*N1975,0)*R1977,0)*X1979,0)</f>
        <v>361</v>
      </c>
      <c r="AB1977" s="539"/>
      <c r="AC1977" s="504"/>
    </row>
    <row r="1978" spans="1:29" ht="16.7" customHeight="1" x14ac:dyDescent="0.15">
      <c r="A1978" s="520">
        <v>22</v>
      </c>
      <c r="B1978" s="520">
        <v>9803</v>
      </c>
      <c r="C1978" s="521" t="s">
        <v>18171</v>
      </c>
      <c r="D1978" s="542"/>
      <c r="E1978" s="534"/>
      <c r="F1978" s="534"/>
      <c r="H1978" s="541"/>
      <c r="I1978" s="1049" t="s">
        <v>10418</v>
      </c>
      <c r="J1978" s="525" t="s">
        <v>1678</v>
      </c>
      <c r="K1978" s="718">
        <v>0.96499999999999997</v>
      </c>
      <c r="L1978" s="1032"/>
      <c r="M1978" s="537"/>
      <c r="O1978" s="759"/>
      <c r="P1978" s="760"/>
      <c r="Q1978" s="526"/>
      <c r="R1978" s="527"/>
      <c r="S1978" s="762"/>
      <c r="U1978" s="537"/>
      <c r="W1978" s="534"/>
      <c r="X1978" s="537"/>
      <c r="Y1978" s="534"/>
      <c r="Z1978" s="538"/>
      <c r="AA1978" s="531">
        <f>ROUND(ROUND(ROUND(ROUND(F1929*K1978,0)*N1975,0),0)*X1979,0)</f>
        <v>696</v>
      </c>
      <c r="AB1978" s="539"/>
      <c r="AC1978" s="504"/>
    </row>
    <row r="1979" spans="1:29" ht="16.7" customHeight="1" x14ac:dyDescent="0.15">
      <c r="A1979" s="520">
        <v>22</v>
      </c>
      <c r="B1979" s="520">
        <v>9804</v>
      </c>
      <c r="C1979" s="521" t="s">
        <v>18172</v>
      </c>
      <c r="D1979" s="542"/>
      <c r="E1979" s="534"/>
      <c r="F1979" s="534"/>
      <c r="H1979" s="541"/>
      <c r="I1979" s="1047"/>
      <c r="J1979" s="537"/>
      <c r="L1979" s="1032"/>
      <c r="M1979" s="537"/>
      <c r="O1979" s="1048" t="s">
        <v>10414</v>
      </c>
      <c r="P1979" s="626" t="s">
        <v>16</v>
      </c>
      <c r="Q1979" s="526" t="s">
        <v>1678</v>
      </c>
      <c r="R1979" s="527">
        <v>0.7</v>
      </c>
      <c r="S1979" s="762"/>
      <c r="U1979" s="537"/>
      <c r="W1979" s="534" t="s">
        <v>1678</v>
      </c>
      <c r="X1979" s="766">
        <v>0.99099999999999999</v>
      </c>
      <c r="Y1979" s="534"/>
      <c r="Z1979" s="538"/>
      <c r="AA1979" s="531">
        <f>ROUND(ROUND(ROUND(ROUND(F1929*K1978,0)*N1975,0)*R1979,0)*X1979,0)</f>
        <v>487</v>
      </c>
      <c r="AB1979" s="539"/>
      <c r="AC1979" s="504"/>
    </row>
    <row r="1980" spans="1:29" ht="16.7" customHeight="1" x14ac:dyDescent="0.15">
      <c r="A1980" s="520">
        <v>22</v>
      </c>
      <c r="B1980" s="520" t="s">
        <v>18173</v>
      </c>
      <c r="C1980" s="521" t="s">
        <v>18174</v>
      </c>
      <c r="D1980" s="542"/>
      <c r="E1980" s="534"/>
      <c r="F1980" s="534"/>
      <c r="H1980" s="541"/>
      <c r="I1980" s="1044"/>
      <c r="J1980" s="544"/>
      <c r="K1980" s="725"/>
      <c r="L1980" s="967"/>
      <c r="M1980" s="544"/>
      <c r="N1980" s="548"/>
      <c r="O1980" s="979"/>
      <c r="P1980" s="626" t="s">
        <v>3833</v>
      </c>
      <c r="Q1980" s="526" t="s">
        <v>1678</v>
      </c>
      <c r="R1980" s="527">
        <v>0.5</v>
      </c>
      <c r="S1980" s="762"/>
      <c r="U1980" s="537"/>
      <c r="W1980" s="534"/>
      <c r="X1980" s="537"/>
      <c r="Y1980" s="534"/>
      <c r="Z1980" s="538"/>
      <c r="AA1980" s="531">
        <f>ROUND(ROUND(ROUND(ROUND(F1929*K1978,0)*N1975,0)*R1980,0)*X1979,0)</f>
        <v>348</v>
      </c>
      <c r="AB1980" s="539"/>
      <c r="AC1980" s="504"/>
    </row>
    <row r="1981" spans="1:29" ht="16.7" customHeight="1" x14ac:dyDescent="0.15">
      <c r="A1981" s="520">
        <v>22</v>
      </c>
      <c r="B1981" s="520" t="s">
        <v>18175</v>
      </c>
      <c r="C1981" s="521" t="s">
        <v>18176</v>
      </c>
      <c r="D1981" s="542"/>
      <c r="E1981" s="534"/>
      <c r="F1981" s="534"/>
      <c r="H1981" s="541"/>
      <c r="I1981" s="757"/>
      <c r="J1981" s="525"/>
      <c r="K1981" s="758"/>
      <c r="L1981" s="966" t="s">
        <v>14906</v>
      </c>
      <c r="M1981" s="525" t="s">
        <v>1678</v>
      </c>
      <c r="N1981" s="529">
        <v>0.5</v>
      </c>
      <c r="O1981" s="759"/>
      <c r="P1981" s="760"/>
      <c r="Q1981" s="526"/>
      <c r="R1981" s="527"/>
      <c r="S1981" s="762"/>
      <c r="U1981" s="537"/>
      <c r="W1981" s="534"/>
      <c r="X1981" s="537"/>
      <c r="Y1981" s="534"/>
      <c r="Z1981" s="538"/>
      <c r="AA1981" s="531">
        <f>ROUND(ROUND(F1929*N1981,0)*X1979,0)</f>
        <v>515</v>
      </c>
      <c r="AB1981" s="539"/>
      <c r="AC1981" s="504"/>
    </row>
    <row r="1982" spans="1:29" ht="16.7" customHeight="1" x14ac:dyDescent="0.15">
      <c r="A1982" s="520">
        <v>22</v>
      </c>
      <c r="B1982" s="520" t="s">
        <v>18177</v>
      </c>
      <c r="C1982" s="521" t="s">
        <v>18178</v>
      </c>
      <c r="D1982" s="542"/>
      <c r="E1982" s="534"/>
      <c r="F1982" s="534"/>
      <c r="H1982" s="541"/>
      <c r="J1982" s="537"/>
      <c r="K1982" s="742"/>
      <c r="L1982" s="1032"/>
      <c r="M1982" s="537"/>
      <c r="O1982" s="1048" t="s">
        <v>10414</v>
      </c>
      <c r="P1982" s="626" t="s">
        <v>16</v>
      </c>
      <c r="Q1982" s="526" t="s">
        <v>1678</v>
      </c>
      <c r="R1982" s="527">
        <v>0.7</v>
      </c>
      <c r="S1982" s="762"/>
      <c r="U1982" s="537"/>
      <c r="W1982" s="534"/>
      <c r="X1982" s="537"/>
      <c r="Y1982" s="534"/>
      <c r="Z1982" s="538"/>
      <c r="AA1982" s="531">
        <f>ROUND(ROUND(ROUND(F1929*N1981,0)*R1982,0)*X1979,0)</f>
        <v>361</v>
      </c>
      <c r="AB1982" s="539"/>
      <c r="AC1982" s="504"/>
    </row>
    <row r="1983" spans="1:29" ht="16.7" customHeight="1" x14ac:dyDescent="0.15">
      <c r="A1983" s="520">
        <v>22</v>
      </c>
      <c r="B1983" s="520" t="s">
        <v>18179</v>
      </c>
      <c r="C1983" s="521" t="s">
        <v>18180</v>
      </c>
      <c r="D1983" s="542"/>
      <c r="E1983" s="534"/>
      <c r="F1983" s="534"/>
      <c r="H1983" s="541"/>
      <c r="I1983" s="763"/>
      <c r="J1983" s="544"/>
      <c r="K1983" s="579"/>
      <c r="L1983" s="1032"/>
      <c r="M1983" s="537"/>
      <c r="O1983" s="979"/>
      <c r="P1983" s="626" t="s">
        <v>3833</v>
      </c>
      <c r="Q1983" s="526" t="s">
        <v>1678</v>
      </c>
      <c r="R1983" s="527">
        <v>0.5</v>
      </c>
      <c r="S1983" s="762"/>
      <c r="U1983" s="537"/>
      <c r="W1983" s="534"/>
      <c r="X1983" s="537"/>
      <c r="Y1983" s="534"/>
      <c r="Z1983" s="538"/>
      <c r="AA1983" s="531">
        <f>ROUND(ROUND(ROUND(F1929*N1981,0)*R1983,0)*X1979,0)</f>
        <v>258</v>
      </c>
      <c r="AB1983" s="539"/>
      <c r="AC1983" s="504"/>
    </row>
    <row r="1984" spans="1:29" ht="16.7" customHeight="1" x14ac:dyDescent="0.15">
      <c r="A1984" s="520">
        <v>22</v>
      </c>
      <c r="B1984" s="520" t="s">
        <v>18181</v>
      </c>
      <c r="C1984" s="521" t="s">
        <v>18182</v>
      </c>
      <c r="D1984" s="542"/>
      <c r="E1984" s="534"/>
      <c r="F1984" s="534"/>
      <c r="H1984" s="541"/>
      <c r="I1984" s="1049" t="s">
        <v>10418</v>
      </c>
      <c r="J1984" s="525" t="s">
        <v>1678</v>
      </c>
      <c r="K1984" s="718">
        <v>0.96499999999999997</v>
      </c>
      <c r="L1984" s="1032"/>
      <c r="M1984" s="537"/>
      <c r="O1984" s="759"/>
      <c r="P1984" s="760"/>
      <c r="Q1984" s="526"/>
      <c r="R1984" s="527"/>
      <c r="S1984" s="762"/>
      <c r="U1984" s="537"/>
      <c r="W1984" s="534"/>
      <c r="X1984" s="537"/>
      <c r="Y1984" s="534"/>
      <c r="Z1984" s="538"/>
      <c r="AA1984" s="531">
        <f>ROUND(ROUND(ROUND(ROUND(F1929*K1984,0)*N1981,0),0)*X1979,0)</f>
        <v>497</v>
      </c>
      <c r="AB1984" s="539"/>
      <c r="AC1984" s="504"/>
    </row>
    <row r="1985" spans="1:29" ht="16.7" customHeight="1" x14ac:dyDescent="0.15">
      <c r="A1985" s="520">
        <v>22</v>
      </c>
      <c r="B1985" s="520" t="s">
        <v>18183</v>
      </c>
      <c r="C1985" s="521" t="s">
        <v>18184</v>
      </c>
      <c r="D1985" s="542"/>
      <c r="E1985" s="534"/>
      <c r="F1985" s="534"/>
      <c r="H1985" s="541"/>
      <c r="I1985" s="1047"/>
      <c r="J1985" s="537"/>
      <c r="L1985" s="1032"/>
      <c r="M1985" s="537"/>
      <c r="O1985" s="1048" t="s">
        <v>10414</v>
      </c>
      <c r="P1985" s="626" t="s">
        <v>16</v>
      </c>
      <c r="Q1985" s="526" t="s">
        <v>1678</v>
      </c>
      <c r="R1985" s="527">
        <v>0.7</v>
      </c>
      <c r="S1985" s="762"/>
      <c r="U1985" s="537"/>
      <c r="W1985" s="534"/>
      <c r="X1985" s="537"/>
      <c r="Y1985" s="534"/>
      <c r="Z1985" s="538"/>
      <c r="AA1985" s="531">
        <f>ROUND(ROUND(ROUND(ROUND(F1929*K1984,0)*N1981,0)*R1985,0)*X1979,0)</f>
        <v>348</v>
      </c>
      <c r="AB1985" s="539"/>
      <c r="AC1985" s="504"/>
    </row>
    <row r="1986" spans="1:29" ht="16.7" customHeight="1" x14ac:dyDescent="0.15">
      <c r="A1986" s="520">
        <v>22</v>
      </c>
      <c r="B1986" s="520" t="s">
        <v>18185</v>
      </c>
      <c r="C1986" s="521" t="s">
        <v>18186</v>
      </c>
      <c r="D1986" s="542"/>
      <c r="E1986" s="534"/>
      <c r="F1986" s="534"/>
      <c r="H1986" s="541"/>
      <c r="I1986" s="1044"/>
      <c r="J1986" s="544"/>
      <c r="K1986" s="725"/>
      <c r="L1986" s="967"/>
      <c r="M1986" s="544"/>
      <c r="N1986" s="548"/>
      <c r="O1986" s="979"/>
      <c r="P1986" s="626" t="s">
        <v>3833</v>
      </c>
      <c r="Q1986" s="526" t="s">
        <v>1678</v>
      </c>
      <c r="R1986" s="527">
        <v>0.5</v>
      </c>
      <c r="S1986" s="764"/>
      <c r="T1986" s="763"/>
      <c r="U1986" s="544"/>
      <c r="V1986" s="548"/>
      <c r="W1986" s="534"/>
      <c r="X1986" s="537"/>
      <c r="Y1986" s="534"/>
      <c r="Z1986" s="538"/>
      <c r="AA1986" s="531">
        <f>ROUND(ROUND(ROUND(ROUND(F1929*K1984,0)*N1981,0)*R1986,0)*X1979,0)</f>
        <v>249</v>
      </c>
      <c r="AB1986" s="539"/>
      <c r="AC1986" s="504"/>
    </row>
    <row r="1987" spans="1:29" ht="16.7" customHeight="1" x14ac:dyDescent="0.15">
      <c r="A1987" s="520">
        <v>22</v>
      </c>
      <c r="B1987" s="520">
        <v>9805</v>
      </c>
      <c r="C1987" s="521" t="s">
        <v>18187</v>
      </c>
      <c r="D1987" s="542"/>
      <c r="E1987" s="534"/>
      <c r="F1987" s="534"/>
      <c r="H1987" s="541"/>
      <c r="I1987" s="757"/>
      <c r="J1987" s="525"/>
      <c r="K1987" s="758"/>
      <c r="L1987" s="1050" t="s">
        <v>14896</v>
      </c>
      <c r="M1987" s="525" t="s">
        <v>1678</v>
      </c>
      <c r="N1987" s="529">
        <v>0.7</v>
      </c>
      <c r="O1987" s="759"/>
      <c r="P1987" s="760"/>
      <c r="Q1987" s="526"/>
      <c r="R1987" s="527"/>
      <c r="S1987" s="1054" t="s">
        <v>10423</v>
      </c>
      <c r="T1987" s="968" t="s">
        <v>12821</v>
      </c>
      <c r="U1987" s="525" t="s">
        <v>1678</v>
      </c>
      <c r="V1987" s="529">
        <v>0.5</v>
      </c>
      <c r="W1987" s="534"/>
      <c r="X1987" s="537"/>
      <c r="Y1987" s="534"/>
      <c r="Z1987" s="538"/>
      <c r="AA1987" s="531">
        <f>ROUND(ROUND(ROUND(F1929*N1987,0)*V1987,0)*X1979,0)</f>
        <v>361</v>
      </c>
      <c r="AB1987" s="539"/>
      <c r="AC1987" s="504"/>
    </row>
    <row r="1988" spans="1:29" ht="16.7" customHeight="1" x14ac:dyDescent="0.15">
      <c r="A1988" s="520">
        <v>22</v>
      </c>
      <c r="B1988" s="520">
        <v>9806</v>
      </c>
      <c r="C1988" s="521" t="s">
        <v>18188</v>
      </c>
      <c r="D1988" s="542"/>
      <c r="E1988" s="534"/>
      <c r="F1988" s="534"/>
      <c r="H1988" s="541"/>
      <c r="J1988" s="537"/>
      <c r="K1988" s="742"/>
      <c r="L1988" s="1032"/>
      <c r="M1988" s="537"/>
      <c r="O1988" s="1048" t="s">
        <v>10414</v>
      </c>
      <c r="P1988" s="626" t="s">
        <v>16</v>
      </c>
      <c r="Q1988" s="526" t="s">
        <v>1678</v>
      </c>
      <c r="R1988" s="527">
        <v>0.7</v>
      </c>
      <c r="S1988" s="1051"/>
      <c r="T1988" s="1032"/>
      <c r="U1988" s="537"/>
      <c r="W1988" s="534"/>
      <c r="X1988" s="537"/>
      <c r="Y1988" s="534"/>
      <c r="Z1988" s="538"/>
      <c r="AA1988" s="531">
        <f>ROUND(ROUND(ROUND(ROUND(F1929*N1987,0)*R1988,0)*V1987,0)*X1979,0)</f>
        <v>253</v>
      </c>
      <c r="AB1988" s="539"/>
      <c r="AC1988" s="504"/>
    </row>
    <row r="1989" spans="1:29" ht="16.7" customHeight="1" x14ac:dyDescent="0.15">
      <c r="A1989" s="520">
        <v>22</v>
      </c>
      <c r="B1989" s="520" t="s">
        <v>18189</v>
      </c>
      <c r="C1989" s="521" t="s">
        <v>18190</v>
      </c>
      <c r="D1989" s="542"/>
      <c r="E1989" s="534"/>
      <c r="F1989" s="534"/>
      <c r="H1989" s="541"/>
      <c r="I1989" s="763"/>
      <c r="J1989" s="544"/>
      <c r="K1989" s="579"/>
      <c r="L1989" s="1032"/>
      <c r="M1989" s="537"/>
      <c r="O1989" s="979"/>
      <c r="P1989" s="626" t="s">
        <v>3833</v>
      </c>
      <c r="Q1989" s="526" t="s">
        <v>1678</v>
      </c>
      <c r="R1989" s="527">
        <v>0.5</v>
      </c>
      <c r="S1989" s="1051"/>
      <c r="T1989" s="1032"/>
      <c r="U1989" s="537"/>
      <c r="W1989" s="534"/>
      <c r="X1989" s="537"/>
      <c r="Y1989" s="534"/>
      <c r="Z1989" s="538"/>
      <c r="AA1989" s="531">
        <f>ROUND(ROUND(ROUND(ROUND(F1929*N1987,0)*R1989,0)*V1987,0)*X1979,0)</f>
        <v>180</v>
      </c>
      <c r="AB1989" s="539"/>
      <c r="AC1989" s="504"/>
    </row>
    <row r="1990" spans="1:29" ht="16.7" customHeight="1" x14ac:dyDescent="0.15">
      <c r="A1990" s="520">
        <v>22</v>
      </c>
      <c r="B1990" s="520">
        <v>9807</v>
      </c>
      <c r="C1990" s="521" t="s">
        <v>18191</v>
      </c>
      <c r="D1990" s="542"/>
      <c r="E1990" s="534"/>
      <c r="F1990" s="534"/>
      <c r="H1990" s="541"/>
      <c r="I1990" s="1049" t="s">
        <v>10418</v>
      </c>
      <c r="J1990" s="525" t="s">
        <v>1678</v>
      </c>
      <c r="K1990" s="718">
        <v>0.96499999999999997</v>
      </c>
      <c r="L1990" s="1032"/>
      <c r="M1990" s="537"/>
      <c r="O1990" s="759"/>
      <c r="P1990" s="760"/>
      <c r="Q1990" s="526"/>
      <c r="R1990" s="527"/>
      <c r="S1990" s="1051"/>
      <c r="T1990" s="1032"/>
      <c r="U1990" s="537"/>
      <c r="W1990" s="534"/>
      <c r="X1990" s="537"/>
      <c r="Y1990" s="534"/>
      <c r="Z1990" s="538"/>
      <c r="AA1990" s="531">
        <f>ROUND(ROUND(ROUND(ROUND(ROUND(F1929*K1990,0)*N1987,0)*V1987,0),0)*X1979,0)</f>
        <v>348</v>
      </c>
      <c r="AB1990" s="539"/>
      <c r="AC1990" s="504"/>
    </row>
    <row r="1991" spans="1:29" ht="16.7" customHeight="1" x14ac:dyDescent="0.15">
      <c r="A1991" s="520">
        <v>22</v>
      </c>
      <c r="B1991" s="520">
        <v>9808</v>
      </c>
      <c r="C1991" s="521" t="s">
        <v>18192</v>
      </c>
      <c r="D1991" s="542"/>
      <c r="E1991" s="534"/>
      <c r="F1991" s="534"/>
      <c r="H1991" s="541"/>
      <c r="I1991" s="1047"/>
      <c r="J1991" s="537"/>
      <c r="L1991" s="1032"/>
      <c r="M1991" s="537"/>
      <c r="O1991" s="1048" t="s">
        <v>10414</v>
      </c>
      <c r="P1991" s="626" t="s">
        <v>16</v>
      </c>
      <c r="Q1991" s="526" t="s">
        <v>1678</v>
      </c>
      <c r="R1991" s="527">
        <v>0.7</v>
      </c>
      <c r="S1991" s="1051"/>
      <c r="T1991" s="1032"/>
      <c r="U1991" s="537"/>
      <c r="W1991" s="534"/>
      <c r="X1991" s="537"/>
      <c r="Y1991" s="534"/>
      <c r="Z1991" s="538"/>
      <c r="AA1991" s="531">
        <f>ROUND(ROUND(ROUND(ROUND(ROUND(ROUND(F1929*K1990,0)*N1987,0)*R1991,0)*V1987,0),0)*X1979,0)</f>
        <v>244</v>
      </c>
      <c r="AB1991" s="539"/>
      <c r="AC1991" s="504"/>
    </row>
    <row r="1992" spans="1:29" ht="16.7" customHeight="1" x14ac:dyDescent="0.15">
      <c r="A1992" s="520">
        <v>22</v>
      </c>
      <c r="B1992" s="520" t="s">
        <v>18193</v>
      </c>
      <c r="C1992" s="521" t="s">
        <v>18194</v>
      </c>
      <c r="D1992" s="542"/>
      <c r="E1992" s="534"/>
      <c r="F1992" s="534"/>
      <c r="H1992" s="541"/>
      <c r="I1992" s="1044"/>
      <c r="J1992" s="544"/>
      <c r="K1992" s="725"/>
      <c r="L1992" s="967"/>
      <c r="M1992" s="544"/>
      <c r="N1992" s="548"/>
      <c r="O1992" s="979"/>
      <c r="P1992" s="626" t="s">
        <v>3833</v>
      </c>
      <c r="Q1992" s="526" t="s">
        <v>1678</v>
      </c>
      <c r="R1992" s="527">
        <v>0.5</v>
      </c>
      <c r="S1992" s="1051"/>
      <c r="T1992" s="1032"/>
      <c r="U1992" s="537"/>
      <c r="W1992" s="534"/>
      <c r="X1992" s="537"/>
      <c r="Y1992" s="534"/>
      <c r="Z1992" s="538"/>
      <c r="AA1992" s="531">
        <f>ROUND(ROUND(ROUND(ROUND(ROUND(ROUND(F1929*K1990,0)*N1987,0)*R1992,0)*V1987,0),0)*X1979,0)</f>
        <v>174</v>
      </c>
      <c r="AB1992" s="539"/>
      <c r="AC1992" s="504"/>
    </row>
    <row r="1993" spans="1:29" ht="16.7" customHeight="1" x14ac:dyDescent="0.15">
      <c r="A1993" s="520">
        <v>22</v>
      </c>
      <c r="B1993" s="520" t="s">
        <v>18195</v>
      </c>
      <c r="C1993" s="521" t="s">
        <v>18196</v>
      </c>
      <c r="D1993" s="542"/>
      <c r="E1993" s="534"/>
      <c r="F1993" s="534"/>
      <c r="H1993" s="541"/>
      <c r="I1993" s="757"/>
      <c r="J1993" s="525"/>
      <c r="K1993" s="758"/>
      <c r="L1993" s="966" t="s">
        <v>14906</v>
      </c>
      <c r="M1993" s="525" t="s">
        <v>1678</v>
      </c>
      <c r="N1993" s="529">
        <v>0.5</v>
      </c>
      <c r="O1993" s="759"/>
      <c r="P1993" s="760"/>
      <c r="Q1993" s="526"/>
      <c r="R1993" s="527"/>
      <c r="S1993" s="1051"/>
      <c r="T1993" s="1032"/>
      <c r="U1993" s="537"/>
      <c r="W1993" s="534"/>
      <c r="X1993" s="537"/>
      <c r="Y1993" s="534"/>
      <c r="Z1993" s="538"/>
      <c r="AA1993" s="531">
        <f>ROUND(ROUND(ROUND(F1929*N1993,0)*V1987,0)*X1979,0)</f>
        <v>258</v>
      </c>
      <c r="AB1993" s="539"/>
      <c r="AC1993" s="504"/>
    </row>
    <row r="1994" spans="1:29" ht="16.7" customHeight="1" x14ac:dyDescent="0.15">
      <c r="A1994" s="520">
        <v>22</v>
      </c>
      <c r="B1994" s="520" t="s">
        <v>18197</v>
      </c>
      <c r="C1994" s="521" t="s">
        <v>18198</v>
      </c>
      <c r="D1994" s="542"/>
      <c r="E1994" s="534"/>
      <c r="F1994" s="534"/>
      <c r="H1994" s="541"/>
      <c r="J1994" s="537"/>
      <c r="K1994" s="742"/>
      <c r="L1994" s="1032"/>
      <c r="M1994" s="537"/>
      <c r="O1994" s="1048" t="s">
        <v>10414</v>
      </c>
      <c r="P1994" s="626" t="s">
        <v>16</v>
      </c>
      <c r="Q1994" s="526" t="s">
        <v>1678</v>
      </c>
      <c r="R1994" s="527">
        <v>0.7</v>
      </c>
      <c r="S1994" s="1051"/>
      <c r="T1994" s="1032"/>
      <c r="U1994" s="537"/>
      <c r="W1994" s="534"/>
      <c r="X1994" s="537"/>
      <c r="Y1994" s="534"/>
      <c r="Z1994" s="538"/>
      <c r="AA1994" s="531">
        <f>ROUND(ROUND(ROUND(ROUND(F1929*N1993,0)*R1994,0)*V1987,0)*X1979,0)</f>
        <v>180</v>
      </c>
      <c r="AB1994" s="539"/>
      <c r="AC1994" s="504"/>
    </row>
    <row r="1995" spans="1:29" ht="16.7" customHeight="1" x14ac:dyDescent="0.15">
      <c r="A1995" s="520">
        <v>22</v>
      </c>
      <c r="B1995" s="520" t="s">
        <v>18199</v>
      </c>
      <c r="C1995" s="521" t="s">
        <v>18200</v>
      </c>
      <c r="D1995" s="542"/>
      <c r="E1995" s="534"/>
      <c r="F1995" s="534"/>
      <c r="H1995" s="541"/>
      <c r="I1995" s="763"/>
      <c r="J1995" s="544"/>
      <c r="K1995" s="579"/>
      <c r="L1995" s="1032"/>
      <c r="M1995" s="537"/>
      <c r="O1995" s="979"/>
      <c r="P1995" s="626" t="s">
        <v>3833</v>
      </c>
      <c r="Q1995" s="526" t="s">
        <v>1678</v>
      </c>
      <c r="R1995" s="527">
        <v>0.5</v>
      </c>
      <c r="S1995" s="1051"/>
      <c r="T1995" s="1032"/>
      <c r="U1995" s="537"/>
      <c r="W1995" s="534"/>
      <c r="X1995" s="537"/>
      <c r="Y1995" s="534"/>
      <c r="Z1995" s="538"/>
      <c r="AA1995" s="531">
        <f>ROUND(ROUND(ROUND(ROUND(F1929*N1993,0)*R1995,0)*V1987,0)*X1979,0)</f>
        <v>129</v>
      </c>
      <c r="AB1995" s="539"/>
      <c r="AC1995" s="504"/>
    </row>
    <row r="1996" spans="1:29" ht="16.7" customHeight="1" x14ac:dyDescent="0.15">
      <c r="A1996" s="520">
        <v>22</v>
      </c>
      <c r="B1996" s="520" t="s">
        <v>18201</v>
      </c>
      <c r="C1996" s="521" t="s">
        <v>18202</v>
      </c>
      <c r="D1996" s="542"/>
      <c r="E1996" s="534"/>
      <c r="F1996" s="534"/>
      <c r="H1996" s="541"/>
      <c r="I1996" s="1049" t="s">
        <v>10418</v>
      </c>
      <c r="J1996" s="525" t="s">
        <v>1678</v>
      </c>
      <c r="K1996" s="718">
        <v>0.96499999999999997</v>
      </c>
      <c r="L1996" s="1032"/>
      <c r="M1996" s="537"/>
      <c r="O1996" s="759"/>
      <c r="P1996" s="760"/>
      <c r="Q1996" s="526"/>
      <c r="R1996" s="527"/>
      <c r="S1996" s="1051"/>
      <c r="T1996" s="1032"/>
      <c r="U1996" s="537"/>
      <c r="W1996" s="534"/>
      <c r="X1996" s="537"/>
      <c r="Y1996" s="534"/>
      <c r="Z1996" s="538"/>
      <c r="AA1996" s="531">
        <f>ROUND(ROUND(ROUND(ROUND(ROUND(F1929*K1996,0)*N1993,0),0)*V1987,0)*X1979,0)</f>
        <v>249</v>
      </c>
      <c r="AB1996" s="539"/>
      <c r="AC1996" s="504"/>
    </row>
    <row r="1997" spans="1:29" ht="16.7" customHeight="1" x14ac:dyDescent="0.15">
      <c r="A1997" s="520">
        <v>22</v>
      </c>
      <c r="B1997" s="520" t="s">
        <v>18203</v>
      </c>
      <c r="C1997" s="521" t="s">
        <v>18204</v>
      </c>
      <c r="D1997" s="542"/>
      <c r="E1997" s="534"/>
      <c r="F1997" s="534"/>
      <c r="H1997" s="541"/>
      <c r="I1997" s="1047"/>
      <c r="J1997" s="537"/>
      <c r="L1997" s="1032"/>
      <c r="M1997" s="537"/>
      <c r="O1997" s="1048" t="s">
        <v>10414</v>
      </c>
      <c r="P1997" s="626" t="s">
        <v>16</v>
      </c>
      <c r="Q1997" s="526" t="s">
        <v>1678</v>
      </c>
      <c r="R1997" s="527">
        <v>0.7</v>
      </c>
      <c r="S1997" s="1051"/>
      <c r="T1997" s="1032"/>
      <c r="U1997" s="537"/>
      <c r="W1997" s="534"/>
      <c r="X1997" s="537"/>
      <c r="Y1997" s="534"/>
      <c r="Z1997" s="538"/>
      <c r="AA1997" s="531">
        <f>ROUND(ROUND(ROUND(ROUND(ROUND(F1929*K1996,0)*N1993,0)*R1997,0)*V1987,0)*X1979,0)</f>
        <v>174</v>
      </c>
      <c r="AB1997" s="539"/>
      <c r="AC1997" s="504"/>
    </row>
    <row r="1998" spans="1:29" ht="16.7" customHeight="1" x14ac:dyDescent="0.15">
      <c r="A1998" s="520">
        <v>22</v>
      </c>
      <c r="B1998" s="520" t="s">
        <v>18205</v>
      </c>
      <c r="C1998" s="521" t="s">
        <v>18206</v>
      </c>
      <c r="D1998" s="542"/>
      <c r="E1998" s="534"/>
      <c r="F1998" s="534"/>
      <c r="H1998" s="541"/>
      <c r="I1998" s="1044"/>
      <c r="J1998" s="544"/>
      <c r="K1998" s="725"/>
      <c r="L1998" s="967"/>
      <c r="M1998" s="544"/>
      <c r="N1998" s="548"/>
      <c r="O1998" s="979"/>
      <c r="P1998" s="626" t="s">
        <v>3833</v>
      </c>
      <c r="Q1998" s="526" t="s">
        <v>1678</v>
      </c>
      <c r="R1998" s="527">
        <v>0.5</v>
      </c>
      <c r="S1998" s="1051"/>
      <c r="T1998" s="967"/>
      <c r="U1998" s="544"/>
      <c r="V1998" s="548"/>
      <c r="W1998" s="534"/>
      <c r="X1998" s="537"/>
      <c r="Y1998" s="534"/>
      <c r="Z1998" s="538"/>
      <c r="AA1998" s="531">
        <f>ROUND(ROUND(ROUND(ROUND(ROUND(F1929*K1996,0)*N1993,0)*R1998,0)*V1987,0)*X1979,0)</f>
        <v>125</v>
      </c>
      <c r="AB1998" s="539"/>
      <c r="AC1998" s="504"/>
    </row>
    <row r="1999" spans="1:29" ht="16.7" customHeight="1" x14ac:dyDescent="0.15">
      <c r="A1999" s="520">
        <v>22</v>
      </c>
      <c r="B1999" s="520">
        <v>9809</v>
      </c>
      <c r="C1999" s="521" t="s">
        <v>18207</v>
      </c>
      <c r="D1999" s="542"/>
      <c r="E1999" s="534"/>
      <c r="F1999" s="534"/>
      <c r="H1999" s="541"/>
      <c r="I1999" s="757"/>
      <c r="J1999" s="525"/>
      <c r="K1999" s="758"/>
      <c r="L1999" s="1050" t="s">
        <v>14896</v>
      </c>
      <c r="M1999" s="525" t="s">
        <v>1678</v>
      </c>
      <c r="N1999" s="529">
        <v>0.7</v>
      </c>
      <c r="O1999" s="759"/>
      <c r="P1999" s="760"/>
      <c r="Q1999" s="526"/>
      <c r="R1999" s="527"/>
      <c r="S1999" s="1051"/>
      <c r="T1999" s="968" t="s">
        <v>12830</v>
      </c>
      <c r="U1999" s="525" t="s">
        <v>1678</v>
      </c>
      <c r="V1999" s="529">
        <v>0.7</v>
      </c>
      <c r="W1999" s="534"/>
      <c r="X1999" s="537"/>
      <c r="Y1999" s="534"/>
      <c r="Z1999" s="538"/>
      <c r="AA1999" s="531">
        <f>ROUND(ROUND(ROUND(F1929*N1999,0)*V1999,0)*X1979,0)</f>
        <v>504</v>
      </c>
      <c r="AB1999" s="539"/>
      <c r="AC1999" s="504"/>
    </row>
    <row r="2000" spans="1:29" ht="16.7" customHeight="1" x14ac:dyDescent="0.15">
      <c r="A2000" s="520">
        <v>22</v>
      </c>
      <c r="B2000" s="520">
        <v>9810</v>
      </c>
      <c r="C2000" s="521" t="s">
        <v>18208</v>
      </c>
      <c r="D2000" s="542"/>
      <c r="E2000" s="534"/>
      <c r="F2000" s="534"/>
      <c r="H2000" s="541"/>
      <c r="J2000" s="537"/>
      <c r="K2000" s="742"/>
      <c r="L2000" s="1032"/>
      <c r="M2000" s="537"/>
      <c r="O2000" s="1048" t="s">
        <v>10414</v>
      </c>
      <c r="P2000" s="626" t="s">
        <v>16</v>
      </c>
      <c r="Q2000" s="526" t="s">
        <v>1678</v>
      </c>
      <c r="R2000" s="527">
        <v>0.7</v>
      </c>
      <c r="S2000" s="1051"/>
      <c r="T2000" s="1032"/>
      <c r="U2000" s="537"/>
      <c r="W2000" s="534"/>
      <c r="X2000" s="537"/>
      <c r="Y2000" s="534"/>
      <c r="Z2000" s="538"/>
      <c r="AA2000" s="531">
        <f>ROUND(ROUND(ROUND(ROUND(F1929*N1999,0)*R2000,0)*V1999,0)*X1979,0)</f>
        <v>353</v>
      </c>
      <c r="AB2000" s="539"/>
      <c r="AC2000" s="504"/>
    </row>
    <row r="2001" spans="1:29" ht="16.7" customHeight="1" x14ac:dyDescent="0.15">
      <c r="A2001" s="520">
        <v>22</v>
      </c>
      <c r="B2001" s="520" t="s">
        <v>18209</v>
      </c>
      <c r="C2001" s="521" t="s">
        <v>18210</v>
      </c>
      <c r="D2001" s="542"/>
      <c r="E2001" s="534"/>
      <c r="F2001" s="534"/>
      <c r="H2001" s="541"/>
      <c r="I2001" s="763"/>
      <c r="J2001" s="544"/>
      <c r="K2001" s="579"/>
      <c r="L2001" s="1032"/>
      <c r="M2001" s="537"/>
      <c r="O2001" s="979"/>
      <c r="P2001" s="626" t="s">
        <v>3833</v>
      </c>
      <c r="Q2001" s="526" t="s">
        <v>1678</v>
      </c>
      <c r="R2001" s="527">
        <v>0.5</v>
      </c>
      <c r="S2001" s="1051"/>
      <c r="T2001" s="1032"/>
      <c r="U2001" s="537"/>
      <c r="W2001" s="534"/>
      <c r="X2001" s="537"/>
      <c r="Y2001" s="534"/>
      <c r="Z2001" s="538"/>
      <c r="AA2001" s="531">
        <f>ROUND(ROUND(ROUND(ROUND(F1929*N1999,0)*R2001,0)*V1999,0)*X1979,0)</f>
        <v>253</v>
      </c>
      <c r="AB2001" s="539"/>
      <c r="AC2001" s="504"/>
    </row>
    <row r="2002" spans="1:29" ht="16.7" customHeight="1" x14ac:dyDescent="0.15">
      <c r="A2002" s="520">
        <v>22</v>
      </c>
      <c r="B2002" s="520">
        <v>9043</v>
      </c>
      <c r="C2002" s="521" t="s">
        <v>18211</v>
      </c>
      <c r="D2002" s="542"/>
      <c r="E2002" s="534"/>
      <c r="F2002" s="534"/>
      <c r="H2002" s="541"/>
      <c r="I2002" s="1049" t="s">
        <v>10418</v>
      </c>
      <c r="J2002" s="525" t="s">
        <v>1678</v>
      </c>
      <c r="K2002" s="718">
        <v>0.96499999999999997</v>
      </c>
      <c r="L2002" s="1032"/>
      <c r="M2002" s="537"/>
      <c r="O2002" s="759"/>
      <c r="P2002" s="760"/>
      <c r="Q2002" s="526"/>
      <c r="R2002" s="527"/>
      <c r="S2002" s="1051"/>
      <c r="T2002" s="1032"/>
      <c r="U2002" s="537"/>
      <c r="W2002" s="534"/>
      <c r="X2002" s="537"/>
      <c r="Y2002" s="534"/>
      <c r="Z2002" s="538"/>
      <c r="AA2002" s="531">
        <f>ROUND(ROUND(ROUND(ROUND(ROUND(F1929*K2002,0)*N1999,0)*V1999,0),0)*X1979,0)</f>
        <v>487</v>
      </c>
      <c r="AB2002" s="539"/>
      <c r="AC2002" s="504"/>
    </row>
    <row r="2003" spans="1:29" ht="16.7" customHeight="1" x14ac:dyDescent="0.15">
      <c r="A2003" s="520">
        <v>22</v>
      </c>
      <c r="B2003" s="520">
        <v>9044</v>
      </c>
      <c r="C2003" s="521" t="s">
        <v>18212</v>
      </c>
      <c r="D2003" s="542"/>
      <c r="E2003" s="534"/>
      <c r="F2003" s="534"/>
      <c r="H2003" s="541"/>
      <c r="I2003" s="1047"/>
      <c r="J2003" s="537"/>
      <c r="L2003" s="1032"/>
      <c r="M2003" s="537"/>
      <c r="O2003" s="1048" t="s">
        <v>10414</v>
      </c>
      <c r="P2003" s="626" t="s">
        <v>16</v>
      </c>
      <c r="Q2003" s="526" t="s">
        <v>1678</v>
      </c>
      <c r="R2003" s="527">
        <v>0.7</v>
      </c>
      <c r="S2003" s="1051"/>
      <c r="T2003" s="1032"/>
      <c r="U2003" s="537"/>
      <c r="W2003" s="534"/>
      <c r="X2003" s="537"/>
      <c r="Y2003" s="534"/>
      <c r="Z2003" s="538"/>
      <c r="AA2003" s="531">
        <f>ROUND(ROUND(ROUND(ROUND(ROUND(ROUND(F1929*K2002,0)*N1999,0)*R2003,0)*V1999,0),0)*X1979,0)</f>
        <v>341</v>
      </c>
      <c r="AB2003" s="539"/>
      <c r="AC2003" s="504"/>
    </row>
    <row r="2004" spans="1:29" ht="16.7" customHeight="1" x14ac:dyDescent="0.15">
      <c r="A2004" s="520">
        <v>22</v>
      </c>
      <c r="B2004" s="520" t="s">
        <v>18213</v>
      </c>
      <c r="C2004" s="521" t="s">
        <v>18214</v>
      </c>
      <c r="D2004" s="542"/>
      <c r="E2004" s="534"/>
      <c r="F2004" s="534"/>
      <c r="H2004" s="541"/>
      <c r="I2004" s="1044"/>
      <c r="J2004" s="544"/>
      <c r="K2004" s="725"/>
      <c r="L2004" s="967"/>
      <c r="M2004" s="544"/>
      <c r="N2004" s="548"/>
      <c r="O2004" s="979"/>
      <c r="P2004" s="626" t="s">
        <v>3833</v>
      </c>
      <c r="Q2004" s="526" t="s">
        <v>1678</v>
      </c>
      <c r="R2004" s="527">
        <v>0.5</v>
      </c>
      <c r="S2004" s="1051"/>
      <c r="T2004" s="1032"/>
      <c r="U2004" s="537"/>
      <c r="W2004" s="534"/>
      <c r="X2004" s="537"/>
      <c r="Y2004" s="534"/>
      <c r="Z2004" s="538"/>
      <c r="AA2004" s="531">
        <f>ROUND(ROUND(ROUND(ROUND(ROUND(ROUND(F1929*K2002,0)*N1999,0)*R2004,0)*V1999,0),0)*X1979,0)</f>
        <v>244</v>
      </c>
      <c r="AB2004" s="539"/>
      <c r="AC2004" s="504"/>
    </row>
    <row r="2005" spans="1:29" ht="16.7" customHeight="1" x14ac:dyDescent="0.15">
      <c r="A2005" s="520">
        <v>22</v>
      </c>
      <c r="B2005" s="520" t="s">
        <v>18215</v>
      </c>
      <c r="C2005" s="521" t="s">
        <v>18216</v>
      </c>
      <c r="D2005" s="542"/>
      <c r="E2005" s="534"/>
      <c r="F2005" s="534"/>
      <c r="H2005" s="541"/>
      <c r="I2005" s="757"/>
      <c r="J2005" s="525"/>
      <c r="K2005" s="758"/>
      <c r="L2005" s="966" t="s">
        <v>14906</v>
      </c>
      <c r="M2005" s="525" t="s">
        <v>1678</v>
      </c>
      <c r="N2005" s="529">
        <v>0.5</v>
      </c>
      <c r="O2005" s="759"/>
      <c r="P2005" s="760"/>
      <c r="Q2005" s="526"/>
      <c r="R2005" s="527"/>
      <c r="S2005" s="1051"/>
      <c r="T2005" s="1032"/>
      <c r="U2005" s="537"/>
      <c r="W2005" s="534"/>
      <c r="X2005" s="537"/>
      <c r="Y2005" s="534"/>
      <c r="Z2005" s="538"/>
      <c r="AA2005" s="531">
        <f>ROUND(ROUND(ROUND(F1929*N2005,0)*V1999,0)*X1979,0)</f>
        <v>361</v>
      </c>
      <c r="AB2005" s="539"/>
      <c r="AC2005" s="504"/>
    </row>
    <row r="2006" spans="1:29" ht="16.7" customHeight="1" x14ac:dyDescent="0.15">
      <c r="A2006" s="520">
        <v>22</v>
      </c>
      <c r="B2006" s="520" t="s">
        <v>18217</v>
      </c>
      <c r="C2006" s="521" t="s">
        <v>18218</v>
      </c>
      <c r="D2006" s="542"/>
      <c r="E2006" s="534"/>
      <c r="F2006" s="534"/>
      <c r="H2006" s="541"/>
      <c r="J2006" s="537"/>
      <c r="K2006" s="742"/>
      <c r="L2006" s="1032"/>
      <c r="M2006" s="537"/>
      <c r="O2006" s="1048" t="s">
        <v>10414</v>
      </c>
      <c r="P2006" s="626" t="s">
        <v>16</v>
      </c>
      <c r="Q2006" s="526" t="s">
        <v>1678</v>
      </c>
      <c r="R2006" s="527">
        <v>0.7</v>
      </c>
      <c r="S2006" s="1051"/>
      <c r="T2006" s="1032"/>
      <c r="U2006" s="537"/>
      <c r="W2006" s="534"/>
      <c r="X2006" s="537"/>
      <c r="Y2006" s="534"/>
      <c r="Z2006" s="538"/>
      <c r="AA2006" s="531">
        <f>ROUND(ROUND(ROUND(ROUND(F1929*N2005,0)*R2006,0)*V1999,0)*X1979,0)</f>
        <v>253</v>
      </c>
      <c r="AB2006" s="539"/>
      <c r="AC2006" s="504"/>
    </row>
    <row r="2007" spans="1:29" ht="16.7" customHeight="1" x14ac:dyDescent="0.15">
      <c r="A2007" s="520">
        <v>22</v>
      </c>
      <c r="B2007" s="520" t="s">
        <v>18219</v>
      </c>
      <c r="C2007" s="521" t="s">
        <v>18220</v>
      </c>
      <c r="D2007" s="542"/>
      <c r="E2007" s="534"/>
      <c r="F2007" s="534"/>
      <c r="H2007" s="541"/>
      <c r="I2007" s="763"/>
      <c r="J2007" s="544"/>
      <c r="K2007" s="579"/>
      <c r="L2007" s="1032"/>
      <c r="M2007" s="537"/>
      <c r="O2007" s="979"/>
      <c r="P2007" s="626" t="s">
        <v>3833</v>
      </c>
      <c r="Q2007" s="526" t="s">
        <v>1678</v>
      </c>
      <c r="R2007" s="527">
        <v>0.5</v>
      </c>
      <c r="S2007" s="1051"/>
      <c r="T2007" s="1032"/>
      <c r="U2007" s="537"/>
      <c r="W2007" s="534"/>
      <c r="X2007" s="537"/>
      <c r="Y2007" s="534"/>
      <c r="Z2007" s="538"/>
      <c r="AA2007" s="531">
        <f>ROUND(ROUND(ROUND(ROUND(F1929*N2005,0)*R2007,0)*V1999,0)*X1979,0)</f>
        <v>180</v>
      </c>
      <c r="AB2007" s="539"/>
      <c r="AC2007" s="504"/>
    </row>
    <row r="2008" spans="1:29" ht="16.7" customHeight="1" x14ac:dyDescent="0.15">
      <c r="A2008" s="520">
        <v>22</v>
      </c>
      <c r="B2008" s="520" t="s">
        <v>18221</v>
      </c>
      <c r="C2008" s="521" t="s">
        <v>18222</v>
      </c>
      <c r="D2008" s="542"/>
      <c r="E2008" s="534"/>
      <c r="F2008" s="534"/>
      <c r="H2008" s="541"/>
      <c r="I2008" s="1049" t="s">
        <v>10418</v>
      </c>
      <c r="J2008" s="525" t="s">
        <v>1678</v>
      </c>
      <c r="K2008" s="718">
        <v>0.96499999999999997</v>
      </c>
      <c r="L2008" s="1032"/>
      <c r="M2008" s="537"/>
      <c r="O2008" s="759"/>
      <c r="P2008" s="760"/>
      <c r="Q2008" s="526"/>
      <c r="R2008" s="527"/>
      <c r="S2008" s="1051"/>
      <c r="T2008" s="1032"/>
      <c r="U2008" s="537"/>
      <c r="W2008" s="534"/>
      <c r="X2008" s="537"/>
      <c r="Y2008" s="534"/>
      <c r="Z2008" s="538"/>
      <c r="AA2008" s="531">
        <f>ROUND(ROUND(ROUND(ROUND(ROUND(F1929*K2008,0)*N2005,0),0)*V1999,0)*X1979,0)</f>
        <v>348</v>
      </c>
      <c r="AB2008" s="539"/>
      <c r="AC2008" s="504"/>
    </row>
    <row r="2009" spans="1:29" ht="16.7" customHeight="1" x14ac:dyDescent="0.15">
      <c r="A2009" s="520">
        <v>22</v>
      </c>
      <c r="B2009" s="520" t="s">
        <v>18223</v>
      </c>
      <c r="C2009" s="521" t="s">
        <v>18224</v>
      </c>
      <c r="D2009" s="542"/>
      <c r="E2009" s="534"/>
      <c r="F2009" s="534"/>
      <c r="H2009" s="541"/>
      <c r="I2009" s="1047"/>
      <c r="J2009" s="537"/>
      <c r="L2009" s="1032"/>
      <c r="M2009" s="537"/>
      <c r="O2009" s="1048" t="s">
        <v>10414</v>
      </c>
      <c r="P2009" s="626" t="s">
        <v>16</v>
      </c>
      <c r="Q2009" s="526" t="s">
        <v>1678</v>
      </c>
      <c r="R2009" s="527">
        <v>0.7</v>
      </c>
      <c r="S2009" s="1051"/>
      <c r="T2009" s="1032"/>
      <c r="U2009" s="537"/>
      <c r="W2009" s="534"/>
      <c r="X2009" s="537"/>
      <c r="Y2009" s="534"/>
      <c r="Z2009" s="538"/>
      <c r="AA2009" s="531">
        <f>ROUND(ROUND(ROUND(ROUND(ROUND(F1929*K2008,0)*N2005,0)*R2009,0)*V1999,0)*X1979,0)</f>
        <v>244</v>
      </c>
      <c r="AB2009" s="539"/>
      <c r="AC2009" s="504"/>
    </row>
    <row r="2010" spans="1:29" ht="16.7" customHeight="1" x14ac:dyDescent="0.15">
      <c r="A2010" s="520">
        <v>22</v>
      </c>
      <c r="B2010" s="520" t="s">
        <v>18225</v>
      </c>
      <c r="C2010" s="521" t="s">
        <v>18226</v>
      </c>
      <c r="D2010" s="542"/>
      <c r="E2010" s="534"/>
      <c r="F2010" s="534"/>
      <c r="H2010" s="541"/>
      <c r="I2010" s="1044"/>
      <c r="J2010" s="544"/>
      <c r="K2010" s="725"/>
      <c r="L2010" s="967"/>
      <c r="M2010" s="544"/>
      <c r="N2010" s="548"/>
      <c r="O2010" s="979"/>
      <c r="P2010" s="626" t="s">
        <v>3833</v>
      </c>
      <c r="Q2010" s="526" t="s">
        <v>1678</v>
      </c>
      <c r="R2010" s="527">
        <v>0.5</v>
      </c>
      <c r="S2010" s="1052"/>
      <c r="T2010" s="967"/>
      <c r="U2010" s="544"/>
      <c r="V2010" s="548"/>
      <c r="W2010" s="534"/>
      <c r="X2010" s="537"/>
      <c r="Y2010" s="534"/>
      <c r="Z2010" s="538"/>
      <c r="AA2010" s="531">
        <f>ROUND(ROUND(ROUND(ROUND(ROUND(F1929*K2008,0)*N2005,0)*R2010,0)*V1999,0)*X1979,0)</f>
        <v>174</v>
      </c>
      <c r="AB2010" s="539"/>
      <c r="AC2010" s="504"/>
    </row>
    <row r="2011" spans="1:29" ht="16.7" customHeight="1" x14ac:dyDescent="0.15">
      <c r="A2011" s="520">
        <v>22</v>
      </c>
      <c r="B2011" s="520" t="s">
        <v>18227</v>
      </c>
      <c r="C2011" s="521" t="s">
        <v>18228</v>
      </c>
      <c r="D2011" s="542"/>
      <c r="E2011" s="534"/>
      <c r="F2011" s="534"/>
      <c r="H2011" s="541"/>
      <c r="I2011" s="757"/>
      <c r="J2011" s="525"/>
      <c r="K2011" s="758"/>
      <c r="L2011" s="966" t="s">
        <v>14896</v>
      </c>
      <c r="M2011" s="525" t="s">
        <v>1678</v>
      </c>
      <c r="N2011" s="529">
        <v>0.7</v>
      </c>
      <c r="O2011" s="759"/>
      <c r="P2011" s="760"/>
      <c r="Q2011" s="526"/>
      <c r="R2011" s="527"/>
      <c r="S2011" s="1054" t="s">
        <v>14959</v>
      </c>
      <c r="T2011" s="968" t="s">
        <v>12840</v>
      </c>
      <c r="U2011" s="525" t="s">
        <v>1678</v>
      </c>
      <c r="V2011" s="529">
        <v>0.7</v>
      </c>
      <c r="W2011" s="534"/>
      <c r="X2011" s="537"/>
      <c r="Y2011" s="534"/>
      <c r="Z2011" s="538"/>
      <c r="AA2011" s="531">
        <f>ROUND(ROUND(ROUND(F1929*N2011,0)*V2011,0)*X1979,0)</f>
        <v>504</v>
      </c>
      <c r="AB2011" s="539"/>
      <c r="AC2011" s="504"/>
    </row>
    <row r="2012" spans="1:29" ht="16.7" customHeight="1" x14ac:dyDescent="0.15">
      <c r="A2012" s="520">
        <v>22</v>
      </c>
      <c r="B2012" s="520" t="s">
        <v>18229</v>
      </c>
      <c r="C2012" s="521" t="s">
        <v>18230</v>
      </c>
      <c r="D2012" s="542"/>
      <c r="E2012" s="534"/>
      <c r="F2012" s="534"/>
      <c r="H2012" s="541"/>
      <c r="J2012" s="537"/>
      <c r="K2012" s="742"/>
      <c r="L2012" s="1032"/>
      <c r="M2012" s="537"/>
      <c r="O2012" s="1048" t="s">
        <v>10414</v>
      </c>
      <c r="P2012" s="626" t="s">
        <v>16</v>
      </c>
      <c r="Q2012" s="526" t="s">
        <v>1678</v>
      </c>
      <c r="R2012" s="527">
        <v>0.7</v>
      </c>
      <c r="S2012" s="1055"/>
      <c r="T2012" s="1032"/>
      <c r="U2012" s="537"/>
      <c r="W2012" s="534"/>
      <c r="X2012" s="537"/>
      <c r="Y2012" s="534"/>
      <c r="Z2012" s="538"/>
      <c r="AA2012" s="531">
        <f>ROUND(ROUND(ROUND(ROUND(F1929*N2011,0)*R2012,0)*V2011,0)*X1979,0)</f>
        <v>353</v>
      </c>
      <c r="AB2012" s="539"/>
      <c r="AC2012" s="504"/>
    </row>
    <row r="2013" spans="1:29" ht="16.7" customHeight="1" x14ac:dyDescent="0.15">
      <c r="A2013" s="520">
        <v>22</v>
      </c>
      <c r="B2013" s="520" t="s">
        <v>18231</v>
      </c>
      <c r="C2013" s="521" t="s">
        <v>18232</v>
      </c>
      <c r="D2013" s="542"/>
      <c r="E2013" s="534"/>
      <c r="F2013" s="534"/>
      <c r="H2013" s="541"/>
      <c r="I2013" s="763"/>
      <c r="J2013" s="544"/>
      <c r="K2013" s="579"/>
      <c r="L2013" s="1032"/>
      <c r="M2013" s="537"/>
      <c r="O2013" s="979"/>
      <c r="P2013" s="626" t="s">
        <v>3833</v>
      </c>
      <c r="Q2013" s="526" t="s">
        <v>1678</v>
      </c>
      <c r="R2013" s="527">
        <v>0.5</v>
      </c>
      <c r="S2013" s="1055"/>
      <c r="T2013" s="1032"/>
      <c r="U2013" s="537"/>
      <c r="W2013" s="534"/>
      <c r="X2013" s="537"/>
      <c r="Y2013" s="534"/>
      <c r="Z2013" s="538"/>
      <c r="AA2013" s="531">
        <f>ROUND(ROUND(ROUND(ROUND(F1929*N2011,0)*R2013,0)*V2011,0)*X1979,0)</f>
        <v>253</v>
      </c>
      <c r="AB2013" s="539"/>
      <c r="AC2013" s="504"/>
    </row>
    <row r="2014" spans="1:29" ht="16.7" customHeight="1" x14ac:dyDescent="0.15">
      <c r="A2014" s="520">
        <v>22</v>
      </c>
      <c r="B2014" s="520" t="s">
        <v>18233</v>
      </c>
      <c r="C2014" s="521" t="s">
        <v>18234</v>
      </c>
      <c r="D2014" s="542"/>
      <c r="E2014" s="534"/>
      <c r="F2014" s="534"/>
      <c r="H2014" s="541"/>
      <c r="I2014" s="1049" t="s">
        <v>10418</v>
      </c>
      <c r="J2014" s="525" t="s">
        <v>1678</v>
      </c>
      <c r="K2014" s="718">
        <v>0.96499999999999997</v>
      </c>
      <c r="L2014" s="1032"/>
      <c r="M2014" s="537"/>
      <c r="O2014" s="759"/>
      <c r="P2014" s="760"/>
      <c r="Q2014" s="526"/>
      <c r="R2014" s="527"/>
      <c r="S2014" s="1055"/>
      <c r="T2014" s="1032"/>
      <c r="U2014" s="537"/>
      <c r="W2014" s="534"/>
      <c r="X2014" s="537"/>
      <c r="Y2014" s="534"/>
      <c r="Z2014" s="538"/>
      <c r="AA2014" s="531">
        <f>ROUND(ROUND(ROUND(ROUND(ROUND(F1929*K2014,0)*N2011,0)*V2011,0),0)*X1979,0)</f>
        <v>487</v>
      </c>
      <c r="AB2014" s="539"/>
      <c r="AC2014" s="504"/>
    </row>
    <row r="2015" spans="1:29" ht="16.7" customHeight="1" x14ac:dyDescent="0.15">
      <c r="A2015" s="520">
        <v>22</v>
      </c>
      <c r="B2015" s="520" t="s">
        <v>18235</v>
      </c>
      <c r="C2015" s="521" t="s">
        <v>18236</v>
      </c>
      <c r="D2015" s="542"/>
      <c r="E2015" s="534"/>
      <c r="F2015" s="534"/>
      <c r="H2015" s="541"/>
      <c r="I2015" s="1047"/>
      <c r="J2015" s="537"/>
      <c r="L2015" s="1032"/>
      <c r="M2015" s="537"/>
      <c r="O2015" s="1048" t="s">
        <v>10414</v>
      </c>
      <c r="P2015" s="626" t="s">
        <v>16</v>
      </c>
      <c r="Q2015" s="526" t="s">
        <v>1678</v>
      </c>
      <c r="R2015" s="527">
        <v>0.7</v>
      </c>
      <c r="S2015" s="1055"/>
      <c r="T2015" s="1032"/>
      <c r="U2015" s="537"/>
      <c r="W2015" s="534"/>
      <c r="X2015" s="537"/>
      <c r="Y2015" s="534"/>
      <c r="Z2015" s="538"/>
      <c r="AA2015" s="531">
        <f>ROUND(ROUND(ROUND(ROUND(ROUND(ROUND(F1929*K2014,0)*N2011,0)*R2015,0)*V2011,0),0)*X1979,0)</f>
        <v>341</v>
      </c>
      <c r="AB2015" s="539"/>
      <c r="AC2015" s="504"/>
    </row>
    <row r="2016" spans="1:29" ht="16.7" customHeight="1" x14ac:dyDescent="0.15">
      <c r="A2016" s="520">
        <v>22</v>
      </c>
      <c r="B2016" s="520" t="s">
        <v>18237</v>
      </c>
      <c r="C2016" s="521" t="s">
        <v>18238</v>
      </c>
      <c r="D2016" s="542"/>
      <c r="E2016" s="534"/>
      <c r="F2016" s="534"/>
      <c r="H2016" s="541"/>
      <c r="I2016" s="1044"/>
      <c r="J2016" s="544"/>
      <c r="K2016" s="725"/>
      <c r="L2016" s="967"/>
      <c r="M2016" s="544"/>
      <c r="N2016" s="548"/>
      <c r="O2016" s="979"/>
      <c r="P2016" s="626" t="s">
        <v>3833</v>
      </c>
      <c r="Q2016" s="526" t="s">
        <v>1678</v>
      </c>
      <c r="R2016" s="527">
        <v>0.5</v>
      </c>
      <c r="S2016" s="1055"/>
      <c r="T2016" s="1032"/>
      <c r="U2016" s="537"/>
      <c r="W2016" s="534"/>
      <c r="X2016" s="537"/>
      <c r="Y2016" s="534"/>
      <c r="Z2016" s="538"/>
      <c r="AA2016" s="531">
        <f>ROUND(ROUND(ROUND(ROUND(ROUND(ROUND(F1929*K2014,0)*N2011,0)*R2016,0)*V2011,0),0)*X1979,0)</f>
        <v>244</v>
      </c>
      <c r="AB2016" s="539"/>
      <c r="AC2016" s="504"/>
    </row>
    <row r="2017" spans="1:29" ht="16.7" customHeight="1" x14ac:dyDescent="0.15">
      <c r="A2017" s="520">
        <v>22</v>
      </c>
      <c r="B2017" s="520" t="s">
        <v>18239</v>
      </c>
      <c r="C2017" s="521" t="s">
        <v>18240</v>
      </c>
      <c r="D2017" s="542"/>
      <c r="E2017" s="534"/>
      <c r="F2017" s="534"/>
      <c r="H2017" s="541"/>
      <c r="I2017" s="757"/>
      <c r="J2017" s="525"/>
      <c r="K2017" s="758"/>
      <c r="L2017" s="966" t="s">
        <v>14906</v>
      </c>
      <c r="M2017" s="525" t="s">
        <v>1678</v>
      </c>
      <c r="N2017" s="529">
        <v>0.5</v>
      </c>
      <c r="O2017" s="759"/>
      <c r="P2017" s="760"/>
      <c r="Q2017" s="526"/>
      <c r="R2017" s="527"/>
      <c r="S2017" s="1055"/>
      <c r="T2017" s="1032"/>
      <c r="U2017" s="537"/>
      <c r="W2017" s="534"/>
      <c r="X2017" s="537"/>
      <c r="Y2017" s="534"/>
      <c r="Z2017" s="538"/>
      <c r="AA2017" s="531">
        <f>ROUND(ROUND(ROUND(F1929*N2017,0)*V2011,0)*X1979,0)</f>
        <v>361</v>
      </c>
      <c r="AB2017" s="539"/>
      <c r="AC2017" s="504"/>
    </row>
    <row r="2018" spans="1:29" ht="16.7" customHeight="1" x14ac:dyDescent="0.15">
      <c r="A2018" s="520">
        <v>22</v>
      </c>
      <c r="B2018" s="520" t="s">
        <v>18241</v>
      </c>
      <c r="C2018" s="521" t="s">
        <v>18242</v>
      </c>
      <c r="D2018" s="542"/>
      <c r="E2018" s="534"/>
      <c r="F2018" s="534"/>
      <c r="H2018" s="541"/>
      <c r="J2018" s="537"/>
      <c r="K2018" s="742"/>
      <c r="L2018" s="1032"/>
      <c r="M2018" s="537"/>
      <c r="O2018" s="1048" t="s">
        <v>10414</v>
      </c>
      <c r="P2018" s="626" t="s">
        <v>16</v>
      </c>
      <c r="Q2018" s="526" t="s">
        <v>1678</v>
      </c>
      <c r="R2018" s="527">
        <v>0.7</v>
      </c>
      <c r="S2018" s="1055"/>
      <c r="T2018" s="1032"/>
      <c r="U2018" s="537"/>
      <c r="W2018" s="534"/>
      <c r="X2018" s="537"/>
      <c r="Y2018" s="534"/>
      <c r="Z2018" s="538"/>
      <c r="AA2018" s="531">
        <f>ROUND(ROUND(ROUND(ROUND(F1929*N2017,0)*R2018,0)*V2011,0)*X1979,0)</f>
        <v>253</v>
      </c>
      <c r="AB2018" s="539"/>
      <c r="AC2018" s="504"/>
    </row>
    <row r="2019" spans="1:29" ht="16.7" customHeight="1" x14ac:dyDescent="0.15">
      <c r="A2019" s="520">
        <v>22</v>
      </c>
      <c r="B2019" s="520" t="s">
        <v>18243</v>
      </c>
      <c r="C2019" s="521" t="s">
        <v>18244</v>
      </c>
      <c r="D2019" s="542"/>
      <c r="E2019" s="534"/>
      <c r="F2019" s="534"/>
      <c r="H2019" s="541"/>
      <c r="I2019" s="763"/>
      <c r="J2019" s="544"/>
      <c r="K2019" s="579"/>
      <c r="L2019" s="1032"/>
      <c r="M2019" s="537"/>
      <c r="O2019" s="979"/>
      <c r="P2019" s="626" t="s">
        <v>3833</v>
      </c>
      <c r="Q2019" s="526" t="s">
        <v>1678</v>
      </c>
      <c r="R2019" s="527">
        <v>0.5</v>
      </c>
      <c r="S2019" s="1055"/>
      <c r="T2019" s="1032"/>
      <c r="U2019" s="537"/>
      <c r="W2019" s="534"/>
      <c r="X2019" s="537"/>
      <c r="Y2019" s="534"/>
      <c r="Z2019" s="538"/>
      <c r="AA2019" s="531">
        <f>ROUND(ROUND(ROUND(ROUND(F1929*N2017,0)*R2019,0)*V2011,0)*X1979,0)</f>
        <v>180</v>
      </c>
      <c r="AB2019" s="539"/>
      <c r="AC2019" s="504"/>
    </row>
    <row r="2020" spans="1:29" ht="16.7" customHeight="1" x14ac:dyDescent="0.15">
      <c r="A2020" s="520">
        <v>22</v>
      </c>
      <c r="B2020" s="520" t="s">
        <v>18245</v>
      </c>
      <c r="C2020" s="521" t="s">
        <v>18246</v>
      </c>
      <c r="D2020" s="542"/>
      <c r="E2020" s="534"/>
      <c r="F2020" s="534"/>
      <c r="H2020" s="541"/>
      <c r="I2020" s="1049" t="s">
        <v>10418</v>
      </c>
      <c r="J2020" s="525" t="s">
        <v>1678</v>
      </c>
      <c r="K2020" s="718">
        <v>0.96499999999999997</v>
      </c>
      <c r="L2020" s="1032"/>
      <c r="M2020" s="537"/>
      <c r="O2020" s="759"/>
      <c r="P2020" s="760"/>
      <c r="Q2020" s="526"/>
      <c r="R2020" s="527"/>
      <c r="S2020" s="1055"/>
      <c r="T2020" s="1032"/>
      <c r="U2020" s="537"/>
      <c r="W2020" s="534"/>
      <c r="X2020" s="537"/>
      <c r="Y2020" s="534"/>
      <c r="Z2020" s="538"/>
      <c r="AA2020" s="531">
        <f>ROUND(ROUND(ROUND(ROUND(ROUND(F1929*K2020,0)*N2017,0),0)*V2011,0)*X1979,0)</f>
        <v>348</v>
      </c>
      <c r="AB2020" s="539"/>
      <c r="AC2020" s="504"/>
    </row>
    <row r="2021" spans="1:29" ht="16.7" customHeight="1" x14ac:dyDescent="0.15">
      <c r="A2021" s="520">
        <v>22</v>
      </c>
      <c r="B2021" s="520" t="s">
        <v>18247</v>
      </c>
      <c r="C2021" s="521" t="s">
        <v>18248</v>
      </c>
      <c r="D2021" s="542"/>
      <c r="E2021" s="534"/>
      <c r="F2021" s="534"/>
      <c r="H2021" s="541"/>
      <c r="I2021" s="1047"/>
      <c r="J2021" s="537"/>
      <c r="L2021" s="1032"/>
      <c r="M2021" s="537"/>
      <c r="O2021" s="1048" t="s">
        <v>10414</v>
      </c>
      <c r="P2021" s="626" t="s">
        <v>16</v>
      </c>
      <c r="Q2021" s="526" t="s">
        <v>1678</v>
      </c>
      <c r="R2021" s="527">
        <v>0.7</v>
      </c>
      <c r="S2021" s="1055"/>
      <c r="T2021" s="1032"/>
      <c r="U2021" s="537"/>
      <c r="W2021" s="534"/>
      <c r="X2021" s="537"/>
      <c r="Y2021" s="534"/>
      <c r="Z2021" s="538"/>
      <c r="AA2021" s="531">
        <f>ROUND(ROUND(ROUND(ROUND(ROUND(F1929*K2020,0)*N2017,0)*R2021,0)*V2011,0)*X1979,0)</f>
        <v>244</v>
      </c>
      <c r="AB2021" s="539"/>
      <c r="AC2021" s="504"/>
    </row>
    <row r="2022" spans="1:29" ht="16.7" customHeight="1" x14ac:dyDescent="0.15">
      <c r="A2022" s="520">
        <v>22</v>
      </c>
      <c r="B2022" s="520" t="s">
        <v>18249</v>
      </c>
      <c r="C2022" s="521" t="s">
        <v>18250</v>
      </c>
      <c r="D2022" s="557"/>
      <c r="E2022" s="550"/>
      <c r="F2022" s="550"/>
      <c r="G2022" s="650"/>
      <c r="H2022" s="558"/>
      <c r="I2022" s="1044"/>
      <c r="J2022" s="544"/>
      <c r="K2022" s="725"/>
      <c r="L2022" s="967"/>
      <c r="M2022" s="544"/>
      <c r="N2022" s="548"/>
      <c r="O2022" s="979"/>
      <c r="P2022" s="626" t="s">
        <v>3833</v>
      </c>
      <c r="Q2022" s="526" t="s">
        <v>1678</v>
      </c>
      <c r="R2022" s="527">
        <v>0.5</v>
      </c>
      <c r="S2022" s="1052"/>
      <c r="T2022" s="967"/>
      <c r="U2022" s="544"/>
      <c r="V2022" s="548"/>
      <c r="W2022" s="550"/>
      <c r="X2022" s="544"/>
      <c r="Y2022" s="550"/>
      <c r="Z2022" s="553"/>
      <c r="AA2022" s="531">
        <f>ROUND(ROUND(ROUND(ROUND(ROUND(F1929*K2020,0)*N2017,0)*R2022,0)*V2011,0)*X1979,0)</f>
        <v>174</v>
      </c>
      <c r="AB2022" s="559"/>
      <c r="AC2022" s="504"/>
    </row>
    <row r="2023" spans="1:29" ht="16.7" customHeight="1" x14ac:dyDescent="0.15">
      <c r="A2023" s="520">
        <v>22</v>
      </c>
      <c r="B2023" s="520">
        <v>9505</v>
      </c>
      <c r="C2023" s="521" t="s">
        <v>18251</v>
      </c>
      <c r="D2023" s="560"/>
      <c r="E2023" s="522"/>
      <c r="F2023" s="522"/>
      <c r="G2023" s="585"/>
      <c r="H2023" s="561"/>
      <c r="I2023" s="757"/>
      <c r="J2023" s="525"/>
      <c r="K2023" s="758"/>
      <c r="L2023" s="1050" t="s">
        <v>14896</v>
      </c>
      <c r="M2023" s="525" t="s">
        <v>1678</v>
      </c>
      <c r="N2023" s="529">
        <v>0.7</v>
      </c>
      <c r="O2023" s="759"/>
      <c r="P2023" s="760"/>
      <c r="Q2023" s="526"/>
      <c r="R2023" s="527"/>
      <c r="S2023" s="761"/>
      <c r="T2023" s="757"/>
      <c r="U2023" s="525"/>
      <c r="V2023" s="529"/>
      <c r="W2023" s="522"/>
      <c r="X2023" s="525"/>
      <c r="Y2023" s="936" t="s">
        <v>14983</v>
      </c>
      <c r="Z2023" s="941"/>
      <c r="AA2023" s="531">
        <f>ROUND(ROUND(F1929*N2023,0)-Y2026,0)</f>
        <v>715</v>
      </c>
      <c r="AB2023" s="532"/>
      <c r="AC2023" s="504"/>
    </row>
    <row r="2024" spans="1:29" ht="16.7" customHeight="1" x14ac:dyDescent="0.15">
      <c r="A2024" s="520">
        <v>22</v>
      </c>
      <c r="B2024" s="520">
        <v>9506</v>
      </c>
      <c r="C2024" s="521" t="s">
        <v>18252</v>
      </c>
      <c r="D2024" s="542"/>
      <c r="E2024" s="534"/>
      <c r="F2024" s="534"/>
      <c r="H2024" s="541"/>
      <c r="J2024" s="537"/>
      <c r="K2024" s="742"/>
      <c r="L2024" s="1032"/>
      <c r="M2024" s="537"/>
      <c r="O2024" s="1048" t="s">
        <v>10414</v>
      </c>
      <c r="P2024" s="626" t="s">
        <v>16</v>
      </c>
      <c r="Q2024" s="526" t="s">
        <v>1678</v>
      </c>
      <c r="R2024" s="527">
        <v>0.7</v>
      </c>
      <c r="S2024" s="762"/>
      <c r="U2024" s="537"/>
      <c r="W2024" s="534"/>
      <c r="X2024" s="537"/>
      <c r="Y2024" s="937"/>
      <c r="Z2024" s="942"/>
      <c r="AA2024" s="531">
        <f>ROUND(ROUND(ROUND(F1929*N2023,0)*R2024,0)-Y2026,0)</f>
        <v>497</v>
      </c>
      <c r="AB2024" s="539"/>
      <c r="AC2024" s="504"/>
    </row>
    <row r="2025" spans="1:29" ht="16.7" customHeight="1" x14ac:dyDescent="0.15">
      <c r="A2025" s="520">
        <v>22</v>
      </c>
      <c r="B2025" s="520" t="s">
        <v>18253</v>
      </c>
      <c r="C2025" s="521" t="s">
        <v>18254</v>
      </c>
      <c r="D2025" s="542"/>
      <c r="E2025" s="534"/>
      <c r="F2025" s="534"/>
      <c r="H2025" s="541"/>
      <c r="I2025" s="763"/>
      <c r="J2025" s="544"/>
      <c r="K2025" s="579"/>
      <c r="L2025" s="1032"/>
      <c r="M2025" s="537"/>
      <c r="O2025" s="979"/>
      <c r="P2025" s="626" t="s">
        <v>3833</v>
      </c>
      <c r="Q2025" s="526" t="s">
        <v>1678</v>
      </c>
      <c r="R2025" s="527">
        <v>0.5</v>
      </c>
      <c r="S2025" s="762"/>
      <c r="U2025" s="537"/>
      <c r="W2025" s="534"/>
      <c r="X2025" s="537"/>
      <c r="Y2025" s="555"/>
      <c r="Z2025" s="556"/>
      <c r="AA2025" s="531">
        <f>ROUND(ROUND(ROUND(F1929*N2023,0)*R2025,0)-Y2026,0)</f>
        <v>352</v>
      </c>
      <c r="AB2025" s="539"/>
      <c r="AC2025" s="504"/>
    </row>
    <row r="2026" spans="1:29" ht="16.7" customHeight="1" x14ac:dyDescent="0.15">
      <c r="A2026" s="520">
        <v>22</v>
      </c>
      <c r="B2026" s="520">
        <v>9507</v>
      </c>
      <c r="C2026" s="521" t="s">
        <v>18255</v>
      </c>
      <c r="D2026" s="542"/>
      <c r="E2026" s="534"/>
      <c r="F2026" s="534"/>
      <c r="H2026" s="541"/>
      <c r="I2026" s="1049" t="s">
        <v>10418</v>
      </c>
      <c r="J2026" s="525" t="s">
        <v>1678</v>
      </c>
      <c r="K2026" s="718">
        <v>0.96499999999999997</v>
      </c>
      <c r="L2026" s="1032"/>
      <c r="M2026" s="537"/>
      <c r="O2026" s="759"/>
      <c r="P2026" s="760"/>
      <c r="Q2026" s="526"/>
      <c r="R2026" s="527"/>
      <c r="S2026" s="762"/>
      <c r="U2026" s="537"/>
      <c r="W2026" s="534"/>
      <c r="X2026" s="537"/>
      <c r="Y2026" s="765">
        <v>12</v>
      </c>
      <c r="Z2026" s="942" t="s">
        <v>14988</v>
      </c>
      <c r="AA2026" s="531">
        <f>ROUND(ROUND(ROUND(ROUND(F1929*K2026,0)*N2023,0),0)-Y2026,0)</f>
        <v>690</v>
      </c>
      <c r="AB2026" s="539"/>
      <c r="AC2026" s="504"/>
    </row>
    <row r="2027" spans="1:29" ht="16.7" customHeight="1" x14ac:dyDescent="0.15">
      <c r="A2027" s="520">
        <v>22</v>
      </c>
      <c r="B2027" s="520">
        <v>9508</v>
      </c>
      <c r="C2027" s="521" t="s">
        <v>18256</v>
      </c>
      <c r="D2027" s="542"/>
      <c r="E2027" s="534"/>
      <c r="F2027" s="534"/>
      <c r="H2027" s="541"/>
      <c r="I2027" s="1047"/>
      <c r="J2027" s="537"/>
      <c r="L2027" s="1032"/>
      <c r="M2027" s="537"/>
      <c r="O2027" s="1048" t="s">
        <v>10414</v>
      </c>
      <c r="P2027" s="626" t="s">
        <v>16</v>
      </c>
      <c r="Q2027" s="526" t="s">
        <v>1678</v>
      </c>
      <c r="R2027" s="527">
        <v>0.7</v>
      </c>
      <c r="S2027" s="762"/>
      <c r="U2027" s="537"/>
      <c r="W2027" s="534"/>
      <c r="X2027" s="537"/>
      <c r="Y2027" s="534"/>
      <c r="Z2027" s="942"/>
      <c r="AA2027" s="531">
        <f>ROUND(ROUND(ROUND(ROUND(F1929*K2026,0)*N2023,0)*R2027,0)-Y2026,0)</f>
        <v>479</v>
      </c>
      <c r="AB2027" s="539"/>
      <c r="AC2027" s="504"/>
    </row>
    <row r="2028" spans="1:29" ht="16.7" customHeight="1" x14ac:dyDescent="0.15">
      <c r="A2028" s="520">
        <v>22</v>
      </c>
      <c r="B2028" s="520" t="s">
        <v>18257</v>
      </c>
      <c r="C2028" s="521" t="s">
        <v>18258</v>
      </c>
      <c r="D2028" s="542"/>
      <c r="E2028" s="534"/>
      <c r="F2028" s="534"/>
      <c r="H2028" s="541"/>
      <c r="I2028" s="1044"/>
      <c r="J2028" s="544"/>
      <c r="K2028" s="725"/>
      <c r="L2028" s="967"/>
      <c r="M2028" s="544"/>
      <c r="N2028" s="548"/>
      <c r="O2028" s="979"/>
      <c r="P2028" s="626" t="s">
        <v>3833</v>
      </c>
      <c r="Q2028" s="526" t="s">
        <v>1678</v>
      </c>
      <c r="R2028" s="527">
        <v>0.5</v>
      </c>
      <c r="S2028" s="762"/>
      <c r="U2028" s="537"/>
      <c r="W2028" s="534"/>
      <c r="X2028" s="537"/>
      <c r="Y2028" s="534"/>
      <c r="Z2028" s="538"/>
      <c r="AA2028" s="531">
        <f>ROUND(ROUND(ROUND(ROUND(F1929*K2026,0)*N2023,0)*R2028,0)-Y2026,0)</f>
        <v>339</v>
      </c>
      <c r="AB2028" s="539"/>
      <c r="AC2028" s="504"/>
    </row>
    <row r="2029" spans="1:29" ht="16.7" customHeight="1" x14ac:dyDescent="0.15">
      <c r="A2029" s="520">
        <v>22</v>
      </c>
      <c r="B2029" s="520" t="s">
        <v>18259</v>
      </c>
      <c r="C2029" s="521" t="s">
        <v>18260</v>
      </c>
      <c r="D2029" s="542"/>
      <c r="E2029" s="534"/>
      <c r="F2029" s="534"/>
      <c r="H2029" s="541"/>
      <c r="I2029" s="757"/>
      <c r="J2029" s="525"/>
      <c r="K2029" s="758"/>
      <c r="L2029" s="966" t="s">
        <v>14906</v>
      </c>
      <c r="M2029" s="525" t="s">
        <v>1678</v>
      </c>
      <c r="N2029" s="529">
        <v>0.5</v>
      </c>
      <c r="O2029" s="759"/>
      <c r="P2029" s="760"/>
      <c r="Q2029" s="526"/>
      <c r="R2029" s="527"/>
      <c r="S2029" s="762"/>
      <c r="U2029" s="537"/>
      <c r="W2029" s="534"/>
      <c r="X2029" s="537"/>
      <c r="Y2029" s="534"/>
      <c r="Z2029" s="538"/>
      <c r="AA2029" s="531">
        <f>ROUND(ROUND(F1929*N2029,0)-Y2026,0)</f>
        <v>508</v>
      </c>
      <c r="AB2029" s="539"/>
      <c r="AC2029" s="504"/>
    </row>
    <row r="2030" spans="1:29" ht="16.7" customHeight="1" x14ac:dyDescent="0.15">
      <c r="A2030" s="520">
        <v>22</v>
      </c>
      <c r="B2030" s="520" t="s">
        <v>18261</v>
      </c>
      <c r="C2030" s="521" t="s">
        <v>18262</v>
      </c>
      <c r="D2030" s="542"/>
      <c r="E2030" s="534"/>
      <c r="F2030" s="534"/>
      <c r="H2030" s="541"/>
      <c r="J2030" s="537"/>
      <c r="K2030" s="742"/>
      <c r="L2030" s="1032"/>
      <c r="M2030" s="537"/>
      <c r="O2030" s="1048" t="s">
        <v>10414</v>
      </c>
      <c r="P2030" s="626" t="s">
        <v>16</v>
      </c>
      <c r="Q2030" s="526" t="s">
        <v>1678</v>
      </c>
      <c r="R2030" s="527">
        <v>0.7</v>
      </c>
      <c r="S2030" s="762"/>
      <c r="U2030" s="537"/>
      <c r="W2030" s="534"/>
      <c r="X2030" s="537"/>
      <c r="Y2030" s="534"/>
      <c r="Z2030" s="538"/>
      <c r="AA2030" s="531">
        <f>ROUND(ROUND(ROUND(F1929*N2029,0)*R2030,0)-Y2026,0)</f>
        <v>352</v>
      </c>
      <c r="AB2030" s="539"/>
      <c r="AC2030" s="504"/>
    </row>
    <row r="2031" spans="1:29" ht="16.7" customHeight="1" x14ac:dyDescent="0.15">
      <c r="A2031" s="520">
        <v>22</v>
      </c>
      <c r="B2031" s="520" t="s">
        <v>18263</v>
      </c>
      <c r="C2031" s="521" t="s">
        <v>18264</v>
      </c>
      <c r="D2031" s="542"/>
      <c r="E2031" s="534"/>
      <c r="F2031" s="534"/>
      <c r="H2031" s="541"/>
      <c r="I2031" s="763"/>
      <c r="J2031" s="544"/>
      <c r="K2031" s="579"/>
      <c r="L2031" s="1032"/>
      <c r="M2031" s="537"/>
      <c r="O2031" s="979"/>
      <c r="P2031" s="626" t="s">
        <v>3833</v>
      </c>
      <c r="Q2031" s="526" t="s">
        <v>1678</v>
      </c>
      <c r="R2031" s="527">
        <v>0.5</v>
      </c>
      <c r="S2031" s="762"/>
      <c r="U2031" s="537"/>
      <c r="W2031" s="534"/>
      <c r="X2031" s="537"/>
      <c r="Y2031" s="534"/>
      <c r="Z2031" s="538"/>
      <c r="AA2031" s="531">
        <f>ROUND(ROUND(ROUND(F1929*N2029,0)*R2031,0)-Y2026,0)</f>
        <v>248</v>
      </c>
      <c r="AB2031" s="539"/>
      <c r="AC2031" s="504"/>
    </row>
    <row r="2032" spans="1:29" ht="16.7" customHeight="1" x14ac:dyDescent="0.15">
      <c r="A2032" s="520">
        <v>22</v>
      </c>
      <c r="B2032" s="520" t="s">
        <v>18265</v>
      </c>
      <c r="C2032" s="521" t="s">
        <v>18266</v>
      </c>
      <c r="D2032" s="542"/>
      <c r="E2032" s="534"/>
      <c r="F2032" s="534"/>
      <c r="H2032" s="541"/>
      <c r="I2032" s="1049" t="s">
        <v>10418</v>
      </c>
      <c r="J2032" s="525" t="s">
        <v>1678</v>
      </c>
      <c r="K2032" s="718">
        <v>0.96499999999999997</v>
      </c>
      <c r="L2032" s="1032"/>
      <c r="M2032" s="537"/>
      <c r="O2032" s="759"/>
      <c r="P2032" s="760"/>
      <c r="Q2032" s="526"/>
      <c r="R2032" s="527"/>
      <c r="S2032" s="762"/>
      <c r="U2032" s="537"/>
      <c r="W2032" s="534"/>
      <c r="X2032" s="537"/>
      <c r="Y2032" s="534"/>
      <c r="Z2032" s="538"/>
      <c r="AA2032" s="531">
        <f>ROUND(ROUND(ROUND(ROUND(F1929*K2032,0)*N2029,0),0)-Y2026,0)</f>
        <v>490</v>
      </c>
      <c r="AB2032" s="539"/>
      <c r="AC2032" s="504"/>
    </row>
    <row r="2033" spans="1:29" ht="16.7" customHeight="1" x14ac:dyDescent="0.15">
      <c r="A2033" s="520">
        <v>22</v>
      </c>
      <c r="B2033" s="520" t="s">
        <v>18267</v>
      </c>
      <c r="C2033" s="521" t="s">
        <v>18268</v>
      </c>
      <c r="D2033" s="542"/>
      <c r="E2033" s="534"/>
      <c r="F2033" s="534"/>
      <c r="H2033" s="541"/>
      <c r="I2033" s="1047"/>
      <c r="J2033" s="537"/>
      <c r="L2033" s="1032"/>
      <c r="M2033" s="537"/>
      <c r="O2033" s="1048" t="s">
        <v>10414</v>
      </c>
      <c r="P2033" s="626" t="s">
        <v>16</v>
      </c>
      <c r="Q2033" s="526" t="s">
        <v>1678</v>
      </c>
      <c r="R2033" s="527">
        <v>0.7</v>
      </c>
      <c r="S2033" s="762"/>
      <c r="U2033" s="537"/>
      <c r="W2033" s="534"/>
      <c r="X2033" s="537"/>
      <c r="Y2033" s="534"/>
      <c r="Z2033" s="538"/>
      <c r="AA2033" s="531">
        <f>ROUND(ROUND(ROUND(ROUND(F1929*K2032,0)*N2029,0)*R2033,0)-Y2026,0)</f>
        <v>339</v>
      </c>
      <c r="AB2033" s="539"/>
      <c r="AC2033" s="504"/>
    </row>
    <row r="2034" spans="1:29" ht="16.7" customHeight="1" x14ac:dyDescent="0.15">
      <c r="A2034" s="520">
        <v>22</v>
      </c>
      <c r="B2034" s="520" t="s">
        <v>18269</v>
      </c>
      <c r="C2034" s="521" t="s">
        <v>18270</v>
      </c>
      <c r="D2034" s="542"/>
      <c r="E2034" s="534"/>
      <c r="F2034" s="534"/>
      <c r="H2034" s="541"/>
      <c r="I2034" s="1044"/>
      <c r="J2034" s="544"/>
      <c r="K2034" s="725"/>
      <c r="L2034" s="967"/>
      <c r="M2034" s="544"/>
      <c r="N2034" s="548"/>
      <c r="O2034" s="979"/>
      <c r="P2034" s="626" t="s">
        <v>3833</v>
      </c>
      <c r="Q2034" s="526" t="s">
        <v>1678</v>
      </c>
      <c r="R2034" s="527">
        <v>0.5</v>
      </c>
      <c r="S2034" s="764"/>
      <c r="T2034" s="763"/>
      <c r="U2034" s="544"/>
      <c r="V2034" s="548"/>
      <c r="W2034" s="534"/>
      <c r="X2034" s="537"/>
      <c r="Y2034" s="534"/>
      <c r="Z2034" s="538"/>
      <c r="AA2034" s="531">
        <f>ROUND(ROUND(ROUND(ROUND(F1929*K2032,0)*N2029,0)*R2034,0)-Y2026,0)</f>
        <v>239</v>
      </c>
      <c r="AB2034" s="539"/>
      <c r="AC2034" s="504"/>
    </row>
    <row r="2035" spans="1:29" ht="16.7" customHeight="1" x14ac:dyDescent="0.15">
      <c r="A2035" s="520">
        <v>22</v>
      </c>
      <c r="B2035" s="520">
        <v>9515</v>
      </c>
      <c r="C2035" s="521" t="s">
        <v>18271</v>
      </c>
      <c r="D2035" s="542"/>
      <c r="E2035" s="534"/>
      <c r="F2035" s="534"/>
      <c r="H2035" s="541"/>
      <c r="I2035" s="757"/>
      <c r="J2035" s="525"/>
      <c r="K2035" s="758"/>
      <c r="L2035" s="1050" t="s">
        <v>14896</v>
      </c>
      <c r="M2035" s="525" t="s">
        <v>1678</v>
      </c>
      <c r="N2035" s="529">
        <v>0.7</v>
      </c>
      <c r="O2035" s="759"/>
      <c r="P2035" s="760"/>
      <c r="Q2035" s="526"/>
      <c r="R2035" s="527"/>
      <c r="S2035" s="1054" t="s">
        <v>10423</v>
      </c>
      <c r="T2035" s="968" t="s">
        <v>12821</v>
      </c>
      <c r="U2035" s="525" t="s">
        <v>1678</v>
      </c>
      <c r="V2035" s="529">
        <v>0.5</v>
      </c>
      <c r="W2035" s="534"/>
      <c r="X2035" s="537"/>
      <c r="Y2035" s="534"/>
      <c r="Z2035" s="538"/>
      <c r="AA2035" s="531">
        <f>ROUND(ROUND(ROUND(F1929*N2035,0)*V2035,0)-Y2026,0)</f>
        <v>352</v>
      </c>
      <c r="AB2035" s="539"/>
      <c r="AC2035" s="504"/>
    </row>
    <row r="2036" spans="1:29" ht="16.7" customHeight="1" x14ac:dyDescent="0.15">
      <c r="A2036" s="520">
        <v>22</v>
      </c>
      <c r="B2036" s="520">
        <v>9516</v>
      </c>
      <c r="C2036" s="521" t="s">
        <v>18272</v>
      </c>
      <c r="D2036" s="542"/>
      <c r="E2036" s="534"/>
      <c r="F2036" s="534"/>
      <c r="H2036" s="541"/>
      <c r="J2036" s="537"/>
      <c r="K2036" s="742"/>
      <c r="L2036" s="1032"/>
      <c r="M2036" s="537"/>
      <c r="O2036" s="1048" t="s">
        <v>10414</v>
      </c>
      <c r="P2036" s="626" t="s">
        <v>16</v>
      </c>
      <c r="Q2036" s="526" t="s">
        <v>1678</v>
      </c>
      <c r="R2036" s="527">
        <v>0.7</v>
      </c>
      <c r="S2036" s="1051"/>
      <c r="T2036" s="1032"/>
      <c r="U2036" s="537"/>
      <c r="W2036" s="534"/>
      <c r="X2036" s="537"/>
      <c r="Y2036" s="534"/>
      <c r="Z2036" s="538"/>
      <c r="AA2036" s="531">
        <f>ROUND(ROUND(ROUND(ROUND(F1929*N2035,0)*R2036,0)*V2035,0)-Y2026,0)</f>
        <v>243</v>
      </c>
      <c r="AB2036" s="539"/>
      <c r="AC2036" s="504"/>
    </row>
    <row r="2037" spans="1:29" ht="16.7" customHeight="1" x14ac:dyDescent="0.15">
      <c r="A2037" s="520">
        <v>22</v>
      </c>
      <c r="B2037" s="520" t="s">
        <v>18273</v>
      </c>
      <c r="C2037" s="521" t="s">
        <v>18274</v>
      </c>
      <c r="D2037" s="542"/>
      <c r="E2037" s="534"/>
      <c r="F2037" s="534"/>
      <c r="H2037" s="541"/>
      <c r="I2037" s="763"/>
      <c r="J2037" s="544"/>
      <c r="K2037" s="579"/>
      <c r="L2037" s="1032"/>
      <c r="M2037" s="537"/>
      <c r="O2037" s="979"/>
      <c r="P2037" s="626" t="s">
        <v>3833</v>
      </c>
      <c r="Q2037" s="526" t="s">
        <v>1678</v>
      </c>
      <c r="R2037" s="527">
        <v>0.5</v>
      </c>
      <c r="S2037" s="1051"/>
      <c r="T2037" s="1032"/>
      <c r="U2037" s="537"/>
      <c r="W2037" s="534"/>
      <c r="X2037" s="537"/>
      <c r="Y2037" s="534"/>
      <c r="Z2037" s="538"/>
      <c r="AA2037" s="531">
        <f>ROUND(ROUND(ROUND(ROUND(F1929*N2035,0)*R2037,0)*V2035,0)-Y2026,0)</f>
        <v>170</v>
      </c>
      <c r="AB2037" s="539"/>
      <c r="AC2037" s="504"/>
    </row>
    <row r="2038" spans="1:29" ht="16.7" customHeight="1" x14ac:dyDescent="0.15">
      <c r="A2038" s="520">
        <v>22</v>
      </c>
      <c r="B2038" s="520">
        <v>9517</v>
      </c>
      <c r="C2038" s="521" t="s">
        <v>18275</v>
      </c>
      <c r="D2038" s="542"/>
      <c r="E2038" s="534"/>
      <c r="F2038" s="534"/>
      <c r="H2038" s="541"/>
      <c r="I2038" s="1049" t="s">
        <v>10418</v>
      </c>
      <c r="J2038" s="525" t="s">
        <v>1678</v>
      </c>
      <c r="K2038" s="718">
        <v>0.96499999999999997</v>
      </c>
      <c r="L2038" s="1032"/>
      <c r="M2038" s="537"/>
      <c r="O2038" s="759"/>
      <c r="P2038" s="760"/>
      <c r="Q2038" s="526"/>
      <c r="R2038" s="527"/>
      <c r="S2038" s="1051"/>
      <c r="T2038" s="1032"/>
      <c r="U2038" s="537"/>
      <c r="W2038" s="534"/>
      <c r="X2038" s="537"/>
      <c r="Y2038" s="534"/>
      <c r="Z2038" s="538"/>
      <c r="AA2038" s="531">
        <f>ROUND(ROUND(ROUND(ROUND(ROUND(F1929*K2038,0)*N2035,0)*V2035,0),0)-Y2026,0)</f>
        <v>339</v>
      </c>
      <c r="AB2038" s="539"/>
      <c r="AC2038" s="504"/>
    </row>
    <row r="2039" spans="1:29" ht="16.7" customHeight="1" x14ac:dyDescent="0.15">
      <c r="A2039" s="520">
        <v>22</v>
      </c>
      <c r="B2039" s="520">
        <v>9518</v>
      </c>
      <c r="C2039" s="521" t="s">
        <v>18276</v>
      </c>
      <c r="D2039" s="542"/>
      <c r="E2039" s="534"/>
      <c r="F2039" s="534"/>
      <c r="H2039" s="541"/>
      <c r="I2039" s="1047"/>
      <c r="J2039" s="537"/>
      <c r="L2039" s="1032"/>
      <c r="M2039" s="537"/>
      <c r="O2039" s="1048" t="s">
        <v>10414</v>
      </c>
      <c r="P2039" s="626" t="s">
        <v>16</v>
      </c>
      <c r="Q2039" s="526" t="s">
        <v>1678</v>
      </c>
      <c r="R2039" s="527">
        <v>0.7</v>
      </c>
      <c r="S2039" s="1051"/>
      <c r="T2039" s="1032"/>
      <c r="U2039" s="537"/>
      <c r="W2039" s="534"/>
      <c r="X2039" s="537"/>
      <c r="Y2039" s="534"/>
      <c r="Z2039" s="538"/>
      <c r="AA2039" s="531">
        <f>ROUND(ROUND(ROUND(ROUND(ROUND(ROUND(F1929*K2038,0)*N2035,0)*R2039,0)*V2035,0),0)-Y2026,0)</f>
        <v>234</v>
      </c>
      <c r="AB2039" s="539"/>
      <c r="AC2039" s="504"/>
    </row>
    <row r="2040" spans="1:29" ht="16.7" customHeight="1" x14ac:dyDescent="0.15">
      <c r="A2040" s="520">
        <v>22</v>
      </c>
      <c r="B2040" s="520" t="s">
        <v>18277</v>
      </c>
      <c r="C2040" s="521" t="s">
        <v>18278</v>
      </c>
      <c r="D2040" s="542"/>
      <c r="E2040" s="534"/>
      <c r="F2040" s="534"/>
      <c r="H2040" s="541"/>
      <c r="I2040" s="1044"/>
      <c r="J2040" s="544"/>
      <c r="K2040" s="725"/>
      <c r="L2040" s="967"/>
      <c r="M2040" s="544"/>
      <c r="N2040" s="548"/>
      <c r="O2040" s="979"/>
      <c r="P2040" s="626" t="s">
        <v>3833</v>
      </c>
      <c r="Q2040" s="526" t="s">
        <v>1678</v>
      </c>
      <c r="R2040" s="527">
        <v>0.5</v>
      </c>
      <c r="S2040" s="1051"/>
      <c r="T2040" s="1032"/>
      <c r="U2040" s="537"/>
      <c r="W2040" s="534"/>
      <c r="X2040" s="537"/>
      <c r="Y2040" s="534"/>
      <c r="Z2040" s="538"/>
      <c r="AA2040" s="531">
        <f>ROUND(ROUND(ROUND(ROUND(ROUND(ROUND(F1929*K2038,0)*N2035,0)*R2040,0)*V2035,0),0)-Y2026,0)</f>
        <v>164</v>
      </c>
      <c r="AB2040" s="539"/>
      <c r="AC2040" s="504"/>
    </row>
    <row r="2041" spans="1:29" ht="16.7" customHeight="1" x14ac:dyDescent="0.15">
      <c r="A2041" s="520">
        <v>22</v>
      </c>
      <c r="B2041" s="520" t="s">
        <v>18279</v>
      </c>
      <c r="C2041" s="521" t="s">
        <v>18280</v>
      </c>
      <c r="D2041" s="542"/>
      <c r="E2041" s="534"/>
      <c r="F2041" s="534"/>
      <c r="H2041" s="541"/>
      <c r="I2041" s="757"/>
      <c r="J2041" s="525"/>
      <c r="K2041" s="758"/>
      <c r="L2041" s="966" t="s">
        <v>14906</v>
      </c>
      <c r="M2041" s="525" t="s">
        <v>1678</v>
      </c>
      <c r="N2041" s="529">
        <v>0.5</v>
      </c>
      <c r="O2041" s="759"/>
      <c r="P2041" s="760"/>
      <c r="Q2041" s="526"/>
      <c r="R2041" s="527"/>
      <c r="S2041" s="1051"/>
      <c r="T2041" s="1032"/>
      <c r="U2041" s="537"/>
      <c r="W2041" s="534"/>
      <c r="X2041" s="537"/>
      <c r="Y2041" s="534"/>
      <c r="Z2041" s="538"/>
      <c r="AA2041" s="531">
        <f>ROUND(ROUND(ROUND(F1929*N2041,0)*V2035,0)-Y2026,0)</f>
        <v>248</v>
      </c>
      <c r="AB2041" s="539"/>
      <c r="AC2041" s="504"/>
    </row>
    <row r="2042" spans="1:29" ht="16.7" customHeight="1" x14ac:dyDescent="0.15">
      <c r="A2042" s="520">
        <v>22</v>
      </c>
      <c r="B2042" s="520" t="s">
        <v>18281</v>
      </c>
      <c r="C2042" s="521" t="s">
        <v>18282</v>
      </c>
      <c r="D2042" s="542"/>
      <c r="E2042" s="534"/>
      <c r="F2042" s="534"/>
      <c r="H2042" s="541"/>
      <c r="J2042" s="537"/>
      <c r="K2042" s="742"/>
      <c r="L2042" s="1032"/>
      <c r="M2042" s="537"/>
      <c r="O2042" s="1048" t="s">
        <v>10414</v>
      </c>
      <c r="P2042" s="626" t="s">
        <v>16</v>
      </c>
      <c r="Q2042" s="526" t="s">
        <v>1678</v>
      </c>
      <c r="R2042" s="527">
        <v>0.7</v>
      </c>
      <c r="S2042" s="1051"/>
      <c r="T2042" s="1032"/>
      <c r="U2042" s="537"/>
      <c r="W2042" s="534"/>
      <c r="X2042" s="537"/>
      <c r="Y2042" s="534"/>
      <c r="Z2042" s="538"/>
      <c r="AA2042" s="531">
        <f>ROUND(ROUND(ROUND(ROUND(F1929*N2041,0)*R2042,0)*V2035,0)-Y2026,0)</f>
        <v>170</v>
      </c>
      <c r="AB2042" s="539"/>
      <c r="AC2042" s="504"/>
    </row>
    <row r="2043" spans="1:29" ht="16.7" customHeight="1" x14ac:dyDescent="0.15">
      <c r="A2043" s="520">
        <v>22</v>
      </c>
      <c r="B2043" s="520" t="s">
        <v>18283</v>
      </c>
      <c r="C2043" s="521" t="s">
        <v>18284</v>
      </c>
      <c r="D2043" s="542"/>
      <c r="E2043" s="534"/>
      <c r="F2043" s="534"/>
      <c r="H2043" s="541"/>
      <c r="I2043" s="763"/>
      <c r="J2043" s="544"/>
      <c r="K2043" s="579"/>
      <c r="L2043" s="1032"/>
      <c r="M2043" s="537"/>
      <c r="O2043" s="979"/>
      <c r="P2043" s="626" t="s">
        <v>3833</v>
      </c>
      <c r="Q2043" s="526" t="s">
        <v>1678</v>
      </c>
      <c r="R2043" s="527">
        <v>0.5</v>
      </c>
      <c r="S2043" s="1051"/>
      <c r="T2043" s="1032"/>
      <c r="U2043" s="537"/>
      <c r="W2043" s="534"/>
      <c r="X2043" s="537"/>
      <c r="Y2043" s="534"/>
      <c r="Z2043" s="538"/>
      <c r="AA2043" s="531">
        <f>ROUND(ROUND(ROUND(ROUND(F1929*N2041,0)*R2043,0)*V2035,0)-Y2026,0)</f>
        <v>118</v>
      </c>
      <c r="AB2043" s="539"/>
      <c r="AC2043" s="504"/>
    </row>
    <row r="2044" spans="1:29" ht="16.7" customHeight="1" x14ac:dyDescent="0.15">
      <c r="A2044" s="520">
        <v>22</v>
      </c>
      <c r="B2044" s="520" t="s">
        <v>18285</v>
      </c>
      <c r="C2044" s="521" t="s">
        <v>18286</v>
      </c>
      <c r="D2044" s="542"/>
      <c r="E2044" s="534"/>
      <c r="F2044" s="534"/>
      <c r="H2044" s="541"/>
      <c r="I2044" s="1049" t="s">
        <v>10418</v>
      </c>
      <c r="J2044" s="525" t="s">
        <v>1678</v>
      </c>
      <c r="K2044" s="718">
        <v>0.96499999999999997</v>
      </c>
      <c r="L2044" s="1032"/>
      <c r="M2044" s="537"/>
      <c r="O2044" s="759"/>
      <c r="P2044" s="760"/>
      <c r="Q2044" s="526"/>
      <c r="R2044" s="527"/>
      <c r="S2044" s="1051"/>
      <c r="T2044" s="1032"/>
      <c r="U2044" s="537"/>
      <c r="W2044" s="534"/>
      <c r="X2044" s="537"/>
      <c r="Y2044" s="534"/>
      <c r="Z2044" s="538"/>
      <c r="AA2044" s="531">
        <f>ROUND(ROUND(ROUND(ROUND(ROUND(F1929*K2044,0)*N2041,0),0)*V2035,0)-Y2026,0)</f>
        <v>239</v>
      </c>
      <c r="AB2044" s="539"/>
      <c r="AC2044" s="504"/>
    </row>
    <row r="2045" spans="1:29" ht="16.7" customHeight="1" x14ac:dyDescent="0.15">
      <c r="A2045" s="520">
        <v>22</v>
      </c>
      <c r="B2045" s="520" t="s">
        <v>18287</v>
      </c>
      <c r="C2045" s="521" t="s">
        <v>18288</v>
      </c>
      <c r="D2045" s="542"/>
      <c r="E2045" s="534"/>
      <c r="F2045" s="534"/>
      <c r="H2045" s="541"/>
      <c r="I2045" s="1047"/>
      <c r="J2045" s="537"/>
      <c r="L2045" s="1032"/>
      <c r="M2045" s="537"/>
      <c r="O2045" s="1048" t="s">
        <v>10414</v>
      </c>
      <c r="P2045" s="626" t="s">
        <v>16</v>
      </c>
      <c r="Q2045" s="526" t="s">
        <v>1678</v>
      </c>
      <c r="R2045" s="527">
        <v>0.7</v>
      </c>
      <c r="S2045" s="1051"/>
      <c r="T2045" s="1032"/>
      <c r="U2045" s="537"/>
      <c r="W2045" s="534"/>
      <c r="X2045" s="537"/>
      <c r="Y2045" s="534"/>
      <c r="Z2045" s="538"/>
      <c r="AA2045" s="531">
        <f>ROUND(ROUND(ROUND(ROUND(ROUND(F1929*K2044,0)*N2041,0)*R2045,0)*V2035,0)-Y2026,0)</f>
        <v>164</v>
      </c>
      <c r="AB2045" s="539"/>
      <c r="AC2045" s="504"/>
    </row>
    <row r="2046" spans="1:29" ht="16.7" customHeight="1" x14ac:dyDescent="0.15">
      <c r="A2046" s="520">
        <v>22</v>
      </c>
      <c r="B2046" s="520" t="s">
        <v>18289</v>
      </c>
      <c r="C2046" s="521" t="s">
        <v>18290</v>
      </c>
      <c r="D2046" s="542"/>
      <c r="E2046" s="534"/>
      <c r="F2046" s="534"/>
      <c r="H2046" s="541"/>
      <c r="I2046" s="1044"/>
      <c r="J2046" s="544"/>
      <c r="K2046" s="725"/>
      <c r="L2046" s="967"/>
      <c r="M2046" s="544"/>
      <c r="N2046" s="548"/>
      <c r="O2046" s="979"/>
      <c r="P2046" s="626" t="s">
        <v>3833</v>
      </c>
      <c r="Q2046" s="526" t="s">
        <v>1678</v>
      </c>
      <c r="R2046" s="527">
        <v>0.5</v>
      </c>
      <c r="S2046" s="1051"/>
      <c r="T2046" s="967"/>
      <c r="U2046" s="544"/>
      <c r="V2046" s="548"/>
      <c r="W2046" s="534"/>
      <c r="X2046" s="537"/>
      <c r="Y2046" s="534"/>
      <c r="Z2046" s="538"/>
      <c r="AA2046" s="531">
        <f>ROUND(ROUND(ROUND(ROUND(ROUND(F1929*K2044,0)*N2041,0)*R2046,0)*V2035,0)-Y2026,0)</f>
        <v>114</v>
      </c>
      <c r="AB2046" s="539"/>
      <c r="AC2046" s="504"/>
    </row>
    <row r="2047" spans="1:29" ht="16.7" customHeight="1" x14ac:dyDescent="0.15">
      <c r="A2047" s="520">
        <v>22</v>
      </c>
      <c r="B2047" s="520">
        <v>9519</v>
      </c>
      <c r="C2047" s="521" t="s">
        <v>18291</v>
      </c>
      <c r="D2047" s="542"/>
      <c r="E2047" s="534"/>
      <c r="F2047" s="534"/>
      <c r="H2047" s="541"/>
      <c r="I2047" s="757"/>
      <c r="J2047" s="525"/>
      <c r="K2047" s="758"/>
      <c r="L2047" s="1050" t="s">
        <v>14896</v>
      </c>
      <c r="M2047" s="525" t="s">
        <v>1678</v>
      </c>
      <c r="N2047" s="529">
        <v>0.7</v>
      </c>
      <c r="O2047" s="759"/>
      <c r="P2047" s="760"/>
      <c r="Q2047" s="526"/>
      <c r="R2047" s="527"/>
      <c r="S2047" s="1051"/>
      <c r="T2047" s="968" t="s">
        <v>12830</v>
      </c>
      <c r="U2047" s="525" t="s">
        <v>1678</v>
      </c>
      <c r="V2047" s="529">
        <v>0.7</v>
      </c>
      <c r="W2047" s="534"/>
      <c r="X2047" s="537"/>
      <c r="Y2047" s="534"/>
      <c r="Z2047" s="538"/>
      <c r="AA2047" s="531">
        <f>ROUND(ROUND(ROUND(F1929*N2047,0)*V2047,0)-Y2026,0)</f>
        <v>497</v>
      </c>
      <c r="AB2047" s="539"/>
      <c r="AC2047" s="504"/>
    </row>
    <row r="2048" spans="1:29" ht="16.7" customHeight="1" x14ac:dyDescent="0.15">
      <c r="A2048" s="520">
        <v>22</v>
      </c>
      <c r="B2048" s="520">
        <v>9520</v>
      </c>
      <c r="C2048" s="521" t="s">
        <v>18292</v>
      </c>
      <c r="D2048" s="542"/>
      <c r="E2048" s="534"/>
      <c r="F2048" s="534"/>
      <c r="H2048" s="541"/>
      <c r="J2048" s="537"/>
      <c r="K2048" s="742"/>
      <c r="L2048" s="1032"/>
      <c r="M2048" s="537"/>
      <c r="O2048" s="1048" t="s">
        <v>10414</v>
      </c>
      <c r="P2048" s="626" t="s">
        <v>16</v>
      </c>
      <c r="Q2048" s="526" t="s">
        <v>1678</v>
      </c>
      <c r="R2048" s="527">
        <v>0.7</v>
      </c>
      <c r="S2048" s="1051"/>
      <c r="T2048" s="1032"/>
      <c r="U2048" s="537"/>
      <c r="W2048" s="534"/>
      <c r="X2048" s="537"/>
      <c r="Y2048" s="534"/>
      <c r="Z2048" s="538"/>
      <c r="AA2048" s="531">
        <f>ROUND(ROUND(ROUND(ROUND(F1929*N2047,0)*R2048,0)*V2047,0)-Y2026,0)</f>
        <v>344</v>
      </c>
      <c r="AB2048" s="539"/>
      <c r="AC2048" s="504"/>
    </row>
    <row r="2049" spans="1:29" ht="16.7" customHeight="1" x14ac:dyDescent="0.15">
      <c r="A2049" s="520">
        <v>22</v>
      </c>
      <c r="B2049" s="520" t="s">
        <v>18293</v>
      </c>
      <c r="C2049" s="521" t="s">
        <v>18294</v>
      </c>
      <c r="D2049" s="542"/>
      <c r="E2049" s="534"/>
      <c r="F2049" s="534"/>
      <c r="H2049" s="541"/>
      <c r="I2049" s="763"/>
      <c r="J2049" s="544"/>
      <c r="K2049" s="579"/>
      <c r="L2049" s="1032"/>
      <c r="M2049" s="537"/>
      <c r="O2049" s="979"/>
      <c r="P2049" s="626" t="s">
        <v>3833</v>
      </c>
      <c r="Q2049" s="526" t="s">
        <v>1678</v>
      </c>
      <c r="R2049" s="527">
        <v>0.5</v>
      </c>
      <c r="S2049" s="1051"/>
      <c r="T2049" s="1032"/>
      <c r="U2049" s="537"/>
      <c r="W2049" s="534"/>
      <c r="X2049" s="537"/>
      <c r="Y2049" s="534"/>
      <c r="Z2049" s="538"/>
      <c r="AA2049" s="531">
        <f>ROUND(ROUND(ROUND(ROUND(F1929*N2047,0)*R2049,0)*V2047,0)-Y2026,0)</f>
        <v>243</v>
      </c>
      <c r="AB2049" s="539"/>
      <c r="AC2049" s="504"/>
    </row>
    <row r="2050" spans="1:29" ht="16.7" customHeight="1" x14ac:dyDescent="0.15">
      <c r="A2050" s="520">
        <v>22</v>
      </c>
      <c r="B2050" s="520">
        <v>9529</v>
      </c>
      <c r="C2050" s="521" t="s">
        <v>18295</v>
      </c>
      <c r="D2050" s="542"/>
      <c r="E2050" s="534"/>
      <c r="F2050" s="534"/>
      <c r="H2050" s="541"/>
      <c r="I2050" s="1049" t="s">
        <v>10418</v>
      </c>
      <c r="J2050" s="525" t="s">
        <v>1678</v>
      </c>
      <c r="K2050" s="718">
        <v>0.96499999999999997</v>
      </c>
      <c r="L2050" s="1032"/>
      <c r="M2050" s="537"/>
      <c r="O2050" s="759"/>
      <c r="P2050" s="760"/>
      <c r="Q2050" s="526"/>
      <c r="R2050" s="527"/>
      <c r="S2050" s="1051"/>
      <c r="T2050" s="1032"/>
      <c r="U2050" s="537"/>
      <c r="W2050" s="534"/>
      <c r="X2050" s="537"/>
      <c r="Y2050" s="534"/>
      <c r="Z2050" s="538"/>
      <c r="AA2050" s="531">
        <f>ROUND(ROUND(ROUND(ROUND(ROUND(F1929*K2050,0)*N2047,0)*V2047,0),0)-Y2026,0)</f>
        <v>479</v>
      </c>
      <c r="AB2050" s="539"/>
      <c r="AC2050" s="504"/>
    </row>
    <row r="2051" spans="1:29" ht="16.7" customHeight="1" x14ac:dyDescent="0.15">
      <c r="A2051" s="520">
        <v>22</v>
      </c>
      <c r="B2051" s="520">
        <v>9530</v>
      </c>
      <c r="C2051" s="521" t="s">
        <v>18296</v>
      </c>
      <c r="D2051" s="542"/>
      <c r="E2051" s="534"/>
      <c r="F2051" s="534"/>
      <c r="H2051" s="541"/>
      <c r="I2051" s="1047"/>
      <c r="J2051" s="537"/>
      <c r="L2051" s="1032"/>
      <c r="M2051" s="537"/>
      <c r="O2051" s="1048" t="s">
        <v>10414</v>
      </c>
      <c r="P2051" s="626" t="s">
        <v>16</v>
      </c>
      <c r="Q2051" s="526" t="s">
        <v>1678</v>
      </c>
      <c r="R2051" s="527">
        <v>0.7</v>
      </c>
      <c r="S2051" s="1051"/>
      <c r="T2051" s="1032"/>
      <c r="U2051" s="537"/>
      <c r="W2051" s="534"/>
      <c r="X2051" s="537"/>
      <c r="Y2051" s="534"/>
      <c r="Z2051" s="538"/>
      <c r="AA2051" s="531">
        <f>ROUND(ROUND(ROUND(ROUND(ROUND(ROUND(F1929*K2050,0)*N2047,0)*R2051,0)*V2047,0),0)-Y2026,0)</f>
        <v>332</v>
      </c>
      <c r="AB2051" s="539"/>
      <c r="AC2051" s="504"/>
    </row>
    <row r="2052" spans="1:29" ht="16.7" customHeight="1" x14ac:dyDescent="0.15">
      <c r="A2052" s="520">
        <v>22</v>
      </c>
      <c r="B2052" s="520" t="s">
        <v>18297</v>
      </c>
      <c r="C2052" s="521" t="s">
        <v>18298</v>
      </c>
      <c r="D2052" s="542"/>
      <c r="E2052" s="534"/>
      <c r="F2052" s="534"/>
      <c r="H2052" s="541"/>
      <c r="I2052" s="1044"/>
      <c r="J2052" s="544"/>
      <c r="K2052" s="725"/>
      <c r="L2052" s="967"/>
      <c r="M2052" s="544"/>
      <c r="N2052" s="548"/>
      <c r="O2052" s="979"/>
      <c r="P2052" s="626" t="s">
        <v>3833</v>
      </c>
      <c r="Q2052" s="526" t="s">
        <v>1678</v>
      </c>
      <c r="R2052" s="527">
        <v>0.5</v>
      </c>
      <c r="S2052" s="1051"/>
      <c r="T2052" s="1032"/>
      <c r="U2052" s="537"/>
      <c r="W2052" s="534"/>
      <c r="X2052" s="537"/>
      <c r="Y2052" s="534"/>
      <c r="Z2052" s="538"/>
      <c r="AA2052" s="531">
        <f>ROUND(ROUND(ROUND(ROUND(ROUND(ROUND(F1929*K2050,0)*N2047,0)*R2052,0)*V2047,0),0)-Y2026,0)</f>
        <v>234</v>
      </c>
      <c r="AB2052" s="539"/>
      <c r="AC2052" s="504"/>
    </row>
    <row r="2053" spans="1:29" ht="16.7" customHeight="1" x14ac:dyDescent="0.15">
      <c r="A2053" s="520">
        <v>22</v>
      </c>
      <c r="B2053" s="520" t="s">
        <v>18299</v>
      </c>
      <c r="C2053" s="521" t="s">
        <v>18300</v>
      </c>
      <c r="D2053" s="542"/>
      <c r="E2053" s="534"/>
      <c r="F2053" s="534"/>
      <c r="H2053" s="541"/>
      <c r="I2053" s="757"/>
      <c r="J2053" s="525"/>
      <c r="K2053" s="758"/>
      <c r="L2053" s="966" t="s">
        <v>14906</v>
      </c>
      <c r="M2053" s="525" t="s">
        <v>1678</v>
      </c>
      <c r="N2053" s="529">
        <v>0.5</v>
      </c>
      <c r="O2053" s="759"/>
      <c r="P2053" s="760"/>
      <c r="Q2053" s="526"/>
      <c r="R2053" s="527"/>
      <c r="S2053" s="1051"/>
      <c r="T2053" s="1032"/>
      <c r="U2053" s="537"/>
      <c r="W2053" s="534"/>
      <c r="X2053" s="537"/>
      <c r="Y2053" s="534"/>
      <c r="Z2053" s="538"/>
      <c r="AA2053" s="531">
        <f>ROUND(ROUND(ROUND(F1929*N2053,0)*V2047,0)-Y2026,0)</f>
        <v>352</v>
      </c>
      <c r="AB2053" s="539"/>
      <c r="AC2053" s="504"/>
    </row>
    <row r="2054" spans="1:29" ht="16.7" customHeight="1" x14ac:dyDescent="0.15">
      <c r="A2054" s="520">
        <v>22</v>
      </c>
      <c r="B2054" s="520" t="s">
        <v>18301</v>
      </c>
      <c r="C2054" s="521" t="s">
        <v>18302</v>
      </c>
      <c r="D2054" s="542"/>
      <c r="E2054" s="534"/>
      <c r="F2054" s="534"/>
      <c r="H2054" s="541"/>
      <c r="J2054" s="537"/>
      <c r="K2054" s="742"/>
      <c r="L2054" s="1032"/>
      <c r="M2054" s="537"/>
      <c r="O2054" s="1048" t="s">
        <v>10414</v>
      </c>
      <c r="P2054" s="626" t="s">
        <v>16</v>
      </c>
      <c r="Q2054" s="526" t="s">
        <v>1678</v>
      </c>
      <c r="R2054" s="527">
        <v>0.7</v>
      </c>
      <c r="S2054" s="1051"/>
      <c r="T2054" s="1032"/>
      <c r="U2054" s="537"/>
      <c r="W2054" s="534"/>
      <c r="X2054" s="537"/>
      <c r="Y2054" s="534"/>
      <c r="Z2054" s="538"/>
      <c r="AA2054" s="531">
        <f>ROUND(ROUND(ROUND(ROUND(F1929*N2053,0)*R2054,0)*V2047,0)-Y2026,0)</f>
        <v>243</v>
      </c>
      <c r="AB2054" s="539"/>
      <c r="AC2054" s="504"/>
    </row>
    <row r="2055" spans="1:29" ht="16.7" customHeight="1" x14ac:dyDescent="0.15">
      <c r="A2055" s="520">
        <v>22</v>
      </c>
      <c r="B2055" s="520" t="s">
        <v>18303</v>
      </c>
      <c r="C2055" s="521" t="s">
        <v>18304</v>
      </c>
      <c r="D2055" s="542"/>
      <c r="E2055" s="534"/>
      <c r="F2055" s="534"/>
      <c r="H2055" s="541"/>
      <c r="I2055" s="763"/>
      <c r="J2055" s="544"/>
      <c r="K2055" s="579"/>
      <c r="L2055" s="1032"/>
      <c r="M2055" s="537"/>
      <c r="O2055" s="979"/>
      <c r="P2055" s="626" t="s">
        <v>3833</v>
      </c>
      <c r="Q2055" s="526" t="s">
        <v>1678</v>
      </c>
      <c r="R2055" s="527">
        <v>0.5</v>
      </c>
      <c r="S2055" s="1051"/>
      <c r="T2055" s="1032"/>
      <c r="U2055" s="537"/>
      <c r="W2055" s="534"/>
      <c r="X2055" s="537"/>
      <c r="Y2055" s="534"/>
      <c r="Z2055" s="538"/>
      <c r="AA2055" s="531">
        <f>ROUND(ROUND(ROUND(ROUND(F1929*N2053,0)*R2055,0)*V2047,0)-Y2026,0)</f>
        <v>170</v>
      </c>
      <c r="AB2055" s="539"/>
      <c r="AC2055" s="504"/>
    </row>
    <row r="2056" spans="1:29" ht="16.7" customHeight="1" x14ac:dyDescent="0.15">
      <c r="A2056" s="520">
        <v>22</v>
      </c>
      <c r="B2056" s="520" t="s">
        <v>18305</v>
      </c>
      <c r="C2056" s="521" t="s">
        <v>18306</v>
      </c>
      <c r="D2056" s="542"/>
      <c r="E2056" s="534"/>
      <c r="F2056" s="534"/>
      <c r="H2056" s="541"/>
      <c r="I2056" s="1049" t="s">
        <v>10418</v>
      </c>
      <c r="J2056" s="525" t="s">
        <v>1678</v>
      </c>
      <c r="K2056" s="718">
        <v>0.96499999999999997</v>
      </c>
      <c r="L2056" s="1032"/>
      <c r="M2056" s="537"/>
      <c r="O2056" s="759"/>
      <c r="P2056" s="760"/>
      <c r="Q2056" s="526"/>
      <c r="R2056" s="527"/>
      <c r="S2056" s="1051"/>
      <c r="T2056" s="1032"/>
      <c r="U2056" s="537"/>
      <c r="W2056" s="534"/>
      <c r="X2056" s="537"/>
      <c r="Y2056" s="534"/>
      <c r="Z2056" s="538"/>
      <c r="AA2056" s="531">
        <f>ROUND(ROUND(ROUND(ROUND(ROUND(F1929*K2056,0)*N2053,0),0)*V2047,0)-Y2026,0)</f>
        <v>339</v>
      </c>
      <c r="AB2056" s="539"/>
      <c r="AC2056" s="504"/>
    </row>
    <row r="2057" spans="1:29" ht="16.7" customHeight="1" x14ac:dyDescent="0.15">
      <c r="A2057" s="520">
        <v>22</v>
      </c>
      <c r="B2057" s="520" t="s">
        <v>18307</v>
      </c>
      <c r="C2057" s="521" t="s">
        <v>18308</v>
      </c>
      <c r="D2057" s="542"/>
      <c r="E2057" s="534"/>
      <c r="F2057" s="534"/>
      <c r="H2057" s="541"/>
      <c r="I2057" s="1047"/>
      <c r="J2057" s="537"/>
      <c r="L2057" s="1032"/>
      <c r="M2057" s="537"/>
      <c r="O2057" s="1048" t="s">
        <v>10414</v>
      </c>
      <c r="P2057" s="626" t="s">
        <v>16</v>
      </c>
      <c r="Q2057" s="526" t="s">
        <v>1678</v>
      </c>
      <c r="R2057" s="527">
        <v>0.7</v>
      </c>
      <c r="S2057" s="1051"/>
      <c r="T2057" s="1032"/>
      <c r="U2057" s="537"/>
      <c r="W2057" s="534"/>
      <c r="X2057" s="537"/>
      <c r="Y2057" s="534"/>
      <c r="Z2057" s="538"/>
      <c r="AA2057" s="531">
        <f>ROUND(ROUND(ROUND(ROUND(ROUND(F1929*K2056,0)*N2053,0)*R2057,0)*V2047,0)-Y2026,0)</f>
        <v>234</v>
      </c>
      <c r="AB2057" s="539"/>
      <c r="AC2057" s="504"/>
    </row>
    <row r="2058" spans="1:29" ht="16.7" customHeight="1" x14ac:dyDescent="0.15">
      <c r="A2058" s="520">
        <v>22</v>
      </c>
      <c r="B2058" s="520" t="s">
        <v>18309</v>
      </c>
      <c r="C2058" s="521" t="s">
        <v>18310</v>
      </c>
      <c r="D2058" s="542"/>
      <c r="E2058" s="534"/>
      <c r="F2058" s="534"/>
      <c r="H2058" s="541"/>
      <c r="I2058" s="1044"/>
      <c r="J2058" s="544"/>
      <c r="K2058" s="725"/>
      <c r="L2058" s="967"/>
      <c r="M2058" s="544"/>
      <c r="N2058" s="548"/>
      <c r="O2058" s="979"/>
      <c r="P2058" s="626" t="s">
        <v>3833</v>
      </c>
      <c r="Q2058" s="526" t="s">
        <v>1678</v>
      </c>
      <c r="R2058" s="527">
        <v>0.5</v>
      </c>
      <c r="S2058" s="1052"/>
      <c r="T2058" s="967"/>
      <c r="U2058" s="544"/>
      <c r="V2058" s="548"/>
      <c r="W2058" s="534"/>
      <c r="X2058" s="537"/>
      <c r="Y2058" s="534"/>
      <c r="Z2058" s="538"/>
      <c r="AA2058" s="531">
        <f>ROUND(ROUND(ROUND(ROUND(ROUND(F1929*K2056,0)*N2053,0)*R2058,0)*V2047,0)-Y2026,0)</f>
        <v>164</v>
      </c>
      <c r="AB2058" s="539"/>
      <c r="AC2058" s="504"/>
    </row>
    <row r="2059" spans="1:29" ht="16.7" customHeight="1" x14ac:dyDescent="0.15">
      <c r="A2059" s="520">
        <v>22</v>
      </c>
      <c r="B2059" s="520" t="s">
        <v>18311</v>
      </c>
      <c r="C2059" s="521" t="s">
        <v>18312</v>
      </c>
      <c r="D2059" s="542"/>
      <c r="E2059" s="534"/>
      <c r="F2059" s="534"/>
      <c r="H2059" s="541"/>
      <c r="I2059" s="757"/>
      <c r="J2059" s="525"/>
      <c r="K2059" s="758"/>
      <c r="L2059" s="966" t="s">
        <v>14896</v>
      </c>
      <c r="M2059" s="525" t="s">
        <v>1678</v>
      </c>
      <c r="N2059" s="529">
        <v>0.7</v>
      </c>
      <c r="O2059" s="759"/>
      <c r="P2059" s="760"/>
      <c r="Q2059" s="526"/>
      <c r="R2059" s="527"/>
      <c r="S2059" s="1054" t="s">
        <v>14959</v>
      </c>
      <c r="T2059" s="968" t="s">
        <v>12840</v>
      </c>
      <c r="U2059" s="525" t="s">
        <v>1678</v>
      </c>
      <c r="V2059" s="529">
        <v>0.7</v>
      </c>
      <c r="W2059" s="534"/>
      <c r="X2059" s="537"/>
      <c r="Y2059" s="534"/>
      <c r="Z2059" s="538"/>
      <c r="AA2059" s="531">
        <f>ROUND(ROUND(ROUND(F1929*N2059,0)*V2059,0)-Y2026,0)</f>
        <v>497</v>
      </c>
      <c r="AB2059" s="539"/>
      <c r="AC2059" s="504"/>
    </row>
    <row r="2060" spans="1:29" ht="16.7" customHeight="1" x14ac:dyDescent="0.15">
      <c r="A2060" s="520">
        <v>22</v>
      </c>
      <c r="B2060" s="520" t="s">
        <v>18313</v>
      </c>
      <c r="C2060" s="521" t="s">
        <v>18314</v>
      </c>
      <c r="D2060" s="542"/>
      <c r="E2060" s="534"/>
      <c r="F2060" s="534"/>
      <c r="H2060" s="541"/>
      <c r="J2060" s="537"/>
      <c r="K2060" s="742"/>
      <c r="L2060" s="1032"/>
      <c r="M2060" s="537"/>
      <c r="O2060" s="1048" t="s">
        <v>10414</v>
      </c>
      <c r="P2060" s="626" t="s">
        <v>16</v>
      </c>
      <c r="Q2060" s="526" t="s">
        <v>1678</v>
      </c>
      <c r="R2060" s="527">
        <v>0.7</v>
      </c>
      <c r="S2060" s="1055"/>
      <c r="T2060" s="1032"/>
      <c r="U2060" s="537"/>
      <c r="W2060" s="534"/>
      <c r="X2060" s="537"/>
      <c r="Y2060" s="534"/>
      <c r="Z2060" s="538"/>
      <c r="AA2060" s="531">
        <f>ROUND(ROUND(ROUND(ROUND(F1929*N2059,0)*R2060,0)*V2059,0)-Y2026,0)</f>
        <v>344</v>
      </c>
      <c r="AB2060" s="539"/>
      <c r="AC2060" s="504"/>
    </row>
    <row r="2061" spans="1:29" ht="16.7" customHeight="1" x14ac:dyDescent="0.15">
      <c r="A2061" s="520">
        <v>22</v>
      </c>
      <c r="B2061" s="520" t="s">
        <v>18315</v>
      </c>
      <c r="C2061" s="521" t="s">
        <v>18316</v>
      </c>
      <c r="D2061" s="542"/>
      <c r="E2061" s="534"/>
      <c r="F2061" s="534"/>
      <c r="H2061" s="541"/>
      <c r="I2061" s="763"/>
      <c r="J2061" s="544"/>
      <c r="K2061" s="579"/>
      <c r="L2061" s="1032"/>
      <c r="M2061" s="537"/>
      <c r="O2061" s="979"/>
      <c r="P2061" s="626" t="s">
        <v>3833</v>
      </c>
      <c r="Q2061" s="526" t="s">
        <v>1678</v>
      </c>
      <c r="R2061" s="527">
        <v>0.5</v>
      </c>
      <c r="S2061" s="1055"/>
      <c r="T2061" s="1032"/>
      <c r="U2061" s="537"/>
      <c r="W2061" s="534"/>
      <c r="X2061" s="537"/>
      <c r="Y2061" s="534"/>
      <c r="Z2061" s="538"/>
      <c r="AA2061" s="531">
        <f>ROUND(ROUND(ROUND(ROUND(F1929*N2059,0)*R2061,0)*V2059,0)-Y2026,0)</f>
        <v>243</v>
      </c>
      <c r="AB2061" s="539"/>
      <c r="AC2061" s="504"/>
    </row>
    <row r="2062" spans="1:29" ht="16.7" customHeight="1" x14ac:dyDescent="0.15">
      <c r="A2062" s="520">
        <v>22</v>
      </c>
      <c r="B2062" s="520" t="s">
        <v>18317</v>
      </c>
      <c r="C2062" s="521" t="s">
        <v>18318</v>
      </c>
      <c r="D2062" s="542"/>
      <c r="E2062" s="534"/>
      <c r="F2062" s="534"/>
      <c r="H2062" s="541"/>
      <c r="I2062" s="1049" t="s">
        <v>10418</v>
      </c>
      <c r="J2062" s="525" t="s">
        <v>1678</v>
      </c>
      <c r="K2062" s="718">
        <v>0.96499999999999997</v>
      </c>
      <c r="L2062" s="1032"/>
      <c r="M2062" s="537"/>
      <c r="O2062" s="759"/>
      <c r="P2062" s="760"/>
      <c r="Q2062" s="526"/>
      <c r="R2062" s="527"/>
      <c r="S2062" s="1055"/>
      <c r="T2062" s="1032"/>
      <c r="U2062" s="537"/>
      <c r="W2062" s="534"/>
      <c r="X2062" s="537"/>
      <c r="Y2062" s="534"/>
      <c r="Z2062" s="538"/>
      <c r="AA2062" s="531">
        <f>ROUND(ROUND(ROUND(ROUND(ROUND(F1929*K2062,0)*N2059,0)*V2059,0),0)-Y2026,0)</f>
        <v>479</v>
      </c>
      <c r="AB2062" s="539"/>
      <c r="AC2062" s="504"/>
    </row>
    <row r="2063" spans="1:29" ht="16.7" customHeight="1" x14ac:dyDescent="0.15">
      <c r="A2063" s="520">
        <v>22</v>
      </c>
      <c r="B2063" s="520" t="s">
        <v>18319</v>
      </c>
      <c r="C2063" s="521" t="s">
        <v>18320</v>
      </c>
      <c r="D2063" s="542"/>
      <c r="E2063" s="534"/>
      <c r="F2063" s="534"/>
      <c r="H2063" s="541"/>
      <c r="I2063" s="1047"/>
      <c r="J2063" s="537"/>
      <c r="L2063" s="1032"/>
      <c r="M2063" s="537"/>
      <c r="O2063" s="1048" t="s">
        <v>10414</v>
      </c>
      <c r="P2063" s="626" t="s">
        <v>16</v>
      </c>
      <c r="Q2063" s="526" t="s">
        <v>1678</v>
      </c>
      <c r="R2063" s="527">
        <v>0.7</v>
      </c>
      <c r="S2063" s="1055"/>
      <c r="T2063" s="1032"/>
      <c r="U2063" s="537"/>
      <c r="W2063" s="534"/>
      <c r="X2063" s="537"/>
      <c r="Y2063" s="534"/>
      <c r="Z2063" s="538"/>
      <c r="AA2063" s="531">
        <f>ROUND(ROUND(ROUND(ROUND(ROUND(ROUND(F1929*K2062,0)*N2059,0)*R2063,0)*V2059,0),0)-Y2026,0)</f>
        <v>332</v>
      </c>
      <c r="AB2063" s="539"/>
      <c r="AC2063" s="504"/>
    </row>
    <row r="2064" spans="1:29" ht="16.7" customHeight="1" x14ac:dyDescent="0.15">
      <c r="A2064" s="520">
        <v>22</v>
      </c>
      <c r="B2064" s="520" t="s">
        <v>18321</v>
      </c>
      <c r="C2064" s="521" t="s">
        <v>18322</v>
      </c>
      <c r="D2064" s="542"/>
      <c r="E2064" s="534"/>
      <c r="F2064" s="534"/>
      <c r="H2064" s="541"/>
      <c r="I2064" s="1044"/>
      <c r="J2064" s="544"/>
      <c r="K2064" s="725"/>
      <c r="L2064" s="967"/>
      <c r="M2064" s="544"/>
      <c r="N2064" s="548"/>
      <c r="O2064" s="979"/>
      <c r="P2064" s="626" t="s">
        <v>3833</v>
      </c>
      <c r="Q2064" s="526" t="s">
        <v>1678</v>
      </c>
      <c r="R2064" s="527">
        <v>0.5</v>
      </c>
      <c r="S2064" s="1055"/>
      <c r="T2064" s="1032"/>
      <c r="U2064" s="537"/>
      <c r="W2064" s="534"/>
      <c r="X2064" s="537"/>
      <c r="Y2064" s="534"/>
      <c r="Z2064" s="538"/>
      <c r="AA2064" s="531">
        <f>ROUND(ROUND(ROUND(ROUND(ROUND(ROUND(F1929*K2062,0)*N2059,0)*R2064,0)*V2059,0),0)-Y2026,0)</f>
        <v>234</v>
      </c>
      <c r="AB2064" s="539"/>
      <c r="AC2064" s="504"/>
    </row>
    <row r="2065" spans="1:29" ht="16.7" customHeight="1" x14ac:dyDescent="0.15">
      <c r="A2065" s="520">
        <v>22</v>
      </c>
      <c r="B2065" s="520" t="s">
        <v>18323</v>
      </c>
      <c r="C2065" s="521" t="s">
        <v>18324</v>
      </c>
      <c r="D2065" s="542"/>
      <c r="E2065" s="534"/>
      <c r="F2065" s="534"/>
      <c r="H2065" s="541"/>
      <c r="I2065" s="757"/>
      <c r="J2065" s="525"/>
      <c r="K2065" s="758"/>
      <c r="L2065" s="966" t="s">
        <v>14906</v>
      </c>
      <c r="M2065" s="525" t="s">
        <v>1678</v>
      </c>
      <c r="N2065" s="529">
        <v>0.5</v>
      </c>
      <c r="O2065" s="759"/>
      <c r="P2065" s="760"/>
      <c r="Q2065" s="526"/>
      <c r="R2065" s="527"/>
      <c r="S2065" s="1055"/>
      <c r="T2065" s="1032"/>
      <c r="U2065" s="537"/>
      <c r="W2065" s="534"/>
      <c r="X2065" s="537"/>
      <c r="Y2065" s="534"/>
      <c r="Z2065" s="538"/>
      <c r="AA2065" s="531">
        <f>ROUND(ROUND(ROUND(F1929*N2065,0)*V2059,0)-Y2026,0)</f>
        <v>352</v>
      </c>
      <c r="AB2065" s="539"/>
      <c r="AC2065" s="504"/>
    </row>
    <row r="2066" spans="1:29" ht="16.7" customHeight="1" x14ac:dyDescent="0.15">
      <c r="A2066" s="520">
        <v>22</v>
      </c>
      <c r="B2066" s="520" t="s">
        <v>18325</v>
      </c>
      <c r="C2066" s="521" t="s">
        <v>18326</v>
      </c>
      <c r="D2066" s="542"/>
      <c r="E2066" s="534"/>
      <c r="F2066" s="534"/>
      <c r="H2066" s="541"/>
      <c r="J2066" s="537"/>
      <c r="K2066" s="742"/>
      <c r="L2066" s="1032"/>
      <c r="M2066" s="537"/>
      <c r="O2066" s="1048" t="s">
        <v>10414</v>
      </c>
      <c r="P2066" s="626" t="s">
        <v>16</v>
      </c>
      <c r="Q2066" s="526" t="s">
        <v>1678</v>
      </c>
      <c r="R2066" s="527">
        <v>0.7</v>
      </c>
      <c r="S2066" s="1055"/>
      <c r="T2066" s="1032"/>
      <c r="U2066" s="537"/>
      <c r="W2066" s="534"/>
      <c r="X2066" s="537"/>
      <c r="Y2066" s="534"/>
      <c r="Z2066" s="538"/>
      <c r="AA2066" s="531">
        <f>ROUND(ROUND(ROUND(ROUND(F1929*N2065,0)*R2066,0)*V2059,0)-Y2026,0)</f>
        <v>243</v>
      </c>
      <c r="AB2066" s="539"/>
      <c r="AC2066" s="504"/>
    </row>
    <row r="2067" spans="1:29" ht="16.7" customHeight="1" x14ac:dyDescent="0.15">
      <c r="A2067" s="520">
        <v>22</v>
      </c>
      <c r="B2067" s="520" t="s">
        <v>18327</v>
      </c>
      <c r="C2067" s="521" t="s">
        <v>18328</v>
      </c>
      <c r="D2067" s="542"/>
      <c r="E2067" s="534"/>
      <c r="F2067" s="534"/>
      <c r="H2067" s="541"/>
      <c r="I2067" s="763"/>
      <c r="J2067" s="544"/>
      <c r="K2067" s="579"/>
      <c r="L2067" s="1032"/>
      <c r="M2067" s="537"/>
      <c r="O2067" s="979"/>
      <c r="P2067" s="626" t="s">
        <v>3833</v>
      </c>
      <c r="Q2067" s="526" t="s">
        <v>1678</v>
      </c>
      <c r="R2067" s="527">
        <v>0.5</v>
      </c>
      <c r="S2067" s="1055"/>
      <c r="T2067" s="1032"/>
      <c r="U2067" s="537"/>
      <c r="W2067" s="534"/>
      <c r="X2067" s="537"/>
      <c r="Y2067" s="534"/>
      <c r="Z2067" s="538"/>
      <c r="AA2067" s="531">
        <f>ROUND(ROUND(ROUND(ROUND(F1929*N2065,0)*R2067,0)*V2059,0)-Y2026,0)</f>
        <v>170</v>
      </c>
      <c r="AB2067" s="539"/>
      <c r="AC2067" s="504"/>
    </row>
    <row r="2068" spans="1:29" ht="16.7" customHeight="1" x14ac:dyDescent="0.15">
      <c r="A2068" s="520">
        <v>22</v>
      </c>
      <c r="B2068" s="520" t="s">
        <v>18329</v>
      </c>
      <c r="C2068" s="521" t="s">
        <v>18330</v>
      </c>
      <c r="D2068" s="542"/>
      <c r="E2068" s="534"/>
      <c r="F2068" s="534"/>
      <c r="H2068" s="541"/>
      <c r="I2068" s="1049" t="s">
        <v>10418</v>
      </c>
      <c r="J2068" s="525" t="s">
        <v>1678</v>
      </c>
      <c r="K2068" s="718">
        <v>0.96499999999999997</v>
      </c>
      <c r="L2068" s="1032"/>
      <c r="M2068" s="537"/>
      <c r="O2068" s="759"/>
      <c r="P2068" s="760"/>
      <c r="Q2068" s="526"/>
      <c r="R2068" s="527"/>
      <c r="S2068" s="1055"/>
      <c r="T2068" s="1032"/>
      <c r="U2068" s="537"/>
      <c r="W2068" s="534"/>
      <c r="X2068" s="537"/>
      <c r="Y2068" s="534"/>
      <c r="Z2068" s="538"/>
      <c r="AA2068" s="531">
        <f>ROUND(ROUND(ROUND(ROUND(ROUND(F1929*K2068,0)*N2065,0),0)*V2059,0)-Y2026,0)</f>
        <v>339</v>
      </c>
      <c r="AB2068" s="539"/>
      <c r="AC2068" s="504"/>
    </row>
    <row r="2069" spans="1:29" ht="16.7" customHeight="1" x14ac:dyDescent="0.15">
      <c r="A2069" s="520">
        <v>22</v>
      </c>
      <c r="B2069" s="520" t="s">
        <v>18331</v>
      </c>
      <c r="C2069" s="521" t="s">
        <v>18332</v>
      </c>
      <c r="D2069" s="542"/>
      <c r="E2069" s="534"/>
      <c r="F2069" s="534"/>
      <c r="H2069" s="541"/>
      <c r="I2069" s="1047"/>
      <c r="J2069" s="537"/>
      <c r="L2069" s="1032"/>
      <c r="M2069" s="537"/>
      <c r="O2069" s="1048" t="s">
        <v>10414</v>
      </c>
      <c r="P2069" s="626" t="s">
        <v>16</v>
      </c>
      <c r="Q2069" s="526" t="s">
        <v>1678</v>
      </c>
      <c r="R2069" s="527">
        <v>0.7</v>
      </c>
      <c r="S2069" s="1055"/>
      <c r="T2069" s="1032"/>
      <c r="U2069" s="537"/>
      <c r="W2069" s="534"/>
      <c r="X2069" s="537"/>
      <c r="Y2069" s="534"/>
      <c r="Z2069" s="538"/>
      <c r="AA2069" s="531">
        <f>ROUND(ROUND(ROUND(ROUND(ROUND(F1929*K2068,0)*N2065,0)*R2069,0)*V2059,0)-Y2026,0)</f>
        <v>234</v>
      </c>
      <c r="AB2069" s="539"/>
      <c r="AC2069" s="504"/>
    </row>
    <row r="2070" spans="1:29" ht="16.7" customHeight="1" x14ac:dyDescent="0.15">
      <c r="A2070" s="520">
        <v>22</v>
      </c>
      <c r="B2070" s="520" t="s">
        <v>18333</v>
      </c>
      <c r="C2070" s="521" t="s">
        <v>18334</v>
      </c>
      <c r="D2070" s="557"/>
      <c r="E2070" s="550"/>
      <c r="F2070" s="550"/>
      <c r="G2070" s="650"/>
      <c r="H2070" s="558"/>
      <c r="I2070" s="1044"/>
      <c r="J2070" s="544"/>
      <c r="K2070" s="725"/>
      <c r="L2070" s="967"/>
      <c r="M2070" s="544"/>
      <c r="N2070" s="548"/>
      <c r="O2070" s="979"/>
      <c r="P2070" s="626" t="s">
        <v>3833</v>
      </c>
      <c r="Q2070" s="526" t="s">
        <v>1678</v>
      </c>
      <c r="R2070" s="527">
        <v>0.5</v>
      </c>
      <c r="S2070" s="1052"/>
      <c r="T2070" s="967"/>
      <c r="U2070" s="544"/>
      <c r="V2070" s="548"/>
      <c r="W2070" s="550"/>
      <c r="X2070" s="544"/>
      <c r="Y2070" s="550"/>
      <c r="Z2070" s="553"/>
      <c r="AA2070" s="531">
        <f>ROUND(ROUND(ROUND(ROUND(ROUND(F1929*K2068,0)*N2065,0)*R2070,0)*V2059,0)-Y2026,0)</f>
        <v>164</v>
      </c>
      <c r="AB2070" s="559"/>
      <c r="AC2070" s="504"/>
    </row>
    <row r="2071" spans="1:29" ht="16.7" customHeight="1" x14ac:dyDescent="0.15">
      <c r="A2071" s="520">
        <v>22</v>
      </c>
      <c r="B2071" s="520">
        <v>9525</v>
      </c>
      <c r="C2071" s="521" t="s">
        <v>18335</v>
      </c>
      <c r="D2071" s="560"/>
      <c r="E2071" s="522"/>
      <c r="F2071" s="522"/>
      <c r="G2071" s="585"/>
      <c r="H2071" s="561"/>
      <c r="I2071" s="757"/>
      <c r="J2071" s="525"/>
      <c r="K2071" s="758"/>
      <c r="L2071" s="1050" t="s">
        <v>14896</v>
      </c>
      <c r="M2071" s="525" t="s">
        <v>1678</v>
      </c>
      <c r="N2071" s="529">
        <v>0.7</v>
      </c>
      <c r="O2071" s="759"/>
      <c r="P2071" s="760"/>
      <c r="Q2071" s="526"/>
      <c r="R2071" s="527"/>
      <c r="S2071" s="761"/>
      <c r="T2071" s="757"/>
      <c r="U2071" s="525"/>
      <c r="V2071" s="529"/>
      <c r="W2071" s="936" t="s">
        <v>11906</v>
      </c>
      <c r="X2071" s="947"/>
      <c r="Y2071" s="522"/>
      <c r="Z2071" s="530"/>
      <c r="AA2071" s="531">
        <f>ROUND(ROUND(ROUND(F1929*N2071,0)*X2075,0)-Y2026,0)</f>
        <v>708</v>
      </c>
      <c r="AB2071" s="532"/>
      <c r="AC2071" s="504"/>
    </row>
    <row r="2072" spans="1:29" ht="16.7" customHeight="1" x14ac:dyDescent="0.15">
      <c r="A2072" s="520">
        <v>22</v>
      </c>
      <c r="B2072" s="520">
        <v>9526</v>
      </c>
      <c r="C2072" s="521" t="s">
        <v>18336</v>
      </c>
      <c r="D2072" s="542"/>
      <c r="E2072" s="534"/>
      <c r="F2072" s="534"/>
      <c r="H2072" s="541"/>
      <c r="J2072" s="537"/>
      <c r="K2072" s="742"/>
      <c r="L2072" s="1032"/>
      <c r="M2072" s="537"/>
      <c r="O2072" s="1048" t="s">
        <v>10414</v>
      </c>
      <c r="P2072" s="626" t="s">
        <v>16</v>
      </c>
      <c r="Q2072" s="526" t="s">
        <v>1678</v>
      </c>
      <c r="R2072" s="527">
        <v>0.7</v>
      </c>
      <c r="S2072" s="762"/>
      <c r="U2072" s="537"/>
      <c r="W2072" s="937"/>
      <c r="X2072" s="948"/>
      <c r="Y2072" s="534"/>
      <c r="Z2072" s="538"/>
      <c r="AA2072" s="531">
        <f>ROUND(ROUND(ROUND(ROUND(F1929*N2071,0)*R2072,0)*X2075,0)-Y2026,0)</f>
        <v>492</v>
      </c>
      <c r="AB2072" s="539"/>
      <c r="AC2072" s="504"/>
    </row>
    <row r="2073" spans="1:29" ht="16.7" customHeight="1" x14ac:dyDescent="0.15">
      <c r="A2073" s="520">
        <v>22</v>
      </c>
      <c r="B2073" s="520" t="s">
        <v>18337</v>
      </c>
      <c r="C2073" s="521" t="s">
        <v>18338</v>
      </c>
      <c r="D2073" s="542"/>
      <c r="E2073" s="534"/>
      <c r="F2073" s="534"/>
      <c r="H2073" s="541"/>
      <c r="I2073" s="763"/>
      <c r="J2073" s="544"/>
      <c r="K2073" s="579"/>
      <c r="L2073" s="1032"/>
      <c r="M2073" s="537"/>
      <c r="O2073" s="979"/>
      <c r="P2073" s="626" t="s">
        <v>3833</v>
      </c>
      <c r="Q2073" s="526" t="s">
        <v>1678</v>
      </c>
      <c r="R2073" s="527">
        <v>0.5</v>
      </c>
      <c r="S2073" s="762"/>
      <c r="U2073" s="537"/>
      <c r="W2073" s="937"/>
      <c r="X2073" s="948"/>
      <c r="Y2073" s="534"/>
      <c r="Z2073" s="538"/>
      <c r="AA2073" s="531">
        <f>ROUND(ROUND(ROUND(ROUND(F1929*N2071,0)*R2073,0)*X2075,0)-Y2026,0)</f>
        <v>349</v>
      </c>
      <c r="AB2073" s="539"/>
      <c r="AC2073" s="504"/>
    </row>
    <row r="2074" spans="1:29" ht="16.7" customHeight="1" x14ac:dyDescent="0.15">
      <c r="A2074" s="520">
        <v>22</v>
      </c>
      <c r="B2074" s="520">
        <v>9527</v>
      </c>
      <c r="C2074" s="521" t="s">
        <v>18339</v>
      </c>
      <c r="D2074" s="542"/>
      <c r="E2074" s="534"/>
      <c r="F2074" s="534"/>
      <c r="H2074" s="541"/>
      <c r="I2074" s="1049" t="s">
        <v>10418</v>
      </c>
      <c r="J2074" s="525" t="s">
        <v>1678</v>
      </c>
      <c r="K2074" s="718">
        <v>0.96499999999999997</v>
      </c>
      <c r="L2074" s="1032"/>
      <c r="M2074" s="537"/>
      <c r="O2074" s="759"/>
      <c r="P2074" s="760"/>
      <c r="Q2074" s="526"/>
      <c r="R2074" s="527"/>
      <c r="S2074" s="762"/>
      <c r="U2074" s="537"/>
      <c r="W2074" s="534"/>
      <c r="X2074" s="537"/>
      <c r="Y2074" s="534"/>
      <c r="Z2074" s="538"/>
      <c r="AA2074" s="531">
        <f>ROUND(ROUND(ROUND(ROUND(ROUND(F1929*K2074,0)*N2071,0),0)*X2075,0)-Y2026,0)</f>
        <v>684</v>
      </c>
      <c r="AB2074" s="539"/>
      <c r="AC2074" s="504"/>
    </row>
    <row r="2075" spans="1:29" ht="16.7" customHeight="1" x14ac:dyDescent="0.15">
      <c r="A2075" s="520">
        <v>22</v>
      </c>
      <c r="B2075" s="520">
        <v>9528</v>
      </c>
      <c r="C2075" s="521" t="s">
        <v>18340</v>
      </c>
      <c r="D2075" s="542"/>
      <c r="E2075" s="534"/>
      <c r="F2075" s="534"/>
      <c r="H2075" s="541"/>
      <c r="I2075" s="1047"/>
      <c r="J2075" s="537"/>
      <c r="L2075" s="1032"/>
      <c r="M2075" s="537"/>
      <c r="O2075" s="1048" t="s">
        <v>10414</v>
      </c>
      <c r="P2075" s="626" t="s">
        <v>16</v>
      </c>
      <c r="Q2075" s="526" t="s">
        <v>1678</v>
      </c>
      <c r="R2075" s="527">
        <v>0.7</v>
      </c>
      <c r="S2075" s="762"/>
      <c r="U2075" s="537"/>
      <c r="W2075" s="534" t="s">
        <v>1678</v>
      </c>
      <c r="X2075" s="766">
        <v>0.99099999999999999</v>
      </c>
      <c r="Y2075" s="534"/>
      <c r="Z2075" s="538"/>
      <c r="AA2075" s="531">
        <f>ROUND(ROUND(ROUND(ROUND(ROUND(F1929*K2074,0)*N2071,0)*R2075,0)*X2075,0)-Y2026,0)</f>
        <v>475</v>
      </c>
      <c r="AB2075" s="539"/>
      <c r="AC2075" s="504"/>
    </row>
    <row r="2076" spans="1:29" ht="16.7" customHeight="1" x14ac:dyDescent="0.15">
      <c r="A2076" s="520">
        <v>22</v>
      </c>
      <c r="B2076" s="520" t="s">
        <v>18341</v>
      </c>
      <c r="C2076" s="521" t="s">
        <v>18342</v>
      </c>
      <c r="D2076" s="542"/>
      <c r="E2076" s="534"/>
      <c r="F2076" s="534"/>
      <c r="H2076" s="541"/>
      <c r="I2076" s="1044"/>
      <c r="J2076" s="544"/>
      <c r="K2076" s="725"/>
      <c r="L2076" s="967"/>
      <c r="M2076" s="544"/>
      <c r="N2076" s="548"/>
      <c r="O2076" s="979"/>
      <c r="P2076" s="626" t="s">
        <v>3833</v>
      </c>
      <c r="Q2076" s="526" t="s">
        <v>1678</v>
      </c>
      <c r="R2076" s="527">
        <v>0.5</v>
      </c>
      <c r="S2076" s="762"/>
      <c r="U2076" s="537"/>
      <c r="W2076" s="534"/>
      <c r="X2076" s="537"/>
      <c r="Y2076" s="534"/>
      <c r="Z2076" s="538"/>
      <c r="AA2076" s="531">
        <f>ROUND(ROUND(ROUND(ROUND(ROUND(F1929*K2074,0)*N2071,0)*R2076,0)*X2075,0)-Y2026,0)</f>
        <v>336</v>
      </c>
      <c r="AB2076" s="539"/>
      <c r="AC2076" s="504"/>
    </row>
    <row r="2077" spans="1:29" ht="16.7" customHeight="1" x14ac:dyDescent="0.15">
      <c r="A2077" s="520">
        <v>22</v>
      </c>
      <c r="B2077" s="520" t="s">
        <v>18343</v>
      </c>
      <c r="C2077" s="521" t="s">
        <v>18344</v>
      </c>
      <c r="D2077" s="542"/>
      <c r="E2077" s="534"/>
      <c r="F2077" s="534"/>
      <c r="H2077" s="541"/>
      <c r="I2077" s="757"/>
      <c r="J2077" s="525"/>
      <c r="K2077" s="758"/>
      <c r="L2077" s="966" t="s">
        <v>14906</v>
      </c>
      <c r="M2077" s="525" t="s">
        <v>1678</v>
      </c>
      <c r="N2077" s="529">
        <v>0.5</v>
      </c>
      <c r="O2077" s="759"/>
      <c r="P2077" s="760"/>
      <c r="Q2077" s="526"/>
      <c r="R2077" s="527"/>
      <c r="S2077" s="762"/>
      <c r="U2077" s="537"/>
      <c r="W2077" s="534"/>
      <c r="X2077" s="537"/>
      <c r="Y2077" s="534"/>
      <c r="Z2077" s="538"/>
      <c r="AA2077" s="531">
        <f>ROUND(ROUND(ROUND(F1929*N2077,0)*X2075,0)-Y2026,0)</f>
        <v>503</v>
      </c>
      <c r="AB2077" s="539"/>
      <c r="AC2077" s="504"/>
    </row>
    <row r="2078" spans="1:29" ht="16.7" customHeight="1" x14ac:dyDescent="0.15">
      <c r="A2078" s="520">
        <v>22</v>
      </c>
      <c r="B2078" s="520" t="s">
        <v>18345</v>
      </c>
      <c r="C2078" s="521" t="s">
        <v>18346</v>
      </c>
      <c r="D2078" s="542"/>
      <c r="E2078" s="534"/>
      <c r="F2078" s="534"/>
      <c r="H2078" s="541"/>
      <c r="J2078" s="537"/>
      <c r="K2078" s="742"/>
      <c r="L2078" s="1032"/>
      <c r="M2078" s="537"/>
      <c r="O2078" s="1048" t="s">
        <v>10414</v>
      </c>
      <c r="P2078" s="626" t="s">
        <v>16</v>
      </c>
      <c r="Q2078" s="526" t="s">
        <v>1678</v>
      </c>
      <c r="R2078" s="527">
        <v>0.7</v>
      </c>
      <c r="S2078" s="762"/>
      <c r="U2078" s="537"/>
      <c r="W2078" s="534"/>
      <c r="X2078" s="537"/>
      <c r="Y2078" s="534"/>
      <c r="Z2078" s="538"/>
      <c r="AA2078" s="531">
        <f>ROUND(ROUND(ROUND(ROUND(F1929*N2077,0)*R2078,0)*X2075,0)-Y2026,0)</f>
        <v>349</v>
      </c>
      <c r="AB2078" s="539"/>
      <c r="AC2078" s="504"/>
    </row>
    <row r="2079" spans="1:29" ht="16.7" customHeight="1" x14ac:dyDescent="0.15">
      <c r="A2079" s="520">
        <v>22</v>
      </c>
      <c r="B2079" s="520" t="s">
        <v>18347</v>
      </c>
      <c r="C2079" s="521" t="s">
        <v>18348</v>
      </c>
      <c r="D2079" s="542"/>
      <c r="E2079" s="534"/>
      <c r="F2079" s="534"/>
      <c r="H2079" s="541"/>
      <c r="I2079" s="763"/>
      <c r="J2079" s="544"/>
      <c r="K2079" s="579"/>
      <c r="L2079" s="1032"/>
      <c r="M2079" s="537"/>
      <c r="O2079" s="979"/>
      <c r="P2079" s="626" t="s">
        <v>3833</v>
      </c>
      <c r="Q2079" s="526" t="s">
        <v>1678</v>
      </c>
      <c r="R2079" s="527">
        <v>0.5</v>
      </c>
      <c r="S2079" s="762"/>
      <c r="U2079" s="537"/>
      <c r="W2079" s="534"/>
      <c r="X2079" s="537"/>
      <c r="Y2079" s="534"/>
      <c r="Z2079" s="538"/>
      <c r="AA2079" s="531">
        <f>ROUND(ROUND(ROUND(ROUND(F1929*N2077,0)*R2079,0)*X2075,0)-Y2026,0)</f>
        <v>246</v>
      </c>
      <c r="AB2079" s="539"/>
      <c r="AC2079" s="504"/>
    </row>
    <row r="2080" spans="1:29" ht="16.7" customHeight="1" x14ac:dyDescent="0.15">
      <c r="A2080" s="520">
        <v>22</v>
      </c>
      <c r="B2080" s="520" t="s">
        <v>18349</v>
      </c>
      <c r="C2080" s="521" t="s">
        <v>18350</v>
      </c>
      <c r="D2080" s="542"/>
      <c r="E2080" s="534"/>
      <c r="F2080" s="534"/>
      <c r="H2080" s="541"/>
      <c r="I2080" s="1049" t="s">
        <v>10418</v>
      </c>
      <c r="J2080" s="525" t="s">
        <v>1678</v>
      </c>
      <c r="K2080" s="718">
        <v>0.96499999999999997</v>
      </c>
      <c r="L2080" s="1032"/>
      <c r="M2080" s="537"/>
      <c r="O2080" s="759"/>
      <c r="P2080" s="760"/>
      <c r="Q2080" s="526"/>
      <c r="R2080" s="527"/>
      <c r="S2080" s="762"/>
      <c r="U2080" s="537"/>
      <c r="W2080" s="534"/>
      <c r="X2080" s="537"/>
      <c r="Y2080" s="534"/>
      <c r="Z2080" s="538"/>
      <c r="AA2080" s="531">
        <f>ROUND(ROUND(ROUND(ROUND(ROUND(F1929*K2080,0)*N2077,0),0)*X2075,0)-Y2026,0)</f>
        <v>485</v>
      </c>
      <c r="AB2080" s="539"/>
      <c r="AC2080" s="504"/>
    </row>
    <row r="2081" spans="1:29" ht="16.7" customHeight="1" x14ac:dyDescent="0.15">
      <c r="A2081" s="520">
        <v>22</v>
      </c>
      <c r="B2081" s="520" t="s">
        <v>18351</v>
      </c>
      <c r="C2081" s="521" t="s">
        <v>18352</v>
      </c>
      <c r="D2081" s="542"/>
      <c r="E2081" s="534"/>
      <c r="F2081" s="534"/>
      <c r="H2081" s="541"/>
      <c r="I2081" s="1047"/>
      <c r="J2081" s="537"/>
      <c r="L2081" s="1032"/>
      <c r="M2081" s="537"/>
      <c r="O2081" s="1048" t="s">
        <v>10414</v>
      </c>
      <c r="P2081" s="626" t="s">
        <v>16</v>
      </c>
      <c r="Q2081" s="526" t="s">
        <v>1678</v>
      </c>
      <c r="R2081" s="527">
        <v>0.7</v>
      </c>
      <c r="S2081" s="762"/>
      <c r="U2081" s="537"/>
      <c r="W2081" s="534"/>
      <c r="X2081" s="537"/>
      <c r="Y2081" s="534"/>
      <c r="Z2081" s="538"/>
      <c r="AA2081" s="531">
        <f>ROUND(ROUND(ROUND(ROUND(ROUND(F1929*K2080,0)*N2077,0)*R2081,0)*X2075,0)-Y2026,0)</f>
        <v>336</v>
      </c>
      <c r="AB2081" s="539"/>
      <c r="AC2081" s="504"/>
    </row>
    <row r="2082" spans="1:29" ht="16.7" customHeight="1" x14ac:dyDescent="0.15">
      <c r="A2082" s="520">
        <v>22</v>
      </c>
      <c r="B2082" s="520" t="s">
        <v>18353</v>
      </c>
      <c r="C2082" s="521" t="s">
        <v>18354</v>
      </c>
      <c r="D2082" s="542"/>
      <c r="E2082" s="534"/>
      <c r="F2082" s="534"/>
      <c r="H2082" s="541"/>
      <c r="I2082" s="1044"/>
      <c r="J2082" s="544"/>
      <c r="K2082" s="725"/>
      <c r="L2082" s="967"/>
      <c r="M2082" s="544"/>
      <c r="N2082" s="548"/>
      <c r="O2082" s="979"/>
      <c r="P2082" s="626" t="s">
        <v>3833</v>
      </c>
      <c r="Q2082" s="526" t="s">
        <v>1678</v>
      </c>
      <c r="R2082" s="527">
        <v>0.5</v>
      </c>
      <c r="S2082" s="764"/>
      <c r="T2082" s="763"/>
      <c r="U2082" s="544"/>
      <c r="V2082" s="548"/>
      <c r="W2082" s="534"/>
      <c r="X2082" s="537"/>
      <c r="Y2082" s="534"/>
      <c r="Z2082" s="538"/>
      <c r="AA2082" s="531">
        <f>ROUND(ROUND(ROUND(ROUND(ROUND(F1929*K2080,0)*N2077,0)*R2082,0)*X2075,0)-Y2026,0)</f>
        <v>237</v>
      </c>
      <c r="AB2082" s="539"/>
      <c r="AC2082" s="504"/>
    </row>
    <row r="2083" spans="1:29" ht="16.7" customHeight="1" x14ac:dyDescent="0.15">
      <c r="A2083" s="520">
        <v>22</v>
      </c>
      <c r="B2083" s="520">
        <v>9535</v>
      </c>
      <c r="C2083" s="521" t="s">
        <v>18355</v>
      </c>
      <c r="D2083" s="542"/>
      <c r="E2083" s="534"/>
      <c r="F2083" s="534"/>
      <c r="H2083" s="541"/>
      <c r="I2083" s="757"/>
      <c r="J2083" s="525"/>
      <c r="K2083" s="758"/>
      <c r="L2083" s="1050" t="s">
        <v>14896</v>
      </c>
      <c r="M2083" s="525" t="s">
        <v>1678</v>
      </c>
      <c r="N2083" s="529">
        <v>0.7</v>
      </c>
      <c r="O2083" s="759"/>
      <c r="P2083" s="760"/>
      <c r="Q2083" s="526"/>
      <c r="R2083" s="527"/>
      <c r="S2083" s="1054" t="s">
        <v>10423</v>
      </c>
      <c r="T2083" s="968" t="s">
        <v>12821</v>
      </c>
      <c r="U2083" s="525" t="s">
        <v>1678</v>
      </c>
      <c r="V2083" s="529">
        <v>0.5</v>
      </c>
      <c r="W2083" s="534"/>
      <c r="X2083" s="537"/>
      <c r="Y2083" s="534"/>
      <c r="Z2083" s="538"/>
      <c r="AA2083" s="531">
        <f>ROUND(ROUND(ROUND(ROUND(F1929*N2083,0)*V2083,0)*X2075,0)-Y2026,0)</f>
        <v>349</v>
      </c>
      <c r="AB2083" s="539"/>
      <c r="AC2083" s="504"/>
    </row>
    <row r="2084" spans="1:29" ht="16.7" customHeight="1" x14ac:dyDescent="0.15">
      <c r="A2084" s="520">
        <v>22</v>
      </c>
      <c r="B2084" s="520">
        <v>9536</v>
      </c>
      <c r="C2084" s="521" t="s">
        <v>18356</v>
      </c>
      <c r="D2084" s="542"/>
      <c r="E2084" s="534"/>
      <c r="F2084" s="534"/>
      <c r="H2084" s="541"/>
      <c r="J2084" s="537"/>
      <c r="K2084" s="742"/>
      <c r="L2084" s="1032"/>
      <c r="M2084" s="537"/>
      <c r="O2084" s="1048" t="s">
        <v>10414</v>
      </c>
      <c r="P2084" s="626" t="s">
        <v>16</v>
      </c>
      <c r="Q2084" s="526" t="s">
        <v>1678</v>
      </c>
      <c r="R2084" s="527">
        <v>0.7</v>
      </c>
      <c r="S2084" s="1051"/>
      <c r="T2084" s="1032"/>
      <c r="U2084" s="537"/>
      <c r="W2084" s="534"/>
      <c r="X2084" s="537"/>
      <c r="Y2084" s="534"/>
      <c r="Z2084" s="538"/>
      <c r="AA2084" s="531">
        <f>ROUND(ROUND(ROUND(ROUND(ROUND(F1929*N2083,0)*R2084,0)*V2083,0)*X2075,0)-Y2026,0)</f>
        <v>241</v>
      </c>
      <c r="AB2084" s="539"/>
      <c r="AC2084" s="504"/>
    </row>
    <row r="2085" spans="1:29" ht="16.7" customHeight="1" x14ac:dyDescent="0.15">
      <c r="A2085" s="520">
        <v>22</v>
      </c>
      <c r="B2085" s="520" t="s">
        <v>18357</v>
      </c>
      <c r="C2085" s="521" t="s">
        <v>18358</v>
      </c>
      <c r="D2085" s="542"/>
      <c r="E2085" s="534"/>
      <c r="F2085" s="534"/>
      <c r="H2085" s="541"/>
      <c r="I2085" s="763"/>
      <c r="J2085" s="544"/>
      <c r="K2085" s="579"/>
      <c r="L2085" s="1032"/>
      <c r="M2085" s="537"/>
      <c r="O2085" s="979"/>
      <c r="P2085" s="626" t="s">
        <v>3833</v>
      </c>
      <c r="Q2085" s="526" t="s">
        <v>1678</v>
      </c>
      <c r="R2085" s="527">
        <v>0.5</v>
      </c>
      <c r="S2085" s="1051"/>
      <c r="T2085" s="1032"/>
      <c r="U2085" s="537"/>
      <c r="W2085" s="534"/>
      <c r="X2085" s="537"/>
      <c r="Y2085" s="534"/>
      <c r="Z2085" s="538"/>
      <c r="AA2085" s="531">
        <f>ROUND(ROUND(ROUND(ROUND(ROUND(F1929*N2083,0)*R2085,0)*V2083,0)-Y2026,0)*X2075,0)</f>
        <v>168</v>
      </c>
      <c r="AB2085" s="539"/>
      <c r="AC2085" s="504"/>
    </row>
    <row r="2086" spans="1:29" ht="16.7" customHeight="1" x14ac:dyDescent="0.15">
      <c r="A2086" s="520">
        <v>22</v>
      </c>
      <c r="B2086" s="520">
        <v>9537</v>
      </c>
      <c r="C2086" s="521" t="s">
        <v>18359</v>
      </c>
      <c r="D2086" s="542"/>
      <c r="E2086" s="534"/>
      <c r="F2086" s="534"/>
      <c r="H2086" s="541"/>
      <c r="I2086" s="1049" t="s">
        <v>10418</v>
      </c>
      <c r="J2086" s="525" t="s">
        <v>1678</v>
      </c>
      <c r="K2086" s="718">
        <v>0.96499999999999997</v>
      </c>
      <c r="L2086" s="1032"/>
      <c r="M2086" s="537"/>
      <c r="O2086" s="759"/>
      <c r="P2086" s="760"/>
      <c r="Q2086" s="526"/>
      <c r="R2086" s="527"/>
      <c r="S2086" s="1051"/>
      <c r="T2086" s="1032"/>
      <c r="U2086" s="537"/>
      <c r="W2086" s="534"/>
      <c r="X2086" s="537"/>
      <c r="Y2086" s="534"/>
      <c r="Z2086" s="538"/>
      <c r="AA2086" s="531">
        <f>ROUND(ROUND(ROUND(ROUND(ROUND(ROUND(F1929*K2086,0)*N2083,0)*V2083,0),0)*X2075,0)-Y2026,0)</f>
        <v>336</v>
      </c>
      <c r="AB2086" s="539"/>
      <c r="AC2086" s="504"/>
    </row>
    <row r="2087" spans="1:29" ht="16.7" customHeight="1" x14ac:dyDescent="0.15">
      <c r="A2087" s="520">
        <v>22</v>
      </c>
      <c r="B2087" s="520">
        <v>9538</v>
      </c>
      <c r="C2087" s="521" t="s">
        <v>18360</v>
      </c>
      <c r="D2087" s="542"/>
      <c r="E2087" s="534"/>
      <c r="F2087" s="534"/>
      <c r="H2087" s="541"/>
      <c r="I2087" s="1047"/>
      <c r="J2087" s="537"/>
      <c r="L2087" s="1032"/>
      <c r="M2087" s="537"/>
      <c r="O2087" s="1048" t="s">
        <v>10414</v>
      </c>
      <c r="P2087" s="626" t="s">
        <v>16</v>
      </c>
      <c r="Q2087" s="526" t="s">
        <v>1678</v>
      </c>
      <c r="R2087" s="527">
        <v>0.7</v>
      </c>
      <c r="S2087" s="1051"/>
      <c r="T2087" s="1032"/>
      <c r="U2087" s="537"/>
      <c r="W2087" s="534"/>
      <c r="X2087" s="537"/>
      <c r="Y2087" s="534"/>
      <c r="Z2087" s="538"/>
      <c r="AA2087" s="531">
        <f>ROUND(ROUND(ROUND(ROUND(ROUND(ROUND(ROUND(F1929*K2086,0)*N2083,0)*R2087,0)*V2083,0),0)*X2075,0)-Y2026,0)</f>
        <v>232</v>
      </c>
      <c r="AB2087" s="539"/>
      <c r="AC2087" s="504"/>
    </row>
    <row r="2088" spans="1:29" ht="16.7" customHeight="1" x14ac:dyDescent="0.15">
      <c r="A2088" s="520">
        <v>22</v>
      </c>
      <c r="B2088" s="520" t="s">
        <v>18361</v>
      </c>
      <c r="C2088" s="521" t="s">
        <v>18362</v>
      </c>
      <c r="D2088" s="542"/>
      <c r="E2088" s="534"/>
      <c r="F2088" s="534"/>
      <c r="H2088" s="541"/>
      <c r="I2088" s="1044"/>
      <c r="J2088" s="544"/>
      <c r="K2088" s="725"/>
      <c r="L2088" s="967"/>
      <c r="M2088" s="544"/>
      <c r="N2088" s="548"/>
      <c r="O2088" s="979"/>
      <c r="P2088" s="626" t="s">
        <v>3833</v>
      </c>
      <c r="Q2088" s="526" t="s">
        <v>1678</v>
      </c>
      <c r="R2088" s="527">
        <v>0.5</v>
      </c>
      <c r="S2088" s="1051"/>
      <c r="T2088" s="1032"/>
      <c r="U2088" s="537"/>
      <c r="W2088" s="534"/>
      <c r="X2088" s="537"/>
      <c r="Y2088" s="534"/>
      <c r="Z2088" s="538"/>
      <c r="AA2088" s="531">
        <f>ROUND(ROUND(ROUND(ROUND(ROUND(ROUND(ROUND(F1929*K2086,0)*N2083,0)*R2088,0)*V2083,0),0)*X2075,0)-Y2026,0)</f>
        <v>162</v>
      </c>
      <c r="AB2088" s="539"/>
      <c r="AC2088" s="504"/>
    </row>
    <row r="2089" spans="1:29" ht="16.7" customHeight="1" x14ac:dyDescent="0.15">
      <c r="A2089" s="520">
        <v>22</v>
      </c>
      <c r="B2089" s="520" t="s">
        <v>18363</v>
      </c>
      <c r="C2089" s="521" t="s">
        <v>18364</v>
      </c>
      <c r="D2089" s="542"/>
      <c r="E2089" s="534"/>
      <c r="F2089" s="534"/>
      <c r="H2089" s="541"/>
      <c r="I2089" s="757"/>
      <c r="J2089" s="525"/>
      <c r="K2089" s="758"/>
      <c r="L2089" s="966" t="s">
        <v>14906</v>
      </c>
      <c r="M2089" s="525" t="s">
        <v>1678</v>
      </c>
      <c r="N2089" s="529">
        <v>0.5</v>
      </c>
      <c r="O2089" s="759"/>
      <c r="P2089" s="760"/>
      <c r="Q2089" s="526"/>
      <c r="R2089" s="527"/>
      <c r="S2089" s="1051"/>
      <c r="T2089" s="1032"/>
      <c r="U2089" s="537"/>
      <c r="W2089" s="534"/>
      <c r="X2089" s="537"/>
      <c r="Y2089" s="534"/>
      <c r="Z2089" s="538"/>
      <c r="AA2089" s="531">
        <f>ROUND(ROUND(ROUND(ROUND(F1929*N2089,0)*V2083,0)*X2075,0)-Y2026,0)</f>
        <v>246</v>
      </c>
      <c r="AB2089" s="539"/>
      <c r="AC2089" s="504"/>
    </row>
    <row r="2090" spans="1:29" ht="16.7" customHeight="1" x14ac:dyDescent="0.15">
      <c r="A2090" s="520">
        <v>22</v>
      </c>
      <c r="B2090" s="520" t="s">
        <v>18365</v>
      </c>
      <c r="C2090" s="521" t="s">
        <v>18366</v>
      </c>
      <c r="D2090" s="542"/>
      <c r="E2090" s="534"/>
      <c r="F2090" s="534"/>
      <c r="H2090" s="541"/>
      <c r="J2090" s="537"/>
      <c r="K2090" s="742"/>
      <c r="L2090" s="1032"/>
      <c r="M2090" s="537"/>
      <c r="O2090" s="1048" t="s">
        <v>10414</v>
      </c>
      <c r="P2090" s="626" t="s">
        <v>16</v>
      </c>
      <c r="Q2090" s="526" t="s">
        <v>1678</v>
      </c>
      <c r="R2090" s="527">
        <v>0.7</v>
      </c>
      <c r="S2090" s="1051"/>
      <c r="T2090" s="1032"/>
      <c r="U2090" s="537"/>
      <c r="W2090" s="534"/>
      <c r="X2090" s="537"/>
      <c r="Y2090" s="534"/>
      <c r="Z2090" s="538"/>
      <c r="AA2090" s="531">
        <f>ROUND(ROUND(ROUND(ROUND(ROUND(F1929*N2089,0)*R2090,0)*V2083,0)*X2075,0)-Y2026,0)</f>
        <v>168</v>
      </c>
      <c r="AB2090" s="539"/>
      <c r="AC2090" s="504"/>
    </row>
    <row r="2091" spans="1:29" ht="16.7" customHeight="1" x14ac:dyDescent="0.15">
      <c r="A2091" s="520">
        <v>22</v>
      </c>
      <c r="B2091" s="520" t="s">
        <v>18367</v>
      </c>
      <c r="C2091" s="521" t="s">
        <v>18368</v>
      </c>
      <c r="D2091" s="542"/>
      <c r="E2091" s="534"/>
      <c r="F2091" s="534"/>
      <c r="H2091" s="541"/>
      <c r="I2091" s="763"/>
      <c r="J2091" s="544"/>
      <c r="K2091" s="579"/>
      <c r="L2091" s="1032"/>
      <c r="M2091" s="537"/>
      <c r="O2091" s="979"/>
      <c r="P2091" s="626" t="s">
        <v>3833</v>
      </c>
      <c r="Q2091" s="526" t="s">
        <v>1678</v>
      </c>
      <c r="R2091" s="527">
        <v>0.5</v>
      </c>
      <c r="S2091" s="1051"/>
      <c r="T2091" s="1032"/>
      <c r="U2091" s="537"/>
      <c r="W2091" s="534"/>
      <c r="X2091" s="537"/>
      <c r="Y2091" s="534"/>
      <c r="Z2091" s="538"/>
      <c r="AA2091" s="531">
        <f>ROUND(ROUND(ROUND(ROUND(ROUND(F1929*N2089,0)*R2091,0)*V2083,0)*X2075,0)-Y2026,0)</f>
        <v>117</v>
      </c>
      <c r="AB2091" s="539"/>
      <c r="AC2091" s="504"/>
    </row>
    <row r="2092" spans="1:29" ht="16.7" customHeight="1" x14ac:dyDescent="0.15">
      <c r="A2092" s="520">
        <v>22</v>
      </c>
      <c r="B2092" s="520" t="s">
        <v>18369</v>
      </c>
      <c r="C2092" s="521" t="s">
        <v>18370</v>
      </c>
      <c r="D2092" s="542"/>
      <c r="E2092" s="534"/>
      <c r="F2092" s="534"/>
      <c r="H2092" s="541"/>
      <c r="I2092" s="1049" t="s">
        <v>10418</v>
      </c>
      <c r="J2092" s="525" t="s">
        <v>1678</v>
      </c>
      <c r="K2092" s="718">
        <v>0.96499999999999997</v>
      </c>
      <c r="L2092" s="1032"/>
      <c r="M2092" s="537"/>
      <c r="O2092" s="759"/>
      <c r="P2092" s="760"/>
      <c r="Q2092" s="526"/>
      <c r="R2092" s="527"/>
      <c r="S2092" s="1051"/>
      <c r="T2092" s="1032"/>
      <c r="U2092" s="537"/>
      <c r="W2092" s="534"/>
      <c r="X2092" s="537"/>
      <c r="Y2092" s="534"/>
      <c r="Z2092" s="538"/>
      <c r="AA2092" s="531">
        <f>ROUND(ROUND(ROUND(ROUND(ROUND(ROUND(F1929*K2092,0)*N2089,0),0)*V2083,0)*X2075,0)-Y2026,0)</f>
        <v>237</v>
      </c>
      <c r="AB2092" s="539"/>
      <c r="AC2092" s="504"/>
    </row>
    <row r="2093" spans="1:29" ht="16.7" customHeight="1" x14ac:dyDescent="0.15">
      <c r="A2093" s="520">
        <v>22</v>
      </c>
      <c r="B2093" s="520" t="s">
        <v>18371</v>
      </c>
      <c r="C2093" s="521" t="s">
        <v>18372</v>
      </c>
      <c r="D2093" s="542"/>
      <c r="E2093" s="534"/>
      <c r="F2093" s="534"/>
      <c r="H2093" s="541"/>
      <c r="I2093" s="1047"/>
      <c r="J2093" s="537"/>
      <c r="L2093" s="1032"/>
      <c r="M2093" s="537"/>
      <c r="O2093" s="1048" t="s">
        <v>10414</v>
      </c>
      <c r="P2093" s="626" t="s">
        <v>16</v>
      </c>
      <c r="Q2093" s="526" t="s">
        <v>1678</v>
      </c>
      <c r="R2093" s="527">
        <v>0.7</v>
      </c>
      <c r="S2093" s="1051"/>
      <c r="T2093" s="1032"/>
      <c r="U2093" s="537"/>
      <c r="W2093" s="534"/>
      <c r="X2093" s="537"/>
      <c r="Y2093" s="534"/>
      <c r="Z2093" s="538"/>
      <c r="AA2093" s="531">
        <f>ROUND(ROUND(ROUND(ROUND(ROUND(ROUND(F1929*K2092,0)*N2089,0)*R2093,0)*V2083,0)*X2075,0)-Y2026,0)</f>
        <v>162</v>
      </c>
      <c r="AB2093" s="539"/>
      <c r="AC2093" s="504"/>
    </row>
    <row r="2094" spans="1:29" ht="16.7" customHeight="1" x14ac:dyDescent="0.15">
      <c r="A2094" s="520">
        <v>22</v>
      </c>
      <c r="B2094" s="520" t="s">
        <v>18373</v>
      </c>
      <c r="C2094" s="521" t="s">
        <v>18374</v>
      </c>
      <c r="D2094" s="542"/>
      <c r="E2094" s="534"/>
      <c r="F2094" s="534"/>
      <c r="H2094" s="541"/>
      <c r="I2094" s="1044"/>
      <c r="J2094" s="544"/>
      <c r="K2094" s="725"/>
      <c r="L2094" s="967"/>
      <c r="M2094" s="544"/>
      <c r="N2094" s="548"/>
      <c r="O2094" s="979"/>
      <c r="P2094" s="626" t="s">
        <v>3833</v>
      </c>
      <c r="Q2094" s="526" t="s">
        <v>1678</v>
      </c>
      <c r="R2094" s="527">
        <v>0.5</v>
      </c>
      <c r="S2094" s="1051"/>
      <c r="T2094" s="967"/>
      <c r="U2094" s="544"/>
      <c r="V2094" s="548"/>
      <c r="W2094" s="534"/>
      <c r="X2094" s="537"/>
      <c r="Y2094" s="534"/>
      <c r="Z2094" s="538"/>
      <c r="AA2094" s="531">
        <f>ROUND(ROUND(ROUND(ROUND(ROUND(ROUND(F1929*K2092,0)*N2089,0)*R2094,0)*V2083,0)*X2075,0)-Y2026,0)</f>
        <v>113</v>
      </c>
      <c r="AB2094" s="539"/>
      <c r="AC2094" s="504"/>
    </row>
    <row r="2095" spans="1:29" ht="16.7" customHeight="1" x14ac:dyDescent="0.15">
      <c r="A2095" s="520">
        <v>22</v>
      </c>
      <c r="B2095" s="520">
        <v>9539</v>
      </c>
      <c r="C2095" s="521" t="s">
        <v>18375</v>
      </c>
      <c r="D2095" s="542"/>
      <c r="E2095" s="534"/>
      <c r="F2095" s="534"/>
      <c r="H2095" s="541"/>
      <c r="I2095" s="757"/>
      <c r="J2095" s="525"/>
      <c r="K2095" s="758"/>
      <c r="L2095" s="1050" t="s">
        <v>14896</v>
      </c>
      <c r="M2095" s="525" t="s">
        <v>1678</v>
      </c>
      <c r="N2095" s="529">
        <v>0.7</v>
      </c>
      <c r="O2095" s="759"/>
      <c r="P2095" s="760"/>
      <c r="Q2095" s="526"/>
      <c r="R2095" s="527"/>
      <c r="S2095" s="1051"/>
      <c r="T2095" s="968" t="s">
        <v>12830</v>
      </c>
      <c r="U2095" s="525" t="s">
        <v>1678</v>
      </c>
      <c r="V2095" s="529">
        <v>0.7</v>
      </c>
      <c r="W2095" s="534"/>
      <c r="X2095" s="537"/>
      <c r="Y2095" s="534"/>
      <c r="Z2095" s="538"/>
      <c r="AA2095" s="531">
        <f>ROUND(ROUND(ROUND(ROUND(F1929*N2095,0)*V2095,0)*X2075,0)-Y2026,0)</f>
        <v>492</v>
      </c>
      <c r="AB2095" s="539"/>
      <c r="AC2095" s="504"/>
    </row>
    <row r="2096" spans="1:29" ht="16.7" customHeight="1" x14ac:dyDescent="0.15">
      <c r="A2096" s="520">
        <v>22</v>
      </c>
      <c r="B2096" s="520">
        <v>9540</v>
      </c>
      <c r="C2096" s="521" t="s">
        <v>18376</v>
      </c>
      <c r="D2096" s="542"/>
      <c r="E2096" s="534"/>
      <c r="F2096" s="534"/>
      <c r="H2096" s="541"/>
      <c r="J2096" s="537"/>
      <c r="K2096" s="742"/>
      <c r="L2096" s="1032"/>
      <c r="M2096" s="537"/>
      <c r="O2096" s="1048" t="s">
        <v>10414</v>
      </c>
      <c r="P2096" s="626" t="s">
        <v>16</v>
      </c>
      <c r="Q2096" s="526" t="s">
        <v>1678</v>
      </c>
      <c r="R2096" s="527">
        <v>0.7</v>
      </c>
      <c r="S2096" s="1051"/>
      <c r="T2096" s="1032"/>
      <c r="U2096" s="537"/>
      <c r="W2096" s="534"/>
      <c r="X2096" s="537"/>
      <c r="Y2096" s="534"/>
      <c r="Z2096" s="538"/>
      <c r="AA2096" s="531">
        <f>ROUND(ROUND(ROUND(ROUND(ROUND(F1929*N2095,0)*R2096,0)*V2095,0)*X2075,0)-Y2026,0)</f>
        <v>341</v>
      </c>
      <c r="AB2096" s="539"/>
      <c r="AC2096" s="504"/>
    </row>
    <row r="2097" spans="1:29" ht="16.7" customHeight="1" x14ac:dyDescent="0.15">
      <c r="A2097" s="520">
        <v>22</v>
      </c>
      <c r="B2097" s="520" t="s">
        <v>18377</v>
      </c>
      <c r="C2097" s="521" t="s">
        <v>18378</v>
      </c>
      <c r="D2097" s="542"/>
      <c r="E2097" s="534"/>
      <c r="F2097" s="534"/>
      <c r="H2097" s="541"/>
      <c r="I2097" s="763"/>
      <c r="J2097" s="544"/>
      <c r="K2097" s="579"/>
      <c r="L2097" s="1032"/>
      <c r="M2097" s="537"/>
      <c r="O2097" s="979"/>
      <c r="P2097" s="626" t="s">
        <v>3833</v>
      </c>
      <c r="Q2097" s="526" t="s">
        <v>1678</v>
      </c>
      <c r="R2097" s="527">
        <v>0.5</v>
      </c>
      <c r="S2097" s="1051"/>
      <c r="T2097" s="1032"/>
      <c r="U2097" s="537"/>
      <c r="W2097" s="534"/>
      <c r="X2097" s="537"/>
      <c r="Y2097" s="534"/>
      <c r="Z2097" s="538"/>
      <c r="AA2097" s="531">
        <f>ROUND(ROUND(ROUND(ROUND(ROUND(F1929*N2095,0)*R2097,0)*V2095,0)*X2075,0)-Y2026,0)</f>
        <v>241</v>
      </c>
      <c r="AB2097" s="539"/>
      <c r="AC2097" s="504"/>
    </row>
    <row r="2098" spans="1:29" ht="16.7" customHeight="1" x14ac:dyDescent="0.15">
      <c r="A2098" s="520">
        <v>22</v>
      </c>
      <c r="B2098" s="520">
        <v>9549</v>
      </c>
      <c r="C2098" s="521" t="s">
        <v>18379</v>
      </c>
      <c r="D2098" s="542"/>
      <c r="E2098" s="534"/>
      <c r="F2098" s="534"/>
      <c r="H2098" s="541"/>
      <c r="I2098" s="1049" t="s">
        <v>10418</v>
      </c>
      <c r="J2098" s="525" t="s">
        <v>1678</v>
      </c>
      <c r="K2098" s="718">
        <v>0.96499999999999997</v>
      </c>
      <c r="L2098" s="1032"/>
      <c r="M2098" s="537"/>
      <c r="O2098" s="759"/>
      <c r="P2098" s="760"/>
      <c r="Q2098" s="526"/>
      <c r="R2098" s="527"/>
      <c r="S2098" s="1051"/>
      <c r="T2098" s="1032"/>
      <c r="U2098" s="537"/>
      <c r="W2098" s="534"/>
      <c r="X2098" s="537"/>
      <c r="Y2098" s="534"/>
      <c r="Z2098" s="538"/>
      <c r="AA2098" s="531">
        <f>ROUND(ROUND(ROUND(ROUND(ROUND(ROUND(F1929*K2098,0)*N2095,0)*V2095,0),0)*X2075,0)-Y2026,0)</f>
        <v>475</v>
      </c>
      <c r="AB2098" s="539"/>
      <c r="AC2098" s="504"/>
    </row>
    <row r="2099" spans="1:29" ht="16.7" customHeight="1" x14ac:dyDescent="0.15">
      <c r="A2099" s="520">
        <v>22</v>
      </c>
      <c r="B2099" s="520">
        <v>9550</v>
      </c>
      <c r="C2099" s="521" t="s">
        <v>18380</v>
      </c>
      <c r="D2099" s="542"/>
      <c r="E2099" s="534"/>
      <c r="F2099" s="534"/>
      <c r="H2099" s="541"/>
      <c r="I2099" s="1047"/>
      <c r="J2099" s="537"/>
      <c r="L2099" s="1032"/>
      <c r="M2099" s="537"/>
      <c r="O2099" s="1048" t="s">
        <v>10414</v>
      </c>
      <c r="P2099" s="626" t="s">
        <v>16</v>
      </c>
      <c r="Q2099" s="526" t="s">
        <v>1678</v>
      </c>
      <c r="R2099" s="527">
        <v>0.7</v>
      </c>
      <c r="S2099" s="1051"/>
      <c r="T2099" s="1032"/>
      <c r="U2099" s="537"/>
      <c r="W2099" s="534"/>
      <c r="X2099" s="537"/>
      <c r="Y2099" s="534"/>
      <c r="Z2099" s="538"/>
      <c r="AA2099" s="531">
        <f>ROUND(ROUND(ROUND(ROUND(ROUND(ROUND(ROUND(F1929*K2098,0)*N2095,0)*R2099,0)*V2095,0),0)*X2075,0)-Y2026,0)</f>
        <v>329</v>
      </c>
      <c r="AB2099" s="539"/>
      <c r="AC2099" s="504"/>
    </row>
    <row r="2100" spans="1:29" ht="16.7" customHeight="1" x14ac:dyDescent="0.15">
      <c r="A2100" s="520">
        <v>22</v>
      </c>
      <c r="B2100" s="520" t="s">
        <v>18381</v>
      </c>
      <c r="C2100" s="521" t="s">
        <v>18382</v>
      </c>
      <c r="D2100" s="542"/>
      <c r="E2100" s="534"/>
      <c r="F2100" s="534"/>
      <c r="H2100" s="541"/>
      <c r="I2100" s="1044"/>
      <c r="J2100" s="544"/>
      <c r="K2100" s="725"/>
      <c r="L2100" s="967"/>
      <c r="M2100" s="544"/>
      <c r="N2100" s="548"/>
      <c r="O2100" s="979"/>
      <c r="P2100" s="626" t="s">
        <v>3833</v>
      </c>
      <c r="Q2100" s="526" t="s">
        <v>1678</v>
      </c>
      <c r="R2100" s="527">
        <v>0.5</v>
      </c>
      <c r="S2100" s="1051"/>
      <c r="T2100" s="1032"/>
      <c r="U2100" s="537"/>
      <c r="W2100" s="534"/>
      <c r="X2100" s="537"/>
      <c r="Y2100" s="534"/>
      <c r="Z2100" s="538"/>
      <c r="AA2100" s="531">
        <f>ROUND(ROUND(ROUND(ROUND(ROUND(ROUND(ROUND(F1929*K2098,0)*N2095,0)*R2100,0)*V2095,0),0)*X2075,0)-Y2026,0)</f>
        <v>232</v>
      </c>
      <c r="AB2100" s="539"/>
      <c r="AC2100" s="504"/>
    </row>
    <row r="2101" spans="1:29" ht="16.7" customHeight="1" x14ac:dyDescent="0.15">
      <c r="A2101" s="520">
        <v>22</v>
      </c>
      <c r="B2101" s="520" t="s">
        <v>18383</v>
      </c>
      <c r="C2101" s="521" t="s">
        <v>18384</v>
      </c>
      <c r="D2101" s="542"/>
      <c r="E2101" s="534"/>
      <c r="F2101" s="534"/>
      <c r="H2101" s="541"/>
      <c r="I2101" s="757"/>
      <c r="J2101" s="525"/>
      <c r="K2101" s="758"/>
      <c r="L2101" s="966" t="s">
        <v>14906</v>
      </c>
      <c r="M2101" s="525" t="s">
        <v>1678</v>
      </c>
      <c r="N2101" s="529">
        <v>0.5</v>
      </c>
      <c r="O2101" s="759"/>
      <c r="P2101" s="760"/>
      <c r="Q2101" s="526"/>
      <c r="R2101" s="527"/>
      <c r="S2101" s="1051"/>
      <c r="T2101" s="1032"/>
      <c r="U2101" s="537"/>
      <c r="W2101" s="534"/>
      <c r="X2101" s="537"/>
      <c r="Y2101" s="534"/>
      <c r="Z2101" s="538"/>
      <c r="AA2101" s="531">
        <f>ROUND(ROUND(ROUND(ROUND(F1929*N2101,0)*V2095,0)*X2075,0)-Y2026,0)</f>
        <v>349</v>
      </c>
      <c r="AB2101" s="539"/>
      <c r="AC2101" s="504"/>
    </row>
    <row r="2102" spans="1:29" ht="16.7" customHeight="1" x14ac:dyDescent="0.15">
      <c r="A2102" s="520">
        <v>22</v>
      </c>
      <c r="B2102" s="520" t="s">
        <v>18385</v>
      </c>
      <c r="C2102" s="521" t="s">
        <v>18386</v>
      </c>
      <c r="D2102" s="542"/>
      <c r="E2102" s="534"/>
      <c r="F2102" s="534"/>
      <c r="H2102" s="541"/>
      <c r="J2102" s="537"/>
      <c r="K2102" s="742"/>
      <c r="L2102" s="1032"/>
      <c r="M2102" s="537"/>
      <c r="O2102" s="1048" t="s">
        <v>10414</v>
      </c>
      <c r="P2102" s="626" t="s">
        <v>16</v>
      </c>
      <c r="Q2102" s="526" t="s">
        <v>1678</v>
      </c>
      <c r="R2102" s="527">
        <v>0.7</v>
      </c>
      <c r="S2102" s="1051"/>
      <c r="T2102" s="1032"/>
      <c r="U2102" s="537"/>
      <c r="W2102" s="534"/>
      <c r="X2102" s="537"/>
      <c r="Y2102" s="534"/>
      <c r="Z2102" s="538"/>
      <c r="AA2102" s="531">
        <f>ROUND(ROUND(ROUND(ROUND(ROUND(F1929*N2101,0)*R2102,0)*V2095,0)*X2075,0)-Y2026,0)</f>
        <v>241</v>
      </c>
      <c r="AB2102" s="539"/>
      <c r="AC2102" s="504"/>
    </row>
    <row r="2103" spans="1:29" ht="16.7" customHeight="1" x14ac:dyDescent="0.15">
      <c r="A2103" s="520">
        <v>22</v>
      </c>
      <c r="B2103" s="520" t="s">
        <v>18387</v>
      </c>
      <c r="C2103" s="521" t="s">
        <v>18388</v>
      </c>
      <c r="D2103" s="542"/>
      <c r="E2103" s="534"/>
      <c r="F2103" s="534"/>
      <c r="H2103" s="541"/>
      <c r="I2103" s="763"/>
      <c r="J2103" s="544"/>
      <c r="K2103" s="579"/>
      <c r="L2103" s="1032"/>
      <c r="M2103" s="537"/>
      <c r="O2103" s="979"/>
      <c r="P2103" s="626" t="s">
        <v>3833</v>
      </c>
      <c r="Q2103" s="526" t="s">
        <v>1678</v>
      </c>
      <c r="R2103" s="527">
        <v>0.5</v>
      </c>
      <c r="S2103" s="1051"/>
      <c r="T2103" s="1032"/>
      <c r="U2103" s="537"/>
      <c r="W2103" s="534"/>
      <c r="X2103" s="537"/>
      <c r="Y2103" s="534"/>
      <c r="Z2103" s="538"/>
      <c r="AA2103" s="531">
        <f>ROUND(ROUND(ROUND(ROUND(ROUND(F1929*N2101,0)*R2103,0)*V2095,0)*X2075,0)-Y2026,0)</f>
        <v>168</v>
      </c>
      <c r="AB2103" s="539"/>
      <c r="AC2103" s="504"/>
    </row>
    <row r="2104" spans="1:29" ht="16.7" customHeight="1" x14ac:dyDescent="0.15">
      <c r="A2104" s="520">
        <v>22</v>
      </c>
      <c r="B2104" s="520" t="s">
        <v>18389</v>
      </c>
      <c r="C2104" s="521" t="s">
        <v>18390</v>
      </c>
      <c r="D2104" s="542"/>
      <c r="E2104" s="534"/>
      <c r="F2104" s="534"/>
      <c r="H2104" s="541"/>
      <c r="I2104" s="1049" t="s">
        <v>10418</v>
      </c>
      <c r="J2104" s="525" t="s">
        <v>1678</v>
      </c>
      <c r="K2104" s="718">
        <v>0.96499999999999997</v>
      </c>
      <c r="L2104" s="1032"/>
      <c r="M2104" s="537"/>
      <c r="O2104" s="759"/>
      <c r="P2104" s="760"/>
      <c r="Q2104" s="526"/>
      <c r="R2104" s="527"/>
      <c r="S2104" s="1051"/>
      <c r="T2104" s="1032"/>
      <c r="U2104" s="537"/>
      <c r="W2104" s="534"/>
      <c r="X2104" s="537"/>
      <c r="Y2104" s="534"/>
      <c r="Z2104" s="538"/>
      <c r="AA2104" s="531">
        <f>ROUND(ROUND(ROUND(ROUND(ROUND(ROUND(F1929*K2104,0)*N2101,0),0)*V2095,0)*X2075,0)-Y2026,0)</f>
        <v>336</v>
      </c>
      <c r="AB2104" s="539"/>
      <c r="AC2104" s="504"/>
    </row>
    <row r="2105" spans="1:29" ht="16.7" customHeight="1" x14ac:dyDescent="0.15">
      <c r="A2105" s="520">
        <v>22</v>
      </c>
      <c r="B2105" s="520" t="s">
        <v>18391</v>
      </c>
      <c r="C2105" s="521" t="s">
        <v>18392</v>
      </c>
      <c r="D2105" s="542"/>
      <c r="E2105" s="534"/>
      <c r="F2105" s="534"/>
      <c r="H2105" s="541"/>
      <c r="I2105" s="1047"/>
      <c r="J2105" s="537"/>
      <c r="L2105" s="1032"/>
      <c r="M2105" s="537"/>
      <c r="O2105" s="1048" t="s">
        <v>10414</v>
      </c>
      <c r="P2105" s="626" t="s">
        <v>16</v>
      </c>
      <c r="Q2105" s="526" t="s">
        <v>1678</v>
      </c>
      <c r="R2105" s="527">
        <v>0.7</v>
      </c>
      <c r="S2105" s="1051"/>
      <c r="T2105" s="1032"/>
      <c r="U2105" s="537"/>
      <c r="W2105" s="534"/>
      <c r="X2105" s="537"/>
      <c r="Y2105" s="534"/>
      <c r="Z2105" s="538"/>
      <c r="AA2105" s="531">
        <f>ROUND(ROUND(ROUND(ROUND(ROUND(ROUND(F1929*K2104,0)*N2101,0)*R2105,0)*V2095,0)*X2075,0)-Y2026,0)</f>
        <v>232</v>
      </c>
      <c r="AB2105" s="539"/>
      <c r="AC2105" s="504"/>
    </row>
    <row r="2106" spans="1:29" ht="16.7" customHeight="1" x14ac:dyDescent="0.15">
      <c r="A2106" s="520">
        <v>22</v>
      </c>
      <c r="B2106" s="520" t="s">
        <v>18393</v>
      </c>
      <c r="C2106" s="521" t="s">
        <v>18394</v>
      </c>
      <c r="D2106" s="542"/>
      <c r="E2106" s="534"/>
      <c r="F2106" s="534"/>
      <c r="H2106" s="541"/>
      <c r="I2106" s="1044"/>
      <c r="J2106" s="544"/>
      <c r="K2106" s="725"/>
      <c r="L2106" s="967"/>
      <c r="M2106" s="544"/>
      <c r="N2106" s="548"/>
      <c r="O2106" s="979"/>
      <c r="P2106" s="626" t="s">
        <v>3833</v>
      </c>
      <c r="Q2106" s="526" t="s">
        <v>1678</v>
      </c>
      <c r="R2106" s="527">
        <v>0.5</v>
      </c>
      <c r="S2106" s="1052"/>
      <c r="T2106" s="967"/>
      <c r="U2106" s="544"/>
      <c r="V2106" s="548"/>
      <c r="W2106" s="534"/>
      <c r="X2106" s="537"/>
      <c r="Y2106" s="534"/>
      <c r="Z2106" s="538"/>
      <c r="AA2106" s="531">
        <f>ROUND(ROUND(ROUND(ROUND(ROUND(ROUND(F1929*K2104,0)*N2101,0)*R2106,0)*V2095,0)*X2075,0)-Y2026,0)</f>
        <v>162</v>
      </c>
      <c r="AB2106" s="539"/>
      <c r="AC2106" s="504"/>
    </row>
    <row r="2107" spans="1:29" ht="16.7" customHeight="1" x14ac:dyDescent="0.15">
      <c r="A2107" s="520">
        <v>22</v>
      </c>
      <c r="B2107" s="520" t="s">
        <v>18395</v>
      </c>
      <c r="C2107" s="521" t="s">
        <v>18396</v>
      </c>
      <c r="D2107" s="542"/>
      <c r="E2107" s="534"/>
      <c r="F2107" s="534"/>
      <c r="H2107" s="541"/>
      <c r="I2107" s="757"/>
      <c r="J2107" s="525"/>
      <c r="K2107" s="758"/>
      <c r="L2107" s="966" t="s">
        <v>14896</v>
      </c>
      <c r="M2107" s="525" t="s">
        <v>1678</v>
      </c>
      <c r="N2107" s="529">
        <v>0.7</v>
      </c>
      <c r="O2107" s="759"/>
      <c r="P2107" s="760"/>
      <c r="Q2107" s="526"/>
      <c r="R2107" s="527"/>
      <c r="S2107" s="1054" t="s">
        <v>14959</v>
      </c>
      <c r="T2107" s="968" t="s">
        <v>12840</v>
      </c>
      <c r="U2107" s="525" t="s">
        <v>1678</v>
      </c>
      <c r="V2107" s="529">
        <v>0.7</v>
      </c>
      <c r="W2107" s="534"/>
      <c r="X2107" s="537"/>
      <c r="Y2107" s="534"/>
      <c r="Z2107" s="538"/>
      <c r="AA2107" s="531">
        <f>ROUND(ROUND(ROUND(ROUND(F1929*N2107,0)*V2107,0)*X2075,0)-Y2026,0)</f>
        <v>492</v>
      </c>
      <c r="AB2107" s="539"/>
      <c r="AC2107" s="504"/>
    </row>
    <row r="2108" spans="1:29" ht="16.7" customHeight="1" x14ac:dyDescent="0.15">
      <c r="A2108" s="520">
        <v>22</v>
      </c>
      <c r="B2108" s="520" t="s">
        <v>18397</v>
      </c>
      <c r="C2108" s="521" t="s">
        <v>18398</v>
      </c>
      <c r="D2108" s="542"/>
      <c r="E2108" s="534"/>
      <c r="F2108" s="534"/>
      <c r="H2108" s="541"/>
      <c r="J2108" s="537"/>
      <c r="K2108" s="742"/>
      <c r="L2108" s="1032"/>
      <c r="M2108" s="537"/>
      <c r="O2108" s="1048" t="s">
        <v>10414</v>
      </c>
      <c r="P2108" s="626" t="s">
        <v>16</v>
      </c>
      <c r="Q2108" s="526" t="s">
        <v>1678</v>
      </c>
      <c r="R2108" s="527">
        <v>0.7</v>
      </c>
      <c r="S2108" s="1055"/>
      <c r="T2108" s="1032"/>
      <c r="U2108" s="537"/>
      <c r="W2108" s="534"/>
      <c r="X2108" s="537"/>
      <c r="Y2108" s="534"/>
      <c r="Z2108" s="538"/>
      <c r="AA2108" s="531">
        <f>ROUND(ROUND(ROUND(ROUND(ROUND(F1929*N2107,0)*R2108,0)*V2107,0)*X2075,0)-Y2026,0)</f>
        <v>341</v>
      </c>
      <c r="AB2108" s="539"/>
      <c r="AC2108" s="504"/>
    </row>
    <row r="2109" spans="1:29" ht="16.7" customHeight="1" x14ac:dyDescent="0.15">
      <c r="A2109" s="520">
        <v>22</v>
      </c>
      <c r="B2109" s="520" t="s">
        <v>18399</v>
      </c>
      <c r="C2109" s="521" t="s">
        <v>18400</v>
      </c>
      <c r="D2109" s="542"/>
      <c r="E2109" s="534"/>
      <c r="F2109" s="534"/>
      <c r="H2109" s="541"/>
      <c r="I2109" s="763"/>
      <c r="J2109" s="544"/>
      <c r="K2109" s="579"/>
      <c r="L2109" s="1032"/>
      <c r="M2109" s="537"/>
      <c r="O2109" s="979"/>
      <c r="P2109" s="626" t="s">
        <v>3833</v>
      </c>
      <c r="Q2109" s="526" t="s">
        <v>1678</v>
      </c>
      <c r="R2109" s="527">
        <v>0.5</v>
      </c>
      <c r="S2109" s="1055"/>
      <c r="T2109" s="1032"/>
      <c r="U2109" s="537"/>
      <c r="W2109" s="534"/>
      <c r="X2109" s="537"/>
      <c r="Y2109" s="534"/>
      <c r="Z2109" s="538"/>
      <c r="AA2109" s="531">
        <f>ROUND(ROUND(ROUND(ROUND(ROUND(F1929*N2107,0)*R2109,0)*V2107,0)*X2075,0)-Y2026,0)</f>
        <v>241</v>
      </c>
      <c r="AB2109" s="539"/>
      <c r="AC2109" s="504"/>
    </row>
    <row r="2110" spans="1:29" ht="16.7" customHeight="1" x14ac:dyDescent="0.15">
      <c r="A2110" s="520">
        <v>22</v>
      </c>
      <c r="B2110" s="520" t="s">
        <v>18401</v>
      </c>
      <c r="C2110" s="521" t="s">
        <v>18402</v>
      </c>
      <c r="D2110" s="542"/>
      <c r="E2110" s="534"/>
      <c r="F2110" s="534"/>
      <c r="H2110" s="541"/>
      <c r="I2110" s="1049" t="s">
        <v>10418</v>
      </c>
      <c r="J2110" s="525" t="s">
        <v>1678</v>
      </c>
      <c r="K2110" s="718">
        <v>0.96499999999999997</v>
      </c>
      <c r="L2110" s="1032"/>
      <c r="M2110" s="537"/>
      <c r="O2110" s="759"/>
      <c r="P2110" s="760"/>
      <c r="Q2110" s="526"/>
      <c r="R2110" s="527"/>
      <c r="S2110" s="1055"/>
      <c r="T2110" s="1032"/>
      <c r="U2110" s="537"/>
      <c r="W2110" s="534"/>
      <c r="X2110" s="537"/>
      <c r="Y2110" s="534"/>
      <c r="Z2110" s="538"/>
      <c r="AA2110" s="531">
        <f>ROUND(ROUND(ROUND(ROUND(ROUND(ROUND(F1929*K2110,0)*N2107,0)*V2107,0),0)*X2075,0)-Y2026,0)</f>
        <v>475</v>
      </c>
      <c r="AB2110" s="539"/>
      <c r="AC2110" s="504"/>
    </row>
    <row r="2111" spans="1:29" ht="16.7" customHeight="1" x14ac:dyDescent="0.15">
      <c r="A2111" s="520">
        <v>22</v>
      </c>
      <c r="B2111" s="520" t="s">
        <v>18403</v>
      </c>
      <c r="C2111" s="521" t="s">
        <v>18404</v>
      </c>
      <c r="D2111" s="542"/>
      <c r="E2111" s="534"/>
      <c r="F2111" s="534"/>
      <c r="H2111" s="541"/>
      <c r="I2111" s="1047"/>
      <c r="J2111" s="537"/>
      <c r="L2111" s="1032"/>
      <c r="M2111" s="537"/>
      <c r="O2111" s="1048" t="s">
        <v>10414</v>
      </c>
      <c r="P2111" s="626" t="s">
        <v>16</v>
      </c>
      <c r="Q2111" s="526" t="s">
        <v>1678</v>
      </c>
      <c r="R2111" s="527">
        <v>0.7</v>
      </c>
      <c r="S2111" s="1055"/>
      <c r="T2111" s="1032"/>
      <c r="U2111" s="537"/>
      <c r="W2111" s="534"/>
      <c r="X2111" s="537"/>
      <c r="Y2111" s="534"/>
      <c r="Z2111" s="538"/>
      <c r="AA2111" s="531">
        <f>ROUND(ROUND(ROUND(ROUND(ROUND(ROUND(ROUND(F1929*K2110,0)*N2107,0)*R2111,0)*V2107,0),0)*X2075,0)-Y2026,0)</f>
        <v>329</v>
      </c>
      <c r="AB2111" s="539"/>
      <c r="AC2111" s="504"/>
    </row>
    <row r="2112" spans="1:29" ht="16.7" customHeight="1" x14ac:dyDescent="0.15">
      <c r="A2112" s="520">
        <v>22</v>
      </c>
      <c r="B2112" s="520" t="s">
        <v>18405</v>
      </c>
      <c r="C2112" s="521" t="s">
        <v>18406</v>
      </c>
      <c r="D2112" s="542"/>
      <c r="E2112" s="534"/>
      <c r="F2112" s="534"/>
      <c r="H2112" s="541"/>
      <c r="I2112" s="1044"/>
      <c r="J2112" s="544"/>
      <c r="K2112" s="725"/>
      <c r="L2112" s="967"/>
      <c r="M2112" s="544"/>
      <c r="N2112" s="548"/>
      <c r="O2112" s="979"/>
      <c r="P2112" s="626" t="s">
        <v>3833</v>
      </c>
      <c r="Q2112" s="526" t="s">
        <v>1678</v>
      </c>
      <c r="R2112" s="527">
        <v>0.5</v>
      </c>
      <c r="S2112" s="1055"/>
      <c r="T2112" s="1032"/>
      <c r="U2112" s="537"/>
      <c r="W2112" s="534"/>
      <c r="X2112" s="537"/>
      <c r="Y2112" s="534"/>
      <c r="Z2112" s="538"/>
      <c r="AA2112" s="531">
        <f>ROUND(ROUND(ROUND(ROUND(ROUND(ROUND(ROUND(F1929*K2110,0)*N2107,0)*R2112,0)*V2107,0),0)*X2075,0)-Y2026,0)</f>
        <v>232</v>
      </c>
      <c r="AB2112" s="539"/>
      <c r="AC2112" s="504"/>
    </row>
    <row r="2113" spans="1:29" ht="16.7" customHeight="1" x14ac:dyDescent="0.15">
      <c r="A2113" s="520">
        <v>22</v>
      </c>
      <c r="B2113" s="520" t="s">
        <v>18407</v>
      </c>
      <c r="C2113" s="521" t="s">
        <v>18408</v>
      </c>
      <c r="D2113" s="542"/>
      <c r="E2113" s="534"/>
      <c r="F2113" s="534"/>
      <c r="H2113" s="541"/>
      <c r="I2113" s="757"/>
      <c r="J2113" s="525"/>
      <c r="K2113" s="758"/>
      <c r="L2113" s="966" t="s">
        <v>14906</v>
      </c>
      <c r="M2113" s="525" t="s">
        <v>1678</v>
      </c>
      <c r="N2113" s="529">
        <v>0.5</v>
      </c>
      <c r="O2113" s="759"/>
      <c r="P2113" s="760"/>
      <c r="Q2113" s="526"/>
      <c r="R2113" s="527"/>
      <c r="S2113" s="1055"/>
      <c r="T2113" s="1032"/>
      <c r="U2113" s="537"/>
      <c r="W2113" s="534"/>
      <c r="X2113" s="537"/>
      <c r="Y2113" s="534"/>
      <c r="Z2113" s="538"/>
      <c r="AA2113" s="531">
        <f>ROUND(ROUND(ROUND(ROUND(F1929*N2113,0)*V2107,0)*X2075,0)-Y2026,0)</f>
        <v>349</v>
      </c>
      <c r="AB2113" s="539"/>
      <c r="AC2113" s="504"/>
    </row>
    <row r="2114" spans="1:29" ht="16.7" customHeight="1" x14ac:dyDescent="0.15">
      <c r="A2114" s="520">
        <v>22</v>
      </c>
      <c r="B2114" s="520" t="s">
        <v>18409</v>
      </c>
      <c r="C2114" s="521" t="s">
        <v>18410</v>
      </c>
      <c r="D2114" s="542"/>
      <c r="E2114" s="534"/>
      <c r="F2114" s="534"/>
      <c r="H2114" s="541"/>
      <c r="J2114" s="537"/>
      <c r="K2114" s="742"/>
      <c r="L2114" s="1032"/>
      <c r="M2114" s="537"/>
      <c r="O2114" s="1048" t="s">
        <v>10414</v>
      </c>
      <c r="P2114" s="626" t="s">
        <v>16</v>
      </c>
      <c r="Q2114" s="526" t="s">
        <v>1678</v>
      </c>
      <c r="R2114" s="527">
        <v>0.7</v>
      </c>
      <c r="S2114" s="1055"/>
      <c r="T2114" s="1032"/>
      <c r="U2114" s="537"/>
      <c r="W2114" s="534"/>
      <c r="X2114" s="537"/>
      <c r="Y2114" s="534"/>
      <c r="Z2114" s="538"/>
      <c r="AA2114" s="531">
        <f>ROUND(ROUND(ROUND(ROUND(ROUND(F1929*N2113,0)*R2114,0)*V2107,0)*X2075,0)-Y2026,0)</f>
        <v>241</v>
      </c>
      <c r="AB2114" s="539"/>
      <c r="AC2114" s="504"/>
    </row>
    <row r="2115" spans="1:29" ht="16.7" customHeight="1" x14ac:dyDescent="0.15">
      <c r="A2115" s="520">
        <v>22</v>
      </c>
      <c r="B2115" s="520" t="s">
        <v>18411</v>
      </c>
      <c r="C2115" s="521" t="s">
        <v>18412</v>
      </c>
      <c r="D2115" s="542"/>
      <c r="E2115" s="534"/>
      <c r="F2115" s="534"/>
      <c r="H2115" s="541"/>
      <c r="I2115" s="763"/>
      <c r="J2115" s="544"/>
      <c r="K2115" s="579"/>
      <c r="L2115" s="1032"/>
      <c r="M2115" s="537"/>
      <c r="O2115" s="979"/>
      <c r="P2115" s="626" t="s">
        <v>3833</v>
      </c>
      <c r="Q2115" s="526" t="s">
        <v>1678</v>
      </c>
      <c r="R2115" s="527">
        <v>0.5</v>
      </c>
      <c r="S2115" s="1055"/>
      <c r="T2115" s="1032"/>
      <c r="U2115" s="537"/>
      <c r="W2115" s="534"/>
      <c r="X2115" s="537"/>
      <c r="Y2115" s="534"/>
      <c r="Z2115" s="538"/>
      <c r="AA2115" s="531">
        <f>ROUND(ROUND(ROUND(ROUND(ROUND(F1929*N2113,0)*R2115,0)*V2107,0)*X2075,0)-Y2026,0)</f>
        <v>168</v>
      </c>
      <c r="AB2115" s="539"/>
      <c r="AC2115" s="504"/>
    </row>
    <row r="2116" spans="1:29" ht="16.7" customHeight="1" x14ac:dyDescent="0.15">
      <c r="A2116" s="520">
        <v>22</v>
      </c>
      <c r="B2116" s="520" t="s">
        <v>18413</v>
      </c>
      <c r="C2116" s="521" t="s">
        <v>18414</v>
      </c>
      <c r="D2116" s="542"/>
      <c r="E2116" s="534"/>
      <c r="F2116" s="534"/>
      <c r="H2116" s="541"/>
      <c r="I2116" s="1049" t="s">
        <v>10418</v>
      </c>
      <c r="J2116" s="525" t="s">
        <v>1678</v>
      </c>
      <c r="K2116" s="718">
        <v>0.96499999999999997</v>
      </c>
      <c r="L2116" s="1032"/>
      <c r="M2116" s="537"/>
      <c r="O2116" s="759"/>
      <c r="P2116" s="760"/>
      <c r="Q2116" s="526"/>
      <c r="R2116" s="527"/>
      <c r="S2116" s="1055"/>
      <c r="T2116" s="1032"/>
      <c r="U2116" s="537"/>
      <c r="W2116" s="534"/>
      <c r="X2116" s="537"/>
      <c r="Y2116" s="534"/>
      <c r="Z2116" s="538"/>
      <c r="AA2116" s="531">
        <f>ROUND(ROUND(ROUND(ROUND(ROUND(ROUND(F1929*K2116,0)*N2113,0),0)*V2107,0)*X2075,0)-Y2026,0)</f>
        <v>336</v>
      </c>
      <c r="AB2116" s="539"/>
      <c r="AC2116" s="504"/>
    </row>
    <row r="2117" spans="1:29" ht="16.7" customHeight="1" x14ac:dyDescent="0.15">
      <c r="A2117" s="520">
        <v>22</v>
      </c>
      <c r="B2117" s="520" t="s">
        <v>18415</v>
      </c>
      <c r="C2117" s="521" t="s">
        <v>18416</v>
      </c>
      <c r="D2117" s="542"/>
      <c r="E2117" s="534"/>
      <c r="F2117" s="534"/>
      <c r="H2117" s="541"/>
      <c r="I2117" s="1047"/>
      <c r="J2117" s="537"/>
      <c r="L2117" s="1032"/>
      <c r="M2117" s="537"/>
      <c r="O2117" s="1048" t="s">
        <v>10414</v>
      </c>
      <c r="P2117" s="626" t="s">
        <v>16</v>
      </c>
      <c r="Q2117" s="526" t="s">
        <v>1678</v>
      </c>
      <c r="R2117" s="527">
        <v>0.7</v>
      </c>
      <c r="S2117" s="1055"/>
      <c r="T2117" s="1032"/>
      <c r="U2117" s="537"/>
      <c r="W2117" s="534"/>
      <c r="X2117" s="537"/>
      <c r="Y2117" s="534"/>
      <c r="Z2117" s="538"/>
      <c r="AA2117" s="531">
        <f>ROUND(ROUND(ROUND(ROUND(ROUND(ROUND(F1929*K2116,0)*N2113,0)*R2117,0)*V2107,0)*X2075,0)-Y2026,0)</f>
        <v>232</v>
      </c>
      <c r="AB2117" s="539"/>
      <c r="AC2117" s="504"/>
    </row>
    <row r="2118" spans="1:29" ht="16.7" customHeight="1" x14ac:dyDescent="0.15">
      <c r="A2118" s="520">
        <v>22</v>
      </c>
      <c r="B2118" s="520" t="s">
        <v>18417</v>
      </c>
      <c r="C2118" s="521" t="s">
        <v>18418</v>
      </c>
      <c r="D2118" s="557"/>
      <c r="E2118" s="550"/>
      <c r="F2118" s="550"/>
      <c r="G2118" s="650"/>
      <c r="H2118" s="558"/>
      <c r="I2118" s="1044"/>
      <c r="J2118" s="544"/>
      <c r="K2118" s="725"/>
      <c r="L2118" s="967"/>
      <c r="M2118" s="544"/>
      <c r="N2118" s="548"/>
      <c r="O2118" s="979"/>
      <c r="P2118" s="626" t="s">
        <v>3833</v>
      </c>
      <c r="Q2118" s="526" t="s">
        <v>1678</v>
      </c>
      <c r="R2118" s="527">
        <v>0.5</v>
      </c>
      <c r="S2118" s="1052"/>
      <c r="T2118" s="967"/>
      <c r="U2118" s="544"/>
      <c r="V2118" s="548"/>
      <c r="W2118" s="550"/>
      <c r="X2118" s="544"/>
      <c r="Y2118" s="550"/>
      <c r="Z2118" s="553"/>
      <c r="AA2118" s="531">
        <f>ROUND(ROUND(ROUND(ROUND(ROUND(ROUND(F1929*K2116,0)*N2113,0)*R2118,0)*V2107,0)*X2075,0)-Y2026,0)</f>
        <v>162</v>
      </c>
      <c r="AB2118" s="559"/>
      <c r="AC2118" s="504"/>
    </row>
    <row r="2119" spans="1:29" ht="16.7" customHeight="1" x14ac:dyDescent="0.15">
      <c r="A2119" s="520">
        <v>22</v>
      </c>
      <c r="B2119" s="520">
        <v>9761</v>
      </c>
      <c r="C2119" s="521" t="s">
        <v>18419</v>
      </c>
      <c r="D2119" s="560"/>
      <c r="E2119" s="522"/>
      <c r="F2119" s="936" t="s">
        <v>10494</v>
      </c>
      <c r="G2119" s="947"/>
      <c r="H2119" s="941"/>
      <c r="I2119" s="757"/>
      <c r="J2119" s="525"/>
      <c r="K2119" s="758"/>
      <c r="L2119" s="1050" t="s">
        <v>14896</v>
      </c>
      <c r="M2119" s="525" t="s">
        <v>1678</v>
      </c>
      <c r="N2119" s="529">
        <v>0.7</v>
      </c>
      <c r="O2119" s="759"/>
      <c r="P2119" s="760"/>
      <c r="Q2119" s="526"/>
      <c r="R2119" s="527"/>
      <c r="S2119" s="761"/>
      <c r="T2119" s="757"/>
      <c r="U2119" s="525"/>
      <c r="V2119" s="529"/>
      <c r="W2119" s="522"/>
      <c r="X2119" s="525"/>
      <c r="Y2119" s="522"/>
      <c r="Z2119" s="530"/>
      <c r="AA2119" s="531">
        <f>ROUND(F2121*N2119,0)</f>
        <v>542</v>
      </c>
      <c r="AB2119" s="532"/>
      <c r="AC2119" s="504"/>
    </row>
    <row r="2120" spans="1:29" ht="16.7" customHeight="1" x14ac:dyDescent="0.15">
      <c r="A2120" s="520">
        <v>22</v>
      </c>
      <c r="B2120" s="520">
        <v>9762</v>
      </c>
      <c r="C2120" s="521" t="s">
        <v>18420</v>
      </c>
      <c r="D2120" s="542"/>
      <c r="E2120" s="534"/>
      <c r="F2120" s="937"/>
      <c r="G2120" s="948"/>
      <c r="H2120" s="942"/>
      <c r="J2120" s="537"/>
      <c r="K2120" s="742"/>
      <c r="L2120" s="1032"/>
      <c r="M2120" s="537"/>
      <c r="O2120" s="1048" t="s">
        <v>10414</v>
      </c>
      <c r="P2120" s="626" t="s">
        <v>16</v>
      </c>
      <c r="Q2120" s="526" t="s">
        <v>1678</v>
      </c>
      <c r="R2120" s="527">
        <v>0.7</v>
      </c>
      <c r="S2120" s="762"/>
      <c r="U2120" s="537"/>
      <c r="W2120" s="534"/>
      <c r="X2120" s="537"/>
      <c r="Y2120" s="534"/>
      <c r="Z2120" s="538"/>
      <c r="AA2120" s="531">
        <f>ROUND(ROUND(F2121*N2119,0)*R2120,0)</f>
        <v>379</v>
      </c>
      <c r="AB2120" s="539"/>
      <c r="AC2120" s="504"/>
    </row>
    <row r="2121" spans="1:29" ht="16.7" customHeight="1" x14ac:dyDescent="0.15">
      <c r="A2121" s="520">
        <v>22</v>
      </c>
      <c r="B2121" s="520" t="s">
        <v>18421</v>
      </c>
      <c r="C2121" s="521" t="s">
        <v>18422</v>
      </c>
      <c r="D2121" s="542"/>
      <c r="E2121" s="534"/>
      <c r="F2121" s="1034">
        <f>'6生活介護(基本)'!F1065</f>
        <v>774</v>
      </c>
      <c r="G2121" s="1035"/>
      <c r="H2121" s="541" t="s">
        <v>9</v>
      </c>
      <c r="I2121" s="763"/>
      <c r="J2121" s="544"/>
      <c r="K2121" s="579"/>
      <c r="L2121" s="1032"/>
      <c r="M2121" s="537"/>
      <c r="O2121" s="979"/>
      <c r="P2121" s="626" t="s">
        <v>3833</v>
      </c>
      <c r="Q2121" s="526" t="s">
        <v>1678</v>
      </c>
      <c r="R2121" s="527">
        <v>0.5</v>
      </c>
      <c r="S2121" s="762"/>
      <c r="U2121" s="537"/>
      <c r="W2121" s="534"/>
      <c r="X2121" s="537"/>
      <c r="Y2121" s="534"/>
      <c r="Z2121" s="538"/>
      <c r="AA2121" s="531">
        <f>ROUND(ROUND(F2121*N2119,0)*R2121,0)</f>
        <v>271</v>
      </c>
      <c r="AB2121" s="539"/>
      <c r="AC2121" s="504"/>
    </row>
    <row r="2122" spans="1:29" ht="16.7" customHeight="1" x14ac:dyDescent="0.15">
      <c r="A2122" s="520">
        <v>22</v>
      </c>
      <c r="B2122" s="520">
        <v>9763</v>
      </c>
      <c r="C2122" s="521" t="s">
        <v>18423</v>
      </c>
      <c r="D2122" s="542"/>
      <c r="E2122" s="534"/>
      <c r="F2122" s="534"/>
      <c r="H2122" s="541"/>
      <c r="I2122" s="1049" t="s">
        <v>10418</v>
      </c>
      <c r="J2122" s="525" t="s">
        <v>1678</v>
      </c>
      <c r="K2122" s="718">
        <v>0.96499999999999997</v>
      </c>
      <c r="L2122" s="1032"/>
      <c r="M2122" s="537"/>
      <c r="O2122" s="759"/>
      <c r="P2122" s="760"/>
      <c r="Q2122" s="526"/>
      <c r="R2122" s="527"/>
      <c r="S2122" s="762"/>
      <c r="U2122" s="537"/>
      <c r="W2122" s="534"/>
      <c r="X2122" s="537"/>
      <c r="Y2122" s="534"/>
      <c r="Z2122" s="538"/>
      <c r="AA2122" s="531">
        <f>ROUND(ROUND(ROUND(F2121*K2122,0)*N2119,0),0)</f>
        <v>523</v>
      </c>
      <c r="AB2122" s="539"/>
      <c r="AC2122" s="504"/>
    </row>
    <row r="2123" spans="1:29" ht="16.7" customHeight="1" x14ac:dyDescent="0.15">
      <c r="A2123" s="520">
        <v>22</v>
      </c>
      <c r="B2123" s="520">
        <v>9764</v>
      </c>
      <c r="C2123" s="521" t="s">
        <v>18424</v>
      </c>
      <c r="D2123" s="542"/>
      <c r="E2123" s="534"/>
      <c r="F2123" s="534"/>
      <c r="H2123" s="541"/>
      <c r="I2123" s="1047"/>
      <c r="J2123" s="537"/>
      <c r="L2123" s="1032"/>
      <c r="M2123" s="537"/>
      <c r="O2123" s="1048" t="s">
        <v>10414</v>
      </c>
      <c r="P2123" s="626" t="s">
        <v>16</v>
      </c>
      <c r="Q2123" s="526" t="s">
        <v>1678</v>
      </c>
      <c r="R2123" s="527">
        <v>0.7</v>
      </c>
      <c r="S2123" s="762"/>
      <c r="U2123" s="537"/>
      <c r="W2123" s="534"/>
      <c r="X2123" s="537"/>
      <c r="Y2123" s="534"/>
      <c r="Z2123" s="538"/>
      <c r="AA2123" s="531">
        <f>ROUND(ROUND(ROUND(F2121*K2122,0)*N2119,0)*R2123,0)</f>
        <v>366</v>
      </c>
      <c r="AB2123" s="539"/>
      <c r="AC2123" s="504"/>
    </row>
    <row r="2124" spans="1:29" ht="16.7" customHeight="1" x14ac:dyDescent="0.15">
      <c r="A2124" s="520">
        <v>22</v>
      </c>
      <c r="B2124" s="520" t="s">
        <v>18425</v>
      </c>
      <c r="C2124" s="521" t="s">
        <v>18426</v>
      </c>
      <c r="D2124" s="542"/>
      <c r="E2124" s="534"/>
      <c r="F2124" s="534"/>
      <c r="H2124" s="541"/>
      <c r="I2124" s="1044"/>
      <c r="J2124" s="544"/>
      <c r="K2124" s="725"/>
      <c r="L2124" s="967"/>
      <c r="M2124" s="544"/>
      <c r="N2124" s="548"/>
      <c r="O2124" s="979"/>
      <c r="P2124" s="626" t="s">
        <v>3833</v>
      </c>
      <c r="Q2124" s="526" t="s">
        <v>1678</v>
      </c>
      <c r="R2124" s="527">
        <v>0.5</v>
      </c>
      <c r="S2124" s="762"/>
      <c r="U2124" s="537"/>
      <c r="W2124" s="534"/>
      <c r="X2124" s="537"/>
      <c r="Y2124" s="534"/>
      <c r="Z2124" s="538"/>
      <c r="AA2124" s="531">
        <f>ROUND(ROUND(ROUND(F2121*K2122,0)*N2119,0)*R2124,0)</f>
        <v>262</v>
      </c>
      <c r="AB2124" s="539"/>
      <c r="AC2124" s="504"/>
    </row>
    <row r="2125" spans="1:29" ht="16.7" customHeight="1" x14ac:dyDescent="0.15">
      <c r="A2125" s="520">
        <v>22</v>
      </c>
      <c r="B2125" s="520" t="s">
        <v>18427</v>
      </c>
      <c r="C2125" s="521" t="s">
        <v>18428</v>
      </c>
      <c r="D2125" s="542"/>
      <c r="E2125" s="534"/>
      <c r="F2125" s="534"/>
      <c r="H2125" s="541"/>
      <c r="I2125" s="757"/>
      <c r="J2125" s="525"/>
      <c r="K2125" s="758"/>
      <c r="L2125" s="966" t="s">
        <v>14906</v>
      </c>
      <c r="M2125" s="525" t="s">
        <v>1678</v>
      </c>
      <c r="N2125" s="529">
        <v>0.5</v>
      </c>
      <c r="O2125" s="759"/>
      <c r="P2125" s="760"/>
      <c r="Q2125" s="526"/>
      <c r="R2125" s="527"/>
      <c r="S2125" s="762"/>
      <c r="U2125" s="537"/>
      <c r="W2125" s="534"/>
      <c r="X2125" s="537"/>
      <c r="Y2125" s="534"/>
      <c r="Z2125" s="538"/>
      <c r="AA2125" s="531">
        <f>ROUND(F2121*N2125,0)</f>
        <v>387</v>
      </c>
      <c r="AB2125" s="539"/>
      <c r="AC2125" s="504"/>
    </row>
    <row r="2126" spans="1:29" ht="16.7" customHeight="1" x14ac:dyDescent="0.15">
      <c r="A2126" s="520">
        <v>22</v>
      </c>
      <c r="B2126" s="520" t="s">
        <v>18429</v>
      </c>
      <c r="C2126" s="521" t="s">
        <v>18430</v>
      </c>
      <c r="D2126" s="542"/>
      <c r="E2126" s="534"/>
      <c r="F2126" s="534"/>
      <c r="H2126" s="541"/>
      <c r="J2126" s="537"/>
      <c r="K2126" s="742"/>
      <c r="L2126" s="1032"/>
      <c r="M2126" s="537"/>
      <c r="O2126" s="1048" t="s">
        <v>10414</v>
      </c>
      <c r="P2126" s="626" t="s">
        <v>16</v>
      </c>
      <c r="Q2126" s="526" t="s">
        <v>1678</v>
      </c>
      <c r="R2126" s="527">
        <v>0.7</v>
      </c>
      <c r="S2126" s="762"/>
      <c r="U2126" s="537"/>
      <c r="W2126" s="534"/>
      <c r="X2126" s="537"/>
      <c r="Y2126" s="534"/>
      <c r="Z2126" s="538"/>
      <c r="AA2126" s="531">
        <f>ROUND(ROUND(F2121*N2125,0)*R2126,0)</f>
        <v>271</v>
      </c>
      <c r="AB2126" s="539"/>
      <c r="AC2126" s="504"/>
    </row>
    <row r="2127" spans="1:29" ht="16.7" customHeight="1" x14ac:dyDescent="0.15">
      <c r="A2127" s="520">
        <v>22</v>
      </c>
      <c r="B2127" s="520" t="s">
        <v>18431</v>
      </c>
      <c r="C2127" s="521" t="s">
        <v>18432</v>
      </c>
      <c r="D2127" s="542"/>
      <c r="E2127" s="534"/>
      <c r="F2127" s="534"/>
      <c r="H2127" s="541"/>
      <c r="I2127" s="763"/>
      <c r="J2127" s="544"/>
      <c r="K2127" s="579"/>
      <c r="L2127" s="1032"/>
      <c r="M2127" s="537"/>
      <c r="O2127" s="979"/>
      <c r="P2127" s="626" t="s">
        <v>3833</v>
      </c>
      <c r="Q2127" s="526" t="s">
        <v>1678</v>
      </c>
      <c r="R2127" s="527">
        <v>0.5</v>
      </c>
      <c r="S2127" s="762"/>
      <c r="U2127" s="537"/>
      <c r="W2127" s="534"/>
      <c r="X2127" s="537"/>
      <c r="Y2127" s="534"/>
      <c r="Z2127" s="538"/>
      <c r="AA2127" s="531">
        <f>ROUND(ROUND(F2121*N2125,0)*R2127,0)</f>
        <v>194</v>
      </c>
      <c r="AB2127" s="539"/>
      <c r="AC2127" s="504"/>
    </row>
    <row r="2128" spans="1:29" ht="16.7" customHeight="1" x14ac:dyDescent="0.15">
      <c r="A2128" s="520">
        <v>22</v>
      </c>
      <c r="B2128" s="520" t="s">
        <v>18433</v>
      </c>
      <c r="C2128" s="521" t="s">
        <v>18434</v>
      </c>
      <c r="D2128" s="542"/>
      <c r="E2128" s="534"/>
      <c r="F2128" s="534"/>
      <c r="H2128" s="541"/>
      <c r="I2128" s="1049" t="s">
        <v>10418</v>
      </c>
      <c r="J2128" s="525" t="s">
        <v>1678</v>
      </c>
      <c r="K2128" s="718">
        <v>0.96499999999999997</v>
      </c>
      <c r="L2128" s="1032"/>
      <c r="M2128" s="537"/>
      <c r="O2128" s="759"/>
      <c r="P2128" s="760"/>
      <c r="Q2128" s="526"/>
      <c r="R2128" s="527"/>
      <c r="S2128" s="762"/>
      <c r="U2128" s="537"/>
      <c r="W2128" s="534"/>
      <c r="X2128" s="537"/>
      <c r="Y2128" s="534"/>
      <c r="Z2128" s="538"/>
      <c r="AA2128" s="531">
        <f>ROUND(ROUND(ROUND(F2121*K2128,0)*N2125,0),0)</f>
        <v>374</v>
      </c>
      <c r="AB2128" s="539"/>
      <c r="AC2128" s="504"/>
    </row>
    <row r="2129" spans="1:29" ht="16.7" customHeight="1" x14ac:dyDescent="0.15">
      <c r="A2129" s="520">
        <v>22</v>
      </c>
      <c r="B2129" s="520" t="s">
        <v>18435</v>
      </c>
      <c r="C2129" s="521" t="s">
        <v>18436</v>
      </c>
      <c r="D2129" s="542"/>
      <c r="E2129" s="534"/>
      <c r="F2129" s="534"/>
      <c r="H2129" s="541"/>
      <c r="I2129" s="1047"/>
      <c r="J2129" s="537"/>
      <c r="L2129" s="1032"/>
      <c r="M2129" s="537"/>
      <c r="O2129" s="1048" t="s">
        <v>10414</v>
      </c>
      <c r="P2129" s="626" t="s">
        <v>16</v>
      </c>
      <c r="Q2129" s="526" t="s">
        <v>1678</v>
      </c>
      <c r="R2129" s="527">
        <v>0.7</v>
      </c>
      <c r="S2129" s="762"/>
      <c r="U2129" s="537"/>
      <c r="W2129" s="534"/>
      <c r="X2129" s="537"/>
      <c r="Y2129" s="534"/>
      <c r="Z2129" s="538"/>
      <c r="AA2129" s="531">
        <f>ROUND(ROUND(ROUND(F2121*K2128,0)*N2125,0)*R2129,0)</f>
        <v>262</v>
      </c>
      <c r="AB2129" s="539"/>
      <c r="AC2129" s="504"/>
    </row>
    <row r="2130" spans="1:29" ht="16.7" customHeight="1" x14ac:dyDescent="0.15">
      <c r="A2130" s="520">
        <v>22</v>
      </c>
      <c r="B2130" s="520" t="s">
        <v>18437</v>
      </c>
      <c r="C2130" s="521" t="s">
        <v>18438</v>
      </c>
      <c r="D2130" s="542"/>
      <c r="E2130" s="534"/>
      <c r="F2130" s="534"/>
      <c r="H2130" s="541"/>
      <c r="I2130" s="1044"/>
      <c r="J2130" s="544"/>
      <c r="K2130" s="725"/>
      <c r="L2130" s="967"/>
      <c r="M2130" s="544"/>
      <c r="N2130" s="548"/>
      <c r="O2130" s="979"/>
      <c r="P2130" s="626" t="s">
        <v>3833</v>
      </c>
      <c r="Q2130" s="526" t="s">
        <v>1678</v>
      </c>
      <c r="R2130" s="527">
        <v>0.5</v>
      </c>
      <c r="S2130" s="764"/>
      <c r="T2130" s="763"/>
      <c r="U2130" s="544"/>
      <c r="V2130" s="548"/>
      <c r="W2130" s="534"/>
      <c r="X2130" s="537"/>
      <c r="Y2130" s="534"/>
      <c r="Z2130" s="538"/>
      <c r="AA2130" s="531">
        <f>ROUND(ROUND(ROUND(F2121*K2128,0)*N2125,0)*R2130,0)</f>
        <v>187</v>
      </c>
      <c r="AB2130" s="539"/>
      <c r="AC2130" s="504"/>
    </row>
    <row r="2131" spans="1:29" ht="16.7" customHeight="1" x14ac:dyDescent="0.15">
      <c r="A2131" s="520">
        <v>22</v>
      </c>
      <c r="B2131" s="520">
        <v>9765</v>
      </c>
      <c r="C2131" s="521" t="s">
        <v>18439</v>
      </c>
      <c r="D2131" s="542"/>
      <c r="E2131" s="534"/>
      <c r="F2131" s="534"/>
      <c r="H2131" s="541"/>
      <c r="I2131" s="757"/>
      <c r="J2131" s="525"/>
      <c r="K2131" s="758"/>
      <c r="L2131" s="1050" t="s">
        <v>14896</v>
      </c>
      <c r="M2131" s="525" t="s">
        <v>1678</v>
      </c>
      <c r="N2131" s="529">
        <v>0.7</v>
      </c>
      <c r="O2131" s="759"/>
      <c r="P2131" s="760"/>
      <c r="Q2131" s="526"/>
      <c r="R2131" s="527"/>
      <c r="S2131" s="1054" t="s">
        <v>10423</v>
      </c>
      <c r="T2131" s="968" t="s">
        <v>12821</v>
      </c>
      <c r="U2131" s="525" t="s">
        <v>1678</v>
      </c>
      <c r="V2131" s="529">
        <v>0.5</v>
      </c>
      <c r="W2131" s="534"/>
      <c r="X2131" s="537"/>
      <c r="Y2131" s="534"/>
      <c r="Z2131" s="538"/>
      <c r="AA2131" s="531">
        <f>ROUND(ROUND(F2121*N2131,0)*V2131,0)</f>
        <v>271</v>
      </c>
      <c r="AB2131" s="539"/>
      <c r="AC2131" s="504"/>
    </row>
    <row r="2132" spans="1:29" ht="16.7" customHeight="1" x14ac:dyDescent="0.15">
      <c r="A2132" s="520">
        <v>22</v>
      </c>
      <c r="B2132" s="520">
        <v>9766</v>
      </c>
      <c r="C2132" s="521" t="s">
        <v>18440</v>
      </c>
      <c r="D2132" s="542"/>
      <c r="E2132" s="534"/>
      <c r="F2132" s="534"/>
      <c r="H2132" s="541"/>
      <c r="J2132" s="537"/>
      <c r="K2132" s="742"/>
      <c r="L2132" s="1032"/>
      <c r="M2132" s="537"/>
      <c r="O2132" s="1048" t="s">
        <v>10414</v>
      </c>
      <c r="P2132" s="626" t="s">
        <v>16</v>
      </c>
      <c r="Q2132" s="526" t="s">
        <v>1678</v>
      </c>
      <c r="R2132" s="527">
        <v>0.7</v>
      </c>
      <c r="S2132" s="1051"/>
      <c r="T2132" s="1032"/>
      <c r="U2132" s="537"/>
      <c r="W2132" s="534"/>
      <c r="X2132" s="537"/>
      <c r="Y2132" s="534"/>
      <c r="Z2132" s="538"/>
      <c r="AA2132" s="531">
        <f>ROUND(ROUND(ROUND(F2121*N2131,0)*R2132,0)*V2131,0)</f>
        <v>190</v>
      </c>
      <c r="AB2132" s="539"/>
      <c r="AC2132" s="504"/>
    </row>
    <row r="2133" spans="1:29" ht="16.7" customHeight="1" x14ac:dyDescent="0.15">
      <c r="A2133" s="520">
        <v>22</v>
      </c>
      <c r="B2133" s="520" t="s">
        <v>18441</v>
      </c>
      <c r="C2133" s="521" t="s">
        <v>18442</v>
      </c>
      <c r="D2133" s="542"/>
      <c r="E2133" s="534"/>
      <c r="F2133" s="534"/>
      <c r="H2133" s="541"/>
      <c r="I2133" s="763"/>
      <c r="J2133" s="544"/>
      <c r="K2133" s="579"/>
      <c r="L2133" s="1032"/>
      <c r="M2133" s="537"/>
      <c r="O2133" s="979"/>
      <c r="P2133" s="626" t="s">
        <v>3833</v>
      </c>
      <c r="Q2133" s="526" t="s">
        <v>1678</v>
      </c>
      <c r="R2133" s="527">
        <v>0.5</v>
      </c>
      <c r="S2133" s="1051"/>
      <c r="T2133" s="1032"/>
      <c r="U2133" s="537"/>
      <c r="W2133" s="534"/>
      <c r="X2133" s="537"/>
      <c r="Y2133" s="534"/>
      <c r="Z2133" s="538"/>
      <c r="AA2133" s="531">
        <f>ROUND(ROUND(ROUND(F2121*N2131,0)*R2133,0)*V2131,0)</f>
        <v>136</v>
      </c>
      <c r="AB2133" s="539"/>
      <c r="AC2133" s="504"/>
    </row>
    <row r="2134" spans="1:29" ht="16.7" customHeight="1" x14ac:dyDescent="0.15">
      <c r="A2134" s="520">
        <v>22</v>
      </c>
      <c r="B2134" s="520">
        <v>9767</v>
      </c>
      <c r="C2134" s="521" t="s">
        <v>18443</v>
      </c>
      <c r="D2134" s="542"/>
      <c r="E2134" s="534"/>
      <c r="F2134" s="534"/>
      <c r="H2134" s="541"/>
      <c r="I2134" s="1049" t="s">
        <v>10418</v>
      </c>
      <c r="J2134" s="525" t="s">
        <v>1678</v>
      </c>
      <c r="K2134" s="718">
        <v>0.96499999999999997</v>
      </c>
      <c r="L2134" s="1032"/>
      <c r="M2134" s="537"/>
      <c r="O2134" s="759"/>
      <c r="P2134" s="760"/>
      <c r="Q2134" s="526"/>
      <c r="R2134" s="527"/>
      <c r="S2134" s="1051"/>
      <c r="T2134" s="1032"/>
      <c r="U2134" s="537"/>
      <c r="W2134" s="534"/>
      <c r="X2134" s="537"/>
      <c r="Y2134" s="534"/>
      <c r="Z2134" s="538"/>
      <c r="AA2134" s="531">
        <f>ROUND(ROUND(ROUND(ROUND(F2121*K2134,0)*N2131,0)*V2131,0),0)</f>
        <v>262</v>
      </c>
      <c r="AB2134" s="539"/>
      <c r="AC2134" s="504"/>
    </row>
    <row r="2135" spans="1:29" ht="16.7" customHeight="1" x14ac:dyDescent="0.15">
      <c r="A2135" s="520">
        <v>22</v>
      </c>
      <c r="B2135" s="520">
        <v>9768</v>
      </c>
      <c r="C2135" s="521" t="s">
        <v>18444</v>
      </c>
      <c r="D2135" s="542"/>
      <c r="E2135" s="534"/>
      <c r="F2135" s="534"/>
      <c r="H2135" s="541"/>
      <c r="I2135" s="1047"/>
      <c r="J2135" s="537"/>
      <c r="L2135" s="1032"/>
      <c r="M2135" s="537"/>
      <c r="O2135" s="1048" t="s">
        <v>10414</v>
      </c>
      <c r="P2135" s="626" t="s">
        <v>16</v>
      </c>
      <c r="Q2135" s="526" t="s">
        <v>1678</v>
      </c>
      <c r="R2135" s="527">
        <v>0.7</v>
      </c>
      <c r="S2135" s="1051"/>
      <c r="T2135" s="1032"/>
      <c r="U2135" s="537"/>
      <c r="W2135" s="534"/>
      <c r="X2135" s="537"/>
      <c r="Y2135" s="534"/>
      <c r="Z2135" s="538"/>
      <c r="AA2135" s="531">
        <f>ROUND(ROUND(ROUND(ROUND(ROUND(F2121*K2134,0)*N2131,0)*R2135,0)*V2131,0),0)</f>
        <v>183</v>
      </c>
      <c r="AB2135" s="539"/>
      <c r="AC2135" s="504"/>
    </row>
    <row r="2136" spans="1:29" ht="16.7" customHeight="1" x14ac:dyDescent="0.15">
      <c r="A2136" s="520">
        <v>22</v>
      </c>
      <c r="B2136" s="520" t="s">
        <v>18445</v>
      </c>
      <c r="C2136" s="521" t="s">
        <v>18446</v>
      </c>
      <c r="D2136" s="542"/>
      <c r="E2136" s="534"/>
      <c r="F2136" s="534"/>
      <c r="H2136" s="541"/>
      <c r="I2136" s="1044"/>
      <c r="J2136" s="544"/>
      <c r="K2136" s="725"/>
      <c r="L2136" s="967"/>
      <c r="M2136" s="544"/>
      <c r="N2136" s="548"/>
      <c r="O2136" s="979"/>
      <c r="P2136" s="626" t="s">
        <v>3833</v>
      </c>
      <c r="Q2136" s="526" t="s">
        <v>1678</v>
      </c>
      <c r="R2136" s="527">
        <v>0.5</v>
      </c>
      <c r="S2136" s="1051"/>
      <c r="T2136" s="1032"/>
      <c r="U2136" s="537"/>
      <c r="W2136" s="534"/>
      <c r="X2136" s="537"/>
      <c r="Y2136" s="534"/>
      <c r="Z2136" s="538"/>
      <c r="AA2136" s="531">
        <f>ROUND(ROUND(ROUND(ROUND(ROUND(F2121*K2134,0)*N2131,0)*R2136,0)*V2131,0),0)</f>
        <v>131</v>
      </c>
      <c r="AB2136" s="539"/>
      <c r="AC2136" s="504"/>
    </row>
    <row r="2137" spans="1:29" ht="16.7" customHeight="1" x14ac:dyDescent="0.15">
      <c r="A2137" s="520">
        <v>22</v>
      </c>
      <c r="B2137" s="520" t="s">
        <v>18447</v>
      </c>
      <c r="C2137" s="521" t="s">
        <v>18448</v>
      </c>
      <c r="D2137" s="542"/>
      <c r="E2137" s="534"/>
      <c r="F2137" s="534"/>
      <c r="H2137" s="541"/>
      <c r="I2137" s="757"/>
      <c r="J2137" s="525"/>
      <c r="K2137" s="758"/>
      <c r="L2137" s="966" t="s">
        <v>14906</v>
      </c>
      <c r="M2137" s="525" t="s">
        <v>1678</v>
      </c>
      <c r="N2137" s="529">
        <v>0.5</v>
      </c>
      <c r="O2137" s="759"/>
      <c r="P2137" s="760"/>
      <c r="Q2137" s="526"/>
      <c r="R2137" s="527"/>
      <c r="S2137" s="1051"/>
      <c r="T2137" s="1032"/>
      <c r="U2137" s="537"/>
      <c r="W2137" s="534"/>
      <c r="X2137" s="537"/>
      <c r="Y2137" s="534"/>
      <c r="Z2137" s="538"/>
      <c r="AA2137" s="531">
        <f>ROUND(ROUND(F2121*N2137,0)*V2131,0)</f>
        <v>194</v>
      </c>
      <c r="AB2137" s="539"/>
      <c r="AC2137" s="504"/>
    </row>
    <row r="2138" spans="1:29" ht="16.7" customHeight="1" x14ac:dyDescent="0.15">
      <c r="A2138" s="520">
        <v>22</v>
      </c>
      <c r="B2138" s="520" t="s">
        <v>18449</v>
      </c>
      <c r="C2138" s="521" t="s">
        <v>18450</v>
      </c>
      <c r="D2138" s="542"/>
      <c r="E2138" s="534"/>
      <c r="F2138" s="534"/>
      <c r="H2138" s="541"/>
      <c r="J2138" s="537"/>
      <c r="K2138" s="742"/>
      <c r="L2138" s="1032"/>
      <c r="M2138" s="537"/>
      <c r="O2138" s="1048" t="s">
        <v>10414</v>
      </c>
      <c r="P2138" s="626" t="s">
        <v>16</v>
      </c>
      <c r="Q2138" s="526" t="s">
        <v>1678</v>
      </c>
      <c r="R2138" s="527">
        <v>0.7</v>
      </c>
      <c r="S2138" s="1051"/>
      <c r="T2138" s="1032"/>
      <c r="U2138" s="537"/>
      <c r="W2138" s="534"/>
      <c r="X2138" s="537"/>
      <c r="Y2138" s="534"/>
      <c r="Z2138" s="538"/>
      <c r="AA2138" s="531">
        <f>ROUND(ROUND(ROUND(F2121*N2137,0)*R2138,0)*V2131,0)</f>
        <v>136</v>
      </c>
      <c r="AB2138" s="539"/>
      <c r="AC2138" s="504"/>
    </row>
    <row r="2139" spans="1:29" ht="16.7" customHeight="1" x14ac:dyDescent="0.15">
      <c r="A2139" s="520">
        <v>22</v>
      </c>
      <c r="B2139" s="520" t="s">
        <v>18451</v>
      </c>
      <c r="C2139" s="521" t="s">
        <v>18452</v>
      </c>
      <c r="D2139" s="542"/>
      <c r="E2139" s="534"/>
      <c r="F2139" s="534"/>
      <c r="H2139" s="541"/>
      <c r="I2139" s="763"/>
      <c r="J2139" s="544"/>
      <c r="K2139" s="579"/>
      <c r="L2139" s="1032"/>
      <c r="M2139" s="537"/>
      <c r="O2139" s="979"/>
      <c r="P2139" s="626" t="s">
        <v>3833</v>
      </c>
      <c r="Q2139" s="526" t="s">
        <v>1678</v>
      </c>
      <c r="R2139" s="527">
        <v>0.5</v>
      </c>
      <c r="S2139" s="1051"/>
      <c r="T2139" s="1032"/>
      <c r="U2139" s="537"/>
      <c r="W2139" s="534"/>
      <c r="X2139" s="537"/>
      <c r="Y2139" s="534"/>
      <c r="Z2139" s="538"/>
      <c r="AA2139" s="531">
        <f>ROUND(ROUND(ROUND(F2121*N2137,0)*R2139,0)*V2131,0)</f>
        <v>97</v>
      </c>
      <c r="AB2139" s="539"/>
      <c r="AC2139" s="504"/>
    </row>
    <row r="2140" spans="1:29" ht="16.7" customHeight="1" x14ac:dyDescent="0.15">
      <c r="A2140" s="520">
        <v>22</v>
      </c>
      <c r="B2140" s="520" t="s">
        <v>18453</v>
      </c>
      <c r="C2140" s="521" t="s">
        <v>18454</v>
      </c>
      <c r="D2140" s="542"/>
      <c r="E2140" s="534"/>
      <c r="F2140" s="534"/>
      <c r="H2140" s="541"/>
      <c r="I2140" s="1049" t="s">
        <v>10418</v>
      </c>
      <c r="J2140" s="525" t="s">
        <v>1678</v>
      </c>
      <c r="K2140" s="718">
        <v>0.96499999999999997</v>
      </c>
      <c r="L2140" s="1032"/>
      <c r="M2140" s="537"/>
      <c r="O2140" s="759"/>
      <c r="P2140" s="760"/>
      <c r="Q2140" s="526"/>
      <c r="R2140" s="527"/>
      <c r="S2140" s="1051"/>
      <c r="T2140" s="1032"/>
      <c r="U2140" s="537"/>
      <c r="W2140" s="534"/>
      <c r="X2140" s="537"/>
      <c r="Y2140" s="534"/>
      <c r="Z2140" s="538"/>
      <c r="AA2140" s="531">
        <f>ROUND(ROUND(ROUND(ROUND(F2121*K2140,0)*N2137,0),0)*V2131,0)</f>
        <v>187</v>
      </c>
      <c r="AB2140" s="539"/>
      <c r="AC2140" s="504"/>
    </row>
    <row r="2141" spans="1:29" ht="16.7" customHeight="1" x14ac:dyDescent="0.15">
      <c r="A2141" s="520">
        <v>22</v>
      </c>
      <c r="B2141" s="520" t="s">
        <v>18455</v>
      </c>
      <c r="C2141" s="521" t="s">
        <v>18456</v>
      </c>
      <c r="D2141" s="542"/>
      <c r="E2141" s="534"/>
      <c r="F2141" s="534"/>
      <c r="H2141" s="541"/>
      <c r="I2141" s="1047"/>
      <c r="J2141" s="537"/>
      <c r="L2141" s="1032"/>
      <c r="M2141" s="537"/>
      <c r="O2141" s="1048" t="s">
        <v>10414</v>
      </c>
      <c r="P2141" s="626" t="s">
        <v>16</v>
      </c>
      <c r="Q2141" s="526" t="s">
        <v>1678</v>
      </c>
      <c r="R2141" s="527">
        <v>0.7</v>
      </c>
      <c r="S2141" s="1051"/>
      <c r="T2141" s="1032"/>
      <c r="U2141" s="537"/>
      <c r="W2141" s="534"/>
      <c r="X2141" s="537"/>
      <c r="Y2141" s="534"/>
      <c r="Z2141" s="538"/>
      <c r="AA2141" s="531">
        <f>ROUND(ROUND(ROUND(ROUND(F2121*K2140,0)*N2137,0)*R2141,0)*V2131,0)</f>
        <v>131</v>
      </c>
      <c r="AB2141" s="539"/>
      <c r="AC2141" s="504"/>
    </row>
    <row r="2142" spans="1:29" ht="16.7" customHeight="1" x14ac:dyDescent="0.15">
      <c r="A2142" s="520">
        <v>22</v>
      </c>
      <c r="B2142" s="520" t="s">
        <v>18457</v>
      </c>
      <c r="C2142" s="521" t="s">
        <v>18458</v>
      </c>
      <c r="D2142" s="542"/>
      <c r="E2142" s="534"/>
      <c r="F2142" s="534"/>
      <c r="H2142" s="541"/>
      <c r="I2142" s="1044"/>
      <c r="J2142" s="544"/>
      <c r="K2142" s="725"/>
      <c r="L2142" s="967"/>
      <c r="M2142" s="544"/>
      <c r="N2142" s="548"/>
      <c r="O2142" s="979"/>
      <c r="P2142" s="626" t="s">
        <v>3833</v>
      </c>
      <c r="Q2142" s="526" t="s">
        <v>1678</v>
      </c>
      <c r="R2142" s="527">
        <v>0.5</v>
      </c>
      <c r="S2142" s="1051"/>
      <c r="T2142" s="967"/>
      <c r="U2142" s="544"/>
      <c r="V2142" s="548"/>
      <c r="W2142" s="534"/>
      <c r="X2142" s="537"/>
      <c r="Y2142" s="534"/>
      <c r="Z2142" s="538"/>
      <c r="AA2142" s="531">
        <f>ROUND(ROUND(ROUND(ROUND(F2121*K2140,0)*N2137,0)*R2142,0)*V2131,0)</f>
        <v>94</v>
      </c>
      <c r="AB2142" s="539"/>
      <c r="AC2142" s="504"/>
    </row>
    <row r="2143" spans="1:29" ht="16.7" customHeight="1" x14ac:dyDescent="0.15">
      <c r="A2143" s="520">
        <v>22</v>
      </c>
      <c r="B2143" s="520">
        <v>9769</v>
      </c>
      <c r="C2143" s="521" t="s">
        <v>18459</v>
      </c>
      <c r="D2143" s="542"/>
      <c r="E2143" s="534"/>
      <c r="F2143" s="534"/>
      <c r="H2143" s="541"/>
      <c r="I2143" s="757"/>
      <c r="J2143" s="525"/>
      <c r="K2143" s="758"/>
      <c r="L2143" s="1050" t="s">
        <v>14896</v>
      </c>
      <c r="M2143" s="525" t="s">
        <v>1678</v>
      </c>
      <c r="N2143" s="529">
        <v>0.7</v>
      </c>
      <c r="O2143" s="759"/>
      <c r="P2143" s="760"/>
      <c r="Q2143" s="526"/>
      <c r="R2143" s="527"/>
      <c r="S2143" s="1051"/>
      <c r="T2143" s="968" t="s">
        <v>12830</v>
      </c>
      <c r="U2143" s="525" t="s">
        <v>1678</v>
      </c>
      <c r="V2143" s="529">
        <v>0.7</v>
      </c>
      <c r="W2143" s="534"/>
      <c r="X2143" s="537"/>
      <c r="Y2143" s="534"/>
      <c r="Z2143" s="538"/>
      <c r="AA2143" s="531">
        <f>ROUND(ROUND(F2121*N2143,0)*V2143,0)</f>
        <v>379</v>
      </c>
      <c r="AB2143" s="539"/>
      <c r="AC2143" s="504"/>
    </row>
    <row r="2144" spans="1:29" ht="16.7" customHeight="1" x14ac:dyDescent="0.15">
      <c r="A2144" s="520">
        <v>22</v>
      </c>
      <c r="B2144" s="520">
        <v>9770</v>
      </c>
      <c r="C2144" s="521" t="s">
        <v>18460</v>
      </c>
      <c r="D2144" s="542"/>
      <c r="E2144" s="534"/>
      <c r="F2144" s="534"/>
      <c r="H2144" s="541"/>
      <c r="J2144" s="537"/>
      <c r="K2144" s="742"/>
      <c r="L2144" s="1032"/>
      <c r="M2144" s="537"/>
      <c r="O2144" s="1048" t="s">
        <v>10414</v>
      </c>
      <c r="P2144" s="626" t="s">
        <v>16</v>
      </c>
      <c r="Q2144" s="526" t="s">
        <v>1678</v>
      </c>
      <c r="R2144" s="527">
        <v>0.7</v>
      </c>
      <c r="S2144" s="1051"/>
      <c r="T2144" s="1032"/>
      <c r="U2144" s="537"/>
      <c r="W2144" s="534"/>
      <c r="X2144" s="537"/>
      <c r="Y2144" s="534"/>
      <c r="Z2144" s="538"/>
      <c r="AA2144" s="531">
        <f>ROUND(ROUND(ROUND(F2121*N2143,0)*R2144,0)*V2143,0)</f>
        <v>265</v>
      </c>
      <c r="AB2144" s="539"/>
      <c r="AC2144" s="504"/>
    </row>
    <row r="2145" spans="1:29" ht="16.7" customHeight="1" x14ac:dyDescent="0.15">
      <c r="A2145" s="520">
        <v>22</v>
      </c>
      <c r="B2145" s="520" t="s">
        <v>18461</v>
      </c>
      <c r="C2145" s="521" t="s">
        <v>18462</v>
      </c>
      <c r="D2145" s="542"/>
      <c r="E2145" s="534"/>
      <c r="F2145" s="534"/>
      <c r="H2145" s="541"/>
      <c r="I2145" s="763"/>
      <c r="J2145" s="544"/>
      <c r="K2145" s="579"/>
      <c r="L2145" s="1032"/>
      <c r="M2145" s="537"/>
      <c r="O2145" s="979"/>
      <c r="P2145" s="626" t="s">
        <v>3833</v>
      </c>
      <c r="Q2145" s="526" t="s">
        <v>1678</v>
      </c>
      <c r="R2145" s="527">
        <v>0.5</v>
      </c>
      <c r="S2145" s="1051"/>
      <c r="T2145" s="1032"/>
      <c r="U2145" s="537"/>
      <c r="W2145" s="534"/>
      <c r="X2145" s="537"/>
      <c r="Y2145" s="534"/>
      <c r="Z2145" s="538"/>
      <c r="AA2145" s="531">
        <f>ROUND(ROUND(ROUND(F2121*N2143,0)*R2145,0)*V2143,0)</f>
        <v>190</v>
      </c>
      <c r="AB2145" s="539"/>
      <c r="AC2145" s="504"/>
    </row>
    <row r="2146" spans="1:29" ht="16.7" customHeight="1" x14ac:dyDescent="0.15">
      <c r="A2146" s="520">
        <v>22</v>
      </c>
      <c r="B2146" s="520">
        <v>9045</v>
      </c>
      <c r="C2146" s="521" t="s">
        <v>18463</v>
      </c>
      <c r="D2146" s="542"/>
      <c r="E2146" s="534"/>
      <c r="F2146" s="534"/>
      <c r="H2146" s="541"/>
      <c r="I2146" s="1049" t="s">
        <v>10418</v>
      </c>
      <c r="J2146" s="525" t="s">
        <v>1678</v>
      </c>
      <c r="K2146" s="718">
        <v>0.96499999999999997</v>
      </c>
      <c r="L2146" s="1032"/>
      <c r="M2146" s="537"/>
      <c r="O2146" s="759"/>
      <c r="P2146" s="760"/>
      <c r="Q2146" s="526"/>
      <c r="R2146" s="527"/>
      <c r="S2146" s="1051"/>
      <c r="T2146" s="1032"/>
      <c r="U2146" s="537"/>
      <c r="W2146" s="534"/>
      <c r="X2146" s="537"/>
      <c r="Y2146" s="534"/>
      <c r="Z2146" s="538"/>
      <c r="AA2146" s="531">
        <f>ROUND(ROUND(ROUND(ROUND(F2121*K2146,0)*N2143,0)*V2143,0),0)</f>
        <v>366</v>
      </c>
      <c r="AB2146" s="539"/>
      <c r="AC2146" s="504"/>
    </row>
    <row r="2147" spans="1:29" ht="16.7" customHeight="1" x14ac:dyDescent="0.15">
      <c r="A2147" s="520">
        <v>22</v>
      </c>
      <c r="B2147" s="520">
        <v>9046</v>
      </c>
      <c r="C2147" s="521" t="s">
        <v>18464</v>
      </c>
      <c r="D2147" s="542"/>
      <c r="E2147" s="534"/>
      <c r="F2147" s="534"/>
      <c r="H2147" s="541"/>
      <c r="I2147" s="1047"/>
      <c r="J2147" s="537"/>
      <c r="L2147" s="1032"/>
      <c r="M2147" s="537"/>
      <c r="O2147" s="1048" t="s">
        <v>10414</v>
      </c>
      <c r="P2147" s="626" t="s">
        <v>16</v>
      </c>
      <c r="Q2147" s="526" t="s">
        <v>1678</v>
      </c>
      <c r="R2147" s="527">
        <v>0.7</v>
      </c>
      <c r="S2147" s="1051"/>
      <c r="T2147" s="1032"/>
      <c r="U2147" s="537"/>
      <c r="W2147" s="534"/>
      <c r="X2147" s="537"/>
      <c r="Y2147" s="534"/>
      <c r="Z2147" s="538"/>
      <c r="AA2147" s="531">
        <f>ROUND(ROUND(ROUND(ROUND(ROUND(F2121*K2146,0)*N2143,0)*R2147,0)*V2143,0),0)</f>
        <v>256</v>
      </c>
      <c r="AB2147" s="539"/>
      <c r="AC2147" s="504"/>
    </row>
    <row r="2148" spans="1:29" ht="16.7" customHeight="1" x14ac:dyDescent="0.15">
      <c r="A2148" s="520">
        <v>22</v>
      </c>
      <c r="B2148" s="520" t="s">
        <v>18465</v>
      </c>
      <c r="C2148" s="521" t="s">
        <v>18466</v>
      </c>
      <c r="D2148" s="542"/>
      <c r="E2148" s="534"/>
      <c r="F2148" s="534"/>
      <c r="H2148" s="541"/>
      <c r="I2148" s="1044"/>
      <c r="J2148" s="544"/>
      <c r="K2148" s="725"/>
      <c r="L2148" s="967"/>
      <c r="M2148" s="544"/>
      <c r="N2148" s="548"/>
      <c r="O2148" s="979"/>
      <c r="P2148" s="626" t="s">
        <v>3833</v>
      </c>
      <c r="Q2148" s="526" t="s">
        <v>1678</v>
      </c>
      <c r="R2148" s="527">
        <v>0.5</v>
      </c>
      <c r="S2148" s="1051"/>
      <c r="T2148" s="1032"/>
      <c r="U2148" s="537"/>
      <c r="W2148" s="534"/>
      <c r="X2148" s="537"/>
      <c r="Y2148" s="534"/>
      <c r="Z2148" s="538"/>
      <c r="AA2148" s="531">
        <f>ROUND(ROUND(ROUND(ROUND(ROUND(F2121*K2146,0)*N2143,0)*R2148,0)*V2143,0),0)</f>
        <v>183</v>
      </c>
      <c r="AB2148" s="539"/>
      <c r="AC2148" s="504"/>
    </row>
    <row r="2149" spans="1:29" ht="16.7" customHeight="1" x14ac:dyDescent="0.15">
      <c r="A2149" s="520">
        <v>22</v>
      </c>
      <c r="B2149" s="520" t="s">
        <v>18467</v>
      </c>
      <c r="C2149" s="521" t="s">
        <v>18468</v>
      </c>
      <c r="D2149" s="542"/>
      <c r="E2149" s="534"/>
      <c r="F2149" s="534"/>
      <c r="H2149" s="541"/>
      <c r="I2149" s="757"/>
      <c r="J2149" s="525"/>
      <c r="K2149" s="758"/>
      <c r="L2149" s="966" t="s">
        <v>14906</v>
      </c>
      <c r="M2149" s="525" t="s">
        <v>1678</v>
      </c>
      <c r="N2149" s="529">
        <v>0.5</v>
      </c>
      <c r="O2149" s="759"/>
      <c r="P2149" s="760"/>
      <c r="Q2149" s="526"/>
      <c r="R2149" s="527"/>
      <c r="S2149" s="1051"/>
      <c r="T2149" s="1032"/>
      <c r="U2149" s="537"/>
      <c r="W2149" s="534"/>
      <c r="X2149" s="537"/>
      <c r="Y2149" s="534"/>
      <c r="Z2149" s="538"/>
      <c r="AA2149" s="531">
        <f>ROUND(ROUND(F2121*N2149,0)*V2143,0)</f>
        <v>271</v>
      </c>
      <c r="AB2149" s="539"/>
      <c r="AC2149" s="504"/>
    </row>
    <row r="2150" spans="1:29" ht="16.7" customHeight="1" x14ac:dyDescent="0.15">
      <c r="A2150" s="520">
        <v>22</v>
      </c>
      <c r="B2150" s="520" t="s">
        <v>18469</v>
      </c>
      <c r="C2150" s="521" t="s">
        <v>18470</v>
      </c>
      <c r="D2150" s="542"/>
      <c r="E2150" s="534"/>
      <c r="F2150" s="534"/>
      <c r="H2150" s="541"/>
      <c r="J2150" s="537"/>
      <c r="K2150" s="742"/>
      <c r="L2150" s="1032"/>
      <c r="M2150" s="537"/>
      <c r="O2150" s="1048" t="s">
        <v>10414</v>
      </c>
      <c r="P2150" s="626" t="s">
        <v>16</v>
      </c>
      <c r="Q2150" s="526" t="s">
        <v>1678</v>
      </c>
      <c r="R2150" s="527">
        <v>0.7</v>
      </c>
      <c r="S2150" s="1051"/>
      <c r="T2150" s="1032"/>
      <c r="U2150" s="537"/>
      <c r="W2150" s="534"/>
      <c r="X2150" s="537"/>
      <c r="Y2150" s="534"/>
      <c r="Z2150" s="538"/>
      <c r="AA2150" s="531">
        <f>ROUND(ROUND(ROUND(F2121*N2149,0)*R2150,0)*V2143,0)</f>
        <v>190</v>
      </c>
      <c r="AB2150" s="539"/>
      <c r="AC2150" s="504"/>
    </row>
    <row r="2151" spans="1:29" ht="16.7" customHeight="1" x14ac:dyDescent="0.15">
      <c r="A2151" s="520">
        <v>22</v>
      </c>
      <c r="B2151" s="520" t="s">
        <v>18471</v>
      </c>
      <c r="C2151" s="521" t="s">
        <v>18472</v>
      </c>
      <c r="D2151" s="542"/>
      <c r="E2151" s="534"/>
      <c r="F2151" s="534"/>
      <c r="H2151" s="541"/>
      <c r="I2151" s="763"/>
      <c r="J2151" s="544"/>
      <c r="K2151" s="579"/>
      <c r="L2151" s="1032"/>
      <c r="M2151" s="537"/>
      <c r="O2151" s="979"/>
      <c r="P2151" s="626" t="s">
        <v>3833</v>
      </c>
      <c r="Q2151" s="526" t="s">
        <v>1678</v>
      </c>
      <c r="R2151" s="527">
        <v>0.5</v>
      </c>
      <c r="S2151" s="1051"/>
      <c r="T2151" s="1032"/>
      <c r="U2151" s="537"/>
      <c r="W2151" s="534"/>
      <c r="X2151" s="537"/>
      <c r="Y2151" s="534"/>
      <c r="Z2151" s="538"/>
      <c r="AA2151" s="531">
        <f>ROUND(ROUND(ROUND(F2121*N2149,0)*R2151,0)*V2143,0)</f>
        <v>136</v>
      </c>
      <c r="AB2151" s="539"/>
      <c r="AC2151" s="504"/>
    </row>
    <row r="2152" spans="1:29" ht="16.7" customHeight="1" x14ac:dyDescent="0.15">
      <c r="A2152" s="520">
        <v>22</v>
      </c>
      <c r="B2152" s="520" t="s">
        <v>18473</v>
      </c>
      <c r="C2152" s="521" t="s">
        <v>18474</v>
      </c>
      <c r="D2152" s="542"/>
      <c r="E2152" s="534"/>
      <c r="F2152" s="534"/>
      <c r="H2152" s="541"/>
      <c r="I2152" s="1049" t="s">
        <v>10418</v>
      </c>
      <c r="J2152" s="525" t="s">
        <v>1678</v>
      </c>
      <c r="K2152" s="718">
        <v>0.96499999999999997</v>
      </c>
      <c r="L2152" s="1032"/>
      <c r="M2152" s="537"/>
      <c r="O2152" s="759"/>
      <c r="P2152" s="760"/>
      <c r="Q2152" s="526"/>
      <c r="R2152" s="527"/>
      <c r="S2152" s="1051"/>
      <c r="T2152" s="1032"/>
      <c r="U2152" s="537"/>
      <c r="W2152" s="534"/>
      <c r="X2152" s="537"/>
      <c r="Y2152" s="534"/>
      <c r="Z2152" s="538"/>
      <c r="AA2152" s="531">
        <f>ROUND(ROUND(ROUND(ROUND(F2121*K2152,0)*N2149,0),0)*V2143,0)</f>
        <v>262</v>
      </c>
      <c r="AB2152" s="539"/>
      <c r="AC2152" s="504"/>
    </row>
    <row r="2153" spans="1:29" ht="16.7" customHeight="1" x14ac:dyDescent="0.15">
      <c r="A2153" s="520">
        <v>22</v>
      </c>
      <c r="B2153" s="520" t="s">
        <v>18475</v>
      </c>
      <c r="C2153" s="521" t="s">
        <v>18476</v>
      </c>
      <c r="D2153" s="542"/>
      <c r="E2153" s="534"/>
      <c r="F2153" s="534"/>
      <c r="H2153" s="541"/>
      <c r="I2153" s="1047"/>
      <c r="J2153" s="537"/>
      <c r="L2153" s="1032"/>
      <c r="M2153" s="537"/>
      <c r="O2153" s="1048" t="s">
        <v>10414</v>
      </c>
      <c r="P2153" s="626" t="s">
        <v>16</v>
      </c>
      <c r="Q2153" s="526" t="s">
        <v>1678</v>
      </c>
      <c r="R2153" s="527">
        <v>0.7</v>
      </c>
      <c r="S2153" s="1051"/>
      <c r="T2153" s="1032"/>
      <c r="U2153" s="537"/>
      <c r="W2153" s="534"/>
      <c r="X2153" s="537"/>
      <c r="Y2153" s="534"/>
      <c r="Z2153" s="538"/>
      <c r="AA2153" s="531">
        <f>ROUND(ROUND(ROUND(ROUND(F2121*K2152,0)*N2149,0)*R2153,0)*V2143,0)</f>
        <v>183</v>
      </c>
      <c r="AB2153" s="539"/>
      <c r="AC2153" s="504"/>
    </row>
    <row r="2154" spans="1:29" ht="16.7" customHeight="1" x14ac:dyDescent="0.15">
      <c r="A2154" s="520">
        <v>22</v>
      </c>
      <c r="B2154" s="520" t="s">
        <v>18477</v>
      </c>
      <c r="C2154" s="521" t="s">
        <v>18478</v>
      </c>
      <c r="D2154" s="542"/>
      <c r="E2154" s="534"/>
      <c r="F2154" s="534"/>
      <c r="H2154" s="541"/>
      <c r="I2154" s="1044"/>
      <c r="J2154" s="544"/>
      <c r="K2154" s="725"/>
      <c r="L2154" s="967"/>
      <c r="M2154" s="544"/>
      <c r="N2154" s="548"/>
      <c r="O2154" s="979"/>
      <c r="P2154" s="626" t="s">
        <v>3833</v>
      </c>
      <c r="Q2154" s="526" t="s">
        <v>1678</v>
      </c>
      <c r="R2154" s="527">
        <v>0.5</v>
      </c>
      <c r="S2154" s="1052"/>
      <c r="T2154" s="967"/>
      <c r="U2154" s="544"/>
      <c r="V2154" s="548"/>
      <c r="W2154" s="534"/>
      <c r="X2154" s="537"/>
      <c r="Y2154" s="534"/>
      <c r="Z2154" s="538"/>
      <c r="AA2154" s="531">
        <f>ROUND(ROUND(ROUND(ROUND(F2121*K2152,0)*N2149,0)*R2154,0)*V2143,0)</f>
        <v>131</v>
      </c>
      <c r="AB2154" s="539"/>
      <c r="AC2154" s="504"/>
    </row>
    <row r="2155" spans="1:29" ht="16.7" customHeight="1" x14ac:dyDescent="0.15">
      <c r="A2155" s="520">
        <v>22</v>
      </c>
      <c r="B2155" s="520" t="s">
        <v>18479</v>
      </c>
      <c r="C2155" s="521" t="s">
        <v>18480</v>
      </c>
      <c r="D2155" s="542"/>
      <c r="E2155" s="534"/>
      <c r="F2155" s="534"/>
      <c r="H2155" s="541"/>
      <c r="I2155" s="757"/>
      <c r="J2155" s="525"/>
      <c r="K2155" s="758"/>
      <c r="L2155" s="966" t="s">
        <v>14896</v>
      </c>
      <c r="M2155" s="525" t="s">
        <v>1678</v>
      </c>
      <c r="N2155" s="529">
        <v>0.7</v>
      </c>
      <c r="O2155" s="759"/>
      <c r="P2155" s="760"/>
      <c r="Q2155" s="526"/>
      <c r="R2155" s="527"/>
      <c r="S2155" s="1054" t="s">
        <v>14959</v>
      </c>
      <c r="T2155" s="968" t="s">
        <v>12840</v>
      </c>
      <c r="U2155" s="525" t="s">
        <v>1678</v>
      </c>
      <c r="V2155" s="529">
        <v>0.7</v>
      </c>
      <c r="W2155" s="534"/>
      <c r="X2155" s="537"/>
      <c r="Y2155" s="534"/>
      <c r="Z2155" s="538"/>
      <c r="AA2155" s="531">
        <f>ROUND(ROUND(F2121*N2155,0)*V2155,0)</f>
        <v>379</v>
      </c>
      <c r="AB2155" s="539"/>
      <c r="AC2155" s="504"/>
    </row>
    <row r="2156" spans="1:29" ht="16.7" customHeight="1" x14ac:dyDescent="0.15">
      <c r="A2156" s="520">
        <v>22</v>
      </c>
      <c r="B2156" s="520" t="s">
        <v>18481</v>
      </c>
      <c r="C2156" s="521" t="s">
        <v>18482</v>
      </c>
      <c r="D2156" s="542"/>
      <c r="E2156" s="534"/>
      <c r="F2156" s="534"/>
      <c r="H2156" s="541"/>
      <c r="J2156" s="537"/>
      <c r="K2156" s="742"/>
      <c r="L2156" s="1032"/>
      <c r="M2156" s="537"/>
      <c r="O2156" s="1048" t="s">
        <v>10414</v>
      </c>
      <c r="P2156" s="626" t="s">
        <v>16</v>
      </c>
      <c r="Q2156" s="526" t="s">
        <v>1678</v>
      </c>
      <c r="R2156" s="527">
        <v>0.7</v>
      </c>
      <c r="S2156" s="1055"/>
      <c r="T2156" s="1032"/>
      <c r="U2156" s="537"/>
      <c r="W2156" s="534"/>
      <c r="X2156" s="537"/>
      <c r="Y2156" s="534"/>
      <c r="Z2156" s="538"/>
      <c r="AA2156" s="531">
        <f>ROUND(ROUND(ROUND(F2121*N2155,0)*R2156,0)*V2155,0)</f>
        <v>265</v>
      </c>
      <c r="AB2156" s="539"/>
      <c r="AC2156" s="504"/>
    </row>
    <row r="2157" spans="1:29" ht="16.7" customHeight="1" x14ac:dyDescent="0.15">
      <c r="A2157" s="520">
        <v>22</v>
      </c>
      <c r="B2157" s="520" t="s">
        <v>18483</v>
      </c>
      <c r="C2157" s="521" t="s">
        <v>18484</v>
      </c>
      <c r="D2157" s="542"/>
      <c r="E2157" s="534"/>
      <c r="F2157" s="534"/>
      <c r="H2157" s="541"/>
      <c r="I2157" s="763"/>
      <c r="J2157" s="544"/>
      <c r="K2157" s="579"/>
      <c r="L2157" s="1032"/>
      <c r="M2157" s="537"/>
      <c r="O2157" s="979"/>
      <c r="P2157" s="626" t="s">
        <v>3833</v>
      </c>
      <c r="Q2157" s="526" t="s">
        <v>1678</v>
      </c>
      <c r="R2157" s="527">
        <v>0.5</v>
      </c>
      <c r="S2157" s="1055"/>
      <c r="T2157" s="1032"/>
      <c r="U2157" s="537"/>
      <c r="W2157" s="534"/>
      <c r="X2157" s="537"/>
      <c r="Y2157" s="534"/>
      <c r="Z2157" s="538"/>
      <c r="AA2157" s="531">
        <f>ROUND(ROUND(ROUND(F2121*N2155,0)*R2157,0)*V2155,0)</f>
        <v>190</v>
      </c>
      <c r="AB2157" s="539"/>
      <c r="AC2157" s="504"/>
    </row>
    <row r="2158" spans="1:29" ht="16.7" customHeight="1" x14ac:dyDescent="0.15">
      <c r="A2158" s="520">
        <v>22</v>
      </c>
      <c r="B2158" s="520" t="s">
        <v>18485</v>
      </c>
      <c r="C2158" s="521" t="s">
        <v>18486</v>
      </c>
      <c r="D2158" s="542"/>
      <c r="E2158" s="534"/>
      <c r="F2158" s="534"/>
      <c r="H2158" s="541"/>
      <c r="I2158" s="1049" t="s">
        <v>10418</v>
      </c>
      <c r="J2158" s="525" t="s">
        <v>1678</v>
      </c>
      <c r="K2158" s="718">
        <v>0.96499999999999997</v>
      </c>
      <c r="L2158" s="1032"/>
      <c r="M2158" s="537"/>
      <c r="O2158" s="759"/>
      <c r="P2158" s="760"/>
      <c r="Q2158" s="526"/>
      <c r="R2158" s="527"/>
      <c r="S2158" s="1055"/>
      <c r="T2158" s="1032"/>
      <c r="U2158" s="537"/>
      <c r="W2158" s="534"/>
      <c r="X2158" s="537"/>
      <c r="Y2158" s="534"/>
      <c r="Z2158" s="538"/>
      <c r="AA2158" s="531">
        <f>ROUND(ROUND(ROUND(ROUND(F2121*K2158,0)*N2155,0)*V2155,0),0)</f>
        <v>366</v>
      </c>
      <c r="AB2158" s="539"/>
      <c r="AC2158" s="504"/>
    </row>
    <row r="2159" spans="1:29" ht="16.7" customHeight="1" x14ac:dyDescent="0.15">
      <c r="A2159" s="520">
        <v>22</v>
      </c>
      <c r="B2159" s="520" t="s">
        <v>18487</v>
      </c>
      <c r="C2159" s="521" t="s">
        <v>18488</v>
      </c>
      <c r="D2159" s="542"/>
      <c r="E2159" s="534"/>
      <c r="F2159" s="534"/>
      <c r="H2159" s="541"/>
      <c r="I2159" s="1047"/>
      <c r="J2159" s="537"/>
      <c r="L2159" s="1032"/>
      <c r="M2159" s="537"/>
      <c r="O2159" s="1048" t="s">
        <v>10414</v>
      </c>
      <c r="P2159" s="626" t="s">
        <v>16</v>
      </c>
      <c r="Q2159" s="526" t="s">
        <v>1678</v>
      </c>
      <c r="R2159" s="527">
        <v>0.7</v>
      </c>
      <c r="S2159" s="1055"/>
      <c r="T2159" s="1032"/>
      <c r="U2159" s="537"/>
      <c r="W2159" s="534"/>
      <c r="X2159" s="537"/>
      <c r="Y2159" s="534"/>
      <c r="Z2159" s="538"/>
      <c r="AA2159" s="531">
        <f>ROUND(ROUND(ROUND(ROUND(ROUND(F2121*K2158,0)*N2155,0)*R2159,0)*V2155,0),0)</f>
        <v>256</v>
      </c>
      <c r="AB2159" s="539"/>
      <c r="AC2159" s="504"/>
    </row>
    <row r="2160" spans="1:29" ht="16.7" customHeight="1" x14ac:dyDescent="0.15">
      <c r="A2160" s="520">
        <v>22</v>
      </c>
      <c r="B2160" s="520" t="s">
        <v>18489</v>
      </c>
      <c r="C2160" s="521" t="s">
        <v>18490</v>
      </c>
      <c r="D2160" s="542"/>
      <c r="E2160" s="534"/>
      <c r="F2160" s="534"/>
      <c r="H2160" s="541"/>
      <c r="I2160" s="1044"/>
      <c r="J2160" s="544"/>
      <c r="K2160" s="725"/>
      <c r="L2160" s="967"/>
      <c r="M2160" s="544"/>
      <c r="N2160" s="548"/>
      <c r="O2160" s="979"/>
      <c r="P2160" s="626" t="s">
        <v>3833</v>
      </c>
      <c r="Q2160" s="526" t="s">
        <v>1678</v>
      </c>
      <c r="R2160" s="527">
        <v>0.5</v>
      </c>
      <c r="S2160" s="1055"/>
      <c r="T2160" s="1032"/>
      <c r="U2160" s="537"/>
      <c r="W2160" s="534"/>
      <c r="X2160" s="537"/>
      <c r="Y2160" s="534"/>
      <c r="Z2160" s="538"/>
      <c r="AA2160" s="531">
        <f>ROUND(ROUND(ROUND(ROUND(ROUND(F2121*K2158,0)*N2155,0)*R2160,0)*V2155,0),0)</f>
        <v>183</v>
      </c>
      <c r="AB2160" s="539"/>
      <c r="AC2160" s="504"/>
    </row>
    <row r="2161" spans="1:29" ht="16.7" customHeight="1" x14ac:dyDescent="0.15">
      <c r="A2161" s="520">
        <v>22</v>
      </c>
      <c r="B2161" s="520" t="s">
        <v>18491</v>
      </c>
      <c r="C2161" s="521" t="s">
        <v>18492</v>
      </c>
      <c r="D2161" s="542"/>
      <c r="E2161" s="534"/>
      <c r="F2161" s="534"/>
      <c r="H2161" s="541"/>
      <c r="I2161" s="757"/>
      <c r="J2161" s="525"/>
      <c r="K2161" s="758"/>
      <c r="L2161" s="966" t="s">
        <v>14906</v>
      </c>
      <c r="M2161" s="525" t="s">
        <v>1678</v>
      </c>
      <c r="N2161" s="529">
        <v>0.5</v>
      </c>
      <c r="O2161" s="759"/>
      <c r="P2161" s="760"/>
      <c r="Q2161" s="526"/>
      <c r="R2161" s="527"/>
      <c r="S2161" s="1055"/>
      <c r="T2161" s="1032"/>
      <c r="U2161" s="537"/>
      <c r="W2161" s="534"/>
      <c r="X2161" s="537"/>
      <c r="Y2161" s="534"/>
      <c r="Z2161" s="538"/>
      <c r="AA2161" s="531">
        <f>ROUND(ROUND(F2121*N2161,0)*V2155,0)</f>
        <v>271</v>
      </c>
      <c r="AB2161" s="539"/>
      <c r="AC2161" s="504"/>
    </row>
    <row r="2162" spans="1:29" ht="16.7" customHeight="1" x14ac:dyDescent="0.15">
      <c r="A2162" s="520">
        <v>22</v>
      </c>
      <c r="B2162" s="520" t="s">
        <v>18493</v>
      </c>
      <c r="C2162" s="521" t="s">
        <v>18494</v>
      </c>
      <c r="D2162" s="542"/>
      <c r="E2162" s="534"/>
      <c r="F2162" s="534"/>
      <c r="H2162" s="541"/>
      <c r="J2162" s="537"/>
      <c r="K2162" s="742"/>
      <c r="L2162" s="1032"/>
      <c r="M2162" s="537"/>
      <c r="O2162" s="1048" t="s">
        <v>10414</v>
      </c>
      <c r="P2162" s="626" t="s">
        <v>16</v>
      </c>
      <c r="Q2162" s="526" t="s">
        <v>1678</v>
      </c>
      <c r="R2162" s="527">
        <v>0.7</v>
      </c>
      <c r="S2162" s="1055"/>
      <c r="T2162" s="1032"/>
      <c r="U2162" s="537"/>
      <c r="W2162" s="534"/>
      <c r="X2162" s="537"/>
      <c r="Y2162" s="534"/>
      <c r="Z2162" s="538"/>
      <c r="AA2162" s="531">
        <f>ROUND(ROUND(ROUND(F2121*N2161,0)*R2162,0)*V2155,0)</f>
        <v>190</v>
      </c>
      <c r="AB2162" s="539"/>
      <c r="AC2162" s="504"/>
    </row>
    <row r="2163" spans="1:29" ht="16.7" customHeight="1" x14ac:dyDescent="0.15">
      <c r="A2163" s="520">
        <v>22</v>
      </c>
      <c r="B2163" s="520" t="s">
        <v>18495</v>
      </c>
      <c r="C2163" s="521" t="s">
        <v>18496</v>
      </c>
      <c r="D2163" s="542"/>
      <c r="E2163" s="534"/>
      <c r="F2163" s="534"/>
      <c r="H2163" s="541"/>
      <c r="I2163" s="763"/>
      <c r="J2163" s="544"/>
      <c r="K2163" s="579"/>
      <c r="L2163" s="1032"/>
      <c r="M2163" s="537"/>
      <c r="O2163" s="979"/>
      <c r="P2163" s="626" t="s">
        <v>3833</v>
      </c>
      <c r="Q2163" s="526" t="s">
        <v>1678</v>
      </c>
      <c r="R2163" s="527">
        <v>0.5</v>
      </c>
      <c r="S2163" s="1055"/>
      <c r="T2163" s="1032"/>
      <c r="U2163" s="537"/>
      <c r="W2163" s="534"/>
      <c r="X2163" s="537"/>
      <c r="Y2163" s="534"/>
      <c r="Z2163" s="538"/>
      <c r="AA2163" s="531">
        <f>ROUND(ROUND(ROUND(F2121*N2161,0)*R2163,0)*V2155,0)</f>
        <v>136</v>
      </c>
      <c r="AB2163" s="539"/>
      <c r="AC2163" s="504"/>
    </row>
    <row r="2164" spans="1:29" ht="16.7" customHeight="1" x14ac:dyDescent="0.15">
      <c r="A2164" s="520">
        <v>22</v>
      </c>
      <c r="B2164" s="520" t="s">
        <v>18497</v>
      </c>
      <c r="C2164" s="521" t="s">
        <v>18498</v>
      </c>
      <c r="D2164" s="542"/>
      <c r="E2164" s="534"/>
      <c r="F2164" s="534"/>
      <c r="H2164" s="541"/>
      <c r="I2164" s="1049" t="s">
        <v>10418</v>
      </c>
      <c r="J2164" s="525" t="s">
        <v>1678</v>
      </c>
      <c r="K2164" s="718">
        <v>0.96499999999999997</v>
      </c>
      <c r="L2164" s="1032"/>
      <c r="M2164" s="537"/>
      <c r="O2164" s="759"/>
      <c r="P2164" s="760"/>
      <c r="Q2164" s="526"/>
      <c r="R2164" s="527"/>
      <c r="S2164" s="1055"/>
      <c r="T2164" s="1032"/>
      <c r="U2164" s="537"/>
      <c r="W2164" s="534"/>
      <c r="X2164" s="537"/>
      <c r="Y2164" s="534"/>
      <c r="Z2164" s="538"/>
      <c r="AA2164" s="531">
        <f>ROUND(ROUND(ROUND(ROUND(F2121*K2164,0)*N2161,0),0)*V2155,0)</f>
        <v>262</v>
      </c>
      <c r="AB2164" s="539"/>
      <c r="AC2164" s="504"/>
    </row>
    <row r="2165" spans="1:29" ht="16.7" customHeight="1" x14ac:dyDescent="0.15">
      <c r="A2165" s="520">
        <v>22</v>
      </c>
      <c r="B2165" s="520" t="s">
        <v>18499</v>
      </c>
      <c r="C2165" s="521" t="s">
        <v>18500</v>
      </c>
      <c r="D2165" s="542"/>
      <c r="E2165" s="534"/>
      <c r="F2165" s="534"/>
      <c r="H2165" s="541"/>
      <c r="I2165" s="1047"/>
      <c r="J2165" s="537"/>
      <c r="L2165" s="1032"/>
      <c r="M2165" s="537"/>
      <c r="O2165" s="1048" t="s">
        <v>10414</v>
      </c>
      <c r="P2165" s="626" t="s">
        <v>16</v>
      </c>
      <c r="Q2165" s="526" t="s">
        <v>1678</v>
      </c>
      <c r="R2165" s="527">
        <v>0.7</v>
      </c>
      <c r="S2165" s="1055"/>
      <c r="T2165" s="1032"/>
      <c r="U2165" s="537"/>
      <c r="W2165" s="534"/>
      <c r="X2165" s="537"/>
      <c r="Y2165" s="534"/>
      <c r="Z2165" s="538"/>
      <c r="AA2165" s="531">
        <f>ROUND(ROUND(ROUND(ROUND(F2121*K2164,0)*N2161,0)*R2165,0)*V2155,0)</f>
        <v>183</v>
      </c>
      <c r="AB2165" s="539"/>
      <c r="AC2165" s="504"/>
    </row>
    <row r="2166" spans="1:29" ht="16.7" customHeight="1" x14ac:dyDescent="0.15">
      <c r="A2166" s="520">
        <v>22</v>
      </c>
      <c r="B2166" s="520" t="s">
        <v>18501</v>
      </c>
      <c r="C2166" s="521" t="s">
        <v>18502</v>
      </c>
      <c r="D2166" s="557"/>
      <c r="E2166" s="550"/>
      <c r="F2166" s="550"/>
      <c r="G2166" s="650"/>
      <c r="H2166" s="558"/>
      <c r="I2166" s="1044"/>
      <c r="J2166" s="544"/>
      <c r="K2166" s="725"/>
      <c r="L2166" s="967"/>
      <c r="M2166" s="544"/>
      <c r="N2166" s="548"/>
      <c r="O2166" s="979"/>
      <c r="P2166" s="626" t="s">
        <v>3833</v>
      </c>
      <c r="Q2166" s="526" t="s">
        <v>1678</v>
      </c>
      <c r="R2166" s="527">
        <v>0.5</v>
      </c>
      <c r="S2166" s="1052"/>
      <c r="T2166" s="967"/>
      <c r="U2166" s="544"/>
      <c r="V2166" s="548"/>
      <c r="W2166" s="550"/>
      <c r="X2166" s="544"/>
      <c r="Y2166" s="550"/>
      <c r="Z2166" s="553"/>
      <c r="AA2166" s="531">
        <f>ROUND(ROUND(ROUND(ROUND(F2121*K2164,0)*N2161,0)*R2166,0)*V2155,0)</f>
        <v>131</v>
      </c>
      <c r="AB2166" s="559"/>
      <c r="AC2166" s="504"/>
    </row>
    <row r="2167" spans="1:29" ht="16.7" customHeight="1" x14ac:dyDescent="0.15">
      <c r="A2167" s="520">
        <v>22</v>
      </c>
      <c r="B2167" s="520">
        <v>9811</v>
      </c>
      <c r="C2167" s="521" t="s">
        <v>18503</v>
      </c>
      <c r="D2167" s="560"/>
      <c r="E2167" s="522"/>
      <c r="F2167" s="522"/>
      <c r="G2167" s="585"/>
      <c r="H2167" s="561"/>
      <c r="I2167" s="757"/>
      <c r="J2167" s="525"/>
      <c r="K2167" s="758"/>
      <c r="L2167" s="1050" t="s">
        <v>14896</v>
      </c>
      <c r="M2167" s="525" t="s">
        <v>1678</v>
      </c>
      <c r="N2167" s="529">
        <v>0.7</v>
      </c>
      <c r="O2167" s="759"/>
      <c r="P2167" s="760"/>
      <c r="Q2167" s="526"/>
      <c r="R2167" s="527"/>
      <c r="S2167" s="761"/>
      <c r="T2167" s="757"/>
      <c r="U2167" s="525"/>
      <c r="V2167" s="529"/>
      <c r="W2167" s="936" t="s">
        <v>11906</v>
      </c>
      <c r="X2167" s="947"/>
      <c r="Y2167" s="522"/>
      <c r="Z2167" s="530"/>
      <c r="AA2167" s="531">
        <f>ROUND(ROUND(F2121*N2167,0)*X2171,0)</f>
        <v>537</v>
      </c>
      <c r="AB2167" s="532"/>
      <c r="AC2167" s="504"/>
    </row>
    <row r="2168" spans="1:29" ht="16.7" customHeight="1" x14ac:dyDescent="0.15">
      <c r="A2168" s="520">
        <v>22</v>
      </c>
      <c r="B2168" s="520">
        <v>9812</v>
      </c>
      <c r="C2168" s="521" t="s">
        <v>18504</v>
      </c>
      <c r="D2168" s="542"/>
      <c r="E2168" s="534"/>
      <c r="F2168" s="534"/>
      <c r="H2168" s="541"/>
      <c r="J2168" s="537"/>
      <c r="K2168" s="742"/>
      <c r="L2168" s="1032"/>
      <c r="M2168" s="537"/>
      <c r="O2168" s="1048" t="s">
        <v>10414</v>
      </c>
      <c r="P2168" s="626" t="s">
        <v>16</v>
      </c>
      <c r="Q2168" s="526" t="s">
        <v>1678</v>
      </c>
      <c r="R2168" s="527">
        <v>0.7</v>
      </c>
      <c r="S2168" s="762"/>
      <c r="U2168" s="537"/>
      <c r="W2168" s="937"/>
      <c r="X2168" s="948"/>
      <c r="Y2168" s="534"/>
      <c r="Z2168" s="538"/>
      <c r="AA2168" s="531">
        <f>ROUND(ROUND(ROUND(F2121*N2167,0)*R2168,0)*X2171,0)</f>
        <v>376</v>
      </c>
      <c r="AB2168" s="539"/>
      <c r="AC2168" s="504"/>
    </row>
    <row r="2169" spans="1:29" ht="16.7" customHeight="1" x14ac:dyDescent="0.15">
      <c r="A2169" s="520">
        <v>22</v>
      </c>
      <c r="B2169" s="520" t="s">
        <v>18505</v>
      </c>
      <c r="C2169" s="521" t="s">
        <v>18506</v>
      </c>
      <c r="D2169" s="542"/>
      <c r="E2169" s="534"/>
      <c r="F2169" s="534"/>
      <c r="H2169" s="541"/>
      <c r="I2169" s="763"/>
      <c r="J2169" s="544"/>
      <c r="K2169" s="579"/>
      <c r="L2169" s="1032"/>
      <c r="M2169" s="537"/>
      <c r="O2169" s="979"/>
      <c r="P2169" s="626" t="s">
        <v>3833</v>
      </c>
      <c r="Q2169" s="526" t="s">
        <v>1678</v>
      </c>
      <c r="R2169" s="527">
        <v>0.5</v>
      </c>
      <c r="S2169" s="762"/>
      <c r="U2169" s="537"/>
      <c r="W2169" s="937"/>
      <c r="X2169" s="948"/>
      <c r="Y2169" s="534"/>
      <c r="Z2169" s="538"/>
      <c r="AA2169" s="531">
        <f>ROUND(ROUND(ROUND(F2121*N2167,0)*R2169,0)*X2171,0)</f>
        <v>269</v>
      </c>
      <c r="AB2169" s="539"/>
      <c r="AC2169" s="504"/>
    </row>
    <row r="2170" spans="1:29" ht="16.7" customHeight="1" x14ac:dyDescent="0.15">
      <c r="A2170" s="520">
        <v>22</v>
      </c>
      <c r="B2170" s="520">
        <v>9813</v>
      </c>
      <c r="C2170" s="521" t="s">
        <v>18507</v>
      </c>
      <c r="D2170" s="542"/>
      <c r="E2170" s="534"/>
      <c r="F2170" s="534"/>
      <c r="H2170" s="541"/>
      <c r="I2170" s="1049" t="s">
        <v>10418</v>
      </c>
      <c r="J2170" s="525" t="s">
        <v>1678</v>
      </c>
      <c r="K2170" s="718">
        <v>0.96499999999999997</v>
      </c>
      <c r="L2170" s="1032"/>
      <c r="M2170" s="537"/>
      <c r="O2170" s="759"/>
      <c r="P2170" s="760"/>
      <c r="Q2170" s="526"/>
      <c r="R2170" s="527"/>
      <c r="S2170" s="762"/>
      <c r="U2170" s="537"/>
      <c r="W2170" s="534"/>
      <c r="X2170" s="537"/>
      <c r="Y2170" s="534"/>
      <c r="Z2170" s="538"/>
      <c r="AA2170" s="531">
        <f>ROUND(ROUND(ROUND(ROUND(F2121*K2170,0)*N2167,0),0)*X2171,0)</f>
        <v>518</v>
      </c>
      <c r="AB2170" s="539"/>
      <c r="AC2170" s="504"/>
    </row>
    <row r="2171" spans="1:29" ht="16.7" customHeight="1" x14ac:dyDescent="0.15">
      <c r="A2171" s="520">
        <v>22</v>
      </c>
      <c r="B2171" s="520">
        <v>9814</v>
      </c>
      <c r="C2171" s="521" t="s">
        <v>18508</v>
      </c>
      <c r="D2171" s="542"/>
      <c r="E2171" s="534"/>
      <c r="F2171" s="534"/>
      <c r="H2171" s="541"/>
      <c r="I2171" s="1047"/>
      <c r="J2171" s="537"/>
      <c r="L2171" s="1032"/>
      <c r="M2171" s="537"/>
      <c r="O2171" s="1048" t="s">
        <v>10414</v>
      </c>
      <c r="P2171" s="626" t="s">
        <v>16</v>
      </c>
      <c r="Q2171" s="526" t="s">
        <v>1678</v>
      </c>
      <c r="R2171" s="527">
        <v>0.7</v>
      </c>
      <c r="S2171" s="762"/>
      <c r="U2171" s="537"/>
      <c r="W2171" s="534" t="s">
        <v>1678</v>
      </c>
      <c r="X2171" s="766">
        <v>0.99099999999999999</v>
      </c>
      <c r="Y2171" s="534"/>
      <c r="Z2171" s="538"/>
      <c r="AA2171" s="531">
        <f>ROUND(ROUND(ROUND(ROUND(F2121*K2170,0)*N2167,0)*R2171,0)*X2171,0)</f>
        <v>363</v>
      </c>
      <c r="AB2171" s="539"/>
      <c r="AC2171" s="504"/>
    </row>
    <row r="2172" spans="1:29" ht="16.7" customHeight="1" x14ac:dyDescent="0.15">
      <c r="A2172" s="520">
        <v>22</v>
      </c>
      <c r="B2172" s="520" t="s">
        <v>18509</v>
      </c>
      <c r="C2172" s="521" t="s">
        <v>18510</v>
      </c>
      <c r="D2172" s="542"/>
      <c r="E2172" s="534"/>
      <c r="F2172" s="534"/>
      <c r="H2172" s="541"/>
      <c r="I2172" s="1044"/>
      <c r="J2172" s="544"/>
      <c r="K2172" s="725"/>
      <c r="L2172" s="967"/>
      <c r="M2172" s="544"/>
      <c r="N2172" s="548"/>
      <c r="O2172" s="979"/>
      <c r="P2172" s="626" t="s">
        <v>3833</v>
      </c>
      <c r="Q2172" s="526" t="s">
        <v>1678</v>
      </c>
      <c r="R2172" s="527">
        <v>0.5</v>
      </c>
      <c r="S2172" s="762"/>
      <c r="U2172" s="537"/>
      <c r="W2172" s="534"/>
      <c r="X2172" s="537"/>
      <c r="Y2172" s="534"/>
      <c r="Z2172" s="538"/>
      <c r="AA2172" s="531">
        <f>ROUND(ROUND(ROUND(ROUND(F2121*K2170,0)*N2167,0)*R2172,0)*X2171,0)</f>
        <v>260</v>
      </c>
      <c r="AB2172" s="539"/>
      <c r="AC2172" s="504"/>
    </row>
    <row r="2173" spans="1:29" ht="16.7" customHeight="1" x14ac:dyDescent="0.15">
      <c r="A2173" s="520">
        <v>22</v>
      </c>
      <c r="B2173" s="520" t="s">
        <v>18511</v>
      </c>
      <c r="C2173" s="521" t="s">
        <v>18512</v>
      </c>
      <c r="D2173" s="542"/>
      <c r="E2173" s="534"/>
      <c r="F2173" s="534"/>
      <c r="H2173" s="541"/>
      <c r="I2173" s="757"/>
      <c r="J2173" s="525"/>
      <c r="K2173" s="758"/>
      <c r="L2173" s="966" t="s">
        <v>14906</v>
      </c>
      <c r="M2173" s="525" t="s">
        <v>1678</v>
      </c>
      <c r="N2173" s="529">
        <v>0.5</v>
      </c>
      <c r="O2173" s="759"/>
      <c r="P2173" s="760"/>
      <c r="Q2173" s="526"/>
      <c r="R2173" s="527"/>
      <c r="S2173" s="762"/>
      <c r="U2173" s="537"/>
      <c r="W2173" s="534"/>
      <c r="X2173" s="537"/>
      <c r="Y2173" s="534"/>
      <c r="Z2173" s="538"/>
      <c r="AA2173" s="531">
        <f>ROUND(ROUND(F2121*N2173,0)*X2171,0)</f>
        <v>384</v>
      </c>
      <c r="AB2173" s="539"/>
      <c r="AC2173" s="504"/>
    </row>
    <row r="2174" spans="1:29" ht="16.7" customHeight="1" x14ac:dyDescent="0.15">
      <c r="A2174" s="520">
        <v>22</v>
      </c>
      <c r="B2174" s="520" t="s">
        <v>18513</v>
      </c>
      <c r="C2174" s="521" t="s">
        <v>18514</v>
      </c>
      <c r="D2174" s="542"/>
      <c r="E2174" s="534"/>
      <c r="F2174" s="534"/>
      <c r="H2174" s="541"/>
      <c r="J2174" s="537"/>
      <c r="K2174" s="742"/>
      <c r="L2174" s="1032"/>
      <c r="M2174" s="537"/>
      <c r="O2174" s="1048" t="s">
        <v>10414</v>
      </c>
      <c r="P2174" s="626" t="s">
        <v>16</v>
      </c>
      <c r="Q2174" s="526" t="s">
        <v>1678</v>
      </c>
      <c r="R2174" s="527">
        <v>0.7</v>
      </c>
      <c r="S2174" s="762"/>
      <c r="U2174" s="537"/>
      <c r="W2174" s="534"/>
      <c r="X2174" s="537"/>
      <c r="Y2174" s="534"/>
      <c r="Z2174" s="538"/>
      <c r="AA2174" s="531">
        <f>ROUND(ROUND(ROUND(F2121*N2173,0)*R2174,0)*X2171,0)</f>
        <v>269</v>
      </c>
      <c r="AB2174" s="539"/>
      <c r="AC2174" s="504"/>
    </row>
    <row r="2175" spans="1:29" ht="16.7" customHeight="1" x14ac:dyDescent="0.15">
      <c r="A2175" s="520">
        <v>22</v>
      </c>
      <c r="B2175" s="520" t="s">
        <v>18515</v>
      </c>
      <c r="C2175" s="521" t="s">
        <v>18516</v>
      </c>
      <c r="D2175" s="542"/>
      <c r="E2175" s="534"/>
      <c r="F2175" s="534"/>
      <c r="H2175" s="541"/>
      <c r="I2175" s="763"/>
      <c r="J2175" s="544"/>
      <c r="K2175" s="579"/>
      <c r="L2175" s="1032"/>
      <c r="M2175" s="537"/>
      <c r="O2175" s="979"/>
      <c r="P2175" s="626" t="s">
        <v>3833</v>
      </c>
      <c r="Q2175" s="526" t="s">
        <v>1678</v>
      </c>
      <c r="R2175" s="527">
        <v>0.5</v>
      </c>
      <c r="S2175" s="762"/>
      <c r="U2175" s="537"/>
      <c r="W2175" s="534"/>
      <c r="X2175" s="537"/>
      <c r="Y2175" s="534"/>
      <c r="Z2175" s="538"/>
      <c r="AA2175" s="531">
        <f>ROUND(ROUND(ROUND(F2121*N2173,0)*R2175,0)*X2171,0)</f>
        <v>192</v>
      </c>
      <c r="AB2175" s="539"/>
      <c r="AC2175" s="504"/>
    </row>
    <row r="2176" spans="1:29" ht="16.7" customHeight="1" x14ac:dyDescent="0.15">
      <c r="A2176" s="520">
        <v>22</v>
      </c>
      <c r="B2176" s="520" t="s">
        <v>18517</v>
      </c>
      <c r="C2176" s="521" t="s">
        <v>18518</v>
      </c>
      <c r="D2176" s="542"/>
      <c r="E2176" s="534"/>
      <c r="F2176" s="534"/>
      <c r="H2176" s="541"/>
      <c r="I2176" s="1049" t="s">
        <v>10418</v>
      </c>
      <c r="J2176" s="525" t="s">
        <v>1678</v>
      </c>
      <c r="K2176" s="718">
        <v>0.96499999999999997</v>
      </c>
      <c r="L2176" s="1032"/>
      <c r="M2176" s="537"/>
      <c r="O2176" s="759"/>
      <c r="P2176" s="760"/>
      <c r="Q2176" s="526"/>
      <c r="R2176" s="527"/>
      <c r="S2176" s="762"/>
      <c r="U2176" s="537"/>
      <c r="W2176" s="534"/>
      <c r="X2176" s="537"/>
      <c r="Y2176" s="534"/>
      <c r="Z2176" s="538"/>
      <c r="AA2176" s="531">
        <f>ROUND(ROUND(ROUND(ROUND(F2121*K2176,0)*N2173,0),0)*X2171,0)</f>
        <v>371</v>
      </c>
      <c r="AB2176" s="539"/>
      <c r="AC2176" s="504"/>
    </row>
    <row r="2177" spans="1:29" ht="16.7" customHeight="1" x14ac:dyDescent="0.15">
      <c r="A2177" s="520">
        <v>22</v>
      </c>
      <c r="B2177" s="520" t="s">
        <v>18519</v>
      </c>
      <c r="C2177" s="521" t="s">
        <v>18520</v>
      </c>
      <c r="D2177" s="542"/>
      <c r="E2177" s="534"/>
      <c r="F2177" s="534"/>
      <c r="H2177" s="541"/>
      <c r="I2177" s="1047"/>
      <c r="J2177" s="537"/>
      <c r="L2177" s="1032"/>
      <c r="M2177" s="537"/>
      <c r="O2177" s="1048" t="s">
        <v>10414</v>
      </c>
      <c r="P2177" s="626" t="s">
        <v>16</v>
      </c>
      <c r="Q2177" s="526" t="s">
        <v>1678</v>
      </c>
      <c r="R2177" s="527">
        <v>0.7</v>
      </c>
      <c r="S2177" s="762"/>
      <c r="U2177" s="537"/>
      <c r="W2177" s="534"/>
      <c r="X2177" s="537"/>
      <c r="Y2177" s="534"/>
      <c r="Z2177" s="538"/>
      <c r="AA2177" s="531">
        <f>ROUND(ROUND(ROUND(ROUND(F2121*K2176,0)*N2173,0)*R2177,0)*X2171,0)</f>
        <v>260</v>
      </c>
      <c r="AB2177" s="539"/>
      <c r="AC2177" s="504"/>
    </row>
    <row r="2178" spans="1:29" ht="16.7" customHeight="1" x14ac:dyDescent="0.15">
      <c r="A2178" s="520">
        <v>22</v>
      </c>
      <c r="B2178" s="520" t="s">
        <v>18521</v>
      </c>
      <c r="C2178" s="521" t="s">
        <v>18522</v>
      </c>
      <c r="D2178" s="542"/>
      <c r="E2178" s="534"/>
      <c r="F2178" s="534"/>
      <c r="H2178" s="541"/>
      <c r="I2178" s="1044"/>
      <c r="J2178" s="544"/>
      <c r="K2178" s="725"/>
      <c r="L2178" s="967"/>
      <c r="M2178" s="544"/>
      <c r="N2178" s="548"/>
      <c r="O2178" s="979"/>
      <c r="P2178" s="626" t="s">
        <v>3833</v>
      </c>
      <c r="Q2178" s="526" t="s">
        <v>1678</v>
      </c>
      <c r="R2178" s="527">
        <v>0.5</v>
      </c>
      <c r="S2178" s="764"/>
      <c r="T2178" s="763"/>
      <c r="U2178" s="544"/>
      <c r="V2178" s="548"/>
      <c r="W2178" s="534"/>
      <c r="X2178" s="537"/>
      <c r="Y2178" s="534"/>
      <c r="Z2178" s="538"/>
      <c r="AA2178" s="531">
        <f>ROUND(ROUND(ROUND(ROUND(F2121*K2176,0)*N2173,0)*R2178,0)*X2171,0)</f>
        <v>185</v>
      </c>
      <c r="AB2178" s="539"/>
      <c r="AC2178" s="504"/>
    </row>
    <row r="2179" spans="1:29" ht="16.7" customHeight="1" x14ac:dyDescent="0.15">
      <c r="A2179" s="520">
        <v>22</v>
      </c>
      <c r="B2179" s="520">
        <v>9815</v>
      </c>
      <c r="C2179" s="521" t="s">
        <v>18523</v>
      </c>
      <c r="D2179" s="542"/>
      <c r="E2179" s="534"/>
      <c r="F2179" s="534"/>
      <c r="H2179" s="541"/>
      <c r="I2179" s="757"/>
      <c r="J2179" s="525"/>
      <c r="K2179" s="758"/>
      <c r="L2179" s="1050" t="s">
        <v>14896</v>
      </c>
      <c r="M2179" s="525" t="s">
        <v>1678</v>
      </c>
      <c r="N2179" s="529">
        <v>0.7</v>
      </c>
      <c r="O2179" s="759"/>
      <c r="P2179" s="760"/>
      <c r="Q2179" s="526"/>
      <c r="R2179" s="527"/>
      <c r="S2179" s="1054" t="s">
        <v>10423</v>
      </c>
      <c r="T2179" s="968" t="s">
        <v>12821</v>
      </c>
      <c r="U2179" s="525" t="s">
        <v>1678</v>
      </c>
      <c r="V2179" s="529">
        <v>0.5</v>
      </c>
      <c r="W2179" s="534"/>
      <c r="X2179" s="537"/>
      <c r="Y2179" s="534"/>
      <c r="Z2179" s="538"/>
      <c r="AA2179" s="531">
        <f>ROUND(ROUND(ROUND(F2121*N2179,0)*V2179,0)*X2171,0)</f>
        <v>269</v>
      </c>
      <c r="AB2179" s="539"/>
      <c r="AC2179" s="504"/>
    </row>
    <row r="2180" spans="1:29" ht="16.7" customHeight="1" x14ac:dyDescent="0.15">
      <c r="A2180" s="520">
        <v>22</v>
      </c>
      <c r="B2180" s="520">
        <v>9816</v>
      </c>
      <c r="C2180" s="521" t="s">
        <v>18524</v>
      </c>
      <c r="D2180" s="542"/>
      <c r="E2180" s="534"/>
      <c r="F2180" s="534"/>
      <c r="H2180" s="541"/>
      <c r="J2180" s="537"/>
      <c r="K2180" s="742"/>
      <c r="L2180" s="1032"/>
      <c r="M2180" s="537"/>
      <c r="O2180" s="1048" t="s">
        <v>10414</v>
      </c>
      <c r="P2180" s="626" t="s">
        <v>16</v>
      </c>
      <c r="Q2180" s="526" t="s">
        <v>1678</v>
      </c>
      <c r="R2180" s="527">
        <v>0.7</v>
      </c>
      <c r="S2180" s="1051"/>
      <c r="T2180" s="1032"/>
      <c r="U2180" s="537"/>
      <c r="W2180" s="534"/>
      <c r="X2180" s="537"/>
      <c r="Y2180" s="534"/>
      <c r="Z2180" s="538"/>
      <c r="AA2180" s="531">
        <f>ROUND(ROUND(ROUND(ROUND(F2121*N2179,0)*R2180,0)*V2179,0)*X2171,0)</f>
        <v>188</v>
      </c>
      <c r="AB2180" s="539"/>
      <c r="AC2180" s="504"/>
    </row>
    <row r="2181" spans="1:29" ht="16.7" customHeight="1" x14ac:dyDescent="0.15">
      <c r="A2181" s="520">
        <v>22</v>
      </c>
      <c r="B2181" s="520" t="s">
        <v>18525</v>
      </c>
      <c r="C2181" s="521" t="s">
        <v>18526</v>
      </c>
      <c r="D2181" s="542"/>
      <c r="E2181" s="534"/>
      <c r="F2181" s="534"/>
      <c r="H2181" s="541"/>
      <c r="I2181" s="763"/>
      <c r="J2181" s="544"/>
      <c r="K2181" s="579"/>
      <c r="L2181" s="1032"/>
      <c r="M2181" s="537"/>
      <c r="O2181" s="979"/>
      <c r="P2181" s="626" t="s">
        <v>3833</v>
      </c>
      <c r="Q2181" s="526" t="s">
        <v>1678</v>
      </c>
      <c r="R2181" s="527">
        <v>0.5</v>
      </c>
      <c r="S2181" s="1051"/>
      <c r="T2181" s="1032"/>
      <c r="U2181" s="537"/>
      <c r="W2181" s="534"/>
      <c r="X2181" s="537"/>
      <c r="Y2181" s="534"/>
      <c r="Z2181" s="538"/>
      <c r="AA2181" s="531">
        <f>ROUND(ROUND(ROUND(ROUND(F2121*N2179,0)*R2181,0)*V2179,0)*X2171,0)</f>
        <v>135</v>
      </c>
      <c r="AB2181" s="539"/>
      <c r="AC2181" s="504"/>
    </row>
    <row r="2182" spans="1:29" ht="16.7" customHeight="1" x14ac:dyDescent="0.15">
      <c r="A2182" s="520">
        <v>22</v>
      </c>
      <c r="B2182" s="520">
        <v>9817</v>
      </c>
      <c r="C2182" s="521" t="s">
        <v>18527</v>
      </c>
      <c r="D2182" s="542"/>
      <c r="E2182" s="534"/>
      <c r="F2182" s="534"/>
      <c r="H2182" s="541"/>
      <c r="I2182" s="1049" t="s">
        <v>10418</v>
      </c>
      <c r="J2182" s="525" t="s">
        <v>1678</v>
      </c>
      <c r="K2182" s="718">
        <v>0.96499999999999997</v>
      </c>
      <c r="L2182" s="1032"/>
      <c r="M2182" s="537"/>
      <c r="O2182" s="759"/>
      <c r="P2182" s="760"/>
      <c r="Q2182" s="526"/>
      <c r="R2182" s="527"/>
      <c r="S2182" s="1051"/>
      <c r="T2182" s="1032"/>
      <c r="U2182" s="537"/>
      <c r="W2182" s="534"/>
      <c r="X2182" s="537"/>
      <c r="Y2182" s="534"/>
      <c r="Z2182" s="538"/>
      <c r="AA2182" s="531">
        <f>ROUND(ROUND(ROUND(ROUND(ROUND(F2121*K2182,0)*N2179,0)*V2179,0),0)*X2171,0)</f>
        <v>260</v>
      </c>
      <c r="AB2182" s="539"/>
      <c r="AC2182" s="504"/>
    </row>
    <row r="2183" spans="1:29" ht="16.7" customHeight="1" x14ac:dyDescent="0.15">
      <c r="A2183" s="520">
        <v>22</v>
      </c>
      <c r="B2183" s="520">
        <v>9818</v>
      </c>
      <c r="C2183" s="521" t="s">
        <v>18528</v>
      </c>
      <c r="D2183" s="542"/>
      <c r="E2183" s="534"/>
      <c r="F2183" s="534"/>
      <c r="H2183" s="541"/>
      <c r="I2183" s="1047"/>
      <c r="J2183" s="537"/>
      <c r="L2183" s="1032"/>
      <c r="M2183" s="537"/>
      <c r="O2183" s="1048" t="s">
        <v>10414</v>
      </c>
      <c r="P2183" s="626" t="s">
        <v>16</v>
      </c>
      <c r="Q2183" s="526" t="s">
        <v>1678</v>
      </c>
      <c r="R2183" s="527">
        <v>0.7</v>
      </c>
      <c r="S2183" s="1051"/>
      <c r="T2183" s="1032"/>
      <c r="U2183" s="537"/>
      <c r="W2183" s="534"/>
      <c r="X2183" s="537"/>
      <c r="Y2183" s="534"/>
      <c r="Z2183" s="538"/>
      <c r="AA2183" s="531">
        <f>ROUND(ROUND(ROUND(ROUND(ROUND(ROUND(F2121*K2182,0)*N2179,0)*R2183,0)*V2179,0),0)*X2171,0)</f>
        <v>181</v>
      </c>
      <c r="AB2183" s="539"/>
      <c r="AC2183" s="504"/>
    </row>
    <row r="2184" spans="1:29" ht="16.7" customHeight="1" x14ac:dyDescent="0.15">
      <c r="A2184" s="520">
        <v>22</v>
      </c>
      <c r="B2184" s="520" t="s">
        <v>18529</v>
      </c>
      <c r="C2184" s="521" t="s">
        <v>18530</v>
      </c>
      <c r="D2184" s="542"/>
      <c r="E2184" s="534"/>
      <c r="F2184" s="534"/>
      <c r="H2184" s="541"/>
      <c r="I2184" s="1044"/>
      <c r="J2184" s="544"/>
      <c r="K2184" s="725"/>
      <c r="L2184" s="967"/>
      <c r="M2184" s="544"/>
      <c r="N2184" s="548"/>
      <c r="O2184" s="979"/>
      <c r="P2184" s="626" t="s">
        <v>3833</v>
      </c>
      <c r="Q2184" s="526" t="s">
        <v>1678</v>
      </c>
      <c r="R2184" s="527">
        <v>0.5</v>
      </c>
      <c r="S2184" s="1051"/>
      <c r="T2184" s="1032"/>
      <c r="U2184" s="537"/>
      <c r="W2184" s="534"/>
      <c r="X2184" s="537"/>
      <c r="Y2184" s="534"/>
      <c r="Z2184" s="538"/>
      <c r="AA2184" s="531">
        <f>ROUND(ROUND(ROUND(ROUND(ROUND(ROUND(F2121*K2182,0)*N2179,0)*R2184,0)*V2179,0),0)*X2171,0)</f>
        <v>130</v>
      </c>
      <c r="AB2184" s="539"/>
      <c r="AC2184" s="504"/>
    </row>
    <row r="2185" spans="1:29" ht="16.7" customHeight="1" x14ac:dyDescent="0.15">
      <c r="A2185" s="520">
        <v>22</v>
      </c>
      <c r="B2185" s="520" t="s">
        <v>18531</v>
      </c>
      <c r="C2185" s="521" t="s">
        <v>18532</v>
      </c>
      <c r="D2185" s="542"/>
      <c r="E2185" s="534"/>
      <c r="F2185" s="534"/>
      <c r="H2185" s="541"/>
      <c r="I2185" s="757"/>
      <c r="J2185" s="525"/>
      <c r="K2185" s="758"/>
      <c r="L2185" s="966" t="s">
        <v>14906</v>
      </c>
      <c r="M2185" s="525" t="s">
        <v>1678</v>
      </c>
      <c r="N2185" s="529">
        <v>0.5</v>
      </c>
      <c r="O2185" s="759"/>
      <c r="P2185" s="760"/>
      <c r="Q2185" s="526"/>
      <c r="R2185" s="527"/>
      <c r="S2185" s="1051"/>
      <c r="T2185" s="1032"/>
      <c r="U2185" s="537"/>
      <c r="W2185" s="534"/>
      <c r="X2185" s="537"/>
      <c r="Y2185" s="534"/>
      <c r="Z2185" s="538"/>
      <c r="AA2185" s="531">
        <f>ROUND(ROUND(ROUND(F2121*N2185,0)*V2179,0)*X2171,0)</f>
        <v>192</v>
      </c>
      <c r="AB2185" s="539"/>
      <c r="AC2185" s="504"/>
    </row>
    <row r="2186" spans="1:29" ht="16.7" customHeight="1" x14ac:dyDescent="0.15">
      <c r="A2186" s="520">
        <v>22</v>
      </c>
      <c r="B2186" s="520" t="s">
        <v>18533</v>
      </c>
      <c r="C2186" s="521" t="s">
        <v>18534</v>
      </c>
      <c r="D2186" s="542"/>
      <c r="E2186" s="534"/>
      <c r="F2186" s="534"/>
      <c r="H2186" s="541"/>
      <c r="J2186" s="537"/>
      <c r="K2186" s="742"/>
      <c r="L2186" s="1032"/>
      <c r="M2186" s="537"/>
      <c r="O2186" s="1048" t="s">
        <v>10414</v>
      </c>
      <c r="P2186" s="626" t="s">
        <v>16</v>
      </c>
      <c r="Q2186" s="526" t="s">
        <v>1678</v>
      </c>
      <c r="R2186" s="527">
        <v>0.7</v>
      </c>
      <c r="S2186" s="1051"/>
      <c r="T2186" s="1032"/>
      <c r="U2186" s="537"/>
      <c r="W2186" s="534"/>
      <c r="X2186" s="537"/>
      <c r="Y2186" s="534"/>
      <c r="Z2186" s="538"/>
      <c r="AA2186" s="531">
        <f>ROUND(ROUND(ROUND(ROUND(F2121*N2185,0)*R2186,0)*V2179,0)*X2171,0)</f>
        <v>135</v>
      </c>
      <c r="AB2186" s="539"/>
      <c r="AC2186" s="504"/>
    </row>
    <row r="2187" spans="1:29" ht="16.7" customHeight="1" x14ac:dyDescent="0.15">
      <c r="A2187" s="520">
        <v>22</v>
      </c>
      <c r="B2187" s="520" t="s">
        <v>18535</v>
      </c>
      <c r="C2187" s="521" t="s">
        <v>18536</v>
      </c>
      <c r="D2187" s="542"/>
      <c r="E2187" s="534"/>
      <c r="F2187" s="534"/>
      <c r="H2187" s="541"/>
      <c r="I2187" s="763"/>
      <c r="J2187" s="544"/>
      <c r="K2187" s="579"/>
      <c r="L2187" s="1032"/>
      <c r="M2187" s="537"/>
      <c r="O2187" s="979"/>
      <c r="P2187" s="626" t="s">
        <v>3833</v>
      </c>
      <c r="Q2187" s="526" t="s">
        <v>1678</v>
      </c>
      <c r="R2187" s="527">
        <v>0.5</v>
      </c>
      <c r="S2187" s="1051"/>
      <c r="T2187" s="1032"/>
      <c r="U2187" s="537"/>
      <c r="W2187" s="534"/>
      <c r="X2187" s="537"/>
      <c r="Y2187" s="534"/>
      <c r="Z2187" s="538"/>
      <c r="AA2187" s="531">
        <f>ROUND(ROUND(ROUND(ROUND(F2121*N2185,0)*R2187,0)*V2179,0)*X2171,0)</f>
        <v>96</v>
      </c>
      <c r="AB2187" s="539"/>
      <c r="AC2187" s="504"/>
    </row>
    <row r="2188" spans="1:29" ht="16.7" customHeight="1" x14ac:dyDescent="0.15">
      <c r="A2188" s="520">
        <v>22</v>
      </c>
      <c r="B2188" s="520" t="s">
        <v>18537</v>
      </c>
      <c r="C2188" s="521" t="s">
        <v>18538</v>
      </c>
      <c r="D2188" s="542"/>
      <c r="E2188" s="534"/>
      <c r="F2188" s="534"/>
      <c r="H2188" s="541"/>
      <c r="I2188" s="1049" t="s">
        <v>10418</v>
      </c>
      <c r="J2188" s="525" t="s">
        <v>1678</v>
      </c>
      <c r="K2188" s="718">
        <v>0.96499999999999997</v>
      </c>
      <c r="L2188" s="1032"/>
      <c r="M2188" s="537"/>
      <c r="O2188" s="759"/>
      <c r="P2188" s="760"/>
      <c r="Q2188" s="526"/>
      <c r="R2188" s="527"/>
      <c r="S2188" s="1051"/>
      <c r="T2188" s="1032"/>
      <c r="U2188" s="537"/>
      <c r="W2188" s="534"/>
      <c r="X2188" s="537"/>
      <c r="Y2188" s="534"/>
      <c r="Z2188" s="538"/>
      <c r="AA2188" s="531">
        <f>ROUND(ROUND(ROUND(ROUND(ROUND(F2121*K2188,0)*N2185,0),0)*V2179,0)*X2171,0)</f>
        <v>185</v>
      </c>
      <c r="AB2188" s="539"/>
      <c r="AC2188" s="504"/>
    </row>
    <row r="2189" spans="1:29" ht="16.7" customHeight="1" x14ac:dyDescent="0.15">
      <c r="A2189" s="520">
        <v>22</v>
      </c>
      <c r="B2189" s="520" t="s">
        <v>18539</v>
      </c>
      <c r="C2189" s="521" t="s">
        <v>18540</v>
      </c>
      <c r="D2189" s="542"/>
      <c r="E2189" s="534"/>
      <c r="F2189" s="534"/>
      <c r="H2189" s="541"/>
      <c r="I2189" s="1047"/>
      <c r="J2189" s="537"/>
      <c r="L2189" s="1032"/>
      <c r="M2189" s="537"/>
      <c r="O2189" s="1048" t="s">
        <v>10414</v>
      </c>
      <c r="P2189" s="626" t="s">
        <v>16</v>
      </c>
      <c r="Q2189" s="526" t="s">
        <v>1678</v>
      </c>
      <c r="R2189" s="527">
        <v>0.7</v>
      </c>
      <c r="S2189" s="1051"/>
      <c r="T2189" s="1032"/>
      <c r="U2189" s="537"/>
      <c r="W2189" s="534"/>
      <c r="X2189" s="537"/>
      <c r="Y2189" s="534"/>
      <c r="Z2189" s="538"/>
      <c r="AA2189" s="531">
        <f>ROUND(ROUND(ROUND(ROUND(ROUND(F2121*K2188,0)*N2185,0)*R2189,0)*V2179,0)*X2171,0)</f>
        <v>130</v>
      </c>
      <c r="AB2189" s="539"/>
      <c r="AC2189" s="504"/>
    </row>
    <row r="2190" spans="1:29" ht="16.7" customHeight="1" x14ac:dyDescent="0.15">
      <c r="A2190" s="520">
        <v>22</v>
      </c>
      <c r="B2190" s="520" t="s">
        <v>18541</v>
      </c>
      <c r="C2190" s="521" t="s">
        <v>18542</v>
      </c>
      <c r="D2190" s="542"/>
      <c r="E2190" s="534"/>
      <c r="F2190" s="534"/>
      <c r="H2190" s="541"/>
      <c r="I2190" s="1044"/>
      <c r="J2190" s="544"/>
      <c r="K2190" s="725"/>
      <c r="L2190" s="967"/>
      <c r="M2190" s="544"/>
      <c r="N2190" s="548"/>
      <c r="O2190" s="979"/>
      <c r="P2190" s="626" t="s">
        <v>3833</v>
      </c>
      <c r="Q2190" s="526" t="s">
        <v>1678</v>
      </c>
      <c r="R2190" s="527">
        <v>0.5</v>
      </c>
      <c r="S2190" s="1051"/>
      <c r="T2190" s="967"/>
      <c r="U2190" s="544"/>
      <c r="V2190" s="548"/>
      <c r="W2190" s="534"/>
      <c r="X2190" s="537"/>
      <c r="Y2190" s="534"/>
      <c r="Z2190" s="538"/>
      <c r="AA2190" s="531">
        <f>ROUND(ROUND(ROUND(ROUND(ROUND(F2121*K2188,0)*N2185,0)*R2190,0)*V2179,0)*X2171,0)</f>
        <v>93</v>
      </c>
      <c r="AB2190" s="539"/>
      <c r="AC2190" s="504"/>
    </row>
    <row r="2191" spans="1:29" ht="16.7" customHeight="1" x14ac:dyDescent="0.15">
      <c r="A2191" s="520">
        <v>22</v>
      </c>
      <c r="B2191" s="520">
        <v>9819</v>
      </c>
      <c r="C2191" s="521" t="s">
        <v>18543</v>
      </c>
      <c r="D2191" s="542"/>
      <c r="E2191" s="534"/>
      <c r="F2191" s="534"/>
      <c r="H2191" s="541"/>
      <c r="I2191" s="757"/>
      <c r="J2191" s="525"/>
      <c r="K2191" s="758"/>
      <c r="L2191" s="1050" t="s">
        <v>14896</v>
      </c>
      <c r="M2191" s="525" t="s">
        <v>1678</v>
      </c>
      <c r="N2191" s="529">
        <v>0.7</v>
      </c>
      <c r="O2191" s="759"/>
      <c r="P2191" s="760"/>
      <c r="Q2191" s="526"/>
      <c r="R2191" s="527"/>
      <c r="S2191" s="1051"/>
      <c r="T2191" s="968" t="s">
        <v>12830</v>
      </c>
      <c r="U2191" s="525" t="s">
        <v>1678</v>
      </c>
      <c r="V2191" s="529">
        <v>0.7</v>
      </c>
      <c r="W2191" s="534"/>
      <c r="X2191" s="537"/>
      <c r="Y2191" s="534"/>
      <c r="Z2191" s="538"/>
      <c r="AA2191" s="531">
        <f>ROUND(ROUND(ROUND(F2121*N2191,0)*V2191,0)*X2171,0)</f>
        <v>376</v>
      </c>
      <c r="AB2191" s="539"/>
      <c r="AC2191" s="504"/>
    </row>
    <row r="2192" spans="1:29" ht="16.7" customHeight="1" x14ac:dyDescent="0.15">
      <c r="A2192" s="520">
        <v>22</v>
      </c>
      <c r="B2192" s="520">
        <v>9820</v>
      </c>
      <c r="C2192" s="521" t="s">
        <v>18544</v>
      </c>
      <c r="D2192" s="542"/>
      <c r="E2192" s="534"/>
      <c r="F2192" s="534"/>
      <c r="H2192" s="541"/>
      <c r="J2192" s="537"/>
      <c r="K2192" s="742"/>
      <c r="L2192" s="1032"/>
      <c r="M2192" s="537"/>
      <c r="O2192" s="1048" t="s">
        <v>10414</v>
      </c>
      <c r="P2192" s="626" t="s">
        <v>16</v>
      </c>
      <c r="Q2192" s="526" t="s">
        <v>1678</v>
      </c>
      <c r="R2192" s="527">
        <v>0.7</v>
      </c>
      <c r="S2192" s="1051"/>
      <c r="T2192" s="1032"/>
      <c r="U2192" s="537"/>
      <c r="W2192" s="534"/>
      <c r="X2192" s="537"/>
      <c r="Y2192" s="534"/>
      <c r="Z2192" s="538"/>
      <c r="AA2192" s="531">
        <f>ROUND(ROUND(ROUND(ROUND(F2121*N2191,0)*R2192,0)*V2191,0)*X2171,0)</f>
        <v>263</v>
      </c>
      <c r="AB2192" s="539"/>
      <c r="AC2192" s="504"/>
    </row>
    <row r="2193" spans="1:29" ht="16.7" customHeight="1" x14ac:dyDescent="0.15">
      <c r="A2193" s="520">
        <v>22</v>
      </c>
      <c r="B2193" s="520" t="s">
        <v>18545</v>
      </c>
      <c r="C2193" s="521" t="s">
        <v>18546</v>
      </c>
      <c r="D2193" s="542"/>
      <c r="E2193" s="534"/>
      <c r="F2193" s="534"/>
      <c r="H2193" s="541"/>
      <c r="I2193" s="763"/>
      <c r="J2193" s="544"/>
      <c r="K2193" s="579"/>
      <c r="L2193" s="1032"/>
      <c r="M2193" s="537"/>
      <c r="O2193" s="979"/>
      <c r="P2193" s="626" t="s">
        <v>3833</v>
      </c>
      <c r="Q2193" s="526" t="s">
        <v>1678</v>
      </c>
      <c r="R2193" s="527">
        <v>0.5</v>
      </c>
      <c r="S2193" s="1051"/>
      <c r="T2193" s="1032"/>
      <c r="U2193" s="537"/>
      <c r="W2193" s="534"/>
      <c r="X2193" s="537"/>
      <c r="Y2193" s="534"/>
      <c r="Z2193" s="538"/>
      <c r="AA2193" s="531">
        <f>ROUND(ROUND(ROUND(ROUND(F2121*N2191,0)*R2193,0)*V2191,0)*X2171,0)</f>
        <v>188</v>
      </c>
      <c r="AB2193" s="539"/>
      <c r="AC2193" s="504"/>
    </row>
    <row r="2194" spans="1:29" ht="16.7" customHeight="1" x14ac:dyDescent="0.15">
      <c r="A2194" s="520">
        <v>22</v>
      </c>
      <c r="B2194" s="520">
        <v>9051</v>
      </c>
      <c r="C2194" s="521" t="s">
        <v>18547</v>
      </c>
      <c r="D2194" s="542"/>
      <c r="E2194" s="534"/>
      <c r="F2194" s="534"/>
      <c r="H2194" s="541"/>
      <c r="I2194" s="1049" t="s">
        <v>10418</v>
      </c>
      <c r="J2194" s="525" t="s">
        <v>1678</v>
      </c>
      <c r="K2194" s="718">
        <v>0.96499999999999997</v>
      </c>
      <c r="L2194" s="1032"/>
      <c r="M2194" s="537"/>
      <c r="O2194" s="759"/>
      <c r="P2194" s="760"/>
      <c r="Q2194" s="526"/>
      <c r="R2194" s="527"/>
      <c r="S2194" s="1051"/>
      <c r="T2194" s="1032"/>
      <c r="U2194" s="537"/>
      <c r="W2194" s="534"/>
      <c r="X2194" s="537"/>
      <c r="Y2194" s="534"/>
      <c r="Z2194" s="538"/>
      <c r="AA2194" s="531">
        <f>ROUND(ROUND(ROUND(ROUND(ROUND(F2121*K2194,0)*N2191,0)*V2191,0),0)*X2171,0)</f>
        <v>363</v>
      </c>
      <c r="AB2194" s="539"/>
      <c r="AC2194" s="504"/>
    </row>
    <row r="2195" spans="1:29" ht="16.7" customHeight="1" x14ac:dyDescent="0.15">
      <c r="A2195" s="520">
        <v>22</v>
      </c>
      <c r="B2195" s="520">
        <v>9052</v>
      </c>
      <c r="C2195" s="521" t="s">
        <v>18548</v>
      </c>
      <c r="D2195" s="542"/>
      <c r="E2195" s="534"/>
      <c r="F2195" s="534"/>
      <c r="H2195" s="541"/>
      <c r="I2195" s="1047"/>
      <c r="J2195" s="537"/>
      <c r="L2195" s="1032"/>
      <c r="M2195" s="537"/>
      <c r="O2195" s="1048" t="s">
        <v>10414</v>
      </c>
      <c r="P2195" s="626" t="s">
        <v>16</v>
      </c>
      <c r="Q2195" s="526" t="s">
        <v>1678</v>
      </c>
      <c r="R2195" s="527">
        <v>0.7</v>
      </c>
      <c r="S2195" s="1051"/>
      <c r="T2195" s="1032"/>
      <c r="U2195" s="537"/>
      <c r="W2195" s="534"/>
      <c r="X2195" s="537"/>
      <c r="Y2195" s="534"/>
      <c r="Z2195" s="538"/>
      <c r="AA2195" s="531">
        <f>ROUND(ROUND(ROUND(ROUND(ROUND(ROUND(F2121*K2194,0)*N2191,0)*R2195,0)*V2191,0),0)*X2171,0)</f>
        <v>254</v>
      </c>
      <c r="AB2195" s="539"/>
      <c r="AC2195" s="504"/>
    </row>
    <row r="2196" spans="1:29" ht="16.7" customHeight="1" x14ac:dyDescent="0.15">
      <c r="A2196" s="520">
        <v>22</v>
      </c>
      <c r="B2196" s="520" t="s">
        <v>18549</v>
      </c>
      <c r="C2196" s="521" t="s">
        <v>18550</v>
      </c>
      <c r="D2196" s="542"/>
      <c r="E2196" s="534"/>
      <c r="F2196" s="534"/>
      <c r="H2196" s="541"/>
      <c r="I2196" s="1044"/>
      <c r="J2196" s="544"/>
      <c r="K2196" s="725"/>
      <c r="L2196" s="967"/>
      <c r="M2196" s="544"/>
      <c r="N2196" s="548"/>
      <c r="O2196" s="979"/>
      <c r="P2196" s="626" t="s">
        <v>3833</v>
      </c>
      <c r="Q2196" s="526" t="s">
        <v>1678</v>
      </c>
      <c r="R2196" s="527">
        <v>0.5</v>
      </c>
      <c r="S2196" s="1051"/>
      <c r="T2196" s="1032"/>
      <c r="U2196" s="537"/>
      <c r="W2196" s="534"/>
      <c r="X2196" s="537"/>
      <c r="Y2196" s="534"/>
      <c r="Z2196" s="538"/>
      <c r="AA2196" s="531">
        <f>ROUND(ROUND(ROUND(ROUND(ROUND(ROUND(F2121*K2194,0)*N2191,0)*R2196,0)*V2191,0),0)*X2171,0)</f>
        <v>181</v>
      </c>
      <c r="AB2196" s="539"/>
      <c r="AC2196" s="504"/>
    </row>
    <row r="2197" spans="1:29" ht="16.7" customHeight="1" x14ac:dyDescent="0.15">
      <c r="A2197" s="520">
        <v>22</v>
      </c>
      <c r="B2197" s="520" t="s">
        <v>18551</v>
      </c>
      <c r="C2197" s="521" t="s">
        <v>18552</v>
      </c>
      <c r="D2197" s="542"/>
      <c r="E2197" s="534"/>
      <c r="F2197" s="534"/>
      <c r="H2197" s="541"/>
      <c r="I2197" s="757"/>
      <c r="J2197" s="525"/>
      <c r="K2197" s="758"/>
      <c r="L2197" s="966" t="s">
        <v>14906</v>
      </c>
      <c r="M2197" s="525" t="s">
        <v>1678</v>
      </c>
      <c r="N2197" s="529">
        <v>0.5</v>
      </c>
      <c r="O2197" s="759"/>
      <c r="P2197" s="760"/>
      <c r="Q2197" s="526"/>
      <c r="R2197" s="527"/>
      <c r="S2197" s="1051"/>
      <c r="T2197" s="1032"/>
      <c r="U2197" s="537"/>
      <c r="W2197" s="534"/>
      <c r="X2197" s="537"/>
      <c r="Y2197" s="534"/>
      <c r="Z2197" s="538"/>
      <c r="AA2197" s="531">
        <f>ROUND(ROUND(ROUND(F2121*N2197,0)*V2191,0)*X2171,0)</f>
        <v>269</v>
      </c>
      <c r="AB2197" s="539"/>
      <c r="AC2197" s="504"/>
    </row>
    <row r="2198" spans="1:29" ht="16.7" customHeight="1" x14ac:dyDescent="0.15">
      <c r="A2198" s="520">
        <v>22</v>
      </c>
      <c r="B2198" s="520" t="s">
        <v>18553</v>
      </c>
      <c r="C2198" s="521" t="s">
        <v>18554</v>
      </c>
      <c r="D2198" s="542"/>
      <c r="E2198" s="534"/>
      <c r="F2198" s="534"/>
      <c r="H2198" s="541"/>
      <c r="J2198" s="537"/>
      <c r="K2198" s="742"/>
      <c r="L2198" s="1032"/>
      <c r="M2198" s="537"/>
      <c r="O2198" s="1048" t="s">
        <v>10414</v>
      </c>
      <c r="P2198" s="626" t="s">
        <v>16</v>
      </c>
      <c r="Q2198" s="526" t="s">
        <v>1678</v>
      </c>
      <c r="R2198" s="527">
        <v>0.7</v>
      </c>
      <c r="S2198" s="1051"/>
      <c r="T2198" s="1032"/>
      <c r="U2198" s="537"/>
      <c r="W2198" s="534"/>
      <c r="X2198" s="537"/>
      <c r="Y2198" s="534"/>
      <c r="Z2198" s="538"/>
      <c r="AA2198" s="531">
        <f>ROUND(ROUND(ROUND(ROUND(F2121*N2197,0)*R2198,0)*V2191,0)*X2171,0)</f>
        <v>188</v>
      </c>
      <c r="AB2198" s="539"/>
      <c r="AC2198" s="504"/>
    </row>
    <row r="2199" spans="1:29" ht="16.7" customHeight="1" x14ac:dyDescent="0.15">
      <c r="A2199" s="520">
        <v>22</v>
      </c>
      <c r="B2199" s="520" t="s">
        <v>18555</v>
      </c>
      <c r="C2199" s="521" t="s">
        <v>18556</v>
      </c>
      <c r="D2199" s="542"/>
      <c r="E2199" s="534"/>
      <c r="F2199" s="534"/>
      <c r="H2199" s="541"/>
      <c r="I2199" s="763"/>
      <c r="J2199" s="544"/>
      <c r="K2199" s="579"/>
      <c r="L2199" s="1032"/>
      <c r="M2199" s="537"/>
      <c r="O2199" s="979"/>
      <c r="P2199" s="626" t="s">
        <v>3833</v>
      </c>
      <c r="Q2199" s="526" t="s">
        <v>1678</v>
      </c>
      <c r="R2199" s="527">
        <v>0.5</v>
      </c>
      <c r="S2199" s="1051"/>
      <c r="T2199" s="1032"/>
      <c r="U2199" s="537"/>
      <c r="W2199" s="534"/>
      <c r="X2199" s="537"/>
      <c r="Y2199" s="534"/>
      <c r="Z2199" s="538"/>
      <c r="AA2199" s="531">
        <f>ROUND(ROUND(ROUND(ROUND(F2121*N2197,0)*R2199,0)*V2191,0)*X2171,0)</f>
        <v>135</v>
      </c>
      <c r="AB2199" s="539"/>
      <c r="AC2199" s="504"/>
    </row>
    <row r="2200" spans="1:29" ht="16.7" customHeight="1" x14ac:dyDescent="0.15">
      <c r="A2200" s="520">
        <v>22</v>
      </c>
      <c r="B2200" s="520" t="s">
        <v>18557</v>
      </c>
      <c r="C2200" s="521" t="s">
        <v>18558</v>
      </c>
      <c r="D2200" s="542"/>
      <c r="E2200" s="534"/>
      <c r="F2200" s="534"/>
      <c r="H2200" s="541"/>
      <c r="I2200" s="1049" t="s">
        <v>10418</v>
      </c>
      <c r="J2200" s="525" t="s">
        <v>1678</v>
      </c>
      <c r="K2200" s="718">
        <v>0.96499999999999997</v>
      </c>
      <c r="L2200" s="1032"/>
      <c r="M2200" s="537"/>
      <c r="O2200" s="759"/>
      <c r="P2200" s="760"/>
      <c r="Q2200" s="526"/>
      <c r="R2200" s="527"/>
      <c r="S2200" s="1051"/>
      <c r="T2200" s="1032"/>
      <c r="U2200" s="537"/>
      <c r="W2200" s="534"/>
      <c r="X2200" s="537"/>
      <c r="Y2200" s="534"/>
      <c r="Z2200" s="538"/>
      <c r="AA2200" s="531">
        <f>ROUND(ROUND(ROUND(ROUND(ROUND(F2121*K2200,0)*N2197,0),0)*V2191,0)*X2171,0)</f>
        <v>260</v>
      </c>
      <c r="AB2200" s="539"/>
      <c r="AC2200" s="504"/>
    </row>
    <row r="2201" spans="1:29" ht="16.7" customHeight="1" x14ac:dyDescent="0.15">
      <c r="A2201" s="520">
        <v>22</v>
      </c>
      <c r="B2201" s="520" t="s">
        <v>18559</v>
      </c>
      <c r="C2201" s="521" t="s">
        <v>18560</v>
      </c>
      <c r="D2201" s="542"/>
      <c r="E2201" s="534"/>
      <c r="F2201" s="534"/>
      <c r="H2201" s="541"/>
      <c r="I2201" s="1047"/>
      <c r="J2201" s="537"/>
      <c r="L2201" s="1032"/>
      <c r="M2201" s="537"/>
      <c r="O2201" s="1048" t="s">
        <v>10414</v>
      </c>
      <c r="P2201" s="626" t="s">
        <v>16</v>
      </c>
      <c r="Q2201" s="526" t="s">
        <v>1678</v>
      </c>
      <c r="R2201" s="527">
        <v>0.7</v>
      </c>
      <c r="S2201" s="1051"/>
      <c r="T2201" s="1032"/>
      <c r="U2201" s="537"/>
      <c r="W2201" s="534"/>
      <c r="X2201" s="537"/>
      <c r="Y2201" s="534"/>
      <c r="Z2201" s="538"/>
      <c r="AA2201" s="531">
        <f>ROUND(ROUND(ROUND(ROUND(ROUND(F2121*K2200,0)*N2197,0)*R2201,0)*V2191,0)*X2171,0)</f>
        <v>181</v>
      </c>
      <c r="AB2201" s="539"/>
      <c r="AC2201" s="504"/>
    </row>
    <row r="2202" spans="1:29" ht="16.7" customHeight="1" x14ac:dyDescent="0.15">
      <c r="A2202" s="520">
        <v>22</v>
      </c>
      <c r="B2202" s="520" t="s">
        <v>18561</v>
      </c>
      <c r="C2202" s="521" t="s">
        <v>18562</v>
      </c>
      <c r="D2202" s="542"/>
      <c r="E2202" s="534"/>
      <c r="F2202" s="534"/>
      <c r="H2202" s="541"/>
      <c r="I2202" s="1044"/>
      <c r="J2202" s="544"/>
      <c r="K2202" s="725"/>
      <c r="L2202" s="967"/>
      <c r="M2202" s="544"/>
      <c r="N2202" s="548"/>
      <c r="O2202" s="979"/>
      <c r="P2202" s="626" t="s">
        <v>3833</v>
      </c>
      <c r="Q2202" s="526" t="s">
        <v>1678</v>
      </c>
      <c r="R2202" s="527">
        <v>0.5</v>
      </c>
      <c r="S2202" s="1052"/>
      <c r="T2202" s="967"/>
      <c r="U2202" s="544"/>
      <c r="V2202" s="548"/>
      <c r="W2202" s="534"/>
      <c r="X2202" s="537"/>
      <c r="Y2202" s="534"/>
      <c r="Z2202" s="538"/>
      <c r="AA2202" s="531">
        <f>ROUND(ROUND(ROUND(ROUND(ROUND(F2121*K2200,0)*N2197,0)*R2202,0)*V2191,0)*X2171,0)</f>
        <v>130</v>
      </c>
      <c r="AB2202" s="539"/>
      <c r="AC2202" s="504"/>
    </row>
    <row r="2203" spans="1:29" ht="16.7" customHeight="1" x14ac:dyDescent="0.15">
      <c r="A2203" s="520">
        <v>22</v>
      </c>
      <c r="B2203" s="520" t="s">
        <v>18563</v>
      </c>
      <c r="C2203" s="521" t="s">
        <v>18564</v>
      </c>
      <c r="D2203" s="542"/>
      <c r="E2203" s="534"/>
      <c r="F2203" s="534"/>
      <c r="H2203" s="541"/>
      <c r="I2203" s="757"/>
      <c r="J2203" s="525"/>
      <c r="K2203" s="758"/>
      <c r="L2203" s="966" t="s">
        <v>14896</v>
      </c>
      <c r="M2203" s="525" t="s">
        <v>1678</v>
      </c>
      <c r="N2203" s="529">
        <v>0.7</v>
      </c>
      <c r="O2203" s="759"/>
      <c r="P2203" s="760"/>
      <c r="Q2203" s="526"/>
      <c r="R2203" s="527"/>
      <c r="S2203" s="1054" t="s">
        <v>14959</v>
      </c>
      <c r="T2203" s="968" t="s">
        <v>12840</v>
      </c>
      <c r="U2203" s="525" t="s">
        <v>1678</v>
      </c>
      <c r="V2203" s="529">
        <v>0.7</v>
      </c>
      <c r="W2203" s="534"/>
      <c r="X2203" s="537"/>
      <c r="Y2203" s="534"/>
      <c r="Z2203" s="538"/>
      <c r="AA2203" s="531">
        <f>ROUND(ROUND(ROUND(F2121*N2203,0)*V2203,0)*X2171,0)</f>
        <v>376</v>
      </c>
      <c r="AB2203" s="539"/>
      <c r="AC2203" s="504"/>
    </row>
    <row r="2204" spans="1:29" ht="16.7" customHeight="1" x14ac:dyDescent="0.15">
      <c r="A2204" s="520">
        <v>22</v>
      </c>
      <c r="B2204" s="520" t="s">
        <v>18565</v>
      </c>
      <c r="C2204" s="521" t="s">
        <v>18566</v>
      </c>
      <c r="D2204" s="542"/>
      <c r="E2204" s="534"/>
      <c r="F2204" s="534"/>
      <c r="H2204" s="541"/>
      <c r="J2204" s="537"/>
      <c r="K2204" s="742"/>
      <c r="L2204" s="1032"/>
      <c r="M2204" s="537"/>
      <c r="O2204" s="1048" t="s">
        <v>10414</v>
      </c>
      <c r="P2204" s="626" t="s">
        <v>16</v>
      </c>
      <c r="Q2204" s="526" t="s">
        <v>1678</v>
      </c>
      <c r="R2204" s="527">
        <v>0.7</v>
      </c>
      <c r="S2204" s="1055"/>
      <c r="T2204" s="1032"/>
      <c r="U2204" s="537"/>
      <c r="W2204" s="534"/>
      <c r="X2204" s="537"/>
      <c r="Y2204" s="534"/>
      <c r="Z2204" s="538"/>
      <c r="AA2204" s="531">
        <f>ROUND(ROUND(ROUND(ROUND(F2121*N2203,0)*R2204,0)*V2203,0)*X2171,0)</f>
        <v>263</v>
      </c>
      <c r="AB2204" s="539"/>
      <c r="AC2204" s="504"/>
    </row>
    <row r="2205" spans="1:29" ht="16.7" customHeight="1" x14ac:dyDescent="0.15">
      <c r="A2205" s="520">
        <v>22</v>
      </c>
      <c r="B2205" s="520" t="s">
        <v>18567</v>
      </c>
      <c r="C2205" s="521" t="s">
        <v>18568</v>
      </c>
      <c r="D2205" s="542"/>
      <c r="E2205" s="534"/>
      <c r="F2205" s="534"/>
      <c r="H2205" s="541"/>
      <c r="I2205" s="763"/>
      <c r="J2205" s="544"/>
      <c r="K2205" s="579"/>
      <c r="L2205" s="1032"/>
      <c r="M2205" s="537"/>
      <c r="O2205" s="979"/>
      <c r="P2205" s="626" t="s">
        <v>3833</v>
      </c>
      <c r="Q2205" s="526" t="s">
        <v>1678</v>
      </c>
      <c r="R2205" s="527">
        <v>0.5</v>
      </c>
      <c r="S2205" s="1055"/>
      <c r="T2205" s="1032"/>
      <c r="U2205" s="537"/>
      <c r="W2205" s="534"/>
      <c r="X2205" s="537"/>
      <c r="Y2205" s="534"/>
      <c r="Z2205" s="538"/>
      <c r="AA2205" s="531">
        <f>ROUND(ROUND(ROUND(ROUND(F2121*N2203,0)*R2205,0)*V2203,0)*X2171,0)</f>
        <v>188</v>
      </c>
      <c r="AB2205" s="539"/>
      <c r="AC2205" s="504"/>
    </row>
    <row r="2206" spans="1:29" ht="16.7" customHeight="1" x14ac:dyDescent="0.15">
      <c r="A2206" s="520">
        <v>22</v>
      </c>
      <c r="B2206" s="520" t="s">
        <v>18569</v>
      </c>
      <c r="C2206" s="521" t="s">
        <v>18570</v>
      </c>
      <c r="D2206" s="542"/>
      <c r="E2206" s="534"/>
      <c r="F2206" s="534"/>
      <c r="H2206" s="541"/>
      <c r="I2206" s="1049" t="s">
        <v>10418</v>
      </c>
      <c r="J2206" s="525" t="s">
        <v>1678</v>
      </c>
      <c r="K2206" s="718">
        <v>0.96499999999999997</v>
      </c>
      <c r="L2206" s="1032"/>
      <c r="M2206" s="537"/>
      <c r="O2206" s="759"/>
      <c r="P2206" s="760"/>
      <c r="Q2206" s="526"/>
      <c r="R2206" s="527"/>
      <c r="S2206" s="1055"/>
      <c r="T2206" s="1032"/>
      <c r="U2206" s="537"/>
      <c r="W2206" s="534"/>
      <c r="X2206" s="537"/>
      <c r="Y2206" s="534"/>
      <c r="Z2206" s="538"/>
      <c r="AA2206" s="531">
        <f>ROUND(ROUND(ROUND(ROUND(ROUND(F2121*K2206,0)*N2203,0)*V2203,0),0)*X2171,0)</f>
        <v>363</v>
      </c>
      <c r="AB2206" s="539"/>
      <c r="AC2206" s="504"/>
    </row>
    <row r="2207" spans="1:29" ht="16.7" customHeight="1" x14ac:dyDescent="0.15">
      <c r="A2207" s="520">
        <v>22</v>
      </c>
      <c r="B2207" s="520" t="s">
        <v>18571</v>
      </c>
      <c r="C2207" s="521" t="s">
        <v>18572</v>
      </c>
      <c r="D2207" s="542"/>
      <c r="E2207" s="534"/>
      <c r="F2207" s="534"/>
      <c r="H2207" s="541"/>
      <c r="I2207" s="1047"/>
      <c r="J2207" s="537"/>
      <c r="L2207" s="1032"/>
      <c r="M2207" s="537"/>
      <c r="O2207" s="1048" t="s">
        <v>10414</v>
      </c>
      <c r="P2207" s="626" t="s">
        <v>16</v>
      </c>
      <c r="Q2207" s="526" t="s">
        <v>1678</v>
      </c>
      <c r="R2207" s="527">
        <v>0.7</v>
      </c>
      <c r="S2207" s="1055"/>
      <c r="T2207" s="1032"/>
      <c r="U2207" s="537"/>
      <c r="W2207" s="534"/>
      <c r="X2207" s="537"/>
      <c r="Y2207" s="534"/>
      <c r="Z2207" s="538"/>
      <c r="AA2207" s="531">
        <f>ROUND(ROUND(ROUND(ROUND(ROUND(ROUND(F2121*K2206,0)*N2203,0)*R2207,0)*V2203,0),0)*X2171,0)</f>
        <v>254</v>
      </c>
      <c r="AB2207" s="539"/>
      <c r="AC2207" s="504"/>
    </row>
    <row r="2208" spans="1:29" ht="16.7" customHeight="1" x14ac:dyDescent="0.15">
      <c r="A2208" s="520">
        <v>22</v>
      </c>
      <c r="B2208" s="520" t="s">
        <v>18573</v>
      </c>
      <c r="C2208" s="521" t="s">
        <v>18574</v>
      </c>
      <c r="D2208" s="542"/>
      <c r="E2208" s="534"/>
      <c r="F2208" s="534"/>
      <c r="H2208" s="541"/>
      <c r="I2208" s="1044"/>
      <c r="J2208" s="544"/>
      <c r="K2208" s="725"/>
      <c r="L2208" s="967"/>
      <c r="M2208" s="544"/>
      <c r="N2208" s="548"/>
      <c r="O2208" s="979"/>
      <c r="P2208" s="626" t="s">
        <v>3833</v>
      </c>
      <c r="Q2208" s="526" t="s">
        <v>1678</v>
      </c>
      <c r="R2208" s="527">
        <v>0.5</v>
      </c>
      <c r="S2208" s="1055"/>
      <c r="T2208" s="1032"/>
      <c r="U2208" s="537"/>
      <c r="W2208" s="534"/>
      <c r="X2208" s="537"/>
      <c r="Y2208" s="534"/>
      <c r="Z2208" s="538"/>
      <c r="AA2208" s="531">
        <f>ROUND(ROUND(ROUND(ROUND(ROUND(ROUND(F2121*K2206,0)*N2203,0)*R2208,0)*V2203,0),0)*X2171,0)</f>
        <v>181</v>
      </c>
      <c r="AB2208" s="539"/>
      <c r="AC2208" s="504"/>
    </row>
    <row r="2209" spans="1:29" ht="16.7" customHeight="1" x14ac:dyDescent="0.15">
      <c r="A2209" s="520">
        <v>22</v>
      </c>
      <c r="B2209" s="520" t="s">
        <v>18575</v>
      </c>
      <c r="C2209" s="521" t="s">
        <v>18576</v>
      </c>
      <c r="D2209" s="542"/>
      <c r="E2209" s="534"/>
      <c r="F2209" s="534"/>
      <c r="H2209" s="541"/>
      <c r="I2209" s="757"/>
      <c r="J2209" s="525"/>
      <c r="K2209" s="758"/>
      <c r="L2209" s="966" t="s">
        <v>14906</v>
      </c>
      <c r="M2209" s="525" t="s">
        <v>1678</v>
      </c>
      <c r="N2209" s="529">
        <v>0.5</v>
      </c>
      <c r="O2209" s="759"/>
      <c r="P2209" s="760"/>
      <c r="Q2209" s="526"/>
      <c r="R2209" s="527"/>
      <c r="S2209" s="1055"/>
      <c r="T2209" s="1032"/>
      <c r="U2209" s="537"/>
      <c r="W2209" s="534"/>
      <c r="X2209" s="537"/>
      <c r="Y2209" s="534"/>
      <c r="Z2209" s="538"/>
      <c r="AA2209" s="531">
        <f>ROUND(ROUND(ROUND(F2121*N2209,0)*V2203,0)*X2171,0)</f>
        <v>269</v>
      </c>
      <c r="AB2209" s="539"/>
      <c r="AC2209" s="504"/>
    </row>
    <row r="2210" spans="1:29" ht="16.7" customHeight="1" x14ac:dyDescent="0.15">
      <c r="A2210" s="520">
        <v>22</v>
      </c>
      <c r="B2210" s="520" t="s">
        <v>18577</v>
      </c>
      <c r="C2210" s="521" t="s">
        <v>18578</v>
      </c>
      <c r="D2210" s="542"/>
      <c r="E2210" s="534"/>
      <c r="F2210" s="534"/>
      <c r="H2210" s="541"/>
      <c r="J2210" s="537"/>
      <c r="K2210" s="742"/>
      <c r="L2210" s="1032"/>
      <c r="M2210" s="537"/>
      <c r="O2210" s="1048" t="s">
        <v>10414</v>
      </c>
      <c r="P2210" s="626" t="s">
        <v>16</v>
      </c>
      <c r="Q2210" s="526" t="s">
        <v>1678</v>
      </c>
      <c r="R2210" s="527">
        <v>0.7</v>
      </c>
      <c r="S2210" s="1055"/>
      <c r="T2210" s="1032"/>
      <c r="U2210" s="537"/>
      <c r="W2210" s="534"/>
      <c r="X2210" s="537"/>
      <c r="Y2210" s="534"/>
      <c r="Z2210" s="538"/>
      <c r="AA2210" s="531">
        <f>ROUND(ROUND(ROUND(ROUND(F2121*N2209,0)*R2210,0)*V2203,0)*X2171,0)</f>
        <v>188</v>
      </c>
      <c r="AB2210" s="539"/>
      <c r="AC2210" s="504"/>
    </row>
    <row r="2211" spans="1:29" ht="16.7" customHeight="1" x14ac:dyDescent="0.15">
      <c r="A2211" s="520">
        <v>22</v>
      </c>
      <c r="B2211" s="520" t="s">
        <v>18579</v>
      </c>
      <c r="C2211" s="521" t="s">
        <v>18580</v>
      </c>
      <c r="D2211" s="542"/>
      <c r="E2211" s="534"/>
      <c r="F2211" s="534"/>
      <c r="H2211" s="541"/>
      <c r="I2211" s="763"/>
      <c r="J2211" s="544"/>
      <c r="K2211" s="579"/>
      <c r="L2211" s="1032"/>
      <c r="M2211" s="537"/>
      <c r="O2211" s="979"/>
      <c r="P2211" s="626" t="s">
        <v>3833</v>
      </c>
      <c r="Q2211" s="526" t="s">
        <v>1678</v>
      </c>
      <c r="R2211" s="527">
        <v>0.5</v>
      </c>
      <c r="S2211" s="1055"/>
      <c r="T2211" s="1032"/>
      <c r="U2211" s="537"/>
      <c r="W2211" s="534"/>
      <c r="X2211" s="537"/>
      <c r="Y2211" s="534"/>
      <c r="Z2211" s="538"/>
      <c r="AA2211" s="531">
        <f>ROUND(ROUND(ROUND(ROUND(F2121*N2209,0)*R2211,0)*V2203,0)*X2171,0)</f>
        <v>135</v>
      </c>
      <c r="AB2211" s="539"/>
      <c r="AC2211" s="504"/>
    </row>
    <row r="2212" spans="1:29" ht="16.7" customHeight="1" x14ac:dyDescent="0.15">
      <c r="A2212" s="520">
        <v>22</v>
      </c>
      <c r="B2212" s="520" t="s">
        <v>18581</v>
      </c>
      <c r="C2212" s="521" t="s">
        <v>18582</v>
      </c>
      <c r="D2212" s="542"/>
      <c r="E2212" s="534"/>
      <c r="F2212" s="534"/>
      <c r="H2212" s="541"/>
      <c r="I2212" s="1049" t="s">
        <v>10418</v>
      </c>
      <c r="J2212" s="525" t="s">
        <v>1678</v>
      </c>
      <c r="K2212" s="718">
        <v>0.96499999999999997</v>
      </c>
      <c r="L2212" s="1032"/>
      <c r="M2212" s="537"/>
      <c r="O2212" s="759"/>
      <c r="P2212" s="760"/>
      <c r="Q2212" s="526"/>
      <c r="R2212" s="527"/>
      <c r="S2212" s="1055"/>
      <c r="T2212" s="1032"/>
      <c r="U2212" s="537"/>
      <c r="W2212" s="534"/>
      <c r="X2212" s="537"/>
      <c r="Y2212" s="534"/>
      <c r="Z2212" s="538"/>
      <c r="AA2212" s="531">
        <f>ROUND(ROUND(ROUND(ROUND(ROUND(F2121*K2212,0)*N2209,0),0)*V2203,0)*X2171,0)</f>
        <v>260</v>
      </c>
      <c r="AB2212" s="539"/>
      <c r="AC2212" s="504"/>
    </row>
    <row r="2213" spans="1:29" ht="16.7" customHeight="1" x14ac:dyDescent="0.15">
      <c r="A2213" s="520">
        <v>22</v>
      </c>
      <c r="B2213" s="520" t="s">
        <v>18583</v>
      </c>
      <c r="C2213" s="521" t="s">
        <v>18584</v>
      </c>
      <c r="D2213" s="542"/>
      <c r="E2213" s="534"/>
      <c r="F2213" s="534"/>
      <c r="H2213" s="541"/>
      <c r="I2213" s="1047"/>
      <c r="J2213" s="537"/>
      <c r="L2213" s="1032"/>
      <c r="M2213" s="537"/>
      <c r="O2213" s="1048" t="s">
        <v>10414</v>
      </c>
      <c r="P2213" s="626" t="s">
        <v>16</v>
      </c>
      <c r="Q2213" s="526" t="s">
        <v>1678</v>
      </c>
      <c r="R2213" s="527">
        <v>0.7</v>
      </c>
      <c r="S2213" s="1055"/>
      <c r="T2213" s="1032"/>
      <c r="U2213" s="537"/>
      <c r="W2213" s="534"/>
      <c r="X2213" s="537"/>
      <c r="Y2213" s="534"/>
      <c r="Z2213" s="538"/>
      <c r="AA2213" s="531">
        <f>ROUND(ROUND(ROUND(ROUND(ROUND(F2121*K2212,0)*N2209,0)*R2213,0)*V2203,0)*X2171,0)</f>
        <v>181</v>
      </c>
      <c r="AB2213" s="539"/>
      <c r="AC2213" s="504"/>
    </row>
    <row r="2214" spans="1:29" ht="16.7" customHeight="1" x14ac:dyDescent="0.15">
      <c r="A2214" s="520">
        <v>22</v>
      </c>
      <c r="B2214" s="520" t="s">
        <v>18585</v>
      </c>
      <c r="C2214" s="521" t="s">
        <v>18586</v>
      </c>
      <c r="D2214" s="557"/>
      <c r="E2214" s="550"/>
      <c r="F2214" s="550"/>
      <c r="G2214" s="650"/>
      <c r="H2214" s="558"/>
      <c r="I2214" s="1044"/>
      <c r="J2214" s="544"/>
      <c r="K2214" s="725"/>
      <c r="L2214" s="967"/>
      <c r="M2214" s="544"/>
      <c r="N2214" s="548"/>
      <c r="O2214" s="979"/>
      <c r="P2214" s="626" t="s">
        <v>3833</v>
      </c>
      <c r="Q2214" s="526" t="s">
        <v>1678</v>
      </c>
      <c r="R2214" s="527">
        <v>0.5</v>
      </c>
      <c r="S2214" s="1052"/>
      <c r="T2214" s="967"/>
      <c r="U2214" s="544"/>
      <c r="V2214" s="548"/>
      <c r="W2214" s="550"/>
      <c r="X2214" s="544"/>
      <c r="Y2214" s="550"/>
      <c r="Z2214" s="553"/>
      <c r="AA2214" s="531">
        <f>ROUND(ROUND(ROUND(ROUND(ROUND(F2121*K2212,0)*N2209,0)*R2214,0)*V2203,0)*X2171,0)</f>
        <v>130</v>
      </c>
      <c r="AB2214" s="559"/>
      <c r="AC2214" s="504"/>
    </row>
    <row r="2215" spans="1:29" ht="16.7" customHeight="1" x14ac:dyDescent="0.15">
      <c r="A2215" s="520">
        <v>22</v>
      </c>
      <c r="B2215" s="520">
        <v>9545</v>
      </c>
      <c r="C2215" s="521" t="s">
        <v>18587</v>
      </c>
      <c r="D2215" s="560"/>
      <c r="E2215" s="522"/>
      <c r="F2215" s="522"/>
      <c r="G2215" s="585"/>
      <c r="H2215" s="561"/>
      <c r="I2215" s="757"/>
      <c r="J2215" s="525"/>
      <c r="K2215" s="758"/>
      <c r="L2215" s="1050" t="s">
        <v>14896</v>
      </c>
      <c r="M2215" s="525" t="s">
        <v>1678</v>
      </c>
      <c r="N2215" s="529">
        <v>0.7</v>
      </c>
      <c r="O2215" s="759"/>
      <c r="P2215" s="760"/>
      <c r="Q2215" s="526"/>
      <c r="R2215" s="527"/>
      <c r="S2215" s="761"/>
      <c r="T2215" s="757"/>
      <c r="U2215" s="525"/>
      <c r="V2215" s="529"/>
      <c r="W2215" s="522"/>
      <c r="X2215" s="525"/>
      <c r="Y2215" s="936" t="s">
        <v>14983</v>
      </c>
      <c r="Z2215" s="941"/>
      <c r="AA2215" s="531">
        <f>ROUND(ROUND(F2121*N2215,0)-Y2218,0)</f>
        <v>530</v>
      </c>
      <c r="AB2215" s="532"/>
      <c r="AC2215" s="504"/>
    </row>
    <row r="2216" spans="1:29" ht="16.7" customHeight="1" x14ac:dyDescent="0.15">
      <c r="A2216" s="520">
        <v>22</v>
      </c>
      <c r="B2216" s="520">
        <v>9546</v>
      </c>
      <c r="C2216" s="521" t="s">
        <v>18588</v>
      </c>
      <c r="D2216" s="542"/>
      <c r="E2216" s="534"/>
      <c r="F2216" s="534"/>
      <c r="H2216" s="541"/>
      <c r="J2216" s="537"/>
      <c r="K2216" s="742"/>
      <c r="L2216" s="1032"/>
      <c r="M2216" s="537"/>
      <c r="O2216" s="1048" t="s">
        <v>10414</v>
      </c>
      <c r="P2216" s="626" t="s">
        <v>16</v>
      </c>
      <c r="Q2216" s="526" t="s">
        <v>1678</v>
      </c>
      <c r="R2216" s="527">
        <v>0.7</v>
      </c>
      <c r="S2216" s="762"/>
      <c r="U2216" s="537"/>
      <c r="W2216" s="534"/>
      <c r="X2216" s="537"/>
      <c r="Y2216" s="937"/>
      <c r="Z2216" s="942"/>
      <c r="AA2216" s="531">
        <f>ROUND(ROUND(ROUND(F2121*N2215,0)*R2216,0)-Y2218,0)</f>
        <v>367</v>
      </c>
      <c r="AB2216" s="539"/>
      <c r="AC2216" s="504"/>
    </row>
    <row r="2217" spans="1:29" ht="16.7" customHeight="1" x14ac:dyDescent="0.15">
      <c r="A2217" s="520">
        <v>22</v>
      </c>
      <c r="B2217" s="520" t="s">
        <v>18589</v>
      </c>
      <c r="C2217" s="521" t="s">
        <v>18590</v>
      </c>
      <c r="D2217" s="542"/>
      <c r="E2217" s="534"/>
      <c r="F2217" s="534"/>
      <c r="H2217" s="541"/>
      <c r="I2217" s="763"/>
      <c r="J2217" s="544"/>
      <c r="K2217" s="579"/>
      <c r="L2217" s="1032"/>
      <c r="M2217" s="537"/>
      <c r="O2217" s="979"/>
      <c r="P2217" s="626" t="s">
        <v>3833</v>
      </c>
      <c r="Q2217" s="526" t="s">
        <v>1678</v>
      </c>
      <c r="R2217" s="527">
        <v>0.5</v>
      </c>
      <c r="S2217" s="762"/>
      <c r="U2217" s="537"/>
      <c r="W2217" s="534"/>
      <c r="X2217" s="537"/>
      <c r="Y2217" s="555"/>
      <c r="Z2217" s="556"/>
      <c r="AA2217" s="531">
        <f>ROUND(ROUND(ROUND(F2121*N2215,0)*R2217,0)-Y2218,0)</f>
        <v>259</v>
      </c>
      <c r="AB2217" s="539"/>
      <c r="AC2217" s="504"/>
    </row>
    <row r="2218" spans="1:29" ht="16.7" customHeight="1" x14ac:dyDescent="0.15">
      <c r="A2218" s="520">
        <v>22</v>
      </c>
      <c r="B2218" s="520">
        <v>9547</v>
      </c>
      <c r="C2218" s="521" t="s">
        <v>18591</v>
      </c>
      <c r="D2218" s="542"/>
      <c r="E2218" s="534"/>
      <c r="F2218" s="534"/>
      <c r="H2218" s="541"/>
      <c r="I2218" s="1049" t="s">
        <v>10418</v>
      </c>
      <c r="J2218" s="525" t="s">
        <v>1678</v>
      </c>
      <c r="K2218" s="718">
        <v>0.96499999999999997</v>
      </c>
      <c r="L2218" s="1032"/>
      <c r="M2218" s="537"/>
      <c r="O2218" s="759"/>
      <c r="P2218" s="760"/>
      <c r="Q2218" s="526"/>
      <c r="R2218" s="527"/>
      <c r="S2218" s="762"/>
      <c r="U2218" s="537"/>
      <c r="W2218" s="534"/>
      <c r="X2218" s="537"/>
      <c r="Y2218" s="765">
        <v>12</v>
      </c>
      <c r="Z2218" s="942" t="s">
        <v>14988</v>
      </c>
      <c r="AA2218" s="531">
        <f>ROUND(ROUND(ROUND(ROUND(F2121*K2218,0)*N2215,0),0)-Y2218,0)</f>
        <v>511</v>
      </c>
      <c r="AB2218" s="539"/>
      <c r="AC2218" s="504"/>
    </row>
    <row r="2219" spans="1:29" ht="16.7" customHeight="1" x14ac:dyDescent="0.15">
      <c r="A2219" s="520">
        <v>22</v>
      </c>
      <c r="B2219" s="520">
        <v>9548</v>
      </c>
      <c r="C2219" s="521" t="s">
        <v>18592</v>
      </c>
      <c r="D2219" s="542"/>
      <c r="E2219" s="534"/>
      <c r="F2219" s="534"/>
      <c r="H2219" s="541"/>
      <c r="I2219" s="1047"/>
      <c r="J2219" s="537"/>
      <c r="L2219" s="1032"/>
      <c r="M2219" s="537"/>
      <c r="O2219" s="1048" t="s">
        <v>10414</v>
      </c>
      <c r="P2219" s="626" t="s">
        <v>16</v>
      </c>
      <c r="Q2219" s="526" t="s">
        <v>1678</v>
      </c>
      <c r="R2219" s="527">
        <v>0.7</v>
      </c>
      <c r="S2219" s="762"/>
      <c r="U2219" s="537"/>
      <c r="W2219" s="534"/>
      <c r="X2219" s="537"/>
      <c r="Y2219" s="534"/>
      <c r="Z2219" s="942"/>
      <c r="AA2219" s="531">
        <f>ROUND(ROUND(ROUND(ROUND(F2121*K2218,0)*N2215,0)*R2219,0)-Y2218,0)</f>
        <v>354</v>
      </c>
      <c r="AB2219" s="539"/>
      <c r="AC2219" s="504"/>
    </row>
    <row r="2220" spans="1:29" ht="16.7" customHeight="1" x14ac:dyDescent="0.15">
      <c r="A2220" s="520">
        <v>22</v>
      </c>
      <c r="B2220" s="520" t="s">
        <v>18593</v>
      </c>
      <c r="C2220" s="521" t="s">
        <v>18594</v>
      </c>
      <c r="D2220" s="542"/>
      <c r="E2220" s="534"/>
      <c r="F2220" s="534"/>
      <c r="H2220" s="541"/>
      <c r="I2220" s="1044"/>
      <c r="J2220" s="544"/>
      <c r="K2220" s="725"/>
      <c r="L2220" s="967"/>
      <c r="M2220" s="544"/>
      <c r="N2220" s="548"/>
      <c r="O2220" s="979"/>
      <c r="P2220" s="626" t="s">
        <v>3833</v>
      </c>
      <c r="Q2220" s="526" t="s">
        <v>1678</v>
      </c>
      <c r="R2220" s="527">
        <v>0.5</v>
      </c>
      <c r="S2220" s="762"/>
      <c r="U2220" s="537"/>
      <c r="W2220" s="534"/>
      <c r="X2220" s="537"/>
      <c r="Y2220" s="534"/>
      <c r="Z2220" s="538"/>
      <c r="AA2220" s="531">
        <f>ROUND(ROUND(ROUND(ROUND(F2121*K2218,0)*N2215,0)*R2220,0)-Y2218,0)</f>
        <v>250</v>
      </c>
      <c r="AB2220" s="539"/>
      <c r="AC2220" s="504"/>
    </row>
    <row r="2221" spans="1:29" ht="16.7" customHeight="1" x14ac:dyDescent="0.15">
      <c r="A2221" s="520">
        <v>22</v>
      </c>
      <c r="B2221" s="520" t="s">
        <v>18595</v>
      </c>
      <c r="C2221" s="521" t="s">
        <v>18596</v>
      </c>
      <c r="D2221" s="542"/>
      <c r="E2221" s="534"/>
      <c r="F2221" s="534"/>
      <c r="H2221" s="541"/>
      <c r="I2221" s="757"/>
      <c r="J2221" s="525"/>
      <c r="K2221" s="758"/>
      <c r="L2221" s="966" t="s">
        <v>14906</v>
      </c>
      <c r="M2221" s="525" t="s">
        <v>1678</v>
      </c>
      <c r="N2221" s="529">
        <v>0.5</v>
      </c>
      <c r="O2221" s="759"/>
      <c r="P2221" s="760"/>
      <c r="Q2221" s="526"/>
      <c r="R2221" s="527"/>
      <c r="S2221" s="762"/>
      <c r="U2221" s="537"/>
      <c r="W2221" s="534"/>
      <c r="X2221" s="537"/>
      <c r="Y2221" s="534"/>
      <c r="Z2221" s="538"/>
      <c r="AA2221" s="531">
        <f>ROUND(ROUND(F2121*N2221,0)-Y2218,0)</f>
        <v>375</v>
      </c>
      <c r="AB2221" s="539"/>
      <c r="AC2221" s="504"/>
    </row>
    <row r="2222" spans="1:29" ht="16.7" customHeight="1" x14ac:dyDescent="0.15">
      <c r="A2222" s="520">
        <v>22</v>
      </c>
      <c r="B2222" s="520" t="s">
        <v>18597</v>
      </c>
      <c r="C2222" s="521" t="s">
        <v>18598</v>
      </c>
      <c r="D2222" s="542"/>
      <c r="E2222" s="534"/>
      <c r="F2222" s="534"/>
      <c r="H2222" s="541"/>
      <c r="J2222" s="537"/>
      <c r="K2222" s="742"/>
      <c r="L2222" s="1032"/>
      <c r="M2222" s="537"/>
      <c r="O2222" s="1048" t="s">
        <v>10414</v>
      </c>
      <c r="P2222" s="626" t="s">
        <v>16</v>
      </c>
      <c r="Q2222" s="526" t="s">
        <v>1678</v>
      </c>
      <c r="R2222" s="527">
        <v>0.7</v>
      </c>
      <c r="S2222" s="762"/>
      <c r="U2222" s="537"/>
      <c r="W2222" s="534"/>
      <c r="X2222" s="537"/>
      <c r="Y2222" s="534"/>
      <c r="Z2222" s="538"/>
      <c r="AA2222" s="531">
        <f>ROUND(ROUND(ROUND(F2121*N2221,0)*R2222,0)-Y2218,0)</f>
        <v>259</v>
      </c>
      <c r="AB2222" s="539"/>
      <c r="AC2222" s="504"/>
    </row>
    <row r="2223" spans="1:29" ht="16.7" customHeight="1" x14ac:dyDescent="0.15">
      <c r="A2223" s="520">
        <v>22</v>
      </c>
      <c r="B2223" s="520" t="s">
        <v>18599</v>
      </c>
      <c r="C2223" s="521" t="s">
        <v>18600</v>
      </c>
      <c r="D2223" s="542"/>
      <c r="E2223" s="534"/>
      <c r="F2223" s="534"/>
      <c r="H2223" s="541"/>
      <c r="I2223" s="763"/>
      <c r="J2223" s="544"/>
      <c r="K2223" s="579"/>
      <c r="L2223" s="1032"/>
      <c r="M2223" s="537"/>
      <c r="O2223" s="979"/>
      <c r="P2223" s="626" t="s">
        <v>3833</v>
      </c>
      <c r="Q2223" s="526" t="s">
        <v>1678</v>
      </c>
      <c r="R2223" s="527">
        <v>0.5</v>
      </c>
      <c r="S2223" s="762"/>
      <c r="U2223" s="537"/>
      <c r="W2223" s="534"/>
      <c r="X2223" s="537"/>
      <c r="Y2223" s="534"/>
      <c r="Z2223" s="538"/>
      <c r="AA2223" s="531">
        <f>ROUND(ROUND(ROUND(F2121*N2221,0)*R2223,0)-Y2218,0)</f>
        <v>182</v>
      </c>
      <c r="AB2223" s="539"/>
      <c r="AC2223" s="504"/>
    </row>
    <row r="2224" spans="1:29" ht="16.7" customHeight="1" x14ac:dyDescent="0.15">
      <c r="A2224" s="520">
        <v>22</v>
      </c>
      <c r="B2224" s="520" t="s">
        <v>18601</v>
      </c>
      <c r="C2224" s="521" t="s">
        <v>18602</v>
      </c>
      <c r="D2224" s="542"/>
      <c r="E2224" s="534"/>
      <c r="F2224" s="534"/>
      <c r="H2224" s="541"/>
      <c r="I2224" s="1049" t="s">
        <v>10418</v>
      </c>
      <c r="J2224" s="525" t="s">
        <v>1678</v>
      </c>
      <c r="K2224" s="718">
        <v>0.96499999999999997</v>
      </c>
      <c r="L2224" s="1032"/>
      <c r="M2224" s="537"/>
      <c r="O2224" s="759"/>
      <c r="P2224" s="760"/>
      <c r="Q2224" s="526"/>
      <c r="R2224" s="527"/>
      <c r="S2224" s="762"/>
      <c r="U2224" s="537"/>
      <c r="W2224" s="534"/>
      <c r="X2224" s="537"/>
      <c r="Y2224" s="534"/>
      <c r="Z2224" s="538"/>
      <c r="AA2224" s="531">
        <f>ROUND(ROUND(ROUND(ROUND(F2121*K2224,0)*N2221,0),0)-Y2218,0)</f>
        <v>362</v>
      </c>
      <c r="AB2224" s="539"/>
      <c r="AC2224" s="504"/>
    </row>
    <row r="2225" spans="1:29" ht="16.7" customHeight="1" x14ac:dyDescent="0.15">
      <c r="A2225" s="520">
        <v>22</v>
      </c>
      <c r="B2225" s="520" t="s">
        <v>18603</v>
      </c>
      <c r="C2225" s="521" t="s">
        <v>18604</v>
      </c>
      <c r="D2225" s="542"/>
      <c r="E2225" s="534"/>
      <c r="F2225" s="534"/>
      <c r="H2225" s="541"/>
      <c r="I2225" s="1047"/>
      <c r="J2225" s="537"/>
      <c r="L2225" s="1032"/>
      <c r="M2225" s="537"/>
      <c r="O2225" s="1048" t="s">
        <v>10414</v>
      </c>
      <c r="P2225" s="626" t="s">
        <v>16</v>
      </c>
      <c r="Q2225" s="526" t="s">
        <v>1678</v>
      </c>
      <c r="R2225" s="527">
        <v>0.7</v>
      </c>
      <c r="S2225" s="762"/>
      <c r="U2225" s="537"/>
      <c r="W2225" s="534"/>
      <c r="X2225" s="537"/>
      <c r="Y2225" s="534"/>
      <c r="Z2225" s="538"/>
      <c r="AA2225" s="531">
        <f>ROUND(ROUND(ROUND(ROUND(F2121*K2224,0)*N2221,0)*R2225,0)-Y2218,0)</f>
        <v>250</v>
      </c>
      <c r="AB2225" s="539"/>
      <c r="AC2225" s="504"/>
    </row>
    <row r="2226" spans="1:29" ht="16.7" customHeight="1" x14ac:dyDescent="0.15">
      <c r="A2226" s="520">
        <v>22</v>
      </c>
      <c r="B2226" s="520" t="s">
        <v>18605</v>
      </c>
      <c r="C2226" s="521" t="s">
        <v>18606</v>
      </c>
      <c r="D2226" s="542"/>
      <c r="E2226" s="534"/>
      <c r="F2226" s="534"/>
      <c r="H2226" s="541"/>
      <c r="I2226" s="1044"/>
      <c r="J2226" s="544"/>
      <c r="K2226" s="725"/>
      <c r="L2226" s="967"/>
      <c r="M2226" s="544"/>
      <c r="N2226" s="548"/>
      <c r="O2226" s="979"/>
      <c r="P2226" s="626" t="s">
        <v>3833</v>
      </c>
      <c r="Q2226" s="526" t="s">
        <v>1678</v>
      </c>
      <c r="R2226" s="527">
        <v>0.5</v>
      </c>
      <c r="S2226" s="764"/>
      <c r="T2226" s="763"/>
      <c r="U2226" s="544"/>
      <c r="V2226" s="548"/>
      <c r="W2226" s="534"/>
      <c r="X2226" s="537"/>
      <c r="Y2226" s="534"/>
      <c r="Z2226" s="538"/>
      <c r="AA2226" s="531">
        <f>ROUND(ROUND(ROUND(ROUND(F2121*K2224,0)*N2221,0)*R2226,0)-Y2218,0)</f>
        <v>175</v>
      </c>
      <c r="AB2226" s="539"/>
      <c r="AC2226" s="504"/>
    </row>
    <row r="2227" spans="1:29" ht="16.7" customHeight="1" x14ac:dyDescent="0.15">
      <c r="A2227" s="520">
        <v>22</v>
      </c>
      <c r="B2227" s="520">
        <v>9851</v>
      </c>
      <c r="C2227" s="521" t="s">
        <v>18607</v>
      </c>
      <c r="D2227" s="542"/>
      <c r="E2227" s="534"/>
      <c r="F2227" s="534"/>
      <c r="H2227" s="541"/>
      <c r="I2227" s="757"/>
      <c r="J2227" s="525"/>
      <c r="K2227" s="758"/>
      <c r="L2227" s="1050" t="s">
        <v>14896</v>
      </c>
      <c r="M2227" s="525" t="s">
        <v>1678</v>
      </c>
      <c r="N2227" s="529">
        <v>0.7</v>
      </c>
      <c r="O2227" s="759"/>
      <c r="P2227" s="760"/>
      <c r="Q2227" s="526"/>
      <c r="R2227" s="527"/>
      <c r="S2227" s="1054" t="s">
        <v>10423</v>
      </c>
      <c r="T2227" s="968" t="s">
        <v>12821</v>
      </c>
      <c r="U2227" s="525" t="s">
        <v>1678</v>
      </c>
      <c r="V2227" s="529">
        <v>0.5</v>
      </c>
      <c r="W2227" s="534"/>
      <c r="X2227" s="537"/>
      <c r="Y2227" s="534"/>
      <c r="Z2227" s="538"/>
      <c r="AA2227" s="531">
        <f>ROUND(ROUND(ROUND(F2121*N2227,0)*V2227,0)-Y2218,0)</f>
        <v>259</v>
      </c>
      <c r="AB2227" s="539"/>
      <c r="AC2227" s="504"/>
    </row>
    <row r="2228" spans="1:29" ht="16.7" customHeight="1" x14ac:dyDescent="0.15">
      <c r="A2228" s="520">
        <v>22</v>
      </c>
      <c r="B2228" s="520">
        <v>9852</v>
      </c>
      <c r="C2228" s="521" t="s">
        <v>18608</v>
      </c>
      <c r="D2228" s="542"/>
      <c r="E2228" s="534"/>
      <c r="F2228" s="534"/>
      <c r="H2228" s="541"/>
      <c r="J2228" s="537"/>
      <c r="K2228" s="742"/>
      <c r="L2228" s="1032"/>
      <c r="M2228" s="537"/>
      <c r="O2228" s="1048" t="s">
        <v>10414</v>
      </c>
      <c r="P2228" s="626" t="s">
        <v>16</v>
      </c>
      <c r="Q2228" s="526" t="s">
        <v>1678</v>
      </c>
      <c r="R2228" s="527">
        <v>0.7</v>
      </c>
      <c r="S2228" s="1051"/>
      <c r="T2228" s="1032"/>
      <c r="U2228" s="537"/>
      <c r="W2228" s="534"/>
      <c r="X2228" s="537"/>
      <c r="Y2228" s="534"/>
      <c r="Z2228" s="538"/>
      <c r="AA2228" s="531">
        <f>ROUND(ROUND(ROUND(ROUND(F2121*N2227,0)*R2228,0)*V2227,0)-Y2218,0)</f>
        <v>178</v>
      </c>
      <c r="AB2228" s="539"/>
      <c r="AC2228" s="504"/>
    </row>
    <row r="2229" spans="1:29" ht="16.7" customHeight="1" x14ac:dyDescent="0.15">
      <c r="A2229" s="520">
        <v>22</v>
      </c>
      <c r="B2229" s="520" t="s">
        <v>18609</v>
      </c>
      <c r="C2229" s="521" t="s">
        <v>18610</v>
      </c>
      <c r="D2229" s="542"/>
      <c r="E2229" s="534"/>
      <c r="F2229" s="534"/>
      <c r="H2229" s="541"/>
      <c r="I2229" s="763"/>
      <c r="J2229" s="544"/>
      <c r="K2229" s="579"/>
      <c r="L2229" s="1032"/>
      <c r="M2229" s="537"/>
      <c r="O2229" s="979"/>
      <c r="P2229" s="626" t="s">
        <v>3833</v>
      </c>
      <c r="Q2229" s="526" t="s">
        <v>1678</v>
      </c>
      <c r="R2229" s="527">
        <v>0.5</v>
      </c>
      <c r="S2229" s="1051"/>
      <c r="T2229" s="1032"/>
      <c r="U2229" s="537"/>
      <c r="W2229" s="534"/>
      <c r="X2229" s="537"/>
      <c r="Y2229" s="534"/>
      <c r="Z2229" s="538"/>
      <c r="AA2229" s="531">
        <f>ROUND(ROUND(ROUND(ROUND(F2121*N2227,0)*R2229,0)*V2227,0)-Y2218,0)</f>
        <v>124</v>
      </c>
      <c r="AB2229" s="539"/>
      <c r="AC2229" s="504"/>
    </row>
    <row r="2230" spans="1:29" ht="16.7" customHeight="1" x14ac:dyDescent="0.15">
      <c r="A2230" s="520">
        <v>22</v>
      </c>
      <c r="B2230" s="520">
        <v>9853</v>
      </c>
      <c r="C2230" s="521" t="s">
        <v>18611</v>
      </c>
      <c r="D2230" s="542"/>
      <c r="E2230" s="534"/>
      <c r="F2230" s="534"/>
      <c r="H2230" s="541"/>
      <c r="I2230" s="1049" t="s">
        <v>10418</v>
      </c>
      <c r="J2230" s="525" t="s">
        <v>1678</v>
      </c>
      <c r="K2230" s="718">
        <v>0.96499999999999997</v>
      </c>
      <c r="L2230" s="1032"/>
      <c r="M2230" s="537"/>
      <c r="O2230" s="759"/>
      <c r="P2230" s="760"/>
      <c r="Q2230" s="526"/>
      <c r="R2230" s="527"/>
      <c r="S2230" s="1051"/>
      <c r="T2230" s="1032"/>
      <c r="U2230" s="537"/>
      <c r="W2230" s="534"/>
      <c r="X2230" s="537"/>
      <c r="Y2230" s="534"/>
      <c r="Z2230" s="538"/>
      <c r="AA2230" s="531">
        <f>ROUND(ROUND(ROUND(ROUND(ROUND(F2121*K2230,0)*N2227,0)*V2227,0),0)-Y2218,0)</f>
        <v>250</v>
      </c>
      <c r="AB2230" s="539"/>
      <c r="AC2230" s="504"/>
    </row>
    <row r="2231" spans="1:29" ht="16.7" customHeight="1" x14ac:dyDescent="0.15">
      <c r="A2231" s="520">
        <v>22</v>
      </c>
      <c r="B2231" s="520">
        <v>9854</v>
      </c>
      <c r="C2231" s="521" t="s">
        <v>18612</v>
      </c>
      <c r="D2231" s="542"/>
      <c r="E2231" s="534"/>
      <c r="F2231" s="534"/>
      <c r="H2231" s="541"/>
      <c r="I2231" s="1047"/>
      <c r="J2231" s="537"/>
      <c r="L2231" s="1032"/>
      <c r="M2231" s="537"/>
      <c r="O2231" s="1048" t="s">
        <v>10414</v>
      </c>
      <c r="P2231" s="626" t="s">
        <v>16</v>
      </c>
      <c r="Q2231" s="526" t="s">
        <v>1678</v>
      </c>
      <c r="R2231" s="527">
        <v>0.7</v>
      </c>
      <c r="S2231" s="1051"/>
      <c r="T2231" s="1032"/>
      <c r="U2231" s="537"/>
      <c r="W2231" s="534"/>
      <c r="X2231" s="537"/>
      <c r="Y2231" s="534"/>
      <c r="Z2231" s="538"/>
      <c r="AA2231" s="531">
        <f>ROUND(ROUND(ROUND(ROUND(ROUND(ROUND(F2121*K2230,0)*N2227,0)*R2231,0)*V2227,0),0)-Y2218,0)</f>
        <v>171</v>
      </c>
      <c r="AB2231" s="539"/>
      <c r="AC2231" s="504"/>
    </row>
    <row r="2232" spans="1:29" ht="16.7" customHeight="1" x14ac:dyDescent="0.15">
      <c r="A2232" s="520">
        <v>22</v>
      </c>
      <c r="B2232" s="520" t="s">
        <v>18613</v>
      </c>
      <c r="C2232" s="521" t="s">
        <v>18614</v>
      </c>
      <c r="D2232" s="542"/>
      <c r="E2232" s="534"/>
      <c r="F2232" s="534"/>
      <c r="H2232" s="541"/>
      <c r="I2232" s="1044"/>
      <c r="J2232" s="544"/>
      <c r="K2232" s="725"/>
      <c r="L2232" s="967"/>
      <c r="M2232" s="544"/>
      <c r="N2232" s="548"/>
      <c r="O2232" s="979"/>
      <c r="P2232" s="626" t="s">
        <v>3833</v>
      </c>
      <c r="Q2232" s="526" t="s">
        <v>1678</v>
      </c>
      <c r="R2232" s="527">
        <v>0.5</v>
      </c>
      <c r="S2232" s="1051"/>
      <c r="T2232" s="1032"/>
      <c r="U2232" s="537"/>
      <c r="W2232" s="534"/>
      <c r="X2232" s="537"/>
      <c r="Y2232" s="534"/>
      <c r="Z2232" s="538"/>
      <c r="AA2232" s="531">
        <f>ROUND(ROUND(ROUND(ROUND(ROUND(ROUND(F2121*K2230,0)*N2227,0)*R2232,0)*V2227,0),0)-Y2218,0)</f>
        <v>119</v>
      </c>
      <c r="AB2232" s="539"/>
      <c r="AC2232" s="504"/>
    </row>
    <row r="2233" spans="1:29" ht="16.7" customHeight="1" x14ac:dyDescent="0.15">
      <c r="A2233" s="520">
        <v>22</v>
      </c>
      <c r="B2233" s="520" t="s">
        <v>18615</v>
      </c>
      <c r="C2233" s="521" t="s">
        <v>18616</v>
      </c>
      <c r="D2233" s="542"/>
      <c r="E2233" s="534"/>
      <c r="F2233" s="534"/>
      <c r="H2233" s="541"/>
      <c r="I2233" s="757"/>
      <c r="J2233" s="525"/>
      <c r="K2233" s="758"/>
      <c r="L2233" s="966" t="s">
        <v>14906</v>
      </c>
      <c r="M2233" s="525" t="s">
        <v>1678</v>
      </c>
      <c r="N2233" s="529">
        <v>0.5</v>
      </c>
      <c r="O2233" s="759"/>
      <c r="P2233" s="760"/>
      <c r="Q2233" s="526"/>
      <c r="R2233" s="527"/>
      <c r="S2233" s="1051"/>
      <c r="T2233" s="1032"/>
      <c r="U2233" s="537"/>
      <c r="W2233" s="534"/>
      <c r="X2233" s="537"/>
      <c r="Y2233" s="534"/>
      <c r="Z2233" s="538"/>
      <c r="AA2233" s="531">
        <f>ROUND(ROUND(ROUND(F2121*N2233,0)*V2227,0)-Y2218,0)</f>
        <v>182</v>
      </c>
      <c r="AB2233" s="539"/>
      <c r="AC2233" s="504"/>
    </row>
    <row r="2234" spans="1:29" ht="16.7" customHeight="1" x14ac:dyDescent="0.15">
      <c r="A2234" s="520">
        <v>22</v>
      </c>
      <c r="B2234" s="520" t="s">
        <v>18617</v>
      </c>
      <c r="C2234" s="521" t="s">
        <v>18618</v>
      </c>
      <c r="D2234" s="542"/>
      <c r="E2234" s="534"/>
      <c r="F2234" s="534"/>
      <c r="H2234" s="541"/>
      <c r="J2234" s="537"/>
      <c r="K2234" s="742"/>
      <c r="L2234" s="1032"/>
      <c r="M2234" s="537"/>
      <c r="O2234" s="1048" t="s">
        <v>10414</v>
      </c>
      <c r="P2234" s="626" t="s">
        <v>16</v>
      </c>
      <c r="Q2234" s="526" t="s">
        <v>1678</v>
      </c>
      <c r="R2234" s="527">
        <v>0.7</v>
      </c>
      <c r="S2234" s="1051"/>
      <c r="T2234" s="1032"/>
      <c r="U2234" s="537"/>
      <c r="W2234" s="534"/>
      <c r="X2234" s="537"/>
      <c r="Y2234" s="534"/>
      <c r="Z2234" s="538"/>
      <c r="AA2234" s="531">
        <f>ROUND(ROUND(ROUND(ROUND(F2121*N2233,0)*R2234,0)*V2227,0)-Y2218,0)</f>
        <v>124</v>
      </c>
      <c r="AB2234" s="539"/>
      <c r="AC2234" s="504"/>
    </row>
    <row r="2235" spans="1:29" ht="16.7" customHeight="1" x14ac:dyDescent="0.15">
      <c r="A2235" s="520">
        <v>22</v>
      </c>
      <c r="B2235" s="520" t="s">
        <v>18619</v>
      </c>
      <c r="C2235" s="521" t="s">
        <v>18620</v>
      </c>
      <c r="D2235" s="542"/>
      <c r="E2235" s="534"/>
      <c r="F2235" s="534"/>
      <c r="H2235" s="541"/>
      <c r="I2235" s="763"/>
      <c r="J2235" s="544"/>
      <c r="K2235" s="579"/>
      <c r="L2235" s="1032"/>
      <c r="M2235" s="537"/>
      <c r="O2235" s="979"/>
      <c r="P2235" s="626" t="s">
        <v>3833</v>
      </c>
      <c r="Q2235" s="526" t="s">
        <v>1678</v>
      </c>
      <c r="R2235" s="527">
        <v>0.5</v>
      </c>
      <c r="S2235" s="1051"/>
      <c r="T2235" s="1032"/>
      <c r="U2235" s="537"/>
      <c r="W2235" s="534"/>
      <c r="X2235" s="537"/>
      <c r="Y2235" s="534"/>
      <c r="Z2235" s="538"/>
      <c r="AA2235" s="531">
        <f>ROUND(ROUND(ROUND(ROUND(F2121*N2233,0)*R2235,0)*V2227,0)-Y2218,0)</f>
        <v>85</v>
      </c>
      <c r="AB2235" s="539"/>
      <c r="AC2235" s="504"/>
    </row>
    <row r="2236" spans="1:29" ht="16.7" customHeight="1" x14ac:dyDescent="0.15">
      <c r="A2236" s="520">
        <v>22</v>
      </c>
      <c r="B2236" s="520" t="s">
        <v>18621</v>
      </c>
      <c r="C2236" s="521" t="s">
        <v>18622</v>
      </c>
      <c r="D2236" s="542"/>
      <c r="E2236" s="534"/>
      <c r="F2236" s="534"/>
      <c r="H2236" s="541"/>
      <c r="I2236" s="1049" t="s">
        <v>10418</v>
      </c>
      <c r="J2236" s="525" t="s">
        <v>1678</v>
      </c>
      <c r="K2236" s="718">
        <v>0.96499999999999997</v>
      </c>
      <c r="L2236" s="1032"/>
      <c r="M2236" s="537"/>
      <c r="O2236" s="759"/>
      <c r="P2236" s="760"/>
      <c r="Q2236" s="526"/>
      <c r="R2236" s="527"/>
      <c r="S2236" s="1051"/>
      <c r="T2236" s="1032"/>
      <c r="U2236" s="537"/>
      <c r="W2236" s="534"/>
      <c r="X2236" s="537"/>
      <c r="Y2236" s="534"/>
      <c r="Z2236" s="538"/>
      <c r="AA2236" s="531">
        <f>ROUND(ROUND(ROUND(ROUND(ROUND(F2121*K2236,0)*N2233,0),0)*V2227,0)-Y2218,0)</f>
        <v>175</v>
      </c>
      <c r="AB2236" s="539"/>
      <c r="AC2236" s="504"/>
    </row>
    <row r="2237" spans="1:29" ht="16.7" customHeight="1" x14ac:dyDescent="0.15">
      <c r="A2237" s="520">
        <v>22</v>
      </c>
      <c r="B2237" s="520" t="s">
        <v>18623</v>
      </c>
      <c r="C2237" s="521" t="s">
        <v>18624</v>
      </c>
      <c r="D2237" s="542"/>
      <c r="E2237" s="534"/>
      <c r="F2237" s="534"/>
      <c r="H2237" s="541"/>
      <c r="I2237" s="1047"/>
      <c r="J2237" s="537"/>
      <c r="L2237" s="1032"/>
      <c r="M2237" s="537"/>
      <c r="O2237" s="1048" t="s">
        <v>10414</v>
      </c>
      <c r="P2237" s="626" t="s">
        <v>16</v>
      </c>
      <c r="Q2237" s="526" t="s">
        <v>1678</v>
      </c>
      <c r="R2237" s="527">
        <v>0.7</v>
      </c>
      <c r="S2237" s="1051"/>
      <c r="T2237" s="1032"/>
      <c r="U2237" s="537"/>
      <c r="W2237" s="534"/>
      <c r="X2237" s="537"/>
      <c r="Y2237" s="534"/>
      <c r="Z2237" s="538"/>
      <c r="AA2237" s="531">
        <f>ROUND(ROUND(ROUND(ROUND(ROUND(F2121*K2236,0)*N2233,0)*R2237,0)*V2227,0)-Y2218,0)</f>
        <v>119</v>
      </c>
      <c r="AB2237" s="539"/>
      <c r="AC2237" s="504"/>
    </row>
    <row r="2238" spans="1:29" ht="16.7" customHeight="1" x14ac:dyDescent="0.15">
      <c r="A2238" s="520">
        <v>22</v>
      </c>
      <c r="B2238" s="520" t="s">
        <v>18625</v>
      </c>
      <c r="C2238" s="521" t="s">
        <v>18626</v>
      </c>
      <c r="D2238" s="542"/>
      <c r="E2238" s="534"/>
      <c r="F2238" s="534"/>
      <c r="H2238" s="541"/>
      <c r="I2238" s="1044"/>
      <c r="J2238" s="544"/>
      <c r="K2238" s="725"/>
      <c r="L2238" s="967"/>
      <c r="M2238" s="544"/>
      <c r="N2238" s="548"/>
      <c r="O2238" s="979"/>
      <c r="P2238" s="626" t="s">
        <v>3833</v>
      </c>
      <c r="Q2238" s="526" t="s">
        <v>1678</v>
      </c>
      <c r="R2238" s="527">
        <v>0.5</v>
      </c>
      <c r="S2238" s="1051"/>
      <c r="T2238" s="967"/>
      <c r="U2238" s="544"/>
      <c r="V2238" s="548"/>
      <c r="W2238" s="534"/>
      <c r="X2238" s="537"/>
      <c r="Y2238" s="534"/>
      <c r="Z2238" s="538"/>
      <c r="AA2238" s="531">
        <f>ROUND(ROUND(ROUND(ROUND(ROUND(F2121*K2236,0)*N2233,0)*R2238,0)*V2227,0)-Y2218,0)</f>
        <v>82</v>
      </c>
      <c r="AB2238" s="539"/>
      <c r="AC2238" s="504"/>
    </row>
    <row r="2239" spans="1:29" ht="16.7" customHeight="1" x14ac:dyDescent="0.15">
      <c r="A2239" s="520">
        <v>22</v>
      </c>
      <c r="B2239" s="520">
        <v>9047</v>
      </c>
      <c r="C2239" s="521" t="s">
        <v>18627</v>
      </c>
      <c r="D2239" s="542"/>
      <c r="E2239" s="534"/>
      <c r="F2239" s="534"/>
      <c r="H2239" s="541"/>
      <c r="I2239" s="757"/>
      <c r="J2239" s="525"/>
      <c r="K2239" s="758"/>
      <c r="L2239" s="1050" t="s">
        <v>14896</v>
      </c>
      <c r="M2239" s="525" t="s">
        <v>1678</v>
      </c>
      <c r="N2239" s="529">
        <v>0.7</v>
      </c>
      <c r="O2239" s="759"/>
      <c r="P2239" s="760"/>
      <c r="Q2239" s="526"/>
      <c r="R2239" s="527"/>
      <c r="S2239" s="1051"/>
      <c r="T2239" s="968" t="s">
        <v>12830</v>
      </c>
      <c r="U2239" s="525" t="s">
        <v>1678</v>
      </c>
      <c r="V2239" s="529">
        <v>0.7</v>
      </c>
      <c r="W2239" s="534"/>
      <c r="X2239" s="537"/>
      <c r="Y2239" s="534"/>
      <c r="Z2239" s="538"/>
      <c r="AA2239" s="531">
        <f>ROUND(ROUND(ROUND(F2121*N2239,0)*V2239,0)-Y2218,0)</f>
        <v>367</v>
      </c>
      <c r="AB2239" s="539"/>
      <c r="AC2239" s="504"/>
    </row>
    <row r="2240" spans="1:29" ht="16.7" customHeight="1" x14ac:dyDescent="0.15">
      <c r="A2240" s="520">
        <v>22</v>
      </c>
      <c r="B2240" s="520">
        <v>9048</v>
      </c>
      <c r="C2240" s="521" t="s">
        <v>18628</v>
      </c>
      <c r="D2240" s="542"/>
      <c r="E2240" s="534"/>
      <c r="F2240" s="534"/>
      <c r="H2240" s="541"/>
      <c r="J2240" s="537"/>
      <c r="K2240" s="742"/>
      <c r="L2240" s="1032"/>
      <c r="M2240" s="537"/>
      <c r="O2240" s="1048" t="s">
        <v>10414</v>
      </c>
      <c r="P2240" s="626" t="s">
        <v>16</v>
      </c>
      <c r="Q2240" s="526" t="s">
        <v>1678</v>
      </c>
      <c r="R2240" s="527">
        <v>0.7</v>
      </c>
      <c r="S2240" s="1051"/>
      <c r="T2240" s="1032"/>
      <c r="U2240" s="537"/>
      <c r="W2240" s="534"/>
      <c r="X2240" s="537"/>
      <c r="Y2240" s="534"/>
      <c r="Z2240" s="538"/>
      <c r="AA2240" s="531">
        <f>ROUND(ROUND(ROUND(ROUND(F2121*N2239,0)*R2240,0)*V2239,0)-Y2218,0)</f>
        <v>253</v>
      </c>
      <c r="AB2240" s="539"/>
      <c r="AC2240" s="504"/>
    </row>
    <row r="2241" spans="1:29" ht="16.7" customHeight="1" x14ac:dyDescent="0.15">
      <c r="A2241" s="520">
        <v>22</v>
      </c>
      <c r="B2241" s="520" t="s">
        <v>18629</v>
      </c>
      <c r="C2241" s="521" t="s">
        <v>18630</v>
      </c>
      <c r="D2241" s="542"/>
      <c r="E2241" s="534"/>
      <c r="F2241" s="534"/>
      <c r="H2241" s="541"/>
      <c r="I2241" s="763"/>
      <c r="J2241" s="544"/>
      <c r="K2241" s="579"/>
      <c r="L2241" s="1032"/>
      <c r="M2241" s="537"/>
      <c r="O2241" s="979"/>
      <c r="P2241" s="626" t="s">
        <v>3833</v>
      </c>
      <c r="Q2241" s="526" t="s">
        <v>1678</v>
      </c>
      <c r="R2241" s="527">
        <v>0.5</v>
      </c>
      <c r="S2241" s="1051"/>
      <c r="T2241" s="1032"/>
      <c r="U2241" s="537"/>
      <c r="W2241" s="534"/>
      <c r="X2241" s="537"/>
      <c r="Y2241" s="534"/>
      <c r="Z2241" s="538"/>
      <c r="AA2241" s="531">
        <f>ROUND(ROUND(ROUND(ROUND(F2121*N2239,0)*R2241,0)*V2239,0)-Y2218,0)</f>
        <v>178</v>
      </c>
      <c r="AB2241" s="539"/>
      <c r="AC2241" s="504"/>
    </row>
    <row r="2242" spans="1:29" ht="16.7" customHeight="1" x14ac:dyDescent="0.15">
      <c r="A2242" s="520">
        <v>22</v>
      </c>
      <c r="B2242" s="520">
        <v>9049</v>
      </c>
      <c r="C2242" s="521" t="s">
        <v>18631</v>
      </c>
      <c r="D2242" s="542"/>
      <c r="E2242" s="534"/>
      <c r="F2242" s="534"/>
      <c r="H2242" s="541"/>
      <c r="I2242" s="1049" t="s">
        <v>10418</v>
      </c>
      <c r="J2242" s="525" t="s">
        <v>1678</v>
      </c>
      <c r="K2242" s="718">
        <v>0.96499999999999997</v>
      </c>
      <c r="L2242" s="1032"/>
      <c r="M2242" s="537"/>
      <c r="O2242" s="759"/>
      <c r="P2242" s="760"/>
      <c r="Q2242" s="526"/>
      <c r="R2242" s="527"/>
      <c r="S2242" s="1051"/>
      <c r="T2242" s="1032"/>
      <c r="U2242" s="537"/>
      <c r="W2242" s="534"/>
      <c r="X2242" s="537"/>
      <c r="Y2242" s="534"/>
      <c r="Z2242" s="538"/>
      <c r="AA2242" s="531">
        <f>ROUND(ROUND(ROUND(ROUND(ROUND(F2121*K2242,0)*N2239,0)*V2239,0),0)-Y2218,0)</f>
        <v>354</v>
      </c>
      <c r="AB2242" s="539"/>
      <c r="AC2242" s="504"/>
    </row>
    <row r="2243" spans="1:29" ht="16.7" customHeight="1" x14ac:dyDescent="0.15">
      <c r="A2243" s="520">
        <v>22</v>
      </c>
      <c r="B2243" s="520">
        <v>9050</v>
      </c>
      <c r="C2243" s="521" t="s">
        <v>18632</v>
      </c>
      <c r="D2243" s="542"/>
      <c r="E2243" s="534"/>
      <c r="F2243" s="534"/>
      <c r="H2243" s="541"/>
      <c r="I2243" s="1047"/>
      <c r="J2243" s="537"/>
      <c r="L2243" s="1032"/>
      <c r="M2243" s="537"/>
      <c r="O2243" s="1048" t="s">
        <v>10414</v>
      </c>
      <c r="P2243" s="626" t="s">
        <v>16</v>
      </c>
      <c r="Q2243" s="526" t="s">
        <v>1678</v>
      </c>
      <c r="R2243" s="527">
        <v>0.7</v>
      </c>
      <c r="S2243" s="1051"/>
      <c r="T2243" s="1032"/>
      <c r="U2243" s="537"/>
      <c r="W2243" s="534"/>
      <c r="X2243" s="537"/>
      <c r="Y2243" s="534"/>
      <c r="Z2243" s="538"/>
      <c r="AA2243" s="531">
        <f>ROUND(ROUND(ROUND(ROUND(ROUND(ROUND(F2121*K2242,0)*N2239,0)*R2243,0)*V2239,0),0)-Y2218,0)</f>
        <v>244</v>
      </c>
      <c r="AB2243" s="539"/>
      <c r="AC2243" s="504"/>
    </row>
    <row r="2244" spans="1:29" ht="16.7" customHeight="1" x14ac:dyDescent="0.15">
      <c r="A2244" s="520">
        <v>22</v>
      </c>
      <c r="B2244" s="520" t="s">
        <v>18633</v>
      </c>
      <c r="C2244" s="521" t="s">
        <v>18634</v>
      </c>
      <c r="D2244" s="542"/>
      <c r="E2244" s="534"/>
      <c r="F2244" s="534"/>
      <c r="H2244" s="541"/>
      <c r="I2244" s="1044"/>
      <c r="J2244" s="544"/>
      <c r="K2244" s="725"/>
      <c r="L2244" s="967"/>
      <c r="M2244" s="544"/>
      <c r="N2244" s="548"/>
      <c r="O2244" s="979"/>
      <c r="P2244" s="626" t="s">
        <v>3833</v>
      </c>
      <c r="Q2244" s="526" t="s">
        <v>1678</v>
      </c>
      <c r="R2244" s="527">
        <v>0.5</v>
      </c>
      <c r="S2244" s="1051"/>
      <c r="T2244" s="1032"/>
      <c r="U2244" s="537"/>
      <c r="W2244" s="534"/>
      <c r="X2244" s="537"/>
      <c r="Y2244" s="534"/>
      <c r="Z2244" s="538"/>
      <c r="AA2244" s="531">
        <f>ROUND(ROUND(ROUND(ROUND(ROUND(ROUND(F2121*K2242,0)*N2239,0)*R2244,0)*V2239,0),0)-Y2218,0)</f>
        <v>171</v>
      </c>
      <c r="AB2244" s="539"/>
      <c r="AC2244" s="504"/>
    </row>
    <row r="2245" spans="1:29" ht="16.7" customHeight="1" x14ac:dyDescent="0.15">
      <c r="A2245" s="520">
        <v>22</v>
      </c>
      <c r="B2245" s="520" t="s">
        <v>18635</v>
      </c>
      <c r="C2245" s="521" t="s">
        <v>18636</v>
      </c>
      <c r="D2245" s="542"/>
      <c r="E2245" s="534"/>
      <c r="F2245" s="534"/>
      <c r="H2245" s="541"/>
      <c r="I2245" s="757"/>
      <c r="J2245" s="525"/>
      <c r="K2245" s="758"/>
      <c r="L2245" s="966" t="s">
        <v>14906</v>
      </c>
      <c r="M2245" s="525" t="s">
        <v>1678</v>
      </c>
      <c r="N2245" s="529">
        <v>0.5</v>
      </c>
      <c r="O2245" s="759"/>
      <c r="P2245" s="760"/>
      <c r="Q2245" s="526"/>
      <c r="R2245" s="527"/>
      <c r="S2245" s="1051"/>
      <c r="T2245" s="1032"/>
      <c r="U2245" s="537"/>
      <c r="W2245" s="534"/>
      <c r="X2245" s="537"/>
      <c r="Y2245" s="534"/>
      <c r="Z2245" s="538"/>
      <c r="AA2245" s="531">
        <f>ROUND(ROUND(ROUND(F2121*N2245,0)*V2239,0)-Y2218,0)</f>
        <v>259</v>
      </c>
      <c r="AB2245" s="539"/>
      <c r="AC2245" s="504"/>
    </row>
    <row r="2246" spans="1:29" ht="16.7" customHeight="1" x14ac:dyDescent="0.15">
      <c r="A2246" s="520">
        <v>22</v>
      </c>
      <c r="B2246" s="520" t="s">
        <v>18637</v>
      </c>
      <c r="C2246" s="521" t="s">
        <v>18638</v>
      </c>
      <c r="D2246" s="542"/>
      <c r="E2246" s="534"/>
      <c r="F2246" s="534"/>
      <c r="H2246" s="541"/>
      <c r="J2246" s="537"/>
      <c r="K2246" s="742"/>
      <c r="L2246" s="1032"/>
      <c r="M2246" s="537"/>
      <c r="O2246" s="1048" t="s">
        <v>10414</v>
      </c>
      <c r="P2246" s="626" t="s">
        <v>16</v>
      </c>
      <c r="Q2246" s="526" t="s">
        <v>1678</v>
      </c>
      <c r="R2246" s="527">
        <v>0.7</v>
      </c>
      <c r="S2246" s="1051"/>
      <c r="T2246" s="1032"/>
      <c r="U2246" s="537"/>
      <c r="W2246" s="534"/>
      <c r="X2246" s="537"/>
      <c r="Y2246" s="534"/>
      <c r="Z2246" s="538"/>
      <c r="AA2246" s="531">
        <f>ROUND(ROUND(ROUND(ROUND(F2121*N2245,0)*R2246,0)*V2239,0)-Y2218,0)</f>
        <v>178</v>
      </c>
      <c r="AB2246" s="539"/>
      <c r="AC2246" s="504"/>
    </row>
    <row r="2247" spans="1:29" ht="16.7" customHeight="1" x14ac:dyDescent="0.15">
      <c r="A2247" s="520">
        <v>22</v>
      </c>
      <c r="B2247" s="520" t="s">
        <v>18639</v>
      </c>
      <c r="C2247" s="521" t="s">
        <v>18640</v>
      </c>
      <c r="D2247" s="542"/>
      <c r="E2247" s="534"/>
      <c r="F2247" s="534"/>
      <c r="H2247" s="541"/>
      <c r="I2247" s="763"/>
      <c r="J2247" s="544"/>
      <c r="K2247" s="579"/>
      <c r="L2247" s="1032"/>
      <c r="M2247" s="537"/>
      <c r="O2247" s="979"/>
      <c r="P2247" s="626" t="s">
        <v>3833</v>
      </c>
      <c r="Q2247" s="526" t="s">
        <v>1678</v>
      </c>
      <c r="R2247" s="527">
        <v>0.5</v>
      </c>
      <c r="S2247" s="1051"/>
      <c r="T2247" s="1032"/>
      <c r="U2247" s="537"/>
      <c r="W2247" s="534"/>
      <c r="X2247" s="537"/>
      <c r="Y2247" s="534"/>
      <c r="Z2247" s="538"/>
      <c r="AA2247" s="531">
        <f>ROUND(ROUND(ROUND(ROUND(F2121*N2245,0)*R2247,0)*V2239,0)-Y2218,0)</f>
        <v>124</v>
      </c>
      <c r="AB2247" s="539"/>
      <c r="AC2247" s="504"/>
    </row>
    <row r="2248" spans="1:29" ht="16.7" customHeight="1" x14ac:dyDescent="0.15">
      <c r="A2248" s="520">
        <v>22</v>
      </c>
      <c r="B2248" s="520" t="s">
        <v>18641</v>
      </c>
      <c r="C2248" s="521" t="s">
        <v>18642</v>
      </c>
      <c r="D2248" s="542"/>
      <c r="E2248" s="534"/>
      <c r="F2248" s="534"/>
      <c r="H2248" s="541"/>
      <c r="I2248" s="1049" t="s">
        <v>10418</v>
      </c>
      <c r="J2248" s="525" t="s">
        <v>1678</v>
      </c>
      <c r="K2248" s="718">
        <v>0.96499999999999997</v>
      </c>
      <c r="L2248" s="1032"/>
      <c r="M2248" s="537"/>
      <c r="O2248" s="759"/>
      <c r="P2248" s="760"/>
      <c r="Q2248" s="526"/>
      <c r="R2248" s="527"/>
      <c r="S2248" s="1051"/>
      <c r="T2248" s="1032"/>
      <c r="U2248" s="537"/>
      <c r="W2248" s="534"/>
      <c r="X2248" s="537"/>
      <c r="Y2248" s="534"/>
      <c r="Z2248" s="538"/>
      <c r="AA2248" s="531">
        <f>ROUND(ROUND(ROUND(ROUND(ROUND(F2121*K2248,0)*N2245,0),0)*V2239,0)-Y2218,0)</f>
        <v>250</v>
      </c>
      <c r="AB2248" s="539"/>
      <c r="AC2248" s="504"/>
    </row>
    <row r="2249" spans="1:29" ht="16.7" customHeight="1" x14ac:dyDescent="0.15">
      <c r="A2249" s="520">
        <v>22</v>
      </c>
      <c r="B2249" s="520" t="s">
        <v>18643</v>
      </c>
      <c r="C2249" s="521" t="s">
        <v>18644</v>
      </c>
      <c r="D2249" s="542"/>
      <c r="E2249" s="534"/>
      <c r="F2249" s="534"/>
      <c r="H2249" s="541"/>
      <c r="I2249" s="1047"/>
      <c r="J2249" s="537"/>
      <c r="L2249" s="1032"/>
      <c r="M2249" s="537"/>
      <c r="O2249" s="1048" t="s">
        <v>10414</v>
      </c>
      <c r="P2249" s="626" t="s">
        <v>16</v>
      </c>
      <c r="Q2249" s="526" t="s">
        <v>1678</v>
      </c>
      <c r="R2249" s="527">
        <v>0.7</v>
      </c>
      <c r="S2249" s="1051"/>
      <c r="T2249" s="1032"/>
      <c r="U2249" s="537"/>
      <c r="W2249" s="534"/>
      <c r="X2249" s="537"/>
      <c r="Y2249" s="534"/>
      <c r="Z2249" s="538"/>
      <c r="AA2249" s="531">
        <f>ROUND(ROUND(ROUND(ROUND(ROUND(F2121*K2248,0)*N2245,0)*R2249,0)*V2239,0)-Y2218,0)</f>
        <v>171</v>
      </c>
      <c r="AB2249" s="539"/>
      <c r="AC2249" s="504"/>
    </row>
    <row r="2250" spans="1:29" ht="16.7" customHeight="1" x14ac:dyDescent="0.15">
      <c r="A2250" s="520">
        <v>22</v>
      </c>
      <c r="B2250" s="520" t="s">
        <v>18645</v>
      </c>
      <c r="C2250" s="521" t="s">
        <v>18646</v>
      </c>
      <c r="D2250" s="542"/>
      <c r="E2250" s="534"/>
      <c r="F2250" s="534"/>
      <c r="H2250" s="541"/>
      <c r="I2250" s="1044"/>
      <c r="J2250" s="544"/>
      <c r="K2250" s="725"/>
      <c r="L2250" s="967"/>
      <c r="M2250" s="544"/>
      <c r="N2250" s="548"/>
      <c r="O2250" s="979"/>
      <c r="P2250" s="626" t="s">
        <v>3833</v>
      </c>
      <c r="Q2250" s="526" t="s">
        <v>1678</v>
      </c>
      <c r="R2250" s="527">
        <v>0.5</v>
      </c>
      <c r="S2250" s="1052"/>
      <c r="T2250" s="967"/>
      <c r="U2250" s="544"/>
      <c r="V2250" s="548"/>
      <c r="W2250" s="534"/>
      <c r="X2250" s="537"/>
      <c r="Y2250" s="534"/>
      <c r="Z2250" s="538"/>
      <c r="AA2250" s="531">
        <f>ROUND(ROUND(ROUND(ROUND(ROUND(F2121*K2248,0)*N2245,0)*R2250,0)*V2239,0)-Y2218,0)</f>
        <v>119</v>
      </c>
      <c r="AB2250" s="539"/>
      <c r="AC2250" s="504"/>
    </row>
    <row r="2251" spans="1:29" ht="16.7" customHeight="1" x14ac:dyDescent="0.15">
      <c r="A2251" s="520">
        <v>22</v>
      </c>
      <c r="B2251" s="520" t="s">
        <v>18647</v>
      </c>
      <c r="C2251" s="521" t="s">
        <v>18648</v>
      </c>
      <c r="D2251" s="542"/>
      <c r="E2251" s="534"/>
      <c r="F2251" s="534"/>
      <c r="H2251" s="541"/>
      <c r="I2251" s="757"/>
      <c r="J2251" s="525"/>
      <c r="K2251" s="758"/>
      <c r="L2251" s="966" t="s">
        <v>14896</v>
      </c>
      <c r="M2251" s="525" t="s">
        <v>1678</v>
      </c>
      <c r="N2251" s="529">
        <v>0.7</v>
      </c>
      <c r="O2251" s="759"/>
      <c r="P2251" s="760"/>
      <c r="Q2251" s="526"/>
      <c r="R2251" s="527"/>
      <c r="S2251" s="1054" t="s">
        <v>14959</v>
      </c>
      <c r="T2251" s="968" t="s">
        <v>12840</v>
      </c>
      <c r="U2251" s="525" t="s">
        <v>1678</v>
      </c>
      <c r="V2251" s="529">
        <v>0.7</v>
      </c>
      <c r="W2251" s="534"/>
      <c r="X2251" s="537"/>
      <c r="Y2251" s="534"/>
      <c r="Z2251" s="538"/>
      <c r="AA2251" s="531">
        <f>ROUND(ROUND(ROUND(F2121*N2251,0)*V2251,0)-Y2218,0)</f>
        <v>367</v>
      </c>
      <c r="AB2251" s="539"/>
      <c r="AC2251" s="504"/>
    </row>
    <row r="2252" spans="1:29" ht="16.7" customHeight="1" x14ac:dyDescent="0.15">
      <c r="A2252" s="520">
        <v>22</v>
      </c>
      <c r="B2252" s="520" t="s">
        <v>18649</v>
      </c>
      <c r="C2252" s="521" t="s">
        <v>18650</v>
      </c>
      <c r="D2252" s="542"/>
      <c r="E2252" s="534"/>
      <c r="F2252" s="534"/>
      <c r="H2252" s="541"/>
      <c r="J2252" s="537"/>
      <c r="K2252" s="742"/>
      <c r="L2252" s="1032"/>
      <c r="M2252" s="537"/>
      <c r="O2252" s="1048" t="s">
        <v>10414</v>
      </c>
      <c r="P2252" s="626" t="s">
        <v>16</v>
      </c>
      <c r="Q2252" s="526" t="s">
        <v>1678</v>
      </c>
      <c r="R2252" s="527">
        <v>0.7</v>
      </c>
      <c r="S2252" s="1055"/>
      <c r="T2252" s="1032"/>
      <c r="U2252" s="537"/>
      <c r="W2252" s="534"/>
      <c r="X2252" s="537"/>
      <c r="Y2252" s="534"/>
      <c r="Z2252" s="538"/>
      <c r="AA2252" s="531">
        <f>ROUND(ROUND(ROUND(ROUND(F2121*N2251,0)*R2252,0)*V2251,0)-Y2218,0)</f>
        <v>253</v>
      </c>
      <c r="AB2252" s="539"/>
      <c r="AC2252" s="504"/>
    </row>
    <row r="2253" spans="1:29" ht="16.7" customHeight="1" x14ac:dyDescent="0.15">
      <c r="A2253" s="520">
        <v>22</v>
      </c>
      <c r="B2253" s="520" t="s">
        <v>18651</v>
      </c>
      <c r="C2253" s="521" t="s">
        <v>18652</v>
      </c>
      <c r="D2253" s="542"/>
      <c r="E2253" s="534"/>
      <c r="F2253" s="534"/>
      <c r="H2253" s="541"/>
      <c r="I2253" s="763"/>
      <c r="J2253" s="544"/>
      <c r="K2253" s="579"/>
      <c r="L2253" s="1032"/>
      <c r="M2253" s="537"/>
      <c r="O2253" s="979"/>
      <c r="P2253" s="626" t="s">
        <v>3833</v>
      </c>
      <c r="Q2253" s="526" t="s">
        <v>1678</v>
      </c>
      <c r="R2253" s="527">
        <v>0.5</v>
      </c>
      <c r="S2253" s="1055"/>
      <c r="T2253" s="1032"/>
      <c r="U2253" s="537"/>
      <c r="W2253" s="534"/>
      <c r="X2253" s="537"/>
      <c r="Y2253" s="534"/>
      <c r="Z2253" s="538"/>
      <c r="AA2253" s="531">
        <f>ROUND(ROUND(ROUND(ROUND(F2121*N2251,0)*R2253,0)*V2251,0)-Y2218,0)</f>
        <v>178</v>
      </c>
      <c r="AB2253" s="539"/>
      <c r="AC2253" s="504"/>
    </row>
    <row r="2254" spans="1:29" ht="16.7" customHeight="1" x14ac:dyDescent="0.15">
      <c r="A2254" s="520">
        <v>22</v>
      </c>
      <c r="B2254" s="520" t="s">
        <v>18653</v>
      </c>
      <c r="C2254" s="521" t="s">
        <v>18654</v>
      </c>
      <c r="D2254" s="542"/>
      <c r="E2254" s="534"/>
      <c r="F2254" s="534"/>
      <c r="H2254" s="541"/>
      <c r="I2254" s="1049" t="s">
        <v>10418</v>
      </c>
      <c r="J2254" s="525" t="s">
        <v>1678</v>
      </c>
      <c r="K2254" s="718">
        <v>0.96499999999999997</v>
      </c>
      <c r="L2254" s="1032"/>
      <c r="M2254" s="537"/>
      <c r="O2254" s="759"/>
      <c r="P2254" s="760"/>
      <c r="Q2254" s="526"/>
      <c r="R2254" s="527"/>
      <c r="S2254" s="1055"/>
      <c r="T2254" s="1032"/>
      <c r="U2254" s="537"/>
      <c r="W2254" s="534"/>
      <c r="X2254" s="537"/>
      <c r="Y2254" s="534"/>
      <c r="Z2254" s="538"/>
      <c r="AA2254" s="531">
        <f>ROUND(ROUND(ROUND(ROUND(ROUND(F2121*K2254,0)*N2251,0)*V2251,0),0)-Y2218,0)</f>
        <v>354</v>
      </c>
      <c r="AB2254" s="539"/>
      <c r="AC2254" s="504"/>
    </row>
    <row r="2255" spans="1:29" ht="16.7" customHeight="1" x14ac:dyDescent="0.15">
      <c r="A2255" s="520">
        <v>22</v>
      </c>
      <c r="B2255" s="520" t="s">
        <v>18655</v>
      </c>
      <c r="C2255" s="521" t="s">
        <v>18656</v>
      </c>
      <c r="D2255" s="542"/>
      <c r="E2255" s="534"/>
      <c r="F2255" s="534"/>
      <c r="H2255" s="541"/>
      <c r="I2255" s="1047"/>
      <c r="J2255" s="537"/>
      <c r="L2255" s="1032"/>
      <c r="M2255" s="537"/>
      <c r="O2255" s="1048" t="s">
        <v>10414</v>
      </c>
      <c r="P2255" s="626" t="s">
        <v>16</v>
      </c>
      <c r="Q2255" s="526" t="s">
        <v>1678</v>
      </c>
      <c r="R2255" s="527">
        <v>0.7</v>
      </c>
      <c r="S2255" s="1055"/>
      <c r="T2255" s="1032"/>
      <c r="U2255" s="537"/>
      <c r="W2255" s="534"/>
      <c r="X2255" s="537"/>
      <c r="Y2255" s="534"/>
      <c r="Z2255" s="538"/>
      <c r="AA2255" s="531">
        <f>ROUND(ROUND(ROUND(ROUND(ROUND(ROUND(F2121*K2254,0)*N2251,0)*R2255,0)*V2251,0),0)-Y2218,0)</f>
        <v>244</v>
      </c>
      <c r="AB2255" s="539"/>
      <c r="AC2255" s="504"/>
    </row>
    <row r="2256" spans="1:29" ht="16.7" customHeight="1" x14ac:dyDescent="0.15">
      <c r="A2256" s="520">
        <v>22</v>
      </c>
      <c r="B2256" s="520" t="s">
        <v>18657</v>
      </c>
      <c r="C2256" s="521" t="s">
        <v>18658</v>
      </c>
      <c r="D2256" s="542"/>
      <c r="E2256" s="534"/>
      <c r="F2256" s="534"/>
      <c r="H2256" s="541"/>
      <c r="I2256" s="1044"/>
      <c r="J2256" s="544"/>
      <c r="K2256" s="725"/>
      <c r="L2256" s="967"/>
      <c r="M2256" s="544"/>
      <c r="N2256" s="548"/>
      <c r="O2256" s="979"/>
      <c r="P2256" s="626" t="s">
        <v>3833</v>
      </c>
      <c r="Q2256" s="526" t="s">
        <v>1678</v>
      </c>
      <c r="R2256" s="527">
        <v>0.5</v>
      </c>
      <c r="S2256" s="1055"/>
      <c r="T2256" s="1032"/>
      <c r="U2256" s="537"/>
      <c r="W2256" s="534"/>
      <c r="X2256" s="537"/>
      <c r="Y2256" s="534"/>
      <c r="Z2256" s="538"/>
      <c r="AA2256" s="531">
        <f>ROUND(ROUND(ROUND(ROUND(ROUND(ROUND(F2121*K2254,0)*N2251,0)*R2256,0)*V2251,0),0)-Y2218,0)</f>
        <v>171</v>
      </c>
      <c r="AB2256" s="539"/>
      <c r="AC2256" s="504"/>
    </row>
    <row r="2257" spans="1:29" ht="16.7" customHeight="1" x14ac:dyDescent="0.15">
      <c r="A2257" s="520">
        <v>22</v>
      </c>
      <c r="B2257" s="520" t="s">
        <v>18659</v>
      </c>
      <c r="C2257" s="521" t="s">
        <v>18660</v>
      </c>
      <c r="D2257" s="542"/>
      <c r="E2257" s="534"/>
      <c r="F2257" s="534"/>
      <c r="H2257" s="541"/>
      <c r="I2257" s="757"/>
      <c r="J2257" s="525"/>
      <c r="K2257" s="758"/>
      <c r="L2257" s="966" t="s">
        <v>14906</v>
      </c>
      <c r="M2257" s="525" t="s">
        <v>1678</v>
      </c>
      <c r="N2257" s="529">
        <v>0.5</v>
      </c>
      <c r="O2257" s="759"/>
      <c r="P2257" s="760"/>
      <c r="Q2257" s="526"/>
      <c r="R2257" s="527"/>
      <c r="S2257" s="1055"/>
      <c r="T2257" s="1032"/>
      <c r="U2257" s="537"/>
      <c r="W2257" s="534"/>
      <c r="X2257" s="537"/>
      <c r="Y2257" s="534"/>
      <c r="Z2257" s="538"/>
      <c r="AA2257" s="531">
        <f>ROUND(ROUND(ROUND(F2121*N2257,0)*V2251,0)-Y2218,0)</f>
        <v>259</v>
      </c>
      <c r="AB2257" s="539"/>
      <c r="AC2257" s="504"/>
    </row>
    <row r="2258" spans="1:29" ht="16.7" customHeight="1" x14ac:dyDescent="0.15">
      <c r="A2258" s="520">
        <v>22</v>
      </c>
      <c r="B2258" s="520" t="s">
        <v>18661</v>
      </c>
      <c r="C2258" s="521" t="s">
        <v>18662</v>
      </c>
      <c r="D2258" s="542"/>
      <c r="E2258" s="534"/>
      <c r="F2258" s="534"/>
      <c r="H2258" s="541"/>
      <c r="J2258" s="537"/>
      <c r="K2258" s="742"/>
      <c r="L2258" s="1032"/>
      <c r="M2258" s="537"/>
      <c r="O2258" s="1048" t="s">
        <v>10414</v>
      </c>
      <c r="P2258" s="626" t="s">
        <v>16</v>
      </c>
      <c r="Q2258" s="526" t="s">
        <v>1678</v>
      </c>
      <c r="R2258" s="527">
        <v>0.7</v>
      </c>
      <c r="S2258" s="1055"/>
      <c r="T2258" s="1032"/>
      <c r="U2258" s="537"/>
      <c r="W2258" s="534"/>
      <c r="X2258" s="537"/>
      <c r="Y2258" s="534"/>
      <c r="Z2258" s="538"/>
      <c r="AA2258" s="531">
        <f>ROUND(ROUND(ROUND(ROUND(F2121*N2257,0)*R2258,0)*V2251,0)-Y2218,0)</f>
        <v>178</v>
      </c>
      <c r="AB2258" s="539"/>
      <c r="AC2258" s="504"/>
    </row>
    <row r="2259" spans="1:29" ht="16.7" customHeight="1" x14ac:dyDescent="0.15">
      <c r="A2259" s="520">
        <v>22</v>
      </c>
      <c r="B2259" s="520" t="s">
        <v>18663</v>
      </c>
      <c r="C2259" s="521" t="s">
        <v>18664</v>
      </c>
      <c r="D2259" s="542"/>
      <c r="E2259" s="534"/>
      <c r="F2259" s="534"/>
      <c r="H2259" s="541"/>
      <c r="I2259" s="763"/>
      <c r="J2259" s="544"/>
      <c r="K2259" s="579"/>
      <c r="L2259" s="1032"/>
      <c r="M2259" s="537"/>
      <c r="O2259" s="979"/>
      <c r="P2259" s="626" t="s">
        <v>3833</v>
      </c>
      <c r="Q2259" s="526" t="s">
        <v>1678</v>
      </c>
      <c r="R2259" s="527">
        <v>0.5</v>
      </c>
      <c r="S2259" s="1055"/>
      <c r="T2259" s="1032"/>
      <c r="U2259" s="537"/>
      <c r="W2259" s="534"/>
      <c r="X2259" s="537"/>
      <c r="Y2259" s="534"/>
      <c r="Z2259" s="538"/>
      <c r="AA2259" s="531">
        <f>ROUND(ROUND(ROUND(ROUND(F2121*N2257,0)*R2259,0)*V2251,0)-Y2218,0)</f>
        <v>124</v>
      </c>
      <c r="AB2259" s="539"/>
      <c r="AC2259" s="504"/>
    </row>
    <row r="2260" spans="1:29" ht="16.7" customHeight="1" x14ac:dyDescent="0.15">
      <c r="A2260" s="520">
        <v>22</v>
      </c>
      <c r="B2260" s="520" t="s">
        <v>18665</v>
      </c>
      <c r="C2260" s="521" t="s">
        <v>18666</v>
      </c>
      <c r="D2260" s="542"/>
      <c r="E2260" s="534"/>
      <c r="F2260" s="534"/>
      <c r="H2260" s="541"/>
      <c r="I2260" s="1049" t="s">
        <v>10418</v>
      </c>
      <c r="J2260" s="525" t="s">
        <v>1678</v>
      </c>
      <c r="K2260" s="718">
        <v>0.96499999999999997</v>
      </c>
      <c r="L2260" s="1032"/>
      <c r="M2260" s="537"/>
      <c r="O2260" s="759"/>
      <c r="P2260" s="760"/>
      <c r="Q2260" s="526"/>
      <c r="R2260" s="527"/>
      <c r="S2260" s="1055"/>
      <c r="T2260" s="1032"/>
      <c r="U2260" s="537"/>
      <c r="W2260" s="534"/>
      <c r="X2260" s="537"/>
      <c r="Y2260" s="534"/>
      <c r="Z2260" s="538"/>
      <c r="AA2260" s="531">
        <f>ROUND(ROUND(ROUND(ROUND(ROUND(F2121*K2260,0)*N2257,0),0)*V2251,0)-Y2218,0)</f>
        <v>250</v>
      </c>
      <c r="AB2260" s="539"/>
      <c r="AC2260" s="504"/>
    </row>
    <row r="2261" spans="1:29" ht="16.7" customHeight="1" x14ac:dyDescent="0.15">
      <c r="A2261" s="520">
        <v>22</v>
      </c>
      <c r="B2261" s="520" t="s">
        <v>18667</v>
      </c>
      <c r="C2261" s="521" t="s">
        <v>18668</v>
      </c>
      <c r="D2261" s="542"/>
      <c r="E2261" s="534"/>
      <c r="F2261" s="534"/>
      <c r="H2261" s="541"/>
      <c r="I2261" s="1047"/>
      <c r="J2261" s="537"/>
      <c r="L2261" s="1032"/>
      <c r="M2261" s="537"/>
      <c r="O2261" s="1048" t="s">
        <v>10414</v>
      </c>
      <c r="P2261" s="626" t="s">
        <v>16</v>
      </c>
      <c r="Q2261" s="526" t="s">
        <v>1678</v>
      </c>
      <c r="R2261" s="527">
        <v>0.7</v>
      </c>
      <c r="S2261" s="1055"/>
      <c r="T2261" s="1032"/>
      <c r="U2261" s="537"/>
      <c r="W2261" s="534"/>
      <c r="X2261" s="537"/>
      <c r="Y2261" s="534"/>
      <c r="Z2261" s="538"/>
      <c r="AA2261" s="531">
        <f>ROUND(ROUND(ROUND(ROUND(ROUND(F2121*K2260,0)*N2257,0)*R2261,0)*V2251,0)-Y2218,0)</f>
        <v>171</v>
      </c>
      <c r="AB2261" s="539"/>
      <c r="AC2261" s="504"/>
    </row>
    <row r="2262" spans="1:29" ht="16.7" customHeight="1" x14ac:dyDescent="0.15">
      <c r="A2262" s="520">
        <v>22</v>
      </c>
      <c r="B2262" s="520" t="s">
        <v>18669</v>
      </c>
      <c r="C2262" s="521" t="s">
        <v>18670</v>
      </c>
      <c r="D2262" s="557"/>
      <c r="E2262" s="550"/>
      <c r="F2262" s="550"/>
      <c r="G2262" s="650"/>
      <c r="H2262" s="558"/>
      <c r="I2262" s="1044"/>
      <c r="J2262" s="544"/>
      <c r="K2262" s="725"/>
      <c r="L2262" s="967"/>
      <c r="M2262" s="544"/>
      <c r="N2262" s="548"/>
      <c r="O2262" s="979"/>
      <c r="P2262" s="626" t="s">
        <v>3833</v>
      </c>
      <c r="Q2262" s="526" t="s">
        <v>1678</v>
      </c>
      <c r="R2262" s="527">
        <v>0.5</v>
      </c>
      <c r="S2262" s="1052"/>
      <c r="T2262" s="967"/>
      <c r="U2262" s="544"/>
      <c r="V2262" s="548"/>
      <c r="W2262" s="550"/>
      <c r="X2262" s="544"/>
      <c r="Y2262" s="550"/>
      <c r="Z2262" s="553"/>
      <c r="AA2262" s="531">
        <f>ROUND(ROUND(ROUND(ROUND(ROUND(F2121*K2260,0)*N2257,0)*R2262,0)*V2251,0)-Y2218,0)</f>
        <v>119</v>
      </c>
      <c r="AB2262" s="559"/>
      <c r="AC2262" s="504"/>
    </row>
    <row r="2263" spans="1:29" ht="16.7" customHeight="1" x14ac:dyDescent="0.15">
      <c r="A2263" s="520">
        <v>22</v>
      </c>
      <c r="B2263" s="520">
        <v>9855</v>
      </c>
      <c r="C2263" s="521" t="s">
        <v>18671</v>
      </c>
      <c r="D2263" s="560"/>
      <c r="E2263" s="522"/>
      <c r="F2263" s="522"/>
      <c r="G2263" s="585"/>
      <c r="H2263" s="561"/>
      <c r="I2263" s="757"/>
      <c r="J2263" s="525"/>
      <c r="K2263" s="758"/>
      <c r="L2263" s="1050" t="s">
        <v>14896</v>
      </c>
      <c r="M2263" s="525" t="s">
        <v>1678</v>
      </c>
      <c r="N2263" s="529">
        <v>0.7</v>
      </c>
      <c r="O2263" s="759"/>
      <c r="P2263" s="760"/>
      <c r="Q2263" s="526"/>
      <c r="R2263" s="527"/>
      <c r="S2263" s="761"/>
      <c r="T2263" s="757"/>
      <c r="U2263" s="525"/>
      <c r="V2263" s="529"/>
      <c r="W2263" s="936" t="s">
        <v>11906</v>
      </c>
      <c r="X2263" s="947"/>
      <c r="Y2263" s="522"/>
      <c r="Z2263" s="530"/>
      <c r="AA2263" s="531">
        <f>ROUND(ROUND(ROUND(F2121*N2263,0)*X2267,0)-Y2218,0)</f>
        <v>525</v>
      </c>
      <c r="AB2263" s="532"/>
      <c r="AC2263" s="504"/>
    </row>
    <row r="2264" spans="1:29" ht="16.7" customHeight="1" x14ac:dyDescent="0.15">
      <c r="A2264" s="520">
        <v>22</v>
      </c>
      <c r="B2264" s="520">
        <v>9856</v>
      </c>
      <c r="C2264" s="521" t="s">
        <v>18672</v>
      </c>
      <c r="D2264" s="542"/>
      <c r="E2264" s="534"/>
      <c r="F2264" s="534"/>
      <c r="H2264" s="541"/>
      <c r="J2264" s="537"/>
      <c r="K2264" s="742"/>
      <c r="L2264" s="1032"/>
      <c r="M2264" s="537"/>
      <c r="O2264" s="1048" t="s">
        <v>10414</v>
      </c>
      <c r="P2264" s="626" t="s">
        <v>16</v>
      </c>
      <c r="Q2264" s="526" t="s">
        <v>1678</v>
      </c>
      <c r="R2264" s="527">
        <v>0.7</v>
      </c>
      <c r="S2264" s="762"/>
      <c r="U2264" s="537"/>
      <c r="W2264" s="937"/>
      <c r="X2264" s="948"/>
      <c r="Y2264" s="534"/>
      <c r="Z2264" s="538"/>
      <c r="AA2264" s="531">
        <f>ROUND(ROUND(ROUND(ROUND(F2121*N2263,0)*R2264,0)*X2267,0)-Y2218,0)</f>
        <v>364</v>
      </c>
      <c r="AB2264" s="539"/>
      <c r="AC2264" s="504"/>
    </row>
    <row r="2265" spans="1:29" ht="16.7" customHeight="1" x14ac:dyDescent="0.15">
      <c r="A2265" s="520">
        <v>22</v>
      </c>
      <c r="B2265" s="520" t="s">
        <v>18673</v>
      </c>
      <c r="C2265" s="521" t="s">
        <v>18674</v>
      </c>
      <c r="D2265" s="542"/>
      <c r="E2265" s="534"/>
      <c r="F2265" s="534"/>
      <c r="H2265" s="541"/>
      <c r="I2265" s="763"/>
      <c r="J2265" s="544"/>
      <c r="K2265" s="579"/>
      <c r="L2265" s="1032"/>
      <c r="M2265" s="537"/>
      <c r="O2265" s="979"/>
      <c r="P2265" s="626" t="s">
        <v>3833</v>
      </c>
      <c r="Q2265" s="526" t="s">
        <v>1678</v>
      </c>
      <c r="R2265" s="527">
        <v>0.5</v>
      </c>
      <c r="S2265" s="762"/>
      <c r="U2265" s="537"/>
      <c r="W2265" s="937"/>
      <c r="X2265" s="948"/>
      <c r="Y2265" s="534"/>
      <c r="Z2265" s="538"/>
      <c r="AA2265" s="531">
        <f>ROUND(ROUND(ROUND(ROUND(F2121*N2263,0)*R2265,0)*X2267,0)-Y2218,0)</f>
        <v>257</v>
      </c>
      <c r="AB2265" s="539"/>
      <c r="AC2265" s="504"/>
    </row>
    <row r="2266" spans="1:29" ht="16.7" customHeight="1" x14ac:dyDescent="0.15">
      <c r="A2266" s="520">
        <v>22</v>
      </c>
      <c r="B2266" s="520">
        <v>9857</v>
      </c>
      <c r="C2266" s="521" t="s">
        <v>18675</v>
      </c>
      <c r="D2266" s="542"/>
      <c r="E2266" s="534"/>
      <c r="F2266" s="534"/>
      <c r="H2266" s="541"/>
      <c r="I2266" s="1049" t="s">
        <v>10418</v>
      </c>
      <c r="J2266" s="525" t="s">
        <v>1678</v>
      </c>
      <c r="K2266" s="718">
        <v>0.96499999999999997</v>
      </c>
      <c r="L2266" s="1032"/>
      <c r="M2266" s="537"/>
      <c r="O2266" s="759"/>
      <c r="P2266" s="760"/>
      <c r="Q2266" s="526"/>
      <c r="R2266" s="527"/>
      <c r="S2266" s="762"/>
      <c r="U2266" s="537"/>
      <c r="W2266" s="534"/>
      <c r="X2266" s="537"/>
      <c r="Y2266" s="534"/>
      <c r="Z2266" s="538"/>
      <c r="AA2266" s="531">
        <f>ROUND(ROUND(ROUND(ROUND(ROUND(F2121*K2266,0)*N2263,0),0)*X2267,0)-Y2218,0)</f>
        <v>506</v>
      </c>
      <c r="AB2266" s="539"/>
      <c r="AC2266" s="504"/>
    </row>
    <row r="2267" spans="1:29" ht="16.7" customHeight="1" x14ac:dyDescent="0.15">
      <c r="A2267" s="520">
        <v>22</v>
      </c>
      <c r="B2267" s="520">
        <v>9858</v>
      </c>
      <c r="C2267" s="521" t="s">
        <v>18676</v>
      </c>
      <c r="D2267" s="542"/>
      <c r="E2267" s="534"/>
      <c r="F2267" s="534"/>
      <c r="H2267" s="541"/>
      <c r="I2267" s="1047"/>
      <c r="J2267" s="537"/>
      <c r="L2267" s="1032"/>
      <c r="M2267" s="537"/>
      <c r="O2267" s="1048" t="s">
        <v>10414</v>
      </c>
      <c r="P2267" s="626" t="s">
        <v>16</v>
      </c>
      <c r="Q2267" s="526" t="s">
        <v>1678</v>
      </c>
      <c r="R2267" s="527">
        <v>0.7</v>
      </c>
      <c r="S2267" s="762"/>
      <c r="U2267" s="537"/>
      <c r="W2267" s="534" t="s">
        <v>1678</v>
      </c>
      <c r="X2267" s="766">
        <v>0.99099999999999999</v>
      </c>
      <c r="Y2267" s="534"/>
      <c r="Z2267" s="538"/>
      <c r="AA2267" s="531">
        <f>ROUND(ROUND(ROUND(ROUND(ROUND(F2121*K2266,0)*N2263,0)*R2267,0)*X2267,0)-Y2218,0)</f>
        <v>351</v>
      </c>
      <c r="AB2267" s="539"/>
      <c r="AC2267" s="504"/>
    </row>
    <row r="2268" spans="1:29" ht="16.7" customHeight="1" x14ac:dyDescent="0.15">
      <c r="A2268" s="520">
        <v>22</v>
      </c>
      <c r="B2268" s="520" t="s">
        <v>18677</v>
      </c>
      <c r="C2268" s="521" t="s">
        <v>18678</v>
      </c>
      <c r="D2268" s="542"/>
      <c r="E2268" s="534"/>
      <c r="F2268" s="534"/>
      <c r="H2268" s="541"/>
      <c r="I2268" s="1044"/>
      <c r="J2268" s="544"/>
      <c r="K2268" s="725"/>
      <c r="L2268" s="967"/>
      <c r="M2268" s="544"/>
      <c r="N2268" s="548"/>
      <c r="O2268" s="979"/>
      <c r="P2268" s="626" t="s">
        <v>3833</v>
      </c>
      <c r="Q2268" s="526" t="s">
        <v>1678</v>
      </c>
      <c r="R2268" s="527">
        <v>0.5</v>
      </c>
      <c r="S2268" s="762"/>
      <c r="U2268" s="537"/>
      <c r="W2268" s="534"/>
      <c r="X2268" s="537"/>
      <c r="Y2268" s="534"/>
      <c r="Z2268" s="538"/>
      <c r="AA2268" s="531">
        <f>ROUND(ROUND(ROUND(ROUND(ROUND(F2121*K2266,0)*N2263,0)*R2268,0)*X2267,0)-Y2218,0)</f>
        <v>248</v>
      </c>
      <c r="AB2268" s="539"/>
      <c r="AC2268" s="504"/>
    </row>
    <row r="2269" spans="1:29" ht="16.7" customHeight="1" x14ac:dyDescent="0.15">
      <c r="A2269" s="520">
        <v>22</v>
      </c>
      <c r="B2269" s="520" t="s">
        <v>18679</v>
      </c>
      <c r="C2269" s="521" t="s">
        <v>18680</v>
      </c>
      <c r="D2269" s="542"/>
      <c r="E2269" s="534"/>
      <c r="F2269" s="534"/>
      <c r="H2269" s="541"/>
      <c r="I2269" s="757"/>
      <c r="J2269" s="525"/>
      <c r="K2269" s="758"/>
      <c r="L2269" s="966" t="s">
        <v>14906</v>
      </c>
      <c r="M2269" s="525" t="s">
        <v>1678</v>
      </c>
      <c r="N2269" s="529">
        <v>0.5</v>
      </c>
      <c r="O2269" s="759"/>
      <c r="P2269" s="760"/>
      <c r="Q2269" s="526"/>
      <c r="R2269" s="527"/>
      <c r="S2269" s="762"/>
      <c r="U2269" s="537"/>
      <c r="W2269" s="534"/>
      <c r="X2269" s="537"/>
      <c r="Y2269" s="534"/>
      <c r="Z2269" s="538"/>
      <c r="AA2269" s="531">
        <f>ROUND(ROUND(ROUND(F2121*N2269,0)*X2267,0)-Y2218,0)</f>
        <v>372</v>
      </c>
      <c r="AB2269" s="539"/>
      <c r="AC2269" s="504"/>
    </row>
    <row r="2270" spans="1:29" ht="16.7" customHeight="1" x14ac:dyDescent="0.15">
      <c r="A2270" s="520">
        <v>22</v>
      </c>
      <c r="B2270" s="520" t="s">
        <v>18681</v>
      </c>
      <c r="C2270" s="521" t="s">
        <v>18682</v>
      </c>
      <c r="D2270" s="542"/>
      <c r="E2270" s="534"/>
      <c r="F2270" s="534"/>
      <c r="H2270" s="541"/>
      <c r="J2270" s="537"/>
      <c r="K2270" s="742"/>
      <c r="L2270" s="1032"/>
      <c r="M2270" s="537"/>
      <c r="O2270" s="1048" t="s">
        <v>10414</v>
      </c>
      <c r="P2270" s="626" t="s">
        <v>16</v>
      </c>
      <c r="Q2270" s="526" t="s">
        <v>1678</v>
      </c>
      <c r="R2270" s="527">
        <v>0.7</v>
      </c>
      <c r="S2270" s="762"/>
      <c r="U2270" s="537"/>
      <c r="W2270" s="534"/>
      <c r="X2270" s="537"/>
      <c r="Y2270" s="534"/>
      <c r="Z2270" s="538"/>
      <c r="AA2270" s="531">
        <f>ROUND(ROUND(ROUND(ROUND(F2121*N2269,0)*R2270,0)*X2267,0)-Y2218,0)</f>
        <v>257</v>
      </c>
      <c r="AB2270" s="539"/>
      <c r="AC2270" s="504"/>
    </row>
    <row r="2271" spans="1:29" ht="16.7" customHeight="1" x14ac:dyDescent="0.15">
      <c r="A2271" s="520">
        <v>22</v>
      </c>
      <c r="B2271" s="520" t="s">
        <v>18683</v>
      </c>
      <c r="C2271" s="521" t="s">
        <v>18684</v>
      </c>
      <c r="D2271" s="542"/>
      <c r="E2271" s="534"/>
      <c r="F2271" s="534"/>
      <c r="H2271" s="541"/>
      <c r="I2271" s="763"/>
      <c r="J2271" s="544"/>
      <c r="K2271" s="579"/>
      <c r="L2271" s="1032"/>
      <c r="M2271" s="537"/>
      <c r="O2271" s="979"/>
      <c r="P2271" s="626" t="s">
        <v>3833</v>
      </c>
      <c r="Q2271" s="526" t="s">
        <v>1678</v>
      </c>
      <c r="R2271" s="527">
        <v>0.5</v>
      </c>
      <c r="S2271" s="762"/>
      <c r="U2271" s="537"/>
      <c r="W2271" s="534"/>
      <c r="X2271" s="537"/>
      <c r="Y2271" s="534"/>
      <c r="Z2271" s="538"/>
      <c r="AA2271" s="531">
        <f>ROUND(ROUND(ROUND(ROUND(F2121*N2269,0)*R2271,0)*X2267,0)-Y2218,0)</f>
        <v>180</v>
      </c>
      <c r="AB2271" s="539"/>
      <c r="AC2271" s="504"/>
    </row>
    <row r="2272" spans="1:29" ht="16.7" customHeight="1" x14ac:dyDescent="0.15">
      <c r="A2272" s="520">
        <v>22</v>
      </c>
      <c r="B2272" s="520" t="s">
        <v>18685</v>
      </c>
      <c r="C2272" s="521" t="s">
        <v>18686</v>
      </c>
      <c r="D2272" s="542"/>
      <c r="E2272" s="534"/>
      <c r="F2272" s="534"/>
      <c r="H2272" s="541"/>
      <c r="I2272" s="1049" t="s">
        <v>10418</v>
      </c>
      <c r="J2272" s="525" t="s">
        <v>1678</v>
      </c>
      <c r="K2272" s="718">
        <v>0.96499999999999997</v>
      </c>
      <c r="L2272" s="1032"/>
      <c r="M2272" s="537"/>
      <c r="O2272" s="759"/>
      <c r="P2272" s="760"/>
      <c r="Q2272" s="526"/>
      <c r="R2272" s="527"/>
      <c r="S2272" s="762"/>
      <c r="U2272" s="537"/>
      <c r="W2272" s="534"/>
      <c r="X2272" s="537"/>
      <c r="Y2272" s="534"/>
      <c r="Z2272" s="538"/>
      <c r="AA2272" s="531">
        <f>ROUND(ROUND(ROUND(ROUND(ROUND(F2121*K2272,0)*N2269,0),0)*X2267,0)-Y2218,0)</f>
        <v>359</v>
      </c>
      <c r="AB2272" s="539"/>
      <c r="AC2272" s="504"/>
    </row>
    <row r="2273" spans="1:29" ht="16.7" customHeight="1" x14ac:dyDescent="0.15">
      <c r="A2273" s="520">
        <v>22</v>
      </c>
      <c r="B2273" s="520" t="s">
        <v>18687</v>
      </c>
      <c r="C2273" s="521" t="s">
        <v>18688</v>
      </c>
      <c r="D2273" s="542"/>
      <c r="E2273" s="534"/>
      <c r="F2273" s="534"/>
      <c r="H2273" s="541"/>
      <c r="I2273" s="1047"/>
      <c r="J2273" s="537"/>
      <c r="L2273" s="1032"/>
      <c r="M2273" s="537"/>
      <c r="O2273" s="1048" t="s">
        <v>10414</v>
      </c>
      <c r="P2273" s="626" t="s">
        <v>16</v>
      </c>
      <c r="Q2273" s="526" t="s">
        <v>1678</v>
      </c>
      <c r="R2273" s="527">
        <v>0.7</v>
      </c>
      <c r="S2273" s="762"/>
      <c r="U2273" s="537"/>
      <c r="W2273" s="534"/>
      <c r="X2273" s="537"/>
      <c r="Y2273" s="534"/>
      <c r="Z2273" s="538"/>
      <c r="AA2273" s="531">
        <f>ROUND(ROUND(ROUND(ROUND(ROUND(F2121*K2272,0)*N2269,0)*R2273,0)*X2267,0)-Y2218,0)</f>
        <v>248</v>
      </c>
      <c r="AB2273" s="539"/>
      <c r="AC2273" s="504"/>
    </row>
    <row r="2274" spans="1:29" ht="16.7" customHeight="1" x14ac:dyDescent="0.15">
      <c r="A2274" s="520">
        <v>22</v>
      </c>
      <c r="B2274" s="520" t="s">
        <v>18689</v>
      </c>
      <c r="C2274" s="521" t="s">
        <v>18690</v>
      </c>
      <c r="D2274" s="542"/>
      <c r="E2274" s="534"/>
      <c r="F2274" s="534"/>
      <c r="H2274" s="541"/>
      <c r="I2274" s="1044"/>
      <c r="J2274" s="544"/>
      <c r="K2274" s="725"/>
      <c r="L2274" s="967"/>
      <c r="M2274" s="544"/>
      <c r="N2274" s="548"/>
      <c r="O2274" s="979"/>
      <c r="P2274" s="626" t="s">
        <v>3833</v>
      </c>
      <c r="Q2274" s="526" t="s">
        <v>1678</v>
      </c>
      <c r="R2274" s="527">
        <v>0.5</v>
      </c>
      <c r="S2274" s="764"/>
      <c r="T2274" s="763"/>
      <c r="U2274" s="544"/>
      <c r="V2274" s="548"/>
      <c r="W2274" s="534"/>
      <c r="X2274" s="537"/>
      <c r="Y2274" s="534"/>
      <c r="Z2274" s="538"/>
      <c r="AA2274" s="531">
        <f>ROUND(ROUND(ROUND(ROUND(ROUND(F2121*K2272,0)*N2269,0)*R2274,0)*X2267,0)-Y2218,0)</f>
        <v>173</v>
      </c>
      <c r="AB2274" s="539"/>
      <c r="AC2274" s="504"/>
    </row>
    <row r="2275" spans="1:29" ht="16.7" customHeight="1" x14ac:dyDescent="0.15">
      <c r="A2275" s="520">
        <v>22</v>
      </c>
      <c r="B2275" s="520">
        <v>9859</v>
      </c>
      <c r="C2275" s="521" t="s">
        <v>18691</v>
      </c>
      <c r="D2275" s="542"/>
      <c r="E2275" s="534"/>
      <c r="F2275" s="534"/>
      <c r="H2275" s="541"/>
      <c r="I2275" s="757"/>
      <c r="J2275" s="525"/>
      <c r="K2275" s="758"/>
      <c r="L2275" s="1050" t="s">
        <v>14896</v>
      </c>
      <c r="M2275" s="525" t="s">
        <v>1678</v>
      </c>
      <c r="N2275" s="529">
        <v>0.7</v>
      </c>
      <c r="O2275" s="759"/>
      <c r="P2275" s="760"/>
      <c r="Q2275" s="526"/>
      <c r="R2275" s="527"/>
      <c r="S2275" s="1054" t="s">
        <v>10423</v>
      </c>
      <c r="T2275" s="968" t="s">
        <v>12821</v>
      </c>
      <c r="U2275" s="525" t="s">
        <v>1678</v>
      </c>
      <c r="V2275" s="529">
        <v>0.5</v>
      </c>
      <c r="W2275" s="534"/>
      <c r="X2275" s="537"/>
      <c r="Y2275" s="534"/>
      <c r="Z2275" s="538"/>
      <c r="AA2275" s="531">
        <f>ROUND(ROUND(ROUND(ROUND(F2121*N2275,0)*V2275,0)*X2267,0)-Y2218,0)</f>
        <v>257</v>
      </c>
      <c r="AB2275" s="539"/>
      <c r="AC2275" s="504"/>
    </row>
    <row r="2276" spans="1:29" ht="16.7" customHeight="1" x14ac:dyDescent="0.15">
      <c r="A2276" s="520">
        <v>22</v>
      </c>
      <c r="B2276" s="520">
        <v>9860</v>
      </c>
      <c r="C2276" s="521" t="s">
        <v>18692</v>
      </c>
      <c r="D2276" s="542"/>
      <c r="E2276" s="534"/>
      <c r="F2276" s="534"/>
      <c r="H2276" s="541"/>
      <c r="J2276" s="537"/>
      <c r="K2276" s="742"/>
      <c r="L2276" s="1032"/>
      <c r="M2276" s="537"/>
      <c r="O2276" s="1048" t="s">
        <v>10414</v>
      </c>
      <c r="P2276" s="626" t="s">
        <v>16</v>
      </c>
      <c r="Q2276" s="526" t="s">
        <v>1678</v>
      </c>
      <c r="R2276" s="527">
        <v>0.7</v>
      </c>
      <c r="S2276" s="1051"/>
      <c r="T2276" s="1032"/>
      <c r="U2276" s="537"/>
      <c r="W2276" s="534"/>
      <c r="X2276" s="537"/>
      <c r="Y2276" s="534"/>
      <c r="Z2276" s="538"/>
      <c r="AA2276" s="531">
        <f>ROUND(ROUND(ROUND(ROUND(ROUND(F2121*N2275,0)*R2276,0)*V2275,0)*X2267,0)-Y2218,0)</f>
        <v>176</v>
      </c>
      <c r="AB2276" s="539"/>
      <c r="AC2276" s="504"/>
    </row>
    <row r="2277" spans="1:29" ht="16.7" customHeight="1" x14ac:dyDescent="0.15">
      <c r="A2277" s="520">
        <v>22</v>
      </c>
      <c r="B2277" s="520" t="s">
        <v>18693</v>
      </c>
      <c r="C2277" s="521" t="s">
        <v>18694</v>
      </c>
      <c r="D2277" s="542"/>
      <c r="E2277" s="534"/>
      <c r="F2277" s="534"/>
      <c r="H2277" s="541"/>
      <c r="I2277" s="763"/>
      <c r="J2277" s="544"/>
      <c r="K2277" s="579"/>
      <c r="L2277" s="1032"/>
      <c r="M2277" s="537"/>
      <c r="O2277" s="979"/>
      <c r="P2277" s="626" t="s">
        <v>3833</v>
      </c>
      <c r="Q2277" s="526" t="s">
        <v>1678</v>
      </c>
      <c r="R2277" s="527">
        <v>0.5</v>
      </c>
      <c r="S2277" s="1051"/>
      <c r="T2277" s="1032"/>
      <c r="U2277" s="537"/>
      <c r="W2277" s="534"/>
      <c r="X2277" s="537"/>
      <c r="Y2277" s="534"/>
      <c r="Z2277" s="538"/>
      <c r="AA2277" s="531">
        <f>ROUND(ROUND(ROUND(ROUND(ROUND(F2121*N2275,0)*R2277,0)*V2275,0)-Y2218,0)*X2267,0)</f>
        <v>123</v>
      </c>
      <c r="AB2277" s="539"/>
      <c r="AC2277" s="504"/>
    </row>
    <row r="2278" spans="1:29" ht="16.7" customHeight="1" x14ac:dyDescent="0.15">
      <c r="A2278" s="520">
        <v>22</v>
      </c>
      <c r="B2278" s="520">
        <v>9861</v>
      </c>
      <c r="C2278" s="521" t="s">
        <v>18695</v>
      </c>
      <c r="D2278" s="542"/>
      <c r="E2278" s="534"/>
      <c r="F2278" s="534"/>
      <c r="H2278" s="541"/>
      <c r="I2278" s="1049" t="s">
        <v>10418</v>
      </c>
      <c r="J2278" s="525" t="s">
        <v>1678</v>
      </c>
      <c r="K2278" s="718">
        <v>0.96499999999999997</v>
      </c>
      <c r="L2278" s="1032"/>
      <c r="M2278" s="537"/>
      <c r="O2278" s="759"/>
      <c r="P2278" s="760"/>
      <c r="Q2278" s="526"/>
      <c r="R2278" s="527"/>
      <c r="S2278" s="1051"/>
      <c r="T2278" s="1032"/>
      <c r="U2278" s="537"/>
      <c r="W2278" s="534"/>
      <c r="X2278" s="537"/>
      <c r="Y2278" s="534"/>
      <c r="Z2278" s="538"/>
      <c r="AA2278" s="531">
        <f>ROUND(ROUND(ROUND(ROUND(ROUND(ROUND(F2121*K2278,0)*N2275,0)*V2275,0),0)*X2267,0)-Y2218,0)</f>
        <v>248</v>
      </c>
      <c r="AB2278" s="539"/>
      <c r="AC2278" s="504"/>
    </row>
    <row r="2279" spans="1:29" ht="16.7" customHeight="1" x14ac:dyDescent="0.15">
      <c r="A2279" s="520">
        <v>22</v>
      </c>
      <c r="B2279" s="520">
        <v>9862</v>
      </c>
      <c r="C2279" s="521" t="s">
        <v>18696</v>
      </c>
      <c r="D2279" s="542"/>
      <c r="E2279" s="534"/>
      <c r="F2279" s="534"/>
      <c r="H2279" s="541"/>
      <c r="I2279" s="1047"/>
      <c r="J2279" s="537"/>
      <c r="L2279" s="1032"/>
      <c r="M2279" s="537"/>
      <c r="O2279" s="1048" t="s">
        <v>10414</v>
      </c>
      <c r="P2279" s="626" t="s">
        <v>16</v>
      </c>
      <c r="Q2279" s="526" t="s">
        <v>1678</v>
      </c>
      <c r="R2279" s="527">
        <v>0.7</v>
      </c>
      <c r="S2279" s="1051"/>
      <c r="T2279" s="1032"/>
      <c r="U2279" s="537"/>
      <c r="W2279" s="534"/>
      <c r="X2279" s="537"/>
      <c r="Y2279" s="534"/>
      <c r="Z2279" s="538"/>
      <c r="AA2279" s="531">
        <f>ROUND(ROUND(ROUND(ROUND(ROUND(ROUND(ROUND(F2121*K2278,0)*N2275,0)*R2279,0)*V2275,0),0)*X2267,0)-Y2218,0)</f>
        <v>169</v>
      </c>
      <c r="AB2279" s="539"/>
      <c r="AC2279" s="504"/>
    </row>
    <row r="2280" spans="1:29" ht="16.7" customHeight="1" x14ac:dyDescent="0.15">
      <c r="A2280" s="520">
        <v>22</v>
      </c>
      <c r="B2280" s="520" t="s">
        <v>18697</v>
      </c>
      <c r="C2280" s="521" t="s">
        <v>18698</v>
      </c>
      <c r="D2280" s="542"/>
      <c r="E2280" s="534"/>
      <c r="F2280" s="534"/>
      <c r="H2280" s="541"/>
      <c r="I2280" s="1044"/>
      <c r="J2280" s="544"/>
      <c r="K2280" s="725"/>
      <c r="L2280" s="967"/>
      <c r="M2280" s="544"/>
      <c r="N2280" s="548"/>
      <c r="O2280" s="979"/>
      <c r="P2280" s="626" t="s">
        <v>3833</v>
      </c>
      <c r="Q2280" s="526" t="s">
        <v>1678</v>
      </c>
      <c r="R2280" s="527">
        <v>0.5</v>
      </c>
      <c r="S2280" s="1051"/>
      <c r="T2280" s="1032"/>
      <c r="U2280" s="537"/>
      <c r="W2280" s="534"/>
      <c r="X2280" s="537"/>
      <c r="Y2280" s="534"/>
      <c r="Z2280" s="538"/>
      <c r="AA2280" s="531">
        <f>ROUND(ROUND(ROUND(ROUND(ROUND(ROUND(ROUND(F2121*K2278,0)*N2275,0)*R2280,0)*V2275,0),0)*X2267,0)-Y2218,0)</f>
        <v>118</v>
      </c>
      <c r="AB2280" s="539"/>
      <c r="AC2280" s="504"/>
    </row>
    <row r="2281" spans="1:29" ht="16.7" customHeight="1" x14ac:dyDescent="0.15">
      <c r="A2281" s="520">
        <v>22</v>
      </c>
      <c r="B2281" s="520" t="s">
        <v>18699</v>
      </c>
      <c r="C2281" s="521" t="s">
        <v>18700</v>
      </c>
      <c r="D2281" s="542"/>
      <c r="E2281" s="534"/>
      <c r="F2281" s="534"/>
      <c r="H2281" s="541"/>
      <c r="I2281" s="757"/>
      <c r="J2281" s="525"/>
      <c r="K2281" s="758"/>
      <c r="L2281" s="966" t="s">
        <v>14906</v>
      </c>
      <c r="M2281" s="525" t="s">
        <v>1678</v>
      </c>
      <c r="N2281" s="529">
        <v>0.5</v>
      </c>
      <c r="O2281" s="759"/>
      <c r="P2281" s="760"/>
      <c r="Q2281" s="526"/>
      <c r="R2281" s="527"/>
      <c r="S2281" s="1051"/>
      <c r="T2281" s="1032"/>
      <c r="U2281" s="537"/>
      <c r="W2281" s="534"/>
      <c r="X2281" s="537"/>
      <c r="Y2281" s="534"/>
      <c r="Z2281" s="538"/>
      <c r="AA2281" s="531">
        <f>ROUND(ROUND(ROUND(ROUND(F2121*N2281,0)*V2275,0)*X2267,0)-Y2218,0)</f>
        <v>180</v>
      </c>
      <c r="AB2281" s="539"/>
      <c r="AC2281" s="504"/>
    </row>
    <row r="2282" spans="1:29" ht="16.7" customHeight="1" x14ac:dyDescent="0.15">
      <c r="A2282" s="520">
        <v>22</v>
      </c>
      <c r="B2282" s="520" t="s">
        <v>18701</v>
      </c>
      <c r="C2282" s="521" t="s">
        <v>18702</v>
      </c>
      <c r="D2282" s="542"/>
      <c r="E2282" s="534"/>
      <c r="F2282" s="534"/>
      <c r="H2282" s="541"/>
      <c r="J2282" s="537"/>
      <c r="K2282" s="742"/>
      <c r="L2282" s="1032"/>
      <c r="M2282" s="537"/>
      <c r="O2282" s="1048" t="s">
        <v>10414</v>
      </c>
      <c r="P2282" s="626" t="s">
        <v>16</v>
      </c>
      <c r="Q2282" s="526" t="s">
        <v>1678</v>
      </c>
      <c r="R2282" s="527">
        <v>0.7</v>
      </c>
      <c r="S2282" s="1051"/>
      <c r="T2282" s="1032"/>
      <c r="U2282" s="537"/>
      <c r="W2282" s="534"/>
      <c r="X2282" s="537"/>
      <c r="Y2282" s="534"/>
      <c r="Z2282" s="538"/>
      <c r="AA2282" s="531">
        <f>ROUND(ROUND(ROUND(ROUND(ROUND(F2121*N2281,0)*R2282,0)*V2275,0)*X2267,0)-Y2218,0)</f>
        <v>123</v>
      </c>
      <c r="AB2282" s="539"/>
      <c r="AC2282" s="504"/>
    </row>
    <row r="2283" spans="1:29" ht="16.7" customHeight="1" x14ac:dyDescent="0.15">
      <c r="A2283" s="520">
        <v>22</v>
      </c>
      <c r="B2283" s="520" t="s">
        <v>18703</v>
      </c>
      <c r="C2283" s="521" t="s">
        <v>18704</v>
      </c>
      <c r="D2283" s="542"/>
      <c r="E2283" s="534"/>
      <c r="F2283" s="534"/>
      <c r="H2283" s="541"/>
      <c r="I2283" s="763"/>
      <c r="J2283" s="544"/>
      <c r="K2283" s="579"/>
      <c r="L2283" s="1032"/>
      <c r="M2283" s="537"/>
      <c r="O2283" s="979"/>
      <c r="P2283" s="626" t="s">
        <v>3833</v>
      </c>
      <c r="Q2283" s="526" t="s">
        <v>1678</v>
      </c>
      <c r="R2283" s="527">
        <v>0.5</v>
      </c>
      <c r="S2283" s="1051"/>
      <c r="T2283" s="1032"/>
      <c r="U2283" s="537"/>
      <c r="W2283" s="534"/>
      <c r="X2283" s="537"/>
      <c r="Y2283" s="534"/>
      <c r="Z2283" s="538"/>
      <c r="AA2283" s="531">
        <f>ROUND(ROUND(ROUND(ROUND(ROUND(F2121*N2281,0)*R2283,0)*V2275,0)*X2267,0)-Y2218,0)</f>
        <v>84</v>
      </c>
      <c r="AB2283" s="539"/>
      <c r="AC2283" s="504"/>
    </row>
    <row r="2284" spans="1:29" ht="16.7" customHeight="1" x14ac:dyDescent="0.15">
      <c r="A2284" s="520">
        <v>22</v>
      </c>
      <c r="B2284" s="520" t="s">
        <v>18705</v>
      </c>
      <c r="C2284" s="521" t="s">
        <v>18706</v>
      </c>
      <c r="D2284" s="542"/>
      <c r="E2284" s="534"/>
      <c r="F2284" s="534"/>
      <c r="H2284" s="541"/>
      <c r="I2284" s="1049" t="s">
        <v>10418</v>
      </c>
      <c r="J2284" s="525" t="s">
        <v>1678</v>
      </c>
      <c r="K2284" s="718">
        <v>0.96499999999999997</v>
      </c>
      <c r="L2284" s="1032"/>
      <c r="M2284" s="537"/>
      <c r="O2284" s="759"/>
      <c r="P2284" s="760"/>
      <c r="Q2284" s="526"/>
      <c r="R2284" s="527"/>
      <c r="S2284" s="1051"/>
      <c r="T2284" s="1032"/>
      <c r="U2284" s="537"/>
      <c r="W2284" s="534"/>
      <c r="X2284" s="537"/>
      <c r="Y2284" s="534"/>
      <c r="Z2284" s="538"/>
      <c r="AA2284" s="531">
        <f>ROUND(ROUND(ROUND(ROUND(ROUND(ROUND(F2121*K2284,0)*N2281,0),0)*V2275,0)*X2267,0)-Y2218,0)</f>
        <v>173</v>
      </c>
      <c r="AB2284" s="539"/>
      <c r="AC2284" s="504"/>
    </row>
    <row r="2285" spans="1:29" ht="16.7" customHeight="1" x14ac:dyDescent="0.15">
      <c r="A2285" s="520">
        <v>22</v>
      </c>
      <c r="B2285" s="520" t="s">
        <v>18707</v>
      </c>
      <c r="C2285" s="521" t="s">
        <v>18708</v>
      </c>
      <c r="D2285" s="542"/>
      <c r="E2285" s="534"/>
      <c r="F2285" s="534"/>
      <c r="H2285" s="541"/>
      <c r="I2285" s="1047"/>
      <c r="J2285" s="537"/>
      <c r="L2285" s="1032"/>
      <c r="M2285" s="537"/>
      <c r="O2285" s="1048" t="s">
        <v>10414</v>
      </c>
      <c r="P2285" s="626" t="s">
        <v>16</v>
      </c>
      <c r="Q2285" s="526" t="s">
        <v>1678</v>
      </c>
      <c r="R2285" s="527">
        <v>0.7</v>
      </c>
      <c r="S2285" s="1051"/>
      <c r="T2285" s="1032"/>
      <c r="U2285" s="537"/>
      <c r="W2285" s="534"/>
      <c r="X2285" s="537"/>
      <c r="Y2285" s="534"/>
      <c r="Z2285" s="538"/>
      <c r="AA2285" s="531">
        <f>ROUND(ROUND(ROUND(ROUND(ROUND(ROUND(F2121*K2284,0)*N2281,0)*R2285,0)*V2275,0)*X2267,0)-Y2218,0)</f>
        <v>118</v>
      </c>
      <c r="AB2285" s="539"/>
      <c r="AC2285" s="504"/>
    </row>
    <row r="2286" spans="1:29" ht="16.7" customHeight="1" x14ac:dyDescent="0.15">
      <c r="A2286" s="520">
        <v>22</v>
      </c>
      <c r="B2286" s="520" t="s">
        <v>18709</v>
      </c>
      <c r="C2286" s="521" t="s">
        <v>18710</v>
      </c>
      <c r="D2286" s="542"/>
      <c r="E2286" s="534"/>
      <c r="F2286" s="534"/>
      <c r="H2286" s="541"/>
      <c r="I2286" s="1044"/>
      <c r="J2286" s="544"/>
      <c r="K2286" s="725"/>
      <c r="L2286" s="967"/>
      <c r="M2286" s="544"/>
      <c r="N2286" s="548"/>
      <c r="O2286" s="979"/>
      <c r="P2286" s="626" t="s">
        <v>3833</v>
      </c>
      <c r="Q2286" s="526" t="s">
        <v>1678</v>
      </c>
      <c r="R2286" s="527">
        <v>0.5</v>
      </c>
      <c r="S2286" s="1051"/>
      <c r="T2286" s="967"/>
      <c r="U2286" s="544"/>
      <c r="V2286" s="548"/>
      <c r="W2286" s="534"/>
      <c r="X2286" s="537"/>
      <c r="Y2286" s="534"/>
      <c r="Z2286" s="538"/>
      <c r="AA2286" s="531">
        <f>ROUND(ROUND(ROUND(ROUND(ROUND(ROUND(F2121*K2284,0)*N2281,0)*R2286,0)*V2275,0)*X2267,0)-Y2218,0)</f>
        <v>81</v>
      </c>
      <c r="AB2286" s="539"/>
      <c r="AC2286" s="504"/>
    </row>
    <row r="2287" spans="1:29" ht="16.7" customHeight="1" x14ac:dyDescent="0.15">
      <c r="A2287" s="520">
        <v>22</v>
      </c>
      <c r="B2287" s="520">
        <v>9053</v>
      </c>
      <c r="C2287" s="521" t="s">
        <v>18711</v>
      </c>
      <c r="D2287" s="542"/>
      <c r="E2287" s="534"/>
      <c r="F2287" s="534"/>
      <c r="H2287" s="541"/>
      <c r="I2287" s="757"/>
      <c r="J2287" s="525"/>
      <c r="K2287" s="758"/>
      <c r="L2287" s="1050" t="s">
        <v>14896</v>
      </c>
      <c r="M2287" s="525" t="s">
        <v>1678</v>
      </c>
      <c r="N2287" s="529">
        <v>0.7</v>
      </c>
      <c r="O2287" s="759"/>
      <c r="P2287" s="760"/>
      <c r="Q2287" s="526"/>
      <c r="R2287" s="527"/>
      <c r="S2287" s="1051"/>
      <c r="T2287" s="968" t="s">
        <v>12830</v>
      </c>
      <c r="U2287" s="525" t="s">
        <v>1678</v>
      </c>
      <c r="V2287" s="529">
        <v>0.7</v>
      </c>
      <c r="W2287" s="534"/>
      <c r="X2287" s="537"/>
      <c r="Y2287" s="534"/>
      <c r="Z2287" s="538"/>
      <c r="AA2287" s="531">
        <f>ROUND(ROUND(ROUND(ROUND(F2121*N2287,0)*V2287,0)*X2267,0)-Y2218,0)</f>
        <v>364</v>
      </c>
      <c r="AB2287" s="539"/>
      <c r="AC2287" s="504"/>
    </row>
    <row r="2288" spans="1:29" ht="16.7" customHeight="1" x14ac:dyDescent="0.15">
      <c r="A2288" s="520">
        <v>22</v>
      </c>
      <c r="B2288" s="520">
        <v>9054</v>
      </c>
      <c r="C2288" s="521" t="s">
        <v>18712</v>
      </c>
      <c r="D2288" s="542"/>
      <c r="E2288" s="534"/>
      <c r="F2288" s="534"/>
      <c r="H2288" s="541"/>
      <c r="J2288" s="537"/>
      <c r="K2288" s="742"/>
      <c r="L2288" s="1032"/>
      <c r="M2288" s="537"/>
      <c r="O2288" s="1048" t="s">
        <v>10414</v>
      </c>
      <c r="P2288" s="626" t="s">
        <v>16</v>
      </c>
      <c r="Q2288" s="526" t="s">
        <v>1678</v>
      </c>
      <c r="R2288" s="527">
        <v>0.7</v>
      </c>
      <c r="S2288" s="1051"/>
      <c r="T2288" s="1032"/>
      <c r="U2288" s="537"/>
      <c r="W2288" s="534"/>
      <c r="X2288" s="537"/>
      <c r="Y2288" s="534"/>
      <c r="Z2288" s="538"/>
      <c r="AA2288" s="531">
        <f>ROUND(ROUND(ROUND(ROUND(ROUND(F2121*N2287,0)*R2288,0)*V2287,0)*X2267,0)-Y2218,0)</f>
        <v>251</v>
      </c>
      <c r="AB2288" s="539"/>
      <c r="AC2288" s="504"/>
    </row>
    <row r="2289" spans="1:29" ht="16.7" customHeight="1" x14ac:dyDescent="0.15">
      <c r="A2289" s="520">
        <v>22</v>
      </c>
      <c r="B2289" s="520" t="s">
        <v>18713</v>
      </c>
      <c r="C2289" s="521" t="s">
        <v>18714</v>
      </c>
      <c r="D2289" s="542"/>
      <c r="E2289" s="534"/>
      <c r="F2289" s="534"/>
      <c r="H2289" s="541"/>
      <c r="I2289" s="763"/>
      <c r="J2289" s="544"/>
      <c r="K2289" s="579"/>
      <c r="L2289" s="1032"/>
      <c r="M2289" s="537"/>
      <c r="O2289" s="979"/>
      <c r="P2289" s="626" t="s">
        <v>3833</v>
      </c>
      <c r="Q2289" s="526" t="s">
        <v>1678</v>
      </c>
      <c r="R2289" s="527">
        <v>0.5</v>
      </c>
      <c r="S2289" s="1051"/>
      <c r="T2289" s="1032"/>
      <c r="U2289" s="537"/>
      <c r="W2289" s="534"/>
      <c r="X2289" s="537"/>
      <c r="Y2289" s="534"/>
      <c r="Z2289" s="538"/>
      <c r="AA2289" s="531">
        <f>ROUND(ROUND(ROUND(ROUND(ROUND(F2121*N2287,0)*R2289,0)*V2287,0)*X2267,0)-Y2218,0)</f>
        <v>176</v>
      </c>
      <c r="AB2289" s="539"/>
      <c r="AC2289" s="504"/>
    </row>
    <row r="2290" spans="1:29" ht="16.7" customHeight="1" x14ac:dyDescent="0.15">
      <c r="A2290" s="520">
        <v>22</v>
      </c>
      <c r="B2290" s="520">
        <v>9055</v>
      </c>
      <c r="C2290" s="521" t="s">
        <v>18715</v>
      </c>
      <c r="D2290" s="542"/>
      <c r="E2290" s="534"/>
      <c r="F2290" s="534"/>
      <c r="H2290" s="541"/>
      <c r="I2290" s="1049" t="s">
        <v>10418</v>
      </c>
      <c r="J2290" s="525" t="s">
        <v>1678</v>
      </c>
      <c r="K2290" s="718">
        <v>0.96499999999999997</v>
      </c>
      <c r="L2290" s="1032"/>
      <c r="M2290" s="537"/>
      <c r="O2290" s="759"/>
      <c r="P2290" s="760"/>
      <c r="Q2290" s="526"/>
      <c r="R2290" s="527"/>
      <c r="S2290" s="1051"/>
      <c r="T2290" s="1032"/>
      <c r="U2290" s="537"/>
      <c r="W2290" s="534"/>
      <c r="X2290" s="537"/>
      <c r="Y2290" s="534"/>
      <c r="Z2290" s="538"/>
      <c r="AA2290" s="531">
        <f>ROUND(ROUND(ROUND(ROUND(ROUND(ROUND(F2121*K2290,0)*N2287,0)*V2287,0),0)*X2267,0)-Y2218,0)</f>
        <v>351</v>
      </c>
      <c r="AB2290" s="539"/>
      <c r="AC2290" s="504"/>
    </row>
    <row r="2291" spans="1:29" ht="16.7" customHeight="1" x14ac:dyDescent="0.15">
      <c r="A2291" s="520">
        <v>22</v>
      </c>
      <c r="B2291" s="520">
        <v>9056</v>
      </c>
      <c r="C2291" s="521" t="s">
        <v>18716</v>
      </c>
      <c r="D2291" s="542"/>
      <c r="E2291" s="534"/>
      <c r="F2291" s="534"/>
      <c r="H2291" s="541"/>
      <c r="I2291" s="1047"/>
      <c r="J2291" s="537"/>
      <c r="L2291" s="1032"/>
      <c r="M2291" s="537"/>
      <c r="O2291" s="1048" t="s">
        <v>10414</v>
      </c>
      <c r="P2291" s="626" t="s">
        <v>16</v>
      </c>
      <c r="Q2291" s="526" t="s">
        <v>1678</v>
      </c>
      <c r="R2291" s="527">
        <v>0.7</v>
      </c>
      <c r="S2291" s="1051"/>
      <c r="T2291" s="1032"/>
      <c r="U2291" s="537"/>
      <c r="W2291" s="534"/>
      <c r="X2291" s="537"/>
      <c r="Y2291" s="534"/>
      <c r="Z2291" s="538"/>
      <c r="AA2291" s="531">
        <f>ROUND(ROUND(ROUND(ROUND(ROUND(ROUND(ROUND(F2121*K2290,0)*N2287,0)*R2291,0)*V2287,0),0)*X2267,0)-Y2218,0)</f>
        <v>242</v>
      </c>
      <c r="AB2291" s="539"/>
      <c r="AC2291" s="504"/>
    </row>
    <row r="2292" spans="1:29" ht="16.7" customHeight="1" x14ac:dyDescent="0.15">
      <c r="A2292" s="520">
        <v>22</v>
      </c>
      <c r="B2292" s="520" t="s">
        <v>18717</v>
      </c>
      <c r="C2292" s="521" t="s">
        <v>18718</v>
      </c>
      <c r="D2292" s="542"/>
      <c r="E2292" s="534"/>
      <c r="F2292" s="534"/>
      <c r="H2292" s="541"/>
      <c r="I2292" s="1044"/>
      <c r="J2292" s="544"/>
      <c r="K2292" s="725"/>
      <c r="L2292" s="967"/>
      <c r="M2292" s="544"/>
      <c r="N2292" s="548"/>
      <c r="O2292" s="979"/>
      <c r="P2292" s="626" t="s">
        <v>3833</v>
      </c>
      <c r="Q2292" s="526" t="s">
        <v>1678</v>
      </c>
      <c r="R2292" s="527">
        <v>0.5</v>
      </c>
      <c r="S2292" s="1051"/>
      <c r="T2292" s="1032"/>
      <c r="U2292" s="537"/>
      <c r="W2292" s="534"/>
      <c r="X2292" s="537"/>
      <c r="Y2292" s="534"/>
      <c r="Z2292" s="538"/>
      <c r="AA2292" s="531">
        <f>ROUND(ROUND(ROUND(ROUND(ROUND(ROUND(ROUND(F2121*K2290,0)*N2287,0)*R2292,0)*V2287,0),0)*X2267,0)-Y2218,0)</f>
        <v>169</v>
      </c>
      <c r="AB2292" s="539"/>
      <c r="AC2292" s="504"/>
    </row>
    <row r="2293" spans="1:29" ht="16.7" customHeight="1" x14ac:dyDescent="0.15">
      <c r="A2293" s="520">
        <v>22</v>
      </c>
      <c r="B2293" s="520" t="s">
        <v>18719</v>
      </c>
      <c r="C2293" s="521" t="s">
        <v>18720</v>
      </c>
      <c r="D2293" s="542"/>
      <c r="E2293" s="534"/>
      <c r="F2293" s="534"/>
      <c r="H2293" s="541"/>
      <c r="I2293" s="757"/>
      <c r="J2293" s="525"/>
      <c r="K2293" s="758"/>
      <c r="L2293" s="966" t="s">
        <v>14906</v>
      </c>
      <c r="M2293" s="525" t="s">
        <v>1678</v>
      </c>
      <c r="N2293" s="529">
        <v>0.5</v>
      </c>
      <c r="O2293" s="759"/>
      <c r="P2293" s="760"/>
      <c r="Q2293" s="526"/>
      <c r="R2293" s="527"/>
      <c r="S2293" s="1051"/>
      <c r="T2293" s="1032"/>
      <c r="U2293" s="537"/>
      <c r="W2293" s="534"/>
      <c r="X2293" s="537"/>
      <c r="Y2293" s="534"/>
      <c r="Z2293" s="538"/>
      <c r="AA2293" s="531">
        <f>ROUND(ROUND(ROUND(ROUND(F2121*N2293,0)*V2287,0)*X2267,0)-Y2218,0)</f>
        <v>257</v>
      </c>
      <c r="AB2293" s="539"/>
      <c r="AC2293" s="504"/>
    </row>
    <row r="2294" spans="1:29" ht="16.7" customHeight="1" x14ac:dyDescent="0.15">
      <c r="A2294" s="520">
        <v>22</v>
      </c>
      <c r="B2294" s="520" t="s">
        <v>18721</v>
      </c>
      <c r="C2294" s="521" t="s">
        <v>18722</v>
      </c>
      <c r="D2294" s="542"/>
      <c r="E2294" s="534"/>
      <c r="F2294" s="534"/>
      <c r="H2294" s="541"/>
      <c r="J2294" s="537"/>
      <c r="K2294" s="742"/>
      <c r="L2294" s="1032"/>
      <c r="M2294" s="537"/>
      <c r="O2294" s="1048" t="s">
        <v>10414</v>
      </c>
      <c r="P2294" s="626" t="s">
        <v>16</v>
      </c>
      <c r="Q2294" s="526" t="s">
        <v>1678</v>
      </c>
      <c r="R2294" s="527">
        <v>0.7</v>
      </c>
      <c r="S2294" s="1051"/>
      <c r="T2294" s="1032"/>
      <c r="U2294" s="537"/>
      <c r="W2294" s="534"/>
      <c r="X2294" s="537"/>
      <c r="Y2294" s="534"/>
      <c r="Z2294" s="538"/>
      <c r="AA2294" s="531">
        <f>ROUND(ROUND(ROUND(ROUND(ROUND(F2121*N2293,0)*R2294,0)*V2287,0)*X2267,0)-Y2218,0)</f>
        <v>176</v>
      </c>
      <c r="AB2294" s="539"/>
      <c r="AC2294" s="504"/>
    </row>
    <row r="2295" spans="1:29" ht="16.7" customHeight="1" x14ac:dyDescent="0.15">
      <c r="A2295" s="520">
        <v>22</v>
      </c>
      <c r="B2295" s="520" t="s">
        <v>18723</v>
      </c>
      <c r="C2295" s="521" t="s">
        <v>18724</v>
      </c>
      <c r="D2295" s="542"/>
      <c r="E2295" s="534"/>
      <c r="F2295" s="534"/>
      <c r="H2295" s="541"/>
      <c r="I2295" s="763"/>
      <c r="J2295" s="544"/>
      <c r="K2295" s="579"/>
      <c r="L2295" s="1032"/>
      <c r="M2295" s="537"/>
      <c r="O2295" s="979"/>
      <c r="P2295" s="626" t="s">
        <v>3833</v>
      </c>
      <c r="Q2295" s="526" t="s">
        <v>1678</v>
      </c>
      <c r="R2295" s="527">
        <v>0.5</v>
      </c>
      <c r="S2295" s="1051"/>
      <c r="T2295" s="1032"/>
      <c r="U2295" s="537"/>
      <c r="W2295" s="534"/>
      <c r="X2295" s="537"/>
      <c r="Y2295" s="534"/>
      <c r="Z2295" s="538"/>
      <c r="AA2295" s="531">
        <f>ROUND(ROUND(ROUND(ROUND(ROUND(F2121*N2293,0)*R2295,0)*V2287,0)*X2267,0)-Y2218,0)</f>
        <v>123</v>
      </c>
      <c r="AB2295" s="539"/>
      <c r="AC2295" s="504"/>
    </row>
    <row r="2296" spans="1:29" ht="16.7" customHeight="1" x14ac:dyDescent="0.15">
      <c r="A2296" s="520">
        <v>22</v>
      </c>
      <c r="B2296" s="520" t="s">
        <v>18725</v>
      </c>
      <c r="C2296" s="521" t="s">
        <v>18726</v>
      </c>
      <c r="D2296" s="542"/>
      <c r="E2296" s="534"/>
      <c r="F2296" s="534"/>
      <c r="H2296" s="541"/>
      <c r="I2296" s="1049" t="s">
        <v>10418</v>
      </c>
      <c r="J2296" s="525" t="s">
        <v>1678</v>
      </c>
      <c r="K2296" s="718">
        <v>0.96499999999999997</v>
      </c>
      <c r="L2296" s="1032"/>
      <c r="M2296" s="537"/>
      <c r="O2296" s="759"/>
      <c r="P2296" s="760"/>
      <c r="Q2296" s="526"/>
      <c r="R2296" s="527"/>
      <c r="S2296" s="1051"/>
      <c r="T2296" s="1032"/>
      <c r="U2296" s="537"/>
      <c r="W2296" s="534"/>
      <c r="X2296" s="537"/>
      <c r="Y2296" s="534"/>
      <c r="Z2296" s="538"/>
      <c r="AA2296" s="531">
        <f>ROUND(ROUND(ROUND(ROUND(ROUND(ROUND(F2121*K2296,0)*N2293,0),0)*V2287,0)*X2267,0)-Y2218,0)</f>
        <v>248</v>
      </c>
      <c r="AB2296" s="539"/>
      <c r="AC2296" s="504"/>
    </row>
    <row r="2297" spans="1:29" ht="16.7" customHeight="1" x14ac:dyDescent="0.15">
      <c r="A2297" s="520">
        <v>22</v>
      </c>
      <c r="B2297" s="520" t="s">
        <v>18727</v>
      </c>
      <c r="C2297" s="521" t="s">
        <v>18728</v>
      </c>
      <c r="D2297" s="542"/>
      <c r="E2297" s="534"/>
      <c r="F2297" s="534"/>
      <c r="H2297" s="541"/>
      <c r="I2297" s="1047"/>
      <c r="J2297" s="537"/>
      <c r="L2297" s="1032"/>
      <c r="M2297" s="537"/>
      <c r="O2297" s="1048" t="s">
        <v>10414</v>
      </c>
      <c r="P2297" s="626" t="s">
        <v>16</v>
      </c>
      <c r="Q2297" s="526" t="s">
        <v>1678</v>
      </c>
      <c r="R2297" s="527">
        <v>0.7</v>
      </c>
      <c r="S2297" s="1051"/>
      <c r="T2297" s="1032"/>
      <c r="U2297" s="537"/>
      <c r="W2297" s="534"/>
      <c r="X2297" s="537"/>
      <c r="Y2297" s="534"/>
      <c r="Z2297" s="538"/>
      <c r="AA2297" s="531">
        <f>ROUND(ROUND(ROUND(ROUND(ROUND(ROUND(F2121*K2296,0)*N2293,0)*R2297,0)*V2287,0)*X2267,0)-Y2218,0)</f>
        <v>169</v>
      </c>
      <c r="AB2297" s="539"/>
      <c r="AC2297" s="504"/>
    </row>
    <row r="2298" spans="1:29" ht="16.7" customHeight="1" x14ac:dyDescent="0.15">
      <c r="A2298" s="520">
        <v>22</v>
      </c>
      <c r="B2298" s="520" t="s">
        <v>18729</v>
      </c>
      <c r="C2298" s="521" t="s">
        <v>18730</v>
      </c>
      <c r="D2298" s="542"/>
      <c r="E2298" s="534"/>
      <c r="F2298" s="534"/>
      <c r="H2298" s="541"/>
      <c r="I2298" s="1044"/>
      <c r="J2298" s="544"/>
      <c r="K2298" s="725"/>
      <c r="L2298" s="967"/>
      <c r="M2298" s="544"/>
      <c r="N2298" s="548"/>
      <c r="O2298" s="979"/>
      <c r="P2298" s="626" t="s">
        <v>3833</v>
      </c>
      <c r="Q2298" s="526" t="s">
        <v>1678</v>
      </c>
      <c r="R2298" s="527">
        <v>0.5</v>
      </c>
      <c r="S2298" s="1052"/>
      <c r="T2298" s="967"/>
      <c r="U2298" s="544"/>
      <c r="V2298" s="548"/>
      <c r="W2298" s="534"/>
      <c r="X2298" s="537"/>
      <c r="Y2298" s="534"/>
      <c r="Z2298" s="538"/>
      <c r="AA2298" s="531">
        <f>ROUND(ROUND(ROUND(ROUND(ROUND(ROUND(F2121*K2296,0)*N2293,0)*R2298,0)*V2287,0)*X2267,0)-Y2218,0)</f>
        <v>118</v>
      </c>
      <c r="AB2298" s="539"/>
      <c r="AC2298" s="504"/>
    </row>
    <row r="2299" spans="1:29" ht="16.7" customHeight="1" x14ac:dyDescent="0.15">
      <c r="A2299" s="520">
        <v>22</v>
      </c>
      <c r="B2299" s="520" t="s">
        <v>18731</v>
      </c>
      <c r="C2299" s="521" t="s">
        <v>18732</v>
      </c>
      <c r="D2299" s="542"/>
      <c r="E2299" s="534"/>
      <c r="F2299" s="534"/>
      <c r="H2299" s="541"/>
      <c r="I2299" s="757"/>
      <c r="J2299" s="525"/>
      <c r="K2299" s="758"/>
      <c r="L2299" s="966" t="s">
        <v>14896</v>
      </c>
      <c r="M2299" s="525" t="s">
        <v>1678</v>
      </c>
      <c r="N2299" s="529">
        <v>0.7</v>
      </c>
      <c r="O2299" s="759"/>
      <c r="P2299" s="760"/>
      <c r="Q2299" s="526"/>
      <c r="R2299" s="527"/>
      <c r="S2299" s="1054" t="s">
        <v>14959</v>
      </c>
      <c r="T2299" s="968" t="s">
        <v>12840</v>
      </c>
      <c r="U2299" s="525" t="s">
        <v>1678</v>
      </c>
      <c r="V2299" s="529">
        <v>0.7</v>
      </c>
      <c r="W2299" s="534"/>
      <c r="X2299" s="537"/>
      <c r="Y2299" s="534"/>
      <c r="Z2299" s="538"/>
      <c r="AA2299" s="531">
        <f>ROUND(ROUND(ROUND(ROUND(F2121*N2299,0)*V2299,0)*X2267,0)-Y2218,0)</f>
        <v>364</v>
      </c>
      <c r="AB2299" s="539"/>
      <c r="AC2299" s="504"/>
    </row>
    <row r="2300" spans="1:29" ht="16.7" customHeight="1" x14ac:dyDescent="0.15">
      <c r="A2300" s="520">
        <v>22</v>
      </c>
      <c r="B2300" s="520" t="s">
        <v>18733</v>
      </c>
      <c r="C2300" s="521" t="s">
        <v>18734</v>
      </c>
      <c r="D2300" s="542"/>
      <c r="E2300" s="534"/>
      <c r="F2300" s="534"/>
      <c r="H2300" s="541"/>
      <c r="J2300" s="537"/>
      <c r="K2300" s="742"/>
      <c r="L2300" s="1032"/>
      <c r="M2300" s="537"/>
      <c r="O2300" s="1048" t="s">
        <v>10414</v>
      </c>
      <c r="P2300" s="626" t="s">
        <v>16</v>
      </c>
      <c r="Q2300" s="526" t="s">
        <v>1678</v>
      </c>
      <c r="R2300" s="527">
        <v>0.7</v>
      </c>
      <c r="S2300" s="1055"/>
      <c r="T2300" s="1032"/>
      <c r="U2300" s="537"/>
      <c r="W2300" s="534"/>
      <c r="X2300" s="537"/>
      <c r="Y2300" s="534"/>
      <c r="Z2300" s="538"/>
      <c r="AA2300" s="531">
        <f>ROUND(ROUND(ROUND(ROUND(ROUND(F2121*N2299,0)*R2300,0)*V2299,0)*X2267,0)-Y2218,0)</f>
        <v>251</v>
      </c>
      <c r="AB2300" s="539"/>
      <c r="AC2300" s="504"/>
    </row>
    <row r="2301" spans="1:29" ht="16.7" customHeight="1" x14ac:dyDescent="0.15">
      <c r="A2301" s="520">
        <v>22</v>
      </c>
      <c r="B2301" s="520" t="s">
        <v>18735</v>
      </c>
      <c r="C2301" s="521" t="s">
        <v>18736</v>
      </c>
      <c r="D2301" s="542"/>
      <c r="E2301" s="534"/>
      <c r="F2301" s="534"/>
      <c r="H2301" s="541"/>
      <c r="I2301" s="763"/>
      <c r="J2301" s="544"/>
      <c r="K2301" s="579"/>
      <c r="L2301" s="1032"/>
      <c r="M2301" s="537"/>
      <c r="O2301" s="979"/>
      <c r="P2301" s="626" t="s">
        <v>3833</v>
      </c>
      <c r="Q2301" s="526" t="s">
        <v>1678</v>
      </c>
      <c r="R2301" s="527">
        <v>0.5</v>
      </c>
      <c r="S2301" s="1055"/>
      <c r="T2301" s="1032"/>
      <c r="U2301" s="537"/>
      <c r="W2301" s="534"/>
      <c r="X2301" s="537"/>
      <c r="Y2301" s="534"/>
      <c r="Z2301" s="538"/>
      <c r="AA2301" s="531">
        <f>ROUND(ROUND(ROUND(ROUND(ROUND(F2121*N2299,0)*R2301,0)*V2299,0)*X2267,0)-Y2218,0)</f>
        <v>176</v>
      </c>
      <c r="AB2301" s="539"/>
      <c r="AC2301" s="504"/>
    </row>
    <row r="2302" spans="1:29" ht="16.7" customHeight="1" x14ac:dyDescent="0.15">
      <c r="A2302" s="520">
        <v>22</v>
      </c>
      <c r="B2302" s="520" t="s">
        <v>18737</v>
      </c>
      <c r="C2302" s="521" t="s">
        <v>18738</v>
      </c>
      <c r="D2302" s="542"/>
      <c r="E2302" s="534"/>
      <c r="F2302" s="534"/>
      <c r="H2302" s="541"/>
      <c r="I2302" s="1049" t="s">
        <v>10418</v>
      </c>
      <c r="J2302" s="525" t="s">
        <v>1678</v>
      </c>
      <c r="K2302" s="718">
        <v>0.96499999999999997</v>
      </c>
      <c r="L2302" s="1032"/>
      <c r="M2302" s="537"/>
      <c r="O2302" s="759"/>
      <c r="P2302" s="760"/>
      <c r="Q2302" s="526"/>
      <c r="R2302" s="527"/>
      <c r="S2302" s="1055"/>
      <c r="T2302" s="1032"/>
      <c r="U2302" s="537"/>
      <c r="W2302" s="534"/>
      <c r="X2302" s="537"/>
      <c r="Y2302" s="534"/>
      <c r="Z2302" s="538"/>
      <c r="AA2302" s="531">
        <f>ROUND(ROUND(ROUND(ROUND(ROUND(ROUND(F2121*K2302,0)*N2299,0)*V2299,0),0)*X2267,0)-Y2218,0)</f>
        <v>351</v>
      </c>
      <c r="AB2302" s="539"/>
      <c r="AC2302" s="504"/>
    </row>
    <row r="2303" spans="1:29" ht="16.7" customHeight="1" x14ac:dyDescent="0.15">
      <c r="A2303" s="520">
        <v>22</v>
      </c>
      <c r="B2303" s="520" t="s">
        <v>18739</v>
      </c>
      <c r="C2303" s="521" t="s">
        <v>18740</v>
      </c>
      <c r="D2303" s="542"/>
      <c r="E2303" s="534"/>
      <c r="F2303" s="534"/>
      <c r="H2303" s="541"/>
      <c r="I2303" s="1047"/>
      <c r="J2303" s="537"/>
      <c r="L2303" s="1032"/>
      <c r="M2303" s="537"/>
      <c r="O2303" s="1048" t="s">
        <v>10414</v>
      </c>
      <c r="P2303" s="626" t="s">
        <v>16</v>
      </c>
      <c r="Q2303" s="526" t="s">
        <v>1678</v>
      </c>
      <c r="R2303" s="527">
        <v>0.7</v>
      </c>
      <c r="S2303" s="1055"/>
      <c r="T2303" s="1032"/>
      <c r="U2303" s="537"/>
      <c r="W2303" s="534"/>
      <c r="X2303" s="537"/>
      <c r="Y2303" s="534"/>
      <c r="Z2303" s="538"/>
      <c r="AA2303" s="531">
        <f>ROUND(ROUND(ROUND(ROUND(ROUND(ROUND(ROUND(F2121*K2302,0)*N2299,0)*R2303,0)*V2299,0),0)*X2267,0)-Y2218,0)</f>
        <v>242</v>
      </c>
      <c r="AB2303" s="539"/>
      <c r="AC2303" s="504"/>
    </row>
    <row r="2304" spans="1:29" ht="16.7" customHeight="1" x14ac:dyDescent="0.15">
      <c r="A2304" s="520">
        <v>22</v>
      </c>
      <c r="B2304" s="520" t="s">
        <v>18741</v>
      </c>
      <c r="C2304" s="521" t="s">
        <v>18742</v>
      </c>
      <c r="D2304" s="542"/>
      <c r="E2304" s="534"/>
      <c r="F2304" s="534"/>
      <c r="H2304" s="541"/>
      <c r="I2304" s="1044"/>
      <c r="J2304" s="544"/>
      <c r="K2304" s="725"/>
      <c r="L2304" s="967"/>
      <c r="M2304" s="544"/>
      <c r="N2304" s="548"/>
      <c r="O2304" s="979"/>
      <c r="P2304" s="626" t="s">
        <v>3833</v>
      </c>
      <c r="Q2304" s="526" t="s">
        <v>1678</v>
      </c>
      <c r="R2304" s="527">
        <v>0.5</v>
      </c>
      <c r="S2304" s="1055"/>
      <c r="T2304" s="1032"/>
      <c r="U2304" s="537"/>
      <c r="W2304" s="534"/>
      <c r="X2304" s="537"/>
      <c r="Y2304" s="534"/>
      <c r="Z2304" s="538"/>
      <c r="AA2304" s="531">
        <f>ROUND(ROUND(ROUND(ROUND(ROUND(ROUND(ROUND(F2121*K2302,0)*N2299,0)*R2304,0)*V2299,0),0)*X2267,0)-Y2218,0)</f>
        <v>169</v>
      </c>
      <c r="AB2304" s="539"/>
      <c r="AC2304" s="504"/>
    </row>
    <row r="2305" spans="1:29" ht="16.7" customHeight="1" x14ac:dyDescent="0.15">
      <c r="A2305" s="520">
        <v>22</v>
      </c>
      <c r="B2305" s="520" t="s">
        <v>18743</v>
      </c>
      <c r="C2305" s="521" t="s">
        <v>18744</v>
      </c>
      <c r="D2305" s="542"/>
      <c r="E2305" s="534"/>
      <c r="F2305" s="534"/>
      <c r="H2305" s="541"/>
      <c r="I2305" s="757"/>
      <c r="J2305" s="525"/>
      <c r="K2305" s="758"/>
      <c r="L2305" s="966" t="s">
        <v>14906</v>
      </c>
      <c r="M2305" s="525" t="s">
        <v>1678</v>
      </c>
      <c r="N2305" s="529">
        <v>0.5</v>
      </c>
      <c r="O2305" s="759"/>
      <c r="P2305" s="760"/>
      <c r="Q2305" s="526"/>
      <c r="R2305" s="527"/>
      <c r="S2305" s="1055"/>
      <c r="T2305" s="1032"/>
      <c r="U2305" s="537"/>
      <c r="W2305" s="534"/>
      <c r="X2305" s="537"/>
      <c r="Y2305" s="534"/>
      <c r="Z2305" s="538"/>
      <c r="AA2305" s="531">
        <f>ROUND(ROUND(ROUND(ROUND(F2121*N2305,0)*V2299,0)*X2267,0)-Y2218,0)</f>
        <v>257</v>
      </c>
      <c r="AB2305" s="539"/>
      <c r="AC2305" s="504"/>
    </row>
    <row r="2306" spans="1:29" ht="16.7" customHeight="1" x14ac:dyDescent="0.15">
      <c r="A2306" s="520">
        <v>22</v>
      </c>
      <c r="B2306" s="520" t="s">
        <v>18745</v>
      </c>
      <c r="C2306" s="521" t="s">
        <v>18746</v>
      </c>
      <c r="D2306" s="542"/>
      <c r="E2306" s="534"/>
      <c r="F2306" s="534"/>
      <c r="H2306" s="541"/>
      <c r="J2306" s="537"/>
      <c r="K2306" s="742"/>
      <c r="L2306" s="1032"/>
      <c r="M2306" s="537"/>
      <c r="O2306" s="1048" t="s">
        <v>10414</v>
      </c>
      <c r="P2306" s="626" t="s">
        <v>16</v>
      </c>
      <c r="Q2306" s="526" t="s">
        <v>1678</v>
      </c>
      <c r="R2306" s="527">
        <v>0.7</v>
      </c>
      <c r="S2306" s="1055"/>
      <c r="T2306" s="1032"/>
      <c r="U2306" s="537"/>
      <c r="W2306" s="534"/>
      <c r="X2306" s="537"/>
      <c r="Y2306" s="534"/>
      <c r="Z2306" s="538"/>
      <c r="AA2306" s="531">
        <f>ROUND(ROUND(ROUND(ROUND(ROUND(F2121*N2305,0)*R2306,0)*V2299,0)*X2267,0)-Y2218,0)</f>
        <v>176</v>
      </c>
      <c r="AB2306" s="539"/>
      <c r="AC2306" s="504"/>
    </row>
    <row r="2307" spans="1:29" ht="16.7" customHeight="1" x14ac:dyDescent="0.15">
      <c r="A2307" s="520">
        <v>22</v>
      </c>
      <c r="B2307" s="520" t="s">
        <v>18747</v>
      </c>
      <c r="C2307" s="521" t="s">
        <v>18748</v>
      </c>
      <c r="D2307" s="542"/>
      <c r="E2307" s="534"/>
      <c r="F2307" s="534"/>
      <c r="H2307" s="541"/>
      <c r="I2307" s="763"/>
      <c r="J2307" s="544"/>
      <c r="K2307" s="579"/>
      <c r="L2307" s="1032"/>
      <c r="M2307" s="537"/>
      <c r="O2307" s="979"/>
      <c r="P2307" s="626" t="s">
        <v>3833</v>
      </c>
      <c r="Q2307" s="526" t="s">
        <v>1678</v>
      </c>
      <c r="R2307" s="527">
        <v>0.5</v>
      </c>
      <c r="S2307" s="1055"/>
      <c r="T2307" s="1032"/>
      <c r="U2307" s="537"/>
      <c r="W2307" s="534"/>
      <c r="X2307" s="537"/>
      <c r="Y2307" s="534"/>
      <c r="Z2307" s="538"/>
      <c r="AA2307" s="531">
        <f>ROUND(ROUND(ROUND(ROUND(ROUND(F2121*N2305,0)*R2307,0)*V2299,0)*X2267,0)-Y2218,0)</f>
        <v>123</v>
      </c>
      <c r="AB2307" s="539"/>
      <c r="AC2307" s="504"/>
    </row>
    <row r="2308" spans="1:29" ht="16.7" customHeight="1" x14ac:dyDescent="0.15">
      <c r="A2308" s="520">
        <v>22</v>
      </c>
      <c r="B2308" s="520" t="s">
        <v>18749</v>
      </c>
      <c r="C2308" s="521" t="s">
        <v>18750</v>
      </c>
      <c r="D2308" s="542"/>
      <c r="E2308" s="534"/>
      <c r="F2308" s="534"/>
      <c r="H2308" s="541"/>
      <c r="I2308" s="1049" t="s">
        <v>10418</v>
      </c>
      <c r="J2308" s="525" t="s">
        <v>1678</v>
      </c>
      <c r="K2308" s="718">
        <v>0.96499999999999997</v>
      </c>
      <c r="L2308" s="1032"/>
      <c r="M2308" s="537"/>
      <c r="O2308" s="759"/>
      <c r="P2308" s="760"/>
      <c r="Q2308" s="526"/>
      <c r="R2308" s="527"/>
      <c r="S2308" s="1055"/>
      <c r="T2308" s="1032"/>
      <c r="U2308" s="537"/>
      <c r="W2308" s="534"/>
      <c r="X2308" s="537"/>
      <c r="Y2308" s="534"/>
      <c r="Z2308" s="538"/>
      <c r="AA2308" s="531">
        <f>ROUND(ROUND(ROUND(ROUND(ROUND(ROUND(F2121*K2308,0)*N2305,0),0)*V2299,0)*X2267,0)-Y2218,0)</f>
        <v>248</v>
      </c>
      <c r="AB2308" s="539"/>
      <c r="AC2308" s="504"/>
    </row>
    <row r="2309" spans="1:29" ht="16.7" customHeight="1" x14ac:dyDescent="0.15">
      <c r="A2309" s="520">
        <v>22</v>
      </c>
      <c r="B2309" s="520" t="s">
        <v>18751</v>
      </c>
      <c r="C2309" s="521" t="s">
        <v>18752</v>
      </c>
      <c r="D2309" s="542"/>
      <c r="E2309" s="534"/>
      <c r="F2309" s="534"/>
      <c r="H2309" s="541"/>
      <c r="I2309" s="1047"/>
      <c r="J2309" s="537"/>
      <c r="L2309" s="1032"/>
      <c r="M2309" s="537"/>
      <c r="O2309" s="1048" t="s">
        <v>10414</v>
      </c>
      <c r="P2309" s="626" t="s">
        <v>16</v>
      </c>
      <c r="Q2309" s="526" t="s">
        <v>1678</v>
      </c>
      <c r="R2309" s="527">
        <v>0.7</v>
      </c>
      <c r="S2309" s="1055"/>
      <c r="T2309" s="1032"/>
      <c r="U2309" s="537"/>
      <c r="W2309" s="534"/>
      <c r="X2309" s="537"/>
      <c r="Y2309" s="534"/>
      <c r="Z2309" s="538"/>
      <c r="AA2309" s="531">
        <f>ROUND(ROUND(ROUND(ROUND(ROUND(ROUND(F2121*K2308,0)*N2305,0)*R2309,0)*V2299,0)*X2267,0)-Y2218,0)</f>
        <v>169</v>
      </c>
      <c r="AB2309" s="539"/>
      <c r="AC2309" s="504"/>
    </row>
    <row r="2310" spans="1:29" ht="16.7" customHeight="1" x14ac:dyDescent="0.15">
      <c r="A2310" s="520">
        <v>22</v>
      </c>
      <c r="B2310" s="520" t="s">
        <v>18753</v>
      </c>
      <c r="C2310" s="521" t="s">
        <v>18754</v>
      </c>
      <c r="D2310" s="557"/>
      <c r="E2310" s="550"/>
      <c r="F2310" s="550"/>
      <c r="G2310" s="650"/>
      <c r="H2310" s="558"/>
      <c r="I2310" s="1044"/>
      <c r="J2310" s="544"/>
      <c r="K2310" s="725"/>
      <c r="L2310" s="967"/>
      <c r="M2310" s="544"/>
      <c r="N2310" s="548"/>
      <c r="O2310" s="979"/>
      <c r="P2310" s="626" t="s">
        <v>3833</v>
      </c>
      <c r="Q2310" s="526" t="s">
        <v>1678</v>
      </c>
      <c r="R2310" s="527">
        <v>0.5</v>
      </c>
      <c r="S2310" s="1052"/>
      <c r="T2310" s="967"/>
      <c r="U2310" s="544"/>
      <c r="V2310" s="548"/>
      <c r="W2310" s="550"/>
      <c r="X2310" s="544"/>
      <c r="Y2310" s="550"/>
      <c r="Z2310" s="553"/>
      <c r="AA2310" s="531">
        <f>ROUND(ROUND(ROUND(ROUND(ROUND(ROUND(F2121*K2308,0)*N2305,0)*R2310,0)*V2299,0)*X2267,0)-Y2218,0)</f>
        <v>118</v>
      </c>
      <c r="AB2310" s="559"/>
      <c r="AC2310" s="504"/>
    </row>
    <row r="2311" spans="1:29" ht="16.7" customHeight="1" x14ac:dyDescent="0.15">
      <c r="A2311" s="520">
        <v>22</v>
      </c>
      <c r="B2311" s="520">
        <v>9771</v>
      </c>
      <c r="C2311" s="521" t="s">
        <v>18755</v>
      </c>
      <c r="D2311" s="560"/>
      <c r="E2311" s="522"/>
      <c r="F2311" s="936" t="s">
        <v>10567</v>
      </c>
      <c r="G2311" s="947"/>
      <c r="H2311" s="941"/>
      <c r="I2311" s="757"/>
      <c r="J2311" s="525"/>
      <c r="K2311" s="758"/>
      <c r="L2311" s="1050" t="s">
        <v>14896</v>
      </c>
      <c r="M2311" s="525" t="s">
        <v>1678</v>
      </c>
      <c r="N2311" s="529">
        <v>0.7</v>
      </c>
      <c r="O2311" s="759"/>
      <c r="P2311" s="760"/>
      <c r="Q2311" s="526"/>
      <c r="R2311" s="527"/>
      <c r="S2311" s="761"/>
      <c r="T2311" s="757"/>
      <c r="U2311" s="525"/>
      <c r="V2311" s="529"/>
      <c r="W2311" s="522"/>
      <c r="X2311" s="525"/>
      <c r="Y2311" s="522"/>
      <c r="Z2311" s="530"/>
      <c r="AA2311" s="531">
        <f>ROUND(F2313*N2311,0)</f>
        <v>379</v>
      </c>
      <c r="AB2311" s="532"/>
      <c r="AC2311" s="504"/>
    </row>
    <row r="2312" spans="1:29" ht="16.7" customHeight="1" x14ac:dyDescent="0.15">
      <c r="A2312" s="520">
        <v>22</v>
      </c>
      <c r="B2312" s="520">
        <v>9772</v>
      </c>
      <c r="C2312" s="521" t="s">
        <v>18756</v>
      </c>
      <c r="D2312" s="542"/>
      <c r="E2312" s="534"/>
      <c r="F2312" s="937"/>
      <c r="G2312" s="948"/>
      <c r="H2312" s="942"/>
      <c r="J2312" s="537"/>
      <c r="K2312" s="742"/>
      <c r="L2312" s="1032"/>
      <c r="M2312" s="537"/>
      <c r="O2312" s="1048" t="s">
        <v>10414</v>
      </c>
      <c r="P2312" s="626" t="s">
        <v>16</v>
      </c>
      <c r="Q2312" s="526" t="s">
        <v>1678</v>
      </c>
      <c r="R2312" s="527">
        <v>0.7</v>
      </c>
      <c r="S2312" s="762"/>
      <c r="U2312" s="537"/>
      <c r="W2312" s="534"/>
      <c r="X2312" s="537"/>
      <c r="Y2312" s="534"/>
      <c r="Z2312" s="538"/>
      <c r="AA2312" s="531">
        <f>ROUND(ROUND(F2313*N2311,0)*R2312,0)</f>
        <v>265</v>
      </c>
      <c r="AB2312" s="539"/>
      <c r="AC2312" s="504"/>
    </row>
    <row r="2313" spans="1:29" ht="16.7" customHeight="1" x14ac:dyDescent="0.15">
      <c r="A2313" s="520">
        <v>22</v>
      </c>
      <c r="B2313" s="520" t="s">
        <v>18757</v>
      </c>
      <c r="C2313" s="521" t="s">
        <v>18758</v>
      </c>
      <c r="D2313" s="542"/>
      <c r="E2313" s="534"/>
      <c r="F2313" s="1034">
        <f>'6生活介護(基本)'!F1161</f>
        <v>541</v>
      </c>
      <c r="G2313" s="1035"/>
      <c r="H2313" s="541" t="s">
        <v>9</v>
      </c>
      <c r="I2313" s="763"/>
      <c r="J2313" s="544"/>
      <c r="K2313" s="579"/>
      <c r="L2313" s="1032"/>
      <c r="M2313" s="537"/>
      <c r="O2313" s="979"/>
      <c r="P2313" s="626" t="s">
        <v>3833</v>
      </c>
      <c r="Q2313" s="526" t="s">
        <v>1678</v>
      </c>
      <c r="R2313" s="527">
        <v>0.5</v>
      </c>
      <c r="S2313" s="762"/>
      <c r="U2313" s="537"/>
      <c r="W2313" s="534"/>
      <c r="X2313" s="537"/>
      <c r="Y2313" s="534"/>
      <c r="Z2313" s="538"/>
      <c r="AA2313" s="531">
        <f>ROUND(ROUND(F2313*N2311,0)*R2313,0)</f>
        <v>190</v>
      </c>
      <c r="AB2313" s="539"/>
      <c r="AC2313" s="504"/>
    </row>
    <row r="2314" spans="1:29" ht="16.7" customHeight="1" x14ac:dyDescent="0.15">
      <c r="A2314" s="520">
        <v>22</v>
      </c>
      <c r="B2314" s="520">
        <v>9773</v>
      </c>
      <c r="C2314" s="521" t="s">
        <v>18759</v>
      </c>
      <c r="D2314" s="542"/>
      <c r="E2314" s="534"/>
      <c r="F2314" s="534"/>
      <c r="H2314" s="541"/>
      <c r="I2314" s="1049" t="s">
        <v>10418</v>
      </c>
      <c r="J2314" s="525" t="s">
        <v>1678</v>
      </c>
      <c r="K2314" s="718">
        <v>0.96499999999999997</v>
      </c>
      <c r="L2314" s="1032"/>
      <c r="M2314" s="537"/>
      <c r="O2314" s="759"/>
      <c r="P2314" s="760"/>
      <c r="Q2314" s="526"/>
      <c r="R2314" s="527"/>
      <c r="S2314" s="762"/>
      <c r="U2314" s="537"/>
      <c r="W2314" s="534"/>
      <c r="X2314" s="537"/>
      <c r="Y2314" s="534"/>
      <c r="Z2314" s="538"/>
      <c r="AA2314" s="531">
        <f>ROUND(ROUND(ROUND(F2313*K2314,0)*N2311,0),0)</f>
        <v>365</v>
      </c>
      <c r="AB2314" s="539"/>
      <c r="AC2314" s="504"/>
    </row>
    <row r="2315" spans="1:29" ht="16.7" customHeight="1" x14ac:dyDescent="0.15">
      <c r="A2315" s="520">
        <v>22</v>
      </c>
      <c r="B2315" s="520">
        <v>9774</v>
      </c>
      <c r="C2315" s="521" t="s">
        <v>18760</v>
      </c>
      <c r="D2315" s="542"/>
      <c r="E2315" s="534"/>
      <c r="F2315" s="534"/>
      <c r="H2315" s="541"/>
      <c r="I2315" s="1047"/>
      <c r="J2315" s="537"/>
      <c r="L2315" s="1032"/>
      <c r="M2315" s="537"/>
      <c r="O2315" s="1048" t="s">
        <v>10414</v>
      </c>
      <c r="P2315" s="626" t="s">
        <v>16</v>
      </c>
      <c r="Q2315" s="526" t="s">
        <v>1678</v>
      </c>
      <c r="R2315" s="527">
        <v>0.7</v>
      </c>
      <c r="S2315" s="762"/>
      <c r="U2315" s="537"/>
      <c r="W2315" s="534"/>
      <c r="X2315" s="537"/>
      <c r="Y2315" s="534"/>
      <c r="Z2315" s="538"/>
      <c r="AA2315" s="531">
        <f>ROUND(ROUND(ROUND(F2313*K2314,0)*N2311,0)*R2315,0)</f>
        <v>256</v>
      </c>
      <c r="AB2315" s="539"/>
      <c r="AC2315" s="504"/>
    </row>
    <row r="2316" spans="1:29" ht="16.7" customHeight="1" x14ac:dyDescent="0.15">
      <c r="A2316" s="520">
        <v>22</v>
      </c>
      <c r="B2316" s="520" t="s">
        <v>18761</v>
      </c>
      <c r="C2316" s="521" t="s">
        <v>18762</v>
      </c>
      <c r="D2316" s="542"/>
      <c r="E2316" s="534"/>
      <c r="F2316" s="534"/>
      <c r="H2316" s="541"/>
      <c r="I2316" s="1044"/>
      <c r="J2316" s="544"/>
      <c r="K2316" s="725"/>
      <c r="L2316" s="967"/>
      <c r="M2316" s="544"/>
      <c r="N2316" s="548"/>
      <c r="O2316" s="979"/>
      <c r="P2316" s="626" t="s">
        <v>3833</v>
      </c>
      <c r="Q2316" s="526" t="s">
        <v>1678</v>
      </c>
      <c r="R2316" s="527">
        <v>0.5</v>
      </c>
      <c r="S2316" s="762"/>
      <c r="U2316" s="537"/>
      <c r="W2316" s="534"/>
      <c r="X2316" s="537"/>
      <c r="Y2316" s="534"/>
      <c r="Z2316" s="538"/>
      <c r="AA2316" s="531">
        <f>ROUND(ROUND(ROUND(F2313*K2314,0)*N2311,0)*R2316,0)</f>
        <v>183</v>
      </c>
      <c r="AB2316" s="539"/>
      <c r="AC2316" s="504"/>
    </row>
    <row r="2317" spans="1:29" ht="16.7" customHeight="1" x14ac:dyDescent="0.15">
      <c r="A2317" s="520">
        <v>22</v>
      </c>
      <c r="B2317" s="520" t="s">
        <v>18763</v>
      </c>
      <c r="C2317" s="521" t="s">
        <v>18764</v>
      </c>
      <c r="D2317" s="542"/>
      <c r="E2317" s="534"/>
      <c r="F2317" s="534"/>
      <c r="H2317" s="541"/>
      <c r="I2317" s="757"/>
      <c r="J2317" s="525"/>
      <c r="K2317" s="758"/>
      <c r="L2317" s="966" t="s">
        <v>14906</v>
      </c>
      <c r="M2317" s="525" t="s">
        <v>1678</v>
      </c>
      <c r="N2317" s="529">
        <v>0.5</v>
      </c>
      <c r="O2317" s="759"/>
      <c r="P2317" s="760"/>
      <c r="Q2317" s="526"/>
      <c r="R2317" s="527"/>
      <c r="S2317" s="762"/>
      <c r="U2317" s="537"/>
      <c r="W2317" s="534"/>
      <c r="X2317" s="537"/>
      <c r="Y2317" s="534"/>
      <c r="Z2317" s="538"/>
      <c r="AA2317" s="531">
        <f>ROUND(F2313*N2317,0)</f>
        <v>271</v>
      </c>
      <c r="AB2317" s="539"/>
      <c r="AC2317" s="504"/>
    </row>
    <row r="2318" spans="1:29" ht="16.7" customHeight="1" x14ac:dyDescent="0.15">
      <c r="A2318" s="520">
        <v>22</v>
      </c>
      <c r="B2318" s="520" t="s">
        <v>18765</v>
      </c>
      <c r="C2318" s="521" t="s">
        <v>18766</v>
      </c>
      <c r="D2318" s="542"/>
      <c r="E2318" s="534"/>
      <c r="F2318" s="534"/>
      <c r="H2318" s="541"/>
      <c r="J2318" s="537"/>
      <c r="K2318" s="742"/>
      <c r="L2318" s="1032"/>
      <c r="M2318" s="537"/>
      <c r="O2318" s="1048" t="s">
        <v>10414</v>
      </c>
      <c r="P2318" s="626" t="s">
        <v>16</v>
      </c>
      <c r="Q2318" s="526" t="s">
        <v>1678</v>
      </c>
      <c r="R2318" s="527">
        <v>0.7</v>
      </c>
      <c r="S2318" s="762"/>
      <c r="U2318" s="537"/>
      <c r="W2318" s="534"/>
      <c r="X2318" s="537"/>
      <c r="Y2318" s="534"/>
      <c r="Z2318" s="538"/>
      <c r="AA2318" s="531">
        <f>ROUND(ROUND(F2313*N2317,0)*R2318,0)</f>
        <v>190</v>
      </c>
      <c r="AB2318" s="539"/>
      <c r="AC2318" s="504"/>
    </row>
    <row r="2319" spans="1:29" ht="16.7" customHeight="1" x14ac:dyDescent="0.15">
      <c r="A2319" s="520">
        <v>22</v>
      </c>
      <c r="B2319" s="520" t="s">
        <v>18767</v>
      </c>
      <c r="C2319" s="521" t="s">
        <v>18768</v>
      </c>
      <c r="D2319" s="542"/>
      <c r="E2319" s="534"/>
      <c r="F2319" s="534"/>
      <c r="H2319" s="541"/>
      <c r="I2319" s="763"/>
      <c r="J2319" s="544"/>
      <c r="K2319" s="579"/>
      <c r="L2319" s="1032"/>
      <c r="M2319" s="537"/>
      <c r="O2319" s="979"/>
      <c r="P2319" s="626" t="s">
        <v>3833</v>
      </c>
      <c r="Q2319" s="526" t="s">
        <v>1678</v>
      </c>
      <c r="R2319" s="527">
        <v>0.5</v>
      </c>
      <c r="S2319" s="762"/>
      <c r="U2319" s="537"/>
      <c r="W2319" s="534"/>
      <c r="X2319" s="537"/>
      <c r="Y2319" s="534"/>
      <c r="Z2319" s="538"/>
      <c r="AA2319" s="531">
        <f>ROUND(ROUND(F2313*N2317,0)*R2319,0)</f>
        <v>136</v>
      </c>
      <c r="AB2319" s="539"/>
      <c r="AC2319" s="504"/>
    </row>
    <row r="2320" spans="1:29" ht="16.7" customHeight="1" x14ac:dyDescent="0.15">
      <c r="A2320" s="520">
        <v>22</v>
      </c>
      <c r="B2320" s="520" t="s">
        <v>18769</v>
      </c>
      <c r="C2320" s="521" t="s">
        <v>18770</v>
      </c>
      <c r="D2320" s="542"/>
      <c r="E2320" s="534"/>
      <c r="F2320" s="534"/>
      <c r="H2320" s="541"/>
      <c r="I2320" s="1049" t="s">
        <v>10418</v>
      </c>
      <c r="J2320" s="525" t="s">
        <v>1678</v>
      </c>
      <c r="K2320" s="718">
        <v>0.96499999999999997</v>
      </c>
      <c r="L2320" s="1032"/>
      <c r="M2320" s="537"/>
      <c r="O2320" s="759"/>
      <c r="P2320" s="760"/>
      <c r="Q2320" s="526"/>
      <c r="R2320" s="527"/>
      <c r="S2320" s="762"/>
      <c r="U2320" s="537"/>
      <c r="W2320" s="534"/>
      <c r="X2320" s="537"/>
      <c r="Y2320" s="534"/>
      <c r="Z2320" s="538"/>
      <c r="AA2320" s="531">
        <f>ROUND(ROUND(ROUND(F2313*K2320,0)*N2317,0),0)</f>
        <v>261</v>
      </c>
      <c r="AB2320" s="539"/>
      <c r="AC2320" s="504"/>
    </row>
    <row r="2321" spans="1:29" ht="16.7" customHeight="1" x14ac:dyDescent="0.15">
      <c r="A2321" s="520">
        <v>22</v>
      </c>
      <c r="B2321" s="520" t="s">
        <v>18771</v>
      </c>
      <c r="C2321" s="521" t="s">
        <v>18772</v>
      </c>
      <c r="D2321" s="542"/>
      <c r="E2321" s="534"/>
      <c r="F2321" s="534"/>
      <c r="H2321" s="541"/>
      <c r="I2321" s="1047"/>
      <c r="J2321" s="537"/>
      <c r="L2321" s="1032"/>
      <c r="M2321" s="537"/>
      <c r="O2321" s="1048" t="s">
        <v>10414</v>
      </c>
      <c r="P2321" s="626" t="s">
        <v>16</v>
      </c>
      <c r="Q2321" s="526" t="s">
        <v>1678</v>
      </c>
      <c r="R2321" s="527">
        <v>0.7</v>
      </c>
      <c r="S2321" s="762"/>
      <c r="U2321" s="537"/>
      <c r="W2321" s="534"/>
      <c r="X2321" s="537"/>
      <c r="Y2321" s="534"/>
      <c r="Z2321" s="538"/>
      <c r="AA2321" s="531">
        <f>ROUND(ROUND(ROUND(F2313*K2320,0)*N2317,0)*R2321,0)</f>
        <v>183</v>
      </c>
      <c r="AB2321" s="539"/>
      <c r="AC2321" s="504"/>
    </row>
    <row r="2322" spans="1:29" ht="16.7" customHeight="1" x14ac:dyDescent="0.15">
      <c r="A2322" s="520">
        <v>22</v>
      </c>
      <c r="B2322" s="520" t="s">
        <v>18773</v>
      </c>
      <c r="C2322" s="521" t="s">
        <v>18774</v>
      </c>
      <c r="D2322" s="542"/>
      <c r="E2322" s="534"/>
      <c r="F2322" s="534"/>
      <c r="H2322" s="541"/>
      <c r="I2322" s="1044"/>
      <c r="J2322" s="544"/>
      <c r="K2322" s="725"/>
      <c r="L2322" s="967"/>
      <c r="M2322" s="544"/>
      <c r="N2322" s="548"/>
      <c r="O2322" s="979"/>
      <c r="P2322" s="626" t="s">
        <v>3833</v>
      </c>
      <c r="Q2322" s="526" t="s">
        <v>1678</v>
      </c>
      <c r="R2322" s="527">
        <v>0.5</v>
      </c>
      <c r="S2322" s="764"/>
      <c r="T2322" s="763"/>
      <c r="U2322" s="544"/>
      <c r="V2322" s="548"/>
      <c r="W2322" s="534"/>
      <c r="X2322" s="537"/>
      <c r="Y2322" s="534"/>
      <c r="Z2322" s="538"/>
      <c r="AA2322" s="531">
        <f>ROUND(ROUND(ROUND(F2313*K2320,0)*N2317,0)*R2322,0)</f>
        <v>131</v>
      </c>
      <c r="AB2322" s="539"/>
      <c r="AC2322" s="504"/>
    </row>
    <row r="2323" spans="1:29" ht="16.7" customHeight="1" x14ac:dyDescent="0.15">
      <c r="A2323" s="520">
        <v>22</v>
      </c>
      <c r="B2323" s="520">
        <v>9775</v>
      </c>
      <c r="C2323" s="521" t="s">
        <v>18775</v>
      </c>
      <c r="D2323" s="542"/>
      <c r="E2323" s="534"/>
      <c r="F2323" s="534"/>
      <c r="H2323" s="541"/>
      <c r="I2323" s="757"/>
      <c r="J2323" s="525"/>
      <c r="K2323" s="758"/>
      <c r="L2323" s="1050" t="s">
        <v>14896</v>
      </c>
      <c r="M2323" s="525" t="s">
        <v>1678</v>
      </c>
      <c r="N2323" s="529">
        <v>0.7</v>
      </c>
      <c r="O2323" s="759"/>
      <c r="P2323" s="760"/>
      <c r="Q2323" s="526"/>
      <c r="R2323" s="527"/>
      <c r="S2323" s="1054" t="s">
        <v>10423</v>
      </c>
      <c r="T2323" s="968" t="s">
        <v>12821</v>
      </c>
      <c r="U2323" s="525" t="s">
        <v>1678</v>
      </c>
      <c r="V2323" s="529">
        <v>0.5</v>
      </c>
      <c r="W2323" s="534"/>
      <c r="X2323" s="537"/>
      <c r="Y2323" s="534"/>
      <c r="Z2323" s="538"/>
      <c r="AA2323" s="531">
        <f>ROUND(ROUND(F2313*N2323,0)*V2323,0)</f>
        <v>190</v>
      </c>
      <c r="AB2323" s="539"/>
      <c r="AC2323" s="504"/>
    </row>
    <row r="2324" spans="1:29" ht="16.7" customHeight="1" x14ac:dyDescent="0.15">
      <c r="A2324" s="520">
        <v>22</v>
      </c>
      <c r="B2324" s="520">
        <v>9776</v>
      </c>
      <c r="C2324" s="521" t="s">
        <v>18776</v>
      </c>
      <c r="D2324" s="542"/>
      <c r="E2324" s="534"/>
      <c r="F2324" s="534"/>
      <c r="H2324" s="541"/>
      <c r="J2324" s="537"/>
      <c r="K2324" s="742"/>
      <c r="L2324" s="1032"/>
      <c r="M2324" s="537"/>
      <c r="O2324" s="1048" t="s">
        <v>10414</v>
      </c>
      <c r="P2324" s="626" t="s">
        <v>16</v>
      </c>
      <c r="Q2324" s="526" t="s">
        <v>1678</v>
      </c>
      <c r="R2324" s="527">
        <v>0.7</v>
      </c>
      <c r="S2324" s="1051"/>
      <c r="T2324" s="1032"/>
      <c r="U2324" s="537"/>
      <c r="W2324" s="534"/>
      <c r="X2324" s="537"/>
      <c r="Y2324" s="534"/>
      <c r="Z2324" s="538"/>
      <c r="AA2324" s="531">
        <f>ROUND(ROUND(ROUND(F2313*N2323,0)*R2324,0)*V2323,0)</f>
        <v>133</v>
      </c>
      <c r="AB2324" s="539"/>
      <c r="AC2324" s="504"/>
    </row>
    <row r="2325" spans="1:29" ht="16.7" customHeight="1" x14ac:dyDescent="0.15">
      <c r="A2325" s="520">
        <v>22</v>
      </c>
      <c r="B2325" s="520" t="s">
        <v>18777</v>
      </c>
      <c r="C2325" s="521" t="s">
        <v>18778</v>
      </c>
      <c r="D2325" s="542"/>
      <c r="E2325" s="534"/>
      <c r="F2325" s="534"/>
      <c r="H2325" s="541"/>
      <c r="I2325" s="763"/>
      <c r="J2325" s="544"/>
      <c r="K2325" s="579"/>
      <c r="L2325" s="1032"/>
      <c r="M2325" s="537"/>
      <c r="O2325" s="979"/>
      <c r="P2325" s="626" t="s">
        <v>3833</v>
      </c>
      <c r="Q2325" s="526" t="s">
        <v>1678</v>
      </c>
      <c r="R2325" s="527">
        <v>0.5</v>
      </c>
      <c r="S2325" s="1051"/>
      <c r="T2325" s="1032"/>
      <c r="U2325" s="537"/>
      <c r="W2325" s="534"/>
      <c r="X2325" s="537"/>
      <c r="Y2325" s="534"/>
      <c r="Z2325" s="538"/>
      <c r="AA2325" s="531">
        <f>ROUND(ROUND(ROUND(F2313*N2323,0)*R2325,0)*V2323,0)</f>
        <v>95</v>
      </c>
      <c r="AB2325" s="539"/>
      <c r="AC2325" s="504"/>
    </row>
    <row r="2326" spans="1:29" ht="16.7" customHeight="1" x14ac:dyDescent="0.15">
      <c r="A2326" s="520">
        <v>22</v>
      </c>
      <c r="B2326" s="520">
        <v>9777</v>
      </c>
      <c r="C2326" s="521" t="s">
        <v>18779</v>
      </c>
      <c r="D2326" s="542"/>
      <c r="E2326" s="534"/>
      <c r="F2326" s="534"/>
      <c r="H2326" s="541"/>
      <c r="I2326" s="1049" t="s">
        <v>10418</v>
      </c>
      <c r="J2326" s="525" t="s">
        <v>1678</v>
      </c>
      <c r="K2326" s="718">
        <v>0.96499999999999997</v>
      </c>
      <c r="L2326" s="1032"/>
      <c r="M2326" s="537"/>
      <c r="O2326" s="759"/>
      <c r="P2326" s="760"/>
      <c r="Q2326" s="526"/>
      <c r="R2326" s="527"/>
      <c r="S2326" s="1051"/>
      <c r="T2326" s="1032"/>
      <c r="U2326" s="537"/>
      <c r="W2326" s="534"/>
      <c r="X2326" s="537"/>
      <c r="Y2326" s="534"/>
      <c r="Z2326" s="538"/>
      <c r="AA2326" s="531">
        <f>ROUND(ROUND(ROUND(ROUND(F2313*K2326,0)*N2323,0)*V2323,0),0)</f>
        <v>183</v>
      </c>
      <c r="AB2326" s="539"/>
      <c r="AC2326" s="504"/>
    </row>
    <row r="2327" spans="1:29" ht="16.7" customHeight="1" x14ac:dyDescent="0.15">
      <c r="A2327" s="520">
        <v>22</v>
      </c>
      <c r="B2327" s="520">
        <v>9778</v>
      </c>
      <c r="C2327" s="521" t="s">
        <v>18780</v>
      </c>
      <c r="D2327" s="542"/>
      <c r="E2327" s="534"/>
      <c r="F2327" s="534"/>
      <c r="H2327" s="541"/>
      <c r="I2327" s="1047"/>
      <c r="J2327" s="537"/>
      <c r="L2327" s="1032"/>
      <c r="M2327" s="537"/>
      <c r="O2327" s="1048" t="s">
        <v>10414</v>
      </c>
      <c r="P2327" s="626" t="s">
        <v>16</v>
      </c>
      <c r="Q2327" s="526" t="s">
        <v>1678</v>
      </c>
      <c r="R2327" s="527">
        <v>0.7</v>
      </c>
      <c r="S2327" s="1051"/>
      <c r="T2327" s="1032"/>
      <c r="U2327" s="537"/>
      <c r="W2327" s="534"/>
      <c r="X2327" s="537"/>
      <c r="Y2327" s="534"/>
      <c r="Z2327" s="538"/>
      <c r="AA2327" s="531">
        <f>ROUND(ROUND(ROUND(ROUND(ROUND(F2313*K2326,0)*N2323,0)*R2327,0)*V2323,0),0)</f>
        <v>128</v>
      </c>
      <c r="AB2327" s="539"/>
      <c r="AC2327" s="504"/>
    </row>
    <row r="2328" spans="1:29" ht="16.7" customHeight="1" x14ac:dyDescent="0.15">
      <c r="A2328" s="520">
        <v>22</v>
      </c>
      <c r="B2328" s="520" t="s">
        <v>18781</v>
      </c>
      <c r="C2328" s="521" t="s">
        <v>18782</v>
      </c>
      <c r="D2328" s="542"/>
      <c r="E2328" s="534"/>
      <c r="F2328" s="534"/>
      <c r="H2328" s="541"/>
      <c r="I2328" s="1044"/>
      <c r="J2328" s="544"/>
      <c r="K2328" s="725"/>
      <c r="L2328" s="967"/>
      <c r="M2328" s="544"/>
      <c r="N2328" s="548"/>
      <c r="O2328" s="979"/>
      <c r="P2328" s="626" t="s">
        <v>3833</v>
      </c>
      <c r="Q2328" s="526" t="s">
        <v>1678</v>
      </c>
      <c r="R2328" s="527">
        <v>0.5</v>
      </c>
      <c r="S2328" s="1051"/>
      <c r="T2328" s="1032"/>
      <c r="U2328" s="537"/>
      <c r="W2328" s="534"/>
      <c r="X2328" s="537"/>
      <c r="Y2328" s="534"/>
      <c r="Z2328" s="538"/>
      <c r="AA2328" s="531">
        <f>ROUND(ROUND(ROUND(ROUND(ROUND(F2313*K2326,0)*N2323,0)*R2328,0)*V2323,0),0)</f>
        <v>92</v>
      </c>
      <c r="AB2328" s="539"/>
      <c r="AC2328" s="504"/>
    </row>
    <row r="2329" spans="1:29" ht="16.7" customHeight="1" x14ac:dyDescent="0.15">
      <c r="A2329" s="520">
        <v>22</v>
      </c>
      <c r="B2329" s="520" t="s">
        <v>18783</v>
      </c>
      <c r="C2329" s="521" t="s">
        <v>18784</v>
      </c>
      <c r="D2329" s="542"/>
      <c r="E2329" s="534"/>
      <c r="F2329" s="534"/>
      <c r="H2329" s="541"/>
      <c r="I2329" s="757"/>
      <c r="J2329" s="525"/>
      <c r="K2329" s="758"/>
      <c r="L2329" s="966" t="s">
        <v>14906</v>
      </c>
      <c r="M2329" s="525" t="s">
        <v>1678</v>
      </c>
      <c r="N2329" s="529">
        <v>0.5</v>
      </c>
      <c r="O2329" s="759"/>
      <c r="P2329" s="760"/>
      <c r="Q2329" s="526"/>
      <c r="R2329" s="527"/>
      <c r="S2329" s="1051"/>
      <c r="T2329" s="1032"/>
      <c r="U2329" s="537"/>
      <c r="W2329" s="534"/>
      <c r="X2329" s="537"/>
      <c r="Y2329" s="534"/>
      <c r="Z2329" s="538"/>
      <c r="AA2329" s="531">
        <f>ROUND(ROUND(F2313*N2329,0)*V2323,0)</f>
        <v>136</v>
      </c>
      <c r="AB2329" s="539"/>
      <c r="AC2329" s="504"/>
    </row>
    <row r="2330" spans="1:29" ht="16.7" customHeight="1" x14ac:dyDescent="0.15">
      <c r="A2330" s="520">
        <v>22</v>
      </c>
      <c r="B2330" s="520" t="s">
        <v>18785</v>
      </c>
      <c r="C2330" s="521" t="s">
        <v>18786</v>
      </c>
      <c r="D2330" s="542"/>
      <c r="E2330" s="534"/>
      <c r="F2330" s="534"/>
      <c r="H2330" s="541"/>
      <c r="J2330" s="537"/>
      <c r="K2330" s="742"/>
      <c r="L2330" s="1032"/>
      <c r="M2330" s="537"/>
      <c r="O2330" s="1048" t="s">
        <v>10414</v>
      </c>
      <c r="P2330" s="626" t="s">
        <v>16</v>
      </c>
      <c r="Q2330" s="526" t="s">
        <v>1678</v>
      </c>
      <c r="R2330" s="527">
        <v>0.7</v>
      </c>
      <c r="S2330" s="1051"/>
      <c r="T2330" s="1032"/>
      <c r="U2330" s="537"/>
      <c r="W2330" s="534"/>
      <c r="X2330" s="537"/>
      <c r="Y2330" s="534"/>
      <c r="Z2330" s="538"/>
      <c r="AA2330" s="531">
        <f>ROUND(ROUND(ROUND(F2313*N2329,0)*R2330,0)*V2323,0)</f>
        <v>95</v>
      </c>
      <c r="AB2330" s="539"/>
      <c r="AC2330" s="504"/>
    </row>
    <row r="2331" spans="1:29" ht="16.7" customHeight="1" x14ac:dyDescent="0.15">
      <c r="A2331" s="520">
        <v>22</v>
      </c>
      <c r="B2331" s="520" t="s">
        <v>18787</v>
      </c>
      <c r="C2331" s="521" t="s">
        <v>18788</v>
      </c>
      <c r="D2331" s="542"/>
      <c r="E2331" s="534"/>
      <c r="F2331" s="534"/>
      <c r="H2331" s="541"/>
      <c r="I2331" s="763"/>
      <c r="J2331" s="544"/>
      <c r="K2331" s="579"/>
      <c r="L2331" s="1032"/>
      <c r="M2331" s="537"/>
      <c r="O2331" s="979"/>
      <c r="P2331" s="626" t="s">
        <v>3833</v>
      </c>
      <c r="Q2331" s="526" t="s">
        <v>1678</v>
      </c>
      <c r="R2331" s="527">
        <v>0.5</v>
      </c>
      <c r="S2331" s="1051"/>
      <c r="T2331" s="1032"/>
      <c r="U2331" s="537"/>
      <c r="W2331" s="534"/>
      <c r="X2331" s="537"/>
      <c r="Y2331" s="534"/>
      <c r="Z2331" s="538"/>
      <c r="AA2331" s="531">
        <f>ROUND(ROUND(ROUND(F2313*N2329,0)*R2331,0)*V2323,0)</f>
        <v>68</v>
      </c>
      <c r="AB2331" s="539"/>
      <c r="AC2331" s="504"/>
    </row>
    <row r="2332" spans="1:29" ht="16.7" customHeight="1" x14ac:dyDescent="0.15">
      <c r="A2332" s="520">
        <v>22</v>
      </c>
      <c r="B2332" s="520" t="s">
        <v>18789</v>
      </c>
      <c r="C2332" s="521" t="s">
        <v>18790</v>
      </c>
      <c r="D2332" s="542"/>
      <c r="E2332" s="534"/>
      <c r="F2332" s="534"/>
      <c r="H2332" s="541"/>
      <c r="I2332" s="1049" t="s">
        <v>10418</v>
      </c>
      <c r="J2332" s="525" t="s">
        <v>1678</v>
      </c>
      <c r="K2332" s="718">
        <v>0.96499999999999997</v>
      </c>
      <c r="L2332" s="1032"/>
      <c r="M2332" s="537"/>
      <c r="O2332" s="759"/>
      <c r="P2332" s="760"/>
      <c r="Q2332" s="526"/>
      <c r="R2332" s="527"/>
      <c r="S2332" s="1051"/>
      <c r="T2332" s="1032"/>
      <c r="U2332" s="537"/>
      <c r="W2332" s="534"/>
      <c r="X2332" s="537"/>
      <c r="Y2332" s="534"/>
      <c r="Z2332" s="538"/>
      <c r="AA2332" s="531">
        <f>ROUND(ROUND(ROUND(ROUND(F2313*K2332,0)*N2329,0),0)*V2323,0)</f>
        <v>131</v>
      </c>
      <c r="AB2332" s="539"/>
      <c r="AC2332" s="504"/>
    </row>
    <row r="2333" spans="1:29" ht="16.7" customHeight="1" x14ac:dyDescent="0.15">
      <c r="A2333" s="520">
        <v>22</v>
      </c>
      <c r="B2333" s="520" t="s">
        <v>18791</v>
      </c>
      <c r="C2333" s="521" t="s">
        <v>18792</v>
      </c>
      <c r="D2333" s="542"/>
      <c r="E2333" s="534"/>
      <c r="F2333" s="534"/>
      <c r="H2333" s="541"/>
      <c r="I2333" s="1047"/>
      <c r="J2333" s="537"/>
      <c r="L2333" s="1032"/>
      <c r="M2333" s="537"/>
      <c r="O2333" s="1048" t="s">
        <v>10414</v>
      </c>
      <c r="P2333" s="626" t="s">
        <v>16</v>
      </c>
      <c r="Q2333" s="526" t="s">
        <v>1678</v>
      </c>
      <c r="R2333" s="527">
        <v>0.7</v>
      </c>
      <c r="S2333" s="1051"/>
      <c r="T2333" s="1032"/>
      <c r="U2333" s="537"/>
      <c r="W2333" s="534"/>
      <c r="X2333" s="537"/>
      <c r="Y2333" s="534"/>
      <c r="Z2333" s="538"/>
      <c r="AA2333" s="531">
        <f>ROUND(ROUND(ROUND(ROUND(F2313*K2332,0)*N2329,0)*R2333,0)*V2323,0)</f>
        <v>92</v>
      </c>
      <c r="AB2333" s="539"/>
      <c r="AC2333" s="504"/>
    </row>
    <row r="2334" spans="1:29" ht="16.7" customHeight="1" x14ac:dyDescent="0.15">
      <c r="A2334" s="520">
        <v>22</v>
      </c>
      <c r="B2334" s="520" t="s">
        <v>18793</v>
      </c>
      <c r="C2334" s="521" t="s">
        <v>18794</v>
      </c>
      <c r="D2334" s="542"/>
      <c r="E2334" s="534"/>
      <c r="F2334" s="534"/>
      <c r="H2334" s="541"/>
      <c r="I2334" s="1044"/>
      <c r="J2334" s="544"/>
      <c r="K2334" s="725"/>
      <c r="L2334" s="967"/>
      <c r="M2334" s="544"/>
      <c r="N2334" s="548"/>
      <c r="O2334" s="979"/>
      <c r="P2334" s="626" t="s">
        <v>3833</v>
      </c>
      <c r="Q2334" s="526" t="s">
        <v>1678</v>
      </c>
      <c r="R2334" s="527">
        <v>0.5</v>
      </c>
      <c r="S2334" s="1051"/>
      <c r="T2334" s="967"/>
      <c r="U2334" s="544"/>
      <c r="V2334" s="548"/>
      <c r="W2334" s="534"/>
      <c r="X2334" s="537"/>
      <c r="Y2334" s="534"/>
      <c r="Z2334" s="538"/>
      <c r="AA2334" s="531">
        <f>ROUND(ROUND(ROUND(ROUND(F2313*K2332,0)*N2329,0)*R2334,0)*V2323,0)</f>
        <v>66</v>
      </c>
      <c r="AB2334" s="539"/>
      <c r="AC2334" s="504"/>
    </row>
    <row r="2335" spans="1:29" ht="16.7" customHeight="1" x14ac:dyDescent="0.15">
      <c r="A2335" s="520">
        <v>22</v>
      </c>
      <c r="B2335" s="520">
        <v>9779</v>
      </c>
      <c r="C2335" s="521" t="s">
        <v>18795</v>
      </c>
      <c r="D2335" s="542"/>
      <c r="E2335" s="534"/>
      <c r="F2335" s="534"/>
      <c r="H2335" s="541"/>
      <c r="I2335" s="757"/>
      <c r="J2335" s="525"/>
      <c r="K2335" s="758"/>
      <c r="L2335" s="1050" t="s">
        <v>14896</v>
      </c>
      <c r="M2335" s="525" t="s">
        <v>1678</v>
      </c>
      <c r="N2335" s="529">
        <v>0.7</v>
      </c>
      <c r="O2335" s="759"/>
      <c r="P2335" s="760"/>
      <c r="Q2335" s="526"/>
      <c r="R2335" s="527"/>
      <c r="S2335" s="1051"/>
      <c r="T2335" s="968" t="s">
        <v>12830</v>
      </c>
      <c r="U2335" s="525" t="s">
        <v>1678</v>
      </c>
      <c r="V2335" s="529">
        <v>0.7</v>
      </c>
      <c r="W2335" s="534"/>
      <c r="X2335" s="537"/>
      <c r="Y2335" s="534"/>
      <c r="Z2335" s="538"/>
      <c r="AA2335" s="531">
        <f>ROUND(ROUND(F2313*N2335,0)*V2335,0)</f>
        <v>265</v>
      </c>
      <c r="AB2335" s="539"/>
      <c r="AC2335" s="504"/>
    </row>
    <row r="2336" spans="1:29" ht="16.7" customHeight="1" x14ac:dyDescent="0.15">
      <c r="A2336" s="520">
        <v>22</v>
      </c>
      <c r="B2336" s="520">
        <v>9780</v>
      </c>
      <c r="C2336" s="521" t="s">
        <v>18796</v>
      </c>
      <c r="D2336" s="542"/>
      <c r="E2336" s="534"/>
      <c r="F2336" s="534"/>
      <c r="H2336" s="541"/>
      <c r="J2336" s="537"/>
      <c r="K2336" s="742"/>
      <c r="L2336" s="1032"/>
      <c r="M2336" s="537"/>
      <c r="O2336" s="1048" t="s">
        <v>10414</v>
      </c>
      <c r="P2336" s="626" t="s">
        <v>16</v>
      </c>
      <c r="Q2336" s="526" t="s">
        <v>1678</v>
      </c>
      <c r="R2336" s="527">
        <v>0.7</v>
      </c>
      <c r="S2336" s="1051"/>
      <c r="T2336" s="1032"/>
      <c r="U2336" s="537"/>
      <c r="W2336" s="534"/>
      <c r="X2336" s="537"/>
      <c r="Y2336" s="534"/>
      <c r="Z2336" s="538"/>
      <c r="AA2336" s="531">
        <f>ROUND(ROUND(ROUND(F2313*N2335,0)*R2336,0)*V2335,0)</f>
        <v>186</v>
      </c>
      <c r="AB2336" s="539"/>
      <c r="AC2336" s="504"/>
    </row>
    <row r="2337" spans="1:29" ht="16.7" customHeight="1" x14ac:dyDescent="0.15">
      <c r="A2337" s="520">
        <v>22</v>
      </c>
      <c r="B2337" s="520" t="s">
        <v>18797</v>
      </c>
      <c r="C2337" s="521" t="s">
        <v>18798</v>
      </c>
      <c r="D2337" s="542"/>
      <c r="E2337" s="534"/>
      <c r="F2337" s="534"/>
      <c r="H2337" s="541"/>
      <c r="I2337" s="763"/>
      <c r="J2337" s="544"/>
      <c r="K2337" s="579"/>
      <c r="L2337" s="1032"/>
      <c r="M2337" s="537"/>
      <c r="O2337" s="979"/>
      <c r="P2337" s="626" t="s">
        <v>3833</v>
      </c>
      <c r="Q2337" s="526" t="s">
        <v>1678</v>
      </c>
      <c r="R2337" s="527">
        <v>0.5</v>
      </c>
      <c r="S2337" s="1051"/>
      <c r="T2337" s="1032"/>
      <c r="U2337" s="537"/>
      <c r="W2337" s="534"/>
      <c r="X2337" s="537"/>
      <c r="Y2337" s="534"/>
      <c r="Z2337" s="538"/>
      <c r="AA2337" s="531">
        <f>ROUND(ROUND(ROUND(F2313*N2335,0)*R2337,0)*V2335,0)</f>
        <v>133</v>
      </c>
      <c r="AB2337" s="539"/>
      <c r="AC2337" s="504"/>
    </row>
    <row r="2338" spans="1:29" ht="16.7" customHeight="1" x14ac:dyDescent="0.15">
      <c r="A2338" s="520">
        <v>22</v>
      </c>
      <c r="B2338" s="520">
        <v>9057</v>
      </c>
      <c r="C2338" s="521" t="s">
        <v>18799</v>
      </c>
      <c r="D2338" s="542"/>
      <c r="E2338" s="534"/>
      <c r="F2338" s="534"/>
      <c r="H2338" s="541"/>
      <c r="I2338" s="1049" t="s">
        <v>10418</v>
      </c>
      <c r="J2338" s="525" t="s">
        <v>1678</v>
      </c>
      <c r="K2338" s="718">
        <v>0.96499999999999997</v>
      </c>
      <c r="L2338" s="1032"/>
      <c r="M2338" s="537"/>
      <c r="O2338" s="759"/>
      <c r="P2338" s="760"/>
      <c r="Q2338" s="526"/>
      <c r="R2338" s="527"/>
      <c r="S2338" s="1051"/>
      <c r="T2338" s="1032"/>
      <c r="U2338" s="537"/>
      <c r="W2338" s="534"/>
      <c r="X2338" s="537"/>
      <c r="Y2338" s="534"/>
      <c r="Z2338" s="538"/>
      <c r="AA2338" s="531">
        <f>ROUND(ROUND(ROUND(ROUND(F2313*K2338,0)*N2335,0)*V2335,0),0)</f>
        <v>256</v>
      </c>
      <c r="AB2338" s="539"/>
      <c r="AC2338" s="504"/>
    </row>
    <row r="2339" spans="1:29" ht="16.7" customHeight="1" x14ac:dyDescent="0.15">
      <c r="A2339" s="520">
        <v>22</v>
      </c>
      <c r="B2339" s="520">
        <v>9058</v>
      </c>
      <c r="C2339" s="521" t="s">
        <v>18800</v>
      </c>
      <c r="D2339" s="542"/>
      <c r="E2339" s="534"/>
      <c r="F2339" s="534"/>
      <c r="H2339" s="541"/>
      <c r="I2339" s="1047"/>
      <c r="J2339" s="537"/>
      <c r="L2339" s="1032"/>
      <c r="M2339" s="537"/>
      <c r="O2339" s="1048" t="s">
        <v>10414</v>
      </c>
      <c r="P2339" s="626" t="s">
        <v>16</v>
      </c>
      <c r="Q2339" s="526" t="s">
        <v>1678</v>
      </c>
      <c r="R2339" s="527">
        <v>0.7</v>
      </c>
      <c r="S2339" s="1051"/>
      <c r="T2339" s="1032"/>
      <c r="U2339" s="537"/>
      <c r="W2339" s="534"/>
      <c r="X2339" s="537"/>
      <c r="Y2339" s="534"/>
      <c r="Z2339" s="538"/>
      <c r="AA2339" s="531">
        <f>ROUND(ROUND(ROUND(ROUND(ROUND(F2313*K2338,0)*N2335,0)*R2339,0)*V2335,0),0)</f>
        <v>179</v>
      </c>
      <c r="AB2339" s="539"/>
      <c r="AC2339" s="504"/>
    </row>
    <row r="2340" spans="1:29" ht="16.7" customHeight="1" x14ac:dyDescent="0.15">
      <c r="A2340" s="520">
        <v>22</v>
      </c>
      <c r="B2340" s="520" t="s">
        <v>18801</v>
      </c>
      <c r="C2340" s="521" t="s">
        <v>18802</v>
      </c>
      <c r="D2340" s="542"/>
      <c r="E2340" s="534"/>
      <c r="F2340" s="534"/>
      <c r="H2340" s="541"/>
      <c r="I2340" s="1044"/>
      <c r="J2340" s="544"/>
      <c r="K2340" s="725"/>
      <c r="L2340" s="967"/>
      <c r="M2340" s="544"/>
      <c r="N2340" s="548"/>
      <c r="O2340" s="979"/>
      <c r="P2340" s="626" t="s">
        <v>3833</v>
      </c>
      <c r="Q2340" s="526" t="s">
        <v>1678</v>
      </c>
      <c r="R2340" s="527">
        <v>0.5</v>
      </c>
      <c r="S2340" s="1051"/>
      <c r="T2340" s="1032"/>
      <c r="U2340" s="537"/>
      <c r="W2340" s="534"/>
      <c r="X2340" s="537"/>
      <c r="Y2340" s="534"/>
      <c r="Z2340" s="538"/>
      <c r="AA2340" s="531">
        <f>ROUND(ROUND(ROUND(ROUND(ROUND(F2313*K2338,0)*N2335,0)*R2340,0)*V2335,0),0)</f>
        <v>128</v>
      </c>
      <c r="AB2340" s="539"/>
      <c r="AC2340" s="504"/>
    </row>
    <row r="2341" spans="1:29" ht="16.7" customHeight="1" x14ac:dyDescent="0.15">
      <c r="A2341" s="520">
        <v>22</v>
      </c>
      <c r="B2341" s="520" t="s">
        <v>18803</v>
      </c>
      <c r="C2341" s="521" t="s">
        <v>18804</v>
      </c>
      <c r="D2341" s="542"/>
      <c r="E2341" s="534"/>
      <c r="F2341" s="534"/>
      <c r="H2341" s="541"/>
      <c r="I2341" s="757"/>
      <c r="J2341" s="525"/>
      <c r="K2341" s="758"/>
      <c r="L2341" s="966" t="s">
        <v>14906</v>
      </c>
      <c r="M2341" s="525" t="s">
        <v>1678</v>
      </c>
      <c r="N2341" s="529">
        <v>0.5</v>
      </c>
      <c r="O2341" s="759"/>
      <c r="P2341" s="760"/>
      <c r="Q2341" s="526"/>
      <c r="R2341" s="527"/>
      <c r="S2341" s="1051"/>
      <c r="T2341" s="1032"/>
      <c r="U2341" s="537"/>
      <c r="W2341" s="534"/>
      <c r="X2341" s="537"/>
      <c r="Y2341" s="534"/>
      <c r="Z2341" s="538"/>
      <c r="AA2341" s="531">
        <f>ROUND(ROUND(F2313*N2341,0)*V2335,0)</f>
        <v>190</v>
      </c>
      <c r="AB2341" s="539"/>
      <c r="AC2341" s="504"/>
    </row>
    <row r="2342" spans="1:29" ht="16.7" customHeight="1" x14ac:dyDescent="0.15">
      <c r="A2342" s="520">
        <v>22</v>
      </c>
      <c r="B2342" s="520" t="s">
        <v>18805</v>
      </c>
      <c r="C2342" s="521" t="s">
        <v>18806</v>
      </c>
      <c r="D2342" s="542"/>
      <c r="E2342" s="534"/>
      <c r="F2342" s="534"/>
      <c r="H2342" s="541"/>
      <c r="J2342" s="537"/>
      <c r="K2342" s="742"/>
      <c r="L2342" s="1032"/>
      <c r="M2342" s="537"/>
      <c r="O2342" s="1048" t="s">
        <v>10414</v>
      </c>
      <c r="P2342" s="626" t="s">
        <v>16</v>
      </c>
      <c r="Q2342" s="526" t="s">
        <v>1678</v>
      </c>
      <c r="R2342" s="527">
        <v>0.7</v>
      </c>
      <c r="S2342" s="1051"/>
      <c r="T2342" s="1032"/>
      <c r="U2342" s="537"/>
      <c r="W2342" s="534"/>
      <c r="X2342" s="537"/>
      <c r="Y2342" s="534"/>
      <c r="Z2342" s="538"/>
      <c r="AA2342" s="531">
        <f>ROUND(ROUND(ROUND(F2313*N2341,0)*R2342,0)*V2335,0)</f>
        <v>133</v>
      </c>
      <c r="AB2342" s="539"/>
      <c r="AC2342" s="504"/>
    </row>
    <row r="2343" spans="1:29" ht="16.7" customHeight="1" x14ac:dyDescent="0.15">
      <c r="A2343" s="520">
        <v>22</v>
      </c>
      <c r="B2343" s="520" t="s">
        <v>18807</v>
      </c>
      <c r="C2343" s="521" t="s">
        <v>18808</v>
      </c>
      <c r="D2343" s="542"/>
      <c r="E2343" s="534"/>
      <c r="F2343" s="534"/>
      <c r="H2343" s="541"/>
      <c r="I2343" s="763"/>
      <c r="J2343" s="544"/>
      <c r="K2343" s="579"/>
      <c r="L2343" s="1032"/>
      <c r="M2343" s="537"/>
      <c r="O2343" s="979"/>
      <c r="P2343" s="626" t="s">
        <v>3833</v>
      </c>
      <c r="Q2343" s="526" t="s">
        <v>1678</v>
      </c>
      <c r="R2343" s="527">
        <v>0.5</v>
      </c>
      <c r="S2343" s="1051"/>
      <c r="T2343" s="1032"/>
      <c r="U2343" s="537"/>
      <c r="W2343" s="534"/>
      <c r="X2343" s="537"/>
      <c r="Y2343" s="534"/>
      <c r="Z2343" s="538"/>
      <c r="AA2343" s="531">
        <f>ROUND(ROUND(ROUND(F2313*N2341,0)*R2343,0)*V2335,0)</f>
        <v>95</v>
      </c>
      <c r="AB2343" s="539"/>
      <c r="AC2343" s="504"/>
    </row>
    <row r="2344" spans="1:29" ht="16.7" customHeight="1" x14ac:dyDescent="0.15">
      <c r="A2344" s="520">
        <v>22</v>
      </c>
      <c r="B2344" s="520" t="s">
        <v>18809</v>
      </c>
      <c r="C2344" s="521" t="s">
        <v>18810</v>
      </c>
      <c r="D2344" s="542"/>
      <c r="E2344" s="534"/>
      <c r="F2344" s="534"/>
      <c r="H2344" s="541"/>
      <c r="I2344" s="1049" t="s">
        <v>10418</v>
      </c>
      <c r="J2344" s="525" t="s">
        <v>1678</v>
      </c>
      <c r="K2344" s="718">
        <v>0.96499999999999997</v>
      </c>
      <c r="L2344" s="1032"/>
      <c r="M2344" s="537"/>
      <c r="O2344" s="759"/>
      <c r="P2344" s="760"/>
      <c r="Q2344" s="526"/>
      <c r="R2344" s="527"/>
      <c r="S2344" s="1051"/>
      <c r="T2344" s="1032"/>
      <c r="U2344" s="537"/>
      <c r="W2344" s="534"/>
      <c r="X2344" s="537"/>
      <c r="Y2344" s="534"/>
      <c r="Z2344" s="538"/>
      <c r="AA2344" s="531">
        <f>ROUND(ROUND(ROUND(ROUND(F2313*K2344,0)*N2341,0),0)*V2335,0)</f>
        <v>183</v>
      </c>
      <c r="AB2344" s="539"/>
      <c r="AC2344" s="504"/>
    </row>
    <row r="2345" spans="1:29" ht="16.7" customHeight="1" x14ac:dyDescent="0.15">
      <c r="A2345" s="520">
        <v>22</v>
      </c>
      <c r="B2345" s="520" t="s">
        <v>18811</v>
      </c>
      <c r="C2345" s="521" t="s">
        <v>18812</v>
      </c>
      <c r="D2345" s="542"/>
      <c r="E2345" s="534"/>
      <c r="F2345" s="534"/>
      <c r="H2345" s="541"/>
      <c r="I2345" s="1047"/>
      <c r="J2345" s="537"/>
      <c r="L2345" s="1032"/>
      <c r="M2345" s="537"/>
      <c r="O2345" s="1048" t="s">
        <v>10414</v>
      </c>
      <c r="P2345" s="626" t="s">
        <v>16</v>
      </c>
      <c r="Q2345" s="526" t="s">
        <v>1678</v>
      </c>
      <c r="R2345" s="527">
        <v>0.7</v>
      </c>
      <c r="S2345" s="1051"/>
      <c r="T2345" s="1032"/>
      <c r="U2345" s="537"/>
      <c r="W2345" s="534"/>
      <c r="X2345" s="537"/>
      <c r="Y2345" s="534"/>
      <c r="Z2345" s="538"/>
      <c r="AA2345" s="531">
        <f>ROUND(ROUND(ROUND(ROUND(F2313*K2344,0)*N2341,0)*R2345,0)*V2335,0)</f>
        <v>128</v>
      </c>
      <c r="AB2345" s="539"/>
      <c r="AC2345" s="504"/>
    </row>
    <row r="2346" spans="1:29" ht="16.7" customHeight="1" x14ac:dyDescent="0.15">
      <c r="A2346" s="520">
        <v>22</v>
      </c>
      <c r="B2346" s="520" t="s">
        <v>18813</v>
      </c>
      <c r="C2346" s="521" t="s">
        <v>18814</v>
      </c>
      <c r="D2346" s="542"/>
      <c r="E2346" s="534"/>
      <c r="F2346" s="534"/>
      <c r="H2346" s="541"/>
      <c r="I2346" s="1044"/>
      <c r="J2346" s="544"/>
      <c r="K2346" s="725"/>
      <c r="L2346" s="967"/>
      <c r="M2346" s="544"/>
      <c r="N2346" s="548"/>
      <c r="O2346" s="979"/>
      <c r="P2346" s="626" t="s">
        <v>3833</v>
      </c>
      <c r="Q2346" s="526" t="s">
        <v>1678</v>
      </c>
      <c r="R2346" s="527">
        <v>0.5</v>
      </c>
      <c r="S2346" s="1052"/>
      <c r="T2346" s="967"/>
      <c r="U2346" s="544"/>
      <c r="V2346" s="548"/>
      <c r="W2346" s="534"/>
      <c r="X2346" s="537"/>
      <c r="Y2346" s="534"/>
      <c r="Z2346" s="538"/>
      <c r="AA2346" s="531">
        <f>ROUND(ROUND(ROUND(ROUND(F2313*K2344,0)*N2341,0)*R2346,0)*V2335,0)</f>
        <v>92</v>
      </c>
      <c r="AB2346" s="539"/>
      <c r="AC2346" s="504"/>
    </row>
    <row r="2347" spans="1:29" ht="16.7" customHeight="1" x14ac:dyDescent="0.15">
      <c r="A2347" s="520">
        <v>22</v>
      </c>
      <c r="B2347" s="520" t="s">
        <v>18815</v>
      </c>
      <c r="C2347" s="521" t="s">
        <v>18816</v>
      </c>
      <c r="D2347" s="542"/>
      <c r="E2347" s="534"/>
      <c r="F2347" s="534"/>
      <c r="H2347" s="541"/>
      <c r="I2347" s="757"/>
      <c r="J2347" s="525"/>
      <c r="K2347" s="758"/>
      <c r="L2347" s="966" t="s">
        <v>14896</v>
      </c>
      <c r="M2347" s="525" t="s">
        <v>1678</v>
      </c>
      <c r="N2347" s="529">
        <v>0.7</v>
      </c>
      <c r="O2347" s="759"/>
      <c r="P2347" s="760"/>
      <c r="Q2347" s="526"/>
      <c r="R2347" s="527"/>
      <c r="S2347" s="1054" t="s">
        <v>14959</v>
      </c>
      <c r="T2347" s="968" t="s">
        <v>12840</v>
      </c>
      <c r="U2347" s="525" t="s">
        <v>1678</v>
      </c>
      <c r="V2347" s="529">
        <v>0.7</v>
      </c>
      <c r="W2347" s="534"/>
      <c r="X2347" s="537"/>
      <c r="Y2347" s="534"/>
      <c r="Z2347" s="538"/>
      <c r="AA2347" s="531">
        <f>ROUND(ROUND(F2313*N2347,0)*V2347,0)</f>
        <v>265</v>
      </c>
      <c r="AB2347" s="539"/>
      <c r="AC2347" s="504"/>
    </row>
    <row r="2348" spans="1:29" ht="16.7" customHeight="1" x14ac:dyDescent="0.15">
      <c r="A2348" s="520">
        <v>22</v>
      </c>
      <c r="B2348" s="520" t="s">
        <v>18817</v>
      </c>
      <c r="C2348" s="521" t="s">
        <v>18818</v>
      </c>
      <c r="D2348" s="542"/>
      <c r="E2348" s="534"/>
      <c r="F2348" s="534"/>
      <c r="H2348" s="541"/>
      <c r="J2348" s="537"/>
      <c r="K2348" s="742"/>
      <c r="L2348" s="1032"/>
      <c r="M2348" s="537"/>
      <c r="O2348" s="1048" t="s">
        <v>10414</v>
      </c>
      <c r="P2348" s="626" t="s">
        <v>16</v>
      </c>
      <c r="Q2348" s="526" t="s">
        <v>1678</v>
      </c>
      <c r="R2348" s="527">
        <v>0.7</v>
      </c>
      <c r="S2348" s="1055"/>
      <c r="T2348" s="1032"/>
      <c r="U2348" s="537"/>
      <c r="W2348" s="534"/>
      <c r="X2348" s="537"/>
      <c r="Y2348" s="534"/>
      <c r="Z2348" s="538"/>
      <c r="AA2348" s="531">
        <f>ROUND(ROUND(ROUND(F2313*N2347,0)*R2348,0)*V2347,0)</f>
        <v>186</v>
      </c>
      <c r="AB2348" s="539"/>
      <c r="AC2348" s="504"/>
    </row>
    <row r="2349" spans="1:29" ht="16.7" customHeight="1" x14ac:dyDescent="0.15">
      <c r="A2349" s="520">
        <v>22</v>
      </c>
      <c r="B2349" s="520" t="s">
        <v>18819</v>
      </c>
      <c r="C2349" s="521" t="s">
        <v>18820</v>
      </c>
      <c r="D2349" s="542"/>
      <c r="E2349" s="534"/>
      <c r="F2349" s="534"/>
      <c r="H2349" s="541"/>
      <c r="I2349" s="763"/>
      <c r="J2349" s="544"/>
      <c r="K2349" s="579"/>
      <c r="L2349" s="1032"/>
      <c r="M2349" s="537"/>
      <c r="O2349" s="979"/>
      <c r="P2349" s="626" t="s">
        <v>3833</v>
      </c>
      <c r="Q2349" s="526" t="s">
        <v>1678</v>
      </c>
      <c r="R2349" s="527">
        <v>0.5</v>
      </c>
      <c r="S2349" s="1055"/>
      <c r="T2349" s="1032"/>
      <c r="U2349" s="537"/>
      <c r="W2349" s="534"/>
      <c r="X2349" s="537"/>
      <c r="Y2349" s="534"/>
      <c r="Z2349" s="538"/>
      <c r="AA2349" s="531">
        <f>ROUND(ROUND(ROUND(F2313*N2347,0)*R2349,0)*V2347,0)</f>
        <v>133</v>
      </c>
      <c r="AB2349" s="539"/>
      <c r="AC2349" s="504"/>
    </row>
    <row r="2350" spans="1:29" ht="16.7" customHeight="1" x14ac:dyDescent="0.15">
      <c r="A2350" s="520">
        <v>22</v>
      </c>
      <c r="B2350" s="520" t="s">
        <v>18821</v>
      </c>
      <c r="C2350" s="521" t="s">
        <v>18822</v>
      </c>
      <c r="D2350" s="542"/>
      <c r="E2350" s="534"/>
      <c r="F2350" s="534"/>
      <c r="H2350" s="541"/>
      <c r="I2350" s="1049" t="s">
        <v>10418</v>
      </c>
      <c r="J2350" s="525" t="s">
        <v>1678</v>
      </c>
      <c r="K2350" s="718">
        <v>0.96499999999999997</v>
      </c>
      <c r="L2350" s="1032"/>
      <c r="M2350" s="537"/>
      <c r="O2350" s="759"/>
      <c r="P2350" s="760"/>
      <c r="Q2350" s="526"/>
      <c r="R2350" s="527"/>
      <c r="S2350" s="1055"/>
      <c r="T2350" s="1032"/>
      <c r="U2350" s="537"/>
      <c r="W2350" s="534"/>
      <c r="X2350" s="537"/>
      <c r="Y2350" s="534"/>
      <c r="Z2350" s="538"/>
      <c r="AA2350" s="531">
        <f>ROUND(ROUND(ROUND(ROUND(F2313*K2350,0)*N2347,0)*V2347,0),0)</f>
        <v>256</v>
      </c>
      <c r="AB2350" s="539"/>
      <c r="AC2350" s="504"/>
    </row>
    <row r="2351" spans="1:29" ht="16.7" customHeight="1" x14ac:dyDescent="0.15">
      <c r="A2351" s="520">
        <v>22</v>
      </c>
      <c r="B2351" s="520" t="s">
        <v>18823</v>
      </c>
      <c r="C2351" s="521" t="s">
        <v>18824</v>
      </c>
      <c r="D2351" s="542"/>
      <c r="E2351" s="534"/>
      <c r="F2351" s="534"/>
      <c r="H2351" s="541"/>
      <c r="I2351" s="1047"/>
      <c r="J2351" s="537"/>
      <c r="L2351" s="1032"/>
      <c r="M2351" s="537"/>
      <c r="O2351" s="1048" t="s">
        <v>10414</v>
      </c>
      <c r="P2351" s="626" t="s">
        <v>16</v>
      </c>
      <c r="Q2351" s="526" t="s">
        <v>1678</v>
      </c>
      <c r="R2351" s="527">
        <v>0.7</v>
      </c>
      <c r="S2351" s="1055"/>
      <c r="T2351" s="1032"/>
      <c r="U2351" s="537"/>
      <c r="W2351" s="534"/>
      <c r="X2351" s="537"/>
      <c r="Y2351" s="534"/>
      <c r="Z2351" s="538"/>
      <c r="AA2351" s="531">
        <f>ROUND(ROUND(ROUND(ROUND(ROUND(F2313*K2350,0)*N2347,0)*R2351,0)*V2347,0),0)</f>
        <v>179</v>
      </c>
      <c r="AB2351" s="539"/>
      <c r="AC2351" s="504"/>
    </row>
    <row r="2352" spans="1:29" ht="16.7" customHeight="1" x14ac:dyDescent="0.15">
      <c r="A2352" s="520">
        <v>22</v>
      </c>
      <c r="B2352" s="520" t="s">
        <v>18825</v>
      </c>
      <c r="C2352" s="521" t="s">
        <v>18826</v>
      </c>
      <c r="D2352" s="542"/>
      <c r="E2352" s="534"/>
      <c r="F2352" s="534"/>
      <c r="H2352" s="541"/>
      <c r="I2352" s="1044"/>
      <c r="J2352" s="544"/>
      <c r="K2352" s="725"/>
      <c r="L2352" s="967"/>
      <c r="M2352" s="544"/>
      <c r="N2352" s="548"/>
      <c r="O2352" s="979"/>
      <c r="P2352" s="626" t="s">
        <v>3833</v>
      </c>
      <c r="Q2352" s="526" t="s">
        <v>1678</v>
      </c>
      <c r="R2352" s="527">
        <v>0.5</v>
      </c>
      <c r="S2352" s="1055"/>
      <c r="T2352" s="1032"/>
      <c r="U2352" s="537"/>
      <c r="W2352" s="534"/>
      <c r="X2352" s="537"/>
      <c r="Y2352" s="534"/>
      <c r="Z2352" s="538"/>
      <c r="AA2352" s="531">
        <f>ROUND(ROUND(ROUND(ROUND(ROUND(F2313*K2350,0)*N2347,0)*R2352,0)*V2347,0),0)</f>
        <v>128</v>
      </c>
      <c r="AB2352" s="539"/>
      <c r="AC2352" s="504"/>
    </row>
    <row r="2353" spans="1:29" ht="16.7" customHeight="1" x14ac:dyDescent="0.15">
      <c r="A2353" s="520">
        <v>22</v>
      </c>
      <c r="B2353" s="520" t="s">
        <v>18827</v>
      </c>
      <c r="C2353" s="521" t="s">
        <v>18828</v>
      </c>
      <c r="D2353" s="542"/>
      <c r="E2353" s="534"/>
      <c r="F2353" s="534"/>
      <c r="H2353" s="541"/>
      <c r="I2353" s="757"/>
      <c r="J2353" s="525"/>
      <c r="K2353" s="758"/>
      <c r="L2353" s="966" t="s">
        <v>14906</v>
      </c>
      <c r="M2353" s="525" t="s">
        <v>1678</v>
      </c>
      <c r="N2353" s="529">
        <v>0.5</v>
      </c>
      <c r="O2353" s="759"/>
      <c r="P2353" s="760"/>
      <c r="Q2353" s="526"/>
      <c r="R2353" s="527"/>
      <c r="S2353" s="1055"/>
      <c r="T2353" s="1032"/>
      <c r="U2353" s="537"/>
      <c r="W2353" s="534"/>
      <c r="X2353" s="537"/>
      <c r="Y2353" s="534"/>
      <c r="Z2353" s="538"/>
      <c r="AA2353" s="531">
        <f>ROUND(ROUND(F2313*N2353,0)*V2347,0)</f>
        <v>190</v>
      </c>
      <c r="AB2353" s="539"/>
      <c r="AC2353" s="504"/>
    </row>
    <row r="2354" spans="1:29" ht="16.7" customHeight="1" x14ac:dyDescent="0.15">
      <c r="A2354" s="520">
        <v>22</v>
      </c>
      <c r="B2354" s="520" t="s">
        <v>18829</v>
      </c>
      <c r="C2354" s="521" t="s">
        <v>18830</v>
      </c>
      <c r="D2354" s="542"/>
      <c r="E2354" s="534"/>
      <c r="F2354" s="534"/>
      <c r="H2354" s="541"/>
      <c r="J2354" s="537"/>
      <c r="K2354" s="742"/>
      <c r="L2354" s="1032"/>
      <c r="M2354" s="537"/>
      <c r="O2354" s="1048" t="s">
        <v>10414</v>
      </c>
      <c r="P2354" s="626" t="s">
        <v>16</v>
      </c>
      <c r="Q2354" s="526" t="s">
        <v>1678</v>
      </c>
      <c r="R2354" s="527">
        <v>0.7</v>
      </c>
      <c r="S2354" s="1055"/>
      <c r="T2354" s="1032"/>
      <c r="U2354" s="537"/>
      <c r="W2354" s="534"/>
      <c r="X2354" s="537"/>
      <c r="Y2354" s="534"/>
      <c r="Z2354" s="538"/>
      <c r="AA2354" s="531">
        <f>ROUND(ROUND(ROUND(F2313*N2353,0)*R2354,0)*V2347,0)</f>
        <v>133</v>
      </c>
      <c r="AB2354" s="539"/>
      <c r="AC2354" s="504"/>
    </row>
    <row r="2355" spans="1:29" ht="16.7" customHeight="1" x14ac:dyDescent="0.15">
      <c r="A2355" s="520">
        <v>22</v>
      </c>
      <c r="B2355" s="520" t="s">
        <v>18831</v>
      </c>
      <c r="C2355" s="521" t="s">
        <v>18832</v>
      </c>
      <c r="D2355" s="542"/>
      <c r="E2355" s="534"/>
      <c r="F2355" s="534"/>
      <c r="H2355" s="541"/>
      <c r="I2355" s="763"/>
      <c r="J2355" s="544"/>
      <c r="K2355" s="579"/>
      <c r="L2355" s="1032"/>
      <c r="M2355" s="537"/>
      <c r="O2355" s="979"/>
      <c r="P2355" s="626" t="s">
        <v>3833</v>
      </c>
      <c r="Q2355" s="526" t="s">
        <v>1678</v>
      </c>
      <c r="R2355" s="527">
        <v>0.5</v>
      </c>
      <c r="S2355" s="1055"/>
      <c r="T2355" s="1032"/>
      <c r="U2355" s="537"/>
      <c r="W2355" s="534"/>
      <c r="X2355" s="537"/>
      <c r="Y2355" s="534"/>
      <c r="Z2355" s="538"/>
      <c r="AA2355" s="531">
        <f>ROUND(ROUND(ROUND(F2313*N2353,0)*R2355,0)*V2347,0)</f>
        <v>95</v>
      </c>
      <c r="AB2355" s="539"/>
      <c r="AC2355" s="504"/>
    </row>
    <row r="2356" spans="1:29" ht="16.7" customHeight="1" x14ac:dyDescent="0.15">
      <c r="A2356" s="520">
        <v>22</v>
      </c>
      <c r="B2356" s="520" t="s">
        <v>18833</v>
      </c>
      <c r="C2356" s="521" t="s">
        <v>18834</v>
      </c>
      <c r="D2356" s="542"/>
      <c r="E2356" s="534"/>
      <c r="F2356" s="534"/>
      <c r="H2356" s="541"/>
      <c r="I2356" s="1049" t="s">
        <v>10418</v>
      </c>
      <c r="J2356" s="525" t="s">
        <v>1678</v>
      </c>
      <c r="K2356" s="718">
        <v>0.96499999999999997</v>
      </c>
      <c r="L2356" s="1032"/>
      <c r="M2356" s="537"/>
      <c r="O2356" s="759"/>
      <c r="P2356" s="760"/>
      <c r="Q2356" s="526"/>
      <c r="R2356" s="527"/>
      <c r="S2356" s="1055"/>
      <c r="T2356" s="1032"/>
      <c r="U2356" s="537"/>
      <c r="W2356" s="534"/>
      <c r="X2356" s="537"/>
      <c r="Y2356" s="534"/>
      <c r="Z2356" s="538"/>
      <c r="AA2356" s="531">
        <f>ROUND(ROUND(ROUND(ROUND(F2313*K2356,0)*N2353,0),0)*V2347,0)</f>
        <v>183</v>
      </c>
      <c r="AB2356" s="539"/>
      <c r="AC2356" s="504"/>
    </row>
    <row r="2357" spans="1:29" ht="16.7" customHeight="1" x14ac:dyDescent="0.15">
      <c r="A2357" s="520">
        <v>22</v>
      </c>
      <c r="B2357" s="520" t="s">
        <v>18835</v>
      </c>
      <c r="C2357" s="521" t="s">
        <v>18836</v>
      </c>
      <c r="D2357" s="542"/>
      <c r="E2357" s="534"/>
      <c r="F2357" s="534"/>
      <c r="H2357" s="541"/>
      <c r="I2357" s="1047"/>
      <c r="J2357" s="537"/>
      <c r="L2357" s="1032"/>
      <c r="M2357" s="537"/>
      <c r="O2357" s="1048" t="s">
        <v>10414</v>
      </c>
      <c r="P2357" s="626" t="s">
        <v>16</v>
      </c>
      <c r="Q2357" s="526" t="s">
        <v>1678</v>
      </c>
      <c r="R2357" s="527">
        <v>0.7</v>
      </c>
      <c r="S2357" s="1055"/>
      <c r="T2357" s="1032"/>
      <c r="U2357" s="537"/>
      <c r="W2357" s="534"/>
      <c r="X2357" s="537"/>
      <c r="Y2357" s="534"/>
      <c r="Z2357" s="538"/>
      <c r="AA2357" s="531">
        <f>ROUND(ROUND(ROUND(ROUND(F2313*K2356,0)*N2353,0)*R2357,0)*V2347,0)</f>
        <v>128</v>
      </c>
      <c r="AB2357" s="539"/>
      <c r="AC2357" s="504"/>
    </row>
    <row r="2358" spans="1:29" ht="16.7" customHeight="1" x14ac:dyDescent="0.15">
      <c r="A2358" s="520">
        <v>22</v>
      </c>
      <c r="B2358" s="520" t="s">
        <v>18837</v>
      </c>
      <c r="C2358" s="521" t="s">
        <v>18838</v>
      </c>
      <c r="D2358" s="557"/>
      <c r="E2358" s="550"/>
      <c r="F2358" s="550"/>
      <c r="G2358" s="650"/>
      <c r="H2358" s="558"/>
      <c r="I2358" s="1044"/>
      <c r="J2358" s="544"/>
      <c r="K2358" s="725"/>
      <c r="L2358" s="967"/>
      <c r="M2358" s="544"/>
      <c r="N2358" s="548"/>
      <c r="O2358" s="979"/>
      <c r="P2358" s="626" t="s">
        <v>3833</v>
      </c>
      <c r="Q2358" s="526" t="s">
        <v>1678</v>
      </c>
      <c r="R2358" s="527">
        <v>0.5</v>
      </c>
      <c r="S2358" s="1052"/>
      <c r="T2358" s="967"/>
      <c r="U2358" s="544"/>
      <c r="V2358" s="548"/>
      <c r="W2358" s="550"/>
      <c r="X2358" s="544"/>
      <c r="Y2358" s="550"/>
      <c r="Z2358" s="553"/>
      <c r="AA2358" s="531">
        <f>ROUND(ROUND(ROUND(ROUND(F2313*K2356,0)*N2353,0)*R2358,0)*V2347,0)</f>
        <v>92</v>
      </c>
      <c r="AB2358" s="559"/>
      <c r="AC2358" s="504"/>
    </row>
    <row r="2359" spans="1:29" ht="16.7" customHeight="1" x14ac:dyDescent="0.15">
      <c r="A2359" s="520">
        <v>22</v>
      </c>
      <c r="B2359" s="520">
        <v>9821</v>
      </c>
      <c r="C2359" s="521" t="s">
        <v>18839</v>
      </c>
      <c r="D2359" s="560"/>
      <c r="E2359" s="522"/>
      <c r="F2359" s="522"/>
      <c r="G2359" s="585"/>
      <c r="H2359" s="561"/>
      <c r="I2359" s="757"/>
      <c r="J2359" s="525"/>
      <c r="K2359" s="758"/>
      <c r="L2359" s="1050" t="s">
        <v>14896</v>
      </c>
      <c r="M2359" s="525" t="s">
        <v>1678</v>
      </c>
      <c r="N2359" s="529">
        <v>0.7</v>
      </c>
      <c r="O2359" s="759"/>
      <c r="P2359" s="760"/>
      <c r="Q2359" s="526"/>
      <c r="R2359" s="527"/>
      <c r="S2359" s="761"/>
      <c r="T2359" s="757"/>
      <c r="U2359" s="525"/>
      <c r="V2359" s="529"/>
      <c r="W2359" s="936" t="s">
        <v>11906</v>
      </c>
      <c r="X2359" s="947"/>
      <c r="Y2359" s="522"/>
      <c r="Z2359" s="530"/>
      <c r="AA2359" s="531">
        <f>ROUND(ROUND(F2313*N2359,0)*X2363,0)</f>
        <v>376</v>
      </c>
      <c r="AB2359" s="532"/>
      <c r="AC2359" s="504"/>
    </row>
    <row r="2360" spans="1:29" ht="16.7" customHeight="1" x14ac:dyDescent="0.15">
      <c r="A2360" s="520">
        <v>22</v>
      </c>
      <c r="B2360" s="520">
        <v>9822</v>
      </c>
      <c r="C2360" s="521" t="s">
        <v>18840</v>
      </c>
      <c r="D2360" s="542"/>
      <c r="E2360" s="534"/>
      <c r="F2360" s="534"/>
      <c r="H2360" s="541"/>
      <c r="J2360" s="537"/>
      <c r="K2360" s="742"/>
      <c r="L2360" s="1032"/>
      <c r="M2360" s="537"/>
      <c r="O2360" s="1048" t="s">
        <v>10414</v>
      </c>
      <c r="P2360" s="626" t="s">
        <v>16</v>
      </c>
      <c r="Q2360" s="526" t="s">
        <v>1678</v>
      </c>
      <c r="R2360" s="527">
        <v>0.7</v>
      </c>
      <c r="S2360" s="762"/>
      <c r="U2360" s="537"/>
      <c r="W2360" s="937"/>
      <c r="X2360" s="948"/>
      <c r="Y2360" s="534"/>
      <c r="Z2360" s="538"/>
      <c r="AA2360" s="531">
        <f>ROUND(ROUND(ROUND(F2313*N2359,0)*R2360,0)*X2363,0)</f>
        <v>263</v>
      </c>
      <c r="AB2360" s="539"/>
      <c r="AC2360" s="504"/>
    </row>
    <row r="2361" spans="1:29" ht="16.7" customHeight="1" x14ac:dyDescent="0.15">
      <c r="A2361" s="520">
        <v>22</v>
      </c>
      <c r="B2361" s="520" t="s">
        <v>18841</v>
      </c>
      <c r="C2361" s="521" t="s">
        <v>18842</v>
      </c>
      <c r="D2361" s="542"/>
      <c r="E2361" s="534"/>
      <c r="F2361" s="534"/>
      <c r="H2361" s="541"/>
      <c r="I2361" s="763"/>
      <c r="J2361" s="544"/>
      <c r="K2361" s="579"/>
      <c r="L2361" s="1032"/>
      <c r="M2361" s="537"/>
      <c r="O2361" s="979"/>
      <c r="P2361" s="626" t="s">
        <v>3833</v>
      </c>
      <c r="Q2361" s="526" t="s">
        <v>1678</v>
      </c>
      <c r="R2361" s="527">
        <v>0.5</v>
      </c>
      <c r="S2361" s="762"/>
      <c r="U2361" s="537"/>
      <c r="W2361" s="937"/>
      <c r="X2361" s="948"/>
      <c r="Y2361" s="534"/>
      <c r="Z2361" s="538"/>
      <c r="AA2361" s="531">
        <f>ROUND(ROUND(ROUND(F2313*N2359,0)*R2361,0)*X2363,0)</f>
        <v>188</v>
      </c>
      <c r="AB2361" s="539"/>
      <c r="AC2361" s="504"/>
    </row>
    <row r="2362" spans="1:29" ht="16.7" customHeight="1" x14ac:dyDescent="0.15">
      <c r="A2362" s="520">
        <v>22</v>
      </c>
      <c r="B2362" s="520">
        <v>9823</v>
      </c>
      <c r="C2362" s="521" t="s">
        <v>18843</v>
      </c>
      <c r="D2362" s="542"/>
      <c r="E2362" s="534"/>
      <c r="F2362" s="534"/>
      <c r="H2362" s="541"/>
      <c r="I2362" s="1049" t="s">
        <v>10418</v>
      </c>
      <c r="J2362" s="525" t="s">
        <v>1678</v>
      </c>
      <c r="K2362" s="718">
        <v>0.96499999999999997</v>
      </c>
      <c r="L2362" s="1032"/>
      <c r="M2362" s="537"/>
      <c r="O2362" s="759"/>
      <c r="P2362" s="760"/>
      <c r="Q2362" s="526"/>
      <c r="R2362" s="527"/>
      <c r="S2362" s="762"/>
      <c r="U2362" s="537"/>
      <c r="W2362" s="534"/>
      <c r="X2362" s="537"/>
      <c r="Y2362" s="534"/>
      <c r="Z2362" s="538"/>
      <c r="AA2362" s="531">
        <f>ROUND(ROUND(ROUND(ROUND(F2313*K2362,0)*N2359,0),0)*X2363,0)</f>
        <v>362</v>
      </c>
      <c r="AB2362" s="539"/>
      <c r="AC2362" s="504"/>
    </row>
    <row r="2363" spans="1:29" ht="16.7" customHeight="1" x14ac:dyDescent="0.15">
      <c r="A2363" s="520">
        <v>22</v>
      </c>
      <c r="B2363" s="520">
        <v>9824</v>
      </c>
      <c r="C2363" s="521" t="s">
        <v>18844</v>
      </c>
      <c r="D2363" s="542"/>
      <c r="E2363" s="534"/>
      <c r="F2363" s="534"/>
      <c r="H2363" s="541"/>
      <c r="I2363" s="1047"/>
      <c r="J2363" s="537"/>
      <c r="L2363" s="1032"/>
      <c r="M2363" s="537"/>
      <c r="O2363" s="1048" t="s">
        <v>10414</v>
      </c>
      <c r="P2363" s="626" t="s">
        <v>16</v>
      </c>
      <c r="Q2363" s="526" t="s">
        <v>1678</v>
      </c>
      <c r="R2363" s="527">
        <v>0.7</v>
      </c>
      <c r="S2363" s="762"/>
      <c r="U2363" s="537"/>
      <c r="W2363" s="534" t="s">
        <v>1678</v>
      </c>
      <c r="X2363" s="766">
        <v>0.99099999999999999</v>
      </c>
      <c r="Y2363" s="534"/>
      <c r="Z2363" s="538"/>
      <c r="AA2363" s="531">
        <f>ROUND(ROUND(ROUND(ROUND(F2313*K2362,0)*N2359,0)*R2363,0)*X2363,0)</f>
        <v>254</v>
      </c>
      <c r="AB2363" s="539"/>
      <c r="AC2363" s="504"/>
    </row>
    <row r="2364" spans="1:29" ht="16.7" customHeight="1" x14ac:dyDescent="0.15">
      <c r="A2364" s="520">
        <v>22</v>
      </c>
      <c r="B2364" s="520" t="s">
        <v>18845</v>
      </c>
      <c r="C2364" s="521" t="s">
        <v>18846</v>
      </c>
      <c r="D2364" s="542"/>
      <c r="E2364" s="534"/>
      <c r="F2364" s="534"/>
      <c r="H2364" s="541"/>
      <c r="I2364" s="1044"/>
      <c r="J2364" s="544"/>
      <c r="K2364" s="725"/>
      <c r="L2364" s="967"/>
      <c r="M2364" s="544"/>
      <c r="N2364" s="548"/>
      <c r="O2364" s="979"/>
      <c r="P2364" s="626" t="s">
        <v>3833</v>
      </c>
      <c r="Q2364" s="526" t="s">
        <v>1678</v>
      </c>
      <c r="R2364" s="527">
        <v>0.5</v>
      </c>
      <c r="S2364" s="762"/>
      <c r="U2364" s="537"/>
      <c r="W2364" s="534"/>
      <c r="X2364" s="537"/>
      <c r="Y2364" s="534"/>
      <c r="Z2364" s="538"/>
      <c r="AA2364" s="531">
        <f>ROUND(ROUND(ROUND(ROUND(F2313*K2362,0)*N2359,0)*R2364,0)*X2363,0)</f>
        <v>181</v>
      </c>
      <c r="AB2364" s="539"/>
      <c r="AC2364" s="504"/>
    </row>
    <row r="2365" spans="1:29" ht="16.7" customHeight="1" x14ac:dyDescent="0.15">
      <c r="A2365" s="520">
        <v>22</v>
      </c>
      <c r="B2365" s="520" t="s">
        <v>18847</v>
      </c>
      <c r="C2365" s="521" t="s">
        <v>18848</v>
      </c>
      <c r="D2365" s="542"/>
      <c r="E2365" s="534"/>
      <c r="F2365" s="534"/>
      <c r="H2365" s="541"/>
      <c r="I2365" s="757"/>
      <c r="J2365" s="525"/>
      <c r="K2365" s="758"/>
      <c r="L2365" s="966" t="s">
        <v>14906</v>
      </c>
      <c r="M2365" s="525" t="s">
        <v>1678</v>
      </c>
      <c r="N2365" s="529">
        <v>0.5</v>
      </c>
      <c r="O2365" s="759"/>
      <c r="P2365" s="760"/>
      <c r="Q2365" s="526"/>
      <c r="R2365" s="527"/>
      <c r="S2365" s="762"/>
      <c r="U2365" s="537"/>
      <c r="W2365" s="534"/>
      <c r="X2365" s="537"/>
      <c r="Y2365" s="534"/>
      <c r="Z2365" s="538"/>
      <c r="AA2365" s="531">
        <f>ROUND(ROUND(F2313*N2365,0)*X2363,0)</f>
        <v>269</v>
      </c>
      <c r="AB2365" s="539"/>
      <c r="AC2365" s="504"/>
    </row>
    <row r="2366" spans="1:29" ht="16.7" customHeight="1" x14ac:dyDescent="0.15">
      <c r="A2366" s="520">
        <v>22</v>
      </c>
      <c r="B2366" s="520" t="s">
        <v>18849</v>
      </c>
      <c r="C2366" s="521" t="s">
        <v>18850</v>
      </c>
      <c r="D2366" s="542"/>
      <c r="E2366" s="534"/>
      <c r="F2366" s="534"/>
      <c r="H2366" s="541"/>
      <c r="J2366" s="537"/>
      <c r="K2366" s="742"/>
      <c r="L2366" s="1032"/>
      <c r="M2366" s="537"/>
      <c r="O2366" s="1048" t="s">
        <v>10414</v>
      </c>
      <c r="P2366" s="626" t="s">
        <v>16</v>
      </c>
      <c r="Q2366" s="526" t="s">
        <v>1678</v>
      </c>
      <c r="R2366" s="527">
        <v>0.7</v>
      </c>
      <c r="S2366" s="762"/>
      <c r="U2366" s="537"/>
      <c r="W2366" s="534"/>
      <c r="X2366" s="537"/>
      <c r="Y2366" s="534"/>
      <c r="Z2366" s="538"/>
      <c r="AA2366" s="531">
        <f>ROUND(ROUND(ROUND(F2313*N2365,0)*R2366,0)*X2363,0)</f>
        <v>188</v>
      </c>
      <c r="AB2366" s="539"/>
      <c r="AC2366" s="504"/>
    </row>
    <row r="2367" spans="1:29" ht="16.7" customHeight="1" x14ac:dyDescent="0.15">
      <c r="A2367" s="520">
        <v>22</v>
      </c>
      <c r="B2367" s="520" t="s">
        <v>18851</v>
      </c>
      <c r="C2367" s="521" t="s">
        <v>18852</v>
      </c>
      <c r="D2367" s="542"/>
      <c r="E2367" s="534"/>
      <c r="F2367" s="534"/>
      <c r="H2367" s="541"/>
      <c r="I2367" s="763"/>
      <c r="J2367" s="544"/>
      <c r="K2367" s="579"/>
      <c r="L2367" s="1032"/>
      <c r="M2367" s="537"/>
      <c r="O2367" s="979"/>
      <c r="P2367" s="626" t="s">
        <v>3833</v>
      </c>
      <c r="Q2367" s="526" t="s">
        <v>1678</v>
      </c>
      <c r="R2367" s="527">
        <v>0.5</v>
      </c>
      <c r="S2367" s="762"/>
      <c r="U2367" s="537"/>
      <c r="W2367" s="534"/>
      <c r="X2367" s="537"/>
      <c r="Y2367" s="534"/>
      <c r="Z2367" s="538"/>
      <c r="AA2367" s="531">
        <f>ROUND(ROUND(ROUND(F2313*N2365,0)*R2367,0)*X2363,0)</f>
        <v>135</v>
      </c>
      <c r="AB2367" s="539"/>
      <c r="AC2367" s="504"/>
    </row>
    <row r="2368" spans="1:29" ht="16.7" customHeight="1" x14ac:dyDescent="0.15">
      <c r="A2368" s="520">
        <v>22</v>
      </c>
      <c r="B2368" s="520" t="s">
        <v>18853</v>
      </c>
      <c r="C2368" s="521" t="s">
        <v>18854</v>
      </c>
      <c r="D2368" s="542"/>
      <c r="E2368" s="534"/>
      <c r="F2368" s="534"/>
      <c r="H2368" s="541"/>
      <c r="I2368" s="1049" t="s">
        <v>10418</v>
      </c>
      <c r="J2368" s="525" t="s">
        <v>1678</v>
      </c>
      <c r="K2368" s="718">
        <v>0.96499999999999997</v>
      </c>
      <c r="L2368" s="1032"/>
      <c r="M2368" s="537"/>
      <c r="O2368" s="759"/>
      <c r="P2368" s="760"/>
      <c r="Q2368" s="526"/>
      <c r="R2368" s="527"/>
      <c r="S2368" s="762"/>
      <c r="U2368" s="537"/>
      <c r="W2368" s="534"/>
      <c r="X2368" s="537"/>
      <c r="Y2368" s="534"/>
      <c r="Z2368" s="538"/>
      <c r="AA2368" s="531">
        <f>ROUND(ROUND(ROUND(ROUND(F2313*K2368,0)*N2365,0),0)*X2363,0)</f>
        <v>259</v>
      </c>
      <c r="AB2368" s="539"/>
      <c r="AC2368" s="504"/>
    </row>
    <row r="2369" spans="1:29" ht="16.7" customHeight="1" x14ac:dyDescent="0.15">
      <c r="A2369" s="520">
        <v>22</v>
      </c>
      <c r="B2369" s="520" t="s">
        <v>18855</v>
      </c>
      <c r="C2369" s="521" t="s">
        <v>18856</v>
      </c>
      <c r="D2369" s="542"/>
      <c r="E2369" s="534"/>
      <c r="F2369" s="534"/>
      <c r="H2369" s="541"/>
      <c r="I2369" s="1047"/>
      <c r="J2369" s="537"/>
      <c r="L2369" s="1032"/>
      <c r="M2369" s="537"/>
      <c r="O2369" s="1048" t="s">
        <v>10414</v>
      </c>
      <c r="P2369" s="626" t="s">
        <v>16</v>
      </c>
      <c r="Q2369" s="526" t="s">
        <v>1678</v>
      </c>
      <c r="R2369" s="527">
        <v>0.7</v>
      </c>
      <c r="S2369" s="762"/>
      <c r="U2369" s="537"/>
      <c r="W2369" s="534"/>
      <c r="X2369" s="537"/>
      <c r="Y2369" s="534"/>
      <c r="Z2369" s="538"/>
      <c r="AA2369" s="531">
        <f>ROUND(ROUND(ROUND(ROUND(F2313*K2368,0)*N2365,0)*R2369,0)*X2363,0)</f>
        <v>181</v>
      </c>
      <c r="AB2369" s="539"/>
      <c r="AC2369" s="504"/>
    </row>
    <row r="2370" spans="1:29" ht="16.7" customHeight="1" x14ac:dyDescent="0.15">
      <c r="A2370" s="520">
        <v>22</v>
      </c>
      <c r="B2370" s="520" t="s">
        <v>18857</v>
      </c>
      <c r="C2370" s="521" t="s">
        <v>18858</v>
      </c>
      <c r="D2370" s="542"/>
      <c r="E2370" s="534"/>
      <c r="F2370" s="534"/>
      <c r="H2370" s="541"/>
      <c r="I2370" s="1044"/>
      <c r="J2370" s="544"/>
      <c r="K2370" s="725"/>
      <c r="L2370" s="967"/>
      <c r="M2370" s="544"/>
      <c r="N2370" s="548"/>
      <c r="O2370" s="979"/>
      <c r="P2370" s="626" t="s">
        <v>3833</v>
      </c>
      <c r="Q2370" s="526" t="s">
        <v>1678</v>
      </c>
      <c r="R2370" s="527">
        <v>0.5</v>
      </c>
      <c r="S2370" s="764"/>
      <c r="T2370" s="763"/>
      <c r="U2370" s="544"/>
      <c r="V2370" s="548"/>
      <c r="W2370" s="534"/>
      <c r="X2370" s="537"/>
      <c r="Y2370" s="534"/>
      <c r="Z2370" s="538"/>
      <c r="AA2370" s="531">
        <f>ROUND(ROUND(ROUND(ROUND(F2313*K2368,0)*N2365,0)*R2370,0)*X2363,0)</f>
        <v>130</v>
      </c>
      <c r="AB2370" s="539"/>
      <c r="AC2370" s="504"/>
    </row>
    <row r="2371" spans="1:29" ht="16.7" customHeight="1" x14ac:dyDescent="0.15">
      <c r="A2371" s="520">
        <v>22</v>
      </c>
      <c r="B2371" s="520">
        <v>9825</v>
      </c>
      <c r="C2371" s="521" t="s">
        <v>18859</v>
      </c>
      <c r="D2371" s="542"/>
      <c r="E2371" s="534"/>
      <c r="F2371" s="534"/>
      <c r="H2371" s="541"/>
      <c r="I2371" s="757"/>
      <c r="J2371" s="525"/>
      <c r="K2371" s="758"/>
      <c r="L2371" s="1050" t="s">
        <v>14896</v>
      </c>
      <c r="M2371" s="525" t="s">
        <v>1678</v>
      </c>
      <c r="N2371" s="529">
        <v>0.7</v>
      </c>
      <c r="O2371" s="759"/>
      <c r="P2371" s="760"/>
      <c r="Q2371" s="526"/>
      <c r="R2371" s="527"/>
      <c r="S2371" s="1054" t="s">
        <v>10423</v>
      </c>
      <c r="T2371" s="968" t="s">
        <v>12821</v>
      </c>
      <c r="U2371" s="525" t="s">
        <v>1678</v>
      </c>
      <c r="V2371" s="529">
        <v>0.5</v>
      </c>
      <c r="W2371" s="534"/>
      <c r="X2371" s="537"/>
      <c r="Y2371" s="534"/>
      <c r="Z2371" s="538"/>
      <c r="AA2371" s="531">
        <f>ROUND(ROUND(ROUND(F2313*N2371,0)*V2371,0)*X2363,0)</f>
        <v>188</v>
      </c>
      <c r="AB2371" s="539"/>
      <c r="AC2371" s="504"/>
    </row>
    <row r="2372" spans="1:29" ht="16.7" customHeight="1" x14ac:dyDescent="0.15">
      <c r="A2372" s="520">
        <v>22</v>
      </c>
      <c r="B2372" s="520">
        <v>9826</v>
      </c>
      <c r="C2372" s="521" t="s">
        <v>18860</v>
      </c>
      <c r="D2372" s="542"/>
      <c r="E2372" s="534"/>
      <c r="F2372" s="534"/>
      <c r="H2372" s="541"/>
      <c r="J2372" s="537"/>
      <c r="K2372" s="742"/>
      <c r="L2372" s="1032"/>
      <c r="M2372" s="537"/>
      <c r="O2372" s="1048" t="s">
        <v>10414</v>
      </c>
      <c r="P2372" s="626" t="s">
        <v>16</v>
      </c>
      <c r="Q2372" s="526" t="s">
        <v>1678</v>
      </c>
      <c r="R2372" s="527">
        <v>0.7</v>
      </c>
      <c r="S2372" s="1051"/>
      <c r="T2372" s="1032"/>
      <c r="U2372" s="537"/>
      <c r="W2372" s="534"/>
      <c r="X2372" s="537"/>
      <c r="Y2372" s="534"/>
      <c r="Z2372" s="538"/>
      <c r="AA2372" s="531">
        <f>ROUND(ROUND(ROUND(ROUND(F2313*N2371,0)*R2372,0)*V2371,0)*X2363,0)</f>
        <v>132</v>
      </c>
      <c r="AB2372" s="539"/>
      <c r="AC2372" s="504"/>
    </row>
    <row r="2373" spans="1:29" ht="16.7" customHeight="1" x14ac:dyDescent="0.15">
      <c r="A2373" s="520">
        <v>22</v>
      </c>
      <c r="B2373" s="520" t="s">
        <v>18861</v>
      </c>
      <c r="C2373" s="521" t="s">
        <v>18862</v>
      </c>
      <c r="D2373" s="542"/>
      <c r="E2373" s="534"/>
      <c r="F2373" s="534"/>
      <c r="H2373" s="541"/>
      <c r="I2373" s="763"/>
      <c r="J2373" s="544"/>
      <c r="K2373" s="579"/>
      <c r="L2373" s="1032"/>
      <c r="M2373" s="537"/>
      <c r="O2373" s="979"/>
      <c r="P2373" s="626" t="s">
        <v>3833</v>
      </c>
      <c r="Q2373" s="526" t="s">
        <v>1678</v>
      </c>
      <c r="R2373" s="527">
        <v>0.5</v>
      </c>
      <c r="S2373" s="1051"/>
      <c r="T2373" s="1032"/>
      <c r="U2373" s="537"/>
      <c r="W2373" s="534"/>
      <c r="X2373" s="537"/>
      <c r="Y2373" s="534"/>
      <c r="Z2373" s="538"/>
      <c r="AA2373" s="531">
        <f>ROUND(ROUND(ROUND(ROUND(F2313*N2371,0)*R2373,0)*V2371,0)*X2363,0)</f>
        <v>94</v>
      </c>
      <c r="AB2373" s="539"/>
      <c r="AC2373" s="504"/>
    </row>
    <row r="2374" spans="1:29" ht="16.7" customHeight="1" x14ac:dyDescent="0.15">
      <c r="A2374" s="520">
        <v>22</v>
      </c>
      <c r="B2374" s="520">
        <v>9827</v>
      </c>
      <c r="C2374" s="521" t="s">
        <v>18863</v>
      </c>
      <c r="D2374" s="542"/>
      <c r="E2374" s="534"/>
      <c r="F2374" s="534"/>
      <c r="H2374" s="541"/>
      <c r="I2374" s="1049" t="s">
        <v>10418</v>
      </c>
      <c r="J2374" s="525" t="s">
        <v>1678</v>
      </c>
      <c r="K2374" s="718">
        <v>0.96499999999999997</v>
      </c>
      <c r="L2374" s="1032"/>
      <c r="M2374" s="537"/>
      <c r="O2374" s="759"/>
      <c r="P2374" s="760"/>
      <c r="Q2374" s="526"/>
      <c r="R2374" s="527"/>
      <c r="S2374" s="1051"/>
      <c r="T2374" s="1032"/>
      <c r="U2374" s="537"/>
      <c r="W2374" s="534"/>
      <c r="X2374" s="537"/>
      <c r="Y2374" s="534"/>
      <c r="Z2374" s="538"/>
      <c r="AA2374" s="531">
        <f>ROUND(ROUND(ROUND(ROUND(ROUND(F2313*K2374,0)*N2371,0)*V2371,0),0)*X2363,0)</f>
        <v>181</v>
      </c>
      <c r="AB2374" s="539"/>
      <c r="AC2374" s="504"/>
    </row>
    <row r="2375" spans="1:29" ht="16.7" customHeight="1" x14ac:dyDescent="0.15">
      <c r="A2375" s="520">
        <v>22</v>
      </c>
      <c r="B2375" s="520">
        <v>9828</v>
      </c>
      <c r="C2375" s="521" t="s">
        <v>18864</v>
      </c>
      <c r="D2375" s="542"/>
      <c r="E2375" s="534"/>
      <c r="F2375" s="534"/>
      <c r="H2375" s="541"/>
      <c r="I2375" s="1047"/>
      <c r="J2375" s="537"/>
      <c r="L2375" s="1032"/>
      <c r="M2375" s="537"/>
      <c r="O2375" s="1048" t="s">
        <v>10414</v>
      </c>
      <c r="P2375" s="626" t="s">
        <v>16</v>
      </c>
      <c r="Q2375" s="526" t="s">
        <v>1678</v>
      </c>
      <c r="R2375" s="527">
        <v>0.7</v>
      </c>
      <c r="S2375" s="1051"/>
      <c r="T2375" s="1032"/>
      <c r="U2375" s="537"/>
      <c r="W2375" s="534"/>
      <c r="X2375" s="537"/>
      <c r="Y2375" s="534"/>
      <c r="Z2375" s="538"/>
      <c r="AA2375" s="531">
        <f>ROUND(ROUND(ROUND(ROUND(ROUND(ROUND(F2313*K2374,0)*N2371,0)*R2375,0)*V2371,0),0)*X2363,0)</f>
        <v>127</v>
      </c>
      <c r="AB2375" s="539"/>
      <c r="AC2375" s="504"/>
    </row>
    <row r="2376" spans="1:29" ht="16.7" customHeight="1" x14ac:dyDescent="0.15">
      <c r="A2376" s="520">
        <v>22</v>
      </c>
      <c r="B2376" s="520" t="s">
        <v>18865</v>
      </c>
      <c r="C2376" s="521" t="s">
        <v>18866</v>
      </c>
      <c r="D2376" s="542"/>
      <c r="E2376" s="534"/>
      <c r="F2376" s="534"/>
      <c r="H2376" s="541"/>
      <c r="I2376" s="1044"/>
      <c r="J2376" s="544"/>
      <c r="K2376" s="725"/>
      <c r="L2376" s="967"/>
      <c r="M2376" s="544"/>
      <c r="N2376" s="548"/>
      <c r="O2376" s="979"/>
      <c r="P2376" s="626" t="s">
        <v>3833</v>
      </c>
      <c r="Q2376" s="526" t="s">
        <v>1678</v>
      </c>
      <c r="R2376" s="527">
        <v>0.5</v>
      </c>
      <c r="S2376" s="1051"/>
      <c r="T2376" s="1032"/>
      <c r="U2376" s="537"/>
      <c r="W2376" s="534"/>
      <c r="X2376" s="537"/>
      <c r="Y2376" s="534"/>
      <c r="Z2376" s="538"/>
      <c r="AA2376" s="531">
        <f>ROUND(ROUND(ROUND(ROUND(ROUND(ROUND(F2313*K2374,0)*N2371,0)*R2376,0)*V2371,0),0)*X2363,0)</f>
        <v>91</v>
      </c>
      <c r="AB2376" s="539"/>
      <c r="AC2376" s="504"/>
    </row>
    <row r="2377" spans="1:29" ht="16.7" customHeight="1" x14ac:dyDescent="0.15">
      <c r="A2377" s="520">
        <v>22</v>
      </c>
      <c r="B2377" s="520" t="s">
        <v>18867</v>
      </c>
      <c r="C2377" s="521" t="s">
        <v>18868</v>
      </c>
      <c r="D2377" s="542"/>
      <c r="E2377" s="534"/>
      <c r="F2377" s="534"/>
      <c r="H2377" s="541"/>
      <c r="I2377" s="757"/>
      <c r="J2377" s="525"/>
      <c r="K2377" s="758"/>
      <c r="L2377" s="966" t="s">
        <v>14906</v>
      </c>
      <c r="M2377" s="525" t="s">
        <v>1678</v>
      </c>
      <c r="N2377" s="529">
        <v>0.5</v>
      </c>
      <c r="O2377" s="759"/>
      <c r="P2377" s="760"/>
      <c r="Q2377" s="526"/>
      <c r="R2377" s="527"/>
      <c r="S2377" s="1051"/>
      <c r="T2377" s="1032"/>
      <c r="U2377" s="537"/>
      <c r="W2377" s="534"/>
      <c r="X2377" s="537"/>
      <c r="Y2377" s="534"/>
      <c r="Z2377" s="538"/>
      <c r="AA2377" s="531">
        <f>ROUND(ROUND(ROUND(F2313*N2377,0)*V2371,0)*X2363,0)</f>
        <v>135</v>
      </c>
      <c r="AB2377" s="539"/>
      <c r="AC2377" s="504"/>
    </row>
    <row r="2378" spans="1:29" ht="16.7" customHeight="1" x14ac:dyDescent="0.15">
      <c r="A2378" s="520">
        <v>22</v>
      </c>
      <c r="B2378" s="520" t="s">
        <v>18869</v>
      </c>
      <c r="C2378" s="521" t="s">
        <v>18870</v>
      </c>
      <c r="D2378" s="542"/>
      <c r="E2378" s="534"/>
      <c r="F2378" s="534"/>
      <c r="H2378" s="541"/>
      <c r="J2378" s="537"/>
      <c r="K2378" s="742"/>
      <c r="L2378" s="1032"/>
      <c r="M2378" s="537"/>
      <c r="O2378" s="1048" t="s">
        <v>10414</v>
      </c>
      <c r="P2378" s="626" t="s">
        <v>16</v>
      </c>
      <c r="Q2378" s="526" t="s">
        <v>1678</v>
      </c>
      <c r="R2378" s="527">
        <v>0.7</v>
      </c>
      <c r="S2378" s="1051"/>
      <c r="T2378" s="1032"/>
      <c r="U2378" s="537"/>
      <c r="W2378" s="534"/>
      <c r="X2378" s="537"/>
      <c r="Y2378" s="534"/>
      <c r="Z2378" s="538"/>
      <c r="AA2378" s="531">
        <f>ROUND(ROUND(ROUND(ROUND(F2313*N2377,0)*R2378,0)*V2371,0)*X2363,0)</f>
        <v>94</v>
      </c>
      <c r="AB2378" s="539"/>
      <c r="AC2378" s="504"/>
    </row>
    <row r="2379" spans="1:29" ht="16.7" customHeight="1" x14ac:dyDescent="0.15">
      <c r="A2379" s="520">
        <v>22</v>
      </c>
      <c r="B2379" s="520" t="s">
        <v>18871</v>
      </c>
      <c r="C2379" s="521" t="s">
        <v>18872</v>
      </c>
      <c r="D2379" s="542"/>
      <c r="E2379" s="534"/>
      <c r="F2379" s="534"/>
      <c r="H2379" s="541"/>
      <c r="I2379" s="763"/>
      <c r="J2379" s="544"/>
      <c r="K2379" s="579"/>
      <c r="L2379" s="1032"/>
      <c r="M2379" s="537"/>
      <c r="O2379" s="979"/>
      <c r="P2379" s="626" t="s">
        <v>3833</v>
      </c>
      <c r="Q2379" s="526" t="s">
        <v>1678</v>
      </c>
      <c r="R2379" s="527">
        <v>0.5</v>
      </c>
      <c r="S2379" s="1051"/>
      <c r="T2379" s="1032"/>
      <c r="U2379" s="537"/>
      <c r="W2379" s="534"/>
      <c r="X2379" s="537"/>
      <c r="Y2379" s="534"/>
      <c r="Z2379" s="538"/>
      <c r="AA2379" s="531">
        <f>ROUND(ROUND(ROUND(ROUND(F2313*N2377,0)*R2379,0)*V2371,0)*X2363,0)</f>
        <v>67</v>
      </c>
      <c r="AB2379" s="539"/>
      <c r="AC2379" s="504"/>
    </row>
    <row r="2380" spans="1:29" ht="16.7" customHeight="1" x14ac:dyDescent="0.15">
      <c r="A2380" s="520">
        <v>22</v>
      </c>
      <c r="B2380" s="520" t="s">
        <v>18873</v>
      </c>
      <c r="C2380" s="521" t="s">
        <v>18874</v>
      </c>
      <c r="D2380" s="542"/>
      <c r="E2380" s="534"/>
      <c r="F2380" s="534"/>
      <c r="H2380" s="541"/>
      <c r="I2380" s="1049" t="s">
        <v>10418</v>
      </c>
      <c r="J2380" s="525" t="s">
        <v>1678</v>
      </c>
      <c r="K2380" s="718">
        <v>0.96499999999999997</v>
      </c>
      <c r="L2380" s="1032"/>
      <c r="M2380" s="537"/>
      <c r="O2380" s="759"/>
      <c r="P2380" s="760"/>
      <c r="Q2380" s="526"/>
      <c r="R2380" s="527"/>
      <c r="S2380" s="1051"/>
      <c r="T2380" s="1032"/>
      <c r="U2380" s="537"/>
      <c r="W2380" s="534"/>
      <c r="X2380" s="537"/>
      <c r="Y2380" s="534"/>
      <c r="Z2380" s="538"/>
      <c r="AA2380" s="531">
        <f>ROUND(ROUND(ROUND(ROUND(ROUND(F2313*K2380,0)*N2377,0),0)*V2371,0)*X2363,0)</f>
        <v>130</v>
      </c>
      <c r="AB2380" s="539"/>
      <c r="AC2380" s="504"/>
    </row>
    <row r="2381" spans="1:29" ht="16.7" customHeight="1" x14ac:dyDescent="0.15">
      <c r="A2381" s="520">
        <v>22</v>
      </c>
      <c r="B2381" s="520" t="s">
        <v>18875</v>
      </c>
      <c r="C2381" s="521" t="s">
        <v>18876</v>
      </c>
      <c r="D2381" s="542"/>
      <c r="E2381" s="534"/>
      <c r="F2381" s="534"/>
      <c r="H2381" s="541"/>
      <c r="I2381" s="1047"/>
      <c r="J2381" s="537"/>
      <c r="L2381" s="1032"/>
      <c r="M2381" s="537"/>
      <c r="O2381" s="1048" t="s">
        <v>10414</v>
      </c>
      <c r="P2381" s="626" t="s">
        <v>16</v>
      </c>
      <c r="Q2381" s="526" t="s">
        <v>1678</v>
      </c>
      <c r="R2381" s="527">
        <v>0.7</v>
      </c>
      <c r="S2381" s="1051"/>
      <c r="T2381" s="1032"/>
      <c r="U2381" s="537"/>
      <c r="W2381" s="534"/>
      <c r="X2381" s="537"/>
      <c r="Y2381" s="534"/>
      <c r="Z2381" s="538"/>
      <c r="AA2381" s="531">
        <f>ROUND(ROUND(ROUND(ROUND(ROUND(F2313*K2380,0)*N2377,0)*R2381,0)*V2371,0)*X2363,0)</f>
        <v>91</v>
      </c>
      <c r="AB2381" s="539"/>
      <c r="AC2381" s="504"/>
    </row>
    <row r="2382" spans="1:29" ht="16.7" customHeight="1" x14ac:dyDescent="0.15">
      <c r="A2382" s="520">
        <v>22</v>
      </c>
      <c r="B2382" s="520" t="s">
        <v>18877</v>
      </c>
      <c r="C2382" s="521" t="s">
        <v>18878</v>
      </c>
      <c r="D2382" s="542"/>
      <c r="E2382" s="534"/>
      <c r="F2382" s="534"/>
      <c r="H2382" s="541"/>
      <c r="I2382" s="1044"/>
      <c r="J2382" s="544"/>
      <c r="K2382" s="725"/>
      <c r="L2382" s="967"/>
      <c r="M2382" s="544"/>
      <c r="N2382" s="548"/>
      <c r="O2382" s="979"/>
      <c r="P2382" s="626" t="s">
        <v>3833</v>
      </c>
      <c r="Q2382" s="526" t="s">
        <v>1678</v>
      </c>
      <c r="R2382" s="527">
        <v>0.5</v>
      </c>
      <c r="S2382" s="1051"/>
      <c r="T2382" s="967"/>
      <c r="U2382" s="544"/>
      <c r="V2382" s="548"/>
      <c r="W2382" s="534"/>
      <c r="X2382" s="537"/>
      <c r="Y2382" s="534"/>
      <c r="Z2382" s="538"/>
      <c r="AA2382" s="531">
        <f>ROUND(ROUND(ROUND(ROUND(ROUND(F2313*K2380,0)*N2377,0)*R2382,0)*V2371,0)*X2363,0)</f>
        <v>65</v>
      </c>
      <c r="AB2382" s="539"/>
      <c r="AC2382" s="504"/>
    </row>
    <row r="2383" spans="1:29" ht="16.7" customHeight="1" x14ac:dyDescent="0.15">
      <c r="A2383" s="520">
        <v>22</v>
      </c>
      <c r="B2383" s="520">
        <v>9829</v>
      </c>
      <c r="C2383" s="521" t="s">
        <v>18879</v>
      </c>
      <c r="D2383" s="542"/>
      <c r="E2383" s="534"/>
      <c r="F2383" s="534"/>
      <c r="H2383" s="541"/>
      <c r="I2383" s="757"/>
      <c r="J2383" s="525"/>
      <c r="K2383" s="758"/>
      <c r="L2383" s="1050" t="s">
        <v>14896</v>
      </c>
      <c r="M2383" s="525" t="s">
        <v>1678</v>
      </c>
      <c r="N2383" s="529">
        <v>0.7</v>
      </c>
      <c r="O2383" s="759"/>
      <c r="P2383" s="760"/>
      <c r="Q2383" s="526"/>
      <c r="R2383" s="527"/>
      <c r="S2383" s="1051"/>
      <c r="T2383" s="968" t="s">
        <v>12830</v>
      </c>
      <c r="U2383" s="525" t="s">
        <v>1678</v>
      </c>
      <c r="V2383" s="529">
        <v>0.7</v>
      </c>
      <c r="W2383" s="534"/>
      <c r="X2383" s="537"/>
      <c r="Y2383" s="534"/>
      <c r="Z2383" s="538"/>
      <c r="AA2383" s="531">
        <f>ROUND(ROUND(ROUND(F2313*N2383,0)*V2383,0)*X2363,0)</f>
        <v>263</v>
      </c>
      <c r="AB2383" s="539"/>
      <c r="AC2383" s="504"/>
    </row>
    <row r="2384" spans="1:29" ht="16.7" customHeight="1" x14ac:dyDescent="0.15">
      <c r="A2384" s="520">
        <v>22</v>
      </c>
      <c r="B2384" s="520">
        <v>9830</v>
      </c>
      <c r="C2384" s="521" t="s">
        <v>18880</v>
      </c>
      <c r="D2384" s="542"/>
      <c r="E2384" s="534"/>
      <c r="F2384" s="534"/>
      <c r="H2384" s="541"/>
      <c r="J2384" s="537"/>
      <c r="K2384" s="742"/>
      <c r="L2384" s="1032"/>
      <c r="M2384" s="537"/>
      <c r="O2384" s="1048" t="s">
        <v>10414</v>
      </c>
      <c r="P2384" s="626" t="s">
        <v>16</v>
      </c>
      <c r="Q2384" s="526" t="s">
        <v>1678</v>
      </c>
      <c r="R2384" s="527">
        <v>0.7</v>
      </c>
      <c r="S2384" s="1051"/>
      <c r="T2384" s="1032"/>
      <c r="U2384" s="537"/>
      <c r="W2384" s="534"/>
      <c r="X2384" s="537"/>
      <c r="Y2384" s="534"/>
      <c r="Z2384" s="538"/>
      <c r="AA2384" s="531">
        <f>ROUND(ROUND(ROUND(ROUND(F2313*N2383,0)*R2384,0)*V2383,0)*X2363,0)</f>
        <v>184</v>
      </c>
      <c r="AB2384" s="539"/>
      <c r="AC2384" s="504"/>
    </row>
    <row r="2385" spans="1:29" ht="16.7" customHeight="1" x14ac:dyDescent="0.15">
      <c r="A2385" s="520">
        <v>22</v>
      </c>
      <c r="B2385" s="520" t="s">
        <v>18881</v>
      </c>
      <c r="C2385" s="521" t="s">
        <v>18882</v>
      </c>
      <c r="D2385" s="542"/>
      <c r="E2385" s="534"/>
      <c r="F2385" s="534"/>
      <c r="H2385" s="541"/>
      <c r="I2385" s="763"/>
      <c r="J2385" s="544"/>
      <c r="K2385" s="579"/>
      <c r="L2385" s="1032"/>
      <c r="M2385" s="537"/>
      <c r="O2385" s="979"/>
      <c r="P2385" s="626" t="s">
        <v>3833</v>
      </c>
      <c r="Q2385" s="526" t="s">
        <v>1678</v>
      </c>
      <c r="R2385" s="527">
        <v>0.5</v>
      </c>
      <c r="S2385" s="1051"/>
      <c r="T2385" s="1032"/>
      <c r="U2385" s="537"/>
      <c r="W2385" s="534"/>
      <c r="X2385" s="537"/>
      <c r="Y2385" s="534"/>
      <c r="Z2385" s="538"/>
      <c r="AA2385" s="531">
        <f>ROUND(ROUND(ROUND(ROUND(F2313*N2383,0)*R2385,0)*V2383,0)*X2363,0)</f>
        <v>132</v>
      </c>
      <c r="AB2385" s="539"/>
      <c r="AC2385" s="504"/>
    </row>
    <row r="2386" spans="1:29" ht="16.7" customHeight="1" x14ac:dyDescent="0.15">
      <c r="A2386" s="520">
        <v>22</v>
      </c>
      <c r="B2386" s="520">
        <v>9063</v>
      </c>
      <c r="C2386" s="521" t="s">
        <v>18883</v>
      </c>
      <c r="D2386" s="542"/>
      <c r="E2386" s="534"/>
      <c r="F2386" s="534"/>
      <c r="H2386" s="541"/>
      <c r="I2386" s="1049" t="s">
        <v>10418</v>
      </c>
      <c r="J2386" s="525" t="s">
        <v>1678</v>
      </c>
      <c r="K2386" s="718">
        <v>0.96499999999999997</v>
      </c>
      <c r="L2386" s="1032"/>
      <c r="M2386" s="537"/>
      <c r="O2386" s="759"/>
      <c r="P2386" s="760"/>
      <c r="Q2386" s="526"/>
      <c r="R2386" s="527"/>
      <c r="S2386" s="1051"/>
      <c r="T2386" s="1032"/>
      <c r="U2386" s="537"/>
      <c r="W2386" s="534"/>
      <c r="X2386" s="537"/>
      <c r="Y2386" s="534"/>
      <c r="Z2386" s="538"/>
      <c r="AA2386" s="531">
        <f>ROUND(ROUND(ROUND(ROUND(ROUND(F2313*K2386,0)*N2383,0)*V2383,0),0)*X2363,0)</f>
        <v>254</v>
      </c>
      <c r="AB2386" s="539"/>
      <c r="AC2386" s="504"/>
    </row>
    <row r="2387" spans="1:29" ht="16.7" customHeight="1" x14ac:dyDescent="0.15">
      <c r="A2387" s="520">
        <v>22</v>
      </c>
      <c r="B2387" s="520">
        <v>9064</v>
      </c>
      <c r="C2387" s="521" t="s">
        <v>18884</v>
      </c>
      <c r="D2387" s="542"/>
      <c r="E2387" s="534"/>
      <c r="F2387" s="534"/>
      <c r="H2387" s="541"/>
      <c r="I2387" s="1047"/>
      <c r="J2387" s="537"/>
      <c r="L2387" s="1032"/>
      <c r="M2387" s="537"/>
      <c r="O2387" s="1048" t="s">
        <v>10414</v>
      </c>
      <c r="P2387" s="626" t="s">
        <v>16</v>
      </c>
      <c r="Q2387" s="526" t="s">
        <v>1678</v>
      </c>
      <c r="R2387" s="527">
        <v>0.7</v>
      </c>
      <c r="S2387" s="1051"/>
      <c r="T2387" s="1032"/>
      <c r="U2387" s="537"/>
      <c r="W2387" s="534"/>
      <c r="X2387" s="537"/>
      <c r="Y2387" s="534"/>
      <c r="Z2387" s="538"/>
      <c r="AA2387" s="531">
        <f>ROUND(ROUND(ROUND(ROUND(ROUND(ROUND(F2313*K2386,0)*N2383,0)*R2387,0)*V2383,0),0)*X2363,0)</f>
        <v>177</v>
      </c>
      <c r="AB2387" s="539"/>
      <c r="AC2387" s="504"/>
    </row>
    <row r="2388" spans="1:29" ht="16.7" customHeight="1" x14ac:dyDescent="0.15">
      <c r="A2388" s="520">
        <v>22</v>
      </c>
      <c r="B2388" s="520" t="s">
        <v>18885</v>
      </c>
      <c r="C2388" s="521" t="s">
        <v>18886</v>
      </c>
      <c r="D2388" s="542"/>
      <c r="E2388" s="534"/>
      <c r="F2388" s="534"/>
      <c r="H2388" s="541"/>
      <c r="I2388" s="1044"/>
      <c r="J2388" s="544"/>
      <c r="K2388" s="725"/>
      <c r="L2388" s="967"/>
      <c r="M2388" s="544"/>
      <c r="N2388" s="548"/>
      <c r="O2388" s="979"/>
      <c r="P2388" s="626" t="s">
        <v>3833</v>
      </c>
      <c r="Q2388" s="526" t="s">
        <v>1678</v>
      </c>
      <c r="R2388" s="527">
        <v>0.5</v>
      </c>
      <c r="S2388" s="1051"/>
      <c r="T2388" s="1032"/>
      <c r="U2388" s="537"/>
      <c r="W2388" s="534"/>
      <c r="X2388" s="537"/>
      <c r="Y2388" s="534"/>
      <c r="Z2388" s="538"/>
      <c r="AA2388" s="531">
        <f>ROUND(ROUND(ROUND(ROUND(ROUND(ROUND(F2313*K2386,0)*N2383,0)*R2388,0)*V2383,0),0)*X2363,0)</f>
        <v>127</v>
      </c>
      <c r="AB2388" s="539"/>
      <c r="AC2388" s="504"/>
    </row>
    <row r="2389" spans="1:29" ht="16.7" customHeight="1" x14ac:dyDescent="0.15">
      <c r="A2389" s="520">
        <v>22</v>
      </c>
      <c r="B2389" s="520" t="s">
        <v>18887</v>
      </c>
      <c r="C2389" s="521" t="s">
        <v>18888</v>
      </c>
      <c r="D2389" s="542"/>
      <c r="E2389" s="534"/>
      <c r="F2389" s="534"/>
      <c r="H2389" s="541"/>
      <c r="I2389" s="757"/>
      <c r="J2389" s="525"/>
      <c r="K2389" s="758"/>
      <c r="L2389" s="966" t="s">
        <v>14906</v>
      </c>
      <c r="M2389" s="525" t="s">
        <v>1678</v>
      </c>
      <c r="N2389" s="529">
        <v>0.5</v>
      </c>
      <c r="O2389" s="759"/>
      <c r="P2389" s="760"/>
      <c r="Q2389" s="526"/>
      <c r="R2389" s="527"/>
      <c r="S2389" s="1051"/>
      <c r="T2389" s="1032"/>
      <c r="U2389" s="537"/>
      <c r="W2389" s="534"/>
      <c r="X2389" s="537"/>
      <c r="Y2389" s="534"/>
      <c r="Z2389" s="538"/>
      <c r="AA2389" s="531">
        <f>ROUND(ROUND(ROUND(F2313*N2389,0)*V2383,0)*X2363,0)</f>
        <v>188</v>
      </c>
      <c r="AB2389" s="539"/>
      <c r="AC2389" s="504"/>
    </row>
    <row r="2390" spans="1:29" ht="16.7" customHeight="1" x14ac:dyDescent="0.15">
      <c r="A2390" s="520">
        <v>22</v>
      </c>
      <c r="B2390" s="520" t="s">
        <v>18889</v>
      </c>
      <c r="C2390" s="521" t="s">
        <v>18890</v>
      </c>
      <c r="D2390" s="542"/>
      <c r="E2390" s="534"/>
      <c r="F2390" s="534"/>
      <c r="H2390" s="541"/>
      <c r="J2390" s="537"/>
      <c r="K2390" s="742"/>
      <c r="L2390" s="1032"/>
      <c r="M2390" s="537"/>
      <c r="O2390" s="1048" t="s">
        <v>10414</v>
      </c>
      <c r="P2390" s="626" t="s">
        <v>16</v>
      </c>
      <c r="Q2390" s="526" t="s">
        <v>1678</v>
      </c>
      <c r="R2390" s="527">
        <v>0.7</v>
      </c>
      <c r="S2390" s="1051"/>
      <c r="T2390" s="1032"/>
      <c r="U2390" s="537"/>
      <c r="W2390" s="534"/>
      <c r="X2390" s="537"/>
      <c r="Y2390" s="534"/>
      <c r="Z2390" s="538"/>
      <c r="AA2390" s="531">
        <f>ROUND(ROUND(ROUND(ROUND(F2313*N2389,0)*R2390,0)*V2383,0)*X2363,0)</f>
        <v>132</v>
      </c>
      <c r="AB2390" s="539"/>
      <c r="AC2390" s="504"/>
    </row>
    <row r="2391" spans="1:29" ht="16.7" customHeight="1" x14ac:dyDescent="0.15">
      <c r="A2391" s="520">
        <v>22</v>
      </c>
      <c r="B2391" s="520" t="s">
        <v>18891</v>
      </c>
      <c r="C2391" s="521" t="s">
        <v>18892</v>
      </c>
      <c r="D2391" s="542"/>
      <c r="E2391" s="534"/>
      <c r="F2391" s="534"/>
      <c r="H2391" s="541"/>
      <c r="I2391" s="763"/>
      <c r="J2391" s="544"/>
      <c r="K2391" s="579"/>
      <c r="L2391" s="1032"/>
      <c r="M2391" s="537"/>
      <c r="O2391" s="979"/>
      <c r="P2391" s="626" t="s">
        <v>3833</v>
      </c>
      <c r="Q2391" s="526" t="s">
        <v>1678</v>
      </c>
      <c r="R2391" s="527">
        <v>0.5</v>
      </c>
      <c r="S2391" s="1051"/>
      <c r="T2391" s="1032"/>
      <c r="U2391" s="537"/>
      <c r="W2391" s="534"/>
      <c r="X2391" s="537"/>
      <c r="Y2391" s="534"/>
      <c r="Z2391" s="538"/>
      <c r="AA2391" s="531">
        <f>ROUND(ROUND(ROUND(ROUND(F2313*N2389,0)*R2391,0)*V2383,0)*X2363,0)</f>
        <v>94</v>
      </c>
      <c r="AB2391" s="539"/>
      <c r="AC2391" s="504"/>
    </row>
    <row r="2392" spans="1:29" ht="16.7" customHeight="1" x14ac:dyDescent="0.15">
      <c r="A2392" s="520">
        <v>22</v>
      </c>
      <c r="B2392" s="520" t="s">
        <v>18893</v>
      </c>
      <c r="C2392" s="521" t="s">
        <v>18894</v>
      </c>
      <c r="D2392" s="542"/>
      <c r="E2392" s="534"/>
      <c r="F2392" s="534"/>
      <c r="H2392" s="541"/>
      <c r="I2392" s="1049" t="s">
        <v>10418</v>
      </c>
      <c r="J2392" s="525" t="s">
        <v>1678</v>
      </c>
      <c r="K2392" s="718">
        <v>0.96499999999999997</v>
      </c>
      <c r="L2392" s="1032"/>
      <c r="M2392" s="537"/>
      <c r="O2392" s="759"/>
      <c r="P2392" s="760"/>
      <c r="Q2392" s="526"/>
      <c r="R2392" s="527"/>
      <c r="S2392" s="1051"/>
      <c r="T2392" s="1032"/>
      <c r="U2392" s="537"/>
      <c r="W2392" s="534"/>
      <c r="X2392" s="537"/>
      <c r="Y2392" s="534"/>
      <c r="Z2392" s="538"/>
      <c r="AA2392" s="531">
        <f>ROUND(ROUND(ROUND(ROUND(ROUND(F2313*K2392,0)*N2389,0),0)*V2383,0)*X2363,0)</f>
        <v>181</v>
      </c>
      <c r="AB2392" s="539"/>
      <c r="AC2392" s="504"/>
    </row>
    <row r="2393" spans="1:29" ht="16.7" customHeight="1" x14ac:dyDescent="0.15">
      <c r="A2393" s="520">
        <v>22</v>
      </c>
      <c r="B2393" s="520" t="s">
        <v>18895</v>
      </c>
      <c r="C2393" s="521" t="s">
        <v>18896</v>
      </c>
      <c r="D2393" s="542"/>
      <c r="E2393" s="534"/>
      <c r="F2393" s="534"/>
      <c r="H2393" s="541"/>
      <c r="I2393" s="1047"/>
      <c r="J2393" s="537"/>
      <c r="L2393" s="1032"/>
      <c r="M2393" s="537"/>
      <c r="O2393" s="1048" t="s">
        <v>10414</v>
      </c>
      <c r="P2393" s="626" t="s">
        <v>16</v>
      </c>
      <c r="Q2393" s="526" t="s">
        <v>1678</v>
      </c>
      <c r="R2393" s="527">
        <v>0.7</v>
      </c>
      <c r="S2393" s="1051"/>
      <c r="T2393" s="1032"/>
      <c r="U2393" s="537"/>
      <c r="W2393" s="534"/>
      <c r="X2393" s="537"/>
      <c r="Y2393" s="534"/>
      <c r="Z2393" s="538"/>
      <c r="AA2393" s="531">
        <f>ROUND(ROUND(ROUND(ROUND(ROUND(F2313*K2392,0)*N2389,0)*R2393,0)*V2383,0)*X2363,0)</f>
        <v>127</v>
      </c>
      <c r="AB2393" s="539"/>
      <c r="AC2393" s="504"/>
    </row>
    <row r="2394" spans="1:29" ht="16.7" customHeight="1" x14ac:dyDescent="0.15">
      <c r="A2394" s="520">
        <v>22</v>
      </c>
      <c r="B2394" s="520" t="s">
        <v>18897</v>
      </c>
      <c r="C2394" s="521" t="s">
        <v>18898</v>
      </c>
      <c r="D2394" s="542"/>
      <c r="E2394" s="534"/>
      <c r="F2394" s="534"/>
      <c r="H2394" s="541"/>
      <c r="I2394" s="1044"/>
      <c r="J2394" s="544"/>
      <c r="K2394" s="725"/>
      <c r="L2394" s="967"/>
      <c r="M2394" s="544"/>
      <c r="N2394" s="548"/>
      <c r="O2394" s="979"/>
      <c r="P2394" s="626" t="s">
        <v>3833</v>
      </c>
      <c r="Q2394" s="526" t="s">
        <v>1678</v>
      </c>
      <c r="R2394" s="527">
        <v>0.5</v>
      </c>
      <c r="S2394" s="1052"/>
      <c r="T2394" s="967"/>
      <c r="U2394" s="544"/>
      <c r="V2394" s="548"/>
      <c r="W2394" s="534"/>
      <c r="X2394" s="537"/>
      <c r="Y2394" s="534"/>
      <c r="Z2394" s="538"/>
      <c r="AA2394" s="531">
        <f>ROUND(ROUND(ROUND(ROUND(ROUND(F2313*K2392,0)*N2389,0)*R2394,0)*V2383,0)*X2363,0)</f>
        <v>91</v>
      </c>
      <c r="AB2394" s="539"/>
      <c r="AC2394" s="504"/>
    </row>
    <row r="2395" spans="1:29" ht="16.7" customHeight="1" x14ac:dyDescent="0.15">
      <c r="A2395" s="520">
        <v>22</v>
      </c>
      <c r="B2395" s="520" t="s">
        <v>18899</v>
      </c>
      <c r="C2395" s="521" t="s">
        <v>18900</v>
      </c>
      <c r="D2395" s="542"/>
      <c r="E2395" s="534"/>
      <c r="F2395" s="534"/>
      <c r="H2395" s="541"/>
      <c r="I2395" s="757"/>
      <c r="J2395" s="525"/>
      <c r="K2395" s="758"/>
      <c r="L2395" s="966" t="s">
        <v>14896</v>
      </c>
      <c r="M2395" s="525" t="s">
        <v>1678</v>
      </c>
      <c r="N2395" s="529">
        <v>0.7</v>
      </c>
      <c r="O2395" s="759"/>
      <c r="P2395" s="760"/>
      <c r="Q2395" s="526"/>
      <c r="R2395" s="527"/>
      <c r="S2395" s="1054" t="s">
        <v>14959</v>
      </c>
      <c r="T2395" s="968" t="s">
        <v>12840</v>
      </c>
      <c r="U2395" s="525" t="s">
        <v>1678</v>
      </c>
      <c r="V2395" s="529">
        <v>0.7</v>
      </c>
      <c r="W2395" s="534"/>
      <c r="X2395" s="537"/>
      <c r="Y2395" s="534"/>
      <c r="Z2395" s="538"/>
      <c r="AA2395" s="531">
        <f>ROUND(ROUND(ROUND(F2313*N2395,0)*V2395,0)*X2363,0)</f>
        <v>263</v>
      </c>
      <c r="AB2395" s="539"/>
      <c r="AC2395" s="504"/>
    </row>
    <row r="2396" spans="1:29" ht="16.7" customHeight="1" x14ac:dyDescent="0.15">
      <c r="A2396" s="520">
        <v>22</v>
      </c>
      <c r="B2396" s="520" t="s">
        <v>18901</v>
      </c>
      <c r="C2396" s="521" t="s">
        <v>18902</v>
      </c>
      <c r="D2396" s="542"/>
      <c r="E2396" s="534"/>
      <c r="F2396" s="534"/>
      <c r="H2396" s="541"/>
      <c r="J2396" s="537"/>
      <c r="K2396" s="742"/>
      <c r="L2396" s="1032"/>
      <c r="M2396" s="537"/>
      <c r="O2396" s="1048" t="s">
        <v>10414</v>
      </c>
      <c r="P2396" s="626" t="s">
        <v>16</v>
      </c>
      <c r="Q2396" s="526" t="s">
        <v>1678</v>
      </c>
      <c r="R2396" s="527">
        <v>0.7</v>
      </c>
      <c r="S2396" s="1055"/>
      <c r="T2396" s="1032"/>
      <c r="U2396" s="537"/>
      <c r="W2396" s="534"/>
      <c r="X2396" s="537"/>
      <c r="Y2396" s="534"/>
      <c r="Z2396" s="538"/>
      <c r="AA2396" s="531">
        <f>ROUND(ROUND(ROUND(ROUND(F2313*N2395,0)*R2396,0)*V2395,0)*X2363,0)</f>
        <v>184</v>
      </c>
      <c r="AB2396" s="539"/>
      <c r="AC2396" s="504"/>
    </row>
    <row r="2397" spans="1:29" ht="16.7" customHeight="1" x14ac:dyDescent="0.15">
      <c r="A2397" s="520">
        <v>22</v>
      </c>
      <c r="B2397" s="520" t="s">
        <v>18903</v>
      </c>
      <c r="C2397" s="521" t="s">
        <v>18904</v>
      </c>
      <c r="D2397" s="542"/>
      <c r="E2397" s="534"/>
      <c r="F2397" s="534"/>
      <c r="H2397" s="541"/>
      <c r="I2397" s="763"/>
      <c r="J2397" s="544"/>
      <c r="K2397" s="579"/>
      <c r="L2397" s="1032"/>
      <c r="M2397" s="537"/>
      <c r="O2397" s="979"/>
      <c r="P2397" s="626" t="s">
        <v>3833</v>
      </c>
      <c r="Q2397" s="526" t="s">
        <v>1678</v>
      </c>
      <c r="R2397" s="527">
        <v>0.5</v>
      </c>
      <c r="S2397" s="1055"/>
      <c r="T2397" s="1032"/>
      <c r="U2397" s="537"/>
      <c r="W2397" s="534"/>
      <c r="X2397" s="537"/>
      <c r="Y2397" s="534"/>
      <c r="Z2397" s="538"/>
      <c r="AA2397" s="531">
        <f>ROUND(ROUND(ROUND(ROUND(F2313*N2395,0)*R2397,0)*V2395,0)*X2363,0)</f>
        <v>132</v>
      </c>
      <c r="AB2397" s="539"/>
      <c r="AC2397" s="504"/>
    </row>
    <row r="2398" spans="1:29" ht="16.7" customHeight="1" x14ac:dyDescent="0.15">
      <c r="A2398" s="520">
        <v>22</v>
      </c>
      <c r="B2398" s="520" t="s">
        <v>18905</v>
      </c>
      <c r="C2398" s="521" t="s">
        <v>18906</v>
      </c>
      <c r="D2398" s="542"/>
      <c r="E2398" s="534"/>
      <c r="F2398" s="534"/>
      <c r="H2398" s="541"/>
      <c r="I2398" s="1049" t="s">
        <v>10418</v>
      </c>
      <c r="J2398" s="525" t="s">
        <v>1678</v>
      </c>
      <c r="K2398" s="718">
        <v>0.96499999999999997</v>
      </c>
      <c r="L2398" s="1032"/>
      <c r="M2398" s="537"/>
      <c r="O2398" s="759"/>
      <c r="P2398" s="760"/>
      <c r="Q2398" s="526"/>
      <c r="R2398" s="527"/>
      <c r="S2398" s="1055"/>
      <c r="T2398" s="1032"/>
      <c r="U2398" s="537"/>
      <c r="W2398" s="534"/>
      <c r="X2398" s="537"/>
      <c r="Y2398" s="534"/>
      <c r="Z2398" s="538"/>
      <c r="AA2398" s="531">
        <f>ROUND(ROUND(ROUND(ROUND(ROUND(F2313*K2398,0)*N2395,0)*V2395,0),0)*X2363,0)</f>
        <v>254</v>
      </c>
      <c r="AB2398" s="539"/>
      <c r="AC2398" s="504"/>
    </row>
    <row r="2399" spans="1:29" ht="16.7" customHeight="1" x14ac:dyDescent="0.15">
      <c r="A2399" s="520">
        <v>22</v>
      </c>
      <c r="B2399" s="520" t="s">
        <v>18907</v>
      </c>
      <c r="C2399" s="521" t="s">
        <v>18908</v>
      </c>
      <c r="D2399" s="542"/>
      <c r="E2399" s="534"/>
      <c r="F2399" s="534"/>
      <c r="H2399" s="541"/>
      <c r="I2399" s="1047"/>
      <c r="J2399" s="537"/>
      <c r="L2399" s="1032"/>
      <c r="M2399" s="537"/>
      <c r="O2399" s="1048" t="s">
        <v>10414</v>
      </c>
      <c r="P2399" s="626" t="s">
        <v>16</v>
      </c>
      <c r="Q2399" s="526" t="s">
        <v>1678</v>
      </c>
      <c r="R2399" s="527">
        <v>0.7</v>
      </c>
      <c r="S2399" s="1055"/>
      <c r="T2399" s="1032"/>
      <c r="U2399" s="537"/>
      <c r="W2399" s="534"/>
      <c r="X2399" s="537"/>
      <c r="Y2399" s="534"/>
      <c r="Z2399" s="538"/>
      <c r="AA2399" s="531">
        <f>ROUND(ROUND(ROUND(ROUND(ROUND(ROUND(F2313*K2398,0)*N2395,0)*R2399,0)*V2395,0),0)*X2363,0)</f>
        <v>177</v>
      </c>
      <c r="AB2399" s="539"/>
      <c r="AC2399" s="504"/>
    </row>
    <row r="2400" spans="1:29" ht="16.7" customHeight="1" x14ac:dyDescent="0.15">
      <c r="A2400" s="520">
        <v>22</v>
      </c>
      <c r="B2400" s="520" t="s">
        <v>18909</v>
      </c>
      <c r="C2400" s="521" t="s">
        <v>18910</v>
      </c>
      <c r="D2400" s="542"/>
      <c r="E2400" s="534"/>
      <c r="F2400" s="534"/>
      <c r="H2400" s="541"/>
      <c r="I2400" s="1044"/>
      <c r="J2400" s="544"/>
      <c r="K2400" s="725"/>
      <c r="L2400" s="967"/>
      <c r="M2400" s="544"/>
      <c r="N2400" s="548"/>
      <c r="O2400" s="979"/>
      <c r="P2400" s="626" t="s">
        <v>3833</v>
      </c>
      <c r="Q2400" s="526" t="s">
        <v>1678</v>
      </c>
      <c r="R2400" s="527">
        <v>0.5</v>
      </c>
      <c r="S2400" s="1055"/>
      <c r="T2400" s="1032"/>
      <c r="U2400" s="537"/>
      <c r="W2400" s="534"/>
      <c r="X2400" s="537"/>
      <c r="Y2400" s="534"/>
      <c r="Z2400" s="538"/>
      <c r="AA2400" s="531">
        <f>ROUND(ROUND(ROUND(ROUND(ROUND(ROUND(F2313*K2398,0)*N2395,0)*R2400,0)*V2395,0),0)*X2363,0)</f>
        <v>127</v>
      </c>
      <c r="AB2400" s="539"/>
      <c r="AC2400" s="504"/>
    </row>
    <row r="2401" spans="1:29" ht="16.7" customHeight="1" x14ac:dyDescent="0.15">
      <c r="A2401" s="520">
        <v>22</v>
      </c>
      <c r="B2401" s="520" t="s">
        <v>18911</v>
      </c>
      <c r="C2401" s="521" t="s">
        <v>18912</v>
      </c>
      <c r="D2401" s="542"/>
      <c r="E2401" s="534"/>
      <c r="F2401" s="534"/>
      <c r="H2401" s="541"/>
      <c r="I2401" s="757"/>
      <c r="J2401" s="525"/>
      <c r="K2401" s="758"/>
      <c r="L2401" s="966" t="s">
        <v>14906</v>
      </c>
      <c r="M2401" s="525" t="s">
        <v>1678</v>
      </c>
      <c r="N2401" s="529">
        <v>0.5</v>
      </c>
      <c r="O2401" s="759"/>
      <c r="P2401" s="760"/>
      <c r="Q2401" s="526"/>
      <c r="R2401" s="527"/>
      <c r="S2401" s="1055"/>
      <c r="T2401" s="1032"/>
      <c r="U2401" s="537"/>
      <c r="W2401" s="534"/>
      <c r="X2401" s="537"/>
      <c r="Y2401" s="534"/>
      <c r="Z2401" s="538"/>
      <c r="AA2401" s="531">
        <f>ROUND(ROUND(ROUND(F2313*N2401,0)*V2395,0)*X2363,0)</f>
        <v>188</v>
      </c>
      <c r="AB2401" s="539"/>
      <c r="AC2401" s="504"/>
    </row>
    <row r="2402" spans="1:29" ht="16.7" customHeight="1" x14ac:dyDescent="0.15">
      <c r="A2402" s="520">
        <v>22</v>
      </c>
      <c r="B2402" s="520" t="s">
        <v>18913</v>
      </c>
      <c r="C2402" s="521" t="s">
        <v>18914</v>
      </c>
      <c r="D2402" s="542"/>
      <c r="E2402" s="534"/>
      <c r="F2402" s="534"/>
      <c r="H2402" s="541"/>
      <c r="J2402" s="537"/>
      <c r="K2402" s="742"/>
      <c r="L2402" s="1032"/>
      <c r="M2402" s="537"/>
      <c r="O2402" s="1048" t="s">
        <v>10414</v>
      </c>
      <c r="P2402" s="626" t="s">
        <v>16</v>
      </c>
      <c r="Q2402" s="526" t="s">
        <v>1678</v>
      </c>
      <c r="R2402" s="527">
        <v>0.7</v>
      </c>
      <c r="S2402" s="1055"/>
      <c r="T2402" s="1032"/>
      <c r="U2402" s="537"/>
      <c r="W2402" s="534"/>
      <c r="X2402" s="537"/>
      <c r="Y2402" s="534"/>
      <c r="Z2402" s="538"/>
      <c r="AA2402" s="531">
        <f>ROUND(ROUND(ROUND(ROUND(F2313*N2401,0)*R2402,0)*V2395,0)*X2363,0)</f>
        <v>132</v>
      </c>
      <c r="AB2402" s="539"/>
      <c r="AC2402" s="504"/>
    </row>
    <row r="2403" spans="1:29" ht="16.7" customHeight="1" x14ac:dyDescent="0.15">
      <c r="A2403" s="520">
        <v>22</v>
      </c>
      <c r="B2403" s="520" t="s">
        <v>18915</v>
      </c>
      <c r="C2403" s="521" t="s">
        <v>18916</v>
      </c>
      <c r="D2403" s="542"/>
      <c r="E2403" s="534"/>
      <c r="F2403" s="534"/>
      <c r="H2403" s="541"/>
      <c r="I2403" s="763"/>
      <c r="J2403" s="544"/>
      <c r="K2403" s="579"/>
      <c r="L2403" s="1032"/>
      <c r="M2403" s="537"/>
      <c r="O2403" s="979"/>
      <c r="P2403" s="626" t="s">
        <v>3833</v>
      </c>
      <c r="Q2403" s="526" t="s">
        <v>1678</v>
      </c>
      <c r="R2403" s="527">
        <v>0.5</v>
      </c>
      <c r="S2403" s="1055"/>
      <c r="T2403" s="1032"/>
      <c r="U2403" s="537"/>
      <c r="W2403" s="534"/>
      <c r="X2403" s="537"/>
      <c r="Y2403" s="534"/>
      <c r="Z2403" s="538"/>
      <c r="AA2403" s="531">
        <f>ROUND(ROUND(ROUND(ROUND(F2313*N2401,0)*R2403,0)*V2395,0)*X2363,0)</f>
        <v>94</v>
      </c>
      <c r="AB2403" s="539"/>
      <c r="AC2403" s="504"/>
    </row>
    <row r="2404" spans="1:29" ht="16.7" customHeight="1" x14ac:dyDescent="0.15">
      <c r="A2404" s="520">
        <v>22</v>
      </c>
      <c r="B2404" s="520" t="s">
        <v>18917</v>
      </c>
      <c r="C2404" s="521" t="s">
        <v>18918</v>
      </c>
      <c r="D2404" s="542"/>
      <c r="E2404" s="534"/>
      <c r="F2404" s="534"/>
      <c r="H2404" s="541"/>
      <c r="I2404" s="1049" t="s">
        <v>10418</v>
      </c>
      <c r="J2404" s="525" t="s">
        <v>1678</v>
      </c>
      <c r="K2404" s="718">
        <v>0.96499999999999997</v>
      </c>
      <c r="L2404" s="1032"/>
      <c r="M2404" s="537"/>
      <c r="O2404" s="759"/>
      <c r="P2404" s="760"/>
      <c r="Q2404" s="526"/>
      <c r="R2404" s="527"/>
      <c r="S2404" s="1055"/>
      <c r="T2404" s="1032"/>
      <c r="U2404" s="537"/>
      <c r="W2404" s="534"/>
      <c r="X2404" s="537"/>
      <c r="Y2404" s="534"/>
      <c r="Z2404" s="538"/>
      <c r="AA2404" s="531">
        <f>ROUND(ROUND(ROUND(ROUND(ROUND(F2313*K2404,0)*N2401,0),0)*V2395,0)*X2363,0)</f>
        <v>181</v>
      </c>
      <c r="AB2404" s="539"/>
      <c r="AC2404" s="504"/>
    </row>
    <row r="2405" spans="1:29" ht="16.7" customHeight="1" x14ac:dyDescent="0.15">
      <c r="A2405" s="520">
        <v>22</v>
      </c>
      <c r="B2405" s="520" t="s">
        <v>18919</v>
      </c>
      <c r="C2405" s="521" t="s">
        <v>18920</v>
      </c>
      <c r="D2405" s="542"/>
      <c r="E2405" s="534"/>
      <c r="F2405" s="534"/>
      <c r="H2405" s="541"/>
      <c r="I2405" s="1047"/>
      <c r="J2405" s="537"/>
      <c r="L2405" s="1032"/>
      <c r="M2405" s="537"/>
      <c r="O2405" s="1048" t="s">
        <v>10414</v>
      </c>
      <c r="P2405" s="626" t="s">
        <v>16</v>
      </c>
      <c r="Q2405" s="526" t="s">
        <v>1678</v>
      </c>
      <c r="R2405" s="527">
        <v>0.7</v>
      </c>
      <c r="S2405" s="1055"/>
      <c r="T2405" s="1032"/>
      <c r="U2405" s="537"/>
      <c r="W2405" s="534"/>
      <c r="X2405" s="537"/>
      <c r="Y2405" s="534"/>
      <c r="Z2405" s="538"/>
      <c r="AA2405" s="531">
        <f>ROUND(ROUND(ROUND(ROUND(ROUND(F2313*K2404,0)*N2401,0)*R2405,0)*V2395,0)*X2363,0)</f>
        <v>127</v>
      </c>
      <c r="AB2405" s="539"/>
      <c r="AC2405" s="504"/>
    </row>
    <row r="2406" spans="1:29" ht="16.7" customHeight="1" x14ac:dyDescent="0.15">
      <c r="A2406" s="520">
        <v>22</v>
      </c>
      <c r="B2406" s="520" t="s">
        <v>18921</v>
      </c>
      <c r="C2406" s="521" t="s">
        <v>18922</v>
      </c>
      <c r="D2406" s="557"/>
      <c r="E2406" s="550"/>
      <c r="F2406" s="550"/>
      <c r="G2406" s="650"/>
      <c r="H2406" s="558"/>
      <c r="I2406" s="1044"/>
      <c r="J2406" s="544"/>
      <c r="K2406" s="725"/>
      <c r="L2406" s="967"/>
      <c r="M2406" s="544"/>
      <c r="N2406" s="548"/>
      <c r="O2406" s="979"/>
      <c r="P2406" s="626" t="s">
        <v>3833</v>
      </c>
      <c r="Q2406" s="526" t="s">
        <v>1678</v>
      </c>
      <c r="R2406" s="527">
        <v>0.5</v>
      </c>
      <c r="S2406" s="1052"/>
      <c r="T2406" s="967"/>
      <c r="U2406" s="544"/>
      <c r="V2406" s="548"/>
      <c r="W2406" s="550"/>
      <c r="X2406" s="544"/>
      <c r="Y2406" s="550"/>
      <c r="Z2406" s="553"/>
      <c r="AA2406" s="531">
        <f>ROUND(ROUND(ROUND(ROUND(ROUND(F2313*K2404,0)*N2401,0)*R2406,0)*V2395,0)*X2363,0)</f>
        <v>91</v>
      </c>
      <c r="AB2406" s="559"/>
      <c r="AC2406" s="504"/>
    </row>
    <row r="2407" spans="1:29" ht="16.7" customHeight="1" x14ac:dyDescent="0.15">
      <c r="A2407" s="520">
        <v>22</v>
      </c>
      <c r="B2407" s="520">
        <v>9863</v>
      </c>
      <c r="C2407" s="521" t="s">
        <v>18923</v>
      </c>
      <c r="D2407" s="560"/>
      <c r="E2407" s="522"/>
      <c r="F2407" s="522"/>
      <c r="G2407" s="585"/>
      <c r="H2407" s="561"/>
      <c r="I2407" s="757"/>
      <c r="J2407" s="525"/>
      <c r="K2407" s="758"/>
      <c r="L2407" s="1050" t="s">
        <v>14896</v>
      </c>
      <c r="M2407" s="525" t="s">
        <v>1678</v>
      </c>
      <c r="N2407" s="529">
        <v>0.7</v>
      </c>
      <c r="O2407" s="759"/>
      <c r="P2407" s="760"/>
      <c r="Q2407" s="526"/>
      <c r="R2407" s="527"/>
      <c r="S2407" s="761"/>
      <c r="T2407" s="757"/>
      <c r="U2407" s="525"/>
      <c r="V2407" s="529"/>
      <c r="W2407" s="522"/>
      <c r="X2407" s="525"/>
      <c r="Y2407" s="936" t="s">
        <v>14983</v>
      </c>
      <c r="Z2407" s="941"/>
      <c r="AA2407" s="531">
        <f>ROUND(ROUND(F2313*N2407,0)-Y2410,0)</f>
        <v>367</v>
      </c>
      <c r="AB2407" s="532"/>
      <c r="AC2407" s="504"/>
    </row>
    <row r="2408" spans="1:29" ht="16.7" customHeight="1" x14ac:dyDescent="0.15">
      <c r="A2408" s="520">
        <v>22</v>
      </c>
      <c r="B2408" s="520">
        <v>9864</v>
      </c>
      <c r="C2408" s="521" t="s">
        <v>18924</v>
      </c>
      <c r="D2408" s="542"/>
      <c r="E2408" s="534"/>
      <c r="F2408" s="534"/>
      <c r="H2408" s="541"/>
      <c r="J2408" s="537"/>
      <c r="K2408" s="742"/>
      <c r="L2408" s="1032"/>
      <c r="M2408" s="537"/>
      <c r="O2408" s="1048" t="s">
        <v>10414</v>
      </c>
      <c r="P2408" s="626" t="s">
        <v>16</v>
      </c>
      <c r="Q2408" s="526" t="s">
        <v>1678</v>
      </c>
      <c r="R2408" s="527">
        <v>0.7</v>
      </c>
      <c r="S2408" s="762"/>
      <c r="U2408" s="537"/>
      <c r="W2408" s="534"/>
      <c r="X2408" s="537"/>
      <c r="Y2408" s="937"/>
      <c r="Z2408" s="942"/>
      <c r="AA2408" s="531">
        <f>ROUND(ROUND(ROUND(F2313*N2407,0)*R2408,0)-Y2410,0)</f>
        <v>253</v>
      </c>
      <c r="AB2408" s="539"/>
      <c r="AC2408" s="504"/>
    </row>
    <row r="2409" spans="1:29" ht="16.7" customHeight="1" x14ac:dyDescent="0.15">
      <c r="A2409" s="520">
        <v>22</v>
      </c>
      <c r="B2409" s="520" t="s">
        <v>18925</v>
      </c>
      <c r="C2409" s="521" t="s">
        <v>18926</v>
      </c>
      <c r="D2409" s="542"/>
      <c r="E2409" s="534"/>
      <c r="F2409" s="534"/>
      <c r="H2409" s="541"/>
      <c r="I2409" s="763"/>
      <c r="J2409" s="544"/>
      <c r="K2409" s="579"/>
      <c r="L2409" s="1032"/>
      <c r="M2409" s="537"/>
      <c r="O2409" s="979"/>
      <c r="P2409" s="626" t="s">
        <v>3833</v>
      </c>
      <c r="Q2409" s="526" t="s">
        <v>1678</v>
      </c>
      <c r="R2409" s="527">
        <v>0.5</v>
      </c>
      <c r="S2409" s="762"/>
      <c r="U2409" s="537"/>
      <c r="W2409" s="534"/>
      <c r="X2409" s="537"/>
      <c r="Y2409" s="555"/>
      <c r="Z2409" s="556"/>
      <c r="AA2409" s="531">
        <f>ROUND(ROUND(ROUND(F2313*N2407,0)*R2409,0)-Y2410,0)</f>
        <v>178</v>
      </c>
      <c r="AB2409" s="539"/>
      <c r="AC2409" s="504"/>
    </row>
    <row r="2410" spans="1:29" ht="16.7" customHeight="1" x14ac:dyDescent="0.15">
      <c r="A2410" s="520">
        <v>22</v>
      </c>
      <c r="B2410" s="520">
        <v>9865</v>
      </c>
      <c r="C2410" s="521" t="s">
        <v>18927</v>
      </c>
      <c r="D2410" s="542"/>
      <c r="E2410" s="534"/>
      <c r="F2410" s="534"/>
      <c r="H2410" s="541"/>
      <c r="I2410" s="1049" t="s">
        <v>10418</v>
      </c>
      <c r="J2410" s="525" t="s">
        <v>1678</v>
      </c>
      <c r="K2410" s="718">
        <v>0.96499999999999997</v>
      </c>
      <c r="L2410" s="1032"/>
      <c r="M2410" s="537"/>
      <c r="O2410" s="759"/>
      <c r="P2410" s="760"/>
      <c r="Q2410" s="526"/>
      <c r="R2410" s="527"/>
      <c r="S2410" s="762"/>
      <c r="U2410" s="537"/>
      <c r="W2410" s="534"/>
      <c r="X2410" s="537"/>
      <c r="Y2410" s="765">
        <v>12</v>
      </c>
      <c r="Z2410" s="942" t="s">
        <v>14988</v>
      </c>
      <c r="AA2410" s="531">
        <f>ROUND(ROUND(ROUND(ROUND(F2313*K2410,0)*N2407,0),0)-Y2410,0)</f>
        <v>353</v>
      </c>
      <c r="AB2410" s="539"/>
      <c r="AC2410" s="504"/>
    </row>
    <row r="2411" spans="1:29" ht="16.7" customHeight="1" x14ac:dyDescent="0.15">
      <c r="A2411" s="520">
        <v>22</v>
      </c>
      <c r="B2411" s="520">
        <v>9866</v>
      </c>
      <c r="C2411" s="521" t="s">
        <v>18928</v>
      </c>
      <c r="D2411" s="542"/>
      <c r="E2411" s="534"/>
      <c r="F2411" s="534"/>
      <c r="H2411" s="541"/>
      <c r="I2411" s="1047"/>
      <c r="J2411" s="537"/>
      <c r="L2411" s="1032"/>
      <c r="M2411" s="537"/>
      <c r="O2411" s="1048" t="s">
        <v>10414</v>
      </c>
      <c r="P2411" s="626" t="s">
        <v>16</v>
      </c>
      <c r="Q2411" s="526" t="s">
        <v>1678</v>
      </c>
      <c r="R2411" s="527">
        <v>0.7</v>
      </c>
      <c r="S2411" s="762"/>
      <c r="U2411" s="537"/>
      <c r="W2411" s="534"/>
      <c r="X2411" s="537"/>
      <c r="Y2411" s="534"/>
      <c r="Z2411" s="942"/>
      <c r="AA2411" s="531">
        <f>ROUND(ROUND(ROUND(ROUND(F2313*K2410,0)*N2407,0)*R2411,0)-Y2410,0)</f>
        <v>244</v>
      </c>
      <c r="AB2411" s="539"/>
      <c r="AC2411" s="504"/>
    </row>
    <row r="2412" spans="1:29" ht="16.7" customHeight="1" x14ac:dyDescent="0.15">
      <c r="A2412" s="520">
        <v>22</v>
      </c>
      <c r="B2412" s="520" t="s">
        <v>18929</v>
      </c>
      <c r="C2412" s="521" t="s">
        <v>18930</v>
      </c>
      <c r="D2412" s="542"/>
      <c r="E2412" s="534"/>
      <c r="F2412" s="534"/>
      <c r="H2412" s="541"/>
      <c r="I2412" s="1044"/>
      <c r="J2412" s="544"/>
      <c r="K2412" s="725"/>
      <c r="L2412" s="967"/>
      <c r="M2412" s="544"/>
      <c r="N2412" s="548"/>
      <c r="O2412" s="979"/>
      <c r="P2412" s="626" t="s">
        <v>3833</v>
      </c>
      <c r="Q2412" s="526" t="s">
        <v>1678</v>
      </c>
      <c r="R2412" s="527">
        <v>0.5</v>
      </c>
      <c r="S2412" s="762"/>
      <c r="U2412" s="537"/>
      <c r="W2412" s="534"/>
      <c r="X2412" s="537"/>
      <c r="Y2412" s="534"/>
      <c r="Z2412" s="538"/>
      <c r="AA2412" s="531">
        <f>ROUND(ROUND(ROUND(ROUND(F2313*K2410,0)*N2407,0)*R2412,0)-Y2410,0)</f>
        <v>171</v>
      </c>
      <c r="AB2412" s="539"/>
      <c r="AC2412" s="504"/>
    </row>
    <row r="2413" spans="1:29" ht="16.7" customHeight="1" x14ac:dyDescent="0.15">
      <c r="A2413" s="520">
        <v>22</v>
      </c>
      <c r="B2413" s="520" t="s">
        <v>18931</v>
      </c>
      <c r="C2413" s="521" t="s">
        <v>18932</v>
      </c>
      <c r="D2413" s="542"/>
      <c r="E2413" s="534"/>
      <c r="F2413" s="534"/>
      <c r="H2413" s="541"/>
      <c r="I2413" s="757"/>
      <c r="J2413" s="525"/>
      <c r="K2413" s="758"/>
      <c r="L2413" s="966" t="s">
        <v>14906</v>
      </c>
      <c r="M2413" s="525" t="s">
        <v>1678</v>
      </c>
      <c r="N2413" s="529">
        <v>0.5</v>
      </c>
      <c r="O2413" s="759"/>
      <c r="P2413" s="760"/>
      <c r="Q2413" s="526"/>
      <c r="R2413" s="527"/>
      <c r="S2413" s="762"/>
      <c r="U2413" s="537"/>
      <c r="W2413" s="534"/>
      <c r="X2413" s="537"/>
      <c r="Y2413" s="534"/>
      <c r="Z2413" s="538"/>
      <c r="AA2413" s="531">
        <f>ROUND(ROUND(F2313*N2413,0)-Y2410,0)</f>
        <v>259</v>
      </c>
      <c r="AB2413" s="539"/>
      <c r="AC2413" s="504"/>
    </row>
    <row r="2414" spans="1:29" ht="16.7" customHeight="1" x14ac:dyDescent="0.15">
      <c r="A2414" s="520">
        <v>22</v>
      </c>
      <c r="B2414" s="520" t="s">
        <v>18933</v>
      </c>
      <c r="C2414" s="521" t="s">
        <v>18934</v>
      </c>
      <c r="D2414" s="542"/>
      <c r="E2414" s="534"/>
      <c r="F2414" s="534"/>
      <c r="H2414" s="541"/>
      <c r="J2414" s="537"/>
      <c r="K2414" s="742"/>
      <c r="L2414" s="1032"/>
      <c r="M2414" s="537"/>
      <c r="O2414" s="1048" t="s">
        <v>10414</v>
      </c>
      <c r="P2414" s="626" t="s">
        <v>16</v>
      </c>
      <c r="Q2414" s="526" t="s">
        <v>1678</v>
      </c>
      <c r="R2414" s="527">
        <v>0.7</v>
      </c>
      <c r="S2414" s="762"/>
      <c r="U2414" s="537"/>
      <c r="W2414" s="534"/>
      <c r="X2414" s="537"/>
      <c r="Y2414" s="534"/>
      <c r="Z2414" s="538"/>
      <c r="AA2414" s="531">
        <f>ROUND(ROUND(ROUND(F2313*N2413,0)*R2414,0)-Y2410,0)</f>
        <v>178</v>
      </c>
      <c r="AB2414" s="539"/>
      <c r="AC2414" s="504"/>
    </row>
    <row r="2415" spans="1:29" ht="16.7" customHeight="1" x14ac:dyDescent="0.15">
      <c r="A2415" s="520">
        <v>22</v>
      </c>
      <c r="B2415" s="520" t="s">
        <v>18935</v>
      </c>
      <c r="C2415" s="521" t="s">
        <v>18936</v>
      </c>
      <c r="D2415" s="542"/>
      <c r="E2415" s="534"/>
      <c r="F2415" s="534"/>
      <c r="H2415" s="541"/>
      <c r="I2415" s="763"/>
      <c r="J2415" s="544"/>
      <c r="K2415" s="579"/>
      <c r="L2415" s="1032"/>
      <c r="M2415" s="537"/>
      <c r="O2415" s="979"/>
      <c r="P2415" s="626" t="s">
        <v>3833</v>
      </c>
      <c r="Q2415" s="526" t="s">
        <v>1678</v>
      </c>
      <c r="R2415" s="527">
        <v>0.5</v>
      </c>
      <c r="S2415" s="762"/>
      <c r="U2415" s="537"/>
      <c r="W2415" s="534"/>
      <c r="X2415" s="537"/>
      <c r="Y2415" s="534"/>
      <c r="Z2415" s="538"/>
      <c r="AA2415" s="531">
        <f>ROUND(ROUND(ROUND(F2313*N2413,0)*R2415,0)-Y2410,0)</f>
        <v>124</v>
      </c>
      <c r="AB2415" s="539"/>
      <c r="AC2415" s="504"/>
    </row>
    <row r="2416" spans="1:29" ht="16.7" customHeight="1" x14ac:dyDescent="0.15">
      <c r="A2416" s="520">
        <v>22</v>
      </c>
      <c r="B2416" s="520" t="s">
        <v>18937</v>
      </c>
      <c r="C2416" s="521" t="s">
        <v>18938</v>
      </c>
      <c r="D2416" s="542"/>
      <c r="E2416" s="534"/>
      <c r="F2416" s="534"/>
      <c r="H2416" s="541"/>
      <c r="I2416" s="1049" t="s">
        <v>10418</v>
      </c>
      <c r="J2416" s="525" t="s">
        <v>1678</v>
      </c>
      <c r="K2416" s="718">
        <v>0.96499999999999997</v>
      </c>
      <c r="L2416" s="1032"/>
      <c r="M2416" s="537"/>
      <c r="O2416" s="759"/>
      <c r="P2416" s="760"/>
      <c r="Q2416" s="526"/>
      <c r="R2416" s="527"/>
      <c r="S2416" s="762"/>
      <c r="U2416" s="537"/>
      <c r="W2416" s="534"/>
      <c r="X2416" s="537"/>
      <c r="Y2416" s="534"/>
      <c r="Z2416" s="538"/>
      <c r="AA2416" s="531">
        <f>ROUND(ROUND(ROUND(ROUND(F2313*K2416,0)*N2413,0),0)-Y2410,0)</f>
        <v>249</v>
      </c>
      <c r="AB2416" s="539"/>
      <c r="AC2416" s="504"/>
    </row>
    <row r="2417" spans="1:29" ht="16.7" customHeight="1" x14ac:dyDescent="0.15">
      <c r="A2417" s="520">
        <v>22</v>
      </c>
      <c r="B2417" s="520" t="s">
        <v>18939</v>
      </c>
      <c r="C2417" s="521" t="s">
        <v>18940</v>
      </c>
      <c r="D2417" s="542"/>
      <c r="E2417" s="534"/>
      <c r="F2417" s="534"/>
      <c r="H2417" s="541"/>
      <c r="I2417" s="1047"/>
      <c r="J2417" s="537"/>
      <c r="L2417" s="1032"/>
      <c r="M2417" s="537"/>
      <c r="O2417" s="1048" t="s">
        <v>10414</v>
      </c>
      <c r="P2417" s="626" t="s">
        <v>16</v>
      </c>
      <c r="Q2417" s="526" t="s">
        <v>1678</v>
      </c>
      <c r="R2417" s="527">
        <v>0.7</v>
      </c>
      <c r="S2417" s="762"/>
      <c r="U2417" s="537"/>
      <c r="W2417" s="534"/>
      <c r="X2417" s="537"/>
      <c r="Y2417" s="534"/>
      <c r="Z2417" s="538"/>
      <c r="AA2417" s="531">
        <f>ROUND(ROUND(ROUND(ROUND(F2313*K2416,0)*N2413,0)*R2417,0)-Y2410,0)</f>
        <v>171</v>
      </c>
      <c r="AB2417" s="539"/>
      <c r="AC2417" s="504"/>
    </row>
    <row r="2418" spans="1:29" ht="16.7" customHeight="1" x14ac:dyDescent="0.15">
      <c r="A2418" s="520">
        <v>22</v>
      </c>
      <c r="B2418" s="520" t="s">
        <v>18941</v>
      </c>
      <c r="C2418" s="521" t="s">
        <v>18942</v>
      </c>
      <c r="D2418" s="542"/>
      <c r="E2418" s="534"/>
      <c r="F2418" s="534"/>
      <c r="H2418" s="541"/>
      <c r="I2418" s="1044"/>
      <c r="J2418" s="544"/>
      <c r="K2418" s="725"/>
      <c r="L2418" s="967"/>
      <c r="M2418" s="544"/>
      <c r="N2418" s="548"/>
      <c r="O2418" s="979"/>
      <c r="P2418" s="626" t="s">
        <v>3833</v>
      </c>
      <c r="Q2418" s="526" t="s">
        <v>1678</v>
      </c>
      <c r="R2418" s="527">
        <v>0.5</v>
      </c>
      <c r="S2418" s="764"/>
      <c r="T2418" s="763"/>
      <c r="U2418" s="544"/>
      <c r="V2418" s="548"/>
      <c r="W2418" s="534"/>
      <c r="X2418" s="537"/>
      <c r="Y2418" s="534"/>
      <c r="Z2418" s="538"/>
      <c r="AA2418" s="531">
        <f>ROUND(ROUND(ROUND(ROUND(F2313*K2416,0)*N2413,0)*R2418,0)-Y2410,0)</f>
        <v>119</v>
      </c>
      <c r="AB2418" s="539"/>
      <c r="AC2418" s="504"/>
    </row>
    <row r="2419" spans="1:29" ht="16.7" customHeight="1" x14ac:dyDescent="0.15">
      <c r="A2419" s="520">
        <v>22</v>
      </c>
      <c r="B2419" s="520">
        <v>9867</v>
      </c>
      <c r="C2419" s="521" t="s">
        <v>18943</v>
      </c>
      <c r="D2419" s="542"/>
      <c r="E2419" s="534"/>
      <c r="F2419" s="534"/>
      <c r="H2419" s="541"/>
      <c r="I2419" s="757"/>
      <c r="J2419" s="525"/>
      <c r="K2419" s="758"/>
      <c r="L2419" s="1050" t="s">
        <v>14896</v>
      </c>
      <c r="M2419" s="525" t="s">
        <v>1678</v>
      </c>
      <c r="N2419" s="529">
        <v>0.7</v>
      </c>
      <c r="O2419" s="759"/>
      <c r="P2419" s="760"/>
      <c r="Q2419" s="526"/>
      <c r="R2419" s="527"/>
      <c r="S2419" s="1054" t="s">
        <v>10423</v>
      </c>
      <c r="T2419" s="968" t="s">
        <v>12821</v>
      </c>
      <c r="U2419" s="525" t="s">
        <v>1678</v>
      </c>
      <c r="V2419" s="529">
        <v>0.5</v>
      </c>
      <c r="W2419" s="534"/>
      <c r="X2419" s="537"/>
      <c r="Y2419" s="534"/>
      <c r="Z2419" s="538"/>
      <c r="AA2419" s="531">
        <f>ROUND(ROUND(ROUND(F2313*N2419,0)*V2419,0)-Y2410,0)</f>
        <v>178</v>
      </c>
      <c r="AB2419" s="539"/>
      <c r="AC2419" s="504"/>
    </row>
    <row r="2420" spans="1:29" ht="16.7" customHeight="1" x14ac:dyDescent="0.15">
      <c r="A2420" s="520">
        <v>22</v>
      </c>
      <c r="B2420" s="520">
        <v>9868</v>
      </c>
      <c r="C2420" s="521" t="s">
        <v>18944</v>
      </c>
      <c r="D2420" s="542"/>
      <c r="E2420" s="534"/>
      <c r="F2420" s="534"/>
      <c r="H2420" s="541"/>
      <c r="J2420" s="537"/>
      <c r="K2420" s="742"/>
      <c r="L2420" s="1032"/>
      <c r="M2420" s="537"/>
      <c r="O2420" s="1048" t="s">
        <v>10414</v>
      </c>
      <c r="P2420" s="626" t="s">
        <v>16</v>
      </c>
      <c r="Q2420" s="526" t="s">
        <v>1678</v>
      </c>
      <c r="R2420" s="527">
        <v>0.7</v>
      </c>
      <c r="S2420" s="1051"/>
      <c r="T2420" s="1032"/>
      <c r="U2420" s="537"/>
      <c r="W2420" s="534"/>
      <c r="X2420" s="537"/>
      <c r="Y2420" s="534"/>
      <c r="Z2420" s="538"/>
      <c r="AA2420" s="531">
        <f>ROUND(ROUND(ROUND(ROUND(F2313*N2419,0)*R2420,0)*V2419,0)-Y2410,0)</f>
        <v>121</v>
      </c>
      <c r="AB2420" s="539"/>
      <c r="AC2420" s="504"/>
    </row>
    <row r="2421" spans="1:29" ht="16.7" customHeight="1" x14ac:dyDescent="0.15">
      <c r="A2421" s="520">
        <v>22</v>
      </c>
      <c r="B2421" s="520" t="s">
        <v>18945</v>
      </c>
      <c r="C2421" s="521" t="s">
        <v>18946</v>
      </c>
      <c r="D2421" s="542"/>
      <c r="E2421" s="534"/>
      <c r="F2421" s="534"/>
      <c r="H2421" s="541"/>
      <c r="I2421" s="763"/>
      <c r="J2421" s="544"/>
      <c r="K2421" s="579"/>
      <c r="L2421" s="1032"/>
      <c r="M2421" s="537"/>
      <c r="O2421" s="979"/>
      <c r="P2421" s="626" t="s">
        <v>3833</v>
      </c>
      <c r="Q2421" s="526" t="s">
        <v>1678</v>
      </c>
      <c r="R2421" s="527">
        <v>0.5</v>
      </c>
      <c r="S2421" s="1051"/>
      <c r="T2421" s="1032"/>
      <c r="U2421" s="537"/>
      <c r="W2421" s="534"/>
      <c r="X2421" s="537"/>
      <c r="Y2421" s="534"/>
      <c r="Z2421" s="538"/>
      <c r="AA2421" s="531">
        <f>ROUND(ROUND(ROUND(ROUND(F2313*N2419,0)*R2421,0)*V2419,0)-Y2410,0)</f>
        <v>83</v>
      </c>
      <c r="AB2421" s="539"/>
      <c r="AC2421" s="504"/>
    </row>
    <row r="2422" spans="1:29" ht="16.7" customHeight="1" x14ac:dyDescent="0.15">
      <c r="A2422" s="520">
        <v>22</v>
      </c>
      <c r="B2422" s="520">
        <v>9869</v>
      </c>
      <c r="C2422" s="521" t="s">
        <v>18947</v>
      </c>
      <c r="D2422" s="542"/>
      <c r="E2422" s="534"/>
      <c r="F2422" s="534"/>
      <c r="H2422" s="541"/>
      <c r="I2422" s="1049" t="s">
        <v>10418</v>
      </c>
      <c r="J2422" s="525" t="s">
        <v>1678</v>
      </c>
      <c r="K2422" s="718">
        <v>0.96499999999999997</v>
      </c>
      <c r="L2422" s="1032"/>
      <c r="M2422" s="537"/>
      <c r="O2422" s="759"/>
      <c r="P2422" s="760"/>
      <c r="Q2422" s="526"/>
      <c r="R2422" s="527"/>
      <c r="S2422" s="1051"/>
      <c r="T2422" s="1032"/>
      <c r="U2422" s="537"/>
      <c r="W2422" s="534"/>
      <c r="X2422" s="537"/>
      <c r="Y2422" s="534"/>
      <c r="Z2422" s="538"/>
      <c r="AA2422" s="531">
        <f>ROUND(ROUND(ROUND(ROUND(ROUND(F2313*K2422,0)*N2419,0)*V2419,0),0)-Y2410,0)</f>
        <v>171</v>
      </c>
      <c r="AB2422" s="539"/>
      <c r="AC2422" s="504"/>
    </row>
    <row r="2423" spans="1:29" ht="16.7" customHeight="1" x14ac:dyDescent="0.15">
      <c r="A2423" s="520">
        <v>22</v>
      </c>
      <c r="B2423" s="520">
        <v>9870</v>
      </c>
      <c r="C2423" s="521" t="s">
        <v>18948</v>
      </c>
      <c r="D2423" s="542"/>
      <c r="E2423" s="534"/>
      <c r="F2423" s="534"/>
      <c r="H2423" s="541"/>
      <c r="I2423" s="1047"/>
      <c r="J2423" s="537"/>
      <c r="L2423" s="1032"/>
      <c r="M2423" s="537"/>
      <c r="O2423" s="1048" t="s">
        <v>10414</v>
      </c>
      <c r="P2423" s="626" t="s">
        <v>16</v>
      </c>
      <c r="Q2423" s="526" t="s">
        <v>1678</v>
      </c>
      <c r="R2423" s="527">
        <v>0.7</v>
      </c>
      <c r="S2423" s="1051"/>
      <c r="T2423" s="1032"/>
      <c r="U2423" s="537"/>
      <c r="W2423" s="534"/>
      <c r="X2423" s="537"/>
      <c r="Y2423" s="534"/>
      <c r="Z2423" s="538"/>
      <c r="AA2423" s="531">
        <f>ROUND(ROUND(ROUND(ROUND(ROUND(ROUND(F2313*K2422,0)*N2419,0)*R2423,0)*V2419,0),0)-Y2410,0)</f>
        <v>116</v>
      </c>
      <c r="AB2423" s="539"/>
      <c r="AC2423" s="504"/>
    </row>
    <row r="2424" spans="1:29" ht="16.7" customHeight="1" x14ac:dyDescent="0.15">
      <c r="A2424" s="520">
        <v>22</v>
      </c>
      <c r="B2424" s="520" t="s">
        <v>18949</v>
      </c>
      <c r="C2424" s="521" t="s">
        <v>18950</v>
      </c>
      <c r="D2424" s="542"/>
      <c r="E2424" s="534"/>
      <c r="F2424" s="534"/>
      <c r="H2424" s="541"/>
      <c r="I2424" s="1044"/>
      <c r="J2424" s="544"/>
      <c r="K2424" s="725"/>
      <c r="L2424" s="967"/>
      <c r="M2424" s="544"/>
      <c r="N2424" s="548"/>
      <c r="O2424" s="979"/>
      <c r="P2424" s="626" t="s">
        <v>3833</v>
      </c>
      <c r="Q2424" s="526" t="s">
        <v>1678</v>
      </c>
      <c r="R2424" s="527">
        <v>0.5</v>
      </c>
      <c r="S2424" s="1051"/>
      <c r="T2424" s="1032"/>
      <c r="U2424" s="537"/>
      <c r="W2424" s="534"/>
      <c r="X2424" s="537"/>
      <c r="Y2424" s="534"/>
      <c r="Z2424" s="538"/>
      <c r="AA2424" s="531">
        <f>ROUND(ROUND(ROUND(ROUND(ROUND(ROUND(F2313*K2422,0)*N2419,0)*R2424,0)*V2419,0),0)-Y2410,0)</f>
        <v>80</v>
      </c>
      <c r="AB2424" s="539"/>
      <c r="AC2424" s="504"/>
    </row>
    <row r="2425" spans="1:29" ht="16.7" customHeight="1" x14ac:dyDescent="0.15">
      <c r="A2425" s="520">
        <v>22</v>
      </c>
      <c r="B2425" s="520" t="s">
        <v>18951</v>
      </c>
      <c r="C2425" s="521" t="s">
        <v>18952</v>
      </c>
      <c r="D2425" s="542"/>
      <c r="E2425" s="534"/>
      <c r="F2425" s="534"/>
      <c r="H2425" s="541"/>
      <c r="I2425" s="757"/>
      <c r="J2425" s="525"/>
      <c r="K2425" s="758"/>
      <c r="L2425" s="966" t="s">
        <v>14906</v>
      </c>
      <c r="M2425" s="525" t="s">
        <v>1678</v>
      </c>
      <c r="N2425" s="529">
        <v>0.5</v>
      </c>
      <c r="O2425" s="759"/>
      <c r="P2425" s="760"/>
      <c r="Q2425" s="526"/>
      <c r="R2425" s="527"/>
      <c r="S2425" s="1051"/>
      <c r="T2425" s="1032"/>
      <c r="U2425" s="537"/>
      <c r="W2425" s="534"/>
      <c r="X2425" s="537"/>
      <c r="Y2425" s="534"/>
      <c r="Z2425" s="538"/>
      <c r="AA2425" s="531">
        <f>ROUND(ROUND(ROUND(F2313*N2425,0)*V2419,0)-Y2410,0)</f>
        <v>124</v>
      </c>
      <c r="AB2425" s="539"/>
      <c r="AC2425" s="504"/>
    </row>
    <row r="2426" spans="1:29" ht="16.7" customHeight="1" x14ac:dyDescent="0.15">
      <c r="A2426" s="520">
        <v>22</v>
      </c>
      <c r="B2426" s="520" t="s">
        <v>18953</v>
      </c>
      <c r="C2426" s="521" t="s">
        <v>18954</v>
      </c>
      <c r="D2426" s="542"/>
      <c r="E2426" s="534"/>
      <c r="F2426" s="534"/>
      <c r="H2426" s="541"/>
      <c r="J2426" s="537"/>
      <c r="K2426" s="742"/>
      <c r="L2426" s="1032"/>
      <c r="M2426" s="537"/>
      <c r="O2426" s="1048" t="s">
        <v>10414</v>
      </c>
      <c r="P2426" s="626" t="s">
        <v>16</v>
      </c>
      <c r="Q2426" s="526" t="s">
        <v>1678</v>
      </c>
      <c r="R2426" s="527">
        <v>0.7</v>
      </c>
      <c r="S2426" s="1051"/>
      <c r="T2426" s="1032"/>
      <c r="U2426" s="537"/>
      <c r="W2426" s="534"/>
      <c r="X2426" s="537"/>
      <c r="Y2426" s="534"/>
      <c r="Z2426" s="538"/>
      <c r="AA2426" s="531">
        <f>ROUND(ROUND(ROUND(ROUND(F2313*N2425,0)*R2426,0)*V2419,0)-Y2410,0)</f>
        <v>83</v>
      </c>
      <c r="AB2426" s="539"/>
      <c r="AC2426" s="504"/>
    </row>
    <row r="2427" spans="1:29" ht="16.7" customHeight="1" x14ac:dyDescent="0.15">
      <c r="A2427" s="520">
        <v>22</v>
      </c>
      <c r="B2427" s="520" t="s">
        <v>18955</v>
      </c>
      <c r="C2427" s="521" t="s">
        <v>18956</v>
      </c>
      <c r="D2427" s="542"/>
      <c r="E2427" s="534"/>
      <c r="F2427" s="534"/>
      <c r="H2427" s="541"/>
      <c r="I2427" s="763"/>
      <c r="J2427" s="544"/>
      <c r="K2427" s="579"/>
      <c r="L2427" s="1032"/>
      <c r="M2427" s="537"/>
      <c r="O2427" s="979"/>
      <c r="P2427" s="626" t="s">
        <v>3833</v>
      </c>
      <c r="Q2427" s="526" t="s">
        <v>1678</v>
      </c>
      <c r="R2427" s="527">
        <v>0.5</v>
      </c>
      <c r="S2427" s="1051"/>
      <c r="T2427" s="1032"/>
      <c r="U2427" s="537"/>
      <c r="W2427" s="534"/>
      <c r="X2427" s="537"/>
      <c r="Y2427" s="534"/>
      <c r="Z2427" s="538"/>
      <c r="AA2427" s="531">
        <f>ROUND(ROUND(ROUND(ROUND(F2313*N2425,0)*R2427,0)*V2419,0)-Y2410,0)</f>
        <v>56</v>
      </c>
      <c r="AB2427" s="539"/>
      <c r="AC2427" s="504"/>
    </row>
    <row r="2428" spans="1:29" ht="16.7" customHeight="1" x14ac:dyDescent="0.15">
      <c r="A2428" s="520">
        <v>22</v>
      </c>
      <c r="B2428" s="520" t="s">
        <v>18957</v>
      </c>
      <c r="C2428" s="521" t="s">
        <v>18958</v>
      </c>
      <c r="D2428" s="542"/>
      <c r="E2428" s="534"/>
      <c r="F2428" s="534"/>
      <c r="H2428" s="541"/>
      <c r="I2428" s="1049" t="s">
        <v>10418</v>
      </c>
      <c r="J2428" s="525" t="s">
        <v>1678</v>
      </c>
      <c r="K2428" s="718">
        <v>0.96499999999999997</v>
      </c>
      <c r="L2428" s="1032"/>
      <c r="M2428" s="537"/>
      <c r="O2428" s="759"/>
      <c r="P2428" s="760"/>
      <c r="Q2428" s="526"/>
      <c r="R2428" s="527"/>
      <c r="S2428" s="1051"/>
      <c r="T2428" s="1032"/>
      <c r="U2428" s="537"/>
      <c r="W2428" s="534"/>
      <c r="X2428" s="537"/>
      <c r="Y2428" s="534"/>
      <c r="Z2428" s="538"/>
      <c r="AA2428" s="531">
        <f>ROUND(ROUND(ROUND(ROUND(ROUND(F2313*K2428,0)*N2425,0),0)*V2419,0)-Y2410,0)</f>
        <v>119</v>
      </c>
      <c r="AB2428" s="539"/>
      <c r="AC2428" s="504"/>
    </row>
    <row r="2429" spans="1:29" ht="16.7" customHeight="1" x14ac:dyDescent="0.15">
      <c r="A2429" s="520">
        <v>22</v>
      </c>
      <c r="B2429" s="520" t="s">
        <v>18959</v>
      </c>
      <c r="C2429" s="521" t="s">
        <v>18960</v>
      </c>
      <c r="D2429" s="542"/>
      <c r="E2429" s="534"/>
      <c r="F2429" s="534"/>
      <c r="H2429" s="541"/>
      <c r="I2429" s="1047"/>
      <c r="J2429" s="537"/>
      <c r="L2429" s="1032"/>
      <c r="M2429" s="537"/>
      <c r="O2429" s="1048" t="s">
        <v>10414</v>
      </c>
      <c r="P2429" s="626" t="s">
        <v>16</v>
      </c>
      <c r="Q2429" s="526" t="s">
        <v>1678</v>
      </c>
      <c r="R2429" s="527">
        <v>0.7</v>
      </c>
      <c r="S2429" s="1051"/>
      <c r="T2429" s="1032"/>
      <c r="U2429" s="537"/>
      <c r="W2429" s="534"/>
      <c r="X2429" s="537"/>
      <c r="Y2429" s="534"/>
      <c r="Z2429" s="538"/>
      <c r="AA2429" s="531">
        <f>ROUND(ROUND(ROUND(ROUND(ROUND(F2313*K2428,0)*N2425,0)*R2429,0)*V2419,0)-Y2410,0)</f>
        <v>80</v>
      </c>
      <c r="AB2429" s="539"/>
      <c r="AC2429" s="504"/>
    </row>
    <row r="2430" spans="1:29" ht="16.7" customHeight="1" x14ac:dyDescent="0.15">
      <c r="A2430" s="520">
        <v>22</v>
      </c>
      <c r="B2430" s="520" t="s">
        <v>18961</v>
      </c>
      <c r="C2430" s="521" t="s">
        <v>18962</v>
      </c>
      <c r="D2430" s="542"/>
      <c r="E2430" s="534"/>
      <c r="F2430" s="534"/>
      <c r="H2430" s="541"/>
      <c r="I2430" s="1044"/>
      <c r="J2430" s="544"/>
      <c r="K2430" s="725"/>
      <c r="L2430" s="967"/>
      <c r="M2430" s="544"/>
      <c r="N2430" s="548"/>
      <c r="O2430" s="979"/>
      <c r="P2430" s="626" t="s">
        <v>3833</v>
      </c>
      <c r="Q2430" s="526" t="s">
        <v>1678</v>
      </c>
      <c r="R2430" s="527">
        <v>0.5</v>
      </c>
      <c r="S2430" s="1051"/>
      <c r="T2430" s="967"/>
      <c r="U2430" s="544"/>
      <c r="V2430" s="548"/>
      <c r="W2430" s="534"/>
      <c r="X2430" s="537"/>
      <c r="Y2430" s="534"/>
      <c r="Z2430" s="538"/>
      <c r="AA2430" s="531">
        <f>ROUND(ROUND(ROUND(ROUND(ROUND(F2313*K2428,0)*N2425,0)*R2430,0)*V2419,0)-Y2410,0)</f>
        <v>54</v>
      </c>
      <c r="AB2430" s="539"/>
      <c r="AC2430" s="504"/>
    </row>
    <row r="2431" spans="1:29" ht="16.7" customHeight="1" x14ac:dyDescent="0.15">
      <c r="A2431" s="520">
        <v>22</v>
      </c>
      <c r="B2431" s="520">
        <v>9059</v>
      </c>
      <c r="C2431" s="521" t="s">
        <v>18963</v>
      </c>
      <c r="D2431" s="542"/>
      <c r="E2431" s="534"/>
      <c r="F2431" s="534"/>
      <c r="H2431" s="541"/>
      <c r="I2431" s="757"/>
      <c r="J2431" s="525"/>
      <c r="K2431" s="758"/>
      <c r="L2431" s="1050" t="s">
        <v>14896</v>
      </c>
      <c r="M2431" s="525" t="s">
        <v>1678</v>
      </c>
      <c r="N2431" s="529">
        <v>0.7</v>
      </c>
      <c r="O2431" s="759"/>
      <c r="P2431" s="760"/>
      <c r="Q2431" s="526"/>
      <c r="R2431" s="527"/>
      <c r="S2431" s="1051"/>
      <c r="T2431" s="968" t="s">
        <v>12830</v>
      </c>
      <c r="U2431" s="525" t="s">
        <v>1678</v>
      </c>
      <c r="V2431" s="529">
        <v>0.7</v>
      </c>
      <c r="W2431" s="534"/>
      <c r="X2431" s="537"/>
      <c r="Y2431" s="534"/>
      <c r="Z2431" s="538"/>
      <c r="AA2431" s="531">
        <f>ROUND(ROUND(ROUND(F2313*N2431,0)*V2431,0)-Y2410,0)</f>
        <v>253</v>
      </c>
      <c r="AB2431" s="539"/>
      <c r="AC2431" s="504"/>
    </row>
    <row r="2432" spans="1:29" ht="16.7" customHeight="1" x14ac:dyDescent="0.15">
      <c r="A2432" s="520">
        <v>22</v>
      </c>
      <c r="B2432" s="520">
        <v>9060</v>
      </c>
      <c r="C2432" s="521" t="s">
        <v>18964</v>
      </c>
      <c r="D2432" s="542"/>
      <c r="E2432" s="534"/>
      <c r="F2432" s="534"/>
      <c r="H2432" s="541"/>
      <c r="J2432" s="537"/>
      <c r="K2432" s="742"/>
      <c r="L2432" s="1032"/>
      <c r="M2432" s="537"/>
      <c r="O2432" s="1048" t="s">
        <v>10414</v>
      </c>
      <c r="P2432" s="626" t="s">
        <v>16</v>
      </c>
      <c r="Q2432" s="526" t="s">
        <v>1678</v>
      </c>
      <c r="R2432" s="527">
        <v>0.7</v>
      </c>
      <c r="S2432" s="1051"/>
      <c r="T2432" s="1032"/>
      <c r="U2432" s="537"/>
      <c r="W2432" s="534"/>
      <c r="X2432" s="537"/>
      <c r="Y2432" s="534"/>
      <c r="Z2432" s="538"/>
      <c r="AA2432" s="531">
        <f>ROUND(ROUND(ROUND(ROUND(F2313*N2431,0)*R2432,0)*V2431,0)-Y2410,0)</f>
        <v>174</v>
      </c>
      <c r="AB2432" s="539"/>
      <c r="AC2432" s="504"/>
    </row>
    <row r="2433" spans="1:29" ht="16.7" customHeight="1" x14ac:dyDescent="0.15">
      <c r="A2433" s="520">
        <v>22</v>
      </c>
      <c r="B2433" s="520" t="s">
        <v>18965</v>
      </c>
      <c r="C2433" s="521" t="s">
        <v>18966</v>
      </c>
      <c r="D2433" s="542"/>
      <c r="E2433" s="534"/>
      <c r="F2433" s="534"/>
      <c r="H2433" s="541"/>
      <c r="I2433" s="763"/>
      <c r="J2433" s="544"/>
      <c r="K2433" s="579"/>
      <c r="L2433" s="1032"/>
      <c r="M2433" s="537"/>
      <c r="O2433" s="979"/>
      <c r="P2433" s="626" t="s">
        <v>3833</v>
      </c>
      <c r="Q2433" s="526" t="s">
        <v>1678</v>
      </c>
      <c r="R2433" s="527">
        <v>0.5</v>
      </c>
      <c r="S2433" s="1051"/>
      <c r="T2433" s="1032"/>
      <c r="U2433" s="537"/>
      <c r="W2433" s="534"/>
      <c r="X2433" s="537"/>
      <c r="Y2433" s="534"/>
      <c r="Z2433" s="538"/>
      <c r="AA2433" s="531">
        <f>ROUND(ROUND(ROUND(ROUND(F2313*N2431,0)*R2433,0)*V2431,0)-Y2410,0)</f>
        <v>121</v>
      </c>
      <c r="AB2433" s="539"/>
      <c r="AC2433" s="504"/>
    </row>
    <row r="2434" spans="1:29" ht="16.7" customHeight="1" x14ac:dyDescent="0.15">
      <c r="A2434" s="520">
        <v>22</v>
      </c>
      <c r="B2434" s="520">
        <v>9061</v>
      </c>
      <c r="C2434" s="521" t="s">
        <v>18967</v>
      </c>
      <c r="D2434" s="542"/>
      <c r="E2434" s="534"/>
      <c r="F2434" s="534"/>
      <c r="H2434" s="541"/>
      <c r="I2434" s="1049" t="s">
        <v>10418</v>
      </c>
      <c r="J2434" s="525" t="s">
        <v>1678</v>
      </c>
      <c r="K2434" s="718">
        <v>0.96499999999999997</v>
      </c>
      <c r="L2434" s="1032"/>
      <c r="M2434" s="537"/>
      <c r="O2434" s="759"/>
      <c r="P2434" s="760"/>
      <c r="Q2434" s="526"/>
      <c r="R2434" s="527"/>
      <c r="S2434" s="1051"/>
      <c r="T2434" s="1032"/>
      <c r="U2434" s="537"/>
      <c r="W2434" s="534"/>
      <c r="X2434" s="537"/>
      <c r="Y2434" s="534"/>
      <c r="Z2434" s="538"/>
      <c r="AA2434" s="531">
        <f>ROUND(ROUND(ROUND(ROUND(ROUND(F2313*K2434,0)*N2431,0)*V2431,0),0)-Y2410,0)</f>
        <v>244</v>
      </c>
      <c r="AB2434" s="539"/>
      <c r="AC2434" s="504"/>
    </row>
    <row r="2435" spans="1:29" ht="16.7" customHeight="1" x14ac:dyDescent="0.15">
      <c r="A2435" s="520">
        <v>22</v>
      </c>
      <c r="B2435" s="520">
        <v>9062</v>
      </c>
      <c r="C2435" s="521" t="s">
        <v>18968</v>
      </c>
      <c r="D2435" s="542"/>
      <c r="E2435" s="534"/>
      <c r="F2435" s="534"/>
      <c r="H2435" s="541"/>
      <c r="I2435" s="1047"/>
      <c r="J2435" s="537"/>
      <c r="L2435" s="1032"/>
      <c r="M2435" s="537"/>
      <c r="O2435" s="1048" t="s">
        <v>10414</v>
      </c>
      <c r="P2435" s="626" t="s">
        <v>16</v>
      </c>
      <c r="Q2435" s="526" t="s">
        <v>1678</v>
      </c>
      <c r="R2435" s="527">
        <v>0.7</v>
      </c>
      <c r="S2435" s="1051"/>
      <c r="T2435" s="1032"/>
      <c r="U2435" s="537"/>
      <c r="W2435" s="534"/>
      <c r="X2435" s="537"/>
      <c r="Y2435" s="534"/>
      <c r="Z2435" s="538"/>
      <c r="AA2435" s="531">
        <f>ROUND(ROUND(ROUND(ROUND(ROUND(ROUND(F2313*K2434,0)*N2431,0)*R2435,0)*V2431,0),0)-Y2410,0)</f>
        <v>167</v>
      </c>
      <c r="AB2435" s="539"/>
      <c r="AC2435" s="504"/>
    </row>
    <row r="2436" spans="1:29" ht="16.7" customHeight="1" x14ac:dyDescent="0.15">
      <c r="A2436" s="520">
        <v>22</v>
      </c>
      <c r="B2436" s="520" t="s">
        <v>18969</v>
      </c>
      <c r="C2436" s="521" t="s">
        <v>18970</v>
      </c>
      <c r="D2436" s="542"/>
      <c r="E2436" s="534"/>
      <c r="F2436" s="534"/>
      <c r="H2436" s="541"/>
      <c r="I2436" s="1044"/>
      <c r="J2436" s="544"/>
      <c r="K2436" s="725"/>
      <c r="L2436" s="967"/>
      <c r="M2436" s="544"/>
      <c r="N2436" s="548"/>
      <c r="O2436" s="979"/>
      <c r="P2436" s="626" t="s">
        <v>3833</v>
      </c>
      <c r="Q2436" s="526" t="s">
        <v>1678</v>
      </c>
      <c r="R2436" s="527">
        <v>0.5</v>
      </c>
      <c r="S2436" s="1051"/>
      <c r="T2436" s="1032"/>
      <c r="U2436" s="537"/>
      <c r="W2436" s="534"/>
      <c r="X2436" s="537"/>
      <c r="Y2436" s="534"/>
      <c r="Z2436" s="538"/>
      <c r="AA2436" s="531">
        <f>ROUND(ROUND(ROUND(ROUND(ROUND(ROUND(F2313*K2434,0)*N2431,0)*R2436,0)*V2431,0),0)-Y2410,0)</f>
        <v>116</v>
      </c>
      <c r="AB2436" s="539"/>
      <c r="AC2436" s="504"/>
    </row>
    <row r="2437" spans="1:29" ht="16.7" customHeight="1" x14ac:dyDescent="0.15">
      <c r="A2437" s="520">
        <v>22</v>
      </c>
      <c r="B2437" s="520" t="s">
        <v>18971</v>
      </c>
      <c r="C2437" s="521" t="s">
        <v>18972</v>
      </c>
      <c r="D2437" s="542"/>
      <c r="E2437" s="534"/>
      <c r="F2437" s="534"/>
      <c r="H2437" s="541"/>
      <c r="I2437" s="757"/>
      <c r="J2437" s="525"/>
      <c r="K2437" s="758"/>
      <c r="L2437" s="966" t="s">
        <v>14906</v>
      </c>
      <c r="M2437" s="525" t="s">
        <v>1678</v>
      </c>
      <c r="N2437" s="529">
        <v>0.5</v>
      </c>
      <c r="O2437" s="759"/>
      <c r="P2437" s="760"/>
      <c r="Q2437" s="526"/>
      <c r="R2437" s="527"/>
      <c r="S2437" s="1051"/>
      <c r="T2437" s="1032"/>
      <c r="U2437" s="537"/>
      <c r="W2437" s="534"/>
      <c r="X2437" s="537"/>
      <c r="Y2437" s="534"/>
      <c r="Z2437" s="538"/>
      <c r="AA2437" s="531">
        <f>ROUND(ROUND(ROUND(F2313*N2437,0)*V2431,0)-Y2410,0)</f>
        <v>178</v>
      </c>
      <c r="AB2437" s="539"/>
      <c r="AC2437" s="504"/>
    </row>
    <row r="2438" spans="1:29" ht="16.7" customHeight="1" x14ac:dyDescent="0.15">
      <c r="A2438" s="520">
        <v>22</v>
      </c>
      <c r="B2438" s="520" t="s">
        <v>18973</v>
      </c>
      <c r="C2438" s="521" t="s">
        <v>18974</v>
      </c>
      <c r="D2438" s="542"/>
      <c r="E2438" s="534"/>
      <c r="F2438" s="534"/>
      <c r="H2438" s="541"/>
      <c r="J2438" s="537"/>
      <c r="K2438" s="742"/>
      <c r="L2438" s="1032"/>
      <c r="M2438" s="537"/>
      <c r="O2438" s="1048" t="s">
        <v>10414</v>
      </c>
      <c r="P2438" s="626" t="s">
        <v>16</v>
      </c>
      <c r="Q2438" s="526" t="s">
        <v>1678</v>
      </c>
      <c r="R2438" s="527">
        <v>0.7</v>
      </c>
      <c r="S2438" s="1051"/>
      <c r="T2438" s="1032"/>
      <c r="U2438" s="537"/>
      <c r="W2438" s="534"/>
      <c r="X2438" s="537"/>
      <c r="Y2438" s="534"/>
      <c r="Z2438" s="538"/>
      <c r="AA2438" s="531">
        <f>ROUND(ROUND(ROUND(ROUND(F2313*N2437,0)*R2438,0)*V2431,0)-Y2410,0)</f>
        <v>121</v>
      </c>
      <c r="AB2438" s="539"/>
      <c r="AC2438" s="504"/>
    </row>
    <row r="2439" spans="1:29" ht="16.7" customHeight="1" x14ac:dyDescent="0.15">
      <c r="A2439" s="520">
        <v>22</v>
      </c>
      <c r="B2439" s="520" t="s">
        <v>18975</v>
      </c>
      <c r="C2439" s="521" t="s">
        <v>18976</v>
      </c>
      <c r="D2439" s="542"/>
      <c r="E2439" s="534"/>
      <c r="F2439" s="534"/>
      <c r="H2439" s="541"/>
      <c r="I2439" s="763"/>
      <c r="J2439" s="544"/>
      <c r="K2439" s="579"/>
      <c r="L2439" s="1032"/>
      <c r="M2439" s="537"/>
      <c r="O2439" s="979"/>
      <c r="P2439" s="626" t="s">
        <v>3833</v>
      </c>
      <c r="Q2439" s="526" t="s">
        <v>1678</v>
      </c>
      <c r="R2439" s="527">
        <v>0.5</v>
      </c>
      <c r="S2439" s="1051"/>
      <c r="T2439" s="1032"/>
      <c r="U2439" s="537"/>
      <c r="W2439" s="534"/>
      <c r="X2439" s="537"/>
      <c r="Y2439" s="534"/>
      <c r="Z2439" s="538"/>
      <c r="AA2439" s="531">
        <f>ROUND(ROUND(ROUND(ROUND(F2313*N2437,0)*R2439,0)*V2431,0)-Y2410,0)</f>
        <v>83</v>
      </c>
      <c r="AB2439" s="539"/>
      <c r="AC2439" s="504"/>
    </row>
    <row r="2440" spans="1:29" ht="16.7" customHeight="1" x14ac:dyDescent="0.15">
      <c r="A2440" s="520">
        <v>22</v>
      </c>
      <c r="B2440" s="520" t="s">
        <v>18977</v>
      </c>
      <c r="C2440" s="521" t="s">
        <v>18978</v>
      </c>
      <c r="D2440" s="542"/>
      <c r="E2440" s="534"/>
      <c r="F2440" s="534"/>
      <c r="H2440" s="541"/>
      <c r="I2440" s="1049" t="s">
        <v>10418</v>
      </c>
      <c r="J2440" s="525" t="s">
        <v>1678</v>
      </c>
      <c r="K2440" s="718">
        <v>0.96499999999999997</v>
      </c>
      <c r="L2440" s="1032"/>
      <c r="M2440" s="537"/>
      <c r="O2440" s="759"/>
      <c r="P2440" s="760"/>
      <c r="Q2440" s="526"/>
      <c r="R2440" s="527"/>
      <c r="S2440" s="1051"/>
      <c r="T2440" s="1032"/>
      <c r="U2440" s="537"/>
      <c r="W2440" s="534"/>
      <c r="X2440" s="537"/>
      <c r="Y2440" s="534"/>
      <c r="Z2440" s="538"/>
      <c r="AA2440" s="531">
        <f>ROUND(ROUND(ROUND(ROUND(ROUND(F2313*K2440,0)*N2437,0),0)*V2431,0)-Y2410,0)</f>
        <v>171</v>
      </c>
      <c r="AB2440" s="539"/>
      <c r="AC2440" s="504"/>
    </row>
    <row r="2441" spans="1:29" ht="16.7" customHeight="1" x14ac:dyDescent="0.15">
      <c r="A2441" s="520">
        <v>22</v>
      </c>
      <c r="B2441" s="520" t="s">
        <v>18979</v>
      </c>
      <c r="C2441" s="521" t="s">
        <v>18980</v>
      </c>
      <c r="D2441" s="542"/>
      <c r="E2441" s="534"/>
      <c r="F2441" s="534"/>
      <c r="H2441" s="541"/>
      <c r="I2441" s="1047"/>
      <c r="J2441" s="537"/>
      <c r="L2441" s="1032"/>
      <c r="M2441" s="537"/>
      <c r="O2441" s="1048" t="s">
        <v>10414</v>
      </c>
      <c r="P2441" s="626" t="s">
        <v>16</v>
      </c>
      <c r="Q2441" s="526" t="s">
        <v>1678</v>
      </c>
      <c r="R2441" s="527">
        <v>0.7</v>
      </c>
      <c r="S2441" s="1051"/>
      <c r="T2441" s="1032"/>
      <c r="U2441" s="537"/>
      <c r="W2441" s="534"/>
      <c r="X2441" s="537"/>
      <c r="Y2441" s="534"/>
      <c r="Z2441" s="538"/>
      <c r="AA2441" s="531">
        <f>ROUND(ROUND(ROUND(ROUND(ROUND(F2313*K2440,0)*N2437,0)*R2441,0)*V2431,0)-Y2410,0)</f>
        <v>116</v>
      </c>
      <c r="AB2441" s="539"/>
      <c r="AC2441" s="504"/>
    </row>
    <row r="2442" spans="1:29" ht="16.7" customHeight="1" x14ac:dyDescent="0.15">
      <c r="A2442" s="520">
        <v>22</v>
      </c>
      <c r="B2442" s="520" t="s">
        <v>18981</v>
      </c>
      <c r="C2442" s="521" t="s">
        <v>18982</v>
      </c>
      <c r="D2442" s="542"/>
      <c r="E2442" s="534"/>
      <c r="F2442" s="534"/>
      <c r="H2442" s="541"/>
      <c r="I2442" s="1044"/>
      <c r="J2442" s="544"/>
      <c r="K2442" s="725"/>
      <c r="L2442" s="967"/>
      <c r="M2442" s="544"/>
      <c r="N2442" s="548"/>
      <c r="O2442" s="979"/>
      <c r="P2442" s="626" t="s">
        <v>3833</v>
      </c>
      <c r="Q2442" s="526" t="s">
        <v>1678</v>
      </c>
      <c r="R2442" s="527">
        <v>0.5</v>
      </c>
      <c r="S2442" s="1052"/>
      <c r="T2442" s="967"/>
      <c r="U2442" s="544"/>
      <c r="V2442" s="548"/>
      <c r="W2442" s="534"/>
      <c r="X2442" s="537"/>
      <c r="Y2442" s="534"/>
      <c r="Z2442" s="538"/>
      <c r="AA2442" s="531">
        <f>ROUND(ROUND(ROUND(ROUND(ROUND(F2313*K2440,0)*N2437,0)*R2442,0)*V2431,0)-Y2410,0)</f>
        <v>80</v>
      </c>
      <c r="AB2442" s="539"/>
      <c r="AC2442" s="504"/>
    </row>
    <row r="2443" spans="1:29" ht="16.7" customHeight="1" x14ac:dyDescent="0.15">
      <c r="A2443" s="520">
        <v>22</v>
      </c>
      <c r="B2443" s="520" t="s">
        <v>18983</v>
      </c>
      <c r="C2443" s="521" t="s">
        <v>18984</v>
      </c>
      <c r="D2443" s="542"/>
      <c r="E2443" s="534"/>
      <c r="F2443" s="534"/>
      <c r="H2443" s="541"/>
      <c r="I2443" s="757"/>
      <c r="J2443" s="525"/>
      <c r="K2443" s="758"/>
      <c r="L2443" s="966" t="s">
        <v>14896</v>
      </c>
      <c r="M2443" s="525" t="s">
        <v>1678</v>
      </c>
      <c r="N2443" s="529">
        <v>0.7</v>
      </c>
      <c r="O2443" s="759"/>
      <c r="P2443" s="760"/>
      <c r="Q2443" s="526"/>
      <c r="R2443" s="527"/>
      <c r="S2443" s="1054" t="s">
        <v>14959</v>
      </c>
      <c r="T2443" s="968" t="s">
        <v>12840</v>
      </c>
      <c r="U2443" s="525" t="s">
        <v>1678</v>
      </c>
      <c r="V2443" s="529">
        <v>0.7</v>
      </c>
      <c r="W2443" s="534"/>
      <c r="X2443" s="537"/>
      <c r="Y2443" s="534"/>
      <c r="Z2443" s="538"/>
      <c r="AA2443" s="531">
        <f>ROUND(ROUND(ROUND(F2313*N2443,0)*V2443,0)-Y2410,0)</f>
        <v>253</v>
      </c>
      <c r="AB2443" s="539"/>
      <c r="AC2443" s="504"/>
    </row>
    <row r="2444" spans="1:29" ht="16.7" customHeight="1" x14ac:dyDescent="0.15">
      <c r="A2444" s="520">
        <v>22</v>
      </c>
      <c r="B2444" s="520" t="s">
        <v>18985</v>
      </c>
      <c r="C2444" s="521" t="s">
        <v>18986</v>
      </c>
      <c r="D2444" s="542"/>
      <c r="E2444" s="534"/>
      <c r="F2444" s="534"/>
      <c r="H2444" s="541"/>
      <c r="J2444" s="537"/>
      <c r="K2444" s="742"/>
      <c r="L2444" s="1032"/>
      <c r="M2444" s="537"/>
      <c r="O2444" s="1048" t="s">
        <v>10414</v>
      </c>
      <c r="P2444" s="626" t="s">
        <v>16</v>
      </c>
      <c r="Q2444" s="526" t="s">
        <v>1678</v>
      </c>
      <c r="R2444" s="527">
        <v>0.7</v>
      </c>
      <c r="S2444" s="1055"/>
      <c r="T2444" s="1032"/>
      <c r="U2444" s="537"/>
      <c r="W2444" s="534"/>
      <c r="X2444" s="537"/>
      <c r="Y2444" s="534"/>
      <c r="Z2444" s="538"/>
      <c r="AA2444" s="531">
        <f>ROUND(ROUND(ROUND(ROUND(F2313*N2443,0)*R2444,0)*V2443,0)-Y2410,0)</f>
        <v>174</v>
      </c>
      <c r="AB2444" s="539"/>
      <c r="AC2444" s="504"/>
    </row>
    <row r="2445" spans="1:29" ht="16.7" customHeight="1" x14ac:dyDescent="0.15">
      <c r="A2445" s="520">
        <v>22</v>
      </c>
      <c r="B2445" s="520" t="s">
        <v>18987</v>
      </c>
      <c r="C2445" s="521" t="s">
        <v>18988</v>
      </c>
      <c r="D2445" s="542"/>
      <c r="E2445" s="534"/>
      <c r="F2445" s="534"/>
      <c r="H2445" s="541"/>
      <c r="I2445" s="763"/>
      <c r="J2445" s="544"/>
      <c r="K2445" s="579"/>
      <c r="L2445" s="1032"/>
      <c r="M2445" s="537"/>
      <c r="O2445" s="979"/>
      <c r="P2445" s="626" t="s">
        <v>3833</v>
      </c>
      <c r="Q2445" s="526" t="s">
        <v>1678</v>
      </c>
      <c r="R2445" s="527">
        <v>0.5</v>
      </c>
      <c r="S2445" s="1055"/>
      <c r="T2445" s="1032"/>
      <c r="U2445" s="537"/>
      <c r="W2445" s="534"/>
      <c r="X2445" s="537"/>
      <c r="Y2445" s="534"/>
      <c r="Z2445" s="538"/>
      <c r="AA2445" s="531">
        <f>ROUND(ROUND(ROUND(ROUND(F2313*N2443,0)*R2445,0)*V2443,0)-Y2410,0)</f>
        <v>121</v>
      </c>
      <c r="AB2445" s="539"/>
      <c r="AC2445" s="504"/>
    </row>
    <row r="2446" spans="1:29" ht="16.7" customHeight="1" x14ac:dyDescent="0.15">
      <c r="A2446" s="520">
        <v>22</v>
      </c>
      <c r="B2446" s="520" t="s">
        <v>18989</v>
      </c>
      <c r="C2446" s="521" t="s">
        <v>18990</v>
      </c>
      <c r="D2446" s="542"/>
      <c r="E2446" s="534"/>
      <c r="F2446" s="534"/>
      <c r="H2446" s="541"/>
      <c r="I2446" s="1049" t="s">
        <v>10418</v>
      </c>
      <c r="J2446" s="525" t="s">
        <v>1678</v>
      </c>
      <c r="K2446" s="718">
        <v>0.96499999999999997</v>
      </c>
      <c r="L2446" s="1032"/>
      <c r="M2446" s="537"/>
      <c r="O2446" s="759"/>
      <c r="P2446" s="760"/>
      <c r="Q2446" s="526"/>
      <c r="R2446" s="527"/>
      <c r="S2446" s="1055"/>
      <c r="T2446" s="1032"/>
      <c r="U2446" s="537"/>
      <c r="W2446" s="534"/>
      <c r="X2446" s="537"/>
      <c r="Y2446" s="534"/>
      <c r="Z2446" s="538"/>
      <c r="AA2446" s="531">
        <f>ROUND(ROUND(ROUND(ROUND(ROUND(F2313*K2446,0)*N2443,0)*V2443,0),0)-Y2410,0)</f>
        <v>244</v>
      </c>
      <c r="AB2446" s="539"/>
      <c r="AC2446" s="504"/>
    </row>
    <row r="2447" spans="1:29" ht="16.7" customHeight="1" x14ac:dyDescent="0.15">
      <c r="A2447" s="520">
        <v>22</v>
      </c>
      <c r="B2447" s="520" t="s">
        <v>18991</v>
      </c>
      <c r="C2447" s="521" t="s">
        <v>18992</v>
      </c>
      <c r="D2447" s="542"/>
      <c r="E2447" s="534"/>
      <c r="F2447" s="534"/>
      <c r="H2447" s="541"/>
      <c r="I2447" s="1047"/>
      <c r="J2447" s="537"/>
      <c r="L2447" s="1032"/>
      <c r="M2447" s="537"/>
      <c r="O2447" s="1048" t="s">
        <v>10414</v>
      </c>
      <c r="P2447" s="626" t="s">
        <v>16</v>
      </c>
      <c r="Q2447" s="526" t="s">
        <v>1678</v>
      </c>
      <c r="R2447" s="527">
        <v>0.7</v>
      </c>
      <c r="S2447" s="1055"/>
      <c r="T2447" s="1032"/>
      <c r="U2447" s="537"/>
      <c r="W2447" s="534"/>
      <c r="X2447" s="537"/>
      <c r="Y2447" s="534"/>
      <c r="Z2447" s="538"/>
      <c r="AA2447" s="531">
        <f>ROUND(ROUND(ROUND(ROUND(ROUND(ROUND(F2313*K2446,0)*N2443,0)*R2447,0)*V2443,0),0)-Y2410,0)</f>
        <v>167</v>
      </c>
      <c r="AB2447" s="539"/>
      <c r="AC2447" s="504"/>
    </row>
    <row r="2448" spans="1:29" ht="16.7" customHeight="1" x14ac:dyDescent="0.15">
      <c r="A2448" s="520">
        <v>22</v>
      </c>
      <c r="B2448" s="520" t="s">
        <v>18993</v>
      </c>
      <c r="C2448" s="521" t="s">
        <v>18994</v>
      </c>
      <c r="D2448" s="542"/>
      <c r="E2448" s="534"/>
      <c r="F2448" s="534"/>
      <c r="H2448" s="541"/>
      <c r="I2448" s="1044"/>
      <c r="J2448" s="544"/>
      <c r="K2448" s="725"/>
      <c r="L2448" s="967"/>
      <c r="M2448" s="544"/>
      <c r="N2448" s="548"/>
      <c r="O2448" s="979"/>
      <c r="P2448" s="626" t="s">
        <v>3833</v>
      </c>
      <c r="Q2448" s="526" t="s">
        <v>1678</v>
      </c>
      <c r="R2448" s="527">
        <v>0.5</v>
      </c>
      <c r="S2448" s="1055"/>
      <c r="T2448" s="1032"/>
      <c r="U2448" s="537"/>
      <c r="W2448" s="534"/>
      <c r="X2448" s="537"/>
      <c r="Y2448" s="534"/>
      <c r="Z2448" s="538"/>
      <c r="AA2448" s="531">
        <f>ROUND(ROUND(ROUND(ROUND(ROUND(ROUND(F2313*K2446,0)*N2443,0)*R2448,0)*V2443,0),0)-Y2410,0)</f>
        <v>116</v>
      </c>
      <c r="AB2448" s="539"/>
      <c r="AC2448" s="504"/>
    </row>
    <row r="2449" spans="1:29" ht="16.7" customHeight="1" x14ac:dyDescent="0.15">
      <c r="A2449" s="520">
        <v>22</v>
      </c>
      <c r="B2449" s="520" t="s">
        <v>18995</v>
      </c>
      <c r="C2449" s="521" t="s">
        <v>18996</v>
      </c>
      <c r="D2449" s="542"/>
      <c r="E2449" s="534"/>
      <c r="F2449" s="534"/>
      <c r="H2449" s="541"/>
      <c r="I2449" s="757"/>
      <c r="J2449" s="525"/>
      <c r="K2449" s="758"/>
      <c r="L2449" s="966" t="s">
        <v>14906</v>
      </c>
      <c r="M2449" s="525" t="s">
        <v>1678</v>
      </c>
      <c r="N2449" s="529">
        <v>0.5</v>
      </c>
      <c r="O2449" s="759"/>
      <c r="P2449" s="760"/>
      <c r="Q2449" s="526"/>
      <c r="R2449" s="527"/>
      <c r="S2449" s="1055"/>
      <c r="T2449" s="1032"/>
      <c r="U2449" s="537"/>
      <c r="W2449" s="534"/>
      <c r="X2449" s="537"/>
      <c r="Y2449" s="534"/>
      <c r="Z2449" s="538"/>
      <c r="AA2449" s="531">
        <f>ROUND(ROUND(ROUND(F2313*N2449,0)*V2443,0)-Y2410,0)</f>
        <v>178</v>
      </c>
      <c r="AB2449" s="539"/>
      <c r="AC2449" s="504"/>
    </row>
    <row r="2450" spans="1:29" ht="16.7" customHeight="1" x14ac:dyDescent="0.15">
      <c r="A2450" s="520">
        <v>22</v>
      </c>
      <c r="B2450" s="520" t="s">
        <v>18997</v>
      </c>
      <c r="C2450" s="521" t="s">
        <v>18998</v>
      </c>
      <c r="D2450" s="542"/>
      <c r="E2450" s="534"/>
      <c r="F2450" s="534"/>
      <c r="H2450" s="541"/>
      <c r="J2450" s="537"/>
      <c r="K2450" s="742"/>
      <c r="L2450" s="1032"/>
      <c r="M2450" s="537"/>
      <c r="O2450" s="1048" t="s">
        <v>10414</v>
      </c>
      <c r="P2450" s="626" t="s">
        <v>16</v>
      </c>
      <c r="Q2450" s="526" t="s">
        <v>1678</v>
      </c>
      <c r="R2450" s="527">
        <v>0.7</v>
      </c>
      <c r="S2450" s="1055"/>
      <c r="T2450" s="1032"/>
      <c r="U2450" s="537"/>
      <c r="W2450" s="534"/>
      <c r="X2450" s="537"/>
      <c r="Y2450" s="534"/>
      <c r="Z2450" s="538"/>
      <c r="AA2450" s="531">
        <f>ROUND(ROUND(ROUND(ROUND(F2313*N2449,0)*R2450,0)*V2443,0)-Y2410,0)</f>
        <v>121</v>
      </c>
      <c r="AB2450" s="539"/>
      <c r="AC2450" s="504"/>
    </row>
    <row r="2451" spans="1:29" ht="16.7" customHeight="1" x14ac:dyDescent="0.15">
      <c r="A2451" s="520">
        <v>22</v>
      </c>
      <c r="B2451" s="520" t="s">
        <v>18999</v>
      </c>
      <c r="C2451" s="521" t="s">
        <v>19000</v>
      </c>
      <c r="D2451" s="542"/>
      <c r="E2451" s="534"/>
      <c r="F2451" s="534"/>
      <c r="H2451" s="541"/>
      <c r="I2451" s="763"/>
      <c r="J2451" s="544"/>
      <c r="K2451" s="579"/>
      <c r="L2451" s="1032"/>
      <c r="M2451" s="537"/>
      <c r="O2451" s="979"/>
      <c r="P2451" s="626" t="s">
        <v>3833</v>
      </c>
      <c r="Q2451" s="526" t="s">
        <v>1678</v>
      </c>
      <c r="R2451" s="527">
        <v>0.5</v>
      </c>
      <c r="S2451" s="1055"/>
      <c r="T2451" s="1032"/>
      <c r="U2451" s="537"/>
      <c r="W2451" s="534"/>
      <c r="X2451" s="537"/>
      <c r="Y2451" s="534"/>
      <c r="Z2451" s="538"/>
      <c r="AA2451" s="531">
        <f>ROUND(ROUND(ROUND(ROUND(F2313*N2449,0)*R2451,0)*V2443,0)-Y2410,0)</f>
        <v>83</v>
      </c>
      <c r="AB2451" s="539"/>
      <c r="AC2451" s="504"/>
    </row>
    <row r="2452" spans="1:29" ht="16.7" customHeight="1" x14ac:dyDescent="0.15">
      <c r="A2452" s="520">
        <v>22</v>
      </c>
      <c r="B2452" s="520" t="s">
        <v>19001</v>
      </c>
      <c r="C2452" s="521" t="s">
        <v>19002</v>
      </c>
      <c r="D2452" s="542"/>
      <c r="E2452" s="534"/>
      <c r="F2452" s="534"/>
      <c r="H2452" s="541"/>
      <c r="I2452" s="1049" t="s">
        <v>10418</v>
      </c>
      <c r="J2452" s="525" t="s">
        <v>1678</v>
      </c>
      <c r="K2452" s="718">
        <v>0.96499999999999997</v>
      </c>
      <c r="L2452" s="1032"/>
      <c r="M2452" s="537"/>
      <c r="O2452" s="759"/>
      <c r="P2452" s="760"/>
      <c r="Q2452" s="526"/>
      <c r="R2452" s="527"/>
      <c r="S2452" s="1055"/>
      <c r="T2452" s="1032"/>
      <c r="U2452" s="537"/>
      <c r="W2452" s="534"/>
      <c r="X2452" s="537"/>
      <c r="Y2452" s="534"/>
      <c r="Z2452" s="538"/>
      <c r="AA2452" s="531">
        <f>ROUND(ROUND(ROUND(ROUND(ROUND(F2313*K2452,0)*N2449,0),0)*V2443,0)-Y2410,0)</f>
        <v>171</v>
      </c>
      <c r="AB2452" s="539"/>
      <c r="AC2452" s="504"/>
    </row>
    <row r="2453" spans="1:29" ht="16.7" customHeight="1" x14ac:dyDescent="0.15">
      <c r="A2453" s="520">
        <v>22</v>
      </c>
      <c r="B2453" s="520" t="s">
        <v>19003</v>
      </c>
      <c r="C2453" s="521" t="s">
        <v>19004</v>
      </c>
      <c r="D2453" s="542"/>
      <c r="E2453" s="534"/>
      <c r="F2453" s="534"/>
      <c r="H2453" s="541"/>
      <c r="I2453" s="1047"/>
      <c r="J2453" s="537"/>
      <c r="L2453" s="1032"/>
      <c r="M2453" s="537"/>
      <c r="O2453" s="1048" t="s">
        <v>10414</v>
      </c>
      <c r="P2453" s="626" t="s">
        <v>16</v>
      </c>
      <c r="Q2453" s="526" t="s">
        <v>1678</v>
      </c>
      <c r="R2453" s="527">
        <v>0.7</v>
      </c>
      <c r="S2453" s="1055"/>
      <c r="T2453" s="1032"/>
      <c r="U2453" s="537"/>
      <c r="W2453" s="534"/>
      <c r="X2453" s="537"/>
      <c r="Y2453" s="534"/>
      <c r="Z2453" s="538"/>
      <c r="AA2453" s="531">
        <f>ROUND(ROUND(ROUND(ROUND(ROUND(F2313*K2452,0)*N2449,0)*R2453,0)*V2443,0)-Y2410,0)</f>
        <v>116</v>
      </c>
      <c r="AB2453" s="539"/>
      <c r="AC2453" s="504"/>
    </row>
    <row r="2454" spans="1:29" ht="16.7" customHeight="1" x14ac:dyDescent="0.15">
      <c r="A2454" s="520">
        <v>22</v>
      </c>
      <c r="B2454" s="520" t="s">
        <v>19005</v>
      </c>
      <c r="C2454" s="521" t="s">
        <v>19006</v>
      </c>
      <c r="D2454" s="557"/>
      <c r="E2454" s="550"/>
      <c r="F2454" s="550"/>
      <c r="G2454" s="650"/>
      <c r="H2454" s="558"/>
      <c r="I2454" s="1044"/>
      <c r="J2454" s="544"/>
      <c r="K2454" s="725"/>
      <c r="L2454" s="967"/>
      <c r="M2454" s="544"/>
      <c r="N2454" s="548"/>
      <c r="O2454" s="979"/>
      <c r="P2454" s="626" t="s">
        <v>3833</v>
      </c>
      <c r="Q2454" s="526" t="s">
        <v>1678</v>
      </c>
      <c r="R2454" s="527">
        <v>0.5</v>
      </c>
      <c r="S2454" s="1052"/>
      <c r="T2454" s="967"/>
      <c r="U2454" s="544"/>
      <c r="V2454" s="548"/>
      <c r="W2454" s="550"/>
      <c r="X2454" s="544"/>
      <c r="Y2454" s="550"/>
      <c r="Z2454" s="553"/>
      <c r="AA2454" s="531">
        <f>ROUND(ROUND(ROUND(ROUND(ROUND(F2313*K2452,0)*N2449,0)*R2454,0)*V2443,0)-Y2410,0)</f>
        <v>80</v>
      </c>
      <c r="AB2454" s="559"/>
      <c r="AC2454" s="504"/>
    </row>
    <row r="2455" spans="1:29" ht="16.7" customHeight="1" x14ac:dyDescent="0.15">
      <c r="A2455" s="520">
        <v>22</v>
      </c>
      <c r="B2455" s="520">
        <v>9871</v>
      </c>
      <c r="C2455" s="521" t="s">
        <v>19007</v>
      </c>
      <c r="D2455" s="560"/>
      <c r="E2455" s="522"/>
      <c r="F2455" s="522"/>
      <c r="G2455" s="585"/>
      <c r="H2455" s="561"/>
      <c r="I2455" s="757"/>
      <c r="J2455" s="525"/>
      <c r="K2455" s="758"/>
      <c r="L2455" s="1050" t="s">
        <v>14896</v>
      </c>
      <c r="M2455" s="525" t="s">
        <v>1678</v>
      </c>
      <c r="N2455" s="529">
        <v>0.7</v>
      </c>
      <c r="O2455" s="759"/>
      <c r="P2455" s="760"/>
      <c r="Q2455" s="526"/>
      <c r="R2455" s="527"/>
      <c r="S2455" s="761"/>
      <c r="T2455" s="757"/>
      <c r="U2455" s="525"/>
      <c r="V2455" s="529"/>
      <c r="W2455" s="936" t="s">
        <v>11906</v>
      </c>
      <c r="X2455" s="947"/>
      <c r="Y2455" s="522"/>
      <c r="Z2455" s="530"/>
      <c r="AA2455" s="531">
        <f>ROUND(ROUND(ROUND(F2313*N2455,0)*X2459,0)-Y2410,0)</f>
        <v>364</v>
      </c>
      <c r="AB2455" s="532"/>
      <c r="AC2455" s="504"/>
    </row>
    <row r="2456" spans="1:29" ht="16.7" customHeight="1" x14ac:dyDescent="0.15">
      <c r="A2456" s="520">
        <v>22</v>
      </c>
      <c r="B2456" s="520">
        <v>9872</v>
      </c>
      <c r="C2456" s="521" t="s">
        <v>19008</v>
      </c>
      <c r="D2456" s="542"/>
      <c r="E2456" s="534"/>
      <c r="F2456" s="534"/>
      <c r="H2456" s="541"/>
      <c r="J2456" s="537"/>
      <c r="K2456" s="742"/>
      <c r="L2456" s="1032"/>
      <c r="M2456" s="537"/>
      <c r="O2456" s="1048" t="s">
        <v>10414</v>
      </c>
      <c r="P2456" s="626" t="s">
        <v>16</v>
      </c>
      <c r="Q2456" s="526" t="s">
        <v>1678</v>
      </c>
      <c r="R2456" s="527">
        <v>0.7</v>
      </c>
      <c r="S2456" s="762"/>
      <c r="U2456" s="537"/>
      <c r="W2456" s="937"/>
      <c r="X2456" s="948"/>
      <c r="Y2456" s="534"/>
      <c r="Z2456" s="538"/>
      <c r="AA2456" s="531">
        <f>ROUND(ROUND(ROUND(ROUND(F2313*N2455,0)*R2456,0)*X2459,0)-Y2410,0)</f>
        <v>251</v>
      </c>
      <c r="AB2456" s="539"/>
      <c r="AC2456" s="504"/>
    </row>
    <row r="2457" spans="1:29" ht="16.7" customHeight="1" x14ac:dyDescent="0.15">
      <c r="A2457" s="520">
        <v>22</v>
      </c>
      <c r="B2457" s="520" t="s">
        <v>19009</v>
      </c>
      <c r="C2457" s="521" t="s">
        <v>19010</v>
      </c>
      <c r="D2457" s="542"/>
      <c r="E2457" s="534"/>
      <c r="F2457" s="534"/>
      <c r="H2457" s="541"/>
      <c r="I2457" s="763"/>
      <c r="J2457" s="544"/>
      <c r="K2457" s="579"/>
      <c r="L2457" s="1032"/>
      <c r="M2457" s="537"/>
      <c r="O2457" s="979"/>
      <c r="P2457" s="626" t="s">
        <v>3833</v>
      </c>
      <c r="Q2457" s="526" t="s">
        <v>1678</v>
      </c>
      <c r="R2457" s="527">
        <v>0.5</v>
      </c>
      <c r="S2457" s="762"/>
      <c r="U2457" s="537"/>
      <c r="W2457" s="937"/>
      <c r="X2457" s="948"/>
      <c r="Y2457" s="534"/>
      <c r="Z2457" s="538"/>
      <c r="AA2457" s="531">
        <f>ROUND(ROUND(ROUND(ROUND(F2313*N2455,0)*R2457,0)*X2459,0)-Y2410,0)</f>
        <v>176</v>
      </c>
      <c r="AB2457" s="539"/>
      <c r="AC2457" s="504"/>
    </row>
    <row r="2458" spans="1:29" ht="16.7" customHeight="1" x14ac:dyDescent="0.15">
      <c r="A2458" s="520">
        <v>22</v>
      </c>
      <c r="B2458" s="520">
        <v>9873</v>
      </c>
      <c r="C2458" s="521" t="s">
        <v>19011</v>
      </c>
      <c r="D2458" s="542"/>
      <c r="E2458" s="534"/>
      <c r="F2458" s="534"/>
      <c r="H2458" s="541"/>
      <c r="I2458" s="1049" t="s">
        <v>10418</v>
      </c>
      <c r="J2458" s="525" t="s">
        <v>1678</v>
      </c>
      <c r="K2458" s="718">
        <v>0.96499999999999997</v>
      </c>
      <c r="L2458" s="1032"/>
      <c r="M2458" s="537"/>
      <c r="O2458" s="759"/>
      <c r="P2458" s="760"/>
      <c r="Q2458" s="526"/>
      <c r="R2458" s="527"/>
      <c r="S2458" s="762"/>
      <c r="U2458" s="537"/>
      <c r="W2458" s="534"/>
      <c r="X2458" s="537"/>
      <c r="Y2458" s="534"/>
      <c r="Z2458" s="538"/>
      <c r="AA2458" s="531">
        <f>ROUND(ROUND(ROUND(ROUND(ROUND(F2313*K2458,0)*N2455,0),0)*X2459,0)-Y2410,0)</f>
        <v>350</v>
      </c>
      <c r="AB2458" s="539"/>
      <c r="AC2458" s="504"/>
    </row>
    <row r="2459" spans="1:29" ht="16.7" customHeight="1" x14ac:dyDescent="0.15">
      <c r="A2459" s="520">
        <v>22</v>
      </c>
      <c r="B2459" s="520">
        <v>9874</v>
      </c>
      <c r="C2459" s="521" t="s">
        <v>19012</v>
      </c>
      <c r="D2459" s="542"/>
      <c r="E2459" s="534"/>
      <c r="F2459" s="534"/>
      <c r="H2459" s="541"/>
      <c r="I2459" s="1047"/>
      <c r="J2459" s="537"/>
      <c r="L2459" s="1032"/>
      <c r="M2459" s="537"/>
      <c r="O2459" s="1048" t="s">
        <v>10414</v>
      </c>
      <c r="P2459" s="626" t="s">
        <v>16</v>
      </c>
      <c r="Q2459" s="526" t="s">
        <v>1678</v>
      </c>
      <c r="R2459" s="527">
        <v>0.7</v>
      </c>
      <c r="S2459" s="762"/>
      <c r="U2459" s="537"/>
      <c r="W2459" s="534" t="s">
        <v>1678</v>
      </c>
      <c r="X2459" s="766">
        <v>0.99099999999999999</v>
      </c>
      <c r="Y2459" s="534"/>
      <c r="Z2459" s="538"/>
      <c r="AA2459" s="531">
        <f>ROUND(ROUND(ROUND(ROUND(ROUND(F2313*K2458,0)*N2455,0)*R2459,0)*X2459,0)-Y2410,0)</f>
        <v>242</v>
      </c>
      <c r="AB2459" s="539"/>
      <c r="AC2459" s="504"/>
    </row>
    <row r="2460" spans="1:29" ht="16.7" customHeight="1" x14ac:dyDescent="0.15">
      <c r="A2460" s="520">
        <v>22</v>
      </c>
      <c r="B2460" s="520" t="s">
        <v>19013</v>
      </c>
      <c r="C2460" s="521" t="s">
        <v>19014</v>
      </c>
      <c r="D2460" s="542"/>
      <c r="E2460" s="534"/>
      <c r="F2460" s="534"/>
      <c r="H2460" s="541"/>
      <c r="I2460" s="1044"/>
      <c r="J2460" s="544"/>
      <c r="K2460" s="725"/>
      <c r="L2460" s="967"/>
      <c r="M2460" s="544"/>
      <c r="N2460" s="548"/>
      <c r="O2460" s="979"/>
      <c r="P2460" s="626" t="s">
        <v>3833</v>
      </c>
      <c r="Q2460" s="526" t="s">
        <v>1678</v>
      </c>
      <c r="R2460" s="527">
        <v>0.5</v>
      </c>
      <c r="S2460" s="762"/>
      <c r="U2460" s="537"/>
      <c r="W2460" s="534"/>
      <c r="X2460" s="537"/>
      <c r="Y2460" s="534"/>
      <c r="Z2460" s="538"/>
      <c r="AA2460" s="531">
        <f>ROUND(ROUND(ROUND(ROUND(ROUND(F2313*K2458,0)*N2455,0)*R2460,0)*X2459,0)-Y2410,0)</f>
        <v>169</v>
      </c>
      <c r="AB2460" s="539"/>
      <c r="AC2460" s="504"/>
    </row>
    <row r="2461" spans="1:29" ht="16.7" customHeight="1" x14ac:dyDescent="0.15">
      <c r="A2461" s="520">
        <v>22</v>
      </c>
      <c r="B2461" s="520" t="s">
        <v>19015</v>
      </c>
      <c r="C2461" s="521" t="s">
        <v>19016</v>
      </c>
      <c r="D2461" s="542"/>
      <c r="E2461" s="534"/>
      <c r="F2461" s="534"/>
      <c r="H2461" s="541"/>
      <c r="I2461" s="757"/>
      <c r="J2461" s="525"/>
      <c r="K2461" s="758"/>
      <c r="L2461" s="966" t="s">
        <v>14906</v>
      </c>
      <c r="M2461" s="525" t="s">
        <v>1678</v>
      </c>
      <c r="N2461" s="529">
        <v>0.5</v>
      </c>
      <c r="O2461" s="759"/>
      <c r="P2461" s="760"/>
      <c r="Q2461" s="526"/>
      <c r="R2461" s="527"/>
      <c r="S2461" s="762"/>
      <c r="U2461" s="537"/>
      <c r="W2461" s="534"/>
      <c r="X2461" s="537"/>
      <c r="Y2461" s="534"/>
      <c r="Z2461" s="538"/>
      <c r="AA2461" s="531">
        <f>ROUND(ROUND(ROUND(F2313*N2461,0)*X2459,0)-Y2410,0)</f>
        <v>257</v>
      </c>
      <c r="AB2461" s="539"/>
      <c r="AC2461" s="504"/>
    </row>
    <row r="2462" spans="1:29" ht="16.7" customHeight="1" x14ac:dyDescent="0.15">
      <c r="A2462" s="520">
        <v>22</v>
      </c>
      <c r="B2462" s="520" t="s">
        <v>19017</v>
      </c>
      <c r="C2462" s="521" t="s">
        <v>19018</v>
      </c>
      <c r="D2462" s="542"/>
      <c r="E2462" s="534"/>
      <c r="F2462" s="534"/>
      <c r="H2462" s="541"/>
      <c r="J2462" s="537"/>
      <c r="K2462" s="742"/>
      <c r="L2462" s="1032"/>
      <c r="M2462" s="537"/>
      <c r="O2462" s="1048" t="s">
        <v>10414</v>
      </c>
      <c r="P2462" s="626" t="s">
        <v>16</v>
      </c>
      <c r="Q2462" s="526" t="s">
        <v>1678</v>
      </c>
      <c r="R2462" s="527">
        <v>0.7</v>
      </c>
      <c r="S2462" s="762"/>
      <c r="U2462" s="537"/>
      <c r="W2462" s="534"/>
      <c r="X2462" s="537"/>
      <c r="Y2462" s="534"/>
      <c r="Z2462" s="538"/>
      <c r="AA2462" s="531">
        <f>ROUND(ROUND(ROUND(ROUND(F2313*N2461,0)*R2462,0)*X2459,0)-Y2410,0)</f>
        <v>176</v>
      </c>
      <c r="AB2462" s="539"/>
      <c r="AC2462" s="504"/>
    </row>
    <row r="2463" spans="1:29" ht="16.7" customHeight="1" x14ac:dyDescent="0.15">
      <c r="A2463" s="520">
        <v>22</v>
      </c>
      <c r="B2463" s="520" t="s">
        <v>19019</v>
      </c>
      <c r="C2463" s="521" t="s">
        <v>19020</v>
      </c>
      <c r="D2463" s="542"/>
      <c r="E2463" s="534"/>
      <c r="F2463" s="534"/>
      <c r="H2463" s="541"/>
      <c r="I2463" s="763"/>
      <c r="J2463" s="544"/>
      <c r="K2463" s="579"/>
      <c r="L2463" s="1032"/>
      <c r="M2463" s="537"/>
      <c r="O2463" s="979"/>
      <c r="P2463" s="626" t="s">
        <v>3833</v>
      </c>
      <c r="Q2463" s="526" t="s">
        <v>1678</v>
      </c>
      <c r="R2463" s="527">
        <v>0.5</v>
      </c>
      <c r="S2463" s="762"/>
      <c r="U2463" s="537"/>
      <c r="W2463" s="534"/>
      <c r="X2463" s="537"/>
      <c r="Y2463" s="534"/>
      <c r="Z2463" s="538"/>
      <c r="AA2463" s="531">
        <f>ROUND(ROUND(ROUND(ROUND(F2313*N2461,0)*R2463,0)*X2459,0)-Y2410,0)</f>
        <v>123</v>
      </c>
      <c r="AB2463" s="539"/>
      <c r="AC2463" s="504"/>
    </row>
    <row r="2464" spans="1:29" ht="16.7" customHeight="1" x14ac:dyDescent="0.15">
      <c r="A2464" s="520">
        <v>22</v>
      </c>
      <c r="B2464" s="520" t="s">
        <v>19021</v>
      </c>
      <c r="C2464" s="521" t="s">
        <v>19022</v>
      </c>
      <c r="D2464" s="542"/>
      <c r="E2464" s="534"/>
      <c r="F2464" s="534"/>
      <c r="H2464" s="541"/>
      <c r="I2464" s="1049" t="s">
        <v>10418</v>
      </c>
      <c r="J2464" s="525" t="s">
        <v>1678</v>
      </c>
      <c r="K2464" s="718">
        <v>0.96499999999999997</v>
      </c>
      <c r="L2464" s="1032"/>
      <c r="M2464" s="537"/>
      <c r="O2464" s="759"/>
      <c r="P2464" s="760"/>
      <c r="Q2464" s="526"/>
      <c r="R2464" s="527"/>
      <c r="S2464" s="762"/>
      <c r="U2464" s="537"/>
      <c r="W2464" s="534"/>
      <c r="X2464" s="537"/>
      <c r="Y2464" s="534"/>
      <c r="Z2464" s="538"/>
      <c r="AA2464" s="531">
        <f>ROUND(ROUND(ROUND(ROUND(ROUND(F2313*K2464,0)*N2461,0),0)*X2459,0)-Y2410,0)</f>
        <v>247</v>
      </c>
      <c r="AB2464" s="539"/>
      <c r="AC2464" s="504"/>
    </row>
    <row r="2465" spans="1:29" ht="16.7" customHeight="1" x14ac:dyDescent="0.15">
      <c r="A2465" s="520">
        <v>22</v>
      </c>
      <c r="B2465" s="520" t="s">
        <v>19023</v>
      </c>
      <c r="C2465" s="521" t="s">
        <v>19024</v>
      </c>
      <c r="D2465" s="542"/>
      <c r="E2465" s="534"/>
      <c r="F2465" s="534"/>
      <c r="H2465" s="541"/>
      <c r="I2465" s="1047"/>
      <c r="J2465" s="537"/>
      <c r="L2465" s="1032"/>
      <c r="M2465" s="537"/>
      <c r="O2465" s="1048" t="s">
        <v>10414</v>
      </c>
      <c r="P2465" s="626" t="s">
        <v>16</v>
      </c>
      <c r="Q2465" s="526" t="s">
        <v>1678</v>
      </c>
      <c r="R2465" s="527">
        <v>0.7</v>
      </c>
      <c r="S2465" s="762"/>
      <c r="U2465" s="537"/>
      <c r="W2465" s="534"/>
      <c r="X2465" s="537"/>
      <c r="Y2465" s="534"/>
      <c r="Z2465" s="538"/>
      <c r="AA2465" s="531">
        <f>ROUND(ROUND(ROUND(ROUND(ROUND(F2313*K2464,0)*N2461,0)*R2465,0)*X2459,0)-Y2410,0)</f>
        <v>169</v>
      </c>
      <c r="AB2465" s="539"/>
      <c r="AC2465" s="504"/>
    </row>
    <row r="2466" spans="1:29" ht="16.7" customHeight="1" x14ac:dyDescent="0.15">
      <c r="A2466" s="520">
        <v>22</v>
      </c>
      <c r="B2466" s="520" t="s">
        <v>19025</v>
      </c>
      <c r="C2466" s="521" t="s">
        <v>19026</v>
      </c>
      <c r="D2466" s="542"/>
      <c r="E2466" s="534"/>
      <c r="F2466" s="534"/>
      <c r="H2466" s="541"/>
      <c r="I2466" s="1044"/>
      <c r="J2466" s="544"/>
      <c r="K2466" s="725"/>
      <c r="L2466" s="967"/>
      <c r="M2466" s="544"/>
      <c r="N2466" s="548"/>
      <c r="O2466" s="979"/>
      <c r="P2466" s="626" t="s">
        <v>3833</v>
      </c>
      <c r="Q2466" s="526" t="s">
        <v>1678</v>
      </c>
      <c r="R2466" s="527">
        <v>0.5</v>
      </c>
      <c r="S2466" s="764"/>
      <c r="T2466" s="763"/>
      <c r="U2466" s="544"/>
      <c r="V2466" s="548"/>
      <c r="W2466" s="534"/>
      <c r="X2466" s="537"/>
      <c r="Y2466" s="534"/>
      <c r="Z2466" s="538"/>
      <c r="AA2466" s="531">
        <f>ROUND(ROUND(ROUND(ROUND(ROUND(F2313*K2464,0)*N2461,0)*R2466,0)*X2459,0)-Y2410,0)</f>
        <v>118</v>
      </c>
      <c r="AB2466" s="539"/>
      <c r="AC2466" s="504"/>
    </row>
    <row r="2467" spans="1:29" ht="16.7" customHeight="1" x14ac:dyDescent="0.15">
      <c r="A2467" s="520">
        <v>22</v>
      </c>
      <c r="B2467" s="520">
        <v>9875</v>
      </c>
      <c r="C2467" s="521" t="s">
        <v>19027</v>
      </c>
      <c r="D2467" s="542"/>
      <c r="E2467" s="534"/>
      <c r="F2467" s="534"/>
      <c r="H2467" s="541"/>
      <c r="I2467" s="757"/>
      <c r="J2467" s="525"/>
      <c r="K2467" s="758"/>
      <c r="L2467" s="1050" t="s">
        <v>14896</v>
      </c>
      <c r="M2467" s="525" t="s">
        <v>1678</v>
      </c>
      <c r="N2467" s="529">
        <v>0.7</v>
      </c>
      <c r="O2467" s="759"/>
      <c r="P2467" s="760"/>
      <c r="Q2467" s="526"/>
      <c r="R2467" s="527"/>
      <c r="S2467" s="1054" t="s">
        <v>10423</v>
      </c>
      <c r="T2467" s="968" t="s">
        <v>12821</v>
      </c>
      <c r="U2467" s="525" t="s">
        <v>1678</v>
      </c>
      <c r="V2467" s="529">
        <v>0.5</v>
      </c>
      <c r="W2467" s="534"/>
      <c r="X2467" s="537"/>
      <c r="Y2467" s="534"/>
      <c r="Z2467" s="538"/>
      <c r="AA2467" s="531">
        <f>ROUND(ROUND(ROUND(ROUND(F2313*N2467,0)*V2467,0)*X2459,0)-Y2410,0)</f>
        <v>176</v>
      </c>
      <c r="AB2467" s="539"/>
      <c r="AC2467" s="504"/>
    </row>
    <row r="2468" spans="1:29" ht="16.7" customHeight="1" x14ac:dyDescent="0.15">
      <c r="A2468" s="520">
        <v>22</v>
      </c>
      <c r="B2468" s="520">
        <v>9876</v>
      </c>
      <c r="C2468" s="521" t="s">
        <v>19028</v>
      </c>
      <c r="D2468" s="542"/>
      <c r="E2468" s="534"/>
      <c r="F2468" s="534"/>
      <c r="H2468" s="541"/>
      <c r="J2468" s="537"/>
      <c r="K2468" s="742"/>
      <c r="L2468" s="1032"/>
      <c r="M2468" s="537"/>
      <c r="O2468" s="1048" t="s">
        <v>10414</v>
      </c>
      <c r="P2468" s="626" t="s">
        <v>16</v>
      </c>
      <c r="Q2468" s="526" t="s">
        <v>1678</v>
      </c>
      <c r="R2468" s="527">
        <v>0.7</v>
      </c>
      <c r="S2468" s="1051"/>
      <c r="T2468" s="1032"/>
      <c r="U2468" s="537"/>
      <c r="W2468" s="534"/>
      <c r="X2468" s="537"/>
      <c r="Y2468" s="534"/>
      <c r="Z2468" s="538"/>
      <c r="AA2468" s="531">
        <f>ROUND(ROUND(ROUND(ROUND(ROUND(F2313*N2467,0)*R2468,0)*V2467,0)*X2459,0)-Y2410,0)</f>
        <v>120</v>
      </c>
      <c r="AB2468" s="539"/>
      <c r="AC2468" s="504"/>
    </row>
    <row r="2469" spans="1:29" ht="16.7" customHeight="1" x14ac:dyDescent="0.15">
      <c r="A2469" s="520">
        <v>22</v>
      </c>
      <c r="B2469" s="520" t="s">
        <v>19029</v>
      </c>
      <c r="C2469" s="521" t="s">
        <v>19030</v>
      </c>
      <c r="D2469" s="542"/>
      <c r="E2469" s="534"/>
      <c r="F2469" s="534"/>
      <c r="H2469" s="541"/>
      <c r="I2469" s="763"/>
      <c r="J2469" s="544"/>
      <c r="K2469" s="579"/>
      <c r="L2469" s="1032"/>
      <c r="M2469" s="537"/>
      <c r="O2469" s="979"/>
      <c r="P2469" s="626" t="s">
        <v>3833</v>
      </c>
      <c r="Q2469" s="526" t="s">
        <v>1678</v>
      </c>
      <c r="R2469" s="527">
        <v>0.5</v>
      </c>
      <c r="S2469" s="1051"/>
      <c r="T2469" s="1032"/>
      <c r="U2469" s="537"/>
      <c r="W2469" s="534"/>
      <c r="X2469" s="537"/>
      <c r="Y2469" s="534"/>
      <c r="Z2469" s="538"/>
      <c r="AA2469" s="531">
        <f>ROUND(ROUND(ROUND(ROUND(ROUND(F2313*N2467,0)*R2469,0)*V2467,0)-Y2410,0)*X2459,0)</f>
        <v>82</v>
      </c>
      <c r="AB2469" s="539"/>
      <c r="AC2469" s="504"/>
    </row>
    <row r="2470" spans="1:29" ht="16.7" customHeight="1" x14ac:dyDescent="0.15">
      <c r="A2470" s="520">
        <v>22</v>
      </c>
      <c r="B2470" s="520">
        <v>9877</v>
      </c>
      <c r="C2470" s="521" t="s">
        <v>19031</v>
      </c>
      <c r="D2470" s="542"/>
      <c r="E2470" s="534"/>
      <c r="F2470" s="534"/>
      <c r="H2470" s="541"/>
      <c r="I2470" s="1049" t="s">
        <v>10418</v>
      </c>
      <c r="J2470" s="525" t="s">
        <v>1678</v>
      </c>
      <c r="K2470" s="718">
        <v>0.96499999999999997</v>
      </c>
      <c r="L2470" s="1032"/>
      <c r="M2470" s="537"/>
      <c r="O2470" s="759"/>
      <c r="P2470" s="760"/>
      <c r="Q2470" s="526"/>
      <c r="R2470" s="527"/>
      <c r="S2470" s="1051"/>
      <c r="T2470" s="1032"/>
      <c r="U2470" s="537"/>
      <c r="W2470" s="534"/>
      <c r="X2470" s="537"/>
      <c r="Y2470" s="534"/>
      <c r="Z2470" s="538"/>
      <c r="AA2470" s="531">
        <f>ROUND(ROUND(ROUND(ROUND(ROUND(ROUND(F2313*K2470,0)*N2467,0)*V2467,0),0)*X2459,0)-Y2410,0)</f>
        <v>169</v>
      </c>
      <c r="AB2470" s="539"/>
      <c r="AC2470" s="504"/>
    </row>
    <row r="2471" spans="1:29" ht="16.7" customHeight="1" x14ac:dyDescent="0.15">
      <c r="A2471" s="520">
        <v>22</v>
      </c>
      <c r="B2471" s="520">
        <v>9878</v>
      </c>
      <c r="C2471" s="521" t="s">
        <v>19032</v>
      </c>
      <c r="D2471" s="542"/>
      <c r="E2471" s="534"/>
      <c r="F2471" s="534"/>
      <c r="H2471" s="541"/>
      <c r="I2471" s="1047"/>
      <c r="J2471" s="537"/>
      <c r="L2471" s="1032"/>
      <c r="M2471" s="537"/>
      <c r="O2471" s="1048" t="s">
        <v>10414</v>
      </c>
      <c r="P2471" s="626" t="s">
        <v>16</v>
      </c>
      <c r="Q2471" s="526" t="s">
        <v>1678</v>
      </c>
      <c r="R2471" s="527">
        <v>0.7</v>
      </c>
      <c r="S2471" s="1051"/>
      <c r="T2471" s="1032"/>
      <c r="U2471" s="537"/>
      <c r="W2471" s="534"/>
      <c r="X2471" s="537"/>
      <c r="Y2471" s="534"/>
      <c r="Z2471" s="538"/>
      <c r="AA2471" s="531">
        <f>ROUND(ROUND(ROUND(ROUND(ROUND(ROUND(ROUND(F2313*K2470,0)*N2467,0)*R2471,0)*V2467,0),0)*X2459,0)-Y2410,0)</f>
        <v>115</v>
      </c>
      <c r="AB2471" s="539"/>
      <c r="AC2471" s="504"/>
    </row>
    <row r="2472" spans="1:29" ht="16.7" customHeight="1" x14ac:dyDescent="0.15">
      <c r="A2472" s="520">
        <v>22</v>
      </c>
      <c r="B2472" s="520" t="s">
        <v>19033</v>
      </c>
      <c r="C2472" s="521" t="s">
        <v>19034</v>
      </c>
      <c r="D2472" s="542"/>
      <c r="E2472" s="534"/>
      <c r="F2472" s="534"/>
      <c r="H2472" s="541"/>
      <c r="I2472" s="1044"/>
      <c r="J2472" s="544"/>
      <c r="K2472" s="725"/>
      <c r="L2472" s="967"/>
      <c r="M2472" s="544"/>
      <c r="N2472" s="548"/>
      <c r="O2472" s="979"/>
      <c r="P2472" s="626" t="s">
        <v>3833</v>
      </c>
      <c r="Q2472" s="526" t="s">
        <v>1678</v>
      </c>
      <c r="R2472" s="527">
        <v>0.5</v>
      </c>
      <c r="S2472" s="1051"/>
      <c r="T2472" s="1032"/>
      <c r="U2472" s="537"/>
      <c r="W2472" s="534"/>
      <c r="X2472" s="537"/>
      <c r="Y2472" s="534"/>
      <c r="Z2472" s="538"/>
      <c r="AA2472" s="531">
        <f>ROUND(ROUND(ROUND(ROUND(ROUND(ROUND(ROUND(F2313*K2470,0)*N2467,0)*R2472,0)*V2467,0),0)*X2459,0)-Y2410,0)</f>
        <v>79</v>
      </c>
      <c r="AB2472" s="539"/>
      <c r="AC2472" s="504"/>
    </row>
    <row r="2473" spans="1:29" ht="16.7" customHeight="1" x14ac:dyDescent="0.15">
      <c r="A2473" s="520">
        <v>22</v>
      </c>
      <c r="B2473" s="520" t="s">
        <v>19035</v>
      </c>
      <c r="C2473" s="521" t="s">
        <v>19036</v>
      </c>
      <c r="D2473" s="542"/>
      <c r="E2473" s="534"/>
      <c r="F2473" s="534"/>
      <c r="H2473" s="541"/>
      <c r="I2473" s="757"/>
      <c r="J2473" s="525"/>
      <c r="K2473" s="758"/>
      <c r="L2473" s="966" t="s">
        <v>14906</v>
      </c>
      <c r="M2473" s="525" t="s">
        <v>1678</v>
      </c>
      <c r="N2473" s="529">
        <v>0.5</v>
      </c>
      <c r="O2473" s="759"/>
      <c r="P2473" s="760"/>
      <c r="Q2473" s="526"/>
      <c r="R2473" s="527"/>
      <c r="S2473" s="1051"/>
      <c r="T2473" s="1032"/>
      <c r="U2473" s="537"/>
      <c r="W2473" s="534"/>
      <c r="X2473" s="537"/>
      <c r="Y2473" s="534"/>
      <c r="Z2473" s="538"/>
      <c r="AA2473" s="531">
        <f>ROUND(ROUND(ROUND(ROUND(F2313*N2473,0)*V2467,0)*X2459,0)-Y2410,0)</f>
        <v>123</v>
      </c>
      <c r="AB2473" s="539"/>
      <c r="AC2473" s="504"/>
    </row>
    <row r="2474" spans="1:29" ht="16.7" customHeight="1" x14ac:dyDescent="0.15">
      <c r="A2474" s="520">
        <v>22</v>
      </c>
      <c r="B2474" s="520" t="s">
        <v>19037</v>
      </c>
      <c r="C2474" s="521" t="s">
        <v>19038</v>
      </c>
      <c r="D2474" s="542"/>
      <c r="E2474" s="534"/>
      <c r="F2474" s="534"/>
      <c r="H2474" s="541"/>
      <c r="J2474" s="537"/>
      <c r="K2474" s="742"/>
      <c r="L2474" s="1032"/>
      <c r="M2474" s="537"/>
      <c r="O2474" s="1048" t="s">
        <v>10414</v>
      </c>
      <c r="P2474" s="626" t="s">
        <v>16</v>
      </c>
      <c r="Q2474" s="526" t="s">
        <v>1678</v>
      </c>
      <c r="R2474" s="527">
        <v>0.7</v>
      </c>
      <c r="S2474" s="1051"/>
      <c r="T2474" s="1032"/>
      <c r="U2474" s="537"/>
      <c r="W2474" s="534"/>
      <c r="X2474" s="537"/>
      <c r="Y2474" s="534"/>
      <c r="Z2474" s="538"/>
      <c r="AA2474" s="531">
        <f>ROUND(ROUND(ROUND(ROUND(ROUND(F2313*N2473,0)*R2474,0)*V2467,0)*X2459,0)-Y2410,0)</f>
        <v>82</v>
      </c>
      <c r="AB2474" s="539"/>
      <c r="AC2474" s="504"/>
    </row>
    <row r="2475" spans="1:29" ht="16.7" customHeight="1" x14ac:dyDescent="0.15">
      <c r="A2475" s="520">
        <v>22</v>
      </c>
      <c r="B2475" s="520" t="s">
        <v>19039</v>
      </c>
      <c r="C2475" s="521" t="s">
        <v>19040</v>
      </c>
      <c r="D2475" s="542"/>
      <c r="E2475" s="534"/>
      <c r="F2475" s="534"/>
      <c r="H2475" s="541"/>
      <c r="I2475" s="763"/>
      <c r="J2475" s="544"/>
      <c r="K2475" s="579"/>
      <c r="L2475" s="1032"/>
      <c r="M2475" s="537"/>
      <c r="O2475" s="979"/>
      <c r="P2475" s="626" t="s">
        <v>3833</v>
      </c>
      <c r="Q2475" s="526" t="s">
        <v>1678</v>
      </c>
      <c r="R2475" s="527">
        <v>0.5</v>
      </c>
      <c r="S2475" s="1051"/>
      <c r="T2475" s="1032"/>
      <c r="U2475" s="537"/>
      <c r="W2475" s="534"/>
      <c r="X2475" s="537"/>
      <c r="Y2475" s="534"/>
      <c r="Z2475" s="538"/>
      <c r="AA2475" s="531">
        <f>ROUND(ROUND(ROUND(ROUND(ROUND(F2313*N2473,0)*R2475,0)*V2467,0)*X2459,0)-Y2410,0)</f>
        <v>55</v>
      </c>
      <c r="AB2475" s="539"/>
      <c r="AC2475" s="504"/>
    </row>
    <row r="2476" spans="1:29" ht="16.7" customHeight="1" x14ac:dyDescent="0.15">
      <c r="A2476" s="520">
        <v>22</v>
      </c>
      <c r="B2476" s="520" t="s">
        <v>19041</v>
      </c>
      <c r="C2476" s="521" t="s">
        <v>19042</v>
      </c>
      <c r="D2476" s="542"/>
      <c r="E2476" s="534"/>
      <c r="F2476" s="534"/>
      <c r="H2476" s="541"/>
      <c r="I2476" s="1049" t="s">
        <v>10418</v>
      </c>
      <c r="J2476" s="525" t="s">
        <v>1678</v>
      </c>
      <c r="K2476" s="718">
        <v>0.96499999999999997</v>
      </c>
      <c r="L2476" s="1032"/>
      <c r="M2476" s="537"/>
      <c r="O2476" s="759"/>
      <c r="P2476" s="760"/>
      <c r="Q2476" s="526"/>
      <c r="R2476" s="527"/>
      <c r="S2476" s="1051"/>
      <c r="T2476" s="1032"/>
      <c r="U2476" s="537"/>
      <c r="W2476" s="534"/>
      <c r="X2476" s="537"/>
      <c r="Y2476" s="534"/>
      <c r="Z2476" s="538"/>
      <c r="AA2476" s="531">
        <f>ROUND(ROUND(ROUND(ROUND(ROUND(ROUND(F2313*K2476,0)*N2473,0),0)*V2467,0)*X2459,0)-Y2410,0)</f>
        <v>118</v>
      </c>
      <c r="AB2476" s="539"/>
      <c r="AC2476" s="504"/>
    </row>
    <row r="2477" spans="1:29" ht="16.7" customHeight="1" x14ac:dyDescent="0.15">
      <c r="A2477" s="520">
        <v>22</v>
      </c>
      <c r="B2477" s="520" t="s">
        <v>19043</v>
      </c>
      <c r="C2477" s="521" t="s">
        <v>19044</v>
      </c>
      <c r="D2477" s="542"/>
      <c r="E2477" s="534"/>
      <c r="F2477" s="534"/>
      <c r="H2477" s="541"/>
      <c r="I2477" s="1047"/>
      <c r="J2477" s="537"/>
      <c r="L2477" s="1032"/>
      <c r="M2477" s="537"/>
      <c r="O2477" s="1048" t="s">
        <v>10414</v>
      </c>
      <c r="P2477" s="626" t="s">
        <v>16</v>
      </c>
      <c r="Q2477" s="526" t="s">
        <v>1678</v>
      </c>
      <c r="R2477" s="527">
        <v>0.7</v>
      </c>
      <c r="S2477" s="1051"/>
      <c r="T2477" s="1032"/>
      <c r="U2477" s="537"/>
      <c r="W2477" s="534"/>
      <c r="X2477" s="537"/>
      <c r="Y2477" s="534"/>
      <c r="Z2477" s="538"/>
      <c r="AA2477" s="531">
        <f>ROUND(ROUND(ROUND(ROUND(ROUND(ROUND(F2313*K2476,0)*N2473,0)*R2477,0)*V2467,0)*X2459,0)-Y2410,0)</f>
        <v>79</v>
      </c>
      <c r="AB2477" s="539"/>
      <c r="AC2477" s="504"/>
    </row>
    <row r="2478" spans="1:29" ht="16.7" customHeight="1" x14ac:dyDescent="0.15">
      <c r="A2478" s="520">
        <v>22</v>
      </c>
      <c r="B2478" s="520" t="s">
        <v>19045</v>
      </c>
      <c r="C2478" s="521" t="s">
        <v>19046</v>
      </c>
      <c r="D2478" s="542"/>
      <c r="E2478" s="534"/>
      <c r="F2478" s="534"/>
      <c r="H2478" s="541"/>
      <c r="I2478" s="1044"/>
      <c r="J2478" s="544"/>
      <c r="K2478" s="725"/>
      <c r="L2478" s="967"/>
      <c r="M2478" s="544"/>
      <c r="N2478" s="548"/>
      <c r="O2478" s="979"/>
      <c r="P2478" s="626" t="s">
        <v>3833</v>
      </c>
      <c r="Q2478" s="526" t="s">
        <v>1678</v>
      </c>
      <c r="R2478" s="527">
        <v>0.5</v>
      </c>
      <c r="S2478" s="1051"/>
      <c r="T2478" s="967"/>
      <c r="U2478" s="544"/>
      <c r="V2478" s="548"/>
      <c r="W2478" s="534"/>
      <c r="X2478" s="537"/>
      <c r="Y2478" s="534"/>
      <c r="Z2478" s="538"/>
      <c r="AA2478" s="531">
        <f>ROUND(ROUND(ROUND(ROUND(ROUND(ROUND(F2313*K2476,0)*N2473,0)*R2478,0)*V2467,0)*X2459,0)-Y2410,0)</f>
        <v>53</v>
      </c>
      <c r="AB2478" s="539"/>
      <c r="AC2478" s="504"/>
    </row>
    <row r="2479" spans="1:29" ht="16.7" customHeight="1" x14ac:dyDescent="0.15">
      <c r="A2479" s="520">
        <v>22</v>
      </c>
      <c r="B2479" s="520">
        <v>9065</v>
      </c>
      <c r="C2479" s="521" t="s">
        <v>19047</v>
      </c>
      <c r="D2479" s="542"/>
      <c r="E2479" s="534"/>
      <c r="F2479" s="534"/>
      <c r="H2479" s="541"/>
      <c r="I2479" s="757"/>
      <c r="J2479" s="525"/>
      <c r="K2479" s="758"/>
      <c r="L2479" s="1050" t="s">
        <v>14896</v>
      </c>
      <c r="M2479" s="525" t="s">
        <v>1678</v>
      </c>
      <c r="N2479" s="529">
        <v>0.7</v>
      </c>
      <c r="O2479" s="759"/>
      <c r="P2479" s="760"/>
      <c r="Q2479" s="526"/>
      <c r="R2479" s="527"/>
      <c r="S2479" s="1051"/>
      <c r="T2479" s="968" t="s">
        <v>12830</v>
      </c>
      <c r="U2479" s="525" t="s">
        <v>1678</v>
      </c>
      <c r="V2479" s="529">
        <v>0.7</v>
      </c>
      <c r="W2479" s="534"/>
      <c r="X2479" s="537"/>
      <c r="Y2479" s="534"/>
      <c r="Z2479" s="538"/>
      <c r="AA2479" s="531">
        <f>ROUND(ROUND(ROUND(ROUND(F2313*N2479,0)*V2479,0)*X2459,0)-Y2410,0)</f>
        <v>251</v>
      </c>
      <c r="AB2479" s="539"/>
      <c r="AC2479" s="504"/>
    </row>
    <row r="2480" spans="1:29" ht="16.7" customHeight="1" x14ac:dyDescent="0.15">
      <c r="A2480" s="520">
        <v>22</v>
      </c>
      <c r="B2480" s="520">
        <v>9066</v>
      </c>
      <c r="C2480" s="521" t="s">
        <v>19048</v>
      </c>
      <c r="D2480" s="542"/>
      <c r="E2480" s="534"/>
      <c r="F2480" s="534"/>
      <c r="H2480" s="541"/>
      <c r="J2480" s="537"/>
      <c r="K2480" s="742"/>
      <c r="L2480" s="1032"/>
      <c r="M2480" s="537"/>
      <c r="O2480" s="1048" t="s">
        <v>10414</v>
      </c>
      <c r="P2480" s="626" t="s">
        <v>16</v>
      </c>
      <c r="Q2480" s="526" t="s">
        <v>1678</v>
      </c>
      <c r="R2480" s="527">
        <v>0.7</v>
      </c>
      <c r="S2480" s="1051"/>
      <c r="T2480" s="1032"/>
      <c r="U2480" s="537"/>
      <c r="W2480" s="534"/>
      <c r="X2480" s="537"/>
      <c r="Y2480" s="534"/>
      <c r="Z2480" s="538"/>
      <c r="AA2480" s="531">
        <f>ROUND(ROUND(ROUND(ROUND(ROUND(F2313*N2479,0)*R2480,0)*V2479,0)*X2459,0)-Y2410,0)</f>
        <v>172</v>
      </c>
      <c r="AB2480" s="539"/>
      <c r="AC2480" s="504"/>
    </row>
    <row r="2481" spans="1:29" ht="16.7" customHeight="1" x14ac:dyDescent="0.15">
      <c r="A2481" s="520">
        <v>22</v>
      </c>
      <c r="B2481" s="520" t="s">
        <v>19049</v>
      </c>
      <c r="C2481" s="521" t="s">
        <v>19050</v>
      </c>
      <c r="D2481" s="542"/>
      <c r="E2481" s="534"/>
      <c r="F2481" s="534"/>
      <c r="H2481" s="541"/>
      <c r="I2481" s="763"/>
      <c r="J2481" s="544"/>
      <c r="K2481" s="579"/>
      <c r="L2481" s="1032"/>
      <c r="M2481" s="537"/>
      <c r="O2481" s="979"/>
      <c r="P2481" s="626" t="s">
        <v>3833</v>
      </c>
      <c r="Q2481" s="526" t="s">
        <v>1678</v>
      </c>
      <c r="R2481" s="527">
        <v>0.5</v>
      </c>
      <c r="S2481" s="1051"/>
      <c r="T2481" s="1032"/>
      <c r="U2481" s="537"/>
      <c r="W2481" s="534"/>
      <c r="X2481" s="537"/>
      <c r="Y2481" s="534"/>
      <c r="Z2481" s="538"/>
      <c r="AA2481" s="531">
        <f>ROUND(ROUND(ROUND(ROUND(ROUND(F2313*N2479,0)*R2481,0)*V2479,0)*X2459,0)-Y2410,0)</f>
        <v>120</v>
      </c>
      <c r="AB2481" s="539"/>
      <c r="AC2481" s="504"/>
    </row>
    <row r="2482" spans="1:29" ht="16.7" customHeight="1" x14ac:dyDescent="0.15">
      <c r="A2482" s="520">
        <v>22</v>
      </c>
      <c r="B2482" s="520">
        <v>9067</v>
      </c>
      <c r="C2482" s="521" t="s">
        <v>19051</v>
      </c>
      <c r="D2482" s="542"/>
      <c r="E2482" s="534"/>
      <c r="F2482" s="534"/>
      <c r="H2482" s="541"/>
      <c r="I2482" s="1049" t="s">
        <v>10418</v>
      </c>
      <c r="J2482" s="525" t="s">
        <v>1678</v>
      </c>
      <c r="K2482" s="718">
        <v>0.96499999999999997</v>
      </c>
      <c r="L2482" s="1032"/>
      <c r="M2482" s="537"/>
      <c r="O2482" s="759"/>
      <c r="P2482" s="760"/>
      <c r="Q2482" s="526"/>
      <c r="R2482" s="527"/>
      <c r="S2482" s="1051"/>
      <c r="T2482" s="1032"/>
      <c r="U2482" s="537"/>
      <c r="W2482" s="534"/>
      <c r="X2482" s="537"/>
      <c r="Y2482" s="534"/>
      <c r="Z2482" s="538"/>
      <c r="AA2482" s="531">
        <f>ROUND(ROUND(ROUND(ROUND(ROUND(ROUND(F2313*K2482,0)*N2479,0)*V2479,0),0)*X2459,0)-Y2410,0)</f>
        <v>242</v>
      </c>
      <c r="AB2482" s="539"/>
      <c r="AC2482" s="504"/>
    </row>
    <row r="2483" spans="1:29" ht="16.7" customHeight="1" x14ac:dyDescent="0.15">
      <c r="A2483" s="520">
        <v>22</v>
      </c>
      <c r="B2483" s="520">
        <v>9068</v>
      </c>
      <c r="C2483" s="521" t="s">
        <v>19052</v>
      </c>
      <c r="D2483" s="542"/>
      <c r="E2483" s="534"/>
      <c r="F2483" s="534"/>
      <c r="H2483" s="541"/>
      <c r="I2483" s="1047"/>
      <c r="J2483" s="537"/>
      <c r="L2483" s="1032"/>
      <c r="M2483" s="537"/>
      <c r="O2483" s="1048" t="s">
        <v>10414</v>
      </c>
      <c r="P2483" s="626" t="s">
        <v>16</v>
      </c>
      <c r="Q2483" s="526" t="s">
        <v>1678</v>
      </c>
      <c r="R2483" s="527">
        <v>0.7</v>
      </c>
      <c r="S2483" s="1051"/>
      <c r="T2483" s="1032"/>
      <c r="U2483" s="537"/>
      <c r="W2483" s="534"/>
      <c r="X2483" s="537"/>
      <c r="Y2483" s="534"/>
      <c r="Z2483" s="538"/>
      <c r="AA2483" s="531">
        <f>ROUND(ROUND(ROUND(ROUND(ROUND(ROUND(ROUND(F2313*K2482,0)*N2479,0)*R2483,0)*V2479,0),0)*X2459,0)-Y2410,0)</f>
        <v>165</v>
      </c>
      <c r="AB2483" s="539"/>
      <c r="AC2483" s="504"/>
    </row>
    <row r="2484" spans="1:29" ht="16.7" customHeight="1" x14ac:dyDescent="0.15">
      <c r="A2484" s="520">
        <v>22</v>
      </c>
      <c r="B2484" s="520" t="s">
        <v>19053</v>
      </c>
      <c r="C2484" s="521" t="s">
        <v>19054</v>
      </c>
      <c r="D2484" s="542"/>
      <c r="E2484" s="534"/>
      <c r="F2484" s="534"/>
      <c r="H2484" s="541"/>
      <c r="I2484" s="1044"/>
      <c r="J2484" s="544"/>
      <c r="K2484" s="725"/>
      <c r="L2484" s="967"/>
      <c r="M2484" s="544"/>
      <c r="N2484" s="548"/>
      <c r="O2484" s="979"/>
      <c r="P2484" s="626" t="s">
        <v>3833</v>
      </c>
      <c r="Q2484" s="526" t="s">
        <v>1678</v>
      </c>
      <c r="R2484" s="527">
        <v>0.5</v>
      </c>
      <c r="S2484" s="1051"/>
      <c r="T2484" s="1032"/>
      <c r="U2484" s="537"/>
      <c r="W2484" s="534"/>
      <c r="X2484" s="537"/>
      <c r="Y2484" s="534"/>
      <c r="Z2484" s="538"/>
      <c r="AA2484" s="531">
        <f>ROUND(ROUND(ROUND(ROUND(ROUND(ROUND(ROUND(F2313*K2482,0)*N2479,0)*R2484,0)*V2479,0),0)*X2459,0)-Y2410,0)</f>
        <v>115</v>
      </c>
      <c r="AB2484" s="539"/>
      <c r="AC2484" s="504"/>
    </row>
    <row r="2485" spans="1:29" ht="16.7" customHeight="1" x14ac:dyDescent="0.15">
      <c r="A2485" s="520">
        <v>22</v>
      </c>
      <c r="B2485" s="520" t="s">
        <v>19055</v>
      </c>
      <c r="C2485" s="521" t="s">
        <v>19056</v>
      </c>
      <c r="D2485" s="542"/>
      <c r="E2485" s="534"/>
      <c r="F2485" s="534"/>
      <c r="H2485" s="541"/>
      <c r="I2485" s="757"/>
      <c r="J2485" s="525"/>
      <c r="K2485" s="758"/>
      <c r="L2485" s="966" t="s">
        <v>14906</v>
      </c>
      <c r="M2485" s="525" t="s">
        <v>1678</v>
      </c>
      <c r="N2485" s="529">
        <v>0.5</v>
      </c>
      <c r="O2485" s="759"/>
      <c r="P2485" s="760"/>
      <c r="Q2485" s="526"/>
      <c r="R2485" s="527"/>
      <c r="S2485" s="1051"/>
      <c r="T2485" s="1032"/>
      <c r="U2485" s="537"/>
      <c r="W2485" s="534"/>
      <c r="X2485" s="537"/>
      <c r="Y2485" s="534"/>
      <c r="Z2485" s="538"/>
      <c r="AA2485" s="531">
        <f>ROUND(ROUND(ROUND(ROUND(F2313*N2485,0)*V2479,0)*X2459,0)-Y2410,0)</f>
        <v>176</v>
      </c>
      <c r="AB2485" s="539"/>
      <c r="AC2485" s="504"/>
    </row>
    <row r="2486" spans="1:29" ht="16.7" customHeight="1" x14ac:dyDescent="0.15">
      <c r="A2486" s="520">
        <v>22</v>
      </c>
      <c r="B2486" s="520" t="s">
        <v>19057</v>
      </c>
      <c r="C2486" s="521" t="s">
        <v>19058</v>
      </c>
      <c r="D2486" s="542"/>
      <c r="E2486" s="534"/>
      <c r="F2486" s="534"/>
      <c r="H2486" s="541"/>
      <c r="J2486" s="537"/>
      <c r="K2486" s="742"/>
      <c r="L2486" s="1032"/>
      <c r="M2486" s="537"/>
      <c r="O2486" s="1048" t="s">
        <v>10414</v>
      </c>
      <c r="P2486" s="626" t="s">
        <v>16</v>
      </c>
      <c r="Q2486" s="526" t="s">
        <v>1678</v>
      </c>
      <c r="R2486" s="527">
        <v>0.7</v>
      </c>
      <c r="S2486" s="1051"/>
      <c r="T2486" s="1032"/>
      <c r="U2486" s="537"/>
      <c r="W2486" s="534"/>
      <c r="X2486" s="537"/>
      <c r="Y2486" s="534"/>
      <c r="Z2486" s="538"/>
      <c r="AA2486" s="531">
        <f>ROUND(ROUND(ROUND(ROUND(ROUND(F2313*N2485,0)*R2486,0)*V2479,0)*X2459,0)-Y2410,0)</f>
        <v>120</v>
      </c>
      <c r="AB2486" s="539"/>
      <c r="AC2486" s="504"/>
    </row>
    <row r="2487" spans="1:29" ht="16.7" customHeight="1" x14ac:dyDescent="0.15">
      <c r="A2487" s="520">
        <v>22</v>
      </c>
      <c r="B2487" s="520" t="s">
        <v>19059</v>
      </c>
      <c r="C2487" s="521" t="s">
        <v>19060</v>
      </c>
      <c r="D2487" s="542"/>
      <c r="E2487" s="534"/>
      <c r="F2487" s="534"/>
      <c r="H2487" s="541"/>
      <c r="I2487" s="763"/>
      <c r="J2487" s="544"/>
      <c r="K2487" s="579"/>
      <c r="L2487" s="1032"/>
      <c r="M2487" s="537"/>
      <c r="O2487" s="979"/>
      <c r="P2487" s="626" t="s">
        <v>3833</v>
      </c>
      <c r="Q2487" s="526" t="s">
        <v>1678</v>
      </c>
      <c r="R2487" s="527">
        <v>0.5</v>
      </c>
      <c r="S2487" s="1051"/>
      <c r="T2487" s="1032"/>
      <c r="U2487" s="537"/>
      <c r="W2487" s="534"/>
      <c r="X2487" s="537"/>
      <c r="Y2487" s="534"/>
      <c r="Z2487" s="538"/>
      <c r="AA2487" s="531">
        <f>ROUND(ROUND(ROUND(ROUND(ROUND(F2313*N2485,0)*R2487,0)*V2479,0)*X2459,0)-Y2410,0)</f>
        <v>82</v>
      </c>
      <c r="AB2487" s="539"/>
      <c r="AC2487" s="504"/>
    </row>
    <row r="2488" spans="1:29" ht="16.7" customHeight="1" x14ac:dyDescent="0.15">
      <c r="A2488" s="520">
        <v>22</v>
      </c>
      <c r="B2488" s="520" t="s">
        <v>19061</v>
      </c>
      <c r="C2488" s="521" t="s">
        <v>19062</v>
      </c>
      <c r="D2488" s="542"/>
      <c r="E2488" s="534"/>
      <c r="F2488" s="534"/>
      <c r="H2488" s="541"/>
      <c r="I2488" s="1049" t="s">
        <v>10418</v>
      </c>
      <c r="J2488" s="525" t="s">
        <v>1678</v>
      </c>
      <c r="K2488" s="718">
        <v>0.96499999999999997</v>
      </c>
      <c r="L2488" s="1032"/>
      <c r="M2488" s="537"/>
      <c r="O2488" s="759"/>
      <c r="P2488" s="760"/>
      <c r="Q2488" s="526"/>
      <c r="R2488" s="527"/>
      <c r="S2488" s="1051"/>
      <c r="T2488" s="1032"/>
      <c r="U2488" s="537"/>
      <c r="W2488" s="534"/>
      <c r="X2488" s="537"/>
      <c r="Y2488" s="534"/>
      <c r="Z2488" s="538"/>
      <c r="AA2488" s="531">
        <f>ROUND(ROUND(ROUND(ROUND(ROUND(ROUND(F2313*K2488,0)*N2485,0),0)*V2479,0)*X2459,0)-Y2410,0)</f>
        <v>169</v>
      </c>
      <c r="AB2488" s="539"/>
      <c r="AC2488" s="504"/>
    </row>
    <row r="2489" spans="1:29" ht="16.7" customHeight="1" x14ac:dyDescent="0.15">
      <c r="A2489" s="520">
        <v>22</v>
      </c>
      <c r="B2489" s="520" t="s">
        <v>19063</v>
      </c>
      <c r="C2489" s="521" t="s">
        <v>19064</v>
      </c>
      <c r="D2489" s="542"/>
      <c r="E2489" s="534"/>
      <c r="F2489" s="534"/>
      <c r="H2489" s="541"/>
      <c r="I2489" s="1047"/>
      <c r="J2489" s="537"/>
      <c r="L2489" s="1032"/>
      <c r="M2489" s="537"/>
      <c r="O2489" s="1048" t="s">
        <v>10414</v>
      </c>
      <c r="P2489" s="626" t="s">
        <v>16</v>
      </c>
      <c r="Q2489" s="526" t="s">
        <v>1678</v>
      </c>
      <c r="R2489" s="527">
        <v>0.7</v>
      </c>
      <c r="S2489" s="1051"/>
      <c r="T2489" s="1032"/>
      <c r="U2489" s="537"/>
      <c r="W2489" s="534"/>
      <c r="X2489" s="537"/>
      <c r="Y2489" s="534"/>
      <c r="Z2489" s="538"/>
      <c r="AA2489" s="531">
        <f>ROUND(ROUND(ROUND(ROUND(ROUND(ROUND(F2313*K2488,0)*N2485,0)*R2489,0)*V2479,0)*X2459,0)-Y2410,0)</f>
        <v>115</v>
      </c>
      <c r="AB2489" s="539"/>
      <c r="AC2489" s="504"/>
    </row>
    <row r="2490" spans="1:29" ht="16.7" customHeight="1" x14ac:dyDescent="0.15">
      <c r="A2490" s="520">
        <v>22</v>
      </c>
      <c r="B2490" s="520" t="s">
        <v>19065</v>
      </c>
      <c r="C2490" s="521" t="s">
        <v>19066</v>
      </c>
      <c r="D2490" s="542"/>
      <c r="E2490" s="534"/>
      <c r="F2490" s="534"/>
      <c r="H2490" s="541"/>
      <c r="I2490" s="1044"/>
      <c r="J2490" s="544"/>
      <c r="K2490" s="725"/>
      <c r="L2490" s="967"/>
      <c r="M2490" s="544"/>
      <c r="N2490" s="548"/>
      <c r="O2490" s="979"/>
      <c r="P2490" s="626" t="s">
        <v>3833</v>
      </c>
      <c r="Q2490" s="526" t="s">
        <v>1678</v>
      </c>
      <c r="R2490" s="527">
        <v>0.5</v>
      </c>
      <c r="S2490" s="1052"/>
      <c r="T2490" s="967"/>
      <c r="U2490" s="544"/>
      <c r="V2490" s="548"/>
      <c r="W2490" s="534"/>
      <c r="X2490" s="537"/>
      <c r="Y2490" s="534"/>
      <c r="Z2490" s="538"/>
      <c r="AA2490" s="531">
        <f>ROUND(ROUND(ROUND(ROUND(ROUND(ROUND(F2313*K2488,0)*N2485,0)*R2490,0)*V2479,0)*X2459,0)-Y2410,0)</f>
        <v>79</v>
      </c>
      <c r="AB2490" s="539"/>
      <c r="AC2490" s="504"/>
    </row>
    <row r="2491" spans="1:29" ht="16.7" customHeight="1" x14ac:dyDescent="0.15">
      <c r="A2491" s="520">
        <v>22</v>
      </c>
      <c r="B2491" s="520" t="s">
        <v>19067</v>
      </c>
      <c r="C2491" s="521" t="s">
        <v>19068</v>
      </c>
      <c r="D2491" s="542"/>
      <c r="E2491" s="534"/>
      <c r="F2491" s="534"/>
      <c r="H2491" s="541"/>
      <c r="I2491" s="757"/>
      <c r="J2491" s="525"/>
      <c r="K2491" s="758"/>
      <c r="L2491" s="966" t="s">
        <v>14896</v>
      </c>
      <c r="M2491" s="525" t="s">
        <v>1678</v>
      </c>
      <c r="N2491" s="529">
        <v>0.7</v>
      </c>
      <c r="O2491" s="759"/>
      <c r="P2491" s="760"/>
      <c r="Q2491" s="526"/>
      <c r="R2491" s="527"/>
      <c r="S2491" s="1054" t="s">
        <v>14959</v>
      </c>
      <c r="T2491" s="968" t="s">
        <v>12840</v>
      </c>
      <c r="U2491" s="525" t="s">
        <v>1678</v>
      </c>
      <c r="V2491" s="529">
        <v>0.7</v>
      </c>
      <c r="W2491" s="534"/>
      <c r="X2491" s="537"/>
      <c r="Y2491" s="534"/>
      <c r="Z2491" s="538"/>
      <c r="AA2491" s="531">
        <f>ROUND(ROUND(ROUND(ROUND(F2313*N2491,0)*V2491,0)*X2459,0)-Y2410,0)</f>
        <v>251</v>
      </c>
      <c r="AB2491" s="539"/>
      <c r="AC2491" s="504"/>
    </row>
    <row r="2492" spans="1:29" ht="16.7" customHeight="1" x14ac:dyDescent="0.15">
      <c r="A2492" s="520">
        <v>22</v>
      </c>
      <c r="B2492" s="520" t="s">
        <v>19069</v>
      </c>
      <c r="C2492" s="521" t="s">
        <v>19070</v>
      </c>
      <c r="D2492" s="542"/>
      <c r="E2492" s="534"/>
      <c r="F2492" s="534"/>
      <c r="H2492" s="541"/>
      <c r="J2492" s="537"/>
      <c r="K2492" s="742"/>
      <c r="L2492" s="1032"/>
      <c r="M2492" s="537"/>
      <c r="O2492" s="1048" t="s">
        <v>10414</v>
      </c>
      <c r="P2492" s="626" t="s">
        <v>16</v>
      </c>
      <c r="Q2492" s="526" t="s">
        <v>1678</v>
      </c>
      <c r="R2492" s="527">
        <v>0.7</v>
      </c>
      <c r="S2492" s="1055"/>
      <c r="T2492" s="1032"/>
      <c r="U2492" s="537"/>
      <c r="W2492" s="534"/>
      <c r="X2492" s="537"/>
      <c r="Y2492" s="534"/>
      <c r="Z2492" s="538"/>
      <c r="AA2492" s="531">
        <f>ROUND(ROUND(ROUND(ROUND(ROUND(F2313*N2491,0)*R2492,0)*V2491,0)*X2459,0)-Y2410,0)</f>
        <v>172</v>
      </c>
      <c r="AB2492" s="539"/>
      <c r="AC2492" s="504"/>
    </row>
    <row r="2493" spans="1:29" ht="16.7" customHeight="1" x14ac:dyDescent="0.15">
      <c r="A2493" s="520">
        <v>22</v>
      </c>
      <c r="B2493" s="520" t="s">
        <v>19071</v>
      </c>
      <c r="C2493" s="521" t="s">
        <v>19072</v>
      </c>
      <c r="D2493" s="542"/>
      <c r="E2493" s="534"/>
      <c r="F2493" s="534"/>
      <c r="H2493" s="541"/>
      <c r="I2493" s="763"/>
      <c r="J2493" s="544"/>
      <c r="K2493" s="579"/>
      <c r="L2493" s="1032"/>
      <c r="M2493" s="537"/>
      <c r="O2493" s="979"/>
      <c r="P2493" s="626" t="s">
        <v>3833</v>
      </c>
      <c r="Q2493" s="526" t="s">
        <v>1678</v>
      </c>
      <c r="R2493" s="527">
        <v>0.5</v>
      </c>
      <c r="S2493" s="1055"/>
      <c r="T2493" s="1032"/>
      <c r="U2493" s="537"/>
      <c r="W2493" s="534"/>
      <c r="X2493" s="537"/>
      <c r="Y2493" s="534"/>
      <c r="Z2493" s="538"/>
      <c r="AA2493" s="531">
        <f>ROUND(ROUND(ROUND(ROUND(ROUND(F2313*N2491,0)*R2493,0)*V2491,0)*X2459,0)-Y2410,0)</f>
        <v>120</v>
      </c>
      <c r="AB2493" s="539"/>
      <c r="AC2493" s="504"/>
    </row>
    <row r="2494" spans="1:29" ht="16.7" customHeight="1" x14ac:dyDescent="0.15">
      <c r="A2494" s="520">
        <v>22</v>
      </c>
      <c r="B2494" s="520" t="s">
        <v>19073</v>
      </c>
      <c r="C2494" s="521" t="s">
        <v>19074</v>
      </c>
      <c r="D2494" s="542"/>
      <c r="E2494" s="534"/>
      <c r="F2494" s="534"/>
      <c r="H2494" s="541"/>
      <c r="I2494" s="1049" t="s">
        <v>10418</v>
      </c>
      <c r="J2494" s="525" t="s">
        <v>1678</v>
      </c>
      <c r="K2494" s="718">
        <v>0.96499999999999997</v>
      </c>
      <c r="L2494" s="1032"/>
      <c r="M2494" s="537"/>
      <c r="O2494" s="759"/>
      <c r="P2494" s="760"/>
      <c r="Q2494" s="526"/>
      <c r="R2494" s="527"/>
      <c r="S2494" s="1055"/>
      <c r="T2494" s="1032"/>
      <c r="U2494" s="537"/>
      <c r="W2494" s="534"/>
      <c r="X2494" s="537"/>
      <c r="Y2494" s="534"/>
      <c r="Z2494" s="538"/>
      <c r="AA2494" s="531">
        <f>ROUND(ROUND(ROUND(ROUND(ROUND(ROUND(F2313*K2494,0)*N2491,0)*V2491,0),0)*X2459,0)-Y2410,0)</f>
        <v>242</v>
      </c>
      <c r="AB2494" s="539"/>
      <c r="AC2494" s="504"/>
    </row>
    <row r="2495" spans="1:29" ht="16.7" customHeight="1" x14ac:dyDescent="0.15">
      <c r="A2495" s="520">
        <v>22</v>
      </c>
      <c r="B2495" s="520" t="s">
        <v>19075</v>
      </c>
      <c r="C2495" s="521" t="s">
        <v>19076</v>
      </c>
      <c r="D2495" s="542"/>
      <c r="E2495" s="534"/>
      <c r="F2495" s="534"/>
      <c r="H2495" s="541"/>
      <c r="I2495" s="1047"/>
      <c r="J2495" s="537"/>
      <c r="L2495" s="1032"/>
      <c r="M2495" s="537"/>
      <c r="O2495" s="1048" t="s">
        <v>10414</v>
      </c>
      <c r="P2495" s="626" t="s">
        <v>16</v>
      </c>
      <c r="Q2495" s="526" t="s">
        <v>1678</v>
      </c>
      <c r="R2495" s="527">
        <v>0.7</v>
      </c>
      <c r="S2495" s="1055"/>
      <c r="T2495" s="1032"/>
      <c r="U2495" s="537"/>
      <c r="W2495" s="534"/>
      <c r="X2495" s="537"/>
      <c r="Y2495" s="534"/>
      <c r="Z2495" s="538"/>
      <c r="AA2495" s="531">
        <f>ROUND(ROUND(ROUND(ROUND(ROUND(ROUND(ROUND(F2313*K2494,0)*N2491,0)*R2495,0)*V2491,0),0)*X2459,0)-Y2410,0)</f>
        <v>165</v>
      </c>
      <c r="AB2495" s="539"/>
      <c r="AC2495" s="504"/>
    </row>
    <row r="2496" spans="1:29" ht="16.7" customHeight="1" x14ac:dyDescent="0.15">
      <c r="A2496" s="520">
        <v>22</v>
      </c>
      <c r="B2496" s="520" t="s">
        <v>19077</v>
      </c>
      <c r="C2496" s="521" t="s">
        <v>19078</v>
      </c>
      <c r="D2496" s="542"/>
      <c r="E2496" s="534"/>
      <c r="F2496" s="534"/>
      <c r="H2496" s="541"/>
      <c r="I2496" s="1044"/>
      <c r="J2496" s="544"/>
      <c r="K2496" s="725"/>
      <c r="L2496" s="967"/>
      <c r="M2496" s="544"/>
      <c r="N2496" s="548"/>
      <c r="O2496" s="979"/>
      <c r="P2496" s="626" t="s">
        <v>3833</v>
      </c>
      <c r="Q2496" s="526" t="s">
        <v>1678</v>
      </c>
      <c r="R2496" s="527">
        <v>0.5</v>
      </c>
      <c r="S2496" s="1055"/>
      <c r="T2496" s="1032"/>
      <c r="U2496" s="537"/>
      <c r="W2496" s="534"/>
      <c r="X2496" s="537"/>
      <c r="Y2496" s="534"/>
      <c r="Z2496" s="538"/>
      <c r="AA2496" s="531">
        <f>ROUND(ROUND(ROUND(ROUND(ROUND(ROUND(ROUND(F2313*K2494,0)*N2491,0)*R2496,0)*V2491,0),0)*X2459,0)-Y2410,0)</f>
        <v>115</v>
      </c>
      <c r="AB2496" s="539"/>
      <c r="AC2496" s="504"/>
    </row>
    <row r="2497" spans="1:29" ht="16.7" customHeight="1" x14ac:dyDescent="0.15">
      <c r="A2497" s="520">
        <v>22</v>
      </c>
      <c r="B2497" s="520" t="s">
        <v>19079</v>
      </c>
      <c r="C2497" s="521" t="s">
        <v>19080</v>
      </c>
      <c r="D2497" s="542"/>
      <c r="E2497" s="534"/>
      <c r="F2497" s="534"/>
      <c r="H2497" s="541"/>
      <c r="I2497" s="757"/>
      <c r="J2497" s="525"/>
      <c r="K2497" s="758"/>
      <c r="L2497" s="966" t="s">
        <v>14906</v>
      </c>
      <c r="M2497" s="525" t="s">
        <v>1678</v>
      </c>
      <c r="N2497" s="529">
        <v>0.5</v>
      </c>
      <c r="O2497" s="759"/>
      <c r="P2497" s="760"/>
      <c r="Q2497" s="526"/>
      <c r="R2497" s="527"/>
      <c r="S2497" s="1055"/>
      <c r="T2497" s="1032"/>
      <c r="U2497" s="537"/>
      <c r="W2497" s="534"/>
      <c r="X2497" s="537"/>
      <c r="Y2497" s="534"/>
      <c r="Z2497" s="538"/>
      <c r="AA2497" s="531">
        <f>ROUND(ROUND(ROUND(ROUND(F2313*N2497,0)*V2491,0)*X2459,0)-Y2410,0)</f>
        <v>176</v>
      </c>
      <c r="AB2497" s="539"/>
      <c r="AC2497" s="504"/>
    </row>
    <row r="2498" spans="1:29" ht="16.7" customHeight="1" x14ac:dyDescent="0.15">
      <c r="A2498" s="520">
        <v>22</v>
      </c>
      <c r="B2498" s="520" t="s">
        <v>19081</v>
      </c>
      <c r="C2498" s="521" t="s">
        <v>19082</v>
      </c>
      <c r="D2498" s="542"/>
      <c r="E2498" s="534"/>
      <c r="F2498" s="534"/>
      <c r="H2498" s="541"/>
      <c r="J2498" s="537"/>
      <c r="K2498" s="742"/>
      <c r="L2498" s="1032"/>
      <c r="M2498" s="537"/>
      <c r="O2498" s="1048" t="s">
        <v>10414</v>
      </c>
      <c r="P2498" s="626" t="s">
        <v>16</v>
      </c>
      <c r="Q2498" s="526" t="s">
        <v>1678</v>
      </c>
      <c r="R2498" s="527">
        <v>0.7</v>
      </c>
      <c r="S2498" s="1055"/>
      <c r="T2498" s="1032"/>
      <c r="U2498" s="537"/>
      <c r="W2498" s="534"/>
      <c r="X2498" s="537"/>
      <c r="Y2498" s="534"/>
      <c r="Z2498" s="538"/>
      <c r="AA2498" s="531">
        <f>ROUND(ROUND(ROUND(ROUND(ROUND(F2313*N2497,0)*R2498,0)*V2491,0)*X2459,0)-Y2410,0)</f>
        <v>120</v>
      </c>
      <c r="AB2498" s="539"/>
      <c r="AC2498" s="504"/>
    </row>
    <row r="2499" spans="1:29" ht="16.7" customHeight="1" x14ac:dyDescent="0.15">
      <c r="A2499" s="520">
        <v>22</v>
      </c>
      <c r="B2499" s="520" t="s">
        <v>19083</v>
      </c>
      <c r="C2499" s="521" t="s">
        <v>19084</v>
      </c>
      <c r="D2499" s="542"/>
      <c r="E2499" s="534"/>
      <c r="F2499" s="534"/>
      <c r="H2499" s="541"/>
      <c r="I2499" s="763"/>
      <c r="J2499" s="544"/>
      <c r="K2499" s="579"/>
      <c r="L2499" s="1032"/>
      <c r="M2499" s="537"/>
      <c r="O2499" s="979"/>
      <c r="P2499" s="626" t="s">
        <v>3833</v>
      </c>
      <c r="Q2499" s="526" t="s">
        <v>1678</v>
      </c>
      <c r="R2499" s="527">
        <v>0.5</v>
      </c>
      <c r="S2499" s="1055"/>
      <c r="T2499" s="1032"/>
      <c r="U2499" s="537"/>
      <c r="W2499" s="534"/>
      <c r="X2499" s="537"/>
      <c r="Y2499" s="534"/>
      <c r="Z2499" s="538"/>
      <c r="AA2499" s="531">
        <f>ROUND(ROUND(ROUND(ROUND(ROUND(F2313*N2497,0)*R2499,0)*V2491,0)*X2459,0)-Y2410,0)</f>
        <v>82</v>
      </c>
      <c r="AB2499" s="539"/>
      <c r="AC2499" s="504"/>
    </row>
    <row r="2500" spans="1:29" ht="16.7" customHeight="1" x14ac:dyDescent="0.15">
      <c r="A2500" s="520">
        <v>22</v>
      </c>
      <c r="B2500" s="520" t="s">
        <v>19085</v>
      </c>
      <c r="C2500" s="521" t="s">
        <v>19086</v>
      </c>
      <c r="D2500" s="542"/>
      <c r="E2500" s="534"/>
      <c r="F2500" s="534"/>
      <c r="H2500" s="541"/>
      <c r="I2500" s="1049" t="s">
        <v>10418</v>
      </c>
      <c r="J2500" s="525" t="s">
        <v>1678</v>
      </c>
      <c r="K2500" s="718">
        <v>0.96499999999999997</v>
      </c>
      <c r="L2500" s="1032"/>
      <c r="M2500" s="537"/>
      <c r="O2500" s="759"/>
      <c r="P2500" s="760"/>
      <c r="Q2500" s="526"/>
      <c r="R2500" s="527"/>
      <c r="S2500" s="1055"/>
      <c r="T2500" s="1032"/>
      <c r="U2500" s="537"/>
      <c r="W2500" s="534"/>
      <c r="X2500" s="537"/>
      <c r="Y2500" s="534"/>
      <c r="Z2500" s="538"/>
      <c r="AA2500" s="531">
        <f>ROUND(ROUND(ROUND(ROUND(ROUND(ROUND(F2313*K2500,0)*N2497,0),0)*V2491,0)*X2459,0)-Y2410,0)</f>
        <v>169</v>
      </c>
      <c r="AB2500" s="539"/>
      <c r="AC2500" s="504"/>
    </row>
    <row r="2501" spans="1:29" ht="16.7" customHeight="1" x14ac:dyDescent="0.15">
      <c r="A2501" s="520">
        <v>22</v>
      </c>
      <c r="B2501" s="520" t="s">
        <v>19087</v>
      </c>
      <c r="C2501" s="521" t="s">
        <v>19088</v>
      </c>
      <c r="D2501" s="542"/>
      <c r="E2501" s="534"/>
      <c r="F2501" s="534"/>
      <c r="H2501" s="541"/>
      <c r="I2501" s="1047"/>
      <c r="J2501" s="537"/>
      <c r="L2501" s="1032"/>
      <c r="M2501" s="537"/>
      <c r="O2501" s="1048" t="s">
        <v>10414</v>
      </c>
      <c r="P2501" s="626" t="s">
        <v>16</v>
      </c>
      <c r="Q2501" s="526" t="s">
        <v>1678</v>
      </c>
      <c r="R2501" s="527">
        <v>0.7</v>
      </c>
      <c r="S2501" s="1055"/>
      <c r="T2501" s="1032"/>
      <c r="U2501" s="537"/>
      <c r="W2501" s="534"/>
      <c r="X2501" s="537"/>
      <c r="Y2501" s="534"/>
      <c r="Z2501" s="538"/>
      <c r="AA2501" s="531">
        <f>ROUND(ROUND(ROUND(ROUND(ROUND(ROUND(F2313*K2500,0)*N2497,0)*R2501,0)*V2491,0)*X2459,0)-Y2410,0)</f>
        <v>115</v>
      </c>
      <c r="AB2501" s="539"/>
      <c r="AC2501" s="504"/>
    </row>
    <row r="2502" spans="1:29" ht="16.7" customHeight="1" x14ac:dyDescent="0.15">
      <c r="A2502" s="520">
        <v>22</v>
      </c>
      <c r="B2502" s="520" t="s">
        <v>19089</v>
      </c>
      <c r="C2502" s="521" t="s">
        <v>19090</v>
      </c>
      <c r="D2502" s="557"/>
      <c r="E2502" s="550"/>
      <c r="F2502" s="550"/>
      <c r="G2502" s="650"/>
      <c r="H2502" s="558"/>
      <c r="I2502" s="1044"/>
      <c r="J2502" s="544"/>
      <c r="K2502" s="725"/>
      <c r="L2502" s="967"/>
      <c r="M2502" s="544"/>
      <c r="N2502" s="548"/>
      <c r="O2502" s="979"/>
      <c r="P2502" s="626" t="s">
        <v>3833</v>
      </c>
      <c r="Q2502" s="526" t="s">
        <v>1678</v>
      </c>
      <c r="R2502" s="527">
        <v>0.5</v>
      </c>
      <c r="S2502" s="1052"/>
      <c r="T2502" s="967"/>
      <c r="U2502" s="544"/>
      <c r="V2502" s="548"/>
      <c r="W2502" s="550"/>
      <c r="X2502" s="544"/>
      <c r="Y2502" s="550"/>
      <c r="Z2502" s="553"/>
      <c r="AA2502" s="531">
        <f>ROUND(ROUND(ROUND(ROUND(ROUND(ROUND(F2313*K2500,0)*N2497,0)*R2502,0)*V2491,0)*X2459,0)-Y2410,0)</f>
        <v>79</v>
      </c>
      <c r="AB2502" s="559"/>
      <c r="AC2502" s="504"/>
    </row>
    <row r="2503" spans="1:29" ht="16.7" customHeight="1" x14ac:dyDescent="0.15">
      <c r="A2503" s="520">
        <v>22</v>
      </c>
      <c r="B2503" s="520">
        <v>9781</v>
      </c>
      <c r="C2503" s="521" t="s">
        <v>19091</v>
      </c>
      <c r="D2503" s="560"/>
      <c r="E2503" s="522"/>
      <c r="F2503" s="936" t="s">
        <v>10640</v>
      </c>
      <c r="G2503" s="947"/>
      <c r="H2503" s="941"/>
      <c r="I2503" s="757"/>
      <c r="J2503" s="525"/>
      <c r="K2503" s="758"/>
      <c r="L2503" s="1050" t="s">
        <v>14896</v>
      </c>
      <c r="M2503" s="525" t="s">
        <v>1678</v>
      </c>
      <c r="N2503" s="529">
        <v>0.7</v>
      </c>
      <c r="O2503" s="759"/>
      <c r="P2503" s="760"/>
      <c r="Q2503" s="526"/>
      <c r="R2503" s="527"/>
      <c r="S2503" s="761"/>
      <c r="T2503" s="757"/>
      <c r="U2503" s="525"/>
      <c r="V2503" s="529"/>
      <c r="W2503" s="522"/>
      <c r="X2503" s="525"/>
      <c r="Y2503" s="522"/>
      <c r="Z2503" s="530"/>
      <c r="AA2503" s="531">
        <f>ROUND(F2505*N2503,0)</f>
        <v>339</v>
      </c>
      <c r="AB2503" s="532"/>
      <c r="AC2503" s="504"/>
    </row>
    <row r="2504" spans="1:29" ht="16.7" customHeight="1" x14ac:dyDescent="0.15">
      <c r="A2504" s="520">
        <v>22</v>
      </c>
      <c r="B2504" s="520">
        <v>9782</v>
      </c>
      <c r="C2504" s="521" t="s">
        <v>19092</v>
      </c>
      <c r="D2504" s="542"/>
      <c r="E2504" s="534"/>
      <c r="F2504" s="937"/>
      <c r="G2504" s="948"/>
      <c r="H2504" s="942"/>
      <c r="J2504" s="537"/>
      <c r="K2504" s="742"/>
      <c r="L2504" s="1032"/>
      <c r="M2504" s="537"/>
      <c r="O2504" s="1048" t="s">
        <v>10414</v>
      </c>
      <c r="P2504" s="626" t="s">
        <v>16</v>
      </c>
      <c r="Q2504" s="526" t="s">
        <v>1678</v>
      </c>
      <c r="R2504" s="527">
        <v>0.7</v>
      </c>
      <c r="S2504" s="762"/>
      <c r="U2504" s="537"/>
      <c r="W2504" s="534"/>
      <c r="X2504" s="537"/>
      <c r="Y2504" s="534"/>
      <c r="Z2504" s="538"/>
      <c r="AA2504" s="531">
        <f>ROUND(ROUND(F2505*N2503,0)*R2504,0)</f>
        <v>237</v>
      </c>
      <c r="AB2504" s="539"/>
      <c r="AC2504" s="504"/>
    </row>
    <row r="2505" spans="1:29" ht="16.7" customHeight="1" x14ac:dyDescent="0.15">
      <c r="A2505" s="520">
        <v>22</v>
      </c>
      <c r="B2505" s="520" t="s">
        <v>19093</v>
      </c>
      <c r="C2505" s="521" t="s">
        <v>19094</v>
      </c>
      <c r="D2505" s="542"/>
      <c r="E2505" s="534"/>
      <c r="F2505" s="1034">
        <f>'6生活介護(基本)'!F1257</f>
        <v>484</v>
      </c>
      <c r="G2505" s="1035"/>
      <c r="H2505" s="541" t="s">
        <v>9</v>
      </c>
      <c r="I2505" s="763"/>
      <c r="J2505" s="544"/>
      <c r="K2505" s="579"/>
      <c r="L2505" s="1032"/>
      <c r="M2505" s="537"/>
      <c r="O2505" s="979"/>
      <c r="P2505" s="626" t="s">
        <v>3833</v>
      </c>
      <c r="Q2505" s="526" t="s">
        <v>1678</v>
      </c>
      <c r="R2505" s="527">
        <v>0.5</v>
      </c>
      <c r="S2505" s="762"/>
      <c r="U2505" s="537"/>
      <c r="W2505" s="534"/>
      <c r="X2505" s="537"/>
      <c r="Y2505" s="534"/>
      <c r="Z2505" s="538"/>
      <c r="AA2505" s="531">
        <f>ROUND(ROUND(F2505*N2503,0)*R2505,0)</f>
        <v>170</v>
      </c>
      <c r="AB2505" s="539"/>
      <c r="AC2505" s="504"/>
    </row>
    <row r="2506" spans="1:29" ht="16.7" customHeight="1" x14ac:dyDescent="0.15">
      <c r="A2506" s="520">
        <v>22</v>
      </c>
      <c r="B2506" s="520">
        <v>9783</v>
      </c>
      <c r="C2506" s="521" t="s">
        <v>19095</v>
      </c>
      <c r="D2506" s="542"/>
      <c r="E2506" s="534"/>
      <c r="F2506" s="534"/>
      <c r="H2506" s="541"/>
      <c r="I2506" s="1049" t="s">
        <v>10418</v>
      </c>
      <c r="J2506" s="525" t="s">
        <v>1678</v>
      </c>
      <c r="K2506" s="718">
        <v>0.96499999999999997</v>
      </c>
      <c r="L2506" s="1032"/>
      <c r="M2506" s="537"/>
      <c r="O2506" s="759"/>
      <c r="P2506" s="760"/>
      <c r="Q2506" s="526"/>
      <c r="R2506" s="527"/>
      <c r="S2506" s="762"/>
      <c r="U2506" s="537"/>
      <c r="W2506" s="534"/>
      <c r="X2506" s="537"/>
      <c r="Y2506" s="534"/>
      <c r="Z2506" s="538"/>
      <c r="AA2506" s="531">
        <f>ROUND(ROUND(ROUND(F2505*K2506,0)*N2503,0),0)</f>
        <v>327</v>
      </c>
      <c r="AB2506" s="539"/>
      <c r="AC2506" s="504"/>
    </row>
    <row r="2507" spans="1:29" ht="16.7" customHeight="1" x14ac:dyDescent="0.15">
      <c r="A2507" s="520">
        <v>22</v>
      </c>
      <c r="B2507" s="520">
        <v>9784</v>
      </c>
      <c r="C2507" s="521" t="s">
        <v>19096</v>
      </c>
      <c r="D2507" s="542"/>
      <c r="E2507" s="534"/>
      <c r="F2507" s="534"/>
      <c r="H2507" s="541"/>
      <c r="I2507" s="1047"/>
      <c r="J2507" s="537"/>
      <c r="L2507" s="1032"/>
      <c r="M2507" s="537"/>
      <c r="O2507" s="1048" t="s">
        <v>10414</v>
      </c>
      <c r="P2507" s="626" t="s">
        <v>16</v>
      </c>
      <c r="Q2507" s="526" t="s">
        <v>1678</v>
      </c>
      <c r="R2507" s="527">
        <v>0.7</v>
      </c>
      <c r="S2507" s="762"/>
      <c r="U2507" s="537"/>
      <c r="W2507" s="534"/>
      <c r="X2507" s="537"/>
      <c r="Y2507" s="534"/>
      <c r="Z2507" s="538"/>
      <c r="AA2507" s="531">
        <f>ROUND(ROUND(ROUND(F2505*K2506,0)*N2503,0)*R2507,0)</f>
        <v>229</v>
      </c>
      <c r="AB2507" s="539"/>
      <c r="AC2507" s="504"/>
    </row>
    <row r="2508" spans="1:29" ht="16.7" customHeight="1" x14ac:dyDescent="0.15">
      <c r="A2508" s="520">
        <v>22</v>
      </c>
      <c r="B2508" s="520" t="s">
        <v>19097</v>
      </c>
      <c r="C2508" s="521" t="s">
        <v>19098</v>
      </c>
      <c r="D2508" s="542"/>
      <c r="E2508" s="534"/>
      <c r="F2508" s="534"/>
      <c r="H2508" s="541"/>
      <c r="I2508" s="1044"/>
      <c r="J2508" s="544"/>
      <c r="K2508" s="725"/>
      <c r="L2508" s="967"/>
      <c r="M2508" s="544"/>
      <c r="N2508" s="548"/>
      <c r="O2508" s="979"/>
      <c r="P2508" s="626" t="s">
        <v>3833</v>
      </c>
      <c r="Q2508" s="526" t="s">
        <v>1678</v>
      </c>
      <c r="R2508" s="527">
        <v>0.5</v>
      </c>
      <c r="S2508" s="762"/>
      <c r="U2508" s="537"/>
      <c r="W2508" s="534"/>
      <c r="X2508" s="537"/>
      <c r="Y2508" s="534"/>
      <c r="Z2508" s="538"/>
      <c r="AA2508" s="531">
        <f>ROUND(ROUND(ROUND(F2505*K2506,0)*N2503,0)*R2508,0)</f>
        <v>164</v>
      </c>
      <c r="AB2508" s="539"/>
      <c r="AC2508" s="504"/>
    </row>
    <row r="2509" spans="1:29" ht="16.7" customHeight="1" x14ac:dyDescent="0.15">
      <c r="A2509" s="520">
        <v>22</v>
      </c>
      <c r="B2509" s="520" t="s">
        <v>19099</v>
      </c>
      <c r="C2509" s="521" t="s">
        <v>19100</v>
      </c>
      <c r="D2509" s="542"/>
      <c r="E2509" s="534"/>
      <c r="F2509" s="534"/>
      <c r="H2509" s="541"/>
      <c r="I2509" s="757"/>
      <c r="J2509" s="525"/>
      <c r="K2509" s="758"/>
      <c r="L2509" s="966" t="s">
        <v>14906</v>
      </c>
      <c r="M2509" s="525" t="s">
        <v>1678</v>
      </c>
      <c r="N2509" s="529">
        <v>0.5</v>
      </c>
      <c r="O2509" s="759"/>
      <c r="P2509" s="760"/>
      <c r="Q2509" s="526"/>
      <c r="R2509" s="527"/>
      <c r="S2509" s="762"/>
      <c r="U2509" s="537"/>
      <c r="W2509" s="534"/>
      <c r="X2509" s="537"/>
      <c r="Y2509" s="534"/>
      <c r="Z2509" s="538"/>
      <c r="AA2509" s="531">
        <f>ROUND(F2505*N2509,0)</f>
        <v>242</v>
      </c>
      <c r="AB2509" s="539"/>
      <c r="AC2509" s="504"/>
    </row>
    <row r="2510" spans="1:29" ht="16.7" customHeight="1" x14ac:dyDescent="0.15">
      <c r="A2510" s="520">
        <v>22</v>
      </c>
      <c r="B2510" s="520" t="s">
        <v>19101</v>
      </c>
      <c r="C2510" s="521" t="s">
        <v>19102</v>
      </c>
      <c r="D2510" s="542"/>
      <c r="E2510" s="534"/>
      <c r="F2510" s="534"/>
      <c r="H2510" s="541"/>
      <c r="J2510" s="537"/>
      <c r="K2510" s="742"/>
      <c r="L2510" s="1032"/>
      <c r="M2510" s="537"/>
      <c r="O2510" s="1048" t="s">
        <v>10414</v>
      </c>
      <c r="P2510" s="626" t="s">
        <v>16</v>
      </c>
      <c r="Q2510" s="526" t="s">
        <v>1678</v>
      </c>
      <c r="R2510" s="527">
        <v>0.7</v>
      </c>
      <c r="S2510" s="762"/>
      <c r="U2510" s="537"/>
      <c r="W2510" s="534"/>
      <c r="X2510" s="537"/>
      <c r="Y2510" s="534"/>
      <c r="Z2510" s="538"/>
      <c r="AA2510" s="531">
        <f>ROUND(ROUND(F2505*N2509,0)*R2510,0)</f>
        <v>169</v>
      </c>
      <c r="AB2510" s="539"/>
      <c r="AC2510" s="504"/>
    </row>
    <row r="2511" spans="1:29" ht="16.7" customHeight="1" x14ac:dyDescent="0.15">
      <c r="A2511" s="520">
        <v>22</v>
      </c>
      <c r="B2511" s="520" t="s">
        <v>19103</v>
      </c>
      <c r="C2511" s="521" t="s">
        <v>19104</v>
      </c>
      <c r="D2511" s="542"/>
      <c r="E2511" s="534"/>
      <c r="F2511" s="534"/>
      <c r="H2511" s="541"/>
      <c r="I2511" s="763"/>
      <c r="J2511" s="544"/>
      <c r="K2511" s="579"/>
      <c r="L2511" s="1032"/>
      <c r="M2511" s="537"/>
      <c r="O2511" s="979"/>
      <c r="P2511" s="626" t="s">
        <v>3833</v>
      </c>
      <c r="Q2511" s="526" t="s">
        <v>1678</v>
      </c>
      <c r="R2511" s="527">
        <v>0.5</v>
      </c>
      <c r="S2511" s="762"/>
      <c r="U2511" s="537"/>
      <c r="W2511" s="534"/>
      <c r="X2511" s="537"/>
      <c r="Y2511" s="534"/>
      <c r="Z2511" s="538"/>
      <c r="AA2511" s="531">
        <f>ROUND(ROUND(F2505*N2509,0)*R2511,0)</f>
        <v>121</v>
      </c>
      <c r="AB2511" s="539"/>
      <c r="AC2511" s="504"/>
    </row>
    <row r="2512" spans="1:29" ht="16.7" customHeight="1" x14ac:dyDescent="0.15">
      <c r="A2512" s="520">
        <v>22</v>
      </c>
      <c r="B2512" s="520" t="s">
        <v>19105</v>
      </c>
      <c r="C2512" s="521" t="s">
        <v>19106</v>
      </c>
      <c r="D2512" s="542"/>
      <c r="E2512" s="534"/>
      <c r="F2512" s="534"/>
      <c r="H2512" s="541"/>
      <c r="I2512" s="1049" t="s">
        <v>10418</v>
      </c>
      <c r="J2512" s="525" t="s">
        <v>1678</v>
      </c>
      <c r="K2512" s="718">
        <v>0.96499999999999997</v>
      </c>
      <c r="L2512" s="1032"/>
      <c r="M2512" s="537"/>
      <c r="O2512" s="759"/>
      <c r="P2512" s="760"/>
      <c r="Q2512" s="526"/>
      <c r="R2512" s="527"/>
      <c r="S2512" s="762"/>
      <c r="U2512" s="537"/>
      <c r="W2512" s="534"/>
      <c r="X2512" s="537"/>
      <c r="Y2512" s="534"/>
      <c r="Z2512" s="538"/>
      <c r="AA2512" s="531">
        <f>ROUND(ROUND(ROUND(F2505*K2512,0)*N2509,0),0)</f>
        <v>234</v>
      </c>
      <c r="AB2512" s="539"/>
      <c r="AC2512" s="504"/>
    </row>
    <row r="2513" spans="1:29" ht="16.7" customHeight="1" x14ac:dyDescent="0.15">
      <c r="A2513" s="520">
        <v>22</v>
      </c>
      <c r="B2513" s="520" t="s">
        <v>19107</v>
      </c>
      <c r="C2513" s="521" t="s">
        <v>19108</v>
      </c>
      <c r="D2513" s="542"/>
      <c r="E2513" s="534"/>
      <c r="F2513" s="534"/>
      <c r="H2513" s="541"/>
      <c r="I2513" s="1047"/>
      <c r="J2513" s="537"/>
      <c r="L2513" s="1032"/>
      <c r="M2513" s="537"/>
      <c r="O2513" s="1048" t="s">
        <v>10414</v>
      </c>
      <c r="P2513" s="626" t="s">
        <v>16</v>
      </c>
      <c r="Q2513" s="526" t="s">
        <v>1678</v>
      </c>
      <c r="R2513" s="527">
        <v>0.7</v>
      </c>
      <c r="S2513" s="762"/>
      <c r="U2513" s="537"/>
      <c r="W2513" s="534"/>
      <c r="X2513" s="537"/>
      <c r="Y2513" s="534"/>
      <c r="Z2513" s="538"/>
      <c r="AA2513" s="531">
        <f>ROUND(ROUND(ROUND(F2505*K2512,0)*N2509,0)*R2513,0)</f>
        <v>164</v>
      </c>
      <c r="AB2513" s="539"/>
      <c r="AC2513" s="504"/>
    </row>
    <row r="2514" spans="1:29" ht="16.7" customHeight="1" x14ac:dyDescent="0.15">
      <c r="A2514" s="520">
        <v>22</v>
      </c>
      <c r="B2514" s="520" t="s">
        <v>19109</v>
      </c>
      <c r="C2514" s="521" t="s">
        <v>19110</v>
      </c>
      <c r="D2514" s="542"/>
      <c r="E2514" s="534"/>
      <c r="F2514" s="534"/>
      <c r="H2514" s="541"/>
      <c r="I2514" s="1044"/>
      <c r="J2514" s="544"/>
      <c r="K2514" s="725"/>
      <c r="L2514" s="967"/>
      <c r="M2514" s="544"/>
      <c r="N2514" s="548"/>
      <c r="O2514" s="979"/>
      <c r="P2514" s="626" t="s">
        <v>3833</v>
      </c>
      <c r="Q2514" s="526" t="s">
        <v>1678</v>
      </c>
      <c r="R2514" s="527">
        <v>0.5</v>
      </c>
      <c r="S2514" s="764"/>
      <c r="T2514" s="763"/>
      <c r="U2514" s="544"/>
      <c r="V2514" s="548"/>
      <c r="W2514" s="534"/>
      <c r="X2514" s="537"/>
      <c r="Y2514" s="534"/>
      <c r="Z2514" s="538"/>
      <c r="AA2514" s="531">
        <f>ROUND(ROUND(ROUND(F2505*K2512,0)*N2509,0)*R2514,0)</f>
        <v>117</v>
      </c>
      <c r="AB2514" s="539"/>
      <c r="AC2514" s="504"/>
    </row>
    <row r="2515" spans="1:29" ht="16.7" customHeight="1" x14ac:dyDescent="0.15">
      <c r="A2515" s="520">
        <v>22</v>
      </c>
      <c r="B2515" s="520">
        <v>9785</v>
      </c>
      <c r="C2515" s="521" t="s">
        <v>19111</v>
      </c>
      <c r="D2515" s="542"/>
      <c r="E2515" s="534"/>
      <c r="F2515" s="534"/>
      <c r="H2515" s="541"/>
      <c r="I2515" s="757"/>
      <c r="J2515" s="525"/>
      <c r="K2515" s="758"/>
      <c r="L2515" s="1050" t="s">
        <v>14896</v>
      </c>
      <c r="M2515" s="525" t="s">
        <v>1678</v>
      </c>
      <c r="N2515" s="529">
        <v>0.7</v>
      </c>
      <c r="O2515" s="759"/>
      <c r="P2515" s="760"/>
      <c r="Q2515" s="526"/>
      <c r="R2515" s="527"/>
      <c r="S2515" s="1054" t="s">
        <v>10423</v>
      </c>
      <c r="T2515" s="968" t="s">
        <v>12821</v>
      </c>
      <c r="U2515" s="525" t="s">
        <v>1678</v>
      </c>
      <c r="V2515" s="529">
        <v>0.5</v>
      </c>
      <c r="W2515" s="534"/>
      <c r="X2515" s="537"/>
      <c r="Y2515" s="534"/>
      <c r="Z2515" s="538"/>
      <c r="AA2515" s="531">
        <f>ROUND(ROUND(F2505*N2515,0)*V2515,0)</f>
        <v>170</v>
      </c>
      <c r="AB2515" s="539"/>
      <c r="AC2515" s="504"/>
    </row>
    <row r="2516" spans="1:29" ht="16.7" customHeight="1" x14ac:dyDescent="0.15">
      <c r="A2516" s="520">
        <v>22</v>
      </c>
      <c r="B2516" s="520">
        <v>9786</v>
      </c>
      <c r="C2516" s="521" t="s">
        <v>19112</v>
      </c>
      <c r="D2516" s="542"/>
      <c r="E2516" s="534"/>
      <c r="F2516" s="534"/>
      <c r="H2516" s="541"/>
      <c r="J2516" s="537"/>
      <c r="K2516" s="742"/>
      <c r="L2516" s="1032"/>
      <c r="M2516" s="537"/>
      <c r="O2516" s="1048" t="s">
        <v>10414</v>
      </c>
      <c r="P2516" s="626" t="s">
        <v>16</v>
      </c>
      <c r="Q2516" s="526" t="s">
        <v>1678</v>
      </c>
      <c r="R2516" s="527">
        <v>0.7</v>
      </c>
      <c r="S2516" s="1051"/>
      <c r="T2516" s="1032"/>
      <c r="U2516" s="537"/>
      <c r="W2516" s="534"/>
      <c r="X2516" s="537"/>
      <c r="Y2516" s="534"/>
      <c r="Z2516" s="538"/>
      <c r="AA2516" s="531">
        <f>ROUND(ROUND(ROUND(F2505*N2515,0)*R2516,0)*V2515,0)</f>
        <v>119</v>
      </c>
      <c r="AB2516" s="539"/>
      <c r="AC2516" s="504"/>
    </row>
    <row r="2517" spans="1:29" ht="16.7" customHeight="1" x14ac:dyDescent="0.15">
      <c r="A2517" s="520">
        <v>22</v>
      </c>
      <c r="B2517" s="520" t="s">
        <v>19113</v>
      </c>
      <c r="C2517" s="521" t="s">
        <v>19114</v>
      </c>
      <c r="D2517" s="542"/>
      <c r="E2517" s="534"/>
      <c r="F2517" s="534"/>
      <c r="H2517" s="541"/>
      <c r="I2517" s="763"/>
      <c r="J2517" s="544"/>
      <c r="K2517" s="579"/>
      <c r="L2517" s="1032"/>
      <c r="M2517" s="537"/>
      <c r="O2517" s="979"/>
      <c r="P2517" s="626" t="s">
        <v>3833</v>
      </c>
      <c r="Q2517" s="526" t="s">
        <v>1678</v>
      </c>
      <c r="R2517" s="527">
        <v>0.5</v>
      </c>
      <c r="S2517" s="1051"/>
      <c r="T2517" s="1032"/>
      <c r="U2517" s="537"/>
      <c r="W2517" s="534"/>
      <c r="X2517" s="537"/>
      <c r="Y2517" s="534"/>
      <c r="Z2517" s="538"/>
      <c r="AA2517" s="531">
        <f>ROUND(ROUND(ROUND(F2505*N2515,0)*R2517,0)*V2515,0)</f>
        <v>85</v>
      </c>
      <c r="AB2517" s="539"/>
      <c r="AC2517" s="504"/>
    </row>
    <row r="2518" spans="1:29" ht="16.7" customHeight="1" x14ac:dyDescent="0.15">
      <c r="A2518" s="520">
        <v>22</v>
      </c>
      <c r="B2518" s="520">
        <v>9787</v>
      </c>
      <c r="C2518" s="521" t="s">
        <v>19115</v>
      </c>
      <c r="D2518" s="542"/>
      <c r="E2518" s="534"/>
      <c r="F2518" s="534"/>
      <c r="H2518" s="541"/>
      <c r="I2518" s="1049" t="s">
        <v>10418</v>
      </c>
      <c r="J2518" s="525" t="s">
        <v>1678</v>
      </c>
      <c r="K2518" s="718">
        <v>0.96499999999999997</v>
      </c>
      <c r="L2518" s="1032"/>
      <c r="M2518" s="537"/>
      <c r="O2518" s="759"/>
      <c r="P2518" s="760"/>
      <c r="Q2518" s="526"/>
      <c r="R2518" s="527"/>
      <c r="S2518" s="1051"/>
      <c r="T2518" s="1032"/>
      <c r="U2518" s="537"/>
      <c r="W2518" s="534"/>
      <c r="X2518" s="537"/>
      <c r="Y2518" s="534"/>
      <c r="Z2518" s="538"/>
      <c r="AA2518" s="531">
        <f>ROUND(ROUND(ROUND(ROUND(F2505*K2518,0)*N2515,0)*V2515,0),0)</f>
        <v>164</v>
      </c>
      <c r="AB2518" s="539"/>
      <c r="AC2518" s="504"/>
    </row>
    <row r="2519" spans="1:29" ht="16.7" customHeight="1" x14ac:dyDescent="0.15">
      <c r="A2519" s="520">
        <v>22</v>
      </c>
      <c r="B2519" s="520">
        <v>9788</v>
      </c>
      <c r="C2519" s="521" t="s">
        <v>19116</v>
      </c>
      <c r="D2519" s="542"/>
      <c r="E2519" s="534"/>
      <c r="F2519" s="534"/>
      <c r="H2519" s="541"/>
      <c r="I2519" s="1047"/>
      <c r="J2519" s="537"/>
      <c r="L2519" s="1032"/>
      <c r="M2519" s="537"/>
      <c r="O2519" s="1048" t="s">
        <v>10414</v>
      </c>
      <c r="P2519" s="626" t="s">
        <v>16</v>
      </c>
      <c r="Q2519" s="526" t="s">
        <v>1678</v>
      </c>
      <c r="R2519" s="527">
        <v>0.7</v>
      </c>
      <c r="S2519" s="1051"/>
      <c r="T2519" s="1032"/>
      <c r="U2519" s="537"/>
      <c r="W2519" s="534"/>
      <c r="X2519" s="537"/>
      <c r="Y2519" s="534"/>
      <c r="Z2519" s="538"/>
      <c r="AA2519" s="531">
        <f>ROUND(ROUND(ROUND(ROUND(ROUND(F2505*K2518,0)*N2515,0)*R2519,0)*V2515,0),0)</f>
        <v>115</v>
      </c>
      <c r="AB2519" s="539"/>
      <c r="AC2519" s="504"/>
    </row>
    <row r="2520" spans="1:29" ht="16.7" customHeight="1" x14ac:dyDescent="0.15">
      <c r="A2520" s="520">
        <v>22</v>
      </c>
      <c r="B2520" s="520" t="s">
        <v>19117</v>
      </c>
      <c r="C2520" s="521" t="s">
        <v>19118</v>
      </c>
      <c r="D2520" s="542"/>
      <c r="E2520" s="534"/>
      <c r="F2520" s="534"/>
      <c r="H2520" s="541"/>
      <c r="I2520" s="1044"/>
      <c r="J2520" s="544"/>
      <c r="K2520" s="725"/>
      <c r="L2520" s="967"/>
      <c r="M2520" s="544"/>
      <c r="N2520" s="548"/>
      <c r="O2520" s="979"/>
      <c r="P2520" s="626" t="s">
        <v>3833</v>
      </c>
      <c r="Q2520" s="526" t="s">
        <v>1678</v>
      </c>
      <c r="R2520" s="527">
        <v>0.5</v>
      </c>
      <c r="S2520" s="1051"/>
      <c r="T2520" s="1032"/>
      <c r="U2520" s="537"/>
      <c r="W2520" s="534"/>
      <c r="X2520" s="537"/>
      <c r="Y2520" s="534"/>
      <c r="Z2520" s="538"/>
      <c r="AA2520" s="531">
        <f>ROUND(ROUND(ROUND(ROUND(ROUND(F2505*K2518,0)*N2515,0)*R2520,0)*V2515,0),0)</f>
        <v>82</v>
      </c>
      <c r="AB2520" s="539"/>
      <c r="AC2520" s="504"/>
    </row>
    <row r="2521" spans="1:29" ht="16.7" customHeight="1" x14ac:dyDescent="0.15">
      <c r="A2521" s="520">
        <v>22</v>
      </c>
      <c r="B2521" s="520" t="s">
        <v>19119</v>
      </c>
      <c r="C2521" s="521" t="s">
        <v>19120</v>
      </c>
      <c r="D2521" s="542"/>
      <c r="E2521" s="534"/>
      <c r="F2521" s="534"/>
      <c r="H2521" s="541"/>
      <c r="I2521" s="757"/>
      <c r="J2521" s="525"/>
      <c r="K2521" s="758"/>
      <c r="L2521" s="966" t="s">
        <v>14906</v>
      </c>
      <c r="M2521" s="525" t="s">
        <v>1678</v>
      </c>
      <c r="N2521" s="529">
        <v>0.5</v>
      </c>
      <c r="O2521" s="759"/>
      <c r="P2521" s="760"/>
      <c r="Q2521" s="526"/>
      <c r="R2521" s="527"/>
      <c r="S2521" s="1051"/>
      <c r="T2521" s="1032"/>
      <c r="U2521" s="537"/>
      <c r="W2521" s="534"/>
      <c r="X2521" s="537"/>
      <c r="Y2521" s="534"/>
      <c r="Z2521" s="538"/>
      <c r="AA2521" s="531">
        <f>ROUND(ROUND(F2505*N2521,0)*V2515,0)</f>
        <v>121</v>
      </c>
      <c r="AB2521" s="539"/>
      <c r="AC2521" s="504"/>
    </row>
    <row r="2522" spans="1:29" ht="16.7" customHeight="1" x14ac:dyDescent="0.15">
      <c r="A2522" s="520">
        <v>22</v>
      </c>
      <c r="B2522" s="520" t="s">
        <v>19121</v>
      </c>
      <c r="C2522" s="521" t="s">
        <v>19122</v>
      </c>
      <c r="D2522" s="542"/>
      <c r="E2522" s="534"/>
      <c r="F2522" s="534"/>
      <c r="H2522" s="541"/>
      <c r="J2522" s="537"/>
      <c r="K2522" s="742"/>
      <c r="L2522" s="1032"/>
      <c r="M2522" s="537"/>
      <c r="O2522" s="1048" t="s">
        <v>10414</v>
      </c>
      <c r="P2522" s="626" t="s">
        <v>16</v>
      </c>
      <c r="Q2522" s="526" t="s">
        <v>1678</v>
      </c>
      <c r="R2522" s="527">
        <v>0.7</v>
      </c>
      <c r="S2522" s="1051"/>
      <c r="T2522" s="1032"/>
      <c r="U2522" s="537"/>
      <c r="W2522" s="534"/>
      <c r="X2522" s="537"/>
      <c r="Y2522" s="534"/>
      <c r="Z2522" s="538"/>
      <c r="AA2522" s="531">
        <f>ROUND(ROUND(ROUND(F2505*N2521,0)*R2522,0)*V2515,0)</f>
        <v>85</v>
      </c>
      <c r="AB2522" s="539"/>
      <c r="AC2522" s="504"/>
    </row>
    <row r="2523" spans="1:29" ht="16.7" customHeight="1" x14ac:dyDescent="0.15">
      <c r="A2523" s="520">
        <v>22</v>
      </c>
      <c r="B2523" s="520" t="s">
        <v>19123</v>
      </c>
      <c r="C2523" s="521" t="s">
        <v>19124</v>
      </c>
      <c r="D2523" s="542"/>
      <c r="E2523" s="534"/>
      <c r="F2523" s="534"/>
      <c r="H2523" s="541"/>
      <c r="I2523" s="763"/>
      <c r="J2523" s="544"/>
      <c r="K2523" s="579"/>
      <c r="L2523" s="1032"/>
      <c r="M2523" s="537"/>
      <c r="O2523" s="979"/>
      <c r="P2523" s="626" t="s">
        <v>3833</v>
      </c>
      <c r="Q2523" s="526" t="s">
        <v>1678</v>
      </c>
      <c r="R2523" s="527">
        <v>0.5</v>
      </c>
      <c r="S2523" s="1051"/>
      <c r="T2523" s="1032"/>
      <c r="U2523" s="537"/>
      <c r="W2523" s="534"/>
      <c r="X2523" s="537"/>
      <c r="Y2523" s="534"/>
      <c r="Z2523" s="538"/>
      <c r="AA2523" s="531">
        <f>ROUND(ROUND(ROUND(F2505*N2521,0)*R2523,0)*V2515,0)</f>
        <v>61</v>
      </c>
      <c r="AB2523" s="539"/>
      <c r="AC2523" s="504"/>
    </row>
    <row r="2524" spans="1:29" ht="16.7" customHeight="1" x14ac:dyDescent="0.15">
      <c r="A2524" s="520">
        <v>22</v>
      </c>
      <c r="B2524" s="520" t="s">
        <v>19125</v>
      </c>
      <c r="C2524" s="521" t="s">
        <v>19126</v>
      </c>
      <c r="D2524" s="542"/>
      <c r="E2524" s="534"/>
      <c r="F2524" s="534"/>
      <c r="H2524" s="541"/>
      <c r="I2524" s="1049" t="s">
        <v>10418</v>
      </c>
      <c r="J2524" s="525" t="s">
        <v>1678</v>
      </c>
      <c r="K2524" s="718">
        <v>0.96499999999999997</v>
      </c>
      <c r="L2524" s="1032"/>
      <c r="M2524" s="537"/>
      <c r="O2524" s="759"/>
      <c r="P2524" s="760"/>
      <c r="Q2524" s="526"/>
      <c r="R2524" s="527"/>
      <c r="S2524" s="1051"/>
      <c r="T2524" s="1032"/>
      <c r="U2524" s="537"/>
      <c r="W2524" s="534"/>
      <c r="X2524" s="537"/>
      <c r="Y2524" s="534"/>
      <c r="Z2524" s="538"/>
      <c r="AA2524" s="531">
        <f>ROUND(ROUND(ROUND(ROUND(F2505*K2524,0)*N2521,0),0)*V2515,0)</f>
        <v>117</v>
      </c>
      <c r="AB2524" s="539"/>
      <c r="AC2524" s="504"/>
    </row>
    <row r="2525" spans="1:29" ht="16.7" customHeight="1" x14ac:dyDescent="0.15">
      <c r="A2525" s="520">
        <v>22</v>
      </c>
      <c r="B2525" s="520" t="s">
        <v>19127</v>
      </c>
      <c r="C2525" s="521" t="s">
        <v>19128</v>
      </c>
      <c r="D2525" s="542"/>
      <c r="E2525" s="534"/>
      <c r="F2525" s="534"/>
      <c r="H2525" s="541"/>
      <c r="I2525" s="1047"/>
      <c r="J2525" s="537"/>
      <c r="L2525" s="1032"/>
      <c r="M2525" s="537"/>
      <c r="O2525" s="1048" t="s">
        <v>10414</v>
      </c>
      <c r="P2525" s="626" t="s">
        <v>16</v>
      </c>
      <c r="Q2525" s="526" t="s">
        <v>1678</v>
      </c>
      <c r="R2525" s="527">
        <v>0.7</v>
      </c>
      <c r="S2525" s="1051"/>
      <c r="T2525" s="1032"/>
      <c r="U2525" s="537"/>
      <c r="W2525" s="534"/>
      <c r="X2525" s="537"/>
      <c r="Y2525" s="534"/>
      <c r="Z2525" s="538"/>
      <c r="AA2525" s="531">
        <f>ROUND(ROUND(ROUND(ROUND(F2505*K2524,0)*N2521,0)*R2525,0)*V2515,0)</f>
        <v>82</v>
      </c>
      <c r="AB2525" s="539"/>
      <c r="AC2525" s="504"/>
    </row>
    <row r="2526" spans="1:29" ht="16.7" customHeight="1" x14ac:dyDescent="0.15">
      <c r="A2526" s="520">
        <v>22</v>
      </c>
      <c r="B2526" s="520" t="s">
        <v>19129</v>
      </c>
      <c r="C2526" s="521" t="s">
        <v>19130</v>
      </c>
      <c r="D2526" s="542"/>
      <c r="E2526" s="534"/>
      <c r="F2526" s="534"/>
      <c r="H2526" s="541"/>
      <c r="I2526" s="1044"/>
      <c r="J2526" s="544"/>
      <c r="K2526" s="725"/>
      <c r="L2526" s="967"/>
      <c r="M2526" s="544"/>
      <c r="N2526" s="548"/>
      <c r="O2526" s="979"/>
      <c r="P2526" s="626" t="s">
        <v>3833</v>
      </c>
      <c r="Q2526" s="526" t="s">
        <v>1678</v>
      </c>
      <c r="R2526" s="527">
        <v>0.5</v>
      </c>
      <c r="S2526" s="1051"/>
      <c r="T2526" s="967"/>
      <c r="U2526" s="544"/>
      <c r="V2526" s="548"/>
      <c r="W2526" s="534"/>
      <c r="X2526" s="537"/>
      <c r="Y2526" s="534"/>
      <c r="Z2526" s="538"/>
      <c r="AA2526" s="531">
        <f>ROUND(ROUND(ROUND(ROUND(F2505*K2524,0)*N2521,0)*R2526,0)*V2515,0)</f>
        <v>59</v>
      </c>
      <c r="AB2526" s="539"/>
      <c r="AC2526" s="504"/>
    </row>
    <row r="2527" spans="1:29" ht="16.7" customHeight="1" x14ac:dyDescent="0.15">
      <c r="A2527" s="520">
        <v>22</v>
      </c>
      <c r="B2527" s="520">
        <v>9789</v>
      </c>
      <c r="C2527" s="521" t="s">
        <v>19131</v>
      </c>
      <c r="D2527" s="542"/>
      <c r="E2527" s="534"/>
      <c r="F2527" s="534"/>
      <c r="H2527" s="541"/>
      <c r="I2527" s="757"/>
      <c r="J2527" s="525"/>
      <c r="K2527" s="758"/>
      <c r="L2527" s="1050" t="s">
        <v>14896</v>
      </c>
      <c r="M2527" s="525" t="s">
        <v>1678</v>
      </c>
      <c r="N2527" s="529">
        <v>0.7</v>
      </c>
      <c r="O2527" s="759"/>
      <c r="P2527" s="760"/>
      <c r="Q2527" s="526"/>
      <c r="R2527" s="527"/>
      <c r="S2527" s="1051"/>
      <c r="T2527" s="968" t="s">
        <v>12830</v>
      </c>
      <c r="U2527" s="525" t="s">
        <v>1678</v>
      </c>
      <c r="V2527" s="529">
        <v>0.7</v>
      </c>
      <c r="W2527" s="534"/>
      <c r="X2527" s="537"/>
      <c r="Y2527" s="534"/>
      <c r="Z2527" s="538"/>
      <c r="AA2527" s="531">
        <f>ROUND(ROUND(F2505*N2527,0)*V2527,0)</f>
        <v>237</v>
      </c>
      <c r="AB2527" s="539"/>
      <c r="AC2527" s="504"/>
    </row>
    <row r="2528" spans="1:29" ht="16.7" customHeight="1" x14ac:dyDescent="0.15">
      <c r="A2528" s="520">
        <v>22</v>
      </c>
      <c r="B2528" s="520">
        <v>9790</v>
      </c>
      <c r="C2528" s="521" t="s">
        <v>19132</v>
      </c>
      <c r="D2528" s="542"/>
      <c r="E2528" s="534"/>
      <c r="F2528" s="534"/>
      <c r="H2528" s="541"/>
      <c r="J2528" s="537"/>
      <c r="K2528" s="742"/>
      <c r="L2528" s="1032"/>
      <c r="M2528" s="537"/>
      <c r="O2528" s="1048" t="s">
        <v>10414</v>
      </c>
      <c r="P2528" s="626" t="s">
        <v>16</v>
      </c>
      <c r="Q2528" s="526" t="s">
        <v>1678</v>
      </c>
      <c r="R2528" s="527">
        <v>0.7</v>
      </c>
      <c r="S2528" s="1051"/>
      <c r="T2528" s="1032"/>
      <c r="U2528" s="537"/>
      <c r="W2528" s="534"/>
      <c r="X2528" s="537"/>
      <c r="Y2528" s="534"/>
      <c r="Z2528" s="538"/>
      <c r="AA2528" s="531">
        <f>ROUND(ROUND(ROUND(F2505*N2527,0)*R2528,0)*V2527,0)</f>
        <v>166</v>
      </c>
      <c r="AB2528" s="539"/>
      <c r="AC2528" s="504"/>
    </row>
    <row r="2529" spans="1:29" ht="16.7" customHeight="1" x14ac:dyDescent="0.15">
      <c r="A2529" s="520">
        <v>22</v>
      </c>
      <c r="B2529" s="520" t="s">
        <v>19133</v>
      </c>
      <c r="C2529" s="521" t="s">
        <v>19134</v>
      </c>
      <c r="D2529" s="542"/>
      <c r="E2529" s="534"/>
      <c r="F2529" s="534"/>
      <c r="H2529" s="541"/>
      <c r="I2529" s="763"/>
      <c r="J2529" s="544"/>
      <c r="K2529" s="579"/>
      <c r="L2529" s="1032"/>
      <c r="M2529" s="537"/>
      <c r="O2529" s="979"/>
      <c r="P2529" s="626" t="s">
        <v>3833</v>
      </c>
      <c r="Q2529" s="526" t="s">
        <v>1678</v>
      </c>
      <c r="R2529" s="527">
        <v>0.5</v>
      </c>
      <c r="S2529" s="1051"/>
      <c r="T2529" s="1032"/>
      <c r="U2529" s="537"/>
      <c r="W2529" s="534"/>
      <c r="X2529" s="537"/>
      <c r="Y2529" s="534"/>
      <c r="Z2529" s="538"/>
      <c r="AA2529" s="531">
        <f>ROUND(ROUND(ROUND(F2505*N2527,0)*R2529,0)*V2527,0)</f>
        <v>119</v>
      </c>
      <c r="AB2529" s="539"/>
      <c r="AC2529" s="504"/>
    </row>
    <row r="2530" spans="1:29" ht="16.7" customHeight="1" x14ac:dyDescent="0.15">
      <c r="A2530" s="520">
        <v>22</v>
      </c>
      <c r="B2530" s="520">
        <v>9069</v>
      </c>
      <c r="C2530" s="521" t="s">
        <v>19135</v>
      </c>
      <c r="D2530" s="542"/>
      <c r="E2530" s="534"/>
      <c r="F2530" s="534"/>
      <c r="H2530" s="541"/>
      <c r="I2530" s="1049" t="s">
        <v>10418</v>
      </c>
      <c r="J2530" s="525" t="s">
        <v>1678</v>
      </c>
      <c r="K2530" s="718">
        <v>0.96499999999999997</v>
      </c>
      <c r="L2530" s="1032"/>
      <c r="M2530" s="537"/>
      <c r="O2530" s="759"/>
      <c r="P2530" s="760"/>
      <c r="Q2530" s="526"/>
      <c r="R2530" s="527"/>
      <c r="S2530" s="1051"/>
      <c r="T2530" s="1032"/>
      <c r="U2530" s="537"/>
      <c r="W2530" s="534"/>
      <c r="X2530" s="537"/>
      <c r="Y2530" s="534"/>
      <c r="Z2530" s="538"/>
      <c r="AA2530" s="531">
        <f>ROUND(ROUND(ROUND(ROUND(F2505*K2530,0)*N2527,0)*V2527,0),0)</f>
        <v>229</v>
      </c>
      <c r="AB2530" s="539"/>
      <c r="AC2530" s="504"/>
    </row>
    <row r="2531" spans="1:29" ht="16.7" customHeight="1" x14ac:dyDescent="0.15">
      <c r="A2531" s="520">
        <v>22</v>
      </c>
      <c r="B2531" s="520">
        <v>9070</v>
      </c>
      <c r="C2531" s="521" t="s">
        <v>19136</v>
      </c>
      <c r="D2531" s="542"/>
      <c r="E2531" s="534"/>
      <c r="F2531" s="534"/>
      <c r="H2531" s="541"/>
      <c r="I2531" s="1047"/>
      <c r="J2531" s="537"/>
      <c r="L2531" s="1032"/>
      <c r="M2531" s="537"/>
      <c r="O2531" s="1048" t="s">
        <v>10414</v>
      </c>
      <c r="P2531" s="626" t="s">
        <v>16</v>
      </c>
      <c r="Q2531" s="526" t="s">
        <v>1678</v>
      </c>
      <c r="R2531" s="527">
        <v>0.7</v>
      </c>
      <c r="S2531" s="1051"/>
      <c r="T2531" s="1032"/>
      <c r="U2531" s="537"/>
      <c r="W2531" s="534"/>
      <c r="X2531" s="537"/>
      <c r="Y2531" s="534"/>
      <c r="Z2531" s="538"/>
      <c r="AA2531" s="531">
        <f>ROUND(ROUND(ROUND(ROUND(ROUND(F2505*K2530,0)*N2527,0)*R2531,0)*V2527,0),0)</f>
        <v>160</v>
      </c>
      <c r="AB2531" s="539"/>
      <c r="AC2531" s="504"/>
    </row>
    <row r="2532" spans="1:29" ht="16.7" customHeight="1" x14ac:dyDescent="0.15">
      <c r="A2532" s="520">
        <v>22</v>
      </c>
      <c r="B2532" s="520" t="s">
        <v>19137</v>
      </c>
      <c r="C2532" s="521" t="s">
        <v>19138</v>
      </c>
      <c r="D2532" s="542"/>
      <c r="E2532" s="534"/>
      <c r="F2532" s="534"/>
      <c r="H2532" s="541"/>
      <c r="I2532" s="1044"/>
      <c r="J2532" s="544"/>
      <c r="K2532" s="725"/>
      <c r="L2532" s="967"/>
      <c r="M2532" s="544"/>
      <c r="N2532" s="548"/>
      <c r="O2532" s="979"/>
      <c r="P2532" s="626" t="s">
        <v>3833</v>
      </c>
      <c r="Q2532" s="526" t="s">
        <v>1678</v>
      </c>
      <c r="R2532" s="527">
        <v>0.5</v>
      </c>
      <c r="S2532" s="1051"/>
      <c r="T2532" s="1032"/>
      <c r="U2532" s="537"/>
      <c r="W2532" s="534"/>
      <c r="X2532" s="537"/>
      <c r="Y2532" s="534"/>
      <c r="Z2532" s="538"/>
      <c r="AA2532" s="531">
        <f>ROUND(ROUND(ROUND(ROUND(ROUND(F2505*K2530,0)*N2527,0)*R2532,0)*V2527,0),0)</f>
        <v>115</v>
      </c>
      <c r="AB2532" s="539"/>
      <c r="AC2532" s="504"/>
    </row>
    <row r="2533" spans="1:29" ht="16.7" customHeight="1" x14ac:dyDescent="0.15">
      <c r="A2533" s="520">
        <v>22</v>
      </c>
      <c r="B2533" s="520" t="s">
        <v>19139</v>
      </c>
      <c r="C2533" s="521" t="s">
        <v>19140</v>
      </c>
      <c r="D2533" s="542"/>
      <c r="E2533" s="534"/>
      <c r="F2533" s="534"/>
      <c r="H2533" s="541"/>
      <c r="I2533" s="757"/>
      <c r="J2533" s="525"/>
      <c r="K2533" s="758"/>
      <c r="L2533" s="966" t="s">
        <v>14906</v>
      </c>
      <c r="M2533" s="525" t="s">
        <v>1678</v>
      </c>
      <c r="N2533" s="529">
        <v>0.5</v>
      </c>
      <c r="O2533" s="759"/>
      <c r="P2533" s="760"/>
      <c r="Q2533" s="526"/>
      <c r="R2533" s="527"/>
      <c r="S2533" s="1051"/>
      <c r="T2533" s="1032"/>
      <c r="U2533" s="537"/>
      <c r="W2533" s="534"/>
      <c r="X2533" s="537"/>
      <c r="Y2533" s="534"/>
      <c r="Z2533" s="538"/>
      <c r="AA2533" s="531">
        <f>ROUND(ROUND(F2505*N2533,0)*V2527,0)</f>
        <v>169</v>
      </c>
      <c r="AB2533" s="539"/>
      <c r="AC2533" s="504"/>
    </row>
    <row r="2534" spans="1:29" ht="16.7" customHeight="1" x14ac:dyDescent="0.15">
      <c r="A2534" s="520">
        <v>22</v>
      </c>
      <c r="B2534" s="520" t="s">
        <v>19141</v>
      </c>
      <c r="C2534" s="521" t="s">
        <v>19142</v>
      </c>
      <c r="D2534" s="542"/>
      <c r="E2534" s="534"/>
      <c r="F2534" s="534"/>
      <c r="H2534" s="541"/>
      <c r="J2534" s="537"/>
      <c r="K2534" s="742"/>
      <c r="L2534" s="1032"/>
      <c r="M2534" s="537"/>
      <c r="O2534" s="1048" t="s">
        <v>10414</v>
      </c>
      <c r="P2534" s="626" t="s">
        <v>16</v>
      </c>
      <c r="Q2534" s="526" t="s">
        <v>1678</v>
      </c>
      <c r="R2534" s="527">
        <v>0.7</v>
      </c>
      <c r="S2534" s="1051"/>
      <c r="T2534" s="1032"/>
      <c r="U2534" s="537"/>
      <c r="W2534" s="534"/>
      <c r="X2534" s="537"/>
      <c r="Y2534" s="534"/>
      <c r="Z2534" s="538"/>
      <c r="AA2534" s="531">
        <f>ROUND(ROUND(ROUND(F2505*N2533,0)*R2534,0)*V2527,0)</f>
        <v>118</v>
      </c>
      <c r="AB2534" s="539"/>
      <c r="AC2534" s="504"/>
    </row>
    <row r="2535" spans="1:29" ht="16.7" customHeight="1" x14ac:dyDescent="0.15">
      <c r="A2535" s="520">
        <v>22</v>
      </c>
      <c r="B2535" s="520" t="s">
        <v>19143</v>
      </c>
      <c r="C2535" s="521" t="s">
        <v>19144</v>
      </c>
      <c r="D2535" s="542"/>
      <c r="E2535" s="534"/>
      <c r="F2535" s="534"/>
      <c r="H2535" s="541"/>
      <c r="I2535" s="763"/>
      <c r="J2535" s="544"/>
      <c r="K2535" s="579"/>
      <c r="L2535" s="1032"/>
      <c r="M2535" s="537"/>
      <c r="O2535" s="979"/>
      <c r="P2535" s="626" t="s">
        <v>3833</v>
      </c>
      <c r="Q2535" s="526" t="s">
        <v>1678</v>
      </c>
      <c r="R2535" s="527">
        <v>0.5</v>
      </c>
      <c r="S2535" s="1051"/>
      <c r="T2535" s="1032"/>
      <c r="U2535" s="537"/>
      <c r="W2535" s="534"/>
      <c r="X2535" s="537"/>
      <c r="Y2535" s="534"/>
      <c r="Z2535" s="538"/>
      <c r="AA2535" s="531">
        <f>ROUND(ROUND(ROUND(F2505*N2533,0)*R2535,0)*V2527,0)</f>
        <v>85</v>
      </c>
      <c r="AB2535" s="539"/>
      <c r="AC2535" s="504"/>
    </row>
    <row r="2536" spans="1:29" ht="16.7" customHeight="1" x14ac:dyDescent="0.15">
      <c r="A2536" s="520">
        <v>22</v>
      </c>
      <c r="B2536" s="520" t="s">
        <v>19145</v>
      </c>
      <c r="C2536" s="521" t="s">
        <v>19146</v>
      </c>
      <c r="D2536" s="542"/>
      <c r="E2536" s="534"/>
      <c r="F2536" s="534"/>
      <c r="H2536" s="541"/>
      <c r="I2536" s="1049" t="s">
        <v>10418</v>
      </c>
      <c r="J2536" s="525" t="s">
        <v>1678</v>
      </c>
      <c r="K2536" s="718">
        <v>0.96499999999999997</v>
      </c>
      <c r="L2536" s="1032"/>
      <c r="M2536" s="537"/>
      <c r="O2536" s="759"/>
      <c r="P2536" s="760"/>
      <c r="Q2536" s="526"/>
      <c r="R2536" s="527"/>
      <c r="S2536" s="1051"/>
      <c r="T2536" s="1032"/>
      <c r="U2536" s="537"/>
      <c r="W2536" s="534"/>
      <c r="X2536" s="537"/>
      <c r="Y2536" s="534"/>
      <c r="Z2536" s="538"/>
      <c r="AA2536" s="531">
        <f>ROUND(ROUND(ROUND(ROUND(F2505*K2536,0)*N2533,0),0)*V2527,0)</f>
        <v>164</v>
      </c>
      <c r="AB2536" s="539"/>
      <c r="AC2536" s="504"/>
    </row>
    <row r="2537" spans="1:29" ht="16.7" customHeight="1" x14ac:dyDescent="0.15">
      <c r="A2537" s="520">
        <v>22</v>
      </c>
      <c r="B2537" s="520" t="s">
        <v>19147</v>
      </c>
      <c r="C2537" s="521" t="s">
        <v>19148</v>
      </c>
      <c r="D2537" s="542"/>
      <c r="E2537" s="534"/>
      <c r="F2537" s="534"/>
      <c r="H2537" s="541"/>
      <c r="I2537" s="1047"/>
      <c r="J2537" s="537"/>
      <c r="L2537" s="1032"/>
      <c r="M2537" s="537"/>
      <c r="O2537" s="1048" t="s">
        <v>10414</v>
      </c>
      <c r="P2537" s="626" t="s">
        <v>16</v>
      </c>
      <c r="Q2537" s="526" t="s">
        <v>1678</v>
      </c>
      <c r="R2537" s="527">
        <v>0.7</v>
      </c>
      <c r="S2537" s="1051"/>
      <c r="T2537" s="1032"/>
      <c r="U2537" s="537"/>
      <c r="W2537" s="534"/>
      <c r="X2537" s="537"/>
      <c r="Y2537" s="534"/>
      <c r="Z2537" s="538"/>
      <c r="AA2537" s="531">
        <f>ROUND(ROUND(ROUND(ROUND(F2505*K2536,0)*N2533,0)*R2537,0)*V2527,0)</f>
        <v>115</v>
      </c>
      <c r="AB2537" s="539"/>
      <c r="AC2537" s="504"/>
    </row>
    <row r="2538" spans="1:29" ht="16.7" customHeight="1" x14ac:dyDescent="0.15">
      <c r="A2538" s="520">
        <v>22</v>
      </c>
      <c r="B2538" s="520" t="s">
        <v>19149</v>
      </c>
      <c r="C2538" s="521" t="s">
        <v>19150</v>
      </c>
      <c r="D2538" s="542"/>
      <c r="E2538" s="534"/>
      <c r="F2538" s="534"/>
      <c r="H2538" s="541"/>
      <c r="I2538" s="1044"/>
      <c r="J2538" s="544"/>
      <c r="K2538" s="725"/>
      <c r="L2538" s="967"/>
      <c r="M2538" s="544"/>
      <c r="N2538" s="548"/>
      <c r="O2538" s="979"/>
      <c r="P2538" s="626" t="s">
        <v>3833</v>
      </c>
      <c r="Q2538" s="526" t="s">
        <v>1678</v>
      </c>
      <c r="R2538" s="527">
        <v>0.5</v>
      </c>
      <c r="S2538" s="1052"/>
      <c r="T2538" s="967"/>
      <c r="U2538" s="544"/>
      <c r="V2538" s="548"/>
      <c r="W2538" s="534"/>
      <c r="X2538" s="537"/>
      <c r="Y2538" s="534"/>
      <c r="Z2538" s="538"/>
      <c r="AA2538" s="531">
        <f>ROUND(ROUND(ROUND(ROUND(F2505*K2536,0)*N2533,0)*R2538,0)*V2527,0)</f>
        <v>82</v>
      </c>
      <c r="AB2538" s="539"/>
      <c r="AC2538" s="504"/>
    </row>
    <row r="2539" spans="1:29" ht="16.7" customHeight="1" x14ac:dyDescent="0.15">
      <c r="A2539" s="520">
        <v>22</v>
      </c>
      <c r="B2539" s="520" t="s">
        <v>19151</v>
      </c>
      <c r="C2539" s="521" t="s">
        <v>19152</v>
      </c>
      <c r="D2539" s="542"/>
      <c r="E2539" s="534"/>
      <c r="F2539" s="534"/>
      <c r="H2539" s="541"/>
      <c r="I2539" s="757"/>
      <c r="J2539" s="525"/>
      <c r="K2539" s="758"/>
      <c r="L2539" s="966" t="s">
        <v>14896</v>
      </c>
      <c r="M2539" s="525" t="s">
        <v>1678</v>
      </c>
      <c r="N2539" s="529">
        <v>0.7</v>
      </c>
      <c r="O2539" s="759"/>
      <c r="P2539" s="760"/>
      <c r="Q2539" s="526"/>
      <c r="R2539" s="527"/>
      <c r="S2539" s="1054" t="s">
        <v>14959</v>
      </c>
      <c r="T2539" s="968" t="s">
        <v>12840</v>
      </c>
      <c r="U2539" s="525" t="s">
        <v>1678</v>
      </c>
      <c r="V2539" s="529">
        <v>0.7</v>
      </c>
      <c r="W2539" s="534"/>
      <c r="X2539" s="537"/>
      <c r="Y2539" s="534"/>
      <c r="Z2539" s="538"/>
      <c r="AA2539" s="531">
        <f>ROUND(ROUND(F2505*N2539,0)*V2539,0)</f>
        <v>237</v>
      </c>
      <c r="AB2539" s="539"/>
      <c r="AC2539" s="504"/>
    </row>
    <row r="2540" spans="1:29" ht="16.7" customHeight="1" x14ac:dyDescent="0.15">
      <c r="A2540" s="520">
        <v>22</v>
      </c>
      <c r="B2540" s="520" t="s">
        <v>19153</v>
      </c>
      <c r="C2540" s="521" t="s">
        <v>19154</v>
      </c>
      <c r="D2540" s="542"/>
      <c r="E2540" s="534"/>
      <c r="F2540" s="534"/>
      <c r="H2540" s="541"/>
      <c r="J2540" s="537"/>
      <c r="K2540" s="742"/>
      <c r="L2540" s="1032"/>
      <c r="M2540" s="537"/>
      <c r="O2540" s="1048" t="s">
        <v>10414</v>
      </c>
      <c r="P2540" s="626" t="s">
        <v>16</v>
      </c>
      <c r="Q2540" s="526" t="s">
        <v>1678</v>
      </c>
      <c r="R2540" s="527">
        <v>0.7</v>
      </c>
      <c r="S2540" s="1055"/>
      <c r="T2540" s="1032"/>
      <c r="U2540" s="537"/>
      <c r="W2540" s="534"/>
      <c r="X2540" s="537"/>
      <c r="Y2540" s="534"/>
      <c r="Z2540" s="538"/>
      <c r="AA2540" s="531">
        <f>ROUND(ROUND(ROUND(F2505*N2539,0)*R2540,0)*V2539,0)</f>
        <v>166</v>
      </c>
      <c r="AB2540" s="539"/>
      <c r="AC2540" s="504"/>
    </row>
    <row r="2541" spans="1:29" ht="16.7" customHeight="1" x14ac:dyDescent="0.15">
      <c r="A2541" s="520">
        <v>22</v>
      </c>
      <c r="B2541" s="520" t="s">
        <v>19155</v>
      </c>
      <c r="C2541" s="521" t="s">
        <v>19156</v>
      </c>
      <c r="D2541" s="542"/>
      <c r="E2541" s="534"/>
      <c r="F2541" s="534"/>
      <c r="H2541" s="541"/>
      <c r="I2541" s="763"/>
      <c r="J2541" s="544"/>
      <c r="K2541" s="579"/>
      <c r="L2541" s="1032"/>
      <c r="M2541" s="537"/>
      <c r="O2541" s="979"/>
      <c r="P2541" s="626" t="s">
        <v>3833</v>
      </c>
      <c r="Q2541" s="526" t="s">
        <v>1678</v>
      </c>
      <c r="R2541" s="527">
        <v>0.5</v>
      </c>
      <c r="S2541" s="1055"/>
      <c r="T2541" s="1032"/>
      <c r="U2541" s="537"/>
      <c r="W2541" s="534"/>
      <c r="X2541" s="537"/>
      <c r="Y2541" s="534"/>
      <c r="Z2541" s="538"/>
      <c r="AA2541" s="531">
        <f>ROUND(ROUND(ROUND(F2505*N2539,0)*R2541,0)*V2539,0)</f>
        <v>119</v>
      </c>
      <c r="AB2541" s="539"/>
      <c r="AC2541" s="504"/>
    </row>
    <row r="2542" spans="1:29" ht="16.7" customHeight="1" x14ac:dyDescent="0.15">
      <c r="A2542" s="520">
        <v>22</v>
      </c>
      <c r="B2542" s="520" t="s">
        <v>19157</v>
      </c>
      <c r="C2542" s="521" t="s">
        <v>19158</v>
      </c>
      <c r="D2542" s="542"/>
      <c r="E2542" s="534"/>
      <c r="F2542" s="534"/>
      <c r="H2542" s="541"/>
      <c r="I2542" s="1049" t="s">
        <v>10418</v>
      </c>
      <c r="J2542" s="525" t="s">
        <v>1678</v>
      </c>
      <c r="K2542" s="718">
        <v>0.96499999999999997</v>
      </c>
      <c r="L2542" s="1032"/>
      <c r="M2542" s="537"/>
      <c r="O2542" s="759"/>
      <c r="P2542" s="760"/>
      <c r="Q2542" s="526"/>
      <c r="R2542" s="527"/>
      <c r="S2542" s="1055"/>
      <c r="T2542" s="1032"/>
      <c r="U2542" s="537"/>
      <c r="W2542" s="534"/>
      <c r="X2542" s="537"/>
      <c r="Y2542" s="534"/>
      <c r="Z2542" s="538"/>
      <c r="AA2542" s="531">
        <f>ROUND(ROUND(ROUND(ROUND(F2505*K2542,0)*N2539,0)*V2539,0),0)</f>
        <v>229</v>
      </c>
      <c r="AB2542" s="539"/>
      <c r="AC2542" s="504"/>
    </row>
    <row r="2543" spans="1:29" ht="16.7" customHeight="1" x14ac:dyDescent="0.15">
      <c r="A2543" s="520">
        <v>22</v>
      </c>
      <c r="B2543" s="520" t="s">
        <v>19159</v>
      </c>
      <c r="C2543" s="521" t="s">
        <v>19160</v>
      </c>
      <c r="D2543" s="542"/>
      <c r="E2543" s="534"/>
      <c r="F2543" s="534"/>
      <c r="H2543" s="541"/>
      <c r="I2543" s="1047"/>
      <c r="J2543" s="537"/>
      <c r="L2543" s="1032"/>
      <c r="M2543" s="537"/>
      <c r="O2543" s="1048" t="s">
        <v>10414</v>
      </c>
      <c r="P2543" s="626" t="s">
        <v>16</v>
      </c>
      <c r="Q2543" s="526" t="s">
        <v>1678</v>
      </c>
      <c r="R2543" s="527">
        <v>0.7</v>
      </c>
      <c r="S2543" s="1055"/>
      <c r="T2543" s="1032"/>
      <c r="U2543" s="537"/>
      <c r="W2543" s="534"/>
      <c r="X2543" s="537"/>
      <c r="Y2543" s="534"/>
      <c r="Z2543" s="538"/>
      <c r="AA2543" s="531">
        <f>ROUND(ROUND(ROUND(ROUND(ROUND(F2505*K2542,0)*N2539,0)*R2543,0)*V2539,0),0)</f>
        <v>160</v>
      </c>
      <c r="AB2543" s="539"/>
      <c r="AC2543" s="504"/>
    </row>
    <row r="2544" spans="1:29" ht="16.7" customHeight="1" x14ac:dyDescent="0.15">
      <c r="A2544" s="520">
        <v>22</v>
      </c>
      <c r="B2544" s="520" t="s">
        <v>19161</v>
      </c>
      <c r="C2544" s="521" t="s">
        <v>19162</v>
      </c>
      <c r="D2544" s="542"/>
      <c r="E2544" s="534"/>
      <c r="F2544" s="534"/>
      <c r="H2544" s="541"/>
      <c r="I2544" s="1044"/>
      <c r="J2544" s="544"/>
      <c r="K2544" s="725"/>
      <c r="L2544" s="967"/>
      <c r="M2544" s="544"/>
      <c r="N2544" s="548"/>
      <c r="O2544" s="979"/>
      <c r="P2544" s="626" t="s">
        <v>3833</v>
      </c>
      <c r="Q2544" s="526" t="s">
        <v>1678</v>
      </c>
      <c r="R2544" s="527">
        <v>0.5</v>
      </c>
      <c r="S2544" s="1055"/>
      <c r="T2544" s="1032"/>
      <c r="U2544" s="537"/>
      <c r="W2544" s="534"/>
      <c r="X2544" s="537"/>
      <c r="Y2544" s="534"/>
      <c r="Z2544" s="538"/>
      <c r="AA2544" s="531">
        <f>ROUND(ROUND(ROUND(ROUND(ROUND(F2505*K2542,0)*N2539,0)*R2544,0)*V2539,0),0)</f>
        <v>115</v>
      </c>
      <c r="AB2544" s="539"/>
      <c r="AC2544" s="504"/>
    </row>
    <row r="2545" spans="1:29" ht="16.7" customHeight="1" x14ac:dyDescent="0.15">
      <c r="A2545" s="520">
        <v>22</v>
      </c>
      <c r="B2545" s="520" t="s">
        <v>19163</v>
      </c>
      <c r="C2545" s="521" t="s">
        <v>19164</v>
      </c>
      <c r="D2545" s="542"/>
      <c r="E2545" s="534"/>
      <c r="F2545" s="534"/>
      <c r="H2545" s="541"/>
      <c r="I2545" s="757"/>
      <c r="J2545" s="525"/>
      <c r="K2545" s="758"/>
      <c r="L2545" s="966" t="s">
        <v>14906</v>
      </c>
      <c r="M2545" s="525" t="s">
        <v>1678</v>
      </c>
      <c r="N2545" s="529">
        <v>0.5</v>
      </c>
      <c r="O2545" s="759"/>
      <c r="P2545" s="760"/>
      <c r="Q2545" s="526"/>
      <c r="R2545" s="527"/>
      <c r="S2545" s="1055"/>
      <c r="T2545" s="1032"/>
      <c r="U2545" s="537"/>
      <c r="W2545" s="534"/>
      <c r="X2545" s="537"/>
      <c r="Y2545" s="534"/>
      <c r="Z2545" s="538"/>
      <c r="AA2545" s="531">
        <f>ROUND(ROUND(F2505*N2545,0)*V2539,0)</f>
        <v>169</v>
      </c>
      <c r="AB2545" s="539"/>
      <c r="AC2545" s="504"/>
    </row>
    <row r="2546" spans="1:29" ht="16.7" customHeight="1" x14ac:dyDescent="0.15">
      <c r="A2546" s="520">
        <v>22</v>
      </c>
      <c r="B2546" s="520" t="s">
        <v>19165</v>
      </c>
      <c r="C2546" s="521" t="s">
        <v>19166</v>
      </c>
      <c r="D2546" s="542"/>
      <c r="E2546" s="534"/>
      <c r="F2546" s="534"/>
      <c r="H2546" s="541"/>
      <c r="J2546" s="537"/>
      <c r="K2546" s="742"/>
      <c r="L2546" s="1032"/>
      <c r="M2546" s="537"/>
      <c r="O2546" s="1048" t="s">
        <v>10414</v>
      </c>
      <c r="P2546" s="626" t="s">
        <v>16</v>
      </c>
      <c r="Q2546" s="526" t="s">
        <v>1678</v>
      </c>
      <c r="R2546" s="527">
        <v>0.7</v>
      </c>
      <c r="S2546" s="1055"/>
      <c r="T2546" s="1032"/>
      <c r="U2546" s="537"/>
      <c r="W2546" s="534"/>
      <c r="X2546" s="537"/>
      <c r="Y2546" s="534"/>
      <c r="Z2546" s="538"/>
      <c r="AA2546" s="531">
        <f>ROUND(ROUND(ROUND(F2505*N2545,0)*R2546,0)*V2539,0)</f>
        <v>118</v>
      </c>
      <c r="AB2546" s="539"/>
      <c r="AC2546" s="504"/>
    </row>
    <row r="2547" spans="1:29" ht="16.7" customHeight="1" x14ac:dyDescent="0.15">
      <c r="A2547" s="520">
        <v>22</v>
      </c>
      <c r="B2547" s="520" t="s">
        <v>19167</v>
      </c>
      <c r="C2547" s="521" t="s">
        <v>19168</v>
      </c>
      <c r="D2547" s="542"/>
      <c r="E2547" s="534"/>
      <c r="F2547" s="534"/>
      <c r="H2547" s="541"/>
      <c r="I2547" s="763"/>
      <c r="J2547" s="544"/>
      <c r="K2547" s="579"/>
      <c r="L2547" s="1032"/>
      <c r="M2547" s="537"/>
      <c r="O2547" s="979"/>
      <c r="P2547" s="626" t="s">
        <v>3833</v>
      </c>
      <c r="Q2547" s="526" t="s">
        <v>1678</v>
      </c>
      <c r="R2547" s="527">
        <v>0.5</v>
      </c>
      <c r="S2547" s="1055"/>
      <c r="T2547" s="1032"/>
      <c r="U2547" s="537"/>
      <c r="W2547" s="534"/>
      <c r="X2547" s="537"/>
      <c r="Y2547" s="534"/>
      <c r="Z2547" s="538"/>
      <c r="AA2547" s="531">
        <f>ROUND(ROUND(ROUND(F2505*N2545,0)*R2547,0)*V2539,0)</f>
        <v>85</v>
      </c>
      <c r="AB2547" s="539"/>
      <c r="AC2547" s="504"/>
    </row>
    <row r="2548" spans="1:29" ht="16.7" customHeight="1" x14ac:dyDescent="0.15">
      <c r="A2548" s="520">
        <v>22</v>
      </c>
      <c r="B2548" s="520" t="s">
        <v>19169</v>
      </c>
      <c r="C2548" s="521" t="s">
        <v>19170</v>
      </c>
      <c r="D2548" s="542"/>
      <c r="E2548" s="534"/>
      <c r="F2548" s="534"/>
      <c r="H2548" s="541"/>
      <c r="I2548" s="1049" t="s">
        <v>10418</v>
      </c>
      <c r="J2548" s="525" t="s">
        <v>1678</v>
      </c>
      <c r="K2548" s="718">
        <v>0.96499999999999997</v>
      </c>
      <c r="L2548" s="1032"/>
      <c r="M2548" s="537"/>
      <c r="O2548" s="759"/>
      <c r="P2548" s="760"/>
      <c r="Q2548" s="526"/>
      <c r="R2548" s="527"/>
      <c r="S2548" s="1055"/>
      <c r="T2548" s="1032"/>
      <c r="U2548" s="537"/>
      <c r="W2548" s="534"/>
      <c r="X2548" s="537"/>
      <c r="Y2548" s="534"/>
      <c r="Z2548" s="538"/>
      <c r="AA2548" s="531">
        <f>ROUND(ROUND(ROUND(ROUND(F2505*K2548,0)*N2545,0),0)*V2539,0)</f>
        <v>164</v>
      </c>
      <c r="AB2548" s="539"/>
      <c r="AC2548" s="504"/>
    </row>
    <row r="2549" spans="1:29" ht="16.7" customHeight="1" x14ac:dyDescent="0.15">
      <c r="A2549" s="520">
        <v>22</v>
      </c>
      <c r="B2549" s="520" t="s">
        <v>19171</v>
      </c>
      <c r="C2549" s="521" t="s">
        <v>19172</v>
      </c>
      <c r="D2549" s="542"/>
      <c r="E2549" s="534"/>
      <c r="F2549" s="534"/>
      <c r="H2549" s="541"/>
      <c r="I2549" s="1047"/>
      <c r="J2549" s="537"/>
      <c r="L2549" s="1032"/>
      <c r="M2549" s="537"/>
      <c r="O2549" s="1048" t="s">
        <v>10414</v>
      </c>
      <c r="P2549" s="626" t="s">
        <v>16</v>
      </c>
      <c r="Q2549" s="526" t="s">
        <v>1678</v>
      </c>
      <c r="R2549" s="527">
        <v>0.7</v>
      </c>
      <c r="S2549" s="1055"/>
      <c r="T2549" s="1032"/>
      <c r="U2549" s="537"/>
      <c r="W2549" s="534"/>
      <c r="X2549" s="537"/>
      <c r="Y2549" s="534"/>
      <c r="Z2549" s="538"/>
      <c r="AA2549" s="531">
        <f>ROUND(ROUND(ROUND(ROUND(F2505*K2548,0)*N2545,0)*R2549,0)*V2539,0)</f>
        <v>115</v>
      </c>
      <c r="AB2549" s="539"/>
      <c r="AC2549" s="504"/>
    </row>
    <row r="2550" spans="1:29" ht="16.7" customHeight="1" x14ac:dyDescent="0.15">
      <c r="A2550" s="520">
        <v>22</v>
      </c>
      <c r="B2550" s="520" t="s">
        <v>19173</v>
      </c>
      <c r="C2550" s="521" t="s">
        <v>19174</v>
      </c>
      <c r="D2550" s="557"/>
      <c r="E2550" s="550"/>
      <c r="F2550" s="550"/>
      <c r="G2550" s="650"/>
      <c r="H2550" s="558"/>
      <c r="I2550" s="1044"/>
      <c r="J2550" s="544"/>
      <c r="K2550" s="725"/>
      <c r="L2550" s="967"/>
      <c r="M2550" s="544"/>
      <c r="N2550" s="548"/>
      <c r="O2550" s="979"/>
      <c r="P2550" s="626" t="s">
        <v>3833</v>
      </c>
      <c r="Q2550" s="526" t="s">
        <v>1678</v>
      </c>
      <c r="R2550" s="527">
        <v>0.5</v>
      </c>
      <c r="S2550" s="1052"/>
      <c r="T2550" s="967"/>
      <c r="U2550" s="544"/>
      <c r="V2550" s="548"/>
      <c r="W2550" s="550"/>
      <c r="X2550" s="544"/>
      <c r="Y2550" s="550"/>
      <c r="Z2550" s="553"/>
      <c r="AA2550" s="531">
        <f>ROUND(ROUND(ROUND(ROUND(F2505*K2548,0)*N2545,0)*R2550,0)*V2539,0)</f>
        <v>82</v>
      </c>
      <c r="AB2550" s="559"/>
      <c r="AC2550" s="504"/>
    </row>
    <row r="2551" spans="1:29" ht="16.7" customHeight="1" x14ac:dyDescent="0.15">
      <c r="A2551" s="520">
        <v>22</v>
      </c>
      <c r="B2551" s="520">
        <v>9831</v>
      </c>
      <c r="C2551" s="521" t="s">
        <v>19175</v>
      </c>
      <c r="D2551" s="560"/>
      <c r="E2551" s="522"/>
      <c r="F2551" s="522"/>
      <c r="G2551" s="585"/>
      <c r="H2551" s="561"/>
      <c r="I2551" s="757"/>
      <c r="J2551" s="525"/>
      <c r="K2551" s="758"/>
      <c r="L2551" s="1050" t="s">
        <v>14896</v>
      </c>
      <c r="M2551" s="525" t="s">
        <v>1678</v>
      </c>
      <c r="N2551" s="529">
        <v>0.7</v>
      </c>
      <c r="O2551" s="759"/>
      <c r="P2551" s="760"/>
      <c r="Q2551" s="526"/>
      <c r="R2551" s="527"/>
      <c r="S2551" s="761"/>
      <c r="T2551" s="757"/>
      <c r="U2551" s="525"/>
      <c r="V2551" s="529"/>
      <c r="W2551" s="936" t="s">
        <v>11906</v>
      </c>
      <c r="X2551" s="947"/>
      <c r="Y2551" s="522"/>
      <c r="Z2551" s="530"/>
      <c r="AA2551" s="531">
        <f>ROUND(ROUND(F2505*N2551,0)*X2555,0)</f>
        <v>336</v>
      </c>
      <c r="AB2551" s="532"/>
      <c r="AC2551" s="504"/>
    </row>
    <row r="2552" spans="1:29" ht="16.7" customHeight="1" x14ac:dyDescent="0.15">
      <c r="A2552" s="520">
        <v>22</v>
      </c>
      <c r="B2552" s="520">
        <v>9832</v>
      </c>
      <c r="C2552" s="521" t="s">
        <v>19176</v>
      </c>
      <c r="D2552" s="542"/>
      <c r="E2552" s="534"/>
      <c r="F2552" s="534"/>
      <c r="H2552" s="541"/>
      <c r="J2552" s="537"/>
      <c r="K2552" s="742"/>
      <c r="L2552" s="1032"/>
      <c r="M2552" s="537"/>
      <c r="O2552" s="1048" t="s">
        <v>10414</v>
      </c>
      <c r="P2552" s="626" t="s">
        <v>16</v>
      </c>
      <c r="Q2552" s="526" t="s">
        <v>1678</v>
      </c>
      <c r="R2552" s="527">
        <v>0.7</v>
      </c>
      <c r="S2552" s="762"/>
      <c r="U2552" s="537"/>
      <c r="W2552" s="937"/>
      <c r="X2552" s="948"/>
      <c r="Y2552" s="534"/>
      <c r="Z2552" s="538"/>
      <c r="AA2552" s="531">
        <f>ROUND(ROUND(ROUND(F2505*N2551,0)*R2552,0)*X2555,0)</f>
        <v>235</v>
      </c>
      <c r="AB2552" s="539"/>
      <c r="AC2552" s="504"/>
    </row>
    <row r="2553" spans="1:29" ht="16.7" customHeight="1" x14ac:dyDescent="0.15">
      <c r="A2553" s="520">
        <v>22</v>
      </c>
      <c r="B2553" s="520" t="s">
        <v>19177</v>
      </c>
      <c r="C2553" s="521" t="s">
        <v>19178</v>
      </c>
      <c r="D2553" s="542"/>
      <c r="E2553" s="534"/>
      <c r="F2553" s="534"/>
      <c r="H2553" s="541"/>
      <c r="I2553" s="763"/>
      <c r="J2553" s="544"/>
      <c r="K2553" s="579"/>
      <c r="L2553" s="1032"/>
      <c r="M2553" s="537"/>
      <c r="O2553" s="979"/>
      <c r="P2553" s="626" t="s">
        <v>3833</v>
      </c>
      <c r="Q2553" s="526" t="s">
        <v>1678</v>
      </c>
      <c r="R2553" s="527">
        <v>0.5</v>
      </c>
      <c r="S2553" s="762"/>
      <c r="U2553" s="537"/>
      <c r="W2553" s="937"/>
      <c r="X2553" s="948"/>
      <c r="Y2553" s="534"/>
      <c r="Z2553" s="538"/>
      <c r="AA2553" s="531">
        <f>ROUND(ROUND(ROUND(F2505*N2551,0)*R2553,0)*X2555,0)</f>
        <v>168</v>
      </c>
      <c r="AB2553" s="539"/>
      <c r="AC2553" s="504"/>
    </row>
    <row r="2554" spans="1:29" ht="16.7" customHeight="1" x14ac:dyDescent="0.15">
      <c r="A2554" s="520">
        <v>22</v>
      </c>
      <c r="B2554" s="520">
        <v>9833</v>
      </c>
      <c r="C2554" s="521" t="s">
        <v>19179</v>
      </c>
      <c r="D2554" s="542"/>
      <c r="E2554" s="534"/>
      <c r="F2554" s="534"/>
      <c r="H2554" s="541"/>
      <c r="I2554" s="1049" t="s">
        <v>10418</v>
      </c>
      <c r="J2554" s="525" t="s">
        <v>1678</v>
      </c>
      <c r="K2554" s="718">
        <v>0.96499999999999997</v>
      </c>
      <c r="L2554" s="1032"/>
      <c r="M2554" s="537"/>
      <c r="O2554" s="759"/>
      <c r="P2554" s="760"/>
      <c r="Q2554" s="526"/>
      <c r="R2554" s="527"/>
      <c r="S2554" s="762"/>
      <c r="U2554" s="537"/>
      <c r="W2554" s="534"/>
      <c r="X2554" s="537"/>
      <c r="Y2554" s="534"/>
      <c r="Z2554" s="538"/>
      <c r="AA2554" s="531">
        <f>ROUND(ROUND(ROUND(ROUND(F2505*K2554,0)*N2551,0),0)*X2555,0)</f>
        <v>324</v>
      </c>
      <c r="AB2554" s="539"/>
      <c r="AC2554" s="504"/>
    </row>
    <row r="2555" spans="1:29" ht="16.7" customHeight="1" x14ac:dyDescent="0.15">
      <c r="A2555" s="520">
        <v>22</v>
      </c>
      <c r="B2555" s="520">
        <v>9834</v>
      </c>
      <c r="C2555" s="521" t="s">
        <v>19180</v>
      </c>
      <c r="D2555" s="542"/>
      <c r="E2555" s="534"/>
      <c r="F2555" s="534"/>
      <c r="H2555" s="541"/>
      <c r="I2555" s="1047"/>
      <c r="J2555" s="537"/>
      <c r="L2555" s="1032"/>
      <c r="M2555" s="537"/>
      <c r="O2555" s="1048" t="s">
        <v>10414</v>
      </c>
      <c r="P2555" s="626" t="s">
        <v>16</v>
      </c>
      <c r="Q2555" s="526" t="s">
        <v>1678</v>
      </c>
      <c r="R2555" s="527">
        <v>0.7</v>
      </c>
      <c r="S2555" s="762"/>
      <c r="U2555" s="537"/>
      <c r="W2555" s="534" t="s">
        <v>1678</v>
      </c>
      <c r="X2555" s="766">
        <v>0.99099999999999999</v>
      </c>
      <c r="Y2555" s="534"/>
      <c r="Z2555" s="538"/>
      <c r="AA2555" s="531">
        <f>ROUND(ROUND(ROUND(ROUND(F2505*K2554,0)*N2551,0)*R2555,0)*X2555,0)</f>
        <v>227</v>
      </c>
      <c r="AB2555" s="539"/>
      <c r="AC2555" s="504"/>
    </row>
    <row r="2556" spans="1:29" ht="16.7" customHeight="1" x14ac:dyDescent="0.15">
      <c r="A2556" s="520">
        <v>22</v>
      </c>
      <c r="B2556" s="520" t="s">
        <v>19181</v>
      </c>
      <c r="C2556" s="521" t="s">
        <v>19182</v>
      </c>
      <c r="D2556" s="542"/>
      <c r="E2556" s="534"/>
      <c r="F2556" s="534"/>
      <c r="H2556" s="541"/>
      <c r="I2556" s="1044"/>
      <c r="J2556" s="544"/>
      <c r="K2556" s="725"/>
      <c r="L2556" s="967"/>
      <c r="M2556" s="544"/>
      <c r="N2556" s="548"/>
      <c r="O2556" s="979"/>
      <c r="P2556" s="626" t="s">
        <v>3833</v>
      </c>
      <c r="Q2556" s="526" t="s">
        <v>1678</v>
      </c>
      <c r="R2556" s="527">
        <v>0.5</v>
      </c>
      <c r="S2556" s="762"/>
      <c r="U2556" s="537"/>
      <c r="W2556" s="534"/>
      <c r="X2556" s="537"/>
      <c r="Y2556" s="534"/>
      <c r="Z2556" s="538"/>
      <c r="AA2556" s="531">
        <f>ROUND(ROUND(ROUND(ROUND(F2505*K2554,0)*N2551,0)*R2556,0)*X2555,0)</f>
        <v>163</v>
      </c>
      <c r="AB2556" s="539"/>
      <c r="AC2556" s="504"/>
    </row>
    <row r="2557" spans="1:29" ht="16.7" customHeight="1" x14ac:dyDescent="0.15">
      <c r="A2557" s="520">
        <v>22</v>
      </c>
      <c r="B2557" s="520" t="s">
        <v>19183</v>
      </c>
      <c r="C2557" s="521" t="s">
        <v>19184</v>
      </c>
      <c r="D2557" s="542"/>
      <c r="E2557" s="534"/>
      <c r="F2557" s="534"/>
      <c r="H2557" s="541"/>
      <c r="I2557" s="757"/>
      <c r="J2557" s="525"/>
      <c r="K2557" s="758"/>
      <c r="L2557" s="966" t="s">
        <v>14906</v>
      </c>
      <c r="M2557" s="525" t="s">
        <v>1678</v>
      </c>
      <c r="N2557" s="529">
        <v>0.5</v>
      </c>
      <c r="O2557" s="759"/>
      <c r="P2557" s="760"/>
      <c r="Q2557" s="526"/>
      <c r="R2557" s="527"/>
      <c r="S2557" s="762"/>
      <c r="U2557" s="537"/>
      <c r="W2557" s="534"/>
      <c r="X2557" s="537"/>
      <c r="Y2557" s="534"/>
      <c r="Z2557" s="538"/>
      <c r="AA2557" s="531">
        <f>ROUND(ROUND(F2505*N2557,0)*X2555,0)</f>
        <v>240</v>
      </c>
      <c r="AB2557" s="539"/>
      <c r="AC2557" s="504"/>
    </row>
    <row r="2558" spans="1:29" ht="16.7" customHeight="1" x14ac:dyDescent="0.15">
      <c r="A2558" s="520">
        <v>22</v>
      </c>
      <c r="B2558" s="520" t="s">
        <v>19185</v>
      </c>
      <c r="C2558" s="521" t="s">
        <v>19186</v>
      </c>
      <c r="D2558" s="542"/>
      <c r="E2558" s="534"/>
      <c r="F2558" s="534"/>
      <c r="H2558" s="541"/>
      <c r="J2558" s="537"/>
      <c r="K2558" s="742"/>
      <c r="L2558" s="1032"/>
      <c r="M2558" s="537"/>
      <c r="O2558" s="1048" t="s">
        <v>10414</v>
      </c>
      <c r="P2558" s="626" t="s">
        <v>16</v>
      </c>
      <c r="Q2558" s="526" t="s">
        <v>1678</v>
      </c>
      <c r="R2558" s="527">
        <v>0.7</v>
      </c>
      <c r="S2558" s="762"/>
      <c r="U2558" s="537"/>
      <c r="W2558" s="534"/>
      <c r="X2558" s="537"/>
      <c r="Y2558" s="534"/>
      <c r="Z2558" s="538"/>
      <c r="AA2558" s="531">
        <f>ROUND(ROUND(ROUND(F2505*N2557,0)*R2558,0)*X2555,0)</f>
        <v>167</v>
      </c>
      <c r="AB2558" s="539"/>
      <c r="AC2558" s="504"/>
    </row>
    <row r="2559" spans="1:29" ht="16.7" customHeight="1" x14ac:dyDescent="0.15">
      <c r="A2559" s="520">
        <v>22</v>
      </c>
      <c r="B2559" s="520" t="s">
        <v>19187</v>
      </c>
      <c r="C2559" s="521" t="s">
        <v>19188</v>
      </c>
      <c r="D2559" s="542"/>
      <c r="E2559" s="534"/>
      <c r="F2559" s="534"/>
      <c r="H2559" s="541"/>
      <c r="I2559" s="763"/>
      <c r="J2559" s="544"/>
      <c r="K2559" s="579"/>
      <c r="L2559" s="1032"/>
      <c r="M2559" s="537"/>
      <c r="O2559" s="979"/>
      <c r="P2559" s="626" t="s">
        <v>3833</v>
      </c>
      <c r="Q2559" s="526" t="s">
        <v>1678</v>
      </c>
      <c r="R2559" s="527">
        <v>0.5</v>
      </c>
      <c r="S2559" s="762"/>
      <c r="U2559" s="537"/>
      <c r="W2559" s="534"/>
      <c r="X2559" s="537"/>
      <c r="Y2559" s="534"/>
      <c r="Z2559" s="538"/>
      <c r="AA2559" s="531">
        <f>ROUND(ROUND(ROUND(F2505*N2557,0)*R2559,0)*X2555,0)</f>
        <v>120</v>
      </c>
      <c r="AB2559" s="539"/>
      <c r="AC2559" s="504"/>
    </row>
    <row r="2560" spans="1:29" ht="16.7" customHeight="1" x14ac:dyDescent="0.15">
      <c r="A2560" s="520">
        <v>22</v>
      </c>
      <c r="B2560" s="520" t="s">
        <v>19189</v>
      </c>
      <c r="C2560" s="521" t="s">
        <v>19190</v>
      </c>
      <c r="D2560" s="542"/>
      <c r="E2560" s="534"/>
      <c r="F2560" s="534"/>
      <c r="H2560" s="541"/>
      <c r="I2560" s="1049" t="s">
        <v>10418</v>
      </c>
      <c r="J2560" s="525" t="s">
        <v>1678</v>
      </c>
      <c r="K2560" s="718">
        <v>0.96499999999999997</v>
      </c>
      <c r="L2560" s="1032"/>
      <c r="M2560" s="537"/>
      <c r="O2560" s="759"/>
      <c r="P2560" s="760"/>
      <c r="Q2560" s="526"/>
      <c r="R2560" s="527"/>
      <c r="S2560" s="762"/>
      <c r="U2560" s="537"/>
      <c r="W2560" s="534"/>
      <c r="X2560" s="537"/>
      <c r="Y2560" s="534"/>
      <c r="Z2560" s="538"/>
      <c r="AA2560" s="531">
        <f>ROUND(ROUND(ROUND(ROUND(F2505*K2560,0)*N2557,0),0)*X2555,0)</f>
        <v>232</v>
      </c>
      <c r="AB2560" s="539"/>
      <c r="AC2560" s="504"/>
    </row>
    <row r="2561" spans="1:29" ht="16.7" customHeight="1" x14ac:dyDescent="0.15">
      <c r="A2561" s="520">
        <v>22</v>
      </c>
      <c r="B2561" s="520" t="s">
        <v>19191</v>
      </c>
      <c r="C2561" s="521" t="s">
        <v>19192</v>
      </c>
      <c r="D2561" s="542"/>
      <c r="E2561" s="534"/>
      <c r="F2561" s="534"/>
      <c r="H2561" s="541"/>
      <c r="I2561" s="1047"/>
      <c r="J2561" s="537"/>
      <c r="L2561" s="1032"/>
      <c r="M2561" s="537"/>
      <c r="O2561" s="1048" t="s">
        <v>10414</v>
      </c>
      <c r="P2561" s="626" t="s">
        <v>16</v>
      </c>
      <c r="Q2561" s="526" t="s">
        <v>1678</v>
      </c>
      <c r="R2561" s="527">
        <v>0.7</v>
      </c>
      <c r="S2561" s="762"/>
      <c r="U2561" s="537"/>
      <c r="W2561" s="534"/>
      <c r="X2561" s="537"/>
      <c r="Y2561" s="534"/>
      <c r="Z2561" s="538"/>
      <c r="AA2561" s="531">
        <f>ROUND(ROUND(ROUND(ROUND(F2505*K2560,0)*N2557,0)*R2561,0)*X2555,0)</f>
        <v>163</v>
      </c>
      <c r="AB2561" s="539"/>
      <c r="AC2561" s="504"/>
    </row>
    <row r="2562" spans="1:29" ht="16.7" customHeight="1" x14ac:dyDescent="0.15">
      <c r="A2562" s="520">
        <v>22</v>
      </c>
      <c r="B2562" s="520" t="s">
        <v>19193</v>
      </c>
      <c r="C2562" s="521" t="s">
        <v>19194</v>
      </c>
      <c r="D2562" s="542"/>
      <c r="E2562" s="534"/>
      <c r="F2562" s="534"/>
      <c r="H2562" s="541"/>
      <c r="I2562" s="1044"/>
      <c r="J2562" s="544"/>
      <c r="K2562" s="725"/>
      <c r="L2562" s="967"/>
      <c r="M2562" s="544"/>
      <c r="N2562" s="548"/>
      <c r="O2562" s="979"/>
      <c r="P2562" s="626" t="s">
        <v>3833</v>
      </c>
      <c r="Q2562" s="526" t="s">
        <v>1678</v>
      </c>
      <c r="R2562" s="527">
        <v>0.5</v>
      </c>
      <c r="S2562" s="764"/>
      <c r="T2562" s="763"/>
      <c r="U2562" s="544"/>
      <c r="V2562" s="548"/>
      <c r="W2562" s="534"/>
      <c r="X2562" s="537"/>
      <c r="Y2562" s="534"/>
      <c r="Z2562" s="538"/>
      <c r="AA2562" s="531">
        <f>ROUND(ROUND(ROUND(ROUND(F2505*K2560,0)*N2557,0)*R2562,0)*X2555,0)</f>
        <v>116</v>
      </c>
      <c r="AB2562" s="539"/>
      <c r="AC2562" s="504"/>
    </row>
    <row r="2563" spans="1:29" ht="16.7" customHeight="1" x14ac:dyDescent="0.15">
      <c r="A2563" s="520">
        <v>22</v>
      </c>
      <c r="B2563" s="520">
        <v>9835</v>
      </c>
      <c r="C2563" s="521" t="s">
        <v>19195</v>
      </c>
      <c r="D2563" s="542"/>
      <c r="E2563" s="534"/>
      <c r="F2563" s="534"/>
      <c r="H2563" s="541"/>
      <c r="I2563" s="757"/>
      <c r="J2563" s="525"/>
      <c r="K2563" s="758"/>
      <c r="L2563" s="1050" t="s">
        <v>14896</v>
      </c>
      <c r="M2563" s="525" t="s">
        <v>1678</v>
      </c>
      <c r="N2563" s="529">
        <v>0.7</v>
      </c>
      <c r="O2563" s="759"/>
      <c r="P2563" s="760"/>
      <c r="Q2563" s="526"/>
      <c r="R2563" s="527"/>
      <c r="S2563" s="1054" t="s">
        <v>10423</v>
      </c>
      <c r="T2563" s="968" t="s">
        <v>12821</v>
      </c>
      <c r="U2563" s="525" t="s">
        <v>1678</v>
      </c>
      <c r="V2563" s="529">
        <v>0.5</v>
      </c>
      <c r="W2563" s="534"/>
      <c r="X2563" s="537"/>
      <c r="Y2563" s="534"/>
      <c r="Z2563" s="538"/>
      <c r="AA2563" s="531">
        <f>ROUND(ROUND(ROUND(F2505*N2563,0)*V2563,0)*X2555,0)</f>
        <v>168</v>
      </c>
      <c r="AB2563" s="539"/>
      <c r="AC2563" s="504"/>
    </row>
    <row r="2564" spans="1:29" ht="16.7" customHeight="1" x14ac:dyDescent="0.15">
      <c r="A2564" s="520">
        <v>22</v>
      </c>
      <c r="B2564" s="520">
        <v>9836</v>
      </c>
      <c r="C2564" s="521" t="s">
        <v>19196</v>
      </c>
      <c r="D2564" s="542"/>
      <c r="E2564" s="534"/>
      <c r="F2564" s="534"/>
      <c r="H2564" s="541"/>
      <c r="J2564" s="537"/>
      <c r="K2564" s="742"/>
      <c r="L2564" s="1032"/>
      <c r="M2564" s="537"/>
      <c r="O2564" s="1048" t="s">
        <v>10414</v>
      </c>
      <c r="P2564" s="626" t="s">
        <v>16</v>
      </c>
      <c r="Q2564" s="526" t="s">
        <v>1678</v>
      </c>
      <c r="R2564" s="527">
        <v>0.7</v>
      </c>
      <c r="S2564" s="1051"/>
      <c r="T2564" s="1032"/>
      <c r="U2564" s="537"/>
      <c r="W2564" s="534"/>
      <c r="X2564" s="537"/>
      <c r="Y2564" s="534"/>
      <c r="Z2564" s="538"/>
      <c r="AA2564" s="531">
        <f>ROUND(ROUND(ROUND(ROUND(F2505*N2563,0)*R2564,0)*V2563,0)*X2555,0)</f>
        <v>118</v>
      </c>
      <c r="AB2564" s="539"/>
      <c r="AC2564" s="504"/>
    </row>
    <row r="2565" spans="1:29" ht="16.7" customHeight="1" x14ac:dyDescent="0.15">
      <c r="A2565" s="520">
        <v>22</v>
      </c>
      <c r="B2565" s="520" t="s">
        <v>19197</v>
      </c>
      <c r="C2565" s="521" t="s">
        <v>19198</v>
      </c>
      <c r="D2565" s="542"/>
      <c r="E2565" s="534"/>
      <c r="F2565" s="534"/>
      <c r="H2565" s="541"/>
      <c r="I2565" s="763"/>
      <c r="J2565" s="544"/>
      <c r="K2565" s="579"/>
      <c r="L2565" s="1032"/>
      <c r="M2565" s="537"/>
      <c r="O2565" s="979"/>
      <c r="P2565" s="626" t="s">
        <v>3833</v>
      </c>
      <c r="Q2565" s="526" t="s">
        <v>1678</v>
      </c>
      <c r="R2565" s="527">
        <v>0.5</v>
      </c>
      <c r="S2565" s="1051"/>
      <c r="T2565" s="1032"/>
      <c r="U2565" s="537"/>
      <c r="W2565" s="534"/>
      <c r="X2565" s="537"/>
      <c r="Y2565" s="534"/>
      <c r="Z2565" s="538"/>
      <c r="AA2565" s="531">
        <f>ROUND(ROUND(ROUND(ROUND(F2505*N2563,0)*R2565,0)*V2563,0)*X2555,0)</f>
        <v>84</v>
      </c>
      <c r="AB2565" s="539"/>
      <c r="AC2565" s="504"/>
    </row>
    <row r="2566" spans="1:29" ht="16.7" customHeight="1" x14ac:dyDescent="0.15">
      <c r="A2566" s="520">
        <v>22</v>
      </c>
      <c r="B2566" s="520">
        <v>9837</v>
      </c>
      <c r="C2566" s="521" t="s">
        <v>19199</v>
      </c>
      <c r="D2566" s="542"/>
      <c r="E2566" s="534"/>
      <c r="F2566" s="534"/>
      <c r="H2566" s="541"/>
      <c r="I2566" s="1049" t="s">
        <v>10418</v>
      </c>
      <c r="J2566" s="525" t="s">
        <v>1678</v>
      </c>
      <c r="K2566" s="718">
        <v>0.96499999999999997</v>
      </c>
      <c r="L2566" s="1032"/>
      <c r="M2566" s="537"/>
      <c r="O2566" s="759"/>
      <c r="P2566" s="760"/>
      <c r="Q2566" s="526"/>
      <c r="R2566" s="527"/>
      <c r="S2566" s="1051"/>
      <c r="T2566" s="1032"/>
      <c r="U2566" s="537"/>
      <c r="W2566" s="534"/>
      <c r="X2566" s="537"/>
      <c r="Y2566" s="534"/>
      <c r="Z2566" s="538"/>
      <c r="AA2566" s="531">
        <f>ROUND(ROUND(ROUND(ROUND(ROUND(F2505*K2566,0)*N2563,0)*V2563,0),0)*X2555,0)</f>
        <v>163</v>
      </c>
      <c r="AB2566" s="539"/>
      <c r="AC2566" s="504"/>
    </row>
    <row r="2567" spans="1:29" ht="16.7" customHeight="1" x14ac:dyDescent="0.15">
      <c r="A2567" s="520">
        <v>22</v>
      </c>
      <c r="B2567" s="520">
        <v>9838</v>
      </c>
      <c r="C2567" s="521" t="s">
        <v>19200</v>
      </c>
      <c r="D2567" s="542"/>
      <c r="E2567" s="534"/>
      <c r="F2567" s="534"/>
      <c r="H2567" s="541"/>
      <c r="I2567" s="1047"/>
      <c r="J2567" s="537"/>
      <c r="L2567" s="1032"/>
      <c r="M2567" s="537"/>
      <c r="O2567" s="1048" t="s">
        <v>10414</v>
      </c>
      <c r="P2567" s="626" t="s">
        <v>16</v>
      </c>
      <c r="Q2567" s="526" t="s">
        <v>1678</v>
      </c>
      <c r="R2567" s="527">
        <v>0.7</v>
      </c>
      <c r="S2567" s="1051"/>
      <c r="T2567" s="1032"/>
      <c r="U2567" s="537"/>
      <c r="W2567" s="534"/>
      <c r="X2567" s="537"/>
      <c r="Y2567" s="534"/>
      <c r="Z2567" s="538"/>
      <c r="AA2567" s="531">
        <f>ROUND(ROUND(ROUND(ROUND(ROUND(ROUND(F2505*K2566,0)*N2563,0)*R2567,0)*V2563,0),0)*X2555,0)</f>
        <v>114</v>
      </c>
      <c r="AB2567" s="539"/>
      <c r="AC2567" s="504"/>
    </row>
    <row r="2568" spans="1:29" ht="16.7" customHeight="1" x14ac:dyDescent="0.15">
      <c r="A2568" s="520">
        <v>22</v>
      </c>
      <c r="B2568" s="520" t="s">
        <v>19201</v>
      </c>
      <c r="C2568" s="521" t="s">
        <v>19202</v>
      </c>
      <c r="D2568" s="542"/>
      <c r="E2568" s="534"/>
      <c r="F2568" s="534"/>
      <c r="H2568" s="541"/>
      <c r="I2568" s="1044"/>
      <c r="J2568" s="544"/>
      <c r="K2568" s="725"/>
      <c r="L2568" s="967"/>
      <c r="M2568" s="544"/>
      <c r="N2568" s="548"/>
      <c r="O2568" s="979"/>
      <c r="P2568" s="626" t="s">
        <v>3833</v>
      </c>
      <c r="Q2568" s="526" t="s">
        <v>1678</v>
      </c>
      <c r="R2568" s="527">
        <v>0.5</v>
      </c>
      <c r="S2568" s="1051"/>
      <c r="T2568" s="1032"/>
      <c r="U2568" s="537"/>
      <c r="W2568" s="534"/>
      <c r="X2568" s="537"/>
      <c r="Y2568" s="534"/>
      <c r="Z2568" s="538"/>
      <c r="AA2568" s="531">
        <f>ROUND(ROUND(ROUND(ROUND(ROUND(ROUND(F2505*K2566,0)*N2563,0)*R2568,0)*V2563,0),0)*X2555,0)</f>
        <v>81</v>
      </c>
      <c r="AB2568" s="539"/>
      <c r="AC2568" s="504"/>
    </row>
    <row r="2569" spans="1:29" ht="16.7" customHeight="1" x14ac:dyDescent="0.15">
      <c r="A2569" s="520">
        <v>22</v>
      </c>
      <c r="B2569" s="520" t="s">
        <v>19203</v>
      </c>
      <c r="C2569" s="521" t="s">
        <v>19204</v>
      </c>
      <c r="D2569" s="542"/>
      <c r="E2569" s="534"/>
      <c r="F2569" s="534"/>
      <c r="H2569" s="541"/>
      <c r="I2569" s="757"/>
      <c r="J2569" s="525"/>
      <c r="K2569" s="758"/>
      <c r="L2569" s="966" t="s">
        <v>14906</v>
      </c>
      <c r="M2569" s="525" t="s">
        <v>1678</v>
      </c>
      <c r="N2569" s="529">
        <v>0.5</v>
      </c>
      <c r="O2569" s="759"/>
      <c r="P2569" s="760"/>
      <c r="Q2569" s="526"/>
      <c r="R2569" s="527"/>
      <c r="S2569" s="1051"/>
      <c r="T2569" s="1032"/>
      <c r="U2569" s="537"/>
      <c r="W2569" s="534"/>
      <c r="X2569" s="537"/>
      <c r="Y2569" s="534"/>
      <c r="Z2569" s="538"/>
      <c r="AA2569" s="531">
        <f>ROUND(ROUND(ROUND(F2505*N2569,0)*V2563,0)*X2555,0)</f>
        <v>120</v>
      </c>
      <c r="AB2569" s="539"/>
      <c r="AC2569" s="504"/>
    </row>
    <row r="2570" spans="1:29" ht="16.7" customHeight="1" x14ac:dyDescent="0.15">
      <c r="A2570" s="520">
        <v>22</v>
      </c>
      <c r="B2570" s="520" t="s">
        <v>19205</v>
      </c>
      <c r="C2570" s="521" t="s">
        <v>19206</v>
      </c>
      <c r="D2570" s="542"/>
      <c r="E2570" s="534"/>
      <c r="F2570" s="534"/>
      <c r="H2570" s="541"/>
      <c r="J2570" s="537"/>
      <c r="K2570" s="742"/>
      <c r="L2570" s="1032"/>
      <c r="M2570" s="537"/>
      <c r="O2570" s="1048" t="s">
        <v>10414</v>
      </c>
      <c r="P2570" s="626" t="s">
        <v>16</v>
      </c>
      <c r="Q2570" s="526" t="s">
        <v>1678</v>
      </c>
      <c r="R2570" s="527">
        <v>0.7</v>
      </c>
      <c r="S2570" s="1051"/>
      <c r="T2570" s="1032"/>
      <c r="U2570" s="537"/>
      <c r="W2570" s="534"/>
      <c r="X2570" s="537"/>
      <c r="Y2570" s="534"/>
      <c r="Z2570" s="538"/>
      <c r="AA2570" s="531">
        <f>ROUND(ROUND(ROUND(ROUND(F2505*N2569,0)*R2570,0)*V2563,0)*X2555,0)</f>
        <v>84</v>
      </c>
      <c r="AB2570" s="539"/>
      <c r="AC2570" s="504"/>
    </row>
    <row r="2571" spans="1:29" ht="16.7" customHeight="1" x14ac:dyDescent="0.15">
      <c r="A2571" s="520">
        <v>22</v>
      </c>
      <c r="B2571" s="520" t="s">
        <v>19207</v>
      </c>
      <c r="C2571" s="521" t="s">
        <v>19208</v>
      </c>
      <c r="D2571" s="542"/>
      <c r="E2571" s="534"/>
      <c r="F2571" s="534"/>
      <c r="H2571" s="541"/>
      <c r="I2571" s="763"/>
      <c r="J2571" s="544"/>
      <c r="K2571" s="579"/>
      <c r="L2571" s="1032"/>
      <c r="M2571" s="537"/>
      <c r="O2571" s="979"/>
      <c r="P2571" s="626" t="s">
        <v>3833</v>
      </c>
      <c r="Q2571" s="526" t="s">
        <v>1678</v>
      </c>
      <c r="R2571" s="527">
        <v>0.5</v>
      </c>
      <c r="S2571" s="1051"/>
      <c r="T2571" s="1032"/>
      <c r="U2571" s="537"/>
      <c r="W2571" s="534"/>
      <c r="X2571" s="537"/>
      <c r="Y2571" s="534"/>
      <c r="Z2571" s="538"/>
      <c r="AA2571" s="531">
        <f>ROUND(ROUND(ROUND(ROUND(F2505*N2569,0)*R2571,0)*V2563,0)*X2555,0)</f>
        <v>60</v>
      </c>
      <c r="AB2571" s="539"/>
      <c r="AC2571" s="504"/>
    </row>
    <row r="2572" spans="1:29" ht="16.7" customHeight="1" x14ac:dyDescent="0.15">
      <c r="A2572" s="520">
        <v>22</v>
      </c>
      <c r="B2572" s="520" t="s">
        <v>19209</v>
      </c>
      <c r="C2572" s="521" t="s">
        <v>19210</v>
      </c>
      <c r="D2572" s="542"/>
      <c r="E2572" s="534"/>
      <c r="F2572" s="534"/>
      <c r="H2572" s="541"/>
      <c r="I2572" s="1049" t="s">
        <v>10418</v>
      </c>
      <c r="J2572" s="525" t="s">
        <v>1678</v>
      </c>
      <c r="K2572" s="718">
        <v>0.96499999999999997</v>
      </c>
      <c r="L2572" s="1032"/>
      <c r="M2572" s="537"/>
      <c r="O2572" s="759"/>
      <c r="P2572" s="760"/>
      <c r="Q2572" s="526"/>
      <c r="R2572" s="527"/>
      <c r="S2572" s="1051"/>
      <c r="T2572" s="1032"/>
      <c r="U2572" s="537"/>
      <c r="W2572" s="534"/>
      <c r="X2572" s="537"/>
      <c r="Y2572" s="534"/>
      <c r="Z2572" s="538"/>
      <c r="AA2572" s="531">
        <f>ROUND(ROUND(ROUND(ROUND(ROUND(F2505*K2572,0)*N2569,0),0)*V2563,0)*X2555,0)</f>
        <v>116</v>
      </c>
      <c r="AB2572" s="539"/>
      <c r="AC2572" s="504"/>
    </row>
    <row r="2573" spans="1:29" ht="16.7" customHeight="1" x14ac:dyDescent="0.15">
      <c r="A2573" s="520">
        <v>22</v>
      </c>
      <c r="B2573" s="520" t="s">
        <v>19211</v>
      </c>
      <c r="C2573" s="521" t="s">
        <v>19212</v>
      </c>
      <c r="D2573" s="542"/>
      <c r="E2573" s="534"/>
      <c r="F2573" s="534"/>
      <c r="H2573" s="541"/>
      <c r="I2573" s="1047"/>
      <c r="J2573" s="537"/>
      <c r="L2573" s="1032"/>
      <c r="M2573" s="537"/>
      <c r="O2573" s="1048" t="s">
        <v>10414</v>
      </c>
      <c r="P2573" s="626" t="s">
        <v>16</v>
      </c>
      <c r="Q2573" s="526" t="s">
        <v>1678</v>
      </c>
      <c r="R2573" s="527">
        <v>0.7</v>
      </c>
      <c r="S2573" s="1051"/>
      <c r="T2573" s="1032"/>
      <c r="U2573" s="537"/>
      <c r="W2573" s="534"/>
      <c r="X2573" s="537"/>
      <c r="Y2573" s="534"/>
      <c r="Z2573" s="538"/>
      <c r="AA2573" s="531">
        <f>ROUND(ROUND(ROUND(ROUND(ROUND(F2505*K2572,0)*N2569,0)*R2573,0)*V2563,0)*X2555,0)</f>
        <v>81</v>
      </c>
      <c r="AB2573" s="539"/>
      <c r="AC2573" s="504"/>
    </row>
    <row r="2574" spans="1:29" ht="16.7" customHeight="1" x14ac:dyDescent="0.15">
      <c r="A2574" s="520">
        <v>22</v>
      </c>
      <c r="B2574" s="520" t="s">
        <v>19213</v>
      </c>
      <c r="C2574" s="521" t="s">
        <v>19214</v>
      </c>
      <c r="D2574" s="542"/>
      <c r="E2574" s="534"/>
      <c r="F2574" s="534"/>
      <c r="H2574" s="541"/>
      <c r="I2574" s="1044"/>
      <c r="J2574" s="544"/>
      <c r="K2574" s="725"/>
      <c r="L2574" s="967"/>
      <c r="M2574" s="544"/>
      <c r="N2574" s="548"/>
      <c r="O2574" s="979"/>
      <c r="P2574" s="626" t="s">
        <v>3833</v>
      </c>
      <c r="Q2574" s="526" t="s">
        <v>1678</v>
      </c>
      <c r="R2574" s="527">
        <v>0.5</v>
      </c>
      <c r="S2574" s="1051"/>
      <c r="T2574" s="967"/>
      <c r="U2574" s="544"/>
      <c r="V2574" s="548"/>
      <c r="W2574" s="534"/>
      <c r="X2574" s="537"/>
      <c r="Y2574" s="534"/>
      <c r="Z2574" s="538"/>
      <c r="AA2574" s="531">
        <f>ROUND(ROUND(ROUND(ROUND(ROUND(F2505*K2572,0)*N2569,0)*R2574,0)*V2563,0)*X2555,0)</f>
        <v>58</v>
      </c>
      <c r="AB2574" s="539"/>
      <c r="AC2574" s="504"/>
    </row>
    <row r="2575" spans="1:29" ht="16.7" customHeight="1" x14ac:dyDescent="0.15">
      <c r="A2575" s="520">
        <v>22</v>
      </c>
      <c r="B2575" s="520">
        <v>9839</v>
      </c>
      <c r="C2575" s="521" t="s">
        <v>19215</v>
      </c>
      <c r="D2575" s="542"/>
      <c r="E2575" s="534"/>
      <c r="F2575" s="534"/>
      <c r="H2575" s="541"/>
      <c r="I2575" s="757"/>
      <c r="J2575" s="525"/>
      <c r="K2575" s="758"/>
      <c r="L2575" s="1050" t="s">
        <v>14896</v>
      </c>
      <c r="M2575" s="525" t="s">
        <v>1678</v>
      </c>
      <c r="N2575" s="529">
        <v>0.7</v>
      </c>
      <c r="O2575" s="759"/>
      <c r="P2575" s="760"/>
      <c r="Q2575" s="526"/>
      <c r="R2575" s="527"/>
      <c r="S2575" s="1051"/>
      <c r="T2575" s="968" t="s">
        <v>12830</v>
      </c>
      <c r="U2575" s="525" t="s">
        <v>1678</v>
      </c>
      <c r="V2575" s="529">
        <v>0.7</v>
      </c>
      <c r="W2575" s="534"/>
      <c r="X2575" s="537"/>
      <c r="Y2575" s="534"/>
      <c r="Z2575" s="538"/>
      <c r="AA2575" s="531">
        <f>ROUND(ROUND(ROUND(F2505*N2575,0)*V2575,0)*X2555,0)</f>
        <v>235</v>
      </c>
      <c r="AB2575" s="539"/>
      <c r="AC2575" s="504"/>
    </row>
    <row r="2576" spans="1:29" ht="16.7" customHeight="1" x14ac:dyDescent="0.15">
      <c r="A2576" s="520">
        <v>22</v>
      </c>
      <c r="B2576" s="520">
        <v>9840</v>
      </c>
      <c r="C2576" s="521" t="s">
        <v>19216</v>
      </c>
      <c r="D2576" s="542"/>
      <c r="E2576" s="534"/>
      <c r="F2576" s="534"/>
      <c r="H2576" s="541"/>
      <c r="J2576" s="537"/>
      <c r="K2576" s="742"/>
      <c r="L2576" s="1032"/>
      <c r="M2576" s="537"/>
      <c r="O2576" s="1048" t="s">
        <v>10414</v>
      </c>
      <c r="P2576" s="626" t="s">
        <v>16</v>
      </c>
      <c r="Q2576" s="526" t="s">
        <v>1678</v>
      </c>
      <c r="R2576" s="527">
        <v>0.7</v>
      </c>
      <c r="S2576" s="1051"/>
      <c r="T2576" s="1032"/>
      <c r="U2576" s="537"/>
      <c r="W2576" s="534"/>
      <c r="X2576" s="537"/>
      <c r="Y2576" s="534"/>
      <c r="Z2576" s="538"/>
      <c r="AA2576" s="531">
        <f>ROUND(ROUND(ROUND(ROUND(F2505*N2575,0)*R2576,0)*V2575,0)*X2555,0)</f>
        <v>165</v>
      </c>
      <c r="AB2576" s="539"/>
      <c r="AC2576" s="504"/>
    </row>
    <row r="2577" spans="1:29" ht="16.7" customHeight="1" x14ac:dyDescent="0.15">
      <c r="A2577" s="520">
        <v>22</v>
      </c>
      <c r="B2577" s="520" t="s">
        <v>19217</v>
      </c>
      <c r="C2577" s="521" t="s">
        <v>19218</v>
      </c>
      <c r="D2577" s="542"/>
      <c r="E2577" s="534"/>
      <c r="F2577" s="534"/>
      <c r="H2577" s="541"/>
      <c r="I2577" s="763"/>
      <c r="J2577" s="544"/>
      <c r="K2577" s="579"/>
      <c r="L2577" s="1032"/>
      <c r="M2577" s="537"/>
      <c r="O2577" s="979"/>
      <c r="P2577" s="626" t="s">
        <v>3833</v>
      </c>
      <c r="Q2577" s="526" t="s">
        <v>1678</v>
      </c>
      <c r="R2577" s="527">
        <v>0.5</v>
      </c>
      <c r="S2577" s="1051"/>
      <c r="T2577" s="1032"/>
      <c r="U2577" s="537"/>
      <c r="W2577" s="534"/>
      <c r="X2577" s="537"/>
      <c r="Y2577" s="534"/>
      <c r="Z2577" s="538"/>
      <c r="AA2577" s="531">
        <f>ROUND(ROUND(ROUND(ROUND(F2505*N2575,0)*R2577,0)*V2575,0)*X2555,0)</f>
        <v>118</v>
      </c>
      <c r="AB2577" s="539"/>
      <c r="AC2577" s="504"/>
    </row>
    <row r="2578" spans="1:29" ht="16.7" customHeight="1" x14ac:dyDescent="0.15">
      <c r="A2578" s="520">
        <v>22</v>
      </c>
      <c r="B2578" s="520">
        <v>9075</v>
      </c>
      <c r="C2578" s="521" t="s">
        <v>19219</v>
      </c>
      <c r="D2578" s="542"/>
      <c r="E2578" s="534"/>
      <c r="F2578" s="534"/>
      <c r="H2578" s="541"/>
      <c r="I2578" s="1049" t="s">
        <v>10418</v>
      </c>
      <c r="J2578" s="525" t="s">
        <v>1678</v>
      </c>
      <c r="K2578" s="718">
        <v>0.96499999999999997</v>
      </c>
      <c r="L2578" s="1032"/>
      <c r="M2578" s="537"/>
      <c r="O2578" s="759"/>
      <c r="P2578" s="760"/>
      <c r="Q2578" s="526"/>
      <c r="R2578" s="527"/>
      <c r="S2578" s="1051"/>
      <c r="T2578" s="1032"/>
      <c r="U2578" s="537"/>
      <c r="W2578" s="534"/>
      <c r="X2578" s="537"/>
      <c r="Y2578" s="534"/>
      <c r="Z2578" s="538"/>
      <c r="AA2578" s="531">
        <f>ROUND(ROUND(ROUND(ROUND(ROUND(F2505*K2578,0)*N2575,0)*V2575,0),0)*X2555,0)</f>
        <v>227</v>
      </c>
      <c r="AB2578" s="539"/>
      <c r="AC2578" s="504"/>
    </row>
    <row r="2579" spans="1:29" ht="16.7" customHeight="1" x14ac:dyDescent="0.15">
      <c r="A2579" s="520">
        <v>22</v>
      </c>
      <c r="B2579" s="520">
        <v>9076</v>
      </c>
      <c r="C2579" s="521" t="s">
        <v>19220</v>
      </c>
      <c r="D2579" s="542"/>
      <c r="E2579" s="534"/>
      <c r="F2579" s="534"/>
      <c r="H2579" s="541"/>
      <c r="I2579" s="1047"/>
      <c r="J2579" s="537"/>
      <c r="L2579" s="1032"/>
      <c r="M2579" s="537"/>
      <c r="O2579" s="1048" t="s">
        <v>10414</v>
      </c>
      <c r="P2579" s="626" t="s">
        <v>16</v>
      </c>
      <c r="Q2579" s="526" t="s">
        <v>1678</v>
      </c>
      <c r="R2579" s="527">
        <v>0.7</v>
      </c>
      <c r="S2579" s="1051"/>
      <c r="T2579" s="1032"/>
      <c r="U2579" s="537"/>
      <c r="W2579" s="534"/>
      <c r="X2579" s="537"/>
      <c r="Y2579" s="534"/>
      <c r="Z2579" s="538"/>
      <c r="AA2579" s="531">
        <f>ROUND(ROUND(ROUND(ROUND(ROUND(ROUND(F2505*K2578,0)*N2575,0)*R2579,0)*V2575,0),0)*X2555,0)</f>
        <v>159</v>
      </c>
      <c r="AB2579" s="539"/>
      <c r="AC2579" s="504"/>
    </row>
    <row r="2580" spans="1:29" ht="16.7" customHeight="1" x14ac:dyDescent="0.15">
      <c r="A2580" s="520">
        <v>22</v>
      </c>
      <c r="B2580" s="520" t="s">
        <v>19221</v>
      </c>
      <c r="C2580" s="521" t="s">
        <v>19222</v>
      </c>
      <c r="D2580" s="542"/>
      <c r="E2580" s="534"/>
      <c r="F2580" s="534"/>
      <c r="H2580" s="541"/>
      <c r="I2580" s="1044"/>
      <c r="J2580" s="544"/>
      <c r="K2580" s="725"/>
      <c r="L2580" s="967"/>
      <c r="M2580" s="544"/>
      <c r="N2580" s="548"/>
      <c r="O2580" s="979"/>
      <c r="P2580" s="626" t="s">
        <v>3833</v>
      </c>
      <c r="Q2580" s="526" t="s">
        <v>1678</v>
      </c>
      <c r="R2580" s="527">
        <v>0.5</v>
      </c>
      <c r="S2580" s="1051"/>
      <c r="T2580" s="1032"/>
      <c r="U2580" s="537"/>
      <c r="W2580" s="534"/>
      <c r="X2580" s="537"/>
      <c r="Y2580" s="534"/>
      <c r="Z2580" s="538"/>
      <c r="AA2580" s="531">
        <f>ROUND(ROUND(ROUND(ROUND(ROUND(ROUND(F2505*K2578,0)*N2575,0)*R2580,0)*V2575,0),0)*X2555,0)</f>
        <v>114</v>
      </c>
      <c r="AB2580" s="539"/>
      <c r="AC2580" s="504"/>
    </row>
    <row r="2581" spans="1:29" ht="16.7" customHeight="1" x14ac:dyDescent="0.15">
      <c r="A2581" s="520">
        <v>22</v>
      </c>
      <c r="B2581" s="520" t="s">
        <v>19223</v>
      </c>
      <c r="C2581" s="521" t="s">
        <v>19224</v>
      </c>
      <c r="D2581" s="542"/>
      <c r="E2581" s="534"/>
      <c r="F2581" s="534"/>
      <c r="H2581" s="541"/>
      <c r="I2581" s="757"/>
      <c r="J2581" s="525"/>
      <c r="K2581" s="758"/>
      <c r="L2581" s="966" t="s">
        <v>14906</v>
      </c>
      <c r="M2581" s="525" t="s">
        <v>1678</v>
      </c>
      <c r="N2581" s="529">
        <v>0.5</v>
      </c>
      <c r="O2581" s="759"/>
      <c r="P2581" s="760"/>
      <c r="Q2581" s="526"/>
      <c r="R2581" s="527"/>
      <c r="S2581" s="1051"/>
      <c r="T2581" s="1032"/>
      <c r="U2581" s="537"/>
      <c r="W2581" s="534"/>
      <c r="X2581" s="537"/>
      <c r="Y2581" s="534"/>
      <c r="Z2581" s="538"/>
      <c r="AA2581" s="531">
        <f>ROUND(ROUND(ROUND(F2505*N2581,0)*V2575,0)*X2555,0)</f>
        <v>167</v>
      </c>
      <c r="AB2581" s="539"/>
      <c r="AC2581" s="504"/>
    </row>
    <row r="2582" spans="1:29" ht="16.7" customHeight="1" x14ac:dyDescent="0.15">
      <c r="A2582" s="520">
        <v>22</v>
      </c>
      <c r="B2582" s="520" t="s">
        <v>19225</v>
      </c>
      <c r="C2582" s="521" t="s">
        <v>19226</v>
      </c>
      <c r="D2582" s="542"/>
      <c r="E2582" s="534"/>
      <c r="F2582" s="534"/>
      <c r="H2582" s="541"/>
      <c r="J2582" s="537"/>
      <c r="K2582" s="742"/>
      <c r="L2582" s="1032"/>
      <c r="M2582" s="537"/>
      <c r="O2582" s="1048" t="s">
        <v>10414</v>
      </c>
      <c r="P2582" s="626" t="s">
        <v>16</v>
      </c>
      <c r="Q2582" s="526" t="s">
        <v>1678</v>
      </c>
      <c r="R2582" s="527">
        <v>0.7</v>
      </c>
      <c r="S2582" s="1051"/>
      <c r="T2582" s="1032"/>
      <c r="U2582" s="537"/>
      <c r="W2582" s="534"/>
      <c r="X2582" s="537"/>
      <c r="Y2582" s="534"/>
      <c r="Z2582" s="538"/>
      <c r="AA2582" s="531">
        <f>ROUND(ROUND(ROUND(ROUND(F2505*N2581,0)*R2582,0)*V2575,0)*X2555,0)</f>
        <v>117</v>
      </c>
      <c r="AB2582" s="539"/>
      <c r="AC2582" s="504"/>
    </row>
    <row r="2583" spans="1:29" ht="16.7" customHeight="1" x14ac:dyDescent="0.15">
      <c r="A2583" s="520">
        <v>22</v>
      </c>
      <c r="B2583" s="520" t="s">
        <v>19227</v>
      </c>
      <c r="C2583" s="521" t="s">
        <v>19228</v>
      </c>
      <c r="D2583" s="542"/>
      <c r="E2583" s="534"/>
      <c r="F2583" s="534"/>
      <c r="H2583" s="541"/>
      <c r="I2583" s="763"/>
      <c r="J2583" s="544"/>
      <c r="K2583" s="579"/>
      <c r="L2583" s="1032"/>
      <c r="M2583" s="537"/>
      <c r="O2583" s="979"/>
      <c r="P2583" s="626" t="s">
        <v>3833</v>
      </c>
      <c r="Q2583" s="526" t="s">
        <v>1678</v>
      </c>
      <c r="R2583" s="527">
        <v>0.5</v>
      </c>
      <c r="S2583" s="1051"/>
      <c r="T2583" s="1032"/>
      <c r="U2583" s="537"/>
      <c r="W2583" s="534"/>
      <c r="X2583" s="537"/>
      <c r="Y2583" s="534"/>
      <c r="Z2583" s="538"/>
      <c r="AA2583" s="531">
        <f>ROUND(ROUND(ROUND(ROUND(F2505*N2581,0)*R2583,0)*V2575,0)*X2555,0)</f>
        <v>84</v>
      </c>
      <c r="AB2583" s="539"/>
      <c r="AC2583" s="504"/>
    </row>
    <row r="2584" spans="1:29" ht="16.7" customHeight="1" x14ac:dyDescent="0.15">
      <c r="A2584" s="520">
        <v>22</v>
      </c>
      <c r="B2584" s="520" t="s">
        <v>19229</v>
      </c>
      <c r="C2584" s="521" t="s">
        <v>19230</v>
      </c>
      <c r="D2584" s="542"/>
      <c r="E2584" s="534"/>
      <c r="F2584" s="534"/>
      <c r="H2584" s="541"/>
      <c r="I2584" s="1049" t="s">
        <v>10418</v>
      </c>
      <c r="J2584" s="525" t="s">
        <v>1678</v>
      </c>
      <c r="K2584" s="718">
        <v>0.96499999999999997</v>
      </c>
      <c r="L2584" s="1032"/>
      <c r="M2584" s="537"/>
      <c r="O2584" s="759"/>
      <c r="P2584" s="760"/>
      <c r="Q2584" s="526"/>
      <c r="R2584" s="527"/>
      <c r="S2584" s="1051"/>
      <c r="T2584" s="1032"/>
      <c r="U2584" s="537"/>
      <c r="W2584" s="534"/>
      <c r="X2584" s="537"/>
      <c r="Y2584" s="534"/>
      <c r="Z2584" s="538"/>
      <c r="AA2584" s="531">
        <f>ROUND(ROUND(ROUND(ROUND(ROUND(F2505*K2584,0)*N2581,0),0)*V2575,0)*X2555,0)</f>
        <v>163</v>
      </c>
      <c r="AB2584" s="539"/>
      <c r="AC2584" s="504"/>
    </row>
    <row r="2585" spans="1:29" ht="16.7" customHeight="1" x14ac:dyDescent="0.15">
      <c r="A2585" s="520">
        <v>22</v>
      </c>
      <c r="B2585" s="520" t="s">
        <v>19231</v>
      </c>
      <c r="C2585" s="521" t="s">
        <v>19232</v>
      </c>
      <c r="D2585" s="542"/>
      <c r="E2585" s="534"/>
      <c r="F2585" s="534"/>
      <c r="H2585" s="541"/>
      <c r="I2585" s="1047"/>
      <c r="J2585" s="537"/>
      <c r="L2585" s="1032"/>
      <c r="M2585" s="537"/>
      <c r="O2585" s="1048" t="s">
        <v>10414</v>
      </c>
      <c r="P2585" s="626" t="s">
        <v>16</v>
      </c>
      <c r="Q2585" s="526" t="s">
        <v>1678</v>
      </c>
      <c r="R2585" s="527">
        <v>0.7</v>
      </c>
      <c r="S2585" s="1051"/>
      <c r="T2585" s="1032"/>
      <c r="U2585" s="537"/>
      <c r="W2585" s="534"/>
      <c r="X2585" s="537"/>
      <c r="Y2585" s="534"/>
      <c r="Z2585" s="538"/>
      <c r="AA2585" s="531">
        <f>ROUND(ROUND(ROUND(ROUND(ROUND(F2505*K2584,0)*N2581,0)*R2585,0)*V2575,0)*X2555,0)</f>
        <v>114</v>
      </c>
      <c r="AB2585" s="539"/>
      <c r="AC2585" s="504"/>
    </row>
    <row r="2586" spans="1:29" ht="16.7" customHeight="1" x14ac:dyDescent="0.15">
      <c r="A2586" s="520">
        <v>22</v>
      </c>
      <c r="B2586" s="520" t="s">
        <v>19233</v>
      </c>
      <c r="C2586" s="521" t="s">
        <v>19234</v>
      </c>
      <c r="D2586" s="542"/>
      <c r="E2586" s="534"/>
      <c r="F2586" s="534"/>
      <c r="H2586" s="541"/>
      <c r="I2586" s="1044"/>
      <c r="J2586" s="544"/>
      <c r="K2586" s="725"/>
      <c r="L2586" s="967"/>
      <c r="M2586" s="544"/>
      <c r="N2586" s="548"/>
      <c r="O2586" s="979"/>
      <c r="P2586" s="626" t="s">
        <v>3833</v>
      </c>
      <c r="Q2586" s="526" t="s">
        <v>1678</v>
      </c>
      <c r="R2586" s="527">
        <v>0.5</v>
      </c>
      <c r="S2586" s="1052"/>
      <c r="T2586" s="967"/>
      <c r="U2586" s="544"/>
      <c r="V2586" s="548"/>
      <c r="W2586" s="534"/>
      <c r="X2586" s="537"/>
      <c r="Y2586" s="534"/>
      <c r="Z2586" s="538"/>
      <c r="AA2586" s="531">
        <f>ROUND(ROUND(ROUND(ROUND(ROUND(F2505*K2584,0)*N2581,0)*R2586,0)*V2575,0)*X2555,0)</f>
        <v>81</v>
      </c>
      <c r="AB2586" s="539"/>
      <c r="AC2586" s="504"/>
    </row>
    <row r="2587" spans="1:29" ht="16.7" customHeight="1" x14ac:dyDescent="0.15">
      <c r="A2587" s="520">
        <v>22</v>
      </c>
      <c r="B2587" s="520" t="s">
        <v>19235</v>
      </c>
      <c r="C2587" s="521" t="s">
        <v>19236</v>
      </c>
      <c r="D2587" s="542"/>
      <c r="E2587" s="534"/>
      <c r="F2587" s="534"/>
      <c r="H2587" s="541"/>
      <c r="I2587" s="757"/>
      <c r="J2587" s="525"/>
      <c r="K2587" s="758"/>
      <c r="L2587" s="966" t="s">
        <v>14896</v>
      </c>
      <c r="M2587" s="525" t="s">
        <v>1678</v>
      </c>
      <c r="N2587" s="529">
        <v>0.7</v>
      </c>
      <c r="O2587" s="759"/>
      <c r="P2587" s="760"/>
      <c r="Q2587" s="526"/>
      <c r="R2587" s="527"/>
      <c r="S2587" s="1054" t="s">
        <v>14959</v>
      </c>
      <c r="T2587" s="968" t="s">
        <v>12840</v>
      </c>
      <c r="U2587" s="525" t="s">
        <v>1678</v>
      </c>
      <c r="V2587" s="529">
        <v>0.7</v>
      </c>
      <c r="W2587" s="534"/>
      <c r="X2587" s="537"/>
      <c r="Y2587" s="534"/>
      <c r="Z2587" s="538"/>
      <c r="AA2587" s="531">
        <f>ROUND(ROUND(ROUND(F2505*N2587,0)*V2587,0)*X2555,0)</f>
        <v>235</v>
      </c>
      <c r="AB2587" s="539"/>
      <c r="AC2587" s="504"/>
    </row>
    <row r="2588" spans="1:29" ht="16.7" customHeight="1" x14ac:dyDescent="0.15">
      <c r="A2588" s="520">
        <v>22</v>
      </c>
      <c r="B2588" s="520" t="s">
        <v>19237</v>
      </c>
      <c r="C2588" s="521" t="s">
        <v>19238</v>
      </c>
      <c r="D2588" s="542"/>
      <c r="E2588" s="534"/>
      <c r="F2588" s="534"/>
      <c r="H2588" s="541"/>
      <c r="J2588" s="537"/>
      <c r="K2588" s="742"/>
      <c r="L2588" s="1032"/>
      <c r="M2588" s="537"/>
      <c r="O2588" s="1048" t="s">
        <v>10414</v>
      </c>
      <c r="P2588" s="626" t="s">
        <v>16</v>
      </c>
      <c r="Q2588" s="526" t="s">
        <v>1678</v>
      </c>
      <c r="R2588" s="527">
        <v>0.7</v>
      </c>
      <c r="S2588" s="1055"/>
      <c r="T2588" s="1032"/>
      <c r="U2588" s="537"/>
      <c r="W2588" s="534"/>
      <c r="X2588" s="537"/>
      <c r="Y2588" s="534"/>
      <c r="Z2588" s="538"/>
      <c r="AA2588" s="531">
        <f>ROUND(ROUND(ROUND(ROUND(F2505*N2587,0)*R2588,0)*V2587,0)*X2555,0)</f>
        <v>165</v>
      </c>
      <c r="AB2588" s="539"/>
      <c r="AC2588" s="504"/>
    </row>
    <row r="2589" spans="1:29" ht="16.7" customHeight="1" x14ac:dyDescent="0.15">
      <c r="A2589" s="520">
        <v>22</v>
      </c>
      <c r="B2589" s="520" t="s">
        <v>19239</v>
      </c>
      <c r="C2589" s="521" t="s">
        <v>19240</v>
      </c>
      <c r="D2589" s="542"/>
      <c r="E2589" s="534"/>
      <c r="F2589" s="534"/>
      <c r="H2589" s="541"/>
      <c r="I2589" s="763"/>
      <c r="J2589" s="544"/>
      <c r="K2589" s="579"/>
      <c r="L2589" s="1032"/>
      <c r="M2589" s="537"/>
      <c r="O2589" s="979"/>
      <c r="P2589" s="626" t="s">
        <v>3833</v>
      </c>
      <c r="Q2589" s="526" t="s">
        <v>1678</v>
      </c>
      <c r="R2589" s="527">
        <v>0.5</v>
      </c>
      <c r="S2589" s="1055"/>
      <c r="T2589" s="1032"/>
      <c r="U2589" s="537"/>
      <c r="W2589" s="534"/>
      <c r="X2589" s="537"/>
      <c r="Y2589" s="534"/>
      <c r="Z2589" s="538"/>
      <c r="AA2589" s="531">
        <f>ROUND(ROUND(ROUND(ROUND(F2505*N2587,0)*R2589,0)*V2587,0)*X2555,0)</f>
        <v>118</v>
      </c>
      <c r="AB2589" s="539"/>
      <c r="AC2589" s="504"/>
    </row>
    <row r="2590" spans="1:29" ht="16.7" customHeight="1" x14ac:dyDescent="0.15">
      <c r="A2590" s="520">
        <v>22</v>
      </c>
      <c r="B2590" s="520" t="s">
        <v>19241</v>
      </c>
      <c r="C2590" s="521" t="s">
        <v>19242</v>
      </c>
      <c r="D2590" s="542"/>
      <c r="E2590" s="534"/>
      <c r="F2590" s="534"/>
      <c r="H2590" s="541"/>
      <c r="I2590" s="1049" t="s">
        <v>10418</v>
      </c>
      <c r="J2590" s="525" t="s">
        <v>1678</v>
      </c>
      <c r="K2590" s="718">
        <v>0.96499999999999997</v>
      </c>
      <c r="L2590" s="1032"/>
      <c r="M2590" s="537"/>
      <c r="O2590" s="759"/>
      <c r="P2590" s="760"/>
      <c r="Q2590" s="526"/>
      <c r="R2590" s="527"/>
      <c r="S2590" s="1055"/>
      <c r="T2590" s="1032"/>
      <c r="U2590" s="537"/>
      <c r="W2590" s="534"/>
      <c r="X2590" s="537"/>
      <c r="Y2590" s="534"/>
      <c r="Z2590" s="538"/>
      <c r="AA2590" s="531">
        <f>ROUND(ROUND(ROUND(ROUND(ROUND(F2505*K2590,0)*N2587,0)*V2587,0),0)*X2555,0)</f>
        <v>227</v>
      </c>
      <c r="AB2590" s="539"/>
      <c r="AC2590" s="504"/>
    </row>
    <row r="2591" spans="1:29" ht="16.7" customHeight="1" x14ac:dyDescent="0.15">
      <c r="A2591" s="520">
        <v>22</v>
      </c>
      <c r="B2591" s="520" t="s">
        <v>19243</v>
      </c>
      <c r="C2591" s="521" t="s">
        <v>19244</v>
      </c>
      <c r="D2591" s="542"/>
      <c r="E2591" s="534"/>
      <c r="F2591" s="534"/>
      <c r="H2591" s="541"/>
      <c r="I2591" s="1047"/>
      <c r="J2591" s="537"/>
      <c r="L2591" s="1032"/>
      <c r="M2591" s="537"/>
      <c r="O2591" s="1048" t="s">
        <v>10414</v>
      </c>
      <c r="P2591" s="626" t="s">
        <v>16</v>
      </c>
      <c r="Q2591" s="526" t="s">
        <v>1678</v>
      </c>
      <c r="R2591" s="527">
        <v>0.7</v>
      </c>
      <c r="S2591" s="1055"/>
      <c r="T2591" s="1032"/>
      <c r="U2591" s="537"/>
      <c r="W2591" s="534"/>
      <c r="X2591" s="537"/>
      <c r="Y2591" s="534"/>
      <c r="Z2591" s="538"/>
      <c r="AA2591" s="531">
        <f>ROUND(ROUND(ROUND(ROUND(ROUND(ROUND(F2505*K2590,0)*N2587,0)*R2591,0)*V2587,0),0)*X2555,0)</f>
        <v>159</v>
      </c>
      <c r="AB2591" s="539"/>
      <c r="AC2591" s="504"/>
    </row>
    <row r="2592" spans="1:29" ht="16.7" customHeight="1" x14ac:dyDescent="0.15">
      <c r="A2592" s="520">
        <v>22</v>
      </c>
      <c r="B2592" s="520" t="s">
        <v>19245</v>
      </c>
      <c r="C2592" s="521" t="s">
        <v>19246</v>
      </c>
      <c r="D2592" s="542"/>
      <c r="E2592" s="534"/>
      <c r="F2592" s="534"/>
      <c r="H2592" s="541"/>
      <c r="I2592" s="1044"/>
      <c r="J2592" s="544"/>
      <c r="K2592" s="725"/>
      <c r="L2592" s="967"/>
      <c r="M2592" s="544"/>
      <c r="N2592" s="548"/>
      <c r="O2592" s="979"/>
      <c r="P2592" s="626" t="s">
        <v>3833</v>
      </c>
      <c r="Q2592" s="526" t="s">
        <v>1678</v>
      </c>
      <c r="R2592" s="527">
        <v>0.5</v>
      </c>
      <c r="S2592" s="1055"/>
      <c r="T2592" s="1032"/>
      <c r="U2592" s="537"/>
      <c r="W2592" s="534"/>
      <c r="X2592" s="537"/>
      <c r="Y2592" s="534"/>
      <c r="Z2592" s="538"/>
      <c r="AA2592" s="531">
        <f>ROUND(ROUND(ROUND(ROUND(ROUND(ROUND(F2505*K2590,0)*N2587,0)*R2592,0)*V2587,0),0)*X2555,0)</f>
        <v>114</v>
      </c>
      <c r="AB2592" s="539"/>
      <c r="AC2592" s="504"/>
    </row>
    <row r="2593" spans="1:29" ht="16.7" customHeight="1" x14ac:dyDescent="0.15">
      <c r="A2593" s="520">
        <v>22</v>
      </c>
      <c r="B2593" s="520" t="s">
        <v>19247</v>
      </c>
      <c r="C2593" s="521" t="s">
        <v>19248</v>
      </c>
      <c r="D2593" s="542"/>
      <c r="E2593" s="534"/>
      <c r="F2593" s="534"/>
      <c r="H2593" s="541"/>
      <c r="I2593" s="757"/>
      <c r="J2593" s="525"/>
      <c r="K2593" s="758"/>
      <c r="L2593" s="966" t="s">
        <v>14906</v>
      </c>
      <c r="M2593" s="525" t="s">
        <v>1678</v>
      </c>
      <c r="N2593" s="529">
        <v>0.5</v>
      </c>
      <c r="O2593" s="759"/>
      <c r="P2593" s="760"/>
      <c r="Q2593" s="526"/>
      <c r="R2593" s="527"/>
      <c r="S2593" s="1055"/>
      <c r="T2593" s="1032"/>
      <c r="U2593" s="537"/>
      <c r="W2593" s="534"/>
      <c r="X2593" s="537"/>
      <c r="Y2593" s="534"/>
      <c r="Z2593" s="538"/>
      <c r="AA2593" s="531">
        <f>ROUND(ROUND(ROUND(F2505*N2593,0)*V2587,0)*X2555,0)</f>
        <v>167</v>
      </c>
      <c r="AB2593" s="539"/>
      <c r="AC2593" s="504"/>
    </row>
    <row r="2594" spans="1:29" ht="16.7" customHeight="1" x14ac:dyDescent="0.15">
      <c r="A2594" s="520">
        <v>22</v>
      </c>
      <c r="B2594" s="520" t="s">
        <v>19249</v>
      </c>
      <c r="C2594" s="521" t="s">
        <v>19250</v>
      </c>
      <c r="D2594" s="542"/>
      <c r="E2594" s="534"/>
      <c r="F2594" s="534"/>
      <c r="H2594" s="541"/>
      <c r="J2594" s="537"/>
      <c r="K2594" s="742"/>
      <c r="L2594" s="1032"/>
      <c r="M2594" s="537"/>
      <c r="O2594" s="1048" t="s">
        <v>10414</v>
      </c>
      <c r="P2594" s="626" t="s">
        <v>16</v>
      </c>
      <c r="Q2594" s="526" t="s">
        <v>1678</v>
      </c>
      <c r="R2594" s="527">
        <v>0.7</v>
      </c>
      <c r="S2594" s="1055"/>
      <c r="T2594" s="1032"/>
      <c r="U2594" s="537"/>
      <c r="W2594" s="534"/>
      <c r="X2594" s="537"/>
      <c r="Y2594" s="534"/>
      <c r="Z2594" s="538"/>
      <c r="AA2594" s="531">
        <f>ROUND(ROUND(ROUND(ROUND(F2505*N2593,0)*R2594,0)*V2587,0)*X2555,0)</f>
        <v>117</v>
      </c>
      <c r="AB2594" s="539"/>
      <c r="AC2594" s="504"/>
    </row>
    <row r="2595" spans="1:29" ht="16.7" customHeight="1" x14ac:dyDescent="0.15">
      <c r="A2595" s="520">
        <v>22</v>
      </c>
      <c r="B2595" s="520" t="s">
        <v>19251</v>
      </c>
      <c r="C2595" s="521" t="s">
        <v>19252</v>
      </c>
      <c r="D2595" s="542"/>
      <c r="E2595" s="534"/>
      <c r="F2595" s="534"/>
      <c r="H2595" s="541"/>
      <c r="I2595" s="763"/>
      <c r="J2595" s="544"/>
      <c r="K2595" s="579"/>
      <c r="L2595" s="1032"/>
      <c r="M2595" s="537"/>
      <c r="O2595" s="979"/>
      <c r="P2595" s="626" t="s">
        <v>3833</v>
      </c>
      <c r="Q2595" s="526" t="s">
        <v>1678</v>
      </c>
      <c r="R2595" s="527">
        <v>0.5</v>
      </c>
      <c r="S2595" s="1055"/>
      <c r="T2595" s="1032"/>
      <c r="U2595" s="537"/>
      <c r="W2595" s="534"/>
      <c r="X2595" s="537"/>
      <c r="Y2595" s="534"/>
      <c r="Z2595" s="538"/>
      <c r="AA2595" s="531">
        <f>ROUND(ROUND(ROUND(ROUND(F2505*N2593,0)*R2595,0)*V2587,0)*X2555,0)</f>
        <v>84</v>
      </c>
      <c r="AB2595" s="539"/>
      <c r="AC2595" s="504"/>
    </row>
    <row r="2596" spans="1:29" ht="16.7" customHeight="1" x14ac:dyDescent="0.15">
      <c r="A2596" s="520">
        <v>22</v>
      </c>
      <c r="B2596" s="520" t="s">
        <v>19253</v>
      </c>
      <c r="C2596" s="521" t="s">
        <v>19254</v>
      </c>
      <c r="D2596" s="542"/>
      <c r="E2596" s="534"/>
      <c r="F2596" s="534"/>
      <c r="H2596" s="541"/>
      <c r="I2596" s="1049" t="s">
        <v>10418</v>
      </c>
      <c r="J2596" s="525" t="s">
        <v>1678</v>
      </c>
      <c r="K2596" s="718">
        <v>0.96499999999999997</v>
      </c>
      <c r="L2596" s="1032"/>
      <c r="M2596" s="537"/>
      <c r="O2596" s="759"/>
      <c r="P2596" s="760"/>
      <c r="Q2596" s="526"/>
      <c r="R2596" s="527"/>
      <c r="S2596" s="1055"/>
      <c r="T2596" s="1032"/>
      <c r="U2596" s="537"/>
      <c r="W2596" s="534"/>
      <c r="X2596" s="537"/>
      <c r="Y2596" s="534"/>
      <c r="Z2596" s="538"/>
      <c r="AA2596" s="531">
        <f>ROUND(ROUND(ROUND(ROUND(ROUND(F2505*K2596,0)*N2593,0),0)*V2587,0)*X2555,0)</f>
        <v>163</v>
      </c>
      <c r="AB2596" s="539"/>
      <c r="AC2596" s="504"/>
    </row>
    <row r="2597" spans="1:29" ht="16.7" customHeight="1" x14ac:dyDescent="0.15">
      <c r="A2597" s="520">
        <v>22</v>
      </c>
      <c r="B2597" s="520" t="s">
        <v>19255</v>
      </c>
      <c r="C2597" s="521" t="s">
        <v>19256</v>
      </c>
      <c r="D2597" s="542"/>
      <c r="E2597" s="534"/>
      <c r="F2597" s="534"/>
      <c r="H2597" s="541"/>
      <c r="I2597" s="1047"/>
      <c r="J2597" s="537"/>
      <c r="L2597" s="1032"/>
      <c r="M2597" s="537"/>
      <c r="O2597" s="1048" t="s">
        <v>10414</v>
      </c>
      <c r="P2597" s="626" t="s">
        <v>16</v>
      </c>
      <c r="Q2597" s="526" t="s">
        <v>1678</v>
      </c>
      <c r="R2597" s="527">
        <v>0.7</v>
      </c>
      <c r="S2597" s="1055"/>
      <c r="T2597" s="1032"/>
      <c r="U2597" s="537"/>
      <c r="W2597" s="534"/>
      <c r="X2597" s="537"/>
      <c r="Y2597" s="534"/>
      <c r="Z2597" s="538"/>
      <c r="AA2597" s="531">
        <f>ROUND(ROUND(ROUND(ROUND(ROUND(F2505*K2596,0)*N2593,0)*R2597,0)*V2587,0)*X2555,0)</f>
        <v>114</v>
      </c>
      <c r="AB2597" s="539"/>
      <c r="AC2597" s="504"/>
    </row>
    <row r="2598" spans="1:29" ht="16.7" customHeight="1" x14ac:dyDescent="0.15">
      <c r="A2598" s="520">
        <v>22</v>
      </c>
      <c r="B2598" s="520" t="s">
        <v>19257</v>
      </c>
      <c r="C2598" s="521" t="s">
        <v>19258</v>
      </c>
      <c r="D2598" s="557"/>
      <c r="E2598" s="550"/>
      <c r="F2598" s="550"/>
      <c r="G2598" s="650"/>
      <c r="H2598" s="558"/>
      <c r="I2598" s="1044"/>
      <c r="J2598" s="544"/>
      <c r="K2598" s="725"/>
      <c r="L2598" s="967"/>
      <c r="M2598" s="544"/>
      <c r="N2598" s="548"/>
      <c r="O2598" s="979"/>
      <c r="P2598" s="626" t="s">
        <v>3833</v>
      </c>
      <c r="Q2598" s="526" t="s">
        <v>1678</v>
      </c>
      <c r="R2598" s="527">
        <v>0.5</v>
      </c>
      <c r="S2598" s="1052"/>
      <c r="T2598" s="967"/>
      <c r="U2598" s="544"/>
      <c r="V2598" s="548"/>
      <c r="W2598" s="550"/>
      <c r="X2598" s="544"/>
      <c r="Y2598" s="550"/>
      <c r="Z2598" s="553"/>
      <c r="AA2598" s="531">
        <f>ROUND(ROUND(ROUND(ROUND(ROUND(F2505*K2596,0)*N2593,0)*R2598,0)*V2587,0)*X2555,0)</f>
        <v>81</v>
      </c>
      <c r="AB2598" s="559"/>
      <c r="AC2598" s="504"/>
    </row>
    <row r="2599" spans="1:29" ht="16.7" customHeight="1" x14ac:dyDescent="0.15">
      <c r="A2599" s="520">
        <v>22</v>
      </c>
      <c r="B2599" s="520">
        <v>9879</v>
      </c>
      <c r="C2599" s="521" t="s">
        <v>19259</v>
      </c>
      <c r="D2599" s="560"/>
      <c r="E2599" s="522"/>
      <c r="F2599" s="522"/>
      <c r="G2599" s="585"/>
      <c r="H2599" s="561"/>
      <c r="I2599" s="757"/>
      <c r="J2599" s="525"/>
      <c r="K2599" s="758"/>
      <c r="L2599" s="1050" t="s">
        <v>14896</v>
      </c>
      <c r="M2599" s="525" t="s">
        <v>1678</v>
      </c>
      <c r="N2599" s="529">
        <v>0.7</v>
      </c>
      <c r="O2599" s="759"/>
      <c r="P2599" s="760"/>
      <c r="Q2599" s="526"/>
      <c r="R2599" s="527"/>
      <c r="S2599" s="761"/>
      <c r="T2599" s="757"/>
      <c r="U2599" s="525"/>
      <c r="V2599" s="529"/>
      <c r="W2599" s="522"/>
      <c r="X2599" s="525"/>
      <c r="Y2599" s="936" t="s">
        <v>14983</v>
      </c>
      <c r="Z2599" s="941"/>
      <c r="AA2599" s="531">
        <f>ROUND(ROUND(F2505*N2599,0)-Y2602,0)</f>
        <v>327</v>
      </c>
      <c r="AB2599" s="532"/>
      <c r="AC2599" s="504"/>
    </row>
    <row r="2600" spans="1:29" ht="16.7" customHeight="1" x14ac:dyDescent="0.15">
      <c r="A2600" s="520">
        <v>22</v>
      </c>
      <c r="B2600" s="520">
        <v>9880</v>
      </c>
      <c r="C2600" s="521" t="s">
        <v>19260</v>
      </c>
      <c r="D2600" s="542"/>
      <c r="E2600" s="534"/>
      <c r="F2600" s="534"/>
      <c r="H2600" s="541"/>
      <c r="J2600" s="537"/>
      <c r="K2600" s="742"/>
      <c r="L2600" s="1032"/>
      <c r="M2600" s="537"/>
      <c r="O2600" s="1048" t="s">
        <v>10414</v>
      </c>
      <c r="P2600" s="626" t="s">
        <v>16</v>
      </c>
      <c r="Q2600" s="526" t="s">
        <v>1678</v>
      </c>
      <c r="R2600" s="527">
        <v>0.7</v>
      </c>
      <c r="S2600" s="762"/>
      <c r="U2600" s="537"/>
      <c r="W2600" s="534"/>
      <c r="X2600" s="537"/>
      <c r="Y2600" s="937"/>
      <c r="Z2600" s="942"/>
      <c r="AA2600" s="531">
        <f>ROUND(ROUND(ROUND(F2505*N2599,0)*R2600,0)-Y2602,0)</f>
        <v>225</v>
      </c>
      <c r="AB2600" s="539"/>
      <c r="AC2600" s="504"/>
    </row>
    <row r="2601" spans="1:29" ht="16.7" customHeight="1" x14ac:dyDescent="0.15">
      <c r="A2601" s="520">
        <v>22</v>
      </c>
      <c r="B2601" s="520" t="s">
        <v>19261</v>
      </c>
      <c r="C2601" s="521" t="s">
        <v>19262</v>
      </c>
      <c r="D2601" s="542"/>
      <c r="E2601" s="534"/>
      <c r="F2601" s="534"/>
      <c r="H2601" s="541"/>
      <c r="I2601" s="763"/>
      <c r="J2601" s="544"/>
      <c r="K2601" s="579"/>
      <c r="L2601" s="1032"/>
      <c r="M2601" s="537"/>
      <c r="O2601" s="979"/>
      <c r="P2601" s="626" t="s">
        <v>3833</v>
      </c>
      <c r="Q2601" s="526" t="s">
        <v>1678</v>
      </c>
      <c r="R2601" s="527">
        <v>0.5</v>
      </c>
      <c r="S2601" s="762"/>
      <c r="U2601" s="537"/>
      <c r="W2601" s="534"/>
      <c r="X2601" s="537"/>
      <c r="Y2601" s="555"/>
      <c r="Z2601" s="556"/>
      <c r="AA2601" s="531">
        <f>ROUND(ROUND(ROUND(F2505*N2599,0)*R2601,0)-Y2602,0)</f>
        <v>158</v>
      </c>
      <c r="AB2601" s="539"/>
      <c r="AC2601" s="504"/>
    </row>
    <row r="2602" spans="1:29" ht="16.7" customHeight="1" x14ac:dyDescent="0.15">
      <c r="A2602" s="520">
        <v>22</v>
      </c>
      <c r="B2602" s="520">
        <v>9881</v>
      </c>
      <c r="C2602" s="521" t="s">
        <v>19263</v>
      </c>
      <c r="D2602" s="542"/>
      <c r="E2602" s="534"/>
      <c r="F2602" s="534"/>
      <c r="H2602" s="541"/>
      <c r="I2602" s="1049" t="s">
        <v>10418</v>
      </c>
      <c r="J2602" s="525" t="s">
        <v>1678</v>
      </c>
      <c r="K2602" s="718">
        <v>0.96499999999999997</v>
      </c>
      <c r="L2602" s="1032"/>
      <c r="M2602" s="537"/>
      <c r="O2602" s="759"/>
      <c r="P2602" s="760"/>
      <c r="Q2602" s="526"/>
      <c r="R2602" s="527"/>
      <c r="S2602" s="762"/>
      <c r="U2602" s="537"/>
      <c r="W2602" s="534"/>
      <c r="X2602" s="537"/>
      <c r="Y2602" s="765">
        <v>12</v>
      </c>
      <c r="Z2602" s="942" t="s">
        <v>14988</v>
      </c>
      <c r="AA2602" s="531">
        <f>ROUND(ROUND(ROUND(ROUND(F2505*K2602,0)*N2599,0),0)-Y2602,0)</f>
        <v>315</v>
      </c>
      <c r="AB2602" s="539"/>
      <c r="AC2602" s="504"/>
    </row>
    <row r="2603" spans="1:29" ht="16.7" customHeight="1" x14ac:dyDescent="0.15">
      <c r="A2603" s="520">
        <v>22</v>
      </c>
      <c r="B2603" s="520">
        <v>9882</v>
      </c>
      <c r="C2603" s="521" t="s">
        <v>19264</v>
      </c>
      <c r="D2603" s="542"/>
      <c r="E2603" s="534"/>
      <c r="F2603" s="534"/>
      <c r="H2603" s="541"/>
      <c r="I2603" s="1047"/>
      <c r="J2603" s="537"/>
      <c r="L2603" s="1032"/>
      <c r="M2603" s="537"/>
      <c r="O2603" s="1048" t="s">
        <v>10414</v>
      </c>
      <c r="P2603" s="626" t="s">
        <v>16</v>
      </c>
      <c r="Q2603" s="526" t="s">
        <v>1678</v>
      </c>
      <c r="R2603" s="527">
        <v>0.7</v>
      </c>
      <c r="S2603" s="762"/>
      <c r="U2603" s="537"/>
      <c r="W2603" s="534"/>
      <c r="X2603" s="537"/>
      <c r="Y2603" s="534"/>
      <c r="Z2603" s="942"/>
      <c r="AA2603" s="531">
        <f>ROUND(ROUND(ROUND(ROUND(F2505*K2602,0)*N2599,0)*R2603,0)-Y2602,0)</f>
        <v>217</v>
      </c>
      <c r="AB2603" s="539"/>
      <c r="AC2603" s="504"/>
    </row>
    <row r="2604" spans="1:29" ht="16.7" customHeight="1" x14ac:dyDescent="0.15">
      <c r="A2604" s="520">
        <v>22</v>
      </c>
      <c r="B2604" s="520" t="s">
        <v>19265</v>
      </c>
      <c r="C2604" s="521" t="s">
        <v>19266</v>
      </c>
      <c r="D2604" s="542"/>
      <c r="E2604" s="534"/>
      <c r="F2604" s="534"/>
      <c r="H2604" s="541"/>
      <c r="I2604" s="1044"/>
      <c r="J2604" s="544"/>
      <c r="K2604" s="725"/>
      <c r="L2604" s="967"/>
      <c r="M2604" s="544"/>
      <c r="N2604" s="548"/>
      <c r="O2604" s="979"/>
      <c r="P2604" s="626" t="s">
        <v>3833</v>
      </c>
      <c r="Q2604" s="526" t="s">
        <v>1678</v>
      </c>
      <c r="R2604" s="527">
        <v>0.5</v>
      </c>
      <c r="S2604" s="762"/>
      <c r="U2604" s="537"/>
      <c r="W2604" s="534"/>
      <c r="X2604" s="537"/>
      <c r="Y2604" s="534"/>
      <c r="Z2604" s="538"/>
      <c r="AA2604" s="531">
        <f>ROUND(ROUND(ROUND(ROUND(F2505*K2602,0)*N2599,0)*R2604,0)-Y2602,0)</f>
        <v>152</v>
      </c>
      <c r="AB2604" s="539"/>
      <c r="AC2604" s="504"/>
    </row>
    <row r="2605" spans="1:29" ht="16.7" customHeight="1" x14ac:dyDescent="0.15">
      <c r="A2605" s="520">
        <v>22</v>
      </c>
      <c r="B2605" s="520" t="s">
        <v>19267</v>
      </c>
      <c r="C2605" s="521" t="s">
        <v>19268</v>
      </c>
      <c r="D2605" s="542"/>
      <c r="E2605" s="534"/>
      <c r="F2605" s="534"/>
      <c r="H2605" s="541"/>
      <c r="I2605" s="757"/>
      <c r="J2605" s="525"/>
      <c r="K2605" s="758"/>
      <c r="L2605" s="966" t="s">
        <v>14906</v>
      </c>
      <c r="M2605" s="525" t="s">
        <v>1678</v>
      </c>
      <c r="N2605" s="529">
        <v>0.5</v>
      </c>
      <c r="O2605" s="759"/>
      <c r="P2605" s="760"/>
      <c r="Q2605" s="526"/>
      <c r="R2605" s="527"/>
      <c r="S2605" s="762"/>
      <c r="U2605" s="537"/>
      <c r="W2605" s="534"/>
      <c r="X2605" s="537"/>
      <c r="Y2605" s="534"/>
      <c r="Z2605" s="538"/>
      <c r="AA2605" s="531">
        <f>ROUND(ROUND(F2505*N2605,0)-Y2602,0)</f>
        <v>230</v>
      </c>
      <c r="AB2605" s="539"/>
      <c r="AC2605" s="504"/>
    </row>
    <row r="2606" spans="1:29" ht="16.7" customHeight="1" x14ac:dyDescent="0.15">
      <c r="A2606" s="520">
        <v>22</v>
      </c>
      <c r="B2606" s="520" t="s">
        <v>19269</v>
      </c>
      <c r="C2606" s="521" t="s">
        <v>19270</v>
      </c>
      <c r="D2606" s="542"/>
      <c r="E2606" s="534"/>
      <c r="F2606" s="534"/>
      <c r="H2606" s="541"/>
      <c r="J2606" s="537"/>
      <c r="K2606" s="742"/>
      <c r="L2606" s="1032"/>
      <c r="M2606" s="537"/>
      <c r="O2606" s="1048" t="s">
        <v>10414</v>
      </c>
      <c r="P2606" s="626" t="s">
        <v>16</v>
      </c>
      <c r="Q2606" s="526" t="s">
        <v>1678</v>
      </c>
      <c r="R2606" s="527">
        <v>0.7</v>
      </c>
      <c r="S2606" s="762"/>
      <c r="U2606" s="537"/>
      <c r="W2606" s="534"/>
      <c r="X2606" s="537"/>
      <c r="Y2606" s="534"/>
      <c r="Z2606" s="538"/>
      <c r="AA2606" s="531">
        <f>ROUND(ROUND(ROUND(F2505*N2605,0)*R2606,0)-Y2602,0)</f>
        <v>157</v>
      </c>
      <c r="AB2606" s="539"/>
      <c r="AC2606" s="504"/>
    </row>
    <row r="2607" spans="1:29" ht="16.7" customHeight="1" x14ac:dyDescent="0.15">
      <c r="A2607" s="520">
        <v>22</v>
      </c>
      <c r="B2607" s="520" t="s">
        <v>19271</v>
      </c>
      <c r="C2607" s="521" t="s">
        <v>19272</v>
      </c>
      <c r="D2607" s="542"/>
      <c r="E2607" s="534"/>
      <c r="F2607" s="534"/>
      <c r="H2607" s="541"/>
      <c r="I2607" s="763"/>
      <c r="J2607" s="544"/>
      <c r="K2607" s="579"/>
      <c r="L2607" s="1032"/>
      <c r="M2607" s="537"/>
      <c r="O2607" s="979"/>
      <c r="P2607" s="626" t="s">
        <v>3833</v>
      </c>
      <c r="Q2607" s="526" t="s">
        <v>1678</v>
      </c>
      <c r="R2607" s="527">
        <v>0.5</v>
      </c>
      <c r="S2607" s="762"/>
      <c r="U2607" s="537"/>
      <c r="W2607" s="534"/>
      <c r="X2607" s="537"/>
      <c r="Y2607" s="534"/>
      <c r="Z2607" s="538"/>
      <c r="AA2607" s="531">
        <f>ROUND(ROUND(ROUND(F2505*N2605,0)*R2607,0)-Y2602,0)</f>
        <v>109</v>
      </c>
      <c r="AB2607" s="539"/>
      <c r="AC2607" s="504"/>
    </row>
    <row r="2608" spans="1:29" ht="16.7" customHeight="1" x14ac:dyDescent="0.15">
      <c r="A2608" s="520">
        <v>22</v>
      </c>
      <c r="B2608" s="520" t="s">
        <v>19273</v>
      </c>
      <c r="C2608" s="521" t="s">
        <v>19274</v>
      </c>
      <c r="D2608" s="542"/>
      <c r="E2608" s="534"/>
      <c r="F2608" s="534"/>
      <c r="H2608" s="541"/>
      <c r="I2608" s="1049" t="s">
        <v>10418</v>
      </c>
      <c r="J2608" s="525" t="s">
        <v>1678</v>
      </c>
      <c r="K2608" s="718">
        <v>0.96499999999999997</v>
      </c>
      <c r="L2608" s="1032"/>
      <c r="M2608" s="537"/>
      <c r="O2608" s="759"/>
      <c r="P2608" s="760"/>
      <c r="Q2608" s="526"/>
      <c r="R2608" s="527"/>
      <c r="S2608" s="762"/>
      <c r="U2608" s="537"/>
      <c r="W2608" s="534"/>
      <c r="X2608" s="537"/>
      <c r="Y2608" s="534"/>
      <c r="Z2608" s="538"/>
      <c r="AA2608" s="531">
        <f>ROUND(ROUND(ROUND(ROUND(F2505*K2608,0)*N2605,0),0)-Y2602,0)</f>
        <v>222</v>
      </c>
      <c r="AB2608" s="539"/>
      <c r="AC2608" s="504"/>
    </row>
    <row r="2609" spans="1:29" ht="16.7" customHeight="1" x14ac:dyDescent="0.15">
      <c r="A2609" s="520">
        <v>22</v>
      </c>
      <c r="B2609" s="520" t="s">
        <v>19275</v>
      </c>
      <c r="C2609" s="521" t="s">
        <v>19276</v>
      </c>
      <c r="D2609" s="542"/>
      <c r="E2609" s="534"/>
      <c r="F2609" s="534"/>
      <c r="H2609" s="541"/>
      <c r="I2609" s="1047"/>
      <c r="J2609" s="537"/>
      <c r="L2609" s="1032"/>
      <c r="M2609" s="537"/>
      <c r="O2609" s="1048" t="s">
        <v>10414</v>
      </c>
      <c r="P2609" s="626" t="s">
        <v>16</v>
      </c>
      <c r="Q2609" s="526" t="s">
        <v>1678</v>
      </c>
      <c r="R2609" s="527">
        <v>0.7</v>
      </c>
      <c r="S2609" s="762"/>
      <c r="U2609" s="537"/>
      <c r="W2609" s="534"/>
      <c r="X2609" s="537"/>
      <c r="Y2609" s="534"/>
      <c r="Z2609" s="538"/>
      <c r="AA2609" s="531">
        <f>ROUND(ROUND(ROUND(ROUND(F2505*K2608,0)*N2605,0)*R2609,0)-Y2602,0)</f>
        <v>152</v>
      </c>
      <c r="AB2609" s="539"/>
      <c r="AC2609" s="504"/>
    </row>
    <row r="2610" spans="1:29" ht="16.7" customHeight="1" x14ac:dyDescent="0.15">
      <c r="A2610" s="520">
        <v>22</v>
      </c>
      <c r="B2610" s="520" t="s">
        <v>19277</v>
      </c>
      <c r="C2610" s="521" t="s">
        <v>19278</v>
      </c>
      <c r="D2610" s="542"/>
      <c r="E2610" s="534"/>
      <c r="F2610" s="534"/>
      <c r="H2610" s="541"/>
      <c r="I2610" s="1044"/>
      <c r="J2610" s="544"/>
      <c r="K2610" s="725"/>
      <c r="L2610" s="967"/>
      <c r="M2610" s="544"/>
      <c r="N2610" s="548"/>
      <c r="O2610" s="979"/>
      <c r="P2610" s="626" t="s">
        <v>3833</v>
      </c>
      <c r="Q2610" s="526" t="s">
        <v>1678</v>
      </c>
      <c r="R2610" s="527">
        <v>0.5</v>
      </c>
      <c r="S2610" s="764"/>
      <c r="T2610" s="763"/>
      <c r="U2610" s="544"/>
      <c r="V2610" s="548"/>
      <c r="W2610" s="534"/>
      <c r="X2610" s="537"/>
      <c r="Y2610" s="534"/>
      <c r="Z2610" s="538"/>
      <c r="AA2610" s="531">
        <f>ROUND(ROUND(ROUND(ROUND(F2505*K2608,0)*N2605,0)*R2610,0)-Y2602,0)</f>
        <v>105</v>
      </c>
      <c r="AB2610" s="539"/>
      <c r="AC2610" s="504"/>
    </row>
    <row r="2611" spans="1:29" ht="16.7" customHeight="1" x14ac:dyDescent="0.15">
      <c r="A2611" s="520">
        <v>22</v>
      </c>
      <c r="B2611" s="520">
        <v>9883</v>
      </c>
      <c r="C2611" s="521" t="s">
        <v>19279</v>
      </c>
      <c r="D2611" s="542"/>
      <c r="E2611" s="534"/>
      <c r="F2611" s="534"/>
      <c r="H2611" s="541"/>
      <c r="I2611" s="757"/>
      <c r="J2611" s="525"/>
      <c r="K2611" s="758"/>
      <c r="L2611" s="1050" t="s">
        <v>14896</v>
      </c>
      <c r="M2611" s="525" t="s">
        <v>1678</v>
      </c>
      <c r="N2611" s="529">
        <v>0.7</v>
      </c>
      <c r="O2611" s="759"/>
      <c r="P2611" s="760"/>
      <c r="Q2611" s="526"/>
      <c r="R2611" s="527"/>
      <c r="S2611" s="1054" t="s">
        <v>10423</v>
      </c>
      <c r="T2611" s="968" t="s">
        <v>12821</v>
      </c>
      <c r="U2611" s="525" t="s">
        <v>1678</v>
      </c>
      <c r="V2611" s="529">
        <v>0.5</v>
      </c>
      <c r="W2611" s="534"/>
      <c r="X2611" s="537"/>
      <c r="Y2611" s="534"/>
      <c r="Z2611" s="538"/>
      <c r="AA2611" s="531">
        <f>ROUND(ROUND(ROUND(F2505*N2611,0)*V2611,0)-Y2602,0)</f>
        <v>158</v>
      </c>
      <c r="AB2611" s="539"/>
      <c r="AC2611" s="504"/>
    </row>
    <row r="2612" spans="1:29" ht="16.7" customHeight="1" x14ac:dyDescent="0.15">
      <c r="A2612" s="520">
        <v>22</v>
      </c>
      <c r="B2612" s="520">
        <v>9884</v>
      </c>
      <c r="C2612" s="521" t="s">
        <v>19280</v>
      </c>
      <c r="D2612" s="542"/>
      <c r="E2612" s="534"/>
      <c r="F2612" s="534"/>
      <c r="H2612" s="541"/>
      <c r="J2612" s="537"/>
      <c r="K2612" s="742"/>
      <c r="L2612" s="1032"/>
      <c r="M2612" s="537"/>
      <c r="O2612" s="1048" t="s">
        <v>10414</v>
      </c>
      <c r="P2612" s="626" t="s">
        <v>16</v>
      </c>
      <c r="Q2612" s="526" t="s">
        <v>1678</v>
      </c>
      <c r="R2612" s="527">
        <v>0.7</v>
      </c>
      <c r="S2612" s="1051"/>
      <c r="T2612" s="1032"/>
      <c r="U2612" s="537"/>
      <c r="W2612" s="534"/>
      <c r="X2612" s="537"/>
      <c r="Y2612" s="534"/>
      <c r="Z2612" s="538"/>
      <c r="AA2612" s="531">
        <f>ROUND(ROUND(ROUND(ROUND(F2505*N2611,0)*R2612,0)*V2611,0)-Y2602,0)</f>
        <v>107</v>
      </c>
      <c r="AB2612" s="539"/>
      <c r="AC2612" s="504"/>
    </row>
    <row r="2613" spans="1:29" ht="16.7" customHeight="1" x14ac:dyDescent="0.15">
      <c r="A2613" s="520">
        <v>22</v>
      </c>
      <c r="B2613" s="520" t="s">
        <v>19281</v>
      </c>
      <c r="C2613" s="521" t="s">
        <v>19282</v>
      </c>
      <c r="D2613" s="542"/>
      <c r="E2613" s="534"/>
      <c r="F2613" s="534"/>
      <c r="H2613" s="541"/>
      <c r="I2613" s="763"/>
      <c r="J2613" s="544"/>
      <c r="K2613" s="579"/>
      <c r="L2613" s="1032"/>
      <c r="M2613" s="537"/>
      <c r="O2613" s="979"/>
      <c r="P2613" s="626" t="s">
        <v>3833</v>
      </c>
      <c r="Q2613" s="526" t="s">
        <v>1678</v>
      </c>
      <c r="R2613" s="527">
        <v>0.5</v>
      </c>
      <c r="S2613" s="1051"/>
      <c r="T2613" s="1032"/>
      <c r="U2613" s="537"/>
      <c r="W2613" s="534"/>
      <c r="X2613" s="537"/>
      <c r="Y2613" s="534"/>
      <c r="Z2613" s="538"/>
      <c r="AA2613" s="531">
        <f>ROUND(ROUND(ROUND(ROUND(F2505*N2611,0)*R2613,0)*V2611,0)-Y2602,0)</f>
        <v>73</v>
      </c>
      <c r="AB2613" s="539"/>
      <c r="AC2613" s="504"/>
    </row>
    <row r="2614" spans="1:29" ht="16.7" customHeight="1" x14ac:dyDescent="0.15">
      <c r="A2614" s="520">
        <v>22</v>
      </c>
      <c r="B2614" s="520">
        <v>9885</v>
      </c>
      <c r="C2614" s="521" t="s">
        <v>19283</v>
      </c>
      <c r="D2614" s="542"/>
      <c r="E2614" s="534"/>
      <c r="F2614" s="534"/>
      <c r="H2614" s="541"/>
      <c r="I2614" s="1049" t="s">
        <v>10418</v>
      </c>
      <c r="J2614" s="525" t="s">
        <v>1678</v>
      </c>
      <c r="K2614" s="718">
        <v>0.96499999999999997</v>
      </c>
      <c r="L2614" s="1032"/>
      <c r="M2614" s="537"/>
      <c r="O2614" s="759"/>
      <c r="P2614" s="760"/>
      <c r="Q2614" s="526"/>
      <c r="R2614" s="527"/>
      <c r="S2614" s="1051"/>
      <c r="T2614" s="1032"/>
      <c r="U2614" s="537"/>
      <c r="W2614" s="534"/>
      <c r="X2614" s="537"/>
      <c r="Y2614" s="534"/>
      <c r="Z2614" s="538"/>
      <c r="AA2614" s="531">
        <f>ROUND(ROUND(ROUND(ROUND(ROUND(F2505*K2614,0)*N2611,0)*V2611,0),0)-Y2602,0)</f>
        <v>152</v>
      </c>
      <c r="AB2614" s="539"/>
      <c r="AC2614" s="504"/>
    </row>
    <row r="2615" spans="1:29" ht="16.7" customHeight="1" x14ac:dyDescent="0.15">
      <c r="A2615" s="520">
        <v>22</v>
      </c>
      <c r="B2615" s="520">
        <v>9886</v>
      </c>
      <c r="C2615" s="521" t="s">
        <v>19284</v>
      </c>
      <c r="D2615" s="542"/>
      <c r="E2615" s="534"/>
      <c r="F2615" s="534"/>
      <c r="H2615" s="541"/>
      <c r="I2615" s="1047"/>
      <c r="J2615" s="537"/>
      <c r="L2615" s="1032"/>
      <c r="M2615" s="537"/>
      <c r="O2615" s="1048" t="s">
        <v>10414</v>
      </c>
      <c r="P2615" s="626" t="s">
        <v>16</v>
      </c>
      <c r="Q2615" s="526" t="s">
        <v>1678</v>
      </c>
      <c r="R2615" s="527">
        <v>0.7</v>
      </c>
      <c r="S2615" s="1051"/>
      <c r="T2615" s="1032"/>
      <c r="U2615" s="537"/>
      <c r="W2615" s="534"/>
      <c r="X2615" s="537"/>
      <c r="Y2615" s="534"/>
      <c r="Z2615" s="538"/>
      <c r="AA2615" s="531">
        <f>ROUND(ROUND(ROUND(ROUND(ROUND(ROUND(F2505*K2614,0)*N2611,0)*R2615,0)*V2611,0),0)-Y2602,0)</f>
        <v>103</v>
      </c>
      <c r="AB2615" s="539"/>
      <c r="AC2615" s="504"/>
    </row>
    <row r="2616" spans="1:29" ht="16.7" customHeight="1" x14ac:dyDescent="0.15">
      <c r="A2616" s="520">
        <v>22</v>
      </c>
      <c r="B2616" s="520" t="s">
        <v>19285</v>
      </c>
      <c r="C2616" s="521" t="s">
        <v>19286</v>
      </c>
      <c r="D2616" s="542"/>
      <c r="E2616" s="534"/>
      <c r="F2616" s="534"/>
      <c r="H2616" s="541"/>
      <c r="I2616" s="1044"/>
      <c r="J2616" s="544"/>
      <c r="K2616" s="725"/>
      <c r="L2616" s="967"/>
      <c r="M2616" s="544"/>
      <c r="N2616" s="548"/>
      <c r="O2616" s="979"/>
      <c r="P2616" s="626" t="s">
        <v>3833</v>
      </c>
      <c r="Q2616" s="526" t="s">
        <v>1678</v>
      </c>
      <c r="R2616" s="527">
        <v>0.5</v>
      </c>
      <c r="S2616" s="1051"/>
      <c r="T2616" s="1032"/>
      <c r="U2616" s="537"/>
      <c r="W2616" s="534"/>
      <c r="X2616" s="537"/>
      <c r="Y2616" s="534"/>
      <c r="Z2616" s="538"/>
      <c r="AA2616" s="531">
        <f>ROUND(ROUND(ROUND(ROUND(ROUND(ROUND(F2505*K2614,0)*N2611,0)*R2616,0)*V2611,0),0)-Y2602,0)</f>
        <v>70</v>
      </c>
      <c r="AB2616" s="539"/>
      <c r="AC2616" s="504"/>
    </row>
    <row r="2617" spans="1:29" ht="16.7" customHeight="1" x14ac:dyDescent="0.15">
      <c r="A2617" s="520">
        <v>22</v>
      </c>
      <c r="B2617" s="520" t="s">
        <v>19287</v>
      </c>
      <c r="C2617" s="521" t="s">
        <v>19288</v>
      </c>
      <c r="D2617" s="542"/>
      <c r="E2617" s="534"/>
      <c r="F2617" s="534"/>
      <c r="H2617" s="541"/>
      <c r="I2617" s="757"/>
      <c r="J2617" s="525"/>
      <c r="K2617" s="758"/>
      <c r="L2617" s="966" t="s">
        <v>14906</v>
      </c>
      <c r="M2617" s="525" t="s">
        <v>1678</v>
      </c>
      <c r="N2617" s="529">
        <v>0.5</v>
      </c>
      <c r="O2617" s="759"/>
      <c r="P2617" s="760"/>
      <c r="Q2617" s="526"/>
      <c r="R2617" s="527"/>
      <c r="S2617" s="1051"/>
      <c r="T2617" s="1032"/>
      <c r="U2617" s="537"/>
      <c r="W2617" s="534"/>
      <c r="X2617" s="537"/>
      <c r="Y2617" s="534"/>
      <c r="Z2617" s="538"/>
      <c r="AA2617" s="531">
        <f>ROUND(ROUND(ROUND(F2505*N2617,0)*V2611,0)-Y2602,0)</f>
        <v>109</v>
      </c>
      <c r="AB2617" s="539"/>
      <c r="AC2617" s="504"/>
    </row>
    <row r="2618" spans="1:29" ht="16.7" customHeight="1" x14ac:dyDescent="0.15">
      <c r="A2618" s="520">
        <v>22</v>
      </c>
      <c r="B2618" s="520" t="s">
        <v>19289</v>
      </c>
      <c r="C2618" s="521" t="s">
        <v>19290</v>
      </c>
      <c r="D2618" s="542"/>
      <c r="E2618" s="534"/>
      <c r="F2618" s="534"/>
      <c r="H2618" s="541"/>
      <c r="J2618" s="537"/>
      <c r="K2618" s="742"/>
      <c r="L2618" s="1032"/>
      <c r="M2618" s="537"/>
      <c r="O2618" s="1048" t="s">
        <v>10414</v>
      </c>
      <c r="P2618" s="626" t="s">
        <v>16</v>
      </c>
      <c r="Q2618" s="526" t="s">
        <v>1678</v>
      </c>
      <c r="R2618" s="527">
        <v>0.7</v>
      </c>
      <c r="S2618" s="1051"/>
      <c r="T2618" s="1032"/>
      <c r="U2618" s="537"/>
      <c r="W2618" s="534"/>
      <c r="X2618" s="537"/>
      <c r="Y2618" s="534"/>
      <c r="Z2618" s="538"/>
      <c r="AA2618" s="531">
        <f>ROUND(ROUND(ROUND(ROUND(F2505*N2617,0)*R2618,0)*V2611,0)-Y2602,0)</f>
        <v>73</v>
      </c>
      <c r="AB2618" s="539"/>
      <c r="AC2618" s="504"/>
    </row>
    <row r="2619" spans="1:29" ht="16.7" customHeight="1" x14ac:dyDescent="0.15">
      <c r="A2619" s="520">
        <v>22</v>
      </c>
      <c r="B2619" s="520" t="s">
        <v>19291</v>
      </c>
      <c r="C2619" s="521" t="s">
        <v>19292</v>
      </c>
      <c r="D2619" s="542"/>
      <c r="E2619" s="534"/>
      <c r="F2619" s="534"/>
      <c r="H2619" s="541"/>
      <c r="I2619" s="763"/>
      <c r="J2619" s="544"/>
      <c r="K2619" s="579"/>
      <c r="L2619" s="1032"/>
      <c r="M2619" s="537"/>
      <c r="O2619" s="979"/>
      <c r="P2619" s="626" t="s">
        <v>3833</v>
      </c>
      <c r="Q2619" s="526" t="s">
        <v>1678</v>
      </c>
      <c r="R2619" s="527">
        <v>0.5</v>
      </c>
      <c r="S2619" s="1051"/>
      <c r="T2619" s="1032"/>
      <c r="U2619" s="537"/>
      <c r="W2619" s="534"/>
      <c r="X2619" s="537"/>
      <c r="Y2619" s="534"/>
      <c r="Z2619" s="538"/>
      <c r="AA2619" s="531">
        <f>ROUND(ROUND(ROUND(ROUND(F2505*N2617,0)*R2619,0)*V2611,0)-Y2602,0)</f>
        <v>49</v>
      </c>
      <c r="AB2619" s="539"/>
      <c r="AC2619" s="504"/>
    </row>
    <row r="2620" spans="1:29" ht="16.7" customHeight="1" x14ac:dyDescent="0.15">
      <c r="A2620" s="520">
        <v>22</v>
      </c>
      <c r="B2620" s="520" t="s">
        <v>19293</v>
      </c>
      <c r="C2620" s="521" t="s">
        <v>19294</v>
      </c>
      <c r="D2620" s="542"/>
      <c r="E2620" s="534"/>
      <c r="F2620" s="534"/>
      <c r="H2620" s="541"/>
      <c r="I2620" s="1049" t="s">
        <v>10418</v>
      </c>
      <c r="J2620" s="525" t="s">
        <v>1678</v>
      </c>
      <c r="K2620" s="718">
        <v>0.96499999999999997</v>
      </c>
      <c r="L2620" s="1032"/>
      <c r="M2620" s="537"/>
      <c r="O2620" s="759"/>
      <c r="P2620" s="760"/>
      <c r="Q2620" s="526"/>
      <c r="R2620" s="527"/>
      <c r="S2620" s="1051"/>
      <c r="T2620" s="1032"/>
      <c r="U2620" s="537"/>
      <c r="W2620" s="534"/>
      <c r="X2620" s="537"/>
      <c r="Y2620" s="534"/>
      <c r="Z2620" s="538"/>
      <c r="AA2620" s="531">
        <f>ROUND(ROUND(ROUND(ROUND(ROUND(F2505*K2620,0)*N2617,0),0)*V2611,0)-Y2602,0)</f>
        <v>105</v>
      </c>
      <c r="AB2620" s="539"/>
      <c r="AC2620" s="504"/>
    </row>
    <row r="2621" spans="1:29" ht="16.7" customHeight="1" x14ac:dyDescent="0.15">
      <c r="A2621" s="520">
        <v>22</v>
      </c>
      <c r="B2621" s="520" t="s">
        <v>19295</v>
      </c>
      <c r="C2621" s="521" t="s">
        <v>19296</v>
      </c>
      <c r="D2621" s="542"/>
      <c r="E2621" s="534"/>
      <c r="F2621" s="534"/>
      <c r="H2621" s="541"/>
      <c r="I2621" s="1047"/>
      <c r="J2621" s="537"/>
      <c r="L2621" s="1032"/>
      <c r="M2621" s="537"/>
      <c r="O2621" s="1048" t="s">
        <v>10414</v>
      </c>
      <c r="P2621" s="626" t="s">
        <v>16</v>
      </c>
      <c r="Q2621" s="526" t="s">
        <v>1678</v>
      </c>
      <c r="R2621" s="527">
        <v>0.7</v>
      </c>
      <c r="S2621" s="1051"/>
      <c r="T2621" s="1032"/>
      <c r="U2621" s="537"/>
      <c r="W2621" s="534"/>
      <c r="X2621" s="537"/>
      <c r="Y2621" s="534"/>
      <c r="Z2621" s="538"/>
      <c r="AA2621" s="531">
        <f>ROUND(ROUND(ROUND(ROUND(ROUND(F2505*K2620,0)*N2617,0)*R2621,0)*V2611,0)-Y2602,0)</f>
        <v>70</v>
      </c>
      <c r="AB2621" s="539"/>
      <c r="AC2621" s="504"/>
    </row>
    <row r="2622" spans="1:29" ht="16.7" customHeight="1" x14ac:dyDescent="0.15">
      <c r="A2622" s="520">
        <v>22</v>
      </c>
      <c r="B2622" s="520" t="s">
        <v>19297</v>
      </c>
      <c r="C2622" s="521" t="s">
        <v>19298</v>
      </c>
      <c r="D2622" s="542"/>
      <c r="E2622" s="534"/>
      <c r="F2622" s="534"/>
      <c r="H2622" s="541"/>
      <c r="I2622" s="1044"/>
      <c r="J2622" s="544"/>
      <c r="K2622" s="725"/>
      <c r="L2622" s="967"/>
      <c r="M2622" s="544"/>
      <c r="N2622" s="548"/>
      <c r="O2622" s="979"/>
      <c r="P2622" s="626" t="s">
        <v>3833</v>
      </c>
      <c r="Q2622" s="526" t="s">
        <v>1678</v>
      </c>
      <c r="R2622" s="527">
        <v>0.5</v>
      </c>
      <c r="S2622" s="1051"/>
      <c r="T2622" s="967"/>
      <c r="U2622" s="544"/>
      <c r="V2622" s="548"/>
      <c r="W2622" s="534"/>
      <c r="X2622" s="537"/>
      <c r="Y2622" s="534"/>
      <c r="Z2622" s="538"/>
      <c r="AA2622" s="531">
        <f>ROUND(ROUND(ROUND(ROUND(ROUND(F2505*K2620,0)*N2617,0)*R2622,0)*V2611,0)-Y2602,0)</f>
        <v>47</v>
      </c>
      <c r="AB2622" s="539"/>
      <c r="AC2622" s="504"/>
    </row>
    <row r="2623" spans="1:29" ht="16.7" customHeight="1" x14ac:dyDescent="0.15">
      <c r="A2623" s="520">
        <v>22</v>
      </c>
      <c r="B2623" s="520">
        <v>9071</v>
      </c>
      <c r="C2623" s="521" t="s">
        <v>19299</v>
      </c>
      <c r="D2623" s="542"/>
      <c r="E2623" s="534"/>
      <c r="F2623" s="534"/>
      <c r="H2623" s="541"/>
      <c r="I2623" s="757"/>
      <c r="J2623" s="525"/>
      <c r="K2623" s="758"/>
      <c r="L2623" s="1050" t="s">
        <v>14896</v>
      </c>
      <c r="M2623" s="525" t="s">
        <v>1678</v>
      </c>
      <c r="N2623" s="529">
        <v>0.7</v>
      </c>
      <c r="O2623" s="759"/>
      <c r="P2623" s="760"/>
      <c r="Q2623" s="526"/>
      <c r="R2623" s="527"/>
      <c r="S2623" s="1051"/>
      <c r="T2623" s="968" t="s">
        <v>12830</v>
      </c>
      <c r="U2623" s="525" t="s">
        <v>1678</v>
      </c>
      <c r="V2623" s="529">
        <v>0.7</v>
      </c>
      <c r="W2623" s="534"/>
      <c r="X2623" s="537"/>
      <c r="Y2623" s="534"/>
      <c r="Z2623" s="538"/>
      <c r="AA2623" s="531">
        <f>ROUND(ROUND(ROUND(F2505*N2623,0)*V2623,0)-Y2602,0)</f>
        <v>225</v>
      </c>
      <c r="AB2623" s="539"/>
      <c r="AC2623" s="504"/>
    </row>
    <row r="2624" spans="1:29" ht="16.7" customHeight="1" x14ac:dyDescent="0.15">
      <c r="A2624" s="520">
        <v>22</v>
      </c>
      <c r="B2624" s="520">
        <v>9072</v>
      </c>
      <c r="C2624" s="521" t="s">
        <v>19300</v>
      </c>
      <c r="D2624" s="542"/>
      <c r="E2624" s="534"/>
      <c r="F2624" s="534"/>
      <c r="H2624" s="541"/>
      <c r="J2624" s="537"/>
      <c r="K2624" s="742"/>
      <c r="L2624" s="1032"/>
      <c r="M2624" s="537"/>
      <c r="O2624" s="1048" t="s">
        <v>10414</v>
      </c>
      <c r="P2624" s="626" t="s">
        <v>16</v>
      </c>
      <c r="Q2624" s="526" t="s">
        <v>1678</v>
      </c>
      <c r="R2624" s="527">
        <v>0.7</v>
      </c>
      <c r="S2624" s="1051"/>
      <c r="T2624" s="1032"/>
      <c r="U2624" s="537"/>
      <c r="W2624" s="534"/>
      <c r="X2624" s="537"/>
      <c r="Y2624" s="534"/>
      <c r="Z2624" s="538"/>
      <c r="AA2624" s="531">
        <f>ROUND(ROUND(ROUND(ROUND(F2505*N2623,0)*R2624,0)*V2623,0)-Y2602,0)</f>
        <v>154</v>
      </c>
      <c r="AB2624" s="539"/>
      <c r="AC2624" s="504"/>
    </row>
    <row r="2625" spans="1:29" ht="16.7" customHeight="1" x14ac:dyDescent="0.15">
      <c r="A2625" s="520">
        <v>22</v>
      </c>
      <c r="B2625" s="520" t="s">
        <v>19301</v>
      </c>
      <c r="C2625" s="521" t="s">
        <v>19302</v>
      </c>
      <c r="D2625" s="542"/>
      <c r="E2625" s="534"/>
      <c r="F2625" s="534"/>
      <c r="H2625" s="541"/>
      <c r="I2625" s="763"/>
      <c r="J2625" s="544"/>
      <c r="K2625" s="579"/>
      <c r="L2625" s="1032"/>
      <c r="M2625" s="537"/>
      <c r="O2625" s="979"/>
      <c r="P2625" s="626" t="s">
        <v>3833</v>
      </c>
      <c r="Q2625" s="526" t="s">
        <v>1678</v>
      </c>
      <c r="R2625" s="527">
        <v>0.5</v>
      </c>
      <c r="S2625" s="1051"/>
      <c r="T2625" s="1032"/>
      <c r="U2625" s="537"/>
      <c r="W2625" s="534"/>
      <c r="X2625" s="537"/>
      <c r="Y2625" s="534"/>
      <c r="Z2625" s="538"/>
      <c r="AA2625" s="531">
        <f>ROUND(ROUND(ROUND(ROUND(F2505*N2623,0)*R2625,0)*V2623,0)-Y2602,0)</f>
        <v>107</v>
      </c>
      <c r="AB2625" s="539"/>
      <c r="AC2625" s="504"/>
    </row>
    <row r="2626" spans="1:29" ht="16.7" customHeight="1" x14ac:dyDescent="0.15">
      <c r="A2626" s="520">
        <v>22</v>
      </c>
      <c r="B2626" s="520">
        <v>9073</v>
      </c>
      <c r="C2626" s="521" t="s">
        <v>19303</v>
      </c>
      <c r="D2626" s="542"/>
      <c r="E2626" s="534"/>
      <c r="F2626" s="534"/>
      <c r="H2626" s="541"/>
      <c r="I2626" s="1049" t="s">
        <v>10418</v>
      </c>
      <c r="J2626" s="525" t="s">
        <v>1678</v>
      </c>
      <c r="K2626" s="718">
        <v>0.96499999999999997</v>
      </c>
      <c r="L2626" s="1032"/>
      <c r="M2626" s="537"/>
      <c r="O2626" s="759"/>
      <c r="P2626" s="760"/>
      <c r="Q2626" s="526"/>
      <c r="R2626" s="527"/>
      <c r="S2626" s="1051"/>
      <c r="T2626" s="1032"/>
      <c r="U2626" s="537"/>
      <c r="W2626" s="534"/>
      <c r="X2626" s="537"/>
      <c r="Y2626" s="534"/>
      <c r="Z2626" s="538"/>
      <c r="AA2626" s="531">
        <f>ROUND(ROUND(ROUND(ROUND(ROUND(F2505*K2626,0)*N2623,0)*V2623,0),0)-Y2602,0)</f>
        <v>217</v>
      </c>
      <c r="AB2626" s="539"/>
      <c r="AC2626" s="504"/>
    </row>
    <row r="2627" spans="1:29" ht="16.7" customHeight="1" x14ac:dyDescent="0.15">
      <c r="A2627" s="520">
        <v>22</v>
      </c>
      <c r="B2627" s="520">
        <v>9074</v>
      </c>
      <c r="C2627" s="521" t="s">
        <v>19304</v>
      </c>
      <c r="D2627" s="542"/>
      <c r="E2627" s="534"/>
      <c r="F2627" s="534"/>
      <c r="H2627" s="541"/>
      <c r="I2627" s="1047"/>
      <c r="J2627" s="537"/>
      <c r="L2627" s="1032"/>
      <c r="M2627" s="537"/>
      <c r="O2627" s="1048" t="s">
        <v>10414</v>
      </c>
      <c r="P2627" s="626" t="s">
        <v>16</v>
      </c>
      <c r="Q2627" s="526" t="s">
        <v>1678</v>
      </c>
      <c r="R2627" s="527">
        <v>0.7</v>
      </c>
      <c r="S2627" s="1051"/>
      <c r="T2627" s="1032"/>
      <c r="U2627" s="537"/>
      <c r="W2627" s="534"/>
      <c r="X2627" s="537"/>
      <c r="Y2627" s="534"/>
      <c r="Z2627" s="538"/>
      <c r="AA2627" s="531">
        <f>ROUND(ROUND(ROUND(ROUND(ROUND(ROUND(F2505*K2626,0)*N2623,0)*R2627,0)*V2623,0),0)-Y2602,0)</f>
        <v>148</v>
      </c>
      <c r="AB2627" s="539"/>
      <c r="AC2627" s="504"/>
    </row>
    <row r="2628" spans="1:29" ht="16.7" customHeight="1" x14ac:dyDescent="0.15">
      <c r="A2628" s="520">
        <v>22</v>
      </c>
      <c r="B2628" s="520" t="s">
        <v>19305</v>
      </c>
      <c r="C2628" s="521" t="s">
        <v>19306</v>
      </c>
      <c r="D2628" s="542"/>
      <c r="E2628" s="534"/>
      <c r="F2628" s="534"/>
      <c r="H2628" s="541"/>
      <c r="I2628" s="1044"/>
      <c r="J2628" s="544"/>
      <c r="K2628" s="725"/>
      <c r="L2628" s="967"/>
      <c r="M2628" s="544"/>
      <c r="N2628" s="548"/>
      <c r="O2628" s="979"/>
      <c r="P2628" s="626" t="s">
        <v>3833</v>
      </c>
      <c r="Q2628" s="526" t="s">
        <v>1678</v>
      </c>
      <c r="R2628" s="527">
        <v>0.5</v>
      </c>
      <c r="S2628" s="1051"/>
      <c r="T2628" s="1032"/>
      <c r="U2628" s="537"/>
      <c r="W2628" s="534"/>
      <c r="X2628" s="537"/>
      <c r="Y2628" s="534"/>
      <c r="Z2628" s="538"/>
      <c r="AA2628" s="531">
        <f>ROUND(ROUND(ROUND(ROUND(ROUND(ROUND(F2505*K2626,0)*N2623,0)*R2628,0)*V2623,0),0)-Y2602,0)</f>
        <v>103</v>
      </c>
      <c r="AB2628" s="539"/>
      <c r="AC2628" s="504"/>
    </row>
    <row r="2629" spans="1:29" ht="16.7" customHeight="1" x14ac:dyDescent="0.15">
      <c r="A2629" s="520">
        <v>22</v>
      </c>
      <c r="B2629" s="520" t="s">
        <v>19307</v>
      </c>
      <c r="C2629" s="521" t="s">
        <v>19308</v>
      </c>
      <c r="D2629" s="542"/>
      <c r="E2629" s="534"/>
      <c r="F2629" s="534"/>
      <c r="H2629" s="541"/>
      <c r="I2629" s="757"/>
      <c r="J2629" s="525"/>
      <c r="K2629" s="758"/>
      <c r="L2629" s="966" t="s">
        <v>14906</v>
      </c>
      <c r="M2629" s="525" t="s">
        <v>1678</v>
      </c>
      <c r="N2629" s="529">
        <v>0.5</v>
      </c>
      <c r="O2629" s="759"/>
      <c r="P2629" s="760"/>
      <c r="Q2629" s="526"/>
      <c r="R2629" s="527"/>
      <c r="S2629" s="1051"/>
      <c r="T2629" s="1032"/>
      <c r="U2629" s="537"/>
      <c r="W2629" s="534"/>
      <c r="X2629" s="537"/>
      <c r="Y2629" s="534"/>
      <c r="Z2629" s="538"/>
      <c r="AA2629" s="531">
        <f>ROUND(ROUND(ROUND(F2505*N2629,0)*V2623,0)-Y2602,0)</f>
        <v>157</v>
      </c>
      <c r="AB2629" s="539"/>
      <c r="AC2629" s="504"/>
    </row>
    <row r="2630" spans="1:29" ht="16.7" customHeight="1" x14ac:dyDescent="0.15">
      <c r="A2630" s="520">
        <v>22</v>
      </c>
      <c r="B2630" s="520" t="s">
        <v>19309</v>
      </c>
      <c r="C2630" s="521" t="s">
        <v>19310</v>
      </c>
      <c r="D2630" s="542"/>
      <c r="E2630" s="534"/>
      <c r="F2630" s="534"/>
      <c r="H2630" s="541"/>
      <c r="J2630" s="537"/>
      <c r="K2630" s="742"/>
      <c r="L2630" s="1032"/>
      <c r="M2630" s="537"/>
      <c r="O2630" s="1048" t="s">
        <v>10414</v>
      </c>
      <c r="P2630" s="626" t="s">
        <v>16</v>
      </c>
      <c r="Q2630" s="526" t="s">
        <v>1678</v>
      </c>
      <c r="R2630" s="527">
        <v>0.7</v>
      </c>
      <c r="S2630" s="1051"/>
      <c r="T2630" s="1032"/>
      <c r="U2630" s="537"/>
      <c r="W2630" s="534"/>
      <c r="X2630" s="537"/>
      <c r="Y2630" s="534"/>
      <c r="Z2630" s="538"/>
      <c r="AA2630" s="531">
        <f>ROUND(ROUND(ROUND(ROUND(F2505*N2629,0)*R2630,0)*V2623,0)-Y2602,0)</f>
        <v>106</v>
      </c>
      <c r="AB2630" s="539"/>
      <c r="AC2630" s="504"/>
    </row>
    <row r="2631" spans="1:29" ht="16.7" customHeight="1" x14ac:dyDescent="0.15">
      <c r="A2631" s="520">
        <v>22</v>
      </c>
      <c r="B2631" s="520" t="s">
        <v>19311</v>
      </c>
      <c r="C2631" s="521" t="s">
        <v>19312</v>
      </c>
      <c r="D2631" s="542"/>
      <c r="E2631" s="534"/>
      <c r="F2631" s="534"/>
      <c r="H2631" s="541"/>
      <c r="I2631" s="763"/>
      <c r="J2631" s="544"/>
      <c r="K2631" s="579"/>
      <c r="L2631" s="1032"/>
      <c r="M2631" s="537"/>
      <c r="O2631" s="979"/>
      <c r="P2631" s="626" t="s">
        <v>3833</v>
      </c>
      <c r="Q2631" s="526" t="s">
        <v>1678</v>
      </c>
      <c r="R2631" s="527">
        <v>0.5</v>
      </c>
      <c r="S2631" s="1051"/>
      <c r="T2631" s="1032"/>
      <c r="U2631" s="537"/>
      <c r="W2631" s="534"/>
      <c r="X2631" s="537"/>
      <c r="Y2631" s="534"/>
      <c r="Z2631" s="538"/>
      <c r="AA2631" s="531">
        <f>ROUND(ROUND(ROUND(ROUND(F2505*N2629,0)*R2631,0)*V2623,0)-Y2602,0)</f>
        <v>73</v>
      </c>
      <c r="AB2631" s="539"/>
      <c r="AC2631" s="504"/>
    </row>
    <row r="2632" spans="1:29" ht="16.7" customHeight="1" x14ac:dyDescent="0.15">
      <c r="A2632" s="520">
        <v>22</v>
      </c>
      <c r="B2632" s="520" t="s">
        <v>19313</v>
      </c>
      <c r="C2632" s="521" t="s">
        <v>19314</v>
      </c>
      <c r="D2632" s="542"/>
      <c r="E2632" s="534"/>
      <c r="F2632" s="534"/>
      <c r="H2632" s="541"/>
      <c r="I2632" s="1049" t="s">
        <v>10418</v>
      </c>
      <c r="J2632" s="525" t="s">
        <v>1678</v>
      </c>
      <c r="K2632" s="718">
        <v>0.96499999999999997</v>
      </c>
      <c r="L2632" s="1032"/>
      <c r="M2632" s="537"/>
      <c r="O2632" s="759"/>
      <c r="P2632" s="760"/>
      <c r="Q2632" s="526"/>
      <c r="R2632" s="527"/>
      <c r="S2632" s="1051"/>
      <c r="T2632" s="1032"/>
      <c r="U2632" s="537"/>
      <c r="W2632" s="534"/>
      <c r="X2632" s="537"/>
      <c r="Y2632" s="534"/>
      <c r="Z2632" s="538"/>
      <c r="AA2632" s="531">
        <f>ROUND(ROUND(ROUND(ROUND(ROUND(F2505*K2632,0)*N2629,0),0)*V2623,0)-Y2602,0)</f>
        <v>152</v>
      </c>
      <c r="AB2632" s="539"/>
      <c r="AC2632" s="504"/>
    </row>
    <row r="2633" spans="1:29" ht="16.7" customHeight="1" x14ac:dyDescent="0.15">
      <c r="A2633" s="520">
        <v>22</v>
      </c>
      <c r="B2633" s="520" t="s">
        <v>19315</v>
      </c>
      <c r="C2633" s="521" t="s">
        <v>19316</v>
      </c>
      <c r="D2633" s="542"/>
      <c r="E2633" s="534"/>
      <c r="F2633" s="534"/>
      <c r="H2633" s="541"/>
      <c r="I2633" s="1047"/>
      <c r="J2633" s="537"/>
      <c r="L2633" s="1032"/>
      <c r="M2633" s="537"/>
      <c r="O2633" s="1048" t="s">
        <v>10414</v>
      </c>
      <c r="P2633" s="626" t="s">
        <v>16</v>
      </c>
      <c r="Q2633" s="526" t="s">
        <v>1678</v>
      </c>
      <c r="R2633" s="527">
        <v>0.7</v>
      </c>
      <c r="S2633" s="1051"/>
      <c r="T2633" s="1032"/>
      <c r="U2633" s="537"/>
      <c r="W2633" s="534"/>
      <c r="X2633" s="537"/>
      <c r="Y2633" s="534"/>
      <c r="Z2633" s="538"/>
      <c r="AA2633" s="531">
        <f>ROUND(ROUND(ROUND(ROUND(ROUND(F2505*K2632,0)*N2629,0)*R2633,0)*V2623,0)-Y2602,0)</f>
        <v>103</v>
      </c>
      <c r="AB2633" s="539"/>
      <c r="AC2633" s="504"/>
    </row>
    <row r="2634" spans="1:29" ht="16.7" customHeight="1" x14ac:dyDescent="0.15">
      <c r="A2634" s="520">
        <v>22</v>
      </c>
      <c r="B2634" s="520" t="s">
        <v>19317</v>
      </c>
      <c r="C2634" s="521" t="s">
        <v>19318</v>
      </c>
      <c r="D2634" s="542"/>
      <c r="E2634" s="534"/>
      <c r="F2634" s="534"/>
      <c r="H2634" s="541"/>
      <c r="I2634" s="1044"/>
      <c r="J2634" s="544"/>
      <c r="K2634" s="725"/>
      <c r="L2634" s="967"/>
      <c r="M2634" s="544"/>
      <c r="N2634" s="548"/>
      <c r="O2634" s="979"/>
      <c r="P2634" s="626" t="s">
        <v>3833</v>
      </c>
      <c r="Q2634" s="526" t="s">
        <v>1678</v>
      </c>
      <c r="R2634" s="527">
        <v>0.5</v>
      </c>
      <c r="S2634" s="1052"/>
      <c r="T2634" s="967"/>
      <c r="U2634" s="544"/>
      <c r="V2634" s="548"/>
      <c r="W2634" s="534"/>
      <c r="X2634" s="537"/>
      <c r="Y2634" s="534"/>
      <c r="Z2634" s="538"/>
      <c r="AA2634" s="531">
        <f>ROUND(ROUND(ROUND(ROUND(ROUND(F2505*K2632,0)*N2629,0)*R2634,0)*V2623,0)-Y2602,0)</f>
        <v>70</v>
      </c>
      <c r="AB2634" s="539"/>
      <c r="AC2634" s="504"/>
    </row>
    <row r="2635" spans="1:29" ht="16.7" customHeight="1" x14ac:dyDescent="0.15">
      <c r="A2635" s="520">
        <v>22</v>
      </c>
      <c r="B2635" s="520" t="s">
        <v>19319</v>
      </c>
      <c r="C2635" s="521" t="s">
        <v>19320</v>
      </c>
      <c r="D2635" s="542"/>
      <c r="E2635" s="534"/>
      <c r="F2635" s="534"/>
      <c r="H2635" s="541"/>
      <c r="I2635" s="757"/>
      <c r="J2635" s="525"/>
      <c r="K2635" s="758"/>
      <c r="L2635" s="966" t="s">
        <v>14896</v>
      </c>
      <c r="M2635" s="525" t="s">
        <v>1678</v>
      </c>
      <c r="N2635" s="529">
        <v>0.7</v>
      </c>
      <c r="O2635" s="759"/>
      <c r="P2635" s="760"/>
      <c r="Q2635" s="526"/>
      <c r="R2635" s="527"/>
      <c r="S2635" s="1054" t="s">
        <v>14959</v>
      </c>
      <c r="T2635" s="968" t="s">
        <v>12840</v>
      </c>
      <c r="U2635" s="525" t="s">
        <v>1678</v>
      </c>
      <c r="V2635" s="529">
        <v>0.7</v>
      </c>
      <c r="W2635" s="534"/>
      <c r="X2635" s="537"/>
      <c r="Y2635" s="534"/>
      <c r="Z2635" s="538"/>
      <c r="AA2635" s="531">
        <f>ROUND(ROUND(ROUND(F2505*N2635,0)*V2635,0)-Y2602,0)</f>
        <v>225</v>
      </c>
      <c r="AB2635" s="539"/>
      <c r="AC2635" s="504"/>
    </row>
    <row r="2636" spans="1:29" ht="16.7" customHeight="1" x14ac:dyDescent="0.15">
      <c r="A2636" s="520">
        <v>22</v>
      </c>
      <c r="B2636" s="520" t="s">
        <v>19321</v>
      </c>
      <c r="C2636" s="521" t="s">
        <v>19322</v>
      </c>
      <c r="D2636" s="542"/>
      <c r="E2636" s="534"/>
      <c r="F2636" s="534"/>
      <c r="H2636" s="541"/>
      <c r="J2636" s="537"/>
      <c r="K2636" s="742"/>
      <c r="L2636" s="1032"/>
      <c r="M2636" s="537"/>
      <c r="O2636" s="1048" t="s">
        <v>10414</v>
      </c>
      <c r="P2636" s="626" t="s">
        <v>16</v>
      </c>
      <c r="Q2636" s="526" t="s">
        <v>1678</v>
      </c>
      <c r="R2636" s="527">
        <v>0.7</v>
      </c>
      <c r="S2636" s="1055"/>
      <c r="T2636" s="1032"/>
      <c r="U2636" s="537"/>
      <c r="W2636" s="534"/>
      <c r="X2636" s="537"/>
      <c r="Y2636" s="534"/>
      <c r="Z2636" s="538"/>
      <c r="AA2636" s="531">
        <f>ROUND(ROUND(ROUND(ROUND(F2505*N2635,0)*R2636,0)*V2635,0)-Y2602,0)</f>
        <v>154</v>
      </c>
      <c r="AB2636" s="539"/>
      <c r="AC2636" s="504"/>
    </row>
    <row r="2637" spans="1:29" ht="16.7" customHeight="1" x14ac:dyDescent="0.15">
      <c r="A2637" s="520">
        <v>22</v>
      </c>
      <c r="B2637" s="520" t="s">
        <v>19323</v>
      </c>
      <c r="C2637" s="521" t="s">
        <v>19324</v>
      </c>
      <c r="D2637" s="542"/>
      <c r="E2637" s="534"/>
      <c r="F2637" s="534"/>
      <c r="H2637" s="541"/>
      <c r="I2637" s="763"/>
      <c r="J2637" s="544"/>
      <c r="K2637" s="579"/>
      <c r="L2637" s="1032"/>
      <c r="M2637" s="537"/>
      <c r="O2637" s="979"/>
      <c r="P2637" s="626" t="s">
        <v>3833</v>
      </c>
      <c r="Q2637" s="526" t="s">
        <v>1678</v>
      </c>
      <c r="R2637" s="527">
        <v>0.5</v>
      </c>
      <c r="S2637" s="1055"/>
      <c r="T2637" s="1032"/>
      <c r="U2637" s="537"/>
      <c r="W2637" s="534"/>
      <c r="X2637" s="537"/>
      <c r="Y2637" s="534"/>
      <c r="Z2637" s="538"/>
      <c r="AA2637" s="531">
        <f>ROUND(ROUND(ROUND(ROUND(F2505*N2635,0)*R2637,0)*V2635,0)-Y2602,0)</f>
        <v>107</v>
      </c>
      <c r="AB2637" s="539"/>
      <c r="AC2637" s="504"/>
    </row>
    <row r="2638" spans="1:29" ht="16.7" customHeight="1" x14ac:dyDescent="0.15">
      <c r="A2638" s="520">
        <v>22</v>
      </c>
      <c r="B2638" s="520" t="s">
        <v>19325</v>
      </c>
      <c r="C2638" s="521" t="s">
        <v>19326</v>
      </c>
      <c r="D2638" s="542"/>
      <c r="E2638" s="534"/>
      <c r="F2638" s="534"/>
      <c r="H2638" s="541"/>
      <c r="I2638" s="1049" t="s">
        <v>10418</v>
      </c>
      <c r="J2638" s="525" t="s">
        <v>1678</v>
      </c>
      <c r="K2638" s="718">
        <v>0.96499999999999997</v>
      </c>
      <c r="L2638" s="1032"/>
      <c r="M2638" s="537"/>
      <c r="O2638" s="759"/>
      <c r="P2638" s="760"/>
      <c r="Q2638" s="526"/>
      <c r="R2638" s="527"/>
      <c r="S2638" s="1055"/>
      <c r="T2638" s="1032"/>
      <c r="U2638" s="537"/>
      <c r="W2638" s="534"/>
      <c r="X2638" s="537"/>
      <c r="Y2638" s="534"/>
      <c r="Z2638" s="538"/>
      <c r="AA2638" s="531">
        <f>ROUND(ROUND(ROUND(ROUND(ROUND(F2505*K2638,0)*N2635,0)*V2635,0),0)-Y2602,0)</f>
        <v>217</v>
      </c>
      <c r="AB2638" s="539"/>
      <c r="AC2638" s="504"/>
    </row>
    <row r="2639" spans="1:29" ht="16.7" customHeight="1" x14ac:dyDescent="0.15">
      <c r="A2639" s="520">
        <v>22</v>
      </c>
      <c r="B2639" s="520" t="s">
        <v>19327</v>
      </c>
      <c r="C2639" s="521" t="s">
        <v>19328</v>
      </c>
      <c r="D2639" s="542"/>
      <c r="E2639" s="534"/>
      <c r="F2639" s="534"/>
      <c r="H2639" s="541"/>
      <c r="I2639" s="1047"/>
      <c r="J2639" s="537"/>
      <c r="L2639" s="1032"/>
      <c r="M2639" s="537"/>
      <c r="O2639" s="1048" t="s">
        <v>10414</v>
      </c>
      <c r="P2639" s="626" t="s">
        <v>16</v>
      </c>
      <c r="Q2639" s="526" t="s">
        <v>1678</v>
      </c>
      <c r="R2639" s="527">
        <v>0.7</v>
      </c>
      <c r="S2639" s="1055"/>
      <c r="T2639" s="1032"/>
      <c r="U2639" s="537"/>
      <c r="W2639" s="534"/>
      <c r="X2639" s="537"/>
      <c r="Y2639" s="534"/>
      <c r="Z2639" s="538"/>
      <c r="AA2639" s="531">
        <f>ROUND(ROUND(ROUND(ROUND(ROUND(ROUND(F2505*K2638,0)*N2635,0)*R2639,0)*V2635,0),0)-Y2602,0)</f>
        <v>148</v>
      </c>
      <c r="AB2639" s="539"/>
      <c r="AC2639" s="504"/>
    </row>
    <row r="2640" spans="1:29" ht="16.7" customHeight="1" x14ac:dyDescent="0.15">
      <c r="A2640" s="520">
        <v>22</v>
      </c>
      <c r="B2640" s="520" t="s">
        <v>19329</v>
      </c>
      <c r="C2640" s="521" t="s">
        <v>19330</v>
      </c>
      <c r="D2640" s="542"/>
      <c r="E2640" s="534"/>
      <c r="F2640" s="534"/>
      <c r="H2640" s="541"/>
      <c r="I2640" s="1044"/>
      <c r="J2640" s="544"/>
      <c r="K2640" s="725"/>
      <c r="L2640" s="967"/>
      <c r="M2640" s="544"/>
      <c r="N2640" s="548"/>
      <c r="O2640" s="979"/>
      <c r="P2640" s="626" t="s">
        <v>3833</v>
      </c>
      <c r="Q2640" s="526" t="s">
        <v>1678</v>
      </c>
      <c r="R2640" s="527">
        <v>0.5</v>
      </c>
      <c r="S2640" s="1055"/>
      <c r="T2640" s="1032"/>
      <c r="U2640" s="537"/>
      <c r="W2640" s="534"/>
      <c r="X2640" s="537"/>
      <c r="Y2640" s="534"/>
      <c r="Z2640" s="538"/>
      <c r="AA2640" s="531">
        <f>ROUND(ROUND(ROUND(ROUND(ROUND(ROUND(F2505*K2638,0)*N2635,0)*R2640,0)*V2635,0),0)-Y2602,0)</f>
        <v>103</v>
      </c>
      <c r="AB2640" s="539"/>
      <c r="AC2640" s="504"/>
    </row>
    <row r="2641" spans="1:29" ht="16.7" customHeight="1" x14ac:dyDescent="0.15">
      <c r="A2641" s="520">
        <v>22</v>
      </c>
      <c r="B2641" s="520" t="s">
        <v>19331</v>
      </c>
      <c r="C2641" s="521" t="s">
        <v>19332</v>
      </c>
      <c r="D2641" s="542"/>
      <c r="E2641" s="534"/>
      <c r="F2641" s="534"/>
      <c r="H2641" s="541"/>
      <c r="I2641" s="757"/>
      <c r="J2641" s="525"/>
      <c r="K2641" s="758"/>
      <c r="L2641" s="966" t="s">
        <v>14906</v>
      </c>
      <c r="M2641" s="525" t="s">
        <v>1678</v>
      </c>
      <c r="N2641" s="529">
        <v>0.5</v>
      </c>
      <c r="O2641" s="759"/>
      <c r="P2641" s="760"/>
      <c r="Q2641" s="526"/>
      <c r="R2641" s="527"/>
      <c r="S2641" s="1055"/>
      <c r="T2641" s="1032"/>
      <c r="U2641" s="537"/>
      <c r="W2641" s="534"/>
      <c r="X2641" s="537"/>
      <c r="Y2641" s="534"/>
      <c r="Z2641" s="538"/>
      <c r="AA2641" s="531">
        <f>ROUND(ROUND(ROUND(F2505*N2641,0)*V2635,0)-Y2602,0)</f>
        <v>157</v>
      </c>
      <c r="AB2641" s="539"/>
      <c r="AC2641" s="504"/>
    </row>
    <row r="2642" spans="1:29" ht="16.7" customHeight="1" x14ac:dyDescent="0.15">
      <c r="A2642" s="520">
        <v>22</v>
      </c>
      <c r="B2642" s="520" t="s">
        <v>19333</v>
      </c>
      <c r="C2642" s="521" t="s">
        <v>19334</v>
      </c>
      <c r="D2642" s="542"/>
      <c r="E2642" s="534"/>
      <c r="F2642" s="534"/>
      <c r="H2642" s="541"/>
      <c r="J2642" s="537"/>
      <c r="K2642" s="742"/>
      <c r="L2642" s="1032"/>
      <c r="M2642" s="537"/>
      <c r="O2642" s="1048" t="s">
        <v>10414</v>
      </c>
      <c r="P2642" s="626" t="s">
        <v>16</v>
      </c>
      <c r="Q2642" s="526" t="s">
        <v>1678</v>
      </c>
      <c r="R2642" s="527">
        <v>0.7</v>
      </c>
      <c r="S2642" s="1055"/>
      <c r="T2642" s="1032"/>
      <c r="U2642" s="537"/>
      <c r="W2642" s="534"/>
      <c r="X2642" s="537"/>
      <c r="Y2642" s="534"/>
      <c r="Z2642" s="538"/>
      <c r="AA2642" s="531">
        <f>ROUND(ROUND(ROUND(ROUND(F2505*N2641,0)*R2642,0)*V2635,0)-Y2602,0)</f>
        <v>106</v>
      </c>
      <c r="AB2642" s="539"/>
      <c r="AC2642" s="504"/>
    </row>
    <row r="2643" spans="1:29" ht="16.7" customHeight="1" x14ac:dyDescent="0.15">
      <c r="A2643" s="520">
        <v>22</v>
      </c>
      <c r="B2643" s="520" t="s">
        <v>19335</v>
      </c>
      <c r="C2643" s="521" t="s">
        <v>19336</v>
      </c>
      <c r="D2643" s="542"/>
      <c r="E2643" s="534"/>
      <c r="F2643" s="534"/>
      <c r="H2643" s="541"/>
      <c r="I2643" s="763"/>
      <c r="J2643" s="544"/>
      <c r="K2643" s="579"/>
      <c r="L2643" s="1032"/>
      <c r="M2643" s="537"/>
      <c r="O2643" s="979"/>
      <c r="P2643" s="626" t="s">
        <v>3833</v>
      </c>
      <c r="Q2643" s="526" t="s">
        <v>1678</v>
      </c>
      <c r="R2643" s="527">
        <v>0.5</v>
      </c>
      <c r="S2643" s="1055"/>
      <c r="T2643" s="1032"/>
      <c r="U2643" s="537"/>
      <c r="W2643" s="534"/>
      <c r="X2643" s="537"/>
      <c r="Y2643" s="534"/>
      <c r="Z2643" s="538"/>
      <c r="AA2643" s="531">
        <f>ROUND(ROUND(ROUND(ROUND(F2505*N2641,0)*R2643,0)*V2635,0)-Y2602,0)</f>
        <v>73</v>
      </c>
      <c r="AB2643" s="539"/>
      <c r="AC2643" s="504"/>
    </row>
    <row r="2644" spans="1:29" ht="16.7" customHeight="1" x14ac:dyDescent="0.15">
      <c r="A2644" s="520">
        <v>22</v>
      </c>
      <c r="B2644" s="520" t="s">
        <v>19337</v>
      </c>
      <c r="C2644" s="521" t="s">
        <v>19338</v>
      </c>
      <c r="D2644" s="542"/>
      <c r="E2644" s="534"/>
      <c r="F2644" s="534"/>
      <c r="H2644" s="541"/>
      <c r="I2644" s="1049" t="s">
        <v>10418</v>
      </c>
      <c r="J2644" s="525" t="s">
        <v>1678</v>
      </c>
      <c r="K2644" s="718">
        <v>0.96499999999999997</v>
      </c>
      <c r="L2644" s="1032"/>
      <c r="M2644" s="537"/>
      <c r="O2644" s="759"/>
      <c r="P2644" s="760"/>
      <c r="Q2644" s="526"/>
      <c r="R2644" s="527"/>
      <c r="S2644" s="1055"/>
      <c r="T2644" s="1032"/>
      <c r="U2644" s="537"/>
      <c r="W2644" s="534"/>
      <c r="X2644" s="537"/>
      <c r="Y2644" s="534"/>
      <c r="Z2644" s="538"/>
      <c r="AA2644" s="531">
        <f>ROUND(ROUND(ROUND(ROUND(ROUND(F2505*K2644,0)*N2641,0),0)*V2635,0)-Y2602,0)</f>
        <v>152</v>
      </c>
      <c r="AB2644" s="539"/>
      <c r="AC2644" s="504"/>
    </row>
    <row r="2645" spans="1:29" ht="16.7" customHeight="1" x14ac:dyDescent="0.15">
      <c r="A2645" s="520">
        <v>22</v>
      </c>
      <c r="B2645" s="520" t="s">
        <v>19339</v>
      </c>
      <c r="C2645" s="521" t="s">
        <v>19340</v>
      </c>
      <c r="D2645" s="542"/>
      <c r="E2645" s="534"/>
      <c r="F2645" s="534"/>
      <c r="H2645" s="541"/>
      <c r="I2645" s="1047"/>
      <c r="J2645" s="537"/>
      <c r="L2645" s="1032"/>
      <c r="M2645" s="537"/>
      <c r="O2645" s="1048" t="s">
        <v>10414</v>
      </c>
      <c r="P2645" s="626" t="s">
        <v>16</v>
      </c>
      <c r="Q2645" s="526" t="s">
        <v>1678</v>
      </c>
      <c r="R2645" s="527">
        <v>0.7</v>
      </c>
      <c r="S2645" s="1055"/>
      <c r="T2645" s="1032"/>
      <c r="U2645" s="537"/>
      <c r="W2645" s="534"/>
      <c r="X2645" s="537"/>
      <c r="Y2645" s="534"/>
      <c r="Z2645" s="538"/>
      <c r="AA2645" s="531">
        <f>ROUND(ROUND(ROUND(ROUND(ROUND(F2505*K2644,0)*N2641,0)*R2645,0)*V2635,0)-Y2602,0)</f>
        <v>103</v>
      </c>
      <c r="AB2645" s="539"/>
      <c r="AC2645" s="504"/>
    </row>
    <row r="2646" spans="1:29" ht="16.7" customHeight="1" x14ac:dyDescent="0.15">
      <c r="A2646" s="520">
        <v>22</v>
      </c>
      <c r="B2646" s="520" t="s">
        <v>19341</v>
      </c>
      <c r="C2646" s="521" t="s">
        <v>19342</v>
      </c>
      <c r="D2646" s="557"/>
      <c r="E2646" s="550"/>
      <c r="F2646" s="550"/>
      <c r="G2646" s="650"/>
      <c r="H2646" s="558"/>
      <c r="I2646" s="1044"/>
      <c r="J2646" s="544"/>
      <c r="K2646" s="725"/>
      <c r="L2646" s="967"/>
      <c r="M2646" s="544"/>
      <c r="N2646" s="548"/>
      <c r="O2646" s="979"/>
      <c r="P2646" s="626" t="s">
        <v>3833</v>
      </c>
      <c r="Q2646" s="526" t="s">
        <v>1678</v>
      </c>
      <c r="R2646" s="527">
        <v>0.5</v>
      </c>
      <c r="S2646" s="1052"/>
      <c r="T2646" s="967"/>
      <c r="U2646" s="544"/>
      <c r="V2646" s="548"/>
      <c r="W2646" s="550"/>
      <c r="X2646" s="544"/>
      <c r="Y2646" s="550"/>
      <c r="Z2646" s="553"/>
      <c r="AA2646" s="531">
        <f>ROUND(ROUND(ROUND(ROUND(ROUND(F2505*K2644,0)*N2641,0)*R2646,0)*V2635,0)-Y2602,0)</f>
        <v>70</v>
      </c>
      <c r="AB2646" s="559"/>
      <c r="AC2646" s="504"/>
    </row>
    <row r="2647" spans="1:29" ht="16.7" customHeight="1" x14ac:dyDescent="0.15">
      <c r="A2647" s="520">
        <v>22</v>
      </c>
      <c r="B2647" s="520">
        <v>9887</v>
      </c>
      <c r="C2647" s="521" t="s">
        <v>19343</v>
      </c>
      <c r="D2647" s="560"/>
      <c r="E2647" s="522"/>
      <c r="F2647" s="522"/>
      <c r="G2647" s="585"/>
      <c r="H2647" s="561"/>
      <c r="I2647" s="757"/>
      <c r="J2647" s="525"/>
      <c r="K2647" s="758"/>
      <c r="L2647" s="1050" t="s">
        <v>14896</v>
      </c>
      <c r="M2647" s="525" t="s">
        <v>1678</v>
      </c>
      <c r="N2647" s="529">
        <v>0.7</v>
      </c>
      <c r="O2647" s="759"/>
      <c r="P2647" s="760"/>
      <c r="Q2647" s="526"/>
      <c r="R2647" s="527"/>
      <c r="S2647" s="761"/>
      <c r="T2647" s="757"/>
      <c r="U2647" s="525"/>
      <c r="V2647" s="529"/>
      <c r="W2647" s="936" t="s">
        <v>11906</v>
      </c>
      <c r="X2647" s="947"/>
      <c r="Y2647" s="522"/>
      <c r="Z2647" s="530"/>
      <c r="AA2647" s="531">
        <f>ROUND(ROUND(ROUND(F2505*N2647,0)*X2651,0)-Y2602,0)</f>
        <v>324</v>
      </c>
      <c r="AB2647" s="532"/>
      <c r="AC2647" s="504"/>
    </row>
    <row r="2648" spans="1:29" ht="16.7" customHeight="1" x14ac:dyDescent="0.15">
      <c r="A2648" s="520">
        <v>22</v>
      </c>
      <c r="B2648" s="520">
        <v>9888</v>
      </c>
      <c r="C2648" s="521" t="s">
        <v>19344</v>
      </c>
      <c r="D2648" s="542"/>
      <c r="E2648" s="534"/>
      <c r="F2648" s="534"/>
      <c r="H2648" s="541"/>
      <c r="J2648" s="537"/>
      <c r="K2648" s="742"/>
      <c r="L2648" s="1032"/>
      <c r="M2648" s="537"/>
      <c r="O2648" s="1048" t="s">
        <v>10414</v>
      </c>
      <c r="P2648" s="626" t="s">
        <v>16</v>
      </c>
      <c r="Q2648" s="526" t="s">
        <v>1678</v>
      </c>
      <c r="R2648" s="527">
        <v>0.7</v>
      </c>
      <c r="S2648" s="762"/>
      <c r="U2648" s="537"/>
      <c r="W2648" s="937"/>
      <c r="X2648" s="948"/>
      <c r="Y2648" s="534"/>
      <c r="Z2648" s="538"/>
      <c r="AA2648" s="531">
        <f>ROUND(ROUND(ROUND(ROUND(F2505*N2647,0)*R2648,0)*X2651,0)-Y2602,0)</f>
        <v>223</v>
      </c>
      <c r="AB2648" s="539"/>
      <c r="AC2648" s="504"/>
    </row>
    <row r="2649" spans="1:29" ht="16.7" customHeight="1" x14ac:dyDescent="0.15">
      <c r="A2649" s="520">
        <v>22</v>
      </c>
      <c r="B2649" s="520" t="s">
        <v>19345</v>
      </c>
      <c r="C2649" s="521" t="s">
        <v>19346</v>
      </c>
      <c r="D2649" s="542"/>
      <c r="E2649" s="534"/>
      <c r="F2649" s="534"/>
      <c r="H2649" s="541"/>
      <c r="I2649" s="763"/>
      <c r="J2649" s="544"/>
      <c r="K2649" s="579"/>
      <c r="L2649" s="1032"/>
      <c r="M2649" s="537"/>
      <c r="O2649" s="979"/>
      <c r="P2649" s="626" t="s">
        <v>3833</v>
      </c>
      <c r="Q2649" s="526" t="s">
        <v>1678</v>
      </c>
      <c r="R2649" s="527">
        <v>0.5</v>
      </c>
      <c r="S2649" s="762"/>
      <c r="U2649" s="537"/>
      <c r="W2649" s="937"/>
      <c r="X2649" s="948"/>
      <c r="Y2649" s="534"/>
      <c r="Z2649" s="538"/>
      <c r="AA2649" s="531">
        <f>ROUND(ROUND(ROUND(ROUND(F2505*N2647,0)*R2649,0)*X2651,0)-Y2602,0)</f>
        <v>156</v>
      </c>
      <c r="AB2649" s="539"/>
      <c r="AC2649" s="504"/>
    </row>
    <row r="2650" spans="1:29" ht="16.7" customHeight="1" x14ac:dyDescent="0.15">
      <c r="A2650" s="520">
        <v>22</v>
      </c>
      <c r="B2650" s="520">
        <v>9889</v>
      </c>
      <c r="C2650" s="521" t="s">
        <v>19347</v>
      </c>
      <c r="D2650" s="542"/>
      <c r="E2650" s="534"/>
      <c r="F2650" s="534"/>
      <c r="H2650" s="541"/>
      <c r="I2650" s="1049" t="s">
        <v>10418</v>
      </c>
      <c r="J2650" s="525" t="s">
        <v>1678</v>
      </c>
      <c r="K2650" s="718">
        <v>0.96499999999999997</v>
      </c>
      <c r="L2650" s="1032"/>
      <c r="M2650" s="537"/>
      <c r="O2650" s="759"/>
      <c r="P2650" s="760"/>
      <c r="Q2650" s="526"/>
      <c r="R2650" s="527"/>
      <c r="S2650" s="762"/>
      <c r="U2650" s="537"/>
      <c r="W2650" s="534"/>
      <c r="X2650" s="537"/>
      <c r="Y2650" s="534"/>
      <c r="Z2650" s="538"/>
      <c r="AA2650" s="531">
        <f>ROUND(ROUND(ROUND(ROUND(ROUND(F2505*K2650,0)*N2647,0),0)*X2651,0)-Y2602,0)</f>
        <v>312</v>
      </c>
      <c r="AB2650" s="539"/>
      <c r="AC2650" s="504"/>
    </row>
    <row r="2651" spans="1:29" ht="16.7" customHeight="1" x14ac:dyDescent="0.15">
      <c r="A2651" s="520">
        <v>22</v>
      </c>
      <c r="B2651" s="520">
        <v>9890</v>
      </c>
      <c r="C2651" s="521" t="s">
        <v>19348</v>
      </c>
      <c r="D2651" s="542"/>
      <c r="E2651" s="534"/>
      <c r="F2651" s="534"/>
      <c r="H2651" s="541"/>
      <c r="I2651" s="1047"/>
      <c r="J2651" s="537"/>
      <c r="L2651" s="1032"/>
      <c r="M2651" s="537"/>
      <c r="O2651" s="1048" t="s">
        <v>10414</v>
      </c>
      <c r="P2651" s="626" t="s">
        <v>16</v>
      </c>
      <c r="Q2651" s="526" t="s">
        <v>1678</v>
      </c>
      <c r="R2651" s="527">
        <v>0.7</v>
      </c>
      <c r="S2651" s="762"/>
      <c r="U2651" s="537"/>
      <c r="W2651" s="534" t="s">
        <v>1678</v>
      </c>
      <c r="X2651" s="766">
        <v>0.99099999999999999</v>
      </c>
      <c r="Y2651" s="534"/>
      <c r="Z2651" s="538"/>
      <c r="AA2651" s="531">
        <f>ROUND(ROUND(ROUND(ROUND(ROUND(F2505*K2650,0)*N2647,0)*R2651,0)*X2651,0)-Y2602,0)</f>
        <v>215</v>
      </c>
      <c r="AB2651" s="539"/>
      <c r="AC2651" s="504"/>
    </row>
    <row r="2652" spans="1:29" ht="16.7" customHeight="1" x14ac:dyDescent="0.15">
      <c r="A2652" s="520">
        <v>22</v>
      </c>
      <c r="B2652" s="520" t="s">
        <v>19349</v>
      </c>
      <c r="C2652" s="521" t="s">
        <v>19350</v>
      </c>
      <c r="D2652" s="542"/>
      <c r="E2652" s="534"/>
      <c r="F2652" s="534"/>
      <c r="H2652" s="541"/>
      <c r="I2652" s="1044"/>
      <c r="J2652" s="544"/>
      <c r="K2652" s="725"/>
      <c r="L2652" s="967"/>
      <c r="M2652" s="544"/>
      <c r="N2652" s="548"/>
      <c r="O2652" s="979"/>
      <c r="P2652" s="626" t="s">
        <v>3833</v>
      </c>
      <c r="Q2652" s="526" t="s">
        <v>1678</v>
      </c>
      <c r="R2652" s="527">
        <v>0.5</v>
      </c>
      <c r="S2652" s="762"/>
      <c r="U2652" s="537"/>
      <c r="W2652" s="534"/>
      <c r="X2652" s="537"/>
      <c r="Y2652" s="534"/>
      <c r="Z2652" s="538"/>
      <c r="AA2652" s="531">
        <f>ROUND(ROUND(ROUND(ROUND(ROUND(F2505*K2650,0)*N2647,0)*R2652,0)*X2651,0)-Y2602,0)</f>
        <v>151</v>
      </c>
      <c r="AB2652" s="539"/>
      <c r="AC2652" s="504"/>
    </row>
    <row r="2653" spans="1:29" ht="16.7" customHeight="1" x14ac:dyDescent="0.15">
      <c r="A2653" s="520">
        <v>22</v>
      </c>
      <c r="B2653" s="520" t="s">
        <v>19351</v>
      </c>
      <c r="C2653" s="521" t="s">
        <v>19352</v>
      </c>
      <c r="D2653" s="542"/>
      <c r="E2653" s="534"/>
      <c r="F2653" s="534"/>
      <c r="H2653" s="541"/>
      <c r="I2653" s="757"/>
      <c r="J2653" s="525"/>
      <c r="K2653" s="758"/>
      <c r="L2653" s="966" t="s">
        <v>14906</v>
      </c>
      <c r="M2653" s="525" t="s">
        <v>1678</v>
      </c>
      <c r="N2653" s="529">
        <v>0.5</v>
      </c>
      <c r="O2653" s="759"/>
      <c r="P2653" s="760"/>
      <c r="Q2653" s="526"/>
      <c r="R2653" s="527"/>
      <c r="S2653" s="762"/>
      <c r="U2653" s="537"/>
      <c r="W2653" s="534"/>
      <c r="X2653" s="537"/>
      <c r="Y2653" s="534"/>
      <c r="Z2653" s="538"/>
      <c r="AA2653" s="531">
        <f>ROUND(ROUND(ROUND(F2505*N2653,0)*X2651,0)-Y2602,0)</f>
        <v>228</v>
      </c>
      <c r="AB2653" s="539"/>
      <c r="AC2653" s="504"/>
    </row>
    <row r="2654" spans="1:29" ht="16.7" customHeight="1" x14ac:dyDescent="0.15">
      <c r="A2654" s="520">
        <v>22</v>
      </c>
      <c r="B2654" s="520" t="s">
        <v>19353</v>
      </c>
      <c r="C2654" s="521" t="s">
        <v>19354</v>
      </c>
      <c r="D2654" s="542"/>
      <c r="E2654" s="534"/>
      <c r="F2654" s="534"/>
      <c r="H2654" s="541"/>
      <c r="J2654" s="537"/>
      <c r="K2654" s="742"/>
      <c r="L2654" s="1032"/>
      <c r="M2654" s="537"/>
      <c r="O2654" s="1048" t="s">
        <v>10414</v>
      </c>
      <c r="P2654" s="626" t="s">
        <v>16</v>
      </c>
      <c r="Q2654" s="526" t="s">
        <v>1678</v>
      </c>
      <c r="R2654" s="527">
        <v>0.7</v>
      </c>
      <c r="S2654" s="762"/>
      <c r="U2654" s="537"/>
      <c r="W2654" s="534"/>
      <c r="X2654" s="537"/>
      <c r="Y2654" s="534"/>
      <c r="Z2654" s="538"/>
      <c r="AA2654" s="531">
        <f>ROUND(ROUND(ROUND(ROUND(F2505*N2653,0)*R2654,0)*X2651,0)-Y2602,0)</f>
        <v>155</v>
      </c>
      <c r="AB2654" s="539"/>
      <c r="AC2654" s="504"/>
    </row>
    <row r="2655" spans="1:29" ht="16.7" customHeight="1" x14ac:dyDescent="0.15">
      <c r="A2655" s="520">
        <v>22</v>
      </c>
      <c r="B2655" s="520" t="s">
        <v>19355</v>
      </c>
      <c r="C2655" s="521" t="s">
        <v>19356</v>
      </c>
      <c r="D2655" s="542"/>
      <c r="E2655" s="534"/>
      <c r="F2655" s="534"/>
      <c r="H2655" s="541"/>
      <c r="I2655" s="763"/>
      <c r="J2655" s="544"/>
      <c r="K2655" s="579"/>
      <c r="L2655" s="1032"/>
      <c r="M2655" s="537"/>
      <c r="O2655" s="979"/>
      <c r="P2655" s="626" t="s">
        <v>3833</v>
      </c>
      <c r="Q2655" s="526" t="s">
        <v>1678</v>
      </c>
      <c r="R2655" s="527">
        <v>0.5</v>
      </c>
      <c r="S2655" s="762"/>
      <c r="U2655" s="537"/>
      <c r="W2655" s="534"/>
      <c r="X2655" s="537"/>
      <c r="Y2655" s="534"/>
      <c r="Z2655" s="538"/>
      <c r="AA2655" s="531">
        <f>ROUND(ROUND(ROUND(ROUND(F2505*N2653,0)*R2655,0)*X2651,0)-Y2602,0)</f>
        <v>108</v>
      </c>
      <c r="AB2655" s="539"/>
      <c r="AC2655" s="504"/>
    </row>
    <row r="2656" spans="1:29" ht="16.7" customHeight="1" x14ac:dyDescent="0.15">
      <c r="A2656" s="520">
        <v>22</v>
      </c>
      <c r="B2656" s="520" t="s">
        <v>19357</v>
      </c>
      <c r="C2656" s="521" t="s">
        <v>19358</v>
      </c>
      <c r="D2656" s="542"/>
      <c r="E2656" s="534"/>
      <c r="F2656" s="534"/>
      <c r="H2656" s="541"/>
      <c r="I2656" s="1049" t="s">
        <v>10418</v>
      </c>
      <c r="J2656" s="525" t="s">
        <v>1678</v>
      </c>
      <c r="K2656" s="718">
        <v>0.96499999999999997</v>
      </c>
      <c r="L2656" s="1032"/>
      <c r="M2656" s="537"/>
      <c r="O2656" s="759"/>
      <c r="P2656" s="760"/>
      <c r="Q2656" s="526"/>
      <c r="R2656" s="527"/>
      <c r="S2656" s="762"/>
      <c r="U2656" s="537"/>
      <c r="W2656" s="534"/>
      <c r="X2656" s="537"/>
      <c r="Y2656" s="534"/>
      <c r="Z2656" s="538"/>
      <c r="AA2656" s="531">
        <f>ROUND(ROUND(ROUND(ROUND(ROUND(F2505*K2656,0)*N2653,0),0)*X2651,0)-Y2602,0)</f>
        <v>220</v>
      </c>
      <c r="AB2656" s="539"/>
      <c r="AC2656" s="504"/>
    </row>
    <row r="2657" spans="1:29" ht="16.7" customHeight="1" x14ac:dyDescent="0.15">
      <c r="A2657" s="520">
        <v>22</v>
      </c>
      <c r="B2657" s="520" t="s">
        <v>19359</v>
      </c>
      <c r="C2657" s="521" t="s">
        <v>19360</v>
      </c>
      <c r="D2657" s="542"/>
      <c r="E2657" s="534"/>
      <c r="F2657" s="534"/>
      <c r="H2657" s="541"/>
      <c r="I2657" s="1047"/>
      <c r="J2657" s="537"/>
      <c r="L2657" s="1032"/>
      <c r="M2657" s="537"/>
      <c r="O2657" s="1048" t="s">
        <v>10414</v>
      </c>
      <c r="P2657" s="626" t="s">
        <v>16</v>
      </c>
      <c r="Q2657" s="526" t="s">
        <v>1678</v>
      </c>
      <c r="R2657" s="527">
        <v>0.7</v>
      </c>
      <c r="S2657" s="762"/>
      <c r="U2657" s="537"/>
      <c r="W2657" s="534"/>
      <c r="X2657" s="537"/>
      <c r="Y2657" s="534"/>
      <c r="Z2657" s="538"/>
      <c r="AA2657" s="531">
        <f>ROUND(ROUND(ROUND(ROUND(ROUND(F2505*K2656,0)*N2653,0)*R2657,0)*X2651,0)-Y2602,0)</f>
        <v>151</v>
      </c>
      <c r="AB2657" s="539"/>
      <c r="AC2657" s="504"/>
    </row>
    <row r="2658" spans="1:29" ht="16.7" customHeight="1" x14ac:dyDescent="0.15">
      <c r="A2658" s="520">
        <v>22</v>
      </c>
      <c r="B2658" s="520" t="s">
        <v>19361</v>
      </c>
      <c r="C2658" s="521" t="s">
        <v>19362</v>
      </c>
      <c r="D2658" s="542"/>
      <c r="E2658" s="534"/>
      <c r="F2658" s="534"/>
      <c r="H2658" s="541"/>
      <c r="I2658" s="1044"/>
      <c r="J2658" s="544"/>
      <c r="K2658" s="725"/>
      <c r="L2658" s="967"/>
      <c r="M2658" s="544"/>
      <c r="N2658" s="548"/>
      <c r="O2658" s="979"/>
      <c r="P2658" s="626" t="s">
        <v>3833</v>
      </c>
      <c r="Q2658" s="526" t="s">
        <v>1678</v>
      </c>
      <c r="R2658" s="527">
        <v>0.5</v>
      </c>
      <c r="S2658" s="764"/>
      <c r="T2658" s="763"/>
      <c r="U2658" s="544"/>
      <c r="V2658" s="548"/>
      <c r="W2658" s="534"/>
      <c r="X2658" s="537"/>
      <c r="Y2658" s="534"/>
      <c r="Z2658" s="538"/>
      <c r="AA2658" s="531">
        <f>ROUND(ROUND(ROUND(ROUND(ROUND(F2505*K2656,0)*N2653,0)*R2658,0)*X2651,0)-Y2602,0)</f>
        <v>104</v>
      </c>
      <c r="AB2658" s="539"/>
      <c r="AC2658" s="504"/>
    </row>
    <row r="2659" spans="1:29" ht="16.7" customHeight="1" x14ac:dyDescent="0.15">
      <c r="A2659" s="520">
        <v>22</v>
      </c>
      <c r="B2659" s="520">
        <v>9891</v>
      </c>
      <c r="C2659" s="521" t="s">
        <v>19363</v>
      </c>
      <c r="D2659" s="542"/>
      <c r="E2659" s="534"/>
      <c r="F2659" s="534"/>
      <c r="H2659" s="541"/>
      <c r="I2659" s="757"/>
      <c r="J2659" s="525"/>
      <c r="K2659" s="758"/>
      <c r="L2659" s="1050" t="s">
        <v>14896</v>
      </c>
      <c r="M2659" s="525" t="s">
        <v>1678</v>
      </c>
      <c r="N2659" s="529">
        <v>0.7</v>
      </c>
      <c r="O2659" s="759"/>
      <c r="P2659" s="760"/>
      <c r="Q2659" s="526"/>
      <c r="R2659" s="527"/>
      <c r="S2659" s="1054" t="s">
        <v>10423</v>
      </c>
      <c r="T2659" s="968" t="s">
        <v>12821</v>
      </c>
      <c r="U2659" s="525" t="s">
        <v>1678</v>
      </c>
      <c r="V2659" s="529">
        <v>0.5</v>
      </c>
      <c r="W2659" s="534"/>
      <c r="X2659" s="537"/>
      <c r="Y2659" s="534"/>
      <c r="Z2659" s="538"/>
      <c r="AA2659" s="531">
        <f>ROUND(ROUND(ROUND(ROUND(F2505*N2659,0)*V2659,0)*X2651,0)-Y2602,0)</f>
        <v>156</v>
      </c>
      <c r="AB2659" s="539"/>
      <c r="AC2659" s="504"/>
    </row>
    <row r="2660" spans="1:29" ht="16.7" customHeight="1" x14ac:dyDescent="0.15">
      <c r="A2660" s="520">
        <v>22</v>
      </c>
      <c r="B2660" s="520">
        <v>9892</v>
      </c>
      <c r="C2660" s="521" t="s">
        <v>19364</v>
      </c>
      <c r="D2660" s="542"/>
      <c r="E2660" s="534"/>
      <c r="F2660" s="534"/>
      <c r="H2660" s="541"/>
      <c r="J2660" s="537"/>
      <c r="K2660" s="742"/>
      <c r="L2660" s="1032"/>
      <c r="M2660" s="537"/>
      <c r="O2660" s="1048" t="s">
        <v>10414</v>
      </c>
      <c r="P2660" s="626" t="s">
        <v>16</v>
      </c>
      <c r="Q2660" s="526" t="s">
        <v>1678</v>
      </c>
      <c r="R2660" s="527">
        <v>0.7</v>
      </c>
      <c r="S2660" s="1051"/>
      <c r="T2660" s="1032"/>
      <c r="U2660" s="537"/>
      <c r="W2660" s="534"/>
      <c r="X2660" s="537"/>
      <c r="Y2660" s="534"/>
      <c r="Z2660" s="538"/>
      <c r="AA2660" s="531">
        <f>ROUND(ROUND(ROUND(ROUND(ROUND(F2505*N2659,0)*R2660,0)*V2659,0)*X2651,0)-Y2602,0)</f>
        <v>106</v>
      </c>
      <c r="AB2660" s="539"/>
      <c r="AC2660" s="504"/>
    </row>
    <row r="2661" spans="1:29" ht="16.7" customHeight="1" x14ac:dyDescent="0.15">
      <c r="A2661" s="520">
        <v>22</v>
      </c>
      <c r="B2661" s="520" t="s">
        <v>19365</v>
      </c>
      <c r="C2661" s="521" t="s">
        <v>19366</v>
      </c>
      <c r="D2661" s="542"/>
      <c r="E2661" s="534"/>
      <c r="F2661" s="534"/>
      <c r="H2661" s="541"/>
      <c r="I2661" s="763"/>
      <c r="J2661" s="544"/>
      <c r="K2661" s="579"/>
      <c r="L2661" s="1032"/>
      <c r="M2661" s="537"/>
      <c r="O2661" s="979"/>
      <c r="P2661" s="626" t="s">
        <v>3833</v>
      </c>
      <c r="Q2661" s="526" t="s">
        <v>1678</v>
      </c>
      <c r="R2661" s="527">
        <v>0.5</v>
      </c>
      <c r="S2661" s="1051"/>
      <c r="T2661" s="1032"/>
      <c r="U2661" s="537"/>
      <c r="W2661" s="534"/>
      <c r="X2661" s="537"/>
      <c r="Y2661" s="534"/>
      <c r="Z2661" s="538"/>
      <c r="AA2661" s="531">
        <f>ROUND(ROUND(ROUND(ROUND(ROUND(F2505*N2659,0)*R2661,0)*V2659,0)-Y2602,0)*X2651,0)</f>
        <v>72</v>
      </c>
      <c r="AB2661" s="539"/>
      <c r="AC2661" s="504"/>
    </row>
    <row r="2662" spans="1:29" ht="16.7" customHeight="1" x14ac:dyDescent="0.15">
      <c r="A2662" s="520">
        <v>22</v>
      </c>
      <c r="B2662" s="520">
        <v>9893</v>
      </c>
      <c r="C2662" s="521" t="s">
        <v>19367</v>
      </c>
      <c r="D2662" s="542"/>
      <c r="E2662" s="534"/>
      <c r="F2662" s="534"/>
      <c r="H2662" s="541"/>
      <c r="I2662" s="1049" t="s">
        <v>10418</v>
      </c>
      <c r="J2662" s="525" t="s">
        <v>1678</v>
      </c>
      <c r="K2662" s="718">
        <v>0.96499999999999997</v>
      </c>
      <c r="L2662" s="1032"/>
      <c r="M2662" s="537"/>
      <c r="O2662" s="759"/>
      <c r="P2662" s="760"/>
      <c r="Q2662" s="526"/>
      <c r="R2662" s="527"/>
      <c r="S2662" s="1051"/>
      <c r="T2662" s="1032"/>
      <c r="U2662" s="537"/>
      <c r="W2662" s="534"/>
      <c r="X2662" s="537"/>
      <c r="Y2662" s="534"/>
      <c r="Z2662" s="538"/>
      <c r="AA2662" s="531">
        <f>ROUND(ROUND(ROUND(ROUND(ROUND(ROUND(F2505*K2662,0)*N2659,0)*V2659,0),0)*X2651,0)-Y2602,0)</f>
        <v>151</v>
      </c>
      <c r="AB2662" s="539"/>
      <c r="AC2662" s="504"/>
    </row>
    <row r="2663" spans="1:29" ht="16.7" customHeight="1" x14ac:dyDescent="0.15">
      <c r="A2663" s="520">
        <v>22</v>
      </c>
      <c r="B2663" s="520">
        <v>9894</v>
      </c>
      <c r="C2663" s="521" t="s">
        <v>19368</v>
      </c>
      <c r="D2663" s="542"/>
      <c r="E2663" s="534"/>
      <c r="F2663" s="534"/>
      <c r="H2663" s="541"/>
      <c r="I2663" s="1047"/>
      <c r="J2663" s="537"/>
      <c r="L2663" s="1032"/>
      <c r="M2663" s="537"/>
      <c r="O2663" s="1048" t="s">
        <v>10414</v>
      </c>
      <c r="P2663" s="626" t="s">
        <v>16</v>
      </c>
      <c r="Q2663" s="526" t="s">
        <v>1678</v>
      </c>
      <c r="R2663" s="527">
        <v>0.7</v>
      </c>
      <c r="S2663" s="1051"/>
      <c r="T2663" s="1032"/>
      <c r="U2663" s="537"/>
      <c r="W2663" s="534"/>
      <c r="X2663" s="537"/>
      <c r="Y2663" s="534"/>
      <c r="Z2663" s="538"/>
      <c r="AA2663" s="531">
        <f>ROUND(ROUND(ROUND(ROUND(ROUND(ROUND(ROUND(F2505*K2662,0)*N2659,0)*R2663,0)*V2659,0),0)*X2651,0)-Y2602,0)</f>
        <v>102</v>
      </c>
      <c r="AB2663" s="539"/>
      <c r="AC2663" s="504"/>
    </row>
    <row r="2664" spans="1:29" ht="16.7" customHeight="1" x14ac:dyDescent="0.15">
      <c r="A2664" s="520">
        <v>22</v>
      </c>
      <c r="B2664" s="520" t="s">
        <v>19369</v>
      </c>
      <c r="C2664" s="521" t="s">
        <v>19370</v>
      </c>
      <c r="D2664" s="542"/>
      <c r="E2664" s="534"/>
      <c r="F2664" s="534"/>
      <c r="H2664" s="541"/>
      <c r="I2664" s="1044"/>
      <c r="J2664" s="544"/>
      <c r="K2664" s="725"/>
      <c r="L2664" s="967"/>
      <c r="M2664" s="544"/>
      <c r="N2664" s="548"/>
      <c r="O2664" s="979"/>
      <c r="P2664" s="626" t="s">
        <v>3833</v>
      </c>
      <c r="Q2664" s="526" t="s">
        <v>1678</v>
      </c>
      <c r="R2664" s="527">
        <v>0.5</v>
      </c>
      <c r="S2664" s="1051"/>
      <c r="T2664" s="1032"/>
      <c r="U2664" s="537"/>
      <c r="W2664" s="534"/>
      <c r="X2664" s="537"/>
      <c r="Y2664" s="534"/>
      <c r="Z2664" s="538"/>
      <c r="AA2664" s="531">
        <f>ROUND(ROUND(ROUND(ROUND(ROUND(ROUND(ROUND(F2505*K2662,0)*N2659,0)*R2664,0)*V2659,0),0)*X2651,0)-Y2602,0)</f>
        <v>69</v>
      </c>
      <c r="AB2664" s="539"/>
      <c r="AC2664" s="504"/>
    </row>
    <row r="2665" spans="1:29" ht="16.7" customHeight="1" x14ac:dyDescent="0.15">
      <c r="A2665" s="520">
        <v>22</v>
      </c>
      <c r="B2665" s="520" t="s">
        <v>19371</v>
      </c>
      <c r="C2665" s="521" t="s">
        <v>19372</v>
      </c>
      <c r="D2665" s="542"/>
      <c r="E2665" s="534"/>
      <c r="F2665" s="534"/>
      <c r="H2665" s="541"/>
      <c r="I2665" s="757"/>
      <c r="J2665" s="525"/>
      <c r="K2665" s="758"/>
      <c r="L2665" s="966" t="s">
        <v>14906</v>
      </c>
      <c r="M2665" s="525" t="s">
        <v>1678</v>
      </c>
      <c r="N2665" s="529">
        <v>0.5</v>
      </c>
      <c r="O2665" s="759"/>
      <c r="P2665" s="760"/>
      <c r="Q2665" s="526"/>
      <c r="R2665" s="527"/>
      <c r="S2665" s="1051"/>
      <c r="T2665" s="1032"/>
      <c r="U2665" s="537"/>
      <c r="W2665" s="534"/>
      <c r="X2665" s="537"/>
      <c r="Y2665" s="534"/>
      <c r="Z2665" s="538"/>
      <c r="AA2665" s="531">
        <f>ROUND(ROUND(ROUND(ROUND(F2505*N2665,0)*V2659,0)*X2651,0)-Y2602,0)</f>
        <v>108</v>
      </c>
      <c r="AB2665" s="539"/>
      <c r="AC2665" s="504"/>
    </row>
    <row r="2666" spans="1:29" ht="16.7" customHeight="1" x14ac:dyDescent="0.15">
      <c r="A2666" s="520">
        <v>22</v>
      </c>
      <c r="B2666" s="520" t="s">
        <v>19373</v>
      </c>
      <c r="C2666" s="521" t="s">
        <v>19374</v>
      </c>
      <c r="D2666" s="542"/>
      <c r="E2666" s="534"/>
      <c r="F2666" s="534"/>
      <c r="H2666" s="541"/>
      <c r="J2666" s="537"/>
      <c r="K2666" s="742"/>
      <c r="L2666" s="1032"/>
      <c r="M2666" s="537"/>
      <c r="O2666" s="1048" t="s">
        <v>10414</v>
      </c>
      <c r="P2666" s="626" t="s">
        <v>16</v>
      </c>
      <c r="Q2666" s="526" t="s">
        <v>1678</v>
      </c>
      <c r="R2666" s="527">
        <v>0.7</v>
      </c>
      <c r="S2666" s="1051"/>
      <c r="T2666" s="1032"/>
      <c r="U2666" s="537"/>
      <c r="W2666" s="534"/>
      <c r="X2666" s="537"/>
      <c r="Y2666" s="534"/>
      <c r="Z2666" s="538"/>
      <c r="AA2666" s="531">
        <f>ROUND(ROUND(ROUND(ROUND(ROUND(F2505*N2665,0)*R2666,0)*V2659,0)*X2651,0)-Y2602,0)</f>
        <v>72</v>
      </c>
      <c r="AB2666" s="539"/>
      <c r="AC2666" s="504"/>
    </row>
    <row r="2667" spans="1:29" ht="16.7" customHeight="1" x14ac:dyDescent="0.15">
      <c r="A2667" s="520">
        <v>22</v>
      </c>
      <c r="B2667" s="520" t="s">
        <v>19375</v>
      </c>
      <c r="C2667" s="521" t="s">
        <v>19376</v>
      </c>
      <c r="D2667" s="542"/>
      <c r="E2667" s="534"/>
      <c r="F2667" s="534"/>
      <c r="H2667" s="541"/>
      <c r="I2667" s="763"/>
      <c r="J2667" s="544"/>
      <c r="K2667" s="579"/>
      <c r="L2667" s="1032"/>
      <c r="M2667" s="537"/>
      <c r="O2667" s="979"/>
      <c r="P2667" s="626" t="s">
        <v>3833</v>
      </c>
      <c r="Q2667" s="526" t="s">
        <v>1678</v>
      </c>
      <c r="R2667" s="527">
        <v>0.5</v>
      </c>
      <c r="S2667" s="1051"/>
      <c r="T2667" s="1032"/>
      <c r="U2667" s="537"/>
      <c r="W2667" s="534"/>
      <c r="X2667" s="537"/>
      <c r="Y2667" s="534"/>
      <c r="Z2667" s="538"/>
      <c r="AA2667" s="531">
        <f>ROUND(ROUND(ROUND(ROUND(ROUND(F2505*N2665,0)*R2667,0)*V2659,0)*X2651,0)-Y2602,0)</f>
        <v>48</v>
      </c>
      <c r="AB2667" s="539"/>
      <c r="AC2667" s="504"/>
    </row>
    <row r="2668" spans="1:29" ht="16.7" customHeight="1" x14ac:dyDescent="0.15">
      <c r="A2668" s="520">
        <v>22</v>
      </c>
      <c r="B2668" s="520" t="s">
        <v>19377</v>
      </c>
      <c r="C2668" s="521" t="s">
        <v>19378</v>
      </c>
      <c r="D2668" s="542"/>
      <c r="E2668" s="534"/>
      <c r="F2668" s="534"/>
      <c r="H2668" s="541"/>
      <c r="I2668" s="1049" t="s">
        <v>10418</v>
      </c>
      <c r="J2668" s="525" t="s">
        <v>1678</v>
      </c>
      <c r="K2668" s="718">
        <v>0.96499999999999997</v>
      </c>
      <c r="L2668" s="1032"/>
      <c r="M2668" s="537"/>
      <c r="O2668" s="759"/>
      <c r="P2668" s="760"/>
      <c r="Q2668" s="526"/>
      <c r="R2668" s="527"/>
      <c r="S2668" s="1051"/>
      <c r="T2668" s="1032"/>
      <c r="U2668" s="537"/>
      <c r="W2668" s="534"/>
      <c r="X2668" s="537"/>
      <c r="Y2668" s="534"/>
      <c r="Z2668" s="538"/>
      <c r="AA2668" s="531">
        <f>ROUND(ROUND(ROUND(ROUND(ROUND(ROUND(F2505*K2668,0)*N2665,0),0)*V2659,0)*X2651,0)-Y2602,0)</f>
        <v>104</v>
      </c>
      <c r="AB2668" s="539"/>
      <c r="AC2668" s="504"/>
    </row>
    <row r="2669" spans="1:29" ht="16.7" customHeight="1" x14ac:dyDescent="0.15">
      <c r="A2669" s="520">
        <v>22</v>
      </c>
      <c r="B2669" s="520" t="s">
        <v>19379</v>
      </c>
      <c r="C2669" s="521" t="s">
        <v>19380</v>
      </c>
      <c r="D2669" s="542"/>
      <c r="E2669" s="534"/>
      <c r="F2669" s="534"/>
      <c r="H2669" s="541"/>
      <c r="I2669" s="1047"/>
      <c r="J2669" s="537"/>
      <c r="L2669" s="1032"/>
      <c r="M2669" s="537"/>
      <c r="O2669" s="1048" t="s">
        <v>10414</v>
      </c>
      <c r="P2669" s="626" t="s">
        <v>16</v>
      </c>
      <c r="Q2669" s="526" t="s">
        <v>1678</v>
      </c>
      <c r="R2669" s="527">
        <v>0.7</v>
      </c>
      <c r="S2669" s="1051"/>
      <c r="T2669" s="1032"/>
      <c r="U2669" s="537"/>
      <c r="W2669" s="534"/>
      <c r="X2669" s="537"/>
      <c r="Y2669" s="534"/>
      <c r="Z2669" s="538"/>
      <c r="AA2669" s="531">
        <f>ROUND(ROUND(ROUND(ROUND(ROUND(ROUND(F2505*K2668,0)*N2665,0)*R2669,0)*V2659,0)*X2651,0)-Y2602,0)</f>
        <v>69</v>
      </c>
      <c r="AB2669" s="539"/>
      <c r="AC2669" s="504"/>
    </row>
    <row r="2670" spans="1:29" ht="16.7" customHeight="1" x14ac:dyDescent="0.15">
      <c r="A2670" s="520">
        <v>22</v>
      </c>
      <c r="B2670" s="520" t="s">
        <v>19381</v>
      </c>
      <c r="C2670" s="521" t="s">
        <v>19382</v>
      </c>
      <c r="D2670" s="542"/>
      <c r="E2670" s="534"/>
      <c r="F2670" s="534"/>
      <c r="H2670" s="541"/>
      <c r="I2670" s="1044"/>
      <c r="J2670" s="544"/>
      <c r="K2670" s="725"/>
      <c r="L2670" s="967"/>
      <c r="M2670" s="544"/>
      <c r="N2670" s="548"/>
      <c r="O2670" s="979"/>
      <c r="P2670" s="626" t="s">
        <v>3833</v>
      </c>
      <c r="Q2670" s="526" t="s">
        <v>1678</v>
      </c>
      <c r="R2670" s="527">
        <v>0.5</v>
      </c>
      <c r="S2670" s="1051"/>
      <c r="T2670" s="967"/>
      <c r="U2670" s="544"/>
      <c r="V2670" s="548"/>
      <c r="W2670" s="534"/>
      <c r="X2670" s="537"/>
      <c r="Y2670" s="534"/>
      <c r="Z2670" s="538"/>
      <c r="AA2670" s="531">
        <f>ROUND(ROUND(ROUND(ROUND(ROUND(ROUND(F2505*K2668,0)*N2665,0)*R2670,0)*V2659,0)*X2651,0)-Y2602,0)</f>
        <v>46</v>
      </c>
      <c r="AB2670" s="539"/>
      <c r="AC2670" s="504"/>
    </row>
    <row r="2671" spans="1:29" ht="16.7" customHeight="1" x14ac:dyDescent="0.15">
      <c r="A2671" s="520">
        <v>22</v>
      </c>
      <c r="B2671" s="520">
        <v>9077</v>
      </c>
      <c r="C2671" s="521" t="s">
        <v>19383</v>
      </c>
      <c r="D2671" s="542"/>
      <c r="E2671" s="534"/>
      <c r="F2671" s="534"/>
      <c r="H2671" s="541"/>
      <c r="I2671" s="757"/>
      <c r="J2671" s="525"/>
      <c r="K2671" s="758"/>
      <c r="L2671" s="1050" t="s">
        <v>14896</v>
      </c>
      <c r="M2671" s="525" t="s">
        <v>1678</v>
      </c>
      <c r="N2671" s="529">
        <v>0.7</v>
      </c>
      <c r="O2671" s="759"/>
      <c r="P2671" s="760"/>
      <c r="Q2671" s="526"/>
      <c r="R2671" s="527"/>
      <c r="S2671" s="1051"/>
      <c r="T2671" s="968" t="s">
        <v>12830</v>
      </c>
      <c r="U2671" s="525" t="s">
        <v>1678</v>
      </c>
      <c r="V2671" s="529">
        <v>0.7</v>
      </c>
      <c r="W2671" s="534"/>
      <c r="X2671" s="537"/>
      <c r="Y2671" s="534"/>
      <c r="Z2671" s="538"/>
      <c r="AA2671" s="531">
        <f>ROUND(ROUND(ROUND(ROUND(F2505*N2671,0)*V2671,0)*X2651,0)-Y2602,0)</f>
        <v>223</v>
      </c>
      <c r="AB2671" s="539"/>
      <c r="AC2671" s="504"/>
    </row>
    <row r="2672" spans="1:29" ht="16.7" customHeight="1" x14ac:dyDescent="0.15">
      <c r="A2672" s="520">
        <v>22</v>
      </c>
      <c r="B2672" s="520">
        <v>9078</v>
      </c>
      <c r="C2672" s="521" t="s">
        <v>19384</v>
      </c>
      <c r="D2672" s="542"/>
      <c r="E2672" s="534"/>
      <c r="F2672" s="534"/>
      <c r="H2672" s="541"/>
      <c r="J2672" s="537"/>
      <c r="K2672" s="742"/>
      <c r="L2672" s="1032"/>
      <c r="M2672" s="537"/>
      <c r="O2672" s="1048" t="s">
        <v>10414</v>
      </c>
      <c r="P2672" s="626" t="s">
        <v>16</v>
      </c>
      <c r="Q2672" s="526" t="s">
        <v>1678</v>
      </c>
      <c r="R2672" s="527">
        <v>0.7</v>
      </c>
      <c r="S2672" s="1051"/>
      <c r="T2672" s="1032"/>
      <c r="U2672" s="537"/>
      <c r="W2672" s="534"/>
      <c r="X2672" s="537"/>
      <c r="Y2672" s="534"/>
      <c r="Z2672" s="538"/>
      <c r="AA2672" s="531">
        <f>ROUND(ROUND(ROUND(ROUND(ROUND(F2505*N2671,0)*R2672,0)*V2671,0)*X2651,0)-Y2602,0)</f>
        <v>153</v>
      </c>
      <c r="AB2672" s="539"/>
      <c r="AC2672" s="504"/>
    </row>
    <row r="2673" spans="1:29" ht="16.7" customHeight="1" x14ac:dyDescent="0.15">
      <c r="A2673" s="520">
        <v>22</v>
      </c>
      <c r="B2673" s="520" t="s">
        <v>19385</v>
      </c>
      <c r="C2673" s="521" t="s">
        <v>19386</v>
      </c>
      <c r="D2673" s="542"/>
      <c r="E2673" s="534"/>
      <c r="F2673" s="534"/>
      <c r="H2673" s="541"/>
      <c r="I2673" s="763"/>
      <c r="J2673" s="544"/>
      <c r="K2673" s="579"/>
      <c r="L2673" s="1032"/>
      <c r="M2673" s="537"/>
      <c r="O2673" s="979"/>
      <c r="P2673" s="626" t="s">
        <v>3833</v>
      </c>
      <c r="Q2673" s="526" t="s">
        <v>1678</v>
      </c>
      <c r="R2673" s="527">
        <v>0.5</v>
      </c>
      <c r="S2673" s="1051"/>
      <c r="T2673" s="1032"/>
      <c r="U2673" s="537"/>
      <c r="W2673" s="534"/>
      <c r="X2673" s="537"/>
      <c r="Y2673" s="534"/>
      <c r="Z2673" s="538"/>
      <c r="AA2673" s="531">
        <f>ROUND(ROUND(ROUND(ROUND(ROUND(F2505*N2671,0)*R2673,0)*V2671,0)*X2651,0)-Y2602,0)</f>
        <v>106</v>
      </c>
      <c r="AB2673" s="539"/>
      <c r="AC2673" s="504"/>
    </row>
    <row r="2674" spans="1:29" ht="16.7" customHeight="1" x14ac:dyDescent="0.15">
      <c r="A2674" s="520">
        <v>22</v>
      </c>
      <c r="B2674" s="520">
        <v>9079</v>
      </c>
      <c r="C2674" s="521" t="s">
        <v>19387</v>
      </c>
      <c r="D2674" s="542"/>
      <c r="E2674" s="534"/>
      <c r="F2674" s="534"/>
      <c r="H2674" s="541"/>
      <c r="I2674" s="1049" t="s">
        <v>10418</v>
      </c>
      <c r="J2674" s="525" t="s">
        <v>1678</v>
      </c>
      <c r="K2674" s="718">
        <v>0.96499999999999997</v>
      </c>
      <c r="L2674" s="1032"/>
      <c r="M2674" s="537"/>
      <c r="O2674" s="759"/>
      <c r="P2674" s="760"/>
      <c r="Q2674" s="526"/>
      <c r="R2674" s="527"/>
      <c r="S2674" s="1051"/>
      <c r="T2674" s="1032"/>
      <c r="U2674" s="537"/>
      <c r="W2674" s="534"/>
      <c r="X2674" s="537"/>
      <c r="Y2674" s="534"/>
      <c r="Z2674" s="538"/>
      <c r="AA2674" s="531">
        <f>ROUND(ROUND(ROUND(ROUND(ROUND(ROUND(F2505*K2674,0)*N2671,0)*V2671,0),0)*X2651,0)-Y2602,0)</f>
        <v>215</v>
      </c>
      <c r="AB2674" s="539"/>
      <c r="AC2674" s="504"/>
    </row>
    <row r="2675" spans="1:29" ht="16.7" customHeight="1" x14ac:dyDescent="0.15">
      <c r="A2675" s="520">
        <v>22</v>
      </c>
      <c r="B2675" s="520">
        <v>9080</v>
      </c>
      <c r="C2675" s="521" t="s">
        <v>19388</v>
      </c>
      <c r="D2675" s="542"/>
      <c r="E2675" s="534"/>
      <c r="F2675" s="534"/>
      <c r="H2675" s="541"/>
      <c r="I2675" s="1047"/>
      <c r="J2675" s="537"/>
      <c r="L2675" s="1032"/>
      <c r="M2675" s="537"/>
      <c r="O2675" s="1048" t="s">
        <v>10414</v>
      </c>
      <c r="P2675" s="626" t="s">
        <v>16</v>
      </c>
      <c r="Q2675" s="526" t="s">
        <v>1678</v>
      </c>
      <c r="R2675" s="527">
        <v>0.7</v>
      </c>
      <c r="S2675" s="1051"/>
      <c r="T2675" s="1032"/>
      <c r="U2675" s="537"/>
      <c r="W2675" s="534"/>
      <c r="X2675" s="537"/>
      <c r="Y2675" s="534"/>
      <c r="Z2675" s="538"/>
      <c r="AA2675" s="531">
        <f>ROUND(ROUND(ROUND(ROUND(ROUND(ROUND(ROUND(F2505*K2674,0)*N2671,0)*R2675,0)*V2671,0),0)*X2651,0)-Y2602,0)</f>
        <v>147</v>
      </c>
      <c r="AB2675" s="539"/>
      <c r="AC2675" s="504"/>
    </row>
    <row r="2676" spans="1:29" ht="16.7" customHeight="1" x14ac:dyDescent="0.15">
      <c r="A2676" s="520">
        <v>22</v>
      </c>
      <c r="B2676" s="520" t="s">
        <v>19389</v>
      </c>
      <c r="C2676" s="521" t="s">
        <v>19390</v>
      </c>
      <c r="D2676" s="542"/>
      <c r="E2676" s="534"/>
      <c r="F2676" s="534"/>
      <c r="H2676" s="541"/>
      <c r="I2676" s="1044"/>
      <c r="J2676" s="544"/>
      <c r="K2676" s="725"/>
      <c r="L2676" s="967"/>
      <c r="M2676" s="544"/>
      <c r="N2676" s="548"/>
      <c r="O2676" s="979"/>
      <c r="P2676" s="626" t="s">
        <v>3833</v>
      </c>
      <c r="Q2676" s="526" t="s">
        <v>1678</v>
      </c>
      <c r="R2676" s="527">
        <v>0.5</v>
      </c>
      <c r="S2676" s="1051"/>
      <c r="T2676" s="1032"/>
      <c r="U2676" s="537"/>
      <c r="W2676" s="534"/>
      <c r="X2676" s="537"/>
      <c r="Y2676" s="534"/>
      <c r="Z2676" s="538"/>
      <c r="AA2676" s="531">
        <f>ROUND(ROUND(ROUND(ROUND(ROUND(ROUND(ROUND(F2505*K2674,0)*N2671,0)*R2676,0)*V2671,0),0)*X2651,0)-Y2602,0)</f>
        <v>102</v>
      </c>
      <c r="AB2676" s="539"/>
      <c r="AC2676" s="504"/>
    </row>
    <row r="2677" spans="1:29" ht="16.7" customHeight="1" x14ac:dyDescent="0.15">
      <c r="A2677" s="520">
        <v>22</v>
      </c>
      <c r="B2677" s="520" t="s">
        <v>19391</v>
      </c>
      <c r="C2677" s="521" t="s">
        <v>19392</v>
      </c>
      <c r="D2677" s="542"/>
      <c r="E2677" s="534"/>
      <c r="F2677" s="534"/>
      <c r="H2677" s="541"/>
      <c r="I2677" s="757"/>
      <c r="J2677" s="525"/>
      <c r="K2677" s="758"/>
      <c r="L2677" s="966" t="s">
        <v>14906</v>
      </c>
      <c r="M2677" s="525" t="s">
        <v>1678</v>
      </c>
      <c r="N2677" s="529">
        <v>0.5</v>
      </c>
      <c r="O2677" s="759"/>
      <c r="P2677" s="760"/>
      <c r="Q2677" s="526"/>
      <c r="R2677" s="527"/>
      <c r="S2677" s="1051"/>
      <c r="T2677" s="1032"/>
      <c r="U2677" s="537"/>
      <c r="W2677" s="534"/>
      <c r="X2677" s="537"/>
      <c r="Y2677" s="534"/>
      <c r="Z2677" s="538"/>
      <c r="AA2677" s="531">
        <f>ROUND(ROUND(ROUND(ROUND(F2505*N2677,0)*V2671,0)*X2651,0)-Y2602,0)</f>
        <v>155</v>
      </c>
      <c r="AB2677" s="539"/>
      <c r="AC2677" s="504"/>
    </row>
    <row r="2678" spans="1:29" ht="16.7" customHeight="1" x14ac:dyDescent="0.15">
      <c r="A2678" s="520">
        <v>22</v>
      </c>
      <c r="B2678" s="520" t="s">
        <v>19393</v>
      </c>
      <c r="C2678" s="521" t="s">
        <v>19394</v>
      </c>
      <c r="D2678" s="542"/>
      <c r="E2678" s="534"/>
      <c r="F2678" s="534"/>
      <c r="H2678" s="541"/>
      <c r="J2678" s="537"/>
      <c r="K2678" s="742"/>
      <c r="L2678" s="1032"/>
      <c r="M2678" s="537"/>
      <c r="O2678" s="1048" t="s">
        <v>10414</v>
      </c>
      <c r="P2678" s="626" t="s">
        <v>16</v>
      </c>
      <c r="Q2678" s="526" t="s">
        <v>1678</v>
      </c>
      <c r="R2678" s="527">
        <v>0.7</v>
      </c>
      <c r="S2678" s="1051"/>
      <c r="T2678" s="1032"/>
      <c r="U2678" s="537"/>
      <c r="W2678" s="534"/>
      <c r="X2678" s="537"/>
      <c r="Y2678" s="534"/>
      <c r="Z2678" s="538"/>
      <c r="AA2678" s="531">
        <f>ROUND(ROUND(ROUND(ROUND(ROUND(F2505*N2677,0)*R2678,0)*V2671,0)*X2651,0)-Y2602,0)</f>
        <v>105</v>
      </c>
      <c r="AB2678" s="539"/>
      <c r="AC2678" s="504"/>
    </row>
    <row r="2679" spans="1:29" ht="16.7" customHeight="1" x14ac:dyDescent="0.15">
      <c r="A2679" s="520">
        <v>22</v>
      </c>
      <c r="B2679" s="520" t="s">
        <v>19395</v>
      </c>
      <c r="C2679" s="521" t="s">
        <v>19396</v>
      </c>
      <c r="D2679" s="542"/>
      <c r="E2679" s="534"/>
      <c r="F2679" s="534"/>
      <c r="H2679" s="541"/>
      <c r="I2679" s="763"/>
      <c r="J2679" s="544"/>
      <c r="K2679" s="579"/>
      <c r="L2679" s="1032"/>
      <c r="M2679" s="537"/>
      <c r="O2679" s="979"/>
      <c r="P2679" s="626" t="s">
        <v>3833</v>
      </c>
      <c r="Q2679" s="526" t="s">
        <v>1678</v>
      </c>
      <c r="R2679" s="527">
        <v>0.5</v>
      </c>
      <c r="S2679" s="1051"/>
      <c r="T2679" s="1032"/>
      <c r="U2679" s="537"/>
      <c r="W2679" s="534"/>
      <c r="X2679" s="537"/>
      <c r="Y2679" s="534"/>
      <c r="Z2679" s="538"/>
      <c r="AA2679" s="531">
        <f>ROUND(ROUND(ROUND(ROUND(ROUND(F2505*N2677,0)*R2679,0)*V2671,0)*X2651,0)-Y2602,0)</f>
        <v>72</v>
      </c>
      <c r="AB2679" s="539"/>
      <c r="AC2679" s="504"/>
    </row>
    <row r="2680" spans="1:29" ht="16.7" customHeight="1" x14ac:dyDescent="0.15">
      <c r="A2680" s="520">
        <v>22</v>
      </c>
      <c r="B2680" s="520" t="s">
        <v>19397</v>
      </c>
      <c r="C2680" s="521" t="s">
        <v>19398</v>
      </c>
      <c r="D2680" s="542"/>
      <c r="E2680" s="534"/>
      <c r="F2680" s="534"/>
      <c r="H2680" s="541"/>
      <c r="I2680" s="1049" t="s">
        <v>10418</v>
      </c>
      <c r="J2680" s="525" t="s">
        <v>1678</v>
      </c>
      <c r="K2680" s="718">
        <v>0.96499999999999997</v>
      </c>
      <c r="L2680" s="1032"/>
      <c r="M2680" s="537"/>
      <c r="O2680" s="759"/>
      <c r="P2680" s="760"/>
      <c r="Q2680" s="526"/>
      <c r="R2680" s="527"/>
      <c r="S2680" s="1051"/>
      <c r="T2680" s="1032"/>
      <c r="U2680" s="537"/>
      <c r="W2680" s="534"/>
      <c r="X2680" s="537"/>
      <c r="Y2680" s="534"/>
      <c r="Z2680" s="538"/>
      <c r="AA2680" s="531">
        <f>ROUND(ROUND(ROUND(ROUND(ROUND(ROUND(F2505*K2680,0)*N2677,0),0)*V2671,0)*X2651,0)-Y2602,0)</f>
        <v>151</v>
      </c>
      <c r="AB2680" s="539"/>
      <c r="AC2680" s="504"/>
    </row>
    <row r="2681" spans="1:29" ht="16.7" customHeight="1" x14ac:dyDescent="0.15">
      <c r="A2681" s="520">
        <v>22</v>
      </c>
      <c r="B2681" s="520" t="s">
        <v>19399</v>
      </c>
      <c r="C2681" s="521" t="s">
        <v>19400</v>
      </c>
      <c r="D2681" s="542"/>
      <c r="E2681" s="534"/>
      <c r="F2681" s="534"/>
      <c r="H2681" s="541"/>
      <c r="I2681" s="1047"/>
      <c r="J2681" s="537"/>
      <c r="L2681" s="1032"/>
      <c r="M2681" s="537"/>
      <c r="O2681" s="1048" t="s">
        <v>10414</v>
      </c>
      <c r="P2681" s="626" t="s">
        <v>16</v>
      </c>
      <c r="Q2681" s="526" t="s">
        <v>1678</v>
      </c>
      <c r="R2681" s="527">
        <v>0.7</v>
      </c>
      <c r="S2681" s="1051"/>
      <c r="T2681" s="1032"/>
      <c r="U2681" s="537"/>
      <c r="W2681" s="534"/>
      <c r="X2681" s="537"/>
      <c r="Y2681" s="534"/>
      <c r="Z2681" s="538"/>
      <c r="AA2681" s="531">
        <f>ROUND(ROUND(ROUND(ROUND(ROUND(ROUND(F2505*K2680,0)*N2677,0)*R2681,0)*V2671,0)*X2651,0)-Y2602,0)</f>
        <v>102</v>
      </c>
      <c r="AB2681" s="539"/>
      <c r="AC2681" s="504"/>
    </row>
    <row r="2682" spans="1:29" ht="16.7" customHeight="1" x14ac:dyDescent="0.15">
      <c r="A2682" s="520">
        <v>22</v>
      </c>
      <c r="B2682" s="520" t="s">
        <v>19401</v>
      </c>
      <c r="C2682" s="521" t="s">
        <v>19402</v>
      </c>
      <c r="D2682" s="542"/>
      <c r="E2682" s="534"/>
      <c r="F2682" s="534"/>
      <c r="H2682" s="541"/>
      <c r="I2682" s="1044"/>
      <c r="J2682" s="544"/>
      <c r="K2682" s="725"/>
      <c r="L2682" s="967"/>
      <c r="M2682" s="544"/>
      <c r="N2682" s="548"/>
      <c r="O2682" s="979"/>
      <c r="P2682" s="626" t="s">
        <v>3833</v>
      </c>
      <c r="Q2682" s="526" t="s">
        <v>1678</v>
      </c>
      <c r="R2682" s="527">
        <v>0.5</v>
      </c>
      <c r="S2682" s="1052"/>
      <c r="T2682" s="967"/>
      <c r="U2682" s="544"/>
      <c r="V2682" s="548"/>
      <c r="W2682" s="534"/>
      <c r="X2682" s="537"/>
      <c r="Y2682" s="534"/>
      <c r="Z2682" s="538"/>
      <c r="AA2682" s="531">
        <f>ROUND(ROUND(ROUND(ROUND(ROUND(ROUND(F2505*K2680,0)*N2677,0)*R2682,0)*V2671,0)*X2651,0)-Y2602,0)</f>
        <v>69</v>
      </c>
      <c r="AB2682" s="539"/>
      <c r="AC2682" s="504"/>
    </row>
    <row r="2683" spans="1:29" ht="16.7" customHeight="1" x14ac:dyDescent="0.15">
      <c r="A2683" s="520">
        <v>22</v>
      </c>
      <c r="B2683" s="520" t="s">
        <v>19403</v>
      </c>
      <c r="C2683" s="521" t="s">
        <v>19404</v>
      </c>
      <c r="D2683" s="542"/>
      <c r="E2683" s="534"/>
      <c r="F2683" s="534"/>
      <c r="H2683" s="541"/>
      <c r="I2683" s="757"/>
      <c r="J2683" s="525"/>
      <c r="K2683" s="758"/>
      <c r="L2683" s="966" t="s">
        <v>14896</v>
      </c>
      <c r="M2683" s="525" t="s">
        <v>1678</v>
      </c>
      <c r="N2683" s="529">
        <v>0.7</v>
      </c>
      <c r="O2683" s="759"/>
      <c r="P2683" s="760"/>
      <c r="Q2683" s="526"/>
      <c r="R2683" s="527"/>
      <c r="S2683" s="1054" t="s">
        <v>14959</v>
      </c>
      <c r="T2683" s="968" t="s">
        <v>12840</v>
      </c>
      <c r="U2683" s="525" t="s">
        <v>1678</v>
      </c>
      <c r="V2683" s="529">
        <v>0.7</v>
      </c>
      <c r="W2683" s="534"/>
      <c r="X2683" s="537"/>
      <c r="Y2683" s="534"/>
      <c r="Z2683" s="538"/>
      <c r="AA2683" s="531">
        <f>ROUND(ROUND(ROUND(ROUND(F2505*N2683,0)*V2683,0)*X2651,0)-Y2602,0)</f>
        <v>223</v>
      </c>
      <c r="AB2683" s="539"/>
      <c r="AC2683" s="504"/>
    </row>
    <row r="2684" spans="1:29" ht="16.7" customHeight="1" x14ac:dyDescent="0.15">
      <c r="A2684" s="520">
        <v>22</v>
      </c>
      <c r="B2684" s="520" t="s">
        <v>19405</v>
      </c>
      <c r="C2684" s="521" t="s">
        <v>19406</v>
      </c>
      <c r="D2684" s="542"/>
      <c r="E2684" s="534"/>
      <c r="F2684" s="534"/>
      <c r="H2684" s="541"/>
      <c r="J2684" s="537"/>
      <c r="K2684" s="742"/>
      <c r="L2684" s="1032"/>
      <c r="M2684" s="537"/>
      <c r="O2684" s="1048" t="s">
        <v>10414</v>
      </c>
      <c r="P2684" s="626" t="s">
        <v>16</v>
      </c>
      <c r="Q2684" s="526" t="s">
        <v>1678</v>
      </c>
      <c r="R2684" s="527">
        <v>0.7</v>
      </c>
      <c r="S2684" s="1055"/>
      <c r="T2684" s="1032"/>
      <c r="U2684" s="537"/>
      <c r="W2684" s="534"/>
      <c r="X2684" s="537"/>
      <c r="Y2684" s="534"/>
      <c r="Z2684" s="538"/>
      <c r="AA2684" s="531">
        <f>ROUND(ROUND(ROUND(ROUND(ROUND(F2505*N2683,0)*R2684,0)*V2683,0)*X2651,0)-Y2602,0)</f>
        <v>153</v>
      </c>
      <c r="AB2684" s="539"/>
      <c r="AC2684" s="504"/>
    </row>
    <row r="2685" spans="1:29" ht="16.7" customHeight="1" x14ac:dyDescent="0.15">
      <c r="A2685" s="520">
        <v>22</v>
      </c>
      <c r="B2685" s="520" t="s">
        <v>19407</v>
      </c>
      <c r="C2685" s="521" t="s">
        <v>19408</v>
      </c>
      <c r="D2685" s="542"/>
      <c r="E2685" s="534"/>
      <c r="F2685" s="534"/>
      <c r="H2685" s="541"/>
      <c r="I2685" s="763"/>
      <c r="J2685" s="544"/>
      <c r="K2685" s="579"/>
      <c r="L2685" s="1032"/>
      <c r="M2685" s="537"/>
      <c r="O2685" s="979"/>
      <c r="P2685" s="626" t="s">
        <v>3833</v>
      </c>
      <c r="Q2685" s="526" t="s">
        <v>1678</v>
      </c>
      <c r="R2685" s="527">
        <v>0.5</v>
      </c>
      <c r="S2685" s="1055"/>
      <c r="T2685" s="1032"/>
      <c r="U2685" s="537"/>
      <c r="W2685" s="534"/>
      <c r="X2685" s="537"/>
      <c r="Y2685" s="534"/>
      <c r="Z2685" s="538"/>
      <c r="AA2685" s="531">
        <f>ROUND(ROUND(ROUND(ROUND(ROUND(F2505*N2683,0)*R2685,0)*V2683,0)*X2651,0)-Y2602,0)</f>
        <v>106</v>
      </c>
      <c r="AB2685" s="539"/>
      <c r="AC2685" s="504"/>
    </row>
    <row r="2686" spans="1:29" ht="16.7" customHeight="1" x14ac:dyDescent="0.15">
      <c r="A2686" s="520">
        <v>22</v>
      </c>
      <c r="B2686" s="520" t="s">
        <v>19409</v>
      </c>
      <c r="C2686" s="521" t="s">
        <v>19410</v>
      </c>
      <c r="D2686" s="542"/>
      <c r="E2686" s="534"/>
      <c r="F2686" s="534"/>
      <c r="H2686" s="541"/>
      <c r="I2686" s="1049" t="s">
        <v>10418</v>
      </c>
      <c r="J2686" s="525" t="s">
        <v>1678</v>
      </c>
      <c r="K2686" s="718">
        <v>0.96499999999999997</v>
      </c>
      <c r="L2686" s="1032"/>
      <c r="M2686" s="537"/>
      <c r="O2686" s="759"/>
      <c r="P2686" s="760"/>
      <c r="Q2686" s="526"/>
      <c r="R2686" s="527"/>
      <c r="S2686" s="1055"/>
      <c r="T2686" s="1032"/>
      <c r="U2686" s="537"/>
      <c r="W2686" s="534"/>
      <c r="X2686" s="537"/>
      <c r="Y2686" s="534"/>
      <c r="Z2686" s="538"/>
      <c r="AA2686" s="531">
        <f>ROUND(ROUND(ROUND(ROUND(ROUND(ROUND(F2505*K2686,0)*N2683,0)*V2683,0),0)*X2651,0)-Y2602,0)</f>
        <v>215</v>
      </c>
      <c r="AB2686" s="539"/>
      <c r="AC2686" s="504"/>
    </row>
    <row r="2687" spans="1:29" ht="16.7" customHeight="1" x14ac:dyDescent="0.15">
      <c r="A2687" s="520">
        <v>22</v>
      </c>
      <c r="B2687" s="520" t="s">
        <v>19411</v>
      </c>
      <c r="C2687" s="521" t="s">
        <v>19412</v>
      </c>
      <c r="D2687" s="542"/>
      <c r="E2687" s="534"/>
      <c r="F2687" s="534"/>
      <c r="H2687" s="541"/>
      <c r="I2687" s="1047"/>
      <c r="J2687" s="537"/>
      <c r="L2687" s="1032"/>
      <c r="M2687" s="537"/>
      <c r="O2687" s="1048" t="s">
        <v>10414</v>
      </c>
      <c r="P2687" s="626" t="s">
        <v>16</v>
      </c>
      <c r="Q2687" s="526" t="s">
        <v>1678</v>
      </c>
      <c r="R2687" s="527">
        <v>0.7</v>
      </c>
      <c r="S2687" s="1055"/>
      <c r="T2687" s="1032"/>
      <c r="U2687" s="537"/>
      <c r="W2687" s="534"/>
      <c r="X2687" s="537"/>
      <c r="Y2687" s="534"/>
      <c r="Z2687" s="538"/>
      <c r="AA2687" s="531">
        <f>ROUND(ROUND(ROUND(ROUND(ROUND(ROUND(ROUND(F2505*K2686,0)*N2683,0)*R2687,0)*V2683,0),0)*X2651,0)-Y2602,0)</f>
        <v>147</v>
      </c>
      <c r="AB2687" s="539"/>
      <c r="AC2687" s="504"/>
    </row>
    <row r="2688" spans="1:29" ht="16.7" customHeight="1" x14ac:dyDescent="0.15">
      <c r="A2688" s="520">
        <v>22</v>
      </c>
      <c r="B2688" s="520" t="s">
        <v>19413</v>
      </c>
      <c r="C2688" s="521" t="s">
        <v>19414</v>
      </c>
      <c r="D2688" s="542"/>
      <c r="E2688" s="534"/>
      <c r="F2688" s="534"/>
      <c r="H2688" s="541"/>
      <c r="I2688" s="1044"/>
      <c r="J2688" s="544"/>
      <c r="K2688" s="725"/>
      <c r="L2688" s="967"/>
      <c r="M2688" s="544"/>
      <c r="N2688" s="548"/>
      <c r="O2688" s="979"/>
      <c r="P2688" s="626" t="s">
        <v>3833</v>
      </c>
      <c r="Q2688" s="526" t="s">
        <v>1678</v>
      </c>
      <c r="R2688" s="527">
        <v>0.5</v>
      </c>
      <c r="S2688" s="1055"/>
      <c r="T2688" s="1032"/>
      <c r="U2688" s="537"/>
      <c r="W2688" s="534"/>
      <c r="X2688" s="537"/>
      <c r="Y2688" s="534"/>
      <c r="Z2688" s="538"/>
      <c r="AA2688" s="531">
        <f>ROUND(ROUND(ROUND(ROUND(ROUND(ROUND(ROUND(F2505*K2686,0)*N2683,0)*R2688,0)*V2683,0),0)*X2651,0)-Y2602,0)</f>
        <v>102</v>
      </c>
      <c r="AB2688" s="539"/>
      <c r="AC2688" s="504"/>
    </row>
    <row r="2689" spans="1:29" ht="16.7" customHeight="1" x14ac:dyDescent="0.15">
      <c r="A2689" s="520">
        <v>22</v>
      </c>
      <c r="B2689" s="520" t="s">
        <v>19415</v>
      </c>
      <c r="C2689" s="521" t="s">
        <v>19416</v>
      </c>
      <c r="D2689" s="542"/>
      <c r="E2689" s="534"/>
      <c r="F2689" s="534"/>
      <c r="H2689" s="541"/>
      <c r="I2689" s="757"/>
      <c r="J2689" s="525"/>
      <c r="K2689" s="758"/>
      <c r="L2689" s="966" t="s">
        <v>14906</v>
      </c>
      <c r="M2689" s="525" t="s">
        <v>1678</v>
      </c>
      <c r="N2689" s="529">
        <v>0.5</v>
      </c>
      <c r="O2689" s="759"/>
      <c r="P2689" s="760"/>
      <c r="Q2689" s="526"/>
      <c r="R2689" s="527"/>
      <c r="S2689" s="1055"/>
      <c r="T2689" s="1032"/>
      <c r="U2689" s="537"/>
      <c r="W2689" s="534"/>
      <c r="X2689" s="537"/>
      <c r="Y2689" s="534"/>
      <c r="Z2689" s="538"/>
      <c r="AA2689" s="531">
        <f>ROUND(ROUND(ROUND(ROUND(F2505*N2689,0)*V2683,0)*X2651,0)-Y2602,0)</f>
        <v>155</v>
      </c>
      <c r="AB2689" s="539"/>
      <c r="AC2689" s="504"/>
    </row>
    <row r="2690" spans="1:29" ht="16.7" customHeight="1" x14ac:dyDescent="0.15">
      <c r="A2690" s="520">
        <v>22</v>
      </c>
      <c r="B2690" s="520" t="s">
        <v>19417</v>
      </c>
      <c r="C2690" s="521" t="s">
        <v>19418</v>
      </c>
      <c r="D2690" s="542"/>
      <c r="E2690" s="534"/>
      <c r="F2690" s="534"/>
      <c r="H2690" s="541"/>
      <c r="J2690" s="537"/>
      <c r="K2690" s="742"/>
      <c r="L2690" s="1032"/>
      <c r="M2690" s="537"/>
      <c r="O2690" s="1048" t="s">
        <v>10414</v>
      </c>
      <c r="P2690" s="626" t="s">
        <v>16</v>
      </c>
      <c r="Q2690" s="526" t="s">
        <v>1678</v>
      </c>
      <c r="R2690" s="527">
        <v>0.7</v>
      </c>
      <c r="S2690" s="1055"/>
      <c r="T2690" s="1032"/>
      <c r="U2690" s="537"/>
      <c r="W2690" s="534"/>
      <c r="X2690" s="537"/>
      <c r="Y2690" s="534"/>
      <c r="Z2690" s="538"/>
      <c r="AA2690" s="531">
        <f>ROUND(ROUND(ROUND(ROUND(ROUND(F2505*N2689,0)*R2690,0)*V2683,0)*X2651,0)-Y2602,0)</f>
        <v>105</v>
      </c>
      <c r="AB2690" s="539"/>
      <c r="AC2690" s="504"/>
    </row>
    <row r="2691" spans="1:29" ht="16.7" customHeight="1" x14ac:dyDescent="0.15">
      <c r="A2691" s="520">
        <v>22</v>
      </c>
      <c r="B2691" s="520" t="s">
        <v>19419</v>
      </c>
      <c r="C2691" s="521" t="s">
        <v>19420</v>
      </c>
      <c r="D2691" s="542"/>
      <c r="E2691" s="534"/>
      <c r="F2691" s="534"/>
      <c r="H2691" s="541"/>
      <c r="I2691" s="763"/>
      <c r="J2691" s="544"/>
      <c r="K2691" s="579"/>
      <c r="L2691" s="1032"/>
      <c r="M2691" s="537"/>
      <c r="O2691" s="979"/>
      <c r="P2691" s="626" t="s">
        <v>3833</v>
      </c>
      <c r="Q2691" s="526" t="s">
        <v>1678</v>
      </c>
      <c r="R2691" s="527">
        <v>0.5</v>
      </c>
      <c r="S2691" s="1055"/>
      <c r="T2691" s="1032"/>
      <c r="U2691" s="537"/>
      <c r="W2691" s="534"/>
      <c r="X2691" s="537"/>
      <c r="Y2691" s="534"/>
      <c r="Z2691" s="538"/>
      <c r="AA2691" s="531">
        <f>ROUND(ROUND(ROUND(ROUND(ROUND(F2505*N2689,0)*R2691,0)*V2683,0)*X2651,0)-Y2602,0)</f>
        <v>72</v>
      </c>
      <c r="AB2691" s="539"/>
      <c r="AC2691" s="504"/>
    </row>
    <row r="2692" spans="1:29" ht="16.7" customHeight="1" x14ac:dyDescent="0.15">
      <c r="A2692" s="520">
        <v>22</v>
      </c>
      <c r="B2692" s="520" t="s">
        <v>19421</v>
      </c>
      <c r="C2692" s="521" t="s">
        <v>19422</v>
      </c>
      <c r="D2692" s="542"/>
      <c r="E2692" s="534"/>
      <c r="F2692" s="534"/>
      <c r="H2692" s="541"/>
      <c r="I2692" s="1049" t="s">
        <v>10418</v>
      </c>
      <c r="J2692" s="525" t="s">
        <v>1678</v>
      </c>
      <c r="K2692" s="718">
        <v>0.96499999999999997</v>
      </c>
      <c r="L2692" s="1032"/>
      <c r="M2692" s="537"/>
      <c r="O2692" s="759"/>
      <c r="P2692" s="760"/>
      <c r="Q2692" s="526"/>
      <c r="R2692" s="527"/>
      <c r="S2692" s="1055"/>
      <c r="T2692" s="1032"/>
      <c r="U2692" s="537"/>
      <c r="W2692" s="534"/>
      <c r="X2692" s="537"/>
      <c r="Y2692" s="534"/>
      <c r="Z2692" s="538"/>
      <c r="AA2692" s="531">
        <f>ROUND(ROUND(ROUND(ROUND(ROUND(ROUND(F2505*K2692,0)*N2689,0),0)*V2683,0)*X2651,0)-Y2602,0)</f>
        <v>151</v>
      </c>
      <c r="AB2692" s="539"/>
      <c r="AC2692" s="504"/>
    </row>
    <row r="2693" spans="1:29" ht="16.7" customHeight="1" x14ac:dyDescent="0.15">
      <c r="A2693" s="520">
        <v>22</v>
      </c>
      <c r="B2693" s="520" t="s">
        <v>19423</v>
      </c>
      <c r="C2693" s="521" t="s">
        <v>19424</v>
      </c>
      <c r="D2693" s="542"/>
      <c r="E2693" s="534"/>
      <c r="F2693" s="534"/>
      <c r="H2693" s="541"/>
      <c r="I2693" s="1047"/>
      <c r="J2693" s="537"/>
      <c r="L2693" s="1032"/>
      <c r="M2693" s="537"/>
      <c r="O2693" s="1048" t="s">
        <v>10414</v>
      </c>
      <c r="P2693" s="626" t="s">
        <v>16</v>
      </c>
      <c r="Q2693" s="526" t="s">
        <v>1678</v>
      </c>
      <c r="R2693" s="527">
        <v>0.7</v>
      </c>
      <c r="S2693" s="1055"/>
      <c r="T2693" s="1032"/>
      <c r="U2693" s="537"/>
      <c r="W2693" s="534"/>
      <c r="X2693" s="537"/>
      <c r="Y2693" s="534"/>
      <c r="Z2693" s="538"/>
      <c r="AA2693" s="531">
        <f>ROUND(ROUND(ROUND(ROUND(ROUND(ROUND(F2505*K2692,0)*N2689,0)*R2693,0)*V2683,0)*X2651,0)-Y2602,0)</f>
        <v>102</v>
      </c>
      <c r="AB2693" s="539"/>
      <c r="AC2693" s="504"/>
    </row>
    <row r="2694" spans="1:29" ht="16.7" customHeight="1" x14ac:dyDescent="0.15">
      <c r="A2694" s="520">
        <v>22</v>
      </c>
      <c r="B2694" s="520" t="s">
        <v>19425</v>
      </c>
      <c r="C2694" s="521" t="s">
        <v>19426</v>
      </c>
      <c r="D2694" s="557"/>
      <c r="E2694" s="550"/>
      <c r="F2694" s="550"/>
      <c r="G2694" s="650"/>
      <c r="H2694" s="558"/>
      <c r="I2694" s="1044"/>
      <c r="J2694" s="544"/>
      <c r="K2694" s="725"/>
      <c r="L2694" s="967"/>
      <c r="M2694" s="544"/>
      <c r="N2694" s="548"/>
      <c r="O2694" s="979"/>
      <c r="P2694" s="626" t="s">
        <v>3833</v>
      </c>
      <c r="Q2694" s="526" t="s">
        <v>1678</v>
      </c>
      <c r="R2694" s="527">
        <v>0.5</v>
      </c>
      <c r="S2694" s="1052"/>
      <c r="T2694" s="967"/>
      <c r="U2694" s="544"/>
      <c r="V2694" s="548"/>
      <c r="W2694" s="550"/>
      <c r="X2694" s="544"/>
      <c r="Y2694" s="550"/>
      <c r="Z2694" s="553"/>
      <c r="AA2694" s="531">
        <f>ROUND(ROUND(ROUND(ROUND(ROUND(ROUND(F2505*K2692,0)*N2689,0)*R2694,0)*V2683,0)*X2651,0)-Y2602,0)</f>
        <v>69</v>
      </c>
      <c r="AB2694" s="559"/>
      <c r="AC2694" s="504"/>
    </row>
    <row r="2695" spans="1:29" ht="16.7" customHeight="1" x14ac:dyDescent="0.15">
      <c r="A2695" s="520">
        <v>22</v>
      </c>
      <c r="B2695" s="520">
        <v>9791</v>
      </c>
      <c r="C2695" s="521" t="s">
        <v>19427</v>
      </c>
      <c r="D2695" s="560"/>
      <c r="E2695" s="522"/>
      <c r="F2695" s="936" t="s">
        <v>13104</v>
      </c>
      <c r="G2695" s="947"/>
      <c r="H2695" s="941"/>
      <c r="I2695" s="757"/>
      <c r="J2695" s="525"/>
      <c r="K2695" s="758"/>
      <c r="L2695" s="1050" t="s">
        <v>14896</v>
      </c>
      <c r="M2695" s="525" t="s">
        <v>1678</v>
      </c>
      <c r="N2695" s="529">
        <v>0.7</v>
      </c>
      <c r="O2695" s="759"/>
      <c r="P2695" s="760"/>
      <c r="Q2695" s="526"/>
      <c r="R2695" s="527"/>
      <c r="S2695" s="761"/>
      <c r="T2695" s="757"/>
      <c r="U2695" s="525"/>
      <c r="V2695" s="529"/>
      <c r="W2695" s="522"/>
      <c r="X2695" s="525"/>
      <c r="Y2695" s="522"/>
      <c r="Z2695" s="530"/>
      <c r="AA2695" s="531">
        <f>ROUND(F2697*N2695,0)</f>
        <v>304</v>
      </c>
      <c r="AB2695" s="532"/>
      <c r="AC2695" s="504"/>
    </row>
    <row r="2696" spans="1:29" ht="16.7" customHeight="1" x14ac:dyDescent="0.15">
      <c r="A2696" s="520">
        <v>22</v>
      </c>
      <c r="B2696" s="520">
        <v>9792</v>
      </c>
      <c r="C2696" s="521" t="s">
        <v>19428</v>
      </c>
      <c r="D2696" s="542"/>
      <c r="E2696" s="534"/>
      <c r="F2696" s="937"/>
      <c r="G2696" s="948"/>
      <c r="H2696" s="942"/>
      <c r="J2696" s="537"/>
      <c r="K2696" s="742"/>
      <c r="L2696" s="1032"/>
      <c r="M2696" s="537"/>
      <c r="O2696" s="1048" t="s">
        <v>10414</v>
      </c>
      <c r="P2696" s="626" t="s">
        <v>16</v>
      </c>
      <c r="Q2696" s="526" t="s">
        <v>1678</v>
      </c>
      <c r="R2696" s="527">
        <v>0.7</v>
      </c>
      <c r="S2696" s="762"/>
      <c r="U2696" s="537"/>
      <c r="W2696" s="534"/>
      <c r="X2696" s="537"/>
      <c r="Y2696" s="534"/>
      <c r="Z2696" s="538"/>
      <c r="AA2696" s="531">
        <f>ROUND(ROUND(F2697*N2695,0)*R2696,0)</f>
        <v>213</v>
      </c>
      <c r="AB2696" s="539"/>
      <c r="AC2696" s="504"/>
    </row>
    <row r="2697" spans="1:29" ht="16.7" customHeight="1" x14ac:dyDescent="0.15">
      <c r="A2697" s="520">
        <v>22</v>
      </c>
      <c r="B2697" s="520" t="s">
        <v>19429</v>
      </c>
      <c r="C2697" s="521" t="s">
        <v>19430</v>
      </c>
      <c r="D2697" s="542"/>
      <c r="E2697" s="534"/>
      <c r="F2697" s="1034">
        <f>'6生活介護(基本)'!F1353</f>
        <v>434</v>
      </c>
      <c r="G2697" s="1035"/>
      <c r="H2697" s="541" t="s">
        <v>9</v>
      </c>
      <c r="I2697" s="763"/>
      <c r="J2697" s="544"/>
      <c r="K2697" s="579"/>
      <c r="L2697" s="1032"/>
      <c r="M2697" s="537"/>
      <c r="O2697" s="979"/>
      <c r="P2697" s="626" t="s">
        <v>3833</v>
      </c>
      <c r="Q2697" s="526" t="s">
        <v>1678</v>
      </c>
      <c r="R2697" s="527">
        <v>0.5</v>
      </c>
      <c r="S2697" s="762"/>
      <c r="U2697" s="537"/>
      <c r="W2697" s="534"/>
      <c r="X2697" s="537"/>
      <c r="Y2697" s="534"/>
      <c r="Z2697" s="538"/>
      <c r="AA2697" s="531">
        <f>ROUND(ROUND(F2697*N2695,0)*R2697,0)</f>
        <v>152</v>
      </c>
      <c r="AB2697" s="539"/>
      <c r="AC2697" s="504"/>
    </row>
    <row r="2698" spans="1:29" ht="16.7" customHeight="1" x14ac:dyDescent="0.15">
      <c r="A2698" s="520">
        <v>22</v>
      </c>
      <c r="B2698" s="520">
        <v>9793</v>
      </c>
      <c r="C2698" s="521" t="s">
        <v>19431</v>
      </c>
      <c r="D2698" s="542"/>
      <c r="E2698" s="534"/>
      <c r="F2698" s="534"/>
      <c r="H2698" s="541"/>
      <c r="I2698" s="1049" t="s">
        <v>10418</v>
      </c>
      <c r="J2698" s="525" t="s">
        <v>1678</v>
      </c>
      <c r="K2698" s="718">
        <v>0.96499999999999997</v>
      </c>
      <c r="L2698" s="1032"/>
      <c r="M2698" s="537"/>
      <c r="O2698" s="759"/>
      <c r="P2698" s="760"/>
      <c r="Q2698" s="526"/>
      <c r="R2698" s="527"/>
      <c r="S2698" s="762"/>
      <c r="U2698" s="537"/>
      <c r="W2698" s="534"/>
      <c r="X2698" s="537"/>
      <c r="Y2698" s="534"/>
      <c r="Z2698" s="538"/>
      <c r="AA2698" s="531">
        <f>ROUND(ROUND(ROUND(F2697*K2698,0)*N2695,0),0)</f>
        <v>293</v>
      </c>
      <c r="AB2698" s="539"/>
      <c r="AC2698" s="504"/>
    </row>
    <row r="2699" spans="1:29" ht="16.7" customHeight="1" x14ac:dyDescent="0.15">
      <c r="A2699" s="520">
        <v>22</v>
      </c>
      <c r="B2699" s="520">
        <v>9794</v>
      </c>
      <c r="C2699" s="521" t="s">
        <v>19432</v>
      </c>
      <c r="D2699" s="542"/>
      <c r="E2699" s="534"/>
      <c r="F2699" s="534"/>
      <c r="H2699" s="541"/>
      <c r="I2699" s="1047"/>
      <c r="J2699" s="537"/>
      <c r="L2699" s="1032"/>
      <c r="M2699" s="537"/>
      <c r="O2699" s="1048" t="s">
        <v>10414</v>
      </c>
      <c r="P2699" s="626" t="s">
        <v>16</v>
      </c>
      <c r="Q2699" s="526" t="s">
        <v>1678</v>
      </c>
      <c r="R2699" s="527">
        <v>0.7</v>
      </c>
      <c r="S2699" s="762"/>
      <c r="U2699" s="537"/>
      <c r="W2699" s="534"/>
      <c r="X2699" s="537"/>
      <c r="Y2699" s="534"/>
      <c r="Z2699" s="538"/>
      <c r="AA2699" s="531">
        <f>ROUND(ROUND(ROUND(F2697*K2698,0)*N2695,0)*R2699,0)</f>
        <v>205</v>
      </c>
      <c r="AB2699" s="539"/>
      <c r="AC2699" s="504"/>
    </row>
    <row r="2700" spans="1:29" ht="16.7" customHeight="1" x14ac:dyDescent="0.15">
      <c r="A2700" s="520">
        <v>22</v>
      </c>
      <c r="B2700" s="520" t="s">
        <v>19433</v>
      </c>
      <c r="C2700" s="521" t="s">
        <v>19434</v>
      </c>
      <c r="D2700" s="542"/>
      <c r="E2700" s="534"/>
      <c r="F2700" s="534"/>
      <c r="H2700" s="541"/>
      <c r="I2700" s="1044"/>
      <c r="J2700" s="544"/>
      <c r="K2700" s="725"/>
      <c r="L2700" s="967"/>
      <c r="M2700" s="544"/>
      <c r="N2700" s="548"/>
      <c r="O2700" s="979"/>
      <c r="P2700" s="626" t="s">
        <v>3833</v>
      </c>
      <c r="Q2700" s="526" t="s">
        <v>1678</v>
      </c>
      <c r="R2700" s="527">
        <v>0.5</v>
      </c>
      <c r="S2700" s="762"/>
      <c r="U2700" s="537"/>
      <c r="W2700" s="534"/>
      <c r="X2700" s="537"/>
      <c r="Y2700" s="534"/>
      <c r="Z2700" s="538"/>
      <c r="AA2700" s="531">
        <f>ROUND(ROUND(ROUND(F2697*K2698,0)*N2695,0)*R2700,0)</f>
        <v>147</v>
      </c>
      <c r="AB2700" s="539"/>
      <c r="AC2700" s="504"/>
    </row>
    <row r="2701" spans="1:29" ht="16.7" customHeight="1" x14ac:dyDescent="0.15">
      <c r="A2701" s="520">
        <v>22</v>
      </c>
      <c r="B2701" s="520" t="s">
        <v>19435</v>
      </c>
      <c r="C2701" s="521" t="s">
        <v>19436</v>
      </c>
      <c r="D2701" s="542"/>
      <c r="E2701" s="534"/>
      <c r="F2701" s="534"/>
      <c r="H2701" s="541"/>
      <c r="I2701" s="757"/>
      <c r="J2701" s="525"/>
      <c r="K2701" s="758"/>
      <c r="L2701" s="966" t="s">
        <v>14906</v>
      </c>
      <c r="M2701" s="525" t="s">
        <v>1678</v>
      </c>
      <c r="N2701" s="529">
        <v>0.5</v>
      </c>
      <c r="O2701" s="759"/>
      <c r="P2701" s="760"/>
      <c r="Q2701" s="526"/>
      <c r="R2701" s="527"/>
      <c r="S2701" s="762"/>
      <c r="U2701" s="537"/>
      <c r="W2701" s="534"/>
      <c r="X2701" s="537"/>
      <c r="Y2701" s="534"/>
      <c r="Z2701" s="538"/>
      <c r="AA2701" s="531">
        <f>ROUND(F2697*N2701,0)</f>
        <v>217</v>
      </c>
      <c r="AB2701" s="539"/>
      <c r="AC2701" s="504"/>
    </row>
    <row r="2702" spans="1:29" ht="16.7" customHeight="1" x14ac:dyDescent="0.15">
      <c r="A2702" s="520">
        <v>22</v>
      </c>
      <c r="B2702" s="520" t="s">
        <v>19437</v>
      </c>
      <c r="C2702" s="521" t="s">
        <v>19438</v>
      </c>
      <c r="D2702" s="542"/>
      <c r="E2702" s="534"/>
      <c r="F2702" s="534"/>
      <c r="H2702" s="541"/>
      <c r="J2702" s="537"/>
      <c r="K2702" s="742"/>
      <c r="L2702" s="1032"/>
      <c r="M2702" s="537"/>
      <c r="O2702" s="1048" t="s">
        <v>10414</v>
      </c>
      <c r="P2702" s="626" t="s">
        <v>16</v>
      </c>
      <c r="Q2702" s="526" t="s">
        <v>1678</v>
      </c>
      <c r="R2702" s="527">
        <v>0.7</v>
      </c>
      <c r="S2702" s="762"/>
      <c r="U2702" s="537"/>
      <c r="W2702" s="534"/>
      <c r="X2702" s="537"/>
      <c r="Y2702" s="534"/>
      <c r="Z2702" s="538"/>
      <c r="AA2702" s="531">
        <f>ROUND(ROUND(F2697*N2701,0)*R2702,0)</f>
        <v>152</v>
      </c>
      <c r="AB2702" s="539"/>
      <c r="AC2702" s="504"/>
    </row>
    <row r="2703" spans="1:29" ht="16.7" customHeight="1" x14ac:dyDescent="0.15">
      <c r="A2703" s="520">
        <v>22</v>
      </c>
      <c r="B2703" s="520" t="s">
        <v>19439</v>
      </c>
      <c r="C2703" s="521" t="s">
        <v>19440</v>
      </c>
      <c r="D2703" s="542"/>
      <c r="E2703" s="534"/>
      <c r="F2703" s="534"/>
      <c r="H2703" s="541"/>
      <c r="I2703" s="763"/>
      <c r="J2703" s="544"/>
      <c r="K2703" s="579"/>
      <c r="L2703" s="1032"/>
      <c r="M2703" s="537"/>
      <c r="O2703" s="979"/>
      <c r="P2703" s="626" t="s">
        <v>3833</v>
      </c>
      <c r="Q2703" s="526" t="s">
        <v>1678</v>
      </c>
      <c r="R2703" s="527">
        <v>0.5</v>
      </c>
      <c r="S2703" s="762"/>
      <c r="U2703" s="537"/>
      <c r="W2703" s="534"/>
      <c r="X2703" s="537"/>
      <c r="Y2703" s="534"/>
      <c r="Z2703" s="538"/>
      <c r="AA2703" s="531">
        <f>ROUND(ROUND(F2697*N2701,0)*R2703,0)</f>
        <v>109</v>
      </c>
      <c r="AB2703" s="539"/>
      <c r="AC2703" s="504"/>
    </row>
    <row r="2704" spans="1:29" ht="16.7" customHeight="1" x14ac:dyDescent="0.15">
      <c r="A2704" s="520">
        <v>22</v>
      </c>
      <c r="B2704" s="520" t="s">
        <v>19441</v>
      </c>
      <c r="C2704" s="521" t="s">
        <v>19442</v>
      </c>
      <c r="D2704" s="542"/>
      <c r="E2704" s="534"/>
      <c r="F2704" s="534"/>
      <c r="H2704" s="541"/>
      <c r="I2704" s="1049" t="s">
        <v>10418</v>
      </c>
      <c r="J2704" s="525" t="s">
        <v>1678</v>
      </c>
      <c r="K2704" s="718">
        <v>0.96499999999999997</v>
      </c>
      <c r="L2704" s="1032"/>
      <c r="M2704" s="537"/>
      <c r="O2704" s="759"/>
      <c r="P2704" s="760"/>
      <c r="Q2704" s="526"/>
      <c r="R2704" s="527"/>
      <c r="S2704" s="762"/>
      <c r="U2704" s="537"/>
      <c r="W2704" s="534"/>
      <c r="X2704" s="537"/>
      <c r="Y2704" s="534"/>
      <c r="Z2704" s="538"/>
      <c r="AA2704" s="531">
        <f>ROUND(ROUND(ROUND(F2697*K2704,0)*N2701,0),0)</f>
        <v>210</v>
      </c>
      <c r="AB2704" s="539"/>
      <c r="AC2704" s="504"/>
    </row>
    <row r="2705" spans="1:29" ht="16.7" customHeight="1" x14ac:dyDescent="0.15">
      <c r="A2705" s="520">
        <v>22</v>
      </c>
      <c r="B2705" s="520" t="s">
        <v>19443</v>
      </c>
      <c r="C2705" s="521" t="s">
        <v>19444</v>
      </c>
      <c r="D2705" s="542"/>
      <c r="E2705" s="534"/>
      <c r="F2705" s="534"/>
      <c r="H2705" s="541"/>
      <c r="I2705" s="1047"/>
      <c r="J2705" s="537"/>
      <c r="L2705" s="1032"/>
      <c r="M2705" s="537"/>
      <c r="O2705" s="1048" t="s">
        <v>10414</v>
      </c>
      <c r="P2705" s="626" t="s">
        <v>16</v>
      </c>
      <c r="Q2705" s="526" t="s">
        <v>1678</v>
      </c>
      <c r="R2705" s="527">
        <v>0.7</v>
      </c>
      <c r="S2705" s="762"/>
      <c r="U2705" s="537"/>
      <c r="W2705" s="534"/>
      <c r="X2705" s="537"/>
      <c r="Y2705" s="534"/>
      <c r="Z2705" s="538"/>
      <c r="AA2705" s="531">
        <f>ROUND(ROUND(ROUND(F2697*K2704,0)*N2701,0)*R2705,0)</f>
        <v>147</v>
      </c>
      <c r="AB2705" s="539"/>
      <c r="AC2705" s="504"/>
    </row>
    <row r="2706" spans="1:29" ht="16.7" customHeight="1" x14ac:dyDescent="0.15">
      <c r="A2706" s="520">
        <v>22</v>
      </c>
      <c r="B2706" s="520" t="s">
        <v>19445</v>
      </c>
      <c r="C2706" s="521" t="s">
        <v>19446</v>
      </c>
      <c r="D2706" s="542"/>
      <c r="E2706" s="534"/>
      <c r="F2706" s="534"/>
      <c r="H2706" s="541"/>
      <c r="I2706" s="1044"/>
      <c r="J2706" s="544"/>
      <c r="K2706" s="725"/>
      <c r="L2706" s="967"/>
      <c r="M2706" s="544"/>
      <c r="N2706" s="548"/>
      <c r="O2706" s="979"/>
      <c r="P2706" s="626" t="s">
        <v>3833</v>
      </c>
      <c r="Q2706" s="526" t="s">
        <v>1678</v>
      </c>
      <c r="R2706" s="527">
        <v>0.5</v>
      </c>
      <c r="S2706" s="764"/>
      <c r="T2706" s="763"/>
      <c r="U2706" s="544"/>
      <c r="V2706" s="548"/>
      <c r="W2706" s="534"/>
      <c r="X2706" s="537"/>
      <c r="Y2706" s="534"/>
      <c r="Z2706" s="538"/>
      <c r="AA2706" s="531">
        <f>ROUND(ROUND(ROUND(F2697*K2704,0)*N2701,0)*R2706,0)</f>
        <v>105</v>
      </c>
      <c r="AB2706" s="539"/>
      <c r="AC2706" s="504"/>
    </row>
    <row r="2707" spans="1:29" ht="16.7" customHeight="1" x14ac:dyDescent="0.15">
      <c r="A2707" s="520">
        <v>22</v>
      </c>
      <c r="B2707" s="520">
        <v>9795</v>
      </c>
      <c r="C2707" s="521" t="s">
        <v>19447</v>
      </c>
      <c r="D2707" s="542"/>
      <c r="E2707" s="534"/>
      <c r="F2707" s="534"/>
      <c r="H2707" s="541"/>
      <c r="I2707" s="757"/>
      <c r="J2707" s="525"/>
      <c r="K2707" s="758"/>
      <c r="L2707" s="1050" t="s">
        <v>14896</v>
      </c>
      <c r="M2707" s="525" t="s">
        <v>1678</v>
      </c>
      <c r="N2707" s="529">
        <v>0.7</v>
      </c>
      <c r="O2707" s="759"/>
      <c r="P2707" s="760"/>
      <c r="Q2707" s="526"/>
      <c r="R2707" s="527"/>
      <c r="S2707" s="1054" t="s">
        <v>10423</v>
      </c>
      <c r="T2707" s="968" t="s">
        <v>12821</v>
      </c>
      <c r="U2707" s="525" t="s">
        <v>1678</v>
      </c>
      <c r="V2707" s="529">
        <v>0.5</v>
      </c>
      <c r="W2707" s="534"/>
      <c r="X2707" s="537"/>
      <c r="Y2707" s="534"/>
      <c r="Z2707" s="538"/>
      <c r="AA2707" s="531">
        <f>ROUND(ROUND(F2697*N2707,0)*V2707,0)</f>
        <v>152</v>
      </c>
      <c r="AB2707" s="539"/>
      <c r="AC2707" s="504"/>
    </row>
    <row r="2708" spans="1:29" ht="16.7" customHeight="1" x14ac:dyDescent="0.15">
      <c r="A2708" s="520">
        <v>22</v>
      </c>
      <c r="B2708" s="520">
        <v>9796</v>
      </c>
      <c r="C2708" s="521" t="s">
        <v>19448</v>
      </c>
      <c r="D2708" s="542"/>
      <c r="E2708" s="534"/>
      <c r="F2708" s="534"/>
      <c r="H2708" s="541"/>
      <c r="J2708" s="537"/>
      <c r="K2708" s="742"/>
      <c r="L2708" s="1032"/>
      <c r="M2708" s="537"/>
      <c r="O2708" s="1048" t="s">
        <v>10414</v>
      </c>
      <c r="P2708" s="626" t="s">
        <v>16</v>
      </c>
      <c r="Q2708" s="526" t="s">
        <v>1678</v>
      </c>
      <c r="R2708" s="527">
        <v>0.7</v>
      </c>
      <c r="S2708" s="1051"/>
      <c r="T2708" s="1032"/>
      <c r="U2708" s="537"/>
      <c r="W2708" s="534"/>
      <c r="X2708" s="537"/>
      <c r="Y2708" s="534"/>
      <c r="Z2708" s="538"/>
      <c r="AA2708" s="531">
        <f>ROUND(ROUND(ROUND(F2697*N2707,0)*R2708,0)*V2707,0)</f>
        <v>107</v>
      </c>
      <c r="AB2708" s="539"/>
      <c r="AC2708" s="504"/>
    </row>
    <row r="2709" spans="1:29" ht="16.7" customHeight="1" x14ac:dyDescent="0.15">
      <c r="A2709" s="520">
        <v>22</v>
      </c>
      <c r="B2709" s="520" t="s">
        <v>19449</v>
      </c>
      <c r="C2709" s="521" t="s">
        <v>19450</v>
      </c>
      <c r="D2709" s="542"/>
      <c r="E2709" s="534"/>
      <c r="F2709" s="534"/>
      <c r="H2709" s="541"/>
      <c r="I2709" s="763"/>
      <c r="J2709" s="544"/>
      <c r="K2709" s="579"/>
      <c r="L2709" s="1032"/>
      <c r="M2709" s="537"/>
      <c r="O2709" s="979"/>
      <c r="P2709" s="626" t="s">
        <v>3833</v>
      </c>
      <c r="Q2709" s="526" t="s">
        <v>1678</v>
      </c>
      <c r="R2709" s="527">
        <v>0.5</v>
      </c>
      <c r="S2709" s="1051"/>
      <c r="T2709" s="1032"/>
      <c r="U2709" s="537"/>
      <c r="W2709" s="534"/>
      <c r="X2709" s="537"/>
      <c r="Y2709" s="534"/>
      <c r="Z2709" s="538"/>
      <c r="AA2709" s="531">
        <f>ROUND(ROUND(ROUND(F2697*N2707,0)*R2709,0)*V2707,0)</f>
        <v>76</v>
      </c>
      <c r="AB2709" s="539"/>
      <c r="AC2709" s="504"/>
    </row>
    <row r="2710" spans="1:29" ht="16.7" customHeight="1" x14ac:dyDescent="0.15">
      <c r="A2710" s="520">
        <v>22</v>
      </c>
      <c r="B2710" s="520">
        <v>9797</v>
      </c>
      <c r="C2710" s="521" t="s">
        <v>19451</v>
      </c>
      <c r="D2710" s="542"/>
      <c r="E2710" s="534"/>
      <c r="F2710" s="534"/>
      <c r="H2710" s="541"/>
      <c r="I2710" s="1049" t="s">
        <v>10418</v>
      </c>
      <c r="J2710" s="525" t="s">
        <v>1678</v>
      </c>
      <c r="K2710" s="718">
        <v>0.96499999999999997</v>
      </c>
      <c r="L2710" s="1032"/>
      <c r="M2710" s="537"/>
      <c r="O2710" s="759"/>
      <c r="P2710" s="760"/>
      <c r="Q2710" s="526"/>
      <c r="R2710" s="527"/>
      <c r="S2710" s="1051"/>
      <c r="T2710" s="1032"/>
      <c r="U2710" s="537"/>
      <c r="W2710" s="534"/>
      <c r="X2710" s="537"/>
      <c r="Y2710" s="534"/>
      <c r="Z2710" s="538"/>
      <c r="AA2710" s="531">
        <f>ROUND(ROUND(ROUND(ROUND(F2697*K2710,0)*N2707,0)*V2707,0),0)</f>
        <v>147</v>
      </c>
      <c r="AB2710" s="539"/>
      <c r="AC2710" s="504"/>
    </row>
    <row r="2711" spans="1:29" ht="16.7" customHeight="1" x14ac:dyDescent="0.15">
      <c r="A2711" s="520">
        <v>22</v>
      </c>
      <c r="B2711" s="520">
        <v>9798</v>
      </c>
      <c r="C2711" s="521" t="s">
        <v>19452</v>
      </c>
      <c r="D2711" s="542"/>
      <c r="E2711" s="534"/>
      <c r="F2711" s="534"/>
      <c r="H2711" s="541"/>
      <c r="I2711" s="1047"/>
      <c r="J2711" s="537"/>
      <c r="L2711" s="1032"/>
      <c r="M2711" s="537"/>
      <c r="O2711" s="1048" t="s">
        <v>10414</v>
      </c>
      <c r="P2711" s="626" t="s">
        <v>16</v>
      </c>
      <c r="Q2711" s="526" t="s">
        <v>1678</v>
      </c>
      <c r="R2711" s="527">
        <v>0.7</v>
      </c>
      <c r="S2711" s="1051"/>
      <c r="T2711" s="1032"/>
      <c r="U2711" s="537"/>
      <c r="W2711" s="534"/>
      <c r="X2711" s="537"/>
      <c r="Y2711" s="534"/>
      <c r="Z2711" s="538"/>
      <c r="AA2711" s="531">
        <f>ROUND(ROUND(ROUND(ROUND(ROUND(F2697*K2710,0)*N2707,0)*R2711,0)*V2707,0),0)</f>
        <v>103</v>
      </c>
      <c r="AB2711" s="539"/>
      <c r="AC2711" s="504"/>
    </row>
    <row r="2712" spans="1:29" ht="16.7" customHeight="1" x14ac:dyDescent="0.15">
      <c r="A2712" s="520">
        <v>22</v>
      </c>
      <c r="B2712" s="520" t="s">
        <v>19453</v>
      </c>
      <c r="C2712" s="521" t="s">
        <v>19454</v>
      </c>
      <c r="D2712" s="542"/>
      <c r="E2712" s="534"/>
      <c r="F2712" s="534"/>
      <c r="H2712" s="541"/>
      <c r="I2712" s="1044"/>
      <c r="J2712" s="544"/>
      <c r="K2712" s="725"/>
      <c r="L2712" s="967"/>
      <c r="M2712" s="544"/>
      <c r="N2712" s="548"/>
      <c r="O2712" s="979"/>
      <c r="P2712" s="626" t="s">
        <v>3833</v>
      </c>
      <c r="Q2712" s="526" t="s">
        <v>1678</v>
      </c>
      <c r="R2712" s="527">
        <v>0.5</v>
      </c>
      <c r="S2712" s="1051"/>
      <c r="T2712" s="1032"/>
      <c r="U2712" s="537"/>
      <c r="W2712" s="534"/>
      <c r="X2712" s="537"/>
      <c r="Y2712" s="534"/>
      <c r="Z2712" s="538"/>
      <c r="AA2712" s="531">
        <f>ROUND(ROUND(ROUND(ROUND(ROUND(F2697*K2710,0)*N2707,0)*R2712,0)*V2707,0),0)</f>
        <v>74</v>
      </c>
      <c r="AB2712" s="539"/>
      <c r="AC2712" s="504"/>
    </row>
    <row r="2713" spans="1:29" ht="16.7" customHeight="1" x14ac:dyDescent="0.15">
      <c r="A2713" s="520">
        <v>22</v>
      </c>
      <c r="B2713" s="520" t="s">
        <v>19455</v>
      </c>
      <c r="C2713" s="521" t="s">
        <v>19456</v>
      </c>
      <c r="D2713" s="542"/>
      <c r="E2713" s="534"/>
      <c r="F2713" s="534"/>
      <c r="H2713" s="541"/>
      <c r="I2713" s="757"/>
      <c r="J2713" s="525"/>
      <c r="K2713" s="758"/>
      <c r="L2713" s="966" t="s">
        <v>14906</v>
      </c>
      <c r="M2713" s="525" t="s">
        <v>1678</v>
      </c>
      <c r="N2713" s="529">
        <v>0.5</v>
      </c>
      <c r="O2713" s="759"/>
      <c r="P2713" s="760"/>
      <c r="Q2713" s="526"/>
      <c r="R2713" s="527"/>
      <c r="S2713" s="1051"/>
      <c r="T2713" s="1032"/>
      <c r="U2713" s="537"/>
      <c r="W2713" s="534"/>
      <c r="X2713" s="537"/>
      <c r="Y2713" s="534"/>
      <c r="Z2713" s="538"/>
      <c r="AA2713" s="531">
        <f>ROUND(ROUND(F2697*N2713,0)*V2707,0)</f>
        <v>109</v>
      </c>
      <c r="AB2713" s="539"/>
      <c r="AC2713" s="504"/>
    </row>
    <row r="2714" spans="1:29" ht="16.7" customHeight="1" x14ac:dyDescent="0.15">
      <c r="A2714" s="520">
        <v>22</v>
      </c>
      <c r="B2714" s="520" t="s">
        <v>19457</v>
      </c>
      <c r="C2714" s="521" t="s">
        <v>19458</v>
      </c>
      <c r="D2714" s="542"/>
      <c r="E2714" s="534"/>
      <c r="F2714" s="534"/>
      <c r="H2714" s="541"/>
      <c r="J2714" s="537"/>
      <c r="K2714" s="742"/>
      <c r="L2714" s="1032"/>
      <c r="M2714" s="537"/>
      <c r="O2714" s="1048" t="s">
        <v>10414</v>
      </c>
      <c r="P2714" s="626" t="s">
        <v>16</v>
      </c>
      <c r="Q2714" s="526" t="s">
        <v>1678</v>
      </c>
      <c r="R2714" s="527">
        <v>0.7</v>
      </c>
      <c r="S2714" s="1051"/>
      <c r="T2714" s="1032"/>
      <c r="U2714" s="537"/>
      <c r="W2714" s="534"/>
      <c r="X2714" s="537"/>
      <c r="Y2714" s="534"/>
      <c r="Z2714" s="538"/>
      <c r="AA2714" s="531">
        <f>ROUND(ROUND(ROUND(F2697*N2713,0)*R2714,0)*V2707,0)</f>
        <v>76</v>
      </c>
      <c r="AB2714" s="539"/>
      <c r="AC2714" s="504"/>
    </row>
    <row r="2715" spans="1:29" ht="16.7" customHeight="1" x14ac:dyDescent="0.15">
      <c r="A2715" s="520">
        <v>22</v>
      </c>
      <c r="B2715" s="520" t="s">
        <v>19459</v>
      </c>
      <c r="C2715" s="521" t="s">
        <v>19460</v>
      </c>
      <c r="D2715" s="542"/>
      <c r="E2715" s="534"/>
      <c r="F2715" s="534"/>
      <c r="H2715" s="541"/>
      <c r="I2715" s="763"/>
      <c r="J2715" s="544"/>
      <c r="K2715" s="579"/>
      <c r="L2715" s="1032"/>
      <c r="M2715" s="537"/>
      <c r="O2715" s="979"/>
      <c r="P2715" s="626" t="s">
        <v>3833</v>
      </c>
      <c r="Q2715" s="526" t="s">
        <v>1678</v>
      </c>
      <c r="R2715" s="527">
        <v>0.5</v>
      </c>
      <c r="S2715" s="1051"/>
      <c r="T2715" s="1032"/>
      <c r="U2715" s="537"/>
      <c r="W2715" s="534"/>
      <c r="X2715" s="537"/>
      <c r="Y2715" s="534"/>
      <c r="Z2715" s="538"/>
      <c r="AA2715" s="531">
        <f>ROUND(ROUND(ROUND(F2697*N2713,0)*R2715,0)*V2707,0)</f>
        <v>55</v>
      </c>
      <c r="AB2715" s="539"/>
      <c r="AC2715" s="504"/>
    </row>
    <row r="2716" spans="1:29" ht="16.7" customHeight="1" x14ac:dyDescent="0.15">
      <c r="A2716" s="520">
        <v>22</v>
      </c>
      <c r="B2716" s="520" t="s">
        <v>19461</v>
      </c>
      <c r="C2716" s="521" t="s">
        <v>19462</v>
      </c>
      <c r="D2716" s="542"/>
      <c r="E2716" s="534"/>
      <c r="F2716" s="534"/>
      <c r="H2716" s="541"/>
      <c r="I2716" s="1049" t="s">
        <v>10418</v>
      </c>
      <c r="J2716" s="525" t="s">
        <v>1678</v>
      </c>
      <c r="K2716" s="718">
        <v>0.96499999999999997</v>
      </c>
      <c r="L2716" s="1032"/>
      <c r="M2716" s="537"/>
      <c r="O2716" s="759"/>
      <c r="P2716" s="760"/>
      <c r="Q2716" s="526"/>
      <c r="R2716" s="527"/>
      <c r="S2716" s="1051"/>
      <c r="T2716" s="1032"/>
      <c r="U2716" s="537"/>
      <c r="W2716" s="534"/>
      <c r="X2716" s="537"/>
      <c r="Y2716" s="534"/>
      <c r="Z2716" s="538"/>
      <c r="AA2716" s="531">
        <f>ROUND(ROUND(ROUND(ROUND(F2697*K2716,0)*N2713,0),0)*V2707,0)</f>
        <v>105</v>
      </c>
      <c r="AB2716" s="539"/>
      <c r="AC2716" s="504"/>
    </row>
    <row r="2717" spans="1:29" ht="16.7" customHeight="1" x14ac:dyDescent="0.15">
      <c r="A2717" s="520">
        <v>22</v>
      </c>
      <c r="B2717" s="520" t="s">
        <v>19463</v>
      </c>
      <c r="C2717" s="521" t="s">
        <v>19464</v>
      </c>
      <c r="D2717" s="542"/>
      <c r="E2717" s="534"/>
      <c r="F2717" s="534"/>
      <c r="H2717" s="541"/>
      <c r="I2717" s="1047"/>
      <c r="J2717" s="537"/>
      <c r="L2717" s="1032"/>
      <c r="M2717" s="537"/>
      <c r="O2717" s="1048" t="s">
        <v>10414</v>
      </c>
      <c r="P2717" s="626" t="s">
        <v>16</v>
      </c>
      <c r="Q2717" s="526" t="s">
        <v>1678</v>
      </c>
      <c r="R2717" s="527">
        <v>0.7</v>
      </c>
      <c r="S2717" s="1051"/>
      <c r="T2717" s="1032"/>
      <c r="U2717" s="537"/>
      <c r="W2717" s="534"/>
      <c r="X2717" s="537"/>
      <c r="Y2717" s="534"/>
      <c r="Z2717" s="538"/>
      <c r="AA2717" s="531">
        <f>ROUND(ROUND(ROUND(ROUND(F2697*K2716,0)*N2713,0)*R2717,0)*V2707,0)</f>
        <v>74</v>
      </c>
      <c r="AB2717" s="539"/>
      <c r="AC2717" s="504"/>
    </row>
    <row r="2718" spans="1:29" ht="16.7" customHeight="1" x14ac:dyDescent="0.15">
      <c r="A2718" s="520">
        <v>22</v>
      </c>
      <c r="B2718" s="520" t="s">
        <v>19465</v>
      </c>
      <c r="C2718" s="521" t="s">
        <v>19466</v>
      </c>
      <c r="D2718" s="542"/>
      <c r="E2718" s="534"/>
      <c r="F2718" s="534"/>
      <c r="H2718" s="541"/>
      <c r="I2718" s="1044"/>
      <c r="J2718" s="544"/>
      <c r="K2718" s="725"/>
      <c r="L2718" s="967"/>
      <c r="M2718" s="544"/>
      <c r="N2718" s="548"/>
      <c r="O2718" s="979"/>
      <c r="P2718" s="626" t="s">
        <v>3833</v>
      </c>
      <c r="Q2718" s="526" t="s">
        <v>1678</v>
      </c>
      <c r="R2718" s="527">
        <v>0.5</v>
      </c>
      <c r="S2718" s="1051"/>
      <c r="T2718" s="967"/>
      <c r="U2718" s="544"/>
      <c r="V2718" s="548"/>
      <c r="W2718" s="534"/>
      <c r="X2718" s="537"/>
      <c r="Y2718" s="534"/>
      <c r="Z2718" s="538"/>
      <c r="AA2718" s="531">
        <f>ROUND(ROUND(ROUND(ROUND(F2697*K2716,0)*N2713,0)*R2718,0)*V2707,0)</f>
        <v>53</v>
      </c>
      <c r="AB2718" s="539"/>
      <c r="AC2718" s="504"/>
    </row>
    <row r="2719" spans="1:29" ht="16.7" customHeight="1" x14ac:dyDescent="0.15">
      <c r="A2719" s="520">
        <v>22</v>
      </c>
      <c r="B2719" s="520">
        <v>9799</v>
      </c>
      <c r="C2719" s="521" t="s">
        <v>19467</v>
      </c>
      <c r="D2719" s="542"/>
      <c r="E2719" s="534"/>
      <c r="F2719" s="534"/>
      <c r="H2719" s="541"/>
      <c r="I2719" s="757"/>
      <c r="J2719" s="525"/>
      <c r="K2719" s="758"/>
      <c r="L2719" s="1050" t="s">
        <v>14896</v>
      </c>
      <c r="M2719" s="525" t="s">
        <v>1678</v>
      </c>
      <c r="N2719" s="529">
        <v>0.7</v>
      </c>
      <c r="O2719" s="759"/>
      <c r="P2719" s="760"/>
      <c r="Q2719" s="526"/>
      <c r="R2719" s="527"/>
      <c r="S2719" s="1051"/>
      <c r="T2719" s="968" t="s">
        <v>12830</v>
      </c>
      <c r="U2719" s="525" t="s">
        <v>1678</v>
      </c>
      <c r="V2719" s="529">
        <v>0.7</v>
      </c>
      <c r="W2719" s="534"/>
      <c r="X2719" s="537"/>
      <c r="Y2719" s="534"/>
      <c r="Z2719" s="538"/>
      <c r="AA2719" s="531">
        <f>ROUND(ROUND(F2697*N2719,0)*V2719,0)</f>
        <v>213</v>
      </c>
      <c r="AB2719" s="539"/>
      <c r="AC2719" s="504"/>
    </row>
    <row r="2720" spans="1:29" ht="16.7" customHeight="1" x14ac:dyDescent="0.15">
      <c r="A2720" s="520">
        <v>22</v>
      </c>
      <c r="B2720" s="520">
        <v>9800</v>
      </c>
      <c r="C2720" s="521" t="s">
        <v>19468</v>
      </c>
      <c r="D2720" s="542"/>
      <c r="E2720" s="534"/>
      <c r="F2720" s="534"/>
      <c r="H2720" s="541"/>
      <c r="J2720" s="537"/>
      <c r="K2720" s="742"/>
      <c r="L2720" s="1032"/>
      <c r="M2720" s="537"/>
      <c r="O2720" s="1048" t="s">
        <v>10414</v>
      </c>
      <c r="P2720" s="626" t="s">
        <v>16</v>
      </c>
      <c r="Q2720" s="526" t="s">
        <v>1678</v>
      </c>
      <c r="R2720" s="527">
        <v>0.7</v>
      </c>
      <c r="S2720" s="1051"/>
      <c r="T2720" s="1032"/>
      <c r="U2720" s="537"/>
      <c r="W2720" s="534"/>
      <c r="X2720" s="537"/>
      <c r="Y2720" s="534"/>
      <c r="Z2720" s="538"/>
      <c r="AA2720" s="531">
        <f>ROUND(ROUND(ROUND(F2697*N2719,0)*R2720,0)*V2719,0)</f>
        <v>149</v>
      </c>
      <c r="AB2720" s="539"/>
      <c r="AC2720" s="504"/>
    </row>
    <row r="2721" spans="1:29" ht="16.7" customHeight="1" x14ac:dyDescent="0.15">
      <c r="A2721" s="520">
        <v>22</v>
      </c>
      <c r="B2721" s="520" t="s">
        <v>19469</v>
      </c>
      <c r="C2721" s="521" t="s">
        <v>19470</v>
      </c>
      <c r="D2721" s="542"/>
      <c r="E2721" s="534"/>
      <c r="F2721" s="534"/>
      <c r="H2721" s="541"/>
      <c r="I2721" s="763"/>
      <c r="J2721" s="544"/>
      <c r="K2721" s="579"/>
      <c r="L2721" s="1032"/>
      <c r="M2721" s="537"/>
      <c r="O2721" s="979"/>
      <c r="P2721" s="626" t="s">
        <v>3833</v>
      </c>
      <c r="Q2721" s="526" t="s">
        <v>1678</v>
      </c>
      <c r="R2721" s="527">
        <v>0.5</v>
      </c>
      <c r="S2721" s="1051"/>
      <c r="T2721" s="1032"/>
      <c r="U2721" s="537"/>
      <c r="W2721" s="534"/>
      <c r="X2721" s="537"/>
      <c r="Y2721" s="534"/>
      <c r="Z2721" s="538"/>
      <c r="AA2721" s="531">
        <f>ROUND(ROUND(ROUND(F2697*N2719,0)*R2721,0)*V2719,0)</f>
        <v>106</v>
      </c>
      <c r="AB2721" s="539"/>
      <c r="AC2721" s="504"/>
    </row>
    <row r="2722" spans="1:29" ht="16.7" customHeight="1" x14ac:dyDescent="0.15">
      <c r="A2722" s="520">
        <v>22</v>
      </c>
      <c r="B2722" s="520">
        <v>9081</v>
      </c>
      <c r="C2722" s="521" t="s">
        <v>19471</v>
      </c>
      <c r="D2722" s="542"/>
      <c r="E2722" s="534"/>
      <c r="F2722" s="534"/>
      <c r="H2722" s="541"/>
      <c r="I2722" s="1049" t="s">
        <v>10418</v>
      </c>
      <c r="J2722" s="525" t="s">
        <v>1678</v>
      </c>
      <c r="K2722" s="718">
        <v>0.96499999999999997</v>
      </c>
      <c r="L2722" s="1032"/>
      <c r="M2722" s="537"/>
      <c r="O2722" s="759"/>
      <c r="P2722" s="760"/>
      <c r="Q2722" s="526"/>
      <c r="R2722" s="527"/>
      <c r="S2722" s="1051"/>
      <c r="T2722" s="1032"/>
      <c r="U2722" s="537"/>
      <c r="W2722" s="534"/>
      <c r="X2722" s="537"/>
      <c r="Y2722" s="534"/>
      <c r="Z2722" s="538"/>
      <c r="AA2722" s="531">
        <f>ROUND(ROUND(ROUND(ROUND(F2697*K2722,0)*N2719,0)*V2719,0),0)</f>
        <v>205</v>
      </c>
      <c r="AB2722" s="539"/>
      <c r="AC2722" s="504"/>
    </row>
    <row r="2723" spans="1:29" ht="16.7" customHeight="1" x14ac:dyDescent="0.15">
      <c r="A2723" s="520">
        <v>22</v>
      </c>
      <c r="B2723" s="520">
        <v>9082</v>
      </c>
      <c r="C2723" s="521" t="s">
        <v>19472</v>
      </c>
      <c r="D2723" s="542"/>
      <c r="E2723" s="534"/>
      <c r="F2723" s="534"/>
      <c r="H2723" s="541"/>
      <c r="I2723" s="1047"/>
      <c r="J2723" s="537"/>
      <c r="L2723" s="1032"/>
      <c r="M2723" s="537"/>
      <c r="O2723" s="1048" t="s">
        <v>10414</v>
      </c>
      <c r="P2723" s="626" t="s">
        <v>16</v>
      </c>
      <c r="Q2723" s="526" t="s">
        <v>1678</v>
      </c>
      <c r="R2723" s="527">
        <v>0.7</v>
      </c>
      <c r="S2723" s="1051"/>
      <c r="T2723" s="1032"/>
      <c r="U2723" s="537"/>
      <c r="W2723" s="534"/>
      <c r="X2723" s="537"/>
      <c r="Y2723" s="534"/>
      <c r="Z2723" s="538"/>
      <c r="AA2723" s="531">
        <f>ROUND(ROUND(ROUND(ROUND(ROUND(F2697*K2722,0)*N2719,0)*R2723,0)*V2719,0),0)</f>
        <v>144</v>
      </c>
      <c r="AB2723" s="539"/>
      <c r="AC2723" s="504"/>
    </row>
    <row r="2724" spans="1:29" ht="16.7" customHeight="1" x14ac:dyDescent="0.15">
      <c r="A2724" s="520">
        <v>22</v>
      </c>
      <c r="B2724" s="520" t="s">
        <v>19473</v>
      </c>
      <c r="C2724" s="521" t="s">
        <v>19474</v>
      </c>
      <c r="D2724" s="542"/>
      <c r="E2724" s="534"/>
      <c r="F2724" s="534"/>
      <c r="H2724" s="541"/>
      <c r="I2724" s="1044"/>
      <c r="J2724" s="544"/>
      <c r="K2724" s="725"/>
      <c r="L2724" s="967"/>
      <c r="M2724" s="544"/>
      <c r="N2724" s="548"/>
      <c r="O2724" s="979"/>
      <c r="P2724" s="626" t="s">
        <v>3833</v>
      </c>
      <c r="Q2724" s="526" t="s">
        <v>1678</v>
      </c>
      <c r="R2724" s="527">
        <v>0.5</v>
      </c>
      <c r="S2724" s="1051"/>
      <c r="T2724" s="1032"/>
      <c r="U2724" s="537"/>
      <c r="W2724" s="534"/>
      <c r="X2724" s="537"/>
      <c r="Y2724" s="534"/>
      <c r="Z2724" s="538"/>
      <c r="AA2724" s="531">
        <f>ROUND(ROUND(ROUND(ROUND(ROUND(F2697*K2722,0)*N2719,0)*R2724,0)*V2719,0),0)</f>
        <v>103</v>
      </c>
      <c r="AB2724" s="539"/>
      <c r="AC2724" s="504"/>
    </row>
    <row r="2725" spans="1:29" ht="16.7" customHeight="1" x14ac:dyDescent="0.15">
      <c r="A2725" s="520">
        <v>22</v>
      </c>
      <c r="B2725" s="520" t="s">
        <v>19475</v>
      </c>
      <c r="C2725" s="521" t="s">
        <v>19476</v>
      </c>
      <c r="D2725" s="542"/>
      <c r="E2725" s="534"/>
      <c r="F2725" s="534"/>
      <c r="H2725" s="541"/>
      <c r="I2725" s="757"/>
      <c r="J2725" s="525"/>
      <c r="K2725" s="758"/>
      <c r="L2725" s="966" t="s">
        <v>14906</v>
      </c>
      <c r="M2725" s="525" t="s">
        <v>1678</v>
      </c>
      <c r="N2725" s="529">
        <v>0.5</v>
      </c>
      <c r="O2725" s="759"/>
      <c r="P2725" s="760"/>
      <c r="Q2725" s="526"/>
      <c r="R2725" s="527"/>
      <c r="S2725" s="1051"/>
      <c r="T2725" s="1032"/>
      <c r="U2725" s="537"/>
      <c r="W2725" s="534"/>
      <c r="X2725" s="537"/>
      <c r="Y2725" s="534"/>
      <c r="Z2725" s="538"/>
      <c r="AA2725" s="531">
        <f>ROUND(ROUND(F2697*N2725,0)*V2719,0)</f>
        <v>152</v>
      </c>
      <c r="AB2725" s="539"/>
      <c r="AC2725" s="504"/>
    </row>
    <row r="2726" spans="1:29" ht="16.7" customHeight="1" x14ac:dyDescent="0.15">
      <c r="A2726" s="520">
        <v>22</v>
      </c>
      <c r="B2726" s="520" t="s">
        <v>19477</v>
      </c>
      <c r="C2726" s="521" t="s">
        <v>19478</v>
      </c>
      <c r="D2726" s="542"/>
      <c r="E2726" s="534"/>
      <c r="F2726" s="534"/>
      <c r="H2726" s="541"/>
      <c r="J2726" s="537"/>
      <c r="K2726" s="742"/>
      <c r="L2726" s="1032"/>
      <c r="M2726" s="537"/>
      <c r="O2726" s="1048" t="s">
        <v>10414</v>
      </c>
      <c r="P2726" s="626" t="s">
        <v>16</v>
      </c>
      <c r="Q2726" s="526" t="s">
        <v>1678</v>
      </c>
      <c r="R2726" s="527">
        <v>0.7</v>
      </c>
      <c r="S2726" s="1051"/>
      <c r="T2726" s="1032"/>
      <c r="U2726" s="537"/>
      <c r="W2726" s="534"/>
      <c r="X2726" s="537"/>
      <c r="Y2726" s="534"/>
      <c r="Z2726" s="538"/>
      <c r="AA2726" s="531">
        <f>ROUND(ROUND(ROUND(F2697*N2725,0)*R2726,0)*V2719,0)</f>
        <v>106</v>
      </c>
      <c r="AB2726" s="539"/>
      <c r="AC2726" s="504"/>
    </row>
    <row r="2727" spans="1:29" ht="16.7" customHeight="1" x14ac:dyDescent="0.15">
      <c r="A2727" s="520">
        <v>22</v>
      </c>
      <c r="B2727" s="520" t="s">
        <v>19479</v>
      </c>
      <c r="C2727" s="521" t="s">
        <v>19480</v>
      </c>
      <c r="D2727" s="542"/>
      <c r="E2727" s="534"/>
      <c r="F2727" s="534"/>
      <c r="H2727" s="541"/>
      <c r="I2727" s="763"/>
      <c r="J2727" s="544"/>
      <c r="K2727" s="579"/>
      <c r="L2727" s="1032"/>
      <c r="M2727" s="537"/>
      <c r="O2727" s="979"/>
      <c r="P2727" s="626" t="s">
        <v>3833</v>
      </c>
      <c r="Q2727" s="526" t="s">
        <v>1678</v>
      </c>
      <c r="R2727" s="527">
        <v>0.5</v>
      </c>
      <c r="S2727" s="1051"/>
      <c r="T2727" s="1032"/>
      <c r="U2727" s="537"/>
      <c r="W2727" s="534"/>
      <c r="X2727" s="537"/>
      <c r="Y2727" s="534"/>
      <c r="Z2727" s="538"/>
      <c r="AA2727" s="531">
        <f>ROUND(ROUND(ROUND(F2697*N2725,0)*R2727,0)*V2719,0)</f>
        <v>76</v>
      </c>
      <c r="AB2727" s="539"/>
      <c r="AC2727" s="504"/>
    </row>
    <row r="2728" spans="1:29" ht="16.7" customHeight="1" x14ac:dyDescent="0.15">
      <c r="A2728" s="520">
        <v>22</v>
      </c>
      <c r="B2728" s="520" t="s">
        <v>19481</v>
      </c>
      <c r="C2728" s="521" t="s">
        <v>19482</v>
      </c>
      <c r="D2728" s="542"/>
      <c r="E2728" s="534"/>
      <c r="F2728" s="534"/>
      <c r="H2728" s="541"/>
      <c r="I2728" s="1049" t="s">
        <v>10418</v>
      </c>
      <c r="J2728" s="525" t="s">
        <v>1678</v>
      </c>
      <c r="K2728" s="718">
        <v>0.96499999999999997</v>
      </c>
      <c r="L2728" s="1032"/>
      <c r="M2728" s="537"/>
      <c r="O2728" s="759"/>
      <c r="P2728" s="760"/>
      <c r="Q2728" s="526"/>
      <c r="R2728" s="527"/>
      <c r="S2728" s="1051"/>
      <c r="T2728" s="1032"/>
      <c r="U2728" s="537"/>
      <c r="W2728" s="534"/>
      <c r="X2728" s="537"/>
      <c r="Y2728" s="534"/>
      <c r="Z2728" s="538"/>
      <c r="AA2728" s="531">
        <f>ROUND(ROUND(ROUND(ROUND(F2697*K2728,0)*N2725,0),0)*V2719,0)</f>
        <v>147</v>
      </c>
      <c r="AB2728" s="539"/>
      <c r="AC2728" s="504"/>
    </row>
    <row r="2729" spans="1:29" ht="16.7" customHeight="1" x14ac:dyDescent="0.15">
      <c r="A2729" s="520">
        <v>22</v>
      </c>
      <c r="B2729" s="520" t="s">
        <v>19483</v>
      </c>
      <c r="C2729" s="521" t="s">
        <v>19484</v>
      </c>
      <c r="D2729" s="542"/>
      <c r="E2729" s="534"/>
      <c r="F2729" s="534"/>
      <c r="H2729" s="541"/>
      <c r="I2729" s="1047"/>
      <c r="J2729" s="537"/>
      <c r="L2729" s="1032"/>
      <c r="M2729" s="537"/>
      <c r="O2729" s="1048" t="s">
        <v>10414</v>
      </c>
      <c r="P2729" s="626" t="s">
        <v>16</v>
      </c>
      <c r="Q2729" s="526" t="s">
        <v>1678</v>
      </c>
      <c r="R2729" s="527">
        <v>0.7</v>
      </c>
      <c r="S2729" s="1051"/>
      <c r="T2729" s="1032"/>
      <c r="U2729" s="537"/>
      <c r="W2729" s="534"/>
      <c r="X2729" s="537"/>
      <c r="Y2729" s="534"/>
      <c r="Z2729" s="538"/>
      <c r="AA2729" s="531">
        <f>ROUND(ROUND(ROUND(ROUND(F2697*K2728,0)*N2725,0)*R2729,0)*V2719,0)</f>
        <v>103</v>
      </c>
      <c r="AB2729" s="539"/>
      <c r="AC2729" s="504"/>
    </row>
    <row r="2730" spans="1:29" ht="16.7" customHeight="1" x14ac:dyDescent="0.15">
      <c r="A2730" s="520">
        <v>22</v>
      </c>
      <c r="B2730" s="520" t="s">
        <v>19485</v>
      </c>
      <c r="C2730" s="521" t="s">
        <v>19486</v>
      </c>
      <c r="D2730" s="542"/>
      <c r="E2730" s="534"/>
      <c r="F2730" s="534"/>
      <c r="H2730" s="541"/>
      <c r="I2730" s="1044"/>
      <c r="J2730" s="544"/>
      <c r="K2730" s="725"/>
      <c r="L2730" s="967"/>
      <c r="M2730" s="544"/>
      <c r="N2730" s="548"/>
      <c r="O2730" s="979"/>
      <c r="P2730" s="626" t="s">
        <v>3833</v>
      </c>
      <c r="Q2730" s="526" t="s">
        <v>1678</v>
      </c>
      <c r="R2730" s="527">
        <v>0.5</v>
      </c>
      <c r="S2730" s="1052"/>
      <c r="T2730" s="967"/>
      <c r="U2730" s="544"/>
      <c r="V2730" s="548"/>
      <c r="W2730" s="534"/>
      <c r="X2730" s="537"/>
      <c r="Y2730" s="534"/>
      <c r="Z2730" s="538"/>
      <c r="AA2730" s="531">
        <f>ROUND(ROUND(ROUND(ROUND(F2697*K2728,0)*N2725,0)*R2730,0)*V2719,0)</f>
        <v>74</v>
      </c>
      <c r="AB2730" s="539"/>
      <c r="AC2730" s="504"/>
    </row>
    <row r="2731" spans="1:29" ht="16.7" customHeight="1" x14ac:dyDescent="0.15">
      <c r="A2731" s="520">
        <v>22</v>
      </c>
      <c r="B2731" s="520" t="s">
        <v>19487</v>
      </c>
      <c r="C2731" s="521" t="s">
        <v>19488</v>
      </c>
      <c r="D2731" s="542"/>
      <c r="E2731" s="534"/>
      <c r="F2731" s="534"/>
      <c r="H2731" s="541"/>
      <c r="I2731" s="757"/>
      <c r="J2731" s="525"/>
      <c r="K2731" s="758"/>
      <c r="L2731" s="966" t="s">
        <v>14896</v>
      </c>
      <c r="M2731" s="525" t="s">
        <v>1678</v>
      </c>
      <c r="N2731" s="529">
        <v>0.7</v>
      </c>
      <c r="O2731" s="759"/>
      <c r="P2731" s="760"/>
      <c r="Q2731" s="526"/>
      <c r="R2731" s="527"/>
      <c r="S2731" s="1054" t="s">
        <v>14959</v>
      </c>
      <c r="T2731" s="968" t="s">
        <v>12840</v>
      </c>
      <c r="U2731" s="525" t="s">
        <v>1678</v>
      </c>
      <c r="V2731" s="529">
        <v>0.7</v>
      </c>
      <c r="W2731" s="534"/>
      <c r="X2731" s="537"/>
      <c r="Y2731" s="534"/>
      <c r="Z2731" s="538"/>
      <c r="AA2731" s="531">
        <f>ROUND(ROUND(F2697*N2731,0)*V2731,0)</f>
        <v>213</v>
      </c>
      <c r="AB2731" s="539"/>
      <c r="AC2731" s="504"/>
    </row>
    <row r="2732" spans="1:29" ht="16.7" customHeight="1" x14ac:dyDescent="0.15">
      <c r="A2732" s="520">
        <v>22</v>
      </c>
      <c r="B2732" s="520" t="s">
        <v>19489</v>
      </c>
      <c r="C2732" s="521" t="s">
        <v>19490</v>
      </c>
      <c r="D2732" s="542"/>
      <c r="E2732" s="534"/>
      <c r="F2732" s="534"/>
      <c r="H2732" s="541"/>
      <c r="J2732" s="537"/>
      <c r="K2732" s="742"/>
      <c r="L2732" s="1032"/>
      <c r="M2732" s="537"/>
      <c r="O2732" s="1048" t="s">
        <v>10414</v>
      </c>
      <c r="P2732" s="626" t="s">
        <v>16</v>
      </c>
      <c r="Q2732" s="526" t="s">
        <v>1678</v>
      </c>
      <c r="R2732" s="527">
        <v>0.7</v>
      </c>
      <c r="S2732" s="1055"/>
      <c r="T2732" s="1032"/>
      <c r="U2732" s="537"/>
      <c r="W2732" s="534"/>
      <c r="X2732" s="537"/>
      <c r="Y2732" s="534"/>
      <c r="Z2732" s="538"/>
      <c r="AA2732" s="531">
        <f>ROUND(ROUND(ROUND(F2697*N2731,0)*R2732,0)*V2731,0)</f>
        <v>149</v>
      </c>
      <c r="AB2732" s="539"/>
      <c r="AC2732" s="504"/>
    </row>
    <row r="2733" spans="1:29" ht="16.7" customHeight="1" x14ac:dyDescent="0.15">
      <c r="A2733" s="520">
        <v>22</v>
      </c>
      <c r="B2733" s="520" t="s">
        <v>19491</v>
      </c>
      <c r="C2733" s="521" t="s">
        <v>19492</v>
      </c>
      <c r="D2733" s="542"/>
      <c r="E2733" s="534"/>
      <c r="F2733" s="534"/>
      <c r="H2733" s="541"/>
      <c r="I2733" s="763"/>
      <c r="J2733" s="544"/>
      <c r="K2733" s="579"/>
      <c r="L2733" s="1032"/>
      <c r="M2733" s="537"/>
      <c r="O2733" s="979"/>
      <c r="P2733" s="626" t="s">
        <v>3833</v>
      </c>
      <c r="Q2733" s="526" t="s">
        <v>1678</v>
      </c>
      <c r="R2733" s="527">
        <v>0.5</v>
      </c>
      <c r="S2733" s="1055"/>
      <c r="T2733" s="1032"/>
      <c r="U2733" s="537"/>
      <c r="W2733" s="534"/>
      <c r="X2733" s="537"/>
      <c r="Y2733" s="534"/>
      <c r="Z2733" s="538"/>
      <c r="AA2733" s="531">
        <f>ROUND(ROUND(ROUND(F2697*N2731,0)*R2733,0)*V2731,0)</f>
        <v>106</v>
      </c>
      <c r="AB2733" s="539"/>
      <c r="AC2733" s="504"/>
    </row>
    <row r="2734" spans="1:29" ht="16.7" customHeight="1" x14ac:dyDescent="0.15">
      <c r="A2734" s="520">
        <v>22</v>
      </c>
      <c r="B2734" s="520" t="s">
        <v>19493</v>
      </c>
      <c r="C2734" s="521" t="s">
        <v>19494</v>
      </c>
      <c r="D2734" s="542"/>
      <c r="E2734" s="534"/>
      <c r="F2734" s="534"/>
      <c r="H2734" s="541"/>
      <c r="I2734" s="1049" t="s">
        <v>10418</v>
      </c>
      <c r="J2734" s="525" t="s">
        <v>1678</v>
      </c>
      <c r="K2734" s="718">
        <v>0.96499999999999997</v>
      </c>
      <c r="L2734" s="1032"/>
      <c r="M2734" s="537"/>
      <c r="O2734" s="759"/>
      <c r="P2734" s="760"/>
      <c r="Q2734" s="526"/>
      <c r="R2734" s="527"/>
      <c r="S2734" s="1055"/>
      <c r="T2734" s="1032"/>
      <c r="U2734" s="537"/>
      <c r="W2734" s="534"/>
      <c r="X2734" s="537"/>
      <c r="Y2734" s="534"/>
      <c r="Z2734" s="538"/>
      <c r="AA2734" s="531">
        <f>ROUND(ROUND(ROUND(ROUND(F2697*K2734,0)*N2731,0)*V2731,0),0)</f>
        <v>205</v>
      </c>
      <c r="AB2734" s="539"/>
      <c r="AC2734" s="504"/>
    </row>
    <row r="2735" spans="1:29" ht="16.7" customHeight="1" x14ac:dyDescent="0.15">
      <c r="A2735" s="520">
        <v>22</v>
      </c>
      <c r="B2735" s="520" t="s">
        <v>19495</v>
      </c>
      <c r="C2735" s="521" t="s">
        <v>19496</v>
      </c>
      <c r="D2735" s="542"/>
      <c r="E2735" s="534"/>
      <c r="F2735" s="534"/>
      <c r="H2735" s="541"/>
      <c r="I2735" s="1047"/>
      <c r="J2735" s="537"/>
      <c r="L2735" s="1032"/>
      <c r="M2735" s="537"/>
      <c r="O2735" s="1048" t="s">
        <v>10414</v>
      </c>
      <c r="P2735" s="626" t="s">
        <v>16</v>
      </c>
      <c r="Q2735" s="526" t="s">
        <v>1678</v>
      </c>
      <c r="R2735" s="527">
        <v>0.7</v>
      </c>
      <c r="S2735" s="1055"/>
      <c r="T2735" s="1032"/>
      <c r="U2735" s="537"/>
      <c r="W2735" s="534"/>
      <c r="X2735" s="537"/>
      <c r="Y2735" s="534"/>
      <c r="Z2735" s="538"/>
      <c r="AA2735" s="531">
        <f>ROUND(ROUND(ROUND(ROUND(ROUND(F2697*K2734,0)*N2731,0)*R2735,0)*V2731,0),0)</f>
        <v>144</v>
      </c>
      <c r="AB2735" s="539"/>
      <c r="AC2735" s="504"/>
    </row>
    <row r="2736" spans="1:29" ht="16.7" customHeight="1" x14ac:dyDescent="0.15">
      <c r="A2736" s="520">
        <v>22</v>
      </c>
      <c r="B2736" s="520" t="s">
        <v>19497</v>
      </c>
      <c r="C2736" s="521" t="s">
        <v>19498</v>
      </c>
      <c r="D2736" s="542"/>
      <c r="E2736" s="534"/>
      <c r="F2736" s="534"/>
      <c r="H2736" s="541"/>
      <c r="I2736" s="1044"/>
      <c r="J2736" s="544"/>
      <c r="K2736" s="725"/>
      <c r="L2736" s="967"/>
      <c r="M2736" s="544"/>
      <c r="N2736" s="548"/>
      <c r="O2736" s="979"/>
      <c r="P2736" s="626" t="s">
        <v>3833</v>
      </c>
      <c r="Q2736" s="526" t="s">
        <v>1678</v>
      </c>
      <c r="R2736" s="527">
        <v>0.5</v>
      </c>
      <c r="S2736" s="1055"/>
      <c r="T2736" s="1032"/>
      <c r="U2736" s="537"/>
      <c r="W2736" s="534"/>
      <c r="X2736" s="537"/>
      <c r="Y2736" s="534"/>
      <c r="Z2736" s="538"/>
      <c r="AA2736" s="531">
        <f>ROUND(ROUND(ROUND(ROUND(ROUND(F2697*K2734,0)*N2731,0)*R2736,0)*V2731,0),0)</f>
        <v>103</v>
      </c>
      <c r="AB2736" s="539"/>
      <c r="AC2736" s="504"/>
    </row>
    <row r="2737" spans="1:29" ht="16.7" customHeight="1" x14ac:dyDescent="0.15">
      <c r="A2737" s="520">
        <v>22</v>
      </c>
      <c r="B2737" s="520" t="s">
        <v>19499</v>
      </c>
      <c r="C2737" s="521" t="s">
        <v>19500</v>
      </c>
      <c r="D2737" s="542"/>
      <c r="E2737" s="534"/>
      <c r="F2737" s="534"/>
      <c r="H2737" s="541"/>
      <c r="I2737" s="757"/>
      <c r="J2737" s="525"/>
      <c r="K2737" s="758"/>
      <c r="L2737" s="966" t="s">
        <v>14906</v>
      </c>
      <c r="M2737" s="525" t="s">
        <v>1678</v>
      </c>
      <c r="N2737" s="529">
        <v>0.5</v>
      </c>
      <c r="O2737" s="759"/>
      <c r="P2737" s="760"/>
      <c r="Q2737" s="526"/>
      <c r="R2737" s="527"/>
      <c r="S2737" s="1055"/>
      <c r="T2737" s="1032"/>
      <c r="U2737" s="537"/>
      <c r="W2737" s="534"/>
      <c r="X2737" s="537"/>
      <c r="Y2737" s="534"/>
      <c r="Z2737" s="538"/>
      <c r="AA2737" s="531">
        <f>ROUND(ROUND(F2697*N2737,0)*V2731,0)</f>
        <v>152</v>
      </c>
      <c r="AB2737" s="539"/>
      <c r="AC2737" s="504"/>
    </row>
    <row r="2738" spans="1:29" ht="16.7" customHeight="1" x14ac:dyDescent="0.15">
      <c r="A2738" s="520">
        <v>22</v>
      </c>
      <c r="B2738" s="520" t="s">
        <v>19501</v>
      </c>
      <c r="C2738" s="521" t="s">
        <v>19502</v>
      </c>
      <c r="D2738" s="542"/>
      <c r="E2738" s="534"/>
      <c r="F2738" s="534"/>
      <c r="H2738" s="541"/>
      <c r="J2738" s="537"/>
      <c r="K2738" s="742"/>
      <c r="L2738" s="1032"/>
      <c r="M2738" s="537"/>
      <c r="O2738" s="1048" t="s">
        <v>10414</v>
      </c>
      <c r="P2738" s="626" t="s">
        <v>16</v>
      </c>
      <c r="Q2738" s="526" t="s">
        <v>1678</v>
      </c>
      <c r="R2738" s="527">
        <v>0.7</v>
      </c>
      <c r="S2738" s="1055"/>
      <c r="T2738" s="1032"/>
      <c r="U2738" s="537"/>
      <c r="W2738" s="534"/>
      <c r="X2738" s="537"/>
      <c r="Y2738" s="534"/>
      <c r="Z2738" s="538"/>
      <c r="AA2738" s="531">
        <f>ROUND(ROUND(ROUND(F2697*N2737,0)*R2738,0)*V2731,0)</f>
        <v>106</v>
      </c>
      <c r="AB2738" s="539"/>
      <c r="AC2738" s="504"/>
    </row>
    <row r="2739" spans="1:29" ht="16.7" customHeight="1" x14ac:dyDescent="0.15">
      <c r="A2739" s="520">
        <v>22</v>
      </c>
      <c r="B2739" s="520" t="s">
        <v>19503</v>
      </c>
      <c r="C2739" s="521" t="s">
        <v>19504</v>
      </c>
      <c r="D2739" s="542"/>
      <c r="E2739" s="534"/>
      <c r="F2739" s="534"/>
      <c r="H2739" s="541"/>
      <c r="I2739" s="763"/>
      <c r="J2739" s="544"/>
      <c r="K2739" s="579"/>
      <c r="L2739" s="1032"/>
      <c r="M2739" s="537"/>
      <c r="O2739" s="979"/>
      <c r="P2739" s="626" t="s">
        <v>3833</v>
      </c>
      <c r="Q2739" s="526" t="s">
        <v>1678</v>
      </c>
      <c r="R2739" s="527">
        <v>0.5</v>
      </c>
      <c r="S2739" s="1055"/>
      <c r="T2739" s="1032"/>
      <c r="U2739" s="537"/>
      <c r="W2739" s="534"/>
      <c r="X2739" s="537"/>
      <c r="Y2739" s="534"/>
      <c r="Z2739" s="538"/>
      <c r="AA2739" s="531">
        <f>ROUND(ROUND(ROUND(F2697*N2737,0)*R2739,0)*V2731,0)</f>
        <v>76</v>
      </c>
      <c r="AB2739" s="539"/>
      <c r="AC2739" s="504"/>
    </row>
    <row r="2740" spans="1:29" ht="16.7" customHeight="1" x14ac:dyDescent="0.15">
      <c r="A2740" s="520">
        <v>22</v>
      </c>
      <c r="B2740" s="520" t="s">
        <v>19505</v>
      </c>
      <c r="C2740" s="521" t="s">
        <v>19506</v>
      </c>
      <c r="D2740" s="542"/>
      <c r="E2740" s="534"/>
      <c r="F2740" s="534"/>
      <c r="H2740" s="541"/>
      <c r="I2740" s="1049" t="s">
        <v>10418</v>
      </c>
      <c r="J2740" s="525" t="s">
        <v>1678</v>
      </c>
      <c r="K2740" s="718">
        <v>0.96499999999999997</v>
      </c>
      <c r="L2740" s="1032"/>
      <c r="M2740" s="537"/>
      <c r="O2740" s="759"/>
      <c r="P2740" s="760"/>
      <c r="Q2740" s="526"/>
      <c r="R2740" s="527"/>
      <c r="S2740" s="1055"/>
      <c r="T2740" s="1032"/>
      <c r="U2740" s="537"/>
      <c r="W2740" s="534"/>
      <c r="X2740" s="537"/>
      <c r="Y2740" s="534"/>
      <c r="Z2740" s="538"/>
      <c r="AA2740" s="531">
        <f>ROUND(ROUND(ROUND(ROUND(F2697*K2740,0)*N2737,0),0)*V2731,0)</f>
        <v>147</v>
      </c>
      <c r="AB2740" s="539"/>
      <c r="AC2740" s="504"/>
    </row>
    <row r="2741" spans="1:29" ht="16.7" customHeight="1" x14ac:dyDescent="0.15">
      <c r="A2741" s="520">
        <v>22</v>
      </c>
      <c r="B2741" s="520" t="s">
        <v>19507</v>
      </c>
      <c r="C2741" s="521" t="s">
        <v>19508</v>
      </c>
      <c r="D2741" s="542"/>
      <c r="E2741" s="534"/>
      <c r="F2741" s="534"/>
      <c r="H2741" s="541"/>
      <c r="I2741" s="1047"/>
      <c r="J2741" s="537"/>
      <c r="L2741" s="1032"/>
      <c r="M2741" s="537"/>
      <c r="O2741" s="1048" t="s">
        <v>10414</v>
      </c>
      <c r="P2741" s="626" t="s">
        <v>16</v>
      </c>
      <c r="Q2741" s="526" t="s">
        <v>1678</v>
      </c>
      <c r="R2741" s="527">
        <v>0.7</v>
      </c>
      <c r="S2741" s="1055"/>
      <c r="T2741" s="1032"/>
      <c r="U2741" s="537"/>
      <c r="W2741" s="534"/>
      <c r="X2741" s="537"/>
      <c r="Y2741" s="534"/>
      <c r="Z2741" s="538"/>
      <c r="AA2741" s="531">
        <f>ROUND(ROUND(ROUND(ROUND(F2697*K2740,0)*N2737,0)*R2741,0)*V2731,0)</f>
        <v>103</v>
      </c>
      <c r="AB2741" s="539"/>
      <c r="AC2741" s="504"/>
    </row>
    <row r="2742" spans="1:29" ht="16.7" customHeight="1" x14ac:dyDescent="0.15">
      <c r="A2742" s="520">
        <v>22</v>
      </c>
      <c r="B2742" s="520" t="s">
        <v>19509</v>
      </c>
      <c r="C2742" s="521" t="s">
        <v>19510</v>
      </c>
      <c r="D2742" s="557"/>
      <c r="E2742" s="550"/>
      <c r="F2742" s="550"/>
      <c r="G2742" s="650"/>
      <c r="H2742" s="558"/>
      <c r="I2742" s="1044"/>
      <c r="J2742" s="544"/>
      <c r="K2742" s="725"/>
      <c r="L2742" s="967"/>
      <c r="M2742" s="544"/>
      <c r="N2742" s="548"/>
      <c r="O2742" s="979"/>
      <c r="P2742" s="626" t="s">
        <v>3833</v>
      </c>
      <c r="Q2742" s="526" t="s">
        <v>1678</v>
      </c>
      <c r="R2742" s="527">
        <v>0.5</v>
      </c>
      <c r="S2742" s="1052"/>
      <c r="T2742" s="967"/>
      <c r="U2742" s="544"/>
      <c r="V2742" s="548"/>
      <c r="W2742" s="550"/>
      <c r="X2742" s="544"/>
      <c r="Y2742" s="550"/>
      <c r="Z2742" s="553"/>
      <c r="AA2742" s="531">
        <f>ROUND(ROUND(ROUND(ROUND(F2697*K2740,0)*N2737,0)*R2742,0)*V2731,0)</f>
        <v>74</v>
      </c>
      <c r="AB2742" s="559"/>
      <c r="AC2742" s="504"/>
    </row>
    <row r="2743" spans="1:29" ht="16.7" customHeight="1" x14ac:dyDescent="0.15">
      <c r="A2743" s="520">
        <v>22</v>
      </c>
      <c r="B2743" s="520">
        <v>9841</v>
      </c>
      <c r="C2743" s="521" t="s">
        <v>19511</v>
      </c>
      <c r="D2743" s="560"/>
      <c r="E2743" s="522"/>
      <c r="F2743" s="522"/>
      <c r="G2743" s="585"/>
      <c r="H2743" s="561"/>
      <c r="I2743" s="757"/>
      <c r="J2743" s="525"/>
      <c r="K2743" s="758"/>
      <c r="L2743" s="1050" t="s">
        <v>14896</v>
      </c>
      <c r="M2743" s="525" t="s">
        <v>1678</v>
      </c>
      <c r="N2743" s="529">
        <v>0.7</v>
      </c>
      <c r="O2743" s="759"/>
      <c r="P2743" s="760"/>
      <c r="Q2743" s="526"/>
      <c r="R2743" s="527"/>
      <c r="S2743" s="761"/>
      <c r="T2743" s="757"/>
      <c r="U2743" s="525"/>
      <c r="V2743" s="529"/>
      <c r="W2743" s="936" t="s">
        <v>11906</v>
      </c>
      <c r="X2743" s="947"/>
      <c r="Y2743" s="522"/>
      <c r="Z2743" s="530"/>
      <c r="AA2743" s="531">
        <f>ROUND(ROUND(F2697*N2743,0)*X2747,0)</f>
        <v>301</v>
      </c>
      <c r="AB2743" s="532"/>
      <c r="AC2743" s="504"/>
    </row>
    <row r="2744" spans="1:29" ht="16.7" customHeight="1" x14ac:dyDescent="0.15">
      <c r="A2744" s="520">
        <v>22</v>
      </c>
      <c r="B2744" s="520">
        <v>9842</v>
      </c>
      <c r="C2744" s="521" t="s">
        <v>19512</v>
      </c>
      <c r="D2744" s="542"/>
      <c r="E2744" s="534"/>
      <c r="F2744" s="534"/>
      <c r="H2744" s="541"/>
      <c r="J2744" s="537"/>
      <c r="K2744" s="742"/>
      <c r="L2744" s="1032"/>
      <c r="M2744" s="537"/>
      <c r="O2744" s="1048" t="s">
        <v>10414</v>
      </c>
      <c r="P2744" s="626" t="s">
        <v>16</v>
      </c>
      <c r="Q2744" s="526" t="s">
        <v>1678</v>
      </c>
      <c r="R2744" s="527">
        <v>0.7</v>
      </c>
      <c r="S2744" s="762"/>
      <c r="U2744" s="537"/>
      <c r="W2744" s="937"/>
      <c r="X2744" s="948"/>
      <c r="Y2744" s="534"/>
      <c r="Z2744" s="538"/>
      <c r="AA2744" s="531">
        <f>ROUND(ROUND(ROUND(F2697*N2743,0)*R2744,0)*X2747,0)</f>
        <v>211</v>
      </c>
      <c r="AB2744" s="539"/>
      <c r="AC2744" s="504"/>
    </row>
    <row r="2745" spans="1:29" ht="16.7" customHeight="1" x14ac:dyDescent="0.15">
      <c r="A2745" s="520">
        <v>22</v>
      </c>
      <c r="B2745" s="520" t="s">
        <v>19513</v>
      </c>
      <c r="C2745" s="521" t="s">
        <v>19514</v>
      </c>
      <c r="D2745" s="542"/>
      <c r="E2745" s="534"/>
      <c r="F2745" s="534"/>
      <c r="H2745" s="541"/>
      <c r="I2745" s="763"/>
      <c r="J2745" s="544"/>
      <c r="K2745" s="579"/>
      <c r="L2745" s="1032"/>
      <c r="M2745" s="537"/>
      <c r="O2745" s="979"/>
      <c r="P2745" s="626" t="s">
        <v>3833</v>
      </c>
      <c r="Q2745" s="526" t="s">
        <v>1678</v>
      </c>
      <c r="R2745" s="527">
        <v>0.5</v>
      </c>
      <c r="S2745" s="762"/>
      <c r="U2745" s="537"/>
      <c r="W2745" s="937"/>
      <c r="X2745" s="948"/>
      <c r="Y2745" s="534"/>
      <c r="Z2745" s="538"/>
      <c r="AA2745" s="531">
        <f>ROUND(ROUND(ROUND(F2697*N2743,0)*R2745,0)*X2747,0)</f>
        <v>151</v>
      </c>
      <c r="AB2745" s="539"/>
      <c r="AC2745" s="504"/>
    </row>
    <row r="2746" spans="1:29" ht="16.7" customHeight="1" x14ac:dyDescent="0.15">
      <c r="A2746" s="520">
        <v>22</v>
      </c>
      <c r="B2746" s="520">
        <v>9843</v>
      </c>
      <c r="C2746" s="521" t="s">
        <v>19515</v>
      </c>
      <c r="D2746" s="542"/>
      <c r="E2746" s="534"/>
      <c r="F2746" s="534"/>
      <c r="H2746" s="541"/>
      <c r="I2746" s="1049" t="s">
        <v>10418</v>
      </c>
      <c r="J2746" s="525" t="s">
        <v>1678</v>
      </c>
      <c r="K2746" s="718">
        <v>0.96499999999999997</v>
      </c>
      <c r="L2746" s="1032"/>
      <c r="M2746" s="537"/>
      <c r="O2746" s="759"/>
      <c r="P2746" s="760"/>
      <c r="Q2746" s="526"/>
      <c r="R2746" s="527"/>
      <c r="S2746" s="762"/>
      <c r="U2746" s="537"/>
      <c r="W2746" s="534"/>
      <c r="X2746" s="537"/>
      <c r="Y2746" s="534"/>
      <c r="Z2746" s="538"/>
      <c r="AA2746" s="531">
        <f>ROUND(ROUND(ROUND(ROUND(F2697*K2746,0)*N2743,0),0)*X2747,0)</f>
        <v>290</v>
      </c>
      <c r="AB2746" s="539"/>
      <c r="AC2746" s="504"/>
    </row>
    <row r="2747" spans="1:29" ht="16.7" customHeight="1" x14ac:dyDescent="0.15">
      <c r="A2747" s="520">
        <v>22</v>
      </c>
      <c r="B2747" s="520">
        <v>9844</v>
      </c>
      <c r="C2747" s="521" t="s">
        <v>19516</v>
      </c>
      <c r="D2747" s="542"/>
      <c r="E2747" s="534"/>
      <c r="F2747" s="534"/>
      <c r="H2747" s="541"/>
      <c r="I2747" s="1047"/>
      <c r="J2747" s="537"/>
      <c r="L2747" s="1032"/>
      <c r="M2747" s="537"/>
      <c r="O2747" s="1048" t="s">
        <v>10414</v>
      </c>
      <c r="P2747" s="626" t="s">
        <v>16</v>
      </c>
      <c r="Q2747" s="526" t="s">
        <v>1678</v>
      </c>
      <c r="R2747" s="527">
        <v>0.7</v>
      </c>
      <c r="S2747" s="762"/>
      <c r="U2747" s="537"/>
      <c r="W2747" s="534" t="s">
        <v>1678</v>
      </c>
      <c r="X2747" s="766">
        <v>0.99099999999999999</v>
      </c>
      <c r="Y2747" s="534"/>
      <c r="Z2747" s="538"/>
      <c r="AA2747" s="531">
        <f>ROUND(ROUND(ROUND(ROUND(F2697*K2746,0)*N2743,0)*R2747,0)*X2747,0)</f>
        <v>203</v>
      </c>
      <c r="AB2747" s="539"/>
      <c r="AC2747" s="504"/>
    </row>
    <row r="2748" spans="1:29" ht="16.7" customHeight="1" x14ac:dyDescent="0.15">
      <c r="A2748" s="520">
        <v>22</v>
      </c>
      <c r="B2748" s="520" t="s">
        <v>19517</v>
      </c>
      <c r="C2748" s="521" t="s">
        <v>19518</v>
      </c>
      <c r="D2748" s="542"/>
      <c r="E2748" s="534"/>
      <c r="F2748" s="534"/>
      <c r="H2748" s="541"/>
      <c r="I2748" s="1044"/>
      <c r="J2748" s="544"/>
      <c r="K2748" s="725"/>
      <c r="L2748" s="967"/>
      <c r="M2748" s="544"/>
      <c r="N2748" s="548"/>
      <c r="O2748" s="979"/>
      <c r="P2748" s="626" t="s">
        <v>3833</v>
      </c>
      <c r="Q2748" s="526" t="s">
        <v>1678</v>
      </c>
      <c r="R2748" s="527">
        <v>0.5</v>
      </c>
      <c r="S2748" s="762"/>
      <c r="U2748" s="537"/>
      <c r="W2748" s="534"/>
      <c r="X2748" s="537"/>
      <c r="Y2748" s="534"/>
      <c r="Z2748" s="538"/>
      <c r="AA2748" s="531">
        <f>ROUND(ROUND(ROUND(ROUND(F2697*K2746,0)*N2743,0)*R2748,0)*X2747,0)</f>
        <v>146</v>
      </c>
      <c r="AB2748" s="539"/>
      <c r="AC2748" s="504"/>
    </row>
    <row r="2749" spans="1:29" ht="16.7" customHeight="1" x14ac:dyDescent="0.15">
      <c r="A2749" s="520">
        <v>22</v>
      </c>
      <c r="B2749" s="520" t="s">
        <v>19519</v>
      </c>
      <c r="C2749" s="521" t="s">
        <v>19520</v>
      </c>
      <c r="D2749" s="542"/>
      <c r="E2749" s="534"/>
      <c r="F2749" s="534"/>
      <c r="H2749" s="541"/>
      <c r="I2749" s="757"/>
      <c r="J2749" s="525"/>
      <c r="K2749" s="758"/>
      <c r="L2749" s="966" t="s">
        <v>14906</v>
      </c>
      <c r="M2749" s="525" t="s">
        <v>1678</v>
      </c>
      <c r="N2749" s="529">
        <v>0.5</v>
      </c>
      <c r="O2749" s="759"/>
      <c r="P2749" s="760"/>
      <c r="Q2749" s="526"/>
      <c r="R2749" s="527"/>
      <c r="S2749" s="762"/>
      <c r="U2749" s="537"/>
      <c r="W2749" s="534"/>
      <c r="X2749" s="537"/>
      <c r="Y2749" s="534"/>
      <c r="Z2749" s="538"/>
      <c r="AA2749" s="531">
        <f>ROUND(ROUND(F2697*N2749,0)*X2747,0)</f>
        <v>215</v>
      </c>
      <c r="AB2749" s="539"/>
      <c r="AC2749" s="504"/>
    </row>
    <row r="2750" spans="1:29" ht="16.7" customHeight="1" x14ac:dyDescent="0.15">
      <c r="A2750" s="520">
        <v>22</v>
      </c>
      <c r="B2750" s="520" t="s">
        <v>19521</v>
      </c>
      <c r="C2750" s="521" t="s">
        <v>19522</v>
      </c>
      <c r="D2750" s="542"/>
      <c r="E2750" s="534"/>
      <c r="F2750" s="534"/>
      <c r="H2750" s="541"/>
      <c r="J2750" s="537"/>
      <c r="K2750" s="742"/>
      <c r="L2750" s="1032"/>
      <c r="M2750" s="537"/>
      <c r="O2750" s="1048" t="s">
        <v>10414</v>
      </c>
      <c r="P2750" s="626" t="s">
        <v>16</v>
      </c>
      <c r="Q2750" s="526" t="s">
        <v>1678</v>
      </c>
      <c r="R2750" s="527">
        <v>0.7</v>
      </c>
      <c r="S2750" s="762"/>
      <c r="U2750" s="537"/>
      <c r="W2750" s="534"/>
      <c r="X2750" s="537"/>
      <c r="Y2750" s="534"/>
      <c r="Z2750" s="538"/>
      <c r="AA2750" s="531">
        <f>ROUND(ROUND(ROUND(F2697*N2749,0)*R2750,0)*X2747,0)</f>
        <v>151</v>
      </c>
      <c r="AB2750" s="539"/>
      <c r="AC2750" s="504"/>
    </row>
    <row r="2751" spans="1:29" ht="16.7" customHeight="1" x14ac:dyDescent="0.15">
      <c r="A2751" s="520">
        <v>22</v>
      </c>
      <c r="B2751" s="520" t="s">
        <v>19523</v>
      </c>
      <c r="C2751" s="521" t="s">
        <v>19524</v>
      </c>
      <c r="D2751" s="542"/>
      <c r="E2751" s="534"/>
      <c r="F2751" s="534"/>
      <c r="H2751" s="541"/>
      <c r="I2751" s="763"/>
      <c r="J2751" s="544"/>
      <c r="K2751" s="579"/>
      <c r="L2751" s="1032"/>
      <c r="M2751" s="537"/>
      <c r="O2751" s="979"/>
      <c r="P2751" s="626" t="s">
        <v>3833</v>
      </c>
      <c r="Q2751" s="526" t="s">
        <v>1678</v>
      </c>
      <c r="R2751" s="527">
        <v>0.5</v>
      </c>
      <c r="S2751" s="762"/>
      <c r="U2751" s="537"/>
      <c r="W2751" s="534"/>
      <c r="X2751" s="537"/>
      <c r="Y2751" s="534"/>
      <c r="Z2751" s="538"/>
      <c r="AA2751" s="531">
        <f>ROUND(ROUND(ROUND(F2697*N2749,0)*R2751,0)*X2747,0)</f>
        <v>108</v>
      </c>
      <c r="AB2751" s="539"/>
      <c r="AC2751" s="504"/>
    </row>
    <row r="2752" spans="1:29" ht="16.7" customHeight="1" x14ac:dyDescent="0.15">
      <c r="A2752" s="520">
        <v>22</v>
      </c>
      <c r="B2752" s="520" t="s">
        <v>19525</v>
      </c>
      <c r="C2752" s="521" t="s">
        <v>19526</v>
      </c>
      <c r="D2752" s="542"/>
      <c r="E2752" s="534"/>
      <c r="F2752" s="534"/>
      <c r="H2752" s="541"/>
      <c r="I2752" s="1049" t="s">
        <v>10418</v>
      </c>
      <c r="J2752" s="525" t="s">
        <v>1678</v>
      </c>
      <c r="K2752" s="718">
        <v>0.96499999999999997</v>
      </c>
      <c r="L2752" s="1032"/>
      <c r="M2752" s="537"/>
      <c r="O2752" s="759"/>
      <c r="P2752" s="760"/>
      <c r="Q2752" s="526"/>
      <c r="R2752" s="527"/>
      <c r="S2752" s="762"/>
      <c r="U2752" s="537"/>
      <c r="W2752" s="534"/>
      <c r="X2752" s="537"/>
      <c r="Y2752" s="534"/>
      <c r="Z2752" s="538"/>
      <c r="AA2752" s="531">
        <f>ROUND(ROUND(ROUND(ROUND(F2697*K2752,0)*N2749,0),0)*X2747,0)</f>
        <v>208</v>
      </c>
      <c r="AB2752" s="539"/>
      <c r="AC2752" s="504"/>
    </row>
    <row r="2753" spans="1:29" ht="16.7" customHeight="1" x14ac:dyDescent="0.15">
      <c r="A2753" s="520">
        <v>22</v>
      </c>
      <c r="B2753" s="520" t="s">
        <v>19527</v>
      </c>
      <c r="C2753" s="521" t="s">
        <v>19528</v>
      </c>
      <c r="D2753" s="542"/>
      <c r="E2753" s="534"/>
      <c r="F2753" s="534"/>
      <c r="H2753" s="541"/>
      <c r="I2753" s="1047"/>
      <c r="J2753" s="537"/>
      <c r="L2753" s="1032"/>
      <c r="M2753" s="537"/>
      <c r="O2753" s="1048" t="s">
        <v>10414</v>
      </c>
      <c r="P2753" s="626" t="s">
        <v>16</v>
      </c>
      <c r="Q2753" s="526" t="s">
        <v>1678</v>
      </c>
      <c r="R2753" s="527">
        <v>0.7</v>
      </c>
      <c r="S2753" s="762"/>
      <c r="U2753" s="537"/>
      <c r="W2753" s="534"/>
      <c r="X2753" s="537"/>
      <c r="Y2753" s="534"/>
      <c r="Z2753" s="538"/>
      <c r="AA2753" s="531">
        <f>ROUND(ROUND(ROUND(ROUND(F2697*K2752,0)*N2749,0)*R2753,0)*X2747,0)</f>
        <v>146</v>
      </c>
      <c r="AB2753" s="539"/>
      <c r="AC2753" s="504"/>
    </row>
    <row r="2754" spans="1:29" ht="16.7" customHeight="1" x14ac:dyDescent="0.15">
      <c r="A2754" s="520">
        <v>22</v>
      </c>
      <c r="B2754" s="520" t="s">
        <v>19529</v>
      </c>
      <c r="C2754" s="521" t="s">
        <v>19530</v>
      </c>
      <c r="D2754" s="542"/>
      <c r="E2754" s="534"/>
      <c r="F2754" s="534"/>
      <c r="H2754" s="541"/>
      <c r="I2754" s="1044"/>
      <c r="J2754" s="544"/>
      <c r="K2754" s="725"/>
      <c r="L2754" s="967"/>
      <c r="M2754" s="544"/>
      <c r="N2754" s="548"/>
      <c r="O2754" s="979"/>
      <c r="P2754" s="626" t="s">
        <v>3833</v>
      </c>
      <c r="Q2754" s="526" t="s">
        <v>1678</v>
      </c>
      <c r="R2754" s="527">
        <v>0.5</v>
      </c>
      <c r="S2754" s="764"/>
      <c r="T2754" s="763"/>
      <c r="U2754" s="544"/>
      <c r="V2754" s="548"/>
      <c r="W2754" s="534"/>
      <c r="X2754" s="537"/>
      <c r="Y2754" s="534"/>
      <c r="Z2754" s="538"/>
      <c r="AA2754" s="531">
        <f>ROUND(ROUND(ROUND(ROUND(F2697*K2752,0)*N2749,0)*R2754,0)*X2747,0)</f>
        <v>104</v>
      </c>
      <c r="AB2754" s="539"/>
      <c r="AC2754" s="504"/>
    </row>
    <row r="2755" spans="1:29" ht="16.7" customHeight="1" x14ac:dyDescent="0.15">
      <c r="A2755" s="520">
        <v>22</v>
      </c>
      <c r="B2755" s="520">
        <v>9845</v>
      </c>
      <c r="C2755" s="521" t="s">
        <v>19531</v>
      </c>
      <c r="D2755" s="542"/>
      <c r="E2755" s="534"/>
      <c r="F2755" s="534"/>
      <c r="H2755" s="541"/>
      <c r="I2755" s="757"/>
      <c r="J2755" s="525"/>
      <c r="K2755" s="758"/>
      <c r="L2755" s="1050" t="s">
        <v>14896</v>
      </c>
      <c r="M2755" s="525" t="s">
        <v>1678</v>
      </c>
      <c r="N2755" s="529">
        <v>0.7</v>
      </c>
      <c r="O2755" s="759"/>
      <c r="P2755" s="760"/>
      <c r="Q2755" s="526"/>
      <c r="R2755" s="527"/>
      <c r="S2755" s="1054" t="s">
        <v>10423</v>
      </c>
      <c r="T2755" s="968" t="s">
        <v>12821</v>
      </c>
      <c r="U2755" s="525" t="s">
        <v>1678</v>
      </c>
      <c r="V2755" s="529">
        <v>0.5</v>
      </c>
      <c r="W2755" s="534"/>
      <c r="X2755" s="537"/>
      <c r="Y2755" s="534"/>
      <c r="Z2755" s="538"/>
      <c r="AA2755" s="531">
        <f>ROUND(ROUND(ROUND(F2697*N2755,0)*V2755,0)*X2747,0)</f>
        <v>151</v>
      </c>
      <c r="AB2755" s="539"/>
      <c r="AC2755" s="504"/>
    </row>
    <row r="2756" spans="1:29" ht="16.7" customHeight="1" x14ac:dyDescent="0.15">
      <c r="A2756" s="520">
        <v>22</v>
      </c>
      <c r="B2756" s="520">
        <v>9846</v>
      </c>
      <c r="C2756" s="521" t="s">
        <v>19532</v>
      </c>
      <c r="D2756" s="542"/>
      <c r="E2756" s="534"/>
      <c r="F2756" s="534"/>
      <c r="H2756" s="541"/>
      <c r="J2756" s="537"/>
      <c r="K2756" s="742"/>
      <c r="L2756" s="1032"/>
      <c r="M2756" s="537"/>
      <c r="O2756" s="1048" t="s">
        <v>10414</v>
      </c>
      <c r="P2756" s="626" t="s">
        <v>16</v>
      </c>
      <c r="Q2756" s="526" t="s">
        <v>1678</v>
      </c>
      <c r="R2756" s="527">
        <v>0.7</v>
      </c>
      <c r="S2756" s="1051"/>
      <c r="T2756" s="1032"/>
      <c r="U2756" s="537"/>
      <c r="W2756" s="534"/>
      <c r="X2756" s="537"/>
      <c r="Y2756" s="534"/>
      <c r="Z2756" s="538"/>
      <c r="AA2756" s="531">
        <f>ROUND(ROUND(ROUND(ROUND(F2697*N2755,0)*R2756,0)*V2755,0)*X2747,0)</f>
        <v>106</v>
      </c>
      <c r="AB2756" s="539"/>
      <c r="AC2756" s="504"/>
    </row>
    <row r="2757" spans="1:29" ht="16.7" customHeight="1" x14ac:dyDescent="0.15">
      <c r="A2757" s="520">
        <v>22</v>
      </c>
      <c r="B2757" s="520" t="s">
        <v>19533</v>
      </c>
      <c r="C2757" s="521" t="s">
        <v>19534</v>
      </c>
      <c r="D2757" s="542"/>
      <c r="E2757" s="534"/>
      <c r="F2757" s="534"/>
      <c r="H2757" s="541"/>
      <c r="I2757" s="763"/>
      <c r="J2757" s="544"/>
      <c r="K2757" s="579"/>
      <c r="L2757" s="1032"/>
      <c r="M2757" s="537"/>
      <c r="O2757" s="979"/>
      <c r="P2757" s="626" t="s">
        <v>3833</v>
      </c>
      <c r="Q2757" s="526" t="s">
        <v>1678</v>
      </c>
      <c r="R2757" s="527">
        <v>0.5</v>
      </c>
      <c r="S2757" s="1051"/>
      <c r="T2757" s="1032"/>
      <c r="U2757" s="537"/>
      <c r="W2757" s="534"/>
      <c r="X2757" s="537"/>
      <c r="Y2757" s="534"/>
      <c r="Z2757" s="538"/>
      <c r="AA2757" s="531">
        <f>ROUND(ROUND(ROUND(ROUND(F2697*N2755,0)*R2757,0)*V2755,0)*X2747,0)</f>
        <v>75</v>
      </c>
      <c r="AB2757" s="539"/>
      <c r="AC2757" s="504"/>
    </row>
    <row r="2758" spans="1:29" ht="16.7" customHeight="1" x14ac:dyDescent="0.15">
      <c r="A2758" s="520">
        <v>22</v>
      </c>
      <c r="B2758" s="520">
        <v>9847</v>
      </c>
      <c r="C2758" s="521" t="s">
        <v>19535</v>
      </c>
      <c r="D2758" s="542"/>
      <c r="E2758" s="534"/>
      <c r="F2758" s="534"/>
      <c r="H2758" s="541"/>
      <c r="I2758" s="1049" t="s">
        <v>10418</v>
      </c>
      <c r="J2758" s="525" t="s">
        <v>1678</v>
      </c>
      <c r="K2758" s="718">
        <v>0.96499999999999997</v>
      </c>
      <c r="L2758" s="1032"/>
      <c r="M2758" s="537"/>
      <c r="O2758" s="759"/>
      <c r="P2758" s="760"/>
      <c r="Q2758" s="526"/>
      <c r="R2758" s="527"/>
      <c r="S2758" s="1051"/>
      <c r="T2758" s="1032"/>
      <c r="U2758" s="537"/>
      <c r="W2758" s="534"/>
      <c r="X2758" s="537"/>
      <c r="Y2758" s="534"/>
      <c r="Z2758" s="538"/>
      <c r="AA2758" s="531">
        <f>ROUND(ROUND(ROUND(ROUND(ROUND(F2697*K2758,0)*N2755,0)*V2755,0),0)*X2747,0)</f>
        <v>146</v>
      </c>
      <c r="AB2758" s="539"/>
      <c r="AC2758" s="504"/>
    </row>
    <row r="2759" spans="1:29" ht="16.7" customHeight="1" x14ac:dyDescent="0.15">
      <c r="A2759" s="520">
        <v>22</v>
      </c>
      <c r="B2759" s="520">
        <v>9848</v>
      </c>
      <c r="C2759" s="521" t="s">
        <v>19536</v>
      </c>
      <c r="D2759" s="542"/>
      <c r="E2759" s="534"/>
      <c r="F2759" s="534"/>
      <c r="H2759" s="541"/>
      <c r="I2759" s="1047"/>
      <c r="J2759" s="537"/>
      <c r="L2759" s="1032"/>
      <c r="M2759" s="537"/>
      <c r="O2759" s="1048" t="s">
        <v>10414</v>
      </c>
      <c r="P2759" s="626" t="s">
        <v>16</v>
      </c>
      <c r="Q2759" s="526" t="s">
        <v>1678</v>
      </c>
      <c r="R2759" s="527">
        <v>0.7</v>
      </c>
      <c r="S2759" s="1051"/>
      <c r="T2759" s="1032"/>
      <c r="U2759" s="537"/>
      <c r="W2759" s="534"/>
      <c r="X2759" s="537"/>
      <c r="Y2759" s="534"/>
      <c r="Z2759" s="538"/>
      <c r="AA2759" s="531">
        <f>ROUND(ROUND(ROUND(ROUND(ROUND(ROUND(F2697*K2758,0)*N2755,0)*R2759,0)*V2755,0),0)*X2747,0)</f>
        <v>102</v>
      </c>
      <c r="AB2759" s="539"/>
      <c r="AC2759" s="504"/>
    </row>
    <row r="2760" spans="1:29" ht="16.7" customHeight="1" x14ac:dyDescent="0.15">
      <c r="A2760" s="520">
        <v>22</v>
      </c>
      <c r="B2760" s="520" t="s">
        <v>19537</v>
      </c>
      <c r="C2760" s="521" t="s">
        <v>19538</v>
      </c>
      <c r="D2760" s="542"/>
      <c r="E2760" s="534"/>
      <c r="F2760" s="534"/>
      <c r="H2760" s="541"/>
      <c r="I2760" s="1044"/>
      <c r="J2760" s="544"/>
      <c r="K2760" s="725"/>
      <c r="L2760" s="967"/>
      <c r="M2760" s="544"/>
      <c r="N2760" s="548"/>
      <c r="O2760" s="979"/>
      <c r="P2760" s="626" t="s">
        <v>3833</v>
      </c>
      <c r="Q2760" s="526" t="s">
        <v>1678</v>
      </c>
      <c r="R2760" s="527">
        <v>0.5</v>
      </c>
      <c r="S2760" s="1051"/>
      <c r="T2760" s="1032"/>
      <c r="U2760" s="537"/>
      <c r="W2760" s="534"/>
      <c r="X2760" s="537"/>
      <c r="Y2760" s="534"/>
      <c r="Z2760" s="538"/>
      <c r="AA2760" s="531">
        <f>ROUND(ROUND(ROUND(ROUND(ROUND(ROUND(F2697*K2758,0)*N2755,0)*R2760,0)*V2755,0),0)*X2747,0)</f>
        <v>73</v>
      </c>
      <c r="AB2760" s="539"/>
      <c r="AC2760" s="504"/>
    </row>
    <row r="2761" spans="1:29" ht="16.7" customHeight="1" x14ac:dyDescent="0.15">
      <c r="A2761" s="520">
        <v>22</v>
      </c>
      <c r="B2761" s="520" t="s">
        <v>19539</v>
      </c>
      <c r="C2761" s="521" t="s">
        <v>19540</v>
      </c>
      <c r="D2761" s="542"/>
      <c r="E2761" s="534"/>
      <c r="F2761" s="534"/>
      <c r="H2761" s="541"/>
      <c r="I2761" s="757"/>
      <c r="J2761" s="525"/>
      <c r="K2761" s="758"/>
      <c r="L2761" s="966" t="s">
        <v>14906</v>
      </c>
      <c r="M2761" s="525" t="s">
        <v>1678</v>
      </c>
      <c r="N2761" s="529">
        <v>0.5</v>
      </c>
      <c r="O2761" s="759"/>
      <c r="P2761" s="760"/>
      <c r="Q2761" s="526"/>
      <c r="R2761" s="527"/>
      <c r="S2761" s="1051"/>
      <c r="T2761" s="1032"/>
      <c r="U2761" s="537"/>
      <c r="W2761" s="534"/>
      <c r="X2761" s="537"/>
      <c r="Y2761" s="534"/>
      <c r="Z2761" s="538"/>
      <c r="AA2761" s="531">
        <f>ROUND(ROUND(ROUND(F2697*N2761,0)*V2755,0)*X2747,0)</f>
        <v>108</v>
      </c>
      <c r="AB2761" s="539"/>
      <c r="AC2761" s="504"/>
    </row>
    <row r="2762" spans="1:29" ht="16.7" customHeight="1" x14ac:dyDescent="0.15">
      <c r="A2762" s="520">
        <v>22</v>
      </c>
      <c r="B2762" s="520" t="s">
        <v>19541</v>
      </c>
      <c r="C2762" s="521" t="s">
        <v>19542</v>
      </c>
      <c r="D2762" s="542"/>
      <c r="E2762" s="534"/>
      <c r="F2762" s="534"/>
      <c r="H2762" s="541"/>
      <c r="J2762" s="537"/>
      <c r="K2762" s="742"/>
      <c r="L2762" s="1032"/>
      <c r="M2762" s="537"/>
      <c r="O2762" s="1048" t="s">
        <v>10414</v>
      </c>
      <c r="P2762" s="626" t="s">
        <v>16</v>
      </c>
      <c r="Q2762" s="526" t="s">
        <v>1678</v>
      </c>
      <c r="R2762" s="527">
        <v>0.7</v>
      </c>
      <c r="S2762" s="1051"/>
      <c r="T2762" s="1032"/>
      <c r="U2762" s="537"/>
      <c r="W2762" s="534"/>
      <c r="X2762" s="537"/>
      <c r="Y2762" s="534"/>
      <c r="Z2762" s="538"/>
      <c r="AA2762" s="531">
        <f>ROUND(ROUND(ROUND(ROUND(F2697*N2761,0)*R2762,0)*V2755,0)*X2747,0)</f>
        <v>75</v>
      </c>
      <c r="AB2762" s="539"/>
      <c r="AC2762" s="504"/>
    </row>
    <row r="2763" spans="1:29" ht="16.7" customHeight="1" x14ac:dyDescent="0.15">
      <c r="A2763" s="520">
        <v>22</v>
      </c>
      <c r="B2763" s="520" t="s">
        <v>19543</v>
      </c>
      <c r="C2763" s="521" t="s">
        <v>19544</v>
      </c>
      <c r="D2763" s="542"/>
      <c r="E2763" s="534"/>
      <c r="F2763" s="534"/>
      <c r="H2763" s="541"/>
      <c r="I2763" s="763"/>
      <c r="J2763" s="544"/>
      <c r="K2763" s="579"/>
      <c r="L2763" s="1032"/>
      <c r="M2763" s="537"/>
      <c r="O2763" s="979"/>
      <c r="P2763" s="626" t="s">
        <v>3833</v>
      </c>
      <c r="Q2763" s="526" t="s">
        <v>1678</v>
      </c>
      <c r="R2763" s="527">
        <v>0.5</v>
      </c>
      <c r="S2763" s="1051"/>
      <c r="T2763" s="1032"/>
      <c r="U2763" s="537"/>
      <c r="W2763" s="534"/>
      <c r="X2763" s="537"/>
      <c r="Y2763" s="534"/>
      <c r="Z2763" s="538"/>
      <c r="AA2763" s="531">
        <f>ROUND(ROUND(ROUND(ROUND(F2697*N2761,0)*R2763,0)*V2755,0)*X2747,0)</f>
        <v>55</v>
      </c>
      <c r="AB2763" s="539"/>
      <c r="AC2763" s="504"/>
    </row>
    <row r="2764" spans="1:29" ht="16.7" customHeight="1" x14ac:dyDescent="0.15">
      <c r="A2764" s="520">
        <v>22</v>
      </c>
      <c r="B2764" s="520" t="s">
        <v>19545</v>
      </c>
      <c r="C2764" s="521" t="s">
        <v>19546</v>
      </c>
      <c r="D2764" s="542"/>
      <c r="E2764" s="534"/>
      <c r="F2764" s="534"/>
      <c r="H2764" s="541"/>
      <c r="I2764" s="1049" t="s">
        <v>10418</v>
      </c>
      <c r="J2764" s="525" t="s">
        <v>1678</v>
      </c>
      <c r="K2764" s="718">
        <v>0.96499999999999997</v>
      </c>
      <c r="L2764" s="1032"/>
      <c r="M2764" s="537"/>
      <c r="O2764" s="759"/>
      <c r="P2764" s="760"/>
      <c r="Q2764" s="526"/>
      <c r="R2764" s="527"/>
      <c r="S2764" s="1051"/>
      <c r="T2764" s="1032"/>
      <c r="U2764" s="537"/>
      <c r="W2764" s="534"/>
      <c r="X2764" s="537"/>
      <c r="Y2764" s="534"/>
      <c r="Z2764" s="538"/>
      <c r="AA2764" s="531">
        <f>ROUND(ROUND(ROUND(ROUND(ROUND(F2697*K2764,0)*N2761,0),0)*V2755,0)*X2747,0)</f>
        <v>104</v>
      </c>
      <c r="AB2764" s="539"/>
      <c r="AC2764" s="504"/>
    </row>
    <row r="2765" spans="1:29" ht="16.7" customHeight="1" x14ac:dyDescent="0.15">
      <c r="A2765" s="520">
        <v>22</v>
      </c>
      <c r="B2765" s="520" t="s">
        <v>19547</v>
      </c>
      <c r="C2765" s="521" t="s">
        <v>19548</v>
      </c>
      <c r="D2765" s="542"/>
      <c r="E2765" s="534"/>
      <c r="F2765" s="534"/>
      <c r="H2765" s="541"/>
      <c r="I2765" s="1047"/>
      <c r="J2765" s="537"/>
      <c r="L2765" s="1032"/>
      <c r="M2765" s="537"/>
      <c r="O2765" s="1048" t="s">
        <v>10414</v>
      </c>
      <c r="P2765" s="626" t="s">
        <v>16</v>
      </c>
      <c r="Q2765" s="526" t="s">
        <v>1678</v>
      </c>
      <c r="R2765" s="527">
        <v>0.7</v>
      </c>
      <c r="S2765" s="1051"/>
      <c r="T2765" s="1032"/>
      <c r="U2765" s="537"/>
      <c r="W2765" s="534"/>
      <c r="X2765" s="537"/>
      <c r="Y2765" s="534"/>
      <c r="Z2765" s="538"/>
      <c r="AA2765" s="531">
        <f>ROUND(ROUND(ROUND(ROUND(ROUND(F2697*K2764,0)*N2761,0)*R2765,0)*V2755,0)*X2747,0)</f>
        <v>73</v>
      </c>
      <c r="AB2765" s="539"/>
      <c r="AC2765" s="504"/>
    </row>
    <row r="2766" spans="1:29" ht="16.7" customHeight="1" x14ac:dyDescent="0.15">
      <c r="A2766" s="520">
        <v>22</v>
      </c>
      <c r="B2766" s="520" t="s">
        <v>19549</v>
      </c>
      <c r="C2766" s="521" t="s">
        <v>19550</v>
      </c>
      <c r="D2766" s="542"/>
      <c r="E2766" s="534"/>
      <c r="F2766" s="534"/>
      <c r="H2766" s="541"/>
      <c r="I2766" s="1044"/>
      <c r="J2766" s="544"/>
      <c r="K2766" s="725"/>
      <c r="L2766" s="967"/>
      <c r="M2766" s="544"/>
      <c r="N2766" s="548"/>
      <c r="O2766" s="979"/>
      <c r="P2766" s="626" t="s">
        <v>3833</v>
      </c>
      <c r="Q2766" s="526" t="s">
        <v>1678</v>
      </c>
      <c r="R2766" s="527">
        <v>0.5</v>
      </c>
      <c r="S2766" s="1051"/>
      <c r="T2766" s="967"/>
      <c r="U2766" s="544"/>
      <c r="V2766" s="548"/>
      <c r="W2766" s="534"/>
      <c r="X2766" s="537"/>
      <c r="Y2766" s="534"/>
      <c r="Z2766" s="538"/>
      <c r="AA2766" s="531">
        <f>ROUND(ROUND(ROUND(ROUND(ROUND(F2697*K2764,0)*N2761,0)*R2766,0)*V2755,0)*X2747,0)</f>
        <v>53</v>
      </c>
      <c r="AB2766" s="539"/>
      <c r="AC2766" s="504"/>
    </row>
    <row r="2767" spans="1:29" ht="16.7" customHeight="1" x14ac:dyDescent="0.15">
      <c r="A2767" s="520">
        <v>22</v>
      </c>
      <c r="B2767" s="520">
        <v>9849</v>
      </c>
      <c r="C2767" s="521" t="s">
        <v>19551</v>
      </c>
      <c r="D2767" s="542"/>
      <c r="E2767" s="534"/>
      <c r="F2767" s="534"/>
      <c r="H2767" s="541"/>
      <c r="I2767" s="757"/>
      <c r="J2767" s="525"/>
      <c r="K2767" s="758"/>
      <c r="L2767" s="1050" t="s">
        <v>14896</v>
      </c>
      <c r="M2767" s="525" t="s">
        <v>1678</v>
      </c>
      <c r="N2767" s="529">
        <v>0.7</v>
      </c>
      <c r="O2767" s="759"/>
      <c r="P2767" s="760"/>
      <c r="Q2767" s="526"/>
      <c r="R2767" s="527"/>
      <c r="S2767" s="1051"/>
      <c r="T2767" s="968" t="s">
        <v>12830</v>
      </c>
      <c r="U2767" s="525" t="s">
        <v>1678</v>
      </c>
      <c r="V2767" s="529">
        <v>0.7</v>
      </c>
      <c r="W2767" s="534"/>
      <c r="X2767" s="537"/>
      <c r="Y2767" s="534"/>
      <c r="Z2767" s="538"/>
      <c r="AA2767" s="531">
        <f>ROUND(ROUND(ROUND(F2697*N2767,0)*V2767,0)*X2747,0)</f>
        <v>211</v>
      </c>
      <c r="AB2767" s="539"/>
      <c r="AC2767" s="504"/>
    </row>
    <row r="2768" spans="1:29" ht="16.7" customHeight="1" x14ac:dyDescent="0.15">
      <c r="A2768" s="520">
        <v>22</v>
      </c>
      <c r="B2768" s="520">
        <v>9850</v>
      </c>
      <c r="C2768" s="521" t="s">
        <v>19552</v>
      </c>
      <c r="D2768" s="542"/>
      <c r="E2768" s="534"/>
      <c r="F2768" s="534"/>
      <c r="H2768" s="541"/>
      <c r="J2768" s="537"/>
      <c r="K2768" s="742"/>
      <c r="L2768" s="1032"/>
      <c r="M2768" s="537"/>
      <c r="O2768" s="1048" t="s">
        <v>10414</v>
      </c>
      <c r="P2768" s="626" t="s">
        <v>16</v>
      </c>
      <c r="Q2768" s="526" t="s">
        <v>1678</v>
      </c>
      <c r="R2768" s="527">
        <v>0.7</v>
      </c>
      <c r="S2768" s="1051"/>
      <c r="T2768" s="1032"/>
      <c r="U2768" s="537"/>
      <c r="W2768" s="534"/>
      <c r="X2768" s="537"/>
      <c r="Y2768" s="534"/>
      <c r="Z2768" s="538"/>
      <c r="AA2768" s="531">
        <f>ROUND(ROUND(ROUND(ROUND(F2697*N2767,0)*R2768,0)*V2767,0)*X2747,0)</f>
        <v>148</v>
      </c>
      <c r="AB2768" s="539"/>
      <c r="AC2768" s="504"/>
    </row>
    <row r="2769" spans="1:29" ht="16.7" customHeight="1" x14ac:dyDescent="0.15">
      <c r="A2769" s="520">
        <v>22</v>
      </c>
      <c r="B2769" s="520" t="s">
        <v>19553</v>
      </c>
      <c r="C2769" s="521" t="s">
        <v>19554</v>
      </c>
      <c r="D2769" s="542"/>
      <c r="E2769" s="534"/>
      <c r="F2769" s="534"/>
      <c r="H2769" s="541"/>
      <c r="I2769" s="763"/>
      <c r="J2769" s="544"/>
      <c r="K2769" s="579"/>
      <c r="L2769" s="1032"/>
      <c r="M2769" s="537"/>
      <c r="O2769" s="979"/>
      <c r="P2769" s="626" t="s">
        <v>3833</v>
      </c>
      <c r="Q2769" s="526" t="s">
        <v>1678</v>
      </c>
      <c r="R2769" s="527">
        <v>0.5</v>
      </c>
      <c r="S2769" s="1051"/>
      <c r="T2769" s="1032"/>
      <c r="U2769" s="537"/>
      <c r="W2769" s="534"/>
      <c r="X2769" s="537"/>
      <c r="Y2769" s="534"/>
      <c r="Z2769" s="538"/>
      <c r="AA2769" s="531">
        <f>ROUND(ROUND(ROUND(ROUND(F2697*N2767,0)*R2769,0)*V2767,0)*X2747,0)</f>
        <v>105</v>
      </c>
      <c r="AB2769" s="539"/>
      <c r="AC2769" s="504"/>
    </row>
    <row r="2770" spans="1:29" ht="16.7" customHeight="1" x14ac:dyDescent="0.15">
      <c r="A2770" s="520">
        <v>22</v>
      </c>
      <c r="B2770" s="520">
        <v>9087</v>
      </c>
      <c r="C2770" s="521" t="s">
        <v>19555</v>
      </c>
      <c r="D2770" s="542"/>
      <c r="E2770" s="534"/>
      <c r="F2770" s="534"/>
      <c r="H2770" s="541"/>
      <c r="I2770" s="1049" t="s">
        <v>10418</v>
      </c>
      <c r="J2770" s="525" t="s">
        <v>1678</v>
      </c>
      <c r="K2770" s="718">
        <v>0.96499999999999997</v>
      </c>
      <c r="L2770" s="1032"/>
      <c r="M2770" s="537"/>
      <c r="O2770" s="759"/>
      <c r="P2770" s="760"/>
      <c r="Q2770" s="526"/>
      <c r="R2770" s="527"/>
      <c r="S2770" s="1051"/>
      <c r="T2770" s="1032"/>
      <c r="U2770" s="537"/>
      <c r="W2770" s="534"/>
      <c r="X2770" s="537"/>
      <c r="Y2770" s="534"/>
      <c r="Z2770" s="538"/>
      <c r="AA2770" s="531">
        <f>ROUND(ROUND(ROUND(ROUND(ROUND(F2697*K2770,0)*N2767,0)*V2767,0),0)*X2747,0)</f>
        <v>203</v>
      </c>
      <c r="AB2770" s="539"/>
      <c r="AC2770" s="504"/>
    </row>
    <row r="2771" spans="1:29" ht="16.7" customHeight="1" x14ac:dyDescent="0.15">
      <c r="A2771" s="520">
        <v>22</v>
      </c>
      <c r="B2771" s="520">
        <v>9088</v>
      </c>
      <c r="C2771" s="521" t="s">
        <v>19556</v>
      </c>
      <c r="D2771" s="542"/>
      <c r="E2771" s="534"/>
      <c r="F2771" s="534"/>
      <c r="H2771" s="541"/>
      <c r="I2771" s="1047"/>
      <c r="J2771" s="537"/>
      <c r="L2771" s="1032"/>
      <c r="M2771" s="537"/>
      <c r="O2771" s="1048" t="s">
        <v>10414</v>
      </c>
      <c r="P2771" s="626" t="s">
        <v>16</v>
      </c>
      <c r="Q2771" s="526" t="s">
        <v>1678</v>
      </c>
      <c r="R2771" s="527">
        <v>0.7</v>
      </c>
      <c r="S2771" s="1051"/>
      <c r="T2771" s="1032"/>
      <c r="U2771" s="537"/>
      <c r="W2771" s="534"/>
      <c r="X2771" s="537"/>
      <c r="Y2771" s="534"/>
      <c r="Z2771" s="538"/>
      <c r="AA2771" s="531">
        <f>ROUND(ROUND(ROUND(ROUND(ROUND(ROUND(F2697*K2770,0)*N2767,0)*R2771,0)*V2767,0),0)*X2747,0)</f>
        <v>143</v>
      </c>
      <c r="AB2771" s="539"/>
      <c r="AC2771" s="504"/>
    </row>
    <row r="2772" spans="1:29" ht="16.7" customHeight="1" x14ac:dyDescent="0.15">
      <c r="A2772" s="520">
        <v>22</v>
      </c>
      <c r="B2772" s="520" t="s">
        <v>19557</v>
      </c>
      <c r="C2772" s="521" t="s">
        <v>19558</v>
      </c>
      <c r="D2772" s="542"/>
      <c r="E2772" s="534"/>
      <c r="F2772" s="534"/>
      <c r="H2772" s="541"/>
      <c r="I2772" s="1044"/>
      <c r="J2772" s="544"/>
      <c r="K2772" s="725"/>
      <c r="L2772" s="967"/>
      <c r="M2772" s="544"/>
      <c r="N2772" s="548"/>
      <c r="O2772" s="979"/>
      <c r="P2772" s="626" t="s">
        <v>3833</v>
      </c>
      <c r="Q2772" s="526" t="s">
        <v>1678</v>
      </c>
      <c r="R2772" s="527">
        <v>0.5</v>
      </c>
      <c r="S2772" s="1051"/>
      <c r="T2772" s="1032"/>
      <c r="U2772" s="537"/>
      <c r="W2772" s="534"/>
      <c r="X2772" s="537"/>
      <c r="Y2772" s="534"/>
      <c r="Z2772" s="538"/>
      <c r="AA2772" s="531">
        <f>ROUND(ROUND(ROUND(ROUND(ROUND(ROUND(F2697*K2770,0)*N2767,0)*R2772,0)*V2767,0),0)*X2747,0)</f>
        <v>102</v>
      </c>
      <c r="AB2772" s="539"/>
      <c r="AC2772" s="504"/>
    </row>
    <row r="2773" spans="1:29" ht="16.7" customHeight="1" x14ac:dyDescent="0.15">
      <c r="A2773" s="520">
        <v>22</v>
      </c>
      <c r="B2773" s="520" t="s">
        <v>19559</v>
      </c>
      <c r="C2773" s="521" t="s">
        <v>19560</v>
      </c>
      <c r="D2773" s="542"/>
      <c r="E2773" s="534"/>
      <c r="F2773" s="534"/>
      <c r="H2773" s="541"/>
      <c r="I2773" s="757"/>
      <c r="J2773" s="525"/>
      <c r="K2773" s="758"/>
      <c r="L2773" s="966" t="s">
        <v>14906</v>
      </c>
      <c r="M2773" s="525" t="s">
        <v>1678</v>
      </c>
      <c r="N2773" s="529">
        <v>0.5</v>
      </c>
      <c r="O2773" s="759"/>
      <c r="P2773" s="760"/>
      <c r="Q2773" s="526"/>
      <c r="R2773" s="527"/>
      <c r="S2773" s="1051"/>
      <c r="T2773" s="1032"/>
      <c r="U2773" s="537"/>
      <c r="W2773" s="534"/>
      <c r="X2773" s="537"/>
      <c r="Y2773" s="534"/>
      <c r="Z2773" s="538"/>
      <c r="AA2773" s="531">
        <f>ROUND(ROUND(ROUND(F2697*N2773,0)*V2767,0)*X2747,0)</f>
        <v>151</v>
      </c>
      <c r="AB2773" s="539"/>
      <c r="AC2773" s="504"/>
    </row>
    <row r="2774" spans="1:29" ht="16.7" customHeight="1" x14ac:dyDescent="0.15">
      <c r="A2774" s="520">
        <v>22</v>
      </c>
      <c r="B2774" s="520" t="s">
        <v>19561</v>
      </c>
      <c r="C2774" s="521" t="s">
        <v>19562</v>
      </c>
      <c r="D2774" s="542"/>
      <c r="E2774" s="534"/>
      <c r="F2774" s="534"/>
      <c r="H2774" s="541"/>
      <c r="J2774" s="537"/>
      <c r="K2774" s="742"/>
      <c r="L2774" s="1032"/>
      <c r="M2774" s="537"/>
      <c r="O2774" s="1048" t="s">
        <v>10414</v>
      </c>
      <c r="P2774" s="626" t="s">
        <v>16</v>
      </c>
      <c r="Q2774" s="526" t="s">
        <v>1678</v>
      </c>
      <c r="R2774" s="527">
        <v>0.7</v>
      </c>
      <c r="S2774" s="1051"/>
      <c r="T2774" s="1032"/>
      <c r="U2774" s="537"/>
      <c r="W2774" s="534"/>
      <c r="X2774" s="537"/>
      <c r="Y2774" s="534"/>
      <c r="Z2774" s="538"/>
      <c r="AA2774" s="531">
        <f>ROUND(ROUND(ROUND(ROUND(F2697*N2773,0)*R2774,0)*V2767,0)*X2747,0)</f>
        <v>105</v>
      </c>
      <c r="AB2774" s="539"/>
      <c r="AC2774" s="504"/>
    </row>
    <row r="2775" spans="1:29" ht="16.7" customHeight="1" x14ac:dyDescent="0.15">
      <c r="A2775" s="520">
        <v>22</v>
      </c>
      <c r="B2775" s="520" t="s">
        <v>19563</v>
      </c>
      <c r="C2775" s="521" t="s">
        <v>19564</v>
      </c>
      <c r="D2775" s="542"/>
      <c r="E2775" s="534"/>
      <c r="F2775" s="534"/>
      <c r="H2775" s="541"/>
      <c r="I2775" s="763"/>
      <c r="J2775" s="544"/>
      <c r="K2775" s="579"/>
      <c r="L2775" s="1032"/>
      <c r="M2775" s="537"/>
      <c r="O2775" s="979"/>
      <c r="P2775" s="626" t="s">
        <v>3833</v>
      </c>
      <c r="Q2775" s="526" t="s">
        <v>1678</v>
      </c>
      <c r="R2775" s="527">
        <v>0.5</v>
      </c>
      <c r="S2775" s="1051"/>
      <c r="T2775" s="1032"/>
      <c r="U2775" s="537"/>
      <c r="W2775" s="534"/>
      <c r="X2775" s="537"/>
      <c r="Y2775" s="534"/>
      <c r="Z2775" s="538"/>
      <c r="AA2775" s="531">
        <f>ROUND(ROUND(ROUND(ROUND(F2697*N2773,0)*R2775,0)*V2767,0)*X2747,0)</f>
        <v>75</v>
      </c>
      <c r="AB2775" s="539"/>
      <c r="AC2775" s="504"/>
    </row>
    <row r="2776" spans="1:29" ht="16.7" customHeight="1" x14ac:dyDescent="0.15">
      <c r="A2776" s="520">
        <v>22</v>
      </c>
      <c r="B2776" s="520" t="s">
        <v>19565</v>
      </c>
      <c r="C2776" s="521" t="s">
        <v>19566</v>
      </c>
      <c r="D2776" s="542"/>
      <c r="E2776" s="534"/>
      <c r="F2776" s="534"/>
      <c r="H2776" s="541"/>
      <c r="I2776" s="1049" t="s">
        <v>10418</v>
      </c>
      <c r="J2776" s="525" t="s">
        <v>1678</v>
      </c>
      <c r="K2776" s="718">
        <v>0.96499999999999997</v>
      </c>
      <c r="L2776" s="1032"/>
      <c r="M2776" s="537"/>
      <c r="O2776" s="759"/>
      <c r="P2776" s="760"/>
      <c r="Q2776" s="526"/>
      <c r="R2776" s="527"/>
      <c r="S2776" s="1051"/>
      <c r="T2776" s="1032"/>
      <c r="U2776" s="537"/>
      <c r="W2776" s="534"/>
      <c r="X2776" s="537"/>
      <c r="Y2776" s="534"/>
      <c r="Z2776" s="538"/>
      <c r="AA2776" s="531">
        <f>ROUND(ROUND(ROUND(ROUND(ROUND(F2697*K2776,0)*N2773,0),0)*V2767,0)*X2747,0)</f>
        <v>146</v>
      </c>
      <c r="AB2776" s="539"/>
      <c r="AC2776" s="504"/>
    </row>
    <row r="2777" spans="1:29" ht="16.7" customHeight="1" x14ac:dyDescent="0.15">
      <c r="A2777" s="520">
        <v>22</v>
      </c>
      <c r="B2777" s="520" t="s">
        <v>19567</v>
      </c>
      <c r="C2777" s="521" t="s">
        <v>19568</v>
      </c>
      <c r="D2777" s="542"/>
      <c r="E2777" s="534"/>
      <c r="F2777" s="534"/>
      <c r="H2777" s="541"/>
      <c r="I2777" s="1047"/>
      <c r="J2777" s="537"/>
      <c r="L2777" s="1032"/>
      <c r="M2777" s="537"/>
      <c r="O2777" s="1048" t="s">
        <v>10414</v>
      </c>
      <c r="P2777" s="626" t="s">
        <v>16</v>
      </c>
      <c r="Q2777" s="526" t="s">
        <v>1678</v>
      </c>
      <c r="R2777" s="527">
        <v>0.7</v>
      </c>
      <c r="S2777" s="1051"/>
      <c r="T2777" s="1032"/>
      <c r="U2777" s="537"/>
      <c r="W2777" s="534"/>
      <c r="X2777" s="537"/>
      <c r="Y2777" s="534"/>
      <c r="Z2777" s="538"/>
      <c r="AA2777" s="531">
        <f>ROUND(ROUND(ROUND(ROUND(ROUND(F2697*K2776,0)*N2773,0)*R2777,0)*V2767,0)*X2747,0)</f>
        <v>102</v>
      </c>
      <c r="AB2777" s="539"/>
      <c r="AC2777" s="504"/>
    </row>
    <row r="2778" spans="1:29" ht="16.7" customHeight="1" x14ac:dyDescent="0.15">
      <c r="A2778" s="520">
        <v>22</v>
      </c>
      <c r="B2778" s="520" t="s">
        <v>19569</v>
      </c>
      <c r="C2778" s="521" t="s">
        <v>19570</v>
      </c>
      <c r="D2778" s="542"/>
      <c r="E2778" s="534"/>
      <c r="F2778" s="534"/>
      <c r="H2778" s="541"/>
      <c r="I2778" s="1044"/>
      <c r="J2778" s="544"/>
      <c r="K2778" s="725"/>
      <c r="L2778" s="967"/>
      <c r="M2778" s="544"/>
      <c r="N2778" s="548"/>
      <c r="O2778" s="979"/>
      <c r="P2778" s="626" t="s">
        <v>3833</v>
      </c>
      <c r="Q2778" s="526" t="s">
        <v>1678</v>
      </c>
      <c r="R2778" s="527">
        <v>0.5</v>
      </c>
      <c r="S2778" s="1052"/>
      <c r="T2778" s="967"/>
      <c r="U2778" s="544"/>
      <c r="V2778" s="548"/>
      <c r="W2778" s="534"/>
      <c r="X2778" s="537"/>
      <c r="Y2778" s="534"/>
      <c r="Z2778" s="538"/>
      <c r="AA2778" s="531">
        <f>ROUND(ROUND(ROUND(ROUND(ROUND(F2697*K2776,0)*N2773,0)*R2778,0)*V2767,0)*X2747,0)</f>
        <v>73</v>
      </c>
      <c r="AB2778" s="539"/>
      <c r="AC2778" s="504"/>
    </row>
    <row r="2779" spans="1:29" ht="16.7" customHeight="1" x14ac:dyDescent="0.15">
      <c r="A2779" s="520">
        <v>22</v>
      </c>
      <c r="B2779" s="520" t="s">
        <v>19571</v>
      </c>
      <c r="C2779" s="521" t="s">
        <v>19572</v>
      </c>
      <c r="D2779" s="542"/>
      <c r="E2779" s="534"/>
      <c r="F2779" s="534"/>
      <c r="H2779" s="541"/>
      <c r="I2779" s="757"/>
      <c r="J2779" s="525"/>
      <c r="K2779" s="758"/>
      <c r="L2779" s="966" t="s">
        <v>14896</v>
      </c>
      <c r="M2779" s="525" t="s">
        <v>1678</v>
      </c>
      <c r="N2779" s="529">
        <v>0.7</v>
      </c>
      <c r="O2779" s="759"/>
      <c r="P2779" s="760"/>
      <c r="Q2779" s="526"/>
      <c r="R2779" s="527"/>
      <c r="S2779" s="1054" t="s">
        <v>14959</v>
      </c>
      <c r="T2779" s="968" t="s">
        <v>12840</v>
      </c>
      <c r="U2779" s="525" t="s">
        <v>1678</v>
      </c>
      <c r="V2779" s="529">
        <v>0.7</v>
      </c>
      <c r="W2779" s="534"/>
      <c r="X2779" s="537"/>
      <c r="Y2779" s="534"/>
      <c r="Z2779" s="538"/>
      <c r="AA2779" s="531">
        <f>ROUND(ROUND(ROUND(F2697*N2779,0)*V2779,0)*X2747,0)</f>
        <v>211</v>
      </c>
      <c r="AB2779" s="539"/>
      <c r="AC2779" s="504"/>
    </row>
    <row r="2780" spans="1:29" ht="16.7" customHeight="1" x14ac:dyDescent="0.15">
      <c r="A2780" s="520">
        <v>22</v>
      </c>
      <c r="B2780" s="520" t="s">
        <v>19573</v>
      </c>
      <c r="C2780" s="521" t="s">
        <v>19574</v>
      </c>
      <c r="D2780" s="542"/>
      <c r="E2780" s="534"/>
      <c r="F2780" s="534"/>
      <c r="H2780" s="541"/>
      <c r="J2780" s="537"/>
      <c r="K2780" s="742"/>
      <c r="L2780" s="1032"/>
      <c r="M2780" s="537"/>
      <c r="O2780" s="1048" t="s">
        <v>10414</v>
      </c>
      <c r="P2780" s="626" t="s">
        <v>16</v>
      </c>
      <c r="Q2780" s="526" t="s">
        <v>1678</v>
      </c>
      <c r="R2780" s="527">
        <v>0.7</v>
      </c>
      <c r="S2780" s="1055"/>
      <c r="T2780" s="1032"/>
      <c r="U2780" s="537"/>
      <c r="W2780" s="534"/>
      <c r="X2780" s="537"/>
      <c r="Y2780" s="534"/>
      <c r="Z2780" s="538"/>
      <c r="AA2780" s="531">
        <f>ROUND(ROUND(ROUND(ROUND(F2697*N2779,0)*R2780,0)*V2779,0)*X2747,0)</f>
        <v>148</v>
      </c>
      <c r="AB2780" s="539"/>
      <c r="AC2780" s="504"/>
    </row>
    <row r="2781" spans="1:29" ht="16.7" customHeight="1" x14ac:dyDescent="0.15">
      <c r="A2781" s="520">
        <v>22</v>
      </c>
      <c r="B2781" s="520" t="s">
        <v>19575</v>
      </c>
      <c r="C2781" s="521" t="s">
        <v>19576</v>
      </c>
      <c r="D2781" s="542"/>
      <c r="E2781" s="534"/>
      <c r="F2781" s="534"/>
      <c r="H2781" s="541"/>
      <c r="I2781" s="763"/>
      <c r="J2781" s="544"/>
      <c r="K2781" s="579"/>
      <c r="L2781" s="1032"/>
      <c r="M2781" s="537"/>
      <c r="O2781" s="979"/>
      <c r="P2781" s="626" t="s">
        <v>3833</v>
      </c>
      <c r="Q2781" s="526" t="s">
        <v>1678</v>
      </c>
      <c r="R2781" s="527">
        <v>0.5</v>
      </c>
      <c r="S2781" s="1055"/>
      <c r="T2781" s="1032"/>
      <c r="U2781" s="537"/>
      <c r="W2781" s="534"/>
      <c r="X2781" s="537"/>
      <c r="Y2781" s="534"/>
      <c r="Z2781" s="538"/>
      <c r="AA2781" s="531">
        <f>ROUND(ROUND(ROUND(ROUND(F2697*N2779,0)*R2781,0)*V2779,0)*X2747,0)</f>
        <v>105</v>
      </c>
      <c r="AB2781" s="539"/>
      <c r="AC2781" s="504"/>
    </row>
    <row r="2782" spans="1:29" ht="16.7" customHeight="1" x14ac:dyDescent="0.15">
      <c r="A2782" s="520">
        <v>22</v>
      </c>
      <c r="B2782" s="520" t="s">
        <v>19577</v>
      </c>
      <c r="C2782" s="521" t="s">
        <v>19578</v>
      </c>
      <c r="D2782" s="542"/>
      <c r="E2782" s="534"/>
      <c r="F2782" s="534"/>
      <c r="H2782" s="541"/>
      <c r="I2782" s="1049" t="s">
        <v>10418</v>
      </c>
      <c r="J2782" s="525" t="s">
        <v>1678</v>
      </c>
      <c r="K2782" s="718">
        <v>0.96499999999999997</v>
      </c>
      <c r="L2782" s="1032"/>
      <c r="M2782" s="537"/>
      <c r="O2782" s="759"/>
      <c r="P2782" s="760"/>
      <c r="Q2782" s="526"/>
      <c r="R2782" s="527"/>
      <c r="S2782" s="1055"/>
      <c r="T2782" s="1032"/>
      <c r="U2782" s="537"/>
      <c r="W2782" s="534"/>
      <c r="X2782" s="537"/>
      <c r="Y2782" s="534"/>
      <c r="Z2782" s="538"/>
      <c r="AA2782" s="531">
        <f>ROUND(ROUND(ROUND(ROUND(ROUND(F2697*K2782,0)*N2779,0)*V2779,0),0)*X2747,0)</f>
        <v>203</v>
      </c>
      <c r="AB2782" s="539"/>
      <c r="AC2782" s="504"/>
    </row>
    <row r="2783" spans="1:29" ht="16.7" customHeight="1" x14ac:dyDescent="0.15">
      <c r="A2783" s="520">
        <v>22</v>
      </c>
      <c r="B2783" s="520" t="s">
        <v>19579</v>
      </c>
      <c r="C2783" s="521" t="s">
        <v>19580</v>
      </c>
      <c r="D2783" s="542"/>
      <c r="E2783" s="534"/>
      <c r="F2783" s="534"/>
      <c r="H2783" s="541"/>
      <c r="I2783" s="1047"/>
      <c r="J2783" s="537"/>
      <c r="L2783" s="1032"/>
      <c r="M2783" s="537"/>
      <c r="O2783" s="1048" t="s">
        <v>10414</v>
      </c>
      <c r="P2783" s="626" t="s">
        <v>16</v>
      </c>
      <c r="Q2783" s="526" t="s">
        <v>1678</v>
      </c>
      <c r="R2783" s="527">
        <v>0.7</v>
      </c>
      <c r="S2783" s="1055"/>
      <c r="T2783" s="1032"/>
      <c r="U2783" s="537"/>
      <c r="W2783" s="534"/>
      <c r="X2783" s="537"/>
      <c r="Y2783" s="534"/>
      <c r="Z2783" s="538"/>
      <c r="AA2783" s="531">
        <f>ROUND(ROUND(ROUND(ROUND(ROUND(ROUND(F2697*K2782,0)*N2779,0)*R2783,0)*V2779,0),0)*X2747,0)</f>
        <v>143</v>
      </c>
      <c r="AB2783" s="539"/>
      <c r="AC2783" s="504"/>
    </row>
    <row r="2784" spans="1:29" ht="16.7" customHeight="1" x14ac:dyDescent="0.15">
      <c r="A2784" s="520">
        <v>22</v>
      </c>
      <c r="B2784" s="520" t="s">
        <v>19581</v>
      </c>
      <c r="C2784" s="521" t="s">
        <v>19582</v>
      </c>
      <c r="D2784" s="542"/>
      <c r="E2784" s="534"/>
      <c r="F2784" s="534"/>
      <c r="H2784" s="541"/>
      <c r="I2784" s="1044"/>
      <c r="J2784" s="544"/>
      <c r="K2784" s="725"/>
      <c r="L2784" s="967"/>
      <c r="M2784" s="544"/>
      <c r="N2784" s="548"/>
      <c r="O2784" s="979"/>
      <c r="P2784" s="626" t="s">
        <v>3833</v>
      </c>
      <c r="Q2784" s="526" t="s">
        <v>1678</v>
      </c>
      <c r="R2784" s="527">
        <v>0.5</v>
      </c>
      <c r="S2784" s="1055"/>
      <c r="T2784" s="1032"/>
      <c r="U2784" s="537"/>
      <c r="W2784" s="534"/>
      <c r="X2784" s="537"/>
      <c r="Y2784" s="534"/>
      <c r="Z2784" s="538"/>
      <c r="AA2784" s="531">
        <f>ROUND(ROUND(ROUND(ROUND(ROUND(ROUND(F2697*K2782,0)*N2779,0)*R2784,0)*V2779,0),0)*X2747,0)</f>
        <v>102</v>
      </c>
      <c r="AB2784" s="539"/>
      <c r="AC2784" s="504"/>
    </row>
    <row r="2785" spans="1:29" ht="16.7" customHeight="1" x14ac:dyDescent="0.15">
      <c r="A2785" s="520">
        <v>22</v>
      </c>
      <c r="B2785" s="520" t="s">
        <v>19583</v>
      </c>
      <c r="C2785" s="521" t="s">
        <v>19584</v>
      </c>
      <c r="D2785" s="542"/>
      <c r="E2785" s="534"/>
      <c r="F2785" s="534"/>
      <c r="H2785" s="541"/>
      <c r="I2785" s="757"/>
      <c r="J2785" s="525"/>
      <c r="K2785" s="758"/>
      <c r="L2785" s="966" t="s">
        <v>14906</v>
      </c>
      <c r="M2785" s="525" t="s">
        <v>1678</v>
      </c>
      <c r="N2785" s="529">
        <v>0.5</v>
      </c>
      <c r="O2785" s="759"/>
      <c r="P2785" s="760"/>
      <c r="Q2785" s="526"/>
      <c r="R2785" s="527"/>
      <c r="S2785" s="1055"/>
      <c r="T2785" s="1032"/>
      <c r="U2785" s="537"/>
      <c r="W2785" s="534"/>
      <c r="X2785" s="537"/>
      <c r="Y2785" s="534"/>
      <c r="Z2785" s="538"/>
      <c r="AA2785" s="531">
        <f>ROUND(ROUND(ROUND(F2697*N2785,0)*V2779,0)*X2747,0)</f>
        <v>151</v>
      </c>
      <c r="AB2785" s="539"/>
      <c r="AC2785" s="504"/>
    </row>
    <row r="2786" spans="1:29" ht="16.7" customHeight="1" x14ac:dyDescent="0.15">
      <c r="A2786" s="520">
        <v>22</v>
      </c>
      <c r="B2786" s="520" t="s">
        <v>19585</v>
      </c>
      <c r="C2786" s="521" t="s">
        <v>19586</v>
      </c>
      <c r="D2786" s="542"/>
      <c r="E2786" s="534"/>
      <c r="F2786" s="534"/>
      <c r="H2786" s="541"/>
      <c r="J2786" s="537"/>
      <c r="K2786" s="742"/>
      <c r="L2786" s="1032"/>
      <c r="M2786" s="537"/>
      <c r="O2786" s="1048" t="s">
        <v>10414</v>
      </c>
      <c r="P2786" s="626" t="s">
        <v>16</v>
      </c>
      <c r="Q2786" s="526" t="s">
        <v>1678</v>
      </c>
      <c r="R2786" s="527">
        <v>0.7</v>
      </c>
      <c r="S2786" s="1055"/>
      <c r="T2786" s="1032"/>
      <c r="U2786" s="537"/>
      <c r="W2786" s="534"/>
      <c r="X2786" s="537"/>
      <c r="Y2786" s="534"/>
      <c r="Z2786" s="538"/>
      <c r="AA2786" s="531">
        <f>ROUND(ROUND(ROUND(ROUND(F2697*N2785,0)*R2786,0)*V2779,0)*X2747,0)</f>
        <v>105</v>
      </c>
      <c r="AB2786" s="539"/>
      <c r="AC2786" s="504"/>
    </row>
    <row r="2787" spans="1:29" ht="16.7" customHeight="1" x14ac:dyDescent="0.15">
      <c r="A2787" s="520">
        <v>22</v>
      </c>
      <c r="B2787" s="520" t="s">
        <v>19587</v>
      </c>
      <c r="C2787" s="521" t="s">
        <v>19588</v>
      </c>
      <c r="D2787" s="542"/>
      <c r="E2787" s="534"/>
      <c r="F2787" s="534"/>
      <c r="H2787" s="541"/>
      <c r="I2787" s="763"/>
      <c r="J2787" s="544"/>
      <c r="K2787" s="579"/>
      <c r="L2787" s="1032"/>
      <c r="M2787" s="537"/>
      <c r="O2787" s="979"/>
      <c r="P2787" s="626" t="s">
        <v>3833</v>
      </c>
      <c r="Q2787" s="526" t="s">
        <v>1678</v>
      </c>
      <c r="R2787" s="527">
        <v>0.5</v>
      </c>
      <c r="S2787" s="1055"/>
      <c r="T2787" s="1032"/>
      <c r="U2787" s="537"/>
      <c r="W2787" s="534"/>
      <c r="X2787" s="537"/>
      <c r="Y2787" s="534"/>
      <c r="Z2787" s="538"/>
      <c r="AA2787" s="531">
        <f>ROUND(ROUND(ROUND(ROUND(F2697*N2785,0)*R2787,0)*V2779,0)*X2747,0)</f>
        <v>75</v>
      </c>
      <c r="AB2787" s="539"/>
      <c r="AC2787" s="504"/>
    </row>
    <row r="2788" spans="1:29" ht="16.7" customHeight="1" x14ac:dyDescent="0.15">
      <c r="A2788" s="520">
        <v>22</v>
      </c>
      <c r="B2788" s="520" t="s">
        <v>19589</v>
      </c>
      <c r="C2788" s="521" t="s">
        <v>19590</v>
      </c>
      <c r="D2788" s="542"/>
      <c r="E2788" s="534"/>
      <c r="F2788" s="534"/>
      <c r="H2788" s="541"/>
      <c r="I2788" s="1049" t="s">
        <v>10418</v>
      </c>
      <c r="J2788" s="525" t="s">
        <v>1678</v>
      </c>
      <c r="K2788" s="718">
        <v>0.96499999999999997</v>
      </c>
      <c r="L2788" s="1032"/>
      <c r="M2788" s="537"/>
      <c r="O2788" s="759"/>
      <c r="P2788" s="760"/>
      <c r="Q2788" s="526"/>
      <c r="R2788" s="527"/>
      <c r="S2788" s="1055"/>
      <c r="T2788" s="1032"/>
      <c r="U2788" s="537"/>
      <c r="W2788" s="534"/>
      <c r="X2788" s="537"/>
      <c r="Y2788" s="534"/>
      <c r="Z2788" s="538"/>
      <c r="AA2788" s="531">
        <f>ROUND(ROUND(ROUND(ROUND(ROUND(F2697*K2788,0)*N2785,0),0)*V2779,0)*X2747,0)</f>
        <v>146</v>
      </c>
      <c r="AB2788" s="539"/>
      <c r="AC2788" s="504"/>
    </row>
    <row r="2789" spans="1:29" ht="16.7" customHeight="1" x14ac:dyDescent="0.15">
      <c r="A2789" s="520">
        <v>22</v>
      </c>
      <c r="B2789" s="520" t="s">
        <v>19591</v>
      </c>
      <c r="C2789" s="521" t="s">
        <v>19592</v>
      </c>
      <c r="D2789" s="542"/>
      <c r="E2789" s="534"/>
      <c r="F2789" s="534"/>
      <c r="H2789" s="541"/>
      <c r="I2789" s="1047"/>
      <c r="J2789" s="537"/>
      <c r="L2789" s="1032"/>
      <c r="M2789" s="537"/>
      <c r="O2789" s="1048" t="s">
        <v>10414</v>
      </c>
      <c r="P2789" s="626" t="s">
        <v>16</v>
      </c>
      <c r="Q2789" s="526" t="s">
        <v>1678</v>
      </c>
      <c r="R2789" s="527">
        <v>0.7</v>
      </c>
      <c r="S2789" s="1055"/>
      <c r="T2789" s="1032"/>
      <c r="U2789" s="537"/>
      <c r="W2789" s="534"/>
      <c r="X2789" s="537"/>
      <c r="Y2789" s="534"/>
      <c r="Z2789" s="538"/>
      <c r="AA2789" s="531">
        <f>ROUND(ROUND(ROUND(ROUND(ROUND(F2697*K2788,0)*N2785,0)*R2789,0)*V2779,0)*X2747,0)</f>
        <v>102</v>
      </c>
      <c r="AB2789" s="539"/>
      <c r="AC2789" s="504"/>
    </row>
    <row r="2790" spans="1:29" ht="16.7" customHeight="1" x14ac:dyDescent="0.15">
      <c r="A2790" s="520">
        <v>22</v>
      </c>
      <c r="B2790" s="520" t="s">
        <v>19593</v>
      </c>
      <c r="C2790" s="521" t="s">
        <v>19594</v>
      </c>
      <c r="D2790" s="557"/>
      <c r="E2790" s="550"/>
      <c r="F2790" s="550"/>
      <c r="G2790" s="650"/>
      <c r="H2790" s="558"/>
      <c r="I2790" s="1044"/>
      <c r="J2790" s="544"/>
      <c r="K2790" s="725"/>
      <c r="L2790" s="967"/>
      <c r="M2790" s="544"/>
      <c r="N2790" s="548"/>
      <c r="O2790" s="979"/>
      <c r="P2790" s="626" t="s">
        <v>3833</v>
      </c>
      <c r="Q2790" s="526" t="s">
        <v>1678</v>
      </c>
      <c r="R2790" s="527">
        <v>0.5</v>
      </c>
      <c r="S2790" s="1052"/>
      <c r="T2790" s="967"/>
      <c r="U2790" s="544"/>
      <c r="V2790" s="548"/>
      <c r="W2790" s="550"/>
      <c r="X2790" s="544"/>
      <c r="Y2790" s="550"/>
      <c r="Z2790" s="553"/>
      <c r="AA2790" s="531">
        <f>ROUND(ROUND(ROUND(ROUND(ROUND(F2697*K2788,0)*N2785,0)*R2790,0)*V2779,0)*X2747,0)</f>
        <v>73</v>
      </c>
      <c r="AB2790" s="559"/>
      <c r="AC2790" s="504"/>
    </row>
    <row r="2791" spans="1:29" ht="16.7" customHeight="1" x14ac:dyDescent="0.15">
      <c r="A2791" s="520">
        <v>22</v>
      </c>
      <c r="B2791" s="520">
        <v>9895</v>
      </c>
      <c r="C2791" s="521" t="s">
        <v>19595</v>
      </c>
      <c r="D2791" s="560"/>
      <c r="E2791" s="522"/>
      <c r="F2791" s="522"/>
      <c r="G2791" s="585"/>
      <c r="H2791" s="561"/>
      <c r="I2791" s="757"/>
      <c r="J2791" s="525"/>
      <c r="K2791" s="758"/>
      <c r="L2791" s="1050" t="s">
        <v>14896</v>
      </c>
      <c r="M2791" s="525" t="s">
        <v>1678</v>
      </c>
      <c r="N2791" s="529">
        <v>0.7</v>
      </c>
      <c r="O2791" s="759"/>
      <c r="P2791" s="760"/>
      <c r="Q2791" s="526"/>
      <c r="R2791" s="527"/>
      <c r="S2791" s="761"/>
      <c r="T2791" s="757"/>
      <c r="U2791" s="525"/>
      <c r="V2791" s="529"/>
      <c r="W2791" s="522"/>
      <c r="X2791" s="525"/>
      <c r="Y2791" s="936" t="s">
        <v>14983</v>
      </c>
      <c r="Z2791" s="941"/>
      <c r="AA2791" s="531">
        <f>ROUND(ROUND(F2697*N2791,0)-Y2794,0)</f>
        <v>292</v>
      </c>
      <c r="AB2791" s="532"/>
      <c r="AC2791" s="504"/>
    </row>
    <row r="2792" spans="1:29" ht="16.7" customHeight="1" x14ac:dyDescent="0.15">
      <c r="A2792" s="520">
        <v>22</v>
      </c>
      <c r="B2792" s="520">
        <v>9896</v>
      </c>
      <c r="C2792" s="521" t="s">
        <v>19596</v>
      </c>
      <c r="D2792" s="542"/>
      <c r="E2792" s="534"/>
      <c r="F2792" s="534"/>
      <c r="H2792" s="541"/>
      <c r="J2792" s="537"/>
      <c r="K2792" s="742"/>
      <c r="L2792" s="1032"/>
      <c r="M2792" s="537"/>
      <c r="O2792" s="1048" t="s">
        <v>10414</v>
      </c>
      <c r="P2792" s="626" t="s">
        <v>16</v>
      </c>
      <c r="Q2792" s="526" t="s">
        <v>1678</v>
      </c>
      <c r="R2792" s="527">
        <v>0.7</v>
      </c>
      <c r="S2792" s="762"/>
      <c r="U2792" s="537"/>
      <c r="W2792" s="534"/>
      <c r="X2792" s="537"/>
      <c r="Y2792" s="937"/>
      <c r="Z2792" s="942"/>
      <c r="AA2792" s="531">
        <f>ROUND(ROUND(ROUND(F2697*N2791,0)*R2792,0)-Y2794,0)</f>
        <v>201</v>
      </c>
      <c r="AB2792" s="539"/>
      <c r="AC2792" s="504"/>
    </row>
    <row r="2793" spans="1:29" ht="16.7" customHeight="1" x14ac:dyDescent="0.15">
      <c r="A2793" s="520">
        <v>22</v>
      </c>
      <c r="B2793" s="520" t="s">
        <v>19597</v>
      </c>
      <c r="C2793" s="521" t="s">
        <v>19598</v>
      </c>
      <c r="D2793" s="542"/>
      <c r="E2793" s="534"/>
      <c r="F2793" s="534"/>
      <c r="H2793" s="541"/>
      <c r="I2793" s="763"/>
      <c r="J2793" s="544"/>
      <c r="K2793" s="579"/>
      <c r="L2793" s="1032"/>
      <c r="M2793" s="537"/>
      <c r="O2793" s="979"/>
      <c r="P2793" s="626" t="s">
        <v>3833</v>
      </c>
      <c r="Q2793" s="526" t="s">
        <v>1678</v>
      </c>
      <c r="R2793" s="527">
        <v>0.5</v>
      </c>
      <c r="S2793" s="762"/>
      <c r="U2793" s="537"/>
      <c r="W2793" s="534"/>
      <c r="X2793" s="537"/>
      <c r="Y2793" s="555"/>
      <c r="Z2793" s="556"/>
      <c r="AA2793" s="531">
        <f>ROUND(ROUND(ROUND(F2697*N2791,0)*R2793,0)-Y2794,0)</f>
        <v>140</v>
      </c>
      <c r="AB2793" s="539"/>
      <c r="AC2793" s="504"/>
    </row>
    <row r="2794" spans="1:29" ht="16.7" customHeight="1" x14ac:dyDescent="0.15">
      <c r="A2794" s="520">
        <v>22</v>
      </c>
      <c r="B2794" s="520">
        <v>9897</v>
      </c>
      <c r="C2794" s="521" t="s">
        <v>19599</v>
      </c>
      <c r="D2794" s="542"/>
      <c r="E2794" s="534"/>
      <c r="F2794" s="534"/>
      <c r="H2794" s="541"/>
      <c r="I2794" s="1049" t="s">
        <v>10418</v>
      </c>
      <c r="J2794" s="525" t="s">
        <v>1678</v>
      </c>
      <c r="K2794" s="718">
        <v>0.96499999999999997</v>
      </c>
      <c r="L2794" s="1032"/>
      <c r="M2794" s="537"/>
      <c r="O2794" s="759"/>
      <c r="P2794" s="760"/>
      <c r="Q2794" s="526"/>
      <c r="R2794" s="527"/>
      <c r="S2794" s="762"/>
      <c r="U2794" s="537"/>
      <c r="W2794" s="534"/>
      <c r="X2794" s="537"/>
      <c r="Y2794" s="765">
        <v>12</v>
      </c>
      <c r="Z2794" s="942" t="s">
        <v>14988</v>
      </c>
      <c r="AA2794" s="531">
        <f>ROUND(ROUND(ROUND(ROUND(F2697*K2794,0)*N2791,0),0)-Y2794,0)</f>
        <v>281</v>
      </c>
      <c r="AB2794" s="539"/>
      <c r="AC2794" s="504"/>
    </row>
    <row r="2795" spans="1:29" ht="16.7" customHeight="1" x14ac:dyDescent="0.15">
      <c r="A2795" s="520">
        <v>22</v>
      </c>
      <c r="B2795" s="520">
        <v>9898</v>
      </c>
      <c r="C2795" s="521" t="s">
        <v>19600</v>
      </c>
      <c r="D2795" s="542"/>
      <c r="E2795" s="534"/>
      <c r="F2795" s="534"/>
      <c r="H2795" s="541"/>
      <c r="I2795" s="1047"/>
      <c r="J2795" s="537"/>
      <c r="L2795" s="1032"/>
      <c r="M2795" s="537"/>
      <c r="O2795" s="1048" t="s">
        <v>10414</v>
      </c>
      <c r="P2795" s="626" t="s">
        <v>16</v>
      </c>
      <c r="Q2795" s="526" t="s">
        <v>1678</v>
      </c>
      <c r="R2795" s="527">
        <v>0.7</v>
      </c>
      <c r="S2795" s="762"/>
      <c r="U2795" s="537"/>
      <c r="W2795" s="534"/>
      <c r="X2795" s="537"/>
      <c r="Y2795" s="534"/>
      <c r="Z2795" s="942"/>
      <c r="AA2795" s="531">
        <f>ROUND(ROUND(ROUND(ROUND(F2697*K2794,0)*N2791,0)*R2795,0)-Y2794,0)</f>
        <v>193</v>
      </c>
      <c r="AB2795" s="539"/>
      <c r="AC2795" s="504"/>
    </row>
    <row r="2796" spans="1:29" ht="16.7" customHeight="1" x14ac:dyDescent="0.15">
      <c r="A2796" s="520">
        <v>22</v>
      </c>
      <c r="B2796" s="520" t="s">
        <v>19601</v>
      </c>
      <c r="C2796" s="521" t="s">
        <v>19602</v>
      </c>
      <c r="D2796" s="542"/>
      <c r="E2796" s="534"/>
      <c r="F2796" s="534"/>
      <c r="H2796" s="541"/>
      <c r="I2796" s="1044"/>
      <c r="J2796" s="544"/>
      <c r="K2796" s="725"/>
      <c r="L2796" s="967"/>
      <c r="M2796" s="544"/>
      <c r="N2796" s="548"/>
      <c r="O2796" s="979"/>
      <c r="P2796" s="626" t="s">
        <v>3833</v>
      </c>
      <c r="Q2796" s="526" t="s">
        <v>1678</v>
      </c>
      <c r="R2796" s="527">
        <v>0.5</v>
      </c>
      <c r="S2796" s="762"/>
      <c r="U2796" s="537"/>
      <c r="W2796" s="534"/>
      <c r="X2796" s="537"/>
      <c r="Y2796" s="534"/>
      <c r="Z2796" s="538"/>
      <c r="AA2796" s="531">
        <f>ROUND(ROUND(ROUND(ROUND(F2697*K2794,0)*N2791,0)*R2796,0)-Y2794,0)</f>
        <v>135</v>
      </c>
      <c r="AB2796" s="539"/>
      <c r="AC2796" s="504"/>
    </row>
    <row r="2797" spans="1:29" ht="16.7" customHeight="1" x14ac:dyDescent="0.15">
      <c r="A2797" s="520">
        <v>22</v>
      </c>
      <c r="B2797" s="520" t="s">
        <v>19603</v>
      </c>
      <c r="C2797" s="521" t="s">
        <v>19604</v>
      </c>
      <c r="D2797" s="542"/>
      <c r="E2797" s="534"/>
      <c r="F2797" s="534"/>
      <c r="H2797" s="541"/>
      <c r="I2797" s="757"/>
      <c r="J2797" s="525"/>
      <c r="K2797" s="758"/>
      <c r="L2797" s="966" t="s">
        <v>14906</v>
      </c>
      <c r="M2797" s="525" t="s">
        <v>1678</v>
      </c>
      <c r="N2797" s="529">
        <v>0.5</v>
      </c>
      <c r="O2797" s="759"/>
      <c r="P2797" s="760"/>
      <c r="Q2797" s="526"/>
      <c r="R2797" s="527"/>
      <c r="S2797" s="762"/>
      <c r="U2797" s="537"/>
      <c r="W2797" s="534"/>
      <c r="X2797" s="537"/>
      <c r="Y2797" s="534"/>
      <c r="Z2797" s="538"/>
      <c r="AA2797" s="531">
        <f>ROUND(ROUND(F2697*N2797,0)-Y2794,0)</f>
        <v>205</v>
      </c>
      <c r="AB2797" s="539"/>
      <c r="AC2797" s="504"/>
    </row>
    <row r="2798" spans="1:29" ht="16.7" customHeight="1" x14ac:dyDescent="0.15">
      <c r="A2798" s="520">
        <v>22</v>
      </c>
      <c r="B2798" s="520" t="s">
        <v>19605</v>
      </c>
      <c r="C2798" s="521" t="s">
        <v>19606</v>
      </c>
      <c r="D2798" s="542"/>
      <c r="E2798" s="534"/>
      <c r="F2798" s="534"/>
      <c r="H2798" s="541"/>
      <c r="J2798" s="537"/>
      <c r="K2798" s="742"/>
      <c r="L2798" s="1032"/>
      <c r="M2798" s="537"/>
      <c r="O2798" s="1048" t="s">
        <v>10414</v>
      </c>
      <c r="P2798" s="626" t="s">
        <v>16</v>
      </c>
      <c r="Q2798" s="526" t="s">
        <v>1678</v>
      </c>
      <c r="R2798" s="527">
        <v>0.7</v>
      </c>
      <c r="S2798" s="762"/>
      <c r="U2798" s="537"/>
      <c r="W2798" s="534"/>
      <c r="X2798" s="537"/>
      <c r="Y2798" s="534"/>
      <c r="Z2798" s="538"/>
      <c r="AA2798" s="531">
        <f>ROUND(ROUND(ROUND(F2697*N2797,0)*R2798,0)-Y2794,0)</f>
        <v>140</v>
      </c>
      <c r="AB2798" s="539"/>
      <c r="AC2798" s="504"/>
    </row>
    <row r="2799" spans="1:29" ht="16.7" customHeight="1" x14ac:dyDescent="0.15">
      <c r="A2799" s="520">
        <v>22</v>
      </c>
      <c r="B2799" s="520" t="s">
        <v>19607</v>
      </c>
      <c r="C2799" s="521" t="s">
        <v>19608</v>
      </c>
      <c r="D2799" s="542"/>
      <c r="E2799" s="534"/>
      <c r="F2799" s="534"/>
      <c r="H2799" s="541"/>
      <c r="I2799" s="763"/>
      <c r="J2799" s="544"/>
      <c r="K2799" s="579"/>
      <c r="L2799" s="1032"/>
      <c r="M2799" s="537"/>
      <c r="O2799" s="979"/>
      <c r="P2799" s="626" t="s">
        <v>3833</v>
      </c>
      <c r="Q2799" s="526" t="s">
        <v>1678</v>
      </c>
      <c r="R2799" s="527">
        <v>0.5</v>
      </c>
      <c r="S2799" s="762"/>
      <c r="U2799" s="537"/>
      <c r="W2799" s="534"/>
      <c r="X2799" s="537"/>
      <c r="Y2799" s="534"/>
      <c r="Z2799" s="538"/>
      <c r="AA2799" s="531">
        <f>ROUND(ROUND(ROUND(F2697*N2797,0)*R2799,0)-Y2794,0)</f>
        <v>97</v>
      </c>
      <c r="AB2799" s="539"/>
      <c r="AC2799" s="504"/>
    </row>
    <row r="2800" spans="1:29" ht="16.7" customHeight="1" x14ac:dyDescent="0.15">
      <c r="A2800" s="520">
        <v>22</v>
      </c>
      <c r="B2800" s="520" t="s">
        <v>19609</v>
      </c>
      <c r="C2800" s="521" t="s">
        <v>19610</v>
      </c>
      <c r="D2800" s="542"/>
      <c r="E2800" s="534"/>
      <c r="F2800" s="534"/>
      <c r="H2800" s="541"/>
      <c r="I2800" s="1049" t="s">
        <v>10418</v>
      </c>
      <c r="J2800" s="525" t="s">
        <v>1678</v>
      </c>
      <c r="K2800" s="718">
        <v>0.96499999999999997</v>
      </c>
      <c r="L2800" s="1032"/>
      <c r="M2800" s="537"/>
      <c r="O2800" s="759"/>
      <c r="P2800" s="760"/>
      <c r="Q2800" s="526"/>
      <c r="R2800" s="527"/>
      <c r="S2800" s="762"/>
      <c r="U2800" s="537"/>
      <c r="W2800" s="534"/>
      <c r="X2800" s="537"/>
      <c r="Y2800" s="534"/>
      <c r="Z2800" s="538"/>
      <c r="AA2800" s="531">
        <f>ROUND(ROUND(ROUND(ROUND(F2697*K2800,0)*N2797,0),0)-Y2794,0)</f>
        <v>198</v>
      </c>
      <c r="AB2800" s="539"/>
      <c r="AC2800" s="504"/>
    </row>
    <row r="2801" spans="1:29" ht="16.7" customHeight="1" x14ac:dyDescent="0.15">
      <c r="A2801" s="520">
        <v>22</v>
      </c>
      <c r="B2801" s="520" t="s">
        <v>19611</v>
      </c>
      <c r="C2801" s="521" t="s">
        <v>19612</v>
      </c>
      <c r="D2801" s="542"/>
      <c r="E2801" s="534"/>
      <c r="F2801" s="534"/>
      <c r="H2801" s="541"/>
      <c r="I2801" s="1047"/>
      <c r="J2801" s="537"/>
      <c r="L2801" s="1032"/>
      <c r="M2801" s="537"/>
      <c r="O2801" s="1048" t="s">
        <v>10414</v>
      </c>
      <c r="P2801" s="626" t="s">
        <v>16</v>
      </c>
      <c r="Q2801" s="526" t="s">
        <v>1678</v>
      </c>
      <c r="R2801" s="527">
        <v>0.7</v>
      </c>
      <c r="S2801" s="762"/>
      <c r="U2801" s="537"/>
      <c r="W2801" s="534"/>
      <c r="X2801" s="537"/>
      <c r="Y2801" s="534"/>
      <c r="Z2801" s="538"/>
      <c r="AA2801" s="531">
        <f>ROUND(ROUND(ROUND(ROUND(F2697*K2800,0)*N2797,0)*R2801,0)-Y2794,0)</f>
        <v>135</v>
      </c>
      <c r="AB2801" s="539"/>
      <c r="AC2801" s="504"/>
    </row>
    <row r="2802" spans="1:29" ht="16.7" customHeight="1" x14ac:dyDescent="0.15">
      <c r="A2802" s="520">
        <v>22</v>
      </c>
      <c r="B2802" s="520" t="s">
        <v>19613</v>
      </c>
      <c r="C2802" s="521" t="s">
        <v>19614</v>
      </c>
      <c r="D2802" s="542"/>
      <c r="E2802" s="534"/>
      <c r="F2802" s="534"/>
      <c r="H2802" s="541"/>
      <c r="I2802" s="1044"/>
      <c r="J2802" s="544"/>
      <c r="K2802" s="725"/>
      <c r="L2802" s="967"/>
      <c r="M2802" s="544"/>
      <c r="N2802" s="548"/>
      <c r="O2802" s="979"/>
      <c r="P2802" s="626" t="s">
        <v>3833</v>
      </c>
      <c r="Q2802" s="526" t="s">
        <v>1678</v>
      </c>
      <c r="R2802" s="527">
        <v>0.5</v>
      </c>
      <c r="S2802" s="764"/>
      <c r="T2802" s="763"/>
      <c r="U2802" s="544"/>
      <c r="V2802" s="548"/>
      <c r="W2802" s="534"/>
      <c r="X2802" s="537"/>
      <c r="Y2802" s="534"/>
      <c r="Z2802" s="538"/>
      <c r="AA2802" s="531">
        <f>ROUND(ROUND(ROUND(ROUND(F2697*K2800,0)*N2797,0)*R2802,0)-Y2794,0)</f>
        <v>93</v>
      </c>
      <c r="AB2802" s="539"/>
      <c r="AC2802" s="504"/>
    </row>
    <row r="2803" spans="1:29" ht="16.7" customHeight="1" x14ac:dyDescent="0.15">
      <c r="A2803" s="520">
        <v>22</v>
      </c>
      <c r="B2803" s="520">
        <v>9899</v>
      </c>
      <c r="C2803" s="521" t="s">
        <v>19615</v>
      </c>
      <c r="D2803" s="542"/>
      <c r="E2803" s="534"/>
      <c r="F2803" s="534"/>
      <c r="H2803" s="541"/>
      <c r="I2803" s="757"/>
      <c r="J2803" s="525"/>
      <c r="K2803" s="758"/>
      <c r="L2803" s="1050" t="s">
        <v>14896</v>
      </c>
      <c r="M2803" s="525" t="s">
        <v>1678</v>
      </c>
      <c r="N2803" s="529">
        <v>0.7</v>
      </c>
      <c r="O2803" s="759"/>
      <c r="P2803" s="760"/>
      <c r="Q2803" s="526"/>
      <c r="R2803" s="527"/>
      <c r="S2803" s="1054" t="s">
        <v>10423</v>
      </c>
      <c r="T2803" s="968" t="s">
        <v>12821</v>
      </c>
      <c r="U2803" s="525" t="s">
        <v>1678</v>
      </c>
      <c r="V2803" s="529">
        <v>0.5</v>
      </c>
      <c r="W2803" s="534"/>
      <c r="X2803" s="537"/>
      <c r="Y2803" s="534"/>
      <c r="Z2803" s="538"/>
      <c r="AA2803" s="531">
        <f>ROUND(ROUND(ROUND(F2697*N2803,0)*V2803,0)-Y2794,0)</f>
        <v>140</v>
      </c>
      <c r="AB2803" s="539"/>
      <c r="AC2803" s="504"/>
    </row>
    <row r="2804" spans="1:29" ht="16.7" customHeight="1" x14ac:dyDescent="0.15">
      <c r="A2804" s="520">
        <v>22</v>
      </c>
      <c r="B2804" s="520">
        <v>9900</v>
      </c>
      <c r="C2804" s="521" t="s">
        <v>19616</v>
      </c>
      <c r="D2804" s="542"/>
      <c r="E2804" s="534"/>
      <c r="F2804" s="534"/>
      <c r="H2804" s="541"/>
      <c r="J2804" s="537"/>
      <c r="K2804" s="742"/>
      <c r="L2804" s="1032"/>
      <c r="M2804" s="537"/>
      <c r="O2804" s="1048" t="s">
        <v>10414</v>
      </c>
      <c r="P2804" s="626" t="s">
        <v>16</v>
      </c>
      <c r="Q2804" s="526" t="s">
        <v>1678</v>
      </c>
      <c r="R2804" s="527">
        <v>0.7</v>
      </c>
      <c r="S2804" s="1051"/>
      <c r="T2804" s="1032"/>
      <c r="U2804" s="537"/>
      <c r="W2804" s="534"/>
      <c r="X2804" s="537"/>
      <c r="Y2804" s="534"/>
      <c r="Z2804" s="538"/>
      <c r="AA2804" s="531">
        <f>ROUND(ROUND(ROUND(ROUND(F2697*N2803,0)*R2804,0)*V2803,0)-Y2794,0)</f>
        <v>95</v>
      </c>
      <c r="AB2804" s="539"/>
      <c r="AC2804" s="504"/>
    </row>
    <row r="2805" spans="1:29" ht="16.7" customHeight="1" x14ac:dyDescent="0.15">
      <c r="A2805" s="520">
        <v>22</v>
      </c>
      <c r="B2805" s="520" t="s">
        <v>19617</v>
      </c>
      <c r="C2805" s="521" t="s">
        <v>19618</v>
      </c>
      <c r="D2805" s="542"/>
      <c r="E2805" s="534"/>
      <c r="F2805" s="534"/>
      <c r="H2805" s="541"/>
      <c r="I2805" s="763"/>
      <c r="J2805" s="544"/>
      <c r="K2805" s="579"/>
      <c r="L2805" s="1032"/>
      <c r="M2805" s="537"/>
      <c r="O2805" s="979"/>
      <c r="P2805" s="626" t="s">
        <v>3833</v>
      </c>
      <c r="Q2805" s="526" t="s">
        <v>1678</v>
      </c>
      <c r="R2805" s="527">
        <v>0.5</v>
      </c>
      <c r="S2805" s="1051"/>
      <c r="T2805" s="1032"/>
      <c r="U2805" s="537"/>
      <c r="W2805" s="534"/>
      <c r="X2805" s="537"/>
      <c r="Y2805" s="534"/>
      <c r="Z2805" s="538"/>
      <c r="AA2805" s="531">
        <f>ROUND(ROUND(ROUND(ROUND(F2697*N2803,0)*R2805,0)*V2803,0)-Y2794,0)</f>
        <v>64</v>
      </c>
      <c r="AB2805" s="539"/>
      <c r="AC2805" s="504"/>
    </row>
    <row r="2806" spans="1:29" ht="16.7" customHeight="1" x14ac:dyDescent="0.15">
      <c r="A2806" s="520">
        <v>22</v>
      </c>
      <c r="B2806" s="520">
        <v>9901</v>
      </c>
      <c r="C2806" s="521" t="s">
        <v>19619</v>
      </c>
      <c r="D2806" s="542"/>
      <c r="E2806" s="534"/>
      <c r="F2806" s="534"/>
      <c r="H2806" s="541"/>
      <c r="I2806" s="1049" t="s">
        <v>10418</v>
      </c>
      <c r="J2806" s="525" t="s">
        <v>1678</v>
      </c>
      <c r="K2806" s="718">
        <v>0.96499999999999997</v>
      </c>
      <c r="L2806" s="1032"/>
      <c r="M2806" s="537"/>
      <c r="O2806" s="759"/>
      <c r="P2806" s="760"/>
      <c r="Q2806" s="526"/>
      <c r="R2806" s="527"/>
      <c r="S2806" s="1051"/>
      <c r="T2806" s="1032"/>
      <c r="U2806" s="537"/>
      <c r="W2806" s="534"/>
      <c r="X2806" s="537"/>
      <c r="Y2806" s="534"/>
      <c r="Z2806" s="538"/>
      <c r="AA2806" s="531">
        <f>ROUND(ROUND(ROUND(ROUND(ROUND(F2697*K2806,0)*N2803,0)*V2803,0),0)-Y2794,0)</f>
        <v>135</v>
      </c>
      <c r="AB2806" s="539"/>
      <c r="AC2806" s="504"/>
    </row>
    <row r="2807" spans="1:29" ht="16.7" customHeight="1" x14ac:dyDescent="0.15">
      <c r="A2807" s="520">
        <v>22</v>
      </c>
      <c r="B2807" s="520">
        <v>9902</v>
      </c>
      <c r="C2807" s="521" t="s">
        <v>19620</v>
      </c>
      <c r="D2807" s="542"/>
      <c r="E2807" s="534"/>
      <c r="F2807" s="534"/>
      <c r="H2807" s="541"/>
      <c r="I2807" s="1047"/>
      <c r="J2807" s="537"/>
      <c r="L2807" s="1032"/>
      <c r="M2807" s="537"/>
      <c r="O2807" s="1048" t="s">
        <v>10414</v>
      </c>
      <c r="P2807" s="626" t="s">
        <v>16</v>
      </c>
      <c r="Q2807" s="526" t="s">
        <v>1678</v>
      </c>
      <c r="R2807" s="527">
        <v>0.7</v>
      </c>
      <c r="S2807" s="1051"/>
      <c r="T2807" s="1032"/>
      <c r="U2807" s="537"/>
      <c r="W2807" s="534"/>
      <c r="X2807" s="537"/>
      <c r="Y2807" s="534"/>
      <c r="Z2807" s="538"/>
      <c r="AA2807" s="531">
        <f>ROUND(ROUND(ROUND(ROUND(ROUND(ROUND(F2697*K2806,0)*N2803,0)*R2807,0)*V2803,0),0)-Y2794,0)</f>
        <v>91</v>
      </c>
      <c r="AB2807" s="539"/>
      <c r="AC2807" s="504"/>
    </row>
    <row r="2808" spans="1:29" ht="16.7" customHeight="1" x14ac:dyDescent="0.15">
      <c r="A2808" s="520">
        <v>22</v>
      </c>
      <c r="B2808" s="520" t="s">
        <v>19621</v>
      </c>
      <c r="C2808" s="521" t="s">
        <v>19622</v>
      </c>
      <c r="D2808" s="542"/>
      <c r="E2808" s="534"/>
      <c r="F2808" s="534"/>
      <c r="H2808" s="541"/>
      <c r="I2808" s="1044"/>
      <c r="J2808" s="544"/>
      <c r="K2808" s="725"/>
      <c r="L2808" s="967"/>
      <c r="M2808" s="544"/>
      <c r="N2808" s="548"/>
      <c r="O2808" s="979"/>
      <c r="P2808" s="626" t="s">
        <v>3833</v>
      </c>
      <c r="Q2808" s="526" t="s">
        <v>1678</v>
      </c>
      <c r="R2808" s="527">
        <v>0.5</v>
      </c>
      <c r="S2808" s="1051"/>
      <c r="T2808" s="1032"/>
      <c r="U2808" s="537"/>
      <c r="W2808" s="534"/>
      <c r="X2808" s="537"/>
      <c r="Y2808" s="534"/>
      <c r="Z2808" s="538"/>
      <c r="AA2808" s="531">
        <f>ROUND(ROUND(ROUND(ROUND(ROUND(ROUND(F2697*K2806,0)*N2803,0)*R2808,0)*V2803,0),0)-Y2794,0)</f>
        <v>62</v>
      </c>
      <c r="AB2808" s="539"/>
      <c r="AC2808" s="504"/>
    </row>
    <row r="2809" spans="1:29" ht="16.7" customHeight="1" x14ac:dyDescent="0.15">
      <c r="A2809" s="520">
        <v>22</v>
      </c>
      <c r="B2809" s="520" t="s">
        <v>19623</v>
      </c>
      <c r="C2809" s="521" t="s">
        <v>19624</v>
      </c>
      <c r="D2809" s="542"/>
      <c r="E2809" s="534"/>
      <c r="F2809" s="534"/>
      <c r="H2809" s="541"/>
      <c r="I2809" s="757"/>
      <c r="J2809" s="525"/>
      <c r="K2809" s="758"/>
      <c r="L2809" s="966" t="s">
        <v>14906</v>
      </c>
      <c r="M2809" s="525" t="s">
        <v>1678</v>
      </c>
      <c r="N2809" s="529">
        <v>0.5</v>
      </c>
      <c r="O2809" s="759"/>
      <c r="P2809" s="760"/>
      <c r="Q2809" s="526"/>
      <c r="R2809" s="527"/>
      <c r="S2809" s="1051"/>
      <c r="T2809" s="1032"/>
      <c r="U2809" s="537"/>
      <c r="W2809" s="534"/>
      <c r="X2809" s="537"/>
      <c r="Y2809" s="534"/>
      <c r="Z2809" s="538"/>
      <c r="AA2809" s="531">
        <f>ROUND(ROUND(ROUND(F2697*N2809,0)*V2803,0)-Y2794,0)</f>
        <v>97</v>
      </c>
      <c r="AB2809" s="539"/>
      <c r="AC2809" s="504"/>
    </row>
    <row r="2810" spans="1:29" ht="16.7" customHeight="1" x14ac:dyDescent="0.15">
      <c r="A2810" s="520">
        <v>22</v>
      </c>
      <c r="B2810" s="520" t="s">
        <v>19625</v>
      </c>
      <c r="C2810" s="521" t="s">
        <v>19626</v>
      </c>
      <c r="D2810" s="542"/>
      <c r="E2810" s="534"/>
      <c r="F2810" s="534"/>
      <c r="H2810" s="541"/>
      <c r="J2810" s="537"/>
      <c r="K2810" s="742"/>
      <c r="L2810" s="1032"/>
      <c r="M2810" s="537"/>
      <c r="O2810" s="1048" t="s">
        <v>10414</v>
      </c>
      <c r="P2810" s="626" t="s">
        <v>16</v>
      </c>
      <c r="Q2810" s="526" t="s">
        <v>1678</v>
      </c>
      <c r="R2810" s="527">
        <v>0.7</v>
      </c>
      <c r="S2810" s="1051"/>
      <c r="T2810" s="1032"/>
      <c r="U2810" s="537"/>
      <c r="W2810" s="534"/>
      <c r="X2810" s="537"/>
      <c r="Y2810" s="534"/>
      <c r="Z2810" s="538"/>
      <c r="AA2810" s="531">
        <f>ROUND(ROUND(ROUND(ROUND(F2697*N2809,0)*R2810,0)*V2803,0)-Y2794,0)</f>
        <v>64</v>
      </c>
      <c r="AB2810" s="539"/>
      <c r="AC2810" s="504"/>
    </row>
    <row r="2811" spans="1:29" ht="16.7" customHeight="1" x14ac:dyDescent="0.15">
      <c r="A2811" s="520">
        <v>22</v>
      </c>
      <c r="B2811" s="520" t="s">
        <v>19627</v>
      </c>
      <c r="C2811" s="521" t="s">
        <v>19628</v>
      </c>
      <c r="D2811" s="542"/>
      <c r="E2811" s="534"/>
      <c r="F2811" s="534"/>
      <c r="H2811" s="541"/>
      <c r="I2811" s="763"/>
      <c r="J2811" s="544"/>
      <c r="K2811" s="579"/>
      <c r="L2811" s="1032"/>
      <c r="M2811" s="537"/>
      <c r="O2811" s="979"/>
      <c r="P2811" s="626" t="s">
        <v>3833</v>
      </c>
      <c r="Q2811" s="526" t="s">
        <v>1678</v>
      </c>
      <c r="R2811" s="527">
        <v>0.5</v>
      </c>
      <c r="S2811" s="1051"/>
      <c r="T2811" s="1032"/>
      <c r="U2811" s="537"/>
      <c r="W2811" s="534"/>
      <c r="X2811" s="537"/>
      <c r="Y2811" s="534"/>
      <c r="Z2811" s="538"/>
      <c r="AA2811" s="531">
        <f>ROUND(ROUND(ROUND(ROUND(F2697*N2809,0)*R2811,0)*V2803,0)-Y2794,0)</f>
        <v>43</v>
      </c>
      <c r="AB2811" s="539"/>
      <c r="AC2811" s="504"/>
    </row>
    <row r="2812" spans="1:29" ht="16.7" customHeight="1" x14ac:dyDescent="0.15">
      <c r="A2812" s="520">
        <v>22</v>
      </c>
      <c r="B2812" s="520" t="s">
        <v>19629</v>
      </c>
      <c r="C2812" s="521" t="s">
        <v>19630</v>
      </c>
      <c r="D2812" s="542"/>
      <c r="E2812" s="534"/>
      <c r="F2812" s="534"/>
      <c r="H2812" s="541"/>
      <c r="I2812" s="1049" t="s">
        <v>10418</v>
      </c>
      <c r="J2812" s="525" t="s">
        <v>1678</v>
      </c>
      <c r="K2812" s="718">
        <v>0.96499999999999997</v>
      </c>
      <c r="L2812" s="1032"/>
      <c r="M2812" s="537"/>
      <c r="O2812" s="759"/>
      <c r="P2812" s="760"/>
      <c r="Q2812" s="526"/>
      <c r="R2812" s="527"/>
      <c r="S2812" s="1051"/>
      <c r="T2812" s="1032"/>
      <c r="U2812" s="537"/>
      <c r="W2812" s="534"/>
      <c r="X2812" s="537"/>
      <c r="Y2812" s="534"/>
      <c r="Z2812" s="538"/>
      <c r="AA2812" s="531">
        <f>ROUND(ROUND(ROUND(ROUND(ROUND(F2697*K2812,0)*N2809,0),0)*V2803,0)-Y2794,0)</f>
        <v>93</v>
      </c>
      <c r="AB2812" s="539"/>
      <c r="AC2812" s="504"/>
    </row>
    <row r="2813" spans="1:29" ht="16.7" customHeight="1" x14ac:dyDescent="0.15">
      <c r="A2813" s="520">
        <v>22</v>
      </c>
      <c r="B2813" s="520" t="s">
        <v>19631</v>
      </c>
      <c r="C2813" s="521" t="s">
        <v>19632</v>
      </c>
      <c r="D2813" s="542"/>
      <c r="E2813" s="534"/>
      <c r="F2813" s="534"/>
      <c r="H2813" s="541"/>
      <c r="I2813" s="1047"/>
      <c r="J2813" s="537"/>
      <c r="L2813" s="1032"/>
      <c r="M2813" s="537"/>
      <c r="O2813" s="1048" t="s">
        <v>10414</v>
      </c>
      <c r="P2813" s="626" t="s">
        <v>16</v>
      </c>
      <c r="Q2813" s="526" t="s">
        <v>1678</v>
      </c>
      <c r="R2813" s="527">
        <v>0.7</v>
      </c>
      <c r="S2813" s="1051"/>
      <c r="T2813" s="1032"/>
      <c r="U2813" s="537"/>
      <c r="W2813" s="534"/>
      <c r="X2813" s="537"/>
      <c r="Y2813" s="534"/>
      <c r="Z2813" s="538"/>
      <c r="AA2813" s="531">
        <f>ROUND(ROUND(ROUND(ROUND(ROUND(F2697*K2812,0)*N2809,0)*R2813,0)*V2803,0)-Y2794,0)</f>
        <v>62</v>
      </c>
      <c r="AB2813" s="539"/>
      <c r="AC2813" s="504"/>
    </row>
    <row r="2814" spans="1:29" ht="16.7" customHeight="1" x14ac:dyDescent="0.15">
      <c r="A2814" s="520">
        <v>22</v>
      </c>
      <c r="B2814" s="520" t="s">
        <v>19633</v>
      </c>
      <c r="C2814" s="521" t="s">
        <v>19634</v>
      </c>
      <c r="D2814" s="542"/>
      <c r="E2814" s="534"/>
      <c r="F2814" s="534"/>
      <c r="H2814" s="541"/>
      <c r="I2814" s="1044"/>
      <c r="J2814" s="544"/>
      <c r="K2814" s="725"/>
      <c r="L2814" s="967"/>
      <c r="M2814" s="544"/>
      <c r="N2814" s="548"/>
      <c r="O2814" s="979"/>
      <c r="P2814" s="626" t="s">
        <v>3833</v>
      </c>
      <c r="Q2814" s="526" t="s">
        <v>1678</v>
      </c>
      <c r="R2814" s="527">
        <v>0.5</v>
      </c>
      <c r="S2814" s="1051"/>
      <c r="T2814" s="967"/>
      <c r="U2814" s="544"/>
      <c r="V2814" s="548"/>
      <c r="W2814" s="534"/>
      <c r="X2814" s="537"/>
      <c r="Y2814" s="534"/>
      <c r="Z2814" s="538"/>
      <c r="AA2814" s="531">
        <f>ROUND(ROUND(ROUND(ROUND(ROUND(F2697*K2812,0)*N2809,0)*R2814,0)*V2803,0)-Y2794,0)</f>
        <v>41</v>
      </c>
      <c r="AB2814" s="539"/>
      <c r="AC2814" s="504"/>
    </row>
    <row r="2815" spans="1:29" ht="16.7" customHeight="1" x14ac:dyDescent="0.15">
      <c r="A2815" s="520">
        <v>22</v>
      </c>
      <c r="B2815" s="520">
        <v>9083</v>
      </c>
      <c r="C2815" s="521" t="s">
        <v>19635</v>
      </c>
      <c r="D2815" s="542"/>
      <c r="E2815" s="534"/>
      <c r="F2815" s="534"/>
      <c r="H2815" s="541"/>
      <c r="I2815" s="757"/>
      <c r="J2815" s="525"/>
      <c r="K2815" s="758"/>
      <c r="L2815" s="1050" t="s">
        <v>14896</v>
      </c>
      <c r="M2815" s="525" t="s">
        <v>1678</v>
      </c>
      <c r="N2815" s="529">
        <v>0.7</v>
      </c>
      <c r="O2815" s="759"/>
      <c r="P2815" s="760"/>
      <c r="Q2815" s="526"/>
      <c r="R2815" s="527"/>
      <c r="S2815" s="1051"/>
      <c r="T2815" s="968" t="s">
        <v>12830</v>
      </c>
      <c r="U2815" s="525" t="s">
        <v>1678</v>
      </c>
      <c r="V2815" s="529">
        <v>0.7</v>
      </c>
      <c r="W2815" s="534"/>
      <c r="X2815" s="537"/>
      <c r="Y2815" s="534"/>
      <c r="Z2815" s="538"/>
      <c r="AA2815" s="531">
        <f>ROUND(ROUND(ROUND(F2697*N2815,0)*V2815,0)-Y2794,0)</f>
        <v>201</v>
      </c>
      <c r="AB2815" s="539"/>
      <c r="AC2815" s="504"/>
    </row>
    <row r="2816" spans="1:29" ht="16.7" customHeight="1" x14ac:dyDescent="0.15">
      <c r="A2816" s="520">
        <v>22</v>
      </c>
      <c r="B2816" s="520">
        <v>9084</v>
      </c>
      <c r="C2816" s="521" t="s">
        <v>19636</v>
      </c>
      <c r="D2816" s="542"/>
      <c r="E2816" s="534"/>
      <c r="F2816" s="534"/>
      <c r="H2816" s="541"/>
      <c r="J2816" s="537"/>
      <c r="K2816" s="742"/>
      <c r="L2816" s="1032"/>
      <c r="M2816" s="537"/>
      <c r="O2816" s="1048" t="s">
        <v>10414</v>
      </c>
      <c r="P2816" s="626" t="s">
        <v>16</v>
      </c>
      <c r="Q2816" s="526" t="s">
        <v>1678</v>
      </c>
      <c r="R2816" s="527">
        <v>0.7</v>
      </c>
      <c r="S2816" s="1051"/>
      <c r="T2816" s="1032"/>
      <c r="U2816" s="537"/>
      <c r="W2816" s="534"/>
      <c r="X2816" s="537"/>
      <c r="Y2816" s="534"/>
      <c r="Z2816" s="538"/>
      <c r="AA2816" s="531">
        <f>ROUND(ROUND(ROUND(ROUND(F2697*N2815,0)*R2816,0)*V2815,0)-Y2794,0)</f>
        <v>137</v>
      </c>
      <c r="AB2816" s="539"/>
      <c r="AC2816" s="504"/>
    </row>
    <row r="2817" spans="1:29" ht="16.7" customHeight="1" x14ac:dyDescent="0.15">
      <c r="A2817" s="520">
        <v>22</v>
      </c>
      <c r="B2817" s="520" t="s">
        <v>19637</v>
      </c>
      <c r="C2817" s="521" t="s">
        <v>19638</v>
      </c>
      <c r="D2817" s="542"/>
      <c r="E2817" s="534"/>
      <c r="F2817" s="534"/>
      <c r="H2817" s="541"/>
      <c r="I2817" s="763"/>
      <c r="J2817" s="544"/>
      <c r="K2817" s="579"/>
      <c r="L2817" s="1032"/>
      <c r="M2817" s="537"/>
      <c r="O2817" s="979"/>
      <c r="P2817" s="626" t="s">
        <v>3833</v>
      </c>
      <c r="Q2817" s="526" t="s">
        <v>1678</v>
      </c>
      <c r="R2817" s="527">
        <v>0.5</v>
      </c>
      <c r="S2817" s="1051"/>
      <c r="T2817" s="1032"/>
      <c r="U2817" s="537"/>
      <c r="W2817" s="534"/>
      <c r="X2817" s="537"/>
      <c r="Y2817" s="534"/>
      <c r="Z2817" s="538"/>
      <c r="AA2817" s="531">
        <f>ROUND(ROUND(ROUND(ROUND(F2697*N2815,0)*R2817,0)*V2815,0)-Y2794,0)</f>
        <v>94</v>
      </c>
      <c r="AB2817" s="539"/>
      <c r="AC2817" s="504"/>
    </row>
    <row r="2818" spans="1:29" ht="16.7" customHeight="1" x14ac:dyDescent="0.15">
      <c r="A2818" s="520">
        <v>22</v>
      </c>
      <c r="B2818" s="520">
        <v>9085</v>
      </c>
      <c r="C2818" s="521" t="s">
        <v>19639</v>
      </c>
      <c r="D2818" s="542"/>
      <c r="E2818" s="534"/>
      <c r="F2818" s="534"/>
      <c r="H2818" s="541"/>
      <c r="I2818" s="1049" t="s">
        <v>10418</v>
      </c>
      <c r="J2818" s="525" t="s">
        <v>1678</v>
      </c>
      <c r="K2818" s="718">
        <v>0.96499999999999997</v>
      </c>
      <c r="L2818" s="1032"/>
      <c r="M2818" s="537"/>
      <c r="O2818" s="759"/>
      <c r="P2818" s="760"/>
      <c r="Q2818" s="526"/>
      <c r="R2818" s="527"/>
      <c r="S2818" s="1051"/>
      <c r="T2818" s="1032"/>
      <c r="U2818" s="537"/>
      <c r="W2818" s="534"/>
      <c r="X2818" s="537"/>
      <c r="Y2818" s="534"/>
      <c r="Z2818" s="538"/>
      <c r="AA2818" s="531">
        <f>ROUND(ROUND(ROUND(ROUND(ROUND(F2697*K2818,0)*N2815,0)*V2815,0),0)-Y2794,0)</f>
        <v>193</v>
      </c>
      <c r="AB2818" s="539"/>
      <c r="AC2818" s="504"/>
    </row>
    <row r="2819" spans="1:29" ht="16.7" customHeight="1" x14ac:dyDescent="0.15">
      <c r="A2819" s="520">
        <v>22</v>
      </c>
      <c r="B2819" s="520">
        <v>9086</v>
      </c>
      <c r="C2819" s="521" t="s">
        <v>19640</v>
      </c>
      <c r="D2819" s="542"/>
      <c r="E2819" s="534"/>
      <c r="F2819" s="534"/>
      <c r="H2819" s="541"/>
      <c r="I2819" s="1047"/>
      <c r="J2819" s="537"/>
      <c r="L2819" s="1032"/>
      <c r="M2819" s="537"/>
      <c r="O2819" s="1048" t="s">
        <v>10414</v>
      </c>
      <c r="P2819" s="626" t="s">
        <v>16</v>
      </c>
      <c r="Q2819" s="526" t="s">
        <v>1678</v>
      </c>
      <c r="R2819" s="527">
        <v>0.7</v>
      </c>
      <c r="S2819" s="1051"/>
      <c r="T2819" s="1032"/>
      <c r="U2819" s="537"/>
      <c r="W2819" s="534"/>
      <c r="X2819" s="537"/>
      <c r="Y2819" s="534"/>
      <c r="Z2819" s="538"/>
      <c r="AA2819" s="531">
        <f>ROUND(ROUND(ROUND(ROUND(ROUND(ROUND(F2697*K2818,0)*N2815,0)*R2819,0)*V2815,0),0)-Y2794,0)</f>
        <v>132</v>
      </c>
      <c r="AB2819" s="539"/>
      <c r="AC2819" s="504"/>
    </row>
    <row r="2820" spans="1:29" ht="16.7" customHeight="1" x14ac:dyDescent="0.15">
      <c r="A2820" s="520">
        <v>22</v>
      </c>
      <c r="B2820" s="520" t="s">
        <v>19641</v>
      </c>
      <c r="C2820" s="521" t="s">
        <v>19642</v>
      </c>
      <c r="D2820" s="542"/>
      <c r="E2820" s="534"/>
      <c r="F2820" s="534"/>
      <c r="H2820" s="541"/>
      <c r="I2820" s="1044"/>
      <c r="J2820" s="544"/>
      <c r="K2820" s="725"/>
      <c r="L2820" s="967"/>
      <c r="M2820" s="544"/>
      <c r="N2820" s="548"/>
      <c r="O2820" s="979"/>
      <c r="P2820" s="626" t="s">
        <v>3833</v>
      </c>
      <c r="Q2820" s="526" t="s">
        <v>1678</v>
      </c>
      <c r="R2820" s="527">
        <v>0.5</v>
      </c>
      <c r="S2820" s="1051"/>
      <c r="T2820" s="1032"/>
      <c r="U2820" s="537"/>
      <c r="W2820" s="534"/>
      <c r="X2820" s="537"/>
      <c r="Y2820" s="534"/>
      <c r="Z2820" s="538"/>
      <c r="AA2820" s="531">
        <f>ROUND(ROUND(ROUND(ROUND(ROUND(ROUND(F2697*K2818,0)*N2815,0)*R2820,0)*V2815,0),0)-Y2794,0)</f>
        <v>91</v>
      </c>
      <c r="AB2820" s="539"/>
      <c r="AC2820" s="504"/>
    </row>
    <row r="2821" spans="1:29" ht="16.7" customHeight="1" x14ac:dyDescent="0.15">
      <c r="A2821" s="520">
        <v>22</v>
      </c>
      <c r="B2821" s="520" t="s">
        <v>19643</v>
      </c>
      <c r="C2821" s="521" t="s">
        <v>19644</v>
      </c>
      <c r="D2821" s="542"/>
      <c r="E2821" s="534"/>
      <c r="F2821" s="534"/>
      <c r="H2821" s="541"/>
      <c r="I2821" s="757"/>
      <c r="J2821" s="525"/>
      <c r="K2821" s="758"/>
      <c r="L2821" s="966" t="s">
        <v>14906</v>
      </c>
      <c r="M2821" s="525" t="s">
        <v>1678</v>
      </c>
      <c r="N2821" s="529">
        <v>0.5</v>
      </c>
      <c r="O2821" s="759"/>
      <c r="P2821" s="760"/>
      <c r="Q2821" s="526"/>
      <c r="R2821" s="527"/>
      <c r="S2821" s="1051"/>
      <c r="T2821" s="1032"/>
      <c r="U2821" s="537"/>
      <c r="W2821" s="534"/>
      <c r="X2821" s="537"/>
      <c r="Y2821" s="534"/>
      <c r="Z2821" s="538"/>
      <c r="AA2821" s="531">
        <f>ROUND(ROUND(ROUND(F2697*N2821,0)*V2815,0)-Y2794,0)</f>
        <v>140</v>
      </c>
      <c r="AB2821" s="539"/>
      <c r="AC2821" s="504"/>
    </row>
    <row r="2822" spans="1:29" ht="16.7" customHeight="1" x14ac:dyDescent="0.15">
      <c r="A2822" s="520">
        <v>22</v>
      </c>
      <c r="B2822" s="520" t="s">
        <v>19645</v>
      </c>
      <c r="C2822" s="521" t="s">
        <v>19646</v>
      </c>
      <c r="D2822" s="542"/>
      <c r="E2822" s="534"/>
      <c r="F2822" s="534"/>
      <c r="H2822" s="541"/>
      <c r="J2822" s="537"/>
      <c r="K2822" s="742"/>
      <c r="L2822" s="1032"/>
      <c r="M2822" s="537"/>
      <c r="O2822" s="1048" t="s">
        <v>10414</v>
      </c>
      <c r="P2822" s="626" t="s">
        <v>16</v>
      </c>
      <c r="Q2822" s="526" t="s">
        <v>1678</v>
      </c>
      <c r="R2822" s="527">
        <v>0.7</v>
      </c>
      <c r="S2822" s="1051"/>
      <c r="T2822" s="1032"/>
      <c r="U2822" s="537"/>
      <c r="W2822" s="534"/>
      <c r="X2822" s="537"/>
      <c r="Y2822" s="534"/>
      <c r="Z2822" s="538"/>
      <c r="AA2822" s="531">
        <f>ROUND(ROUND(ROUND(ROUND(F2697*N2821,0)*R2822,0)*V2815,0)-Y2794,0)</f>
        <v>94</v>
      </c>
      <c r="AB2822" s="539"/>
      <c r="AC2822" s="504"/>
    </row>
    <row r="2823" spans="1:29" ht="16.7" customHeight="1" x14ac:dyDescent="0.15">
      <c r="A2823" s="520">
        <v>22</v>
      </c>
      <c r="B2823" s="520" t="s">
        <v>19647</v>
      </c>
      <c r="C2823" s="521" t="s">
        <v>19648</v>
      </c>
      <c r="D2823" s="542"/>
      <c r="E2823" s="534"/>
      <c r="F2823" s="534"/>
      <c r="H2823" s="541"/>
      <c r="I2823" s="763"/>
      <c r="J2823" s="544"/>
      <c r="K2823" s="579"/>
      <c r="L2823" s="1032"/>
      <c r="M2823" s="537"/>
      <c r="O2823" s="979"/>
      <c r="P2823" s="626" t="s">
        <v>3833</v>
      </c>
      <c r="Q2823" s="526" t="s">
        <v>1678</v>
      </c>
      <c r="R2823" s="527">
        <v>0.5</v>
      </c>
      <c r="S2823" s="1051"/>
      <c r="T2823" s="1032"/>
      <c r="U2823" s="537"/>
      <c r="W2823" s="534"/>
      <c r="X2823" s="537"/>
      <c r="Y2823" s="534"/>
      <c r="Z2823" s="538"/>
      <c r="AA2823" s="531">
        <f>ROUND(ROUND(ROUND(ROUND(F2697*N2821,0)*R2823,0)*V2815,0)-Y2794,0)</f>
        <v>64</v>
      </c>
      <c r="AB2823" s="539"/>
      <c r="AC2823" s="504"/>
    </row>
    <row r="2824" spans="1:29" ht="16.7" customHeight="1" x14ac:dyDescent="0.15">
      <c r="A2824" s="520">
        <v>22</v>
      </c>
      <c r="B2824" s="520" t="s">
        <v>19649</v>
      </c>
      <c r="C2824" s="521" t="s">
        <v>19650</v>
      </c>
      <c r="D2824" s="542"/>
      <c r="E2824" s="534"/>
      <c r="F2824" s="534"/>
      <c r="H2824" s="541"/>
      <c r="I2824" s="1049" t="s">
        <v>10418</v>
      </c>
      <c r="J2824" s="525" t="s">
        <v>1678</v>
      </c>
      <c r="K2824" s="718">
        <v>0.96499999999999997</v>
      </c>
      <c r="L2824" s="1032"/>
      <c r="M2824" s="537"/>
      <c r="O2824" s="759"/>
      <c r="P2824" s="760"/>
      <c r="Q2824" s="526"/>
      <c r="R2824" s="527"/>
      <c r="S2824" s="1051"/>
      <c r="T2824" s="1032"/>
      <c r="U2824" s="537"/>
      <c r="W2824" s="534"/>
      <c r="X2824" s="537"/>
      <c r="Y2824" s="534"/>
      <c r="Z2824" s="538"/>
      <c r="AA2824" s="531">
        <f>ROUND(ROUND(ROUND(ROUND(ROUND(F2697*K2824,0)*N2821,0),0)*V2815,0)-Y2794,0)</f>
        <v>135</v>
      </c>
      <c r="AB2824" s="539"/>
      <c r="AC2824" s="504"/>
    </row>
    <row r="2825" spans="1:29" ht="16.7" customHeight="1" x14ac:dyDescent="0.15">
      <c r="A2825" s="520">
        <v>22</v>
      </c>
      <c r="B2825" s="520" t="s">
        <v>19651</v>
      </c>
      <c r="C2825" s="521" t="s">
        <v>19652</v>
      </c>
      <c r="D2825" s="542"/>
      <c r="E2825" s="534"/>
      <c r="F2825" s="534"/>
      <c r="H2825" s="541"/>
      <c r="I2825" s="1047"/>
      <c r="J2825" s="537"/>
      <c r="L2825" s="1032"/>
      <c r="M2825" s="537"/>
      <c r="O2825" s="1048" t="s">
        <v>10414</v>
      </c>
      <c r="P2825" s="626" t="s">
        <v>16</v>
      </c>
      <c r="Q2825" s="526" t="s">
        <v>1678</v>
      </c>
      <c r="R2825" s="527">
        <v>0.7</v>
      </c>
      <c r="S2825" s="1051"/>
      <c r="T2825" s="1032"/>
      <c r="U2825" s="537"/>
      <c r="W2825" s="534"/>
      <c r="X2825" s="537"/>
      <c r="Y2825" s="534"/>
      <c r="Z2825" s="538"/>
      <c r="AA2825" s="531">
        <f>ROUND(ROUND(ROUND(ROUND(ROUND(F2697*K2824,0)*N2821,0)*R2825,0)*V2815,0)-Y2794,0)</f>
        <v>91</v>
      </c>
      <c r="AB2825" s="539"/>
      <c r="AC2825" s="504"/>
    </row>
    <row r="2826" spans="1:29" ht="16.7" customHeight="1" x14ac:dyDescent="0.15">
      <c r="A2826" s="520">
        <v>22</v>
      </c>
      <c r="B2826" s="520" t="s">
        <v>19653</v>
      </c>
      <c r="C2826" s="521" t="s">
        <v>19654</v>
      </c>
      <c r="D2826" s="542"/>
      <c r="E2826" s="534"/>
      <c r="F2826" s="534"/>
      <c r="H2826" s="541"/>
      <c r="I2826" s="1044"/>
      <c r="J2826" s="544"/>
      <c r="K2826" s="725"/>
      <c r="L2826" s="967"/>
      <c r="M2826" s="544"/>
      <c r="N2826" s="548"/>
      <c r="O2826" s="979"/>
      <c r="P2826" s="626" t="s">
        <v>3833</v>
      </c>
      <c r="Q2826" s="526" t="s">
        <v>1678</v>
      </c>
      <c r="R2826" s="527">
        <v>0.5</v>
      </c>
      <c r="S2826" s="1052"/>
      <c r="T2826" s="967"/>
      <c r="U2826" s="544"/>
      <c r="V2826" s="548"/>
      <c r="W2826" s="534"/>
      <c r="X2826" s="537"/>
      <c r="Y2826" s="534"/>
      <c r="Z2826" s="538"/>
      <c r="AA2826" s="531">
        <f>ROUND(ROUND(ROUND(ROUND(ROUND(F2697*K2824,0)*N2821,0)*R2826,0)*V2815,0)-Y2794,0)</f>
        <v>62</v>
      </c>
      <c r="AB2826" s="539"/>
      <c r="AC2826" s="504"/>
    </row>
    <row r="2827" spans="1:29" ht="16.7" customHeight="1" x14ac:dyDescent="0.15">
      <c r="A2827" s="520">
        <v>22</v>
      </c>
      <c r="B2827" s="520" t="s">
        <v>19655</v>
      </c>
      <c r="C2827" s="521" t="s">
        <v>19656</v>
      </c>
      <c r="D2827" s="542"/>
      <c r="E2827" s="534"/>
      <c r="F2827" s="534"/>
      <c r="H2827" s="541"/>
      <c r="I2827" s="757"/>
      <c r="J2827" s="525"/>
      <c r="K2827" s="758"/>
      <c r="L2827" s="966" t="s">
        <v>14896</v>
      </c>
      <c r="M2827" s="525" t="s">
        <v>1678</v>
      </c>
      <c r="N2827" s="529">
        <v>0.7</v>
      </c>
      <c r="O2827" s="759"/>
      <c r="P2827" s="760"/>
      <c r="Q2827" s="526"/>
      <c r="R2827" s="527"/>
      <c r="S2827" s="1054" t="s">
        <v>14959</v>
      </c>
      <c r="T2827" s="968" t="s">
        <v>12840</v>
      </c>
      <c r="U2827" s="525" t="s">
        <v>1678</v>
      </c>
      <c r="V2827" s="529">
        <v>0.7</v>
      </c>
      <c r="W2827" s="534"/>
      <c r="X2827" s="537"/>
      <c r="Y2827" s="534"/>
      <c r="Z2827" s="538"/>
      <c r="AA2827" s="531">
        <f>ROUND(ROUND(ROUND(F2697*N2827,0)*V2827,0)-Y2794,0)</f>
        <v>201</v>
      </c>
      <c r="AB2827" s="539"/>
      <c r="AC2827" s="504"/>
    </row>
    <row r="2828" spans="1:29" ht="16.7" customHeight="1" x14ac:dyDescent="0.15">
      <c r="A2828" s="520">
        <v>22</v>
      </c>
      <c r="B2828" s="520" t="s">
        <v>19657</v>
      </c>
      <c r="C2828" s="521" t="s">
        <v>19658</v>
      </c>
      <c r="D2828" s="542"/>
      <c r="E2828" s="534"/>
      <c r="F2828" s="534"/>
      <c r="H2828" s="541"/>
      <c r="J2828" s="537"/>
      <c r="K2828" s="742"/>
      <c r="L2828" s="1032"/>
      <c r="M2828" s="537"/>
      <c r="O2828" s="1048" t="s">
        <v>10414</v>
      </c>
      <c r="P2828" s="626" t="s">
        <v>16</v>
      </c>
      <c r="Q2828" s="526" t="s">
        <v>1678</v>
      </c>
      <c r="R2828" s="527">
        <v>0.7</v>
      </c>
      <c r="S2828" s="1055"/>
      <c r="T2828" s="1032"/>
      <c r="U2828" s="537"/>
      <c r="W2828" s="534"/>
      <c r="X2828" s="537"/>
      <c r="Y2828" s="534"/>
      <c r="Z2828" s="538"/>
      <c r="AA2828" s="531">
        <f>ROUND(ROUND(ROUND(ROUND(F2697*N2827,0)*R2828,0)*V2827,0)-Y2794,0)</f>
        <v>137</v>
      </c>
      <c r="AB2828" s="539"/>
      <c r="AC2828" s="504"/>
    </row>
    <row r="2829" spans="1:29" ht="16.7" customHeight="1" x14ac:dyDescent="0.15">
      <c r="A2829" s="520">
        <v>22</v>
      </c>
      <c r="B2829" s="520" t="s">
        <v>19659</v>
      </c>
      <c r="C2829" s="521" t="s">
        <v>19660</v>
      </c>
      <c r="D2829" s="542"/>
      <c r="E2829" s="534"/>
      <c r="F2829" s="534"/>
      <c r="H2829" s="541"/>
      <c r="I2829" s="763"/>
      <c r="J2829" s="544"/>
      <c r="K2829" s="579"/>
      <c r="L2829" s="1032"/>
      <c r="M2829" s="537"/>
      <c r="O2829" s="979"/>
      <c r="P2829" s="626" t="s">
        <v>3833</v>
      </c>
      <c r="Q2829" s="526" t="s">
        <v>1678</v>
      </c>
      <c r="R2829" s="527">
        <v>0.5</v>
      </c>
      <c r="S2829" s="1055"/>
      <c r="T2829" s="1032"/>
      <c r="U2829" s="537"/>
      <c r="W2829" s="534"/>
      <c r="X2829" s="537"/>
      <c r="Y2829" s="534"/>
      <c r="Z2829" s="538"/>
      <c r="AA2829" s="531">
        <f>ROUND(ROUND(ROUND(ROUND(F2697*N2827,0)*R2829,0)*V2827,0)-Y2794,0)</f>
        <v>94</v>
      </c>
      <c r="AB2829" s="539"/>
      <c r="AC2829" s="504"/>
    </row>
    <row r="2830" spans="1:29" ht="16.7" customHeight="1" x14ac:dyDescent="0.15">
      <c r="A2830" s="520">
        <v>22</v>
      </c>
      <c r="B2830" s="520" t="s">
        <v>19661</v>
      </c>
      <c r="C2830" s="521" t="s">
        <v>19662</v>
      </c>
      <c r="D2830" s="542"/>
      <c r="E2830" s="534"/>
      <c r="F2830" s="534"/>
      <c r="H2830" s="541"/>
      <c r="I2830" s="1049" t="s">
        <v>10418</v>
      </c>
      <c r="J2830" s="525" t="s">
        <v>1678</v>
      </c>
      <c r="K2830" s="718">
        <v>0.96499999999999997</v>
      </c>
      <c r="L2830" s="1032"/>
      <c r="M2830" s="537"/>
      <c r="O2830" s="759"/>
      <c r="P2830" s="760"/>
      <c r="Q2830" s="526"/>
      <c r="R2830" s="527"/>
      <c r="S2830" s="1055"/>
      <c r="T2830" s="1032"/>
      <c r="U2830" s="537"/>
      <c r="W2830" s="534"/>
      <c r="X2830" s="537"/>
      <c r="Y2830" s="534"/>
      <c r="Z2830" s="538"/>
      <c r="AA2830" s="531">
        <f>ROUND(ROUND(ROUND(ROUND(ROUND(F2697*K2830,0)*N2827,0)*V2827,0),0)-Y2794,0)</f>
        <v>193</v>
      </c>
      <c r="AB2830" s="539"/>
      <c r="AC2830" s="504"/>
    </row>
    <row r="2831" spans="1:29" ht="16.7" customHeight="1" x14ac:dyDescent="0.15">
      <c r="A2831" s="520">
        <v>22</v>
      </c>
      <c r="B2831" s="520" t="s">
        <v>19663</v>
      </c>
      <c r="C2831" s="521" t="s">
        <v>19664</v>
      </c>
      <c r="D2831" s="542"/>
      <c r="E2831" s="534"/>
      <c r="F2831" s="534"/>
      <c r="H2831" s="541"/>
      <c r="I2831" s="1047"/>
      <c r="J2831" s="537"/>
      <c r="L2831" s="1032"/>
      <c r="M2831" s="537"/>
      <c r="O2831" s="1048" t="s">
        <v>10414</v>
      </c>
      <c r="P2831" s="626" t="s">
        <v>16</v>
      </c>
      <c r="Q2831" s="526" t="s">
        <v>1678</v>
      </c>
      <c r="R2831" s="527">
        <v>0.7</v>
      </c>
      <c r="S2831" s="1055"/>
      <c r="T2831" s="1032"/>
      <c r="U2831" s="537"/>
      <c r="W2831" s="534"/>
      <c r="X2831" s="537"/>
      <c r="Y2831" s="534"/>
      <c r="Z2831" s="538"/>
      <c r="AA2831" s="531">
        <f>ROUND(ROUND(ROUND(ROUND(ROUND(ROUND(F2697*K2830,0)*N2827,0)*R2831,0)*V2827,0),0)-Y2794,0)</f>
        <v>132</v>
      </c>
      <c r="AB2831" s="539"/>
      <c r="AC2831" s="504"/>
    </row>
    <row r="2832" spans="1:29" ht="16.7" customHeight="1" x14ac:dyDescent="0.15">
      <c r="A2832" s="520">
        <v>22</v>
      </c>
      <c r="B2832" s="520" t="s">
        <v>19665</v>
      </c>
      <c r="C2832" s="521" t="s">
        <v>19666</v>
      </c>
      <c r="D2832" s="542"/>
      <c r="E2832" s="534"/>
      <c r="F2832" s="534"/>
      <c r="H2832" s="541"/>
      <c r="I2832" s="1044"/>
      <c r="J2832" s="544"/>
      <c r="K2832" s="725"/>
      <c r="L2832" s="967"/>
      <c r="M2832" s="544"/>
      <c r="N2832" s="548"/>
      <c r="O2832" s="979"/>
      <c r="P2832" s="626" t="s">
        <v>3833</v>
      </c>
      <c r="Q2832" s="526" t="s">
        <v>1678</v>
      </c>
      <c r="R2832" s="527">
        <v>0.5</v>
      </c>
      <c r="S2832" s="1055"/>
      <c r="T2832" s="1032"/>
      <c r="U2832" s="537"/>
      <c r="W2832" s="534"/>
      <c r="X2832" s="537"/>
      <c r="Y2832" s="534"/>
      <c r="Z2832" s="538"/>
      <c r="AA2832" s="531">
        <f>ROUND(ROUND(ROUND(ROUND(ROUND(ROUND(F2697*K2830,0)*N2827,0)*R2832,0)*V2827,0),0)-Y2794,0)</f>
        <v>91</v>
      </c>
      <c r="AB2832" s="539"/>
      <c r="AC2832" s="504"/>
    </row>
    <row r="2833" spans="1:29" ht="16.7" customHeight="1" x14ac:dyDescent="0.15">
      <c r="A2833" s="520">
        <v>22</v>
      </c>
      <c r="B2833" s="520" t="s">
        <v>19667</v>
      </c>
      <c r="C2833" s="521" t="s">
        <v>19668</v>
      </c>
      <c r="D2833" s="542"/>
      <c r="E2833" s="534"/>
      <c r="F2833" s="534"/>
      <c r="H2833" s="541"/>
      <c r="I2833" s="757"/>
      <c r="J2833" s="525"/>
      <c r="K2833" s="758"/>
      <c r="L2833" s="966" t="s">
        <v>14906</v>
      </c>
      <c r="M2833" s="525" t="s">
        <v>1678</v>
      </c>
      <c r="N2833" s="529">
        <v>0.5</v>
      </c>
      <c r="O2833" s="759"/>
      <c r="P2833" s="760"/>
      <c r="Q2833" s="526"/>
      <c r="R2833" s="527"/>
      <c r="S2833" s="1055"/>
      <c r="T2833" s="1032"/>
      <c r="U2833" s="537"/>
      <c r="W2833" s="534"/>
      <c r="X2833" s="537"/>
      <c r="Y2833" s="534"/>
      <c r="Z2833" s="538"/>
      <c r="AA2833" s="531">
        <f>ROUND(ROUND(ROUND(F2697*N2833,0)*V2827,0)-Y2794,0)</f>
        <v>140</v>
      </c>
      <c r="AB2833" s="539"/>
      <c r="AC2833" s="504"/>
    </row>
    <row r="2834" spans="1:29" ht="16.7" customHeight="1" x14ac:dyDescent="0.15">
      <c r="A2834" s="520">
        <v>22</v>
      </c>
      <c r="B2834" s="520" t="s">
        <v>19669</v>
      </c>
      <c r="C2834" s="521" t="s">
        <v>19670</v>
      </c>
      <c r="D2834" s="542"/>
      <c r="E2834" s="534"/>
      <c r="F2834" s="534"/>
      <c r="H2834" s="541"/>
      <c r="J2834" s="537"/>
      <c r="K2834" s="742"/>
      <c r="L2834" s="1032"/>
      <c r="M2834" s="537"/>
      <c r="O2834" s="1048" t="s">
        <v>10414</v>
      </c>
      <c r="P2834" s="626" t="s">
        <v>16</v>
      </c>
      <c r="Q2834" s="526" t="s">
        <v>1678</v>
      </c>
      <c r="R2834" s="527">
        <v>0.7</v>
      </c>
      <c r="S2834" s="1055"/>
      <c r="T2834" s="1032"/>
      <c r="U2834" s="537"/>
      <c r="W2834" s="534"/>
      <c r="X2834" s="537"/>
      <c r="Y2834" s="534"/>
      <c r="Z2834" s="538"/>
      <c r="AA2834" s="531">
        <f>ROUND(ROUND(ROUND(ROUND(F2697*N2833,0)*R2834,0)*V2827,0)-Y2794,0)</f>
        <v>94</v>
      </c>
      <c r="AB2834" s="539"/>
      <c r="AC2834" s="504"/>
    </row>
    <row r="2835" spans="1:29" ht="16.7" customHeight="1" x14ac:dyDescent="0.15">
      <c r="A2835" s="520">
        <v>22</v>
      </c>
      <c r="B2835" s="520" t="s">
        <v>19671</v>
      </c>
      <c r="C2835" s="521" t="s">
        <v>19672</v>
      </c>
      <c r="D2835" s="542"/>
      <c r="E2835" s="534"/>
      <c r="F2835" s="534"/>
      <c r="H2835" s="541"/>
      <c r="I2835" s="763"/>
      <c r="J2835" s="544"/>
      <c r="K2835" s="579"/>
      <c r="L2835" s="1032"/>
      <c r="M2835" s="537"/>
      <c r="O2835" s="979"/>
      <c r="P2835" s="626" t="s">
        <v>3833</v>
      </c>
      <c r="Q2835" s="526" t="s">
        <v>1678</v>
      </c>
      <c r="R2835" s="527">
        <v>0.5</v>
      </c>
      <c r="S2835" s="1055"/>
      <c r="T2835" s="1032"/>
      <c r="U2835" s="537"/>
      <c r="W2835" s="534"/>
      <c r="X2835" s="537"/>
      <c r="Y2835" s="534"/>
      <c r="Z2835" s="538"/>
      <c r="AA2835" s="531">
        <f>ROUND(ROUND(ROUND(ROUND(F2697*N2833,0)*R2835,0)*V2827,0)-Y2794,0)</f>
        <v>64</v>
      </c>
      <c r="AB2835" s="539"/>
      <c r="AC2835" s="504"/>
    </row>
    <row r="2836" spans="1:29" ht="16.7" customHeight="1" x14ac:dyDescent="0.15">
      <c r="A2836" s="520">
        <v>22</v>
      </c>
      <c r="B2836" s="520" t="s">
        <v>19673</v>
      </c>
      <c r="C2836" s="521" t="s">
        <v>19674</v>
      </c>
      <c r="D2836" s="542"/>
      <c r="E2836" s="534"/>
      <c r="F2836" s="534"/>
      <c r="H2836" s="541"/>
      <c r="I2836" s="1049" t="s">
        <v>10418</v>
      </c>
      <c r="J2836" s="525" t="s">
        <v>1678</v>
      </c>
      <c r="K2836" s="718">
        <v>0.96499999999999997</v>
      </c>
      <c r="L2836" s="1032"/>
      <c r="M2836" s="537"/>
      <c r="O2836" s="759"/>
      <c r="P2836" s="760"/>
      <c r="Q2836" s="526"/>
      <c r="R2836" s="527"/>
      <c r="S2836" s="1055"/>
      <c r="T2836" s="1032"/>
      <c r="U2836" s="537"/>
      <c r="W2836" s="534"/>
      <c r="X2836" s="537"/>
      <c r="Y2836" s="534"/>
      <c r="Z2836" s="538"/>
      <c r="AA2836" s="531">
        <f>ROUND(ROUND(ROUND(ROUND(ROUND(F2697*K2836,0)*N2833,0),0)*V2827,0)-Y2794,0)</f>
        <v>135</v>
      </c>
      <c r="AB2836" s="539"/>
      <c r="AC2836" s="504"/>
    </row>
    <row r="2837" spans="1:29" ht="16.7" customHeight="1" x14ac:dyDescent="0.15">
      <c r="A2837" s="520">
        <v>22</v>
      </c>
      <c r="B2837" s="520" t="s">
        <v>19675</v>
      </c>
      <c r="C2837" s="521" t="s">
        <v>19676</v>
      </c>
      <c r="D2837" s="542"/>
      <c r="E2837" s="534"/>
      <c r="F2837" s="534"/>
      <c r="H2837" s="541"/>
      <c r="I2837" s="1047"/>
      <c r="J2837" s="537"/>
      <c r="L2837" s="1032"/>
      <c r="M2837" s="537"/>
      <c r="O2837" s="1048" t="s">
        <v>10414</v>
      </c>
      <c r="P2837" s="626" t="s">
        <v>16</v>
      </c>
      <c r="Q2837" s="526" t="s">
        <v>1678</v>
      </c>
      <c r="R2837" s="527">
        <v>0.7</v>
      </c>
      <c r="S2837" s="1055"/>
      <c r="T2837" s="1032"/>
      <c r="U2837" s="537"/>
      <c r="W2837" s="534"/>
      <c r="X2837" s="537"/>
      <c r="Y2837" s="534"/>
      <c r="Z2837" s="538"/>
      <c r="AA2837" s="531">
        <f>ROUND(ROUND(ROUND(ROUND(ROUND(F2697*K2836,0)*N2833,0)*R2837,0)*V2827,0)-Y2794,0)</f>
        <v>91</v>
      </c>
      <c r="AB2837" s="539"/>
      <c r="AC2837" s="504"/>
    </row>
    <row r="2838" spans="1:29" ht="16.7" customHeight="1" x14ac:dyDescent="0.15">
      <c r="A2838" s="520">
        <v>22</v>
      </c>
      <c r="B2838" s="520" t="s">
        <v>19677</v>
      </c>
      <c r="C2838" s="521" t="s">
        <v>19678</v>
      </c>
      <c r="D2838" s="557"/>
      <c r="E2838" s="550"/>
      <c r="F2838" s="550"/>
      <c r="G2838" s="650"/>
      <c r="H2838" s="558"/>
      <c r="I2838" s="1044"/>
      <c r="J2838" s="544"/>
      <c r="K2838" s="725"/>
      <c r="L2838" s="967"/>
      <c r="M2838" s="544"/>
      <c r="N2838" s="548"/>
      <c r="O2838" s="979"/>
      <c r="P2838" s="626" t="s">
        <v>3833</v>
      </c>
      <c r="Q2838" s="526" t="s">
        <v>1678</v>
      </c>
      <c r="R2838" s="527">
        <v>0.5</v>
      </c>
      <c r="S2838" s="1052"/>
      <c r="T2838" s="967"/>
      <c r="U2838" s="544"/>
      <c r="V2838" s="548"/>
      <c r="W2838" s="550"/>
      <c r="X2838" s="544"/>
      <c r="Y2838" s="550"/>
      <c r="Z2838" s="553"/>
      <c r="AA2838" s="531">
        <f>ROUND(ROUND(ROUND(ROUND(ROUND(F2697*K2836,0)*N2833,0)*R2838,0)*V2827,0)-Y2794,0)</f>
        <v>62</v>
      </c>
      <c r="AB2838" s="559"/>
      <c r="AC2838" s="504"/>
    </row>
    <row r="2839" spans="1:29" ht="16.7" customHeight="1" x14ac:dyDescent="0.15">
      <c r="A2839" s="520">
        <v>22</v>
      </c>
      <c r="B2839" s="520">
        <v>9903</v>
      </c>
      <c r="C2839" s="521" t="s">
        <v>19679</v>
      </c>
      <c r="D2839" s="560"/>
      <c r="E2839" s="522"/>
      <c r="F2839" s="522"/>
      <c r="G2839" s="585"/>
      <c r="H2839" s="561"/>
      <c r="I2839" s="757"/>
      <c r="J2839" s="525"/>
      <c r="K2839" s="758"/>
      <c r="L2839" s="1050" t="s">
        <v>14896</v>
      </c>
      <c r="M2839" s="525" t="s">
        <v>1678</v>
      </c>
      <c r="N2839" s="529">
        <v>0.7</v>
      </c>
      <c r="O2839" s="759"/>
      <c r="P2839" s="760"/>
      <c r="Q2839" s="526"/>
      <c r="R2839" s="527"/>
      <c r="S2839" s="761"/>
      <c r="T2839" s="757"/>
      <c r="U2839" s="525"/>
      <c r="V2839" s="529"/>
      <c r="W2839" s="936" t="s">
        <v>11906</v>
      </c>
      <c r="X2839" s="947"/>
      <c r="Y2839" s="522"/>
      <c r="Z2839" s="530"/>
      <c r="AA2839" s="531">
        <f>ROUND(ROUND(ROUND(F2697*N2839,0)*X2843,0)-Y2794,0)</f>
        <v>289</v>
      </c>
      <c r="AB2839" s="532"/>
      <c r="AC2839" s="504"/>
    </row>
    <row r="2840" spans="1:29" ht="16.7" customHeight="1" x14ac:dyDescent="0.15">
      <c r="A2840" s="520">
        <v>22</v>
      </c>
      <c r="B2840" s="520">
        <v>9904</v>
      </c>
      <c r="C2840" s="521" t="s">
        <v>19680</v>
      </c>
      <c r="D2840" s="542"/>
      <c r="E2840" s="534"/>
      <c r="F2840" s="534"/>
      <c r="H2840" s="541"/>
      <c r="J2840" s="537"/>
      <c r="K2840" s="742"/>
      <c r="L2840" s="1032"/>
      <c r="M2840" s="537"/>
      <c r="O2840" s="1048" t="s">
        <v>10414</v>
      </c>
      <c r="P2840" s="626" t="s">
        <v>16</v>
      </c>
      <c r="Q2840" s="526" t="s">
        <v>1678</v>
      </c>
      <c r="R2840" s="527">
        <v>0.7</v>
      </c>
      <c r="S2840" s="762"/>
      <c r="U2840" s="537"/>
      <c r="W2840" s="937"/>
      <c r="X2840" s="948"/>
      <c r="Y2840" s="534"/>
      <c r="Z2840" s="538"/>
      <c r="AA2840" s="531">
        <f>ROUND(ROUND(ROUND(ROUND(F2697*N2839,0)*R2840,0)*X2843,0)-Y2794,0)</f>
        <v>199</v>
      </c>
      <c r="AB2840" s="539"/>
      <c r="AC2840" s="504"/>
    </row>
    <row r="2841" spans="1:29" ht="16.7" customHeight="1" x14ac:dyDescent="0.15">
      <c r="A2841" s="520">
        <v>22</v>
      </c>
      <c r="B2841" s="520" t="s">
        <v>19681</v>
      </c>
      <c r="C2841" s="521" t="s">
        <v>19682</v>
      </c>
      <c r="D2841" s="542"/>
      <c r="E2841" s="534"/>
      <c r="F2841" s="534"/>
      <c r="H2841" s="541"/>
      <c r="I2841" s="763"/>
      <c r="J2841" s="544"/>
      <c r="K2841" s="579"/>
      <c r="L2841" s="1032"/>
      <c r="M2841" s="537"/>
      <c r="O2841" s="979"/>
      <c r="P2841" s="626" t="s">
        <v>3833</v>
      </c>
      <c r="Q2841" s="526" t="s">
        <v>1678</v>
      </c>
      <c r="R2841" s="527">
        <v>0.5</v>
      </c>
      <c r="S2841" s="762"/>
      <c r="U2841" s="537"/>
      <c r="W2841" s="937"/>
      <c r="X2841" s="948"/>
      <c r="Y2841" s="534"/>
      <c r="Z2841" s="538"/>
      <c r="AA2841" s="531">
        <f>ROUND(ROUND(ROUND(ROUND(F2697*N2839,0)*R2841,0)*X2843,0)-Y2794,0)</f>
        <v>139</v>
      </c>
      <c r="AB2841" s="539"/>
      <c r="AC2841" s="504"/>
    </row>
    <row r="2842" spans="1:29" ht="16.7" customHeight="1" x14ac:dyDescent="0.15">
      <c r="A2842" s="520">
        <v>22</v>
      </c>
      <c r="B2842" s="520">
        <v>9905</v>
      </c>
      <c r="C2842" s="521" t="s">
        <v>19683</v>
      </c>
      <c r="D2842" s="542"/>
      <c r="E2842" s="534"/>
      <c r="F2842" s="534"/>
      <c r="H2842" s="541"/>
      <c r="I2842" s="1049" t="s">
        <v>10418</v>
      </c>
      <c r="J2842" s="525" t="s">
        <v>1678</v>
      </c>
      <c r="K2842" s="718">
        <v>0.96499999999999997</v>
      </c>
      <c r="L2842" s="1032"/>
      <c r="M2842" s="537"/>
      <c r="O2842" s="759"/>
      <c r="P2842" s="760"/>
      <c r="Q2842" s="526"/>
      <c r="R2842" s="527"/>
      <c r="S2842" s="762"/>
      <c r="U2842" s="537"/>
      <c r="W2842" s="534"/>
      <c r="X2842" s="537"/>
      <c r="Y2842" s="534"/>
      <c r="Z2842" s="538"/>
      <c r="AA2842" s="531">
        <f>ROUND(ROUND(ROUND(ROUND(ROUND(F2697*K2842,0)*N2839,0),0)*X2843,0)-Y2794,0)</f>
        <v>278</v>
      </c>
      <c r="AB2842" s="539"/>
      <c r="AC2842" s="504"/>
    </row>
    <row r="2843" spans="1:29" ht="16.7" customHeight="1" x14ac:dyDescent="0.15">
      <c r="A2843" s="520">
        <v>22</v>
      </c>
      <c r="B2843" s="520">
        <v>9906</v>
      </c>
      <c r="C2843" s="521" t="s">
        <v>19684</v>
      </c>
      <c r="D2843" s="542"/>
      <c r="E2843" s="534"/>
      <c r="F2843" s="534"/>
      <c r="H2843" s="541"/>
      <c r="I2843" s="1047"/>
      <c r="J2843" s="537"/>
      <c r="L2843" s="1032"/>
      <c r="M2843" s="537"/>
      <c r="O2843" s="1048" t="s">
        <v>10414</v>
      </c>
      <c r="P2843" s="626" t="s">
        <v>16</v>
      </c>
      <c r="Q2843" s="526" t="s">
        <v>1678</v>
      </c>
      <c r="R2843" s="527">
        <v>0.7</v>
      </c>
      <c r="S2843" s="762"/>
      <c r="U2843" s="537"/>
      <c r="W2843" s="534" t="s">
        <v>1678</v>
      </c>
      <c r="X2843" s="766">
        <v>0.99099999999999999</v>
      </c>
      <c r="Y2843" s="534"/>
      <c r="Z2843" s="538"/>
      <c r="AA2843" s="531">
        <f>ROUND(ROUND(ROUND(ROUND(ROUND(F2697*K2842,0)*N2839,0)*R2843,0)*X2843,0)-Y2794,0)</f>
        <v>191</v>
      </c>
      <c r="AB2843" s="539"/>
      <c r="AC2843" s="504"/>
    </row>
    <row r="2844" spans="1:29" ht="16.7" customHeight="1" x14ac:dyDescent="0.15">
      <c r="A2844" s="520">
        <v>22</v>
      </c>
      <c r="B2844" s="520" t="s">
        <v>19685</v>
      </c>
      <c r="C2844" s="521" t="s">
        <v>19686</v>
      </c>
      <c r="D2844" s="542"/>
      <c r="E2844" s="534"/>
      <c r="F2844" s="534"/>
      <c r="H2844" s="541"/>
      <c r="I2844" s="1044"/>
      <c r="J2844" s="544"/>
      <c r="K2844" s="725"/>
      <c r="L2844" s="967"/>
      <c r="M2844" s="544"/>
      <c r="N2844" s="548"/>
      <c r="O2844" s="979"/>
      <c r="P2844" s="626" t="s">
        <v>3833</v>
      </c>
      <c r="Q2844" s="526" t="s">
        <v>1678</v>
      </c>
      <c r="R2844" s="527">
        <v>0.5</v>
      </c>
      <c r="S2844" s="762"/>
      <c r="U2844" s="537"/>
      <c r="W2844" s="534"/>
      <c r="X2844" s="537"/>
      <c r="Y2844" s="534"/>
      <c r="Z2844" s="538"/>
      <c r="AA2844" s="531">
        <f>ROUND(ROUND(ROUND(ROUND(ROUND(F2697*K2842,0)*N2839,0)*R2844,0)*X2843,0)-Y2794,0)</f>
        <v>134</v>
      </c>
      <c r="AB2844" s="539"/>
      <c r="AC2844" s="504"/>
    </row>
    <row r="2845" spans="1:29" ht="16.7" customHeight="1" x14ac:dyDescent="0.15">
      <c r="A2845" s="520">
        <v>22</v>
      </c>
      <c r="B2845" s="520" t="s">
        <v>19687</v>
      </c>
      <c r="C2845" s="521" t="s">
        <v>19688</v>
      </c>
      <c r="D2845" s="542"/>
      <c r="E2845" s="534"/>
      <c r="F2845" s="534"/>
      <c r="H2845" s="541"/>
      <c r="I2845" s="757"/>
      <c r="J2845" s="525"/>
      <c r="K2845" s="758"/>
      <c r="L2845" s="966" t="s">
        <v>14906</v>
      </c>
      <c r="M2845" s="525" t="s">
        <v>1678</v>
      </c>
      <c r="N2845" s="529">
        <v>0.5</v>
      </c>
      <c r="O2845" s="759"/>
      <c r="P2845" s="760"/>
      <c r="Q2845" s="526"/>
      <c r="R2845" s="527"/>
      <c r="S2845" s="762"/>
      <c r="U2845" s="537"/>
      <c r="W2845" s="534"/>
      <c r="X2845" s="537"/>
      <c r="Y2845" s="534"/>
      <c r="Z2845" s="538"/>
      <c r="AA2845" s="531">
        <f>ROUND(ROUND(ROUND(F2697*N2845,0)*X2843,0)-Y2794,0)</f>
        <v>203</v>
      </c>
      <c r="AB2845" s="539"/>
      <c r="AC2845" s="504"/>
    </row>
    <row r="2846" spans="1:29" ht="16.7" customHeight="1" x14ac:dyDescent="0.15">
      <c r="A2846" s="520">
        <v>22</v>
      </c>
      <c r="B2846" s="520" t="s">
        <v>19689</v>
      </c>
      <c r="C2846" s="521" t="s">
        <v>19690</v>
      </c>
      <c r="D2846" s="542"/>
      <c r="E2846" s="534"/>
      <c r="F2846" s="534"/>
      <c r="H2846" s="541"/>
      <c r="J2846" s="537"/>
      <c r="K2846" s="742"/>
      <c r="L2846" s="1032"/>
      <c r="M2846" s="537"/>
      <c r="O2846" s="1048" t="s">
        <v>10414</v>
      </c>
      <c r="P2846" s="626" t="s">
        <v>16</v>
      </c>
      <c r="Q2846" s="526" t="s">
        <v>1678</v>
      </c>
      <c r="R2846" s="527">
        <v>0.7</v>
      </c>
      <c r="S2846" s="762"/>
      <c r="U2846" s="537"/>
      <c r="W2846" s="534"/>
      <c r="X2846" s="537"/>
      <c r="Y2846" s="534"/>
      <c r="Z2846" s="538"/>
      <c r="AA2846" s="531">
        <f>ROUND(ROUND(ROUND(ROUND(F2697*N2845,0)*R2846,0)*X2843,0)-Y2794,0)</f>
        <v>139</v>
      </c>
      <c r="AB2846" s="539"/>
      <c r="AC2846" s="504"/>
    </row>
    <row r="2847" spans="1:29" ht="16.7" customHeight="1" x14ac:dyDescent="0.15">
      <c r="A2847" s="520">
        <v>22</v>
      </c>
      <c r="B2847" s="520" t="s">
        <v>19691</v>
      </c>
      <c r="C2847" s="521" t="s">
        <v>19692</v>
      </c>
      <c r="D2847" s="542"/>
      <c r="E2847" s="534"/>
      <c r="F2847" s="534"/>
      <c r="H2847" s="541"/>
      <c r="I2847" s="763"/>
      <c r="J2847" s="544"/>
      <c r="K2847" s="579"/>
      <c r="L2847" s="1032"/>
      <c r="M2847" s="537"/>
      <c r="O2847" s="979"/>
      <c r="P2847" s="626" t="s">
        <v>3833</v>
      </c>
      <c r="Q2847" s="526" t="s">
        <v>1678</v>
      </c>
      <c r="R2847" s="527">
        <v>0.5</v>
      </c>
      <c r="S2847" s="762"/>
      <c r="U2847" s="537"/>
      <c r="W2847" s="534"/>
      <c r="X2847" s="537"/>
      <c r="Y2847" s="534"/>
      <c r="Z2847" s="538"/>
      <c r="AA2847" s="531">
        <f>ROUND(ROUND(ROUND(ROUND(F2697*N2845,0)*R2847,0)*X2843,0)-Y2794,0)</f>
        <v>96</v>
      </c>
      <c r="AB2847" s="539"/>
      <c r="AC2847" s="504"/>
    </row>
    <row r="2848" spans="1:29" ht="16.7" customHeight="1" x14ac:dyDescent="0.15">
      <c r="A2848" s="520">
        <v>22</v>
      </c>
      <c r="B2848" s="520" t="s">
        <v>19693</v>
      </c>
      <c r="C2848" s="521" t="s">
        <v>19694</v>
      </c>
      <c r="D2848" s="542"/>
      <c r="E2848" s="534"/>
      <c r="F2848" s="534"/>
      <c r="H2848" s="541"/>
      <c r="I2848" s="1049" t="s">
        <v>10418</v>
      </c>
      <c r="J2848" s="525" t="s">
        <v>1678</v>
      </c>
      <c r="K2848" s="718">
        <v>0.96499999999999997</v>
      </c>
      <c r="L2848" s="1032"/>
      <c r="M2848" s="537"/>
      <c r="O2848" s="759"/>
      <c r="P2848" s="760"/>
      <c r="Q2848" s="526"/>
      <c r="R2848" s="527"/>
      <c r="S2848" s="762"/>
      <c r="U2848" s="537"/>
      <c r="W2848" s="534"/>
      <c r="X2848" s="537"/>
      <c r="Y2848" s="534"/>
      <c r="Z2848" s="538"/>
      <c r="AA2848" s="531">
        <f>ROUND(ROUND(ROUND(ROUND(ROUND(F2697*K2848,0)*N2845,0),0)*X2843,0)-Y2794,0)</f>
        <v>196</v>
      </c>
      <c r="AB2848" s="539"/>
      <c r="AC2848" s="504"/>
    </row>
    <row r="2849" spans="1:29" ht="16.7" customHeight="1" x14ac:dyDescent="0.15">
      <c r="A2849" s="520">
        <v>22</v>
      </c>
      <c r="B2849" s="520" t="s">
        <v>19695</v>
      </c>
      <c r="C2849" s="521" t="s">
        <v>19696</v>
      </c>
      <c r="D2849" s="542"/>
      <c r="E2849" s="534"/>
      <c r="F2849" s="534"/>
      <c r="H2849" s="541"/>
      <c r="I2849" s="1047"/>
      <c r="J2849" s="537"/>
      <c r="L2849" s="1032"/>
      <c r="M2849" s="537"/>
      <c r="O2849" s="1048" t="s">
        <v>10414</v>
      </c>
      <c r="P2849" s="626" t="s">
        <v>16</v>
      </c>
      <c r="Q2849" s="526" t="s">
        <v>1678</v>
      </c>
      <c r="R2849" s="527">
        <v>0.7</v>
      </c>
      <c r="S2849" s="762"/>
      <c r="U2849" s="537"/>
      <c r="W2849" s="534"/>
      <c r="X2849" s="537"/>
      <c r="Y2849" s="534"/>
      <c r="Z2849" s="538"/>
      <c r="AA2849" s="531">
        <f>ROUND(ROUND(ROUND(ROUND(ROUND(F2697*K2848,0)*N2845,0)*R2849,0)*X2843,0)-Y2794,0)</f>
        <v>134</v>
      </c>
      <c r="AB2849" s="539"/>
      <c r="AC2849" s="504"/>
    </row>
    <row r="2850" spans="1:29" ht="16.7" customHeight="1" x14ac:dyDescent="0.15">
      <c r="A2850" s="520">
        <v>22</v>
      </c>
      <c r="B2850" s="520" t="s">
        <v>19697</v>
      </c>
      <c r="C2850" s="521" t="s">
        <v>19698</v>
      </c>
      <c r="D2850" s="542"/>
      <c r="E2850" s="534"/>
      <c r="F2850" s="534"/>
      <c r="H2850" s="541"/>
      <c r="I2850" s="1044"/>
      <c r="J2850" s="544"/>
      <c r="K2850" s="725"/>
      <c r="L2850" s="967"/>
      <c r="M2850" s="544"/>
      <c r="N2850" s="548"/>
      <c r="O2850" s="979"/>
      <c r="P2850" s="626" t="s">
        <v>3833</v>
      </c>
      <c r="Q2850" s="526" t="s">
        <v>1678</v>
      </c>
      <c r="R2850" s="527">
        <v>0.5</v>
      </c>
      <c r="S2850" s="764"/>
      <c r="T2850" s="763"/>
      <c r="U2850" s="544"/>
      <c r="V2850" s="548"/>
      <c r="W2850" s="534"/>
      <c r="X2850" s="537"/>
      <c r="Y2850" s="534"/>
      <c r="Z2850" s="538"/>
      <c r="AA2850" s="531">
        <f>ROUND(ROUND(ROUND(ROUND(ROUND(F2697*K2848,0)*N2845,0)*R2850,0)*X2843,0)-Y2794,0)</f>
        <v>92</v>
      </c>
      <c r="AB2850" s="539"/>
      <c r="AC2850" s="504"/>
    </row>
    <row r="2851" spans="1:29" ht="16.7" customHeight="1" x14ac:dyDescent="0.15">
      <c r="A2851" s="520">
        <v>22</v>
      </c>
      <c r="B2851" s="520">
        <v>9907</v>
      </c>
      <c r="C2851" s="521" t="s">
        <v>19699</v>
      </c>
      <c r="D2851" s="542"/>
      <c r="E2851" s="534"/>
      <c r="F2851" s="534"/>
      <c r="H2851" s="541"/>
      <c r="I2851" s="757"/>
      <c r="J2851" s="525"/>
      <c r="K2851" s="758"/>
      <c r="L2851" s="1050" t="s">
        <v>14896</v>
      </c>
      <c r="M2851" s="525" t="s">
        <v>1678</v>
      </c>
      <c r="N2851" s="529">
        <v>0.7</v>
      </c>
      <c r="O2851" s="759"/>
      <c r="P2851" s="760"/>
      <c r="Q2851" s="526"/>
      <c r="R2851" s="527"/>
      <c r="S2851" s="1054" t="s">
        <v>10423</v>
      </c>
      <c r="T2851" s="968" t="s">
        <v>12821</v>
      </c>
      <c r="U2851" s="525" t="s">
        <v>1678</v>
      </c>
      <c r="V2851" s="529">
        <v>0.5</v>
      </c>
      <c r="W2851" s="534"/>
      <c r="X2851" s="537"/>
      <c r="Y2851" s="534"/>
      <c r="Z2851" s="538"/>
      <c r="AA2851" s="531">
        <f>ROUND(ROUND(ROUND(ROUND(F2697*N2851,0)*V2851,0)*X2843,0)-Y2794,0)</f>
        <v>139</v>
      </c>
      <c r="AB2851" s="539"/>
      <c r="AC2851" s="504"/>
    </row>
    <row r="2852" spans="1:29" ht="16.7" customHeight="1" x14ac:dyDescent="0.15">
      <c r="A2852" s="520">
        <v>22</v>
      </c>
      <c r="B2852" s="520">
        <v>9908</v>
      </c>
      <c r="C2852" s="521" t="s">
        <v>19700</v>
      </c>
      <c r="D2852" s="542"/>
      <c r="E2852" s="534"/>
      <c r="F2852" s="534"/>
      <c r="H2852" s="541"/>
      <c r="J2852" s="537"/>
      <c r="K2852" s="742"/>
      <c r="L2852" s="1032"/>
      <c r="M2852" s="537"/>
      <c r="O2852" s="1048" t="s">
        <v>10414</v>
      </c>
      <c r="P2852" s="626" t="s">
        <v>16</v>
      </c>
      <c r="Q2852" s="526" t="s">
        <v>1678</v>
      </c>
      <c r="R2852" s="527">
        <v>0.7</v>
      </c>
      <c r="S2852" s="1051"/>
      <c r="T2852" s="1032"/>
      <c r="U2852" s="537"/>
      <c r="W2852" s="534"/>
      <c r="X2852" s="537"/>
      <c r="Y2852" s="534"/>
      <c r="Z2852" s="538"/>
      <c r="AA2852" s="531">
        <f>ROUND(ROUND(ROUND(ROUND(ROUND(F2697*N2851,0)*R2852,0)*V2851,0)*X2843,0)-Y2794,0)</f>
        <v>94</v>
      </c>
      <c r="AB2852" s="539"/>
      <c r="AC2852" s="504"/>
    </row>
    <row r="2853" spans="1:29" ht="16.7" customHeight="1" x14ac:dyDescent="0.15">
      <c r="A2853" s="520">
        <v>22</v>
      </c>
      <c r="B2853" s="520" t="s">
        <v>19701</v>
      </c>
      <c r="C2853" s="521" t="s">
        <v>19702</v>
      </c>
      <c r="D2853" s="542"/>
      <c r="E2853" s="534"/>
      <c r="F2853" s="534"/>
      <c r="H2853" s="541"/>
      <c r="I2853" s="763"/>
      <c r="J2853" s="544"/>
      <c r="K2853" s="579"/>
      <c r="L2853" s="1032"/>
      <c r="M2853" s="537"/>
      <c r="O2853" s="979"/>
      <c r="P2853" s="626" t="s">
        <v>3833</v>
      </c>
      <c r="Q2853" s="526" t="s">
        <v>1678</v>
      </c>
      <c r="R2853" s="527">
        <v>0.5</v>
      </c>
      <c r="S2853" s="1051"/>
      <c r="T2853" s="1032"/>
      <c r="U2853" s="537"/>
      <c r="W2853" s="534"/>
      <c r="X2853" s="537"/>
      <c r="Y2853" s="534"/>
      <c r="Z2853" s="538"/>
      <c r="AA2853" s="531">
        <f>ROUND(ROUND(ROUND(ROUND(ROUND(F2697*N2851,0)*R2853,0)*V2851,0)-Y2794,0)*X2843,0)</f>
        <v>63</v>
      </c>
      <c r="AB2853" s="539"/>
      <c r="AC2853" s="504"/>
    </row>
    <row r="2854" spans="1:29" ht="16.7" customHeight="1" x14ac:dyDescent="0.15">
      <c r="A2854" s="520">
        <v>22</v>
      </c>
      <c r="B2854" s="520">
        <v>9909</v>
      </c>
      <c r="C2854" s="521" t="s">
        <v>19703</v>
      </c>
      <c r="D2854" s="542"/>
      <c r="E2854" s="534"/>
      <c r="F2854" s="534"/>
      <c r="H2854" s="541"/>
      <c r="I2854" s="1049" t="s">
        <v>10418</v>
      </c>
      <c r="J2854" s="525" t="s">
        <v>1678</v>
      </c>
      <c r="K2854" s="718">
        <v>0.96499999999999997</v>
      </c>
      <c r="L2854" s="1032"/>
      <c r="M2854" s="537"/>
      <c r="O2854" s="759"/>
      <c r="P2854" s="760"/>
      <c r="Q2854" s="526"/>
      <c r="R2854" s="527"/>
      <c r="S2854" s="1051"/>
      <c r="T2854" s="1032"/>
      <c r="U2854" s="537"/>
      <c r="W2854" s="534"/>
      <c r="X2854" s="537"/>
      <c r="Y2854" s="534"/>
      <c r="Z2854" s="538"/>
      <c r="AA2854" s="531">
        <f>ROUND(ROUND(ROUND(ROUND(ROUND(ROUND(F2697*K2854,0)*N2851,0)*V2851,0),0)*X2843,0)-Y2794,0)</f>
        <v>134</v>
      </c>
      <c r="AB2854" s="539"/>
      <c r="AC2854" s="504"/>
    </row>
    <row r="2855" spans="1:29" ht="16.7" customHeight="1" x14ac:dyDescent="0.15">
      <c r="A2855" s="520">
        <v>22</v>
      </c>
      <c r="B2855" s="520">
        <v>9910</v>
      </c>
      <c r="C2855" s="521" t="s">
        <v>19704</v>
      </c>
      <c r="D2855" s="542"/>
      <c r="E2855" s="534"/>
      <c r="F2855" s="534"/>
      <c r="H2855" s="541"/>
      <c r="I2855" s="1047"/>
      <c r="J2855" s="537"/>
      <c r="L2855" s="1032"/>
      <c r="M2855" s="537"/>
      <c r="O2855" s="1048" t="s">
        <v>10414</v>
      </c>
      <c r="P2855" s="626" t="s">
        <v>16</v>
      </c>
      <c r="Q2855" s="526" t="s">
        <v>1678</v>
      </c>
      <c r="R2855" s="527">
        <v>0.7</v>
      </c>
      <c r="S2855" s="1051"/>
      <c r="T2855" s="1032"/>
      <c r="U2855" s="537"/>
      <c r="W2855" s="534"/>
      <c r="X2855" s="537"/>
      <c r="Y2855" s="534"/>
      <c r="Z2855" s="538"/>
      <c r="AA2855" s="531">
        <f>ROUND(ROUND(ROUND(ROUND(ROUND(ROUND(ROUND(F2697*K2854,0)*N2851,0)*R2855,0)*V2851,0),0)*X2843,0)-Y2794,0)</f>
        <v>90</v>
      </c>
      <c r="AB2855" s="539"/>
      <c r="AC2855" s="504"/>
    </row>
    <row r="2856" spans="1:29" ht="16.7" customHeight="1" x14ac:dyDescent="0.15">
      <c r="A2856" s="520">
        <v>22</v>
      </c>
      <c r="B2856" s="520" t="s">
        <v>19705</v>
      </c>
      <c r="C2856" s="521" t="s">
        <v>19706</v>
      </c>
      <c r="D2856" s="542"/>
      <c r="E2856" s="534"/>
      <c r="F2856" s="534"/>
      <c r="H2856" s="541"/>
      <c r="I2856" s="1044"/>
      <c r="J2856" s="544"/>
      <c r="K2856" s="725"/>
      <c r="L2856" s="967"/>
      <c r="M2856" s="544"/>
      <c r="N2856" s="548"/>
      <c r="O2856" s="979"/>
      <c r="P2856" s="626" t="s">
        <v>3833</v>
      </c>
      <c r="Q2856" s="526" t="s">
        <v>1678</v>
      </c>
      <c r="R2856" s="527">
        <v>0.5</v>
      </c>
      <c r="S2856" s="1051"/>
      <c r="T2856" s="1032"/>
      <c r="U2856" s="537"/>
      <c r="W2856" s="534"/>
      <c r="X2856" s="537"/>
      <c r="Y2856" s="534"/>
      <c r="Z2856" s="538"/>
      <c r="AA2856" s="531">
        <f>ROUND(ROUND(ROUND(ROUND(ROUND(ROUND(ROUND(F2697*K2854,0)*N2851,0)*R2856,0)*V2851,0),0)*X2843,0)-Y2794,0)</f>
        <v>61</v>
      </c>
      <c r="AB2856" s="539"/>
      <c r="AC2856" s="504"/>
    </row>
    <row r="2857" spans="1:29" ht="16.7" customHeight="1" x14ac:dyDescent="0.15">
      <c r="A2857" s="520">
        <v>22</v>
      </c>
      <c r="B2857" s="520" t="s">
        <v>19707</v>
      </c>
      <c r="C2857" s="521" t="s">
        <v>19708</v>
      </c>
      <c r="D2857" s="542"/>
      <c r="E2857" s="534"/>
      <c r="F2857" s="534"/>
      <c r="H2857" s="541"/>
      <c r="I2857" s="757"/>
      <c r="J2857" s="525"/>
      <c r="K2857" s="758"/>
      <c r="L2857" s="966" t="s">
        <v>14906</v>
      </c>
      <c r="M2857" s="525" t="s">
        <v>1678</v>
      </c>
      <c r="N2857" s="529">
        <v>0.5</v>
      </c>
      <c r="O2857" s="759"/>
      <c r="P2857" s="760"/>
      <c r="Q2857" s="526"/>
      <c r="R2857" s="527"/>
      <c r="S2857" s="1051"/>
      <c r="T2857" s="1032"/>
      <c r="U2857" s="537"/>
      <c r="W2857" s="534"/>
      <c r="X2857" s="537"/>
      <c r="Y2857" s="534"/>
      <c r="Z2857" s="538"/>
      <c r="AA2857" s="531">
        <f>ROUND(ROUND(ROUND(ROUND(F2697*N2857,0)*V2851,0)*X2843,0)-Y2794,0)</f>
        <v>96</v>
      </c>
      <c r="AB2857" s="539"/>
      <c r="AC2857" s="504"/>
    </row>
    <row r="2858" spans="1:29" ht="16.7" customHeight="1" x14ac:dyDescent="0.15">
      <c r="A2858" s="520">
        <v>22</v>
      </c>
      <c r="B2858" s="520" t="s">
        <v>19709</v>
      </c>
      <c r="C2858" s="521" t="s">
        <v>19710</v>
      </c>
      <c r="D2858" s="542"/>
      <c r="E2858" s="534"/>
      <c r="F2858" s="534"/>
      <c r="H2858" s="541"/>
      <c r="J2858" s="537"/>
      <c r="K2858" s="742"/>
      <c r="L2858" s="1032"/>
      <c r="M2858" s="537"/>
      <c r="O2858" s="1048" t="s">
        <v>10414</v>
      </c>
      <c r="P2858" s="626" t="s">
        <v>16</v>
      </c>
      <c r="Q2858" s="526" t="s">
        <v>1678</v>
      </c>
      <c r="R2858" s="527">
        <v>0.7</v>
      </c>
      <c r="S2858" s="1051"/>
      <c r="T2858" s="1032"/>
      <c r="U2858" s="537"/>
      <c r="W2858" s="534"/>
      <c r="X2858" s="537"/>
      <c r="Y2858" s="534"/>
      <c r="Z2858" s="538"/>
      <c r="AA2858" s="531">
        <f>ROUND(ROUND(ROUND(ROUND(ROUND(F2697*N2857,0)*R2858,0)*V2851,0)*X2843,0)-Y2794,0)</f>
        <v>63</v>
      </c>
      <c r="AB2858" s="539"/>
      <c r="AC2858" s="504"/>
    </row>
    <row r="2859" spans="1:29" ht="16.7" customHeight="1" x14ac:dyDescent="0.15">
      <c r="A2859" s="520">
        <v>22</v>
      </c>
      <c r="B2859" s="520" t="s">
        <v>19711</v>
      </c>
      <c r="C2859" s="521" t="s">
        <v>19712</v>
      </c>
      <c r="D2859" s="542"/>
      <c r="E2859" s="534"/>
      <c r="F2859" s="534"/>
      <c r="H2859" s="541"/>
      <c r="I2859" s="763"/>
      <c r="J2859" s="544"/>
      <c r="K2859" s="579"/>
      <c r="L2859" s="1032"/>
      <c r="M2859" s="537"/>
      <c r="O2859" s="979"/>
      <c r="P2859" s="626" t="s">
        <v>3833</v>
      </c>
      <c r="Q2859" s="526" t="s">
        <v>1678</v>
      </c>
      <c r="R2859" s="527">
        <v>0.5</v>
      </c>
      <c r="S2859" s="1051"/>
      <c r="T2859" s="1032"/>
      <c r="U2859" s="537"/>
      <c r="W2859" s="534"/>
      <c r="X2859" s="537"/>
      <c r="Y2859" s="534"/>
      <c r="Z2859" s="538"/>
      <c r="AA2859" s="531">
        <f>ROUND(ROUND(ROUND(ROUND(ROUND(F2697*N2857,0)*R2859,0)*V2851,0)*X2843,0)-Y2794,0)</f>
        <v>43</v>
      </c>
      <c r="AB2859" s="539"/>
      <c r="AC2859" s="504"/>
    </row>
    <row r="2860" spans="1:29" ht="16.7" customHeight="1" x14ac:dyDescent="0.15">
      <c r="A2860" s="520">
        <v>22</v>
      </c>
      <c r="B2860" s="520" t="s">
        <v>19713</v>
      </c>
      <c r="C2860" s="521" t="s">
        <v>19714</v>
      </c>
      <c r="D2860" s="542"/>
      <c r="E2860" s="534"/>
      <c r="F2860" s="534"/>
      <c r="H2860" s="541"/>
      <c r="I2860" s="1049" t="s">
        <v>10418</v>
      </c>
      <c r="J2860" s="525" t="s">
        <v>1678</v>
      </c>
      <c r="K2860" s="718">
        <v>0.96499999999999997</v>
      </c>
      <c r="L2860" s="1032"/>
      <c r="M2860" s="537"/>
      <c r="O2860" s="759"/>
      <c r="P2860" s="760"/>
      <c r="Q2860" s="526"/>
      <c r="R2860" s="527"/>
      <c r="S2860" s="1051"/>
      <c r="T2860" s="1032"/>
      <c r="U2860" s="537"/>
      <c r="W2860" s="534"/>
      <c r="X2860" s="537"/>
      <c r="Y2860" s="534"/>
      <c r="Z2860" s="538"/>
      <c r="AA2860" s="531">
        <f>ROUND(ROUND(ROUND(ROUND(ROUND(ROUND(F2697*K2860,0)*N2857,0),0)*V2851,0)*X2843,0)-Y2794,0)</f>
        <v>92</v>
      </c>
      <c r="AB2860" s="539"/>
      <c r="AC2860" s="504"/>
    </row>
    <row r="2861" spans="1:29" ht="16.7" customHeight="1" x14ac:dyDescent="0.15">
      <c r="A2861" s="520">
        <v>22</v>
      </c>
      <c r="B2861" s="520" t="s">
        <v>19715</v>
      </c>
      <c r="C2861" s="521" t="s">
        <v>19716</v>
      </c>
      <c r="D2861" s="542"/>
      <c r="E2861" s="534"/>
      <c r="F2861" s="534"/>
      <c r="H2861" s="541"/>
      <c r="I2861" s="1047"/>
      <c r="J2861" s="537"/>
      <c r="L2861" s="1032"/>
      <c r="M2861" s="537"/>
      <c r="O2861" s="1048" t="s">
        <v>10414</v>
      </c>
      <c r="P2861" s="626" t="s">
        <v>16</v>
      </c>
      <c r="Q2861" s="526" t="s">
        <v>1678</v>
      </c>
      <c r="R2861" s="527">
        <v>0.7</v>
      </c>
      <c r="S2861" s="1051"/>
      <c r="T2861" s="1032"/>
      <c r="U2861" s="537"/>
      <c r="W2861" s="534"/>
      <c r="X2861" s="537"/>
      <c r="Y2861" s="534"/>
      <c r="Z2861" s="538"/>
      <c r="AA2861" s="531">
        <f>ROUND(ROUND(ROUND(ROUND(ROUND(ROUND(F2697*K2860,0)*N2857,0)*R2861,0)*V2851,0)*X2843,0)-Y2794,0)</f>
        <v>61</v>
      </c>
      <c r="AB2861" s="539"/>
      <c r="AC2861" s="504"/>
    </row>
    <row r="2862" spans="1:29" ht="16.7" customHeight="1" x14ac:dyDescent="0.15">
      <c r="A2862" s="520">
        <v>22</v>
      </c>
      <c r="B2862" s="520" t="s">
        <v>19717</v>
      </c>
      <c r="C2862" s="521" t="s">
        <v>19718</v>
      </c>
      <c r="D2862" s="542"/>
      <c r="E2862" s="534"/>
      <c r="F2862" s="534"/>
      <c r="H2862" s="541"/>
      <c r="I2862" s="1044"/>
      <c r="J2862" s="544"/>
      <c r="K2862" s="725"/>
      <c r="L2862" s="967"/>
      <c r="M2862" s="544"/>
      <c r="N2862" s="548"/>
      <c r="O2862" s="979"/>
      <c r="P2862" s="626" t="s">
        <v>3833</v>
      </c>
      <c r="Q2862" s="526" t="s">
        <v>1678</v>
      </c>
      <c r="R2862" s="527">
        <v>0.5</v>
      </c>
      <c r="S2862" s="1051"/>
      <c r="T2862" s="967"/>
      <c r="U2862" s="544"/>
      <c r="V2862" s="548"/>
      <c r="W2862" s="534"/>
      <c r="X2862" s="537"/>
      <c r="Y2862" s="534"/>
      <c r="Z2862" s="538"/>
      <c r="AA2862" s="531">
        <f>ROUND(ROUND(ROUND(ROUND(ROUND(ROUND(F2697*K2860,0)*N2857,0)*R2862,0)*V2851,0)*X2843,0)-Y2794,0)</f>
        <v>41</v>
      </c>
      <c r="AB2862" s="539"/>
      <c r="AC2862" s="504"/>
    </row>
    <row r="2863" spans="1:29" ht="16.7" customHeight="1" x14ac:dyDescent="0.15">
      <c r="A2863" s="520">
        <v>22</v>
      </c>
      <c r="B2863" s="520">
        <v>9089</v>
      </c>
      <c r="C2863" s="521" t="s">
        <v>19719</v>
      </c>
      <c r="D2863" s="542"/>
      <c r="E2863" s="534"/>
      <c r="F2863" s="534"/>
      <c r="H2863" s="541"/>
      <c r="I2863" s="757"/>
      <c r="J2863" s="525"/>
      <c r="K2863" s="758"/>
      <c r="L2863" s="1050" t="s">
        <v>14896</v>
      </c>
      <c r="M2863" s="525" t="s">
        <v>1678</v>
      </c>
      <c r="N2863" s="529">
        <v>0.7</v>
      </c>
      <c r="O2863" s="759"/>
      <c r="P2863" s="760"/>
      <c r="Q2863" s="526"/>
      <c r="R2863" s="527"/>
      <c r="S2863" s="1051"/>
      <c r="T2863" s="968" t="s">
        <v>12830</v>
      </c>
      <c r="U2863" s="525" t="s">
        <v>1678</v>
      </c>
      <c r="V2863" s="529">
        <v>0.7</v>
      </c>
      <c r="W2863" s="534"/>
      <c r="X2863" s="537"/>
      <c r="Y2863" s="534"/>
      <c r="Z2863" s="538"/>
      <c r="AA2863" s="531">
        <f>ROUND(ROUND(ROUND(ROUND(F2697*N2863,0)*V2863,0)*X2843,0)-Y2794,0)</f>
        <v>199</v>
      </c>
      <c r="AB2863" s="539"/>
      <c r="AC2863" s="504"/>
    </row>
    <row r="2864" spans="1:29" ht="16.7" customHeight="1" x14ac:dyDescent="0.15">
      <c r="A2864" s="520">
        <v>22</v>
      </c>
      <c r="B2864" s="520">
        <v>9090</v>
      </c>
      <c r="C2864" s="521" t="s">
        <v>19720</v>
      </c>
      <c r="D2864" s="542"/>
      <c r="E2864" s="534"/>
      <c r="F2864" s="534"/>
      <c r="H2864" s="541"/>
      <c r="J2864" s="537"/>
      <c r="K2864" s="742"/>
      <c r="L2864" s="1032"/>
      <c r="M2864" s="537"/>
      <c r="O2864" s="1048" t="s">
        <v>10414</v>
      </c>
      <c r="P2864" s="626" t="s">
        <v>16</v>
      </c>
      <c r="Q2864" s="526" t="s">
        <v>1678</v>
      </c>
      <c r="R2864" s="527">
        <v>0.7</v>
      </c>
      <c r="S2864" s="1051"/>
      <c r="T2864" s="1032"/>
      <c r="U2864" s="537"/>
      <c r="W2864" s="534"/>
      <c r="X2864" s="537"/>
      <c r="Y2864" s="534"/>
      <c r="Z2864" s="538"/>
      <c r="AA2864" s="531">
        <f>ROUND(ROUND(ROUND(ROUND(ROUND(F2697*N2863,0)*R2864,0)*V2863,0)*X2843,0)-Y2794,0)</f>
        <v>136</v>
      </c>
      <c r="AB2864" s="539"/>
      <c r="AC2864" s="504"/>
    </row>
    <row r="2865" spans="1:29" ht="16.7" customHeight="1" x14ac:dyDescent="0.15">
      <c r="A2865" s="520">
        <v>22</v>
      </c>
      <c r="B2865" s="520" t="s">
        <v>19721</v>
      </c>
      <c r="C2865" s="521" t="s">
        <v>19722</v>
      </c>
      <c r="D2865" s="542"/>
      <c r="E2865" s="534"/>
      <c r="F2865" s="534"/>
      <c r="H2865" s="541"/>
      <c r="I2865" s="763"/>
      <c r="J2865" s="544"/>
      <c r="K2865" s="579"/>
      <c r="L2865" s="1032"/>
      <c r="M2865" s="537"/>
      <c r="O2865" s="979"/>
      <c r="P2865" s="626" t="s">
        <v>3833</v>
      </c>
      <c r="Q2865" s="526" t="s">
        <v>1678</v>
      </c>
      <c r="R2865" s="527">
        <v>0.5</v>
      </c>
      <c r="S2865" s="1051"/>
      <c r="T2865" s="1032"/>
      <c r="U2865" s="537"/>
      <c r="W2865" s="534"/>
      <c r="X2865" s="537"/>
      <c r="Y2865" s="534"/>
      <c r="Z2865" s="538"/>
      <c r="AA2865" s="531">
        <f>ROUND(ROUND(ROUND(ROUND(ROUND(F2697*N2863,0)*R2865,0)*V2863,0)*X2843,0)-Y2794,0)</f>
        <v>93</v>
      </c>
      <c r="AB2865" s="539"/>
      <c r="AC2865" s="504"/>
    </row>
    <row r="2866" spans="1:29" ht="16.7" customHeight="1" x14ac:dyDescent="0.15">
      <c r="A2866" s="520">
        <v>22</v>
      </c>
      <c r="B2866" s="520">
        <v>9091</v>
      </c>
      <c r="C2866" s="521" t="s">
        <v>19723</v>
      </c>
      <c r="D2866" s="542"/>
      <c r="E2866" s="534"/>
      <c r="F2866" s="534"/>
      <c r="H2866" s="541"/>
      <c r="I2866" s="1049" t="s">
        <v>10418</v>
      </c>
      <c r="J2866" s="525" t="s">
        <v>1678</v>
      </c>
      <c r="K2866" s="718">
        <v>0.96499999999999997</v>
      </c>
      <c r="L2866" s="1032"/>
      <c r="M2866" s="537"/>
      <c r="O2866" s="759"/>
      <c r="P2866" s="760"/>
      <c r="Q2866" s="526"/>
      <c r="R2866" s="527"/>
      <c r="S2866" s="1051"/>
      <c r="T2866" s="1032"/>
      <c r="U2866" s="537"/>
      <c r="W2866" s="534"/>
      <c r="X2866" s="537"/>
      <c r="Y2866" s="534"/>
      <c r="Z2866" s="538"/>
      <c r="AA2866" s="531">
        <f>ROUND(ROUND(ROUND(ROUND(ROUND(ROUND(F2697*K2866,0)*N2863,0)*V2863,0),0)*X2843,0)-Y2794,0)</f>
        <v>191</v>
      </c>
      <c r="AB2866" s="539"/>
      <c r="AC2866" s="504"/>
    </row>
    <row r="2867" spans="1:29" ht="16.7" customHeight="1" x14ac:dyDescent="0.15">
      <c r="A2867" s="520">
        <v>22</v>
      </c>
      <c r="B2867" s="520">
        <v>9092</v>
      </c>
      <c r="C2867" s="521" t="s">
        <v>19724</v>
      </c>
      <c r="D2867" s="542"/>
      <c r="E2867" s="534"/>
      <c r="F2867" s="534"/>
      <c r="H2867" s="541"/>
      <c r="I2867" s="1047"/>
      <c r="J2867" s="537"/>
      <c r="L2867" s="1032"/>
      <c r="M2867" s="537"/>
      <c r="O2867" s="1048" t="s">
        <v>10414</v>
      </c>
      <c r="P2867" s="626" t="s">
        <v>16</v>
      </c>
      <c r="Q2867" s="526" t="s">
        <v>1678</v>
      </c>
      <c r="R2867" s="527">
        <v>0.7</v>
      </c>
      <c r="S2867" s="1051"/>
      <c r="T2867" s="1032"/>
      <c r="U2867" s="537"/>
      <c r="W2867" s="534"/>
      <c r="X2867" s="537"/>
      <c r="Y2867" s="534"/>
      <c r="Z2867" s="538"/>
      <c r="AA2867" s="531">
        <f>ROUND(ROUND(ROUND(ROUND(ROUND(ROUND(ROUND(F2697*K2866,0)*N2863,0)*R2867,0)*V2863,0),0)*X2843,0)-Y2794,0)</f>
        <v>131</v>
      </c>
      <c r="AB2867" s="539"/>
      <c r="AC2867" s="504"/>
    </row>
    <row r="2868" spans="1:29" ht="16.7" customHeight="1" x14ac:dyDescent="0.15">
      <c r="A2868" s="520">
        <v>22</v>
      </c>
      <c r="B2868" s="520" t="s">
        <v>19725</v>
      </c>
      <c r="C2868" s="521" t="s">
        <v>19726</v>
      </c>
      <c r="D2868" s="542"/>
      <c r="E2868" s="534"/>
      <c r="F2868" s="534"/>
      <c r="H2868" s="541"/>
      <c r="I2868" s="1044"/>
      <c r="J2868" s="544"/>
      <c r="K2868" s="725"/>
      <c r="L2868" s="967"/>
      <c r="M2868" s="544"/>
      <c r="N2868" s="548"/>
      <c r="O2868" s="979"/>
      <c r="P2868" s="626" t="s">
        <v>3833</v>
      </c>
      <c r="Q2868" s="526" t="s">
        <v>1678</v>
      </c>
      <c r="R2868" s="527">
        <v>0.5</v>
      </c>
      <c r="S2868" s="1051"/>
      <c r="T2868" s="1032"/>
      <c r="U2868" s="537"/>
      <c r="W2868" s="534"/>
      <c r="X2868" s="537"/>
      <c r="Y2868" s="534"/>
      <c r="Z2868" s="538"/>
      <c r="AA2868" s="531">
        <f>ROUND(ROUND(ROUND(ROUND(ROUND(ROUND(ROUND(F2697*K2866,0)*N2863,0)*R2868,0)*V2863,0),0)*X2843,0)-Y2794,0)</f>
        <v>90</v>
      </c>
      <c r="AB2868" s="539"/>
      <c r="AC2868" s="504"/>
    </row>
    <row r="2869" spans="1:29" ht="16.7" customHeight="1" x14ac:dyDescent="0.15">
      <c r="A2869" s="520">
        <v>22</v>
      </c>
      <c r="B2869" s="520" t="s">
        <v>19727</v>
      </c>
      <c r="C2869" s="521" t="s">
        <v>19728</v>
      </c>
      <c r="D2869" s="542"/>
      <c r="E2869" s="534"/>
      <c r="F2869" s="534"/>
      <c r="H2869" s="541"/>
      <c r="I2869" s="757"/>
      <c r="J2869" s="525"/>
      <c r="K2869" s="758"/>
      <c r="L2869" s="966" t="s">
        <v>14906</v>
      </c>
      <c r="M2869" s="525" t="s">
        <v>1678</v>
      </c>
      <c r="N2869" s="529">
        <v>0.5</v>
      </c>
      <c r="O2869" s="759"/>
      <c r="P2869" s="760"/>
      <c r="Q2869" s="526"/>
      <c r="R2869" s="527"/>
      <c r="S2869" s="1051"/>
      <c r="T2869" s="1032"/>
      <c r="U2869" s="537"/>
      <c r="W2869" s="534"/>
      <c r="X2869" s="537"/>
      <c r="Y2869" s="534"/>
      <c r="Z2869" s="538"/>
      <c r="AA2869" s="531">
        <f>ROUND(ROUND(ROUND(ROUND(F2697*N2869,0)*V2863,0)*X2843,0)-Y2794,0)</f>
        <v>139</v>
      </c>
      <c r="AB2869" s="539"/>
      <c r="AC2869" s="504"/>
    </row>
    <row r="2870" spans="1:29" ht="16.7" customHeight="1" x14ac:dyDescent="0.15">
      <c r="A2870" s="520">
        <v>22</v>
      </c>
      <c r="B2870" s="520" t="s">
        <v>19729</v>
      </c>
      <c r="C2870" s="521" t="s">
        <v>19730</v>
      </c>
      <c r="D2870" s="542"/>
      <c r="E2870" s="534"/>
      <c r="F2870" s="534"/>
      <c r="H2870" s="541"/>
      <c r="J2870" s="537"/>
      <c r="K2870" s="742"/>
      <c r="L2870" s="1032"/>
      <c r="M2870" s="537"/>
      <c r="O2870" s="1048" t="s">
        <v>10414</v>
      </c>
      <c r="P2870" s="626" t="s">
        <v>16</v>
      </c>
      <c r="Q2870" s="526" t="s">
        <v>1678</v>
      </c>
      <c r="R2870" s="527">
        <v>0.7</v>
      </c>
      <c r="S2870" s="1051"/>
      <c r="T2870" s="1032"/>
      <c r="U2870" s="537"/>
      <c r="W2870" s="534"/>
      <c r="X2870" s="537"/>
      <c r="Y2870" s="534"/>
      <c r="Z2870" s="538"/>
      <c r="AA2870" s="531">
        <f>ROUND(ROUND(ROUND(ROUND(ROUND(F2697*N2869,0)*R2870,0)*V2863,0)*X2843,0)-Y2794,0)</f>
        <v>93</v>
      </c>
      <c r="AB2870" s="539"/>
      <c r="AC2870" s="504"/>
    </row>
    <row r="2871" spans="1:29" ht="16.7" customHeight="1" x14ac:dyDescent="0.15">
      <c r="A2871" s="520">
        <v>22</v>
      </c>
      <c r="B2871" s="520" t="s">
        <v>19731</v>
      </c>
      <c r="C2871" s="521" t="s">
        <v>19732</v>
      </c>
      <c r="D2871" s="542"/>
      <c r="E2871" s="534"/>
      <c r="F2871" s="534"/>
      <c r="H2871" s="541"/>
      <c r="I2871" s="763"/>
      <c r="J2871" s="544"/>
      <c r="K2871" s="579"/>
      <c r="L2871" s="1032"/>
      <c r="M2871" s="537"/>
      <c r="O2871" s="979"/>
      <c r="P2871" s="626" t="s">
        <v>3833</v>
      </c>
      <c r="Q2871" s="526" t="s">
        <v>1678</v>
      </c>
      <c r="R2871" s="527">
        <v>0.5</v>
      </c>
      <c r="S2871" s="1051"/>
      <c r="T2871" s="1032"/>
      <c r="U2871" s="537"/>
      <c r="W2871" s="534"/>
      <c r="X2871" s="537"/>
      <c r="Y2871" s="534"/>
      <c r="Z2871" s="538"/>
      <c r="AA2871" s="531">
        <f>ROUND(ROUND(ROUND(ROUND(ROUND(F2697*N2869,0)*R2871,0)*V2863,0)*X2843,0)-Y2794,0)</f>
        <v>63</v>
      </c>
      <c r="AB2871" s="539"/>
      <c r="AC2871" s="504"/>
    </row>
    <row r="2872" spans="1:29" ht="16.7" customHeight="1" x14ac:dyDescent="0.15">
      <c r="A2872" s="520">
        <v>22</v>
      </c>
      <c r="B2872" s="520" t="s">
        <v>19733</v>
      </c>
      <c r="C2872" s="521" t="s">
        <v>19734</v>
      </c>
      <c r="D2872" s="542"/>
      <c r="E2872" s="534"/>
      <c r="F2872" s="534"/>
      <c r="H2872" s="541"/>
      <c r="I2872" s="1049" t="s">
        <v>10418</v>
      </c>
      <c r="J2872" s="525" t="s">
        <v>1678</v>
      </c>
      <c r="K2872" s="718">
        <v>0.96499999999999997</v>
      </c>
      <c r="L2872" s="1032"/>
      <c r="M2872" s="537"/>
      <c r="O2872" s="759"/>
      <c r="P2872" s="760"/>
      <c r="Q2872" s="526"/>
      <c r="R2872" s="527"/>
      <c r="S2872" s="1051"/>
      <c r="T2872" s="1032"/>
      <c r="U2872" s="537"/>
      <c r="W2872" s="534"/>
      <c r="X2872" s="537"/>
      <c r="Y2872" s="534"/>
      <c r="Z2872" s="538"/>
      <c r="AA2872" s="531">
        <f>ROUND(ROUND(ROUND(ROUND(ROUND(ROUND(F2697*K2872,0)*N2869,0),0)*V2863,0)*X2843,0)-Y2794,0)</f>
        <v>134</v>
      </c>
      <c r="AB2872" s="539"/>
      <c r="AC2872" s="504"/>
    </row>
    <row r="2873" spans="1:29" ht="16.7" customHeight="1" x14ac:dyDescent="0.15">
      <c r="A2873" s="520">
        <v>22</v>
      </c>
      <c r="B2873" s="520" t="s">
        <v>19735</v>
      </c>
      <c r="C2873" s="521" t="s">
        <v>19736</v>
      </c>
      <c r="D2873" s="542"/>
      <c r="E2873" s="534"/>
      <c r="F2873" s="534"/>
      <c r="H2873" s="541"/>
      <c r="I2873" s="1047"/>
      <c r="J2873" s="537"/>
      <c r="L2873" s="1032"/>
      <c r="M2873" s="537"/>
      <c r="O2873" s="1048" t="s">
        <v>10414</v>
      </c>
      <c r="P2873" s="626" t="s">
        <v>16</v>
      </c>
      <c r="Q2873" s="526" t="s">
        <v>1678</v>
      </c>
      <c r="R2873" s="527">
        <v>0.7</v>
      </c>
      <c r="S2873" s="1051"/>
      <c r="T2873" s="1032"/>
      <c r="U2873" s="537"/>
      <c r="W2873" s="534"/>
      <c r="X2873" s="537"/>
      <c r="Y2873" s="534"/>
      <c r="Z2873" s="538"/>
      <c r="AA2873" s="531">
        <f>ROUND(ROUND(ROUND(ROUND(ROUND(ROUND(F2697*K2872,0)*N2869,0)*R2873,0)*V2863,0)*X2843,0)-Y2794,0)</f>
        <v>90</v>
      </c>
      <c r="AB2873" s="539"/>
      <c r="AC2873" s="504"/>
    </row>
    <row r="2874" spans="1:29" ht="16.7" customHeight="1" x14ac:dyDescent="0.15">
      <c r="A2874" s="520">
        <v>22</v>
      </c>
      <c r="B2874" s="520" t="s">
        <v>19737</v>
      </c>
      <c r="C2874" s="521" t="s">
        <v>19738</v>
      </c>
      <c r="D2874" s="542"/>
      <c r="E2874" s="534"/>
      <c r="F2874" s="534"/>
      <c r="H2874" s="541"/>
      <c r="I2874" s="1044"/>
      <c r="J2874" s="544"/>
      <c r="K2874" s="725"/>
      <c r="L2874" s="967"/>
      <c r="M2874" s="544"/>
      <c r="N2874" s="548"/>
      <c r="O2874" s="979"/>
      <c r="P2874" s="626" t="s">
        <v>3833</v>
      </c>
      <c r="Q2874" s="526" t="s">
        <v>1678</v>
      </c>
      <c r="R2874" s="527">
        <v>0.5</v>
      </c>
      <c r="S2874" s="1052"/>
      <c r="T2874" s="967"/>
      <c r="U2874" s="544"/>
      <c r="V2874" s="548"/>
      <c r="W2874" s="534"/>
      <c r="X2874" s="537"/>
      <c r="Y2874" s="534"/>
      <c r="Z2874" s="538"/>
      <c r="AA2874" s="531">
        <f>ROUND(ROUND(ROUND(ROUND(ROUND(ROUND(F2697*K2872,0)*N2869,0)*R2874,0)*V2863,0)*X2843,0)-Y2794,0)</f>
        <v>61</v>
      </c>
      <c r="AB2874" s="539"/>
      <c r="AC2874" s="504"/>
    </row>
    <row r="2875" spans="1:29" ht="16.7" customHeight="1" x14ac:dyDescent="0.15">
      <c r="A2875" s="520">
        <v>22</v>
      </c>
      <c r="B2875" s="520" t="s">
        <v>19739</v>
      </c>
      <c r="C2875" s="521" t="s">
        <v>19740</v>
      </c>
      <c r="D2875" s="542"/>
      <c r="E2875" s="534"/>
      <c r="F2875" s="534"/>
      <c r="H2875" s="541"/>
      <c r="I2875" s="757"/>
      <c r="J2875" s="525"/>
      <c r="K2875" s="758"/>
      <c r="L2875" s="966" t="s">
        <v>14896</v>
      </c>
      <c r="M2875" s="525" t="s">
        <v>1678</v>
      </c>
      <c r="N2875" s="529">
        <v>0.7</v>
      </c>
      <c r="O2875" s="759"/>
      <c r="P2875" s="760"/>
      <c r="Q2875" s="526"/>
      <c r="R2875" s="527"/>
      <c r="S2875" s="1054" t="s">
        <v>14959</v>
      </c>
      <c r="T2875" s="968" t="s">
        <v>12840</v>
      </c>
      <c r="U2875" s="525" t="s">
        <v>1678</v>
      </c>
      <c r="V2875" s="529">
        <v>0.7</v>
      </c>
      <c r="W2875" s="534"/>
      <c r="X2875" s="537"/>
      <c r="Y2875" s="534"/>
      <c r="Z2875" s="538"/>
      <c r="AA2875" s="531">
        <f>ROUND(ROUND(ROUND(ROUND(F2697*N2875,0)*V2875,0)*X2843,0)-Y2794,0)</f>
        <v>199</v>
      </c>
      <c r="AB2875" s="539"/>
      <c r="AC2875" s="504"/>
    </row>
    <row r="2876" spans="1:29" ht="16.7" customHeight="1" x14ac:dyDescent="0.15">
      <c r="A2876" s="520">
        <v>22</v>
      </c>
      <c r="B2876" s="520" t="s">
        <v>19741</v>
      </c>
      <c r="C2876" s="521" t="s">
        <v>19742</v>
      </c>
      <c r="D2876" s="542"/>
      <c r="E2876" s="534"/>
      <c r="F2876" s="534"/>
      <c r="H2876" s="541"/>
      <c r="J2876" s="537"/>
      <c r="K2876" s="742"/>
      <c r="L2876" s="1032"/>
      <c r="M2876" s="537"/>
      <c r="O2876" s="1048" t="s">
        <v>10414</v>
      </c>
      <c r="P2876" s="626" t="s">
        <v>16</v>
      </c>
      <c r="Q2876" s="526" t="s">
        <v>1678</v>
      </c>
      <c r="R2876" s="527">
        <v>0.7</v>
      </c>
      <c r="S2876" s="1055"/>
      <c r="T2876" s="1032"/>
      <c r="U2876" s="537"/>
      <c r="W2876" s="534"/>
      <c r="X2876" s="537"/>
      <c r="Y2876" s="534"/>
      <c r="Z2876" s="538"/>
      <c r="AA2876" s="531">
        <f>ROUND(ROUND(ROUND(ROUND(ROUND(F2697*N2875,0)*R2876,0)*V2875,0)*X2843,0)-Y2794,0)</f>
        <v>136</v>
      </c>
      <c r="AB2876" s="539"/>
      <c r="AC2876" s="504"/>
    </row>
    <row r="2877" spans="1:29" ht="16.7" customHeight="1" x14ac:dyDescent="0.15">
      <c r="A2877" s="520">
        <v>22</v>
      </c>
      <c r="B2877" s="520" t="s">
        <v>19743</v>
      </c>
      <c r="C2877" s="521" t="s">
        <v>19744</v>
      </c>
      <c r="D2877" s="542"/>
      <c r="E2877" s="534"/>
      <c r="F2877" s="534"/>
      <c r="H2877" s="541"/>
      <c r="I2877" s="763"/>
      <c r="J2877" s="544"/>
      <c r="K2877" s="579"/>
      <c r="L2877" s="1032"/>
      <c r="M2877" s="537"/>
      <c r="O2877" s="979"/>
      <c r="P2877" s="626" t="s">
        <v>3833</v>
      </c>
      <c r="Q2877" s="526" t="s">
        <v>1678</v>
      </c>
      <c r="R2877" s="527">
        <v>0.5</v>
      </c>
      <c r="S2877" s="1055"/>
      <c r="T2877" s="1032"/>
      <c r="U2877" s="537"/>
      <c r="W2877" s="534"/>
      <c r="X2877" s="537"/>
      <c r="Y2877" s="534"/>
      <c r="Z2877" s="538"/>
      <c r="AA2877" s="531">
        <f>ROUND(ROUND(ROUND(ROUND(ROUND(F2697*N2875,0)*R2877,0)*V2875,0)*X2843,0)-Y2794,0)</f>
        <v>93</v>
      </c>
      <c r="AB2877" s="539"/>
      <c r="AC2877" s="504"/>
    </row>
    <row r="2878" spans="1:29" ht="16.7" customHeight="1" x14ac:dyDescent="0.15">
      <c r="A2878" s="520">
        <v>22</v>
      </c>
      <c r="B2878" s="520" t="s">
        <v>19745</v>
      </c>
      <c r="C2878" s="521" t="s">
        <v>19746</v>
      </c>
      <c r="D2878" s="542"/>
      <c r="E2878" s="534"/>
      <c r="F2878" s="534"/>
      <c r="H2878" s="541"/>
      <c r="I2878" s="1049" t="s">
        <v>10418</v>
      </c>
      <c r="J2878" s="525" t="s">
        <v>1678</v>
      </c>
      <c r="K2878" s="718">
        <v>0.96499999999999997</v>
      </c>
      <c r="L2878" s="1032"/>
      <c r="M2878" s="537"/>
      <c r="O2878" s="759"/>
      <c r="P2878" s="760"/>
      <c r="Q2878" s="526"/>
      <c r="R2878" s="527"/>
      <c r="S2878" s="1055"/>
      <c r="T2878" s="1032"/>
      <c r="U2878" s="537"/>
      <c r="W2878" s="534"/>
      <c r="X2878" s="537"/>
      <c r="Y2878" s="534"/>
      <c r="Z2878" s="538"/>
      <c r="AA2878" s="531">
        <f>ROUND(ROUND(ROUND(ROUND(ROUND(ROUND(F2697*K2878,0)*N2875,0)*V2875,0),0)*X2843,0)-Y2794,0)</f>
        <v>191</v>
      </c>
      <c r="AB2878" s="539"/>
      <c r="AC2878" s="504"/>
    </row>
    <row r="2879" spans="1:29" ht="16.7" customHeight="1" x14ac:dyDescent="0.15">
      <c r="A2879" s="520">
        <v>22</v>
      </c>
      <c r="B2879" s="520" t="s">
        <v>19747</v>
      </c>
      <c r="C2879" s="521" t="s">
        <v>19748</v>
      </c>
      <c r="D2879" s="542"/>
      <c r="E2879" s="534"/>
      <c r="F2879" s="534"/>
      <c r="H2879" s="541"/>
      <c r="I2879" s="1047"/>
      <c r="J2879" s="537"/>
      <c r="L2879" s="1032"/>
      <c r="M2879" s="537"/>
      <c r="O2879" s="1048" t="s">
        <v>10414</v>
      </c>
      <c r="P2879" s="626" t="s">
        <v>16</v>
      </c>
      <c r="Q2879" s="526" t="s">
        <v>1678</v>
      </c>
      <c r="R2879" s="527">
        <v>0.7</v>
      </c>
      <c r="S2879" s="1055"/>
      <c r="T2879" s="1032"/>
      <c r="U2879" s="537"/>
      <c r="W2879" s="534"/>
      <c r="X2879" s="537"/>
      <c r="Y2879" s="534"/>
      <c r="Z2879" s="538"/>
      <c r="AA2879" s="531">
        <f>ROUND(ROUND(ROUND(ROUND(ROUND(ROUND(ROUND(F2697*K2878,0)*N2875,0)*R2879,0)*V2875,0),0)*X2843,0)-Y2794,0)</f>
        <v>131</v>
      </c>
      <c r="AB2879" s="539"/>
      <c r="AC2879" s="504"/>
    </row>
    <row r="2880" spans="1:29" ht="16.7" customHeight="1" x14ac:dyDescent="0.15">
      <c r="A2880" s="520">
        <v>22</v>
      </c>
      <c r="B2880" s="520" t="s">
        <v>19749</v>
      </c>
      <c r="C2880" s="521" t="s">
        <v>19750</v>
      </c>
      <c r="D2880" s="542"/>
      <c r="E2880" s="534"/>
      <c r="F2880" s="534"/>
      <c r="H2880" s="541"/>
      <c r="I2880" s="1044"/>
      <c r="J2880" s="544"/>
      <c r="K2880" s="725"/>
      <c r="L2880" s="967"/>
      <c r="M2880" s="544"/>
      <c r="N2880" s="548"/>
      <c r="O2880" s="979"/>
      <c r="P2880" s="626" t="s">
        <v>3833</v>
      </c>
      <c r="Q2880" s="526" t="s">
        <v>1678</v>
      </c>
      <c r="R2880" s="527">
        <v>0.5</v>
      </c>
      <c r="S2880" s="1055"/>
      <c r="T2880" s="1032"/>
      <c r="U2880" s="537"/>
      <c r="W2880" s="534"/>
      <c r="X2880" s="537"/>
      <c r="Y2880" s="534"/>
      <c r="Z2880" s="538"/>
      <c r="AA2880" s="531">
        <f>ROUND(ROUND(ROUND(ROUND(ROUND(ROUND(ROUND(F2697*K2878,0)*N2875,0)*R2880,0)*V2875,0),0)*X2843,0)-Y2794,0)</f>
        <v>90</v>
      </c>
      <c r="AB2880" s="539"/>
      <c r="AC2880" s="504"/>
    </row>
    <row r="2881" spans="1:29" ht="16.7" customHeight="1" x14ac:dyDescent="0.15">
      <c r="A2881" s="520">
        <v>22</v>
      </c>
      <c r="B2881" s="520" t="s">
        <v>19751</v>
      </c>
      <c r="C2881" s="521" t="s">
        <v>19752</v>
      </c>
      <c r="D2881" s="542"/>
      <c r="E2881" s="534"/>
      <c r="F2881" s="534"/>
      <c r="H2881" s="541"/>
      <c r="I2881" s="757"/>
      <c r="J2881" s="525"/>
      <c r="K2881" s="758"/>
      <c r="L2881" s="966" t="s">
        <v>14906</v>
      </c>
      <c r="M2881" s="525" t="s">
        <v>1678</v>
      </c>
      <c r="N2881" s="529">
        <v>0.5</v>
      </c>
      <c r="O2881" s="759"/>
      <c r="P2881" s="760"/>
      <c r="Q2881" s="526"/>
      <c r="R2881" s="527"/>
      <c r="S2881" s="1055"/>
      <c r="T2881" s="1032"/>
      <c r="U2881" s="537"/>
      <c r="W2881" s="534"/>
      <c r="X2881" s="537"/>
      <c r="Y2881" s="534"/>
      <c r="Z2881" s="538"/>
      <c r="AA2881" s="531">
        <f>ROUND(ROUND(ROUND(ROUND(F2697*N2881,0)*V2875,0)*X2843,0)-Y2794,0)</f>
        <v>139</v>
      </c>
      <c r="AB2881" s="539"/>
      <c r="AC2881" s="504"/>
    </row>
    <row r="2882" spans="1:29" ht="16.7" customHeight="1" x14ac:dyDescent="0.15">
      <c r="A2882" s="520">
        <v>22</v>
      </c>
      <c r="B2882" s="520" t="s">
        <v>19753</v>
      </c>
      <c r="C2882" s="521" t="s">
        <v>19754</v>
      </c>
      <c r="D2882" s="542"/>
      <c r="E2882" s="534"/>
      <c r="F2882" s="534"/>
      <c r="H2882" s="541"/>
      <c r="J2882" s="537"/>
      <c r="K2882" s="742"/>
      <c r="L2882" s="1032"/>
      <c r="M2882" s="537"/>
      <c r="O2882" s="1048" t="s">
        <v>10414</v>
      </c>
      <c r="P2882" s="626" t="s">
        <v>16</v>
      </c>
      <c r="Q2882" s="526" t="s">
        <v>1678</v>
      </c>
      <c r="R2882" s="527">
        <v>0.7</v>
      </c>
      <c r="S2882" s="1055"/>
      <c r="T2882" s="1032"/>
      <c r="U2882" s="537"/>
      <c r="W2882" s="534"/>
      <c r="X2882" s="537"/>
      <c r="Y2882" s="534"/>
      <c r="Z2882" s="538"/>
      <c r="AA2882" s="531">
        <f>ROUND(ROUND(ROUND(ROUND(ROUND(F2697*N2881,0)*R2882,0)*V2875,0)*X2843,0)-Y2794,0)</f>
        <v>93</v>
      </c>
      <c r="AB2882" s="539"/>
      <c r="AC2882" s="504"/>
    </row>
    <row r="2883" spans="1:29" ht="16.7" customHeight="1" x14ac:dyDescent="0.15">
      <c r="A2883" s="520">
        <v>22</v>
      </c>
      <c r="B2883" s="520" t="s">
        <v>19755</v>
      </c>
      <c r="C2883" s="521" t="s">
        <v>19756</v>
      </c>
      <c r="D2883" s="542"/>
      <c r="E2883" s="534"/>
      <c r="F2883" s="534"/>
      <c r="H2883" s="541"/>
      <c r="I2883" s="763"/>
      <c r="J2883" s="544"/>
      <c r="K2883" s="579"/>
      <c r="L2883" s="1032"/>
      <c r="M2883" s="537"/>
      <c r="O2883" s="979"/>
      <c r="P2883" s="626" t="s">
        <v>3833</v>
      </c>
      <c r="Q2883" s="526" t="s">
        <v>1678</v>
      </c>
      <c r="R2883" s="527">
        <v>0.5</v>
      </c>
      <c r="S2883" s="1055"/>
      <c r="T2883" s="1032"/>
      <c r="U2883" s="537"/>
      <c r="W2883" s="534"/>
      <c r="X2883" s="537"/>
      <c r="Y2883" s="534"/>
      <c r="Z2883" s="538"/>
      <c r="AA2883" s="531">
        <f>ROUND(ROUND(ROUND(ROUND(ROUND(F2697*N2881,0)*R2883,0)*V2875,0)*X2843,0)-Y2794,0)</f>
        <v>63</v>
      </c>
      <c r="AB2883" s="539"/>
      <c r="AC2883" s="504"/>
    </row>
    <row r="2884" spans="1:29" ht="16.7" customHeight="1" x14ac:dyDescent="0.15">
      <c r="A2884" s="520">
        <v>22</v>
      </c>
      <c r="B2884" s="520" t="s">
        <v>19757</v>
      </c>
      <c r="C2884" s="521" t="s">
        <v>19758</v>
      </c>
      <c r="D2884" s="542"/>
      <c r="E2884" s="534"/>
      <c r="F2884" s="534"/>
      <c r="H2884" s="541"/>
      <c r="I2884" s="1049" t="s">
        <v>10418</v>
      </c>
      <c r="J2884" s="525" t="s">
        <v>1678</v>
      </c>
      <c r="K2884" s="718">
        <v>0.96499999999999997</v>
      </c>
      <c r="L2884" s="1032"/>
      <c r="M2884" s="537"/>
      <c r="O2884" s="759"/>
      <c r="P2884" s="760"/>
      <c r="Q2884" s="526"/>
      <c r="R2884" s="527"/>
      <c r="S2884" s="1055"/>
      <c r="T2884" s="1032"/>
      <c r="U2884" s="537"/>
      <c r="W2884" s="534"/>
      <c r="X2884" s="537"/>
      <c r="Y2884" s="534"/>
      <c r="Z2884" s="538"/>
      <c r="AA2884" s="531">
        <f>ROUND(ROUND(ROUND(ROUND(ROUND(ROUND(F2697*K2884,0)*N2881,0),0)*V2875,0)*X2843,0)-Y2794,0)</f>
        <v>134</v>
      </c>
      <c r="AB2884" s="539"/>
      <c r="AC2884" s="504"/>
    </row>
    <row r="2885" spans="1:29" ht="16.7" customHeight="1" x14ac:dyDescent="0.15">
      <c r="A2885" s="520">
        <v>22</v>
      </c>
      <c r="B2885" s="520" t="s">
        <v>19759</v>
      </c>
      <c r="C2885" s="521" t="s">
        <v>19760</v>
      </c>
      <c r="D2885" s="542"/>
      <c r="E2885" s="534"/>
      <c r="F2885" s="534"/>
      <c r="H2885" s="541"/>
      <c r="I2885" s="1047"/>
      <c r="J2885" s="537"/>
      <c r="L2885" s="1032"/>
      <c r="M2885" s="537"/>
      <c r="O2885" s="1048" t="s">
        <v>10414</v>
      </c>
      <c r="P2885" s="626" t="s">
        <v>16</v>
      </c>
      <c r="Q2885" s="526" t="s">
        <v>1678</v>
      </c>
      <c r="R2885" s="527">
        <v>0.7</v>
      </c>
      <c r="S2885" s="1055"/>
      <c r="T2885" s="1032"/>
      <c r="U2885" s="537"/>
      <c r="W2885" s="534"/>
      <c r="X2885" s="537"/>
      <c r="Y2885" s="534"/>
      <c r="Z2885" s="538"/>
      <c r="AA2885" s="531">
        <f>ROUND(ROUND(ROUND(ROUND(ROUND(ROUND(F2697*K2884,0)*N2881,0)*R2885,0)*V2875,0)*X2843,0)-Y2794,0)</f>
        <v>90</v>
      </c>
      <c r="AB2885" s="539"/>
      <c r="AC2885" s="504"/>
    </row>
    <row r="2886" spans="1:29" ht="16.7" customHeight="1" x14ac:dyDescent="0.15">
      <c r="A2886" s="520">
        <v>22</v>
      </c>
      <c r="B2886" s="520" t="s">
        <v>19761</v>
      </c>
      <c r="C2886" s="521" t="s">
        <v>19762</v>
      </c>
      <c r="D2886" s="557"/>
      <c r="E2886" s="550"/>
      <c r="F2886" s="550"/>
      <c r="G2886" s="650"/>
      <c r="H2886" s="558"/>
      <c r="I2886" s="1044"/>
      <c r="J2886" s="544"/>
      <c r="K2886" s="725"/>
      <c r="L2886" s="967"/>
      <c r="M2886" s="544"/>
      <c r="N2886" s="548"/>
      <c r="O2886" s="979"/>
      <c r="P2886" s="626" t="s">
        <v>3833</v>
      </c>
      <c r="Q2886" s="526" t="s">
        <v>1678</v>
      </c>
      <c r="R2886" s="527">
        <v>0.5</v>
      </c>
      <c r="S2886" s="1052"/>
      <c r="T2886" s="967"/>
      <c r="U2886" s="544"/>
      <c r="V2886" s="548"/>
      <c r="W2886" s="550"/>
      <c r="X2886" s="544"/>
      <c r="Y2886" s="550"/>
      <c r="Z2886" s="553"/>
      <c r="AA2886" s="531">
        <f>ROUND(ROUND(ROUND(ROUND(ROUND(ROUND(F2697*K2884,0)*N2881,0)*R2886,0)*V2875,0)*X2843,0)-Y2794,0)</f>
        <v>61</v>
      </c>
      <c r="AB2886" s="559"/>
      <c r="AC2886" s="504"/>
    </row>
    <row r="2887" spans="1:29" ht="16.7" customHeight="1" x14ac:dyDescent="0.15"/>
    <row r="2888" spans="1:29" ht="16.7" customHeight="1" x14ac:dyDescent="0.15"/>
  </sheetData>
  <mergeCells count="2336">
    <mergeCell ref="L2875:L2880"/>
    <mergeCell ref="S2875:S2886"/>
    <mergeCell ref="T2875:T2886"/>
    <mergeCell ref="O2876:O2877"/>
    <mergeCell ref="I2878:I2880"/>
    <mergeCell ref="O2879:O2880"/>
    <mergeCell ref="L2881:L2886"/>
    <mergeCell ref="O2882:O2883"/>
    <mergeCell ref="I2884:I2886"/>
    <mergeCell ref="O2885:O2886"/>
    <mergeCell ref="L2863:L2868"/>
    <mergeCell ref="T2863:T2874"/>
    <mergeCell ref="O2864:O2865"/>
    <mergeCell ref="I2866:I2868"/>
    <mergeCell ref="O2867:O2868"/>
    <mergeCell ref="L2869:L2874"/>
    <mergeCell ref="O2870:O2871"/>
    <mergeCell ref="I2872:I2874"/>
    <mergeCell ref="O2873:O2874"/>
    <mergeCell ref="L2851:L2856"/>
    <mergeCell ref="S2851:S2874"/>
    <mergeCell ref="T2851:T2862"/>
    <mergeCell ref="O2852:O2853"/>
    <mergeCell ref="I2854:I2856"/>
    <mergeCell ref="O2855:O2856"/>
    <mergeCell ref="L2857:L2862"/>
    <mergeCell ref="O2858:O2859"/>
    <mergeCell ref="I2860:I2862"/>
    <mergeCell ref="O2861:O2862"/>
    <mergeCell ref="L2839:L2844"/>
    <mergeCell ref="W2839:X2841"/>
    <mergeCell ref="O2840:O2841"/>
    <mergeCell ref="I2842:I2844"/>
    <mergeCell ref="O2843:O2844"/>
    <mergeCell ref="L2845:L2850"/>
    <mergeCell ref="O2846:O2847"/>
    <mergeCell ref="I2848:I2850"/>
    <mergeCell ref="O2849:O2850"/>
    <mergeCell ref="L2827:L2832"/>
    <mergeCell ref="S2827:S2838"/>
    <mergeCell ref="T2827:T2838"/>
    <mergeCell ref="O2828:O2829"/>
    <mergeCell ref="I2830:I2832"/>
    <mergeCell ref="O2831:O2832"/>
    <mergeCell ref="L2833:L2838"/>
    <mergeCell ref="O2834:O2835"/>
    <mergeCell ref="I2836:I2838"/>
    <mergeCell ref="O2837:O2838"/>
    <mergeCell ref="T2815:T2826"/>
    <mergeCell ref="O2816:O2817"/>
    <mergeCell ref="I2818:I2820"/>
    <mergeCell ref="O2819:O2820"/>
    <mergeCell ref="L2821:L2826"/>
    <mergeCell ref="O2822:O2823"/>
    <mergeCell ref="I2824:I2826"/>
    <mergeCell ref="O2825:O2826"/>
    <mergeCell ref="T2803:T2814"/>
    <mergeCell ref="O2804:O2805"/>
    <mergeCell ref="I2806:I2808"/>
    <mergeCell ref="O2807:O2808"/>
    <mergeCell ref="L2809:L2814"/>
    <mergeCell ref="O2810:O2811"/>
    <mergeCell ref="I2812:I2814"/>
    <mergeCell ref="O2813:O2814"/>
    <mergeCell ref="L2797:L2802"/>
    <mergeCell ref="O2798:O2799"/>
    <mergeCell ref="I2800:I2802"/>
    <mergeCell ref="O2801:O2802"/>
    <mergeCell ref="L2803:L2808"/>
    <mergeCell ref="S2803:S2826"/>
    <mergeCell ref="L2815:L2820"/>
    <mergeCell ref="L2791:L2796"/>
    <mergeCell ref="Y2791:Z2792"/>
    <mergeCell ref="O2792:O2793"/>
    <mergeCell ref="I2794:I2796"/>
    <mergeCell ref="Z2794:Z2795"/>
    <mergeCell ref="O2795:O2796"/>
    <mergeCell ref="L2779:L2784"/>
    <mergeCell ref="S2779:S2790"/>
    <mergeCell ref="T2779:T2790"/>
    <mergeCell ref="O2780:O2781"/>
    <mergeCell ref="I2782:I2784"/>
    <mergeCell ref="O2783:O2784"/>
    <mergeCell ref="L2785:L2790"/>
    <mergeCell ref="O2786:O2787"/>
    <mergeCell ref="I2788:I2790"/>
    <mergeCell ref="O2789:O2790"/>
    <mergeCell ref="L2767:L2772"/>
    <mergeCell ref="T2767:T2778"/>
    <mergeCell ref="O2768:O2769"/>
    <mergeCell ref="I2770:I2772"/>
    <mergeCell ref="O2771:O2772"/>
    <mergeCell ref="L2773:L2778"/>
    <mergeCell ref="O2774:O2775"/>
    <mergeCell ref="I2776:I2778"/>
    <mergeCell ref="O2777:O2778"/>
    <mergeCell ref="L2755:L2760"/>
    <mergeCell ref="S2755:S2778"/>
    <mergeCell ref="T2755:T2766"/>
    <mergeCell ref="O2756:O2757"/>
    <mergeCell ref="I2758:I2760"/>
    <mergeCell ref="O2759:O2760"/>
    <mergeCell ref="L2761:L2766"/>
    <mergeCell ref="O2762:O2763"/>
    <mergeCell ref="I2764:I2766"/>
    <mergeCell ref="O2765:O2766"/>
    <mergeCell ref="L2743:L2748"/>
    <mergeCell ref="W2743:X2745"/>
    <mergeCell ref="O2744:O2745"/>
    <mergeCell ref="I2746:I2748"/>
    <mergeCell ref="O2747:O2748"/>
    <mergeCell ref="L2749:L2754"/>
    <mergeCell ref="O2750:O2751"/>
    <mergeCell ref="I2752:I2754"/>
    <mergeCell ref="O2753:O2754"/>
    <mergeCell ref="L2731:L2736"/>
    <mergeCell ref="S2731:S2742"/>
    <mergeCell ref="T2731:T2742"/>
    <mergeCell ref="O2732:O2733"/>
    <mergeCell ref="I2734:I2736"/>
    <mergeCell ref="O2735:O2736"/>
    <mergeCell ref="L2737:L2742"/>
    <mergeCell ref="O2738:O2739"/>
    <mergeCell ref="I2740:I2742"/>
    <mergeCell ref="O2741:O2742"/>
    <mergeCell ref="T2719:T2730"/>
    <mergeCell ref="O2720:O2721"/>
    <mergeCell ref="I2722:I2724"/>
    <mergeCell ref="O2723:O2724"/>
    <mergeCell ref="L2725:L2730"/>
    <mergeCell ref="O2726:O2727"/>
    <mergeCell ref="I2728:I2730"/>
    <mergeCell ref="O2729:O2730"/>
    <mergeCell ref="T2707:T2718"/>
    <mergeCell ref="O2708:O2709"/>
    <mergeCell ref="I2710:I2712"/>
    <mergeCell ref="O2711:O2712"/>
    <mergeCell ref="L2713:L2718"/>
    <mergeCell ref="O2714:O2715"/>
    <mergeCell ref="I2716:I2718"/>
    <mergeCell ref="O2717:O2718"/>
    <mergeCell ref="L2701:L2706"/>
    <mergeCell ref="O2702:O2703"/>
    <mergeCell ref="I2704:I2706"/>
    <mergeCell ref="O2705:O2706"/>
    <mergeCell ref="L2707:L2712"/>
    <mergeCell ref="S2707:S2730"/>
    <mergeCell ref="L2719:L2724"/>
    <mergeCell ref="F2695:H2696"/>
    <mergeCell ref="L2695:L2700"/>
    <mergeCell ref="O2696:O2697"/>
    <mergeCell ref="F2697:G2697"/>
    <mergeCell ref="I2698:I2700"/>
    <mergeCell ref="O2699:O2700"/>
    <mergeCell ref="L2683:L2688"/>
    <mergeCell ref="S2683:S2694"/>
    <mergeCell ref="T2683:T2694"/>
    <mergeCell ref="O2684:O2685"/>
    <mergeCell ref="I2686:I2688"/>
    <mergeCell ref="O2687:O2688"/>
    <mergeCell ref="L2689:L2694"/>
    <mergeCell ref="O2690:O2691"/>
    <mergeCell ref="I2692:I2694"/>
    <mergeCell ref="O2693:O2694"/>
    <mergeCell ref="L2671:L2676"/>
    <mergeCell ref="T2671:T2682"/>
    <mergeCell ref="O2672:O2673"/>
    <mergeCell ref="I2674:I2676"/>
    <mergeCell ref="O2675:O2676"/>
    <mergeCell ref="L2677:L2682"/>
    <mergeCell ref="O2678:O2679"/>
    <mergeCell ref="I2680:I2682"/>
    <mergeCell ref="O2681:O2682"/>
    <mergeCell ref="L2659:L2664"/>
    <mergeCell ref="S2659:S2682"/>
    <mergeCell ref="T2659:T2670"/>
    <mergeCell ref="O2660:O2661"/>
    <mergeCell ref="I2662:I2664"/>
    <mergeCell ref="O2663:O2664"/>
    <mergeCell ref="L2665:L2670"/>
    <mergeCell ref="O2666:O2667"/>
    <mergeCell ref="I2668:I2670"/>
    <mergeCell ref="O2669:O2670"/>
    <mergeCell ref="L2647:L2652"/>
    <mergeCell ref="W2647:X2649"/>
    <mergeCell ref="O2648:O2649"/>
    <mergeCell ref="I2650:I2652"/>
    <mergeCell ref="O2651:O2652"/>
    <mergeCell ref="L2653:L2658"/>
    <mergeCell ref="O2654:O2655"/>
    <mergeCell ref="I2656:I2658"/>
    <mergeCell ref="O2657:O2658"/>
    <mergeCell ref="L2635:L2640"/>
    <mergeCell ref="S2635:S2646"/>
    <mergeCell ref="T2635:T2646"/>
    <mergeCell ref="O2636:O2637"/>
    <mergeCell ref="I2638:I2640"/>
    <mergeCell ref="O2639:O2640"/>
    <mergeCell ref="L2641:L2646"/>
    <mergeCell ref="O2642:O2643"/>
    <mergeCell ref="I2644:I2646"/>
    <mergeCell ref="O2645:O2646"/>
    <mergeCell ref="T2623:T2634"/>
    <mergeCell ref="O2624:O2625"/>
    <mergeCell ref="I2626:I2628"/>
    <mergeCell ref="O2627:O2628"/>
    <mergeCell ref="L2629:L2634"/>
    <mergeCell ref="O2630:O2631"/>
    <mergeCell ref="I2632:I2634"/>
    <mergeCell ref="O2633:O2634"/>
    <mergeCell ref="T2611:T2622"/>
    <mergeCell ref="O2612:O2613"/>
    <mergeCell ref="I2614:I2616"/>
    <mergeCell ref="O2615:O2616"/>
    <mergeCell ref="L2617:L2622"/>
    <mergeCell ref="O2618:O2619"/>
    <mergeCell ref="I2620:I2622"/>
    <mergeCell ref="O2621:O2622"/>
    <mergeCell ref="L2605:L2610"/>
    <mergeCell ref="O2606:O2607"/>
    <mergeCell ref="I2608:I2610"/>
    <mergeCell ref="O2609:O2610"/>
    <mergeCell ref="L2611:L2616"/>
    <mergeCell ref="S2611:S2634"/>
    <mergeCell ref="L2623:L2628"/>
    <mergeCell ref="L2599:L2604"/>
    <mergeCell ref="Y2599:Z2600"/>
    <mergeCell ref="O2600:O2601"/>
    <mergeCell ref="I2602:I2604"/>
    <mergeCell ref="Z2602:Z2603"/>
    <mergeCell ref="O2603:O2604"/>
    <mergeCell ref="L2587:L2592"/>
    <mergeCell ref="S2587:S2598"/>
    <mergeCell ref="T2587:T2598"/>
    <mergeCell ref="O2588:O2589"/>
    <mergeCell ref="I2590:I2592"/>
    <mergeCell ref="O2591:O2592"/>
    <mergeCell ref="L2593:L2598"/>
    <mergeCell ref="O2594:O2595"/>
    <mergeCell ref="I2596:I2598"/>
    <mergeCell ref="O2597:O2598"/>
    <mergeCell ref="L2575:L2580"/>
    <mergeCell ref="T2575:T2586"/>
    <mergeCell ref="O2576:O2577"/>
    <mergeCell ref="I2578:I2580"/>
    <mergeCell ref="O2579:O2580"/>
    <mergeCell ref="L2581:L2586"/>
    <mergeCell ref="O2582:O2583"/>
    <mergeCell ref="I2584:I2586"/>
    <mergeCell ref="O2585:O2586"/>
    <mergeCell ref="L2563:L2568"/>
    <mergeCell ref="S2563:S2586"/>
    <mergeCell ref="T2563:T2574"/>
    <mergeCell ref="O2564:O2565"/>
    <mergeCell ref="I2566:I2568"/>
    <mergeCell ref="O2567:O2568"/>
    <mergeCell ref="L2569:L2574"/>
    <mergeCell ref="O2570:O2571"/>
    <mergeCell ref="I2572:I2574"/>
    <mergeCell ref="O2573:O2574"/>
    <mergeCell ref="L2551:L2556"/>
    <mergeCell ref="W2551:X2553"/>
    <mergeCell ref="O2552:O2553"/>
    <mergeCell ref="I2554:I2556"/>
    <mergeCell ref="O2555:O2556"/>
    <mergeCell ref="L2557:L2562"/>
    <mergeCell ref="O2558:O2559"/>
    <mergeCell ref="I2560:I2562"/>
    <mergeCell ref="O2561:O2562"/>
    <mergeCell ref="L2539:L2544"/>
    <mergeCell ref="S2539:S2550"/>
    <mergeCell ref="T2539:T2550"/>
    <mergeCell ref="O2540:O2541"/>
    <mergeCell ref="I2542:I2544"/>
    <mergeCell ref="O2543:O2544"/>
    <mergeCell ref="L2545:L2550"/>
    <mergeCell ref="O2546:O2547"/>
    <mergeCell ref="I2548:I2550"/>
    <mergeCell ref="O2549:O2550"/>
    <mergeCell ref="T2527:T2538"/>
    <mergeCell ref="O2528:O2529"/>
    <mergeCell ref="I2530:I2532"/>
    <mergeCell ref="O2531:O2532"/>
    <mergeCell ref="L2533:L2538"/>
    <mergeCell ref="O2534:O2535"/>
    <mergeCell ref="I2536:I2538"/>
    <mergeCell ref="O2537:O2538"/>
    <mergeCell ref="T2515:T2526"/>
    <mergeCell ref="O2516:O2517"/>
    <mergeCell ref="I2518:I2520"/>
    <mergeCell ref="O2519:O2520"/>
    <mergeCell ref="L2521:L2526"/>
    <mergeCell ref="O2522:O2523"/>
    <mergeCell ref="I2524:I2526"/>
    <mergeCell ref="O2525:O2526"/>
    <mergeCell ref="L2509:L2514"/>
    <mergeCell ref="O2510:O2511"/>
    <mergeCell ref="I2512:I2514"/>
    <mergeCell ref="O2513:O2514"/>
    <mergeCell ref="L2515:L2520"/>
    <mergeCell ref="S2515:S2538"/>
    <mergeCell ref="L2527:L2532"/>
    <mergeCell ref="F2503:H2504"/>
    <mergeCell ref="L2503:L2508"/>
    <mergeCell ref="O2504:O2505"/>
    <mergeCell ref="F2505:G2505"/>
    <mergeCell ref="I2506:I2508"/>
    <mergeCell ref="O2507:O2508"/>
    <mergeCell ref="L2491:L2496"/>
    <mergeCell ref="S2491:S2502"/>
    <mergeCell ref="T2491:T2502"/>
    <mergeCell ref="O2492:O2493"/>
    <mergeCell ref="I2494:I2496"/>
    <mergeCell ref="O2495:O2496"/>
    <mergeCell ref="L2497:L2502"/>
    <mergeCell ref="O2498:O2499"/>
    <mergeCell ref="I2500:I2502"/>
    <mergeCell ref="O2501:O2502"/>
    <mergeCell ref="L2479:L2484"/>
    <mergeCell ref="T2479:T2490"/>
    <mergeCell ref="O2480:O2481"/>
    <mergeCell ref="I2482:I2484"/>
    <mergeCell ref="O2483:O2484"/>
    <mergeCell ref="L2485:L2490"/>
    <mergeCell ref="O2486:O2487"/>
    <mergeCell ref="I2488:I2490"/>
    <mergeCell ref="O2489:O2490"/>
    <mergeCell ref="L2467:L2472"/>
    <mergeCell ref="S2467:S2490"/>
    <mergeCell ref="T2467:T2478"/>
    <mergeCell ref="O2468:O2469"/>
    <mergeCell ref="I2470:I2472"/>
    <mergeCell ref="O2471:O2472"/>
    <mergeCell ref="L2473:L2478"/>
    <mergeCell ref="O2474:O2475"/>
    <mergeCell ref="I2476:I2478"/>
    <mergeCell ref="O2477:O2478"/>
    <mergeCell ref="L2455:L2460"/>
    <mergeCell ref="W2455:X2457"/>
    <mergeCell ref="O2456:O2457"/>
    <mergeCell ref="I2458:I2460"/>
    <mergeCell ref="O2459:O2460"/>
    <mergeCell ref="L2461:L2466"/>
    <mergeCell ref="O2462:O2463"/>
    <mergeCell ref="I2464:I2466"/>
    <mergeCell ref="O2465:O2466"/>
    <mergeCell ref="L2443:L2448"/>
    <mergeCell ref="S2443:S2454"/>
    <mergeCell ref="T2443:T2454"/>
    <mergeCell ref="O2444:O2445"/>
    <mergeCell ref="I2446:I2448"/>
    <mergeCell ref="O2447:O2448"/>
    <mergeCell ref="L2449:L2454"/>
    <mergeCell ref="O2450:O2451"/>
    <mergeCell ref="I2452:I2454"/>
    <mergeCell ref="O2453:O2454"/>
    <mergeCell ref="T2431:T2442"/>
    <mergeCell ref="O2432:O2433"/>
    <mergeCell ref="I2434:I2436"/>
    <mergeCell ref="O2435:O2436"/>
    <mergeCell ref="L2437:L2442"/>
    <mergeCell ref="O2438:O2439"/>
    <mergeCell ref="I2440:I2442"/>
    <mergeCell ref="O2441:O2442"/>
    <mergeCell ref="T2419:T2430"/>
    <mergeCell ref="O2420:O2421"/>
    <mergeCell ref="I2422:I2424"/>
    <mergeCell ref="O2423:O2424"/>
    <mergeCell ref="L2425:L2430"/>
    <mergeCell ref="O2426:O2427"/>
    <mergeCell ref="I2428:I2430"/>
    <mergeCell ref="O2429:O2430"/>
    <mergeCell ref="L2413:L2418"/>
    <mergeCell ref="O2414:O2415"/>
    <mergeCell ref="I2416:I2418"/>
    <mergeCell ref="O2417:O2418"/>
    <mergeCell ref="L2419:L2424"/>
    <mergeCell ref="S2419:S2442"/>
    <mergeCell ref="L2431:L2436"/>
    <mergeCell ref="L2407:L2412"/>
    <mergeCell ref="Y2407:Z2408"/>
    <mergeCell ref="O2408:O2409"/>
    <mergeCell ref="I2410:I2412"/>
    <mergeCell ref="Z2410:Z2411"/>
    <mergeCell ref="O2411:O2412"/>
    <mergeCell ref="L2395:L2400"/>
    <mergeCell ref="S2395:S2406"/>
    <mergeCell ref="T2395:T2406"/>
    <mergeCell ref="O2396:O2397"/>
    <mergeCell ref="I2398:I2400"/>
    <mergeCell ref="O2399:O2400"/>
    <mergeCell ref="L2401:L2406"/>
    <mergeCell ref="O2402:O2403"/>
    <mergeCell ref="I2404:I2406"/>
    <mergeCell ref="O2405:O2406"/>
    <mergeCell ref="L2383:L2388"/>
    <mergeCell ref="T2383:T2394"/>
    <mergeCell ref="O2384:O2385"/>
    <mergeCell ref="I2386:I2388"/>
    <mergeCell ref="O2387:O2388"/>
    <mergeCell ref="L2389:L2394"/>
    <mergeCell ref="O2390:O2391"/>
    <mergeCell ref="I2392:I2394"/>
    <mergeCell ref="O2393:O2394"/>
    <mergeCell ref="L2371:L2376"/>
    <mergeCell ref="S2371:S2394"/>
    <mergeCell ref="T2371:T2382"/>
    <mergeCell ref="O2372:O2373"/>
    <mergeCell ref="I2374:I2376"/>
    <mergeCell ref="O2375:O2376"/>
    <mergeCell ref="L2377:L2382"/>
    <mergeCell ref="O2378:O2379"/>
    <mergeCell ref="I2380:I2382"/>
    <mergeCell ref="O2381:O2382"/>
    <mergeCell ref="L2359:L2364"/>
    <mergeCell ref="W2359:X2361"/>
    <mergeCell ref="O2360:O2361"/>
    <mergeCell ref="I2362:I2364"/>
    <mergeCell ref="O2363:O2364"/>
    <mergeCell ref="L2365:L2370"/>
    <mergeCell ref="O2366:O2367"/>
    <mergeCell ref="I2368:I2370"/>
    <mergeCell ref="O2369:O2370"/>
    <mergeCell ref="L2347:L2352"/>
    <mergeCell ref="S2347:S2358"/>
    <mergeCell ref="T2347:T2358"/>
    <mergeCell ref="O2348:O2349"/>
    <mergeCell ref="I2350:I2352"/>
    <mergeCell ref="O2351:O2352"/>
    <mergeCell ref="L2353:L2358"/>
    <mergeCell ref="O2354:O2355"/>
    <mergeCell ref="I2356:I2358"/>
    <mergeCell ref="O2357:O2358"/>
    <mergeCell ref="T2335:T2346"/>
    <mergeCell ref="O2336:O2337"/>
    <mergeCell ref="I2338:I2340"/>
    <mergeCell ref="O2339:O2340"/>
    <mergeCell ref="L2341:L2346"/>
    <mergeCell ref="O2342:O2343"/>
    <mergeCell ref="I2344:I2346"/>
    <mergeCell ref="O2345:O2346"/>
    <mergeCell ref="T2323:T2334"/>
    <mergeCell ref="O2324:O2325"/>
    <mergeCell ref="I2326:I2328"/>
    <mergeCell ref="O2327:O2328"/>
    <mergeCell ref="L2329:L2334"/>
    <mergeCell ref="O2330:O2331"/>
    <mergeCell ref="I2332:I2334"/>
    <mergeCell ref="O2333:O2334"/>
    <mergeCell ref="L2317:L2322"/>
    <mergeCell ref="O2318:O2319"/>
    <mergeCell ref="I2320:I2322"/>
    <mergeCell ref="O2321:O2322"/>
    <mergeCell ref="L2323:L2328"/>
    <mergeCell ref="S2323:S2346"/>
    <mergeCell ref="L2335:L2340"/>
    <mergeCell ref="F2311:H2312"/>
    <mergeCell ref="L2311:L2316"/>
    <mergeCell ref="O2312:O2313"/>
    <mergeCell ref="F2313:G2313"/>
    <mergeCell ref="I2314:I2316"/>
    <mergeCell ref="O2315:O2316"/>
    <mergeCell ref="L2299:L2304"/>
    <mergeCell ref="S2299:S2310"/>
    <mergeCell ref="T2299:T2310"/>
    <mergeCell ref="O2300:O2301"/>
    <mergeCell ref="I2302:I2304"/>
    <mergeCell ref="O2303:O2304"/>
    <mergeCell ref="L2305:L2310"/>
    <mergeCell ref="O2306:O2307"/>
    <mergeCell ref="I2308:I2310"/>
    <mergeCell ref="O2309:O2310"/>
    <mergeCell ref="L2287:L2292"/>
    <mergeCell ref="T2287:T2298"/>
    <mergeCell ref="O2288:O2289"/>
    <mergeCell ref="I2290:I2292"/>
    <mergeCell ref="O2291:O2292"/>
    <mergeCell ref="L2293:L2298"/>
    <mergeCell ref="O2294:O2295"/>
    <mergeCell ref="I2296:I2298"/>
    <mergeCell ref="O2297:O2298"/>
    <mergeCell ref="L2275:L2280"/>
    <mergeCell ref="S2275:S2298"/>
    <mergeCell ref="T2275:T2286"/>
    <mergeCell ref="O2276:O2277"/>
    <mergeCell ref="I2278:I2280"/>
    <mergeCell ref="O2279:O2280"/>
    <mergeCell ref="L2281:L2286"/>
    <mergeCell ref="O2282:O2283"/>
    <mergeCell ref="I2284:I2286"/>
    <mergeCell ref="O2285:O2286"/>
    <mergeCell ref="L2263:L2268"/>
    <mergeCell ref="W2263:X2265"/>
    <mergeCell ref="O2264:O2265"/>
    <mergeCell ref="I2266:I2268"/>
    <mergeCell ref="O2267:O2268"/>
    <mergeCell ref="L2269:L2274"/>
    <mergeCell ref="O2270:O2271"/>
    <mergeCell ref="I2272:I2274"/>
    <mergeCell ref="O2273:O2274"/>
    <mergeCell ref="L2251:L2256"/>
    <mergeCell ref="S2251:S2262"/>
    <mergeCell ref="T2251:T2262"/>
    <mergeCell ref="O2252:O2253"/>
    <mergeCell ref="I2254:I2256"/>
    <mergeCell ref="O2255:O2256"/>
    <mergeCell ref="L2257:L2262"/>
    <mergeCell ref="O2258:O2259"/>
    <mergeCell ref="I2260:I2262"/>
    <mergeCell ref="O2261:O2262"/>
    <mergeCell ref="T2239:T2250"/>
    <mergeCell ref="O2240:O2241"/>
    <mergeCell ref="I2242:I2244"/>
    <mergeCell ref="O2243:O2244"/>
    <mergeCell ref="L2245:L2250"/>
    <mergeCell ref="O2246:O2247"/>
    <mergeCell ref="I2248:I2250"/>
    <mergeCell ref="O2249:O2250"/>
    <mergeCell ref="T2227:T2238"/>
    <mergeCell ref="O2228:O2229"/>
    <mergeCell ref="I2230:I2232"/>
    <mergeCell ref="O2231:O2232"/>
    <mergeCell ref="L2233:L2238"/>
    <mergeCell ref="O2234:O2235"/>
    <mergeCell ref="I2236:I2238"/>
    <mergeCell ref="O2237:O2238"/>
    <mergeCell ref="L2221:L2226"/>
    <mergeCell ref="O2222:O2223"/>
    <mergeCell ref="I2224:I2226"/>
    <mergeCell ref="O2225:O2226"/>
    <mergeCell ref="L2227:L2232"/>
    <mergeCell ref="S2227:S2250"/>
    <mergeCell ref="L2239:L2244"/>
    <mergeCell ref="L2215:L2220"/>
    <mergeCell ref="Y2215:Z2216"/>
    <mergeCell ref="O2216:O2217"/>
    <mergeCell ref="I2218:I2220"/>
    <mergeCell ref="Z2218:Z2219"/>
    <mergeCell ref="O2219:O2220"/>
    <mergeCell ref="L2203:L2208"/>
    <mergeCell ref="S2203:S2214"/>
    <mergeCell ref="T2203:T2214"/>
    <mergeCell ref="O2204:O2205"/>
    <mergeCell ref="I2206:I2208"/>
    <mergeCell ref="O2207:O2208"/>
    <mergeCell ref="L2209:L2214"/>
    <mergeCell ref="O2210:O2211"/>
    <mergeCell ref="I2212:I2214"/>
    <mergeCell ref="O2213:O2214"/>
    <mergeCell ref="L2191:L2196"/>
    <mergeCell ref="T2191:T2202"/>
    <mergeCell ref="O2192:O2193"/>
    <mergeCell ref="I2194:I2196"/>
    <mergeCell ref="O2195:O2196"/>
    <mergeCell ref="L2197:L2202"/>
    <mergeCell ref="O2198:O2199"/>
    <mergeCell ref="I2200:I2202"/>
    <mergeCell ref="O2201:O2202"/>
    <mergeCell ref="L2179:L2184"/>
    <mergeCell ref="S2179:S2202"/>
    <mergeCell ref="T2179:T2190"/>
    <mergeCell ref="O2180:O2181"/>
    <mergeCell ref="I2182:I2184"/>
    <mergeCell ref="O2183:O2184"/>
    <mergeCell ref="L2185:L2190"/>
    <mergeCell ref="O2186:O2187"/>
    <mergeCell ref="I2188:I2190"/>
    <mergeCell ref="O2189:O2190"/>
    <mergeCell ref="L2167:L2172"/>
    <mergeCell ref="W2167:X2169"/>
    <mergeCell ref="O2168:O2169"/>
    <mergeCell ref="I2170:I2172"/>
    <mergeCell ref="O2171:O2172"/>
    <mergeCell ref="L2173:L2178"/>
    <mergeCell ref="O2174:O2175"/>
    <mergeCell ref="I2176:I2178"/>
    <mergeCell ref="O2177:O2178"/>
    <mergeCell ref="L2155:L2160"/>
    <mergeCell ref="S2155:S2166"/>
    <mergeCell ref="T2155:T2166"/>
    <mergeCell ref="O2156:O2157"/>
    <mergeCell ref="I2158:I2160"/>
    <mergeCell ref="O2159:O2160"/>
    <mergeCell ref="L2161:L2166"/>
    <mergeCell ref="O2162:O2163"/>
    <mergeCell ref="I2164:I2166"/>
    <mergeCell ref="O2165:O2166"/>
    <mergeCell ref="T2143:T2154"/>
    <mergeCell ref="O2144:O2145"/>
    <mergeCell ref="I2146:I2148"/>
    <mergeCell ref="O2147:O2148"/>
    <mergeCell ref="L2149:L2154"/>
    <mergeCell ref="O2150:O2151"/>
    <mergeCell ref="I2152:I2154"/>
    <mergeCell ref="O2153:O2154"/>
    <mergeCell ref="T2131:T2142"/>
    <mergeCell ref="O2132:O2133"/>
    <mergeCell ref="I2134:I2136"/>
    <mergeCell ref="O2135:O2136"/>
    <mergeCell ref="L2137:L2142"/>
    <mergeCell ref="O2138:O2139"/>
    <mergeCell ref="I2140:I2142"/>
    <mergeCell ref="O2141:O2142"/>
    <mergeCell ref="L2125:L2130"/>
    <mergeCell ref="O2126:O2127"/>
    <mergeCell ref="I2128:I2130"/>
    <mergeCell ref="O2129:O2130"/>
    <mergeCell ref="L2131:L2136"/>
    <mergeCell ref="S2131:S2154"/>
    <mergeCell ref="L2143:L2148"/>
    <mergeCell ref="F2119:H2120"/>
    <mergeCell ref="L2119:L2124"/>
    <mergeCell ref="O2120:O2121"/>
    <mergeCell ref="F2121:G2121"/>
    <mergeCell ref="I2122:I2124"/>
    <mergeCell ref="O2123:O2124"/>
    <mergeCell ref="L2107:L2112"/>
    <mergeCell ref="S2107:S2118"/>
    <mergeCell ref="T2107:T2118"/>
    <mergeCell ref="O2108:O2109"/>
    <mergeCell ref="I2110:I2112"/>
    <mergeCell ref="O2111:O2112"/>
    <mergeCell ref="L2113:L2118"/>
    <mergeCell ref="O2114:O2115"/>
    <mergeCell ref="I2116:I2118"/>
    <mergeCell ref="O2117:O2118"/>
    <mergeCell ref="L2095:L2100"/>
    <mergeCell ref="T2095:T2106"/>
    <mergeCell ref="O2096:O2097"/>
    <mergeCell ref="I2098:I2100"/>
    <mergeCell ref="O2099:O2100"/>
    <mergeCell ref="L2101:L2106"/>
    <mergeCell ref="O2102:O2103"/>
    <mergeCell ref="I2104:I2106"/>
    <mergeCell ref="O2105:O2106"/>
    <mergeCell ref="L2083:L2088"/>
    <mergeCell ref="S2083:S2106"/>
    <mergeCell ref="T2083:T2094"/>
    <mergeCell ref="O2084:O2085"/>
    <mergeCell ref="I2086:I2088"/>
    <mergeCell ref="O2087:O2088"/>
    <mergeCell ref="L2089:L2094"/>
    <mergeCell ref="O2090:O2091"/>
    <mergeCell ref="I2092:I2094"/>
    <mergeCell ref="O2093:O2094"/>
    <mergeCell ref="L2071:L2076"/>
    <mergeCell ref="W2071:X2073"/>
    <mergeCell ref="O2072:O2073"/>
    <mergeCell ref="I2074:I2076"/>
    <mergeCell ref="O2075:O2076"/>
    <mergeCell ref="L2077:L2082"/>
    <mergeCell ref="O2078:O2079"/>
    <mergeCell ref="I2080:I2082"/>
    <mergeCell ref="O2081:O2082"/>
    <mergeCell ref="L2059:L2064"/>
    <mergeCell ref="S2059:S2070"/>
    <mergeCell ref="T2059:T2070"/>
    <mergeCell ref="O2060:O2061"/>
    <mergeCell ref="I2062:I2064"/>
    <mergeCell ref="O2063:O2064"/>
    <mergeCell ref="L2065:L2070"/>
    <mergeCell ref="O2066:O2067"/>
    <mergeCell ref="I2068:I2070"/>
    <mergeCell ref="O2069:O2070"/>
    <mergeCell ref="T2047:T2058"/>
    <mergeCell ref="O2048:O2049"/>
    <mergeCell ref="I2050:I2052"/>
    <mergeCell ref="O2051:O2052"/>
    <mergeCell ref="L2053:L2058"/>
    <mergeCell ref="O2054:O2055"/>
    <mergeCell ref="I2056:I2058"/>
    <mergeCell ref="O2057:O2058"/>
    <mergeCell ref="T2035:T2046"/>
    <mergeCell ref="O2036:O2037"/>
    <mergeCell ref="I2038:I2040"/>
    <mergeCell ref="O2039:O2040"/>
    <mergeCell ref="L2041:L2046"/>
    <mergeCell ref="O2042:O2043"/>
    <mergeCell ref="I2044:I2046"/>
    <mergeCell ref="O2045:O2046"/>
    <mergeCell ref="L2029:L2034"/>
    <mergeCell ref="O2030:O2031"/>
    <mergeCell ref="I2032:I2034"/>
    <mergeCell ref="O2033:O2034"/>
    <mergeCell ref="L2035:L2040"/>
    <mergeCell ref="S2035:S2058"/>
    <mergeCell ref="L2047:L2052"/>
    <mergeCell ref="L2023:L2028"/>
    <mergeCell ref="Y2023:Z2024"/>
    <mergeCell ref="O2024:O2025"/>
    <mergeCell ref="I2026:I2028"/>
    <mergeCell ref="Z2026:Z2027"/>
    <mergeCell ref="O2027:O2028"/>
    <mergeCell ref="L2011:L2016"/>
    <mergeCell ref="S2011:S2022"/>
    <mergeCell ref="T2011:T2022"/>
    <mergeCell ref="O2012:O2013"/>
    <mergeCell ref="I2014:I2016"/>
    <mergeCell ref="O2015:O2016"/>
    <mergeCell ref="L2017:L2022"/>
    <mergeCell ref="O2018:O2019"/>
    <mergeCell ref="I2020:I2022"/>
    <mergeCell ref="O2021:O2022"/>
    <mergeCell ref="L1999:L2004"/>
    <mergeCell ref="T1999:T2010"/>
    <mergeCell ref="O2000:O2001"/>
    <mergeCell ref="I2002:I2004"/>
    <mergeCell ref="O2003:O2004"/>
    <mergeCell ref="L2005:L2010"/>
    <mergeCell ref="O2006:O2007"/>
    <mergeCell ref="I2008:I2010"/>
    <mergeCell ref="O2009:O2010"/>
    <mergeCell ref="L1987:L1992"/>
    <mergeCell ref="S1987:S2010"/>
    <mergeCell ref="T1987:T1998"/>
    <mergeCell ref="O1988:O1989"/>
    <mergeCell ref="I1990:I1992"/>
    <mergeCell ref="O1991:O1992"/>
    <mergeCell ref="L1993:L1998"/>
    <mergeCell ref="O1994:O1995"/>
    <mergeCell ref="I1996:I1998"/>
    <mergeCell ref="O1997:O1998"/>
    <mergeCell ref="L1975:L1980"/>
    <mergeCell ref="W1975:X1977"/>
    <mergeCell ref="O1976:O1977"/>
    <mergeCell ref="I1978:I1980"/>
    <mergeCell ref="O1979:O1980"/>
    <mergeCell ref="L1981:L1986"/>
    <mergeCell ref="O1982:O1983"/>
    <mergeCell ref="I1984:I1986"/>
    <mergeCell ref="O1985:O1986"/>
    <mergeCell ref="L1963:L1968"/>
    <mergeCell ref="S1963:S1974"/>
    <mergeCell ref="T1963:T1974"/>
    <mergeCell ref="O1964:O1965"/>
    <mergeCell ref="I1966:I1968"/>
    <mergeCell ref="O1967:O1968"/>
    <mergeCell ref="L1969:L1974"/>
    <mergeCell ref="O1970:O1971"/>
    <mergeCell ref="I1972:I1974"/>
    <mergeCell ref="O1973:O1974"/>
    <mergeCell ref="T1951:T1962"/>
    <mergeCell ref="O1952:O1953"/>
    <mergeCell ref="I1954:I1956"/>
    <mergeCell ref="O1955:O1956"/>
    <mergeCell ref="L1957:L1962"/>
    <mergeCell ref="O1958:O1959"/>
    <mergeCell ref="I1960:I1962"/>
    <mergeCell ref="O1961:O1962"/>
    <mergeCell ref="T1939:T1950"/>
    <mergeCell ref="O1940:O1941"/>
    <mergeCell ref="I1942:I1944"/>
    <mergeCell ref="O1943:O1944"/>
    <mergeCell ref="L1945:L1950"/>
    <mergeCell ref="O1946:O1947"/>
    <mergeCell ref="I1948:I1950"/>
    <mergeCell ref="O1949:O1950"/>
    <mergeCell ref="L1933:L1938"/>
    <mergeCell ref="O1934:O1935"/>
    <mergeCell ref="I1936:I1938"/>
    <mergeCell ref="O1937:O1938"/>
    <mergeCell ref="L1939:L1944"/>
    <mergeCell ref="S1939:S1962"/>
    <mergeCell ref="L1951:L1956"/>
    <mergeCell ref="E1927:E1930"/>
    <mergeCell ref="F1927:H1928"/>
    <mergeCell ref="L1927:L1932"/>
    <mergeCell ref="O1928:O1929"/>
    <mergeCell ref="F1929:G1929"/>
    <mergeCell ref="I1930:I1932"/>
    <mergeCell ref="O1931:O1932"/>
    <mergeCell ref="L1915:L1920"/>
    <mergeCell ref="S1915:S1926"/>
    <mergeCell ref="T1915:T1926"/>
    <mergeCell ref="O1916:O1917"/>
    <mergeCell ref="I1918:I1920"/>
    <mergeCell ref="O1919:O1920"/>
    <mergeCell ref="L1921:L1926"/>
    <mergeCell ref="O1922:O1923"/>
    <mergeCell ref="I1924:I1926"/>
    <mergeCell ref="O1925:O1926"/>
    <mergeCell ref="T1903:T1914"/>
    <mergeCell ref="O1904:O1905"/>
    <mergeCell ref="I1906:I1908"/>
    <mergeCell ref="O1907:O1908"/>
    <mergeCell ref="L1909:L1914"/>
    <mergeCell ref="O1910:O1911"/>
    <mergeCell ref="I1912:I1914"/>
    <mergeCell ref="O1913:O1914"/>
    <mergeCell ref="T1891:T1902"/>
    <mergeCell ref="O1892:O1893"/>
    <mergeCell ref="I1894:I1896"/>
    <mergeCell ref="O1895:O1896"/>
    <mergeCell ref="L1897:L1902"/>
    <mergeCell ref="O1898:O1899"/>
    <mergeCell ref="I1900:I1902"/>
    <mergeCell ref="O1901:O1902"/>
    <mergeCell ref="L1885:L1890"/>
    <mergeCell ref="O1886:O1887"/>
    <mergeCell ref="I1888:I1890"/>
    <mergeCell ref="O1889:O1890"/>
    <mergeCell ref="L1891:L1896"/>
    <mergeCell ref="S1891:S1914"/>
    <mergeCell ref="L1903:L1908"/>
    <mergeCell ref="L1879:L1884"/>
    <mergeCell ref="Y1879:Z1880"/>
    <mergeCell ref="O1880:O1881"/>
    <mergeCell ref="I1882:I1884"/>
    <mergeCell ref="Z1882:Z1883"/>
    <mergeCell ref="O1883:O1884"/>
    <mergeCell ref="L1867:L1872"/>
    <mergeCell ref="S1867:S1878"/>
    <mergeCell ref="T1867:T1878"/>
    <mergeCell ref="O1868:O1869"/>
    <mergeCell ref="I1870:I1872"/>
    <mergeCell ref="O1871:O1872"/>
    <mergeCell ref="L1873:L1878"/>
    <mergeCell ref="O1874:O1875"/>
    <mergeCell ref="I1876:I1878"/>
    <mergeCell ref="O1877:O1878"/>
    <mergeCell ref="T1855:T1866"/>
    <mergeCell ref="O1856:O1857"/>
    <mergeCell ref="I1858:I1860"/>
    <mergeCell ref="O1859:O1860"/>
    <mergeCell ref="L1861:L1866"/>
    <mergeCell ref="O1862:O1863"/>
    <mergeCell ref="I1864:I1866"/>
    <mergeCell ref="O1865:O1866"/>
    <mergeCell ref="T1843:T1854"/>
    <mergeCell ref="O1844:O1845"/>
    <mergeCell ref="I1846:I1848"/>
    <mergeCell ref="O1847:O1848"/>
    <mergeCell ref="L1849:L1854"/>
    <mergeCell ref="O1850:O1851"/>
    <mergeCell ref="I1852:I1854"/>
    <mergeCell ref="O1853:O1854"/>
    <mergeCell ref="L1837:L1842"/>
    <mergeCell ref="O1838:O1839"/>
    <mergeCell ref="I1840:I1842"/>
    <mergeCell ref="O1841:O1842"/>
    <mergeCell ref="L1843:L1848"/>
    <mergeCell ref="S1843:S1866"/>
    <mergeCell ref="L1855:L1860"/>
    <mergeCell ref="F1831:H1832"/>
    <mergeCell ref="L1831:L1836"/>
    <mergeCell ref="O1832:O1833"/>
    <mergeCell ref="F1833:G1833"/>
    <mergeCell ref="I1834:I1836"/>
    <mergeCell ref="O1835:O1836"/>
    <mergeCell ref="L1819:L1824"/>
    <mergeCell ref="S1819:S1830"/>
    <mergeCell ref="T1819:T1830"/>
    <mergeCell ref="O1820:O1821"/>
    <mergeCell ref="I1822:I1824"/>
    <mergeCell ref="O1823:O1824"/>
    <mergeCell ref="L1825:L1830"/>
    <mergeCell ref="O1826:O1827"/>
    <mergeCell ref="I1828:I1830"/>
    <mergeCell ref="O1829:O1830"/>
    <mergeCell ref="T1807:T1818"/>
    <mergeCell ref="O1808:O1809"/>
    <mergeCell ref="I1810:I1812"/>
    <mergeCell ref="O1811:O1812"/>
    <mergeCell ref="L1813:L1818"/>
    <mergeCell ref="O1814:O1815"/>
    <mergeCell ref="I1816:I1818"/>
    <mergeCell ref="O1817:O1818"/>
    <mergeCell ref="T1795:T1806"/>
    <mergeCell ref="O1796:O1797"/>
    <mergeCell ref="I1798:I1800"/>
    <mergeCell ref="O1799:O1800"/>
    <mergeCell ref="L1801:L1806"/>
    <mergeCell ref="O1802:O1803"/>
    <mergeCell ref="I1804:I1806"/>
    <mergeCell ref="O1805:O1806"/>
    <mergeCell ref="L1789:L1794"/>
    <mergeCell ref="O1790:O1791"/>
    <mergeCell ref="I1792:I1794"/>
    <mergeCell ref="O1793:O1794"/>
    <mergeCell ref="L1795:L1800"/>
    <mergeCell ref="S1795:S1818"/>
    <mergeCell ref="L1807:L1812"/>
    <mergeCell ref="L1783:L1788"/>
    <mergeCell ref="Y1783:Z1784"/>
    <mergeCell ref="O1784:O1785"/>
    <mergeCell ref="I1786:I1788"/>
    <mergeCell ref="Z1786:Z1787"/>
    <mergeCell ref="O1787:O1788"/>
    <mergeCell ref="L1771:L1776"/>
    <mergeCell ref="S1771:S1782"/>
    <mergeCell ref="T1771:T1782"/>
    <mergeCell ref="O1772:O1773"/>
    <mergeCell ref="I1774:I1776"/>
    <mergeCell ref="O1775:O1776"/>
    <mergeCell ref="L1777:L1782"/>
    <mergeCell ref="O1778:O1779"/>
    <mergeCell ref="I1780:I1782"/>
    <mergeCell ref="O1781:O1782"/>
    <mergeCell ref="T1759:T1770"/>
    <mergeCell ref="O1760:O1761"/>
    <mergeCell ref="I1762:I1764"/>
    <mergeCell ref="O1763:O1764"/>
    <mergeCell ref="L1765:L1770"/>
    <mergeCell ref="O1766:O1767"/>
    <mergeCell ref="I1768:I1770"/>
    <mergeCell ref="O1769:O1770"/>
    <mergeCell ref="T1747:T1758"/>
    <mergeCell ref="O1748:O1749"/>
    <mergeCell ref="I1750:I1752"/>
    <mergeCell ref="O1751:O1752"/>
    <mergeCell ref="L1753:L1758"/>
    <mergeCell ref="O1754:O1755"/>
    <mergeCell ref="I1756:I1758"/>
    <mergeCell ref="O1757:O1758"/>
    <mergeCell ref="L1741:L1746"/>
    <mergeCell ref="O1742:O1743"/>
    <mergeCell ref="I1744:I1746"/>
    <mergeCell ref="O1745:O1746"/>
    <mergeCell ref="L1747:L1752"/>
    <mergeCell ref="S1747:S1770"/>
    <mergeCell ref="L1759:L1764"/>
    <mergeCell ref="F1735:H1736"/>
    <mergeCell ref="L1735:L1740"/>
    <mergeCell ref="O1736:O1737"/>
    <mergeCell ref="F1737:G1737"/>
    <mergeCell ref="I1738:I1740"/>
    <mergeCell ref="O1739:O1740"/>
    <mergeCell ref="L1723:L1728"/>
    <mergeCell ref="S1723:S1734"/>
    <mergeCell ref="T1723:T1734"/>
    <mergeCell ref="O1724:O1725"/>
    <mergeCell ref="I1726:I1728"/>
    <mergeCell ref="O1727:O1728"/>
    <mergeCell ref="L1729:L1734"/>
    <mergeCell ref="O1730:O1731"/>
    <mergeCell ref="I1732:I1734"/>
    <mergeCell ref="O1733:O1734"/>
    <mergeCell ref="T1711:T1722"/>
    <mergeCell ref="O1712:O1713"/>
    <mergeCell ref="I1714:I1716"/>
    <mergeCell ref="O1715:O1716"/>
    <mergeCell ref="L1717:L1722"/>
    <mergeCell ref="O1718:O1719"/>
    <mergeCell ref="I1720:I1722"/>
    <mergeCell ref="O1721:O1722"/>
    <mergeCell ref="T1699:T1710"/>
    <mergeCell ref="O1700:O1701"/>
    <mergeCell ref="I1702:I1704"/>
    <mergeCell ref="O1703:O1704"/>
    <mergeCell ref="L1705:L1710"/>
    <mergeCell ref="O1706:O1707"/>
    <mergeCell ref="I1708:I1710"/>
    <mergeCell ref="O1709:O1710"/>
    <mergeCell ref="L1693:L1698"/>
    <mergeCell ref="O1694:O1695"/>
    <mergeCell ref="I1696:I1698"/>
    <mergeCell ref="O1697:O1698"/>
    <mergeCell ref="L1699:L1704"/>
    <mergeCell ref="S1699:S1722"/>
    <mergeCell ref="L1711:L1716"/>
    <mergeCell ref="L1687:L1692"/>
    <mergeCell ref="Y1687:Z1688"/>
    <mergeCell ref="O1688:O1689"/>
    <mergeCell ref="I1690:I1692"/>
    <mergeCell ref="Z1690:Z1691"/>
    <mergeCell ref="O1691:O1692"/>
    <mergeCell ref="L1675:L1680"/>
    <mergeCell ref="S1675:S1686"/>
    <mergeCell ref="T1675:T1686"/>
    <mergeCell ref="O1676:O1677"/>
    <mergeCell ref="I1678:I1680"/>
    <mergeCell ref="O1679:O1680"/>
    <mergeCell ref="L1681:L1686"/>
    <mergeCell ref="O1682:O1683"/>
    <mergeCell ref="I1684:I1686"/>
    <mergeCell ref="O1685:O1686"/>
    <mergeCell ref="T1663:T1674"/>
    <mergeCell ref="O1664:O1665"/>
    <mergeCell ref="I1666:I1668"/>
    <mergeCell ref="O1667:O1668"/>
    <mergeCell ref="L1669:L1674"/>
    <mergeCell ref="O1670:O1671"/>
    <mergeCell ref="I1672:I1674"/>
    <mergeCell ref="O1673:O1674"/>
    <mergeCell ref="T1651:T1662"/>
    <mergeCell ref="O1652:O1653"/>
    <mergeCell ref="I1654:I1656"/>
    <mergeCell ref="O1655:O1656"/>
    <mergeCell ref="L1657:L1662"/>
    <mergeCell ref="O1658:O1659"/>
    <mergeCell ref="I1660:I1662"/>
    <mergeCell ref="O1661:O1662"/>
    <mergeCell ref="L1645:L1650"/>
    <mergeCell ref="O1646:O1647"/>
    <mergeCell ref="I1648:I1650"/>
    <mergeCell ref="O1649:O1650"/>
    <mergeCell ref="L1651:L1656"/>
    <mergeCell ref="S1651:S1674"/>
    <mergeCell ref="L1663:L1668"/>
    <mergeCell ref="F1639:H1640"/>
    <mergeCell ref="L1639:L1644"/>
    <mergeCell ref="O1640:O1641"/>
    <mergeCell ref="F1641:G1641"/>
    <mergeCell ref="I1642:I1644"/>
    <mergeCell ref="O1643:O1644"/>
    <mergeCell ref="L1627:L1632"/>
    <mergeCell ref="S1627:S1638"/>
    <mergeCell ref="T1627:T1638"/>
    <mergeCell ref="O1628:O1629"/>
    <mergeCell ref="I1630:I1632"/>
    <mergeCell ref="O1631:O1632"/>
    <mergeCell ref="L1633:L1638"/>
    <mergeCell ref="O1634:O1635"/>
    <mergeCell ref="I1636:I1638"/>
    <mergeCell ref="O1637:O1638"/>
    <mergeCell ref="T1615:T1626"/>
    <mergeCell ref="O1616:O1617"/>
    <mergeCell ref="I1618:I1620"/>
    <mergeCell ref="O1619:O1620"/>
    <mergeCell ref="L1621:L1626"/>
    <mergeCell ref="O1622:O1623"/>
    <mergeCell ref="I1624:I1626"/>
    <mergeCell ref="O1625:O1626"/>
    <mergeCell ref="T1603:T1614"/>
    <mergeCell ref="O1604:O1605"/>
    <mergeCell ref="I1606:I1608"/>
    <mergeCell ref="O1607:O1608"/>
    <mergeCell ref="L1609:L1614"/>
    <mergeCell ref="O1610:O1611"/>
    <mergeCell ref="I1612:I1614"/>
    <mergeCell ref="O1613:O1614"/>
    <mergeCell ref="L1597:L1602"/>
    <mergeCell ref="O1598:O1599"/>
    <mergeCell ref="I1600:I1602"/>
    <mergeCell ref="O1601:O1602"/>
    <mergeCell ref="L1603:L1608"/>
    <mergeCell ref="S1603:S1626"/>
    <mergeCell ref="L1615:L1620"/>
    <mergeCell ref="L1591:L1596"/>
    <mergeCell ref="Y1591:Z1592"/>
    <mergeCell ref="O1592:O1593"/>
    <mergeCell ref="I1594:I1596"/>
    <mergeCell ref="Z1594:Z1595"/>
    <mergeCell ref="O1595:O1596"/>
    <mergeCell ref="L1579:L1584"/>
    <mergeCell ref="S1579:S1590"/>
    <mergeCell ref="T1579:T1590"/>
    <mergeCell ref="O1580:O1581"/>
    <mergeCell ref="I1582:I1584"/>
    <mergeCell ref="O1583:O1584"/>
    <mergeCell ref="L1585:L1590"/>
    <mergeCell ref="O1586:O1587"/>
    <mergeCell ref="I1588:I1590"/>
    <mergeCell ref="O1589:O1590"/>
    <mergeCell ref="T1567:T1578"/>
    <mergeCell ref="O1568:O1569"/>
    <mergeCell ref="I1570:I1572"/>
    <mergeCell ref="O1571:O1572"/>
    <mergeCell ref="L1573:L1578"/>
    <mergeCell ref="O1574:O1575"/>
    <mergeCell ref="I1576:I1578"/>
    <mergeCell ref="O1577:O1578"/>
    <mergeCell ref="T1555:T1566"/>
    <mergeCell ref="O1556:O1557"/>
    <mergeCell ref="I1558:I1560"/>
    <mergeCell ref="O1559:O1560"/>
    <mergeCell ref="L1561:L1566"/>
    <mergeCell ref="O1562:O1563"/>
    <mergeCell ref="I1564:I1566"/>
    <mergeCell ref="O1565:O1566"/>
    <mergeCell ref="L1549:L1554"/>
    <mergeCell ref="O1550:O1551"/>
    <mergeCell ref="I1552:I1554"/>
    <mergeCell ref="O1553:O1554"/>
    <mergeCell ref="L1555:L1560"/>
    <mergeCell ref="S1555:S1578"/>
    <mergeCell ref="L1567:L1572"/>
    <mergeCell ref="F1543:H1544"/>
    <mergeCell ref="L1543:L1548"/>
    <mergeCell ref="O1544:O1545"/>
    <mergeCell ref="F1545:G1545"/>
    <mergeCell ref="I1546:I1548"/>
    <mergeCell ref="O1547:O1548"/>
    <mergeCell ref="L1531:L1536"/>
    <mergeCell ref="S1531:S1542"/>
    <mergeCell ref="T1531:T1542"/>
    <mergeCell ref="O1532:O1533"/>
    <mergeCell ref="I1534:I1536"/>
    <mergeCell ref="O1535:O1536"/>
    <mergeCell ref="L1537:L1542"/>
    <mergeCell ref="O1538:O1539"/>
    <mergeCell ref="I1540:I1542"/>
    <mergeCell ref="O1541:O1542"/>
    <mergeCell ref="T1519:T1530"/>
    <mergeCell ref="O1520:O1521"/>
    <mergeCell ref="I1522:I1524"/>
    <mergeCell ref="O1523:O1524"/>
    <mergeCell ref="L1525:L1530"/>
    <mergeCell ref="O1526:O1527"/>
    <mergeCell ref="I1528:I1530"/>
    <mergeCell ref="O1529:O1530"/>
    <mergeCell ref="T1507:T1518"/>
    <mergeCell ref="O1508:O1509"/>
    <mergeCell ref="I1510:I1512"/>
    <mergeCell ref="O1511:O1512"/>
    <mergeCell ref="L1513:L1518"/>
    <mergeCell ref="O1514:O1515"/>
    <mergeCell ref="I1516:I1518"/>
    <mergeCell ref="O1517:O1518"/>
    <mergeCell ref="L1501:L1506"/>
    <mergeCell ref="O1502:O1503"/>
    <mergeCell ref="I1504:I1506"/>
    <mergeCell ref="O1505:O1506"/>
    <mergeCell ref="L1507:L1512"/>
    <mergeCell ref="S1507:S1530"/>
    <mergeCell ref="L1519:L1524"/>
    <mergeCell ref="L1495:L1500"/>
    <mergeCell ref="Y1495:Z1496"/>
    <mergeCell ref="O1496:O1497"/>
    <mergeCell ref="I1498:I1500"/>
    <mergeCell ref="Z1498:Z1499"/>
    <mergeCell ref="O1499:O1500"/>
    <mergeCell ref="L1483:L1488"/>
    <mergeCell ref="S1483:S1494"/>
    <mergeCell ref="T1483:T1494"/>
    <mergeCell ref="O1484:O1485"/>
    <mergeCell ref="I1486:I1488"/>
    <mergeCell ref="O1487:O1488"/>
    <mergeCell ref="L1489:L1494"/>
    <mergeCell ref="O1490:O1491"/>
    <mergeCell ref="I1492:I1494"/>
    <mergeCell ref="O1493:O1494"/>
    <mergeCell ref="T1471:T1482"/>
    <mergeCell ref="O1472:O1473"/>
    <mergeCell ref="I1474:I1476"/>
    <mergeCell ref="O1475:O1476"/>
    <mergeCell ref="L1477:L1482"/>
    <mergeCell ref="O1478:O1479"/>
    <mergeCell ref="I1480:I1482"/>
    <mergeCell ref="O1481:O1482"/>
    <mergeCell ref="T1459:T1470"/>
    <mergeCell ref="O1460:O1461"/>
    <mergeCell ref="I1462:I1464"/>
    <mergeCell ref="O1463:O1464"/>
    <mergeCell ref="L1465:L1470"/>
    <mergeCell ref="O1466:O1467"/>
    <mergeCell ref="I1468:I1470"/>
    <mergeCell ref="O1469:O1470"/>
    <mergeCell ref="L1453:L1458"/>
    <mergeCell ref="O1454:O1455"/>
    <mergeCell ref="I1456:I1458"/>
    <mergeCell ref="O1457:O1458"/>
    <mergeCell ref="L1459:L1464"/>
    <mergeCell ref="S1459:S1482"/>
    <mergeCell ref="L1471:L1476"/>
    <mergeCell ref="E1447:E1450"/>
    <mergeCell ref="F1447:H1448"/>
    <mergeCell ref="L1447:L1452"/>
    <mergeCell ref="O1448:O1449"/>
    <mergeCell ref="F1449:G1449"/>
    <mergeCell ref="I1450:I1452"/>
    <mergeCell ref="O1451:O1452"/>
    <mergeCell ref="L1435:L1440"/>
    <mergeCell ref="S1435:S1446"/>
    <mergeCell ref="T1435:T1446"/>
    <mergeCell ref="O1436:O1437"/>
    <mergeCell ref="I1438:I1440"/>
    <mergeCell ref="O1439:O1440"/>
    <mergeCell ref="L1441:L1446"/>
    <mergeCell ref="O1442:O1443"/>
    <mergeCell ref="I1444:I1446"/>
    <mergeCell ref="O1445:O1446"/>
    <mergeCell ref="T1423:T1434"/>
    <mergeCell ref="O1424:O1425"/>
    <mergeCell ref="I1426:I1428"/>
    <mergeCell ref="O1427:O1428"/>
    <mergeCell ref="L1429:L1434"/>
    <mergeCell ref="O1430:O1431"/>
    <mergeCell ref="I1432:I1434"/>
    <mergeCell ref="O1433:O1434"/>
    <mergeCell ref="T1411:T1422"/>
    <mergeCell ref="O1412:O1413"/>
    <mergeCell ref="I1414:I1416"/>
    <mergeCell ref="O1415:O1416"/>
    <mergeCell ref="L1417:L1422"/>
    <mergeCell ref="O1418:O1419"/>
    <mergeCell ref="I1420:I1422"/>
    <mergeCell ref="O1421:O1422"/>
    <mergeCell ref="L1405:L1410"/>
    <mergeCell ref="O1406:O1407"/>
    <mergeCell ref="I1408:I1410"/>
    <mergeCell ref="O1409:O1410"/>
    <mergeCell ref="L1411:L1416"/>
    <mergeCell ref="S1411:S1434"/>
    <mergeCell ref="L1423:L1428"/>
    <mergeCell ref="L1399:L1404"/>
    <mergeCell ref="Y1399:Z1400"/>
    <mergeCell ref="O1400:O1401"/>
    <mergeCell ref="I1402:I1404"/>
    <mergeCell ref="Z1402:Z1403"/>
    <mergeCell ref="O1403:O1404"/>
    <mergeCell ref="L1387:L1392"/>
    <mergeCell ref="S1387:S1398"/>
    <mergeCell ref="T1387:T1398"/>
    <mergeCell ref="O1388:O1389"/>
    <mergeCell ref="I1390:I1392"/>
    <mergeCell ref="O1391:O1392"/>
    <mergeCell ref="L1393:L1398"/>
    <mergeCell ref="O1394:O1395"/>
    <mergeCell ref="I1396:I1398"/>
    <mergeCell ref="O1397:O1398"/>
    <mergeCell ref="T1375:T1386"/>
    <mergeCell ref="O1376:O1377"/>
    <mergeCell ref="I1378:I1380"/>
    <mergeCell ref="O1379:O1380"/>
    <mergeCell ref="L1381:L1386"/>
    <mergeCell ref="O1382:O1383"/>
    <mergeCell ref="I1384:I1386"/>
    <mergeCell ref="O1385:O1386"/>
    <mergeCell ref="T1363:T1374"/>
    <mergeCell ref="O1364:O1365"/>
    <mergeCell ref="I1366:I1368"/>
    <mergeCell ref="O1367:O1368"/>
    <mergeCell ref="L1369:L1374"/>
    <mergeCell ref="O1370:O1371"/>
    <mergeCell ref="I1372:I1374"/>
    <mergeCell ref="O1373:O1374"/>
    <mergeCell ref="L1357:L1362"/>
    <mergeCell ref="O1358:O1359"/>
    <mergeCell ref="I1360:I1362"/>
    <mergeCell ref="O1361:O1362"/>
    <mergeCell ref="L1363:L1368"/>
    <mergeCell ref="S1363:S1386"/>
    <mergeCell ref="L1375:L1380"/>
    <mergeCell ref="F1351:H1352"/>
    <mergeCell ref="L1351:L1356"/>
    <mergeCell ref="O1352:O1353"/>
    <mergeCell ref="F1353:G1353"/>
    <mergeCell ref="I1354:I1356"/>
    <mergeCell ref="O1355:O1356"/>
    <mergeCell ref="L1339:L1344"/>
    <mergeCell ref="S1339:S1350"/>
    <mergeCell ref="T1339:T1350"/>
    <mergeCell ref="O1340:O1341"/>
    <mergeCell ref="I1342:I1344"/>
    <mergeCell ref="O1343:O1344"/>
    <mergeCell ref="L1345:L1350"/>
    <mergeCell ref="O1346:O1347"/>
    <mergeCell ref="I1348:I1350"/>
    <mergeCell ref="O1349:O1350"/>
    <mergeCell ref="T1327:T1338"/>
    <mergeCell ref="O1328:O1329"/>
    <mergeCell ref="I1330:I1332"/>
    <mergeCell ref="O1331:O1332"/>
    <mergeCell ref="L1333:L1338"/>
    <mergeCell ref="O1334:O1335"/>
    <mergeCell ref="I1336:I1338"/>
    <mergeCell ref="O1337:O1338"/>
    <mergeCell ref="T1315:T1326"/>
    <mergeCell ref="O1316:O1317"/>
    <mergeCell ref="I1318:I1320"/>
    <mergeCell ref="O1319:O1320"/>
    <mergeCell ref="L1321:L1326"/>
    <mergeCell ref="O1322:O1323"/>
    <mergeCell ref="I1324:I1326"/>
    <mergeCell ref="O1325:O1326"/>
    <mergeCell ref="L1309:L1314"/>
    <mergeCell ref="O1310:O1311"/>
    <mergeCell ref="I1312:I1314"/>
    <mergeCell ref="O1313:O1314"/>
    <mergeCell ref="L1315:L1320"/>
    <mergeCell ref="S1315:S1338"/>
    <mergeCell ref="L1327:L1332"/>
    <mergeCell ref="L1303:L1308"/>
    <mergeCell ref="Y1303:Z1304"/>
    <mergeCell ref="O1304:O1305"/>
    <mergeCell ref="I1306:I1308"/>
    <mergeCell ref="Z1306:Z1307"/>
    <mergeCell ref="O1307:O1308"/>
    <mergeCell ref="L1291:L1296"/>
    <mergeCell ref="S1291:S1302"/>
    <mergeCell ref="T1291:T1302"/>
    <mergeCell ref="O1292:O1293"/>
    <mergeCell ref="I1294:I1296"/>
    <mergeCell ref="O1295:O1296"/>
    <mergeCell ref="L1297:L1302"/>
    <mergeCell ref="O1298:O1299"/>
    <mergeCell ref="I1300:I1302"/>
    <mergeCell ref="O1301:O1302"/>
    <mergeCell ref="T1279:T1290"/>
    <mergeCell ref="O1280:O1281"/>
    <mergeCell ref="I1282:I1284"/>
    <mergeCell ref="O1283:O1284"/>
    <mergeCell ref="L1285:L1290"/>
    <mergeCell ref="O1286:O1287"/>
    <mergeCell ref="I1288:I1290"/>
    <mergeCell ref="O1289:O1290"/>
    <mergeCell ref="T1267:T1278"/>
    <mergeCell ref="O1268:O1269"/>
    <mergeCell ref="I1270:I1272"/>
    <mergeCell ref="O1271:O1272"/>
    <mergeCell ref="L1273:L1278"/>
    <mergeCell ref="O1274:O1275"/>
    <mergeCell ref="I1276:I1278"/>
    <mergeCell ref="O1277:O1278"/>
    <mergeCell ref="L1261:L1266"/>
    <mergeCell ref="O1262:O1263"/>
    <mergeCell ref="I1264:I1266"/>
    <mergeCell ref="O1265:O1266"/>
    <mergeCell ref="L1267:L1272"/>
    <mergeCell ref="S1267:S1290"/>
    <mergeCell ref="L1279:L1284"/>
    <mergeCell ref="F1255:H1256"/>
    <mergeCell ref="L1255:L1260"/>
    <mergeCell ref="O1256:O1257"/>
    <mergeCell ref="F1257:G1257"/>
    <mergeCell ref="I1258:I1260"/>
    <mergeCell ref="O1259:O1260"/>
    <mergeCell ref="L1243:L1248"/>
    <mergeCell ref="S1243:S1254"/>
    <mergeCell ref="T1243:T1254"/>
    <mergeCell ref="O1244:O1245"/>
    <mergeCell ref="I1246:I1248"/>
    <mergeCell ref="O1247:O1248"/>
    <mergeCell ref="L1249:L1254"/>
    <mergeCell ref="O1250:O1251"/>
    <mergeCell ref="I1252:I1254"/>
    <mergeCell ref="O1253:O1254"/>
    <mergeCell ref="T1231:T1242"/>
    <mergeCell ref="O1232:O1233"/>
    <mergeCell ref="I1234:I1236"/>
    <mergeCell ref="O1235:O1236"/>
    <mergeCell ref="L1237:L1242"/>
    <mergeCell ref="O1238:O1239"/>
    <mergeCell ref="I1240:I1242"/>
    <mergeCell ref="O1241:O1242"/>
    <mergeCell ref="T1219:T1230"/>
    <mergeCell ref="O1220:O1221"/>
    <mergeCell ref="I1222:I1224"/>
    <mergeCell ref="O1223:O1224"/>
    <mergeCell ref="L1225:L1230"/>
    <mergeCell ref="O1226:O1227"/>
    <mergeCell ref="I1228:I1230"/>
    <mergeCell ref="O1229:O1230"/>
    <mergeCell ref="L1213:L1218"/>
    <mergeCell ref="O1214:O1215"/>
    <mergeCell ref="I1216:I1218"/>
    <mergeCell ref="O1217:O1218"/>
    <mergeCell ref="L1219:L1224"/>
    <mergeCell ref="S1219:S1242"/>
    <mergeCell ref="L1231:L1236"/>
    <mergeCell ref="L1207:L1212"/>
    <mergeCell ref="Y1207:Z1208"/>
    <mergeCell ref="O1208:O1209"/>
    <mergeCell ref="I1210:I1212"/>
    <mergeCell ref="Z1210:Z1211"/>
    <mergeCell ref="O1211:O1212"/>
    <mergeCell ref="L1195:L1200"/>
    <mergeCell ref="S1195:S1206"/>
    <mergeCell ref="T1195:T1206"/>
    <mergeCell ref="O1196:O1197"/>
    <mergeCell ref="I1198:I1200"/>
    <mergeCell ref="O1199:O1200"/>
    <mergeCell ref="L1201:L1206"/>
    <mergeCell ref="O1202:O1203"/>
    <mergeCell ref="I1204:I1206"/>
    <mergeCell ref="O1205:O1206"/>
    <mergeCell ref="T1183:T1194"/>
    <mergeCell ref="O1184:O1185"/>
    <mergeCell ref="I1186:I1188"/>
    <mergeCell ref="O1187:O1188"/>
    <mergeCell ref="L1189:L1194"/>
    <mergeCell ref="O1190:O1191"/>
    <mergeCell ref="I1192:I1194"/>
    <mergeCell ref="O1193:O1194"/>
    <mergeCell ref="T1171:T1182"/>
    <mergeCell ref="O1172:O1173"/>
    <mergeCell ref="I1174:I1176"/>
    <mergeCell ref="O1175:O1176"/>
    <mergeCell ref="L1177:L1182"/>
    <mergeCell ref="O1178:O1179"/>
    <mergeCell ref="I1180:I1182"/>
    <mergeCell ref="O1181:O1182"/>
    <mergeCell ref="L1165:L1170"/>
    <mergeCell ref="O1166:O1167"/>
    <mergeCell ref="I1168:I1170"/>
    <mergeCell ref="O1169:O1170"/>
    <mergeCell ref="L1171:L1176"/>
    <mergeCell ref="S1171:S1194"/>
    <mergeCell ref="L1183:L1188"/>
    <mergeCell ref="F1159:H1160"/>
    <mergeCell ref="L1159:L1164"/>
    <mergeCell ref="O1160:O1161"/>
    <mergeCell ref="F1161:G1161"/>
    <mergeCell ref="I1162:I1164"/>
    <mergeCell ref="O1163:O1164"/>
    <mergeCell ref="L1147:L1152"/>
    <mergeCell ref="S1147:S1158"/>
    <mergeCell ref="T1147:T1158"/>
    <mergeCell ref="O1148:O1149"/>
    <mergeCell ref="I1150:I1152"/>
    <mergeCell ref="O1151:O1152"/>
    <mergeCell ref="L1153:L1158"/>
    <mergeCell ref="O1154:O1155"/>
    <mergeCell ref="I1156:I1158"/>
    <mergeCell ref="O1157:O1158"/>
    <mergeCell ref="T1135:T1146"/>
    <mergeCell ref="O1136:O1137"/>
    <mergeCell ref="I1138:I1140"/>
    <mergeCell ref="O1139:O1140"/>
    <mergeCell ref="L1141:L1146"/>
    <mergeCell ref="O1142:O1143"/>
    <mergeCell ref="I1144:I1146"/>
    <mergeCell ref="O1145:O1146"/>
    <mergeCell ref="T1123:T1134"/>
    <mergeCell ref="O1124:O1125"/>
    <mergeCell ref="I1126:I1128"/>
    <mergeCell ref="O1127:O1128"/>
    <mergeCell ref="L1129:L1134"/>
    <mergeCell ref="O1130:O1131"/>
    <mergeCell ref="I1132:I1134"/>
    <mergeCell ref="O1133:O1134"/>
    <mergeCell ref="L1117:L1122"/>
    <mergeCell ref="O1118:O1119"/>
    <mergeCell ref="I1120:I1122"/>
    <mergeCell ref="O1121:O1122"/>
    <mergeCell ref="L1123:L1128"/>
    <mergeCell ref="S1123:S1146"/>
    <mergeCell ref="L1135:L1140"/>
    <mergeCell ref="L1111:L1116"/>
    <mergeCell ref="Y1111:Z1112"/>
    <mergeCell ref="O1112:O1113"/>
    <mergeCell ref="I1114:I1116"/>
    <mergeCell ref="Z1114:Z1115"/>
    <mergeCell ref="O1115:O1116"/>
    <mergeCell ref="L1099:L1104"/>
    <mergeCell ref="S1099:S1110"/>
    <mergeCell ref="T1099:T1110"/>
    <mergeCell ref="O1100:O1101"/>
    <mergeCell ref="I1102:I1104"/>
    <mergeCell ref="O1103:O1104"/>
    <mergeCell ref="L1105:L1110"/>
    <mergeCell ref="O1106:O1107"/>
    <mergeCell ref="I1108:I1110"/>
    <mergeCell ref="O1109:O1110"/>
    <mergeCell ref="T1087:T1098"/>
    <mergeCell ref="O1088:O1089"/>
    <mergeCell ref="I1090:I1092"/>
    <mergeCell ref="O1091:O1092"/>
    <mergeCell ref="L1093:L1098"/>
    <mergeCell ref="O1094:O1095"/>
    <mergeCell ref="I1096:I1098"/>
    <mergeCell ref="O1097:O1098"/>
    <mergeCell ref="T1075:T1086"/>
    <mergeCell ref="O1076:O1077"/>
    <mergeCell ref="I1078:I1080"/>
    <mergeCell ref="O1079:O1080"/>
    <mergeCell ref="L1081:L1086"/>
    <mergeCell ref="O1082:O1083"/>
    <mergeCell ref="I1084:I1086"/>
    <mergeCell ref="O1085:O1086"/>
    <mergeCell ref="L1069:L1074"/>
    <mergeCell ref="O1070:O1071"/>
    <mergeCell ref="I1072:I1074"/>
    <mergeCell ref="O1073:O1074"/>
    <mergeCell ref="L1075:L1080"/>
    <mergeCell ref="S1075:S1098"/>
    <mergeCell ref="L1087:L1092"/>
    <mergeCell ref="F1063:H1064"/>
    <mergeCell ref="L1063:L1068"/>
    <mergeCell ref="O1064:O1065"/>
    <mergeCell ref="F1065:G1065"/>
    <mergeCell ref="I1066:I1068"/>
    <mergeCell ref="O1067:O1068"/>
    <mergeCell ref="L1051:L1056"/>
    <mergeCell ref="S1051:S1062"/>
    <mergeCell ref="T1051:T1062"/>
    <mergeCell ref="O1052:O1053"/>
    <mergeCell ref="I1054:I1056"/>
    <mergeCell ref="O1055:O1056"/>
    <mergeCell ref="L1057:L1062"/>
    <mergeCell ref="O1058:O1059"/>
    <mergeCell ref="I1060:I1062"/>
    <mergeCell ref="O1061:O1062"/>
    <mergeCell ref="T1039:T1050"/>
    <mergeCell ref="O1040:O1041"/>
    <mergeCell ref="I1042:I1044"/>
    <mergeCell ref="O1043:O1044"/>
    <mergeCell ref="L1045:L1050"/>
    <mergeCell ref="O1046:O1047"/>
    <mergeCell ref="I1048:I1050"/>
    <mergeCell ref="O1049:O1050"/>
    <mergeCell ref="T1027:T1038"/>
    <mergeCell ref="O1028:O1029"/>
    <mergeCell ref="I1030:I1032"/>
    <mergeCell ref="O1031:O1032"/>
    <mergeCell ref="L1033:L1038"/>
    <mergeCell ref="O1034:O1035"/>
    <mergeCell ref="I1036:I1038"/>
    <mergeCell ref="O1037:O1038"/>
    <mergeCell ref="L1021:L1026"/>
    <mergeCell ref="O1022:O1023"/>
    <mergeCell ref="I1024:I1026"/>
    <mergeCell ref="O1025:O1026"/>
    <mergeCell ref="L1027:L1032"/>
    <mergeCell ref="S1027:S1050"/>
    <mergeCell ref="L1039:L1044"/>
    <mergeCell ref="L1015:L1020"/>
    <mergeCell ref="Y1015:Z1016"/>
    <mergeCell ref="O1016:O1017"/>
    <mergeCell ref="I1018:I1020"/>
    <mergeCell ref="Z1018:Z1019"/>
    <mergeCell ref="O1019:O1020"/>
    <mergeCell ref="L1003:L1008"/>
    <mergeCell ref="S1003:S1014"/>
    <mergeCell ref="T1003:T1014"/>
    <mergeCell ref="O1004:O1005"/>
    <mergeCell ref="I1006:I1008"/>
    <mergeCell ref="O1007:O1008"/>
    <mergeCell ref="L1009:L1014"/>
    <mergeCell ref="O1010:O1011"/>
    <mergeCell ref="I1012:I1014"/>
    <mergeCell ref="O1013:O1014"/>
    <mergeCell ref="T991:T1002"/>
    <mergeCell ref="O992:O993"/>
    <mergeCell ref="I994:I996"/>
    <mergeCell ref="O995:O996"/>
    <mergeCell ref="L997:L1002"/>
    <mergeCell ref="O998:O999"/>
    <mergeCell ref="I1000:I1002"/>
    <mergeCell ref="O1001:O1002"/>
    <mergeCell ref="T979:T990"/>
    <mergeCell ref="O980:O981"/>
    <mergeCell ref="I982:I984"/>
    <mergeCell ref="O983:O984"/>
    <mergeCell ref="L985:L990"/>
    <mergeCell ref="O986:O987"/>
    <mergeCell ref="I988:I990"/>
    <mergeCell ref="O989:O990"/>
    <mergeCell ref="L973:L978"/>
    <mergeCell ref="O974:O975"/>
    <mergeCell ref="I976:I978"/>
    <mergeCell ref="O977:O978"/>
    <mergeCell ref="L979:L984"/>
    <mergeCell ref="S979:S1002"/>
    <mergeCell ref="L991:L996"/>
    <mergeCell ref="E967:E970"/>
    <mergeCell ref="F967:H968"/>
    <mergeCell ref="L967:L972"/>
    <mergeCell ref="O968:O969"/>
    <mergeCell ref="F969:G969"/>
    <mergeCell ref="I970:I972"/>
    <mergeCell ref="O971:O972"/>
    <mergeCell ref="L955:L960"/>
    <mergeCell ref="S955:S966"/>
    <mergeCell ref="T955:T966"/>
    <mergeCell ref="O956:O957"/>
    <mergeCell ref="I958:I960"/>
    <mergeCell ref="O959:O960"/>
    <mergeCell ref="L961:L966"/>
    <mergeCell ref="O962:O963"/>
    <mergeCell ref="I964:I966"/>
    <mergeCell ref="O965:O966"/>
    <mergeCell ref="T943:T954"/>
    <mergeCell ref="O944:O945"/>
    <mergeCell ref="I946:I948"/>
    <mergeCell ref="O947:O948"/>
    <mergeCell ref="L949:L954"/>
    <mergeCell ref="O950:O951"/>
    <mergeCell ref="I952:I954"/>
    <mergeCell ref="O953:O954"/>
    <mergeCell ref="T931:T942"/>
    <mergeCell ref="O932:O933"/>
    <mergeCell ref="I934:I936"/>
    <mergeCell ref="O935:O936"/>
    <mergeCell ref="L937:L942"/>
    <mergeCell ref="O938:O939"/>
    <mergeCell ref="I940:I942"/>
    <mergeCell ref="O941:O942"/>
    <mergeCell ref="L925:L930"/>
    <mergeCell ref="O926:O927"/>
    <mergeCell ref="I928:I930"/>
    <mergeCell ref="O929:O930"/>
    <mergeCell ref="L931:L936"/>
    <mergeCell ref="S931:S954"/>
    <mergeCell ref="L943:L948"/>
    <mergeCell ref="L919:L924"/>
    <mergeCell ref="Y919:Z920"/>
    <mergeCell ref="O920:O921"/>
    <mergeCell ref="I922:I924"/>
    <mergeCell ref="Z922:Z923"/>
    <mergeCell ref="O923:O924"/>
    <mergeCell ref="L907:L912"/>
    <mergeCell ref="S907:S918"/>
    <mergeCell ref="T907:T918"/>
    <mergeCell ref="O908:O909"/>
    <mergeCell ref="I910:I912"/>
    <mergeCell ref="O911:O912"/>
    <mergeCell ref="L913:L918"/>
    <mergeCell ref="O914:O915"/>
    <mergeCell ref="I916:I918"/>
    <mergeCell ref="O917:O918"/>
    <mergeCell ref="T895:T906"/>
    <mergeCell ref="O896:O897"/>
    <mergeCell ref="I898:I900"/>
    <mergeCell ref="O899:O900"/>
    <mergeCell ref="L901:L906"/>
    <mergeCell ref="O902:O903"/>
    <mergeCell ref="I904:I906"/>
    <mergeCell ref="O905:O906"/>
    <mergeCell ref="T883:T894"/>
    <mergeCell ref="O884:O885"/>
    <mergeCell ref="I886:I888"/>
    <mergeCell ref="O887:O888"/>
    <mergeCell ref="L889:L894"/>
    <mergeCell ref="O890:O891"/>
    <mergeCell ref="I892:I894"/>
    <mergeCell ref="O893:O894"/>
    <mergeCell ref="L877:L882"/>
    <mergeCell ref="O878:O879"/>
    <mergeCell ref="I880:I882"/>
    <mergeCell ref="O881:O882"/>
    <mergeCell ref="L883:L888"/>
    <mergeCell ref="S883:S906"/>
    <mergeCell ref="L895:L900"/>
    <mergeCell ref="F871:H872"/>
    <mergeCell ref="L871:L876"/>
    <mergeCell ref="O872:O873"/>
    <mergeCell ref="F873:G873"/>
    <mergeCell ref="I874:I876"/>
    <mergeCell ref="O875:O876"/>
    <mergeCell ref="L859:L864"/>
    <mergeCell ref="S859:S870"/>
    <mergeCell ref="T859:T870"/>
    <mergeCell ref="O860:O861"/>
    <mergeCell ref="I862:I864"/>
    <mergeCell ref="O863:O864"/>
    <mergeCell ref="L865:L870"/>
    <mergeCell ref="O866:O867"/>
    <mergeCell ref="I868:I870"/>
    <mergeCell ref="O869:O870"/>
    <mergeCell ref="T847:T858"/>
    <mergeCell ref="O848:O849"/>
    <mergeCell ref="I850:I852"/>
    <mergeCell ref="O851:O852"/>
    <mergeCell ref="L853:L858"/>
    <mergeCell ref="O854:O855"/>
    <mergeCell ref="I856:I858"/>
    <mergeCell ref="O857:O858"/>
    <mergeCell ref="T835:T846"/>
    <mergeCell ref="O836:O837"/>
    <mergeCell ref="I838:I840"/>
    <mergeCell ref="O839:O840"/>
    <mergeCell ref="L841:L846"/>
    <mergeCell ref="O842:O843"/>
    <mergeCell ref="I844:I846"/>
    <mergeCell ref="O845:O846"/>
    <mergeCell ref="L829:L834"/>
    <mergeCell ref="O830:O831"/>
    <mergeCell ref="I832:I834"/>
    <mergeCell ref="O833:O834"/>
    <mergeCell ref="L835:L840"/>
    <mergeCell ref="S835:S858"/>
    <mergeCell ref="L847:L852"/>
    <mergeCell ref="L823:L828"/>
    <mergeCell ref="Y823:Z824"/>
    <mergeCell ref="O824:O825"/>
    <mergeCell ref="I826:I828"/>
    <mergeCell ref="Z826:Z827"/>
    <mergeCell ref="O827:O828"/>
    <mergeCell ref="L811:L816"/>
    <mergeCell ref="S811:S822"/>
    <mergeCell ref="T811:T822"/>
    <mergeCell ref="O812:O813"/>
    <mergeCell ref="I814:I816"/>
    <mergeCell ref="O815:O816"/>
    <mergeCell ref="L817:L822"/>
    <mergeCell ref="O818:O819"/>
    <mergeCell ref="I820:I822"/>
    <mergeCell ref="O821:O822"/>
    <mergeCell ref="T799:T810"/>
    <mergeCell ref="O800:O801"/>
    <mergeCell ref="I802:I804"/>
    <mergeCell ref="O803:O804"/>
    <mergeCell ref="L805:L810"/>
    <mergeCell ref="O806:O807"/>
    <mergeCell ref="I808:I810"/>
    <mergeCell ref="O809:O810"/>
    <mergeCell ref="T787:T798"/>
    <mergeCell ref="O788:O789"/>
    <mergeCell ref="I790:I792"/>
    <mergeCell ref="O791:O792"/>
    <mergeCell ref="L793:L798"/>
    <mergeCell ref="O794:O795"/>
    <mergeCell ref="I796:I798"/>
    <mergeCell ref="O797:O798"/>
    <mergeCell ref="L781:L786"/>
    <mergeCell ref="O782:O783"/>
    <mergeCell ref="I784:I786"/>
    <mergeCell ref="O785:O786"/>
    <mergeCell ref="L787:L792"/>
    <mergeCell ref="S787:S810"/>
    <mergeCell ref="L799:L804"/>
    <mergeCell ref="F775:H776"/>
    <mergeCell ref="L775:L780"/>
    <mergeCell ref="O776:O777"/>
    <mergeCell ref="F777:G777"/>
    <mergeCell ref="I778:I780"/>
    <mergeCell ref="O779:O780"/>
    <mergeCell ref="L763:L768"/>
    <mergeCell ref="S763:S774"/>
    <mergeCell ref="T763:T774"/>
    <mergeCell ref="O764:O765"/>
    <mergeCell ref="I766:I768"/>
    <mergeCell ref="O767:O768"/>
    <mergeCell ref="L769:L774"/>
    <mergeCell ref="O770:O771"/>
    <mergeCell ref="I772:I774"/>
    <mergeCell ref="O773:O774"/>
    <mergeCell ref="T751:T762"/>
    <mergeCell ref="O752:O753"/>
    <mergeCell ref="I754:I756"/>
    <mergeCell ref="O755:O756"/>
    <mergeCell ref="L757:L762"/>
    <mergeCell ref="O758:O759"/>
    <mergeCell ref="I760:I762"/>
    <mergeCell ref="O761:O762"/>
    <mergeCell ref="T739:T750"/>
    <mergeCell ref="O740:O741"/>
    <mergeCell ref="I742:I744"/>
    <mergeCell ref="O743:O744"/>
    <mergeCell ref="L745:L750"/>
    <mergeCell ref="O746:O747"/>
    <mergeCell ref="I748:I750"/>
    <mergeCell ref="O749:O750"/>
    <mergeCell ref="L733:L738"/>
    <mergeCell ref="O734:O735"/>
    <mergeCell ref="I736:I738"/>
    <mergeCell ref="O737:O738"/>
    <mergeCell ref="L739:L744"/>
    <mergeCell ref="S739:S762"/>
    <mergeCell ref="L751:L756"/>
    <mergeCell ref="L727:L732"/>
    <mergeCell ref="Y727:Z728"/>
    <mergeCell ref="O728:O729"/>
    <mergeCell ref="I730:I732"/>
    <mergeCell ref="Z730:Z731"/>
    <mergeCell ref="O731:O732"/>
    <mergeCell ref="L715:L720"/>
    <mergeCell ref="S715:S726"/>
    <mergeCell ref="T715:T726"/>
    <mergeCell ref="O716:O717"/>
    <mergeCell ref="I718:I720"/>
    <mergeCell ref="O719:O720"/>
    <mergeCell ref="L721:L726"/>
    <mergeCell ref="O722:O723"/>
    <mergeCell ref="I724:I726"/>
    <mergeCell ref="O725:O726"/>
    <mergeCell ref="T703:T714"/>
    <mergeCell ref="O704:O705"/>
    <mergeCell ref="I706:I708"/>
    <mergeCell ref="O707:O708"/>
    <mergeCell ref="L709:L714"/>
    <mergeCell ref="O710:O711"/>
    <mergeCell ref="I712:I714"/>
    <mergeCell ref="O713:O714"/>
    <mergeCell ref="T691:T702"/>
    <mergeCell ref="O692:O693"/>
    <mergeCell ref="I694:I696"/>
    <mergeCell ref="O695:O696"/>
    <mergeCell ref="L697:L702"/>
    <mergeCell ref="O698:O699"/>
    <mergeCell ref="I700:I702"/>
    <mergeCell ref="O701:O702"/>
    <mergeCell ref="L685:L690"/>
    <mergeCell ref="O686:O687"/>
    <mergeCell ref="I688:I690"/>
    <mergeCell ref="O689:O690"/>
    <mergeCell ref="L691:L696"/>
    <mergeCell ref="S691:S714"/>
    <mergeCell ref="L703:L708"/>
    <mergeCell ref="F679:H680"/>
    <mergeCell ref="L679:L684"/>
    <mergeCell ref="O680:O681"/>
    <mergeCell ref="F681:G681"/>
    <mergeCell ref="I682:I684"/>
    <mergeCell ref="O683:O684"/>
    <mergeCell ref="L667:L672"/>
    <mergeCell ref="S667:S678"/>
    <mergeCell ref="T667:T678"/>
    <mergeCell ref="O668:O669"/>
    <mergeCell ref="I670:I672"/>
    <mergeCell ref="O671:O672"/>
    <mergeCell ref="L673:L678"/>
    <mergeCell ref="O674:O675"/>
    <mergeCell ref="I676:I678"/>
    <mergeCell ref="O677:O678"/>
    <mergeCell ref="T655:T666"/>
    <mergeCell ref="O656:O657"/>
    <mergeCell ref="I658:I660"/>
    <mergeCell ref="O659:O660"/>
    <mergeCell ref="L661:L666"/>
    <mergeCell ref="O662:O663"/>
    <mergeCell ref="I664:I666"/>
    <mergeCell ref="O665:O666"/>
    <mergeCell ref="T643:T654"/>
    <mergeCell ref="O644:O645"/>
    <mergeCell ref="I646:I648"/>
    <mergeCell ref="O647:O648"/>
    <mergeCell ref="L649:L654"/>
    <mergeCell ref="O650:O651"/>
    <mergeCell ref="I652:I654"/>
    <mergeCell ref="O653:O654"/>
    <mergeCell ref="L637:L642"/>
    <mergeCell ref="O638:O639"/>
    <mergeCell ref="I640:I642"/>
    <mergeCell ref="O641:O642"/>
    <mergeCell ref="L643:L648"/>
    <mergeCell ref="S643:S666"/>
    <mergeCell ref="L655:L660"/>
    <mergeCell ref="L631:L636"/>
    <mergeCell ref="Y631:Z632"/>
    <mergeCell ref="O632:O633"/>
    <mergeCell ref="I634:I636"/>
    <mergeCell ref="Z634:Z635"/>
    <mergeCell ref="O635:O636"/>
    <mergeCell ref="L619:L624"/>
    <mergeCell ref="S619:S630"/>
    <mergeCell ref="T619:T630"/>
    <mergeCell ref="O620:O621"/>
    <mergeCell ref="I622:I624"/>
    <mergeCell ref="O623:O624"/>
    <mergeCell ref="L625:L630"/>
    <mergeCell ref="O626:O627"/>
    <mergeCell ref="I628:I630"/>
    <mergeCell ref="O629:O630"/>
    <mergeCell ref="T607:T618"/>
    <mergeCell ref="O608:O609"/>
    <mergeCell ref="I610:I612"/>
    <mergeCell ref="O611:O612"/>
    <mergeCell ref="L613:L618"/>
    <mergeCell ref="O614:O615"/>
    <mergeCell ref="I616:I618"/>
    <mergeCell ref="O617:O618"/>
    <mergeCell ref="T595:T606"/>
    <mergeCell ref="O596:O597"/>
    <mergeCell ref="I598:I600"/>
    <mergeCell ref="O599:O600"/>
    <mergeCell ref="L601:L606"/>
    <mergeCell ref="O602:O603"/>
    <mergeCell ref="I604:I606"/>
    <mergeCell ref="O605:O606"/>
    <mergeCell ref="L589:L594"/>
    <mergeCell ref="O590:O591"/>
    <mergeCell ref="I592:I594"/>
    <mergeCell ref="O593:O594"/>
    <mergeCell ref="L595:L600"/>
    <mergeCell ref="S595:S618"/>
    <mergeCell ref="L607:L612"/>
    <mergeCell ref="F583:H584"/>
    <mergeCell ref="L583:L588"/>
    <mergeCell ref="O584:O585"/>
    <mergeCell ref="F585:G585"/>
    <mergeCell ref="I586:I588"/>
    <mergeCell ref="O587:O588"/>
    <mergeCell ref="L571:L576"/>
    <mergeCell ref="S571:S582"/>
    <mergeCell ref="T571:T582"/>
    <mergeCell ref="O572:O573"/>
    <mergeCell ref="I574:I576"/>
    <mergeCell ref="O575:O576"/>
    <mergeCell ref="L577:L582"/>
    <mergeCell ref="O578:O579"/>
    <mergeCell ref="I580:I582"/>
    <mergeCell ref="O581:O582"/>
    <mergeCell ref="T559:T570"/>
    <mergeCell ref="O560:O561"/>
    <mergeCell ref="I562:I564"/>
    <mergeCell ref="O563:O564"/>
    <mergeCell ref="L565:L570"/>
    <mergeCell ref="O566:O567"/>
    <mergeCell ref="I568:I570"/>
    <mergeCell ref="O569:O570"/>
    <mergeCell ref="T547:T558"/>
    <mergeCell ref="O548:O549"/>
    <mergeCell ref="I550:I552"/>
    <mergeCell ref="O551:O552"/>
    <mergeCell ref="L553:L558"/>
    <mergeCell ref="O554:O555"/>
    <mergeCell ref="I556:I558"/>
    <mergeCell ref="O557:O558"/>
    <mergeCell ref="L541:L546"/>
    <mergeCell ref="O542:O543"/>
    <mergeCell ref="I544:I546"/>
    <mergeCell ref="O545:O546"/>
    <mergeCell ref="L547:L552"/>
    <mergeCell ref="S547:S570"/>
    <mergeCell ref="L559:L564"/>
    <mergeCell ref="L535:L540"/>
    <mergeCell ref="Y535:Z536"/>
    <mergeCell ref="O536:O537"/>
    <mergeCell ref="I538:I540"/>
    <mergeCell ref="Z538:Z539"/>
    <mergeCell ref="O539:O540"/>
    <mergeCell ref="L523:L528"/>
    <mergeCell ref="S523:S534"/>
    <mergeCell ref="T523:T534"/>
    <mergeCell ref="O524:O525"/>
    <mergeCell ref="I526:I528"/>
    <mergeCell ref="O527:O528"/>
    <mergeCell ref="L529:L534"/>
    <mergeCell ref="O530:O531"/>
    <mergeCell ref="I532:I534"/>
    <mergeCell ref="O533:O534"/>
    <mergeCell ref="T511:T522"/>
    <mergeCell ref="O512:O513"/>
    <mergeCell ref="I514:I516"/>
    <mergeCell ref="O515:O516"/>
    <mergeCell ref="L517:L522"/>
    <mergeCell ref="O518:O519"/>
    <mergeCell ref="I520:I522"/>
    <mergeCell ref="O521:O522"/>
    <mergeCell ref="T499:T510"/>
    <mergeCell ref="O500:O501"/>
    <mergeCell ref="I502:I504"/>
    <mergeCell ref="O503:O504"/>
    <mergeCell ref="L505:L510"/>
    <mergeCell ref="O506:O507"/>
    <mergeCell ref="I508:I510"/>
    <mergeCell ref="O509:O510"/>
    <mergeCell ref="L493:L498"/>
    <mergeCell ref="O494:O495"/>
    <mergeCell ref="I496:I498"/>
    <mergeCell ref="O497:O498"/>
    <mergeCell ref="L499:L504"/>
    <mergeCell ref="S499:S522"/>
    <mergeCell ref="L511:L516"/>
    <mergeCell ref="E487:E490"/>
    <mergeCell ref="F487:H488"/>
    <mergeCell ref="L487:L492"/>
    <mergeCell ref="O488:O489"/>
    <mergeCell ref="F489:G489"/>
    <mergeCell ref="I490:I492"/>
    <mergeCell ref="O491:O492"/>
    <mergeCell ref="L475:L480"/>
    <mergeCell ref="S475:S486"/>
    <mergeCell ref="T475:T486"/>
    <mergeCell ref="O476:O477"/>
    <mergeCell ref="I478:I480"/>
    <mergeCell ref="O479:O480"/>
    <mergeCell ref="L481:L486"/>
    <mergeCell ref="O482:O483"/>
    <mergeCell ref="I484:I486"/>
    <mergeCell ref="O485:O486"/>
    <mergeCell ref="T463:T474"/>
    <mergeCell ref="O464:O465"/>
    <mergeCell ref="I466:I468"/>
    <mergeCell ref="O467:O468"/>
    <mergeCell ref="L469:L474"/>
    <mergeCell ref="O470:O471"/>
    <mergeCell ref="I472:I474"/>
    <mergeCell ref="O473:O474"/>
    <mergeCell ref="T451:T462"/>
    <mergeCell ref="O452:O453"/>
    <mergeCell ref="I454:I456"/>
    <mergeCell ref="O455:O456"/>
    <mergeCell ref="L457:L462"/>
    <mergeCell ref="O458:O459"/>
    <mergeCell ref="I460:I462"/>
    <mergeCell ref="O461:O462"/>
    <mergeCell ref="L445:L450"/>
    <mergeCell ref="O446:O447"/>
    <mergeCell ref="I448:I450"/>
    <mergeCell ref="O449:O450"/>
    <mergeCell ref="L451:L456"/>
    <mergeCell ref="S451:S474"/>
    <mergeCell ref="L463:L468"/>
    <mergeCell ref="L439:L444"/>
    <mergeCell ref="Y439:Z440"/>
    <mergeCell ref="O440:O441"/>
    <mergeCell ref="I442:I444"/>
    <mergeCell ref="Z442:Z443"/>
    <mergeCell ref="O443:O444"/>
    <mergeCell ref="L427:L432"/>
    <mergeCell ref="S427:S438"/>
    <mergeCell ref="T427:T438"/>
    <mergeCell ref="O428:O429"/>
    <mergeCell ref="I430:I432"/>
    <mergeCell ref="O431:O432"/>
    <mergeCell ref="L433:L438"/>
    <mergeCell ref="O434:O435"/>
    <mergeCell ref="I436:I438"/>
    <mergeCell ref="O437:O438"/>
    <mergeCell ref="T415:T426"/>
    <mergeCell ref="O416:O417"/>
    <mergeCell ref="I418:I420"/>
    <mergeCell ref="O419:O420"/>
    <mergeCell ref="L421:L426"/>
    <mergeCell ref="O422:O423"/>
    <mergeCell ref="I424:I426"/>
    <mergeCell ref="O425:O426"/>
    <mergeCell ref="T403:T414"/>
    <mergeCell ref="O404:O405"/>
    <mergeCell ref="I406:I408"/>
    <mergeCell ref="O407:O408"/>
    <mergeCell ref="L409:L414"/>
    <mergeCell ref="O410:O411"/>
    <mergeCell ref="I412:I414"/>
    <mergeCell ref="O413:O414"/>
    <mergeCell ref="L397:L402"/>
    <mergeCell ref="O398:O399"/>
    <mergeCell ref="I400:I402"/>
    <mergeCell ref="O401:O402"/>
    <mergeCell ref="L403:L408"/>
    <mergeCell ref="S403:S426"/>
    <mergeCell ref="L415:L420"/>
    <mergeCell ref="F391:H392"/>
    <mergeCell ref="L391:L396"/>
    <mergeCell ref="O392:O393"/>
    <mergeCell ref="F393:G393"/>
    <mergeCell ref="I394:I396"/>
    <mergeCell ref="O395:O396"/>
    <mergeCell ref="L379:L384"/>
    <mergeCell ref="S379:S390"/>
    <mergeCell ref="T379:T390"/>
    <mergeCell ref="O380:O381"/>
    <mergeCell ref="I382:I384"/>
    <mergeCell ref="O383:O384"/>
    <mergeCell ref="L385:L390"/>
    <mergeCell ref="O386:O387"/>
    <mergeCell ref="I388:I390"/>
    <mergeCell ref="O389:O390"/>
    <mergeCell ref="T367:T378"/>
    <mergeCell ref="O368:O369"/>
    <mergeCell ref="I370:I372"/>
    <mergeCell ref="O371:O372"/>
    <mergeCell ref="L373:L378"/>
    <mergeCell ref="O374:O375"/>
    <mergeCell ref="I376:I378"/>
    <mergeCell ref="O377:O378"/>
    <mergeCell ref="T355:T366"/>
    <mergeCell ref="O356:O357"/>
    <mergeCell ref="I358:I360"/>
    <mergeCell ref="O359:O360"/>
    <mergeCell ref="L361:L366"/>
    <mergeCell ref="O362:O363"/>
    <mergeCell ref="I364:I366"/>
    <mergeCell ref="O365:O366"/>
    <mergeCell ref="L349:L354"/>
    <mergeCell ref="O350:O351"/>
    <mergeCell ref="I352:I354"/>
    <mergeCell ref="O353:O354"/>
    <mergeCell ref="L355:L360"/>
    <mergeCell ref="S355:S378"/>
    <mergeCell ref="L367:L372"/>
    <mergeCell ref="L343:L348"/>
    <mergeCell ref="Y343:Z344"/>
    <mergeCell ref="O344:O345"/>
    <mergeCell ref="I346:I348"/>
    <mergeCell ref="Z346:Z347"/>
    <mergeCell ref="O347:O348"/>
    <mergeCell ref="L331:L336"/>
    <mergeCell ref="S331:S342"/>
    <mergeCell ref="T331:T342"/>
    <mergeCell ref="O332:O333"/>
    <mergeCell ref="I334:I336"/>
    <mergeCell ref="O335:O336"/>
    <mergeCell ref="L337:L342"/>
    <mergeCell ref="O338:O339"/>
    <mergeCell ref="I340:I342"/>
    <mergeCell ref="O341:O342"/>
    <mergeCell ref="T319:T330"/>
    <mergeCell ref="O320:O321"/>
    <mergeCell ref="I322:I324"/>
    <mergeCell ref="O323:O324"/>
    <mergeCell ref="L325:L330"/>
    <mergeCell ref="O326:O327"/>
    <mergeCell ref="I328:I330"/>
    <mergeCell ref="O329:O330"/>
    <mergeCell ref="T307:T318"/>
    <mergeCell ref="O308:O309"/>
    <mergeCell ref="I310:I312"/>
    <mergeCell ref="O311:O312"/>
    <mergeCell ref="L313:L318"/>
    <mergeCell ref="O314:O315"/>
    <mergeCell ref="I316:I318"/>
    <mergeCell ref="O317:O318"/>
    <mergeCell ref="L301:L306"/>
    <mergeCell ref="O302:O303"/>
    <mergeCell ref="I304:I306"/>
    <mergeCell ref="O305:O306"/>
    <mergeCell ref="L307:L312"/>
    <mergeCell ref="S307:S330"/>
    <mergeCell ref="L319:L324"/>
    <mergeCell ref="F295:H296"/>
    <mergeCell ref="L295:L300"/>
    <mergeCell ref="O296:O297"/>
    <mergeCell ref="F297:G297"/>
    <mergeCell ref="I298:I300"/>
    <mergeCell ref="O299:O300"/>
    <mergeCell ref="L283:L288"/>
    <mergeCell ref="S283:S294"/>
    <mergeCell ref="T283:T294"/>
    <mergeCell ref="O284:O285"/>
    <mergeCell ref="I286:I288"/>
    <mergeCell ref="O287:O288"/>
    <mergeCell ref="L289:L294"/>
    <mergeCell ref="O290:O291"/>
    <mergeCell ref="I292:I294"/>
    <mergeCell ref="O293:O294"/>
    <mergeCell ref="T271:T282"/>
    <mergeCell ref="O272:O273"/>
    <mergeCell ref="I274:I276"/>
    <mergeCell ref="O275:O276"/>
    <mergeCell ref="L277:L282"/>
    <mergeCell ref="O278:O279"/>
    <mergeCell ref="I280:I282"/>
    <mergeCell ref="O281:O282"/>
    <mergeCell ref="T259:T270"/>
    <mergeCell ref="O260:O261"/>
    <mergeCell ref="I262:I264"/>
    <mergeCell ref="O263:O264"/>
    <mergeCell ref="L265:L270"/>
    <mergeCell ref="O266:O267"/>
    <mergeCell ref="I268:I270"/>
    <mergeCell ref="O269:O270"/>
    <mergeCell ref="L253:L258"/>
    <mergeCell ref="O254:O255"/>
    <mergeCell ref="I256:I258"/>
    <mergeCell ref="O257:O258"/>
    <mergeCell ref="L259:L264"/>
    <mergeCell ref="S259:S282"/>
    <mergeCell ref="L271:L276"/>
    <mergeCell ref="L247:L252"/>
    <mergeCell ref="Y247:Z248"/>
    <mergeCell ref="O248:O249"/>
    <mergeCell ref="I250:I252"/>
    <mergeCell ref="Z250:Z251"/>
    <mergeCell ref="O251:O252"/>
    <mergeCell ref="L235:L240"/>
    <mergeCell ref="S235:S246"/>
    <mergeCell ref="T235:T246"/>
    <mergeCell ref="O236:O237"/>
    <mergeCell ref="I238:I240"/>
    <mergeCell ref="O239:O240"/>
    <mergeCell ref="L241:L246"/>
    <mergeCell ref="O242:O243"/>
    <mergeCell ref="I244:I246"/>
    <mergeCell ref="O245:O246"/>
    <mergeCell ref="T223:T234"/>
    <mergeCell ref="O224:O225"/>
    <mergeCell ref="I226:I228"/>
    <mergeCell ref="O227:O228"/>
    <mergeCell ref="L229:L234"/>
    <mergeCell ref="O230:O231"/>
    <mergeCell ref="I232:I234"/>
    <mergeCell ref="O233:O234"/>
    <mergeCell ref="T211:T222"/>
    <mergeCell ref="O212:O213"/>
    <mergeCell ref="I214:I216"/>
    <mergeCell ref="O215:O216"/>
    <mergeCell ref="L217:L222"/>
    <mergeCell ref="O218:O219"/>
    <mergeCell ref="I220:I222"/>
    <mergeCell ref="O221:O222"/>
    <mergeCell ref="L205:L210"/>
    <mergeCell ref="O206:O207"/>
    <mergeCell ref="I208:I210"/>
    <mergeCell ref="O209:O210"/>
    <mergeCell ref="L211:L216"/>
    <mergeCell ref="S211:S234"/>
    <mergeCell ref="L223:L228"/>
    <mergeCell ref="F199:H200"/>
    <mergeCell ref="L199:L204"/>
    <mergeCell ref="O200:O201"/>
    <mergeCell ref="F201:G201"/>
    <mergeCell ref="I202:I204"/>
    <mergeCell ref="O203:O204"/>
    <mergeCell ref="L187:L192"/>
    <mergeCell ref="S187:S198"/>
    <mergeCell ref="T187:T198"/>
    <mergeCell ref="O188:O189"/>
    <mergeCell ref="I190:I192"/>
    <mergeCell ref="O191:O192"/>
    <mergeCell ref="L193:L198"/>
    <mergeCell ref="O194:O195"/>
    <mergeCell ref="I196:I198"/>
    <mergeCell ref="O197:O198"/>
    <mergeCell ref="T175:T186"/>
    <mergeCell ref="O176:O177"/>
    <mergeCell ref="I178:I180"/>
    <mergeCell ref="O179:O180"/>
    <mergeCell ref="L181:L186"/>
    <mergeCell ref="O182:O183"/>
    <mergeCell ref="I184:I186"/>
    <mergeCell ref="O185:O186"/>
    <mergeCell ref="T163:T174"/>
    <mergeCell ref="O164:O165"/>
    <mergeCell ref="I166:I168"/>
    <mergeCell ref="O167:O168"/>
    <mergeCell ref="L169:L174"/>
    <mergeCell ref="O170:O171"/>
    <mergeCell ref="I172:I174"/>
    <mergeCell ref="O173:O174"/>
    <mergeCell ref="L157:L162"/>
    <mergeCell ref="O158:O159"/>
    <mergeCell ref="I160:I162"/>
    <mergeCell ref="O161:O162"/>
    <mergeCell ref="L163:L168"/>
    <mergeCell ref="S163:S186"/>
    <mergeCell ref="L175:L180"/>
    <mergeCell ref="L151:L156"/>
    <mergeCell ref="Y151:Z152"/>
    <mergeCell ref="O152:O153"/>
    <mergeCell ref="I154:I156"/>
    <mergeCell ref="Z154:Z155"/>
    <mergeCell ref="O155:O156"/>
    <mergeCell ref="L139:L144"/>
    <mergeCell ref="S139:S150"/>
    <mergeCell ref="T139:T150"/>
    <mergeCell ref="O140:O141"/>
    <mergeCell ref="I142:I144"/>
    <mergeCell ref="O143:O144"/>
    <mergeCell ref="L145:L150"/>
    <mergeCell ref="O146:O147"/>
    <mergeCell ref="I148:I150"/>
    <mergeCell ref="O149:O150"/>
    <mergeCell ref="T127:T138"/>
    <mergeCell ref="O128:O129"/>
    <mergeCell ref="I130:I132"/>
    <mergeCell ref="O131:O132"/>
    <mergeCell ref="L133:L138"/>
    <mergeCell ref="O134:O135"/>
    <mergeCell ref="I136:I138"/>
    <mergeCell ref="O137:O138"/>
    <mergeCell ref="T115:T126"/>
    <mergeCell ref="O116:O117"/>
    <mergeCell ref="I118:I120"/>
    <mergeCell ref="O119:O120"/>
    <mergeCell ref="L121:L126"/>
    <mergeCell ref="O122:O123"/>
    <mergeCell ref="I124:I126"/>
    <mergeCell ref="O125:O126"/>
    <mergeCell ref="L109:L114"/>
    <mergeCell ref="O110:O111"/>
    <mergeCell ref="I112:I114"/>
    <mergeCell ref="O113:O114"/>
    <mergeCell ref="L115:L120"/>
    <mergeCell ref="S115:S138"/>
    <mergeCell ref="L127:L132"/>
    <mergeCell ref="F103:H104"/>
    <mergeCell ref="L103:L108"/>
    <mergeCell ref="O104:O105"/>
    <mergeCell ref="F105:G105"/>
    <mergeCell ref="I106:I108"/>
    <mergeCell ref="O107:O108"/>
    <mergeCell ref="L91:L96"/>
    <mergeCell ref="S91:S102"/>
    <mergeCell ref="T91:T102"/>
    <mergeCell ref="O92:O93"/>
    <mergeCell ref="I94:I96"/>
    <mergeCell ref="O95:O96"/>
    <mergeCell ref="L97:L102"/>
    <mergeCell ref="O98:O99"/>
    <mergeCell ref="I100:I102"/>
    <mergeCell ref="O101:O102"/>
    <mergeCell ref="T79:T90"/>
    <mergeCell ref="O80:O81"/>
    <mergeCell ref="I82:I84"/>
    <mergeCell ref="O83:O84"/>
    <mergeCell ref="L85:L90"/>
    <mergeCell ref="O86:O87"/>
    <mergeCell ref="I88:I90"/>
    <mergeCell ref="O89:O90"/>
    <mergeCell ref="T67:T78"/>
    <mergeCell ref="O68:O69"/>
    <mergeCell ref="I70:I72"/>
    <mergeCell ref="O71:O72"/>
    <mergeCell ref="L73:L78"/>
    <mergeCell ref="O74:O75"/>
    <mergeCell ref="I76:I78"/>
    <mergeCell ref="O77:O78"/>
    <mergeCell ref="L61:L66"/>
    <mergeCell ref="O62:O63"/>
    <mergeCell ref="I64:I66"/>
    <mergeCell ref="O65:O66"/>
    <mergeCell ref="L67:L72"/>
    <mergeCell ref="S67:S90"/>
    <mergeCell ref="L79:L84"/>
    <mergeCell ref="L55:L60"/>
    <mergeCell ref="Y55:Z56"/>
    <mergeCell ref="O56:O57"/>
    <mergeCell ref="I58:I60"/>
    <mergeCell ref="Z58:Z59"/>
    <mergeCell ref="O59:O60"/>
    <mergeCell ref="L43:L48"/>
    <mergeCell ref="S43:S54"/>
    <mergeCell ref="T43:T54"/>
    <mergeCell ref="O44:O45"/>
    <mergeCell ref="I46:I48"/>
    <mergeCell ref="O47:O48"/>
    <mergeCell ref="L49:L54"/>
    <mergeCell ref="O50:O51"/>
    <mergeCell ref="I52:I54"/>
    <mergeCell ref="O53:O54"/>
    <mergeCell ref="T31:T42"/>
    <mergeCell ref="O32:O33"/>
    <mergeCell ref="I34:I36"/>
    <mergeCell ref="O35:O36"/>
    <mergeCell ref="L37:L42"/>
    <mergeCell ref="O38:O39"/>
    <mergeCell ref="I40:I42"/>
    <mergeCell ref="O41:O42"/>
    <mergeCell ref="T19:T30"/>
    <mergeCell ref="O20:O21"/>
    <mergeCell ref="I22:I24"/>
    <mergeCell ref="O23:O24"/>
    <mergeCell ref="L25:L30"/>
    <mergeCell ref="O26:O27"/>
    <mergeCell ref="I28:I30"/>
    <mergeCell ref="O29:O30"/>
    <mergeCell ref="L13:L18"/>
    <mergeCell ref="O14:O15"/>
    <mergeCell ref="I16:I18"/>
    <mergeCell ref="O17:O18"/>
    <mergeCell ref="L19:L24"/>
    <mergeCell ref="S19:S42"/>
    <mergeCell ref="L31:L36"/>
    <mergeCell ref="D7:D11"/>
    <mergeCell ref="E7:E10"/>
    <mergeCell ref="F7:H8"/>
    <mergeCell ref="L7:L12"/>
    <mergeCell ref="O8:O9"/>
    <mergeCell ref="F9:G9"/>
    <mergeCell ref="I10:I12"/>
    <mergeCell ref="O11:O12"/>
  </mergeCells>
  <phoneticPr fontId="1"/>
  <printOptions horizontalCentered="1"/>
  <pageMargins left="0.47244094488188981" right="0.31496062992125984" top="0.59055118110236227" bottom="0.55118110236220474" header="0.31496062992125984" footer="0.31496062992125984"/>
  <pageSetup paperSize="9" scale="48" fitToHeight="0" orientation="portrait" horizontalDpi="300" verticalDpi="300" r:id="rId1"/>
  <headerFooter>
    <oddHeader>&amp;R&amp;"ＭＳ Ｐゴシック"&amp;9生活介護</oddHeader>
    <oddFooter>&amp;C&amp;"ＭＳ Ｐゴシック,標準"&amp;14&amp;P</oddFooter>
  </headerFooter>
  <rowBreaks count="59" manualBreakCount="59">
    <brk id="54" max="27" man="1"/>
    <brk id="102" max="27" man="1"/>
    <brk id="150" max="27" man="1"/>
    <brk id="198" max="27" man="1"/>
    <brk id="246" max="27" man="1"/>
    <brk id="294" max="27" man="1"/>
    <brk id="342" max="27" man="1"/>
    <brk id="390" max="27" man="1"/>
    <brk id="438" max="27" man="1"/>
    <brk id="486" max="27" man="1"/>
    <brk id="534" max="27" man="1"/>
    <brk id="582" max="29" man="1"/>
    <brk id="630" max="27" man="1"/>
    <brk id="678" max="29" man="1"/>
    <brk id="726" max="27" man="1"/>
    <brk id="774" max="29" man="1"/>
    <brk id="822" max="27" man="1"/>
    <brk id="870" max="29" man="1"/>
    <brk id="918" max="27" man="1"/>
    <brk id="966" max="29" man="1"/>
    <brk id="1014" max="27" man="1"/>
    <brk id="1062" max="29" man="1"/>
    <brk id="1110" max="27" man="1"/>
    <brk id="1158" max="29" man="1"/>
    <brk id="1206" max="27" man="1"/>
    <brk id="1254" max="29" man="1"/>
    <brk id="1302" max="27" man="1"/>
    <brk id="1350" max="29" man="1"/>
    <brk id="1398" max="27" man="1"/>
    <brk id="1446" max="29" man="1"/>
    <brk id="1494" max="27" man="1"/>
    <brk id="1542" max="29" man="1"/>
    <brk id="1590" max="27" man="1"/>
    <brk id="1638" max="29" man="1"/>
    <brk id="1686" max="27" man="1"/>
    <brk id="1734" max="29" man="1"/>
    <brk id="1782" max="27" man="1"/>
    <brk id="1830" max="29" man="1"/>
    <brk id="1878" max="27" man="1"/>
    <brk id="1926" max="29" man="1"/>
    <brk id="1974" max="27" man="1"/>
    <brk id="2022" max="29" man="1"/>
    <brk id="2070" max="27" man="1"/>
    <brk id="2118" max="29" man="1"/>
    <brk id="2166" max="27" man="1"/>
    <brk id="2214" max="29" man="1"/>
    <brk id="2262" max="27" man="1"/>
    <brk id="2310" max="29" man="1"/>
    <brk id="2358" max="27" man="1"/>
    <brk id="2406" max="29" man="1"/>
    <brk id="2454" max="27" man="1"/>
    <brk id="2502" max="29" man="1"/>
    <brk id="2550" max="27" man="1"/>
    <brk id="2598" max="29" man="1"/>
    <brk id="2646" max="27" man="1"/>
    <brk id="2694" max="29" man="1"/>
    <brk id="2742" max="27" man="1"/>
    <brk id="2790" max="29" man="1"/>
    <brk id="2838" max="27" man="1"/>
  </rowBreaks>
  <colBreaks count="1" manualBreakCount="1">
    <brk id="27" max="2886"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autoPageBreaks="0"/>
  </sheetPr>
  <dimension ref="A1:AS90"/>
  <sheetViews>
    <sheetView view="pageBreakPreview" zoomScaleNormal="100" zoomScaleSheetLayoutView="100" workbookViewId="0"/>
  </sheetViews>
  <sheetFormatPr defaultColWidth="9" defaultRowHeight="13.5" x14ac:dyDescent="0.15"/>
  <cols>
    <col min="1" max="1" width="4.625" style="2" customWidth="1"/>
    <col min="2" max="2" width="7.625" style="2" customWidth="1"/>
    <col min="3" max="3" width="33" style="4" customWidth="1"/>
    <col min="4" max="7" width="2.375" style="2" customWidth="1"/>
    <col min="8" max="11" width="2.375" style="4" customWidth="1"/>
    <col min="12" max="12" width="5.875" style="4" customWidth="1"/>
    <col min="13" max="15" width="2.375" style="4" customWidth="1"/>
    <col min="16" max="19" width="2.375" style="2" customWidth="1"/>
    <col min="20" max="24" width="2.375" style="5" customWidth="1"/>
    <col min="25" max="25" width="5" style="5" customWidth="1"/>
    <col min="26" max="40" width="2.375" style="5" customWidth="1"/>
    <col min="41" max="41" width="8.625" style="5" customWidth="1"/>
    <col min="42" max="42" width="2.375" style="5" customWidth="1"/>
    <col min="43" max="43" width="3.875" style="5" customWidth="1"/>
    <col min="44" max="44" width="7.125" style="2" customWidth="1"/>
    <col min="45" max="45" width="8.625" style="2" customWidth="1"/>
    <col min="46" max="46" width="4.375" style="2" bestFit="1" customWidth="1"/>
    <col min="47" max="16384" width="9" style="2"/>
  </cols>
  <sheetData>
    <row r="1" spans="1:45" ht="17.100000000000001" customHeight="1" x14ac:dyDescent="0.15">
      <c r="A1" s="1"/>
    </row>
    <row r="2" spans="1:45" ht="17.100000000000001" customHeight="1" x14ac:dyDescent="0.15">
      <c r="A2" s="1"/>
    </row>
    <row r="3" spans="1:45" ht="17.100000000000001" customHeight="1" x14ac:dyDescent="0.15">
      <c r="A3" s="1"/>
    </row>
    <row r="4" spans="1:45" ht="17.100000000000001" customHeight="1" x14ac:dyDescent="0.15">
      <c r="A4" s="1"/>
      <c r="B4" s="180"/>
    </row>
    <row r="5" spans="1:45" ht="13.7" customHeight="1" x14ac:dyDescent="0.15">
      <c r="A5" s="6" t="s">
        <v>1</v>
      </c>
      <c r="B5" s="7"/>
      <c r="C5" s="79" t="s">
        <v>2</v>
      </c>
      <c r="D5" s="1099" t="s">
        <v>3</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9" t="s">
        <v>4</v>
      </c>
      <c r="AS5" s="9" t="s">
        <v>5</v>
      </c>
    </row>
    <row r="6" spans="1:45" ht="13.7" customHeight="1" x14ac:dyDescent="0.15">
      <c r="A6" s="9" t="s">
        <v>6</v>
      </c>
      <c r="B6" s="79" t="s">
        <v>7</v>
      </c>
      <c r="C6" s="181"/>
      <c r="D6" s="55"/>
      <c r="E6" s="58"/>
      <c r="F6" s="58"/>
      <c r="G6" s="58"/>
      <c r="H6" s="58"/>
      <c r="I6" s="58"/>
      <c r="J6" s="58"/>
      <c r="K6" s="58"/>
      <c r="L6" s="58"/>
      <c r="M6" s="58"/>
      <c r="N6" s="58"/>
      <c r="O6" s="58"/>
      <c r="P6" s="58"/>
      <c r="Q6" s="58"/>
      <c r="R6" s="58"/>
      <c r="S6" s="58"/>
      <c r="T6" s="39"/>
      <c r="U6" s="39"/>
      <c r="V6" s="39"/>
      <c r="W6" s="39"/>
      <c r="X6" s="39"/>
      <c r="Y6" s="39"/>
      <c r="Z6" s="39"/>
      <c r="AA6" s="39"/>
      <c r="AB6" s="39"/>
      <c r="AC6" s="39"/>
      <c r="AD6" s="39"/>
      <c r="AE6" s="39"/>
      <c r="AF6" s="39"/>
      <c r="AG6" s="39"/>
      <c r="AH6" s="39"/>
      <c r="AI6" s="39"/>
      <c r="AJ6" s="39"/>
      <c r="AK6" s="39"/>
      <c r="AL6" s="39"/>
      <c r="AM6" s="39"/>
      <c r="AN6" s="39"/>
      <c r="AO6" s="39"/>
      <c r="AP6" s="39"/>
      <c r="AQ6" s="39"/>
      <c r="AR6" s="155" t="s">
        <v>8</v>
      </c>
      <c r="AS6" s="155" t="s">
        <v>9</v>
      </c>
    </row>
    <row r="7" spans="1:45" ht="14.25" customHeight="1" x14ac:dyDescent="0.15">
      <c r="A7" s="32">
        <v>32</v>
      </c>
      <c r="B7" s="32">
        <v>4751</v>
      </c>
      <c r="C7" s="34" t="s">
        <v>2012</v>
      </c>
      <c r="D7" s="1085" t="s">
        <v>1812</v>
      </c>
      <c r="E7" s="1086"/>
      <c r="F7" s="1087"/>
      <c r="G7" s="1085" t="s">
        <v>1727</v>
      </c>
      <c r="H7" s="1086"/>
      <c r="I7" s="1086"/>
      <c r="J7" s="1087"/>
      <c r="K7" s="40" t="s">
        <v>1674</v>
      </c>
      <c r="L7" s="185"/>
      <c r="M7" s="184"/>
      <c r="N7" s="184"/>
      <c r="O7" s="184"/>
      <c r="P7" s="40"/>
      <c r="Q7" s="41"/>
      <c r="R7" s="40"/>
      <c r="S7" s="65"/>
      <c r="T7" s="65"/>
      <c r="U7" s="65"/>
      <c r="V7" s="65"/>
      <c r="W7" s="65"/>
      <c r="X7" s="65"/>
      <c r="Y7" s="102"/>
      <c r="Z7" s="182"/>
      <c r="AA7" s="65"/>
      <c r="AB7" s="65"/>
      <c r="AC7" s="65"/>
      <c r="AD7" s="65"/>
      <c r="AE7" s="65"/>
      <c r="AF7" s="65"/>
      <c r="AG7" s="65"/>
      <c r="AH7" s="65"/>
      <c r="AI7" s="65"/>
      <c r="AJ7" s="65"/>
      <c r="AK7" s="65"/>
      <c r="AL7" s="65"/>
      <c r="AM7" s="65"/>
      <c r="AN7" s="65"/>
      <c r="AO7" s="65"/>
      <c r="AP7" s="65"/>
      <c r="AQ7" s="102"/>
      <c r="AR7" s="35">
        <f>ROUND(L9,0)</f>
        <v>189</v>
      </c>
      <c r="AS7" s="66" t="s">
        <v>13</v>
      </c>
    </row>
    <row r="8" spans="1:45" ht="14.25" customHeight="1" x14ac:dyDescent="0.15">
      <c r="A8" s="32">
        <v>32</v>
      </c>
      <c r="B8" s="32">
        <v>4752</v>
      </c>
      <c r="C8" s="34" t="s">
        <v>2013</v>
      </c>
      <c r="D8" s="1088"/>
      <c r="E8" s="1089"/>
      <c r="F8" s="1090"/>
      <c r="G8" s="1088"/>
      <c r="H8" s="1089"/>
      <c r="I8" s="1089"/>
      <c r="J8" s="1090"/>
      <c r="K8" s="187"/>
      <c r="L8" s="204"/>
      <c r="M8" s="187"/>
      <c r="N8" s="187"/>
      <c r="O8" s="187"/>
      <c r="P8" s="187"/>
      <c r="Q8" s="21"/>
      <c r="R8" s="4"/>
      <c r="S8" s="53"/>
      <c r="T8" s="53"/>
      <c r="U8" s="53"/>
      <c r="V8" s="53"/>
      <c r="W8" s="53"/>
      <c r="X8" s="53"/>
      <c r="Y8" s="188"/>
      <c r="Z8" s="59"/>
      <c r="AA8" s="1091" t="s">
        <v>1229</v>
      </c>
      <c r="AB8" s="1092"/>
      <c r="AC8" s="1092"/>
      <c r="AD8" s="1092"/>
      <c r="AE8" s="1092"/>
      <c r="AF8" s="1093"/>
      <c r="AG8" s="223" t="s">
        <v>1230</v>
      </c>
      <c r="AH8" s="107"/>
      <c r="AI8" s="107"/>
      <c r="AJ8" s="107"/>
      <c r="AK8" s="107"/>
      <c r="AL8" s="107"/>
      <c r="AM8" s="107"/>
      <c r="AN8" s="107"/>
      <c r="AO8" s="107"/>
      <c r="AP8" s="65" t="s">
        <v>17</v>
      </c>
      <c r="AQ8" s="220">
        <v>0.7</v>
      </c>
      <c r="AR8" s="35">
        <f>ROUND(L9*AQ8,0)</f>
        <v>132</v>
      </c>
      <c r="AS8" s="31"/>
    </row>
    <row r="9" spans="1:45" ht="14.25" customHeight="1" x14ac:dyDescent="0.15">
      <c r="A9" s="32">
        <v>32</v>
      </c>
      <c r="B9" s="32" t="s">
        <v>2014</v>
      </c>
      <c r="C9" s="34" t="s">
        <v>2015</v>
      </c>
      <c r="D9" s="1088"/>
      <c r="E9" s="1089"/>
      <c r="F9" s="1090"/>
      <c r="G9" s="1088"/>
      <c r="H9" s="1089"/>
      <c r="I9" s="1089"/>
      <c r="J9" s="1090"/>
      <c r="K9" s="187"/>
      <c r="L9" s="189">
        <v>189</v>
      </c>
      <c r="M9" s="4" t="s">
        <v>21</v>
      </c>
      <c r="N9" s="187"/>
      <c r="O9" s="187"/>
      <c r="P9" s="4"/>
      <c r="Q9" s="21"/>
      <c r="R9" s="25"/>
      <c r="S9" s="71"/>
      <c r="T9" s="71"/>
      <c r="U9" s="71"/>
      <c r="V9" s="71"/>
      <c r="W9" s="71"/>
      <c r="X9" s="71"/>
      <c r="Y9" s="224"/>
      <c r="Z9" s="207"/>
      <c r="AA9" s="1094"/>
      <c r="AB9" s="1095"/>
      <c r="AC9" s="1095"/>
      <c r="AD9" s="1095"/>
      <c r="AE9" s="1095"/>
      <c r="AF9" s="1096"/>
      <c r="AG9" s="67" t="s">
        <v>1233</v>
      </c>
      <c r="AH9" s="67"/>
      <c r="AI9" s="67"/>
      <c r="AJ9" s="67"/>
      <c r="AK9" s="67"/>
      <c r="AL9" s="67"/>
      <c r="AM9" s="67"/>
      <c r="AN9" s="67"/>
      <c r="AO9" s="67"/>
      <c r="AP9" s="65" t="s">
        <v>17</v>
      </c>
      <c r="AQ9" s="220">
        <v>0.5</v>
      </c>
      <c r="AR9" s="35">
        <f>ROUND(L9*AQ9,0)</f>
        <v>95</v>
      </c>
      <c r="AS9" s="31"/>
    </row>
    <row r="10" spans="1:45" ht="14.25" customHeight="1" x14ac:dyDescent="0.15">
      <c r="A10" s="32">
        <v>32</v>
      </c>
      <c r="B10" s="32">
        <v>4753</v>
      </c>
      <c r="C10" s="34" t="s">
        <v>2016</v>
      </c>
      <c r="D10" s="73"/>
      <c r="E10" s="74"/>
      <c r="F10" s="75"/>
      <c r="G10" s="73"/>
      <c r="H10" s="74"/>
      <c r="I10" s="74"/>
      <c r="J10" s="75"/>
      <c r="L10" s="58"/>
      <c r="P10" s="187"/>
      <c r="Q10" s="21"/>
      <c r="R10" s="67" t="s">
        <v>1235</v>
      </c>
      <c r="S10" s="53"/>
      <c r="T10" s="53"/>
      <c r="U10" s="53"/>
      <c r="V10" s="53"/>
      <c r="W10" s="53"/>
      <c r="X10" s="53"/>
      <c r="Y10" s="188"/>
      <c r="Z10" s="59"/>
      <c r="AA10" s="67"/>
      <c r="AB10" s="67"/>
      <c r="AC10" s="67"/>
      <c r="AD10" s="67"/>
      <c r="AE10" s="67"/>
      <c r="AF10" s="67"/>
      <c r="AG10" s="67"/>
      <c r="AH10" s="67"/>
      <c r="AI10" s="67"/>
      <c r="AJ10" s="67"/>
      <c r="AK10" s="67"/>
      <c r="AL10" s="67"/>
      <c r="AM10" s="67"/>
      <c r="AN10" s="67"/>
      <c r="AO10" s="67"/>
      <c r="AP10" s="67"/>
      <c r="AQ10" s="192"/>
      <c r="AR10" s="35">
        <f>ROUND(L9*Y12,0)</f>
        <v>182</v>
      </c>
      <c r="AS10" s="31"/>
    </row>
    <row r="11" spans="1:45" ht="14.25" customHeight="1" x14ac:dyDescent="0.15">
      <c r="A11" s="32">
        <v>32</v>
      </c>
      <c r="B11" s="32">
        <v>4754</v>
      </c>
      <c r="C11" s="34" t="s">
        <v>2017</v>
      </c>
      <c r="D11" s="73"/>
      <c r="E11" s="74"/>
      <c r="F11" s="74"/>
      <c r="G11" s="20"/>
      <c r="J11" s="21"/>
      <c r="K11" s="187"/>
      <c r="L11" s="204"/>
      <c r="M11" s="187"/>
      <c r="N11" s="187"/>
      <c r="P11" s="187"/>
      <c r="Q11" s="21"/>
      <c r="R11" s="53" t="s">
        <v>1237</v>
      </c>
      <c r="S11" s="53"/>
      <c r="T11" s="53"/>
      <c r="U11" s="53"/>
      <c r="V11" s="53"/>
      <c r="W11" s="53"/>
      <c r="X11" s="53"/>
      <c r="Y11" s="188"/>
      <c r="Z11" s="59"/>
      <c r="AA11" s="1091" t="s">
        <v>1229</v>
      </c>
      <c r="AB11" s="1092"/>
      <c r="AC11" s="1092"/>
      <c r="AD11" s="1092"/>
      <c r="AE11" s="1092"/>
      <c r="AF11" s="1093"/>
      <c r="AG11" s="223" t="s">
        <v>1230</v>
      </c>
      <c r="AH11" s="107"/>
      <c r="AI11" s="107"/>
      <c r="AJ11" s="107"/>
      <c r="AK11" s="107"/>
      <c r="AL11" s="107"/>
      <c r="AM11" s="107"/>
      <c r="AN11" s="107"/>
      <c r="AO11" s="107"/>
      <c r="AP11" s="65" t="s">
        <v>17</v>
      </c>
      <c r="AQ11" s="220">
        <v>0.7</v>
      </c>
      <c r="AR11" s="35">
        <f>ROUND(ROUND(L9*Y12,0)*AQ11,0)</f>
        <v>127</v>
      </c>
      <c r="AS11" s="31"/>
    </row>
    <row r="12" spans="1:45" ht="14.25" customHeight="1" x14ac:dyDescent="0.15">
      <c r="A12" s="32">
        <v>32</v>
      </c>
      <c r="B12" s="32" t="s">
        <v>2018</v>
      </c>
      <c r="C12" s="34" t="s">
        <v>2019</v>
      </c>
      <c r="D12" s="73"/>
      <c r="E12" s="74"/>
      <c r="F12" s="74"/>
      <c r="G12" s="20"/>
      <c r="J12" s="21"/>
      <c r="K12" s="187"/>
      <c r="L12" s="204"/>
      <c r="M12" s="187"/>
      <c r="N12" s="187"/>
      <c r="P12" s="187"/>
      <c r="Q12" s="21"/>
      <c r="R12" s="71"/>
      <c r="S12" s="71"/>
      <c r="T12" s="71"/>
      <c r="U12" s="71"/>
      <c r="V12" s="71"/>
      <c r="W12" s="71"/>
      <c r="X12" s="26" t="s">
        <v>17</v>
      </c>
      <c r="Y12" s="195">
        <v>0.96499999999999997</v>
      </c>
      <c r="Z12" s="207"/>
      <c r="AA12" s="1094"/>
      <c r="AB12" s="1095"/>
      <c r="AC12" s="1095"/>
      <c r="AD12" s="1095"/>
      <c r="AE12" s="1095"/>
      <c r="AF12" s="1096"/>
      <c r="AG12" s="67" t="s">
        <v>1233</v>
      </c>
      <c r="AH12" s="67"/>
      <c r="AI12" s="67"/>
      <c r="AJ12" s="67"/>
      <c r="AK12" s="67"/>
      <c r="AL12" s="67"/>
      <c r="AM12" s="67"/>
      <c r="AN12" s="67"/>
      <c r="AO12" s="67"/>
      <c r="AP12" s="65" t="s">
        <v>17</v>
      </c>
      <c r="AQ12" s="220">
        <v>0.5</v>
      </c>
      <c r="AR12" s="35">
        <f>ROUND(ROUND(L9*Y12,0)*AQ12,0)</f>
        <v>91</v>
      </c>
      <c r="AS12" s="31"/>
    </row>
    <row r="13" spans="1:45" ht="14.25" customHeight="1" x14ac:dyDescent="0.15">
      <c r="A13" s="32">
        <v>32</v>
      </c>
      <c r="B13" s="32">
        <v>4755</v>
      </c>
      <c r="C13" s="34" t="s">
        <v>2020</v>
      </c>
      <c r="D13" s="73"/>
      <c r="E13" s="74"/>
      <c r="F13" s="74"/>
      <c r="G13" s="20"/>
      <c r="J13" s="187"/>
      <c r="K13" s="47" t="s">
        <v>1684</v>
      </c>
      <c r="L13" s="185"/>
      <c r="M13" s="184"/>
      <c r="N13" s="184"/>
      <c r="O13" s="184"/>
      <c r="P13" s="40"/>
      <c r="Q13" s="41"/>
      <c r="R13" s="40"/>
      <c r="S13" s="65"/>
      <c r="T13" s="65"/>
      <c r="U13" s="65"/>
      <c r="V13" s="65"/>
      <c r="W13" s="65"/>
      <c r="X13" s="65"/>
      <c r="Y13" s="102"/>
      <c r="Z13" s="182"/>
      <c r="AA13" s="65"/>
      <c r="AB13" s="65"/>
      <c r="AC13" s="65"/>
      <c r="AD13" s="65"/>
      <c r="AE13" s="65"/>
      <c r="AF13" s="65"/>
      <c r="AG13" s="65"/>
      <c r="AH13" s="65"/>
      <c r="AI13" s="65"/>
      <c r="AJ13" s="65"/>
      <c r="AK13" s="65"/>
      <c r="AL13" s="65"/>
      <c r="AM13" s="65"/>
      <c r="AN13" s="65"/>
      <c r="AO13" s="65"/>
      <c r="AP13" s="65"/>
      <c r="AQ13" s="102"/>
      <c r="AR13" s="35">
        <f>ROUND(L15,0)</f>
        <v>189</v>
      </c>
      <c r="AS13" s="31"/>
    </row>
    <row r="14" spans="1:45" ht="14.25" customHeight="1" x14ac:dyDescent="0.15">
      <c r="A14" s="32">
        <v>32</v>
      </c>
      <c r="B14" s="32">
        <v>4756</v>
      </c>
      <c r="C14" s="34" t="s">
        <v>2021</v>
      </c>
      <c r="D14" s="73"/>
      <c r="E14" s="74"/>
      <c r="F14" s="74"/>
      <c r="G14" s="20"/>
      <c r="J14" s="187"/>
      <c r="K14" s="186"/>
      <c r="L14" s="204"/>
      <c r="M14" s="187"/>
      <c r="N14" s="187"/>
      <c r="O14" s="187"/>
      <c r="P14" s="187"/>
      <c r="Q14" s="21"/>
      <c r="R14" s="4"/>
      <c r="S14" s="53"/>
      <c r="T14" s="53"/>
      <c r="U14" s="53"/>
      <c r="V14" s="53"/>
      <c r="W14" s="53"/>
      <c r="X14" s="53"/>
      <c r="Y14" s="188"/>
      <c r="Z14" s="59"/>
      <c r="AA14" s="1091" t="s">
        <v>1229</v>
      </c>
      <c r="AB14" s="1092"/>
      <c r="AC14" s="1092"/>
      <c r="AD14" s="1092"/>
      <c r="AE14" s="1092"/>
      <c r="AF14" s="1093"/>
      <c r="AG14" s="223" t="s">
        <v>1230</v>
      </c>
      <c r="AH14" s="107"/>
      <c r="AI14" s="107"/>
      <c r="AJ14" s="107"/>
      <c r="AK14" s="107"/>
      <c r="AL14" s="107"/>
      <c r="AM14" s="107"/>
      <c r="AN14" s="107"/>
      <c r="AO14" s="107"/>
      <c r="AP14" s="65" t="s">
        <v>17</v>
      </c>
      <c r="AQ14" s="220">
        <v>0.7</v>
      </c>
      <c r="AR14" s="35">
        <f>ROUND(L15*AQ14,0)</f>
        <v>132</v>
      </c>
      <c r="AS14" s="31"/>
    </row>
    <row r="15" spans="1:45" ht="14.25" customHeight="1" x14ac:dyDescent="0.15">
      <c r="A15" s="32">
        <v>32</v>
      </c>
      <c r="B15" s="32" t="s">
        <v>2022</v>
      </c>
      <c r="C15" s="34" t="s">
        <v>2023</v>
      </c>
      <c r="D15" s="73"/>
      <c r="E15" s="74"/>
      <c r="F15" s="74"/>
      <c r="G15" s="20"/>
      <c r="J15" s="187"/>
      <c r="K15" s="186"/>
      <c r="L15" s="189">
        <v>189</v>
      </c>
      <c r="M15" s="4" t="s">
        <v>21</v>
      </c>
      <c r="N15" s="187"/>
      <c r="O15" s="187"/>
      <c r="P15" s="4"/>
      <c r="Q15" s="21"/>
      <c r="R15" s="25"/>
      <c r="S15" s="71"/>
      <c r="T15" s="71"/>
      <c r="U15" s="71"/>
      <c r="V15" s="71"/>
      <c r="W15" s="71"/>
      <c r="X15" s="71"/>
      <c r="Y15" s="224"/>
      <c r="Z15" s="207"/>
      <c r="AA15" s="1094"/>
      <c r="AB15" s="1095"/>
      <c r="AC15" s="1095"/>
      <c r="AD15" s="1095"/>
      <c r="AE15" s="1095"/>
      <c r="AF15" s="1096"/>
      <c r="AG15" s="67" t="s">
        <v>1233</v>
      </c>
      <c r="AH15" s="67"/>
      <c r="AI15" s="67"/>
      <c r="AJ15" s="67"/>
      <c r="AK15" s="67"/>
      <c r="AL15" s="67"/>
      <c r="AM15" s="67"/>
      <c r="AN15" s="67"/>
      <c r="AO15" s="67"/>
      <c r="AP15" s="65" t="s">
        <v>17</v>
      </c>
      <c r="AQ15" s="220">
        <v>0.5</v>
      </c>
      <c r="AR15" s="35">
        <f>ROUND(L15*AQ15,0)</f>
        <v>95</v>
      </c>
      <c r="AS15" s="31"/>
    </row>
    <row r="16" spans="1:45" ht="14.25" customHeight="1" x14ac:dyDescent="0.15">
      <c r="A16" s="32">
        <v>32</v>
      </c>
      <c r="B16" s="32">
        <v>4757</v>
      </c>
      <c r="C16" s="34" t="s">
        <v>2024</v>
      </c>
      <c r="D16" s="73"/>
      <c r="E16" s="74"/>
      <c r="F16" s="74"/>
      <c r="G16" s="20"/>
      <c r="J16" s="187"/>
      <c r="K16" s="186"/>
      <c r="L16" s="204"/>
      <c r="M16" s="187"/>
      <c r="N16" s="187"/>
      <c r="O16" s="187"/>
      <c r="P16" s="4"/>
      <c r="Q16" s="21"/>
      <c r="R16" s="67" t="s">
        <v>1235</v>
      </c>
      <c r="S16" s="53"/>
      <c r="T16" s="53"/>
      <c r="U16" s="53"/>
      <c r="V16" s="53"/>
      <c r="W16" s="53"/>
      <c r="X16" s="53"/>
      <c r="Y16" s="188"/>
      <c r="Z16" s="59"/>
      <c r="AA16" s="67"/>
      <c r="AB16" s="67"/>
      <c r="AC16" s="67"/>
      <c r="AD16" s="67"/>
      <c r="AE16" s="67"/>
      <c r="AF16" s="67"/>
      <c r="AG16" s="67"/>
      <c r="AH16" s="67"/>
      <c r="AI16" s="67"/>
      <c r="AJ16" s="67"/>
      <c r="AK16" s="67"/>
      <c r="AL16" s="67"/>
      <c r="AM16" s="67"/>
      <c r="AN16" s="67"/>
      <c r="AO16" s="67"/>
      <c r="AP16" s="67"/>
      <c r="AQ16" s="192"/>
      <c r="AR16" s="35">
        <f>ROUND(L15*Y18,0)</f>
        <v>182</v>
      </c>
      <c r="AS16" s="31"/>
    </row>
    <row r="17" spans="1:45" ht="14.25" customHeight="1" x14ac:dyDescent="0.15">
      <c r="A17" s="32">
        <v>32</v>
      </c>
      <c r="B17" s="32">
        <v>4758</v>
      </c>
      <c r="C17" s="34" t="s">
        <v>2025</v>
      </c>
      <c r="D17" s="73"/>
      <c r="E17" s="74"/>
      <c r="F17" s="74"/>
      <c r="G17" s="20"/>
      <c r="J17" s="187"/>
      <c r="K17" s="186"/>
      <c r="L17" s="204"/>
      <c r="M17" s="187"/>
      <c r="N17" s="187"/>
      <c r="O17" s="187"/>
      <c r="P17" s="4"/>
      <c r="Q17" s="21"/>
      <c r="R17" s="53" t="s">
        <v>1237</v>
      </c>
      <c r="S17" s="53"/>
      <c r="T17" s="53"/>
      <c r="U17" s="53"/>
      <c r="V17" s="53"/>
      <c r="W17" s="53"/>
      <c r="X17" s="53"/>
      <c r="Y17" s="188"/>
      <c r="Z17" s="59"/>
      <c r="AA17" s="1091" t="s">
        <v>1229</v>
      </c>
      <c r="AB17" s="1092"/>
      <c r="AC17" s="1092"/>
      <c r="AD17" s="1092"/>
      <c r="AE17" s="1092"/>
      <c r="AF17" s="1093"/>
      <c r="AG17" s="223" t="s">
        <v>1230</v>
      </c>
      <c r="AH17" s="107"/>
      <c r="AI17" s="107"/>
      <c r="AJ17" s="107"/>
      <c r="AK17" s="107"/>
      <c r="AL17" s="107"/>
      <c r="AM17" s="107"/>
      <c r="AN17" s="107"/>
      <c r="AO17" s="107"/>
      <c r="AP17" s="65" t="s">
        <v>17</v>
      </c>
      <c r="AQ17" s="220">
        <v>0.7</v>
      </c>
      <c r="AR17" s="35">
        <f>ROUND(ROUND(L15*Y18,0)*AQ17,0)</f>
        <v>127</v>
      </c>
      <c r="AS17" s="31"/>
    </row>
    <row r="18" spans="1:45" ht="14.25" customHeight="1" x14ac:dyDescent="0.15">
      <c r="A18" s="32">
        <v>32</v>
      </c>
      <c r="B18" s="32" t="s">
        <v>2026</v>
      </c>
      <c r="C18" s="34" t="s">
        <v>2027</v>
      </c>
      <c r="D18" s="73"/>
      <c r="E18" s="74"/>
      <c r="F18" s="74"/>
      <c r="G18" s="20"/>
      <c r="J18" s="187"/>
      <c r="K18" s="186"/>
      <c r="L18" s="204"/>
      <c r="M18" s="187"/>
      <c r="N18" s="187"/>
      <c r="O18" s="187"/>
      <c r="P18" s="4"/>
      <c r="Q18" s="21"/>
      <c r="R18" s="71"/>
      <c r="S18" s="71"/>
      <c r="T18" s="71"/>
      <c r="U18" s="71"/>
      <c r="V18" s="71"/>
      <c r="W18" s="71"/>
      <c r="X18" s="26" t="s">
        <v>17</v>
      </c>
      <c r="Y18" s="195">
        <v>0.96499999999999997</v>
      </c>
      <c r="Z18" s="207"/>
      <c r="AA18" s="1094"/>
      <c r="AB18" s="1095"/>
      <c r="AC18" s="1095"/>
      <c r="AD18" s="1095"/>
      <c r="AE18" s="1095"/>
      <c r="AF18" s="1096"/>
      <c r="AG18" s="67" t="s">
        <v>1233</v>
      </c>
      <c r="AH18" s="67"/>
      <c r="AI18" s="67"/>
      <c r="AJ18" s="67"/>
      <c r="AK18" s="67"/>
      <c r="AL18" s="67"/>
      <c r="AM18" s="67"/>
      <c r="AN18" s="67"/>
      <c r="AO18" s="67"/>
      <c r="AP18" s="65" t="s">
        <v>17</v>
      </c>
      <c r="AQ18" s="220">
        <v>0.5</v>
      </c>
      <c r="AR18" s="35">
        <f>ROUND(ROUND(L15*Y18,0)*AQ18,0)</f>
        <v>91</v>
      </c>
      <c r="AS18" s="31"/>
    </row>
    <row r="19" spans="1:45" ht="14.25" customHeight="1" x14ac:dyDescent="0.15">
      <c r="A19" s="32">
        <v>32</v>
      </c>
      <c r="B19" s="32">
        <v>4761</v>
      </c>
      <c r="C19" s="34" t="s">
        <v>2028</v>
      </c>
      <c r="D19" s="73"/>
      <c r="E19" s="74"/>
      <c r="F19" s="74"/>
      <c r="G19" s="1085" t="s">
        <v>1744</v>
      </c>
      <c r="H19" s="1086"/>
      <c r="I19" s="1086"/>
      <c r="J19" s="1087"/>
      <c r="K19" s="47" t="s">
        <v>1674</v>
      </c>
      <c r="L19" s="185"/>
      <c r="M19" s="184"/>
      <c r="N19" s="184"/>
      <c r="O19" s="184"/>
      <c r="P19" s="40"/>
      <c r="Q19" s="41"/>
      <c r="R19" s="40"/>
      <c r="S19" s="65"/>
      <c r="T19" s="65"/>
      <c r="U19" s="65"/>
      <c r="V19" s="65"/>
      <c r="W19" s="65"/>
      <c r="X19" s="65"/>
      <c r="Y19" s="102"/>
      <c r="Z19" s="182"/>
      <c r="AA19" s="65"/>
      <c r="AB19" s="65"/>
      <c r="AC19" s="65"/>
      <c r="AD19" s="65"/>
      <c r="AE19" s="65"/>
      <c r="AF19" s="65"/>
      <c r="AG19" s="65"/>
      <c r="AH19" s="65"/>
      <c r="AI19" s="65"/>
      <c r="AJ19" s="65"/>
      <c r="AK19" s="65"/>
      <c r="AL19" s="65"/>
      <c r="AM19" s="65"/>
      <c r="AN19" s="65"/>
      <c r="AO19" s="65"/>
      <c r="AP19" s="65"/>
      <c r="AQ19" s="102"/>
      <c r="AR19" s="35">
        <f>ROUND(L21,0)</f>
        <v>183</v>
      </c>
      <c r="AS19" s="31"/>
    </row>
    <row r="20" spans="1:45" ht="14.25" customHeight="1" x14ac:dyDescent="0.15">
      <c r="A20" s="32">
        <v>32</v>
      </c>
      <c r="B20" s="32">
        <v>4762</v>
      </c>
      <c r="C20" s="34" t="s">
        <v>2029</v>
      </c>
      <c r="D20" s="73"/>
      <c r="E20" s="74"/>
      <c r="F20" s="74"/>
      <c r="G20" s="1088"/>
      <c r="H20" s="1089"/>
      <c r="I20" s="1089"/>
      <c r="J20" s="1090"/>
      <c r="K20" s="186"/>
      <c r="L20" s="204"/>
      <c r="M20" s="187"/>
      <c r="N20" s="187"/>
      <c r="O20" s="187"/>
      <c r="P20" s="187"/>
      <c r="Q20" s="21"/>
      <c r="R20" s="4"/>
      <c r="S20" s="53"/>
      <c r="T20" s="53"/>
      <c r="U20" s="53"/>
      <c r="V20" s="53"/>
      <c r="W20" s="53"/>
      <c r="X20" s="53"/>
      <c r="Y20" s="188"/>
      <c r="Z20" s="59"/>
      <c r="AA20" s="1091" t="s">
        <v>1229</v>
      </c>
      <c r="AB20" s="1092"/>
      <c r="AC20" s="1092"/>
      <c r="AD20" s="1092"/>
      <c r="AE20" s="1092"/>
      <c r="AF20" s="1093"/>
      <c r="AG20" s="223" t="s">
        <v>1230</v>
      </c>
      <c r="AH20" s="107"/>
      <c r="AI20" s="107"/>
      <c r="AJ20" s="107"/>
      <c r="AK20" s="107"/>
      <c r="AL20" s="107"/>
      <c r="AM20" s="107"/>
      <c r="AN20" s="107"/>
      <c r="AO20" s="107"/>
      <c r="AP20" s="65" t="s">
        <v>17</v>
      </c>
      <c r="AQ20" s="220">
        <v>0.7</v>
      </c>
      <c r="AR20" s="35">
        <f>ROUND(L21*AQ20,0)</f>
        <v>128</v>
      </c>
      <c r="AS20" s="31"/>
    </row>
    <row r="21" spans="1:45" ht="14.25" customHeight="1" x14ac:dyDescent="0.15">
      <c r="A21" s="32">
        <v>32</v>
      </c>
      <c r="B21" s="32" t="s">
        <v>2030</v>
      </c>
      <c r="C21" s="34" t="s">
        <v>2031</v>
      </c>
      <c r="D21" s="73"/>
      <c r="E21" s="74"/>
      <c r="F21" s="74"/>
      <c r="G21" s="1088"/>
      <c r="H21" s="1089"/>
      <c r="I21" s="1089"/>
      <c r="J21" s="1090"/>
      <c r="K21" s="186"/>
      <c r="L21" s="189">
        <v>183</v>
      </c>
      <c r="M21" s="4" t="s">
        <v>21</v>
      </c>
      <c r="N21" s="187"/>
      <c r="O21" s="187"/>
      <c r="P21" s="4"/>
      <c r="Q21" s="21"/>
      <c r="R21" s="25"/>
      <c r="S21" s="71"/>
      <c r="T21" s="71"/>
      <c r="U21" s="71"/>
      <c r="V21" s="71"/>
      <c r="W21" s="71"/>
      <c r="X21" s="71"/>
      <c r="Y21" s="224"/>
      <c r="Z21" s="207"/>
      <c r="AA21" s="1094"/>
      <c r="AB21" s="1095"/>
      <c r="AC21" s="1095"/>
      <c r="AD21" s="1095"/>
      <c r="AE21" s="1095"/>
      <c r="AF21" s="1096"/>
      <c r="AG21" s="67" t="s">
        <v>1233</v>
      </c>
      <c r="AH21" s="67"/>
      <c r="AI21" s="67"/>
      <c r="AJ21" s="67"/>
      <c r="AK21" s="67"/>
      <c r="AL21" s="67"/>
      <c r="AM21" s="67"/>
      <c r="AN21" s="67"/>
      <c r="AO21" s="67"/>
      <c r="AP21" s="65" t="s">
        <v>17</v>
      </c>
      <c r="AQ21" s="220">
        <v>0.5</v>
      </c>
      <c r="AR21" s="35">
        <f>ROUND(L21*AQ21,0)</f>
        <v>92</v>
      </c>
      <c r="AS21" s="31"/>
    </row>
    <row r="22" spans="1:45" ht="14.25" customHeight="1" x14ac:dyDescent="0.15">
      <c r="A22" s="32">
        <v>32</v>
      </c>
      <c r="B22" s="32">
        <v>4763</v>
      </c>
      <c r="C22" s="34" t="s">
        <v>2032</v>
      </c>
      <c r="D22" s="73"/>
      <c r="E22" s="74"/>
      <c r="F22" s="74"/>
      <c r="G22" s="73"/>
      <c r="H22" s="74"/>
      <c r="I22" s="74"/>
      <c r="J22" s="75"/>
      <c r="K22" s="20"/>
      <c r="L22" s="58"/>
      <c r="P22" s="187"/>
      <c r="Q22" s="21"/>
      <c r="R22" s="67" t="s">
        <v>1235</v>
      </c>
      <c r="S22" s="53"/>
      <c r="T22" s="53"/>
      <c r="U22" s="53"/>
      <c r="V22" s="53"/>
      <c r="W22" s="53"/>
      <c r="X22" s="53"/>
      <c r="Y22" s="188"/>
      <c r="Z22" s="59"/>
      <c r="AA22" s="67"/>
      <c r="AB22" s="67"/>
      <c r="AC22" s="67"/>
      <c r="AD22" s="67"/>
      <c r="AE22" s="67"/>
      <c r="AF22" s="67"/>
      <c r="AG22" s="67"/>
      <c r="AH22" s="67"/>
      <c r="AI22" s="67"/>
      <c r="AJ22" s="67"/>
      <c r="AK22" s="67"/>
      <c r="AL22" s="67"/>
      <c r="AM22" s="67"/>
      <c r="AN22" s="67"/>
      <c r="AO22" s="67"/>
      <c r="AP22" s="67"/>
      <c r="AQ22" s="192"/>
      <c r="AR22" s="35">
        <f>ROUND(L21*Y24,0)</f>
        <v>177</v>
      </c>
      <c r="AS22" s="31"/>
    </row>
    <row r="23" spans="1:45" ht="14.25" customHeight="1" x14ac:dyDescent="0.15">
      <c r="A23" s="32">
        <v>32</v>
      </c>
      <c r="B23" s="32">
        <v>4764</v>
      </c>
      <c r="C23" s="34" t="s">
        <v>2033</v>
      </c>
      <c r="D23" s="73"/>
      <c r="E23" s="74"/>
      <c r="F23" s="74"/>
      <c r="G23" s="20"/>
      <c r="K23" s="186"/>
      <c r="L23" s="204"/>
      <c r="M23" s="187"/>
      <c r="N23" s="187"/>
      <c r="P23" s="187"/>
      <c r="Q23" s="21"/>
      <c r="R23" s="53" t="s">
        <v>1237</v>
      </c>
      <c r="S23" s="53"/>
      <c r="T23" s="53"/>
      <c r="U23" s="53"/>
      <c r="V23" s="53"/>
      <c r="W23" s="53"/>
      <c r="X23" s="53"/>
      <c r="Y23" s="188"/>
      <c r="Z23" s="59"/>
      <c r="AA23" s="1091" t="s">
        <v>1229</v>
      </c>
      <c r="AB23" s="1092"/>
      <c r="AC23" s="1092"/>
      <c r="AD23" s="1092"/>
      <c r="AE23" s="1092"/>
      <c r="AF23" s="1093"/>
      <c r="AG23" s="223" t="s">
        <v>1230</v>
      </c>
      <c r="AH23" s="107"/>
      <c r="AI23" s="107"/>
      <c r="AJ23" s="107"/>
      <c r="AK23" s="107"/>
      <c r="AL23" s="107"/>
      <c r="AM23" s="107"/>
      <c r="AN23" s="107"/>
      <c r="AO23" s="107"/>
      <c r="AP23" s="65" t="s">
        <v>17</v>
      </c>
      <c r="AQ23" s="220">
        <v>0.7</v>
      </c>
      <c r="AR23" s="35">
        <f>ROUND(ROUND(L21*Y24,0)*AQ23,0)</f>
        <v>124</v>
      </c>
      <c r="AS23" s="31"/>
    </row>
    <row r="24" spans="1:45" ht="14.25" customHeight="1" x14ac:dyDescent="0.15">
      <c r="A24" s="32">
        <v>32</v>
      </c>
      <c r="B24" s="32" t="s">
        <v>2034</v>
      </c>
      <c r="C24" s="34" t="s">
        <v>2035</v>
      </c>
      <c r="D24" s="73"/>
      <c r="E24" s="74"/>
      <c r="F24" s="74"/>
      <c r="G24" s="20"/>
      <c r="K24" s="186"/>
      <c r="L24" s="204"/>
      <c r="M24" s="187"/>
      <c r="N24" s="187"/>
      <c r="P24" s="187"/>
      <c r="Q24" s="21"/>
      <c r="R24" s="71"/>
      <c r="S24" s="71"/>
      <c r="T24" s="71"/>
      <c r="U24" s="71"/>
      <c r="V24" s="71"/>
      <c r="W24" s="71"/>
      <c r="X24" s="26" t="s">
        <v>17</v>
      </c>
      <c r="Y24" s="195">
        <v>0.96499999999999997</v>
      </c>
      <c r="Z24" s="207"/>
      <c r="AA24" s="1094"/>
      <c r="AB24" s="1095"/>
      <c r="AC24" s="1095"/>
      <c r="AD24" s="1095"/>
      <c r="AE24" s="1095"/>
      <c r="AF24" s="1096"/>
      <c r="AG24" s="67" t="s">
        <v>1233</v>
      </c>
      <c r="AH24" s="67"/>
      <c r="AI24" s="67"/>
      <c r="AJ24" s="67"/>
      <c r="AK24" s="67"/>
      <c r="AL24" s="67"/>
      <c r="AM24" s="67"/>
      <c r="AN24" s="67"/>
      <c r="AO24" s="67"/>
      <c r="AP24" s="65" t="s">
        <v>17</v>
      </c>
      <c r="AQ24" s="220">
        <v>0.5</v>
      </c>
      <c r="AR24" s="35">
        <f>ROUND(ROUND(L21*Y24,0)*AQ24,0)</f>
        <v>89</v>
      </c>
      <c r="AS24" s="31"/>
    </row>
    <row r="25" spans="1:45" ht="14.25" customHeight="1" x14ac:dyDescent="0.15">
      <c r="A25" s="32">
        <v>32</v>
      </c>
      <c r="B25" s="32">
        <v>4765</v>
      </c>
      <c r="C25" s="34" t="s">
        <v>2036</v>
      </c>
      <c r="D25" s="73"/>
      <c r="E25" s="74"/>
      <c r="F25" s="74"/>
      <c r="G25" s="20"/>
      <c r="J25" s="187"/>
      <c r="K25" s="47" t="s">
        <v>1684</v>
      </c>
      <c r="L25" s="185"/>
      <c r="M25" s="184"/>
      <c r="N25" s="184"/>
      <c r="O25" s="184"/>
      <c r="P25" s="40"/>
      <c r="Q25" s="41"/>
      <c r="R25" s="40"/>
      <c r="S25" s="65"/>
      <c r="T25" s="65"/>
      <c r="U25" s="65"/>
      <c r="V25" s="65"/>
      <c r="W25" s="65"/>
      <c r="X25" s="65"/>
      <c r="Y25" s="102"/>
      <c r="Z25" s="182"/>
      <c r="AA25" s="65"/>
      <c r="AB25" s="65"/>
      <c r="AC25" s="65"/>
      <c r="AD25" s="65"/>
      <c r="AE25" s="65"/>
      <c r="AF25" s="65"/>
      <c r="AG25" s="65"/>
      <c r="AH25" s="65"/>
      <c r="AI25" s="65"/>
      <c r="AJ25" s="65"/>
      <c r="AK25" s="65"/>
      <c r="AL25" s="65"/>
      <c r="AM25" s="65"/>
      <c r="AN25" s="65"/>
      <c r="AO25" s="65"/>
      <c r="AP25" s="65"/>
      <c r="AQ25" s="102"/>
      <c r="AR25" s="35">
        <f>ROUND(L27,0)</f>
        <v>183</v>
      </c>
      <c r="AS25" s="31"/>
    </row>
    <row r="26" spans="1:45" ht="14.25" customHeight="1" x14ac:dyDescent="0.15">
      <c r="A26" s="32">
        <v>32</v>
      </c>
      <c r="B26" s="32">
        <v>4766</v>
      </c>
      <c r="C26" s="34" t="s">
        <v>2037</v>
      </c>
      <c r="D26" s="73"/>
      <c r="E26" s="74"/>
      <c r="F26" s="74"/>
      <c r="G26" s="20"/>
      <c r="J26" s="187"/>
      <c r="K26" s="186"/>
      <c r="L26" s="204"/>
      <c r="M26" s="187"/>
      <c r="N26" s="187"/>
      <c r="O26" s="187"/>
      <c r="P26" s="187"/>
      <c r="Q26" s="21"/>
      <c r="R26" s="4"/>
      <c r="S26" s="53"/>
      <c r="T26" s="53"/>
      <c r="U26" s="53"/>
      <c r="V26" s="53"/>
      <c r="W26" s="53"/>
      <c r="X26" s="53"/>
      <c r="Y26" s="188"/>
      <c r="Z26" s="59"/>
      <c r="AA26" s="1091" t="s">
        <v>1229</v>
      </c>
      <c r="AB26" s="1092"/>
      <c r="AC26" s="1092"/>
      <c r="AD26" s="1092"/>
      <c r="AE26" s="1092"/>
      <c r="AF26" s="1093"/>
      <c r="AG26" s="223" t="s">
        <v>1230</v>
      </c>
      <c r="AH26" s="107"/>
      <c r="AI26" s="107"/>
      <c r="AJ26" s="107"/>
      <c r="AK26" s="107"/>
      <c r="AL26" s="107"/>
      <c r="AM26" s="107"/>
      <c r="AN26" s="107"/>
      <c r="AO26" s="107"/>
      <c r="AP26" s="65" t="s">
        <v>17</v>
      </c>
      <c r="AQ26" s="220">
        <v>0.7</v>
      </c>
      <c r="AR26" s="35">
        <f>ROUND(L27*AQ26,0)</f>
        <v>128</v>
      </c>
      <c r="AS26" s="31"/>
    </row>
    <row r="27" spans="1:45" ht="14.25" customHeight="1" x14ac:dyDescent="0.15">
      <c r="A27" s="32">
        <v>32</v>
      </c>
      <c r="B27" s="32" t="s">
        <v>2038</v>
      </c>
      <c r="C27" s="34" t="s">
        <v>2039</v>
      </c>
      <c r="D27" s="73"/>
      <c r="E27" s="74"/>
      <c r="F27" s="74"/>
      <c r="G27" s="20"/>
      <c r="J27" s="187"/>
      <c r="K27" s="186"/>
      <c r="L27" s="189">
        <v>183</v>
      </c>
      <c r="M27" s="4" t="s">
        <v>21</v>
      </c>
      <c r="N27" s="187"/>
      <c r="O27" s="187"/>
      <c r="P27" s="4"/>
      <c r="Q27" s="21"/>
      <c r="R27" s="25"/>
      <c r="S27" s="71"/>
      <c r="T27" s="71"/>
      <c r="U27" s="71"/>
      <c r="V27" s="71"/>
      <c r="W27" s="71"/>
      <c r="X27" s="71"/>
      <c r="Y27" s="224"/>
      <c r="Z27" s="207"/>
      <c r="AA27" s="1094"/>
      <c r="AB27" s="1095"/>
      <c r="AC27" s="1095"/>
      <c r="AD27" s="1095"/>
      <c r="AE27" s="1095"/>
      <c r="AF27" s="1096"/>
      <c r="AG27" s="67" t="s">
        <v>1233</v>
      </c>
      <c r="AH27" s="67"/>
      <c r="AI27" s="67"/>
      <c r="AJ27" s="67"/>
      <c r="AK27" s="67"/>
      <c r="AL27" s="67"/>
      <c r="AM27" s="67"/>
      <c r="AN27" s="67"/>
      <c r="AO27" s="67"/>
      <c r="AP27" s="65" t="s">
        <v>17</v>
      </c>
      <c r="AQ27" s="220">
        <v>0.5</v>
      </c>
      <c r="AR27" s="35">
        <f>ROUND(L27*AQ27,0)</f>
        <v>92</v>
      </c>
      <c r="AS27" s="31"/>
    </row>
    <row r="28" spans="1:45" ht="14.25" customHeight="1" x14ac:dyDescent="0.15">
      <c r="A28" s="32">
        <v>32</v>
      </c>
      <c r="B28" s="32">
        <v>4767</v>
      </c>
      <c r="C28" s="34" t="s">
        <v>2040</v>
      </c>
      <c r="D28" s="73"/>
      <c r="E28" s="74"/>
      <c r="F28" s="74"/>
      <c r="G28" s="20"/>
      <c r="J28" s="187"/>
      <c r="K28" s="186"/>
      <c r="L28" s="204"/>
      <c r="M28" s="187"/>
      <c r="N28" s="187"/>
      <c r="O28" s="187"/>
      <c r="P28" s="4"/>
      <c r="Q28" s="21"/>
      <c r="R28" s="67" t="s">
        <v>1235</v>
      </c>
      <c r="S28" s="53"/>
      <c r="T28" s="53"/>
      <c r="U28" s="53"/>
      <c r="V28" s="53"/>
      <c r="W28" s="53"/>
      <c r="X28" s="53"/>
      <c r="Y28" s="188"/>
      <c r="Z28" s="59"/>
      <c r="AA28" s="67"/>
      <c r="AB28" s="67"/>
      <c r="AC28" s="67"/>
      <c r="AD28" s="67"/>
      <c r="AE28" s="67"/>
      <c r="AF28" s="67"/>
      <c r="AG28" s="67"/>
      <c r="AH28" s="67"/>
      <c r="AI28" s="67"/>
      <c r="AJ28" s="67"/>
      <c r="AK28" s="67"/>
      <c r="AL28" s="67"/>
      <c r="AM28" s="67"/>
      <c r="AN28" s="67"/>
      <c r="AO28" s="67"/>
      <c r="AP28" s="67"/>
      <c r="AQ28" s="192"/>
      <c r="AR28" s="35">
        <f>ROUND(L27*Y30,0)</f>
        <v>177</v>
      </c>
      <c r="AS28" s="31"/>
    </row>
    <row r="29" spans="1:45" ht="14.25" customHeight="1" x14ac:dyDescent="0.15">
      <c r="A29" s="32">
        <v>32</v>
      </c>
      <c r="B29" s="32">
        <v>4768</v>
      </c>
      <c r="C29" s="34" t="s">
        <v>2041</v>
      </c>
      <c r="D29" s="73"/>
      <c r="E29" s="74"/>
      <c r="F29" s="74"/>
      <c r="G29" s="20"/>
      <c r="J29" s="187"/>
      <c r="K29" s="186"/>
      <c r="L29" s="204"/>
      <c r="M29" s="187"/>
      <c r="N29" s="187"/>
      <c r="O29" s="187"/>
      <c r="P29" s="4"/>
      <c r="Q29" s="21"/>
      <c r="R29" s="53" t="s">
        <v>1237</v>
      </c>
      <c r="S29" s="53"/>
      <c r="T29" s="53"/>
      <c r="U29" s="53"/>
      <c r="V29" s="53"/>
      <c r="W29" s="53"/>
      <c r="X29" s="53"/>
      <c r="Y29" s="188"/>
      <c r="Z29" s="59"/>
      <c r="AA29" s="1091" t="s">
        <v>1229</v>
      </c>
      <c r="AB29" s="1092"/>
      <c r="AC29" s="1092"/>
      <c r="AD29" s="1092"/>
      <c r="AE29" s="1092"/>
      <c r="AF29" s="1093"/>
      <c r="AG29" s="223" t="s">
        <v>1230</v>
      </c>
      <c r="AH29" s="107"/>
      <c r="AI29" s="107"/>
      <c r="AJ29" s="107"/>
      <c r="AK29" s="107"/>
      <c r="AL29" s="107"/>
      <c r="AM29" s="107"/>
      <c r="AN29" s="107"/>
      <c r="AO29" s="107"/>
      <c r="AP29" s="65" t="s">
        <v>17</v>
      </c>
      <c r="AQ29" s="220">
        <v>0.7</v>
      </c>
      <c r="AR29" s="35">
        <f>ROUND(ROUND(L27*Y30,0)*AQ29,0)</f>
        <v>124</v>
      </c>
      <c r="AS29" s="31"/>
    </row>
    <row r="30" spans="1:45" ht="14.25" customHeight="1" x14ac:dyDescent="0.15">
      <c r="A30" s="32">
        <v>32</v>
      </c>
      <c r="B30" s="32" t="s">
        <v>2042</v>
      </c>
      <c r="C30" s="34" t="s">
        <v>2043</v>
      </c>
      <c r="D30" s="73"/>
      <c r="E30" s="74"/>
      <c r="F30" s="74"/>
      <c r="G30" s="20"/>
      <c r="J30" s="187"/>
      <c r="K30" s="186"/>
      <c r="L30" s="204"/>
      <c r="M30" s="187"/>
      <c r="N30" s="187"/>
      <c r="O30" s="187"/>
      <c r="P30" s="4"/>
      <c r="Q30" s="21"/>
      <c r="R30" s="71"/>
      <c r="S30" s="71"/>
      <c r="T30" s="71"/>
      <c r="U30" s="71"/>
      <c r="V30" s="71"/>
      <c r="W30" s="71"/>
      <c r="X30" s="26" t="s">
        <v>17</v>
      </c>
      <c r="Y30" s="195">
        <v>0.96499999999999997</v>
      </c>
      <c r="Z30" s="207"/>
      <c r="AA30" s="1094"/>
      <c r="AB30" s="1095"/>
      <c r="AC30" s="1095"/>
      <c r="AD30" s="1095"/>
      <c r="AE30" s="1095"/>
      <c r="AF30" s="1096"/>
      <c r="AG30" s="67" t="s">
        <v>1233</v>
      </c>
      <c r="AH30" s="67"/>
      <c r="AI30" s="67"/>
      <c r="AJ30" s="67"/>
      <c r="AK30" s="67"/>
      <c r="AL30" s="67"/>
      <c r="AM30" s="67"/>
      <c r="AN30" s="67"/>
      <c r="AO30" s="67"/>
      <c r="AP30" s="65" t="s">
        <v>17</v>
      </c>
      <c r="AQ30" s="220">
        <v>0.5</v>
      </c>
      <c r="AR30" s="35">
        <f>ROUND(ROUND(L27*Y30,0)*AQ30,0)</f>
        <v>89</v>
      </c>
      <c r="AS30" s="31"/>
    </row>
    <row r="31" spans="1:45" ht="14.25" customHeight="1" x14ac:dyDescent="0.15">
      <c r="A31" s="32">
        <v>32</v>
      </c>
      <c r="B31" s="32">
        <v>4771</v>
      </c>
      <c r="C31" s="34" t="s">
        <v>2044</v>
      </c>
      <c r="D31" s="73"/>
      <c r="E31" s="74"/>
      <c r="F31" s="74"/>
      <c r="G31" s="1085" t="s">
        <v>1761</v>
      </c>
      <c r="H31" s="1086"/>
      <c r="I31" s="1086"/>
      <c r="J31" s="1087"/>
      <c r="K31" s="47" t="s">
        <v>1674</v>
      </c>
      <c r="L31" s="185"/>
      <c r="M31" s="184"/>
      <c r="N31" s="184"/>
      <c r="O31" s="184"/>
      <c r="P31" s="40"/>
      <c r="Q31" s="41"/>
      <c r="R31" s="40"/>
      <c r="S31" s="65"/>
      <c r="T31" s="65"/>
      <c r="U31" s="65"/>
      <c r="V31" s="65"/>
      <c r="W31" s="65"/>
      <c r="X31" s="65"/>
      <c r="Y31" s="102"/>
      <c r="Z31" s="182"/>
      <c r="AA31" s="65"/>
      <c r="AB31" s="65"/>
      <c r="AC31" s="65"/>
      <c r="AD31" s="65"/>
      <c r="AE31" s="65"/>
      <c r="AF31" s="65"/>
      <c r="AG31" s="65"/>
      <c r="AH31" s="65"/>
      <c r="AI31" s="65"/>
      <c r="AJ31" s="65"/>
      <c r="AK31" s="65"/>
      <c r="AL31" s="65"/>
      <c r="AM31" s="65"/>
      <c r="AN31" s="65"/>
      <c r="AO31" s="65"/>
      <c r="AP31" s="65"/>
      <c r="AQ31" s="102"/>
      <c r="AR31" s="35">
        <f>ROUND(L33,0)</f>
        <v>176</v>
      </c>
      <c r="AS31" s="31"/>
    </row>
    <row r="32" spans="1:45" ht="14.25" customHeight="1" x14ac:dyDescent="0.15">
      <c r="A32" s="32">
        <v>32</v>
      </c>
      <c r="B32" s="32">
        <v>4772</v>
      </c>
      <c r="C32" s="34" t="s">
        <v>2045</v>
      </c>
      <c r="D32" s="73"/>
      <c r="E32" s="74"/>
      <c r="F32" s="74"/>
      <c r="G32" s="1088"/>
      <c r="H32" s="1089"/>
      <c r="I32" s="1089"/>
      <c r="J32" s="1090"/>
      <c r="K32" s="186"/>
      <c r="L32" s="204"/>
      <c r="M32" s="187"/>
      <c r="N32" s="187"/>
      <c r="O32" s="187"/>
      <c r="P32" s="187"/>
      <c r="Q32" s="21"/>
      <c r="R32" s="4"/>
      <c r="S32" s="53"/>
      <c r="T32" s="53"/>
      <c r="U32" s="53"/>
      <c r="V32" s="53"/>
      <c r="W32" s="53"/>
      <c r="X32" s="53"/>
      <c r="Y32" s="188"/>
      <c r="Z32" s="59"/>
      <c r="AA32" s="1091" t="s">
        <v>1229</v>
      </c>
      <c r="AB32" s="1092"/>
      <c r="AC32" s="1092"/>
      <c r="AD32" s="1092"/>
      <c r="AE32" s="1092"/>
      <c r="AF32" s="1093"/>
      <c r="AG32" s="223" t="s">
        <v>1230</v>
      </c>
      <c r="AH32" s="107"/>
      <c r="AI32" s="107"/>
      <c r="AJ32" s="107"/>
      <c r="AK32" s="107"/>
      <c r="AL32" s="107"/>
      <c r="AM32" s="107"/>
      <c r="AN32" s="107"/>
      <c r="AO32" s="107"/>
      <c r="AP32" s="65" t="s">
        <v>17</v>
      </c>
      <c r="AQ32" s="220">
        <v>0.7</v>
      </c>
      <c r="AR32" s="35">
        <f>ROUND(L33*AQ32,0)</f>
        <v>123</v>
      </c>
      <c r="AS32" s="31"/>
    </row>
    <row r="33" spans="1:45" ht="14.25" customHeight="1" x14ac:dyDescent="0.15">
      <c r="A33" s="32">
        <v>32</v>
      </c>
      <c r="B33" s="32" t="s">
        <v>2046</v>
      </c>
      <c r="C33" s="34" t="s">
        <v>2047</v>
      </c>
      <c r="D33" s="73"/>
      <c r="E33" s="74"/>
      <c r="F33" s="74"/>
      <c r="G33" s="1088"/>
      <c r="H33" s="1089"/>
      <c r="I33" s="1089"/>
      <c r="J33" s="1090"/>
      <c r="K33" s="186"/>
      <c r="L33" s="189">
        <v>176</v>
      </c>
      <c r="M33" s="4" t="s">
        <v>21</v>
      </c>
      <c r="N33" s="187"/>
      <c r="O33" s="187"/>
      <c r="P33" s="4"/>
      <c r="Q33" s="21"/>
      <c r="R33" s="25"/>
      <c r="S33" s="71"/>
      <c r="T33" s="71"/>
      <c r="U33" s="71"/>
      <c r="V33" s="71"/>
      <c r="W33" s="71"/>
      <c r="X33" s="71"/>
      <c r="Y33" s="224"/>
      <c r="Z33" s="207"/>
      <c r="AA33" s="1094"/>
      <c r="AB33" s="1095"/>
      <c r="AC33" s="1095"/>
      <c r="AD33" s="1095"/>
      <c r="AE33" s="1095"/>
      <c r="AF33" s="1096"/>
      <c r="AG33" s="67" t="s">
        <v>1233</v>
      </c>
      <c r="AH33" s="67"/>
      <c r="AI33" s="67"/>
      <c r="AJ33" s="67"/>
      <c r="AK33" s="67"/>
      <c r="AL33" s="67"/>
      <c r="AM33" s="67"/>
      <c r="AN33" s="67"/>
      <c r="AO33" s="67"/>
      <c r="AP33" s="65" t="s">
        <v>17</v>
      </c>
      <c r="AQ33" s="220">
        <v>0.5</v>
      </c>
      <c r="AR33" s="35">
        <f>ROUND(L33*AQ33,0)</f>
        <v>88</v>
      </c>
      <c r="AS33" s="31"/>
    </row>
    <row r="34" spans="1:45" ht="14.25" customHeight="1" x14ac:dyDescent="0.15">
      <c r="A34" s="32">
        <v>32</v>
      </c>
      <c r="B34" s="32">
        <v>4773</v>
      </c>
      <c r="C34" s="34" t="s">
        <v>2048</v>
      </c>
      <c r="D34" s="73"/>
      <c r="E34" s="74"/>
      <c r="F34" s="74"/>
      <c r="G34" s="73"/>
      <c r="H34" s="74"/>
      <c r="I34" s="74"/>
      <c r="J34" s="75"/>
      <c r="K34" s="20"/>
      <c r="L34" s="58"/>
      <c r="P34" s="187"/>
      <c r="Q34" s="21"/>
      <c r="R34" s="67" t="s">
        <v>1235</v>
      </c>
      <c r="S34" s="53"/>
      <c r="T34" s="53"/>
      <c r="U34" s="53"/>
      <c r="V34" s="53"/>
      <c r="W34" s="53"/>
      <c r="X34" s="53"/>
      <c r="Y34" s="188"/>
      <c r="Z34" s="59"/>
      <c r="AA34" s="67"/>
      <c r="AB34" s="67"/>
      <c r="AC34" s="67"/>
      <c r="AD34" s="67"/>
      <c r="AE34" s="67"/>
      <c r="AF34" s="67"/>
      <c r="AG34" s="67"/>
      <c r="AH34" s="67"/>
      <c r="AI34" s="67"/>
      <c r="AJ34" s="67"/>
      <c r="AK34" s="67"/>
      <c r="AL34" s="67"/>
      <c r="AM34" s="67"/>
      <c r="AN34" s="67"/>
      <c r="AO34" s="67"/>
      <c r="AP34" s="67"/>
      <c r="AQ34" s="192"/>
      <c r="AR34" s="35">
        <f>ROUND(L33*Y36,0)</f>
        <v>170</v>
      </c>
      <c r="AS34" s="31"/>
    </row>
    <row r="35" spans="1:45" ht="14.25" customHeight="1" x14ac:dyDescent="0.15">
      <c r="A35" s="32">
        <v>32</v>
      </c>
      <c r="B35" s="32">
        <v>4774</v>
      </c>
      <c r="C35" s="34" t="s">
        <v>2049</v>
      </c>
      <c r="D35" s="73"/>
      <c r="E35" s="74"/>
      <c r="F35" s="74"/>
      <c r="G35" s="20"/>
      <c r="K35" s="186"/>
      <c r="L35" s="204"/>
      <c r="M35" s="187"/>
      <c r="N35" s="187"/>
      <c r="P35" s="187"/>
      <c r="Q35" s="21"/>
      <c r="R35" s="53" t="s">
        <v>1237</v>
      </c>
      <c r="S35" s="53"/>
      <c r="T35" s="53"/>
      <c r="U35" s="53"/>
      <c r="V35" s="53"/>
      <c r="W35" s="53"/>
      <c r="X35" s="53"/>
      <c r="Y35" s="188"/>
      <c r="Z35" s="59"/>
      <c r="AA35" s="1091" t="s">
        <v>1229</v>
      </c>
      <c r="AB35" s="1092"/>
      <c r="AC35" s="1092"/>
      <c r="AD35" s="1092"/>
      <c r="AE35" s="1092"/>
      <c r="AF35" s="1093"/>
      <c r="AG35" s="223" t="s">
        <v>1230</v>
      </c>
      <c r="AH35" s="107"/>
      <c r="AI35" s="107"/>
      <c r="AJ35" s="107"/>
      <c r="AK35" s="107"/>
      <c r="AL35" s="107"/>
      <c r="AM35" s="107"/>
      <c r="AN35" s="107"/>
      <c r="AO35" s="107"/>
      <c r="AP35" s="65" t="s">
        <v>17</v>
      </c>
      <c r="AQ35" s="220">
        <v>0.7</v>
      </c>
      <c r="AR35" s="35">
        <f>ROUND(ROUND(L33*Y36,0)*AQ35,0)</f>
        <v>119</v>
      </c>
      <c r="AS35" s="31"/>
    </row>
    <row r="36" spans="1:45" ht="14.25" customHeight="1" x14ac:dyDescent="0.15">
      <c r="A36" s="32">
        <v>32</v>
      </c>
      <c r="B36" s="32" t="s">
        <v>2050</v>
      </c>
      <c r="C36" s="34" t="s">
        <v>2051</v>
      </c>
      <c r="D36" s="73"/>
      <c r="E36" s="74"/>
      <c r="F36" s="74"/>
      <c r="G36" s="20"/>
      <c r="K36" s="186"/>
      <c r="L36" s="204"/>
      <c r="M36" s="187"/>
      <c r="N36" s="187"/>
      <c r="P36" s="187"/>
      <c r="Q36" s="21"/>
      <c r="R36" s="71"/>
      <c r="S36" s="71"/>
      <c r="T36" s="71"/>
      <c r="U36" s="71"/>
      <c r="V36" s="71"/>
      <c r="W36" s="71"/>
      <c r="X36" s="26" t="s">
        <v>17</v>
      </c>
      <c r="Y36" s="195">
        <v>0.96499999999999997</v>
      </c>
      <c r="Z36" s="207"/>
      <c r="AA36" s="1094"/>
      <c r="AB36" s="1095"/>
      <c r="AC36" s="1095"/>
      <c r="AD36" s="1095"/>
      <c r="AE36" s="1095"/>
      <c r="AF36" s="1096"/>
      <c r="AG36" s="67" t="s">
        <v>1233</v>
      </c>
      <c r="AH36" s="67"/>
      <c r="AI36" s="67"/>
      <c r="AJ36" s="67"/>
      <c r="AK36" s="67"/>
      <c r="AL36" s="67"/>
      <c r="AM36" s="67"/>
      <c r="AN36" s="67"/>
      <c r="AO36" s="67"/>
      <c r="AP36" s="65" t="s">
        <v>17</v>
      </c>
      <c r="AQ36" s="220">
        <v>0.5</v>
      </c>
      <c r="AR36" s="35">
        <f>ROUND(ROUND(L33*Y36,0)*AQ36,0)</f>
        <v>85</v>
      </c>
      <c r="AS36" s="31"/>
    </row>
    <row r="37" spans="1:45" ht="14.25" customHeight="1" x14ac:dyDescent="0.15">
      <c r="A37" s="32">
        <v>32</v>
      </c>
      <c r="B37" s="32">
        <v>4775</v>
      </c>
      <c r="C37" s="34" t="s">
        <v>2052</v>
      </c>
      <c r="D37" s="73"/>
      <c r="E37" s="74"/>
      <c r="F37" s="74"/>
      <c r="G37" s="20"/>
      <c r="J37" s="187"/>
      <c r="K37" s="47" t="s">
        <v>1684</v>
      </c>
      <c r="L37" s="185"/>
      <c r="M37" s="184"/>
      <c r="N37" s="184"/>
      <c r="O37" s="184"/>
      <c r="P37" s="40"/>
      <c r="Q37" s="41"/>
      <c r="R37" s="40"/>
      <c r="S37" s="65"/>
      <c r="T37" s="65"/>
      <c r="U37" s="65"/>
      <c r="V37" s="65"/>
      <c r="W37" s="65"/>
      <c r="X37" s="65"/>
      <c r="Y37" s="102"/>
      <c r="Z37" s="182"/>
      <c r="AA37" s="65"/>
      <c r="AB37" s="65"/>
      <c r="AC37" s="65"/>
      <c r="AD37" s="65"/>
      <c r="AE37" s="65"/>
      <c r="AF37" s="65"/>
      <c r="AG37" s="65"/>
      <c r="AH37" s="65"/>
      <c r="AI37" s="65"/>
      <c r="AJ37" s="65"/>
      <c r="AK37" s="65"/>
      <c r="AL37" s="65"/>
      <c r="AM37" s="65"/>
      <c r="AN37" s="65"/>
      <c r="AO37" s="65"/>
      <c r="AP37" s="65"/>
      <c r="AQ37" s="102"/>
      <c r="AR37" s="35">
        <f>ROUND(L39,0)</f>
        <v>176</v>
      </c>
      <c r="AS37" s="31"/>
    </row>
    <row r="38" spans="1:45" ht="14.25" customHeight="1" x14ac:dyDescent="0.15">
      <c r="A38" s="32">
        <v>32</v>
      </c>
      <c r="B38" s="32">
        <v>4776</v>
      </c>
      <c r="C38" s="34" t="s">
        <v>2053</v>
      </c>
      <c r="D38" s="73"/>
      <c r="E38" s="74"/>
      <c r="F38" s="74"/>
      <c r="G38" s="20"/>
      <c r="J38" s="187"/>
      <c r="K38" s="186"/>
      <c r="L38" s="204"/>
      <c r="M38" s="187"/>
      <c r="N38" s="187"/>
      <c r="O38" s="187"/>
      <c r="P38" s="187"/>
      <c r="Q38" s="21"/>
      <c r="R38" s="4"/>
      <c r="S38" s="53"/>
      <c r="T38" s="53"/>
      <c r="U38" s="53"/>
      <c r="V38" s="53"/>
      <c r="W38" s="53"/>
      <c r="X38" s="53"/>
      <c r="Y38" s="188"/>
      <c r="Z38" s="59"/>
      <c r="AA38" s="1091" t="s">
        <v>1229</v>
      </c>
      <c r="AB38" s="1092"/>
      <c r="AC38" s="1092"/>
      <c r="AD38" s="1092"/>
      <c r="AE38" s="1092"/>
      <c r="AF38" s="1093"/>
      <c r="AG38" s="223" t="s">
        <v>1230</v>
      </c>
      <c r="AH38" s="107"/>
      <c r="AI38" s="107"/>
      <c r="AJ38" s="107"/>
      <c r="AK38" s="107"/>
      <c r="AL38" s="107"/>
      <c r="AM38" s="107"/>
      <c r="AN38" s="107"/>
      <c r="AO38" s="107"/>
      <c r="AP38" s="65" t="s">
        <v>17</v>
      </c>
      <c r="AQ38" s="220">
        <v>0.7</v>
      </c>
      <c r="AR38" s="35">
        <f>ROUND(L39*AQ38,0)</f>
        <v>123</v>
      </c>
      <c r="AS38" s="31"/>
    </row>
    <row r="39" spans="1:45" ht="14.25" customHeight="1" x14ac:dyDescent="0.15">
      <c r="A39" s="32">
        <v>32</v>
      </c>
      <c r="B39" s="32" t="s">
        <v>2054</v>
      </c>
      <c r="C39" s="34" t="s">
        <v>2055</v>
      </c>
      <c r="D39" s="73"/>
      <c r="E39" s="74"/>
      <c r="F39" s="74"/>
      <c r="G39" s="20"/>
      <c r="J39" s="187"/>
      <c r="K39" s="186"/>
      <c r="L39" s="189">
        <v>176</v>
      </c>
      <c r="M39" s="4" t="s">
        <v>21</v>
      </c>
      <c r="N39" s="187"/>
      <c r="O39" s="187"/>
      <c r="P39" s="4"/>
      <c r="Q39" s="21"/>
      <c r="R39" s="25"/>
      <c r="S39" s="71"/>
      <c r="T39" s="71"/>
      <c r="U39" s="71"/>
      <c r="V39" s="71"/>
      <c r="W39" s="71"/>
      <c r="X39" s="71"/>
      <c r="Y39" s="224"/>
      <c r="Z39" s="207"/>
      <c r="AA39" s="1094"/>
      <c r="AB39" s="1095"/>
      <c r="AC39" s="1095"/>
      <c r="AD39" s="1095"/>
      <c r="AE39" s="1095"/>
      <c r="AF39" s="1096"/>
      <c r="AG39" s="67" t="s">
        <v>1233</v>
      </c>
      <c r="AH39" s="67"/>
      <c r="AI39" s="67"/>
      <c r="AJ39" s="67"/>
      <c r="AK39" s="67"/>
      <c r="AL39" s="67"/>
      <c r="AM39" s="67"/>
      <c r="AN39" s="67"/>
      <c r="AO39" s="67"/>
      <c r="AP39" s="65" t="s">
        <v>17</v>
      </c>
      <c r="AQ39" s="220">
        <v>0.5</v>
      </c>
      <c r="AR39" s="35">
        <f>ROUND(L39*AQ39,0)</f>
        <v>88</v>
      </c>
      <c r="AS39" s="31"/>
    </row>
    <row r="40" spans="1:45" ht="14.25" customHeight="1" x14ac:dyDescent="0.15">
      <c r="A40" s="32">
        <v>32</v>
      </c>
      <c r="B40" s="32">
        <v>4777</v>
      </c>
      <c r="C40" s="34" t="s">
        <v>2056</v>
      </c>
      <c r="D40" s="73"/>
      <c r="E40" s="74"/>
      <c r="F40" s="74"/>
      <c r="G40" s="20"/>
      <c r="J40" s="187"/>
      <c r="K40" s="186"/>
      <c r="L40" s="204"/>
      <c r="M40" s="187"/>
      <c r="N40" s="187"/>
      <c r="O40" s="187"/>
      <c r="P40" s="4"/>
      <c r="Q40" s="21"/>
      <c r="R40" s="67" t="s">
        <v>1235</v>
      </c>
      <c r="S40" s="53"/>
      <c r="T40" s="53"/>
      <c r="U40" s="53"/>
      <c r="V40" s="53"/>
      <c r="W40" s="53"/>
      <c r="X40" s="53"/>
      <c r="Y40" s="188"/>
      <c r="Z40" s="59"/>
      <c r="AA40" s="67"/>
      <c r="AB40" s="67"/>
      <c r="AC40" s="67"/>
      <c r="AD40" s="67"/>
      <c r="AE40" s="67"/>
      <c r="AF40" s="67"/>
      <c r="AG40" s="67"/>
      <c r="AH40" s="67"/>
      <c r="AI40" s="67"/>
      <c r="AJ40" s="67"/>
      <c r="AK40" s="67"/>
      <c r="AL40" s="67"/>
      <c r="AM40" s="67"/>
      <c r="AN40" s="67"/>
      <c r="AO40" s="67"/>
      <c r="AP40" s="67"/>
      <c r="AQ40" s="192"/>
      <c r="AR40" s="35">
        <f>ROUND(L39*Y42,0)</f>
        <v>170</v>
      </c>
      <c r="AS40" s="31"/>
    </row>
    <row r="41" spans="1:45" ht="14.25" customHeight="1" x14ac:dyDescent="0.15">
      <c r="A41" s="32">
        <v>32</v>
      </c>
      <c r="B41" s="32">
        <v>4778</v>
      </c>
      <c r="C41" s="34" t="s">
        <v>2057</v>
      </c>
      <c r="D41" s="73"/>
      <c r="E41" s="74"/>
      <c r="F41" s="74"/>
      <c r="G41" s="20"/>
      <c r="J41" s="187"/>
      <c r="K41" s="186"/>
      <c r="L41" s="204"/>
      <c r="M41" s="187"/>
      <c r="N41" s="187"/>
      <c r="O41" s="187"/>
      <c r="P41" s="4"/>
      <c r="Q41" s="21"/>
      <c r="R41" s="53" t="s">
        <v>1237</v>
      </c>
      <c r="S41" s="53"/>
      <c r="T41" s="53"/>
      <c r="U41" s="53"/>
      <c r="V41" s="53"/>
      <c r="W41" s="53"/>
      <c r="X41" s="53"/>
      <c r="Y41" s="188"/>
      <c r="Z41" s="59"/>
      <c r="AA41" s="1091" t="s">
        <v>1229</v>
      </c>
      <c r="AB41" s="1092"/>
      <c r="AC41" s="1092"/>
      <c r="AD41" s="1092"/>
      <c r="AE41" s="1092"/>
      <c r="AF41" s="1093"/>
      <c r="AG41" s="223" t="s">
        <v>1230</v>
      </c>
      <c r="AH41" s="107"/>
      <c r="AI41" s="107"/>
      <c r="AJ41" s="107"/>
      <c r="AK41" s="107"/>
      <c r="AL41" s="107"/>
      <c r="AM41" s="107"/>
      <c r="AN41" s="107"/>
      <c r="AO41" s="107"/>
      <c r="AP41" s="65" t="s">
        <v>17</v>
      </c>
      <c r="AQ41" s="220">
        <v>0.7</v>
      </c>
      <c r="AR41" s="35">
        <f>ROUND(ROUND(L39*Y42,0)*AQ41,0)</f>
        <v>119</v>
      </c>
      <c r="AS41" s="31"/>
    </row>
    <row r="42" spans="1:45" ht="14.25" customHeight="1" x14ac:dyDescent="0.15">
      <c r="A42" s="32">
        <v>32</v>
      </c>
      <c r="B42" s="32" t="s">
        <v>2058</v>
      </c>
      <c r="C42" s="34" t="s">
        <v>2059</v>
      </c>
      <c r="D42" s="73"/>
      <c r="E42" s="74"/>
      <c r="F42" s="74"/>
      <c r="G42" s="20"/>
      <c r="J42" s="187"/>
      <c r="K42" s="186"/>
      <c r="L42" s="204"/>
      <c r="M42" s="187"/>
      <c r="N42" s="187"/>
      <c r="O42" s="187"/>
      <c r="P42" s="4"/>
      <c r="Q42" s="21"/>
      <c r="R42" s="71"/>
      <c r="S42" s="71"/>
      <c r="T42" s="71"/>
      <c r="U42" s="71"/>
      <c r="V42" s="71"/>
      <c r="W42" s="71"/>
      <c r="X42" s="26" t="s">
        <v>17</v>
      </c>
      <c r="Y42" s="195">
        <v>0.96499999999999997</v>
      </c>
      <c r="Z42" s="207"/>
      <c r="AA42" s="1094"/>
      <c r="AB42" s="1095"/>
      <c r="AC42" s="1095"/>
      <c r="AD42" s="1095"/>
      <c r="AE42" s="1095"/>
      <c r="AF42" s="1096"/>
      <c r="AG42" s="67" t="s">
        <v>1233</v>
      </c>
      <c r="AH42" s="67"/>
      <c r="AI42" s="67"/>
      <c r="AJ42" s="67"/>
      <c r="AK42" s="67"/>
      <c r="AL42" s="67"/>
      <c r="AM42" s="67"/>
      <c r="AN42" s="67"/>
      <c r="AO42" s="67"/>
      <c r="AP42" s="65" t="s">
        <v>17</v>
      </c>
      <c r="AQ42" s="220">
        <v>0.5</v>
      </c>
      <c r="AR42" s="35">
        <f>ROUND(ROUND(L39*Y42,0)*AQ42,0)</f>
        <v>85</v>
      </c>
      <c r="AS42" s="31"/>
    </row>
    <row r="43" spans="1:45" ht="14.25" customHeight="1" x14ac:dyDescent="0.15">
      <c r="A43" s="32">
        <v>32</v>
      </c>
      <c r="B43" s="32">
        <v>4781</v>
      </c>
      <c r="C43" s="34" t="s">
        <v>2060</v>
      </c>
      <c r="D43" s="73"/>
      <c r="E43" s="74"/>
      <c r="F43" s="74"/>
      <c r="G43" s="1085" t="s">
        <v>1778</v>
      </c>
      <c r="H43" s="1086"/>
      <c r="I43" s="1086"/>
      <c r="J43" s="1087"/>
      <c r="K43" s="47" t="s">
        <v>1674</v>
      </c>
      <c r="L43" s="185"/>
      <c r="M43" s="184"/>
      <c r="N43" s="184"/>
      <c r="O43" s="184"/>
      <c r="P43" s="40"/>
      <c r="Q43" s="41"/>
      <c r="R43" s="40"/>
      <c r="S43" s="65"/>
      <c r="T43" s="65"/>
      <c r="U43" s="65"/>
      <c r="V43" s="65"/>
      <c r="W43" s="65"/>
      <c r="X43" s="65"/>
      <c r="Y43" s="102"/>
      <c r="Z43" s="182"/>
      <c r="AA43" s="65"/>
      <c r="AB43" s="65"/>
      <c r="AC43" s="65"/>
      <c r="AD43" s="65"/>
      <c r="AE43" s="65"/>
      <c r="AF43" s="65"/>
      <c r="AG43" s="65"/>
      <c r="AH43" s="65"/>
      <c r="AI43" s="65"/>
      <c r="AJ43" s="65"/>
      <c r="AK43" s="65"/>
      <c r="AL43" s="65"/>
      <c r="AM43" s="65"/>
      <c r="AN43" s="65"/>
      <c r="AO43" s="65"/>
      <c r="AP43" s="65"/>
      <c r="AQ43" s="102"/>
      <c r="AR43" s="35">
        <f>ROUND(L45,0)</f>
        <v>170</v>
      </c>
      <c r="AS43" s="31"/>
    </row>
    <row r="44" spans="1:45" ht="14.25" customHeight="1" x14ac:dyDescent="0.15">
      <c r="A44" s="32">
        <v>32</v>
      </c>
      <c r="B44" s="32">
        <v>4782</v>
      </c>
      <c r="C44" s="34" t="s">
        <v>2061</v>
      </c>
      <c r="D44" s="73"/>
      <c r="E44" s="74"/>
      <c r="F44" s="74"/>
      <c r="G44" s="1088"/>
      <c r="H44" s="1089"/>
      <c r="I44" s="1089"/>
      <c r="J44" s="1090"/>
      <c r="K44" s="186"/>
      <c r="L44" s="204"/>
      <c r="M44" s="187"/>
      <c r="N44" s="187"/>
      <c r="O44" s="187"/>
      <c r="P44" s="187"/>
      <c r="Q44" s="21"/>
      <c r="R44" s="4"/>
      <c r="S44" s="53"/>
      <c r="T44" s="53"/>
      <c r="U44" s="53"/>
      <c r="V44" s="53"/>
      <c r="W44" s="53"/>
      <c r="X44" s="53"/>
      <c r="Y44" s="188"/>
      <c r="Z44" s="59"/>
      <c r="AA44" s="1091" t="s">
        <v>1229</v>
      </c>
      <c r="AB44" s="1092"/>
      <c r="AC44" s="1092"/>
      <c r="AD44" s="1092"/>
      <c r="AE44" s="1092"/>
      <c r="AF44" s="1093"/>
      <c r="AG44" s="223" t="s">
        <v>1230</v>
      </c>
      <c r="AH44" s="107"/>
      <c r="AI44" s="107"/>
      <c r="AJ44" s="107"/>
      <c r="AK44" s="107"/>
      <c r="AL44" s="107"/>
      <c r="AM44" s="107"/>
      <c r="AN44" s="107"/>
      <c r="AO44" s="107"/>
      <c r="AP44" s="65" t="s">
        <v>17</v>
      </c>
      <c r="AQ44" s="220">
        <v>0.7</v>
      </c>
      <c r="AR44" s="35">
        <f>ROUND(L45*AQ44,0)</f>
        <v>119</v>
      </c>
      <c r="AS44" s="31"/>
    </row>
    <row r="45" spans="1:45" ht="14.25" customHeight="1" x14ac:dyDescent="0.15">
      <c r="A45" s="32">
        <v>32</v>
      </c>
      <c r="B45" s="32" t="s">
        <v>2062</v>
      </c>
      <c r="C45" s="34" t="s">
        <v>2063</v>
      </c>
      <c r="D45" s="73"/>
      <c r="E45" s="74"/>
      <c r="F45" s="74"/>
      <c r="G45" s="1088"/>
      <c r="H45" s="1089"/>
      <c r="I45" s="1089"/>
      <c r="J45" s="1090"/>
      <c r="K45" s="186"/>
      <c r="L45" s="189">
        <v>170</v>
      </c>
      <c r="M45" s="4" t="s">
        <v>21</v>
      </c>
      <c r="N45" s="187"/>
      <c r="O45" s="187"/>
      <c r="P45" s="4"/>
      <c r="Q45" s="21"/>
      <c r="R45" s="25"/>
      <c r="S45" s="71"/>
      <c r="T45" s="71"/>
      <c r="U45" s="71"/>
      <c r="V45" s="71"/>
      <c r="W45" s="71"/>
      <c r="X45" s="71"/>
      <c r="Y45" s="224"/>
      <c r="Z45" s="207"/>
      <c r="AA45" s="1094"/>
      <c r="AB45" s="1095"/>
      <c r="AC45" s="1095"/>
      <c r="AD45" s="1095"/>
      <c r="AE45" s="1095"/>
      <c r="AF45" s="1096"/>
      <c r="AG45" s="67" t="s">
        <v>1233</v>
      </c>
      <c r="AH45" s="67"/>
      <c r="AI45" s="67"/>
      <c r="AJ45" s="67"/>
      <c r="AK45" s="67"/>
      <c r="AL45" s="67"/>
      <c r="AM45" s="67"/>
      <c r="AN45" s="67"/>
      <c r="AO45" s="67"/>
      <c r="AP45" s="65" t="s">
        <v>17</v>
      </c>
      <c r="AQ45" s="220">
        <v>0.5</v>
      </c>
      <c r="AR45" s="35">
        <f>ROUND(L45*AQ45,0)</f>
        <v>85</v>
      </c>
      <c r="AS45" s="31"/>
    </row>
    <row r="46" spans="1:45" ht="14.25" customHeight="1" x14ac:dyDescent="0.15">
      <c r="A46" s="32">
        <v>32</v>
      </c>
      <c r="B46" s="32">
        <v>4783</v>
      </c>
      <c r="C46" s="34" t="s">
        <v>2064</v>
      </c>
      <c r="D46" s="73"/>
      <c r="E46" s="74"/>
      <c r="F46" s="74"/>
      <c r="G46" s="73"/>
      <c r="H46" s="74"/>
      <c r="I46" s="74"/>
      <c r="J46" s="75"/>
      <c r="K46" s="20"/>
      <c r="L46" s="58"/>
      <c r="P46" s="187"/>
      <c r="Q46" s="21"/>
      <c r="R46" s="67" t="s">
        <v>1235</v>
      </c>
      <c r="S46" s="53"/>
      <c r="T46" s="53"/>
      <c r="U46" s="53"/>
      <c r="V46" s="53"/>
      <c r="W46" s="53"/>
      <c r="X46" s="53"/>
      <c r="Y46" s="188"/>
      <c r="Z46" s="59"/>
      <c r="AA46" s="67"/>
      <c r="AB46" s="67"/>
      <c r="AC46" s="67"/>
      <c r="AD46" s="67"/>
      <c r="AE46" s="67"/>
      <c r="AF46" s="67"/>
      <c r="AG46" s="67"/>
      <c r="AH46" s="67"/>
      <c r="AI46" s="67"/>
      <c r="AJ46" s="67"/>
      <c r="AK46" s="67"/>
      <c r="AL46" s="67"/>
      <c r="AM46" s="67"/>
      <c r="AN46" s="67"/>
      <c r="AO46" s="67"/>
      <c r="AP46" s="67"/>
      <c r="AQ46" s="192"/>
      <c r="AR46" s="35">
        <f>ROUND(L45*Y48,0)</f>
        <v>164</v>
      </c>
      <c r="AS46" s="31"/>
    </row>
    <row r="47" spans="1:45" ht="14.25" customHeight="1" x14ac:dyDescent="0.15">
      <c r="A47" s="32">
        <v>32</v>
      </c>
      <c r="B47" s="32">
        <v>4784</v>
      </c>
      <c r="C47" s="34" t="s">
        <v>2065</v>
      </c>
      <c r="D47" s="73"/>
      <c r="E47" s="74"/>
      <c r="F47" s="74"/>
      <c r="G47" s="20"/>
      <c r="K47" s="186"/>
      <c r="L47" s="204"/>
      <c r="M47" s="187"/>
      <c r="N47" s="187"/>
      <c r="P47" s="187"/>
      <c r="Q47" s="21"/>
      <c r="R47" s="53" t="s">
        <v>1237</v>
      </c>
      <c r="S47" s="53"/>
      <c r="T47" s="53"/>
      <c r="U47" s="53"/>
      <c r="V47" s="53"/>
      <c r="W47" s="53"/>
      <c r="X47" s="53"/>
      <c r="Y47" s="188"/>
      <c r="Z47" s="59"/>
      <c r="AA47" s="1091" t="s">
        <v>1229</v>
      </c>
      <c r="AB47" s="1092"/>
      <c r="AC47" s="1092"/>
      <c r="AD47" s="1092"/>
      <c r="AE47" s="1092"/>
      <c r="AF47" s="1093"/>
      <c r="AG47" s="223" t="s">
        <v>1230</v>
      </c>
      <c r="AH47" s="107"/>
      <c r="AI47" s="107"/>
      <c r="AJ47" s="107"/>
      <c r="AK47" s="107"/>
      <c r="AL47" s="107"/>
      <c r="AM47" s="107"/>
      <c r="AN47" s="107"/>
      <c r="AO47" s="107"/>
      <c r="AP47" s="65" t="s">
        <v>17</v>
      </c>
      <c r="AQ47" s="220">
        <v>0.7</v>
      </c>
      <c r="AR47" s="35">
        <f>ROUND(ROUND(L45*Y48,0)*AQ47,0)</f>
        <v>115</v>
      </c>
      <c r="AS47" s="31"/>
    </row>
    <row r="48" spans="1:45" ht="14.25" customHeight="1" x14ac:dyDescent="0.15">
      <c r="A48" s="32">
        <v>32</v>
      </c>
      <c r="B48" s="32" t="s">
        <v>2066</v>
      </c>
      <c r="C48" s="34" t="s">
        <v>2067</v>
      </c>
      <c r="D48" s="73"/>
      <c r="E48" s="74"/>
      <c r="F48" s="74"/>
      <c r="G48" s="20"/>
      <c r="K48" s="186"/>
      <c r="L48" s="204"/>
      <c r="M48" s="187"/>
      <c r="N48" s="187"/>
      <c r="P48" s="187"/>
      <c r="Q48" s="21"/>
      <c r="R48" s="71"/>
      <c r="S48" s="71"/>
      <c r="T48" s="71"/>
      <c r="U48" s="71"/>
      <c r="V48" s="71"/>
      <c r="W48" s="71"/>
      <c r="X48" s="26" t="s">
        <v>17</v>
      </c>
      <c r="Y48" s="195">
        <v>0.96499999999999997</v>
      </c>
      <c r="Z48" s="207"/>
      <c r="AA48" s="1094"/>
      <c r="AB48" s="1095"/>
      <c r="AC48" s="1095"/>
      <c r="AD48" s="1095"/>
      <c r="AE48" s="1095"/>
      <c r="AF48" s="1096"/>
      <c r="AG48" s="67" t="s">
        <v>1233</v>
      </c>
      <c r="AH48" s="67"/>
      <c r="AI48" s="67"/>
      <c r="AJ48" s="67"/>
      <c r="AK48" s="67"/>
      <c r="AL48" s="67"/>
      <c r="AM48" s="67"/>
      <c r="AN48" s="67"/>
      <c r="AO48" s="67"/>
      <c r="AP48" s="65" t="s">
        <v>17</v>
      </c>
      <c r="AQ48" s="220">
        <v>0.5</v>
      </c>
      <c r="AR48" s="35">
        <f>ROUND(ROUND(L45*Y48,0)*AQ48,0)</f>
        <v>82</v>
      </c>
      <c r="AS48" s="31"/>
    </row>
    <row r="49" spans="1:45" ht="14.25" customHeight="1" x14ac:dyDescent="0.15">
      <c r="A49" s="32">
        <v>32</v>
      </c>
      <c r="B49" s="32">
        <v>4785</v>
      </c>
      <c r="C49" s="34" t="s">
        <v>2068</v>
      </c>
      <c r="D49" s="73"/>
      <c r="E49" s="74"/>
      <c r="F49" s="74"/>
      <c r="G49" s="20"/>
      <c r="J49" s="187"/>
      <c r="K49" s="47" t="s">
        <v>1684</v>
      </c>
      <c r="L49" s="185"/>
      <c r="M49" s="184"/>
      <c r="N49" s="184"/>
      <c r="O49" s="184"/>
      <c r="P49" s="40"/>
      <c r="Q49" s="41"/>
      <c r="R49" s="40"/>
      <c r="S49" s="65"/>
      <c r="T49" s="65"/>
      <c r="U49" s="65"/>
      <c r="V49" s="65"/>
      <c r="W49" s="65"/>
      <c r="X49" s="65"/>
      <c r="Y49" s="102"/>
      <c r="Z49" s="182"/>
      <c r="AA49" s="65"/>
      <c r="AB49" s="65"/>
      <c r="AC49" s="65"/>
      <c r="AD49" s="65"/>
      <c r="AE49" s="65"/>
      <c r="AF49" s="65"/>
      <c r="AG49" s="65"/>
      <c r="AH49" s="65"/>
      <c r="AI49" s="65"/>
      <c r="AJ49" s="65"/>
      <c r="AK49" s="65"/>
      <c r="AL49" s="65"/>
      <c r="AM49" s="65"/>
      <c r="AN49" s="65"/>
      <c r="AO49" s="65"/>
      <c r="AP49" s="65"/>
      <c r="AQ49" s="102"/>
      <c r="AR49" s="35">
        <f>ROUND(L51,0)</f>
        <v>170</v>
      </c>
      <c r="AS49" s="31"/>
    </row>
    <row r="50" spans="1:45" ht="14.25" customHeight="1" x14ac:dyDescent="0.15">
      <c r="A50" s="32">
        <v>32</v>
      </c>
      <c r="B50" s="32">
        <v>4786</v>
      </c>
      <c r="C50" s="34" t="s">
        <v>2069</v>
      </c>
      <c r="D50" s="73"/>
      <c r="E50" s="74"/>
      <c r="F50" s="74"/>
      <c r="G50" s="20"/>
      <c r="J50" s="187"/>
      <c r="K50" s="186"/>
      <c r="L50" s="204"/>
      <c r="M50" s="187"/>
      <c r="N50" s="187"/>
      <c r="O50" s="187"/>
      <c r="P50" s="187"/>
      <c r="Q50" s="21"/>
      <c r="R50" s="4"/>
      <c r="S50" s="53"/>
      <c r="T50" s="53"/>
      <c r="U50" s="53"/>
      <c r="V50" s="53"/>
      <c r="W50" s="53"/>
      <c r="X50" s="53"/>
      <c r="Y50" s="188"/>
      <c r="Z50" s="59"/>
      <c r="AA50" s="1091" t="s">
        <v>1229</v>
      </c>
      <c r="AB50" s="1092"/>
      <c r="AC50" s="1092"/>
      <c r="AD50" s="1092"/>
      <c r="AE50" s="1092"/>
      <c r="AF50" s="1093"/>
      <c r="AG50" s="223" t="s">
        <v>1230</v>
      </c>
      <c r="AH50" s="107"/>
      <c r="AI50" s="107"/>
      <c r="AJ50" s="107"/>
      <c r="AK50" s="107"/>
      <c r="AL50" s="107"/>
      <c r="AM50" s="107"/>
      <c r="AN50" s="107"/>
      <c r="AO50" s="107"/>
      <c r="AP50" s="65" t="s">
        <v>17</v>
      </c>
      <c r="AQ50" s="220">
        <v>0.7</v>
      </c>
      <c r="AR50" s="35">
        <f>ROUND(L51*AQ50,0)</f>
        <v>119</v>
      </c>
      <c r="AS50" s="31"/>
    </row>
    <row r="51" spans="1:45" ht="14.25" customHeight="1" x14ac:dyDescent="0.15">
      <c r="A51" s="32">
        <v>32</v>
      </c>
      <c r="B51" s="32" t="s">
        <v>2070</v>
      </c>
      <c r="C51" s="34" t="s">
        <v>2071</v>
      </c>
      <c r="D51" s="73"/>
      <c r="E51" s="74"/>
      <c r="F51" s="74"/>
      <c r="G51" s="20"/>
      <c r="J51" s="187"/>
      <c r="K51" s="186"/>
      <c r="L51" s="189">
        <v>170</v>
      </c>
      <c r="M51" s="4" t="s">
        <v>21</v>
      </c>
      <c r="N51" s="187"/>
      <c r="O51" s="187"/>
      <c r="P51" s="4"/>
      <c r="Q51" s="21"/>
      <c r="R51" s="25"/>
      <c r="S51" s="71"/>
      <c r="T51" s="71"/>
      <c r="U51" s="71"/>
      <c r="V51" s="71"/>
      <c r="W51" s="71"/>
      <c r="X51" s="71"/>
      <c r="Y51" s="224"/>
      <c r="Z51" s="207"/>
      <c r="AA51" s="1094"/>
      <c r="AB51" s="1095"/>
      <c r="AC51" s="1095"/>
      <c r="AD51" s="1095"/>
      <c r="AE51" s="1095"/>
      <c r="AF51" s="1096"/>
      <c r="AG51" s="67" t="s">
        <v>1233</v>
      </c>
      <c r="AH51" s="67"/>
      <c r="AI51" s="67"/>
      <c r="AJ51" s="67"/>
      <c r="AK51" s="67"/>
      <c r="AL51" s="67"/>
      <c r="AM51" s="67"/>
      <c r="AN51" s="67"/>
      <c r="AO51" s="67"/>
      <c r="AP51" s="65" t="s">
        <v>17</v>
      </c>
      <c r="AQ51" s="220">
        <v>0.5</v>
      </c>
      <c r="AR51" s="35">
        <f>ROUND(L51*AQ51,0)</f>
        <v>85</v>
      </c>
      <c r="AS51" s="31"/>
    </row>
    <row r="52" spans="1:45" ht="14.25" customHeight="1" x14ac:dyDescent="0.15">
      <c r="A52" s="32">
        <v>32</v>
      </c>
      <c r="B52" s="32">
        <v>4787</v>
      </c>
      <c r="C52" s="34" t="s">
        <v>2072</v>
      </c>
      <c r="D52" s="73"/>
      <c r="E52" s="74"/>
      <c r="F52" s="74"/>
      <c r="G52" s="20"/>
      <c r="J52" s="187"/>
      <c r="K52" s="186"/>
      <c r="L52" s="204"/>
      <c r="M52" s="187"/>
      <c r="N52" s="187"/>
      <c r="O52" s="187"/>
      <c r="P52" s="4"/>
      <c r="Q52" s="21"/>
      <c r="R52" s="67" t="s">
        <v>1235</v>
      </c>
      <c r="S52" s="53"/>
      <c r="T52" s="53"/>
      <c r="U52" s="53"/>
      <c r="V52" s="53"/>
      <c r="W52" s="53"/>
      <c r="X52" s="53"/>
      <c r="Y52" s="188"/>
      <c r="Z52" s="59"/>
      <c r="AA52" s="67"/>
      <c r="AB52" s="67"/>
      <c r="AC52" s="67"/>
      <c r="AD52" s="67"/>
      <c r="AE52" s="67"/>
      <c r="AF52" s="67"/>
      <c r="AG52" s="67"/>
      <c r="AH52" s="67"/>
      <c r="AI52" s="67"/>
      <c r="AJ52" s="67"/>
      <c r="AK52" s="67"/>
      <c r="AL52" s="67"/>
      <c r="AM52" s="67"/>
      <c r="AN52" s="67"/>
      <c r="AO52" s="67"/>
      <c r="AP52" s="67"/>
      <c r="AQ52" s="192"/>
      <c r="AR52" s="35">
        <f>ROUND(L51*Y54,0)</f>
        <v>164</v>
      </c>
      <c r="AS52" s="31"/>
    </row>
    <row r="53" spans="1:45" ht="14.25" customHeight="1" x14ac:dyDescent="0.15">
      <c r="A53" s="32">
        <v>32</v>
      </c>
      <c r="B53" s="32">
        <v>4788</v>
      </c>
      <c r="C53" s="34" t="s">
        <v>2073</v>
      </c>
      <c r="D53" s="73"/>
      <c r="E53" s="74"/>
      <c r="F53" s="74"/>
      <c r="G53" s="20"/>
      <c r="J53" s="187"/>
      <c r="K53" s="186"/>
      <c r="L53" s="204"/>
      <c r="M53" s="187"/>
      <c r="N53" s="187"/>
      <c r="O53" s="187"/>
      <c r="P53" s="4"/>
      <c r="Q53" s="21"/>
      <c r="R53" s="53" t="s">
        <v>1237</v>
      </c>
      <c r="S53" s="53"/>
      <c r="T53" s="53"/>
      <c r="U53" s="53"/>
      <c r="V53" s="53"/>
      <c r="W53" s="53"/>
      <c r="X53" s="53"/>
      <c r="Y53" s="188"/>
      <c r="Z53" s="59"/>
      <c r="AA53" s="1091" t="s">
        <v>1229</v>
      </c>
      <c r="AB53" s="1092"/>
      <c r="AC53" s="1092"/>
      <c r="AD53" s="1092"/>
      <c r="AE53" s="1092"/>
      <c r="AF53" s="1093"/>
      <c r="AG53" s="223" t="s">
        <v>1230</v>
      </c>
      <c r="AH53" s="107"/>
      <c r="AI53" s="107"/>
      <c r="AJ53" s="107"/>
      <c r="AK53" s="107"/>
      <c r="AL53" s="107"/>
      <c r="AM53" s="107"/>
      <c r="AN53" s="107"/>
      <c r="AO53" s="107"/>
      <c r="AP53" s="65" t="s">
        <v>17</v>
      </c>
      <c r="AQ53" s="220">
        <v>0.7</v>
      </c>
      <c r="AR53" s="35">
        <f>ROUND(ROUND(L51*Y54,0)*AQ53,0)</f>
        <v>115</v>
      </c>
      <c r="AS53" s="31"/>
    </row>
    <row r="54" spans="1:45" ht="14.25" customHeight="1" x14ac:dyDescent="0.15">
      <c r="A54" s="32">
        <v>32</v>
      </c>
      <c r="B54" s="32" t="s">
        <v>2074</v>
      </c>
      <c r="C54" s="34" t="s">
        <v>2075</v>
      </c>
      <c r="D54" s="73"/>
      <c r="E54" s="74"/>
      <c r="F54" s="74"/>
      <c r="G54" s="20"/>
      <c r="J54" s="187"/>
      <c r="K54" s="186"/>
      <c r="L54" s="204"/>
      <c r="M54" s="187"/>
      <c r="N54" s="187"/>
      <c r="O54" s="187"/>
      <c r="P54" s="4"/>
      <c r="Q54" s="21"/>
      <c r="R54" s="71"/>
      <c r="S54" s="71"/>
      <c r="T54" s="71"/>
      <c r="U54" s="71"/>
      <c r="V54" s="71"/>
      <c r="W54" s="71"/>
      <c r="X54" s="26" t="s">
        <v>17</v>
      </c>
      <c r="Y54" s="195">
        <v>0.96499999999999997</v>
      </c>
      <c r="Z54" s="207"/>
      <c r="AA54" s="1094"/>
      <c r="AB54" s="1095"/>
      <c r="AC54" s="1095"/>
      <c r="AD54" s="1095"/>
      <c r="AE54" s="1095"/>
      <c r="AF54" s="1096"/>
      <c r="AG54" s="67" t="s">
        <v>1233</v>
      </c>
      <c r="AH54" s="67"/>
      <c r="AI54" s="67"/>
      <c r="AJ54" s="67"/>
      <c r="AK54" s="67"/>
      <c r="AL54" s="67"/>
      <c r="AM54" s="67"/>
      <c r="AN54" s="67"/>
      <c r="AO54" s="67"/>
      <c r="AP54" s="65" t="s">
        <v>17</v>
      </c>
      <c r="AQ54" s="220">
        <v>0.5</v>
      </c>
      <c r="AR54" s="35">
        <f>ROUND(ROUND(L51*Y54,0)*AQ54,0)</f>
        <v>82</v>
      </c>
      <c r="AS54" s="31"/>
    </row>
    <row r="55" spans="1:45" ht="14.25" customHeight="1" x14ac:dyDescent="0.15">
      <c r="A55" s="32">
        <v>32</v>
      </c>
      <c r="B55" s="32">
        <v>4791</v>
      </c>
      <c r="C55" s="34" t="s">
        <v>2076</v>
      </c>
      <c r="D55" s="73"/>
      <c r="E55" s="74"/>
      <c r="F55" s="74"/>
      <c r="G55" s="1085" t="s">
        <v>1795</v>
      </c>
      <c r="H55" s="1086"/>
      <c r="I55" s="1086"/>
      <c r="J55" s="1087"/>
      <c r="K55" s="47" t="s">
        <v>1674</v>
      </c>
      <c r="L55" s="185"/>
      <c r="M55" s="184"/>
      <c r="N55" s="184"/>
      <c r="O55" s="184"/>
      <c r="P55" s="40"/>
      <c r="Q55" s="41"/>
      <c r="R55" s="40"/>
      <c r="S55" s="65"/>
      <c r="T55" s="65"/>
      <c r="U55" s="65"/>
      <c r="V55" s="65"/>
      <c r="W55" s="65"/>
      <c r="X55" s="65"/>
      <c r="Y55" s="102"/>
      <c r="Z55" s="182"/>
      <c r="AA55" s="65"/>
      <c r="AB55" s="65"/>
      <c r="AC55" s="65"/>
      <c r="AD55" s="65"/>
      <c r="AE55" s="65"/>
      <c r="AF55" s="65"/>
      <c r="AG55" s="65"/>
      <c r="AH55" s="65"/>
      <c r="AI55" s="65"/>
      <c r="AJ55" s="65"/>
      <c r="AK55" s="65"/>
      <c r="AL55" s="65"/>
      <c r="AM55" s="65"/>
      <c r="AN55" s="65"/>
      <c r="AO55" s="65"/>
      <c r="AP55" s="65"/>
      <c r="AQ55" s="102"/>
      <c r="AR55" s="35">
        <f>ROUND(L57,0)</f>
        <v>164</v>
      </c>
      <c r="AS55" s="31"/>
    </row>
    <row r="56" spans="1:45" ht="14.25" customHeight="1" x14ac:dyDescent="0.15">
      <c r="A56" s="32">
        <v>32</v>
      </c>
      <c r="B56" s="32">
        <v>4792</v>
      </c>
      <c r="C56" s="34" t="s">
        <v>2077</v>
      </c>
      <c r="D56" s="73"/>
      <c r="E56" s="74"/>
      <c r="F56" s="74"/>
      <c r="G56" s="1088"/>
      <c r="H56" s="1089"/>
      <c r="I56" s="1089"/>
      <c r="J56" s="1090"/>
      <c r="K56" s="186"/>
      <c r="L56" s="204"/>
      <c r="M56" s="187"/>
      <c r="N56" s="187"/>
      <c r="O56" s="187"/>
      <c r="P56" s="187"/>
      <c r="Q56" s="21"/>
      <c r="R56" s="4"/>
      <c r="S56" s="53"/>
      <c r="T56" s="53"/>
      <c r="U56" s="53"/>
      <c r="V56" s="53"/>
      <c r="W56" s="53"/>
      <c r="X56" s="53"/>
      <c r="Y56" s="188"/>
      <c r="Z56" s="59"/>
      <c r="AA56" s="1091" t="s">
        <v>1229</v>
      </c>
      <c r="AB56" s="1092"/>
      <c r="AC56" s="1092"/>
      <c r="AD56" s="1092"/>
      <c r="AE56" s="1092"/>
      <c r="AF56" s="1093"/>
      <c r="AG56" s="223" t="s">
        <v>1230</v>
      </c>
      <c r="AH56" s="107"/>
      <c r="AI56" s="107"/>
      <c r="AJ56" s="107"/>
      <c r="AK56" s="107"/>
      <c r="AL56" s="107"/>
      <c r="AM56" s="107"/>
      <c r="AN56" s="107"/>
      <c r="AO56" s="107"/>
      <c r="AP56" s="65" t="s">
        <v>17</v>
      </c>
      <c r="AQ56" s="220">
        <v>0.7</v>
      </c>
      <c r="AR56" s="35">
        <f>ROUND(L57*AQ56,0)</f>
        <v>115</v>
      </c>
      <c r="AS56" s="31"/>
    </row>
    <row r="57" spans="1:45" ht="14.25" customHeight="1" x14ac:dyDescent="0.15">
      <c r="A57" s="32">
        <v>32</v>
      </c>
      <c r="B57" s="32" t="s">
        <v>2078</v>
      </c>
      <c r="C57" s="34" t="s">
        <v>2079</v>
      </c>
      <c r="D57" s="73"/>
      <c r="E57" s="74"/>
      <c r="F57" s="74"/>
      <c r="G57" s="1088"/>
      <c r="H57" s="1089"/>
      <c r="I57" s="1089"/>
      <c r="J57" s="1090"/>
      <c r="K57" s="186"/>
      <c r="L57" s="189">
        <v>164</v>
      </c>
      <c r="M57" s="4" t="s">
        <v>21</v>
      </c>
      <c r="N57" s="187"/>
      <c r="O57" s="187"/>
      <c r="P57" s="4"/>
      <c r="Q57" s="21"/>
      <c r="R57" s="25"/>
      <c r="S57" s="71"/>
      <c r="T57" s="71"/>
      <c r="U57" s="71"/>
      <c r="V57" s="71"/>
      <c r="W57" s="71"/>
      <c r="X57" s="71"/>
      <c r="Y57" s="224"/>
      <c r="Z57" s="207"/>
      <c r="AA57" s="1094"/>
      <c r="AB57" s="1095"/>
      <c r="AC57" s="1095"/>
      <c r="AD57" s="1095"/>
      <c r="AE57" s="1095"/>
      <c r="AF57" s="1096"/>
      <c r="AG57" s="67" t="s">
        <v>1233</v>
      </c>
      <c r="AH57" s="67"/>
      <c r="AI57" s="67"/>
      <c r="AJ57" s="67"/>
      <c r="AK57" s="67"/>
      <c r="AL57" s="67"/>
      <c r="AM57" s="67"/>
      <c r="AN57" s="67"/>
      <c r="AO57" s="67"/>
      <c r="AP57" s="65" t="s">
        <v>17</v>
      </c>
      <c r="AQ57" s="220">
        <v>0.5</v>
      </c>
      <c r="AR57" s="35">
        <f>ROUND(L57*AQ57,0)</f>
        <v>82</v>
      </c>
      <c r="AS57" s="31"/>
    </row>
    <row r="58" spans="1:45" ht="14.25" customHeight="1" x14ac:dyDescent="0.15">
      <c r="A58" s="32">
        <v>32</v>
      </c>
      <c r="B58" s="32">
        <v>4793</v>
      </c>
      <c r="C58" s="34" t="s">
        <v>2080</v>
      </c>
      <c r="D58" s="73"/>
      <c r="E58" s="74"/>
      <c r="F58" s="74"/>
      <c r="G58" s="73"/>
      <c r="H58" s="74"/>
      <c r="I58" s="74"/>
      <c r="J58" s="75"/>
      <c r="K58" s="20"/>
      <c r="L58" s="58"/>
      <c r="P58" s="187"/>
      <c r="Q58" s="21"/>
      <c r="R58" s="67" t="s">
        <v>1235</v>
      </c>
      <c r="S58" s="53"/>
      <c r="T58" s="53"/>
      <c r="U58" s="53"/>
      <c r="V58" s="53"/>
      <c r="W58" s="53"/>
      <c r="X58" s="53"/>
      <c r="Y58" s="188"/>
      <c r="Z58" s="59"/>
      <c r="AA58" s="67"/>
      <c r="AB58" s="67"/>
      <c r="AC58" s="67"/>
      <c r="AD58" s="67"/>
      <c r="AE58" s="67"/>
      <c r="AF58" s="67"/>
      <c r="AG58" s="67"/>
      <c r="AH58" s="67"/>
      <c r="AI58" s="67"/>
      <c r="AJ58" s="67"/>
      <c r="AK58" s="67"/>
      <c r="AL58" s="67"/>
      <c r="AM58" s="67"/>
      <c r="AN58" s="67"/>
      <c r="AO58" s="67"/>
      <c r="AP58" s="67"/>
      <c r="AQ58" s="192"/>
      <c r="AR58" s="35">
        <f>ROUND(L57*Y60,0)</f>
        <v>158</v>
      </c>
      <c r="AS58" s="31"/>
    </row>
    <row r="59" spans="1:45" ht="14.25" customHeight="1" x14ac:dyDescent="0.15">
      <c r="A59" s="32">
        <v>32</v>
      </c>
      <c r="B59" s="32">
        <v>4794</v>
      </c>
      <c r="C59" s="34" t="s">
        <v>2081</v>
      </c>
      <c r="D59" s="73"/>
      <c r="E59" s="74"/>
      <c r="F59" s="74"/>
      <c r="G59" s="20"/>
      <c r="K59" s="186"/>
      <c r="L59" s="204"/>
      <c r="M59" s="187"/>
      <c r="N59" s="187"/>
      <c r="P59" s="187"/>
      <c r="Q59" s="21"/>
      <c r="R59" s="53" t="s">
        <v>1237</v>
      </c>
      <c r="S59" s="53"/>
      <c r="T59" s="53"/>
      <c r="U59" s="53"/>
      <c r="V59" s="53"/>
      <c r="W59" s="53"/>
      <c r="X59" s="53"/>
      <c r="Y59" s="188"/>
      <c r="Z59" s="59"/>
      <c r="AA59" s="1091" t="s">
        <v>1229</v>
      </c>
      <c r="AB59" s="1092"/>
      <c r="AC59" s="1092"/>
      <c r="AD59" s="1092"/>
      <c r="AE59" s="1092"/>
      <c r="AF59" s="1093"/>
      <c r="AG59" s="223" t="s">
        <v>1230</v>
      </c>
      <c r="AH59" s="107"/>
      <c r="AI59" s="107"/>
      <c r="AJ59" s="107"/>
      <c r="AK59" s="107"/>
      <c r="AL59" s="107"/>
      <c r="AM59" s="107"/>
      <c r="AN59" s="107"/>
      <c r="AO59" s="107"/>
      <c r="AP59" s="65" t="s">
        <v>17</v>
      </c>
      <c r="AQ59" s="220">
        <v>0.7</v>
      </c>
      <c r="AR59" s="35">
        <f>ROUND(ROUND(L57*Y60,0)*AQ59,0)</f>
        <v>111</v>
      </c>
      <c r="AS59" s="31"/>
    </row>
    <row r="60" spans="1:45" ht="14.25" customHeight="1" x14ac:dyDescent="0.15">
      <c r="A60" s="32">
        <v>32</v>
      </c>
      <c r="B60" s="32" t="s">
        <v>2082</v>
      </c>
      <c r="C60" s="34" t="s">
        <v>2083</v>
      </c>
      <c r="D60" s="73"/>
      <c r="E60" s="74"/>
      <c r="F60" s="74"/>
      <c r="G60" s="20"/>
      <c r="K60" s="186"/>
      <c r="L60" s="204"/>
      <c r="M60" s="187"/>
      <c r="N60" s="187"/>
      <c r="P60" s="187"/>
      <c r="Q60" s="21"/>
      <c r="R60" s="71"/>
      <c r="S60" s="71"/>
      <c r="T60" s="71"/>
      <c r="U60" s="71"/>
      <c r="V60" s="71"/>
      <c r="W60" s="71"/>
      <c r="X60" s="26" t="s">
        <v>17</v>
      </c>
      <c r="Y60" s="195">
        <v>0.96499999999999997</v>
      </c>
      <c r="Z60" s="207"/>
      <c r="AA60" s="1094"/>
      <c r="AB60" s="1095"/>
      <c r="AC60" s="1095"/>
      <c r="AD60" s="1095"/>
      <c r="AE60" s="1095"/>
      <c r="AF60" s="1096"/>
      <c r="AG60" s="67" t="s">
        <v>1233</v>
      </c>
      <c r="AH60" s="67"/>
      <c r="AI60" s="67"/>
      <c r="AJ60" s="67"/>
      <c r="AK60" s="67"/>
      <c r="AL60" s="67"/>
      <c r="AM60" s="67"/>
      <c r="AN60" s="67"/>
      <c r="AO60" s="67"/>
      <c r="AP60" s="65" t="s">
        <v>17</v>
      </c>
      <c r="AQ60" s="220">
        <v>0.5</v>
      </c>
      <c r="AR60" s="35">
        <f>ROUND(ROUND(L57*Y60,0)*AQ60,0)</f>
        <v>79</v>
      </c>
      <c r="AS60" s="31"/>
    </row>
    <row r="61" spans="1:45" ht="14.25" customHeight="1" x14ac:dyDescent="0.15">
      <c r="A61" s="32">
        <v>32</v>
      </c>
      <c r="B61" s="32">
        <v>4795</v>
      </c>
      <c r="C61" s="34" t="s">
        <v>2084</v>
      </c>
      <c r="D61" s="73"/>
      <c r="E61" s="74"/>
      <c r="F61" s="74"/>
      <c r="G61" s="20"/>
      <c r="J61" s="187"/>
      <c r="K61" s="47" t="s">
        <v>1684</v>
      </c>
      <c r="L61" s="185"/>
      <c r="M61" s="184"/>
      <c r="N61" s="184"/>
      <c r="O61" s="184"/>
      <c r="P61" s="40"/>
      <c r="Q61" s="41"/>
      <c r="R61" s="40"/>
      <c r="S61" s="65"/>
      <c r="T61" s="65"/>
      <c r="U61" s="65"/>
      <c r="V61" s="65"/>
      <c r="W61" s="65"/>
      <c r="X61" s="65"/>
      <c r="Y61" s="102"/>
      <c r="Z61" s="182"/>
      <c r="AA61" s="65"/>
      <c r="AB61" s="65"/>
      <c r="AC61" s="65"/>
      <c r="AD61" s="65"/>
      <c r="AE61" s="65"/>
      <c r="AF61" s="65"/>
      <c r="AG61" s="65"/>
      <c r="AH61" s="65"/>
      <c r="AI61" s="65"/>
      <c r="AJ61" s="65"/>
      <c r="AK61" s="65"/>
      <c r="AL61" s="65"/>
      <c r="AM61" s="65"/>
      <c r="AN61" s="65"/>
      <c r="AO61" s="65"/>
      <c r="AP61" s="65"/>
      <c r="AQ61" s="102"/>
      <c r="AR61" s="35">
        <f>ROUND(L63,0)</f>
        <v>164</v>
      </c>
      <c r="AS61" s="31"/>
    </row>
    <row r="62" spans="1:45" ht="14.25" customHeight="1" x14ac:dyDescent="0.15">
      <c r="A62" s="32">
        <v>32</v>
      </c>
      <c r="B62" s="32">
        <v>4796</v>
      </c>
      <c r="C62" s="34" t="s">
        <v>2085</v>
      </c>
      <c r="D62" s="73"/>
      <c r="E62" s="74"/>
      <c r="F62" s="74"/>
      <c r="G62" s="20"/>
      <c r="J62" s="187"/>
      <c r="K62" s="186"/>
      <c r="L62" s="204"/>
      <c r="M62" s="187"/>
      <c r="N62" s="187"/>
      <c r="O62" s="187"/>
      <c r="P62" s="187"/>
      <c r="Q62" s="21"/>
      <c r="R62" s="4"/>
      <c r="S62" s="53"/>
      <c r="T62" s="53"/>
      <c r="U62" s="53"/>
      <c r="V62" s="53"/>
      <c r="W62" s="53"/>
      <c r="X62" s="53"/>
      <c r="Y62" s="188"/>
      <c r="Z62" s="59"/>
      <c r="AA62" s="1091" t="s">
        <v>1229</v>
      </c>
      <c r="AB62" s="1092"/>
      <c r="AC62" s="1092"/>
      <c r="AD62" s="1092"/>
      <c r="AE62" s="1092"/>
      <c r="AF62" s="1093"/>
      <c r="AG62" s="223" t="s">
        <v>1230</v>
      </c>
      <c r="AH62" s="107"/>
      <c r="AI62" s="107"/>
      <c r="AJ62" s="107"/>
      <c r="AK62" s="107"/>
      <c r="AL62" s="107"/>
      <c r="AM62" s="107"/>
      <c r="AN62" s="107"/>
      <c r="AO62" s="107"/>
      <c r="AP62" s="65" t="s">
        <v>17</v>
      </c>
      <c r="AQ62" s="220">
        <v>0.7</v>
      </c>
      <c r="AR62" s="35">
        <f>ROUND(L63*AQ62,0)</f>
        <v>115</v>
      </c>
      <c r="AS62" s="31"/>
    </row>
    <row r="63" spans="1:45" ht="14.25" customHeight="1" x14ac:dyDescent="0.15">
      <c r="A63" s="32">
        <v>32</v>
      </c>
      <c r="B63" s="32" t="s">
        <v>2086</v>
      </c>
      <c r="C63" s="34" t="s">
        <v>2087</v>
      </c>
      <c r="D63" s="73"/>
      <c r="E63" s="74"/>
      <c r="F63" s="74"/>
      <c r="G63" s="20"/>
      <c r="J63" s="187"/>
      <c r="K63" s="186"/>
      <c r="L63" s="189">
        <v>164</v>
      </c>
      <c r="M63" s="4" t="s">
        <v>21</v>
      </c>
      <c r="N63" s="187"/>
      <c r="O63" s="187"/>
      <c r="P63" s="4"/>
      <c r="Q63" s="21"/>
      <c r="R63" s="25"/>
      <c r="S63" s="71"/>
      <c r="T63" s="71"/>
      <c r="U63" s="71"/>
      <c r="V63" s="71"/>
      <c r="W63" s="71"/>
      <c r="X63" s="71"/>
      <c r="Y63" s="224"/>
      <c r="Z63" s="207"/>
      <c r="AA63" s="1094"/>
      <c r="AB63" s="1095"/>
      <c r="AC63" s="1095"/>
      <c r="AD63" s="1095"/>
      <c r="AE63" s="1095"/>
      <c r="AF63" s="1096"/>
      <c r="AG63" s="67" t="s">
        <v>1233</v>
      </c>
      <c r="AH63" s="67"/>
      <c r="AI63" s="67"/>
      <c r="AJ63" s="67"/>
      <c r="AK63" s="67"/>
      <c r="AL63" s="67"/>
      <c r="AM63" s="67"/>
      <c r="AN63" s="67"/>
      <c r="AO63" s="67"/>
      <c r="AP63" s="65" t="s">
        <v>17</v>
      </c>
      <c r="AQ63" s="220">
        <v>0.5</v>
      </c>
      <c r="AR63" s="35">
        <f>ROUND(L63*AQ63,0)</f>
        <v>82</v>
      </c>
      <c r="AS63" s="31"/>
    </row>
    <row r="64" spans="1:45" ht="14.25" customHeight="1" x14ac:dyDescent="0.15">
      <c r="A64" s="32">
        <v>32</v>
      </c>
      <c r="B64" s="32">
        <v>4797</v>
      </c>
      <c r="C64" s="34" t="s">
        <v>2088</v>
      </c>
      <c r="D64" s="73"/>
      <c r="E64" s="74"/>
      <c r="F64" s="74"/>
      <c r="G64" s="20"/>
      <c r="J64" s="187"/>
      <c r="K64" s="186"/>
      <c r="L64" s="204"/>
      <c r="M64" s="187"/>
      <c r="N64" s="187"/>
      <c r="O64" s="187"/>
      <c r="P64" s="4"/>
      <c r="Q64" s="21"/>
      <c r="R64" s="67" t="s">
        <v>1235</v>
      </c>
      <c r="S64" s="53"/>
      <c r="T64" s="53"/>
      <c r="U64" s="53"/>
      <c r="V64" s="53"/>
      <c r="W64" s="53"/>
      <c r="X64" s="53"/>
      <c r="Y64" s="188"/>
      <c r="Z64" s="59"/>
      <c r="AA64" s="67"/>
      <c r="AB64" s="67"/>
      <c r="AC64" s="67"/>
      <c r="AD64" s="67"/>
      <c r="AE64" s="67"/>
      <c r="AF64" s="67"/>
      <c r="AG64" s="67"/>
      <c r="AH64" s="67"/>
      <c r="AI64" s="67"/>
      <c r="AJ64" s="67"/>
      <c r="AK64" s="67"/>
      <c r="AL64" s="67"/>
      <c r="AM64" s="67"/>
      <c r="AN64" s="67"/>
      <c r="AO64" s="67"/>
      <c r="AP64" s="67"/>
      <c r="AQ64" s="192"/>
      <c r="AR64" s="35">
        <f>ROUND(L63*Y66,0)</f>
        <v>158</v>
      </c>
      <c r="AS64" s="31"/>
    </row>
    <row r="65" spans="1:45" ht="14.25" customHeight="1" x14ac:dyDescent="0.15">
      <c r="A65" s="32">
        <v>32</v>
      </c>
      <c r="B65" s="32">
        <v>4798</v>
      </c>
      <c r="C65" s="34" t="s">
        <v>2089</v>
      </c>
      <c r="D65" s="73"/>
      <c r="E65" s="74"/>
      <c r="F65" s="74"/>
      <c r="G65" s="20"/>
      <c r="J65" s="187"/>
      <c r="K65" s="186"/>
      <c r="L65" s="204"/>
      <c r="M65" s="187"/>
      <c r="N65" s="187"/>
      <c r="O65" s="187"/>
      <c r="P65" s="4"/>
      <c r="Q65" s="21"/>
      <c r="R65" s="54" t="s">
        <v>1237</v>
      </c>
      <c r="S65" s="53"/>
      <c r="T65" s="53"/>
      <c r="U65" s="53"/>
      <c r="V65" s="53"/>
      <c r="W65" s="53"/>
      <c r="X65" s="53"/>
      <c r="Y65" s="188"/>
      <c r="Z65" s="59"/>
      <c r="AA65" s="1091" t="s">
        <v>1229</v>
      </c>
      <c r="AB65" s="1092"/>
      <c r="AC65" s="1092"/>
      <c r="AD65" s="1092"/>
      <c r="AE65" s="1092"/>
      <c r="AF65" s="1093"/>
      <c r="AG65" s="223" t="s">
        <v>1230</v>
      </c>
      <c r="AH65" s="107"/>
      <c r="AI65" s="107"/>
      <c r="AJ65" s="107"/>
      <c r="AK65" s="107"/>
      <c r="AL65" s="107"/>
      <c r="AM65" s="107"/>
      <c r="AN65" s="107"/>
      <c r="AO65" s="107"/>
      <c r="AP65" s="65" t="s">
        <v>17</v>
      </c>
      <c r="AQ65" s="220">
        <v>0.7</v>
      </c>
      <c r="AR65" s="35">
        <f>ROUND(ROUND(L63*Y66,0)*AQ65,0)</f>
        <v>111</v>
      </c>
      <c r="AS65" s="31"/>
    </row>
    <row r="66" spans="1:45" ht="14.25" customHeight="1" x14ac:dyDescent="0.15">
      <c r="A66" s="32">
        <v>32</v>
      </c>
      <c r="B66" s="32" t="s">
        <v>2090</v>
      </c>
      <c r="C66" s="34" t="s">
        <v>2091</v>
      </c>
      <c r="D66" s="111"/>
      <c r="E66" s="112"/>
      <c r="F66" s="112"/>
      <c r="G66" s="24"/>
      <c r="H66" s="25"/>
      <c r="I66" s="25"/>
      <c r="J66" s="211"/>
      <c r="K66" s="214"/>
      <c r="L66" s="212"/>
      <c r="M66" s="211"/>
      <c r="N66" s="211"/>
      <c r="O66" s="211"/>
      <c r="P66" s="25"/>
      <c r="Q66" s="38"/>
      <c r="R66" s="94"/>
      <c r="S66" s="71"/>
      <c r="T66" s="71"/>
      <c r="U66" s="71"/>
      <c r="V66" s="71"/>
      <c r="W66" s="71"/>
      <c r="X66" s="26" t="s">
        <v>17</v>
      </c>
      <c r="Y66" s="195">
        <v>0.96499999999999997</v>
      </c>
      <c r="Z66" s="207"/>
      <c r="AA66" s="1094"/>
      <c r="AB66" s="1095"/>
      <c r="AC66" s="1095"/>
      <c r="AD66" s="1095"/>
      <c r="AE66" s="1095"/>
      <c r="AF66" s="1096"/>
      <c r="AG66" s="107" t="s">
        <v>1233</v>
      </c>
      <c r="AH66" s="107"/>
      <c r="AI66" s="107"/>
      <c r="AJ66" s="107"/>
      <c r="AK66" s="107"/>
      <c r="AL66" s="107"/>
      <c r="AM66" s="107"/>
      <c r="AN66" s="107"/>
      <c r="AO66" s="107"/>
      <c r="AP66" s="44" t="s">
        <v>17</v>
      </c>
      <c r="AQ66" s="220">
        <v>0.5</v>
      </c>
      <c r="AR66" s="35">
        <f>ROUND(ROUND(L63*Y66,0)*AQ66,0)</f>
        <v>79</v>
      </c>
      <c r="AS66" s="61"/>
    </row>
    <row r="67" spans="1:45" ht="14.25" customHeight="1" x14ac:dyDescent="0.15">
      <c r="A67" s="32">
        <v>32</v>
      </c>
      <c r="B67" s="32">
        <v>4801</v>
      </c>
      <c r="C67" s="34" t="s">
        <v>2092</v>
      </c>
      <c r="D67" s="1085" t="s">
        <v>2093</v>
      </c>
      <c r="E67" s="1086"/>
      <c r="F67" s="1087"/>
      <c r="G67" s="47" t="s">
        <v>2094</v>
      </c>
      <c r="H67" s="40"/>
      <c r="I67" s="40"/>
      <c r="J67" s="184"/>
      <c r="K67" s="40"/>
      <c r="L67" s="185"/>
      <c r="M67" s="184"/>
      <c r="N67" s="184"/>
      <c r="O67" s="184"/>
      <c r="P67" s="40"/>
      <c r="Q67" s="41"/>
      <c r="R67" s="40"/>
      <c r="S67" s="65"/>
      <c r="T67" s="65"/>
      <c r="U67" s="65"/>
      <c r="V67" s="65"/>
      <c r="W67" s="65"/>
      <c r="X67" s="65"/>
      <c r="Y67" s="102"/>
      <c r="Z67" s="182"/>
      <c r="AA67" s="65"/>
      <c r="AB67" s="65"/>
      <c r="AC67" s="65"/>
      <c r="AD67" s="65"/>
      <c r="AE67" s="65"/>
      <c r="AF67" s="65"/>
      <c r="AG67" s="65"/>
      <c r="AH67" s="65"/>
      <c r="AI67" s="65"/>
      <c r="AJ67" s="65"/>
      <c r="AK67" s="65"/>
      <c r="AL67" s="65"/>
      <c r="AM67" s="65"/>
      <c r="AN67" s="65"/>
      <c r="AO67" s="65"/>
      <c r="AP67" s="65"/>
      <c r="AQ67" s="102"/>
      <c r="AR67" s="35">
        <f>ROUND(L69,0)</f>
        <v>242</v>
      </c>
      <c r="AS67" s="66"/>
    </row>
    <row r="68" spans="1:45" ht="14.25" customHeight="1" x14ac:dyDescent="0.15">
      <c r="A68" s="32">
        <v>32</v>
      </c>
      <c r="B68" s="32">
        <v>4802</v>
      </c>
      <c r="C68" s="34" t="s">
        <v>2095</v>
      </c>
      <c r="D68" s="1088"/>
      <c r="E68" s="1089"/>
      <c r="F68" s="1090"/>
      <c r="G68" s="20"/>
      <c r="J68" s="187"/>
      <c r="L68" s="204"/>
      <c r="M68" s="187"/>
      <c r="N68" s="187"/>
      <c r="O68" s="187"/>
      <c r="P68" s="187"/>
      <c r="Q68" s="21"/>
      <c r="R68" s="4"/>
      <c r="S68" s="53"/>
      <c r="T68" s="53"/>
      <c r="U68" s="53"/>
      <c r="V68" s="53"/>
      <c r="W68" s="53"/>
      <c r="X68" s="53"/>
      <c r="Y68" s="188"/>
      <c r="Z68" s="59"/>
      <c r="AA68" s="1091" t="s">
        <v>1229</v>
      </c>
      <c r="AB68" s="1092"/>
      <c r="AC68" s="1092"/>
      <c r="AD68" s="1092"/>
      <c r="AE68" s="1092"/>
      <c r="AF68" s="1093"/>
      <c r="AG68" s="223" t="s">
        <v>1230</v>
      </c>
      <c r="AH68" s="107"/>
      <c r="AI68" s="107"/>
      <c r="AJ68" s="107"/>
      <c r="AK68" s="107"/>
      <c r="AL68" s="107"/>
      <c r="AM68" s="107"/>
      <c r="AN68" s="107"/>
      <c r="AO68" s="107"/>
      <c r="AP68" s="65" t="s">
        <v>17</v>
      </c>
      <c r="AQ68" s="220">
        <v>0.7</v>
      </c>
      <c r="AR68" s="35">
        <f>ROUND(L69*AQ68,0)</f>
        <v>169</v>
      </c>
      <c r="AS68" s="31"/>
    </row>
    <row r="69" spans="1:45" ht="14.25" customHeight="1" x14ac:dyDescent="0.15">
      <c r="A69" s="32">
        <v>32</v>
      </c>
      <c r="B69" s="32" t="s">
        <v>2096</v>
      </c>
      <c r="C69" s="34" t="s">
        <v>2097</v>
      </c>
      <c r="D69" s="1088"/>
      <c r="E69" s="1089"/>
      <c r="F69" s="1090"/>
      <c r="G69" s="20"/>
      <c r="J69" s="187"/>
      <c r="L69" s="189">
        <v>242</v>
      </c>
      <c r="M69" s="4" t="s">
        <v>21</v>
      </c>
      <c r="N69" s="187"/>
      <c r="O69" s="187"/>
      <c r="P69" s="4"/>
      <c r="Q69" s="21"/>
      <c r="R69" s="25"/>
      <c r="S69" s="71"/>
      <c r="T69" s="71"/>
      <c r="U69" s="71"/>
      <c r="V69" s="71"/>
      <c r="W69" s="71"/>
      <c r="X69" s="71"/>
      <c r="Y69" s="224"/>
      <c r="Z69" s="207"/>
      <c r="AA69" s="1094"/>
      <c r="AB69" s="1095"/>
      <c r="AC69" s="1095"/>
      <c r="AD69" s="1095"/>
      <c r="AE69" s="1095"/>
      <c r="AF69" s="1096"/>
      <c r="AG69" s="67" t="s">
        <v>1233</v>
      </c>
      <c r="AH69" s="67"/>
      <c r="AI69" s="67"/>
      <c r="AJ69" s="67"/>
      <c r="AK69" s="67"/>
      <c r="AL69" s="67"/>
      <c r="AM69" s="67"/>
      <c r="AN69" s="67"/>
      <c r="AO69" s="67"/>
      <c r="AP69" s="65" t="s">
        <v>17</v>
      </c>
      <c r="AQ69" s="220">
        <v>0.5</v>
      </c>
      <c r="AR69" s="35">
        <f>ROUND(L69*AQ69,0)</f>
        <v>121</v>
      </c>
      <c r="AS69" s="31"/>
    </row>
    <row r="70" spans="1:45" ht="14.25" customHeight="1" x14ac:dyDescent="0.15">
      <c r="A70" s="32">
        <v>32</v>
      </c>
      <c r="B70" s="32">
        <v>4803</v>
      </c>
      <c r="C70" s="34" t="s">
        <v>2098</v>
      </c>
      <c r="D70" s="1088"/>
      <c r="E70" s="1089"/>
      <c r="F70" s="1090"/>
      <c r="G70" s="20"/>
      <c r="J70" s="187"/>
      <c r="L70" s="204"/>
      <c r="M70" s="187"/>
      <c r="N70" s="187"/>
      <c r="O70" s="187"/>
      <c r="P70" s="4"/>
      <c r="Q70" s="21"/>
      <c r="R70" s="67" t="s">
        <v>1235</v>
      </c>
      <c r="S70" s="53"/>
      <c r="T70" s="53"/>
      <c r="U70" s="53"/>
      <c r="V70" s="53"/>
      <c r="W70" s="53"/>
      <c r="X70" s="53"/>
      <c r="Y70" s="188"/>
      <c r="Z70" s="59"/>
      <c r="AA70" s="67"/>
      <c r="AB70" s="67"/>
      <c r="AC70" s="67"/>
      <c r="AD70" s="67"/>
      <c r="AE70" s="67"/>
      <c r="AF70" s="67"/>
      <c r="AG70" s="67"/>
      <c r="AH70" s="67"/>
      <c r="AI70" s="67"/>
      <c r="AJ70" s="67"/>
      <c r="AK70" s="67"/>
      <c r="AL70" s="67"/>
      <c r="AM70" s="67"/>
      <c r="AN70" s="67"/>
      <c r="AO70" s="67"/>
      <c r="AP70" s="67"/>
      <c r="AQ70" s="192"/>
      <c r="AR70" s="35">
        <f>ROUND(L69*Y72,0)</f>
        <v>234</v>
      </c>
      <c r="AS70" s="31"/>
    </row>
    <row r="71" spans="1:45" ht="14.25" customHeight="1" x14ac:dyDescent="0.15">
      <c r="A71" s="32">
        <v>32</v>
      </c>
      <c r="B71" s="32">
        <v>4804</v>
      </c>
      <c r="C71" s="34" t="s">
        <v>2099</v>
      </c>
      <c r="D71" s="73"/>
      <c r="E71" s="74"/>
      <c r="F71" s="75"/>
      <c r="G71" s="20"/>
      <c r="J71" s="187"/>
      <c r="L71" s="204"/>
      <c r="M71" s="187"/>
      <c r="N71" s="187"/>
      <c r="O71" s="187"/>
      <c r="P71" s="4"/>
      <c r="Q71" s="21"/>
      <c r="R71" s="53" t="s">
        <v>1237</v>
      </c>
      <c r="S71" s="53"/>
      <c r="T71" s="53"/>
      <c r="U71" s="53"/>
      <c r="V71" s="53"/>
      <c r="W71" s="53"/>
      <c r="X71" s="53"/>
      <c r="Y71" s="188"/>
      <c r="Z71" s="59"/>
      <c r="AA71" s="1091" t="s">
        <v>1229</v>
      </c>
      <c r="AB71" s="1092"/>
      <c r="AC71" s="1092"/>
      <c r="AD71" s="1092"/>
      <c r="AE71" s="1092"/>
      <c r="AF71" s="1093"/>
      <c r="AG71" s="223" t="s">
        <v>1230</v>
      </c>
      <c r="AH71" s="107"/>
      <c r="AI71" s="107"/>
      <c r="AJ71" s="107"/>
      <c r="AK71" s="107"/>
      <c r="AL71" s="107"/>
      <c r="AM71" s="107"/>
      <c r="AN71" s="107"/>
      <c r="AO71" s="107"/>
      <c r="AP71" s="65" t="s">
        <v>17</v>
      </c>
      <c r="AQ71" s="220">
        <v>0.7</v>
      </c>
      <c r="AR71" s="35">
        <f>ROUND(ROUND(L69*Y72,0)*AQ71,0)</f>
        <v>164</v>
      </c>
      <c r="AS71" s="31"/>
    </row>
    <row r="72" spans="1:45" ht="14.25" customHeight="1" x14ac:dyDescent="0.15">
      <c r="A72" s="32">
        <v>32</v>
      </c>
      <c r="B72" s="32" t="s">
        <v>2100</v>
      </c>
      <c r="C72" s="34" t="s">
        <v>2101</v>
      </c>
      <c r="D72" s="225"/>
      <c r="E72" s="193"/>
      <c r="F72" s="193"/>
      <c r="G72" s="20"/>
      <c r="J72" s="187"/>
      <c r="L72" s="204"/>
      <c r="M72" s="187"/>
      <c r="N72" s="187"/>
      <c r="O72" s="187"/>
      <c r="P72" s="4"/>
      <c r="Q72" s="21"/>
      <c r="R72" s="71"/>
      <c r="S72" s="71"/>
      <c r="T72" s="71"/>
      <c r="U72" s="71"/>
      <c r="V72" s="71"/>
      <c r="W72" s="71"/>
      <c r="X72" s="26" t="s">
        <v>17</v>
      </c>
      <c r="Y72" s="195">
        <v>0.96499999999999997</v>
      </c>
      <c r="Z72" s="207"/>
      <c r="AA72" s="1094"/>
      <c r="AB72" s="1095"/>
      <c r="AC72" s="1095"/>
      <c r="AD72" s="1095"/>
      <c r="AE72" s="1095"/>
      <c r="AF72" s="1096"/>
      <c r="AG72" s="67" t="s">
        <v>1233</v>
      </c>
      <c r="AH72" s="67"/>
      <c r="AI72" s="67"/>
      <c r="AJ72" s="67"/>
      <c r="AK72" s="67"/>
      <c r="AL72" s="67"/>
      <c r="AM72" s="67"/>
      <c r="AN72" s="67"/>
      <c r="AO72" s="67"/>
      <c r="AP72" s="65" t="s">
        <v>17</v>
      </c>
      <c r="AQ72" s="220">
        <v>0.5</v>
      </c>
      <c r="AR72" s="35">
        <f>ROUND(ROUND(L69*Y72,0)*AQ72,0)</f>
        <v>117</v>
      </c>
      <c r="AS72" s="31"/>
    </row>
    <row r="73" spans="1:45" ht="14.25" customHeight="1" x14ac:dyDescent="0.15">
      <c r="A73" s="32">
        <v>32</v>
      </c>
      <c r="B73" s="32">
        <v>4811</v>
      </c>
      <c r="C73" s="34" t="s">
        <v>2102</v>
      </c>
      <c r="D73" s="73"/>
      <c r="E73" s="74"/>
      <c r="F73" s="74"/>
      <c r="G73" s="47" t="s">
        <v>2103</v>
      </c>
      <c r="H73" s="40"/>
      <c r="I73" s="40"/>
      <c r="J73" s="184"/>
      <c r="K73" s="40"/>
      <c r="L73" s="185"/>
      <c r="M73" s="184"/>
      <c r="N73" s="184"/>
      <c r="O73" s="184"/>
      <c r="P73" s="40"/>
      <c r="Q73" s="41"/>
      <c r="R73" s="40"/>
      <c r="S73" s="65"/>
      <c r="T73" s="65"/>
      <c r="U73" s="65"/>
      <c r="V73" s="65"/>
      <c r="W73" s="65"/>
      <c r="X73" s="65"/>
      <c r="Y73" s="102"/>
      <c r="Z73" s="182"/>
      <c r="AA73" s="65"/>
      <c r="AB73" s="65"/>
      <c r="AC73" s="65"/>
      <c r="AD73" s="65"/>
      <c r="AE73" s="65"/>
      <c r="AF73" s="65"/>
      <c r="AG73" s="65"/>
      <c r="AH73" s="65"/>
      <c r="AI73" s="65"/>
      <c r="AJ73" s="65"/>
      <c r="AK73" s="65"/>
      <c r="AL73" s="65"/>
      <c r="AM73" s="65"/>
      <c r="AN73" s="65"/>
      <c r="AO73" s="65"/>
      <c r="AP73" s="65"/>
      <c r="AQ73" s="102"/>
      <c r="AR73" s="35">
        <f>ROUND(L75,0)</f>
        <v>237</v>
      </c>
      <c r="AS73" s="31"/>
    </row>
    <row r="74" spans="1:45" ht="14.25" customHeight="1" x14ac:dyDescent="0.15">
      <c r="A74" s="32">
        <v>32</v>
      </c>
      <c r="B74" s="32">
        <v>4812</v>
      </c>
      <c r="C74" s="34" t="s">
        <v>2104</v>
      </c>
      <c r="D74" s="73"/>
      <c r="E74" s="74"/>
      <c r="F74" s="74"/>
      <c r="G74" s="20"/>
      <c r="J74" s="187"/>
      <c r="L74" s="204"/>
      <c r="M74" s="187"/>
      <c r="N74" s="187"/>
      <c r="O74" s="187"/>
      <c r="P74" s="187"/>
      <c r="Q74" s="21"/>
      <c r="R74" s="4"/>
      <c r="S74" s="53"/>
      <c r="T74" s="53"/>
      <c r="U74" s="53"/>
      <c r="V74" s="53"/>
      <c r="W74" s="53"/>
      <c r="X74" s="53"/>
      <c r="Y74" s="188"/>
      <c r="Z74" s="59"/>
      <c r="AA74" s="1091" t="s">
        <v>1229</v>
      </c>
      <c r="AB74" s="1092"/>
      <c r="AC74" s="1092"/>
      <c r="AD74" s="1092"/>
      <c r="AE74" s="1092"/>
      <c r="AF74" s="1093"/>
      <c r="AG74" s="223" t="s">
        <v>1230</v>
      </c>
      <c r="AH74" s="107"/>
      <c r="AI74" s="107"/>
      <c r="AJ74" s="107"/>
      <c r="AK74" s="107"/>
      <c r="AL74" s="107"/>
      <c r="AM74" s="107"/>
      <c r="AN74" s="107"/>
      <c r="AO74" s="107"/>
      <c r="AP74" s="65" t="s">
        <v>17</v>
      </c>
      <c r="AQ74" s="220">
        <v>0.7</v>
      </c>
      <c r="AR74" s="35">
        <f>ROUND(L75*AQ74,0)</f>
        <v>166</v>
      </c>
      <c r="AS74" s="31"/>
    </row>
    <row r="75" spans="1:45" ht="14.25" customHeight="1" x14ac:dyDescent="0.15">
      <c r="A75" s="32">
        <v>32</v>
      </c>
      <c r="B75" s="32" t="s">
        <v>2105</v>
      </c>
      <c r="C75" s="34" t="s">
        <v>2106</v>
      </c>
      <c r="D75" s="73"/>
      <c r="E75" s="74"/>
      <c r="F75" s="74"/>
      <c r="G75" s="20"/>
      <c r="J75" s="187"/>
      <c r="L75" s="189">
        <v>237</v>
      </c>
      <c r="M75" s="4" t="s">
        <v>21</v>
      </c>
      <c r="N75" s="187"/>
      <c r="O75" s="187"/>
      <c r="P75" s="4"/>
      <c r="Q75" s="21"/>
      <c r="R75" s="25"/>
      <c r="S75" s="71"/>
      <c r="T75" s="71"/>
      <c r="U75" s="71"/>
      <c r="V75" s="71"/>
      <c r="W75" s="71"/>
      <c r="X75" s="71"/>
      <c r="Y75" s="224"/>
      <c r="Z75" s="207"/>
      <c r="AA75" s="1094"/>
      <c r="AB75" s="1095"/>
      <c r="AC75" s="1095"/>
      <c r="AD75" s="1095"/>
      <c r="AE75" s="1095"/>
      <c r="AF75" s="1096"/>
      <c r="AG75" s="67" t="s">
        <v>1233</v>
      </c>
      <c r="AH75" s="67"/>
      <c r="AI75" s="67"/>
      <c r="AJ75" s="67"/>
      <c r="AK75" s="67"/>
      <c r="AL75" s="67"/>
      <c r="AM75" s="67"/>
      <c r="AN75" s="67"/>
      <c r="AO75" s="67"/>
      <c r="AP75" s="65" t="s">
        <v>17</v>
      </c>
      <c r="AQ75" s="220">
        <v>0.5</v>
      </c>
      <c r="AR75" s="35">
        <f>ROUND(L75*AQ75,0)</f>
        <v>119</v>
      </c>
      <c r="AS75" s="31"/>
    </row>
    <row r="76" spans="1:45" ht="14.25" customHeight="1" x14ac:dyDescent="0.15">
      <c r="A76" s="32">
        <v>32</v>
      </c>
      <c r="B76" s="32">
        <v>4813</v>
      </c>
      <c r="C76" s="34" t="s">
        <v>2107</v>
      </c>
      <c r="D76" s="73"/>
      <c r="E76" s="74"/>
      <c r="F76" s="74"/>
      <c r="G76" s="20"/>
      <c r="J76" s="187"/>
      <c r="L76" s="204"/>
      <c r="M76" s="187"/>
      <c r="N76" s="187"/>
      <c r="O76" s="187"/>
      <c r="P76" s="4"/>
      <c r="Q76" s="21"/>
      <c r="R76" s="67" t="s">
        <v>1235</v>
      </c>
      <c r="S76" s="53"/>
      <c r="T76" s="53"/>
      <c r="U76" s="53"/>
      <c r="V76" s="53"/>
      <c r="W76" s="53"/>
      <c r="X76" s="53"/>
      <c r="Y76" s="188"/>
      <c r="Z76" s="59"/>
      <c r="AA76" s="67"/>
      <c r="AB76" s="67"/>
      <c r="AC76" s="67"/>
      <c r="AD76" s="67"/>
      <c r="AE76" s="67"/>
      <c r="AF76" s="67"/>
      <c r="AG76" s="67"/>
      <c r="AH76" s="67"/>
      <c r="AI76" s="67"/>
      <c r="AJ76" s="67"/>
      <c r="AK76" s="67"/>
      <c r="AL76" s="67"/>
      <c r="AM76" s="67"/>
      <c r="AN76" s="67"/>
      <c r="AO76" s="67"/>
      <c r="AP76" s="67"/>
      <c r="AQ76" s="192"/>
      <c r="AR76" s="35">
        <f>ROUND(L75*Y78,0)</f>
        <v>229</v>
      </c>
      <c r="AS76" s="31"/>
    </row>
    <row r="77" spans="1:45" ht="14.25" customHeight="1" x14ac:dyDescent="0.15">
      <c r="A77" s="32">
        <v>32</v>
      </c>
      <c r="B77" s="32">
        <v>4814</v>
      </c>
      <c r="C77" s="34" t="s">
        <v>2108</v>
      </c>
      <c r="D77" s="73"/>
      <c r="E77" s="74"/>
      <c r="F77" s="74"/>
      <c r="G77" s="20"/>
      <c r="J77" s="187"/>
      <c r="L77" s="204"/>
      <c r="M77" s="187"/>
      <c r="N77" s="187"/>
      <c r="O77" s="187"/>
      <c r="P77" s="4"/>
      <c r="Q77" s="21"/>
      <c r="R77" s="53" t="s">
        <v>1237</v>
      </c>
      <c r="S77" s="53"/>
      <c r="T77" s="53"/>
      <c r="U77" s="53"/>
      <c r="V77" s="53"/>
      <c r="W77" s="53"/>
      <c r="X77" s="53"/>
      <c r="Y77" s="188"/>
      <c r="Z77" s="59"/>
      <c r="AA77" s="1091" t="s">
        <v>1229</v>
      </c>
      <c r="AB77" s="1092"/>
      <c r="AC77" s="1092"/>
      <c r="AD77" s="1092"/>
      <c r="AE77" s="1092"/>
      <c r="AF77" s="1093"/>
      <c r="AG77" s="223" t="s">
        <v>1230</v>
      </c>
      <c r="AH77" s="107"/>
      <c r="AI77" s="107"/>
      <c r="AJ77" s="107"/>
      <c r="AK77" s="107"/>
      <c r="AL77" s="107"/>
      <c r="AM77" s="107"/>
      <c r="AN77" s="107"/>
      <c r="AO77" s="107"/>
      <c r="AP77" s="65" t="s">
        <v>17</v>
      </c>
      <c r="AQ77" s="220">
        <v>0.7</v>
      </c>
      <c r="AR77" s="35">
        <f>ROUND(ROUND(L75*Y78,0)*AQ77,0)</f>
        <v>160</v>
      </c>
      <c r="AS77" s="31"/>
    </row>
    <row r="78" spans="1:45" ht="14.25" customHeight="1" x14ac:dyDescent="0.15">
      <c r="A78" s="32">
        <v>32</v>
      </c>
      <c r="B78" s="32" t="s">
        <v>2109</v>
      </c>
      <c r="C78" s="34" t="s">
        <v>2110</v>
      </c>
      <c r="D78" s="73"/>
      <c r="E78" s="74"/>
      <c r="F78" s="74"/>
      <c r="G78" s="20"/>
      <c r="J78" s="187"/>
      <c r="L78" s="204"/>
      <c r="M78" s="187"/>
      <c r="N78" s="187"/>
      <c r="O78" s="187"/>
      <c r="P78" s="4"/>
      <c r="Q78" s="21"/>
      <c r="R78" s="71"/>
      <c r="S78" s="71"/>
      <c r="T78" s="71"/>
      <c r="U78" s="71"/>
      <c r="V78" s="71"/>
      <c r="W78" s="71"/>
      <c r="X78" s="26" t="s">
        <v>17</v>
      </c>
      <c r="Y78" s="195">
        <v>0.96499999999999997</v>
      </c>
      <c r="Z78" s="207"/>
      <c r="AA78" s="1094"/>
      <c r="AB78" s="1095"/>
      <c r="AC78" s="1095"/>
      <c r="AD78" s="1095"/>
      <c r="AE78" s="1095"/>
      <c r="AF78" s="1096"/>
      <c r="AG78" s="67" t="s">
        <v>1233</v>
      </c>
      <c r="AH78" s="67"/>
      <c r="AI78" s="67"/>
      <c r="AJ78" s="67"/>
      <c r="AK78" s="67"/>
      <c r="AL78" s="67"/>
      <c r="AM78" s="67"/>
      <c r="AN78" s="67"/>
      <c r="AO78" s="67"/>
      <c r="AP78" s="65" t="s">
        <v>17</v>
      </c>
      <c r="AQ78" s="220">
        <v>0.5</v>
      </c>
      <c r="AR78" s="35">
        <f>ROUND(ROUND(L75*Y78,0)*AQ78,0)</f>
        <v>115</v>
      </c>
      <c r="AS78" s="31"/>
    </row>
    <row r="79" spans="1:45" ht="14.25" customHeight="1" x14ac:dyDescent="0.15">
      <c r="A79" s="32">
        <v>32</v>
      </c>
      <c r="B79" s="32">
        <v>4821</v>
      </c>
      <c r="C79" s="34" t="s">
        <v>2111</v>
      </c>
      <c r="D79" s="73"/>
      <c r="E79" s="74"/>
      <c r="F79" s="74"/>
      <c r="G79" s="47" t="s">
        <v>2112</v>
      </c>
      <c r="H79" s="40"/>
      <c r="I79" s="40"/>
      <c r="J79" s="184"/>
      <c r="K79" s="40"/>
      <c r="L79" s="185"/>
      <c r="M79" s="184"/>
      <c r="N79" s="184"/>
      <c r="O79" s="184"/>
      <c r="P79" s="40"/>
      <c r="Q79" s="41"/>
      <c r="R79" s="40"/>
      <c r="S79" s="65"/>
      <c r="T79" s="65"/>
      <c r="U79" s="65"/>
      <c r="V79" s="65"/>
      <c r="W79" s="65"/>
      <c r="X79" s="65"/>
      <c r="Y79" s="102"/>
      <c r="Z79" s="182"/>
      <c r="AA79" s="65"/>
      <c r="AB79" s="65"/>
      <c r="AC79" s="65"/>
      <c r="AD79" s="65"/>
      <c r="AE79" s="65"/>
      <c r="AF79" s="65"/>
      <c r="AG79" s="65"/>
      <c r="AH79" s="65"/>
      <c r="AI79" s="65"/>
      <c r="AJ79" s="65"/>
      <c r="AK79" s="65"/>
      <c r="AL79" s="65"/>
      <c r="AM79" s="65"/>
      <c r="AN79" s="65"/>
      <c r="AO79" s="65"/>
      <c r="AP79" s="65"/>
      <c r="AQ79" s="102"/>
      <c r="AR79" s="35">
        <f>ROUND(L81,0)</f>
        <v>232</v>
      </c>
      <c r="AS79" s="31"/>
    </row>
    <row r="80" spans="1:45" ht="14.25" customHeight="1" x14ac:dyDescent="0.15">
      <c r="A80" s="32">
        <v>32</v>
      </c>
      <c r="B80" s="32">
        <v>4822</v>
      </c>
      <c r="C80" s="34" t="s">
        <v>2113</v>
      </c>
      <c r="D80" s="73"/>
      <c r="E80" s="74"/>
      <c r="F80" s="74"/>
      <c r="G80" s="20"/>
      <c r="J80" s="187"/>
      <c r="L80" s="204"/>
      <c r="M80" s="187"/>
      <c r="N80" s="187"/>
      <c r="O80" s="187"/>
      <c r="P80" s="187"/>
      <c r="Q80" s="21"/>
      <c r="R80" s="4"/>
      <c r="S80" s="53"/>
      <c r="T80" s="53"/>
      <c r="U80" s="53"/>
      <c r="V80" s="53"/>
      <c r="W80" s="53"/>
      <c r="X80" s="53"/>
      <c r="Y80" s="188"/>
      <c r="Z80" s="59"/>
      <c r="AA80" s="1091" t="s">
        <v>1229</v>
      </c>
      <c r="AB80" s="1092"/>
      <c r="AC80" s="1092"/>
      <c r="AD80" s="1092"/>
      <c r="AE80" s="1092"/>
      <c r="AF80" s="1093"/>
      <c r="AG80" s="223" t="s">
        <v>1230</v>
      </c>
      <c r="AH80" s="107"/>
      <c r="AI80" s="107"/>
      <c r="AJ80" s="107"/>
      <c r="AK80" s="107"/>
      <c r="AL80" s="107"/>
      <c r="AM80" s="107"/>
      <c r="AN80" s="107"/>
      <c r="AO80" s="107"/>
      <c r="AP80" s="65" t="s">
        <v>17</v>
      </c>
      <c r="AQ80" s="220">
        <v>0.7</v>
      </c>
      <c r="AR80" s="35">
        <f>ROUND(L81*AQ80,0)</f>
        <v>162</v>
      </c>
      <c r="AS80" s="31"/>
    </row>
    <row r="81" spans="1:45" ht="14.25" customHeight="1" x14ac:dyDescent="0.15">
      <c r="A81" s="32">
        <v>32</v>
      </c>
      <c r="B81" s="32" t="s">
        <v>2114</v>
      </c>
      <c r="C81" s="34" t="s">
        <v>2115</v>
      </c>
      <c r="D81" s="73"/>
      <c r="E81" s="74"/>
      <c r="F81" s="74"/>
      <c r="G81" s="20"/>
      <c r="J81" s="187"/>
      <c r="L81" s="189">
        <v>232</v>
      </c>
      <c r="M81" s="4" t="s">
        <v>21</v>
      </c>
      <c r="N81" s="187"/>
      <c r="O81" s="187"/>
      <c r="P81" s="4"/>
      <c r="Q81" s="21"/>
      <c r="R81" s="25"/>
      <c r="S81" s="71"/>
      <c r="T81" s="71"/>
      <c r="U81" s="71"/>
      <c r="V81" s="71"/>
      <c r="W81" s="71"/>
      <c r="X81" s="71"/>
      <c r="Y81" s="224"/>
      <c r="Z81" s="207"/>
      <c r="AA81" s="1094"/>
      <c r="AB81" s="1095"/>
      <c r="AC81" s="1095"/>
      <c r="AD81" s="1095"/>
      <c r="AE81" s="1095"/>
      <c r="AF81" s="1096"/>
      <c r="AG81" s="67" t="s">
        <v>1233</v>
      </c>
      <c r="AH81" s="67"/>
      <c r="AI81" s="67"/>
      <c r="AJ81" s="67"/>
      <c r="AK81" s="67"/>
      <c r="AL81" s="67"/>
      <c r="AM81" s="67"/>
      <c r="AN81" s="67"/>
      <c r="AO81" s="67"/>
      <c r="AP81" s="65" t="s">
        <v>17</v>
      </c>
      <c r="AQ81" s="220">
        <v>0.5</v>
      </c>
      <c r="AR81" s="35">
        <f>ROUND(L81*AQ81,0)</f>
        <v>116</v>
      </c>
      <c r="AS81" s="31"/>
    </row>
    <row r="82" spans="1:45" ht="14.25" customHeight="1" x14ac:dyDescent="0.15">
      <c r="A82" s="32">
        <v>32</v>
      </c>
      <c r="B82" s="32">
        <v>4823</v>
      </c>
      <c r="C82" s="34" t="s">
        <v>2116</v>
      </c>
      <c r="D82" s="73"/>
      <c r="E82" s="74"/>
      <c r="F82" s="74"/>
      <c r="G82" s="20"/>
      <c r="J82" s="187"/>
      <c r="L82" s="204"/>
      <c r="M82" s="187"/>
      <c r="N82" s="187"/>
      <c r="O82" s="187"/>
      <c r="P82" s="4"/>
      <c r="Q82" s="21"/>
      <c r="R82" s="67" t="s">
        <v>1235</v>
      </c>
      <c r="S82" s="53"/>
      <c r="T82" s="53"/>
      <c r="U82" s="53"/>
      <c r="V82" s="53"/>
      <c r="W82" s="53"/>
      <c r="X82" s="53"/>
      <c r="Y82" s="188"/>
      <c r="Z82" s="59"/>
      <c r="AA82" s="67"/>
      <c r="AB82" s="67"/>
      <c r="AC82" s="67"/>
      <c r="AD82" s="67"/>
      <c r="AE82" s="67"/>
      <c r="AF82" s="67"/>
      <c r="AG82" s="67"/>
      <c r="AH82" s="67"/>
      <c r="AI82" s="67"/>
      <c r="AJ82" s="67"/>
      <c r="AK82" s="67"/>
      <c r="AL82" s="67"/>
      <c r="AM82" s="67"/>
      <c r="AN82" s="67"/>
      <c r="AO82" s="67"/>
      <c r="AP82" s="67"/>
      <c r="AQ82" s="192"/>
      <c r="AR82" s="35">
        <f>ROUND(L81*Y84,0)</f>
        <v>224</v>
      </c>
      <c r="AS82" s="31"/>
    </row>
    <row r="83" spans="1:45" ht="14.25" customHeight="1" x14ac:dyDescent="0.15">
      <c r="A83" s="32">
        <v>32</v>
      </c>
      <c r="B83" s="32">
        <v>4824</v>
      </c>
      <c r="C83" s="34" t="s">
        <v>2117</v>
      </c>
      <c r="D83" s="73"/>
      <c r="E83" s="74"/>
      <c r="F83" s="74"/>
      <c r="G83" s="20"/>
      <c r="J83" s="187"/>
      <c r="L83" s="204"/>
      <c r="M83" s="187"/>
      <c r="N83" s="187"/>
      <c r="O83" s="187"/>
      <c r="P83" s="4"/>
      <c r="Q83" s="21"/>
      <c r="R83" s="53" t="s">
        <v>1237</v>
      </c>
      <c r="S83" s="53"/>
      <c r="T83" s="53"/>
      <c r="U83" s="53"/>
      <c r="V83" s="53"/>
      <c r="W83" s="53"/>
      <c r="X83" s="53"/>
      <c r="Y83" s="188"/>
      <c r="Z83" s="59"/>
      <c r="AA83" s="1091" t="s">
        <v>1229</v>
      </c>
      <c r="AB83" s="1092"/>
      <c r="AC83" s="1092"/>
      <c r="AD83" s="1092"/>
      <c r="AE83" s="1092"/>
      <c r="AF83" s="1093"/>
      <c r="AG83" s="223" t="s">
        <v>1230</v>
      </c>
      <c r="AH83" s="107"/>
      <c r="AI83" s="107"/>
      <c r="AJ83" s="107"/>
      <c r="AK83" s="107"/>
      <c r="AL83" s="107"/>
      <c r="AM83" s="107"/>
      <c r="AN83" s="107"/>
      <c r="AO83" s="107"/>
      <c r="AP83" s="65" t="s">
        <v>17</v>
      </c>
      <c r="AQ83" s="220">
        <v>0.7</v>
      </c>
      <c r="AR83" s="35">
        <f>ROUND(ROUND(L81*Y84,0)*AQ83,0)</f>
        <v>157</v>
      </c>
      <c r="AS83" s="31"/>
    </row>
    <row r="84" spans="1:45" ht="14.25" customHeight="1" x14ac:dyDescent="0.15">
      <c r="A84" s="32">
        <v>32</v>
      </c>
      <c r="B84" s="32" t="s">
        <v>2118</v>
      </c>
      <c r="C84" s="34" t="s">
        <v>2119</v>
      </c>
      <c r="D84" s="73"/>
      <c r="E84" s="74"/>
      <c r="F84" s="74"/>
      <c r="G84" s="20"/>
      <c r="J84" s="187"/>
      <c r="L84" s="204"/>
      <c r="M84" s="187"/>
      <c r="N84" s="187"/>
      <c r="O84" s="187"/>
      <c r="P84" s="4"/>
      <c r="Q84" s="21"/>
      <c r="R84" s="71"/>
      <c r="S84" s="71"/>
      <c r="T84" s="71"/>
      <c r="U84" s="71"/>
      <c r="V84" s="71"/>
      <c r="W84" s="71"/>
      <c r="X84" s="26" t="s">
        <v>17</v>
      </c>
      <c r="Y84" s="195">
        <v>0.96499999999999997</v>
      </c>
      <c r="Z84" s="207"/>
      <c r="AA84" s="1094"/>
      <c r="AB84" s="1095"/>
      <c r="AC84" s="1095"/>
      <c r="AD84" s="1095"/>
      <c r="AE84" s="1095"/>
      <c r="AF84" s="1096"/>
      <c r="AG84" s="67" t="s">
        <v>1233</v>
      </c>
      <c r="AH84" s="67"/>
      <c r="AI84" s="67"/>
      <c r="AJ84" s="67"/>
      <c r="AK84" s="67"/>
      <c r="AL84" s="67"/>
      <c r="AM84" s="67"/>
      <c r="AN84" s="67"/>
      <c r="AO84" s="67"/>
      <c r="AP84" s="65" t="s">
        <v>17</v>
      </c>
      <c r="AQ84" s="220">
        <v>0.5</v>
      </c>
      <c r="AR84" s="35">
        <f>ROUND(ROUND(L81*Y84,0)*AQ84,0)</f>
        <v>112</v>
      </c>
      <c r="AS84" s="31"/>
    </row>
    <row r="85" spans="1:45" ht="14.25" customHeight="1" x14ac:dyDescent="0.15">
      <c r="A85" s="32">
        <v>32</v>
      </c>
      <c r="B85" s="32">
        <v>4831</v>
      </c>
      <c r="C85" s="34" t="s">
        <v>2120</v>
      </c>
      <c r="D85" s="73"/>
      <c r="E85" s="74"/>
      <c r="F85" s="74"/>
      <c r="G85" s="47" t="s">
        <v>2121</v>
      </c>
      <c r="H85" s="40"/>
      <c r="I85" s="40"/>
      <c r="J85" s="184"/>
      <c r="K85" s="40"/>
      <c r="L85" s="185"/>
      <c r="M85" s="184"/>
      <c r="N85" s="184"/>
      <c r="O85" s="184"/>
      <c r="P85" s="40"/>
      <c r="Q85" s="41"/>
      <c r="R85" s="40"/>
      <c r="S85" s="65"/>
      <c r="T85" s="65"/>
      <c r="U85" s="65"/>
      <c r="V85" s="65"/>
      <c r="W85" s="65"/>
      <c r="X85" s="65"/>
      <c r="Y85" s="102"/>
      <c r="Z85" s="182"/>
      <c r="AA85" s="65"/>
      <c r="AB85" s="65"/>
      <c r="AC85" s="65"/>
      <c r="AD85" s="65"/>
      <c r="AE85" s="65"/>
      <c r="AF85" s="65"/>
      <c r="AG85" s="65"/>
      <c r="AH85" s="65"/>
      <c r="AI85" s="65"/>
      <c r="AJ85" s="65"/>
      <c r="AK85" s="65"/>
      <c r="AL85" s="65"/>
      <c r="AM85" s="65"/>
      <c r="AN85" s="65"/>
      <c r="AO85" s="65"/>
      <c r="AP85" s="65"/>
      <c r="AQ85" s="102"/>
      <c r="AR85" s="35">
        <f>ROUND(L87,0)</f>
        <v>227</v>
      </c>
      <c r="AS85" s="31"/>
    </row>
    <row r="86" spans="1:45" ht="14.25" customHeight="1" x14ac:dyDescent="0.15">
      <c r="A86" s="32">
        <v>32</v>
      </c>
      <c r="B86" s="32">
        <v>4832</v>
      </c>
      <c r="C86" s="34" t="s">
        <v>2122</v>
      </c>
      <c r="D86" s="73"/>
      <c r="E86" s="74"/>
      <c r="F86" s="74"/>
      <c r="G86" s="20"/>
      <c r="J86" s="187"/>
      <c r="L86" s="204"/>
      <c r="M86" s="187"/>
      <c r="N86" s="187"/>
      <c r="O86" s="187"/>
      <c r="P86" s="187"/>
      <c r="Q86" s="21"/>
      <c r="R86" s="4"/>
      <c r="S86" s="53"/>
      <c r="T86" s="53"/>
      <c r="U86" s="53"/>
      <c r="V86" s="53"/>
      <c r="W86" s="53"/>
      <c r="X86" s="53"/>
      <c r="Y86" s="188"/>
      <c r="Z86" s="59"/>
      <c r="AA86" s="1091" t="s">
        <v>1229</v>
      </c>
      <c r="AB86" s="1092"/>
      <c r="AC86" s="1092"/>
      <c r="AD86" s="1092"/>
      <c r="AE86" s="1092"/>
      <c r="AF86" s="1093"/>
      <c r="AG86" s="223" t="s">
        <v>1230</v>
      </c>
      <c r="AH86" s="107"/>
      <c r="AI86" s="107"/>
      <c r="AJ86" s="107"/>
      <c r="AK86" s="107"/>
      <c r="AL86" s="107"/>
      <c r="AM86" s="107"/>
      <c r="AN86" s="107"/>
      <c r="AO86" s="107"/>
      <c r="AP86" s="65" t="s">
        <v>17</v>
      </c>
      <c r="AQ86" s="220">
        <v>0.7</v>
      </c>
      <c r="AR86" s="35">
        <f>ROUND(L87*AQ86,0)</f>
        <v>159</v>
      </c>
      <c r="AS86" s="31"/>
    </row>
    <row r="87" spans="1:45" ht="14.25" customHeight="1" x14ac:dyDescent="0.15">
      <c r="A87" s="32">
        <v>32</v>
      </c>
      <c r="B87" s="32" t="s">
        <v>2123</v>
      </c>
      <c r="C87" s="34" t="s">
        <v>2124</v>
      </c>
      <c r="D87" s="73"/>
      <c r="E87" s="74"/>
      <c r="F87" s="74"/>
      <c r="G87" s="20"/>
      <c r="J87" s="187"/>
      <c r="L87" s="189">
        <v>227</v>
      </c>
      <c r="M87" s="4" t="s">
        <v>21</v>
      </c>
      <c r="N87" s="187"/>
      <c r="O87" s="187"/>
      <c r="P87" s="4"/>
      <c r="Q87" s="21"/>
      <c r="R87" s="25"/>
      <c r="S87" s="71"/>
      <c r="T87" s="71"/>
      <c r="U87" s="71"/>
      <c r="V87" s="71"/>
      <c r="W87" s="71"/>
      <c r="X87" s="71"/>
      <c r="Y87" s="224"/>
      <c r="Z87" s="207"/>
      <c r="AA87" s="1094"/>
      <c r="AB87" s="1095"/>
      <c r="AC87" s="1095"/>
      <c r="AD87" s="1095"/>
      <c r="AE87" s="1095"/>
      <c r="AF87" s="1096"/>
      <c r="AG87" s="67" t="s">
        <v>1233</v>
      </c>
      <c r="AH87" s="67"/>
      <c r="AI87" s="67"/>
      <c r="AJ87" s="67"/>
      <c r="AK87" s="67"/>
      <c r="AL87" s="67"/>
      <c r="AM87" s="67"/>
      <c r="AN87" s="67"/>
      <c r="AO87" s="67"/>
      <c r="AP87" s="65" t="s">
        <v>17</v>
      </c>
      <c r="AQ87" s="220">
        <v>0.5</v>
      </c>
      <c r="AR87" s="35">
        <f>ROUND(L87*AQ87,0)</f>
        <v>114</v>
      </c>
      <c r="AS87" s="31"/>
    </row>
    <row r="88" spans="1:45" ht="14.25" customHeight="1" x14ac:dyDescent="0.15">
      <c r="A88" s="32">
        <v>32</v>
      </c>
      <c r="B88" s="32">
        <v>4833</v>
      </c>
      <c r="C88" s="34" t="s">
        <v>2125</v>
      </c>
      <c r="D88" s="73"/>
      <c r="E88" s="74"/>
      <c r="F88" s="74"/>
      <c r="G88" s="20"/>
      <c r="J88" s="187"/>
      <c r="L88" s="204"/>
      <c r="M88" s="187"/>
      <c r="N88" s="187"/>
      <c r="O88" s="187"/>
      <c r="P88" s="4"/>
      <c r="Q88" s="21"/>
      <c r="R88" s="67" t="s">
        <v>1235</v>
      </c>
      <c r="S88" s="53"/>
      <c r="T88" s="53"/>
      <c r="U88" s="53"/>
      <c r="V88" s="53"/>
      <c r="W88" s="53"/>
      <c r="X88" s="53"/>
      <c r="Y88" s="188"/>
      <c r="Z88" s="59"/>
      <c r="AA88" s="67"/>
      <c r="AB88" s="67"/>
      <c r="AC88" s="67"/>
      <c r="AD88" s="67"/>
      <c r="AE88" s="67"/>
      <c r="AF88" s="67"/>
      <c r="AG88" s="67"/>
      <c r="AH88" s="67"/>
      <c r="AI88" s="67"/>
      <c r="AJ88" s="67"/>
      <c r="AK88" s="67"/>
      <c r="AL88" s="67"/>
      <c r="AM88" s="67"/>
      <c r="AN88" s="67"/>
      <c r="AO88" s="67"/>
      <c r="AP88" s="67"/>
      <c r="AQ88" s="192"/>
      <c r="AR88" s="35">
        <f>ROUND(L87*Y90,0)</f>
        <v>219</v>
      </c>
      <c r="AS88" s="31"/>
    </row>
    <row r="89" spans="1:45" ht="14.25" customHeight="1" x14ac:dyDescent="0.15">
      <c r="A89" s="32">
        <v>32</v>
      </c>
      <c r="B89" s="32">
        <v>4834</v>
      </c>
      <c r="C89" s="34" t="s">
        <v>2126</v>
      </c>
      <c r="D89" s="73"/>
      <c r="E89" s="74"/>
      <c r="F89" s="74"/>
      <c r="G89" s="20"/>
      <c r="J89" s="187"/>
      <c r="L89" s="204"/>
      <c r="M89" s="187"/>
      <c r="N89" s="187"/>
      <c r="O89" s="187"/>
      <c r="P89" s="4"/>
      <c r="Q89" s="21"/>
      <c r="R89" s="54" t="s">
        <v>1237</v>
      </c>
      <c r="S89" s="53"/>
      <c r="T89" s="53"/>
      <c r="U89" s="53"/>
      <c r="V89" s="53"/>
      <c r="W89" s="53"/>
      <c r="X89" s="53"/>
      <c r="Y89" s="188"/>
      <c r="Z89" s="59"/>
      <c r="AA89" s="1091" t="s">
        <v>1229</v>
      </c>
      <c r="AB89" s="1092"/>
      <c r="AC89" s="1092"/>
      <c r="AD89" s="1092"/>
      <c r="AE89" s="1092"/>
      <c r="AF89" s="1093"/>
      <c r="AG89" s="223" t="s">
        <v>1230</v>
      </c>
      <c r="AH89" s="107"/>
      <c r="AI89" s="107"/>
      <c r="AJ89" s="107"/>
      <c r="AK89" s="107"/>
      <c r="AL89" s="107"/>
      <c r="AM89" s="107"/>
      <c r="AN89" s="107"/>
      <c r="AO89" s="107"/>
      <c r="AP89" s="65" t="s">
        <v>17</v>
      </c>
      <c r="AQ89" s="220">
        <v>0.7</v>
      </c>
      <c r="AR89" s="35">
        <f>ROUND(ROUND(L87*Y90,0)*AQ89,0)</f>
        <v>153</v>
      </c>
      <c r="AS89" s="31"/>
    </row>
    <row r="90" spans="1:45" ht="14.25" customHeight="1" x14ac:dyDescent="0.15">
      <c r="A90" s="32">
        <v>32</v>
      </c>
      <c r="B90" s="32" t="s">
        <v>2127</v>
      </c>
      <c r="C90" s="34" t="s">
        <v>2128</v>
      </c>
      <c r="D90" s="214"/>
      <c r="E90" s="211"/>
      <c r="F90" s="211"/>
      <c r="G90" s="214"/>
      <c r="H90" s="25"/>
      <c r="I90" s="25"/>
      <c r="J90" s="25"/>
      <c r="K90" s="25"/>
      <c r="L90" s="14"/>
      <c r="M90" s="25"/>
      <c r="N90" s="25"/>
      <c r="O90" s="25"/>
      <c r="P90" s="211"/>
      <c r="Q90" s="215"/>
      <c r="R90" s="94"/>
      <c r="S90" s="71"/>
      <c r="T90" s="71"/>
      <c r="U90" s="71"/>
      <c r="V90" s="71"/>
      <c r="W90" s="71"/>
      <c r="X90" s="26" t="s">
        <v>17</v>
      </c>
      <c r="Y90" s="195">
        <v>0.96499999999999997</v>
      </c>
      <c r="Z90" s="207"/>
      <c r="AA90" s="1094"/>
      <c r="AB90" s="1095"/>
      <c r="AC90" s="1095"/>
      <c r="AD90" s="1095"/>
      <c r="AE90" s="1095"/>
      <c r="AF90" s="1096"/>
      <c r="AG90" s="107" t="s">
        <v>1233</v>
      </c>
      <c r="AH90" s="107"/>
      <c r="AI90" s="107"/>
      <c r="AJ90" s="107"/>
      <c r="AK90" s="107"/>
      <c r="AL90" s="107"/>
      <c r="AM90" s="107"/>
      <c r="AN90" s="107"/>
      <c r="AO90" s="107"/>
      <c r="AP90" s="44" t="s">
        <v>17</v>
      </c>
      <c r="AQ90" s="220">
        <v>0.5</v>
      </c>
      <c r="AR90" s="35">
        <f>ROUND(ROUND(L87*Y90,0)*AQ90,0)</f>
        <v>110</v>
      </c>
      <c r="AS90" s="19"/>
    </row>
  </sheetData>
  <mergeCells count="36">
    <mergeCell ref="AA83:AF84"/>
    <mergeCell ref="AA86:AF87"/>
    <mergeCell ref="AA89:AF90"/>
    <mergeCell ref="D67:F70"/>
    <mergeCell ref="AA68:AF69"/>
    <mergeCell ref="AA71:AF72"/>
    <mergeCell ref="AA77:AF78"/>
    <mergeCell ref="AA80:AF81"/>
    <mergeCell ref="AA74:AF75"/>
    <mergeCell ref="AA26:AF27"/>
    <mergeCell ref="AA59:AF60"/>
    <mergeCell ref="AA62:AF63"/>
    <mergeCell ref="AA65:AF66"/>
    <mergeCell ref="G43:J45"/>
    <mergeCell ref="AA44:AF45"/>
    <mergeCell ref="AA47:AF48"/>
    <mergeCell ref="AA50:AF51"/>
    <mergeCell ref="AA53:AF54"/>
    <mergeCell ref="G55:J57"/>
    <mergeCell ref="AA56:AF57"/>
    <mergeCell ref="AA41:AF42"/>
    <mergeCell ref="AA14:AF15"/>
    <mergeCell ref="D5:AQ5"/>
    <mergeCell ref="D7:F9"/>
    <mergeCell ref="G7:J9"/>
    <mergeCell ref="AA8:AF9"/>
    <mergeCell ref="AA11:AF12"/>
    <mergeCell ref="AA29:AF30"/>
    <mergeCell ref="G31:J33"/>
    <mergeCell ref="AA32:AF33"/>
    <mergeCell ref="AA35:AF36"/>
    <mergeCell ref="AA38:AF39"/>
    <mergeCell ref="AA17:AF18"/>
    <mergeCell ref="G19:J21"/>
    <mergeCell ref="AA20:AF21"/>
    <mergeCell ref="AA23:AF24"/>
  </mergeCells>
  <phoneticPr fontId="1"/>
  <printOptions horizontalCentered="1"/>
  <pageMargins left="0.78740157480314965" right="0.39370078740157483" top="0.59055118110236227" bottom="0.59055118110236227" header="0.39370078740157483" footer="0.31496062992125984"/>
  <pageSetup paperSize="9" scale="45" orientation="portrait" r:id="rId1"/>
  <headerFooter>
    <oddHeader>&amp;R&amp;9経過的施設入所支援</oddHeader>
    <oddFooter>&amp;C&amp;14&amp;P</oddFooter>
  </headerFooter>
  <rowBreaks count="1" manualBreakCount="1">
    <brk id="6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pageSetUpPr autoPageBreaks="0"/>
  </sheetPr>
  <dimension ref="A1:BC79"/>
  <sheetViews>
    <sheetView view="pageBreakPreview" zoomScaleNormal="100" zoomScaleSheetLayoutView="100" workbookViewId="0"/>
  </sheetViews>
  <sheetFormatPr defaultColWidth="9" defaultRowHeight="13.5" x14ac:dyDescent="0.15"/>
  <cols>
    <col min="1" max="1" width="4.625" style="2" customWidth="1"/>
    <col min="2" max="2" width="7.625" style="2" customWidth="1"/>
    <col min="3" max="3" width="35.625" style="4" customWidth="1"/>
    <col min="4" max="7" width="2.375" style="2" customWidth="1"/>
    <col min="8" max="18" width="2.375" style="4" customWidth="1"/>
    <col min="19" max="22" width="2.375" style="2" customWidth="1"/>
    <col min="23" max="44" width="2.375" style="5" customWidth="1"/>
    <col min="45" max="45" width="3" style="5" customWidth="1"/>
    <col min="46" max="51" width="2.375" style="5" customWidth="1"/>
    <col min="52" max="53" width="2.375" style="2" customWidth="1"/>
    <col min="54" max="54" width="7.125" style="2" customWidth="1"/>
    <col min="55" max="55" width="8.625" style="2" customWidth="1"/>
    <col min="56" max="56" width="2.875" style="2" customWidth="1"/>
    <col min="57" max="16384" width="9" style="2"/>
  </cols>
  <sheetData>
    <row r="1" spans="1:55" ht="17.100000000000001" customHeight="1" x14ac:dyDescent="0.15">
      <c r="A1" s="1"/>
    </row>
    <row r="2" spans="1:55" ht="17.100000000000001" customHeight="1" x14ac:dyDescent="0.15">
      <c r="A2" s="1"/>
    </row>
    <row r="3" spans="1:55" ht="17.100000000000001" customHeight="1" x14ac:dyDescent="0.15">
      <c r="A3" s="1"/>
    </row>
    <row r="4" spans="1:55" ht="17.100000000000001" customHeight="1" x14ac:dyDescent="0.15">
      <c r="A4" s="1"/>
      <c r="B4" s="180"/>
    </row>
    <row r="5" spans="1:55" ht="13.7" customHeight="1" x14ac:dyDescent="0.15">
      <c r="A5" s="6" t="s">
        <v>1</v>
      </c>
      <c r="B5" s="7"/>
      <c r="C5" s="79" t="s">
        <v>2</v>
      </c>
      <c r="D5" s="1099" t="s">
        <v>3</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1100"/>
      <c r="AV5" s="1100"/>
      <c r="AW5" s="1100"/>
      <c r="AX5" s="1100"/>
      <c r="AY5" s="1100"/>
      <c r="AZ5" s="1100"/>
      <c r="BA5" s="1104"/>
      <c r="BB5" s="9" t="s">
        <v>4</v>
      </c>
      <c r="BC5" s="9" t="s">
        <v>5</v>
      </c>
    </row>
    <row r="6" spans="1:55" ht="13.7" customHeight="1" x14ac:dyDescent="0.15">
      <c r="A6" s="10" t="s">
        <v>6</v>
      </c>
      <c r="B6" s="11" t="s">
        <v>7</v>
      </c>
      <c r="C6" s="80"/>
      <c r="D6" s="13"/>
      <c r="E6" s="14"/>
      <c r="F6" s="14"/>
      <c r="G6" s="14"/>
      <c r="H6" s="14"/>
      <c r="I6" s="14"/>
      <c r="J6" s="14"/>
      <c r="K6" s="14"/>
      <c r="L6" s="14"/>
      <c r="M6" s="14"/>
      <c r="N6" s="14"/>
      <c r="O6" s="14"/>
      <c r="P6" s="14"/>
      <c r="Q6" s="14"/>
      <c r="R6" s="14"/>
      <c r="S6" s="14"/>
      <c r="T6" s="14"/>
      <c r="U6" s="14"/>
      <c r="V6" s="14"/>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4"/>
      <c r="BA6" s="14"/>
      <c r="BB6" s="16" t="s">
        <v>8</v>
      </c>
      <c r="BC6" s="16" t="s">
        <v>9</v>
      </c>
    </row>
    <row r="7" spans="1:55" ht="14.25" customHeight="1" x14ac:dyDescent="0.15">
      <c r="A7" s="81">
        <v>32</v>
      </c>
      <c r="B7" s="124" t="s">
        <v>2129</v>
      </c>
      <c r="C7" s="82" t="s">
        <v>2130</v>
      </c>
      <c r="D7" s="226" t="s">
        <v>753</v>
      </c>
      <c r="E7" s="84"/>
      <c r="F7" s="84"/>
      <c r="G7" s="84"/>
      <c r="H7" s="84"/>
      <c r="I7" s="84"/>
      <c r="J7" s="84"/>
      <c r="K7" s="84"/>
      <c r="L7" s="84"/>
      <c r="M7" s="85"/>
      <c r="N7" s="85"/>
      <c r="O7" s="85"/>
      <c r="P7" s="85"/>
      <c r="Q7" s="85"/>
      <c r="R7" s="85"/>
      <c r="S7" s="85"/>
      <c r="T7" s="85"/>
      <c r="U7" s="85"/>
      <c r="V7" s="227"/>
      <c r="W7" s="227"/>
      <c r="X7" s="227"/>
      <c r="Y7" s="227"/>
      <c r="Z7" s="227"/>
      <c r="AA7" s="227"/>
      <c r="AB7" s="227"/>
      <c r="AC7" s="227"/>
      <c r="AD7" s="227"/>
      <c r="AE7" s="85"/>
      <c r="AF7" s="227"/>
      <c r="AG7" s="227"/>
      <c r="AH7" s="227"/>
      <c r="AI7" s="227"/>
      <c r="AJ7" s="227"/>
      <c r="AK7" s="227"/>
      <c r="AL7" s="227"/>
      <c r="AM7" s="227"/>
      <c r="AN7" s="227"/>
      <c r="AO7" s="227"/>
      <c r="AP7" s="227"/>
      <c r="AQ7" s="227"/>
      <c r="AR7" s="227"/>
      <c r="AS7" s="227"/>
      <c r="AT7" s="227"/>
      <c r="AU7" s="227"/>
      <c r="AV7" s="1105"/>
      <c r="AW7" s="1105"/>
      <c r="AX7" s="84" t="s">
        <v>754</v>
      </c>
      <c r="AY7" s="87"/>
      <c r="AZ7" s="88"/>
      <c r="BA7" s="228"/>
      <c r="BB7" s="91"/>
      <c r="BC7" s="229" t="s">
        <v>755</v>
      </c>
    </row>
    <row r="8" spans="1:55" ht="14.25" customHeight="1" x14ac:dyDescent="0.15">
      <c r="A8" s="32">
        <v>32</v>
      </c>
      <c r="B8" s="33" t="s">
        <v>2131</v>
      </c>
      <c r="C8" s="34" t="s">
        <v>2132</v>
      </c>
      <c r="D8" s="42" t="s">
        <v>758</v>
      </c>
      <c r="E8" s="100"/>
      <c r="F8" s="100"/>
      <c r="G8" s="100"/>
      <c r="H8" s="100"/>
      <c r="I8" s="100"/>
      <c r="J8" s="100"/>
      <c r="K8" s="100"/>
      <c r="L8" s="100"/>
      <c r="M8" s="43"/>
      <c r="N8" s="43"/>
      <c r="O8" s="43"/>
      <c r="P8" s="43"/>
      <c r="Q8" s="43"/>
      <c r="R8" s="43"/>
      <c r="S8" s="43"/>
      <c r="T8" s="43"/>
      <c r="U8" s="43"/>
      <c r="V8" s="107"/>
      <c r="W8" s="107"/>
      <c r="X8" s="107"/>
      <c r="Y8" s="107"/>
      <c r="Z8" s="107"/>
      <c r="AA8" s="107"/>
      <c r="AB8" s="107"/>
      <c r="AC8" s="107"/>
      <c r="AD8" s="107"/>
      <c r="AE8" s="43"/>
      <c r="AF8" s="107"/>
      <c r="AG8" s="107"/>
      <c r="AH8" s="107"/>
      <c r="AI8" s="107"/>
      <c r="AJ8" s="107"/>
      <c r="AK8" s="107"/>
      <c r="AL8" s="107"/>
      <c r="AM8" s="107"/>
      <c r="AN8" s="107"/>
      <c r="AO8" s="107"/>
      <c r="AP8" s="107"/>
      <c r="AQ8" s="107"/>
      <c r="AR8" s="107"/>
      <c r="AS8" s="107"/>
      <c r="AT8" s="107"/>
      <c r="AU8" s="107"/>
      <c r="AV8" s="1106">
        <v>2</v>
      </c>
      <c r="AW8" s="1106"/>
      <c r="AX8" s="100" t="s">
        <v>759</v>
      </c>
      <c r="AY8" s="44"/>
      <c r="AZ8" s="50"/>
      <c r="BA8" s="51"/>
      <c r="BB8" s="35">
        <f>-AV8</f>
        <v>-2</v>
      </c>
      <c r="BC8" s="66" t="s">
        <v>13</v>
      </c>
    </row>
    <row r="9" spans="1:55" ht="14.25" customHeight="1" x14ac:dyDescent="0.15">
      <c r="A9" s="17">
        <v>32</v>
      </c>
      <c r="B9" s="18">
        <v>6172</v>
      </c>
      <c r="C9" s="19" t="s">
        <v>2133</v>
      </c>
      <c r="D9" s="1088" t="s">
        <v>2134</v>
      </c>
      <c r="E9" s="1089"/>
      <c r="F9" s="1089"/>
      <c r="G9" s="1089"/>
      <c r="H9" s="1089"/>
      <c r="I9" s="1089"/>
      <c r="J9" s="1089"/>
      <c r="K9" s="1089"/>
      <c r="L9" s="1090"/>
      <c r="M9" s="20" t="s">
        <v>2135</v>
      </c>
      <c r="S9" s="4"/>
      <c r="T9" s="21"/>
      <c r="U9" s="24" t="s">
        <v>2136</v>
      </c>
      <c r="V9" s="71"/>
      <c r="W9" s="71"/>
      <c r="X9" s="71"/>
      <c r="Y9" s="71"/>
      <c r="Z9" s="71"/>
      <c r="AA9" s="71"/>
      <c r="AB9" s="71"/>
      <c r="AC9" s="71"/>
      <c r="AD9" s="71"/>
      <c r="AE9" s="24" t="s">
        <v>2137</v>
      </c>
      <c r="AF9" s="71"/>
      <c r="AG9" s="71"/>
      <c r="AH9" s="71"/>
      <c r="AI9" s="71"/>
      <c r="AJ9" s="71"/>
      <c r="AK9" s="71"/>
      <c r="AL9" s="71"/>
      <c r="AM9" s="71"/>
      <c r="AN9" s="71"/>
      <c r="AO9" s="71"/>
      <c r="AP9" s="71"/>
      <c r="AQ9" s="71"/>
      <c r="AR9" s="71"/>
      <c r="AS9" s="71"/>
      <c r="AT9" s="71"/>
      <c r="AU9" s="71"/>
      <c r="AV9" s="1107">
        <v>16</v>
      </c>
      <c r="AW9" s="1107"/>
      <c r="AX9" s="14" t="s">
        <v>775</v>
      </c>
      <c r="AY9" s="26"/>
      <c r="AZ9" s="27"/>
      <c r="BA9" s="28"/>
      <c r="BB9" s="30">
        <f t="shared" ref="BB9:BB72" si="0">AV9</f>
        <v>16</v>
      </c>
      <c r="BC9" s="31"/>
    </row>
    <row r="10" spans="1:55" ht="14.25" customHeight="1" x14ac:dyDescent="0.15">
      <c r="A10" s="32">
        <v>32</v>
      </c>
      <c r="B10" s="18">
        <v>6173</v>
      </c>
      <c r="C10" s="19" t="s">
        <v>2138</v>
      </c>
      <c r="D10" s="1088"/>
      <c r="E10" s="1089"/>
      <c r="F10" s="1089"/>
      <c r="G10" s="1089"/>
      <c r="H10" s="1089"/>
      <c r="I10" s="1089"/>
      <c r="J10" s="1089"/>
      <c r="K10" s="1089"/>
      <c r="L10" s="1090"/>
      <c r="M10" s="225"/>
      <c r="N10" s="193"/>
      <c r="O10" s="193"/>
      <c r="P10" s="193"/>
      <c r="Q10" s="193"/>
      <c r="R10" s="193"/>
      <c r="S10" s="193"/>
      <c r="T10" s="194"/>
      <c r="U10" s="47" t="s">
        <v>2139</v>
      </c>
      <c r="V10" s="48"/>
      <c r="W10" s="48"/>
      <c r="X10" s="48"/>
      <c r="Y10" s="48"/>
      <c r="Z10" s="48"/>
      <c r="AA10" s="48"/>
      <c r="AB10" s="48"/>
      <c r="AC10" s="48"/>
      <c r="AD10" s="41"/>
      <c r="AE10" s="42" t="s">
        <v>2140</v>
      </c>
      <c r="AF10" s="107"/>
      <c r="AG10" s="107"/>
      <c r="AH10" s="107"/>
      <c r="AI10" s="107"/>
      <c r="AJ10" s="107"/>
      <c r="AK10" s="107"/>
      <c r="AL10" s="71"/>
      <c r="AM10" s="15"/>
      <c r="AN10" s="15"/>
      <c r="AO10" s="106"/>
      <c r="AP10" s="106"/>
      <c r="AQ10" s="106"/>
      <c r="AR10" s="106"/>
      <c r="AS10" s="106"/>
      <c r="AT10" s="106"/>
      <c r="AU10" s="106"/>
      <c r="AV10" s="1107">
        <v>47</v>
      </c>
      <c r="AW10" s="1107"/>
      <c r="AX10" s="14" t="s">
        <v>775</v>
      </c>
      <c r="AY10" s="14"/>
      <c r="AZ10" s="25"/>
      <c r="BA10" s="38"/>
      <c r="BB10" s="35">
        <f t="shared" si="0"/>
        <v>47</v>
      </c>
      <c r="BC10" s="31"/>
    </row>
    <row r="11" spans="1:55" ht="14.25" customHeight="1" x14ac:dyDescent="0.15">
      <c r="A11" s="32">
        <v>32</v>
      </c>
      <c r="B11" s="18">
        <v>6174</v>
      </c>
      <c r="C11" s="19" t="s">
        <v>2141</v>
      </c>
      <c r="D11" s="73"/>
      <c r="E11" s="74"/>
      <c r="F11" s="74"/>
      <c r="H11" s="193"/>
      <c r="I11" s="193"/>
      <c r="J11" s="193"/>
      <c r="K11" s="193"/>
      <c r="L11" s="194"/>
      <c r="M11" s="225"/>
      <c r="N11" s="193"/>
      <c r="O11" s="193"/>
      <c r="P11" s="193"/>
      <c r="Q11" s="193"/>
      <c r="R11" s="193"/>
      <c r="S11" s="193"/>
      <c r="T11" s="194"/>
      <c r="U11" s="24"/>
      <c r="V11" s="135"/>
      <c r="W11" s="135"/>
      <c r="X11" s="135"/>
      <c r="Y11" s="135"/>
      <c r="Z11" s="135"/>
      <c r="AA11" s="135"/>
      <c r="AB11" s="135"/>
      <c r="AC11" s="135"/>
      <c r="AD11" s="38"/>
      <c r="AE11" s="42" t="s">
        <v>1684</v>
      </c>
      <c r="AF11" s="107"/>
      <c r="AG11" s="107"/>
      <c r="AH11" s="107"/>
      <c r="AI11" s="107"/>
      <c r="AJ11" s="107"/>
      <c r="AK11" s="107"/>
      <c r="AL11" s="107"/>
      <c r="AM11" s="15"/>
      <c r="AN11" s="15"/>
      <c r="AO11" s="106"/>
      <c r="AP11" s="106"/>
      <c r="AQ11" s="106"/>
      <c r="AR11" s="106"/>
      <c r="AS11" s="106"/>
      <c r="AT11" s="106"/>
      <c r="AU11" s="106"/>
      <c r="AV11" s="1107">
        <v>16</v>
      </c>
      <c r="AW11" s="1107"/>
      <c r="AX11" s="14" t="s">
        <v>775</v>
      </c>
      <c r="AY11" s="14"/>
      <c r="AZ11" s="25"/>
      <c r="BA11" s="38"/>
      <c r="BB11" s="35">
        <f t="shared" si="0"/>
        <v>16</v>
      </c>
      <c r="BC11" s="31"/>
    </row>
    <row r="12" spans="1:55" ht="14.25" customHeight="1" x14ac:dyDescent="0.15">
      <c r="A12" s="32">
        <v>32</v>
      </c>
      <c r="B12" s="18">
        <v>6175</v>
      </c>
      <c r="C12" s="19" t="s">
        <v>2142</v>
      </c>
      <c r="D12" s="73"/>
      <c r="E12" s="74"/>
      <c r="F12" s="74"/>
      <c r="H12" s="193"/>
      <c r="I12" s="193"/>
      <c r="J12" s="193"/>
      <c r="K12" s="193"/>
      <c r="L12" s="194"/>
      <c r="M12" s="225"/>
      <c r="N12" s="193"/>
      <c r="O12" s="193"/>
      <c r="P12" s="193"/>
      <c r="Q12" s="193"/>
      <c r="R12" s="193"/>
      <c r="S12" s="193"/>
      <c r="T12" s="194"/>
      <c r="U12" s="47" t="s">
        <v>2143</v>
      </c>
      <c r="V12" s="48"/>
      <c r="W12" s="48"/>
      <c r="X12" s="48"/>
      <c r="Y12" s="48"/>
      <c r="Z12" s="48"/>
      <c r="AA12" s="48"/>
      <c r="AB12" s="48"/>
      <c r="AC12" s="48"/>
      <c r="AD12" s="41"/>
      <c r="AE12" s="42" t="s">
        <v>2140</v>
      </c>
      <c r="AF12" s="107"/>
      <c r="AG12" s="107"/>
      <c r="AH12" s="107"/>
      <c r="AI12" s="107"/>
      <c r="AJ12" s="107"/>
      <c r="AK12" s="107"/>
      <c r="AL12" s="107"/>
      <c r="AM12" s="15"/>
      <c r="AN12" s="15"/>
      <c r="AO12" s="106"/>
      <c r="AP12" s="106"/>
      <c r="AQ12" s="106"/>
      <c r="AR12" s="106"/>
      <c r="AS12" s="106"/>
      <c r="AT12" s="106"/>
      <c r="AU12" s="106"/>
      <c r="AV12" s="1107">
        <v>23</v>
      </c>
      <c r="AW12" s="1107"/>
      <c r="AX12" s="14" t="s">
        <v>775</v>
      </c>
      <c r="AY12" s="14"/>
      <c r="AZ12" s="25"/>
      <c r="BA12" s="38"/>
      <c r="BB12" s="35">
        <f t="shared" si="0"/>
        <v>23</v>
      </c>
      <c r="BC12" s="31"/>
    </row>
    <row r="13" spans="1:55" ht="14.25" customHeight="1" x14ac:dyDescent="0.15">
      <c r="A13" s="32">
        <v>32</v>
      </c>
      <c r="B13" s="18">
        <v>6176</v>
      </c>
      <c r="C13" s="19" t="s">
        <v>2144</v>
      </c>
      <c r="D13" s="73"/>
      <c r="E13" s="74"/>
      <c r="F13" s="74"/>
      <c r="H13" s="193"/>
      <c r="I13" s="193"/>
      <c r="J13" s="193"/>
      <c r="K13" s="193"/>
      <c r="L13" s="194"/>
      <c r="M13" s="225"/>
      <c r="N13" s="193"/>
      <c r="O13" s="193"/>
      <c r="P13" s="193"/>
      <c r="Q13" s="193"/>
      <c r="R13" s="193"/>
      <c r="S13" s="193"/>
      <c r="T13" s="194"/>
      <c r="U13" s="24"/>
      <c r="V13" s="135"/>
      <c r="W13" s="135"/>
      <c r="X13" s="135"/>
      <c r="Y13" s="135"/>
      <c r="Z13" s="135"/>
      <c r="AA13" s="135"/>
      <c r="AB13" s="135"/>
      <c r="AC13" s="135"/>
      <c r="AD13" s="38"/>
      <c r="AE13" s="42" t="s">
        <v>1684</v>
      </c>
      <c r="AF13" s="107"/>
      <c r="AG13" s="107"/>
      <c r="AH13" s="107"/>
      <c r="AI13" s="107"/>
      <c r="AJ13" s="107"/>
      <c r="AK13" s="107"/>
      <c r="AL13" s="107"/>
      <c r="AM13" s="15"/>
      <c r="AN13" s="15"/>
      <c r="AO13" s="106"/>
      <c r="AP13" s="106"/>
      <c r="AQ13" s="106"/>
      <c r="AR13" s="106"/>
      <c r="AS13" s="106"/>
      <c r="AT13" s="106"/>
      <c r="AU13" s="106"/>
      <c r="AV13" s="1107">
        <v>16</v>
      </c>
      <c r="AW13" s="1107"/>
      <c r="AX13" s="14" t="s">
        <v>775</v>
      </c>
      <c r="AY13" s="14"/>
      <c r="AZ13" s="25"/>
      <c r="BA13" s="38"/>
      <c r="BB13" s="35">
        <f t="shared" si="0"/>
        <v>16</v>
      </c>
      <c r="BC13" s="31"/>
    </row>
    <row r="14" spans="1:55" ht="14.25" customHeight="1" x14ac:dyDescent="0.15">
      <c r="A14" s="32">
        <v>32</v>
      </c>
      <c r="B14" s="18">
        <v>6177</v>
      </c>
      <c r="C14" s="19" t="s">
        <v>2145</v>
      </c>
      <c r="D14" s="73"/>
      <c r="E14" s="74"/>
      <c r="F14" s="74"/>
      <c r="H14" s="193"/>
      <c r="I14" s="193"/>
      <c r="J14" s="193"/>
      <c r="K14" s="193"/>
      <c r="L14" s="194"/>
      <c r="M14" s="225"/>
      <c r="N14" s="193"/>
      <c r="O14" s="193"/>
      <c r="P14" s="193"/>
      <c r="Q14" s="193"/>
      <c r="R14" s="193"/>
      <c r="S14" s="193"/>
      <c r="T14" s="194"/>
      <c r="U14" s="47" t="s">
        <v>2146</v>
      </c>
      <c r="V14" s="48"/>
      <c r="W14" s="48"/>
      <c r="X14" s="48"/>
      <c r="Y14" s="48"/>
      <c r="Z14" s="48"/>
      <c r="AA14" s="48"/>
      <c r="AB14" s="48"/>
      <c r="AC14" s="48"/>
      <c r="AD14" s="40"/>
      <c r="AE14" s="43"/>
      <c r="AF14" s="107"/>
      <c r="AG14" s="107"/>
      <c r="AH14" s="107"/>
      <c r="AI14" s="107"/>
      <c r="AJ14" s="107"/>
      <c r="AK14" s="107"/>
      <c r="AL14" s="107"/>
      <c r="AM14" s="15"/>
      <c r="AN14" s="15"/>
      <c r="AO14" s="106"/>
      <c r="AP14" s="106"/>
      <c r="AQ14" s="106"/>
      <c r="AR14" s="106"/>
      <c r="AS14" s="106"/>
      <c r="AT14" s="106"/>
      <c r="AU14" s="106"/>
      <c r="AV14" s="1107">
        <v>16</v>
      </c>
      <c r="AW14" s="1107"/>
      <c r="AX14" s="14" t="s">
        <v>775</v>
      </c>
      <c r="AY14" s="14"/>
      <c r="AZ14" s="25"/>
      <c r="BA14" s="38"/>
      <c r="BB14" s="35">
        <f t="shared" si="0"/>
        <v>16</v>
      </c>
      <c r="BC14" s="31"/>
    </row>
    <row r="15" spans="1:55" ht="14.25" customHeight="1" x14ac:dyDescent="0.15">
      <c r="A15" s="32">
        <v>32</v>
      </c>
      <c r="B15" s="18">
        <v>6178</v>
      </c>
      <c r="C15" s="19" t="s">
        <v>2147</v>
      </c>
      <c r="D15" s="73"/>
      <c r="E15" s="74"/>
      <c r="F15" s="74"/>
      <c r="H15" s="193"/>
      <c r="I15" s="193"/>
      <c r="J15" s="193"/>
      <c r="K15" s="193"/>
      <c r="L15" s="194"/>
      <c r="M15" s="225"/>
      <c r="N15" s="193"/>
      <c r="O15" s="193"/>
      <c r="P15" s="193"/>
      <c r="Q15" s="193"/>
      <c r="R15" s="193"/>
      <c r="S15" s="193"/>
      <c r="T15" s="194"/>
      <c r="U15" s="47" t="s">
        <v>2148</v>
      </c>
      <c r="V15" s="48"/>
      <c r="W15" s="48"/>
      <c r="X15" s="48"/>
      <c r="Y15" s="48"/>
      <c r="Z15" s="48"/>
      <c r="AA15" s="48"/>
      <c r="AB15" s="48"/>
      <c r="AC15" s="48"/>
      <c r="AD15" s="40"/>
      <c r="AE15" s="43"/>
      <c r="AF15" s="107"/>
      <c r="AG15" s="107"/>
      <c r="AH15" s="107"/>
      <c r="AI15" s="107"/>
      <c r="AJ15" s="107"/>
      <c r="AK15" s="107"/>
      <c r="AL15" s="107"/>
      <c r="AM15" s="15"/>
      <c r="AN15" s="15"/>
      <c r="AO15" s="106"/>
      <c r="AP15" s="106"/>
      <c r="AQ15" s="106"/>
      <c r="AR15" s="106"/>
      <c r="AS15" s="106"/>
      <c r="AT15" s="106"/>
      <c r="AU15" s="106"/>
      <c r="AV15" s="1107">
        <v>12</v>
      </c>
      <c r="AW15" s="1107"/>
      <c r="AX15" s="14" t="s">
        <v>775</v>
      </c>
      <c r="AY15" s="14"/>
      <c r="AZ15" s="25"/>
      <c r="BA15" s="38"/>
      <c r="BB15" s="35">
        <f t="shared" si="0"/>
        <v>12</v>
      </c>
      <c r="BC15" s="31"/>
    </row>
    <row r="16" spans="1:55" ht="14.25" customHeight="1" x14ac:dyDescent="0.15">
      <c r="A16" s="32">
        <v>32</v>
      </c>
      <c r="B16" s="18">
        <v>6179</v>
      </c>
      <c r="C16" s="19" t="s">
        <v>2149</v>
      </c>
      <c r="M16" s="20"/>
      <c r="U16" s="42" t="s">
        <v>1313</v>
      </c>
      <c r="V16" s="106"/>
      <c r="W16" s="230"/>
      <c r="X16" s="230"/>
      <c r="Y16" s="230"/>
      <c r="Z16" s="230"/>
      <c r="AA16" s="230"/>
      <c r="AB16" s="230"/>
      <c r="AC16" s="230"/>
      <c r="AD16" s="230"/>
      <c r="AE16" s="230"/>
      <c r="AF16" s="230"/>
      <c r="AG16" s="230"/>
      <c r="AH16" s="230"/>
      <c r="AI16" s="230"/>
      <c r="AJ16" s="230"/>
      <c r="AK16" s="230"/>
      <c r="AL16" s="230"/>
      <c r="AM16" s="230"/>
      <c r="AN16" s="230"/>
      <c r="AO16" s="230"/>
      <c r="AP16" s="230"/>
      <c r="AQ16" s="230"/>
      <c r="AR16" s="230"/>
      <c r="AS16" s="230"/>
      <c r="AT16" s="230"/>
      <c r="AU16" s="230"/>
      <c r="AV16" s="1107">
        <v>9</v>
      </c>
      <c r="AW16" s="1107"/>
      <c r="AX16" s="100" t="s">
        <v>775</v>
      </c>
      <c r="AY16" s="100"/>
      <c r="AZ16" s="43"/>
      <c r="BA16" s="231"/>
      <c r="BB16" s="35">
        <f t="shared" si="0"/>
        <v>9</v>
      </c>
      <c r="BC16" s="232"/>
    </row>
    <row r="17" spans="1:55" ht="14.25" customHeight="1" x14ac:dyDescent="0.15">
      <c r="A17" s="32">
        <v>32</v>
      </c>
      <c r="B17" s="18">
        <v>6180</v>
      </c>
      <c r="C17" s="19" t="s">
        <v>2150</v>
      </c>
      <c r="M17" s="20"/>
      <c r="U17" s="42" t="s">
        <v>1322</v>
      </c>
      <c r="V17" s="106"/>
      <c r="W17" s="230"/>
      <c r="X17" s="230"/>
      <c r="Y17" s="230"/>
      <c r="Z17" s="230"/>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1107">
        <v>8</v>
      </c>
      <c r="AW17" s="1107"/>
      <c r="AX17" s="100" t="s">
        <v>775</v>
      </c>
      <c r="AY17" s="100"/>
      <c r="AZ17" s="43"/>
      <c r="BA17" s="231"/>
      <c r="BB17" s="35">
        <f t="shared" si="0"/>
        <v>8</v>
      </c>
      <c r="BC17" s="232"/>
    </row>
    <row r="18" spans="1:55" ht="14.25" customHeight="1" x14ac:dyDescent="0.15">
      <c r="A18" s="32">
        <v>32</v>
      </c>
      <c r="B18" s="18">
        <v>6181</v>
      </c>
      <c r="C18" s="19" t="s">
        <v>2151</v>
      </c>
      <c r="M18" s="20"/>
      <c r="U18" s="42" t="s">
        <v>1331</v>
      </c>
      <c r="V18" s="106"/>
      <c r="W18" s="230"/>
      <c r="X18" s="230"/>
      <c r="Y18" s="230"/>
      <c r="Z18" s="230"/>
      <c r="AA18" s="230"/>
      <c r="AB18" s="230"/>
      <c r="AC18" s="230"/>
      <c r="AD18" s="230"/>
      <c r="AE18" s="230"/>
      <c r="AF18" s="230"/>
      <c r="AG18" s="230"/>
      <c r="AH18" s="230"/>
      <c r="AI18" s="230"/>
      <c r="AJ18" s="230"/>
      <c r="AK18" s="230"/>
      <c r="AL18" s="230"/>
      <c r="AM18" s="230"/>
      <c r="AN18" s="230"/>
      <c r="AO18" s="230"/>
      <c r="AP18" s="230"/>
      <c r="AQ18" s="230"/>
      <c r="AR18" s="230"/>
      <c r="AS18" s="230"/>
      <c r="AT18" s="230"/>
      <c r="AU18" s="230"/>
      <c r="AV18" s="1107">
        <v>7</v>
      </c>
      <c r="AW18" s="1107"/>
      <c r="AX18" s="100" t="s">
        <v>775</v>
      </c>
      <c r="AY18" s="100"/>
      <c r="AZ18" s="43"/>
      <c r="BA18" s="231"/>
      <c r="BB18" s="35">
        <f t="shared" si="0"/>
        <v>7</v>
      </c>
      <c r="BC18" s="232"/>
    </row>
    <row r="19" spans="1:55" ht="14.25" customHeight="1" x14ac:dyDescent="0.15">
      <c r="A19" s="32">
        <v>32</v>
      </c>
      <c r="B19" s="18">
        <v>6182</v>
      </c>
      <c r="C19" s="19" t="s">
        <v>2152</v>
      </c>
      <c r="M19" s="20"/>
      <c r="U19" s="42" t="s">
        <v>1340</v>
      </c>
      <c r="V19" s="106"/>
      <c r="W19" s="230"/>
      <c r="X19" s="230"/>
      <c r="Y19" s="230"/>
      <c r="Z19" s="230"/>
      <c r="AA19" s="230"/>
      <c r="AB19" s="230"/>
      <c r="AC19" s="230"/>
      <c r="AD19" s="230"/>
      <c r="AE19" s="230"/>
      <c r="AF19" s="230"/>
      <c r="AG19" s="230"/>
      <c r="AH19" s="230"/>
      <c r="AI19" s="230"/>
      <c r="AJ19" s="230"/>
      <c r="AK19" s="230"/>
      <c r="AL19" s="230"/>
      <c r="AM19" s="230"/>
      <c r="AN19" s="230"/>
      <c r="AO19" s="230"/>
      <c r="AP19" s="230"/>
      <c r="AQ19" s="230"/>
      <c r="AR19" s="230"/>
      <c r="AS19" s="230"/>
      <c r="AT19" s="230"/>
      <c r="AU19" s="230"/>
      <c r="AV19" s="1107">
        <v>6</v>
      </c>
      <c r="AW19" s="1107"/>
      <c r="AX19" s="100" t="s">
        <v>775</v>
      </c>
      <c r="AY19" s="100"/>
      <c r="AZ19" s="43"/>
      <c r="BA19" s="231"/>
      <c r="BB19" s="35">
        <f t="shared" si="0"/>
        <v>6</v>
      </c>
      <c r="BC19" s="232"/>
    </row>
    <row r="20" spans="1:55" ht="14.25" customHeight="1" x14ac:dyDescent="0.15">
      <c r="A20" s="32">
        <v>32</v>
      </c>
      <c r="B20" s="18">
        <v>6183</v>
      </c>
      <c r="C20" s="19" t="s">
        <v>2153</v>
      </c>
      <c r="M20" s="20"/>
      <c r="U20" s="42" t="s">
        <v>1349</v>
      </c>
      <c r="V20" s="106"/>
      <c r="W20" s="230"/>
      <c r="X20" s="230"/>
      <c r="Y20" s="230"/>
      <c r="Z20" s="230"/>
      <c r="AA20" s="230"/>
      <c r="AB20" s="230"/>
      <c r="AC20" s="230"/>
      <c r="AD20" s="230"/>
      <c r="AE20" s="230"/>
      <c r="AF20" s="230"/>
      <c r="AG20" s="230"/>
      <c r="AH20" s="230"/>
      <c r="AI20" s="230"/>
      <c r="AJ20" s="230"/>
      <c r="AK20" s="230"/>
      <c r="AL20" s="230"/>
      <c r="AM20" s="230"/>
      <c r="AN20" s="230"/>
      <c r="AO20" s="230"/>
      <c r="AP20" s="230"/>
      <c r="AQ20" s="230"/>
      <c r="AR20" s="230"/>
      <c r="AS20" s="230"/>
      <c r="AT20" s="230"/>
      <c r="AU20" s="230"/>
      <c r="AV20" s="1107">
        <v>5</v>
      </c>
      <c r="AW20" s="1107"/>
      <c r="AX20" s="100" t="s">
        <v>775</v>
      </c>
      <c r="AY20" s="100"/>
      <c r="AZ20" s="43"/>
      <c r="BA20" s="231"/>
      <c r="BB20" s="35">
        <f t="shared" si="0"/>
        <v>5</v>
      </c>
      <c r="BC20" s="232"/>
    </row>
    <row r="21" spans="1:55" ht="14.25" customHeight="1" x14ac:dyDescent="0.15">
      <c r="A21" s="32">
        <v>32</v>
      </c>
      <c r="B21" s="18">
        <v>6184</v>
      </c>
      <c r="C21" s="19" t="s">
        <v>2154</v>
      </c>
      <c r="D21" s="4"/>
      <c r="M21" s="20"/>
      <c r="U21" s="42" t="s">
        <v>1358</v>
      </c>
      <c r="V21" s="106"/>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1107">
        <v>4</v>
      </c>
      <c r="AW21" s="1107"/>
      <c r="AX21" s="100" t="s">
        <v>775</v>
      </c>
      <c r="AY21" s="100"/>
      <c r="AZ21" s="43"/>
      <c r="BA21" s="231"/>
      <c r="BB21" s="35">
        <f t="shared" si="0"/>
        <v>4</v>
      </c>
      <c r="BC21" s="232"/>
    </row>
    <row r="22" spans="1:55" ht="14.25" customHeight="1" x14ac:dyDescent="0.15">
      <c r="A22" s="32">
        <v>32</v>
      </c>
      <c r="B22" s="18">
        <v>6185</v>
      </c>
      <c r="C22" s="19" t="s">
        <v>2155</v>
      </c>
      <c r="D22" s="4"/>
      <c r="M22" s="20"/>
      <c r="U22" s="42" t="s">
        <v>1367</v>
      </c>
      <c r="V22" s="106"/>
      <c r="W22" s="230"/>
      <c r="X22" s="230"/>
      <c r="Y22" s="230"/>
      <c r="Z22" s="230"/>
      <c r="AA22" s="230"/>
      <c r="AB22" s="230"/>
      <c r="AC22" s="230"/>
      <c r="AD22" s="230"/>
      <c r="AE22" s="230"/>
      <c r="AF22" s="230"/>
      <c r="AG22" s="230"/>
      <c r="AH22" s="230"/>
      <c r="AI22" s="230"/>
      <c r="AJ22" s="230"/>
      <c r="AK22" s="230"/>
      <c r="AL22" s="230"/>
      <c r="AM22" s="230"/>
      <c r="AN22" s="230"/>
      <c r="AO22" s="230"/>
      <c r="AP22" s="230"/>
      <c r="AQ22" s="230"/>
      <c r="AR22" s="230"/>
      <c r="AS22" s="230"/>
      <c r="AT22" s="230"/>
      <c r="AU22" s="230"/>
      <c r="AV22" s="1107">
        <v>4</v>
      </c>
      <c r="AW22" s="1107"/>
      <c r="AX22" s="100" t="s">
        <v>775</v>
      </c>
      <c r="AY22" s="100"/>
      <c r="AZ22" s="43"/>
      <c r="BA22" s="231"/>
      <c r="BB22" s="35">
        <f t="shared" si="0"/>
        <v>4</v>
      </c>
      <c r="BC22" s="232"/>
    </row>
    <row r="23" spans="1:55" ht="14.25" customHeight="1" x14ac:dyDescent="0.15">
      <c r="A23" s="32">
        <v>32</v>
      </c>
      <c r="B23" s="18">
        <v>6186</v>
      </c>
      <c r="C23" s="19" t="s">
        <v>2156</v>
      </c>
      <c r="D23" s="4"/>
      <c r="M23" s="20"/>
      <c r="U23" s="42" t="s">
        <v>1376</v>
      </c>
      <c r="V23" s="106"/>
      <c r="W23" s="230"/>
      <c r="X23" s="230"/>
      <c r="Y23" s="230"/>
      <c r="Z23" s="230"/>
      <c r="AA23" s="230"/>
      <c r="AB23" s="230"/>
      <c r="AC23" s="230"/>
      <c r="AD23" s="230"/>
      <c r="AE23" s="230"/>
      <c r="AF23" s="230"/>
      <c r="AG23" s="230"/>
      <c r="AH23" s="230"/>
      <c r="AI23" s="230"/>
      <c r="AJ23" s="230"/>
      <c r="AK23" s="230"/>
      <c r="AL23" s="230"/>
      <c r="AM23" s="230"/>
      <c r="AN23" s="230"/>
      <c r="AO23" s="230"/>
      <c r="AP23" s="230"/>
      <c r="AQ23" s="230"/>
      <c r="AR23" s="230"/>
      <c r="AS23" s="230"/>
      <c r="AT23" s="230"/>
      <c r="AU23" s="230"/>
      <c r="AV23" s="1107">
        <v>4</v>
      </c>
      <c r="AW23" s="1107"/>
      <c r="AX23" s="100" t="s">
        <v>775</v>
      </c>
      <c r="AY23" s="100"/>
      <c r="AZ23" s="43"/>
      <c r="BA23" s="231"/>
      <c r="BB23" s="35">
        <f t="shared" si="0"/>
        <v>4</v>
      </c>
      <c r="BC23" s="232"/>
    </row>
    <row r="24" spans="1:55" ht="14.25" customHeight="1" x14ac:dyDescent="0.15">
      <c r="A24" s="32">
        <v>32</v>
      </c>
      <c r="B24" s="18">
        <v>6187</v>
      </c>
      <c r="C24" s="19" t="s">
        <v>2157</v>
      </c>
      <c r="D24" s="4"/>
      <c r="M24" s="20"/>
      <c r="U24" s="42" t="s">
        <v>1385</v>
      </c>
      <c r="V24" s="106"/>
      <c r="W24" s="230"/>
      <c r="X24" s="230"/>
      <c r="Y24" s="230"/>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0"/>
      <c r="AV24" s="1107">
        <v>4</v>
      </c>
      <c r="AW24" s="1107"/>
      <c r="AX24" s="100" t="s">
        <v>775</v>
      </c>
      <c r="AY24" s="100"/>
      <c r="AZ24" s="43"/>
      <c r="BA24" s="231"/>
      <c r="BB24" s="35">
        <f t="shared" si="0"/>
        <v>4</v>
      </c>
      <c r="BC24" s="232"/>
    </row>
    <row r="25" spans="1:55" ht="14.25" customHeight="1" x14ac:dyDescent="0.15">
      <c r="A25" s="32">
        <v>32</v>
      </c>
      <c r="B25" s="18">
        <v>6188</v>
      </c>
      <c r="C25" s="19" t="s">
        <v>2158</v>
      </c>
      <c r="D25" s="4"/>
      <c r="M25" s="20"/>
      <c r="U25" s="42" t="s">
        <v>1394</v>
      </c>
      <c r="V25" s="106"/>
      <c r="W25" s="230"/>
      <c r="X25" s="230"/>
      <c r="Y25" s="230"/>
      <c r="Z25" s="230"/>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1107">
        <v>3</v>
      </c>
      <c r="AW25" s="1107"/>
      <c r="AX25" s="100" t="s">
        <v>775</v>
      </c>
      <c r="AY25" s="100"/>
      <c r="AZ25" s="43"/>
      <c r="BA25" s="231"/>
      <c r="BB25" s="35">
        <f t="shared" si="0"/>
        <v>3</v>
      </c>
      <c r="BC25" s="232"/>
    </row>
    <row r="26" spans="1:55" ht="14.25" customHeight="1" x14ac:dyDescent="0.15">
      <c r="A26" s="32">
        <v>32</v>
      </c>
      <c r="B26" s="18">
        <v>6189</v>
      </c>
      <c r="C26" s="19" t="s">
        <v>2159</v>
      </c>
      <c r="D26" s="4"/>
      <c r="M26" s="20"/>
      <c r="U26" s="42" t="s">
        <v>1403</v>
      </c>
      <c r="V26" s="106"/>
      <c r="W26" s="230"/>
      <c r="X26" s="230"/>
      <c r="Y26" s="230"/>
      <c r="Z26" s="230"/>
      <c r="AA26" s="230"/>
      <c r="AB26" s="230"/>
      <c r="AC26" s="230"/>
      <c r="AD26" s="230"/>
      <c r="AE26" s="230"/>
      <c r="AF26" s="230"/>
      <c r="AG26" s="230"/>
      <c r="AH26" s="230"/>
      <c r="AI26" s="230"/>
      <c r="AJ26" s="230"/>
      <c r="AK26" s="230"/>
      <c r="AL26" s="230"/>
      <c r="AM26" s="230"/>
      <c r="AN26" s="230"/>
      <c r="AO26" s="230"/>
      <c r="AP26" s="230"/>
      <c r="AQ26" s="230"/>
      <c r="AR26" s="230"/>
      <c r="AS26" s="230"/>
      <c r="AT26" s="230"/>
      <c r="AU26" s="230"/>
      <c r="AV26" s="1107">
        <v>3</v>
      </c>
      <c r="AW26" s="1107"/>
      <c r="AX26" s="100" t="s">
        <v>775</v>
      </c>
      <c r="AY26" s="100"/>
      <c r="AZ26" s="43"/>
      <c r="BA26" s="231"/>
      <c r="BB26" s="35">
        <f t="shared" si="0"/>
        <v>3</v>
      </c>
      <c r="BC26" s="232"/>
    </row>
    <row r="27" spans="1:55" ht="14.25" customHeight="1" x14ac:dyDescent="0.15">
      <c r="A27" s="32">
        <v>32</v>
      </c>
      <c r="B27" s="18">
        <v>6190</v>
      </c>
      <c r="C27" s="19" t="s">
        <v>2160</v>
      </c>
      <c r="D27" s="4"/>
      <c r="M27" s="20"/>
      <c r="U27" s="42" t="s">
        <v>1412</v>
      </c>
      <c r="V27" s="106"/>
      <c r="W27" s="230"/>
      <c r="X27" s="230"/>
      <c r="Y27" s="230"/>
      <c r="Z27" s="230"/>
      <c r="AA27" s="230"/>
      <c r="AB27" s="230"/>
      <c r="AC27" s="230"/>
      <c r="AD27" s="230"/>
      <c r="AE27" s="230"/>
      <c r="AF27" s="230"/>
      <c r="AG27" s="230"/>
      <c r="AH27" s="230"/>
      <c r="AI27" s="230"/>
      <c r="AJ27" s="230"/>
      <c r="AK27" s="230"/>
      <c r="AL27" s="230"/>
      <c r="AM27" s="230"/>
      <c r="AN27" s="230"/>
      <c r="AO27" s="230"/>
      <c r="AP27" s="230"/>
      <c r="AQ27" s="230"/>
      <c r="AR27" s="230"/>
      <c r="AS27" s="230"/>
      <c r="AT27" s="230"/>
      <c r="AU27" s="230"/>
      <c r="AV27" s="1107">
        <v>3</v>
      </c>
      <c r="AW27" s="1107"/>
      <c r="AX27" s="100" t="s">
        <v>775</v>
      </c>
      <c r="AY27" s="100"/>
      <c r="AZ27" s="43"/>
      <c r="BA27" s="231"/>
      <c r="BB27" s="35">
        <f t="shared" si="0"/>
        <v>3</v>
      </c>
      <c r="BC27" s="232"/>
    </row>
    <row r="28" spans="1:55" ht="14.25" customHeight="1" x14ac:dyDescent="0.15">
      <c r="A28" s="32">
        <v>32</v>
      </c>
      <c r="B28" s="18">
        <v>6191</v>
      </c>
      <c r="C28" s="19" t="s">
        <v>2161</v>
      </c>
      <c r="D28" s="4"/>
      <c r="M28" s="20"/>
      <c r="U28" s="42" t="s">
        <v>1421</v>
      </c>
      <c r="V28" s="106"/>
      <c r="W28" s="230"/>
      <c r="X28" s="230"/>
      <c r="Y28" s="230"/>
      <c r="Z28" s="230"/>
      <c r="AA28" s="230"/>
      <c r="AB28" s="230"/>
      <c r="AC28" s="230"/>
      <c r="AD28" s="230"/>
      <c r="AE28" s="230"/>
      <c r="AF28" s="230"/>
      <c r="AG28" s="230"/>
      <c r="AH28" s="230"/>
      <c r="AI28" s="230"/>
      <c r="AJ28" s="230"/>
      <c r="AK28" s="230"/>
      <c r="AL28" s="230"/>
      <c r="AM28" s="230"/>
      <c r="AN28" s="230"/>
      <c r="AO28" s="230"/>
      <c r="AP28" s="230"/>
      <c r="AQ28" s="230"/>
      <c r="AR28" s="230"/>
      <c r="AS28" s="230"/>
      <c r="AT28" s="230"/>
      <c r="AU28" s="230"/>
      <c r="AV28" s="1107">
        <v>3</v>
      </c>
      <c r="AW28" s="1107"/>
      <c r="AX28" s="100" t="s">
        <v>775</v>
      </c>
      <c r="AY28" s="100"/>
      <c r="AZ28" s="43"/>
      <c r="BA28" s="231"/>
      <c r="BB28" s="35">
        <f t="shared" si="0"/>
        <v>3</v>
      </c>
      <c r="BC28" s="232"/>
    </row>
    <row r="29" spans="1:55" ht="14.25" customHeight="1" x14ac:dyDescent="0.15">
      <c r="A29" s="32">
        <v>32</v>
      </c>
      <c r="B29" s="18">
        <v>6192</v>
      </c>
      <c r="C29" s="19" t="s">
        <v>2162</v>
      </c>
      <c r="D29" s="4"/>
      <c r="M29" s="20"/>
      <c r="U29" s="42" t="s">
        <v>1430</v>
      </c>
      <c r="V29" s="106"/>
      <c r="W29" s="230"/>
      <c r="X29" s="230"/>
      <c r="Y29" s="230"/>
      <c r="Z29" s="230"/>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1107">
        <v>3</v>
      </c>
      <c r="AW29" s="1107"/>
      <c r="AX29" s="100" t="s">
        <v>775</v>
      </c>
      <c r="AY29" s="100"/>
      <c r="AZ29" s="43"/>
      <c r="BA29" s="231"/>
      <c r="BB29" s="35">
        <f t="shared" si="0"/>
        <v>3</v>
      </c>
      <c r="BC29" s="232"/>
    </row>
    <row r="30" spans="1:55" ht="14.25" customHeight="1" x14ac:dyDescent="0.15">
      <c r="A30" s="32">
        <v>32</v>
      </c>
      <c r="B30" s="18">
        <v>6193</v>
      </c>
      <c r="C30" s="19" t="s">
        <v>2163</v>
      </c>
      <c r="D30" s="4"/>
      <c r="M30" s="20"/>
      <c r="U30" s="42" t="s">
        <v>1439</v>
      </c>
      <c r="V30" s="106"/>
      <c r="W30" s="230"/>
      <c r="X30" s="230"/>
      <c r="Y30" s="230"/>
      <c r="Z30" s="230"/>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1107">
        <v>3</v>
      </c>
      <c r="AW30" s="1107"/>
      <c r="AX30" s="100" t="s">
        <v>775</v>
      </c>
      <c r="AY30" s="100"/>
      <c r="AZ30" s="43"/>
      <c r="BA30" s="231"/>
      <c r="BB30" s="35">
        <f t="shared" si="0"/>
        <v>3</v>
      </c>
      <c r="BC30" s="232"/>
    </row>
    <row r="31" spans="1:55" ht="14.25" customHeight="1" x14ac:dyDescent="0.15">
      <c r="A31" s="32">
        <v>32</v>
      </c>
      <c r="B31" s="18">
        <v>6194</v>
      </c>
      <c r="C31" s="19" t="s">
        <v>2164</v>
      </c>
      <c r="D31" s="4"/>
      <c r="M31" s="20"/>
      <c r="U31" s="42" t="s">
        <v>1448</v>
      </c>
      <c r="V31" s="106"/>
      <c r="W31" s="230"/>
      <c r="X31" s="230"/>
      <c r="Y31" s="230"/>
      <c r="Z31" s="230"/>
      <c r="AA31" s="230"/>
      <c r="AB31" s="230"/>
      <c r="AC31" s="230"/>
      <c r="AD31" s="230"/>
      <c r="AE31" s="230"/>
      <c r="AF31" s="230"/>
      <c r="AG31" s="230"/>
      <c r="AH31" s="230"/>
      <c r="AI31" s="230"/>
      <c r="AJ31" s="230"/>
      <c r="AK31" s="230"/>
      <c r="AL31" s="230"/>
      <c r="AM31" s="230"/>
      <c r="AN31" s="230"/>
      <c r="AO31" s="230"/>
      <c r="AP31" s="230"/>
      <c r="AQ31" s="230"/>
      <c r="AR31" s="230"/>
      <c r="AS31" s="230"/>
      <c r="AT31" s="230"/>
      <c r="AU31" s="230"/>
      <c r="AV31" s="1107">
        <v>3</v>
      </c>
      <c r="AW31" s="1107"/>
      <c r="AX31" s="100" t="s">
        <v>775</v>
      </c>
      <c r="AY31" s="100"/>
      <c r="AZ31" s="43"/>
      <c r="BA31" s="231"/>
      <c r="BB31" s="35">
        <f t="shared" si="0"/>
        <v>3</v>
      </c>
      <c r="BC31" s="232"/>
    </row>
    <row r="32" spans="1:55" ht="14.25" customHeight="1" x14ac:dyDescent="0.15">
      <c r="A32" s="32">
        <v>32</v>
      </c>
      <c r="B32" s="18">
        <v>6195</v>
      </c>
      <c r="C32" s="19" t="s">
        <v>2165</v>
      </c>
      <c r="D32" s="4"/>
      <c r="M32" s="47" t="s">
        <v>2166</v>
      </c>
      <c r="N32" s="40"/>
      <c r="O32" s="40"/>
      <c r="P32" s="40"/>
      <c r="Q32" s="40"/>
      <c r="R32" s="40"/>
      <c r="S32" s="48"/>
      <c r="T32" s="49"/>
      <c r="U32" s="42" t="s">
        <v>1458</v>
      </c>
      <c r="V32" s="106"/>
      <c r="W32" s="230"/>
      <c r="X32" s="230"/>
      <c r="Y32" s="230"/>
      <c r="Z32" s="230"/>
      <c r="AA32" s="230"/>
      <c r="AB32" s="230"/>
      <c r="AC32" s="230"/>
      <c r="AD32" s="230"/>
      <c r="AE32" s="43"/>
      <c r="AF32" s="230"/>
      <c r="AG32" s="230"/>
      <c r="AH32" s="230"/>
      <c r="AI32" s="230"/>
      <c r="AJ32" s="230"/>
      <c r="AK32" s="230"/>
      <c r="AL32" s="230"/>
      <c r="AM32" s="230"/>
      <c r="AN32" s="230"/>
      <c r="AO32" s="230"/>
      <c r="AP32" s="230"/>
      <c r="AQ32" s="230"/>
      <c r="AR32" s="230"/>
      <c r="AS32" s="230"/>
      <c r="AT32" s="230"/>
      <c r="AU32" s="230"/>
      <c r="AV32" s="1107">
        <v>16</v>
      </c>
      <c r="AW32" s="1107"/>
      <c r="AX32" s="100" t="s">
        <v>775</v>
      </c>
      <c r="AY32" s="100"/>
      <c r="AZ32" s="43"/>
      <c r="BA32" s="231"/>
      <c r="BB32" s="35">
        <f t="shared" si="0"/>
        <v>16</v>
      </c>
      <c r="BC32" s="232"/>
    </row>
    <row r="33" spans="1:55" ht="14.25" customHeight="1" x14ac:dyDescent="0.15">
      <c r="A33" s="32">
        <v>32</v>
      </c>
      <c r="B33" s="18">
        <v>6196</v>
      </c>
      <c r="C33" s="19" t="s">
        <v>2167</v>
      </c>
      <c r="D33" s="4"/>
      <c r="M33" s="20"/>
      <c r="U33" s="24" t="s">
        <v>1467</v>
      </c>
      <c r="V33" s="135"/>
      <c r="W33" s="233"/>
      <c r="X33" s="233"/>
      <c r="Y33" s="233"/>
      <c r="Z33" s="233"/>
      <c r="AA33" s="233"/>
      <c r="AB33" s="233"/>
      <c r="AC33" s="233"/>
      <c r="AD33" s="233"/>
      <c r="AE33" s="43"/>
      <c r="AF33" s="230"/>
      <c r="AG33" s="230"/>
      <c r="AH33" s="230"/>
      <c r="AI33" s="230"/>
      <c r="AJ33" s="230"/>
      <c r="AK33" s="230"/>
      <c r="AL33" s="230"/>
      <c r="AM33" s="230"/>
      <c r="AN33" s="230"/>
      <c r="AO33" s="230"/>
      <c r="AP33" s="230"/>
      <c r="AQ33" s="230"/>
      <c r="AR33" s="230"/>
      <c r="AS33" s="230"/>
      <c r="AT33" s="230"/>
      <c r="AU33" s="230"/>
      <c r="AV33" s="1107">
        <v>12</v>
      </c>
      <c r="AW33" s="1107"/>
      <c r="AX33" s="100" t="s">
        <v>775</v>
      </c>
      <c r="AY33" s="100"/>
      <c r="AZ33" s="43"/>
      <c r="BA33" s="231"/>
      <c r="BB33" s="35">
        <f t="shared" si="0"/>
        <v>12</v>
      </c>
      <c r="BC33" s="232"/>
    </row>
    <row r="34" spans="1:55" ht="14.25" customHeight="1" x14ac:dyDescent="0.15">
      <c r="A34" s="32">
        <v>32</v>
      </c>
      <c r="B34" s="18">
        <v>6197</v>
      </c>
      <c r="C34" s="19" t="s">
        <v>2168</v>
      </c>
      <c r="D34" s="4"/>
      <c r="M34" s="20"/>
      <c r="U34" s="42" t="s">
        <v>1476</v>
      </c>
      <c r="V34" s="106"/>
      <c r="W34" s="230"/>
      <c r="X34" s="230"/>
      <c r="Y34" s="230"/>
      <c r="Z34" s="230"/>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1107">
        <v>9</v>
      </c>
      <c r="AW34" s="1107"/>
      <c r="AX34" s="100" t="s">
        <v>775</v>
      </c>
      <c r="AY34" s="100"/>
      <c r="AZ34" s="43"/>
      <c r="BA34" s="231"/>
      <c r="BB34" s="35">
        <f t="shared" si="0"/>
        <v>9</v>
      </c>
      <c r="BC34" s="232"/>
    </row>
    <row r="35" spans="1:55" ht="14.25" customHeight="1" x14ac:dyDescent="0.15">
      <c r="A35" s="32">
        <v>32</v>
      </c>
      <c r="B35" s="18">
        <v>6198</v>
      </c>
      <c r="C35" s="19" t="s">
        <v>2169</v>
      </c>
      <c r="D35" s="4"/>
      <c r="M35" s="20"/>
      <c r="U35" s="42" t="s">
        <v>1485</v>
      </c>
      <c r="V35" s="106"/>
      <c r="W35" s="230"/>
      <c r="X35" s="230"/>
      <c r="Y35" s="230"/>
      <c r="Z35" s="230"/>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1107">
        <v>8</v>
      </c>
      <c r="AW35" s="1107"/>
      <c r="AX35" s="100" t="s">
        <v>775</v>
      </c>
      <c r="AY35" s="100"/>
      <c r="AZ35" s="43"/>
      <c r="BA35" s="231"/>
      <c r="BB35" s="35">
        <f t="shared" si="0"/>
        <v>8</v>
      </c>
      <c r="BC35" s="232"/>
    </row>
    <row r="36" spans="1:55" ht="14.25" customHeight="1" x14ac:dyDescent="0.15">
      <c r="A36" s="32">
        <v>32</v>
      </c>
      <c r="B36" s="18">
        <v>6199</v>
      </c>
      <c r="C36" s="19" t="s">
        <v>2170</v>
      </c>
      <c r="D36" s="4"/>
      <c r="M36" s="20"/>
      <c r="U36" s="42" t="s">
        <v>1494</v>
      </c>
      <c r="V36" s="106"/>
      <c r="W36" s="230"/>
      <c r="X36" s="230"/>
      <c r="Y36" s="230"/>
      <c r="Z36" s="230"/>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1107">
        <v>7</v>
      </c>
      <c r="AW36" s="1107"/>
      <c r="AX36" s="100" t="s">
        <v>775</v>
      </c>
      <c r="AY36" s="100"/>
      <c r="AZ36" s="43"/>
      <c r="BA36" s="231"/>
      <c r="BB36" s="35">
        <f t="shared" si="0"/>
        <v>7</v>
      </c>
      <c r="BC36" s="232"/>
    </row>
    <row r="37" spans="1:55" ht="14.25" customHeight="1" x14ac:dyDescent="0.15">
      <c r="A37" s="32">
        <v>32</v>
      </c>
      <c r="B37" s="18">
        <v>6200</v>
      </c>
      <c r="C37" s="19" t="s">
        <v>2171</v>
      </c>
      <c r="D37" s="4"/>
      <c r="M37" s="20"/>
      <c r="U37" s="47" t="s">
        <v>1503</v>
      </c>
      <c r="V37" s="106"/>
      <c r="W37" s="230"/>
      <c r="X37" s="230"/>
      <c r="Y37" s="230"/>
      <c r="Z37" s="230"/>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1107">
        <v>6</v>
      </c>
      <c r="AW37" s="1107"/>
      <c r="AX37" s="100" t="s">
        <v>775</v>
      </c>
      <c r="AY37" s="100"/>
      <c r="AZ37" s="43"/>
      <c r="BA37" s="231"/>
      <c r="BB37" s="35">
        <f t="shared" si="0"/>
        <v>6</v>
      </c>
      <c r="BC37" s="232"/>
    </row>
    <row r="38" spans="1:55" ht="14.25" customHeight="1" x14ac:dyDescent="0.15">
      <c r="A38" s="32">
        <v>32</v>
      </c>
      <c r="B38" s="18">
        <v>6201</v>
      </c>
      <c r="C38" s="19" t="s">
        <v>2172</v>
      </c>
      <c r="M38" s="47" t="s">
        <v>2173</v>
      </c>
      <c r="N38" s="234"/>
      <c r="O38" s="234"/>
      <c r="P38" s="234"/>
      <c r="Q38" s="234"/>
      <c r="R38" s="234"/>
      <c r="S38" s="234"/>
      <c r="T38" s="235"/>
      <c r="U38" s="47" t="s">
        <v>2174</v>
      </c>
      <c r="V38" s="48"/>
      <c r="W38" s="48"/>
      <c r="X38" s="48"/>
      <c r="Y38" s="48"/>
      <c r="Z38" s="48"/>
      <c r="AA38" s="48"/>
      <c r="AB38" s="48"/>
      <c r="AC38" s="48"/>
      <c r="AD38" s="41"/>
      <c r="AE38" s="42" t="s">
        <v>2175</v>
      </c>
      <c r="AF38" s="107"/>
      <c r="AG38" s="107"/>
      <c r="AH38" s="107"/>
      <c r="AI38" s="107"/>
      <c r="AJ38" s="107"/>
      <c r="AK38" s="107"/>
      <c r="AL38" s="71"/>
      <c r="AM38" s="15"/>
      <c r="AN38" s="15"/>
      <c r="AO38" s="106"/>
      <c r="AP38" s="106"/>
      <c r="AQ38" s="106"/>
      <c r="AR38" s="106"/>
      <c r="AS38" s="106"/>
      <c r="AT38" s="106"/>
      <c r="AU38" s="106"/>
      <c r="AV38" s="1107">
        <v>95</v>
      </c>
      <c r="AW38" s="1107"/>
      <c r="AX38" s="14" t="s">
        <v>775</v>
      </c>
      <c r="AY38" s="14"/>
      <c r="AZ38" s="25"/>
      <c r="BA38" s="38"/>
      <c r="BB38" s="35">
        <f t="shared" si="0"/>
        <v>95</v>
      </c>
      <c r="BC38" s="31"/>
    </row>
    <row r="39" spans="1:55" ht="14.25" customHeight="1" x14ac:dyDescent="0.15">
      <c r="A39" s="32">
        <v>32</v>
      </c>
      <c r="B39" s="18">
        <v>6202</v>
      </c>
      <c r="C39" s="19" t="s">
        <v>2176</v>
      </c>
      <c r="D39" s="73"/>
      <c r="E39" s="74"/>
      <c r="F39" s="74"/>
      <c r="H39" s="193"/>
      <c r="I39" s="193"/>
      <c r="J39" s="193"/>
      <c r="K39" s="193"/>
      <c r="L39" s="194"/>
      <c r="M39" s="225"/>
      <c r="N39" s="193"/>
      <c r="O39" s="193"/>
      <c r="P39" s="193"/>
      <c r="Q39" s="193"/>
      <c r="R39" s="193"/>
      <c r="S39" s="193"/>
      <c r="T39" s="194"/>
      <c r="U39" s="24"/>
      <c r="V39" s="135"/>
      <c r="W39" s="135"/>
      <c r="X39" s="135"/>
      <c r="Y39" s="135"/>
      <c r="Z39" s="135"/>
      <c r="AA39" s="135"/>
      <c r="AB39" s="135"/>
      <c r="AC39" s="135"/>
      <c r="AD39" s="38"/>
      <c r="AE39" s="42" t="s">
        <v>1684</v>
      </c>
      <c r="AF39" s="107"/>
      <c r="AG39" s="107"/>
      <c r="AH39" s="107"/>
      <c r="AI39" s="107"/>
      <c r="AJ39" s="107"/>
      <c r="AK39" s="107"/>
      <c r="AL39" s="107"/>
      <c r="AM39" s="15"/>
      <c r="AN39" s="15"/>
      <c r="AO39" s="106"/>
      <c r="AP39" s="106"/>
      <c r="AQ39" s="106"/>
      <c r="AR39" s="106"/>
      <c r="AS39" s="106"/>
      <c r="AT39" s="106"/>
      <c r="AU39" s="106"/>
      <c r="AV39" s="1107">
        <v>16</v>
      </c>
      <c r="AW39" s="1107"/>
      <c r="AX39" s="14" t="s">
        <v>775</v>
      </c>
      <c r="AY39" s="14"/>
      <c r="AZ39" s="25"/>
      <c r="BA39" s="38"/>
      <c r="BB39" s="35">
        <f t="shared" si="0"/>
        <v>16</v>
      </c>
      <c r="BC39" s="31"/>
    </row>
    <row r="40" spans="1:55" ht="14.25" customHeight="1" x14ac:dyDescent="0.15">
      <c r="A40" s="32">
        <v>32</v>
      </c>
      <c r="B40" s="18">
        <v>6203</v>
      </c>
      <c r="C40" s="19" t="s">
        <v>2177</v>
      </c>
      <c r="M40" s="20"/>
      <c r="N40" s="193"/>
      <c r="O40" s="193"/>
      <c r="P40" s="193"/>
      <c r="Q40" s="193"/>
      <c r="R40" s="193"/>
      <c r="S40" s="193"/>
      <c r="T40" s="194"/>
      <c r="U40" s="47" t="s">
        <v>2178</v>
      </c>
      <c r="V40" s="48"/>
      <c r="W40" s="48"/>
      <c r="X40" s="48"/>
      <c r="Y40" s="48"/>
      <c r="Z40" s="48"/>
      <c r="AA40" s="48"/>
      <c r="AB40" s="48"/>
      <c r="AC40" s="48"/>
      <c r="AD40" s="41"/>
      <c r="AE40" s="42" t="s">
        <v>2175</v>
      </c>
      <c r="AF40" s="107"/>
      <c r="AG40" s="107"/>
      <c r="AH40" s="107"/>
      <c r="AI40" s="107"/>
      <c r="AJ40" s="107"/>
      <c r="AK40" s="107"/>
      <c r="AL40" s="71"/>
      <c r="AM40" s="15"/>
      <c r="AN40" s="15"/>
      <c r="AO40" s="106"/>
      <c r="AP40" s="106"/>
      <c r="AQ40" s="106"/>
      <c r="AR40" s="106"/>
      <c r="AS40" s="106"/>
      <c r="AT40" s="106"/>
      <c r="AU40" s="106"/>
      <c r="AV40" s="1107">
        <v>47</v>
      </c>
      <c r="AW40" s="1107"/>
      <c r="AX40" s="14" t="s">
        <v>775</v>
      </c>
      <c r="AY40" s="14"/>
      <c r="AZ40" s="25"/>
      <c r="BA40" s="38"/>
      <c r="BB40" s="35">
        <f t="shared" si="0"/>
        <v>47</v>
      </c>
      <c r="BC40" s="31"/>
    </row>
    <row r="41" spans="1:55" ht="14.25" customHeight="1" x14ac:dyDescent="0.15">
      <c r="A41" s="32">
        <v>32</v>
      </c>
      <c r="B41" s="18">
        <v>6204</v>
      </c>
      <c r="C41" s="19" t="s">
        <v>2179</v>
      </c>
      <c r="D41" s="73"/>
      <c r="E41" s="74"/>
      <c r="F41" s="74"/>
      <c r="H41" s="193"/>
      <c r="I41" s="193"/>
      <c r="J41" s="193"/>
      <c r="K41" s="193"/>
      <c r="L41" s="194"/>
      <c r="M41" s="225"/>
      <c r="N41" s="193"/>
      <c r="O41" s="193"/>
      <c r="P41" s="193"/>
      <c r="Q41" s="193"/>
      <c r="R41" s="193"/>
      <c r="S41" s="193"/>
      <c r="T41" s="194"/>
      <c r="U41" s="24"/>
      <c r="V41" s="135"/>
      <c r="W41" s="135"/>
      <c r="X41" s="135"/>
      <c r="Y41" s="135"/>
      <c r="Z41" s="135"/>
      <c r="AA41" s="135"/>
      <c r="AB41" s="135"/>
      <c r="AC41" s="135"/>
      <c r="AD41" s="38"/>
      <c r="AE41" s="42" t="s">
        <v>1684</v>
      </c>
      <c r="AF41" s="107"/>
      <c r="AG41" s="107"/>
      <c r="AH41" s="107"/>
      <c r="AI41" s="107"/>
      <c r="AJ41" s="107"/>
      <c r="AK41" s="107"/>
      <c r="AL41" s="107"/>
      <c r="AM41" s="15"/>
      <c r="AN41" s="15"/>
      <c r="AO41" s="106"/>
      <c r="AP41" s="106"/>
      <c r="AQ41" s="106"/>
      <c r="AR41" s="106"/>
      <c r="AS41" s="106"/>
      <c r="AT41" s="106"/>
      <c r="AU41" s="106"/>
      <c r="AV41" s="1107">
        <v>16</v>
      </c>
      <c r="AW41" s="1107"/>
      <c r="AX41" s="14" t="s">
        <v>775</v>
      </c>
      <c r="AY41" s="14"/>
      <c r="AZ41" s="25"/>
      <c r="BA41" s="38"/>
      <c r="BB41" s="35">
        <f t="shared" si="0"/>
        <v>16</v>
      </c>
      <c r="BC41" s="31"/>
    </row>
    <row r="42" spans="1:55" ht="14.25" customHeight="1" x14ac:dyDescent="0.15">
      <c r="A42" s="32">
        <v>32</v>
      </c>
      <c r="B42" s="18">
        <v>6205</v>
      </c>
      <c r="C42" s="19" t="s">
        <v>2180</v>
      </c>
      <c r="M42" s="20"/>
      <c r="N42" s="193"/>
      <c r="O42" s="193"/>
      <c r="P42" s="193"/>
      <c r="Q42" s="193"/>
      <c r="R42" s="193"/>
      <c r="S42" s="193"/>
      <c r="T42" s="194"/>
      <c r="U42" s="47" t="s">
        <v>1548</v>
      </c>
      <c r="V42" s="48"/>
      <c r="W42" s="48"/>
      <c r="X42" s="48"/>
      <c r="Y42" s="48"/>
      <c r="Z42" s="48"/>
      <c r="AA42" s="48"/>
      <c r="AB42" s="48"/>
      <c r="AC42" s="48"/>
      <c r="AD42" s="41"/>
      <c r="AE42" s="42" t="s">
        <v>2140</v>
      </c>
      <c r="AF42" s="107"/>
      <c r="AG42" s="107"/>
      <c r="AH42" s="107"/>
      <c r="AI42" s="107"/>
      <c r="AJ42" s="107"/>
      <c r="AK42" s="107"/>
      <c r="AL42" s="71"/>
      <c r="AM42" s="15"/>
      <c r="AN42" s="15"/>
      <c r="AO42" s="106"/>
      <c r="AP42" s="106"/>
      <c r="AQ42" s="106"/>
      <c r="AR42" s="106"/>
      <c r="AS42" s="106"/>
      <c r="AT42" s="106"/>
      <c r="AU42" s="106"/>
      <c r="AV42" s="1107">
        <v>47</v>
      </c>
      <c r="AW42" s="1107"/>
      <c r="AX42" s="14" t="s">
        <v>775</v>
      </c>
      <c r="AY42" s="14"/>
      <c r="AZ42" s="25"/>
      <c r="BA42" s="38"/>
      <c r="BB42" s="35">
        <f t="shared" si="0"/>
        <v>47</v>
      </c>
      <c r="BC42" s="31"/>
    </row>
    <row r="43" spans="1:55" ht="14.25" customHeight="1" x14ac:dyDescent="0.15">
      <c r="A43" s="32">
        <v>32</v>
      </c>
      <c r="B43" s="18">
        <v>6206</v>
      </c>
      <c r="C43" s="19" t="s">
        <v>2181</v>
      </c>
      <c r="D43" s="73"/>
      <c r="E43" s="74"/>
      <c r="F43" s="74"/>
      <c r="H43" s="193"/>
      <c r="I43" s="193"/>
      <c r="J43" s="193"/>
      <c r="K43" s="193"/>
      <c r="L43" s="194"/>
      <c r="M43" s="225"/>
      <c r="N43" s="193"/>
      <c r="O43" s="193"/>
      <c r="P43" s="193"/>
      <c r="Q43" s="193"/>
      <c r="R43" s="193"/>
      <c r="S43" s="193"/>
      <c r="T43" s="194"/>
      <c r="U43" s="24"/>
      <c r="V43" s="135"/>
      <c r="W43" s="135"/>
      <c r="X43" s="135"/>
      <c r="Y43" s="135"/>
      <c r="Z43" s="135"/>
      <c r="AA43" s="135"/>
      <c r="AB43" s="135"/>
      <c r="AC43" s="135"/>
      <c r="AD43" s="38"/>
      <c r="AE43" s="42" t="s">
        <v>1684</v>
      </c>
      <c r="AF43" s="107"/>
      <c r="AG43" s="107"/>
      <c r="AH43" s="107"/>
      <c r="AI43" s="107"/>
      <c r="AJ43" s="107"/>
      <c r="AK43" s="107"/>
      <c r="AL43" s="107"/>
      <c r="AM43" s="15"/>
      <c r="AN43" s="15"/>
      <c r="AO43" s="106"/>
      <c r="AP43" s="106"/>
      <c r="AQ43" s="106"/>
      <c r="AR43" s="106"/>
      <c r="AS43" s="106"/>
      <c r="AT43" s="106"/>
      <c r="AU43" s="106"/>
      <c r="AV43" s="1107">
        <v>16</v>
      </c>
      <c r="AW43" s="1107"/>
      <c r="AX43" s="14" t="s">
        <v>775</v>
      </c>
      <c r="AY43" s="14"/>
      <c r="AZ43" s="25"/>
      <c r="BA43" s="38"/>
      <c r="BB43" s="35">
        <f t="shared" si="0"/>
        <v>16</v>
      </c>
      <c r="BC43" s="31"/>
    </row>
    <row r="44" spans="1:55" ht="14.25" customHeight="1" x14ac:dyDescent="0.15">
      <c r="A44" s="32">
        <v>32</v>
      </c>
      <c r="B44" s="18">
        <v>6207</v>
      </c>
      <c r="C44" s="19" t="s">
        <v>2182</v>
      </c>
      <c r="M44" s="20"/>
      <c r="N44" s="193"/>
      <c r="O44" s="193"/>
      <c r="P44" s="193"/>
      <c r="Q44" s="193"/>
      <c r="R44" s="193"/>
      <c r="S44" s="193"/>
      <c r="T44" s="194"/>
      <c r="U44" s="47" t="s">
        <v>2183</v>
      </c>
      <c r="V44" s="48"/>
      <c r="W44" s="48"/>
      <c r="X44" s="48"/>
      <c r="Y44" s="48"/>
      <c r="Z44" s="48"/>
      <c r="AA44" s="48"/>
      <c r="AB44" s="48"/>
      <c r="AC44" s="48"/>
      <c r="AD44" s="41"/>
      <c r="AE44" s="42" t="s">
        <v>2140</v>
      </c>
      <c r="AF44" s="107"/>
      <c r="AG44" s="107"/>
      <c r="AH44" s="107"/>
      <c r="AI44" s="107"/>
      <c r="AJ44" s="107"/>
      <c r="AK44" s="107"/>
      <c r="AL44" s="71"/>
      <c r="AM44" s="15"/>
      <c r="AN44" s="15"/>
      <c r="AO44" s="106"/>
      <c r="AP44" s="106"/>
      <c r="AQ44" s="106"/>
      <c r="AR44" s="106"/>
      <c r="AS44" s="106"/>
      <c r="AT44" s="106"/>
      <c r="AU44" s="106"/>
      <c r="AV44" s="1107">
        <v>31</v>
      </c>
      <c r="AW44" s="1107"/>
      <c r="AX44" s="14" t="s">
        <v>775</v>
      </c>
      <c r="AY44" s="14"/>
      <c r="AZ44" s="25"/>
      <c r="BA44" s="38"/>
      <c r="BB44" s="35">
        <f t="shared" si="0"/>
        <v>31</v>
      </c>
      <c r="BC44" s="31"/>
    </row>
    <row r="45" spans="1:55" ht="14.25" customHeight="1" x14ac:dyDescent="0.15">
      <c r="A45" s="32">
        <v>32</v>
      </c>
      <c r="B45" s="18">
        <v>6208</v>
      </c>
      <c r="C45" s="19" t="s">
        <v>2184</v>
      </c>
      <c r="D45" s="73"/>
      <c r="E45" s="74"/>
      <c r="F45" s="74"/>
      <c r="H45" s="193"/>
      <c r="I45" s="193"/>
      <c r="J45" s="193"/>
      <c r="K45" s="193"/>
      <c r="L45" s="194"/>
      <c r="M45" s="225"/>
      <c r="N45" s="193"/>
      <c r="O45" s="193"/>
      <c r="P45" s="193"/>
      <c r="Q45" s="193"/>
      <c r="R45" s="193"/>
      <c r="S45" s="193"/>
      <c r="T45" s="194"/>
      <c r="U45" s="24"/>
      <c r="V45" s="135"/>
      <c r="W45" s="135"/>
      <c r="X45" s="135"/>
      <c r="Y45" s="135"/>
      <c r="Z45" s="135"/>
      <c r="AA45" s="135"/>
      <c r="AB45" s="135"/>
      <c r="AC45" s="135"/>
      <c r="AD45" s="38"/>
      <c r="AE45" s="42" t="s">
        <v>1684</v>
      </c>
      <c r="AF45" s="107"/>
      <c r="AG45" s="107"/>
      <c r="AH45" s="107"/>
      <c r="AI45" s="107"/>
      <c r="AJ45" s="107"/>
      <c r="AK45" s="107"/>
      <c r="AL45" s="107"/>
      <c r="AM45" s="15"/>
      <c r="AN45" s="15"/>
      <c r="AO45" s="106"/>
      <c r="AP45" s="106"/>
      <c r="AQ45" s="106"/>
      <c r="AR45" s="106"/>
      <c r="AS45" s="106"/>
      <c r="AT45" s="106"/>
      <c r="AU45" s="106"/>
      <c r="AV45" s="1107">
        <v>16</v>
      </c>
      <c r="AW45" s="1107"/>
      <c r="AX45" s="14" t="s">
        <v>775</v>
      </c>
      <c r="AY45" s="14"/>
      <c r="AZ45" s="25"/>
      <c r="BA45" s="38"/>
      <c r="BB45" s="35">
        <f t="shared" si="0"/>
        <v>16</v>
      </c>
      <c r="BC45" s="31"/>
    </row>
    <row r="46" spans="1:55" ht="14.25" customHeight="1" x14ac:dyDescent="0.15">
      <c r="A46" s="32">
        <v>32</v>
      </c>
      <c r="B46" s="18">
        <v>6209</v>
      </c>
      <c r="C46" s="19" t="s">
        <v>2185</v>
      </c>
      <c r="M46" s="20"/>
      <c r="N46" s="193"/>
      <c r="O46" s="193"/>
      <c r="P46" s="193"/>
      <c r="Q46" s="193"/>
      <c r="R46" s="193"/>
      <c r="S46" s="193"/>
      <c r="T46" s="194"/>
      <c r="U46" s="47" t="s">
        <v>2186</v>
      </c>
      <c r="V46" s="48"/>
      <c r="W46" s="48"/>
      <c r="X46" s="48"/>
      <c r="Y46" s="48"/>
      <c r="Z46" s="48"/>
      <c r="AA46" s="48"/>
      <c r="AB46" s="48"/>
      <c r="AC46" s="48"/>
      <c r="AD46" s="41"/>
      <c r="AE46" s="42" t="s">
        <v>2140</v>
      </c>
      <c r="AF46" s="107"/>
      <c r="AG46" s="107"/>
      <c r="AH46" s="107"/>
      <c r="AI46" s="107"/>
      <c r="AJ46" s="107"/>
      <c r="AK46" s="107"/>
      <c r="AL46" s="71"/>
      <c r="AM46" s="15"/>
      <c r="AN46" s="15"/>
      <c r="AO46" s="106"/>
      <c r="AP46" s="106"/>
      <c r="AQ46" s="106"/>
      <c r="AR46" s="106"/>
      <c r="AS46" s="106"/>
      <c r="AT46" s="106"/>
      <c r="AU46" s="106"/>
      <c r="AV46" s="1107">
        <v>23</v>
      </c>
      <c r="AW46" s="1107"/>
      <c r="AX46" s="14" t="s">
        <v>775</v>
      </c>
      <c r="AY46" s="14"/>
      <c r="AZ46" s="25"/>
      <c r="BA46" s="38"/>
      <c r="BB46" s="35">
        <f t="shared" si="0"/>
        <v>23</v>
      </c>
      <c r="BC46" s="31"/>
    </row>
    <row r="47" spans="1:55" ht="14.25" customHeight="1" x14ac:dyDescent="0.15">
      <c r="A47" s="32">
        <v>32</v>
      </c>
      <c r="B47" s="18">
        <v>6210</v>
      </c>
      <c r="C47" s="19" t="s">
        <v>2187</v>
      </c>
      <c r="D47" s="73"/>
      <c r="E47" s="74"/>
      <c r="F47" s="74"/>
      <c r="H47" s="193"/>
      <c r="I47" s="193"/>
      <c r="J47" s="193"/>
      <c r="K47" s="193"/>
      <c r="L47" s="194"/>
      <c r="M47" s="225"/>
      <c r="N47" s="193"/>
      <c r="O47" s="193"/>
      <c r="P47" s="193"/>
      <c r="Q47" s="193"/>
      <c r="R47" s="193"/>
      <c r="S47" s="193"/>
      <c r="T47" s="194"/>
      <c r="U47" s="24"/>
      <c r="V47" s="135"/>
      <c r="W47" s="135"/>
      <c r="X47" s="135"/>
      <c r="Y47" s="135"/>
      <c r="Z47" s="135"/>
      <c r="AA47" s="135"/>
      <c r="AB47" s="135"/>
      <c r="AC47" s="135"/>
      <c r="AD47" s="38"/>
      <c r="AE47" s="42" t="s">
        <v>1684</v>
      </c>
      <c r="AF47" s="107"/>
      <c r="AG47" s="107"/>
      <c r="AH47" s="107"/>
      <c r="AI47" s="107"/>
      <c r="AJ47" s="107"/>
      <c r="AK47" s="107"/>
      <c r="AL47" s="107"/>
      <c r="AM47" s="15"/>
      <c r="AN47" s="15"/>
      <c r="AO47" s="106"/>
      <c r="AP47" s="106"/>
      <c r="AQ47" s="106"/>
      <c r="AR47" s="106"/>
      <c r="AS47" s="106"/>
      <c r="AT47" s="106"/>
      <c r="AU47" s="106"/>
      <c r="AV47" s="1107">
        <v>16</v>
      </c>
      <c r="AW47" s="1107"/>
      <c r="AX47" s="14" t="s">
        <v>775</v>
      </c>
      <c r="AY47" s="14"/>
      <c r="AZ47" s="25"/>
      <c r="BA47" s="38"/>
      <c r="BB47" s="35">
        <f t="shared" si="0"/>
        <v>16</v>
      </c>
      <c r="BC47" s="31"/>
    </row>
    <row r="48" spans="1:55" ht="14.25" customHeight="1" x14ac:dyDescent="0.15">
      <c r="A48" s="32">
        <v>32</v>
      </c>
      <c r="B48" s="18">
        <v>6211</v>
      </c>
      <c r="C48" s="19" t="s">
        <v>2188</v>
      </c>
      <c r="M48" s="20"/>
      <c r="N48" s="193"/>
      <c r="O48" s="193"/>
      <c r="P48" s="193"/>
      <c r="Q48" s="193"/>
      <c r="R48" s="193"/>
      <c r="S48" s="193"/>
      <c r="T48" s="194"/>
      <c r="U48" s="47" t="s">
        <v>2189</v>
      </c>
      <c r="V48" s="48"/>
      <c r="W48" s="48"/>
      <c r="X48" s="48"/>
      <c r="Y48" s="48"/>
      <c r="Z48" s="48"/>
      <c r="AA48" s="48"/>
      <c r="AB48" s="48"/>
      <c r="AC48" s="48"/>
      <c r="AD48" s="41"/>
      <c r="AE48" s="42" t="s">
        <v>2140</v>
      </c>
      <c r="AF48" s="107"/>
      <c r="AG48" s="107"/>
      <c r="AH48" s="107"/>
      <c r="AI48" s="107"/>
      <c r="AJ48" s="107"/>
      <c r="AK48" s="107"/>
      <c r="AL48" s="71"/>
      <c r="AM48" s="15"/>
      <c r="AN48" s="15"/>
      <c r="AO48" s="106"/>
      <c r="AP48" s="106"/>
      <c r="AQ48" s="106"/>
      <c r="AR48" s="106"/>
      <c r="AS48" s="106"/>
      <c r="AT48" s="106"/>
      <c r="AU48" s="106"/>
      <c r="AV48" s="1107">
        <v>19</v>
      </c>
      <c r="AW48" s="1107"/>
      <c r="AX48" s="14" t="s">
        <v>775</v>
      </c>
      <c r="AY48" s="14"/>
      <c r="AZ48" s="25"/>
      <c r="BA48" s="38"/>
      <c r="BB48" s="35">
        <f t="shared" si="0"/>
        <v>19</v>
      </c>
      <c r="BC48" s="31"/>
    </row>
    <row r="49" spans="1:55" ht="14.25" customHeight="1" x14ac:dyDescent="0.15">
      <c r="A49" s="32">
        <v>32</v>
      </c>
      <c r="B49" s="18">
        <v>6212</v>
      </c>
      <c r="C49" s="19" t="s">
        <v>2190</v>
      </c>
      <c r="D49" s="73"/>
      <c r="E49" s="74"/>
      <c r="F49" s="74"/>
      <c r="H49" s="193"/>
      <c r="I49" s="193"/>
      <c r="J49" s="193"/>
      <c r="K49" s="193"/>
      <c r="L49" s="194"/>
      <c r="M49" s="225"/>
      <c r="N49" s="193"/>
      <c r="O49" s="193"/>
      <c r="P49" s="193"/>
      <c r="Q49" s="193"/>
      <c r="R49" s="193"/>
      <c r="S49" s="193"/>
      <c r="T49" s="194"/>
      <c r="U49" s="24"/>
      <c r="V49" s="135"/>
      <c r="W49" s="135"/>
      <c r="X49" s="135"/>
      <c r="Y49" s="135"/>
      <c r="Z49" s="135"/>
      <c r="AA49" s="135"/>
      <c r="AB49" s="135"/>
      <c r="AC49" s="135"/>
      <c r="AD49" s="38"/>
      <c r="AE49" s="42" t="s">
        <v>1684</v>
      </c>
      <c r="AF49" s="107"/>
      <c r="AG49" s="107"/>
      <c r="AH49" s="107"/>
      <c r="AI49" s="107"/>
      <c r="AJ49" s="107"/>
      <c r="AK49" s="107"/>
      <c r="AL49" s="107"/>
      <c r="AM49" s="15"/>
      <c r="AN49" s="15"/>
      <c r="AO49" s="106"/>
      <c r="AP49" s="106"/>
      <c r="AQ49" s="106"/>
      <c r="AR49" s="106"/>
      <c r="AS49" s="106"/>
      <c r="AT49" s="106"/>
      <c r="AU49" s="106"/>
      <c r="AV49" s="1107">
        <v>16</v>
      </c>
      <c r="AW49" s="1107"/>
      <c r="AX49" s="14" t="s">
        <v>775</v>
      </c>
      <c r="AY49" s="14"/>
      <c r="AZ49" s="25"/>
      <c r="BA49" s="38"/>
      <c r="BB49" s="35">
        <f t="shared" si="0"/>
        <v>16</v>
      </c>
      <c r="BC49" s="31"/>
    </row>
    <row r="50" spans="1:55" ht="14.25" customHeight="1" x14ac:dyDescent="0.15">
      <c r="A50" s="32">
        <v>32</v>
      </c>
      <c r="B50" s="18">
        <v>6213</v>
      </c>
      <c r="C50" s="19" t="s">
        <v>2191</v>
      </c>
      <c r="M50" s="20"/>
      <c r="N50" s="193"/>
      <c r="O50" s="193"/>
      <c r="P50" s="193"/>
      <c r="Q50" s="193"/>
      <c r="R50" s="193"/>
      <c r="S50" s="193"/>
      <c r="T50" s="194"/>
      <c r="U50" s="47" t="s">
        <v>2192</v>
      </c>
      <c r="V50" s="48"/>
      <c r="W50" s="48"/>
      <c r="X50" s="48"/>
      <c r="Y50" s="48"/>
      <c r="Z50" s="48"/>
      <c r="AA50" s="48"/>
      <c r="AB50" s="48"/>
      <c r="AC50" s="48"/>
      <c r="AD50" s="40"/>
      <c r="AE50" s="43"/>
      <c r="AF50" s="107"/>
      <c r="AG50" s="107"/>
      <c r="AH50" s="107"/>
      <c r="AI50" s="107"/>
      <c r="AJ50" s="107"/>
      <c r="AK50" s="107"/>
      <c r="AL50" s="71"/>
      <c r="AM50" s="15"/>
      <c r="AN50" s="15"/>
      <c r="AO50" s="106"/>
      <c r="AP50" s="106"/>
      <c r="AQ50" s="106"/>
      <c r="AR50" s="106"/>
      <c r="AS50" s="106"/>
      <c r="AT50" s="106"/>
      <c r="AU50" s="106"/>
      <c r="AV50" s="1107">
        <v>16</v>
      </c>
      <c r="AW50" s="1107"/>
      <c r="AX50" s="14" t="s">
        <v>775</v>
      </c>
      <c r="AY50" s="14"/>
      <c r="AZ50" s="25"/>
      <c r="BA50" s="38"/>
      <c r="BB50" s="35">
        <f t="shared" si="0"/>
        <v>16</v>
      </c>
      <c r="BC50" s="31"/>
    </row>
    <row r="51" spans="1:55" ht="14.25" customHeight="1" x14ac:dyDescent="0.15">
      <c r="A51" s="32">
        <v>32</v>
      </c>
      <c r="B51" s="18">
        <v>6214</v>
      </c>
      <c r="C51" s="19" t="s">
        <v>2193</v>
      </c>
      <c r="M51" s="20"/>
      <c r="N51" s="193"/>
      <c r="O51" s="193"/>
      <c r="P51" s="193"/>
      <c r="Q51" s="193"/>
      <c r="R51" s="193"/>
      <c r="S51" s="193"/>
      <c r="T51" s="194"/>
      <c r="U51" s="47" t="s">
        <v>2194</v>
      </c>
      <c r="V51" s="48"/>
      <c r="W51" s="48"/>
      <c r="X51" s="48"/>
      <c r="Y51" s="48"/>
      <c r="Z51" s="48"/>
      <c r="AA51" s="48"/>
      <c r="AB51" s="48"/>
      <c r="AC51" s="48"/>
      <c r="AD51" s="40"/>
      <c r="AE51" s="43"/>
      <c r="AF51" s="107"/>
      <c r="AG51" s="107"/>
      <c r="AH51" s="107"/>
      <c r="AI51" s="107"/>
      <c r="AJ51" s="107"/>
      <c r="AK51" s="107"/>
      <c r="AL51" s="71"/>
      <c r="AM51" s="15"/>
      <c r="AN51" s="15"/>
      <c r="AO51" s="106"/>
      <c r="AP51" s="106"/>
      <c r="AQ51" s="106"/>
      <c r="AR51" s="106"/>
      <c r="AS51" s="106"/>
      <c r="AT51" s="106"/>
      <c r="AU51" s="106"/>
      <c r="AV51" s="1107">
        <v>12</v>
      </c>
      <c r="AW51" s="1107"/>
      <c r="AX51" s="14" t="s">
        <v>775</v>
      </c>
      <c r="AY51" s="14"/>
      <c r="AZ51" s="25"/>
      <c r="BA51" s="38"/>
      <c r="BB51" s="35">
        <f t="shared" si="0"/>
        <v>12</v>
      </c>
      <c r="BC51" s="31"/>
    </row>
    <row r="52" spans="1:55" ht="14.25" customHeight="1" x14ac:dyDescent="0.15">
      <c r="A52" s="32">
        <v>32</v>
      </c>
      <c r="B52" s="18">
        <v>6215</v>
      </c>
      <c r="C52" s="19" t="s">
        <v>2195</v>
      </c>
      <c r="M52" s="20"/>
      <c r="N52" s="193"/>
      <c r="O52" s="193"/>
      <c r="P52" s="193"/>
      <c r="Q52" s="193"/>
      <c r="R52" s="193"/>
      <c r="S52" s="193"/>
      <c r="T52" s="194"/>
      <c r="U52" s="47" t="s">
        <v>2196</v>
      </c>
      <c r="V52" s="48"/>
      <c r="W52" s="48"/>
      <c r="X52" s="48"/>
      <c r="Y52" s="48"/>
      <c r="Z52" s="48"/>
      <c r="AA52" s="48"/>
      <c r="AB52" s="48"/>
      <c r="AC52" s="48"/>
      <c r="AD52" s="40"/>
      <c r="AE52" s="43"/>
      <c r="AF52" s="107"/>
      <c r="AG52" s="107"/>
      <c r="AH52" s="107"/>
      <c r="AI52" s="107"/>
      <c r="AJ52" s="107"/>
      <c r="AK52" s="107"/>
      <c r="AL52" s="71"/>
      <c r="AM52" s="15"/>
      <c r="AN52" s="15"/>
      <c r="AO52" s="106"/>
      <c r="AP52" s="106"/>
      <c r="AQ52" s="106"/>
      <c r="AR52" s="106"/>
      <c r="AS52" s="106"/>
      <c r="AT52" s="106"/>
      <c r="AU52" s="106"/>
      <c r="AV52" s="1107">
        <v>12</v>
      </c>
      <c r="AW52" s="1107"/>
      <c r="AX52" s="14" t="s">
        <v>775</v>
      </c>
      <c r="AY52" s="14"/>
      <c r="AZ52" s="25"/>
      <c r="BA52" s="38"/>
      <c r="BB52" s="35">
        <f t="shared" si="0"/>
        <v>12</v>
      </c>
      <c r="BC52" s="31"/>
    </row>
    <row r="53" spans="1:55" ht="14.25" customHeight="1" x14ac:dyDescent="0.15">
      <c r="A53" s="32">
        <v>32</v>
      </c>
      <c r="B53" s="18">
        <v>6216</v>
      </c>
      <c r="C53" s="19" t="s">
        <v>2197</v>
      </c>
      <c r="M53" s="20"/>
      <c r="N53" s="193"/>
      <c r="O53" s="193"/>
      <c r="P53" s="193"/>
      <c r="Q53" s="193"/>
      <c r="R53" s="193"/>
      <c r="S53" s="193"/>
      <c r="T53" s="194"/>
      <c r="U53" s="47" t="s">
        <v>2198</v>
      </c>
      <c r="V53" s="48"/>
      <c r="W53" s="48"/>
      <c r="X53" s="48"/>
      <c r="Y53" s="48"/>
      <c r="Z53" s="48"/>
      <c r="AA53" s="48"/>
      <c r="AB53" s="48"/>
      <c r="AC53" s="48"/>
      <c r="AD53" s="40"/>
      <c r="AE53" s="43"/>
      <c r="AF53" s="107"/>
      <c r="AG53" s="107"/>
      <c r="AH53" s="107"/>
      <c r="AI53" s="107"/>
      <c r="AJ53" s="107"/>
      <c r="AK53" s="107"/>
      <c r="AL53" s="71"/>
      <c r="AM53" s="15"/>
      <c r="AN53" s="15"/>
      <c r="AO53" s="106"/>
      <c r="AP53" s="106"/>
      <c r="AQ53" s="106"/>
      <c r="AR53" s="106"/>
      <c r="AS53" s="106"/>
      <c r="AT53" s="106"/>
      <c r="AU53" s="106"/>
      <c r="AV53" s="1107">
        <v>9</v>
      </c>
      <c r="AW53" s="1107"/>
      <c r="AX53" s="14" t="s">
        <v>775</v>
      </c>
      <c r="AY53" s="14"/>
      <c r="AZ53" s="25"/>
      <c r="BA53" s="38"/>
      <c r="BB53" s="35">
        <f t="shared" si="0"/>
        <v>9</v>
      </c>
      <c r="BC53" s="31"/>
    </row>
    <row r="54" spans="1:55" ht="14.25" customHeight="1" x14ac:dyDescent="0.15">
      <c r="A54" s="32">
        <v>32</v>
      </c>
      <c r="B54" s="18">
        <v>6217</v>
      </c>
      <c r="C54" s="19" t="s">
        <v>2199</v>
      </c>
      <c r="M54" s="20"/>
      <c r="N54" s="193"/>
      <c r="O54" s="193"/>
      <c r="P54" s="193"/>
      <c r="Q54" s="193"/>
      <c r="R54" s="193"/>
      <c r="S54" s="193"/>
      <c r="T54" s="194"/>
      <c r="U54" s="47" t="s">
        <v>2200</v>
      </c>
      <c r="V54" s="48"/>
      <c r="W54" s="48"/>
      <c r="X54" s="48"/>
      <c r="Y54" s="48"/>
      <c r="Z54" s="48"/>
      <c r="AA54" s="48"/>
      <c r="AB54" s="48"/>
      <c r="AC54" s="48"/>
      <c r="AD54" s="40"/>
      <c r="AE54" s="43"/>
      <c r="AF54" s="107"/>
      <c r="AG54" s="107"/>
      <c r="AH54" s="107"/>
      <c r="AI54" s="107"/>
      <c r="AJ54" s="107"/>
      <c r="AK54" s="107"/>
      <c r="AL54" s="71"/>
      <c r="AM54" s="15"/>
      <c r="AN54" s="15"/>
      <c r="AO54" s="106"/>
      <c r="AP54" s="106"/>
      <c r="AQ54" s="106"/>
      <c r="AR54" s="106"/>
      <c r="AS54" s="106"/>
      <c r="AT54" s="106"/>
      <c r="AU54" s="106"/>
      <c r="AV54" s="1107">
        <v>8</v>
      </c>
      <c r="AW54" s="1107"/>
      <c r="AX54" s="14" t="s">
        <v>775</v>
      </c>
      <c r="AY54" s="14"/>
      <c r="AZ54" s="25"/>
      <c r="BA54" s="38"/>
      <c r="BB54" s="35">
        <f t="shared" si="0"/>
        <v>8</v>
      </c>
      <c r="BC54" s="31"/>
    </row>
    <row r="55" spans="1:55" ht="14.25" customHeight="1" x14ac:dyDescent="0.15">
      <c r="A55" s="32">
        <v>32</v>
      </c>
      <c r="B55" s="18">
        <v>6218</v>
      </c>
      <c r="C55" s="19" t="s">
        <v>2201</v>
      </c>
      <c r="M55" s="20"/>
      <c r="N55" s="193"/>
      <c r="O55" s="193"/>
      <c r="P55" s="193"/>
      <c r="Q55" s="193"/>
      <c r="R55" s="193"/>
      <c r="S55" s="193"/>
      <c r="T55" s="194"/>
      <c r="U55" s="47" t="s">
        <v>2202</v>
      </c>
      <c r="V55" s="48"/>
      <c r="W55" s="48"/>
      <c r="X55" s="48"/>
      <c r="Y55" s="48"/>
      <c r="Z55" s="48"/>
      <c r="AA55" s="48"/>
      <c r="AB55" s="48"/>
      <c r="AC55" s="48"/>
      <c r="AD55" s="40"/>
      <c r="AE55" s="43"/>
      <c r="AF55" s="107"/>
      <c r="AG55" s="107"/>
      <c r="AH55" s="107"/>
      <c r="AI55" s="107"/>
      <c r="AJ55" s="107"/>
      <c r="AK55" s="107"/>
      <c r="AL55" s="71"/>
      <c r="AM55" s="15"/>
      <c r="AN55" s="15"/>
      <c r="AO55" s="106"/>
      <c r="AP55" s="106"/>
      <c r="AQ55" s="106"/>
      <c r="AR55" s="106"/>
      <c r="AS55" s="106"/>
      <c r="AT55" s="106"/>
      <c r="AU55" s="106"/>
      <c r="AV55" s="1107">
        <v>7</v>
      </c>
      <c r="AW55" s="1107"/>
      <c r="AX55" s="14" t="s">
        <v>775</v>
      </c>
      <c r="AY55" s="14"/>
      <c r="AZ55" s="25"/>
      <c r="BA55" s="38"/>
      <c r="BB55" s="35">
        <f t="shared" si="0"/>
        <v>7</v>
      </c>
      <c r="BC55" s="31"/>
    </row>
    <row r="56" spans="1:55" ht="14.25" customHeight="1" x14ac:dyDescent="0.15">
      <c r="A56" s="32">
        <v>32</v>
      </c>
      <c r="B56" s="18">
        <v>6219</v>
      </c>
      <c r="C56" s="19" t="s">
        <v>2203</v>
      </c>
      <c r="M56" s="20"/>
      <c r="N56" s="193"/>
      <c r="O56" s="193"/>
      <c r="P56" s="193"/>
      <c r="Q56" s="193"/>
      <c r="R56" s="193"/>
      <c r="S56" s="193"/>
      <c r="T56" s="194"/>
      <c r="U56" s="47" t="s">
        <v>2204</v>
      </c>
      <c r="V56" s="48"/>
      <c r="W56" s="48"/>
      <c r="X56" s="48"/>
      <c r="Y56" s="48"/>
      <c r="Z56" s="48"/>
      <c r="AA56" s="48"/>
      <c r="AB56" s="48"/>
      <c r="AC56" s="48"/>
      <c r="AD56" s="40"/>
      <c r="AE56" s="43"/>
      <c r="AF56" s="107"/>
      <c r="AG56" s="107"/>
      <c r="AH56" s="107"/>
      <c r="AI56" s="107"/>
      <c r="AJ56" s="107"/>
      <c r="AK56" s="107"/>
      <c r="AL56" s="71"/>
      <c r="AM56" s="15"/>
      <c r="AN56" s="15"/>
      <c r="AO56" s="106"/>
      <c r="AP56" s="106"/>
      <c r="AQ56" s="106"/>
      <c r="AR56" s="106"/>
      <c r="AS56" s="106"/>
      <c r="AT56" s="106"/>
      <c r="AU56" s="106"/>
      <c r="AV56" s="1107">
        <v>6</v>
      </c>
      <c r="AW56" s="1107"/>
      <c r="AX56" s="14" t="s">
        <v>775</v>
      </c>
      <c r="AY56" s="14"/>
      <c r="AZ56" s="25"/>
      <c r="BA56" s="38"/>
      <c r="BB56" s="35">
        <f t="shared" si="0"/>
        <v>6</v>
      </c>
      <c r="BC56" s="31"/>
    </row>
    <row r="57" spans="1:55" ht="14.25" customHeight="1" x14ac:dyDescent="0.15">
      <c r="A57" s="32">
        <v>32</v>
      </c>
      <c r="B57" s="18">
        <v>6220</v>
      </c>
      <c r="C57" s="19" t="s">
        <v>2205</v>
      </c>
      <c r="M57" s="20"/>
      <c r="N57" s="193"/>
      <c r="O57" s="193"/>
      <c r="P57" s="193"/>
      <c r="Q57" s="193"/>
      <c r="R57" s="193"/>
      <c r="S57" s="193"/>
      <c r="T57" s="194"/>
      <c r="U57" s="47" t="s">
        <v>2206</v>
      </c>
      <c r="V57" s="48"/>
      <c r="W57" s="48"/>
      <c r="X57" s="48"/>
      <c r="Y57" s="48"/>
      <c r="Z57" s="48"/>
      <c r="AA57" s="48"/>
      <c r="AB57" s="48"/>
      <c r="AC57" s="48"/>
      <c r="AD57" s="40"/>
      <c r="AE57" s="43"/>
      <c r="AF57" s="107"/>
      <c r="AG57" s="107"/>
      <c r="AH57" s="107"/>
      <c r="AI57" s="107"/>
      <c r="AJ57" s="107"/>
      <c r="AK57" s="107"/>
      <c r="AL57" s="71"/>
      <c r="AM57" s="15"/>
      <c r="AN57" s="15"/>
      <c r="AO57" s="106"/>
      <c r="AP57" s="106"/>
      <c r="AQ57" s="106"/>
      <c r="AR57" s="106"/>
      <c r="AS57" s="106"/>
      <c r="AT57" s="106"/>
      <c r="AU57" s="106"/>
      <c r="AV57" s="1107">
        <v>5</v>
      </c>
      <c r="AW57" s="1107"/>
      <c r="AX57" s="14" t="s">
        <v>775</v>
      </c>
      <c r="AY57" s="14"/>
      <c r="AZ57" s="25"/>
      <c r="BA57" s="38"/>
      <c r="BB57" s="35">
        <f t="shared" si="0"/>
        <v>5</v>
      </c>
      <c r="BC57" s="31"/>
    </row>
    <row r="58" spans="1:55" ht="14.25" customHeight="1" x14ac:dyDescent="0.15">
      <c r="A58" s="32">
        <v>32</v>
      </c>
      <c r="B58" s="18">
        <v>6221</v>
      </c>
      <c r="C58" s="19" t="s">
        <v>2207</v>
      </c>
      <c r="M58" s="20"/>
      <c r="N58" s="193"/>
      <c r="O58" s="193"/>
      <c r="P58" s="193"/>
      <c r="Q58" s="193"/>
      <c r="R58" s="193"/>
      <c r="S58" s="193"/>
      <c r="T58" s="194"/>
      <c r="U58" s="47" t="s">
        <v>2208</v>
      </c>
      <c r="V58" s="48"/>
      <c r="W58" s="48"/>
      <c r="X58" s="48"/>
      <c r="Y58" s="48"/>
      <c r="Z58" s="48"/>
      <c r="AA58" s="48"/>
      <c r="AB58" s="48"/>
      <c r="AC58" s="48"/>
      <c r="AD58" s="40"/>
      <c r="AE58" s="43"/>
      <c r="AF58" s="107"/>
      <c r="AG58" s="107"/>
      <c r="AH58" s="107"/>
      <c r="AI58" s="107"/>
      <c r="AJ58" s="107"/>
      <c r="AK58" s="107"/>
      <c r="AL58" s="71"/>
      <c r="AM58" s="15"/>
      <c r="AN58" s="15"/>
      <c r="AO58" s="106"/>
      <c r="AP58" s="106"/>
      <c r="AQ58" s="106"/>
      <c r="AR58" s="106"/>
      <c r="AS58" s="106"/>
      <c r="AT58" s="106"/>
      <c r="AU58" s="106"/>
      <c r="AV58" s="1107">
        <v>4</v>
      </c>
      <c r="AW58" s="1107"/>
      <c r="AX58" s="14" t="s">
        <v>775</v>
      </c>
      <c r="AY58" s="14"/>
      <c r="AZ58" s="25"/>
      <c r="BA58" s="38"/>
      <c r="BB58" s="35">
        <f t="shared" si="0"/>
        <v>4</v>
      </c>
      <c r="BC58" s="31"/>
    </row>
    <row r="59" spans="1:55" ht="14.25" customHeight="1" x14ac:dyDescent="0.15">
      <c r="A59" s="32">
        <v>32</v>
      </c>
      <c r="B59" s="18">
        <v>6222</v>
      </c>
      <c r="C59" s="19" t="s">
        <v>2209</v>
      </c>
      <c r="M59" s="47" t="s">
        <v>2210</v>
      </c>
      <c r="N59" s="234"/>
      <c r="O59" s="234"/>
      <c r="P59" s="234"/>
      <c r="Q59" s="234"/>
      <c r="R59" s="234"/>
      <c r="S59" s="234"/>
      <c r="T59" s="235"/>
      <c r="U59" s="47" t="s">
        <v>2174</v>
      </c>
      <c r="V59" s="48"/>
      <c r="W59" s="48"/>
      <c r="X59" s="48"/>
      <c r="Y59" s="48"/>
      <c r="Z59" s="48"/>
      <c r="AA59" s="48"/>
      <c r="AB59" s="48"/>
      <c r="AC59" s="48"/>
      <c r="AD59" s="41"/>
      <c r="AE59" s="42" t="s">
        <v>2175</v>
      </c>
      <c r="AF59" s="107"/>
      <c r="AG59" s="107"/>
      <c r="AH59" s="107"/>
      <c r="AI59" s="107"/>
      <c r="AJ59" s="107"/>
      <c r="AK59" s="107"/>
      <c r="AL59" s="71"/>
      <c r="AM59" s="15"/>
      <c r="AN59" s="15"/>
      <c r="AO59" s="106"/>
      <c r="AP59" s="106"/>
      <c r="AQ59" s="106"/>
      <c r="AR59" s="106"/>
      <c r="AS59" s="106"/>
      <c r="AT59" s="106"/>
      <c r="AU59" s="106"/>
      <c r="AV59" s="1107">
        <v>95</v>
      </c>
      <c r="AW59" s="1107"/>
      <c r="AX59" s="14" t="s">
        <v>775</v>
      </c>
      <c r="AY59" s="14"/>
      <c r="AZ59" s="25"/>
      <c r="BA59" s="38"/>
      <c r="BB59" s="35">
        <f t="shared" si="0"/>
        <v>95</v>
      </c>
      <c r="BC59" s="31"/>
    </row>
    <row r="60" spans="1:55" ht="14.25" customHeight="1" x14ac:dyDescent="0.15">
      <c r="A60" s="32">
        <v>32</v>
      </c>
      <c r="B60" s="18">
        <v>6223</v>
      </c>
      <c r="C60" s="19" t="s">
        <v>2211</v>
      </c>
      <c r="D60" s="73"/>
      <c r="E60" s="74"/>
      <c r="F60" s="74"/>
      <c r="H60" s="193"/>
      <c r="I60" s="193"/>
      <c r="J60" s="193"/>
      <c r="K60" s="193"/>
      <c r="L60" s="194"/>
      <c r="M60" s="225"/>
      <c r="N60" s="193"/>
      <c r="O60" s="193"/>
      <c r="P60" s="193"/>
      <c r="Q60" s="193"/>
      <c r="R60" s="193"/>
      <c r="S60" s="193"/>
      <c r="T60" s="194"/>
      <c r="U60" s="24"/>
      <c r="V60" s="135"/>
      <c r="W60" s="135"/>
      <c r="X60" s="135"/>
      <c r="Y60" s="135"/>
      <c r="Z60" s="135"/>
      <c r="AA60" s="135"/>
      <c r="AB60" s="135"/>
      <c r="AC60" s="135"/>
      <c r="AD60" s="38"/>
      <c r="AE60" s="42" t="s">
        <v>1684</v>
      </c>
      <c r="AF60" s="107"/>
      <c r="AG60" s="107"/>
      <c r="AH60" s="107"/>
      <c r="AI60" s="107"/>
      <c r="AJ60" s="107"/>
      <c r="AK60" s="107"/>
      <c r="AL60" s="107"/>
      <c r="AM60" s="15"/>
      <c r="AN60" s="15"/>
      <c r="AO60" s="106"/>
      <c r="AP60" s="106"/>
      <c r="AQ60" s="106"/>
      <c r="AR60" s="106"/>
      <c r="AS60" s="106"/>
      <c r="AT60" s="106"/>
      <c r="AU60" s="106"/>
      <c r="AV60" s="1107">
        <v>16</v>
      </c>
      <c r="AW60" s="1107"/>
      <c r="AX60" s="14" t="s">
        <v>775</v>
      </c>
      <c r="AY60" s="14"/>
      <c r="AZ60" s="25"/>
      <c r="BA60" s="38"/>
      <c r="BB60" s="35">
        <f t="shared" si="0"/>
        <v>16</v>
      </c>
      <c r="BC60" s="31"/>
    </row>
    <row r="61" spans="1:55" ht="14.25" customHeight="1" x14ac:dyDescent="0.15">
      <c r="A61" s="32">
        <v>32</v>
      </c>
      <c r="B61" s="18">
        <v>6224</v>
      </c>
      <c r="C61" s="19" t="s">
        <v>2212</v>
      </c>
      <c r="M61" s="20"/>
      <c r="N61" s="193"/>
      <c r="O61" s="193"/>
      <c r="P61" s="193"/>
      <c r="Q61" s="193"/>
      <c r="R61" s="193"/>
      <c r="S61" s="193"/>
      <c r="T61" s="194"/>
      <c r="U61" s="47" t="s">
        <v>2178</v>
      </c>
      <c r="V61" s="48"/>
      <c r="W61" s="48"/>
      <c r="X61" s="48"/>
      <c r="Y61" s="48"/>
      <c r="Z61" s="48"/>
      <c r="AA61" s="48"/>
      <c r="AB61" s="48"/>
      <c r="AC61" s="48"/>
      <c r="AD61" s="41"/>
      <c r="AE61" s="42" t="s">
        <v>2175</v>
      </c>
      <c r="AF61" s="107"/>
      <c r="AG61" s="107"/>
      <c r="AH61" s="107"/>
      <c r="AI61" s="107"/>
      <c r="AJ61" s="107"/>
      <c r="AK61" s="107"/>
      <c r="AL61" s="71"/>
      <c r="AM61" s="15"/>
      <c r="AN61" s="15"/>
      <c r="AO61" s="106"/>
      <c r="AP61" s="106"/>
      <c r="AQ61" s="106"/>
      <c r="AR61" s="106"/>
      <c r="AS61" s="106"/>
      <c r="AT61" s="106"/>
      <c r="AU61" s="106"/>
      <c r="AV61" s="1107">
        <v>47</v>
      </c>
      <c r="AW61" s="1107"/>
      <c r="AX61" s="14" t="s">
        <v>775</v>
      </c>
      <c r="AY61" s="14"/>
      <c r="AZ61" s="25"/>
      <c r="BA61" s="38"/>
      <c r="BB61" s="35">
        <f t="shared" si="0"/>
        <v>47</v>
      </c>
      <c r="BC61" s="31"/>
    </row>
    <row r="62" spans="1:55" ht="14.25" customHeight="1" x14ac:dyDescent="0.15">
      <c r="A62" s="32">
        <v>32</v>
      </c>
      <c r="B62" s="18">
        <v>6225</v>
      </c>
      <c r="C62" s="19" t="s">
        <v>2213</v>
      </c>
      <c r="D62" s="73"/>
      <c r="E62" s="74"/>
      <c r="F62" s="74"/>
      <c r="H62" s="193"/>
      <c r="I62" s="193"/>
      <c r="J62" s="193"/>
      <c r="K62" s="193"/>
      <c r="L62" s="194"/>
      <c r="M62" s="225"/>
      <c r="N62" s="193"/>
      <c r="O62" s="193"/>
      <c r="P62" s="193"/>
      <c r="Q62" s="193"/>
      <c r="R62" s="193"/>
      <c r="S62" s="193"/>
      <c r="T62" s="194"/>
      <c r="U62" s="24"/>
      <c r="V62" s="135"/>
      <c r="W62" s="135"/>
      <c r="X62" s="135"/>
      <c r="Y62" s="135"/>
      <c r="Z62" s="135"/>
      <c r="AA62" s="135"/>
      <c r="AB62" s="135"/>
      <c r="AC62" s="135"/>
      <c r="AD62" s="38"/>
      <c r="AE62" s="42" t="s">
        <v>1684</v>
      </c>
      <c r="AF62" s="107"/>
      <c r="AG62" s="107"/>
      <c r="AH62" s="107"/>
      <c r="AI62" s="107"/>
      <c r="AJ62" s="107"/>
      <c r="AK62" s="107"/>
      <c r="AL62" s="107"/>
      <c r="AM62" s="15"/>
      <c r="AN62" s="15"/>
      <c r="AO62" s="106"/>
      <c r="AP62" s="106"/>
      <c r="AQ62" s="106"/>
      <c r="AR62" s="106"/>
      <c r="AS62" s="106"/>
      <c r="AT62" s="106"/>
      <c r="AU62" s="106"/>
      <c r="AV62" s="1107">
        <v>16</v>
      </c>
      <c r="AW62" s="1107"/>
      <c r="AX62" s="14" t="s">
        <v>775</v>
      </c>
      <c r="AY62" s="14"/>
      <c r="AZ62" s="25"/>
      <c r="BA62" s="38"/>
      <c r="BB62" s="35">
        <f t="shared" si="0"/>
        <v>16</v>
      </c>
      <c r="BC62" s="31"/>
    </row>
    <row r="63" spans="1:55" ht="14.25" customHeight="1" x14ac:dyDescent="0.15">
      <c r="A63" s="32">
        <v>32</v>
      </c>
      <c r="B63" s="18">
        <v>6226</v>
      </c>
      <c r="C63" s="19" t="s">
        <v>2214</v>
      </c>
      <c r="M63" s="20"/>
      <c r="N63" s="193"/>
      <c r="O63" s="193"/>
      <c r="P63" s="193"/>
      <c r="Q63" s="193"/>
      <c r="R63" s="193"/>
      <c r="S63" s="193"/>
      <c r="T63" s="194"/>
      <c r="U63" s="47" t="s">
        <v>1548</v>
      </c>
      <c r="V63" s="48"/>
      <c r="W63" s="48"/>
      <c r="X63" s="48"/>
      <c r="Y63" s="48"/>
      <c r="Z63" s="48"/>
      <c r="AA63" s="48"/>
      <c r="AB63" s="48"/>
      <c r="AC63" s="48"/>
      <c r="AD63" s="41"/>
      <c r="AE63" s="42" t="s">
        <v>2140</v>
      </c>
      <c r="AF63" s="107"/>
      <c r="AG63" s="107"/>
      <c r="AH63" s="107"/>
      <c r="AI63" s="107"/>
      <c r="AJ63" s="107"/>
      <c r="AK63" s="107"/>
      <c r="AL63" s="71"/>
      <c r="AM63" s="15"/>
      <c r="AN63" s="15"/>
      <c r="AO63" s="106"/>
      <c r="AP63" s="106"/>
      <c r="AQ63" s="106"/>
      <c r="AR63" s="106"/>
      <c r="AS63" s="106"/>
      <c r="AT63" s="106"/>
      <c r="AU63" s="106"/>
      <c r="AV63" s="1107">
        <v>47</v>
      </c>
      <c r="AW63" s="1107"/>
      <c r="AX63" s="14" t="s">
        <v>775</v>
      </c>
      <c r="AY63" s="14"/>
      <c r="AZ63" s="25"/>
      <c r="BA63" s="38"/>
      <c r="BB63" s="35">
        <f t="shared" si="0"/>
        <v>47</v>
      </c>
      <c r="BC63" s="31"/>
    </row>
    <row r="64" spans="1:55" ht="14.25" customHeight="1" x14ac:dyDescent="0.15">
      <c r="A64" s="32">
        <v>32</v>
      </c>
      <c r="B64" s="18">
        <v>6227</v>
      </c>
      <c r="C64" s="19" t="s">
        <v>2215</v>
      </c>
      <c r="D64" s="73"/>
      <c r="E64" s="74"/>
      <c r="F64" s="74"/>
      <c r="H64" s="193"/>
      <c r="I64" s="193"/>
      <c r="J64" s="193"/>
      <c r="K64" s="193"/>
      <c r="L64" s="194"/>
      <c r="M64" s="225"/>
      <c r="N64" s="193"/>
      <c r="O64" s="193"/>
      <c r="P64" s="193"/>
      <c r="Q64" s="193"/>
      <c r="R64" s="193"/>
      <c r="S64" s="193"/>
      <c r="T64" s="194"/>
      <c r="U64" s="24"/>
      <c r="V64" s="135"/>
      <c r="W64" s="135"/>
      <c r="X64" s="135"/>
      <c r="Y64" s="135"/>
      <c r="Z64" s="135"/>
      <c r="AA64" s="135"/>
      <c r="AB64" s="135"/>
      <c r="AC64" s="135"/>
      <c r="AD64" s="38"/>
      <c r="AE64" s="42" t="s">
        <v>1684</v>
      </c>
      <c r="AF64" s="107"/>
      <c r="AG64" s="107"/>
      <c r="AH64" s="107"/>
      <c r="AI64" s="107"/>
      <c r="AJ64" s="107"/>
      <c r="AK64" s="107"/>
      <c r="AL64" s="107"/>
      <c r="AM64" s="15"/>
      <c r="AN64" s="15"/>
      <c r="AO64" s="106"/>
      <c r="AP64" s="106"/>
      <c r="AQ64" s="106"/>
      <c r="AR64" s="106"/>
      <c r="AS64" s="106"/>
      <c r="AT64" s="106"/>
      <c r="AU64" s="106"/>
      <c r="AV64" s="1107">
        <v>16</v>
      </c>
      <c r="AW64" s="1107"/>
      <c r="AX64" s="14" t="s">
        <v>775</v>
      </c>
      <c r="AY64" s="14"/>
      <c r="AZ64" s="25"/>
      <c r="BA64" s="38"/>
      <c r="BB64" s="35">
        <f t="shared" si="0"/>
        <v>16</v>
      </c>
      <c r="BC64" s="31"/>
    </row>
    <row r="65" spans="1:55" ht="14.25" customHeight="1" x14ac:dyDescent="0.15">
      <c r="A65" s="32">
        <v>32</v>
      </c>
      <c r="B65" s="18">
        <v>6228</v>
      </c>
      <c r="C65" s="19" t="s">
        <v>2216</v>
      </c>
      <c r="M65" s="20"/>
      <c r="N65" s="193"/>
      <c r="O65" s="193"/>
      <c r="P65" s="193"/>
      <c r="Q65" s="193"/>
      <c r="R65" s="193"/>
      <c r="S65" s="193"/>
      <c r="T65" s="194"/>
      <c r="U65" s="47" t="s">
        <v>2183</v>
      </c>
      <c r="V65" s="48"/>
      <c r="W65" s="48"/>
      <c r="X65" s="48"/>
      <c r="Y65" s="48"/>
      <c r="Z65" s="48"/>
      <c r="AA65" s="48"/>
      <c r="AB65" s="48"/>
      <c r="AC65" s="48"/>
      <c r="AD65" s="41"/>
      <c r="AE65" s="42" t="s">
        <v>2140</v>
      </c>
      <c r="AF65" s="107"/>
      <c r="AG65" s="107"/>
      <c r="AH65" s="107"/>
      <c r="AI65" s="107"/>
      <c r="AJ65" s="107"/>
      <c r="AK65" s="107"/>
      <c r="AL65" s="71"/>
      <c r="AM65" s="15"/>
      <c r="AN65" s="15"/>
      <c r="AO65" s="106"/>
      <c r="AP65" s="106"/>
      <c r="AQ65" s="106"/>
      <c r="AR65" s="106"/>
      <c r="AS65" s="106"/>
      <c r="AT65" s="106"/>
      <c r="AU65" s="106"/>
      <c r="AV65" s="1107">
        <v>31</v>
      </c>
      <c r="AW65" s="1107"/>
      <c r="AX65" s="14" t="s">
        <v>775</v>
      </c>
      <c r="AY65" s="14"/>
      <c r="AZ65" s="25"/>
      <c r="BA65" s="38"/>
      <c r="BB65" s="35">
        <f t="shared" si="0"/>
        <v>31</v>
      </c>
      <c r="BC65" s="31"/>
    </row>
    <row r="66" spans="1:55" ht="14.25" customHeight="1" x14ac:dyDescent="0.15">
      <c r="A66" s="32">
        <v>32</v>
      </c>
      <c r="B66" s="18">
        <v>6229</v>
      </c>
      <c r="C66" s="19" t="s">
        <v>2217</v>
      </c>
      <c r="D66" s="73"/>
      <c r="E66" s="74"/>
      <c r="F66" s="74"/>
      <c r="H66" s="193"/>
      <c r="I66" s="193"/>
      <c r="J66" s="193"/>
      <c r="K66" s="193"/>
      <c r="L66" s="194"/>
      <c r="M66" s="225"/>
      <c r="N66" s="193"/>
      <c r="O66" s="193"/>
      <c r="P66" s="193"/>
      <c r="Q66" s="193"/>
      <c r="R66" s="193"/>
      <c r="S66" s="193"/>
      <c r="T66" s="194"/>
      <c r="U66" s="24"/>
      <c r="V66" s="135"/>
      <c r="W66" s="135"/>
      <c r="X66" s="135"/>
      <c r="Y66" s="135"/>
      <c r="Z66" s="135"/>
      <c r="AA66" s="135"/>
      <c r="AB66" s="135"/>
      <c r="AC66" s="135"/>
      <c r="AD66" s="38"/>
      <c r="AE66" s="42" t="s">
        <v>1684</v>
      </c>
      <c r="AF66" s="107"/>
      <c r="AG66" s="107"/>
      <c r="AH66" s="107"/>
      <c r="AI66" s="107"/>
      <c r="AJ66" s="107"/>
      <c r="AK66" s="107"/>
      <c r="AL66" s="107"/>
      <c r="AM66" s="15"/>
      <c r="AN66" s="15"/>
      <c r="AO66" s="106"/>
      <c r="AP66" s="106"/>
      <c r="AQ66" s="106"/>
      <c r="AR66" s="106"/>
      <c r="AS66" s="106"/>
      <c r="AT66" s="106"/>
      <c r="AU66" s="106"/>
      <c r="AV66" s="1107">
        <v>16</v>
      </c>
      <c r="AW66" s="1107"/>
      <c r="AX66" s="14" t="s">
        <v>775</v>
      </c>
      <c r="AY66" s="14"/>
      <c r="AZ66" s="25"/>
      <c r="BA66" s="38"/>
      <c r="BB66" s="35">
        <f t="shared" si="0"/>
        <v>16</v>
      </c>
      <c r="BC66" s="31"/>
    </row>
    <row r="67" spans="1:55" ht="14.25" customHeight="1" x14ac:dyDescent="0.15">
      <c r="A67" s="32">
        <v>32</v>
      </c>
      <c r="B67" s="18">
        <v>6230</v>
      </c>
      <c r="C67" s="19" t="s">
        <v>2218</v>
      </c>
      <c r="M67" s="20"/>
      <c r="N67" s="193"/>
      <c r="O67" s="193"/>
      <c r="P67" s="193"/>
      <c r="Q67" s="193"/>
      <c r="R67" s="193"/>
      <c r="S67" s="193"/>
      <c r="T67" s="194"/>
      <c r="U67" s="47" t="s">
        <v>2186</v>
      </c>
      <c r="V67" s="48"/>
      <c r="W67" s="48"/>
      <c r="X67" s="48"/>
      <c r="Y67" s="48"/>
      <c r="Z67" s="48"/>
      <c r="AA67" s="48"/>
      <c r="AB67" s="48"/>
      <c r="AC67" s="48"/>
      <c r="AD67" s="41"/>
      <c r="AE67" s="42" t="s">
        <v>2140</v>
      </c>
      <c r="AF67" s="107"/>
      <c r="AG67" s="107"/>
      <c r="AH67" s="107"/>
      <c r="AI67" s="107"/>
      <c r="AJ67" s="107"/>
      <c r="AK67" s="107"/>
      <c r="AL67" s="71"/>
      <c r="AM67" s="15"/>
      <c r="AN67" s="15"/>
      <c r="AO67" s="106"/>
      <c r="AP67" s="106"/>
      <c r="AQ67" s="106"/>
      <c r="AR67" s="106"/>
      <c r="AS67" s="106"/>
      <c r="AT67" s="106"/>
      <c r="AU67" s="106"/>
      <c r="AV67" s="1107">
        <v>23</v>
      </c>
      <c r="AW67" s="1107"/>
      <c r="AX67" s="14" t="s">
        <v>775</v>
      </c>
      <c r="AY67" s="14"/>
      <c r="AZ67" s="25"/>
      <c r="BA67" s="38"/>
      <c r="BB67" s="35">
        <f t="shared" si="0"/>
        <v>23</v>
      </c>
      <c r="BC67" s="31"/>
    </row>
    <row r="68" spans="1:55" ht="14.25" customHeight="1" x14ac:dyDescent="0.15">
      <c r="A68" s="32">
        <v>32</v>
      </c>
      <c r="B68" s="18">
        <v>6231</v>
      </c>
      <c r="C68" s="19" t="s">
        <v>2219</v>
      </c>
      <c r="D68" s="73"/>
      <c r="E68" s="74"/>
      <c r="F68" s="74"/>
      <c r="H68" s="193"/>
      <c r="I68" s="193"/>
      <c r="J68" s="193"/>
      <c r="K68" s="193"/>
      <c r="L68" s="194"/>
      <c r="M68" s="225"/>
      <c r="N68" s="193"/>
      <c r="O68" s="193"/>
      <c r="P68" s="193"/>
      <c r="Q68" s="193"/>
      <c r="R68" s="193"/>
      <c r="S68" s="193"/>
      <c r="T68" s="194"/>
      <c r="U68" s="24"/>
      <c r="V68" s="135"/>
      <c r="W68" s="135"/>
      <c r="X68" s="135"/>
      <c r="Y68" s="135"/>
      <c r="Z68" s="135"/>
      <c r="AA68" s="135"/>
      <c r="AB68" s="135"/>
      <c r="AC68" s="135"/>
      <c r="AD68" s="38"/>
      <c r="AE68" s="42" t="s">
        <v>1684</v>
      </c>
      <c r="AF68" s="107"/>
      <c r="AG68" s="107"/>
      <c r="AH68" s="107"/>
      <c r="AI68" s="107"/>
      <c r="AJ68" s="107"/>
      <c r="AK68" s="107"/>
      <c r="AL68" s="107"/>
      <c r="AM68" s="15"/>
      <c r="AN68" s="15"/>
      <c r="AO68" s="106"/>
      <c r="AP68" s="106"/>
      <c r="AQ68" s="106"/>
      <c r="AR68" s="106"/>
      <c r="AS68" s="106"/>
      <c r="AT68" s="106"/>
      <c r="AU68" s="106"/>
      <c r="AV68" s="1107">
        <v>16</v>
      </c>
      <c r="AW68" s="1107"/>
      <c r="AX68" s="14" t="s">
        <v>775</v>
      </c>
      <c r="AY68" s="14"/>
      <c r="AZ68" s="25"/>
      <c r="BA68" s="38"/>
      <c r="BB68" s="35">
        <f t="shared" si="0"/>
        <v>16</v>
      </c>
      <c r="BC68" s="31"/>
    </row>
    <row r="69" spans="1:55" ht="14.25" customHeight="1" x14ac:dyDescent="0.15">
      <c r="A69" s="32">
        <v>32</v>
      </c>
      <c r="B69" s="18">
        <v>6232</v>
      </c>
      <c r="C69" s="19" t="s">
        <v>2220</v>
      </c>
      <c r="M69" s="20"/>
      <c r="N69" s="193"/>
      <c r="O69" s="193"/>
      <c r="P69" s="193"/>
      <c r="Q69" s="193"/>
      <c r="R69" s="193"/>
      <c r="S69" s="193"/>
      <c r="T69" s="194"/>
      <c r="U69" s="47" t="s">
        <v>2189</v>
      </c>
      <c r="V69" s="48"/>
      <c r="W69" s="48"/>
      <c r="X69" s="48"/>
      <c r="Y69" s="48"/>
      <c r="Z69" s="48"/>
      <c r="AA69" s="48"/>
      <c r="AB69" s="48"/>
      <c r="AC69" s="48"/>
      <c r="AD69" s="41"/>
      <c r="AE69" s="42" t="s">
        <v>2140</v>
      </c>
      <c r="AF69" s="107"/>
      <c r="AG69" s="107"/>
      <c r="AH69" s="107"/>
      <c r="AI69" s="107"/>
      <c r="AJ69" s="107"/>
      <c r="AK69" s="107"/>
      <c r="AL69" s="71"/>
      <c r="AM69" s="15"/>
      <c r="AN69" s="15"/>
      <c r="AO69" s="106"/>
      <c r="AP69" s="106"/>
      <c r="AQ69" s="106"/>
      <c r="AR69" s="106"/>
      <c r="AS69" s="106"/>
      <c r="AT69" s="106"/>
      <c r="AU69" s="106"/>
      <c r="AV69" s="1107">
        <v>19</v>
      </c>
      <c r="AW69" s="1107"/>
      <c r="AX69" s="14" t="s">
        <v>775</v>
      </c>
      <c r="AY69" s="14"/>
      <c r="AZ69" s="25"/>
      <c r="BA69" s="38"/>
      <c r="BB69" s="35">
        <f t="shared" si="0"/>
        <v>19</v>
      </c>
      <c r="BC69" s="31"/>
    </row>
    <row r="70" spans="1:55" ht="14.25" customHeight="1" x14ac:dyDescent="0.15">
      <c r="A70" s="32">
        <v>32</v>
      </c>
      <c r="B70" s="18">
        <v>6233</v>
      </c>
      <c r="C70" s="19" t="s">
        <v>2221</v>
      </c>
      <c r="D70" s="73"/>
      <c r="E70" s="74"/>
      <c r="F70" s="74"/>
      <c r="H70" s="193"/>
      <c r="I70" s="193"/>
      <c r="J70" s="193"/>
      <c r="K70" s="193"/>
      <c r="L70" s="194"/>
      <c r="M70" s="225"/>
      <c r="N70" s="193"/>
      <c r="O70" s="193"/>
      <c r="P70" s="193"/>
      <c r="Q70" s="193"/>
      <c r="R70" s="193"/>
      <c r="S70" s="193"/>
      <c r="T70" s="194"/>
      <c r="U70" s="24"/>
      <c r="V70" s="135"/>
      <c r="W70" s="135"/>
      <c r="X70" s="135"/>
      <c r="Y70" s="135"/>
      <c r="Z70" s="135"/>
      <c r="AA70" s="135"/>
      <c r="AB70" s="135"/>
      <c r="AC70" s="135"/>
      <c r="AD70" s="38"/>
      <c r="AE70" s="42" t="s">
        <v>1684</v>
      </c>
      <c r="AF70" s="107"/>
      <c r="AG70" s="107"/>
      <c r="AH70" s="107"/>
      <c r="AI70" s="107"/>
      <c r="AJ70" s="107"/>
      <c r="AK70" s="107"/>
      <c r="AL70" s="107"/>
      <c r="AM70" s="15"/>
      <c r="AN70" s="15"/>
      <c r="AO70" s="106"/>
      <c r="AP70" s="106"/>
      <c r="AQ70" s="106"/>
      <c r="AR70" s="106"/>
      <c r="AS70" s="106"/>
      <c r="AT70" s="106"/>
      <c r="AU70" s="106"/>
      <c r="AV70" s="1107">
        <v>16</v>
      </c>
      <c r="AW70" s="1107"/>
      <c r="AX70" s="14" t="s">
        <v>775</v>
      </c>
      <c r="AY70" s="14"/>
      <c r="AZ70" s="25"/>
      <c r="BA70" s="38"/>
      <c r="BB70" s="35">
        <f t="shared" si="0"/>
        <v>16</v>
      </c>
      <c r="BC70" s="31"/>
    </row>
    <row r="71" spans="1:55" ht="14.25" customHeight="1" x14ac:dyDescent="0.15">
      <c r="A71" s="32">
        <v>32</v>
      </c>
      <c r="B71" s="18">
        <v>6234</v>
      </c>
      <c r="C71" s="19" t="s">
        <v>2222</v>
      </c>
      <c r="M71" s="20"/>
      <c r="N71" s="193"/>
      <c r="O71" s="193"/>
      <c r="P71" s="193"/>
      <c r="Q71" s="193"/>
      <c r="R71" s="193"/>
      <c r="S71" s="193"/>
      <c r="T71" s="194"/>
      <c r="U71" s="47" t="s">
        <v>2192</v>
      </c>
      <c r="V71" s="48"/>
      <c r="W71" s="48"/>
      <c r="X71" s="48"/>
      <c r="Y71" s="48"/>
      <c r="Z71" s="48"/>
      <c r="AA71" s="48"/>
      <c r="AB71" s="48"/>
      <c r="AC71" s="48"/>
      <c r="AD71" s="40"/>
      <c r="AE71" s="43"/>
      <c r="AF71" s="107"/>
      <c r="AG71" s="107"/>
      <c r="AH71" s="107"/>
      <c r="AI71" s="107"/>
      <c r="AJ71" s="107"/>
      <c r="AK71" s="107"/>
      <c r="AL71" s="71"/>
      <c r="AM71" s="15"/>
      <c r="AN71" s="15"/>
      <c r="AO71" s="106"/>
      <c r="AP71" s="106"/>
      <c r="AQ71" s="106"/>
      <c r="AR71" s="106"/>
      <c r="AS71" s="106"/>
      <c r="AT71" s="106"/>
      <c r="AU71" s="106"/>
      <c r="AV71" s="1107">
        <v>16</v>
      </c>
      <c r="AW71" s="1107"/>
      <c r="AX71" s="14" t="s">
        <v>775</v>
      </c>
      <c r="AY71" s="14"/>
      <c r="AZ71" s="25"/>
      <c r="BA71" s="38"/>
      <c r="BB71" s="35">
        <f t="shared" si="0"/>
        <v>16</v>
      </c>
      <c r="BC71" s="31"/>
    </row>
    <row r="72" spans="1:55" ht="14.25" customHeight="1" x14ac:dyDescent="0.15">
      <c r="A72" s="32">
        <v>32</v>
      </c>
      <c r="B72" s="18">
        <v>6235</v>
      </c>
      <c r="C72" s="19" t="s">
        <v>2223</v>
      </c>
      <c r="M72" s="20"/>
      <c r="N72" s="193"/>
      <c r="O72" s="193"/>
      <c r="P72" s="193"/>
      <c r="Q72" s="193"/>
      <c r="R72" s="193"/>
      <c r="S72" s="193"/>
      <c r="T72" s="194"/>
      <c r="U72" s="47" t="s">
        <v>2194</v>
      </c>
      <c r="V72" s="48"/>
      <c r="W72" s="48"/>
      <c r="X72" s="48"/>
      <c r="Y72" s="48"/>
      <c r="Z72" s="48"/>
      <c r="AA72" s="48"/>
      <c r="AB72" s="48"/>
      <c r="AC72" s="48"/>
      <c r="AD72" s="40"/>
      <c r="AE72" s="43"/>
      <c r="AF72" s="107"/>
      <c r="AG72" s="107"/>
      <c r="AH72" s="107"/>
      <c r="AI72" s="107"/>
      <c r="AJ72" s="107"/>
      <c r="AK72" s="107"/>
      <c r="AL72" s="71"/>
      <c r="AM72" s="15"/>
      <c r="AN72" s="15"/>
      <c r="AO72" s="106"/>
      <c r="AP72" s="106"/>
      <c r="AQ72" s="106"/>
      <c r="AR72" s="106"/>
      <c r="AS72" s="106"/>
      <c r="AT72" s="106"/>
      <c r="AU72" s="106"/>
      <c r="AV72" s="1107">
        <v>12</v>
      </c>
      <c r="AW72" s="1107"/>
      <c r="AX72" s="14" t="s">
        <v>775</v>
      </c>
      <c r="AY72" s="14"/>
      <c r="AZ72" s="25"/>
      <c r="BA72" s="38"/>
      <c r="BB72" s="35">
        <f t="shared" si="0"/>
        <v>12</v>
      </c>
      <c r="BC72" s="31"/>
    </row>
    <row r="73" spans="1:55" ht="14.25" customHeight="1" x14ac:dyDescent="0.15">
      <c r="A73" s="32">
        <v>32</v>
      </c>
      <c r="B73" s="18">
        <v>6236</v>
      </c>
      <c r="C73" s="19" t="s">
        <v>2224</v>
      </c>
      <c r="M73" s="20"/>
      <c r="N73" s="193"/>
      <c r="O73" s="193"/>
      <c r="P73" s="193"/>
      <c r="Q73" s="193"/>
      <c r="R73" s="193"/>
      <c r="S73" s="193"/>
      <c r="T73" s="194"/>
      <c r="U73" s="47" t="s">
        <v>2196</v>
      </c>
      <c r="V73" s="48"/>
      <c r="W73" s="48"/>
      <c r="X73" s="48"/>
      <c r="Y73" s="48"/>
      <c r="Z73" s="48"/>
      <c r="AA73" s="48"/>
      <c r="AB73" s="48"/>
      <c r="AC73" s="48"/>
      <c r="AD73" s="40"/>
      <c r="AE73" s="43"/>
      <c r="AF73" s="107"/>
      <c r="AG73" s="107"/>
      <c r="AH73" s="107"/>
      <c r="AI73" s="107"/>
      <c r="AJ73" s="107"/>
      <c r="AK73" s="107"/>
      <c r="AL73" s="71"/>
      <c r="AM73" s="15"/>
      <c r="AN73" s="15"/>
      <c r="AO73" s="106"/>
      <c r="AP73" s="106"/>
      <c r="AQ73" s="106"/>
      <c r="AR73" s="106"/>
      <c r="AS73" s="106"/>
      <c r="AT73" s="106"/>
      <c r="AU73" s="106"/>
      <c r="AV73" s="1107">
        <v>12</v>
      </c>
      <c r="AW73" s="1107"/>
      <c r="AX73" s="14" t="s">
        <v>775</v>
      </c>
      <c r="AY73" s="14"/>
      <c r="AZ73" s="25"/>
      <c r="BA73" s="38"/>
      <c r="BB73" s="35">
        <f t="shared" ref="BB73:BB79" si="1">AV73</f>
        <v>12</v>
      </c>
      <c r="BC73" s="31"/>
    </row>
    <row r="74" spans="1:55" ht="14.25" customHeight="1" x14ac:dyDescent="0.15">
      <c r="A74" s="32">
        <v>32</v>
      </c>
      <c r="B74" s="18">
        <v>6237</v>
      </c>
      <c r="C74" s="19" t="s">
        <v>2225</v>
      </c>
      <c r="M74" s="20"/>
      <c r="N74" s="193"/>
      <c r="O74" s="193"/>
      <c r="P74" s="193"/>
      <c r="Q74" s="193"/>
      <c r="R74" s="193"/>
      <c r="S74" s="193"/>
      <c r="T74" s="194"/>
      <c r="U74" s="47" t="s">
        <v>2198</v>
      </c>
      <c r="V74" s="48"/>
      <c r="W74" s="48"/>
      <c r="X74" s="48"/>
      <c r="Y74" s="48"/>
      <c r="Z74" s="48"/>
      <c r="AA74" s="48"/>
      <c r="AB74" s="48"/>
      <c r="AC74" s="48"/>
      <c r="AD74" s="40"/>
      <c r="AE74" s="43"/>
      <c r="AF74" s="107"/>
      <c r="AG74" s="107"/>
      <c r="AH74" s="107"/>
      <c r="AI74" s="107"/>
      <c r="AJ74" s="107"/>
      <c r="AK74" s="107"/>
      <c r="AL74" s="71"/>
      <c r="AM74" s="15"/>
      <c r="AN74" s="15"/>
      <c r="AO74" s="106"/>
      <c r="AP74" s="106"/>
      <c r="AQ74" s="106"/>
      <c r="AR74" s="106"/>
      <c r="AS74" s="106"/>
      <c r="AT74" s="106"/>
      <c r="AU74" s="106"/>
      <c r="AV74" s="1107">
        <v>9</v>
      </c>
      <c r="AW74" s="1107"/>
      <c r="AX74" s="14" t="s">
        <v>775</v>
      </c>
      <c r="AY74" s="14"/>
      <c r="AZ74" s="25"/>
      <c r="BA74" s="38"/>
      <c r="BB74" s="35">
        <f t="shared" si="1"/>
        <v>9</v>
      </c>
      <c r="BC74" s="31"/>
    </row>
    <row r="75" spans="1:55" ht="14.25" customHeight="1" x14ac:dyDescent="0.15">
      <c r="A75" s="32">
        <v>32</v>
      </c>
      <c r="B75" s="18">
        <v>6238</v>
      </c>
      <c r="C75" s="19" t="s">
        <v>2226</v>
      </c>
      <c r="M75" s="20"/>
      <c r="N75" s="193"/>
      <c r="O75" s="193"/>
      <c r="P75" s="193"/>
      <c r="Q75" s="193"/>
      <c r="R75" s="193"/>
      <c r="S75" s="193"/>
      <c r="T75" s="194"/>
      <c r="U75" s="47" t="s">
        <v>2200</v>
      </c>
      <c r="V75" s="48"/>
      <c r="W75" s="48"/>
      <c r="X75" s="48"/>
      <c r="Y75" s="48"/>
      <c r="Z75" s="48"/>
      <c r="AA75" s="48"/>
      <c r="AB75" s="48"/>
      <c r="AC75" s="48"/>
      <c r="AD75" s="40"/>
      <c r="AE75" s="43"/>
      <c r="AF75" s="107"/>
      <c r="AG75" s="107"/>
      <c r="AH75" s="107"/>
      <c r="AI75" s="107"/>
      <c r="AJ75" s="107"/>
      <c r="AK75" s="107"/>
      <c r="AL75" s="71"/>
      <c r="AM75" s="15"/>
      <c r="AN75" s="15"/>
      <c r="AO75" s="106"/>
      <c r="AP75" s="106"/>
      <c r="AQ75" s="106"/>
      <c r="AR75" s="106"/>
      <c r="AS75" s="106"/>
      <c r="AT75" s="106"/>
      <c r="AU75" s="106"/>
      <c r="AV75" s="1107">
        <v>8</v>
      </c>
      <c r="AW75" s="1107"/>
      <c r="AX75" s="14" t="s">
        <v>775</v>
      </c>
      <c r="AY75" s="14"/>
      <c r="AZ75" s="25"/>
      <c r="BA75" s="38"/>
      <c r="BB75" s="35">
        <f t="shared" si="1"/>
        <v>8</v>
      </c>
      <c r="BC75" s="31"/>
    </row>
    <row r="76" spans="1:55" ht="14.25" customHeight="1" x14ac:dyDescent="0.15">
      <c r="A76" s="32">
        <v>32</v>
      </c>
      <c r="B76" s="18">
        <v>6239</v>
      </c>
      <c r="C76" s="19" t="s">
        <v>2227</v>
      </c>
      <c r="M76" s="20"/>
      <c r="N76" s="193"/>
      <c r="O76" s="193"/>
      <c r="P76" s="193"/>
      <c r="Q76" s="193"/>
      <c r="R76" s="193"/>
      <c r="S76" s="193"/>
      <c r="T76" s="194"/>
      <c r="U76" s="47" t="s">
        <v>2202</v>
      </c>
      <c r="V76" s="48"/>
      <c r="W76" s="48"/>
      <c r="X76" s="48"/>
      <c r="Y76" s="48"/>
      <c r="Z76" s="48"/>
      <c r="AA76" s="48"/>
      <c r="AB76" s="48"/>
      <c r="AC76" s="48"/>
      <c r="AD76" s="40"/>
      <c r="AE76" s="43"/>
      <c r="AF76" s="107"/>
      <c r="AG76" s="107"/>
      <c r="AH76" s="107"/>
      <c r="AI76" s="107"/>
      <c r="AJ76" s="107"/>
      <c r="AK76" s="107"/>
      <c r="AL76" s="71"/>
      <c r="AM76" s="15"/>
      <c r="AN76" s="15"/>
      <c r="AO76" s="106"/>
      <c r="AP76" s="106"/>
      <c r="AQ76" s="106"/>
      <c r="AR76" s="106"/>
      <c r="AS76" s="106"/>
      <c r="AT76" s="106"/>
      <c r="AU76" s="106"/>
      <c r="AV76" s="1107">
        <v>7</v>
      </c>
      <c r="AW76" s="1107"/>
      <c r="AX76" s="14" t="s">
        <v>775</v>
      </c>
      <c r="AY76" s="14"/>
      <c r="AZ76" s="25"/>
      <c r="BA76" s="38"/>
      <c r="BB76" s="35">
        <f t="shared" si="1"/>
        <v>7</v>
      </c>
      <c r="BC76" s="31"/>
    </row>
    <row r="77" spans="1:55" ht="14.25" customHeight="1" x14ac:dyDescent="0.15">
      <c r="A77" s="32">
        <v>32</v>
      </c>
      <c r="B77" s="18">
        <v>6240</v>
      </c>
      <c r="C77" s="19" t="s">
        <v>2228</v>
      </c>
      <c r="M77" s="20"/>
      <c r="N77" s="193"/>
      <c r="O77" s="193"/>
      <c r="P77" s="193"/>
      <c r="Q77" s="193"/>
      <c r="R77" s="193"/>
      <c r="S77" s="193"/>
      <c r="T77" s="194"/>
      <c r="U77" s="47" t="s">
        <v>2204</v>
      </c>
      <c r="V77" s="48"/>
      <c r="W77" s="48"/>
      <c r="X77" s="48"/>
      <c r="Y77" s="48"/>
      <c r="Z77" s="48"/>
      <c r="AA77" s="48"/>
      <c r="AB77" s="48"/>
      <c r="AC77" s="48"/>
      <c r="AD77" s="40"/>
      <c r="AE77" s="43"/>
      <c r="AF77" s="107"/>
      <c r="AG77" s="107"/>
      <c r="AH77" s="107"/>
      <c r="AI77" s="107"/>
      <c r="AJ77" s="107"/>
      <c r="AK77" s="107"/>
      <c r="AL77" s="71"/>
      <c r="AM77" s="15"/>
      <c r="AN77" s="15"/>
      <c r="AO77" s="106"/>
      <c r="AP77" s="106"/>
      <c r="AQ77" s="106"/>
      <c r="AR77" s="106"/>
      <c r="AS77" s="106"/>
      <c r="AT77" s="106"/>
      <c r="AU77" s="106"/>
      <c r="AV77" s="1107">
        <v>6</v>
      </c>
      <c r="AW77" s="1107"/>
      <c r="AX77" s="14" t="s">
        <v>775</v>
      </c>
      <c r="AY77" s="14"/>
      <c r="AZ77" s="25"/>
      <c r="BA77" s="38"/>
      <c r="BB77" s="35">
        <f t="shared" si="1"/>
        <v>6</v>
      </c>
      <c r="BC77" s="31"/>
    </row>
    <row r="78" spans="1:55" ht="14.25" customHeight="1" x14ac:dyDescent="0.15">
      <c r="A78" s="32">
        <v>32</v>
      </c>
      <c r="B78" s="18">
        <v>6241</v>
      </c>
      <c r="C78" s="19" t="s">
        <v>2229</v>
      </c>
      <c r="M78" s="20"/>
      <c r="N78" s="193"/>
      <c r="O78" s="193"/>
      <c r="P78" s="193"/>
      <c r="Q78" s="193"/>
      <c r="R78" s="193"/>
      <c r="S78" s="193"/>
      <c r="T78" s="194"/>
      <c r="U78" s="47" t="s">
        <v>2206</v>
      </c>
      <c r="V78" s="48"/>
      <c r="W78" s="48"/>
      <c r="X78" s="48"/>
      <c r="Y78" s="48"/>
      <c r="Z78" s="48"/>
      <c r="AA78" s="48"/>
      <c r="AB78" s="48"/>
      <c r="AC78" s="48"/>
      <c r="AD78" s="40"/>
      <c r="AE78" s="43"/>
      <c r="AF78" s="107"/>
      <c r="AG78" s="107"/>
      <c r="AH78" s="107"/>
      <c r="AI78" s="107"/>
      <c r="AJ78" s="107"/>
      <c r="AK78" s="107"/>
      <c r="AL78" s="71"/>
      <c r="AM78" s="15"/>
      <c r="AN78" s="15"/>
      <c r="AO78" s="106"/>
      <c r="AP78" s="106"/>
      <c r="AQ78" s="106"/>
      <c r="AR78" s="106"/>
      <c r="AS78" s="106"/>
      <c r="AT78" s="106"/>
      <c r="AU78" s="106"/>
      <c r="AV78" s="1107">
        <v>5</v>
      </c>
      <c r="AW78" s="1107"/>
      <c r="AX78" s="14" t="s">
        <v>775</v>
      </c>
      <c r="AY78" s="14"/>
      <c r="AZ78" s="25"/>
      <c r="BA78" s="38"/>
      <c r="BB78" s="35">
        <f t="shared" si="1"/>
        <v>5</v>
      </c>
      <c r="BC78" s="31"/>
    </row>
    <row r="79" spans="1:55" ht="14.25" customHeight="1" x14ac:dyDescent="0.15">
      <c r="A79" s="32">
        <v>32</v>
      </c>
      <c r="B79" s="18">
        <v>6242</v>
      </c>
      <c r="C79" s="19" t="s">
        <v>2230</v>
      </c>
      <c r="D79" s="135"/>
      <c r="E79" s="135"/>
      <c r="F79" s="135"/>
      <c r="G79" s="135"/>
      <c r="H79" s="25"/>
      <c r="I79" s="25"/>
      <c r="J79" s="25"/>
      <c r="K79" s="25"/>
      <c r="L79" s="25"/>
      <c r="M79" s="24"/>
      <c r="N79" s="236"/>
      <c r="O79" s="236"/>
      <c r="P79" s="236"/>
      <c r="Q79" s="236"/>
      <c r="R79" s="236"/>
      <c r="S79" s="236"/>
      <c r="T79" s="237"/>
      <c r="U79" s="42" t="s">
        <v>2208</v>
      </c>
      <c r="V79" s="106"/>
      <c r="W79" s="106"/>
      <c r="X79" s="106"/>
      <c r="Y79" s="106"/>
      <c r="Z79" s="106"/>
      <c r="AA79" s="106"/>
      <c r="AB79" s="106"/>
      <c r="AC79" s="106"/>
      <c r="AD79" s="43"/>
      <c r="AE79" s="43"/>
      <c r="AF79" s="107"/>
      <c r="AG79" s="107"/>
      <c r="AH79" s="107"/>
      <c r="AI79" s="107"/>
      <c r="AJ79" s="107"/>
      <c r="AK79" s="107"/>
      <c r="AL79" s="71"/>
      <c r="AM79" s="15"/>
      <c r="AN79" s="15"/>
      <c r="AO79" s="106"/>
      <c r="AP79" s="106"/>
      <c r="AQ79" s="106"/>
      <c r="AR79" s="106"/>
      <c r="AS79" s="106"/>
      <c r="AT79" s="106"/>
      <c r="AU79" s="106"/>
      <c r="AV79" s="1107">
        <v>4</v>
      </c>
      <c r="AW79" s="1107"/>
      <c r="AX79" s="14" t="s">
        <v>775</v>
      </c>
      <c r="AY79" s="14"/>
      <c r="AZ79" s="25"/>
      <c r="BA79" s="38"/>
      <c r="BB79" s="35">
        <f t="shared" si="1"/>
        <v>4</v>
      </c>
      <c r="BC79" s="61"/>
    </row>
  </sheetData>
  <mergeCells count="75">
    <mergeCell ref="AV77:AW77"/>
    <mergeCell ref="AV78:AW78"/>
    <mergeCell ref="AV79:AW79"/>
    <mergeCell ref="AV71:AW71"/>
    <mergeCell ref="AV72:AW72"/>
    <mergeCell ref="AV73:AW73"/>
    <mergeCell ref="AV74:AW74"/>
    <mergeCell ref="AV75:AW75"/>
    <mergeCell ref="AV76:AW76"/>
    <mergeCell ref="AV70:AW70"/>
    <mergeCell ref="AV59:AW59"/>
    <mergeCell ref="AV60:AW60"/>
    <mergeCell ref="AV61:AW61"/>
    <mergeCell ref="AV62:AW62"/>
    <mergeCell ref="AV63:AW63"/>
    <mergeCell ref="AV64:AW64"/>
    <mergeCell ref="AV65:AW65"/>
    <mergeCell ref="AV66:AW66"/>
    <mergeCell ref="AV67:AW67"/>
    <mergeCell ref="AV68:AW68"/>
    <mergeCell ref="AV69:AW69"/>
    <mergeCell ref="AV58:AW58"/>
    <mergeCell ref="AV47:AW47"/>
    <mergeCell ref="AV48:AW48"/>
    <mergeCell ref="AV49:AW49"/>
    <mergeCell ref="AV50:AW50"/>
    <mergeCell ref="AV51:AW51"/>
    <mergeCell ref="AV52:AW52"/>
    <mergeCell ref="AV53:AW53"/>
    <mergeCell ref="AV54:AW54"/>
    <mergeCell ref="AV55:AW55"/>
    <mergeCell ref="AV56:AW56"/>
    <mergeCell ref="AV57:AW57"/>
    <mergeCell ref="AV46:AW46"/>
    <mergeCell ref="AV35:AW35"/>
    <mergeCell ref="AV36:AW36"/>
    <mergeCell ref="AV37:AW37"/>
    <mergeCell ref="AV38:AW38"/>
    <mergeCell ref="AV39:AW39"/>
    <mergeCell ref="AV40:AW40"/>
    <mergeCell ref="AV41:AW41"/>
    <mergeCell ref="AV42:AW42"/>
    <mergeCell ref="AV43:AW43"/>
    <mergeCell ref="AV44:AW44"/>
    <mergeCell ref="AV45:AW45"/>
    <mergeCell ref="AV34:AW34"/>
    <mergeCell ref="AV23:AW23"/>
    <mergeCell ref="AV24:AW24"/>
    <mergeCell ref="AV25:AW25"/>
    <mergeCell ref="AV26:AW26"/>
    <mergeCell ref="AV27:AW27"/>
    <mergeCell ref="AV28:AW28"/>
    <mergeCell ref="AV29:AW29"/>
    <mergeCell ref="AV30:AW30"/>
    <mergeCell ref="AV31:AW31"/>
    <mergeCell ref="AV32:AW32"/>
    <mergeCell ref="AV33:AW33"/>
    <mergeCell ref="AV22:AW22"/>
    <mergeCell ref="AV11:AW11"/>
    <mergeCell ref="AV12:AW12"/>
    <mergeCell ref="AV13:AW13"/>
    <mergeCell ref="AV14:AW14"/>
    <mergeCell ref="AV15:AW15"/>
    <mergeCell ref="AV16:AW16"/>
    <mergeCell ref="AV17:AW17"/>
    <mergeCell ref="AV18:AW18"/>
    <mergeCell ref="AV19:AW19"/>
    <mergeCell ref="AV20:AW20"/>
    <mergeCell ref="AV21:AW21"/>
    <mergeCell ref="D5:BA5"/>
    <mergeCell ref="AV7:AW7"/>
    <mergeCell ref="AV8:AW8"/>
    <mergeCell ref="D9:L10"/>
    <mergeCell ref="AV9:AW9"/>
    <mergeCell ref="AV10:AW10"/>
  </mergeCells>
  <phoneticPr fontId="1"/>
  <printOptions horizontalCentered="1"/>
  <pageMargins left="0.78740157480314965" right="0.39370078740157483" top="0.59055118110236227" bottom="0.59055118110236227" header="0.39370078740157483" footer="0.31496062992125984"/>
  <pageSetup paperSize="9" scale="46" orientation="portrait" r:id="rId1"/>
  <headerFooter>
    <oddHeader>&amp;R&amp;9経過的施設入所支援</oddHeader>
    <oddFooter>&amp;C&amp;14&amp;P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autoPageBreaks="0"/>
  </sheetPr>
  <dimension ref="A1:BF79"/>
  <sheetViews>
    <sheetView view="pageBreakPreview" zoomScaleNormal="100" zoomScaleSheetLayoutView="100" workbookViewId="0"/>
  </sheetViews>
  <sheetFormatPr defaultColWidth="9" defaultRowHeight="17.100000000000001" customHeight="1" x14ac:dyDescent="0.15"/>
  <cols>
    <col min="1" max="1" width="4.625" style="2" customWidth="1"/>
    <col min="2" max="2" width="7.625" style="2" customWidth="1"/>
    <col min="3" max="3" width="35.625" style="4" customWidth="1"/>
    <col min="4" max="7" width="2.375" style="2" customWidth="1"/>
    <col min="8" max="18" width="2.375" style="4" customWidth="1"/>
    <col min="19" max="22" width="2.375" style="2" customWidth="1"/>
    <col min="23" max="51" width="2.375" style="5" customWidth="1"/>
    <col min="52" max="53" width="2.375" style="2" customWidth="1"/>
    <col min="54" max="54" width="7.125" style="2" customWidth="1"/>
    <col min="55" max="55" width="8.625" style="2" customWidth="1"/>
    <col min="56" max="56" width="2.875" style="2" customWidth="1"/>
    <col min="57" max="16384" width="9" style="2"/>
  </cols>
  <sheetData>
    <row r="1" spans="1:55" ht="17.100000000000001" customHeight="1" x14ac:dyDescent="0.15">
      <c r="A1" s="1"/>
    </row>
    <row r="2" spans="1:55" ht="17.100000000000001" customHeight="1" x14ac:dyDescent="0.15">
      <c r="A2" s="1"/>
    </row>
    <row r="3" spans="1:55" ht="17.100000000000001" customHeight="1" x14ac:dyDescent="0.15">
      <c r="A3" s="1"/>
    </row>
    <row r="4" spans="1:55" ht="17.100000000000001" customHeight="1" x14ac:dyDescent="0.15">
      <c r="A4" s="1"/>
      <c r="B4" s="180"/>
    </row>
    <row r="5" spans="1:55" ht="13.7" customHeight="1" x14ac:dyDescent="0.15">
      <c r="A5" s="6" t="s">
        <v>1</v>
      </c>
      <c r="B5" s="7"/>
      <c r="C5" s="79" t="s">
        <v>2</v>
      </c>
      <c r="D5" s="1099" t="s">
        <v>3</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1100"/>
      <c r="AV5" s="1100"/>
      <c r="AW5" s="1100"/>
      <c r="AX5" s="1100"/>
      <c r="AY5" s="1100"/>
      <c r="AZ5" s="1100"/>
      <c r="BA5" s="1104"/>
      <c r="BB5" s="9" t="s">
        <v>4</v>
      </c>
      <c r="BC5" s="9" t="s">
        <v>5</v>
      </c>
    </row>
    <row r="6" spans="1:55" ht="13.7" customHeight="1" x14ac:dyDescent="0.15">
      <c r="A6" s="10" t="s">
        <v>6</v>
      </c>
      <c r="B6" s="11" t="s">
        <v>7</v>
      </c>
      <c r="C6" s="80"/>
      <c r="D6" s="13"/>
      <c r="E6" s="14"/>
      <c r="F6" s="14"/>
      <c r="G6" s="14"/>
      <c r="H6" s="14"/>
      <c r="I6" s="14"/>
      <c r="J6" s="14"/>
      <c r="K6" s="14"/>
      <c r="L6" s="14"/>
      <c r="M6" s="14"/>
      <c r="N6" s="14"/>
      <c r="O6" s="14"/>
      <c r="P6" s="14"/>
      <c r="Q6" s="14"/>
      <c r="R6" s="14"/>
      <c r="S6" s="14"/>
      <c r="T6" s="14"/>
      <c r="U6" s="14"/>
      <c r="V6" s="14"/>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4"/>
      <c r="BA6" s="14"/>
      <c r="BB6" s="16" t="s">
        <v>8</v>
      </c>
      <c r="BC6" s="16" t="s">
        <v>9</v>
      </c>
    </row>
    <row r="7" spans="1:55" ht="14.25" customHeight="1" x14ac:dyDescent="0.15">
      <c r="A7" s="17">
        <v>32</v>
      </c>
      <c r="B7" s="17">
        <v>6243</v>
      </c>
      <c r="C7" s="19" t="s">
        <v>2231</v>
      </c>
      <c r="D7" s="20" t="s">
        <v>2232</v>
      </c>
      <c r="E7" s="4"/>
      <c r="F7" s="4"/>
      <c r="G7" s="4"/>
      <c r="M7" s="1109" t="s">
        <v>2233</v>
      </c>
      <c r="N7" s="1110"/>
      <c r="O7" s="1110"/>
      <c r="P7" s="1110"/>
      <c r="Q7" s="1110"/>
      <c r="R7" s="1110"/>
      <c r="S7" s="1110"/>
      <c r="T7" s="1111"/>
      <c r="U7" s="24" t="s">
        <v>2234</v>
      </c>
      <c r="V7" s="25"/>
      <c r="W7" s="25"/>
      <c r="X7" s="25"/>
      <c r="Y7" s="25"/>
      <c r="Z7" s="25"/>
      <c r="AA7" s="25"/>
      <c r="AB7" s="25"/>
      <c r="AC7" s="25"/>
      <c r="AD7" s="25"/>
      <c r="AE7" s="25"/>
      <c r="AF7" s="71"/>
      <c r="AG7" s="71"/>
      <c r="AH7" s="71"/>
      <c r="AI7" s="71"/>
      <c r="AJ7" s="71"/>
      <c r="AK7" s="71"/>
      <c r="AL7" s="71"/>
      <c r="AM7" s="26"/>
      <c r="AN7" s="26"/>
      <c r="AO7" s="211"/>
      <c r="AP7" s="211"/>
      <c r="AQ7" s="211"/>
      <c r="AR7" s="211"/>
      <c r="AS7" s="211"/>
      <c r="AT7" s="211"/>
      <c r="AU7" s="211"/>
      <c r="AV7" s="1107">
        <v>53</v>
      </c>
      <c r="AW7" s="1107"/>
      <c r="AX7" s="25" t="s">
        <v>775</v>
      </c>
      <c r="AY7" s="25"/>
      <c r="AZ7" s="25"/>
      <c r="BA7" s="38"/>
      <c r="BB7" s="238">
        <f t="shared" ref="BB7:BB70" si="0">AV7</f>
        <v>53</v>
      </c>
      <c r="BC7" s="31" t="s">
        <v>13</v>
      </c>
    </row>
    <row r="8" spans="1:55" ht="14.25" customHeight="1" x14ac:dyDescent="0.15">
      <c r="A8" s="32">
        <v>32</v>
      </c>
      <c r="B8" s="32">
        <v>6244</v>
      </c>
      <c r="C8" s="34" t="s">
        <v>2235</v>
      </c>
      <c r="D8" s="73"/>
      <c r="E8" s="74"/>
      <c r="F8" s="74"/>
      <c r="G8" s="4"/>
      <c r="H8" s="193"/>
      <c r="I8" s="193"/>
      <c r="J8" s="193"/>
      <c r="K8" s="193"/>
      <c r="L8" s="193"/>
      <c r="M8" s="1109"/>
      <c r="N8" s="1110"/>
      <c r="O8" s="1110"/>
      <c r="P8" s="1110"/>
      <c r="Q8" s="1110"/>
      <c r="R8" s="1110"/>
      <c r="S8" s="1110"/>
      <c r="T8" s="1111"/>
      <c r="U8" s="42" t="s">
        <v>2236</v>
      </c>
      <c r="V8" s="43"/>
      <c r="W8" s="43"/>
      <c r="X8" s="43"/>
      <c r="Y8" s="43"/>
      <c r="Z8" s="43"/>
      <c r="AA8" s="43"/>
      <c r="AB8" s="43"/>
      <c r="AC8" s="43"/>
      <c r="AD8" s="43"/>
      <c r="AE8" s="43"/>
      <c r="AF8" s="107"/>
      <c r="AG8" s="107"/>
      <c r="AH8" s="107"/>
      <c r="AI8" s="107"/>
      <c r="AJ8" s="107"/>
      <c r="AK8" s="107"/>
      <c r="AL8" s="107"/>
      <c r="AM8" s="44"/>
      <c r="AN8" s="44"/>
      <c r="AO8" s="239"/>
      <c r="AP8" s="239"/>
      <c r="AQ8" s="239"/>
      <c r="AR8" s="239"/>
      <c r="AS8" s="239"/>
      <c r="AT8" s="239"/>
      <c r="AU8" s="239"/>
      <c r="AV8" s="1106">
        <v>63</v>
      </c>
      <c r="AW8" s="1106"/>
      <c r="AX8" s="43" t="s">
        <v>775</v>
      </c>
      <c r="AY8" s="43"/>
      <c r="AZ8" s="43"/>
      <c r="BA8" s="231"/>
      <c r="BB8" s="123">
        <f t="shared" si="0"/>
        <v>63</v>
      </c>
      <c r="BC8" s="31"/>
    </row>
    <row r="9" spans="1:55" ht="14.25" customHeight="1" x14ac:dyDescent="0.15">
      <c r="A9" s="32">
        <v>32</v>
      </c>
      <c r="B9" s="32">
        <v>6245</v>
      </c>
      <c r="C9" s="34" t="s">
        <v>2237</v>
      </c>
      <c r="D9" s="4"/>
      <c r="E9" s="4"/>
      <c r="F9" s="4"/>
      <c r="G9" s="4"/>
      <c r="M9" s="47" t="s">
        <v>2238</v>
      </c>
      <c r="N9" s="40"/>
      <c r="O9" s="40"/>
      <c r="P9" s="40"/>
      <c r="Q9" s="40"/>
      <c r="R9" s="40"/>
      <c r="S9" s="40"/>
      <c r="T9" s="41"/>
      <c r="U9" s="24" t="s">
        <v>2239</v>
      </c>
      <c r="V9" s="25"/>
      <c r="W9" s="26"/>
      <c r="X9" s="26"/>
      <c r="Y9" s="26"/>
      <c r="Z9" s="26"/>
      <c r="AA9" s="26"/>
      <c r="AB9" s="26"/>
      <c r="AC9" s="26"/>
      <c r="AD9" s="240"/>
      <c r="AE9" s="240"/>
      <c r="AF9" s="240"/>
      <c r="AG9" s="240"/>
      <c r="AH9" s="240"/>
      <c r="AI9" s="240"/>
      <c r="AJ9" s="240"/>
      <c r="AK9" s="240"/>
      <c r="AL9" s="240"/>
      <c r="AM9" s="240"/>
      <c r="AN9" s="240"/>
      <c r="AO9" s="240"/>
      <c r="AP9" s="240"/>
      <c r="AQ9" s="240"/>
      <c r="AR9" s="240"/>
      <c r="AS9" s="240"/>
      <c r="AT9" s="240"/>
      <c r="AU9" s="240"/>
      <c r="AV9" s="1107">
        <v>51</v>
      </c>
      <c r="AW9" s="1107"/>
      <c r="AX9" s="43" t="s">
        <v>775</v>
      </c>
      <c r="AY9" s="43"/>
      <c r="AZ9" s="43"/>
      <c r="BA9" s="231"/>
      <c r="BB9" s="123">
        <f t="shared" si="0"/>
        <v>51</v>
      </c>
      <c r="BC9" s="232"/>
    </row>
    <row r="10" spans="1:55" ht="14.25" customHeight="1" x14ac:dyDescent="0.15">
      <c r="A10" s="32">
        <v>32</v>
      </c>
      <c r="B10" s="32">
        <v>6246</v>
      </c>
      <c r="C10" s="34" t="s">
        <v>2240</v>
      </c>
      <c r="D10" s="4"/>
      <c r="E10" s="4"/>
      <c r="F10" s="4"/>
      <c r="G10" s="4"/>
      <c r="M10" s="20"/>
      <c r="S10" s="4"/>
      <c r="T10" s="21"/>
      <c r="U10" s="42" t="s">
        <v>2241</v>
      </c>
      <c r="V10" s="43"/>
      <c r="W10" s="44"/>
      <c r="X10" s="44"/>
      <c r="Y10" s="44"/>
      <c r="Z10" s="44"/>
      <c r="AA10" s="44"/>
      <c r="AB10" s="44"/>
      <c r="AC10" s="44"/>
      <c r="AD10" s="241"/>
      <c r="AE10" s="241"/>
      <c r="AF10" s="241"/>
      <c r="AG10" s="241"/>
      <c r="AH10" s="241"/>
      <c r="AI10" s="241"/>
      <c r="AJ10" s="241"/>
      <c r="AK10" s="241"/>
      <c r="AL10" s="241"/>
      <c r="AM10" s="241"/>
      <c r="AN10" s="241"/>
      <c r="AO10" s="241"/>
      <c r="AP10" s="241"/>
      <c r="AQ10" s="241"/>
      <c r="AR10" s="241"/>
      <c r="AS10" s="241"/>
      <c r="AT10" s="241"/>
      <c r="AU10" s="241"/>
      <c r="AV10" s="1106">
        <v>60</v>
      </c>
      <c r="AW10" s="1106"/>
      <c r="AX10" s="43" t="s">
        <v>775</v>
      </c>
      <c r="AY10" s="43"/>
      <c r="AZ10" s="43"/>
      <c r="BA10" s="231"/>
      <c r="BB10" s="123">
        <f t="shared" si="0"/>
        <v>60</v>
      </c>
      <c r="BC10" s="232"/>
    </row>
    <row r="11" spans="1:55" ht="14.25" customHeight="1" x14ac:dyDescent="0.15">
      <c r="A11" s="32">
        <v>32</v>
      </c>
      <c r="B11" s="32">
        <v>6247</v>
      </c>
      <c r="C11" s="34" t="s">
        <v>2242</v>
      </c>
      <c r="D11" s="4"/>
      <c r="E11" s="4"/>
      <c r="F11" s="4"/>
      <c r="G11" s="4"/>
      <c r="M11" s="47" t="s">
        <v>2243</v>
      </c>
      <c r="N11" s="40"/>
      <c r="O11" s="40"/>
      <c r="P11" s="40"/>
      <c r="Q11" s="40"/>
      <c r="R11" s="40"/>
      <c r="S11" s="40"/>
      <c r="T11" s="41"/>
      <c r="U11" s="42" t="s">
        <v>2244</v>
      </c>
      <c r="V11" s="43"/>
      <c r="W11" s="44"/>
      <c r="X11" s="44"/>
      <c r="Y11" s="44"/>
      <c r="Z11" s="44"/>
      <c r="AA11" s="44"/>
      <c r="AB11" s="44"/>
      <c r="AC11" s="44"/>
      <c r="AD11" s="241"/>
      <c r="AE11" s="241"/>
      <c r="AF11" s="241"/>
      <c r="AG11" s="241"/>
      <c r="AH11" s="241"/>
      <c r="AI11" s="241"/>
      <c r="AJ11" s="241"/>
      <c r="AK11" s="241"/>
      <c r="AL11" s="241"/>
      <c r="AM11" s="241"/>
      <c r="AN11" s="241"/>
      <c r="AO11" s="241"/>
      <c r="AP11" s="241"/>
      <c r="AQ11" s="241"/>
      <c r="AR11" s="241"/>
      <c r="AS11" s="241"/>
      <c r="AT11" s="241"/>
      <c r="AU11" s="241"/>
      <c r="AV11" s="1107">
        <v>46</v>
      </c>
      <c r="AW11" s="1107"/>
      <c r="AX11" s="43" t="s">
        <v>775</v>
      </c>
      <c r="AY11" s="43"/>
      <c r="AZ11" s="43"/>
      <c r="BA11" s="231"/>
      <c r="BB11" s="123">
        <f t="shared" si="0"/>
        <v>46</v>
      </c>
      <c r="BC11" s="232"/>
    </row>
    <row r="12" spans="1:55" ht="14.25" customHeight="1" x14ac:dyDescent="0.15">
      <c r="A12" s="32">
        <v>32</v>
      </c>
      <c r="B12" s="32">
        <v>6248</v>
      </c>
      <c r="C12" s="34" t="s">
        <v>2245</v>
      </c>
      <c r="D12" s="4"/>
      <c r="E12" s="4"/>
      <c r="F12" s="4"/>
      <c r="G12" s="4"/>
      <c r="M12" s="24"/>
      <c r="N12" s="25"/>
      <c r="O12" s="25"/>
      <c r="P12" s="25"/>
      <c r="Q12" s="25"/>
      <c r="R12" s="25"/>
      <c r="S12" s="25"/>
      <c r="T12" s="38"/>
      <c r="U12" s="42" t="s">
        <v>2246</v>
      </c>
      <c r="V12" s="43"/>
      <c r="W12" s="44"/>
      <c r="X12" s="44"/>
      <c r="Y12" s="44"/>
      <c r="Z12" s="44"/>
      <c r="AA12" s="44"/>
      <c r="AB12" s="44"/>
      <c r="AC12" s="44"/>
      <c r="AD12" s="241"/>
      <c r="AE12" s="241"/>
      <c r="AF12" s="241"/>
      <c r="AG12" s="241"/>
      <c r="AH12" s="241"/>
      <c r="AI12" s="241"/>
      <c r="AJ12" s="241"/>
      <c r="AK12" s="241"/>
      <c r="AL12" s="241"/>
      <c r="AM12" s="241"/>
      <c r="AN12" s="241"/>
      <c r="AO12" s="241"/>
      <c r="AP12" s="241"/>
      <c r="AQ12" s="241"/>
      <c r="AR12" s="241"/>
      <c r="AS12" s="241"/>
      <c r="AT12" s="241"/>
      <c r="AU12" s="241"/>
      <c r="AV12" s="1106">
        <v>55</v>
      </c>
      <c r="AW12" s="1106"/>
      <c r="AX12" s="43" t="s">
        <v>775</v>
      </c>
      <c r="AY12" s="43"/>
      <c r="AZ12" s="43"/>
      <c r="BA12" s="231"/>
      <c r="BB12" s="123">
        <f t="shared" si="0"/>
        <v>55</v>
      </c>
      <c r="BC12" s="232"/>
    </row>
    <row r="13" spans="1:55" ht="14.25" customHeight="1" x14ac:dyDescent="0.15">
      <c r="A13" s="32">
        <v>32</v>
      </c>
      <c r="B13" s="32">
        <v>6249</v>
      </c>
      <c r="C13" s="34" t="s">
        <v>2247</v>
      </c>
      <c r="D13" s="4"/>
      <c r="E13" s="4"/>
      <c r="F13" s="4"/>
      <c r="G13" s="4"/>
      <c r="L13" s="21"/>
      <c r="M13" s="42" t="s">
        <v>2248</v>
      </c>
      <c r="N13" s="43"/>
      <c r="O13" s="43"/>
      <c r="P13" s="43"/>
      <c r="Q13" s="43"/>
      <c r="R13" s="43"/>
      <c r="S13" s="43"/>
      <c r="T13" s="231"/>
      <c r="U13" s="42" t="s">
        <v>2249</v>
      </c>
      <c r="V13" s="25"/>
      <c r="W13" s="26"/>
      <c r="X13" s="26"/>
      <c r="Y13" s="26"/>
      <c r="Z13" s="26"/>
      <c r="AA13" s="26"/>
      <c r="AB13" s="26"/>
      <c r="AC13" s="26"/>
      <c r="AD13" s="240"/>
      <c r="AE13" s="240"/>
      <c r="AF13" s="240"/>
      <c r="AG13" s="240"/>
      <c r="AH13" s="240"/>
      <c r="AI13" s="240"/>
      <c r="AJ13" s="240"/>
      <c r="AK13" s="240"/>
      <c r="AL13" s="240"/>
      <c r="AM13" s="240"/>
      <c r="AN13" s="240"/>
      <c r="AO13" s="240"/>
      <c r="AP13" s="240"/>
      <c r="AQ13" s="240"/>
      <c r="AR13" s="240"/>
      <c r="AS13" s="240"/>
      <c r="AT13" s="240"/>
      <c r="AU13" s="240"/>
      <c r="AV13" s="1107">
        <v>63</v>
      </c>
      <c r="AW13" s="1107"/>
      <c r="AX13" s="43" t="s">
        <v>775</v>
      </c>
      <c r="AY13" s="43"/>
      <c r="AZ13" s="43"/>
      <c r="BA13" s="231"/>
      <c r="BB13" s="123">
        <f t="shared" si="0"/>
        <v>63</v>
      </c>
      <c r="BC13" s="232"/>
    </row>
    <row r="14" spans="1:55" ht="14.25" customHeight="1" x14ac:dyDescent="0.15">
      <c r="A14" s="32">
        <v>32</v>
      </c>
      <c r="B14" s="32">
        <v>6426</v>
      </c>
      <c r="C14" s="34" t="s">
        <v>2250</v>
      </c>
      <c r="D14" s="111"/>
      <c r="E14" s="112"/>
      <c r="F14" s="112"/>
      <c r="G14" s="25"/>
      <c r="H14" s="236"/>
      <c r="I14" s="236"/>
      <c r="J14" s="236"/>
      <c r="K14" s="236"/>
      <c r="L14" s="237"/>
      <c r="M14" s="94" t="s">
        <v>2251</v>
      </c>
      <c r="N14" s="242"/>
      <c r="O14" s="242"/>
      <c r="P14" s="242"/>
      <c r="Q14" s="242"/>
      <c r="R14" s="242"/>
      <c r="S14" s="242"/>
      <c r="T14" s="242"/>
      <c r="U14" s="43"/>
      <c r="V14" s="43"/>
      <c r="W14" s="43"/>
      <c r="X14" s="43"/>
      <c r="Y14" s="43"/>
      <c r="Z14" s="43"/>
      <c r="AA14" s="43"/>
      <c r="AB14" s="43"/>
      <c r="AC14" s="43"/>
      <c r="AD14" s="43"/>
      <c r="AE14" s="43"/>
      <c r="AF14" s="107"/>
      <c r="AG14" s="107"/>
      <c r="AH14" s="107"/>
      <c r="AI14" s="107"/>
      <c r="AJ14" s="107"/>
      <c r="AK14" s="107"/>
      <c r="AL14" s="107"/>
      <c r="AM14" s="44"/>
      <c r="AN14" s="44"/>
      <c r="AO14" s="239"/>
      <c r="AP14" s="239"/>
      <c r="AQ14" s="239"/>
      <c r="AR14" s="239"/>
      <c r="AS14" s="239"/>
      <c r="AT14" s="239"/>
      <c r="AU14" s="239"/>
      <c r="AV14" s="1106">
        <v>4</v>
      </c>
      <c r="AW14" s="1106"/>
      <c r="AX14" s="43" t="s">
        <v>775</v>
      </c>
      <c r="AY14" s="43"/>
      <c r="AZ14" s="43"/>
      <c r="BA14" s="231"/>
      <c r="BB14" s="123">
        <f t="shared" si="0"/>
        <v>4</v>
      </c>
      <c r="BC14" s="31"/>
    </row>
    <row r="15" spans="1:55" ht="14.25" customHeight="1" x14ac:dyDescent="0.15">
      <c r="A15" s="32">
        <v>32</v>
      </c>
      <c r="B15" s="32">
        <v>6250</v>
      </c>
      <c r="C15" s="34" t="s">
        <v>2252</v>
      </c>
      <c r="D15" s="43" t="s">
        <v>2253</v>
      </c>
      <c r="E15" s="43"/>
      <c r="F15" s="43"/>
      <c r="G15" s="43"/>
      <c r="H15" s="43"/>
      <c r="I15" s="43"/>
      <c r="J15" s="43"/>
      <c r="K15" s="43"/>
      <c r="L15" s="43"/>
      <c r="M15" s="43"/>
      <c r="N15" s="43"/>
      <c r="O15" s="43"/>
      <c r="P15" s="43"/>
      <c r="Q15" s="43"/>
      <c r="R15" s="43"/>
      <c r="S15" s="43"/>
      <c r="T15" s="43"/>
      <c r="U15" s="43"/>
      <c r="V15" s="43"/>
      <c r="W15" s="44"/>
      <c r="X15" s="44"/>
      <c r="Y15" s="44"/>
      <c r="Z15" s="44"/>
      <c r="AA15" s="44"/>
      <c r="AB15" s="44"/>
      <c r="AC15" s="44"/>
      <c r="AD15" s="241"/>
      <c r="AE15" s="241"/>
      <c r="AF15" s="241"/>
      <c r="AG15" s="241"/>
      <c r="AH15" s="241"/>
      <c r="AI15" s="241"/>
      <c r="AJ15" s="241"/>
      <c r="AK15" s="241"/>
      <c r="AL15" s="241"/>
      <c r="AM15" s="241"/>
      <c r="AN15" s="241"/>
      <c r="AO15" s="241"/>
      <c r="AP15" s="241"/>
      <c r="AQ15" s="241"/>
      <c r="AR15" s="241"/>
      <c r="AS15" s="241"/>
      <c r="AT15" s="241"/>
      <c r="AU15" s="241"/>
      <c r="AV15" s="1106">
        <v>36</v>
      </c>
      <c r="AW15" s="1106"/>
      <c r="AX15" s="43" t="s">
        <v>775</v>
      </c>
      <c r="AY15" s="43"/>
      <c r="AZ15" s="43"/>
      <c r="BA15" s="231"/>
      <c r="BB15" s="123">
        <f t="shared" si="0"/>
        <v>36</v>
      </c>
      <c r="BC15" s="232"/>
    </row>
    <row r="16" spans="1:55" ht="14.25" customHeight="1" x14ac:dyDescent="0.15">
      <c r="A16" s="32">
        <v>32</v>
      </c>
      <c r="B16" s="32">
        <v>6251</v>
      </c>
      <c r="C16" s="34" t="s">
        <v>2254</v>
      </c>
      <c r="D16" s="1085" t="s">
        <v>2255</v>
      </c>
      <c r="E16" s="1086"/>
      <c r="F16" s="1086"/>
      <c r="G16" s="1086"/>
      <c r="H16" s="1086"/>
      <c r="I16" s="1086"/>
      <c r="J16" s="1086"/>
      <c r="K16" s="1086"/>
      <c r="L16" s="1087"/>
      <c r="M16" s="42"/>
      <c r="N16" s="43"/>
      <c r="O16" s="43"/>
      <c r="P16" s="43"/>
      <c r="Q16" s="43"/>
      <c r="R16" s="43"/>
      <c r="S16" s="43"/>
      <c r="T16" s="43"/>
      <c r="U16" s="43"/>
      <c r="V16" s="43"/>
      <c r="W16" s="44"/>
      <c r="X16" s="44"/>
      <c r="Y16" s="44"/>
      <c r="Z16" s="44"/>
      <c r="AA16" s="44"/>
      <c r="AB16" s="44"/>
      <c r="AC16" s="44"/>
      <c r="AD16" s="241"/>
      <c r="AE16" s="241"/>
      <c r="AF16" s="241"/>
      <c r="AG16" s="241"/>
      <c r="AH16" s="241"/>
      <c r="AI16" s="241"/>
      <c r="AJ16" s="241"/>
      <c r="AK16" s="241"/>
      <c r="AL16" s="241"/>
      <c r="AM16" s="241"/>
      <c r="AN16" s="241"/>
      <c r="AO16" s="241"/>
      <c r="AP16" s="241"/>
      <c r="AQ16" s="241"/>
      <c r="AR16" s="241"/>
      <c r="AS16" s="241"/>
      <c r="AT16" s="241"/>
      <c r="AU16" s="241"/>
      <c r="AV16" s="1107">
        <v>250</v>
      </c>
      <c r="AW16" s="1107"/>
      <c r="AX16" s="43" t="s">
        <v>775</v>
      </c>
      <c r="AY16" s="43"/>
      <c r="AZ16" s="43"/>
      <c r="BA16" s="231"/>
      <c r="BB16" s="123">
        <f t="shared" si="0"/>
        <v>250</v>
      </c>
      <c r="BC16" s="232"/>
    </row>
    <row r="17" spans="1:55" ht="14.25" customHeight="1" x14ac:dyDescent="0.15">
      <c r="A17" s="32">
        <v>32</v>
      </c>
      <c r="B17" s="32">
        <v>6252</v>
      </c>
      <c r="C17" s="34" t="s">
        <v>2256</v>
      </c>
      <c r="D17" s="1088"/>
      <c r="E17" s="1089"/>
      <c r="F17" s="1089"/>
      <c r="G17" s="1089"/>
      <c r="H17" s="1089"/>
      <c r="I17" s="1089"/>
      <c r="J17" s="1089"/>
      <c r="K17" s="1089"/>
      <c r="L17" s="1090"/>
      <c r="M17" s="42" t="s">
        <v>2257</v>
      </c>
      <c r="N17" s="43"/>
      <c r="O17" s="43"/>
      <c r="P17" s="43"/>
      <c r="Q17" s="43"/>
      <c r="R17" s="43"/>
      <c r="S17" s="43"/>
      <c r="T17" s="43"/>
      <c r="U17" s="43"/>
      <c r="V17" s="43"/>
      <c r="W17" s="44"/>
      <c r="X17" s="44"/>
      <c r="Y17" s="44"/>
      <c r="Z17" s="44"/>
      <c r="AA17" s="44"/>
      <c r="AB17" s="44"/>
      <c r="AC17" s="65"/>
      <c r="AD17" s="243"/>
      <c r="AE17" s="243"/>
      <c r="AF17" s="243"/>
      <c r="AG17" s="243"/>
      <c r="AH17" s="243"/>
      <c r="AI17" s="243"/>
      <c r="AJ17" s="243"/>
      <c r="AK17" s="243"/>
      <c r="AL17" s="243"/>
      <c r="AM17" s="243"/>
      <c r="AN17" s="243"/>
      <c r="AO17" s="243"/>
      <c r="AP17" s="243"/>
      <c r="AQ17" s="243"/>
      <c r="AR17" s="243"/>
      <c r="AS17" s="243"/>
      <c r="AT17" s="243"/>
      <c r="AU17" s="243"/>
      <c r="AV17" s="1108">
        <v>224</v>
      </c>
      <c r="AW17" s="1108"/>
      <c r="AX17" s="40" t="s">
        <v>775</v>
      </c>
      <c r="AY17" s="40"/>
      <c r="AZ17" s="40"/>
      <c r="BA17" s="41"/>
      <c r="BB17" s="123">
        <f t="shared" si="0"/>
        <v>224</v>
      </c>
      <c r="BC17" s="232"/>
    </row>
    <row r="18" spans="1:55" ht="14.25" customHeight="1" x14ac:dyDescent="0.15">
      <c r="A18" s="32">
        <v>32</v>
      </c>
      <c r="B18" s="32">
        <v>6254</v>
      </c>
      <c r="C18" s="34" t="s">
        <v>2258</v>
      </c>
      <c r="D18" s="1085" t="s">
        <v>2259</v>
      </c>
      <c r="E18" s="1086"/>
      <c r="F18" s="1086"/>
      <c r="G18" s="1086"/>
      <c r="H18" s="1086"/>
      <c r="I18" s="1086"/>
      <c r="J18" s="1086"/>
      <c r="K18" s="1086"/>
      <c r="L18" s="1087"/>
      <c r="M18" s="40" t="s">
        <v>2135</v>
      </c>
      <c r="N18" s="40"/>
      <c r="O18" s="40"/>
      <c r="P18" s="40"/>
      <c r="Q18" s="40"/>
      <c r="R18" s="40"/>
      <c r="S18" s="40"/>
      <c r="T18" s="41"/>
      <c r="U18" s="42" t="s">
        <v>2136</v>
      </c>
      <c r="V18" s="107"/>
      <c r="W18" s="107"/>
      <c r="X18" s="107"/>
      <c r="Y18" s="107"/>
      <c r="Z18" s="107"/>
      <c r="AA18" s="107"/>
      <c r="AB18" s="107"/>
      <c r="AC18" s="107"/>
      <c r="AD18" s="107"/>
      <c r="AE18" s="230"/>
      <c r="AF18" s="230"/>
      <c r="AG18" s="230"/>
      <c r="AH18" s="230"/>
      <c r="AI18" s="230"/>
      <c r="AJ18" s="107"/>
      <c r="AK18" s="107"/>
      <c r="AL18" s="107"/>
      <c r="AM18" s="107"/>
      <c r="AN18" s="107"/>
      <c r="AO18" s="107"/>
      <c r="AP18" s="107"/>
      <c r="AQ18" s="107"/>
      <c r="AR18" s="107"/>
      <c r="AS18" s="107"/>
      <c r="AT18" s="107"/>
      <c r="AU18" s="107"/>
      <c r="AV18" s="1106">
        <v>33</v>
      </c>
      <c r="AW18" s="1106"/>
      <c r="AX18" s="43" t="s">
        <v>775</v>
      </c>
      <c r="AY18" s="44"/>
      <c r="AZ18" s="244"/>
      <c r="BA18" s="245"/>
      <c r="BB18" s="246">
        <f t="shared" si="0"/>
        <v>33</v>
      </c>
      <c r="BC18" s="31"/>
    </row>
    <row r="19" spans="1:55" ht="14.25" customHeight="1" x14ac:dyDescent="0.15">
      <c r="A19" s="32">
        <v>32</v>
      </c>
      <c r="B19" s="32">
        <v>6255</v>
      </c>
      <c r="C19" s="34" t="s">
        <v>2260</v>
      </c>
      <c r="D19" s="1088"/>
      <c r="E19" s="1089"/>
      <c r="F19" s="1089"/>
      <c r="G19" s="1089"/>
      <c r="H19" s="1089"/>
      <c r="I19" s="1089"/>
      <c r="J19" s="1089"/>
      <c r="K19" s="1089"/>
      <c r="L19" s="1090"/>
      <c r="M19" s="193"/>
      <c r="N19" s="193"/>
      <c r="O19" s="193"/>
      <c r="P19" s="193"/>
      <c r="Q19" s="193"/>
      <c r="R19" s="193"/>
      <c r="S19" s="193"/>
      <c r="T19" s="194"/>
      <c r="U19" s="47" t="s">
        <v>2139</v>
      </c>
      <c r="V19" s="184"/>
      <c r="W19" s="184"/>
      <c r="X19" s="184"/>
      <c r="Y19" s="184"/>
      <c r="Z19" s="184"/>
      <c r="AA19" s="184"/>
      <c r="AB19" s="184"/>
      <c r="AC19" s="239"/>
      <c r="AD19" s="43"/>
      <c r="AE19" s="230"/>
      <c r="AF19" s="230"/>
      <c r="AG19" s="230"/>
      <c r="AH19" s="230"/>
      <c r="AI19" s="230"/>
      <c r="AJ19" s="107"/>
      <c r="AK19" s="107"/>
      <c r="AL19" s="107"/>
      <c r="AM19" s="44"/>
      <c r="AN19" s="44"/>
      <c r="AO19" s="239"/>
      <c r="AP19" s="239"/>
      <c r="AQ19" s="239"/>
      <c r="AR19" s="239"/>
      <c r="AS19" s="239"/>
      <c r="AT19" s="239"/>
      <c r="AU19" s="239"/>
      <c r="AV19" s="1106">
        <v>33</v>
      </c>
      <c r="AW19" s="1106"/>
      <c r="AX19" s="43" t="s">
        <v>775</v>
      </c>
      <c r="AY19" s="43"/>
      <c r="AZ19" s="43"/>
      <c r="BA19" s="231"/>
      <c r="BB19" s="246">
        <f t="shared" si="0"/>
        <v>33</v>
      </c>
      <c r="BC19" s="31"/>
    </row>
    <row r="20" spans="1:55" ht="14.25" customHeight="1" x14ac:dyDescent="0.15">
      <c r="A20" s="32">
        <v>32</v>
      </c>
      <c r="B20" s="32">
        <v>6256</v>
      </c>
      <c r="C20" s="34" t="s">
        <v>2261</v>
      </c>
      <c r="D20" s="200"/>
      <c r="E20" s="201"/>
      <c r="F20" s="201"/>
      <c r="G20" s="201"/>
      <c r="H20" s="201"/>
      <c r="I20" s="29"/>
      <c r="J20" s="29"/>
      <c r="K20" s="29"/>
      <c r="L20" s="37"/>
      <c r="M20" s="193"/>
      <c r="N20" s="193"/>
      <c r="O20" s="193"/>
      <c r="P20" s="193"/>
      <c r="Q20" s="193"/>
      <c r="R20" s="193"/>
      <c r="S20" s="193"/>
      <c r="T20" s="194"/>
      <c r="U20" s="47" t="s">
        <v>2143</v>
      </c>
      <c r="V20" s="184"/>
      <c r="W20" s="184"/>
      <c r="X20" s="184"/>
      <c r="Y20" s="184"/>
      <c r="Z20" s="184"/>
      <c r="AA20" s="184"/>
      <c r="AB20" s="184"/>
      <c r="AC20" s="239"/>
      <c r="AD20" s="43"/>
      <c r="AE20" s="230"/>
      <c r="AF20" s="230"/>
      <c r="AG20" s="230"/>
      <c r="AH20" s="230"/>
      <c r="AI20" s="230"/>
      <c r="AJ20" s="107"/>
      <c r="AK20" s="107"/>
      <c r="AL20" s="107"/>
      <c r="AM20" s="44"/>
      <c r="AN20" s="44"/>
      <c r="AO20" s="239"/>
      <c r="AP20" s="239"/>
      <c r="AQ20" s="239"/>
      <c r="AR20" s="239"/>
      <c r="AS20" s="239"/>
      <c r="AT20" s="239"/>
      <c r="AU20" s="239"/>
      <c r="AV20" s="1106">
        <v>16</v>
      </c>
      <c r="AW20" s="1106"/>
      <c r="AX20" s="43" t="s">
        <v>775</v>
      </c>
      <c r="AY20" s="43"/>
      <c r="AZ20" s="43"/>
      <c r="BA20" s="231"/>
      <c r="BB20" s="246">
        <f t="shared" si="0"/>
        <v>16</v>
      </c>
      <c r="BC20" s="31"/>
    </row>
    <row r="21" spans="1:55" ht="14.25" customHeight="1" x14ac:dyDescent="0.15">
      <c r="A21" s="32">
        <v>32</v>
      </c>
      <c r="B21" s="32">
        <v>6257</v>
      </c>
      <c r="C21" s="34" t="s">
        <v>2262</v>
      </c>
      <c r="D21" s="200"/>
      <c r="E21" s="201"/>
      <c r="F21" s="201"/>
      <c r="G21" s="201"/>
      <c r="H21" s="201"/>
      <c r="I21" s="29"/>
      <c r="J21" s="29"/>
      <c r="K21" s="29"/>
      <c r="L21" s="37"/>
      <c r="M21" s="193"/>
      <c r="N21" s="193"/>
      <c r="O21" s="193"/>
      <c r="P21" s="193"/>
      <c r="Q21" s="193"/>
      <c r="R21" s="193"/>
      <c r="S21" s="193"/>
      <c r="T21" s="194"/>
      <c r="U21" s="47" t="s">
        <v>2146</v>
      </c>
      <c r="V21" s="184"/>
      <c r="W21" s="184"/>
      <c r="X21" s="184"/>
      <c r="Y21" s="184"/>
      <c r="Z21" s="184"/>
      <c r="AA21" s="184"/>
      <c r="AB21" s="184"/>
      <c r="AC21" s="239"/>
      <c r="AD21" s="43"/>
      <c r="AE21" s="230"/>
      <c r="AF21" s="230"/>
      <c r="AG21" s="230"/>
      <c r="AH21" s="230"/>
      <c r="AI21" s="230"/>
      <c r="AJ21" s="107"/>
      <c r="AK21" s="107"/>
      <c r="AL21" s="107"/>
      <c r="AM21" s="44"/>
      <c r="AN21" s="44"/>
      <c r="AO21" s="239"/>
      <c r="AP21" s="239"/>
      <c r="AQ21" s="239"/>
      <c r="AR21" s="239"/>
      <c r="AS21" s="239"/>
      <c r="AT21" s="239"/>
      <c r="AU21" s="239"/>
      <c r="AV21" s="1106">
        <v>11</v>
      </c>
      <c r="AW21" s="1106"/>
      <c r="AX21" s="43" t="s">
        <v>775</v>
      </c>
      <c r="AY21" s="43"/>
      <c r="AZ21" s="43"/>
      <c r="BA21" s="231"/>
      <c r="BB21" s="246">
        <f t="shared" si="0"/>
        <v>11</v>
      </c>
      <c r="BC21" s="31"/>
    </row>
    <row r="22" spans="1:55" ht="14.25" customHeight="1" x14ac:dyDescent="0.15">
      <c r="A22" s="32">
        <v>32</v>
      </c>
      <c r="B22" s="32">
        <v>6258</v>
      </c>
      <c r="C22" s="34" t="s">
        <v>2263</v>
      </c>
      <c r="D22" s="200"/>
      <c r="E22" s="201"/>
      <c r="F22" s="201"/>
      <c r="G22" s="201"/>
      <c r="H22" s="201"/>
      <c r="I22" s="29"/>
      <c r="J22" s="29"/>
      <c r="K22" s="29"/>
      <c r="L22" s="37"/>
      <c r="M22" s="193"/>
      <c r="N22" s="193"/>
      <c r="O22" s="193"/>
      <c r="P22" s="193"/>
      <c r="Q22" s="193"/>
      <c r="R22" s="193"/>
      <c r="S22" s="193"/>
      <c r="T22" s="194"/>
      <c r="U22" s="47" t="s">
        <v>2148</v>
      </c>
      <c r="V22" s="184"/>
      <c r="W22" s="184"/>
      <c r="X22" s="184"/>
      <c r="Y22" s="184"/>
      <c r="Z22" s="184"/>
      <c r="AA22" s="184"/>
      <c r="AB22" s="184"/>
      <c r="AC22" s="239"/>
      <c r="AD22" s="43"/>
      <c r="AE22" s="230"/>
      <c r="AF22" s="230"/>
      <c r="AG22" s="230"/>
      <c r="AH22" s="230"/>
      <c r="AI22" s="230"/>
      <c r="AJ22" s="107"/>
      <c r="AK22" s="107"/>
      <c r="AL22" s="107"/>
      <c r="AM22" s="44"/>
      <c r="AN22" s="44"/>
      <c r="AO22" s="239"/>
      <c r="AP22" s="239"/>
      <c r="AQ22" s="239"/>
      <c r="AR22" s="239"/>
      <c r="AS22" s="239"/>
      <c r="AT22" s="239"/>
      <c r="AU22" s="239"/>
      <c r="AV22" s="1106">
        <v>8</v>
      </c>
      <c r="AW22" s="1106"/>
      <c r="AX22" s="43" t="s">
        <v>775</v>
      </c>
      <c r="AY22" s="43"/>
      <c r="AZ22" s="43"/>
      <c r="BA22" s="231"/>
      <c r="BB22" s="246">
        <f t="shared" si="0"/>
        <v>8</v>
      </c>
      <c r="BC22" s="31"/>
    </row>
    <row r="23" spans="1:55" ht="14.25" customHeight="1" x14ac:dyDescent="0.15">
      <c r="A23" s="32">
        <v>32</v>
      </c>
      <c r="B23" s="32">
        <v>6259</v>
      </c>
      <c r="C23" s="34" t="s">
        <v>2264</v>
      </c>
      <c r="D23" s="186"/>
      <c r="E23" s="187"/>
      <c r="F23" s="187"/>
      <c r="G23" s="187"/>
      <c r="L23" s="21"/>
      <c r="S23" s="187"/>
      <c r="T23" s="187"/>
      <c r="U23" s="42" t="s">
        <v>1313</v>
      </c>
      <c r="V23" s="239"/>
      <c r="W23" s="241"/>
      <c r="X23" s="241"/>
      <c r="Y23" s="241"/>
      <c r="Z23" s="241"/>
      <c r="AA23" s="241"/>
      <c r="AB23" s="241"/>
      <c r="AC23" s="241"/>
      <c r="AD23" s="241"/>
      <c r="AE23" s="230"/>
      <c r="AF23" s="230"/>
      <c r="AG23" s="230"/>
      <c r="AH23" s="230"/>
      <c r="AI23" s="230"/>
      <c r="AJ23" s="241"/>
      <c r="AK23" s="241"/>
      <c r="AL23" s="241"/>
      <c r="AM23" s="241"/>
      <c r="AN23" s="241"/>
      <c r="AO23" s="241"/>
      <c r="AP23" s="241"/>
      <c r="AQ23" s="241"/>
      <c r="AR23" s="241"/>
      <c r="AS23" s="241"/>
      <c r="AT23" s="241"/>
      <c r="AU23" s="241"/>
      <c r="AV23" s="1106">
        <v>6</v>
      </c>
      <c r="AW23" s="1106"/>
      <c r="AX23" s="43" t="s">
        <v>775</v>
      </c>
      <c r="AY23" s="43"/>
      <c r="AZ23" s="43"/>
      <c r="BA23" s="231"/>
      <c r="BB23" s="246">
        <f t="shared" si="0"/>
        <v>6</v>
      </c>
      <c r="BC23" s="232"/>
    </row>
    <row r="24" spans="1:55" ht="14.25" customHeight="1" x14ac:dyDescent="0.15">
      <c r="A24" s="32">
        <v>32</v>
      </c>
      <c r="B24" s="32">
        <v>6260</v>
      </c>
      <c r="C24" s="34" t="s">
        <v>2265</v>
      </c>
      <c r="D24" s="186"/>
      <c r="E24" s="187"/>
      <c r="F24" s="187"/>
      <c r="G24" s="187"/>
      <c r="L24" s="21"/>
      <c r="S24" s="187"/>
      <c r="T24" s="187"/>
      <c r="U24" s="42" t="s">
        <v>1322</v>
      </c>
      <c r="V24" s="239"/>
      <c r="W24" s="241"/>
      <c r="X24" s="241"/>
      <c r="Y24" s="241"/>
      <c r="Z24" s="241"/>
      <c r="AA24" s="241"/>
      <c r="AB24" s="241"/>
      <c r="AC24" s="241"/>
      <c r="AD24" s="241"/>
      <c r="AE24" s="230"/>
      <c r="AF24" s="230"/>
      <c r="AG24" s="230"/>
      <c r="AH24" s="230"/>
      <c r="AI24" s="230"/>
      <c r="AJ24" s="241"/>
      <c r="AK24" s="241"/>
      <c r="AL24" s="241"/>
      <c r="AM24" s="241"/>
      <c r="AN24" s="241"/>
      <c r="AO24" s="241"/>
      <c r="AP24" s="241"/>
      <c r="AQ24" s="241"/>
      <c r="AR24" s="241"/>
      <c r="AS24" s="241"/>
      <c r="AT24" s="241"/>
      <c r="AU24" s="241"/>
      <c r="AV24" s="1106">
        <v>5</v>
      </c>
      <c r="AW24" s="1106"/>
      <c r="AX24" s="43" t="s">
        <v>775</v>
      </c>
      <c r="AY24" s="43"/>
      <c r="AZ24" s="43"/>
      <c r="BA24" s="231"/>
      <c r="BB24" s="246">
        <f t="shared" si="0"/>
        <v>5</v>
      </c>
      <c r="BC24" s="232"/>
    </row>
    <row r="25" spans="1:55" ht="14.25" customHeight="1" x14ac:dyDescent="0.15">
      <c r="A25" s="32">
        <v>32</v>
      </c>
      <c r="B25" s="32">
        <v>6261</v>
      </c>
      <c r="C25" s="34" t="s">
        <v>2266</v>
      </c>
      <c r="D25" s="186"/>
      <c r="E25" s="187"/>
      <c r="F25" s="187"/>
      <c r="G25" s="187"/>
      <c r="L25" s="21"/>
      <c r="S25" s="187"/>
      <c r="T25" s="187"/>
      <c r="U25" s="42" t="s">
        <v>1331</v>
      </c>
      <c r="V25" s="239"/>
      <c r="W25" s="241"/>
      <c r="X25" s="241"/>
      <c r="Y25" s="241"/>
      <c r="Z25" s="241"/>
      <c r="AA25" s="241"/>
      <c r="AB25" s="241"/>
      <c r="AC25" s="241"/>
      <c r="AD25" s="241"/>
      <c r="AE25" s="230"/>
      <c r="AF25" s="230"/>
      <c r="AG25" s="230"/>
      <c r="AH25" s="230"/>
      <c r="AI25" s="230"/>
      <c r="AJ25" s="241"/>
      <c r="AK25" s="241"/>
      <c r="AL25" s="241"/>
      <c r="AM25" s="241"/>
      <c r="AN25" s="241"/>
      <c r="AO25" s="241"/>
      <c r="AP25" s="241"/>
      <c r="AQ25" s="241"/>
      <c r="AR25" s="241"/>
      <c r="AS25" s="241"/>
      <c r="AT25" s="241"/>
      <c r="AU25" s="241"/>
      <c r="AV25" s="1106">
        <v>5</v>
      </c>
      <c r="AW25" s="1106"/>
      <c r="AX25" s="43" t="s">
        <v>775</v>
      </c>
      <c r="AY25" s="43"/>
      <c r="AZ25" s="43"/>
      <c r="BA25" s="231"/>
      <c r="BB25" s="246">
        <f t="shared" si="0"/>
        <v>5</v>
      </c>
      <c r="BC25" s="232"/>
    </row>
    <row r="26" spans="1:55" ht="14.25" customHeight="1" x14ac:dyDescent="0.15">
      <c r="A26" s="32">
        <v>32</v>
      </c>
      <c r="B26" s="32">
        <v>6262</v>
      </c>
      <c r="C26" s="34" t="s">
        <v>2267</v>
      </c>
      <c r="D26" s="186"/>
      <c r="E26" s="187"/>
      <c r="F26" s="187"/>
      <c r="G26" s="187"/>
      <c r="L26" s="21"/>
      <c r="S26" s="187"/>
      <c r="T26" s="187"/>
      <c r="U26" s="42" t="s">
        <v>1340</v>
      </c>
      <c r="V26" s="239"/>
      <c r="W26" s="241"/>
      <c r="X26" s="241"/>
      <c r="Y26" s="241"/>
      <c r="Z26" s="241"/>
      <c r="AA26" s="241"/>
      <c r="AB26" s="241"/>
      <c r="AC26" s="241"/>
      <c r="AD26" s="241"/>
      <c r="AE26" s="230"/>
      <c r="AF26" s="230"/>
      <c r="AG26" s="230"/>
      <c r="AH26" s="230"/>
      <c r="AI26" s="230"/>
      <c r="AJ26" s="241"/>
      <c r="AK26" s="241"/>
      <c r="AL26" s="241"/>
      <c r="AM26" s="241"/>
      <c r="AN26" s="241"/>
      <c r="AO26" s="241"/>
      <c r="AP26" s="241"/>
      <c r="AQ26" s="241"/>
      <c r="AR26" s="241"/>
      <c r="AS26" s="241"/>
      <c r="AT26" s="241"/>
      <c r="AU26" s="241"/>
      <c r="AV26" s="1106">
        <v>4</v>
      </c>
      <c r="AW26" s="1106"/>
      <c r="AX26" s="43" t="s">
        <v>775</v>
      </c>
      <c r="AY26" s="43"/>
      <c r="AZ26" s="43"/>
      <c r="BA26" s="231"/>
      <c r="BB26" s="246">
        <f t="shared" si="0"/>
        <v>4</v>
      </c>
      <c r="BC26" s="232"/>
    </row>
    <row r="27" spans="1:55" ht="14.25" customHeight="1" x14ac:dyDescent="0.15">
      <c r="A27" s="32">
        <v>32</v>
      </c>
      <c r="B27" s="32">
        <v>6263</v>
      </c>
      <c r="C27" s="34" t="s">
        <v>2268</v>
      </c>
      <c r="D27" s="186"/>
      <c r="E27" s="187"/>
      <c r="F27" s="187"/>
      <c r="G27" s="187"/>
      <c r="L27" s="21"/>
      <c r="S27" s="187"/>
      <c r="T27" s="187"/>
      <c r="U27" s="42" t="s">
        <v>1349</v>
      </c>
      <c r="V27" s="239"/>
      <c r="W27" s="241"/>
      <c r="X27" s="241"/>
      <c r="Y27" s="241"/>
      <c r="Z27" s="241"/>
      <c r="AA27" s="241"/>
      <c r="AB27" s="241"/>
      <c r="AC27" s="241"/>
      <c r="AD27" s="241"/>
      <c r="AE27" s="230"/>
      <c r="AF27" s="230"/>
      <c r="AG27" s="230"/>
      <c r="AH27" s="230"/>
      <c r="AI27" s="230"/>
      <c r="AJ27" s="241"/>
      <c r="AK27" s="241"/>
      <c r="AL27" s="241"/>
      <c r="AM27" s="241"/>
      <c r="AN27" s="241"/>
      <c r="AO27" s="241"/>
      <c r="AP27" s="241"/>
      <c r="AQ27" s="241"/>
      <c r="AR27" s="241"/>
      <c r="AS27" s="241"/>
      <c r="AT27" s="241"/>
      <c r="AU27" s="241"/>
      <c r="AV27" s="1106">
        <v>4</v>
      </c>
      <c r="AW27" s="1106"/>
      <c r="AX27" s="43" t="s">
        <v>775</v>
      </c>
      <c r="AY27" s="43"/>
      <c r="AZ27" s="43"/>
      <c r="BA27" s="231"/>
      <c r="BB27" s="246">
        <f t="shared" si="0"/>
        <v>4</v>
      </c>
      <c r="BC27" s="232"/>
    </row>
    <row r="28" spans="1:55" ht="14.25" customHeight="1" x14ac:dyDescent="0.15">
      <c r="A28" s="32">
        <v>32</v>
      </c>
      <c r="B28" s="32">
        <v>6264</v>
      </c>
      <c r="C28" s="34" t="s">
        <v>2269</v>
      </c>
      <c r="D28" s="20"/>
      <c r="E28" s="187"/>
      <c r="F28" s="187"/>
      <c r="G28" s="187"/>
      <c r="L28" s="21"/>
      <c r="S28" s="187"/>
      <c r="T28" s="187"/>
      <c r="U28" s="42" t="s">
        <v>1358</v>
      </c>
      <c r="V28" s="239"/>
      <c r="W28" s="241"/>
      <c r="X28" s="241"/>
      <c r="Y28" s="241"/>
      <c r="Z28" s="241"/>
      <c r="AA28" s="241"/>
      <c r="AB28" s="241"/>
      <c r="AC28" s="241"/>
      <c r="AD28" s="241"/>
      <c r="AE28" s="230"/>
      <c r="AF28" s="230"/>
      <c r="AG28" s="230"/>
      <c r="AH28" s="230"/>
      <c r="AI28" s="230"/>
      <c r="AJ28" s="241"/>
      <c r="AK28" s="241"/>
      <c r="AL28" s="241"/>
      <c r="AM28" s="241"/>
      <c r="AN28" s="241"/>
      <c r="AO28" s="241"/>
      <c r="AP28" s="241"/>
      <c r="AQ28" s="241"/>
      <c r="AR28" s="241"/>
      <c r="AS28" s="241"/>
      <c r="AT28" s="241"/>
      <c r="AU28" s="241"/>
      <c r="AV28" s="1106">
        <v>3</v>
      </c>
      <c r="AW28" s="1106"/>
      <c r="AX28" s="43" t="s">
        <v>775</v>
      </c>
      <c r="AY28" s="43"/>
      <c r="AZ28" s="43"/>
      <c r="BA28" s="231"/>
      <c r="BB28" s="246">
        <f t="shared" si="0"/>
        <v>3</v>
      </c>
      <c r="BC28" s="232"/>
    </row>
    <row r="29" spans="1:55" ht="14.25" customHeight="1" x14ac:dyDescent="0.15">
      <c r="A29" s="32">
        <v>32</v>
      </c>
      <c r="B29" s="32">
        <v>6265</v>
      </c>
      <c r="C29" s="34" t="s">
        <v>2270</v>
      </c>
      <c r="D29" s="20"/>
      <c r="E29" s="187"/>
      <c r="F29" s="187"/>
      <c r="G29" s="187"/>
      <c r="L29" s="21"/>
      <c r="S29" s="187"/>
      <c r="T29" s="187"/>
      <c r="U29" s="42" t="s">
        <v>1367</v>
      </c>
      <c r="V29" s="239"/>
      <c r="W29" s="241"/>
      <c r="X29" s="241"/>
      <c r="Y29" s="241"/>
      <c r="Z29" s="241"/>
      <c r="AA29" s="241"/>
      <c r="AB29" s="241"/>
      <c r="AC29" s="241"/>
      <c r="AD29" s="241"/>
      <c r="AE29" s="230"/>
      <c r="AF29" s="230"/>
      <c r="AG29" s="230"/>
      <c r="AH29" s="230"/>
      <c r="AI29" s="230"/>
      <c r="AJ29" s="241"/>
      <c r="AK29" s="241"/>
      <c r="AL29" s="241"/>
      <c r="AM29" s="241"/>
      <c r="AN29" s="241"/>
      <c r="AO29" s="241"/>
      <c r="AP29" s="241"/>
      <c r="AQ29" s="241"/>
      <c r="AR29" s="241"/>
      <c r="AS29" s="241"/>
      <c r="AT29" s="241"/>
      <c r="AU29" s="241"/>
      <c r="AV29" s="1106">
        <v>3</v>
      </c>
      <c r="AW29" s="1106"/>
      <c r="AX29" s="43" t="s">
        <v>775</v>
      </c>
      <c r="AY29" s="43"/>
      <c r="AZ29" s="43"/>
      <c r="BA29" s="231"/>
      <c r="BB29" s="246">
        <f t="shared" si="0"/>
        <v>3</v>
      </c>
      <c r="BC29" s="232"/>
    </row>
    <row r="30" spans="1:55" ht="14.25" customHeight="1" x14ac:dyDescent="0.15">
      <c r="A30" s="32">
        <v>32</v>
      </c>
      <c r="B30" s="32">
        <v>6266</v>
      </c>
      <c r="C30" s="34" t="s">
        <v>2271</v>
      </c>
      <c r="D30" s="20"/>
      <c r="E30" s="187"/>
      <c r="F30" s="187"/>
      <c r="G30" s="187"/>
      <c r="L30" s="21"/>
      <c r="S30" s="187"/>
      <c r="T30" s="187"/>
      <c r="U30" s="42" t="s">
        <v>1376</v>
      </c>
      <c r="V30" s="239"/>
      <c r="W30" s="241"/>
      <c r="X30" s="241"/>
      <c r="Y30" s="241"/>
      <c r="Z30" s="241"/>
      <c r="AA30" s="241"/>
      <c r="AB30" s="241"/>
      <c r="AC30" s="241"/>
      <c r="AD30" s="241"/>
      <c r="AE30" s="230"/>
      <c r="AF30" s="230"/>
      <c r="AG30" s="230"/>
      <c r="AH30" s="230"/>
      <c r="AI30" s="230"/>
      <c r="AJ30" s="241"/>
      <c r="AK30" s="241"/>
      <c r="AL30" s="241"/>
      <c r="AM30" s="241"/>
      <c r="AN30" s="241"/>
      <c r="AO30" s="241"/>
      <c r="AP30" s="241"/>
      <c r="AQ30" s="241"/>
      <c r="AR30" s="241"/>
      <c r="AS30" s="241"/>
      <c r="AT30" s="241"/>
      <c r="AU30" s="241"/>
      <c r="AV30" s="1106">
        <v>3</v>
      </c>
      <c r="AW30" s="1106"/>
      <c r="AX30" s="43" t="s">
        <v>775</v>
      </c>
      <c r="AY30" s="43"/>
      <c r="AZ30" s="43"/>
      <c r="BA30" s="231"/>
      <c r="BB30" s="246">
        <f t="shared" si="0"/>
        <v>3</v>
      </c>
      <c r="BC30" s="232"/>
    </row>
    <row r="31" spans="1:55" ht="14.25" customHeight="1" x14ac:dyDescent="0.15">
      <c r="A31" s="32">
        <v>32</v>
      </c>
      <c r="B31" s="32">
        <v>6267</v>
      </c>
      <c r="C31" s="34" t="s">
        <v>2272</v>
      </c>
      <c r="D31" s="20"/>
      <c r="E31" s="187"/>
      <c r="F31" s="187"/>
      <c r="G31" s="187"/>
      <c r="L31" s="21"/>
      <c r="S31" s="187"/>
      <c r="T31" s="187"/>
      <c r="U31" s="42" t="s">
        <v>1385</v>
      </c>
      <c r="V31" s="239"/>
      <c r="W31" s="241"/>
      <c r="X31" s="241"/>
      <c r="Y31" s="241"/>
      <c r="Z31" s="241"/>
      <c r="AA31" s="241"/>
      <c r="AB31" s="241"/>
      <c r="AC31" s="241"/>
      <c r="AD31" s="241"/>
      <c r="AE31" s="230"/>
      <c r="AF31" s="230"/>
      <c r="AG31" s="230"/>
      <c r="AH31" s="230"/>
      <c r="AI31" s="230"/>
      <c r="AJ31" s="241"/>
      <c r="AK31" s="241"/>
      <c r="AL31" s="241"/>
      <c r="AM31" s="241"/>
      <c r="AN31" s="241"/>
      <c r="AO31" s="241"/>
      <c r="AP31" s="241"/>
      <c r="AQ31" s="241"/>
      <c r="AR31" s="241"/>
      <c r="AS31" s="241"/>
      <c r="AT31" s="241"/>
      <c r="AU31" s="241"/>
      <c r="AV31" s="1106">
        <v>3</v>
      </c>
      <c r="AW31" s="1106"/>
      <c r="AX31" s="43" t="s">
        <v>775</v>
      </c>
      <c r="AY31" s="43"/>
      <c r="AZ31" s="43"/>
      <c r="BA31" s="231"/>
      <c r="BB31" s="246">
        <f t="shared" si="0"/>
        <v>3</v>
      </c>
      <c r="BC31" s="232"/>
    </row>
    <row r="32" spans="1:55" ht="14.25" customHeight="1" x14ac:dyDescent="0.15">
      <c r="A32" s="32">
        <v>32</v>
      </c>
      <c r="B32" s="32">
        <v>6268</v>
      </c>
      <c r="C32" s="34" t="s">
        <v>2273</v>
      </c>
      <c r="D32" s="20"/>
      <c r="E32" s="187"/>
      <c r="F32" s="187"/>
      <c r="G32" s="187"/>
      <c r="L32" s="21"/>
      <c r="S32" s="187"/>
      <c r="T32" s="187"/>
      <c r="U32" s="42" t="s">
        <v>1394</v>
      </c>
      <c r="V32" s="239"/>
      <c r="W32" s="241"/>
      <c r="X32" s="241"/>
      <c r="Y32" s="241"/>
      <c r="Z32" s="241"/>
      <c r="AA32" s="241"/>
      <c r="AB32" s="241"/>
      <c r="AC32" s="241"/>
      <c r="AD32" s="241"/>
      <c r="AE32" s="230"/>
      <c r="AF32" s="230"/>
      <c r="AG32" s="230"/>
      <c r="AH32" s="230"/>
      <c r="AI32" s="230"/>
      <c r="AJ32" s="241"/>
      <c r="AK32" s="241"/>
      <c r="AL32" s="241"/>
      <c r="AM32" s="241"/>
      <c r="AN32" s="241"/>
      <c r="AO32" s="241"/>
      <c r="AP32" s="241"/>
      <c r="AQ32" s="241"/>
      <c r="AR32" s="241"/>
      <c r="AS32" s="241"/>
      <c r="AT32" s="241"/>
      <c r="AU32" s="241"/>
      <c r="AV32" s="1106">
        <v>2</v>
      </c>
      <c r="AW32" s="1106"/>
      <c r="AX32" s="43" t="s">
        <v>775</v>
      </c>
      <c r="AY32" s="43"/>
      <c r="AZ32" s="43"/>
      <c r="BA32" s="231"/>
      <c r="BB32" s="246">
        <f t="shared" si="0"/>
        <v>2</v>
      </c>
      <c r="BC32" s="232"/>
    </row>
    <row r="33" spans="1:55" ht="14.25" customHeight="1" x14ac:dyDescent="0.15">
      <c r="A33" s="32">
        <v>32</v>
      </c>
      <c r="B33" s="32">
        <v>6269</v>
      </c>
      <c r="C33" s="34" t="s">
        <v>2274</v>
      </c>
      <c r="D33" s="20"/>
      <c r="E33" s="187"/>
      <c r="F33" s="187"/>
      <c r="G33" s="187"/>
      <c r="L33" s="21"/>
      <c r="S33" s="187"/>
      <c r="T33" s="187"/>
      <c r="U33" s="42" t="s">
        <v>1403</v>
      </c>
      <c r="V33" s="239"/>
      <c r="W33" s="241"/>
      <c r="X33" s="241"/>
      <c r="Y33" s="241"/>
      <c r="Z33" s="241"/>
      <c r="AA33" s="241"/>
      <c r="AB33" s="241"/>
      <c r="AC33" s="241"/>
      <c r="AD33" s="241"/>
      <c r="AE33" s="230"/>
      <c r="AF33" s="230"/>
      <c r="AG33" s="230"/>
      <c r="AH33" s="230"/>
      <c r="AI33" s="230"/>
      <c r="AJ33" s="241"/>
      <c r="AK33" s="241"/>
      <c r="AL33" s="241"/>
      <c r="AM33" s="241"/>
      <c r="AN33" s="241"/>
      <c r="AO33" s="241"/>
      <c r="AP33" s="241"/>
      <c r="AQ33" s="241"/>
      <c r="AR33" s="241"/>
      <c r="AS33" s="241"/>
      <c r="AT33" s="241"/>
      <c r="AU33" s="241"/>
      <c r="AV33" s="1106">
        <v>2</v>
      </c>
      <c r="AW33" s="1106"/>
      <c r="AX33" s="43" t="s">
        <v>775</v>
      </c>
      <c r="AY33" s="43"/>
      <c r="AZ33" s="43"/>
      <c r="BA33" s="231"/>
      <c r="BB33" s="246">
        <f t="shared" si="0"/>
        <v>2</v>
      </c>
      <c r="BC33" s="232"/>
    </row>
    <row r="34" spans="1:55" ht="14.25" customHeight="1" x14ac:dyDescent="0.15">
      <c r="A34" s="32">
        <v>32</v>
      </c>
      <c r="B34" s="32">
        <v>6270</v>
      </c>
      <c r="C34" s="34" t="s">
        <v>2275</v>
      </c>
      <c r="D34" s="20"/>
      <c r="E34" s="187"/>
      <c r="F34" s="187"/>
      <c r="G34" s="187"/>
      <c r="L34" s="21"/>
      <c r="S34" s="187"/>
      <c r="T34" s="187"/>
      <c r="U34" s="42" t="s">
        <v>1412</v>
      </c>
      <c r="V34" s="239"/>
      <c r="W34" s="241"/>
      <c r="X34" s="241"/>
      <c r="Y34" s="241"/>
      <c r="Z34" s="241"/>
      <c r="AA34" s="241"/>
      <c r="AB34" s="241"/>
      <c r="AC34" s="241"/>
      <c r="AD34" s="241"/>
      <c r="AE34" s="230"/>
      <c r="AF34" s="230"/>
      <c r="AG34" s="230"/>
      <c r="AH34" s="230"/>
      <c r="AI34" s="230"/>
      <c r="AJ34" s="241"/>
      <c r="AK34" s="241"/>
      <c r="AL34" s="241"/>
      <c r="AM34" s="241"/>
      <c r="AN34" s="241"/>
      <c r="AO34" s="241"/>
      <c r="AP34" s="241"/>
      <c r="AQ34" s="241"/>
      <c r="AR34" s="241"/>
      <c r="AS34" s="241"/>
      <c r="AT34" s="241"/>
      <c r="AU34" s="241"/>
      <c r="AV34" s="1106">
        <v>2</v>
      </c>
      <c r="AW34" s="1106"/>
      <c r="AX34" s="43" t="s">
        <v>775</v>
      </c>
      <c r="AY34" s="43"/>
      <c r="AZ34" s="43"/>
      <c r="BA34" s="231"/>
      <c r="BB34" s="246">
        <f t="shared" si="0"/>
        <v>2</v>
      </c>
      <c r="BC34" s="232"/>
    </row>
    <row r="35" spans="1:55" ht="14.25" customHeight="1" x14ac:dyDescent="0.15">
      <c r="A35" s="32">
        <v>32</v>
      </c>
      <c r="B35" s="32">
        <v>6271</v>
      </c>
      <c r="C35" s="34" t="s">
        <v>2276</v>
      </c>
      <c r="D35" s="20"/>
      <c r="E35" s="187"/>
      <c r="F35" s="187"/>
      <c r="G35" s="187"/>
      <c r="L35" s="21"/>
      <c r="S35" s="187"/>
      <c r="T35" s="187"/>
      <c r="U35" s="42" t="s">
        <v>1421</v>
      </c>
      <c r="V35" s="239"/>
      <c r="W35" s="241"/>
      <c r="X35" s="241"/>
      <c r="Y35" s="241"/>
      <c r="Z35" s="241"/>
      <c r="AA35" s="241"/>
      <c r="AB35" s="241"/>
      <c r="AC35" s="241"/>
      <c r="AD35" s="241"/>
      <c r="AE35" s="230"/>
      <c r="AF35" s="230"/>
      <c r="AG35" s="230"/>
      <c r="AH35" s="230"/>
      <c r="AI35" s="230"/>
      <c r="AJ35" s="241"/>
      <c r="AK35" s="241"/>
      <c r="AL35" s="241"/>
      <c r="AM35" s="241"/>
      <c r="AN35" s="241"/>
      <c r="AO35" s="241"/>
      <c r="AP35" s="241"/>
      <c r="AQ35" s="241"/>
      <c r="AR35" s="241"/>
      <c r="AS35" s="241"/>
      <c r="AT35" s="241"/>
      <c r="AU35" s="241"/>
      <c r="AV35" s="1106">
        <v>2</v>
      </c>
      <c r="AW35" s="1106"/>
      <c r="AX35" s="43" t="s">
        <v>775</v>
      </c>
      <c r="AY35" s="43"/>
      <c r="AZ35" s="43"/>
      <c r="BA35" s="231"/>
      <c r="BB35" s="246">
        <f t="shared" si="0"/>
        <v>2</v>
      </c>
      <c r="BC35" s="232"/>
    </row>
    <row r="36" spans="1:55" ht="14.25" customHeight="1" x14ac:dyDescent="0.15">
      <c r="A36" s="32">
        <v>32</v>
      </c>
      <c r="B36" s="32">
        <v>6272</v>
      </c>
      <c r="C36" s="34" t="s">
        <v>2277</v>
      </c>
      <c r="D36" s="20"/>
      <c r="E36" s="187"/>
      <c r="F36" s="187"/>
      <c r="G36" s="187"/>
      <c r="L36" s="21"/>
      <c r="S36" s="187"/>
      <c r="T36" s="187"/>
      <c r="U36" s="42" t="s">
        <v>1430</v>
      </c>
      <c r="V36" s="239"/>
      <c r="W36" s="241"/>
      <c r="X36" s="241"/>
      <c r="Y36" s="241"/>
      <c r="Z36" s="241"/>
      <c r="AA36" s="241"/>
      <c r="AB36" s="241"/>
      <c r="AC36" s="241"/>
      <c r="AD36" s="241"/>
      <c r="AE36" s="230"/>
      <c r="AF36" s="230"/>
      <c r="AG36" s="230"/>
      <c r="AH36" s="230"/>
      <c r="AI36" s="230"/>
      <c r="AJ36" s="241"/>
      <c r="AK36" s="241"/>
      <c r="AL36" s="241"/>
      <c r="AM36" s="241"/>
      <c r="AN36" s="241"/>
      <c r="AO36" s="241"/>
      <c r="AP36" s="241"/>
      <c r="AQ36" s="241"/>
      <c r="AR36" s="241"/>
      <c r="AS36" s="241"/>
      <c r="AT36" s="241"/>
      <c r="AU36" s="241"/>
      <c r="AV36" s="1106">
        <v>2</v>
      </c>
      <c r="AW36" s="1106"/>
      <c r="AX36" s="43" t="s">
        <v>775</v>
      </c>
      <c r="AY36" s="43"/>
      <c r="AZ36" s="43"/>
      <c r="BA36" s="231"/>
      <c r="BB36" s="246">
        <f t="shared" si="0"/>
        <v>2</v>
      </c>
      <c r="BC36" s="232"/>
    </row>
    <row r="37" spans="1:55" ht="14.25" customHeight="1" x14ac:dyDescent="0.15">
      <c r="A37" s="32">
        <v>32</v>
      </c>
      <c r="B37" s="32">
        <v>6273</v>
      </c>
      <c r="C37" s="34" t="s">
        <v>2278</v>
      </c>
      <c r="D37" s="20"/>
      <c r="E37" s="187"/>
      <c r="F37" s="187"/>
      <c r="G37" s="187"/>
      <c r="L37" s="21"/>
      <c r="S37" s="187"/>
      <c r="T37" s="187"/>
      <c r="U37" s="42" t="s">
        <v>1439</v>
      </c>
      <c r="V37" s="239"/>
      <c r="W37" s="241"/>
      <c r="X37" s="241"/>
      <c r="Y37" s="241"/>
      <c r="Z37" s="241"/>
      <c r="AA37" s="241"/>
      <c r="AB37" s="241"/>
      <c r="AC37" s="241"/>
      <c r="AD37" s="241"/>
      <c r="AE37" s="230"/>
      <c r="AF37" s="230"/>
      <c r="AG37" s="230"/>
      <c r="AH37" s="230"/>
      <c r="AI37" s="230"/>
      <c r="AJ37" s="241"/>
      <c r="AK37" s="241"/>
      <c r="AL37" s="241"/>
      <c r="AM37" s="241"/>
      <c r="AN37" s="241"/>
      <c r="AO37" s="241"/>
      <c r="AP37" s="241"/>
      <c r="AQ37" s="241"/>
      <c r="AR37" s="241"/>
      <c r="AS37" s="241"/>
      <c r="AT37" s="241"/>
      <c r="AU37" s="241"/>
      <c r="AV37" s="1106">
        <v>2</v>
      </c>
      <c r="AW37" s="1106"/>
      <c r="AX37" s="43" t="s">
        <v>775</v>
      </c>
      <c r="AY37" s="43"/>
      <c r="AZ37" s="43"/>
      <c r="BA37" s="231"/>
      <c r="BB37" s="246">
        <f t="shared" si="0"/>
        <v>2</v>
      </c>
      <c r="BC37" s="232"/>
    </row>
    <row r="38" spans="1:55" ht="14.25" customHeight="1" x14ac:dyDescent="0.15">
      <c r="A38" s="32">
        <v>32</v>
      </c>
      <c r="B38" s="32">
        <v>6274</v>
      </c>
      <c r="C38" s="34" t="s">
        <v>2279</v>
      </c>
      <c r="D38" s="20"/>
      <c r="E38" s="187"/>
      <c r="F38" s="187"/>
      <c r="G38" s="187"/>
      <c r="L38" s="21"/>
      <c r="S38" s="187"/>
      <c r="T38" s="187"/>
      <c r="U38" s="42" t="s">
        <v>1448</v>
      </c>
      <c r="V38" s="239"/>
      <c r="W38" s="241"/>
      <c r="X38" s="241"/>
      <c r="Y38" s="241"/>
      <c r="Z38" s="241"/>
      <c r="AA38" s="241"/>
      <c r="AB38" s="241"/>
      <c r="AC38" s="241"/>
      <c r="AD38" s="241"/>
      <c r="AE38" s="230"/>
      <c r="AF38" s="230"/>
      <c r="AG38" s="230"/>
      <c r="AH38" s="230"/>
      <c r="AI38" s="230"/>
      <c r="AJ38" s="241"/>
      <c r="AK38" s="241"/>
      <c r="AL38" s="241"/>
      <c r="AM38" s="241"/>
      <c r="AN38" s="241"/>
      <c r="AO38" s="241"/>
      <c r="AP38" s="241"/>
      <c r="AQ38" s="241"/>
      <c r="AR38" s="241"/>
      <c r="AS38" s="241"/>
      <c r="AT38" s="241"/>
      <c r="AU38" s="241"/>
      <c r="AV38" s="1106">
        <v>2</v>
      </c>
      <c r="AW38" s="1106"/>
      <c r="AX38" s="43" t="s">
        <v>775</v>
      </c>
      <c r="AY38" s="43"/>
      <c r="AZ38" s="43"/>
      <c r="BA38" s="231"/>
      <c r="BB38" s="246">
        <f t="shared" si="0"/>
        <v>2</v>
      </c>
      <c r="BC38" s="232"/>
    </row>
    <row r="39" spans="1:55" ht="14.25" customHeight="1" x14ac:dyDescent="0.15">
      <c r="A39" s="32">
        <v>32</v>
      </c>
      <c r="B39" s="32">
        <v>6275</v>
      </c>
      <c r="C39" s="34" t="s">
        <v>2280</v>
      </c>
      <c r="D39" s="20"/>
      <c r="E39" s="187"/>
      <c r="F39" s="187"/>
      <c r="G39" s="187"/>
      <c r="L39" s="21"/>
      <c r="M39" s="40" t="s">
        <v>2166</v>
      </c>
      <c r="N39" s="40"/>
      <c r="O39" s="40"/>
      <c r="P39" s="40"/>
      <c r="Q39" s="40"/>
      <c r="R39" s="40"/>
      <c r="S39" s="184"/>
      <c r="T39" s="247"/>
      <c r="U39" s="47" t="s">
        <v>1458</v>
      </c>
      <c r="V39" s="184"/>
      <c r="W39" s="243"/>
      <c r="X39" s="243"/>
      <c r="Y39" s="243"/>
      <c r="Z39" s="243"/>
      <c r="AA39" s="243"/>
      <c r="AB39" s="243"/>
      <c r="AC39" s="241"/>
      <c r="AD39" s="241"/>
      <c r="AE39" s="230"/>
      <c r="AF39" s="230"/>
      <c r="AG39" s="230"/>
      <c r="AH39" s="230"/>
      <c r="AI39" s="230"/>
      <c r="AJ39" s="241"/>
      <c r="AK39" s="241"/>
      <c r="AL39" s="241"/>
      <c r="AM39" s="241"/>
      <c r="AN39" s="241"/>
      <c r="AO39" s="241"/>
      <c r="AP39" s="241"/>
      <c r="AQ39" s="241"/>
      <c r="AR39" s="241"/>
      <c r="AS39" s="241"/>
      <c r="AT39" s="241"/>
      <c r="AU39" s="241"/>
      <c r="AV39" s="1106">
        <v>8</v>
      </c>
      <c r="AW39" s="1106"/>
      <c r="AX39" s="43" t="s">
        <v>775</v>
      </c>
      <c r="AY39" s="43"/>
      <c r="AZ39" s="43"/>
      <c r="BA39" s="231"/>
      <c r="BB39" s="246">
        <f t="shared" si="0"/>
        <v>8</v>
      </c>
      <c r="BC39" s="232"/>
    </row>
    <row r="40" spans="1:55" ht="14.25" customHeight="1" x14ac:dyDescent="0.15">
      <c r="A40" s="32">
        <v>32</v>
      </c>
      <c r="B40" s="32">
        <v>6276</v>
      </c>
      <c r="C40" s="34" t="s">
        <v>2281</v>
      </c>
      <c r="D40" s="20"/>
      <c r="E40" s="187"/>
      <c r="F40" s="187"/>
      <c r="G40" s="187"/>
      <c r="L40" s="21"/>
      <c r="S40" s="187"/>
      <c r="T40" s="187"/>
      <c r="U40" s="42" t="s">
        <v>1467</v>
      </c>
      <c r="V40" s="184"/>
      <c r="W40" s="243"/>
      <c r="X40" s="243"/>
      <c r="Y40" s="243"/>
      <c r="Z40" s="243"/>
      <c r="AA40" s="243"/>
      <c r="AB40" s="243"/>
      <c r="AC40" s="241"/>
      <c r="AD40" s="241"/>
      <c r="AE40" s="230"/>
      <c r="AF40" s="230"/>
      <c r="AG40" s="230"/>
      <c r="AH40" s="230"/>
      <c r="AI40" s="230"/>
      <c r="AJ40" s="241"/>
      <c r="AK40" s="241"/>
      <c r="AL40" s="241"/>
      <c r="AM40" s="241"/>
      <c r="AN40" s="241"/>
      <c r="AO40" s="241"/>
      <c r="AP40" s="241"/>
      <c r="AQ40" s="241"/>
      <c r="AR40" s="241"/>
      <c r="AS40" s="241"/>
      <c r="AT40" s="241"/>
      <c r="AU40" s="241"/>
      <c r="AV40" s="1106">
        <v>8</v>
      </c>
      <c r="AW40" s="1106"/>
      <c r="AX40" s="43" t="s">
        <v>775</v>
      </c>
      <c r="AY40" s="43"/>
      <c r="AZ40" s="43"/>
      <c r="BA40" s="231"/>
      <c r="BB40" s="246">
        <f t="shared" si="0"/>
        <v>8</v>
      </c>
      <c r="BC40" s="232"/>
    </row>
    <row r="41" spans="1:55" ht="14.25" customHeight="1" x14ac:dyDescent="0.15">
      <c r="A41" s="32">
        <v>32</v>
      </c>
      <c r="B41" s="32">
        <v>6277</v>
      </c>
      <c r="C41" s="34" t="s">
        <v>2282</v>
      </c>
      <c r="D41" s="20"/>
      <c r="E41" s="187"/>
      <c r="F41" s="187"/>
      <c r="G41" s="187"/>
      <c r="L41" s="21"/>
      <c r="S41" s="187"/>
      <c r="T41" s="187"/>
      <c r="U41" s="42" t="s">
        <v>1476</v>
      </c>
      <c r="V41" s="239"/>
      <c r="W41" s="241"/>
      <c r="X41" s="241"/>
      <c r="Y41" s="241"/>
      <c r="Z41" s="241"/>
      <c r="AA41" s="241"/>
      <c r="AB41" s="241"/>
      <c r="AC41" s="241"/>
      <c r="AD41" s="241"/>
      <c r="AE41" s="230"/>
      <c r="AF41" s="230"/>
      <c r="AG41" s="230"/>
      <c r="AH41" s="230"/>
      <c r="AI41" s="230"/>
      <c r="AJ41" s="241"/>
      <c r="AK41" s="241"/>
      <c r="AL41" s="241"/>
      <c r="AM41" s="241"/>
      <c r="AN41" s="241"/>
      <c r="AO41" s="241"/>
      <c r="AP41" s="241"/>
      <c r="AQ41" s="241"/>
      <c r="AR41" s="241"/>
      <c r="AS41" s="241"/>
      <c r="AT41" s="241"/>
      <c r="AU41" s="241"/>
      <c r="AV41" s="1106">
        <v>6</v>
      </c>
      <c r="AW41" s="1106"/>
      <c r="AX41" s="43" t="s">
        <v>775</v>
      </c>
      <c r="AY41" s="43"/>
      <c r="AZ41" s="43"/>
      <c r="BA41" s="231"/>
      <c r="BB41" s="246">
        <f t="shared" si="0"/>
        <v>6</v>
      </c>
      <c r="BC41" s="232"/>
    </row>
    <row r="42" spans="1:55" ht="14.25" customHeight="1" x14ac:dyDescent="0.15">
      <c r="A42" s="32">
        <v>32</v>
      </c>
      <c r="B42" s="32">
        <v>6278</v>
      </c>
      <c r="C42" s="34" t="s">
        <v>2283</v>
      </c>
      <c r="D42" s="20"/>
      <c r="E42" s="187"/>
      <c r="F42" s="187"/>
      <c r="G42" s="187"/>
      <c r="L42" s="21"/>
      <c r="S42" s="187"/>
      <c r="T42" s="187"/>
      <c r="U42" s="42" t="s">
        <v>1485</v>
      </c>
      <c r="V42" s="239"/>
      <c r="W42" s="241"/>
      <c r="X42" s="241"/>
      <c r="Y42" s="241"/>
      <c r="Z42" s="241"/>
      <c r="AA42" s="241"/>
      <c r="AB42" s="241"/>
      <c r="AC42" s="241"/>
      <c r="AD42" s="241"/>
      <c r="AE42" s="230"/>
      <c r="AF42" s="230"/>
      <c r="AG42" s="230"/>
      <c r="AH42" s="230"/>
      <c r="AI42" s="230"/>
      <c r="AJ42" s="241"/>
      <c r="AK42" s="241"/>
      <c r="AL42" s="241"/>
      <c r="AM42" s="241"/>
      <c r="AN42" s="241"/>
      <c r="AO42" s="241"/>
      <c r="AP42" s="241"/>
      <c r="AQ42" s="241"/>
      <c r="AR42" s="241"/>
      <c r="AS42" s="241"/>
      <c r="AT42" s="241"/>
      <c r="AU42" s="241"/>
      <c r="AV42" s="1106">
        <v>5</v>
      </c>
      <c r="AW42" s="1106"/>
      <c r="AX42" s="43" t="s">
        <v>775</v>
      </c>
      <c r="AY42" s="43"/>
      <c r="AZ42" s="43"/>
      <c r="BA42" s="231"/>
      <c r="BB42" s="246">
        <f t="shared" si="0"/>
        <v>5</v>
      </c>
      <c r="BC42" s="232"/>
    </row>
    <row r="43" spans="1:55" ht="14.25" customHeight="1" x14ac:dyDescent="0.15">
      <c r="A43" s="32">
        <v>32</v>
      </c>
      <c r="B43" s="32">
        <v>6279</v>
      </c>
      <c r="C43" s="34" t="s">
        <v>2284</v>
      </c>
      <c r="D43" s="20"/>
      <c r="E43" s="187"/>
      <c r="F43" s="187"/>
      <c r="G43" s="187"/>
      <c r="L43" s="21"/>
      <c r="S43" s="187"/>
      <c r="T43" s="187"/>
      <c r="U43" s="42" t="s">
        <v>1494</v>
      </c>
      <c r="V43" s="239"/>
      <c r="W43" s="241"/>
      <c r="X43" s="241"/>
      <c r="Y43" s="241"/>
      <c r="Z43" s="241"/>
      <c r="AA43" s="241"/>
      <c r="AB43" s="241"/>
      <c r="AC43" s="241"/>
      <c r="AD43" s="241"/>
      <c r="AE43" s="230"/>
      <c r="AF43" s="230"/>
      <c r="AG43" s="230"/>
      <c r="AH43" s="230"/>
      <c r="AI43" s="230"/>
      <c r="AJ43" s="241"/>
      <c r="AK43" s="241"/>
      <c r="AL43" s="241"/>
      <c r="AM43" s="241"/>
      <c r="AN43" s="241"/>
      <c r="AO43" s="241"/>
      <c r="AP43" s="241"/>
      <c r="AQ43" s="241"/>
      <c r="AR43" s="241"/>
      <c r="AS43" s="241"/>
      <c r="AT43" s="241"/>
      <c r="AU43" s="241"/>
      <c r="AV43" s="1106">
        <v>5</v>
      </c>
      <c r="AW43" s="1106"/>
      <c r="AX43" s="43" t="s">
        <v>775</v>
      </c>
      <c r="AY43" s="43"/>
      <c r="AZ43" s="43"/>
      <c r="BA43" s="231"/>
      <c r="BB43" s="246">
        <f t="shared" si="0"/>
        <v>5</v>
      </c>
      <c r="BC43" s="232"/>
    </row>
    <row r="44" spans="1:55" ht="14.25" customHeight="1" x14ac:dyDescent="0.15">
      <c r="A44" s="32">
        <v>32</v>
      </c>
      <c r="B44" s="32">
        <v>6280</v>
      </c>
      <c r="C44" s="34" t="s">
        <v>2285</v>
      </c>
      <c r="D44" s="20"/>
      <c r="E44" s="187"/>
      <c r="F44" s="187"/>
      <c r="G44" s="187"/>
      <c r="L44" s="21"/>
      <c r="S44" s="187"/>
      <c r="T44" s="187"/>
      <c r="U44" s="47" t="s">
        <v>1503</v>
      </c>
      <c r="V44" s="239"/>
      <c r="W44" s="241"/>
      <c r="X44" s="241"/>
      <c r="Y44" s="241"/>
      <c r="Z44" s="241"/>
      <c r="AA44" s="241"/>
      <c r="AB44" s="241"/>
      <c r="AC44" s="241"/>
      <c r="AD44" s="241"/>
      <c r="AE44" s="230"/>
      <c r="AF44" s="230"/>
      <c r="AG44" s="230"/>
      <c r="AH44" s="230"/>
      <c r="AI44" s="230"/>
      <c r="AJ44" s="241"/>
      <c r="AK44" s="241"/>
      <c r="AL44" s="241"/>
      <c r="AM44" s="241"/>
      <c r="AN44" s="241"/>
      <c r="AO44" s="241"/>
      <c r="AP44" s="241"/>
      <c r="AQ44" s="241"/>
      <c r="AR44" s="241"/>
      <c r="AS44" s="241"/>
      <c r="AT44" s="241"/>
      <c r="AU44" s="241"/>
      <c r="AV44" s="1106">
        <v>4</v>
      </c>
      <c r="AW44" s="1106"/>
      <c r="AX44" s="43" t="s">
        <v>775</v>
      </c>
      <c r="AY44" s="43"/>
      <c r="AZ44" s="43"/>
      <c r="BA44" s="231"/>
      <c r="BB44" s="246">
        <f t="shared" si="0"/>
        <v>4</v>
      </c>
      <c r="BC44" s="232"/>
    </row>
    <row r="45" spans="1:55" ht="14.25" customHeight="1" x14ac:dyDescent="0.15">
      <c r="A45" s="32">
        <v>32</v>
      </c>
      <c r="B45" s="32">
        <v>6281</v>
      </c>
      <c r="C45" s="34" t="s">
        <v>2286</v>
      </c>
      <c r="D45" s="186"/>
      <c r="E45" s="187"/>
      <c r="F45" s="187"/>
      <c r="G45" s="187"/>
      <c r="L45" s="21"/>
      <c r="M45" s="40" t="s">
        <v>2173</v>
      </c>
      <c r="N45" s="234"/>
      <c r="O45" s="234"/>
      <c r="P45" s="234"/>
      <c r="Q45" s="234"/>
      <c r="R45" s="234"/>
      <c r="S45" s="234"/>
      <c r="T45" s="235"/>
      <c r="U45" s="47" t="s">
        <v>2174</v>
      </c>
      <c r="V45" s="184"/>
      <c r="W45" s="184"/>
      <c r="X45" s="184"/>
      <c r="Y45" s="184"/>
      <c r="Z45" s="184"/>
      <c r="AA45" s="184"/>
      <c r="AB45" s="184"/>
      <c r="AC45" s="239"/>
      <c r="AD45" s="43"/>
      <c r="AE45" s="230"/>
      <c r="AF45" s="230"/>
      <c r="AG45" s="230"/>
      <c r="AH45" s="230"/>
      <c r="AI45" s="230"/>
      <c r="AJ45" s="107"/>
      <c r="AK45" s="107"/>
      <c r="AL45" s="107"/>
      <c r="AM45" s="44"/>
      <c r="AN45" s="44"/>
      <c r="AO45" s="239"/>
      <c r="AP45" s="239"/>
      <c r="AQ45" s="239"/>
      <c r="AR45" s="239"/>
      <c r="AS45" s="239"/>
      <c r="AT45" s="239"/>
      <c r="AU45" s="239"/>
      <c r="AV45" s="1106">
        <v>33</v>
      </c>
      <c r="AW45" s="1106"/>
      <c r="AX45" s="43" t="s">
        <v>775</v>
      </c>
      <c r="AY45" s="43"/>
      <c r="AZ45" s="43"/>
      <c r="BA45" s="231"/>
      <c r="BB45" s="246">
        <f t="shared" si="0"/>
        <v>33</v>
      </c>
      <c r="BC45" s="31"/>
    </row>
    <row r="46" spans="1:55" ht="14.25" customHeight="1" x14ac:dyDescent="0.15">
      <c r="A46" s="32">
        <v>32</v>
      </c>
      <c r="B46" s="32">
        <v>6282</v>
      </c>
      <c r="C46" s="34" t="s">
        <v>2287</v>
      </c>
      <c r="D46" s="186"/>
      <c r="E46" s="187"/>
      <c r="F46" s="187"/>
      <c r="G46" s="187"/>
      <c r="L46" s="21"/>
      <c r="N46" s="193"/>
      <c r="O46" s="193"/>
      <c r="P46" s="193"/>
      <c r="Q46" s="193"/>
      <c r="R46" s="193"/>
      <c r="S46" s="193"/>
      <c r="T46" s="194"/>
      <c r="U46" s="47" t="s">
        <v>2178</v>
      </c>
      <c r="V46" s="184"/>
      <c r="W46" s="184"/>
      <c r="X46" s="184"/>
      <c r="Y46" s="184"/>
      <c r="Z46" s="184"/>
      <c r="AA46" s="184"/>
      <c r="AB46" s="184"/>
      <c r="AC46" s="239"/>
      <c r="AD46" s="43"/>
      <c r="AE46" s="230"/>
      <c r="AF46" s="230"/>
      <c r="AG46" s="230"/>
      <c r="AH46" s="230"/>
      <c r="AI46" s="230"/>
      <c r="AJ46" s="107"/>
      <c r="AK46" s="107"/>
      <c r="AL46" s="107"/>
      <c r="AM46" s="44"/>
      <c r="AN46" s="44"/>
      <c r="AO46" s="239"/>
      <c r="AP46" s="239"/>
      <c r="AQ46" s="239"/>
      <c r="AR46" s="239"/>
      <c r="AS46" s="239"/>
      <c r="AT46" s="239"/>
      <c r="AU46" s="239"/>
      <c r="AV46" s="1106">
        <v>33</v>
      </c>
      <c r="AW46" s="1106"/>
      <c r="AX46" s="43" t="s">
        <v>775</v>
      </c>
      <c r="AY46" s="43"/>
      <c r="AZ46" s="43"/>
      <c r="BA46" s="231"/>
      <c r="BB46" s="246">
        <f t="shared" si="0"/>
        <v>33</v>
      </c>
      <c r="BC46" s="31"/>
    </row>
    <row r="47" spans="1:55" ht="14.25" customHeight="1" x14ac:dyDescent="0.15">
      <c r="A47" s="32">
        <v>32</v>
      </c>
      <c r="B47" s="32">
        <v>6283</v>
      </c>
      <c r="C47" s="34" t="s">
        <v>2288</v>
      </c>
      <c r="D47" s="186"/>
      <c r="E47" s="187"/>
      <c r="F47" s="187"/>
      <c r="G47" s="187"/>
      <c r="L47" s="21"/>
      <c r="N47" s="193"/>
      <c r="O47" s="193"/>
      <c r="P47" s="193"/>
      <c r="Q47" s="193"/>
      <c r="R47" s="193"/>
      <c r="S47" s="193"/>
      <c r="T47" s="194"/>
      <c r="U47" s="47" t="s">
        <v>1548</v>
      </c>
      <c r="V47" s="184"/>
      <c r="W47" s="184"/>
      <c r="X47" s="184"/>
      <c r="Y47" s="184"/>
      <c r="Z47" s="184"/>
      <c r="AA47" s="184"/>
      <c r="AB47" s="184"/>
      <c r="AC47" s="239"/>
      <c r="AD47" s="43"/>
      <c r="AE47" s="230"/>
      <c r="AF47" s="230"/>
      <c r="AG47" s="230"/>
      <c r="AH47" s="230"/>
      <c r="AI47" s="230"/>
      <c r="AJ47" s="107"/>
      <c r="AK47" s="107"/>
      <c r="AL47" s="107"/>
      <c r="AM47" s="44"/>
      <c r="AN47" s="44"/>
      <c r="AO47" s="239"/>
      <c r="AP47" s="239"/>
      <c r="AQ47" s="239"/>
      <c r="AR47" s="239"/>
      <c r="AS47" s="239"/>
      <c r="AT47" s="239"/>
      <c r="AU47" s="239"/>
      <c r="AV47" s="1106">
        <v>33</v>
      </c>
      <c r="AW47" s="1106"/>
      <c r="AX47" s="43" t="s">
        <v>775</v>
      </c>
      <c r="AY47" s="43"/>
      <c r="AZ47" s="43"/>
      <c r="BA47" s="231"/>
      <c r="BB47" s="246">
        <f t="shared" si="0"/>
        <v>33</v>
      </c>
      <c r="BC47" s="31"/>
    </row>
    <row r="48" spans="1:55" ht="14.25" customHeight="1" x14ac:dyDescent="0.15">
      <c r="A48" s="32">
        <v>32</v>
      </c>
      <c r="B48" s="32">
        <v>6284</v>
      </c>
      <c r="C48" s="34" t="s">
        <v>2289</v>
      </c>
      <c r="D48" s="186"/>
      <c r="E48" s="187"/>
      <c r="F48" s="187"/>
      <c r="G48" s="187"/>
      <c r="L48" s="21"/>
      <c r="N48" s="193"/>
      <c r="O48" s="193"/>
      <c r="P48" s="193"/>
      <c r="Q48" s="193"/>
      <c r="R48" s="193"/>
      <c r="S48" s="193"/>
      <c r="T48" s="194"/>
      <c r="U48" s="47" t="s">
        <v>2183</v>
      </c>
      <c r="V48" s="184"/>
      <c r="W48" s="184"/>
      <c r="X48" s="184"/>
      <c r="Y48" s="184"/>
      <c r="Z48" s="184"/>
      <c r="AA48" s="184"/>
      <c r="AB48" s="184"/>
      <c r="AC48" s="239"/>
      <c r="AD48" s="43"/>
      <c r="AE48" s="230"/>
      <c r="AF48" s="230"/>
      <c r="AG48" s="230"/>
      <c r="AH48" s="230"/>
      <c r="AI48" s="230"/>
      <c r="AJ48" s="107"/>
      <c r="AK48" s="107"/>
      <c r="AL48" s="107"/>
      <c r="AM48" s="44"/>
      <c r="AN48" s="44"/>
      <c r="AO48" s="239"/>
      <c r="AP48" s="239"/>
      <c r="AQ48" s="239"/>
      <c r="AR48" s="239"/>
      <c r="AS48" s="239"/>
      <c r="AT48" s="239"/>
      <c r="AU48" s="239"/>
      <c r="AV48" s="1106">
        <v>16</v>
      </c>
      <c r="AW48" s="1106"/>
      <c r="AX48" s="43" t="s">
        <v>775</v>
      </c>
      <c r="AY48" s="43"/>
      <c r="AZ48" s="43"/>
      <c r="BA48" s="231"/>
      <c r="BB48" s="246">
        <f t="shared" si="0"/>
        <v>16</v>
      </c>
      <c r="BC48" s="31"/>
    </row>
    <row r="49" spans="1:55" ht="14.25" customHeight="1" x14ac:dyDescent="0.15">
      <c r="A49" s="32">
        <v>32</v>
      </c>
      <c r="B49" s="32">
        <v>6285</v>
      </c>
      <c r="C49" s="34" t="s">
        <v>2290</v>
      </c>
      <c r="D49" s="186"/>
      <c r="E49" s="187"/>
      <c r="F49" s="187"/>
      <c r="G49" s="187"/>
      <c r="L49" s="21"/>
      <c r="N49" s="193"/>
      <c r="O49" s="193"/>
      <c r="P49" s="193"/>
      <c r="Q49" s="193"/>
      <c r="R49" s="193"/>
      <c r="S49" s="193"/>
      <c r="T49" s="194"/>
      <c r="U49" s="47" t="s">
        <v>2186</v>
      </c>
      <c r="V49" s="184"/>
      <c r="W49" s="184"/>
      <c r="X49" s="184"/>
      <c r="Y49" s="184"/>
      <c r="Z49" s="184"/>
      <c r="AA49" s="184"/>
      <c r="AB49" s="184"/>
      <c r="AC49" s="239"/>
      <c r="AD49" s="43"/>
      <c r="AE49" s="230"/>
      <c r="AF49" s="230"/>
      <c r="AG49" s="230"/>
      <c r="AH49" s="230"/>
      <c r="AI49" s="230"/>
      <c r="AJ49" s="107"/>
      <c r="AK49" s="107"/>
      <c r="AL49" s="107"/>
      <c r="AM49" s="44"/>
      <c r="AN49" s="44"/>
      <c r="AO49" s="239"/>
      <c r="AP49" s="239"/>
      <c r="AQ49" s="239"/>
      <c r="AR49" s="239"/>
      <c r="AS49" s="239"/>
      <c r="AT49" s="239"/>
      <c r="AU49" s="239"/>
      <c r="AV49" s="1106">
        <v>16</v>
      </c>
      <c r="AW49" s="1106"/>
      <c r="AX49" s="43" t="s">
        <v>775</v>
      </c>
      <c r="AY49" s="43"/>
      <c r="AZ49" s="43"/>
      <c r="BA49" s="231"/>
      <c r="BB49" s="246">
        <f t="shared" si="0"/>
        <v>16</v>
      </c>
      <c r="BC49" s="31"/>
    </row>
    <row r="50" spans="1:55" ht="14.25" customHeight="1" x14ac:dyDescent="0.15">
      <c r="A50" s="32">
        <v>32</v>
      </c>
      <c r="B50" s="32">
        <v>6286</v>
      </c>
      <c r="C50" s="34" t="s">
        <v>2291</v>
      </c>
      <c r="D50" s="186"/>
      <c r="E50" s="187"/>
      <c r="F50" s="187"/>
      <c r="G50" s="187"/>
      <c r="L50" s="21"/>
      <c r="N50" s="193"/>
      <c r="O50" s="193"/>
      <c r="P50" s="193"/>
      <c r="Q50" s="193"/>
      <c r="R50" s="193"/>
      <c r="S50" s="193"/>
      <c r="T50" s="194"/>
      <c r="U50" s="47" t="s">
        <v>2189</v>
      </c>
      <c r="V50" s="184"/>
      <c r="W50" s="184"/>
      <c r="X50" s="184"/>
      <c r="Y50" s="184"/>
      <c r="Z50" s="184"/>
      <c r="AA50" s="184"/>
      <c r="AB50" s="184"/>
      <c r="AC50" s="239"/>
      <c r="AD50" s="43"/>
      <c r="AE50" s="230"/>
      <c r="AF50" s="230"/>
      <c r="AG50" s="230"/>
      <c r="AH50" s="230"/>
      <c r="AI50" s="230"/>
      <c r="AJ50" s="107"/>
      <c r="AK50" s="107"/>
      <c r="AL50" s="107"/>
      <c r="AM50" s="44"/>
      <c r="AN50" s="44"/>
      <c r="AO50" s="239"/>
      <c r="AP50" s="239"/>
      <c r="AQ50" s="239"/>
      <c r="AR50" s="239"/>
      <c r="AS50" s="239"/>
      <c r="AT50" s="239"/>
      <c r="AU50" s="239"/>
      <c r="AV50" s="1106">
        <v>11</v>
      </c>
      <c r="AW50" s="1106"/>
      <c r="AX50" s="43" t="s">
        <v>775</v>
      </c>
      <c r="AY50" s="43"/>
      <c r="AZ50" s="43"/>
      <c r="BA50" s="231"/>
      <c r="BB50" s="246">
        <f t="shared" si="0"/>
        <v>11</v>
      </c>
      <c r="BC50" s="31"/>
    </row>
    <row r="51" spans="1:55" ht="14.25" customHeight="1" x14ac:dyDescent="0.15">
      <c r="A51" s="32">
        <v>32</v>
      </c>
      <c r="B51" s="32">
        <v>6287</v>
      </c>
      <c r="C51" s="34" t="s">
        <v>2292</v>
      </c>
      <c r="D51" s="186"/>
      <c r="E51" s="187"/>
      <c r="F51" s="187"/>
      <c r="G51" s="187"/>
      <c r="L51" s="21"/>
      <c r="N51" s="193"/>
      <c r="O51" s="193"/>
      <c r="P51" s="193"/>
      <c r="Q51" s="193"/>
      <c r="R51" s="193"/>
      <c r="S51" s="193"/>
      <c r="T51" s="194"/>
      <c r="U51" s="47" t="s">
        <v>2192</v>
      </c>
      <c r="V51" s="184"/>
      <c r="W51" s="184"/>
      <c r="X51" s="184"/>
      <c r="Y51" s="184"/>
      <c r="Z51" s="184"/>
      <c r="AA51" s="184"/>
      <c r="AB51" s="184"/>
      <c r="AC51" s="239"/>
      <c r="AD51" s="43"/>
      <c r="AE51" s="230"/>
      <c r="AF51" s="230"/>
      <c r="AG51" s="230"/>
      <c r="AH51" s="230"/>
      <c r="AI51" s="230"/>
      <c r="AJ51" s="107"/>
      <c r="AK51" s="107"/>
      <c r="AL51" s="107"/>
      <c r="AM51" s="44"/>
      <c r="AN51" s="44"/>
      <c r="AO51" s="239"/>
      <c r="AP51" s="239"/>
      <c r="AQ51" s="239"/>
      <c r="AR51" s="239"/>
      <c r="AS51" s="239"/>
      <c r="AT51" s="239"/>
      <c r="AU51" s="239"/>
      <c r="AV51" s="1106">
        <v>11</v>
      </c>
      <c r="AW51" s="1106"/>
      <c r="AX51" s="43" t="s">
        <v>775</v>
      </c>
      <c r="AY51" s="43"/>
      <c r="AZ51" s="43"/>
      <c r="BA51" s="231"/>
      <c r="BB51" s="246">
        <f t="shared" si="0"/>
        <v>11</v>
      </c>
      <c r="BC51" s="31"/>
    </row>
    <row r="52" spans="1:55" ht="14.25" customHeight="1" x14ac:dyDescent="0.15">
      <c r="A52" s="32">
        <v>32</v>
      </c>
      <c r="B52" s="32">
        <v>6288</v>
      </c>
      <c r="C52" s="34" t="s">
        <v>2293</v>
      </c>
      <c r="D52" s="186"/>
      <c r="E52" s="187"/>
      <c r="F52" s="187"/>
      <c r="G52" s="187"/>
      <c r="L52" s="21"/>
      <c r="N52" s="193"/>
      <c r="O52" s="193"/>
      <c r="P52" s="193"/>
      <c r="Q52" s="193"/>
      <c r="R52" s="193"/>
      <c r="S52" s="193"/>
      <c r="T52" s="194"/>
      <c r="U52" s="47" t="s">
        <v>2194</v>
      </c>
      <c r="V52" s="184"/>
      <c r="W52" s="184"/>
      <c r="X52" s="184"/>
      <c r="Y52" s="184"/>
      <c r="Z52" s="184"/>
      <c r="AA52" s="184"/>
      <c r="AB52" s="184"/>
      <c r="AC52" s="239"/>
      <c r="AD52" s="43"/>
      <c r="AE52" s="230"/>
      <c r="AF52" s="230"/>
      <c r="AG52" s="230"/>
      <c r="AH52" s="230"/>
      <c r="AI52" s="230"/>
      <c r="AJ52" s="107"/>
      <c r="AK52" s="107"/>
      <c r="AL52" s="107"/>
      <c r="AM52" s="44"/>
      <c r="AN52" s="44"/>
      <c r="AO52" s="239"/>
      <c r="AP52" s="239"/>
      <c r="AQ52" s="239"/>
      <c r="AR52" s="239"/>
      <c r="AS52" s="239"/>
      <c r="AT52" s="239"/>
      <c r="AU52" s="239"/>
      <c r="AV52" s="1106">
        <v>8</v>
      </c>
      <c r="AW52" s="1106"/>
      <c r="AX52" s="43" t="s">
        <v>775</v>
      </c>
      <c r="AY52" s="43"/>
      <c r="AZ52" s="43"/>
      <c r="BA52" s="231"/>
      <c r="BB52" s="246">
        <f t="shared" si="0"/>
        <v>8</v>
      </c>
      <c r="BC52" s="31"/>
    </row>
    <row r="53" spans="1:55" ht="14.25" customHeight="1" x14ac:dyDescent="0.15">
      <c r="A53" s="32">
        <v>32</v>
      </c>
      <c r="B53" s="32">
        <v>6289</v>
      </c>
      <c r="C53" s="34" t="s">
        <v>2294</v>
      </c>
      <c r="D53" s="186"/>
      <c r="E53" s="187"/>
      <c r="F53" s="187"/>
      <c r="G53" s="187"/>
      <c r="L53" s="21"/>
      <c r="N53" s="193"/>
      <c r="O53" s="193"/>
      <c r="P53" s="193"/>
      <c r="Q53" s="193"/>
      <c r="R53" s="193"/>
      <c r="S53" s="193"/>
      <c r="T53" s="194"/>
      <c r="U53" s="47" t="s">
        <v>2196</v>
      </c>
      <c r="V53" s="184"/>
      <c r="W53" s="184"/>
      <c r="X53" s="184"/>
      <c r="Y53" s="184"/>
      <c r="Z53" s="184"/>
      <c r="AA53" s="184"/>
      <c r="AB53" s="184"/>
      <c r="AC53" s="239"/>
      <c r="AD53" s="43"/>
      <c r="AE53" s="230"/>
      <c r="AF53" s="230"/>
      <c r="AG53" s="230"/>
      <c r="AH53" s="230"/>
      <c r="AI53" s="230"/>
      <c r="AJ53" s="107"/>
      <c r="AK53" s="107"/>
      <c r="AL53" s="107"/>
      <c r="AM53" s="44"/>
      <c r="AN53" s="44"/>
      <c r="AO53" s="239"/>
      <c r="AP53" s="239"/>
      <c r="AQ53" s="239"/>
      <c r="AR53" s="239"/>
      <c r="AS53" s="239"/>
      <c r="AT53" s="239"/>
      <c r="AU53" s="239"/>
      <c r="AV53" s="1106">
        <v>8</v>
      </c>
      <c r="AW53" s="1106"/>
      <c r="AX53" s="43" t="s">
        <v>775</v>
      </c>
      <c r="AY53" s="43"/>
      <c r="AZ53" s="43"/>
      <c r="BA53" s="231"/>
      <c r="BB53" s="246">
        <f t="shared" si="0"/>
        <v>8</v>
      </c>
      <c r="BC53" s="31"/>
    </row>
    <row r="54" spans="1:55" ht="14.25" customHeight="1" x14ac:dyDescent="0.15">
      <c r="A54" s="32">
        <v>32</v>
      </c>
      <c r="B54" s="32">
        <v>6290</v>
      </c>
      <c r="C54" s="34" t="s">
        <v>2295</v>
      </c>
      <c r="D54" s="186"/>
      <c r="E54" s="187"/>
      <c r="F54" s="187"/>
      <c r="G54" s="187"/>
      <c r="L54" s="21"/>
      <c r="N54" s="193"/>
      <c r="O54" s="193"/>
      <c r="P54" s="193"/>
      <c r="Q54" s="193"/>
      <c r="R54" s="193"/>
      <c r="S54" s="193"/>
      <c r="T54" s="194"/>
      <c r="U54" s="47" t="s">
        <v>2198</v>
      </c>
      <c r="V54" s="184"/>
      <c r="W54" s="184"/>
      <c r="X54" s="184"/>
      <c r="Y54" s="184"/>
      <c r="Z54" s="184"/>
      <c r="AA54" s="184"/>
      <c r="AB54" s="184"/>
      <c r="AC54" s="239"/>
      <c r="AD54" s="43"/>
      <c r="AE54" s="230"/>
      <c r="AF54" s="230"/>
      <c r="AG54" s="230"/>
      <c r="AH54" s="230"/>
      <c r="AI54" s="230"/>
      <c r="AJ54" s="107"/>
      <c r="AK54" s="107"/>
      <c r="AL54" s="107"/>
      <c r="AM54" s="44"/>
      <c r="AN54" s="44"/>
      <c r="AO54" s="239"/>
      <c r="AP54" s="239"/>
      <c r="AQ54" s="239"/>
      <c r="AR54" s="239"/>
      <c r="AS54" s="239"/>
      <c r="AT54" s="239"/>
      <c r="AU54" s="239"/>
      <c r="AV54" s="1106">
        <v>6</v>
      </c>
      <c r="AW54" s="1106"/>
      <c r="AX54" s="43" t="s">
        <v>775</v>
      </c>
      <c r="AY54" s="43"/>
      <c r="AZ54" s="43"/>
      <c r="BA54" s="231"/>
      <c r="BB54" s="246">
        <f t="shared" si="0"/>
        <v>6</v>
      </c>
      <c r="BC54" s="31"/>
    </row>
    <row r="55" spans="1:55" ht="14.25" customHeight="1" x14ac:dyDescent="0.15">
      <c r="A55" s="32">
        <v>32</v>
      </c>
      <c r="B55" s="32">
        <v>6291</v>
      </c>
      <c r="C55" s="34" t="s">
        <v>2296</v>
      </c>
      <c r="D55" s="186"/>
      <c r="E55" s="187"/>
      <c r="F55" s="187"/>
      <c r="G55" s="187"/>
      <c r="L55" s="21"/>
      <c r="N55" s="193"/>
      <c r="O55" s="193"/>
      <c r="P55" s="193"/>
      <c r="Q55" s="193"/>
      <c r="R55" s="193"/>
      <c r="S55" s="193"/>
      <c r="T55" s="194"/>
      <c r="U55" s="47" t="s">
        <v>2200</v>
      </c>
      <c r="V55" s="184"/>
      <c r="W55" s="184"/>
      <c r="X55" s="184"/>
      <c r="Y55" s="184"/>
      <c r="Z55" s="184"/>
      <c r="AA55" s="184"/>
      <c r="AB55" s="184"/>
      <c r="AC55" s="239"/>
      <c r="AD55" s="43"/>
      <c r="AE55" s="230"/>
      <c r="AF55" s="230"/>
      <c r="AG55" s="230"/>
      <c r="AH55" s="230"/>
      <c r="AI55" s="230"/>
      <c r="AJ55" s="107"/>
      <c r="AK55" s="107"/>
      <c r="AL55" s="107"/>
      <c r="AM55" s="44"/>
      <c r="AN55" s="44"/>
      <c r="AO55" s="239"/>
      <c r="AP55" s="239"/>
      <c r="AQ55" s="239"/>
      <c r="AR55" s="239"/>
      <c r="AS55" s="239"/>
      <c r="AT55" s="239"/>
      <c r="AU55" s="239"/>
      <c r="AV55" s="1106">
        <v>5</v>
      </c>
      <c r="AW55" s="1106"/>
      <c r="AX55" s="43" t="s">
        <v>775</v>
      </c>
      <c r="AY55" s="43"/>
      <c r="AZ55" s="43"/>
      <c r="BA55" s="231"/>
      <c r="BB55" s="246">
        <f t="shared" si="0"/>
        <v>5</v>
      </c>
      <c r="BC55" s="31"/>
    </row>
    <row r="56" spans="1:55" ht="14.25" customHeight="1" x14ac:dyDescent="0.15">
      <c r="A56" s="32">
        <v>32</v>
      </c>
      <c r="B56" s="32">
        <v>6292</v>
      </c>
      <c r="C56" s="34" t="s">
        <v>2297</v>
      </c>
      <c r="D56" s="186"/>
      <c r="E56" s="187"/>
      <c r="F56" s="187"/>
      <c r="G56" s="187"/>
      <c r="L56" s="21"/>
      <c r="N56" s="193"/>
      <c r="O56" s="193"/>
      <c r="P56" s="193"/>
      <c r="Q56" s="193"/>
      <c r="R56" s="193"/>
      <c r="S56" s="193"/>
      <c r="T56" s="194"/>
      <c r="U56" s="47" t="s">
        <v>2202</v>
      </c>
      <c r="V56" s="184"/>
      <c r="W56" s="184"/>
      <c r="X56" s="184"/>
      <c r="Y56" s="184"/>
      <c r="Z56" s="184"/>
      <c r="AA56" s="184"/>
      <c r="AB56" s="184"/>
      <c r="AC56" s="239"/>
      <c r="AD56" s="43"/>
      <c r="AE56" s="230"/>
      <c r="AF56" s="230"/>
      <c r="AG56" s="230"/>
      <c r="AH56" s="230"/>
      <c r="AI56" s="230"/>
      <c r="AJ56" s="107"/>
      <c r="AK56" s="107"/>
      <c r="AL56" s="107"/>
      <c r="AM56" s="44"/>
      <c r="AN56" s="44"/>
      <c r="AO56" s="239"/>
      <c r="AP56" s="239"/>
      <c r="AQ56" s="239"/>
      <c r="AR56" s="239"/>
      <c r="AS56" s="239"/>
      <c r="AT56" s="239"/>
      <c r="AU56" s="239"/>
      <c r="AV56" s="1106">
        <v>5</v>
      </c>
      <c r="AW56" s="1106"/>
      <c r="AX56" s="43" t="s">
        <v>775</v>
      </c>
      <c r="AY56" s="43"/>
      <c r="AZ56" s="43"/>
      <c r="BA56" s="231"/>
      <c r="BB56" s="246">
        <f t="shared" si="0"/>
        <v>5</v>
      </c>
      <c r="BC56" s="31"/>
    </row>
    <row r="57" spans="1:55" ht="14.25" customHeight="1" x14ac:dyDescent="0.15">
      <c r="A57" s="32">
        <v>32</v>
      </c>
      <c r="B57" s="32">
        <v>6293</v>
      </c>
      <c r="C57" s="34" t="s">
        <v>2298</v>
      </c>
      <c r="D57" s="186"/>
      <c r="E57" s="187"/>
      <c r="F57" s="187"/>
      <c r="G57" s="187"/>
      <c r="L57" s="21"/>
      <c r="N57" s="193"/>
      <c r="O57" s="193"/>
      <c r="P57" s="193"/>
      <c r="Q57" s="193"/>
      <c r="R57" s="193"/>
      <c r="S57" s="193"/>
      <c r="T57" s="194"/>
      <c r="U57" s="47" t="s">
        <v>2204</v>
      </c>
      <c r="V57" s="184"/>
      <c r="W57" s="184"/>
      <c r="X57" s="184"/>
      <c r="Y57" s="184"/>
      <c r="Z57" s="184"/>
      <c r="AA57" s="184"/>
      <c r="AB57" s="184"/>
      <c r="AC57" s="239"/>
      <c r="AD57" s="43"/>
      <c r="AE57" s="230"/>
      <c r="AF57" s="230"/>
      <c r="AG57" s="230"/>
      <c r="AH57" s="230"/>
      <c r="AI57" s="230"/>
      <c r="AJ57" s="107"/>
      <c r="AK57" s="107"/>
      <c r="AL57" s="107"/>
      <c r="AM57" s="44"/>
      <c r="AN57" s="44"/>
      <c r="AO57" s="239"/>
      <c r="AP57" s="239"/>
      <c r="AQ57" s="239"/>
      <c r="AR57" s="239"/>
      <c r="AS57" s="239"/>
      <c r="AT57" s="239"/>
      <c r="AU57" s="239"/>
      <c r="AV57" s="1106">
        <v>4</v>
      </c>
      <c r="AW57" s="1106"/>
      <c r="AX57" s="43" t="s">
        <v>775</v>
      </c>
      <c r="AY57" s="43"/>
      <c r="AZ57" s="43"/>
      <c r="BA57" s="231"/>
      <c r="BB57" s="246">
        <f t="shared" si="0"/>
        <v>4</v>
      </c>
      <c r="BC57" s="31"/>
    </row>
    <row r="58" spans="1:55" ht="14.25" customHeight="1" x14ac:dyDescent="0.15">
      <c r="A58" s="32">
        <v>32</v>
      </c>
      <c r="B58" s="32">
        <v>6294</v>
      </c>
      <c r="C58" s="34" t="s">
        <v>2299</v>
      </c>
      <c r="D58" s="186"/>
      <c r="E58" s="187"/>
      <c r="F58" s="187"/>
      <c r="G58" s="187"/>
      <c r="L58" s="21"/>
      <c r="N58" s="193"/>
      <c r="O58" s="193"/>
      <c r="P58" s="193"/>
      <c r="Q58" s="193"/>
      <c r="R58" s="193"/>
      <c r="S58" s="193"/>
      <c r="T58" s="194"/>
      <c r="U58" s="47" t="s">
        <v>2206</v>
      </c>
      <c r="V58" s="184"/>
      <c r="W58" s="184"/>
      <c r="X58" s="184"/>
      <c r="Y58" s="184"/>
      <c r="Z58" s="184"/>
      <c r="AA58" s="184"/>
      <c r="AB58" s="184"/>
      <c r="AC58" s="239"/>
      <c r="AD58" s="43"/>
      <c r="AE58" s="230"/>
      <c r="AF58" s="230"/>
      <c r="AG58" s="230"/>
      <c r="AH58" s="230"/>
      <c r="AI58" s="230"/>
      <c r="AJ58" s="107"/>
      <c r="AK58" s="107"/>
      <c r="AL58" s="107"/>
      <c r="AM58" s="44"/>
      <c r="AN58" s="44"/>
      <c r="AO58" s="239"/>
      <c r="AP58" s="239"/>
      <c r="AQ58" s="239"/>
      <c r="AR58" s="239"/>
      <c r="AS58" s="239"/>
      <c r="AT58" s="239"/>
      <c r="AU58" s="239"/>
      <c r="AV58" s="1106">
        <v>4</v>
      </c>
      <c r="AW58" s="1106"/>
      <c r="AX58" s="43" t="s">
        <v>775</v>
      </c>
      <c r="AY58" s="43"/>
      <c r="AZ58" s="43"/>
      <c r="BA58" s="231"/>
      <c r="BB58" s="246">
        <f t="shared" si="0"/>
        <v>4</v>
      </c>
      <c r="BC58" s="31"/>
    </row>
    <row r="59" spans="1:55" ht="14.25" customHeight="1" x14ac:dyDescent="0.15">
      <c r="A59" s="32">
        <v>32</v>
      </c>
      <c r="B59" s="32">
        <v>6295</v>
      </c>
      <c r="C59" s="34" t="s">
        <v>2300</v>
      </c>
      <c r="D59" s="186"/>
      <c r="E59" s="187"/>
      <c r="F59" s="187"/>
      <c r="G59" s="187"/>
      <c r="L59" s="21"/>
      <c r="N59" s="193"/>
      <c r="O59" s="193"/>
      <c r="P59" s="193"/>
      <c r="Q59" s="193"/>
      <c r="R59" s="193"/>
      <c r="S59" s="193"/>
      <c r="T59" s="194"/>
      <c r="U59" s="47" t="s">
        <v>2208</v>
      </c>
      <c r="V59" s="184"/>
      <c r="W59" s="184"/>
      <c r="X59" s="184"/>
      <c r="Y59" s="184"/>
      <c r="Z59" s="184"/>
      <c r="AA59" s="184"/>
      <c r="AB59" s="184"/>
      <c r="AC59" s="239"/>
      <c r="AD59" s="43"/>
      <c r="AE59" s="230"/>
      <c r="AF59" s="230"/>
      <c r="AG59" s="230"/>
      <c r="AH59" s="230"/>
      <c r="AI59" s="230"/>
      <c r="AJ59" s="107"/>
      <c r="AK59" s="107"/>
      <c r="AL59" s="107"/>
      <c r="AM59" s="44"/>
      <c r="AN59" s="44"/>
      <c r="AO59" s="239"/>
      <c r="AP59" s="239"/>
      <c r="AQ59" s="239"/>
      <c r="AR59" s="239"/>
      <c r="AS59" s="239"/>
      <c r="AT59" s="239"/>
      <c r="AU59" s="239"/>
      <c r="AV59" s="1106">
        <v>3</v>
      </c>
      <c r="AW59" s="1106"/>
      <c r="AX59" s="43" t="s">
        <v>775</v>
      </c>
      <c r="AY59" s="43"/>
      <c r="AZ59" s="43"/>
      <c r="BA59" s="231"/>
      <c r="BB59" s="246">
        <f t="shared" si="0"/>
        <v>3</v>
      </c>
      <c r="BC59" s="31"/>
    </row>
    <row r="60" spans="1:55" ht="14.25" customHeight="1" x14ac:dyDescent="0.15">
      <c r="A60" s="32">
        <v>32</v>
      </c>
      <c r="B60" s="32">
        <v>6296</v>
      </c>
      <c r="C60" s="34" t="s">
        <v>2301</v>
      </c>
      <c r="D60" s="186"/>
      <c r="E60" s="187"/>
      <c r="F60" s="187"/>
      <c r="G60" s="187"/>
      <c r="L60" s="21"/>
      <c r="M60" s="40" t="s">
        <v>2210</v>
      </c>
      <c r="N60" s="234"/>
      <c r="O60" s="234"/>
      <c r="P60" s="234"/>
      <c r="Q60" s="234"/>
      <c r="R60" s="234"/>
      <c r="S60" s="234"/>
      <c r="T60" s="235"/>
      <c r="U60" s="47" t="s">
        <v>2174</v>
      </c>
      <c r="V60" s="184"/>
      <c r="W60" s="184"/>
      <c r="X60" s="184"/>
      <c r="Y60" s="184"/>
      <c r="Z60" s="184"/>
      <c r="AA60" s="184"/>
      <c r="AB60" s="184"/>
      <c r="AC60" s="239"/>
      <c r="AD60" s="43"/>
      <c r="AE60" s="230"/>
      <c r="AF60" s="230"/>
      <c r="AG60" s="230"/>
      <c r="AH60" s="230"/>
      <c r="AI60" s="230"/>
      <c r="AJ60" s="107"/>
      <c r="AK60" s="107"/>
      <c r="AL60" s="107"/>
      <c r="AM60" s="44"/>
      <c r="AN60" s="44"/>
      <c r="AO60" s="239"/>
      <c r="AP60" s="239"/>
      <c r="AQ60" s="239"/>
      <c r="AR60" s="239"/>
      <c r="AS60" s="239"/>
      <c r="AT60" s="239"/>
      <c r="AU60" s="239"/>
      <c r="AV60" s="1106">
        <v>33</v>
      </c>
      <c r="AW60" s="1106"/>
      <c r="AX60" s="43" t="s">
        <v>775</v>
      </c>
      <c r="AY60" s="43"/>
      <c r="AZ60" s="43"/>
      <c r="BA60" s="231"/>
      <c r="BB60" s="246">
        <f t="shared" si="0"/>
        <v>33</v>
      </c>
      <c r="BC60" s="31"/>
    </row>
    <row r="61" spans="1:55" ht="14.25" customHeight="1" x14ac:dyDescent="0.15">
      <c r="A61" s="32">
        <v>32</v>
      </c>
      <c r="B61" s="32">
        <v>6297</v>
      </c>
      <c r="C61" s="34" t="s">
        <v>2302</v>
      </c>
      <c r="D61" s="186"/>
      <c r="E61" s="187"/>
      <c r="F61" s="187"/>
      <c r="G61" s="187"/>
      <c r="L61" s="21"/>
      <c r="N61" s="193"/>
      <c r="O61" s="193"/>
      <c r="P61" s="193"/>
      <c r="Q61" s="193"/>
      <c r="R61" s="193"/>
      <c r="S61" s="193"/>
      <c r="T61" s="194"/>
      <c r="U61" s="47" t="s">
        <v>2178</v>
      </c>
      <c r="V61" s="184"/>
      <c r="W61" s="184"/>
      <c r="X61" s="184"/>
      <c r="Y61" s="184"/>
      <c r="Z61" s="184"/>
      <c r="AA61" s="184"/>
      <c r="AB61" s="184"/>
      <c r="AC61" s="239"/>
      <c r="AD61" s="43"/>
      <c r="AE61" s="230"/>
      <c r="AF61" s="230"/>
      <c r="AG61" s="230"/>
      <c r="AH61" s="230"/>
      <c r="AI61" s="230"/>
      <c r="AJ61" s="107"/>
      <c r="AK61" s="107"/>
      <c r="AL61" s="107"/>
      <c r="AM61" s="44"/>
      <c r="AN61" s="44"/>
      <c r="AO61" s="239"/>
      <c r="AP61" s="239"/>
      <c r="AQ61" s="239"/>
      <c r="AR61" s="239"/>
      <c r="AS61" s="239"/>
      <c r="AT61" s="239"/>
      <c r="AU61" s="239"/>
      <c r="AV61" s="1106">
        <v>33</v>
      </c>
      <c r="AW61" s="1106"/>
      <c r="AX61" s="43" t="s">
        <v>775</v>
      </c>
      <c r="AY61" s="43"/>
      <c r="AZ61" s="43"/>
      <c r="BA61" s="231"/>
      <c r="BB61" s="246">
        <f t="shared" si="0"/>
        <v>33</v>
      </c>
      <c r="BC61" s="31"/>
    </row>
    <row r="62" spans="1:55" ht="14.25" customHeight="1" x14ac:dyDescent="0.15">
      <c r="A62" s="32">
        <v>32</v>
      </c>
      <c r="B62" s="32">
        <v>6298</v>
      </c>
      <c r="C62" s="34" t="s">
        <v>2303</v>
      </c>
      <c r="D62" s="186"/>
      <c r="E62" s="187"/>
      <c r="F62" s="187"/>
      <c r="G62" s="187"/>
      <c r="L62" s="21"/>
      <c r="N62" s="193"/>
      <c r="O62" s="193"/>
      <c r="P62" s="193"/>
      <c r="Q62" s="193"/>
      <c r="R62" s="193"/>
      <c r="S62" s="193"/>
      <c r="T62" s="194"/>
      <c r="U62" s="47" t="s">
        <v>1548</v>
      </c>
      <c r="V62" s="184"/>
      <c r="W62" s="184"/>
      <c r="X62" s="184"/>
      <c r="Y62" s="184"/>
      <c r="Z62" s="184"/>
      <c r="AA62" s="184"/>
      <c r="AB62" s="184"/>
      <c r="AC62" s="239"/>
      <c r="AD62" s="43"/>
      <c r="AE62" s="230"/>
      <c r="AF62" s="230"/>
      <c r="AG62" s="230"/>
      <c r="AH62" s="230"/>
      <c r="AI62" s="230"/>
      <c r="AJ62" s="107"/>
      <c r="AK62" s="107"/>
      <c r="AL62" s="107"/>
      <c r="AM62" s="44"/>
      <c r="AN62" s="44"/>
      <c r="AO62" s="239"/>
      <c r="AP62" s="239"/>
      <c r="AQ62" s="239"/>
      <c r="AR62" s="239"/>
      <c r="AS62" s="239"/>
      <c r="AT62" s="239"/>
      <c r="AU62" s="239"/>
      <c r="AV62" s="1106">
        <v>33</v>
      </c>
      <c r="AW62" s="1106"/>
      <c r="AX62" s="43" t="s">
        <v>775</v>
      </c>
      <c r="AY62" s="43"/>
      <c r="AZ62" s="43"/>
      <c r="BA62" s="231"/>
      <c r="BB62" s="246">
        <f t="shared" si="0"/>
        <v>33</v>
      </c>
      <c r="BC62" s="31"/>
    </row>
    <row r="63" spans="1:55" ht="14.25" customHeight="1" x14ac:dyDescent="0.15">
      <c r="A63" s="32">
        <v>32</v>
      </c>
      <c r="B63" s="32">
        <v>6299</v>
      </c>
      <c r="C63" s="34" t="s">
        <v>2304</v>
      </c>
      <c r="D63" s="186"/>
      <c r="E63" s="187"/>
      <c r="F63" s="187"/>
      <c r="G63" s="187"/>
      <c r="L63" s="21"/>
      <c r="N63" s="193"/>
      <c r="O63" s="193"/>
      <c r="P63" s="193"/>
      <c r="Q63" s="193"/>
      <c r="R63" s="193"/>
      <c r="S63" s="193"/>
      <c r="T63" s="194"/>
      <c r="U63" s="47" t="s">
        <v>2183</v>
      </c>
      <c r="V63" s="184"/>
      <c r="W63" s="184"/>
      <c r="X63" s="184"/>
      <c r="Y63" s="184"/>
      <c r="Z63" s="184"/>
      <c r="AA63" s="184"/>
      <c r="AB63" s="184"/>
      <c r="AC63" s="239"/>
      <c r="AD63" s="43"/>
      <c r="AE63" s="230"/>
      <c r="AF63" s="230"/>
      <c r="AG63" s="230"/>
      <c r="AH63" s="230"/>
      <c r="AI63" s="230"/>
      <c r="AJ63" s="107"/>
      <c r="AK63" s="107"/>
      <c r="AL63" s="107"/>
      <c r="AM63" s="44"/>
      <c r="AN63" s="44"/>
      <c r="AO63" s="239"/>
      <c r="AP63" s="239"/>
      <c r="AQ63" s="239"/>
      <c r="AR63" s="239"/>
      <c r="AS63" s="239"/>
      <c r="AT63" s="239"/>
      <c r="AU63" s="239"/>
      <c r="AV63" s="1106">
        <v>16</v>
      </c>
      <c r="AW63" s="1106"/>
      <c r="AX63" s="43" t="s">
        <v>775</v>
      </c>
      <c r="AY63" s="43"/>
      <c r="AZ63" s="43"/>
      <c r="BA63" s="231"/>
      <c r="BB63" s="246">
        <f t="shared" si="0"/>
        <v>16</v>
      </c>
      <c r="BC63" s="31"/>
    </row>
    <row r="64" spans="1:55" ht="14.25" customHeight="1" x14ac:dyDescent="0.15">
      <c r="A64" s="32">
        <v>32</v>
      </c>
      <c r="B64" s="32">
        <v>6300</v>
      </c>
      <c r="C64" s="34" t="s">
        <v>2305</v>
      </c>
      <c r="D64" s="186"/>
      <c r="E64" s="187"/>
      <c r="F64" s="187"/>
      <c r="G64" s="187"/>
      <c r="L64" s="21"/>
      <c r="N64" s="193"/>
      <c r="O64" s="193"/>
      <c r="P64" s="193"/>
      <c r="Q64" s="193"/>
      <c r="R64" s="193"/>
      <c r="S64" s="193"/>
      <c r="T64" s="194"/>
      <c r="U64" s="47" t="s">
        <v>2186</v>
      </c>
      <c r="V64" s="184"/>
      <c r="W64" s="184"/>
      <c r="X64" s="184"/>
      <c r="Y64" s="184"/>
      <c r="Z64" s="184"/>
      <c r="AA64" s="184"/>
      <c r="AB64" s="184"/>
      <c r="AC64" s="239"/>
      <c r="AD64" s="43"/>
      <c r="AE64" s="230"/>
      <c r="AF64" s="230"/>
      <c r="AG64" s="230"/>
      <c r="AH64" s="230"/>
      <c r="AI64" s="230"/>
      <c r="AJ64" s="107"/>
      <c r="AK64" s="107"/>
      <c r="AL64" s="107"/>
      <c r="AM64" s="44"/>
      <c r="AN64" s="44"/>
      <c r="AO64" s="239"/>
      <c r="AP64" s="239"/>
      <c r="AQ64" s="239"/>
      <c r="AR64" s="239"/>
      <c r="AS64" s="239"/>
      <c r="AT64" s="239"/>
      <c r="AU64" s="239"/>
      <c r="AV64" s="1106">
        <v>16</v>
      </c>
      <c r="AW64" s="1106"/>
      <c r="AX64" s="43" t="s">
        <v>775</v>
      </c>
      <c r="AY64" s="43"/>
      <c r="AZ64" s="43"/>
      <c r="BA64" s="231"/>
      <c r="BB64" s="246">
        <f t="shared" si="0"/>
        <v>16</v>
      </c>
      <c r="BC64" s="31"/>
    </row>
    <row r="65" spans="1:58" ht="14.25" customHeight="1" x14ac:dyDescent="0.15">
      <c r="A65" s="32">
        <v>32</v>
      </c>
      <c r="B65" s="32">
        <v>6301</v>
      </c>
      <c r="C65" s="34" t="s">
        <v>2306</v>
      </c>
      <c r="D65" s="186"/>
      <c r="E65" s="187"/>
      <c r="F65" s="187"/>
      <c r="G65" s="187"/>
      <c r="L65" s="21"/>
      <c r="N65" s="193"/>
      <c r="O65" s="193"/>
      <c r="P65" s="193"/>
      <c r="Q65" s="193"/>
      <c r="R65" s="193"/>
      <c r="S65" s="193"/>
      <c r="T65" s="194"/>
      <c r="U65" s="47" t="s">
        <v>2189</v>
      </c>
      <c r="V65" s="184"/>
      <c r="W65" s="184"/>
      <c r="X65" s="184"/>
      <c r="Y65" s="184"/>
      <c r="Z65" s="184"/>
      <c r="AA65" s="184"/>
      <c r="AB65" s="184"/>
      <c r="AC65" s="239"/>
      <c r="AD65" s="43"/>
      <c r="AE65" s="230"/>
      <c r="AF65" s="230"/>
      <c r="AG65" s="230"/>
      <c r="AH65" s="230"/>
      <c r="AI65" s="230"/>
      <c r="AJ65" s="107"/>
      <c r="AK65" s="107"/>
      <c r="AL65" s="107"/>
      <c r="AM65" s="44"/>
      <c r="AN65" s="44"/>
      <c r="AO65" s="239"/>
      <c r="AP65" s="239"/>
      <c r="AQ65" s="239"/>
      <c r="AR65" s="239"/>
      <c r="AS65" s="239"/>
      <c r="AT65" s="239"/>
      <c r="AU65" s="239"/>
      <c r="AV65" s="1106">
        <v>11</v>
      </c>
      <c r="AW65" s="1106"/>
      <c r="AX65" s="43" t="s">
        <v>775</v>
      </c>
      <c r="AY65" s="43"/>
      <c r="AZ65" s="43"/>
      <c r="BA65" s="231"/>
      <c r="BB65" s="246">
        <f t="shared" si="0"/>
        <v>11</v>
      </c>
      <c r="BC65" s="31"/>
    </row>
    <row r="66" spans="1:58" ht="14.25" customHeight="1" x14ac:dyDescent="0.15">
      <c r="A66" s="32">
        <v>32</v>
      </c>
      <c r="B66" s="32">
        <v>6302</v>
      </c>
      <c r="C66" s="34" t="s">
        <v>2307</v>
      </c>
      <c r="D66" s="186"/>
      <c r="E66" s="187"/>
      <c r="F66" s="187"/>
      <c r="G66" s="187"/>
      <c r="L66" s="21"/>
      <c r="N66" s="193"/>
      <c r="O66" s="193"/>
      <c r="P66" s="193"/>
      <c r="Q66" s="193"/>
      <c r="R66" s="193"/>
      <c r="S66" s="193"/>
      <c r="T66" s="194"/>
      <c r="U66" s="47" t="s">
        <v>2192</v>
      </c>
      <c r="V66" s="184"/>
      <c r="W66" s="184"/>
      <c r="X66" s="184"/>
      <c r="Y66" s="184"/>
      <c r="Z66" s="184"/>
      <c r="AA66" s="184"/>
      <c r="AB66" s="184"/>
      <c r="AC66" s="239"/>
      <c r="AD66" s="43"/>
      <c r="AE66" s="230"/>
      <c r="AF66" s="230"/>
      <c r="AG66" s="230"/>
      <c r="AH66" s="230"/>
      <c r="AI66" s="230"/>
      <c r="AJ66" s="107"/>
      <c r="AK66" s="107"/>
      <c r="AL66" s="107"/>
      <c r="AM66" s="44"/>
      <c r="AN66" s="44"/>
      <c r="AO66" s="239"/>
      <c r="AP66" s="239"/>
      <c r="AQ66" s="239"/>
      <c r="AR66" s="239"/>
      <c r="AS66" s="239"/>
      <c r="AT66" s="239"/>
      <c r="AU66" s="239"/>
      <c r="AV66" s="1106">
        <v>11</v>
      </c>
      <c r="AW66" s="1106"/>
      <c r="AX66" s="43" t="s">
        <v>775</v>
      </c>
      <c r="AY66" s="43"/>
      <c r="AZ66" s="43"/>
      <c r="BA66" s="231"/>
      <c r="BB66" s="246">
        <f t="shared" si="0"/>
        <v>11</v>
      </c>
      <c r="BC66" s="31"/>
    </row>
    <row r="67" spans="1:58" ht="14.25" customHeight="1" x14ac:dyDescent="0.15">
      <c r="A67" s="32">
        <v>32</v>
      </c>
      <c r="B67" s="32">
        <v>6303</v>
      </c>
      <c r="C67" s="34" t="s">
        <v>2308</v>
      </c>
      <c r="D67" s="186"/>
      <c r="E67" s="187"/>
      <c r="F67" s="187"/>
      <c r="G67" s="187"/>
      <c r="L67" s="21"/>
      <c r="N67" s="193"/>
      <c r="O67" s="193"/>
      <c r="P67" s="193"/>
      <c r="Q67" s="193"/>
      <c r="R67" s="193"/>
      <c r="S67" s="193"/>
      <c r="T67" s="194"/>
      <c r="U67" s="47" t="s">
        <v>2194</v>
      </c>
      <c r="V67" s="184"/>
      <c r="W67" s="184"/>
      <c r="X67" s="184"/>
      <c r="Y67" s="184"/>
      <c r="Z67" s="184"/>
      <c r="AA67" s="184"/>
      <c r="AB67" s="184"/>
      <c r="AC67" s="239"/>
      <c r="AD67" s="43"/>
      <c r="AE67" s="230"/>
      <c r="AF67" s="230"/>
      <c r="AG67" s="230"/>
      <c r="AH67" s="230"/>
      <c r="AI67" s="230"/>
      <c r="AJ67" s="107"/>
      <c r="AK67" s="107"/>
      <c r="AL67" s="107"/>
      <c r="AM67" s="44"/>
      <c r="AN67" s="44"/>
      <c r="AO67" s="239"/>
      <c r="AP67" s="239"/>
      <c r="AQ67" s="239"/>
      <c r="AR67" s="239"/>
      <c r="AS67" s="239"/>
      <c r="AT67" s="239"/>
      <c r="AU67" s="239"/>
      <c r="AV67" s="1106">
        <v>8</v>
      </c>
      <c r="AW67" s="1106"/>
      <c r="AX67" s="43" t="s">
        <v>775</v>
      </c>
      <c r="AY67" s="43"/>
      <c r="AZ67" s="43"/>
      <c r="BA67" s="231"/>
      <c r="BB67" s="246">
        <f t="shared" si="0"/>
        <v>8</v>
      </c>
      <c r="BC67" s="31"/>
    </row>
    <row r="68" spans="1:58" ht="14.25" customHeight="1" x14ac:dyDescent="0.15">
      <c r="A68" s="32">
        <v>32</v>
      </c>
      <c r="B68" s="32">
        <v>6304</v>
      </c>
      <c r="C68" s="34" t="s">
        <v>2309</v>
      </c>
      <c r="D68" s="186"/>
      <c r="E68" s="187"/>
      <c r="F68" s="187"/>
      <c r="G68" s="187"/>
      <c r="L68" s="21"/>
      <c r="N68" s="193"/>
      <c r="O68" s="193"/>
      <c r="P68" s="193"/>
      <c r="Q68" s="193"/>
      <c r="R68" s="193"/>
      <c r="S68" s="193"/>
      <c r="T68" s="194"/>
      <c r="U68" s="47" t="s">
        <v>2196</v>
      </c>
      <c r="V68" s="184"/>
      <c r="W68" s="184"/>
      <c r="X68" s="184"/>
      <c r="Y68" s="184"/>
      <c r="Z68" s="184"/>
      <c r="AA68" s="184"/>
      <c r="AB68" s="184"/>
      <c r="AC68" s="239"/>
      <c r="AD68" s="43"/>
      <c r="AE68" s="230"/>
      <c r="AF68" s="230"/>
      <c r="AG68" s="230"/>
      <c r="AH68" s="230"/>
      <c r="AI68" s="230"/>
      <c r="AJ68" s="107"/>
      <c r="AK68" s="107"/>
      <c r="AL68" s="107"/>
      <c r="AM68" s="44"/>
      <c r="AN68" s="44"/>
      <c r="AO68" s="239"/>
      <c r="AP68" s="239"/>
      <c r="AQ68" s="239"/>
      <c r="AR68" s="239"/>
      <c r="AS68" s="239"/>
      <c r="AT68" s="239"/>
      <c r="AU68" s="239"/>
      <c r="AV68" s="1106">
        <v>8</v>
      </c>
      <c r="AW68" s="1106"/>
      <c r="AX68" s="43" t="s">
        <v>775</v>
      </c>
      <c r="AY68" s="43"/>
      <c r="AZ68" s="43"/>
      <c r="BA68" s="231"/>
      <c r="BB68" s="246">
        <f t="shared" si="0"/>
        <v>8</v>
      </c>
      <c r="BC68" s="31"/>
    </row>
    <row r="69" spans="1:58" ht="14.25" customHeight="1" x14ac:dyDescent="0.15">
      <c r="A69" s="32">
        <v>32</v>
      </c>
      <c r="B69" s="32">
        <v>6305</v>
      </c>
      <c r="C69" s="34" t="s">
        <v>2310</v>
      </c>
      <c r="D69" s="186"/>
      <c r="E69" s="187"/>
      <c r="F69" s="187"/>
      <c r="G69" s="187"/>
      <c r="L69" s="21"/>
      <c r="N69" s="193"/>
      <c r="O69" s="193"/>
      <c r="P69" s="193"/>
      <c r="Q69" s="193"/>
      <c r="R69" s="193"/>
      <c r="S69" s="193"/>
      <c r="T69" s="194"/>
      <c r="U69" s="47" t="s">
        <v>2198</v>
      </c>
      <c r="V69" s="184"/>
      <c r="W69" s="184"/>
      <c r="X69" s="184"/>
      <c r="Y69" s="184"/>
      <c r="Z69" s="184"/>
      <c r="AA69" s="184"/>
      <c r="AB69" s="184"/>
      <c r="AC69" s="239"/>
      <c r="AD69" s="43"/>
      <c r="AE69" s="230"/>
      <c r="AF69" s="230"/>
      <c r="AG69" s="230"/>
      <c r="AH69" s="230"/>
      <c r="AI69" s="230"/>
      <c r="AJ69" s="107"/>
      <c r="AK69" s="107"/>
      <c r="AL69" s="107"/>
      <c r="AM69" s="44"/>
      <c r="AN69" s="44"/>
      <c r="AO69" s="239"/>
      <c r="AP69" s="239"/>
      <c r="AQ69" s="239"/>
      <c r="AR69" s="239"/>
      <c r="AS69" s="239"/>
      <c r="AT69" s="239"/>
      <c r="AU69" s="239"/>
      <c r="AV69" s="1106">
        <v>6</v>
      </c>
      <c r="AW69" s="1106"/>
      <c r="AX69" s="43" t="s">
        <v>775</v>
      </c>
      <c r="AY69" s="43"/>
      <c r="AZ69" s="43"/>
      <c r="BA69" s="231"/>
      <c r="BB69" s="246">
        <f t="shared" si="0"/>
        <v>6</v>
      </c>
      <c r="BC69" s="31"/>
    </row>
    <row r="70" spans="1:58" ht="14.25" customHeight="1" x14ac:dyDescent="0.15">
      <c r="A70" s="32">
        <v>32</v>
      </c>
      <c r="B70" s="32">
        <v>6306</v>
      </c>
      <c r="C70" s="34" t="s">
        <v>2311</v>
      </c>
      <c r="D70" s="186"/>
      <c r="E70" s="187"/>
      <c r="F70" s="187"/>
      <c r="G70" s="187"/>
      <c r="L70" s="21"/>
      <c r="N70" s="193"/>
      <c r="O70" s="193"/>
      <c r="P70" s="193"/>
      <c r="Q70" s="193"/>
      <c r="R70" s="193"/>
      <c r="S70" s="193"/>
      <c r="T70" s="194"/>
      <c r="U70" s="47" t="s">
        <v>2200</v>
      </c>
      <c r="V70" s="184"/>
      <c r="W70" s="184"/>
      <c r="X70" s="184"/>
      <c r="Y70" s="184"/>
      <c r="Z70" s="184"/>
      <c r="AA70" s="184"/>
      <c r="AB70" s="184"/>
      <c r="AC70" s="239"/>
      <c r="AD70" s="43"/>
      <c r="AE70" s="230"/>
      <c r="AF70" s="230"/>
      <c r="AG70" s="230"/>
      <c r="AH70" s="230"/>
      <c r="AI70" s="230"/>
      <c r="AJ70" s="107"/>
      <c r="AK70" s="107"/>
      <c r="AL70" s="107"/>
      <c r="AM70" s="44"/>
      <c r="AN70" s="44"/>
      <c r="AO70" s="239"/>
      <c r="AP70" s="239"/>
      <c r="AQ70" s="239"/>
      <c r="AR70" s="239"/>
      <c r="AS70" s="239"/>
      <c r="AT70" s="239"/>
      <c r="AU70" s="239"/>
      <c r="AV70" s="1106">
        <v>5</v>
      </c>
      <c r="AW70" s="1106"/>
      <c r="AX70" s="43" t="s">
        <v>775</v>
      </c>
      <c r="AY70" s="43"/>
      <c r="AZ70" s="43"/>
      <c r="BA70" s="231"/>
      <c r="BB70" s="246">
        <f t="shared" si="0"/>
        <v>5</v>
      </c>
      <c r="BC70" s="31"/>
    </row>
    <row r="71" spans="1:58" ht="14.25" customHeight="1" x14ac:dyDescent="0.15">
      <c r="A71" s="32">
        <v>32</v>
      </c>
      <c r="B71" s="32">
        <v>6307</v>
      </c>
      <c r="C71" s="34" t="s">
        <v>2312</v>
      </c>
      <c r="D71" s="186"/>
      <c r="E71" s="187"/>
      <c r="F71" s="187"/>
      <c r="G71" s="187"/>
      <c r="L71" s="21"/>
      <c r="N71" s="193"/>
      <c r="O71" s="193"/>
      <c r="P71" s="193"/>
      <c r="Q71" s="193"/>
      <c r="R71" s="193"/>
      <c r="S71" s="193"/>
      <c r="T71" s="194"/>
      <c r="U71" s="47" t="s">
        <v>2202</v>
      </c>
      <c r="V71" s="184"/>
      <c r="W71" s="184"/>
      <c r="X71" s="184"/>
      <c r="Y71" s="184"/>
      <c r="Z71" s="184"/>
      <c r="AA71" s="184"/>
      <c r="AB71" s="184"/>
      <c r="AC71" s="239"/>
      <c r="AD71" s="43"/>
      <c r="AE71" s="230"/>
      <c r="AF71" s="230"/>
      <c r="AG71" s="230"/>
      <c r="AH71" s="230"/>
      <c r="AI71" s="230"/>
      <c r="AJ71" s="107"/>
      <c r="AK71" s="107"/>
      <c r="AL71" s="107"/>
      <c r="AM71" s="44"/>
      <c r="AN71" s="44"/>
      <c r="AO71" s="239"/>
      <c r="AP71" s="239"/>
      <c r="AQ71" s="239"/>
      <c r="AR71" s="239"/>
      <c r="AS71" s="239"/>
      <c r="AT71" s="239"/>
      <c r="AU71" s="239"/>
      <c r="AV71" s="1106">
        <v>5</v>
      </c>
      <c r="AW71" s="1106"/>
      <c r="AX71" s="43" t="s">
        <v>775</v>
      </c>
      <c r="AY71" s="43"/>
      <c r="AZ71" s="43"/>
      <c r="BA71" s="231"/>
      <c r="BB71" s="246">
        <f t="shared" ref="BB71:BB79" si="1">AV71</f>
        <v>5</v>
      </c>
      <c r="BC71" s="31"/>
    </row>
    <row r="72" spans="1:58" ht="14.25" customHeight="1" x14ac:dyDescent="0.15">
      <c r="A72" s="32">
        <v>32</v>
      </c>
      <c r="B72" s="32">
        <v>6308</v>
      </c>
      <c r="C72" s="34" t="s">
        <v>2313</v>
      </c>
      <c r="D72" s="186"/>
      <c r="E72" s="187"/>
      <c r="F72" s="187"/>
      <c r="G72" s="187"/>
      <c r="L72" s="21"/>
      <c r="N72" s="193"/>
      <c r="O72" s="193"/>
      <c r="P72" s="193"/>
      <c r="Q72" s="193"/>
      <c r="R72" s="193"/>
      <c r="S72" s="193"/>
      <c r="T72" s="194"/>
      <c r="U72" s="47" t="s">
        <v>2204</v>
      </c>
      <c r="V72" s="184"/>
      <c r="W72" s="184"/>
      <c r="X72" s="184"/>
      <c r="Y72" s="184"/>
      <c r="Z72" s="184"/>
      <c r="AA72" s="184"/>
      <c r="AB72" s="184"/>
      <c r="AC72" s="239"/>
      <c r="AD72" s="43"/>
      <c r="AE72" s="230"/>
      <c r="AF72" s="230"/>
      <c r="AG72" s="230"/>
      <c r="AH72" s="230"/>
      <c r="AI72" s="230"/>
      <c r="AJ72" s="107"/>
      <c r="AK72" s="107"/>
      <c r="AL72" s="107"/>
      <c r="AM72" s="44"/>
      <c r="AN72" s="44"/>
      <c r="AO72" s="239"/>
      <c r="AP72" s="239"/>
      <c r="AQ72" s="239"/>
      <c r="AR72" s="239"/>
      <c r="AS72" s="239"/>
      <c r="AT72" s="239"/>
      <c r="AU72" s="239"/>
      <c r="AV72" s="1106">
        <v>4</v>
      </c>
      <c r="AW72" s="1106"/>
      <c r="AX72" s="43" t="s">
        <v>775</v>
      </c>
      <c r="AY72" s="43"/>
      <c r="AZ72" s="43"/>
      <c r="BA72" s="231"/>
      <c r="BB72" s="246">
        <f t="shared" si="1"/>
        <v>4</v>
      </c>
      <c r="BC72" s="31"/>
    </row>
    <row r="73" spans="1:58" ht="14.25" customHeight="1" x14ac:dyDescent="0.15">
      <c r="A73" s="32">
        <v>32</v>
      </c>
      <c r="B73" s="32">
        <v>6309</v>
      </c>
      <c r="C73" s="34" t="s">
        <v>2314</v>
      </c>
      <c r="D73" s="186"/>
      <c r="E73" s="187"/>
      <c r="F73" s="187"/>
      <c r="G73" s="187"/>
      <c r="L73" s="21"/>
      <c r="N73" s="193"/>
      <c r="O73" s="193"/>
      <c r="P73" s="193"/>
      <c r="Q73" s="193"/>
      <c r="R73" s="193"/>
      <c r="S73" s="193"/>
      <c r="T73" s="194"/>
      <c r="U73" s="47" t="s">
        <v>2206</v>
      </c>
      <c r="V73" s="184"/>
      <c r="W73" s="184"/>
      <c r="X73" s="184"/>
      <c r="Y73" s="184"/>
      <c r="Z73" s="184"/>
      <c r="AA73" s="184"/>
      <c r="AB73" s="184"/>
      <c r="AC73" s="239"/>
      <c r="AD73" s="43"/>
      <c r="AE73" s="230"/>
      <c r="AF73" s="230"/>
      <c r="AG73" s="230"/>
      <c r="AH73" s="230"/>
      <c r="AI73" s="230"/>
      <c r="AJ73" s="107"/>
      <c r="AK73" s="107"/>
      <c r="AL73" s="107"/>
      <c r="AM73" s="44"/>
      <c r="AN73" s="44"/>
      <c r="AO73" s="239"/>
      <c r="AP73" s="239"/>
      <c r="AQ73" s="239"/>
      <c r="AR73" s="239"/>
      <c r="AS73" s="239"/>
      <c r="AT73" s="239"/>
      <c r="AU73" s="239"/>
      <c r="AV73" s="1106">
        <v>4</v>
      </c>
      <c r="AW73" s="1106"/>
      <c r="AX73" s="43" t="s">
        <v>775</v>
      </c>
      <c r="AY73" s="43"/>
      <c r="AZ73" s="43"/>
      <c r="BA73" s="231"/>
      <c r="BB73" s="246">
        <f t="shared" si="1"/>
        <v>4</v>
      </c>
      <c r="BC73" s="31"/>
    </row>
    <row r="74" spans="1:58" ht="14.25" customHeight="1" x14ac:dyDescent="0.15">
      <c r="A74" s="32">
        <v>32</v>
      </c>
      <c r="B74" s="32">
        <v>6310</v>
      </c>
      <c r="C74" s="34" t="s">
        <v>2315</v>
      </c>
      <c r="D74" s="186"/>
      <c r="E74" s="187"/>
      <c r="F74" s="187"/>
      <c r="G74" s="187"/>
      <c r="L74" s="21"/>
      <c r="M74" s="25"/>
      <c r="N74" s="236"/>
      <c r="O74" s="236"/>
      <c r="P74" s="236"/>
      <c r="Q74" s="236"/>
      <c r="R74" s="236"/>
      <c r="S74" s="236"/>
      <c r="T74" s="237"/>
      <c r="U74" s="42" t="s">
        <v>2208</v>
      </c>
      <c r="V74" s="239"/>
      <c r="W74" s="239"/>
      <c r="X74" s="239"/>
      <c r="Y74" s="239"/>
      <c r="Z74" s="239"/>
      <c r="AA74" s="239"/>
      <c r="AB74" s="239"/>
      <c r="AC74" s="239"/>
      <c r="AD74" s="43"/>
      <c r="AE74" s="230"/>
      <c r="AF74" s="230"/>
      <c r="AG74" s="230"/>
      <c r="AH74" s="230"/>
      <c r="AI74" s="230"/>
      <c r="AJ74" s="107"/>
      <c r="AK74" s="107"/>
      <c r="AL74" s="107"/>
      <c r="AM74" s="44"/>
      <c r="AN74" s="44"/>
      <c r="AO74" s="239"/>
      <c r="AP74" s="239"/>
      <c r="AQ74" s="239"/>
      <c r="AR74" s="239"/>
      <c r="AS74" s="239"/>
      <c r="AT74" s="239"/>
      <c r="AU74" s="239"/>
      <c r="AV74" s="1106">
        <v>3</v>
      </c>
      <c r="AW74" s="1106"/>
      <c r="AX74" s="43" t="s">
        <v>775</v>
      </c>
      <c r="AY74" s="43"/>
      <c r="AZ74" s="43"/>
      <c r="BA74" s="231"/>
      <c r="BB74" s="246">
        <f t="shared" si="1"/>
        <v>3</v>
      </c>
      <c r="BC74" s="31"/>
    </row>
    <row r="75" spans="1:58" ht="14.25" customHeight="1" x14ac:dyDescent="0.15">
      <c r="A75" s="32">
        <v>32</v>
      </c>
      <c r="B75" s="32">
        <v>6311</v>
      </c>
      <c r="C75" s="34" t="s">
        <v>2316</v>
      </c>
      <c r="D75" s="186"/>
      <c r="E75" s="187"/>
      <c r="F75" s="187"/>
      <c r="G75" s="187"/>
      <c r="L75" s="21"/>
      <c r="M75" s="4" t="s">
        <v>2317</v>
      </c>
      <c r="S75" s="187"/>
      <c r="T75" s="187"/>
      <c r="U75" s="42" t="s">
        <v>2318</v>
      </c>
      <c r="V75" s="239"/>
      <c r="W75" s="241"/>
      <c r="X75" s="241"/>
      <c r="Y75" s="241"/>
      <c r="Z75" s="241"/>
      <c r="AA75" s="241"/>
      <c r="AB75" s="241"/>
      <c r="AC75" s="241"/>
      <c r="AD75" s="241"/>
      <c r="AE75" s="230"/>
      <c r="AF75" s="230"/>
      <c r="AG75" s="230"/>
      <c r="AH75" s="230"/>
      <c r="AI75" s="230"/>
      <c r="AJ75" s="241"/>
      <c r="AK75" s="241"/>
      <c r="AL75" s="241"/>
      <c r="AM75" s="241"/>
      <c r="AN75" s="241"/>
      <c r="AO75" s="241"/>
      <c r="AP75" s="241"/>
      <c r="AQ75" s="241"/>
      <c r="AR75" s="241"/>
      <c r="AS75" s="241"/>
      <c r="AT75" s="241"/>
      <c r="AU75" s="241"/>
      <c r="AV75" s="1106">
        <v>6</v>
      </c>
      <c r="AW75" s="1106"/>
      <c r="AX75" s="43" t="s">
        <v>775</v>
      </c>
      <c r="AY75" s="43"/>
      <c r="AZ75" s="43"/>
      <c r="BA75" s="231"/>
      <c r="BB75" s="246">
        <f t="shared" si="1"/>
        <v>6</v>
      </c>
      <c r="BC75" s="31"/>
    </row>
    <row r="76" spans="1:58" ht="14.25" customHeight="1" x14ac:dyDescent="0.15">
      <c r="A76" s="32">
        <v>32</v>
      </c>
      <c r="B76" s="32">
        <v>6312</v>
      </c>
      <c r="C76" s="34" t="s">
        <v>2319</v>
      </c>
      <c r="D76" s="186"/>
      <c r="E76" s="187"/>
      <c r="F76" s="187"/>
      <c r="G76" s="187"/>
      <c r="L76" s="21"/>
      <c r="S76" s="187"/>
      <c r="T76" s="187"/>
      <c r="U76" s="42" t="s">
        <v>2103</v>
      </c>
      <c r="V76" s="239"/>
      <c r="W76" s="241"/>
      <c r="X76" s="241"/>
      <c r="Y76" s="241"/>
      <c r="Z76" s="241"/>
      <c r="AA76" s="241"/>
      <c r="AB76" s="241"/>
      <c r="AC76" s="241"/>
      <c r="AD76" s="241"/>
      <c r="AE76" s="230"/>
      <c r="AF76" s="230"/>
      <c r="AG76" s="230"/>
      <c r="AH76" s="230"/>
      <c r="AI76" s="230"/>
      <c r="AJ76" s="241"/>
      <c r="AK76" s="241"/>
      <c r="AL76" s="241"/>
      <c r="AM76" s="241"/>
      <c r="AN76" s="241"/>
      <c r="AO76" s="241"/>
      <c r="AP76" s="241"/>
      <c r="AQ76" s="241"/>
      <c r="AR76" s="241"/>
      <c r="AS76" s="241"/>
      <c r="AT76" s="241"/>
      <c r="AU76" s="241"/>
      <c r="AV76" s="1106">
        <v>5</v>
      </c>
      <c r="AW76" s="1106"/>
      <c r="AX76" s="43" t="s">
        <v>775</v>
      </c>
      <c r="AY76" s="43"/>
      <c r="AZ76" s="43"/>
      <c r="BA76" s="231"/>
      <c r="BB76" s="246">
        <f t="shared" si="1"/>
        <v>5</v>
      </c>
      <c r="BC76" s="31"/>
    </row>
    <row r="77" spans="1:58" ht="14.25" customHeight="1" x14ac:dyDescent="0.15">
      <c r="A77" s="32">
        <v>32</v>
      </c>
      <c r="B77" s="32">
        <v>6313</v>
      </c>
      <c r="C77" s="34" t="s">
        <v>2320</v>
      </c>
      <c r="D77" s="186"/>
      <c r="E77" s="187"/>
      <c r="F77" s="187"/>
      <c r="G77" s="187"/>
      <c r="L77" s="21"/>
      <c r="S77" s="187"/>
      <c r="T77" s="187"/>
      <c r="U77" s="42" t="s">
        <v>2112</v>
      </c>
      <c r="V77" s="239"/>
      <c r="W77" s="241"/>
      <c r="X77" s="241"/>
      <c r="Y77" s="241"/>
      <c r="Z77" s="241"/>
      <c r="AA77" s="241"/>
      <c r="AB77" s="241"/>
      <c r="AC77" s="241"/>
      <c r="AD77" s="241"/>
      <c r="AE77" s="230"/>
      <c r="AF77" s="230"/>
      <c r="AG77" s="230"/>
      <c r="AH77" s="230"/>
      <c r="AI77" s="230"/>
      <c r="AJ77" s="241"/>
      <c r="AK77" s="241"/>
      <c r="AL77" s="241"/>
      <c r="AM77" s="241"/>
      <c r="AN77" s="241"/>
      <c r="AO77" s="241"/>
      <c r="AP77" s="241"/>
      <c r="AQ77" s="241"/>
      <c r="AR77" s="241"/>
      <c r="AS77" s="241"/>
      <c r="AT77" s="241"/>
      <c r="AU77" s="241"/>
      <c r="AV77" s="1106">
        <v>5</v>
      </c>
      <c r="AW77" s="1106"/>
      <c r="AX77" s="43" t="s">
        <v>775</v>
      </c>
      <c r="AY77" s="43"/>
      <c r="AZ77" s="43"/>
      <c r="BA77" s="231"/>
      <c r="BB77" s="246">
        <f t="shared" si="1"/>
        <v>5</v>
      </c>
      <c r="BC77" s="31"/>
    </row>
    <row r="78" spans="1:58" ht="14.25" customHeight="1" x14ac:dyDescent="0.15">
      <c r="A78" s="32">
        <v>32</v>
      </c>
      <c r="B78" s="32">
        <v>6314</v>
      </c>
      <c r="C78" s="34" t="s">
        <v>2321</v>
      </c>
      <c r="D78" s="186"/>
      <c r="E78" s="187"/>
      <c r="F78" s="187"/>
      <c r="G78" s="187"/>
      <c r="L78" s="21"/>
      <c r="M78" s="25"/>
      <c r="N78" s="25"/>
      <c r="O78" s="25"/>
      <c r="P78" s="25"/>
      <c r="Q78" s="25"/>
      <c r="R78" s="25"/>
      <c r="S78" s="211"/>
      <c r="T78" s="215"/>
      <c r="U78" s="42" t="s">
        <v>2322</v>
      </c>
      <c r="V78" s="239"/>
      <c r="W78" s="241"/>
      <c r="X78" s="241"/>
      <c r="Y78" s="241"/>
      <c r="Z78" s="241"/>
      <c r="AA78" s="241"/>
      <c r="AB78" s="241"/>
      <c r="AC78" s="241"/>
      <c r="AD78" s="241"/>
      <c r="AE78" s="230"/>
      <c r="AF78" s="230"/>
      <c r="AG78" s="230"/>
      <c r="AH78" s="230"/>
      <c r="AI78" s="230"/>
      <c r="AJ78" s="241"/>
      <c r="AK78" s="241"/>
      <c r="AL78" s="241"/>
      <c r="AM78" s="241"/>
      <c r="AN78" s="241"/>
      <c r="AO78" s="241"/>
      <c r="AP78" s="241"/>
      <c r="AQ78" s="241"/>
      <c r="AR78" s="241"/>
      <c r="AS78" s="241"/>
      <c r="AT78" s="241"/>
      <c r="AU78" s="241"/>
      <c r="AV78" s="1106">
        <v>4</v>
      </c>
      <c r="AW78" s="1106"/>
      <c r="AX78" s="43" t="s">
        <v>775</v>
      </c>
      <c r="AY78" s="43"/>
      <c r="AZ78" s="43"/>
      <c r="BA78" s="231"/>
      <c r="BB78" s="246">
        <f t="shared" si="1"/>
        <v>4</v>
      </c>
      <c r="BC78" s="31"/>
    </row>
    <row r="79" spans="1:58" ht="14.25" customHeight="1" x14ac:dyDescent="0.15">
      <c r="A79" s="32">
        <v>32</v>
      </c>
      <c r="B79" s="32" t="s">
        <v>2323</v>
      </c>
      <c r="C79" s="34" t="s">
        <v>2324</v>
      </c>
      <c r="D79" s="248"/>
      <c r="E79" s="249"/>
      <c r="F79" s="249"/>
      <c r="G79" s="249"/>
      <c r="H79" s="249"/>
      <c r="I79" s="249"/>
      <c r="J79" s="249"/>
      <c r="K79" s="249"/>
      <c r="L79" s="250"/>
      <c r="M79" s="94" t="s">
        <v>2325</v>
      </c>
      <c r="N79" s="242"/>
      <c r="O79" s="242"/>
      <c r="P79" s="242"/>
      <c r="Q79" s="242"/>
      <c r="R79" s="242"/>
      <c r="S79" s="242"/>
      <c r="T79" s="242"/>
      <c r="U79" s="43"/>
      <c r="V79" s="43"/>
      <c r="W79" s="43"/>
      <c r="X79" s="43"/>
      <c r="Y79" s="43"/>
      <c r="Z79" s="43"/>
      <c r="AA79" s="43"/>
      <c r="AB79" s="43"/>
      <c r="AC79" s="43"/>
      <c r="AD79" s="43"/>
      <c r="AE79" s="43"/>
      <c r="AF79" s="107"/>
      <c r="AG79" s="107"/>
      <c r="AH79" s="107"/>
      <c r="AI79" s="107"/>
      <c r="AJ79" s="107"/>
      <c r="AK79" s="107"/>
      <c r="AL79" s="107"/>
      <c r="AM79" s="44"/>
      <c r="AN79" s="44"/>
      <c r="AO79" s="239"/>
      <c r="AP79" s="239"/>
      <c r="AQ79" s="239"/>
      <c r="AR79" s="239"/>
      <c r="AS79" s="239"/>
      <c r="AT79" s="239"/>
      <c r="AU79" s="239"/>
      <c r="AV79" s="1106">
        <v>3</v>
      </c>
      <c r="AW79" s="1106"/>
      <c r="AX79" s="43" t="s">
        <v>775</v>
      </c>
      <c r="AY79" s="43"/>
      <c r="AZ79" s="43"/>
      <c r="BA79" s="231"/>
      <c r="BB79" s="246">
        <f t="shared" si="1"/>
        <v>3</v>
      </c>
      <c r="BC79" s="19"/>
      <c r="BF79" s="104"/>
    </row>
  </sheetData>
  <mergeCells count="77">
    <mergeCell ref="AV77:AW77"/>
    <mergeCell ref="AV78:AW78"/>
    <mergeCell ref="AV79:AW79"/>
    <mergeCell ref="AV71:AW71"/>
    <mergeCell ref="AV72:AW72"/>
    <mergeCell ref="AV73:AW73"/>
    <mergeCell ref="AV74:AW74"/>
    <mergeCell ref="AV75:AW75"/>
    <mergeCell ref="AV76:AW76"/>
    <mergeCell ref="AV70:AW70"/>
    <mergeCell ref="AV59:AW59"/>
    <mergeCell ref="AV60:AW60"/>
    <mergeCell ref="AV61:AW61"/>
    <mergeCell ref="AV62:AW62"/>
    <mergeCell ref="AV63:AW63"/>
    <mergeCell ref="AV64:AW64"/>
    <mergeCell ref="AV65:AW65"/>
    <mergeCell ref="AV66:AW66"/>
    <mergeCell ref="AV67:AW67"/>
    <mergeCell ref="AV68:AW68"/>
    <mergeCell ref="AV69:AW69"/>
    <mergeCell ref="AV58:AW58"/>
    <mergeCell ref="AV47:AW47"/>
    <mergeCell ref="AV48:AW48"/>
    <mergeCell ref="AV49:AW49"/>
    <mergeCell ref="AV50:AW50"/>
    <mergeCell ref="AV51:AW51"/>
    <mergeCell ref="AV52:AW52"/>
    <mergeCell ref="AV53:AW53"/>
    <mergeCell ref="AV54:AW54"/>
    <mergeCell ref="AV55:AW55"/>
    <mergeCell ref="AV56:AW56"/>
    <mergeCell ref="AV57:AW57"/>
    <mergeCell ref="AV46:AW46"/>
    <mergeCell ref="AV35:AW35"/>
    <mergeCell ref="AV36:AW36"/>
    <mergeCell ref="AV37:AW37"/>
    <mergeCell ref="AV38:AW38"/>
    <mergeCell ref="AV39:AW39"/>
    <mergeCell ref="AV40:AW40"/>
    <mergeCell ref="AV41:AW41"/>
    <mergeCell ref="AV42:AW42"/>
    <mergeCell ref="AV43:AW43"/>
    <mergeCell ref="AV44:AW44"/>
    <mergeCell ref="AV45:AW45"/>
    <mergeCell ref="AV34:AW34"/>
    <mergeCell ref="AV23:AW23"/>
    <mergeCell ref="AV24:AW24"/>
    <mergeCell ref="AV25:AW25"/>
    <mergeCell ref="AV26:AW26"/>
    <mergeCell ref="AV27:AW27"/>
    <mergeCell ref="AV28:AW28"/>
    <mergeCell ref="AV29:AW29"/>
    <mergeCell ref="AV30:AW30"/>
    <mergeCell ref="AV31:AW31"/>
    <mergeCell ref="AV32:AW32"/>
    <mergeCell ref="AV33:AW33"/>
    <mergeCell ref="D18:L19"/>
    <mergeCell ref="AV18:AW18"/>
    <mergeCell ref="AV19:AW19"/>
    <mergeCell ref="AV20:AW20"/>
    <mergeCell ref="AV21:AW21"/>
    <mergeCell ref="AV22:AW22"/>
    <mergeCell ref="AV11:AW11"/>
    <mergeCell ref="AV12:AW12"/>
    <mergeCell ref="AV13:AW13"/>
    <mergeCell ref="AV14:AW14"/>
    <mergeCell ref="AV15:AW15"/>
    <mergeCell ref="D16:L17"/>
    <mergeCell ref="AV16:AW16"/>
    <mergeCell ref="AV17:AW17"/>
    <mergeCell ref="D5:BA5"/>
    <mergeCell ref="M7:T8"/>
    <mergeCell ref="AV7:AW7"/>
    <mergeCell ref="AV8:AW8"/>
    <mergeCell ref="AV9:AW9"/>
    <mergeCell ref="AV10:AW10"/>
  </mergeCells>
  <phoneticPr fontId="1"/>
  <printOptions horizontalCentered="1"/>
  <pageMargins left="0.78740157480314965" right="0.39370078740157483" top="0.59055118110236227" bottom="0.59055118110236227" header="0.39370078740157483" footer="0.31496062992125984"/>
  <pageSetup paperSize="9" scale="46" orientation="portrait" r:id="rId1"/>
  <headerFooter>
    <oddHeader>&amp;R&amp;9経過的施設入所支援</oddHeader>
    <oddFooter>&amp;C&amp;14&amp;P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autoPageBreaks="0"/>
  </sheetPr>
  <dimension ref="A1:BC317"/>
  <sheetViews>
    <sheetView view="pageBreakPreview" zoomScaleNormal="85" zoomScaleSheetLayoutView="100" workbookViewId="0"/>
  </sheetViews>
  <sheetFormatPr defaultColWidth="9" defaultRowHeight="13.5" x14ac:dyDescent="0.15"/>
  <cols>
    <col min="1" max="1" width="4.625" style="2" customWidth="1"/>
    <col min="2" max="2" width="7.625" style="2" customWidth="1"/>
    <col min="3" max="3" width="35.625" style="4" customWidth="1"/>
    <col min="4" max="7" width="2.375" style="2" customWidth="1"/>
    <col min="8" max="18" width="2.375" style="4" customWidth="1"/>
    <col min="19" max="22" width="2.375" style="2" customWidth="1"/>
    <col min="23" max="51" width="2.375" style="5" customWidth="1"/>
    <col min="52" max="53" width="2.375" style="2" customWidth="1"/>
    <col min="54" max="54" width="7.125" style="2" customWidth="1"/>
    <col min="55" max="55" width="8.625" style="2" customWidth="1"/>
    <col min="56" max="56" width="2.875" style="2" customWidth="1"/>
    <col min="57" max="16384" width="9" style="2"/>
  </cols>
  <sheetData>
    <row r="1" spans="1:55" ht="17.100000000000001" customHeight="1" x14ac:dyDescent="0.15">
      <c r="A1" s="1"/>
    </row>
    <row r="2" spans="1:55" ht="17.100000000000001" customHeight="1" x14ac:dyDescent="0.15">
      <c r="A2" s="1"/>
    </row>
    <row r="3" spans="1:55" ht="17.100000000000001" customHeight="1" x14ac:dyDescent="0.15">
      <c r="A3" s="1"/>
    </row>
    <row r="4" spans="1:55" ht="17.100000000000001" customHeight="1" x14ac:dyDescent="0.15">
      <c r="A4" s="1"/>
      <c r="B4" s="180"/>
    </row>
    <row r="5" spans="1:55" ht="13.7" customHeight="1" x14ac:dyDescent="0.15">
      <c r="A5" s="6" t="s">
        <v>1</v>
      </c>
      <c r="B5" s="7"/>
      <c r="C5" s="79" t="s">
        <v>2</v>
      </c>
      <c r="D5" s="1099" t="s">
        <v>3</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1100"/>
      <c r="AV5" s="1100"/>
      <c r="AW5" s="1100"/>
      <c r="AX5" s="1100"/>
      <c r="AY5" s="1100"/>
      <c r="AZ5" s="1100"/>
      <c r="BA5" s="1104"/>
      <c r="BB5" s="9" t="s">
        <v>4</v>
      </c>
      <c r="BC5" s="9" t="s">
        <v>5</v>
      </c>
    </row>
    <row r="6" spans="1:55" ht="13.7" customHeight="1" x14ac:dyDescent="0.15">
      <c r="A6" s="10" t="s">
        <v>6</v>
      </c>
      <c r="B6" s="11" t="s">
        <v>7</v>
      </c>
      <c r="C6" s="80"/>
      <c r="D6" s="13"/>
      <c r="E6" s="14"/>
      <c r="F6" s="14"/>
      <c r="G6" s="14"/>
      <c r="H6" s="14"/>
      <c r="I6" s="14"/>
      <c r="J6" s="14"/>
      <c r="K6" s="14"/>
      <c r="L6" s="14"/>
      <c r="M6" s="14"/>
      <c r="N6" s="14"/>
      <c r="O6" s="14"/>
      <c r="P6" s="14"/>
      <c r="Q6" s="14"/>
      <c r="R6" s="14"/>
      <c r="S6" s="14"/>
      <c r="T6" s="14"/>
      <c r="U6" s="14"/>
      <c r="V6" s="14"/>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4"/>
      <c r="BA6" s="14"/>
      <c r="BB6" s="16" t="s">
        <v>8</v>
      </c>
      <c r="BC6" s="16" t="s">
        <v>9</v>
      </c>
    </row>
    <row r="7" spans="1:55" ht="14.25" customHeight="1" x14ac:dyDescent="0.15">
      <c r="A7" s="17">
        <v>32</v>
      </c>
      <c r="B7" s="17">
        <v>6315</v>
      </c>
      <c r="C7" s="19" t="s">
        <v>2326</v>
      </c>
      <c r="D7" s="20" t="s">
        <v>2327</v>
      </c>
      <c r="E7" s="201"/>
      <c r="F7" s="201"/>
      <c r="G7" s="201"/>
      <c r="H7" s="201"/>
      <c r="I7" s="201"/>
      <c r="J7" s="201"/>
      <c r="K7" s="201"/>
      <c r="L7" s="202"/>
      <c r="M7" s="20" t="s">
        <v>2135</v>
      </c>
      <c r="S7" s="4"/>
      <c r="T7" s="21"/>
      <c r="U7" s="24" t="s">
        <v>2136</v>
      </c>
      <c r="V7" s="71"/>
      <c r="W7" s="71"/>
      <c r="X7" s="71"/>
      <c r="Y7" s="71"/>
      <c r="Z7" s="71"/>
      <c r="AA7" s="71"/>
      <c r="AB7" s="71"/>
      <c r="AC7" s="71"/>
      <c r="AD7" s="71"/>
      <c r="AE7" s="25"/>
      <c r="AF7" s="71"/>
      <c r="AG7" s="71"/>
      <c r="AH7" s="71"/>
      <c r="AI7" s="71"/>
      <c r="AJ7" s="71"/>
      <c r="AK7" s="71"/>
      <c r="AL7" s="71"/>
      <c r="AM7" s="71"/>
      <c r="AN7" s="71"/>
      <c r="AO7" s="71"/>
      <c r="AP7" s="71"/>
      <c r="AQ7" s="71"/>
      <c r="AR7" s="71"/>
      <c r="AS7" s="71"/>
      <c r="AT7" s="71"/>
      <c r="AU7" s="71"/>
      <c r="AV7" s="1107">
        <v>45</v>
      </c>
      <c r="AW7" s="1107"/>
      <c r="AX7" s="25" t="s">
        <v>775</v>
      </c>
      <c r="AY7" s="26"/>
      <c r="AZ7" s="251"/>
      <c r="BA7" s="252"/>
      <c r="BB7" s="30">
        <f t="shared" ref="BB7:BB70" si="0">AV7</f>
        <v>45</v>
      </c>
      <c r="BC7" s="31" t="s">
        <v>13</v>
      </c>
    </row>
    <row r="8" spans="1:55" ht="14.25" customHeight="1" x14ac:dyDescent="0.15">
      <c r="A8" s="32">
        <v>32</v>
      </c>
      <c r="B8" s="32">
        <v>6316</v>
      </c>
      <c r="C8" s="34" t="s">
        <v>2328</v>
      </c>
      <c r="D8" s="200"/>
      <c r="E8" s="201"/>
      <c r="F8" s="201"/>
      <c r="G8" s="201"/>
      <c r="H8" s="201"/>
      <c r="I8" s="201"/>
      <c r="J8" s="201"/>
      <c r="K8" s="201"/>
      <c r="L8" s="202"/>
      <c r="M8" s="225"/>
      <c r="N8" s="193"/>
      <c r="O8" s="193"/>
      <c r="P8" s="193"/>
      <c r="Q8" s="193"/>
      <c r="R8" s="193"/>
      <c r="S8" s="193"/>
      <c r="T8" s="194"/>
      <c r="U8" s="47" t="s">
        <v>2139</v>
      </c>
      <c r="V8" s="184"/>
      <c r="W8" s="184"/>
      <c r="X8" s="184"/>
      <c r="Y8" s="184"/>
      <c r="Z8" s="184"/>
      <c r="AA8" s="184"/>
      <c r="AB8" s="184"/>
      <c r="AC8" s="184"/>
      <c r="AD8" s="40"/>
      <c r="AE8" s="43"/>
      <c r="AF8" s="107"/>
      <c r="AG8" s="107"/>
      <c r="AH8" s="107"/>
      <c r="AI8" s="107"/>
      <c r="AJ8" s="107"/>
      <c r="AK8" s="107"/>
      <c r="AL8" s="71"/>
      <c r="AM8" s="26"/>
      <c r="AN8" s="26"/>
      <c r="AO8" s="239"/>
      <c r="AP8" s="239"/>
      <c r="AQ8" s="239"/>
      <c r="AR8" s="239"/>
      <c r="AS8" s="239"/>
      <c r="AT8" s="239"/>
      <c r="AU8" s="239"/>
      <c r="AV8" s="1106">
        <v>45</v>
      </c>
      <c r="AW8" s="1106"/>
      <c r="AX8" s="25" t="s">
        <v>775</v>
      </c>
      <c r="AY8" s="25"/>
      <c r="AZ8" s="25"/>
      <c r="BA8" s="38"/>
      <c r="BB8" s="35">
        <f t="shared" si="0"/>
        <v>45</v>
      </c>
      <c r="BC8" s="31"/>
    </row>
    <row r="9" spans="1:55" ht="14.25" customHeight="1" x14ac:dyDescent="0.15">
      <c r="A9" s="32">
        <v>32</v>
      </c>
      <c r="B9" s="32">
        <v>6317</v>
      </c>
      <c r="C9" s="34" t="s">
        <v>2329</v>
      </c>
      <c r="D9" s="73"/>
      <c r="E9" s="74"/>
      <c r="F9" s="74"/>
      <c r="G9" s="187"/>
      <c r="H9" s="193"/>
      <c r="I9" s="193"/>
      <c r="J9" s="193"/>
      <c r="K9" s="193"/>
      <c r="L9" s="194"/>
      <c r="M9" s="225"/>
      <c r="N9" s="193"/>
      <c r="O9" s="193"/>
      <c r="P9" s="193"/>
      <c r="Q9" s="193"/>
      <c r="R9" s="193"/>
      <c r="S9" s="193"/>
      <c r="T9" s="194"/>
      <c r="U9" s="47" t="s">
        <v>2143</v>
      </c>
      <c r="V9" s="184"/>
      <c r="W9" s="184"/>
      <c r="X9" s="184"/>
      <c r="Y9" s="184"/>
      <c r="Z9" s="184"/>
      <c r="AA9" s="184"/>
      <c r="AB9" s="184"/>
      <c r="AC9" s="184"/>
      <c r="AD9" s="40"/>
      <c r="AE9" s="43"/>
      <c r="AF9" s="107"/>
      <c r="AG9" s="107"/>
      <c r="AH9" s="107"/>
      <c r="AI9" s="107"/>
      <c r="AJ9" s="107"/>
      <c r="AK9" s="107"/>
      <c r="AL9" s="107"/>
      <c r="AM9" s="26"/>
      <c r="AN9" s="26"/>
      <c r="AO9" s="239"/>
      <c r="AP9" s="239"/>
      <c r="AQ9" s="239"/>
      <c r="AR9" s="239"/>
      <c r="AS9" s="239"/>
      <c r="AT9" s="239"/>
      <c r="AU9" s="239"/>
      <c r="AV9" s="1107">
        <v>22</v>
      </c>
      <c r="AW9" s="1107"/>
      <c r="AX9" s="25" t="s">
        <v>775</v>
      </c>
      <c r="AY9" s="25"/>
      <c r="AZ9" s="25"/>
      <c r="BA9" s="38"/>
      <c r="BB9" s="35">
        <f t="shared" si="0"/>
        <v>22</v>
      </c>
      <c r="BC9" s="31"/>
    </row>
    <row r="10" spans="1:55" ht="14.25" customHeight="1" x14ac:dyDescent="0.15">
      <c r="A10" s="32">
        <v>32</v>
      </c>
      <c r="B10" s="32">
        <v>6318</v>
      </c>
      <c r="C10" s="34" t="s">
        <v>2330</v>
      </c>
      <c r="D10" s="73"/>
      <c r="E10" s="74"/>
      <c r="F10" s="74"/>
      <c r="G10" s="187"/>
      <c r="H10" s="193"/>
      <c r="I10" s="193"/>
      <c r="J10" s="193"/>
      <c r="K10" s="193"/>
      <c r="L10" s="194"/>
      <c r="M10" s="225"/>
      <c r="N10" s="193"/>
      <c r="O10" s="193"/>
      <c r="P10" s="193"/>
      <c r="Q10" s="193"/>
      <c r="R10" s="193"/>
      <c r="S10" s="193"/>
      <c r="T10" s="194"/>
      <c r="U10" s="47" t="s">
        <v>2146</v>
      </c>
      <c r="V10" s="184"/>
      <c r="W10" s="184"/>
      <c r="X10" s="184"/>
      <c r="Y10" s="184"/>
      <c r="Z10" s="184"/>
      <c r="AA10" s="184"/>
      <c r="AB10" s="184"/>
      <c r="AC10" s="184"/>
      <c r="AD10" s="40"/>
      <c r="AE10" s="43"/>
      <c r="AF10" s="107"/>
      <c r="AG10" s="107"/>
      <c r="AH10" s="107"/>
      <c r="AI10" s="107"/>
      <c r="AJ10" s="107"/>
      <c r="AK10" s="107"/>
      <c r="AL10" s="107"/>
      <c r="AM10" s="26"/>
      <c r="AN10" s="26"/>
      <c r="AO10" s="239"/>
      <c r="AP10" s="239"/>
      <c r="AQ10" s="239"/>
      <c r="AR10" s="239"/>
      <c r="AS10" s="239"/>
      <c r="AT10" s="239"/>
      <c r="AU10" s="239"/>
      <c r="AV10" s="1106">
        <v>15</v>
      </c>
      <c r="AW10" s="1106"/>
      <c r="AX10" s="25" t="s">
        <v>775</v>
      </c>
      <c r="AY10" s="25"/>
      <c r="AZ10" s="25"/>
      <c r="BA10" s="38"/>
      <c r="BB10" s="35">
        <f t="shared" si="0"/>
        <v>15</v>
      </c>
      <c r="BC10" s="31"/>
    </row>
    <row r="11" spans="1:55" ht="14.25" customHeight="1" x14ac:dyDescent="0.15">
      <c r="A11" s="32">
        <v>32</v>
      </c>
      <c r="B11" s="32">
        <v>6319</v>
      </c>
      <c r="C11" s="34" t="s">
        <v>2331</v>
      </c>
      <c r="D11" s="73"/>
      <c r="E11" s="74"/>
      <c r="F11" s="74"/>
      <c r="G11" s="187"/>
      <c r="H11" s="193"/>
      <c r="I11" s="193"/>
      <c r="J11" s="193"/>
      <c r="K11" s="193"/>
      <c r="L11" s="194"/>
      <c r="M11" s="225"/>
      <c r="N11" s="193"/>
      <c r="O11" s="193"/>
      <c r="P11" s="193"/>
      <c r="Q11" s="193"/>
      <c r="R11" s="193"/>
      <c r="S11" s="193"/>
      <c r="T11" s="194"/>
      <c r="U11" s="47" t="s">
        <v>2148</v>
      </c>
      <c r="V11" s="184"/>
      <c r="W11" s="184"/>
      <c r="X11" s="184"/>
      <c r="Y11" s="184"/>
      <c r="Z11" s="184"/>
      <c r="AA11" s="184"/>
      <c r="AB11" s="184"/>
      <c r="AC11" s="184"/>
      <c r="AD11" s="40"/>
      <c r="AE11" s="43"/>
      <c r="AF11" s="107"/>
      <c r="AG11" s="107"/>
      <c r="AH11" s="107"/>
      <c r="AI11" s="107"/>
      <c r="AJ11" s="107"/>
      <c r="AK11" s="107"/>
      <c r="AL11" s="107"/>
      <c r="AM11" s="26"/>
      <c r="AN11" s="26"/>
      <c r="AO11" s="239"/>
      <c r="AP11" s="239"/>
      <c r="AQ11" s="239"/>
      <c r="AR11" s="239"/>
      <c r="AS11" s="239"/>
      <c r="AT11" s="239"/>
      <c r="AU11" s="239"/>
      <c r="AV11" s="1107">
        <v>12</v>
      </c>
      <c r="AW11" s="1107"/>
      <c r="AX11" s="25" t="s">
        <v>775</v>
      </c>
      <c r="AY11" s="25"/>
      <c r="AZ11" s="25"/>
      <c r="BA11" s="38"/>
      <c r="BB11" s="35">
        <f t="shared" si="0"/>
        <v>12</v>
      </c>
      <c r="BC11" s="31"/>
    </row>
    <row r="12" spans="1:55" ht="14.25" customHeight="1" x14ac:dyDescent="0.15">
      <c r="A12" s="32">
        <v>32</v>
      </c>
      <c r="B12" s="32">
        <v>6320</v>
      </c>
      <c r="C12" s="34" t="s">
        <v>2332</v>
      </c>
      <c r="D12" s="187"/>
      <c r="E12" s="187"/>
      <c r="F12" s="187"/>
      <c r="G12" s="187"/>
      <c r="M12" s="20"/>
      <c r="S12" s="187"/>
      <c r="T12" s="187"/>
      <c r="U12" s="42" t="s">
        <v>1313</v>
      </c>
      <c r="V12" s="239"/>
      <c r="W12" s="241"/>
      <c r="X12" s="241"/>
      <c r="Y12" s="241"/>
      <c r="Z12" s="241"/>
      <c r="AA12" s="241"/>
      <c r="AB12" s="241"/>
      <c r="AC12" s="241"/>
      <c r="AD12" s="241"/>
      <c r="AE12" s="241"/>
      <c r="AF12" s="241"/>
      <c r="AG12" s="241"/>
      <c r="AH12" s="241"/>
      <c r="AI12" s="241"/>
      <c r="AJ12" s="241"/>
      <c r="AK12" s="241"/>
      <c r="AL12" s="241"/>
      <c r="AM12" s="241"/>
      <c r="AN12" s="241"/>
      <c r="AO12" s="241"/>
      <c r="AP12" s="241"/>
      <c r="AQ12" s="241"/>
      <c r="AR12" s="241"/>
      <c r="AS12" s="241"/>
      <c r="AT12" s="241"/>
      <c r="AU12" s="241"/>
      <c r="AV12" s="1106">
        <v>9</v>
      </c>
      <c r="AW12" s="1106"/>
      <c r="AX12" s="43" t="s">
        <v>775</v>
      </c>
      <c r="AY12" s="43"/>
      <c r="AZ12" s="43"/>
      <c r="BA12" s="231"/>
      <c r="BB12" s="35">
        <f t="shared" si="0"/>
        <v>9</v>
      </c>
      <c r="BC12" s="232"/>
    </row>
    <row r="13" spans="1:55" ht="14.25" customHeight="1" x14ac:dyDescent="0.15">
      <c r="A13" s="32">
        <v>32</v>
      </c>
      <c r="B13" s="32">
        <v>6321</v>
      </c>
      <c r="C13" s="34" t="s">
        <v>2333</v>
      </c>
      <c r="D13" s="187"/>
      <c r="E13" s="187"/>
      <c r="F13" s="187"/>
      <c r="G13" s="187"/>
      <c r="M13" s="20"/>
      <c r="S13" s="187"/>
      <c r="T13" s="187"/>
      <c r="U13" s="42" t="s">
        <v>1322</v>
      </c>
      <c r="V13" s="239"/>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1107">
        <v>8</v>
      </c>
      <c r="AW13" s="1107"/>
      <c r="AX13" s="43" t="s">
        <v>775</v>
      </c>
      <c r="AY13" s="43"/>
      <c r="AZ13" s="43"/>
      <c r="BA13" s="231"/>
      <c r="BB13" s="35">
        <f t="shared" si="0"/>
        <v>8</v>
      </c>
      <c r="BC13" s="232"/>
    </row>
    <row r="14" spans="1:55" ht="14.25" customHeight="1" x14ac:dyDescent="0.15">
      <c r="A14" s="32">
        <v>32</v>
      </c>
      <c r="B14" s="32">
        <v>6322</v>
      </c>
      <c r="C14" s="34" t="s">
        <v>2334</v>
      </c>
      <c r="D14" s="187"/>
      <c r="E14" s="187"/>
      <c r="F14" s="187"/>
      <c r="G14" s="187"/>
      <c r="M14" s="20"/>
      <c r="S14" s="187"/>
      <c r="T14" s="187"/>
      <c r="U14" s="42" t="s">
        <v>1331</v>
      </c>
      <c r="V14" s="239"/>
      <c r="W14" s="241"/>
      <c r="X14" s="241"/>
      <c r="Y14" s="241"/>
      <c r="Z14" s="241"/>
      <c r="AA14" s="241"/>
      <c r="AB14" s="241"/>
      <c r="AC14" s="241"/>
      <c r="AD14" s="241"/>
      <c r="AE14" s="241"/>
      <c r="AF14" s="241"/>
      <c r="AG14" s="241"/>
      <c r="AH14" s="241"/>
      <c r="AI14" s="241"/>
      <c r="AJ14" s="241"/>
      <c r="AK14" s="241"/>
      <c r="AL14" s="241"/>
      <c r="AM14" s="241"/>
      <c r="AN14" s="241"/>
      <c r="AO14" s="241"/>
      <c r="AP14" s="241"/>
      <c r="AQ14" s="241"/>
      <c r="AR14" s="241"/>
      <c r="AS14" s="241"/>
      <c r="AT14" s="241"/>
      <c r="AU14" s="241"/>
      <c r="AV14" s="1106">
        <v>7</v>
      </c>
      <c r="AW14" s="1106"/>
      <c r="AX14" s="43" t="s">
        <v>775</v>
      </c>
      <c r="AY14" s="43"/>
      <c r="AZ14" s="43"/>
      <c r="BA14" s="231"/>
      <c r="BB14" s="35">
        <f t="shared" si="0"/>
        <v>7</v>
      </c>
      <c r="BC14" s="232"/>
    </row>
    <row r="15" spans="1:55" ht="14.25" customHeight="1" x14ac:dyDescent="0.15">
      <c r="A15" s="32">
        <v>32</v>
      </c>
      <c r="B15" s="32">
        <v>6323</v>
      </c>
      <c r="C15" s="34" t="s">
        <v>2335</v>
      </c>
      <c r="D15" s="187"/>
      <c r="E15" s="187"/>
      <c r="F15" s="187"/>
      <c r="G15" s="187"/>
      <c r="M15" s="20"/>
      <c r="S15" s="187"/>
      <c r="T15" s="187"/>
      <c r="U15" s="42" t="s">
        <v>1340</v>
      </c>
      <c r="V15" s="239"/>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1107">
        <v>6</v>
      </c>
      <c r="AW15" s="1107"/>
      <c r="AX15" s="43" t="s">
        <v>775</v>
      </c>
      <c r="AY15" s="43"/>
      <c r="AZ15" s="43"/>
      <c r="BA15" s="231"/>
      <c r="BB15" s="35">
        <f t="shared" si="0"/>
        <v>6</v>
      </c>
      <c r="BC15" s="232"/>
    </row>
    <row r="16" spans="1:55" ht="14.25" customHeight="1" x14ac:dyDescent="0.15">
      <c r="A16" s="32">
        <v>32</v>
      </c>
      <c r="B16" s="32">
        <v>6324</v>
      </c>
      <c r="C16" s="34" t="s">
        <v>2336</v>
      </c>
      <c r="D16" s="187"/>
      <c r="E16" s="187"/>
      <c r="F16" s="187"/>
      <c r="G16" s="187"/>
      <c r="M16" s="20"/>
      <c r="S16" s="187"/>
      <c r="T16" s="187"/>
      <c r="U16" s="42" t="s">
        <v>1349</v>
      </c>
      <c r="V16" s="239"/>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1107">
        <v>5</v>
      </c>
      <c r="AW16" s="1107"/>
      <c r="AX16" s="43" t="s">
        <v>775</v>
      </c>
      <c r="AY16" s="43"/>
      <c r="AZ16" s="43"/>
      <c r="BA16" s="231"/>
      <c r="BB16" s="35">
        <f t="shared" si="0"/>
        <v>5</v>
      </c>
      <c r="BC16" s="232"/>
    </row>
    <row r="17" spans="1:55" ht="14.25" customHeight="1" x14ac:dyDescent="0.15">
      <c r="A17" s="32">
        <v>32</v>
      </c>
      <c r="B17" s="32">
        <v>6325</v>
      </c>
      <c r="C17" s="34" t="s">
        <v>2337</v>
      </c>
      <c r="D17" s="4"/>
      <c r="E17" s="187"/>
      <c r="F17" s="187"/>
      <c r="G17" s="187"/>
      <c r="M17" s="20"/>
      <c r="S17" s="187"/>
      <c r="T17" s="187"/>
      <c r="U17" s="42" t="s">
        <v>1358</v>
      </c>
      <c r="V17" s="239"/>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c r="AS17" s="241"/>
      <c r="AT17" s="241"/>
      <c r="AU17" s="241"/>
      <c r="AV17" s="1106">
        <v>4</v>
      </c>
      <c r="AW17" s="1106"/>
      <c r="AX17" s="43" t="s">
        <v>775</v>
      </c>
      <c r="AY17" s="43"/>
      <c r="AZ17" s="43"/>
      <c r="BA17" s="231"/>
      <c r="BB17" s="35">
        <f t="shared" si="0"/>
        <v>4</v>
      </c>
      <c r="BC17" s="232"/>
    </row>
    <row r="18" spans="1:55" ht="14.25" customHeight="1" x14ac:dyDescent="0.15">
      <c r="A18" s="32">
        <v>32</v>
      </c>
      <c r="B18" s="32">
        <v>6326</v>
      </c>
      <c r="C18" s="34" t="s">
        <v>2338</v>
      </c>
      <c r="D18" s="4"/>
      <c r="E18" s="187"/>
      <c r="F18" s="187"/>
      <c r="G18" s="187"/>
      <c r="M18" s="20"/>
      <c r="S18" s="187"/>
      <c r="T18" s="187"/>
      <c r="U18" s="42" t="s">
        <v>1367</v>
      </c>
      <c r="V18" s="239"/>
      <c r="W18" s="241"/>
      <c r="X18" s="241"/>
      <c r="Y18" s="241"/>
      <c r="Z18" s="241"/>
      <c r="AA18" s="241"/>
      <c r="AB18" s="241"/>
      <c r="AC18" s="241"/>
      <c r="AD18" s="241"/>
      <c r="AE18" s="241"/>
      <c r="AF18" s="241"/>
      <c r="AG18" s="241"/>
      <c r="AH18" s="241"/>
      <c r="AI18" s="241"/>
      <c r="AJ18" s="241"/>
      <c r="AK18" s="241"/>
      <c r="AL18" s="241"/>
      <c r="AM18" s="241"/>
      <c r="AN18" s="241"/>
      <c r="AO18" s="241"/>
      <c r="AP18" s="241"/>
      <c r="AQ18" s="241"/>
      <c r="AR18" s="241"/>
      <c r="AS18" s="241"/>
      <c r="AT18" s="241"/>
      <c r="AU18" s="241"/>
      <c r="AV18" s="1107">
        <v>4</v>
      </c>
      <c r="AW18" s="1107"/>
      <c r="AX18" s="43" t="s">
        <v>775</v>
      </c>
      <c r="AY18" s="43"/>
      <c r="AZ18" s="43"/>
      <c r="BA18" s="231"/>
      <c r="BB18" s="35">
        <f t="shared" si="0"/>
        <v>4</v>
      </c>
      <c r="BC18" s="232"/>
    </row>
    <row r="19" spans="1:55" ht="14.25" customHeight="1" x14ac:dyDescent="0.15">
      <c r="A19" s="32">
        <v>32</v>
      </c>
      <c r="B19" s="32">
        <v>6327</v>
      </c>
      <c r="C19" s="34" t="s">
        <v>2339</v>
      </c>
      <c r="D19" s="4"/>
      <c r="E19" s="187"/>
      <c r="F19" s="187"/>
      <c r="G19" s="187"/>
      <c r="M19" s="20"/>
      <c r="S19" s="187"/>
      <c r="T19" s="187"/>
      <c r="U19" s="42" t="s">
        <v>1376</v>
      </c>
      <c r="V19" s="239"/>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1106">
        <v>4</v>
      </c>
      <c r="AW19" s="1106"/>
      <c r="AX19" s="43" t="s">
        <v>775</v>
      </c>
      <c r="AY19" s="43"/>
      <c r="AZ19" s="43"/>
      <c r="BA19" s="231"/>
      <c r="BB19" s="35">
        <f t="shared" si="0"/>
        <v>4</v>
      </c>
      <c r="BC19" s="232"/>
    </row>
    <row r="20" spans="1:55" ht="14.25" customHeight="1" x14ac:dyDescent="0.15">
      <c r="A20" s="32">
        <v>32</v>
      </c>
      <c r="B20" s="32">
        <v>6328</v>
      </c>
      <c r="C20" s="34" t="s">
        <v>2340</v>
      </c>
      <c r="D20" s="4"/>
      <c r="E20" s="187"/>
      <c r="F20" s="187"/>
      <c r="G20" s="187"/>
      <c r="M20" s="20"/>
      <c r="S20" s="187"/>
      <c r="T20" s="187"/>
      <c r="U20" s="42" t="s">
        <v>1385</v>
      </c>
      <c r="V20" s="239"/>
      <c r="W20" s="241"/>
      <c r="X20" s="241"/>
      <c r="Y20" s="241"/>
      <c r="Z20" s="241"/>
      <c r="AA20" s="241"/>
      <c r="AB20" s="241"/>
      <c r="AC20" s="241"/>
      <c r="AD20" s="241"/>
      <c r="AE20" s="241"/>
      <c r="AF20" s="241"/>
      <c r="AG20" s="241"/>
      <c r="AH20" s="241"/>
      <c r="AI20" s="241"/>
      <c r="AJ20" s="241"/>
      <c r="AK20" s="241"/>
      <c r="AL20" s="241"/>
      <c r="AM20" s="241"/>
      <c r="AN20" s="241"/>
      <c r="AO20" s="241"/>
      <c r="AP20" s="241"/>
      <c r="AQ20" s="241"/>
      <c r="AR20" s="241"/>
      <c r="AS20" s="241"/>
      <c r="AT20" s="241"/>
      <c r="AU20" s="241"/>
      <c r="AV20" s="1107">
        <v>4</v>
      </c>
      <c r="AW20" s="1107"/>
      <c r="AX20" s="43" t="s">
        <v>775</v>
      </c>
      <c r="AY20" s="43"/>
      <c r="AZ20" s="43"/>
      <c r="BA20" s="231"/>
      <c r="BB20" s="35">
        <f t="shared" si="0"/>
        <v>4</v>
      </c>
      <c r="BC20" s="232"/>
    </row>
    <row r="21" spans="1:55" ht="14.25" customHeight="1" x14ac:dyDescent="0.15">
      <c r="A21" s="32">
        <v>32</v>
      </c>
      <c r="B21" s="32">
        <v>6329</v>
      </c>
      <c r="C21" s="34" t="s">
        <v>2341</v>
      </c>
      <c r="D21" s="4"/>
      <c r="E21" s="187"/>
      <c r="F21" s="187"/>
      <c r="G21" s="187"/>
      <c r="M21" s="20"/>
      <c r="S21" s="187"/>
      <c r="T21" s="187"/>
      <c r="U21" s="42" t="s">
        <v>1394</v>
      </c>
      <c r="V21" s="239"/>
      <c r="W21" s="241"/>
      <c r="X21" s="241"/>
      <c r="Y21" s="241"/>
      <c r="Z21" s="241"/>
      <c r="AA21" s="241"/>
      <c r="AB21" s="241"/>
      <c r="AC21" s="241"/>
      <c r="AD21" s="241"/>
      <c r="AE21" s="241"/>
      <c r="AF21" s="241"/>
      <c r="AG21" s="241"/>
      <c r="AH21" s="241"/>
      <c r="AI21" s="241"/>
      <c r="AJ21" s="241"/>
      <c r="AK21" s="241"/>
      <c r="AL21" s="241"/>
      <c r="AM21" s="241"/>
      <c r="AN21" s="241"/>
      <c r="AO21" s="241"/>
      <c r="AP21" s="241"/>
      <c r="AQ21" s="241"/>
      <c r="AR21" s="241"/>
      <c r="AS21" s="241"/>
      <c r="AT21" s="241"/>
      <c r="AU21" s="241"/>
      <c r="AV21" s="1106">
        <v>3</v>
      </c>
      <c r="AW21" s="1106"/>
      <c r="AX21" s="43" t="s">
        <v>775</v>
      </c>
      <c r="AY21" s="43"/>
      <c r="AZ21" s="43"/>
      <c r="BA21" s="231"/>
      <c r="BB21" s="35">
        <f t="shared" si="0"/>
        <v>3</v>
      </c>
      <c r="BC21" s="232"/>
    </row>
    <row r="22" spans="1:55" ht="14.25" customHeight="1" x14ac:dyDescent="0.15">
      <c r="A22" s="32">
        <v>32</v>
      </c>
      <c r="B22" s="32">
        <v>6330</v>
      </c>
      <c r="C22" s="34" t="s">
        <v>2342</v>
      </c>
      <c r="D22" s="4"/>
      <c r="E22" s="187"/>
      <c r="F22" s="187"/>
      <c r="G22" s="187"/>
      <c r="M22" s="20"/>
      <c r="S22" s="187"/>
      <c r="T22" s="187"/>
      <c r="U22" s="42" t="s">
        <v>1403</v>
      </c>
      <c r="V22" s="239"/>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1107">
        <v>3</v>
      </c>
      <c r="AW22" s="1107"/>
      <c r="AX22" s="43" t="s">
        <v>775</v>
      </c>
      <c r="AY22" s="43"/>
      <c r="AZ22" s="43"/>
      <c r="BA22" s="231"/>
      <c r="BB22" s="35">
        <f t="shared" si="0"/>
        <v>3</v>
      </c>
      <c r="BC22" s="232"/>
    </row>
    <row r="23" spans="1:55" ht="14.25" customHeight="1" x14ac:dyDescent="0.15">
      <c r="A23" s="32">
        <v>32</v>
      </c>
      <c r="B23" s="32">
        <v>6331</v>
      </c>
      <c r="C23" s="34" t="s">
        <v>2343</v>
      </c>
      <c r="D23" s="4"/>
      <c r="E23" s="187"/>
      <c r="F23" s="187"/>
      <c r="G23" s="187"/>
      <c r="M23" s="20"/>
      <c r="S23" s="187"/>
      <c r="T23" s="187"/>
      <c r="U23" s="42" t="s">
        <v>1412</v>
      </c>
      <c r="V23" s="239"/>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1"/>
      <c r="AT23" s="241"/>
      <c r="AU23" s="241"/>
      <c r="AV23" s="1106">
        <v>3</v>
      </c>
      <c r="AW23" s="1106"/>
      <c r="AX23" s="43" t="s">
        <v>775</v>
      </c>
      <c r="AY23" s="43"/>
      <c r="AZ23" s="43"/>
      <c r="BA23" s="231"/>
      <c r="BB23" s="35">
        <f t="shared" si="0"/>
        <v>3</v>
      </c>
      <c r="BC23" s="232"/>
    </row>
    <row r="24" spans="1:55" ht="14.25" customHeight="1" x14ac:dyDescent="0.15">
      <c r="A24" s="32">
        <v>32</v>
      </c>
      <c r="B24" s="32">
        <v>6332</v>
      </c>
      <c r="C24" s="34" t="s">
        <v>2344</v>
      </c>
      <c r="D24" s="4"/>
      <c r="E24" s="187"/>
      <c r="F24" s="187"/>
      <c r="G24" s="187"/>
      <c r="M24" s="20"/>
      <c r="S24" s="187"/>
      <c r="T24" s="187"/>
      <c r="U24" s="42" t="s">
        <v>1421</v>
      </c>
      <c r="V24" s="239"/>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1107">
        <v>3</v>
      </c>
      <c r="AW24" s="1107"/>
      <c r="AX24" s="43" t="s">
        <v>775</v>
      </c>
      <c r="AY24" s="43"/>
      <c r="AZ24" s="43"/>
      <c r="BA24" s="231"/>
      <c r="BB24" s="35">
        <f t="shared" si="0"/>
        <v>3</v>
      </c>
      <c r="BC24" s="232"/>
    </row>
    <row r="25" spans="1:55" ht="14.25" customHeight="1" x14ac:dyDescent="0.15">
      <c r="A25" s="32">
        <v>32</v>
      </c>
      <c r="B25" s="32">
        <v>6333</v>
      </c>
      <c r="C25" s="34" t="s">
        <v>2345</v>
      </c>
      <c r="D25" s="4"/>
      <c r="E25" s="187"/>
      <c r="F25" s="187"/>
      <c r="G25" s="187"/>
      <c r="M25" s="20"/>
      <c r="S25" s="187"/>
      <c r="T25" s="187"/>
      <c r="U25" s="42" t="s">
        <v>1430</v>
      </c>
      <c r="V25" s="239"/>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1107">
        <v>2</v>
      </c>
      <c r="AW25" s="1107"/>
      <c r="AX25" s="43" t="s">
        <v>775</v>
      </c>
      <c r="AY25" s="43"/>
      <c r="AZ25" s="43"/>
      <c r="BA25" s="231"/>
      <c r="BB25" s="35">
        <f t="shared" si="0"/>
        <v>2</v>
      </c>
      <c r="BC25" s="232"/>
    </row>
    <row r="26" spans="1:55" ht="14.25" customHeight="1" x14ac:dyDescent="0.15">
      <c r="A26" s="32">
        <v>32</v>
      </c>
      <c r="B26" s="32">
        <v>6334</v>
      </c>
      <c r="C26" s="34" t="s">
        <v>2346</v>
      </c>
      <c r="D26" s="4"/>
      <c r="E26" s="187"/>
      <c r="F26" s="187"/>
      <c r="G26" s="187"/>
      <c r="M26" s="20"/>
      <c r="S26" s="187"/>
      <c r="T26" s="187"/>
      <c r="U26" s="42" t="s">
        <v>1439</v>
      </c>
      <c r="V26" s="239"/>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1106">
        <v>2</v>
      </c>
      <c r="AW26" s="1106"/>
      <c r="AX26" s="43" t="s">
        <v>775</v>
      </c>
      <c r="AY26" s="43"/>
      <c r="AZ26" s="43"/>
      <c r="BA26" s="231"/>
      <c r="BB26" s="35">
        <f t="shared" si="0"/>
        <v>2</v>
      </c>
      <c r="BC26" s="232"/>
    </row>
    <row r="27" spans="1:55" ht="14.25" customHeight="1" x14ac:dyDescent="0.15">
      <c r="A27" s="32">
        <v>32</v>
      </c>
      <c r="B27" s="32">
        <v>6335</v>
      </c>
      <c r="C27" s="34" t="s">
        <v>2347</v>
      </c>
      <c r="D27" s="4"/>
      <c r="E27" s="187"/>
      <c r="F27" s="187"/>
      <c r="G27" s="187"/>
      <c r="M27" s="20"/>
      <c r="S27" s="187"/>
      <c r="T27" s="187"/>
      <c r="U27" s="42" t="s">
        <v>1448</v>
      </c>
      <c r="V27" s="239"/>
      <c r="W27" s="241"/>
      <c r="X27" s="241"/>
      <c r="Y27" s="241"/>
      <c r="Z27" s="241"/>
      <c r="AA27" s="241"/>
      <c r="AB27" s="241"/>
      <c r="AC27" s="241"/>
      <c r="AD27" s="241"/>
      <c r="AE27" s="241"/>
      <c r="AF27" s="241"/>
      <c r="AG27" s="241"/>
      <c r="AH27" s="241"/>
      <c r="AI27" s="241"/>
      <c r="AJ27" s="241"/>
      <c r="AK27" s="241"/>
      <c r="AL27" s="241"/>
      <c r="AM27" s="241"/>
      <c r="AN27" s="241"/>
      <c r="AO27" s="241"/>
      <c r="AP27" s="241"/>
      <c r="AQ27" s="241"/>
      <c r="AR27" s="241"/>
      <c r="AS27" s="241"/>
      <c r="AT27" s="241"/>
      <c r="AU27" s="241"/>
      <c r="AV27" s="1107">
        <v>2</v>
      </c>
      <c r="AW27" s="1107"/>
      <c r="AX27" s="43" t="s">
        <v>775</v>
      </c>
      <c r="AY27" s="43"/>
      <c r="AZ27" s="43"/>
      <c r="BA27" s="231"/>
      <c r="BB27" s="35">
        <f t="shared" si="0"/>
        <v>2</v>
      </c>
      <c r="BC27" s="232"/>
    </row>
    <row r="28" spans="1:55" ht="14.25" customHeight="1" x14ac:dyDescent="0.15">
      <c r="A28" s="32">
        <v>32</v>
      </c>
      <c r="B28" s="32">
        <v>6336</v>
      </c>
      <c r="C28" s="34" t="s">
        <v>2348</v>
      </c>
      <c r="D28" s="187"/>
      <c r="E28" s="187"/>
      <c r="F28" s="187"/>
      <c r="G28" s="187"/>
      <c r="M28" s="47" t="s">
        <v>2173</v>
      </c>
      <c r="N28" s="234"/>
      <c r="O28" s="234"/>
      <c r="P28" s="234"/>
      <c r="Q28" s="234"/>
      <c r="R28" s="234"/>
      <c r="S28" s="234"/>
      <c r="T28" s="235"/>
      <c r="U28" s="47" t="s">
        <v>2174</v>
      </c>
      <c r="V28" s="184"/>
      <c r="W28" s="184"/>
      <c r="X28" s="184"/>
      <c r="Y28" s="184"/>
      <c r="Z28" s="184"/>
      <c r="AA28" s="184"/>
      <c r="AB28" s="184"/>
      <c r="AC28" s="184"/>
      <c r="AD28" s="40"/>
      <c r="AE28" s="43"/>
      <c r="AF28" s="107"/>
      <c r="AG28" s="107"/>
      <c r="AH28" s="107"/>
      <c r="AI28" s="107"/>
      <c r="AJ28" s="107"/>
      <c r="AK28" s="107"/>
      <c r="AL28" s="71"/>
      <c r="AM28" s="26"/>
      <c r="AN28" s="26"/>
      <c r="AO28" s="239"/>
      <c r="AP28" s="239"/>
      <c r="AQ28" s="239"/>
      <c r="AR28" s="239"/>
      <c r="AS28" s="239"/>
      <c r="AT28" s="239"/>
      <c r="AU28" s="239"/>
      <c r="AV28" s="1106">
        <v>45</v>
      </c>
      <c r="AW28" s="1106"/>
      <c r="AX28" s="25" t="s">
        <v>775</v>
      </c>
      <c r="AY28" s="25"/>
      <c r="AZ28" s="25"/>
      <c r="BA28" s="38"/>
      <c r="BB28" s="35">
        <f t="shared" si="0"/>
        <v>45</v>
      </c>
      <c r="BC28" s="31"/>
    </row>
    <row r="29" spans="1:55" ht="14.25" customHeight="1" x14ac:dyDescent="0.15">
      <c r="A29" s="32">
        <v>32</v>
      </c>
      <c r="B29" s="32">
        <v>6337</v>
      </c>
      <c r="C29" s="34" t="s">
        <v>2349</v>
      </c>
      <c r="D29" s="187"/>
      <c r="E29" s="187"/>
      <c r="F29" s="187"/>
      <c r="G29" s="187"/>
      <c r="M29" s="20"/>
      <c r="N29" s="193"/>
      <c r="O29" s="193"/>
      <c r="P29" s="193"/>
      <c r="Q29" s="193"/>
      <c r="R29" s="193"/>
      <c r="S29" s="193"/>
      <c r="T29" s="194"/>
      <c r="U29" s="47" t="s">
        <v>2178</v>
      </c>
      <c r="V29" s="184"/>
      <c r="W29" s="184"/>
      <c r="X29" s="184"/>
      <c r="Y29" s="184"/>
      <c r="Z29" s="184"/>
      <c r="AA29" s="184"/>
      <c r="AB29" s="184"/>
      <c r="AC29" s="184"/>
      <c r="AD29" s="40"/>
      <c r="AE29" s="43"/>
      <c r="AF29" s="107"/>
      <c r="AG29" s="107"/>
      <c r="AH29" s="107"/>
      <c r="AI29" s="107"/>
      <c r="AJ29" s="107"/>
      <c r="AK29" s="107"/>
      <c r="AL29" s="71"/>
      <c r="AM29" s="26"/>
      <c r="AN29" s="26"/>
      <c r="AO29" s="239"/>
      <c r="AP29" s="239"/>
      <c r="AQ29" s="239"/>
      <c r="AR29" s="239"/>
      <c r="AS29" s="239"/>
      <c r="AT29" s="239"/>
      <c r="AU29" s="239"/>
      <c r="AV29" s="1107">
        <v>45</v>
      </c>
      <c r="AW29" s="1107"/>
      <c r="AX29" s="25" t="s">
        <v>775</v>
      </c>
      <c r="AY29" s="25"/>
      <c r="AZ29" s="25"/>
      <c r="BA29" s="38"/>
      <c r="BB29" s="35">
        <f t="shared" si="0"/>
        <v>45</v>
      </c>
      <c r="BC29" s="31"/>
    </row>
    <row r="30" spans="1:55" ht="14.25" customHeight="1" x14ac:dyDescent="0.15">
      <c r="A30" s="32">
        <v>32</v>
      </c>
      <c r="B30" s="32">
        <v>6338</v>
      </c>
      <c r="C30" s="34" t="s">
        <v>2350</v>
      </c>
      <c r="D30" s="187"/>
      <c r="E30" s="187"/>
      <c r="F30" s="187"/>
      <c r="G30" s="187"/>
      <c r="M30" s="20"/>
      <c r="N30" s="193"/>
      <c r="O30" s="193"/>
      <c r="P30" s="193"/>
      <c r="Q30" s="193"/>
      <c r="R30" s="193"/>
      <c r="S30" s="193"/>
      <c r="T30" s="194"/>
      <c r="U30" s="47" t="s">
        <v>1548</v>
      </c>
      <c r="V30" s="184"/>
      <c r="W30" s="184"/>
      <c r="X30" s="184"/>
      <c r="Y30" s="184"/>
      <c r="Z30" s="184"/>
      <c r="AA30" s="184"/>
      <c r="AB30" s="184"/>
      <c r="AC30" s="184"/>
      <c r="AD30" s="40"/>
      <c r="AE30" s="43"/>
      <c r="AF30" s="107"/>
      <c r="AG30" s="107"/>
      <c r="AH30" s="107"/>
      <c r="AI30" s="107"/>
      <c r="AJ30" s="107"/>
      <c r="AK30" s="107"/>
      <c r="AL30" s="71"/>
      <c r="AM30" s="26"/>
      <c r="AN30" s="26"/>
      <c r="AO30" s="239"/>
      <c r="AP30" s="239"/>
      <c r="AQ30" s="239"/>
      <c r="AR30" s="239"/>
      <c r="AS30" s="239"/>
      <c r="AT30" s="239"/>
      <c r="AU30" s="239"/>
      <c r="AV30" s="1106">
        <v>45</v>
      </c>
      <c r="AW30" s="1106"/>
      <c r="AX30" s="25" t="s">
        <v>775</v>
      </c>
      <c r="AY30" s="25"/>
      <c r="AZ30" s="25"/>
      <c r="BA30" s="38"/>
      <c r="BB30" s="35">
        <f t="shared" si="0"/>
        <v>45</v>
      </c>
      <c r="BC30" s="31"/>
    </row>
    <row r="31" spans="1:55" ht="14.25" customHeight="1" x14ac:dyDescent="0.15">
      <c r="A31" s="32">
        <v>32</v>
      </c>
      <c r="B31" s="32">
        <v>6339</v>
      </c>
      <c r="C31" s="34" t="s">
        <v>2351</v>
      </c>
      <c r="D31" s="187"/>
      <c r="E31" s="187"/>
      <c r="F31" s="187"/>
      <c r="G31" s="187"/>
      <c r="M31" s="20"/>
      <c r="N31" s="193"/>
      <c r="O31" s="193"/>
      <c r="P31" s="193"/>
      <c r="Q31" s="193"/>
      <c r="R31" s="193"/>
      <c r="S31" s="193"/>
      <c r="T31" s="194"/>
      <c r="U31" s="47" t="s">
        <v>2183</v>
      </c>
      <c r="V31" s="184"/>
      <c r="W31" s="184"/>
      <c r="X31" s="184"/>
      <c r="Y31" s="184"/>
      <c r="Z31" s="184"/>
      <c r="AA31" s="184"/>
      <c r="AB31" s="184"/>
      <c r="AC31" s="184"/>
      <c r="AD31" s="40"/>
      <c r="AE31" s="43"/>
      <c r="AF31" s="107"/>
      <c r="AG31" s="107"/>
      <c r="AH31" s="107"/>
      <c r="AI31" s="107"/>
      <c r="AJ31" s="107"/>
      <c r="AK31" s="107"/>
      <c r="AL31" s="71"/>
      <c r="AM31" s="26"/>
      <c r="AN31" s="26"/>
      <c r="AO31" s="239"/>
      <c r="AP31" s="239"/>
      <c r="AQ31" s="239"/>
      <c r="AR31" s="239"/>
      <c r="AS31" s="239"/>
      <c r="AT31" s="239"/>
      <c r="AU31" s="239"/>
      <c r="AV31" s="1107">
        <v>22</v>
      </c>
      <c r="AW31" s="1107"/>
      <c r="AX31" s="25" t="s">
        <v>775</v>
      </c>
      <c r="AY31" s="25"/>
      <c r="AZ31" s="25"/>
      <c r="BA31" s="38"/>
      <c r="BB31" s="35">
        <f t="shared" si="0"/>
        <v>22</v>
      </c>
      <c r="BC31" s="31"/>
    </row>
    <row r="32" spans="1:55" ht="14.25" customHeight="1" x14ac:dyDescent="0.15">
      <c r="A32" s="32">
        <v>32</v>
      </c>
      <c r="B32" s="32">
        <v>6340</v>
      </c>
      <c r="C32" s="34" t="s">
        <v>2352</v>
      </c>
      <c r="D32" s="187"/>
      <c r="E32" s="187"/>
      <c r="F32" s="187"/>
      <c r="G32" s="187"/>
      <c r="M32" s="20"/>
      <c r="N32" s="193"/>
      <c r="O32" s="193"/>
      <c r="P32" s="193"/>
      <c r="Q32" s="193"/>
      <c r="R32" s="193"/>
      <c r="S32" s="193"/>
      <c r="T32" s="194"/>
      <c r="U32" s="47" t="s">
        <v>2186</v>
      </c>
      <c r="V32" s="184"/>
      <c r="W32" s="184"/>
      <c r="X32" s="184"/>
      <c r="Y32" s="184"/>
      <c r="Z32" s="184"/>
      <c r="AA32" s="184"/>
      <c r="AB32" s="184"/>
      <c r="AC32" s="184"/>
      <c r="AD32" s="40"/>
      <c r="AE32" s="43"/>
      <c r="AF32" s="107"/>
      <c r="AG32" s="107"/>
      <c r="AH32" s="107"/>
      <c r="AI32" s="107"/>
      <c r="AJ32" s="107"/>
      <c r="AK32" s="107"/>
      <c r="AL32" s="71"/>
      <c r="AM32" s="26"/>
      <c r="AN32" s="26"/>
      <c r="AO32" s="239"/>
      <c r="AP32" s="239"/>
      <c r="AQ32" s="239"/>
      <c r="AR32" s="239"/>
      <c r="AS32" s="239"/>
      <c r="AT32" s="239"/>
      <c r="AU32" s="239"/>
      <c r="AV32" s="1106">
        <v>22</v>
      </c>
      <c r="AW32" s="1106"/>
      <c r="AX32" s="25" t="s">
        <v>775</v>
      </c>
      <c r="AY32" s="25"/>
      <c r="AZ32" s="25"/>
      <c r="BA32" s="38"/>
      <c r="BB32" s="35">
        <f t="shared" si="0"/>
        <v>22</v>
      </c>
      <c r="BC32" s="31"/>
    </row>
    <row r="33" spans="1:55" ht="14.25" customHeight="1" x14ac:dyDescent="0.15">
      <c r="A33" s="32">
        <v>32</v>
      </c>
      <c r="B33" s="32">
        <v>6341</v>
      </c>
      <c r="C33" s="34" t="s">
        <v>2353</v>
      </c>
      <c r="D33" s="187"/>
      <c r="E33" s="187"/>
      <c r="F33" s="187"/>
      <c r="G33" s="187"/>
      <c r="M33" s="20"/>
      <c r="N33" s="193"/>
      <c r="O33" s="193"/>
      <c r="P33" s="193"/>
      <c r="Q33" s="193"/>
      <c r="R33" s="193"/>
      <c r="S33" s="193"/>
      <c r="T33" s="194"/>
      <c r="U33" s="47" t="s">
        <v>2189</v>
      </c>
      <c r="V33" s="184"/>
      <c r="W33" s="184"/>
      <c r="X33" s="184"/>
      <c r="Y33" s="184"/>
      <c r="Z33" s="184"/>
      <c r="AA33" s="184"/>
      <c r="AB33" s="184"/>
      <c r="AC33" s="184"/>
      <c r="AD33" s="40"/>
      <c r="AE33" s="43"/>
      <c r="AF33" s="107"/>
      <c r="AG33" s="107"/>
      <c r="AH33" s="107"/>
      <c r="AI33" s="107"/>
      <c r="AJ33" s="107"/>
      <c r="AK33" s="107"/>
      <c r="AL33" s="71"/>
      <c r="AM33" s="26"/>
      <c r="AN33" s="26"/>
      <c r="AO33" s="239"/>
      <c r="AP33" s="239"/>
      <c r="AQ33" s="239"/>
      <c r="AR33" s="239"/>
      <c r="AS33" s="239"/>
      <c r="AT33" s="239"/>
      <c r="AU33" s="239"/>
      <c r="AV33" s="1107">
        <v>15</v>
      </c>
      <c r="AW33" s="1107"/>
      <c r="AX33" s="25" t="s">
        <v>775</v>
      </c>
      <c r="AY33" s="25"/>
      <c r="AZ33" s="25"/>
      <c r="BA33" s="38"/>
      <c r="BB33" s="35">
        <f t="shared" si="0"/>
        <v>15</v>
      </c>
      <c r="BC33" s="31"/>
    </row>
    <row r="34" spans="1:55" ht="14.25" customHeight="1" x14ac:dyDescent="0.15">
      <c r="A34" s="32">
        <v>32</v>
      </c>
      <c r="B34" s="32">
        <v>6342</v>
      </c>
      <c r="C34" s="34" t="s">
        <v>2354</v>
      </c>
      <c r="D34" s="187"/>
      <c r="E34" s="187"/>
      <c r="F34" s="187"/>
      <c r="G34" s="187"/>
      <c r="M34" s="20"/>
      <c r="N34" s="193"/>
      <c r="O34" s="193"/>
      <c r="P34" s="193"/>
      <c r="Q34" s="193"/>
      <c r="R34" s="193"/>
      <c r="S34" s="193"/>
      <c r="T34" s="194"/>
      <c r="U34" s="47" t="s">
        <v>2192</v>
      </c>
      <c r="V34" s="184"/>
      <c r="W34" s="184"/>
      <c r="X34" s="184"/>
      <c r="Y34" s="184"/>
      <c r="Z34" s="184"/>
      <c r="AA34" s="184"/>
      <c r="AB34" s="184"/>
      <c r="AC34" s="184"/>
      <c r="AD34" s="40"/>
      <c r="AE34" s="43"/>
      <c r="AF34" s="107"/>
      <c r="AG34" s="107"/>
      <c r="AH34" s="107"/>
      <c r="AI34" s="107"/>
      <c r="AJ34" s="107"/>
      <c r="AK34" s="107"/>
      <c r="AL34" s="71"/>
      <c r="AM34" s="26"/>
      <c r="AN34" s="26"/>
      <c r="AO34" s="239"/>
      <c r="AP34" s="239"/>
      <c r="AQ34" s="239"/>
      <c r="AR34" s="239"/>
      <c r="AS34" s="239"/>
      <c r="AT34" s="239"/>
      <c r="AU34" s="239"/>
      <c r="AV34" s="1107">
        <v>15</v>
      </c>
      <c r="AW34" s="1107"/>
      <c r="AX34" s="25" t="s">
        <v>775</v>
      </c>
      <c r="AY34" s="25"/>
      <c r="AZ34" s="25"/>
      <c r="BA34" s="38"/>
      <c r="BB34" s="35">
        <f t="shared" si="0"/>
        <v>15</v>
      </c>
      <c r="BC34" s="31"/>
    </row>
    <row r="35" spans="1:55" ht="14.25" customHeight="1" x14ac:dyDescent="0.15">
      <c r="A35" s="32">
        <v>32</v>
      </c>
      <c r="B35" s="32">
        <v>6343</v>
      </c>
      <c r="C35" s="34" t="s">
        <v>2355</v>
      </c>
      <c r="D35" s="187"/>
      <c r="E35" s="187"/>
      <c r="F35" s="187"/>
      <c r="G35" s="187"/>
      <c r="M35" s="20"/>
      <c r="N35" s="193"/>
      <c r="O35" s="193"/>
      <c r="P35" s="193"/>
      <c r="Q35" s="193"/>
      <c r="R35" s="193"/>
      <c r="S35" s="193"/>
      <c r="T35" s="194"/>
      <c r="U35" s="47" t="s">
        <v>2194</v>
      </c>
      <c r="V35" s="184"/>
      <c r="W35" s="184"/>
      <c r="X35" s="184"/>
      <c r="Y35" s="184"/>
      <c r="Z35" s="184"/>
      <c r="AA35" s="184"/>
      <c r="AB35" s="184"/>
      <c r="AC35" s="184"/>
      <c r="AD35" s="40"/>
      <c r="AE35" s="43"/>
      <c r="AF35" s="107"/>
      <c r="AG35" s="107"/>
      <c r="AH35" s="107"/>
      <c r="AI35" s="107"/>
      <c r="AJ35" s="107"/>
      <c r="AK35" s="107"/>
      <c r="AL35" s="71"/>
      <c r="AM35" s="26"/>
      <c r="AN35" s="26"/>
      <c r="AO35" s="239"/>
      <c r="AP35" s="239"/>
      <c r="AQ35" s="239"/>
      <c r="AR35" s="239"/>
      <c r="AS35" s="239"/>
      <c r="AT35" s="239"/>
      <c r="AU35" s="239"/>
      <c r="AV35" s="1106">
        <v>12</v>
      </c>
      <c r="AW35" s="1106"/>
      <c r="AX35" s="25" t="s">
        <v>775</v>
      </c>
      <c r="AY35" s="25"/>
      <c r="AZ35" s="25"/>
      <c r="BA35" s="38"/>
      <c r="BB35" s="35">
        <f t="shared" si="0"/>
        <v>12</v>
      </c>
      <c r="BC35" s="31"/>
    </row>
    <row r="36" spans="1:55" ht="14.25" customHeight="1" x14ac:dyDescent="0.15">
      <c r="A36" s="32">
        <v>32</v>
      </c>
      <c r="B36" s="32">
        <v>6344</v>
      </c>
      <c r="C36" s="34" t="s">
        <v>2356</v>
      </c>
      <c r="D36" s="187"/>
      <c r="E36" s="187"/>
      <c r="F36" s="187"/>
      <c r="G36" s="187"/>
      <c r="M36" s="20"/>
      <c r="N36" s="193"/>
      <c r="O36" s="193"/>
      <c r="P36" s="193"/>
      <c r="Q36" s="193"/>
      <c r="R36" s="193"/>
      <c r="S36" s="193"/>
      <c r="T36" s="194"/>
      <c r="U36" s="47" t="s">
        <v>2196</v>
      </c>
      <c r="V36" s="184"/>
      <c r="W36" s="184"/>
      <c r="X36" s="184"/>
      <c r="Y36" s="184"/>
      <c r="Z36" s="184"/>
      <c r="AA36" s="184"/>
      <c r="AB36" s="184"/>
      <c r="AC36" s="184"/>
      <c r="AD36" s="40"/>
      <c r="AE36" s="43"/>
      <c r="AF36" s="107"/>
      <c r="AG36" s="107"/>
      <c r="AH36" s="107"/>
      <c r="AI36" s="107"/>
      <c r="AJ36" s="107"/>
      <c r="AK36" s="107"/>
      <c r="AL36" s="71"/>
      <c r="AM36" s="26"/>
      <c r="AN36" s="26"/>
      <c r="AO36" s="239"/>
      <c r="AP36" s="239"/>
      <c r="AQ36" s="239"/>
      <c r="AR36" s="239"/>
      <c r="AS36" s="239"/>
      <c r="AT36" s="239"/>
      <c r="AU36" s="239"/>
      <c r="AV36" s="1107">
        <v>12</v>
      </c>
      <c r="AW36" s="1107"/>
      <c r="AX36" s="25" t="s">
        <v>775</v>
      </c>
      <c r="AY36" s="25"/>
      <c r="AZ36" s="25"/>
      <c r="BA36" s="38"/>
      <c r="BB36" s="35">
        <f t="shared" si="0"/>
        <v>12</v>
      </c>
      <c r="BC36" s="31"/>
    </row>
    <row r="37" spans="1:55" ht="14.25" customHeight="1" x14ac:dyDescent="0.15">
      <c r="A37" s="32">
        <v>32</v>
      </c>
      <c r="B37" s="32">
        <v>6345</v>
      </c>
      <c r="C37" s="34" t="s">
        <v>2357</v>
      </c>
      <c r="D37" s="187"/>
      <c r="E37" s="187"/>
      <c r="F37" s="187"/>
      <c r="G37" s="187"/>
      <c r="M37" s="20"/>
      <c r="N37" s="193"/>
      <c r="O37" s="193"/>
      <c r="P37" s="193"/>
      <c r="Q37" s="193"/>
      <c r="R37" s="193"/>
      <c r="S37" s="193"/>
      <c r="T37" s="194"/>
      <c r="U37" s="47" t="s">
        <v>2198</v>
      </c>
      <c r="V37" s="184"/>
      <c r="W37" s="184"/>
      <c r="X37" s="184"/>
      <c r="Y37" s="184"/>
      <c r="Z37" s="184"/>
      <c r="AA37" s="184"/>
      <c r="AB37" s="184"/>
      <c r="AC37" s="184"/>
      <c r="AD37" s="40"/>
      <c r="AE37" s="43"/>
      <c r="AF37" s="107"/>
      <c r="AG37" s="107"/>
      <c r="AH37" s="107"/>
      <c r="AI37" s="107"/>
      <c r="AJ37" s="107"/>
      <c r="AK37" s="107"/>
      <c r="AL37" s="71"/>
      <c r="AM37" s="26"/>
      <c r="AN37" s="26"/>
      <c r="AO37" s="239"/>
      <c r="AP37" s="239"/>
      <c r="AQ37" s="239"/>
      <c r="AR37" s="239"/>
      <c r="AS37" s="239"/>
      <c r="AT37" s="239"/>
      <c r="AU37" s="239"/>
      <c r="AV37" s="1106">
        <v>9</v>
      </c>
      <c r="AW37" s="1106"/>
      <c r="AX37" s="25" t="s">
        <v>775</v>
      </c>
      <c r="AY37" s="25"/>
      <c r="AZ37" s="25"/>
      <c r="BA37" s="38"/>
      <c r="BB37" s="35">
        <f t="shared" si="0"/>
        <v>9</v>
      </c>
      <c r="BC37" s="31"/>
    </row>
    <row r="38" spans="1:55" ht="14.25" customHeight="1" x14ac:dyDescent="0.15">
      <c r="A38" s="32">
        <v>32</v>
      </c>
      <c r="B38" s="32">
        <v>6346</v>
      </c>
      <c r="C38" s="34" t="s">
        <v>2358</v>
      </c>
      <c r="D38" s="187"/>
      <c r="E38" s="187"/>
      <c r="F38" s="187"/>
      <c r="G38" s="187"/>
      <c r="M38" s="20"/>
      <c r="N38" s="193"/>
      <c r="O38" s="193"/>
      <c r="P38" s="193"/>
      <c r="Q38" s="193"/>
      <c r="R38" s="193"/>
      <c r="S38" s="193"/>
      <c r="T38" s="194"/>
      <c r="U38" s="47" t="s">
        <v>2200</v>
      </c>
      <c r="V38" s="184"/>
      <c r="W38" s="184"/>
      <c r="X38" s="184"/>
      <c r="Y38" s="184"/>
      <c r="Z38" s="184"/>
      <c r="AA38" s="184"/>
      <c r="AB38" s="184"/>
      <c r="AC38" s="184"/>
      <c r="AD38" s="40"/>
      <c r="AE38" s="43"/>
      <c r="AF38" s="107"/>
      <c r="AG38" s="107"/>
      <c r="AH38" s="107"/>
      <c r="AI38" s="107"/>
      <c r="AJ38" s="107"/>
      <c r="AK38" s="107"/>
      <c r="AL38" s="71"/>
      <c r="AM38" s="26"/>
      <c r="AN38" s="26"/>
      <c r="AO38" s="239"/>
      <c r="AP38" s="239"/>
      <c r="AQ38" s="239"/>
      <c r="AR38" s="239"/>
      <c r="AS38" s="239"/>
      <c r="AT38" s="239"/>
      <c r="AU38" s="239"/>
      <c r="AV38" s="1107">
        <v>8</v>
      </c>
      <c r="AW38" s="1107"/>
      <c r="AX38" s="25" t="s">
        <v>775</v>
      </c>
      <c r="AY38" s="25"/>
      <c r="AZ38" s="25"/>
      <c r="BA38" s="38"/>
      <c r="BB38" s="35">
        <f t="shared" si="0"/>
        <v>8</v>
      </c>
      <c r="BC38" s="31"/>
    </row>
    <row r="39" spans="1:55" ht="14.25" customHeight="1" x14ac:dyDescent="0.15">
      <c r="A39" s="32">
        <v>32</v>
      </c>
      <c r="B39" s="32">
        <v>6347</v>
      </c>
      <c r="C39" s="34" t="s">
        <v>2359</v>
      </c>
      <c r="D39" s="187"/>
      <c r="E39" s="187"/>
      <c r="F39" s="187"/>
      <c r="G39" s="187"/>
      <c r="M39" s="20"/>
      <c r="N39" s="193"/>
      <c r="O39" s="193"/>
      <c r="P39" s="193"/>
      <c r="Q39" s="193"/>
      <c r="R39" s="193"/>
      <c r="S39" s="193"/>
      <c r="T39" s="194"/>
      <c r="U39" s="47" t="s">
        <v>2202</v>
      </c>
      <c r="V39" s="184"/>
      <c r="W39" s="184"/>
      <c r="X39" s="184"/>
      <c r="Y39" s="184"/>
      <c r="Z39" s="184"/>
      <c r="AA39" s="184"/>
      <c r="AB39" s="184"/>
      <c r="AC39" s="184"/>
      <c r="AD39" s="40"/>
      <c r="AE39" s="43"/>
      <c r="AF39" s="107"/>
      <c r="AG39" s="107"/>
      <c r="AH39" s="107"/>
      <c r="AI39" s="107"/>
      <c r="AJ39" s="107"/>
      <c r="AK39" s="107"/>
      <c r="AL39" s="71"/>
      <c r="AM39" s="26"/>
      <c r="AN39" s="26"/>
      <c r="AO39" s="239"/>
      <c r="AP39" s="239"/>
      <c r="AQ39" s="239"/>
      <c r="AR39" s="239"/>
      <c r="AS39" s="239"/>
      <c r="AT39" s="239"/>
      <c r="AU39" s="239"/>
      <c r="AV39" s="1106">
        <v>7</v>
      </c>
      <c r="AW39" s="1106"/>
      <c r="AX39" s="25" t="s">
        <v>775</v>
      </c>
      <c r="AY39" s="25"/>
      <c r="AZ39" s="25"/>
      <c r="BA39" s="38"/>
      <c r="BB39" s="35">
        <f t="shared" si="0"/>
        <v>7</v>
      </c>
      <c r="BC39" s="31"/>
    </row>
    <row r="40" spans="1:55" ht="14.25" customHeight="1" x14ac:dyDescent="0.15">
      <c r="A40" s="32">
        <v>32</v>
      </c>
      <c r="B40" s="32">
        <v>6348</v>
      </c>
      <c r="C40" s="34" t="s">
        <v>2360</v>
      </c>
      <c r="D40" s="187"/>
      <c r="E40" s="187"/>
      <c r="F40" s="187"/>
      <c r="G40" s="187"/>
      <c r="M40" s="20"/>
      <c r="N40" s="193"/>
      <c r="O40" s="193"/>
      <c r="P40" s="193"/>
      <c r="Q40" s="193"/>
      <c r="R40" s="193"/>
      <c r="S40" s="193"/>
      <c r="T40" s="194"/>
      <c r="U40" s="47" t="s">
        <v>2204</v>
      </c>
      <c r="V40" s="184"/>
      <c r="W40" s="184"/>
      <c r="X40" s="184"/>
      <c r="Y40" s="184"/>
      <c r="Z40" s="184"/>
      <c r="AA40" s="184"/>
      <c r="AB40" s="184"/>
      <c r="AC40" s="184"/>
      <c r="AD40" s="40"/>
      <c r="AE40" s="43"/>
      <c r="AF40" s="107"/>
      <c r="AG40" s="107"/>
      <c r="AH40" s="107"/>
      <c r="AI40" s="107"/>
      <c r="AJ40" s="107"/>
      <c r="AK40" s="107"/>
      <c r="AL40" s="71"/>
      <c r="AM40" s="26"/>
      <c r="AN40" s="26"/>
      <c r="AO40" s="239"/>
      <c r="AP40" s="239"/>
      <c r="AQ40" s="239"/>
      <c r="AR40" s="239"/>
      <c r="AS40" s="239"/>
      <c r="AT40" s="239"/>
      <c r="AU40" s="239"/>
      <c r="AV40" s="1107">
        <v>6</v>
      </c>
      <c r="AW40" s="1107"/>
      <c r="AX40" s="25" t="s">
        <v>775</v>
      </c>
      <c r="AY40" s="25"/>
      <c r="AZ40" s="25"/>
      <c r="BA40" s="38"/>
      <c r="BB40" s="35">
        <f t="shared" si="0"/>
        <v>6</v>
      </c>
      <c r="BC40" s="31"/>
    </row>
    <row r="41" spans="1:55" ht="14.25" customHeight="1" x14ac:dyDescent="0.15">
      <c r="A41" s="32">
        <v>32</v>
      </c>
      <c r="B41" s="32">
        <v>6349</v>
      </c>
      <c r="C41" s="34" t="s">
        <v>2361</v>
      </c>
      <c r="D41" s="187"/>
      <c r="E41" s="187"/>
      <c r="F41" s="187"/>
      <c r="G41" s="187"/>
      <c r="M41" s="20"/>
      <c r="N41" s="193"/>
      <c r="O41" s="193"/>
      <c r="P41" s="193"/>
      <c r="Q41" s="193"/>
      <c r="R41" s="193"/>
      <c r="S41" s="193"/>
      <c r="T41" s="194"/>
      <c r="U41" s="47" t="s">
        <v>2206</v>
      </c>
      <c r="V41" s="184"/>
      <c r="W41" s="184"/>
      <c r="X41" s="184"/>
      <c r="Y41" s="184"/>
      <c r="Z41" s="184"/>
      <c r="AA41" s="184"/>
      <c r="AB41" s="184"/>
      <c r="AC41" s="184"/>
      <c r="AD41" s="40"/>
      <c r="AE41" s="43"/>
      <c r="AF41" s="107"/>
      <c r="AG41" s="107"/>
      <c r="AH41" s="107"/>
      <c r="AI41" s="107"/>
      <c r="AJ41" s="107"/>
      <c r="AK41" s="107"/>
      <c r="AL41" s="71"/>
      <c r="AM41" s="26"/>
      <c r="AN41" s="26"/>
      <c r="AO41" s="239"/>
      <c r="AP41" s="239"/>
      <c r="AQ41" s="239"/>
      <c r="AR41" s="239"/>
      <c r="AS41" s="239"/>
      <c r="AT41" s="239"/>
      <c r="AU41" s="239"/>
      <c r="AV41" s="1106">
        <v>5</v>
      </c>
      <c r="AW41" s="1106"/>
      <c r="AX41" s="25" t="s">
        <v>775</v>
      </c>
      <c r="AY41" s="25"/>
      <c r="AZ41" s="25"/>
      <c r="BA41" s="38"/>
      <c r="BB41" s="35">
        <f t="shared" si="0"/>
        <v>5</v>
      </c>
      <c r="BC41" s="31"/>
    </row>
    <row r="42" spans="1:55" ht="14.25" customHeight="1" x14ac:dyDescent="0.15">
      <c r="A42" s="32">
        <v>32</v>
      </c>
      <c r="B42" s="32">
        <v>6350</v>
      </c>
      <c r="C42" s="34" t="s">
        <v>2362</v>
      </c>
      <c r="D42" s="187"/>
      <c r="E42" s="187"/>
      <c r="F42" s="187"/>
      <c r="G42" s="187"/>
      <c r="M42" s="20"/>
      <c r="N42" s="193"/>
      <c r="O42" s="193"/>
      <c r="P42" s="193"/>
      <c r="Q42" s="193"/>
      <c r="R42" s="193"/>
      <c r="S42" s="193"/>
      <c r="T42" s="194"/>
      <c r="U42" s="47" t="s">
        <v>2208</v>
      </c>
      <c r="V42" s="184"/>
      <c r="W42" s="184"/>
      <c r="X42" s="184"/>
      <c r="Y42" s="184"/>
      <c r="Z42" s="184"/>
      <c r="AA42" s="184"/>
      <c r="AB42" s="184"/>
      <c r="AC42" s="184"/>
      <c r="AD42" s="40"/>
      <c r="AE42" s="43"/>
      <c r="AF42" s="107"/>
      <c r="AG42" s="107"/>
      <c r="AH42" s="107"/>
      <c r="AI42" s="107"/>
      <c r="AJ42" s="107"/>
      <c r="AK42" s="107"/>
      <c r="AL42" s="71"/>
      <c r="AM42" s="26"/>
      <c r="AN42" s="26"/>
      <c r="AO42" s="239"/>
      <c r="AP42" s="239"/>
      <c r="AQ42" s="239"/>
      <c r="AR42" s="239"/>
      <c r="AS42" s="239"/>
      <c r="AT42" s="239"/>
      <c r="AU42" s="239"/>
      <c r="AV42" s="1107">
        <v>4</v>
      </c>
      <c r="AW42" s="1107"/>
      <c r="AX42" s="25" t="s">
        <v>775</v>
      </c>
      <c r="AY42" s="25"/>
      <c r="AZ42" s="25"/>
      <c r="BA42" s="38"/>
      <c r="BB42" s="35">
        <f t="shared" si="0"/>
        <v>4</v>
      </c>
      <c r="BC42" s="31"/>
    </row>
    <row r="43" spans="1:55" ht="14.25" customHeight="1" x14ac:dyDescent="0.15">
      <c r="A43" s="32">
        <v>32</v>
      </c>
      <c r="B43" s="32">
        <v>6351</v>
      </c>
      <c r="C43" s="34" t="s">
        <v>2363</v>
      </c>
      <c r="D43" s="187"/>
      <c r="E43" s="187"/>
      <c r="F43" s="187"/>
      <c r="G43" s="187"/>
      <c r="M43" s="47" t="s">
        <v>2210</v>
      </c>
      <c r="N43" s="234"/>
      <c r="O43" s="234"/>
      <c r="P43" s="234"/>
      <c r="Q43" s="234"/>
      <c r="R43" s="234"/>
      <c r="S43" s="234"/>
      <c r="T43" s="235"/>
      <c r="U43" s="47" t="s">
        <v>2174</v>
      </c>
      <c r="V43" s="184"/>
      <c r="W43" s="184"/>
      <c r="X43" s="184"/>
      <c r="Y43" s="184"/>
      <c r="Z43" s="184"/>
      <c r="AA43" s="184"/>
      <c r="AB43" s="184"/>
      <c r="AC43" s="184"/>
      <c r="AD43" s="40"/>
      <c r="AE43" s="43"/>
      <c r="AF43" s="107"/>
      <c r="AG43" s="107"/>
      <c r="AH43" s="107"/>
      <c r="AI43" s="107"/>
      <c r="AJ43" s="107"/>
      <c r="AK43" s="107"/>
      <c r="AL43" s="71"/>
      <c r="AM43" s="26"/>
      <c r="AN43" s="26"/>
      <c r="AO43" s="239"/>
      <c r="AP43" s="239"/>
      <c r="AQ43" s="239"/>
      <c r="AR43" s="239"/>
      <c r="AS43" s="239"/>
      <c r="AT43" s="239"/>
      <c r="AU43" s="239"/>
      <c r="AV43" s="1107">
        <v>45</v>
      </c>
      <c r="AW43" s="1107"/>
      <c r="AX43" s="25" t="s">
        <v>775</v>
      </c>
      <c r="AY43" s="25"/>
      <c r="AZ43" s="25"/>
      <c r="BA43" s="38"/>
      <c r="BB43" s="35">
        <f t="shared" si="0"/>
        <v>45</v>
      </c>
      <c r="BC43" s="31"/>
    </row>
    <row r="44" spans="1:55" ht="14.25" customHeight="1" x14ac:dyDescent="0.15">
      <c r="A44" s="32">
        <v>32</v>
      </c>
      <c r="B44" s="32">
        <v>6352</v>
      </c>
      <c r="C44" s="34" t="s">
        <v>2364</v>
      </c>
      <c r="D44" s="187"/>
      <c r="E44" s="187"/>
      <c r="F44" s="187"/>
      <c r="G44" s="187"/>
      <c r="M44" s="20"/>
      <c r="N44" s="193"/>
      <c r="O44" s="193"/>
      <c r="P44" s="193"/>
      <c r="Q44" s="193"/>
      <c r="R44" s="193"/>
      <c r="S44" s="193"/>
      <c r="T44" s="194"/>
      <c r="U44" s="47" t="s">
        <v>2178</v>
      </c>
      <c r="V44" s="184"/>
      <c r="W44" s="184"/>
      <c r="X44" s="184"/>
      <c r="Y44" s="184"/>
      <c r="Z44" s="184"/>
      <c r="AA44" s="184"/>
      <c r="AB44" s="184"/>
      <c r="AC44" s="184"/>
      <c r="AD44" s="40"/>
      <c r="AE44" s="43"/>
      <c r="AF44" s="107"/>
      <c r="AG44" s="107"/>
      <c r="AH44" s="107"/>
      <c r="AI44" s="107"/>
      <c r="AJ44" s="107"/>
      <c r="AK44" s="107"/>
      <c r="AL44" s="71"/>
      <c r="AM44" s="26"/>
      <c r="AN44" s="26"/>
      <c r="AO44" s="239"/>
      <c r="AP44" s="239"/>
      <c r="AQ44" s="239"/>
      <c r="AR44" s="239"/>
      <c r="AS44" s="239"/>
      <c r="AT44" s="239"/>
      <c r="AU44" s="239"/>
      <c r="AV44" s="1106">
        <v>45</v>
      </c>
      <c r="AW44" s="1106"/>
      <c r="AX44" s="25" t="s">
        <v>775</v>
      </c>
      <c r="AY44" s="25"/>
      <c r="AZ44" s="25"/>
      <c r="BA44" s="38"/>
      <c r="BB44" s="35">
        <f t="shared" si="0"/>
        <v>45</v>
      </c>
      <c r="BC44" s="31"/>
    </row>
    <row r="45" spans="1:55" ht="14.25" customHeight="1" x14ac:dyDescent="0.15">
      <c r="A45" s="32">
        <v>32</v>
      </c>
      <c r="B45" s="32">
        <v>6353</v>
      </c>
      <c r="C45" s="34" t="s">
        <v>2365</v>
      </c>
      <c r="D45" s="187"/>
      <c r="E45" s="187"/>
      <c r="F45" s="187"/>
      <c r="G45" s="187"/>
      <c r="M45" s="20"/>
      <c r="N45" s="193"/>
      <c r="O45" s="193"/>
      <c r="P45" s="193"/>
      <c r="Q45" s="193"/>
      <c r="R45" s="193"/>
      <c r="S45" s="193"/>
      <c r="T45" s="194"/>
      <c r="U45" s="47" t="s">
        <v>1548</v>
      </c>
      <c r="V45" s="184"/>
      <c r="W45" s="184"/>
      <c r="X45" s="184"/>
      <c r="Y45" s="184"/>
      <c r="Z45" s="184"/>
      <c r="AA45" s="184"/>
      <c r="AB45" s="184"/>
      <c r="AC45" s="184"/>
      <c r="AD45" s="40"/>
      <c r="AE45" s="43"/>
      <c r="AF45" s="107"/>
      <c r="AG45" s="107"/>
      <c r="AH45" s="107"/>
      <c r="AI45" s="107"/>
      <c r="AJ45" s="107"/>
      <c r="AK45" s="107"/>
      <c r="AL45" s="71"/>
      <c r="AM45" s="26"/>
      <c r="AN45" s="26"/>
      <c r="AO45" s="239"/>
      <c r="AP45" s="239"/>
      <c r="AQ45" s="239"/>
      <c r="AR45" s="239"/>
      <c r="AS45" s="239"/>
      <c r="AT45" s="239"/>
      <c r="AU45" s="239"/>
      <c r="AV45" s="1107">
        <v>45</v>
      </c>
      <c r="AW45" s="1107"/>
      <c r="AX45" s="25" t="s">
        <v>775</v>
      </c>
      <c r="AY45" s="25"/>
      <c r="AZ45" s="25"/>
      <c r="BA45" s="38"/>
      <c r="BB45" s="35">
        <f t="shared" si="0"/>
        <v>45</v>
      </c>
      <c r="BC45" s="31"/>
    </row>
    <row r="46" spans="1:55" ht="14.25" customHeight="1" x14ac:dyDescent="0.15">
      <c r="A46" s="32">
        <v>32</v>
      </c>
      <c r="B46" s="32">
        <v>6354</v>
      </c>
      <c r="C46" s="34" t="s">
        <v>2366</v>
      </c>
      <c r="D46" s="187"/>
      <c r="E46" s="187"/>
      <c r="F46" s="187"/>
      <c r="G46" s="187"/>
      <c r="M46" s="20"/>
      <c r="N46" s="193"/>
      <c r="O46" s="193"/>
      <c r="P46" s="193"/>
      <c r="Q46" s="193"/>
      <c r="R46" s="193"/>
      <c r="S46" s="193"/>
      <c r="T46" s="194"/>
      <c r="U46" s="47" t="s">
        <v>2183</v>
      </c>
      <c r="V46" s="184"/>
      <c r="W46" s="184"/>
      <c r="X46" s="184"/>
      <c r="Y46" s="184"/>
      <c r="Z46" s="184"/>
      <c r="AA46" s="184"/>
      <c r="AB46" s="184"/>
      <c r="AC46" s="184"/>
      <c r="AD46" s="40"/>
      <c r="AE46" s="43"/>
      <c r="AF46" s="107"/>
      <c r="AG46" s="107"/>
      <c r="AH46" s="107"/>
      <c r="AI46" s="107"/>
      <c r="AJ46" s="107"/>
      <c r="AK46" s="107"/>
      <c r="AL46" s="71"/>
      <c r="AM46" s="26"/>
      <c r="AN46" s="26"/>
      <c r="AO46" s="239"/>
      <c r="AP46" s="239"/>
      <c r="AQ46" s="239"/>
      <c r="AR46" s="239"/>
      <c r="AS46" s="239"/>
      <c r="AT46" s="239"/>
      <c r="AU46" s="239"/>
      <c r="AV46" s="1106">
        <v>22</v>
      </c>
      <c r="AW46" s="1106"/>
      <c r="AX46" s="25" t="s">
        <v>775</v>
      </c>
      <c r="AY46" s="25"/>
      <c r="AZ46" s="25"/>
      <c r="BA46" s="38"/>
      <c r="BB46" s="35">
        <f t="shared" si="0"/>
        <v>22</v>
      </c>
      <c r="BC46" s="31"/>
    </row>
    <row r="47" spans="1:55" ht="14.25" customHeight="1" x14ac:dyDescent="0.15">
      <c r="A47" s="32">
        <v>32</v>
      </c>
      <c r="B47" s="32">
        <v>6355</v>
      </c>
      <c r="C47" s="34" t="s">
        <v>2367</v>
      </c>
      <c r="D47" s="187"/>
      <c r="E47" s="187"/>
      <c r="F47" s="187"/>
      <c r="G47" s="187"/>
      <c r="M47" s="20"/>
      <c r="N47" s="193"/>
      <c r="O47" s="193"/>
      <c r="P47" s="193"/>
      <c r="Q47" s="193"/>
      <c r="R47" s="193"/>
      <c r="S47" s="193"/>
      <c r="T47" s="194"/>
      <c r="U47" s="47" t="s">
        <v>2186</v>
      </c>
      <c r="V47" s="184"/>
      <c r="W47" s="184"/>
      <c r="X47" s="184"/>
      <c r="Y47" s="184"/>
      <c r="Z47" s="184"/>
      <c r="AA47" s="184"/>
      <c r="AB47" s="184"/>
      <c r="AC47" s="184"/>
      <c r="AD47" s="40"/>
      <c r="AE47" s="43"/>
      <c r="AF47" s="107"/>
      <c r="AG47" s="107"/>
      <c r="AH47" s="107"/>
      <c r="AI47" s="107"/>
      <c r="AJ47" s="107"/>
      <c r="AK47" s="107"/>
      <c r="AL47" s="71"/>
      <c r="AM47" s="26"/>
      <c r="AN47" s="26"/>
      <c r="AO47" s="239"/>
      <c r="AP47" s="239"/>
      <c r="AQ47" s="239"/>
      <c r="AR47" s="239"/>
      <c r="AS47" s="239"/>
      <c r="AT47" s="239"/>
      <c r="AU47" s="239"/>
      <c r="AV47" s="1107">
        <v>22</v>
      </c>
      <c r="AW47" s="1107"/>
      <c r="AX47" s="25" t="s">
        <v>775</v>
      </c>
      <c r="AY47" s="25"/>
      <c r="AZ47" s="25"/>
      <c r="BA47" s="38"/>
      <c r="BB47" s="35">
        <f t="shared" si="0"/>
        <v>22</v>
      </c>
      <c r="BC47" s="31"/>
    </row>
    <row r="48" spans="1:55" ht="14.25" customHeight="1" x14ac:dyDescent="0.15">
      <c r="A48" s="32">
        <v>32</v>
      </c>
      <c r="B48" s="32">
        <v>6356</v>
      </c>
      <c r="C48" s="34" t="s">
        <v>2368</v>
      </c>
      <c r="D48" s="187"/>
      <c r="E48" s="187"/>
      <c r="F48" s="187"/>
      <c r="G48" s="187"/>
      <c r="M48" s="20"/>
      <c r="N48" s="193"/>
      <c r="O48" s="193"/>
      <c r="P48" s="193"/>
      <c r="Q48" s="193"/>
      <c r="R48" s="193"/>
      <c r="S48" s="193"/>
      <c r="T48" s="194"/>
      <c r="U48" s="47" t="s">
        <v>2189</v>
      </c>
      <c r="V48" s="184"/>
      <c r="W48" s="184"/>
      <c r="X48" s="184"/>
      <c r="Y48" s="184"/>
      <c r="Z48" s="184"/>
      <c r="AA48" s="184"/>
      <c r="AB48" s="184"/>
      <c r="AC48" s="184"/>
      <c r="AD48" s="40"/>
      <c r="AE48" s="43"/>
      <c r="AF48" s="107"/>
      <c r="AG48" s="107"/>
      <c r="AH48" s="107"/>
      <c r="AI48" s="107"/>
      <c r="AJ48" s="107"/>
      <c r="AK48" s="107"/>
      <c r="AL48" s="71"/>
      <c r="AM48" s="26"/>
      <c r="AN48" s="26"/>
      <c r="AO48" s="239"/>
      <c r="AP48" s="239"/>
      <c r="AQ48" s="239"/>
      <c r="AR48" s="239"/>
      <c r="AS48" s="239"/>
      <c r="AT48" s="239"/>
      <c r="AU48" s="239"/>
      <c r="AV48" s="1106">
        <v>15</v>
      </c>
      <c r="AW48" s="1106"/>
      <c r="AX48" s="25" t="s">
        <v>775</v>
      </c>
      <c r="AY48" s="25"/>
      <c r="AZ48" s="25"/>
      <c r="BA48" s="38"/>
      <c r="BB48" s="35">
        <f t="shared" si="0"/>
        <v>15</v>
      </c>
      <c r="BC48" s="31"/>
    </row>
    <row r="49" spans="1:55" ht="14.25" customHeight="1" x14ac:dyDescent="0.15">
      <c r="A49" s="32">
        <v>32</v>
      </c>
      <c r="B49" s="32">
        <v>6357</v>
      </c>
      <c r="C49" s="34" t="s">
        <v>2369</v>
      </c>
      <c r="D49" s="187"/>
      <c r="E49" s="187"/>
      <c r="F49" s="187"/>
      <c r="G49" s="187"/>
      <c r="M49" s="20"/>
      <c r="N49" s="193"/>
      <c r="O49" s="193"/>
      <c r="P49" s="193"/>
      <c r="Q49" s="193"/>
      <c r="R49" s="193"/>
      <c r="S49" s="193"/>
      <c r="T49" s="194"/>
      <c r="U49" s="47" t="s">
        <v>2192</v>
      </c>
      <c r="V49" s="184"/>
      <c r="W49" s="184"/>
      <c r="X49" s="184"/>
      <c r="Y49" s="184"/>
      <c r="Z49" s="184"/>
      <c r="AA49" s="184"/>
      <c r="AB49" s="184"/>
      <c r="AC49" s="184"/>
      <c r="AD49" s="40"/>
      <c r="AE49" s="43"/>
      <c r="AF49" s="107"/>
      <c r="AG49" s="107"/>
      <c r="AH49" s="107"/>
      <c r="AI49" s="107"/>
      <c r="AJ49" s="107"/>
      <c r="AK49" s="107"/>
      <c r="AL49" s="71"/>
      <c r="AM49" s="26"/>
      <c r="AN49" s="26"/>
      <c r="AO49" s="239"/>
      <c r="AP49" s="239"/>
      <c r="AQ49" s="239"/>
      <c r="AR49" s="239"/>
      <c r="AS49" s="239"/>
      <c r="AT49" s="239"/>
      <c r="AU49" s="239"/>
      <c r="AV49" s="1107">
        <v>15</v>
      </c>
      <c r="AW49" s="1107"/>
      <c r="AX49" s="25" t="s">
        <v>775</v>
      </c>
      <c r="AY49" s="25"/>
      <c r="AZ49" s="25"/>
      <c r="BA49" s="38"/>
      <c r="BB49" s="35">
        <f t="shared" si="0"/>
        <v>15</v>
      </c>
      <c r="BC49" s="31"/>
    </row>
    <row r="50" spans="1:55" ht="14.25" customHeight="1" x14ac:dyDescent="0.15">
      <c r="A50" s="32">
        <v>32</v>
      </c>
      <c r="B50" s="32">
        <v>6358</v>
      </c>
      <c r="C50" s="34" t="s">
        <v>2370</v>
      </c>
      <c r="D50" s="187"/>
      <c r="E50" s="187"/>
      <c r="F50" s="187"/>
      <c r="G50" s="187"/>
      <c r="M50" s="20"/>
      <c r="N50" s="193"/>
      <c r="O50" s="193"/>
      <c r="P50" s="193"/>
      <c r="Q50" s="193"/>
      <c r="R50" s="193"/>
      <c r="S50" s="193"/>
      <c r="T50" s="194"/>
      <c r="U50" s="47" t="s">
        <v>2194</v>
      </c>
      <c r="V50" s="184"/>
      <c r="W50" s="184"/>
      <c r="X50" s="184"/>
      <c r="Y50" s="184"/>
      <c r="Z50" s="184"/>
      <c r="AA50" s="184"/>
      <c r="AB50" s="184"/>
      <c r="AC50" s="184"/>
      <c r="AD50" s="40"/>
      <c r="AE50" s="43"/>
      <c r="AF50" s="107"/>
      <c r="AG50" s="107"/>
      <c r="AH50" s="107"/>
      <c r="AI50" s="107"/>
      <c r="AJ50" s="107"/>
      <c r="AK50" s="107"/>
      <c r="AL50" s="71"/>
      <c r="AM50" s="26"/>
      <c r="AN50" s="26"/>
      <c r="AO50" s="239"/>
      <c r="AP50" s="239"/>
      <c r="AQ50" s="239"/>
      <c r="AR50" s="239"/>
      <c r="AS50" s="239"/>
      <c r="AT50" s="239"/>
      <c r="AU50" s="239"/>
      <c r="AV50" s="1106">
        <v>12</v>
      </c>
      <c r="AW50" s="1106"/>
      <c r="AX50" s="25" t="s">
        <v>775</v>
      </c>
      <c r="AY50" s="25"/>
      <c r="AZ50" s="25"/>
      <c r="BA50" s="38"/>
      <c r="BB50" s="35">
        <f t="shared" si="0"/>
        <v>12</v>
      </c>
      <c r="BC50" s="31"/>
    </row>
    <row r="51" spans="1:55" ht="14.25" customHeight="1" x14ac:dyDescent="0.15">
      <c r="A51" s="32">
        <v>32</v>
      </c>
      <c r="B51" s="32">
        <v>6359</v>
      </c>
      <c r="C51" s="34" t="s">
        <v>2371</v>
      </c>
      <c r="D51" s="187"/>
      <c r="E51" s="187"/>
      <c r="F51" s="187"/>
      <c r="G51" s="187"/>
      <c r="M51" s="20"/>
      <c r="N51" s="193"/>
      <c r="O51" s="193"/>
      <c r="P51" s="193"/>
      <c r="Q51" s="193"/>
      <c r="R51" s="193"/>
      <c r="S51" s="193"/>
      <c r="T51" s="194"/>
      <c r="U51" s="47" t="s">
        <v>2196</v>
      </c>
      <c r="V51" s="184"/>
      <c r="W51" s="184"/>
      <c r="X51" s="184"/>
      <c r="Y51" s="184"/>
      <c r="Z51" s="184"/>
      <c r="AA51" s="184"/>
      <c r="AB51" s="184"/>
      <c r="AC51" s="184"/>
      <c r="AD51" s="40"/>
      <c r="AE51" s="43"/>
      <c r="AF51" s="107"/>
      <c r="AG51" s="107"/>
      <c r="AH51" s="107"/>
      <c r="AI51" s="107"/>
      <c r="AJ51" s="107"/>
      <c r="AK51" s="107"/>
      <c r="AL51" s="71"/>
      <c r="AM51" s="26"/>
      <c r="AN51" s="26"/>
      <c r="AO51" s="239"/>
      <c r="AP51" s="239"/>
      <c r="AQ51" s="239"/>
      <c r="AR51" s="239"/>
      <c r="AS51" s="239"/>
      <c r="AT51" s="239"/>
      <c r="AU51" s="239"/>
      <c r="AV51" s="1107">
        <v>12</v>
      </c>
      <c r="AW51" s="1107"/>
      <c r="AX51" s="25" t="s">
        <v>775</v>
      </c>
      <c r="AY51" s="25"/>
      <c r="AZ51" s="25"/>
      <c r="BA51" s="38"/>
      <c r="BB51" s="35">
        <f t="shared" si="0"/>
        <v>12</v>
      </c>
      <c r="BC51" s="31"/>
    </row>
    <row r="52" spans="1:55" ht="14.25" customHeight="1" x14ac:dyDescent="0.15">
      <c r="A52" s="32">
        <v>32</v>
      </c>
      <c r="B52" s="32">
        <v>6360</v>
      </c>
      <c r="C52" s="34" t="s">
        <v>2372</v>
      </c>
      <c r="D52" s="187"/>
      <c r="E52" s="187"/>
      <c r="F52" s="187"/>
      <c r="G52" s="187"/>
      <c r="M52" s="20"/>
      <c r="N52" s="193"/>
      <c r="O52" s="193"/>
      <c r="P52" s="193"/>
      <c r="Q52" s="193"/>
      <c r="R52" s="193"/>
      <c r="S52" s="193"/>
      <c r="T52" s="194"/>
      <c r="U52" s="47" t="s">
        <v>2198</v>
      </c>
      <c r="V52" s="184"/>
      <c r="W52" s="184"/>
      <c r="X52" s="184"/>
      <c r="Y52" s="184"/>
      <c r="Z52" s="184"/>
      <c r="AA52" s="184"/>
      <c r="AB52" s="184"/>
      <c r="AC52" s="184"/>
      <c r="AD52" s="40"/>
      <c r="AE52" s="43"/>
      <c r="AF52" s="107"/>
      <c r="AG52" s="107"/>
      <c r="AH52" s="107"/>
      <c r="AI52" s="107"/>
      <c r="AJ52" s="107"/>
      <c r="AK52" s="107"/>
      <c r="AL52" s="71"/>
      <c r="AM52" s="26"/>
      <c r="AN52" s="26"/>
      <c r="AO52" s="239"/>
      <c r="AP52" s="239"/>
      <c r="AQ52" s="239"/>
      <c r="AR52" s="239"/>
      <c r="AS52" s="239"/>
      <c r="AT52" s="239"/>
      <c r="AU52" s="239"/>
      <c r="AV52" s="1107">
        <v>9</v>
      </c>
      <c r="AW52" s="1107"/>
      <c r="AX52" s="25" t="s">
        <v>775</v>
      </c>
      <c r="AY52" s="25"/>
      <c r="AZ52" s="25"/>
      <c r="BA52" s="38"/>
      <c r="BB52" s="35">
        <f t="shared" si="0"/>
        <v>9</v>
      </c>
      <c r="BC52" s="31"/>
    </row>
    <row r="53" spans="1:55" ht="14.25" customHeight="1" x14ac:dyDescent="0.15">
      <c r="A53" s="32">
        <v>32</v>
      </c>
      <c r="B53" s="32">
        <v>6361</v>
      </c>
      <c r="C53" s="34" t="s">
        <v>2373</v>
      </c>
      <c r="D53" s="187"/>
      <c r="E53" s="187"/>
      <c r="F53" s="187"/>
      <c r="G53" s="187"/>
      <c r="M53" s="20"/>
      <c r="N53" s="193"/>
      <c r="O53" s="193"/>
      <c r="P53" s="193"/>
      <c r="Q53" s="193"/>
      <c r="R53" s="193"/>
      <c r="S53" s="193"/>
      <c r="T53" s="194"/>
      <c r="U53" s="47" t="s">
        <v>2200</v>
      </c>
      <c r="V53" s="184"/>
      <c r="W53" s="184"/>
      <c r="X53" s="184"/>
      <c r="Y53" s="184"/>
      <c r="Z53" s="184"/>
      <c r="AA53" s="184"/>
      <c r="AB53" s="184"/>
      <c r="AC53" s="184"/>
      <c r="AD53" s="40"/>
      <c r="AE53" s="43"/>
      <c r="AF53" s="107"/>
      <c r="AG53" s="107"/>
      <c r="AH53" s="107"/>
      <c r="AI53" s="107"/>
      <c r="AJ53" s="107"/>
      <c r="AK53" s="107"/>
      <c r="AL53" s="71"/>
      <c r="AM53" s="26"/>
      <c r="AN53" s="26"/>
      <c r="AO53" s="239"/>
      <c r="AP53" s="239"/>
      <c r="AQ53" s="239"/>
      <c r="AR53" s="239"/>
      <c r="AS53" s="239"/>
      <c r="AT53" s="239"/>
      <c r="AU53" s="239"/>
      <c r="AV53" s="1106">
        <v>8</v>
      </c>
      <c r="AW53" s="1106"/>
      <c r="AX53" s="25" t="s">
        <v>775</v>
      </c>
      <c r="AY53" s="25"/>
      <c r="AZ53" s="25"/>
      <c r="BA53" s="38"/>
      <c r="BB53" s="35">
        <f t="shared" si="0"/>
        <v>8</v>
      </c>
      <c r="BC53" s="31"/>
    </row>
    <row r="54" spans="1:55" ht="14.25" customHeight="1" x14ac:dyDescent="0.15">
      <c r="A54" s="32">
        <v>32</v>
      </c>
      <c r="B54" s="32">
        <v>6362</v>
      </c>
      <c r="C54" s="34" t="s">
        <v>2374</v>
      </c>
      <c r="D54" s="187"/>
      <c r="E54" s="187"/>
      <c r="F54" s="187"/>
      <c r="G54" s="187"/>
      <c r="M54" s="20"/>
      <c r="N54" s="193"/>
      <c r="O54" s="193"/>
      <c r="P54" s="193"/>
      <c r="Q54" s="193"/>
      <c r="R54" s="193"/>
      <c r="S54" s="193"/>
      <c r="T54" s="194"/>
      <c r="U54" s="47" t="s">
        <v>2202</v>
      </c>
      <c r="V54" s="184"/>
      <c r="W54" s="184"/>
      <c r="X54" s="184"/>
      <c r="Y54" s="184"/>
      <c r="Z54" s="184"/>
      <c r="AA54" s="184"/>
      <c r="AB54" s="184"/>
      <c r="AC54" s="184"/>
      <c r="AD54" s="40"/>
      <c r="AE54" s="43"/>
      <c r="AF54" s="107"/>
      <c r="AG54" s="107"/>
      <c r="AH54" s="107"/>
      <c r="AI54" s="107"/>
      <c r="AJ54" s="107"/>
      <c r="AK54" s="107"/>
      <c r="AL54" s="71"/>
      <c r="AM54" s="26"/>
      <c r="AN54" s="26"/>
      <c r="AO54" s="239"/>
      <c r="AP54" s="239"/>
      <c r="AQ54" s="239"/>
      <c r="AR54" s="239"/>
      <c r="AS54" s="239"/>
      <c r="AT54" s="239"/>
      <c r="AU54" s="239"/>
      <c r="AV54" s="1107">
        <v>7</v>
      </c>
      <c r="AW54" s="1107"/>
      <c r="AX54" s="25" t="s">
        <v>775</v>
      </c>
      <c r="AY54" s="25"/>
      <c r="AZ54" s="25"/>
      <c r="BA54" s="38"/>
      <c r="BB54" s="35">
        <f t="shared" si="0"/>
        <v>7</v>
      </c>
      <c r="BC54" s="31"/>
    </row>
    <row r="55" spans="1:55" ht="14.25" customHeight="1" x14ac:dyDescent="0.15">
      <c r="A55" s="32">
        <v>32</v>
      </c>
      <c r="B55" s="32">
        <v>6363</v>
      </c>
      <c r="C55" s="34" t="s">
        <v>2375</v>
      </c>
      <c r="D55" s="187"/>
      <c r="E55" s="187"/>
      <c r="F55" s="187"/>
      <c r="G55" s="187"/>
      <c r="M55" s="20"/>
      <c r="N55" s="193"/>
      <c r="O55" s="193"/>
      <c r="P55" s="193"/>
      <c r="Q55" s="193"/>
      <c r="R55" s="193"/>
      <c r="S55" s="193"/>
      <c r="T55" s="194"/>
      <c r="U55" s="47" t="s">
        <v>2204</v>
      </c>
      <c r="V55" s="184"/>
      <c r="W55" s="184"/>
      <c r="X55" s="184"/>
      <c r="Y55" s="184"/>
      <c r="Z55" s="184"/>
      <c r="AA55" s="184"/>
      <c r="AB55" s="184"/>
      <c r="AC55" s="184"/>
      <c r="AD55" s="40"/>
      <c r="AE55" s="43"/>
      <c r="AF55" s="107"/>
      <c r="AG55" s="107"/>
      <c r="AH55" s="107"/>
      <c r="AI55" s="107"/>
      <c r="AJ55" s="107"/>
      <c r="AK55" s="107"/>
      <c r="AL55" s="71"/>
      <c r="AM55" s="26"/>
      <c r="AN55" s="26"/>
      <c r="AO55" s="239"/>
      <c r="AP55" s="239"/>
      <c r="AQ55" s="239"/>
      <c r="AR55" s="239"/>
      <c r="AS55" s="239"/>
      <c r="AT55" s="239"/>
      <c r="AU55" s="239"/>
      <c r="AV55" s="1106">
        <v>6</v>
      </c>
      <c r="AW55" s="1106"/>
      <c r="AX55" s="25" t="s">
        <v>775</v>
      </c>
      <c r="AY55" s="25"/>
      <c r="AZ55" s="25"/>
      <c r="BA55" s="38"/>
      <c r="BB55" s="35">
        <f t="shared" si="0"/>
        <v>6</v>
      </c>
      <c r="BC55" s="31"/>
    </row>
    <row r="56" spans="1:55" ht="14.25" customHeight="1" x14ac:dyDescent="0.15">
      <c r="A56" s="32">
        <v>32</v>
      </c>
      <c r="B56" s="32">
        <v>6364</v>
      </c>
      <c r="C56" s="34" t="s">
        <v>2376</v>
      </c>
      <c r="D56" s="187"/>
      <c r="E56" s="187"/>
      <c r="F56" s="187"/>
      <c r="G56" s="187"/>
      <c r="M56" s="20"/>
      <c r="N56" s="193"/>
      <c r="O56" s="193"/>
      <c r="P56" s="193"/>
      <c r="Q56" s="193"/>
      <c r="R56" s="193"/>
      <c r="S56" s="193"/>
      <c r="T56" s="194"/>
      <c r="U56" s="47" t="s">
        <v>2206</v>
      </c>
      <c r="V56" s="184"/>
      <c r="W56" s="184"/>
      <c r="X56" s="184"/>
      <c r="Y56" s="184"/>
      <c r="Z56" s="184"/>
      <c r="AA56" s="184"/>
      <c r="AB56" s="184"/>
      <c r="AC56" s="184"/>
      <c r="AD56" s="40"/>
      <c r="AE56" s="43"/>
      <c r="AF56" s="107"/>
      <c r="AG56" s="107"/>
      <c r="AH56" s="107"/>
      <c r="AI56" s="107"/>
      <c r="AJ56" s="107"/>
      <c r="AK56" s="107"/>
      <c r="AL56" s="71"/>
      <c r="AM56" s="26"/>
      <c r="AN56" s="26"/>
      <c r="AO56" s="239"/>
      <c r="AP56" s="239"/>
      <c r="AQ56" s="239"/>
      <c r="AR56" s="239"/>
      <c r="AS56" s="239"/>
      <c r="AT56" s="239"/>
      <c r="AU56" s="239"/>
      <c r="AV56" s="1107">
        <v>5</v>
      </c>
      <c r="AW56" s="1107"/>
      <c r="AX56" s="25" t="s">
        <v>775</v>
      </c>
      <c r="AY56" s="25"/>
      <c r="AZ56" s="25"/>
      <c r="BA56" s="38"/>
      <c r="BB56" s="35">
        <f t="shared" si="0"/>
        <v>5</v>
      </c>
      <c r="BC56" s="31"/>
    </row>
    <row r="57" spans="1:55" ht="14.25" customHeight="1" x14ac:dyDescent="0.15">
      <c r="A57" s="32">
        <v>32</v>
      </c>
      <c r="B57" s="32">
        <v>6365</v>
      </c>
      <c r="C57" s="34" t="s">
        <v>2377</v>
      </c>
      <c r="D57" s="187"/>
      <c r="E57" s="187"/>
      <c r="F57" s="187"/>
      <c r="G57" s="187"/>
      <c r="L57" s="21"/>
      <c r="M57" s="25"/>
      <c r="N57" s="236"/>
      <c r="O57" s="236"/>
      <c r="P57" s="236"/>
      <c r="Q57" s="236"/>
      <c r="R57" s="236"/>
      <c r="S57" s="236"/>
      <c r="T57" s="237"/>
      <c r="U57" s="42" t="s">
        <v>2208</v>
      </c>
      <c r="V57" s="239"/>
      <c r="W57" s="239"/>
      <c r="X57" s="239"/>
      <c r="Y57" s="239"/>
      <c r="Z57" s="239"/>
      <c r="AA57" s="239"/>
      <c r="AB57" s="239"/>
      <c r="AC57" s="239"/>
      <c r="AD57" s="43"/>
      <c r="AE57" s="43"/>
      <c r="AF57" s="107"/>
      <c r="AG57" s="107"/>
      <c r="AH57" s="107"/>
      <c r="AI57" s="107"/>
      <c r="AJ57" s="107"/>
      <c r="AK57" s="107"/>
      <c r="AL57" s="107"/>
      <c r="AM57" s="44"/>
      <c r="AN57" s="44"/>
      <c r="AO57" s="239"/>
      <c r="AP57" s="239"/>
      <c r="AQ57" s="239"/>
      <c r="AR57" s="239"/>
      <c r="AS57" s="239"/>
      <c r="AT57" s="239"/>
      <c r="AU57" s="239"/>
      <c r="AV57" s="1107">
        <v>4</v>
      </c>
      <c r="AW57" s="1107"/>
      <c r="AX57" s="43" t="s">
        <v>775</v>
      </c>
      <c r="AY57" s="43"/>
      <c r="AZ57" s="43"/>
      <c r="BA57" s="231"/>
      <c r="BB57" s="35">
        <f t="shared" si="0"/>
        <v>4</v>
      </c>
      <c r="BC57" s="31"/>
    </row>
    <row r="58" spans="1:55" ht="14.25" customHeight="1" x14ac:dyDescent="0.15">
      <c r="A58" s="32">
        <v>32</v>
      </c>
      <c r="B58" s="32" t="s">
        <v>2378</v>
      </c>
      <c r="C58" s="34" t="s">
        <v>2379</v>
      </c>
      <c r="D58" s="47" t="s">
        <v>2380</v>
      </c>
      <c r="E58" s="197"/>
      <c r="F58" s="197"/>
      <c r="G58" s="197"/>
      <c r="H58" s="197"/>
      <c r="I58" s="197"/>
      <c r="J58" s="197"/>
      <c r="K58" s="197"/>
      <c r="L58" s="198"/>
      <c r="M58" s="20" t="s">
        <v>2135</v>
      </c>
      <c r="S58" s="4"/>
      <c r="T58" s="21"/>
      <c r="U58" s="24" t="s">
        <v>2136</v>
      </c>
      <c r="V58" s="71"/>
      <c r="W58" s="71"/>
      <c r="X58" s="71"/>
      <c r="Y58" s="71"/>
      <c r="Z58" s="71"/>
      <c r="AA58" s="71"/>
      <c r="AB58" s="71"/>
      <c r="AC58" s="71"/>
      <c r="AD58" s="71"/>
      <c r="AE58" s="25"/>
      <c r="AF58" s="71"/>
      <c r="AG58" s="71"/>
      <c r="AH58" s="71"/>
      <c r="AI58" s="71"/>
      <c r="AJ58" s="71"/>
      <c r="AK58" s="71"/>
      <c r="AL58" s="71"/>
      <c r="AM58" s="71"/>
      <c r="AN58" s="71"/>
      <c r="AO58" s="71"/>
      <c r="AP58" s="71"/>
      <c r="AQ58" s="71"/>
      <c r="AR58" s="71"/>
      <c r="AS58" s="71"/>
      <c r="AT58" s="71"/>
      <c r="AU58" s="71"/>
      <c r="AV58" s="1107">
        <v>46</v>
      </c>
      <c r="AW58" s="1107"/>
      <c r="AX58" s="25" t="s">
        <v>775</v>
      </c>
      <c r="AY58" s="26"/>
      <c r="AZ58" s="251"/>
      <c r="BA58" s="252"/>
      <c r="BB58" s="35">
        <f t="shared" si="0"/>
        <v>46</v>
      </c>
      <c r="BC58" s="31"/>
    </row>
    <row r="59" spans="1:55" ht="14.25" customHeight="1" x14ac:dyDescent="0.15">
      <c r="A59" s="32">
        <v>32</v>
      </c>
      <c r="B59" s="32" t="s">
        <v>2381</v>
      </c>
      <c r="C59" s="34" t="s">
        <v>2382</v>
      </c>
      <c r="D59" s="200"/>
      <c r="E59" s="201"/>
      <c r="F59" s="201"/>
      <c r="G59" s="201"/>
      <c r="H59" s="201"/>
      <c r="I59" s="201"/>
      <c r="J59" s="201"/>
      <c r="K59" s="201"/>
      <c r="L59" s="202"/>
      <c r="M59" s="225"/>
      <c r="N59" s="193"/>
      <c r="O59" s="193"/>
      <c r="P59" s="193"/>
      <c r="Q59" s="193"/>
      <c r="R59" s="193"/>
      <c r="S59" s="193"/>
      <c r="T59" s="194"/>
      <c r="U59" s="47" t="s">
        <v>2139</v>
      </c>
      <c r="V59" s="184"/>
      <c r="W59" s="184"/>
      <c r="X59" s="184"/>
      <c r="Y59" s="184"/>
      <c r="Z59" s="184"/>
      <c r="AA59" s="184"/>
      <c r="AB59" s="184"/>
      <c r="AC59" s="184"/>
      <c r="AD59" s="40"/>
      <c r="AE59" s="43"/>
      <c r="AF59" s="107"/>
      <c r="AG59" s="107"/>
      <c r="AH59" s="107"/>
      <c r="AI59" s="107"/>
      <c r="AJ59" s="107"/>
      <c r="AK59" s="107"/>
      <c r="AL59" s="71"/>
      <c r="AM59" s="26"/>
      <c r="AN59" s="26"/>
      <c r="AO59" s="239"/>
      <c r="AP59" s="239"/>
      <c r="AQ59" s="239"/>
      <c r="AR59" s="239"/>
      <c r="AS59" s="239"/>
      <c r="AT59" s="239"/>
      <c r="AU59" s="239"/>
      <c r="AV59" s="1106">
        <v>46</v>
      </c>
      <c r="AW59" s="1106"/>
      <c r="AX59" s="25" t="s">
        <v>775</v>
      </c>
      <c r="AY59" s="25"/>
      <c r="AZ59" s="25"/>
      <c r="BA59" s="38"/>
      <c r="BB59" s="35">
        <f t="shared" si="0"/>
        <v>46</v>
      </c>
      <c r="BC59" s="31"/>
    </row>
    <row r="60" spans="1:55" ht="14.25" customHeight="1" x14ac:dyDescent="0.15">
      <c r="A60" s="32">
        <v>32</v>
      </c>
      <c r="B60" s="32" t="s">
        <v>2383</v>
      </c>
      <c r="C60" s="34" t="s">
        <v>2384</v>
      </c>
      <c r="D60" s="73"/>
      <c r="E60" s="74"/>
      <c r="F60" s="74"/>
      <c r="G60" s="187"/>
      <c r="H60" s="193"/>
      <c r="I60" s="193"/>
      <c r="J60" s="193"/>
      <c r="K60" s="193"/>
      <c r="L60" s="194"/>
      <c r="M60" s="225"/>
      <c r="N60" s="193"/>
      <c r="O60" s="193"/>
      <c r="P60" s="193"/>
      <c r="Q60" s="193"/>
      <c r="R60" s="193"/>
      <c r="S60" s="193"/>
      <c r="T60" s="194"/>
      <c r="U60" s="47" t="s">
        <v>2143</v>
      </c>
      <c r="V60" s="184"/>
      <c r="W60" s="184"/>
      <c r="X60" s="184"/>
      <c r="Y60" s="184"/>
      <c r="Z60" s="184"/>
      <c r="AA60" s="184"/>
      <c r="AB60" s="184"/>
      <c r="AC60" s="184"/>
      <c r="AD60" s="40"/>
      <c r="AE60" s="43"/>
      <c r="AF60" s="107"/>
      <c r="AG60" s="107"/>
      <c r="AH60" s="107"/>
      <c r="AI60" s="107"/>
      <c r="AJ60" s="107"/>
      <c r="AK60" s="107"/>
      <c r="AL60" s="107"/>
      <c r="AM60" s="26"/>
      <c r="AN60" s="26"/>
      <c r="AO60" s="239"/>
      <c r="AP60" s="239"/>
      <c r="AQ60" s="239"/>
      <c r="AR60" s="239"/>
      <c r="AS60" s="239"/>
      <c r="AT60" s="239"/>
      <c r="AU60" s="239"/>
      <c r="AV60" s="1107">
        <v>31</v>
      </c>
      <c r="AW60" s="1107"/>
      <c r="AX60" s="25" t="s">
        <v>775</v>
      </c>
      <c r="AY60" s="25"/>
      <c r="AZ60" s="25"/>
      <c r="BA60" s="38"/>
      <c r="BB60" s="35">
        <f t="shared" si="0"/>
        <v>31</v>
      </c>
      <c r="BC60" s="31"/>
    </row>
    <row r="61" spans="1:55" ht="14.25" customHeight="1" x14ac:dyDescent="0.15">
      <c r="A61" s="32">
        <v>32</v>
      </c>
      <c r="B61" s="32" t="s">
        <v>2385</v>
      </c>
      <c r="C61" s="34" t="s">
        <v>2386</v>
      </c>
      <c r="D61" s="73"/>
      <c r="E61" s="74"/>
      <c r="F61" s="74"/>
      <c r="G61" s="187"/>
      <c r="H61" s="193"/>
      <c r="I61" s="193"/>
      <c r="J61" s="193"/>
      <c r="K61" s="193"/>
      <c r="L61" s="194"/>
      <c r="M61" s="225"/>
      <c r="N61" s="193"/>
      <c r="O61" s="193"/>
      <c r="P61" s="193"/>
      <c r="Q61" s="193"/>
      <c r="R61" s="193"/>
      <c r="S61" s="193"/>
      <c r="T61" s="194"/>
      <c r="U61" s="47" t="s">
        <v>2146</v>
      </c>
      <c r="V61" s="184"/>
      <c r="W61" s="184"/>
      <c r="X61" s="184"/>
      <c r="Y61" s="184"/>
      <c r="Z61" s="184"/>
      <c r="AA61" s="184"/>
      <c r="AB61" s="184"/>
      <c r="AC61" s="184"/>
      <c r="AD61" s="40"/>
      <c r="AE61" s="43"/>
      <c r="AF61" s="107"/>
      <c r="AG61" s="107"/>
      <c r="AH61" s="107"/>
      <c r="AI61" s="107"/>
      <c r="AJ61" s="107"/>
      <c r="AK61" s="107"/>
      <c r="AL61" s="107"/>
      <c r="AM61" s="26"/>
      <c r="AN61" s="26"/>
      <c r="AO61" s="239"/>
      <c r="AP61" s="239"/>
      <c r="AQ61" s="239"/>
      <c r="AR61" s="239"/>
      <c r="AS61" s="239"/>
      <c r="AT61" s="239"/>
      <c r="AU61" s="239"/>
      <c r="AV61" s="1106">
        <v>19</v>
      </c>
      <c r="AW61" s="1106"/>
      <c r="AX61" s="25" t="s">
        <v>775</v>
      </c>
      <c r="AY61" s="25"/>
      <c r="AZ61" s="25"/>
      <c r="BA61" s="38"/>
      <c r="BB61" s="35">
        <f t="shared" si="0"/>
        <v>19</v>
      </c>
      <c r="BC61" s="31"/>
    </row>
    <row r="62" spans="1:55" ht="14.25" customHeight="1" x14ac:dyDescent="0.15">
      <c r="A62" s="32">
        <v>32</v>
      </c>
      <c r="B62" s="32" t="s">
        <v>2387</v>
      </c>
      <c r="C62" s="34" t="s">
        <v>2388</v>
      </c>
      <c r="D62" s="73"/>
      <c r="E62" s="74"/>
      <c r="F62" s="74"/>
      <c r="G62" s="187"/>
      <c r="H62" s="193"/>
      <c r="I62" s="193"/>
      <c r="J62" s="193"/>
      <c r="K62" s="193"/>
      <c r="L62" s="194"/>
      <c r="M62" s="225"/>
      <c r="N62" s="193"/>
      <c r="O62" s="193"/>
      <c r="P62" s="193"/>
      <c r="Q62" s="193"/>
      <c r="R62" s="193"/>
      <c r="S62" s="193"/>
      <c r="T62" s="194"/>
      <c r="U62" s="47" t="s">
        <v>2148</v>
      </c>
      <c r="V62" s="184"/>
      <c r="W62" s="184"/>
      <c r="X62" s="184"/>
      <c r="Y62" s="184"/>
      <c r="Z62" s="184"/>
      <c r="AA62" s="184"/>
      <c r="AB62" s="184"/>
      <c r="AC62" s="184"/>
      <c r="AD62" s="40"/>
      <c r="AE62" s="43"/>
      <c r="AF62" s="107"/>
      <c r="AG62" s="107"/>
      <c r="AH62" s="107"/>
      <c r="AI62" s="107"/>
      <c r="AJ62" s="107"/>
      <c r="AK62" s="107"/>
      <c r="AL62" s="107"/>
      <c r="AM62" s="26"/>
      <c r="AN62" s="26"/>
      <c r="AO62" s="239"/>
      <c r="AP62" s="239"/>
      <c r="AQ62" s="239"/>
      <c r="AR62" s="239"/>
      <c r="AS62" s="239"/>
      <c r="AT62" s="239"/>
      <c r="AU62" s="239"/>
      <c r="AV62" s="1107">
        <v>13</v>
      </c>
      <c r="AW62" s="1107"/>
      <c r="AX62" s="25" t="s">
        <v>775</v>
      </c>
      <c r="AY62" s="25"/>
      <c r="AZ62" s="25"/>
      <c r="BA62" s="38"/>
      <c r="BB62" s="35">
        <f t="shared" si="0"/>
        <v>13</v>
      </c>
      <c r="BC62" s="31"/>
    </row>
    <row r="63" spans="1:55" ht="14.25" customHeight="1" x14ac:dyDescent="0.15">
      <c r="A63" s="32">
        <v>32</v>
      </c>
      <c r="B63" s="32" t="s">
        <v>2389</v>
      </c>
      <c r="C63" s="34" t="s">
        <v>2390</v>
      </c>
      <c r="D63" s="187"/>
      <c r="E63" s="187"/>
      <c r="F63" s="187"/>
      <c r="G63" s="187"/>
      <c r="M63" s="20"/>
      <c r="S63" s="187"/>
      <c r="T63" s="187"/>
      <c r="U63" s="42" t="s">
        <v>1313</v>
      </c>
      <c r="V63" s="239"/>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1106">
        <v>10</v>
      </c>
      <c r="AW63" s="1106"/>
      <c r="AX63" s="43" t="s">
        <v>775</v>
      </c>
      <c r="AY63" s="43"/>
      <c r="AZ63" s="43"/>
      <c r="BA63" s="231"/>
      <c r="BB63" s="35">
        <f t="shared" si="0"/>
        <v>10</v>
      </c>
      <c r="BC63" s="232"/>
    </row>
    <row r="64" spans="1:55" ht="14.25" customHeight="1" x14ac:dyDescent="0.15">
      <c r="A64" s="32">
        <v>32</v>
      </c>
      <c r="B64" s="32" t="s">
        <v>2391</v>
      </c>
      <c r="C64" s="34" t="s">
        <v>2392</v>
      </c>
      <c r="D64" s="187"/>
      <c r="E64" s="187"/>
      <c r="F64" s="187"/>
      <c r="G64" s="187"/>
      <c r="M64" s="20"/>
      <c r="S64" s="187"/>
      <c r="T64" s="187"/>
      <c r="U64" s="42" t="s">
        <v>1322</v>
      </c>
      <c r="V64" s="239"/>
      <c r="W64" s="241"/>
      <c r="X64" s="241"/>
      <c r="Y64" s="241"/>
      <c r="Z64" s="241"/>
      <c r="AA64" s="241"/>
      <c r="AB64" s="241"/>
      <c r="AC64" s="241"/>
      <c r="AD64" s="241"/>
      <c r="AE64" s="241"/>
      <c r="AF64" s="241"/>
      <c r="AG64" s="241"/>
      <c r="AH64" s="241"/>
      <c r="AI64" s="241"/>
      <c r="AJ64" s="241"/>
      <c r="AK64" s="241"/>
      <c r="AL64" s="241"/>
      <c r="AM64" s="241"/>
      <c r="AN64" s="241"/>
      <c r="AO64" s="241"/>
      <c r="AP64" s="241"/>
      <c r="AQ64" s="241"/>
      <c r="AR64" s="241"/>
      <c r="AS64" s="241"/>
      <c r="AT64" s="241"/>
      <c r="AU64" s="241"/>
      <c r="AV64" s="1107">
        <v>8</v>
      </c>
      <c r="AW64" s="1107"/>
      <c r="AX64" s="43" t="s">
        <v>775</v>
      </c>
      <c r="AY64" s="43"/>
      <c r="AZ64" s="43"/>
      <c r="BA64" s="231"/>
      <c r="BB64" s="35">
        <f t="shared" si="0"/>
        <v>8</v>
      </c>
      <c r="BC64" s="232"/>
    </row>
    <row r="65" spans="1:55" ht="14.25" customHeight="1" x14ac:dyDescent="0.15">
      <c r="A65" s="32">
        <v>32</v>
      </c>
      <c r="B65" s="32" t="s">
        <v>2393</v>
      </c>
      <c r="C65" s="34" t="s">
        <v>2394</v>
      </c>
      <c r="D65" s="187"/>
      <c r="E65" s="187"/>
      <c r="F65" s="187"/>
      <c r="G65" s="187"/>
      <c r="M65" s="20"/>
      <c r="S65" s="187"/>
      <c r="T65" s="187"/>
      <c r="U65" s="42" t="s">
        <v>1331</v>
      </c>
      <c r="V65" s="239"/>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1106">
        <v>7</v>
      </c>
      <c r="AW65" s="1106"/>
      <c r="AX65" s="43" t="s">
        <v>775</v>
      </c>
      <c r="AY65" s="43"/>
      <c r="AZ65" s="43"/>
      <c r="BA65" s="231"/>
      <c r="BB65" s="35">
        <f t="shared" si="0"/>
        <v>7</v>
      </c>
      <c r="BC65" s="232"/>
    </row>
    <row r="66" spans="1:55" ht="14.25" customHeight="1" x14ac:dyDescent="0.15">
      <c r="A66" s="32">
        <v>32</v>
      </c>
      <c r="B66" s="32" t="s">
        <v>2395</v>
      </c>
      <c r="C66" s="34" t="s">
        <v>2396</v>
      </c>
      <c r="D66" s="187"/>
      <c r="E66" s="187"/>
      <c r="F66" s="187"/>
      <c r="G66" s="187"/>
      <c r="M66" s="20"/>
      <c r="S66" s="187"/>
      <c r="T66" s="187"/>
      <c r="U66" s="42" t="s">
        <v>1340</v>
      </c>
      <c r="V66" s="239"/>
      <c r="W66" s="241"/>
      <c r="X66" s="241"/>
      <c r="Y66" s="241"/>
      <c r="Z66" s="241"/>
      <c r="AA66" s="241"/>
      <c r="AB66" s="241"/>
      <c r="AC66" s="241"/>
      <c r="AD66" s="241"/>
      <c r="AE66" s="241"/>
      <c r="AF66" s="241"/>
      <c r="AG66" s="241"/>
      <c r="AH66" s="241"/>
      <c r="AI66" s="241"/>
      <c r="AJ66" s="241"/>
      <c r="AK66" s="241"/>
      <c r="AL66" s="241"/>
      <c r="AM66" s="241"/>
      <c r="AN66" s="241"/>
      <c r="AO66" s="241"/>
      <c r="AP66" s="241"/>
      <c r="AQ66" s="241"/>
      <c r="AR66" s="241"/>
      <c r="AS66" s="241"/>
      <c r="AT66" s="241"/>
      <c r="AU66" s="241"/>
      <c r="AV66" s="1107">
        <v>6</v>
      </c>
      <c r="AW66" s="1107"/>
      <c r="AX66" s="43" t="s">
        <v>775</v>
      </c>
      <c r="AY66" s="43"/>
      <c r="AZ66" s="43"/>
      <c r="BA66" s="231"/>
      <c r="BB66" s="35">
        <f t="shared" si="0"/>
        <v>6</v>
      </c>
      <c r="BC66" s="232"/>
    </row>
    <row r="67" spans="1:55" ht="14.25" customHeight="1" x14ac:dyDescent="0.15">
      <c r="A67" s="32">
        <v>32</v>
      </c>
      <c r="B67" s="32" t="s">
        <v>2397</v>
      </c>
      <c r="C67" s="34" t="s">
        <v>2398</v>
      </c>
      <c r="D67" s="187"/>
      <c r="E67" s="187"/>
      <c r="F67" s="187"/>
      <c r="G67" s="187"/>
      <c r="M67" s="20"/>
      <c r="S67" s="187"/>
      <c r="T67" s="187"/>
      <c r="U67" s="42" t="s">
        <v>1349</v>
      </c>
      <c r="V67" s="239"/>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1107">
        <v>5</v>
      </c>
      <c r="AW67" s="1107"/>
      <c r="AX67" s="43" t="s">
        <v>775</v>
      </c>
      <c r="AY67" s="43"/>
      <c r="AZ67" s="43"/>
      <c r="BA67" s="231"/>
      <c r="BB67" s="35">
        <f t="shared" si="0"/>
        <v>5</v>
      </c>
      <c r="BC67" s="232"/>
    </row>
    <row r="68" spans="1:55" ht="14.25" customHeight="1" x14ac:dyDescent="0.15">
      <c r="A68" s="32">
        <v>32</v>
      </c>
      <c r="B68" s="32" t="s">
        <v>2399</v>
      </c>
      <c r="C68" s="34" t="s">
        <v>2400</v>
      </c>
      <c r="D68" s="4"/>
      <c r="E68" s="187"/>
      <c r="F68" s="187"/>
      <c r="G68" s="187"/>
      <c r="M68" s="20"/>
      <c r="S68" s="187"/>
      <c r="T68" s="187"/>
      <c r="U68" s="42" t="s">
        <v>1358</v>
      </c>
      <c r="V68" s="239"/>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1106">
        <v>5</v>
      </c>
      <c r="AW68" s="1106"/>
      <c r="AX68" s="43" t="s">
        <v>775</v>
      </c>
      <c r="AY68" s="43"/>
      <c r="AZ68" s="43"/>
      <c r="BA68" s="231"/>
      <c r="BB68" s="35">
        <f t="shared" si="0"/>
        <v>5</v>
      </c>
      <c r="BC68" s="232"/>
    </row>
    <row r="69" spans="1:55" ht="14.25" customHeight="1" x14ac:dyDescent="0.15">
      <c r="A69" s="32">
        <v>32</v>
      </c>
      <c r="B69" s="32" t="s">
        <v>2401</v>
      </c>
      <c r="C69" s="34" t="s">
        <v>2402</v>
      </c>
      <c r="D69" s="4"/>
      <c r="E69" s="187"/>
      <c r="F69" s="187"/>
      <c r="G69" s="187"/>
      <c r="M69" s="20"/>
      <c r="S69" s="187"/>
      <c r="T69" s="187"/>
      <c r="U69" s="42" t="s">
        <v>1367</v>
      </c>
      <c r="V69" s="239"/>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1107">
        <v>4</v>
      </c>
      <c r="AW69" s="1107"/>
      <c r="AX69" s="43" t="s">
        <v>775</v>
      </c>
      <c r="AY69" s="43"/>
      <c r="AZ69" s="43"/>
      <c r="BA69" s="231"/>
      <c r="BB69" s="35">
        <f t="shared" si="0"/>
        <v>4</v>
      </c>
      <c r="BC69" s="232"/>
    </row>
    <row r="70" spans="1:55" ht="14.25" customHeight="1" x14ac:dyDescent="0.15">
      <c r="A70" s="32">
        <v>32</v>
      </c>
      <c r="B70" s="32" t="s">
        <v>2403</v>
      </c>
      <c r="C70" s="34" t="s">
        <v>2404</v>
      </c>
      <c r="D70" s="4"/>
      <c r="E70" s="187"/>
      <c r="F70" s="187"/>
      <c r="G70" s="187"/>
      <c r="M70" s="20"/>
      <c r="S70" s="187"/>
      <c r="T70" s="187"/>
      <c r="U70" s="42" t="s">
        <v>1376</v>
      </c>
      <c r="V70" s="239"/>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1106">
        <v>4</v>
      </c>
      <c r="AW70" s="1106"/>
      <c r="AX70" s="43" t="s">
        <v>775</v>
      </c>
      <c r="AY70" s="43"/>
      <c r="AZ70" s="43"/>
      <c r="BA70" s="231"/>
      <c r="BB70" s="35">
        <f t="shared" si="0"/>
        <v>4</v>
      </c>
      <c r="BC70" s="232"/>
    </row>
    <row r="71" spans="1:55" ht="14.25" customHeight="1" x14ac:dyDescent="0.15">
      <c r="A71" s="32">
        <v>32</v>
      </c>
      <c r="B71" s="32" t="s">
        <v>2405</v>
      </c>
      <c r="C71" s="34" t="s">
        <v>2406</v>
      </c>
      <c r="D71" s="4"/>
      <c r="E71" s="187"/>
      <c r="F71" s="187"/>
      <c r="G71" s="187"/>
      <c r="M71" s="20"/>
      <c r="S71" s="187"/>
      <c r="T71" s="187"/>
      <c r="U71" s="42" t="s">
        <v>1385</v>
      </c>
      <c r="V71" s="239"/>
      <c r="W71" s="241"/>
      <c r="X71" s="241"/>
      <c r="Y71" s="241"/>
      <c r="Z71" s="241"/>
      <c r="AA71" s="241"/>
      <c r="AB71" s="241"/>
      <c r="AC71" s="241"/>
      <c r="AD71" s="241"/>
      <c r="AE71" s="241"/>
      <c r="AF71" s="241"/>
      <c r="AG71" s="241"/>
      <c r="AH71" s="241"/>
      <c r="AI71" s="241"/>
      <c r="AJ71" s="241"/>
      <c r="AK71" s="241"/>
      <c r="AL71" s="241"/>
      <c r="AM71" s="241"/>
      <c r="AN71" s="241"/>
      <c r="AO71" s="241"/>
      <c r="AP71" s="241"/>
      <c r="AQ71" s="241"/>
      <c r="AR71" s="241"/>
      <c r="AS71" s="241"/>
      <c r="AT71" s="241"/>
      <c r="AU71" s="241"/>
      <c r="AV71" s="1107">
        <v>4</v>
      </c>
      <c r="AW71" s="1107"/>
      <c r="AX71" s="43" t="s">
        <v>775</v>
      </c>
      <c r="AY71" s="43"/>
      <c r="AZ71" s="43"/>
      <c r="BA71" s="231"/>
      <c r="BB71" s="35">
        <f t="shared" ref="BB71:BB134" si="1">AV71</f>
        <v>4</v>
      </c>
      <c r="BC71" s="232"/>
    </row>
    <row r="72" spans="1:55" ht="14.25" customHeight="1" x14ac:dyDescent="0.15">
      <c r="A72" s="32">
        <v>32</v>
      </c>
      <c r="B72" s="32" t="s">
        <v>2407</v>
      </c>
      <c r="C72" s="34" t="s">
        <v>2408</v>
      </c>
      <c r="D72" s="4"/>
      <c r="E72" s="187"/>
      <c r="F72" s="187"/>
      <c r="G72" s="187"/>
      <c r="M72" s="20"/>
      <c r="S72" s="187"/>
      <c r="T72" s="187"/>
      <c r="U72" s="42" t="s">
        <v>1394</v>
      </c>
      <c r="V72" s="239"/>
      <c r="W72" s="241"/>
      <c r="X72" s="241"/>
      <c r="Y72" s="241"/>
      <c r="Z72" s="241"/>
      <c r="AA72" s="241"/>
      <c r="AB72" s="241"/>
      <c r="AC72" s="241"/>
      <c r="AD72" s="241"/>
      <c r="AE72" s="241"/>
      <c r="AF72" s="241"/>
      <c r="AG72" s="241"/>
      <c r="AH72" s="241"/>
      <c r="AI72" s="241"/>
      <c r="AJ72" s="241"/>
      <c r="AK72" s="241"/>
      <c r="AL72" s="241"/>
      <c r="AM72" s="241"/>
      <c r="AN72" s="241"/>
      <c r="AO72" s="241"/>
      <c r="AP72" s="241"/>
      <c r="AQ72" s="241"/>
      <c r="AR72" s="241"/>
      <c r="AS72" s="241"/>
      <c r="AT72" s="241"/>
      <c r="AU72" s="241"/>
      <c r="AV72" s="1106">
        <v>4</v>
      </c>
      <c r="AW72" s="1106"/>
      <c r="AX72" s="43" t="s">
        <v>775</v>
      </c>
      <c r="AY72" s="43"/>
      <c r="AZ72" s="43"/>
      <c r="BA72" s="231"/>
      <c r="BB72" s="35">
        <f t="shared" si="1"/>
        <v>4</v>
      </c>
      <c r="BC72" s="232"/>
    </row>
    <row r="73" spans="1:55" ht="14.25" customHeight="1" x14ac:dyDescent="0.15">
      <c r="A73" s="32">
        <v>32</v>
      </c>
      <c r="B73" s="32" t="s">
        <v>2409</v>
      </c>
      <c r="C73" s="34" t="s">
        <v>2410</v>
      </c>
      <c r="D73" s="4"/>
      <c r="E73" s="187"/>
      <c r="F73" s="187"/>
      <c r="G73" s="187"/>
      <c r="M73" s="20"/>
      <c r="S73" s="187"/>
      <c r="T73" s="187"/>
      <c r="U73" s="42" t="s">
        <v>1403</v>
      </c>
      <c r="V73" s="239"/>
      <c r="W73" s="241"/>
      <c r="X73" s="241"/>
      <c r="Y73" s="241"/>
      <c r="Z73" s="241"/>
      <c r="AA73" s="241"/>
      <c r="AB73" s="241"/>
      <c r="AC73" s="241"/>
      <c r="AD73" s="241"/>
      <c r="AE73" s="241"/>
      <c r="AF73" s="241"/>
      <c r="AG73" s="241"/>
      <c r="AH73" s="241"/>
      <c r="AI73" s="241"/>
      <c r="AJ73" s="241"/>
      <c r="AK73" s="241"/>
      <c r="AL73" s="241"/>
      <c r="AM73" s="241"/>
      <c r="AN73" s="241"/>
      <c r="AO73" s="241"/>
      <c r="AP73" s="241"/>
      <c r="AQ73" s="241"/>
      <c r="AR73" s="241"/>
      <c r="AS73" s="241"/>
      <c r="AT73" s="241"/>
      <c r="AU73" s="241"/>
      <c r="AV73" s="1107">
        <v>3</v>
      </c>
      <c r="AW73" s="1107"/>
      <c r="AX73" s="43" t="s">
        <v>775</v>
      </c>
      <c r="AY73" s="43"/>
      <c r="AZ73" s="43"/>
      <c r="BA73" s="231"/>
      <c r="BB73" s="35">
        <f t="shared" si="1"/>
        <v>3</v>
      </c>
      <c r="BC73" s="232"/>
    </row>
    <row r="74" spans="1:55" ht="14.25" customHeight="1" x14ac:dyDescent="0.15">
      <c r="A74" s="32">
        <v>32</v>
      </c>
      <c r="B74" s="32" t="s">
        <v>2411</v>
      </c>
      <c r="C74" s="34" t="s">
        <v>2412</v>
      </c>
      <c r="D74" s="4"/>
      <c r="E74" s="187"/>
      <c r="F74" s="187"/>
      <c r="G74" s="187"/>
      <c r="M74" s="20"/>
      <c r="S74" s="187"/>
      <c r="T74" s="187"/>
      <c r="U74" s="42" t="s">
        <v>1412</v>
      </c>
      <c r="V74" s="239"/>
      <c r="W74" s="241"/>
      <c r="X74" s="241"/>
      <c r="Y74" s="241"/>
      <c r="Z74" s="241"/>
      <c r="AA74" s="241"/>
      <c r="AB74" s="241"/>
      <c r="AC74" s="241"/>
      <c r="AD74" s="241"/>
      <c r="AE74" s="241"/>
      <c r="AF74" s="241"/>
      <c r="AG74" s="241"/>
      <c r="AH74" s="241"/>
      <c r="AI74" s="241"/>
      <c r="AJ74" s="241"/>
      <c r="AK74" s="241"/>
      <c r="AL74" s="241"/>
      <c r="AM74" s="241"/>
      <c r="AN74" s="241"/>
      <c r="AO74" s="241"/>
      <c r="AP74" s="241"/>
      <c r="AQ74" s="241"/>
      <c r="AR74" s="241"/>
      <c r="AS74" s="241"/>
      <c r="AT74" s="241"/>
      <c r="AU74" s="241"/>
      <c r="AV74" s="1106">
        <v>3</v>
      </c>
      <c r="AW74" s="1106"/>
      <c r="AX74" s="43" t="s">
        <v>775</v>
      </c>
      <c r="AY74" s="43"/>
      <c r="AZ74" s="43"/>
      <c r="BA74" s="231"/>
      <c r="BB74" s="35">
        <f t="shared" si="1"/>
        <v>3</v>
      </c>
      <c r="BC74" s="232"/>
    </row>
    <row r="75" spans="1:55" ht="14.25" customHeight="1" x14ac:dyDescent="0.15">
      <c r="A75" s="32">
        <v>32</v>
      </c>
      <c r="B75" s="32" t="s">
        <v>2413</v>
      </c>
      <c r="C75" s="34" t="s">
        <v>2414</v>
      </c>
      <c r="D75" s="4"/>
      <c r="E75" s="187"/>
      <c r="F75" s="187"/>
      <c r="G75" s="187"/>
      <c r="M75" s="20"/>
      <c r="S75" s="187"/>
      <c r="T75" s="187"/>
      <c r="U75" s="42" t="s">
        <v>1421</v>
      </c>
      <c r="V75" s="239"/>
      <c r="W75" s="241"/>
      <c r="X75" s="241"/>
      <c r="Y75" s="241"/>
      <c r="Z75" s="241"/>
      <c r="AA75" s="241"/>
      <c r="AB75" s="241"/>
      <c r="AC75" s="241"/>
      <c r="AD75" s="241"/>
      <c r="AE75" s="241"/>
      <c r="AF75" s="241"/>
      <c r="AG75" s="241"/>
      <c r="AH75" s="241"/>
      <c r="AI75" s="241"/>
      <c r="AJ75" s="241"/>
      <c r="AK75" s="241"/>
      <c r="AL75" s="241"/>
      <c r="AM75" s="241"/>
      <c r="AN75" s="241"/>
      <c r="AO75" s="241"/>
      <c r="AP75" s="241"/>
      <c r="AQ75" s="241"/>
      <c r="AR75" s="241"/>
      <c r="AS75" s="241"/>
      <c r="AT75" s="241"/>
      <c r="AU75" s="241"/>
      <c r="AV75" s="1107">
        <v>3</v>
      </c>
      <c r="AW75" s="1107"/>
      <c r="AX75" s="43" t="s">
        <v>775</v>
      </c>
      <c r="AY75" s="43"/>
      <c r="AZ75" s="43"/>
      <c r="BA75" s="231"/>
      <c r="BB75" s="35">
        <f t="shared" si="1"/>
        <v>3</v>
      </c>
      <c r="BC75" s="232"/>
    </row>
    <row r="76" spans="1:55" ht="14.25" customHeight="1" x14ac:dyDescent="0.15">
      <c r="A76" s="32">
        <v>32</v>
      </c>
      <c r="B76" s="32" t="s">
        <v>2415</v>
      </c>
      <c r="C76" s="34" t="s">
        <v>2416</v>
      </c>
      <c r="D76" s="4"/>
      <c r="E76" s="187"/>
      <c r="F76" s="187"/>
      <c r="G76" s="187"/>
      <c r="M76" s="20"/>
      <c r="S76" s="187"/>
      <c r="T76" s="187"/>
      <c r="U76" s="42" t="s">
        <v>1430</v>
      </c>
      <c r="V76" s="239"/>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1107">
        <v>3</v>
      </c>
      <c r="AW76" s="1107"/>
      <c r="AX76" s="43" t="s">
        <v>775</v>
      </c>
      <c r="AY76" s="43"/>
      <c r="AZ76" s="43"/>
      <c r="BA76" s="231"/>
      <c r="BB76" s="35">
        <f t="shared" si="1"/>
        <v>3</v>
      </c>
      <c r="BC76" s="232"/>
    </row>
    <row r="77" spans="1:55" ht="14.25" customHeight="1" x14ac:dyDescent="0.15">
      <c r="A77" s="32">
        <v>32</v>
      </c>
      <c r="B77" s="32" t="s">
        <v>2417</v>
      </c>
      <c r="C77" s="34" t="s">
        <v>2418</v>
      </c>
      <c r="D77" s="4"/>
      <c r="E77" s="187"/>
      <c r="F77" s="187"/>
      <c r="G77" s="187"/>
      <c r="M77" s="20"/>
      <c r="S77" s="187"/>
      <c r="T77" s="187"/>
      <c r="U77" s="42" t="s">
        <v>1439</v>
      </c>
      <c r="V77" s="239"/>
      <c r="W77" s="241"/>
      <c r="X77" s="241"/>
      <c r="Y77" s="241"/>
      <c r="Z77" s="241"/>
      <c r="AA77" s="241"/>
      <c r="AB77" s="241"/>
      <c r="AC77" s="241"/>
      <c r="AD77" s="241"/>
      <c r="AE77" s="241"/>
      <c r="AF77" s="241"/>
      <c r="AG77" s="241"/>
      <c r="AH77" s="241"/>
      <c r="AI77" s="241"/>
      <c r="AJ77" s="241"/>
      <c r="AK77" s="241"/>
      <c r="AL77" s="241"/>
      <c r="AM77" s="241"/>
      <c r="AN77" s="241"/>
      <c r="AO77" s="241"/>
      <c r="AP77" s="241"/>
      <c r="AQ77" s="241"/>
      <c r="AR77" s="241"/>
      <c r="AS77" s="241"/>
      <c r="AT77" s="241"/>
      <c r="AU77" s="241"/>
      <c r="AV77" s="1106">
        <v>3</v>
      </c>
      <c r="AW77" s="1106"/>
      <c r="AX77" s="43" t="s">
        <v>775</v>
      </c>
      <c r="AY77" s="43"/>
      <c r="AZ77" s="43"/>
      <c r="BA77" s="231"/>
      <c r="BB77" s="35">
        <f t="shared" si="1"/>
        <v>3</v>
      </c>
      <c r="BC77" s="232"/>
    </row>
    <row r="78" spans="1:55" ht="14.25" customHeight="1" x14ac:dyDescent="0.15">
      <c r="A78" s="32">
        <v>32</v>
      </c>
      <c r="B78" s="32" t="s">
        <v>2419</v>
      </c>
      <c r="C78" s="34" t="s">
        <v>2420</v>
      </c>
      <c r="D78" s="4"/>
      <c r="E78" s="187"/>
      <c r="F78" s="187"/>
      <c r="G78" s="187"/>
      <c r="M78" s="20"/>
      <c r="S78" s="187"/>
      <c r="T78" s="187"/>
      <c r="U78" s="47" t="s">
        <v>1448</v>
      </c>
      <c r="V78" s="184"/>
      <c r="W78" s="243"/>
      <c r="X78" s="243"/>
      <c r="Y78" s="243"/>
      <c r="Z78" s="243"/>
      <c r="AA78" s="243"/>
      <c r="AB78" s="243"/>
      <c r="AC78" s="243"/>
      <c r="AD78" s="243"/>
      <c r="AE78" s="243"/>
      <c r="AF78" s="243"/>
      <c r="AG78" s="243"/>
      <c r="AH78" s="243"/>
      <c r="AI78" s="243"/>
      <c r="AJ78" s="243"/>
      <c r="AK78" s="243"/>
      <c r="AL78" s="243"/>
      <c r="AM78" s="243"/>
      <c r="AN78" s="243"/>
      <c r="AO78" s="243"/>
      <c r="AP78" s="243"/>
      <c r="AQ78" s="243"/>
      <c r="AR78" s="243"/>
      <c r="AS78" s="243"/>
      <c r="AT78" s="243"/>
      <c r="AU78" s="243"/>
      <c r="AV78" s="1108">
        <v>2</v>
      </c>
      <c r="AW78" s="1108"/>
      <c r="AX78" s="40" t="s">
        <v>775</v>
      </c>
      <c r="AY78" s="40"/>
      <c r="AZ78" s="40"/>
      <c r="BA78" s="41"/>
      <c r="BB78" s="35">
        <f t="shared" si="1"/>
        <v>2</v>
      </c>
      <c r="BC78" s="232"/>
    </row>
    <row r="79" spans="1:55" ht="14.25" customHeight="1" x14ac:dyDescent="0.15">
      <c r="A79" s="32">
        <v>32</v>
      </c>
      <c r="B79" s="32" t="s">
        <v>2421</v>
      </c>
      <c r="C79" s="34" t="s">
        <v>2422</v>
      </c>
      <c r="D79" s="20"/>
      <c r="E79" s="187"/>
      <c r="F79" s="187"/>
      <c r="G79" s="187"/>
      <c r="L79" s="21"/>
      <c r="M79" s="40" t="s">
        <v>2166</v>
      </c>
      <c r="N79" s="40"/>
      <c r="O79" s="40"/>
      <c r="P79" s="40"/>
      <c r="Q79" s="40"/>
      <c r="R79" s="40"/>
      <c r="S79" s="184"/>
      <c r="T79" s="184"/>
      <c r="U79" s="47" t="s">
        <v>1458</v>
      </c>
      <c r="V79" s="184"/>
      <c r="W79" s="243"/>
      <c r="X79" s="243"/>
      <c r="Y79" s="243"/>
      <c r="Z79" s="243"/>
      <c r="AA79" s="243"/>
      <c r="AB79" s="243"/>
      <c r="AC79" s="243"/>
      <c r="AD79" s="243"/>
      <c r="AE79" s="184"/>
      <c r="AF79" s="184"/>
      <c r="AG79" s="184"/>
      <c r="AH79" s="184"/>
      <c r="AI79" s="184"/>
      <c r="AJ79" s="243"/>
      <c r="AK79" s="243"/>
      <c r="AL79" s="243"/>
      <c r="AM79" s="243"/>
      <c r="AN79" s="243"/>
      <c r="AO79" s="243"/>
      <c r="AP79" s="243"/>
      <c r="AQ79" s="243"/>
      <c r="AR79" s="243"/>
      <c r="AS79" s="243"/>
      <c r="AT79" s="243"/>
      <c r="AU79" s="243"/>
      <c r="AV79" s="1112">
        <v>12</v>
      </c>
      <c r="AW79" s="1112"/>
      <c r="AX79" s="40" t="s">
        <v>775</v>
      </c>
      <c r="AY79" s="40"/>
      <c r="AZ79" s="40"/>
      <c r="BA79" s="41"/>
      <c r="BB79" s="35">
        <f t="shared" si="1"/>
        <v>12</v>
      </c>
      <c r="BC79" s="232"/>
    </row>
    <row r="80" spans="1:55" ht="14.25" customHeight="1" x14ac:dyDescent="0.15">
      <c r="A80" s="32">
        <v>32</v>
      </c>
      <c r="B80" s="32" t="s">
        <v>2423</v>
      </c>
      <c r="C80" s="34" t="s">
        <v>2424</v>
      </c>
      <c r="D80" s="20"/>
      <c r="E80" s="187"/>
      <c r="F80" s="187"/>
      <c r="G80" s="187"/>
      <c r="L80" s="21"/>
      <c r="S80" s="187"/>
      <c r="T80" s="187"/>
      <c r="U80" s="47" t="s">
        <v>1467</v>
      </c>
      <c r="V80" s="184"/>
      <c r="W80" s="243"/>
      <c r="X80" s="243"/>
      <c r="Y80" s="243"/>
      <c r="Z80" s="243"/>
      <c r="AA80" s="243"/>
      <c r="AB80" s="243"/>
      <c r="AC80" s="243"/>
      <c r="AD80" s="243"/>
      <c r="AE80" s="184"/>
      <c r="AF80" s="184"/>
      <c r="AG80" s="184"/>
      <c r="AH80" s="184"/>
      <c r="AI80" s="184"/>
      <c r="AJ80" s="243"/>
      <c r="AK80" s="243"/>
      <c r="AL80" s="243"/>
      <c r="AM80" s="243"/>
      <c r="AN80" s="243"/>
      <c r="AO80" s="243"/>
      <c r="AP80" s="243"/>
      <c r="AQ80" s="243"/>
      <c r="AR80" s="243"/>
      <c r="AS80" s="243"/>
      <c r="AT80" s="243"/>
      <c r="AU80" s="243"/>
      <c r="AV80" s="1112">
        <v>12</v>
      </c>
      <c r="AW80" s="1112"/>
      <c r="AX80" s="40" t="s">
        <v>775</v>
      </c>
      <c r="AY80" s="40"/>
      <c r="AZ80" s="40"/>
      <c r="BA80" s="41"/>
      <c r="BB80" s="35">
        <f t="shared" si="1"/>
        <v>12</v>
      </c>
      <c r="BC80" s="232"/>
    </row>
    <row r="81" spans="1:55" ht="14.25" customHeight="1" x14ac:dyDescent="0.15">
      <c r="A81" s="32">
        <v>32</v>
      </c>
      <c r="B81" s="32" t="s">
        <v>2425</v>
      </c>
      <c r="C81" s="34" t="s">
        <v>2426</v>
      </c>
      <c r="D81" s="20"/>
      <c r="E81" s="187"/>
      <c r="F81" s="187"/>
      <c r="G81" s="187"/>
      <c r="L81" s="21"/>
      <c r="S81" s="187"/>
      <c r="T81" s="187"/>
      <c r="U81" s="47" t="s">
        <v>1476</v>
      </c>
      <c r="V81" s="184"/>
      <c r="W81" s="243"/>
      <c r="X81" s="243"/>
      <c r="Y81" s="243"/>
      <c r="Z81" s="243"/>
      <c r="AA81" s="243"/>
      <c r="AB81" s="243"/>
      <c r="AC81" s="243"/>
      <c r="AD81" s="243"/>
      <c r="AE81" s="184"/>
      <c r="AF81" s="184"/>
      <c r="AG81" s="184"/>
      <c r="AH81" s="184"/>
      <c r="AI81" s="184"/>
      <c r="AJ81" s="243"/>
      <c r="AK81" s="243"/>
      <c r="AL81" s="243"/>
      <c r="AM81" s="243"/>
      <c r="AN81" s="243"/>
      <c r="AO81" s="243"/>
      <c r="AP81" s="243"/>
      <c r="AQ81" s="243"/>
      <c r="AR81" s="243"/>
      <c r="AS81" s="243"/>
      <c r="AT81" s="243"/>
      <c r="AU81" s="243"/>
      <c r="AV81" s="1112">
        <v>10</v>
      </c>
      <c r="AW81" s="1112"/>
      <c r="AX81" s="40" t="s">
        <v>775</v>
      </c>
      <c r="AY81" s="40"/>
      <c r="AZ81" s="40"/>
      <c r="BA81" s="41"/>
      <c r="BB81" s="35">
        <f t="shared" si="1"/>
        <v>10</v>
      </c>
      <c r="BC81" s="232"/>
    </row>
    <row r="82" spans="1:55" ht="14.25" customHeight="1" x14ac:dyDescent="0.15">
      <c r="A82" s="32">
        <v>32</v>
      </c>
      <c r="B82" s="32" t="s">
        <v>2427</v>
      </c>
      <c r="C82" s="34" t="s">
        <v>2428</v>
      </c>
      <c r="D82" s="20"/>
      <c r="E82" s="187"/>
      <c r="F82" s="187"/>
      <c r="G82" s="187"/>
      <c r="L82" s="21"/>
      <c r="S82" s="187"/>
      <c r="T82" s="187"/>
      <c r="U82" s="47" t="s">
        <v>1485</v>
      </c>
      <c r="V82" s="184"/>
      <c r="W82" s="243"/>
      <c r="X82" s="243"/>
      <c r="Y82" s="243"/>
      <c r="Z82" s="243"/>
      <c r="AA82" s="243"/>
      <c r="AB82" s="243"/>
      <c r="AC82" s="243"/>
      <c r="AD82" s="243"/>
      <c r="AE82" s="184"/>
      <c r="AF82" s="184"/>
      <c r="AG82" s="184"/>
      <c r="AH82" s="184"/>
      <c r="AI82" s="184"/>
      <c r="AJ82" s="243"/>
      <c r="AK82" s="243"/>
      <c r="AL82" s="243"/>
      <c r="AM82" s="243"/>
      <c r="AN82" s="243"/>
      <c r="AO82" s="243"/>
      <c r="AP82" s="243"/>
      <c r="AQ82" s="243"/>
      <c r="AR82" s="243"/>
      <c r="AS82" s="243"/>
      <c r="AT82" s="243"/>
      <c r="AU82" s="243"/>
      <c r="AV82" s="1112">
        <v>8</v>
      </c>
      <c r="AW82" s="1112"/>
      <c r="AX82" s="40" t="s">
        <v>775</v>
      </c>
      <c r="AY82" s="40"/>
      <c r="AZ82" s="40"/>
      <c r="BA82" s="41"/>
      <c r="BB82" s="35">
        <f t="shared" si="1"/>
        <v>8</v>
      </c>
      <c r="BC82" s="232"/>
    </row>
    <row r="83" spans="1:55" ht="14.25" customHeight="1" x14ac:dyDescent="0.15">
      <c r="A83" s="32">
        <v>32</v>
      </c>
      <c r="B83" s="32" t="s">
        <v>2429</v>
      </c>
      <c r="C83" s="34" t="s">
        <v>2430</v>
      </c>
      <c r="D83" s="20"/>
      <c r="E83" s="187"/>
      <c r="F83" s="187"/>
      <c r="G83" s="187"/>
      <c r="L83" s="21"/>
      <c r="S83" s="187"/>
      <c r="T83" s="187"/>
      <c r="U83" s="47" t="s">
        <v>1494</v>
      </c>
      <c r="V83" s="184"/>
      <c r="W83" s="243"/>
      <c r="X83" s="243"/>
      <c r="Y83" s="243"/>
      <c r="Z83" s="243"/>
      <c r="AA83" s="243"/>
      <c r="AB83" s="243"/>
      <c r="AC83" s="243"/>
      <c r="AD83" s="243"/>
      <c r="AE83" s="184"/>
      <c r="AF83" s="184"/>
      <c r="AG83" s="184"/>
      <c r="AH83" s="184"/>
      <c r="AI83" s="184"/>
      <c r="AJ83" s="243"/>
      <c r="AK83" s="243"/>
      <c r="AL83" s="243"/>
      <c r="AM83" s="243"/>
      <c r="AN83" s="243"/>
      <c r="AO83" s="243"/>
      <c r="AP83" s="243"/>
      <c r="AQ83" s="243"/>
      <c r="AR83" s="243"/>
      <c r="AS83" s="243"/>
      <c r="AT83" s="243"/>
      <c r="AU83" s="243"/>
      <c r="AV83" s="1112">
        <v>7</v>
      </c>
      <c r="AW83" s="1112"/>
      <c r="AX83" s="40" t="s">
        <v>775</v>
      </c>
      <c r="AY83" s="40"/>
      <c r="AZ83" s="40"/>
      <c r="BA83" s="41"/>
      <c r="BB83" s="35">
        <f t="shared" si="1"/>
        <v>7</v>
      </c>
      <c r="BC83" s="232"/>
    </row>
    <row r="84" spans="1:55" ht="14.25" customHeight="1" x14ac:dyDescent="0.15">
      <c r="A84" s="32">
        <v>32</v>
      </c>
      <c r="B84" s="32" t="s">
        <v>2431</v>
      </c>
      <c r="C84" s="34" t="s">
        <v>2432</v>
      </c>
      <c r="D84" s="20"/>
      <c r="E84" s="187"/>
      <c r="F84" s="187"/>
      <c r="G84" s="187"/>
      <c r="L84" s="21"/>
      <c r="S84" s="187"/>
      <c r="T84" s="187"/>
      <c r="U84" s="42" t="s">
        <v>1503</v>
      </c>
      <c r="V84" s="239"/>
      <c r="W84" s="241"/>
      <c r="X84" s="241"/>
      <c r="Y84" s="241"/>
      <c r="Z84" s="241"/>
      <c r="AA84" s="241"/>
      <c r="AB84" s="241"/>
      <c r="AC84" s="241"/>
      <c r="AD84" s="241"/>
      <c r="AE84" s="239"/>
      <c r="AF84" s="239"/>
      <c r="AG84" s="239"/>
      <c r="AH84" s="239"/>
      <c r="AI84" s="239"/>
      <c r="AJ84" s="241"/>
      <c r="AK84" s="241"/>
      <c r="AL84" s="241"/>
      <c r="AM84" s="241"/>
      <c r="AN84" s="241"/>
      <c r="AO84" s="241"/>
      <c r="AP84" s="241"/>
      <c r="AQ84" s="241"/>
      <c r="AR84" s="241"/>
      <c r="AS84" s="241"/>
      <c r="AT84" s="241"/>
      <c r="AU84" s="241"/>
      <c r="AV84" s="1106">
        <v>6</v>
      </c>
      <c r="AW84" s="1106"/>
      <c r="AX84" s="43" t="s">
        <v>775</v>
      </c>
      <c r="AY84" s="43"/>
      <c r="AZ84" s="43"/>
      <c r="BA84" s="231"/>
      <c r="BB84" s="35">
        <f t="shared" si="1"/>
        <v>6</v>
      </c>
      <c r="BC84" s="232"/>
    </row>
    <row r="85" spans="1:55" ht="14.25" customHeight="1" x14ac:dyDescent="0.15">
      <c r="A85" s="32">
        <v>32</v>
      </c>
      <c r="B85" s="32" t="s">
        <v>2433</v>
      </c>
      <c r="C85" s="34" t="s">
        <v>2434</v>
      </c>
      <c r="D85" s="187"/>
      <c r="E85" s="187"/>
      <c r="F85" s="187"/>
      <c r="G85" s="187"/>
      <c r="M85" s="47" t="s">
        <v>2173</v>
      </c>
      <c r="N85" s="234"/>
      <c r="O85" s="234"/>
      <c r="P85" s="234"/>
      <c r="Q85" s="234"/>
      <c r="R85" s="234"/>
      <c r="S85" s="234"/>
      <c r="T85" s="235"/>
      <c r="U85" s="20" t="s">
        <v>2174</v>
      </c>
      <c r="V85" s="187"/>
      <c r="W85" s="187"/>
      <c r="X85" s="187"/>
      <c r="Y85" s="187"/>
      <c r="Z85" s="187"/>
      <c r="AA85" s="187"/>
      <c r="AB85" s="187"/>
      <c r="AC85" s="187"/>
      <c r="AD85" s="4"/>
      <c r="AE85" s="25"/>
      <c r="AF85" s="71"/>
      <c r="AG85" s="71"/>
      <c r="AH85" s="71"/>
      <c r="AI85" s="71"/>
      <c r="AJ85" s="71"/>
      <c r="AK85" s="71"/>
      <c r="AL85" s="71"/>
      <c r="AM85" s="26"/>
      <c r="AN85" s="26"/>
      <c r="AO85" s="211"/>
      <c r="AP85" s="211"/>
      <c r="AQ85" s="211"/>
      <c r="AR85" s="211"/>
      <c r="AS85" s="211"/>
      <c r="AT85" s="211"/>
      <c r="AU85" s="211"/>
      <c r="AV85" s="1107">
        <v>46</v>
      </c>
      <c r="AW85" s="1107"/>
      <c r="AX85" s="25" t="s">
        <v>775</v>
      </c>
      <c r="AY85" s="25"/>
      <c r="AZ85" s="25"/>
      <c r="BA85" s="38"/>
      <c r="BB85" s="35">
        <f t="shared" si="1"/>
        <v>46</v>
      </c>
      <c r="BC85" s="31"/>
    </row>
    <row r="86" spans="1:55" ht="14.25" customHeight="1" x14ac:dyDescent="0.15">
      <c r="A86" s="32">
        <v>32</v>
      </c>
      <c r="B86" s="32" t="s">
        <v>2435</v>
      </c>
      <c r="C86" s="34" t="s">
        <v>2436</v>
      </c>
      <c r="D86" s="187"/>
      <c r="E86" s="187"/>
      <c r="F86" s="187"/>
      <c r="G86" s="187"/>
      <c r="M86" s="20"/>
      <c r="N86" s="193"/>
      <c r="O86" s="193"/>
      <c r="P86" s="193"/>
      <c r="Q86" s="193"/>
      <c r="R86" s="193"/>
      <c r="S86" s="193"/>
      <c r="T86" s="194"/>
      <c r="U86" s="47" t="s">
        <v>2178</v>
      </c>
      <c r="V86" s="184"/>
      <c r="W86" s="184"/>
      <c r="X86" s="184"/>
      <c r="Y86" s="184"/>
      <c r="Z86" s="184"/>
      <c r="AA86" s="184"/>
      <c r="AB86" s="184"/>
      <c r="AC86" s="184"/>
      <c r="AD86" s="40"/>
      <c r="AE86" s="43"/>
      <c r="AF86" s="107"/>
      <c r="AG86" s="107"/>
      <c r="AH86" s="107"/>
      <c r="AI86" s="107"/>
      <c r="AJ86" s="107"/>
      <c r="AK86" s="107"/>
      <c r="AL86" s="71"/>
      <c r="AM86" s="26"/>
      <c r="AN86" s="26"/>
      <c r="AO86" s="239"/>
      <c r="AP86" s="239"/>
      <c r="AQ86" s="239"/>
      <c r="AR86" s="239"/>
      <c r="AS86" s="239"/>
      <c r="AT86" s="239"/>
      <c r="AU86" s="239"/>
      <c r="AV86" s="1107">
        <v>46</v>
      </c>
      <c r="AW86" s="1107"/>
      <c r="AX86" s="25" t="s">
        <v>775</v>
      </c>
      <c r="AY86" s="25"/>
      <c r="AZ86" s="25"/>
      <c r="BA86" s="38"/>
      <c r="BB86" s="35">
        <f t="shared" si="1"/>
        <v>46</v>
      </c>
      <c r="BC86" s="31"/>
    </row>
    <row r="87" spans="1:55" ht="14.25" customHeight="1" x14ac:dyDescent="0.15">
      <c r="A87" s="32">
        <v>32</v>
      </c>
      <c r="B87" s="32" t="s">
        <v>2437</v>
      </c>
      <c r="C87" s="34" t="s">
        <v>2438</v>
      </c>
      <c r="D87" s="187"/>
      <c r="E87" s="187"/>
      <c r="F87" s="187"/>
      <c r="G87" s="187"/>
      <c r="M87" s="20"/>
      <c r="N87" s="193"/>
      <c r="O87" s="193"/>
      <c r="P87" s="193"/>
      <c r="Q87" s="193"/>
      <c r="R87" s="193"/>
      <c r="S87" s="193"/>
      <c r="T87" s="194"/>
      <c r="U87" s="47" t="s">
        <v>1548</v>
      </c>
      <c r="V87" s="184"/>
      <c r="W87" s="184"/>
      <c r="X87" s="184"/>
      <c r="Y87" s="184"/>
      <c r="Z87" s="184"/>
      <c r="AA87" s="184"/>
      <c r="AB87" s="184"/>
      <c r="AC87" s="184"/>
      <c r="AD87" s="40"/>
      <c r="AE87" s="43"/>
      <c r="AF87" s="107"/>
      <c r="AG87" s="107"/>
      <c r="AH87" s="107"/>
      <c r="AI87" s="107"/>
      <c r="AJ87" s="107"/>
      <c r="AK87" s="107"/>
      <c r="AL87" s="71"/>
      <c r="AM87" s="26"/>
      <c r="AN87" s="26"/>
      <c r="AO87" s="239"/>
      <c r="AP87" s="239"/>
      <c r="AQ87" s="239"/>
      <c r="AR87" s="239"/>
      <c r="AS87" s="239"/>
      <c r="AT87" s="239"/>
      <c r="AU87" s="239"/>
      <c r="AV87" s="1106">
        <v>46</v>
      </c>
      <c r="AW87" s="1106"/>
      <c r="AX87" s="25" t="s">
        <v>775</v>
      </c>
      <c r="AY87" s="25"/>
      <c r="AZ87" s="25"/>
      <c r="BA87" s="38"/>
      <c r="BB87" s="35">
        <f t="shared" si="1"/>
        <v>46</v>
      </c>
      <c r="BC87" s="31"/>
    </row>
    <row r="88" spans="1:55" ht="14.25" customHeight="1" x14ac:dyDescent="0.15">
      <c r="A88" s="32">
        <v>32</v>
      </c>
      <c r="B88" s="32" t="s">
        <v>2439</v>
      </c>
      <c r="C88" s="34" t="s">
        <v>2440</v>
      </c>
      <c r="D88" s="187"/>
      <c r="E88" s="187"/>
      <c r="F88" s="187"/>
      <c r="G88" s="187"/>
      <c r="M88" s="20"/>
      <c r="N88" s="193"/>
      <c r="O88" s="193"/>
      <c r="P88" s="193"/>
      <c r="Q88" s="193"/>
      <c r="R88" s="193"/>
      <c r="S88" s="193"/>
      <c r="T88" s="194"/>
      <c r="U88" s="47" t="s">
        <v>2183</v>
      </c>
      <c r="V88" s="184"/>
      <c r="W88" s="184"/>
      <c r="X88" s="184"/>
      <c r="Y88" s="184"/>
      <c r="Z88" s="184"/>
      <c r="AA88" s="184"/>
      <c r="AB88" s="184"/>
      <c r="AC88" s="184"/>
      <c r="AD88" s="40"/>
      <c r="AE88" s="43"/>
      <c r="AF88" s="107"/>
      <c r="AG88" s="107"/>
      <c r="AH88" s="107"/>
      <c r="AI88" s="107"/>
      <c r="AJ88" s="107"/>
      <c r="AK88" s="107"/>
      <c r="AL88" s="71"/>
      <c r="AM88" s="26"/>
      <c r="AN88" s="26"/>
      <c r="AO88" s="239"/>
      <c r="AP88" s="239"/>
      <c r="AQ88" s="239"/>
      <c r="AR88" s="239"/>
      <c r="AS88" s="239"/>
      <c r="AT88" s="239"/>
      <c r="AU88" s="239"/>
      <c r="AV88" s="1107">
        <v>31</v>
      </c>
      <c r="AW88" s="1107"/>
      <c r="AX88" s="25" t="s">
        <v>775</v>
      </c>
      <c r="AY88" s="25"/>
      <c r="AZ88" s="25"/>
      <c r="BA88" s="38"/>
      <c r="BB88" s="35">
        <f t="shared" si="1"/>
        <v>31</v>
      </c>
      <c r="BC88" s="31"/>
    </row>
    <row r="89" spans="1:55" ht="14.25" customHeight="1" x14ac:dyDescent="0.15">
      <c r="A89" s="32">
        <v>32</v>
      </c>
      <c r="B89" s="32" t="s">
        <v>2441</v>
      </c>
      <c r="C89" s="34" t="s">
        <v>2442</v>
      </c>
      <c r="D89" s="187"/>
      <c r="E89" s="187"/>
      <c r="F89" s="187"/>
      <c r="G89" s="187"/>
      <c r="M89" s="20"/>
      <c r="N89" s="193"/>
      <c r="O89" s="193"/>
      <c r="P89" s="193"/>
      <c r="Q89" s="193"/>
      <c r="R89" s="193"/>
      <c r="S89" s="193"/>
      <c r="T89" s="194"/>
      <c r="U89" s="47" t="s">
        <v>2186</v>
      </c>
      <c r="V89" s="184"/>
      <c r="W89" s="184"/>
      <c r="X89" s="184"/>
      <c r="Y89" s="184"/>
      <c r="Z89" s="184"/>
      <c r="AA89" s="184"/>
      <c r="AB89" s="184"/>
      <c r="AC89" s="184"/>
      <c r="AD89" s="40"/>
      <c r="AE89" s="43"/>
      <c r="AF89" s="107"/>
      <c r="AG89" s="107"/>
      <c r="AH89" s="107"/>
      <c r="AI89" s="107"/>
      <c r="AJ89" s="107"/>
      <c r="AK89" s="107"/>
      <c r="AL89" s="71"/>
      <c r="AM89" s="26"/>
      <c r="AN89" s="26"/>
      <c r="AO89" s="239"/>
      <c r="AP89" s="239"/>
      <c r="AQ89" s="239"/>
      <c r="AR89" s="239"/>
      <c r="AS89" s="239"/>
      <c r="AT89" s="239"/>
      <c r="AU89" s="239"/>
      <c r="AV89" s="1106">
        <v>31</v>
      </c>
      <c r="AW89" s="1106"/>
      <c r="AX89" s="25" t="s">
        <v>775</v>
      </c>
      <c r="AY89" s="25"/>
      <c r="AZ89" s="25"/>
      <c r="BA89" s="38"/>
      <c r="BB89" s="35">
        <f t="shared" si="1"/>
        <v>31</v>
      </c>
      <c r="BC89" s="31"/>
    </row>
    <row r="90" spans="1:55" ht="14.25" customHeight="1" x14ac:dyDescent="0.15">
      <c r="A90" s="32">
        <v>32</v>
      </c>
      <c r="B90" s="32" t="s">
        <v>2443</v>
      </c>
      <c r="C90" s="34" t="s">
        <v>2444</v>
      </c>
      <c r="D90" s="187"/>
      <c r="E90" s="187"/>
      <c r="F90" s="187"/>
      <c r="G90" s="187"/>
      <c r="M90" s="20"/>
      <c r="N90" s="193"/>
      <c r="O90" s="193"/>
      <c r="P90" s="193"/>
      <c r="Q90" s="193"/>
      <c r="R90" s="193"/>
      <c r="S90" s="193"/>
      <c r="T90" s="194"/>
      <c r="U90" s="47" t="s">
        <v>2189</v>
      </c>
      <c r="V90" s="184"/>
      <c r="W90" s="184"/>
      <c r="X90" s="184"/>
      <c r="Y90" s="184"/>
      <c r="Z90" s="184"/>
      <c r="AA90" s="184"/>
      <c r="AB90" s="184"/>
      <c r="AC90" s="184"/>
      <c r="AD90" s="40"/>
      <c r="AE90" s="43"/>
      <c r="AF90" s="107"/>
      <c r="AG90" s="107"/>
      <c r="AH90" s="107"/>
      <c r="AI90" s="107"/>
      <c r="AJ90" s="107"/>
      <c r="AK90" s="107"/>
      <c r="AL90" s="71"/>
      <c r="AM90" s="26"/>
      <c r="AN90" s="26"/>
      <c r="AO90" s="239"/>
      <c r="AP90" s="239"/>
      <c r="AQ90" s="239"/>
      <c r="AR90" s="239"/>
      <c r="AS90" s="239"/>
      <c r="AT90" s="239"/>
      <c r="AU90" s="239"/>
      <c r="AV90" s="1107">
        <v>19</v>
      </c>
      <c r="AW90" s="1107"/>
      <c r="AX90" s="25" t="s">
        <v>775</v>
      </c>
      <c r="AY90" s="25"/>
      <c r="AZ90" s="25"/>
      <c r="BA90" s="38"/>
      <c r="BB90" s="35">
        <f t="shared" si="1"/>
        <v>19</v>
      </c>
      <c r="BC90" s="31"/>
    </row>
    <row r="91" spans="1:55" ht="14.25" customHeight="1" x14ac:dyDescent="0.15">
      <c r="A91" s="32">
        <v>32</v>
      </c>
      <c r="B91" s="32" t="s">
        <v>2445</v>
      </c>
      <c r="C91" s="34" t="s">
        <v>2446</v>
      </c>
      <c r="D91" s="187"/>
      <c r="E91" s="187"/>
      <c r="F91" s="187"/>
      <c r="G91" s="187"/>
      <c r="M91" s="20"/>
      <c r="N91" s="193"/>
      <c r="O91" s="193"/>
      <c r="P91" s="193"/>
      <c r="Q91" s="193"/>
      <c r="R91" s="193"/>
      <c r="S91" s="193"/>
      <c r="T91" s="194"/>
      <c r="U91" s="47" t="s">
        <v>2192</v>
      </c>
      <c r="V91" s="184"/>
      <c r="W91" s="184"/>
      <c r="X91" s="184"/>
      <c r="Y91" s="184"/>
      <c r="Z91" s="184"/>
      <c r="AA91" s="184"/>
      <c r="AB91" s="184"/>
      <c r="AC91" s="184"/>
      <c r="AD91" s="40"/>
      <c r="AE91" s="43"/>
      <c r="AF91" s="107"/>
      <c r="AG91" s="107"/>
      <c r="AH91" s="107"/>
      <c r="AI91" s="107"/>
      <c r="AJ91" s="107"/>
      <c r="AK91" s="107"/>
      <c r="AL91" s="71"/>
      <c r="AM91" s="26"/>
      <c r="AN91" s="26"/>
      <c r="AO91" s="239"/>
      <c r="AP91" s="239"/>
      <c r="AQ91" s="239"/>
      <c r="AR91" s="239"/>
      <c r="AS91" s="239"/>
      <c r="AT91" s="239"/>
      <c r="AU91" s="239"/>
      <c r="AV91" s="1107">
        <v>19</v>
      </c>
      <c r="AW91" s="1107"/>
      <c r="AX91" s="25" t="s">
        <v>775</v>
      </c>
      <c r="AY91" s="25"/>
      <c r="AZ91" s="25"/>
      <c r="BA91" s="38"/>
      <c r="BB91" s="35">
        <f t="shared" si="1"/>
        <v>19</v>
      </c>
      <c r="BC91" s="31"/>
    </row>
    <row r="92" spans="1:55" ht="14.25" customHeight="1" x14ac:dyDescent="0.15">
      <c r="A92" s="32">
        <v>32</v>
      </c>
      <c r="B92" s="32" t="s">
        <v>2447</v>
      </c>
      <c r="C92" s="34" t="s">
        <v>2448</v>
      </c>
      <c r="D92" s="187"/>
      <c r="E92" s="187"/>
      <c r="F92" s="187"/>
      <c r="G92" s="187"/>
      <c r="M92" s="20"/>
      <c r="N92" s="193"/>
      <c r="O92" s="193"/>
      <c r="P92" s="193"/>
      <c r="Q92" s="193"/>
      <c r="R92" s="193"/>
      <c r="S92" s="193"/>
      <c r="T92" s="194"/>
      <c r="U92" s="47" t="s">
        <v>2194</v>
      </c>
      <c r="V92" s="184"/>
      <c r="W92" s="184"/>
      <c r="X92" s="184"/>
      <c r="Y92" s="184"/>
      <c r="Z92" s="184"/>
      <c r="AA92" s="184"/>
      <c r="AB92" s="184"/>
      <c r="AC92" s="184"/>
      <c r="AD92" s="40"/>
      <c r="AE92" s="43"/>
      <c r="AF92" s="107"/>
      <c r="AG92" s="107"/>
      <c r="AH92" s="107"/>
      <c r="AI92" s="107"/>
      <c r="AJ92" s="107"/>
      <c r="AK92" s="107"/>
      <c r="AL92" s="71"/>
      <c r="AM92" s="26"/>
      <c r="AN92" s="26"/>
      <c r="AO92" s="239"/>
      <c r="AP92" s="239"/>
      <c r="AQ92" s="239"/>
      <c r="AR92" s="239"/>
      <c r="AS92" s="239"/>
      <c r="AT92" s="239"/>
      <c r="AU92" s="239"/>
      <c r="AV92" s="1106">
        <v>13</v>
      </c>
      <c r="AW92" s="1106"/>
      <c r="AX92" s="25" t="s">
        <v>775</v>
      </c>
      <c r="AY92" s="25"/>
      <c r="AZ92" s="25"/>
      <c r="BA92" s="38"/>
      <c r="BB92" s="35">
        <f t="shared" si="1"/>
        <v>13</v>
      </c>
      <c r="BC92" s="31"/>
    </row>
    <row r="93" spans="1:55" ht="14.25" customHeight="1" x14ac:dyDescent="0.15">
      <c r="A93" s="32">
        <v>32</v>
      </c>
      <c r="B93" s="32" t="s">
        <v>2449</v>
      </c>
      <c r="C93" s="34" t="s">
        <v>2450</v>
      </c>
      <c r="D93" s="187"/>
      <c r="E93" s="187"/>
      <c r="F93" s="187"/>
      <c r="G93" s="187"/>
      <c r="M93" s="20"/>
      <c r="N93" s="193"/>
      <c r="O93" s="193"/>
      <c r="P93" s="193"/>
      <c r="Q93" s="193"/>
      <c r="R93" s="193"/>
      <c r="S93" s="193"/>
      <c r="T93" s="194"/>
      <c r="U93" s="47" t="s">
        <v>2196</v>
      </c>
      <c r="V93" s="184"/>
      <c r="W93" s="184"/>
      <c r="X93" s="184"/>
      <c r="Y93" s="184"/>
      <c r="Z93" s="184"/>
      <c r="AA93" s="184"/>
      <c r="AB93" s="184"/>
      <c r="AC93" s="184"/>
      <c r="AD93" s="40"/>
      <c r="AE93" s="43"/>
      <c r="AF93" s="107"/>
      <c r="AG93" s="107"/>
      <c r="AH93" s="107"/>
      <c r="AI93" s="107"/>
      <c r="AJ93" s="107"/>
      <c r="AK93" s="107"/>
      <c r="AL93" s="71"/>
      <c r="AM93" s="26"/>
      <c r="AN93" s="26"/>
      <c r="AO93" s="239"/>
      <c r="AP93" s="239"/>
      <c r="AQ93" s="239"/>
      <c r="AR93" s="239"/>
      <c r="AS93" s="239"/>
      <c r="AT93" s="239"/>
      <c r="AU93" s="239"/>
      <c r="AV93" s="1107">
        <v>13</v>
      </c>
      <c r="AW93" s="1107"/>
      <c r="AX93" s="25" t="s">
        <v>775</v>
      </c>
      <c r="AY93" s="25"/>
      <c r="AZ93" s="25"/>
      <c r="BA93" s="38"/>
      <c r="BB93" s="35">
        <f t="shared" si="1"/>
        <v>13</v>
      </c>
      <c r="BC93" s="31"/>
    </row>
    <row r="94" spans="1:55" ht="14.25" customHeight="1" x14ac:dyDescent="0.15">
      <c r="A94" s="32">
        <v>32</v>
      </c>
      <c r="B94" s="32" t="s">
        <v>2451</v>
      </c>
      <c r="C94" s="34" t="s">
        <v>2452</v>
      </c>
      <c r="D94" s="187"/>
      <c r="E94" s="187"/>
      <c r="F94" s="187"/>
      <c r="G94" s="187"/>
      <c r="M94" s="20"/>
      <c r="N94" s="193"/>
      <c r="O94" s="193"/>
      <c r="P94" s="193"/>
      <c r="Q94" s="193"/>
      <c r="R94" s="193"/>
      <c r="S94" s="193"/>
      <c r="T94" s="194"/>
      <c r="U94" s="47" t="s">
        <v>2198</v>
      </c>
      <c r="V94" s="184"/>
      <c r="W94" s="184"/>
      <c r="X94" s="184"/>
      <c r="Y94" s="184"/>
      <c r="Z94" s="184"/>
      <c r="AA94" s="184"/>
      <c r="AB94" s="184"/>
      <c r="AC94" s="184"/>
      <c r="AD94" s="40"/>
      <c r="AE94" s="43"/>
      <c r="AF94" s="107"/>
      <c r="AG94" s="107"/>
      <c r="AH94" s="107"/>
      <c r="AI94" s="107"/>
      <c r="AJ94" s="107"/>
      <c r="AK94" s="107"/>
      <c r="AL94" s="71"/>
      <c r="AM94" s="26"/>
      <c r="AN94" s="26"/>
      <c r="AO94" s="239"/>
      <c r="AP94" s="239"/>
      <c r="AQ94" s="239"/>
      <c r="AR94" s="239"/>
      <c r="AS94" s="239"/>
      <c r="AT94" s="239"/>
      <c r="AU94" s="239"/>
      <c r="AV94" s="1106">
        <v>10</v>
      </c>
      <c r="AW94" s="1106"/>
      <c r="AX94" s="25" t="s">
        <v>775</v>
      </c>
      <c r="AY94" s="25"/>
      <c r="AZ94" s="25"/>
      <c r="BA94" s="38"/>
      <c r="BB94" s="35">
        <f t="shared" si="1"/>
        <v>10</v>
      </c>
      <c r="BC94" s="31"/>
    </row>
    <row r="95" spans="1:55" ht="14.25" customHeight="1" x14ac:dyDescent="0.15">
      <c r="A95" s="32">
        <v>32</v>
      </c>
      <c r="B95" s="32" t="s">
        <v>2453</v>
      </c>
      <c r="C95" s="34" t="s">
        <v>2454</v>
      </c>
      <c r="D95" s="187"/>
      <c r="E95" s="187"/>
      <c r="F95" s="187"/>
      <c r="G95" s="187"/>
      <c r="M95" s="20"/>
      <c r="N95" s="193"/>
      <c r="O95" s="193"/>
      <c r="P95" s="193"/>
      <c r="Q95" s="193"/>
      <c r="R95" s="193"/>
      <c r="S95" s="193"/>
      <c r="T95" s="194"/>
      <c r="U95" s="47" t="s">
        <v>2200</v>
      </c>
      <c r="V95" s="184"/>
      <c r="W95" s="184"/>
      <c r="X95" s="184"/>
      <c r="Y95" s="184"/>
      <c r="Z95" s="184"/>
      <c r="AA95" s="184"/>
      <c r="AB95" s="184"/>
      <c r="AC95" s="184"/>
      <c r="AD95" s="40"/>
      <c r="AE95" s="43"/>
      <c r="AF95" s="107"/>
      <c r="AG95" s="107"/>
      <c r="AH95" s="107"/>
      <c r="AI95" s="107"/>
      <c r="AJ95" s="107"/>
      <c r="AK95" s="107"/>
      <c r="AL95" s="71"/>
      <c r="AM95" s="26"/>
      <c r="AN95" s="26"/>
      <c r="AO95" s="239"/>
      <c r="AP95" s="239"/>
      <c r="AQ95" s="239"/>
      <c r="AR95" s="239"/>
      <c r="AS95" s="239"/>
      <c r="AT95" s="239"/>
      <c r="AU95" s="239"/>
      <c r="AV95" s="1107">
        <v>8</v>
      </c>
      <c r="AW95" s="1107"/>
      <c r="AX95" s="25" t="s">
        <v>775</v>
      </c>
      <c r="AY95" s="25"/>
      <c r="AZ95" s="25"/>
      <c r="BA95" s="38"/>
      <c r="BB95" s="35">
        <f t="shared" si="1"/>
        <v>8</v>
      </c>
      <c r="BC95" s="31"/>
    </row>
    <row r="96" spans="1:55" ht="14.25" customHeight="1" x14ac:dyDescent="0.15">
      <c r="A96" s="32">
        <v>32</v>
      </c>
      <c r="B96" s="32" t="s">
        <v>2455</v>
      </c>
      <c r="C96" s="34" t="s">
        <v>2456</v>
      </c>
      <c r="D96" s="187"/>
      <c r="E96" s="187"/>
      <c r="F96" s="187"/>
      <c r="G96" s="187"/>
      <c r="M96" s="20"/>
      <c r="N96" s="193"/>
      <c r="O96" s="193"/>
      <c r="P96" s="193"/>
      <c r="Q96" s="193"/>
      <c r="R96" s="193"/>
      <c r="S96" s="193"/>
      <c r="T96" s="194"/>
      <c r="U96" s="47" t="s">
        <v>2202</v>
      </c>
      <c r="V96" s="184"/>
      <c r="W96" s="184"/>
      <c r="X96" s="184"/>
      <c r="Y96" s="184"/>
      <c r="Z96" s="184"/>
      <c r="AA96" s="184"/>
      <c r="AB96" s="184"/>
      <c r="AC96" s="184"/>
      <c r="AD96" s="40"/>
      <c r="AE96" s="43"/>
      <c r="AF96" s="107"/>
      <c r="AG96" s="107"/>
      <c r="AH96" s="107"/>
      <c r="AI96" s="107"/>
      <c r="AJ96" s="107"/>
      <c r="AK96" s="107"/>
      <c r="AL96" s="71"/>
      <c r="AM96" s="26"/>
      <c r="AN96" s="26"/>
      <c r="AO96" s="239"/>
      <c r="AP96" s="239"/>
      <c r="AQ96" s="239"/>
      <c r="AR96" s="239"/>
      <c r="AS96" s="239"/>
      <c r="AT96" s="239"/>
      <c r="AU96" s="239"/>
      <c r="AV96" s="1106">
        <v>7</v>
      </c>
      <c r="AW96" s="1106"/>
      <c r="AX96" s="25" t="s">
        <v>775</v>
      </c>
      <c r="AY96" s="25"/>
      <c r="AZ96" s="25"/>
      <c r="BA96" s="38"/>
      <c r="BB96" s="35">
        <f t="shared" si="1"/>
        <v>7</v>
      </c>
      <c r="BC96" s="31"/>
    </row>
    <row r="97" spans="1:55" ht="14.25" customHeight="1" x14ac:dyDescent="0.15">
      <c r="A97" s="32">
        <v>32</v>
      </c>
      <c r="B97" s="32" t="s">
        <v>2457</v>
      </c>
      <c r="C97" s="34" t="s">
        <v>2458</v>
      </c>
      <c r="D97" s="187"/>
      <c r="E97" s="187"/>
      <c r="F97" s="187"/>
      <c r="G97" s="187"/>
      <c r="M97" s="20"/>
      <c r="N97" s="193"/>
      <c r="O97" s="193"/>
      <c r="P97" s="193"/>
      <c r="Q97" s="193"/>
      <c r="R97" s="193"/>
      <c r="S97" s="193"/>
      <c r="T97" s="194"/>
      <c r="U97" s="47" t="s">
        <v>2204</v>
      </c>
      <c r="V97" s="184"/>
      <c r="W97" s="184"/>
      <c r="X97" s="184"/>
      <c r="Y97" s="184"/>
      <c r="Z97" s="184"/>
      <c r="AA97" s="184"/>
      <c r="AB97" s="184"/>
      <c r="AC97" s="184"/>
      <c r="AD97" s="40"/>
      <c r="AE97" s="43"/>
      <c r="AF97" s="107"/>
      <c r="AG97" s="107"/>
      <c r="AH97" s="107"/>
      <c r="AI97" s="107"/>
      <c r="AJ97" s="107"/>
      <c r="AK97" s="107"/>
      <c r="AL97" s="71"/>
      <c r="AM97" s="26"/>
      <c r="AN97" s="26"/>
      <c r="AO97" s="239"/>
      <c r="AP97" s="239"/>
      <c r="AQ97" s="239"/>
      <c r="AR97" s="239"/>
      <c r="AS97" s="239"/>
      <c r="AT97" s="239"/>
      <c r="AU97" s="239"/>
      <c r="AV97" s="1107">
        <v>6</v>
      </c>
      <c r="AW97" s="1107"/>
      <c r="AX97" s="25" t="s">
        <v>775</v>
      </c>
      <c r="AY97" s="25"/>
      <c r="AZ97" s="25"/>
      <c r="BA97" s="38"/>
      <c r="BB97" s="35">
        <f t="shared" si="1"/>
        <v>6</v>
      </c>
      <c r="BC97" s="31"/>
    </row>
    <row r="98" spans="1:55" ht="14.25" customHeight="1" x14ac:dyDescent="0.15">
      <c r="A98" s="32">
        <v>32</v>
      </c>
      <c r="B98" s="32" t="s">
        <v>2459</v>
      </c>
      <c r="C98" s="34" t="s">
        <v>2460</v>
      </c>
      <c r="D98" s="187"/>
      <c r="E98" s="187"/>
      <c r="F98" s="187"/>
      <c r="G98" s="187"/>
      <c r="M98" s="20"/>
      <c r="N98" s="193"/>
      <c r="O98" s="193"/>
      <c r="P98" s="193"/>
      <c r="Q98" s="193"/>
      <c r="R98" s="193"/>
      <c r="S98" s="193"/>
      <c r="T98" s="194"/>
      <c r="U98" s="47" t="s">
        <v>2206</v>
      </c>
      <c r="V98" s="184"/>
      <c r="W98" s="184"/>
      <c r="X98" s="184"/>
      <c r="Y98" s="184"/>
      <c r="Z98" s="184"/>
      <c r="AA98" s="184"/>
      <c r="AB98" s="184"/>
      <c r="AC98" s="184"/>
      <c r="AD98" s="40"/>
      <c r="AE98" s="43"/>
      <c r="AF98" s="107"/>
      <c r="AG98" s="107"/>
      <c r="AH98" s="107"/>
      <c r="AI98" s="107"/>
      <c r="AJ98" s="107"/>
      <c r="AK98" s="107"/>
      <c r="AL98" s="71"/>
      <c r="AM98" s="26"/>
      <c r="AN98" s="26"/>
      <c r="AO98" s="239"/>
      <c r="AP98" s="239"/>
      <c r="AQ98" s="239"/>
      <c r="AR98" s="239"/>
      <c r="AS98" s="239"/>
      <c r="AT98" s="239"/>
      <c r="AU98" s="239"/>
      <c r="AV98" s="1106">
        <v>5</v>
      </c>
      <c r="AW98" s="1106"/>
      <c r="AX98" s="25" t="s">
        <v>775</v>
      </c>
      <c r="AY98" s="25"/>
      <c r="AZ98" s="25"/>
      <c r="BA98" s="38"/>
      <c r="BB98" s="35">
        <f t="shared" si="1"/>
        <v>5</v>
      </c>
      <c r="BC98" s="31"/>
    </row>
    <row r="99" spans="1:55" ht="14.25" customHeight="1" x14ac:dyDescent="0.15">
      <c r="A99" s="32">
        <v>32</v>
      </c>
      <c r="B99" s="32" t="s">
        <v>2461</v>
      </c>
      <c r="C99" s="34" t="s">
        <v>2462</v>
      </c>
      <c r="D99" s="187"/>
      <c r="E99" s="187"/>
      <c r="F99" s="187"/>
      <c r="G99" s="187"/>
      <c r="M99" s="20"/>
      <c r="N99" s="193"/>
      <c r="O99" s="193"/>
      <c r="P99" s="193"/>
      <c r="Q99" s="193"/>
      <c r="R99" s="193"/>
      <c r="S99" s="193"/>
      <c r="T99" s="194"/>
      <c r="U99" s="47" t="s">
        <v>2208</v>
      </c>
      <c r="V99" s="184"/>
      <c r="W99" s="184"/>
      <c r="X99" s="184"/>
      <c r="Y99" s="184"/>
      <c r="Z99" s="184"/>
      <c r="AA99" s="184"/>
      <c r="AB99" s="184"/>
      <c r="AC99" s="184"/>
      <c r="AD99" s="40"/>
      <c r="AE99" s="43"/>
      <c r="AF99" s="107"/>
      <c r="AG99" s="107"/>
      <c r="AH99" s="107"/>
      <c r="AI99" s="107"/>
      <c r="AJ99" s="107"/>
      <c r="AK99" s="107"/>
      <c r="AL99" s="71"/>
      <c r="AM99" s="26"/>
      <c r="AN99" s="26"/>
      <c r="AO99" s="239"/>
      <c r="AP99" s="239"/>
      <c r="AQ99" s="239"/>
      <c r="AR99" s="239"/>
      <c r="AS99" s="239"/>
      <c r="AT99" s="239"/>
      <c r="AU99" s="239"/>
      <c r="AV99" s="1107">
        <v>5</v>
      </c>
      <c r="AW99" s="1107"/>
      <c r="AX99" s="25" t="s">
        <v>775</v>
      </c>
      <c r="AY99" s="25"/>
      <c r="AZ99" s="25"/>
      <c r="BA99" s="38"/>
      <c r="BB99" s="35">
        <f t="shared" si="1"/>
        <v>5</v>
      </c>
      <c r="BC99" s="31"/>
    </row>
    <row r="100" spans="1:55" ht="14.25" customHeight="1" x14ac:dyDescent="0.15">
      <c r="A100" s="32">
        <v>32</v>
      </c>
      <c r="B100" s="32" t="s">
        <v>2463</v>
      </c>
      <c r="C100" s="34" t="s">
        <v>2464</v>
      </c>
      <c r="D100" s="187"/>
      <c r="E100" s="187"/>
      <c r="F100" s="187"/>
      <c r="G100" s="187"/>
      <c r="M100" s="47" t="s">
        <v>2210</v>
      </c>
      <c r="N100" s="234"/>
      <c r="O100" s="234"/>
      <c r="P100" s="234"/>
      <c r="Q100" s="234"/>
      <c r="R100" s="234"/>
      <c r="S100" s="234"/>
      <c r="T100" s="235"/>
      <c r="U100" s="47" t="s">
        <v>2174</v>
      </c>
      <c r="V100" s="184"/>
      <c r="W100" s="184"/>
      <c r="X100" s="184"/>
      <c r="Y100" s="184"/>
      <c r="Z100" s="184"/>
      <c r="AA100" s="184"/>
      <c r="AB100" s="184"/>
      <c r="AC100" s="184"/>
      <c r="AD100" s="40"/>
      <c r="AE100" s="43"/>
      <c r="AF100" s="107"/>
      <c r="AG100" s="107"/>
      <c r="AH100" s="107"/>
      <c r="AI100" s="107"/>
      <c r="AJ100" s="107"/>
      <c r="AK100" s="107"/>
      <c r="AL100" s="71"/>
      <c r="AM100" s="26"/>
      <c r="AN100" s="26"/>
      <c r="AO100" s="239"/>
      <c r="AP100" s="239"/>
      <c r="AQ100" s="239"/>
      <c r="AR100" s="239"/>
      <c r="AS100" s="239"/>
      <c r="AT100" s="239"/>
      <c r="AU100" s="239"/>
      <c r="AV100" s="1107">
        <v>46</v>
      </c>
      <c r="AW100" s="1107"/>
      <c r="AX100" s="25" t="s">
        <v>775</v>
      </c>
      <c r="AY100" s="25"/>
      <c r="AZ100" s="25"/>
      <c r="BA100" s="38"/>
      <c r="BB100" s="35">
        <f t="shared" si="1"/>
        <v>46</v>
      </c>
      <c r="BC100" s="31"/>
    </row>
    <row r="101" spans="1:55" ht="14.25" customHeight="1" x14ac:dyDescent="0.15">
      <c r="A101" s="32">
        <v>32</v>
      </c>
      <c r="B101" s="32" t="s">
        <v>2465</v>
      </c>
      <c r="C101" s="34" t="s">
        <v>2466</v>
      </c>
      <c r="D101" s="187"/>
      <c r="E101" s="187"/>
      <c r="F101" s="187"/>
      <c r="G101" s="187"/>
      <c r="M101" s="20"/>
      <c r="N101" s="193"/>
      <c r="O101" s="193"/>
      <c r="P101" s="193"/>
      <c r="Q101" s="193"/>
      <c r="R101" s="193"/>
      <c r="S101" s="193"/>
      <c r="T101" s="194"/>
      <c r="U101" s="47" t="s">
        <v>2178</v>
      </c>
      <c r="V101" s="184"/>
      <c r="W101" s="184"/>
      <c r="X101" s="184"/>
      <c r="Y101" s="184"/>
      <c r="Z101" s="184"/>
      <c r="AA101" s="184"/>
      <c r="AB101" s="184"/>
      <c r="AC101" s="184"/>
      <c r="AD101" s="40"/>
      <c r="AE101" s="43"/>
      <c r="AF101" s="107"/>
      <c r="AG101" s="107"/>
      <c r="AH101" s="107"/>
      <c r="AI101" s="107"/>
      <c r="AJ101" s="107"/>
      <c r="AK101" s="107"/>
      <c r="AL101" s="71"/>
      <c r="AM101" s="26"/>
      <c r="AN101" s="26"/>
      <c r="AO101" s="239"/>
      <c r="AP101" s="239"/>
      <c r="AQ101" s="239"/>
      <c r="AR101" s="239"/>
      <c r="AS101" s="239"/>
      <c r="AT101" s="239"/>
      <c r="AU101" s="239"/>
      <c r="AV101" s="1106">
        <v>46</v>
      </c>
      <c r="AW101" s="1106"/>
      <c r="AX101" s="25" t="s">
        <v>775</v>
      </c>
      <c r="AY101" s="25"/>
      <c r="AZ101" s="25"/>
      <c r="BA101" s="38"/>
      <c r="BB101" s="35">
        <f t="shared" si="1"/>
        <v>46</v>
      </c>
      <c r="BC101" s="31"/>
    </row>
    <row r="102" spans="1:55" ht="14.25" customHeight="1" x14ac:dyDescent="0.15">
      <c r="A102" s="32">
        <v>32</v>
      </c>
      <c r="B102" s="32" t="s">
        <v>2467</v>
      </c>
      <c r="C102" s="34" t="s">
        <v>2468</v>
      </c>
      <c r="D102" s="187"/>
      <c r="E102" s="187"/>
      <c r="F102" s="187"/>
      <c r="G102" s="187"/>
      <c r="M102" s="20"/>
      <c r="N102" s="193"/>
      <c r="O102" s="193"/>
      <c r="P102" s="193"/>
      <c r="Q102" s="193"/>
      <c r="R102" s="193"/>
      <c r="S102" s="193"/>
      <c r="T102" s="194"/>
      <c r="U102" s="47" t="s">
        <v>1548</v>
      </c>
      <c r="V102" s="184"/>
      <c r="W102" s="184"/>
      <c r="X102" s="184"/>
      <c r="Y102" s="184"/>
      <c r="Z102" s="184"/>
      <c r="AA102" s="184"/>
      <c r="AB102" s="184"/>
      <c r="AC102" s="184"/>
      <c r="AD102" s="40"/>
      <c r="AE102" s="43"/>
      <c r="AF102" s="107"/>
      <c r="AG102" s="107"/>
      <c r="AH102" s="107"/>
      <c r="AI102" s="107"/>
      <c r="AJ102" s="107"/>
      <c r="AK102" s="107"/>
      <c r="AL102" s="71"/>
      <c r="AM102" s="26"/>
      <c r="AN102" s="26"/>
      <c r="AO102" s="239"/>
      <c r="AP102" s="239"/>
      <c r="AQ102" s="239"/>
      <c r="AR102" s="239"/>
      <c r="AS102" s="239"/>
      <c r="AT102" s="239"/>
      <c r="AU102" s="239"/>
      <c r="AV102" s="1107">
        <v>46</v>
      </c>
      <c r="AW102" s="1107"/>
      <c r="AX102" s="25" t="s">
        <v>775</v>
      </c>
      <c r="AY102" s="25"/>
      <c r="AZ102" s="25"/>
      <c r="BA102" s="38"/>
      <c r="BB102" s="35">
        <f t="shared" si="1"/>
        <v>46</v>
      </c>
      <c r="BC102" s="31"/>
    </row>
    <row r="103" spans="1:55" ht="14.25" customHeight="1" x14ac:dyDescent="0.15">
      <c r="A103" s="32">
        <v>32</v>
      </c>
      <c r="B103" s="32" t="s">
        <v>2469</v>
      </c>
      <c r="C103" s="34" t="s">
        <v>2470</v>
      </c>
      <c r="D103" s="187"/>
      <c r="E103" s="187"/>
      <c r="F103" s="187"/>
      <c r="G103" s="187"/>
      <c r="M103" s="20"/>
      <c r="N103" s="193"/>
      <c r="O103" s="193"/>
      <c r="P103" s="193"/>
      <c r="Q103" s="193"/>
      <c r="R103" s="193"/>
      <c r="S103" s="193"/>
      <c r="T103" s="194"/>
      <c r="U103" s="47" t="s">
        <v>2183</v>
      </c>
      <c r="V103" s="184"/>
      <c r="W103" s="184"/>
      <c r="X103" s="184"/>
      <c r="Y103" s="184"/>
      <c r="Z103" s="184"/>
      <c r="AA103" s="184"/>
      <c r="AB103" s="184"/>
      <c r="AC103" s="184"/>
      <c r="AD103" s="40"/>
      <c r="AE103" s="43"/>
      <c r="AF103" s="107"/>
      <c r="AG103" s="107"/>
      <c r="AH103" s="107"/>
      <c r="AI103" s="107"/>
      <c r="AJ103" s="107"/>
      <c r="AK103" s="107"/>
      <c r="AL103" s="71"/>
      <c r="AM103" s="26"/>
      <c r="AN103" s="26"/>
      <c r="AO103" s="239"/>
      <c r="AP103" s="239"/>
      <c r="AQ103" s="239"/>
      <c r="AR103" s="239"/>
      <c r="AS103" s="239"/>
      <c r="AT103" s="239"/>
      <c r="AU103" s="239"/>
      <c r="AV103" s="1106">
        <v>31</v>
      </c>
      <c r="AW103" s="1106"/>
      <c r="AX103" s="25" t="s">
        <v>775</v>
      </c>
      <c r="AY103" s="25"/>
      <c r="AZ103" s="25"/>
      <c r="BA103" s="38"/>
      <c r="BB103" s="35">
        <f t="shared" si="1"/>
        <v>31</v>
      </c>
      <c r="BC103" s="31"/>
    </row>
    <row r="104" spans="1:55" ht="14.25" customHeight="1" x14ac:dyDescent="0.15">
      <c r="A104" s="32">
        <v>32</v>
      </c>
      <c r="B104" s="32" t="s">
        <v>2471</v>
      </c>
      <c r="C104" s="34" t="s">
        <v>2472</v>
      </c>
      <c r="D104" s="187"/>
      <c r="E104" s="187"/>
      <c r="F104" s="187"/>
      <c r="G104" s="187"/>
      <c r="M104" s="20"/>
      <c r="N104" s="193"/>
      <c r="O104" s="193"/>
      <c r="P104" s="193"/>
      <c r="Q104" s="193"/>
      <c r="R104" s="193"/>
      <c r="S104" s="193"/>
      <c r="T104" s="194"/>
      <c r="U104" s="47" t="s">
        <v>2186</v>
      </c>
      <c r="V104" s="184"/>
      <c r="W104" s="184"/>
      <c r="X104" s="184"/>
      <c r="Y104" s="184"/>
      <c r="Z104" s="184"/>
      <c r="AA104" s="184"/>
      <c r="AB104" s="184"/>
      <c r="AC104" s="184"/>
      <c r="AD104" s="40"/>
      <c r="AE104" s="43"/>
      <c r="AF104" s="107"/>
      <c r="AG104" s="107"/>
      <c r="AH104" s="107"/>
      <c r="AI104" s="107"/>
      <c r="AJ104" s="107"/>
      <c r="AK104" s="107"/>
      <c r="AL104" s="71"/>
      <c r="AM104" s="26"/>
      <c r="AN104" s="26"/>
      <c r="AO104" s="239"/>
      <c r="AP104" s="239"/>
      <c r="AQ104" s="239"/>
      <c r="AR104" s="239"/>
      <c r="AS104" s="239"/>
      <c r="AT104" s="239"/>
      <c r="AU104" s="239"/>
      <c r="AV104" s="1107">
        <v>31</v>
      </c>
      <c r="AW104" s="1107"/>
      <c r="AX104" s="25" t="s">
        <v>775</v>
      </c>
      <c r="AY104" s="25"/>
      <c r="AZ104" s="25"/>
      <c r="BA104" s="38"/>
      <c r="BB104" s="35">
        <f t="shared" si="1"/>
        <v>31</v>
      </c>
      <c r="BC104" s="31"/>
    </row>
    <row r="105" spans="1:55" ht="14.25" customHeight="1" x14ac:dyDescent="0.15">
      <c r="A105" s="32">
        <v>32</v>
      </c>
      <c r="B105" s="32" t="s">
        <v>2473</v>
      </c>
      <c r="C105" s="34" t="s">
        <v>2474</v>
      </c>
      <c r="D105" s="187"/>
      <c r="E105" s="187"/>
      <c r="F105" s="187"/>
      <c r="G105" s="187"/>
      <c r="M105" s="20"/>
      <c r="N105" s="193"/>
      <c r="O105" s="193"/>
      <c r="P105" s="193"/>
      <c r="Q105" s="193"/>
      <c r="R105" s="193"/>
      <c r="S105" s="193"/>
      <c r="T105" s="194"/>
      <c r="U105" s="47" t="s">
        <v>2189</v>
      </c>
      <c r="V105" s="184"/>
      <c r="W105" s="184"/>
      <c r="X105" s="184"/>
      <c r="Y105" s="184"/>
      <c r="Z105" s="184"/>
      <c r="AA105" s="184"/>
      <c r="AB105" s="184"/>
      <c r="AC105" s="184"/>
      <c r="AD105" s="40"/>
      <c r="AE105" s="43"/>
      <c r="AF105" s="107"/>
      <c r="AG105" s="107"/>
      <c r="AH105" s="107"/>
      <c r="AI105" s="107"/>
      <c r="AJ105" s="107"/>
      <c r="AK105" s="107"/>
      <c r="AL105" s="71"/>
      <c r="AM105" s="26"/>
      <c r="AN105" s="26"/>
      <c r="AO105" s="239"/>
      <c r="AP105" s="239"/>
      <c r="AQ105" s="239"/>
      <c r="AR105" s="239"/>
      <c r="AS105" s="239"/>
      <c r="AT105" s="239"/>
      <c r="AU105" s="239"/>
      <c r="AV105" s="1106">
        <v>19</v>
      </c>
      <c r="AW105" s="1106"/>
      <c r="AX105" s="25" t="s">
        <v>775</v>
      </c>
      <c r="AY105" s="25"/>
      <c r="AZ105" s="25"/>
      <c r="BA105" s="38"/>
      <c r="BB105" s="35">
        <f t="shared" si="1"/>
        <v>19</v>
      </c>
      <c r="BC105" s="31"/>
    </row>
    <row r="106" spans="1:55" ht="14.25" customHeight="1" x14ac:dyDescent="0.15">
      <c r="A106" s="32">
        <v>32</v>
      </c>
      <c r="B106" s="32" t="s">
        <v>2475</v>
      </c>
      <c r="C106" s="34" t="s">
        <v>2476</v>
      </c>
      <c r="D106" s="187"/>
      <c r="E106" s="187"/>
      <c r="F106" s="187"/>
      <c r="G106" s="187"/>
      <c r="M106" s="20"/>
      <c r="N106" s="193"/>
      <c r="O106" s="193"/>
      <c r="P106" s="193"/>
      <c r="Q106" s="193"/>
      <c r="R106" s="193"/>
      <c r="S106" s="193"/>
      <c r="T106" s="194"/>
      <c r="U106" s="47" t="s">
        <v>2192</v>
      </c>
      <c r="V106" s="184"/>
      <c r="W106" s="184"/>
      <c r="X106" s="184"/>
      <c r="Y106" s="184"/>
      <c r="Z106" s="184"/>
      <c r="AA106" s="184"/>
      <c r="AB106" s="184"/>
      <c r="AC106" s="184"/>
      <c r="AD106" s="40"/>
      <c r="AE106" s="43"/>
      <c r="AF106" s="107"/>
      <c r="AG106" s="107"/>
      <c r="AH106" s="107"/>
      <c r="AI106" s="107"/>
      <c r="AJ106" s="107"/>
      <c r="AK106" s="107"/>
      <c r="AL106" s="71"/>
      <c r="AM106" s="26"/>
      <c r="AN106" s="26"/>
      <c r="AO106" s="239"/>
      <c r="AP106" s="239"/>
      <c r="AQ106" s="239"/>
      <c r="AR106" s="239"/>
      <c r="AS106" s="239"/>
      <c r="AT106" s="239"/>
      <c r="AU106" s="239"/>
      <c r="AV106" s="1107">
        <v>19</v>
      </c>
      <c r="AW106" s="1107"/>
      <c r="AX106" s="25" t="s">
        <v>775</v>
      </c>
      <c r="AY106" s="25"/>
      <c r="AZ106" s="25"/>
      <c r="BA106" s="38"/>
      <c r="BB106" s="35">
        <f t="shared" si="1"/>
        <v>19</v>
      </c>
      <c r="BC106" s="31"/>
    </row>
    <row r="107" spans="1:55" ht="14.25" customHeight="1" x14ac:dyDescent="0.15">
      <c r="A107" s="32">
        <v>32</v>
      </c>
      <c r="B107" s="32" t="s">
        <v>2477</v>
      </c>
      <c r="C107" s="34" t="s">
        <v>2478</v>
      </c>
      <c r="D107" s="187"/>
      <c r="E107" s="187"/>
      <c r="F107" s="187"/>
      <c r="G107" s="187"/>
      <c r="M107" s="20"/>
      <c r="N107" s="193"/>
      <c r="O107" s="193"/>
      <c r="P107" s="193"/>
      <c r="Q107" s="193"/>
      <c r="R107" s="193"/>
      <c r="S107" s="193"/>
      <c r="T107" s="194"/>
      <c r="U107" s="47" t="s">
        <v>2194</v>
      </c>
      <c r="V107" s="184"/>
      <c r="W107" s="184"/>
      <c r="X107" s="184"/>
      <c r="Y107" s="184"/>
      <c r="Z107" s="184"/>
      <c r="AA107" s="184"/>
      <c r="AB107" s="184"/>
      <c r="AC107" s="184"/>
      <c r="AD107" s="40"/>
      <c r="AE107" s="43"/>
      <c r="AF107" s="107"/>
      <c r="AG107" s="107"/>
      <c r="AH107" s="107"/>
      <c r="AI107" s="107"/>
      <c r="AJ107" s="107"/>
      <c r="AK107" s="107"/>
      <c r="AL107" s="71"/>
      <c r="AM107" s="26"/>
      <c r="AN107" s="26"/>
      <c r="AO107" s="239"/>
      <c r="AP107" s="239"/>
      <c r="AQ107" s="239"/>
      <c r="AR107" s="239"/>
      <c r="AS107" s="239"/>
      <c r="AT107" s="239"/>
      <c r="AU107" s="239"/>
      <c r="AV107" s="1106">
        <v>13</v>
      </c>
      <c r="AW107" s="1106"/>
      <c r="AX107" s="25" t="s">
        <v>775</v>
      </c>
      <c r="AY107" s="25"/>
      <c r="AZ107" s="25"/>
      <c r="BA107" s="38"/>
      <c r="BB107" s="35">
        <f t="shared" si="1"/>
        <v>13</v>
      </c>
      <c r="BC107" s="31"/>
    </row>
    <row r="108" spans="1:55" ht="14.25" customHeight="1" x14ac:dyDescent="0.15">
      <c r="A108" s="32">
        <v>32</v>
      </c>
      <c r="B108" s="32" t="s">
        <v>2479</v>
      </c>
      <c r="C108" s="34" t="s">
        <v>2480</v>
      </c>
      <c r="D108" s="187"/>
      <c r="E108" s="187"/>
      <c r="F108" s="187"/>
      <c r="G108" s="187"/>
      <c r="M108" s="20"/>
      <c r="N108" s="193"/>
      <c r="O108" s="193"/>
      <c r="P108" s="193"/>
      <c r="Q108" s="193"/>
      <c r="R108" s="193"/>
      <c r="S108" s="193"/>
      <c r="T108" s="194"/>
      <c r="U108" s="47" t="s">
        <v>2196</v>
      </c>
      <c r="V108" s="184"/>
      <c r="W108" s="184"/>
      <c r="X108" s="184"/>
      <c r="Y108" s="184"/>
      <c r="Z108" s="184"/>
      <c r="AA108" s="184"/>
      <c r="AB108" s="184"/>
      <c r="AC108" s="184"/>
      <c r="AD108" s="40"/>
      <c r="AE108" s="43"/>
      <c r="AF108" s="107"/>
      <c r="AG108" s="107"/>
      <c r="AH108" s="107"/>
      <c r="AI108" s="107"/>
      <c r="AJ108" s="107"/>
      <c r="AK108" s="107"/>
      <c r="AL108" s="71"/>
      <c r="AM108" s="26"/>
      <c r="AN108" s="26"/>
      <c r="AO108" s="239"/>
      <c r="AP108" s="239"/>
      <c r="AQ108" s="239"/>
      <c r="AR108" s="239"/>
      <c r="AS108" s="239"/>
      <c r="AT108" s="239"/>
      <c r="AU108" s="239"/>
      <c r="AV108" s="1107">
        <v>13</v>
      </c>
      <c r="AW108" s="1107"/>
      <c r="AX108" s="25" t="s">
        <v>775</v>
      </c>
      <c r="AY108" s="25"/>
      <c r="AZ108" s="25"/>
      <c r="BA108" s="38"/>
      <c r="BB108" s="35">
        <f t="shared" si="1"/>
        <v>13</v>
      </c>
      <c r="BC108" s="31"/>
    </row>
    <row r="109" spans="1:55" ht="14.25" customHeight="1" x14ac:dyDescent="0.15">
      <c r="A109" s="32">
        <v>32</v>
      </c>
      <c r="B109" s="32" t="s">
        <v>2481</v>
      </c>
      <c r="C109" s="34" t="s">
        <v>2482</v>
      </c>
      <c r="D109" s="187"/>
      <c r="E109" s="187"/>
      <c r="F109" s="187"/>
      <c r="G109" s="187"/>
      <c r="M109" s="20"/>
      <c r="N109" s="193"/>
      <c r="O109" s="193"/>
      <c r="P109" s="193"/>
      <c r="Q109" s="193"/>
      <c r="R109" s="193"/>
      <c r="S109" s="193"/>
      <c r="T109" s="194"/>
      <c r="U109" s="47" t="s">
        <v>2198</v>
      </c>
      <c r="V109" s="184"/>
      <c r="W109" s="184"/>
      <c r="X109" s="184"/>
      <c r="Y109" s="184"/>
      <c r="Z109" s="184"/>
      <c r="AA109" s="184"/>
      <c r="AB109" s="184"/>
      <c r="AC109" s="184"/>
      <c r="AD109" s="40"/>
      <c r="AE109" s="43"/>
      <c r="AF109" s="107"/>
      <c r="AG109" s="107"/>
      <c r="AH109" s="107"/>
      <c r="AI109" s="107"/>
      <c r="AJ109" s="107"/>
      <c r="AK109" s="107"/>
      <c r="AL109" s="71"/>
      <c r="AM109" s="26"/>
      <c r="AN109" s="26"/>
      <c r="AO109" s="239"/>
      <c r="AP109" s="239"/>
      <c r="AQ109" s="239"/>
      <c r="AR109" s="239"/>
      <c r="AS109" s="239"/>
      <c r="AT109" s="239"/>
      <c r="AU109" s="239"/>
      <c r="AV109" s="1107">
        <v>10</v>
      </c>
      <c r="AW109" s="1107"/>
      <c r="AX109" s="25" t="s">
        <v>775</v>
      </c>
      <c r="AY109" s="25"/>
      <c r="AZ109" s="25"/>
      <c r="BA109" s="38"/>
      <c r="BB109" s="35">
        <f t="shared" si="1"/>
        <v>10</v>
      </c>
      <c r="BC109" s="31"/>
    </row>
    <row r="110" spans="1:55" ht="14.25" customHeight="1" x14ac:dyDescent="0.15">
      <c r="A110" s="32">
        <v>32</v>
      </c>
      <c r="B110" s="32" t="s">
        <v>2483</v>
      </c>
      <c r="C110" s="34" t="s">
        <v>2484</v>
      </c>
      <c r="D110" s="187"/>
      <c r="E110" s="187"/>
      <c r="F110" s="187"/>
      <c r="G110" s="187"/>
      <c r="M110" s="20"/>
      <c r="N110" s="193"/>
      <c r="O110" s="193"/>
      <c r="P110" s="193"/>
      <c r="Q110" s="193"/>
      <c r="R110" s="193"/>
      <c r="S110" s="193"/>
      <c r="T110" s="194"/>
      <c r="U110" s="47" t="s">
        <v>2200</v>
      </c>
      <c r="V110" s="184"/>
      <c r="W110" s="184"/>
      <c r="X110" s="184"/>
      <c r="Y110" s="184"/>
      <c r="Z110" s="184"/>
      <c r="AA110" s="184"/>
      <c r="AB110" s="184"/>
      <c r="AC110" s="184"/>
      <c r="AD110" s="40"/>
      <c r="AE110" s="43"/>
      <c r="AF110" s="107"/>
      <c r="AG110" s="107"/>
      <c r="AH110" s="107"/>
      <c r="AI110" s="107"/>
      <c r="AJ110" s="107"/>
      <c r="AK110" s="107"/>
      <c r="AL110" s="71"/>
      <c r="AM110" s="26"/>
      <c r="AN110" s="26"/>
      <c r="AO110" s="239"/>
      <c r="AP110" s="239"/>
      <c r="AQ110" s="239"/>
      <c r="AR110" s="239"/>
      <c r="AS110" s="239"/>
      <c r="AT110" s="239"/>
      <c r="AU110" s="239"/>
      <c r="AV110" s="1106">
        <v>8</v>
      </c>
      <c r="AW110" s="1106"/>
      <c r="AX110" s="25" t="s">
        <v>775</v>
      </c>
      <c r="AY110" s="25"/>
      <c r="AZ110" s="25"/>
      <c r="BA110" s="38"/>
      <c r="BB110" s="35">
        <f t="shared" si="1"/>
        <v>8</v>
      </c>
      <c r="BC110" s="31"/>
    </row>
    <row r="111" spans="1:55" ht="14.25" customHeight="1" x14ac:dyDescent="0.15">
      <c r="A111" s="32">
        <v>32</v>
      </c>
      <c r="B111" s="32" t="s">
        <v>2485</v>
      </c>
      <c r="C111" s="34" t="s">
        <v>2486</v>
      </c>
      <c r="D111" s="187"/>
      <c r="E111" s="187"/>
      <c r="F111" s="187"/>
      <c r="G111" s="187"/>
      <c r="M111" s="20"/>
      <c r="N111" s="193"/>
      <c r="O111" s="193"/>
      <c r="P111" s="193"/>
      <c r="Q111" s="193"/>
      <c r="R111" s="193"/>
      <c r="S111" s="193"/>
      <c r="T111" s="194"/>
      <c r="U111" s="47" t="s">
        <v>2202</v>
      </c>
      <c r="V111" s="184"/>
      <c r="W111" s="184"/>
      <c r="X111" s="184"/>
      <c r="Y111" s="184"/>
      <c r="Z111" s="184"/>
      <c r="AA111" s="184"/>
      <c r="AB111" s="184"/>
      <c r="AC111" s="184"/>
      <c r="AD111" s="40"/>
      <c r="AE111" s="43"/>
      <c r="AF111" s="107"/>
      <c r="AG111" s="107"/>
      <c r="AH111" s="107"/>
      <c r="AI111" s="107"/>
      <c r="AJ111" s="107"/>
      <c r="AK111" s="107"/>
      <c r="AL111" s="71"/>
      <c r="AM111" s="26"/>
      <c r="AN111" s="26"/>
      <c r="AO111" s="239"/>
      <c r="AP111" s="239"/>
      <c r="AQ111" s="239"/>
      <c r="AR111" s="239"/>
      <c r="AS111" s="239"/>
      <c r="AT111" s="239"/>
      <c r="AU111" s="239"/>
      <c r="AV111" s="1107">
        <v>7</v>
      </c>
      <c r="AW111" s="1107"/>
      <c r="AX111" s="25" t="s">
        <v>775</v>
      </c>
      <c r="AY111" s="25"/>
      <c r="AZ111" s="25"/>
      <c r="BA111" s="38"/>
      <c r="BB111" s="35">
        <f t="shared" si="1"/>
        <v>7</v>
      </c>
      <c r="BC111" s="31"/>
    </row>
    <row r="112" spans="1:55" ht="14.25" customHeight="1" x14ac:dyDescent="0.15">
      <c r="A112" s="32">
        <v>32</v>
      </c>
      <c r="B112" s="32" t="s">
        <v>2487</v>
      </c>
      <c r="C112" s="34" t="s">
        <v>2488</v>
      </c>
      <c r="D112" s="187"/>
      <c r="E112" s="187"/>
      <c r="F112" s="187"/>
      <c r="G112" s="187"/>
      <c r="M112" s="20"/>
      <c r="N112" s="193"/>
      <c r="O112" s="193"/>
      <c r="P112" s="193"/>
      <c r="Q112" s="193"/>
      <c r="R112" s="193"/>
      <c r="S112" s="193"/>
      <c r="T112" s="194"/>
      <c r="U112" s="47" t="s">
        <v>2204</v>
      </c>
      <c r="V112" s="184"/>
      <c r="W112" s="184"/>
      <c r="X112" s="184"/>
      <c r="Y112" s="184"/>
      <c r="Z112" s="184"/>
      <c r="AA112" s="184"/>
      <c r="AB112" s="184"/>
      <c r="AC112" s="184"/>
      <c r="AD112" s="40"/>
      <c r="AE112" s="43"/>
      <c r="AF112" s="107"/>
      <c r="AG112" s="107"/>
      <c r="AH112" s="107"/>
      <c r="AI112" s="107"/>
      <c r="AJ112" s="107"/>
      <c r="AK112" s="107"/>
      <c r="AL112" s="71"/>
      <c r="AM112" s="26"/>
      <c r="AN112" s="26"/>
      <c r="AO112" s="239"/>
      <c r="AP112" s="239"/>
      <c r="AQ112" s="239"/>
      <c r="AR112" s="239"/>
      <c r="AS112" s="239"/>
      <c r="AT112" s="239"/>
      <c r="AU112" s="239"/>
      <c r="AV112" s="1106">
        <v>6</v>
      </c>
      <c r="AW112" s="1106"/>
      <c r="AX112" s="25" t="s">
        <v>775</v>
      </c>
      <c r="AY112" s="25"/>
      <c r="AZ112" s="25"/>
      <c r="BA112" s="38"/>
      <c r="BB112" s="35">
        <f t="shared" si="1"/>
        <v>6</v>
      </c>
      <c r="BC112" s="31"/>
    </row>
    <row r="113" spans="1:55" ht="14.25" customHeight="1" x14ac:dyDescent="0.15">
      <c r="A113" s="32">
        <v>32</v>
      </c>
      <c r="B113" s="32" t="s">
        <v>2489</v>
      </c>
      <c r="C113" s="34" t="s">
        <v>2490</v>
      </c>
      <c r="D113" s="187"/>
      <c r="E113" s="187"/>
      <c r="F113" s="187"/>
      <c r="G113" s="187"/>
      <c r="M113" s="20"/>
      <c r="N113" s="193"/>
      <c r="O113" s="193"/>
      <c r="P113" s="193"/>
      <c r="Q113" s="193"/>
      <c r="R113" s="193"/>
      <c r="S113" s="193"/>
      <c r="T113" s="194"/>
      <c r="U113" s="47" t="s">
        <v>2206</v>
      </c>
      <c r="V113" s="184"/>
      <c r="W113" s="184"/>
      <c r="X113" s="184"/>
      <c r="Y113" s="184"/>
      <c r="Z113" s="184"/>
      <c r="AA113" s="184"/>
      <c r="AB113" s="184"/>
      <c r="AC113" s="184"/>
      <c r="AD113" s="40"/>
      <c r="AE113" s="43"/>
      <c r="AF113" s="107"/>
      <c r="AG113" s="107"/>
      <c r="AH113" s="107"/>
      <c r="AI113" s="107"/>
      <c r="AJ113" s="107"/>
      <c r="AK113" s="107"/>
      <c r="AL113" s="71"/>
      <c r="AM113" s="26"/>
      <c r="AN113" s="26"/>
      <c r="AO113" s="239"/>
      <c r="AP113" s="239"/>
      <c r="AQ113" s="239"/>
      <c r="AR113" s="239"/>
      <c r="AS113" s="239"/>
      <c r="AT113" s="239"/>
      <c r="AU113" s="239"/>
      <c r="AV113" s="1107">
        <v>5</v>
      </c>
      <c r="AW113" s="1107"/>
      <c r="AX113" s="25" t="s">
        <v>775</v>
      </c>
      <c r="AY113" s="25"/>
      <c r="AZ113" s="25"/>
      <c r="BA113" s="38"/>
      <c r="BB113" s="35">
        <f t="shared" si="1"/>
        <v>5</v>
      </c>
      <c r="BC113" s="31"/>
    </row>
    <row r="114" spans="1:55" ht="14.25" customHeight="1" x14ac:dyDescent="0.15">
      <c r="A114" s="32">
        <v>32</v>
      </c>
      <c r="B114" s="32" t="s">
        <v>2491</v>
      </c>
      <c r="C114" s="34" t="s">
        <v>2492</v>
      </c>
      <c r="D114" s="187"/>
      <c r="E114" s="187"/>
      <c r="F114" s="187"/>
      <c r="G114" s="187"/>
      <c r="L114" s="21"/>
      <c r="M114" s="25"/>
      <c r="N114" s="236"/>
      <c r="O114" s="236"/>
      <c r="P114" s="236"/>
      <c r="Q114" s="236"/>
      <c r="R114" s="236"/>
      <c r="S114" s="236"/>
      <c r="T114" s="237"/>
      <c r="U114" s="47" t="s">
        <v>2208</v>
      </c>
      <c r="V114" s="184"/>
      <c r="W114" s="184"/>
      <c r="X114" s="184"/>
      <c r="Y114" s="184"/>
      <c r="Z114" s="184"/>
      <c r="AA114" s="184"/>
      <c r="AB114" s="184"/>
      <c r="AC114" s="184"/>
      <c r="AD114" s="40"/>
      <c r="AE114" s="40"/>
      <c r="AF114" s="67"/>
      <c r="AG114" s="67"/>
      <c r="AH114" s="67"/>
      <c r="AI114" s="67"/>
      <c r="AJ114" s="67"/>
      <c r="AK114" s="67"/>
      <c r="AL114" s="67"/>
      <c r="AM114" s="65"/>
      <c r="AN114" s="65"/>
      <c r="AO114" s="184"/>
      <c r="AP114" s="184"/>
      <c r="AQ114" s="184"/>
      <c r="AR114" s="184"/>
      <c r="AS114" s="184"/>
      <c r="AT114" s="184"/>
      <c r="AU114" s="184"/>
      <c r="AV114" s="1108">
        <v>5</v>
      </c>
      <c r="AW114" s="1108"/>
      <c r="AX114" s="40" t="s">
        <v>775</v>
      </c>
      <c r="AY114" s="40"/>
      <c r="AZ114" s="40"/>
      <c r="BA114" s="41"/>
      <c r="BB114" s="35">
        <f t="shared" si="1"/>
        <v>5</v>
      </c>
      <c r="BC114" s="31"/>
    </row>
    <row r="115" spans="1:55" ht="14.25" customHeight="1" x14ac:dyDescent="0.15">
      <c r="A115" s="32">
        <v>32</v>
      </c>
      <c r="B115" s="32" t="s">
        <v>2493</v>
      </c>
      <c r="C115" s="34" t="s">
        <v>2494</v>
      </c>
      <c r="D115" s="186"/>
      <c r="E115" s="187"/>
      <c r="F115" s="187"/>
      <c r="G115" s="187"/>
      <c r="L115" s="21"/>
      <c r="M115" s="4" t="s">
        <v>2317</v>
      </c>
      <c r="S115" s="187"/>
      <c r="T115" s="187"/>
      <c r="U115" s="47" t="s">
        <v>2318</v>
      </c>
      <c r="V115" s="184"/>
      <c r="W115" s="243"/>
      <c r="X115" s="243"/>
      <c r="Y115" s="243"/>
      <c r="Z115" s="243"/>
      <c r="AA115" s="243"/>
      <c r="AB115" s="243"/>
      <c r="AC115" s="243"/>
      <c r="AD115" s="243"/>
      <c r="AE115" s="184"/>
      <c r="AF115" s="184"/>
      <c r="AG115" s="184"/>
      <c r="AH115" s="184"/>
      <c r="AI115" s="184"/>
      <c r="AJ115" s="243"/>
      <c r="AK115" s="243"/>
      <c r="AL115" s="243"/>
      <c r="AM115" s="243"/>
      <c r="AN115" s="243"/>
      <c r="AO115" s="243"/>
      <c r="AP115" s="243"/>
      <c r="AQ115" s="243"/>
      <c r="AR115" s="243"/>
      <c r="AS115" s="243"/>
      <c r="AT115" s="243"/>
      <c r="AU115" s="243"/>
      <c r="AV115" s="1112">
        <v>9</v>
      </c>
      <c r="AW115" s="1112"/>
      <c r="AX115" s="40" t="s">
        <v>775</v>
      </c>
      <c r="AY115" s="40"/>
      <c r="AZ115" s="40"/>
      <c r="BA115" s="41"/>
      <c r="BB115" s="35">
        <f t="shared" si="1"/>
        <v>9</v>
      </c>
      <c r="BC115" s="31"/>
    </row>
    <row r="116" spans="1:55" ht="14.25" customHeight="1" x14ac:dyDescent="0.15">
      <c r="A116" s="32">
        <v>32</v>
      </c>
      <c r="B116" s="32" t="s">
        <v>2495</v>
      </c>
      <c r="C116" s="34" t="s">
        <v>2496</v>
      </c>
      <c r="D116" s="186"/>
      <c r="E116" s="187"/>
      <c r="F116" s="187"/>
      <c r="G116" s="187"/>
      <c r="L116" s="21"/>
      <c r="S116" s="187"/>
      <c r="T116" s="187"/>
      <c r="U116" s="47" t="s">
        <v>2103</v>
      </c>
      <c r="V116" s="184"/>
      <c r="W116" s="243"/>
      <c r="X116" s="243"/>
      <c r="Y116" s="243"/>
      <c r="Z116" s="243"/>
      <c r="AA116" s="243"/>
      <c r="AB116" s="243"/>
      <c r="AC116" s="243"/>
      <c r="AD116" s="243"/>
      <c r="AE116" s="184"/>
      <c r="AF116" s="184"/>
      <c r="AG116" s="184"/>
      <c r="AH116" s="184"/>
      <c r="AI116" s="184"/>
      <c r="AJ116" s="243"/>
      <c r="AK116" s="243"/>
      <c r="AL116" s="243"/>
      <c r="AM116" s="243"/>
      <c r="AN116" s="243"/>
      <c r="AO116" s="243"/>
      <c r="AP116" s="243"/>
      <c r="AQ116" s="243"/>
      <c r="AR116" s="243"/>
      <c r="AS116" s="243"/>
      <c r="AT116" s="243"/>
      <c r="AU116" s="243"/>
      <c r="AV116" s="1112">
        <v>8</v>
      </c>
      <c r="AW116" s="1112"/>
      <c r="AX116" s="40" t="s">
        <v>775</v>
      </c>
      <c r="AY116" s="40"/>
      <c r="AZ116" s="40"/>
      <c r="BA116" s="41"/>
      <c r="BB116" s="35">
        <f t="shared" si="1"/>
        <v>8</v>
      </c>
      <c r="BC116" s="31"/>
    </row>
    <row r="117" spans="1:55" ht="14.25" customHeight="1" x14ac:dyDescent="0.15">
      <c r="A117" s="32">
        <v>32</v>
      </c>
      <c r="B117" s="32" t="s">
        <v>2497</v>
      </c>
      <c r="C117" s="34" t="s">
        <v>2498</v>
      </c>
      <c r="D117" s="186"/>
      <c r="E117" s="187"/>
      <c r="F117" s="187"/>
      <c r="G117" s="187"/>
      <c r="L117" s="21"/>
      <c r="S117" s="187"/>
      <c r="T117" s="187"/>
      <c r="U117" s="47" t="s">
        <v>2112</v>
      </c>
      <c r="V117" s="184"/>
      <c r="W117" s="243"/>
      <c r="X117" s="243"/>
      <c r="Y117" s="243"/>
      <c r="Z117" s="243"/>
      <c r="AA117" s="243"/>
      <c r="AB117" s="243"/>
      <c r="AC117" s="243"/>
      <c r="AD117" s="243"/>
      <c r="AE117" s="184"/>
      <c r="AF117" s="184"/>
      <c r="AG117" s="184"/>
      <c r="AH117" s="184"/>
      <c r="AI117" s="184"/>
      <c r="AJ117" s="243"/>
      <c r="AK117" s="243"/>
      <c r="AL117" s="243"/>
      <c r="AM117" s="243"/>
      <c r="AN117" s="243"/>
      <c r="AO117" s="243"/>
      <c r="AP117" s="243"/>
      <c r="AQ117" s="243"/>
      <c r="AR117" s="243"/>
      <c r="AS117" s="243"/>
      <c r="AT117" s="243"/>
      <c r="AU117" s="243"/>
      <c r="AV117" s="1112">
        <v>7</v>
      </c>
      <c r="AW117" s="1112"/>
      <c r="AX117" s="40" t="s">
        <v>775</v>
      </c>
      <c r="AY117" s="40"/>
      <c r="AZ117" s="40"/>
      <c r="BA117" s="41"/>
      <c r="BB117" s="35">
        <f t="shared" si="1"/>
        <v>7</v>
      </c>
      <c r="BC117" s="31"/>
    </row>
    <row r="118" spans="1:55" ht="14.25" customHeight="1" x14ac:dyDescent="0.15">
      <c r="A118" s="32">
        <v>32</v>
      </c>
      <c r="B118" s="32" t="s">
        <v>2499</v>
      </c>
      <c r="C118" s="34" t="s">
        <v>2500</v>
      </c>
      <c r="D118" s="214"/>
      <c r="E118" s="211"/>
      <c r="F118" s="211"/>
      <c r="G118" s="211"/>
      <c r="H118" s="25"/>
      <c r="I118" s="25"/>
      <c r="J118" s="25"/>
      <c r="K118" s="25"/>
      <c r="L118" s="38"/>
      <c r="M118" s="25"/>
      <c r="N118" s="25"/>
      <c r="O118" s="25"/>
      <c r="P118" s="25"/>
      <c r="Q118" s="25"/>
      <c r="R118" s="25"/>
      <c r="S118" s="211"/>
      <c r="T118" s="211"/>
      <c r="U118" s="42" t="s">
        <v>2322</v>
      </c>
      <c r="V118" s="239"/>
      <c r="W118" s="241"/>
      <c r="X118" s="241"/>
      <c r="Y118" s="241"/>
      <c r="Z118" s="241"/>
      <c r="AA118" s="241"/>
      <c r="AB118" s="241"/>
      <c r="AC118" s="241"/>
      <c r="AD118" s="241"/>
      <c r="AE118" s="239"/>
      <c r="AF118" s="239"/>
      <c r="AG118" s="239"/>
      <c r="AH118" s="239"/>
      <c r="AI118" s="239"/>
      <c r="AJ118" s="241"/>
      <c r="AK118" s="241"/>
      <c r="AL118" s="241"/>
      <c r="AM118" s="241"/>
      <c r="AN118" s="241"/>
      <c r="AO118" s="241"/>
      <c r="AP118" s="241"/>
      <c r="AQ118" s="241"/>
      <c r="AR118" s="241"/>
      <c r="AS118" s="241"/>
      <c r="AT118" s="241"/>
      <c r="AU118" s="241"/>
      <c r="AV118" s="1106">
        <v>6</v>
      </c>
      <c r="AW118" s="1106"/>
      <c r="AX118" s="43" t="s">
        <v>775</v>
      </c>
      <c r="AY118" s="43"/>
      <c r="AZ118" s="43"/>
      <c r="BA118" s="231"/>
      <c r="BB118" s="35">
        <f t="shared" si="1"/>
        <v>6</v>
      </c>
      <c r="BC118" s="61"/>
    </row>
    <row r="119" spans="1:55" ht="14.25" customHeight="1" x14ac:dyDescent="0.15">
      <c r="A119" s="32">
        <v>32</v>
      </c>
      <c r="B119" s="32" t="s">
        <v>2501</v>
      </c>
      <c r="C119" s="34" t="s">
        <v>2502</v>
      </c>
      <c r="D119" s="47" t="s">
        <v>2503</v>
      </c>
      <c r="E119" s="197"/>
      <c r="F119" s="197"/>
      <c r="G119" s="197"/>
      <c r="H119" s="197"/>
      <c r="I119" s="197"/>
      <c r="J119" s="197"/>
      <c r="K119" s="197"/>
      <c r="L119" s="197"/>
      <c r="M119" s="47" t="s">
        <v>2135</v>
      </c>
      <c r="N119" s="40"/>
      <c r="O119" s="40"/>
      <c r="P119" s="40"/>
      <c r="Q119" s="40"/>
      <c r="R119" s="40"/>
      <c r="S119" s="40"/>
      <c r="T119" s="41"/>
      <c r="U119" s="40" t="s">
        <v>2136</v>
      </c>
      <c r="V119" s="67"/>
      <c r="W119" s="67"/>
      <c r="X119" s="67"/>
      <c r="Y119" s="67"/>
      <c r="Z119" s="67"/>
      <c r="AA119" s="67"/>
      <c r="AB119" s="67"/>
      <c r="AC119" s="67"/>
      <c r="AD119" s="67"/>
      <c r="AE119" s="40"/>
      <c r="AF119" s="67"/>
      <c r="AG119" s="67"/>
      <c r="AH119" s="67"/>
      <c r="AI119" s="68"/>
      <c r="AJ119" s="71" t="s">
        <v>2504</v>
      </c>
      <c r="AK119" s="71"/>
      <c r="AL119" s="71"/>
      <c r="AM119" s="71"/>
      <c r="AN119" s="71"/>
      <c r="AO119" s="71"/>
      <c r="AP119" s="71"/>
      <c r="AQ119" s="71"/>
      <c r="AR119" s="71"/>
      <c r="AS119" s="71"/>
      <c r="AT119" s="71"/>
      <c r="AU119" s="71"/>
      <c r="AV119" s="1107">
        <v>48</v>
      </c>
      <c r="AW119" s="1107"/>
      <c r="AX119" s="25" t="s">
        <v>775</v>
      </c>
      <c r="AY119" s="26"/>
      <c r="AZ119" s="251"/>
      <c r="BA119" s="252"/>
      <c r="BB119" s="35">
        <f t="shared" si="1"/>
        <v>48</v>
      </c>
      <c r="BC119" s="66"/>
    </row>
    <row r="120" spans="1:55" ht="14.25" customHeight="1" x14ac:dyDescent="0.15">
      <c r="A120" s="32">
        <v>32</v>
      </c>
      <c r="B120" s="32" t="s">
        <v>2505</v>
      </c>
      <c r="C120" s="34" t="s">
        <v>2506</v>
      </c>
      <c r="D120" s="20"/>
      <c r="E120" s="201"/>
      <c r="F120" s="201"/>
      <c r="G120" s="201"/>
      <c r="H120" s="201"/>
      <c r="I120" s="201"/>
      <c r="J120" s="201"/>
      <c r="K120" s="201"/>
      <c r="L120" s="201"/>
      <c r="M120" s="20"/>
      <c r="S120" s="4"/>
      <c r="T120" s="21"/>
      <c r="U120" s="4"/>
      <c r="V120" s="53"/>
      <c r="W120" s="53"/>
      <c r="X120" s="53"/>
      <c r="Y120" s="53"/>
      <c r="Z120" s="53"/>
      <c r="AA120" s="53"/>
      <c r="AB120" s="53"/>
      <c r="AC120" s="53"/>
      <c r="AD120" s="53"/>
      <c r="AE120" s="4"/>
      <c r="AF120" s="53"/>
      <c r="AG120" s="53"/>
      <c r="AH120" s="53"/>
      <c r="AI120" s="59"/>
      <c r="AJ120" s="71" t="s">
        <v>2507</v>
      </c>
      <c r="AK120" s="71"/>
      <c r="AL120" s="71"/>
      <c r="AM120" s="71"/>
      <c r="AN120" s="71"/>
      <c r="AO120" s="71"/>
      <c r="AP120" s="71"/>
      <c r="AQ120" s="71"/>
      <c r="AR120" s="71"/>
      <c r="AS120" s="71"/>
      <c r="AT120" s="71"/>
      <c r="AU120" s="71"/>
      <c r="AV120" s="1107">
        <v>36</v>
      </c>
      <c r="AW120" s="1107"/>
      <c r="AX120" s="25" t="s">
        <v>775</v>
      </c>
      <c r="AY120" s="26"/>
      <c r="AZ120" s="251"/>
      <c r="BA120" s="252"/>
      <c r="BB120" s="35">
        <f t="shared" si="1"/>
        <v>36</v>
      </c>
      <c r="BC120" s="31"/>
    </row>
    <row r="121" spans="1:55" ht="14.25" customHeight="1" x14ac:dyDescent="0.15">
      <c r="A121" s="32">
        <v>32</v>
      </c>
      <c r="B121" s="32" t="s">
        <v>2508</v>
      </c>
      <c r="C121" s="34" t="s">
        <v>2509</v>
      </c>
      <c r="D121" s="200"/>
      <c r="E121" s="201"/>
      <c r="F121" s="201"/>
      <c r="G121" s="201"/>
      <c r="H121" s="201"/>
      <c r="I121" s="201"/>
      <c r="J121" s="201"/>
      <c r="K121" s="201"/>
      <c r="L121" s="201"/>
      <c r="M121" s="225"/>
      <c r="N121" s="193"/>
      <c r="O121" s="193"/>
      <c r="P121" s="193"/>
      <c r="Q121" s="193"/>
      <c r="R121" s="193"/>
      <c r="S121" s="193"/>
      <c r="T121" s="194"/>
      <c r="U121" s="40" t="s">
        <v>2139</v>
      </c>
      <c r="V121" s="184"/>
      <c r="W121" s="184"/>
      <c r="X121" s="184"/>
      <c r="Y121" s="184"/>
      <c r="Z121" s="184"/>
      <c r="AA121" s="184"/>
      <c r="AB121" s="184"/>
      <c r="AC121" s="184"/>
      <c r="AD121" s="40"/>
      <c r="AE121" s="40"/>
      <c r="AF121" s="67"/>
      <c r="AG121" s="67"/>
      <c r="AH121" s="67"/>
      <c r="AI121" s="68"/>
      <c r="AJ121" s="71" t="s">
        <v>2504</v>
      </c>
      <c r="AK121" s="71"/>
      <c r="AL121" s="71"/>
      <c r="AM121" s="71"/>
      <c r="AN121" s="71"/>
      <c r="AO121" s="71"/>
      <c r="AP121" s="71"/>
      <c r="AQ121" s="71"/>
      <c r="AR121" s="71"/>
      <c r="AS121" s="71"/>
      <c r="AT121" s="71"/>
      <c r="AU121" s="71"/>
      <c r="AV121" s="1107">
        <v>48</v>
      </c>
      <c r="AW121" s="1107"/>
      <c r="AX121" s="25" t="s">
        <v>775</v>
      </c>
      <c r="AY121" s="26"/>
      <c r="AZ121" s="251"/>
      <c r="BA121" s="252"/>
      <c r="BB121" s="35">
        <f t="shared" si="1"/>
        <v>48</v>
      </c>
      <c r="BC121" s="31"/>
    </row>
    <row r="122" spans="1:55" ht="14.25" customHeight="1" x14ac:dyDescent="0.15">
      <c r="A122" s="32">
        <v>32</v>
      </c>
      <c r="B122" s="32" t="s">
        <v>2510</v>
      </c>
      <c r="C122" s="34" t="s">
        <v>2511</v>
      </c>
      <c r="D122" s="200"/>
      <c r="E122" s="201"/>
      <c r="F122" s="201"/>
      <c r="G122" s="201"/>
      <c r="H122" s="201"/>
      <c r="I122" s="201"/>
      <c r="J122" s="201"/>
      <c r="K122" s="201"/>
      <c r="L122" s="201"/>
      <c r="M122" s="225"/>
      <c r="N122" s="193"/>
      <c r="O122" s="193"/>
      <c r="P122" s="193"/>
      <c r="Q122" s="193"/>
      <c r="R122" s="193"/>
      <c r="S122" s="193"/>
      <c r="T122" s="194"/>
      <c r="U122" s="4"/>
      <c r="V122" s="187"/>
      <c r="W122" s="187"/>
      <c r="X122" s="187"/>
      <c r="Y122" s="187"/>
      <c r="Z122" s="187"/>
      <c r="AA122" s="187"/>
      <c r="AB122" s="187"/>
      <c r="AC122" s="187"/>
      <c r="AD122" s="4"/>
      <c r="AE122" s="4"/>
      <c r="AF122" s="53"/>
      <c r="AG122" s="53"/>
      <c r="AH122" s="53"/>
      <c r="AI122" s="59"/>
      <c r="AJ122" s="71" t="s">
        <v>2507</v>
      </c>
      <c r="AK122" s="71"/>
      <c r="AL122" s="71"/>
      <c r="AM122" s="71"/>
      <c r="AN122" s="71"/>
      <c r="AO122" s="71"/>
      <c r="AP122" s="71"/>
      <c r="AQ122" s="71"/>
      <c r="AR122" s="71"/>
      <c r="AS122" s="71"/>
      <c r="AT122" s="71"/>
      <c r="AU122" s="71"/>
      <c r="AV122" s="1107">
        <v>36</v>
      </c>
      <c r="AW122" s="1107"/>
      <c r="AX122" s="25" t="s">
        <v>775</v>
      </c>
      <c r="AY122" s="26"/>
      <c r="AZ122" s="251"/>
      <c r="BA122" s="252"/>
      <c r="BB122" s="35">
        <f t="shared" si="1"/>
        <v>36</v>
      </c>
      <c r="BC122" s="31"/>
    </row>
    <row r="123" spans="1:55" ht="14.25" customHeight="1" x14ac:dyDescent="0.15">
      <c r="A123" s="32">
        <v>32</v>
      </c>
      <c r="B123" s="32" t="s">
        <v>2512</v>
      </c>
      <c r="C123" s="34" t="s">
        <v>2513</v>
      </c>
      <c r="D123" s="73"/>
      <c r="E123" s="74"/>
      <c r="F123" s="74"/>
      <c r="G123" s="187"/>
      <c r="H123" s="193"/>
      <c r="I123" s="193"/>
      <c r="J123" s="193"/>
      <c r="K123" s="193"/>
      <c r="L123" s="193"/>
      <c r="M123" s="225"/>
      <c r="N123" s="193"/>
      <c r="O123" s="193"/>
      <c r="P123" s="193"/>
      <c r="Q123" s="193"/>
      <c r="R123" s="193"/>
      <c r="S123" s="193"/>
      <c r="T123" s="194"/>
      <c r="U123" s="40" t="s">
        <v>2143</v>
      </c>
      <c r="V123" s="184"/>
      <c r="W123" s="184"/>
      <c r="X123" s="184"/>
      <c r="Y123" s="184"/>
      <c r="Z123" s="184"/>
      <c r="AA123" s="184"/>
      <c r="AB123" s="184"/>
      <c r="AC123" s="184"/>
      <c r="AD123" s="40"/>
      <c r="AE123" s="40"/>
      <c r="AF123" s="67"/>
      <c r="AG123" s="67"/>
      <c r="AH123" s="67"/>
      <c r="AI123" s="68"/>
      <c r="AJ123" s="71" t="s">
        <v>2504</v>
      </c>
      <c r="AK123" s="71"/>
      <c r="AL123" s="71"/>
      <c r="AM123" s="71"/>
      <c r="AN123" s="71"/>
      <c r="AO123" s="71"/>
      <c r="AP123" s="71"/>
      <c r="AQ123" s="71"/>
      <c r="AR123" s="71"/>
      <c r="AS123" s="71"/>
      <c r="AT123" s="71"/>
      <c r="AU123" s="71"/>
      <c r="AV123" s="1107">
        <v>32</v>
      </c>
      <c r="AW123" s="1107"/>
      <c r="AX123" s="25" t="s">
        <v>775</v>
      </c>
      <c r="AY123" s="26"/>
      <c r="AZ123" s="251"/>
      <c r="BA123" s="252"/>
      <c r="BB123" s="35">
        <f t="shared" si="1"/>
        <v>32</v>
      </c>
      <c r="BC123" s="31"/>
    </row>
    <row r="124" spans="1:55" ht="14.25" customHeight="1" x14ac:dyDescent="0.15">
      <c r="A124" s="32">
        <v>32</v>
      </c>
      <c r="B124" s="32" t="s">
        <v>2514</v>
      </c>
      <c r="C124" s="34" t="s">
        <v>2515</v>
      </c>
      <c r="D124" s="73"/>
      <c r="E124" s="74"/>
      <c r="F124" s="74"/>
      <c r="G124" s="187"/>
      <c r="H124" s="193"/>
      <c r="I124" s="193"/>
      <c r="J124" s="193"/>
      <c r="K124" s="193"/>
      <c r="L124" s="193"/>
      <c r="M124" s="225"/>
      <c r="N124" s="193"/>
      <c r="O124" s="193"/>
      <c r="P124" s="193"/>
      <c r="Q124" s="193"/>
      <c r="R124" s="193"/>
      <c r="S124" s="193"/>
      <c r="T124" s="194"/>
      <c r="U124" s="4"/>
      <c r="V124" s="187"/>
      <c r="W124" s="187"/>
      <c r="X124" s="187"/>
      <c r="Y124" s="187"/>
      <c r="Z124" s="187"/>
      <c r="AA124" s="187"/>
      <c r="AB124" s="187"/>
      <c r="AC124" s="187"/>
      <c r="AD124" s="4"/>
      <c r="AE124" s="4"/>
      <c r="AF124" s="53"/>
      <c r="AG124" s="53"/>
      <c r="AH124" s="53"/>
      <c r="AI124" s="59"/>
      <c r="AJ124" s="71" t="s">
        <v>2507</v>
      </c>
      <c r="AK124" s="71"/>
      <c r="AL124" s="71"/>
      <c r="AM124" s="71"/>
      <c r="AN124" s="71"/>
      <c r="AO124" s="71"/>
      <c r="AP124" s="71"/>
      <c r="AQ124" s="71"/>
      <c r="AR124" s="71"/>
      <c r="AS124" s="71"/>
      <c r="AT124" s="71"/>
      <c r="AU124" s="71"/>
      <c r="AV124" s="1107">
        <v>24</v>
      </c>
      <c r="AW124" s="1107"/>
      <c r="AX124" s="25" t="s">
        <v>775</v>
      </c>
      <c r="AY124" s="26"/>
      <c r="AZ124" s="251"/>
      <c r="BA124" s="252"/>
      <c r="BB124" s="35">
        <f t="shared" si="1"/>
        <v>24</v>
      </c>
      <c r="BC124" s="31"/>
    </row>
    <row r="125" spans="1:55" ht="14.25" customHeight="1" x14ac:dyDescent="0.15">
      <c r="A125" s="32">
        <v>32</v>
      </c>
      <c r="B125" s="32" t="s">
        <v>2516</v>
      </c>
      <c r="C125" s="34" t="s">
        <v>2517</v>
      </c>
      <c r="D125" s="73"/>
      <c r="E125" s="74"/>
      <c r="F125" s="74"/>
      <c r="G125" s="187"/>
      <c r="H125" s="193"/>
      <c r="I125" s="193"/>
      <c r="J125" s="193"/>
      <c r="K125" s="193"/>
      <c r="L125" s="193"/>
      <c r="M125" s="225"/>
      <c r="N125" s="193"/>
      <c r="O125" s="193"/>
      <c r="P125" s="193"/>
      <c r="Q125" s="193"/>
      <c r="R125" s="193"/>
      <c r="S125" s="193"/>
      <c r="T125" s="194"/>
      <c r="U125" s="40" t="s">
        <v>2146</v>
      </c>
      <c r="V125" s="184"/>
      <c r="W125" s="184"/>
      <c r="X125" s="184"/>
      <c r="Y125" s="184"/>
      <c r="Z125" s="184"/>
      <c r="AA125" s="184"/>
      <c r="AB125" s="184"/>
      <c r="AC125" s="184"/>
      <c r="AD125" s="40"/>
      <c r="AE125" s="40"/>
      <c r="AF125" s="67"/>
      <c r="AG125" s="67"/>
      <c r="AH125" s="67"/>
      <c r="AI125" s="68"/>
      <c r="AJ125" s="71" t="s">
        <v>2504</v>
      </c>
      <c r="AK125" s="71"/>
      <c r="AL125" s="71"/>
      <c r="AM125" s="71"/>
      <c r="AN125" s="71"/>
      <c r="AO125" s="71"/>
      <c r="AP125" s="71"/>
      <c r="AQ125" s="71"/>
      <c r="AR125" s="71"/>
      <c r="AS125" s="71"/>
      <c r="AT125" s="71"/>
      <c r="AU125" s="71"/>
      <c r="AV125" s="1107">
        <v>20</v>
      </c>
      <c r="AW125" s="1107"/>
      <c r="AX125" s="25" t="s">
        <v>775</v>
      </c>
      <c r="AY125" s="26"/>
      <c r="AZ125" s="251"/>
      <c r="BA125" s="252"/>
      <c r="BB125" s="35">
        <f t="shared" si="1"/>
        <v>20</v>
      </c>
      <c r="BC125" s="31"/>
    </row>
    <row r="126" spans="1:55" ht="14.25" customHeight="1" x14ac:dyDescent="0.15">
      <c r="A126" s="32">
        <v>32</v>
      </c>
      <c r="B126" s="32" t="s">
        <v>2518</v>
      </c>
      <c r="C126" s="34" t="s">
        <v>2519</v>
      </c>
      <c r="D126" s="73"/>
      <c r="E126" s="74"/>
      <c r="F126" s="74"/>
      <c r="G126" s="187"/>
      <c r="H126" s="193"/>
      <c r="I126" s="193"/>
      <c r="J126" s="193"/>
      <c r="K126" s="193"/>
      <c r="L126" s="193"/>
      <c r="M126" s="225"/>
      <c r="N126" s="193"/>
      <c r="O126" s="193"/>
      <c r="P126" s="193"/>
      <c r="Q126" s="193"/>
      <c r="R126" s="193"/>
      <c r="S126" s="193"/>
      <c r="T126" s="194"/>
      <c r="U126" s="4"/>
      <c r="V126" s="187"/>
      <c r="W126" s="187"/>
      <c r="X126" s="187"/>
      <c r="Y126" s="187"/>
      <c r="Z126" s="187"/>
      <c r="AA126" s="187"/>
      <c r="AB126" s="187"/>
      <c r="AC126" s="187"/>
      <c r="AD126" s="4"/>
      <c r="AE126" s="4"/>
      <c r="AF126" s="53"/>
      <c r="AG126" s="53"/>
      <c r="AH126" s="53"/>
      <c r="AI126" s="59"/>
      <c r="AJ126" s="71" t="s">
        <v>2507</v>
      </c>
      <c r="AK126" s="71"/>
      <c r="AL126" s="71"/>
      <c r="AM126" s="71"/>
      <c r="AN126" s="71"/>
      <c r="AO126" s="71"/>
      <c r="AP126" s="71"/>
      <c r="AQ126" s="71"/>
      <c r="AR126" s="71"/>
      <c r="AS126" s="71"/>
      <c r="AT126" s="71"/>
      <c r="AU126" s="71"/>
      <c r="AV126" s="1107">
        <v>14</v>
      </c>
      <c r="AW126" s="1107"/>
      <c r="AX126" s="25" t="s">
        <v>775</v>
      </c>
      <c r="AY126" s="26"/>
      <c r="AZ126" s="251"/>
      <c r="BA126" s="252"/>
      <c r="BB126" s="35">
        <f t="shared" si="1"/>
        <v>14</v>
      </c>
      <c r="BC126" s="31"/>
    </row>
    <row r="127" spans="1:55" ht="14.25" customHeight="1" x14ac:dyDescent="0.15">
      <c r="A127" s="32">
        <v>32</v>
      </c>
      <c r="B127" s="32" t="s">
        <v>2520</v>
      </c>
      <c r="C127" s="34" t="s">
        <v>2521</v>
      </c>
      <c r="D127" s="73"/>
      <c r="E127" s="74"/>
      <c r="F127" s="74"/>
      <c r="G127" s="187"/>
      <c r="H127" s="193"/>
      <c r="I127" s="193"/>
      <c r="J127" s="193"/>
      <c r="K127" s="193"/>
      <c r="L127" s="193"/>
      <c r="M127" s="225"/>
      <c r="N127" s="193"/>
      <c r="O127" s="193"/>
      <c r="P127" s="193"/>
      <c r="Q127" s="193"/>
      <c r="R127" s="193"/>
      <c r="S127" s="193"/>
      <c r="T127" s="194"/>
      <c r="U127" s="40" t="s">
        <v>2148</v>
      </c>
      <c r="V127" s="184"/>
      <c r="W127" s="184"/>
      <c r="X127" s="184"/>
      <c r="Y127" s="184"/>
      <c r="Z127" s="184"/>
      <c r="AA127" s="184"/>
      <c r="AB127" s="184"/>
      <c r="AC127" s="184"/>
      <c r="AD127" s="40"/>
      <c r="AE127" s="40"/>
      <c r="AF127" s="67"/>
      <c r="AG127" s="67"/>
      <c r="AH127" s="67"/>
      <c r="AI127" s="68"/>
      <c r="AJ127" s="71" t="s">
        <v>2504</v>
      </c>
      <c r="AK127" s="71"/>
      <c r="AL127" s="71"/>
      <c r="AM127" s="71"/>
      <c r="AN127" s="71"/>
      <c r="AO127" s="71"/>
      <c r="AP127" s="71"/>
      <c r="AQ127" s="71"/>
      <c r="AR127" s="71"/>
      <c r="AS127" s="71"/>
      <c r="AT127" s="71"/>
      <c r="AU127" s="71"/>
      <c r="AV127" s="1107">
        <v>14</v>
      </c>
      <c r="AW127" s="1107"/>
      <c r="AX127" s="25" t="s">
        <v>775</v>
      </c>
      <c r="AY127" s="26"/>
      <c r="AZ127" s="251"/>
      <c r="BA127" s="252"/>
      <c r="BB127" s="35">
        <f t="shared" si="1"/>
        <v>14</v>
      </c>
      <c r="BC127" s="31"/>
    </row>
    <row r="128" spans="1:55" ht="14.25" customHeight="1" x14ac:dyDescent="0.15">
      <c r="A128" s="32">
        <v>32</v>
      </c>
      <c r="B128" s="32" t="s">
        <v>2522</v>
      </c>
      <c r="C128" s="34" t="s">
        <v>2523</v>
      </c>
      <c r="D128" s="74"/>
      <c r="E128" s="74"/>
      <c r="F128" s="74"/>
      <c r="G128" s="187"/>
      <c r="H128" s="193"/>
      <c r="I128" s="193"/>
      <c r="J128" s="193"/>
      <c r="K128" s="193"/>
      <c r="L128" s="193"/>
      <c r="M128" s="225"/>
      <c r="N128" s="193"/>
      <c r="O128" s="193"/>
      <c r="P128" s="193"/>
      <c r="Q128" s="193"/>
      <c r="R128" s="193"/>
      <c r="S128" s="193"/>
      <c r="T128" s="194"/>
      <c r="U128" s="4"/>
      <c r="V128" s="187"/>
      <c r="W128" s="187"/>
      <c r="X128" s="187"/>
      <c r="Y128" s="187"/>
      <c r="Z128" s="187"/>
      <c r="AA128" s="187"/>
      <c r="AB128" s="187"/>
      <c r="AC128" s="187"/>
      <c r="AD128" s="4"/>
      <c r="AE128" s="4"/>
      <c r="AF128" s="53"/>
      <c r="AG128" s="53"/>
      <c r="AH128" s="53"/>
      <c r="AI128" s="59"/>
      <c r="AJ128" s="71" t="s">
        <v>2507</v>
      </c>
      <c r="AK128" s="71"/>
      <c r="AL128" s="71"/>
      <c r="AM128" s="71"/>
      <c r="AN128" s="71"/>
      <c r="AO128" s="71"/>
      <c r="AP128" s="71"/>
      <c r="AQ128" s="71"/>
      <c r="AR128" s="71"/>
      <c r="AS128" s="71"/>
      <c r="AT128" s="71"/>
      <c r="AU128" s="71"/>
      <c r="AV128" s="1107">
        <v>10</v>
      </c>
      <c r="AW128" s="1107"/>
      <c r="AX128" s="25" t="s">
        <v>775</v>
      </c>
      <c r="AY128" s="26"/>
      <c r="AZ128" s="251"/>
      <c r="BA128" s="252"/>
      <c r="BB128" s="35">
        <f t="shared" si="1"/>
        <v>10</v>
      </c>
      <c r="BC128" s="31"/>
    </row>
    <row r="129" spans="1:55" ht="14.25" customHeight="1" x14ac:dyDescent="0.15">
      <c r="A129" s="32">
        <v>32</v>
      </c>
      <c r="B129" s="32" t="s">
        <v>2524</v>
      </c>
      <c r="C129" s="34" t="s">
        <v>2525</v>
      </c>
      <c r="D129" s="187"/>
      <c r="E129" s="187"/>
      <c r="F129" s="187"/>
      <c r="G129" s="187"/>
      <c r="M129" s="20"/>
      <c r="S129" s="187"/>
      <c r="T129" s="208"/>
      <c r="U129" s="40" t="s">
        <v>1313</v>
      </c>
      <c r="V129" s="184"/>
      <c r="W129" s="243"/>
      <c r="X129" s="243"/>
      <c r="Y129" s="243"/>
      <c r="Z129" s="243"/>
      <c r="AA129" s="243"/>
      <c r="AB129" s="243"/>
      <c r="AC129" s="243"/>
      <c r="AD129" s="243"/>
      <c r="AE129" s="243"/>
      <c r="AF129" s="243"/>
      <c r="AG129" s="243"/>
      <c r="AH129" s="243"/>
      <c r="AI129" s="253"/>
      <c r="AJ129" s="71" t="s">
        <v>2504</v>
      </c>
      <c r="AK129" s="71"/>
      <c r="AL129" s="71"/>
      <c r="AM129" s="71"/>
      <c r="AN129" s="71"/>
      <c r="AO129" s="71"/>
      <c r="AP129" s="71"/>
      <c r="AQ129" s="71"/>
      <c r="AR129" s="71"/>
      <c r="AS129" s="71"/>
      <c r="AT129" s="71"/>
      <c r="AU129" s="71"/>
      <c r="AV129" s="1107">
        <v>11</v>
      </c>
      <c r="AW129" s="1107"/>
      <c r="AX129" s="25" t="s">
        <v>775</v>
      </c>
      <c r="AY129" s="26"/>
      <c r="AZ129" s="251"/>
      <c r="BA129" s="252"/>
      <c r="BB129" s="35">
        <f t="shared" si="1"/>
        <v>11</v>
      </c>
      <c r="BC129" s="232"/>
    </row>
    <row r="130" spans="1:55" ht="14.25" customHeight="1" x14ac:dyDescent="0.15">
      <c r="A130" s="32">
        <v>32</v>
      </c>
      <c r="B130" s="32" t="s">
        <v>2526</v>
      </c>
      <c r="C130" s="34" t="s">
        <v>2527</v>
      </c>
      <c r="D130" s="187"/>
      <c r="E130" s="187"/>
      <c r="F130" s="187"/>
      <c r="G130" s="187"/>
      <c r="M130" s="20"/>
      <c r="S130" s="187"/>
      <c r="T130" s="208"/>
      <c r="U130" s="4"/>
      <c r="V130" s="187"/>
      <c r="W130" s="209"/>
      <c r="X130" s="209"/>
      <c r="Y130" s="209"/>
      <c r="Z130" s="209"/>
      <c r="AA130" s="209"/>
      <c r="AB130" s="209"/>
      <c r="AC130" s="209"/>
      <c r="AD130" s="209"/>
      <c r="AE130" s="209"/>
      <c r="AF130" s="209"/>
      <c r="AG130" s="209"/>
      <c r="AH130" s="209"/>
      <c r="AI130" s="254"/>
      <c r="AJ130" s="71" t="s">
        <v>2507</v>
      </c>
      <c r="AK130" s="71"/>
      <c r="AL130" s="71"/>
      <c r="AM130" s="71"/>
      <c r="AN130" s="71"/>
      <c r="AO130" s="71"/>
      <c r="AP130" s="71"/>
      <c r="AQ130" s="71"/>
      <c r="AR130" s="71"/>
      <c r="AS130" s="71"/>
      <c r="AT130" s="71"/>
      <c r="AU130" s="71"/>
      <c r="AV130" s="1107">
        <v>8</v>
      </c>
      <c r="AW130" s="1107"/>
      <c r="AX130" s="25" t="s">
        <v>775</v>
      </c>
      <c r="AY130" s="26"/>
      <c r="AZ130" s="251"/>
      <c r="BA130" s="252"/>
      <c r="BB130" s="35">
        <f t="shared" si="1"/>
        <v>8</v>
      </c>
      <c r="BC130" s="232"/>
    </row>
    <row r="131" spans="1:55" ht="14.25" customHeight="1" x14ac:dyDescent="0.15">
      <c r="A131" s="32">
        <v>32</v>
      </c>
      <c r="B131" s="32" t="s">
        <v>2528</v>
      </c>
      <c r="C131" s="34" t="s">
        <v>2529</v>
      </c>
      <c r="D131" s="187"/>
      <c r="E131" s="187"/>
      <c r="F131" s="187"/>
      <c r="G131" s="187"/>
      <c r="M131" s="20"/>
      <c r="S131" s="187"/>
      <c r="T131" s="208"/>
      <c r="U131" s="40" t="s">
        <v>1322</v>
      </c>
      <c r="V131" s="184"/>
      <c r="W131" s="243"/>
      <c r="X131" s="243"/>
      <c r="Y131" s="243"/>
      <c r="Z131" s="243"/>
      <c r="AA131" s="243"/>
      <c r="AB131" s="243"/>
      <c r="AC131" s="243"/>
      <c r="AD131" s="243"/>
      <c r="AE131" s="243"/>
      <c r="AF131" s="243"/>
      <c r="AG131" s="243"/>
      <c r="AH131" s="243"/>
      <c r="AI131" s="253"/>
      <c r="AJ131" s="71" t="s">
        <v>2504</v>
      </c>
      <c r="AK131" s="71"/>
      <c r="AL131" s="71"/>
      <c r="AM131" s="71"/>
      <c r="AN131" s="71"/>
      <c r="AO131" s="71"/>
      <c r="AP131" s="71"/>
      <c r="AQ131" s="71"/>
      <c r="AR131" s="71"/>
      <c r="AS131" s="71"/>
      <c r="AT131" s="71"/>
      <c r="AU131" s="71"/>
      <c r="AV131" s="1107">
        <v>9</v>
      </c>
      <c r="AW131" s="1107"/>
      <c r="AX131" s="25" t="s">
        <v>775</v>
      </c>
      <c r="AY131" s="26"/>
      <c r="AZ131" s="251"/>
      <c r="BA131" s="252"/>
      <c r="BB131" s="35">
        <f t="shared" si="1"/>
        <v>9</v>
      </c>
      <c r="BC131" s="232"/>
    </row>
    <row r="132" spans="1:55" ht="14.25" customHeight="1" x14ac:dyDescent="0.15">
      <c r="A132" s="32">
        <v>32</v>
      </c>
      <c r="B132" s="32" t="s">
        <v>2530</v>
      </c>
      <c r="C132" s="34" t="s">
        <v>2531</v>
      </c>
      <c r="D132" s="187"/>
      <c r="E132" s="187"/>
      <c r="F132" s="187"/>
      <c r="G132" s="187"/>
      <c r="M132" s="20"/>
      <c r="S132" s="187"/>
      <c r="T132" s="208"/>
      <c r="U132" s="4"/>
      <c r="V132" s="187"/>
      <c r="W132" s="209"/>
      <c r="X132" s="209"/>
      <c r="Y132" s="209"/>
      <c r="Z132" s="209"/>
      <c r="AA132" s="209"/>
      <c r="AB132" s="209"/>
      <c r="AC132" s="209"/>
      <c r="AD132" s="209"/>
      <c r="AE132" s="209"/>
      <c r="AF132" s="209"/>
      <c r="AG132" s="209"/>
      <c r="AH132" s="209"/>
      <c r="AI132" s="254"/>
      <c r="AJ132" s="71" t="s">
        <v>2507</v>
      </c>
      <c r="AK132" s="71"/>
      <c r="AL132" s="71"/>
      <c r="AM132" s="71"/>
      <c r="AN132" s="71"/>
      <c r="AO132" s="71"/>
      <c r="AP132" s="71"/>
      <c r="AQ132" s="71"/>
      <c r="AR132" s="71"/>
      <c r="AS132" s="71"/>
      <c r="AT132" s="71"/>
      <c r="AU132" s="71"/>
      <c r="AV132" s="1107">
        <v>6</v>
      </c>
      <c r="AW132" s="1107"/>
      <c r="AX132" s="25" t="s">
        <v>775</v>
      </c>
      <c r="AY132" s="26"/>
      <c r="AZ132" s="251"/>
      <c r="BA132" s="252"/>
      <c r="BB132" s="35">
        <f t="shared" si="1"/>
        <v>6</v>
      </c>
      <c r="BC132" s="232"/>
    </row>
    <row r="133" spans="1:55" ht="14.25" customHeight="1" x14ac:dyDescent="0.15">
      <c r="A133" s="32">
        <v>32</v>
      </c>
      <c r="B133" s="32" t="s">
        <v>2532</v>
      </c>
      <c r="C133" s="34" t="s">
        <v>2533</v>
      </c>
      <c r="D133" s="187"/>
      <c r="E133" s="187"/>
      <c r="F133" s="187"/>
      <c r="G133" s="187"/>
      <c r="M133" s="20"/>
      <c r="S133" s="187"/>
      <c r="T133" s="208"/>
      <c r="U133" s="40" t="s">
        <v>1331</v>
      </c>
      <c r="V133" s="184"/>
      <c r="W133" s="243"/>
      <c r="X133" s="243"/>
      <c r="Y133" s="243"/>
      <c r="Z133" s="243"/>
      <c r="AA133" s="243"/>
      <c r="AB133" s="243"/>
      <c r="AC133" s="243"/>
      <c r="AD133" s="243"/>
      <c r="AE133" s="243"/>
      <c r="AF133" s="243"/>
      <c r="AG133" s="243"/>
      <c r="AH133" s="243"/>
      <c r="AI133" s="253"/>
      <c r="AJ133" s="71" t="s">
        <v>2504</v>
      </c>
      <c r="AK133" s="71"/>
      <c r="AL133" s="71"/>
      <c r="AM133" s="71"/>
      <c r="AN133" s="71"/>
      <c r="AO133" s="71"/>
      <c r="AP133" s="71"/>
      <c r="AQ133" s="71"/>
      <c r="AR133" s="71"/>
      <c r="AS133" s="71"/>
      <c r="AT133" s="71"/>
      <c r="AU133" s="71"/>
      <c r="AV133" s="1107">
        <v>7</v>
      </c>
      <c r="AW133" s="1107"/>
      <c r="AX133" s="25" t="s">
        <v>775</v>
      </c>
      <c r="AY133" s="26"/>
      <c r="AZ133" s="251"/>
      <c r="BA133" s="252"/>
      <c r="BB133" s="35">
        <f t="shared" si="1"/>
        <v>7</v>
      </c>
      <c r="BC133" s="232"/>
    </row>
    <row r="134" spans="1:55" ht="14.25" customHeight="1" x14ac:dyDescent="0.15">
      <c r="A134" s="32">
        <v>32</v>
      </c>
      <c r="B134" s="32" t="s">
        <v>2534</v>
      </c>
      <c r="C134" s="34" t="s">
        <v>2535</v>
      </c>
      <c r="D134" s="187"/>
      <c r="E134" s="187"/>
      <c r="F134" s="187"/>
      <c r="G134" s="187"/>
      <c r="M134" s="20"/>
      <c r="S134" s="187"/>
      <c r="T134" s="208"/>
      <c r="U134" s="4"/>
      <c r="V134" s="187"/>
      <c r="W134" s="209"/>
      <c r="X134" s="209"/>
      <c r="Y134" s="209"/>
      <c r="Z134" s="209"/>
      <c r="AA134" s="209"/>
      <c r="AB134" s="209"/>
      <c r="AC134" s="209"/>
      <c r="AD134" s="209"/>
      <c r="AE134" s="209"/>
      <c r="AF134" s="209"/>
      <c r="AG134" s="209"/>
      <c r="AH134" s="209"/>
      <c r="AI134" s="254"/>
      <c r="AJ134" s="71" t="s">
        <v>2507</v>
      </c>
      <c r="AK134" s="71"/>
      <c r="AL134" s="71"/>
      <c r="AM134" s="71"/>
      <c r="AN134" s="71"/>
      <c r="AO134" s="71"/>
      <c r="AP134" s="71"/>
      <c r="AQ134" s="71"/>
      <c r="AR134" s="71"/>
      <c r="AS134" s="71"/>
      <c r="AT134" s="71"/>
      <c r="AU134" s="71"/>
      <c r="AV134" s="1107">
        <v>5</v>
      </c>
      <c r="AW134" s="1107"/>
      <c r="AX134" s="25" t="s">
        <v>775</v>
      </c>
      <c r="AY134" s="26"/>
      <c r="AZ134" s="251"/>
      <c r="BA134" s="252"/>
      <c r="BB134" s="35">
        <f t="shared" si="1"/>
        <v>5</v>
      </c>
      <c r="BC134" s="232"/>
    </row>
    <row r="135" spans="1:55" ht="14.25" customHeight="1" x14ac:dyDescent="0.15">
      <c r="A135" s="32">
        <v>32</v>
      </c>
      <c r="B135" s="32" t="s">
        <v>2536</v>
      </c>
      <c r="C135" s="34" t="s">
        <v>2537</v>
      </c>
      <c r="D135" s="187"/>
      <c r="E135" s="187"/>
      <c r="F135" s="187"/>
      <c r="G135" s="187"/>
      <c r="M135" s="20"/>
      <c r="S135" s="187"/>
      <c r="T135" s="208"/>
      <c r="U135" s="40" t="s">
        <v>1340</v>
      </c>
      <c r="V135" s="184"/>
      <c r="W135" s="243"/>
      <c r="X135" s="243"/>
      <c r="Y135" s="243"/>
      <c r="Z135" s="243"/>
      <c r="AA135" s="243"/>
      <c r="AB135" s="243"/>
      <c r="AC135" s="243"/>
      <c r="AD135" s="243"/>
      <c r="AE135" s="243"/>
      <c r="AF135" s="243"/>
      <c r="AG135" s="243"/>
      <c r="AH135" s="243"/>
      <c r="AI135" s="253"/>
      <c r="AJ135" s="71" t="s">
        <v>2504</v>
      </c>
      <c r="AK135" s="71"/>
      <c r="AL135" s="71"/>
      <c r="AM135" s="71"/>
      <c r="AN135" s="71"/>
      <c r="AO135" s="71"/>
      <c r="AP135" s="71"/>
      <c r="AQ135" s="71"/>
      <c r="AR135" s="71"/>
      <c r="AS135" s="71"/>
      <c r="AT135" s="71"/>
      <c r="AU135" s="71"/>
      <c r="AV135" s="1107">
        <v>6</v>
      </c>
      <c r="AW135" s="1107"/>
      <c r="AX135" s="25" t="s">
        <v>775</v>
      </c>
      <c r="AY135" s="26"/>
      <c r="AZ135" s="251"/>
      <c r="BA135" s="252"/>
      <c r="BB135" s="35">
        <f t="shared" ref="BB135:BB198" si="2">AV135</f>
        <v>6</v>
      </c>
      <c r="BC135" s="232"/>
    </row>
    <row r="136" spans="1:55" ht="14.25" customHeight="1" x14ac:dyDescent="0.15">
      <c r="A136" s="32">
        <v>32</v>
      </c>
      <c r="B136" s="32" t="s">
        <v>2538</v>
      </c>
      <c r="C136" s="34" t="s">
        <v>2539</v>
      </c>
      <c r="D136" s="187"/>
      <c r="E136" s="187"/>
      <c r="F136" s="187"/>
      <c r="G136" s="187"/>
      <c r="M136" s="20"/>
      <c r="S136" s="187"/>
      <c r="T136" s="208"/>
      <c r="U136" s="4"/>
      <c r="V136" s="187"/>
      <c r="W136" s="209"/>
      <c r="X136" s="209"/>
      <c r="Y136" s="209"/>
      <c r="Z136" s="209"/>
      <c r="AA136" s="209"/>
      <c r="AB136" s="209"/>
      <c r="AC136" s="209"/>
      <c r="AD136" s="209"/>
      <c r="AE136" s="209"/>
      <c r="AF136" s="209"/>
      <c r="AG136" s="209"/>
      <c r="AH136" s="209"/>
      <c r="AI136" s="254"/>
      <c r="AJ136" s="71" t="s">
        <v>2507</v>
      </c>
      <c r="AK136" s="71"/>
      <c r="AL136" s="71"/>
      <c r="AM136" s="71"/>
      <c r="AN136" s="71"/>
      <c r="AO136" s="71"/>
      <c r="AP136" s="71"/>
      <c r="AQ136" s="71"/>
      <c r="AR136" s="71"/>
      <c r="AS136" s="71"/>
      <c r="AT136" s="71"/>
      <c r="AU136" s="71"/>
      <c r="AV136" s="1107">
        <v>5</v>
      </c>
      <c r="AW136" s="1107"/>
      <c r="AX136" s="25" t="s">
        <v>775</v>
      </c>
      <c r="AY136" s="26"/>
      <c r="AZ136" s="251"/>
      <c r="BA136" s="252"/>
      <c r="BB136" s="35">
        <f t="shared" si="2"/>
        <v>5</v>
      </c>
      <c r="BC136" s="232"/>
    </row>
    <row r="137" spans="1:55" ht="14.25" customHeight="1" x14ac:dyDescent="0.15">
      <c r="A137" s="32">
        <v>32</v>
      </c>
      <c r="B137" s="32" t="s">
        <v>2540</v>
      </c>
      <c r="C137" s="34" t="s">
        <v>2541</v>
      </c>
      <c r="D137" s="187"/>
      <c r="E137" s="187"/>
      <c r="F137" s="187"/>
      <c r="G137" s="187"/>
      <c r="M137" s="20"/>
      <c r="S137" s="187"/>
      <c r="T137" s="208"/>
      <c r="U137" s="40" t="s">
        <v>1349</v>
      </c>
      <c r="V137" s="184"/>
      <c r="W137" s="243"/>
      <c r="X137" s="243"/>
      <c r="Y137" s="243"/>
      <c r="Z137" s="243"/>
      <c r="AA137" s="243"/>
      <c r="AB137" s="243"/>
      <c r="AC137" s="243"/>
      <c r="AD137" s="243"/>
      <c r="AE137" s="243"/>
      <c r="AF137" s="243"/>
      <c r="AG137" s="243"/>
      <c r="AH137" s="243"/>
      <c r="AI137" s="253"/>
      <c r="AJ137" s="71" t="s">
        <v>2504</v>
      </c>
      <c r="AK137" s="71"/>
      <c r="AL137" s="71"/>
      <c r="AM137" s="71"/>
      <c r="AN137" s="71"/>
      <c r="AO137" s="71"/>
      <c r="AP137" s="71"/>
      <c r="AQ137" s="71"/>
      <c r="AR137" s="71"/>
      <c r="AS137" s="71"/>
      <c r="AT137" s="71"/>
      <c r="AU137" s="71"/>
      <c r="AV137" s="1107">
        <v>6</v>
      </c>
      <c r="AW137" s="1107"/>
      <c r="AX137" s="25" t="s">
        <v>775</v>
      </c>
      <c r="AY137" s="26"/>
      <c r="AZ137" s="251"/>
      <c r="BA137" s="252"/>
      <c r="BB137" s="35">
        <f t="shared" si="2"/>
        <v>6</v>
      </c>
      <c r="BC137" s="232"/>
    </row>
    <row r="138" spans="1:55" ht="14.25" customHeight="1" x14ac:dyDescent="0.15">
      <c r="A138" s="32">
        <v>32</v>
      </c>
      <c r="B138" s="32" t="s">
        <v>2542</v>
      </c>
      <c r="C138" s="34" t="s">
        <v>2543</v>
      </c>
      <c r="D138" s="187"/>
      <c r="E138" s="187"/>
      <c r="F138" s="187"/>
      <c r="G138" s="187"/>
      <c r="M138" s="20"/>
      <c r="S138" s="187"/>
      <c r="T138" s="208"/>
      <c r="U138" s="4"/>
      <c r="V138" s="187"/>
      <c r="W138" s="209"/>
      <c r="X138" s="209"/>
      <c r="Y138" s="209"/>
      <c r="Z138" s="209"/>
      <c r="AA138" s="209"/>
      <c r="AB138" s="209"/>
      <c r="AC138" s="209"/>
      <c r="AD138" s="209"/>
      <c r="AE138" s="209"/>
      <c r="AF138" s="209"/>
      <c r="AG138" s="209"/>
      <c r="AH138" s="209"/>
      <c r="AI138" s="254"/>
      <c r="AJ138" s="71" t="s">
        <v>2507</v>
      </c>
      <c r="AK138" s="71"/>
      <c r="AL138" s="71"/>
      <c r="AM138" s="71"/>
      <c r="AN138" s="71"/>
      <c r="AO138" s="71"/>
      <c r="AP138" s="71"/>
      <c r="AQ138" s="71"/>
      <c r="AR138" s="71"/>
      <c r="AS138" s="71"/>
      <c r="AT138" s="71"/>
      <c r="AU138" s="71"/>
      <c r="AV138" s="1107">
        <v>4</v>
      </c>
      <c r="AW138" s="1107"/>
      <c r="AX138" s="25" t="s">
        <v>775</v>
      </c>
      <c r="AY138" s="26"/>
      <c r="AZ138" s="251"/>
      <c r="BA138" s="252"/>
      <c r="BB138" s="35">
        <f t="shared" si="2"/>
        <v>4</v>
      </c>
      <c r="BC138" s="232"/>
    </row>
    <row r="139" spans="1:55" ht="14.25" customHeight="1" x14ac:dyDescent="0.15">
      <c r="A139" s="32">
        <v>32</v>
      </c>
      <c r="B139" s="32" t="s">
        <v>2544</v>
      </c>
      <c r="C139" s="34" t="s">
        <v>2545</v>
      </c>
      <c r="D139" s="4"/>
      <c r="E139" s="187"/>
      <c r="F139" s="187"/>
      <c r="G139" s="187"/>
      <c r="M139" s="20"/>
      <c r="S139" s="187"/>
      <c r="T139" s="208"/>
      <c r="U139" s="40" t="s">
        <v>1358</v>
      </c>
      <c r="V139" s="184"/>
      <c r="W139" s="243"/>
      <c r="X139" s="243"/>
      <c r="Y139" s="243"/>
      <c r="Z139" s="243"/>
      <c r="AA139" s="243"/>
      <c r="AB139" s="243"/>
      <c r="AC139" s="243"/>
      <c r="AD139" s="243"/>
      <c r="AE139" s="243"/>
      <c r="AF139" s="243"/>
      <c r="AG139" s="243"/>
      <c r="AH139" s="243"/>
      <c r="AI139" s="253"/>
      <c r="AJ139" s="71" t="s">
        <v>2504</v>
      </c>
      <c r="AK139" s="71"/>
      <c r="AL139" s="71"/>
      <c r="AM139" s="71"/>
      <c r="AN139" s="71"/>
      <c r="AO139" s="71"/>
      <c r="AP139" s="71"/>
      <c r="AQ139" s="71"/>
      <c r="AR139" s="71"/>
      <c r="AS139" s="71"/>
      <c r="AT139" s="71"/>
      <c r="AU139" s="71"/>
      <c r="AV139" s="1107">
        <v>5</v>
      </c>
      <c r="AW139" s="1107"/>
      <c r="AX139" s="25" t="s">
        <v>775</v>
      </c>
      <c r="AY139" s="26"/>
      <c r="AZ139" s="251"/>
      <c r="BA139" s="252"/>
      <c r="BB139" s="35">
        <f t="shared" si="2"/>
        <v>5</v>
      </c>
      <c r="BC139" s="232"/>
    </row>
    <row r="140" spans="1:55" ht="14.25" customHeight="1" x14ac:dyDescent="0.15">
      <c r="A140" s="32">
        <v>32</v>
      </c>
      <c r="B140" s="32" t="s">
        <v>2546</v>
      </c>
      <c r="C140" s="34" t="s">
        <v>2547</v>
      </c>
      <c r="D140" s="4"/>
      <c r="E140" s="187"/>
      <c r="F140" s="187"/>
      <c r="G140" s="187"/>
      <c r="M140" s="20"/>
      <c r="S140" s="187"/>
      <c r="T140" s="208"/>
      <c r="U140" s="4"/>
      <c r="V140" s="187"/>
      <c r="W140" s="209"/>
      <c r="X140" s="209"/>
      <c r="Y140" s="209"/>
      <c r="Z140" s="209"/>
      <c r="AA140" s="209"/>
      <c r="AB140" s="209"/>
      <c r="AC140" s="209"/>
      <c r="AD140" s="209"/>
      <c r="AE140" s="209"/>
      <c r="AF140" s="209"/>
      <c r="AG140" s="209"/>
      <c r="AH140" s="209"/>
      <c r="AI140" s="254"/>
      <c r="AJ140" s="71" t="s">
        <v>2507</v>
      </c>
      <c r="AK140" s="71"/>
      <c r="AL140" s="71"/>
      <c r="AM140" s="71"/>
      <c r="AN140" s="71"/>
      <c r="AO140" s="71"/>
      <c r="AP140" s="71"/>
      <c r="AQ140" s="71"/>
      <c r="AR140" s="71"/>
      <c r="AS140" s="71"/>
      <c r="AT140" s="71"/>
      <c r="AU140" s="71"/>
      <c r="AV140" s="1107">
        <v>4</v>
      </c>
      <c r="AW140" s="1107"/>
      <c r="AX140" s="25" t="s">
        <v>775</v>
      </c>
      <c r="AY140" s="26"/>
      <c r="AZ140" s="251"/>
      <c r="BA140" s="252"/>
      <c r="BB140" s="35">
        <f t="shared" si="2"/>
        <v>4</v>
      </c>
      <c r="BC140" s="232"/>
    </row>
    <row r="141" spans="1:55" ht="14.25" customHeight="1" x14ac:dyDescent="0.15">
      <c r="A141" s="32">
        <v>32</v>
      </c>
      <c r="B141" s="32" t="s">
        <v>2548</v>
      </c>
      <c r="C141" s="34" t="s">
        <v>2549</v>
      </c>
      <c r="D141" s="4"/>
      <c r="E141" s="187"/>
      <c r="F141" s="187"/>
      <c r="G141" s="187"/>
      <c r="M141" s="20"/>
      <c r="S141" s="187"/>
      <c r="T141" s="208"/>
      <c r="U141" s="40" t="s">
        <v>1367</v>
      </c>
      <c r="V141" s="184"/>
      <c r="W141" s="243"/>
      <c r="X141" s="243"/>
      <c r="Y141" s="243"/>
      <c r="Z141" s="243"/>
      <c r="AA141" s="243"/>
      <c r="AB141" s="243"/>
      <c r="AC141" s="243"/>
      <c r="AD141" s="243"/>
      <c r="AE141" s="243"/>
      <c r="AF141" s="243"/>
      <c r="AG141" s="243"/>
      <c r="AH141" s="243"/>
      <c r="AI141" s="253"/>
      <c r="AJ141" s="71" t="s">
        <v>2504</v>
      </c>
      <c r="AK141" s="71"/>
      <c r="AL141" s="71"/>
      <c r="AM141" s="71"/>
      <c r="AN141" s="71"/>
      <c r="AO141" s="71"/>
      <c r="AP141" s="71"/>
      <c r="AQ141" s="71"/>
      <c r="AR141" s="71"/>
      <c r="AS141" s="71"/>
      <c r="AT141" s="71"/>
      <c r="AU141" s="71"/>
      <c r="AV141" s="1107">
        <v>4</v>
      </c>
      <c r="AW141" s="1107"/>
      <c r="AX141" s="25" t="s">
        <v>775</v>
      </c>
      <c r="AY141" s="26"/>
      <c r="AZ141" s="251"/>
      <c r="BA141" s="252"/>
      <c r="BB141" s="35">
        <f t="shared" si="2"/>
        <v>4</v>
      </c>
      <c r="BC141" s="232"/>
    </row>
    <row r="142" spans="1:55" ht="14.25" customHeight="1" x14ac:dyDescent="0.15">
      <c r="A142" s="32">
        <v>32</v>
      </c>
      <c r="B142" s="32" t="s">
        <v>2550</v>
      </c>
      <c r="C142" s="34" t="s">
        <v>2551</v>
      </c>
      <c r="D142" s="4"/>
      <c r="E142" s="187"/>
      <c r="F142" s="187"/>
      <c r="G142" s="187"/>
      <c r="M142" s="20"/>
      <c r="S142" s="187"/>
      <c r="T142" s="208"/>
      <c r="U142" s="4"/>
      <c r="V142" s="187"/>
      <c r="W142" s="209"/>
      <c r="X142" s="209"/>
      <c r="Y142" s="209"/>
      <c r="Z142" s="209"/>
      <c r="AA142" s="209"/>
      <c r="AB142" s="209"/>
      <c r="AC142" s="209"/>
      <c r="AD142" s="209"/>
      <c r="AE142" s="209"/>
      <c r="AF142" s="209"/>
      <c r="AG142" s="209"/>
      <c r="AH142" s="209"/>
      <c r="AI142" s="254"/>
      <c r="AJ142" s="71" t="s">
        <v>2507</v>
      </c>
      <c r="AK142" s="71"/>
      <c r="AL142" s="71"/>
      <c r="AM142" s="71"/>
      <c r="AN142" s="71"/>
      <c r="AO142" s="71"/>
      <c r="AP142" s="71"/>
      <c r="AQ142" s="71"/>
      <c r="AR142" s="71"/>
      <c r="AS142" s="71"/>
      <c r="AT142" s="71"/>
      <c r="AU142" s="71"/>
      <c r="AV142" s="1107">
        <v>3</v>
      </c>
      <c r="AW142" s="1107"/>
      <c r="AX142" s="25" t="s">
        <v>775</v>
      </c>
      <c r="AY142" s="26"/>
      <c r="AZ142" s="251"/>
      <c r="BA142" s="252"/>
      <c r="BB142" s="35">
        <f t="shared" si="2"/>
        <v>3</v>
      </c>
      <c r="BC142" s="232"/>
    </row>
    <row r="143" spans="1:55" ht="14.25" customHeight="1" x14ac:dyDescent="0.15">
      <c r="A143" s="32">
        <v>32</v>
      </c>
      <c r="B143" s="32" t="s">
        <v>2552</v>
      </c>
      <c r="C143" s="34" t="s">
        <v>2553</v>
      </c>
      <c r="D143" s="4"/>
      <c r="E143" s="187"/>
      <c r="F143" s="187"/>
      <c r="G143" s="187"/>
      <c r="M143" s="20"/>
      <c r="S143" s="187"/>
      <c r="T143" s="208"/>
      <c r="U143" s="40" t="s">
        <v>1376</v>
      </c>
      <c r="V143" s="184"/>
      <c r="W143" s="243"/>
      <c r="X143" s="243"/>
      <c r="Y143" s="243"/>
      <c r="Z143" s="243"/>
      <c r="AA143" s="243"/>
      <c r="AB143" s="243"/>
      <c r="AC143" s="243"/>
      <c r="AD143" s="243"/>
      <c r="AE143" s="243"/>
      <c r="AF143" s="243"/>
      <c r="AG143" s="243"/>
      <c r="AH143" s="243"/>
      <c r="AI143" s="253"/>
      <c r="AJ143" s="71" t="s">
        <v>2504</v>
      </c>
      <c r="AK143" s="71"/>
      <c r="AL143" s="71"/>
      <c r="AM143" s="71"/>
      <c r="AN143" s="71"/>
      <c r="AO143" s="71"/>
      <c r="AP143" s="71"/>
      <c r="AQ143" s="71"/>
      <c r="AR143" s="71"/>
      <c r="AS143" s="71"/>
      <c r="AT143" s="71"/>
      <c r="AU143" s="71"/>
      <c r="AV143" s="1107">
        <v>4</v>
      </c>
      <c r="AW143" s="1107"/>
      <c r="AX143" s="25" t="s">
        <v>775</v>
      </c>
      <c r="AY143" s="26"/>
      <c r="AZ143" s="251"/>
      <c r="BA143" s="252"/>
      <c r="BB143" s="35">
        <f t="shared" si="2"/>
        <v>4</v>
      </c>
      <c r="BC143" s="232"/>
    </row>
    <row r="144" spans="1:55" ht="14.25" customHeight="1" x14ac:dyDescent="0.15">
      <c r="A144" s="32">
        <v>32</v>
      </c>
      <c r="B144" s="32" t="s">
        <v>2554</v>
      </c>
      <c r="C144" s="34" t="s">
        <v>2555</v>
      </c>
      <c r="D144" s="4"/>
      <c r="E144" s="187"/>
      <c r="F144" s="187"/>
      <c r="G144" s="187"/>
      <c r="M144" s="20"/>
      <c r="S144" s="187"/>
      <c r="T144" s="208"/>
      <c r="U144" s="4"/>
      <c r="V144" s="187"/>
      <c r="W144" s="209"/>
      <c r="X144" s="209"/>
      <c r="Y144" s="209"/>
      <c r="Z144" s="209"/>
      <c r="AA144" s="209"/>
      <c r="AB144" s="209"/>
      <c r="AC144" s="209"/>
      <c r="AD144" s="209"/>
      <c r="AE144" s="209"/>
      <c r="AF144" s="209"/>
      <c r="AG144" s="209"/>
      <c r="AH144" s="209"/>
      <c r="AI144" s="254"/>
      <c r="AJ144" s="71" t="s">
        <v>2507</v>
      </c>
      <c r="AK144" s="71"/>
      <c r="AL144" s="71"/>
      <c r="AM144" s="71"/>
      <c r="AN144" s="71"/>
      <c r="AO144" s="71"/>
      <c r="AP144" s="71"/>
      <c r="AQ144" s="71"/>
      <c r="AR144" s="71"/>
      <c r="AS144" s="71"/>
      <c r="AT144" s="71"/>
      <c r="AU144" s="71"/>
      <c r="AV144" s="1107">
        <v>3</v>
      </c>
      <c r="AW144" s="1107"/>
      <c r="AX144" s="25" t="s">
        <v>775</v>
      </c>
      <c r="AY144" s="26"/>
      <c r="AZ144" s="251"/>
      <c r="BA144" s="252"/>
      <c r="BB144" s="35">
        <f t="shared" si="2"/>
        <v>3</v>
      </c>
      <c r="BC144" s="232"/>
    </row>
    <row r="145" spans="1:55" ht="14.25" customHeight="1" x14ac:dyDescent="0.15">
      <c r="A145" s="32">
        <v>32</v>
      </c>
      <c r="B145" s="32" t="s">
        <v>2556</v>
      </c>
      <c r="C145" s="34" t="s">
        <v>2557</v>
      </c>
      <c r="D145" s="4"/>
      <c r="E145" s="187"/>
      <c r="F145" s="187"/>
      <c r="G145" s="187"/>
      <c r="M145" s="20"/>
      <c r="S145" s="187"/>
      <c r="T145" s="208"/>
      <c r="U145" s="40" t="s">
        <v>1385</v>
      </c>
      <c r="V145" s="184"/>
      <c r="W145" s="243"/>
      <c r="X145" s="243"/>
      <c r="Y145" s="243"/>
      <c r="Z145" s="243"/>
      <c r="AA145" s="243"/>
      <c r="AB145" s="243"/>
      <c r="AC145" s="243"/>
      <c r="AD145" s="243"/>
      <c r="AE145" s="243"/>
      <c r="AF145" s="243"/>
      <c r="AG145" s="243"/>
      <c r="AH145" s="243"/>
      <c r="AI145" s="253"/>
      <c r="AJ145" s="71" t="s">
        <v>2504</v>
      </c>
      <c r="AK145" s="71"/>
      <c r="AL145" s="71"/>
      <c r="AM145" s="71"/>
      <c r="AN145" s="71"/>
      <c r="AO145" s="71"/>
      <c r="AP145" s="71"/>
      <c r="AQ145" s="71"/>
      <c r="AR145" s="71"/>
      <c r="AS145" s="71"/>
      <c r="AT145" s="71"/>
      <c r="AU145" s="71"/>
      <c r="AV145" s="1107">
        <v>4</v>
      </c>
      <c r="AW145" s="1107"/>
      <c r="AX145" s="25" t="s">
        <v>775</v>
      </c>
      <c r="AY145" s="26"/>
      <c r="AZ145" s="251"/>
      <c r="BA145" s="252"/>
      <c r="BB145" s="35">
        <f t="shared" si="2"/>
        <v>4</v>
      </c>
      <c r="BC145" s="232"/>
    </row>
    <row r="146" spans="1:55" ht="14.25" customHeight="1" x14ac:dyDescent="0.15">
      <c r="A146" s="32">
        <v>32</v>
      </c>
      <c r="B146" s="32" t="s">
        <v>2558</v>
      </c>
      <c r="C146" s="34" t="s">
        <v>2559</v>
      </c>
      <c r="D146" s="4"/>
      <c r="E146" s="187"/>
      <c r="F146" s="187"/>
      <c r="G146" s="187"/>
      <c r="M146" s="20"/>
      <c r="S146" s="187"/>
      <c r="T146" s="208"/>
      <c r="U146" s="4"/>
      <c r="V146" s="187"/>
      <c r="W146" s="209"/>
      <c r="X146" s="209"/>
      <c r="Y146" s="209"/>
      <c r="Z146" s="209"/>
      <c r="AA146" s="209"/>
      <c r="AB146" s="209"/>
      <c r="AC146" s="209"/>
      <c r="AD146" s="209"/>
      <c r="AE146" s="209"/>
      <c r="AF146" s="209"/>
      <c r="AG146" s="209"/>
      <c r="AH146" s="209"/>
      <c r="AI146" s="254"/>
      <c r="AJ146" s="71" t="s">
        <v>2507</v>
      </c>
      <c r="AK146" s="71"/>
      <c r="AL146" s="71"/>
      <c r="AM146" s="71"/>
      <c r="AN146" s="71"/>
      <c r="AO146" s="71"/>
      <c r="AP146" s="71"/>
      <c r="AQ146" s="71"/>
      <c r="AR146" s="71"/>
      <c r="AS146" s="71"/>
      <c r="AT146" s="71"/>
      <c r="AU146" s="71"/>
      <c r="AV146" s="1107">
        <v>3</v>
      </c>
      <c r="AW146" s="1107"/>
      <c r="AX146" s="25" t="s">
        <v>775</v>
      </c>
      <c r="AY146" s="26"/>
      <c r="AZ146" s="251"/>
      <c r="BA146" s="252"/>
      <c r="BB146" s="35">
        <f t="shared" si="2"/>
        <v>3</v>
      </c>
      <c r="BC146" s="232"/>
    </row>
    <row r="147" spans="1:55" ht="14.25" customHeight="1" x14ac:dyDescent="0.15">
      <c r="A147" s="32">
        <v>32</v>
      </c>
      <c r="B147" s="32" t="s">
        <v>2560</v>
      </c>
      <c r="C147" s="34" t="s">
        <v>2561</v>
      </c>
      <c r="D147" s="4"/>
      <c r="E147" s="187"/>
      <c r="F147" s="187"/>
      <c r="G147" s="187"/>
      <c r="M147" s="20"/>
      <c r="S147" s="187"/>
      <c r="T147" s="208"/>
      <c r="U147" s="40" t="s">
        <v>1394</v>
      </c>
      <c r="V147" s="184"/>
      <c r="W147" s="243"/>
      <c r="X147" s="243"/>
      <c r="Y147" s="243"/>
      <c r="Z147" s="243"/>
      <c r="AA147" s="243"/>
      <c r="AB147" s="243"/>
      <c r="AC147" s="243"/>
      <c r="AD147" s="243"/>
      <c r="AE147" s="243"/>
      <c r="AF147" s="243"/>
      <c r="AG147" s="243"/>
      <c r="AH147" s="243"/>
      <c r="AI147" s="253"/>
      <c r="AJ147" s="71" t="s">
        <v>2504</v>
      </c>
      <c r="AK147" s="71"/>
      <c r="AL147" s="71"/>
      <c r="AM147" s="71"/>
      <c r="AN147" s="71"/>
      <c r="AO147" s="71"/>
      <c r="AP147" s="71"/>
      <c r="AQ147" s="71"/>
      <c r="AR147" s="71"/>
      <c r="AS147" s="71"/>
      <c r="AT147" s="71"/>
      <c r="AU147" s="71"/>
      <c r="AV147" s="1107">
        <v>4</v>
      </c>
      <c r="AW147" s="1107"/>
      <c r="AX147" s="25" t="s">
        <v>775</v>
      </c>
      <c r="AY147" s="26"/>
      <c r="AZ147" s="251"/>
      <c r="BA147" s="252"/>
      <c r="BB147" s="35">
        <f t="shared" si="2"/>
        <v>4</v>
      </c>
      <c r="BC147" s="232"/>
    </row>
    <row r="148" spans="1:55" ht="14.25" customHeight="1" x14ac:dyDescent="0.15">
      <c r="A148" s="32">
        <v>32</v>
      </c>
      <c r="B148" s="32" t="s">
        <v>2562</v>
      </c>
      <c r="C148" s="34" t="s">
        <v>2563</v>
      </c>
      <c r="D148" s="4"/>
      <c r="E148" s="187"/>
      <c r="F148" s="187"/>
      <c r="G148" s="187"/>
      <c r="M148" s="20"/>
      <c r="S148" s="187"/>
      <c r="T148" s="208"/>
      <c r="U148" s="4"/>
      <c r="V148" s="187"/>
      <c r="W148" s="209"/>
      <c r="X148" s="209"/>
      <c r="Y148" s="209"/>
      <c r="Z148" s="209"/>
      <c r="AA148" s="209"/>
      <c r="AB148" s="209"/>
      <c r="AC148" s="209"/>
      <c r="AD148" s="209"/>
      <c r="AE148" s="209"/>
      <c r="AF148" s="209"/>
      <c r="AG148" s="209"/>
      <c r="AH148" s="209"/>
      <c r="AI148" s="254"/>
      <c r="AJ148" s="71" t="s">
        <v>2507</v>
      </c>
      <c r="AK148" s="71"/>
      <c r="AL148" s="71"/>
      <c r="AM148" s="71"/>
      <c r="AN148" s="71"/>
      <c r="AO148" s="71"/>
      <c r="AP148" s="71"/>
      <c r="AQ148" s="71"/>
      <c r="AR148" s="71"/>
      <c r="AS148" s="71"/>
      <c r="AT148" s="71"/>
      <c r="AU148" s="71"/>
      <c r="AV148" s="1107">
        <v>3</v>
      </c>
      <c r="AW148" s="1107"/>
      <c r="AX148" s="25" t="s">
        <v>775</v>
      </c>
      <c r="AY148" s="26"/>
      <c r="AZ148" s="251"/>
      <c r="BA148" s="252"/>
      <c r="BB148" s="35">
        <f t="shared" si="2"/>
        <v>3</v>
      </c>
      <c r="BC148" s="232"/>
    </row>
    <row r="149" spans="1:55" ht="14.25" customHeight="1" x14ac:dyDescent="0.15">
      <c r="A149" s="32">
        <v>32</v>
      </c>
      <c r="B149" s="32" t="s">
        <v>2564</v>
      </c>
      <c r="C149" s="34" t="s">
        <v>2565</v>
      </c>
      <c r="D149" s="4"/>
      <c r="E149" s="187"/>
      <c r="F149" s="187"/>
      <c r="G149" s="187"/>
      <c r="M149" s="20"/>
      <c r="S149" s="187"/>
      <c r="T149" s="208"/>
      <c r="U149" s="40" t="s">
        <v>1403</v>
      </c>
      <c r="V149" s="184"/>
      <c r="W149" s="243"/>
      <c r="X149" s="243"/>
      <c r="Y149" s="243"/>
      <c r="Z149" s="243"/>
      <c r="AA149" s="243"/>
      <c r="AB149" s="243"/>
      <c r="AC149" s="243"/>
      <c r="AD149" s="243"/>
      <c r="AE149" s="243"/>
      <c r="AF149" s="243"/>
      <c r="AG149" s="243"/>
      <c r="AH149" s="243"/>
      <c r="AI149" s="253"/>
      <c r="AJ149" s="71" t="s">
        <v>2504</v>
      </c>
      <c r="AK149" s="71"/>
      <c r="AL149" s="71"/>
      <c r="AM149" s="71"/>
      <c r="AN149" s="71"/>
      <c r="AO149" s="71"/>
      <c r="AP149" s="71"/>
      <c r="AQ149" s="71"/>
      <c r="AR149" s="71"/>
      <c r="AS149" s="71"/>
      <c r="AT149" s="71"/>
      <c r="AU149" s="71"/>
      <c r="AV149" s="1107">
        <v>4</v>
      </c>
      <c r="AW149" s="1107"/>
      <c r="AX149" s="25" t="s">
        <v>775</v>
      </c>
      <c r="AY149" s="26"/>
      <c r="AZ149" s="251"/>
      <c r="BA149" s="252"/>
      <c r="BB149" s="35">
        <f t="shared" si="2"/>
        <v>4</v>
      </c>
      <c r="BC149" s="232"/>
    </row>
    <row r="150" spans="1:55" ht="14.25" customHeight="1" x14ac:dyDescent="0.15">
      <c r="A150" s="32">
        <v>32</v>
      </c>
      <c r="B150" s="32" t="s">
        <v>2566</v>
      </c>
      <c r="C150" s="34" t="s">
        <v>2567</v>
      </c>
      <c r="D150" s="4"/>
      <c r="E150" s="187"/>
      <c r="F150" s="187"/>
      <c r="G150" s="187"/>
      <c r="M150" s="20"/>
      <c r="S150" s="187"/>
      <c r="T150" s="208"/>
      <c r="U150" s="4"/>
      <c r="V150" s="187"/>
      <c r="W150" s="209"/>
      <c r="X150" s="209"/>
      <c r="Y150" s="209"/>
      <c r="Z150" s="209"/>
      <c r="AA150" s="209"/>
      <c r="AB150" s="209"/>
      <c r="AC150" s="209"/>
      <c r="AD150" s="209"/>
      <c r="AE150" s="209"/>
      <c r="AF150" s="209"/>
      <c r="AG150" s="209"/>
      <c r="AH150" s="209"/>
      <c r="AI150" s="254"/>
      <c r="AJ150" s="71" t="s">
        <v>2507</v>
      </c>
      <c r="AK150" s="71"/>
      <c r="AL150" s="71"/>
      <c r="AM150" s="71"/>
      <c r="AN150" s="71"/>
      <c r="AO150" s="71"/>
      <c r="AP150" s="71"/>
      <c r="AQ150" s="71"/>
      <c r="AR150" s="71"/>
      <c r="AS150" s="71"/>
      <c r="AT150" s="71"/>
      <c r="AU150" s="71"/>
      <c r="AV150" s="1107">
        <v>3</v>
      </c>
      <c r="AW150" s="1107"/>
      <c r="AX150" s="25" t="s">
        <v>775</v>
      </c>
      <c r="AY150" s="26"/>
      <c r="AZ150" s="251"/>
      <c r="BA150" s="252"/>
      <c r="BB150" s="35">
        <f t="shared" si="2"/>
        <v>3</v>
      </c>
      <c r="BC150" s="232"/>
    </row>
    <row r="151" spans="1:55" ht="14.25" customHeight="1" x14ac:dyDescent="0.15">
      <c r="A151" s="32">
        <v>32</v>
      </c>
      <c r="B151" s="32" t="s">
        <v>2568</v>
      </c>
      <c r="C151" s="34" t="s">
        <v>2569</v>
      </c>
      <c r="D151" s="4"/>
      <c r="E151" s="187"/>
      <c r="F151" s="187"/>
      <c r="G151" s="187"/>
      <c r="M151" s="20"/>
      <c r="S151" s="187"/>
      <c r="T151" s="208"/>
      <c r="U151" s="40" t="s">
        <v>1412</v>
      </c>
      <c r="V151" s="184"/>
      <c r="W151" s="243"/>
      <c r="X151" s="243"/>
      <c r="Y151" s="243"/>
      <c r="Z151" s="243"/>
      <c r="AA151" s="243"/>
      <c r="AB151" s="243"/>
      <c r="AC151" s="243"/>
      <c r="AD151" s="243"/>
      <c r="AE151" s="243"/>
      <c r="AF151" s="243"/>
      <c r="AG151" s="243"/>
      <c r="AH151" s="243"/>
      <c r="AI151" s="253"/>
      <c r="AJ151" s="71" t="s">
        <v>2504</v>
      </c>
      <c r="AK151" s="71"/>
      <c r="AL151" s="71"/>
      <c r="AM151" s="71"/>
      <c r="AN151" s="71"/>
      <c r="AO151" s="71"/>
      <c r="AP151" s="71"/>
      <c r="AQ151" s="71"/>
      <c r="AR151" s="71"/>
      <c r="AS151" s="71"/>
      <c r="AT151" s="71"/>
      <c r="AU151" s="71"/>
      <c r="AV151" s="1107">
        <v>3</v>
      </c>
      <c r="AW151" s="1107"/>
      <c r="AX151" s="25" t="s">
        <v>775</v>
      </c>
      <c r="AY151" s="26"/>
      <c r="AZ151" s="251"/>
      <c r="BA151" s="252"/>
      <c r="BB151" s="35">
        <f t="shared" si="2"/>
        <v>3</v>
      </c>
      <c r="BC151" s="232"/>
    </row>
    <row r="152" spans="1:55" ht="14.25" customHeight="1" x14ac:dyDescent="0.15">
      <c r="A152" s="32">
        <v>32</v>
      </c>
      <c r="B152" s="32" t="s">
        <v>2570</v>
      </c>
      <c r="C152" s="34" t="s">
        <v>2571</v>
      </c>
      <c r="D152" s="4"/>
      <c r="E152" s="187"/>
      <c r="F152" s="187"/>
      <c r="G152" s="187"/>
      <c r="M152" s="20"/>
      <c r="S152" s="187"/>
      <c r="T152" s="208"/>
      <c r="U152" s="4"/>
      <c r="V152" s="187"/>
      <c r="W152" s="209"/>
      <c r="X152" s="209"/>
      <c r="Y152" s="209"/>
      <c r="Z152" s="209"/>
      <c r="AA152" s="209"/>
      <c r="AB152" s="209"/>
      <c r="AC152" s="209"/>
      <c r="AD152" s="209"/>
      <c r="AE152" s="209"/>
      <c r="AF152" s="209"/>
      <c r="AG152" s="209"/>
      <c r="AH152" s="209"/>
      <c r="AI152" s="254"/>
      <c r="AJ152" s="71" t="s">
        <v>2507</v>
      </c>
      <c r="AK152" s="71"/>
      <c r="AL152" s="71"/>
      <c r="AM152" s="71"/>
      <c r="AN152" s="71"/>
      <c r="AO152" s="71"/>
      <c r="AP152" s="71"/>
      <c r="AQ152" s="71"/>
      <c r="AR152" s="71"/>
      <c r="AS152" s="71"/>
      <c r="AT152" s="71"/>
      <c r="AU152" s="71"/>
      <c r="AV152" s="1107">
        <v>2</v>
      </c>
      <c r="AW152" s="1107"/>
      <c r="AX152" s="25" t="s">
        <v>775</v>
      </c>
      <c r="AY152" s="26"/>
      <c r="AZ152" s="251"/>
      <c r="BA152" s="252"/>
      <c r="BB152" s="35">
        <f t="shared" si="2"/>
        <v>2</v>
      </c>
      <c r="BC152" s="232"/>
    </row>
    <row r="153" spans="1:55" ht="14.25" customHeight="1" x14ac:dyDescent="0.15">
      <c r="A153" s="32">
        <v>32</v>
      </c>
      <c r="B153" s="32" t="s">
        <v>2572</v>
      </c>
      <c r="C153" s="34" t="s">
        <v>2573</v>
      </c>
      <c r="D153" s="4"/>
      <c r="E153" s="187"/>
      <c r="F153" s="187"/>
      <c r="G153" s="187"/>
      <c r="M153" s="20"/>
      <c r="S153" s="187"/>
      <c r="T153" s="208"/>
      <c r="U153" s="40" t="s">
        <v>1421</v>
      </c>
      <c r="V153" s="184"/>
      <c r="W153" s="243"/>
      <c r="X153" s="243"/>
      <c r="Y153" s="243"/>
      <c r="Z153" s="243"/>
      <c r="AA153" s="243"/>
      <c r="AB153" s="243"/>
      <c r="AC153" s="243"/>
      <c r="AD153" s="243"/>
      <c r="AE153" s="243"/>
      <c r="AF153" s="243"/>
      <c r="AG153" s="243"/>
      <c r="AH153" s="243"/>
      <c r="AI153" s="253"/>
      <c r="AJ153" s="71" t="s">
        <v>2504</v>
      </c>
      <c r="AK153" s="71"/>
      <c r="AL153" s="71"/>
      <c r="AM153" s="71"/>
      <c r="AN153" s="71"/>
      <c r="AO153" s="71"/>
      <c r="AP153" s="71"/>
      <c r="AQ153" s="71"/>
      <c r="AR153" s="71"/>
      <c r="AS153" s="71"/>
      <c r="AT153" s="71"/>
      <c r="AU153" s="71"/>
      <c r="AV153" s="1107">
        <v>3</v>
      </c>
      <c r="AW153" s="1107"/>
      <c r="AX153" s="25" t="s">
        <v>775</v>
      </c>
      <c r="AY153" s="26"/>
      <c r="AZ153" s="251"/>
      <c r="BA153" s="252"/>
      <c r="BB153" s="35">
        <f t="shared" si="2"/>
        <v>3</v>
      </c>
      <c r="BC153" s="232"/>
    </row>
    <row r="154" spans="1:55" ht="14.25" customHeight="1" x14ac:dyDescent="0.15">
      <c r="A154" s="32">
        <v>32</v>
      </c>
      <c r="B154" s="32" t="s">
        <v>2574</v>
      </c>
      <c r="C154" s="34" t="s">
        <v>2575</v>
      </c>
      <c r="D154" s="4"/>
      <c r="E154" s="187"/>
      <c r="F154" s="187"/>
      <c r="G154" s="187"/>
      <c r="M154" s="20"/>
      <c r="S154" s="187"/>
      <c r="T154" s="208"/>
      <c r="U154" s="4"/>
      <c r="V154" s="187"/>
      <c r="W154" s="209"/>
      <c r="X154" s="209"/>
      <c r="Y154" s="209"/>
      <c r="Z154" s="209"/>
      <c r="AA154" s="209"/>
      <c r="AB154" s="209"/>
      <c r="AC154" s="209"/>
      <c r="AD154" s="209"/>
      <c r="AE154" s="209"/>
      <c r="AF154" s="209"/>
      <c r="AG154" s="209"/>
      <c r="AH154" s="209"/>
      <c r="AI154" s="254"/>
      <c r="AJ154" s="71" t="s">
        <v>2507</v>
      </c>
      <c r="AK154" s="71"/>
      <c r="AL154" s="71"/>
      <c r="AM154" s="71"/>
      <c r="AN154" s="71"/>
      <c r="AO154" s="71"/>
      <c r="AP154" s="71"/>
      <c r="AQ154" s="71"/>
      <c r="AR154" s="71"/>
      <c r="AS154" s="71"/>
      <c r="AT154" s="71"/>
      <c r="AU154" s="71"/>
      <c r="AV154" s="1107">
        <v>2</v>
      </c>
      <c r="AW154" s="1107"/>
      <c r="AX154" s="25" t="s">
        <v>775</v>
      </c>
      <c r="AY154" s="26"/>
      <c r="AZ154" s="251"/>
      <c r="BA154" s="252"/>
      <c r="BB154" s="35">
        <f t="shared" si="2"/>
        <v>2</v>
      </c>
      <c r="BC154" s="232"/>
    </row>
    <row r="155" spans="1:55" ht="14.25" customHeight="1" x14ac:dyDescent="0.15">
      <c r="A155" s="32">
        <v>32</v>
      </c>
      <c r="B155" s="32" t="s">
        <v>2576</v>
      </c>
      <c r="C155" s="34" t="s">
        <v>2577</v>
      </c>
      <c r="D155" s="4"/>
      <c r="E155" s="187"/>
      <c r="F155" s="187"/>
      <c r="G155" s="187"/>
      <c r="M155" s="20"/>
      <c r="S155" s="187"/>
      <c r="T155" s="208"/>
      <c r="U155" s="40" t="s">
        <v>1430</v>
      </c>
      <c r="V155" s="184"/>
      <c r="W155" s="243"/>
      <c r="X155" s="243"/>
      <c r="Y155" s="243"/>
      <c r="Z155" s="243"/>
      <c r="AA155" s="243"/>
      <c r="AB155" s="243"/>
      <c r="AC155" s="243"/>
      <c r="AD155" s="243"/>
      <c r="AE155" s="243"/>
      <c r="AF155" s="243"/>
      <c r="AG155" s="243"/>
      <c r="AH155" s="243"/>
      <c r="AI155" s="253"/>
      <c r="AJ155" s="71" t="s">
        <v>2504</v>
      </c>
      <c r="AK155" s="71"/>
      <c r="AL155" s="71"/>
      <c r="AM155" s="71"/>
      <c r="AN155" s="71"/>
      <c r="AO155" s="71"/>
      <c r="AP155" s="71"/>
      <c r="AQ155" s="71"/>
      <c r="AR155" s="71"/>
      <c r="AS155" s="71"/>
      <c r="AT155" s="71"/>
      <c r="AU155" s="71"/>
      <c r="AV155" s="1107">
        <v>3</v>
      </c>
      <c r="AW155" s="1107"/>
      <c r="AX155" s="25" t="s">
        <v>775</v>
      </c>
      <c r="AY155" s="26"/>
      <c r="AZ155" s="251"/>
      <c r="BA155" s="252"/>
      <c r="BB155" s="35">
        <f t="shared" si="2"/>
        <v>3</v>
      </c>
      <c r="BC155" s="232"/>
    </row>
    <row r="156" spans="1:55" ht="14.25" customHeight="1" x14ac:dyDescent="0.15">
      <c r="A156" s="32">
        <v>32</v>
      </c>
      <c r="B156" s="32" t="s">
        <v>2578</v>
      </c>
      <c r="C156" s="34" t="s">
        <v>2579</v>
      </c>
      <c r="D156" s="4"/>
      <c r="E156" s="187"/>
      <c r="F156" s="187"/>
      <c r="G156" s="187"/>
      <c r="M156" s="20"/>
      <c r="S156" s="187"/>
      <c r="T156" s="208"/>
      <c r="U156" s="4"/>
      <c r="V156" s="187"/>
      <c r="W156" s="209"/>
      <c r="X156" s="209"/>
      <c r="Y156" s="209"/>
      <c r="Z156" s="209"/>
      <c r="AA156" s="209"/>
      <c r="AB156" s="209"/>
      <c r="AC156" s="209"/>
      <c r="AD156" s="209"/>
      <c r="AE156" s="209"/>
      <c r="AF156" s="209"/>
      <c r="AG156" s="209"/>
      <c r="AH156" s="209"/>
      <c r="AI156" s="254"/>
      <c r="AJ156" s="71" t="s">
        <v>2507</v>
      </c>
      <c r="AK156" s="71"/>
      <c r="AL156" s="71"/>
      <c r="AM156" s="71"/>
      <c r="AN156" s="71"/>
      <c r="AO156" s="71"/>
      <c r="AP156" s="71"/>
      <c r="AQ156" s="71"/>
      <c r="AR156" s="71"/>
      <c r="AS156" s="71"/>
      <c r="AT156" s="71"/>
      <c r="AU156" s="71"/>
      <c r="AV156" s="1107">
        <v>2</v>
      </c>
      <c r="AW156" s="1107"/>
      <c r="AX156" s="25" t="s">
        <v>775</v>
      </c>
      <c r="AY156" s="26"/>
      <c r="AZ156" s="251"/>
      <c r="BA156" s="252"/>
      <c r="BB156" s="35">
        <f t="shared" si="2"/>
        <v>2</v>
      </c>
      <c r="BC156" s="232"/>
    </row>
    <row r="157" spans="1:55" ht="14.25" customHeight="1" x14ac:dyDescent="0.15">
      <c r="A157" s="32">
        <v>32</v>
      </c>
      <c r="B157" s="32" t="s">
        <v>2580</v>
      </c>
      <c r="C157" s="34" t="s">
        <v>2581</v>
      </c>
      <c r="D157" s="4"/>
      <c r="E157" s="187"/>
      <c r="F157" s="187"/>
      <c r="G157" s="187"/>
      <c r="M157" s="20"/>
      <c r="S157" s="187"/>
      <c r="T157" s="208"/>
      <c r="U157" s="40" t="s">
        <v>1439</v>
      </c>
      <c r="V157" s="184"/>
      <c r="W157" s="243"/>
      <c r="X157" s="243"/>
      <c r="Y157" s="243"/>
      <c r="Z157" s="243"/>
      <c r="AA157" s="243"/>
      <c r="AB157" s="243"/>
      <c r="AC157" s="243"/>
      <c r="AD157" s="243"/>
      <c r="AE157" s="243"/>
      <c r="AF157" s="243"/>
      <c r="AG157" s="243"/>
      <c r="AH157" s="243"/>
      <c r="AI157" s="253"/>
      <c r="AJ157" s="71" t="s">
        <v>2504</v>
      </c>
      <c r="AK157" s="71"/>
      <c r="AL157" s="71"/>
      <c r="AM157" s="71"/>
      <c r="AN157" s="71"/>
      <c r="AO157" s="71"/>
      <c r="AP157" s="71"/>
      <c r="AQ157" s="71"/>
      <c r="AR157" s="71"/>
      <c r="AS157" s="71"/>
      <c r="AT157" s="71"/>
      <c r="AU157" s="71"/>
      <c r="AV157" s="1107">
        <v>3</v>
      </c>
      <c r="AW157" s="1107"/>
      <c r="AX157" s="25" t="s">
        <v>775</v>
      </c>
      <c r="AY157" s="26"/>
      <c r="AZ157" s="251"/>
      <c r="BA157" s="252"/>
      <c r="BB157" s="35">
        <f t="shared" si="2"/>
        <v>3</v>
      </c>
      <c r="BC157" s="232"/>
    </row>
    <row r="158" spans="1:55" ht="14.25" customHeight="1" x14ac:dyDescent="0.15">
      <c r="A158" s="32">
        <v>32</v>
      </c>
      <c r="B158" s="32" t="s">
        <v>2582</v>
      </c>
      <c r="C158" s="34" t="s">
        <v>2583</v>
      </c>
      <c r="D158" s="4"/>
      <c r="E158" s="187"/>
      <c r="F158" s="187"/>
      <c r="G158" s="187"/>
      <c r="M158" s="20"/>
      <c r="S158" s="187"/>
      <c r="T158" s="208"/>
      <c r="U158" s="4"/>
      <c r="V158" s="187"/>
      <c r="W158" s="209"/>
      <c r="X158" s="209"/>
      <c r="Y158" s="209"/>
      <c r="Z158" s="209"/>
      <c r="AA158" s="209"/>
      <c r="AB158" s="209"/>
      <c r="AC158" s="209"/>
      <c r="AD158" s="209"/>
      <c r="AE158" s="209"/>
      <c r="AF158" s="209"/>
      <c r="AG158" s="209"/>
      <c r="AH158" s="209"/>
      <c r="AI158" s="254"/>
      <c r="AJ158" s="71" t="s">
        <v>2507</v>
      </c>
      <c r="AK158" s="71"/>
      <c r="AL158" s="71"/>
      <c r="AM158" s="71"/>
      <c r="AN158" s="71"/>
      <c r="AO158" s="71"/>
      <c r="AP158" s="71"/>
      <c r="AQ158" s="71"/>
      <c r="AR158" s="71"/>
      <c r="AS158" s="71"/>
      <c r="AT158" s="71"/>
      <c r="AU158" s="71"/>
      <c r="AV158" s="1107">
        <v>2</v>
      </c>
      <c r="AW158" s="1107"/>
      <c r="AX158" s="25" t="s">
        <v>775</v>
      </c>
      <c r="AY158" s="26"/>
      <c r="AZ158" s="251"/>
      <c r="BA158" s="252"/>
      <c r="BB158" s="35">
        <f t="shared" si="2"/>
        <v>2</v>
      </c>
      <c r="BC158" s="232"/>
    </row>
    <row r="159" spans="1:55" ht="14.25" customHeight="1" x14ac:dyDescent="0.15">
      <c r="A159" s="32">
        <v>32</v>
      </c>
      <c r="B159" s="32" t="s">
        <v>2584</v>
      </c>
      <c r="C159" s="34" t="s">
        <v>2585</v>
      </c>
      <c r="D159" s="4"/>
      <c r="E159" s="187"/>
      <c r="F159" s="187"/>
      <c r="G159" s="187"/>
      <c r="M159" s="20"/>
      <c r="S159" s="187"/>
      <c r="T159" s="208"/>
      <c r="U159" s="40" t="s">
        <v>1448</v>
      </c>
      <c r="V159" s="184"/>
      <c r="W159" s="243"/>
      <c r="X159" s="243"/>
      <c r="Y159" s="243"/>
      <c r="Z159" s="243"/>
      <c r="AA159" s="243"/>
      <c r="AB159" s="243"/>
      <c r="AC159" s="243"/>
      <c r="AD159" s="243"/>
      <c r="AE159" s="243"/>
      <c r="AF159" s="243"/>
      <c r="AG159" s="243"/>
      <c r="AH159" s="243"/>
      <c r="AI159" s="253"/>
      <c r="AJ159" s="71" t="s">
        <v>2504</v>
      </c>
      <c r="AK159" s="71"/>
      <c r="AL159" s="71"/>
      <c r="AM159" s="71"/>
      <c r="AN159" s="71"/>
      <c r="AO159" s="71"/>
      <c r="AP159" s="71"/>
      <c r="AQ159" s="71"/>
      <c r="AR159" s="71"/>
      <c r="AS159" s="71"/>
      <c r="AT159" s="71"/>
      <c r="AU159" s="71"/>
      <c r="AV159" s="1107">
        <v>3</v>
      </c>
      <c r="AW159" s="1107"/>
      <c r="AX159" s="25" t="s">
        <v>775</v>
      </c>
      <c r="AY159" s="26"/>
      <c r="AZ159" s="251"/>
      <c r="BA159" s="252"/>
      <c r="BB159" s="35">
        <f t="shared" si="2"/>
        <v>3</v>
      </c>
      <c r="BC159" s="232"/>
    </row>
    <row r="160" spans="1:55" ht="14.25" customHeight="1" x14ac:dyDescent="0.15">
      <c r="A160" s="32">
        <v>32</v>
      </c>
      <c r="B160" s="32" t="s">
        <v>2586</v>
      </c>
      <c r="C160" s="34" t="s">
        <v>2587</v>
      </c>
      <c r="D160" s="4"/>
      <c r="E160" s="187"/>
      <c r="F160" s="187"/>
      <c r="G160" s="187"/>
      <c r="M160" s="20"/>
      <c r="S160" s="187"/>
      <c r="T160" s="208"/>
      <c r="U160" s="4"/>
      <c r="V160" s="187"/>
      <c r="W160" s="209"/>
      <c r="X160" s="209"/>
      <c r="Y160" s="209"/>
      <c r="Z160" s="209"/>
      <c r="AA160" s="209"/>
      <c r="AB160" s="209"/>
      <c r="AC160" s="209"/>
      <c r="AD160" s="209"/>
      <c r="AE160" s="209"/>
      <c r="AF160" s="209"/>
      <c r="AG160" s="209"/>
      <c r="AH160" s="209"/>
      <c r="AI160" s="254"/>
      <c r="AJ160" s="71" t="s">
        <v>2507</v>
      </c>
      <c r="AK160" s="71"/>
      <c r="AL160" s="71"/>
      <c r="AM160" s="71"/>
      <c r="AN160" s="71"/>
      <c r="AO160" s="71"/>
      <c r="AP160" s="71"/>
      <c r="AQ160" s="71"/>
      <c r="AR160" s="71"/>
      <c r="AS160" s="71"/>
      <c r="AT160" s="71"/>
      <c r="AU160" s="71"/>
      <c r="AV160" s="1107">
        <v>2</v>
      </c>
      <c r="AW160" s="1107"/>
      <c r="AX160" s="25" t="s">
        <v>775</v>
      </c>
      <c r="AY160" s="26"/>
      <c r="AZ160" s="251"/>
      <c r="BA160" s="252"/>
      <c r="BB160" s="35">
        <f t="shared" si="2"/>
        <v>2</v>
      </c>
      <c r="BC160" s="232"/>
    </row>
    <row r="161" spans="1:55" ht="14.25" customHeight="1" x14ac:dyDescent="0.15">
      <c r="A161" s="32">
        <v>32</v>
      </c>
      <c r="B161" s="32" t="s">
        <v>2588</v>
      </c>
      <c r="C161" s="34" t="s">
        <v>2589</v>
      </c>
      <c r="D161" s="20"/>
      <c r="E161" s="187"/>
      <c r="F161" s="187"/>
      <c r="G161" s="187"/>
      <c r="M161" s="47" t="s">
        <v>2166</v>
      </c>
      <c r="N161" s="40"/>
      <c r="O161" s="40"/>
      <c r="P161" s="40"/>
      <c r="Q161" s="40"/>
      <c r="R161" s="40"/>
      <c r="S161" s="184"/>
      <c r="T161" s="184"/>
      <c r="U161" s="47" t="s">
        <v>1458</v>
      </c>
      <c r="V161" s="184"/>
      <c r="W161" s="243"/>
      <c r="X161" s="243"/>
      <c r="Y161" s="243"/>
      <c r="Z161" s="243"/>
      <c r="AA161" s="243"/>
      <c r="AB161" s="243"/>
      <c r="AC161" s="243"/>
      <c r="AD161" s="243"/>
      <c r="AE161" s="184"/>
      <c r="AF161" s="184"/>
      <c r="AG161" s="184"/>
      <c r="AH161" s="184"/>
      <c r="AI161" s="247"/>
      <c r="AJ161" s="71" t="s">
        <v>2504</v>
      </c>
      <c r="AK161" s="71"/>
      <c r="AL161" s="71"/>
      <c r="AM161" s="71"/>
      <c r="AN161" s="71"/>
      <c r="AO161" s="71"/>
      <c r="AP161" s="71"/>
      <c r="AQ161" s="71"/>
      <c r="AR161" s="71"/>
      <c r="AS161" s="71"/>
      <c r="AT161" s="71"/>
      <c r="AU161" s="71"/>
      <c r="AV161" s="1107">
        <v>12</v>
      </c>
      <c r="AW161" s="1107"/>
      <c r="AX161" s="25" t="s">
        <v>775</v>
      </c>
      <c r="AY161" s="26"/>
      <c r="AZ161" s="251"/>
      <c r="BA161" s="252"/>
      <c r="BB161" s="35">
        <f t="shared" si="2"/>
        <v>12</v>
      </c>
      <c r="BC161" s="232"/>
    </row>
    <row r="162" spans="1:55" ht="14.25" customHeight="1" x14ac:dyDescent="0.15">
      <c r="A162" s="32">
        <v>32</v>
      </c>
      <c r="B162" s="32" t="s">
        <v>2590</v>
      </c>
      <c r="C162" s="34" t="s">
        <v>2591</v>
      </c>
      <c r="D162" s="20"/>
      <c r="E162" s="187"/>
      <c r="F162" s="187"/>
      <c r="G162" s="187"/>
      <c r="M162" s="20"/>
      <c r="S162" s="187"/>
      <c r="T162" s="187"/>
      <c r="U162" s="20"/>
      <c r="V162" s="187"/>
      <c r="W162" s="209"/>
      <c r="X162" s="209"/>
      <c r="Y162" s="209"/>
      <c r="Z162" s="209"/>
      <c r="AA162" s="209"/>
      <c r="AB162" s="209"/>
      <c r="AC162" s="209"/>
      <c r="AD162" s="209"/>
      <c r="AE162" s="187"/>
      <c r="AF162" s="187"/>
      <c r="AG162" s="187"/>
      <c r="AH162" s="187"/>
      <c r="AI162" s="208"/>
      <c r="AJ162" s="71" t="s">
        <v>2507</v>
      </c>
      <c r="AK162" s="71"/>
      <c r="AL162" s="71"/>
      <c r="AM162" s="71"/>
      <c r="AN162" s="71"/>
      <c r="AO162" s="71"/>
      <c r="AP162" s="71"/>
      <c r="AQ162" s="71"/>
      <c r="AR162" s="71"/>
      <c r="AS162" s="71"/>
      <c r="AT162" s="71"/>
      <c r="AU162" s="71"/>
      <c r="AV162" s="1107">
        <v>9</v>
      </c>
      <c r="AW162" s="1107"/>
      <c r="AX162" s="25" t="s">
        <v>775</v>
      </c>
      <c r="AY162" s="26"/>
      <c r="AZ162" s="251"/>
      <c r="BA162" s="252"/>
      <c r="BB162" s="35">
        <f t="shared" si="2"/>
        <v>9</v>
      </c>
      <c r="BC162" s="232"/>
    </row>
    <row r="163" spans="1:55" ht="14.25" customHeight="1" x14ac:dyDescent="0.15">
      <c r="A163" s="32">
        <v>32</v>
      </c>
      <c r="B163" s="32" t="s">
        <v>2592</v>
      </c>
      <c r="C163" s="34" t="s">
        <v>2593</v>
      </c>
      <c r="D163" s="20"/>
      <c r="E163" s="187"/>
      <c r="F163" s="187"/>
      <c r="G163" s="187"/>
      <c r="M163" s="20"/>
      <c r="S163" s="187"/>
      <c r="T163" s="187"/>
      <c r="U163" s="47" t="s">
        <v>1467</v>
      </c>
      <c r="V163" s="184"/>
      <c r="W163" s="243"/>
      <c r="X163" s="243"/>
      <c r="Y163" s="243"/>
      <c r="Z163" s="243"/>
      <c r="AA163" s="243"/>
      <c r="AB163" s="243"/>
      <c r="AC163" s="243"/>
      <c r="AD163" s="243"/>
      <c r="AE163" s="184"/>
      <c r="AF163" s="184"/>
      <c r="AG163" s="184"/>
      <c r="AH163" s="184"/>
      <c r="AI163" s="247"/>
      <c r="AJ163" s="71" t="s">
        <v>2504</v>
      </c>
      <c r="AK163" s="71"/>
      <c r="AL163" s="71"/>
      <c r="AM163" s="71"/>
      <c r="AN163" s="71"/>
      <c r="AO163" s="71"/>
      <c r="AP163" s="71"/>
      <c r="AQ163" s="71"/>
      <c r="AR163" s="71"/>
      <c r="AS163" s="71"/>
      <c r="AT163" s="71"/>
      <c r="AU163" s="71"/>
      <c r="AV163" s="1107">
        <v>12</v>
      </c>
      <c r="AW163" s="1107"/>
      <c r="AX163" s="25" t="s">
        <v>775</v>
      </c>
      <c r="AY163" s="26"/>
      <c r="AZ163" s="251"/>
      <c r="BA163" s="252"/>
      <c r="BB163" s="35">
        <f t="shared" si="2"/>
        <v>12</v>
      </c>
      <c r="BC163" s="232"/>
    </row>
    <row r="164" spans="1:55" ht="14.25" customHeight="1" x14ac:dyDescent="0.15">
      <c r="A164" s="32">
        <v>32</v>
      </c>
      <c r="B164" s="32" t="s">
        <v>2594</v>
      </c>
      <c r="C164" s="34" t="s">
        <v>2595</v>
      </c>
      <c r="D164" s="20"/>
      <c r="E164" s="187"/>
      <c r="F164" s="187"/>
      <c r="G164" s="187"/>
      <c r="M164" s="20"/>
      <c r="S164" s="187"/>
      <c r="T164" s="187"/>
      <c r="U164" s="20"/>
      <c r="V164" s="187"/>
      <c r="W164" s="209"/>
      <c r="X164" s="209"/>
      <c r="Y164" s="209"/>
      <c r="Z164" s="209"/>
      <c r="AA164" s="209"/>
      <c r="AB164" s="209"/>
      <c r="AC164" s="209"/>
      <c r="AD164" s="209"/>
      <c r="AE164" s="187"/>
      <c r="AF164" s="187"/>
      <c r="AG164" s="187"/>
      <c r="AH164" s="187"/>
      <c r="AI164" s="208"/>
      <c r="AJ164" s="71" t="s">
        <v>2507</v>
      </c>
      <c r="AK164" s="71"/>
      <c r="AL164" s="71"/>
      <c r="AM164" s="71"/>
      <c r="AN164" s="71"/>
      <c r="AO164" s="71"/>
      <c r="AP164" s="71"/>
      <c r="AQ164" s="71"/>
      <c r="AR164" s="71"/>
      <c r="AS164" s="71"/>
      <c r="AT164" s="71"/>
      <c r="AU164" s="71"/>
      <c r="AV164" s="1107">
        <v>9</v>
      </c>
      <c r="AW164" s="1107"/>
      <c r="AX164" s="25" t="s">
        <v>775</v>
      </c>
      <c r="AY164" s="26"/>
      <c r="AZ164" s="251"/>
      <c r="BA164" s="252"/>
      <c r="BB164" s="35">
        <f t="shared" si="2"/>
        <v>9</v>
      </c>
      <c r="BC164" s="232"/>
    </row>
    <row r="165" spans="1:55" ht="14.25" customHeight="1" x14ac:dyDescent="0.15">
      <c r="A165" s="32">
        <v>32</v>
      </c>
      <c r="B165" s="32" t="s">
        <v>2596</v>
      </c>
      <c r="C165" s="34" t="s">
        <v>2597</v>
      </c>
      <c r="D165" s="20"/>
      <c r="E165" s="187"/>
      <c r="F165" s="187"/>
      <c r="G165" s="187"/>
      <c r="M165" s="20"/>
      <c r="S165" s="187"/>
      <c r="T165" s="187"/>
      <c r="U165" s="47" t="s">
        <v>1476</v>
      </c>
      <c r="V165" s="184"/>
      <c r="W165" s="243"/>
      <c r="X165" s="243"/>
      <c r="Y165" s="243"/>
      <c r="Z165" s="243"/>
      <c r="AA165" s="243"/>
      <c r="AB165" s="243"/>
      <c r="AC165" s="243"/>
      <c r="AD165" s="243"/>
      <c r="AE165" s="184"/>
      <c r="AF165" s="184"/>
      <c r="AG165" s="184"/>
      <c r="AH165" s="184"/>
      <c r="AI165" s="247"/>
      <c r="AJ165" s="71" t="s">
        <v>2504</v>
      </c>
      <c r="AK165" s="71"/>
      <c r="AL165" s="71"/>
      <c r="AM165" s="71"/>
      <c r="AN165" s="71"/>
      <c r="AO165" s="71"/>
      <c r="AP165" s="71"/>
      <c r="AQ165" s="71"/>
      <c r="AR165" s="71"/>
      <c r="AS165" s="71"/>
      <c r="AT165" s="71"/>
      <c r="AU165" s="71"/>
      <c r="AV165" s="1107">
        <v>11</v>
      </c>
      <c r="AW165" s="1107"/>
      <c r="AX165" s="25" t="s">
        <v>775</v>
      </c>
      <c r="AY165" s="26"/>
      <c r="AZ165" s="251"/>
      <c r="BA165" s="252"/>
      <c r="BB165" s="35">
        <f t="shared" si="2"/>
        <v>11</v>
      </c>
      <c r="BC165" s="232"/>
    </row>
    <row r="166" spans="1:55" ht="14.25" customHeight="1" x14ac:dyDescent="0.15">
      <c r="A166" s="32">
        <v>32</v>
      </c>
      <c r="B166" s="32" t="s">
        <v>2598</v>
      </c>
      <c r="C166" s="34" t="s">
        <v>2599</v>
      </c>
      <c r="D166" s="20"/>
      <c r="E166" s="187"/>
      <c r="F166" s="187"/>
      <c r="G166" s="187"/>
      <c r="M166" s="20"/>
      <c r="S166" s="187"/>
      <c r="T166" s="187"/>
      <c r="U166" s="20"/>
      <c r="V166" s="187"/>
      <c r="W166" s="209"/>
      <c r="X166" s="209"/>
      <c r="Y166" s="209"/>
      <c r="Z166" s="209"/>
      <c r="AA166" s="209"/>
      <c r="AB166" s="209"/>
      <c r="AC166" s="209"/>
      <c r="AD166" s="209"/>
      <c r="AE166" s="187"/>
      <c r="AF166" s="187"/>
      <c r="AG166" s="187"/>
      <c r="AH166" s="187"/>
      <c r="AI166" s="208"/>
      <c r="AJ166" s="71" t="s">
        <v>2507</v>
      </c>
      <c r="AK166" s="71"/>
      <c r="AL166" s="71"/>
      <c r="AM166" s="71"/>
      <c r="AN166" s="71"/>
      <c r="AO166" s="71"/>
      <c r="AP166" s="71"/>
      <c r="AQ166" s="71"/>
      <c r="AR166" s="71"/>
      <c r="AS166" s="71"/>
      <c r="AT166" s="71"/>
      <c r="AU166" s="71"/>
      <c r="AV166" s="1107">
        <v>8</v>
      </c>
      <c r="AW166" s="1107"/>
      <c r="AX166" s="25" t="s">
        <v>775</v>
      </c>
      <c r="AY166" s="26"/>
      <c r="AZ166" s="251"/>
      <c r="BA166" s="252"/>
      <c r="BB166" s="35">
        <f t="shared" si="2"/>
        <v>8</v>
      </c>
      <c r="BC166" s="232"/>
    </row>
    <row r="167" spans="1:55" ht="14.25" customHeight="1" x14ac:dyDescent="0.15">
      <c r="A167" s="32">
        <v>32</v>
      </c>
      <c r="B167" s="32" t="s">
        <v>2600</v>
      </c>
      <c r="C167" s="34" t="s">
        <v>2601</v>
      </c>
      <c r="D167" s="20"/>
      <c r="E167" s="187"/>
      <c r="F167" s="187"/>
      <c r="G167" s="187"/>
      <c r="M167" s="20"/>
      <c r="S167" s="187"/>
      <c r="T167" s="187"/>
      <c r="U167" s="47" t="s">
        <v>1485</v>
      </c>
      <c r="V167" s="184"/>
      <c r="W167" s="243"/>
      <c r="X167" s="243"/>
      <c r="Y167" s="243"/>
      <c r="Z167" s="243"/>
      <c r="AA167" s="243"/>
      <c r="AB167" s="243"/>
      <c r="AC167" s="243"/>
      <c r="AD167" s="243"/>
      <c r="AE167" s="184"/>
      <c r="AF167" s="184"/>
      <c r="AG167" s="184"/>
      <c r="AH167" s="184"/>
      <c r="AI167" s="247"/>
      <c r="AJ167" s="71" t="s">
        <v>2504</v>
      </c>
      <c r="AK167" s="71"/>
      <c r="AL167" s="71"/>
      <c r="AM167" s="71"/>
      <c r="AN167" s="71"/>
      <c r="AO167" s="71"/>
      <c r="AP167" s="71"/>
      <c r="AQ167" s="71"/>
      <c r="AR167" s="71"/>
      <c r="AS167" s="71"/>
      <c r="AT167" s="71"/>
      <c r="AU167" s="71"/>
      <c r="AV167" s="1107">
        <v>9</v>
      </c>
      <c r="AW167" s="1107"/>
      <c r="AX167" s="25" t="s">
        <v>775</v>
      </c>
      <c r="AY167" s="26"/>
      <c r="AZ167" s="251"/>
      <c r="BA167" s="252"/>
      <c r="BB167" s="35">
        <f t="shared" si="2"/>
        <v>9</v>
      </c>
      <c r="BC167" s="232"/>
    </row>
    <row r="168" spans="1:55" ht="14.25" customHeight="1" x14ac:dyDescent="0.15">
      <c r="A168" s="32">
        <v>32</v>
      </c>
      <c r="B168" s="32" t="s">
        <v>2602</v>
      </c>
      <c r="C168" s="34" t="s">
        <v>2603</v>
      </c>
      <c r="D168" s="20"/>
      <c r="E168" s="187"/>
      <c r="F168" s="187"/>
      <c r="G168" s="187"/>
      <c r="M168" s="20"/>
      <c r="S168" s="187"/>
      <c r="T168" s="187"/>
      <c r="U168" s="20"/>
      <c r="V168" s="187"/>
      <c r="W168" s="209"/>
      <c r="X168" s="209"/>
      <c r="Y168" s="209"/>
      <c r="Z168" s="209"/>
      <c r="AA168" s="209"/>
      <c r="AB168" s="209"/>
      <c r="AC168" s="209"/>
      <c r="AD168" s="209"/>
      <c r="AE168" s="187"/>
      <c r="AF168" s="187"/>
      <c r="AG168" s="187"/>
      <c r="AH168" s="187"/>
      <c r="AI168" s="208"/>
      <c r="AJ168" s="71" t="s">
        <v>2507</v>
      </c>
      <c r="AK168" s="71"/>
      <c r="AL168" s="71"/>
      <c r="AM168" s="71"/>
      <c r="AN168" s="71"/>
      <c r="AO168" s="71"/>
      <c r="AP168" s="71"/>
      <c r="AQ168" s="71"/>
      <c r="AR168" s="71"/>
      <c r="AS168" s="71"/>
      <c r="AT168" s="71"/>
      <c r="AU168" s="71"/>
      <c r="AV168" s="1107">
        <v>6</v>
      </c>
      <c r="AW168" s="1107"/>
      <c r="AX168" s="25" t="s">
        <v>775</v>
      </c>
      <c r="AY168" s="26"/>
      <c r="AZ168" s="251"/>
      <c r="BA168" s="252"/>
      <c r="BB168" s="35">
        <f t="shared" si="2"/>
        <v>6</v>
      </c>
      <c r="BC168" s="232"/>
    </row>
    <row r="169" spans="1:55" ht="14.25" customHeight="1" x14ac:dyDescent="0.15">
      <c r="A169" s="32">
        <v>32</v>
      </c>
      <c r="B169" s="32" t="s">
        <v>2604</v>
      </c>
      <c r="C169" s="34" t="s">
        <v>2605</v>
      </c>
      <c r="D169" s="20"/>
      <c r="E169" s="187"/>
      <c r="F169" s="187"/>
      <c r="G169" s="187"/>
      <c r="M169" s="20"/>
      <c r="S169" s="187"/>
      <c r="T169" s="187"/>
      <c r="U169" s="47" t="s">
        <v>1494</v>
      </c>
      <c r="V169" s="184"/>
      <c r="W169" s="243"/>
      <c r="X169" s="243"/>
      <c r="Y169" s="243"/>
      <c r="Z169" s="243"/>
      <c r="AA169" s="243"/>
      <c r="AB169" s="243"/>
      <c r="AC169" s="243"/>
      <c r="AD169" s="243"/>
      <c r="AE169" s="184"/>
      <c r="AF169" s="184"/>
      <c r="AG169" s="184"/>
      <c r="AH169" s="184"/>
      <c r="AI169" s="247"/>
      <c r="AJ169" s="71" t="s">
        <v>2504</v>
      </c>
      <c r="AK169" s="71"/>
      <c r="AL169" s="71"/>
      <c r="AM169" s="71"/>
      <c r="AN169" s="71"/>
      <c r="AO169" s="71"/>
      <c r="AP169" s="71"/>
      <c r="AQ169" s="71"/>
      <c r="AR169" s="71"/>
      <c r="AS169" s="71"/>
      <c r="AT169" s="71"/>
      <c r="AU169" s="71"/>
      <c r="AV169" s="1107">
        <v>7</v>
      </c>
      <c r="AW169" s="1107"/>
      <c r="AX169" s="25" t="s">
        <v>775</v>
      </c>
      <c r="AY169" s="26"/>
      <c r="AZ169" s="251"/>
      <c r="BA169" s="252"/>
      <c r="BB169" s="35">
        <f t="shared" si="2"/>
        <v>7</v>
      </c>
      <c r="BC169" s="232"/>
    </row>
    <row r="170" spans="1:55" ht="14.25" customHeight="1" x14ac:dyDescent="0.15">
      <c r="A170" s="32">
        <v>32</v>
      </c>
      <c r="B170" s="32" t="s">
        <v>2606</v>
      </c>
      <c r="C170" s="34" t="s">
        <v>2607</v>
      </c>
      <c r="D170" s="20"/>
      <c r="E170" s="187"/>
      <c r="F170" s="187"/>
      <c r="G170" s="187"/>
      <c r="M170" s="20"/>
      <c r="S170" s="187"/>
      <c r="T170" s="187"/>
      <c r="U170" s="20"/>
      <c r="V170" s="187"/>
      <c r="W170" s="209"/>
      <c r="X170" s="209"/>
      <c r="Y170" s="209"/>
      <c r="Z170" s="209"/>
      <c r="AA170" s="209"/>
      <c r="AB170" s="209"/>
      <c r="AC170" s="209"/>
      <c r="AD170" s="209"/>
      <c r="AE170" s="187"/>
      <c r="AF170" s="187"/>
      <c r="AG170" s="187"/>
      <c r="AH170" s="187"/>
      <c r="AI170" s="208"/>
      <c r="AJ170" s="71" t="s">
        <v>2507</v>
      </c>
      <c r="AK170" s="71"/>
      <c r="AL170" s="71"/>
      <c r="AM170" s="71"/>
      <c r="AN170" s="71"/>
      <c r="AO170" s="71"/>
      <c r="AP170" s="71"/>
      <c r="AQ170" s="71"/>
      <c r="AR170" s="71"/>
      <c r="AS170" s="71"/>
      <c r="AT170" s="71"/>
      <c r="AU170" s="71"/>
      <c r="AV170" s="1107">
        <v>5</v>
      </c>
      <c r="AW170" s="1107"/>
      <c r="AX170" s="25" t="s">
        <v>775</v>
      </c>
      <c r="AY170" s="26"/>
      <c r="AZ170" s="251"/>
      <c r="BA170" s="252"/>
      <c r="BB170" s="35">
        <f t="shared" si="2"/>
        <v>5</v>
      </c>
      <c r="BC170" s="232"/>
    </row>
    <row r="171" spans="1:55" ht="14.25" customHeight="1" x14ac:dyDescent="0.15">
      <c r="A171" s="32">
        <v>32</v>
      </c>
      <c r="B171" s="32" t="s">
        <v>2608</v>
      </c>
      <c r="C171" s="34" t="s">
        <v>2609</v>
      </c>
      <c r="D171" s="20"/>
      <c r="E171" s="187"/>
      <c r="F171" s="187"/>
      <c r="G171" s="187"/>
      <c r="M171" s="20"/>
      <c r="S171" s="187"/>
      <c r="T171" s="187"/>
      <c r="U171" s="47" t="s">
        <v>1503</v>
      </c>
      <c r="V171" s="184"/>
      <c r="W171" s="243"/>
      <c r="X171" s="243"/>
      <c r="Y171" s="243"/>
      <c r="Z171" s="243"/>
      <c r="AA171" s="243"/>
      <c r="AB171" s="243"/>
      <c r="AC171" s="243"/>
      <c r="AD171" s="243"/>
      <c r="AE171" s="184"/>
      <c r="AF171" s="184"/>
      <c r="AG171" s="184"/>
      <c r="AH171" s="184"/>
      <c r="AI171" s="247"/>
      <c r="AJ171" s="71" t="s">
        <v>2504</v>
      </c>
      <c r="AK171" s="71"/>
      <c r="AL171" s="71"/>
      <c r="AM171" s="71"/>
      <c r="AN171" s="71"/>
      <c r="AO171" s="71"/>
      <c r="AP171" s="71"/>
      <c r="AQ171" s="71"/>
      <c r="AR171" s="71"/>
      <c r="AS171" s="71"/>
      <c r="AT171" s="71"/>
      <c r="AU171" s="71"/>
      <c r="AV171" s="1107">
        <v>6</v>
      </c>
      <c r="AW171" s="1107"/>
      <c r="AX171" s="25" t="s">
        <v>775</v>
      </c>
      <c r="AY171" s="26"/>
      <c r="AZ171" s="251"/>
      <c r="BA171" s="252"/>
      <c r="BB171" s="35">
        <f t="shared" si="2"/>
        <v>6</v>
      </c>
      <c r="BC171" s="232"/>
    </row>
    <row r="172" spans="1:55" ht="14.25" customHeight="1" x14ac:dyDescent="0.15">
      <c r="A172" s="32">
        <v>32</v>
      </c>
      <c r="B172" s="32" t="s">
        <v>2610</v>
      </c>
      <c r="C172" s="34" t="s">
        <v>2611</v>
      </c>
      <c r="D172" s="4"/>
      <c r="E172" s="187"/>
      <c r="F172" s="187"/>
      <c r="G172" s="187"/>
      <c r="M172" s="24"/>
      <c r="N172" s="25"/>
      <c r="O172" s="25"/>
      <c r="P172" s="25"/>
      <c r="Q172" s="25"/>
      <c r="R172" s="25"/>
      <c r="S172" s="211"/>
      <c r="T172" s="211"/>
      <c r="U172" s="20"/>
      <c r="V172" s="187"/>
      <c r="W172" s="209"/>
      <c r="X172" s="209"/>
      <c r="Y172" s="209"/>
      <c r="Z172" s="209"/>
      <c r="AA172" s="209"/>
      <c r="AB172" s="209"/>
      <c r="AC172" s="209"/>
      <c r="AD172" s="209"/>
      <c r="AE172" s="187"/>
      <c r="AF172" s="187"/>
      <c r="AG172" s="187"/>
      <c r="AH172" s="187"/>
      <c r="AI172" s="208"/>
      <c r="AJ172" s="71" t="s">
        <v>2507</v>
      </c>
      <c r="AK172" s="71"/>
      <c r="AL172" s="71"/>
      <c r="AM172" s="71"/>
      <c r="AN172" s="71"/>
      <c r="AO172" s="71"/>
      <c r="AP172" s="71"/>
      <c r="AQ172" s="71"/>
      <c r="AR172" s="71"/>
      <c r="AS172" s="71"/>
      <c r="AT172" s="71"/>
      <c r="AU172" s="71"/>
      <c r="AV172" s="1107">
        <v>5</v>
      </c>
      <c r="AW172" s="1107"/>
      <c r="AX172" s="25" t="s">
        <v>775</v>
      </c>
      <c r="AY172" s="26"/>
      <c r="AZ172" s="251"/>
      <c r="BA172" s="252"/>
      <c r="BB172" s="35">
        <f t="shared" si="2"/>
        <v>5</v>
      </c>
      <c r="BC172" s="232"/>
    </row>
    <row r="173" spans="1:55" ht="14.25" customHeight="1" x14ac:dyDescent="0.15">
      <c r="A173" s="32">
        <v>32</v>
      </c>
      <c r="B173" s="32" t="s">
        <v>2612</v>
      </c>
      <c r="C173" s="34" t="s">
        <v>2613</v>
      </c>
      <c r="D173" s="187"/>
      <c r="E173" s="187"/>
      <c r="F173" s="187"/>
      <c r="G173" s="187"/>
      <c r="M173" s="20" t="s">
        <v>2173</v>
      </c>
      <c r="N173" s="193"/>
      <c r="O173" s="193"/>
      <c r="P173" s="193"/>
      <c r="Q173" s="193"/>
      <c r="R173" s="193"/>
      <c r="S173" s="193"/>
      <c r="T173" s="193"/>
      <c r="U173" s="47" t="s">
        <v>2174</v>
      </c>
      <c r="V173" s="184"/>
      <c r="W173" s="184"/>
      <c r="X173" s="184"/>
      <c r="Y173" s="184"/>
      <c r="Z173" s="184"/>
      <c r="AA173" s="184"/>
      <c r="AB173" s="184"/>
      <c r="AC173" s="184"/>
      <c r="AD173" s="40"/>
      <c r="AE173" s="40"/>
      <c r="AF173" s="67"/>
      <c r="AG173" s="67"/>
      <c r="AH173" s="67"/>
      <c r="AI173" s="68"/>
      <c r="AJ173" s="71" t="s">
        <v>2504</v>
      </c>
      <c r="AK173" s="71"/>
      <c r="AL173" s="71"/>
      <c r="AM173" s="71"/>
      <c r="AN173" s="71"/>
      <c r="AO173" s="71"/>
      <c r="AP173" s="71"/>
      <c r="AQ173" s="71"/>
      <c r="AR173" s="71"/>
      <c r="AS173" s="71"/>
      <c r="AT173" s="71"/>
      <c r="AU173" s="71"/>
      <c r="AV173" s="1107">
        <v>48</v>
      </c>
      <c r="AW173" s="1107"/>
      <c r="AX173" s="25" t="s">
        <v>775</v>
      </c>
      <c r="AY173" s="26"/>
      <c r="AZ173" s="251"/>
      <c r="BA173" s="252"/>
      <c r="BB173" s="35">
        <f t="shared" si="2"/>
        <v>48</v>
      </c>
      <c r="BC173" s="31"/>
    </row>
    <row r="174" spans="1:55" ht="14.25" customHeight="1" x14ac:dyDescent="0.15">
      <c r="A174" s="32">
        <v>32</v>
      </c>
      <c r="B174" s="32" t="s">
        <v>2614</v>
      </c>
      <c r="C174" s="34" t="s">
        <v>2615</v>
      </c>
      <c r="D174" s="187"/>
      <c r="E174" s="187"/>
      <c r="F174" s="187"/>
      <c r="G174" s="187"/>
      <c r="M174" s="20"/>
      <c r="N174" s="193"/>
      <c r="O174" s="193"/>
      <c r="P174" s="193"/>
      <c r="Q174" s="193"/>
      <c r="R174" s="193"/>
      <c r="S174" s="193"/>
      <c r="T174" s="193"/>
      <c r="U174" s="20"/>
      <c r="V174" s="187"/>
      <c r="W174" s="187"/>
      <c r="X174" s="187"/>
      <c r="Y174" s="187"/>
      <c r="Z174" s="187"/>
      <c r="AA174" s="187"/>
      <c r="AB174" s="187"/>
      <c r="AC174" s="187"/>
      <c r="AD174" s="4"/>
      <c r="AE174" s="4"/>
      <c r="AF174" s="53"/>
      <c r="AG174" s="53"/>
      <c r="AH174" s="53"/>
      <c r="AI174" s="59"/>
      <c r="AJ174" s="71" t="s">
        <v>2507</v>
      </c>
      <c r="AK174" s="71"/>
      <c r="AL174" s="71"/>
      <c r="AM174" s="71"/>
      <c r="AN174" s="71"/>
      <c r="AO174" s="71"/>
      <c r="AP174" s="71"/>
      <c r="AQ174" s="71"/>
      <c r="AR174" s="71"/>
      <c r="AS174" s="71"/>
      <c r="AT174" s="71"/>
      <c r="AU174" s="71"/>
      <c r="AV174" s="1107">
        <v>36</v>
      </c>
      <c r="AW174" s="1107"/>
      <c r="AX174" s="25" t="s">
        <v>775</v>
      </c>
      <c r="AY174" s="26"/>
      <c r="AZ174" s="251"/>
      <c r="BA174" s="252"/>
      <c r="BB174" s="35">
        <f t="shared" si="2"/>
        <v>36</v>
      </c>
      <c r="BC174" s="31"/>
    </row>
    <row r="175" spans="1:55" ht="14.25" customHeight="1" x14ac:dyDescent="0.15">
      <c r="A175" s="32">
        <v>32</v>
      </c>
      <c r="B175" s="32" t="s">
        <v>2616</v>
      </c>
      <c r="C175" s="34" t="s">
        <v>2617</v>
      </c>
      <c r="D175" s="187"/>
      <c r="E175" s="187"/>
      <c r="F175" s="187"/>
      <c r="G175" s="187"/>
      <c r="M175" s="20"/>
      <c r="N175" s="193"/>
      <c r="O175" s="193"/>
      <c r="P175" s="193"/>
      <c r="Q175" s="193"/>
      <c r="R175" s="193"/>
      <c r="S175" s="193"/>
      <c r="T175" s="193"/>
      <c r="U175" s="47" t="s">
        <v>2178</v>
      </c>
      <c r="V175" s="184"/>
      <c r="W175" s="184"/>
      <c r="X175" s="184"/>
      <c r="Y175" s="184"/>
      <c r="Z175" s="184"/>
      <c r="AA175" s="184"/>
      <c r="AB175" s="184"/>
      <c r="AC175" s="184"/>
      <c r="AD175" s="40"/>
      <c r="AE175" s="40"/>
      <c r="AF175" s="67"/>
      <c r="AG175" s="67"/>
      <c r="AH175" s="67"/>
      <c r="AI175" s="68"/>
      <c r="AJ175" s="71" t="s">
        <v>2504</v>
      </c>
      <c r="AK175" s="71"/>
      <c r="AL175" s="71"/>
      <c r="AM175" s="71"/>
      <c r="AN175" s="71"/>
      <c r="AO175" s="71"/>
      <c r="AP175" s="71"/>
      <c r="AQ175" s="71"/>
      <c r="AR175" s="71"/>
      <c r="AS175" s="71"/>
      <c r="AT175" s="71"/>
      <c r="AU175" s="71"/>
      <c r="AV175" s="1107">
        <v>48</v>
      </c>
      <c r="AW175" s="1107"/>
      <c r="AX175" s="25" t="s">
        <v>775</v>
      </c>
      <c r="AY175" s="26"/>
      <c r="AZ175" s="251"/>
      <c r="BA175" s="252"/>
      <c r="BB175" s="35">
        <f t="shared" si="2"/>
        <v>48</v>
      </c>
      <c r="BC175" s="31"/>
    </row>
    <row r="176" spans="1:55" ht="14.25" customHeight="1" x14ac:dyDescent="0.15">
      <c r="A176" s="32">
        <v>32</v>
      </c>
      <c r="B176" s="32" t="s">
        <v>2618</v>
      </c>
      <c r="C176" s="34" t="s">
        <v>2619</v>
      </c>
      <c r="D176" s="187"/>
      <c r="E176" s="187"/>
      <c r="F176" s="187"/>
      <c r="G176" s="187"/>
      <c r="M176" s="20"/>
      <c r="N176" s="193"/>
      <c r="O176" s="193"/>
      <c r="P176" s="193"/>
      <c r="Q176" s="193"/>
      <c r="R176" s="193"/>
      <c r="S176" s="193"/>
      <c r="T176" s="193"/>
      <c r="U176" s="20"/>
      <c r="V176" s="187"/>
      <c r="W176" s="187"/>
      <c r="X176" s="187"/>
      <c r="Y176" s="187"/>
      <c r="Z176" s="187"/>
      <c r="AA176" s="187"/>
      <c r="AB176" s="187"/>
      <c r="AC176" s="187"/>
      <c r="AD176" s="4"/>
      <c r="AE176" s="4"/>
      <c r="AF176" s="53"/>
      <c r="AG176" s="53"/>
      <c r="AH176" s="53"/>
      <c r="AI176" s="59"/>
      <c r="AJ176" s="71" t="s">
        <v>2507</v>
      </c>
      <c r="AK176" s="71"/>
      <c r="AL176" s="71"/>
      <c r="AM176" s="71"/>
      <c r="AN176" s="71"/>
      <c r="AO176" s="71"/>
      <c r="AP176" s="71"/>
      <c r="AQ176" s="71"/>
      <c r="AR176" s="71"/>
      <c r="AS176" s="71"/>
      <c r="AT176" s="71"/>
      <c r="AU176" s="71"/>
      <c r="AV176" s="1107">
        <v>36</v>
      </c>
      <c r="AW176" s="1107"/>
      <c r="AX176" s="25" t="s">
        <v>775</v>
      </c>
      <c r="AY176" s="26"/>
      <c r="AZ176" s="251"/>
      <c r="BA176" s="252"/>
      <c r="BB176" s="35">
        <f t="shared" si="2"/>
        <v>36</v>
      </c>
      <c r="BC176" s="31"/>
    </row>
    <row r="177" spans="1:55" ht="14.25" customHeight="1" x14ac:dyDescent="0.15">
      <c r="A177" s="32">
        <v>32</v>
      </c>
      <c r="B177" s="32" t="s">
        <v>2620</v>
      </c>
      <c r="C177" s="34" t="s">
        <v>2621</v>
      </c>
      <c r="D177" s="187"/>
      <c r="E177" s="187"/>
      <c r="F177" s="187"/>
      <c r="G177" s="187"/>
      <c r="M177" s="20"/>
      <c r="N177" s="193"/>
      <c r="O177" s="193"/>
      <c r="P177" s="193"/>
      <c r="Q177" s="193"/>
      <c r="R177" s="193"/>
      <c r="S177" s="193"/>
      <c r="T177" s="193"/>
      <c r="U177" s="47" t="s">
        <v>1548</v>
      </c>
      <c r="V177" s="184"/>
      <c r="W177" s="184"/>
      <c r="X177" s="184"/>
      <c r="Y177" s="184"/>
      <c r="Z177" s="184"/>
      <c r="AA177" s="184"/>
      <c r="AB177" s="184"/>
      <c r="AC177" s="184"/>
      <c r="AD177" s="40"/>
      <c r="AE177" s="40"/>
      <c r="AF177" s="67"/>
      <c r="AG177" s="67"/>
      <c r="AH177" s="67"/>
      <c r="AI177" s="68"/>
      <c r="AJ177" s="71" t="s">
        <v>2504</v>
      </c>
      <c r="AK177" s="71"/>
      <c r="AL177" s="71"/>
      <c r="AM177" s="71"/>
      <c r="AN177" s="71"/>
      <c r="AO177" s="71"/>
      <c r="AP177" s="71"/>
      <c r="AQ177" s="71"/>
      <c r="AR177" s="71"/>
      <c r="AS177" s="71"/>
      <c r="AT177" s="71"/>
      <c r="AU177" s="71"/>
      <c r="AV177" s="1107">
        <v>48</v>
      </c>
      <c r="AW177" s="1107"/>
      <c r="AX177" s="25" t="s">
        <v>775</v>
      </c>
      <c r="AY177" s="26"/>
      <c r="AZ177" s="251"/>
      <c r="BA177" s="252"/>
      <c r="BB177" s="35">
        <f t="shared" si="2"/>
        <v>48</v>
      </c>
      <c r="BC177" s="31"/>
    </row>
    <row r="178" spans="1:55" ht="14.25" customHeight="1" x14ac:dyDescent="0.15">
      <c r="A178" s="32">
        <v>32</v>
      </c>
      <c r="B178" s="32" t="s">
        <v>2622</v>
      </c>
      <c r="C178" s="34" t="s">
        <v>2623</v>
      </c>
      <c r="D178" s="187"/>
      <c r="E178" s="187"/>
      <c r="F178" s="187"/>
      <c r="G178" s="187"/>
      <c r="M178" s="20"/>
      <c r="N178" s="193"/>
      <c r="O178" s="193"/>
      <c r="P178" s="193"/>
      <c r="Q178" s="193"/>
      <c r="R178" s="193"/>
      <c r="S178" s="193"/>
      <c r="T178" s="193"/>
      <c r="U178" s="20"/>
      <c r="V178" s="187"/>
      <c r="W178" s="187"/>
      <c r="X178" s="187"/>
      <c r="Y178" s="187"/>
      <c r="Z178" s="187"/>
      <c r="AA178" s="187"/>
      <c r="AB178" s="187"/>
      <c r="AC178" s="187"/>
      <c r="AD178" s="4"/>
      <c r="AE178" s="4"/>
      <c r="AF178" s="53"/>
      <c r="AG178" s="53"/>
      <c r="AH178" s="53"/>
      <c r="AI178" s="59"/>
      <c r="AJ178" s="71" t="s">
        <v>2507</v>
      </c>
      <c r="AK178" s="71"/>
      <c r="AL178" s="71"/>
      <c r="AM178" s="71"/>
      <c r="AN178" s="71"/>
      <c r="AO178" s="71"/>
      <c r="AP178" s="71"/>
      <c r="AQ178" s="71"/>
      <c r="AR178" s="71"/>
      <c r="AS178" s="71"/>
      <c r="AT178" s="71"/>
      <c r="AU178" s="71"/>
      <c r="AV178" s="1107">
        <v>36</v>
      </c>
      <c r="AW178" s="1107"/>
      <c r="AX178" s="25" t="s">
        <v>775</v>
      </c>
      <c r="AY178" s="26"/>
      <c r="AZ178" s="251"/>
      <c r="BA178" s="252"/>
      <c r="BB178" s="35">
        <f t="shared" si="2"/>
        <v>36</v>
      </c>
      <c r="BC178" s="31"/>
    </row>
    <row r="179" spans="1:55" ht="14.25" customHeight="1" x14ac:dyDescent="0.15">
      <c r="A179" s="32">
        <v>32</v>
      </c>
      <c r="B179" s="32" t="s">
        <v>2624</v>
      </c>
      <c r="C179" s="34" t="s">
        <v>2625</v>
      </c>
      <c r="D179" s="187"/>
      <c r="E179" s="187"/>
      <c r="F179" s="187"/>
      <c r="G179" s="187"/>
      <c r="M179" s="20"/>
      <c r="N179" s="193"/>
      <c r="O179" s="193"/>
      <c r="P179" s="193"/>
      <c r="Q179" s="193"/>
      <c r="R179" s="193"/>
      <c r="S179" s="193"/>
      <c r="T179" s="193"/>
      <c r="U179" s="47" t="s">
        <v>2183</v>
      </c>
      <c r="V179" s="184"/>
      <c r="W179" s="184"/>
      <c r="X179" s="184"/>
      <c r="Y179" s="184"/>
      <c r="Z179" s="184"/>
      <c r="AA179" s="184"/>
      <c r="AB179" s="184"/>
      <c r="AC179" s="184"/>
      <c r="AD179" s="40"/>
      <c r="AE179" s="40"/>
      <c r="AF179" s="67"/>
      <c r="AG179" s="67"/>
      <c r="AH179" s="67"/>
      <c r="AI179" s="68"/>
      <c r="AJ179" s="71" t="s">
        <v>2504</v>
      </c>
      <c r="AK179" s="71"/>
      <c r="AL179" s="71"/>
      <c r="AM179" s="71"/>
      <c r="AN179" s="71"/>
      <c r="AO179" s="71"/>
      <c r="AP179" s="71"/>
      <c r="AQ179" s="71"/>
      <c r="AR179" s="71"/>
      <c r="AS179" s="71"/>
      <c r="AT179" s="71"/>
      <c r="AU179" s="71"/>
      <c r="AV179" s="1107">
        <v>32</v>
      </c>
      <c r="AW179" s="1107"/>
      <c r="AX179" s="25" t="s">
        <v>775</v>
      </c>
      <c r="AY179" s="26"/>
      <c r="AZ179" s="251"/>
      <c r="BA179" s="252"/>
      <c r="BB179" s="35">
        <f t="shared" si="2"/>
        <v>32</v>
      </c>
      <c r="BC179" s="31"/>
    </row>
    <row r="180" spans="1:55" ht="14.25" customHeight="1" x14ac:dyDescent="0.15">
      <c r="A180" s="32">
        <v>32</v>
      </c>
      <c r="B180" s="32" t="s">
        <v>2626</v>
      </c>
      <c r="C180" s="34" t="s">
        <v>2627</v>
      </c>
      <c r="D180" s="187"/>
      <c r="E180" s="187"/>
      <c r="F180" s="187"/>
      <c r="G180" s="187"/>
      <c r="M180" s="20"/>
      <c r="N180" s="193"/>
      <c r="O180" s="193"/>
      <c r="P180" s="193"/>
      <c r="Q180" s="193"/>
      <c r="R180" s="193"/>
      <c r="S180" s="193"/>
      <c r="T180" s="193"/>
      <c r="U180" s="20"/>
      <c r="V180" s="187"/>
      <c r="W180" s="187"/>
      <c r="X180" s="187"/>
      <c r="Y180" s="187"/>
      <c r="Z180" s="187"/>
      <c r="AA180" s="187"/>
      <c r="AB180" s="187"/>
      <c r="AC180" s="187"/>
      <c r="AD180" s="4"/>
      <c r="AE180" s="4"/>
      <c r="AF180" s="53"/>
      <c r="AG180" s="53"/>
      <c r="AH180" s="53"/>
      <c r="AI180" s="59"/>
      <c r="AJ180" s="71" t="s">
        <v>2507</v>
      </c>
      <c r="AK180" s="71"/>
      <c r="AL180" s="71"/>
      <c r="AM180" s="71"/>
      <c r="AN180" s="71"/>
      <c r="AO180" s="71"/>
      <c r="AP180" s="71"/>
      <c r="AQ180" s="71"/>
      <c r="AR180" s="71"/>
      <c r="AS180" s="71"/>
      <c r="AT180" s="71"/>
      <c r="AU180" s="71"/>
      <c r="AV180" s="1107">
        <v>24</v>
      </c>
      <c r="AW180" s="1107"/>
      <c r="AX180" s="25" t="s">
        <v>775</v>
      </c>
      <c r="AY180" s="26"/>
      <c r="AZ180" s="251"/>
      <c r="BA180" s="252"/>
      <c r="BB180" s="35">
        <f t="shared" si="2"/>
        <v>24</v>
      </c>
      <c r="BC180" s="31"/>
    </row>
    <row r="181" spans="1:55" ht="14.25" customHeight="1" x14ac:dyDescent="0.15">
      <c r="A181" s="32">
        <v>32</v>
      </c>
      <c r="B181" s="32" t="s">
        <v>2628</v>
      </c>
      <c r="C181" s="34" t="s">
        <v>2629</v>
      </c>
      <c r="D181" s="187"/>
      <c r="E181" s="187"/>
      <c r="F181" s="187"/>
      <c r="G181" s="187"/>
      <c r="M181" s="20"/>
      <c r="N181" s="193"/>
      <c r="O181" s="193"/>
      <c r="P181" s="193"/>
      <c r="Q181" s="193"/>
      <c r="R181" s="193"/>
      <c r="S181" s="193"/>
      <c r="T181" s="193"/>
      <c r="U181" s="47" t="s">
        <v>2186</v>
      </c>
      <c r="V181" s="184"/>
      <c r="W181" s="184"/>
      <c r="X181" s="184"/>
      <c r="Y181" s="184"/>
      <c r="Z181" s="184"/>
      <c r="AA181" s="184"/>
      <c r="AB181" s="184"/>
      <c r="AC181" s="184"/>
      <c r="AD181" s="40"/>
      <c r="AE181" s="40"/>
      <c r="AF181" s="67"/>
      <c r="AG181" s="67"/>
      <c r="AH181" s="67"/>
      <c r="AI181" s="68"/>
      <c r="AJ181" s="71" t="s">
        <v>2504</v>
      </c>
      <c r="AK181" s="71"/>
      <c r="AL181" s="71"/>
      <c r="AM181" s="71"/>
      <c r="AN181" s="71"/>
      <c r="AO181" s="71"/>
      <c r="AP181" s="71"/>
      <c r="AQ181" s="71"/>
      <c r="AR181" s="71"/>
      <c r="AS181" s="71"/>
      <c r="AT181" s="71"/>
      <c r="AU181" s="71"/>
      <c r="AV181" s="1107">
        <v>32</v>
      </c>
      <c r="AW181" s="1107"/>
      <c r="AX181" s="25" t="s">
        <v>775</v>
      </c>
      <c r="AY181" s="26"/>
      <c r="AZ181" s="251"/>
      <c r="BA181" s="252"/>
      <c r="BB181" s="35">
        <f t="shared" si="2"/>
        <v>32</v>
      </c>
      <c r="BC181" s="31"/>
    </row>
    <row r="182" spans="1:55" ht="14.25" customHeight="1" x14ac:dyDescent="0.15">
      <c r="A182" s="32">
        <v>32</v>
      </c>
      <c r="B182" s="32" t="s">
        <v>2630</v>
      </c>
      <c r="C182" s="34" t="s">
        <v>2631</v>
      </c>
      <c r="D182" s="187"/>
      <c r="E182" s="187"/>
      <c r="F182" s="187"/>
      <c r="G182" s="187"/>
      <c r="M182" s="20"/>
      <c r="N182" s="193"/>
      <c r="O182" s="193"/>
      <c r="P182" s="193"/>
      <c r="Q182" s="193"/>
      <c r="R182" s="193"/>
      <c r="S182" s="193"/>
      <c r="T182" s="193"/>
      <c r="U182" s="20"/>
      <c r="V182" s="187"/>
      <c r="W182" s="187"/>
      <c r="X182" s="187"/>
      <c r="Y182" s="187"/>
      <c r="Z182" s="187"/>
      <c r="AA182" s="187"/>
      <c r="AB182" s="187"/>
      <c r="AC182" s="187"/>
      <c r="AD182" s="4"/>
      <c r="AE182" s="4"/>
      <c r="AF182" s="53"/>
      <c r="AG182" s="53"/>
      <c r="AH182" s="53"/>
      <c r="AI182" s="59"/>
      <c r="AJ182" s="71" t="s">
        <v>2507</v>
      </c>
      <c r="AK182" s="71"/>
      <c r="AL182" s="71"/>
      <c r="AM182" s="71"/>
      <c r="AN182" s="71"/>
      <c r="AO182" s="71"/>
      <c r="AP182" s="71"/>
      <c r="AQ182" s="71"/>
      <c r="AR182" s="71"/>
      <c r="AS182" s="71"/>
      <c r="AT182" s="71"/>
      <c r="AU182" s="71"/>
      <c r="AV182" s="1107">
        <v>24</v>
      </c>
      <c r="AW182" s="1107"/>
      <c r="AX182" s="25" t="s">
        <v>775</v>
      </c>
      <c r="AY182" s="26"/>
      <c r="AZ182" s="251"/>
      <c r="BA182" s="252"/>
      <c r="BB182" s="35">
        <f t="shared" si="2"/>
        <v>24</v>
      </c>
      <c r="BC182" s="31"/>
    </row>
    <row r="183" spans="1:55" ht="14.25" customHeight="1" x14ac:dyDescent="0.15">
      <c r="A183" s="32">
        <v>32</v>
      </c>
      <c r="B183" s="32" t="s">
        <v>2632</v>
      </c>
      <c r="C183" s="34" t="s">
        <v>2633</v>
      </c>
      <c r="D183" s="187"/>
      <c r="E183" s="187"/>
      <c r="F183" s="187"/>
      <c r="G183" s="187"/>
      <c r="M183" s="20"/>
      <c r="N183" s="193"/>
      <c r="O183" s="193"/>
      <c r="P183" s="193"/>
      <c r="Q183" s="193"/>
      <c r="R183" s="193"/>
      <c r="S183" s="193"/>
      <c r="T183" s="193"/>
      <c r="U183" s="47" t="s">
        <v>2189</v>
      </c>
      <c r="V183" s="184"/>
      <c r="W183" s="184"/>
      <c r="X183" s="184"/>
      <c r="Y183" s="184"/>
      <c r="Z183" s="184"/>
      <c r="AA183" s="184"/>
      <c r="AB183" s="184"/>
      <c r="AC183" s="184"/>
      <c r="AD183" s="40"/>
      <c r="AE183" s="40"/>
      <c r="AF183" s="67"/>
      <c r="AG183" s="67"/>
      <c r="AH183" s="67"/>
      <c r="AI183" s="68"/>
      <c r="AJ183" s="71" t="s">
        <v>2504</v>
      </c>
      <c r="AK183" s="71"/>
      <c r="AL183" s="71"/>
      <c r="AM183" s="71"/>
      <c r="AN183" s="71"/>
      <c r="AO183" s="71"/>
      <c r="AP183" s="71"/>
      <c r="AQ183" s="71"/>
      <c r="AR183" s="71"/>
      <c r="AS183" s="71"/>
      <c r="AT183" s="71"/>
      <c r="AU183" s="71"/>
      <c r="AV183" s="1107">
        <v>20</v>
      </c>
      <c r="AW183" s="1107"/>
      <c r="AX183" s="25" t="s">
        <v>775</v>
      </c>
      <c r="AY183" s="26"/>
      <c r="AZ183" s="251"/>
      <c r="BA183" s="252"/>
      <c r="BB183" s="35">
        <f t="shared" si="2"/>
        <v>20</v>
      </c>
      <c r="BC183" s="31"/>
    </row>
    <row r="184" spans="1:55" ht="14.25" customHeight="1" x14ac:dyDescent="0.15">
      <c r="A184" s="32">
        <v>32</v>
      </c>
      <c r="B184" s="32" t="s">
        <v>2634</v>
      </c>
      <c r="C184" s="34" t="s">
        <v>2635</v>
      </c>
      <c r="D184" s="187"/>
      <c r="E184" s="187"/>
      <c r="F184" s="187"/>
      <c r="G184" s="187"/>
      <c r="M184" s="20"/>
      <c r="N184" s="193"/>
      <c r="O184" s="193"/>
      <c r="P184" s="193"/>
      <c r="Q184" s="193"/>
      <c r="R184" s="193"/>
      <c r="S184" s="193"/>
      <c r="T184" s="193"/>
      <c r="U184" s="20"/>
      <c r="V184" s="187"/>
      <c r="W184" s="187"/>
      <c r="X184" s="187"/>
      <c r="Y184" s="187"/>
      <c r="Z184" s="187"/>
      <c r="AA184" s="187"/>
      <c r="AB184" s="187"/>
      <c r="AC184" s="187"/>
      <c r="AD184" s="4"/>
      <c r="AE184" s="4"/>
      <c r="AF184" s="53"/>
      <c r="AG184" s="53"/>
      <c r="AH184" s="53"/>
      <c r="AI184" s="59"/>
      <c r="AJ184" s="71" t="s">
        <v>2507</v>
      </c>
      <c r="AK184" s="71"/>
      <c r="AL184" s="71"/>
      <c r="AM184" s="71"/>
      <c r="AN184" s="71"/>
      <c r="AO184" s="71"/>
      <c r="AP184" s="71"/>
      <c r="AQ184" s="71"/>
      <c r="AR184" s="71"/>
      <c r="AS184" s="71"/>
      <c r="AT184" s="71"/>
      <c r="AU184" s="71"/>
      <c r="AV184" s="1107">
        <v>14</v>
      </c>
      <c r="AW184" s="1107"/>
      <c r="AX184" s="25" t="s">
        <v>775</v>
      </c>
      <c r="AY184" s="26"/>
      <c r="AZ184" s="251"/>
      <c r="BA184" s="252"/>
      <c r="BB184" s="35">
        <f t="shared" si="2"/>
        <v>14</v>
      </c>
      <c r="BC184" s="31"/>
    </row>
    <row r="185" spans="1:55" ht="14.25" customHeight="1" x14ac:dyDescent="0.15">
      <c r="A185" s="32">
        <v>32</v>
      </c>
      <c r="B185" s="32" t="s">
        <v>2636</v>
      </c>
      <c r="C185" s="34" t="s">
        <v>2637</v>
      </c>
      <c r="D185" s="187"/>
      <c r="E185" s="187"/>
      <c r="F185" s="187"/>
      <c r="G185" s="187"/>
      <c r="M185" s="20"/>
      <c r="N185" s="193"/>
      <c r="O185" s="193"/>
      <c r="P185" s="193"/>
      <c r="Q185" s="193"/>
      <c r="R185" s="193"/>
      <c r="S185" s="193"/>
      <c r="T185" s="193"/>
      <c r="U185" s="47" t="s">
        <v>2192</v>
      </c>
      <c r="V185" s="184"/>
      <c r="W185" s="184"/>
      <c r="X185" s="184"/>
      <c r="Y185" s="184"/>
      <c r="Z185" s="184"/>
      <c r="AA185" s="184"/>
      <c r="AB185" s="184"/>
      <c r="AC185" s="184"/>
      <c r="AD185" s="40"/>
      <c r="AE185" s="40"/>
      <c r="AF185" s="67"/>
      <c r="AG185" s="67"/>
      <c r="AH185" s="67"/>
      <c r="AI185" s="68"/>
      <c r="AJ185" s="71" t="s">
        <v>2504</v>
      </c>
      <c r="AK185" s="71"/>
      <c r="AL185" s="71"/>
      <c r="AM185" s="71"/>
      <c r="AN185" s="71"/>
      <c r="AO185" s="71"/>
      <c r="AP185" s="71"/>
      <c r="AQ185" s="71"/>
      <c r="AR185" s="71"/>
      <c r="AS185" s="71"/>
      <c r="AT185" s="71"/>
      <c r="AU185" s="71"/>
      <c r="AV185" s="1107">
        <v>20</v>
      </c>
      <c r="AW185" s="1107"/>
      <c r="AX185" s="25" t="s">
        <v>775</v>
      </c>
      <c r="AY185" s="26"/>
      <c r="AZ185" s="251"/>
      <c r="BA185" s="252"/>
      <c r="BB185" s="35">
        <f t="shared" si="2"/>
        <v>20</v>
      </c>
      <c r="BC185" s="31"/>
    </row>
    <row r="186" spans="1:55" ht="14.25" customHeight="1" x14ac:dyDescent="0.15">
      <c r="A186" s="32">
        <v>32</v>
      </c>
      <c r="B186" s="32" t="s">
        <v>2638</v>
      </c>
      <c r="C186" s="34" t="s">
        <v>2639</v>
      </c>
      <c r="D186" s="187"/>
      <c r="E186" s="187"/>
      <c r="F186" s="187"/>
      <c r="G186" s="187"/>
      <c r="M186" s="20"/>
      <c r="N186" s="193"/>
      <c r="O186" s="193"/>
      <c r="P186" s="193"/>
      <c r="Q186" s="193"/>
      <c r="R186" s="193"/>
      <c r="S186" s="193"/>
      <c r="T186" s="193"/>
      <c r="U186" s="20"/>
      <c r="V186" s="187"/>
      <c r="W186" s="187"/>
      <c r="X186" s="187"/>
      <c r="Y186" s="187"/>
      <c r="Z186" s="187"/>
      <c r="AA186" s="187"/>
      <c r="AB186" s="187"/>
      <c r="AC186" s="187"/>
      <c r="AD186" s="4"/>
      <c r="AE186" s="4"/>
      <c r="AF186" s="53"/>
      <c r="AG186" s="53"/>
      <c r="AH186" s="53"/>
      <c r="AI186" s="59"/>
      <c r="AJ186" s="71" t="s">
        <v>2507</v>
      </c>
      <c r="AK186" s="71"/>
      <c r="AL186" s="71"/>
      <c r="AM186" s="71"/>
      <c r="AN186" s="71"/>
      <c r="AO186" s="71"/>
      <c r="AP186" s="71"/>
      <c r="AQ186" s="71"/>
      <c r="AR186" s="71"/>
      <c r="AS186" s="71"/>
      <c r="AT186" s="71"/>
      <c r="AU186" s="71"/>
      <c r="AV186" s="1107">
        <v>14</v>
      </c>
      <c r="AW186" s="1107"/>
      <c r="AX186" s="25" t="s">
        <v>775</v>
      </c>
      <c r="AY186" s="26"/>
      <c r="AZ186" s="251"/>
      <c r="BA186" s="252"/>
      <c r="BB186" s="35">
        <f t="shared" si="2"/>
        <v>14</v>
      </c>
      <c r="BC186" s="31"/>
    </row>
    <row r="187" spans="1:55" ht="14.25" customHeight="1" x14ac:dyDescent="0.15">
      <c r="A187" s="32">
        <v>32</v>
      </c>
      <c r="B187" s="32" t="s">
        <v>2640</v>
      </c>
      <c r="C187" s="34" t="s">
        <v>2641</v>
      </c>
      <c r="D187" s="187"/>
      <c r="E187" s="187"/>
      <c r="F187" s="187"/>
      <c r="G187" s="187"/>
      <c r="M187" s="20"/>
      <c r="N187" s="193"/>
      <c r="O187" s="193"/>
      <c r="P187" s="193"/>
      <c r="Q187" s="193"/>
      <c r="R187" s="193"/>
      <c r="S187" s="193"/>
      <c r="T187" s="193"/>
      <c r="U187" s="47" t="s">
        <v>2194</v>
      </c>
      <c r="V187" s="184"/>
      <c r="W187" s="184"/>
      <c r="X187" s="184"/>
      <c r="Y187" s="184"/>
      <c r="Z187" s="184"/>
      <c r="AA187" s="184"/>
      <c r="AB187" s="184"/>
      <c r="AC187" s="184"/>
      <c r="AD187" s="40"/>
      <c r="AE187" s="40"/>
      <c r="AF187" s="67"/>
      <c r="AG187" s="67"/>
      <c r="AH187" s="67"/>
      <c r="AI187" s="68"/>
      <c r="AJ187" s="71" t="s">
        <v>2504</v>
      </c>
      <c r="AK187" s="71"/>
      <c r="AL187" s="71"/>
      <c r="AM187" s="71"/>
      <c r="AN187" s="71"/>
      <c r="AO187" s="71"/>
      <c r="AP187" s="71"/>
      <c r="AQ187" s="71"/>
      <c r="AR187" s="71"/>
      <c r="AS187" s="71"/>
      <c r="AT187" s="71"/>
      <c r="AU187" s="71"/>
      <c r="AV187" s="1107">
        <v>14</v>
      </c>
      <c r="AW187" s="1107"/>
      <c r="AX187" s="25" t="s">
        <v>775</v>
      </c>
      <c r="AY187" s="26"/>
      <c r="AZ187" s="251"/>
      <c r="BA187" s="252"/>
      <c r="BB187" s="35">
        <f t="shared" si="2"/>
        <v>14</v>
      </c>
      <c r="BC187" s="31"/>
    </row>
    <row r="188" spans="1:55" ht="14.25" customHeight="1" x14ac:dyDescent="0.15">
      <c r="A188" s="32">
        <v>32</v>
      </c>
      <c r="B188" s="32" t="s">
        <v>2642</v>
      </c>
      <c r="C188" s="34" t="s">
        <v>2643</v>
      </c>
      <c r="D188" s="187"/>
      <c r="E188" s="187"/>
      <c r="F188" s="187"/>
      <c r="G188" s="187"/>
      <c r="M188" s="20"/>
      <c r="N188" s="193"/>
      <c r="O188" s="193"/>
      <c r="P188" s="193"/>
      <c r="Q188" s="193"/>
      <c r="R188" s="193"/>
      <c r="S188" s="193"/>
      <c r="T188" s="193"/>
      <c r="U188" s="20"/>
      <c r="V188" s="187"/>
      <c r="W188" s="187"/>
      <c r="X188" s="187"/>
      <c r="Y188" s="187"/>
      <c r="Z188" s="187"/>
      <c r="AA188" s="187"/>
      <c r="AB188" s="187"/>
      <c r="AC188" s="187"/>
      <c r="AD188" s="4"/>
      <c r="AE188" s="4"/>
      <c r="AF188" s="53"/>
      <c r="AG188" s="53"/>
      <c r="AH188" s="53"/>
      <c r="AI188" s="59"/>
      <c r="AJ188" s="71" t="s">
        <v>2507</v>
      </c>
      <c r="AK188" s="71"/>
      <c r="AL188" s="71"/>
      <c r="AM188" s="71"/>
      <c r="AN188" s="71"/>
      <c r="AO188" s="71"/>
      <c r="AP188" s="71"/>
      <c r="AQ188" s="71"/>
      <c r="AR188" s="71"/>
      <c r="AS188" s="71"/>
      <c r="AT188" s="71"/>
      <c r="AU188" s="71"/>
      <c r="AV188" s="1107">
        <v>10</v>
      </c>
      <c r="AW188" s="1107"/>
      <c r="AX188" s="25" t="s">
        <v>775</v>
      </c>
      <c r="AY188" s="26"/>
      <c r="AZ188" s="251"/>
      <c r="BA188" s="252"/>
      <c r="BB188" s="35">
        <f t="shared" si="2"/>
        <v>10</v>
      </c>
      <c r="BC188" s="31"/>
    </row>
    <row r="189" spans="1:55" ht="14.25" customHeight="1" x14ac:dyDescent="0.15">
      <c r="A189" s="32">
        <v>32</v>
      </c>
      <c r="B189" s="32" t="s">
        <v>2644</v>
      </c>
      <c r="C189" s="34" t="s">
        <v>2645</v>
      </c>
      <c r="D189" s="187"/>
      <c r="E189" s="187"/>
      <c r="F189" s="187"/>
      <c r="G189" s="187"/>
      <c r="M189" s="20"/>
      <c r="N189" s="193"/>
      <c r="O189" s="193"/>
      <c r="P189" s="193"/>
      <c r="Q189" s="193"/>
      <c r="R189" s="193"/>
      <c r="S189" s="193"/>
      <c r="T189" s="193"/>
      <c r="U189" s="47" t="s">
        <v>2196</v>
      </c>
      <c r="V189" s="184"/>
      <c r="W189" s="184"/>
      <c r="X189" s="184"/>
      <c r="Y189" s="184"/>
      <c r="Z189" s="184"/>
      <c r="AA189" s="184"/>
      <c r="AB189" s="184"/>
      <c r="AC189" s="184"/>
      <c r="AD189" s="40"/>
      <c r="AE189" s="40"/>
      <c r="AF189" s="67"/>
      <c r="AG189" s="67"/>
      <c r="AH189" s="67"/>
      <c r="AI189" s="68"/>
      <c r="AJ189" s="71" t="s">
        <v>2504</v>
      </c>
      <c r="AK189" s="71"/>
      <c r="AL189" s="71"/>
      <c r="AM189" s="71"/>
      <c r="AN189" s="71"/>
      <c r="AO189" s="71"/>
      <c r="AP189" s="71"/>
      <c r="AQ189" s="71"/>
      <c r="AR189" s="71"/>
      <c r="AS189" s="71"/>
      <c r="AT189" s="71"/>
      <c r="AU189" s="71"/>
      <c r="AV189" s="1107">
        <v>14</v>
      </c>
      <c r="AW189" s="1107"/>
      <c r="AX189" s="25" t="s">
        <v>775</v>
      </c>
      <c r="AY189" s="26"/>
      <c r="AZ189" s="251"/>
      <c r="BA189" s="252"/>
      <c r="BB189" s="35">
        <f t="shared" si="2"/>
        <v>14</v>
      </c>
      <c r="BC189" s="31"/>
    </row>
    <row r="190" spans="1:55" ht="14.25" customHeight="1" x14ac:dyDescent="0.15">
      <c r="A190" s="32">
        <v>32</v>
      </c>
      <c r="B190" s="32" t="s">
        <v>2646</v>
      </c>
      <c r="C190" s="34" t="s">
        <v>2647</v>
      </c>
      <c r="D190" s="187"/>
      <c r="E190" s="187"/>
      <c r="F190" s="187"/>
      <c r="G190" s="187"/>
      <c r="M190" s="20"/>
      <c r="N190" s="193"/>
      <c r="O190" s="193"/>
      <c r="P190" s="193"/>
      <c r="Q190" s="193"/>
      <c r="R190" s="193"/>
      <c r="S190" s="193"/>
      <c r="T190" s="193"/>
      <c r="U190" s="20"/>
      <c r="V190" s="187"/>
      <c r="W190" s="187"/>
      <c r="X190" s="187"/>
      <c r="Y190" s="187"/>
      <c r="Z190" s="187"/>
      <c r="AA190" s="187"/>
      <c r="AB190" s="187"/>
      <c r="AC190" s="187"/>
      <c r="AD190" s="4"/>
      <c r="AE190" s="4"/>
      <c r="AF190" s="53"/>
      <c r="AG190" s="53"/>
      <c r="AH190" s="53"/>
      <c r="AI190" s="59"/>
      <c r="AJ190" s="71" t="s">
        <v>2507</v>
      </c>
      <c r="AK190" s="71"/>
      <c r="AL190" s="71"/>
      <c r="AM190" s="71"/>
      <c r="AN190" s="71"/>
      <c r="AO190" s="71"/>
      <c r="AP190" s="71"/>
      <c r="AQ190" s="71"/>
      <c r="AR190" s="71"/>
      <c r="AS190" s="71"/>
      <c r="AT190" s="71"/>
      <c r="AU190" s="71"/>
      <c r="AV190" s="1107">
        <v>10</v>
      </c>
      <c r="AW190" s="1107"/>
      <c r="AX190" s="25" t="s">
        <v>775</v>
      </c>
      <c r="AY190" s="26"/>
      <c r="AZ190" s="251"/>
      <c r="BA190" s="252"/>
      <c r="BB190" s="35">
        <f t="shared" si="2"/>
        <v>10</v>
      </c>
      <c r="BC190" s="31"/>
    </row>
    <row r="191" spans="1:55" ht="14.25" customHeight="1" x14ac:dyDescent="0.15">
      <c r="A191" s="32">
        <v>32</v>
      </c>
      <c r="B191" s="32" t="s">
        <v>2648</v>
      </c>
      <c r="C191" s="34" t="s">
        <v>2649</v>
      </c>
      <c r="D191" s="187"/>
      <c r="E191" s="187"/>
      <c r="F191" s="187"/>
      <c r="G191" s="187"/>
      <c r="M191" s="20"/>
      <c r="N191" s="193"/>
      <c r="O191" s="193"/>
      <c r="P191" s="193"/>
      <c r="Q191" s="193"/>
      <c r="R191" s="193"/>
      <c r="S191" s="193"/>
      <c r="T191" s="193"/>
      <c r="U191" s="47" t="s">
        <v>2198</v>
      </c>
      <c r="V191" s="184"/>
      <c r="W191" s="184"/>
      <c r="X191" s="184"/>
      <c r="Y191" s="184"/>
      <c r="Z191" s="184"/>
      <c r="AA191" s="184"/>
      <c r="AB191" s="184"/>
      <c r="AC191" s="184"/>
      <c r="AD191" s="40"/>
      <c r="AE191" s="40"/>
      <c r="AF191" s="67"/>
      <c r="AG191" s="67"/>
      <c r="AH191" s="67"/>
      <c r="AI191" s="68"/>
      <c r="AJ191" s="71" t="s">
        <v>2504</v>
      </c>
      <c r="AK191" s="71"/>
      <c r="AL191" s="71"/>
      <c r="AM191" s="71"/>
      <c r="AN191" s="71"/>
      <c r="AO191" s="71"/>
      <c r="AP191" s="71"/>
      <c r="AQ191" s="71"/>
      <c r="AR191" s="71"/>
      <c r="AS191" s="71"/>
      <c r="AT191" s="71"/>
      <c r="AU191" s="71"/>
      <c r="AV191" s="1107">
        <v>11</v>
      </c>
      <c r="AW191" s="1107"/>
      <c r="AX191" s="25" t="s">
        <v>775</v>
      </c>
      <c r="AY191" s="26"/>
      <c r="AZ191" s="251"/>
      <c r="BA191" s="252"/>
      <c r="BB191" s="35">
        <f t="shared" si="2"/>
        <v>11</v>
      </c>
      <c r="BC191" s="31"/>
    </row>
    <row r="192" spans="1:55" ht="14.25" customHeight="1" x14ac:dyDescent="0.15">
      <c r="A192" s="32">
        <v>32</v>
      </c>
      <c r="B192" s="32" t="s">
        <v>2650</v>
      </c>
      <c r="C192" s="34" t="s">
        <v>2651</v>
      </c>
      <c r="D192" s="187"/>
      <c r="E192" s="187"/>
      <c r="F192" s="187"/>
      <c r="G192" s="187"/>
      <c r="M192" s="20"/>
      <c r="N192" s="193"/>
      <c r="O192" s="193"/>
      <c r="P192" s="193"/>
      <c r="Q192" s="193"/>
      <c r="R192" s="193"/>
      <c r="S192" s="193"/>
      <c r="T192" s="193"/>
      <c r="U192" s="20"/>
      <c r="V192" s="187"/>
      <c r="W192" s="187"/>
      <c r="X192" s="187"/>
      <c r="Y192" s="187"/>
      <c r="Z192" s="187"/>
      <c r="AA192" s="187"/>
      <c r="AB192" s="187"/>
      <c r="AC192" s="187"/>
      <c r="AD192" s="4"/>
      <c r="AE192" s="4"/>
      <c r="AF192" s="53"/>
      <c r="AG192" s="53"/>
      <c r="AH192" s="53"/>
      <c r="AI192" s="59"/>
      <c r="AJ192" s="71" t="s">
        <v>2507</v>
      </c>
      <c r="AK192" s="71"/>
      <c r="AL192" s="71"/>
      <c r="AM192" s="71"/>
      <c r="AN192" s="71"/>
      <c r="AO192" s="71"/>
      <c r="AP192" s="71"/>
      <c r="AQ192" s="71"/>
      <c r="AR192" s="71"/>
      <c r="AS192" s="71"/>
      <c r="AT192" s="71"/>
      <c r="AU192" s="71"/>
      <c r="AV192" s="1107">
        <v>8</v>
      </c>
      <c r="AW192" s="1107"/>
      <c r="AX192" s="25" t="s">
        <v>775</v>
      </c>
      <c r="AY192" s="26"/>
      <c r="AZ192" s="251"/>
      <c r="BA192" s="252"/>
      <c r="BB192" s="35">
        <f t="shared" si="2"/>
        <v>8</v>
      </c>
      <c r="BC192" s="31"/>
    </row>
    <row r="193" spans="1:55" ht="14.25" customHeight="1" x14ac:dyDescent="0.15">
      <c r="A193" s="32">
        <v>32</v>
      </c>
      <c r="B193" s="32" t="s">
        <v>2652</v>
      </c>
      <c r="C193" s="34" t="s">
        <v>2653</v>
      </c>
      <c r="D193" s="187"/>
      <c r="E193" s="187"/>
      <c r="F193" s="187"/>
      <c r="G193" s="187"/>
      <c r="M193" s="20"/>
      <c r="N193" s="193"/>
      <c r="O193" s="193"/>
      <c r="P193" s="193"/>
      <c r="Q193" s="193"/>
      <c r="R193" s="193"/>
      <c r="S193" s="193"/>
      <c r="T193" s="193"/>
      <c r="U193" s="47" t="s">
        <v>2200</v>
      </c>
      <c r="V193" s="184"/>
      <c r="W193" s="184"/>
      <c r="X193" s="184"/>
      <c r="Y193" s="184"/>
      <c r="Z193" s="184"/>
      <c r="AA193" s="184"/>
      <c r="AB193" s="184"/>
      <c r="AC193" s="184"/>
      <c r="AD193" s="40"/>
      <c r="AE193" s="40"/>
      <c r="AF193" s="67"/>
      <c r="AG193" s="67"/>
      <c r="AH193" s="67"/>
      <c r="AI193" s="68"/>
      <c r="AJ193" s="71" t="s">
        <v>2504</v>
      </c>
      <c r="AK193" s="71"/>
      <c r="AL193" s="71"/>
      <c r="AM193" s="71"/>
      <c r="AN193" s="71"/>
      <c r="AO193" s="71"/>
      <c r="AP193" s="71"/>
      <c r="AQ193" s="71"/>
      <c r="AR193" s="71"/>
      <c r="AS193" s="71"/>
      <c r="AT193" s="71"/>
      <c r="AU193" s="71"/>
      <c r="AV193" s="1107">
        <v>9</v>
      </c>
      <c r="AW193" s="1107"/>
      <c r="AX193" s="25" t="s">
        <v>775</v>
      </c>
      <c r="AY193" s="26"/>
      <c r="AZ193" s="251"/>
      <c r="BA193" s="252"/>
      <c r="BB193" s="35">
        <f t="shared" si="2"/>
        <v>9</v>
      </c>
      <c r="BC193" s="31"/>
    </row>
    <row r="194" spans="1:55" ht="14.25" customHeight="1" x14ac:dyDescent="0.15">
      <c r="A194" s="32">
        <v>32</v>
      </c>
      <c r="B194" s="32" t="s">
        <v>2654</v>
      </c>
      <c r="C194" s="34" t="s">
        <v>2655</v>
      </c>
      <c r="D194" s="187"/>
      <c r="E194" s="187"/>
      <c r="F194" s="187"/>
      <c r="G194" s="187"/>
      <c r="M194" s="20"/>
      <c r="N194" s="193"/>
      <c r="O194" s="193"/>
      <c r="P194" s="193"/>
      <c r="Q194" s="193"/>
      <c r="R194" s="193"/>
      <c r="S194" s="193"/>
      <c r="T194" s="193"/>
      <c r="U194" s="20"/>
      <c r="V194" s="187"/>
      <c r="W194" s="187"/>
      <c r="X194" s="187"/>
      <c r="Y194" s="187"/>
      <c r="Z194" s="187"/>
      <c r="AA194" s="187"/>
      <c r="AB194" s="187"/>
      <c r="AC194" s="187"/>
      <c r="AD194" s="4"/>
      <c r="AE194" s="4"/>
      <c r="AF194" s="53"/>
      <c r="AG194" s="53"/>
      <c r="AH194" s="53"/>
      <c r="AI194" s="59"/>
      <c r="AJ194" s="71" t="s">
        <v>2507</v>
      </c>
      <c r="AK194" s="71"/>
      <c r="AL194" s="71"/>
      <c r="AM194" s="71"/>
      <c r="AN194" s="71"/>
      <c r="AO194" s="71"/>
      <c r="AP194" s="71"/>
      <c r="AQ194" s="71"/>
      <c r="AR194" s="71"/>
      <c r="AS194" s="71"/>
      <c r="AT194" s="71"/>
      <c r="AU194" s="71"/>
      <c r="AV194" s="1107">
        <v>6</v>
      </c>
      <c r="AW194" s="1107"/>
      <c r="AX194" s="25" t="s">
        <v>775</v>
      </c>
      <c r="AY194" s="26"/>
      <c r="AZ194" s="251"/>
      <c r="BA194" s="252"/>
      <c r="BB194" s="35">
        <f t="shared" si="2"/>
        <v>6</v>
      </c>
      <c r="BC194" s="31"/>
    </row>
    <row r="195" spans="1:55" ht="14.25" customHeight="1" x14ac:dyDescent="0.15">
      <c r="A195" s="32">
        <v>32</v>
      </c>
      <c r="B195" s="32" t="s">
        <v>2656</v>
      </c>
      <c r="C195" s="34" t="s">
        <v>2657</v>
      </c>
      <c r="D195" s="187"/>
      <c r="E195" s="187"/>
      <c r="F195" s="187"/>
      <c r="G195" s="187"/>
      <c r="M195" s="20"/>
      <c r="N195" s="193"/>
      <c r="O195" s="193"/>
      <c r="P195" s="193"/>
      <c r="Q195" s="193"/>
      <c r="R195" s="193"/>
      <c r="S195" s="193"/>
      <c r="T195" s="193"/>
      <c r="U195" s="47" t="s">
        <v>2202</v>
      </c>
      <c r="V195" s="184"/>
      <c r="W195" s="184"/>
      <c r="X195" s="184"/>
      <c r="Y195" s="184"/>
      <c r="Z195" s="184"/>
      <c r="AA195" s="184"/>
      <c r="AB195" s="184"/>
      <c r="AC195" s="184"/>
      <c r="AD195" s="40"/>
      <c r="AE195" s="40"/>
      <c r="AF195" s="67"/>
      <c r="AG195" s="67"/>
      <c r="AH195" s="67"/>
      <c r="AI195" s="68"/>
      <c r="AJ195" s="71" t="s">
        <v>2504</v>
      </c>
      <c r="AK195" s="71"/>
      <c r="AL195" s="71"/>
      <c r="AM195" s="71"/>
      <c r="AN195" s="71"/>
      <c r="AO195" s="71"/>
      <c r="AP195" s="71"/>
      <c r="AQ195" s="71"/>
      <c r="AR195" s="71"/>
      <c r="AS195" s="71"/>
      <c r="AT195" s="71"/>
      <c r="AU195" s="71"/>
      <c r="AV195" s="1107">
        <v>7</v>
      </c>
      <c r="AW195" s="1107"/>
      <c r="AX195" s="25" t="s">
        <v>775</v>
      </c>
      <c r="AY195" s="26"/>
      <c r="AZ195" s="251"/>
      <c r="BA195" s="252"/>
      <c r="BB195" s="35">
        <f t="shared" si="2"/>
        <v>7</v>
      </c>
      <c r="BC195" s="31"/>
    </row>
    <row r="196" spans="1:55" ht="14.25" customHeight="1" x14ac:dyDescent="0.15">
      <c r="A196" s="32">
        <v>32</v>
      </c>
      <c r="B196" s="32" t="s">
        <v>2658</v>
      </c>
      <c r="C196" s="34" t="s">
        <v>2659</v>
      </c>
      <c r="D196" s="187"/>
      <c r="E196" s="187"/>
      <c r="F196" s="187"/>
      <c r="G196" s="187"/>
      <c r="M196" s="20"/>
      <c r="N196" s="193"/>
      <c r="O196" s="193"/>
      <c r="P196" s="193"/>
      <c r="Q196" s="193"/>
      <c r="R196" s="193"/>
      <c r="S196" s="193"/>
      <c r="T196" s="193"/>
      <c r="U196" s="20"/>
      <c r="V196" s="187"/>
      <c r="W196" s="187"/>
      <c r="X196" s="187"/>
      <c r="Y196" s="187"/>
      <c r="Z196" s="187"/>
      <c r="AA196" s="187"/>
      <c r="AB196" s="187"/>
      <c r="AC196" s="187"/>
      <c r="AD196" s="4"/>
      <c r="AE196" s="4"/>
      <c r="AF196" s="53"/>
      <c r="AG196" s="53"/>
      <c r="AH196" s="53"/>
      <c r="AI196" s="59"/>
      <c r="AJ196" s="71" t="s">
        <v>2507</v>
      </c>
      <c r="AK196" s="71"/>
      <c r="AL196" s="71"/>
      <c r="AM196" s="71"/>
      <c r="AN196" s="71"/>
      <c r="AO196" s="71"/>
      <c r="AP196" s="71"/>
      <c r="AQ196" s="71"/>
      <c r="AR196" s="71"/>
      <c r="AS196" s="71"/>
      <c r="AT196" s="71"/>
      <c r="AU196" s="71"/>
      <c r="AV196" s="1107">
        <v>5</v>
      </c>
      <c r="AW196" s="1107"/>
      <c r="AX196" s="25" t="s">
        <v>775</v>
      </c>
      <c r="AY196" s="26"/>
      <c r="AZ196" s="251"/>
      <c r="BA196" s="252"/>
      <c r="BB196" s="35">
        <f t="shared" si="2"/>
        <v>5</v>
      </c>
      <c r="BC196" s="31"/>
    </row>
    <row r="197" spans="1:55" ht="14.25" customHeight="1" x14ac:dyDescent="0.15">
      <c r="A197" s="32">
        <v>32</v>
      </c>
      <c r="B197" s="32" t="s">
        <v>2660</v>
      </c>
      <c r="C197" s="34" t="s">
        <v>2661</v>
      </c>
      <c r="D197" s="187"/>
      <c r="E197" s="187"/>
      <c r="F197" s="187"/>
      <c r="G197" s="187"/>
      <c r="M197" s="20"/>
      <c r="N197" s="193"/>
      <c r="O197" s="193"/>
      <c r="P197" s="193"/>
      <c r="Q197" s="193"/>
      <c r="R197" s="193"/>
      <c r="S197" s="193"/>
      <c r="T197" s="193"/>
      <c r="U197" s="47" t="s">
        <v>2204</v>
      </c>
      <c r="V197" s="184"/>
      <c r="W197" s="184"/>
      <c r="X197" s="184"/>
      <c r="Y197" s="184"/>
      <c r="Z197" s="184"/>
      <c r="AA197" s="184"/>
      <c r="AB197" s="184"/>
      <c r="AC197" s="184"/>
      <c r="AD197" s="40"/>
      <c r="AE197" s="40"/>
      <c r="AF197" s="67"/>
      <c r="AG197" s="67"/>
      <c r="AH197" s="67"/>
      <c r="AI197" s="68"/>
      <c r="AJ197" s="71" t="s">
        <v>2504</v>
      </c>
      <c r="AK197" s="71"/>
      <c r="AL197" s="71"/>
      <c r="AM197" s="71"/>
      <c r="AN197" s="71"/>
      <c r="AO197" s="71"/>
      <c r="AP197" s="71"/>
      <c r="AQ197" s="71"/>
      <c r="AR197" s="71"/>
      <c r="AS197" s="71"/>
      <c r="AT197" s="71"/>
      <c r="AU197" s="71"/>
      <c r="AV197" s="1107">
        <v>6</v>
      </c>
      <c r="AW197" s="1107"/>
      <c r="AX197" s="25" t="s">
        <v>775</v>
      </c>
      <c r="AY197" s="26"/>
      <c r="AZ197" s="251"/>
      <c r="BA197" s="252"/>
      <c r="BB197" s="35">
        <f t="shared" si="2"/>
        <v>6</v>
      </c>
      <c r="BC197" s="31"/>
    </row>
    <row r="198" spans="1:55" ht="14.25" customHeight="1" x14ac:dyDescent="0.15">
      <c r="A198" s="32">
        <v>32</v>
      </c>
      <c r="B198" s="32" t="s">
        <v>2662</v>
      </c>
      <c r="C198" s="34" t="s">
        <v>2663</v>
      </c>
      <c r="D198" s="187"/>
      <c r="E198" s="187"/>
      <c r="F198" s="187"/>
      <c r="G198" s="187"/>
      <c r="M198" s="20"/>
      <c r="N198" s="193"/>
      <c r="O198" s="193"/>
      <c r="P198" s="193"/>
      <c r="Q198" s="193"/>
      <c r="R198" s="193"/>
      <c r="S198" s="193"/>
      <c r="T198" s="193"/>
      <c r="U198" s="20"/>
      <c r="V198" s="187"/>
      <c r="W198" s="187"/>
      <c r="X198" s="187"/>
      <c r="Y198" s="187"/>
      <c r="Z198" s="187"/>
      <c r="AA198" s="187"/>
      <c r="AB198" s="187"/>
      <c r="AC198" s="187"/>
      <c r="AD198" s="4"/>
      <c r="AE198" s="4"/>
      <c r="AF198" s="53"/>
      <c r="AG198" s="53"/>
      <c r="AH198" s="53"/>
      <c r="AI198" s="59"/>
      <c r="AJ198" s="71" t="s">
        <v>2507</v>
      </c>
      <c r="AK198" s="71"/>
      <c r="AL198" s="71"/>
      <c r="AM198" s="71"/>
      <c r="AN198" s="71"/>
      <c r="AO198" s="71"/>
      <c r="AP198" s="71"/>
      <c r="AQ198" s="71"/>
      <c r="AR198" s="71"/>
      <c r="AS198" s="71"/>
      <c r="AT198" s="71"/>
      <c r="AU198" s="71"/>
      <c r="AV198" s="1107">
        <v>5</v>
      </c>
      <c r="AW198" s="1107"/>
      <c r="AX198" s="25" t="s">
        <v>775</v>
      </c>
      <c r="AY198" s="26"/>
      <c r="AZ198" s="251"/>
      <c r="BA198" s="252"/>
      <c r="BB198" s="35">
        <f t="shared" si="2"/>
        <v>5</v>
      </c>
      <c r="BC198" s="31"/>
    </row>
    <row r="199" spans="1:55" ht="14.25" customHeight="1" x14ac:dyDescent="0.15">
      <c r="A199" s="32">
        <v>32</v>
      </c>
      <c r="B199" s="32" t="s">
        <v>2664</v>
      </c>
      <c r="C199" s="34" t="s">
        <v>2665</v>
      </c>
      <c r="D199" s="187"/>
      <c r="E199" s="187"/>
      <c r="F199" s="187"/>
      <c r="G199" s="187"/>
      <c r="M199" s="20"/>
      <c r="N199" s="193"/>
      <c r="O199" s="193"/>
      <c r="P199" s="193"/>
      <c r="Q199" s="193"/>
      <c r="R199" s="193"/>
      <c r="S199" s="193"/>
      <c r="T199" s="193"/>
      <c r="U199" s="47" t="s">
        <v>2206</v>
      </c>
      <c r="V199" s="184"/>
      <c r="W199" s="184"/>
      <c r="X199" s="184"/>
      <c r="Y199" s="184"/>
      <c r="Z199" s="184"/>
      <c r="AA199" s="184"/>
      <c r="AB199" s="184"/>
      <c r="AC199" s="184"/>
      <c r="AD199" s="40"/>
      <c r="AE199" s="40"/>
      <c r="AF199" s="67"/>
      <c r="AG199" s="67"/>
      <c r="AH199" s="67"/>
      <c r="AI199" s="68"/>
      <c r="AJ199" s="71" t="s">
        <v>2504</v>
      </c>
      <c r="AK199" s="71"/>
      <c r="AL199" s="71"/>
      <c r="AM199" s="71"/>
      <c r="AN199" s="71"/>
      <c r="AO199" s="71"/>
      <c r="AP199" s="71"/>
      <c r="AQ199" s="71"/>
      <c r="AR199" s="71"/>
      <c r="AS199" s="71"/>
      <c r="AT199" s="71"/>
      <c r="AU199" s="71"/>
      <c r="AV199" s="1107">
        <v>6</v>
      </c>
      <c r="AW199" s="1107"/>
      <c r="AX199" s="25" t="s">
        <v>775</v>
      </c>
      <c r="AY199" s="26"/>
      <c r="AZ199" s="251"/>
      <c r="BA199" s="252"/>
      <c r="BB199" s="35">
        <f t="shared" ref="BB199:BB240" si="3">AV199</f>
        <v>6</v>
      </c>
      <c r="BC199" s="31"/>
    </row>
    <row r="200" spans="1:55" ht="14.25" customHeight="1" x14ac:dyDescent="0.15">
      <c r="A200" s="32">
        <v>32</v>
      </c>
      <c r="B200" s="32" t="s">
        <v>2666</v>
      </c>
      <c r="C200" s="34" t="s">
        <v>2667</v>
      </c>
      <c r="D200" s="187"/>
      <c r="E200" s="187"/>
      <c r="F200" s="187"/>
      <c r="G200" s="187"/>
      <c r="M200" s="20"/>
      <c r="N200" s="193"/>
      <c r="O200" s="193"/>
      <c r="P200" s="193"/>
      <c r="Q200" s="193"/>
      <c r="R200" s="193"/>
      <c r="S200" s="193"/>
      <c r="T200" s="193"/>
      <c r="U200" s="20"/>
      <c r="V200" s="187"/>
      <c r="W200" s="187"/>
      <c r="X200" s="187"/>
      <c r="Y200" s="187"/>
      <c r="Z200" s="187"/>
      <c r="AA200" s="187"/>
      <c r="AB200" s="187"/>
      <c r="AC200" s="187"/>
      <c r="AD200" s="4"/>
      <c r="AE200" s="4"/>
      <c r="AF200" s="53"/>
      <c r="AG200" s="53"/>
      <c r="AH200" s="53"/>
      <c r="AI200" s="59"/>
      <c r="AJ200" s="71" t="s">
        <v>2507</v>
      </c>
      <c r="AK200" s="71"/>
      <c r="AL200" s="71"/>
      <c r="AM200" s="71"/>
      <c r="AN200" s="71"/>
      <c r="AO200" s="71"/>
      <c r="AP200" s="71"/>
      <c r="AQ200" s="71"/>
      <c r="AR200" s="71"/>
      <c r="AS200" s="71"/>
      <c r="AT200" s="71"/>
      <c r="AU200" s="71"/>
      <c r="AV200" s="1107">
        <v>4</v>
      </c>
      <c r="AW200" s="1107"/>
      <c r="AX200" s="25" t="s">
        <v>775</v>
      </c>
      <c r="AY200" s="26"/>
      <c r="AZ200" s="251"/>
      <c r="BA200" s="252"/>
      <c r="BB200" s="35">
        <f t="shared" si="3"/>
        <v>4</v>
      </c>
      <c r="BC200" s="31"/>
    </row>
    <row r="201" spans="1:55" ht="14.25" customHeight="1" x14ac:dyDescent="0.15">
      <c r="A201" s="32">
        <v>32</v>
      </c>
      <c r="B201" s="32" t="s">
        <v>2668</v>
      </c>
      <c r="C201" s="34" t="s">
        <v>2669</v>
      </c>
      <c r="D201" s="187"/>
      <c r="E201" s="187"/>
      <c r="F201" s="187"/>
      <c r="G201" s="187"/>
      <c r="M201" s="20"/>
      <c r="N201" s="193"/>
      <c r="O201" s="193"/>
      <c r="P201" s="193"/>
      <c r="Q201" s="193"/>
      <c r="R201" s="193"/>
      <c r="S201" s="193"/>
      <c r="T201" s="193"/>
      <c r="U201" s="47" t="s">
        <v>2208</v>
      </c>
      <c r="V201" s="184"/>
      <c r="W201" s="184"/>
      <c r="X201" s="184"/>
      <c r="Y201" s="184"/>
      <c r="Z201" s="184"/>
      <c r="AA201" s="184"/>
      <c r="AB201" s="184"/>
      <c r="AC201" s="184"/>
      <c r="AD201" s="40"/>
      <c r="AE201" s="40"/>
      <c r="AF201" s="67"/>
      <c r="AG201" s="67"/>
      <c r="AH201" s="67"/>
      <c r="AI201" s="68"/>
      <c r="AJ201" s="71" t="s">
        <v>2504</v>
      </c>
      <c r="AK201" s="71"/>
      <c r="AL201" s="71"/>
      <c r="AM201" s="71"/>
      <c r="AN201" s="71"/>
      <c r="AO201" s="71"/>
      <c r="AP201" s="71"/>
      <c r="AQ201" s="71"/>
      <c r="AR201" s="71"/>
      <c r="AS201" s="71"/>
      <c r="AT201" s="71"/>
      <c r="AU201" s="71"/>
      <c r="AV201" s="1107">
        <v>5</v>
      </c>
      <c r="AW201" s="1107"/>
      <c r="AX201" s="25" t="s">
        <v>775</v>
      </c>
      <c r="AY201" s="26"/>
      <c r="AZ201" s="251"/>
      <c r="BA201" s="252"/>
      <c r="BB201" s="35">
        <f t="shared" si="3"/>
        <v>5</v>
      </c>
      <c r="BC201" s="31"/>
    </row>
    <row r="202" spans="1:55" ht="14.25" customHeight="1" x14ac:dyDescent="0.15">
      <c r="A202" s="32">
        <v>32</v>
      </c>
      <c r="B202" s="32" t="s">
        <v>2670</v>
      </c>
      <c r="C202" s="34" t="s">
        <v>2671</v>
      </c>
      <c r="D202" s="187"/>
      <c r="E202" s="187"/>
      <c r="F202" s="187"/>
      <c r="G202" s="187"/>
      <c r="M202" s="20"/>
      <c r="N202" s="193"/>
      <c r="O202" s="193"/>
      <c r="P202" s="193"/>
      <c r="Q202" s="193"/>
      <c r="R202" s="193"/>
      <c r="S202" s="193"/>
      <c r="T202" s="193"/>
      <c r="U202" s="20"/>
      <c r="V202" s="187"/>
      <c r="W202" s="187"/>
      <c r="X202" s="187"/>
      <c r="Y202" s="187"/>
      <c r="Z202" s="187"/>
      <c r="AA202" s="187"/>
      <c r="AB202" s="187"/>
      <c r="AC202" s="187"/>
      <c r="AD202" s="4"/>
      <c r="AE202" s="4"/>
      <c r="AF202" s="53"/>
      <c r="AG202" s="53"/>
      <c r="AH202" s="53"/>
      <c r="AI202" s="59"/>
      <c r="AJ202" s="71" t="s">
        <v>2507</v>
      </c>
      <c r="AK202" s="71"/>
      <c r="AL202" s="71"/>
      <c r="AM202" s="71"/>
      <c r="AN202" s="71"/>
      <c r="AO202" s="71"/>
      <c r="AP202" s="71"/>
      <c r="AQ202" s="71"/>
      <c r="AR202" s="71"/>
      <c r="AS202" s="71"/>
      <c r="AT202" s="71"/>
      <c r="AU202" s="71"/>
      <c r="AV202" s="1107">
        <v>4</v>
      </c>
      <c r="AW202" s="1107"/>
      <c r="AX202" s="25" t="s">
        <v>775</v>
      </c>
      <c r="AY202" s="26"/>
      <c r="AZ202" s="251"/>
      <c r="BA202" s="252"/>
      <c r="BB202" s="35">
        <f t="shared" si="3"/>
        <v>4</v>
      </c>
      <c r="BC202" s="31"/>
    </row>
    <row r="203" spans="1:55" ht="14.25" customHeight="1" x14ac:dyDescent="0.15">
      <c r="A203" s="32">
        <v>32</v>
      </c>
      <c r="B203" s="32" t="s">
        <v>2672</v>
      </c>
      <c r="C203" s="34" t="s">
        <v>2673</v>
      </c>
      <c r="D203" s="187"/>
      <c r="E203" s="187"/>
      <c r="F203" s="187"/>
      <c r="G203" s="187"/>
      <c r="M203" s="47" t="s">
        <v>2210</v>
      </c>
      <c r="N203" s="234"/>
      <c r="O203" s="234"/>
      <c r="P203" s="234"/>
      <c r="Q203" s="234"/>
      <c r="R203" s="234"/>
      <c r="S203" s="234"/>
      <c r="T203" s="234"/>
      <c r="U203" s="47" t="s">
        <v>2174</v>
      </c>
      <c r="V203" s="184"/>
      <c r="W203" s="184"/>
      <c r="X203" s="184"/>
      <c r="Y203" s="184"/>
      <c r="Z203" s="184"/>
      <c r="AA203" s="184"/>
      <c r="AB203" s="184"/>
      <c r="AC203" s="184"/>
      <c r="AD203" s="40"/>
      <c r="AE203" s="40"/>
      <c r="AF203" s="67"/>
      <c r="AG203" s="67"/>
      <c r="AH203" s="67"/>
      <c r="AI203" s="68"/>
      <c r="AJ203" s="71" t="s">
        <v>2504</v>
      </c>
      <c r="AK203" s="71"/>
      <c r="AL203" s="71"/>
      <c r="AM203" s="71"/>
      <c r="AN203" s="71"/>
      <c r="AO203" s="71"/>
      <c r="AP203" s="71"/>
      <c r="AQ203" s="71"/>
      <c r="AR203" s="71"/>
      <c r="AS203" s="71"/>
      <c r="AT203" s="71"/>
      <c r="AU203" s="71"/>
      <c r="AV203" s="1107">
        <v>48</v>
      </c>
      <c r="AW203" s="1107"/>
      <c r="AX203" s="25" t="s">
        <v>775</v>
      </c>
      <c r="AY203" s="26"/>
      <c r="AZ203" s="251"/>
      <c r="BA203" s="252"/>
      <c r="BB203" s="35">
        <f t="shared" si="3"/>
        <v>48</v>
      </c>
      <c r="BC203" s="31"/>
    </row>
    <row r="204" spans="1:55" ht="14.25" customHeight="1" x14ac:dyDescent="0.15">
      <c r="A204" s="32">
        <v>32</v>
      </c>
      <c r="B204" s="32" t="s">
        <v>2674</v>
      </c>
      <c r="C204" s="34" t="s">
        <v>2675</v>
      </c>
      <c r="D204" s="187"/>
      <c r="E204" s="187"/>
      <c r="F204" s="187"/>
      <c r="G204" s="187"/>
      <c r="M204" s="20"/>
      <c r="N204" s="193"/>
      <c r="O204" s="193"/>
      <c r="P204" s="193"/>
      <c r="Q204" s="193"/>
      <c r="R204" s="193"/>
      <c r="S204" s="193"/>
      <c r="T204" s="193"/>
      <c r="U204" s="20"/>
      <c r="V204" s="187"/>
      <c r="W204" s="187"/>
      <c r="X204" s="187"/>
      <c r="Y204" s="187"/>
      <c r="Z204" s="187"/>
      <c r="AA204" s="187"/>
      <c r="AB204" s="187"/>
      <c r="AC204" s="187"/>
      <c r="AD204" s="4"/>
      <c r="AE204" s="4"/>
      <c r="AF204" s="53"/>
      <c r="AG204" s="53"/>
      <c r="AH204" s="53"/>
      <c r="AI204" s="59"/>
      <c r="AJ204" s="71" t="s">
        <v>2507</v>
      </c>
      <c r="AK204" s="71"/>
      <c r="AL204" s="71"/>
      <c r="AM204" s="71"/>
      <c r="AN204" s="71"/>
      <c r="AO204" s="71"/>
      <c r="AP204" s="71"/>
      <c r="AQ204" s="71"/>
      <c r="AR204" s="71"/>
      <c r="AS204" s="71"/>
      <c r="AT204" s="71"/>
      <c r="AU204" s="71"/>
      <c r="AV204" s="1107">
        <v>36</v>
      </c>
      <c r="AW204" s="1107"/>
      <c r="AX204" s="25" t="s">
        <v>775</v>
      </c>
      <c r="AY204" s="26"/>
      <c r="AZ204" s="251"/>
      <c r="BA204" s="252"/>
      <c r="BB204" s="35">
        <f t="shared" si="3"/>
        <v>36</v>
      </c>
      <c r="BC204" s="31"/>
    </row>
    <row r="205" spans="1:55" ht="14.25" customHeight="1" x14ac:dyDescent="0.15">
      <c r="A205" s="32">
        <v>32</v>
      </c>
      <c r="B205" s="32" t="s">
        <v>2676</v>
      </c>
      <c r="C205" s="34" t="s">
        <v>2677</v>
      </c>
      <c r="D205" s="187"/>
      <c r="E205" s="187"/>
      <c r="F205" s="187"/>
      <c r="G205" s="187"/>
      <c r="M205" s="20"/>
      <c r="N205" s="193"/>
      <c r="O205" s="193"/>
      <c r="P205" s="193"/>
      <c r="Q205" s="193"/>
      <c r="R205" s="193"/>
      <c r="S205" s="193"/>
      <c r="T205" s="193"/>
      <c r="U205" s="47" t="s">
        <v>2178</v>
      </c>
      <c r="V205" s="184"/>
      <c r="W205" s="184"/>
      <c r="X205" s="184"/>
      <c r="Y205" s="184"/>
      <c r="Z205" s="184"/>
      <c r="AA205" s="184"/>
      <c r="AB205" s="184"/>
      <c r="AC205" s="184"/>
      <c r="AD205" s="40"/>
      <c r="AE205" s="40"/>
      <c r="AF205" s="67"/>
      <c r="AG205" s="67"/>
      <c r="AH205" s="67"/>
      <c r="AI205" s="68"/>
      <c r="AJ205" s="71" t="s">
        <v>2504</v>
      </c>
      <c r="AK205" s="71"/>
      <c r="AL205" s="71"/>
      <c r="AM205" s="71"/>
      <c r="AN205" s="71"/>
      <c r="AO205" s="71"/>
      <c r="AP205" s="71"/>
      <c r="AQ205" s="71"/>
      <c r="AR205" s="71"/>
      <c r="AS205" s="71"/>
      <c r="AT205" s="71"/>
      <c r="AU205" s="71"/>
      <c r="AV205" s="1107">
        <v>48</v>
      </c>
      <c r="AW205" s="1107"/>
      <c r="AX205" s="25" t="s">
        <v>775</v>
      </c>
      <c r="AY205" s="26"/>
      <c r="AZ205" s="251"/>
      <c r="BA205" s="252"/>
      <c r="BB205" s="35">
        <f t="shared" si="3"/>
        <v>48</v>
      </c>
      <c r="BC205" s="31"/>
    </row>
    <row r="206" spans="1:55" ht="14.25" customHeight="1" x14ac:dyDescent="0.15">
      <c r="A206" s="32">
        <v>32</v>
      </c>
      <c r="B206" s="32" t="s">
        <v>2678</v>
      </c>
      <c r="C206" s="34" t="s">
        <v>2679</v>
      </c>
      <c r="D206" s="187"/>
      <c r="E206" s="187"/>
      <c r="F206" s="187"/>
      <c r="G206" s="187"/>
      <c r="M206" s="20"/>
      <c r="N206" s="193"/>
      <c r="O206" s="193"/>
      <c r="P206" s="193"/>
      <c r="Q206" s="193"/>
      <c r="R206" s="193"/>
      <c r="S206" s="193"/>
      <c r="T206" s="193"/>
      <c r="U206" s="20"/>
      <c r="V206" s="187"/>
      <c r="W206" s="187"/>
      <c r="X206" s="187"/>
      <c r="Y206" s="187"/>
      <c r="Z206" s="187"/>
      <c r="AA206" s="187"/>
      <c r="AB206" s="187"/>
      <c r="AC206" s="187"/>
      <c r="AD206" s="4"/>
      <c r="AE206" s="4"/>
      <c r="AF206" s="53"/>
      <c r="AG206" s="53"/>
      <c r="AH206" s="53"/>
      <c r="AI206" s="59"/>
      <c r="AJ206" s="71" t="s">
        <v>2507</v>
      </c>
      <c r="AK206" s="71"/>
      <c r="AL206" s="71"/>
      <c r="AM206" s="71"/>
      <c r="AN206" s="71"/>
      <c r="AO206" s="71"/>
      <c r="AP206" s="71"/>
      <c r="AQ206" s="71"/>
      <c r="AR206" s="71"/>
      <c r="AS206" s="71"/>
      <c r="AT206" s="71"/>
      <c r="AU206" s="71"/>
      <c r="AV206" s="1107">
        <v>36</v>
      </c>
      <c r="AW206" s="1107"/>
      <c r="AX206" s="25" t="s">
        <v>775</v>
      </c>
      <c r="AY206" s="26"/>
      <c r="AZ206" s="251"/>
      <c r="BA206" s="252"/>
      <c r="BB206" s="35">
        <f t="shared" si="3"/>
        <v>36</v>
      </c>
      <c r="BC206" s="31"/>
    </row>
    <row r="207" spans="1:55" ht="14.25" customHeight="1" x14ac:dyDescent="0.15">
      <c r="A207" s="32">
        <v>32</v>
      </c>
      <c r="B207" s="32" t="s">
        <v>2680</v>
      </c>
      <c r="C207" s="34" t="s">
        <v>2681</v>
      </c>
      <c r="D207" s="187"/>
      <c r="E207" s="187"/>
      <c r="F207" s="187"/>
      <c r="G207" s="187"/>
      <c r="M207" s="20"/>
      <c r="N207" s="193"/>
      <c r="O207" s="193"/>
      <c r="P207" s="193"/>
      <c r="Q207" s="193"/>
      <c r="R207" s="193"/>
      <c r="S207" s="193"/>
      <c r="T207" s="193"/>
      <c r="U207" s="47" t="s">
        <v>1548</v>
      </c>
      <c r="V207" s="184"/>
      <c r="W207" s="184"/>
      <c r="X207" s="184"/>
      <c r="Y207" s="184"/>
      <c r="Z207" s="184"/>
      <c r="AA207" s="184"/>
      <c r="AB207" s="184"/>
      <c r="AC207" s="184"/>
      <c r="AD207" s="40"/>
      <c r="AE207" s="40"/>
      <c r="AF207" s="67"/>
      <c r="AG207" s="67"/>
      <c r="AH207" s="67"/>
      <c r="AI207" s="68"/>
      <c r="AJ207" s="71" t="s">
        <v>2504</v>
      </c>
      <c r="AK207" s="71"/>
      <c r="AL207" s="71"/>
      <c r="AM207" s="71"/>
      <c r="AN207" s="71"/>
      <c r="AO207" s="71"/>
      <c r="AP207" s="71"/>
      <c r="AQ207" s="71"/>
      <c r="AR207" s="71"/>
      <c r="AS207" s="71"/>
      <c r="AT207" s="71"/>
      <c r="AU207" s="71"/>
      <c r="AV207" s="1107">
        <v>48</v>
      </c>
      <c r="AW207" s="1107"/>
      <c r="AX207" s="25" t="s">
        <v>775</v>
      </c>
      <c r="AY207" s="26"/>
      <c r="AZ207" s="251"/>
      <c r="BA207" s="252"/>
      <c r="BB207" s="35">
        <f t="shared" si="3"/>
        <v>48</v>
      </c>
      <c r="BC207" s="31"/>
    </row>
    <row r="208" spans="1:55" ht="14.25" customHeight="1" x14ac:dyDescent="0.15">
      <c r="A208" s="32">
        <v>32</v>
      </c>
      <c r="B208" s="32" t="s">
        <v>2682</v>
      </c>
      <c r="C208" s="34" t="s">
        <v>2683</v>
      </c>
      <c r="D208" s="187"/>
      <c r="E208" s="187"/>
      <c r="F208" s="187"/>
      <c r="G208" s="187"/>
      <c r="M208" s="20"/>
      <c r="N208" s="193"/>
      <c r="O208" s="193"/>
      <c r="P208" s="193"/>
      <c r="Q208" s="193"/>
      <c r="R208" s="193"/>
      <c r="S208" s="193"/>
      <c r="T208" s="193"/>
      <c r="U208" s="20"/>
      <c r="V208" s="187"/>
      <c r="W208" s="187"/>
      <c r="X208" s="187"/>
      <c r="Y208" s="187"/>
      <c r="Z208" s="187"/>
      <c r="AA208" s="187"/>
      <c r="AB208" s="187"/>
      <c r="AC208" s="187"/>
      <c r="AD208" s="4"/>
      <c r="AE208" s="4"/>
      <c r="AF208" s="53"/>
      <c r="AG208" s="53"/>
      <c r="AH208" s="53"/>
      <c r="AI208" s="59"/>
      <c r="AJ208" s="71" t="s">
        <v>2507</v>
      </c>
      <c r="AK208" s="71"/>
      <c r="AL208" s="71"/>
      <c r="AM208" s="71"/>
      <c r="AN208" s="71"/>
      <c r="AO208" s="71"/>
      <c r="AP208" s="71"/>
      <c r="AQ208" s="71"/>
      <c r="AR208" s="71"/>
      <c r="AS208" s="71"/>
      <c r="AT208" s="71"/>
      <c r="AU208" s="71"/>
      <c r="AV208" s="1107">
        <v>36</v>
      </c>
      <c r="AW208" s="1107"/>
      <c r="AX208" s="25" t="s">
        <v>775</v>
      </c>
      <c r="AY208" s="26"/>
      <c r="AZ208" s="251"/>
      <c r="BA208" s="252"/>
      <c r="BB208" s="35">
        <f t="shared" si="3"/>
        <v>36</v>
      </c>
      <c r="BC208" s="31"/>
    </row>
    <row r="209" spans="1:55" ht="14.25" customHeight="1" x14ac:dyDescent="0.15">
      <c r="A209" s="32">
        <v>32</v>
      </c>
      <c r="B209" s="32" t="s">
        <v>2684</v>
      </c>
      <c r="C209" s="34" t="s">
        <v>2685</v>
      </c>
      <c r="D209" s="187"/>
      <c r="E209" s="187"/>
      <c r="F209" s="187"/>
      <c r="G209" s="187"/>
      <c r="M209" s="20"/>
      <c r="N209" s="193"/>
      <c r="O209" s="193"/>
      <c r="P209" s="193"/>
      <c r="Q209" s="193"/>
      <c r="R209" s="193"/>
      <c r="S209" s="193"/>
      <c r="T209" s="193"/>
      <c r="U209" s="47" t="s">
        <v>2183</v>
      </c>
      <c r="V209" s="184"/>
      <c r="W209" s="184"/>
      <c r="X209" s="184"/>
      <c r="Y209" s="184"/>
      <c r="Z209" s="184"/>
      <c r="AA209" s="184"/>
      <c r="AB209" s="184"/>
      <c r="AC209" s="184"/>
      <c r="AD209" s="40"/>
      <c r="AE209" s="40"/>
      <c r="AF209" s="67"/>
      <c r="AG209" s="67"/>
      <c r="AH209" s="67"/>
      <c r="AI209" s="68"/>
      <c r="AJ209" s="71" t="s">
        <v>2504</v>
      </c>
      <c r="AK209" s="71"/>
      <c r="AL209" s="71"/>
      <c r="AM209" s="71"/>
      <c r="AN209" s="71"/>
      <c r="AO209" s="71"/>
      <c r="AP209" s="71"/>
      <c r="AQ209" s="71"/>
      <c r="AR209" s="71"/>
      <c r="AS209" s="71"/>
      <c r="AT209" s="71"/>
      <c r="AU209" s="71"/>
      <c r="AV209" s="1107">
        <v>32</v>
      </c>
      <c r="AW209" s="1107"/>
      <c r="AX209" s="25" t="s">
        <v>775</v>
      </c>
      <c r="AY209" s="26"/>
      <c r="AZ209" s="251"/>
      <c r="BA209" s="252"/>
      <c r="BB209" s="35">
        <f t="shared" si="3"/>
        <v>32</v>
      </c>
      <c r="BC209" s="31"/>
    </row>
    <row r="210" spans="1:55" ht="14.25" customHeight="1" x14ac:dyDescent="0.15">
      <c r="A210" s="32">
        <v>32</v>
      </c>
      <c r="B210" s="32" t="s">
        <v>2686</v>
      </c>
      <c r="C210" s="34" t="s">
        <v>2687</v>
      </c>
      <c r="D210" s="187"/>
      <c r="E210" s="187"/>
      <c r="F210" s="187"/>
      <c r="G210" s="187"/>
      <c r="M210" s="20"/>
      <c r="N210" s="193"/>
      <c r="O210" s="193"/>
      <c r="P210" s="193"/>
      <c r="Q210" s="193"/>
      <c r="R210" s="193"/>
      <c r="S210" s="193"/>
      <c r="T210" s="193"/>
      <c r="U210" s="20"/>
      <c r="V210" s="187"/>
      <c r="W210" s="187"/>
      <c r="X210" s="187"/>
      <c r="Y210" s="187"/>
      <c r="Z210" s="187"/>
      <c r="AA210" s="187"/>
      <c r="AB210" s="187"/>
      <c r="AC210" s="187"/>
      <c r="AD210" s="4"/>
      <c r="AE210" s="4"/>
      <c r="AF210" s="53"/>
      <c r="AG210" s="53"/>
      <c r="AH210" s="53"/>
      <c r="AI210" s="59"/>
      <c r="AJ210" s="71" t="s">
        <v>2507</v>
      </c>
      <c r="AK210" s="71"/>
      <c r="AL210" s="71"/>
      <c r="AM210" s="71"/>
      <c r="AN210" s="71"/>
      <c r="AO210" s="71"/>
      <c r="AP210" s="71"/>
      <c r="AQ210" s="71"/>
      <c r="AR210" s="71"/>
      <c r="AS210" s="71"/>
      <c r="AT210" s="71"/>
      <c r="AU210" s="71"/>
      <c r="AV210" s="1107">
        <v>24</v>
      </c>
      <c r="AW210" s="1107"/>
      <c r="AX210" s="25" t="s">
        <v>775</v>
      </c>
      <c r="AY210" s="26"/>
      <c r="AZ210" s="251"/>
      <c r="BA210" s="252"/>
      <c r="BB210" s="35">
        <f t="shared" si="3"/>
        <v>24</v>
      </c>
      <c r="BC210" s="31"/>
    </row>
    <row r="211" spans="1:55" ht="14.25" customHeight="1" x14ac:dyDescent="0.15">
      <c r="A211" s="32">
        <v>32</v>
      </c>
      <c r="B211" s="32" t="s">
        <v>2688</v>
      </c>
      <c r="C211" s="34" t="s">
        <v>2689</v>
      </c>
      <c r="D211" s="187"/>
      <c r="E211" s="187"/>
      <c r="F211" s="187"/>
      <c r="G211" s="187"/>
      <c r="M211" s="20"/>
      <c r="N211" s="193"/>
      <c r="O211" s="193"/>
      <c r="P211" s="193"/>
      <c r="Q211" s="193"/>
      <c r="R211" s="193"/>
      <c r="S211" s="193"/>
      <c r="T211" s="193"/>
      <c r="U211" s="47" t="s">
        <v>2186</v>
      </c>
      <c r="V211" s="184"/>
      <c r="W211" s="184"/>
      <c r="X211" s="184"/>
      <c r="Y211" s="184"/>
      <c r="Z211" s="184"/>
      <c r="AA211" s="184"/>
      <c r="AB211" s="184"/>
      <c r="AC211" s="184"/>
      <c r="AD211" s="40"/>
      <c r="AE211" s="40"/>
      <c r="AF211" s="67"/>
      <c r="AG211" s="67"/>
      <c r="AH211" s="67"/>
      <c r="AI211" s="68"/>
      <c r="AJ211" s="71" t="s">
        <v>2504</v>
      </c>
      <c r="AK211" s="71"/>
      <c r="AL211" s="71"/>
      <c r="AM211" s="71"/>
      <c r="AN211" s="71"/>
      <c r="AO211" s="71"/>
      <c r="AP211" s="71"/>
      <c r="AQ211" s="71"/>
      <c r="AR211" s="71"/>
      <c r="AS211" s="71"/>
      <c r="AT211" s="71"/>
      <c r="AU211" s="71"/>
      <c r="AV211" s="1107">
        <v>32</v>
      </c>
      <c r="AW211" s="1107"/>
      <c r="AX211" s="25" t="s">
        <v>775</v>
      </c>
      <c r="AY211" s="26"/>
      <c r="AZ211" s="251"/>
      <c r="BA211" s="252"/>
      <c r="BB211" s="35">
        <f t="shared" si="3"/>
        <v>32</v>
      </c>
      <c r="BC211" s="31"/>
    </row>
    <row r="212" spans="1:55" ht="14.25" customHeight="1" x14ac:dyDescent="0.15">
      <c r="A212" s="32">
        <v>32</v>
      </c>
      <c r="B212" s="32" t="s">
        <v>2690</v>
      </c>
      <c r="C212" s="34" t="s">
        <v>2691</v>
      </c>
      <c r="D212" s="187"/>
      <c r="E212" s="187"/>
      <c r="F212" s="187"/>
      <c r="G212" s="187"/>
      <c r="M212" s="20"/>
      <c r="N212" s="193"/>
      <c r="O212" s="193"/>
      <c r="P212" s="193"/>
      <c r="Q212" s="193"/>
      <c r="R212" s="193"/>
      <c r="S212" s="193"/>
      <c r="T212" s="193"/>
      <c r="U212" s="20"/>
      <c r="V212" s="187"/>
      <c r="W212" s="187"/>
      <c r="X212" s="187"/>
      <c r="Y212" s="187"/>
      <c r="Z212" s="187"/>
      <c r="AA212" s="187"/>
      <c r="AB212" s="187"/>
      <c r="AC212" s="187"/>
      <c r="AD212" s="4"/>
      <c r="AE212" s="4"/>
      <c r="AF212" s="53"/>
      <c r="AG212" s="53"/>
      <c r="AH212" s="53"/>
      <c r="AI212" s="59"/>
      <c r="AJ212" s="71" t="s">
        <v>2507</v>
      </c>
      <c r="AK212" s="71"/>
      <c r="AL212" s="71"/>
      <c r="AM212" s="71"/>
      <c r="AN212" s="71"/>
      <c r="AO212" s="71"/>
      <c r="AP212" s="71"/>
      <c r="AQ212" s="71"/>
      <c r="AR212" s="71"/>
      <c r="AS212" s="71"/>
      <c r="AT212" s="71"/>
      <c r="AU212" s="71"/>
      <c r="AV212" s="1107">
        <v>24</v>
      </c>
      <c r="AW212" s="1107"/>
      <c r="AX212" s="25" t="s">
        <v>775</v>
      </c>
      <c r="AY212" s="26"/>
      <c r="AZ212" s="251"/>
      <c r="BA212" s="252"/>
      <c r="BB212" s="35">
        <f t="shared" si="3"/>
        <v>24</v>
      </c>
      <c r="BC212" s="31"/>
    </row>
    <row r="213" spans="1:55" ht="14.25" customHeight="1" x14ac:dyDescent="0.15">
      <c r="A213" s="32">
        <v>32</v>
      </c>
      <c r="B213" s="32" t="s">
        <v>2692</v>
      </c>
      <c r="C213" s="34" t="s">
        <v>2693</v>
      </c>
      <c r="D213" s="187"/>
      <c r="E213" s="187"/>
      <c r="F213" s="187"/>
      <c r="G213" s="187"/>
      <c r="M213" s="20"/>
      <c r="N213" s="193"/>
      <c r="O213" s="193"/>
      <c r="P213" s="193"/>
      <c r="Q213" s="193"/>
      <c r="R213" s="193"/>
      <c r="S213" s="193"/>
      <c r="T213" s="193"/>
      <c r="U213" s="47" t="s">
        <v>2189</v>
      </c>
      <c r="V213" s="184"/>
      <c r="W213" s="184"/>
      <c r="X213" s="184"/>
      <c r="Y213" s="184"/>
      <c r="Z213" s="184"/>
      <c r="AA213" s="184"/>
      <c r="AB213" s="184"/>
      <c r="AC213" s="184"/>
      <c r="AD213" s="40"/>
      <c r="AE213" s="40"/>
      <c r="AF213" s="67"/>
      <c r="AG213" s="67"/>
      <c r="AH213" s="67"/>
      <c r="AI213" s="68"/>
      <c r="AJ213" s="71" t="s">
        <v>2504</v>
      </c>
      <c r="AK213" s="71"/>
      <c r="AL213" s="71"/>
      <c r="AM213" s="71"/>
      <c r="AN213" s="71"/>
      <c r="AO213" s="71"/>
      <c r="AP213" s="71"/>
      <c r="AQ213" s="71"/>
      <c r="AR213" s="71"/>
      <c r="AS213" s="71"/>
      <c r="AT213" s="71"/>
      <c r="AU213" s="71"/>
      <c r="AV213" s="1107">
        <v>20</v>
      </c>
      <c r="AW213" s="1107"/>
      <c r="AX213" s="25" t="s">
        <v>775</v>
      </c>
      <c r="AY213" s="26"/>
      <c r="AZ213" s="251"/>
      <c r="BA213" s="252"/>
      <c r="BB213" s="35">
        <f t="shared" si="3"/>
        <v>20</v>
      </c>
      <c r="BC213" s="31"/>
    </row>
    <row r="214" spans="1:55" ht="14.25" customHeight="1" x14ac:dyDescent="0.15">
      <c r="A214" s="32">
        <v>32</v>
      </c>
      <c r="B214" s="32" t="s">
        <v>2694</v>
      </c>
      <c r="C214" s="34" t="s">
        <v>2695</v>
      </c>
      <c r="D214" s="187"/>
      <c r="E214" s="187"/>
      <c r="F214" s="187"/>
      <c r="G214" s="187"/>
      <c r="M214" s="20"/>
      <c r="N214" s="193"/>
      <c r="O214" s="193"/>
      <c r="P214" s="193"/>
      <c r="Q214" s="193"/>
      <c r="R214" s="193"/>
      <c r="S214" s="193"/>
      <c r="T214" s="193"/>
      <c r="U214" s="20"/>
      <c r="V214" s="187"/>
      <c r="W214" s="187"/>
      <c r="X214" s="187"/>
      <c r="Y214" s="187"/>
      <c r="Z214" s="187"/>
      <c r="AA214" s="187"/>
      <c r="AB214" s="187"/>
      <c r="AC214" s="187"/>
      <c r="AD214" s="4"/>
      <c r="AE214" s="4"/>
      <c r="AF214" s="53"/>
      <c r="AG214" s="53"/>
      <c r="AH214" s="53"/>
      <c r="AI214" s="59"/>
      <c r="AJ214" s="71" t="s">
        <v>2507</v>
      </c>
      <c r="AK214" s="71"/>
      <c r="AL214" s="71"/>
      <c r="AM214" s="71"/>
      <c r="AN214" s="71"/>
      <c r="AO214" s="71"/>
      <c r="AP214" s="71"/>
      <c r="AQ214" s="71"/>
      <c r="AR214" s="71"/>
      <c r="AS214" s="71"/>
      <c r="AT214" s="71"/>
      <c r="AU214" s="71"/>
      <c r="AV214" s="1107">
        <v>14</v>
      </c>
      <c r="AW214" s="1107"/>
      <c r="AX214" s="25" t="s">
        <v>775</v>
      </c>
      <c r="AY214" s="26"/>
      <c r="AZ214" s="251"/>
      <c r="BA214" s="252"/>
      <c r="BB214" s="35">
        <f t="shared" si="3"/>
        <v>14</v>
      </c>
      <c r="BC214" s="31"/>
    </row>
    <row r="215" spans="1:55" ht="14.25" customHeight="1" x14ac:dyDescent="0.15">
      <c r="A215" s="32">
        <v>32</v>
      </c>
      <c r="B215" s="32" t="s">
        <v>2696</v>
      </c>
      <c r="C215" s="34" t="s">
        <v>2697</v>
      </c>
      <c r="D215" s="187"/>
      <c r="E215" s="187"/>
      <c r="F215" s="187"/>
      <c r="G215" s="187"/>
      <c r="M215" s="20"/>
      <c r="N215" s="193"/>
      <c r="O215" s="193"/>
      <c r="P215" s="193"/>
      <c r="Q215" s="193"/>
      <c r="R215" s="193"/>
      <c r="S215" s="193"/>
      <c r="T215" s="193"/>
      <c r="U215" s="47" t="s">
        <v>2192</v>
      </c>
      <c r="V215" s="184"/>
      <c r="W215" s="184"/>
      <c r="X215" s="184"/>
      <c r="Y215" s="184"/>
      <c r="Z215" s="184"/>
      <c r="AA215" s="184"/>
      <c r="AB215" s="184"/>
      <c r="AC215" s="184"/>
      <c r="AD215" s="40"/>
      <c r="AE215" s="40"/>
      <c r="AF215" s="67"/>
      <c r="AG215" s="67"/>
      <c r="AH215" s="67"/>
      <c r="AI215" s="68"/>
      <c r="AJ215" s="71" t="s">
        <v>2504</v>
      </c>
      <c r="AK215" s="71"/>
      <c r="AL215" s="71"/>
      <c r="AM215" s="71"/>
      <c r="AN215" s="71"/>
      <c r="AO215" s="71"/>
      <c r="AP215" s="71"/>
      <c r="AQ215" s="71"/>
      <c r="AR215" s="71"/>
      <c r="AS215" s="71"/>
      <c r="AT215" s="71"/>
      <c r="AU215" s="71"/>
      <c r="AV215" s="1107">
        <v>20</v>
      </c>
      <c r="AW215" s="1107"/>
      <c r="AX215" s="25" t="s">
        <v>775</v>
      </c>
      <c r="AY215" s="26"/>
      <c r="AZ215" s="251"/>
      <c r="BA215" s="252"/>
      <c r="BB215" s="35">
        <f t="shared" si="3"/>
        <v>20</v>
      </c>
      <c r="BC215" s="31"/>
    </row>
    <row r="216" spans="1:55" ht="14.25" customHeight="1" x14ac:dyDescent="0.15">
      <c r="A216" s="32">
        <v>32</v>
      </c>
      <c r="B216" s="32" t="s">
        <v>2698</v>
      </c>
      <c r="C216" s="34" t="s">
        <v>2699</v>
      </c>
      <c r="D216" s="187"/>
      <c r="E216" s="187"/>
      <c r="F216" s="187"/>
      <c r="G216" s="187"/>
      <c r="M216" s="20"/>
      <c r="N216" s="193"/>
      <c r="O216" s="193"/>
      <c r="P216" s="193"/>
      <c r="Q216" s="193"/>
      <c r="R216" s="193"/>
      <c r="S216" s="193"/>
      <c r="T216" s="193"/>
      <c r="U216" s="20"/>
      <c r="V216" s="187"/>
      <c r="W216" s="187"/>
      <c r="X216" s="187"/>
      <c r="Y216" s="187"/>
      <c r="Z216" s="187"/>
      <c r="AA216" s="187"/>
      <c r="AB216" s="187"/>
      <c r="AC216" s="187"/>
      <c r="AD216" s="4"/>
      <c r="AE216" s="4"/>
      <c r="AF216" s="53"/>
      <c r="AG216" s="53"/>
      <c r="AH216" s="53"/>
      <c r="AI216" s="59"/>
      <c r="AJ216" s="71" t="s">
        <v>2507</v>
      </c>
      <c r="AK216" s="71"/>
      <c r="AL216" s="71"/>
      <c r="AM216" s="71"/>
      <c r="AN216" s="71"/>
      <c r="AO216" s="71"/>
      <c r="AP216" s="71"/>
      <c r="AQ216" s="71"/>
      <c r="AR216" s="71"/>
      <c r="AS216" s="71"/>
      <c r="AT216" s="71"/>
      <c r="AU216" s="71"/>
      <c r="AV216" s="1107">
        <v>14</v>
      </c>
      <c r="AW216" s="1107"/>
      <c r="AX216" s="25" t="s">
        <v>775</v>
      </c>
      <c r="AY216" s="26"/>
      <c r="AZ216" s="251"/>
      <c r="BA216" s="252"/>
      <c r="BB216" s="35">
        <f t="shared" si="3"/>
        <v>14</v>
      </c>
      <c r="BC216" s="31"/>
    </row>
    <row r="217" spans="1:55" ht="14.25" customHeight="1" x14ac:dyDescent="0.15">
      <c r="A217" s="32">
        <v>32</v>
      </c>
      <c r="B217" s="32" t="s">
        <v>2700</v>
      </c>
      <c r="C217" s="34" t="s">
        <v>2701</v>
      </c>
      <c r="D217" s="187"/>
      <c r="E217" s="187"/>
      <c r="F217" s="187"/>
      <c r="G217" s="187"/>
      <c r="M217" s="20"/>
      <c r="N217" s="193"/>
      <c r="O217" s="193"/>
      <c r="P217" s="193"/>
      <c r="Q217" s="193"/>
      <c r="R217" s="193"/>
      <c r="S217" s="193"/>
      <c r="T217" s="193"/>
      <c r="U217" s="47" t="s">
        <v>2194</v>
      </c>
      <c r="V217" s="184"/>
      <c r="W217" s="184"/>
      <c r="X217" s="184"/>
      <c r="Y217" s="184"/>
      <c r="Z217" s="184"/>
      <c r="AA217" s="184"/>
      <c r="AB217" s="184"/>
      <c r="AC217" s="184"/>
      <c r="AD217" s="40"/>
      <c r="AE217" s="40"/>
      <c r="AF217" s="67"/>
      <c r="AG217" s="67"/>
      <c r="AH217" s="67"/>
      <c r="AI217" s="68"/>
      <c r="AJ217" s="71" t="s">
        <v>2504</v>
      </c>
      <c r="AK217" s="71"/>
      <c r="AL217" s="71"/>
      <c r="AM217" s="71"/>
      <c r="AN217" s="71"/>
      <c r="AO217" s="71"/>
      <c r="AP217" s="71"/>
      <c r="AQ217" s="71"/>
      <c r="AR217" s="71"/>
      <c r="AS217" s="71"/>
      <c r="AT217" s="71"/>
      <c r="AU217" s="71"/>
      <c r="AV217" s="1107">
        <v>14</v>
      </c>
      <c r="AW217" s="1107"/>
      <c r="AX217" s="25" t="s">
        <v>775</v>
      </c>
      <c r="AY217" s="26"/>
      <c r="AZ217" s="251"/>
      <c r="BA217" s="252"/>
      <c r="BB217" s="35">
        <f t="shared" si="3"/>
        <v>14</v>
      </c>
      <c r="BC217" s="31"/>
    </row>
    <row r="218" spans="1:55" ht="14.25" customHeight="1" x14ac:dyDescent="0.15">
      <c r="A218" s="32">
        <v>32</v>
      </c>
      <c r="B218" s="32" t="s">
        <v>2702</v>
      </c>
      <c r="C218" s="34" t="s">
        <v>2703</v>
      </c>
      <c r="D218" s="187"/>
      <c r="E218" s="187"/>
      <c r="F218" s="187"/>
      <c r="G218" s="187"/>
      <c r="M218" s="20"/>
      <c r="N218" s="193"/>
      <c r="O218" s="193"/>
      <c r="P218" s="193"/>
      <c r="Q218" s="193"/>
      <c r="R218" s="193"/>
      <c r="S218" s="193"/>
      <c r="T218" s="193"/>
      <c r="U218" s="20"/>
      <c r="V218" s="187"/>
      <c r="W218" s="187"/>
      <c r="X218" s="187"/>
      <c r="Y218" s="187"/>
      <c r="Z218" s="187"/>
      <c r="AA218" s="187"/>
      <c r="AB218" s="187"/>
      <c r="AC218" s="187"/>
      <c r="AD218" s="4"/>
      <c r="AE218" s="4"/>
      <c r="AF218" s="53"/>
      <c r="AG218" s="53"/>
      <c r="AH218" s="53"/>
      <c r="AI218" s="59"/>
      <c r="AJ218" s="71" t="s">
        <v>2507</v>
      </c>
      <c r="AK218" s="71"/>
      <c r="AL218" s="71"/>
      <c r="AM218" s="71"/>
      <c r="AN218" s="71"/>
      <c r="AO218" s="71"/>
      <c r="AP218" s="71"/>
      <c r="AQ218" s="71"/>
      <c r="AR218" s="71"/>
      <c r="AS218" s="71"/>
      <c r="AT218" s="71"/>
      <c r="AU218" s="71"/>
      <c r="AV218" s="1107">
        <v>10</v>
      </c>
      <c r="AW218" s="1107"/>
      <c r="AX218" s="25" t="s">
        <v>775</v>
      </c>
      <c r="AY218" s="26"/>
      <c r="AZ218" s="251"/>
      <c r="BA218" s="252"/>
      <c r="BB218" s="35">
        <f t="shared" si="3"/>
        <v>10</v>
      </c>
      <c r="BC218" s="31"/>
    </row>
    <row r="219" spans="1:55" ht="14.25" customHeight="1" x14ac:dyDescent="0.15">
      <c r="A219" s="32">
        <v>32</v>
      </c>
      <c r="B219" s="32" t="s">
        <v>2704</v>
      </c>
      <c r="C219" s="34" t="s">
        <v>2705</v>
      </c>
      <c r="D219" s="187"/>
      <c r="E219" s="187"/>
      <c r="F219" s="187"/>
      <c r="G219" s="187"/>
      <c r="M219" s="20"/>
      <c r="N219" s="193"/>
      <c r="O219" s="193"/>
      <c r="P219" s="193"/>
      <c r="Q219" s="193"/>
      <c r="R219" s="193"/>
      <c r="S219" s="193"/>
      <c r="T219" s="193"/>
      <c r="U219" s="47" t="s">
        <v>2196</v>
      </c>
      <c r="V219" s="184"/>
      <c r="W219" s="184"/>
      <c r="X219" s="184"/>
      <c r="Y219" s="184"/>
      <c r="Z219" s="184"/>
      <c r="AA219" s="184"/>
      <c r="AB219" s="184"/>
      <c r="AC219" s="184"/>
      <c r="AD219" s="40"/>
      <c r="AE219" s="40"/>
      <c r="AF219" s="67"/>
      <c r="AG219" s="67"/>
      <c r="AH219" s="67"/>
      <c r="AI219" s="68"/>
      <c r="AJ219" s="71" t="s">
        <v>2504</v>
      </c>
      <c r="AK219" s="71"/>
      <c r="AL219" s="71"/>
      <c r="AM219" s="71"/>
      <c r="AN219" s="71"/>
      <c r="AO219" s="71"/>
      <c r="AP219" s="71"/>
      <c r="AQ219" s="71"/>
      <c r="AR219" s="71"/>
      <c r="AS219" s="71"/>
      <c r="AT219" s="71"/>
      <c r="AU219" s="71"/>
      <c r="AV219" s="1107">
        <v>14</v>
      </c>
      <c r="AW219" s="1107"/>
      <c r="AX219" s="25" t="s">
        <v>775</v>
      </c>
      <c r="AY219" s="26"/>
      <c r="AZ219" s="251"/>
      <c r="BA219" s="252"/>
      <c r="BB219" s="35">
        <f t="shared" si="3"/>
        <v>14</v>
      </c>
      <c r="BC219" s="31"/>
    </row>
    <row r="220" spans="1:55" ht="14.25" customHeight="1" x14ac:dyDescent="0.15">
      <c r="A220" s="32">
        <v>32</v>
      </c>
      <c r="B220" s="32" t="s">
        <v>2706</v>
      </c>
      <c r="C220" s="34" t="s">
        <v>2707</v>
      </c>
      <c r="D220" s="187"/>
      <c r="E220" s="187"/>
      <c r="F220" s="187"/>
      <c r="G220" s="187"/>
      <c r="M220" s="20"/>
      <c r="N220" s="193"/>
      <c r="O220" s="193"/>
      <c r="P220" s="193"/>
      <c r="Q220" s="193"/>
      <c r="R220" s="193"/>
      <c r="S220" s="193"/>
      <c r="T220" s="193"/>
      <c r="U220" s="20"/>
      <c r="V220" s="187"/>
      <c r="W220" s="187"/>
      <c r="X220" s="187"/>
      <c r="Y220" s="187"/>
      <c r="Z220" s="187"/>
      <c r="AA220" s="187"/>
      <c r="AB220" s="187"/>
      <c r="AC220" s="187"/>
      <c r="AD220" s="4"/>
      <c r="AE220" s="4"/>
      <c r="AF220" s="53"/>
      <c r="AG220" s="53"/>
      <c r="AH220" s="53"/>
      <c r="AI220" s="59"/>
      <c r="AJ220" s="71" t="s">
        <v>2507</v>
      </c>
      <c r="AK220" s="71"/>
      <c r="AL220" s="71"/>
      <c r="AM220" s="71"/>
      <c r="AN220" s="71"/>
      <c r="AO220" s="71"/>
      <c r="AP220" s="71"/>
      <c r="AQ220" s="71"/>
      <c r="AR220" s="71"/>
      <c r="AS220" s="71"/>
      <c r="AT220" s="71"/>
      <c r="AU220" s="71"/>
      <c r="AV220" s="1107">
        <v>10</v>
      </c>
      <c r="AW220" s="1107"/>
      <c r="AX220" s="25" t="s">
        <v>775</v>
      </c>
      <c r="AY220" s="26"/>
      <c r="AZ220" s="251"/>
      <c r="BA220" s="252"/>
      <c r="BB220" s="35">
        <f t="shared" si="3"/>
        <v>10</v>
      </c>
      <c r="BC220" s="31"/>
    </row>
    <row r="221" spans="1:55" ht="14.25" customHeight="1" x14ac:dyDescent="0.15">
      <c r="A221" s="32">
        <v>32</v>
      </c>
      <c r="B221" s="32" t="s">
        <v>2708</v>
      </c>
      <c r="C221" s="34" t="s">
        <v>2709</v>
      </c>
      <c r="D221" s="187"/>
      <c r="E221" s="187"/>
      <c r="F221" s="187"/>
      <c r="G221" s="187"/>
      <c r="M221" s="20"/>
      <c r="N221" s="193"/>
      <c r="O221" s="193"/>
      <c r="P221" s="193"/>
      <c r="Q221" s="193"/>
      <c r="R221" s="193"/>
      <c r="S221" s="193"/>
      <c r="T221" s="193"/>
      <c r="U221" s="47" t="s">
        <v>2198</v>
      </c>
      <c r="V221" s="184"/>
      <c r="W221" s="184"/>
      <c r="X221" s="184"/>
      <c r="Y221" s="184"/>
      <c r="Z221" s="184"/>
      <c r="AA221" s="184"/>
      <c r="AB221" s="184"/>
      <c r="AC221" s="184"/>
      <c r="AD221" s="40"/>
      <c r="AE221" s="40"/>
      <c r="AF221" s="67"/>
      <c r="AG221" s="67"/>
      <c r="AH221" s="67"/>
      <c r="AI221" s="68"/>
      <c r="AJ221" s="71" t="s">
        <v>2504</v>
      </c>
      <c r="AK221" s="71"/>
      <c r="AL221" s="71"/>
      <c r="AM221" s="71"/>
      <c r="AN221" s="71"/>
      <c r="AO221" s="71"/>
      <c r="AP221" s="71"/>
      <c r="AQ221" s="71"/>
      <c r="AR221" s="71"/>
      <c r="AS221" s="71"/>
      <c r="AT221" s="71"/>
      <c r="AU221" s="71"/>
      <c r="AV221" s="1107">
        <v>11</v>
      </c>
      <c r="AW221" s="1107"/>
      <c r="AX221" s="25" t="s">
        <v>775</v>
      </c>
      <c r="AY221" s="26"/>
      <c r="AZ221" s="251"/>
      <c r="BA221" s="252"/>
      <c r="BB221" s="35">
        <f t="shared" si="3"/>
        <v>11</v>
      </c>
      <c r="BC221" s="31"/>
    </row>
    <row r="222" spans="1:55" ht="14.25" customHeight="1" x14ac:dyDescent="0.15">
      <c r="A222" s="32">
        <v>32</v>
      </c>
      <c r="B222" s="32" t="s">
        <v>2710</v>
      </c>
      <c r="C222" s="34" t="s">
        <v>2711</v>
      </c>
      <c r="D222" s="187"/>
      <c r="E222" s="187"/>
      <c r="F222" s="187"/>
      <c r="G222" s="187"/>
      <c r="M222" s="20"/>
      <c r="N222" s="193"/>
      <c r="O222" s="193"/>
      <c r="P222" s="193"/>
      <c r="Q222" s="193"/>
      <c r="R222" s="193"/>
      <c r="S222" s="193"/>
      <c r="T222" s="193"/>
      <c r="U222" s="20"/>
      <c r="V222" s="187"/>
      <c r="W222" s="187"/>
      <c r="X222" s="187"/>
      <c r="Y222" s="187"/>
      <c r="Z222" s="187"/>
      <c r="AA222" s="187"/>
      <c r="AB222" s="187"/>
      <c r="AC222" s="187"/>
      <c r="AD222" s="4"/>
      <c r="AE222" s="4"/>
      <c r="AF222" s="53"/>
      <c r="AG222" s="53"/>
      <c r="AH222" s="53"/>
      <c r="AI222" s="59"/>
      <c r="AJ222" s="71" t="s">
        <v>2507</v>
      </c>
      <c r="AK222" s="71"/>
      <c r="AL222" s="71"/>
      <c r="AM222" s="71"/>
      <c r="AN222" s="71"/>
      <c r="AO222" s="71"/>
      <c r="AP222" s="71"/>
      <c r="AQ222" s="71"/>
      <c r="AR222" s="71"/>
      <c r="AS222" s="71"/>
      <c r="AT222" s="71"/>
      <c r="AU222" s="71"/>
      <c r="AV222" s="1107">
        <v>8</v>
      </c>
      <c r="AW222" s="1107"/>
      <c r="AX222" s="25" t="s">
        <v>775</v>
      </c>
      <c r="AY222" s="26"/>
      <c r="AZ222" s="251"/>
      <c r="BA222" s="252"/>
      <c r="BB222" s="35">
        <f t="shared" si="3"/>
        <v>8</v>
      </c>
      <c r="BC222" s="31"/>
    </row>
    <row r="223" spans="1:55" ht="14.25" customHeight="1" x14ac:dyDescent="0.15">
      <c r="A223" s="32">
        <v>32</v>
      </c>
      <c r="B223" s="32" t="s">
        <v>2712</v>
      </c>
      <c r="C223" s="34" t="s">
        <v>2713</v>
      </c>
      <c r="D223" s="187"/>
      <c r="E223" s="187"/>
      <c r="F223" s="187"/>
      <c r="G223" s="187"/>
      <c r="M223" s="20"/>
      <c r="N223" s="193"/>
      <c r="O223" s="193"/>
      <c r="P223" s="193"/>
      <c r="Q223" s="193"/>
      <c r="R223" s="193"/>
      <c r="S223" s="193"/>
      <c r="T223" s="193"/>
      <c r="U223" s="47" t="s">
        <v>2200</v>
      </c>
      <c r="V223" s="184"/>
      <c r="W223" s="184"/>
      <c r="X223" s="184"/>
      <c r="Y223" s="184"/>
      <c r="Z223" s="184"/>
      <c r="AA223" s="184"/>
      <c r="AB223" s="184"/>
      <c r="AC223" s="184"/>
      <c r="AD223" s="40"/>
      <c r="AE223" s="40"/>
      <c r="AF223" s="67"/>
      <c r="AG223" s="67"/>
      <c r="AH223" s="67"/>
      <c r="AI223" s="68"/>
      <c r="AJ223" s="71" t="s">
        <v>2504</v>
      </c>
      <c r="AK223" s="71"/>
      <c r="AL223" s="71"/>
      <c r="AM223" s="71"/>
      <c r="AN223" s="71"/>
      <c r="AO223" s="71"/>
      <c r="AP223" s="71"/>
      <c r="AQ223" s="71"/>
      <c r="AR223" s="71"/>
      <c r="AS223" s="71"/>
      <c r="AT223" s="71"/>
      <c r="AU223" s="71"/>
      <c r="AV223" s="1107">
        <v>9</v>
      </c>
      <c r="AW223" s="1107"/>
      <c r="AX223" s="25" t="s">
        <v>775</v>
      </c>
      <c r="AY223" s="26"/>
      <c r="AZ223" s="251"/>
      <c r="BA223" s="252"/>
      <c r="BB223" s="35">
        <f t="shared" si="3"/>
        <v>9</v>
      </c>
      <c r="BC223" s="31"/>
    </row>
    <row r="224" spans="1:55" ht="14.25" customHeight="1" x14ac:dyDescent="0.15">
      <c r="A224" s="32">
        <v>32</v>
      </c>
      <c r="B224" s="32" t="s">
        <v>2714</v>
      </c>
      <c r="C224" s="34" t="s">
        <v>2715</v>
      </c>
      <c r="D224" s="187"/>
      <c r="E224" s="187"/>
      <c r="F224" s="187"/>
      <c r="G224" s="187"/>
      <c r="M224" s="20"/>
      <c r="N224" s="193"/>
      <c r="O224" s="193"/>
      <c r="P224" s="193"/>
      <c r="Q224" s="193"/>
      <c r="R224" s="193"/>
      <c r="S224" s="193"/>
      <c r="T224" s="193"/>
      <c r="U224" s="20"/>
      <c r="V224" s="187"/>
      <c r="W224" s="187"/>
      <c r="X224" s="187"/>
      <c r="Y224" s="187"/>
      <c r="Z224" s="187"/>
      <c r="AA224" s="187"/>
      <c r="AB224" s="187"/>
      <c r="AC224" s="187"/>
      <c r="AD224" s="4"/>
      <c r="AE224" s="4"/>
      <c r="AF224" s="53"/>
      <c r="AG224" s="53"/>
      <c r="AH224" s="53"/>
      <c r="AI224" s="59"/>
      <c r="AJ224" s="71" t="s">
        <v>2507</v>
      </c>
      <c r="AK224" s="71"/>
      <c r="AL224" s="71"/>
      <c r="AM224" s="71"/>
      <c r="AN224" s="71"/>
      <c r="AO224" s="71"/>
      <c r="AP224" s="71"/>
      <c r="AQ224" s="71"/>
      <c r="AR224" s="71"/>
      <c r="AS224" s="71"/>
      <c r="AT224" s="71"/>
      <c r="AU224" s="71"/>
      <c r="AV224" s="1107">
        <v>6</v>
      </c>
      <c r="AW224" s="1107"/>
      <c r="AX224" s="25" t="s">
        <v>775</v>
      </c>
      <c r="AY224" s="26"/>
      <c r="AZ224" s="251"/>
      <c r="BA224" s="252"/>
      <c r="BB224" s="35">
        <f t="shared" si="3"/>
        <v>6</v>
      </c>
      <c r="BC224" s="31"/>
    </row>
    <row r="225" spans="1:55" ht="14.25" customHeight="1" x14ac:dyDescent="0.15">
      <c r="A225" s="32">
        <v>32</v>
      </c>
      <c r="B225" s="32" t="s">
        <v>2716</v>
      </c>
      <c r="C225" s="34" t="s">
        <v>2717</v>
      </c>
      <c r="D225" s="187"/>
      <c r="E225" s="187"/>
      <c r="F225" s="187"/>
      <c r="G225" s="187"/>
      <c r="M225" s="20"/>
      <c r="N225" s="193"/>
      <c r="O225" s="193"/>
      <c r="P225" s="193"/>
      <c r="Q225" s="193"/>
      <c r="R225" s="193"/>
      <c r="S225" s="193"/>
      <c r="T225" s="193"/>
      <c r="U225" s="47" t="s">
        <v>2202</v>
      </c>
      <c r="V225" s="184"/>
      <c r="W225" s="184"/>
      <c r="X225" s="184"/>
      <c r="Y225" s="184"/>
      <c r="Z225" s="184"/>
      <c r="AA225" s="184"/>
      <c r="AB225" s="184"/>
      <c r="AC225" s="184"/>
      <c r="AD225" s="40"/>
      <c r="AE225" s="40"/>
      <c r="AF225" s="67"/>
      <c r="AG225" s="67"/>
      <c r="AH225" s="67"/>
      <c r="AI225" s="68"/>
      <c r="AJ225" s="71" t="s">
        <v>2504</v>
      </c>
      <c r="AK225" s="71"/>
      <c r="AL225" s="71"/>
      <c r="AM225" s="71"/>
      <c r="AN225" s="71"/>
      <c r="AO225" s="71"/>
      <c r="AP225" s="71"/>
      <c r="AQ225" s="71"/>
      <c r="AR225" s="71"/>
      <c r="AS225" s="71"/>
      <c r="AT225" s="71"/>
      <c r="AU225" s="71"/>
      <c r="AV225" s="1107">
        <v>7</v>
      </c>
      <c r="AW225" s="1107"/>
      <c r="AX225" s="25" t="s">
        <v>775</v>
      </c>
      <c r="AY225" s="26"/>
      <c r="AZ225" s="251"/>
      <c r="BA225" s="252"/>
      <c r="BB225" s="35">
        <f t="shared" si="3"/>
        <v>7</v>
      </c>
      <c r="BC225" s="31"/>
    </row>
    <row r="226" spans="1:55" ht="14.25" customHeight="1" x14ac:dyDescent="0.15">
      <c r="A226" s="32">
        <v>32</v>
      </c>
      <c r="B226" s="32" t="s">
        <v>2718</v>
      </c>
      <c r="C226" s="34" t="s">
        <v>2719</v>
      </c>
      <c r="D226" s="187"/>
      <c r="E226" s="187"/>
      <c r="F226" s="187"/>
      <c r="G226" s="187"/>
      <c r="M226" s="20"/>
      <c r="N226" s="193"/>
      <c r="O226" s="193"/>
      <c r="P226" s="193"/>
      <c r="Q226" s="193"/>
      <c r="R226" s="193"/>
      <c r="S226" s="193"/>
      <c r="T226" s="193"/>
      <c r="U226" s="20"/>
      <c r="V226" s="187"/>
      <c r="W226" s="187"/>
      <c r="X226" s="187"/>
      <c r="Y226" s="187"/>
      <c r="Z226" s="187"/>
      <c r="AA226" s="187"/>
      <c r="AB226" s="187"/>
      <c r="AC226" s="187"/>
      <c r="AD226" s="4"/>
      <c r="AE226" s="4"/>
      <c r="AF226" s="53"/>
      <c r="AG226" s="53"/>
      <c r="AH226" s="53"/>
      <c r="AI226" s="59"/>
      <c r="AJ226" s="71" t="s">
        <v>2507</v>
      </c>
      <c r="AK226" s="71"/>
      <c r="AL226" s="71"/>
      <c r="AM226" s="71"/>
      <c r="AN226" s="71"/>
      <c r="AO226" s="71"/>
      <c r="AP226" s="71"/>
      <c r="AQ226" s="71"/>
      <c r="AR226" s="71"/>
      <c r="AS226" s="71"/>
      <c r="AT226" s="71"/>
      <c r="AU226" s="71"/>
      <c r="AV226" s="1107">
        <v>5</v>
      </c>
      <c r="AW226" s="1107"/>
      <c r="AX226" s="25" t="s">
        <v>775</v>
      </c>
      <c r="AY226" s="26"/>
      <c r="AZ226" s="251"/>
      <c r="BA226" s="252"/>
      <c r="BB226" s="35">
        <f t="shared" si="3"/>
        <v>5</v>
      </c>
      <c r="BC226" s="31"/>
    </row>
    <row r="227" spans="1:55" ht="14.25" customHeight="1" x14ac:dyDescent="0.15">
      <c r="A227" s="32">
        <v>32</v>
      </c>
      <c r="B227" s="32" t="s">
        <v>2720</v>
      </c>
      <c r="C227" s="34" t="s">
        <v>2721</v>
      </c>
      <c r="D227" s="187"/>
      <c r="E227" s="187"/>
      <c r="F227" s="187"/>
      <c r="G227" s="187"/>
      <c r="M227" s="20"/>
      <c r="N227" s="193"/>
      <c r="O227" s="193"/>
      <c r="P227" s="193"/>
      <c r="Q227" s="193"/>
      <c r="R227" s="193"/>
      <c r="S227" s="193"/>
      <c r="T227" s="193"/>
      <c r="U227" s="47" t="s">
        <v>2204</v>
      </c>
      <c r="V227" s="184"/>
      <c r="W227" s="184"/>
      <c r="X227" s="184"/>
      <c r="Y227" s="184"/>
      <c r="Z227" s="184"/>
      <c r="AA227" s="184"/>
      <c r="AB227" s="184"/>
      <c r="AC227" s="184"/>
      <c r="AD227" s="40"/>
      <c r="AE227" s="40"/>
      <c r="AF227" s="67"/>
      <c r="AG227" s="67"/>
      <c r="AH227" s="67"/>
      <c r="AI227" s="68"/>
      <c r="AJ227" s="71" t="s">
        <v>2504</v>
      </c>
      <c r="AK227" s="71"/>
      <c r="AL227" s="71"/>
      <c r="AM227" s="71"/>
      <c r="AN227" s="71"/>
      <c r="AO227" s="71"/>
      <c r="AP227" s="71"/>
      <c r="AQ227" s="71"/>
      <c r="AR227" s="71"/>
      <c r="AS227" s="71"/>
      <c r="AT227" s="71"/>
      <c r="AU227" s="71"/>
      <c r="AV227" s="1107">
        <v>6</v>
      </c>
      <c r="AW227" s="1107"/>
      <c r="AX227" s="25" t="s">
        <v>775</v>
      </c>
      <c r="AY227" s="26"/>
      <c r="AZ227" s="251"/>
      <c r="BA227" s="252"/>
      <c r="BB227" s="35">
        <f t="shared" si="3"/>
        <v>6</v>
      </c>
      <c r="BC227" s="31"/>
    </row>
    <row r="228" spans="1:55" ht="14.25" customHeight="1" x14ac:dyDescent="0.15">
      <c r="A228" s="32">
        <v>32</v>
      </c>
      <c r="B228" s="32" t="s">
        <v>2722</v>
      </c>
      <c r="C228" s="34" t="s">
        <v>2723</v>
      </c>
      <c r="D228" s="187"/>
      <c r="E228" s="187"/>
      <c r="F228" s="187"/>
      <c r="G228" s="187"/>
      <c r="M228" s="20"/>
      <c r="N228" s="193"/>
      <c r="O228" s="193"/>
      <c r="P228" s="193"/>
      <c r="Q228" s="193"/>
      <c r="R228" s="193"/>
      <c r="S228" s="193"/>
      <c r="T228" s="193"/>
      <c r="U228" s="20"/>
      <c r="V228" s="187"/>
      <c r="W228" s="187"/>
      <c r="X228" s="187"/>
      <c r="Y228" s="187"/>
      <c r="Z228" s="187"/>
      <c r="AA228" s="187"/>
      <c r="AB228" s="187"/>
      <c r="AC228" s="187"/>
      <c r="AD228" s="4"/>
      <c r="AE228" s="4"/>
      <c r="AF228" s="53"/>
      <c r="AG228" s="53"/>
      <c r="AH228" s="53"/>
      <c r="AI228" s="59"/>
      <c r="AJ228" s="71" t="s">
        <v>2507</v>
      </c>
      <c r="AK228" s="71"/>
      <c r="AL228" s="71"/>
      <c r="AM228" s="71"/>
      <c r="AN228" s="71"/>
      <c r="AO228" s="71"/>
      <c r="AP228" s="71"/>
      <c r="AQ228" s="71"/>
      <c r="AR228" s="71"/>
      <c r="AS228" s="71"/>
      <c r="AT228" s="71"/>
      <c r="AU228" s="71"/>
      <c r="AV228" s="1107">
        <v>5</v>
      </c>
      <c r="AW228" s="1107"/>
      <c r="AX228" s="25" t="s">
        <v>775</v>
      </c>
      <c r="AY228" s="26"/>
      <c r="AZ228" s="251"/>
      <c r="BA228" s="252"/>
      <c r="BB228" s="35">
        <f t="shared" si="3"/>
        <v>5</v>
      </c>
      <c r="BC228" s="31"/>
    </row>
    <row r="229" spans="1:55" ht="14.25" customHeight="1" x14ac:dyDescent="0.15">
      <c r="A229" s="32">
        <v>32</v>
      </c>
      <c r="B229" s="32" t="s">
        <v>2724</v>
      </c>
      <c r="C229" s="34" t="s">
        <v>2725</v>
      </c>
      <c r="D229" s="187"/>
      <c r="E229" s="187"/>
      <c r="F229" s="187"/>
      <c r="G229" s="187"/>
      <c r="M229" s="20"/>
      <c r="N229" s="193"/>
      <c r="O229" s="193"/>
      <c r="P229" s="193"/>
      <c r="Q229" s="193"/>
      <c r="R229" s="193"/>
      <c r="S229" s="193"/>
      <c r="T229" s="193"/>
      <c r="U229" s="47" t="s">
        <v>2206</v>
      </c>
      <c r="V229" s="184"/>
      <c r="W229" s="184"/>
      <c r="X229" s="184"/>
      <c r="Y229" s="184"/>
      <c r="Z229" s="184"/>
      <c r="AA229" s="184"/>
      <c r="AB229" s="184"/>
      <c r="AC229" s="184"/>
      <c r="AD229" s="40"/>
      <c r="AE229" s="40"/>
      <c r="AF229" s="67"/>
      <c r="AG229" s="67"/>
      <c r="AH229" s="67"/>
      <c r="AI229" s="68"/>
      <c r="AJ229" s="71" t="s">
        <v>2504</v>
      </c>
      <c r="AK229" s="71"/>
      <c r="AL229" s="71"/>
      <c r="AM229" s="71"/>
      <c r="AN229" s="71"/>
      <c r="AO229" s="71"/>
      <c r="AP229" s="71"/>
      <c r="AQ229" s="71"/>
      <c r="AR229" s="71"/>
      <c r="AS229" s="71"/>
      <c r="AT229" s="71"/>
      <c r="AU229" s="71"/>
      <c r="AV229" s="1107">
        <v>6</v>
      </c>
      <c r="AW229" s="1107"/>
      <c r="AX229" s="25" t="s">
        <v>775</v>
      </c>
      <c r="AY229" s="26"/>
      <c r="AZ229" s="251"/>
      <c r="BA229" s="252"/>
      <c r="BB229" s="35">
        <f t="shared" si="3"/>
        <v>6</v>
      </c>
      <c r="BC229" s="31"/>
    </row>
    <row r="230" spans="1:55" ht="14.25" customHeight="1" x14ac:dyDescent="0.15">
      <c r="A230" s="32">
        <v>32</v>
      </c>
      <c r="B230" s="32" t="s">
        <v>2726</v>
      </c>
      <c r="C230" s="34" t="s">
        <v>2727</v>
      </c>
      <c r="D230" s="187"/>
      <c r="E230" s="187"/>
      <c r="F230" s="187"/>
      <c r="G230" s="187"/>
      <c r="M230" s="20"/>
      <c r="N230" s="193"/>
      <c r="O230" s="193"/>
      <c r="P230" s="193"/>
      <c r="Q230" s="193"/>
      <c r="R230" s="193"/>
      <c r="S230" s="193"/>
      <c r="T230" s="193"/>
      <c r="U230" s="20"/>
      <c r="V230" s="187"/>
      <c r="W230" s="187"/>
      <c r="X230" s="187"/>
      <c r="Y230" s="187"/>
      <c r="Z230" s="187"/>
      <c r="AA230" s="187"/>
      <c r="AB230" s="187"/>
      <c r="AC230" s="187"/>
      <c r="AD230" s="4"/>
      <c r="AE230" s="4"/>
      <c r="AF230" s="53"/>
      <c r="AG230" s="53"/>
      <c r="AH230" s="53"/>
      <c r="AI230" s="59"/>
      <c r="AJ230" s="71" t="s">
        <v>2507</v>
      </c>
      <c r="AK230" s="71"/>
      <c r="AL230" s="71"/>
      <c r="AM230" s="71"/>
      <c r="AN230" s="71"/>
      <c r="AO230" s="71"/>
      <c r="AP230" s="71"/>
      <c r="AQ230" s="71"/>
      <c r="AR230" s="71"/>
      <c r="AS230" s="71"/>
      <c r="AT230" s="71"/>
      <c r="AU230" s="71"/>
      <c r="AV230" s="1107">
        <v>4</v>
      </c>
      <c r="AW230" s="1107"/>
      <c r="AX230" s="25" t="s">
        <v>775</v>
      </c>
      <c r="AY230" s="26"/>
      <c r="AZ230" s="251"/>
      <c r="BA230" s="252"/>
      <c r="BB230" s="35">
        <f t="shared" si="3"/>
        <v>4</v>
      </c>
      <c r="BC230" s="31"/>
    </row>
    <row r="231" spans="1:55" ht="14.25" customHeight="1" x14ac:dyDescent="0.15">
      <c r="A231" s="32">
        <v>32</v>
      </c>
      <c r="B231" s="32" t="s">
        <v>2728</v>
      </c>
      <c r="C231" s="34" t="s">
        <v>2729</v>
      </c>
      <c r="D231" s="187"/>
      <c r="E231" s="187"/>
      <c r="F231" s="187"/>
      <c r="G231" s="187"/>
      <c r="M231" s="20"/>
      <c r="N231" s="193"/>
      <c r="O231" s="193"/>
      <c r="P231" s="193"/>
      <c r="Q231" s="193"/>
      <c r="R231" s="193"/>
      <c r="S231" s="193"/>
      <c r="T231" s="193"/>
      <c r="U231" s="47" t="s">
        <v>2208</v>
      </c>
      <c r="V231" s="184"/>
      <c r="W231" s="184"/>
      <c r="X231" s="184"/>
      <c r="Y231" s="184"/>
      <c r="Z231" s="184"/>
      <c r="AA231" s="184"/>
      <c r="AB231" s="184"/>
      <c r="AC231" s="184"/>
      <c r="AD231" s="40"/>
      <c r="AE231" s="40"/>
      <c r="AF231" s="67"/>
      <c r="AG231" s="67"/>
      <c r="AH231" s="67"/>
      <c r="AI231" s="68"/>
      <c r="AJ231" s="71" t="s">
        <v>2504</v>
      </c>
      <c r="AK231" s="71"/>
      <c r="AL231" s="71"/>
      <c r="AM231" s="71"/>
      <c r="AN231" s="71"/>
      <c r="AO231" s="71"/>
      <c r="AP231" s="71"/>
      <c r="AQ231" s="71"/>
      <c r="AR231" s="71"/>
      <c r="AS231" s="71"/>
      <c r="AT231" s="71"/>
      <c r="AU231" s="71"/>
      <c r="AV231" s="1107">
        <v>5</v>
      </c>
      <c r="AW231" s="1107"/>
      <c r="AX231" s="25" t="s">
        <v>775</v>
      </c>
      <c r="AY231" s="26"/>
      <c r="AZ231" s="251"/>
      <c r="BA231" s="252"/>
      <c r="BB231" s="35">
        <f t="shared" si="3"/>
        <v>5</v>
      </c>
      <c r="BC231" s="31"/>
    </row>
    <row r="232" spans="1:55" ht="14.25" customHeight="1" x14ac:dyDescent="0.15">
      <c r="A232" s="32">
        <v>32</v>
      </c>
      <c r="B232" s="32" t="s">
        <v>2730</v>
      </c>
      <c r="C232" s="34" t="s">
        <v>2731</v>
      </c>
      <c r="D232" s="187"/>
      <c r="E232" s="187"/>
      <c r="F232" s="187"/>
      <c r="G232" s="187"/>
      <c r="M232" s="24"/>
      <c r="N232" s="236"/>
      <c r="O232" s="236"/>
      <c r="P232" s="236"/>
      <c r="Q232" s="236"/>
      <c r="R232" s="236"/>
      <c r="S232" s="236"/>
      <c r="T232" s="236"/>
      <c r="U232" s="20"/>
      <c r="V232" s="187"/>
      <c r="W232" s="187"/>
      <c r="X232" s="187"/>
      <c r="Y232" s="187"/>
      <c r="Z232" s="187"/>
      <c r="AA232" s="187"/>
      <c r="AB232" s="187"/>
      <c r="AC232" s="187"/>
      <c r="AD232" s="4"/>
      <c r="AE232" s="4"/>
      <c r="AF232" s="53"/>
      <c r="AG232" s="53"/>
      <c r="AH232" s="53"/>
      <c r="AI232" s="59"/>
      <c r="AJ232" s="71" t="s">
        <v>2507</v>
      </c>
      <c r="AK232" s="71"/>
      <c r="AL232" s="71"/>
      <c r="AM232" s="71"/>
      <c r="AN232" s="71"/>
      <c r="AO232" s="71"/>
      <c r="AP232" s="71"/>
      <c r="AQ232" s="71"/>
      <c r="AR232" s="71"/>
      <c r="AS232" s="71"/>
      <c r="AT232" s="71"/>
      <c r="AU232" s="71"/>
      <c r="AV232" s="1107">
        <v>4</v>
      </c>
      <c r="AW232" s="1107"/>
      <c r="AX232" s="25" t="s">
        <v>775</v>
      </c>
      <c r="AY232" s="26"/>
      <c r="AZ232" s="251"/>
      <c r="BA232" s="252"/>
      <c r="BB232" s="35">
        <f t="shared" si="3"/>
        <v>4</v>
      </c>
      <c r="BC232" s="31"/>
    </row>
    <row r="233" spans="1:55" ht="14.25" customHeight="1" x14ac:dyDescent="0.15">
      <c r="A233" s="32">
        <v>32</v>
      </c>
      <c r="B233" s="32" t="s">
        <v>2732</v>
      </c>
      <c r="C233" s="34" t="s">
        <v>2733</v>
      </c>
      <c r="D233" s="186"/>
      <c r="E233" s="187"/>
      <c r="F233" s="187"/>
      <c r="G233" s="187"/>
      <c r="M233" s="20" t="s">
        <v>2317</v>
      </c>
      <c r="S233" s="187"/>
      <c r="T233" s="187"/>
      <c r="U233" s="47" t="s">
        <v>2318</v>
      </c>
      <c r="V233" s="184"/>
      <c r="W233" s="243"/>
      <c r="X233" s="243"/>
      <c r="Y233" s="243"/>
      <c r="Z233" s="243"/>
      <c r="AA233" s="243"/>
      <c r="AB233" s="243"/>
      <c r="AC233" s="243"/>
      <c r="AD233" s="243"/>
      <c r="AE233" s="184"/>
      <c r="AF233" s="184"/>
      <c r="AG233" s="184"/>
      <c r="AH233" s="184"/>
      <c r="AI233" s="247"/>
      <c r="AJ233" s="71" t="s">
        <v>2504</v>
      </c>
      <c r="AK233" s="71"/>
      <c r="AL233" s="71"/>
      <c r="AM233" s="71"/>
      <c r="AN233" s="71"/>
      <c r="AO233" s="71"/>
      <c r="AP233" s="71"/>
      <c r="AQ233" s="71"/>
      <c r="AR233" s="71"/>
      <c r="AS233" s="71"/>
      <c r="AT233" s="71"/>
      <c r="AU233" s="71"/>
      <c r="AV233" s="1107">
        <v>10</v>
      </c>
      <c r="AW233" s="1107"/>
      <c r="AX233" s="25" t="s">
        <v>775</v>
      </c>
      <c r="AY233" s="26"/>
      <c r="AZ233" s="251"/>
      <c r="BA233" s="252"/>
      <c r="BB233" s="35">
        <f t="shared" si="3"/>
        <v>10</v>
      </c>
      <c r="BC233" s="31"/>
    </row>
    <row r="234" spans="1:55" ht="14.25" customHeight="1" x14ac:dyDescent="0.15">
      <c r="A234" s="32">
        <v>32</v>
      </c>
      <c r="B234" s="32" t="s">
        <v>2734</v>
      </c>
      <c r="C234" s="34" t="s">
        <v>2735</v>
      </c>
      <c r="D234" s="186"/>
      <c r="E234" s="187"/>
      <c r="F234" s="187"/>
      <c r="G234" s="187"/>
      <c r="M234" s="20"/>
      <c r="S234" s="187"/>
      <c r="T234" s="187"/>
      <c r="U234" s="20"/>
      <c r="V234" s="187"/>
      <c r="W234" s="209"/>
      <c r="X234" s="209"/>
      <c r="Y234" s="209"/>
      <c r="Z234" s="209"/>
      <c r="AA234" s="209"/>
      <c r="AB234" s="209"/>
      <c r="AC234" s="209"/>
      <c r="AD234" s="209"/>
      <c r="AE234" s="187"/>
      <c r="AF234" s="187"/>
      <c r="AG234" s="187"/>
      <c r="AH234" s="187"/>
      <c r="AI234" s="208"/>
      <c r="AJ234" s="71" t="s">
        <v>2507</v>
      </c>
      <c r="AK234" s="71"/>
      <c r="AL234" s="71"/>
      <c r="AM234" s="71"/>
      <c r="AN234" s="71"/>
      <c r="AO234" s="71"/>
      <c r="AP234" s="71"/>
      <c r="AQ234" s="71"/>
      <c r="AR234" s="71"/>
      <c r="AS234" s="71"/>
      <c r="AT234" s="71"/>
      <c r="AU234" s="71"/>
      <c r="AV234" s="1107">
        <v>7</v>
      </c>
      <c r="AW234" s="1107"/>
      <c r="AX234" s="25" t="s">
        <v>775</v>
      </c>
      <c r="AY234" s="26"/>
      <c r="AZ234" s="251"/>
      <c r="BA234" s="252"/>
      <c r="BB234" s="35">
        <f t="shared" si="3"/>
        <v>7</v>
      </c>
      <c r="BC234" s="31"/>
    </row>
    <row r="235" spans="1:55" ht="14.25" customHeight="1" x14ac:dyDescent="0.15">
      <c r="A235" s="32">
        <v>32</v>
      </c>
      <c r="B235" s="32" t="s">
        <v>2736</v>
      </c>
      <c r="C235" s="34" t="s">
        <v>2737</v>
      </c>
      <c r="D235" s="186"/>
      <c r="E235" s="187"/>
      <c r="F235" s="187"/>
      <c r="G235" s="187"/>
      <c r="M235" s="20"/>
      <c r="S235" s="187"/>
      <c r="T235" s="187"/>
      <c r="U235" s="47" t="s">
        <v>2103</v>
      </c>
      <c r="V235" s="184"/>
      <c r="W235" s="243"/>
      <c r="X235" s="243"/>
      <c r="Y235" s="243"/>
      <c r="Z235" s="243"/>
      <c r="AA235" s="243"/>
      <c r="AB235" s="243"/>
      <c r="AC235" s="243"/>
      <c r="AD235" s="243"/>
      <c r="AE235" s="184"/>
      <c r="AF235" s="184"/>
      <c r="AG235" s="184"/>
      <c r="AH235" s="184"/>
      <c r="AI235" s="247"/>
      <c r="AJ235" s="71" t="s">
        <v>2504</v>
      </c>
      <c r="AK235" s="71"/>
      <c r="AL235" s="71"/>
      <c r="AM235" s="71"/>
      <c r="AN235" s="71"/>
      <c r="AO235" s="71"/>
      <c r="AP235" s="71"/>
      <c r="AQ235" s="71"/>
      <c r="AR235" s="71"/>
      <c r="AS235" s="71"/>
      <c r="AT235" s="71"/>
      <c r="AU235" s="71"/>
      <c r="AV235" s="1107">
        <v>9</v>
      </c>
      <c r="AW235" s="1107"/>
      <c r="AX235" s="25" t="s">
        <v>775</v>
      </c>
      <c r="AY235" s="26"/>
      <c r="AZ235" s="251"/>
      <c r="BA235" s="252"/>
      <c r="BB235" s="35">
        <f t="shared" si="3"/>
        <v>9</v>
      </c>
      <c r="BC235" s="31"/>
    </row>
    <row r="236" spans="1:55" ht="14.25" customHeight="1" x14ac:dyDescent="0.15">
      <c r="A236" s="32">
        <v>32</v>
      </c>
      <c r="B236" s="32" t="s">
        <v>2738</v>
      </c>
      <c r="C236" s="34" t="s">
        <v>2739</v>
      </c>
      <c r="D236" s="186"/>
      <c r="E236" s="187"/>
      <c r="F236" s="187"/>
      <c r="G236" s="187"/>
      <c r="M236" s="20"/>
      <c r="S236" s="187"/>
      <c r="T236" s="187"/>
      <c r="U236" s="20"/>
      <c r="V236" s="187"/>
      <c r="W236" s="209"/>
      <c r="X236" s="209"/>
      <c r="Y236" s="209"/>
      <c r="Z236" s="209"/>
      <c r="AA236" s="209"/>
      <c r="AB236" s="209"/>
      <c r="AC236" s="209"/>
      <c r="AD236" s="209"/>
      <c r="AE236" s="187"/>
      <c r="AF236" s="187"/>
      <c r="AG236" s="187"/>
      <c r="AH236" s="187"/>
      <c r="AI236" s="208"/>
      <c r="AJ236" s="71" t="s">
        <v>2507</v>
      </c>
      <c r="AK236" s="71"/>
      <c r="AL236" s="71"/>
      <c r="AM236" s="71"/>
      <c r="AN236" s="71"/>
      <c r="AO236" s="71"/>
      <c r="AP236" s="71"/>
      <c r="AQ236" s="71"/>
      <c r="AR236" s="71"/>
      <c r="AS236" s="71"/>
      <c r="AT236" s="71"/>
      <c r="AU236" s="71"/>
      <c r="AV236" s="1107">
        <v>6</v>
      </c>
      <c r="AW236" s="1107"/>
      <c r="AX236" s="25" t="s">
        <v>775</v>
      </c>
      <c r="AY236" s="26"/>
      <c r="AZ236" s="251"/>
      <c r="BA236" s="252"/>
      <c r="BB236" s="35">
        <f t="shared" si="3"/>
        <v>6</v>
      </c>
      <c r="BC236" s="31"/>
    </row>
    <row r="237" spans="1:55" ht="14.25" customHeight="1" x14ac:dyDescent="0.15">
      <c r="A237" s="32">
        <v>32</v>
      </c>
      <c r="B237" s="32" t="s">
        <v>2740</v>
      </c>
      <c r="C237" s="34" t="s">
        <v>2741</v>
      </c>
      <c r="D237" s="186"/>
      <c r="E237" s="187"/>
      <c r="F237" s="187"/>
      <c r="G237" s="187"/>
      <c r="M237" s="20"/>
      <c r="S237" s="187"/>
      <c r="T237" s="187"/>
      <c r="U237" s="47" t="s">
        <v>2112</v>
      </c>
      <c r="V237" s="184"/>
      <c r="W237" s="243"/>
      <c r="X237" s="243"/>
      <c r="Y237" s="243"/>
      <c r="Z237" s="243"/>
      <c r="AA237" s="243"/>
      <c r="AB237" s="243"/>
      <c r="AC237" s="243"/>
      <c r="AD237" s="243"/>
      <c r="AE237" s="184"/>
      <c r="AF237" s="184"/>
      <c r="AG237" s="184"/>
      <c r="AH237" s="184"/>
      <c r="AI237" s="247"/>
      <c r="AJ237" s="71" t="s">
        <v>2504</v>
      </c>
      <c r="AK237" s="71"/>
      <c r="AL237" s="71"/>
      <c r="AM237" s="71"/>
      <c r="AN237" s="71"/>
      <c r="AO237" s="71"/>
      <c r="AP237" s="71"/>
      <c r="AQ237" s="71"/>
      <c r="AR237" s="71"/>
      <c r="AS237" s="71"/>
      <c r="AT237" s="71"/>
      <c r="AU237" s="71"/>
      <c r="AV237" s="1107">
        <v>7</v>
      </c>
      <c r="AW237" s="1107"/>
      <c r="AX237" s="25" t="s">
        <v>775</v>
      </c>
      <c r="AY237" s="26"/>
      <c r="AZ237" s="251"/>
      <c r="BA237" s="252"/>
      <c r="BB237" s="35">
        <f t="shared" si="3"/>
        <v>7</v>
      </c>
      <c r="BC237" s="31"/>
    </row>
    <row r="238" spans="1:55" ht="14.25" customHeight="1" x14ac:dyDescent="0.15">
      <c r="A238" s="32">
        <v>32</v>
      </c>
      <c r="B238" s="32" t="s">
        <v>2742</v>
      </c>
      <c r="C238" s="34" t="s">
        <v>2743</v>
      </c>
      <c r="D238" s="186"/>
      <c r="E238" s="187"/>
      <c r="F238" s="187"/>
      <c r="G238" s="187"/>
      <c r="M238" s="20"/>
      <c r="S238" s="187"/>
      <c r="T238" s="187"/>
      <c r="U238" s="20"/>
      <c r="V238" s="187"/>
      <c r="W238" s="209"/>
      <c r="X238" s="209"/>
      <c r="Y238" s="209"/>
      <c r="Z238" s="209"/>
      <c r="AA238" s="209"/>
      <c r="AB238" s="209"/>
      <c r="AC238" s="209"/>
      <c r="AD238" s="209"/>
      <c r="AE238" s="187"/>
      <c r="AF238" s="187"/>
      <c r="AG238" s="187"/>
      <c r="AH238" s="187"/>
      <c r="AI238" s="208"/>
      <c r="AJ238" s="71" t="s">
        <v>2507</v>
      </c>
      <c r="AK238" s="71"/>
      <c r="AL238" s="71"/>
      <c r="AM238" s="71"/>
      <c r="AN238" s="71"/>
      <c r="AO238" s="71"/>
      <c r="AP238" s="71"/>
      <c r="AQ238" s="71"/>
      <c r="AR238" s="71"/>
      <c r="AS238" s="71"/>
      <c r="AT238" s="71"/>
      <c r="AU238" s="71"/>
      <c r="AV238" s="1107">
        <v>5</v>
      </c>
      <c r="AW238" s="1107"/>
      <c r="AX238" s="25" t="s">
        <v>775</v>
      </c>
      <c r="AY238" s="26"/>
      <c r="AZ238" s="251"/>
      <c r="BA238" s="252"/>
      <c r="BB238" s="35">
        <f t="shared" si="3"/>
        <v>5</v>
      </c>
      <c r="BC238" s="31"/>
    </row>
    <row r="239" spans="1:55" ht="14.25" customHeight="1" x14ac:dyDescent="0.15">
      <c r="A239" s="32">
        <v>32</v>
      </c>
      <c r="B239" s="32" t="s">
        <v>2744</v>
      </c>
      <c r="C239" s="34" t="s">
        <v>2745</v>
      </c>
      <c r="D239" s="186"/>
      <c r="E239" s="187"/>
      <c r="F239" s="187"/>
      <c r="G239" s="187"/>
      <c r="M239" s="20"/>
      <c r="S239" s="187"/>
      <c r="T239" s="187"/>
      <c r="U239" s="47" t="s">
        <v>2322</v>
      </c>
      <c r="V239" s="184"/>
      <c r="W239" s="243"/>
      <c r="X239" s="243"/>
      <c r="Y239" s="243"/>
      <c r="Z239" s="243"/>
      <c r="AA239" s="243"/>
      <c r="AB239" s="243"/>
      <c r="AC239" s="243"/>
      <c r="AD239" s="243"/>
      <c r="AE239" s="184"/>
      <c r="AF239" s="184"/>
      <c r="AG239" s="184"/>
      <c r="AH239" s="184"/>
      <c r="AI239" s="247"/>
      <c r="AJ239" s="71" t="s">
        <v>2504</v>
      </c>
      <c r="AK239" s="71"/>
      <c r="AL239" s="71"/>
      <c r="AM239" s="71"/>
      <c r="AN239" s="71"/>
      <c r="AO239" s="71"/>
      <c r="AP239" s="71"/>
      <c r="AQ239" s="71"/>
      <c r="AR239" s="71"/>
      <c r="AS239" s="71"/>
      <c r="AT239" s="71"/>
      <c r="AU239" s="71"/>
      <c r="AV239" s="1107">
        <v>6</v>
      </c>
      <c r="AW239" s="1107"/>
      <c r="AX239" s="25" t="s">
        <v>775</v>
      </c>
      <c r="AY239" s="26"/>
      <c r="AZ239" s="251"/>
      <c r="BA239" s="252"/>
      <c r="BB239" s="35">
        <f t="shared" si="3"/>
        <v>6</v>
      </c>
      <c r="BC239" s="31"/>
    </row>
    <row r="240" spans="1:55" ht="14.25" customHeight="1" x14ac:dyDescent="0.15">
      <c r="A240" s="32">
        <v>32</v>
      </c>
      <c r="B240" s="32" t="s">
        <v>2746</v>
      </c>
      <c r="C240" s="34" t="s">
        <v>2747</v>
      </c>
      <c r="D240" s="214"/>
      <c r="E240" s="211"/>
      <c r="F240" s="211"/>
      <c r="G240" s="211"/>
      <c r="H240" s="25"/>
      <c r="I240" s="25"/>
      <c r="J240" s="25"/>
      <c r="K240" s="25"/>
      <c r="L240" s="25"/>
      <c r="M240" s="24"/>
      <c r="N240" s="25"/>
      <c r="O240" s="25"/>
      <c r="P240" s="25"/>
      <c r="Q240" s="25"/>
      <c r="R240" s="25"/>
      <c r="S240" s="211"/>
      <c r="T240" s="211"/>
      <c r="U240" s="24"/>
      <c r="V240" s="211"/>
      <c r="W240" s="240"/>
      <c r="X240" s="240"/>
      <c r="Y240" s="240"/>
      <c r="Z240" s="240"/>
      <c r="AA240" s="240"/>
      <c r="AB240" s="240"/>
      <c r="AC240" s="240"/>
      <c r="AD240" s="240"/>
      <c r="AE240" s="211"/>
      <c r="AF240" s="211"/>
      <c r="AG240" s="211"/>
      <c r="AH240" s="211"/>
      <c r="AI240" s="215"/>
      <c r="AJ240" s="71" t="s">
        <v>2507</v>
      </c>
      <c r="AK240" s="71"/>
      <c r="AL240" s="71"/>
      <c r="AM240" s="71"/>
      <c r="AN240" s="71"/>
      <c r="AO240" s="71"/>
      <c r="AP240" s="71"/>
      <c r="AQ240" s="71"/>
      <c r="AR240" s="71"/>
      <c r="AS240" s="71"/>
      <c r="AT240" s="71"/>
      <c r="AU240" s="71"/>
      <c r="AV240" s="1107">
        <v>5</v>
      </c>
      <c r="AW240" s="1107"/>
      <c r="AX240" s="25" t="s">
        <v>775</v>
      </c>
      <c r="AY240" s="26"/>
      <c r="AZ240" s="251"/>
      <c r="BA240" s="252"/>
      <c r="BB240" s="35">
        <f t="shared" si="3"/>
        <v>5</v>
      </c>
      <c r="BC240" s="61"/>
    </row>
    <row r="241" spans="1:55" ht="14.25" customHeight="1" x14ac:dyDescent="0.15">
      <c r="A241" s="32">
        <v>32</v>
      </c>
      <c r="B241" s="32">
        <v>5991</v>
      </c>
      <c r="C241" s="34" t="s">
        <v>2748</v>
      </c>
      <c r="D241" s="255" t="s">
        <v>2749</v>
      </c>
      <c r="E241" s="184"/>
      <c r="F241" s="184"/>
      <c r="G241" s="184"/>
      <c r="H241" s="40"/>
      <c r="I241" s="40"/>
      <c r="J241" s="40"/>
      <c r="K241" s="40"/>
      <c r="L241" s="41"/>
      <c r="M241" s="47" t="s">
        <v>2750</v>
      </c>
      <c r="N241" s="40"/>
      <c r="O241" s="40"/>
      <c r="P241" s="40"/>
      <c r="Q241" s="40"/>
      <c r="R241" s="40"/>
      <c r="S241" s="184"/>
      <c r="T241" s="184"/>
      <c r="U241" s="42" t="s">
        <v>2751</v>
      </c>
      <c r="V241" s="43"/>
      <c r="W241" s="43"/>
      <c r="X241" s="43"/>
      <c r="Y241" s="43"/>
      <c r="Z241" s="43"/>
      <c r="AA241" s="100"/>
      <c r="AB241" s="100"/>
      <c r="AC241" s="43"/>
      <c r="AD241" s="239"/>
      <c r="AE241" s="211"/>
      <c r="AF241" s="211"/>
      <c r="AG241" s="26"/>
      <c r="AH241" s="26"/>
      <c r="AI241" s="211"/>
      <c r="AJ241" s="211"/>
      <c r="AK241" s="211"/>
      <c r="AL241" s="211"/>
      <c r="AM241" s="211"/>
      <c r="AN241" s="26"/>
      <c r="AO241" s="26"/>
      <c r="AP241" s="26"/>
      <c r="AQ241" s="26"/>
      <c r="AR241" s="26"/>
      <c r="AS241" s="26"/>
      <c r="AT241" s="26"/>
      <c r="AU241" s="26"/>
      <c r="AV241" s="1107">
        <v>51</v>
      </c>
      <c r="AW241" s="1107"/>
      <c r="AX241" s="25" t="s">
        <v>775</v>
      </c>
      <c r="AY241" s="25"/>
      <c r="AZ241" s="14"/>
      <c r="BA241" s="80"/>
      <c r="BB241" s="35">
        <f>AV241</f>
        <v>51</v>
      </c>
      <c r="BC241" s="66"/>
    </row>
    <row r="242" spans="1:55" ht="14.25" customHeight="1" x14ac:dyDescent="0.15">
      <c r="A242" s="32">
        <v>32</v>
      </c>
      <c r="B242" s="32">
        <v>5992</v>
      </c>
      <c r="C242" s="34" t="s">
        <v>2752</v>
      </c>
      <c r="D242" s="186"/>
      <c r="E242" s="187"/>
      <c r="F242" s="187"/>
      <c r="G242" s="187"/>
      <c r="M242" s="20"/>
      <c r="S242" s="187"/>
      <c r="T242" s="187"/>
      <c r="U242" s="42" t="s">
        <v>2753</v>
      </c>
      <c r="V242" s="43"/>
      <c r="W242" s="43"/>
      <c r="X242" s="43"/>
      <c r="Y242" s="43"/>
      <c r="Z242" s="43"/>
      <c r="AA242" s="100"/>
      <c r="AB242" s="100"/>
      <c r="AC242" s="43"/>
      <c r="AD242" s="239"/>
      <c r="AE242" s="211"/>
      <c r="AF242" s="211"/>
      <c r="AG242" s="26"/>
      <c r="AH242" s="26"/>
      <c r="AI242" s="211"/>
      <c r="AJ242" s="211"/>
      <c r="AK242" s="211"/>
      <c r="AL242" s="211"/>
      <c r="AM242" s="211"/>
      <c r="AN242" s="26"/>
      <c r="AO242" s="26"/>
      <c r="AP242" s="26"/>
      <c r="AQ242" s="26"/>
      <c r="AR242" s="26"/>
      <c r="AS242" s="26"/>
      <c r="AT242" s="26"/>
      <c r="AU242" s="26"/>
      <c r="AV242" s="1107">
        <v>51</v>
      </c>
      <c r="AW242" s="1107"/>
      <c r="AX242" s="25" t="s">
        <v>775</v>
      </c>
      <c r="AY242" s="25"/>
      <c r="AZ242" s="14"/>
      <c r="BA242" s="80"/>
      <c r="BB242" s="35">
        <f>AV242</f>
        <v>51</v>
      </c>
      <c r="BC242" s="31"/>
    </row>
    <row r="243" spans="1:55" ht="14.25" customHeight="1" x14ac:dyDescent="0.15">
      <c r="A243" s="32">
        <v>32</v>
      </c>
      <c r="B243" s="32">
        <v>5993</v>
      </c>
      <c r="C243" s="34" t="s">
        <v>2754</v>
      </c>
      <c r="D243" s="186"/>
      <c r="E243" s="187"/>
      <c r="F243" s="187"/>
      <c r="G243" s="187"/>
      <c r="M243" s="20"/>
      <c r="S243" s="187"/>
      <c r="T243" s="208"/>
      <c r="U243" s="42" t="s">
        <v>2755</v>
      </c>
      <c r="V243" s="43"/>
      <c r="W243" s="43"/>
      <c r="X243" s="43"/>
      <c r="Y243" s="43"/>
      <c r="Z243" s="43"/>
      <c r="AA243" s="100"/>
      <c r="AB243" s="100"/>
      <c r="AC243" s="43"/>
      <c r="AD243" s="239"/>
      <c r="AE243" s="211"/>
      <c r="AF243" s="211"/>
      <c r="AG243" s="26"/>
      <c r="AH243" s="26"/>
      <c r="AI243" s="211"/>
      <c r="AJ243" s="211"/>
      <c r="AK243" s="211"/>
      <c r="AL243" s="211"/>
      <c r="AM243" s="211"/>
      <c r="AN243" s="26"/>
      <c r="AO243" s="26"/>
      <c r="AP243" s="26"/>
      <c r="AQ243" s="26"/>
      <c r="AR243" s="26"/>
      <c r="AS243" s="26"/>
      <c r="AT243" s="26"/>
      <c r="AU243" s="26"/>
      <c r="AV243" s="1107">
        <v>25</v>
      </c>
      <c r="AW243" s="1107"/>
      <c r="AX243" s="25" t="s">
        <v>775</v>
      </c>
      <c r="AY243" s="25"/>
      <c r="AZ243" s="14"/>
      <c r="BA243" s="80"/>
      <c r="BB243" s="35">
        <f>AV243</f>
        <v>25</v>
      </c>
      <c r="BC243" s="31"/>
    </row>
    <row r="244" spans="1:55" ht="14.25" customHeight="1" x14ac:dyDescent="0.15">
      <c r="A244" s="32">
        <v>32</v>
      </c>
      <c r="B244" s="32">
        <v>5994</v>
      </c>
      <c r="C244" s="34" t="s">
        <v>2756</v>
      </c>
      <c r="D244" s="186"/>
      <c r="E244" s="187"/>
      <c r="F244" s="187"/>
      <c r="G244" s="187"/>
      <c r="M244" s="20"/>
      <c r="S244" s="187"/>
      <c r="T244" s="208"/>
      <c r="U244" s="42" t="s">
        <v>2757</v>
      </c>
      <c r="V244" s="43"/>
      <c r="W244" s="43"/>
      <c r="X244" s="43"/>
      <c r="Y244" s="43"/>
      <c r="Z244" s="43"/>
      <c r="AA244" s="100"/>
      <c r="AB244" s="100"/>
      <c r="AC244" s="43"/>
      <c r="AD244" s="239"/>
      <c r="AE244" s="211"/>
      <c r="AF244" s="211"/>
      <c r="AG244" s="26"/>
      <c r="AH244" s="26"/>
      <c r="AI244" s="211"/>
      <c r="AJ244" s="211"/>
      <c r="AK244" s="211"/>
      <c r="AL244" s="211"/>
      <c r="AM244" s="211"/>
      <c r="AN244" s="26"/>
      <c r="AO244" s="26"/>
      <c r="AP244" s="26"/>
      <c r="AQ244" s="26"/>
      <c r="AR244" s="26"/>
      <c r="AS244" s="26"/>
      <c r="AT244" s="26"/>
      <c r="AU244" s="26"/>
      <c r="AV244" s="1107">
        <v>17</v>
      </c>
      <c r="AW244" s="1107"/>
      <c r="AX244" s="25" t="s">
        <v>775</v>
      </c>
      <c r="AY244" s="25"/>
      <c r="AZ244" s="14"/>
      <c r="BA244" s="80"/>
      <c r="BB244" s="35">
        <f>AV244</f>
        <v>17</v>
      </c>
      <c r="BC244" s="31"/>
    </row>
    <row r="245" spans="1:55" ht="14.25" customHeight="1" x14ac:dyDescent="0.15">
      <c r="A245" s="32">
        <v>32</v>
      </c>
      <c r="B245" s="32">
        <v>5995</v>
      </c>
      <c r="C245" s="34" t="s">
        <v>2758</v>
      </c>
      <c r="D245" s="186"/>
      <c r="E245" s="187"/>
      <c r="F245" s="187"/>
      <c r="G245" s="187"/>
      <c r="M245" s="20"/>
      <c r="S245" s="187"/>
      <c r="T245" s="208"/>
      <c r="U245" s="42" t="s">
        <v>2759</v>
      </c>
      <c r="V245" s="43"/>
      <c r="W245" s="43"/>
      <c r="X245" s="43"/>
      <c r="Y245" s="43"/>
      <c r="Z245" s="43"/>
      <c r="AA245" s="100"/>
      <c r="AB245" s="100"/>
      <c r="AC245" s="43"/>
      <c r="AD245" s="239"/>
      <c r="AE245" s="211"/>
      <c r="AF245" s="211"/>
      <c r="AG245" s="26"/>
      <c r="AH245" s="26"/>
      <c r="AI245" s="211"/>
      <c r="AJ245" s="211"/>
      <c r="AK245" s="211"/>
      <c r="AL245" s="211"/>
      <c r="AM245" s="211"/>
      <c r="AN245" s="26"/>
      <c r="AO245" s="26"/>
      <c r="AP245" s="26"/>
      <c r="AQ245" s="26"/>
      <c r="AR245" s="26"/>
      <c r="AS245" s="26"/>
      <c r="AT245" s="26"/>
      <c r="AU245" s="26"/>
      <c r="AV245" s="1107">
        <v>13</v>
      </c>
      <c r="AW245" s="1107"/>
      <c r="AX245" s="25" t="s">
        <v>775</v>
      </c>
      <c r="AY245" s="25"/>
      <c r="AZ245" s="14"/>
      <c r="BA245" s="80"/>
      <c r="BB245" s="35">
        <f t="shared" ref="BB245:BB301" si="4">AV245</f>
        <v>13</v>
      </c>
      <c r="BC245" s="31"/>
    </row>
    <row r="246" spans="1:55" ht="14.25" customHeight="1" x14ac:dyDescent="0.15">
      <c r="A246" s="32">
        <v>32</v>
      </c>
      <c r="B246" s="32">
        <v>5996</v>
      </c>
      <c r="C246" s="34" t="s">
        <v>2760</v>
      </c>
      <c r="D246" s="186"/>
      <c r="E246" s="187"/>
      <c r="F246" s="187"/>
      <c r="G246" s="187"/>
      <c r="M246" s="20"/>
      <c r="S246" s="187"/>
      <c r="T246" s="208"/>
      <c r="U246" s="42" t="s">
        <v>2761</v>
      </c>
      <c r="V246" s="43"/>
      <c r="W246" s="43"/>
      <c r="X246" s="43"/>
      <c r="Y246" s="43"/>
      <c r="Z246" s="43"/>
      <c r="AA246" s="100"/>
      <c r="AB246" s="100"/>
      <c r="AC246" s="43"/>
      <c r="AD246" s="239"/>
      <c r="AE246" s="211"/>
      <c r="AF246" s="211"/>
      <c r="AG246" s="26"/>
      <c r="AH246" s="26"/>
      <c r="AI246" s="211"/>
      <c r="AJ246" s="211"/>
      <c r="AK246" s="211"/>
      <c r="AL246" s="211"/>
      <c r="AM246" s="211"/>
      <c r="AN246" s="26"/>
      <c r="AO246" s="26"/>
      <c r="AP246" s="26"/>
      <c r="AQ246" s="26"/>
      <c r="AR246" s="26"/>
      <c r="AS246" s="26"/>
      <c r="AT246" s="26"/>
      <c r="AU246" s="26"/>
      <c r="AV246" s="1107">
        <v>10</v>
      </c>
      <c r="AW246" s="1107"/>
      <c r="AX246" s="25" t="s">
        <v>775</v>
      </c>
      <c r="AY246" s="25"/>
      <c r="AZ246" s="14"/>
      <c r="BA246" s="80"/>
      <c r="BB246" s="35">
        <f t="shared" si="4"/>
        <v>10</v>
      </c>
      <c r="BC246" s="31"/>
    </row>
    <row r="247" spans="1:55" ht="14.25" customHeight="1" x14ac:dyDescent="0.15">
      <c r="A247" s="32">
        <v>32</v>
      </c>
      <c r="B247" s="32">
        <v>5997</v>
      </c>
      <c r="C247" s="34" t="s">
        <v>2762</v>
      </c>
      <c r="D247" s="186"/>
      <c r="E247" s="187"/>
      <c r="F247" s="187"/>
      <c r="G247" s="187"/>
      <c r="M247" s="20"/>
      <c r="S247" s="187"/>
      <c r="T247" s="208"/>
      <c r="U247" s="42" t="s">
        <v>2763</v>
      </c>
      <c r="V247" s="43"/>
      <c r="W247" s="43"/>
      <c r="X247" s="43"/>
      <c r="Y247" s="43"/>
      <c r="Z247" s="43"/>
      <c r="AA247" s="100"/>
      <c r="AB247" s="100"/>
      <c r="AC247" s="43"/>
      <c r="AD247" s="239"/>
      <c r="AE247" s="211"/>
      <c r="AF247" s="211"/>
      <c r="AG247" s="26"/>
      <c r="AH247" s="26"/>
      <c r="AI247" s="211"/>
      <c r="AJ247" s="211"/>
      <c r="AK247" s="211"/>
      <c r="AL247" s="211"/>
      <c r="AM247" s="211"/>
      <c r="AN247" s="26"/>
      <c r="AO247" s="26"/>
      <c r="AP247" s="26"/>
      <c r="AQ247" s="26"/>
      <c r="AR247" s="26"/>
      <c r="AS247" s="26"/>
      <c r="AT247" s="26"/>
      <c r="AU247" s="26"/>
      <c r="AV247" s="1107">
        <v>8</v>
      </c>
      <c r="AW247" s="1107"/>
      <c r="AX247" s="25" t="s">
        <v>775</v>
      </c>
      <c r="AY247" s="25"/>
      <c r="AZ247" s="14"/>
      <c r="BA247" s="80"/>
      <c r="BB247" s="35">
        <f t="shared" si="4"/>
        <v>8</v>
      </c>
      <c r="BC247" s="31"/>
    </row>
    <row r="248" spans="1:55" ht="14.25" customHeight="1" x14ac:dyDescent="0.15">
      <c r="A248" s="32">
        <v>32</v>
      </c>
      <c r="B248" s="32">
        <v>5998</v>
      </c>
      <c r="C248" s="34" t="s">
        <v>2764</v>
      </c>
      <c r="D248" s="186"/>
      <c r="E248" s="187"/>
      <c r="F248" s="187"/>
      <c r="G248" s="187"/>
      <c r="M248" s="20"/>
      <c r="S248" s="187"/>
      <c r="T248" s="208"/>
      <c r="U248" s="42" t="s">
        <v>2765</v>
      </c>
      <c r="V248" s="43"/>
      <c r="W248" s="43"/>
      <c r="X248" s="43"/>
      <c r="Y248" s="43"/>
      <c r="Z248" s="43"/>
      <c r="AA248" s="100"/>
      <c r="AB248" s="100"/>
      <c r="AC248" s="43"/>
      <c r="AD248" s="239"/>
      <c r="AE248" s="211"/>
      <c r="AF248" s="211"/>
      <c r="AG248" s="26"/>
      <c r="AH248" s="26"/>
      <c r="AI248" s="211"/>
      <c r="AJ248" s="211"/>
      <c r="AK248" s="211"/>
      <c r="AL248" s="211"/>
      <c r="AM248" s="211"/>
      <c r="AN248" s="26"/>
      <c r="AO248" s="26"/>
      <c r="AP248" s="26"/>
      <c r="AQ248" s="26"/>
      <c r="AR248" s="26"/>
      <c r="AS248" s="26"/>
      <c r="AT248" s="26"/>
      <c r="AU248" s="26"/>
      <c r="AV248" s="1107">
        <v>7</v>
      </c>
      <c r="AW248" s="1107"/>
      <c r="AX248" s="25" t="s">
        <v>775</v>
      </c>
      <c r="AY248" s="25"/>
      <c r="AZ248" s="14"/>
      <c r="BA248" s="80"/>
      <c r="BB248" s="35">
        <f t="shared" si="4"/>
        <v>7</v>
      </c>
      <c r="BC248" s="31"/>
    </row>
    <row r="249" spans="1:55" ht="14.25" customHeight="1" x14ac:dyDescent="0.15">
      <c r="A249" s="32">
        <v>32</v>
      </c>
      <c r="B249" s="32">
        <v>5999</v>
      </c>
      <c r="C249" s="34" t="s">
        <v>2766</v>
      </c>
      <c r="D249" s="186"/>
      <c r="E249" s="187"/>
      <c r="F249" s="187"/>
      <c r="G249" s="187"/>
      <c r="M249" s="20"/>
      <c r="S249" s="187"/>
      <c r="T249" s="208"/>
      <c r="U249" s="42" t="s">
        <v>2767</v>
      </c>
      <c r="V249" s="43"/>
      <c r="W249" s="43"/>
      <c r="X249" s="43"/>
      <c r="Y249" s="43"/>
      <c r="Z249" s="43"/>
      <c r="AA249" s="100"/>
      <c r="AB249" s="100"/>
      <c r="AC249" s="43"/>
      <c r="AD249" s="239"/>
      <c r="AE249" s="211"/>
      <c r="AF249" s="211"/>
      <c r="AG249" s="26"/>
      <c r="AH249" s="26"/>
      <c r="AI249" s="211"/>
      <c r="AJ249" s="211"/>
      <c r="AK249" s="211"/>
      <c r="AL249" s="211"/>
      <c r="AM249" s="211"/>
      <c r="AN249" s="26"/>
      <c r="AO249" s="26"/>
      <c r="AP249" s="26"/>
      <c r="AQ249" s="26"/>
      <c r="AR249" s="26"/>
      <c r="AS249" s="26"/>
      <c r="AT249" s="26"/>
      <c r="AU249" s="26"/>
      <c r="AV249" s="1107">
        <v>6</v>
      </c>
      <c r="AW249" s="1107"/>
      <c r="AX249" s="25" t="s">
        <v>775</v>
      </c>
      <c r="AY249" s="25"/>
      <c r="AZ249" s="14"/>
      <c r="BA249" s="80"/>
      <c r="BB249" s="35">
        <f t="shared" si="4"/>
        <v>6</v>
      </c>
      <c r="BC249" s="31"/>
    </row>
    <row r="250" spans="1:55" ht="14.25" customHeight="1" x14ac:dyDescent="0.15">
      <c r="A250" s="32">
        <v>32</v>
      </c>
      <c r="B250" s="32">
        <v>6000</v>
      </c>
      <c r="C250" s="34" t="s">
        <v>2768</v>
      </c>
      <c r="D250" s="186"/>
      <c r="E250" s="187"/>
      <c r="F250" s="187"/>
      <c r="G250" s="187"/>
      <c r="M250" s="20"/>
      <c r="S250" s="187"/>
      <c r="T250" s="208"/>
      <c r="U250" s="42" t="s">
        <v>2769</v>
      </c>
      <c r="V250" s="43"/>
      <c r="W250" s="43"/>
      <c r="X250" s="43"/>
      <c r="Y250" s="43"/>
      <c r="Z250" s="43"/>
      <c r="AA250" s="100"/>
      <c r="AB250" s="100"/>
      <c r="AC250" s="43"/>
      <c r="AD250" s="239"/>
      <c r="AE250" s="211"/>
      <c r="AF250" s="211"/>
      <c r="AG250" s="26"/>
      <c r="AH250" s="26"/>
      <c r="AI250" s="211"/>
      <c r="AJ250" s="211"/>
      <c r="AK250" s="211"/>
      <c r="AL250" s="211"/>
      <c r="AM250" s="211"/>
      <c r="AN250" s="26"/>
      <c r="AO250" s="26"/>
      <c r="AP250" s="26"/>
      <c r="AQ250" s="26"/>
      <c r="AR250" s="26"/>
      <c r="AS250" s="26"/>
      <c r="AT250" s="26"/>
      <c r="AU250" s="26"/>
      <c r="AV250" s="1107">
        <v>6</v>
      </c>
      <c r="AW250" s="1107"/>
      <c r="AX250" s="25" t="s">
        <v>775</v>
      </c>
      <c r="AY250" s="25"/>
      <c r="AZ250" s="14"/>
      <c r="BA250" s="80"/>
      <c r="BB250" s="35">
        <f t="shared" si="4"/>
        <v>6</v>
      </c>
      <c r="BC250" s="31"/>
    </row>
    <row r="251" spans="1:55" ht="14.25" customHeight="1" x14ac:dyDescent="0.15">
      <c r="A251" s="32">
        <v>32</v>
      </c>
      <c r="B251" s="32">
        <v>6001</v>
      </c>
      <c r="C251" s="34" t="s">
        <v>2770</v>
      </c>
      <c r="D251" s="186"/>
      <c r="E251" s="187"/>
      <c r="F251" s="187"/>
      <c r="G251" s="187"/>
      <c r="M251" s="20"/>
      <c r="S251" s="187"/>
      <c r="T251" s="208"/>
      <c r="U251" s="42" t="s">
        <v>2771</v>
      </c>
      <c r="V251" s="43"/>
      <c r="W251" s="43"/>
      <c r="X251" s="43"/>
      <c r="Y251" s="43"/>
      <c r="Z251" s="43"/>
      <c r="AA251" s="100"/>
      <c r="AB251" s="100"/>
      <c r="AC251" s="43"/>
      <c r="AD251" s="239"/>
      <c r="AE251" s="211"/>
      <c r="AF251" s="211"/>
      <c r="AG251" s="26"/>
      <c r="AH251" s="26"/>
      <c r="AI251" s="211"/>
      <c r="AJ251" s="211"/>
      <c r="AK251" s="211"/>
      <c r="AL251" s="211"/>
      <c r="AM251" s="211"/>
      <c r="AN251" s="26"/>
      <c r="AO251" s="26"/>
      <c r="AP251" s="26"/>
      <c r="AQ251" s="26"/>
      <c r="AR251" s="26"/>
      <c r="AS251" s="26"/>
      <c r="AT251" s="26"/>
      <c r="AU251" s="26"/>
      <c r="AV251" s="1107">
        <v>5</v>
      </c>
      <c r="AW251" s="1107"/>
      <c r="AX251" s="25" t="s">
        <v>775</v>
      </c>
      <c r="AY251" s="25"/>
      <c r="AZ251" s="14"/>
      <c r="BA251" s="80"/>
      <c r="BB251" s="35">
        <f t="shared" si="4"/>
        <v>5</v>
      </c>
      <c r="BC251" s="31"/>
    </row>
    <row r="252" spans="1:55" ht="14.25" customHeight="1" x14ac:dyDescent="0.15">
      <c r="A252" s="32">
        <v>32</v>
      </c>
      <c r="B252" s="32">
        <v>6002</v>
      </c>
      <c r="C252" s="34" t="s">
        <v>2772</v>
      </c>
      <c r="D252" s="186"/>
      <c r="E252" s="187"/>
      <c r="F252" s="187"/>
      <c r="G252" s="187"/>
      <c r="M252" s="20"/>
      <c r="S252" s="187"/>
      <c r="T252" s="208"/>
      <c r="U252" s="42" t="s">
        <v>2773</v>
      </c>
      <c r="V252" s="43"/>
      <c r="W252" s="43"/>
      <c r="X252" s="43"/>
      <c r="Y252" s="43"/>
      <c r="Z252" s="43"/>
      <c r="AA252" s="100"/>
      <c r="AB252" s="100"/>
      <c r="AC252" s="43"/>
      <c r="AD252" s="239"/>
      <c r="AE252" s="211"/>
      <c r="AF252" s="211"/>
      <c r="AG252" s="26"/>
      <c r="AH252" s="26"/>
      <c r="AI252" s="211"/>
      <c r="AJ252" s="211"/>
      <c r="AK252" s="211"/>
      <c r="AL252" s="211"/>
      <c r="AM252" s="211"/>
      <c r="AN252" s="26"/>
      <c r="AO252" s="26"/>
      <c r="AP252" s="26"/>
      <c r="AQ252" s="26"/>
      <c r="AR252" s="26"/>
      <c r="AS252" s="26"/>
      <c r="AT252" s="26"/>
      <c r="AU252" s="26"/>
      <c r="AV252" s="1107">
        <v>4</v>
      </c>
      <c r="AW252" s="1107"/>
      <c r="AX252" s="25" t="s">
        <v>775</v>
      </c>
      <c r="AY252" s="25"/>
      <c r="AZ252" s="14"/>
      <c r="BA252" s="80"/>
      <c r="BB252" s="35">
        <f t="shared" si="4"/>
        <v>4</v>
      </c>
      <c r="BC252" s="31"/>
    </row>
    <row r="253" spans="1:55" ht="14.25" customHeight="1" x14ac:dyDescent="0.15">
      <c r="A253" s="32">
        <v>32</v>
      </c>
      <c r="B253" s="32">
        <v>6003</v>
      </c>
      <c r="C253" s="34" t="s">
        <v>2774</v>
      </c>
      <c r="D253" s="186"/>
      <c r="E253" s="187"/>
      <c r="F253" s="187"/>
      <c r="G253" s="187"/>
      <c r="M253" s="20"/>
      <c r="S253" s="187"/>
      <c r="T253" s="208"/>
      <c r="U253" s="42" t="s">
        <v>2775</v>
      </c>
      <c r="V253" s="43"/>
      <c r="W253" s="43"/>
      <c r="X253" s="43"/>
      <c r="Y253" s="43"/>
      <c r="Z253" s="43"/>
      <c r="AA253" s="100"/>
      <c r="AB253" s="100"/>
      <c r="AC253" s="43"/>
      <c r="AD253" s="239"/>
      <c r="AE253" s="211"/>
      <c r="AF253" s="211"/>
      <c r="AG253" s="26"/>
      <c r="AH253" s="26"/>
      <c r="AI253" s="211"/>
      <c r="AJ253" s="211"/>
      <c r="AK253" s="211"/>
      <c r="AL253" s="211"/>
      <c r="AM253" s="211"/>
      <c r="AN253" s="26"/>
      <c r="AO253" s="26"/>
      <c r="AP253" s="26"/>
      <c r="AQ253" s="26"/>
      <c r="AR253" s="26"/>
      <c r="AS253" s="26"/>
      <c r="AT253" s="26"/>
      <c r="AU253" s="26"/>
      <c r="AV253" s="1107">
        <v>4</v>
      </c>
      <c r="AW253" s="1107"/>
      <c r="AX253" s="25" t="s">
        <v>775</v>
      </c>
      <c r="AY253" s="25"/>
      <c r="AZ253" s="14"/>
      <c r="BA253" s="80"/>
      <c r="BB253" s="35">
        <f t="shared" si="4"/>
        <v>4</v>
      </c>
      <c r="BC253" s="31"/>
    </row>
    <row r="254" spans="1:55" ht="14.25" customHeight="1" x14ac:dyDescent="0.15">
      <c r="A254" s="32">
        <v>32</v>
      </c>
      <c r="B254" s="32">
        <v>6004</v>
      </c>
      <c r="C254" s="34" t="s">
        <v>2776</v>
      </c>
      <c r="D254" s="186"/>
      <c r="E254" s="187"/>
      <c r="F254" s="187"/>
      <c r="G254" s="187"/>
      <c r="M254" s="20"/>
      <c r="S254" s="187"/>
      <c r="T254" s="208"/>
      <c r="U254" s="42" t="s">
        <v>2777</v>
      </c>
      <c r="V254" s="43"/>
      <c r="W254" s="43"/>
      <c r="X254" s="43"/>
      <c r="Y254" s="43"/>
      <c r="Z254" s="43"/>
      <c r="AA254" s="100"/>
      <c r="AB254" s="100"/>
      <c r="AC254" s="43"/>
      <c r="AD254" s="239"/>
      <c r="AE254" s="211"/>
      <c r="AF254" s="211"/>
      <c r="AG254" s="26"/>
      <c r="AH254" s="26"/>
      <c r="AI254" s="211"/>
      <c r="AJ254" s="211"/>
      <c r="AK254" s="211"/>
      <c r="AL254" s="211"/>
      <c r="AM254" s="211"/>
      <c r="AN254" s="26"/>
      <c r="AO254" s="26"/>
      <c r="AP254" s="26"/>
      <c r="AQ254" s="26"/>
      <c r="AR254" s="26"/>
      <c r="AS254" s="26"/>
      <c r="AT254" s="26"/>
      <c r="AU254" s="26"/>
      <c r="AV254" s="1107">
        <v>4</v>
      </c>
      <c r="AW254" s="1107"/>
      <c r="AX254" s="25" t="s">
        <v>775</v>
      </c>
      <c r="AY254" s="25"/>
      <c r="AZ254" s="14"/>
      <c r="BA254" s="80"/>
      <c r="BB254" s="35">
        <f t="shared" si="4"/>
        <v>4</v>
      </c>
      <c r="BC254" s="31"/>
    </row>
    <row r="255" spans="1:55" ht="14.25" customHeight="1" x14ac:dyDescent="0.15">
      <c r="A255" s="32">
        <v>32</v>
      </c>
      <c r="B255" s="32">
        <v>6005</v>
      </c>
      <c r="C255" s="34" t="s">
        <v>2778</v>
      </c>
      <c r="D255" s="186"/>
      <c r="E255" s="187"/>
      <c r="F255" s="187"/>
      <c r="G255" s="187"/>
      <c r="M255" s="20"/>
      <c r="S255" s="187"/>
      <c r="T255" s="208"/>
      <c r="U255" s="42" t="s">
        <v>2779</v>
      </c>
      <c r="V255" s="43"/>
      <c r="W255" s="43"/>
      <c r="X255" s="43"/>
      <c r="Y255" s="43"/>
      <c r="Z255" s="43"/>
      <c r="AA255" s="100"/>
      <c r="AB255" s="100"/>
      <c r="AC255" s="43"/>
      <c r="AD255" s="239"/>
      <c r="AE255" s="211"/>
      <c r="AF255" s="211"/>
      <c r="AG255" s="26"/>
      <c r="AH255" s="26"/>
      <c r="AI255" s="211"/>
      <c r="AJ255" s="211"/>
      <c r="AK255" s="211"/>
      <c r="AL255" s="211"/>
      <c r="AM255" s="211"/>
      <c r="AN255" s="26"/>
      <c r="AO255" s="26"/>
      <c r="AP255" s="26"/>
      <c r="AQ255" s="26"/>
      <c r="AR255" s="26"/>
      <c r="AS255" s="26"/>
      <c r="AT255" s="26"/>
      <c r="AU255" s="26"/>
      <c r="AV255" s="1107">
        <v>4</v>
      </c>
      <c r="AW255" s="1107"/>
      <c r="AX255" s="25" t="s">
        <v>775</v>
      </c>
      <c r="AY255" s="25"/>
      <c r="AZ255" s="14"/>
      <c r="BA255" s="80"/>
      <c r="BB255" s="35">
        <f t="shared" si="4"/>
        <v>4</v>
      </c>
      <c r="BC255" s="31"/>
    </row>
    <row r="256" spans="1:55" ht="14.25" customHeight="1" x14ac:dyDescent="0.15">
      <c r="A256" s="32">
        <v>32</v>
      </c>
      <c r="B256" s="32">
        <v>6006</v>
      </c>
      <c r="C256" s="34" t="s">
        <v>2780</v>
      </c>
      <c r="D256" s="186"/>
      <c r="E256" s="187"/>
      <c r="F256" s="187"/>
      <c r="G256" s="187"/>
      <c r="M256" s="20"/>
      <c r="S256" s="187"/>
      <c r="T256" s="208"/>
      <c r="U256" s="42" t="s">
        <v>2781</v>
      </c>
      <c r="V256" s="43"/>
      <c r="W256" s="43"/>
      <c r="X256" s="43"/>
      <c r="Y256" s="43"/>
      <c r="Z256" s="43"/>
      <c r="AA256" s="100"/>
      <c r="AB256" s="100"/>
      <c r="AC256" s="43"/>
      <c r="AD256" s="239"/>
      <c r="AE256" s="211"/>
      <c r="AF256" s="211"/>
      <c r="AG256" s="26"/>
      <c r="AH256" s="26"/>
      <c r="AI256" s="211"/>
      <c r="AJ256" s="211"/>
      <c r="AK256" s="211"/>
      <c r="AL256" s="211"/>
      <c r="AM256" s="211"/>
      <c r="AN256" s="26"/>
      <c r="AO256" s="26"/>
      <c r="AP256" s="26"/>
      <c r="AQ256" s="26"/>
      <c r="AR256" s="26"/>
      <c r="AS256" s="26"/>
      <c r="AT256" s="26"/>
      <c r="AU256" s="26"/>
      <c r="AV256" s="1107">
        <v>4</v>
      </c>
      <c r="AW256" s="1107"/>
      <c r="AX256" s="25" t="s">
        <v>775</v>
      </c>
      <c r="AY256" s="25"/>
      <c r="AZ256" s="14"/>
      <c r="BA256" s="80"/>
      <c r="BB256" s="35">
        <f t="shared" si="4"/>
        <v>4</v>
      </c>
      <c r="BC256" s="31"/>
    </row>
    <row r="257" spans="1:55" ht="14.25" customHeight="1" x14ac:dyDescent="0.15">
      <c r="A257" s="32">
        <v>32</v>
      </c>
      <c r="B257" s="32">
        <v>6007</v>
      </c>
      <c r="C257" s="34" t="s">
        <v>2782</v>
      </c>
      <c r="D257" s="186"/>
      <c r="E257" s="187"/>
      <c r="F257" s="187"/>
      <c r="G257" s="187"/>
      <c r="M257" s="20"/>
      <c r="S257" s="187"/>
      <c r="T257" s="208"/>
      <c r="U257" s="42" t="s">
        <v>2783</v>
      </c>
      <c r="V257" s="43"/>
      <c r="W257" s="43"/>
      <c r="X257" s="43"/>
      <c r="Y257" s="43"/>
      <c r="Z257" s="43"/>
      <c r="AA257" s="100"/>
      <c r="AB257" s="100"/>
      <c r="AC257" s="43"/>
      <c r="AD257" s="239"/>
      <c r="AE257" s="211"/>
      <c r="AF257" s="211"/>
      <c r="AG257" s="26"/>
      <c r="AH257" s="26"/>
      <c r="AI257" s="211"/>
      <c r="AJ257" s="211"/>
      <c r="AK257" s="211"/>
      <c r="AL257" s="211"/>
      <c r="AM257" s="211"/>
      <c r="AN257" s="26"/>
      <c r="AO257" s="26"/>
      <c r="AP257" s="26"/>
      <c r="AQ257" s="26"/>
      <c r="AR257" s="26"/>
      <c r="AS257" s="26"/>
      <c r="AT257" s="26"/>
      <c r="AU257" s="26"/>
      <c r="AV257" s="1107">
        <v>3</v>
      </c>
      <c r="AW257" s="1107"/>
      <c r="AX257" s="25" t="s">
        <v>775</v>
      </c>
      <c r="AY257" s="25"/>
      <c r="AZ257" s="14"/>
      <c r="BA257" s="80"/>
      <c r="BB257" s="35">
        <f t="shared" si="4"/>
        <v>3</v>
      </c>
      <c r="BC257" s="31"/>
    </row>
    <row r="258" spans="1:55" ht="14.25" customHeight="1" x14ac:dyDescent="0.15">
      <c r="A258" s="32">
        <v>32</v>
      </c>
      <c r="B258" s="32">
        <v>6008</v>
      </c>
      <c r="C258" s="34" t="s">
        <v>2784</v>
      </c>
      <c r="D258" s="186"/>
      <c r="E258" s="187"/>
      <c r="F258" s="187"/>
      <c r="G258" s="187"/>
      <c r="M258" s="20"/>
      <c r="S258" s="187"/>
      <c r="T258" s="208"/>
      <c r="U258" s="42" t="s">
        <v>2785</v>
      </c>
      <c r="V258" s="43"/>
      <c r="W258" s="43"/>
      <c r="X258" s="43"/>
      <c r="Y258" s="43"/>
      <c r="Z258" s="43"/>
      <c r="AA258" s="100"/>
      <c r="AB258" s="100"/>
      <c r="AC258" s="43"/>
      <c r="AD258" s="239"/>
      <c r="AE258" s="211"/>
      <c r="AF258" s="211"/>
      <c r="AG258" s="26"/>
      <c r="AH258" s="26"/>
      <c r="AI258" s="211"/>
      <c r="AJ258" s="211"/>
      <c r="AK258" s="211"/>
      <c r="AL258" s="211"/>
      <c r="AM258" s="211"/>
      <c r="AN258" s="26"/>
      <c r="AO258" s="26"/>
      <c r="AP258" s="26"/>
      <c r="AQ258" s="26"/>
      <c r="AR258" s="26"/>
      <c r="AS258" s="26"/>
      <c r="AT258" s="26"/>
      <c r="AU258" s="26"/>
      <c r="AV258" s="1107">
        <v>3</v>
      </c>
      <c r="AW258" s="1107"/>
      <c r="AX258" s="25" t="s">
        <v>775</v>
      </c>
      <c r="AY258" s="25"/>
      <c r="AZ258" s="14"/>
      <c r="BA258" s="80"/>
      <c r="BB258" s="35">
        <f t="shared" si="4"/>
        <v>3</v>
      </c>
      <c r="BC258" s="31"/>
    </row>
    <row r="259" spans="1:55" ht="14.25" customHeight="1" x14ac:dyDescent="0.15">
      <c r="A259" s="32">
        <v>32</v>
      </c>
      <c r="B259" s="32">
        <v>6009</v>
      </c>
      <c r="C259" s="34" t="s">
        <v>2786</v>
      </c>
      <c r="D259" s="186"/>
      <c r="E259" s="187"/>
      <c r="F259" s="187"/>
      <c r="G259" s="187"/>
      <c r="M259" s="20"/>
      <c r="S259" s="187"/>
      <c r="T259" s="208"/>
      <c r="U259" s="42" t="s">
        <v>2787</v>
      </c>
      <c r="V259" s="43"/>
      <c r="W259" s="43"/>
      <c r="X259" s="43"/>
      <c r="Y259" s="43"/>
      <c r="Z259" s="43"/>
      <c r="AA259" s="100"/>
      <c r="AB259" s="100"/>
      <c r="AC259" s="43"/>
      <c r="AD259" s="239"/>
      <c r="AE259" s="211"/>
      <c r="AF259" s="211"/>
      <c r="AG259" s="26"/>
      <c r="AH259" s="26"/>
      <c r="AI259" s="211"/>
      <c r="AJ259" s="211"/>
      <c r="AK259" s="211"/>
      <c r="AL259" s="211"/>
      <c r="AM259" s="211"/>
      <c r="AN259" s="26"/>
      <c r="AO259" s="26"/>
      <c r="AP259" s="26"/>
      <c r="AQ259" s="26"/>
      <c r="AR259" s="26"/>
      <c r="AS259" s="26"/>
      <c r="AT259" s="26"/>
      <c r="AU259" s="26"/>
      <c r="AV259" s="1107">
        <v>3</v>
      </c>
      <c r="AW259" s="1107"/>
      <c r="AX259" s="25" t="s">
        <v>775</v>
      </c>
      <c r="AY259" s="25"/>
      <c r="AZ259" s="14"/>
      <c r="BA259" s="80"/>
      <c r="BB259" s="35">
        <f t="shared" si="4"/>
        <v>3</v>
      </c>
      <c r="BC259" s="31"/>
    </row>
    <row r="260" spans="1:55" ht="14.25" customHeight="1" x14ac:dyDescent="0.15">
      <c r="A260" s="32">
        <v>32</v>
      </c>
      <c r="B260" s="32">
        <v>6010</v>
      </c>
      <c r="C260" s="34" t="s">
        <v>2788</v>
      </c>
      <c r="D260" s="186"/>
      <c r="E260" s="187"/>
      <c r="F260" s="187"/>
      <c r="G260" s="187"/>
      <c r="M260" s="20"/>
      <c r="S260" s="187"/>
      <c r="T260" s="208"/>
      <c r="U260" s="42" t="s">
        <v>2789</v>
      </c>
      <c r="V260" s="43"/>
      <c r="W260" s="43"/>
      <c r="X260" s="43"/>
      <c r="Y260" s="43"/>
      <c r="Z260" s="43"/>
      <c r="AA260" s="100"/>
      <c r="AB260" s="100"/>
      <c r="AC260" s="43"/>
      <c r="AD260" s="239"/>
      <c r="AE260" s="211"/>
      <c r="AF260" s="211"/>
      <c r="AG260" s="26"/>
      <c r="AH260" s="26"/>
      <c r="AI260" s="211"/>
      <c r="AJ260" s="211"/>
      <c r="AK260" s="211"/>
      <c r="AL260" s="211"/>
      <c r="AM260" s="211"/>
      <c r="AN260" s="26"/>
      <c r="AO260" s="26"/>
      <c r="AP260" s="26"/>
      <c r="AQ260" s="26"/>
      <c r="AR260" s="26"/>
      <c r="AS260" s="26"/>
      <c r="AT260" s="26"/>
      <c r="AU260" s="26"/>
      <c r="AV260" s="1107">
        <v>3</v>
      </c>
      <c r="AW260" s="1107"/>
      <c r="AX260" s="25" t="s">
        <v>775</v>
      </c>
      <c r="AY260" s="25"/>
      <c r="AZ260" s="14"/>
      <c r="BA260" s="80"/>
      <c r="BB260" s="35">
        <f t="shared" si="4"/>
        <v>3</v>
      </c>
      <c r="BC260" s="31"/>
    </row>
    <row r="261" spans="1:55" ht="14.25" customHeight="1" x14ac:dyDescent="0.15">
      <c r="A261" s="32">
        <v>32</v>
      </c>
      <c r="B261" s="32">
        <v>6011</v>
      </c>
      <c r="C261" s="34" t="s">
        <v>2790</v>
      </c>
      <c r="D261" s="186"/>
      <c r="E261" s="187"/>
      <c r="F261" s="187"/>
      <c r="G261" s="187"/>
      <c r="M261" s="20"/>
      <c r="S261" s="187"/>
      <c r="T261" s="208"/>
      <c r="U261" s="42" t="s">
        <v>2791</v>
      </c>
      <c r="V261" s="43"/>
      <c r="W261" s="43"/>
      <c r="X261" s="43"/>
      <c r="Y261" s="43"/>
      <c r="Z261" s="43"/>
      <c r="AA261" s="100"/>
      <c r="AB261" s="100"/>
      <c r="AC261" s="43"/>
      <c r="AD261" s="239"/>
      <c r="AE261" s="211"/>
      <c r="AF261" s="211"/>
      <c r="AG261" s="26"/>
      <c r="AH261" s="26"/>
      <c r="AI261" s="211"/>
      <c r="AJ261" s="211"/>
      <c r="AK261" s="211"/>
      <c r="AL261" s="211"/>
      <c r="AM261" s="211"/>
      <c r="AN261" s="26"/>
      <c r="AO261" s="26"/>
      <c r="AP261" s="26"/>
      <c r="AQ261" s="26"/>
      <c r="AR261" s="26"/>
      <c r="AS261" s="26"/>
      <c r="AT261" s="26"/>
      <c r="AU261" s="26"/>
      <c r="AV261" s="1107">
        <v>3</v>
      </c>
      <c r="AW261" s="1107"/>
      <c r="AX261" s="25" t="s">
        <v>775</v>
      </c>
      <c r="AY261" s="25"/>
      <c r="AZ261" s="14"/>
      <c r="BA261" s="80"/>
      <c r="BB261" s="35">
        <f t="shared" si="4"/>
        <v>3</v>
      </c>
      <c r="BC261" s="31"/>
    </row>
    <row r="262" spans="1:55" ht="14.25" customHeight="1" x14ac:dyDescent="0.15">
      <c r="A262" s="32">
        <v>32</v>
      </c>
      <c r="B262" s="32">
        <v>6012</v>
      </c>
      <c r="C262" s="34" t="s">
        <v>2792</v>
      </c>
      <c r="D262" s="186"/>
      <c r="E262" s="187"/>
      <c r="F262" s="187"/>
      <c r="G262" s="187"/>
      <c r="M262" s="47" t="s">
        <v>2793</v>
      </c>
      <c r="N262" s="40"/>
      <c r="O262" s="40"/>
      <c r="P262" s="40"/>
      <c r="Q262" s="40"/>
      <c r="R262" s="40"/>
      <c r="S262" s="184"/>
      <c r="T262" s="247"/>
      <c r="U262" s="42" t="s">
        <v>2794</v>
      </c>
      <c r="V262" s="43"/>
      <c r="W262" s="43"/>
      <c r="X262" s="43"/>
      <c r="Y262" s="43"/>
      <c r="Z262" s="43"/>
      <c r="AA262" s="100"/>
      <c r="AB262" s="100"/>
      <c r="AC262" s="43"/>
      <c r="AD262" s="239"/>
      <c r="AE262" s="211"/>
      <c r="AF262" s="211"/>
      <c r="AG262" s="26"/>
      <c r="AH262" s="26"/>
      <c r="AI262" s="211"/>
      <c r="AJ262" s="211"/>
      <c r="AK262" s="211"/>
      <c r="AL262" s="211"/>
      <c r="AM262" s="211"/>
      <c r="AN262" s="26"/>
      <c r="AO262" s="26"/>
      <c r="AP262" s="26"/>
      <c r="AQ262" s="26"/>
      <c r="AR262" s="26"/>
      <c r="AS262" s="26"/>
      <c r="AT262" s="26"/>
      <c r="AU262" s="26"/>
      <c r="AV262" s="1107">
        <v>17</v>
      </c>
      <c r="AW262" s="1107"/>
      <c r="AX262" s="25" t="s">
        <v>775</v>
      </c>
      <c r="AY262" s="25"/>
      <c r="AZ262" s="14"/>
      <c r="BA262" s="80"/>
      <c r="BB262" s="35">
        <f t="shared" si="4"/>
        <v>17</v>
      </c>
      <c r="BC262" s="31"/>
    </row>
    <row r="263" spans="1:55" ht="14.25" customHeight="1" x14ac:dyDescent="0.15">
      <c r="A263" s="32">
        <v>32</v>
      </c>
      <c r="B263" s="32">
        <v>6013</v>
      </c>
      <c r="C263" s="34" t="s">
        <v>2795</v>
      </c>
      <c r="D263" s="186"/>
      <c r="E263" s="187"/>
      <c r="F263" s="187"/>
      <c r="G263" s="187"/>
      <c r="M263" s="20"/>
      <c r="S263" s="187"/>
      <c r="T263" s="208"/>
      <c r="U263" s="42" t="s">
        <v>2796</v>
      </c>
      <c r="V263" s="43"/>
      <c r="W263" s="43"/>
      <c r="X263" s="43"/>
      <c r="Y263" s="43"/>
      <c r="Z263" s="43"/>
      <c r="AA263" s="100"/>
      <c r="AB263" s="100"/>
      <c r="AC263" s="43"/>
      <c r="AD263" s="239"/>
      <c r="AE263" s="211"/>
      <c r="AF263" s="211"/>
      <c r="AG263" s="26"/>
      <c r="AH263" s="26"/>
      <c r="AI263" s="211"/>
      <c r="AJ263" s="211"/>
      <c r="AK263" s="211"/>
      <c r="AL263" s="211"/>
      <c r="AM263" s="211"/>
      <c r="AN263" s="26"/>
      <c r="AO263" s="26"/>
      <c r="AP263" s="26"/>
      <c r="AQ263" s="26"/>
      <c r="AR263" s="26"/>
      <c r="AS263" s="26"/>
      <c r="AT263" s="26"/>
      <c r="AU263" s="26"/>
      <c r="AV263" s="1107">
        <v>13</v>
      </c>
      <c r="AW263" s="1107"/>
      <c r="AX263" s="25" t="s">
        <v>775</v>
      </c>
      <c r="AY263" s="25"/>
      <c r="AZ263" s="14"/>
      <c r="BA263" s="80"/>
      <c r="BB263" s="35">
        <f t="shared" si="4"/>
        <v>13</v>
      </c>
      <c r="BC263" s="31"/>
    </row>
    <row r="264" spans="1:55" ht="14.25" customHeight="1" x14ac:dyDescent="0.15">
      <c r="A264" s="32">
        <v>32</v>
      </c>
      <c r="B264" s="32">
        <v>6014</v>
      </c>
      <c r="C264" s="34" t="s">
        <v>2797</v>
      </c>
      <c r="D264" s="186"/>
      <c r="E264" s="187"/>
      <c r="F264" s="187"/>
      <c r="G264" s="187"/>
      <c r="M264" s="20"/>
      <c r="S264" s="187"/>
      <c r="T264" s="208"/>
      <c r="U264" s="42" t="s">
        <v>2798</v>
      </c>
      <c r="V264" s="43"/>
      <c r="W264" s="43"/>
      <c r="X264" s="43"/>
      <c r="Y264" s="43"/>
      <c r="Z264" s="43"/>
      <c r="AA264" s="100"/>
      <c r="AB264" s="100"/>
      <c r="AC264" s="43"/>
      <c r="AD264" s="239"/>
      <c r="AE264" s="211"/>
      <c r="AF264" s="211"/>
      <c r="AG264" s="26"/>
      <c r="AH264" s="26"/>
      <c r="AI264" s="211"/>
      <c r="AJ264" s="211"/>
      <c r="AK264" s="211"/>
      <c r="AL264" s="211"/>
      <c r="AM264" s="211"/>
      <c r="AN264" s="26"/>
      <c r="AO264" s="26"/>
      <c r="AP264" s="26"/>
      <c r="AQ264" s="26"/>
      <c r="AR264" s="26"/>
      <c r="AS264" s="26"/>
      <c r="AT264" s="26"/>
      <c r="AU264" s="26"/>
      <c r="AV264" s="1107">
        <v>10</v>
      </c>
      <c r="AW264" s="1107"/>
      <c r="AX264" s="25" t="s">
        <v>775</v>
      </c>
      <c r="AY264" s="25"/>
      <c r="AZ264" s="14"/>
      <c r="BA264" s="80"/>
      <c r="BB264" s="35">
        <f t="shared" si="4"/>
        <v>10</v>
      </c>
      <c r="BC264" s="31"/>
    </row>
    <row r="265" spans="1:55" ht="14.25" customHeight="1" x14ac:dyDescent="0.15">
      <c r="A265" s="32">
        <v>32</v>
      </c>
      <c r="B265" s="32">
        <v>6015</v>
      </c>
      <c r="C265" s="34" t="s">
        <v>2799</v>
      </c>
      <c r="D265" s="186"/>
      <c r="E265" s="187"/>
      <c r="F265" s="187"/>
      <c r="G265" s="187"/>
      <c r="M265" s="20"/>
      <c r="S265" s="187"/>
      <c r="T265" s="208"/>
      <c r="U265" s="42" t="s">
        <v>2800</v>
      </c>
      <c r="V265" s="43"/>
      <c r="W265" s="43"/>
      <c r="X265" s="43"/>
      <c r="Y265" s="43"/>
      <c r="Z265" s="43"/>
      <c r="AA265" s="100"/>
      <c r="AB265" s="100"/>
      <c r="AC265" s="43"/>
      <c r="AD265" s="239"/>
      <c r="AE265" s="211"/>
      <c r="AF265" s="211"/>
      <c r="AG265" s="26"/>
      <c r="AH265" s="26"/>
      <c r="AI265" s="211"/>
      <c r="AJ265" s="211"/>
      <c r="AK265" s="211"/>
      <c r="AL265" s="211"/>
      <c r="AM265" s="211"/>
      <c r="AN265" s="26"/>
      <c r="AO265" s="26"/>
      <c r="AP265" s="26"/>
      <c r="AQ265" s="26"/>
      <c r="AR265" s="26"/>
      <c r="AS265" s="26"/>
      <c r="AT265" s="26"/>
      <c r="AU265" s="26"/>
      <c r="AV265" s="1107">
        <v>8</v>
      </c>
      <c r="AW265" s="1107"/>
      <c r="AX265" s="25" t="s">
        <v>775</v>
      </c>
      <c r="AY265" s="25"/>
      <c r="AZ265" s="14"/>
      <c r="BA265" s="80"/>
      <c r="BB265" s="35">
        <f t="shared" si="4"/>
        <v>8</v>
      </c>
      <c r="BC265" s="31"/>
    </row>
    <row r="266" spans="1:55" ht="14.25" customHeight="1" x14ac:dyDescent="0.15">
      <c r="A266" s="32">
        <v>32</v>
      </c>
      <c r="B266" s="32">
        <v>6016</v>
      </c>
      <c r="C266" s="34" t="s">
        <v>2801</v>
      </c>
      <c r="D266" s="186"/>
      <c r="E266" s="187"/>
      <c r="F266" s="187"/>
      <c r="G266" s="187"/>
      <c r="M266" s="20"/>
      <c r="S266" s="187"/>
      <c r="T266" s="208"/>
      <c r="U266" s="42" t="s">
        <v>2802</v>
      </c>
      <c r="V266" s="43"/>
      <c r="W266" s="43"/>
      <c r="X266" s="43"/>
      <c r="Y266" s="43"/>
      <c r="Z266" s="43"/>
      <c r="AA266" s="100"/>
      <c r="AB266" s="100"/>
      <c r="AC266" s="43"/>
      <c r="AD266" s="239"/>
      <c r="AE266" s="211"/>
      <c r="AF266" s="211"/>
      <c r="AG266" s="26"/>
      <c r="AH266" s="26"/>
      <c r="AI266" s="211"/>
      <c r="AJ266" s="211"/>
      <c r="AK266" s="211"/>
      <c r="AL266" s="211"/>
      <c r="AM266" s="211"/>
      <c r="AN266" s="26"/>
      <c r="AO266" s="26"/>
      <c r="AP266" s="26"/>
      <c r="AQ266" s="26"/>
      <c r="AR266" s="26"/>
      <c r="AS266" s="26"/>
      <c r="AT266" s="26"/>
      <c r="AU266" s="26"/>
      <c r="AV266" s="1107">
        <v>7</v>
      </c>
      <c r="AW266" s="1107"/>
      <c r="AX266" s="25" t="s">
        <v>775</v>
      </c>
      <c r="AY266" s="25"/>
      <c r="AZ266" s="14"/>
      <c r="BA266" s="80"/>
      <c r="BB266" s="35">
        <f t="shared" si="4"/>
        <v>7</v>
      </c>
      <c r="BC266" s="31"/>
    </row>
    <row r="267" spans="1:55" ht="14.25" customHeight="1" x14ac:dyDescent="0.15">
      <c r="A267" s="32">
        <v>32</v>
      </c>
      <c r="B267" s="32">
        <v>6017</v>
      </c>
      <c r="C267" s="34" t="s">
        <v>2803</v>
      </c>
      <c r="D267" s="186"/>
      <c r="E267" s="187"/>
      <c r="F267" s="187"/>
      <c r="G267" s="187"/>
      <c r="M267" s="20"/>
      <c r="S267" s="187"/>
      <c r="T267" s="208"/>
      <c r="U267" s="42" t="s">
        <v>2804</v>
      </c>
      <c r="V267" s="43"/>
      <c r="W267" s="43"/>
      <c r="X267" s="43"/>
      <c r="Y267" s="43"/>
      <c r="Z267" s="43"/>
      <c r="AA267" s="100"/>
      <c r="AB267" s="100"/>
      <c r="AC267" s="43"/>
      <c r="AD267" s="239"/>
      <c r="AE267" s="211"/>
      <c r="AF267" s="211"/>
      <c r="AG267" s="26"/>
      <c r="AH267" s="26"/>
      <c r="AI267" s="211"/>
      <c r="AJ267" s="211"/>
      <c r="AK267" s="211"/>
      <c r="AL267" s="211"/>
      <c r="AM267" s="211"/>
      <c r="AN267" s="26"/>
      <c r="AO267" s="26"/>
      <c r="AP267" s="26"/>
      <c r="AQ267" s="26"/>
      <c r="AR267" s="26"/>
      <c r="AS267" s="26"/>
      <c r="AT267" s="26"/>
      <c r="AU267" s="26"/>
      <c r="AV267" s="1107">
        <v>6</v>
      </c>
      <c r="AW267" s="1107"/>
      <c r="AX267" s="25" t="s">
        <v>775</v>
      </c>
      <c r="AY267" s="25"/>
      <c r="AZ267" s="14"/>
      <c r="BA267" s="80"/>
      <c r="BB267" s="35">
        <f t="shared" si="4"/>
        <v>6</v>
      </c>
      <c r="BC267" s="31"/>
    </row>
    <row r="268" spans="1:55" ht="14.25" customHeight="1" x14ac:dyDescent="0.15">
      <c r="A268" s="32">
        <v>32</v>
      </c>
      <c r="B268" s="32">
        <v>6018</v>
      </c>
      <c r="C268" s="34" t="s">
        <v>2805</v>
      </c>
      <c r="D268" s="186"/>
      <c r="E268" s="187"/>
      <c r="F268" s="187"/>
      <c r="G268" s="187"/>
      <c r="M268" s="47" t="s">
        <v>2806</v>
      </c>
      <c r="N268" s="40"/>
      <c r="O268" s="40"/>
      <c r="P268" s="40"/>
      <c r="Q268" s="40"/>
      <c r="R268" s="40"/>
      <c r="S268" s="184"/>
      <c r="T268" s="247"/>
      <c r="U268" s="42" t="s">
        <v>2807</v>
      </c>
      <c r="V268" s="43"/>
      <c r="W268" s="43"/>
      <c r="X268" s="43"/>
      <c r="Y268" s="43"/>
      <c r="Z268" s="43"/>
      <c r="AA268" s="100"/>
      <c r="AB268" s="100"/>
      <c r="AC268" s="43"/>
      <c r="AD268" s="239"/>
      <c r="AE268" s="211"/>
      <c r="AF268" s="211"/>
      <c r="AG268" s="26"/>
      <c r="AH268" s="26"/>
      <c r="AI268" s="211"/>
      <c r="AJ268" s="211"/>
      <c r="AK268" s="211"/>
      <c r="AL268" s="211"/>
      <c r="AM268" s="211"/>
      <c r="AN268" s="26"/>
      <c r="AO268" s="26"/>
      <c r="AP268" s="26"/>
      <c r="AQ268" s="26"/>
      <c r="AR268" s="26"/>
      <c r="AS268" s="26"/>
      <c r="AT268" s="26"/>
      <c r="AU268" s="26"/>
      <c r="AV268" s="1107">
        <v>51</v>
      </c>
      <c r="AW268" s="1107"/>
      <c r="AX268" s="25" t="s">
        <v>775</v>
      </c>
      <c r="AY268" s="25"/>
      <c r="AZ268" s="14"/>
      <c r="BA268" s="80"/>
      <c r="BB268" s="35">
        <f t="shared" si="4"/>
        <v>51</v>
      </c>
      <c r="BC268" s="31"/>
    </row>
    <row r="269" spans="1:55" ht="14.25" customHeight="1" x14ac:dyDescent="0.15">
      <c r="A269" s="32">
        <v>32</v>
      </c>
      <c r="B269" s="32">
        <v>6019</v>
      </c>
      <c r="C269" s="34" t="s">
        <v>2808</v>
      </c>
      <c r="D269" s="186"/>
      <c r="E269" s="187"/>
      <c r="F269" s="187"/>
      <c r="G269" s="187"/>
      <c r="M269" s="20"/>
      <c r="S269" s="187"/>
      <c r="T269" s="208"/>
      <c r="U269" s="42" t="s">
        <v>2809</v>
      </c>
      <c r="V269" s="43"/>
      <c r="W269" s="43"/>
      <c r="X269" s="43"/>
      <c r="Y269" s="43"/>
      <c r="Z269" s="43"/>
      <c r="AA269" s="100"/>
      <c r="AB269" s="100"/>
      <c r="AC269" s="43"/>
      <c r="AD269" s="239"/>
      <c r="AE269" s="211"/>
      <c r="AF269" s="211"/>
      <c r="AG269" s="26"/>
      <c r="AH269" s="26"/>
      <c r="AI269" s="211"/>
      <c r="AJ269" s="211"/>
      <c r="AK269" s="211"/>
      <c r="AL269" s="211"/>
      <c r="AM269" s="211"/>
      <c r="AN269" s="26"/>
      <c r="AO269" s="26"/>
      <c r="AP269" s="26"/>
      <c r="AQ269" s="26"/>
      <c r="AR269" s="26"/>
      <c r="AS269" s="26"/>
      <c r="AT269" s="26"/>
      <c r="AU269" s="26"/>
      <c r="AV269" s="1107">
        <v>51</v>
      </c>
      <c r="AW269" s="1107"/>
      <c r="AX269" s="25" t="s">
        <v>775</v>
      </c>
      <c r="AY269" s="25"/>
      <c r="AZ269" s="14"/>
      <c r="BA269" s="80"/>
      <c r="BB269" s="35">
        <f t="shared" si="4"/>
        <v>51</v>
      </c>
      <c r="BC269" s="31"/>
    </row>
    <row r="270" spans="1:55" ht="14.25" customHeight="1" x14ac:dyDescent="0.15">
      <c r="A270" s="32">
        <v>32</v>
      </c>
      <c r="B270" s="32">
        <v>6020</v>
      </c>
      <c r="C270" s="34" t="s">
        <v>2810</v>
      </c>
      <c r="D270" s="186"/>
      <c r="E270" s="187"/>
      <c r="F270" s="187"/>
      <c r="G270" s="187"/>
      <c r="M270" s="20"/>
      <c r="S270" s="187"/>
      <c r="T270" s="208"/>
      <c r="U270" s="42" t="s">
        <v>2811</v>
      </c>
      <c r="V270" s="43"/>
      <c r="W270" s="43"/>
      <c r="X270" s="43"/>
      <c r="Y270" s="43"/>
      <c r="Z270" s="43"/>
      <c r="AA270" s="100"/>
      <c r="AB270" s="100"/>
      <c r="AC270" s="43"/>
      <c r="AD270" s="239"/>
      <c r="AE270" s="211"/>
      <c r="AF270" s="211"/>
      <c r="AG270" s="26"/>
      <c r="AH270" s="26"/>
      <c r="AI270" s="211"/>
      <c r="AJ270" s="211"/>
      <c r="AK270" s="211"/>
      <c r="AL270" s="211"/>
      <c r="AM270" s="211"/>
      <c r="AN270" s="26"/>
      <c r="AO270" s="26"/>
      <c r="AP270" s="26"/>
      <c r="AQ270" s="26"/>
      <c r="AR270" s="26"/>
      <c r="AS270" s="26"/>
      <c r="AT270" s="26"/>
      <c r="AU270" s="26"/>
      <c r="AV270" s="1107">
        <v>51</v>
      </c>
      <c r="AW270" s="1107"/>
      <c r="AX270" s="25" t="s">
        <v>775</v>
      </c>
      <c r="AY270" s="25"/>
      <c r="AZ270" s="14"/>
      <c r="BA270" s="80"/>
      <c r="BB270" s="35">
        <f t="shared" si="4"/>
        <v>51</v>
      </c>
      <c r="BC270" s="31"/>
    </row>
    <row r="271" spans="1:55" ht="14.25" customHeight="1" x14ac:dyDescent="0.15">
      <c r="A271" s="32">
        <v>32</v>
      </c>
      <c r="B271" s="32">
        <v>6021</v>
      </c>
      <c r="C271" s="34" t="s">
        <v>2812</v>
      </c>
      <c r="D271" s="186"/>
      <c r="E271" s="187"/>
      <c r="F271" s="187"/>
      <c r="G271" s="187"/>
      <c r="M271" s="20"/>
      <c r="S271" s="187"/>
      <c r="T271" s="208"/>
      <c r="U271" s="42" t="s">
        <v>2813</v>
      </c>
      <c r="V271" s="43"/>
      <c r="W271" s="43"/>
      <c r="X271" s="43"/>
      <c r="Y271" s="43"/>
      <c r="Z271" s="43"/>
      <c r="AA271" s="100"/>
      <c r="AB271" s="100"/>
      <c r="AC271" s="43"/>
      <c r="AD271" s="239"/>
      <c r="AE271" s="211"/>
      <c r="AF271" s="211"/>
      <c r="AG271" s="26"/>
      <c r="AH271" s="26"/>
      <c r="AI271" s="211"/>
      <c r="AJ271" s="211"/>
      <c r="AK271" s="211"/>
      <c r="AL271" s="211"/>
      <c r="AM271" s="211"/>
      <c r="AN271" s="26"/>
      <c r="AO271" s="26"/>
      <c r="AP271" s="26"/>
      <c r="AQ271" s="26"/>
      <c r="AR271" s="26"/>
      <c r="AS271" s="26"/>
      <c r="AT271" s="26"/>
      <c r="AU271" s="26"/>
      <c r="AV271" s="1107">
        <v>34</v>
      </c>
      <c r="AW271" s="1107"/>
      <c r="AX271" s="25" t="s">
        <v>775</v>
      </c>
      <c r="AY271" s="25"/>
      <c r="AZ271" s="14"/>
      <c r="BA271" s="80"/>
      <c r="BB271" s="35">
        <f t="shared" si="4"/>
        <v>34</v>
      </c>
      <c r="BC271" s="31"/>
    </row>
    <row r="272" spans="1:55" ht="14.25" customHeight="1" x14ac:dyDescent="0.15">
      <c r="A272" s="32">
        <v>32</v>
      </c>
      <c r="B272" s="32">
        <v>6022</v>
      </c>
      <c r="C272" s="34" t="s">
        <v>2814</v>
      </c>
      <c r="D272" s="186"/>
      <c r="E272" s="187"/>
      <c r="F272" s="187"/>
      <c r="G272" s="187"/>
      <c r="M272" s="20"/>
      <c r="S272" s="187"/>
      <c r="T272" s="208"/>
      <c r="U272" s="42" t="s">
        <v>2815</v>
      </c>
      <c r="V272" s="43"/>
      <c r="W272" s="43"/>
      <c r="X272" s="43"/>
      <c r="Y272" s="43"/>
      <c r="Z272" s="43"/>
      <c r="AA272" s="100"/>
      <c r="AB272" s="100"/>
      <c r="AC272" s="43"/>
      <c r="AD272" s="239"/>
      <c r="AE272" s="211"/>
      <c r="AF272" s="211"/>
      <c r="AG272" s="26"/>
      <c r="AH272" s="26"/>
      <c r="AI272" s="211"/>
      <c r="AJ272" s="211"/>
      <c r="AK272" s="211"/>
      <c r="AL272" s="211"/>
      <c r="AM272" s="211"/>
      <c r="AN272" s="26"/>
      <c r="AO272" s="26"/>
      <c r="AP272" s="26"/>
      <c r="AQ272" s="26"/>
      <c r="AR272" s="26"/>
      <c r="AS272" s="26"/>
      <c r="AT272" s="26"/>
      <c r="AU272" s="26"/>
      <c r="AV272" s="1107">
        <v>25</v>
      </c>
      <c r="AW272" s="1107"/>
      <c r="AX272" s="25" t="s">
        <v>775</v>
      </c>
      <c r="AY272" s="25"/>
      <c r="AZ272" s="14"/>
      <c r="BA272" s="80"/>
      <c r="BB272" s="35">
        <f t="shared" si="4"/>
        <v>25</v>
      </c>
      <c r="BC272" s="31"/>
    </row>
    <row r="273" spans="1:55" ht="14.25" customHeight="1" x14ac:dyDescent="0.15">
      <c r="A273" s="32">
        <v>32</v>
      </c>
      <c r="B273" s="32">
        <v>6023</v>
      </c>
      <c r="C273" s="34" t="s">
        <v>2816</v>
      </c>
      <c r="D273" s="186"/>
      <c r="E273" s="187"/>
      <c r="F273" s="187"/>
      <c r="G273" s="187"/>
      <c r="M273" s="20"/>
      <c r="S273" s="187"/>
      <c r="T273" s="208"/>
      <c r="U273" s="42" t="s">
        <v>2817</v>
      </c>
      <c r="V273" s="43"/>
      <c r="W273" s="43"/>
      <c r="X273" s="43"/>
      <c r="Y273" s="43"/>
      <c r="Z273" s="43"/>
      <c r="AA273" s="100"/>
      <c r="AB273" s="100"/>
      <c r="AC273" s="43"/>
      <c r="AD273" s="239"/>
      <c r="AE273" s="211"/>
      <c r="AF273" s="211"/>
      <c r="AG273" s="26"/>
      <c r="AH273" s="26"/>
      <c r="AI273" s="211"/>
      <c r="AJ273" s="211"/>
      <c r="AK273" s="211"/>
      <c r="AL273" s="211"/>
      <c r="AM273" s="211"/>
      <c r="AN273" s="26"/>
      <c r="AO273" s="26"/>
      <c r="AP273" s="26"/>
      <c r="AQ273" s="26"/>
      <c r="AR273" s="26"/>
      <c r="AS273" s="26"/>
      <c r="AT273" s="26"/>
      <c r="AU273" s="26"/>
      <c r="AV273" s="1107">
        <v>20</v>
      </c>
      <c r="AW273" s="1107"/>
      <c r="AX273" s="25" t="s">
        <v>775</v>
      </c>
      <c r="AY273" s="25"/>
      <c r="AZ273" s="14"/>
      <c r="BA273" s="80"/>
      <c r="BB273" s="35">
        <f t="shared" si="4"/>
        <v>20</v>
      </c>
      <c r="BC273" s="31"/>
    </row>
    <row r="274" spans="1:55" ht="14.25" customHeight="1" x14ac:dyDescent="0.15">
      <c r="A274" s="32">
        <v>32</v>
      </c>
      <c r="B274" s="32">
        <v>6024</v>
      </c>
      <c r="C274" s="34" t="s">
        <v>2818</v>
      </c>
      <c r="D274" s="186"/>
      <c r="E274" s="187"/>
      <c r="F274" s="187"/>
      <c r="G274" s="187"/>
      <c r="M274" s="20"/>
      <c r="S274" s="187"/>
      <c r="T274" s="208"/>
      <c r="U274" s="42" t="s">
        <v>2819</v>
      </c>
      <c r="V274" s="43"/>
      <c r="W274" s="43"/>
      <c r="X274" s="43"/>
      <c r="Y274" s="43"/>
      <c r="Z274" s="43"/>
      <c r="AA274" s="100"/>
      <c r="AB274" s="100"/>
      <c r="AC274" s="43"/>
      <c r="AD274" s="239"/>
      <c r="AE274" s="211"/>
      <c r="AF274" s="211"/>
      <c r="AG274" s="26"/>
      <c r="AH274" s="26"/>
      <c r="AI274" s="211"/>
      <c r="AJ274" s="211"/>
      <c r="AK274" s="211"/>
      <c r="AL274" s="211"/>
      <c r="AM274" s="211"/>
      <c r="AN274" s="26"/>
      <c r="AO274" s="26"/>
      <c r="AP274" s="26"/>
      <c r="AQ274" s="26"/>
      <c r="AR274" s="26"/>
      <c r="AS274" s="26"/>
      <c r="AT274" s="26"/>
      <c r="AU274" s="26"/>
      <c r="AV274" s="1107">
        <v>17</v>
      </c>
      <c r="AW274" s="1107"/>
      <c r="AX274" s="25" t="s">
        <v>775</v>
      </c>
      <c r="AY274" s="25"/>
      <c r="AZ274" s="14"/>
      <c r="BA274" s="80"/>
      <c r="BB274" s="35">
        <f t="shared" si="4"/>
        <v>17</v>
      </c>
      <c r="BC274" s="31"/>
    </row>
    <row r="275" spans="1:55" ht="14.25" customHeight="1" x14ac:dyDescent="0.15">
      <c r="A275" s="32">
        <v>32</v>
      </c>
      <c r="B275" s="32">
        <v>6025</v>
      </c>
      <c r="C275" s="34" t="s">
        <v>2820</v>
      </c>
      <c r="D275" s="186"/>
      <c r="E275" s="187"/>
      <c r="F275" s="187"/>
      <c r="G275" s="187"/>
      <c r="M275" s="20"/>
      <c r="S275" s="187"/>
      <c r="T275" s="208"/>
      <c r="U275" s="42" t="s">
        <v>2821</v>
      </c>
      <c r="V275" s="43"/>
      <c r="W275" s="43"/>
      <c r="X275" s="43"/>
      <c r="Y275" s="43"/>
      <c r="Z275" s="43"/>
      <c r="AA275" s="100"/>
      <c r="AB275" s="100"/>
      <c r="AC275" s="43"/>
      <c r="AD275" s="239"/>
      <c r="AE275" s="211"/>
      <c r="AF275" s="211"/>
      <c r="AG275" s="26"/>
      <c r="AH275" s="26"/>
      <c r="AI275" s="211"/>
      <c r="AJ275" s="211"/>
      <c r="AK275" s="211"/>
      <c r="AL275" s="211"/>
      <c r="AM275" s="211"/>
      <c r="AN275" s="26"/>
      <c r="AO275" s="26"/>
      <c r="AP275" s="26"/>
      <c r="AQ275" s="26"/>
      <c r="AR275" s="26"/>
      <c r="AS275" s="26"/>
      <c r="AT275" s="26"/>
      <c r="AU275" s="26"/>
      <c r="AV275" s="1107">
        <v>14</v>
      </c>
      <c r="AW275" s="1107"/>
      <c r="AX275" s="25" t="s">
        <v>775</v>
      </c>
      <c r="AY275" s="25"/>
      <c r="AZ275" s="14"/>
      <c r="BA275" s="80"/>
      <c r="BB275" s="35">
        <f t="shared" si="4"/>
        <v>14</v>
      </c>
      <c r="BC275" s="31"/>
    </row>
    <row r="276" spans="1:55" ht="14.25" customHeight="1" x14ac:dyDescent="0.15">
      <c r="A276" s="32">
        <v>32</v>
      </c>
      <c r="B276" s="32">
        <v>6026</v>
      </c>
      <c r="C276" s="34" t="s">
        <v>2822</v>
      </c>
      <c r="D276" s="186"/>
      <c r="E276" s="187"/>
      <c r="F276" s="187"/>
      <c r="G276" s="187"/>
      <c r="M276" s="20"/>
      <c r="S276" s="187"/>
      <c r="T276" s="208"/>
      <c r="U276" s="42" t="s">
        <v>2823</v>
      </c>
      <c r="V276" s="43"/>
      <c r="W276" s="43"/>
      <c r="X276" s="43"/>
      <c r="Y276" s="43"/>
      <c r="Z276" s="43"/>
      <c r="AA276" s="100"/>
      <c r="AB276" s="100"/>
      <c r="AC276" s="43"/>
      <c r="AD276" s="239"/>
      <c r="AE276" s="211"/>
      <c r="AF276" s="211"/>
      <c r="AG276" s="26"/>
      <c r="AH276" s="26"/>
      <c r="AI276" s="211"/>
      <c r="AJ276" s="211"/>
      <c r="AK276" s="211"/>
      <c r="AL276" s="211"/>
      <c r="AM276" s="211"/>
      <c r="AN276" s="26"/>
      <c r="AO276" s="26"/>
      <c r="AP276" s="26"/>
      <c r="AQ276" s="26"/>
      <c r="AR276" s="26"/>
      <c r="AS276" s="26"/>
      <c r="AT276" s="26"/>
      <c r="AU276" s="26"/>
      <c r="AV276" s="1107">
        <v>13</v>
      </c>
      <c r="AW276" s="1107"/>
      <c r="AX276" s="25" t="s">
        <v>775</v>
      </c>
      <c r="AY276" s="25"/>
      <c r="AZ276" s="14"/>
      <c r="BA276" s="80"/>
      <c r="BB276" s="35">
        <f t="shared" si="4"/>
        <v>13</v>
      </c>
      <c r="BC276" s="31"/>
    </row>
    <row r="277" spans="1:55" ht="14.25" customHeight="1" x14ac:dyDescent="0.15">
      <c r="A277" s="32">
        <v>32</v>
      </c>
      <c r="B277" s="32">
        <v>6027</v>
      </c>
      <c r="C277" s="34" t="s">
        <v>2824</v>
      </c>
      <c r="D277" s="186"/>
      <c r="E277" s="187"/>
      <c r="F277" s="187"/>
      <c r="G277" s="187"/>
      <c r="M277" s="20"/>
      <c r="S277" s="187"/>
      <c r="T277" s="208"/>
      <c r="U277" s="42" t="s">
        <v>2825</v>
      </c>
      <c r="V277" s="43"/>
      <c r="W277" s="43"/>
      <c r="X277" s="43"/>
      <c r="Y277" s="43"/>
      <c r="Z277" s="43"/>
      <c r="AA277" s="100"/>
      <c r="AB277" s="100"/>
      <c r="AC277" s="43"/>
      <c r="AD277" s="239"/>
      <c r="AE277" s="211"/>
      <c r="AF277" s="211"/>
      <c r="AG277" s="26"/>
      <c r="AH277" s="26"/>
      <c r="AI277" s="211"/>
      <c r="AJ277" s="211"/>
      <c r="AK277" s="211"/>
      <c r="AL277" s="211"/>
      <c r="AM277" s="211"/>
      <c r="AN277" s="26"/>
      <c r="AO277" s="26"/>
      <c r="AP277" s="26"/>
      <c r="AQ277" s="26"/>
      <c r="AR277" s="26"/>
      <c r="AS277" s="26"/>
      <c r="AT277" s="26"/>
      <c r="AU277" s="26"/>
      <c r="AV277" s="1107">
        <v>10</v>
      </c>
      <c r="AW277" s="1107"/>
      <c r="AX277" s="25" t="s">
        <v>775</v>
      </c>
      <c r="AY277" s="25"/>
      <c r="AZ277" s="14"/>
      <c r="BA277" s="80"/>
      <c r="BB277" s="35">
        <f t="shared" si="4"/>
        <v>10</v>
      </c>
      <c r="BC277" s="31"/>
    </row>
    <row r="278" spans="1:55" ht="14.25" customHeight="1" x14ac:dyDescent="0.15">
      <c r="A278" s="32">
        <v>32</v>
      </c>
      <c r="B278" s="32">
        <v>6028</v>
      </c>
      <c r="C278" s="34" t="s">
        <v>2826</v>
      </c>
      <c r="D278" s="186"/>
      <c r="E278" s="187"/>
      <c r="F278" s="187"/>
      <c r="G278" s="187"/>
      <c r="M278" s="20"/>
      <c r="S278" s="187"/>
      <c r="T278" s="208"/>
      <c r="U278" s="42" t="s">
        <v>2827</v>
      </c>
      <c r="V278" s="43"/>
      <c r="W278" s="43"/>
      <c r="X278" s="43"/>
      <c r="Y278" s="43"/>
      <c r="Z278" s="43"/>
      <c r="AA278" s="100"/>
      <c r="AB278" s="100"/>
      <c r="AC278" s="43"/>
      <c r="AD278" s="239"/>
      <c r="AE278" s="211"/>
      <c r="AF278" s="211"/>
      <c r="AG278" s="26"/>
      <c r="AH278" s="26"/>
      <c r="AI278" s="211"/>
      <c r="AJ278" s="211"/>
      <c r="AK278" s="211"/>
      <c r="AL278" s="211"/>
      <c r="AM278" s="211"/>
      <c r="AN278" s="26"/>
      <c r="AO278" s="26"/>
      <c r="AP278" s="26"/>
      <c r="AQ278" s="26"/>
      <c r="AR278" s="26"/>
      <c r="AS278" s="26"/>
      <c r="AT278" s="26"/>
      <c r="AU278" s="26"/>
      <c r="AV278" s="1107">
        <v>8</v>
      </c>
      <c r="AW278" s="1107"/>
      <c r="AX278" s="25" t="s">
        <v>775</v>
      </c>
      <c r="AY278" s="25"/>
      <c r="AZ278" s="14"/>
      <c r="BA278" s="80"/>
      <c r="BB278" s="35">
        <f t="shared" si="4"/>
        <v>8</v>
      </c>
      <c r="BC278" s="31"/>
    </row>
    <row r="279" spans="1:55" ht="14.25" customHeight="1" x14ac:dyDescent="0.15">
      <c r="A279" s="32">
        <v>32</v>
      </c>
      <c r="B279" s="32">
        <v>6029</v>
      </c>
      <c r="C279" s="34" t="s">
        <v>2828</v>
      </c>
      <c r="D279" s="186"/>
      <c r="E279" s="187"/>
      <c r="F279" s="187"/>
      <c r="G279" s="187"/>
      <c r="M279" s="20"/>
      <c r="S279" s="187"/>
      <c r="T279" s="208"/>
      <c r="U279" s="42" t="s">
        <v>2829</v>
      </c>
      <c r="V279" s="43"/>
      <c r="W279" s="43"/>
      <c r="X279" s="43"/>
      <c r="Y279" s="43"/>
      <c r="Z279" s="43"/>
      <c r="AA279" s="100"/>
      <c r="AB279" s="100"/>
      <c r="AC279" s="43"/>
      <c r="AD279" s="239"/>
      <c r="AE279" s="211"/>
      <c r="AF279" s="211"/>
      <c r="AG279" s="26"/>
      <c r="AH279" s="26"/>
      <c r="AI279" s="211"/>
      <c r="AJ279" s="211"/>
      <c r="AK279" s="211"/>
      <c r="AL279" s="211"/>
      <c r="AM279" s="211"/>
      <c r="AN279" s="26"/>
      <c r="AO279" s="26"/>
      <c r="AP279" s="26"/>
      <c r="AQ279" s="26"/>
      <c r="AR279" s="26"/>
      <c r="AS279" s="26"/>
      <c r="AT279" s="26"/>
      <c r="AU279" s="26"/>
      <c r="AV279" s="1107">
        <v>7</v>
      </c>
      <c r="AW279" s="1107"/>
      <c r="AX279" s="25" t="s">
        <v>775</v>
      </c>
      <c r="AY279" s="25"/>
      <c r="AZ279" s="14"/>
      <c r="BA279" s="80"/>
      <c r="BB279" s="35">
        <f t="shared" si="4"/>
        <v>7</v>
      </c>
      <c r="BC279" s="31"/>
    </row>
    <row r="280" spans="1:55" ht="14.25" customHeight="1" x14ac:dyDescent="0.15">
      <c r="A280" s="32">
        <v>32</v>
      </c>
      <c r="B280" s="32">
        <v>6030</v>
      </c>
      <c r="C280" s="34" t="s">
        <v>2830</v>
      </c>
      <c r="D280" s="186"/>
      <c r="E280" s="187"/>
      <c r="F280" s="187"/>
      <c r="G280" s="187"/>
      <c r="M280" s="20"/>
      <c r="S280" s="187"/>
      <c r="T280" s="208"/>
      <c r="U280" s="42" t="s">
        <v>2831</v>
      </c>
      <c r="V280" s="43"/>
      <c r="W280" s="43"/>
      <c r="X280" s="43"/>
      <c r="Y280" s="43"/>
      <c r="Z280" s="43"/>
      <c r="AA280" s="100"/>
      <c r="AB280" s="100"/>
      <c r="AC280" s="43"/>
      <c r="AD280" s="239"/>
      <c r="AE280" s="211"/>
      <c r="AF280" s="211"/>
      <c r="AG280" s="26"/>
      <c r="AH280" s="26"/>
      <c r="AI280" s="211"/>
      <c r="AJ280" s="211"/>
      <c r="AK280" s="211"/>
      <c r="AL280" s="211"/>
      <c r="AM280" s="211"/>
      <c r="AN280" s="26"/>
      <c r="AO280" s="26"/>
      <c r="AP280" s="26"/>
      <c r="AQ280" s="26"/>
      <c r="AR280" s="26"/>
      <c r="AS280" s="26"/>
      <c r="AT280" s="26"/>
      <c r="AU280" s="26"/>
      <c r="AV280" s="1107">
        <v>6</v>
      </c>
      <c r="AW280" s="1107"/>
      <c r="AX280" s="25" t="s">
        <v>775</v>
      </c>
      <c r="AY280" s="25"/>
      <c r="AZ280" s="14"/>
      <c r="BA280" s="80"/>
      <c r="BB280" s="35">
        <f t="shared" si="4"/>
        <v>6</v>
      </c>
      <c r="BC280" s="31"/>
    </row>
    <row r="281" spans="1:55" ht="14.25" customHeight="1" x14ac:dyDescent="0.15">
      <c r="A281" s="32">
        <v>32</v>
      </c>
      <c r="B281" s="32">
        <v>6031</v>
      </c>
      <c r="C281" s="34" t="s">
        <v>2832</v>
      </c>
      <c r="D281" s="186"/>
      <c r="E281" s="187"/>
      <c r="F281" s="187"/>
      <c r="G281" s="187"/>
      <c r="M281" s="20"/>
      <c r="S281" s="187"/>
      <c r="T281" s="208"/>
      <c r="U281" s="42" t="s">
        <v>2833</v>
      </c>
      <c r="V281" s="43"/>
      <c r="W281" s="43"/>
      <c r="X281" s="43"/>
      <c r="Y281" s="43"/>
      <c r="Z281" s="43"/>
      <c r="AA281" s="100"/>
      <c r="AB281" s="100"/>
      <c r="AC281" s="43"/>
      <c r="AD281" s="239"/>
      <c r="AE281" s="211"/>
      <c r="AF281" s="211"/>
      <c r="AG281" s="26"/>
      <c r="AH281" s="26"/>
      <c r="AI281" s="211"/>
      <c r="AJ281" s="211"/>
      <c r="AK281" s="211"/>
      <c r="AL281" s="211"/>
      <c r="AM281" s="211"/>
      <c r="AN281" s="26"/>
      <c r="AO281" s="26"/>
      <c r="AP281" s="26"/>
      <c r="AQ281" s="26"/>
      <c r="AR281" s="26"/>
      <c r="AS281" s="26"/>
      <c r="AT281" s="26"/>
      <c r="AU281" s="26"/>
      <c r="AV281" s="1107">
        <v>6</v>
      </c>
      <c r="AW281" s="1107"/>
      <c r="AX281" s="25" t="s">
        <v>775</v>
      </c>
      <c r="AY281" s="25"/>
      <c r="AZ281" s="14"/>
      <c r="BA281" s="80"/>
      <c r="BB281" s="35">
        <f t="shared" si="4"/>
        <v>6</v>
      </c>
      <c r="BC281" s="31"/>
    </row>
    <row r="282" spans="1:55" ht="14.25" customHeight="1" x14ac:dyDescent="0.15">
      <c r="A282" s="32">
        <v>32</v>
      </c>
      <c r="B282" s="32">
        <v>6032</v>
      </c>
      <c r="C282" s="34" t="s">
        <v>2834</v>
      </c>
      <c r="D282" s="186"/>
      <c r="E282" s="187"/>
      <c r="F282" s="187"/>
      <c r="G282" s="187"/>
      <c r="M282" s="20"/>
      <c r="S282" s="187"/>
      <c r="T282" s="208"/>
      <c r="U282" s="42" t="s">
        <v>2835</v>
      </c>
      <c r="V282" s="43"/>
      <c r="W282" s="43"/>
      <c r="X282" s="43"/>
      <c r="Y282" s="43"/>
      <c r="Z282" s="43"/>
      <c r="AA282" s="100"/>
      <c r="AB282" s="100"/>
      <c r="AC282" s="43"/>
      <c r="AD282" s="239"/>
      <c r="AE282" s="211"/>
      <c r="AF282" s="211"/>
      <c r="AG282" s="26"/>
      <c r="AH282" s="26"/>
      <c r="AI282" s="211"/>
      <c r="AJ282" s="211"/>
      <c r="AK282" s="211"/>
      <c r="AL282" s="211"/>
      <c r="AM282" s="211"/>
      <c r="AN282" s="26"/>
      <c r="AO282" s="26"/>
      <c r="AP282" s="26"/>
      <c r="AQ282" s="26"/>
      <c r="AR282" s="26"/>
      <c r="AS282" s="26"/>
      <c r="AT282" s="26"/>
      <c r="AU282" s="26"/>
      <c r="AV282" s="1107">
        <v>5</v>
      </c>
      <c r="AW282" s="1107"/>
      <c r="AX282" s="25" t="s">
        <v>775</v>
      </c>
      <c r="AY282" s="25"/>
      <c r="AZ282" s="14"/>
      <c r="BA282" s="80"/>
      <c r="BB282" s="35">
        <f t="shared" si="4"/>
        <v>5</v>
      </c>
      <c r="BC282" s="31"/>
    </row>
    <row r="283" spans="1:55" ht="14.25" customHeight="1" x14ac:dyDescent="0.15">
      <c r="A283" s="32">
        <v>32</v>
      </c>
      <c r="B283" s="32">
        <v>6033</v>
      </c>
      <c r="C283" s="34" t="s">
        <v>2836</v>
      </c>
      <c r="D283" s="186"/>
      <c r="E283" s="187"/>
      <c r="F283" s="187"/>
      <c r="G283" s="187"/>
      <c r="M283" s="47" t="s">
        <v>2837</v>
      </c>
      <c r="N283" s="40"/>
      <c r="O283" s="40"/>
      <c r="P283" s="40"/>
      <c r="Q283" s="40"/>
      <c r="R283" s="40"/>
      <c r="S283" s="184"/>
      <c r="T283" s="247"/>
      <c r="U283" s="42" t="s">
        <v>2807</v>
      </c>
      <c r="V283" s="43"/>
      <c r="W283" s="43"/>
      <c r="X283" s="43"/>
      <c r="Y283" s="43"/>
      <c r="Z283" s="43"/>
      <c r="AA283" s="100"/>
      <c r="AB283" s="100"/>
      <c r="AC283" s="43"/>
      <c r="AD283" s="239"/>
      <c r="AE283" s="211"/>
      <c r="AF283" s="211"/>
      <c r="AG283" s="26"/>
      <c r="AH283" s="26"/>
      <c r="AI283" s="211"/>
      <c r="AJ283" s="211"/>
      <c r="AK283" s="211"/>
      <c r="AL283" s="211"/>
      <c r="AM283" s="211"/>
      <c r="AN283" s="26"/>
      <c r="AO283" s="26"/>
      <c r="AP283" s="26"/>
      <c r="AQ283" s="26"/>
      <c r="AR283" s="26"/>
      <c r="AS283" s="26"/>
      <c r="AT283" s="26"/>
      <c r="AU283" s="26"/>
      <c r="AV283" s="1107">
        <v>51</v>
      </c>
      <c r="AW283" s="1107"/>
      <c r="AX283" s="25" t="s">
        <v>775</v>
      </c>
      <c r="AY283" s="25"/>
      <c r="AZ283" s="14"/>
      <c r="BA283" s="80"/>
      <c r="BB283" s="35">
        <f t="shared" si="4"/>
        <v>51</v>
      </c>
      <c r="BC283" s="31"/>
    </row>
    <row r="284" spans="1:55" ht="14.25" customHeight="1" x14ac:dyDescent="0.15">
      <c r="A284" s="32">
        <v>32</v>
      </c>
      <c r="B284" s="32">
        <v>6034</v>
      </c>
      <c r="C284" s="34" t="s">
        <v>2838</v>
      </c>
      <c r="D284" s="186"/>
      <c r="E284" s="187"/>
      <c r="F284" s="187"/>
      <c r="G284" s="187"/>
      <c r="M284" s="20"/>
      <c r="S284" s="187"/>
      <c r="T284" s="208"/>
      <c r="U284" s="42" t="s">
        <v>2809</v>
      </c>
      <c r="V284" s="43"/>
      <c r="W284" s="43"/>
      <c r="X284" s="43"/>
      <c r="Y284" s="43"/>
      <c r="Z284" s="43"/>
      <c r="AA284" s="100"/>
      <c r="AB284" s="100"/>
      <c r="AC284" s="43"/>
      <c r="AD284" s="239"/>
      <c r="AE284" s="211"/>
      <c r="AF284" s="211"/>
      <c r="AG284" s="26"/>
      <c r="AH284" s="26"/>
      <c r="AI284" s="211"/>
      <c r="AJ284" s="211"/>
      <c r="AK284" s="211"/>
      <c r="AL284" s="211"/>
      <c r="AM284" s="211"/>
      <c r="AN284" s="26"/>
      <c r="AO284" s="26"/>
      <c r="AP284" s="26"/>
      <c r="AQ284" s="26"/>
      <c r="AR284" s="26"/>
      <c r="AS284" s="26"/>
      <c r="AT284" s="26"/>
      <c r="AU284" s="26"/>
      <c r="AV284" s="1107">
        <v>51</v>
      </c>
      <c r="AW284" s="1107"/>
      <c r="AX284" s="25" t="s">
        <v>775</v>
      </c>
      <c r="AY284" s="25"/>
      <c r="AZ284" s="14"/>
      <c r="BA284" s="80"/>
      <c r="BB284" s="35">
        <f t="shared" si="4"/>
        <v>51</v>
      </c>
      <c r="BC284" s="31"/>
    </row>
    <row r="285" spans="1:55" ht="14.25" customHeight="1" x14ac:dyDescent="0.15">
      <c r="A285" s="32">
        <v>32</v>
      </c>
      <c r="B285" s="32">
        <v>6035</v>
      </c>
      <c r="C285" s="34" t="s">
        <v>2839</v>
      </c>
      <c r="D285" s="186"/>
      <c r="E285" s="187"/>
      <c r="F285" s="187"/>
      <c r="G285" s="187"/>
      <c r="M285" s="20"/>
      <c r="S285" s="187"/>
      <c r="T285" s="208"/>
      <c r="U285" s="42" t="s">
        <v>2811</v>
      </c>
      <c r="V285" s="43"/>
      <c r="W285" s="43"/>
      <c r="X285" s="43"/>
      <c r="Y285" s="43"/>
      <c r="Z285" s="43"/>
      <c r="AA285" s="100"/>
      <c r="AB285" s="100"/>
      <c r="AC285" s="43"/>
      <c r="AD285" s="239"/>
      <c r="AE285" s="211"/>
      <c r="AF285" s="211"/>
      <c r="AG285" s="26"/>
      <c r="AH285" s="26"/>
      <c r="AI285" s="211"/>
      <c r="AJ285" s="211"/>
      <c r="AK285" s="211"/>
      <c r="AL285" s="211"/>
      <c r="AM285" s="211"/>
      <c r="AN285" s="26"/>
      <c r="AO285" s="26"/>
      <c r="AP285" s="26"/>
      <c r="AQ285" s="26"/>
      <c r="AR285" s="26"/>
      <c r="AS285" s="26"/>
      <c r="AT285" s="26"/>
      <c r="AU285" s="26"/>
      <c r="AV285" s="1107">
        <v>51</v>
      </c>
      <c r="AW285" s="1107"/>
      <c r="AX285" s="25" t="s">
        <v>775</v>
      </c>
      <c r="AY285" s="25"/>
      <c r="AZ285" s="14"/>
      <c r="BA285" s="80"/>
      <c r="BB285" s="35">
        <f t="shared" si="4"/>
        <v>51</v>
      </c>
      <c r="BC285" s="31"/>
    </row>
    <row r="286" spans="1:55" ht="14.25" customHeight="1" x14ac:dyDescent="0.15">
      <c r="A286" s="32">
        <v>32</v>
      </c>
      <c r="B286" s="32">
        <v>6036</v>
      </c>
      <c r="C286" s="34" t="s">
        <v>2840</v>
      </c>
      <c r="D286" s="186"/>
      <c r="E286" s="187"/>
      <c r="F286" s="187"/>
      <c r="G286" s="187"/>
      <c r="M286" s="20"/>
      <c r="S286" s="187"/>
      <c r="T286" s="208"/>
      <c r="U286" s="42" t="s">
        <v>2813</v>
      </c>
      <c r="V286" s="43"/>
      <c r="W286" s="43"/>
      <c r="X286" s="43"/>
      <c r="Y286" s="43"/>
      <c r="Z286" s="43"/>
      <c r="AA286" s="100"/>
      <c r="AB286" s="100"/>
      <c r="AC286" s="43"/>
      <c r="AD286" s="239"/>
      <c r="AE286" s="211"/>
      <c r="AF286" s="211"/>
      <c r="AG286" s="26"/>
      <c r="AH286" s="26"/>
      <c r="AI286" s="211"/>
      <c r="AJ286" s="211"/>
      <c r="AK286" s="211"/>
      <c r="AL286" s="211"/>
      <c r="AM286" s="211"/>
      <c r="AN286" s="26"/>
      <c r="AO286" s="26"/>
      <c r="AP286" s="26"/>
      <c r="AQ286" s="26"/>
      <c r="AR286" s="26"/>
      <c r="AS286" s="26"/>
      <c r="AT286" s="26"/>
      <c r="AU286" s="26"/>
      <c r="AV286" s="1107">
        <v>34</v>
      </c>
      <c r="AW286" s="1107"/>
      <c r="AX286" s="25" t="s">
        <v>775</v>
      </c>
      <c r="AY286" s="25"/>
      <c r="AZ286" s="14"/>
      <c r="BA286" s="80"/>
      <c r="BB286" s="35">
        <f t="shared" si="4"/>
        <v>34</v>
      </c>
      <c r="BC286" s="31"/>
    </row>
    <row r="287" spans="1:55" ht="14.25" customHeight="1" x14ac:dyDescent="0.15">
      <c r="A287" s="32">
        <v>32</v>
      </c>
      <c r="B287" s="32">
        <v>6037</v>
      </c>
      <c r="C287" s="34" t="s">
        <v>2841</v>
      </c>
      <c r="D287" s="186"/>
      <c r="E287" s="187"/>
      <c r="F287" s="187"/>
      <c r="G287" s="187"/>
      <c r="M287" s="20"/>
      <c r="S287" s="187"/>
      <c r="T287" s="208"/>
      <c r="U287" s="42" t="s">
        <v>2815</v>
      </c>
      <c r="V287" s="43"/>
      <c r="W287" s="43"/>
      <c r="X287" s="43"/>
      <c r="Y287" s="43"/>
      <c r="Z287" s="43"/>
      <c r="AA287" s="100"/>
      <c r="AB287" s="100"/>
      <c r="AC287" s="43"/>
      <c r="AD287" s="239"/>
      <c r="AE287" s="211"/>
      <c r="AF287" s="211"/>
      <c r="AG287" s="26"/>
      <c r="AH287" s="26"/>
      <c r="AI287" s="211"/>
      <c r="AJ287" s="211"/>
      <c r="AK287" s="211"/>
      <c r="AL287" s="211"/>
      <c r="AM287" s="211"/>
      <c r="AN287" s="26"/>
      <c r="AO287" s="26"/>
      <c r="AP287" s="26"/>
      <c r="AQ287" s="26"/>
      <c r="AR287" s="26"/>
      <c r="AS287" s="26"/>
      <c r="AT287" s="26"/>
      <c r="AU287" s="26"/>
      <c r="AV287" s="1107">
        <v>25</v>
      </c>
      <c r="AW287" s="1107"/>
      <c r="AX287" s="25" t="s">
        <v>775</v>
      </c>
      <c r="AY287" s="25"/>
      <c r="AZ287" s="14"/>
      <c r="BA287" s="80"/>
      <c r="BB287" s="35">
        <f t="shared" si="4"/>
        <v>25</v>
      </c>
      <c r="BC287" s="31"/>
    </row>
    <row r="288" spans="1:55" ht="14.25" customHeight="1" x14ac:dyDescent="0.15">
      <c r="A288" s="32">
        <v>32</v>
      </c>
      <c r="B288" s="32">
        <v>6038</v>
      </c>
      <c r="C288" s="34" t="s">
        <v>2842</v>
      </c>
      <c r="D288" s="186"/>
      <c r="E288" s="187"/>
      <c r="F288" s="187"/>
      <c r="G288" s="187"/>
      <c r="M288" s="20"/>
      <c r="S288" s="187"/>
      <c r="T288" s="208"/>
      <c r="U288" s="42" t="s">
        <v>2817</v>
      </c>
      <c r="V288" s="43"/>
      <c r="W288" s="43"/>
      <c r="X288" s="43"/>
      <c r="Y288" s="43"/>
      <c r="Z288" s="43"/>
      <c r="AA288" s="100"/>
      <c r="AB288" s="100"/>
      <c r="AC288" s="43"/>
      <c r="AD288" s="239"/>
      <c r="AE288" s="211"/>
      <c r="AF288" s="211"/>
      <c r="AG288" s="26"/>
      <c r="AH288" s="26"/>
      <c r="AI288" s="211"/>
      <c r="AJ288" s="211"/>
      <c r="AK288" s="211"/>
      <c r="AL288" s="211"/>
      <c r="AM288" s="211"/>
      <c r="AN288" s="26"/>
      <c r="AO288" s="26"/>
      <c r="AP288" s="26"/>
      <c r="AQ288" s="26"/>
      <c r="AR288" s="26"/>
      <c r="AS288" s="26"/>
      <c r="AT288" s="26"/>
      <c r="AU288" s="26"/>
      <c r="AV288" s="1107">
        <v>20</v>
      </c>
      <c r="AW288" s="1107"/>
      <c r="AX288" s="25" t="s">
        <v>775</v>
      </c>
      <c r="AY288" s="25"/>
      <c r="AZ288" s="14"/>
      <c r="BA288" s="80"/>
      <c r="BB288" s="35">
        <f t="shared" si="4"/>
        <v>20</v>
      </c>
      <c r="BC288" s="31"/>
    </row>
    <row r="289" spans="1:55" ht="14.25" customHeight="1" x14ac:dyDescent="0.15">
      <c r="A289" s="32">
        <v>32</v>
      </c>
      <c r="B289" s="32">
        <v>6039</v>
      </c>
      <c r="C289" s="34" t="s">
        <v>2843</v>
      </c>
      <c r="D289" s="186"/>
      <c r="E289" s="187"/>
      <c r="F289" s="187"/>
      <c r="G289" s="187"/>
      <c r="M289" s="20"/>
      <c r="S289" s="187"/>
      <c r="T289" s="208"/>
      <c r="U289" s="42" t="s">
        <v>2819</v>
      </c>
      <c r="V289" s="43"/>
      <c r="W289" s="43"/>
      <c r="X289" s="43"/>
      <c r="Y289" s="43"/>
      <c r="Z289" s="43"/>
      <c r="AA289" s="100"/>
      <c r="AB289" s="100"/>
      <c r="AC289" s="43"/>
      <c r="AD289" s="239"/>
      <c r="AE289" s="211"/>
      <c r="AF289" s="211"/>
      <c r="AG289" s="26"/>
      <c r="AH289" s="26"/>
      <c r="AI289" s="211"/>
      <c r="AJ289" s="211"/>
      <c r="AK289" s="211"/>
      <c r="AL289" s="211"/>
      <c r="AM289" s="211"/>
      <c r="AN289" s="26"/>
      <c r="AO289" s="26"/>
      <c r="AP289" s="26"/>
      <c r="AQ289" s="26"/>
      <c r="AR289" s="26"/>
      <c r="AS289" s="26"/>
      <c r="AT289" s="26"/>
      <c r="AU289" s="26"/>
      <c r="AV289" s="1107">
        <v>17</v>
      </c>
      <c r="AW289" s="1107"/>
      <c r="AX289" s="25" t="s">
        <v>775</v>
      </c>
      <c r="AY289" s="25"/>
      <c r="AZ289" s="14"/>
      <c r="BA289" s="80"/>
      <c r="BB289" s="35">
        <f t="shared" si="4"/>
        <v>17</v>
      </c>
      <c r="BC289" s="31"/>
    </row>
    <row r="290" spans="1:55" ht="14.25" customHeight="1" x14ac:dyDescent="0.15">
      <c r="A290" s="32">
        <v>32</v>
      </c>
      <c r="B290" s="32">
        <v>6040</v>
      </c>
      <c r="C290" s="34" t="s">
        <v>2844</v>
      </c>
      <c r="D290" s="186"/>
      <c r="E290" s="187"/>
      <c r="F290" s="187"/>
      <c r="G290" s="187"/>
      <c r="M290" s="20"/>
      <c r="S290" s="187"/>
      <c r="T290" s="208"/>
      <c r="U290" s="42" t="s">
        <v>2821</v>
      </c>
      <c r="V290" s="43"/>
      <c r="W290" s="43"/>
      <c r="X290" s="43"/>
      <c r="Y290" s="43"/>
      <c r="Z290" s="43"/>
      <c r="AA290" s="100"/>
      <c r="AB290" s="100"/>
      <c r="AC290" s="43"/>
      <c r="AD290" s="239"/>
      <c r="AE290" s="211"/>
      <c r="AF290" s="211"/>
      <c r="AG290" s="26"/>
      <c r="AH290" s="26"/>
      <c r="AI290" s="211"/>
      <c r="AJ290" s="211"/>
      <c r="AK290" s="211"/>
      <c r="AL290" s="211"/>
      <c r="AM290" s="211"/>
      <c r="AN290" s="26"/>
      <c r="AO290" s="26"/>
      <c r="AP290" s="26"/>
      <c r="AQ290" s="26"/>
      <c r="AR290" s="26"/>
      <c r="AS290" s="26"/>
      <c r="AT290" s="26"/>
      <c r="AU290" s="26"/>
      <c r="AV290" s="1107">
        <v>14</v>
      </c>
      <c r="AW290" s="1107"/>
      <c r="AX290" s="25" t="s">
        <v>775</v>
      </c>
      <c r="AY290" s="25"/>
      <c r="AZ290" s="14"/>
      <c r="BA290" s="80"/>
      <c r="BB290" s="35">
        <f t="shared" si="4"/>
        <v>14</v>
      </c>
      <c r="BC290" s="31"/>
    </row>
    <row r="291" spans="1:55" ht="14.25" customHeight="1" x14ac:dyDescent="0.15">
      <c r="A291" s="32">
        <v>32</v>
      </c>
      <c r="B291" s="32">
        <v>6041</v>
      </c>
      <c r="C291" s="34" t="s">
        <v>2845</v>
      </c>
      <c r="D291" s="186"/>
      <c r="E291" s="187"/>
      <c r="F291" s="187"/>
      <c r="G291" s="187"/>
      <c r="M291" s="20"/>
      <c r="S291" s="187"/>
      <c r="T291" s="208"/>
      <c r="U291" s="42" t="s">
        <v>2823</v>
      </c>
      <c r="V291" s="43"/>
      <c r="W291" s="43"/>
      <c r="X291" s="43"/>
      <c r="Y291" s="43"/>
      <c r="Z291" s="43"/>
      <c r="AA291" s="100"/>
      <c r="AB291" s="100"/>
      <c r="AC291" s="43"/>
      <c r="AD291" s="239"/>
      <c r="AE291" s="211"/>
      <c r="AF291" s="211"/>
      <c r="AG291" s="26"/>
      <c r="AH291" s="26"/>
      <c r="AI291" s="211"/>
      <c r="AJ291" s="211"/>
      <c r="AK291" s="211"/>
      <c r="AL291" s="211"/>
      <c r="AM291" s="211"/>
      <c r="AN291" s="26"/>
      <c r="AO291" s="26"/>
      <c r="AP291" s="26"/>
      <c r="AQ291" s="26"/>
      <c r="AR291" s="26"/>
      <c r="AS291" s="26"/>
      <c r="AT291" s="26"/>
      <c r="AU291" s="26"/>
      <c r="AV291" s="1107">
        <v>13</v>
      </c>
      <c r="AW291" s="1107"/>
      <c r="AX291" s="25" t="s">
        <v>775</v>
      </c>
      <c r="AY291" s="25"/>
      <c r="AZ291" s="14"/>
      <c r="BA291" s="80"/>
      <c r="BB291" s="35">
        <f t="shared" si="4"/>
        <v>13</v>
      </c>
      <c r="BC291" s="31"/>
    </row>
    <row r="292" spans="1:55" ht="14.25" customHeight="1" x14ac:dyDescent="0.15">
      <c r="A292" s="32">
        <v>32</v>
      </c>
      <c r="B292" s="32">
        <v>6042</v>
      </c>
      <c r="C292" s="34" t="s">
        <v>2846</v>
      </c>
      <c r="D292" s="186"/>
      <c r="E292" s="187"/>
      <c r="F292" s="187"/>
      <c r="G292" s="187"/>
      <c r="M292" s="20"/>
      <c r="S292" s="187"/>
      <c r="T292" s="208"/>
      <c r="U292" s="42" t="s">
        <v>2825</v>
      </c>
      <c r="V292" s="43"/>
      <c r="W292" s="43"/>
      <c r="X292" s="43"/>
      <c r="Y292" s="43"/>
      <c r="Z292" s="43"/>
      <c r="AA292" s="100"/>
      <c r="AB292" s="100"/>
      <c r="AC292" s="43"/>
      <c r="AD292" s="239"/>
      <c r="AE292" s="211"/>
      <c r="AF292" s="211"/>
      <c r="AG292" s="26"/>
      <c r="AH292" s="26"/>
      <c r="AI292" s="211"/>
      <c r="AJ292" s="211"/>
      <c r="AK292" s="211"/>
      <c r="AL292" s="211"/>
      <c r="AM292" s="211"/>
      <c r="AN292" s="26"/>
      <c r="AO292" s="26"/>
      <c r="AP292" s="26"/>
      <c r="AQ292" s="26"/>
      <c r="AR292" s="26"/>
      <c r="AS292" s="26"/>
      <c r="AT292" s="26"/>
      <c r="AU292" s="26"/>
      <c r="AV292" s="1107">
        <v>10</v>
      </c>
      <c r="AW292" s="1107"/>
      <c r="AX292" s="25" t="s">
        <v>775</v>
      </c>
      <c r="AY292" s="25"/>
      <c r="AZ292" s="14"/>
      <c r="BA292" s="80"/>
      <c r="BB292" s="35">
        <f t="shared" si="4"/>
        <v>10</v>
      </c>
      <c r="BC292" s="31"/>
    </row>
    <row r="293" spans="1:55" ht="14.25" customHeight="1" x14ac:dyDescent="0.15">
      <c r="A293" s="32">
        <v>32</v>
      </c>
      <c r="B293" s="32">
        <v>6043</v>
      </c>
      <c r="C293" s="34" t="s">
        <v>2847</v>
      </c>
      <c r="D293" s="186"/>
      <c r="E293" s="187"/>
      <c r="F293" s="187"/>
      <c r="G293" s="187"/>
      <c r="M293" s="20"/>
      <c r="S293" s="187"/>
      <c r="T293" s="208"/>
      <c r="U293" s="42" t="s">
        <v>2827</v>
      </c>
      <c r="V293" s="43"/>
      <c r="W293" s="43"/>
      <c r="X293" s="43"/>
      <c r="Y293" s="43"/>
      <c r="Z293" s="43"/>
      <c r="AA293" s="100"/>
      <c r="AB293" s="100"/>
      <c r="AC293" s="43"/>
      <c r="AD293" s="239"/>
      <c r="AE293" s="211"/>
      <c r="AF293" s="211"/>
      <c r="AG293" s="26"/>
      <c r="AH293" s="26"/>
      <c r="AI293" s="211"/>
      <c r="AJ293" s="211"/>
      <c r="AK293" s="211"/>
      <c r="AL293" s="211"/>
      <c r="AM293" s="211"/>
      <c r="AN293" s="26"/>
      <c r="AO293" s="26"/>
      <c r="AP293" s="26"/>
      <c r="AQ293" s="26"/>
      <c r="AR293" s="26"/>
      <c r="AS293" s="26"/>
      <c r="AT293" s="26"/>
      <c r="AU293" s="26"/>
      <c r="AV293" s="1107">
        <v>8</v>
      </c>
      <c r="AW293" s="1107"/>
      <c r="AX293" s="25" t="s">
        <v>775</v>
      </c>
      <c r="AY293" s="25"/>
      <c r="AZ293" s="14"/>
      <c r="BA293" s="80"/>
      <c r="BB293" s="35">
        <f t="shared" si="4"/>
        <v>8</v>
      </c>
      <c r="BC293" s="31"/>
    </row>
    <row r="294" spans="1:55" ht="14.25" customHeight="1" x14ac:dyDescent="0.15">
      <c r="A294" s="32">
        <v>32</v>
      </c>
      <c r="B294" s="32">
        <v>6044</v>
      </c>
      <c r="C294" s="34" t="s">
        <v>2848</v>
      </c>
      <c r="D294" s="186"/>
      <c r="E294" s="187"/>
      <c r="F294" s="187"/>
      <c r="G294" s="187"/>
      <c r="M294" s="20"/>
      <c r="S294" s="187"/>
      <c r="T294" s="208"/>
      <c r="U294" s="42" t="s">
        <v>2829</v>
      </c>
      <c r="V294" s="43"/>
      <c r="W294" s="43"/>
      <c r="X294" s="43"/>
      <c r="Y294" s="43"/>
      <c r="Z294" s="43"/>
      <c r="AA294" s="100"/>
      <c r="AB294" s="100"/>
      <c r="AC294" s="43"/>
      <c r="AD294" s="239"/>
      <c r="AE294" s="211"/>
      <c r="AF294" s="211"/>
      <c r="AG294" s="26"/>
      <c r="AH294" s="26"/>
      <c r="AI294" s="211"/>
      <c r="AJ294" s="211"/>
      <c r="AK294" s="211"/>
      <c r="AL294" s="211"/>
      <c r="AM294" s="211"/>
      <c r="AN294" s="26"/>
      <c r="AO294" s="26"/>
      <c r="AP294" s="26"/>
      <c r="AQ294" s="26"/>
      <c r="AR294" s="26"/>
      <c r="AS294" s="26"/>
      <c r="AT294" s="26"/>
      <c r="AU294" s="26"/>
      <c r="AV294" s="1107">
        <v>7</v>
      </c>
      <c r="AW294" s="1107"/>
      <c r="AX294" s="25" t="s">
        <v>775</v>
      </c>
      <c r="AY294" s="25"/>
      <c r="AZ294" s="14"/>
      <c r="BA294" s="80"/>
      <c r="BB294" s="35">
        <f t="shared" si="4"/>
        <v>7</v>
      </c>
      <c r="BC294" s="31"/>
    </row>
    <row r="295" spans="1:55" ht="14.25" customHeight="1" x14ac:dyDescent="0.15">
      <c r="A295" s="32">
        <v>32</v>
      </c>
      <c r="B295" s="32">
        <v>6045</v>
      </c>
      <c r="C295" s="34" t="s">
        <v>2849</v>
      </c>
      <c r="D295" s="186"/>
      <c r="E295" s="187"/>
      <c r="F295" s="187"/>
      <c r="G295" s="187"/>
      <c r="M295" s="20"/>
      <c r="S295" s="187"/>
      <c r="T295" s="208"/>
      <c r="U295" s="42" t="s">
        <v>2831</v>
      </c>
      <c r="V295" s="43"/>
      <c r="W295" s="43"/>
      <c r="X295" s="43"/>
      <c r="Y295" s="43"/>
      <c r="Z295" s="43"/>
      <c r="AA295" s="100"/>
      <c r="AB295" s="100"/>
      <c r="AC295" s="43"/>
      <c r="AD295" s="239"/>
      <c r="AE295" s="211"/>
      <c r="AF295" s="211"/>
      <c r="AG295" s="26"/>
      <c r="AH295" s="26"/>
      <c r="AI295" s="211"/>
      <c r="AJ295" s="211"/>
      <c r="AK295" s="211"/>
      <c r="AL295" s="211"/>
      <c r="AM295" s="211"/>
      <c r="AN295" s="26"/>
      <c r="AO295" s="26"/>
      <c r="AP295" s="26"/>
      <c r="AQ295" s="26"/>
      <c r="AR295" s="26"/>
      <c r="AS295" s="26"/>
      <c r="AT295" s="26"/>
      <c r="AU295" s="26"/>
      <c r="AV295" s="1107">
        <v>6</v>
      </c>
      <c r="AW295" s="1107"/>
      <c r="AX295" s="25" t="s">
        <v>775</v>
      </c>
      <c r="AY295" s="25"/>
      <c r="AZ295" s="14"/>
      <c r="BA295" s="80"/>
      <c r="BB295" s="35">
        <f t="shared" si="4"/>
        <v>6</v>
      </c>
      <c r="BC295" s="31"/>
    </row>
    <row r="296" spans="1:55" ht="14.25" customHeight="1" x14ac:dyDescent="0.15">
      <c r="A296" s="32">
        <v>32</v>
      </c>
      <c r="B296" s="32">
        <v>6046</v>
      </c>
      <c r="C296" s="34" t="s">
        <v>2850</v>
      </c>
      <c r="D296" s="186"/>
      <c r="E296" s="187"/>
      <c r="F296" s="187"/>
      <c r="G296" s="187"/>
      <c r="M296" s="20"/>
      <c r="S296" s="187"/>
      <c r="T296" s="208"/>
      <c r="U296" s="42" t="s">
        <v>2833</v>
      </c>
      <c r="V296" s="43"/>
      <c r="W296" s="43"/>
      <c r="X296" s="43"/>
      <c r="Y296" s="43"/>
      <c r="Z296" s="43"/>
      <c r="AA296" s="100"/>
      <c r="AB296" s="100"/>
      <c r="AC296" s="43"/>
      <c r="AD296" s="239"/>
      <c r="AE296" s="211"/>
      <c r="AF296" s="211"/>
      <c r="AG296" s="26"/>
      <c r="AH296" s="26"/>
      <c r="AI296" s="211"/>
      <c r="AJ296" s="211"/>
      <c r="AK296" s="211"/>
      <c r="AL296" s="211"/>
      <c r="AM296" s="211"/>
      <c r="AN296" s="26"/>
      <c r="AO296" s="26"/>
      <c r="AP296" s="26"/>
      <c r="AQ296" s="26"/>
      <c r="AR296" s="26"/>
      <c r="AS296" s="26"/>
      <c r="AT296" s="26"/>
      <c r="AU296" s="26"/>
      <c r="AV296" s="1107">
        <v>6</v>
      </c>
      <c r="AW296" s="1107"/>
      <c r="AX296" s="25" t="s">
        <v>775</v>
      </c>
      <c r="AY296" s="25"/>
      <c r="AZ296" s="14"/>
      <c r="BA296" s="80"/>
      <c r="BB296" s="35">
        <f t="shared" si="4"/>
        <v>6</v>
      </c>
      <c r="BC296" s="31"/>
    </row>
    <row r="297" spans="1:55" ht="14.25" customHeight="1" x14ac:dyDescent="0.15">
      <c r="A297" s="32">
        <v>32</v>
      </c>
      <c r="B297" s="32">
        <v>6047</v>
      </c>
      <c r="C297" s="34" t="s">
        <v>2851</v>
      </c>
      <c r="D297" s="186"/>
      <c r="E297" s="187"/>
      <c r="F297" s="187"/>
      <c r="G297" s="187"/>
      <c r="M297" s="20"/>
      <c r="S297" s="187"/>
      <c r="T297" s="208"/>
      <c r="U297" s="42" t="s">
        <v>2835</v>
      </c>
      <c r="V297" s="43"/>
      <c r="W297" s="43"/>
      <c r="X297" s="43"/>
      <c r="Y297" s="43"/>
      <c r="Z297" s="43"/>
      <c r="AA297" s="100"/>
      <c r="AB297" s="100"/>
      <c r="AC297" s="43"/>
      <c r="AD297" s="239"/>
      <c r="AE297" s="211"/>
      <c r="AF297" s="211"/>
      <c r="AG297" s="26"/>
      <c r="AH297" s="26"/>
      <c r="AI297" s="211"/>
      <c r="AJ297" s="211"/>
      <c r="AK297" s="211"/>
      <c r="AL297" s="211"/>
      <c r="AM297" s="211"/>
      <c r="AN297" s="26"/>
      <c r="AO297" s="26"/>
      <c r="AP297" s="26"/>
      <c r="AQ297" s="26"/>
      <c r="AR297" s="26"/>
      <c r="AS297" s="26"/>
      <c r="AT297" s="26"/>
      <c r="AU297" s="26"/>
      <c r="AV297" s="1107">
        <v>5</v>
      </c>
      <c r="AW297" s="1107"/>
      <c r="AX297" s="25" t="s">
        <v>775</v>
      </c>
      <c r="AY297" s="25"/>
      <c r="AZ297" s="14"/>
      <c r="BA297" s="80"/>
      <c r="BB297" s="35">
        <f t="shared" si="4"/>
        <v>5</v>
      </c>
      <c r="BC297" s="31"/>
    </row>
    <row r="298" spans="1:55" ht="14.25" customHeight="1" x14ac:dyDescent="0.15">
      <c r="A298" s="32">
        <v>32</v>
      </c>
      <c r="B298" s="32">
        <v>6048</v>
      </c>
      <c r="C298" s="34" t="s">
        <v>2852</v>
      </c>
      <c r="D298" s="186"/>
      <c r="E298" s="187"/>
      <c r="F298" s="187"/>
      <c r="G298" s="187"/>
      <c r="M298" s="47" t="s">
        <v>2853</v>
      </c>
      <c r="N298" s="40"/>
      <c r="O298" s="40"/>
      <c r="P298" s="40"/>
      <c r="Q298" s="40"/>
      <c r="R298" s="40"/>
      <c r="S298" s="184"/>
      <c r="T298" s="247"/>
      <c r="U298" s="42" t="s">
        <v>2854</v>
      </c>
      <c r="V298" s="43"/>
      <c r="W298" s="43"/>
      <c r="X298" s="43"/>
      <c r="Y298" s="43"/>
      <c r="Z298" s="43"/>
      <c r="AA298" s="100"/>
      <c r="AB298" s="100"/>
      <c r="AC298" s="43"/>
      <c r="AD298" s="239"/>
      <c r="AE298" s="211"/>
      <c r="AF298" s="211"/>
      <c r="AG298" s="26"/>
      <c r="AH298" s="26"/>
      <c r="AI298" s="211"/>
      <c r="AJ298" s="211"/>
      <c r="AK298" s="211"/>
      <c r="AL298" s="211"/>
      <c r="AM298" s="211"/>
      <c r="AN298" s="26"/>
      <c r="AO298" s="26"/>
      <c r="AP298" s="26"/>
      <c r="AQ298" s="26"/>
      <c r="AR298" s="26"/>
      <c r="AS298" s="26"/>
      <c r="AT298" s="26"/>
      <c r="AU298" s="26"/>
      <c r="AV298" s="1107">
        <v>10</v>
      </c>
      <c r="AW298" s="1107"/>
      <c r="AX298" s="25" t="s">
        <v>775</v>
      </c>
      <c r="AY298" s="25"/>
      <c r="AZ298" s="14"/>
      <c r="BA298" s="80"/>
      <c r="BB298" s="35">
        <f t="shared" si="4"/>
        <v>10</v>
      </c>
      <c r="BC298" s="31"/>
    </row>
    <row r="299" spans="1:55" ht="14.25" customHeight="1" x14ac:dyDescent="0.15">
      <c r="A299" s="32">
        <v>32</v>
      </c>
      <c r="B299" s="32">
        <v>6049</v>
      </c>
      <c r="C299" s="34" t="s">
        <v>2855</v>
      </c>
      <c r="D299" s="186"/>
      <c r="E299" s="187"/>
      <c r="F299" s="187"/>
      <c r="G299" s="187"/>
      <c r="M299" s="20"/>
      <c r="S299" s="187"/>
      <c r="T299" s="208"/>
      <c r="U299" s="42" t="s">
        <v>2856</v>
      </c>
      <c r="V299" s="43"/>
      <c r="W299" s="43"/>
      <c r="X299" s="43"/>
      <c r="Y299" s="43"/>
      <c r="Z299" s="43"/>
      <c r="AA299" s="100"/>
      <c r="AB299" s="100"/>
      <c r="AC299" s="43"/>
      <c r="AD299" s="239"/>
      <c r="AE299" s="211"/>
      <c r="AF299" s="211"/>
      <c r="AG299" s="26"/>
      <c r="AH299" s="26"/>
      <c r="AI299" s="211"/>
      <c r="AJ299" s="211"/>
      <c r="AK299" s="211"/>
      <c r="AL299" s="211"/>
      <c r="AM299" s="211"/>
      <c r="AN299" s="26"/>
      <c r="AO299" s="26"/>
      <c r="AP299" s="26"/>
      <c r="AQ299" s="26"/>
      <c r="AR299" s="26"/>
      <c r="AS299" s="26"/>
      <c r="AT299" s="26"/>
      <c r="AU299" s="26"/>
      <c r="AV299" s="1107">
        <v>8</v>
      </c>
      <c r="AW299" s="1107"/>
      <c r="AX299" s="25" t="s">
        <v>775</v>
      </c>
      <c r="AY299" s="25"/>
      <c r="AZ299" s="14"/>
      <c r="BA299" s="80"/>
      <c r="BB299" s="35">
        <f t="shared" si="4"/>
        <v>8</v>
      </c>
      <c r="BC299" s="31"/>
    </row>
    <row r="300" spans="1:55" ht="14.25" customHeight="1" x14ac:dyDescent="0.15">
      <c r="A300" s="32">
        <v>32</v>
      </c>
      <c r="B300" s="32">
        <v>6050</v>
      </c>
      <c r="C300" s="34" t="s">
        <v>2857</v>
      </c>
      <c r="D300" s="186"/>
      <c r="E300" s="187"/>
      <c r="F300" s="187"/>
      <c r="G300" s="187"/>
      <c r="M300" s="20"/>
      <c r="S300" s="187"/>
      <c r="T300" s="208"/>
      <c r="U300" s="42" t="s">
        <v>2858</v>
      </c>
      <c r="V300" s="43"/>
      <c r="W300" s="43"/>
      <c r="X300" s="43"/>
      <c r="Y300" s="43"/>
      <c r="Z300" s="43"/>
      <c r="AA300" s="100"/>
      <c r="AB300" s="100"/>
      <c r="AC300" s="43"/>
      <c r="AD300" s="239"/>
      <c r="AE300" s="211"/>
      <c r="AF300" s="211"/>
      <c r="AG300" s="26"/>
      <c r="AH300" s="26"/>
      <c r="AI300" s="211"/>
      <c r="AJ300" s="211"/>
      <c r="AK300" s="211"/>
      <c r="AL300" s="211"/>
      <c r="AM300" s="211"/>
      <c r="AN300" s="26"/>
      <c r="AO300" s="26"/>
      <c r="AP300" s="26"/>
      <c r="AQ300" s="26"/>
      <c r="AR300" s="26"/>
      <c r="AS300" s="26"/>
      <c r="AT300" s="26"/>
      <c r="AU300" s="26"/>
      <c r="AV300" s="1107">
        <v>7</v>
      </c>
      <c r="AW300" s="1107"/>
      <c r="AX300" s="25" t="s">
        <v>775</v>
      </c>
      <c r="AY300" s="25"/>
      <c r="AZ300" s="14"/>
      <c r="BA300" s="80"/>
      <c r="BB300" s="35">
        <f t="shared" si="4"/>
        <v>7</v>
      </c>
      <c r="BC300" s="31"/>
    </row>
    <row r="301" spans="1:55" ht="14.25" customHeight="1" x14ac:dyDescent="0.15">
      <c r="A301" s="32">
        <v>32</v>
      </c>
      <c r="B301" s="32">
        <v>6051</v>
      </c>
      <c r="C301" s="34" t="s">
        <v>2859</v>
      </c>
      <c r="D301" s="214"/>
      <c r="E301" s="211"/>
      <c r="F301" s="211"/>
      <c r="G301" s="211"/>
      <c r="H301" s="25"/>
      <c r="I301" s="25"/>
      <c r="J301" s="25"/>
      <c r="K301" s="25"/>
      <c r="L301" s="25"/>
      <c r="M301" s="24"/>
      <c r="N301" s="25"/>
      <c r="O301" s="25"/>
      <c r="P301" s="25"/>
      <c r="Q301" s="25"/>
      <c r="R301" s="25"/>
      <c r="S301" s="211"/>
      <c r="T301" s="215"/>
      <c r="U301" s="42" t="s">
        <v>2860</v>
      </c>
      <c r="V301" s="43"/>
      <c r="W301" s="43"/>
      <c r="X301" s="43"/>
      <c r="Y301" s="43"/>
      <c r="Z301" s="43"/>
      <c r="AA301" s="100"/>
      <c r="AB301" s="100"/>
      <c r="AC301" s="43"/>
      <c r="AD301" s="239"/>
      <c r="AE301" s="211"/>
      <c r="AF301" s="211"/>
      <c r="AG301" s="26"/>
      <c r="AH301" s="26"/>
      <c r="AI301" s="211"/>
      <c r="AJ301" s="211"/>
      <c r="AK301" s="211"/>
      <c r="AL301" s="211"/>
      <c r="AM301" s="211"/>
      <c r="AN301" s="26"/>
      <c r="AO301" s="26"/>
      <c r="AP301" s="26"/>
      <c r="AQ301" s="26"/>
      <c r="AR301" s="26"/>
      <c r="AS301" s="26"/>
      <c r="AT301" s="26"/>
      <c r="AU301" s="26"/>
      <c r="AV301" s="1107">
        <v>6</v>
      </c>
      <c r="AW301" s="1107"/>
      <c r="AX301" s="25" t="s">
        <v>775</v>
      </c>
      <c r="AY301" s="25"/>
      <c r="AZ301" s="14"/>
      <c r="BA301" s="80"/>
      <c r="BB301" s="35">
        <f t="shared" si="4"/>
        <v>6</v>
      </c>
      <c r="BC301" s="61"/>
    </row>
    <row r="302" spans="1:55" ht="14.25" customHeight="1" x14ac:dyDescent="0.15">
      <c r="A302" s="32">
        <v>32</v>
      </c>
      <c r="B302" s="32">
        <v>6366</v>
      </c>
      <c r="C302" s="34" t="s">
        <v>2861</v>
      </c>
      <c r="D302" s="1085" t="s">
        <v>2862</v>
      </c>
      <c r="E302" s="1086"/>
      <c r="F302" s="1086"/>
      <c r="G302" s="1086"/>
      <c r="H302" s="1086"/>
      <c r="I302" s="1086"/>
      <c r="J302" s="1086"/>
      <c r="K302" s="1086"/>
      <c r="L302" s="1087"/>
      <c r="M302" s="1088" t="s">
        <v>2863</v>
      </c>
      <c r="N302" s="1089"/>
      <c r="O302" s="1089"/>
      <c r="P302" s="1089"/>
      <c r="Q302" s="1089"/>
      <c r="R302" s="1089"/>
      <c r="S302" s="1089"/>
      <c r="T302" s="1090"/>
      <c r="U302" s="4" t="s">
        <v>2864</v>
      </c>
      <c r="V302" s="4"/>
      <c r="W302" s="4"/>
      <c r="X302" s="4"/>
      <c r="Y302" s="4"/>
      <c r="Z302" s="4"/>
      <c r="AA302" s="58"/>
      <c r="AB302" s="58"/>
      <c r="AC302" s="4"/>
      <c r="AD302" s="187"/>
      <c r="AE302" s="214"/>
      <c r="AF302" s="211"/>
      <c r="AG302" s="26"/>
      <c r="AH302" s="26"/>
      <c r="AI302" s="211"/>
      <c r="AJ302" s="211"/>
      <c r="AK302" s="211"/>
      <c r="AL302" s="211"/>
      <c r="AM302" s="211"/>
      <c r="AN302" s="26"/>
      <c r="AO302" s="26"/>
      <c r="AP302" s="26"/>
      <c r="AQ302" s="26"/>
      <c r="AR302" s="26"/>
      <c r="AS302" s="26"/>
      <c r="AT302" s="26"/>
      <c r="AU302" s="26"/>
      <c r="AV302" s="211"/>
      <c r="AW302" s="211"/>
      <c r="AX302" s="211"/>
      <c r="AY302" s="25"/>
      <c r="AZ302" s="14"/>
      <c r="BA302" s="80"/>
      <c r="BB302" s="35">
        <f>AA303</f>
        <v>102</v>
      </c>
      <c r="BC302" s="66"/>
    </row>
    <row r="303" spans="1:55" ht="14.25" customHeight="1" x14ac:dyDescent="0.15">
      <c r="A303" s="32">
        <v>32</v>
      </c>
      <c r="B303" s="32">
        <v>6367</v>
      </c>
      <c r="C303" s="34" t="s">
        <v>2865</v>
      </c>
      <c r="D303" s="1088"/>
      <c r="E303" s="1089"/>
      <c r="F303" s="1089"/>
      <c r="G303" s="1089"/>
      <c r="H303" s="1089"/>
      <c r="I303" s="1089"/>
      <c r="J303" s="1089"/>
      <c r="K303" s="1089"/>
      <c r="L303" s="1090"/>
      <c r="M303" s="1088"/>
      <c r="N303" s="1089"/>
      <c r="O303" s="1089"/>
      <c r="P303" s="1089"/>
      <c r="Q303" s="1089"/>
      <c r="R303" s="1089"/>
      <c r="S303" s="1089"/>
      <c r="T303" s="1090"/>
      <c r="U303" s="25"/>
      <c r="V303" s="25"/>
      <c r="W303" s="25"/>
      <c r="X303" s="25"/>
      <c r="Y303" s="25"/>
      <c r="Z303" s="240"/>
      <c r="AA303" s="1113">
        <v>102</v>
      </c>
      <c r="AB303" s="1113"/>
      <c r="AC303" s="25" t="s">
        <v>21</v>
      </c>
      <c r="AD303" s="26"/>
      <c r="AE303" s="72" t="s">
        <v>2866</v>
      </c>
      <c r="AF303" s="241"/>
      <c r="AG303" s="241"/>
      <c r="AH303" s="241"/>
      <c r="AI303" s="239"/>
      <c r="AJ303" s="239"/>
      <c r="AK303" s="239"/>
      <c r="AL303" s="239"/>
      <c r="AM303" s="239"/>
      <c r="AN303" s="44"/>
      <c r="AO303" s="44"/>
      <c r="AP303" s="44"/>
      <c r="AQ303" s="44"/>
      <c r="AR303" s="44"/>
      <c r="AS303" s="44"/>
      <c r="AT303" s="44"/>
      <c r="AU303" s="44"/>
      <c r="AV303" s="239"/>
      <c r="AW303" s="239"/>
      <c r="AX303" s="239"/>
      <c r="AY303" s="44" t="s">
        <v>17</v>
      </c>
      <c r="AZ303" s="1114">
        <v>0.96499999999999997</v>
      </c>
      <c r="BA303" s="1115"/>
      <c r="BB303" s="35">
        <f>ROUND(AA303*AZ303,0)</f>
        <v>98</v>
      </c>
      <c r="BC303" s="31"/>
    </row>
    <row r="304" spans="1:55" ht="14.25" customHeight="1" x14ac:dyDescent="0.15">
      <c r="A304" s="32">
        <v>32</v>
      </c>
      <c r="B304" s="32">
        <v>6368</v>
      </c>
      <c r="C304" s="34" t="s">
        <v>2867</v>
      </c>
      <c r="D304" s="1088"/>
      <c r="E304" s="1089"/>
      <c r="F304" s="1089"/>
      <c r="G304" s="1089"/>
      <c r="H304" s="1089"/>
      <c r="I304" s="1089"/>
      <c r="J304" s="1089"/>
      <c r="K304" s="1089"/>
      <c r="L304" s="1090"/>
      <c r="M304" s="73"/>
      <c r="N304" s="74"/>
      <c r="O304" s="74"/>
      <c r="P304" s="74"/>
      <c r="Q304" s="74"/>
      <c r="R304" s="74"/>
      <c r="S304" s="187"/>
      <c r="T304" s="21"/>
      <c r="U304" s="40" t="s">
        <v>2868</v>
      </c>
      <c r="V304" s="40"/>
      <c r="W304" s="40"/>
      <c r="X304" s="40"/>
      <c r="Y304" s="40"/>
      <c r="Z304" s="187"/>
      <c r="AA304" s="204"/>
      <c r="AB304" s="204"/>
      <c r="AC304" s="65"/>
      <c r="AD304" s="209"/>
      <c r="AE304" s="222"/>
      <c r="AF304" s="241"/>
      <c r="AG304" s="241"/>
      <c r="AH304" s="241"/>
      <c r="AI304" s="239"/>
      <c r="AJ304" s="239"/>
      <c r="AK304" s="211"/>
      <c r="AL304" s="239"/>
      <c r="AM304" s="239"/>
      <c r="AN304" s="44"/>
      <c r="AO304" s="44"/>
      <c r="AP304" s="44"/>
      <c r="AQ304" s="44"/>
      <c r="AR304" s="44"/>
      <c r="AS304" s="44"/>
      <c r="AT304" s="44"/>
      <c r="AU304" s="44"/>
      <c r="AV304" s="239"/>
      <c r="AW304" s="239"/>
      <c r="AX304" s="239"/>
      <c r="AY304" s="25"/>
      <c r="AZ304" s="14"/>
      <c r="BA304" s="80"/>
      <c r="BB304" s="35">
        <f>AA305</f>
        <v>92</v>
      </c>
      <c r="BC304" s="31"/>
    </row>
    <row r="305" spans="1:55" ht="14.25" customHeight="1" x14ac:dyDescent="0.15">
      <c r="A305" s="32">
        <v>32</v>
      </c>
      <c r="B305" s="32">
        <v>6369</v>
      </c>
      <c r="C305" s="34" t="s">
        <v>2869</v>
      </c>
      <c r="D305" s="1088"/>
      <c r="E305" s="1089"/>
      <c r="F305" s="1089"/>
      <c r="G305" s="1089"/>
      <c r="H305" s="1089"/>
      <c r="I305" s="1089"/>
      <c r="J305" s="1089"/>
      <c r="K305" s="1089"/>
      <c r="L305" s="1090"/>
      <c r="M305" s="73"/>
      <c r="N305" s="74"/>
      <c r="O305" s="74"/>
      <c r="P305" s="74"/>
      <c r="Q305" s="74"/>
      <c r="R305" s="74"/>
      <c r="S305" s="187"/>
      <c r="T305" s="21"/>
      <c r="U305" s="25"/>
      <c r="V305" s="25"/>
      <c r="W305" s="25"/>
      <c r="X305" s="25"/>
      <c r="Y305" s="25"/>
      <c r="Z305" s="25"/>
      <c r="AA305" s="1113">
        <v>92</v>
      </c>
      <c r="AB305" s="1113"/>
      <c r="AC305" s="25" t="s">
        <v>21</v>
      </c>
      <c r="AD305" s="26"/>
      <c r="AE305" s="72" t="s">
        <v>2866</v>
      </c>
      <c r="AF305" s="209"/>
      <c r="AG305" s="209"/>
      <c r="AH305" s="209"/>
      <c r="AI305" s="187"/>
      <c r="AJ305" s="187"/>
      <c r="AK305" s="239"/>
      <c r="AL305" s="239"/>
      <c r="AM305" s="239"/>
      <c r="AN305" s="44"/>
      <c r="AO305" s="44"/>
      <c r="AP305" s="44"/>
      <c r="AQ305" s="44"/>
      <c r="AR305" s="44"/>
      <c r="AS305" s="44"/>
      <c r="AT305" s="44"/>
      <c r="AU305" s="44"/>
      <c r="AV305" s="239"/>
      <c r="AW305" s="239"/>
      <c r="AX305" s="239"/>
      <c r="AY305" s="44" t="s">
        <v>17</v>
      </c>
      <c r="AZ305" s="1114">
        <v>0.96499999999999997</v>
      </c>
      <c r="BA305" s="1115"/>
      <c r="BB305" s="35">
        <f>ROUND(AA305*AZ305,0)</f>
        <v>89</v>
      </c>
      <c r="BC305" s="31"/>
    </row>
    <row r="306" spans="1:55" ht="14.25" customHeight="1" x14ac:dyDescent="0.15">
      <c r="A306" s="32">
        <v>32</v>
      </c>
      <c r="B306" s="32">
        <v>6370</v>
      </c>
      <c r="C306" s="34" t="s">
        <v>2870</v>
      </c>
      <c r="D306" s="1088"/>
      <c r="E306" s="1089"/>
      <c r="F306" s="1089"/>
      <c r="G306" s="1089"/>
      <c r="H306" s="1089"/>
      <c r="I306" s="1089"/>
      <c r="J306" s="1089"/>
      <c r="K306" s="1089"/>
      <c r="L306" s="1090"/>
      <c r="M306" s="73"/>
      <c r="N306" s="74"/>
      <c r="O306" s="74"/>
      <c r="P306" s="74"/>
      <c r="Q306" s="74"/>
      <c r="R306" s="74"/>
      <c r="S306" s="187"/>
      <c r="T306" s="21"/>
      <c r="U306" s="40" t="s">
        <v>2871</v>
      </c>
      <c r="V306" s="40"/>
      <c r="W306" s="40"/>
      <c r="X306" s="40"/>
      <c r="Y306" s="40"/>
      <c r="Z306" s="187"/>
      <c r="AA306" s="204"/>
      <c r="AB306" s="204"/>
      <c r="AC306" s="65"/>
      <c r="AD306" s="209"/>
      <c r="AE306" s="222"/>
      <c r="AF306" s="241"/>
      <c r="AG306" s="241"/>
      <c r="AH306" s="241"/>
      <c r="AI306" s="239"/>
      <c r="AJ306" s="239"/>
      <c r="AK306" s="239"/>
      <c r="AL306" s="239"/>
      <c r="AM306" s="239"/>
      <c r="AN306" s="44"/>
      <c r="AO306" s="44"/>
      <c r="AP306" s="44"/>
      <c r="AQ306" s="44"/>
      <c r="AR306" s="44"/>
      <c r="AS306" s="44"/>
      <c r="AT306" s="44"/>
      <c r="AU306" s="44"/>
      <c r="AV306" s="239"/>
      <c r="AW306" s="239"/>
      <c r="AX306" s="239"/>
      <c r="AY306" s="25"/>
      <c r="AZ306" s="14"/>
      <c r="BA306" s="80"/>
      <c r="BB306" s="35">
        <f>AA307</f>
        <v>81</v>
      </c>
      <c r="BC306" s="31"/>
    </row>
    <row r="307" spans="1:55" ht="14.25" customHeight="1" x14ac:dyDescent="0.15">
      <c r="A307" s="32">
        <v>32</v>
      </c>
      <c r="B307" s="32">
        <v>6371</v>
      </c>
      <c r="C307" s="34" t="s">
        <v>2872</v>
      </c>
      <c r="D307" s="186"/>
      <c r="E307" s="187"/>
      <c r="F307" s="187"/>
      <c r="G307" s="74"/>
      <c r="H307" s="74"/>
      <c r="I307" s="74"/>
      <c r="J307" s="74"/>
      <c r="K307" s="74"/>
      <c r="L307" s="75"/>
      <c r="M307" s="111"/>
      <c r="N307" s="112"/>
      <c r="O307" s="112"/>
      <c r="P307" s="112"/>
      <c r="Q307" s="112"/>
      <c r="R307" s="112"/>
      <c r="S307" s="211"/>
      <c r="T307" s="38"/>
      <c r="U307" s="25"/>
      <c r="V307" s="25"/>
      <c r="W307" s="25"/>
      <c r="X307" s="25"/>
      <c r="Y307" s="25"/>
      <c r="Z307" s="25"/>
      <c r="AA307" s="1113">
        <v>81</v>
      </c>
      <c r="AB307" s="1113"/>
      <c r="AC307" s="25" t="s">
        <v>21</v>
      </c>
      <c r="AD307" s="26"/>
      <c r="AE307" s="72" t="s">
        <v>2866</v>
      </c>
      <c r="AF307" s="209"/>
      <c r="AG307" s="209"/>
      <c r="AH307" s="209"/>
      <c r="AI307" s="187"/>
      <c r="AJ307" s="187"/>
      <c r="AK307" s="184"/>
      <c r="AL307" s="239"/>
      <c r="AM307" s="239"/>
      <c r="AN307" s="44"/>
      <c r="AO307" s="44"/>
      <c r="AP307" s="44"/>
      <c r="AQ307" s="44"/>
      <c r="AR307" s="44"/>
      <c r="AS307" s="44"/>
      <c r="AT307" s="44"/>
      <c r="AU307" s="44"/>
      <c r="AV307" s="239"/>
      <c r="AW307" s="239"/>
      <c r="AX307" s="239"/>
      <c r="AY307" s="44" t="s">
        <v>17</v>
      </c>
      <c r="AZ307" s="1114">
        <v>0.96499999999999997</v>
      </c>
      <c r="BA307" s="1115"/>
      <c r="BB307" s="35">
        <f>ROUND(AA307*AZ307,0)</f>
        <v>78</v>
      </c>
      <c r="BC307" s="31"/>
    </row>
    <row r="308" spans="1:55" ht="14.25" customHeight="1" x14ac:dyDescent="0.15">
      <c r="A308" s="32">
        <v>32</v>
      </c>
      <c r="B308" s="32">
        <v>6372</v>
      </c>
      <c r="C308" s="34" t="s">
        <v>2873</v>
      </c>
      <c r="D308" s="186"/>
      <c r="E308" s="187"/>
      <c r="F308" s="187"/>
      <c r="G308" s="74"/>
      <c r="H308" s="74"/>
      <c r="I308" s="74"/>
      <c r="K308" s="256"/>
      <c r="L308" s="257"/>
      <c r="M308" s="1085" t="s">
        <v>2874</v>
      </c>
      <c r="N308" s="1086"/>
      <c r="O308" s="1086"/>
      <c r="P308" s="1086"/>
      <c r="Q308" s="1086"/>
      <c r="R308" s="1086"/>
      <c r="S308" s="1086"/>
      <c r="T308" s="1087"/>
      <c r="U308" s="40" t="s">
        <v>2864</v>
      </c>
      <c r="V308" s="40"/>
      <c r="W308" s="40"/>
      <c r="X308" s="40"/>
      <c r="Y308" s="40"/>
      <c r="Z308" s="187"/>
      <c r="AA308" s="204"/>
      <c r="AB308" s="204"/>
      <c r="AC308" s="65"/>
      <c r="AD308" s="209"/>
      <c r="AE308" s="222"/>
      <c r="AF308" s="241"/>
      <c r="AG308" s="241"/>
      <c r="AH308" s="241"/>
      <c r="AI308" s="239"/>
      <c r="AJ308" s="239"/>
      <c r="AK308" s="239"/>
      <c r="AL308" s="239"/>
      <c r="AM308" s="239"/>
      <c r="AN308" s="44"/>
      <c r="AO308" s="44"/>
      <c r="AP308" s="44"/>
      <c r="AQ308" s="44"/>
      <c r="AR308" s="44"/>
      <c r="AS308" s="44"/>
      <c r="AT308" s="44"/>
      <c r="AU308" s="44"/>
      <c r="AV308" s="239"/>
      <c r="AW308" s="239"/>
      <c r="AX308" s="239"/>
      <c r="AY308" s="25"/>
      <c r="AZ308" s="14"/>
      <c r="BA308" s="80"/>
      <c r="BB308" s="35">
        <f>AA309</f>
        <v>61</v>
      </c>
      <c r="BC308" s="31"/>
    </row>
    <row r="309" spans="1:55" ht="14.25" customHeight="1" x14ac:dyDescent="0.15">
      <c r="A309" s="32">
        <v>32</v>
      </c>
      <c r="B309" s="32">
        <v>6373</v>
      </c>
      <c r="C309" s="34" t="s">
        <v>2875</v>
      </c>
      <c r="D309" s="186"/>
      <c r="E309" s="187"/>
      <c r="F309" s="187"/>
      <c r="G309" s="74"/>
      <c r="H309" s="74"/>
      <c r="I309" s="74"/>
      <c r="J309" s="74"/>
      <c r="K309" s="256"/>
      <c r="L309" s="257"/>
      <c r="M309" s="1088"/>
      <c r="N309" s="1089"/>
      <c r="O309" s="1089"/>
      <c r="P309" s="1089"/>
      <c r="Q309" s="1089"/>
      <c r="R309" s="1089"/>
      <c r="S309" s="1089"/>
      <c r="T309" s="1090"/>
      <c r="U309" s="25"/>
      <c r="V309" s="25"/>
      <c r="W309" s="25"/>
      <c r="X309" s="25"/>
      <c r="Y309" s="25"/>
      <c r="Z309" s="25"/>
      <c r="AA309" s="1113">
        <v>61</v>
      </c>
      <c r="AB309" s="1113"/>
      <c r="AC309" s="25" t="s">
        <v>21</v>
      </c>
      <c r="AD309" s="26"/>
      <c r="AE309" s="72" t="s">
        <v>2866</v>
      </c>
      <c r="AF309" s="209"/>
      <c r="AG309" s="209"/>
      <c r="AH309" s="209"/>
      <c r="AI309" s="187"/>
      <c r="AJ309" s="187"/>
      <c r="AK309" s="187"/>
      <c r="AL309" s="239"/>
      <c r="AM309" s="239"/>
      <c r="AN309" s="44"/>
      <c r="AO309" s="44"/>
      <c r="AP309" s="44"/>
      <c r="AQ309" s="44"/>
      <c r="AR309" s="44"/>
      <c r="AS309" s="44"/>
      <c r="AT309" s="44"/>
      <c r="AU309" s="44"/>
      <c r="AV309" s="239"/>
      <c r="AW309" s="239"/>
      <c r="AX309" s="239"/>
      <c r="AY309" s="44" t="s">
        <v>17</v>
      </c>
      <c r="AZ309" s="1114">
        <v>0.96499999999999997</v>
      </c>
      <c r="BA309" s="1115"/>
      <c r="BB309" s="35">
        <f>ROUND(AA309*AZ309,0)</f>
        <v>59</v>
      </c>
      <c r="BC309" s="31"/>
    </row>
    <row r="310" spans="1:55" ht="14.25" customHeight="1" x14ac:dyDescent="0.15">
      <c r="A310" s="32">
        <v>32</v>
      </c>
      <c r="B310" s="32">
        <v>6374</v>
      </c>
      <c r="C310" s="34" t="s">
        <v>2876</v>
      </c>
      <c r="D310" s="186"/>
      <c r="E310" s="187"/>
      <c r="F310" s="187"/>
      <c r="G310" s="74"/>
      <c r="H310" s="74"/>
      <c r="I310" s="74"/>
      <c r="J310" s="74"/>
      <c r="K310" s="256"/>
      <c r="L310" s="257"/>
      <c r="M310" s="258"/>
      <c r="N310" s="256"/>
      <c r="O310" s="256"/>
      <c r="P310" s="256"/>
      <c r="Q310" s="256"/>
      <c r="R310" s="256"/>
      <c r="S310" s="187"/>
      <c r="T310" s="21"/>
      <c r="U310" s="40" t="s">
        <v>2868</v>
      </c>
      <c r="V310" s="40"/>
      <c r="W310" s="40"/>
      <c r="X310" s="40"/>
      <c r="Y310" s="40"/>
      <c r="Z310" s="187"/>
      <c r="AA310" s="204"/>
      <c r="AB310" s="204"/>
      <c r="AC310" s="65"/>
      <c r="AD310" s="209"/>
      <c r="AE310" s="222"/>
      <c r="AF310" s="241"/>
      <c r="AG310" s="241"/>
      <c r="AH310" s="241"/>
      <c r="AI310" s="239"/>
      <c r="AJ310" s="239"/>
      <c r="AK310" s="239"/>
      <c r="AL310" s="239"/>
      <c r="AM310" s="239"/>
      <c r="AN310" s="44"/>
      <c r="AO310" s="44"/>
      <c r="AP310" s="44"/>
      <c r="AQ310" s="44"/>
      <c r="AR310" s="44"/>
      <c r="AS310" s="44"/>
      <c r="AT310" s="44"/>
      <c r="AU310" s="44"/>
      <c r="AV310" s="239"/>
      <c r="AW310" s="239"/>
      <c r="AX310" s="239"/>
      <c r="AY310" s="25"/>
      <c r="AZ310" s="14"/>
      <c r="BA310" s="80"/>
      <c r="BB310" s="35">
        <f>AA311</f>
        <v>55</v>
      </c>
      <c r="BC310" s="31"/>
    </row>
    <row r="311" spans="1:55" ht="14.25" customHeight="1" x14ac:dyDescent="0.15">
      <c r="A311" s="32">
        <v>32</v>
      </c>
      <c r="B311" s="32">
        <v>6375</v>
      </c>
      <c r="C311" s="34" t="s">
        <v>2877</v>
      </c>
      <c r="D311" s="186"/>
      <c r="E311" s="187"/>
      <c r="F311" s="187"/>
      <c r="G311" s="74"/>
      <c r="H311" s="74"/>
      <c r="I311" s="74"/>
      <c r="J311" s="256"/>
      <c r="K311" s="256"/>
      <c r="L311" s="257"/>
      <c r="M311" s="258"/>
      <c r="N311" s="256"/>
      <c r="O311" s="256"/>
      <c r="P311" s="256"/>
      <c r="Q311" s="256"/>
      <c r="R311" s="256"/>
      <c r="S311" s="187"/>
      <c r="T311" s="21"/>
      <c r="U311" s="25"/>
      <c r="V311" s="25"/>
      <c r="W311" s="25"/>
      <c r="X311" s="25"/>
      <c r="Y311" s="25"/>
      <c r="Z311" s="25"/>
      <c r="AA311" s="1113">
        <v>55</v>
      </c>
      <c r="AB311" s="1113"/>
      <c r="AC311" s="25" t="s">
        <v>21</v>
      </c>
      <c r="AD311" s="26"/>
      <c r="AE311" s="72" t="s">
        <v>2866</v>
      </c>
      <c r="AF311" s="209"/>
      <c r="AG311" s="209"/>
      <c r="AH311" s="209"/>
      <c r="AI311" s="187"/>
      <c r="AJ311" s="187"/>
      <c r="AK311" s="187"/>
      <c r="AL311" s="239"/>
      <c r="AM311" s="239"/>
      <c r="AN311" s="44"/>
      <c r="AO311" s="44"/>
      <c r="AP311" s="44"/>
      <c r="AQ311" s="44"/>
      <c r="AR311" s="44"/>
      <c r="AS311" s="44"/>
      <c r="AT311" s="44"/>
      <c r="AU311" s="44"/>
      <c r="AV311" s="239"/>
      <c r="AW311" s="239"/>
      <c r="AX311" s="239"/>
      <c r="AY311" s="44" t="s">
        <v>17</v>
      </c>
      <c r="AZ311" s="1114">
        <v>0.96499999999999997</v>
      </c>
      <c r="BA311" s="1115"/>
      <c r="BB311" s="35">
        <f>ROUND(AA311*AZ311,0)</f>
        <v>53</v>
      </c>
      <c r="BC311" s="31"/>
    </row>
    <row r="312" spans="1:55" ht="14.25" customHeight="1" x14ac:dyDescent="0.15">
      <c r="A312" s="32">
        <v>32</v>
      </c>
      <c r="B312" s="32">
        <v>6376</v>
      </c>
      <c r="C312" s="34" t="s">
        <v>2878</v>
      </c>
      <c r="D312" s="186"/>
      <c r="E312" s="187"/>
      <c r="F312" s="187"/>
      <c r="G312" s="74"/>
      <c r="H312" s="74"/>
      <c r="I312" s="74"/>
      <c r="J312" s="256"/>
      <c r="K312" s="256"/>
      <c r="L312" s="257"/>
      <c r="M312" s="258"/>
      <c r="N312" s="256"/>
      <c r="O312" s="256"/>
      <c r="P312" s="256"/>
      <c r="Q312" s="256"/>
      <c r="R312" s="256"/>
      <c r="S312" s="187"/>
      <c r="T312" s="21"/>
      <c r="U312" s="40" t="s">
        <v>2871</v>
      </c>
      <c r="V312" s="40"/>
      <c r="W312" s="40"/>
      <c r="X312" s="40"/>
      <c r="Y312" s="40"/>
      <c r="Z312" s="187"/>
      <c r="AA312" s="204"/>
      <c r="AB312" s="204"/>
      <c r="AC312" s="65"/>
      <c r="AD312" s="209"/>
      <c r="AE312" s="222"/>
      <c r="AF312" s="241"/>
      <c r="AG312" s="241"/>
      <c r="AH312" s="241"/>
      <c r="AI312" s="239"/>
      <c r="AJ312" s="239"/>
      <c r="AK312" s="239"/>
      <c r="AL312" s="239"/>
      <c r="AM312" s="239"/>
      <c r="AN312" s="44"/>
      <c r="AO312" s="44"/>
      <c r="AP312" s="44"/>
      <c r="AQ312" s="44"/>
      <c r="AR312" s="44"/>
      <c r="AS312" s="44"/>
      <c r="AT312" s="44"/>
      <c r="AU312" s="44"/>
      <c r="AV312" s="239"/>
      <c r="AW312" s="239"/>
      <c r="AX312" s="239"/>
      <c r="AY312" s="25"/>
      <c r="AZ312" s="14"/>
      <c r="BA312" s="80"/>
      <c r="BB312" s="35">
        <f>AA313</f>
        <v>48</v>
      </c>
      <c r="BC312" s="31"/>
    </row>
    <row r="313" spans="1:55" ht="14.25" customHeight="1" x14ac:dyDescent="0.15">
      <c r="A313" s="32">
        <v>32</v>
      </c>
      <c r="B313" s="32">
        <v>6377</v>
      </c>
      <c r="C313" s="34" t="s">
        <v>2879</v>
      </c>
      <c r="D313" s="214"/>
      <c r="E313" s="211"/>
      <c r="F313" s="211"/>
      <c r="G313" s="112"/>
      <c r="H313" s="112"/>
      <c r="I313" s="112"/>
      <c r="J313" s="259"/>
      <c r="K313" s="259"/>
      <c r="L313" s="260"/>
      <c r="M313" s="261"/>
      <c r="N313" s="259"/>
      <c r="O313" s="259"/>
      <c r="P313" s="259"/>
      <c r="Q313" s="259"/>
      <c r="R313" s="259"/>
      <c r="S313" s="211"/>
      <c r="T313" s="38"/>
      <c r="U313" s="25"/>
      <c r="V313" s="25"/>
      <c r="W313" s="25"/>
      <c r="X313" s="25"/>
      <c r="Y313" s="25"/>
      <c r="Z313" s="25"/>
      <c r="AA313" s="1113">
        <v>48</v>
      </c>
      <c r="AB313" s="1113"/>
      <c r="AC313" s="25" t="s">
        <v>21</v>
      </c>
      <c r="AD313" s="26"/>
      <c r="AE313" s="223" t="s">
        <v>2866</v>
      </c>
      <c r="AF313" s="241"/>
      <c r="AG313" s="241"/>
      <c r="AH313" s="241"/>
      <c r="AI313" s="239"/>
      <c r="AJ313" s="239"/>
      <c r="AK313" s="211"/>
      <c r="AL313" s="239"/>
      <c r="AM313" s="239"/>
      <c r="AN313" s="44"/>
      <c r="AO313" s="44"/>
      <c r="AP313" s="44"/>
      <c r="AQ313" s="44"/>
      <c r="AR313" s="44"/>
      <c r="AS313" s="44"/>
      <c r="AT313" s="44"/>
      <c r="AU313" s="44"/>
      <c r="AV313" s="239"/>
      <c r="AW313" s="239"/>
      <c r="AX313" s="239"/>
      <c r="AY313" s="44" t="s">
        <v>17</v>
      </c>
      <c r="AZ313" s="1114">
        <v>0.96499999999999997</v>
      </c>
      <c r="BA313" s="1115"/>
      <c r="BB313" s="35">
        <f>ROUND(AA313*AZ313,0)</f>
        <v>46</v>
      </c>
      <c r="BC313" s="31"/>
    </row>
    <row r="314" spans="1:55" ht="14.25" customHeight="1" x14ac:dyDescent="0.15">
      <c r="A314" s="32">
        <v>32</v>
      </c>
      <c r="B314" s="32">
        <v>6378</v>
      </c>
      <c r="C314" s="34" t="s">
        <v>2880</v>
      </c>
      <c r="D314" s="62" t="s">
        <v>2881</v>
      </c>
      <c r="E314" s="63"/>
      <c r="F314" s="63"/>
      <c r="G314" s="262"/>
      <c r="H314" s="262"/>
      <c r="I314" s="262"/>
      <c r="J314" s="262"/>
      <c r="K314" s="187"/>
      <c r="L314" s="263"/>
      <c r="M314" s="223" t="s">
        <v>2882</v>
      </c>
      <c r="N314" s="239"/>
      <c r="O314" s="239"/>
      <c r="P314" s="43"/>
      <c r="Q314" s="43"/>
      <c r="R314" s="43"/>
      <c r="S314" s="43"/>
      <c r="T314" s="264"/>
      <c r="U314" s="264"/>
      <c r="V314" s="264"/>
      <c r="W314" s="265"/>
      <c r="X314" s="265"/>
      <c r="Y314" s="265"/>
      <c r="Z314" s="266"/>
      <c r="AA314" s="65"/>
      <c r="AB314" s="267"/>
      <c r="AC314" s="267"/>
      <c r="AD314" s="25"/>
      <c r="AE314" s="25"/>
      <c r="AF314" s="25"/>
      <c r="AG314" s="25"/>
      <c r="AH314" s="25"/>
      <c r="AI314" s="25"/>
      <c r="AJ314" s="25"/>
      <c r="AK314" s="25"/>
      <c r="AL314" s="25"/>
      <c r="AM314" s="25"/>
      <c r="AN314" s="25"/>
      <c r="AO314" s="25"/>
      <c r="AP314" s="25"/>
      <c r="AQ314" s="25"/>
      <c r="AR314" s="25"/>
      <c r="AS314" s="25"/>
      <c r="AT314" s="25"/>
      <c r="AU314" s="25"/>
      <c r="AV314" s="1106">
        <v>108</v>
      </c>
      <c r="AW314" s="1106"/>
      <c r="AX314" s="43" t="s">
        <v>775</v>
      </c>
      <c r="AY314" s="43"/>
      <c r="AZ314" s="119"/>
      <c r="BA314" s="268"/>
      <c r="BB314" s="35">
        <f>AV314</f>
        <v>108</v>
      </c>
      <c r="BC314" s="232"/>
    </row>
    <row r="315" spans="1:55" ht="14.25" customHeight="1" x14ac:dyDescent="0.15">
      <c r="A315" s="32">
        <v>32</v>
      </c>
      <c r="B315" s="32">
        <v>6379</v>
      </c>
      <c r="C315" s="34" t="s">
        <v>2883</v>
      </c>
      <c r="D315" s="56"/>
      <c r="E315" s="57"/>
      <c r="F315" s="57"/>
      <c r="G315" s="269"/>
      <c r="H315" s="269"/>
      <c r="I315" s="269"/>
      <c r="J315" s="269"/>
      <c r="K315" s="269"/>
      <c r="L315" s="270"/>
      <c r="M315" s="223" t="s">
        <v>2884</v>
      </c>
      <c r="N315" s="239"/>
      <c r="O315" s="239"/>
      <c r="P315" s="43"/>
      <c r="Q315" s="43"/>
      <c r="R315" s="43"/>
      <c r="S315" s="43"/>
      <c r="T315" s="264"/>
      <c r="U315" s="264"/>
      <c r="V315" s="264"/>
      <c r="W315" s="264"/>
      <c r="X315" s="264"/>
      <c r="Y315" s="264"/>
      <c r="Z315" s="264"/>
      <c r="AA315" s="264"/>
      <c r="AB315" s="264"/>
      <c r="AC315" s="264"/>
      <c r="AD315" s="25"/>
      <c r="AE315" s="25"/>
      <c r="AF315" s="25"/>
      <c r="AG315" s="25"/>
      <c r="AH315" s="25"/>
      <c r="AI315" s="25"/>
      <c r="AJ315" s="25"/>
      <c r="AK315" s="25"/>
      <c r="AL315" s="25"/>
      <c r="AM315" s="25"/>
      <c r="AN315" s="25"/>
      <c r="AO315" s="25"/>
      <c r="AP315" s="25"/>
      <c r="AQ315" s="25"/>
      <c r="AR315" s="25"/>
      <c r="AS315" s="25"/>
      <c r="AT315" s="25"/>
      <c r="AU315" s="25"/>
      <c r="AV315" s="1106">
        <v>143</v>
      </c>
      <c r="AW315" s="1106"/>
      <c r="AX315" s="43" t="s">
        <v>775</v>
      </c>
      <c r="AY315" s="43"/>
      <c r="AZ315" s="119"/>
      <c r="BA315" s="268"/>
      <c r="BB315" s="35">
        <f>AV315</f>
        <v>143</v>
      </c>
      <c r="BC315" s="232"/>
    </row>
    <row r="316" spans="1:55" ht="14.25" customHeight="1" x14ac:dyDescent="0.15">
      <c r="A316" s="32">
        <v>32</v>
      </c>
      <c r="B316" s="32">
        <v>6380</v>
      </c>
      <c r="C316" s="34" t="s">
        <v>2885</v>
      </c>
      <c r="D316" s="72" t="s">
        <v>2886</v>
      </c>
      <c r="E316" s="114"/>
      <c r="F316" s="114"/>
      <c r="G316" s="40"/>
      <c r="H316" s="40"/>
      <c r="I316" s="40"/>
      <c r="J316" s="40"/>
      <c r="K316" s="40"/>
      <c r="L316" s="41"/>
      <c r="M316" s="43" t="s">
        <v>2887</v>
      </c>
      <c r="N316" s="43"/>
      <c r="O316" s="43"/>
      <c r="P316" s="43"/>
      <c r="Q316" s="43"/>
      <c r="R316" s="43"/>
      <c r="S316" s="43"/>
      <c r="T316" s="43"/>
      <c r="U316" s="43"/>
      <c r="V316" s="43"/>
      <c r="W316" s="43"/>
      <c r="X316" s="43"/>
      <c r="Y316" s="43"/>
      <c r="Z316" s="43"/>
      <c r="AA316" s="44"/>
      <c r="AB316" s="44"/>
      <c r="AC316" s="44"/>
      <c r="AD316" s="44"/>
      <c r="AE316" s="44"/>
      <c r="AF316" s="44"/>
      <c r="AG316" s="44"/>
      <c r="AH316" s="44"/>
      <c r="AI316" s="44"/>
      <c r="AJ316" s="44"/>
      <c r="AK316" s="44"/>
      <c r="AL316" s="44"/>
      <c r="AM316" s="44"/>
      <c r="AN316" s="44"/>
      <c r="AO316" s="44"/>
      <c r="AP316" s="44"/>
      <c r="AQ316" s="44"/>
      <c r="AR316" s="44"/>
      <c r="AS316" s="44"/>
      <c r="AT316" s="44"/>
      <c r="AU316" s="44"/>
      <c r="AV316" s="1106">
        <v>180</v>
      </c>
      <c r="AW316" s="1106"/>
      <c r="AX316" s="25" t="s">
        <v>775</v>
      </c>
      <c r="AY316" s="25"/>
      <c r="AZ316" s="25"/>
      <c r="BA316" s="38"/>
      <c r="BB316" s="35">
        <f>AV316</f>
        <v>180</v>
      </c>
      <c r="BC316" s="66" t="s">
        <v>818</v>
      </c>
    </row>
    <row r="317" spans="1:55" ht="14.25" customHeight="1" x14ac:dyDescent="0.15">
      <c r="A317" s="32">
        <v>32</v>
      </c>
      <c r="B317" s="32">
        <v>6381</v>
      </c>
      <c r="C317" s="34" t="s">
        <v>2888</v>
      </c>
      <c r="D317" s="94"/>
      <c r="E317" s="116"/>
      <c r="F317" s="71" t="s">
        <v>2889</v>
      </c>
      <c r="G317" s="25"/>
      <c r="H317" s="25"/>
      <c r="I317" s="25"/>
      <c r="J317" s="25"/>
      <c r="K317" s="25"/>
      <c r="L317" s="38"/>
      <c r="M317" s="43" t="s">
        <v>2890</v>
      </c>
      <c r="N317" s="43"/>
      <c r="O317" s="38"/>
      <c r="P317" s="38"/>
      <c r="Q317" s="38"/>
      <c r="R317" s="43"/>
      <c r="S317" s="43"/>
      <c r="T317" s="43"/>
      <c r="U317" s="43"/>
      <c r="V317" s="43"/>
      <c r="W317" s="43"/>
      <c r="X317" s="43"/>
      <c r="Y317" s="43"/>
      <c r="Z317" s="43"/>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1106">
        <v>359</v>
      </c>
      <c r="AW317" s="1106"/>
      <c r="AX317" s="43" t="s">
        <v>775</v>
      </c>
      <c r="AY317" s="25"/>
      <c r="AZ317" s="25"/>
      <c r="BA317" s="38"/>
      <c r="BB317" s="35">
        <f>AV317</f>
        <v>359</v>
      </c>
      <c r="BC317" s="61"/>
    </row>
  </sheetData>
  <mergeCells count="315">
    <mergeCell ref="AA313:AB313"/>
    <mergeCell ref="AZ313:BA313"/>
    <mergeCell ref="AV314:AW314"/>
    <mergeCell ref="AV315:AW315"/>
    <mergeCell ref="AV316:AW316"/>
    <mergeCell ref="AV317:AW317"/>
    <mergeCell ref="AA307:AB307"/>
    <mergeCell ref="AZ307:BA307"/>
    <mergeCell ref="M308:T309"/>
    <mergeCell ref="AA309:AB309"/>
    <mergeCell ref="AZ309:BA309"/>
    <mergeCell ref="AA311:AB311"/>
    <mergeCell ref="AZ311:BA311"/>
    <mergeCell ref="AV300:AW300"/>
    <mergeCell ref="AV301:AW301"/>
    <mergeCell ref="D302:L306"/>
    <mergeCell ref="M302:T303"/>
    <mergeCell ref="AA303:AB303"/>
    <mergeCell ref="AZ303:BA303"/>
    <mergeCell ref="AA305:AB305"/>
    <mergeCell ref="AZ305:BA305"/>
    <mergeCell ref="AV294:AW294"/>
    <mergeCell ref="AV295:AW295"/>
    <mergeCell ref="AV296:AW296"/>
    <mergeCell ref="AV297:AW297"/>
    <mergeCell ref="AV298:AW298"/>
    <mergeCell ref="AV299:AW299"/>
    <mergeCell ref="AV288:AW288"/>
    <mergeCell ref="AV289:AW289"/>
    <mergeCell ref="AV290:AW290"/>
    <mergeCell ref="AV291:AW291"/>
    <mergeCell ref="AV292:AW292"/>
    <mergeCell ref="AV293:AW293"/>
    <mergeCell ref="AV282:AW282"/>
    <mergeCell ref="AV283:AW283"/>
    <mergeCell ref="AV284:AW284"/>
    <mergeCell ref="AV285:AW285"/>
    <mergeCell ref="AV286:AW286"/>
    <mergeCell ref="AV287:AW287"/>
    <mergeCell ref="AV276:AW276"/>
    <mergeCell ref="AV277:AW277"/>
    <mergeCell ref="AV278:AW278"/>
    <mergeCell ref="AV279:AW279"/>
    <mergeCell ref="AV280:AW280"/>
    <mergeCell ref="AV281:AW281"/>
    <mergeCell ref="AV270:AW270"/>
    <mergeCell ref="AV271:AW271"/>
    <mergeCell ref="AV272:AW272"/>
    <mergeCell ref="AV273:AW273"/>
    <mergeCell ref="AV274:AW274"/>
    <mergeCell ref="AV275:AW275"/>
    <mergeCell ref="AV264:AW264"/>
    <mergeCell ref="AV265:AW265"/>
    <mergeCell ref="AV266:AW266"/>
    <mergeCell ref="AV267:AW267"/>
    <mergeCell ref="AV268:AW268"/>
    <mergeCell ref="AV269:AW269"/>
    <mergeCell ref="AV258:AW258"/>
    <mergeCell ref="AV259:AW259"/>
    <mergeCell ref="AV260:AW260"/>
    <mergeCell ref="AV261:AW261"/>
    <mergeCell ref="AV262:AW262"/>
    <mergeCell ref="AV263:AW263"/>
    <mergeCell ref="AV252:AW252"/>
    <mergeCell ref="AV253:AW253"/>
    <mergeCell ref="AV254:AW254"/>
    <mergeCell ref="AV255:AW255"/>
    <mergeCell ref="AV256:AW256"/>
    <mergeCell ref="AV257:AW257"/>
    <mergeCell ref="AV246:AW246"/>
    <mergeCell ref="AV247:AW247"/>
    <mergeCell ref="AV248:AW248"/>
    <mergeCell ref="AV249:AW249"/>
    <mergeCell ref="AV250:AW250"/>
    <mergeCell ref="AV251:AW251"/>
    <mergeCell ref="AV240:AW240"/>
    <mergeCell ref="AV241:AW241"/>
    <mergeCell ref="AV242:AW242"/>
    <mergeCell ref="AV243:AW243"/>
    <mergeCell ref="AV244:AW244"/>
    <mergeCell ref="AV245:AW245"/>
    <mergeCell ref="AV234:AW234"/>
    <mergeCell ref="AV235:AW235"/>
    <mergeCell ref="AV236:AW236"/>
    <mergeCell ref="AV237:AW237"/>
    <mergeCell ref="AV238:AW238"/>
    <mergeCell ref="AV239:AW239"/>
    <mergeCell ref="AV228:AW228"/>
    <mergeCell ref="AV229:AW229"/>
    <mergeCell ref="AV230:AW230"/>
    <mergeCell ref="AV231:AW231"/>
    <mergeCell ref="AV232:AW232"/>
    <mergeCell ref="AV233:AW233"/>
    <mergeCell ref="AV222:AW222"/>
    <mergeCell ref="AV223:AW223"/>
    <mergeCell ref="AV224:AW224"/>
    <mergeCell ref="AV225:AW225"/>
    <mergeCell ref="AV226:AW226"/>
    <mergeCell ref="AV227:AW227"/>
    <mergeCell ref="AV216:AW216"/>
    <mergeCell ref="AV217:AW217"/>
    <mergeCell ref="AV218:AW218"/>
    <mergeCell ref="AV219:AW219"/>
    <mergeCell ref="AV220:AW220"/>
    <mergeCell ref="AV221:AW221"/>
    <mergeCell ref="AV210:AW210"/>
    <mergeCell ref="AV211:AW211"/>
    <mergeCell ref="AV212:AW212"/>
    <mergeCell ref="AV213:AW213"/>
    <mergeCell ref="AV214:AW214"/>
    <mergeCell ref="AV215:AW215"/>
    <mergeCell ref="AV204:AW204"/>
    <mergeCell ref="AV205:AW205"/>
    <mergeCell ref="AV206:AW206"/>
    <mergeCell ref="AV207:AW207"/>
    <mergeCell ref="AV208:AW208"/>
    <mergeCell ref="AV209:AW209"/>
    <mergeCell ref="AV198:AW198"/>
    <mergeCell ref="AV199:AW199"/>
    <mergeCell ref="AV200:AW200"/>
    <mergeCell ref="AV201:AW201"/>
    <mergeCell ref="AV202:AW202"/>
    <mergeCell ref="AV203:AW203"/>
    <mergeCell ref="AV192:AW192"/>
    <mergeCell ref="AV193:AW193"/>
    <mergeCell ref="AV194:AW194"/>
    <mergeCell ref="AV195:AW195"/>
    <mergeCell ref="AV196:AW196"/>
    <mergeCell ref="AV197:AW197"/>
    <mergeCell ref="AV186:AW186"/>
    <mergeCell ref="AV187:AW187"/>
    <mergeCell ref="AV188:AW188"/>
    <mergeCell ref="AV189:AW189"/>
    <mergeCell ref="AV190:AW190"/>
    <mergeCell ref="AV191:AW191"/>
    <mergeCell ref="AV180:AW180"/>
    <mergeCell ref="AV181:AW181"/>
    <mergeCell ref="AV182:AW182"/>
    <mergeCell ref="AV183:AW183"/>
    <mergeCell ref="AV184:AW184"/>
    <mergeCell ref="AV185:AW185"/>
    <mergeCell ref="AV174:AW174"/>
    <mergeCell ref="AV175:AW175"/>
    <mergeCell ref="AV176:AW176"/>
    <mergeCell ref="AV177:AW177"/>
    <mergeCell ref="AV178:AW178"/>
    <mergeCell ref="AV179:AW179"/>
    <mergeCell ref="AV168:AW168"/>
    <mergeCell ref="AV169:AW169"/>
    <mergeCell ref="AV170:AW170"/>
    <mergeCell ref="AV171:AW171"/>
    <mergeCell ref="AV172:AW172"/>
    <mergeCell ref="AV173:AW173"/>
    <mergeCell ref="AV162:AW162"/>
    <mergeCell ref="AV163:AW163"/>
    <mergeCell ref="AV164:AW164"/>
    <mergeCell ref="AV165:AW165"/>
    <mergeCell ref="AV166:AW166"/>
    <mergeCell ref="AV167:AW167"/>
    <mergeCell ref="AV156:AW156"/>
    <mergeCell ref="AV157:AW157"/>
    <mergeCell ref="AV158:AW158"/>
    <mergeCell ref="AV159:AW159"/>
    <mergeCell ref="AV160:AW160"/>
    <mergeCell ref="AV161:AW161"/>
    <mergeCell ref="AV150:AW150"/>
    <mergeCell ref="AV151:AW151"/>
    <mergeCell ref="AV152:AW152"/>
    <mergeCell ref="AV153:AW153"/>
    <mergeCell ref="AV154:AW154"/>
    <mergeCell ref="AV155:AW155"/>
    <mergeCell ref="AV144:AW144"/>
    <mergeCell ref="AV145:AW145"/>
    <mergeCell ref="AV146:AW146"/>
    <mergeCell ref="AV147:AW147"/>
    <mergeCell ref="AV148:AW148"/>
    <mergeCell ref="AV149:AW149"/>
    <mergeCell ref="AV138:AW138"/>
    <mergeCell ref="AV139:AW139"/>
    <mergeCell ref="AV140:AW140"/>
    <mergeCell ref="AV141:AW141"/>
    <mergeCell ref="AV142:AW142"/>
    <mergeCell ref="AV143:AW143"/>
    <mergeCell ref="AV132:AW132"/>
    <mergeCell ref="AV133:AW133"/>
    <mergeCell ref="AV134:AW134"/>
    <mergeCell ref="AV135:AW135"/>
    <mergeCell ref="AV136:AW136"/>
    <mergeCell ref="AV137:AW137"/>
    <mergeCell ref="AV126:AW126"/>
    <mergeCell ref="AV127:AW127"/>
    <mergeCell ref="AV128:AW128"/>
    <mergeCell ref="AV129:AW129"/>
    <mergeCell ref="AV130:AW130"/>
    <mergeCell ref="AV131:AW131"/>
    <mergeCell ref="AV120:AW120"/>
    <mergeCell ref="AV121:AW121"/>
    <mergeCell ref="AV122:AW122"/>
    <mergeCell ref="AV123:AW123"/>
    <mergeCell ref="AV124:AW124"/>
    <mergeCell ref="AV125:AW125"/>
    <mergeCell ref="AV114:AW114"/>
    <mergeCell ref="AV115:AW115"/>
    <mergeCell ref="AV116:AW116"/>
    <mergeCell ref="AV117:AW117"/>
    <mergeCell ref="AV118:AW118"/>
    <mergeCell ref="AV119:AW119"/>
    <mergeCell ref="AV108:AW108"/>
    <mergeCell ref="AV109:AW109"/>
    <mergeCell ref="AV110:AW110"/>
    <mergeCell ref="AV111:AW111"/>
    <mergeCell ref="AV112:AW112"/>
    <mergeCell ref="AV113:AW113"/>
    <mergeCell ref="AV102:AW102"/>
    <mergeCell ref="AV103:AW103"/>
    <mergeCell ref="AV104:AW104"/>
    <mergeCell ref="AV105:AW105"/>
    <mergeCell ref="AV106:AW106"/>
    <mergeCell ref="AV107:AW107"/>
    <mergeCell ref="AV96:AW96"/>
    <mergeCell ref="AV97:AW97"/>
    <mergeCell ref="AV98:AW98"/>
    <mergeCell ref="AV99:AW99"/>
    <mergeCell ref="AV100:AW100"/>
    <mergeCell ref="AV101:AW101"/>
    <mergeCell ref="AV90:AW90"/>
    <mergeCell ref="AV91:AW91"/>
    <mergeCell ref="AV92:AW92"/>
    <mergeCell ref="AV93:AW93"/>
    <mergeCell ref="AV94:AW94"/>
    <mergeCell ref="AV95:AW95"/>
    <mergeCell ref="AV84:AW84"/>
    <mergeCell ref="AV85:AW85"/>
    <mergeCell ref="AV86:AW86"/>
    <mergeCell ref="AV87:AW87"/>
    <mergeCell ref="AV88:AW88"/>
    <mergeCell ref="AV89:AW89"/>
    <mergeCell ref="AV78:AW78"/>
    <mergeCell ref="AV79:AW79"/>
    <mergeCell ref="AV80:AW80"/>
    <mergeCell ref="AV81:AW81"/>
    <mergeCell ref="AV82:AW82"/>
    <mergeCell ref="AV83:AW83"/>
    <mergeCell ref="AV72:AW72"/>
    <mergeCell ref="AV73:AW73"/>
    <mergeCell ref="AV74:AW74"/>
    <mergeCell ref="AV75:AW75"/>
    <mergeCell ref="AV76:AW76"/>
    <mergeCell ref="AV77:AW77"/>
    <mergeCell ref="AV66:AW66"/>
    <mergeCell ref="AV67:AW67"/>
    <mergeCell ref="AV68:AW68"/>
    <mergeCell ref="AV69:AW69"/>
    <mergeCell ref="AV70:AW70"/>
    <mergeCell ref="AV71:AW71"/>
    <mergeCell ref="AV60:AW60"/>
    <mergeCell ref="AV61:AW61"/>
    <mergeCell ref="AV62:AW62"/>
    <mergeCell ref="AV63:AW63"/>
    <mergeCell ref="AV64:AW64"/>
    <mergeCell ref="AV65:AW65"/>
    <mergeCell ref="AV54:AW54"/>
    <mergeCell ref="AV55:AW55"/>
    <mergeCell ref="AV56:AW56"/>
    <mergeCell ref="AV57:AW57"/>
    <mergeCell ref="AV58:AW58"/>
    <mergeCell ref="AV59:AW59"/>
    <mergeCell ref="AV48:AW48"/>
    <mergeCell ref="AV49:AW49"/>
    <mergeCell ref="AV50:AW50"/>
    <mergeCell ref="AV51:AW51"/>
    <mergeCell ref="AV52:AW52"/>
    <mergeCell ref="AV53:AW53"/>
    <mergeCell ref="AV42:AW42"/>
    <mergeCell ref="AV43:AW43"/>
    <mergeCell ref="AV44:AW44"/>
    <mergeCell ref="AV45:AW45"/>
    <mergeCell ref="AV46:AW46"/>
    <mergeCell ref="AV47:AW47"/>
    <mergeCell ref="AV36:AW36"/>
    <mergeCell ref="AV37:AW37"/>
    <mergeCell ref="AV38:AW38"/>
    <mergeCell ref="AV39:AW39"/>
    <mergeCell ref="AV40:AW40"/>
    <mergeCell ref="AV41:AW41"/>
    <mergeCell ref="AV30:AW30"/>
    <mergeCell ref="AV31:AW31"/>
    <mergeCell ref="AV32:AW32"/>
    <mergeCell ref="AV33:AW33"/>
    <mergeCell ref="AV34:AW34"/>
    <mergeCell ref="AV35:AW35"/>
    <mergeCell ref="AV24:AW24"/>
    <mergeCell ref="AV25:AW25"/>
    <mergeCell ref="AV26:AW26"/>
    <mergeCell ref="AV27:AW27"/>
    <mergeCell ref="AV28:AW28"/>
    <mergeCell ref="AV29:AW29"/>
    <mergeCell ref="AV18:AW18"/>
    <mergeCell ref="AV19:AW19"/>
    <mergeCell ref="AV20:AW20"/>
    <mergeCell ref="AV21:AW21"/>
    <mergeCell ref="AV22:AW22"/>
    <mergeCell ref="AV23:AW23"/>
    <mergeCell ref="AV12:AW12"/>
    <mergeCell ref="AV13:AW13"/>
    <mergeCell ref="AV14:AW14"/>
    <mergeCell ref="AV15:AW15"/>
    <mergeCell ref="AV16:AW16"/>
    <mergeCell ref="AV17:AW17"/>
    <mergeCell ref="D5:BA5"/>
    <mergeCell ref="AV7:AW7"/>
    <mergeCell ref="AV8:AW8"/>
    <mergeCell ref="AV9:AW9"/>
    <mergeCell ref="AV10:AW10"/>
    <mergeCell ref="AV11:AW11"/>
  </mergeCells>
  <phoneticPr fontId="1"/>
  <printOptions horizontalCentered="1"/>
  <pageMargins left="0.78740157480314965" right="0.39370078740157483" top="0.59055118110236227" bottom="0.59055118110236227" header="0.39370078740157483" footer="0.31496062992125984"/>
  <pageSetup paperSize="9" scale="46" orientation="portrait" r:id="rId1"/>
  <headerFooter>
    <oddHeader>&amp;R&amp;9経過的施設入所支援</oddHeader>
    <oddFooter>&amp;C&amp;14&amp;P</oddFooter>
  </headerFooter>
  <rowBreaks count="3" manualBreakCount="3">
    <brk id="118" max="54" man="1"/>
    <brk id="240" max="54" man="1"/>
    <brk id="301" max="54"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pageSetUpPr autoPageBreaks="0"/>
  </sheetPr>
  <dimension ref="A1:BC56"/>
  <sheetViews>
    <sheetView view="pageBreakPreview" zoomScaleNormal="100" zoomScaleSheetLayoutView="100" workbookViewId="0"/>
  </sheetViews>
  <sheetFormatPr defaultColWidth="9" defaultRowHeight="16.7" customHeight="1" x14ac:dyDescent="0.15"/>
  <cols>
    <col min="1" max="1" width="4.625" style="2" customWidth="1"/>
    <col min="2" max="2" width="7.625" style="2" customWidth="1"/>
    <col min="3" max="3" width="35.625" style="4" customWidth="1"/>
    <col min="4" max="7" width="2.375" style="2" customWidth="1"/>
    <col min="8" max="18" width="2.375" style="4" customWidth="1"/>
    <col min="19" max="22" width="2.375" style="2" customWidth="1"/>
    <col min="23" max="51" width="2.375" style="5" customWidth="1"/>
    <col min="52" max="53" width="2.375" style="2" customWidth="1"/>
    <col min="54" max="54" width="7.125" style="2" customWidth="1"/>
    <col min="55" max="55" width="8.625" style="2" customWidth="1"/>
    <col min="56" max="56" width="2.875" style="2" customWidth="1"/>
    <col min="57" max="16384" width="9" style="2"/>
  </cols>
  <sheetData>
    <row r="1" spans="1:55" ht="17.100000000000001" customHeight="1" x14ac:dyDescent="0.15">
      <c r="A1" s="1"/>
    </row>
    <row r="2" spans="1:55" ht="17.100000000000001" customHeight="1" x14ac:dyDescent="0.15">
      <c r="A2" s="1"/>
    </row>
    <row r="3" spans="1:55" ht="17.100000000000001" customHeight="1" x14ac:dyDescent="0.15">
      <c r="A3" s="1"/>
    </row>
    <row r="4" spans="1:55" ht="17.100000000000001" customHeight="1" x14ac:dyDescent="0.15">
      <c r="A4" s="1"/>
      <c r="B4" s="180"/>
    </row>
    <row r="5" spans="1:55" ht="13.7" customHeight="1" x14ac:dyDescent="0.15">
      <c r="A5" s="6" t="s">
        <v>1</v>
      </c>
      <c r="B5" s="7"/>
      <c r="C5" s="79" t="s">
        <v>2</v>
      </c>
      <c r="D5" s="1099" t="s">
        <v>3</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1100"/>
      <c r="AV5" s="1100"/>
      <c r="AW5" s="1100"/>
      <c r="AX5" s="1100"/>
      <c r="AY5" s="1100"/>
      <c r="AZ5" s="1100"/>
      <c r="BA5" s="1104"/>
      <c r="BB5" s="9" t="s">
        <v>4</v>
      </c>
      <c r="BC5" s="9" t="s">
        <v>5</v>
      </c>
    </row>
    <row r="6" spans="1:55" ht="13.7" customHeight="1" x14ac:dyDescent="0.15">
      <c r="A6" s="10" t="s">
        <v>6</v>
      </c>
      <c r="B6" s="11" t="s">
        <v>7</v>
      </c>
      <c r="C6" s="80"/>
      <c r="D6" s="13"/>
      <c r="E6" s="14"/>
      <c r="F6" s="14"/>
      <c r="G6" s="14"/>
      <c r="H6" s="14"/>
      <c r="I6" s="14"/>
      <c r="J6" s="14"/>
      <c r="K6" s="14"/>
      <c r="L6" s="14"/>
      <c r="M6" s="14"/>
      <c r="N6" s="14"/>
      <c r="O6" s="14"/>
      <c r="P6" s="14"/>
      <c r="Q6" s="14"/>
      <c r="R6" s="14"/>
      <c r="S6" s="14"/>
      <c r="T6" s="14"/>
      <c r="U6" s="14"/>
      <c r="V6" s="14"/>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4"/>
      <c r="BA6" s="14"/>
      <c r="BB6" s="16" t="s">
        <v>8</v>
      </c>
      <c r="BC6" s="16" t="s">
        <v>9</v>
      </c>
    </row>
    <row r="7" spans="1:55" ht="16.7" customHeight="1" x14ac:dyDescent="0.15">
      <c r="A7" s="17">
        <v>32</v>
      </c>
      <c r="B7" s="17">
        <v>6430</v>
      </c>
      <c r="C7" s="19" t="s">
        <v>2891</v>
      </c>
      <c r="D7" s="20" t="s">
        <v>2892</v>
      </c>
      <c r="E7" s="187"/>
      <c r="F7" s="187"/>
      <c r="G7" s="187"/>
      <c r="L7" s="21"/>
      <c r="M7" s="24" t="s">
        <v>2893</v>
      </c>
      <c r="N7" s="25"/>
      <c r="O7" s="25"/>
      <c r="P7" s="25"/>
      <c r="Q7" s="25"/>
      <c r="R7" s="25"/>
      <c r="S7" s="211"/>
      <c r="T7" s="211"/>
      <c r="U7" s="211"/>
      <c r="V7" s="211"/>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1107">
        <v>3</v>
      </c>
      <c r="AW7" s="1107"/>
      <c r="AX7" s="25" t="s">
        <v>775</v>
      </c>
      <c r="AY7" s="25"/>
      <c r="AZ7" s="25"/>
      <c r="BA7" s="215"/>
      <c r="BB7" s="30">
        <f t="shared" ref="BB7:BB46" si="0">AV7</f>
        <v>3</v>
      </c>
      <c r="BC7" s="31" t="s">
        <v>13</v>
      </c>
    </row>
    <row r="8" spans="1:55" ht="16.7" customHeight="1" x14ac:dyDescent="0.15">
      <c r="A8" s="32">
        <v>32</v>
      </c>
      <c r="B8" s="32">
        <v>6382</v>
      </c>
      <c r="C8" s="34" t="s">
        <v>2894</v>
      </c>
      <c r="D8" s="20"/>
      <c r="E8" s="187"/>
      <c r="F8" s="187"/>
      <c r="G8" s="187"/>
      <c r="L8" s="21"/>
      <c r="M8" s="42" t="s">
        <v>2895</v>
      </c>
      <c r="N8" s="43"/>
      <c r="O8" s="43"/>
      <c r="P8" s="43"/>
      <c r="Q8" s="43"/>
      <c r="R8" s="43"/>
      <c r="S8" s="239"/>
      <c r="T8" s="239"/>
      <c r="U8" s="239"/>
      <c r="V8" s="239"/>
      <c r="W8" s="241"/>
      <c r="X8" s="241"/>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1106">
        <v>2</v>
      </c>
      <c r="AW8" s="1106"/>
      <c r="AX8" s="43" t="s">
        <v>775</v>
      </c>
      <c r="AY8" s="25"/>
      <c r="AZ8" s="25"/>
      <c r="BA8" s="271"/>
      <c r="BB8" s="35">
        <f t="shared" si="0"/>
        <v>2</v>
      </c>
      <c r="BC8" s="31"/>
    </row>
    <row r="9" spans="1:55" ht="16.7" customHeight="1" x14ac:dyDescent="0.15">
      <c r="A9" s="32">
        <v>32</v>
      </c>
      <c r="B9" s="32">
        <v>6383</v>
      </c>
      <c r="C9" s="34" t="s">
        <v>2896</v>
      </c>
      <c r="D9" s="186"/>
      <c r="E9" s="187"/>
      <c r="F9" s="187"/>
      <c r="G9" s="187"/>
      <c r="L9" s="21"/>
      <c r="M9" s="42" t="s">
        <v>2897</v>
      </c>
      <c r="N9" s="43"/>
      <c r="O9" s="43"/>
      <c r="P9" s="43"/>
      <c r="Q9" s="43"/>
      <c r="R9" s="43"/>
      <c r="S9" s="239"/>
      <c r="T9" s="239"/>
      <c r="U9" s="239"/>
      <c r="V9" s="239"/>
      <c r="W9" s="241"/>
      <c r="X9" s="241"/>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1106">
        <v>1</v>
      </c>
      <c r="AW9" s="1106"/>
      <c r="AX9" s="43" t="s">
        <v>775</v>
      </c>
      <c r="AY9" s="25"/>
      <c r="AZ9" s="25"/>
      <c r="BA9" s="271"/>
      <c r="BB9" s="35">
        <f t="shared" si="0"/>
        <v>1</v>
      </c>
      <c r="BC9" s="31"/>
    </row>
    <row r="10" spans="1:55" ht="16.7" customHeight="1" x14ac:dyDescent="0.15">
      <c r="A10" s="32">
        <v>32</v>
      </c>
      <c r="B10" s="32">
        <v>6384</v>
      </c>
      <c r="C10" s="34" t="s">
        <v>2898</v>
      </c>
      <c r="D10" s="223" t="s">
        <v>2899</v>
      </c>
      <c r="E10" s="272"/>
      <c r="F10" s="272"/>
      <c r="G10" s="43"/>
      <c r="H10" s="43"/>
      <c r="I10" s="43"/>
      <c r="J10" s="43"/>
      <c r="K10" s="43"/>
      <c r="L10" s="43"/>
      <c r="M10" s="43"/>
      <c r="N10" s="43"/>
      <c r="O10" s="43"/>
      <c r="P10" s="43"/>
      <c r="Q10" s="43"/>
      <c r="R10" s="43"/>
      <c r="S10" s="43"/>
      <c r="T10" s="43"/>
      <c r="U10" s="43"/>
      <c r="V10" s="43"/>
      <c r="W10" s="43"/>
      <c r="X10" s="43"/>
      <c r="Y10" s="43"/>
      <c r="Z10" s="43"/>
      <c r="AA10" s="44"/>
      <c r="AB10" s="44"/>
      <c r="AC10" s="44"/>
      <c r="AD10" s="44"/>
      <c r="AE10" s="44"/>
      <c r="AF10" s="44"/>
      <c r="AG10" s="44"/>
      <c r="AH10" s="44"/>
      <c r="AI10" s="44"/>
      <c r="AJ10" s="44"/>
      <c r="AK10" s="44"/>
      <c r="AL10" s="44"/>
      <c r="AM10" s="44"/>
      <c r="AN10" s="44"/>
      <c r="AO10" s="44"/>
      <c r="AP10" s="44"/>
      <c r="AQ10" s="44"/>
      <c r="AR10" s="44"/>
      <c r="AS10" s="1116"/>
      <c r="AT10" s="1116"/>
      <c r="AU10" s="43"/>
      <c r="AV10" s="1106">
        <v>160</v>
      </c>
      <c r="AW10" s="1106"/>
      <c r="AX10" s="43" t="s">
        <v>775</v>
      </c>
      <c r="AY10" s="25"/>
      <c r="AZ10" s="25"/>
      <c r="BA10" s="38"/>
      <c r="BB10" s="35">
        <f t="shared" si="0"/>
        <v>160</v>
      </c>
      <c r="BC10" s="273" t="s">
        <v>818</v>
      </c>
    </row>
    <row r="11" spans="1:55" ht="16.7" customHeight="1" x14ac:dyDescent="0.15">
      <c r="A11" s="32">
        <v>32</v>
      </c>
      <c r="B11" s="32">
        <v>6385</v>
      </c>
      <c r="C11" s="34" t="s">
        <v>2900</v>
      </c>
      <c r="D11" s="1088" t="s">
        <v>2901</v>
      </c>
      <c r="E11" s="1089"/>
      <c r="F11" s="1089"/>
      <c r="G11" s="1089"/>
      <c r="H11" s="1089"/>
      <c r="I11" s="1089"/>
      <c r="J11" s="1089"/>
      <c r="K11" s="1089"/>
      <c r="L11" s="1090"/>
      <c r="M11" s="1088" t="s">
        <v>2902</v>
      </c>
      <c r="N11" s="1089"/>
      <c r="O11" s="1089"/>
      <c r="P11" s="1089"/>
      <c r="Q11" s="1089"/>
      <c r="R11" s="1089"/>
      <c r="S11" s="1089"/>
      <c r="T11" s="1090"/>
      <c r="U11" s="25" t="s">
        <v>2903</v>
      </c>
      <c r="V11" s="25"/>
      <c r="W11" s="25"/>
      <c r="X11" s="25"/>
      <c r="Y11" s="25"/>
      <c r="Z11" s="25"/>
      <c r="AA11" s="26"/>
      <c r="AB11" s="26"/>
      <c r="AC11" s="25"/>
      <c r="AD11" s="26"/>
      <c r="AE11" s="71"/>
      <c r="AF11" s="211"/>
      <c r="AG11" s="211"/>
      <c r="AH11" s="211"/>
      <c r="AI11" s="211"/>
      <c r="AJ11" s="211"/>
      <c r="AK11" s="26"/>
      <c r="AL11" s="26"/>
      <c r="AM11" s="26"/>
      <c r="AN11" s="26"/>
      <c r="AO11" s="26"/>
      <c r="AP11" s="26"/>
      <c r="AQ11" s="26"/>
      <c r="AR11" s="26"/>
      <c r="AS11" s="25"/>
      <c r="AT11" s="25"/>
      <c r="AU11" s="25"/>
      <c r="AV11" s="1106">
        <v>9</v>
      </c>
      <c r="AW11" s="1106"/>
      <c r="AX11" s="25" t="s">
        <v>775</v>
      </c>
      <c r="AY11" s="25"/>
      <c r="AZ11" s="25"/>
      <c r="BA11" s="38"/>
      <c r="BB11" s="35">
        <f t="shared" si="0"/>
        <v>9</v>
      </c>
      <c r="BC11" s="31" t="s">
        <v>13</v>
      </c>
    </row>
    <row r="12" spans="1:55" ht="16.7" customHeight="1" x14ac:dyDescent="0.15">
      <c r="A12" s="32">
        <v>32</v>
      </c>
      <c r="B12" s="32">
        <v>6386</v>
      </c>
      <c r="C12" s="34" t="s">
        <v>2904</v>
      </c>
      <c r="D12" s="73"/>
      <c r="E12" s="74"/>
      <c r="F12" s="74"/>
      <c r="G12" s="274"/>
      <c r="H12" s="274"/>
      <c r="I12" s="274"/>
      <c r="J12" s="274"/>
      <c r="K12" s="274"/>
      <c r="L12" s="275"/>
      <c r="M12" s="73"/>
      <c r="N12" s="74"/>
      <c r="O12" s="74"/>
      <c r="P12" s="74"/>
      <c r="Q12" s="74"/>
      <c r="R12" s="74"/>
      <c r="S12" s="74"/>
      <c r="T12" s="75"/>
      <c r="U12" s="43" t="s">
        <v>2905</v>
      </c>
      <c r="V12" s="25"/>
      <c r="W12" s="25"/>
      <c r="X12" s="25"/>
      <c r="Y12" s="25"/>
      <c r="Z12" s="25"/>
      <c r="AA12" s="26"/>
      <c r="AB12" s="26"/>
      <c r="AC12" s="25"/>
      <c r="AD12" s="26"/>
      <c r="AE12" s="107"/>
      <c r="AF12" s="239"/>
      <c r="AG12" s="239"/>
      <c r="AH12" s="239"/>
      <c r="AI12" s="239"/>
      <c r="AJ12" s="239"/>
      <c r="AK12" s="44"/>
      <c r="AL12" s="44"/>
      <c r="AM12" s="44"/>
      <c r="AN12" s="44"/>
      <c r="AO12" s="44"/>
      <c r="AP12" s="44"/>
      <c r="AQ12" s="44"/>
      <c r="AR12" s="44"/>
      <c r="AS12" s="43"/>
      <c r="AT12" s="43"/>
      <c r="AU12" s="43"/>
      <c r="AV12" s="1106">
        <v>7</v>
      </c>
      <c r="AW12" s="1106"/>
      <c r="AX12" s="43" t="s">
        <v>775</v>
      </c>
      <c r="AY12" s="25"/>
      <c r="AZ12" s="25"/>
      <c r="BA12" s="38"/>
      <c r="BB12" s="35">
        <f t="shared" si="0"/>
        <v>7</v>
      </c>
      <c r="BC12" s="31"/>
    </row>
    <row r="13" spans="1:55" ht="16.7" customHeight="1" x14ac:dyDescent="0.15">
      <c r="A13" s="32">
        <v>32</v>
      </c>
      <c r="B13" s="32">
        <v>6387</v>
      </c>
      <c r="C13" s="34" t="s">
        <v>2906</v>
      </c>
      <c r="D13" s="73"/>
      <c r="E13" s="74"/>
      <c r="F13" s="74"/>
      <c r="G13" s="274"/>
      <c r="H13" s="274"/>
      <c r="I13" s="274"/>
      <c r="J13" s="274"/>
      <c r="K13" s="274"/>
      <c r="L13" s="275"/>
      <c r="M13" s="276"/>
      <c r="N13" s="274"/>
      <c r="O13" s="274"/>
      <c r="P13" s="187"/>
      <c r="S13" s="4"/>
      <c r="T13" s="21"/>
      <c r="U13" s="43" t="s">
        <v>2907</v>
      </c>
      <c r="V13" s="25"/>
      <c r="W13" s="25"/>
      <c r="X13" s="25"/>
      <c r="Y13" s="25"/>
      <c r="Z13" s="25"/>
      <c r="AA13" s="26"/>
      <c r="AB13" s="26"/>
      <c r="AC13" s="25"/>
      <c r="AD13" s="26"/>
      <c r="AE13" s="107"/>
      <c r="AF13" s="239"/>
      <c r="AG13" s="239"/>
      <c r="AH13" s="239"/>
      <c r="AI13" s="239"/>
      <c r="AJ13" s="239"/>
      <c r="AK13" s="44"/>
      <c r="AL13" s="44"/>
      <c r="AM13" s="44"/>
      <c r="AN13" s="44"/>
      <c r="AO13" s="44"/>
      <c r="AP13" s="44"/>
      <c r="AQ13" s="44"/>
      <c r="AR13" s="44"/>
      <c r="AS13" s="43"/>
      <c r="AT13" s="43"/>
      <c r="AU13" s="43"/>
      <c r="AV13" s="1106">
        <v>6</v>
      </c>
      <c r="AW13" s="1106"/>
      <c r="AX13" s="43" t="s">
        <v>775</v>
      </c>
      <c r="AY13" s="25"/>
      <c r="AZ13" s="25"/>
      <c r="BA13" s="38"/>
      <c r="BB13" s="35">
        <f t="shared" si="0"/>
        <v>6</v>
      </c>
      <c r="BC13" s="31"/>
    </row>
    <row r="14" spans="1:55" ht="16.7" customHeight="1" x14ac:dyDescent="0.15">
      <c r="A14" s="32">
        <v>32</v>
      </c>
      <c r="B14" s="32">
        <v>6388</v>
      </c>
      <c r="C14" s="34" t="s">
        <v>2908</v>
      </c>
      <c r="D14" s="73"/>
      <c r="E14" s="74"/>
      <c r="F14" s="74"/>
      <c r="G14" s="274"/>
      <c r="H14" s="274"/>
      <c r="I14" s="274"/>
      <c r="J14" s="274"/>
      <c r="K14" s="274"/>
      <c r="L14" s="275"/>
      <c r="M14" s="276"/>
      <c r="N14" s="274"/>
      <c r="O14" s="274"/>
      <c r="P14" s="187"/>
      <c r="S14" s="4"/>
      <c r="T14" s="21"/>
      <c r="U14" s="43" t="s">
        <v>2909</v>
      </c>
      <c r="V14" s="43"/>
      <c r="W14" s="43"/>
      <c r="X14" s="43"/>
      <c r="Y14" s="43"/>
      <c r="Z14" s="43"/>
      <c r="AA14" s="44"/>
      <c r="AB14" s="44"/>
      <c r="AC14" s="44"/>
      <c r="AD14" s="44"/>
      <c r="AE14" s="44"/>
      <c r="AF14" s="44"/>
      <c r="AG14" s="44"/>
      <c r="AH14" s="44"/>
      <c r="AI14" s="44"/>
      <c r="AJ14" s="44"/>
      <c r="AK14" s="44"/>
      <c r="AL14" s="44"/>
      <c r="AM14" s="44"/>
      <c r="AN14" s="44"/>
      <c r="AO14" s="44"/>
      <c r="AP14" s="44"/>
      <c r="AQ14" s="44"/>
      <c r="AR14" s="44"/>
      <c r="AS14" s="43"/>
      <c r="AT14" s="43"/>
      <c r="AU14" s="43"/>
      <c r="AV14" s="1106">
        <v>5</v>
      </c>
      <c r="AW14" s="1106"/>
      <c r="AX14" s="43" t="s">
        <v>775</v>
      </c>
      <c r="AY14" s="25"/>
      <c r="AZ14" s="25"/>
      <c r="BA14" s="38"/>
      <c r="BB14" s="35">
        <f t="shared" si="0"/>
        <v>5</v>
      </c>
      <c r="BC14" s="31"/>
    </row>
    <row r="15" spans="1:55" ht="16.7" customHeight="1" x14ac:dyDescent="0.15">
      <c r="A15" s="32">
        <v>32</v>
      </c>
      <c r="B15" s="32">
        <v>6389</v>
      </c>
      <c r="C15" s="34" t="s">
        <v>2910</v>
      </c>
      <c r="D15" s="73"/>
      <c r="E15" s="74"/>
      <c r="F15" s="74"/>
      <c r="G15" s="274"/>
      <c r="H15" s="274"/>
      <c r="I15" s="274"/>
      <c r="J15" s="274"/>
      <c r="K15" s="274"/>
      <c r="L15" s="275"/>
      <c r="M15" s="276"/>
      <c r="N15" s="274"/>
      <c r="O15" s="274"/>
      <c r="P15" s="187"/>
      <c r="S15" s="4"/>
      <c r="T15" s="21"/>
      <c r="U15" s="43" t="s">
        <v>2911</v>
      </c>
      <c r="V15" s="43"/>
      <c r="W15" s="43"/>
      <c r="X15" s="43"/>
      <c r="Y15" s="43"/>
      <c r="Z15" s="43"/>
      <c r="AA15" s="44"/>
      <c r="AB15" s="44"/>
      <c r="AC15" s="44"/>
      <c r="AD15" s="44"/>
      <c r="AE15" s="44"/>
      <c r="AF15" s="44"/>
      <c r="AG15" s="44"/>
      <c r="AH15" s="44"/>
      <c r="AI15" s="44"/>
      <c r="AJ15" s="44"/>
      <c r="AK15" s="44"/>
      <c r="AL15" s="44"/>
      <c r="AM15" s="44"/>
      <c r="AN15" s="44"/>
      <c r="AO15" s="44"/>
      <c r="AP15" s="44"/>
      <c r="AQ15" s="44"/>
      <c r="AR15" s="44"/>
      <c r="AS15" s="43"/>
      <c r="AT15" s="43"/>
      <c r="AU15" s="43"/>
      <c r="AV15" s="1106">
        <v>4</v>
      </c>
      <c r="AW15" s="1106"/>
      <c r="AX15" s="43" t="s">
        <v>775</v>
      </c>
      <c r="AY15" s="25"/>
      <c r="AZ15" s="25"/>
      <c r="BA15" s="38"/>
      <c r="BB15" s="35">
        <f t="shared" si="0"/>
        <v>4</v>
      </c>
      <c r="BC15" s="31"/>
    </row>
    <row r="16" spans="1:55" ht="16.7" customHeight="1" x14ac:dyDescent="0.15">
      <c r="A16" s="32">
        <v>32</v>
      </c>
      <c r="B16" s="32">
        <v>6390</v>
      </c>
      <c r="C16" s="34" t="s">
        <v>2912</v>
      </c>
      <c r="D16" s="73"/>
      <c r="E16" s="74"/>
      <c r="F16" s="74"/>
      <c r="G16" s="274"/>
      <c r="H16" s="274"/>
      <c r="I16" s="274"/>
      <c r="J16" s="274"/>
      <c r="K16" s="274"/>
      <c r="L16" s="275"/>
      <c r="M16" s="276"/>
      <c r="N16" s="274"/>
      <c r="O16" s="274"/>
      <c r="P16" s="187"/>
      <c r="S16" s="4"/>
      <c r="T16" s="21"/>
      <c r="U16" s="43" t="s">
        <v>2913</v>
      </c>
      <c r="V16" s="43"/>
      <c r="W16" s="43"/>
      <c r="X16" s="43"/>
      <c r="Y16" s="43"/>
      <c r="Z16" s="43"/>
      <c r="AA16" s="44"/>
      <c r="AB16" s="44"/>
      <c r="AC16" s="44"/>
      <c r="AD16" s="44"/>
      <c r="AE16" s="44"/>
      <c r="AF16" s="44"/>
      <c r="AG16" s="44"/>
      <c r="AH16" s="44"/>
      <c r="AI16" s="44"/>
      <c r="AJ16" s="44"/>
      <c r="AK16" s="44"/>
      <c r="AL16" s="44"/>
      <c r="AM16" s="44"/>
      <c r="AN16" s="44"/>
      <c r="AO16" s="44"/>
      <c r="AP16" s="44"/>
      <c r="AQ16" s="44"/>
      <c r="AR16" s="44"/>
      <c r="AS16" s="43"/>
      <c r="AT16" s="43"/>
      <c r="AU16" s="43"/>
      <c r="AV16" s="1106">
        <v>4</v>
      </c>
      <c r="AW16" s="1106"/>
      <c r="AX16" s="43" t="s">
        <v>775</v>
      </c>
      <c r="AY16" s="25"/>
      <c r="AZ16" s="25"/>
      <c r="BA16" s="38"/>
      <c r="BB16" s="35">
        <f t="shared" si="0"/>
        <v>4</v>
      </c>
      <c r="BC16" s="31"/>
    </row>
    <row r="17" spans="1:55" ht="16.7" customHeight="1" x14ac:dyDescent="0.15">
      <c r="A17" s="32">
        <v>32</v>
      </c>
      <c r="B17" s="32">
        <v>6391</v>
      </c>
      <c r="C17" s="34" t="s">
        <v>2914</v>
      </c>
      <c r="D17" s="73"/>
      <c r="E17" s="74"/>
      <c r="F17" s="74"/>
      <c r="G17" s="274"/>
      <c r="H17" s="274"/>
      <c r="I17" s="274"/>
      <c r="J17" s="274"/>
      <c r="K17" s="274"/>
      <c r="L17" s="275"/>
      <c r="M17" s="276"/>
      <c r="N17" s="274"/>
      <c r="O17" s="274"/>
      <c r="P17" s="187"/>
      <c r="S17" s="4"/>
      <c r="T17" s="21"/>
      <c r="U17" s="43" t="s">
        <v>2915</v>
      </c>
      <c r="V17" s="43"/>
      <c r="W17" s="43"/>
      <c r="X17" s="43"/>
      <c r="Y17" s="43"/>
      <c r="Z17" s="43"/>
      <c r="AA17" s="44"/>
      <c r="AB17" s="44"/>
      <c r="AC17" s="44"/>
      <c r="AD17" s="44"/>
      <c r="AE17" s="44"/>
      <c r="AF17" s="44"/>
      <c r="AG17" s="44"/>
      <c r="AH17" s="44"/>
      <c r="AI17" s="44"/>
      <c r="AJ17" s="44"/>
      <c r="AK17" s="44"/>
      <c r="AL17" s="44"/>
      <c r="AM17" s="44"/>
      <c r="AN17" s="44"/>
      <c r="AO17" s="44"/>
      <c r="AP17" s="44"/>
      <c r="AQ17" s="44"/>
      <c r="AR17" s="44"/>
      <c r="AS17" s="43"/>
      <c r="AT17" s="43"/>
      <c r="AU17" s="43"/>
      <c r="AV17" s="1106">
        <v>4</v>
      </c>
      <c r="AW17" s="1106"/>
      <c r="AX17" s="43" t="s">
        <v>775</v>
      </c>
      <c r="AY17" s="25"/>
      <c r="AZ17" s="25"/>
      <c r="BA17" s="38"/>
      <c r="BB17" s="35">
        <f t="shared" si="0"/>
        <v>4</v>
      </c>
      <c r="BC17" s="31"/>
    </row>
    <row r="18" spans="1:55" ht="16.7" customHeight="1" x14ac:dyDescent="0.15">
      <c r="A18" s="32">
        <v>32</v>
      </c>
      <c r="B18" s="32">
        <v>6392</v>
      </c>
      <c r="C18" s="34" t="s">
        <v>2916</v>
      </c>
      <c r="D18" s="73"/>
      <c r="E18" s="74"/>
      <c r="F18" s="74"/>
      <c r="G18" s="274"/>
      <c r="H18" s="274"/>
      <c r="I18" s="274"/>
      <c r="J18" s="274"/>
      <c r="K18" s="274"/>
      <c r="L18" s="275"/>
      <c r="M18" s="276"/>
      <c r="N18" s="274"/>
      <c r="O18" s="274"/>
      <c r="P18" s="187"/>
      <c r="S18" s="4"/>
      <c r="T18" s="21"/>
      <c r="U18" s="43" t="s">
        <v>2917</v>
      </c>
      <c r="V18" s="43"/>
      <c r="W18" s="43"/>
      <c r="X18" s="43"/>
      <c r="Y18" s="43"/>
      <c r="Z18" s="43"/>
      <c r="AA18" s="44"/>
      <c r="AB18" s="44"/>
      <c r="AC18" s="44"/>
      <c r="AD18" s="44"/>
      <c r="AE18" s="44"/>
      <c r="AF18" s="44"/>
      <c r="AG18" s="44"/>
      <c r="AH18" s="44"/>
      <c r="AI18" s="44"/>
      <c r="AJ18" s="44"/>
      <c r="AK18" s="44"/>
      <c r="AL18" s="44"/>
      <c r="AM18" s="44"/>
      <c r="AN18" s="44"/>
      <c r="AO18" s="44"/>
      <c r="AP18" s="44"/>
      <c r="AQ18" s="44"/>
      <c r="AR18" s="44"/>
      <c r="AS18" s="43"/>
      <c r="AT18" s="43"/>
      <c r="AU18" s="43"/>
      <c r="AV18" s="1106">
        <v>3</v>
      </c>
      <c r="AW18" s="1106"/>
      <c r="AX18" s="43" t="s">
        <v>775</v>
      </c>
      <c r="AY18" s="25"/>
      <c r="AZ18" s="25"/>
      <c r="BA18" s="38"/>
      <c r="BB18" s="35">
        <f t="shared" si="0"/>
        <v>3</v>
      </c>
      <c r="BC18" s="31"/>
    </row>
    <row r="19" spans="1:55" ht="16.7" customHeight="1" x14ac:dyDescent="0.15">
      <c r="A19" s="32">
        <v>32</v>
      </c>
      <c r="B19" s="32">
        <v>6393</v>
      </c>
      <c r="C19" s="34" t="s">
        <v>2918</v>
      </c>
      <c r="D19" s="73"/>
      <c r="E19" s="74"/>
      <c r="F19" s="74"/>
      <c r="G19" s="274"/>
      <c r="H19" s="274"/>
      <c r="I19" s="274"/>
      <c r="J19" s="274"/>
      <c r="K19" s="274"/>
      <c r="L19" s="275"/>
      <c r="M19" s="276"/>
      <c r="N19" s="274"/>
      <c r="O19" s="274"/>
      <c r="P19" s="187"/>
      <c r="S19" s="4"/>
      <c r="T19" s="21"/>
      <c r="U19" s="43" t="s">
        <v>2919</v>
      </c>
      <c r="V19" s="43"/>
      <c r="W19" s="43"/>
      <c r="X19" s="43"/>
      <c r="Y19" s="43"/>
      <c r="Z19" s="43"/>
      <c r="AA19" s="44"/>
      <c r="AB19" s="44"/>
      <c r="AC19" s="44"/>
      <c r="AD19" s="44"/>
      <c r="AE19" s="44"/>
      <c r="AF19" s="44"/>
      <c r="AG19" s="44"/>
      <c r="AH19" s="44"/>
      <c r="AI19" s="44"/>
      <c r="AJ19" s="44"/>
      <c r="AK19" s="44"/>
      <c r="AL19" s="44"/>
      <c r="AM19" s="44"/>
      <c r="AN19" s="44"/>
      <c r="AO19" s="44"/>
      <c r="AP19" s="44"/>
      <c r="AQ19" s="44"/>
      <c r="AR19" s="44"/>
      <c r="AS19" s="43"/>
      <c r="AT19" s="43"/>
      <c r="AU19" s="43"/>
      <c r="AV19" s="1106">
        <v>3</v>
      </c>
      <c r="AW19" s="1106"/>
      <c r="AX19" s="43" t="s">
        <v>775</v>
      </c>
      <c r="AY19" s="25"/>
      <c r="AZ19" s="25"/>
      <c r="BA19" s="38"/>
      <c r="BB19" s="35">
        <f t="shared" si="0"/>
        <v>3</v>
      </c>
      <c r="BC19" s="31"/>
    </row>
    <row r="20" spans="1:55" ht="16.7" customHeight="1" x14ac:dyDescent="0.15">
      <c r="A20" s="32">
        <v>32</v>
      </c>
      <c r="B20" s="32">
        <v>6394</v>
      </c>
      <c r="C20" s="34" t="s">
        <v>2920</v>
      </c>
      <c r="D20" s="73"/>
      <c r="E20" s="74"/>
      <c r="F20" s="74"/>
      <c r="G20" s="274"/>
      <c r="H20" s="274"/>
      <c r="I20" s="274"/>
      <c r="J20" s="274"/>
      <c r="K20" s="274"/>
      <c r="L20" s="275"/>
      <c r="M20" s="276"/>
      <c r="N20" s="274"/>
      <c r="O20" s="274"/>
      <c r="P20" s="187"/>
      <c r="S20" s="4"/>
      <c r="T20" s="21"/>
      <c r="U20" s="43" t="s">
        <v>2921</v>
      </c>
      <c r="V20" s="43"/>
      <c r="W20" s="43"/>
      <c r="X20" s="43"/>
      <c r="Y20" s="43"/>
      <c r="Z20" s="43"/>
      <c r="AA20" s="44"/>
      <c r="AB20" s="44"/>
      <c r="AC20" s="44"/>
      <c r="AD20" s="44"/>
      <c r="AE20" s="44"/>
      <c r="AF20" s="44"/>
      <c r="AG20" s="44"/>
      <c r="AH20" s="44"/>
      <c r="AI20" s="44"/>
      <c r="AJ20" s="44"/>
      <c r="AK20" s="44"/>
      <c r="AL20" s="44"/>
      <c r="AM20" s="44"/>
      <c r="AN20" s="44"/>
      <c r="AO20" s="44"/>
      <c r="AP20" s="44"/>
      <c r="AQ20" s="44"/>
      <c r="AR20" s="44"/>
      <c r="AS20" s="43"/>
      <c r="AT20" s="43"/>
      <c r="AU20" s="43"/>
      <c r="AV20" s="1106">
        <v>3</v>
      </c>
      <c r="AW20" s="1106"/>
      <c r="AX20" s="43" t="s">
        <v>775</v>
      </c>
      <c r="AY20" s="25"/>
      <c r="AZ20" s="25"/>
      <c r="BA20" s="38"/>
      <c r="BB20" s="35">
        <f t="shared" si="0"/>
        <v>3</v>
      </c>
      <c r="BC20" s="31"/>
    </row>
    <row r="21" spans="1:55" ht="16.7" customHeight="1" x14ac:dyDescent="0.15">
      <c r="A21" s="32">
        <v>32</v>
      </c>
      <c r="B21" s="32">
        <v>6395</v>
      </c>
      <c r="C21" s="34" t="s">
        <v>2922</v>
      </c>
      <c r="D21" s="73"/>
      <c r="E21" s="74"/>
      <c r="F21" s="74"/>
      <c r="G21" s="274"/>
      <c r="H21" s="274"/>
      <c r="I21" s="274"/>
      <c r="J21" s="274"/>
      <c r="K21" s="274"/>
      <c r="L21" s="275"/>
      <c r="M21" s="276"/>
      <c r="N21" s="274"/>
      <c r="O21" s="274"/>
      <c r="P21" s="187"/>
      <c r="S21" s="4"/>
      <c r="T21" s="21"/>
      <c r="U21" s="43" t="s">
        <v>2923</v>
      </c>
      <c r="V21" s="43"/>
      <c r="W21" s="43"/>
      <c r="X21" s="43"/>
      <c r="Y21" s="43"/>
      <c r="Z21" s="43"/>
      <c r="AA21" s="44"/>
      <c r="AB21" s="44"/>
      <c r="AC21" s="44"/>
      <c r="AD21" s="44"/>
      <c r="AE21" s="44"/>
      <c r="AF21" s="44"/>
      <c r="AG21" s="44"/>
      <c r="AH21" s="44"/>
      <c r="AI21" s="44"/>
      <c r="AJ21" s="44"/>
      <c r="AK21" s="44"/>
      <c r="AL21" s="44"/>
      <c r="AM21" s="44"/>
      <c r="AN21" s="44"/>
      <c r="AO21" s="44"/>
      <c r="AP21" s="44"/>
      <c r="AQ21" s="44"/>
      <c r="AR21" s="44"/>
      <c r="AS21" s="43"/>
      <c r="AT21" s="43"/>
      <c r="AU21" s="43"/>
      <c r="AV21" s="1106">
        <v>2</v>
      </c>
      <c r="AW21" s="1106"/>
      <c r="AX21" s="43" t="s">
        <v>775</v>
      </c>
      <c r="AY21" s="25"/>
      <c r="AZ21" s="25"/>
      <c r="BA21" s="38"/>
      <c r="BB21" s="35">
        <f t="shared" si="0"/>
        <v>2</v>
      </c>
      <c r="BC21" s="31"/>
    </row>
    <row r="22" spans="1:55" ht="16.7" customHeight="1" x14ac:dyDescent="0.15">
      <c r="A22" s="32">
        <v>32</v>
      </c>
      <c r="B22" s="32">
        <v>6396</v>
      </c>
      <c r="C22" s="34" t="s">
        <v>2924</v>
      </c>
      <c r="D22" s="73"/>
      <c r="E22" s="74"/>
      <c r="F22" s="74"/>
      <c r="G22" s="274"/>
      <c r="H22" s="274"/>
      <c r="I22" s="274"/>
      <c r="J22" s="274"/>
      <c r="K22" s="274"/>
      <c r="L22" s="275"/>
      <c r="M22" s="276"/>
      <c r="N22" s="274"/>
      <c r="O22" s="274"/>
      <c r="P22" s="187"/>
      <c r="S22" s="4"/>
      <c r="T22" s="21"/>
      <c r="U22" s="43" t="s">
        <v>2925</v>
      </c>
      <c r="V22" s="43"/>
      <c r="W22" s="43"/>
      <c r="X22" s="43"/>
      <c r="Y22" s="43"/>
      <c r="Z22" s="43"/>
      <c r="AA22" s="44"/>
      <c r="AB22" s="44"/>
      <c r="AC22" s="44"/>
      <c r="AD22" s="44"/>
      <c r="AE22" s="44"/>
      <c r="AF22" s="44"/>
      <c r="AG22" s="44"/>
      <c r="AH22" s="44"/>
      <c r="AI22" s="44"/>
      <c r="AJ22" s="44"/>
      <c r="AK22" s="44"/>
      <c r="AL22" s="44"/>
      <c r="AM22" s="44"/>
      <c r="AN22" s="44"/>
      <c r="AO22" s="44"/>
      <c r="AP22" s="44"/>
      <c r="AQ22" s="44"/>
      <c r="AR22" s="44"/>
      <c r="AS22" s="43"/>
      <c r="AT22" s="43"/>
      <c r="AU22" s="43"/>
      <c r="AV22" s="1106">
        <v>2</v>
      </c>
      <c r="AW22" s="1106"/>
      <c r="AX22" s="43" t="s">
        <v>775</v>
      </c>
      <c r="AY22" s="25"/>
      <c r="AZ22" s="25"/>
      <c r="BA22" s="38"/>
      <c r="BB22" s="35">
        <f t="shared" si="0"/>
        <v>2</v>
      </c>
      <c r="BC22" s="31"/>
    </row>
    <row r="23" spans="1:55" ht="16.7" customHeight="1" x14ac:dyDescent="0.15">
      <c r="A23" s="32">
        <v>32</v>
      </c>
      <c r="B23" s="32">
        <v>6397</v>
      </c>
      <c r="C23" s="34" t="s">
        <v>2926</v>
      </c>
      <c r="D23" s="73"/>
      <c r="E23" s="74"/>
      <c r="F23" s="74"/>
      <c r="G23" s="274"/>
      <c r="H23" s="274"/>
      <c r="I23" s="274"/>
      <c r="J23" s="274"/>
      <c r="K23" s="274"/>
      <c r="L23" s="275"/>
      <c r="M23" s="276"/>
      <c r="N23" s="274"/>
      <c r="O23" s="274"/>
      <c r="P23" s="187"/>
      <c r="S23" s="4"/>
      <c r="T23" s="21"/>
      <c r="U23" s="43" t="s">
        <v>2927</v>
      </c>
      <c r="V23" s="43"/>
      <c r="W23" s="43"/>
      <c r="X23" s="43"/>
      <c r="Y23" s="43"/>
      <c r="Z23" s="43"/>
      <c r="AA23" s="44"/>
      <c r="AB23" s="44"/>
      <c r="AC23" s="44"/>
      <c r="AD23" s="44"/>
      <c r="AE23" s="44"/>
      <c r="AF23" s="44"/>
      <c r="AG23" s="44"/>
      <c r="AH23" s="44"/>
      <c r="AI23" s="44"/>
      <c r="AJ23" s="44"/>
      <c r="AK23" s="44"/>
      <c r="AL23" s="44"/>
      <c r="AM23" s="44"/>
      <c r="AN23" s="44"/>
      <c r="AO23" s="44"/>
      <c r="AP23" s="44"/>
      <c r="AQ23" s="44"/>
      <c r="AR23" s="44"/>
      <c r="AS23" s="43"/>
      <c r="AT23" s="43"/>
      <c r="AU23" s="43"/>
      <c r="AV23" s="1106">
        <v>2</v>
      </c>
      <c r="AW23" s="1106"/>
      <c r="AX23" s="43" t="s">
        <v>775</v>
      </c>
      <c r="AY23" s="25"/>
      <c r="AZ23" s="25"/>
      <c r="BA23" s="38"/>
      <c r="BB23" s="35">
        <f t="shared" si="0"/>
        <v>2</v>
      </c>
      <c r="BC23" s="31"/>
    </row>
    <row r="24" spans="1:55" ht="16.7" customHeight="1" x14ac:dyDescent="0.15">
      <c r="A24" s="32">
        <v>32</v>
      </c>
      <c r="B24" s="32">
        <v>6398</v>
      </c>
      <c r="C24" s="34" t="s">
        <v>2928</v>
      </c>
      <c r="D24" s="73"/>
      <c r="E24" s="74"/>
      <c r="F24" s="74"/>
      <c r="G24" s="274"/>
      <c r="H24" s="274"/>
      <c r="I24" s="274"/>
      <c r="J24" s="274"/>
      <c r="K24" s="274"/>
      <c r="L24" s="275"/>
      <c r="M24" s="276"/>
      <c r="N24" s="274"/>
      <c r="O24" s="274"/>
      <c r="P24" s="187"/>
      <c r="S24" s="4"/>
      <c r="T24" s="21"/>
      <c r="U24" s="43" t="s">
        <v>2929</v>
      </c>
      <c r="V24" s="43"/>
      <c r="W24" s="43"/>
      <c r="X24" s="43"/>
      <c r="Y24" s="43"/>
      <c r="Z24" s="43"/>
      <c r="AA24" s="44"/>
      <c r="AB24" s="44"/>
      <c r="AC24" s="44"/>
      <c r="AD24" s="44"/>
      <c r="AE24" s="44"/>
      <c r="AF24" s="44"/>
      <c r="AG24" s="44"/>
      <c r="AH24" s="44"/>
      <c r="AI24" s="44"/>
      <c r="AJ24" s="44"/>
      <c r="AK24" s="44"/>
      <c r="AL24" s="44"/>
      <c r="AM24" s="44"/>
      <c r="AN24" s="44"/>
      <c r="AO24" s="44"/>
      <c r="AP24" s="44"/>
      <c r="AQ24" s="44"/>
      <c r="AR24" s="44"/>
      <c r="AS24" s="43"/>
      <c r="AT24" s="43"/>
      <c r="AU24" s="43"/>
      <c r="AV24" s="1106">
        <v>2</v>
      </c>
      <c r="AW24" s="1106"/>
      <c r="AX24" s="43" t="s">
        <v>775</v>
      </c>
      <c r="AY24" s="25"/>
      <c r="AZ24" s="25"/>
      <c r="BA24" s="38"/>
      <c r="BB24" s="35">
        <f t="shared" si="0"/>
        <v>2</v>
      </c>
      <c r="BC24" s="31"/>
    </row>
    <row r="25" spans="1:55" ht="16.7" customHeight="1" x14ac:dyDescent="0.15">
      <c r="A25" s="32">
        <v>32</v>
      </c>
      <c r="B25" s="32">
        <v>6399</v>
      </c>
      <c r="C25" s="34" t="s">
        <v>2930</v>
      </c>
      <c r="D25" s="73"/>
      <c r="E25" s="74"/>
      <c r="F25" s="74"/>
      <c r="G25" s="274"/>
      <c r="H25" s="274"/>
      <c r="I25" s="274"/>
      <c r="J25" s="274"/>
      <c r="K25" s="274"/>
      <c r="L25" s="275"/>
      <c r="M25" s="276"/>
      <c r="N25" s="274"/>
      <c r="O25" s="274"/>
      <c r="P25" s="187"/>
      <c r="S25" s="4"/>
      <c r="T25" s="21"/>
      <c r="U25" s="43" t="s">
        <v>2931</v>
      </c>
      <c r="V25" s="43"/>
      <c r="W25" s="43"/>
      <c r="X25" s="43"/>
      <c r="Y25" s="43"/>
      <c r="Z25" s="43"/>
      <c r="AA25" s="44"/>
      <c r="AB25" s="44"/>
      <c r="AC25" s="44"/>
      <c r="AD25" s="44"/>
      <c r="AE25" s="44"/>
      <c r="AF25" s="44"/>
      <c r="AG25" s="44"/>
      <c r="AH25" s="44"/>
      <c r="AI25" s="44"/>
      <c r="AJ25" s="44"/>
      <c r="AK25" s="44"/>
      <c r="AL25" s="44"/>
      <c r="AM25" s="44"/>
      <c r="AN25" s="44"/>
      <c r="AO25" s="44"/>
      <c r="AP25" s="44"/>
      <c r="AQ25" s="44"/>
      <c r="AR25" s="44"/>
      <c r="AS25" s="43"/>
      <c r="AT25" s="43"/>
      <c r="AU25" s="43"/>
      <c r="AV25" s="1106">
        <v>2</v>
      </c>
      <c r="AW25" s="1106"/>
      <c r="AX25" s="43" t="s">
        <v>775</v>
      </c>
      <c r="AY25" s="25"/>
      <c r="AZ25" s="25"/>
      <c r="BA25" s="38"/>
      <c r="BB25" s="35">
        <f t="shared" si="0"/>
        <v>2</v>
      </c>
      <c r="BC25" s="31"/>
    </row>
    <row r="26" spans="1:55" ht="16.7" customHeight="1" x14ac:dyDescent="0.15">
      <c r="A26" s="32">
        <v>32</v>
      </c>
      <c r="B26" s="32">
        <v>6400</v>
      </c>
      <c r="C26" s="34" t="s">
        <v>2932</v>
      </c>
      <c r="D26" s="73"/>
      <c r="E26" s="74"/>
      <c r="F26" s="74"/>
      <c r="G26" s="274"/>
      <c r="H26" s="274"/>
      <c r="I26" s="274"/>
      <c r="J26" s="274"/>
      <c r="K26" s="274"/>
      <c r="L26" s="275"/>
      <c r="M26" s="276"/>
      <c r="N26" s="274"/>
      <c r="O26" s="274"/>
      <c r="P26" s="187"/>
      <c r="S26" s="4"/>
      <c r="T26" s="21"/>
      <c r="U26" s="43" t="s">
        <v>2933</v>
      </c>
      <c r="V26" s="43"/>
      <c r="W26" s="43"/>
      <c r="X26" s="43"/>
      <c r="Y26" s="43"/>
      <c r="Z26" s="43"/>
      <c r="AA26" s="44"/>
      <c r="AB26" s="44"/>
      <c r="AC26" s="44"/>
      <c r="AD26" s="44"/>
      <c r="AE26" s="44"/>
      <c r="AF26" s="44"/>
      <c r="AG26" s="44"/>
      <c r="AH26" s="44"/>
      <c r="AI26" s="44"/>
      <c r="AJ26" s="44"/>
      <c r="AK26" s="44"/>
      <c r="AL26" s="44"/>
      <c r="AM26" s="44"/>
      <c r="AN26" s="44"/>
      <c r="AO26" s="44"/>
      <c r="AP26" s="44"/>
      <c r="AQ26" s="44"/>
      <c r="AR26" s="44"/>
      <c r="AS26" s="43"/>
      <c r="AT26" s="43"/>
      <c r="AU26" s="43"/>
      <c r="AV26" s="1106">
        <v>2</v>
      </c>
      <c r="AW26" s="1106"/>
      <c r="AX26" s="43" t="s">
        <v>775</v>
      </c>
      <c r="AY26" s="25"/>
      <c r="AZ26" s="25"/>
      <c r="BA26" s="38"/>
      <c r="BB26" s="35">
        <f t="shared" si="0"/>
        <v>2</v>
      </c>
      <c r="BC26" s="31"/>
    </row>
    <row r="27" spans="1:55" ht="16.7" customHeight="1" x14ac:dyDescent="0.15">
      <c r="A27" s="32">
        <v>32</v>
      </c>
      <c r="B27" s="32">
        <v>6401</v>
      </c>
      <c r="C27" s="34" t="s">
        <v>2934</v>
      </c>
      <c r="D27" s="73"/>
      <c r="E27" s="74"/>
      <c r="F27" s="74"/>
      <c r="G27" s="274"/>
      <c r="H27" s="274"/>
      <c r="I27" s="274"/>
      <c r="J27" s="274"/>
      <c r="K27" s="274"/>
      <c r="L27" s="275"/>
      <c r="M27" s="277"/>
      <c r="N27" s="278"/>
      <c r="O27" s="278"/>
      <c r="P27" s="211"/>
      <c r="Q27" s="25"/>
      <c r="R27" s="25"/>
      <c r="S27" s="25"/>
      <c r="T27" s="38"/>
      <c r="U27" s="43" t="s">
        <v>2935</v>
      </c>
      <c r="V27" s="43"/>
      <c r="W27" s="43"/>
      <c r="X27" s="43"/>
      <c r="Y27" s="43"/>
      <c r="Z27" s="43"/>
      <c r="AA27" s="44"/>
      <c r="AB27" s="44"/>
      <c r="AC27" s="44"/>
      <c r="AD27" s="44"/>
      <c r="AE27" s="44"/>
      <c r="AF27" s="44"/>
      <c r="AG27" s="44"/>
      <c r="AH27" s="44"/>
      <c r="AI27" s="44"/>
      <c r="AJ27" s="44"/>
      <c r="AK27" s="44"/>
      <c r="AL27" s="44"/>
      <c r="AM27" s="44"/>
      <c r="AN27" s="44"/>
      <c r="AO27" s="44"/>
      <c r="AP27" s="44"/>
      <c r="AQ27" s="44"/>
      <c r="AR27" s="44"/>
      <c r="AS27" s="43"/>
      <c r="AT27" s="43"/>
      <c r="AU27" s="43"/>
      <c r="AV27" s="1106">
        <v>2</v>
      </c>
      <c r="AW27" s="1106"/>
      <c r="AX27" s="43" t="s">
        <v>775</v>
      </c>
      <c r="AY27" s="25"/>
      <c r="AZ27" s="25"/>
      <c r="BA27" s="38"/>
      <c r="BB27" s="35">
        <f t="shared" si="0"/>
        <v>2</v>
      </c>
      <c r="BC27" s="31"/>
    </row>
    <row r="28" spans="1:55" ht="16.7" customHeight="1" x14ac:dyDescent="0.15">
      <c r="A28" s="32">
        <v>32</v>
      </c>
      <c r="B28" s="32">
        <v>6402</v>
      </c>
      <c r="C28" s="34" t="s">
        <v>2936</v>
      </c>
      <c r="D28" s="73"/>
      <c r="E28" s="74"/>
      <c r="F28" s="74"/>
      <c r="G28" s="187"/>
      <c r="H28" s="74"/>
      <c r="I28" s="74"/>
      <c r="J28" s="74"/>
      <c r="K28" s="74"/>
      <c r="L28" s="75"/>
      <c r="M28" s="1085" t="s">
        <v>2937</v>
      </c>
      <c r="N28" s="1117"/>
      <c r="O28" s="1117"/>
      <c r="P28" s="1117"/>
      <c r="Q28" s="1117"/>
      <c r="R28" s="1117"/>
      <c r="S28" s="1117"/>
      <c r="T28" s="1118"/>
      <c r="U28" s="25" t="s">
        <v>2903</v>
      </c>
      <c r="V28" s="25"/>
      <c r="W28" s="25"/>
      <c r="X28" s="25"/>
      <c r="Y28" s="25"/>
      <c r="Z28" s="25"/>
      <c r="AA28" s="26"/>
      <c r="AB28" s="26"/>
      <c r="AC28" s="25"/>
      <c r="AD28" s="26"/>
      <c r="AE28" s="107"/>
      <c r="AF28" s="239"/>
      <c r="AG28" s="239"/>
      <c r="AH28" s="239"/>
      <c r="AI28" s="239"/>
      <c r="AJ28" s="239"/>
      <c r="AK28" s="44"/>
      <c r="AL28" s="44"/>
      <c r="AM28" s="44"/>
      <c r="AN28" s="44"/>
      <c r="AO28" s="44"/>
      <c r="AP28" s="44"/>
      <c r="AQ28" s="44"/>
      <c r="AR28" s="44"/>
      <c r="AS28" s="43"/>
      <c r="AT28" s="43"/>
      <c r="AU28" s="43"/>
      <c r="AV28" s="1106">
        <v>5</v>
      </c>
      <c r="AW28" s="1106"/>
      <c r="AX28" s="43" t="s">
        <v>775</v>
      </c>
      <c r="AY28" s="25"/>
      <c r="AZ28" s="25"/>
      <c r="BA28" s="38"/>
      <c r="BB28" s="35">
        <f t="shared" si="0"/>
        <v>5</v>
      </c>
      <c r="BC28" s="31"/>
    </row>
    <row r="29" spans="1:55" ht="16.7" customHeight="1" x14ac:dyDescent="0.15">
      <c r="A29" s="32">
        <v>32</v>
      </c>
      <c r="B29" s="32">
        <v>6403</v>
      </c>
      <c r="C29" s="34" t="s">
        <v>2938</v>
      </c>
      <c r="D29" s="73"/>
      <c r="E29" s="74"/>
      <c r="F29" s="74"/>
      <c r="G29" s="74"/>
      <c r="H29" s="74"/>
      <c r="I29" s="74"/>
      <c r="J29" s="74"/>
      <c r="K29" s="74"/>
      <c r="L29" s="75"/>
      <c r="M29" s="73"/>
      <c r="N29" s="74"/>
      <c r="O29" s="74"/>
      <c r="P29" s="187"/>
      <c r="S29" s="4"/>
      <c r="T29" s="21"/>
      <c r="U29" s="43" t="s">
        <v>2905</v>
      </c>
      <c r="V29" s="25"/>
      <c r="W29" s="25"/>
      <c r="X29" s="25"/>
      <c r="Y29" s="25"/>
      <c r="Z29" s="25"/>
      <c r="AA29" s="26"/>
      <c r="AB29" s="26"/>
      <c r="AC29" s="25"/>
      <c r="AD29" s="26"/>
      <c r="AE29" s="107"/>
      <c r="AF29" s="239"/>
      <c r="AG29" s="239"/>
      <c r="AH29" s="239"/>
      <c r="AI29" s="239"/>
      <c r="AJ29" s="239"/>
      <c r="AK29" s="44"/>
      <c r="AL29" s="44"/>
      <c r="AM29" s="44"/>
      <c r="AN29" s="44"/>
      <c r="AO29" s="44"/>
      <c r="AP29" s="44"/>
      <c r="AQ29" s="44"/>
      <c r="AR29" s="44"/>
      <c r="AS29" s="43"/>
      <c r="AT29" s="43"/>
      <c r="AU29" s="43"/>
      <c r="AV29" s="1106">
        <v>4</v>
      </c>
      <c r="AW29" s="1106"/>
      <c r="AX29" s="43" t="s">
        <v>775</v>
      </c>
      <c r="AY29" s="25"/>
      <c r="AZ29" s="25"/>
      <c r="BA29" s="38"/>
      <c r="BB29" s="35">
        <f t="shared" si="0"/>
        <v>4</v>
      </c>
      <c r="BC29" s="31"/>
    </row>
    <row r="30" spans="1:55" ht="16.7" customHeight="1" x14ac:dyDescent="0.15">
      <c r="A30" s="32">
        <v>32</v>
      </c>
      <c r="B30" s="32">
        <v>6404</v>
      </c>
      <c r="C30" s="34" t="s">
        <v>2939</v>
      </c>
      <c r="D30" s="73"/>
      <c r="E30" s="74"/>
      <c r="F30" s="74"/>
      <c r="G30" s="74"/>
      <c r="H30" s="74"/>
      <c r="I30" s="74"/>
      <c r="J30" s="74"/>
      <c r="K30" s="74"/>
      <c r="L30" s="75"/>
      <c r="M30" s="73"/>
      <c r="N30" s="74"/>
      <c r="O30" s="74"/>
      <c r="P30" s="187"/>
      <c r="S30" s="4"/>
      <c r="T30" s="21"/>
      <c r="U30" s="43" t="s">
        <v>2907</v>
      </c>
      <c r="V30" s="25"/>
      <c r="W30" s="25"/>
      <c r="X30" s="25"/>
      <c r="Y30" s="25"/>
      <c r="Z30" s="25"/>
      <c r="AA30" s="26"/>
      <c r="AB30" s="26"/>
      <c r="AC30" s="25"/>
      <c r="AD30" s="26"/>
      <c r="AE30" s="107"/>
      <c r="AF30" s="239"/>
      <c r="AG30" s="239"/>
      <c r="AH30" s="239"/>
      <c r="AI30" s="239"/>
      <c r="AJ30" s="239"/>
      <c r="AK30" s="44"/>
      <c r="AL30" s="44"/>
      <c r="AM30" s="44"/>
      <c r="AN30" s="44"/>
      <c r="AO30" s="44"/>
      <c r="AP30" s="44"/>
      <c r="AQ30" s="44"/>
      <c r="AR30" s="44"/>
      <c r="AS30" s="43"/>
      <c r="AT30" s="43"/>
      <c r="AU30" s="43"/>
      <c r="AV30" s="1106">
        <v>3</v>
      </c>
      <c r="AW30" s="1106"/>
      <c r="AX30" s="43" t="s">
        <v>775</v>
      </c>
      <c r="AY30" s="25"/>
      <c r="AZ30" s="25"/>
      <c r="BA30" s="38"/>
      <c r="BB30" s="35">
        <f t="shared" si="0"/>
        <v>3</v>
      </c>
      <c r="BC30" s="31"/>
    </row>
    <row r="31" spans="1:55" ht="16.7" customHeight="1" x14ac:dyDescent="0.15">
      <c r="A31" s="32">
        <v>32</v>
      </c>
      <c r="B31" s="32">
        <v>6405</v>
      </c>
      <c r="C31" s="34" t="s">
        <v>2940</v>
      </c>
      <c r="D31" s="73"/>
      <c r="E31" s="74"/>
      <c r="F31" s="74"/>
      <c r="G31" s="74"/>
      <c r="H31" s="74"/>
      <c r="I31" s="74"/>
      <c r="J31" s="74"/>
      <c r="K31" s="74"/>
      <c r="L31" s="75"/>
      <c r="M31" s="73"/>
      <c r="N31" s="74"/>
      <c r="O31" s="74"/>
      <c r="P31" s="187"/>
      <c r="S31" s="4"/>
      <c r="T31" s="21"/>
      <c r="U31" s="43" t="s">
        <v>2909</v>
      </c>
      <c r="V31" s="43"/>
      <c r="W31" s="43"/>
      <c r="X31" s="43"/>
      <c r="Y31" s="43"/>
      <c r="Z31" s="43"/>
      <c r="AA31" s="44"/>
      <c r="AB31" s="44"/>
      <c r="AC31" s="44"/>
      <c r="AD31" s="44"/>
      <c r="AE31" s="44"/>
      <c r="AF31" s="44"/>
      <c r="AG31" s="44"/>
      <c r="AH31" s="44"/>
      <c r="AI31" s="44"/>
      <c r="AJ31" s="44"/>
      <c r="AK31" s="44"/>
      <c r="AL31" s="44"/>
      <c r="AM31" s="44"/>
      <c r="AN31" s="44"/>
      <c r="AO31" s="44"/>
      <c r="AP31" s="44"/>
      <c r="AQ31" s="44"/>
      <c r="AR31" s="44"/>
      <c r="AS31" s="43"/>
      <c r="AT31" s="43"/>
      <c r="AU31" s="43"/>
      <c r="AV31" s="1106">
        <v>3</v>
      </c>
      <c r="AW31" s="1106"/>
      <c r="AX31" s="43" t="s">
        <v>775</v>
      </c>
      <c r="AY31" s="25"/>
      <c r="AZ31" s="25"/>
      <c r="BA31" s="38"/>
      <c r="BB31" s="35">
        <f t="shared" si="0"/>
        <v>3</v>
      </c>
      <c r="BC31" s="31"/>
    </row>
    <row r="32" spans="1:55" ht="16.7" customHeight="1" x14ac:dyDescent="0.15">
      <c r="A32" s="32">
        <v>32</v>
      </c>
      <c r="B32" s="32">
        <v>6406</v>
      </c>
      <c r="C32" s="34" t="s">
        <v>2941</v>
      </c>
      <c r="D32" s="73"/>
      <c r="E32" s="74"/>
      <c r="F32" s="74"/>
      <c r="G32" s="74"/>
      <c r="H32" s="74"/>
      <c r="I32" s="74"/>
      <c r="J32" s="74"/>
      <c r="K32" s="74"/>
      <c r="L32" s="75"/>
      <c r="M32" s="73"/>
      <c r="N32" s="74"/>
      <c r="O32" s="74"/>
      <c r="P32" s="187"/>
      <c r="S32" s="4"/>
      <c r="T32" s="21"/>
      <c r="U32" s="43" t="s">
        <v>2911</v>
      </c>
      <c r="V32" s="43"/>
      <c r="W32" s="43"/>
      <c r="X32" s="43"/>
      <c r="Y32" s="43"/>
      <c r="Z32" s="43"/>
      <c r="AA32" s="44"/>
      <c r="AB32" s="44"/>
      <c r="AC32" s="44"/>
      <c r="AD32" s="44"/>
      <c r="AE32" s="44"/>
      <c r="AF32" s="44"/>
      <c r="AG32" s="44"/>
      <c r="AH32" s="44"/>
      <c r="AI32" s="44"/>
      <c r="AJ32" s="44"/>
      <c r="AK32" s="44"/>
      <c r="AL32" s="44"/>
      <c r="AM32" s="44"/>
      <c r="AN32" s="44"/>
      <c r="AO32" s="44"/>
      <c r="AP32" s="44"/>
      <c r="AQ32" s="44"/>
      <c r="AR32" s="44"/>
      <c r="AS32" s="43"/>
      <c r="AT32" s="43"/>
      <c r="AU32" s="43"/>
      <c r="AV32" s="1106">
        <v>2</v>
      </c>
      <c r="AW32" s="1106"/>
      <c r="AX32" s="43" t="s">
        <v>775</v>
      </c>
      <c r="AY32" s="25"/>
      <c r="AZ32" s="25"/>
      <c r="BA32" s="38"/>
      <c r="BB32" s="35">
        <f t="shared" si="0"/>
        <v>2</v>
      </c>
      <c r="BC32" s="31"/>
    </row>
    <row r="33" spans="1:55" ht="16.7" customHeight="1" x14ac:dyDescent="0.15">
      <c r="A33" s="32">
        <v>32</v>
      </c>
      <c r="B33" s="32">
        <v>6407</v>
      </c>
      <c r="C33" s="34" t="s">
        <v>2942</v>
      </c>
      <c r="D33" s="73"/>
      <c r="E33" s="74"/>
      <c r="F33" s="74"/>
      <c r="G33" s="74"/>
      <c r="H33" s="74"/>
      <c r="I33" s="74"/>
      <c r="J33" s="74"/>
      <c r="K33" s="74"/>
      <c r="L33" s="75"/>
      <c r="M33" s="73"/>
      <c r="N33" s="74"/>
      <c r="O33" s="74"/>
      <c r="P33" s="187"/>
      <c r="S33" s="4"/>
      <c r="T33" s="21"/>
      <c r="U33" s="43" t="s">
        <v>2913</v>
      </c>
      <c r="V33" s="43"/>
      <c r="W33" s="43"/>
      <c r="X33" s="43"/>
      <c r="Y33" s="43"/>
      <c r="Z33" s="43"/>
      <c r="AA33" s="44"/>
      <c r="AB33" s="44"/>
      <c r="AC33" s="44"/>
      <c r="AD33" s="44"/>
      <c r="AE33" s="44"/>
      <c r="AF33" s="44"/>
      <c r="AG33" s="44"/>
      <c r="AH33" s="44"/>
      <c r="AI33" s="44"/>
      <c r="AJ33" s="44"/>
      <c r="AK33" s="44"/>
      <c r="AL33" s="44"/>
      <c r="AM33" s="44"/>
      <c r="AN33" s="44"/>
      <c r="AO33" s="44"/>
      <c r="AP33" s="44"/>
      <c r="AQ33" s="44"/>
      <c r="AR33" s="44"/>
      <c r="AS33" s="43"/>
      <c r="AT33" s="43"/>
      <c r="AU33" s="43"/>
      <c r="AV33" s="1106">
        <v>2</v>
      </c>
      <c r="AW33" s="1106"/>
      <c r="AX33" s="43" t="s">
        <v>775</v>
      </c>
      <c r="AY33" s="25"/>
      <c r="AZ33" s="25"/>
      <c r="BA33" s="38"/>
      <c r="BB33" s="35">
        <f t="shared" si="0"/>
        <v>2</v>
      </c>
      <c r="BC33" s="31"/>
    </row>
    <row r="34" spans="1:55" ht="16.7" customHeight="1" x14ac:dyDescent="0.15">
      <c r="A34" s="32">
        <v>32</v>
      </c>
      <c r="B34" s="32">
        <v>6408</v>
      </c>
      <c r="C34" s="34" t="s">
        <v>2943</v>
      </c>
      <c r="D34" s="73"/>
      <c r="E34" s="74"/>
      <c r="F34" s="74"/>
      <c r="G34" s="74"/>
      <c r="H34" s="74"/>
      <c r="I34" s="74"/>
      <c r="J34" s="74"/>
      <c r="K34" s="74"/>
      <c r="L34" s="75"/>
      <c r="M34" s="73"/>
      <c r="N34" s="74"/>
      <c r="O34" s="74"/>
      <c r="P34" s="187"/>
      <c r="S34" s="4"/>
      <c r="T34" s="21"/>
      <c r="U34" s="43" t="s">
        <v>2915</v>
      </c>
      <c r="V34" s="43"/>
      <c r="W34" s="43"/>
      <c r="X34" s="43"/>
      <c r="Y34" s="43"/>
      <c r="Z34" s="43"/>
      <c r="AA34" s="44"/>
      <c r="AB34" s="44"/>
      <c r="AC34" s="44"/>
      <c r="AD34" s="44"/>
      <c r="AE34" s="44"/>
      <c r="AF34" s="44"/>
      <c r="AG34" s="44"/>
      <c r="AH34" s="44"/>
      <c r="AI34" s="44"/>
      <c r="AJ34" s="44"/>
      <c r="AK34" s="44"/>
      <c r="AL34" s="44"/>
      <c r="AM34" s="44"/>
      <c r="AN34" s="44"/>
      <c r="AO34" s="44"/>
      <c r="AP34" s="44"/>
      <c r="AQ34" s="44"/>
      <c r="AR34" s="44"/>
      <c r="AS34" s="43"/>
      <c r="AT34" s="43"/>
      <c r="AU34" s="43"/>
      <c r="AV34" s="1106">
        <v>2</v>
      </c>
      <c r="AW34" s="1106"/>
      <c r="AX34" s="43" t="s">
        <v>775</v>
      </c>
      <c r="AY34" s="25"/>
      <c r="AZ34" s="25"/>
      <c r="BA34" s="38"/>
      <c r="BB34" s="35">
        <f t="shared" si="0"/>
        <v>2</v>
      </c>
      <c r="BC34" s="31"/>
    </row>
    <row r="35" spans="1:55" ht="16.7" customHeight="1" x14ac:dyDescent="0.15">
      <c r="A35" s="32">
        <v>32</v>
      </c>
      <c r="B35" s="32">
        <v>6409</v>
      </c>
      <c r="C35" s="34" t="s">
        <v>2944</v>
      </c>
      <c r="D35" s="73"/>
      <c r="E35" s="74"/>
      <c r="F35" s="74"/>
      <c r="G35" s="74"/>
      <c r="H35" s="74"/>
      <c r="I35" s="74"/>
      <c r="J35" s="74"/>
      <c r="K35" s="74"/>
      <c r="L35" s="75"/>
      <c r="M35" s="73"/>
      <c r="N35" s="74"/>
      <c r="O35" s="74"/>
      <c r="P35" s="187"/>
      <c r="S35" s="4"/>
      <c r="T35" s="21"/>
      <c r="U35" s="43" t="s">
        <v>2917</v>
      </c>
      <c r="V35" s="43"/>
      <c r="W35" s="43"/>
      <c r="X35" s="43"/>
      <c r="Y35" s="43"/>
      <c r="Z35" s="43"/>
      <c r="AA35" s="44"/>
      <c r="AB35" s="44"/>
      <c r="AC35" s="44"/>
      <c r="AD35" s="44"/>
      <c r="AE35" s="44"/>
      <c r="AF35" s="44"/>
      <c r="AG35" s="44"/>
      <c r="AH35" s="44"/>
      <c r="AI35" s="44"/>
      <c r="AJ35" s="44"/>
      <c r="AK35" s="44"/>
      <c r="AL35" s="44"/>
      <c r="AM35" s="44"/>
      <c r="AN35" s="44"/>
      <c r="AO35" s="44"/>
      <c r="AP35" s="44"/>
      <c r="AQ35" s="44"/>
      <c r="AR35" s="44"/>
      <c r="AS35" s="43"/>
      <c r="AT35" s="43"/>
      <c r="AU35" s="43"/>
      <c r="AV35" s="1106">
        <v>2</v>
      </c>
      <c r="AW35" s="1106"/>
      <c r="AX35" s="43" t="s">
        <v>775</v>
      </c>
      <c r="AY35" s="25"/>
      <c r="AZ35" s="25"/>
      <c r="BA35" s="38"/>
      <c r="BB35" s="35">
        <f t="shared" si="0"/>
        <v>2</v>
      </c>
      <c r="BC35" s="31"/>
    </row>
    <row r="36" spans="1:55" ht="16.7" customHeight="1" x14ac:dyDescent="0.15">
      <c r="A36" s="32">
        <v>32</v>
      </c>
      <c r="B36" s="32">
        <v>6410</v>
      </c>
      <c r="C36" s="34" t="s">
        <v>2945</v>
      </c>
      <c r="D36" s="73"/>
      <c r="E36" s="74"/>
      <c r="F36" s="74"/>
      <c r="G36" s="74"/>
      <c r="H36" s="74"/>
      <c r="I36" s="74"/>
      <c r="J36" s="74"/>
      <c r="K36" s="74"/>
      <c r="L36" s="75"/>
      <c r="M36" s="73"/>
      <c r="N36" s="74"/>
      <c r="O36" s="74"/>
      <c r="P36" s="187"/>
      <c r="S36" s="4"/>
      <c r="T36" s="21"/>
      <c r="U36" s="43" t="s">
        <v>2919</v>
      </c>
      <c r="V36" s="43"/>
      <c r="W36" s="43"/>
      <c r="X36" s="43"/>
      <c r="Y36" s="43"/>
      <c r="Z36" s="43"/>
      <c r="AA36" s="44"/>
      <c r="AB36" s="44"/>
      <c r="AC36" s="44"/>
      <c r="AD36" s="44"/>
      <c r="AE36" s="44"/>
      <c r="AF36" s="44"/>
      <c r="AG36" s="44"/>
      <c r="AH36" s="44"/>
      <c r="AI36" s="44"/>
      <c r="AJ36" s="44"/>
      <c r="AK36" s="44"/>
      <c r="AL36" s="44"/>
      <c r="AM36" s="44"/>
      <c r="AN36" s="44"/>
      <c r="AO36" s="44"/>
      <c r="AP36" s="44"/>
      <c r="AQ36" s="44"/>
      <c r="AR36" s="44"/>
      <c r="AS36" s="43"/>
      <c r="AT36" s="43"/>
      <c r="AU36" s="43"/>
      <c r="AV36" s="1106">
        <v>2</v>
      </c>
      <c r="AW36" s="1106"/>
      <c r="AX36" s="43" t="s">
        <v>775</v>
      </c>
      <c r="AY36" s="25"/>
      <c r="AZ36" s="25"/>
      <c r="BA36" s="38"/>
      <c r="BB36" s="35">
        <f t="shared" si="0"/>
        <v>2</v>
      </c>
      <c r="BC36" s="31"/>
    </row>
    <row r="37" spans="1:55" ht="16.7" customHeight="1" x14ac:dyDescent="0.15">
      <c r="A37" s="32">
        <v>32</v>
      </c>
      <c r="B37" s="32">
        <v>6411</v>
      </c>
      <c r="C37" s="34" t="s">
        <v>2946</v>
      </c>
      <c r="D37" s="73"/>
      <c r="E37" s="74"/>
      <c r="F37" s="74"/>
      <c r="G37" s="74"/>
      <c r="H37" s="74"/>
      <c r="I37" s="74"/>
      <c r="J37" s="74"/>
      <c r="K37" s="74"/>
      <c r="L37" s="75"/>
      <c r="M37" s="73"/>
      <c r="N37" s="74"/>
      <c r="O37" s="74"/>
      <c r="P37" s="187"/>
      <c r="S37" s="4"/>
      <c r="T37" s="21"/>
      <c r="U37" s="43" t="s">
        <v>2921</v>
      </c>
      <c r="V37" s="43"/>
      <c r="W37" s="43"/>
      <c r="X37" s="43"/>
      <c r="Y37" s="43"/>
      <c r="Z37" s="43"/>
      <c r="AA37" s="44"/>
      <c r="AB37" s="44"/>
      <c r="AC37" s="44"/>
      <c r="AD37" s="44"/>
      <c r="AE37" s="44"/>
      <c r="AF37" s="44"/>
      <c r="AG37" s="44"/>
      <c r="AH37" s="44"/>
      <c r="AI37" s="44"/>
      <c r="AJ37" s="44"/>
      <c r="AK37" s="44"/>
      <c r="AL37" s="44"/>
      <c r="AM37" s="44"/>
      <c r="AN37" s="44"/>
      <c r="AO37" s="44"/>
      <c r="AP37" s="44"/>
      <c r="AQ37" s="44"/>
      <c r="AR37" s="44"/>
      <c r="AS37" s="43"/>
      <c r="AT37" s="43"/>
      <c r="AU37" s="43"/>
      <c r="AV37" s="1106">
        <v>1</v>
      </c>
      <c r="AW37" s="1106"/>
      <c r="AX37" s="43" t="s">
        <v>775</v>
      </c>
      <c r="AY37" s="25"/>
      <c r="AZ37" s="25"/>
      <c r="BA37" s="38"/>
      <c r="BB37" s="35">
        <f t="shared" si="0"/>
        <v>1</v>
      </c>
      <c r="BC37" s="31"/>
    </row>
    <row r="38" spans="1:55" ht="16.7" customHeight="1" x14ac:dyDescent="0.15">
      <c r="A38" s="32">
        <v>32</v>
      </c>
      <c r="B38" s="32">
        <v>6412</v>
      </c>
      <c r="C38" s="34" t="s">
        <v>2947</v>
      </c>
      <c r="D38" s="73"/>
      <c r="E38" s="74"/>
      <c r="F38" s="74"/>
      <c r="G38" s="74"/>
      <c r="H38" s="74"/>
      <c r="I38" s="74"/>
      <c r="J38" s="74"/>
      <c r="K38" s="74"/>
      <c r="L38" s="75"/>
      <c r="M38" s="73"/>
      <c r="N38" s="74"/>
      <c r="O38" s="74"/>
      <c r="P38" s="187"/>
      <c r="S38" s="4"/>
      <c r="T38" s="21"/>
      <c r="U38" s="43" t="s">
        <v>2923</v>
      </c>
      <c r="V38" s="43"/>
      <c r="W38" s="43"/>
      <c r="X38" s="43"/>
      <c r="Y38" s="43"/>
      <c r="Z38" s="43"/>
      <c r="AA38" s="44"/>
      <c r="AB38" s="44"/>
      <c r="AC38" s="44"/>
      <c r="AD38" s="44"/>
      <c r="AE38" s="44"/>
      <c r="AF38" s="44"/>
      <c r="AG38" s="44"/>
      <c r="AH38" s="44"/>
      <c r="AI38" s="44"/>
      <c r="AJ38" s="44"/>
      <c r="AK38" s="44"/>
      <c r="AL38" s="44"/>
      <c r="AM38" s="44"/>
      <c r="AN38" s="44"/>
      <c r="AO38" s="44"/>
      <c r="AP38" s="44"/>
      <c r="AQ38" s="44"/>
      <c r="AR38" s="44"/>
      <c r="AS38" s="43"/>
      <c r="AT38" s="43"/>
      <c r="AU38" s="43"/>
      <c r="AV38" s="1106">
        <v>1</v>
      </c>
      <c r="AW38" s="1106"/>
      <c r="AX38" s="43" t="s">
        <v>775</v>
      </c>
      <c r="AY38" s="25"/>
      <c r="AZ38" s="25"/>
      <c r="BA38" s="38"/>
      <c r="BB38" s="35">
        <f t="shared" si="0"/>
        <v>1</v>
      </c>
      <c r="BC38" s="31"/>
    </row>
    <row r="39" spans="1:55" ht="16.7" customHeight="1" x14ac:dyDescent="0.15">
      <c r="A39" s="32">
        <v>32</v>
      </c>
      <c r="B39" s="32">
        <v>6413</v>
      </c>
      <c r="C39" s="34" t="s">
        <v>2948</v>
      </c>
      <c r="D39" s="73"/>
      <c r="E39" s="74"/>
      <c r="F39" s="74"/>
      <c r="G39" s="74"/>
      <c r="H39" s="74"/>
      <c r="I39" s="74"/>
      <c r="J39" s="74"/>
      <c r="K39" s="74"/>
      <c r="L39" s="75"/>
      <c r="M39" s="73"/>
      <c r="N39" s="74"/>
      <c r="O39" s="74"/>
      <c r="P39" s="187"/>
      <c r="S39" s="4"/>
      <c r="T39" s="21"/>
      <c r="U39" s="43" t="s">
        <v>2925</v>
      </c>
      <c r="V39" s="43"/>
      <c r="W39" s="43"/>
      <c r="X39" s="43"/>
      <c r="Y39" s="43"/>
      <c r="Z39" s="43"/>
      <c r="AA39" s="44"/>
      <c r="AB39" s="44"/>
      <c r="AC39" s="44"/>
      <c r="AD39" s="44"/>
      <c r="AE39" s="44"/>
      <c r="AF39" s="44"/>
      <c r="AG39" s="44"/>
      <c r="AH39" s="44"/>
      <c r="AI39" s="44"/>
      <c r="AJ39" s="44"/>
      <c r="AK39" s="44"/>
      <c r="AL39" s="44"/>
      <c r="AM39" s="44"/>
      <c r="AN39" s="44"/>
      <c r="AO39" s="44"/>
      <c r="AP39" s="44"/>
      <c r="AQ39" s="44"/>
      <c r="AR39" s="44"/>
      <c r="AS39" s="43"/>
      <c r="AT39" s="43"/>
      <c r="AU39" s="43"/>
      <c r="AV39" s="1106">
        <v>1</v>
      </c>
      <c r="AW39" s="1106"/>
      <c r="AX39" s="43" t="s">
        <v>775</v>
      </c>
      <c r="AY39" s="25"/>
      <c r="AZ39" s="25"/>
      <c r="BA39" s="38"/>
      <c r="BB39" s="35">
        <f t="shared" si="0"/>
        <v>1</v>
      </c>
      <c r="BC39" s="31"/>
    </row>
    <row r="40" spans="1:55" ht="16.7" customHeight="1" x14ac:dyDescent="0.15">
      <c r="A40" s="32">
        <v>32</v>
      </c>
      <c r="B40" s="32">
        <v>6414</v>
      </c>
      <c r="C40" s="34" t="s">
        <v>2949</v>
      </c>
      <c r="D40" s="73"/>
      <c r="E40" s="74"/>
      <c r="F40" s="74"/>
      <c r="G40" s="74"/>
      <c r="H40" s="74"/>
      <c r="I40" s="74"/>
      <c r="J40" s="74"/>
      <c r="K40" s="74"/>
      <c r="L40" s="75"/>
      <c r="M40" s="73"/>
      <c r="N40" s="74"/>
      <c r="O40" s="74"/>
      <c r="P40" s="187"/>
      <c r="S40" s="4"/>
      <c r="T40" s="21"/>
      <c r="U40" s="43" t="s">
        <v>2927</v>
      </c>
      <c r="V40" s="43"/>
      <c r="W40" s="43"/>
      <c r="X40" s="43"/>
      <c r="Y40" s="43"/>
      <c r="Z40" s="43"/>
      <c r="AA40" s="44"/>
      <c r="AB40" s="44"/>
      <c r="AC40" s="44"/>
      <c r="AD40" s="44"/>
      <c r="AE40" s="44"/>
      <c r="AF40" s="44"/>
      <c r="AG40" s="44"/>
      <c r="AH40" s="44"/>
      <c r="AI40" s="44"/>
      <c r="AJ40" s="44"/>
      <c r="AK40" s="44"/>
      <c r="AL40" s="44"/>
      <c r="AM40" s="44"/>
      <c r="AN40" s="44"/>
      <c r="AO40" s="44"/>
      <c r="AP40" s="44"/>
      <c r="AQ40" s="44"/>
      <c r="AR40" s="44"/>
      <c r="AS40" s="43"/>
      <c r="AT40" s="43"/>
      <c r="AU40" s="43"/>
      <c r="AV40" s="1106">
        <v>1</v>
      </c>
      <c r="AW40" s="1106"/>
      <c r="AX40" s="43" t="s">
        <v>775</v>
      </c>
      <c r="AY40" s="25"/>
      <c r="AZ40" s="25"/>
      <c r="BA40" s="38"/>
      <c r="BB40" s="35">
        <f t="shared" si="0"/>
        <v>1</v>
      </c>
      <c r="BC40" s="31"/>
    </row>
    <row r="41" spans="1:55" ht="16.7" customHeight="1" x14ac:dyDescent="0.15">
      <c r="A41" s="32">
        <v>32</v>
      </c>
      <c r="B41" s="32">
        <v>6415</v>
      </c>
      <c r="C41" s="34" t="s">
        <v>2950</v>
      </c>
      <c r="D41" s="73"/>
      <c r="E41" s="74"/>
      <c r="F41" s="74"/>
      <c r="G41" s="74"/>
      <c r="H41" s="74"/>
      <c r="I41" s="74"/>
      <c r="J41" s="74"/>
      <c r="K41" s="74"/>
      <c r="L41" s="75"/>
      <c r="M41" s="73"/>
      <c r="N41" s="74"/>
      <c r="O41" s="74"/>
      <c r="P41" s="187"/>
      <c r="S41" s="4"/>
      <c r="T41" s="21"/>
      <c r="U41" s="43" t="s">
        <v>2929</v>
      </c>
      <c r="V41" s="43"/>
      <c r="W41" s="43"/>
      <c r="X41" s="43"/>
      <c r="Y41" s="43"/>
      <c r="Z41" s="43"/>
      <c r="AA41" s="44"/>
      <c r="AB41" s="44"/>
      <c r="AC41" s="44"/>
      <c r="AD41" s="44"/>
      <c r="AE41" s="44"/>
      <c r="AF41" s="44"/>
      <c r="AG41" s="44"/>
      <c r="AH41" s="44"/>
      <c r="AI41" s="44"/>
      <c r="AJ41" s="44"/>
      <c r="AK41" s="44"/>
      <c r="AL41" s="44"/>
      <c r="AM41" s="44"/>
      <c r="AN41" s="44"/>
      <c r="AO41" s="44"/>
      <c r="AP41" s="44"/>
      <c r="AQ41" s="44"/>
      <c r="AR41" s="44"/>
      <c r="AS41" s="43"/>
      <c r="AT41" s="43"/>
      <c r="AU41" s="43"/>
      <c r="AV41" s="1106">
        <v>1</v>
      </c>
      <c r="AW41" s="1106"/>
      <c r="AX41" s="43" t="s">
        <v>775</v>
      </c>
      <c r="AY41" s="25"/>
      <c r="AZ41" s="25"/>
      <c r="BA41" s="38"/>
      <c r="BB41" s="35">
        <f t="shared" si="0"/>
        <v>1</v>
      </c>
      <c r="BC41" s="31"/>
    </row>
    <row r="42" spans="1:55" ht="16.7" customHeight="1" x14ac:dyDescent="0.15">
      <c r="A42" s="32">
        <v>32</v>
      </c>
      <c r="B42" s="32">
        <v>6416</v>
      </c>
      <c r="C42" s="34" t="s">
        <v>2951</v>
      </c>
      <c r="D42" s="73"/>
      <c r="E42" s="74"/>
      <c r="F42" s="74"/>
      <c r="G42" s="74"/>
      <c r="H42" s="74"/>
      <c r="I42" s="74"/>
      <c r="J42" s="74"/>
      <c r="K42" s="74"/>
      <c r="L42" s="75"/>
      <c r="M42" s="73"/>
      <c r="N42" s="74"/>
      <c r="O42" s="74"/>
      <c r="P42" s="187"/>
      <c r="S42" s="4"/>
      <c r="T42" s="21"/>
      <c r="U42" s="43" t="s">
        <v>2931</v>
      </c>
      <c r="V42" s="43"/>
      <c r="W42" s="43"/>
      <c r="X42" s="43"/>
      <c r="Y42" s="43"/>
      <c r="Z42" s="43"/>
      <c r="AA42" s="44"/>
      <c r="AB42" s="44"/>
      <c r="AC42" s="44"/>
      <c r="AD42" s="44"/>
      <c r="AE42" s="44"/>
      <c r="AF42" s="44"/>
      <c r="AG42" s="44"/>
      <c r="AH42" s="44"/>
      <c r="AI42" s="44"/>
      <c r="AJ42" s="44"/>
      <c r="AK42" s="44"/>
      <c r="AL42" s="44"/>
      <c r="AM42" s="44"/>
      <c r="AN42" s="44"/>
      <c r="AO42" s="44"/>
      <c r="AP42" s="44"/>
      <c r="AQ42" s="44"/>
      <c r="AR42" s="44"/>
      <c r="AS42" s="43"/>
      <c r="AT42" s="43"/>
      <c r="AU42" s="43"/>
      <c r="AV42" s="1106">
        <v>1</v>
      </c>
      <c r="AW42" s="1106"/>
      <c r="AX42" s="43" t="s">
        <v>775</v>
      </c>
      <c r="AY42" s="25"/>
      <c r="AZ42" s="25"/>
      <c r="BA42" s="38"/>
      <c r="BB42" s="35">
        <f t="shared" si="0"/>
        <v>1</v>
      </c>
      <c r="BC42" s="31"/>
    </row>
    <row r="43" spans="1:55" ht="16.7" customHeight="1" x14ac:dyDescent="0.15">
      <c r="A43" s="32">
        <v>32</v>
      </c>
      <c r="B43" s="32">
        <v>6417</v>
      </c>
      <c r="C43" s="34" t="s">
        <v>2952</v>
      </c>
      <c r="D43" s="73"/>
      <c r="E43" s="74"/>
      <c r="F43" s="74"/>
      <c r="G43" s="74"/>
      <c r="H43" s="74"/>
      <c r="I43" s="74"/>
      <c r="J43" s="74"/>
      <c r="K43" s="74"/>
      <c r="L43" s="75"/>
      <c r="M43" s="73"/>
      <c r="N43" s="74"/>
      <c r="O43" s="74"/>
      <c r="P43" s="187"/>
      <c r="S43" s="4"/>
      <c r="T43" s="21"/>
      <c r="U43" s="43" t="s">
        <v>2933</v>
      </c>
      <c r="V43" s="43"/>
      <c r="W43" s="43"/>
      <c r="X43" s="43"/>
      <c r="Y43" s="43"/>
      <c r="Z43" s="43"/>
      <c r="AA43" s="44"/>
      <c r="AB43" s="44"/>
      <c r="AC43" s="44"/>
      <c r="AD43" s="44"/>
      <c r="AE43" s="44"/>
      <c r="AF43" s="44"/>
      <c r="AG43" s="44"/>
      <c r="AH43" s="44"/>
      <c r="AI43" s="44"/>
      <c r="AJ43" s="44"/>
      <c r="AK43" s="44"/>
      <c r="AL43" s="44"/>
      <c r="AM43" s="44"/>
      <c r="AN43" s="44"/>
      <c r="AO43" s="44"/>
      <c r="AP43" s="44"/>
      <c r="AQ43" s="44"/>
      <c r="AR43" s="44"/>
      <c r="AS43" s="43"/>
      <c r="AT43" s="43"/>
      <c r="AU43" s="43"/>
      <c r="AV43" s="1106">
        <v>1</v>
      </c>
      <c r="AW43" s="1106"/>
      <c r="AX43" s="43" t="s">
        <v>775</v>
      </c>
      <c r="AY43" s="25"/>
      <c r="AZ43" s="25"/>
      <c r="BA43" s="38"/>
      <c r="BB43" s="35">
        <f t="shared" si="0"/>
        <v>1</v>
      </c>
      <c r="BC43" s="31"/>
    </row>
    <row r="44" spans="1:55" ht="16.7" customHeight="1" x14ac:dyDescent="0.15">
      <c r="A44" s="32">
        <v>32</v>
      </c>
      <c r="B44" s="32">
        <v>6418</v>
      </c>
      <c r="C44" s="34" t="s">
        <v>2953</v>
      </c>
      <c r="D44" s="111"/>
      <c r="E44" s="112"/>
      <c r="F44" s="112"/>
      <c r="G44" s="112"/>
      <c r="H44" s="112"/>
      <c r="I44" s="112"/>
      <c r="J44" s="112"/>
      <c r="K44" s="112"/>
      <c r="L44" s="113"/>
      <c r="M44" s="111"/>
      <c r="N44" s="112"/>
      <c r="O44" s="112"/>
      <c r="P44" s="211"/>
      <c r="Q44" s="25"/>
      <c r="R44" s="25"/>
      <c r="S44" s="25"/>
      <c r="T44" s="38"/>
      <c r="U44" s="43" t="s">
        <v>2935</v>
      </c>
      <c r="V44" s="43"/>
      <c r="W44" s="43"/>
      <c r="X44" s="43"/>
      <c r="Y44" s="43"/>
      <c r="Z44" s="43"/>
      <c r="AA44" s="44"/>
      <c r="AB44" s="44"/>
      <c r="AC44" s="44"/>
      <c r="AD44" s="44"/>
      <c r="AE44" s="44"/>
      <c r="AF44" s="44"/>
      <c r="AG44" s="44"/>
      <c r="AH44" s="44"/>
      <c r="AI44" s="44"/>
      <c r="AJ44" s="44"/>
      <c r="AK44" s="44"/>
      <c r="AL44" s="44"/>
      <c r="AM44" s="44"/>
      <c r="AN44" s="44"/>
      <c r="AO44" s="44"/>
      <c r="AP44" s="44"/>
      <c r="AQ44" s="44"/>
      <c r="AR44" s="44"/>
      <c r="AS44" s="43"/>
      <c r="AT44" s="43"/>
      <c r="AU44" s="43"/>
      <c r="AV44" s="1106">
        <v>1</v>
      </c>
      <c r="AW44" s="1106"/>
      <c r="AX44" s="43" t="s">
        <v>775</v>
      </c>
      <c r="AY44" s="25"/>
      <c r="AZ44" s="25"/>
      <c r="BA44" s="38"/>
      <c r="BB44" s="35">
        <f t="shared" si="0"/>
        <v>1</v>
      </c>
      <c r="BC44" s="31"/>
    </row>
    <row r="45" spans="1:55" ht="16.7" customHeight="1" x14ac:dyDescent="0.15">
      <c r="A45" s="32">
        <v>32</v>
      </c>
      <c r="B45" s="32">
        <v>6419</v>
      </c>
      <c r="C45" s="34" t="s">
        <v>2954</v>
      </c>
      <c r="D45" s="223" t="s">
        <v>827</v>
      </c>
      <c r="E45" s="272"/>
      <c r="F45" s="272"/>
      <c r="G45" s="43"/>
      <c r="H45" s="43"/>
      <c r="I45" s="43"/>
      <c r="J45" s="43"/>
      <c r="K45" s="43"/>
      <c r="L45" s="43"/>
      <c r="M45" s="43"/>
      <c r="N45" s="43"/>
      <c r="O45" s="43"/>
      <c r="P45" s="43"/>
      <c r="Q45" s="43"/>
      <c r="R45" s="43"/>
      <c r="S45" s="43"/>
      <c r="T45" s="43"/>
      <c r="U45" s="43"/>
      <c r="V45" s="43"/>
      <c r="W45" s="43"/>
      <c r="X45" s="43"/>
      <c r="Y45" s="43"/>
      <c r="Z45" s="43"/>
      <c r="AA45" s="44"/>
      <c r="AB45" s="44"/>
      <c r="AC45" s="44"/>
      <c r="AD45" s="44"/>
      <c r="AE45" s="44"/>
      <c r="AF45" s="44"/>
      <c r="AG45" s="44"/>
      <c r="AH45" s="44"/>
      <c r="AI45" s="44"/>
      <c r="AJ45" s="44"/>
      <c r="AK45" s="44"/>
      <c r="AL45" s="44"/>
      <c r="AM45" s="44"/>
      <c r="AN45" s="44"/>
      <c r="AO45" s="44"/>
      <c r="AP45" s="44"/>
      <c r="AQ45" s="44"/>
      <c r="AR45" s="44"/>
      <c r="AS45" s="1116"/>
      <c r="AT45" s="1116"/>
      <c r="AU45" s="43"/>
      <c r="AV45" s="1106">
        <v>11</v>
      </c>
      <c r="AW45" s="1106"/>
      <c r="AX45" s="43" t="s">
        <v>775</v>
      </c>
      <c r="AY45" s="25"/>
      <c r="AZ45" s="25"/>
      <c r="BA45" s="38"/>
      <c r="BB45" s="35">
        <f t="shared" si="0"/>
        <v>11</v>
      </c>
      <c r="BC45" s="31"/>
    </row>
    <row r="46" spans="1:55" ht="16.7" customHeight="1" x14ac:dyDescent="0.15">
      <c r="A46" s="32">
        <v>32</v>
      </c>
      <c r="B46" s="32">
        <v>6420</v>
      </c>
      <c r="C46" s="34" t="s">
        <v>2955</v>
      </c>
      <c r="D46" s="72" t="s">
        <v>2956</v>
      </c>
      <c r="E46" s="114"/>
      <c r="F46" s="114"/>
      <c r="G46" s="40"/>
      <c r="H46" s="40"/>
      <c r="I46" s="40"/>
      <c r="J46" s="40"/>
      <c r="K46" s="40"/>
      <c r="L46" s="41"/>
      <c r="M46" s="42"/>
      <c r="N46" s="43"/>
      <c r="O46" s="43"/>
      <c r="P46" s="43"/>
      <c r="Q46" s="43"/>
      <c r="R46" s="43"/>
      <c r="S46" s="43"/>
      <c r="T46" s="43"/>
      <c r="U46" s="43"/>
      <c r="V46" s="43"/>
      <c r="W46" s="43"/>
      <c r="X46" s="43"/>
      <c r="Y46" s="43"/>
      <c r="Z46" s="43"/>
      <c r="AA46" s="44"/>
      <c r="AB46" s="44"/>
      <c r="AC46" s="44"/>
      <c r="AD46" s="44"/>
      <c r="AE46" s="44"/>
      <c r="AF46" s="44"/>
      <c r="AG46" s="44"/>
      <c r="AH46" s="44"/>
      <c r="AI46" s="44"/>
      <c r="AJ46" s="44"/>
      <c r="AK46" s="44"/>
      <c r="AL46" s="44"/>
      <c r="AM46" s="44"/>
      <c r="AN46" s="44"/>
      <c r="AO46" s="44"/>
      <c r="AP46" s="44"/>
      <c r="AQ46" s="44"/>
      <c r="AR46" s="44"/>
      <c r="AS46" s="1116"/>
      <c r="AT46" s="1116"/>
      <c r="AU46" s="43"/>
      <c r="AV46" s="1106">
        <v>77</v>
      </c>
      <c r="AW46" s="1106"/>
      <c r="AX46" s="43" t="s">
        <v>775</v>
      </c>
      <c r="AY46" s="25"/>
      <c r="AZ46" s="25"/>
      <c r="BA46" s="38"/>
      <c r="BB46" s="35">
        <f t="shared" si="0"/>
        <v>77</v>
      </c>
      <c r="BC46" s="31"/>
    </row>
    <row r="47" spans="1:55" ht="16.7" customHeight="1" x14ac:dyDescent="0.15">
      <c r="A47" s="32">
        <v>32</v>
      </c>
      <c r="B47" s="32">
        <v>6427</v>
      </c>
      <c r="C47" s="34" t="s">
        <v>2957</v>
      </c>
      <c r="D47" s="94"/>
      <c r="E47" s="116"/>
      <c r="F47" s="116"/>
      <c r="G47" s="25"/>
      <c r="H47" s="25"/>
      <c r="I47" s="25"/>
      <c r="J47" s="25"/>
      <c r="K47" s="25"/>
      <c r="L47" s="25"/>
      <c r="M47" s="42" t="s">
        <v>2958</v>
      </c>
      <c r="N47" s="43"/>
      <c r="O47" s="43"/>
      <c r="P47" s="43"/>
      <c r="Q47" s="43"/>
      <c r="R47" s="43"/>
      <c r="S47" s="43"/>
      <c r="T47" s="43"/>
      <c r="U47" s="43"/>
      <c r="V47" s="43"/>
      <c r="W47" s="43"/>
      <c r="X47" s="43"/>
      <c r="Y47" s="43"/>
      <c r="Z47" s="43"/>
      <c r="AA47" s="44"/>
      <c r="AB47" s="44"/>
      <c r="AC47" s="44"/>
      <c r="AD47" s="44"/>
      <c r="AE47" s="44"/>
      <c r="AF47" s="44"/>
      <c r="AG47" s="44"/>
      <c r="AH47" s="44"/>
      <c r="AI47" s="44"/>
      <c r="AJ47" s="44"/>
      <c r="AK47" s="44"/>
      <c r="AL47" s="44"/>
      <c r="AM47" s="44"/>
      <c r="AN47" s="44"/>
      <c r="AO47" s="44"/>
      <c r="AP47" s="44"/>
      <c r="AQ47" s="44"/>
      <c r="AR47" s="44"/>
      <c r="AS47" s="1116"/>
      <c r="AT47" s="1116"/>
      <c r="AU47" s="43"/>
      <c r="AV47" s="1106">
        <v>99</v>
      </c>
      <c r="AW47" s="1106"/>
      <c r="AX47" s="43" t="s">
        <v>775</v>
      </c>
      <c r="AY47" s="25"/>
      <c r="AZ47" s="25"/>
      <c r="BA47" s="38"/>
      <c r="BB47" s="35">
        <f>AV46+AV47</f>
        <v>176</v>
      </c>
      <c r="BC47" s="31"/>
    </row>
    <row r="48" spans="1:55" ht="16.7" customHeight="1" x14ac:dyDescent="0.15">
      <c r="A48" s="32">
        <v>32</v>
      </c>
      <c r="B48" s="32">
        <v>6432</v>
      </c>
      <c r="C48" s="34" t="s">
        <v>2959</v>
      </c>
      <c r="D48" s="196" t="s">
        <v>2960</v>
      </c>
      <c r="E48" s="279"/>
      <c r="F48" s="279"/>
      <c r="G48" s="279"/>
      <c r="H48" s="279"/>
      <c r="I48" s="279"/>
      <c r="J48" s="279"/>
      <c r="K48" s="279"/>
      <c r="L48" s="280"/>
      <c r="M48" s="281" t="s">
        <v>2961</v>
      </c>
      <c r="N48" s="278"/>
      <c r="O48" s="278"/>
      <c r="P48" s="278"/>
      <c r="Q48" s="278"/>
      <c r="R48" s="278"/>
      <c r="S48" s="278"/>
      <c r="T48" s="282"/>
      <c r="U48" s="283"/>
      <c r="V48" s="25"/>
      <c r="W48" s="43"/>
      <c r="X48" s="43"/>
      <c r="Y48" s="43"/>
      <c r="Z48" s="43"/>
      <c r="AA48" s="44"/>
      <c r="AB48" s="44"/>
      <c r="AC48" s="44"/>
      <c r="AD48" s="44"/>
      <c r="AE48" s="44"/>
      <c r="AF48" s="44"/>
      <c r="AG48" s="44"/>
      <c r="AH48" s="44"/>
      <c r="AI48" s="44"/>
      <c r="AJ48" s="44"/>
      <c r="AK48" s="44"/>
      <c r="AL48" s="44"/>
      <c r="AM48" s="44"/>
      <c r="AN48" s="44"/>
      <c r="AO48" s="44"/>
      <c r="AP48" s="44"/>
      <c r="AQ48" s="44"/>
      <c r="AR48" s="44"/>
      <c r="AS48" s="1116"/>
      <c r="AT48" s="1116"/>
      <c r="AU48" s="43"/>
      <c r="AV48" s="1119"/>
      <c r="AW48" s="1119"/>
      <c r="AX48" s="43" t="s">
        <v>775</v>
      </c>
      <c r="AY48" s="25"/>
      <c r="AZ48" s="25"/>
      <c r="BA48" s="38"/>
      <c r="BB48" s="35"/>
      <c r="BC48" s="66" t="s">
        <v>755</v>
      </c>
    </row>
    <row r="49" spans="1:55" ht="16.7" customHeight="1" x14ac:dyDescent="0.15">
      <c r="A49" s="32">
        <v>32</v>
      </c>
      <c r="B49" s="32">
        <v>6431</v>
      </c>
      <c r="C49" s="34" t="s">
        <v>2962</v>
      </c>
      <c r="D49" s="200"/>
      <c r="E49" s="274"/>
      <c r="F49" s="274"/>
      <c r="G49" s="274"/>
      <c r="H49" s="274"/>
      <c r="I49" s="274"/>
      <c r="J49" s="274"/>
      <c r="K49" s="274"/>
      <c r="L49" s="274"/>
      <c r="M49" s="281" t="s">
        <v>2963</v>
      </c>
      <c r="N49" s="284"/>
      <c r="O49" s="284"/>
      <c r="P49" s="284"/>
      <c r="Q49" s="284"/>
      <c r="R49" s="284"/>
      <c r="S49" s="284"/>
      <c r="T49" s="285"/>
      <c r="U49" s="239"/>
      <c r="V49" s="43"/>
      <c r="W49" s="43"/>
      <c r="X49" s="43"/>
      <c r="Y49" s="43"/>
      <c r="Z49" s="43"/>
      <c r="AA49" s="44"/>
      <c r="AB49" s="44"/>
      <c r="AC49" s="44"/>
      <c r="AD49" s="44"/>
      <c r="AE49" s="44"/>
      <c r="AF49" s="44"/>
      <c r="AG49" s="44"/>
      <c r="AH49" s="44"/>
      <c r="AI49" s="44"/>
      <c r="AJ49" s="44"/>
      <c r="AK49" s="44"/>
      <c r="AL49" s="44"/>
      <c r="AM49" s="44"/>
      <c r="AN49" s="44"/>
      <c r="AO49" s="44"/>
      <c r="AP49" s="44"/>
      <c r="AQ49" s="44"/>
      <c r="AR49" s="44"/>
      <c r="AS49" s="43"/>
      <c r="AT49" s="43"/>
      <c r="AU49" s="43"/>
      <c r="AV49" s="1119"/>
      <c r="AW49" s="1119"/>
      <c r="AX49" s="43" t="s">
        <v>775</v>
      </c>
      <c r="AY49" s="25"/>
      <c r="AZ49" s="25"/>
      <c r="BA49" s="38"/>
      <c r="BB49" s="35"/>
      <c r="BC49" s="31"/>
    </row>
    <row r="50" spans="1:55" ht="16.7" customHeight="1" x14ac:dyDescent="0.15">
      <c r="A50" s="32">
        <v>32</v>
      </c>
      <c r="B50" s="32">
        <v>6421</v>
      </c>
      <c r="C50" s="34" t="s">
        <v>2964</v>
      </c>
      <c r="D50" s="276"/>
      <c r="E50" s="274"/>
      <c r="F50" s="274"/>
      <c r="G50" s="274"/>
      <c r="H50" s="274"/>
      <c r="I50" s="274"/>
      <c r="J50" s="274"/>
      <c r="K50" s="274"/>
      <c r="L50" s="274"/>
      <c r="M50" s="56" t="s">
        <v>2965</v>
      </c>
      <c r="N50" s="284"/>
      <c r="O50" s="284"/>
      <c r="P50" s="284"/>
      <c r="Q50" s="284"/>
      <c r="R50" s="284"/>
      <c r="S50" s="284"/>
      <c r="T50" s="285"/>
      <c r="U50" s="239"/>
      <c r="V50" s="43"/>
      <c r="W50" s="43"/>
      <c r="X50" s="43"/>
      <c r="Y50" s="43"/>
      <c r="Z50" s="43"/>
      <c r="AA50" s="44"/>
      <c r="AB50" s="44"/>
      <c r="AC50" s="44"/>
      <c r="AD50" s="44"/>
      <c r="AE50" s="44"/>
      <c r="AF50" s="44"/>
      <c r="AG50" s="44"/>
      <c r="AH50" s="44"/>
      <c r="AI50" s="44"/>
      <c r="AJ50" s="44"/>
      <c r="AK50" s="44"/>
      <c r="AL50" s="44"/>
      <c r="AM50" s="44"/>
      <c r="AN50" s="44"/>
      <c r="AO50" s="44"/>
      <c r="AP50" s="44"/>
      <c r="AQ50" s="44"/>
      <c r="AR50" s="44"/>
      <c r="AS50" s="43"/>
      <c r="AT50" s="43"/>
      <c r="AU50" s="43"/>
      <c r="AV50" s="1119"/>
      <c r="AW50" s="1119"/>
      <c r="AX50" s="43" t="s">
        <v>775</v>
      </c>
      <c r="AY50" s="25"/>
      <c r="AZ50" s="25"/>
      <c r="BA50" s="38"/>
      <c r="BB50" s="35"/>
      <c r="BC50" s="31"/>
    </row>
    <row r="51" spans="1:55" ht="16.7" customHeight="1" x14ac:dyDescent="0.15">
      <c r="A51" s="81">
        <v>32</v>
      </c>
      <c r="B51" s="81">
        <v>6422</v>
      </c>
      <c r="C51" s="82" t="s">
        <v>2966</v>
      </c>
      <c r="D51" s="276"/>
      <c r="E51" s="274"/>
      <c r="F51" s="274"/>
      <c r="G51" s="274"/>
      <c r="H51" s="274"/>
      <c r="I51" s="274"/>
      <c r="J51" s="274"/>
      <c r="K51" s="274"/>
      <c r="L51" s="274"/>
      <c r="M51" s="286" t="s">
        <v>2967</v>
      </c>
      <c r="N51" s="287"/>
      <c r="O51" s="287"/>
      <c r="P51" s="287"/>
      <c r="Q51" s="287"/>
      <c r="R51" s="287"/>
      <c r="S51" s="287"/>
      <c r="T51" s="288"/>
      <c r="U51" s="289"/>
      <c r="V51" s="132"/>
      <c r="W51" s="85"/>
      <c r="X51" s="85"/>
      <c r="Y51" s="85"/>
      <c r="Z51" s="85"/>
      <c r="AA51" s="87"/>
      <c r="AB51" s="87"/>
      <c r="AC51" s="87"/>
      <c r="AD51" s="87"/>
      <c r="AE51" s="87"/>
      <c r="AF51" s="87"/>
      <c r="AG51" s="87"/>
      <c r="AH51" s="87"/>
      <c r="AI51" s="87"/>
      <c r="AJ51" s="87"/>
      <c r="AK51" s="87"/>
      <c r="AL51" s="87"/>
      <c r="AM51" s="87"/>
      <c r="AN51" s="87"/>
      <c r="AO51" s="87"/>
      <c r="AP51" s="87"/>
      <c r="AQ51" s="87"/>
      <c r="AR51" s="87"/>
      <c r="AS51" s="1120"/>
      <c r="AT51" s="1120"/>
      <c r="AU51" s="85"/>
      <c r="AV51" s="1121"/>
      <c r="AW51" s="1121"/>
      <c r="AX51" s="85" t="s">
        <v>775</v>
      </c>
      <c r="AY51" s="132"/>
      <c r="AZ51" s="132"/>
      <c r="BA51" s="290"/>
      <c r="BB51" s="91"/>
      <c r="BC51" s="31"/>
    </row>
    <row r="52" spans="1:55" ht="16.7" customHeight="1" x14ac:dyDescent="0.15">
      <c r="A52" s="81">
        <v>32</v>
      </c>
      <c r="B52" s="81">
        <v>6423</v>
      </c>
      <c r="C52" s="82" t="s">
        <v>2968</v>
      </c>
      <c r="D52" s="276"/>
      <c r="E52" s="274"/>
      <c r="F52" s="274"/>
      <c r="G52" s="274"/>
      <c r="H52" s="274"/>
      <c r="I52" s="274"/>
      <c r="J52" s="274"/>
      <c r="K52" s="274"/>
      <c r="L52" s="274"/>
      <c r="M52" s="286" t="s">
        <v>2969</v>
      </c>
      <c r="N52" s="287"/>
      <c r="O52" s="287"/>
      <c r="P52" s="287"/>
      <c r="Q52" s="287"/>
      <c r="R52" s="287"/>
      <c r="S52" s="287"/>
      <c r="T52" s="288"/>
      <c r="U52" s="289"/>
      <c r="V52" s="132"/>
      <c r="W52" s="85"/>
      <c r="X52" s="85"/>
      <c r="Y52" s="85"/>
      <c r="Z52" s="85"/>
      <c r="AA52" s="87"/>
      <c r="AB52" s="87"/>
      <c r="AC52" s="87"/>
      <c r="AD52" s="87"/>
      <c r="AE52" s="87"/>
      <c r="AF52" s="87"/>
      <c r="AG52" s="87"/>
      <c r="AH52" s="87"/>
      <c r="AI52" s="87"/>
      <c r="AJ52" s="87"/>
      <c r="AK52" s="87"/>
      <c r="AL52" s="87"/>
      <c r="AM52" s="87"/>
      <c r="AN52" s="87"/>
      <c r="AO52" s="87"/>
      <c r="AP52" s="87"/>
      <c r="AQ52" s="87"/>
      <c r="AR52" s="87"/>
      <c r="AS52" s="1120"/>
      <c r="AT52" s="1120"/>
      <c r="AU52" s="85"/>
      <c r="AV52" s="1121"/>
      <c r="AW52" s="1121"/>
      <c r="AX52" s="85" t="s">
        <v>775</v>
      </c>
      <c r="AY52" s="132"/>
      <c r="AZ52" s="132"/>
      <c r="BA52" s="290"/>
      <c r="BB52" s="91"/>
      <c r="BC52" s="31"/>
    </row>
    <row r="53" spans="1:55" ht="16.7" customHeight="1" x14ac:dyDescent="0.15">
      <c r="A53" s="81">
        <v>32</v>
      </c>
      <c r="B53" s="81">
        <v>6424</v>
      </c>
      <c r="C53" s="82" t="s">
        <v>2970</v>
      </c>
      <c r="D53" s="83" t="s">
        <v>2971</v>
      </c>
      <c r="E53" s="291"/>
      <c r="F53" s="291"/>
      <c r="G53" s="85"/>
      <c r="H53" s="85"/>
      <c r="I53" s="85"/>
      <c r="J53" s="85"/>
      <c r="K53" s="85"/>
      <c r="L53" s="85"/>
      <c r="M53" s="85"/>
      <c r="N53" s="85"/>
      <c r="O53" s="85"/>
      <c r="P53" s="85"/>
      <c r="Q53" s="85"/>
      <c r="R53" s="85"/>
      <c r="S53" s="85"/>
      <c r="T53" s="85"/>
      <c r="U53" s="85"/>
      <c r="V53" s="85"/>
      <c r="W53" s="85"/>
      <c r="X53" s="85"/>
      <c r="Y53" s="85"/>
      <c r="Z53" s="85"/>
      <c r="AA53" s="87"/>
      <c r="AB53" s="87"/>
      <c r="AC53" s="87"/>
      <c r="AD53" s="87"/>
      <c r="AE53" s="87"/>
      <c r="AF53" s="87"/>
      <c r="AG53" s="87"/>
      <c r="AH53" s="87"/>
      <c r="AI53" s="87"/>
      <c r="AJ53" s="87"/>
      <c r="AK53" s="87"/>
      <c r="AL53" s="87"/>
      <c r="AM53" s="87"/>
      <c r="AN53" s="87"/>
      <c r="AO53" s="87"/>
      <c r="AP53" s="87"/>
      <c r="AQ53" s="87"/>
      <c r="AR53" s="87"/>
      <c r="AS53" s="1120"/>
      <c r="AT53" s="1120"/>
      <c r="AU53" s="85"/>
      <c r="AV53" s="1121"/>
      <c r="AW53" s="1121"/>
      <c r="AX53" s="85" t="s">
        <v>775</v>
      </c>
      <c r="AY53" s="132"/>
      <c r="AZ53" s="132"/>
      <c r="BA53" s="290"/>
      <c r="BB53" s="91"/>
      <c r="BC53" s="31"/>
    </row>
    <row r="54" spans="1:55" ht="16.7" customHeight="1" x14ac:dyDescent="0.15">
      <c r="A54" s="32">
        <v>32</v>
      </c>
      <c r="B54" s="32">
        <v>6772</v>
      </c>
      <c r="C54" s="34" t="s">
        <v>2972</v>
      </c>
      <c r="D54" s="1085" t="s">
        <v>2973</v>
      </c>
      <c r="E54" s="1086"/>
      <c r="F54" s="1086"/>
      <c r="G54" s="1086"/>
      <c r="H54" s="1086"/>
      <c r="I54" s="1086"/>
      <c r="J54" s="1086"/>
      <c r="K54" s="1086"/>
      <c r="L54" s="1086"/>
      <c r="M54" s="42" t="s">
        <v>2974</v>
      </c>
      <c r="N54" s="43"/>
      <c r="O54" s="43"/>
      <c r="P54" s="43"/>
      <c r="Q54" s="43"/>
      <c r="R54" s="43"/>
      <c r="S54" s="43"/>
      <c r="T54" s="43"/>
      <c r="U54" s="43"/>
      <c r="V54" s="43"/>
      <c r="W54" s="43"/>
      <c r="X54" s="43"/>
      <c r="Y54" s="43"/>
      <c r="Z54" s="43"/>
      <c r="AA54" s="44"/>
      <c r="AB54" s="44"/>
      <c r="AC54" s="44"/>
      <c r="AD54" s="44"/>
      <c r="AE54" s="44"/>
      <c r="AF54" s="44"/>
      <c r="AG54" s="44"/>
      <c r="AH54" s="44"/>
      <c r="AI54" s="44"/>
      <c r="AJ54" s="44"/>
      <c r="AK54" s="44"/>
      <c r="AL54" s="44"/>
      <c r="AM54" s="44"/>
      <c r="AN54" s="44"/>
      <c r="AO54" s="44"/>
      <c r="AP54" s="44"/>
      <c r="AQ54" s="44"/>
      <c r="AR54" s="44"/>
      <c r="AS54" s="1116"/>
      <c r="AT54" s="1116"/>
      <c r="AU54" s="43"/>
      <c r="AV54" s="1119"/>
      <c r="AW54" s="1119"/>
      <c r="AX54" s="43" t="s">
        <v>775</v>
      </c>
      <c r="AY54" s="25"/>
      <c r="AZ54" s="25"/>
      <c r="BA54" s="38"/>
      <c r="BB54" s="35"/>
      <c r="BC54" s="31"/>
    </row>
    <row r="55" spans="1:55" ht="16.7" customHeight="1" x14ac:dyDescent="0.15">
      <c r="A55" s="32">
        <v>32</v>
      </c>
      <c r="B55" s="32">
        <v>6773</v>
      </c>
      <c r="C55" s="34" t="s">
        <v>2975</v>
      </c>
      <c r="D55" s="1122"/>
      <c r="E55" s="1123"/>
      <c r="F55" s="1123"/>
      <c r="G55" s="1123"/>
      <c r="H55" s="1123"/>
      <c r="I55" s="1123"/>
      <c r="J55" s="1123"/>
      <c r="K55" s="1123"/>
      <c r="L55" s="1123"/>
      <c r="M55" s="42" t="s">
        <v>2976</v>
      </c>
      <c r="N55" s="43"/>
      <c r="O55" s="43"/>
      <c r="P55" s="43"/>
      <c r="Q55" s="43"/>
      <c r="R55" s="43"/>
      <c r="S55" s="43"/>
      <c r="T55" s="43"/>
      <c r="U55" s="43"/>
      <c r="V55" s="43"/>
      <c r="W55" s="43"/>
      <c r="X55" s="43"/>
      <c r="Y55" s="43"/>
      <c r="Z55" s="43"/>
      <c r="AA55" s="44"/>
      <c r="AB55" s="44"/>
      <c r="AC55" s="44"/>
      <c r="AD55" s="44"/>
      <c r="AE55" s="44"/>
      <c r="AF55" s="44"/>
      <c r="AG55" s="44"/>
      <c r="AH55" s="44"/>
      <c r="AI55" s="44"/>
      <c r="AJ55" s="44"/>
      <c r="AK55" s="44"/>
      <c r="AL55" s="44"/>
      <c r="AM55" s="44"/>
      <c r="AN55" s="44"/>
      <c r="AO55" s="44"/>
      <c r="AP55" s="44"/>
      <c r="AQ55" s="44"/>
      <c r="AR55" s="44"/>
      <c r="AS55" s="1116"/>
      <c r="AT55" s="1116"/>
      <c r="AU55" s="43"/>
      <c r="AV55" s="1119"/>
      <c r="AW55" s="1119"/>
      <c r="AX55" s="43" t="s">
        <v>775</v>
      </c>
      <c r="AY55" s="25"/>
      <c r="AZ55" s="25"/>
      <c r="BA55" s="38"/>
      <c r="BB55" s="35"/>
      <c r="BC55" s="31"/>
    </row>
    <row r="56" spans="1:55" ht="16.7" customHeight="1" x14ac:dyDescent="0.15">
      <c r="A56" s="137">
        <v>32</v>
      </c>
      <c r="B56" s="137">
        <v>6767</v>
      </c>
      <c r="C56" s="138" t="s">
        <v>2977</v>
      </c>
      <c r="D56" s="292" t="s">
        <v>2978</v>
      </c>
      <c r="E56" s="293"/>
      <c r="F56" s="293"/>
      <c r="G56" s="142"/>
      <c r="H56" s="142"/>
      <c r="I56" s="142"/>
      <c r="J56" s="142"/>
      <c r="K56" s="142"/>
      <c r="L56" s="142"/>
      <c r="M56" s="142"/>
      <c r="N56" s="142"/>
      <c r="O56" s="142"/>
      <c r="P56" s="142"/>
      <c r="Q56" s="142"/>
      <c r="R56" s="142"/>
      <c r="S56" s="142"/>
      <c r="T56" s="142"/>
      <c r="U56" s="142"/>
      <c r="V56" s="142"/>
      <c r="W56" s="142"/>
      <c r="X56" s="142"/>
      <c r="Y56" s="142"/>
      <c r="Z56" s="142"/>
      <c r="AA56" s="294"/>
      <c r="AB56" s="294"/>
      <c r="AC56" s="294"/>
      <c r="AD56" s="294"/>
      <c r="AE56" s="294"/>
      <c r="AF56" s="294"/>
      <c r="AG56" s="294"/>
      <c r="AH56" s="294"/>
      <c r="AI56" s="294"/>
      <c r="AJ56" s="294"/>
      <c r="AK56" s="294"/>
      <c r="AL56" s="294"/>
      <c r="AM56" s="294"/>
      <c r="AN56" s="294"/>
      <c r="AO56" s="294"/>
      <c r="AP56" s="294"/>
      <c r="AQ56" s="294"/>
      <c r="AR56" s="294"/>
      <c r="AS56" s="1124"/>
      <c r="AT56" s="1124"/>
      <c r="AU56" s="142"/>
      <c r="AV56" s="1125"/>
      <c r="AW56" s="1125"/>
      <c r="AX56" s="142" t="s">
        <v>775</v>
      </c>
      <c r="AY56" s="141"/>
      <c r="AZ56" s="141"/>
      <c r="BA56" s="295"/>
      <c r="BB56" s="148"/>
      <c r="BC56" s="61"/>
    </row>
  </sheetData>
  <mergeCells count="66">
    <mergeCell ref="AS56:AT56"/>
    <mergeCell ref="AV56:AW56"/>
    <mergeCell ref="AS52:AT52"/>
    <mergeCell ref="AV52:AW52"/>
    <mergeCell ref="AS53:AT53"/>
    <mergeCell ref="AV53:AW53"/>
    <mergeCell ref="D54:L55"/>
    <mergeCell ref="AS54:AT54"/>
    <mergeCell ref="AV54:AW54"/>
    <mergeCell ref="AS55:AT55"/>
    <mergeCell ref="AV55:AW55"/>
    <mergeCell ref="AS48:AT48"/>
    <mergeCell ref="AV48:AW48"/>
    <mergeCell ref="AV49:AW49"/>
    <mergeCell ref="AV50:AW50"/>
    <mergeCell ref="AS51:AT51"/>
    <mergeCell ref="AV51:AW51"/>
    <mergeCell ref="AS47:AT47"/>
    <mergeCell ref="AV47:AW47"/>
    <mergeCell ref="AV38:AW38"/>
    <mergeCell ref="AV39:AW39"/>
    <mergeCell ref="AV40:AW40"/>
    <mergeCell ref="AV41:AW41"/>
    <mergeCell ref="AV42:AW42"/>
    <mergeCell ref="AV43:AW43"/>
    <mergeCell ref="AV44:AW44"/>
    <mergeCell ref="AS45:AT45"/>
    <mergeCell ref="AV45:AW45"/>
    <mergeCell ref="AS46:AT46"/>
    <mergeCell ref="AV46:AW46"/>
    <mergeCell ref="AV37:AW37"/>
    <mergeCell ref="AV27:AW27"/>
    <mergeCell ref="M28:T28"/>
    <mergeCell ref="AV28:AW28"/>
    <mergeCell ref="AV29:AW29"/>
    <mergeCell ref="AV30:AW30"/>
    <mergeCell ref="AV31:AW31"/>
    <mergeCell ref="AV32:AW32"/>
    <mergeCell ref="AV33:AW33"/>
    <mergeCell ref="AV34:AW34"/>
    <mergeCell ref="AV35:AW35"/>
    <mergeCell ref="AV36:AW36"/>
    <mergeCell ref="AV26:AW26"/>
    <mergeCell ref="AV15:AW15"/>
    <mergeCell ref="AV16:AW16"/>
    <mergeCell ref="AV17:AW17"/>
    <mergeCell ref="AV18:AW18"/>
    <mergeCell ref="AV19:AW19"/>
    <mergeCell ref="AV20:AW20"/>
    <mergeCell ref="AV21:AW21"/>
    <mergeCell ref="AV22:AW22"/>
    <mergeCell ref="AV23:AW23"/>
    <mergeCell ref="AV24:AW24"/>
    <mergeCell ref="AV25:AW25"/>
    <mergeCell ref="AV14:AW14"/>
    <mergeCell ref="D5:BA5"/>
    <mergeCell ref="AV7:AW7"/>
    <mergeCell ref="AV8:AW8"/>
    <mergeCell ref="AV9:AW9"/>
    <mergeCell ref="AS10:AT10"/>
    <mergeCell ref="AV10:AW10"/>
    <mergeCell ref="D11:L11"/>
    <mergeCell ref="M11:T11"/>
    <mergeCell ref="AV11:AW11"/>
    <mergeCell ref="AV12:AW12"/>
    <mergeCell ref="AV13:AW13"/>
  </mergeCells>
  <phoneticPr fontId="1"/>
  <printOptions horizontalCentered="1"/>
  <pageMargins left="0.78740157480314965" right="0.39370078740157483" top="0.59055118110236227" bottom="0.59055118110236227" header="0.39370078740157483" footer="0.31496062992125984"/>
  <pageSetup paperSize="9" scale="46" orientation="portrait" r:id="rId1"/>
  <headerFooter>
    <oddHeader>&amp;R&amp;9経過的施設入所支援</oddHeader>
    <oddFooter>&amp;C&amp;14&amp;P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autoPageBreaks="0"/>
  </sheetPr>
  <dimension ref="A1:AV157"/>
  <sheetViews>
    <sheetView view="pageBreakPreview" zoomScaleNormal="100" zoomScaleSheetLayoutView="100" workbookViewId="0"/>
  </sheetViews>
  <sheetFormatPr defaultColWidth="9" defaultRowHeight="13.5" x14ac:dyDescent="0.15"/>
  <cols>
    <col min="1" max="1" width="4.625" style="2" customWidth="1"/>
    <col min="2" max="2" width="7.625" style="2" customWidth="1"/>
    <col min="3" max="3" width="37.125" style="4" customWidth="1"/>
    <col min="4" max="7" width="2.375" style="2" customWidth="1"/>
    <col min="8" max="12" width="2.375" style="4" customWidth="1"/>
    <col min="13" max="13" width="5.875" style="4" customWidth="1"/>
    <col min="14" max="16" width="2.375" style="4" customWidth="1"/>
    <col min="17" max="19" width="2.375" style="2" customWidth="1"/>
    <col min="20" max="22" width="2.375" style="5" customWidth="1"/>
    <col min="23" max="23" width="5" style="5" customWidth="1"/>
    <col min="24" max="43" width="2.375" style="5" customWidth="1"/>
    <col min="44" max="44" width="6.625" style="5" customWidth="1"/>
    <col min="45" max="45" width="2.375" style="5" customWidth="1"/>
    <col min="46" max="46" width="4.125" style="2" customWidth="1"/>
    <col min="47" max="47" width="7.125" style="2" customWidth="1"/>
    <col min="48" max="48" width="8.625" style="2" customWidth="1"/>
    <col min="49" max="49" width="4.375" style="2" bestFit="1" customWidth="1"/>
    <col min="50" max="16384" width="9" style="2"/>
  </cols>
  <sheetData>
    <row r="1" spans="1:48" ht="17.100000000000001" customHeight="1" x14ac:dyDescent="0.15">
      <c r="A1" s="1"/>
    </row>
    <row r="2" spans="1:48" ht="17.100000000000001" customHeight="1" x14ac:dyDescent="0.15">
      <c r="A2" s="1"/>
    </row>
    <row r="3" spans="1:48" ht="17.100000000000001" customHeight="1" x14ac:dyDescent="0.15">
      <c r="A3" s="1"/>
    </row>
    <row r="4" spans="1:48" ht="17.100000000000001" customHeight="1" x14ac:dyDescent="0.15">
      <c r="A4" s="1"/>
      <c r="B4" s="1" t="s">
        <v>860</v>
      </c>
    </row>
    <row r="5" spans="1:48" x14ac:dyDescent="0.15">
      <c r="A5" s="6" t="s">
        <v>1</v>
      </c>
      <c r="B5" s="7"/>
      <c r="C5" s="79" t="s">
        <v>2</v>
      </c>
      <c r="D5" s="1099" t="s">
        <v>2979</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9" t="s">
        <v>4</v>
      </c>
      <c r="AV5" s="9" t="s">
        <v>5</v>
      </c>
    </row>
    <row r="6" spans="1:48" x14ac:dyDescent="0.15">
      <c r="A6" s="9" t="s">
        <v>6</v>
      </c>
      <c r="B6" s="79" t="s">
        <v>7</v>
      </c>
      <c r="C6" s="181"/>
      <c r="D6" s="55"/>
      <c r="E6" s="58"/>
      <c r="F6" s="58"/>
      <c r="G6" s="58"/>
      <c r="H6" s="58"/>
      <c r="I6" s="58"/>
      <c r="J6" s="58"/>
      <c r="K6" s="58"/>
      <c r="L6" s="58"/>
      <c r="M6" s="58"/>
      <c r="N6" s="58"/>
      <c r="O6" s="58"/>
      <c r="P6" s="58"/>
      <c r="Q6" s="58"/>
      <c r="R6" s="58"/>
      <c r="S6" s="58"/>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58"/>
      <c r="AU6" s="155" t="s">
        <v>8</v>
      </c>
      <c r="AV6" s="155" t="s">
        <v>9</v>
      </c>
    </row>
    <row r="7" spans="1:48" ht="14.25" customHeight="1" x14ac:dyDescent="0.15">
      <c r="A7" s="32">
        <v>32</v>
      </c>
      <c r="B7" s="32">
        <v>7111</v>
      </c>
      <c r="C7" s="34" t="s">
        <v>2980</v>
      </c>
      <c r="D7" s="1085" t="s">
        <v>1225</v>
      </c>
      <c r="E7" s="1086"/>
      <c r="F7" s="1087"/>
      <c r="G7" s="1085" t="s">
        <v>1226</v>
      </c>
      <c r="H7" s="1086"/>
      <c r="I7" s="1086"/>
      <c r="J7" s="1087"/>
      <c r="K7" s="47" t="s">
        <v>1227</v>
      </c>
      <c r="L7" s="40"/>
      <c r="M7" s="103"/>
      <c r="N7" s="40"/>
      <c r="O7" s="40"/>
      <c r="P7" s="40"/>
      <c r="Q7" s="41"/>
      <c r="R7" s="40"/>
      <c r="S7" s="65"/>
      <c r="T7" s="65"/>
      <c r="U7" s="65"/>
      <c r="V7" s="65"/>
      <c r="W7" s="102"/>
      <c r="X7" s="65"/>
      <c r="Y7" s="65"/>
      <c r="Z7" s="1085" t="s">
        <v>2981</v>
      </c>
      <c r="AA7" s="1086"/>
      <c r="AB7" s="1086"/>
      <c r="AC7" s="1087"/>
      <c r="AD7" s="65"/>
      <c r="AE7" s="65"/>
      <c r="AF7" s="65"/>
      <c r="AG7" s="65"/>
      <c r="AH7" s="65"/>
      <c r="AI7" s="65"/>
      <c r="AJ7" s="65"/>
      <c r="AK7" s="65"/>
      <c r="AL7" s="65"/>
      <c r="AM7" s="65"/>
      <c r="AN7" s="65"/>
      <c r="AO7" s="65"/>
      <c r="AP7" s="65"/>
      <c r="AQ7" s="65"/>
      <c r="AR7" s="65"/>
      <c r="AS7" s="184"/>
      <c r="AT7" s="185"/>
      <c r="AU7" s="35">
        <f>ROUND(M9*$AB$12,0)</f>
        <v>211</v>
      </c>
      <c r="AV7" s="66" t="s">
        <v>13</v>
      </c>
    </row>
    <row r="8" spans="1:48" ht="14.25" customHeight="1" x14ac:dyDescent="0.15">
      <c r="A8" s="32">
        <v>32</v>
      </c>
      <c r="B8" s="32">
        <v>7112</v>
      </c>
      <c r="C8" s="34" t="s">
        <v>2982</v>
      </c>
      <c r="D8" s="1088"/>
      <c r="E8" s="1089"/>
      <c r="F8" s="1090"/>
      <c r="G8" s="1088"/>
      <c r="H8" s="1089"/>
      <c r="I8" s="1089"/>
      <c r="J8" s="1090"/>
      <c r="K8" s="186"/>
      <c r="L8" s="187"/>
      <c r="M8" s="58"/>
      <c r="Q8" s="21"/>
      <c r="R8" s="187"/>
      <c r="S8" s="53"/>
      <c r="T8" s="53"/>
      <c r="U8" s="53"/>
      <c r="V8" s="53"/>
      <c r="W8" s="188"/>
      <c r="X8" s="53"/>
      <c r="Y8" s="53"/>
      <c r="Z8" s="1088"/>
      <c r="AA8" s="1089"/>
      <c r="AB8" s="1089"/>
      <c r="AC8" s="1090"/>
      <c r="AD8" s="1091" t="s">
        <v>1229</v>
      </c>
      <c r="AE8" s="1092"/>
      <c r="AF8" s="1092"/>
      <c r="AG8" s="1092"/>
      <c r="AH8" s="1092"/>
      <c r="AI8" s="1093"/>
      <c r="AJ8" s="223" t="s">
        <v>1230</v>
      </c>
      <c r="AK8" s="107"/>
      <c r="AL8" s="107"/>
      <c r="AM8" s="107"/>
      <c r="AN8" s="107"/>
      <c r="AO8" s="107"/>
      <c r="AP8" s="107"/>
      <c r="AQ8" s="107"/>
      <c r="AR8" s="107"/>
      <c r="AS8" s="44" t="s">
        <v>17</v>
      </c>
      <c r="AT8" s="296">
        <v>0.7</v>
      </c>
      <c r="AU8" s="35">
        <f>ROUND(ROUND(M9*$AB$12,0)*AT8,0)</f>
        <v>148</v>
      </c>
      <c r="AV8" s="31"/>
    </row>
    <row r="9" spans="1:48" ht="14.25" customHeight="1" x14ac:dyDescent="0.15">
      <c r="A9" s="32">
        <v>32</v>
      </c>
      <c r="B9" s="32" t="s">
        <v>2983</v>
      </c>
      <c r="C9" s="34" t="s">
        <v>2984</v>
      </c>
      <c r="D9" s="1088"/>
      <c r="E9" s="1089"/>
      <c r="F9" s="1090"/>
      <c r="G9" s="1088"/>
      <c r="H9" s="1089"/>
      <c r="I9" s="1089"/>
      <c r="J9" s="1090"/>
      <c r="K9" s="186"/>
      <c r="L9" s="187"/>
      <c r="M9" s="189">
        <f>'11経過的施設入所支援(基本１）'!M9</f>
        <v>302</v>
      </c>
      <c r="N9" s="4" t="s">
        <v>21</v>
      </c>
      <c r="Q9" s="21"/>
      <c r="R9" s="187"/>
      <c r="S9" s="53"/>
      <c r="T9" s="53"/>
      <c r="U9" s="53"/>
      <c r="V9" s="53"/>
      <c r="W9" s="188"/>
      <c r="X9" s="53"/>
      <c r="Y9" s="53"/>
      <c r="Z9" s="1088"/>
      <c r="AA9" s="1089"/>
      <c r="AB9" s="1089"/>
      <c r="AC9" s="1090"/>
      <c r="AD9" s="1094"/>
      <c r="AE9" s="1095"/>
      <c r="AF9" s="1095"/>
      <c r="AG9" s="1095"/>
      <c r="AH9" s="1095"/>
      <c r="AI9" s="1096"/>
      <c r="AJ9" s="223" t="s">
        <v>1233</v>
      </c>
      <c r="AK9" s="107"/>
      <c r="AL9" s="107"/>
      <c r="AM9" s="107"/>
      <c r="AN9" s="107"/>
      <c r="AO9" s="107"/>
      <c r="AP9" s="107"/>
      <c r="AQ9" s="107"/>
      <c r="AR9" s="107"/>
      <c r="AS9" s="44" t="s">
        <v>17</v>
      </c>
      <c r="AT9" s="296">
        <v>0.5</v>
      </c>
      <c r="AU9" s="35">
        <f>ROUND(ROUND(M9*$AB$12,0)*AT9,0)</f>
        <v>106</v>
      </c>
      <c r="AV9" s="31"/>
    </row>
    <row r="10" spans="1:48" ht="14.25" customHeight="1" x14ac:dyDescent="0.15">
      <c r="A10" s="32">
        <v>32</v>
      </c>
      <c r="B10" s="32">
        <v>7113</v>
      </c>
      <c r="C10" s="34" t="s">
        <v>2985</v>
      </c>
      <c r="D10" s="73"/>
      <c r="E10" s="74"/>
      <c r="F10" s="75"/>
      <c r="G10" s="73"/>
      <c r="H10" s="74"/>
      <c r="I10" s="74"/>
      <c r="J10" s="75"/>
      <c r="K10" s="186"/>
      <c r="L10" s="187"/>
      <c r="M10" s="58"/>
      <c r="Q10" s="21"/>
      <c r="R10" s="67" t="s">
        <v>1235</v>
      </c>
      <c r="S10" s="67"/>
      <c r="T10" s="67"/>
      <c r="U10" s="67"/>
      <c r="V10" s="67"/>
      <c r="W10" s="192"/>
      <c r="X10" s="67"/>
      <c r="Y10" s="67"/>
      <c r="Z10" s="1088"/>
      <c r="AA10" s="1089"/>
      <c r="AB10" s="1089"/>
      <c r="AC10" s="1090"/>
      <c r="AD10" s="67"/>
      <c r="AE10" s="67"/>
      <c r="AF10" s="67"/>
      <c r="AG10" s="67"/>
      <c r="AH10" s="67"/>
      <c r="AI10" s="67"/>
      <c r="AJ10" s="67"/>
      <c r="AK10" s="67"/>
      <c r="AL10" s="67"/>
      <c r="AM10" s="67"/>
      <c r="AN10" s="67"/>
      <c r="AO10" s="67"/>
      <c r="AP10" s="67"/>
      <c r="AQ10" s="67"/>
      <c r="AR10" s="67"/>
      <c r="AS10" s="65"/>
      <c r="AT10" s="156"/>
      <c r="AU10" s="35">
        <f>ROUND(ROUND(M9*W12,0)*$AB$12,0)</f>
        <v>204</v>
      </c>
      <c r="AV10" s="31"/>
    </row>
    <row r="11" spans="1:48" ht="14.25" customHeight="1" x14ac:dyDescent="0.15">
      <c r="A11" s="32">
        <v>32</v>
      </c>
      <c r="B11" s="32">
        <v>7114</v>
      </c>
      <c r="C11" s="34" t="s">
        <v>2986</v>
      </c>
      <c r="D11" s="73"/>
      <c r="E11" s="74"/>
      <c r="F11" s="75"/>
      <c r="G11" s="193"/>
      <c r="H11" s="193"/>
      <c r="I11" s="193"/>
      <c r="J11" s="193"/>
      <c r="K11" s="186"/>
      <c r="L11" s="187"/>
      <c r="M11" s="58"/>
      <c r="Q11" s="21"/>
      <c r="R11" s="53" t="s">
        <v>1237</v>
      </c>
      <c r="S11" s="53"/>
      <c r="T11" s="53"/>
      <c r="U11" s="53"/>
      <c r="V11" s="53"/>
      <c r="W11" s="188"/>
      <c r="X11" s="53"/>
      <c r="Y11" s="53"/>
      <c r="Z11" s="1088"/>
      <c r="AA11" s="1089"/>
      <c r="AB11" s="1089"/>
      <c r="AC11" s="1090"/>
      <c r="AD11" s="1091" t="s">
        <v>1229</v>
      </c>
      <c r="AE11" s="1092"/>
      <c r="AF11" s="1092"/>
      <c r="AG11" s="1092"/>
      <c r="AH11" s="1092"/>
      <c r="AI11" s="1093"/>
      <c r="AJ11" s="223" t="s">
        <v>1230</v>
      </c>
      <c r="AK11" s="107"/>
      <c r="AL11" s="107"/>
      <c r="AM11" s="107"/>
      <c r="AN11" s="107"/>
      <c r="AO11" s="107"/>
      <c r="AP11" s="107"/>
      <c r="AQ11" s="107"/>
      <c r="AR11" s="107"/>
      <c r="AS11" s="44" t="s">
        <v>17</v>
      </c>
      <c r="AT11" s="296">
        <v>0.7</v>
      </c>
      <c r="AU11" s="35">
        <f>ROUND(ROUND(ROUND(M9*W12,0)*$AB$12,0)*AT11,0)</f>
        <v>143</v>
      </c>
      <c r="AV11" s="31"/>
    </row>
    <row r="12" spans="1:48" ht="14.25" customHeight="1" x14ac:dyDescent="0.15">
      <c r="A12" s="32">
        <v>32</v>
      </c>
      <c r="B12" s="32" t="s">
        <v>2987</v>
      </c>
      <c r="C12" s="34" t="s">
        <v>2988</v>
      </c>
      <c r="D12" s="73"/>
      <c r="E12" s="74"/>
      <c r="F12" s="75"/>
      <c r="G12" s="193"/>
      <c r="H12" s="193"/>
      <c r="I12" s="193"/>
      <c r="J12" s="193"/>
      <c r="K12" s="186"/>
      <c r="L12" s="187"/>
      <c r="M12" s="58"/>
      <c r="Q12" s="21"/>
      <c r="R12" s="71"/>
      <c r="S12" s="71"/>
      <c r="T12" s="71"/>
      <c r="U12" s="71"/>
      <c r="V12" s="26" t="s">
        <v>17</v>
      </c>
      <c r="W12" s="195">
        <v>0.96499999999999997</v>
      </c>
      <c r="X12" s="297"/>
      <c r="Y12" s="71"/>
      <c r="Z12" s="200"/>
      <c r="AA12" s="23" t="s">
        <v>17</v>
      </c>
      <c r="AB12" s="1127">
        <v>0.7</v>
      </c>
      <c r="AC12" s="1128"/>
      <c r="AD12" s="1094"/>
      <c r="AE12" s="1095"/>
      <c r="AF12" s="1095"/>
      <c r="AG12" s="1095"/>
      <c r="AH12" s="1095"/>
      <c r="AI12" s="1096"/>
      <c r="AJ12" s="223" t="s">
        <v>1233</v>
      </c>
      <c r="AK12" s="107"/>
      <c r="AL12" s="107"/>
      <c r="AM12" s="107"/>
      <c r="AN12" s="107"/>
      <c r="AO12" s="107"/>
      <c r="AP12" s="107"/>
      <c r="AQ12" s="107"/>
      <c r="AR12" s="107"/>
      <c r="AS12" s="44" t="s">
        <v>17</v>
      </c>
      <c r="AT12" s="296">
        <v>0.5</v>
      </c>
      <c r="AU12" s="35">
        <f>ROUND(ROUND(ROUND(M9*W12,0)*$AB$12,0)*AT12,0)</f>
        <v>102</v>
      </c>
      <c r="AV12" s="31"/>
    </row>
    <row r="13" spans="1:48" ht="14.25" customHeight="1" x14ac:dyDescent="0.15">
      <c r="A13" s="32">
        <v>32</v>
      </c>
      <c r="B13" s="32">
        <v>7121</v>
      </c>
      <c r="C13" s="34" t="s">
        <v>2989</v>
      </c>
      <c r="D13" s="73"/>
      <c r="E13" s="74"/>
      <c r="F13" s="75"/>
      <c r="G13" s="47" t="s">
        <v>1241</v>
      </c>
      <c r="H13" s="40"/>
      <c r="I13" s="40"/>
      <c r="J13" s="40"/>
      <c r="K13" s="47" t="s">
        <v>1242</v>
      </c>
      <c r="L13" s="40"/>
      <c r="M13" s="103"/>
      <c r="N13" s="40"/>
      <c r="O13" s="40"/>
      <c r="P13" s="40"/>
      <c r="Q13" s="41"/>
      <c r="R13" s="40"/>
      <c r="S13" s="65"/>
      <c r="T13" s="65"/>
      <c r="U13" s="65"/>
      <c r="V13" s="65"/>
      <c r="W13" s="102"/>
      <c r="X13" s="65"/>
      <c r="Y13" s="182"/>
      <c r="Z13" s="200"/>
      <c r="AA13" s="201"/>
      <c r="AB13" s="201"/>
      <c r="AC13" s="202"/>
      <c r="AD13" s="65"/>
      <c r="AE13" s="65"/>
      <c r="AF13" s="65"/>
      <c r="AG13" s="65"/>
      <c r="AH13" s="65"/>
      <c r="AI13" s="65"/>
      <c r="AJ13" s="65"/>
      <c r="AK13" s="65"/>
      <c r="AL13" s="65"/>
      <c r="AM13" s="65"/>
      <c r="AN13" s="65"/>
      <c r="AO13" s="65"/>
      <c r="AP13" s="65"/>
      <c r="AQ13" s="65"/>
      <c r="AR13" s="65"/>
      <c r="AS13" s="184"/>
      <c r="AT13" s="185"/>
      <c r="AU13" s="35">
        <f>ROUND(M15*$AB$12,0)</f>
        <v>185</v>
      </c>
      <c r="AV13" s="31"/>
    </row>
    <row r="14" spans="1:48" ht="14.25" customHeight="1" x14ac:dyDescent="0.15">
      <c r="A14" s="32">
        <v>32</v>
      </c>
      <c r="B14" s="32">
        <v>7122</v>
      </c>
      <c r="C14" s="34" t="s">
        <v>2990</v>
      </c>
      <c r="D14" s="73"/>
      <c r="E14" s="74"/>
      <c r="F14" s="75"/>
      <c r="G14" s="4"/>
      <c r="K14" s="20" t="s">
        <v>2991</v>
      </c>
      <c r="M14" s="58"/>
      <c r="Q14" s="21"/>
      <c r="R14" s="187"/>
      <c r="S14" s="53"/>
      <c r="T14" s="53"/>
      <c r="U14" s="53"/>
      <c r="V14" s="53"/>
      <c r="W14" s="188"/>
      <c r="X14" s="53"/>
      <c r="Y14" s="53"/>
      <c r="Z14" s="73"/>
      <c r="AA14" s="187"/>
      <c r="AB14" s="187"/>
      <c r="AC14" s="208"/>
      <c r="AD14" s="1091" t="s">
        <v>1229</v>
      </c>
      <c r="AE14" s="1092"/>
      <c r="AF14" s="1092"/>
      <c r="AG14" s="1092"/>
      <c r="AH14" s="1092"/>
      <c r="AI14" s="1093"/>
      <c r="AJ14" s="223" t="s">
        <v>1230</v>
      </c>
      <c r="AK14" s="107"/>
      <c r="AL14" s="107"/>
      <c r="AM14" s="107"/>
      <c r="AN14" s="107"/>
      <c r="AO14" s="107"/>
      <c r="AP14" s="107"/>
      <c r="AQ14" s="107"/>
      <c r="AR14" s="107"/>
      <c r="AS14" s="44" t="s">
        <v>17</v>
      </c>
      <c r="AT14" s="296">
        <v>0.7</v>
      </c>
      <c r="AU14" s="35">
        <f>ROUND(ROUND(M15*$AB$12,0)*AT14,0)</f>
        <v>130</v>
      </c>
      <c r="AV14" s="31"/>
    </row>
    <row r="15" spans="1:48" ht="14.25" customHeight="1" x14ac:dyDescent="0.15">
      <c r="A15" s="32">
        <v>32</v>
      </c>
      <c r="B15" s="32" t="s">
        <v>2992</v>
      </c>
      <c r="C15" s="34" t="s">
        <v>2993</v>
      </c>
      <c r="D15" s="73"/>
      <c r="E15" s="74"/>
      <c r="F15" s="75"/>
      <c r="G15" s="4"/>
      <c r="K15" s="20"/>
      <c r="M15" s="189">
        <f>'11経過的施設入所支援(基本１）'!M15</f>
        <v>264</v>
      </c>
      <c r="N15" s="4" t="s">
        <v>21</v>
      </c>
      <c r="Q15" s="21"/>
      <c r="R15" s="187"/>
      <c r="S15" s="53"/>
      <c r="T15" s="53"/>
      <c r="U15" s="53"/>
      <c r="V15" s="53"/>
      <c r="W15" s="188"/>
      <c r="X15" s="53"/>
      <c r="Y15" s="53"/>
      <c r="Z15" s="73"/>
      <c r="AA15" s="23"/>
      <c r="AB15" s="298"/>
      <c r="AC15" s="299"/>
      <c r="AD15" s="1094"/>
      <c r="AE15" s="1095"/>
      <c r="AF15" s="1095"/>
      <c r="AG15" s="1095"/>
      <c r="AH15" s="1095"/>
      <c r="AI15" s="1096"/>
      <c r="AJ15" s="223" t="s">
        <v>1233</v>
      </c>
      <c r="AK15" s="107"/>
      <c r="AL15" s="107"/>
      <c r="AM15" s="107"/>
      <c r="AN15" s="107"/>
      <c r="AO15" s="107"/>
      <c r="AP15" s="107"/>
      <c r="AQ15" s="107"/>
      <c r="AR15" s="107"/>
      <c r="AS15" s="44" t="s">
        <v>17</v>
      </c>
      <c r="AT15" s="296">
        <v>0.5</v>
      </c>
      <c r="AU15" s="35">
        <f>ROUND(ROUND(M15*$AB$12,0)*AT15,0)</f>
        <v>93</v>
      </c>
      <c r="AV15" s="31"/>
    </row>
    <row r="16" spans="1:48" ht="14.25" customHeight="1" x14ac:dyDescent="0.15">
      <c r="A16" s="32">
        <v>32</v>
      </c>
      <c r="B16" s="32">
        <v>7123</v>
      </c>
      <c r="C16" s="34" t="s">
        <v>2994</v>
      </c>
      <c r="D16" s="73"/>
      <c r="E16" s="74"/>
      <c r="F16" s="75"/>
      <c r="G16" s="4"/>
      <c r="K16" s="20"/>
      <c r="M16" s="58"/>
      <c r="Q16" s="21"/>
      <c r="R16" s="67" t="s">
        <v>1235</v>
      </c>
      <c r="S16" s="67"/>
      <c r="T16" s="67"/>
      <c r="U16" s="67"/>
      <c r="V16" s="67"/>
      <c r="W16" s="192"/>
      <c r="X16" s="67"/>
      <c r="Y16" s="67"/>
      <c r="Z16" s="54"/>
      <c r="AA16" s="53"/>
      <c r="AB16" s="53"/>
      <c r="AC16" s="59"/>
      <c r="AD16" s="67"/>
      <c r="AE16" s="67"/>
      <c r="AF16" s="67"/>
      <c r="AG16" s="67"/>
      <c r="AH16" s="67"/>
      <c r="AI16" s="67"/>
      <c r="AJ16" s="67"/>
      <c r="AK16" s="67"/>
      <c r="AL16" s="67"/>
      <c r="AM16" s="67"/>
      <c r="AN16" s="67"/>
      <c r="AO16" s="67"/>
      <c r="AP16" s="67"/>
      <c r="AQ16" s="67"/>
      <c r="AR16" s="67"/>
      <c r="AS16" s="65"/>
      <c r="AT16" s="156"/>
      <c r="AU16" s="35">
        <f>ROUND(ROUND(M15*W18,0)*$AB$12,0)</f>
        <v>179</v>
      </c>
      <c r="AV16" s="31"/>
    </row>
    <row r="17" spans="1:48" ht="14.25" customHeight="1" x14ac:dyDescent="0.15">
      <c r="A17" s="32">
        <v>32</v>
      </c>
      <c r="B17" s="32">
        <v>7124</v>
      </c>
      <c r="C17" s="34" t="s">
        <v>2995</v>
      </c>
      <c r="D17" s="73"/>
      <c r="E17" s="74"/>
      <c r="F17" s="75"/>
      <c r="G17" s="4"/>
      <c r="K17" s="186"/>
      <c r="L17" s="187"/>
      <c r="M17" s="204"/>
      <c r="N17" s="187"/>
      <c r="O17" s="187"/>
      <c r="Q17" s="21"/>
      <c r="R17" s="53" t="s">
        <v>1237</v>
      </c>
      <c r="S17" s="53"/>
      <c r="T17" s="53"/>
      <c r="U17" s="53"/>
      <c r="V17" s="53"/>
      <c r="W17" s="188"/>
      <c r="X17" s="53"/>
      <c r="Y17" s="53"/>
      <c r="Z17" s="54"/>
      <c r="AA17" s="53"/>
      <c r="AB17" s="53"/>
      <c r="AC17" s="59"/>
      <c r="AD17" s="1091" t="s">
        <v>1229</v>
      </c>
      <c r="AE17" s="1092"/>
      <c r="AF17" s="1092"/>
      <c r="AG17" s="1092"/>
      <c r="AH17" s="1092"/>
      <c r="AI17" s="1093"/>
      <c r="AJ17" s="223" t="s">
        <v>1230</v>
      </c>
      <c r="AK17" s="107"/>
      <c r="AL17" s="107"/>
      <c r="AM17" s="107"/>
      <c r="AN17" s="107"/>
      <c r="AO17" s="107"/>
      <c r="AP17" s="107"/>
      <c r="AQ17" s="107"/>
      <c r="AR17" s="107"/>
      <c r="AS17" s="44" t="s">
        <v>17</v>
      </c>
      <c r="AT17" s="296">
        <v>0.7</v>
      </c>
      <c r="AU17" s="35">
        <f>ROUND(ROUND(ROUND(M15*W18,0)*$AB$12,0)*AT17,0)</f>
        <v>125</v>
      </c>
      <c r="AV17" s="31"/>
    </row>
    <row r="18" spans="1:48" ht="14.25" customHeight="1" x14ac:dyDescent="0.15">
      <c r="A18" s="32">
        <v>32</v>
      </c>
      <c r="B18" s="32" t="s">
        <v>2996</v>
      </c>
      <c r="C18" s="34" t="s">
        <v>2997</v>
      </c>
      <c r="D18" s="73"/>
      <c r="E18" s="74"/>
      <c r="F18" s="75"/>
      <c r="G18" s="4"/>
      <c r="K18" s="186"/>
      <c r="L18" s="187"/>
      <c r="M18" s="204"/>
      <c r="N18" s="187"/>
      <c r="O18" s="187"/>
      <c r="Q18" s="21"/>
      <c r="R18" s="71"/>
      <c r="S18" s="71"/>
      <c r="T18" s="71"/>
      <c r="U18" s="71"/>
      <c r="V18" s="26" t="s">
        <v>17</v>
      </c>
      <c r="W18" s="195">
        <v>0.96499999999999997</v>
      </c>
      <c r="X18" s="297"/>
      <c r="Y18" s="71"/>
      <c r="Z18" s="54"/>
      <c r="AA18" s="53"/>
      <c r="AB18" s="53"/>
      <c r="AC18" s="59"/>
      <c r="AD18" s="1094"/>
      <c r="AE18" s="1095"/>
      <c r="AF18" s="1095"/>
      <c r="AG18" s="1095"/>
      <c r="AH18" s="1095"/>
      <c r="AI18" s="1096"/>
      <c r="AJ18" s="223" t="s">
        <v>1233</v>
      </c>
      <c r="AK18" s="107"/>
      <c r="AL18" s="107"/>
      <c r="AM18" s="107"/>
      <c r="AN18" s="107"/>
      <c r="AO18" s="107"/>
      <c r="AP18" s="107"/>
      <c r="AQ18" s="107"/>
      <c r="AR18" s="107"/>
      <c r="AS18" s="44" t="s">
        <v>17</v>
      </c>
      <c r="AT18" s="296">
        <v>0.5</v>
      </c>
      <c r="AU18" s="35">
        <f>ROUND(ROUND(ROUND(M15*W18,0)*$AB$12,0)*AT18,0)</f>
        <v>90</v>
      </c>
      <c r="AV18" s="31"/>
    </row>
    <row r="19" spans="1:48" ht="14.25" customHeight="1" x14ac:dyDescent="0.15">
      <c r="A19" s="32">
        <v>32</v>
      </c>
      <c r="B19" s="32">
        <v>7125</v>
      </c>
      <c r="C19" s="34" t="s">
        <v>2998</v>
      </c>
      <c r="D19" s="73"/>
      <c r="E19" s="74"/>
      <c r="F19" s="75"/>
      <c r="G19" s="4"/>
      <c r="J19" s="187"/>
      <c r="K19" s="47" t="s">
        <v>1252</v>
      </c>
      <c r="L19" s="40"/>
      <c r="M19" s="103"/>
      <c r="N19" s="40"/>
      <c r="O19" s="40"/>
      <c r="P19" s="40"/>
      <c r="Q19" s="41"/>
      <c r="R19" s="40"/>
      <c r="S19" s="65"/>
      <c r="T19" s="65"/>
      <c r="U19" s="65"/>
      <c r="V19" s="65"/>
      <c r="W19" s="102"/>
      <c r="X19" s="65"/>
      <c r="Y19" s="65"/>
      <c r="Z19" s="168"/>
      <c r="AA19" s="23"/>
      <c r="AB19" s="23"/>
      <c r="AC19" s="300"/>
      <c r="AD19" s="65"/>
      <c r="AE19" s="65"/>
      <c r="AF19" s="65"/>
      <c r="AG19" s="65"/>
      <c r="AH19" s="65"/>
      <c r="AI19" s="65"/>
      <c r="AJ19" s="65"/>
      <c r="AK19" s="65"/>
      <c r="AL19" s="65"/>
      <c r="AM19" s="65"/>
      <c r="AN19" s="65"/>
      <c r="AO19" s="65"/>
      <c r="AP19" s="65"/>
      <c r="AQ19" s="65"/>
      <c r="AR19" s="65"/>
      <c r="AS19" s="184"/>
      <c r="AT19" s="185"/>
      <c r="AU19" s="35">
        <f>ROUND(M21*$AB$12,0)</f>
        <v>380</v>
      </c>
      <c r="AV19" s="31"/>
    </row>
    <row r="20" spans="1:48" ht="14.25" customHeight="1" x14ac:dyDescent="0.15">
      <c r="A20" s="32">
        <v>32</v>
      </c>
      <c r="B20" s="32">
        <v>7126</v>
      </c>
      <c r="C20" s="34" t="s">
        <v>2999</v>
      </c>
      <c r="D20" s="73"/>
      <c r="E20" s="74"/>
      <c r="F20" s="75"/>
      <c r="G20" s="4"/>
      <c r="J20" s="187"/>
      <c r="K20" s="20"/>
      <c r="M20" s="58"/>
      <c r="Q20" s="21"/>
      <c r="R20" s="187"/>
      <c r="S20" s="53"/>
      <c r="T20" s="53"/>
      <c r="U20" s="53"/>
      <c r="V20" s="53"/>
      <c r="W20" s="188"/>
      <c r="X20" s="53"/>
      <c r="Y20" s="53"/>
      <c r="Z20" s="54"/>
      <c r="AA20" s="53"/>
      <c r="AB20" s="53"/>
      <c r="AC20" s="59"/>
      <c r="AD20" s="1091" t="s">
        <v>1229</v>
      </c>
      <c r="AE20" s="1092"/>
      <c r="AF20" s="1092"/>
      <c r="AG20" s="1092"/>
      <c r="AH20" s="1092"/>
      <c r="AI20" s="1093"/>
      <c r="AJ20" s="223" t="s">
        <v>1230</v>
      </c>
      <c r="AK20" s="107"/>
      <c r="AL20" s="107"/>
      <c r="AM20" s="107"/>
      <c r="AN20" s="107"/>
      <c r="AO20" s="107"/>
      <c r="AP20" s="107"/>
      <c r="AQ20" s="107"/>
      <c r="AR20" s="107"/>
      <c r="AS20" s="44" t="s">
        <v>17</v>
      </c>
      <c r="AT20" s="296">
        <v>0.7</v>
      </c>
      <c r="AU20" s="35">
        <f>ROUND(ROUND(M21*$AB$12,0)*AT20,0)</f>
        <v>266</v>
      </c>
      <c r="AV20" s="31"/>
    </row>
    <row r="21" spans="1:48" ht="14.25" customHeight="1" x14ac:dyDescent="0.15">
      <c r="A21" s="32">
        <v>32</v>
      </c>
      <c r="B21" s="32" t="s">
        <v>3000</v>
      </c>
      <c r="C21" s="34" t="s">
        <v>3001</v>
      </c>
      <c r="D21" s="73"/>
      <c r="E21" s="74"/>
      <c r="F21" s="75"/>
      <c r="G21" s="4"/>
      <c r="J21" s="187"/>
      <c r="K21" s="186"/>
      <c r="L21" s="187"/>
      <c r="M21" s="189">
        <f>'11経過的施設入所支援(基本１）'!M21</f>
        <v>543</v>
      </c>
      <c r="N21" s="4" t="s">
        <v>21</v>
      </c>
      <c r="P21" s="187"/>
      <c r="Q21" s="21"/>
      <c r="R21" s="187"/>
      <c r="S21" s="53"/>
      <c r="T21" s="53"/>
      <c r="U21" s="53"/>
      <c r="V21" s="53"/>
      <c r="W21" s="188"/>
      <c r="X21" s="53"/>
      <c r="Y21" s="53"/>
      <c r="Z21" s="54"/>
      <c r="AA21" s="53"/>
      <c r="AB21" s="53"/>
      <c r="AC21" s="59"/>
      <c r="AD21" s="1094"/>
      <c r="AE21" s="1095"/>
      <c r="AF21" s="1095"/>
      <c r="AG21" s="1095"/>
      <c r="AH21" s="1095"/>
      <c r="AI21" s="1096"/>
      <c r="AJ21" s="223" t="s">
        <v>1233</v>
      </c>
      <c r="AK21" s="107"/>
      <c r="AL21" s="107"/>
      <c r="AM21" s="107"/>
      <c r="AN21" s="107"/>
      <c r="AO21" s="107"/>
      <c r="AP21" s="107"/>
      <c r="AQ21" s="107"/>
      <c r="AR21" s="107"/>
      <c r="AS21" s="44" t="s">
        <v>17</v>
      </c>
      <c r="AT21" s="296">
        <v>0.5</v>
      </c>
      <c r="AU21" s="35">
        <f>ROUND(ROUND(M21*$AB$12,0)*AT21,0)</f>
        <v>190</v>
      </c>
      <c r="AV21" s="31"/>
    </row>
    <row r="22" spans="1:48" ht="14.25" customHeight="1" x14ac:dyDescent="0.15">
      <c r="A22" s="32">
        <v>32</v>
      </c>
      <c r="B22" s="32">
        <v>7127</v>
      </c>
      <c r="C22" s="34" t="s">
        <v>3002</v>
      </c>
      <c r="D22" s="73"/>
      <c r="E22" s="74"/>
      <c r="F22" s="75"/>
      <c r="G22" s="4"/>
      <c r="J22" s="187"/>
      <c r="K22" s="186"/>
      <c r="L22" s="187"/>
      <c r="M22" s="204"/>
      <c r="N22" s="187"/>
      <c r="O22" s="187"/>
      <c r="P22" s="187"/>
      <c r="Q22" s="21"/>
      <c r="R22" s="67" t="s">
        <v>1235</v>
      </c>
      <c r="S22" s="67"/>
      <c r="T22" s="67"/>
      <c r="U22" s="67"/>
      <c r="V22" s="67"/>
      <c r="W22" s="192"/>
      <c r="X22" s="67"/>
      <c r="Y22" s="67"/>
      <c r="Z22" s="54"/>
      <c r="AA22" s="53"/>
      <c r="AB22" s="53"/>
      <c r="AC22" s="59"/>
      <c r="AD22" s="67"/>
      <c r="AE22" s="67"/>
      <c r="AF22" s="67"/>
      <c r="AG22" s="67"/>
      <c r="AH22" s="67"/>
      <c r="AI22" s="67"/>
      <c r="AJ22" s="67"/>
      <c r="AK22" s="67"/>
      <c r="AL22" s="67"/>
      <c r="AM22" s="67"/>
      <c r="AN22" s="67"/>
      <c r="AO22" s="67"/>
      <c r="AP22" s="67"/>
      <c r="AQ22" s="67"/>
      <c r="AR22" s="67"/>
      <c r="AS22" s="65"/>
      <c r="AT22" s="156"/>
      <c r="AU22" s="35">
        <f>ROUND(ROUND(M21*W24,0)*$AB$12,0)</f>
        <v>367</v>
      </c>
      <c r="AV22" s="31"/>
    </row>
    <row r="23" spans="1:48" ht="14.25" customHeight="1" x14ac:dyDescent="0.15">
      <c r="A23" s="32">
        <v>32</v>
      </c>
      <c r="B23" s="32">
        <v>7128</v>
      </c>
      <c r="C23" s="34" t="s">
        <v>3003</v>
      </c>
      <c r="D23" s="73"/>
      <c r="E23" s="74"/>
      <c r="F23" s="75"/>
      <c r="G23" s="4"/>
      <c r="J23" s="187"/>
      <c r="K23" s="186"/>
      <c r="L23" s="187"/>
      <c r="M23" s="204"/>
      <c r="N23" s="187"/>
      <c r="O23" s="187"/>
      <c r="P23" s="187"/>
      <c r="Q23" s="21"/>
      <c r="R23" s="53" t="s">
        <v>1237</v>
      </c>
      <c r="S23" s="53"/>
      <c r="T23" s="53"/>
      <c r="U23" s="53"/>
      <c r="V23" s="53"/>
      <c r="W23" s="188"/>
      <c r="X23" s="53"/>
      <c r="Y23" s="53"/>
      <c r="Z23" s="54"/>
      <c r="AA23" s="53"/>
      <c r="AB23" s="53"/>
      <c r="AC23" s="59"/>
      <c r="AD23" s="1091" t="s">
        <v>1229</v>
      </c>
      <c r="AE23" s="1092"/>
      <c r="AF23" s="1092"/>
      <c r="AG23" s="1092"/>
      <c r="AH23" s="1092"/>
      <c r="AI23" s="1093"/>
      <c r="AJ23" s="223" t="s">
        <v>1230</v>
      </c>
      <c r="AK23" s="107"/>
      <c r="AL23" s="107"/>
      <c r="AM23" s="107"/>
      <c r="AN23" s="107"/>
      <c r="AO23" s="107"/>
      <c r="AP23" s="107"/>
      <c r="AQ23" s="107"/>
      <c r="AR23" s="107"/>
      <c r="AS23" s="44" t="s">
        <v>17</v>
      </c>
      <c r="AT23" s="296">
        <v>0.7</v>
      </c>
      <c r="AU23" s="35">
        <f>ROUND(ROUND(ROUND(M21*W24,0)*$AB$12,0)*AT23,0)</f>
        <v>257</v>
      </c>
      <c r="AV23" s="31"/>
    </row>
    <row r="24" spans="1:48" ht="14.25" customHeight="1" x14ac:dyDescent="0.15">
      <c r="A24" s="32">
        <v>32</v>
      </c>
      <c r="B24" s="32" t="s">
        <v>3004</v>
      </c>
      <c r="C24" s="34" t="s">
        <v>3005</v>
      </c>
      <c r="D24" s="73"/>
      <c r="E24" s="74"/>
      <c r="F24" s="75"/>
      <c r="G24" s="4"/>
      <c r="J24" s="187"/>
      <c r="K24" s="186"/>
      <c r="L24" s="187"/>
      <c r="M24" s="204"/>
      <c r="N24" s="187"/>
      <c r="O24" s="187"/>
      <c r="P24" s="187"/>
      <c r="Q24" s="21"/>
      <c r="R24" s="71"/>
      <c r="S24" s="71"/>
      <c r="T24" s="71"/>
      <c r="U24" s="71"/>
      <c r="V24" s="26" t="s">
        <v>17</v>
      </c>
      <c r="W24" s="195">
        <v>0.96499999999999997</v>
      </c>
      <c r="X24" s="297"/>
      <c r="Y24" s="71"/>
      <c r="Z24" s="54"/>
      <c r="AA24" s="53"/>
      <c r="AB24" s="53"/>
      <c r="AC24" s="59"/>
      <c r="AD24" s="1094"/>
      <c r="AE24" s="1095"/>
      <c r="AF24" s="1095"/>
      <c r="AG24" s="1095"/>
      <c r="AH24" s="1095"/>
      <c r="AI24" s="1096"/>
      <c r="AJ24" s="223" t="s">
        <v>1233</v>
      </c>
      <c r="AK24" s="107"/>
      <c r="AL24" s="107"/>
      <c r="AM24" s="107"/>
      <c r="AN24" s="107"/>
      <c r="AO24" s="107"/>
      <c r="AP24" s="107"/>
      <c r="AQ24" s="107"/>
      <c r="AR24" s="107"/>
      <c r="AS24" s="44" t="s">
        <v>17</v>
      </c>
      <c r="AT24" s="296">
        <v>0.5</v>
      </c>
      <c r="AU24" s="35">
        <f>ROUND(ROUND(ROUND(M21*W24,0)*$AB$12,0)*AT24,0)</f>
        <v>184</v>
      </c>
      <c r="AV24" s="31"/>
    </row>
    <row r="25" spans="1:48" ht="14.25" customHeight="1" x14ac:dyDescent="0.15">
      <c r="A25" s="32">
        <v>32</v>
      </c>
      <c r="B25" s="32">
        <v>7129</v>
      </c>
      <c r="C25" s="34" t="s">
        <v>3006</v>
      </c>
      <c r="D25" s="73"/>
      <c r="E25" s="74"/>
      <c r="F25" s="75"/>
      <c r="G25" s="4"/>
      <c r="J25" s="187"/>
      <c r="K25" s="196" t="s">
        <v>1261</v>
      </c>
      <c r="L25" s="197"/>
      <c r="M25" s="301"/>
      <c r="N25" s="197"/>
      <c r="O25" s="197"/>
      <c r="P25" s="197"/>
      <c r="Q25" s="198"/>
      <c r="R25" s="40"/>
      <c r="S25" s="65"/>
      <c r="T25" s="65"/>
      <c r="U25" s="65"/>
      <c r="V25" s="65"/>
      <c r="W25" s="102"/>
      <c r="X25" s="65"/>
      <c r="Y25" s="65"/>
      <c r="Z25" s="168"/>
      <c r="AA25" s="23"/>
      <c r="AB25" s="23"/>
      <c r="AC25" s="300"/>
      <c r="AD25" s="65"/>
      <c r="AE25" s="65"/>
      <c r="AF25" s="65"/>
      <c r="AG25" s="65"/>
      <c r="AH25" s="65"/>
      <c r="AI25" s="65"/>
      <c r="AJ25" s="65"/>
      <c r="AK25" s="65"/>
      <c r="AL25" s="65"/>
      <c r="AM25" s="65"/>
      <c r="AN25" s="65"/>
      <c r="AO25" s="65"/>
      <c r="AP25" s="65"/>
      <c r="AQ25" s="65"/>
      <c r="AR25" s="65"/>
      <c r="AS25" s="184"/>
      <c r="AT25" s="185"/>
      <c r="AU25" s="35">
        <f>ROUND(M27*$AB$12,0)</f>
        <v>211</v>
      </c>
      <c r="AV25" s="31"/>
    </row>
    <row r="26" spans="1:48" ht="14.25" customHeight="1" x14ac:dyDescent="0.15">
      <c r="A26" s="32">
        <v>32</v>
      </c>
      <c r="B26" s="32">
        <v>7130</v>
      </c>
      <c r="C26" s="34" t="s">
        <v>3007</v>
      </c>
      <c r="D26" s="73"/>
      <c r="E26" s="74"/>
      <c r="F26" s="75"/>
      <c r="G26" s="4"/>
      <c r="J26" s="187"/>
      <c r="K26" s="200"/>
      <c r="L26" s="201"/>
      <c r="M26" s="302"/>
      <c r="N26" s="201"/>
      <c r="O26" s="201"/>
      <c r="P26" s="201"/>
      <c r="Q26" s="202"/>
      <c r="R26" s="187"/>
      <c r="S26" s="53"/>
      <c r="T26" s="53"/>
      <c r="U26" s="53"/>
      <c r="V26" s="53"/>
      <c r="W26" s="188"/>
      <c r="X26" s="53"/>
      <c r="Y26" s="53"/>
      <c r="Z26" s="54"/>
      <c r="AA26" s="53"/>
      <c r="AB26" s="53"/>
      <c r="AC26" s="59"/>
      <c r="AD26" s="1091" t="s">
        <v>1229</v>
      </c>
      <c r="AE26" s="1092"/>
      <c r="AF26" s="1092"/>
      <c r="AG26" s="1092"/>
      <c r="AH26" s="1092"/>
      <c r="AI26" s="1093"/>
      <c r="AJ26" s="223" t="s">
        <v>1230</v>
      </c>
      <c r="AK26" s="107"/>
      <c r="AL26" s="107"/>
      <c r="AM26" s="107"/>
      <c r="AN26" s="107"/>
      <c r="AO26" s="107"/>
      <c r="AP26" s="107"/>
      <c r="AQ26" s="107"/>
      <c r="AR26" s="107"/>
      <c r="AS26" s="44" t="s">
        <v>17</v>
      </c>
      <c r="AT26" s="296">
        <v>0.7</v>
      </c>
      <c r="AU26" s="35">
        <f>ROUND(ROUND(M27*$AB$12,0)*AT26,0)</f>
        <v>148</v>
      </c>
      <c r="AV26" s="31"/>
    </row>
    <row r="27" spans="1:48" ht="14.25" customHeight="1" x14ac:dyDescent="0.15">
      <c r="A27" s="32">
        <v>32</v>
      </c>
      <c r="B27" s="32" t="s">
        <v>3008</v>
      </c>
      <c r="C27" s="34" t="s">
        <v>3009</v>
      </c>
      <c r="D27" s="73"/>
      <c r="E27" s="74"/>
      <c r="F27" s="75"/>
      <c r="G27" s="4"/>
      <c r="J27" s="187"/>
      <c r="K27" s="186"/>
      <c r="L27" s="187"/>
      <c r="M27" s="189">
        <f>'11経過的施設入所支援(基本１）'!M27</f>
        <v>302</v>
      </c>
      <c r="N27" s="4" t="s">
        <v>21</v>
      </c>
      <c r="P27" s="187"/>
      <c r="Q27" s="21"/>
      <c r="R27" s="187"/>
      <c r="S27" s="53"/>
      <c r="T27" s="53"/>
      <c r="U27" s="53"/>
      <c r="V27" s="53"/>
      <c r="W27" s="188"/>
      <c r="X27" s="53"/>
      <c r="Y27" s="53"/>
      <c r="Z27" s="54"/>
      <c r="AA27" s="53"/>
      <c r="AB27" s="53"/>
      <c r="AC27" s="59"/>
      <c r="AD27" s="1094"/>
      <c r="AE27" s="1095"/>
      <c r="AF27" s="1095"/>
      <c r="AG27" s="1095"/>
      <c r="AH27" s="1095"/>
      <c r="AI27" s="1096"/>
      <c r="AJ27" s="223" t="s">
        <v>1233</v>
      </c>
      <c r="AK27" s="107"/>
      <c r="AL27" s="107"/>
      <c r="AM27" s="107"/>
      <c r="AN27" s="107"/>
      <c r="AO27" s="107"/>
      <c r="AP27" s="107"/>
      <c r="AQ27" s="107"/>
      <c r="AR27" s="107"/>
      <c r="AS27" s="44" t="s">
        <v>17</v>
      </c>
      <c r="AT27" s="296">
        <v>0.5</v>
      </c>
      <c r="AU27" s="35">
        <f>ROUND(ROUND(M27*$AB$12,0)*AT27,0)</f>
        <v>106</v>
      </c>
      <c r="AV27" s="31"/>
    </row>
    <row r="28" spans="1:48" ht="14.25" customHeight="1" x14ac:dyDescent="0.15">
      <c r="A28" s="32">
        <v>32</v>
      </c>
      <c r="B28" s="32">
        <v>7131</v>
      </c>
      <c r="C28" s="34" t="s">
        <v>3010</v>
      </c>
      <c r="D28" s="73"/>
      <c r="E28" s="74"/>
      <c r="F28" s="75"/>
      <c r="G28" s="4"/>
      <c r="J28" s="187"/>
      <c r="K28" s="186"/>
      <c r="L28" s="187"/>
      <c r="M28" s="204"/>
      <c r="N28" s="187"/>
      <c r="O28" s="187"/>
      <c r="P28" s="187"/>
      <c r="Q28" s="21"/>
      <c r="R28" s="67" t="s">
        <v>1235</v>
      </c>
      <c r="S28" s="67"/>
      <c r="T28" s="67"/>
      <c r="U28" s="67"/>
      <c r="V28" s="67"/>
      <c r="W28" s="192"/>
      <c r="X28" s="67"/>
      <c r="Y28" s="67"/>
      <c r="Z28" s="54"/>
      <c r="AA28" s="53"/>
      <c r="AB28" s="53"/>
      <c r="AC28" s="59"/>
      <c r="AD28" s="67"/>
      <c r="AE28" s="67"/>
      <c r="AF28" s="67"/>
      <c r="AG28" s="67"/>
      <c r="AH28" s="67"/>
      <c r="AI28" s="67"/>
      <c r="AJ28" s="67"/>
      <c r="AK28" s="67"/>
      <c r="AL28" s="67"/>
      <c r="AM28" s="67"/>
      <c r="AN28" s="67"/>
      <c r="AO28" s="67"/>
      <c r="AP28" s="67"/>
      <c r="AQ28" s="67"/>
      <c r="AR28" s="67"/>
      <c r="AS28" s="65"/>
      <c r="AT28" s="156"/>
      <c r="AU28" s="35">
        <f>ROUND(ROUND(M27*W30,0)*$AB$12,0)</f>
        <v>204</v>
      </c>
      <c r="AV28" s="31"/>
    </row>
    <row r="29" spans="1:48" ht="14.25" customHeight="1" x14ac:dyDescent="0.15">
      <c r="A29" s="32">
        <v>32</v>
      </c>
      <c r="B29" s="32">
        <v>7132</v>
      </c>
      <c r="C29" s="34" t="s">
        <v>3011</v>
      </c>
      <c r="D29" s="73"/>
      <c r="E29" s="74"/>
      <c r="F29" s="75"/>
      <c r="G29" s="4"/>
      <c r="J29" s="187"/>
      <c r="K29" s="186"/>
      <c r="L29" s="187"/>
      <c r="M29" s="204"/>
      <c r="N29" s="187"/>
      <c r="O29" s="187"/>
      <c r="P29" s="187"/>
      <c r="Q29" s="21"/>
      <c r="R29" s="53" t="s">
        <v>1237</v>
      </c>
      <c r="S29" s="53"/>
      <c r="T29" s="53"/>
      <c r="U29" s="53"/>
      <c r="V29" s="53"/>
      <c r="W29" s="188"/>
      <c r="X29" s="53"/>
      <c r="Y29" s="53"/>
      <c r="Z29" s="54"/>
      <c r="AA29" s="53"/>
      <c r="AB29" s="53"/>
      <c r="AC29" s="59"/>
      <c r="AD29" s="1091" t="s">
        <v>1229</v>
      </c>
      <c r="AE29" s="1092"/>
      <c r="AF29" s="1092"/>
      <c r="AG29" s="1092"/>
      <c r="AH29" s="1092"/>
      <c r="AI29" s="1093"/>
      <c r="AJ29" s="223" t="s">
        <v>1230</v>
      </c>
      <c r="AK29" s="107"/>
      <c r="AL29" s="107"/>
      <c r="AM29" s="107"/>
      <c r="AN29" s="107"/>
      <c r="AO29" s="107"/>
      <c r="AP29" s="107"/>
      <c r="AQ29" s="107"/>
      <c r="AR29" s="107"/>
      <c r="AS29" s="44" t="s">
        <v>17</v>
      </c>
      <c r="AT29" s="296">
        <v>0.7</v>
      </c>
      <c r="AU29" s="35">
        <f>ROUND(ROUND(ROUND(M27*W30,0)*$AB$12,0)*AT29,0)</f>
        <v>143</v>
      </c>
      <c r="AV29" s="31"/>
    </row>
    <row r="30" spans="1:48" ht="14.25" customHeight="1" x14ac:dyDescent="0.15">
      <c r="A30" s="32">
        <v>32</v>
      </c>
      <c r="B30" s="32" t="s">
        <v>3012</v>
      </c>
      <c r="C30" s="34" t="s">
        <v>3013</v>
      </c>
      <c r="D30" s="73"/>
      <c r="E30" s="74"/>
      <c r="F30" s="75"/>
      <c r="G30" s="4"/>
      <c r="J30" s="187"/>
      <c r="K30" s="186"/>
      <c r="L30" s="187"/>
      <c r="M30" s="204"/>
      <c r="N30" s="187"/>
      <c r="O30" s="187"/>
      <c r="P30" s="187"/>
      <c r="Q30" s="21"/>
      <c r="R30" s="71"/>
      <c r="S30" s="71"/>
      <c r="T30" s="71"/>
      <c r="U30" s="71"/>
      <c r="V30" s="26" t="s">
        <v>17</v>
      </c>
      <c r="W30" s="195">
        <v>0.96499999999999997</v>
      </c>
      <c r="X30" s="297"/>
      <c r="Y30" s="71"/>
      <c r="Z30" s="54"/>
      <c r="AA30" s="53"/>
      <c r="AB30" s="53"/>
      <c r="AC30" s="59"/>
      <c r="AD30" s="1094"/>
      <c r="AE30" s="1095"/>
      <c r="AF30" s="1095"/>
      <c r="AG30" s="1095"/>
      <c r="AH30" s="1095"/>
      <c r="AI30" s="1096"/>
      <c r="AJ30" s="223" t="s">
        <v>1233</v>
      </c>
      <c r="AK30" s="107"/>
      <c r="AL30" s="107"/>
      <c r="AM30" s="107"/>
      <c r="AN30" s="107"/>
      <c r="AO30" s="107"/>
      <c r="AP30" s="107"/>
      <c r="AQ30" s="107"/>
      <c r="AR30" s="107"/>
      <c r="AS30" s="44" t="s">
        <v>17</v>
      </c>
      <c r="AT30" s="296">
        <v>0.5</v>
      </c>
      <c r="AU30" s="35">
        <f>ROUND(ROUND(ROUND(M27*W30,0)*$AB$12,0)*AT30,0)</f>
        <v>102</v>
      </c>
      <c r="AV30" s="31"/>
    </row>
    <row r="31" spans="1:48" ht="14.25" customHeight="1" x14ac:dyDescent="0.15">
      <c r="A31" s="32">
        <v>32</v>
      </c>
      <c r="B31" s="32">
        <v>7141</v>
      </c>
      <c r="C31" s="34" t="s">
        <v>3014</v>
      </c>
      <c r="D31" s="73"/>
      <c r="E31" s="74"/>
      <c r="F31" s="74"/>
      <c r="G31" s="1085" t="s">
        <v>1270</v>
      </c>
      <c r="H31" s="1086"/>
      <c r="I31" s="1086"/>
      <c r="J31" s="1087"/>
      <c r="K31" s="47" t="s">
        <v>1242</v>
      </c>
      <c r="L31" s="40"/>
      <c r="M31" s="103"/>
      <c r="N31" s="40"/>
      <c r="O31" s="40"/>
      <c r="P31" s="40"/>
      <c r="Q31" s="41"/>
      <c r="R31" s="40"/>
      <c r="S31" s="65"/>
      <c r="T31" s="65"/>
      <c r="U31" s="65"/>
      <c r="V31" s="65"/>
      <c r="W31" s="102"/>
      <c r="X31" s="65"/>
      <c r="Y31" s="65"/>
      <c r="Z31" s="168"/>
      <c r="AA31" s="23"/>
      <c r="AB31" s="23"/>
      <c r="AC31" s="300"/>
      <c r="AD31" s="65"/>
      <c r="AE31" s="65"/>
      <c r="AF31" s="65"/>
      <c r="AG31" s="65"/>
      <c r="AH31" s="65"/>
      <c r="AI31" s="65"/>
      <c r="AJ31" s="65"/>
      <c r="AK31" s="65"/>
      <c r="AL31" s="65"/>
      <c r="AM31" s="65"/>
      <c r="AN31" s="65"/>
      <c r="AO31" s="65"/>
      <c r="AP31" s="65"/>
      <c r="AQ31" s="65"/>
      <c r="AR31" s="65"/>
      <c r="AS31" s="184"/>
      <c r="AT31" s="185"/>
      <c r="AU31" s="35">
        <f>ROUND(M33*$AB$12,0)</f>
        <v>147</v>
      </c>
      <c r="AV31" s="31"/>
    </row>
    <row r="32" spans="1:48" ht="14.25" customHeight="1" x14ac:dyDescent="0.15">
      <c r="A32" s="32">
        <v>32</v>
      </c>
      <c r="B32" s="32">
        <v>7142</v>
      </c>
      <c r="C32" s="34" t="s">
        <v>3015</v>
      </c>
      <c r="D32" s="73"/>
      <c r="E32" s="74"/>
      <c r="F32" s="74"/>
      <c r="G32" s="1088"/>
      <c r="H32" s="1089"/>
      <c r="I32" s="1089"/>
      <c r="J32" s="1090"/>
      <c r="K32" s="20" t="s">
        <v>2991</v>
      </c>
      <c r="M32" s="58"/>
      <c r="Q32" s="21"/>
      <c r="R32" s="187"/>
      <c r="S32" s="53"/>
      <c r="T32" s="53"/>
      <c r="U32" s="53"/>
      <c r="V32" s="53"/>
      <c r="W32" s="188"/>
      <c r="X32" s="53"/>
      <c r="Y32" s="53"/>
      <c r="Z32" s="54"/>
      <c r="AA32" s="53"/>
      <c r="AB32" s="53"/>
      <c r="AC32" s="59"/>
      <c r="AD32" s="1091" t="s">
        <v>1229</v>
      </c>
      <c r="AE32" s="1092"/>
      <c r="AF32" s="1092"/>
      <c r="AG32" s="1092"/>
      <c r="AH32" s="1092"/>
      <c r="AI32" s="1093"/>
      <c r="AJ32" s="223" t="s">
        <v>1230</v>
      </c>
      <c r="AK32" s="107"/>
      <c r="AL32" s="107"/>
      <c r="AM32" s="107"/>
      <c r="AN32" s="107"/>
      <c r="AO32" s="107"/>
      <c r="AP32" s="107"/>
      <c r="AQ32" s="107"/>
      <c r="AR32" s="107"/>
      <c r="AS32" s="44" t="s">
        <v>17</v>
      </c>
      <c r="AT32" s="296">
        <v>0.7</v>
      </c>
      <c r="AU32" s="35">
        <f>ROUND(ROUND(M33*$AB$12,0)*AT32,0)</f>
        <v>103</v>
      </c>
      <c r="AV32" s="31"/>
    </row>
    <row r="33" spans="1:48" ht="14.25" customHeight="1" x14ac:dyDescent="0.15">
      <c r="A33" s="32">
        <v>32</v>
      </c>
      <c r="B33" s="32" t="s">
        <v>3016</v>
      </c>
      <c r="C33" s="34" t="s">
        <v>3017</v>
      </c>
      <c r="D33" s="73"/>
      <c r="E33" s="74"/>
      <c r="F33" s="74"/>
      <c r="G33" s="1088"/>
      <c r="H33" s="1089"/>
      <c r="I33" s="1089"/>
      <c r="J33" s="1090"/>
      <c r="K33" s="20"/>
      <c r="M33" s="189">
        <f>'11経過的施設入所支援(基本１）'!M33</f>
        <v>210</v>
      </c>
      <c r="N33" s="4" t="s">
        <v>21</v>
      </c>
      <c r="Q33" s="21"/>
      <c r="R33" s="187"/>
      <c r="S33" s="53"/>
      <c r="T33" s="53"/>
      <c r="U33" s="53"/>
      <c r="V33" s="53"/>
      <c r="W33" s="188"/>
      <c r="X33" s="53"/>
      <c r="Y33" s="53"/>
      <c r="Z33" s="54"/>
      <c r="AA33" s="53"/>
      <c r="AB33" s="53"/>
      <c r="AC33" s="59"/>
      <c r="AD33" s="1094"/>
      <c r="AE33" s="1095"/>
      <c r="AF33" s="1095"/>
      <c r="AG33" s="1095"/>
      <c r="AH33" s="1095"/>
      <c r="AI33" s="1096"/>
      <c r="AJ33" s="223" t="s">
        <v>1233</v>
      </c>
      <c r="AK33" s="107"/>
      <c r="AL33" s="107"/>
      <c r="AM33" s="107"/>
      <c r="AN33" s="107"/>
      <c r="AO33" s="107"/>
      <c r="AP33" s="107"/>
      <c r="AQ33" s="107"/>
      <c r="AR33" s="107"/>
      <c r="AS33" s="44" t="s">
        <v>17</v>
      </c>
      <c r="AT33" s="296">
        <v>0.5</v>
      </c>
      <c r="AU33" s="35">
        <f>ROUND(ROUND(M33*$AB$12,0)*AT33,0)</f>
        <v>74</v>
      </c>
      <c r="AV33" s="31"/>
    </row>
    <row r="34" spans="1:48" ht="14.25" customHeight="1" x14ac:dyDescent="0.15">
      <c r="A34" s="32">
        <v>32</v>
      </c>
      <c r="B34" s="32">
        <v>7143</v>
      </c>
      <c r="C34" s="34" t="s">
        <v>3018</v>
      </c>
      <c r="D34" s="73"/>
      <c r="E34" s="74"/>
      <c r="F34" s="74"/>
      <c r="G34" s="73"/>
      <c r="H34" s="74"/>
      <c r="I34" s="74"/>
      <c r="J34" s="75"/>
      <c r="K34" s="20"/>
      <c r="M34" s="58"/>
      <c r="Q34" s="21"/>
      <c r="R34" s="67" t="s">
        <v>1235</v>
      </c>
      <c r="S34" s="67"/>
      <c r="T34" s="67"/>
      <c r="U34" s="67"/>
      <c r="V34" s="67"/>
      <c r="W34" s="192"/>
      <c r="X34" s="67"/>
      <c r="Y34" s="67"/>
      <c r="Z34" s="54"/>
      <c r="AA34" s="53"/>
      <c r="AB34" s="53"/>
      <c r="AC34" s="59"/>
      <c r="AD34" s="67"/>
      <c r="AE34" s="67"/>
      <c r="AF34" s="67"/>
      <c r="AG34" s="67"/>
      <c r="AH34" s="67"/>
      <c r="AI34" s="67"/>
      <c r="AJ34" s="67"/>
      <c r="AK34" s="67"/>
      <c r="AL34" s="67"/>
      <c r="AM34" s="67"/>
      <c r="AN34" s="67"/>
      <c r="AO34" s="67"/>
      <c r="AP34" s="67"/>
      <c r="AQ34" s="67"/>
      <c r="AR34" s="67"/>
      <c r="AS34" s="65"/>
      <c r="AT34" s="156"/>
      <c r="AU34" s="35">
        <f>ROUND(ROUND(M33*W36,0)*$AB$12,0)</f>
        <v>142</v>
      </c>
      <c r="AV34" s="31"/>
    </row>
    <row r="35" spans="1:48" ht="14.25" customHeight="1" x14ac:dyDescent="0.15">
      <c r="A35" s="32">
        <v>32</v>
      </c>
      <c r="B35" s="32">
        <v>7144</v>
      </c>
      <c r="C35" s="34" t="s">
        <v>3019</v>
      </c>
      <c r="D35" s="73"/>
      <c r="E35" s="74"/>
      <c r="F35" s="74"/>
      <c r="G35" s="20"/>
      <c r="K35" s="186"/>
      <c r="L35" s="187"/>
      <c r="M35" s="204"/>
      <c r="N35" s="187"/>
      <c r="O35" s="187"/>
      <c r="Q35" s="21"/>
      <c r="R35" s="53" t="s">
        <v>1237</v>
      </c>
      <c r="S35" s="53"/>
      <c r="T35" s="53"/>
      <c r="U35" s="53"/>
      <c r="V35" s="53"/>
      <c r="W35" s="188"/>
      <c r="X35" s="53"/>
      <c r="Y35" s="53"/>
      <c r="Z35" s="54"/>
      <c r="AA35" s="53"/>
      <c r="AB35" s="53"/>
      <c r="AC35" s="59"/>
      <c r="AD35" s="1091" t="s">
        <v>1229</v>
      </c>
      <c r="AE35" s="1092"/>
      <c r="AF35" s="1092"/>
      <c r="AG35" s="1092"/>
      <c r="AH35" s="1092"/>
      <c r="AI35" s="1093"/>
      <c r="AJ35" s="223" t="s">
        <v>1230</v>
      </c>
      <c r="AK35" s="107"/>
      <c r="AL35" s="107"/>
      <c r="AM35" s="107"/>
      <c r="AN35" s="107"/>
      <c r="AO35" s="107"/>
      <c r="AP35" s="107"/>
      <c r="AQ35" s="107"/>
      <c r="AR35" s="107"/>
      <c r="AS35" s="44" t="s">
        <v>17</v>
      </c>
      <c r="AT35" s="296">
        <v>0.7</v>
      </c>
      <c r="AU35" s="35">
        <f>ROUND(ROUND(ROUND(M33*W36,0)*$AB$12,0)*AT35,0)</f>
        <v>99</v>
      </c>
      <c r="AV35" s="31"/>
    </row>
    <row r="36" spans="1:48" ht="14.25" customHeight="1" x14ac:dyDescent="0.15">
      <c r="A36" s="32">
        <v>32</v>
      </c>
      <c r="B36" s="32" t="s">
        <v>3020</v>
      </c>
      <c r="C36" s="34" t="s">
        <v>3021</v>
      </c>
      <c r="D36" s="73"/>
      <c r="E36" s="74"/>
      <c r="F36" s="74"/>
      <c r="G36" s="20"/>
      <c r="K36" s="186"/>
      <c r="L36" s="187"/>
      <c r="M36" s="204"/>
      <c r="N36" s="187"/>
      <c r="O36" s="187"/>
      <c r="Q36" s="21"/>
      <c r="R36" s="71"/>
      <c r="S36" s="71"/>
      <c r="T36" s="71"/>
      <c r="U36" s="71"/>
      <c r="V36" s="26" t="s">
        <v>17</v>
      </c>
      <c r="W36" s="195">
        <v>0.96499999999999997</v>
      </c>
      <c r="X36" s="297"/>
      <c r="Y36" s="71"/>
      <c r="Z36" s="54"/>
      <c r="AA36" s="53"/>
      <c r="AB36" s="53"/>
      <c r="AC36" s="59"/>
      <c r="AD36" s="1094"/>
      <c r="AE36" s="1095"/>
      <c r="AF36" s="1095"/>
      <c r="AG36" s="1095"/>
      <c r="AH36" s="1095"/>
      <c r="AI36" s="1096"/>
      <c r="AJ36" s="223" t="s">
        <v>1233</v>
      </c>
      <c r="AK36" s="107"/>
      <c r="AL36" s="107"/>
      <c r="AM36" s="107"/>
      <c r="AN36" s="107"/>
      <c r="AO36" s="107"/>
      <c r="AP36" s="107"/>
      <c r="AQ36" s="107"/>
      <c r="AR36" s="107"/>
      <c r="AS36" s="44" t="s">
        <v>17</v>
      </c>
      <c r="AT36" s="296">
        <v>0.5</v>
      </c>
      <c r="AU36" s="35">
        <f>ROUND(ROUND(ROUND(M33*W36,0)*$AB$12,0)*AT36,0)</f>
        <v>71</v>
      </c>
      <c r="AV36" s="31"/>
    </row>
    <row r="37" spans="1:48" ht="14.25" customHeight="1" x14ac:dyDescent="0.15">
      <c r="A37" s="32">
        <v>32</v>
      </c>
      <c r="B37" s="32">
        <v>7145</v>
      </c>
      <c r="C37" s="34" t="s">
        <v>3022</v>
      </c>
      <c r="D37" s="73"/>
      <c r="E37" s="74"/>
      <c r="F37" s="74"/>
      <c r="G37" s="20"/>
      <c r="J37" s="187"/>
      <c r="K37" s="47" t="s">
        <v>1252</v>
      </c>
      <c r="L37" s="40"/>
      <c r="M37" s="103"/>
      <c r="N37" s="40"/>
      <c r="O37" s="40"/>
      <c r="P37" s="40"/>
      <c r="Q37" s="41"/>
      <c r="R37" s="40"/>
      <c r="S37" s="65"/>
      <c r="T37" s="65"/>
      <c r="U37" s="65"/>
      <c r="V37" s="65"/>
      <c r="W37" s="102"/>
      <c r="X37" s="65"/>
      <c r="Y37" s="65"/>
      <c r="Z37" s="168"/>
      <c r="AA37" s="23"/>
      <c r="AB37" s="23"/>
      <c r="AC37" s="300"/>
      <c r="AD37" s="65"/>
      <c r="AE37" s="65"/>
      <c r="AF37" s="65"/>
      <c r="AG37" s="65"/>
      <c r="AH37" s="65"/>
      <c r="AI37" s="65"/>
      <c r="AJ37" s="65"/>
      <c r="AK37" s="65"/>
      <c r="AL37" s="65"/>
      <c r="AM37" s="65"/>
      <c r="AN37" s="65"/>
      <c r="AO37" s="65"/>
      <c r="AP37" s="65"/>
      <c r="AQ37" s="65"/>
      <c r="AR37" s="65"/>
      <c r="AS37" s="184"/>
      <c r="AT37" s="185"/>
      <c r="AU37" s="35">
        <f>ROUND(M39*$AB$12,0)</f>
        <v>244</v>
      </c>
      <c r="AV37" s="31"/>
    </row>
    <row r="38" spans="1:48" ht="14.25" customHeight="1" x14ac:dyDescent="0.15">
      <c r="A38" s="32">
        <v>32</v>
      </c>
      <c r="B38" s="32">
        <v>7146</v>
      </c>
      <c r="C38" s="34" t="s">
        <v>3023</v>
      </c>
      <c r="D38" s="73"/>
      <c r="E38" s="74"/>
      <c r="F38" s="74"/>
      <c r="G38" s="20"/>
      <c r="J38" s="187"/>
      <c r="K38" s="20"/>
      <c r="M38" s="58"/>
      <c r="Q38" s="21"/>
      <c r="R38" s="187"/>
      <c r="S38" s="53"/>
      <c r="T38" s="53"/>
      <c r="U38" s="53"/>
      <c r="V38" s="53"/>
      <c r="W38" s="188"/>
      <c r="X38" s="53"/>
      <c r="Y38" s="53"/>
      <c r="Z38" s="54"/>
      <c r="AA38" s="53"/>
      <c r="AB38" s="53"/>
      <c r="AC38" s="59"/>
      <c r="AD38" s="1091" t="s">
        <v>1229</v>
      </c>
      <c r="AE38" s="1092"/>
      <c r="AF38" s="1092"/>
      <c r="AG38" s="1092"/>
      <c r="AH38" s="1092"/>
      <c r="AI38" s="1093"/>
      <c r="AJ38" s="223" t="s">
        <v>1230</v>
      </c>
      <c r="AK38" s="107"/>
      <c r="AL38" s="107"/>
      <c r="AM38" s="107"/>
      <c r="AN38" s="107"/>
      <c r="AO38" s="107"/>
      <c r="AP38" s="107"/>
      <c r="AQ38" s="107"/>
      <c r="AR38" s="107"/>
      <c r="AS38" s="44" t="s">
        <v>17</v>
      </c>
      <c r="AT38" s="296">
        <v>0.7</v>
      </c>
      <c r="AU38" s="35">
        <f>ROUND(ROUND(M39*$AB$12,0)*AT38,0)</f>
        <v>171</v>
      </c>
      <c r="AV38" s="31"/>
    </row>
    <row r="39" spans="1:48" ht="14.25" customHeight="1" x14ac:dyDescent="0.15">
      <c r="A39" s="32">
        <v>32</v>
      </c>
      <c r="B39" s="32" t="s">
        <v>3024</v>
      </c>
      <c r="C39" s="34" t="s">
        <v>3025</v>
      </c>
      <c r="D39" s="73"/>
      <c r="E39" s="74"/>
      <c r="F39" s="74"/>
      <c r="G39" s="20"/>
      <c r="J39" s="187"/>
      <c r="K39" s="186"/>
      <c r="L39" s="187"/>
      <c r="M39" s="189">
        <f>'11経過的施設入所支援(基本１）'!M39</f>
        <v>349</v>
      </c>
      <c r="N39" s="4" t="s">
        <v>21</v>
      </c>
      <c r="P39" s="187"/>
      <c r="Q39" s="21"/>
      <c r="R39" s="187"/>
      <c r="S39" s="53"/>
      <c r="T39" s="53"/>
      <c r="U39" s="53"/>
      <c r="V39" s="53"/>
      <c r="W39" s="188"/>
      <c r="X39" s="53"/>
      <c r="Y39" s="53"/>
      <c r="Z39" s="54"/>
      <c r="AA39" s="53"/>
      <c r="AB39" s="53"/>
      <c r="AC39" s="59"/>
      <c r="AD39" s="1094"/>
      <c r="AE39" s="1095"/>
      <c r="AF39" s="1095"/>
      <c r="AG39" s="1095"/>
      <c r="AH39" s="1095"/>
      <c r="AI39" s="1096"/>
      <c r="AJ39" s="223" t="s">
        <v>1233</v>
      </c>
      <c r="AK39" s="107"/>
      <c r="AL39" s="107"/>
      <c r="AM39" s="107"/>
      <c r="AN39" s="107"/>
      <c r="AO39" s="107"/>
      <c r="AP39" s="107"/>
      <c r="AQ39" s="107"/>
      <c r="AR39" s="107"/>
      <c r="AS39" s="44" t="s">
        <v>17</v>
      </c>
      <c r="AT39" s="296">
        <v>0.5</v>
      </c>
      <c r="AU39" s="35">
        <f>ROUND(ROUND(M39*$AB$12,0)*AT39,0)</f>
        <v>122</v>
      </c>
      <c r="AV39" s="31"/>
    </row>
    <row r="40" spans="1:48" ht="14.25" customHeight="1" x14ac:dyDescent="0.15">
      <c r="A40" s="32">
        <v>32</v>
      </c>
      <c r="B40" s="32">
        <v>7147</v>
      </c>
      <c r="C40" s="34" t="s">
        <v>3026</v>
      </c>
      <c r="D40" s="73"/>
      <c r="E40" s="74"/>
      <c r="F40" s="74"/>
      <c r="G40" s="20"/>
      <c r="J40" s="187"/>
      <c r="K40" s="186"/>
      <c r="L40" s="187"/>
      <c r="M40" s="204"/>
      <c r="N40" s="187"/>
      <c r="O40" s="187"/>
      <c r="P40" s="187"/>
      <c r="Q40" s="21"/>
      <c r="R40" s="67" t="s">
        <v>1235</v>
      </c>
      <c r="S40" s="67"/>
      <c r="T40" s="67"/>
      <c r="U40" s="67"/>
      <c r="V40" s="67"/>
      <c r="W40" s="192"/>
      <c r="X40" s="67"/>
      <c r="Y40" s="67"/>
      <c r="Z40" s="54"/>
      <c r="AA40" s="53"/>
      <c r="AB40" s="53"/>
      <c r="AC40" s="59"/>
      <c r="AD40" s="67"/>
      <c r="AE40" s="67"/>
      <c r="AF40" s="67"/>
      <c r="AG40" s="67"/>
      <c r="AH40" s="67"/>
      <c r="AI40" s="67"/>
      <c r="AJ40" s="67"/>
      <c r="AK40" s="67"/>
      <c r="AL40" s="67"/>
      <c r="AM40" s="67"/>
      <c r="AN40" s="67"/>
      <c r="AO40" s="67"/>
      <c r="AP40" s="67"/>
      <c r="AQ40" s="67"/>
      <c r="AR40" s="67"/>
      <c r="AS40" s="65"/>
      <c r="AT40" s="156"/>
      <c r="AU40" s="35">
        <f>ROUND(ROUND(M39*W42,0)*$AB$12,0)</f>
        <v>236</v>
      </c>
      <c r="AV40" s="31"/>
    </row>
    <row r="41" spans="1:48" ht="14.25" customHeight="1" x14ac:dyDescent="0.15">
      <c r="A41" s="32">
        <v>32</v>
      </c>
      <c r="B41" s="32">
        <v>7148</v>
      </c>
      <c r="C41" s="34" t="s">
        <v>3027</v>
      </c>
      <c r="D41" s="73"/>
      <c r="E41" s="74"/>
      <c r="F41" s="74"/>
      <c r="G41" s="20"/>
      <c r="J41" s="187"/>
      <c r="K41" s="186"/>
      <c r="L41" s="187"/>
      <c r="M41" s="204"/>
      <c r="N41" s="187"/>
      <c r="O41" s="187"/>
      <c r="P41" s="187"/>
      <c r="Q41" s="21"/>
      <c r="R41" s="53" t="s">
        <v>1237</v>
      </c>
      <c r="S41" s="53"/>
      <c r="T41" s="53"/>
      <c r="U41" s="53"/>
      <c r="V41" s="53"/>
      <c r="W41" s="188"/>
      <c r="X41" s="53"/>
      <c r="Y41" s="53"/>
      <c r="Z41" s="54"/>
      <c r="AA41" s="53"/>
      <c r="AB41" s="53"/>
      <c r="AC41" s="59"/>
      <c r="AD41" s="1091" t="s">
        <v>1229</v>
      </c>
      <c r="AE41" s="1092"/>
      <c r="AF41" s="1092"/>
      <c r="AG41" s="1092"/>
      <c r="AH41" s="1092"/>
      <c r="AI41" s="1093"/>
      <c r="AJ41" s="223" t="s">
        <v>1230</v>
      </c>
      <c r="AK41" s="107"/>
      <c r="AL41" s="107"/>
      <c r="AM41" s="107"/>
      <c r="AN41" s="107"/>
      <c r="AO41" s="107"/>
      <c r="AP41" s="107"/>
      <c r="AQ41" s="107"/>
      <c r="AR41" s="107"/>
      <c r="AS41" s="44" t="s">
        <v>17</v>
      </c>
      <c r="AT41" s="296">
        <v>0.7</v>
      </c>
      <c r="AU41" s="35">
        <f>ROUND(ROUND(ROUND(M39*W42,0)*$AB$12,0)*AT41,0)</f>
        <v>165</v>
      </c>
      <c r="AV41" s="31"/>
    </row>
    <row r="42" spans="1:48" ht="14.25" customHeight="1" x14ac:dyDescent="0.15">
      <c r="A42" s="32">
        <v>32</v>
      </c>
      <c r="B42" s="32" t="s">
        <v>3028</v>
      </c>
      <c r="C42" s="34" t="s">
        <v>3029</v>
      </c>
      <c r="D42" s="73"/>
      <c r="E42" s="74"/>
      <c r="F42" s="74"/>
      <c r="G42" s="20"/>
      <c r="J42" s="187"/>
      <c r="K42" s="186"/>
      <c r="L42" s="187"/>
      <c r="M42" s="204"/>
      <c r="N42" s="187"/>
      <c r="O42" s="187"/>
      <c r="P42" s="187"/>
      <c r="Q42" s="21"/>
      <c r="R42" s="71"/>
      <c r="S42" s="71"/>
      <c r="T42" s="71"/>
      <c r="U42" s="71"/>
      <c r="V42" s="26" t="s">
        <v>17</v>
      </c>
      <c r="W42" s="195">
        <v>0.96499999999999997</v>
      </c>
      <c r="X42" s="297"/>
      <c r="Y42" s="71"/>
      <c r="Z42" s="54"/>
      <c r="AA42" s="53"/>
      <c r="AB42" s="53"/>
      <c r="AC42" s="59"/>
      <c r="AD42" s="1094"/>
      <c r="AE42" s="1095"/>
      <c r="AF42" s="1095"/>
      <c r="AG42" s="1095"/>
      <c r="AH42" s="1095"/>
      <c r="AI42" s="1096"/>
      <c r="AJ42" s="223" t="s">
        <v>1233</v>
      </c>
      <c r="AK42" s="107"/>
      <c r="AL42" s="107"/>
      <c r="AM42" s="107"/>
      <c r="AN42" s="107"/>
      <c r="AO42" s="107"/>
      <c r="AP42" s="107"/>
      <c r="AQ42" s="107"/>
      <c r="AR42" s="107"/>
      <c r="AS42" s="44" t="s">
        <v>17</v>
      </c>
      <c r="AT42" s="296">
        <v>0.5</v>
      </c>
      <c r="AU42" s="35">
        <f>ROUND(ROUND(ROUND(M39*W42,0)*$AB$12,0)*AT42,0)</f>
        <v>118</v>
      </c>
      <c r="AV42" s="31"/>
    </row>
    <row r="43" spans="1:48" ht="14.25" customHeight="1" x14ac:dyDescent="0.15">
      <c r="A43" s="32">
        <v>32</v>
      </c>
      <c r="B43" s="32">
        <v>7149</v>
      </c>
      <c r="C43" s="34" t="s">
        <v>3030</v>
      </c>
      <c r="D43" s="73"/>
      <c r="E43" s="74"/>
      <c r="F43" s="74"/>
      <c r="G43" s="20"/>
      <c r="J43" s="187"/>
      <c r="K43" s="47" t="s">
        <v>1261</v>
      </c>
      <c r="L43" s="40"/>
      <c r="M43" s="103"/>
      <c r="N43" s="40"/>
      <c r="O43" s="40"/>
      <c r="P43" s="40"/>
      <c r="Q43" s="41"/>
      <c r="R43" s="40"/>
      <c r="S43" s="65"/>
      <c r="T43" s="65"/>
      <c r="U43" s="65"/>
      <c r="V43" s="65"/>
      <c r="W43" s="102"/>
      <c r="X43" s="65"/>
      <c r="Y43" s="65"/>
      <c r="Z43" s="168"/>
      <c r="AA43" s="23"/>
      <c r="AB43" s="23"/>
      <c r="AC43" s="300"/>
      <c r="AD43" s="65"/>
      <c r="AE43" s="65"/>
      <c r="AF43" s="65"/>
      <c r="AG43" s="65"/>
      <c r="AH43" s="65"/>
      <c r="AI43" s="65"/>
      <c r="AJ43" s="65"/>
      <c r="AK43" s="65"/>
      <c r="AL43" s="65"/>
      <c r="AM43" s="65"/>
      <c r="AN43" s="65"/>
      <c r="AO43" s="65"/>
      <c r="AP43" s="65"/>
      <c r="AQ43" s="65"/>
      <c r="AR43" s="65"/>
      <c r="AS43" s="184"/>
      <c r="AT43" s="185"/>
      <c r="AU43" s="35">
        <f>ROUND(M45*$AB$12,0)</f>
        <v>194</v>
      </c>
      <c r="AV43" s="31"/>
    </row>
    <row r="44" spans="1:48" ht="14.25" customHeight="1" x14ac:dyDescent="0.15">
      <c r="A44" s="32">
        <v>32</v>
      </c>
      <c r="B44" s="32">
        <v>7150</v>
      </c>
      <c r="C44" s="34" t="s">
        <v>3031</v>
      </c>
      <c r="D44" s="73"/>
      <c r="E44" s="74"/>
      <c r="F44" s="74"/>
      <c r="G44" s="20"/>
      <c r="J44" s="187"/>
      <c r="K44" s="20"/>
      <c r="M44" s="58"/>
      <c r="Q44" s="21"/>
      <c r="R44" s="187"/>
      <c r="S44" s="53"/>
      <c r="T44" s="53"/>
      <c r="U44" s="53"/>
      <c r="V44" s="53"/>
      <c r="W44" s="188"/>
      <c r="X44" s="53"/>
      <c r="Y44" s="53"/>
      <c r="Z44" s="54"/>
      <c r="AA44" s="53"/>
      <c r="AB44" s="53"/>
      <c r="AC44" s="59"/>
      <c r="AD44" s="1091" t="s">
        <v>1229</v>
      </c>
      <c r="AE44" s="1092"/>
      <c r="AF44" s="1092"/>
      <c r="AG44" s="1092"/>
      <c r="AH44" s="1092"/>
      <c r="AI44" s="1093"/>
      <c r="AJ44" s="223" t="s">
        <v>1230</v>
      </c>
      <c r="AK44" s="107"/>
      <c r="AL44" s="107"/>
      <c r="AM44" s="107"/>
      <c r="AN44" s="107"/>
      <c r="AO44" s="107"/>
      <c r="AP44" s="107"/>
      <c r="AQ44" s="107"/>
      <c r="AR44" s="107"/>
      <c r="AS44" s="44" t="s">
        <v>17</v>
      </c>
      <c r="AT44" s="296">
        <v>0.7</v>
      </c>
      <c r="AU44" s="35">
        <f>ROUND(ROUND(M45*$AB$12,0)*AT44,0)</f>
        <v>136</v>
      </c>
      <c r="AV44" s="31"/>
    </row>
    <row r="45" spans="1:48" ht="14.25" customHeight="1" x14ac:dyDescent="0.15">
      <c r="A45" s="32">
        <v>32</v>
      </c>
      <c r="B45" s="32" t="s">
        <v>3032</v>
      </c>
      <c r="C45" s="34" t="s">
        <v>3033</v>
      </c>
      <c r="D45" s="73"/>
      <c r="E45" s="74"/>
      <c r="F45" s="74"/>
      <c r="G45" s="20"/>
      <c r="J45" s="187"/>
      <c r="K45" s="186"/>
      <c r="L45" s="187"/>
      <c r="M45" s="189">
        <f>'11経過的施設入所支援(基本１）'!M45</f>
        <v>277</v>
      </c>
      <c r="N45" s="4" t="s">
        <v>21</v>
      </c>
      <c r="P45" s="187"/>
      <c r="Q45" s="21"/>
      <c r="R45" s="187"/>
      <c r="S45" s="53"/>
      <c r="T45" s="53"/>
      <c r="U45" s="53"/>
      <c r="V45" s="53"/>
      <c r="W45" s="188"/>
      <c r="X45" s="53"/>
      <c r="Y45" s="53"/>
      <c r="Z45" s="54"/>
      <c r="AA45" s="53"/>
      <c r="AB45" s="53"/>
      <c r="AC45" s="59"/>
      <c r="AD45" s="1094"/>
      <c r="AE45" s="1095"/>
      <c r="AF45" s="1095"/>
      <c r="AG45" s="1095"/>
      <c r="AH45" s="1095"/>
      <c r="AI45" s="1096"/>
      <c r="AJ45" s="223" t="s">
        <v>1233</v>
      </c>
      <c r="AK45" s="107"/>
      <c r="AL45" s="107"/>
      <c r="AM45" s="107"/>
      <c r="AN45" s="107"/>
      <c r="AO45" s="107"/>
      <c r="AP45" s="107"/>
      <c r="AQ45" s="107"/>
      <c r="AR45" s="107"/>
      <c r="AS45" s="44" t="s">
        <v>17</v>
      </c>
      <c r="AT45" s="296">
        <v>0.5</v>
      </c>
      <c r="AU45" s="35">
        <f>ROUND(ROUND(M45*$AB$12,0)*AT45,0)</f>
        <v>97</v>
      </c>
      <c r="AV45" s="31"/>
    </row>
    <row r="46" spans="1:48" ht="14.25" customHeight="1" x14ac:dyDescent="0.15">
      <c r="A46" s="32">
        <v>32</v>
      </c>
      <c r="B46" s="32">
        <v>7151</v>
      </c>
      <c r="C46" s="34" t="s">
        <v>3034</v>
      </c>
      <c r="D46" s="73"/>
      <c r="E46" s="74"/>
      <c r="F46" s="74"/>
      <c r="G46" s="20"/>
      <c r="J46" s="187"/>
      <c r="K46" s="186"/>
      <c r="L46" s="187"/>
      <c r="M46" s="204"/>
      <c r="N46" s="187"/>
      <c r="O46" s="187"/>
      <c r="P46" s="187"/>
      <c r="Q46" s="21"/>
      <c r="R46" s="67" t="s">
        <v>1235</v>
      </c>
      <c r="S46" s="67"/>
      <c r="T46" s="67"/>
      <c r="U46" s="67"/>
      <c r="V46" s="67"/>
      <c r="W46" s="192"/>
      <c r="X46" s="67"/>
      <c r="Y46" s="67"/>
      <c r="Z46" s="54"/>
      <c r="AA46" s="53"/>
      <c r="AB46" s="53"/>
      <c r="AC46" s="59"/>
      <c r="AD46" s="67"/>
      <c r="AE46" s="67"/>
      <c r="AF46" s="67"/>
      <c r="AG46" s="67"/>
      <c r="AH46" s="67"/>
      <c r="AI46" s="67"/>
      <c r="AJ46" s="67"/>
      <c r="AK46" s="67"/>
      <c r="AL46" s="67"/>
      <c r="AM46" s="67"/>
      <c r="AN46" s="67"/>
      <c r="AO46" s="67"/>
      <c r="AP46" s="67"/>
      <c r="AQ46" s="67"/>
      <c r="AR46" s="67"/>
      <c r="AS46" s="65"/>
      <c r="AT46" s="156"/>
      <c r="AU46" s="35">
        <f>ROUND(ROUND(M45*W48,0)*$AB$12,0)</f>
        <v>187</v>
      </c>
      <c r="AV46" s="31"/>
    </row>
    <row r="47" spans="1:48" ht="14.25" customHeight="1" x14ac:dyDescent="0.15">
      <c r="A47" s="32">
        <v>32</v>
      </c>
      <c r="B47" s="32">
        <v>7152</v>
      </c>
      <c r="C47" s="34" t="s">
        <v>3035</v>
      </c>
      <c r="D47" s="73"/>
      <c r="E47" s="74"/>
      <c r="F47" s="74"/>
      <c r="G47" s="20"/>
      <c r="J47" s="187"/>
      <c r="K47" s="186"/>
      <c r="L47" s="187"/>
      <c r="M47" s="204"/>
      <c r="N47" s="187"/>
      <c r="O47" s="187"/>
      <c r="P47" s="187"/>
      <c r="Q47" s="21"/>
      <c r="R47" s="53" t="s">
        <v>1237</v>
      </c>
      <c r="S47" s="53"/>
      <c r="T47" s="53"/>
      <c r="U47" s="53"/>
      <c r="V47" s="53"/>
      <c r="W47" s="188"/>
      <c r="X47" s="53"/>
      <c r="Y47" s="53"/>
      <c r="Z47" s="54"/>
      <c r="AA47" s="53"/>
      <c r="AB47" s="53"/>
      <c r="AC47" s="59"/>
      <c r="AD47" s="1091" t="s">
        <v>1229</v>
      </c>
      <c r="AE47" s="1092"/>
      <c r="AF47" s="1092"/>
      <c r="AG47" s="1092"/>
      <c r="AH47" s="1092"/>
      <c r="AI47" s="1093"/>
      <c r="AJ47" s="223" t="s">
        <v>1230</v>
      </c>
      <c r="AK47" s="107"/>
      <c r="AL47" s="107"/>
      <c r="AM47" s="107"/>
      <c r="AN47" s="107"/>
      <c r="AO47" s="107"/>
      <c r="AP47" s="107"/>
      <c r="AQ47" s="107"/>
      <c r="AR47" s="107"/>
      <c r="AS47" s="44" t="s">
        <v>17</v>
      </c>
      <c r="AT47" s="296">
        <v>0.7</v>
      </c>
      <c r="AU47" s="35">
        <f>ROUND(ROUND(ROUND(M45*W48,0)*$AB$12,0)*AT47,0)</f>
        <v>131</v>
      </c>
      <c r="AV47" s="31"/>
    </row>
    <row r="48" spans="1:48" ht="14.25" customHeight="1" x14ac:dyDescent="0.15">
      <c r="A48" s="32">
        <v>32</v>
      </c>
      <c r="B48" s="32" t="s">
        <v>3036</v>
      </c>
      <c r="C48" s="34" t="s">
        <v>3037</v>
      </c>
      <c r="D48" s="73"/>
      <c r="E48" s="74"/>
      <c r="F48" s="74"/>
      <c r="G48" s="20"/>
      <c r="J48" s="187"/>
      <c r="K48" s="186"/>
      <c r="L48" s="187"/>
      <c r="M48" s="204"/>
      <c r="N48" s="187"/>
      <c r="O48" s="187"/>
      <c r="P48" s="187"/>
      <c r="Q48" s="21"/>
      <c r="R48" s="71"/>
      <c r="S48" s="71"/>
      <c r="T48" s="71"/>
      <c r="U48" s="71"/>
      <c r="V48" s="26" t="s">
        <v>17</v>
      </c>
      <c r="W48" s="195">
        <v>0.96499999999999997</v>
      </c>
      <c r="X48" s="297"/>
      <c r="Y48" s="71"/>
      <c r="Z48" s="54"/>
      <c r="AA48" s="53"/>
      <c r="AB48" s="53"/>
      <c r="AC48" s="59"/>
      <c r="AD48" s="1094"/>
      <c r="AE48" s="1095"/>
      <c r="AF48" s="1095"/>
      <c r="AG48" s="1095"/>
      <c r="AH48" s="1095"/>
      <c r="AI48" s="1096"/>
      <c r="AJ48" s="223" t="s">
        <v>1233</v>
      </c>
      <c r="AK48" s="107"/>
      <c r="AL48" s="107"/>
      <c r="AM48" s="107"/>
      <c r="AN48" s="107"/>
      <c r="AO48" s="107"/>
      <c r="AP48" s="107"/>
      <c r="AQ48" s="107"/>
      <c r="AR48" s="107"/>
      <c r="AS48" s="44" t="s">
        <v>17</v>
      </c>
      <c r="AT48" s="296">
        <v>0.5</v>
      </c>
      <c r="AU48" s="35">
        <f>ROUND(ROUND(ROUND(M45*W48,0)*$AB$12,0)*AT48,0)</f>
        <v>94</v>
      </c>
      <c r="AV48" s="31"/>
    </row>
    <row r="49" spans="1:48" ht="14.25" customHeight="1" x14ac:dyDescent="0.15">
      <c r="A49" s="32">
        <v>32</v>
      </c>
      <c r="B49" s="32">
        <v>7161</v>
      </c>
      <c r="C49" s="34" t="s">
        <v>3038</v>
      </c>
      <c r="D49" s="73"/>
      <c r="E49" s="74"/>
      <c r="F49" s="74"/>
      <c r="G49" s="47" t="s">
        <v>1295</v>
      </c>
      <c r="H49" s="40"/>
      <c r="I49" s="40"/>
      <c r="J49" s="184"/>
      <c r="K49" s="40"/>
      <c r="L49" s="184"/>
      <c r="M49" s="185"/>
      <c r="N49" s="184"/>
      <c r="O49" s="184"/>
      <c r="P49" s="184"/>
      <c r="Q49" s="41"/>
      <c r="R49" s="40"/>
      <c r="S49" s="65"/>
      <c r="T49" s="65"/>
      <c r="U49" s="65"/>
      <c r="V49" s="65"/>
      <c r="W49" s="102"/>
      <c r="X49" s="65"/>
      <c r="Y49" s="65"/>
      <c r="Z49" s="168"/>
      <c r="AA49" s="23"/>
      <c r="AB49" s="23"/>
      <c r="AC49" s="300"/>
      <c r="AD49" s="65"/>
      <c r="AE49" s="65"/>
      <c r="AF49" s="65"/>
      <c r="AG49" s="65"/>
      <c r="AH49" s="65"/>
      <c r="AI49" s="65"/>
      <c r="AJ49" s="65"/>
      <c r="AK49" s="65"/>
      <c r="AL49" s="65"/>
      <c r="AM49" s="65"/>
      <c r="AN49" s="65"/>
      <c r="AO49" s="65"/>
      <c r="AP49" s="65"/>
      <c r="AQ49" s="65"/>
      <c r="AR49" s="65"/>
      <c r="AS49" s="184"/>
      <c r="AT49" s="185"/>
      <c r="AU49" s="35">
        <f>ROUND(M51*$AB$12,0)</f>
        <v>185</v>
      </c>
      <c r="AV49" s="31"/>
    </row>
    <row r="50" spans="1:48" ht="14.25" customHeight="1" x14ac:dyDescent="0.15">
      <c r="A50" s="32">
        <v>32</v>
      </c>
      <c r="B50" s="32">
        <v>7162</v>
      </c>
      <c r="C50" s="34" t="s">
        <v>3039</v>
      </c>
      <c r="D50" s="73"/>
      <c r="E50" s="74"/>
      <c r="F50" s="74"/>
      <c r="G50" s="20"/>
      <c r="J50" s="187"/>
      <c r="L50" s="187"/>
      <c r="M50" s="204"/>
      <c r="N50" s="187"/>
      <c r="O50" s="187"/>
      <c r="P50" s="187"/>
      <c r="Q50" s="21"/>
      <c r="R50" s="187"/>
      <c r="S50" s="53"/>
      <c r="T50" s="53"/>
      <c r="U50" s="53"/>
      <c r="V50" s="53"/>
      <c r="W50" s="188"/>
      <c r="X50" s="53"/>
      <c r="Y50" s="53"/>
      <c r="Z50" s="54"/>
      <c r="AA50" s="53"/>
      <c r="AB50" s="53"/>
      <c r="AC50" s="59"/>
      <c r="AD50" s="1091" t="s">
        <v>1229</v>
      </c>
      <c r="AE50" s="1092"/>
      <c r="AF50" s="1092"/>
      <c r="AG50" s="1092"/>
      <c r="AH50" s="1092"/>
      <c r="AI50" s="1093"/>
      <c r="AJ50" s="223" t="s">
        <v>1230</v>
      </c>
      <c r="AK50" s="107"/>
      <c r="AL50" s="107"/>
      <c r="AM50" s="107"/>
      <c r="AN50" s="107"/>
      <c r="AO50" s="107"/>
      <c r="AP50" s="107"/>
      <c r="AQ50" s="107"/>
      <c r="AR50" s="107"/>
      <c r="AS50" s="44" t="s">
        <v>17</v>
      </c>
      <c r="AT50" s="296">
        <v>0.7</v>
      </c>
      <c r="AU50" s="35">
        <f>ROUND(ROUND(M51*$AB$12,0)*AT50,0)</f>
        <v>130</v>
      </c>
      <c r="AV50" s="31"/>
    </row>
    <row r="51" spans="1:48" ht="14.25" customHeight="1" x14ac:dyDescent="0.15">
      <c r="A51" s="32">
        <v>32</v>
      </c>
      <c r="B51" s="32" t="s">
        <v>3040</v>
      </c>
      <c r="C51" s="34" t="s">
        <v>3041</v>
      </c>
      <c r="D51" s="73"/>
      <c r="E51" s="74"/>
      <c r="F51" s="74"/>
      <c r="G51" s="20"/>
      <c r="J51" s="187"/>
      <c r="L51" s="187"/>
      <c r="M51" s="189">
        <f>'11経過的施設入所支援(基本１）'!M51</f>
        <v>264</v>
      </c>
      <c r="N51" s="4" t="s">
        <v>21</v>
      </c>
      <c r="P51" s="187"/>
      <c r="Q51" s="21"/>
      <c r="R51" s="187"/>
      <c r="S51" s="53"/>
      <c r="T51" s="53"/>
      <c r="U51" s="53"/>
      <c r="V51" s="53"/>
      <c r="W51" s="188"/>
      <c r="X51" s="53"/>
      <c r="Y51" s="53"/>
      <c r="Z51" s="54"/>
      <c r="AA51" s="53"/>
      <c r="AB51" s="53"/>
      <c r="AC51" s="59"/>
      <c r="AD51" s="1094"/>
      <c r="AE51" s="1095"/>
      <c r="AF51" s="1095"/>
      <c r="AG51" s="1095"/>
      <c r="AH51" s="1095"/>
      <c r="AI51" s="1096"/>
      <c r="AJ51" s="223" t="s">
        <v>1233</v>
      </c>
      <c r="AK51" s="107"/>
      <c r="AL51" s="107"/>
      <c r="AM51" s="107"/>
      <c r="AN51" s="107"/>
      <c r="AO51" s="107"/>
      <c r="AP51" s="107"/>
      <c r="AQ51" s="107"/>
      <c r="AR51" s="107"/>
      <c r="AS51" s="44" t="s">
        <v>17</v>
      </c>
      <c r="AT51" s="296">
        <v>0.5</v>
      </c>
      <c r="AU51" s="35">
        <f>ROUND(ROUND(M51*$AB$12,0)*AT51,0)</f>
        <v>93</v>
      </c>
      <c r="AV51" s="31"/>
    </row>
    <row r="52" spans="1:48" ht="14.25" customHeight="1" x14ac:dyDescent="0.15">
      <c r="A52" s="32">
        <v>32</v>
      </c>
      <c r="B52" s="32">
        <v>7163</v>
      </c>
      <c r="C52" s="34" t="s">
        <v>3042</v>
      </c>
      <c r="D52" s="73"/>
      <c r="E52" s="74"/>
      <c r="F52" s="74"/>
      <c r="G52" s="20"/>
      <c r="J52" s="187"/>
      <c r="L52" s="187"/>
      <c r="M52" s="204"/>
      <c r="N52" s="187"/>
      <c r="O52" s="187"/>
      <c r="P52" s="187"/>
      <c r="Q52" s="21"/>
      <c r="R52" s="67" t="s">
        <v>1235</v>
      </c>
      <c r="S52" s="67"/>
      <c r="T52" s="67"/>
      <c r="U52" s="67"/>
      <c r="V52" s="67"/>
      <c r="W52" s="192"/>
      <c r="X52" s="67"/>
      <c r="Y52" s="67"/>
      <c r="Z52" s="54"/>
      <c r="AA52" s="53"/>
      <c r="AB52" s="53"/>
      <c r="AC52" s="59"/>
      <c r="AD52" s="67"/>
      <c r="AE52" s="67"/>
      <c r="AF52" s="67"/>
      <c r="AG52" s="67"/>
      <c r="AH52" s="67"/>
      <c r="AI52" s="67"/>
      <c r="AJ52" s="67"/>
      <c r="AK52" s="67"/>
      <c r="AL52" s="67"/>
      <c r="AM52" s="67"/>
      <c r="AN52" s="67"/>
      <c r="AO52" s="67"/>
      <c r="AP52" s="67"/>
      <c r="AQ52" s="67"/>
      <c r="AR52" s="67"/>
      <c r="AS52" s="65"/>
      <c r="AT52" s="156"/>
      <c r="AU52" s="35">
        <f>ROUND(ROUND(M51*W54,0)*$AB$12,0)</f>
        <v>179</v>
      </c>
      <c r="AV52" s="31"/>
    </row>
    <row r="53" spans="1:48" ht="14.25" customHeight="1" x14ac:dyDescent="0.15">
      <c r="A53" s="32">
        <v>32</v>
      </c>
      <c r="B53" s="32">
        <v>7164</v>
      </c>
      <c r="C53" s="34" t="s">
        <v>3043</v>
      </c>
      <c r="D53" s="73"/>
      <c r="E53" s="74"/>
      <c r="F53" s="74"/>
      <c r="G53" s="20"/>
      <c r="J53" s="187"/>
      <c r="L53" s="187"/>
      <c r="M53" s="204"/>
      <c r="N53" s="187"/>
      <c r="O53" s="187"/>
      <c r="P53" s="187"/>
      <c r="Q53" s="21"/>
      <c r="R53" s="53" t="s">
        <v>1237</v>
      </c>
      <c r="S53" s="53"/>
      <c r="T53" s="53"/>
      <c r="U53" s="53"/>
      <c r="V53" s="53"/>
      <c r="W53" s="188"/>
      <c r="X53" s="53"/>
      <c r="Y53" s="53"/>
      <c r="Z53" s="54"/>
      <c r="AA53" s="53"/>
      <c r="AB53" s="53"/>
      <c r="AC53" s="59"/>
      <c r="AD53" s="1091" t="s">
        <v>1229</v>
      </c>
      <c r="AE53" s="1092"/>
      <c r="AF53" s="1092"/>
      <c r="AG53" s="1092"/>
      <c r="AH53" s="1092"/>
      <c r="AI53" s="1093"/>
      <c r="AJ53" s="223" t="s">
        <v>1230</v>
      </c>
      <c r="AK53" s="107"/>
      <c r="AL53" s="107"/>
      <c r="AM53" s="107"/>
      <c r="AN53" s="107"/>
      <c r="AO53" s="107"/>
      <c r="AP53" s="107"/>
      <c r="AQ53" s="107"/>
      <c r="AR53" s="107"/>
      <c r="AS53" s="44" t="s">
        <v>17</v>
      </c>
      <c r="AT53" s="296">
        <v>0.7</v>
      </c>
      <c r="AU53" s="35">
        <f>ROUND(ROUND(ROUND(M51*W54,0)*$AB$12,0)*AT53,0)</f>
        <v>125</v>
      </c>
      <c r="AV53" s="31"/>
    </row>
    <row r="54" spans="1:48" ht="14.25" customHeight="1" x14ac:dyDescent="0.15">
      <c r="A54" s="32">
        <v>32</v>
      </c>
      <c r="B54" s="32" t="s">
        <v>3044</v>
      </c>
      <c r="C54" s="34" t="s">
        <v>3045</v>
      </c>
      <c r="D54" s="73"/>
      <c r="E54" s="74"/>
      <c r="F54" s="74"/>
      <c r="G54" s="20"/>
      <c r="J54" s="187"/>
      <c r="L54" s="187"/>
      <c r="M54" s="204"/>
      <c r="N54" s="187"/>
      <c r="O54" s="187"/>
      <c r="P54" s="187"/>
      <c r="Q54" s="21"/>
      <c r="R54" s="71"/>
      <c r="S54" s="71"/>
      <c r="T54" s="71"/>
      <c r="U54" s="71"/>
      <c r="V54" s="26" t="s">
        <v>17</v>
      </c>
      <c r="W54" s="195">
        <v>0.96499999999999997</v>
      </c>
      <c r="X54" s="297"/>
      <c r="Y54" s="71"/>
      <c r="Z54" s="54"/>
      <c r="AA54" s="53"/>
      <c r="AB54" s="53"/>
      <c r="AC54" s="59"/>
      <c r="AD54" s="1094"/>
      <c r="AE54" s="1095"/>
      <c r="AF54" s="1095"/>
      <c r="AG54" s="1095"/>
      <c r="AH54" s="1095"/>
      <c r="AI54" s="1096"/>
      <c r="AJ54" s="223" t="s">
        <v>1233</v>
      </c>
      <c r="AK54" s="107"/>
      <c r="AL54" s="107"/>
      <c r="AM54" s="107"/>
      <c r="AN54" s="107"/>
      <c r="AO54" s="107"/>
      <c r="AP54" s="107"/>
      <c r="AQ54" s="107"/>
      <c r="AR54" s="107"/>
      <c r="AS54" s="44" t="s">
        <v>17</v>
      </c>
      <c r="AT54" s="296">
        <v>0.5</v>
      </c>
      <c r="AU54" s="35">
        <f>ROUND(ROUND(ROUND(M51*W54,0)*$AB$12,0)*AT54,0)</f>
        <v>90</v>
      </c>
      <c r="AV54" s="31"/>
    </row>
    <row r="55" spans="1:48" ht="14.25" customHeight="1" x14ac:dyDescent="0.15">
      <c r="A55" s="32">
        <v>32</v>
      </c>
      <c r="B55" s="32">
        <v>7171</v>
      </c>
      <c r="C55" s="34" t="s">
        <v>3046</v>
      </c>
      <c r="D55" s="73"/>
      <c r="E55" s="74"/>
      <c r="F55" s="74"/>
      <c r="G55" s="47" t="s">
        <v>1304</v>
      </c>
      <c r="H55" s="40"/>
      <c r="I55" s="40"/>
      <c r="J55" s="184"/>
      <c r="K55" s="40"/>
      <c r="L55" s="184"/>
      <c r="M55" s="185"/>
      <c r="N55" s="184"/>
      <c r="O55" s="184"/>
      <c r="P55" s="184"/>
      <c r="Q55" s="41"/>
      <c r="R55" s="40"/>
      <c r="S55" s="65"/>
      <c r="T55" s="65"/>
      <c r="U55" s="65"/>
      <c r="V55" s="65"/>
      <c r="W55" s="102"/>
      <c r="X55" s="65"/>
      <c r="Y55" s="65"/>
      <c r="Z55" s="168"/>
      <c r="AA55" s="23"/>
      <c r="AB55" s="23"/>
      <c r="AC55" s="300"/>
      <c r="AD55" s="65"/>
      <c r="AE55" s="65"/>
      <c r="AF55" s="65"/>
      <c r="AG55" s="65"/>
      <c r="AH55" s="65"/>
      <c r="AI55" s="65"/>
      <c r="AJ55" s="65"/>
      <c r="AK55" s="65"/>
      <c r="AL55" s="65"/>
      <c r="AM55" s="65"/>
      <c r="AN55" s="65"/>
      <c r="AO55" s="65"/>
      <c r="AP55" s="65"/>
      <c r="AQ55" s="65"/>
      <c r="AR55" s="65"/>
      <c r="AS55" s="184"/>
      <c r="AT55" s="185"/>
      <c r="AU55" s="35">
        <f>ROUND(M57*$AB$12,0)</f>
        <v>155</v>
      </c>
      <c r="AV55" s="31"/>
    </row>
    <row r="56" spans="1:48" ht="14.25" customHeight="1" x14ac:dyDescent="0.15">
      <c r="A56" s="32">
        <v>32</v>
      </c>
      <c r="B56" s="32">
        <v>7172</v>
      </c>
      <c r="C56" s="34" t="s">
        <v>3047</v>
      </c>
      <c r="D56" s="73"/>
      <c r="E56" s="74"/>
      <c r="F56" s="74"/>
      <c r="G56" s="20"/>
      <c r="J56" s="187"/>
      <c r="L56" s="187"/>
      <c r="M56" s="204"/>
      <c r="N56" s="187"/>
      <c r="O56" s="187"/>
      <c r="P56" s="187"/>
      <c r="Q56" s="21"/>
      <c r="R56" s="187"/>
      <c r="S56" s="53"/>
      <c r="T56" s="53"/>
      <c r="U56" s="53"/>
      <c r="V56" s="53"/>
      <c r="W56" s="188"/>
      <c r="X56" s="53"/>
      <c r="Y56" s="53"/>
      <c r="Z56" s="54"/>
      <c r="AA56" s="53"/>
      <c r="AB56" s="53"/>
      <c r="AC56" s="59"/>
      <c r="AD56" s="1091" t="s">
        <v>1229</v>
      </c>
      <c r="AE56" s="1092"/>
      <c r="AF56" s="1092"/>
      <c r="AG56" s="1092"/>
      <c r="AH56" s="1092"/>
      <c r="AI56" s="1093"/>
      <c r="AJ56" s="223" t="s">
        <v>1230</v>
      </c>
      <c r="AK56" s="107"/>
      <c r="AL56" s="107"/>
      <c r="AM56" s="107"/>
      <c r="AN56" s="107"/>
      <c r="AO56" s="107"/>
      <c r="AP56" s="107"/>
      <c r="AQ56" s="107"/>
      <c r="AR56" s="107"/>
      <c r="AS56" s="44" t="s">
        <v>17</v>
      </c>
      <c r="AT56" s="296">
        <v>0.7</v>
      </c>
      <c r="AU56" s="35">
        <f>ROUND(ROUND(M57*$AB$12,0)*AT56,0)</f>
        <v>109</v>
      </c>
      <c r="AV56" s="31"/>
    </row>
    <row r="57" spans="1:48" ht="14.25" customHeight="1" x14ac:dyDescent="0.15">
      <c r="A57" s="32">
        <v>32</v>
      </c>
      <c r="B57" s="32" t="s">
        <v>3048</v>
      </c>
      <c r="C57" s="34" t="s">
        <v>3049</v>
      </c>
      <c r="D57" s="73"/>
      <c r="E57" s="74"/>
      <c r="F57" s="74"/>
      <c r="G57" s="20"/>
      <c r="J57" s="187"/>
      <c r="L57" s="187"/>
      <c r="M57" s="189">
        <f>'11経過的施設入所支援(基本１）'!M57</f>
        <v>221</v>
      </c>
      <c r="N57" s="4" t="s">
        <v>21</v>
      </c>
      <c r="P57" s="187"/>
      <c r="Q57" s="21"/>
      <c r="R57" s="187"/>
      <c r="S57" s="53"/>
      <c r="T57" s="53"/>
      <c r="U57" s="53"/>
      <c r="V57" s="53"/>
      <c r="W57" s="188"/>
      <c r="X57" s="53"/>
      <c r="Y57" s="53"/>
      <c r="Z57" s="54"/>
      <c r="AA57" s="53"/>
      <c r="AB57" s="53"/>
      <c r="AC57" s="59"/>
      <c r="AD57" s="1094"/>
      <c r="AE57" s="1095"/>
      <c r="AF57" s="1095"/>
      <c r="AG57" s="1095"/>
      <c r="AH57" s="1095"/>
      <c r="AI57" s="1096"/>
      <c r="AJ57" s="223" t="s">
        <v>1233</v>
      </c>
      <c r="AK57" s="107"/>
      <c r="AL57" s="107"/>
      <c r="AM57" s="107"/>
      <c r="AN57" s="107"/>
      <c r="AO57" s="107"/>
      <c r="AP57" s="107"/>
      <c r="AQ57" s="107"/>
      <c r="AR57" s="107"/>
      <c r="AS57" s="44" t="s">
        <v>17</v>
      </c>
      <c r="AT57" s="296">
        <v>0.5</v>
      </c>
      <c r="AU57" s="35">
        <f>ROUND(ROUND(M57*$AB$12,0)*AT57,0)</f>
        <v>78</v>
      </c>
      <c r="AV57" s="31"/>
    </row>
    <row r="58" spans="1:48" ht="14.25" customHeight="1" x14ac:dyDescent="0.15">
      <c r="A58" s="32">
        <v>32</v>
      </c>
      <c r="B58" s="32">
        <v>7173</v>
      </c>
      <c r="C58" s="34" t="s">
        <v>3050</v>
      </c>
      <c r="D58" s="73"/>
      <c r="E58" s="74"/>
      <c r="F58" s="74"/>
      <c r="G58" s="20"/>
      <c r="J58" s="187"/>
      <c r="L58" s="187"/>
      <c r="M58" s="204"/>
      <c r="N58" s="187"/>
      <c r="O58" s="187"/>
      <c r="P58" s="187"/>
      <c r="Q58" s="21"/>
      <c r="R58" s="67" t="s">
        <v>1235</v>
      </c>
      <c r="S58" s="67"/>
      <c r="T58" s="67"/>
      <c r="U58" s="67"/>
      <c r="V58" s="67"/>
      <c r="W58" s="192"/>
      <c r="X58" s="67"/>
      <c r="Y58" s="67"/>
      <c r="Z58" s="54"/>
      <c r="AA58" s="53"/>
      <c r="AB58" s="53"/>
      <c r="AC58" s="59"/>
      <c r="AD58" s="67"/>
      <c r="AE58" s="67"/>
      <c r="AF58" s="67"/>
      <c r="AG58" s="67"/>
      <c r="AH58" s="67"/>
      <c r="AI58" s="67"/>
      <c r="AJ58" s="67"/>
      <c r="AK58" s="67"/>
      <c r="AL58" s="67"/>
      <c r="AM58" s="67"/>
      <c r="AN58" s="67"/>
      <c r="AO58" s="67"/>
      <c r="AP58" s="67"/>
      <c r="AQ58" s="67"/>
      <c r="AR58" s="67"/>
      <c r="AS58" s="65"/>
      <c r="AT58" s="156"/>
      <c r="AU58" s="35">
        <f>ROUND(ROUND(M57*W60,0)*$AB$12,0)</f>
        <v>149</v>
      </c>
      <c r="AV58" s="31"/>
    </row>
    <row r="59" spans="1:48" ht="14.25" customHeight="1" x14ac:dyDescent="0.15">
      <c r="A59" s="32">
        <v>32</v>
      </c>
      <c r="B59" s="32">
        <v>7174</v>
      </c>
      <c r="C59" s="34" t="s">
        <v>3051</v>
      </c>
      <c r="D59" s="73"/>
      <c r="E59" s="74"/>
      <c r="F59" s="74"/>
      <c r="G59" s="20"/>
      <c r="J59" s="187"/>
      <c r="L59" s="187"/>
      <c r="M59" s="204"/>
      <c r="N59" s="187"/>
      <c r="O59" s="187"/>
      <c r="P59" s="187"/>
      <c r="Q59" s="21"/>
      <c r="R59" s="53" t="s">
        <v>1237</v>
      </c>
      <c r="S59" s="53"/>
      <c r="T59" s="53"/>
      <c r="U59" s="53"/>
      <c r="V59" s="53"/>
      <c r="W59" s="188"/>
      <c r="X59" s="53"/>
      <c r="Y59" s="53"/>
      <c r="Z59" s="54"/>
      <c r="AA59" s="53"/>
      <c r="AB59" s="53"/>
      <c r="AC59" s="59"/>
      <c r="AD59" s="1091" t="s">
        <v>1229</v>
      </c>
      <c r="AE59" s="1092"/>
      <c r="AF59" s="1092"/>
      <c r="AG59" s="1092"/>
      <c r="AH59" s="1092"/>
      <c r="AI59" s="1093"/>
      <c r="AJ59" s="223" t="s">
        <v>1230</v>
      </c>
      <c r="AK59" s="107"/>
      <c r="AL59" s="107"/>
      <c r="AM59" s="107"/>
      <c r="AN59" s="107"/>
      <c r="AO59" s="107"/>
      <c r="AP59" s="107"/>
      <c r="AQ59" s="107"/>
      <c r="AR59" s="107"/>
      <c r="AS59" s="44" t="s">
        <v>17</v>
      </c>
      <c r="AT59" s="296">
        <v>0.7</v>
      </c>
      <c r="AU59" s="35">
        <f>ROUND(ROUND(ROUND(M57*W60,0)*$AB$12,0)*AT59,0)</f>
        <v>104</v>
      </c>
      <c r="AV59" s="31"/>
    </row>
    <row r="60" spans="1:48" ht="14.25" customHeight="1" x14ac:dyDescent="0.15">
      <c r="A60" s="32">
        <v>32</v>
      </c>
      <c r="B60" s="32" t="s">
        <v>3052</v>
      </c>
      <c r="C60" s="34" t="s">
        <v>3053</v>
      </c>
      <c r="D60" s="73"/>
      <c r="E60" s="74"/>
      <c r="F60" s="74"/>
      <c r="G60" s="20"/>
      <c r="J60" s="187"/>
      <c r="L60" s="187"/>
      <c r="M60" s="204"/>
      <c r="N60" s="187"/>
      <c r="O60" s="187"/>
      <c r="P60" s="187"/>
      <c r="Q60" s="21"/>
      <c r="R60" s="71"/>
      <c r="S60" s="71"/>
      <c r="T60" s="71"/>
      <c r="U60" s="71"/>
      <c r="V60" s="26" t="s">
        <v>17</v>
      </c>
      <c r="W60" s="195">
        <v>0.96499999999999997</v>
      </c>
      <c r="X60" s="297"/>
      <c r="Y60" s="71"/>
      <c r="Z60" s="54"/>
      <c r="AA60" s="53"/>
      <c r="AB60" s="53"/>
      <c r="AC60" s="59"/>
      <c r="AD60" s="1094"/>
      <c r="AE60" s="1095"/>
      <c r="AF60" s="1095"/>
      <c r="AG60" s="1095"/>
      <c r="AH60" s="1095"/>
      <c r="AI60" s="1096"/>
      <c r="AJ60" s="223" t="s">
        <v>1233</v>
      </c>
      <c r="AK60" s="107"/>
      <c r="AL60" s="107"/>
      <c r="AM60" s="107"/>
      <c r="AN60" s="107"/>
      <c r="AO60" s="107"/>
      <c r="AP60" s="107"/>
      <c r="AQ60" s="107"/>
      <c r="AR60" s="107"/>
      <c r="AS60" s="44" t="s">
        <v>17</v>
      </c>
      <c r="AT60" s="296">
        <v>0.5</v>
      </c>
      <c r="AU60" s="35">
        <f>ROUND(ROUND(ROUND(M57*W60,0)*$AB$12,0)*AT60,0)</f>
        <v>75</v>
      </c>
      <c r="AV60" s="31"/>
    </row>
    <row r="61" spans="1:48" ht="14.25" customHeight="1" x14ac:dyDescent="0.15">
      <c r="A61" s="32">
        <v>32</v>
      </c>
      <c r="B61" s="32">
        <v>7181</v>
      </c>
      <c r="C61" s="34" t="s">
        <v>3054</v>
      </c>
      <c r="D61" s="73"/>
      <c r="E61" s="74"/>
      <c r="F61" s="74"/>
      <c r="G61" s="47" t="s">
        <v>1313</v>
      </c>
      <c r="H61" s="40"/>
      <c r="I61" s="40"/>
      <c r="J61" s="184"/>
      <c r="K61" s="40"/>
      <c r="L61" s="184"/>
      <c r="M61" s="185"/>
      <c r="N61" s="184"/>
      <c r="O61" s="184"/>
      <c r="P61" s="184"/>
      <c r="Q61" s="41"/>
      <c r="R61" s="40"/>
      <c r="S61" s="65"/>
      <c r="T61" s="65"/>
      <c r="U61" s="65"/>
      <c r="V61" s="65"/>
      <c r="W61" s="102"/>
      <c r="X61" s="65"/>
      <c r="Y61" s="182"/>
      <c r="Z61" s="168"/>
      <c r="AA61" s="23"/>
      <c r="AB61" s="23"/>
      <c r="AC61" s="300"/>
      <c r="AD61" s="65"/>
      <c r="AE61" s="65"/>
      <c r="AF61" s="65"/>
      <c r="AG61" s="65"/>
      <c r="AH61" s="65"/>
      <c r="AI61" s="65"/>
      <c r="AJ61" s="65"/>
      <c r="AK61" s="65"/>
      <c r="AL61" s="65"/>
      <c r="AM61" s="65"/>
      <c r="AN61" s="65"/>
      <c r="AO61" s="65"/>
      <c r="AP61" s="65"/>
      <c r="AQ61" s="65"/>
      <c r="AR61" s="65"/>
      <c r="AS61" s="184"/>
      <c r="AT61" s="185"/>
      <c r="AU61" s="35">
        <f>ROUND(M63*$AB$12,0)</f>
        <v>138</v>
      </c>
      <c r="AV61" s="31"/>
    </row>
    <row r="62" spans="1:48" ht="14.25" customHeight="1" x14ac:dyDescent="0.15">
      <c r="A62" s="32">
        <v>32</v>
      </c>
      <c r="B62" s="32">
        <v>7182</v>
      </c>
      <c r="C62" s="34" t="s">
        <v>3055</v>
      </c>
      <c r="D62" s="73"/>
      <c r="E62" s="74"/>
      <c r="F62" s="74"/>
      <c r="G62" s="20"/>
      <c r="J62" s="187"/>
      <c r="L62" s="187"/>
      <c r="M62" s="204"/>
      <c r="N62" s="187"/>
      <c r="O62" s="187"/>
      <c r="P62" s="187"/>
      <c r="Q62" s="21"/>
      <c r="R62" s="187"/>
      <c r="S62" s="53"/>
      <c r="T62" s="53"/>
      <c r="U62" s="53"/>
      <c r="V62" s="53"/>
      <c r="W62" s="188"/>
      <c r="X62" s="53"/>
      <c r="Y62" s="53"/>
      <c r="Z62" s="54"/>
      <c r="AA62" s="53"/>
      <c r="AB62" s="53"/>
      <c r="AC62" s="59"/>
      <c r="AD62" s="1091" t="s">
        <v>1229</v>
      </c>
      <c r="AE62" s="1092"/>
      <c r="AF62" s="1092"/>
      <c r="AG62" s="1092"/>
      <c r="AH62" s="1092"/>
      <c r="AI62" s="1093"/>
      <c r="AJ62" s="223" t="s">
        <v>1230</v>
      </c>
      <c r="AK62" s="107"/>
      <c r="AL62" s="107"/>
      <c r="AM62" s="107"/>
      <c r="AN62" s="107"/>
      <c r="AO62" s="107"/>
      <c r="AP62" s="107"/>
      <c r="AQ62" s="107"/>
      <c r="AR62" s="107"/>
      <c r="AS62" s="44" t="s">
        <v>17</v>
      </c>
      <c r="AT62" s="296">
        <v>0.7</v>
      </c>
      <c r="AU62" s="35">
        <f>ROUND(ROUND(M63*$AB$12,0)*AT62,0)</f>
        <v>97</v>
      </c>
      <c r="AV62" s="31"/>
    </row>
    <row r="63" spans="1:48" ht="14.25" customHeight="1" x14ac:dyDescent="0.15">
      <c r="A63" s="32">
        <v>32</v>
      </c>
      <c r="B63" s="32" t="s">
        <v>3056</v>
      </c>
      <c r="C63" s="34" t="s">
        <v>3057</v>
      </c>
      <c r="D63" s="73"/>
      <c r="E63" s="74"/>
      <c r="F63" s="74"/>
      <c r="G63" s="20"/>
      <c r="J63" s="187"/>
      <c r="L63" s="187"/>
      <c r="M63" s="189">
        <f>'11経過的施設入所支援(基本１）'!M63</f>
        <v>197</v>
      </c>
      <c r="N63" s="4" t="s">
        <v>21</v>
      </c>
      <c r="P63" s="187"/>
      <c r="Q63" s="21"/>
      <c r="R63" s="187"/>
      <c r="S63" s="53"/>
      <c r="T63" s="53"/>
      <c r="U63" s="53"/>
      <c r="V63" s="53"/>
      <c r="W63" s="188"/>
      <c r="X63" s="53"/>
      <c r="Y63" s="53"/>
      <c r="Z63" s="54"/>
      <c r="AA63" s="53"/>
      <c r="AB63" s="53"/>
      <c r="AC63" s="59"/>
      <c r="AD63" s="1094"/>
      <c r="AE63" s="1095"/>
      <c r="AF63" s="1095"/>
      <c r="AG63" s="1095"/>
      <c r="AH63" s="1095"/>
      <c r="AI63" s="1096"/>
      <c r="AJ63" s="223" t="s">
        <v>1233</v>
      </c>
      <c r="AK63" s="107"/>
      <c r="AL63" s="107"/>
      <c r="AM63" s="107"/>
      <c r="AN63" s="107"/>
      <c r="AO63" s="107"/>
      <c r="AP63" s="107"/>
      <c r="AQ63" s="107"/>
      <c r="AR63" s="107"/>
      <c r="AS63" s="44" t="s">
        <v>17</v>
      </c>
      <c r="AT63" s="296">
        <v>0.5</v>
      </c>
      <c r="AU63" s="35">
        <f>ROUND(ROUND(M63*$AB$12,0)*AT63,0)</f>
        <v>69</v>
      </c>
      <c r="AV63" s="31"/>
    </row>
    <row r="64" spans="1:48" ht="14.25" customHeight="1" x14ac:dyDescent="0.15">
      <c r="A64" s="32">
        <v>32</v>
      </c>
      <c r="B64" s="32">
        <v>7183</v>
      </c>
      <c r="C64" s="34" t="s">
        <v>3058</v>
      </c>
      <c r="D64" s="73"/>
      <c r="E64" s="74"/>
      <c r="F64" s="74"/>
      <c r="G64" s="20"/>
      <c r="J64" s="187"/>
      <c r="L64" s="187"/>
      <c r="M64" s="204"/>
      <c r="N64" s="187"/>
      <c r="O64" s="187"/>
      <c r="P64" s="187"/>
      <c r="Q64" s="21"/>
      <c r="R64" s="67" t="s">
        <v>1235</v>
      </c>
      <c r="S64" s="67"/>
      <c r="T64" s="67"/>
      <c r="U64" s="67"/>
      <c r="V64" s="67"/>
      <c r="W64" s="192"/>
      <c r="X64" s="67"/>
      <c r="Y64" s="67"/>
      <c r="Z64" s="54"/>
      <c r="AA64" s="53"/>
      <c r="AB64" s="53"/>
      <c r="AC64" s="59"/>
      <c r="AD64" s="67"/>
      <c r="AE64" s="67"/>
      <c r="AF64" s="67"/>
      <c r="AG64" s="67"/>
      <c r="AH64" s="67"/>
      <c r="AI64" s="67"/>
      <c r="AJ64" s="67"/>
      <c r="AK64" s="67"/>
      <c r="AL64" s="67"/>
      <c r="AM64" s="67"/>
      <c r="AN64" s="67"/>
      <c r="AO64" s="67"/>
      <c r="AP64" s="67"/>
      <c r="AQ64" s="67"/>
      <c r="AR64" s="67"/>
      <c r="AS64" s="65"/>
      <c r="AT64" s="156"/>
      <c r="AU64" s="35">
        <f>ROUND(ROUND(M63*W66,0)*$AB$12,0)</f>
        <v>133</v>
      </c>
      <c r="AV64" s="31"/>
    </row>
    <row r="65" spans="1:48" ht="14.25" customHeight="1" x14ac:dyDescent="0.15">
      <c r="A65" s="32">
        <v>32</v>
      </c>
      <c r="B65" s="32">
        <v>7184</v>
      </c>
      <c r="C65" s="34" t="s">
        <v>3059</v>
      </c>
      <c r="D65" s="73"/>
      <c r="E65" s="74"/>
      <c r="F65" s="74"/>
      <c r="G65" s="20"/>
      <c r="J65" s="187"/>
      <c r="L65" s="187"/>
      <c r="M65" s="204"/>
      <c r="N65" s="187"/>
      <c r="O65" s="187"/>
      <c r="P65" s="187"/>
      <c r="Q65" s="21"/>
      <c r="R65" s="53" t="s">
        <v>1237</v>
      </c>
      <c r="S65" s="53"/>
      <c r="T65" s="53"/>
      <c r="U65" s="53"/>
      <c r="V65" s="53"/>
      <c r="W65" s="188"/>
      <c r="X65" s="53"/>
      <c r="Y65" s="53"/>
      <c r="Z65" s="54"/>
      <c r="AA65" s="53"/>
      <c r="AB65" s="53"/>
      <c r="AC65" s="59"/>
      <c r="AD65" s="1091" t="s">
        <v>1229</v>
      </c>
      <c r="AE65" s="1092"/>
      <c r="AF65" s="1092"/>
      <c r="AG65" s="1092"/>
      <c r="AH65" s="1092"/>
      <c r="AI65" s="1093"/>
      <c r="AJ65" s="223" t="s">
        <v>1230</v>
      </c>
      <c r="AK65" s="107"/>
      <c r="AL65" s="107"/>
      <c r="AM65" s="107"/>
      <c r="AN65" s="107"/>
      <c r="AO65" s="107"/>
      <c r="AP65" s="107"/>
      <c r="AQ65" s="107"/>
      <c r="AR65" s="107"/>
      <c r="AS65" s="44" t="s">
        <v>17</v>
      </c>
      <c r="AT65" s="296">
        <v>0.7</v>
      </c>
      <c r="AU65" s="35">
        <f>ROUND(ROUND(ROUND(M63*W66,0)*$AB$12,0)*AT65,0)</f>
        <v>93</v>
      </c>
      <c r="AV65" s="31"/>
    </row>
    <row r="66" spans="1:48" ht="14.25" customHeight="1" x14ac:dyDescent="0.15">
      <c r="A66" s="32">
        <v>32</v>
      </c>
      <c r="B66" s="32" t="s">
        <v>3060</v>
      </c>
      <c r="C66" s="34" t="s">
        <v>3061</v>
      </c>
      <c r="D66" s="73"/>
      <c r="E66" s="74"/>
      <c r="F66" s="74"/>
      <c r="G66" s="20"/>
      <c r="J66" s="187"/>
      <c r="L66" s="187"/>
      <c r="M66" s="204"/>
      <c r="N66" s="187"/>
      <c r="O66" s="187"/>
      <c r="P66" s="187"/>
      <c r="Q66" s="21"/>
      <c r="R66" s="71"/>
      <c r="S66" s="71"/>
      <c r="T66" s="71"/>
      <c r="U66" s="71"/>
      <c r="V66" s="26" t="s">
        <v>17</v>
      </c>
      <c r="W66" s="195">
        <v>0.96499999999999997</v>
      </c>
      <c r="X66" s="297"/>
      <c r="Y66" s="71"/>
      <c r="Z66" s="54"/>
      <c r="AA66" s="53"/>
      <c r="AB66" s="53"/>
      <c r="AC66" s="59"/>
      <c r="AD66" s="1094"/>
      <c r="AE66" s="1095"/>
      <c r="AF66" s="1095"/>
      <c r="AG66" s="1095"/>
      <c r="AH66" s="1095"/>
      <c r="AI66" s="1096"/>
      <c r="AJ66" s="223" t="s">
        <v>1233</v>
      </c>
      <c r="AK66" s="107"/>
      <c r="AL66" s="107"/>
      <c r="AM66" s="107"/>
      <c r="AN66" s="107"/>
      <c r="AO66" s="107"/>
      <c r="AP66" s="107"/>
      <c r="AQ66" s="107"/>
      <c r="AR66" s="107"/>
      <c r="AS66" s="44" t="s">
        <v>17</v>
      </c>
      <c r="AT66" s="296">
        <v>0.5</v>
      </c>
      <c r="AU66" s="35">
        <f>ROUND(ROUND(ROUND(M63*W66,0)*$AB$12,0)*AT66,0)</f>
        <v>67</v>
      </c>
      <c r="AV66" s="31"/>
    </row>
    <row r="67" spans="1:48" ht="14.25" customHeight="1" x14ac:dyDescent="0.15">
      <c r="A67" s="32">
        <v>32</v>
      </c>
      <c r="B67" s="32">
        <v>7191</v>
      </c>
      <c r="C67" s="34" t="s">
        <v>3062</v>
      </c>
      <c r="D67" s="73"/>
      <c r="E67" s="74"/>
      <c r="F67" s="74"/>
      <c r="G67" s="47" t="s">
        <v>1322</v>
      </c>
      <c r="H67" s="40"/>
      <c r="I67" s="40"/>
      <c r="J67" s="184"/>
      <c r="K67" s="40"/>
      <c r="L67" s="184"/>
      <c r="M67" s="185"/>
      <c r="N67" s="184"/>
      <c r="O67" s="184"/>
      <c r="P67" s="184"/>
      <c r="Q67" s="41"/>
      <c r="R67" s="40"/>
      <c r="S67" s="65"/>
      <c r="T67" s="65"/>
      <c r="U67" s="65"/>
      <c r="V67" s="65"/>
      <c r="W67" s="102"/>
      <c r="X67" s="65"/>
      <c r="Y67" s="182"/>
      <c r="Z67" s="168"/>
      <c r="AA67" s="23"/>
      <c r="AB67" s="23"/>
      <c r="AC67" s="300"/>
      <c r="AD67" s="222"/>
      <c r="AE67" s="44"/>
      <c r="AF67" s="44"/>
      <c r="AG67" s="44"/>
      <c r="AH67" s="44"/>
      <c r="AI67" s="44"/>
      <c r="AJ67" s="65"/>
      <c r="AK67" s="65"/>
      <c r="AL67" s="65"/>
      <c r="AM67" s="65"/>
      <c r="AN67" s="65"/>
      <c r="AO67" s="65"/>
      <c r="AP67" s="65"/>
      <c r="AQ67" s="65"/>
      <c r="AR67" s="65"/>
      <c r="AS67" s="184"/>
      <c r="AT67" s="185"/>
      <c r="AU67" s="35">
        <f>ROUND(M69*$AB$12,0)</f>
        <v>132</v>
      </c>
      <c r="AV67" s="31"/>
    </row>
    <row r="68" spans="1:48" ht="14.25" customHeight="1" x14ac:dyDescent="0.15">
      <c r="A68" s="32">
        <v>32</v>
      </c>
      <c r="B68" s="32">
        <v>7192</v>
      </c>
      <c r="C68" s="34" t="s">
        <v>3063</v>
      </c>
      <c r="D68" s="73"/>
      <c r="E68" s="74"/>
      <c r="F68" s="74"/>
      <c r="G68" s="20"/>
      <c r="J68" s="187"/>
      <c r="L68" s="187"/>
      <c r="M68" s="204"/>
      <c r="N68" s="187"/>
      <c r="O68" s="187"/>
      <c r="P68" s="187"/>
      <c r="Q68" s="21"/>
      <c r="R68" s="187"/>
      <c r="S68" s="53"/>
      <c r="T68" s="53"/>
      <c r="U68" s="53"/>
      <c r="V68" s="53"/>
      <c r="W68" s="188"/>
      <c r="X68" s="53"/>
      <c r="Y68" s="53"/>
      <c r="Z68" s="54"/>
      <c r="AA68" s="53"/>
      <c r="AB68" s="53"/>
      <c r="AC68" s="59"/>
      <c r="AD68" s="1091" t="s">
        <v>1229</v>
      </c>
      <c r="AE68" s="1092"/>
      <c r="AF68" s="1092"/>
      <c r="AG68" s="1092"/>
      <c r="AH68" s="1092"/>
      <c r="AI68" s="1093"/>
      <c r="AJ68" s="223" t="s">
        <v>1230</v>
      </c>
      <c r="AK68" s="107"/>
      <c r="AL68" s="107"/>
      <c r="AM68" s="107"/>
      <c r="AN68" s="107"/>
      <c r="AO68" s="107"/>
      <c r="AP68" s="107"/>
      <c r="AQ68" s="107"/>
      <c r="AR68" s="107"/>
      <c r="AS68" s="44" t="s">
        <v>17</v>
      </c>
      <c r="AT68" s="296">
        <v>0.7</v>
      </c>
      <c r="AU68" s="35">
        <f>ROUND(ROUND(M69*$AB$12,0)*AT68,0)</f>
        <v>92</v>
      </c>
      <c r="AV68" s="31"/>
    </row>
    <row r="69" spans="1:48" ht="14.25" customHeight="1" x14ac:dyDescent="0.15">
      <c r="A69" s="32">
        <v>32</v>
      </c>
      <c r="B69" s="32" t="s">
        <v>3064</v>
      </c>
      <c r="C69" s="34" t="s">
        <v>3065</v>
      </c>
      <c r="D69" s="73"/>
      <c r="E69" s="74"/>
      <c r="F69" s="74"/>
      <c r="G69" s="20"/>
      <c r="J69" s="187"/>
      <c r="L69" s="187"/>
      <c r="M69" s="189">
        <f>'11経過的施設入所支援(基本１）'!M69</f>
        <v>189</v>
      </c>
      <c r="N69" s="4" t="s">
        <v>21</v>
      </c>
      <c r="P69" s="187"/>
      <c r="Q69" s="21"/>
      <c r="R69" s="187"/>
      <c r="S69" s="53"/>
      <c r="T69" s="53"/>
      <c r="U69" s="53"/>
      <c r="V69" s="53"/>
      <c r="W69" s="188"/>
      <c r="X69" s="53"/>
      <c r="Y69" s="53"/>
      <c r="Z69" s="54"/>
      <c r="AA69" s="53"/>
      <c r="AB69" s="53"/>
      <c r="AC69" s="59"/>
      <c r="AD69" s="1094"/>
      <c r="AE69" s="1095"/>
      <c r="AF69" s="1095"/>
      <c r="AG69" s="1095"/>
      <c r="AH69" s="1095"/>
      <c r="AI69" s="1096"/>
      <c r="AJ69" s="223" t="s">
        <v>1233</v>
      </c>
      <c r="AK69" s="107"/>
      <c r="AL69" s="107"/>
      <c r="AM69" s="107"/>
      <c r="AN69" s="107"/>
      <c r="AO69" s="107"/>
      <c r="AP69" s="107"/>
      <c r="AQ69" s="107"/>
      <c r="AR69" s="107"/>
      <c r="AS69" s="44" t="s">
        <v>17</v>
      </c>
      <c r="AT69" s="296">
        <v>0.5</v>
      </c>
      <c r="AU69" s="35">
        <f>ROUND(ROUND(M69*$AB$12,0)*AT69,0)</f>
        <v>66</v>
      </c>
      <c r="AV69" s="31"/>
    </row>
    <row r="70" spans="1:48" ht="14.25" customHeight="1" x14ac:dyDescent="0.15">
      <c r="A70" s="32">
        <v>32</v>
      </c>
      <c r="B70" s="32">
        <v>7193</v>
      </c>
      <c r="C70" s="34" t="s">
        <v>3066</v>
      </c>
      <c r="D70" s="73"/>
      <c r="E70" s="74"/>
      <c r="F70" s="74"/>
      <c r="G70" s="20"/>
      <c r="J70" s="187"/>
      <c r="L70" s="187"/>
      <c r="M70" s="204"/>
      <c r="N70" s="187"/>
      <c r="O70" s="187"/>
      <c r="P70" s="187"/>
      <c r="Q70" s="21"/>
      <c r="R70" s="67" t="s">
        <v>1235</v>
      </c>
      <c r="S70" s="67"/>
      <c r="T70" s="67"/>
      <c r="U70" s="67"/>
      <c r="V70" s="67"/>
      <c r="W70" s="192"/>
      <c r="X70" s="67"/>
      <c r="Y70" s="67"/>
      <c r="Z70" s="54"/>
      <c r="AA70" s="53"/>
      <c r="AB70" s="53"/>
      <c r="AC70" s="59"/>
      <c r="AD70" s="67"/>
      <c r="AE70" s="67"/>
      <c r="AF70" s="67"/>
      <c r="AG70" s="67"/>
      <c r="AH70" s="67"/>
      <c r="AI70" s="67"/>
      <c r="AJ70" s="67"/>
      <c r="AK70" s="67"/>
      <c r="AL70" s="67"/>
      <c r="AM70" s="67"/>
      <c r="AN70" s="67"/>
      <c r="AO70" s="67"/>
      <c r="AP70" s="67"/>
      <c r="AQ70" s="67"/>
      <c r="AR70" s="67"/>
      <c r="AS70" s="65"/>
      <c r="AT70" s="156"/>
      <c r="AU70" s="35">
        <f>ROUND(ROUND(M69*W72,0)*$AB$12,0)</f>
        <v>127</v>
      </c>
      <c r="AV70" s="31"/>
    </row>
    <row r="71" spans="1:48" ht="14.25" customHeight="1" x14ac:dyDescent="0.15">
      <c r="A71" s="32">
        <v>32</v>
      </c>
      <c r="B71" s="32">
        <v>7194</v>
      </c>
      <c r="C71" s="34" t="s">
        <v>3067</v>
      </c>
      <c r="D71" s="73"/>
      <c r="E71" s="74"/>
      <c r="F71" s="74"/>
      <c r="G71" s="20"/>
      <c r="J71" s="187"/>
      <c r="L71" s="187"/>
      <c r="M71" s="204"/>
      <c r="N71" s="187"/>
      <c r="O71" s="187"/>
      <c r="P71" s="187"/>
      <c r="Q71" s="21"/>
      <c r="R71" s="53" t="s">
        <v>1237</v>
      </c>
      <c r="S71" s="53"/>
      <c r="T71" s="53"/>
      <c r="U71" s="53"/>
      <c r="V71" s="53"/>
      <c r="W71" s="188"/>
      <c r="X71" s="53"/>
      <c r="Y71" s="53"/>
      <c r="Z71" s="54"/>
      <c r="AA71" s="53"/>
      <c r="AB71" s="53"/>
      <c r="AC71" s="59"/>
      <c r="AD71" s="1091" t="s">
        <v>1229</v>
      </c>
      <c r="AE71" s="1092"/>
      <c r="AF71" s="1092"/>
      <c r="AG71" s="1092"/>
      <c r="AH71" s="1092"/>
      <c r="AI71" s="1093"/>
      <c r="AJ71" s="223" t="s">
        <v>1230</v>
      </c>
      <c r="AK71" s="107"/>
      <c r="AL71" s="107"/>
      <c r="AM71" s="107"/>
      <c r="AN71" s="107"/>
      <c r="AO71" s="107"/>
      <c r="AP71" s="107"/>
      <c r="AQ71" s="107"/>
      <c r="AR71" s="107"/>
      <c r="AS71" s="44" t="s">
        <v>17</v>
      </c>
      <c r="AT71" s="296">
        <v>0.7</v>
      </c>
      <c r="AU71" s="35">
        <f>ROUND(ROUND(ROUND(M69*W72,0)*$AB$12,0)*AT71,0)</f>
        <v>89</v>
      </c>
      <c r="AV71" s="31"/>
    </row>
    <row r="72" spans="1:48" ht="14.25" customHeight="1" x14ac:dyDescent="0.15">
      <c r="A72" s="32">
        <v>32</v>
      </c>
      <c r="B72" s="32" t="s">
        <v>3068</v>
      </c>
      <c r="C72" s="34" t="s">
        <v>3069</v>
      </c>
      <c r="D72" s="73"/>
      <c r="E72" s="74"/>
      <c r="F72" s="74"/>
      <c r="G72" s="20"/>
      <c r="J72" s="187"/>
      <c r="L72" s="187"/>
      <c r="M72" s="204"/>
      <c r="N72" s="187"/>
      <c r="O72" s="187"/>
      <c r="P72" s="187"/>
      <c r="Q72" s="21"/>
      <c r="R72" s="71"/>
      <c r="S72" s="71"/>
      <c r="T72" s="71"/>
      <c r="U72" s="71"/>
      <c r="V72" s="26" t="s">
        <v>17</v>
      </c>
      <c r="W72" s="195">
        <v>0.96499999999999997</v>
      </c>
      <c r="X72" s="297"/>
      <c r="Y72" s="71"/>
      <c r="Z72" s="54"/>
      <c r="AA72" s="53"/>
      <c r="AB72" s="53"/>
      <c r="AC72" s="59"/>
      <c r="AD72" s="1094"/>
      <c r="AE72" s="1095"/>
      <c r="AF72" s="1095"/>
      <c r="AG72" s="1095"/>
      <c r="AH72" s="1095"/>
      <c r="AI72" s="1096"/>
      <c r="AJ72" s="223" t="s">
        <v>1233</v>
      </c>
      <c r="AK72" s="107"/>
      <c r="AL72" s="107"/>
      <c r="AM72" s="107"/>
      <c r="AN72" s="107"/>
      <c r="AO72" s="107"/>
      <c r="AP72" s="107"/>
      <c r="AQ72" s="107"/>
      <c r="AR72" s="107"/>
      <c r="AS72" s="44" t="s">
        <v>17</v>
      </c>
      <c r="AT72" s="296">
        <v>0.5</v>
      </c>
      <c r="AU72" s="35">
        <f>ROUND(ROUND(ROUND(M69*W72,0)*$AB$12,0)*AT72,0)</f>
        <v>64</v>
      </c>
      <c r="AV72" s="31"/>
    </row>
    <row r="73" spans="1:48" ht="14.25" customHeight="1" x14ac:dyDescent="0.15">
      <c r="A73" s="32">
        <v>32</v>
      </c>
      <c r="B73" s="32">
        <v>7201</v>
      </c>
      <c r="C73" s="34" t="s">
        <v>3070</v>
      </c>
      <c r="D73" s="73"/>
      <c r="E73" s="74"/>
      <c r="F73" s="74"/>
      <c r="G73" s="47" t="s">
        <v>1331</v>
      </c>
      <c r="H73" s="40"/>
      <c r="I73" s="40"/>
      <c r="J73" s="184"/>
      <c r="K73" s="40"/>
      <c r="L73" s="184"/>
      <c r="M73" s="185"/>
      <c r="N73" s="184"/>
      <c r="O73" s="184"/>
      <c r="P73" s="184"/>
      <c r="Q73" s="41"/>
      <c r="R73" s="40"/>
      <c r="S73" s="65"/>
      <c r="T73" s="65"/>
      <c r="U73" s="65"/>
      <c r="V73" s="65"/>
      <c r="W73" s="102"/>
      <c r="X73" s="65"/>
      <c r="Y73" s="65"/>
      <c r="Z73" s="168"/>
      <c r="AA73" s="23"/>
      <c r="AB73" s="23"/>
      <c r="AC73" s="300"/>
      <c r="AD73" s="65"/>
      <c r="AE73" s="65"/>
      <c r="AF73" s="65"/>
      <c r="AG73" s="65"/>
      <c r="AH73" s="65"/>
      <c r="AI73" s="65"/>
      <c r="AJ73" s="65"/>
      <c r="AK73" s="65"/>
      <c r="AL73" s="65"/>
      <c r="AM73" s="65"/>
      <c r="AN73" s="65"/>
      <c r="AO73" s="65"/>
      <c r="AP73" s="65"/>
      <c r="AQ73" s="65"/>
      <c r="AR73" s="65"/>
      <c r="AS73" s="184"/>
      <c r="AT73" s="185"/>
      <c r="AU73" s="35">
        <f>ROUND(M75*$AB$12,0)</f>
        <v>127</v>
      </c>
      <c r="AV73" s="31"/>
    </row>
    <row r="74" spans="1:48" ht="14.25" customHeight="1" x14ac:dyDescent="0.15">
      <c r="A74" s="32">
        <v>32</v>
      </c>
      <c r="B74" s="32">
        <v>7202</v>
      </c>
      <c r="C74" s="34" t="s">
        <v>3071</v>
      </c>
      <c r="D74" s="73"/>
      <c r="E74" s="74"/>
      <c r="F74" s="74"/>
      <c r="G74" s="20"/>
      <c r="J74" s="187"/>
      <c r="L74" s="187"/>
      <c r="M74" s="204"/>
      <c r="N74" s="187"/>
      <c r="O74" s="187"/>
      <c r="P74" s="187"/>
      <c r="Q74" s="21"/>
      <c r="R74" s="187"/>
      <c r="S74" s="53"/>
      <c r="T74" s="53"/>
      <c r="U74" s="53"/>
      <c r="V74" s="53"/>
      <c r="W74" s="188"/>
      <c r="X74" s="53"/>
      <c r="Y74" s="53"/>
      <c r="Z74" s="54"/>
      <c r="AA74" s="53"/>
      <c r="AB74" s="53"/>
      <c r="AC74" s="59"/>
      <c r="AD74" s="1091" t="s">
        <v>1229</v>
      </c>
      <c r="AE74" s="1092"/>
      <c r="AF74" s="1092"/>
      <c r="AG74" s="1092"/>
      <c r="AH74" s="1092"/>
      <c r="AI74" s="1093"/>
      <c r="AJ74" s="223" t="s">
        <v>1230</v>
      </c>
      <c r="AK74" s="107"/>
      <c r="AL74" s="107"/>
      <c r="AM74" s="107"/>
      <c r="AN74" s="107"/>
      <c r="AO74" s="107"/>
      <c r="AP74" s="107"/>
      <c r="AQ74" s="107"/>
      <c r="AR74" s="107"/>
      <c r="AS74" s="44" t="s">
        <v>17</v>
      </c>
      <c r="AT74" s="296">
        <v>0.7</v>
      </c>
      <c r="AU74" s="35">
        <f>ROUND(ROUND(M75*$AB$12,0)*AT74,0)</f>
        <v>89</v>
      </c>
      <c r="AV74" s="31"/>
    </row>
    <row r="75" spans="1:48" ht="14.25" customHeight="1" x14ac:dyDescent="0.15">
      <c r="A75" s="32">
        <v>32</v>
      </c>
      <c r="B75" s="32" t="s">
        <v>3072</v>
      </c>
      <c r="C75" s="34" t="s">
        <v>3073</v>
      </c>
      <c r="D75" s="73"/>
      <c r="E75" s="74"/>
      <c r="F75" s="74"/>
      <c r="G75" s="20"/>
      <c r="J75" s="187"/>
      <c r="L75" s="187"/>
      <c r="M75" s="189">
        <f>'11経過的施設入所支援(基本１）'!M75</f>
        <v>182</v>
      </c>
      <c r="N75" s="4" t="s">
        <v>21</v>
      </c>
      <c r="P75" s="187"/>
      <c r="Q75" s="21"/>
      <c r="R75" s="187"/>
      <c r="S75" s="53"/>
      <c r="T75" s="53"/>
      <c r="U75" s="53"/>
      <c r="V75" s="53"/>
      <c r="W75" s="188"/>
      <c r="X75" s="53"/>
      <c r="Y75" s="53"/>
      <c r="Z75" s="54"/>
      <c r="AA75" s="53"/>
      <c r="AB75" s="53"/>
      <c r="AC75" s="59"/>
      <c r="AD75" s="1094"/>
      <c r="AE75" s="1095"/>
      <c r="AF75" s="1095"/>
      <c r="AG75" s="1095"/>
      <c r="AH75" s="1095"/>
      <c r="AI75" s="1096"/>
      <c r="AJ75" s="223" t="s">
        <v>1233</v>
      </c>
      <c r="AK75" s="107"/>
      <c r="AL75" s="107"/>
      <c r="AM75" s="107"/>
      <c r="AN75" s="107"/>
      <c r="AO75" s="107"/>
      <c r="AP75" s="107"/>
      <c r="AQ75" s="107"/>
      <c r="AR75" s="107"/>
      <c r="AS75" s="44" t="s">
        <v>17</v>
      </c>
      <c r="AT75" s="296">
        <v>0.5</v>
      </c>
      <c r="AU75" s="35">
        <f>ROUND(ROUND(M75*$AB$12,0)*AT75,0)</f>
        <v>64</v>
      </c>
      <c r="AV75" s="31"/>
    </row>
    <row r="76" spans="1:48" ht="14.25" customHeight="1" x14ac:dyDescent="0.15">
      <c r="A76" s="32">
        <v>32</v>
      </c>
      <c r="B76" s="32">
        <v>7203</v>
      </c>
      <c r="C76" s="34" t="s">
        <v>3074</v>
      </c>
      <c r="D76" s="73"/>
      <c r="E76" s="74"/>
      <c r="F76" s="74"/>
      <c r="G76" s="20"/>
      <c r="J76" s="187"/>
      <c r="L76" s="187"/>
      <c r="M76" s="204"/>
      <c r="N76" s="187"/>
      <c r="O76" s="187"/>
      <c r="P76" s="187"/>
      <c r="Q76" s="21"/>
      <c r="R76" s="67" t="s">
        <v>1235</v>
      </c>
      <c r="S76" s="67"/>
      <c r="T76" s="67"/>
      <c r="U76" s="67"/>
      <c r="V76" s="67"/>
      <c r="W76" s="192"/>
      <c r="X76" s="67"/>
      <c r="Y76" s="67"/>
      <c r="Z76" s="54"/>
      <c r="AA76" s="53"/>
      <c r="AB76" s="53"/>
      <c r="AC76" s="59"/>
      <c r="AD76" s="67"/>
      <c r="AE76" s="67"/>
      <c r="AF76" s="67"/>
      <c r="AG76" s="67"/>
      <c r="AH76" s="67"/>
      <c r="AI76" s="67"/>
      <c r="AJ76" s="67"/>
      <c r="AK76" s="67"/>
      <c r="AL76" s="67"/>
      <c r="AM76" s="67"/>
      <c r="AN76" s="67"/>
      <c r="AO76" s="67"/>
      <c r="AP76" s="67"/>
      <c r="AQ76" s="67"/>
      <c r="AR76" s="67"/>
      <c r="AS76" s="65"/>
      <c r="AT76" s="156"/>
      <c r="AU76" s="35">
        <f>ROUND(ROUND(M75*W78,0)*$AB$12,0)</f>
        <v>123</v>
      </c>
      <c r="AV76" s="31"/>
    </row>
    <row r="77" spans="1:48" ht="14.25" customHeight="1" x14ac:dyDescent="0.15">
      <c r="A77" s="32">
        <v>32</v>
      </c>
      <c r="B77" s="32">
        <v>7204</v>
      </c>
      <c r="C77" s="34" t="s">
        <v>3075</v>
      </c>
      <c r="D77" s="73"/>
      <c r="E77" s="74"/>
      <c r="F77" s="74"/>
      <c r="G77" s="20"/>
      <c r="J77" s="187"/>
      <c r="L77" s="187"/>
      <c r="M77" s="204"/>
      <c r="N77" s="187"/>
      <c r="O77" s="187"/>
      <c r="P77" s="187"/>
      <c r="Q77" s="21"/>
      <c r="R77" s="53" t="s">
        <v>1237</v>
      </c>
      <c r="S77" s="53"/>
      <c r="T77" s="53"/>
      <c r="U77" s="53"/>
      <c r="V77" s="53"/>
      <c r="W77" s="188"/>
      <c r="X77" s="53"/>
      <c r="Y77" s="53"/>
      <c r="Z77" s="54"/>
      <c r="AA77" s="53"/>
      <c r="AB77" s="53"/>
      <c r="AC77" s="59"/>
      <c r="AD77" s="1091" t="s">
        <v>1229</v>
      </c>
      <c r="AE77" s="1092"/>
      <c r="AF77" s="1092"/>
      <c r="AG77" s="1092"/>
      <c r="AH77" s="1092"/>
      <c r="AI77" s="1093"/>
      <c r="AJ77" s="223" t="s">
        <v>1230</v>
      </c>
      <c r="AK77" s="107"/>
      <c r="AL77" s="107"/>
      <c r="AM77" s="107"/>
      <c r="AN77" s="107"/>
      <c r="AO77" s="107"/>
      <c r="AP77" s="107"/>
      <c r="AQ77" s="107"/>
      <c r="AR77" s="107"/>
      <c r="AS77" s="44" t="s">
        <v>17</v>
      </c>
      <c r="AT77" s="296">
        <v>0.7</v>
      </c>
      <c r="AU77" s="35">
        <f>ROUND(ROUND(ROUND(M75*W78,0)*$AB$12,0)*AT77,0)</f>
        <v>86</v>
      </c>
      <c r="AV77" s="31"/>
    </row>
    <row r="78" spans="1:48" ht="14.25" customHeight="1" x14ac:dyDescent="0.15">
      <c r="A78" s="32">
        <v>32</v>
      </c>
      <c r="B78" s="32" t="s">
        <v>3076</v>
      </c>
      <c r="C78" s="34" t="s">
        <v>3077</v>
      </c>
      <c r="D78" s="73"/>
      <c r="E78" s="74"/>
      <c r="F78" s="74"/>
      <c r="G78" s="20"/>
      <c r="J78" s="187"/>
      <c r="L78" s="187"/>
      <c r="M78" s="204"/>
      <c r="N78" s="187"/>
      <c r="O78" s="187"/>
      <c r="P78" s="187"/>
      <c r="Q78" s="21"/>
      <c r="R78" s="71"/>
      <c r="S78" s="71"/>
      <c r="T78" s="71"/>
      <c r="U78" s="71"/>
      <c r="V78" s="26" t="s">
        <v>17</v>
      </c>
      <c r="W78" s="195">
        <v>0.96499999999999997</v>
      </c>
      <c r="X78" s="297"/>
      <c r="Y78" s="71"/>
      <c r="Z78" s="54"/>
      <c r="AA78" s="53"/>
      <c r="AB78" s="53"/>
      <c r="AC78" s="59"/>
      <c r="AD78" s="1094"/>
      <c r="AE78" s="1095"/>
      <c r="AF78" s="1095"/>
      <c r="AG78" s="1095"/>
      <c r="AH78" s="1095"/>
      <c r="AI78" s="1096"/>
      <c r="AJ78" s="223" t="s">
        <v>1233</v>
      </c>
      <c r="AK78" s="107"/>
      <c r="AL78" s="107"/>
      <c r="AM78" s="107"/>
      <c r="AN78" s="107"/>
      <c r="AO78" s="107"/>
      <c r="AP78" s="107"/>
      <c r="AQ78" s="107"/>
      <c r="AR78" s="107"/>
      <c r="AS78" s="44" t="s">
        <v>17</v>
      </c>
      <c r="AT78" s="296">
        <v>0.5</v>
      </c>
      <c r="AU78" s="35">
        <f>ROUND(ROUND(ROUND(M75*W78,0)*$AB$12,0)*AT78,0)</f>
        <v>62</v>
      </c>
      <c r="AV78" s="31"/>
    </row>
    <row r="79" spans="1:48" ht="14.25" customHeight="1" x14ac:dyDescent="0.15">
      <c r="A79" s="32">
        <v>32</v>
      </c>
      <c r="B79" s="32">
        <v>7211</v>
      </c>
      <c r="C79" s="34" t="s">
        <v>3078</v>
      </c>
      <c r="D79" s="73"/>
      <c r="E79" s="74"/>
      <c r="F79" s="74"/>
      <c r="G79" s="47" t="s">
        <v>1340</v>
      </c>
      <c r="H79" s="40"/>
      <c r="I79" s="40"/>
      <c r="J79" s="184"/>
      <c r="K79" s="40"/>
      <c r="L79" s="184"/>
      <c r="M79" s="185"/>
      <c r="N79" s="184"/>
      <c r="O79" s="184"/>
      <c r="P79" s="184"/>
      <c r="Q79" s="41"/>
      <c r="R79" s="40"/>
      <c r="S79" s="65"/>
      <c r="T79" s="65"/>
      <c r="U79" s="65"/>
      <c r="V79" s="65"/>
      <c r="W79" s="102"/>
      <c r="X79" s="65"/>
      <c r="Y79" s="65"/>
      <c r="Z79" s="168"/>
      <c r="AA79" s="23"/>
      <c r="AB79" s="23"/>
      <c r="AC79" s="300"/>
      <c r="AD79" s="65"/>
      <c r="AE79" s="65"/>
      <c r="AF79" s="65"/>
      <c r="AG79" s="65"/>
      <c r="AH79" s="65"/>
      <c r="AI79" s="65"/>
      <c r="AJ79" s="65"/>
      <c r="AK79" s="65"/>
      <c r="AL79" s="65"/>
      <c r="AM79" s="65"/>
      <c r="AN79" s="65"/>
      <c r="AO79" s="65"/>
      <c r="AP79" s="65"/>
      <c r="AQ79" s="65"/>
      <c r="AR79" s="65"/>
      <c r="AS79" s="184"/>
      <c r="AT79" s="185"/>
      <c r="AU79" s="35">
        <f>ROUND(M81*$AB$12,0)</f>
        <v>123</v>
      </c>
      <c r="AV79" s="31"/>
    </row>
    <row r="80" spans="1:48" ht="14.25" customHeight="1" x14ac:dyDescent="0.15">
      <c r="A80" s="32">
        <v>32</v>
      </c>
      <c r="B80" s="32">
        <v>7212</v>
      </c>
      <c r="C80" s="34" t="s">
        <v>3079</v>
      </c>
      <c r="D80" s="73"/>
      <c r="E80" s="74"/>
      <c r="F80" s="74"/>
      <c r="G80" s="20"/>
      <c r="J80" s="187"/>
      <c r="L80" s="187"/>
      <c r="M80" s="204"/>
      <c r="N80" s="187"/>
      <c r="O80" s="187"/>
      <c r="P80" s="187"/>
      <c r="Q80" s="21"/>
      <c r="R80" s="187"/>
      <c r="S80" s="53"/>
      <c r="T80" s="53"/>
      <c r="U80" s="53"/>
      <c r="V80" s="53"/>
      <c r="W80" s="188"/>
      <c r="X80" s="53"/>
      <c r="Y80" s="53"/>
      <c r="Z80" s="54"/>
      <c r="AA80" s="53"/>
      <c r="AB80" s="53"/>
      <c r="AC80" s="59"/>
      <c r="AD80" s="1091" t="s">
        <v>1229</v>
      </c>
      <c r="AE80" s="1092"/>
      <c r="AF80" s="1092"/>
      <c r="AG80" s="1092"/>
      <c r="AH80" s="1092"/>
      <c r="AI80" s="1093"/>
      <c r="AJ80" s="223" t="s">
        <v>1230</v>
      </c>
      <c r="AK80" s="107"/>
      <c r="AL80" s="107"/>
      <c r="AM80" s="107"/>
      <c r="AN80" s="107"/>
      <c r="AO80" s="107"/>
      <c r="AP80" s="107"/>
      <c r="AQ80" s="107"/>
      <c r="AR80" s="107"/>
      <c r="AS80" s="44" t="s">
        <v>17</v>
      </c>
      <c r="AT80" s="296">
        <v>0.7</v>
      </c>
      <c r="AU80" s="35">
        <f>ROUND(ROUND(M81*$AB$12,0)*AT80,0)</f>
        <v>86</v>
      </c>
      <c r="AV80" s="31"/>
    </row>
    <row r="81" spans="1:48" ht="14.25" customHeight="1" x14ac:dyDescent="0.15">
      <c r="A81" s="32">
        <v>32</v>
      </c>
      <c r="B81" s="32" t="s">
        <v>3080</v>
      </c>
      <c r="C81" s="34" t="s">
        <v>3081</v>
      </c>
      <c r="D81" s="73"/>
      <c r="E81" s="74"/>
      <c r="F81" s="74"/>
      <c r="G81" s="20"/>
      <c r="J81" s="187"/>
      <c r="L81" s="187"/>
      <c r="M81" s="189">
        <f>'11経過的施設入所支援(基本１）'!M81</f>
        <v>175</v>
      </c>
      <c r="N81" s="4" t="s">
        <v>21</v>
      </c>
      <c r="P81" s="187"/>
      <c r="Q81" s="21"/>
      <c r="R81" s="187"/>
      <c r="S81" s="53"/>
      <c r="T81" s="53"/>
      <c r="U81" s="53"/>
      <c r="V81" s="53"/>
      <c r="W81" s="188"/>
      <c r="X81" s="53"/>
      <c r="Y81" s="53"/>
      <c r="Z81" s="54"/>
      <c r="AA81" s="53"/>
      <c r="AB81" s="53"/>
      <c r="AC81" s="59"/>
      <c r="AD81" s="1094"/>
      <c r="AE81" s="1095"/>
      <c r="AF81" s="1095"/>
      <c r="AG81" s="1095"/>
      <c r="AH81" s="1095"/>
      <c r="AI81" s="1096"/>
      <c r="AJ81" s="223" t="s">
        <v>1233</v>
      </c>
      <c r="AK81" s="107"/>
      <c r="AL81" s="107"/>
      <c r="AM81" s="107"/>
      <c r="AN81" s="107"/>
      <c r="AO81" s="107"/>
      <c r="AP81" s="107"/>
      <c r="AQ81" s="107"/>
      <c r="AR81" s="107"/>
      <c r="AS81" s="44" t="s">
        <v>17</v>
      </c>
      <c r="AT81" s="296">
        <v>0.5</v>
      </c>
      <c r="AU81" s="35">
        <f>ROUND(ROUND(M81*$AB$12,0)*AT81,0)</f>
        <v>62</v>
      </c>
      <c r="AV81" s="31"/>
    </row>
    <row r="82" spans="1:48" ht="14.25" customHeight="1" x14ac:dyDescent="0.15">
      <c r="A82" s="32">
        <v>32</v>
      </c>
      <c r="B82" s="32">
        <v>7213</v>
      </c>
      <c r="C82" s="34" t="s">
        <v>3082</v>
      </c>
      <c r="D82" s="73"/>
      <c r="E82" s="74"/>
      <c r="F82" s="74"/>
      <c r="G82" s="20"/>
      <c r="J82" s="187"/>
      <c r="L82" s="187"/>
      <c r="M82" s="204"/>
      <c r="N82" s="187"/>
      <c r="O82" s="187"/>
      <c r="P82" s="187"/>
      <c r="Q82" s="21"/>
      <c r="R82" s="67" t="s">
        <v>1235</v>
      </c>
      <c r="S82" s="67"/>
      <c r="T82" s="67"/>
      <c r="U82" s="67"/>
      <c r="V82" s="67"/>
      <c r="W82" s="192"/>
      <c r="X82" s="67"/>
      <c r="Y82" s="67"/>
      <c r="Z82" s="54"/>
      <c r="AA82" s="53"/>
      <c r="AB82" s="53"/>
      <c r="AC82" s="59"/>
      <c r="AD82" s="67"/>
      <c r="AE82" s="67"/>
      <c r="AF82" s="67"/>
      <c r="AG82" s="67"/>
      <c r="AH82" s="67"/>
      <c r="AI82" s="67"/>
      <c r="AJ82" s="67"/>
      <c r="AK82" s="67"/>
      <c r="AL82" s="67"/>
      <c r="AM82" s="67"/>
      <c r="AN82" s="67"/>
      <c r="AO82" s="67"/>
      <c r="AP82" s="67"/>
      <c r="AQ82" s="67"/>
      <c r="AR82" s="67"/>
      <c r="AS82" s="65"/>
      <c r="AT82" s="156"/>
      <c r="AU82" s="35">
        <f>ROUND(ROUND(M81*W84,0)*$AB$12,0)</f>
        <v>118</v>
      </c>
      <c r="AV82" s="31"/>
    </row>
    <row r="83" spans="1:48" ht="14.25" customHeight="1" x14ac:dyDescent="0.15">
      <c r="A83" s="32">
        <v>32</v>
      </c>
      <c r="B83" s="32">
        <v>7214</v>
      </c>
      <c r="C83" s="34" t="s">
        <v>3083</v>
      </c>
      <c r="D83" s="73"/>
      <c r="E83" s="74"/>
      <c r="F83" s="74"/>
      <c r="G83" s="20"/>
      <c r="J83" s="187"/>
      <c r="L83" s="187"/>
      <c r="M83" s="204"/>
      <c r="N83" s="187"/>
      <c r="O83" s="187"/>
      <c r="P83" s="187"/>
      <c r="Q83" s="21"/>
      <c r="R83" s="53" t="s">
        <v>1237</v>
      </c>
      <c r="S83" s="53"/>
      <c r="T83" s="53"/>
      <c r="U83" s="53"/>
      <c r="V83" s="53"/>
      <c r="W83" s="188"/>
      <c r="X83" s="53"/>
      <c r="Y83" s="53"/>
      <c r="Z83" s="54"/>
      <c r="AA83" s="53"/>
      <c r="AB83" s="53"/>
      <c r="AC83" s="59"/>
      <c r="AD83" s="1091" t="s">
        <v>1229</v>
      </c>
      <c r="AE83" s="1092"/>
      <c r="AF83" s="1092"/>
      <c r="AG83" s="1092"/>
      <c r="AH83" s="1092"/>
      <c r="AI83" s="1093"/>
      <c r="AJ83" s="223" t="s">
        <v>1230</v>
      </c>
      <c r="AK83" s="107"/>
      <c r="AL83" s="107"/>
      <c r="AM83" s="107"/>
      <c r="AN83" s="107"/>
      <c r="AO83" s="107"/>
      <c r="AP83" s="107"/>
      <c r="AQ83" s="107"/>
      <c r="AR83" s="107"/>
      <c r="AS83" s="44" t="s">
        <v>17</v>
      </c>
      <c r="AT83" s="296">
        <v>0.7</v>
      </c>
      <c r="AU83" s="35">
        <f>ROUND(ROUND(ROUND(M81*W84,0)*$AB$12,0)*AT83,0)</f>
        <v>83</v>
      </c>
      <c r="AV83" s="31"/>
    </row>
    <row r="84" spans="1:48" ht="14.25" customHeight="1" x14ac:dyDescent="0.15">
      <c r="A84" s="32">
        <v>32</v>
      </c>
      <c r="B84" s="32" t="s">
        <v>3084</v>
      </c>
      <c r="C84" s="34" t="s">
        <v>3085</v>
      </c>
      <c r="D84" s="111"/>
      <c r="E84" s="112"/>
      <c r="F84" s="112"/>
      <c r="G84" s="24"/>
      <c r="H84" s="25"/>
      <c r="I84" s="25"/>
      <c r="J84" s="211"/>
      <c r="K84" s="25"/>
      <c r="L84" s="211"/>
      <c r="M84" s="212"/>
      <c r="N84" s="211"/>
      <c r="O84" s="211"/>
      <c r="P84" s="211"/>
      <c r="Q84" s="38"/>
      <c r="R84" s="71"/>
      <c r="S84" s="71"/>
      <c r="T84" s="71"/>
      <c r="U84" s="71"/>
      <c r="V84" s="26" t="s">
        <v>17</v>
      </c>
      <c r="W84" s="195">
        <v>0.96499999999999997</v>
      </c>
      <c r="X84" s="297"/>
      <c r="Y84" s="207"/>
      <c r="Z84" s="94"/>
      <c r="AA84" s="71"/>
      <c r="AB84" s="71"/>
      <c r="AC84" s="207"/>
      <c r="AD84" s="1094"/>
      <c r="AE84" s="1095"/>
      <c r="AF84" s="1095"/>
      <c r="AG84" s="1095"/>
      <c r="AH84" s="1095"/>
      <c r="AI84" s="1096"/>
      <c r="AJ84" s="223" t="s">
        <v>1233</v>
      </c>
      <c r="AK84" s="107"/>
      <c r="AL84" s="107"/>
      <c r="AM84" s="107"/>
      <c r="AN84" s="107"/>
      <c r="AO84" s="107"/>
      <c r="AP84" s="107"/>
      <c r="AQ84" s="107"/>
      <c r="AR84" s="107"/>
      <c r="AS84" s="44" t="s">
        <v>17</v>
      </c>
      <c r="AT84" s="296">
        <v>0.5</v>
      </c>
      <c r="AU84" s="35">
        <f>ROUND(ROUND(ROUND(M81*W84,0)*$AB$12,0)*AT84,0)</f>
        <v>59</v>
      </c>
      <c r="AV84" s="61"/>
    </row>
    <row r="85" spans="1:48" ht="14.25" customHeight="1" x14ac:dyDescent="0.15">
      <c r="A85" s="32">
        <v>32</v>
      </c>
      <c r="B85" s="32">
        <v>7221</v>
      </c>
      <c r="C85" s="34" t="s">
        <v>3086</v>
      </c>
      <c r="D85" s="76"/>
      <c r="E85" s="77"/>
      <c r="F85" s="77"/>
      <c r="G85" s="47" t="s">
        <v>1349</v>
      </c>
      <c r="H85" s="40"/>
      <c r="I85" s="40"/>
      <c r="J85" s="184"/>
      <c r="K85" s="40"/>
      <c r="L85" s="184"/>
      <c r="M85" s="185"/>
      <c r="N85" s="184"/>
      <c r="O85" s="184"/>
      <c r="P85" s="184"/>
      <c r="Q85" s="41"/>
      <c r="R85" s="40"/>
      <c r="S85" s="65"/>
      <c r="T85" s="65"/>
      <c r="U85" s="65"/>
      <c r="V85" s="65"/>
      <c r="W85" s="102"/>
      <c r="X85" s="65"/>
      <c r="Y85" s="65"/>
      <c r="Z85" s="183"/>
      <c r="AA85" s="65"/>
      <c r="AB85" s="65"/>
      <c r="AC85" s="182"/>
      <c r="AD85" s="65"/>
      <c r="AE85" s="65"/>
      <c r="AF85" s="65"/>
      <c r="AG85" s="65"/>
      <c r="AH85" s="65"/>
      <c r="AI85" s="65"/>
      <c r="AJ85" s="65"/>
      <c r="AK85" s="65"/>
      <c r="AL85" s="65"/>
      <c r="AM85" s="65"/>
      <c r="AN85" s="65"/>
      <c r="AO85" s="65"/>
      <c r="AP85" s="65"/>
      <c r="AQ85" s="65"/>
      <c r="AR85" s="65"/>
      <c r="AS85" s="184"/>
      <c r="AT85" s="185"/>
      <c r="AU85" s="35">
        <f>ROUND(M87*$AB$12,0)</f>
        <v>118</v>
      </c>
      <c r="AV85" s="66"/>
    </row>
    <row r="86" spans="1:48" ht="14.25" customHeight="1" x14ac:dyDescent="0.15">
      <c r="A86" s="32">
        <v>32</v>
      </c>
      <c r="B86" s="32">
        <v>7222</v>
      </c>
      <c r="C86" s="34" t="s">
        <v>3087</v>
      </c>
      <c r="D86" s="73"/>
      <c r="E86" s="74"/>
      <c r="F86" s="74"/>
      <c r="G86" s="20"/>
      <c r="J86" s="187"/>
      <c r="L86" s="187"/>
      <c r="M86" s="204"/>
      <c r="N86" s="187"/>
      <c r="O86" s="187"/>
      <c r="P86" s="187"/>
      <c r="Q86" s="21"/>
      <c r="R86" s="187"/>
      <c r="S86" s="53"/>
      <c r="T86" s="53"/>
      <c r="U86" s="53"/>
      <c r="V86" s="53"/>
      <c r="W86" s="188"/>
      <c r="X86" s="53"/>
      <c r="Y86" s="53"/>
      <c r="Z86" s="54"/>
      <c r="AA86" s="53"/>
      <c r="AB86" s="53"/>
      <c r="AC86" s="59"/>
      <c r="AD86" s="1091" t="s">
        <v>1229</v>
      </c>
      <c r="AE86" s="1092"/>
      <c r="AF86" s="1092"/>
      <c r="AG86" s="1092"/>
      <c r="AH86" s="1092"/>
      <c r="AI86" s="1093"/>
      <c r="AJ86" s="223" t="s">
        <v>1230</v>
      </c>
      <c r="AK86" s="107"/>
      <c r="AL86" s="107"/>
      <c r="AM86" s="107"/>
      <c r="AN86" s="107"/>
      <c r="AO86" s="107"/>
      <c r="AP86" s="107"/>
      <c r="AQ86" s="107"/>
      <c r="AR86" s="107"/>
      <c r="AS86" s="44" t="s">
        <v>17</v>
      </c>
      <c r="AT86" s="296">
        <v>0.7</v>
      </c>
      <c r="AU86" s="35">
        <f>ROUND(ROUND(M87*$AB$12,0)*AT86,0)</f>
        <v>83</v>
      </c>
      <c r="AV86" s="31"/>
    </row>
    <row r="87" spans="1:48" ht="14.25" customHeight="1" x14ac:dyDescent="0.15">
      <c r="A87" s="32">
        <v>32</v>
      </c>
      <c r="B87" s="32" t="s">
        <v>3088</v>
      </c>
      <c r="C87" s="34" t="s">
        <v>3089</v>
      </c>
      <c r="D87" s="73"/>
      <c r="E87" s="74"/>
      <c r="F87" s="74"/>
      <c r="G87" s="20"/>
      <c r="J87" s="187"/>
      <c r="L87" s="187"/>
      <c r="M87" s="189">
        <f>'11経過的施設入所支援(基本１）'!M87</f>
        <v>169</v>
      </c>
      <c r="N87" s="4" t="s">
        <v>21</v>
      </c>
      <c r="P87" s="187"/>
      <c r="Q87" s="21"/>
      <c r="R87" s="187"/>
      <c r="S87" s="53"/>
      <c r="T87" s="53"/>
      <c r="U87" s="53"/>
      <c r="V87" s="53"/>
      <c r="W87" s="188"/>
      <c r="X87" s="53"/>
      <c r="Y87" s="53"/>
      <c r="Z87" s="54"/>
      <c r="AA87" s="53"/>
      <c r="AB87" s="53"/>
      <c r="AC87" s="59"/>
      <c r="AD87" s="1094"/>
      <c r="AE87" s="1095"/>
      <c r="AF87" s="1095"/>
      <c r="AG87" s="1095"/>
      <c r="AH87" s="1095"/>
      <c r="AI87" s="1096"/>
      <c r="AJ87" s="223" t="s">
        <v>1233</v>
      </c>
      <c r="AK87" s="107"/>
      <c r="AL87" s="107"/>
      <c r="AM87" s="107"/>
      <c r="AN87" s="107"/>
      <c r="AO87" s="107"/>
      <c r="AP87" s="107"/>
      <c r="AQ87" s="107"/>
      <c r="AR87" s="107"/>
      <c r="AS87" s="44" t="s">
        <v>17</v>
      </c>
      <c r="AT87" s="296">
        <v>0.5</v>
      </c>
      <c r="AU87" s="35">
        <f>ROUND(ROUND(M87*$AB$12,0)*AT87,0)</f>
        <v>59</v>
      </c>
      <c r="AV87" s="31"/>
    </row>
    <row r="88" spans="1:48" ht="14.25" customHeight="1" x14ac:dyDescent="0.15">
      <c r="A88" s="32">
        <v>32</v>
      </c>
      <c r="B88" s="32">
        <v>7223</v>
      </c>
      <c r="C88" s="34" t="s">
        <v>3090</v>
      </c>
      <c r="D88" s="73"/>
      <c r="E88" s="74"/>
      <c r="F88" s="74"/>
      <c r="G88" s="20"/>
      <c r="J88" s="187"/>
      <c r="L88" s="187"/>
      <c r="M88" s="204"/>
      <c r="N88" s="187"/>
      <c r="O88" s="187"/>
      <c r="P88" s="187"/>
      <c r="Q88" s="21"/>
      <c r="R88" s="67" t="s">
        <v>1235</v>
      </c>
      <c r="S88" s="67"/>
      <c r="T88" s="67"/>
      <c r="U88" s="67"/>
      <c r="V88" s="67"/>
      <c r="W88" s="192"/>
      <c r="X88" s="67"/>
      <c r="Y88" s="67"/>
      <c r="Z88" s="54"/>
      <c r="AA88" s="53"/>
      <c r="AB88" s="53"/>
      <c r="AC88" s="59"/>
      <c r="AD88" s="67"/>
      <c r="AE88" s="67"/>
      <c r="AF88" s="67"/>
      <c r="AG88" s="67"/>
      <c r="AH88" s="67"/>
      <c r="AI88" s="67"/>
      <c r="AJ88" s="67"/>
      <c r="AK88" s="67"/>
      <c r="AL88" s="67"/>
      <c r="AM88" s="67"/>
      <c r="AN88" s="67"/>
      <c r="AO88" s="67"/>
      <c r="AP88" s="67"/>
      <c r="AQ88" s="67"/>
      <c r="AR88" s="67"/>
      <c r="AS88" s="65"/>
      <c r="AT88" s="156"/>
      <c r="AU88" s="35">
        <f>ROUND(ROUND(M87*W90,0)*$AB$12,0)</f>
        <v>114</v>
      </c>
      <c r="AV88" s="31"/>
    </row>
    <row r="89" spans="1:48" ht="14.25" customHeight="1" x14ac:dyDescent="0.15">
      <c r="A89" s="32">
        <v>32</v>
      </c>
      <c r="B89" s="32">
        <v>7224</v>
      </c>
      <c r="C89" s="34" t="s">
        <v>3091</v>
      </c>
      <c r="D89" s="73"/>
      <c r="E89" s="74"/>
      <c r="F89" s="74"/>
      <c r="G89" s="20"/>
      <c r="J89" s="187"/>
      <c r="L89" s="187"/>
      <c r="M89" s="204"/>
      <c r="N89" s="187"/>
      <c r="O89" s="187"/>
      <c r="P89" s="187"/>
      <c r="Q89" s="21"/>
      <c r="R89" s="53" t="s">
        <v>1237</v>
      </c>
      <c r="S89" s="53"/>
      <c r="T89" s="53"/>
      <c r="U89" s="53"/>
      <c r="V89" s="53"/>
      <c r="W89" s="188"/>
      <c r="X89" s="53"/>
      <c r="Y89" s="53"/>
      <c r="Z89" s="54"/>
      <c r="AA89" s="53"/>
      <c r="AB89" s="53"/>
      <c r="AC89" s="59"/>
      <c r="AD89" s="1091" t="s">
        <v>1229</v>
      </c>
      <c r="AE89" s="1092"/>
      <c r="AF89" s="1092"/>
      <c r="AG89" s="1092"/>
      <c r="AH89" s="1092"/>
      <c r="AI89" s="1093"/>
      <c r="AJ89" s="223" t="s">
        <v>1230</v>
      </c>
      <c r="AK89" s="107"/>
      <c r="AL89" s="107"/>
      <c r="AM89" s="107"/>
      <c r="AN89" s="107"/>
      <c r="AO89" s="107"/>
      <c r="AP89" s="107"/>
      <c r="AQ89" s="107"/>
      <c r="AR89" s="107"/>
      <c r="AS89" s="44" t="s">
        <v>17</v>
      </c>
      <c r="AT89" s="296">
        <v>0.7</v>
      </c>
      <c r="AU89" s="35">
        <f>ROUND(ROUND(ROUND(M87*W90,0)*$AB$12,0)*AT89,0)</f>
        <v>80</v>
      </c>
      <c r="AV89" s="31"/>
    </row>
    <row r="90" spans="1:48" ht="14.25" customHeight="1" x14ac:dyDescent="0.15">
      <c r="A90" s="32">
        <v>32</v>
      </c>
      <c r="B90" s="32" t="s">
        <v>3092</v>
      </c>
      <c r="C90" s="34" t="s">
        <v>3093</v>
      </c>
      <c r="D90" s="73"/>
      <c r="E90" s="74"/>
      <c r="F90" s="74"/>
      <c r="G90" s="20"/>
      <c r="J90" s="187"/>
      <c r="L90" s="187"/>
      <c r="M90" s="204"/>
      <c r="N90" s="187"/>
      <c r="O90" s="187"/>
      <c r="P90" s="187"/>
      <c r="Q90" s="21"/>
      <c r="R90" s="71"/>
      <c r="S90" s="71"/>
      <c r="T90" s="71"/>
      <c r="U90" s="71"/>
      <c r="V90" s="26" t="s">
        <v>17</v>
      </c>
      <c r="W90" s="195">
        <v>0.96499999999999997</v>
      </c>
      <c r="X90" s="297"/>
      <c r="Y90" s="71"/>
      <c r="Z90" s="54"/>
      <c r="AA90" s="53"/>
      <c r="AB90" s="53"/>
      <c r="AC90" s="59"/>
      <c r="AD90" s="1094"/>
      <c r="AE90" s="1095"/>
      <c r="AF90" s="1095"/>
      <c r="AG90" s="1095"/>
      <c r="AH90" s="1095"/>
      <c r="AI90" s="1096"/>
      <c r="AJ90" s="223" t="s">
        <v>1233</v>
      </c>
      <c r="AK90" s="107"/>
      <c r="AL90" s="107"/>
      <c r="AM90" s="107"/>
      <c r="AN90" s="107"/>
      <c r="AO90" s="107"/>
      <c r="AP90" s="107"/>
      <c r="AQ90" s="107"/>
      <c r="AR90" s="107"/>
      <c r="AS90" s="44" t="s">
        <v>17</v>
      </c>
      <c r="AT90" s="296">
        <v>0.5</v>
      </c>
      <c r="AU90" s="35">
        <f>ROUND(ROUND(ROUND(M87*W90,0)*$AB$12,0)*AT90,0)</f>
        <v>57</v>
      </c>
      <c r="AV90" s="31"/>
    </row>
    <row r="91" spans="1:48" ht="14.25" customHeight="1" x14ac:dyDescent="0.15">
      <c r="A91" s="32">
        <v>32</v>
      </c>
      <c r="B91" s="32">
        <v>7231</v>
      </c>
      <c r="C91" s="34" t="s">
        <v>3094</v>
      </c>
      <c r="D91" s="73"/>
      <c r="E91" s="74"/>
      <c r="F91" s="74"/>
      <c r="G91" s="47" t="s">
        <v>1358</v>
      </c>
      <c r="H91" s="40"/>
      <c r="I91" s="40"/>
      <c r="J91" s="184"/>
      <c r="K91" s="40"/>
      <c r="L91" s="184"/>
      <c r="M91" s="185"/>
      <c r="N91" s="184"/>
      <c r="O91" s="184"/>
      <c r="P91" s="184"/>
      <c r="Q91" s="41"/>
      <c r="R91" s="40"/>
      <c r="S91" s="65"/>
      <c r="T91" s="65"/>
      <c r="U91" s="65"/>
      <c r="V91" s="65"/>
      <c r="W91" s="102"/>
      <c r="X91" s="65"/>
      <c r="Y91" s="65"/>
      <c r="Z91" s="168"/>
      <c r="AA91" s="23"/>
      <c r="AB91" s="23"/>
      <c r="AC91" s="300"/>
      <c r="AD91" s="65"/>
      <c r="AE91" s="65"/>
      <c r="AF91" s="65"/>
      <c r="AG91" s="65"/>
      <c r="AH91" s="65"/>
      <c r="AI91" s="65"/>
      <c r="AJ91" s="65"/>
      <c r="AK91" s="65"/>
      <c r="AL91" s="65"/>
      <c r="AM91" s="65"/>
      <c r="AN91" s="65"/>
      <c r="AO91" s="65"/>
      <c r="AP91" s="65"/>
      <c r="AQ91" s="65"/>
      <c r="AR91" s="65"/>
      <c r="AS91" s="184"/>
      <c r="AT91" s="185"/>
      <c r="AU91" s="35">
        <f>ROUND(M93*$AB$12,0)</f>
        <v>113</v>
      </c>
      <c r="AV91" s="31"/>
    </row>
    <row r="92" spans="1:48" ht="14.25" customHeight="1" x14ac:dyDescent="0.15">
      <c r="A92" s="32">
        <v>32</v>
      </c>
      <c r="B92" s="32">
        <v>7232</v>
      </c>
      <c r="C92" s="34" t="s">
        <v>3095</v>
      </c>
      <c r="D92" s="73"/>
      <c r="E92" s="74"/>
      <c r="F92" s="74"/>
      <c r="G92" s="20"/>
      <c r="J92" s="187"/>
      <c r="L92" s="187"/>
      <c r="M92" s="204"/>
      <c r="N92" s="187"/>
      <c r="O92" s="187"/>
      <c r="P92" s="187"/>
      <c r="Q92" s="21"/>
      <c r="R92" s="187"/>
      <c r="S92" s="53"/>
      <c r="T92" s="53"/>
      <c r="U92" s="53"/>
      <c r="V92" s="53"/>
      <c r="W92" s="188"/>
      <c r="X92" s="53"/>
      <c r="Y92" s="53"/>
      <c r="Z92" s="54"/>
      <c r="AA92" s="53"/>
      <c r="AB92" s="53"/>
      <c r="AC92" s="59"/>
      <c r="AD92" s="1091" t="s">
        <v>1229</v>
      </c>
      <c r="AE92" s="1092"/>
      <c r="AF92" s="1092"/>
      <c r="AG92" s="1092"/>
      <c r="AH92" s="1092"/>
      <c r="AI92" s="1093"/>
      <c r="AJ92" s="223" t="s">
        <v>1230</v>
      </c>
      <c r="AK92" s="107"/>
      <c r="AL92" s="107"/>
      <c r="AM92" s="107"/>
      <c r="AN92" s="107"/>
      <c r="AO92" s="107"/>
      <c r="AP92" s="107"/>
      <c r="AQ92" s="107"/>
      <c r="AR92" s="107"/>
      <c r="AS92" s="44" t="s">
        <v>17</v>
      </c>
      <c r="AT92" s="296">
        <v>0.7</v>
      </c>
      <c r="AU92" s="35">
        <f>ROUND(ROUND(M93*$AB$12,0)*AT92,0)</f>
        <v>79</v>
      </c>
      <c r="AV92" s="31"/>
    </row>
    <row r="93" spans="1:48" ht="14.25" customHeight="1" x14ac:dyDescent="0.15">
      <c r="A93" s="32">
        <v>32</v>
      </c>
      <c r="B93" s="32" t="s">
        <v>3096</v>
      </c>
      <c r="C93" s="34" t="s">
        <v>3097</v>
      </c>
      <c r="D93" s="73"/>
      <c r="E93" s="74"/>
      <c r="F93" s="74"/>
      <c r="G93" s="20"/>
      <c r="J93" s="187"/>
      <c r="L93" s="187"/>
      <c r="M93" s="189">
        <f>'11経過的施設入所支援(基本１）'!M93</f>
        <v>162</v>
      </c>
      <c r="N93" s="4" t="s">
        <v>21</v>
      </c>
      <c r="P93" s="187"/>
      <c r="Q93" s="21"/>
      <c r="R93" s="187"/>
      <c r="S93" s="53"/>
      <c r="T93" s="53"/>
      <c r="U93" s="53"/>
      <c r="V93" s="53"/>
      <c r="W93" s="188"/>
      <c r="X93" s="53"/>
      <c r="Y93" s="53"/>
      <c r="Z93" s="54"/>
      <c r="AA93" s="53"/>
      <c r="AB93" s="53"/>
      <c r="AC93" s="59"/>
      <c r="AD93" s="1094"/>
      <c r="AE93" s="1095"/>
      <c r="AF93" s="1095"/>
      <c r="AG93" s="1095"/>
      <c r="AH93" s="1095"/>
      <c r="AI93" s="1096"/>
      <c r="AJ93" s="223" t="s">
        <v>1233</v>
      </c>
      <c r="AK93" s="107"/>
      <c r="AL93" s="107"/>
      <c r="AM93" s="107"/>
      <c r="AN93" s="107"/>
      <c r="AO93" s="107"/>
      <c r="AP93" s="107"/>
      <c r="AQ93" s="107"/>
      <c r="AR93" s="107"/>
      <c r="AS93" s="44" t="s">
        <v>17</v>
      </c>
      <c r="AT93" s="296">
        <v>0.5</v>
      </c>
      <c r="AU93" s="35">
        <f>ROUND(ROUND(M93*$AB$12,0)*AT93,0)</f>
        <v>57</v>
      </c>
      <c r="AV93" s="31"/>
    </row>
    <row r="94" spans="1:48" ht="14.25" customHeight="1" x14ac:dyDescent="0.15">
      <c r="A94" s="32">
        <v>32</v>
      </c>
      <c r="B94" s="32">
        <v>7233</v>
      </c>
      <c r="C94" s="34" t="s">
        <v>3098</v>
      </c>
      <c r="D94" s="73"/>
      <c r="E94" s="74"/>
      <c r="F94" s="74"/>
      <c r="G94" s="20"/>
      <c r="J94" s="187"/>
      <c r="L94" s="187"/>
      <c r="M94" s="204"/>
      <c r="N94" s="187"/>
      <c r="O94" s="187"/>
      <c r="P94" s="187"/>
      <c r="Q94" s="21"/>
      <c r="R94" s="67" t="s">
        <v>1235</v>
      </c>
      <c r="S94" s="67"/>
      <c r="T94" s="67"/>
      <c r="U94" s="67"/>
      <c r="V94" s="67"/>
      <c r="W94" s="192"/>
      <c r="X94" s="67"/>
      <c r="Y94" s="67"/>
      <c r="Z94" s="54"/>
      <c r="AA94" s="53"/>
      <c r="AB94" s="53"/>
      <c r="AC94" s="59"/>
      <c r="AD94" s="67"/>
      <c r="AE94" s="67"/>
      <c r="AF94" s="67"/>
      <c r="AG94" s="67"/>
      <c r="AH94" s="67"/>
      <c r="AI94" s="67"/>
      <c r="AJ94" s="67"/>
      <c r="AK94" s="67"/>
      <c r="AL94" s="67"/>
      <c r="AM94" s="67"/>
      <c r="AN94" s="67"/>
      <c r="AO94" s="67"/>
      <c r="AP94" s="67"/>
      <c r="AQ94" s="67"/>
      <c r="AR94" s="67"/>
      <c r="AS94" s="65"/>
      <c r="AT94" s="156"/>
      <c r="AU94" s="35">
        <f>ROUND(ROUND(M93*W96,0)*$AB$12,0)</f>
        <v>109</v>
      </c>
      <c r="AV94" s="31"/>
    </row>
    <row r="95" spans="1:48" ht="14.25" customHeight="1" x14ac:dyDescent="0.15">
      <c r="A95" s="32">
        <v>32</v>
      </c>
      <c r="B95" s="32">
        <v>7234</v>
      </c>
      <c r="C95" s="34" t="s">
        <v>3099</v>
      </c>
      <c r="D95" s="73"/>
      <c r="E95" s="74"/>
      <c r="F95" s="74"/>
      <c r="G95" s="20"/>
      <c r="J95" s="187"/>
      <c r="L95" s="187"/>
      <c r="M95" s="204"/>
      <c r="N95" s="187"/>
      <c r="O95" s="187"/>
      <c r="P95" s="187"/>
      <c r="Q95" s="21"/>
      <c r="R95" s="53" t="s">
        <v>1237</v>
      </c>
      <c r="S95" s="53"/>
      <c r="T95" s="53"/>
      <c r="U95" s="53"/>
      <c r="V95" s="53"/>
      <c r="W95" s="188"/>
      <c r="X95" s="53"/>
      <c r="Y95" s="53"/>
      <c r="Z95" s="54"/>
      <c r="AA95" s="53"/>
      <c r="AB95" s="53"/>
      <c r="AC95" s="59"/>
      <c r="AD95" s="1091" t="s">
        <v>1229</v>
      </c>
      <c r="AE95" s="1092"/>
      <c r="AF95" s="1092"/>
      <c r="AG95" s="1092"/>
      <c r="AH95" s="1092"/>
      <c r="AI95" s="1093"/>
      <c r="AJ95" s="223" t="s">
        <v>1230</v>
      </c>
      <c r="AK95" s="107"/>
      <c r="AL95" s="107"/>
      <c r="AM95" s="107"/>
      <c r="AN95" s="107"/>
      <c r="AO95" s="107"/>
      <c r="AP95" s="107"/>
      <c r="AQ95" s="107"/>
      <c r="AR95" s="107"/>
      <c r="AS95" s="44" t="s">
        <v>17</v>
      </c>
      <c r="AT95" s="296">
        <v>0.7</v>
      </c>
      <c r="AU95" s="35">
        <f>ROUND(ROUND(ROUND(M93*W96,0)*$AB$12,0)*AT95,0)</f>
        <v>76</v>
      </c>
      <c r="AV95" s="31"/>
    </row>
    <row r="96" spans="1:48" ht="14.25" customHeight="1" x14ac:dyDescent="0.15">
      <c r="A96" s="32">
        <v>32</v>
      </c>
      <c r="B96" s="32" t="s">
        <v>3100</v>
      </c>
      <c r="C96" s="34" t="s">
        <v>3101</v>
      </c>
      <c r="D96" s="73"/>
      <c r="E96" s="74"/>
      <c r="F96" s="74"/>
      <c r="G96" s="20"/>
      <c r="J96" s="187"/>
      <c r="L96" s="187"/>
      <c r="M96" s="204"/>
      <c r="N96" s="187"/>
      <c r="O96" s="187"/>
      <c r="P96" s="187"/>
      <c r="Q96" s="21"/>
      <c r="R96" s="71"/>
      <c r="S96" s="71"/>
      <c r="T96" s="71"/>
      <c r="U96" s="71"/>
      <c r="V96" s="26" t="s">
        <v>17</v>
      </c>
      <c r="W96" s="195">
        <v>0.96499999999999997</v>
      </c>
      <c r="X96" s="297"/>
      <c r="Y96" s="71"/>
      <c r="Z96" s="54"/>
      <c r="AA96" s="53"/>
      <c r="AB96" s="53"/>
      <c r="AC96" s="59"/>
      <c r="AD96" s="1094"/>
      <c r="AE96" s="1095"/>
      <c r="AF96" s="1095"/>
      <c r="AG96" s="1095"/>
      <c r="AH96" s="1095"/>
      <c r="AI96" s="1096"/>
      <c r="AJ96" s="223" t="s">
        <v>1233</v>
      </c>
      <c r="AK96" s="107"/>
      <c r="AL96" s="107"/>
      <c r="AM96" s="107"/>
      <c r="AN96" s="107"/>
      <c r="AO96" s="107"/>
      <c r="AP96" s="107"/>
      <c r="AQ96" s="107"/>
      <c r="AR96" s="107"/>
      <c r="AS96" s="44" t="s">
        <v>17</v>
      </c>
      <c r="AT96" s="296">
        <v>0.5</v>
      </c>
      <c r="AU96" s="35">
        <f>ROUND(ROUND(ROUND(M93*W96,0)*$AB$12,0)*AT96,0)</f>
        <v>55</v>
      </c>
      <c r="AV96" s="31"/>
    </row>
    <row r="97" spans="1:48" ht="14.25" customHeight="1" x14ac:dyDescent="0.15">
      <c r="A97" s="32">
        <v>32</v>
      </c>
      <c r="B97" s="32">
        <v>7241</v>
      </c>
      <c r="C97" s="34" t="s">
        <v>3102</v>
      </c>
      <c r="D97" s="73"/>
      <c r="E97" s="74"/>
      <c r="F97" s="74"/>
      <c r="G97" s="47" t="s">
        <v>1367</v>
      </c>
      <c r="H97" s="40"/>
      <c r="I97" s="40"/>
      <c r="J97" s="184"/>
      <c r="K97" s="40"/>
      <c r="L97" s="184"/>
      <c r="M97" s="185"/>
      <c r="N97" s="184"/>
      <c r="O97" s="184"/>
      <c r="P97" s="184"/>
      <c r="Q97" s="41"/>
      <c r="R97" s="40"/>
      <c r="S97" s="65"/>
      <c r="T97" s="65"/>
      <c r="U97" s="65"/>
      <c r="V97" s="65"/>
      <c r="W97" s="102"/>
      <c r="X97" s="65"/>
      <c r="Y97" s="65"/>
      <c r="Z97" s="168"/>
      <c r="AA97" s="23"/>
      <c r="AB97" s="23"/>
      <c r="AC97" s="300"/>
      <c r="AD97" s="65"/>
      <c r="AE97" s="65"/>
      <c r="AF97" s="65"/>
      <c r="AG97" s="65"/>
      <c r="AH97" s="65"/>
      <c r="AI97" s="65"/>
      <c r="AJ97" s="65"/>
      <c r="AK97" s="65"/>
      <c r="AL97" s="65"/>
      <c r="AM97" s="65"/>
      <c r="AN97" s="65"/>
      <c r="AO97" s="65"/>
      <c r="AP97" s="65"/>
      <c r="AQ97" s="65"/>
      <c r="AR97" s="65"/>
      <c r="AS97" s="184"/>
      <c r="AT97" s="185"/>
      <c r="AU97" s="35">
        <f>ROUND(M99*$AB$12,0)</f>
        <v>113</v>
      </c>
      <c r="AV97" s="31"/>
    </row>
    <row r="98" spans="1:48" ht="14.25" customHeight="1" x14ac:dyDescent="0.15">
      <c r="A98" s="32">
        <v>32</v>
      </c>
      <c r="B98" s="32">
        <v>7242</v>
      </c>
      <c r="C98" s="34" t="s">
        <v>3103</v>
      </c>
      <c r="D98" s="73"/>
      <c r="E98" s="74"/>
      <c r="F98" s="74"/>
      <c r="G98" s="20"/>
      <c r="J98" s="187"/>
      <c r="L98" s="187"/>
      <c r="M98" s="204"/>
      <c r="N98" s="187"/>
      <c r="O98" s="187"/>
      <c r="P98" s="187"/>
      <c r="Q98" s="21"/>
      <c r="R98" s="187"/>
      <c r="S98" s="53"/>
      <c r="T98" s="53"/>
      <c r="U98" s="53"/>
      <c r="V98" s="53"/>
      <c r="W98" s="188"/>
      <c r="X98" s="53"/>
      <c r="Y98" s="53"/>
      <c r="Z98" s="54"/>
      <c r="AA98" s="53"/>
      <c r="AB98" s="53"/>
      <c r="AC98" s="59"/>
      <c r="AD98" s="1091" t="s">
        <v>1229</v>
      </c>
      <c r="AE98" s="1092"/>
      <c r="AF98" s="1092"/>
      <c r="AG98" s="1092"/>
      <c r="AH98" s="1092"/>
      <c r="AI98" s="1093"/>
      <c r="AJ98" s="223" t="s">
        <v>1230</v>
      </c>
      <c r="AK98" s="107"/>
      <c r="AL98" s="107"/>
      <c r="AM98" s="107"/>
      <c r="AN98" s="107"/>
      <c r="AO98" s="107"/>
      <c r="AP98" s="107"/>
      <c r="AQ98" s="107"/>
      <c r="AR98" s="107"/>
      <c r="AS98" s="44" t="s">
        <v>17</v>
      </c>
      <c r="AT98" s="296">
        <v>0.7</v>
      </c>
      <c r="AU98" s="35">
        <f>ROUND(ROUND(M99*$AB$12,0)*AT98,0)</f>
        <v>79</v>
      </c>
      <c r="AV98" s="31"/>
    </row>
    <row r="99" spans="1:48" ht="14.25" customHeight="1" x14ac:dyDescent="0.15">
      <c r="A99" s="32">
        <v>32</v>
      </c>
      <c r="B99" s="32" t="s">
        <v>3104</v>
      </c>
      <c r="C99" s="34" t="s">
        <v>3105</v>
      </c>
      <c r="D99" s="73"/>
      <c r="E99" s="74"/>
      <c r="F99" s="74"/>
      <c r="G99" s="20"/>
      <c r="J99" s="187"/>
      <c r="L99" s="187"/>
      <c r="M99" s="189">
        <f>'11経過的施設入所支援(基本１）'!M99</f>
        <v>161</v>
      </c>
      <c r="N99" s="4" t="s">
        <v>21</v>
      </c>
      <c r="P99" s="187"/>
      <c r="Q99" s="21"/>
      <c r="R99" s="187"/>
      <c r="S99" s="53"/>
      <c r="T99" s="53"/>
      <c r="U99" s="53"/>
      <c r="V99" s="53"/>
      <c r="W99" s="188"/>
      <c r="X99" s="53"/>
      <c r="Y99" s="53"/>
      <c r="Z99" s="54"/>
      <c r="AA99" s="53"/>
      <c r="AB99" s="53"/>
      <c r="AC99" s="59"/>
      <c r="AD99" s="1094"/>
      <c r="AE99" s="1095"/>
      <c r="AF99" s="1095"/>
      <c r="AG99" s="1095"/>
      <c r="AH99" s="1095"/>
      <c r="AI99" s="1096"/>
      <c r="AJ99" s="223" t="s">
        <v>1233</v>
      </c>
      <c r="AK99" s="107"/>
      <c r="AL99" s="107"/>
      <c r="AM99" s="107"/>
      <c r="AN99" s="107"/>
      <c r="AO99" s="107"/>
      <c r="AP99" s="107"/>
      <c r="AQ99" s="107"/>
      <c r="AR99" s="107"/>
      <c r="AS99" s="44" t="s">
        <v>17</v>
      </c>
      <c r="AT99" s="296">
        <v>0.5</v>
      </c>
      <c r="AU99" s="35">
        <f>ROUND(ROUND(M99*$AB$12,0)*AT99,0)</f>
        <v>57</v>
      </c>
      <c r="AV99" s="31"/>
    </row>
    <row r="100" spans="1:48" ht="14.25" customHeight="1" x14ac:dyDescent="0.15">
      <c r="A100" s="32">
        <v>32</v>
      </c>
      <c r="B100" s="32">
        <v>7243</v>
      </c>
      <c r="C100" s="34" t="s">
        <v>3106</v>
      </c>
      <c r="D100" s="73"/>
      <c r="E100" s="74"/>
      <c r="F100" s="74"/>
      <c r="G100" s="20"/>
      <c r="J100" s="187"/>
      <c r="L100" s="187"/>
      <c r="M100" s="204"/>
      <c r="N100" s="187"/>
      <c r="O100" s="187"/>
      <c r="P100" s="187"/>
      <c r="Q100" s="21"/>
      <c r="R100" s="67" t="s">
        <v>1235</v>
      </c>
      <c r="S100" s="67"/>
      <c r="T100" s="67"/>
      <c r="U100" s="67"/>
      <c r="V100" s="67"/>
      <c r="W100" s="192"/>
      <c r="X100" s="67"/>
      <c r="Y100" s="67"/>
      <c r="Z100" s="54"/>
      <c r="AA100" s="53"/>
      <c r="AB100" s="53"/>
      <c r="AC100" s="59"/>
      <c r="AD100" s="67"/>
      <c r="AE100" s="67"/>
      <c r="AF100" s="67"/>
      <c r="AG100" s="67"/>
      <c r="AH100" s="67"/>
      <c r="AI100" s="67"/>
      <c r="AJ100" s="67"/>
      <c r="AK100" s="67"/>
      <c r="AL100" s="67"/>
      <c r="AM100" s="67"/>
      <c r="AN100" s="67"/>
      <c r="AO100" s="67"/>
      <c r="AP100" s="67"/>
      <c r="AQ100" s="67"/>
      <c r="AR100" s="67"/>
      <c r="AS100" s="65"/>
      <c r="AT100" s="156"/>
      <c r="AU100" s="35">
        <f>ROUND(ROUND(M99*W102,0)*$AB$12,0)</f>
        <v>109</v>
      </c>
      <c r="AV100" s="31"/>
    </row>
    <row r="101" spans="1:48" ht="14.25" customHeight="1" x14ac:dyDescent="0.15">
      <c r="A101" s="32">
        <v>32</v>
      </c>
      <c r="B101" s="32">
        <v>7244</v>
      </c>
      <c r="C101" s="34" t="s">
        <v>3107</v>
      </c>
      <c r="D101" s="73"/>
      <c r="E101" s="74"/>
      <c r="F101" s="74"/>
      <c r="G101" s="20"/>
      <c r="J101" s="187"/>
      <c r="L101" s="187"/>
      <c r="M101" s="204"/>
      <c r="N101" s="187"/>
      <c r="O101" s="187"/>
      <c r="P101" s="187"/>
      <c r="Q101" s="21"/>
      <c r="R101" s="53" t="s">
        <v>1237</v>
      </c>
      <c r="S101" s="53"/>
      <c r="T101" s="53"/>
      <c r="U101" s="53"/>
      <c r="V101" s="53"/>
      <c r="W101" s="188"/>
      <c r="X101" s="53"/>
      <c r="Y101" s="53"/>
      <c r="Z101" s="54"/>
      <c r="AA101" s="53"/>
      <c r="AB101" s="53"/>
      <c r="AC101" s="59"/>
      <c r="AD101" s="1091" t="s">
        <v>1229</v>
      </c>
      <c r="AE101" s="1092"/>
      <c r="AF101" s="1092"/>
      <c r="AG101" s="1092"/>
      <c r="AH101" s="1092"/>
      <c r="AI101" s="1093"/>
      <c r="AJ101" s="223" t="s">
        <v>1230</v>
      </c>
      <c r="AK101" s="107"/>
      <c r="AL101" s="107"/>
      <c r="AM101" s="107"/>
      <c r="AN101" s="107"/>
      <c r="AO101" s="107"/>
      <c r="AP101" s="107"/>
      <c r="AQ101" s="107"/>
      <c r="AR101" s="107"/>
      <c r="AS101" s="44" t="s">
        <v>17</v>
      </c>
      <c r="AT101" s="296">
        <v>0.7</v>
      </c>
      <c r="AU101" s="35">
        <f>ROUND(ROUND(ROUND(M99*W102,0)*$AB$12,0)*AT101,0)</f>
        <v>76</v>
      </c>
      <c r="AV101" s="31"/>
    </row>
    <row r="102" spans="1:48" ht="14.25" customHeight="1" x14ac:dyDescent="0.15">
      <c r="A102" s="32">
        <v>32</v>
      </c>
      <c r="B102" s="32" t="s">
        <v>3108</v>
      </c>
      <c r="C102" s="34" t="s">
        <v>3109</v>
      </c>
      <c r="D102" s="73"/>
      <c r="E102" s="74"/>
      <c r="F102" s="74"/>
      <c r="G102" s="20"/>
      <c r="J102" s="187"/>
      <c r="L102" s="187"/>
      <c r="M102" s="204"/>
      <c r="N102" s="187"/>
      <c r="O102" s="187"/>
      <c r="P102" s="187"/>
      <c r="Q102" s="21"/>
      <c r="R102" s="71"/>
      <c r="S102" s="71"/>
      <c r="T102" s="71"/>
      <c r="U102" s="71"/>
      <c r="V102" s="26" t="s">
        <v>17</v>
      </c>
      <c r="W102" s="195">
        <v>0.96499999999999997</v>
      </c>
      <c r="X102" s="297"/>
      <c r="Y102" s="71"/>
      <c r="Z102" s="54"/>
      <c r="AA102" s="53"/>
      <c r="AB102" s="53"/>
      <c r="AC102" s="59"/>
      <c r="AD102" s="1094"/>
      <c r="AE102" s="1095"/>
      <c r="AF102" s="1095"/>
      <c r="AG102" s="1095"/>
      <c r="AH102" s="1095"/>
      <c r="AI102" s="1096"/>
      <c r="AJ102" s="223" t="s">
        <v>1233</v>
      </c>
      <c r="AK102" s="107"/>
      <c r="AL102" s="107"/>
      <c r="AM102" s="107"/>
      <c r="AN102" s="107"/>
      <c r="AO102" s="107"/>
      <c r="AP102" s="107"/>
      <c r="AQ102" s="107"/>
      <c r="AR102" s="107"/>
      <c r="AS102" s="44" t="s">
        <v>17</v>
      </c>
      <c r="AT102" s="296">
        <v>0.5</v>
      </c>
      <c r="AU102" s="35">
        <f>ROUND(ROUND(ROUND(M99*W102,0)*$AB$12,0)*AT102,0)</f>
        <v>55</v>
      </c>
      <c r="AV102" s="31"/>
    </row>
    <row r="103" spans="1:48" ht="14.25" customHeight="1" x14ac:dyDescent="0.15">
      <c r="A103" s="32">
        <v>32</v>
      </c>
      <c r="B103" s="32">
        <v>7251</v>
      </c>
      <c r="C103" s="34" t="s">
        <v>3110</v>
      </c>
      <c r="D103" s="73"/>
      <c r="E103" s="74"/>
      <c r="F103" s="74"/>
      <c r="G103" s="47" t="s">
        <v>1376</v>
      </c>
      <c r="H103" s="40"/>
      <c r="I103" s="40"/>
      <c r="J103" s="184"/>
      <c r="K103" s="40"/>
      <c r="L103" s="184"/>
      <c r="M103" s="185"/>
      <c r="N103" s="184"/>
      <c r="O103" s="184"/>
      <c r="P103" s="184"/>
      <c r="Q103" s="41"/>
      <c r="R103" s="40"/>
      <c r="S103" s="65"/>
      <c r="T103" s="65"/>
      <c r="U103" s="65"/>
      <c r="V103" s="65"/>
      <c r="W103" s="102"/>
      <c r="X103" s="65"/>
      <c r="Y103" s="65"/>
      <c r="Z103" s="168"/>
      <c r="AA103" s="23"/>
      <c r="AB103" s="23"/>
      <c r="AC103" s="300"/>
      <c r="AD103" s="65"/>
      <c r="AE103" s="65"/>
      <c r="AF103" s="65"/>
      <c r="AG103" s="65"/>
      <c r="AH103" s="65"/>
      <c r="AI103" s="65"/>
      <c r="AJ103" s="65"/>
      <c r="AK103" s="65"/>
      <c r="AL103" s="65"/>
      <c r="AM103" s="65"/>
      <c r="AN103" s="65"/>
      <c r="AO103" s="65"/>
      <c r="AP103" s="65"/>
      <c r="AQ103" s="65"/>
      <c r="AR103" s="65"/>
      <c r="AS103" s="184"/>
      <c r="AT103" s="185"/>
      <c r="AU103" s="35">
        <f>ROUND(M105*$AB$12,0)</f>
        <v>112</v>
      </c>
      <c r="AV103" s="31"/>
    </row>
    <row r="104" spans="1:48" ht="14.25" customHeight="1" x14ac:dyDescent="0.15">
      <c r="A104" s="32">
        <v>32</v>
      </c>
      <c r="B104" s="32">
        <v>7252</v>
      </c>
      <c r="C104" s="34" t="s">
        <v>3111</v>
      </c>
      <c r="D104" s="73"/>
      <c r="E104" s="74"/>
      <c r="F104" s="74"/>
      <c r="G104" s="20"/>
      <c r="J104" s="187"/>
      <c r="L104" s="187"/>
      <c r="M104" s="204"/>
      <c r="N104" s="187"/>
      <c r="O104" s="187"/>
      <c r="P104" s="187"/>
      <c r="Q104" s="21"/>
      <c r="R104" s="187"/>
      <c r="S104" s="53"/>
      <c r="T104" s="53"/>
      <c r="U104" s="53"/>
      <c r="V104" s="53"/>
      <c r="W104" s="188"/>
      <c r="X104" s="53"/>
      <c r="Y104" s="53"/>
      <c r="Z104" s="54"/>
      <c r="AA104" s="53"/>
      <c r="AB104" s="53"/>
      <c r="AC104" s="59"/>
      <c r="AD104" s="1091" t="s">
        <v>1229</v>
      </c>
      <c r="AE104" s="1092"/>
      <c r="AF104" s="1092"/>
      <c r="AG104" s="1092"/>
      <c r="AH104" s="1092"/>
      <c r="AI104" s="1093"/>
      <c r="AJ104" s="223" t="s">
        <v>1230</v>
      </c>
      <c r="AK104" s="107"/>
      <c r="AL104" s="107"/>
      <c r="AM104" s="107"/>
      <c r="AN104" s="107"/>
      <c r="AO104" s="107"/>
      <c r="AP104" s="107"/>
      <c r="AQ104" s="107"/>
      <c r="AR104" s="107"/>
      <c r="AS104" s="44" t="s">
        <v>17</v>
      </c>
      <c r="AT104" s="296">
        <v>0.7</v>
      </c>
      <c r="AU104" s="35">
        <f>ROUND(ROUND(M105*$AB$12,0)*AT104,0)</f>
        <v>78</v>
      </c>
      <c r="AV104" s="31"/>
    </row>
    <row r="105" spans="1:48" ht="14.25" customHeight="1" x14ac:dyDescent="0.15">
      <c r="A105" s="32">
        <v>32</v>
      </c>
      <c r="B105" s="32" t="s">
        <v>3112</v>
      </c>
      <c r="C105" s="34" t="s">
        <v>3113</v>
      </c>
      <c r="D105" s="73"/>
      <c r="E105" s="74"/>
      <c r="F105" s="74"/>
      <c r="G105" s="20"/>
      <c r="J105" s="187"/>
      <c r="L105" s="187"/>
      <c r="M105" s="189">
        <f>'11経過的施設入所支援(基本１）'!M105</f>
        <v>160</v>
      </c>
      <c r="N105" s="4" t="s">
        <v>21</v>
      </c>
      <c r="P105" s="187"/>
      <c r="Q105" s="21"/>
      <c r="R105" s="187"/>
      <c r="S105" s="53"/>
      <c r="T105" s="53"/>
      <c r="U105" s="53"/>
      <c r="V105" s="53"/>
      <c r="W105" s="188"/>
      <c r="X105" s="53"/>
      <c r="Y105" s="53"/>
      <c r="Z105" s="54"/>
      <c r="AA105" s="53"/>
      <c r="AB105" s="53"/>
      <c r="AC105" s="59"/>
      <c r="AD105" s="1094"/>
      <c r="AE105" s="1095"/>
      <c r="AF105" s="1095"/>
      <c r="AG105" s="1095"/>
      <c r="AH105" s="1095"/>
      <c r="AI105" s="1096"/>
      <c r="AJ105" s="223" t="s">
        <v>1233</v>
      </c>
      <c r="AK105" s="107"/>
      <c r="AL105" s="107"/>
      <c r="AM105" s="107"/>
      <c r="AN105" s="107"/>
      <c r="AO105" s="107"/>
      <c r="AP105" s="107"/>
      <c r="AQ105" s="107"/>
      <c r="AR105" s="107"/>
      <c r="AS105" s="44" t="s">
        <v>17</v>
      </c>
      <c r="AT105" s="296">
        <v>0.5</v>
      </c>
      <c r="AU105" s="35">
        <f>ROUND(ROUND(M105*$AB$12,0)*AT105,0)</f>
        <v>56</v>
      </c>
      <c r="AV105" s="31"/>
    </row>
    <row r="106" spans="1:48" ht="14.25" customHeight="1" x14ac:dyDescent="0.15">
      <c r="A106" s="32">
        <v>32</v>
      </c>
      <c r="B106" s="32">
        <v>7253</v>
      </c>
      <c r="C106" s="34" t="s">
        <v>3114</v>
      </c>
      <c r="D106" s="73"/>
      <c r="E106" s="74"/>
      <c r="F106" s="74"/>
      <c r="G106" s="20"/>
      <c r="J106" s="187"/>
      <c r="L106" s="187"/>
      <c r="M106" s="204"/>
      <c r="N106" s="187"/>
      <c r="O106" s="187"/>
      <c r="P106" s="187"/>
      <c r="Q106" s="21"/>
      <c r="R106" s="67" t="s">
        <v>1235</v>
      </c>
      <c r="S106" s="67"/>
      <c r="T106" s="67"/>
      <c r="U106" s="67"/>
      <c r="V106" s="67"/>
      <c r="W106" s="192"/>
      <c r="X106" s="67"/>
      <c r="Y106" s="67"/>
      <c r="Z106" s="54"/>
      <c r="AA106" s="53"/>
      <c r="AB106" s="53"/>
      <c r="AC106" s="59"/>
      <c r="AD106" s="67"/>
      <c r="AE106" s="67"/>
      <c r="AF106" s="67"/>
      <c r="AG106" s="67"/>
      <c r="AH106" s="67"/>
      <c r="AI106" s="67"/>
      <c r="AJ106" s="67"/>
      <c r="AK106" s="67"/>
      <c r="AL106" s="67"/>
      <c r="AM106" s="67"/>
      <c r="AN106" s="67"/>
      <c r="AO106" s="67"/>
      <c r="AP106" s="67"/>
      <c r="AQ106" s="67"/>
      <c r="AR106" s="67"/>
      <c r="AS106" s="65"/>
      <c r="AT106" s="156"/>
      <c r="AU106" s="35">
        <f>ROUND(ROUND(M105*W108,0)*$AB$12,0)</f>
        <v>108</v>
      </c>
      <c r="AV106" s="31"/>
    </row>
    <row r="107" spans="1:48" ht="14.25" customHeight="1" x14ac:dyDescent="0.15">
      <c r="A107" s="32">
        <v>32</v>
      </c>
      <c r="B107" s="32">
        <v>7254</v>
      </c>
      <c r="C107" s="34" t="s">
        <v>3115</v>
      </c>
      <c r="D107" s="73"/>
      <c r="E107" s="74"/>
      <c r="F107" s="74"/>
      <c r="G107" s="20"/>
      <c r="J107" s="187"/>
      <c r="L107" s="187"/>
      <c r="M107" s="204"/>
      <c r="N107" s="187"/>
      <c r="O107" s="187"/>
      <c r="P107" s="187"/>
      <c r="Q107" s="21"/>
      <c r="R107" s="53" t="s">
        <v>1237</v>
      </c>
      <c r="S107" s="53"/>
      <c r="T107" s="53"/>
      <c r="U107" s="53"/>
      <c r="V107" s="53"/>
      <c r="W107" s="188"/>
      <c r="X107" s="53"/>
      <c r="Y107" s="53"/>
      <c r="Z107" s="54"/>
      <c r="AA107" s="53"/>
      <c r="AB107" s="53"/>
      <c r="AC107" s="59"/>
      <c r="AD107" s="1091" t="s">
        <v>1229</v>
      </c>
      <c r="AE107" s="1092"/>
      <c r="AF107" s="1092"/>
      <c r="AG107" s="1092"/>
      <c r="AH107" s="1092"/>
      <c r="AI107" s="1093"/>
      <c r="AJ107" s="223" t="s">
        <v>1230</v>
      </c>
      <c r="AK107" s="107"/>
      <c r="AL107" s="107"/>
      <c r="AM107" s="107"/>
      <c r="AN107" s="107"/>
      <c r="AO107" s="107"/>
      <c r="AP107" s="107"/>
      <c r="AQ107" s="107"/>
      <c r="AR107" s="107"/>
      <c r="AS107" s="44" t="s">
        <v>17</v>
      </c>
      <c r="AT107" s="296">
        <v>0.7</v>
      </c>
      <c r="AU107" s="35">
        <f>ROUND(ROUND(ROUND(M105*W108,0)*$AB$12,0)*AT107,0)</f>
        <v>76</v>
      </c>
      <c r="AV107" s="31"/>
    </row>
    <row r="108" spans="1:48" ht="14.25" customHeight="1" x14ac:dyDescent="0.15">
      <c r="A108" s="32">
        <v>32</v>
      </c>
      <c r="B108" s="32" t="s">
        <v>3116</v>
      </c>
      <c r="C108" s="34" t="s">
        <v>3117</v>
      </c>
      <c r="D108" s="73"/>
      <c r="E108" s="74"/>
      <c r="F108" s="74"/>
      <c r="G108" s="20"/>
      <c r="J108" s="187"/>
      <c r="L108" s="187"/>
      <c r="M108" s="204"/>
      <c r="N108" s="187"/>
      <c r="O108" s="187"/>
      <c r="P108" s="187"/>
      <c r="Q108" s="21"/>
      <c r="R108" s="71"/>
      <c r="S108" s="71"/>
      <c r="T108" s="71"/>
      <c r="U108" s="71"/>
      <c r="V108" s="26" t="s">
        <v>17</v>
      </c>
      <c r="W108" s="195">
        <v>0.96499999999999997</v>
      </c>
      <c r="X108" s="297"/>
      <c r="Y108" s="71"/>
      <c r="Z108" s="54"/>
      <c r="AA108" s="53"/>
      <c r="AB108" s="53"/>
      <c r="AC108" s="59"/>
      <c r="AD108" s="1094"/>
      <c r="AE108" s="1095"/>
      <c r="AF108" s="1095"/>
      <c r="AG108" s="1095"/>
      <c r="AH108" s="1095"/>
      <c r="AI108" s="1096"/>
      <c r="AJ108" s="223" t="s">
        <v>1233</v>
      </c>
      <c r="AK108" s="107"/>
      <c r="AL108" s="107"/>
      <c r="AM108" s="107"/>
      <c r="AN108" s="107"/>
      <c r="AO108" s="107"/>
      <c r="AP108" s="107"/>
      <c r="AQ108" s="107"/>
      <c r="AR108" s="107"/>
      <c r="AS108" s="44" t="s">
        <v>17</v>
      </c>
      <c r="AT108" s="296">
        <v>0.5</v>
      </c>
      <c r="AU108" s="35">
        <f>ROUND(ROUND(ROUND(M105*W108,0)*$AB$12,0)*AT108,0)</f>
        <v>54</v>
      </c>
      <c r="AV108" s="31"/>
    </row>
    <row r="109" spans="1:48" ht="14.25" customHeight="1" x14ac:dyDescent="0.15">
      <c r="A109" s="32">
        <v>32</v>
      </c>
      <c r="B109" s="32">
        <v>7261</v>
      </c>
      <c r="C109" s="34" t="s">
        <v>3118</v>
      </c>
      <c r="D109" s="73"/>
      <c r="E109" s="74"/>
      <c r="F109" s="74"/>
      <c r="G109" s="47" t="s">
        <v>1385</v>
      </c>
      <c r="H109" s="40"/>
      <c r="I109" s="40"/>
      <c r="J109" s="184"/>
      <c r="K109" s="40"/>
      <c r="L109" s="184"/>
      <c r="M109" s="185"/>
      <c r="N109" s="184"/>
      <c r="O109" s="184"/>
      <c r="P109" s="184"/>
      <c r="Q109" s="41"/>
      <c r="R109" s="40"/>
      <c r="S109" s="65"/>
      <c r="T109" s="65"/>
      <c r="U109" s="65"/>
      <c r="V109" s="65"/>
      <c r="W109" s="102"/>
      <c r="X109" s="65"/>
      <c r="Y109" s="65"/>
      <c r="Z109" s="168"/>
      <c r="AA109" s="23"/>
      <c r="AB109" s="23"/>
      <c r="AC109" s="300"/>
      <c r="AD109" s="65"/>
      <c r="AE109" s="65"/>
      <c r="AF109" s="65"/>
      <c r="AG109" s="65"/>
      <c r="AH109" s="65"/>
      <c r="AI109" s="65"/>
      <c r="AJ109" s="65"/>
      <c r="AK109" s="65"/>
      <c r="AL109" s="65"/>
      <c r="AM109" s="65"/>
      <c r="AN109" s="65"/>
      <c r="AO109" s="65"/>
      <c r="AP109" s="65"/>
      <c r="AQ109" s="65"/>
      <c r="AR109" s="65"/>
      <c r="AS109" s="184"/>
      <c r="AT109" s="185"/>
      <c r="AU109" s="35">
        <f>ROUND(M111*$AB$12,0)</f>
        <v>111</v>
      </c>
      <c r="AV109" s="31"/>
    </row>
    <row r="110" spans="1:48" ht="14.25" customHeight="1" x14ac:dyDescent="0.15">
      <c r="A110" s="32">
        <v>32</v>
      </c>
      <c r="B110" s="32">
        <v>7262</v>
      </c>
      <c r="C110" s="34" t="s">
        <v>3119</v>
      </c>
      <c r="D110" s="73"/>
      <c r="E110" s="74"/>
      <c r="F110" s="74"/>
      <c r="G110" s="20"/>
      <c r="J110" s="187"/>
      <c r="L110" s="187"/>
      <c r="M110" s="204"/>
      <c r="N110" s="187"/>
      <c r="O110" s="187"/>
      <c r="P110" s="187"/>
      <c r="Q110" s="21"/>
      <c r="R110" s="187"/>
      <c r="S110" s="53"/>
      <c r="T110" s="53"/>
      <c r="U110" s="53"/>
      <c r="V110" s="53"/>
      <c r="W110" s="188"/>
      <c r="X110" s="53"/>
      <c r="Y110" s="53"/>
      <c r="Z110" s="54"/>
      <c r="AA110" s="53"/>
      <c r="AB110" s="53"/>
      <c r="AC110" s="59"/>
      <c r="AD110" s="1091" t="s">
        <v>1229</v>
      </c>
      <c r="AE110" s="1092"/>
      <c r="AF110" s="1092"/>
      <c r="AG110" s="1092"/>
      <c r="AH110" s="1092"/>
      <c r="AI110" s="1093"/>
      <c r="AJ110" s="223" t="s">
        <v>1230</v>
      </c>
      <c r="AK110" s="107"/>
      <c r="AL110" s="107"/>
      <c r="AM110" s="107"/>
      <c r="AN110" s="107"/>
      <c r="AO110" s="107"/>
      <c r="AP110" s="107"/>
      <c r="AQ110" s="107"/>
      <c r="AR110" s="107"/>
      <c r="AS110" s="44" t="s">
        <v>17</v>
      </c>
      <c r="AT110" s="296">
        <v>0.7</v>
      </c>
      <c r="AU110" s="35">
        <f>ROUND(ROUND(M111*$AB$12,0)*AT110,0)</f>
        <v>78</v>
      </c>
      <c r="AV110" s="31"/>
    </row>
    <row r="111" spans="1:48" ht="14.25" customHeight="1" x14ac:dyDescent="0.15">
      <c r="A111" s="32">
        <v>32</v>
      </c>
      <c r="B111" s="32" t="s">
        <v>3120</v>
      </c>
      <c r="C111" s="34" t="s">
        <v>3121</v>
      </c>
      <c r="D111" s="73"/>
      <c r="E111" s="74"/>
      <c r="F111" s="74"/>
      <c r="G111" s="20"/>
      <c r="J111" s="187"/>
      <c r="L111" s="187"/>
      <c r="M111" s="189">
        <f>'11経過的施設入所支援(基本１）'!M111</f>
        <v>159</v>
      </c>
      <c r="N111" s="4" t="s">
        <v>21</v>
      </c>
      <c r="P111" s="187"/>
      <c r="Q111" s="21"/>
      <c r="R111" s="187"/>
      <c r="S111" s="53"/>
      <c r="T111" s="53"/>
      <c r="U111" s="53"/>
      <c r="V111" s="53"/>
      <c r="W111" s="188"/>
      <c r="X111" s="53"/>
      <c r="Y111" s="53"/>
      <c r="Z111" s="54"/>
      <c r="AA111" s="53"/>
      <c r="AB111" s="53"/>
      <c r="AC111" s="59"/>
      <c r="AD111" s="1094"/>
      <c r="AE111" s="1095"/>
      <c r="AF111" s="1095"/>
      <c r="AG111" s="1095"/>
      <c r="AH111" s="1095"/>
      <c r="AI111" s="1096"/>
      <c r="AJ111" s="223" t="s">
        <v>1233</v>
      </c>
      <c r="AK111" s="107"/>
      <c r="AL111" s="107"/>
      <c r="AM111" s="107"/>
      <c r="AN111" s="107"/>
      <c r="AO111" s="107"/>
      <c r="AP111" s="107"/>
      <c r="AQ111" s="107"/>
      <c r="AR111" s="107"/>
      <c r="AS111" s="44" t="s">
        <v>17</v>
      </c>
      <c r="AT111" s="296">
        <v>0.5</v>
      </c>
      <c r="AU111" s="35">
        <f>ROUND(ROUND(M111*$AB$12,0)*AT111,0)</f>
        <v>56</v>
      </c>
      <c r="AV111" s="31"/>
    </row>
    <row r="112" spans="1:48" ht="14.25" customHeight="1" x14ac:dyDescent="0.15">
      <c r="A112" s="32">
        <v>32</v>
      </c>
      <c r="B112" s="32">
        <v>7263</v>
      </c>
      <c r="C112" s="34" t="s">
        <v>3122</v>
      </c>
      <c r="D112" s="73"/>
      <c r="E112" s="74"/>
      <c r="F112" s="74"/>
      <c r="G112" s="20"/>
      <c r="J112" s="187"/>
      <c r="L112" s="187"/>
      <c r="M112" s="204"/>
      <c r="N112" s="187"/>
      <c r="O112" s="187"/>
      <c r="P112" s="187"/>
      <c r="Q112" s="21"/>
      <c r="R112" s="67" t="s">
        <v>1235</v>
      </c>
      <c r="S112" s="67"/>
      <c r="T112" s="67"/>
      <c r="U112" s="67"/>
      <c r="V112" s="67"/>
      <c r="W112" s="192"/>
      <c r="X112" s="67"/>
      <c r="Y112" s="67"/>
      <c r="Z112" s="54"/>
      <c r="AA112" s="53"/>
      <c r="AB112" s="53"/>
      <c r="AC112" s="59"/>
      <c r="AD112" s="67"/>
      <c r="AE112" s="67"/>
      <c r="AF112" s="67"/>
      <c r="AG112" s="67"/>
      <c r="AH112" s="67"/>
      <c r="AI112" s="67"/>
      <c r="AJ112" s="67"/>
      <c r="AK112" s="67"/>
      <c r="AL112" s="67"/>
      <c r="AM112" s="67"/>
      <c r="AN112" s="67"/>
      <c r="AO112" s="67"/>
      <c r="AP112" s="67"/>
      <c r="AQ112" s="67"/>
      <c r="AR112" s="67"/>
      <c r="AS112" s="65"/>
      <c r="AT112" s="156"/>
      <c r="AU112" s="35">
        <f>ROUND(ROUND(M111*W114,0)*$AB$12,0)</f>
        <v>107</v>
      </c>
      <c r="AV112" s="31"/>
    </row>
    <row r="113" spans="1:48" ht="14.25" customHeight="1" x14ac:dyDescent="0.15">
      <c r="A113" s="32">
        <v>32</v>
      </c>
      <c r="B113" s="32">
        <v>7264</v>
      </c>
      <c r="C113" s="34" t="s">
        <v>3123</v>
      </c>
      <c r="D113" s="73"/>
      <c r="E113" s="74"/>
      <c r="F113" s="74"/>
      <c r="G113" s="20"/>
      <c r="J113" s="187"/>
      <c r="L113" s="187"/>
      <c r="M113" s="204"/>
      <c r="N113" s="187"/>
      <c r="O113" s="187"/>
      <c r="P113" s="187"/>
      <c r="Q113" s="21"/>
      <c r="R113" s="53" t="s">
        <v>1237</v>
      </c>
      <c r="S113" s="53"/>
      <c r="T113" s="53"/>
      <c r="U113" s="53"/>
      <c r="V113" s="53"/>
      <c r="W113" s="188"/>
      <c r="X113" s="53"/>
      <c r="Y113" s="53"/>
      <c r="Z113" s="54"/>
      <c r="AA113" s="53"/>
      <c r="AB113" s="53"/>
      <c r="AC113" s="59"/>
      <c r="AD113" s="1091" t="s">
        <v>1229</v>
      </c>
      <c r="AE113" s="1092"/>
      <c r="AF113" s="1092"/>
      <c r="AG113" s="1092"/>
      <c r="AH113" s="1092"/>
      <c r="AI113" s="1093"/>
      <c r="AJ113" s="223" t="s">
        <v>1230</v>
      </c>
      <c r="AK113" s="107"/>
      <c r="AL113" s="107"/>
      <c r="AM113" s="107"/>
      <c r="AN113" s="107"/>
      <c r="AO113" s="107"/>
      <c r="AP113" s="107"/>
      <c r="AQ113" s="107"/>
      <c r="AR113" s="107"/>
      <c r="AS113" s="44" t="s">
        <v>17</v>
      </c>
      <c r="AT113" s="296">
        <v>0.7</v>
      </c>
      <c r="AU113" s="35">
        <f>ROUND(ROUND(ROUND(M111*W114,0)*$AB$12,0)*AT113,0)</f>
        <v>75</v>
      </c>
      <c r="AV113" s="31"/>
    </row>
    <row r="114" spans="1:48" ht="14.25" customHeight="1" x14ac:dyDescent="0.15">
      <c r="A114" s="32">
        <v>32</v>
      </c>
      <c r="B114" s="32" t="s">
        <v>3124</v>
      </c>
      <c r="C114" s="34" t="s">
        <v>3125</v>
      </c>
      <c r="D114" s="73"/>
      <c r="E114" s="74"/>
      <c r="F114" s="74"/>
      <c r="G114" s="20"/>
      <c r="J114" s="187"/>
      <c r="L114" s="187"/>
      <c r="M114" s="204"/>
      <c r="N114" s="187"/>
      <c r="O114" s="187"/>
      <c r="P114" s="187"/>
      <c r="Q114" s="21"/>
      <c r="R114" s="71"/>
      <c r="S114" s="71"/>
      <c r="T114" s="71"/>
      <c r="U114" s="71"/>
      <c r="V114" s="26" t="s">
        <v>17</v>
      </c>
      <c r="W114" s="195">
        <v>0.96499999999999997</v>
      </c>
      <c r="X114" s="297"/>
      <c r="Y114" s="71"/>
      <c r="Z114" s="54"/>
      <c r="AA114" s="53"/>
      <c r="AB114" s="53"/>
      <c r="AC114" s="59"/>
      <c r="AD114" s="1094"/>
      <c r="AE114" s="1095"/>
      <c r="AF114" s="1095"/>
      <c r="AG114" s="1095"/>
      <c r="AH114" s="1095"/>
      <c r="AI114" s="1096"/>
      <c r="AJ114" s="223" t="s">
        <v>1233</v>
      </c>
      <c r="AK114" s="107"/>
      <c r="AL114" s="107"/>
      <c r="AM114" s="107"/>
      <c r="AN114" s="107"/>
      <c r="AO114" s="107"/>
      <c r="AP114" s="107"/>
      <c r="AQ114" s="107"/>
      <c r="AR114" s="107"/>
      <c r="AS114" s="44" t="s">
        <v>17</v>
      </c>
      <c r="AT114" s="296">
        <v>0.5</v>
      </c>
      <c r="AU114" s="35">
        <f>ROUND(ROUND(ROUND(M111*W114,0)*$AB$12,0)*AT114,0)</f>
        <v>54</v>
      </c>
      <c r="AV114" s="31"/>
    </row>
    <row r="115" spans="1:48" ht="14.25" customHeight="1" x14ac:dyDescent="0.15">
      <c r="A115" s="32">
        <v>32</v>
      </c>
      <c r="B115" s="32">
        <v>7271</v>
      </c>
      <c r="C115" s="34" t="s">
        <v>3126</v>
      </c>
      <c r="D115" s="73"/>
      <c r="E115" s="74"/>
      <c r="F115" s="74"/>
      <c r="G115" s="47" t="s">
        <v>1394</v>
      </c>
      <c r="H115" s="40"/>
      <c r="I115" s="40"/>
      <c r="J115" s="184"/>
      <c r="K115" s="40"/>
      <c r="L115" s="184"/>
      <c r="M115" s="185"/>
      <c r="N115" s="184"/>
      <c r="O115" s="184"/>
      <c r="P115" s="184"/>
      <c r="Q115" s="41"/>
      <c r="R115" s="40"/>
      <c r="S115" s="65"/>
      <c r="T115" s="65"/>
      <c r="U115" s="65"/>
      <c r="V115" s="65"/>
      <c r="W115" s="102"/>
      <c r="X115" s="65"/>
      <c r="Y115" s="65"/>
      <c r="Z115" s="168"/>
      <c r="AA115" s="23"/>
      <c r="AB115" s="23"/>
      <c r="AC115" s="300"/>
      <c r="AD115" s="65"/>
      <c r="AE115" s="65"/>
      <c r="AF115" s="65"/>
      <c r="AG115" s="65"/>
      <c r="AH115" s="65"/>
      <c r="AI115" s="65"/>
      <c r="AJ115" s="65"/>
      <c r="AK115" s="65"/>
      <c r="AL115" s="65"/>
      <c r="AM115" s="65"/>
      <c r="AN115" s="65"/>
      <c r="AO115" s="65"/>
      <c r="AP115" s="65"/>
      <c r="AQ115" s="65"/>
      <c r="AR115" s="65"/>
      <c r="AS115" s="184"/>
      <c r="AT115" s="185"/>
      <c r="AU115" s="35">
        <f>ROUND(M117*$AB$12,0)</f>
        <v>111</v>
      </c>
      <c r="AV115" s="31"/>
    </row>
    <row r="116" spans="1:48" ht="14.25" customHeight="1" x14ac:dyDescent="0.15">
      <c r="A116" s="32">
        <v>32</v>
      </c>
      <c r="B116" s="32">
        <v>7272</v>
      </c>
      <c r="C116" s="34" t="s">
        <v>3127</v>
      </c>
      <c r="D116" s="73"/>
      <c r="E116" s="74"/>
      <c r="F116" s="74"/>
      <c r="G116" s="20"/>
      <c r="J116" s="187"/>
      <c r="L116" s="187"/>
      <c r="M116" s="204"/>
      <c r="N116" s="187"/>
      <c r="O116" s="187"/>
      <c r="P116" s="187"/>
      <c r="Q116" s="21"/>
      <c r="R116" s="187"/>
      <c r="S116" s="53"/>
      <c r="T116" s="53"/>
      <c r="U116" s="53"/>
      <c r="V116" s="53"/>
      <c r="W116" s="188"/>
      <c r="X116" s="53"/>
      <c r="Y116" s="53"/>
      <c r="Z116" s="54"/>
      <c r="AA116" s="53"/>
      <c r="AB116" s="53"/>
      <c r="AC116" s="59"/>
      <c r="AD116" s="1091" t="s">
        <v>1229</v>
      </c>
      <c r="AE116" s="1092"/>
      <c r="AF116" s="1092"/>
      <c r="AG116" s="1092"/>
      <c r="AH116" s="1092"/>
      <c r="AI116" s="1093"/>
      <c r="AJ116" s="223" t="s">
        <v>1230</v>
      </c>
      <c r="AK116" s="107"/>
      <c r="AL116" s="107"/>
      <c r="AM116" s="107"/>
      <c r="AN116" s="107"/>
      <c r="AO116" s="107"/>
      <c r="AP116" s="107"/>
      <c r="AQ116" s="107"/>
      <c r="AR116" s="107"/>
      <c r="AS116" s="44" t="s">
        <v>17</v>
      </c>
      <c r="AT116" s="296">
        <v>0.7</v>
      </c>
      <c r="AU116" s="35">
        <f>ROUND(ROUND(M117*$AB$12,0)*AT116,0)</f>
        <v>78</v>
      </c>
      <c r="AV116" s="31"/>
    </row>
    <row r="117" spans="1:48" ht="14.25" customHeight="1" x14ac:dyDescent="0.15">
      <c r="A117" s="32">
        <v>32</v>
      </c>
      <c r="B117" s="32" t="s">
        <v>3128</v>
      </c>
      <c r="C117" s="34" t="s">
        <v>3129</v>
      </c>
      <c r="D117" s="73"/>
      <c r="E117" s="74"/>
      <c r="F117" s="74"/>
      <c r="G117" s="20"/>
      <c r="J117" s="187"/>
      <c r="L117" s="187"/>
      <c r="M117" s="189">
        <f>'11経過的施設入所支援(基本１）'!M117</f>
        <v>158</v>
      </c>
      <c r="N117" s="4" t="s">
        <v>21</v>
      </c>
      <c r="P117" s="187"/>
      <c r="Q117" s="21"/>
      <c r="R117" s="187"/>
      <c r="S117" s="53"/>
      <c r="T117" s="53"/>
      <c r="U117" s="53"/>
      <c r="V117" s="53"/>
      <c r="W117" s="188"/>
      <c r="X117" s="53"/>
      <c r="Y117" s="53"/>
      <c r="Z117" s="54"/>
      <c r="AA117" s="53"/>
      <c r="AB117" s="53"/>
      <c r="AC117" s="59"/>
      <c r="AD117" s="1094"/>
      <c r="AE117" s="1095"/>
      <c r="AF117" s="1095"/>
      <c r="AG117" s="1095"/>
      <c r="AH117" s="1095"/>
      <c r="AI117" s="1096"/>
      <c r="AJ117" s="223" t="s">
        <v>1233</v>
      </c>
      <c r="AK117" s="107"/>
      <c r="AL117" s="107"/>
      <c r="AM117" s="107"/>
      <c r="AN117" s="107"/>
      <c r="AO117" s="107"/>
      <c r="AP117" s="107"/>
      <c r="AQ117" s="107"/>
      <c r="AR117" s="107"/>
      <c r="AS117" s="44" t="s">
        <v>17</v>
      </c>
      <c r="AT117" s="296">
        <v>0.5</v>
      </c>
      <c r="AU117" s="35">
        <f>ROUND(ROUND(M117*$AB$12,0)*AT117,0)</f>
        <v>56</v>
      </c>
      <c r="AV117" s="31"/>
    </row>
    <row r="118" spans="1:48" ht="14.25" customHeight="1" x14ac:dyDescent="0.15">
      <c r="A118" s="32">
        <v>32</v>
      </c>
      <c r="B118" s="32">
        <v>7273</v>
      </c>
      <c r="C118" s="34" t="s">
        <v>3130</v>
      </c>
      <c r="D118" s="73"/>
      <c r="E118" s="74"/>
      <c r="F118" s="74"/>
      <c r="G118" s="20"/>
      <c r="J118" s="187"/>
      <c r="L118" s="187"/>
      <c r="M118" s="204"/>
      <c r="N118" s="187"/>
      <c r="O118" s="187"/>
      <c r="P118" s="187"/>
      <c r="Q118" s="21"/>
      <c r="R118" s="67" t="s">
        <v>1235</v>
      </c>
      <c r="S118" s="67"/>
      <c r="T118" s="67"/>
      <c r="U118" s="67"/>
      <c r="V118" s="67"/>
      <c r="W118" s="192"/>
      <c r="X118" s="67"/>
      <c r="Y118" s="67"/>
      <c r="Z118" s="54"/>
      <c r="AA118" s="53"/>
      <c r="AB118" s="53"/>
      <c r="AC118" s="59"/>
      <c r="AD118" s="67"/>
      <c r="AE118" s="67"/>
      <c r="AF118" s="67"/>
      <c r="AG118" s="67"/>
      <c r="AH118" s="67"/>
      <c r="AI118" s="67"/>
      <c r="AJ118" s="67"/>
      <c r="AK118" s="67"/>
      <c r="AL118" s="67"/>
      <c r="AM118" s="67"/>
      <c r="AN118" s="67"/>
      <c r="AO118" s="67"/>
      <c r="AP118" s="67"/>
      <c r="AQ118" s="67"/>
      <c r="AR118" s="67"/>
      <c r="AS118" s="65"/>
      <c r="AT118" s="156"/>
      <c r="AU118" s="35">
        <f>ROUND(ROUND(M117*W120,0)*$AB$12,0)</f>
        <v>106</v>
      </c>
      <c r="AV118" s="31"/>
    </row>
    <row r="119" spans="1:48" ht="14.25" customHeight="1" x14ac:dyDescent="0.15">
      <c r="A119" s="32">
        <v>32</v>
      </c>
      <c r="B119" s="32">
        <v>7274</v>
      </c>
      <c r="C119" s="34" t="s">
        <v>3131</v>
      </c>
      <c r="D119" s="73"/>
      <c r="E119" s="74"/>
      <c r="F119" s="74"/>
      <c r="G119" s="20"/>
      <c r="J119" s="187"/>
      <c r="L119" s="187"/>
      <c r="M119" s="204"/>
      <c r="N119" s="187"/>
      <c r="O119" s="187"/>
      <c r="P119" s="187"/>
      <c r="Q119" s="21"/>
      <c r="R119" s="53" t="s">
        <v>1237</v>
      </c>
      <c r="S119" s="53"/>
      <c r="T119" s="53"/>
      <c r="U119" s="53"/>
      <c r="V119" s="53"/>
      <c r="W119" s="188"/>
      <c r="X119" s="53"/>
      <c r="Y119" s="53"/>
      <c r="Z119" s="54"/>
      <c r="AA119" s="53"/>
      <c r="AB119" s="53"/>
      <c r="AC119" s="59"/>
      <c r="AD119" s="1091" t="s">
        <v>1229</v>
      </c>
      <c r="AE119" s="1092"/>
      <c r="AF119" s="1092"/>
      <c r="AG119" s="1092"/>
      <c r="AH119" s="1092"/>
      <c r="AI119" s="1093"/>
      <c r="AJ119" s="223" t="s">
        <v>1230</v>
      </c>
      <c r="AK119" s="107"/>
      <c r="AL119" s="107"/>
      <c r="AM119" s="107"/>
      <c r="AN119" s="107"/>
      <c r="AO119" s="107"/>
      <c r="AP119" s="107"/>
      <c r="AQ119" s="107"/>
      <c r="AR119" s="107"/>
      <c r="AS119" s="44" t="s">
        <v>17</v>
      </c>
      <c r="AT119" s="296">
        <v>0.7</v>
      </c>
      <c r="AU119" s="35">
        <f>ROUND(ROUND(ROUND(M117*W120,0)*$AB$12,0)*AT119,0)</f>
        <v>74</v>
      </c>
      <c r="AV119" s="31"/>
    </row>
    <row r="120" spans="1:48" ht="14.25" customHeight="1" x14ac:dyDescent="0.15">
      <c r="A120" s="32">
        <v>32</v>
      </c>
      <c r="B120" s="32" t="s">
        <v>3132</v>
      </c>
      <c r="C120" s="34" t="s">
        <v>3133</v>
      </c>
      <c r="D120" s="73"/>
      <c r="E120" s="74"/>
      <c r="F120" s="74"/>
      <c r="G120" s="20"/>
      <c r="J120" s="187"/>
      <c r="L120" s="187"/>
      <c r="M120" s="204"/>
      <c r="N120" s="187"/>
      <c r="O120" s="187"/>
      <c r="P120" s="187"/>
      <c r="Q120" s="21"/>
      <c r="R120" s="71"/>
      <c r="S120" s="71"/>
      <c r="T120" s="71"/>
      <c r="U120" s="71"/>
      <c r="V120" s="26" t="s">
        <v>17</v>
      </c>
      <c r="W120" s="195">
        <v>0.96499999999999997</v>
      </c>
      <c r="X120" s="297"/>
      <c r="Y120" s="71"/>
      <c r="Z120" s="54"/>
      <c r="AA120" s="53"/>
      <c r="AB120" s="53"/>
      <c r="AC120" s="59"/>
      <c r="AD120" s="1094"/>
      <c r="AE120" s="1095"/>
      <c r="AF120" s="1095"/>
      <c r="AG120" s="1095"/>
      <c r="AH120" s="1095"/>
      <c r="AI120" s="1096"/>
      <c r="AJ120" s="223" t="s">
        <v>1233</v>
      </c>
      <c r="AK120" s="107"/>
      <c r="AL120" s="107"/>
      <c r="AM120" s="107"/>
      <c r="AN120" s="107"/>
      <c r="AO120" s="107"/>
      <c r="AP120" s="107"/>
      <c r="AQ120" s="107"/>
      <c r="AR120" s="107"/>
      <c r="AS120" s="44" t="s">
        <v>17</v>
      </c>
      <c r="AT120" s="296">
        <v>0.5</v>
      </c>
      <c r="AU120" s="35">
        <f>ROUND(ROUND(ROUND(M117*W120,0)*$AB$12,0)*AT120,0)</f>
        <v>53</v>
      </c>
      <c r="AV120" s="31"/>
    </row>
    <row r="121" spans="1:48" ht="14.25" customHeight="1" x14ac:dyDescent="0.15">
      <c r="A121" s="32">
        <v>32</v>
      </c>
      <c r="B121" s="32">
        <v>7281</v>
      </c>
      <c r="C121" s="34" t="s">
        <v>3134</v>
      </c>
      <c r="D121" s="73"/>
      <c r="E121" s="74"/>
      <c r="F121" s="74"/>
      <c r="G121" s="47" t="s">
        <v>1403</v>
      </c>
      <c r="H121" s="40"/>
      <c r="I121" s="40"/>
      <c r="J121" s="184"/>
      <c r="K121" s="40"/>
      <c r="L121" s="184"/>
      <c r="M121" s="185"/>
      <c r="N121" s="184"/>
      <c r="O121" s="184"/>
      <c r="P121" s="184"/>
      <c r="Q121" s="41"/>
      <c r="R121" s="40"/>
      <c r="S121" s="65"/>
      <c r="T121" s="65"/>
      <c r="U121" s="65"/>
      <c r="V121" s="65"/>
      <c r="W121" s="102"/>
      <c r="X121" s="65"/>
      <c r="Y121" s="65"/>
      <c r="Z121" s="168"/>
      <c r="AA121" s="23"/>
      <c r="AB121" s="23"/>
      <c r="AC121" s="300"/>
      <c r="AD121" s="65"/>
      <c r="AE121" s="65"/>
      <c r="AF121" s="65"/>
      <c r="AG121" s="65"/>
      <c r="AH121" s="65"/>
      <c r="AI121" s="65"/>
      <c r="AJ121" s="65"/>
      <c r="AK121" s="65"/>
      <c r="AL121" s="65"/>
      <c r="AM121" s="65"/>
      <c r="AN121" s="65"/>
      <c r="AO121" s="65"/>
      <c r="AP121" s="65"/>
      <c r="AQ121" s="65"/>
      <c r="AR121" s="65"/>
      <c r="AS121" s="184"/>
      <c r="AT121" s="185"/>
      <c r="AU121" s="35">
        <f>ROUND(M123*$AB$12,0)</f>
        <v>110</v>
      </c>
      <c r="AV121" s="31"/>
    </row>
    <row r="122" spans="1:48" ht="14.25" customHeight="1" x14ac:dyDescent="0.15">
      <c r="A122" s="32">
        <v>32</v>
      </c>
      <c r="B122" s="32">
        <v>7282</v>
      </c>
      <c r="C122" s="34" t="s">
        <v>3135</v>
      </c>
      <c r="D122" s="73"/>
      <c r="E122" s="74"/>
      <c r="F122" s="74"/>
      <c r="G122" s="20"/>
      <c r="J122" s="187"/>
      <c r="L122" s="187"/>
      <c r="M122" s="204"/>
      <c r="N122" s="187"/>
      <c r="O122" s="187"/>
      <c r="P122" s="187"/>
      <c r="Q122" s="21"/>
      <c r="R122" s="187"/>
      <c r="S122" s="53"/>
      <c r="T122" s="53"/>
      <c r="U122" s="53"/>
      <c r="V122" s="53"/>
      <c r="W122" s="188"/>
      <c r="X122" s="53"/>
      <c r="Y122" s="53"/>
      <c r="Z122" s="54"/>
      <c r="AA122" s="53"/>
      <c r="AB122" s="53"/>
      <c r="AC122" s="59"/>
      <c r="AD122" s="1091" t="s">
        <v>1229</v>
      </c>
      <c r="AE122" s="1092"/>
      <c r="AF122" s="1092"/>
      <c r="AG122" s="1092"/>
      <c r="AH122" s="1092"/>
      <c r="AI122" s="1093"/>
      <c r="AJ122" s="223" t="s">
        <v>1230</v>
      </c>
      <c r="AK122" s="107"/>
      <c r="AL122" s="107"/>
      <c r="AM122" s="107"/>
      <c r="AN122" s="107"/>
      <c r="AO122" s="107"/>
      <c r="AP122" s="107"/>
      <c r="AQ122" s="107"/>
      <c r="AR122" s="107"/>
      <c r="AS122" s="44" t="s">
        <v>17</v>
      </c>
      <c r="AT122" s="296">
        <v>0.7</v>
      </c>
      <c r="AU122" s="35">
        <f>ROUND(ROUND(M123*$AB$12,0)*AT122,0)</f>
        <v>77</v>
      </c>
      <c r="AV122" s="31"/>
    </row>
    <row r="123" spans="1:48" ht="14.25" customHeight="1" x14ac:dyDescent="0.15">
      <c r="A123" s="32">
        <v>32</v>
      </c>
      <c r="B123" s="32" t="s">
        <v>3136</v>
      </c>
      <c r="C123" s="34" t="s">
        <v>3137</v>
      </c>
      <c r="D123" s="73"/>
      <c r="E123" s="74"/>
      <c r="F123" s="74"/>
      <c r="G123" s="20"/>
      <c r="J123" s="187"/>
      <c r="L123" s="187"/>
      <c r="M123" s="189">
        <f>'11経過的施設入所支援(基本１）'!M123</f>
        <v>157</v>
      </c>
      <c r="N123" s="4" t="s">
        <v>21</v>
      </c>
      <c r="P123" s="187"/>
      <c r="Q123" s="21"/>
      <c r="R123" s="187"/>
      <c r="S123" s="53"/>
      <c r="T123" s="53"/>
      <c r="U123" s="53"/>
      <c r="V123" s="53"/>
      <c r="W123" s="188"/>
      <c r="X123" s="53"/>
      <c r="Y123" s="53"/>
      <c r="Z123" s="54"/>
      <c r="AA123" s="53"/>
      <c r="AB123" s="53"/>
      <c r="AC123" s="59"/>
      <c r="AD123" s="1094"/>
      <c r="AE123" s="1095"/>
      <c r="AF123" s="1095"/>
      <c r="AG123" s="1095"/>
      <c r="AH123" s="1095"/>
      <c r="AI123" s="1096"/>
      <c r="AJ123" s="223" t="s">
        <v>1233</v>
      </c>
      <c r="AK123" s="107"/>
      <c r="AL123" s="107"/>
      <c r="AM123" s="107"/>
      <c r="AN123" s="107"/>
      <c r="AO123" s="107"/>
      <c r="AP123" s="107"/>
      <c r="AQ123" s="107"/>
      <c r="AR123" s="107"/>
      <c r="AS123" s="44" t="s">
        <v>17</v>
      </c>
      <c r="AT123" s="296">
        <v>0.5</v>
      </c>
      <c r="AU123" s="35">
        <f>ROUND(ROUND(M123*$AB$12,0)*AT123,0)</f>
        <v>55</v>
      </c>
      <c r="AV123" s="31"/>
    </row>
    <row r="124" spans="1:48" ht="14.25" customHeight="1" x14ac:dyDescent="0.15">
      <c r="A124" s="32">
        <v>32</v>
      </c>
      <c r="B124" s="32">
        <v>7283</v>
      </c>
      <c r="C124" s="34" t="s">
        <v>3138</v>
      </c>
      <c r="D124" s="73"/>
      <c r="E124" s="74"/>
      <c r="F124" s="74"/>
      <c r="G124" s="20"/>
      <c r="J124" s="187"/>
      <c r="L124" s="187"/>
      <c r="M124" s="204"/>
      <c r="N124" s="187"/>
      <c r="O124" s="187"/>
      <c r="P124" s="187"/>
      <c r="Q124" s="21"/>
      <c r="R124" s="67" t="s">
        <v>1235</v>
      </c>
      <c r="S124" s="67"/>
      <c r="T124" s="67"/>
      <c r="U124" s="67"/>
      <c r="V124" s="67"/>
      <c r="W124" s="192"/>
      <c r="X124" s="67"/>
      <c r="Y124" s="67"/>
      <c r="Z124" s="54"/>
      <c r="AA124" s="53"/>
      <c r="AB124" s="53"/>
      <c r="AC124" s="59"/>
      <c r="AD124" s="67"/>
      <c r="AE124" s="67"/>
      <c r="AF124" s="67"/>
      <c r="AG124" s="67"/>
      <c r="AH124" s="67"/>
      <c r="AI124" s="67"/>
      <c r="AJ124" s="67"/>
      <c r="AK124" s="67"/>
      <c r="AL124" s="67"/>
      <c r="AM124" s="67"/>
      <c r="AN124" s="67"/>
      <c r="AO124" s="67"/>
      <c r="AP124" s="67"/>
      <c r="AQ124" s="67"/>
      <c r="AR124" s="67"/>
      <c r="AS124" s="65"/>
      <c r="AT124" s="156"/>
      <c r="AU124" s="35">
        <f>ROUND(ROUND(M123*W126,0)*$AB$12,0)</f>
        <v>106</v>
      </c>
      <c r="AV124" s="31"/>
    </row>
    <row r="125" spans="1:48" ht="14.25" customHeight="1" x14ac:dyDescent="0.15">
      <c r="A125" s="32">
        <v>32</v>
      </c>
      <c r="B125" s="32">
        <v>7284</v>
      </c>
      <c r="C125" s="34" t="s">
        <v>3139</v>
      </c>
      <c r="D125" s="73"/>
      <c r="E125" s="74"/>
      <c r="F125" s="74"/>
      <c r="G125" s="20"/>
      <c r="J125" s="187"/>
      <c r="L125" s="187"/>
      <c r="M125" s="204"/>
      <c r="N125" s="187"/>
      <c r="O125" s="187"/>
      <c r="P125" s="187"/>
      <c r="Q125" s="21"/>
      <c r="R125" s="53" t="s">
        <v>1237</v>
      </c>
      <c r="S125" s="53"/>
      <c r="T125" s="53"/>
      <c r="U125" s="53"/>
      <c r="V125" s="53"/>
      <c r="W125" s="188"/>
      <c r="X125" s="53"/>
      <c r="Y125" s="53"/>
      <c r="Z125" s="54"/>
      <c r="AA125" s="53"/>
      <c r="AB125" s="53"/>
      <c r="AC125" s="59"/>
      <c r="AD125" s="1091" t="s">
        <v>1229</v>
      </c>
      <c r="AE125" s="1092"/>
      <c r="AF125" s="1092"/>
      <c r="AG125" s="1092"/>
      <c r="AH125" s="1092"/>
      <c r="AI125" s="1093"/>
      <c r="AJ125" s="223" t="s">
        <v>1230</v>
      </c>
      <c r="AK125" s="107"/>
      <c r="AL125" s="107"/>
      <c r="AM125" s="107"/>
      <c r="AN125" s="107"/>
      <c r="AO125" s="107"/>
      <c r="AP125" s="107"/>
      <c r="AQ125" s="107"/>
      <c r="AR125" s="107"/>
      <c r="AS125" s="44" t="s">
        <v>17</v>
      </c>
      <c r="AT125" s="296">
        <v>0.7</v>
      </c>
      <c r="AU125" s="35">
        <f>ROUND(ROUND(ROUND(M123*W126,0)*$AB$12,0)*AT125,0)</f>
        <v>74</v>
      </c>
      <c r="AV125" s="31"/>
    </row>
    <row r="126" spans="1:48" ht="14.25" customHeight="1" x14ac:dyDescent="0.15">
      <c r="A126" s="32">
        <v>32</v>
      </c>
      <c r="B126" s="32" t="s">
        <v>3140</v>
      </c>
      <c r="C126" s="34" t="s">
        <v>3141</v>
      </c>
      <c r="D126" s="73"/>
      <c r="E126" s="74"/>
      <c r="F126" s="74"/>
      <c r="G126" s="20"/>
      <c r="J126" s="187"/>
      <c r="L126" s="187"/>
      <c r="M126" s="204"/>
      <c r="N126" s="187"/>
      <c r="O126" s="187"/>
      <c r="P126" s="187"/>
      <c r="Q126" s="21"/>
      <c r="R126" s="71"/>
      <c r="S126" s="71"/>
      <c r="T126" s="71"/>
      <c r="U126" s="71"/>
      <c r="V126" s="26" t="s">
        <v>17</v>
      </c>
      <c r="W126" s="195">
        <v>0.96499999999999997</v>
      </c>
      <c r="X126" s="297"/>
      <c r="Y126" s="71"/>
      <c r="Z126" s="54"/>
      <c r="AA126" s="53"/>
      <c r="AB126" s="53"/>
      <c r="AC126" s="59"/>
      <c r="AD126" s="1094"/>
      <c r="AE126" s="1095"/>
      <c r="AF126" s="1095"/>
      <c r="AG126" s="1095"/>
      <c r="AH126" s="1095"/>
      <c r="AI126" s="1096"/>
      <c r="AJ126" s="223" t="s">
        <v>1233</v>
      </c>
      <c r="AK126" s="107"/>
      <c r="AL126" s="107"/>
      <c r="AM126" s="107"/>
      <c r="AN126" s="107"/>
      <c r="AO126" s="107"/>
      <c r="AP126" s="107"/>
      <c r="AQ126" s="107"/>
      <c r="AR126" s="107"/>
      <c r="AS126" s="44" t="s">
        <v>17</v>
      </c>
      <c r="AT126" s="296">
        <v>0.5</v>
      </c>
      <c r="AU126" s="35">
        <f>ROUND(ROUND(ROUND(M123*W126,0)*$AB$12,0)*AT126,0)</f>
        <v>53</v>
      </c>
      <c r="AV126" s="31"/>
    </row>
    <row r="127" spans="1:48" ht="14.25" customHeight="1" x14ac:dyDescent="0.15">
      <c r="A127" s="32">
        <v>32</v>
      </c>
      <c r="B127" s="32">
        <v>7291</v>
      </c>
      <c r="C127" s="34" t="s">
        <v>3142</v>
      </c>
      <c r="D127" s="73"/>
      <c r="E127" s="74"/>
      <c r="F127" s="74"/>
      <c r="G127" s="47" t="s">
        <v>1412</v>
      </c>
      <c r="H127" s="40"/>
      <c r="I127" s="40"/>
      <c r="J127" s="184"/>
      <c r="K127" s="40"/>
      <c r="L127" s="184"/>
      <c r="M127" s="185"/>
      <c r="N127" s="184"/>
      <c r="O127" s="184"/>
      <c r="P127" s="184"/>
      <c r="Q127" s="41"/>
      <c r="R127" s="40"/>
      <c r="S127" s="65"/>
      <c r="T127" s="65"/>
      <c r="U127" s="65"/>
      <c r="V127" s="65"/>
      <c r="W127" s="102"/>
      <c r="X127" s="65"/>
      <c r="Y127" s="182"/>
      <c r="Z127" s="168"/>
      <c r="AA127" s="23"/>
      <c r="AB127" s="23"/>
      <c r="AC127" s="300"/>
      <c r="AD127" s="183"/>
      <c r="AE127" s="65"/>
      <c r="AF127" s="65"/>
      <c r="AG127" s="65"/>
      <c r="AH127" s="65"/>
      <c r="AI127" s="65"/>
      <c r="AJ127" s="65"/>
      <c r="AK127" s="65"/>
      <c r="AL127" s="65"/>
      <c r="AM127" s="65"/>
      <c r="AN127" s="65"/>
      <c r="AO127" s="65"/>
      <c r="AP127" s="65"/>
      <c r="AQ127" s="65"/>
      <c r="AR127" s="65"/>
      <c r="AS127" s="184"/>
      <c r="AT127" s="185"/>
      <c r="AU127" s="35">
        <f>ROUND(M129*$AB$12,0)</f>
        <v>109</v>
      </c>
      <c r="AV127" s="31"/>
    </row>
    <row r="128" spans="1:48" ht="14.25" customHeight="1" x14ac:dyDescent="0.15">
      <c r="A128" s="32">
        <v>32</v>
      </c>
      <c r="B128" s="32">
        <v>7292</v>
      </c>
      <c r="C128" s="34" t="s">
        <v>3143</v>
      </c>
      <c r="D128" s="73"/>
      <c r="E128" s="74"/>
      <c r="F128" s="74"/>
      <c r="G128" s="20"/>
      <c r="J128" s="187"/>
      <c r="L128" s="187"/>
      <c r="M128" s="204"/>
      <c r="N128" s="187"/>
      <c r="O128" s="187"/>
      <c r="P128" s="187"/>
      <c r="Q128" s="21"/>
      <c r="R128" s="187"/>
      <c r="S128" s="53"/>
      <c r="T128" s="53"/>
      <c r="U128" s="53"/>
      <c r="V128" s="53"/>
      <c r="W128" s="188"/>
      <c r="X128" s="53"/>
      <c r="Y128" s="53"/>
      <c r="Z128" s="54"/>
      <c r="AA128" s="53"/>
      <c r="AB128" s="53"/>
      <c r="AC128" s="59"/>
      <c r="AD128" s="1091" t="s">
        <v>1229</v>
      </c>
      <c r="AE128" s="1092"/>
      <c r="AF128" s="1092"/>
      <c r="AG128" s="1092"/>
      <c r="AH128" s="1092"/>
      <c r="AI128" s="1093"/>
      <c r="AJ128" s="223" t="s">
        <v>1230</v>
      </c>
      <c r="AK128" s="107"/>
      <c r="AL128" s="107"/>
      <c r="AM128" s="107"/>
      <c r="AN128" s="107"/>
      <c r="AO128" s="107"/>
      <c r="AP128" s="107"/>
      <c r="AQ128" s="107"/>
      <c r="AR128" s="107"/>
      <c r="AS128" s="44" t="s">
        <v>17</v>
      </c>
      <c r="AT128" s="296">
        <v>0.7</v>
      </c>
      <c r="AU128" s="35">
        <f>ROUND(ROUND(M129*$AB$12,0)*AT128,0)</f>
        <v>76</v>
      </c>
      <c r="AV128" s="31"/>
    </row>
    <row r="129" spans="1:48" ht="14.25" customHeight="1" x14ac:dyDescent="0.15">
      <c r="A129" s="32">
        <v>32</v>
      </c>
      <c r="B129" s="32" t="s">
        <v>3144</v>
      </c>
      <c r="C129" s="34" t="s">
        <v>3145</v>
      </c>
      <c r="D129" s="73"/>
      <c r="E129" s="74"/>
      <c r="F129" s="74"/>
      <c r="G129" s="20"/>
      <c r="J129" s="187"/>
      <c r="L129" s="187"/>
      <c r="M129" s="189">
        <f>'11経過的施設入所支援(基本１）'!M129</f>
        <v>156</v>
      </c>
      <c r="N129" s="4" t="s">
        <v>21</v>
      </c>
      <c r="P129" s="187"/>
      <c r="Q129" s="21"/>
      <c r="R129" s="187"/>
      <c r="S129" s="53"/>
      <c r="T129" s="53"/>
      <c r="U129" s="53"/>
      <c r="V129" s="53"/>
      <c r="W129" s="188"/>
      <c r="X129" s="53"/>
      <c r="Y129" s="53"/>
      <c r="Z129" s="54"/>
      <c r="AA129" s="53"/>
      <c r="AB129" s="53"/>
      <c r="AC129" s="59"/>
      <c r="AD129" s="1094"/>
      <c r="AE129" s="1095"/>
      <c r="AF129" s="1095"/>
      <c r="AG129" s="1095"/>
      <c r="AH129" s="1095"/>
      <c r="AI129" s="1096"/>
      <c r="AJ129" s="223" t="s">
        <v>1233</v>
      </c>
      <c r="AK129" s="107"/>
      <c r="AL129" s="107"/>
      <c r="AM129" s="107"/>
      <c r="AN129" s="107"/>
      <c r="AO129" s="107"/>
      <c r="AP129" s="107"/>
      <c r="AQ129" s="107"/>
      <c r="AR129" s="107"/>
      <c r="AS129" s="44" t="s">
        <v>17</v>
      </c>
      <c r="AT129" s="296">
        <v>0.5</v>
      </c>
      <c r="AU129" s="35">
        <f>ROUND(ROUND(M129*$AB$12,0)*AT129,0)</f>
        <v>55</v>
      </c>
      <c r="AV129" s="31"/>
    </row>
    <row r="130" spans="1:48" ht="14.25" customHeight="1" x14ac:dyDescent="0.15">
      <c r="A130" s="32">
        <v>32</v>
      </c>
      <c r="B130" s="32">
        <v>7293</v>
      </c>
      <c r="C130" s="34" t="s">
        <v>3146</v>
      </c>
      <c r="D130" s="73"/>
      <c r="E130" s="74"/>
      <c r="F130" s="74"/>
      <c r="G130" s="20"/>
      <c r="J130" s="187"/>
      <c r="L130" s="187"/>
      <c r="M130" s="204"/>
      <c r="N130" s="187"/>
      <c r="O130" s="187"/>
      <c r="P130" s="187"/>
      <c r="Q130" s="21"/>
      <c r="R130" s="67" t="s">
        <v>1235</v>
      </c>
      <c r="S130" s="67"/>
      <c r="T130" s="67"/>
      <c r="U130" s="67"/>
      <c r="V130" s="67"/>
      <c r="W130" s="192"/>
      <c r="X130" s="67"/>
      <c r="Y130" s="67"/>
      <c r="Z130" s="54"/>
      <c r="AA130" s="53"/>
      <c r="AB130" s="53"/>
      <c r="AC130" s="59"/>
      <c r="AD130" s="67"/>
      <c r="AE130" s="67"/>
      <c r="AF130" s="67"/>
      <c r="AG130" s="67"/>
      <c r="AH130" s="67"/>
      <c r="AI130" s="67"/>
      <c r="AJ130" s="67"/>
      <c r="AK130" s="67"/>
      <c r="AL130" s="67"/>
      <c r="AM130" s="67"/>
      <c r="AN130" s="67"/>
      <c r="AO130" s="67"/>
      <c r="AP130" s="67"/>
      <c r="AQ130" s="67"/>
      <c r="AR130" s="67"/>
      <c r="AS130" s="65"/>
      <c r="AT130" s="156"/>
      <c r="AU130" s="35">
        <f>ROUND(ROUND(M129*W132,0)*$AB$12,0)</f>
        <v>106</v>
      </c>
      <c r="AV130" s="31"/>
    </row>
    <row r="131" spans="1:48" ht="14.25" customHeight="1" x14ac:dyDescent="0.15">
      <c r="A131" s="32">
        <v>32</v>
      </c>
      <c r="B131" s="32">
        <v>7294</v>
      </c>
      <c r="C131" s="34" t="s">
        <v>3147</v>
      </c>
      <c r="D131" s="73"/>
      <c r="E131" s="74"/>
      <c r="F131" s="74"/>
      <c r="G131" s="20"/>
      <c r="J131" s="187"/>
      <c r="L131" s="187"/>
      <c r="M131" s="204"/>
      <c r="N131" s="187"/>
      <c r="O131" s="187"/>
      <c r="P131" s="187"/>
      <c r="Q131" s="21"/>
      <c r="R131" s="53" t="s">
        <v>1237</v>
      </c>
      <c r="S131" s="53"/>
      <c r="T131" s="53"/>
      <c r="U131" s="53"/>
      <c r="V131" s="53"/>
      <c r="W131" s="188"/>
      <c r="X131" s="53"/>
      <c r="Y131" s="53"/>
      <c r="Z131" s="54"/>
      <c r="AA131" s="53"/>
      <c r="AB131" s="53"/>
      <c r="AC131" s="59"/>
      <c r="AD131" s="1091" t="s">
        <v>1229</v>
      </c>
      <c r="AE131" s="1092"/>
      <c r="AF131" s="1092"/>
      <c r="AG131" s="1092"/>
      <c r="AH131" s="1092"/>
      <c r="AI131" s="1093"/>
      <c r="AJ131" s="223" t="s">
        <v>1230</v>
      </c>
      <c r="AK131" s="107"/>
      <c r="AL131" s="107"/>
      <c r="AM131" s="107"/>
      <c r="AN131" s="107"/>
      <c r="AO131" s="107"/>
      <c r="AP131" s="107"/>
      <c r="AQ131" s="107"/>
      <c r="AR131" s="107"/>
      <c r="AS131" s="44" t="s">
        <v>17</v>
      </c>
      <c r="AT131" s="296">
        <v>0.7</v>
      </c>
      <c r="AU131" s="35">
        <f>ROUND(ROUND(ROUND(M129*W132,0)*$AB$12,0)*AT131,0)</f>
        <v>74</v>
      </c>
      <c r="AV131" s="31"/>
    </row>
    <row r="132" spans="1:48" ht="14.25" customHeight="1" x14ac:dyDescent="0.15">
      <c r="A132" s="32">
        <v>32</v>
      </c>
      <c r="B132" s="32" t="s">
        <v>3148</v>
      </c>
      <c r="C132" s="34" t="s">
        <v>3149</v>
      </c>
      <c r="D132" s="73"/>
      <c r="E132" s="74"/>
      <c r="F132" s="74"/>
      <c r="G132" s="20"/>
      <c r="J132" s="187"/>
      <c r="L132" s="187"/>
      <c r="M132" s="204"/>
      <c r="N132" s="187"/>
      <c r="O132" s="187"/>
      <c r="P132" s="187"/>
      <c r="Q132" s="21"/>
      <c r="R132" s="71"/>
      <c r="S132" s="71"/>
      <c r="T132" s="71"/>
      <c r="U132" s="71"/>
      <c r="V132" s="26" t="s">
        <v>17</v>
      </c>
      <c r="W132" s="195">
        <v>0.96499999999999997</v>
      </c>
      <c r="X132" s="297"/>
      <c r="Y132" s="71"/>
      <c r="Z132" s="54"/>
      <c r="AA132" s="53"/>
      <c r="AB132" s="53"/>
      <c r="AC132" s="59"/>
      <c r="AD132" s="1094"/>
      <c r="AE132" s="1095"/>
      <c r="AF132" s="1095"/>
      <c r="AG132" s="1095"/>
      <c r="AH132" s="1095"/>
      <c r="AI132" s="1096"/>
      <c r="AJ132" s="223" t="s">
        <v>1233</v>
      </c>
      <c r="AK132" s="107"/>
      <c r="AL132" s="107"/>
      <c r="AM132" s="107"/>
      <c r="AN132" s="107"/>
      <c r="AO132" s="107"/>
      <c r="AP132" s="107"/>
      <c r="AQ132" s="107"/>
      <c r="AR132" s="107"/>
      <c r="AS132" s="44" t="s">
        <v>17</v>
      </c>
      <c r="AT132" s="296">
        <v>0.5</v>
      </c>
      <c r="AU132" s="35">
        <f>ROUND(ROUND(ROUND(M129*W132,0)*$AB$12,0)*AT132,0)</f>
        <v>53</v>
      </c>
      <c r="AV132" s="31"/>
    </row>
    <row r="133" spans="1:48" ht="14.25" customHeight="1" x14ac:dyDescent="0.15">
      <c r="A133" s="32">
        <v>32</v>
      </c>
      <c r="B133" s="32">
        <v>7301</v>
      </c>
      <c r="C133" s="34" t="s">
        <v>3150</v>
      </c>
      <c r="D133" s="73"/>
      <c r="E133" s="74"/>
      <c r="F133" s="74"/>
      <c r="G133" s="47" t="s">
        <v>1421</v>
      </c>
      <c r="H133" s="40"/>
      <c r="I133" s="40"/>
      <c r="J133" s="184"/>
      <c r="K133" s="40"/>
      <c r="L133" s="184"/>
      <c r="M133" s="185"/>
      <c r="N133" s="184"/>
      <c r="O133" s="184"/>
      <c r="P133" s="184"/>
      <c r="Q133" s="41"/>
      <c r="R133" s="40"/>
      <c r="S133" s="65"/>
      <c r="T133" s="65"/>
      <c r="U133" s="65"/>
      <c r="V133" s="65"/>
      <c r="W133" s="102"/>
      <c r="X133" s="65"/>
      <c r="Y133" s="65"/>
      <c r="Z133" s="168"/>
      <c r="AA133" s="23"/>
      <c r="AB133" s="23"/>
      <c r="AC133" s="300"/>
      <c r="AD133" s="65"/>
      <c r="AE133" s="65"/>
      <c r="AF133" s="65"/>
      <c r="AG133" s="65"/>
      <c r="AH133" s="65"/>
      <c r="AI133" s="65"/>
      <c r="AJ133" s="65"/>
      <c r="AK133" s="65"/>
      <c r="AL133" s="65"/>
      <c r="AM133" s="65"/>
      <c r="AN133" s="65"/>
      <c r="AO133" s="65"/>
      <c r="AP133" s="65"/>
      <c r="AQ133" s="65"/>
      <c r="AR133" s="65"/>
      <c r="AS133" s="184"/>
      <c r="AT133" s="185"/>
      <c r="AU133" s="35">
        <f>ROUND(M135*$AB$12,0)</f>
        <v>109</v>
      </c>
      <c r="AV133" s="31"/>
    </row>
    <row r="134" spans="1:48" ht="14.25" customHeight="1" x14ac:dyDescent="0.15">
      <c r="A134" s="32">
        <v>32</v>
      </c>
      <c r="B134" s="32">
        <v>7302</v>
      </c>
      <c r="C134" s="34" t="s">
        <v>3151</v>
      </c>
      <c r="D134" s="73"/>
      <c r="E134" s="74"/>
      <c r="F134" s="74"/>
      <c r="G134" s="20"/>
      <c r="J134" s="187"/>
      <c r="L134" s="187"/>
      <c r="M134" s="204"/>
      <c r="N134" s="187"/>
      <c r="O134" s="187"/>
      <c r="P134" s="187"/>
      <c r="Q134" s="21"/>
      <c r="R134" s="187"/>
      <c r="S134" s="53"/>
      <c r="T134" s="53"/>
      <c r="U134" s="53"/>
      <c r="V134" s="53"/>
      <c r="W134" s="188"/>
      <c r="X134" s="53"/>
      <c r="Y134" s="53"/>
      <c r="Z134" s="54"/>
      <c r="AA134" s="53"/>
      <c r="AB134" s="53"/>
      <c r="AC134" s="59"/>
      <c r="AD134" s="1091" t="s">
        <v>1229</v>
      </c>
      <c r="AE134" s="1092"/>
      <c r="AF134" s="1092"/>
      <c r="AG134" s="1092"/>
      <c r="AH134" s="1092"/>
      <c r="AI134" s="1093"/>
      <c r="AJ134" s="223" t="s">
        <v>1230</v>
      </c>
      <c r="AK134" s="107"/>
      <c r="AL134" s="107"/>
      <c r="AM134" s="107"/>
      <c r="AN134" s="107"/>
      <c r="AO134" s="107"/>
      <c r="AP134" s="107"/>
      <c r="AQ134" s="107"/>
      <c r="AR134" s="107"/>
      <c r="AS134" s="44" t="s">
        <v>17</v>
      </c>
      <c r="AT134" s="296">
        <v>0.7</v>
      </c>
      <c r="AU134" s="35">
        <f>ROUND(ROUND(M135*$AB$12,0)*AT134,0)</f>
        <v>76</v>
      </c>
      <c r="AV134" s="31"/>
    </row>
    <row r="135" spans="1:48" ht="14.25" customHeight="1" x14ac:dyDescent="0.15">
      <c r="A135" s="32">
        <v>32</v>
      </c>
      <c r="B135" s="32" t="s">
        <v>3152</v>
      </c>
      <c r="C135" s="34" t="s">
        <v>3153</v>
      </c>
      <c r="D135" s="73"/>
      <c r="E135" s="74"/>
      <c r="F135" s="74"/>
      <c r="G135" s="20"/>
      <c r="J135" s="187"/>
      <c r="L135" s="187"/>
      <c r="M135" s="189">
        <f>'11経過的施設入所支援(基本１）'!M135</f>
        <v>155</v>
      </c>
      <c r="N135" s="4" t="s">
        <v>21</v>
      </c>
      <c r="P135" s="187"/>
      <c r="Q135" s="21"/>
      <c r="R135" s="187"/>
      <c r="S135" s="53"/>
      <c r="T135" s="53"/>
      <c r="U135" s="53"/>
      <c r="V135" s="53"/>
      <c r="W135" s="188"/>
      <c r="X135" s="53"/>
      <c r="Y135" s="53"/>
      <c r="Z135" s="54"/>
      <c r="AA135" s="53"/>
      <c r="AB135" s="53"/>
      <c r="AC135" s="59"/>
      <c r="AD135" s="1094"/>
      <c r="AE135" s="1095"/>
      <c r="AF135" s="1095"/>
      <c r="AG135" s="1095"/>
      <c r="AH135" s="1095"/>
      <c r="AI135" s="1096"/>
      <c r="AJ135" s="223" t="s">
        <v>1233</v>
      </c>
      <c r="AK135" s="107"/>
      <c r="AL135" s="107"/>
      <c r="AM135" s="107"/>
      <c r="AN135" s="107"/>
      <c r="AO135" s="107"/>
      <c r="AP135" s="107"/>
      <c r="AQ135" s="107"/>
      <c r="AR135" s="107"/>
      <c r="AS135" s="44" t="s">
        <v>17</v>
      </c>
      <c r="AT135" s="296">
        <v>0.5</v>
      </c>
      <c r="AU135" s="35">
        <f>ROUND(ROUND(M135*$AB$12,0)*AT135,0)</f>
        <v>55</v>
      </c>
      <c r="AV135" s="31"/>
    </row>
    <row r="136" spans="1:48" ht="14.25" customHeight="1" x14ac:dyDescent="0.15">
      <c r="A136" s="32">
        <v>32</v>
      </c>
      <c r="B136" s="32">
        <v>7303</v>
      </c>
      <c r="C136" s="34" t="s">
        <v>3154</v>
      </c>
      <c r="D136" s="73"/>
      <c r="E136" s="74"/>
      <c r="F136" s="74"/>
      <c r="G136" s="20"/>
      <c r="J136" s="187"/>
      <c r="L136" s="187"/>
      <c r="M136" s="204"/>
      <c r="N136" s="187"/>
      <c r="O136" s="187"/>
      <c r="P136" s="187"/>
      <c r="Q136" s="21"/>
      <c r="R136" s="67" t="s">
        <v>1235</v>
      </c>
      <c r="S136" s="67"/>
      <c r="T136" s="67"/>
      <c r="U136" s="67"/>
      <c r="V136" s="67"/>
      <c r="W136" s="192"/>
      <c r="X136" s="67"/>
      <c r="Y136" s="67"/>
      <c r="Z136" s="54"/>
      <c r="AA136" s="53"/>
      <c r="AB136" s="53"/>
      <c r="AC136" s="59"/>
      <c r="AD136" s="67"/>
      <c r="AE136" s="67"/>
      <c r="AF136" s="67"/>
      <c r="AG136" s="67"/>
      <c r="AH136" s="67"/>
      <c r="AI136" s="67"/>
      <c r="AJ136" s="67"/>
      <c r="AK136" s="67"/>
      <c r="AL136" s="67"/>
      <c r="AM136" s="67"/>
      <c r="AN136" s="67"/>
      <c r="AO136" s="67"/>
      <c r="AP136" s="67"/>
      <c r="AQ136" s="67"/>
      <c r="AR136" s="67"/>
      <c r="AS136" s="65"/>
      <c r="AT136" s="156"/>
      <c r="AU136" s="35">
        <f>ROUND(ROUND(M135*W138,0)*$AB$12,0)</f>
        <v>105</v>
      </c>
      <c r="AV136" s="31"/>
    </row>
    <row r="137" spans="1:48" ht="14.25" customHeight="1" x14ac:dyDescent="0.15">
      <c r="A137" s="32">
        <v>32</v>
      </c>
      <c r="B137" s="32">
        <v>7304</v>
      </c>
      <c r="C137" s="34" t="s">
        <v>3155</v>
      </c>
      <c r="D137" s="73"/>
      <c r="E137" s="74"/>
      <c r="F137" s="74"/>
      <c r="G137" s="20"/>
      <c r="J137" s="187"/>
      <c r="L137" s="187"/>
      <c r="M137" s="204"/>
      <c r="N137" s="187"/>
      <c r="O137" s="187"/>
      <c r="P137" s="187"/>
      <c r="Q137" s="21"/>
      <c r="R137" s="53" t="s">
        <v>1237</v>
      </c>
      <c r="S137" s="53"/>
      <c r="T137" s="53"/>
      <c r="U137" s="53"/>
      <c r="V137" s="53"/>
      <c r="W137" s="188"/>
      <c r="X137" s="53"/>
      <c r="Y137" s="53"/>
      <c r="Z137" s="54"/>
      <c r="AA137" s="53"/>
      <c r="AB137" s="53"/>
      <c r="AC137" s="59"/>
      <c r="AD137" s="1091" t="s">
        <v>1229</v>
      </c>
      <c r="AE137" s="1092"/>
      <c r="AF137" s="1092"/>
      <c r="AG137" s="1092"/>
      <c r="AH137" s="1092"/>
      <c r="AI137" s="1093"/>
      <c r="AJ137" s="223" t="s">
        <v>1230</v>
      </c>
      <c r="AK137" s="107"/>
      <c r="AL137" s="107"/>
      <c r="AM137" s="107"/>
      <c r="AN137" s="107"/>
      <c r="AO137" s="107"/>
      <c r="AP137" s="107"/>
      <c r="AQ137" s="107"/>
      <c r="AR137" s="107"/>
      <c r="AS137" s="44" t="s">
        <v>17</v>
      </c>
      <c r="AT137" s="296">
        <v>0.7</v>
      </c>
      <c r="AU137" s="35">
        <f>ROUND(ROUND(ROUND(M135*W138,0)*$AB$12,0)*AT137,0)</f>
        <v>74</v>
      </c>
      <c r="AV137" s="31"/>
    </row>
    <row r="138" spans="1:48" ht="14.25" customHeight="1" x14ac:dyDescent="0.15">
      <c r="A138" s="32">
        <v>32</v>
      </c>
      <c r="B138" s="32" t="s">
        <v>3156</v>
      </c>
      <c r="C138" s="34" t="s">
        <v>3157</v>
      </c>
      <c r="D138" s="73"/>
      <c r="E138" s="74"/>
      <c r="F138" s="74"/>
      <c r="G138" s="20"/>
      <c r="J138" s="187"/>
      <c r="L138" s="187"/>
      <c r="M138" s="204"/>
      <c r="N138" s="187"/>
      <c r="O138" s="187"/>
      <c r="P138" s="187"/>
      <c r="Q138" s="21"/>
      <c r="R138" s="71"/>
      <c r="S138" s="71"/>
      <c r="T138" s="71"/>
      <c r="U138" s="71"/>
      <c r="V138" s="26" t="s">
        <v>17</v>
      </c>
      <c r="W138" s="195">
        <v>0.96499999999999997</v>
      </c>
      <c r="X138" s="297"/>
      <c r="Y138" s="71"/>
      <c r="Z138" s="54"/>
      <c r="AA138" s="53"/>
      <c r="AB138" s="53"/>
      <c r="AC138" s="59"/>
      <c r="AD138" s="1094"/>
      <c r="AE138" s="1095"/>
      <c r="AF138" s="1095"/>
      <c r="AG138" s="1095"/>
      <c r="AH138" s="1095"/>
      <c r="AI138" s="1096"/>
      <c r="AJ138" s="223" t="s">
        <v>1233</v>
      </c>
      <c r="AK138" s="107"/>
      <c r="AL138" s="107"/>
      <c r="AM138" s="107"/>
      <c r="AN138" s="107"/>
      <c r="AO138" s="107"/>
      <c r="AP138" s="107"/>
      <c r="AQ138" s="107"/>
      <c r="AR138" s="107"/>
      <c r="AS138" s="44" t="s">
        <v>17</v>
      </c>
      <c r="AT138" s="296">
        <v>0.5</v>
      </c>
      <c r="AU138" s="35">
        <f>ROUND(ROUND(ROUND(M135*W138,0)*$AB$12,0)*AT138,0)</f>
        <v>53</v>
      </c>
      <c r="AV138" s="31"/>
    </row>
    <row r="139" spans="1:48" ht="14.25" customHeight="1" x14ac:dyDescent="0.15">
      <c r="A139" s="32">
        <v>32</v>
      </c>
      <c r="B139" s="32">
        <v>7311</v>
      </c>
      <c r="C139" s="34" t="s">
        <v>3158</v>
      </c>
      <c r="D139" s="73"/>
      <c r="E139" s="74"/>
      <c r="F139" s="74"/>
      <c r="G139" s="47" t="s">
        <v>1430</v>
      </c>
      <c r="H139" s="40"/>
      <c r="I139" s="40"/>
      <c r="J139" s="184"/>
      <c r="K139" s="40"/>
      <c r="L139" s="184"/>
      <c r="M139" s="185"/>
      <c r="N139" s="184"/>
      <c r="O139" s="184"/>
      <c r="P139" s="184"/>
      <c r="Q139" s="41"/>
      <c r="R139" s="40"/>
      <c r="S139" s="65"/>
      <c r="T139" s="65"/>
      <c r="U139" s="65"/>
      <c r="V139" s="65"/>
      <c r="W139" s="102"/>
      <c r="X139" s="65"/>
      <c r="Y139" s="65"/>
      <c r="Z139" s="168"/>
      <c r="AA139" s="23"/>
      <c r="AB139" s="23"/>
      <c r="AC139" s="300"/>
      <c r="AD139" s="65"/>
      <c r="AE139" s="65"/>
      <c r="AF139" s="65"/>
      <c r="AG139" s="65"/>
      <c r="AH139" s="65"/>
      <c r="AI139" s="65"/>
      <c r="AJ139" s="65"/>
      <c r="AK139" s="65"/>
      <c r="AL139" s="65"/>
      <c r="AM139" s="65"/>
      <c r="AN139" s="65"/>
      <c r="AO139" s="65"/>
      <c r="AP139" s="65"/>
      <c r="AQ139" s="65"/>
      <c r="AR139" s="65"/>
      <c r="AS139" s="184"/>
      <c r="AT139" s="185"/>
      <c r="AU139" s="35">
        <f>ROUND(M141*$AB$12,0)</f>
        <v>107</v>
      </c>
      <c r="AV139" s="31"/>
    </row>
    <row r="140" spans="1:48" ht="14.25" customHeight="1" x14ac:dyDescent="0.15">
      <c r="A140" s="32">
        <v>32</v>
      </c>
      <c r="B140" s="32">
        <v>7312</v>
      </c>
      <c r="C140" s="34" t="s">
        <v>3159</v>
      </c>
      <c r="D140" s="73"/>
      <c r="E140" s="74"/>
      <c r="F140" s="74"/>
      <c r="G140" s="20"/>
      <c r="J140" s="187"/>
      <c r="L140" s="187"/>
      <c r="M140" s="204"/>
      <c r="N140" s="187"/>
      <c r="O140" s="187"/>
      <c r="P140" s="187"/>
      <c r="Q140" s="21"/>
      <c r="R140" s="187"/>
      <c r="S140" s="53"/>
      <c r="T140" s="53"/>
      <c r="U140" s="53"/>
      <c r="V140" s="53"/>
      <c r="W140" s="188"/>
      <c r="X140" s="53"/>
      <c r="Y140" s="53"/>
      <c r="Z140" s="54"/>
      <c r="AA140" s="53"/>
      <c r="AB140" s="53"/>
      <c r="AC140" s="59"/>
      <c r="AD140" s="1091" t="s">
        <v>1229</v>
      </c>
      <c r="AE140" s="1092"/>
      <c r="AF140" s="1092"/>
      <c r="AG140" s="1092"/>
      <c r="AH140" s="1092"/>
      <c r="AI140" s="1093"/>
      <c r="AJ140" s="223" t="s">
        <v>1230</v>
      </c>
      <c r="AK140" s="107"/>
      <c r="AL140" s="107"/>
      <c r="AM140" s="107"/>
      <c r="AN140" s="107"/>
      <c r="AO140" s="107"/>
      <c r="AP140" s="107"/>
      <c r="AQ140" s="107"/>
      <c r="AR140" s="107"/>
      <c r="AS140" s="44" t="s">
        <v>17</v>
      </c>
      <c r="AT140" s="296">
        <v>0.7</v>
      </c>
      <c r="AU140" s="35">
        <f>ROUND(ROUND(M141*$AB$12,0)*AT140,0)</f>
        <v>75</v>
      </c>
      <c r="AV140" s="31"/>
    </row>
    <row r="141" spans="1:48" ht="14.25" customHeight="1" x14ac:dyDescent="0.15">
      <c r="A141" s="32">
        <v>32</v>
      </c>
      <c r="B141" s="32" t="s">
        <v>3160</v>
      </c>
      <c r="C141" s="34" t="s">
        <v>3161</v>
      </c>
      <c r="D141" s="73"/>
      <c r="E141" s="74"/>
      <c r="F141" s="74"/>
      <c r="G141" s="20"/>
      <c r="J141" s="187"/>
      <c r="L141" s="187"/>
      <c r="M141" s="189">
        <f>'11経過的施設入所支援(基本１）'!M141</f>
        <v>153</v>
      </c>
      <c r="N141" s="4" t="s">
        <v>21</v>
      </c>
      <c r="P141" s="187"/>
      <c r="Q141" s="21"/>
      <c r="R141" s="187"/>
      <c r="S141" s="53"/>
      <c r="T141" s="53"/>
      <c r="U141" s="53"/>
      <c r="V141" s="53"/>
      <c r="W141" s="188"/>
      <c r="X141" s="53"/>
      <c r="Y141" s="53"/>
      <c r="Z141" s="54"/>
      <c r="AA141" s="53"/>
      <c r="AB141" s="53"/>
      <c r="AC141" s="59"/>
      <c r="AD141" s="1094"/>
      <c r="AE141" s="1095"/>
      <c r="AF141" s="1095"/>
      <c r="AG141" s="1095"/>
      <c r="AH141" s="1095"/>
      <c r="AI141" s="1096"/>
      <c r="AJ141" s="223" t="s">
        <v>1233</v>
      </c>
      <c r="AK141" s="107"/>
      <c r="AL141" s="107"/>
      <c r="AM141" s="107"/>
      <c r="AN141" s="107"/>
      <c r="AO141" s="107"/>
      <c r="AP141" s="107"/>
      <c r="AQ141" s="107"/>
      <c r="AR141" s="107"/>
      <c r="AS141" s="44" t="s">
        <v>17</v>
      </c>
      <c r="AT141" s="296">
        <v>0.5</v>
      </c>
      <c r="AU141" s="35">
        <f>ROUND(ROUND(M141*$AB$12,0)*AT141,0)</f>
        <v>54</v>
      </c>
      <c r="AV141" s="31"/>
    </row>
    <row r="142" spans="1:48" ht="14.25" customHeight="1" x14ac:dyDescent="0.15">
      <c r="A142" s="32">
        <v>32</v>
      </c>
      <c r="B142" s="32">
        <v>7313</v>
      </c>
      <c r="C142" s="34" t="s">
        <v>3162</v>
      </c>
      <c r="D142" s="73"/>
      <c r="E142" s="74"/>
      <c r="F142" s="74"/>
      <c r="G142" s="20"/>
      <c r="J142" s="187"/>
      <c r="L142" s="187"/>
      <c r="M142" s="204"/>
      <c r="N142" s="187"/>
      <c r="O142" s="187"/>
      <c r="P142" s="187"/>
      <c r="Q142" s="21"/>
      <c r="R142" s="67" t="s">
        <v>1235</v>
      </c>
      <c r="S142" s="67"/>
      <c r="T142" s="67"/>
      <c r="U142" s="67"/>
      <c r="V142" s="67"/>
      <c r="W142" s="192"/>
      <c r="X142" s="67"/>
      <c r="Y142" s="67"/>
      <c r="Z142" s="54"/>
      <c r="AA142" s="53"/>
      <c r="AB142" s="53"/>
      <c r="AC142" s="59"/>
      <c r="AD142" s="67"/>
      <c r="AE142" s="67"/>
      <c r="AF142" s="67"/>
      <c r="AG142" s="67"/>
      <c r="AH142" s="67"/>
      <c r="AI142" s="67"/>
      <c r="AJ142" s="67"/>
      <c r="AK142" s="67"/>
      <c r="AL142" s="67"/>
      <c r="AM142" s="67"/>
      <c r="AN142" s="67"/>
      <c r="AO142" s="67"/>
      <c r="AP142" s="67"/>
      <c r="AQ142" s="67"/>
      <c r="AR142" s="67"/>
      <c r="AS142" s="65"/>
      <c r="AT142" s="156"/>
      <c r="AU142" s="35">
        <f>ROUND(ROUND(M141*W144,0)*$AB$12,0)</f>
        <v>104</v>
      </c>
      <c r="AV142" s="31"/>
    </row>
    <row r="143" spans="1:48" ht="14.25" customHeight="1" x14ac:dyDescent="0.15">
      <c r="A143" s="32">
        <v>32</v>
      </c>
      <c r="B143" s="32">
        <v>7314</v>
      </c>
      <c r="C143" s="34" t="s">
        <v>3163</v>
      </c>
      <c r="D143" s="73"/>
      <c r="E143" s="74"/>
      <c r="F143" s="74"/>
      <c r="G143" s="20"/>
      <c r="J143" s="187"/>
      <c r="L143" s="187"/>
      <c r="M143" s="204"/>
      <c r="N143" s="187"/>
      <c r="O143" s="187"/>
      <c r="P143" s="187"/>
      <c r="Q143" s="21"/>
      <c r="R143" s="53" t="s">
        <v>1237</v>
      </c>
      <c r="S143" s="53"/>
      <c r="T143" s="53"/>
      <c r="U143" s="53"/>
      <c r="V143" s="53"/>
      <c r="W143" s="188"/>
      <c r="X143" s="53"/>
      <c r="Y143" s="53"/>
      <c r="Z143" s="54"/>
      <c r="AA143" s="53"/>
      <c r="AB143" s="53"/>
      <c r="AC143" s="59"/>
      <c r="AD143" s="1091" t="s">
        <v>1229</v>
      </c>
      <c r="AE143" s="1092"/>
      <c r="AF143" s="1092"/>
      <c r="AG143" s="1092"/>
      <c r="AH143" s="1092"/>
      <c r="AI143" s="1093"/>
      <c r="AJ143" s="223" t="s">
        <v>1230</v>
      </c>
      <c r="AK143" s="107"/>
      <c r="AL143" s="107"/>
      <c r="AM143" s="107"/>
      <c r="AN143" s="107"/>
      <c r="AO143" s="107"/>
      <c r="AP143" s="107"/>
      <c r="AQ143" s="107"/>
      <c r="AR143" s="107"/>
      <c r="AS143" s="44" t="s">
        <v>17</v>
      </c>
      <c r="AT143" s="296">
        <v>0.7</v>
      </c>
      <c r="AU143" s="35">
        <f>ROUND(ROUND(ROUND(M141*W144,0)*$AB$12,0)*AT143,0)</f>
        <v>73</v>
      </c>
      <c r="AV143" s="31"/>
    </row>
    <row r="144" spans="1:48" ht="14.25" customHeight="1" x14ac:dyDescent="0.15">
      <c r="A144" s="32">
        <v>32</v>
      </c>
      <c r="B144" s="32" t="s">
        <v>3164</v>
      </c>
      <c r="C144" s="34" t="s">
        <v>3165</v>
      </c>
      <c r="D144" s="73"/>
      <c r="E144" s="74"/>
      <c r="F144" s="74"/>
      <c r="G144" s="20"/>
      <c r="J144" s="187"/>
      <c r="L144" s="187"/>
      <c r="M144" s="204"/>
      <c r="N144" s="187"/>
      <c r="O144" s="187"/>
      <c r="P144" s="187"/>
      <c r="Q144" s="21"/>
      <c r="R144" s="71"/>
      <c r="S144" s="71"/>
      <c r="T144" s="71"/>
      <c r="U144" s="71"/>
      <c r="V144" s="26" t="s">
        <v>17</v>
      </c>
      <c r="W144" s="195">
        <v>0.96499999999999997</v>
      </c>
      <c r="X144" s="297"/>
      <c r="Y144" s="71"/>
      <c r="Z144" s="54"/>
      <c r="AA144" s="53"/>
      <c r="AB144" s="53"/>
      <c r="AC144" s="59"/>
      <c r="AD144" s="1094"/>
      <c r="AE144" s="1095"/>
      <c r="AF144" s="1095"/>
      <c r="AG144" s="1095"/>
      <c r="AH144" s="1095"/>
      <c r="AI144" s="1096"/>
      <c r="AJ144" s="223" t="s">
        <v>1233</v>
      </c>
      <c r="AK144" s="107"/>
      <c r="AL144" s="107"/>
      <c r="AM144" s="107"/>
      <c r="AN144" s="107"/>
      <c r="AO144" s="107"/>
      <c r="AP144" s="107"/>
      <c r="AQ144" s="107"/>
      <c r="AR144" s="107"/>
      <c r="AS144" s="44" t="s">
        <v>17</v>
      </c>
      <c r="AT144" s="296">
        <v>0.5</v>
      </c>
      <c r="AU144" s="35">
        <f>ROUND(ROUND(ROUND(M141*W144,0)*$AB$12,0)*AT144,0)</f>
        <v>52</v>
      </c>
      <c r="AV144" s="31"/>
    </row>
    <row r="145" spans="1:48" ht="14.25" customHeight="1" x14ac:dyDescent="0.15">
      <c r="A145" s="32">
        <v>32</v>
      </c>
      <c r="B145" s="32">
        <v>7321</v>
      </c>
      <c r="C145" s="34" t="s">
        <v>3166</v>
      </c>
      <c r="D145" s="73"/>
      <c r="E145" s="74"/>
      <c r="F145" s="74"/>
      <c r="G145" s="47" t="s">
        <v>1439</v>
      </c>
      <c r="H145" s="40"/>
      <c r="I145" s="40"/>
      <c r="J145" s="184"/>
      <c r="K145" s="40"/>
      <c r="L145" s="184"/>
      <c r="M145" s="185"/>
      <c r="N145" s="184"/>
      <c r="O145" s="184"/>
      <c r="P145" s="184"/>
      <c r="Q145" s="41"/>
      <c r="R145" s="40"/>
      <c r="S145" s="65"/>
      <c r="T145" s="65"/>
      <c r="U145" s="65"/>
      <c r="V145" s="65"/>
      <c r="W145" s="102"/>
      <c r="X145" s="65"/>
      <c r="Y145" s="65"/>
      <c r="Z145" s="168"/>
      <c r="AA145" s="23"/>
      <c r="AB145" s="23"/>
      <c r="AC145" s="300"/>
      <c r="AD145" s="65"/>
      <c r="AE145" s="65"/>
      <c r="AF145" s="65"/>
      <c r="AG145" s="65"/>
      <c r="AH145" s="65"/>
      <c r="AI145" s="65"/>
      <c r="AJ145" s="65"/>
      <c r="AK145" s="65"/>
      <c r="AL145" s="65"/>
      <c r="AM145" s="65"/>
      <c r="AN145" s="65"/>
      <c r="AO145" s="65"/>
      <c r="AP145" s="65"/>
      <c r="AQ145" s="65"/>
      <c r="AR145" s="65"/>
      <c r="AS145" s="184"/>
      <c r="AT145" s="185"/>
      <c r="AU145" s="35">
        <f>ROUND(M147*$AB$12,0)</f>
        <v>106</v>
      </c>
      <c r="AV145" s="31"/>
    </row>
    <row r="146" spans="1:48" ht="14.25" customHeight="1" x14ac:dyDescent="0.15">
      <c r="A146" s="32">
        <v>32</v>
      </c>
      <c r="B146" s="32">
        <v>7322</v>
      </c>
      <c r="C146" s="34" t="s">
        <v>3167</v>
      </c>
      <c r="D146" s="73"/>
      <c r="E146" s="74"/>
      <c r="F146" s="74"/>
      <c r="G146" s="20"/>
      <c r="J146" s="187"/>
      <c r="L146" s="187"/>
      <c r="M146" s="204"/>
      <c r="N146" s="187"/>
      <c r="O146" s="187"/>
      <c r="P146" s="187"/>
      <c r="Q146" s="21"/>
      <c r="R146" s="187"/>
      <c r="S146" s="53"/>
      <c r="T146" s="53"/>
      <c r="U146" s="53"/>
      <c r="V146" s="53"/>
      <c r="W146" s="188"/>
      <c r="X146" s="53"/>
      <c r="Y146" s="53"/>
      <c r="Z146" s="54"/>
      <c r="AA146" s="53"/>
      <c r="AB146" s="53"/>
      <c r="AC146" s="59"/>
      <c r="AD146" s="1091" t="s">
        <v>1229</v>
      </c>
      <c r="AE146" s="1092"/>
      <c r="AF146" s="1092"/>
      <c r="AG146" s="1092"/>
      <c r="AH146" s="1092"/>
      <c r="AI146" s="1093"/>
      <c r="AJ146" s="223" t="s">
        <v>1230</v>
      </c>
      <c r="AK146" s="107"/>
      <c r="AL146" s="107"/>
      <c r="AM146" s="107"/>
      <c r="AN146" s="107"/>
      <c r="AO146" s="107"/>
      <c r="AP146" s="107"/>
      <c r="AQ146" s="107"/>
      <c r="AR146" s="107"/>
      <c r="AS146" s="44" t="s">
        <v>17</v>
      </c>
      <c r="AT146" s="296">
        <v>0.7</v>
      </c>
      <c r="AU146" s="35">
        <f>ROUND(ROUND(M147*$AB$12,0)*AT146,0)</f>
        <v>74</v>
      </c>
      <c r="AV146" s="31"/>
    </row>
    <row r="147" spans="1:48" ht="14.25" customHeight="1" x14ac:dyDescent="0.15">
      <c r="A147" s="32">
        <v>32</v>
      </c>
      <c r="B147" s="32" t="s">
        <v>3168</v>
      </c>
      <c r="C147" s="34" t="s">
        <v>3169</v>
      </c>
      <c r="D147" s="73"/>
      <c r="E147" s="74"/>
      <c r="F147" s="74"/>
      <c r="G147" s="20"/>
      <c r="J147" s="187"/>
      <c r="L147" s="187"/>
      <c r="M147" s="189">
        <f>'11経過的施設入所支援(基本１）'!M147</f>
        <v>152</v>
      </c>
      <c r="N147" s="4" t="s">
        <v>21</v>
      </c>
      <c r="P147" s="187"/>
      <c r="Q147" s="21"/>
      <c r="R147" s="187"/>
      <c r="S147" s="53"/>
      <c r="T147" s="53"/>
      <c r="U147" s="53"/>
      <c r="V147" s="53"/>
      <c r="W147" s="188"/>
      <c r="X147" s="53"/>
      <c r="Y147" s="53"/>
      <c r="Z147" s="54"/>
      <c r="AA147" s="53"/>
      <c r="AB147" s="53"/>
      <c r="AC147" s="59"/>
      <c r="AD147" s="1094"/>
      <c r="AE147" s="1095"/>
      <c r="AF147" s="1095"/>
      <c r="AG147" s="1095"/>
      <c r="AH147" s="1095"/>
      <c r="AI147" s="1096"/>
      <c r="AJ147" s="223" t="s">
        <v>1233</v>
      </c>
      <c r="AK147" s="107"/>
      <c r="AL147" s="107"/>
      <c r="AM147" s="107"/>
      <c r="AN147" s="107"/>
      <c r="AO147" s="107"/>
      <c r="AP147" s="107"/>
      <c r="AQ147" s="107"/>
      <c r="AR147" s="107"/>
      <c r="AS147" s="44" t="s">
        <v>17</v>
      </c>
      <c r="AT147" s="296">
        <v>0.5</v>
      </c>
      <c r="AU147" s="35">
        <f>ROUND(ROUND(M147*$AB$12,0)*AT147,0)</f>
        <v>53</v>
      </c>
      <c r="AV147" s="31"/>
    </row>
    <row r="148" spans="1:48" ht="14.25" customHeight="1" x14ac:dyDescent="0.15">
      <c r="A148" s="32">
        <v>32</v>
      </c>
      <c r="B148" s="32">
        <v>7323</v>
      </c>
      <c r="C148" s="34" t="s">
        <v>3170</v>
      </c>
      <c r="D148" s="73"/>
      <c r="E148" s="74"/>
      <c r="F148" s="74"/>
      <c r="G148" s="20"/>
      <c r="J148" s="187"/>
      <c r="L148" s="187"/>
      <c r="M148" s="204"/>
      <c r="N148" s="187"/>
      <c r="O148" s="187"/>
      <c r="P148" s="187"/>
      <c r="Q148" s="21"/>
      <c r="R148" s="67" t="s">
        <v>1235</v>
      </c>
      <c r="S148" s="67"/>
      <c r="T148" s="67"/>
      <c r="U148" s="67"/>
      <c r="V148" s="67"/>
      <c r="W148" s="192"/>
      <c r="X148" s="67"/>
      <c r="Y148" s="67"/>
      <c r="Z148" s="54"/>
      <c r="AA148" s="53"/>
      <c r="AB148" s="53"/>
      <c r="AC148" s="59"/>
      <c r="AD148" s="67"/>
      <c r="AE148" s="67"/>
      <c r="AF148" s="67"/>
      <c r="AG148" s="67"/>
      <c r="AH148" s="67"/>
      <c r="AI148" s="67"/>
      <c r="AJ148" s="67"/>
      <c r="AK148" s="67"/>
      <c r="AL148" s="67"/>
      <c r="AM148" s="67"/>
      <c r="AN148" s="67"/>
      <c r="AO148" s="67"/>
      <c r="AP148" s="67"/>
      <c r="AQ148" s="67"/>
      <c r="AR148" s="67"/>
      <c r="AS148" s="65"/>
      <c r="AT148" s="156"/>
      <c r="AU148" s="35">
        <f>ROUND(ROUND(M147*W150,0)*$AB$12,0)</f>
        <v>103</v>
      </c>
      <c r="AV148" s="31"/>
    </row>
    <row r="149" spans="1:48" ht="14.25" customHeight="1" x14ac:dyDescent="0.15">
      <c r="A149" s="32">
        <v>32</v>
      </c>
      <c r="B149" s="32">
        <v>7324</v>
      </c>
      <c r="C149" s="34" t="s">
        <v>3171</v>
      </c>
      <c r="D149" s="73"/>
      <c r="E149" s="74"/>
      <c r="F149" s="74"/>
      <c r="G149" s="20"/>
      <c r="J149" s="187"/>
      <c r="L149" s="187"/>
      <c r="M149" s="204"/>
      <c r="N149" s="187"/>
      <c r="O149" s="187"/>
      <c r="P149" s="187"/>
      <c r="Q149" s="21"/>
      <c r="R149" s="53" t="s">
        <v>1237</v>
      </c>
      <c r="S149" s="53"/>
      <c r="T149" s="53"/>
      <c r="U149" s="53"/>
      <c r="V149" s="53"/>
      <c r="W149" s="188"/>
      <c r="X149" s="53"/>
      <c r="Y149" s="53"/>
      <c r="Z149" s="54"/>
      <c r="AA149" s="53"/>
      <c r="AB149" s="53"/>
      <c r="AC149" s="59"/>
      <c r="AD149" s="1091" t="s">
        <v>1229</v>
      </c>
      <c r="AE149" s="1092"/>
      <c r="AF149" s="1092"/>
      <c r="AG149" s="1092"/>
      <c r="AH149" s="1092"/>
      <c r="AI149" s="1093"/>
      <c r="AJ149" s="223" t="s">
        <v>1230</v>
      </c>
      <c r="AK149" s="107"/>
      <c r="AL149" s="107"/>
      <c r="AM149" s="107"/>
      <c r="AN149" s="107"/>
      <c r="AO149" s="107"/>
      <c r="AP149" s="107"/>
      <c r="AQ149" s="107"/>
      <c r="AR149" s="107"/>
      <c r="AS149" s="44" t="s">
        <v>17</v>
      </c>
      <c r="AT149" s="296">
        <v>0.7</v>
      </c>
      <c r="AU149" s="35">
        <f>ROUND(ROUND(ROUND(M147*W150,0)*$AB$12,0)*AT149,0)</f>
        <v>72</v>
      </c>
      <c r="AV149" s="31"/>
    </row>
    <row r="150" spans="1:48" ht="14.25" customHeight="1" x14ac:dyDescent="0.15">
      <c r="A150" s="32">
        <v>32</v>
      </c>
      <c r="B150" s="32" t="s">
        <v>3172</v>
      </c>
      <c r="C150" s="34" t="s">
        <v>3173</v>
      </c>
      <c r="D150" s="73"/>
      <c r="E150" s="74"/>
      <c r="F150" s="74"/>
      <c r="G150" s="20"/>
      <c r="J150" s="187"/>
      <c r="L150" s="187"/>
      <c r="M150" s="204"/>
      <c r="N150" s="187"/>
      <c r="O150" s="187"/>
      <c r="P150" s="187"/>
      <c r="Q150" s="21"/>
      <c r="R150" s="71"/>
      <c r="S150" s="71"/>
      <c r="T150" s="71"/>
      <c r="U150" s="71"/>
      <c r="V150" s="26" t="s">
        <v>17</v>
      </c>
      <c r="W150" s="195">
        <v>0.96499999999999997</v>
      </c>
      <c r="X150" s="297"/>
      <c r="Y150" s="71"/>
      <c r="Z150" s="54"/>
      <c r="AA150" s="53"/>
      <c r="AB150" s="53"/>
      <c r="AC150" s="59"/>
      <c r="AD150" s="1094"/>
      <c r="AE150" s="1095"/>
      <c r="AF150" s="1095"/>
      <c r="AG150" s="1095"/>
      <c r="AH150" s="1095"/>
      <c r="AI150" s="1096"/>
      <c r="AJ150" s="223" t="s">
        <v>1233</v>
      </c>
      <c r="AK150" s="107"/>
      <c r="AL150" s="107"/>
      <c r="AM150" s="107"/>
      <c r="AN150" s="107"/>
      <c r="AO150" s="107"/>
      <c r="AP150" s="107"/>
      <c r="AQ150" s="107"/>
      <c r="AR150" s="107"/>
      <c r="AS150" s="44" t="s">
        <v>17</v>
      </c>
      <c r="AT150" s="296">
        <v>0.5</v>
      </c>
      <c r="AU150" s="35">
        <f>ROUND(ROUND(ROUND(M147*W150,0)*$AB$12,0)*AT150,0)</f>
        <v>52</v>
      </c>
      <c r="AV150" s="31"/>
    </row>
    <row r="151" spans="1:48" ht="14.25" customHeight="1" x14ac:dyDescent="0.15">
      <c r="A151" s="32">
        <v>32</v>
      </c>
      <c r="B151" s="32">
        <v>7331</v>
      </c>
      <c r="C151" s="34" t="s">
        <v>3174</v>
      </c>
      <c r="D151" s="73"/>
      <c r="E151" s="74"/>
      <c r="F151" s="74"/>
      <c r="G151" s="47" t="s">
        <v>1448</v>
      </c>
      <c r="H151" s="40"/>
      <c r="I151" s="40"/>
      <c r="J151" s="184"/>
      <c r="K151" s="40"/>
      <c r="L151" s="184"/>
      <c r="M151" s="185"/>
      <c r="N151" s="184"/>
      <c r="O151" s="184"/>
      <c r="P151" s="184"/>
      <c r="Q151" s="41"/>
      <c r="R151" s="40"/>
      <c r="S151" s="65"/>
      <c r="T151" s="65"/>
      <c r="U151" s="65"/>
      <c r="V151" s="65"/>
      <c r="W151" s="102"/>
      <c r="X151" s="65"/>
      <c r="Y151" s="65"/>
      <c r="Z151" s="168"/>
      <c r="AA151" s="23"/>
      <c r="AB151" s="23"/>
      <c r="AC151" s="300"/>
      <c r="AD151" s="65"/>
      <c r="AE151" s="65"/>
      <c r="AF151" s="65"/>
      <c r="AG151" s="65"/>
      <c r="AH151" s="65"/>
      <c r="AI151" s="65"/>
      <c r="AJ151" s="65"/>
      <c r="AK151" s="65"/>
      <c r="AL151" s="65"/>
      <c r="AM151" s="65"/>
      <c r="AN151" s="65"/>
      <c r="AO151" s="65"/>
      <c r="AP151" s="65"/>
      <c r="AQ151" s="65"/>
      <c r="AR151" s="65"/>
      <c r="AS151" s="184"/>
      <c r="AT151" s="185"/>
      <c r="AU151" s="35">
        <f>ROUND(M153*$AB$12,0)</f>
        <v>106</v>
      </c>
      <c r="AV151" s="31"/>
    </row>
    <row r="152" spans="1:48" ht="14.25" customHeight="1" x14ac:dyDescent="0.15">
      <c r="A152" s="32">
        <v>32</v>
      </c>
      <c r="B152" s="32">
        <v>7332</v>
      </c>
      <c r="C152" s="34" t="s">
        <v>3175</v>
      </c>
      <c r="D152" s="73"/>
      <c r="E152" s="74"/>
      <c r="F152" s="74"/>
      <c r="G152" s="20"/>
      <c r="J152" s="187"/>
      <c r="L152" s="187"/>
      <c r="M152" s="204"/>
      <c r="N152" s="187"/>
      <c r="O152" s="187"/>
      <c r="P152" s="187"/>
      <c r="Q152" s="21"/>
      <c r="R152" s="187"/>
      <c r="S152" s="53"/>
      <c r="T152" s="53"/>
      <c r="U152" s="53"/>
      <c r="V152" s="53"/>
      <c r="W152" s="188"/>
      <c r="X152" s="53"/>
      <c r="Y152" s="53"/>
      <c r="Z152" s="54"/>
      <c r="AA152" s="53"/>
      <c r="AB152" s="53"/>
      <c r="AC152" s="59"/>
      <c r="AD152" s="1091" t="s">
        <v>1229</v>
      </c>
      <c r="AE152" s="1092"/>
      <c r="AF152" s="1092"/>
      <c r="AG152" s="1092"/>
      <c r="AH152" s="1092"/>
      <c r="AI152" s="1093"/>
      <c r="AJ152" s="223" t="s">
        <v>1230</v>
      </c>
      <c r="AK152" s="107"/>
      <c r="AL152" s="107"/>
      <c r="AM152" s="107"/>
      <c r="AN152" s="107"/>
      <c r="AO152" s="107"/>
      <c r="AP152" s="107"/>
      <c r="AQ152" s="107"/>
      <c r="AR152" s="107"/>
      <c r="AS152" s="44" t="s">
        <v>17</v>
      </c>
      <c r="AT152" s="296">
        <v>0.7</v>
      </c>
      <c r="AU152" s="35">
        <f>ROUND(ROUND(M153*$AB$12,0)*AT152,0)</f>
        <v>74</v>
      </c>
      <c r="AV152" s="31"/>
    </row>
    <row r="153" spans="1:48" ht="14.25" customHeight="1" x14ac:dyDescent="0.15">
      <c r="A153" s="32">
        <v>32</v>
      </c>
      <c r="B153" s="32" t="s">
        <v>3176</v>
      </c>
      <c r="C153" s="34" t="s">
        <v>3177</v>
      </c>
      <c r="D153" s="73"/>
      <c r="E153" s="74"/>
      <c r="F153" s="74"/>
      <c r="G153" s="20"/>
      <c r="J153" s="187"/>
      <c r="L153" s="187"/>
      <c r="M153" s="189">
        <f>'11経過的施設入所支援(基本１）'!M153</f>
        <v>151</v>
      </c>
      <c r="N153" s="4" t="s">
        <v>21</v>
      </c>
      <c r="P153" s="187"/>
      <c r="Q153" s="21"/>
      <c r="R153" s="187"/>
      <c r="S153" s="53"/>
      <c r="T153" s="53"/>
      <c r="U153" s="53"/>
      <c r="V153" s="53"/>
      <c r="W153" s="188"/>
      <c r="X153" s="53"/>
      <c r="Y153" s="53"/>
      <c r="Z153" s="54"/>
      <c r="AA153" s="53"/>
      <c r="AB153" s="53"/>
      <c r="AC153" s="59"/>
      <c r="AD153" s="1094"/>
      <c r="AE153" s="1095"/>
      <c r="AF153" s="1095"/>
      <c r="AG153" s="1095"/>
      <c r="AH153" s="1095"/>
      <c r="AI153" s="1096"/>
      <c r="AJ153" s="223" t="s">
        <v>1233</v>
      </c>
      <c r="AK153" s="107"/>
      <c r="AL153" s="107"/>
      <c r="AM153" s="107"/>
      <c r="AN153" s="107"/>
      <c r="AO153" s="107"/>
      <c r="AP153" s="107"/>
      <c r="AQ153" s="107"/>
      <c r="AR153" s="107"/>
      <c r="AS153" s="44" t="s">
        <v>17</v>
      </c>
      <c r="AT153" s="296">
        <v>0.5</v>
      </c>
      <c r="AU153" s="35">
        <f>ROUND(ROUND(M153*$AB$12,0)*AT153,0)</f>
        <v>53</v>
      </c>
      <c r="AV153" s="31"/>
    </row>
    <row r="154" spans="1:48" ht="14.25" customHeight="1" x14ac:dyDescent="0.15">
      <c r="A154" s="32">
        <v>32</v>
      </c>
      <c r="B154" s="32">
        <v>7333</v>
      </c>
      <c r="C154" s="34" t="s">
        <v>3178</v>
      </c>
      <c r="D154" s="73"/>
      <c r="E154" s="74"/>
      <c r="F154" s="74"/>
      <c r="G154" s="20"/>
      <c r="J154" s="187"/>
      <c r="L154" s="187"/>
      <c r="M154" s="204"/>
      <c r="N154" s="187"/>
      <c r="O154" s="187"/>
      <c r="P154" s="187"/>
      <c r="Q154" s="21"/>
      <c r="R154" s="67" t="s">
        <v>1235</v>
      </c>
      <c r="S154" s="67"/>
      <c r="T154" s="67"/>
      <c r="U154" s="67"/>
      <c r="V154" s="67"/>
      <c r="W154" s="192"/>
      <c r="X154" s="67"/>
      <c r="Y154" s="67"/>
      <c r="Z154" s="54"/>
      <c r="AA154" s="53"/>
      <c r="AB154" s="53"/>
      <c r="AC154" s="59"/>
      <c r="AD154" s="67"/>
      <c r="AE154" s="67"/>
      <c r="AF154" s="67"/>
      <c r="AG154" s="67"/>
      <c r="AH154" s="67"/>
      <c r="AI154" s="67"/>
      <c r="AJ154" s="67"/>
      <c r="AK154" s="67"/>
      <c r="AL154" s="67"/>
      <c r="AM154" s="67"/>
      <c r="AN154" s="67"/>
      <c r="AO154" s="67"/>
      <c r="AP154" s="67"/>
      <c r="AQ154" s="67"/>
      <c r="AR154" s="67"/>
      <c r="AS154" s="65"/>
      <c r="AT154" s="156"/>
      <c r="AU154" s="35">
        <f>ROUND(ROUND(M153*W156,0)*$AB$12,0)</f>
        <v>102</v>
      </c>
      <c r="AV154" s="31"/>
    </row>
    <row r="155" spans="1:48" ht="14.25" customHeight="1" x14ac:dyDescent="0.15">
      <c r="A155" s="32">
        <v>32</v>
      </c>
      <c r="B155" s="32">
        <v>7334</v>
      </c>
      <c r="C155" s="34" t="s">
        <v>3179</v>
      </c>
      <c r="D155" s="73"/>
      <c r="E155" s="74"/>
      <c r="F155" s="74"/>
      <c r="G155" s="20"/>
      <c r="J155" s="187"/>
      <c r="L155" s="187"/>
      <c r="M155" s="204"/>
      <c r="N155" s="187"/>
      <c r="O155" s="187"/>
      <c r="P155" s="187"/>
      <c r="Q155" s="21"/>
      <c r="R155" s="53" t="s">
        <v>1237</v>
      </c>
      <c r="S155" s="53"/>
      <c r="T155" s="53"/>
      <c r="U155" s="53"/>
      <c r="V155" s="53"/>
      <c r="W155" s="188"/>
      <c r="X155" s="53"/>
      <c r="Y155" s="53"/>
      <c r="Z155" s="54"/>
      <c r="AA155" s="53"/>
      <c r="AB155" s="53"/>
      <c r="AC155" s="59"/>
      <c r="AD155" s="1091" t="s">
        <v>1229</v>
      </c>
      <c r="AE155" s="1092"/>
      <c r="AF155" s="1092"/>
      <c r="AG155" s="1092"/>
      <c r="AH155" s="1092"/>
      <c r="AI155" s="1093"/>
      <c r="AJ155" s="223" t="s">
        <v>1230</v>
      </c>
      <c r="AK155" s="107"/>
      <c r="AL155" s="107"/>
      <c r="AM155" s="107"/>
      <c r="AN155" s="107"/>
      <c r="AO155" s="107"/>
      <c r="AP155" s="107"/>
      <c r="AQ155" s="107"/>
      <c r="AR155" s="107"/>
      <c r="AS155" s="44" t="s">
        <v>17</v>
      </c>
      <c r="AT155" s="296">
        <v>0.7</v>
      </c>
      <c r="AU155" s="35">
        <f>ROUND(ROUND(ROUND(M153*W156,0)*$AB$12,0)*AT155,0)</f>
        <v>71</v>
      </c>
      <c r="AV155" s="31"/>
    </row>
    <row r="156" spans="1:48" ht="14.25" customHeight="1" x14ac:dyDescent="0.15">
      <c r="A156" s="32">
        <v>32</v>
      </c>
      <c r="B156" s="32" t="s">
        <v>3180</v>
      </c>
      <c r="C156" s="34" t="s">
        <v>3181</v>
      </c>
      <c r="D156" s="214"/>
      <c r="E156" s="211"/>
      <c r="F156" s="211"/>
      <c r="G156" s="214"/>
      <c r="H156" s="25"/>
      <c r="I156" s="25"/>
      <c r="J156" s="25"/>
      <c r="K156" s="25"/>
      <c r="L156" s="25"/>
      <c r="M156" s="14"/>
      <c r="N156" s="25"/>
      <c r="O156" s="25"/>
      <c r="P156" s="25"/>
      <c r="Q156" s="215"/>
      <c r="R156" s="71"/>
      <c r="S156" s="71"/>
      <c r="T156" s="71"/>
      <c r="U156" s="71"/>
      <c r="V156" s="26" t="s">
        <v>17</v>
      </c>
      <c r="W156" s="195">
        <v>0.96499999999999997</v>
      </c>
      <c r="X156" s="297"/>
      <c r="Y156" s="71"/>
      <c r="Z156" s="303"/>
      <c r="AA156" s="240"/>
      <c r="AB156" s="240"/>
      <c r="AC156" s="304"/>
      <c r="AD156" s="1094"/>
      <c r="AE156" s="1095"/>
      <c r="AF156" s="1095"/>
      <c r="AG156" s="1095"/>
      <c r="AH156" s="1095"/>
      <c r="AI156" s="1096"/>
      <c r="AJ156" s="223" t="s">
        <v>1233</v>
      </c>
      <c r="AK156" s="107"/>
      <c r="AL156" s="107"/>
      <c r="AM156" s="107"/>
      <c r="AN156" s="107"/>
      <c r="AO156" s="107"/>
      <c r="AP156" s="107"/>
      <c r="AQ156" s="107"/>
      <c r="AR156" s="107"/>
      <c r="AS156" s="44" t="s">
        <v>17</v>
      </c>
      <c r="AT156" s="296">
        <v>0.5</v>
      </c>
      <c r="AU156" s="35">
        <f>ROUND(ROUND(ROUND(M153*W156,0)*$AB$12,0)*AT156,0)</f>
        <v>51</v>
      </c>
      <c r="AV156" s="19"/>
    </row>
    <row r="157" spans="1:48" ht="14.25" customHeight="1" x14ac:dyDescent="0.15"/>
  </sheetData>
  <mergeCells count="56">
    <mergeCell ref="AD155:AI156"/>
    <mergeCell ref="AD137:AI138"/>
    <mergeCell ref="AD140:AI141"/>
    <mergeCell ref="AD143:AI144"/>
    <mergeCell ref="AD146:AI147"/>
    <mergeCell ref="AD149:AI150"/>
    <mergeCell ref="AD152:AI153"/>
    <mergeCell ref="AD134:AI135"/>
    <mergeCell ref="AD101:AI102"/>
    <mergeCell ref="AD104:AI105"/>
    <mergeCell ref="AD107:AI108"/>
    <mergeCell ref="AD110:AI111"/>
    <mergeCell ref="AD113:AI114"/>
    <mergeCell ref="AD116:AI117"/>
    <mergeCell ref="AD119:AI120"/>
    <mergeCell ref="AD122:AI123"/>
    <mergeCell ref="AD125:AI126"/>
    <mergeCell ref="AD128:AI129"/>
    <mergeCell ref="AD131:AI132"/>
    <mergeCell ref="AD98:AI99"/>
    <mergeCell ref="AD65:AI66"/>
    <mergeCell ref="AD68:AI69"/>
    <mergeCell ref="AD71:AI72"/>
    <mergeCell ref="AD74:AI75"/>
    <mergeCell ref="AD77:AI78"/>
    <mergeCell ref="AD80:AI81"/>
    <mergeCell ref="AD83:AI84"/>
    <mergeCell ref="AD86:AI87"/>
    <mergeCell ref="AD89:AI90"/>
    <mergeCell ref="AD92:AI93"/>
    <mergeCell ref="AD95:AI96"/>
    <mergeCell ref="AD62:AI63"/>
    <mergeCell ref="G31:J33"/>
    <mergeCell ref="AD32:AI33"/>
    <mergeCell ref="AD35:AI36"/>
    <mergeCell ref="AD38:AI39"/>
    <mergeCell ref="AD41:AI42"/>
    <mergeCell ref="AD44:AI45"/>
    <mergeCell ref="AD47:AI48"/>
    <mergeCell ref="AD50:AI51"/>
    <mergeCell ref="AD53:AI54"/>
    <mergeCell ref="AD56:AI57"/>
    <mergeCell ref="AD59:AI60"/>
    <mergeCell ref="AD29:AI30"/>
    <mergeCell ref="D5:AT5"/>
    <mergeCell ref="D7:F9"/>
    <mergeCell ref="G7:J9"/>
    <mergeCell ref="Z7:AC11"/>
    <mergeCell ref="AD8:AI9"/>
    <mergeCell ref="AD11:AI12"/>
    <mergeCell ref="AB12:AC12"/>
    <mergeCell ref="AD14:AI15"/>
    <mergeCell ref="AD17:AI18"/>
    <mergeCell ref="AD20:AI21"/>
    <mergeCell ref="AD23:AI24"/>
    <mergeCell ref="AD26:AI27"/>
  </mergeCells>
  <phoneticPr fontId="1"/>
  <printOptions horizontalCentered="1"/>
  <pageMargins left="0.78740157480314965" right="0.39370078740157483" top="0.59055118110236227" bottom="0.59055118110236227" header="0.39370078740157483" footer="0.31496062992125984"/>
  <pageSetup paperSize="9" scale="45" orientation="portrait" r:id="rId1"/>
  <headerFooter>
    <oddHeader>&amp;R&amp;9経過的施設入所支援</oddHeader>
    <oddFooter>&amp;C&amp;14&amp;P</oddFooter>
  </headerFooter>
  <rowBreaks count="1" manualBreakCount="1">
    <brk id="84" max="4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sheetPr>
  <dimension ref="A1:AV156"/>
  <sheetViews>
    <sheetView view="pageBreakPreview" zoomScaleNormal="100" zoomScaleSheetLayoutView="100" workbookViewId="0"/>
  </sheetViews>
  <sheetFormatPr defaultColWidth="9" defaultRowHeight="13.5" x14ac:dyDescent="0.15"/>
  <cols>
    <col min="1" max="1" width="4.625" style="2" customWidth="1"/>
    <col min="2" max="2" width="7.625" style="2" customWidth="1"/>
    <col min="3" max="3" width="37.125" style="4" customWidth="1"/>
    <col min="4" max="7" width="2.375" style="2" customWidth="1"/>
    <col min="8" max="12" width="2.375" style="4" customWidth="1"/>
    <col min="13" max="13" width="5.875" style="4" customWidth="1"/>
    <col min="14" max="16" width="2.375" style="4" customWidth="1"/>
    <col min="17" max="19" width="2.375" style="2" customWidth="1"/>
    <col min="20" max="22" width="2.375" style="5" customWidth="1"/>
    <col min="23" max="23" width="5" style="5" customWidth="1"/>
    <col min="24" max="43" width="2.375" style="5" customWidth="1"/>
    <col min="44" max="44" width="6.625" style="5" customWidth="1"/>
    <col min="45" max="45" width="2.375" style="5" customWidth="1"/>
    <col min="46" max="46" width="4.125" style="2" customWidth="1"/>
    <col min="47" max="47" width="7.125" style="2" customWidth="1"/>
    <col min="48" max="48" width="8.625" style="2" customWidth="1"/>
    <col min="49" max="49" width="4.375" style="2" bestFit="1" customWidth="1"/>
    <col min="50" max="16384" width="9" style="2"/>
  </cols>
  <sheetData>
    <row r="1" spans="1:48" ht="17.100000000000001" customHeight="1" x14ac:dyDescent="0.15">
      <c r="A1" s="1"/>
    </row>
    <row r="2" spans="1:48" ht="17.100000000000001" customHeight="1" x14ac:dyDescent="0.15">
      <c r="A2" s="1"/>
    </row>
    <row r="3" spans="1:48" ht="17.100000000000001" customHeight="1" x14ac:dyDescent="0.15">
      <c r="A3" s="1"/>
    </row>
    <row r="4" spans="1:48" ht="17.100000000000001" customHeight="1" x14ac:dyDescent="0.15">
      <c r="A4" s="1"/>
      <c r="B4" s="180"/>
    </row>
    <row r="5" spans="1:48" x14ac:dyDescent="0.15">
      <c r="A5" s="6" t="s">
        <v>1</v>
      </c>
      <c r="B5" s="7"/>
      <c r="C5" s="305" t="s">
        <v>2</v>
      </c>
      <c r="D5" s="1099" t="s">
        <v>2979</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79" t="s">
        <v>4</v>
      </c>
      <c r="AV5" s="9" t="s">
        <v>5</v>
      </c>
    </row>
    <row r="6" spans="1:48" x14ac:dyDescent="0.15">
      <c r="A6" s="9" t="s">
        <v>6</v>
      </c>
      <c r="B6" s="79" t="s">
        <v>7</v>
      </c>
      <c r="C6" s="58"/>
      <c r="D6" s="55"/>
      <c r="E6" s="58"/>
      <c r="F6" s="58"/>
      <c r="G6" s="58"/>
      <c r="H6" s="58"/>
      <c r="I6" s="58"/>
      <c r="J6" s="58"/>
      <c r="K6" s="58"/>
      <c r="L6" s="58"/>
      <c r="M6" s="58"/>
      <c r="N6" s="58"/>
      <c r="O6" s="58"/>
      <c r="P6" s="58"/>
      <c r="Q6" s="58"/>
      <c r="R6" s="58"/>
      <c r="S6" s="58"/>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58"/>
      <c r="AU6" s="306" t="s">
        <v>8</v>
      </c>
      <c r="AV6" s="155" t="s">
        <v>9</v>
      </c>
    </row>
    <row r="7" spans="1:48" ht="14.25" customHeight="1" x14ac:dyDescent="0.15">
      <c r="A7" s="32">
        <v>32</v>
      </c>
      <c r="B7" s="32">
        <v>7341</v>
      </c>
      <c r="C7" s="34" t="s">
        <v>3182</v>
      </c>
      <c r="D7" s="1085" t="s">
        <v>1457</v>
      </c>
      <c r="E7" s="1086"/>
      <c r="F7" s="1087"/>
      <c r="G7" s="40" t="s">
        <v>1458</v>
      </c>
      <c r="H7" s="40"/>
      <c r="I7" s="40"/>
      <c r="J7" s="184"/>
      <c r="K7" s="40"/>
      <c r="L7" s="184"/>
      <c r="M7" s="185"/>
      <c r="N7" s="184"/>
      <c r="O7" s="184"/>
      <c r="P7" s="184"/>
      <c r="Q7" s="40"/>
      <c r="R7" s="47"/>
      <c r="S7" s="65"/>
      <c r="T7" s="65"/>
      <c r="U7" s="65"/>
      <c r="V7" s="65"/>
      <c r="W7" s="102"/>
      <c r="X7" s="65"/>
      <c r="Y7" s="65"/>
      <c r="Z7" s="1085" t="s">
        <v>2981</v>
      </c>
      <c r="AA7" s="1086"/>
      <c r="AB7" s="1086"/>
      <c r="AC7" s="1087"/>
      <c r="AD7" s="183"/>
      <c r="AE7" s="65"/>
      <c r="AF7" s="65"/>
      <c r="AG7" s="65"/>
      <c r="AH7" s="65"/>
      <c r="AI7" s="65"/>
      <c r="AJ7" s="65"/>
      <c r="AK7" s="65"/>
      <c r="AL7" s="65"/>
      <c r="AM7" s="65"/>
      <c r="AN7" s="65"/>
      <c r="AO7" s="65"/>
      <c r="AP7" s="65"/>
      <c r="AQ7" s="65"/>
      <c r="AR7" s="65"/>
      <c r="AS7" s="184"/>
      <c r="AT7" s="307"/>
      <c r="AU7" s="35">
        <f>ROUND(M9*$AB$12,0)</f>
        <v>187</v>
      </c>
      <c r="AV7" s="66" t="s">
        <v>13</v>
      </c>
    </row>
    <row r="8" spans="1:48" ht="14.25" customHeight="1" x14ac:dyDescent="0.15">
      <c r="A8" s="32">
        <v>32</v>
      </c>
      <c r="B8" s="32">
        <v>7342</v>
      </c>
      <c r="C8" s="34" t="s">
        <v>3183</v>
      </c>
      <c r="D8" s="1088"/>
      <c r="E8" s="1089"/>
      <c r="F8" s="1090"/>
      <c r="G8" s="4"/>
      <c r="J8" s="187"/>
      <c r="L8" s="187"/>
      <c r="M8" s="204"/>
      <c r="N8" s="187"/>
      <c r="O8" s="187"/>
      <c r="P8" s="187"/>
      <c r="Q8" s="4"/>
      <c r="R8" s="186"/>
      <c r="S8" s="53"/>
      <c r="T8" s="53"/>
      <c r="U8" s="53"/>
      <c r="V8" s="53"/>
      <c r="W8" s="188"/>
      <c r="X8" s="53"/>
      <c r="Y8" s="53"/>
      <c r="Z8" s="1088"/>
      <c r="AA8" s="1089"/>
      <c r="AB8" s="1089"/>
      <c r="AC8" s="1090"/>
      <c r="AD8" s="1091" t="s">
        <v>1229</v>
      </c>
      <c r="AE8" s="1092"/>
      <c r="AF8" s="1092"/>
      <c r="AG8" s="1092"/>
      <c r="AH8" s="1092"/>
      <c r="AI8" s="1093"/>
      <c r="AJ8" s="67" t="s">
        <v>1230</v>
      </c>
      <c r="AK8" s="67"/>
      <c r="AL8" s="67"/>
      <c r="AM8" s="67"/>
      <c r="AN8" s="67"/>
      <c r="AO8" s="67"/>
      <c r="AP8" s="67"/>
      <c r="AQ8" s="67"/>
      <c r="AR8" s="67"/>
      <c r="AS8" s="65" t="s">
        <v>17</v>
      </c>
      <c r="AT8" s="296">
        <v>0.7</v>
      </c>
      <c r="AU8" s="35">
        <f>ROUND(ROUND(M9*$AB$12,0)*AT8,0)</f>
        <v>131</v>
      </c>
      <c r="AV8" s="31"/>
    </row>
    <row r="9" spans="1:48" ht="14.25" x14ac:dyDescent="0.15">
      <c r="A9" s="32">
        <v>32</v>
      </c>
      <c r="B9" s="32" t="s">
        <v>3184</v>
      </c>
      <c r="C9" s="34" t="s">
        <v>3185</v>
      </c>
      <c r="D9" s="1088"/>
      <c r="E9" s="1089"/>
      <c r="F9" s="1090"/>
      <c r="G9" s="4"/>
      <c r="J9" s="187"/>
      <c r="L9" s="187"/>
      <c r="M9" s="189">
        <f>'11経過的施設入所支援(基本２)'!L9</f>
        <v>267</v>
      </c>
      <c r="N9" s="4" t="s">
        <v>21</v>
      </c>
      <c r="O9" s="187"/>
      <c r="P9" s="187"/>
      <c r="Q9" s="4"/>
      <c r="R9" s="186"/>
      <c r="S9" s="53"/>
      <c r="T9" s="53"/>
      <c r="U9" s="53"/>
      <c r="V9" s="53"/>
      <c r="W9" s="188"/>
      <c r="X9" s="53"/>
      <c r="Y9" s="53"/>
      <c r="Z9" s="1088"/>
      <c r="AA9" s="1089"/>
      <c r="AB9" s="1089"/>
      <c r="AC9" s="1090"/>
      <c r="AD9" s="1094"/>
      <c r="AE9" s="1095"/>
      <c r="AF9" s="1095"/>
      <c r="AG9" s="1095"/>
      <c r="AH9" s="1095"/>
      <c r="AI9" s="1096"/>
      <c r="AJ9" s="223" t="s">
        <v>1233</v>
      </c>
      <c r="AK9" s="107"/>
      <c r="AL9" s="107"/>
      <c r="AM9" s="107"/>
      <c r="AN9" s="107"/>
      <c r="AO9" s="107"/>
      <c r="AP9" s="107"/>
      <c r="AQ9" s="107"/>
      <c r="AR9" s="107"/>
      <c r="AS9" s="44" t="s">
        <v>1678</v>
      </c>
      <c r="AT9" s="296">
        <v>0.5</v>
      </c>
      <c r="AU9" s="35">
        <f>ROUND(ROUND(M9*$AB$12,0)*AT9,0)</f>
        <v>94</v>
      </c>
      <c r="AV9" s="31"/>
    </row>
    <row r="10" spans="1:48" ht="14.25" customHeight="1" x14ac:dyDescent="0.15">
      <c r="A10" s="32">
        <v>32</v>
      </c>
      <c r="B10" s="32">
        <v>7343</v>
      </c>
      <c r="C10" s="34" t="s">
        <v>3186</v>
      </c>
      <c r="D10" s="73"/>
      <c r="E10" s="74"/>
      <c r="F10" s="75"/>
      <c r="G10" s="4"/>
      <c r="J10" s="187"/>
      <c r="L10" s="187"/>
      <c r="M10" s="58"/>
      <c r="P10" s="187"/>
      <c r="Q10" s="4"/>
      <c r="R10" s="72" t="s">
        <v>1235</v>
      </c>
      <c r="S10" s="67"/>
      <c r="T10" s="67"/>
      <c r="U10" s="67"/>
      <c r="V10" s="67"/>
      <c r="W10" s="192"/>
      <c r="X10" s="67"/>
      <c r="Y10" s="67"/>
      <c r="Z10" s="1088"/>
      <c r="AA10" s="1089"/>
      <c r="AB10" s="1089"/>
      <c r="AC10" s="1090"/>
      <c r="AD10" s="72"/>
      <c r="AE10" s="67"/>
      <c r="AF10" s="67"/>
      <c r="AG10" s="67"/>
      <c r="AH10" s="67"/>
      <c r="AI10" s="67"/>
      <c r="AJ10" s="67"/>
      <c r="AK10" s="67"/>
      <c r="AL10" s="67"/>
      <c r="AM10" s="67"/>
      <c r="AN10" s="67"/>
      <c r="AO10" s="67"/>
      <c r="AP10" s="67"/>
      <c r="AQ10" s="67"/>
      <c r="AR10" s="67"/>
      <c r="AS10" s="65"/>
      <c r="AT10" s="157"/>
      <c r="AU10" s="35">
        <f>ROUND(ROUND(M9*W12,0)*$AB$12,0)</f>
        <v>181</v>
      </c>
      <c r="AV10" s="31"/>
    </row>
    <row r="11" spans="1:48" ht="14.25" customHeight="1" x14ac:dyDescent="0.15">
      <c r="A11" s="32">
        <v>32</v>
      </c>
      <c r="B11" s="32">
        <v>7344</v>
      </c>
      <c r="C11" s="34" t="s">
        <v>3187</v>
      </c>
      <c r="D11" s="73"/>
      <c r="E11" s="74"/>
      <c r="F11" s="75"/>
      <c r="G11" s="4"/>
      <c r="J11" s="187"/>
      <c r="L11" s="187"/>
      <c r="M11" s="204"/>
      <c r="N11" s="187"/>
      <c r="O11" s="187"/>
      <c r="P11" s="187"/>
      <c r="Q11" s="4"/>
      <c r="R11" s="54" t="s">
        <v>1237</v>
      </c>
      <c r="S11" s="53"/>
      <c r="T11" s="53"/>
      <c r="U11" s="53"/>
      <c r="V11" s="53"/>
      <c r="W11" s="188"/>
      <c r="X11" s="53"/>
      <c r="Y11" s="53"/>
      <c r="Z11" s="1088"/>
      <c r="AA11" s="1089"/>
      <c r="AB11" s="1089"/>
      <c r="AC11" s="1090"/>
      <c r="AD11" s="1091" t="s">
        <v>1229</v>
      </c>
      <c r="AE11" s="1092"/>
      <c r="AF11" s="1092"/>
      <c r="AG11" s="1092"/>
      <c r="AH11" s="1092"/>
      <c r="AI11" s="1093"/>
      <c r="AJ11" s="72" t="s">
        <v>1230</v>
      </c>
      <c r="AK11" s="67"/>
      <c r="AL11" s="67"/>
      <c r="AM11" s="67"/>
      <c r="AN11" s="67"/>
      <c r="AO11" s="67"/>
      <c r="AP11" s="67"/>
      <c r="AQ11" s="67"/>
      <c r="AR11" s="67"/>
      <c r="AS11" s="65" t="s">
        <v>17</v>
      </c>
      <c r="AT11" s="296">
        <v>0.7</v>
      </c>
      <c r="AU11" s="35">
        <f>ROUND(ROUND(ROUND(M9*W12,0)*$AB$12,0)*AT11,0)</f>
        <v>127</v>
      </c>
      <c r="AV11" s="31"/>
    </row>
    <row r="12" spans="1:48" ht="14.25" x14ac:dyDescent="0.15">
      <c r="A12" s="32">
        <v>32</v>
      </c>
      <c r="B12" s="32" t="s">
        <v>3188</v>
      </c>
      <c r="C12" s="34" t="s">
        <v>3189</v>
      </c>
      <c r="D12" s="73"/>
      <c r="E12" s="74"/>
      <c r="F12" s="75"/>
      <c r="G12" s="4"/>
      <c r="J12" s="187"/>
      <c r="L12" s="187"/>
      <c r="M12" s="204"/>
      <c r="N12" s="187"/>
      <c r="O12" s="187"/>
      <c r="P12" s="187"/>
      <c r="Q12" s="4"/>
      <c r="R12" s="94"/>
      <c r="S12" s="71"/>
      <c r="T12" s="71"/>
      <c r="U12" s="71"/>
      <c r="V12" s="26" t="s">
        <v>17</v>
      </c>
      <c r="W12" s="195">
        <v>0.96499999999999997</v>
      </c>
      <c r="X12" s="297"/>
      <c r="Y12" s="71"/>
      <c r="Z12" s="73"/>
      <c r="AA12" s="23" t="s">
        <v>17</v>
      </c>
      <c r="AB12" s="1127">
        <v>0.7</v>
      </c>
      <c r="AC12" s="1128"/>
      <c r="AD12" s="1094"/>
      <c r="AE12" s="1095"/>
      <c r="AF12" s="1095"/>
      <c r="AG12" s="1095"/>
      <c r="AH12" s="1095"/>
      <c r="AI12" s="1096"/>
      <c r="AJ12" s="223" t="s">
        <v>1233</v>
      </c>
      <c r="AK12" s="107"/>
      <c r="AL12" s="107"/>
      <c r="AM12" s="107"/>
      <c r="AN12" s="107"/>
      <c r="AO12" s="107"/>
      <c r="AP12" s="107"/>
      <c r="AQ12" s="107"/>
      <c r="AR12" s="107"/>
      <c r="AS12" s="44" t="s">
        <v>1678</v>
      </c>
      <c r="AT12" s="296">
        <v>0.5</v>
      </c>
      <c r="AU12" s="35">
        <f>ROUND(ROUND(ROUND(M9*W12,0)*$AB$12,0)*AT12,0)</f>
        <v>91</v>
      </c>
      <c r="AV12" s="31"/>
    </row>
    <row r="13" spans="1:48" ht="14.25" x14ac:dyDescent="0.15">
      <c r="A13" s="32">
        <v>32</v>
      </c>
      <c r="B13" s="32">
        <v>7351</v>
      </c>
      <c r="C13" s="34" t="s">
        <v>3190</v>
      </c>
      <c r="D13" s="73"/>
      <c r="E13" s="74"/>
      <c r="F13" s="74"/>
      <c r="G13" s="47" t="s">
        <v>1467</v>
      </c>
      <c r="H13" s="40"/>
      <c r="I13" s="40"/>
      <c r="J13" s="184"/>
      <c r="K13" s="40"/>
      <c r="L13" s="184"/>
      <c r="M13" s="185"/>
      <c r="N13" s="184"/>
      <c r="O13" s="184"/>
      <c r="P13" s="184"/>
      <c r="Q13" s="41"/>
      <c r="R13" s="40"/>
      <c r="S13" s="65"/>
      <c r="T13" s="65"/>
      <c r="U13" s="65"/>
      <c r="V13" s="65"/>
      <c r="W13" s="102"/>
      <c r="X13" s="65"/>
      <c r="Y13" s="65"/>
      <c r="Z13" s="73"/>
      <c r="AA13" s="74"/>
      <c r="AB13" s="74"/>
      <c r="AC13" s="75"/>
      <c r="AD13" s="183"/>
      <c r="AE13" s="65"/>
      <c r="AF13" s="65"/>
      <c r="AG13" s="65"/>
      <c r="AH13" s="65"/>
      <c r="AI13" s="65"/>
      <c r="AJ13" s="65"/>
      <c r="AK13" s="65"/>
      <c r="AL13" s="65"/>
      <c r="AM13" s="65"/>
      <c r="AN13" s="65"/>
      <c r="AO13" s="65"/>
      <c r="AP13" s="65"/>
      <c r="AQ13" s="65"/>
      <c r="AR13" s="65"/>
      <c r="AS13" s="184"/>
      <c r="AT13" s="307"/>
      <c r="AU13" s="35">
        <f>ROUND(M15*$AB$12,0)</f>
        <v>171</v>
      </c>
      <c r="AV13" s="31"/>
    </row>
    <row r="14" spans="1:48" ht="14.25" customHeight="1" x14ac:dyDescent="0.15">
      <c r="A14" s="32">
        <v>32</v>
      </c>
      <c r="B14" s="32">
        <v>7352</v>
      </c>
      <c r="C14" s="34" t="s">
        <v>3191</v>
      </c>
      <c r="D14" s="73"/>
      <c r="E14" s="74"/>
      <c r="F14" s="74"/>
      <c r="G14" s="20"/>
      <c r="J14" s="187"/>
      <c r="L14" s="187"/>
      <c r="M14" s="204"/>
      <c r="N14" s="187"/>
      <c r="O14" s="187"/>
      <c r="P14" s="187"/>
      <c r="Q14" s="21"/>
      <c r="R14" s="4"/>
      <c r="S14" s="53"/>
      <c r="T14" s="53"/>
      <c r="U14" s="53"/>
      <c r="V14" s="53"/>
      <c r="W14" s="188"/>
      <c r="X14" s="53"/>
      <c r="Y14" s="53"/>
      <c r="Z14" s="73"/>
      <c r="AA14" s="187"/>
      <c r="AB14" s="187"/>
      <c r="AC14" s="208"/>
      <c r="AD14" s="1091" t="s">
        <v>1229</v>
      </c>
      <c r="AE14" s="1092"/>
      <c r="AF14" s="1092"/>
      <c r="AG14" s="1092"/>
      <c r="AH14" s="1092"/>
      <c r="AI14" s="1093"/>
      <c r="AJ14" s="67" t="s">
        <v>1230</v>
      </c>
      <c r="AK14" s="67"/>
      <c r="AL14" s="67"/>
      <c r="AM14" s="67"/>
      <c r="AN14" s="67"/>
      <c r="AO14" s="67"/>
      <c r="AP14" s="67"/>
      <c r="AQ14" s="67"/>
      <c r="AR14" s="67"/>
      <c r="AS14" s="65" t="s">
        <v>17</v>
      </c>
      <c r="AT14" s="296">
        <v>0.7</v>
      </c>
      <c r="AU14" s="35">
        <f>ROUND(ROUND(M15*$AB$12,0)*AT14,0)</f>
        <v>120</v>
      </c>
      <c r="AV14" s="31"/>
    </row>
    <row r="15" spans="1:48" ht="14.25" x14ac:dyDescent="0.15">
      <c r="A15" s="32">
        <v>32</v>
      </c>
      <c r="B15" s="32" t="s">
        <v>3192</v>
      </c>
      <c r="C15" s="34" t="s">
        <v>3193</v>
      </c>
      <c r="D15" s="73"/>
      <c r="E15" s="74"/>
      <c r="F15" s="74"/>
      <c r="G15" s="20"/>
      <c r="J15" s="187"/>
      <c r="L15" s="187"/>
      <c r="M15" s="189">
        <f>'11経過的施設入所支援(基本２)'!L15</f>
        <v>244</v>
      </c>
      <c r="N15" s="4" t="s">
        <v>21</v>
      </c>
      <c r="O15" s="187"/>
      <c r="P15" s="187"/>
      <c r="Q15" s="21"/>
      <c r="R15" s="4"/>
      <c r="S15" s="53"/>
      <c r="T15" s="53"/>
      <c r="U15" s="53"/>
      <c r="V15" s="53"/>
      <c r="W15" s="188"/>
      <c r="X15" s="53"/>
      <c r="Y15" s="53"/>
      <c r="Z15" s="73"/>
      <c r="AA15" s="23"/>
      <c r="AB15" s="298"/>
      <c r="AC15" s="299"/>
      <c r="AD15" s="1094"/>
      <c r="AE15" s="1095"/>
      <c r="AF15" s="1095"/>
      <c r="AG15" s="1095"/>
      <c r="AH15" s="1095"/>
      <c r="AI15" s="1096"/>
      <c r="AJ15" s="223" t="s">
        <v>1233</v>
      </c>
      <c r="AK15" s="107"/>
      <c r="AL15" s="107"/>
      <c r="AM15" s="107"/>
      <c r="AN15" s="107"/>
      <c r="AO15" s="107"/>
      <c r="AP15" s="107"/>
      <c r="AQ15" s="107"/>
      <c r="AR15" s="107"/>
      <c r="AS15" s="44" t="s">
        <v>1678</v>
      </c>
      <c r="AT15" s="296">
        <v>0.5</v>
      </c>
      <c r="AU15" s="35">
        <f>ROUND(ROUND(M15*$AB$12,0)*AT15,0)</f>
        <v>86</v>
      </c>
      <c r="AV15" s="31"/>
    </row>
    <row r="16" spans="1:48" ht="14.25" x14ac:dyDescent="0.15">
      <c r="A16" s="32">
        <v>32</v>
      </c>
      <c r="B16" s="32">
        <v>7353</v>
      </c>
      <c r="C16" s="34" t="s">
        <v>3194</v>
      </c>
      <c r="D16" s="73"/>
      <c r="E16" s="74"/>
      <c r="F16" s="74"/>
      <c r="G16" s="20"/>
      <c r="J16" s="187"/>
      <c r="L16" s="187"/>
      <c r="M16" s="58"/>
      <c r="P16" s="187"/>
      <c r="Q16" s="21"/>
      <c r="R16" s="67" t="s">
        <v>1235</v>
      </c>
      <c r="S16" s="67"/>
      <c r="T16" s="67"/>
      <c r="U16" s="67"/>
      <c r="V16" s="67"/>
      <c r="W16" s="192"/>
      <c r="X16" s="67"/>
      <c r="Y16" s="67"/>
      <c r="Z16" s="54"/>
      <c r="AA16" s="53"/>
      <c r="AB16" s="53"/>
      <c r="AC16" s="59"/>
      <c r="AD16" s="72"/>
      <c r="AE16" s="67"/>
      <c r="AF16" s="67"/>
      <c r="AG16" s="67"/>
      <c r="AH16" s="67"/>
      <c r="AI16" s="67"/>
      <c r="AJ16" s="67"/>
      <c r="AK16" s="67"/>
      <c r="AL16" s="67"/>
      <c r="AM16" s="67"/>
      <c r="AN16" s="67"/>
      <c r="AO16" s="67"/>
      <c r="AP16" s="67"/>
      <c r="AQ16" s="67"/>
      <c r="AR16" s="67"/>
      <c r="AS16" s="65"/>
      <c r="AT16" s="157"/>
      <c r="AU16" s="35">
        <f>ROUND(ROUND(M15*W18,0)*$AB$12,0)</f>
        <v>165</v>
      </c>
      <c r="AV16" s="31"/>
    </row>
    <row r="17" spans="1:48" ht="14.25" customHeight="1" x14ac:dyDescent="0.15">
      <c r="A17" s="32">
        <v>32</v>
      </c>
      <c r="B17" s="32">
        <v>7354</v>
      </c>
      <c r="C17" s="34" t="s">
        <v>3195</v>
      </c>
      <c r="D17" s="73"/>
      <c r="E17" s="74"/>
      <c r="F17" s="74"/>
      <c r="G17" s="20"/>
      <c r="J17" s="187"/>
      <c r="L17" s="187"/>
      <c r="M17" s="204"/>
      <c r="N17" s="187"/>
      <c r="O17" s="187"/>
      <c r="P17" s="187"/>
      <c r="Q17" s="21"/>
      <c r="R17" s="53" t="s">
        <v>1237</v>
      </c>
      <c r="S17" s="53"/>
      <c r="T17" s="53"/>
      <c r="U17" s="53"/>
      <c r="V17" s="53"/>
      <c r="W17" s="188"/>
      <c r="X17" s="53"/>
      <c r="Y17" s="53"/>
      <c r="Z17" s="54"/>
      <c r="AA17" s="53"/>
      <c r="AB17" s="53"/>
      <c r="AC17" s="59"/>
      <c r="AD17" s="1091" t="s">
        <v>1229</v>
      </c>
      <c r="AE17" s="1092"/>
      <c r="AF17" s="1092"/>
      <c r="AG17" s="1092"/>
      <c r="AH17" s="1092"/>
      <c r="AI17" s="1093"/>
      <c r="AJ17" s="72" t="s">
        <v>1230</v>
      </c>
      <c r="AK17" s="67"/>
      <c r="AL17" s="67"/>
      <c r="AM17" s="67"/>
      <c r="AN17" s="67"/>
      <c r="AO17" s="67"/>
      <c r="AP17" s="67"/>
      <c r="AQ17" s="67"/>
      <c r="AR17" s="67"/>
      <c r="AS17" s="65" t="s">
        <v>17</v>
      </c>
      <c r="AT17" s="296">
        <v>0.7</v>
      </c>
      <c r="AU17" s="35">
        <f>ROUND(ROUND(ROUND(M15*W18,0)*$AB$12,0)*AT17,0)</f>
        <v>116</v>
      </c>
      <c r="AV17" s="31"/>
    </row>
    <row r="18" spans="1:48" ht="14.25" x14ac:dyDescent="0.15">
      <c r="A18" s="32">
        <v>32</v>
      </c>
      <c r="B18" s="32" t="s">
        <v>3196</v>
      </c>
      <c r="C18" s="34" t="s">
        <v>3197</v>
      </c>
      <c r="D18" s="73"/>
      <c r="E18" s="74"/>
      <c r="F18" s="74"/>
      <c r="G18" s="20"/>
      <c r="J18" s="187"/>
      <c r="L18" s="187"/>
      <c r="M18" s="204"/>
      <c r="N18" s="187"/>
      <c r="O18" s="187"/>
      <c r="P18" s="187"/>
      <c r="Q18" s="21"/>
      <c r="R18" s="71"/>
      <c r="S18" s="71"/>
      <c r="T18" s="71"/>
      <c r="U18" s="71"/>
      <c r="V18" s="26" t="s">
        <v>17</v>
      </c>
      <c r="W18" s="195">
        <v>0.96499999999999997</v>
      </c>
      <c r="X18" s="297"/>
      <c r="Y18" s="71"/>
      <c r="Z18" s="54"/>
      <c r="AA18" s="53"/>
      <c r="AB18" s="53"/>
      <c r="AC18" s="59"/>
      <c r="AD18" s="1094"/>
      <c r="AE18" s="1095"/>
      <c r="AF18" s="1095"/>
      <c r="AG18" s="1095"/>
      <c r="AH18" s="1095"/>
      <c r="AI18" s="1096"/>
      <c r="AJ18" s="223" t="s">
        <v>1233</v>
      </c>
      <c r="AK18" s="107"/>
      <c r="AL18" s="107"/>
      <c r="AM18" s="107"/>
      <c r="AN18" s="107"/>
      <c r="AO18" s="107"/>
      <c r="AP18" s="107"/>
      <c r="AQ18" s="107"/>
      <c r="AR18" s="107"/>
      <c r="AS18" s="44" t="s">
        <v>1678</v>
      </c>
      <c r="AT18" s="296">
        <v>0.5</v>
      </c>
      <c r="AU18" s="35">
        <f>ROUND(ROUND(ROUND(M15*W18,0)*$AB$12,0)*AT18,0)</f>
        <v>83</v>
      </c>
      <c r="AV18" s="31"/>
    </row>
    <row r="19" spans="1:48" ht="14.25" x14ac:dyDescent="0.15">
      <c r="A19" s="32">
        <v>32</v>
      </c>
      <c r="B19" s="32">
        <v>7361</v>
      </c>
      <c r="C19" s="34" t="s">
        <v>3198</v>
      </c>
      <c r="D19" s="73"/>
      <c r="E19" s="74"/>
      <c r="F19" s="74"/>
      <c r="G19" s="47" t="s">
        <v>1476</v>
      </c>
      <c r="H19" s="40"/>
      <c r="I19" s="40"/>
      <c r="J19" s="184"/>
      <c r="K19" s="40"/>
      <c r="L19" s="184"/>
      <c r="M19" s="185"/>
      <c r="N19" s="184"/>
      <c r="O19" s="184"/>
      <c r="P19" s="184"/>
      <c r="Q19" s="41"/>
      <c r="R19" s="4"/>
      <c r="S19" s="23"/>
      <c r="T19" s="23"/>
      <c r="U19" s="23"/>
      <c r="V19" s="23"/>
      <c r="W19" s="39"/>
      <c r="X19" s="23"/>
      <c r="Y19" s="23"/>
      <c r="Z19" s="54"/>
      <c r="AA19" s="53"/>
      <c r="AB19" s="53"/>
      <c r="AC19" s="59"/>
      <c r="AD19" s="183"/>
      <c r="AE19" s="65"/>
      <c r="AF19" s="65"/>
      <c r="AG19" s="65"/>
      <c r="AH19" s="65"/>
      <c r="AI19" s="65"/>
      <c r="AJ19" s="65"/>
      <c r="AK19" s="65"/>
      <c r="AL19" s="65"/>
      <c r="AM19" s="65"/>
      <c r="AN19" s="65"/>
      <c r="AO19" s="65"/>
      <c r="AP19" s="65"/>
      <c r="AQ19" s="65"/>
      <c r="AR19" s="65"/>
      <c r="AS19" s="184"/>
      <c r="AT19" s="307"/>
      <c r="AU19" s="35">
        <f>ROUND(M21*$AB$12,0)</f>
        <v>162</v>
      </c>
      <c r="AV19" s="31"/>
    </row>
    <row r="20" spans="1:48" ht="14.25" customHeight="1" x14ac:dyDescent="0.15">
      <c r="A20" s="32">
        <v>32</v>
      </c>
      <c r="B20" s="32">
        <v>7362</v>
      </c>
      <c r="C20" s="34" t="s">
        <v>3199</v>
      </c>
      <c r="D20" s="73"/>
      <c r="E20" s="74"/>
      <c r="F20" s="74"/>
      <c r="G20" s="20"/>
      <c r="J20" s="187"/>
      <c r="L20" s="187"/>
      <c r="M20" s="204"/>
      <c r="N20" s="187"/>
      <c r="O20" s="187"/>
      <c r="P20" s="187"/>
      <c r="Q20" s="21"/>
      <c r="R20" s="187"/>
      <c r="S20" s="53"/>
      <c r="T20" s="53"/>
      <c r="U20" s="53"/>
      <c r="V20" s="53"/>
      <c r="W20" s="188"/>
      <c r="X20" s="53"/>
      <c r="Y20" s="53"/>
      <c r="Z20" s="54"/>
      <c r="AA20" s="53"/>
      <c r="AB20" s="53"/>
      <c r="AC20" s="59"/>
      <c r="AD20" s="1091" t="s">
        <v>1229</v>
      </c>
      <c r="AE20" s="1092"/>
      <c r="AF20" s="1092"/>
      <c r="AG20" s="1092"/>
      <c r="AH20" s="1092"/>
      <c r="AI20" s="1093"/>
      <c r="AJ20" s="67" t="s">
        <v>1230</v>
      </c>
      <c r="AK20" s="67"/>
      <c r="AL20" s="67"/>
      <c r="AM20" s="67"/>
      <c r="AN20" s="67"/>
      <c r="AO20" s="67"/>
      <c r="AP20" s="67"/>
      <c r="AQ20" s="67"/>
      <c r="AR20" s="67"/>
      <c r="AS20" s="65" t="s">
        <v>17</v>
      </c>
      <c r="AT20" s="296">
        <v>0.7</v>
      </c>
      <c r="AU20" s="35">
        <f>ROUND(ROUND(M21*$AB$12,0)*AT20,0)</f>
        <v>113</v>
      </c>
      <c r="AV20" s="31"/>
    </row>
    <row r="21" spans="1:48" ht="14.25" x14ac:dyDescent="0.15">
      <c r="A21" s="32">
        <v>32</v>
      </c>
      <c r="B21" s="32" t="s">
        <v>3200</v>
      </c>
      <c r="C21" s="34" t="s">
        <v>3201</v>
      </c>
      <c r="D21" s="73"/>
      <c r="E21" s="74"/>
      <c r="F21" s="74"/>
      <c r="G21" s="20"/>
      <c r="J21" s="187"/>
      <c r="L21" s="187"/>
      <c r="M21" s="189">
        <f>'11経過的施設入所支援(基本２)'!L21</f>
        <v>231</v>
      </c>
      <c r="N21" s="4" t="s">
        <v>21</v>
      </c>
      <c r="O21" s="187"/>
      <c r="P21" s="187"/>
      <c r="Q21" s="21"/>
      <c r="R21" s="187"/>
      <c r="S21" s="53"/>
      <c r="T21" s="53"/>
      <c r="U21" s="53"/>
      <c r="V21" s="53"/>
      <c r="W21" s="188"/>
      <c r="X21" s="53"/>
      <c r="Y21" s="53"/>
      <c r="Z21" s="54"/>
      <c r="AA21" s="53"/>
      <c r="AB21" s="53"/>
      <c r="AC21" s="59"/>
      <c r="AD21" s="1094"/>
      <c r="AE21" s="1095"/>
      <c r="AF21" s="1095"/>
      <c r="AG21" s="1095"/>
      <c r="AH21" s="1095"/>
      <c r="AI21" s="1096"/>
      <c r="AJ21" s="223" t="s">
        <v>1233</v>
      </c>
      <c r="AK21" s="107"/>
      <c r="AL21" s="107"/>
      <c r="AM21" s="107"/>
      <c r="AN21" s="107"/>
      <c r="AO21" s="107"/>
      <c r="AP21" s="107"/>
      <c r="AQ21" s="107"/>
      <c r="AR21" s="107"/>
      <c r="AS21" s="44" t="s">
        <v>1678</v>
      </c>
      <c r="AT21" s="296">
        <v>0.5</v>
      </c>
      <c r="AU21" s="35">
        <f>ROUND(ROUND(M21*$AB$12,0)*AT21,0)</f>
        <v>81</v>
      </c>
      <c r="AV21" s="31"/>
    </row>
    <row r="22" spans="1:48" ht="14.25" x14ac:dyDescent="0.15">
      <c r="A22" s="32">
        <v>32</v>
      </c>
      <c r="B22" s="32">
        <v>7363</v>
      </c>
      <c r="C22" s="34" t="s">
        <v>3202</v>
      </c>
      <c r="D22" s="73"/>
      <c r="E22" s="74"/>
      <c r="F22" s="74"/>
      <c r="G22" s="20"/>
      <c r="J22" s="187"/>
      <c r="L22" s="187"/>
      <c r="M22" s="58"/>
      <c r="P22" s="187"/>
      <c r="Q22" s="21"/>
      <c r="R22" s="67" t="s">
        <v>1235</v>
      </c>
      <c r="S22" s="67"/>
      <c r="T22" s="67"/>
      <c r="U22" s="67"/>
      <c r="V22" s="67"/>
      <c r="W22" s="192"/>
      <c r="X22" s="67"/>
      <c r="Y22" s="67"/>
      <c r="Z22" s="54"/>
      <c r="AA22" s="53"/>
      <c r="AB22" s="53"/>
      <c r="AC22" s="59"/>
      <c r="AD22" s="72"/>
      <c r="AE22" s="67"/>
      <c r="AF22" s="67"/>
      <c r="AG22" s="67"/>
      <c r="AH22" s="67"/>
      <c r="AI22" s="67"/>
      <c r="AJ22" s="67"/>
      <c r="AK22" s="67"/>
      <c r="AL22" s="67"/>
      <c r="AM22" s="67"/>
      <c r="AN22" s="67"/>
      <c r="AO22" s="67"/>
      <c r="AP22" s="67"/>
      <c r="AQ22" s="67"/>
      <c r="AR22" s="67"/>
      <c r="AS22" s="65"/>
      <c r="AT22" s="157"/>
      <c r="AU22" s="35">
        <f>ROUND(ROUND(M21*W24,0)*$AB$12,0)</f>
        <v>156</v>
      </c>
      <c r="AV22" s="31"/>
    </row>
    <row r="23" spans="1:48" ht="14.25" customHeight="1" x14ac:dyDescent="0.15">
      <c r="A23" s="32">
        <v>32</v>
      </c>
      <c r="B23" s="32">
        <v>7364</v>
      </c>
      <c r="C23" s="34" t="s">
        <v>3203</v>
      </c>
      <c r="D23" s="73"/>
      <c r="E23" s="74"/>
      <c r="F23" s="74"/>
      <c r="G23" s="20"/>
      <c r="J23" s="187"/>
      <c r="L23" s="187"/>
      <c r="M23" s="204"/>
      <c r="N23" s="187"/>
      <c r="O23" s="187"/>
      <c r="P23" s="187"/>
      <c r="Q23" s="21"/>
      <c r="R23" s="53" t="s">
        <v>1237</v>
      </c>
      <c r="S23" s="53"/>
      <c r="T23" s="53"/>
      <c r="U23" s="53"/>
      <c r="V23" s="53"/>
      <c r="W23" s="188"/>
      <c r="X23" s="53"/>
      <c r="Y23" s="53"/>
      <c r="Z23" s="54"/>
      <c r="AA23" s="53"/>
      <c r="AB23" s="53"/>
      <c r="AC23" s="59"/>
      <c r="AD23" s="1091" t="s">
        <v>1229</v>
      </c>
      <c r="AE23" s="1092"/>
      <c r="AF23" s="1092"/>
      <c r="AG23" s="1092"/>
      <c r="AH23" s="1092"/>
      <c r="AI23" s="1093"/>
      <c r="AJ23" s="72" t="s">
        <v>1230</v>
      </c>
      <c r="AK23" s="67"/>
      <c r="AL23" s="67"/>
      <c r="AM23" s="67"/>
      <c r="AN23" s="67"/>
      <c r="AO23" s="67"/>
      <c r="AP23" s="67"/>
      <c r="AQ23" s="67"/>
      <c r="AR23" s="67"/>
      <c r="AS23" s="65" t="s">
        <v>17</v>
      </c>
      <c r="AT23" s="296">
        <v>0.7</v>
      </c>
      <c r="AU23" s="35">
        <f>ROUND(ROUND(ROUND(M21*W24,0)*$AB$12,0)*AT23,0)</f>
        <v>109</v>
      </c>
      <c r="AV23" s="31"/>
    </row>
    <row r="24" spans="1:48" ht="14.25" x14ac:dyDescent="0.15">
      <c r="A24" s="32">
        <v>32</v>
      </c>
      <c r="B24" s="32" t="s">
        <v>3204</v>
      </c>
      <c r="C24" s="34" t="s">
        <v>3205</v>
      </c>
      <c r="D24" s="73"/>
      <c r="E24" s="74"/>
      <c r="F24" s="74"/>
      <c r="G24" s="20"/>
      <c r="J24" s="187"/>
      <c r="L24" s="187"/>
      <c r="M24" s="204"/>
      <c r="N24" s="187"/>
      <c r="O24" s="187"/>
      <c r="P24" s="187"/>
      <c r="Q24" s="21"/>
      <c r="R24" s="71"/>
      <c r="S24" s="71"/>
      <c r="T24" s="71"/>
      <c r="U24" s="71"/>
      <c r="V24" s="26" t="s">
        <v>17</v>
      </c>
      <c r="W24" s="195">
        <v>0.96499999999999997</v>
      </c>
      <c r="X24" s="297"/>
      <c r="Y24" s="71"/>
      <c r="Z24" s="54"/>
      <c r="AA24" s="53"/>
      <c r="AB24" s="53"/>
      <c r="AC24" s="59"/>
      <c r="AD24" s="1094"/>
      <c r="AE24" s="1095"/>
      <c r="AF24" s="1095"/>
      <c r="AG24" s="1095"/>
      <c r="AH24" s="1095"/>
      <c r="AI24" s="1096"/>
      <c r="AJ24" s="223" t="s">
        <v>1233</v>
      </c>
      <c r="AK24" s="107"/>
      <c r="AL24" s="107"/>
      <c r="AM24" s="107"/>
      <c r="AN24" s="107"/>
      <c r="AO24" s="107"/>
      <c r="AP24" s="107"/>
      <c r="AQ24" s="107"/>
      <c r="AR24" s="107"/>
      <c r="AS24" s="44" t="s">
        <v>1678</v>
      </c>
      <c r="AT24" s="296">
        <v>0.5</v>
      </c>
      <c r="AU24" s="35">
        <f>ROUND(ROUND(ROUND(M21*W24,0)*$AB$12,0)*AT24,0)</f>
        <v>78</v>
      </c>
      <c r="AV24" s="31"/>
    </row>
    <row r="25" spans="1:48" ht="14.25" x14ac:dyDescent="0.15">
      <c r="A25" s="32">
        <v>32</v>
      </c>
      <c r="B25" s="32">
        <v>7371</v>
      </c>
      <c r="C25" s="34" t="s">
        <v>3206</v>
      </c>
      <c r="D25" s="73"/>
      <c r="E25" s="74"/>
      <c r="F25" s="74"/>
      <c r="G25" s="47" t="s">
        <v>1485</v>
      </c>
      <c r="H25" s="40"/>
      <c r="I25" s="40"/>
      <c r="J25" s="184"/>
      <c r="K25" s="40"/>
      <c r="L25" s="184"/>
      <c r="M25" s="185"/>
      <c r="N25" s="184"/>
      <c r="O25" s="184"/>
      <c r="P25" s="184"/>
      <c r="Q25" s="41"/>
      <c r="R25" s="4"/>
      <c r="S25" s="23"/>
      <c r="T25" s="23"/>
      <c r="U25" s="23"/>
      <c r="V25" s="23"/>
      <c r="W25" s="39"/>
      <c r="X25" s="23"/>
      <c r="Y25" s="23"/>
      <c r="Z25" s="168"/>
      <c r="AA25" s="23"/>
      <c r="AB25" s="23"/>
      <c r="AC25" s="300"/>
      <c r="AD25" s="183"/>
      <c r="AE25" s="65"/>
      <c r="AF25" s="65"/>
      <c r="AG25" s="65"/>
      <c r="AH25" s="65"/>
      <c r="AI25" s="65"/>
      <c r="AJ25" s="65"/>
      <c r="AK25" s="65"/>
      <c r="AL25" s="65"/>
      <c r="AM25" s="65"/>
      <c r="AN25" s="65"/>
      <c r="AO25" s="65"/>
      <c r="AP25" s="65"/>
      <c r="AQ25" s="65"/>
      <c r="AR25" s="65"/>
      <c r="AS25" s="184"/>
      <c r="AT25" s="307"/>
      <c r="AU25" s="35">
        <f>ROUND(M27*$AB$12,0)</f>
        <v>155</v>
      </c>
      <c r="AV25" s="31"/>
    </row>
    <row r="26" spans="1:48" ht="14.25" customHeight="1" x14ac:dyDescent="0.15">
      <c r="A26" s="32">
        <v>32</v>
      </c>
      <c r="B26" s="32">
        <v>7372</v>
      </c>
      <c r="C26" s="34" t="s">
        <v>3207</v>
      </c>
      <c r="D26" s="73"/>
      <c r="E26" s="74"/>
      <c r="F26" s="74"/>
      <c r="G26" s="20"/>
      <c r="J26" s="187"/>
      <c r="L26" s="187"/>
      <c r="M26" s="58"/>
      <c r="P26" s="187"/>
      <c r="Q26" s="21"/>
      <c r="R26" s="187"/>
      <c r="S26" s="53"/>
      <c r="T26" s="53"/>
      <c r="U26" s="53"/>
      <c r="V26" s="53"/>
      <c r="W26" s="188"/>
      <c r="X26" s="53"/>
      <c r="Y26" s="53"/>
      <c r="Z26" s="54"/>
      <c r="AA26" s="53"/>
      <c r="AB26" s="53"/>
      <c r="AC26" s="59"/>
      <c r="AD26" s="1091" t="s">
        <v>1229</v>
      </c>
      <c r="AE26" s="1092"/>
      <c r="AF26" s="1092"/>
      <c r="AG26" s="1092"/>
      <c r="AH26" s="1092"/>
      <c r="AI26" s="1093"/>
      <c r="AJ26" s="67" t="s">
        <v>1230</v>
      </c>
      <c r="AK26" s="67"/>
      <c r="AL26" s="67"/>
      <c r="AM26" s="67"/>
      <c r="AN26" s="67"/>
      <c r="AO26" s="67"/>
      <c r="AP26" s="67"/>
      <c r="AQ26" s="67"/>
      <c r="AR26" s="67"/>
      <c r="AS26" s="65" t="s">
        <v>17</v>
      </c>
      <c r="AT26" s="296">
        <v>0.7</v>
      </c>
      <c r="AU26" s="35">
        <f>ROUND(ROUND(M27*$AB$12,0)*AT26,0)</f>
        <v>109</v>
      </c>
      <c r="AV26" s="31"/>
    </row>
    <row r="27" spans="1:48" ht="14.25" x14ac:dyDescent="0.15">
      <c r="A27" s="32">
        <v>32</v>
      </c>
      <c r="B27" s="32" t="s">
        <v>3208</v>
      </c>
      <c r="C27" s="34" t="s">
        <v>3209</v>
      </c>
      <c r="D27" s="73"/>
      <c r="E27" s="74"/>
      <c r="F27" s="74"/>
      <c r="G27" s="20"/>
      <c r="J27" s="187"/>
      <c r="L27" s="187"/>
      <c r="M27" s="189">
        <f>'11経過的施設入所支援(基本２)'!L27</f>
        <v>221</v>
      </c>
      <c r="N27" s="4" t="s">
        <v>21</v>
      </c>
      <c r="P27" s="187"/>
      <c r="Q27" s="21"/>
      <c r="R27" s="187"/>
      <c r="S27" s="53"/>
      <c r="T27" s="53"/>
      <c r="U27" s="53"/>
      <c r="V27" s="53"/>
      <c r="W27" s="188"/>
      <c r="X27" s="53"/>
      <c r="Y27" s="53"/>
      <c r="Z27" s="54"/>
      <c r="AA27" s="53"/>
      <c r="AB27" s="53"/>
      <c r="AC27" s="59"/>
      <c r="AD27" s="1094"/>
      <c r="AE27" s="1095"/>
      <c r="AF27" s="1095"/>
      <c r="AG27" s="1095"/>
      <c r="AH27" s="1095"/>
      <c r="AI27" s="1096"/>
      <c r="AJ27" s="223" t="s">
        <v>1233</v>
      </c>
      <c r="AK27" s="107"/>
      <c r="AL27" s="107"/>
      <c r="AM27" s="107"/>
      <c r="AN27" s="107"/>
      <c r="AO27" s="107"/>
      <c r="AP27" s="107"/>
      <c r="AQ27" s="107"/>
      <c r="AR27" s="107"/>
      <c r="AS27" s="44" t="s">
        <v>1678</v>
      </c>
      <c r="AT27" s="296">
        <v>0.5</v>
      </c>
      <c r="AU27" s="35">
        <f>ROUND(ROUND(M27*$AB$12,0)*AT27,0)</f>
        <v>78</v>
      </c>
      <c r="AV27" s="31"/>
    </row>
    <row r="28" spans="1:48" ht="14.25" x14ac:dyDescent="0.15">
      <c r="A28" s="32">
        <v>32</v>
      </c>
      <c r="B28" s="32">
        <v>7373</v>
      </c>
      <c r="C28" s="34" t="s">
        <v>3210</v>
      </c>
      <c r="D28" s="73"/>
      <c r="E28" s="74"/>
      <c r="F28" s="74"/>
      <c r="G28" s="20"/>
      <c r="J28" s="187"/>
      <c r="L28" s="187"/>
      <c r="M28" s="58"/>
      <c r="P28" s="187"/>
      <c r="Q28" s="21"/>
      <c r="R28" s="67" t="s">
        <v>1235</v>
      </c>
      <c r="S28" s="67"/>
      <c r="T28" s="67"/>
      <c r="U28" s="67"/>
      <c r="V28" s="67"/>
      <c r="W28" s="192"/>
      <c r="X28" s="67"/>
      <c r="Y28" s="67"/>
      <c r="Z28" s="54"/>
      <c r="AA28" s="53"/>
      <c r="AB28" s="53"/>
      <c r="AC28" s="59"/>
      <c r="AD28" s="72"/>
      <c r="AE28" s="67"/>
      <c r="AF28" s="67"/>
      <c r="AG28" s="67"/>
      <c r="AH28" s="67"/>
      <c r="AI28" s="67"/>
      <c r="AJ28" s="67"/>
      <c r="AK28" s="67"/>
      <c r="AL28" s="67"/>
      <c r="AM28" s="67"/>
      <c r="AN28" s="67"/>
      <c r="AO28" s="67"/>
      <c r="AP28" s="67"/>
      <c r="AQ28" s="67"/>
      <c r="AR28" s="67"/>
      <c r="AS28" s="65"/>
      <c r="AT28" s="157"/>
      <c r="AU28" s="35">
        <f>ROUND(ROUND(M27*W30,0)*$AB$12,0)</f>
        <v>149</v>
      </c>
      <c r="AV28" s="31"/>
    </row>
    <row r="29" spans="1:48" ht="14.25" customHeight="1" x14ac:dyDescent="0.15">
      <c r="A29" s="32">
        <v>32</v>
      </c>
      <c r="B29" s="32">
        <v>7374</v>
      </c>
      <c r="C29" s="34" t="s">
        <v>3211</v>
      </c>
      <c r="D29" s="73"/>
      <c r="E29" s="74"/>
      <c r="F29" s="74"/>
      <c r="G29" s="20"/>
      <c r="J29" s="187"/>
      <c r="L29" s="187"/>
      <c r="M29" s="204"/>
      <c r="N29" s="187"/>
      <c r="O29" s="187"/>
      <c r="P29" s="187"/>
      <c r="Q29" s="21"/>
      <c r="R29" s="53" t="s">
        <v>1237</v>
      </c>
      <c r="S29" s="53"/>
      <c r="T29" s="53"/>
      <c r="U29" s="53"/>
      <c r="V29" s="53"/>
      <c r="W29" s="188"/>
      <c r="X29" s="53"/>
      <c r="Y29" s="53"/>
      <c r="Z29" s="54"/>
      <c r="AA29" s="53"/>
      <c r="AB29" s="53"/>
      <c r="AC29" s="59"/>
      <c r="AD29" s="1091" t="s">
        <v>1229</v>
      </c>
      <c r="AE29" s="1092"/>
      <c r="AF29" s="1092"/>
      <c r="AG29" s="1092"/>
      <c r="AH29" s="1092"/>
      <c r="AI29" s="1093"/>
      <c r="AJ29" s="72" t="s">
        <v>1230</v>
      </c>
      <c r="AK29" s="67"/>
      <c r="AL29" s="67"/>
      <c r="AM29" s="67"/>
      <c r="AN29" s="67"/>
      <c r="AO29" s="67"/>
      <c r="AP29" s="67"/>
      <c r="AQ29" s="67"/>
      <c r="AR29" s="67"/>
      <c r="AS29" s="65" t="s">
        <v>17</v>
      </c>
      <c r="AT29" s="296">
        <v>0.7</v>
      </c>
      <c r="AU29" s="35">
        <f>ROUND(ROUND(ROUND(M27*W30,0)*$AB$12,0)*AT29,0)</f>
        <v>104</v>
      </c>
      <c r="AV29" s="31"/>
    </row>
    <row r="30" spans="1:48" ht="14.25" x14ac:dyDescent="0.15">
      <c r="A30" s="32">
        <v>32</v>
      </c>
      <c r="B30" s="32" t="s">
        <v>3212</v>
      </c>
      <c r="C30" s="34" t="s">
        <v>3213</v>
      </c>
      <c r="D30" s="73"/>
      <c r="E30" s="74"/>
      <c r="F30" s="74"/>
      <c r="G30" s="20"/>
      <c r="J30" s="187"/>
      <c r="L30" s="187"/>
      <c r="M30" s="204"/>
      <c r="N30" s="187"/>
      <c r="O30" s="187"/>
      <c r="P30" s="187"/>
      <c r="Q30" s="21"/>
      <c r="R30" s="71"/>
      <c r="S30" s="71"/>
      <c r="T30" s="71"/>
      <c r="U30" s="71"/>
      <c r="V30" s="26" t="s">
        <v>17</v>
      </c>
      <c r="W30" s="195">
        <v>0.96499999999999997</v>
      </c>
      <c r="X30" s="297"/>
      <c r="Y30" s="71"/>
      <c r="Z30" s="54"/>
      <c r="AA30" s="53"/>
      <c r="AB30" s="53"/>
      <c r="AC30" s="59"/>
      <c r="AD30" s="1094"/>
      <c r="AE30" s="1095"/>
      <c r="AF30" s="1095"/>
      <c r="AG30" s="1095"/>
      <c r="AH30" s="1095"/>
      <c r="AI30" s="1096"/>
      <c r="AJ30" s="223" t="s">
        <v>1233</v>
      </c>
      <c r="AK30" s="107"/>
      <c r="AL30" s="107"/>
      <c r="AM30" s="107"/>
      <c r="AN30" s="107"/>
      <c r="AO30" s="107"/>
      <c r="AP30" s="107"/>
      <c r="AQ30" s="107"/>
      <c r="AR30" s="107"/>
      <c r="AS30" s="44" t="s">
        <v>1678</v>
      </c>
      <c r="AT30" s="296">
        <v>0.5</v>
      </c>
      <c r="AU30" s="35">
        <f>ROUND(ROUND(ROUND(M27*W30,0)*$AB$12,0)*AT30,0)</f>
        <v>75</v>
      </c>
      <c r="AV30" s="31"/>
    </row>
    <row r="31" spans="1:48" ht="14.25" x14ac:dyDescent="0.15">
      <c r="A31" s="32">
        <v>32</v>
      </c>
      <c r="B31" s="32">
        <v>7381</v>
      </c>
      <c r="C31" s="34" t="s">
        <v>3214</v>
      </c>
      <c r="D31" s="73"/>
      <c r="E31" s="74"/>
      <c r="F31" s="74"/>
      <c r="G31" s="47" t="s">
        <v>1494</v>
      </c>
      <c r="H31" s="40"/>
      <c r="I31" s="40"/>
      <c r="J31" s="184"/>
      <c r="K31" s="40"/>
      <c r="L31" s="184"/>
      <c r="M31" s="185"/>
      <c r="N31" s="184"/>
      <c r="O31" s="184"/>
      <c r="P31" s="184"/>
      <c r="Q31" s="41"/>
      <c r="R31" s="4"/>
      <c r="S31" s="23"/>
      <c r="T31" s="23"/>
      <c r="U31" s="23"/>
      <c r="V31" s="23"/>
      <c r="W31" s="39"/>
      <c r="X31" s="23"/>
      <c r="Y31" s="23"/>
      <c r="Z31" s="168"/>
      <c r="AA31" s="23"/>
      <c r="AB31" s="23"/>
      <c r="AC31" s="300"/>
      <c r="AD31" s="183"/>
      <c r="AE31" s="65"/>
      <c r="AF31" s="65"/>
      <c r="AG31" s="65"/>
      <c r="AH31" s="65"/>
      <c r="AI31" s="65"/>
      <c r="AJ31" s="65"/>
      <c r="AK31" s="65"/>
      <c r="AL31" s="65"/>
      <c r="AM31" s="65"/>
      <c r="AN31" s="65"/>
      <c r="AO31" s="65"/>
      <c r="AP31" s="65"/>
      <c r="AQ31" s="65"/>
      <c r="AR31" s="65"/>
      <c r="AS31" s="184"/>
      <c r="AT31" s="307"/>
      <c r="AU31" s="35">
        <f>ROUND(M33*$AB$12,0)</f>
        <v>148</v>
      </c>
      <c r="AV31" s="31"/>
    </row>
    <row r="32" spans="1:48" ht="14.25" customHeight="1" x14ac:dyDescent="0.15">
      <c r="A32" s="32">
        <v>32</v>
      </c>
      <c r="B32" s="32">
        <v>7382</v>
      </c>
      <c r="C32" s="34" t="s">
        <v>3215</v>
      </c>
      <c r="D32" s="73"/>
      <c r="E32" s="74"/>
      <c r="F32" s="74"/>
      <c r="G32" s="20"/>
      <c r="J32" s="187"/>
      <c r="L32" s="187"/>
      <c r="M32" s="204"/>
      <c r="N32" s="187"/>
      <c r="O32" s="187"/>
      <c r="P32" s="187"/>
      <c r="Q32" s="21"/>
      <c r="R32" s="187"/>
      <c r="S32" s="53"/>
      <c r="T32" s="53"/>
      <c r="U32" s="53"/>
      <c r="V32" s="53"/>
      <c r="W32" s="188"/>
      <c r="X32" s="53"/>
      <c r="Y32" s="53"/>
      <c r="Z32" s="54"/>
      <c r="AA32" s="53"/>
      <c r="AB32" s="53"/>
      <c r="AC32" s="59"/>
      <c r="AD32" s="1091" t="s">
        <v>1229</v>
      </c>
      <c r="AE32" s="1092"/>
      <c r="AF32" s="1092"/>
      <c r="AG32" s="1092"/>
      <c r="AH32" s="1092"/>
      <c r="AI32" s="1093"/>
      <c r="AJ32" s="67" t="s">
        <v>1230</v>
      </c>
      <c r="AK32" s="67"/>
      <c r="AL32" s="67"/>
      <c r="AM32" s="67"/>
      <c r="AN32" s="67"/>
      <c r="AO32" s="67"/>
      <c r="AP32" s="67"/>
      <c r="AQ32" s="67"/>
      <c r="AR32" s="67"/>
      <c r="AS32" s="65" t="s">
        <v>17</v>
      </c>
      <c r="AT32" s="296">
        <v>0.7</v>
      </c>
      <c r="AU32" s="35">
        <f>ROUND(ROUND(M33*$AB$12,0)*AT32,0)</f>
        <v>104</v>
      </c>
      <c r="AV32" s="31"/>
    </row>
    <row r="33" spans="1:48" ht="14.25" x14ac:dyDescent="0.15">
      <c r="A33" s="32">
        <v>32</v>
      </c>
      <c r="B33" s="32" t="s">
        <v>3216</v>
      </c>
      <c r="C33" s="34" t="s">
        <v>3217</v>
      </c>
      <c r="D33" s="73"/>
      <c r="E33" s="74"/>
      <c r="F33" s="74"/>
      <c r="G33" s="20"/>
      <c r="J33" s="187"/>
      <c r="L33" s="187"/>
      <c r="M33" s="189">
        <f>'11経過的施設入所支援(基本２)'!L33</f>
        <v>211</v>
      </c>
      <c r="N33" s="4" t="s">
        <v>21</v>
      </c>
      <c r="O33" s="187"/>
      <c r="P33" s="187"/>
      <c r="Q33" s="21"/>
      <c r="R33" s="187"/>
      <c r="S33" s="53"/>
      <c r="T33" s="53"/>
      <c r="U33" s="53"/>
      <c r="V33" s="53"/>
      <c r="W33" s="188"/>
      <c r="X33" s="53"/>
      <c r="Y33" s="53"/>
      <c r="Z33" s="54"/>
      <c r="AA33" s="53"/>
      <c r="AB33" s="53"/>
      <c r="AC33" s="59"/>
      <c r="AD33" s="1094"/>
      <c r="AE33" s="1095"/>
      <c r="AF33" s="1095"/>
      <c r="AG33" s="1095"/>
      <c r="AH33" s="1095"/>
      <c r="AI33" s="1096"/>
      <c r="AJ33" s="223" t="s">
        <v>1233</v>
      </c>
      <c r="AK33" s="107"/>
      <c r="AL33" s="107"/>
      <c r="AM33" s="107"/>
      <c r="AN33" s="107"/>
      <c r="AO33" s="107"/>
      <c r="AP33" s="107"/>
      <c r="AQ33" s="107"/>
      <c r="AR33" s="107"/>
      <c r="AS33" s="44" t="s">
        <v>1678</v>
      </c>
      <c r="AT33" s="296">
        <v>0.5</v>
      </c>
      <c r="AU33" s="35">
        <f>ROUND(ROUND(M33*$AB$12,0)*AT33,0)</f>
        <v>74</v>
      </c>
      <c r="AV33" s="31"/>
    </row>
    <row r="34" spans="1:48" ht="14.25" x14ac:dyDescent="0.15">
      <c r="A34" s="32">
        <v>32</v>
      </c>
      <c r="B34" s="32">
        <v>7383</v>
      </c>
      <c r="C34" s="34" t="s">
        <v>3218</v>
      </c>
      <c r="D34" s="73"/>
      <c r="E34" s="74"/>
      <c r="F34" s="74"/>
      <c r="G34" s="20"/>
      <c r="J34" s="187"/>
      <c r="L34" s="187"/>
      <c r="M34" s="58"/>
      <c r="P34" s="187"/>
      <c r="Q34" s="21"/>
      <c r="R34" s="67" t="s">
        <v>1235</v>
      </c>
      <c r="S34" s="67"/>
      <c r="T34" s="67"/>
      <c r="U34" s="67"/>
      <c r="V34" s="67"/>
      <c r="W34" s="192"/>
      <c r="X34" s="67"/>
      <c r="Y34" s="67"/>
      <c r="Z34" s="54"/>
      <c r="AA34" s="53"/>
      <c r="AB34" s="53"/>
      <c r="AC34" s="59"/>
      <c r="AD34" s="72"/>
      <c r="AE34" s="67"/>
      <c r="AF34" s="67"/>
      <c r="AG34" s="67"/>
      <c r="AH34" s="67"/>
      <c r="AI34" s="67"/>
      <c r="AJ34" s="67"/>
      <c r="AK34" s="67"/>
      <c r="AL34" s="67"/>
      <c r="AM34" s="67"/>
      <c r="AN34" s="67"/>
      <c r="AO34" s="67"/>
      <c r="AP34" s="67"/>
      <c r="AQ34" s="67"/>
      <c r="AR34" s="67"/>
      <c r="AS34" s="65"/>
      <c r="AT34" s="157"/>
      <c r="AU34" s="35">
        <f>ROUND(ROUND(M33*W36,0)*$AB$12,0)</f>
        <v>143</v>
      </c>
      <c r="AV34" s="31"/>
    </row>
    <row r="35" spans="1:48" ht="14.25" customHeight="1" x14ac:dyDescent="0.15">
      <c r="A35" s="32">
        <v>32</v>
      </c>
      <c r="B35" s="32">
        <v>7384</v>
      </c>
      <c r="C35" s="34" t="s">
        <v>3219</v>
      </c>
      <c r="D35" s="73"/>
      <c r="E35" s="74"/>
      <c r="F35" s="74"/>
      <c r="G35" s="20"/>
      <c r="J35" s="187"/>
      <c r="L35" s="187"/>
      <c r="M35" s="204"/>
      <c r="N35" s="187"/>
      <c r="O35" s="187"/>
      <c r="P35" s="187"/>
      <c r="Q35" s="21"/>
      <c r="R35" s="53" t="s">
        <v>1237</v>
      </c>
      <c r="S35" s="53"/>
      <c r="T35" s="53"/>
      <c r="U35" s="53"/>
      <c r="V35" s="53"/>
      <c r="W35" s="188"/>
      <c r="X35" s="53"/>
      <c r="Y35" s="53"/>
      <c r="Z35" s="54"/>
      <c r="AA35" s="53"/>
      <c r="AB35" s="53"/>
      <c r="AC35" s="59"/>
      <c r="AD35" s="1091" t="s">
        <v>1229</v>
      </c>
      <c r="AE35" s="1092"/>
      <c r="AF35" s="1092"/>
      <c r="AG35" s="1092"/>
      <c r="AH35" s="1092"/>
      <c r="AI35" s="1093"/>
      <c r="AJ35" s="72" t="s">
        <v>1230</v>
      </c>
      <c r="AK35" s="67"/>
      <c r="AL35" s="67"/>
      <c r="AM35" s="67"/>
      <c r="AN35" s="67"/>
      <c r="AO35" s="67"/>
      <c r="AP35" s="67"/>
      <c r="AQ35" s="67"/>
      <c r="AR35" s="67"/>
      <c r="AS35" s="65" t="s">
        <v>17</v>
      </c>
      <c r="AT35" s="296">
        <v>0.7</v>
      </c>
      <c r="AU35" s="35">
        <f>ROUND(ROUND(ROUND(M33*W36,0)*$AB$12,0)*AT35,0)</f>
        <v>100</v>
      </c>
      <c r="AV35" s="31"/>
    </row>
    <row r="36" spans="1:48" ht="14.25" x14ac:dyDescent="0.15">
      <c r="A36" s="32">
        <v>32</v>
      </c>
      <c r="B36" s="32" t="s">
        <v>3220</v>
      </c>
      <c r="C36" s="34" t="s">
        <v>3221</v>
      </c>
      <c r="D36" s="73"/>
      <c r="E36" s="74"/>
      <c r="F36" s="74"/>
      <c r="G36" s="20"/>
      <c r="J36" s="187"/>
      <c r="L36" s="187"/>
      <c r="M36" s="204"/>
      <c r="N36" s="187"/>
      <c r="O36" s="187"/>
      <c r="P36" s="187"/>
      <c r="Q36" s="21"/>
      <c r="R36" s="71"/>
      <c r="S36" s="71"/>
      <c r="T36" s="71"/>
      <c r="U36" s="71"/>
      <c r="V36" s="26" t="s">
        <v>17</v>
      </c>
      <c r="W36" s="195">
        <v>0.96499999999999997</v>
      </c>
      <c r="X36" s="297"/>
      <c r="Y36" s="71"/>
      <c r="Z36" s="54"/>
      <c r="AA36" s="53"/>
      <c r="AB36" s="53"/>
      <c r="AC36" s="59"/>
      <c r="AD36" s="1094"/>
      <c r="AE36" s="1095"/>
      <c r="AF36" s="1095"/>
      <c r="AG36" s="1095"/>
      <c r="AH36" s="1095"/>
      <c r="AI36" s="1096"/>
      <c r="AJ36" s="223" t="s">
        <v>1233</v>
      </c>
      <c r="AK36" s="107"/>
      <c r="AL36" s="107"/>
      <c r="AM36" s="107"/>
      <c r="AN36" s="107"/>
      <c r="AO36" s="107"/>
      <c r="AP36" s="107"/>
      <c r="AQ36" s="107"/>
      <c r="AR36" s="107"/>
      <c r="AS36" s="44" t="s">
        <v>1678</v>
      </c>
      <c r="AT36" s="296">
        <v>0.5</v>
      </c>
      <c r="AU36" s="35">
        <f>ROUND(ROUND(ROUND(M33*W36,0)*$AB$12,0)*AT36,0)</f>
        <v>72</v>
      </c>
      <c r="AV36" s="31"/>
    </row>
    <row r="37" spans="1:48" ht="14.25" x14ac:dyDescent="0.15">
      <c r="A37" s="32">
        <v>32</v>
      </c>
      <c r="B37" s="32">
        <v>7391</v>
      </c>
      <c r="C37" s="34" t="s">
        <v>3222</v>
      </c>
      <c r="D37" s="73"/>
      <c r="E37" s="74"/>
      <c r="F37" s="74"/>
      <c r="G37" s="47" t="s">
        <v>1503</v>
      </c>
      <c r="H37" s="40"/>
      <c r="I37" s="40"/>
      <c r="J37" s="184"/>
      <c r="K37" s="40"/>
      <c r="L37" s="184"/>
      <c r="M37" s="185"/>
      <c r="N37" s="184"/>
      <c r="O37" s="184"/>
      <c r="P37" s="184"/>
      <c r="Q37" s="41"/>
      <c r="R37" s="4"/>
      <c r="S37" s="23"/>
      <c r="T37" s="23"/>
      <c r="U37" s="23"/>
      <c r="V37" s="23"/>
      <c r="W37" s="39"/>
      <c r="X37" s="23"/>
      <c r="Y37" s="23"/>
      <c r="Z37" s="168"/>
      <c r="AA37" s="23"/>
      <c r="AB37" s="23"/>
      <c r="AC37" s="300"/>
      <c r="AD37" s="183"/>
      <c r="AE37" s="65"/>
      <c r="AF37" s="65"/>
      <c r="AG37" s="65"/>
      <c r="AH37" s="65"/>
      <c r="AI37" s="65"/>
      <c r="AJ37" s="65"/>
      <c r="AK37" s="65"/>
      <c r="AL37" s="65"/>
      <c r="AM37" s="65"/>
      <c r="AN37" s="65"/>
      <c r="AO37" s="65"/>
      <c r="AP37" s="65"/>
      <c r="AQ37" s="65"/>
      <c r="AR37" s="65"/>
      <c r="AS37" s="184"/>
      <c r="AT37" s="307"/>
      <c r="AU37" s="35">
        <f>ROUND(M39*$AB$12,0)</f>
        <v>141</v>
      </c>
      <c r="AV37" s="31"/>
    </row>
    <row r="38" spans="1:48" ht="14.25" customHeight="1" x14ac:dyDescent="0.15">
      <c r="A38" s="32">
        <v>32</v>
      </c>
      <c r="B38" s="32">
        <v>7392</v>
      </c>
      <c r="C38" s="34" t="s">
        <v>3223</v>
      </c>
      <c r="D38" s="73"/>
      <c r="E38" s="74"/>
      <c r="F38" s="74"/>
      <c r="G38" s="20"/>
      <c r="J38" s="187"/>
      <c r="L38" s="187"/>
      <c r="M38" s="204"/>
      <c r="N38" s="187"/>
      <c r="O38" s="187"/>
      <c r="P38" s="187"/>
      <c r="Q38" s="21"/>
      <c r="R38" s="187"/>
      <c r="S38" s="53"/>
      <c r="T38" s="53"/>
      <c r="U38" s="53"/>
      <c r="V38" s="53"/>
      <c r="W38" s="188"/>
      <c r="X38" s="53"/>
      <c r="Y38" s="53"/>
      <c r="Z38" s="54"/>
      <c r="AA38" s="53"/>
      <c r="AB38" s="53"/>
      <c r="AC38" s="59"/>
      <c r="AD38" s="1091" t="s">
        <v>1229</v>
      </c>
      <c r="AE38" s="1092"/>
      <c r="AF38" s="1092"/>
      <c r="AG38" s="1092"/>
      <c r="AH38" s="1092"/>
      <c r="AI38" s="1093"/>
      <c r="AJ38" s="67" t="s">
        <v>1230</v>
      </c>
      <c r="AK38" s="67"/>
      <c r="AL38" s="67"/>
      <c r="AM38" s="67"/>
      <c r="AN38" s="67"/>
      <c r="AO38" s="67"/>
      <c r="AP38" s="67"/>
      <c r="AQ38" s="67"/>
      <c r="AR38" s="67"/>
      <c r="AS38" s="65" t="s">
        <v>17</v>
      </c>
      <c r="AT38" s="296">
        <v>0.7</v>
      </c>
      <c r="AU38" s="35">
        <f>ROUND(ROUND(M39*$AB$12,0)*AT38,0)</f>
        <v>99</v>
      </c>
      <c r="AV38" s="31"/>
    </row>
    <row r="39" spans="1:48" ht="14.25" x14ac:dyDescent="0.15">
      <c r="A39" s="32">
        <v>32</v>
      </c>
      <c r="B39" s="32" t="s">
        <v>3224</v>
      </c>
      <c r="C39" s="34" t="s">
        <v>3225</v>
      </c>
      <c r="D39" s="73"/>
      <c r="E39" s="74"/>
      <c r="F39" s="74"/>
      <c r="G39" s="20"/>
      <c r="J39" s="187"/>
      <c r="L39" s="187"/>
      <c r="M39" s="189">
        <f>'11経過的施設入所支援(基本２)'!L39</f>
        <v>201</v>
      </c>
      <c r="N39" s="4" t="s">
        <v>21</v>
      </c>
      <c r="O39" s="187"/>
      <c r="P39" s="187"/>
      <c r="Q39" s="21"/>
      <c r="R39" s="187"/>
      <c r="S39" s="53"/>
      <c r="T39" s="53"/>
      <c r="U39" s="53"/>
      <c r="V39" s="53"/>
      <c r="W39" s="188"/>
      <c r="X39" s="53"/>
      <c r="Y39" s="53"/>
      <c r="Z39" s="54"/>
      <c r="AA39" s="53"/>
      <c r="AB39" s="53"/>
      <c r="AC39" s="59"/>
      <c r="AD39" s="1094"/>
      <c r="AE39" s="1095"/>
      <c r="AF39" s="1095"/>
      <c r="AG39" s="1095"/>
      <c r="AH39" s="1095"/>
      <c r="AI39" s="1096"/>
      <c r="AJ39" s="223" t="s">
        <v>1233</v>
      </c>
      <c r="AK39" s="107"/>
      <c r="AL39" s="107"/>
      <c r="AM39" s="107"/>
      <c r="AN39" s="107"/>
      <c r="AO39" s="107"/>
      <c r="AP39" s="107"/>
      <c r="AQ39" s="107"/>
      <c r="AR39" s="107"/>
      <c r="AS39" s="44" t="s">
        <v>1678</v>
      </c>
      <c r="AT39" s="296">
        <v>0.5</v>
      </c>
      <c r="AU39" s="35">
        <f>ROUND(ROUND(M39*$AB$12,0)*AT39,0)</f>
        <v>71</v>
      </c>
      <c r="AV39" s="31"/>
    </row>
    <row r="40" spans="1:48" ht="14.25" x14ac:dyDescent="0.15">
      <c r="A40" s="32">
        <v>32</v>
      </c>
      <c r="B40" s="32">
        <v>7393</v>
      </c>
      <c r="C40" s="34" t="s">
        <v>3226</v>
      </c>
      <c r="D40" s="73"/>
      <c r="E40" s="74"/>
      <c r="F40" s="74"/>
      <c r="G40" s="20"/>
      <c r="J40" s="187"/>
      <c r="L40" s="187"/>
      <c r="M40" s="58"/>
      <c r="P40" s="187"/>
      <c r="Q40" s="21"/>
      <c r="R40" s="67" t="s">
        <v>1235</v>
      </c>
      <c r="S40" s="67"/>
      <c r="T40" s="67"/>
      <c r="U40" s="67"/>
      <c r="V40" s="67"/>
      <c r="W40" s="192"/>
      <c r="X40" s="67"/>
      <c r="Y40" s="67"/>
      <c r="Z40" s="54"/>
      <c r="AA40" s="53"/>
      <c r="AB40" s="53"/>
      <c r="AC40" s="59"/>
      <c r="AD40" s="72"/>
      <c r="AE40" s="67"/>
      <c r="AF40" s="67"/>
      <c r="AG40" s="67"/>
      <c r="AH40" s="67"/>
      <c r="AI40" s="67"/>
      <c r="AJ40" s="67"/>
      <c r="AK40" s="67"/>
      <c r="AL40" s="67"/>
      <c r="AM40" s="67"/>
      <c r="AN40" s="67"/>
      <c r="AO40" s="67"/>
      <c r="AP40" s="67"/>
      <c r="AQ40" s="67"/>
      <c r="AR40" s="67"/>
      <c r="AS40" s="65"/>
      <c r="AT40" s="157"/>
      <c r="AU40" s="35">
        <f>ROUND(ROUND(M39*W42,0)*$AB$12,0)</f>
        <v>136</v>
      </c>
      <c r="AV40" s="31"/>
    </row>
    <row r="41" spans="1:48" ht="14.25" customHeight="1" x14ac:dyDescent="0.15">
      <c r="A41" s="32">
        <v>32</v>
      </c>
      <c r="B41" s="32">
        <v>7394</v>
      </c>
      <c r="C41" s="34" t="s">
        <v>3227</v>
      </c>
      <c r="D41" s="73"/>
      <c r="E41" s="74"/>
      <c r="F41" s="74"/>
      <c r="G41" s="20"/>
      <c r="J41" s="187"/>
      <c r="L41" s="187"/>
      <c r="M41" s="204"/>
      <c r="N41" s="187"/>
      <c r="O41" s="187"/>
      <c r="P41" s="187"/>
      <c r="Q41" s="21"/>
      <c r="R41" s="53" t="s">
        <v>1237</v>
      </c>
      <c r="S41" s="53"/>
      <c r="T41" s="53"/>
      <c r="U41" s="53"/>
      <c r="V41" s="53"/>
      <c r="W41" s="188"/>
      <c r="X41" s="53"/>
      <c r="Y41" s="53"/>
      <c r="Z41" s="54"/>
      <c r="AA41" s="53"/>
      <c r="AB41" s="53"/>
      <c r="AC41" s="59"/>
      <c r="AD41" s="1091" t="s">
        <v>1229</v>
      </c>
      <c r="AE41" s="1092"/>
      <c r="AF41" s="1092"/>
      <c r="AG41" s="1092"/>
      <c r="AH41" s="1092"/>
      <c r="AI41" s="1093"/>
      <c r="AJ41" s="72" t="s">
        <v>1230</v>
      </c>
      <c r="AK41" s="67"/>
      <c r="AL41" s="67"/>
      <c r="AM41" s="67"/>
      <c r="AN41" s="67"/>
      <c r="AO41" s="67"/>
      <c r="AP41" s="67"/>
      <c r="AQ41" s="67"/>
      <c r="AR41" s="67"/>
      <c r="AS41" s="65" t="s">
        <v>17</v>
      </c>
      <c r="AT41" s="296">
        <v>0.7</v>
      </c>
      <c r="AU41" s="35">
        <f>ROUND(ROUND(ROUND(M39*W42,0)*$AB$12,0)*AT41,0)</f>
        <v>95</v>
      </c>
      <c r="AV41" s="31"/>
    </row>
    <row r="42" spans="1:48" ht="14.25" x14ac:dyDescent="0.15">
      <c r="A42" s="32">
        <v>32</v>
      </c>
      <c r="B42" s="32" t="s">
        <v>3228</v>
      </c>
      <c r="C42" s="34" t="s">
        <v>3229</v>
      </c>
      <c r="D42" s="111"/>
      <c r="E42" s="112"/>
      <c r="F42" s="112"/>
      <c r="G42" s="24"/>
      <c r="H42" s="25"/>
      <c r="I42" s="25"/>
      <c r="J42" s="211"/>
      <c r="K42" s="25"/>
      <c r="L42" s="211"/>
      <c r="M42" s="212"/>
      <c r="N42" s="211"/>
      <c r="O42" s="211"/>
      <c r="P42" s="211"/>
      <c r="Q42" s="38"/>
      <c r="R42" s="71"/>
      <c r="S42" s="71"/>
      <c r="T42" s="71"/>
      <c r="U42" s="71"/>
      <c r="V42" s="26" t="s">
        <v>17</v>
      </c>
      <c r="W42" s="195">
        <v>0.96499999999999997</v>
      </c>
      <c r="X42" s="297"/>
      <c r="Y42" s="207"/>
      <c r="Z42" s="94"/>
      <c r="AA42" s="71"/>
      <c r="AB42" s="71"/>
      <c r="AC42" s="207"/>
      <c r="AD42" s="1094"/>
      <c r="AE42" s="1095"/>
      <c r="AF42" s="1095"/>
      <c r="AG42" s="1095"/>
      <c r="AH42" s="1095"/>
      <c r="AI42" s="1096"/>
      <c r="AJ42" s="223" t="s">
        <v>1233</v>
      </c>
      <c r="AK42" s="107"/>
      <c r="AL42" s="107"/>
      <c r="AM42" s="107"/>
      <c r="AN42" s="107"/>
      <c r="AO42" s="107"/>
      <c r="AP42" s="107"/>
      <c r="AQ42" s="107"/>
      <c r="AR42" s="107"/>
      <c r="AS42" s="44" t="s">
        <v>1678</v>
      </c>
      <c r="AT42" s="296">
        <v>0.5</v>
      </c>
      <c r="AU42" s="35">
        <f>ROUND(ROUND(ROUND(M39*W42,0)*$AB$12,0)*AT42,0)</f>
        <v>68</v>
      </c>
      <c r="AV42" s="61"/>
    </row>
    <row r="43" spans="1:48" ht="14.25" customHeight="1" x14ac:dyDescent="0.15">
      <c r="A43" s="32">
        <v>32</v>
      </c>
      <c r="B43" s="32">
        <v>7401</v>
      </c>
      <c r="C43" s="34" t="s">
        <v>3230</v>
      </c>
      <c r="D43" s="1085" t="s">
        <v>1512</v>
      </c>
      <c r="E43" s="1086"/>
      <c r="F43" s="1087"/>
      <c r="G43" s="40" t="s">
        <v>1513</v>
      </c>
      <c r="H43" s="40"/>
      <c r="I43" s="40"/>
      <c r="J43" s="40"/>
      <c r="K43" s="196" t="s">
        <v>1242</v>
      </c>
      <c r="L43" s="197"/>
      <c r="M43" s="301"/>
      <c r="N43" s="197"/>
      <c r="O43" s="197"/>
      <c r="P43" s="197"/>
      <c r="Q43" s="198"/>
      <c r="R43" s="40"/>
      <c r="S43" s="65"/>
      <c r="T43" s="65"/>
      <c r="U43" s="65"/>
      <c r="V43" s="65"/>
      <c r="W43" s="102"/>
      <c r="X43" s="65"/>
      <c r="Y43" s="182"/>
      <c r="Z43" s="183"/>
      <c r="AA43" s="65"/>
      <c r="AB43" s="65"/>
      <c r="AC43" s="182"/>
      <c r="AD43" s="183"/>
      <c r="AE43" s="65"/>
      <c r="AF43" s="65"/>
      <c r="AG43" s="65"/>
      <c r="AH43" s="65"/>
      <c r="AI43" s="65"/>
      <c r="AJ43" s="65"/>
      <c r="AK43" s="65"/>
      <c r="AL43" s="65"/>
      <c r="AM43" s="65"/>
      <c r="AN43" s="65"/>
      <c r="AO43" s="65"/>
      <c r="AP43" s="65"/>
      <c r="AQ43" s="65"/>
      <c r="AR43" s="65"/>
      <c r="AS43" s="184"/>
      <c r="AT43" s="307"/>
      <c r="AU43" s="35">
        <f>ROUND(M45*$AB$12,0)</f>
        <v>275</v>
      </c>
      <c r="AV43" s="66"/>
    </row>
    <row r="44" spans="1:48" ht="14.25" customHeight="1" x14ac:dyDescent="0.15">
      <c r="A44" s="32">
        <v>32</v>
      </c>
      <c r="B44" s="32">
        <v>7402</v>
      </c>
      <c r="C44" s="34" t="s">
        <v>3231</v>
      </c>
      <c r="D44" s="1088"/>
      <c r="E44" s="1089"/>
      <c r="F44" s="1090"/>
      <c r="G44" s="4"/>
      <c r="K44" s="200" t="s">
        <v>2991</v>
      </c>
      <c r="L44" s="201"/>
      <c r="M44" s="302"/>
      <c r="N44" s="201"/>
      <c r="O44" s="201"/>
      <c r="P44" s="201"/>
      <c r="Q44" s="202"/>
      <c r="R44" s="187"/>
      <c r="S44" s="53"/>
      <c r="T44" s="53"/>
      <c r="U44" s="53"/>
      <c r="V44" s="53"/>
      <c r="W44" s="188"/>
      <c r="X44" s="53"/>
      <c r="Y44" s="59"/>
      <c r="Z44" s="54"/>
      <c r="AA44" s="53"/>
      <c r="AB44" s="53"/>
      <c r="AC44" s="59"/>
      <c r="AD44" s="1091" t="s">
        <v>1229</v>
      </c>
      <c r="AE44" s="1092"/>
      <c r="AF44" s="1092"/>
      <c r="AG44" s="1092"/>
      <c r="AH44" s="1092"/>
      <c r="AI44" s="1093"/>
      <c r="AJ44" s="67" t="s">
        <v>1230</v>
      </c>
      <c r="AK44" s="67"/>
      <c r="AL44" s="67"/>
      <c r="AM44" s="67"/>
      <c r="AN44" s="67"/>
      <c r="AO44" s="67"/>
      <c r="AP44" s="67"/>
      <c r="AQ44" s="67"/>
      <c r="AR44" s="67"/>
      <c r="AS44" s="65" t="s">
        <v>17</v>
      </c>
      <c r="AT44" s="296">
        <v>0.7</v>
      </c>
      <c r="AU44" s="35">
        <f>ROUND(ROUND(M45*$AB$12,0)*AT44,0)</f>
        <v>193</v>
      </c>
      <c r="AV44" s="31"/>
    </row>
    <row r="45" spans="1:48" ht="14.25" x14ac:dyDescent="0.15">
      <c r="A45" s="32">
        <v>32</v>
      </c>
      <c r="B45" s="32" t="s">
        <v>3232</v>
      </c>
      <c r="C45" s="34" t="s">
        <v>3233</v>
      </c>
      <c r="D45" s="1088"/>
      <c r="E45" s="1089"/>
      <c r="F45" s="1090"/>
      <c r="G45" s="4"/>
      <c r="K45" s="73"/>
      <c r="L45" s="74"/>
      <c r="M45" s="189">
        <f>'11経過的施設入所支援(基本２)'!L45</f>
        <v>393</v>
      </c>
      <c r="N45" s="4" t="s">
        <v>21</v>
      </c>
      <c r="O45" s="74"/>
      <c r="P45" s="74"/>
      <c r="Q45" s="75"/>
      <c r="R45" s="187"/>
      <c r="S45" s="53"/>
      <c r="T45" s="53"/>
      <c r="U45" s="53"/>
      <c r="V45" s="53"/>
      <c r="W45" s="188"/>
      <c r="X45" s="53"/>
      <c r="Y45" s="59"/>
      <c r="Z45" s="54"/>
      <c r="AA45" s="53"/>
      <c r="AB45" s="53"/>
      <c r="AC45" s="59"/>
      <c r="AD45" s="1094"/>
      <c r="AE45" s="1095"/>
      <c r="AF45" s="1095"/>
      <c r="AG45" s="1095"/>
      <c r="AH45" s="1095"/>
      <c r="AI45" s="1096"/>
      <c r="AJ45" s="223" t="s">
        <v>1233</v>
      </c>
      <c r="AK45" s="107"/>
      <c r="AL45" s="107"/>
      <c r="AM45" s="107"/>
      <c r="AN45" s="107"/>
      <c r="AO45" s="107"/>
      <c r="AP45" s="107"/>
      <c r="AQ45" s="107"/>
      <c r="AR45" s="107"/>
      <c r="AS45" s="44" t="s">
        <v>1678</v>
      </c>
      <c r="AT45" s="296">
        <v>0.5</v>
      </c>
      <c r="AU45" s="35">
        <f>ROUND(ROUND(M45*$AB$12,0)*AT45,0)</f>
        <v>138</v>
      </c>
      <c r="AV45" s="31"/>
    </row>
    <row r="46" spans="1:48" ht="14.25" x14ac:dyDescent="0.15">
      <c r="A46" s="32">
        <v>32</v>
      </c>
      <c r="B46" s="32">
        <v>7403</v>
      </c>
      <c r="C46" s="34" t="s">
        <v>3234</v>
      </c>
      <c r="D46" s="73"/>
      <c r="E46" s="74"/>
      <c r="F46" s="75"/>
      <c r="G46" s="4"/>
      <c r="K46" s="20"/>
      <c r="M46" s="58"/>
      <c r="Q46" s="21"/>
      <c r="R46" s="67" t="s">
        <v>1235</v>
      </c>
      <c r="S46" s="67"/>
      <c r="T46" s="67"/>
      <c r="U46" s="67"/>
      <c r="V46" s="67"/>
      <c r="W46" s="192"/>
      <c r="X46" s="67"/>
      <c r="Y46" s="67"/>
      <c r="Z46" s="54"/>
      <c r="AA46" s="53"/>
      <c r="AB46" s="53"/>
      <c r="AC46" s="59"/>
      <c r="AD46" s="72"/>
      <c r="AE46" s="67"/>
      <c r="AF46" s="67"/>
      <c r="AG46" s="67"/>
      <c r="AH46" s="67"/>
      <c r="AI46" s="67"/>
      <c r="AJ46" s="67"/>
      <c r="AK46" s="67"/>
      <c r="AL46" s="67"/>
      <c r="AM46" s="67"/>
      <c r="AN46" s="67"/>
      <c r="AO46" s="67"/>
      <c r="AP46" s="67"/>
      <c r="AQ46" s="67"/>
      <c r="AR46" s="67"/>
      <c r="AS46" s="65"/>
      <c r="AT46" s="157"/>
      <c r="AU46" s="35">
        <f>ROUND(ROUND(M45*W48,0)*$AB$12,0)</f>
        <v>265</v>
      </c>
      <c r="AV46" s="31"/>
    </row>
    <row r="47" spans="1:48" ht="14.25" customHeight="1" x14ac:dyDescent="0.15">
      <c r="A47" s="32">
        <v>32</v>
      </c>
      <c r="B47" s="32">
        <v>7404</v>
      </c>
      <c r="C47" s="34" t="s">
        <v>3235</v>
      </c>
      <c r="D47" s="73"/>
      <c r="E47" s="74"/>
      <c r="F47" s="75"/>
      <c r="G47" s="4"/>
      <c r="K47" s="186"/>
      <c r="L47" s="187"/>
      <c r="M47" s="204"/>
      <c r="N47" s="187"/>
      <c r="O47" s="187"/>
      <c r="Q47" s="21"/>
      <c r="R47" s="53" t="s">
        <v>1237</v>
      </c>
      <c r="S47" s="53"/>
      <c r="T47" s="53"/>
      <c r="U47" s="53"/>
      <c r="V47" s="53"/>
      <c r="W47" s="188"/>
      <c r="X47" s="53"/>
      <c r="Y47" s="53"/>
      <c r="Z47" s="54"/>
      <c r="AA47" s="53"/>
      <c r="AB47" s="53"/>
      <c r="AC47" s="59"/>
      <c r="AD47" s="1091" t="s">
        <v>1229</v>
      </c>
      <c r="AE47" s="1092"/>
      <c r="AF47" s="1092"/>
      <c r="AG47" s="1092"/>
      <c r="AH47" s="1092"/>
      <c r="AI47" s="1093"/>
      <c r="AJ47" s="72" t="s">
        <v>1230</v>
      </c>
      <c r="AK47" s="67"/>
      <c r="AL47" s="67"/>
      <c r="AM47" s="67"/>
      <c r="AN47" s="67"/>
      <c r="AO47" s="67"/>
      <c r="AP47" s="67"/>
      <c r="AQ47" s="67"/>
      <c r="AR47" s="67"/>
      <c r="AS47" s="65" t="s">
        <v>17</v>
      </c>
      <c r="AT47" s="296">
        <v>0.7</v>
      </c>
      <c r="AU47" s="35">
        <f>ROUND(ROUND(ROUND(M45*W48,0)*$AB$12,0)*AT47,0)</f>
        <v>186</v>
      </c>
      <c r="AV47" s="31"/>
    </row>
    <row r="48" spans="1:48" ht="14.25" x14ac:dyDescent="0.15">
      <c r="A48" s="32">
        <v>32</v>
      </c>
      <c r="B48" s="32" t="s">
        <v>3236</v>
      </c>
      <c r="C48" s="34" t="s">
        <v>3237</v>
      </c>
      <c r="D48" s="73"/>
      <c r="E48" s="74"/>
      <c r="F48" s="75"/>
      <c r="G48" s="4"/>
      <c r="K48" s="186"/>
      <c r="L48" s="187"/>
      <c r="M48" s="204"/>
      <c r="N48" s="187"/>
      <c r="O48" s="187"/>
      <c r="Q48" s="21"/>
      <c r="R48" s="71"/>
      <c r="S48" s="71"/>
      <c r="T48" s="71"/>
      <c r="U48" s="71"/>
      <c r="V48" s="26" t="s">
        <v>17</v>
      </c>
      <c r="W48" s="195">
        <v>0.96499999999999997</v>
      </c>
      <c r="X48" s="297"/>
      <c r="Y48" s="71"/>
      <c r="Z48" s="54"/>
      <c r="AA48" s="53"/>
      <c r="AB48" s="53"/>
      <c r="AC48" s="59"/>
      <c r="AD48" s="1094"/>
      <c r="AE48" s="1095"/>
      <c r="AF48" s="1095"/>
      <c r="AG48" s="1095"/>
      <c r="AH48" s="1095"/>
      <c r="AI48" s="1096"/>
      <c r="AJ48" s="223" t="s">
        <v>1233</v>
      </c>
      <c r="AK48" s="107"/>
      <c r="AL48" s="107"/>
      <c r="AM48" s="107"/>
      <c r="AN48" s="107"/>
      <c r="AO48" s="107"/>
      <c r="AP48" s="107"/>
      <c r="AQ48" s="107"/>
      <c r="AR48" s="107"/>
      <c r="AS48" s="44" t="s">
        <v>1678</v>
      </c>
      <c r="AT48" s="296">
        <v>0.5</v>
      </c>
      <c r="AU48" s="35">
        <f>ROUND(ROUND(ROUND(M45*W48,0)*$AB$12,0)*AT48,0)</f>
        <v>133</v>
      </c>
      <c r="AV48" s="31"/>
    </row>
    <row r="49" spans="1:48" ht="14.25" customHeight="1" x14ac:dyDescent="0.15">
      <c r="A49" s="32">
        <v>32</v>
      </c>
      <c r="B49" s="32">
        <v>7405</v>
      </c>
      <c r="C49" s="34" t="s">
        <v>3238</v>
      </c>
      <c r="D49" s="73"/>
      <c r="E49" s="74"/>
      <c r="F49" s="75"/>
      <c r="G49" s="4"/>
      <c r="J49" s="187"/>
      <c r="K49" s="196" t="s">
        <v>1522</v>
      </c>
      <c r="L49" s="197"/>
      <c r="M49" s="301"/>
      <c r="N49" s="197"/>
      <c r="O49" s="197"/>
      <c r="P49" s="197"/>
      <c r="Q49" s="198"/>
      <c r="R49" s="4"/>
      <c r="S49" s="23"/>
      <c r="T49" s="23"/>
      <c r="U49" s="23"/>
      <c r="V49" s="23"/>
      <c r="W49" s="39"/>
      <c r="X49" s="23"/>
      <c r="Y49" s="23"/>
      <c r="Z49" s="168"/>
      <c r="AA49" s="23"/>
      <c r="AB49" s="23"/>
      <c r="AC49" s="300"/>
      <c r="AD49" s="183"/>
      <c r="AE49" s="65"/>
      <c r="AF49" s="65"/>
      <c r="AG49" s="65"/>
      <c r="AH49" s="65"/>
      <c r="AI49" s="65"/>
      <c r="AJ49" s="65"/>
      <c r="AK49" s="65"/>
      <c r="AL49" s="65"/>
      <c r="AM49" s="65"/>
      <c r="AN49" s="65"/>
      <c r="AO49" s="65"/>
      <c r="AP49" s="65"/>
      <c r="AQ49" s="65"/>
      <c r="AR49" s="65"/>
      <c r="AS49" s="184"/>
      <c r="AT49" s="307"/>
      <c r="AU49" s="35">
        <f>ROUND(M51*$AB$12,0)</f>
        <v>218</v>
      </c>
      <c r="AV49" s="31"/>
    </row>
    <row r="50" spans="1:48" ht="14.25" customHeight="1" x14ac:dyDescent="0.15">
      <c r="A50" s="32">
        <v>32</v>
      </c>
      <c r="B50" s="32">
        <v>7406</v>
      </c>
      <c r="C50" s="34" t="s">
        <v>3239</v>
      </c>
      <c r="D50" s="73"/>
      <c r="E50" s="74"/>
      <c r="F50" s="75"/>
      <c r="G50" s="4"/>
      <c r="J50" s="187"/>
      <c r="K50" s="200"/>
      <c r="L50" s="201"/>
      <c r="M50" s="302"/>
      <c r="N50" s="201"/>
      <c r="O50" s="201"/>
      <c r="P50" s="201"/>
      <c r="Q50" s="202"/>
      <c r="R50" s="187"/>
      <c r="S50" s="53"/>
      <c r="T50" s="53"/>
      <c r="U50" s="53"/>
      <c r="V50" s="53"/>
      <c r="W50" s="188"/>
      <c r="X50" s="53"/>
      <c r="Y50" s="53"/>
      <c r="Z50" s="54"/>
      <c r="AA50" s="53"/>
      <c r="AB50" s="53"/>
      <c r="AC50" s="59"/>
      <c r="AD50" s="1091" t="s">
        <v>1229</v>
      </c>
      <c r="AE50" s="1092"/>
      <c r="AF50" s="1092"/>
      <c r="AG50" s="1092"/>
      <c r="AH50" s="1092"/>
      <c r="AI50" s="1093"/>
      <c r="AJ50" s="67" t="s">
        <v>1230</v>
      </c>
      <c r="AK50" s="67"/>
      <c r="AL50" s="67"/>
      <c r="AM50" s="67"/>
      <c r="AN50" s="67"/>
      <c r="AO50" s="67"/>
      <c r="AP50" s="67"/>
      <c r="AQ50" s="67"/>
      <c r="AR50" s="67"/>
      <c r="AS50" s="65" t="s">
        <v>17</v>
      </c>
      <c r="AT50" s="296">
        <v>0.7</v>
      </c>
      <c r="AU50" s="35">
        <f>ROUND(ROUND(M51*$AB$12,0)*AT50,0)</f>
        <v>153</v>
      </c>
      <c r="AV50" s="31"/>
    </row>
    <row r="51" spans="1:48" ht="14.25" x14ac:dyDescent="0.15">
      <c r="A51" s="32">
        <v>32</v>
      </c>
      <c r="B51" s="32" t="s">
        <v>3240</v>
      </c>
      <c r="C51" s="34" t="s">
        <v>3241</v>
      </c>
      <c r="D51" s="73"/>
      <c r="E51" s="74"/>
      <c r="F51" s="75"/>
      <c r="G51" s="4"/>
      <c r="J51" s="187"/>
      <c r="K51" s="186"/>
      <c r="L51" s="187"/>
      <c r="M51" s="189">
        <f>'11経過的施設入所支援(基本２)'!L51</f>
        <v>311</v>
      </c>
      <c r="N51" s="4" t="s">
        <v>21</v>
      </c>
      <c r="O51" s="187"/>
      <c r="P51" s="187"/>
      <c r="Q51" s="21"/>
      <c r="R51" s="187"/>
      <c r="S51" s="53"/>
      <c r="T51" s="53"/>
      <c r="U51" s="53"/>
      <c r="V51" s="53"/>
      <c r="W51" s="188"/>
      <c r="X51" s="53"/>
      <c r="Y51" s="53"/>
      <c r="Z51" s="54"/>
      <c r="AA51" s="53"/>
      <c r="AB51" s="53"/>
      <c r="AC51" s="59"/>
      <c r="AD51" s="1094"/>
      <c r="AE51" s="1095"/>
      <c r="AF51" s="1095"/>
      <c r="AG51" s="1095"/>
      <c r="AH51" s="1095"/>
      <c r="AI51" s="1096"/>
      <c r="AJ51" s="223" t="s">
        <v>1233</v>
      </c>
      <c r="AK51" s="107"/>
      <c r="AL51" s="107"/>
      <c r="AM51" s="107"/>
      <c r="AN51" s="107"/>
      <c r="AO51" s="107"/>
      <c r="AP51" s="107"/>
      <c r="AQ51" s="107"/>
      <c r="AR51" s="107"/>
      <c r="AS51" s="44" t="s">
        <v>1678</v>
      </c>
      <c r="AT51" s="296">
        <v>0.5</v>
      </c>
      <c r="AU51" s="35">
        <f>ROUND(ROUND(M51*$AB$12,0)*AT51,0)</f>
        <v>109</v>
      </c>
      <c r="AV51" s="31"/>
    </row>
    <row r="52" spans="1:48" ht="14.25" x14ac:dyDescent="0.15">
      <c r="A52" s="32">
        <v>32</v>
      </c>
      <c r="B52" s="32">
        <v>7407</v>
      </c>
      <c r="C52" s="34" t="s">
        <v>3242</v>
      </c>
      <c r="D52" s="73"/>
      <c r="E52" s="74"/>
      <c r="F52" s="75"/>
      <c r="G52" s="4"/>
      <c r="J52" s="187"/>
      <c r="K52" s="186"/>
      <c r="L52" s="187"/>
      <c r="M52" s="58"/>
      <c r="P52" s="187"/>
      <c r="Q52" s="21"/>
      <c r="R52" s="67" t="s">
        <v>1235</v>
      </c>
      <c r="S52" s="67"/>
      <c r="T52" s="67"/>
      <c r="U52" s="67"/>
      <c r="V52" s="67"/>
      <c r="W52" s="192"/>
      <c r="X52" s="67"/>
      <c r="Y52" s="67"/>
      <c r="Z52" s="54"/>
      <c r="AA52" s="53"/>
      <c r="AB52" s="53"/>
      <c r="AC52" s="59"/>
      <c r="AD52" s="72"/>
      <c r="AE52" s="67"/>
      <c r="AF52" s="67"/>
      <c r="AG52" s="67"/>
      <c r="AH52" s="67"/>
      <c r="AI52" s="67"/>
      <c r="AJ52" s="67"/>
      <c r="AK52" s="67"/>
      <c r="AL52" s="67"/>
      <c r="AM52" s="67"/>
      <c r="AN52" s="67"/>
      <c r="AO52" s="67"/>
      <c r="AP52" s="67"/>
      <c r="AQ52" s="67"/>
      <c r="AR52" s="67"/>
      <c r="AS52" s="65"/>
      <c r="AT52" s="157"/>
      <c r="AU52" s="35">
        <f>ROUND(ROUND(M51*W54,0)*$AB$12,0)</f>
        <v>210</v>
      </c>
      <c r="AV52" s="31"/>
    </row>
    <row r="53" spans="1:48" ht="14.25" customHeight="1" x14ac:dyDescent="0.15">
      <c r="A53" s="32">
        <v>32</v>
      </c>
      <c r="B53" s="32">
        <v>7408</v>
      </c>
      <c r="C53" s="34" t="s">
        <v>3243</v>
      </c>
      <c r="D53" s="73"/>
      <c r="E53" s="74"/>
      <c r="F53" s="75"/>
      <c r="G53" s="4"/>
      <c r="J53" s="187"/>
      <c r="K53" s="186"/>
      <c r="L53" s="187"/>
      <c r="M53" s="204"/>
      <c r="N53" s="187"/>
      <c r="O53" s="187"/>
      <c r="P53" s="187"/>
      <c r="Q53" s="21"/>
      <c r="R53" s="53" t="s">
        <v>1237</v>
      </c>
      <c r="S53" s="53"/>
      <c r="T53" s="53"/>
      <c r="U53" s="53"/>
      <c r="V53" s="53"/>
      <c r="W53" s="188"/>
      <c r="X53" s="53"/>
      <c r="Y53" s="53"/>
      <c r="Z53" s="54"/>
      <c r="AA53" s="53"/>
      <c r="AB53" s="53"/>
      <c r="AC53" s="59"/>
      <c r="AD53" s="1091" t="s">
        <v>1229</v>
      </c>
      <c r="AE53" s="1092"/>
      <c r="AF53" s="1092"/>
      <c r="AG53" s="1092"/>
      <c r="AH53" s="1092"/>
      <c r="AI53" s="1093"/>
      <c r="AJ53" s="72" t="s">
        <v>1230</v>
      </c>
      <c r="AK53" s="67"/>
      <c r="AL53" s="67"/>
      <c r="AM53" s="67"/>
      <c r="AN53" s="67"/>
      <c r="AO53" s="67"/>
      <c r="AP53" s="67"/>
      <c r="AQ53" s="67"/>
      <c r="AR53" s="67"/>
      <c r="AS53" s="65" t="s">
        <v>17</v>
      </c>
      <c r="AT53" s="296">
        <v>0.7</v>
      </c>
      <c r="AU53" s="35">
        <f>ROUND(ROUND(ROUND(M51*W54,0)*$AB$12,0)*AT53,0)</f>
        <v>147</v>
      </c>
      <c r="AV53" s="31"/>
    </row>
    <row r="54" spans="1:48" ht="14.25" x14ac:dyDescent="0.15">
      <c r="A54" s="32">
        <v>32</v>
      </c>
      <c r="B54" s="32" t="s">
        <v>3244</v>
      </c>
      <c r="C54" s="34" t="s">
        <v>3245</v>
      </c>
      <c r="D54" s="73"/>
      <c r="E54" s="74"/>
      <c r="F54" s="75"/>
      <c r="G54" s="4"/>
      <c r="J54" s="187"/>
      <c r="K54" s="186"/>
      <c r="L54" s="187"/>
      <c r="M54" s="204"/>
      <c r="N54" s="187"/>
      <c r="O54" s="187"/>
      <c r="P54" s="187"/>
      <c r="Q54" s="21"/>
      <c r="R54" s="71"/>
      <c r="S54" s="71"/>
      <c r="T54" s="71"/>
      <c r="U54" s="71"/>
      <c r="V54" s="26" t="s">
        <v>17</v>
      </c>
      <c r="W54" s="195">
        <v>0.96499999999999997</v>
      </c>
      <c r="X54" s="297"/>
      <c r="Y54" s="71"/>
      <c r="Z54" s="54"/>
      <c r="AA54" s="53"/>
      <c r="AB54" s="53"/>
      <c r="AC54" s="59"/>
      <c r="AD54" s="1094"/>
      <c r="AE54" s="1095"/>
      <c r="AF54" s="1095"/>
      <c r="AG54" s="1095"/>
      <c r="AH54" s="1095"/>
      <c r="AI54" s="1096"/>
      <c r="AJ54" s="223" t="s">
        <v>1233</v>
      </c>
      <c r="AK54" s="107"/>
      <c r="AL54" s="107"/>
      <c r="AM54" s="107"/>
      <c r="AN54" s="107"/>
      <c r="AO54" s="107"/>
      <c r="AP54" s="107"/>
      <c r="AQ54" s="107"/>
      <c r="AR54" s="107"/>
      <c r="AS54" s="44" t="s">
        <v>1678</v>
      </c>
      <c r="AT54" s="296">
        <v>0.5</v>
      </c>
      <c r="AU54" s="35">
        <f>ROUND(ROUND(ROUND(M51*W54,0)*$AB$12,0)*AT54,0)</f>
        <v>105</v>
      </c>
      <c r="AV54" s="31"/>
    </row>
    <row r="55" spans="1:48" ht="14.25" customHeight="1" x14ac:dyDescent="0.15">
      <c r="A55" s="32">
        <v>32</v>
      </c>
      <c r="B55" s="32">
        <v>7411</v>
      </c>
      <c r="C55" s="34" t="s">
        <v>3246</v>
      </c>
      <c r="D55" s="73"/>
      <c r="E55" s="74"/>
      <c r="F55" s="75"/>
      <c r="G55" s="1085" t="s">
        <v>1531</v>
      </c>
      <c r="H55" s="1086"/>
      <c r="I55" s="1086"/>
      <c r="J55" s="1087"/>
      <c r="K55" s="196" t="s">
        <v>1242</v>
      </c>
      <c r="L55" s="197"/>
      <c r="M55" s="301"/>
      <c r="N55" s="197"/>
      <c r="O55" s="197"/>
      <c r="P55" s="197"/>
      <c r="Q55" s="198"/>
      <c r="R55" s="4"/>
      <c r="S55" s="23"/>
      <c r="T55" s="23"/>
      <c r="U55" s="23"/>
      <c r="V55" s="23"/>
      <c r="W55" s="39"/>
      <c r="X55" s="23"/>
      <c r="Y55" s="23"/>
      <c r="Z55" s="168"/>
      <c r="AA55" s="23"/>
      <c r="AB55" s="23"/>
      <c r="AC55" s="300"/>
      <c r="AD55" s="183"/>
      <c r="AE55" s="65"/>
      <c r="AF55" s="65"/>
      <c r="AG55" s="65"/>
      <c r="AH55" s="65"/>
      <c r="AI55" s="65"/>
      <c r="AJ55" s="65"/>
      <c r="AK55" s="65"/>
      <c r="AL55" s="65"/>
      <c r="AM55" s="65"/>
      <c r="AN55" s="65"/>
      <c r="AO55" s="65"/>
      <c r="AP55" s="65"/>
      <c r="AQ55" s="65"/>
      <c r="AR55" s="65"/>
      <c r="AS55" s="184"/>
      <c r="AT55" s="307"/>
      <c r="AU55" s="35">
        <f>ROUND(M57*$AB$12,0)</f>
        <v>200</v>
      </c>
      <c r="AV55" s="31"/>
    </row>
    <row r="56" spans="1:48" ht="14.25" customHeight="1" x14ac:dyDescent="0.15">
      <c r="A56" s="32">
        <v>32</v>
      </c>
      <c r="B56" s="32">
        <v>7412</v>
      </c>
      <c r="C56" s="34" t="s">
        <v>3247</v>
      </c>
      <c r="D56" s="73"/>
      <c r="E56" s="74"/>
      <c r="F56" s="75"/>
      <c r="G56" s="1088"/>
      <c r="H56" s="1089"/>
      <c r="I56" s="1089"/>
      <c r="J56" s="1090"/>
      <c r="K56" s="200" t="s">
        <v>3248</v>
      </c>
      <c r="L56" s="201"/>
      <c r="M56" s="302"/>
      <c r="N56" s="201"/>
      <c r="O56" s="201"/>
      <c r="P56" s="201"/>
      <c r="Q56" s="202"/>
      <c r="R56" s="187"/>
      <c r="S56" s="53"/>
      <c r="T56" s="53"/>
      <c r="U56" s="53"/>
      <c r="V56" s="53"/>
      <c r="W56" s="188"/>
      <c r="X56" s="53"/>
      <c r="Y56" s="53"/>
      <c r="Z56" s="54"/>
      <c r="AA56" s="53"/>
      <c r="AB56" s="53"/>
      <c r="AC56" s="59"/>
      <c r="AD56" s="1091" t="s">
        <v>1229</v>
      </c>
      <c r="AE56" s="1092"/>
      <c r="AF56" s="1092"/>
      <c r="AG56" s="1092"/>
      <c r="AH56" s="1092"/>
      <c r="AI56" s="1093"/>
      <c r="AJ56" s="67" t="s">
        <v>1230</v>
      </c>
      <c r="AK56" s="67"/>
      <c r="AL56" s="67"/>
      <c r="AM56" s="67"/>
      <c r="AN56" s="67"/>
      <c r="AO56" s="67"/>
      <c r="AP56" s="67"/>
      <c r="AQ56" s="67"/>
      <c r="AR56" s="67"/>
      <c r="AS56" s="65" t="s">
        <v>17</v>
      </c>
      <c r="AT56" s="296">
        <v>0.7</v>
      </c>
      <c r="AU56" s="35">
        <f>ROUND(ROUND(M57*$AB$12,0)*AT56,0)</f>
        <v>140</v>
      </c>
      <c r="AV56" s="31"/>
    </row>
    <row r="57" spans="1:48" ht="14.25" x14ac:dyDescent="0.15">
      <c r="A57" s="32">
        <v>32</v>
      </c>
      <c r="B57" s="32" t="s">
        <v>3249</v>
      </c>
      <c r="C57" s="34" t="s">
        <v>3250</v>
      </c>
      <c r="D57" s="73"/>
      <c r="E57" s="74"/>
      <c r="F57" s="75"/>
      <c r="G57" s="1088"/>
      <c r="H57" s="1089"/>
      <c r="I57" s="1089"/>
      <c r="J57" s="1090"/>
      <c r="M57" s="189">
        <f>'11経過的施設入所支援(基本２)'!L57</f>
        <v>286</v>
      </c>
      <c r="N57" s="4" t="s">
        <v>21</v>
      </c>
      <c r="Q57" s="21"/>
      <c r="R57" s="187"/>
      <c r="S57" s="53"/>
      <c r="T57" s="53"/>
      <c r="U57" s="53"/>
      <c r="V57" s="53"/>
      <c r="W57" s="188"/>
      <c r="X57" s="53"/>
      <c r="Y57" s="53"/>
      <c r="Z57" s="54"/>
      <c r="AA57" s="53"/>
      <c r="AB57" s="53"/>
      <c r="AC57" s="59"/>
      <c r="AD57" s="1094"/>
      <c r="AE57" s="1095"/>
      <c r="AF57" s="1095"/>
      <c r="AG57" s="1095"/>
      <c r="AH57" s="1095"/>
      <c r="AI57" s="1096"/>
      <c r="AJ57" s="223" t="s">
        <v>1233</v>
      </c>
      <c r="AK57" s="107"/>
      <c r="AL57" s="107"/>
      <c r="AM57" s="107"/>
      <c r="AN57" s="107"/>
      <c r="AO57" s="107"/>
      <c r="AP57" s="107"/>
      <c r="AQ57" s="107"/>
      <c r="AR57" s="107"/>
      <c r="AS57" s="44" t="s">
        <v>1678</v>
      </c>
      <c r="AT57" s="296">
        <v>0.5</v>
      </c>
      <c r="AU57" s="35">
        <f>ROUND(ROUND(M57*$AB$12,0)*AT57,0)</f>
        <v>100</v>
      </c>
      <c r="AV57" s="31"/>
    </row>
    <row r="58" spans="1:48" ht="14.25" x14ac:dyDescent="0.15">
      <c r="A58" s="32">
        <v>32</v>
      </c>
      <c r="B58" s="32">
        <v>7413</v>
      </c>
      <c r="C58" s="34" t="s">
        <v>3251</v>
      </c>
      <c r="D58" s="73"/>
      <c r="E58" s="74"/>
      <c r="F58" s="75"/>
      <c r="G58" s="73"/>
      <c r="H58" s="74"/>
      <c r="I58" s="74"/>
      <c r="J58" s="75"/>
      <c r="M58" s="58"/>
      <c r="Q58" s="21"/>
      <c r="R58" s="67" t="s">
        <v>1235</v>
      </c>
      <c r="S58" s="67"/>
      <c r="T58" s="67"/>
      <c r="U58" s="67"/>
      <c r="V58" s="67"/>
      <c r="W58" s="192"/>
      <c r="X58" s="67"/>
      <c r="Y58" s="67"/>
      <c r="Z58" s="54"/>
      <c r="AA58" s="53"/>
      <c r="AB58" s="53"/>
      <c r="AC58" s="59"/>
      <c r="AD58" s="72"/>
      <c r="AE58" s="67"/>
      <c r="AF58" s="67"/>
      <c r="AG58" s="67"/>
      <c r="AH58" s="67"/>
      <c r="AI58" s="67"/>
      <c r="AJ58" s="67"/>
      <c r="AK58" s="67"/>
      <c r="AL58" s="67"/>
      <c r="AM58" s="67"/>
      <c r="AN58" s="67"/>
      <c r="AO58" s="67"/>
      <c r="AP58" s="67"/>
      <c r="AQ58" s="67"/>
      <c r="AR58" s="67"/>
      <c r="AS58" s="65"/>
      <c r="AT58" s="157"/>
      <c r="AU58" s="35">
        <f>ROUND(ROUND(M57*W60,0)*$AB$12,0)</f>
        <v>193</v>
      </c>
      <c r="AV58" s="31"/>
    </row>
    <row r="59" spans="1:48" ht="14.25" customHeight="1" x14ac:dyDescent="0.15">
      <c r="A59" s="32">
        <v>32</v>
      </c>
      <c r="B59" s="32">
        <v>7414</v>
      </c>
      <c r="C59" s="34" t="s">
        <v>3252</v>
      </c>
      <c r="D59" s="73"/>
      <c r="E59" s="74"/>
      <c r="F59" s="75"/>
      <c r="G59" s="4"/>
      <c r="J59" s="21"/>
      <c r="K59" s="187"/>
      <c r="L59" s="187"/>
      <c r="M59" s="204"/>
      <c r="N59" s="187"/>
      <c r="O59" s="187"/>
      <c r="Q59" s="21"/>
      <c r="R59" s="53" t="s">
        <v>1237</v>
      </c>
      <c r="S59" s="53"/>
      <c r="T59" s="53"/>
      <c r="U59" s="53"/>
      <c r="V59" s="53"/>
      <c r="W59" s="188"/>
      <c r="X59" s="53"/>
      <c r="Y59" s="53"/>
      <c r="Z59" s="54"/>
      <c r="AA59" s="53"/>
      <c r="AB59" s="53"/>
      <c r="AC59" s="59"/>
      <c r="AD59" s="1091" t="s">
        <v>1229</v>
      </c>
      <c r="AE59" s="1092"/>
      <c r="AF59" s="1092"/>
      <c r="AG59" s="1092"/>
      <c r="AH59" s="1092"/>
      <c r="AI59" s="1093"/>
      <c r="AJ59" s="72" t="s">
        <v>1230</v>
      </c>
      <c r="AK59" s="67"/>
      <c r="AL59" s="67"/>
      <c r="AM59" s="67"/>
      <c r="AN59" s="67"/>
      <c r="AO59" s="67"/>
      <c r="AP59" s="67"/>
      <c r="AQ59" s="67"/>
      <c r="AR59" s="67"/>
      <c r="AS59" s="65" t="s">
        <v>17</v>
      </c>
      <c r="AT59" s="296">
        <v>0.7</v>
      </c>
      <c r="AU59" s="35">
        <f>ROUND(ROUND(ROUND(M57*W60,0)*$AB$12,0)*AT59,0)</f>
        <v>135</v>
      </c>
      <c r="AV59" s="31"/>
    </row>
    <row r="60" spans="1:48" ht="14.25" x14ac:dyDescent="0.15">
      <c r="A60" s="32">
        <v>32</v>
      </c>
      <c r="B60" s="32" t="s">
        <v>3253</v>
      </c>
      <c r="C60" s="34" t="s">
        <v>3254</v>
      </c>
      <c r="D60" s="73"/>
      <c r="E60" s="74"/>
      <c r="F60" s="75"/>
      <c r="G60" s="4"/>
      <c r="J60" s="21"/>
      <c r="K60" s="187"/>
      <c r="L60" s="187"/>
      <c r="M60" s="204"/>
      <c r="N60" s="187"/>
      <c r="O60" s="187"/>
      <c r="Q60" s="21"/>
      <c r="R60" s="71"/>
      <c r="S60" s="71"/>
      <c r="T60" s="71"/>
      <c r="U60" s="71"/>
      <c r="V60" s="26" t="s">
        <v>17</v>
      </c>
      <c r="W60" s="195">
        <v>0.96499999999999997</v>
      </c>
      <c r="X60" s="297"/>
      <c r="Y60" s="71"/>
      <c r="Z60" s="54"/>
      <c r="AA60" s="53"/>
      <c r="AB60" s="53"/>
      <c r="AC60" s="59"/>
      <c r="AD60" s="1094"/>
      <c r="AE60" s="1095"/>
      <c r="AF60" s="1095"/>
      <c r="AG60" s="1095"/>
      <c r="AH60" s="1095"/>
      <c r="AI60" s="1096"/>
      <c r="AJ60" s="223" t="s">
        <v>1233</v>
      </c>
      <c r="AK60" s="107"/>
      <c r="AL60" s="107"/>
      <c r="AM60" s="107"/>
      <c r="AN60" s="107"/>
      <c r="AO60" s="107"/>
      <c r="AP60" s="107"/>
      <c r="AQ60" s="107"/>
      <c r="AR60" s="107"/>
      <c r="AS60" s="44" t="s">
        <v>1678</v>
      </c>
      <c r="AT60" s="296">
        <v>0.5</v>
      </c>
      <c r="AU60" s="35">
        <f>ROUND(ROUND(ROUND(M57*W60,0)*$AB$12,0)*AT60,0)</f>
        <v>97</v>
      </c>
      <c r="AV60" s="31"/>
    </row>
    <row r="61" spans="1:48" ht="14.25" customHeight="1" x14ac:dyDescent="0.15">
      <c r="A61" s="32">
        <v>32</v>
      </c>
      <c r="B61" s="32">
        <v>7415</v>
      </c>
      <c r="C61" s="34" t="s">
        <v>3255</v>
      </c>
      <c r="D61" s="73"/>
      <c r="E61" s="74"/>
      <c r="F61" s="75"/>
      <c r="G61" s="4"/>
      <c r="J61" s="187"/>
      <c r="K61" s="196" t="s">
        <v>1522</v>
      </c>
      <c r="L61" s="197"/>
      <c r="M61" s="301"/>
      <c r="N61" s="197"/>
      <c r="O61" s="197"/>
      <c r="P61" s="197"/>
      <c r="Q61" s="198"/>
      <c r="R61" s="4"/>
      <c r="S61" s="23"/>
      <c r="T61" s="23"/>
      <c r="U61" s="23"/>
      <c r="V61" s="23"/>
      <c r="W61" s="39"/>
      <c r="X61" s="23"/>
      <c r="Y61" s="23"/>
      <c r="Z61" s="168"/>
      <c r="AA61" s="23"/>
      <c r="AB61" s="23"/>
      <c r="AC61" s="300"/>
      <c r="AD61" s="183"/>
      <c r="AE61" s="65"/>
      <c r="AF61" s="65"/>
      <c r="AG61" s="65"/>
      <c r="AH61" s="65"/>
      <c r="AI61" s="65"/>
      <c r="AJ61" s="65"/>
      <c r="AK61" s="65"/>
      <c r="AL61" s="65"/>
      <c r="AM61" s="65"/>
      <c r="AN61" s="65"/>
      <c r="AO61" s="65"/>
      <c r="AP61" s="65"/>
      <c r="AQ61" s="65"/>
      <c r="AR61" s="65"/>
      <c r="AS61" s="184"/>
      <c r="AT61" s="307"/>
      <c r="AU61" s="35">
        <f>ROUND(M63*$AB$12,0)</f>
        <v>218</v>
      </c>
      <c r="AV61" s="31"/>
    </row>
    <row r="62" spans="1:48" ht="14.25" customHeight="1" x14ac:dyDescent="0.15">
      <c r="A62" s="32">
        <v>32</v>
      </c>
      <c r="B62" s="32">
        <v>7416</v>
      </c>
      <c r="C62" s="34" t="s">
        <v>3256</v>
      </c>
      <c r="D62" s="73"/>
      <c r="E62" s="74"/>
      <c r="F62" s="75"/>
      <c r="G62" s="4"/>
      <c r="J62" s="187"/>
      <c r="K62" s="200"/>
      <c r="L62" s="201"/>
      <c r="M62" s="302"/>
      <c r="N62" s="201"/>
      <c r="O62" s="201"/>
      <c r="P62" s="201"/>
      <c r="Q62" s="202"/>
      <c r="R62" s="187"/>
      <c r="S62" s="53"/>
      <c r="T62" s="53"/>
      <c r="U62" s="53"/>
      <c r="V62" s="53"/>
      <c r="W62" s="188"/>
      <c r="X62" s="53"/>
      <c r="Y62" s="53"/>
      <c r="Z62" s="54"/>
      <c r="AA62" s="53"/>
      <c r="AB62" s="53"/>
      <c r="AC62" s="59"/>
      <c r="AD62" s="1091" t="s">
        <v>1229</v>
      </c>
      <c r="AE62" s="1092"/>
      <c r="AF62" s="1092"/>
      <c r="AG62" s="1092"/>
      <c r="AH62" s="1092"/>
      <c r="AI62" s="1093"/>
      <c r="AJ62" s="67" t="s">
        <v>1230</v>
      </c>
      <c r="AK62" s="67"/>
      <c r="AL62" s="67"/>
      <c r="AM62" s="67"/>
      <c r="AN62" s="67"/>
      <c r="AO62" s="67"/>
      <c r="AP62" s="67"/>
      <c r="AQ62" s="67"/>
      <c r="AR62" s="67"/>
      <c r="AS62" s="65" t="s">
        <v>17</v>
      </c>
      <c r="AT62" s="296">
        <v>0.7</v>
      </c>
      <c r="AU62" s="35">
        <f>ROUND(ROUND(M63*$AB$12,0)*AT62,0)</f>
        <v>153</v>
      </c>
      <c r="AV62" s="31"/>
    </row>
    <row r="63" spans="1:48" ht="14.25" x14ac:dyDescent="0.15">
      <c r="A63" s="32">
        <v>32</v>
      </c>
      <c r="B63" s="32" t="s">
        <v>3257</v>
      </c>
      <c r="C63" s="34" t="s">
        <v>3258</v>
      </c>
      <c r="D63" s="73"/>
      <c r="E63" s="74"/>
      <c r="F63" s="75"/>
      <c r="G63" s="4"/>
      <c r="J63" s="187"/>
      <c r="K63" s="186"/>
      <c r="L63" s="187"/>
      <c r="M63" s="189">
        <f>'11経過的施設入所支援(基本２)'!L63</f>
        <v>311</v>
      </c>
      <c r="N63" s="4" t="s">
        <v>21</v>
      </c>
      <c r="O63" s="187"/>
      <c r="P63" s="187"/>
      <c r="Q63" s="21"/>
      <c r="R63" s="187"/>
      <c r="S63" s="53"/>
      <c r="T63" s="53"/>
      <c r="U63" s="53"/>
      <c r="V63" s="53"/>
      <c r="W63" s="188"/>
      <c r="X63" s="53"/>
      <c r="Y63" s="53"/>
      <c r="Z63" s="54"/>
      <c r="AA63" s="53"/>
      <c r="AB63" s="53"/>
      <c r="AC63" s="59"/>
      <c r="AD63" s="1094"/>
      <c r="AE63" s="1095"/>
      <c r="AF63" s="1095"/>
      <c r="AG63" s="1095"/>
      <c r="AH63" s="1095"/>
      <c r="AI63" s="1096"/>
      <c r="AJ63" s="223" t="s">
        <v>1233</v>
      </c>
      <c r="AK63" s="107"/>
      <c r="AL63" s="107"/>
      <c r="AM63" s="107"/>
      <c r="AN63" s="107"/>
      <c r="AO63" s="107"/>
      <c r="AP63" s="107"/>
      <c r="AQ63" s="107"/>
      <c r="AR63" s="107"/>
      <c r="AS63" s="44" t="s">
        <v>1678</v>
      </c>
      <c r="AT63" s="296">
        <v>0.5</v>
      </c>
      <c r="AU63" s="35">
        <f>ROUND(ROUND(M63*$AB$12,0)*AT63,0)</f>
        <v>109</v>
      </c>
      <c r="AV63" s="31"/>
    </row>
    <row r="64" spans="1:48" ht="14.25" x14ac:dyDescent="0.15">
      <c r="A64" s="32">
        <v>32</v>
      </c>
      <c r="B64" s="32">
        <v>7417</v>
      </c>
      <c r="C64" s="34" t="s">
        <v>3259</v>
      </c>
      <c r="D64" s="73"/>
      <c r="E64" s="74"/>
      <c r="F64" s="75"/>
      <c r="G64" s="4"/>
      <c r="J64" s="187"/>
      <c r="K64" s="186"/>
      <c r="L64" s="187"/>
      <c r="M64" s="58"/>
      <c r="P64" s="187"/>
      <c r="Q64" s="21"/>
      <c r="R64" s="67" t="s">
        <v>1235</v>
      </c>
      <c r="S64" s="67"/>
      <c r="T64" s="67"/>
      <c r="U64" s="67"/>
      <c r="V64" s="67"/>
      <c r="W64" s="192"/>
      <c r="X64" s="67"/>
      <c r="Y64" s="67"/>
      <c r="Z64" s="54"/>
      <c r="AA64" s="53"/>
      <c r="AB64" s="53"/>
      <c r="AC64" s="59"/>
      <c r="AD64" s="72"/>
      <c r="AE64" s="67"/>
      <c r="AF64" s="67"/>
      <c r="AG64" s="67"/>
      <c r="AH64" s="67"/>
      <c r="AI64" s="67"/>
      <c r="AJ64" s="67"/>
      <c r="AK64" s="67"/>
      <c r="AL64" s="67"/>
      <c r="AM64" s="67"/>
      <c r="AN64" s="67"/>
      <c r="AO64" s="67"/>
      <c r="AP64" s="67"/>
      <c r="AQ64" s="67"/>
      <c r="AR64" s="67"/>
      <c r="AS64" s="65"/>
      <c r="AT64" s="157"/>
      <c r="AU64" s="35">
        <f>ROUND(ROUND(M63*W66,0)*$AB$12,0)</f>
        <v>210</v>
      </c>
      <c r="AV64" s="31"/>
    </row>
    <row r="65" spans="1:48" ht="14.25" customHeight="1" x14ac:dyDescent="0.15">
      <c r="A65" s="32">
        <v>32</v>
      </c>
      <c r="B65" s="32">
        <v>7418</v>
      </c>
      <c r="C65" s="34" t="s">
        <v>3260</v>
      </c>
      <c r="D65" s="73"/>
      <c r="E65" s="74"/>
      <c r="F65" s="75"/>
      <c r="G65" s="4"/>
      <c r="J65" s="187"/>
      <c r="K65" s="186"/>
      <c r="L65" s="187"/>
      <c r="M65" s="204"/>
      <c r="N65" s="187"/>
      <c r="O65" s="187"/>
      <c r="P65" s="187"/>
      <c r="Q65" s="21"/>
      <c r="R65" s="53" t="s">
        <v>1237</v>
      </c>
      <c r="S65" s="53"/>
      <c r="T65" s="53"/>
      <c r="U65" s="53"/>
      <c r="V65" s="53"/>
      <c r="W65" s="188"/>
      <c r="X65" s="53"/>
      <c r="Y65" s="53"/>
      <c r="Z65" s="54"/>
      <c r="AA65" s="53"/>
      <c r="AB65" s="53"/>
      <c r="AC65" s="59"/>
      <c r="AD65" s="1091" t="s">
        <v>1229</v>
      </c>
      <c r="AE65" s="1092"/>
      <c r="AF65" s="1092"/>
      <c r="AG65" s="1092"/>
      <c r="AH65" s="1092"/>
      <c r="AI65" s="1093"/>
      <c r="AJ65" s="72" t="s">
        <v>1230</v>
      </c>
      <c r="AK65" s="67"/>
      <c r="AL65" s="67"/>
      <c r="AM65" s="67"/>
      <c r="AN65" s="67"/>
      <c r="AO65" s="67"/>
      <c r="AP65" s="67"/>
      <c r="AQ65" s="67"/>
      <c r="AR65" s="67"/>
      <c r="AS65" s="65" t="s">
        <v>17</v>
      </c>
      <c r="AT65" s="296">
        <v>0.7</v>
      </c>
      <c r="AU65" s="35">
        <f>ROUND(ROUND(ROUND(M63*W66,0)*$AB$12,0)*AT65,0)</f>
        <v>147</v>
      </c>
      <c r="AV65" s="31"/>
    </row>
    <row r="66" spans="1:48" ht="14.25" x14ac:dyDescent="0.15">
      <c r="A66" s="32">
        <v>32</v>
      </c>
      <c r="B66" s="32" t="s">
        <v>3261</v>
      </c>
      <c r="C66" s="34" t="s">
        <v>3262</v>
      </c>
      <c r="D66" s="73"/>
      <c r="E66" s="74"/>
      <c r="F66" s="75"/>
      <c r="G66" s="4"/>
      <c r="J66" s="187"/>
      <c r="K66" s="186"/>
      <c r="L66" s="187"/>
      <c r="M66" s="204"/>
      <c r="N66" s="187"/>
      <c r="O66" s="187"/>
      <c r="P66" s="187"/>
      <c r="Q66" s="21"/>
      <c r="R66" s="71"/>
      <c r="S66" s="71"/>
      <c r="T66" s="71"/>
      <c r="U66" s="71"/>
      <c r="V66" s="26" t="s">
        <v>17</v>
      </c>
      <c r="W66" s="195">
        <v>0.96499999999999997</v>
      </c>
      <c r="X66" s="297"/>
      <c r="Y66" s="71"/>
      <c r="Z66" s="54"/>
      <c r="AA66" s="53"/>
      <c r="AB66" s="53"/>
      <c r="AC66" s="59"/>
      <c r="AD66" s="1094"/>
      <c r="AE66" s="1095"/>
      <c r="AF66" s="1095"/>
      <c r="AG66" s="1095"/>
      <c r="AH66" s="1095"/>
      <c r="AI66" s="1096"/>
      <c r="AJ66" s="223" t="s">
        <v>1233</v>
      </c>
      <c r="AK66" s="107"/>
      <c r="AL66" s="107"/>
      <c r="AM66" s="107"/>
      <c r="AN66" s="107"/>
      <c r="AO66" s="107"/>
      <c r="AP66" s="107"/>
      <c r="AQ66" s="107"/>
      <c r="AR66" s="107"/>
      <c r="AS66" s="44" t="s">
        <v>1678</v>
      </c>
      <c r="AT66" s="296">
        <v>0.5</v>
      </c>
      <c r="AU66" s="35">
        <f>ROUND(ROUND(ROUND(M63*W66,0)*$AB$12,0)*AT66,0)</f>
        <v>105</v>
      </c>
      <c r="AV66" s="31"/>
    </row>
    <row r="67" spans="1:48" ht="14.25" customHeight="1" x14ac:dyDescent="0.15">
      <c r="A67" s="32">
        <v>32</v>
      </c>
      <c r="B67" s="32">
        <v>7421</v>
      </c>
      <c r="C67" s="34" t="s">
        <v>3263</v>
      </c>
      <c r="D67" s="73"/>
      <c r="E67" s="74"/>
      <c r="F67" s="74"/>
      <c r="G67" s="47" t="s">
        <v>1548</v>
      </c>
      <c r="H67" s="40"/>
      <c r="I67" s="40"/>
      <c r="J67" s="40"/>
      <c r="K67" s="196" t="s">
        <v>1242</v>
      </c>
      <c r="L67" s="197"/>
      <c r="M67" s="301"/>
      <c r="N67" s="197"/>
      <c r="O67" s="197"/>
      <c r="P67" s="197"/>
      <c r="Q67" s="198"/>
      <c r="R67" s="40"/>
      <c r="S67" s="65"/>
      <c r="T67" s="65"/>
      <c r="U67" s="65"/>
      <c r="V67" s="65"/>
      <c r="W67" s="102"/>
      <c r="X67" s="65"/>
      <c r="Y67" s="182"/>
      <c r="Z67" s="168"/>
      <c r="AA67" s="23"/>
      <c r="AB67" s="23"/>
      <c r="AC67" s="300"/>
      <c r="AD67" s="183"/>
      <c r="AE67" s="65"/>
      <c r="AF67" s="65"/>
      <c r="AG67" s="65"/>
      <c r="AH67" s="65"/>
      <c r="AI67" s="65"/>
      <c r="AJ67" s="65"/>
      <c r="AK67" s="65"/>
      <c r="AL67" s="65"/>
      <c r="AM67" s="65"/>
      <c r="AN67" s="65"/>
      <c r="AO67" s="65"/>
      <c r="AP67" s="65"/>
      <c r="AQ67" s="65"/>
      <c r="AR67" s="65"/>
      <c r="AS67" s="184"/>
      <c r="AT67" s="307"/>
      <c r="AU67" s="35">
        <f>ROUND(M69*$AB$12,0)</f>
        <v>200</v>
      </c>
      <c r="AV67" s="31"/>
    </row>
    <row r="68" spans="1:48" ht="14.25" customHeight="1" x14ac:dyDescent="0.15">
      <c r="A68" s="32">
        <v>32</v>
      </c>
      <c r="B68" s="32">
        <v>7422</v>
      </c>
      <c r="C68" s="34" t="s">
        <v>3264</v>
      </c>
      <c r="D68" s="73"/>
      <c r="E68" s="74"/>
      <c r="F68" s="74"/>
      <c r="G68" s="20"/>
      <c r="K68" s="200" t="s">
        <v>3248</v>
      </c>
      <c r="L68" s="201"/>
      <c r="M68" s="302"/>
      <c r="N68" s="201"/>
      <c r="O68" s="201"/>
      <c r="P68" s="201"/>
      <c r="Q68" s="202"/>
      <c r="R68" s="187"/>
      <c r="S68" s="53"/>
      <c r="T68" s="53"/>
      <c r="U68" s="53"/>
      <c r="V68" s="53"/>
      <c r="W68" s="188"/>
      <c r="X68" s="53"/>
      <c r="Y68" s="53"/>
      <c r="Z68" s="54"/>
      <c r="AA68" s="53"/>
      <c r="AB68" s="53"/>
      <c r="AC68" s="59"/>
      <c r="AD68" s="1091" t="s">
        <v>1229</v>
      </c>
      <c r="AE68" s="1092"/>
      <c r="AF68" s="1092"/>
      <c r="AG68" s="1092"/>
      <c r="AH68" s="1092"/>
      <c r="AI68" s="1093"/>
      <c r="AJ68" s="67" t="s">
        <v>1230</v>
      </c>
      <c r="AK68" s="67"/>
      <c r="AL68" s="67"/>
      <c r="AM68" s="67"/>
      <c r="AN68" s="67"/>
      <c r="AO68" s="67"/>
      <c r="AP68" s="67"/>
      <c r="AQ68" s="67"/>
      <c r="AR68" s="67"/>
      <c r="AS68" s="65" t="s">
        <v>17</v>
      </c>
      <c r="AT68" s="296">
        <v>0.7</v>
      </c>
      <c r="AU68" s="35">
        <f>ROUND(ROUND(M69*$AB$12,0)*AT68,0)</f>
        <v>140</v>
      </c>
      <c r="AV68" s="31"/>
    </row>
    <row r="69" spans="1:48" ht="14.25" x14ac:dyDescent="0.15">
      <c r="A69" s="32">
        <v>32</v>
      </c>
      <c r="B69" s="32" t="s">
        <v>3265</v>
      </c>
      <c r="C69" s="34" t="s">
        <v>3266</v>
      </c>
      <c r="D69" s="73"/>
      <c r="E69" s="74"/>
      <c r="F69" s="74"/>
      <c r="G69" s="20"/>
      <c r="K69" s="20"/>
      <c r="M69" s="189">
        <f>'11経過的施設入所支援(基本２)'!L69</f>
        <v>286</v>
      </c>
      <c r="N69" s="4" t="s">
        <v>21</v>
      </c>
      <c r="Q69" s="21"/>
      <c r="R69" s="187"/>
      <c r="S69" s="53"/>
      <c r="T69" s="53"/>
      <c r="U69" s="53"/>
      <c r="V69" s="53"/>
      <c r="W69" s="188"/>
      <c r="X69" s="53"/>
      <c r="Y69" s="53"/>
      <c r="Z69" s="54"/>
      <c r="AA69" s="53"/>
      <c r="AB69" s="53"/>
      <c r="AC69" s="59"/>
      <c r="AD69" s="1094"/>
      <c r="AE69" s="1095"/>
      <c r="AF69" s="1095"/>
      <c r="AG69" s="1095"/>
      <c r="AH69" s="1095"/>
      <c r="AI69" s="1096"/>
      <c r="AJ69" s="223" t="s">
        <v>1233</v>
      </c>
      <c r="AK69" s="107"/>
      <c r="AL69" s="107"/>
      <c r="AM69" s="107"/>
      <c r="AN69" s="107"/>
      <c r="AO69" s="107"/>
      <c r="AP69" s="107"/>
      <c r="AQ69" s="107"/>
      <c r="AR69" s="107"/>
      <c r="AS69" s="44" t="s">
        <v>1678</v>
      </c>
      <c r="AT69" s="296">
        <v>0.5</v>
      </c>
      <c r="AU69" s="35">
        <f>ROUND(ROUND(M69*$AB$12,0)*AT69,0)</f>
        <v>100</v>
      </c>
      <c r="AV69" s="31"/>
    </row>
    <row r="70" spans="1:48" ht="14.25" x14ac:dyDescent="0.15">
      <c r="A70" s="32">
        <v>32</v>
      </c>
      <c r="B70" s="32">
        <v>7423</v>
      </c>
      <c r="C70" s="34" t="s">
        <v>3267</v>
      </c>
      <c r="D70" s="73"/>
      <c r="E70" s="74"/>
      <c r="F70" s="74"/>
      <c r="G70" s="20"/>
      <c r="K70" s="20"/>
      <c r="M70" s="58"/>
      <c r="Q70" s="21"/>
      <c r="R70" s="67" t="s">
        <v>1235</v>
      </c>
      <c r="S70" s="67"/>
      <c r="T70" s="67"/>
      <c r="U70" s="67"/>
      <c r="V70" s="67"/>
      <c r="W70" s="192"/>
      <c r="X70" s="67"/>
      <c r="Y70" s="67"/>
      <c r="Z70" s="54"/>
      <c r="AA70" s="53"/>
      <c r="AB70" s="53"/>
      <c r="AC70" s="59"/>
      <c r="AD70" s="72"/>
      <c r="AE70" s="67"/>
      <c r="AF70" s="67"/>
      <c r="AG70" s="67"/>
      <c r="AH70" s="67"/>
      <c r="AI70" s="67"/>
      <c r="AJ70" s="67"/>
      <c r="AK70" s="67"/>
      <c r="AL70" s="67"/>
      <c r="AM70" s="67"/>
      <c r="AN70" s="67"/>
      <c r="AO70" s="67"/>
      <c r="AP70" s="67"/>
      <c r="AQ70" s="67"/>
      <c r="AR70" s="67"/>
      <c r="AS70" s="65"/>
      <c r="AT70" s="157"/>
      <c r="AU70" s="35">
        <f>ROUND(ROUND(M69*W72,0)*$AB$12,0)</f>
        <v>193</v>
      </c>
      <c r="AV70" s="31"/>
    </row>
    <row r="71" spans="1:48" ht="14.25" customHeight="1" x14ac:dyDescent="0.15">
      <c r="A71" s="32">
        <v>32</v>
      </c>
      <c r="B71" s="32">
        <v>7424</v>
      </c>
      <c r="C71" s="34" t="s">
        <v>3268</v>
      </c>
      <c r="D71" s="73"/>
      <c r="E71" s="74"/>
      <c r="F71" s="74"/>
      <c r="G71" s="20"/>
      <c r="K71" s="186"/>
      <c r="L71" s="187"/>
      <c r="M71" s="204"/>
      <c r="N71" s="187"/>
      <c r="O71" s="187"/>
      <c r="Q71" s="21"/>
      <c r="R71" s="53" t="s">
        <v>1237</v>
      </c>
      <c r="S71" s="53"/>
      <c r="T71" s="53"/>
      <c r="U71" s="53"/>
      <c r="V71" s="53"/>
      <c r="W71" s="188"/>
      <c r="X71" s="53"/>
      <c r="Y71" s="53"/>
      <c r="Z71" s="54"/>
      <c r="AA71" s="53"/>
      <c r="AB71" s="53"/>
      <c r="AC71" s="59"/>
      <c r="AD71" s="1091" t="s">
        <v>1229</v>
      </c>
      <c r="AE71" s="1092"/>
      <c r="AF71" s="1092"/>
      <c r="AG71" s="1092"/>
      <c r="AH71" s="1092"/>
      <c r="AI71" s="1093"/>
      <c r="AJ71" s="72" t="s">
        <v>1230</v>
      </c>
      <c r="AK71" s="67"/>
      <c r="AL71" s="67"/>
      <c r="AM71" s="67"/>
      <c r="AN71" s="67"/>
      <c r="AO71" s="67"/>
      <c r="AP71" s="67"/>
      <c r="AQ71" s="67"/>
      <c r="AR71" s="67"/>
      <c r="AS71" s="65" t="s">
        <v>17</v>
      </c>
      <c r="AT71" s="296">
        <v>0.7</v>
      </c>
      <c r="AU71" s="35">
        <f>ROUND(ROUND(ROUND(M69*W72,0)*$AB$12,0)*AT71,0)</f>
        <v>135</v>
      </c>
      <c r="AV71" s="31"/>
    </row>
    <row r="72" spans="1:48" ht="14.25" x14ac:dyDescent="0.15">
      <c r="A72" s="32">
        <v>32</v>
      </c>
      <c r="B72" s="32" t="s">
        <v>3269</v>
      </c>
      <c r="C72" s="34" t="s">
        <v>3270</v>
      </c>
      <c r="D72" s="73"/>
      <c r="E72" s="74"/>
      <c r="F72" s="74"/>
      <c r="G72" s="20"/>
      <c r="K72" s="186"/>
      <c r="L72" s="187"/>
      <c r="M72" s="204"/>
      <c r="N72" s="187"/>
      <c r="O72" s="187"/>
      <c r="Q72" s="21"/>
      <c r="R72" s="71"/>
      <c r="S72" s="71"/>
      <c r="T72" s="71"/>
      <c r="U72" s="71"/>
      <c r="V72" s="26" t="s">
        <v>17</v>
      </c>
      <c r="W72" s="195">
        <v>0.96499999999999997</v>
      </c>
      <c r="X72" s="297"/>
      <c r="Y72" s="71"/>
      <c r="Z72" s="54"/>
      <c r="AA72" s="53"/>
      <c r="AB72" s="53"/>
      <c r="AC72" s="59"/>
      <c r="AD72" s="1094"/>
      <c r="AE72" s="1095"/>
      <c r="AF72" s="1095"/>
      <c r="AG72" s="1095"/>
      <c r="AH72" s="1095"/>
      <c r="AI72" s="1096"/>
      <c r="AJ72" s="223" t="s">
        <v>1233</v>
      </c>
      <c r="AK72" s="107"/>
      <c r="AL72" s="107"/>
      <c r="AM72" s="107"/>
      <c r="AN72" s="107"/>
      <c r="AO72" s="107"/>
      <c r="AP72" s="107"/>
      <c r="AQ72" s="107"/>
      <c r="AR72" s="107"/>
      <c r="AS72" s="44" t="s">
        <v>1678</v>
      </c>
      <c r="AT72" s="296">
        <v>0.5</v>
      </c>
      <c r="AU72" s="35">
        <f>ROUND(ROUND(ROUND(M69*W72,0)*$AB$12,0)*AT72,0)</f>
        <v>97</v>
      </c>
      <c r="AV72" s="31"/>
    </row>
    <row r="73" spans="1:48" ht="14.25" customHeight="1" x14ac:dyDescent="0.15">
      <c r="A73" s="32">
        <v>32</v>
      </c>
      <c r="B73" s="32">
        <v>7425</v>
      </c>
      <c r="C73" s="34" t="s">
        <v>3271</v>
      </c>
      <c r="D73" s="73"/>
      <c r="E73" s="74"/>
      <c r="F73" s="74"/>
      <c r="G73" s="20"/>
      <c r="J73" s="187"/>
      <c r="K73" s="196" t="s">
        <v>1252</v>
      </c>
      <c r="L73" s="197"/>
      <c r="M73" s="301"/>
      <c r="N73" s="197"/>
      <c r="O73" s="197"/>
      <c r="P73" s="197"/>
      <c r="Q73" s="198"/>
      <c r="R73" s="4"/>
      <c r="S73" s="23"/>
      <c r="T73" s="23"/>
      <c r="U73" s="23"/>
      <c r="V73" s="23"/>
      <c r="W73" s="39"/>
      <c r="X73" s="23"/>
      <c r="Y73" s="23"/>
      <c r="Z73" s="168"/>
      <c r="AA73" s="23"/>
      <c r="AB73" s="23"/>
      <c r="AC73" s="300"/>
      <c r="AD73" s="183"/>
      <c r="AE73" s="65"/>
      <c r="AF73" s="65"/>
      <c r="AG73" s="65"/>
      <c r="AH73" s="65"/>
      <c r="AI73" s="65"/>
      <c r="AJ73" s="65"/>
      <c r="AK73" s="65"/>
      <c r="AL73" s="65"/>
      <c r="AM73" s="65"/>
      <c r="AN73" s="65"/>
      <c r="AO73" s="65"/>
      <c r="AP73" s="65"/>
      <c r="AQ73" s="65"/>
      <c r="AR73" s="65"/>
      <c r="AS73" s="184"/>
      <c r="AT73" s="307"/>
      <c r="AU73" s="35">
        <f>ROUND(M75*$AB$12,0)</f>
        <v>419</v>
      </c>
      <c r="AV73" s="31"/>
    </row>
    <row r="74" spans="1:48" ht="14.25" customHeight="1" x14ac:dyDescent="0.15">
      <c r="A74" s="32">
        <v>32</v>
      </c>
      <c r="B74" s="32">
        <v>7426</v>
      </c>
      <c r="C74" s="34" t="s">
        <v>3272</v>
      </c>
      <c r="D74" s="73"/>
      <c r="E74" s="74"/>
      <c r="F74" s="74"/>
      <c r="G74" s="20"/>
      <c r="J74" s="187"/>
      <c r="K74" s="200"/>
      <c r="L74" s="201"/>
      <c r="M74" s="302"/>
      <c r="N74" s="201"/>
      <c r="O74" s="201"/>
      <c r="P74" s="201"/>
      <c r="Q74" s="202"/>
      <c r="R74" s="187"/>
      <c r="S74" s="53"/>
      <c r="T74" s="53"/>
      <c r="U74" s="53"/>
      <c r="V74" s="53"/>
      <c r="W74" s="188"/>
      <c r="X74" s="53"/>
      <c r="Y74" s="53"/>
      <c r="Z74" s="54"/>
      <c r="AA74" s="53"/>
      <c r="AB74" s="53"/>
      <c r="AC74" s="59"/>
      <c r="AD74" s="1091" t="s">
        <v>1229</v>
      </c>
      <c r="AE74" s="1092"/>
      <c r="AF74" s="1092"/>
      <c r="AG74" s="1092"/>
      <c r="AH74" s="1092"/>
      <c r="AI74" s="1093"/>
      <c r="AJ74" s="67" t="s">
        <v>1230</v>
      </c>
      <c r="AK74" s="67"/>
      <c r="AL74" s="67"/>
      <c r="AM74" s="67"/>
      <c r="AN74" s="67"/>
      <c r="AO74" s="67"/>
      <c r="AP74" s="67"/>
      <c r="AQ74" s="67"/>
      <c r="AR74" s="67"/>
      <c r="AS74" s="65" t="s">
        <v>17</v>
      </c>
      <c r="AT74" s="296">
        <v>0.7</v>
      </c>
      <c r="AU74" s="35">
        <f>ROUND(ROUND(M75*$AB$12,0)*AT74,0)</f>
        <v>293</v>
      </c>
      <c r="AV74" s="31"/>
    </row>
    <row r="75" spans="1:48" ht="14.25" x14ac:dyDescent="0.15">
      <c r="A75" s="32">
        <v>32</v>
      </c>
      <c r="B75" s="32" t="s">
        <v>3273</v>
      </c>
      <c r="C75" s="34" t="s">
        <v>3274</v>
      </c>
      <c r="D75" s="73"/>
      <c r="E75" s="74"/>
      <c r="F75" s="74"/>
      <c r="G75" s="20"/>
      <c r="J75" s="187"/>
      <c r="K75" s="186"/>
      <c r="L75" s="187"/>
      <c r="M75" s="189">
        <f>'11経過的施設入所支援(基本２)'!L75</f>
        <v>599</v>
      </c>
      <c r="N75" s="4" t="s">
        <v>21</v>
      </c>
      <c r="O75" s="187"/>
      <c r="P75" s="187"/>
      <c r="Q75" s="21"/>
      <c r="R75" s="187"/>
      <c r="S75" s="53"/>
      <c r="T75" s="53"/>
      <c r="U75" s="53"/>
      <c r="V75" s="53"/>
      <c r="W75" s="188"/>
      <c r="X75" s="53"/>
      <c r="Y75" s="53"/>
      <c r="Z75" s="54"/>
      <c r="AA75" s="53"/>
      <c r="AB75" s="53"/>
      <c r="AC75" s="59"/>
      <c r="AD75" s="1094"/>
      <c r="AE75" s="1095"/>
      <c r="AF75" s="1095"/>
      <c r="AG75" s="1095"/>
      <c r="AH75" s="1095"/>
      <c r="AI75" s="1096"/>
      <c r="AJ75" s="223" t="s">
        <v>1233</v>
      </c>
      <c r="AK75" s="107"/>
      <c r="AL75" s="107"/>
      <c r="AM75" s="107"/>
      <c r="AN75" s="107"/>
      <c r="AO75" s="107"/>
      <c r="AP75" s="107"/>
      <c r="AQ75" s="107"/>
      <c r="AR75" s="107"/>
      <c r="AS75" s="44" t="s">
        <v>1678</v>
      </c>
      <c r="AT75" s="296">
        <v>0.5</v>
      </c>
      <c r="AU75" s="35">
        <f>ROUND(ROUND(M75*$AB$12,0)*AT75,0)</f>
        <v>210</v>
      </c>
      <c r="AV75" s="31"/>
    </row>
    <row r="76" spans="1:48" ht="14.25" x14ac:dyDescent="0.15">
      <c r="A76" s="32">
        <v>32</v>
      </c>
      <c r="B76" s="32">
        <v>7427</v>
      </c>
      <c r="C76" s="34" t="s">
        <v>3275</v>
      </c>
      <c r="D76" s="73"/>
      <c r="E76" s="74"/>
      <c r="F76" s="74"/>
      <c r="G76" s="20"/>
      <c r="J76" s="187"/>
      <c r="K76" s="186"/>
      <c r="L76" s="187"/>
      <c r="M76" s="58"/>
      <c r="P76" s="187"/>
      <c r="Q76" s="21"/>
      <c r="R76" s="67" t="s">
        <v>1235</v>
      </c>
      <c r="S76" s="67"/>
      <c r="T76" s="67"/>
      <c r="U76" s="67"/>
      <c r="V76" s="67"/>
      <c r="W76" s="192"/>
      <c r="X76" s="67"/>
      <c r="Y76" s="67"/>
      <c r="Z76" s="54"/>
      <c r="AA76" s="53"/>
      <c r="AB76" s="53"/>
      <c r="AC76" s="59"/>
      <c r="AD76" s="72"/>
      <c r="AE76" s="67"/>
      <c r="AF76" s="67"/>
      <c r="AG76" s="67"/>
      <c r="AH76" s="67"/>
      <c r="AI76" s="67"/>
      <c r="AJ76" s="67"/>
      <c r="AK76" s="67"/>
      <c r="AL76" s="67"/>
      <c r="AM76" s="67"/>
      <c r="AN76" s="67"/>
      <c r="AO76" s="67"/>
      <c r="AP76" s="67"/>
      <c r="AQ76" s="67"/>
      <c r="AR76" s="67"/>
      <c r="AS76" s="65"/>
      <c r="AT76" s="157"/>
      <c r="AU76" s="35">
        <f>ROUND(ROUND(M75*W78,0)*$AB$12,0)</f>
        <v>405</v>
      </c>
      <c r="AV76" s="31"/>
    </row>
    <row r="77" spans="1:48" ht="14.25" customHeight="1" x14ac:dyDescent="0.15">
      <c r="A77" s="32">
        <v>32</v>
      </c>
      <c r="B77" s="32">
        <v>7428</v>
      </c>
      <c r="C77" s="34" t="s">
        <v>3276</v>
      </c>
      <c r="D77" s="73"/>
      <c r="E77" s="74"/>
      <c r="F77" s="74"/>
      <c r="G77" s="20"/>
      <c r="J77" s="187"/>
      <c r="K77" s="186"/>
      <c r="L77" s="187"/>
      <c r="M77" s="204"/>
      <c r="N77" s="187"/>
      <c r="O77" s="187"/>
      <c r="P77" s="187"/>
      <c r="Q77" s="21"/>
      <c r="R77" s="53" t="s">
        <v>1237</v>
      </c>
      <c r="S77" s="53"/>
      <c r="T77" s="53"/>
      <c r="U77" s="53"/>
      <c r="V77" s="53"/>
      <c r="W77" s="188"/>
      <c r="X77" s="53"/>
      <c r="Y77" s="53"/>
      <c r="Z77" s="54"/>
      <c r="AA77" s="53"/>
      <c r="AB77" s="53"/>
      <c r="AC77" s="59"/>
      <c r="AD77" s="1091" t="s">
        <v>1229</v>
      </c>
      <c r="AE77" s="1092"/>
      <c r="AF77" s="1092"/>
      <c r="AG77" s="1092"/>
      <c r="AH77" s="1092"/>
      <c r="AI77" s="1093"/>
      <c r="AJ77" s="72" t="s">
        <v>1230</v>
      </c>
      <c r="AK77" s="67"/>
      <c r="AL77" s="67"/>
      <c r="AM77" s="67"/>
      <c r="AN77" s="67"/>
      <c r="AO77" s="67"/>
      <c r="AP77" s="67"/>
      <c r="AQ77" s="67"/>
      <c r="AR77" s="67"/>
      <c r="AS77" s="65" t="s">
        <v>17</v>
      </c>
      <c r="AT77" s="296">
        <v>0.7</v>
      </c>
      <c r="AU77" s="35">
        <f>ROUND(ROUND(ROUND(M75*W78,0)*$AB$12,0)*AT77,0)</f>
        <v>284</v>
      </c>
      <c r="AV77" s="31"/>
    </row>
    <row r="78" spans="1:48" ht="14.25" x14ac:dyDescent="0.15">
      <c r="A78" s="32">
        <v>32</v>
      </c>
      <c r="B78" s="32" t="s">
        <v>3277</v>
      </c>
      <c r="C78" s="34" t="s">
        <v>3278</v>
      </c>
      <c r="D78" s="73"/>
      <c r="E78" s="74"/>
      <c r="F78" s="74"/>
      <c r="G78" s="20"/>
      <c r="J78" s="187"/>
      <c r="K78" s="186"/>
      <c r="L78" s="187"/>
      <c r="M78" s="204"/>
      <c r="N78" s="187"/>
      <c r="O78" s="187"/>
      <c r="P78" s="187"/>
      <c r="Q78" s="21"/>
      <c r="R78" s="71"/>
      <c r="S78" s="71"/>
      <c r="T78" s="71"/>
      <c r="U78" s="71"/>
      <c r="V78" s="26" t="s">
        <v>17</v>
      </c>
      <c r="W78" s="195">
        <v>0.96499999999999997</v>
      </c>
      <c r="X78" s="297"/>
      <c r="Y78" s="71"/>
      <c r="Z78" s="54"/>
      <c r="AA78" s="53"/>
      <c r="AB78" s="53"/>
      <c r="AC78" s="59"/>
      <c r="AD78" s="1094"/>
      <c r="AE78" s="1095"/>
      <c r="AF78" s="1095"/>
      <c r="AG78" s="1095"/>
      <c r="AH78" s="1095"/>
      <c r="AI78" s="1096"/>
      <c r="AJ78" s="223" t="s">
        <v>1233</v>
      </c>
      <c r="AK78" s="107"/>
      <c r="AL78" s="107"/>
      <c r="AM78" s="107"/>
      <c r="AN78" s="107"/>
      <c r="AO78" s="107"/>
      <c r="AP78" s="107"/>
      <c r="AQ78" s="107"/>
      <c r="AR78" s="107"/>
      <c r="AS78" s="44" t="s">
        <v>1678</v>
      </c>
      <c r="AT78" s="296">
        <v>0.5</v>
      </c>
      <c r="AU78" s="35">
        <f>ROUND(ROUND(ROUND(M75*W78,0)*$AB$12,0)*AT78,0)</f>
        <v>203</v>
      </c>
      <c r="AV78" s="31"/>
    </row>
    <row r="79" spans="1:48" ht="14.25" x14ac:dyDescent="0.15">
      <c r="A79" s="32">
        <v>32</v>
      </c>
      <c r="B79" s="32">
        <v>7429</v>
      </c>
      <c r="C79" s="34" t="s">
        <v>3279</v>
      </c>
      <c r="D79" s="73"/>
      <c r="E79" s="74"/>
      <c r="F79" s="74"/>
      <c r="G79" s="20"/>
      <c r="J79" s="187"/>
      <c r="K79" s="47" t="s">
        <v>1261</v>
      </c>
      <c r="L79" s="184"/>
      <c r="M79" s="185"/>
      <c r="N79" s="184"/>
      <c r="O79" s="184"/>
      <c r="P79" s="184"/>
      <c r="Q79" s="41"/>
      <c r="R79" s="4"/>
      <c r="S79" s="23"/>
      <c r="T79" s="23"/>
      <c r="U79" s="23"/>
      <c r="V79" s="23"/>
      <c r="W79" s="39"/>
      <c r="X79" s="23"/>
      <c r="Y79" s="23"/>
      <c r="Z79" s="168"/>
      <c r="AA79" s="23"/>
      <c r="AB79" s="23"/>
      <c r="AC79" s="300"/>
      <c r="AD79" s="183"/>
      <c r="AE79" s="65"/>
      <c r="AF79" s="65"/>
      <c r="AG79" s="65"/>
      <c r="AH79" s="65"/>
      <c r="AI79" s="65"/>
      <c r="AJ79" s="65"/>
      <c r="AK79" s="65"/>
      <c r="AL79" s="65"/>
      <c r="AM79" s="65"/>
      <c r="AN79" s="65"/>
      <c r="AO79" s="65"/>
      <c r="AP79" s="65"/>
      <c r="AQ79" s="65"/>
      <c r="AR79" s="65"/>
      <c r="AS79" s="184"/>
      <c r="AT79" s="307"/>
      <c r="AU79" s="35">
        <f>ROUND(M81*$AB$12,0)</f>
        <v>218</v>
      </c>
      <c r="AV79" s="31"/>
    </row>
    <row r="80" spans="1:48" ht="14.25" customHeight="1" x14ac:dyDescent="0.15">
      <c r="A80" s="32">
        <v>32</v>
      </c>
      <c r="B80" s="32">
        <v>7430</v>
      </c>
      <c r="C80" s="34" t="s">
        <v>3280</v>
      </c>
      <c r="D80" s="73"/>
      <c r="E80" s="74"/>
      <c r="F80" s="74"/>
      <c r="G80" s="20"/>
      <c r="J80" s="187"/>
      <c r="K80" s="186"/>
      <c r="L80" s="187"/>
      <c r="M80" s="204"/>
      <c r="N80" s="187"/>
      <c r="O80" s="187"/>
      <c r="P80" s="187"/>
      <c r="Q80" s="21"/>
      <c r="R80" s="187"/>
      <c r="S80" s="53"/>
      <c r="T80" s="53"/>
      <c r="U80" s="53"/>
      <c r="V80" s="53"/>
      <c r="W80" s="188"/>
      <c r="X80" s="53"/>
      <c r="Y80" s="53"/>
      <c r="Z80" s="54"/>
      <c r="AA80" s="53"/>
      <c r="AB80" s="53"/>
      <c r="AC80" s="59"/>
      <c r="AD80" s="1091" t="s">
        <v>1229</v>
      </c>
      <c r="AE80" s="1092"/>
      <c r="AF80" s="1092"/>
      <c r="AG80" s="1092"/>
      <c r="AH80" s="1092"/>
      <c r="AI80" s="1093"/>
      <c r="AJ80" s="67" t="s">
        <v>1230</v>
      </c>
      <c r="AK80" s="67"/>
      <c r="AL80" s="67"/>
      <c r="AM80" s="67"/>
      <c r="AN80" s="67"/>
      <c r="AO80" s="67"/>
      <c r="AP80" s="67"/>
      <c r="AQ80" s="67"/>
      <c r="AR80" s="67"/>
      <c r="AS80" s="65" t="s">
        <v>17</v>
      </c>
      <c r="AT80" s="296">
        <v>0.7</v>
      </c>
      <c r="AU80" s="35">
        <f>ROUND(ROUND(M81*$AB$12,0)*AT80,0)</f>
        <v>153</v>
      </c>
      <c r="AV80" s="31"/>
    </row>
    <row r="81" spans="1:48" ht="14.25" x14ac:dyDescent="0.15">
      <c r="A81" s="32">
        <v>32</v>
      </c>
      <c r="B81" s="32" t="s">
        <v>3281</v>
      </c>
      <c r="C81" s="34" t="s">
        <v>3282</v>
      </c>
      <c r="D81" s="73"/>
      <c r="E81" s="74"/>
      <c r="F81" s="74"/>
      <c r="G81" s="20"/>
      <c r="J81" s="187"/>
      <c r="K81" s="186"/>
      <c r="L81" s="187"/>
      <c r="M81" s="189">
        <f>'11経過的施設入所支援(基本２)'!L81</f>
        <v>311</v>
      </c>
      <c r="N81" s="4" t="s">
        <v>21</v>
      </c>
      <c r="O81" s="187"/>
      <c r="P81" s="187"/>
      <c r="Q81" s="21"/>
      <c r="R81" s="187"/>
      <c r="S81" s="53"/>
      <c r="T81" s="53"/>
      <c r="U81" s="53"/>
      <c r="V81" s="53"/>
      <c r="W81" s="188"/>
      <c r="X81" s="53"/>
      <c r="Y81" s="53"/>
      <c r="Z81" s="54"/>
      <c r="AA81" s="53"/>
      <c r="AB81" s="53"/>
      <c r="AC81" s="59"/>
      <c r="AD81" s="1094"/>
      <c r="AE81" s="1095"/>
      <c r="AF81" s="1095"/>
      <c r="AG81" s="1095"/>
      <c r="AH81" s="1095"/>
      <c r="AI81" s="1096"/>
      <c r="AJ81" s="223" t="s">
        <v>1233</v>
      </c>
      <c r="AK81" s="107"/>
      <c r="AL81" s="107"/>
      <c r="AM81" s="107"/>
      <c r="AN81" s="107"/>
      <c r="AO81" s="107"/>
      <c r="AP81" s="107"/>
      <c r="AQ81" s="107"/>
      <c r="AR81" s="107"/>
      <c r="AS81" s="44" t="s">
        <v>1678</v>
      </c>
      <c r="AT81" s="296">
        <v>0.5</v>
      </c>
      <c r="AU81" s="35">
        <f>ROUND(ROUND(M81*$AB$12,0)*AT81,0)</f>
        <v>109</v>
      </c>
      <c r="AV81" s="31"/>
    </row>
    <row r="82" spans="1:48" ht="14.25" x14ac:dyDescent="0.15">
      <c r="A82" s="32">
        <v>32</v>
      </c>
      <c r="B82" s="32">
        <v>7431</v>
      </c>
      <c r="C82" s="34" t="s">
        <v>3283</v>
      </c>
      <c r="D82" s="73"/>
      <c r="E82" s="74"/>
      <c r="F82" s="74"/>
      <c r="G82" s="20"/>
      <c r="J82" s="187"/>
      <c r="K82" s="186"/>
      <c r="L82" s="187"/>
      <c r="M82" s="58"/>
      <c r="P82" s="187"/>
      <c r="Q82" s="21"/>
      <c r="R82" s="67" t="s">
        <v>1235</v>
      </c>
      <c r="S82" s="67"/>
      <c r="T82" s="67"/>
      <c r="U82" s="67"/>
      <c r="V82" s="67"/>
      <c r="W82" s="192"/>
      <c r="X82" s="67"/>
      <c r="Y82" s="67"/>
      <c r="Z82" s="54"/>
      <c r="AA82" s="53"/>
      <c r="AB82" s="53"/>
      <c r="AC82" s="59"/>
      <c r="AD82" s="72"/>
      <c r="AE82" s="67"/>
      <c r="AF82" s="67"/>
      <c r="AG82" s="67"/>
      <c r="AH82" s="67"/>
      <c r="AI82" s="67"/>
      <c r="AJ82" s="67"/>
      <c r="AK82" s="67"/>
      <c r="AL82" s="67"/>
      <c r="AM82" s="67"/>
      <c r="AN82" s="67"/>
      <c r="AO82" s="67"/>
      <c r="AP82" s="67"/>
      <c r="AQ82" s="67"/>
      <c r="AR82" s="67"/>
      <c r="AS82" s="65"/>
      <c r="AT82" s="157"/>
      <c r="AU82" s="35">
        <f>ROUND(ROUND(M81*W84,0)*$AB$12,0)</f>
        <v>210</v>
      </c>
      <c r="AV82" s="31"/>
    </row>
    <row r="83" spans="1:48" ht="14.25" customHeight="1" x14ac:dyDescent="0.15">
      <c r="A83" s="32">
        <v>32</v>
      </c>
      <c r="B83" s="32">
        <v>7432</v>
      </c>
      <c r="C83" s="34" t="s">
        <v>3284</v>
      </c>
      <c r="D83" s="73"/>
      <c r="E83" s="74"/>
      <c r="F83" s="74"/>
      <c r="G83" s="20"/>
      <c r="J83" s="187"/>
      <c r="K83" s="186"/>
      <c r="L83" s="187"/>
      <c r="M83" s="204"/>
      <c r="N83" s="187"/>
      <c r="O83" s="187"/>
      <c r="P83" s="187"/>
      <c r="Q83" s="21"/>
      <c r="R83" s="53" t="s">
        <v>1237</v>
      </c>
      <c r="S83" s="53"/>
      <c r="T83" s="53"/>
      <c r="U83" s="53"/>
      <c r="V83" s="53"/>
      <c r="W83" s="188"/>
      <c r="X83" s="53"/>
      <c r="Y83" s="53"/>
      <c r="Z83" s="54"/>
      <c r="AA83" s="53"/>
      <c r="AB83" s="53"/>
      <c r="AC83" s="59"/>
      <c r="AD83" s="1091" t="s">
        <v>1229</v>
      </c>
      <c r="AE83" s="1092"/>
      <c r="AF83" s="1092"/>
      <c r="AG83" s="1092"/>
      <c r="AH83" s="1092"/>
      <c r="AI83" s="1093"/>
      <c r="AJ83" s="72" t="s">
        <v>1230</v>
      </c>
      <c r="AK83" s="67"/>
      <c r="AL83" s="67"/>
      <c r="AM83" s="67"/>
      <c r="AN83" s="67"/>
      <c r="AO83" s="67"/>
      <c r="AP83" s="67"/>
      <c r="AQ83" s="67"/>
      <c r="AR83" s="67"/>
      <c r="AS83" s="65" t="s">
        <v>17</v>
      </c>
      <c r="AT83" s="296">
        <v>0.7</v>
      </c>
      <c r="AU83" s="35">
        <f>ROUND(ROUND(ROUND(M81*W84,0)*$AB$12,0)*AT83,0)</f>
        <v>147</v>
      </c>
      <c r="AV83" s="31"/>
    </row>
    <row r="84" spans="1:48" ht="14.25" x14ac:dyDescent="0.15">
      <c r="A84" s="32">
        <v>32</v>
      </c>
      <c r="B84" s="32" t="s">
        <v>3285</v>
      </c>
      <c r="C84" s="34" t="s">
        <v>3286</v>
      </c>
      <c r="D84" s="73"/>
      <c r="E84" s="74"/>
      <c r="F84" s="74"/>
      <c r="G84" s="20"/>
      <c r="J84" s="187"/>
      <c r="K84" s="186"/>
      <c r="L84" s="187"/>
      <c r="M84" s="204"/>
      <c r="N84" s="187"/>
      <c r="O84" s="187"/>
      <c r="P84" s="187"/>
      <c r="Q84" s="21"/>
      <c r="R84" s="71"/>
      <c r="S84" s="71"/>
      <c r="T84" s="71"/>
      <c r="U84" s="71"/>
      <c r="V84" s="26" t="s">
        <v>17</v>
      </c>
      <c r="W84" s="195">
        <v>0.96499999999999997</v>
      </c>
      <c r="X84" s="297"/>
      <c r="Y84" s="71"/>
      <c r="Z84" s="54"/>
      <c r="AA84" s="53"/>
      <c r="AB84" s="53"/>
      <c r="AC84" s="59"/>
      <c r="AD84" s="1094"/>
      <c r="AE84" s="1095"/>
      <c r="AF84" s="1095"/>
      <c r="AG84" s="1095"/>
      <c r="AH84" s="1095"/>
      <c r="AI84" s="1096"/>
      <c r="AJ84" s="223" t="s">
        <v>1233</v>
      </c>
      <c r="AK84" s="107"/>
      <c r="AL84" s="107"/>
      <c r="AM84" s="107"/>
      <c r="AN84" s="107"/>
      <c r="AO84" s="107"/>
      <c r="AP84" s="107"/>
      <c r="AQ84" s="107"/>
      <c r="AR84" s="107"/>
      <c r="AS84" s="44" t="s">
        <v>1678</v>
      </c>
      <c r="AT84" s="296">
        <v>0.5</v>
      </c>
      <c r="AU84" s="35">
        <f>ROUND(ROUND(ROUND(M81*W84,0)*$AB$12,0)*AT84,0)</f>
        <v>105</v>
      </c>
      <c r="AV84" s="31"/>
    </row>
    <row r="85" spans="1:48" ht="14.25" customHeight="1" x14ac:dyDescent="0.15">
      <c r="A85" s="32">
        <v>32</v>
      </c>
      <c r="B85" s="32">
        <v>7441</v>
      </c>
      <c r="C85" s="34" t="s">
        <v>3287</v>
      </c>
      <c r="D85" s="73"/>
      <c r="E85" s="74"/>
      <c r="F85" s="74"/>
      <c r="G85" s="1085" t="s">
        <v>1573</v>
      </c>
      <c r="H85" s="1086"/>
      <c r="I85" s="1086"/>
      <c r="J85" s="1087"/>
      <c r="K85" s="196" t="s">
        <v>1242</v>
      </c>
      <c r="L85" s="197"/>
      <c r="M85" s="301"/>
      <c r="N85" s="197"/>
      <c r="O85" s="197"/>
      <c r="P85" s="197"/>
      <c r="Q85" s="198"/>
      <c r="R85" s="4"/>
      <c r="S85" s="23"/>
      <c r="T85" s="23"/>
      <c r="U85" s="23"/>
      <c r="V85" s="23"/>
      <c r="W85" s="39"/>
      <c r="X85" s="23"/>
      <c r="Y85" s="23"/>
      <c r="Z85" s="168"/>
      <c r="AA85" s="23"/>
      <c r="AB85" s="23"/>
      <c r="AC85" s="300"/>
      <c r="AD85" s="183"/>
      <c r="AE85" s="65"/>
      <c r="AF85" s="65"/>
      <c r="AG85" s="65"/>
      <c r="AH85" s="65"/>
      <c r="AI85" s="65"/>
      <c r="AJ85" s="65"/>
      <c r="AK85" s="65"/>
      <c r="AL85" s="65"/>
      <c r="AM85" s="65"/>
      <c r="AN85" s="65"/>
      <c r="AO85" s="65"/>
      <c r="AP85" s="65"/>
      <c r="AQ85" s="65"/>
      <c r="AR85" s="65"/>
      <c r="AS85" s="184"/>
      <c r="AT85" s="307"/>
      <c r="AU85" s="35">
        <f>ROUND(M87*$AB$12,0)</f>
        <v>153</v>
      </c>
      <c r="AV85" s="31"/>
    </row>
    <row r="86" spans="1:48" ht="14.25" customHeight="1" x14ac:dyDescent="0.15">
      <c r="A86" s="32">
        <v>32</v>
      </c>
      <c r="B86" s="32">
        <v>7442</v>
      </c>
      <c r="C86" s="34" t="s">
        <v>3288</v>
      </c>
      <c r="D86" s="73"/>
      <c r="E86" s="74"/>
      <c r="F86" s="74"/>
      <c r="G86" s="1088"/>
      <c r="H86" s="1089"/>
      <c r="I86" s="1089"/>
      <c r="J86" s="1090"/>
      <c r="K86" s="200" t="s">
        <v>2991</v>
      </c>
      <c r="L86" s="201"/>
      <c r="M86" s="302"/>
      <c r="N86" s="201"/>
      <c r="O86" s="201"/>
      <c r="P86" s="201"/>
      <c r="Q86" s="202"/>
      <c r="R86" s="187"/>
      <c r="S86" s="53"/>
      <c r="T86" s="53"/>
      <c r="U86" s="53"/>
      <c r="V86" s="53"/>
      <c r="W86" s="188"/>
      <c r="X86" s="53"/>
      <c r="Y86" s="53"/>
      <c r="Z86" s="54"/>
      <c r="AA86" s="53"/>
      <c r="AB86" s="53"/>
      <c r="AC86" s="59"/>
      <c r="AD86" s="1091" t="s">
        <v>1229</v>
      </c>
      <c r="AE86" s="1092"/>
      <c r="AF86" s="1092"/>
      <c r="AG86" s="1092"/>
      <c r="AH86" s="1092"/>
      <c r="AI86" s="1093"/>
      <c r="AJ86" s="67" t="s">
        <v>1230</v>
      </c>
      <c r="AK86" s="67"/>
      <c r="AL86" s="67"/>
      <c r="AM86" s="67"/>
      <c r="AN86" s="67"/>
      <c r="AO86" s="67"/>
      <c r="AP86" s="67"/>
      <c r="AQ86" s="67"/>
      <c r="AR86" s="67"/>
      <c r="AS86" s="65" t="s">
        <v>17</v>
      </c>
      <c r="AT86" s="296">
        <v>0.7</v>
      </c>
      <c r="AU86" s="35">
        <f>ROUND(ROUND(M87*$AB$12,0)*AT86,0)</f>
        <v>107</v>
      </c>
      <c r="AV86" s="31"/>
    </row>
    <row r="87" spans="1:48" ht="14.25" x14ac:dyDescent="0.15">
      <c r="A87" s="32">
        <v>32</v>
      </c>
      <c r="B87" s="32" t="s">
        <v>3289</v>
      </c>
      <c r="C87" s="34" t="s">
        <v>3290</v>
      </c>
      <c r="D87" s="73"/>
      <c r="E87" s="74"/>
      <c r="F87" s="74"/>
      <c r="G87" s="1088"/>
      <c r="H87" s="1089"/>
      <c r="I87" s="1089"/>
      <c r="J87" s="1090"/>
      <c r="K87" s="20"/>
      <c r="M87" s="189">
        <f>'11経過的施設入所支援(基本２)'!L87</f>
        <v>219</v>
      </c>
      <c r="N87" s="4" t="s">
        <v>21</v>
      </c>
      <c r="Q87" s="21"/>
      <c r="R87" s="187"/>
      <c r="S87" s="53"/>
      <c r="T87" s="53"/>
      <c r="U87" s="53"/>
      <c r="V87" s="53"/>
      <c r="W87" s="188"/>
      <c r="X87" s="53"/>
      <c r="Y87" s="53"/>
      <c r="Z87" s="54"/>
      <c r="AA87" s="53"/>
      <c r="AB87" s="53"/>
      <c r="AC87" s="59"/>
      <c r="AD87" s="1094"/>
      <c r="AE87" s="1095"/>
      <c r="AF87" s="1095"/>
      <c r="AG87" s="1095"/>
      <c r="AH87" s="1095"/>
      <c r="AI87" s="1096"/>
      <c r="AJ87" s="223" t="s">
        <v>1233</v>
      </c>
      <c r="AK87" s="107"/>
      <c r="AL87" s="107"/>
      <c r="AM87" s="107"/>
      <c r="AN87" s="107"/>
      <c r="AO87" s="107"/>
      <c r="AP87" s="107"/>
      <c r="AQ87" s="107"/>
      <c r="AR87" s="107"/>
      <c r="AS87" s="44" t="s">
        <v>1678</v>
      </c>
      <c r="AT87" s="296">
        <v>0.5</v>
      </c>
      <c r="AU87" s="35">
        <f>ROUND(ROUND(M87*$AB$12,0)*AT87,0)</f>
        <v>77</v>
      </c>
      <c r="AV87" s="31"/>
    </row>
    <row r="88" spans="1:48" ht="14.25" x14ac:dyDescent="0.15">
      <c r="A88" s="32">
        <v>32</v>
      </c>
      <c r="B88" s="32">
        <v>7443</v>
      </c>
      <c r="C88" s="34" t="s">
        <v>3291</v>
      </c>
      <c r="D88" s="73"/>
      <c r="E88" s="74"/>
      <c r="F88" s="74"/>
      <c r="G88" s="73"/>
      <c r="H88" s="74"/>
      <c r="I88" s="74"/>
      <c r="J88" s="75"/>
      <c r="K88" s="20"/>
      <c r="M88" s="58"/>
      <c r="Q88" s="21"/>
      <c r="R88" s="67" t="s">
        <v>1235</v>
      </c>
      <c r="S88" s="67"/>
      <c r="T88" s="67"/>
      <c r="U88" s="67"/>
      <c r="V88" s="67"/>
      <c r="W88" s="192"/>
      <c r="X88" s="67"/>
      <c r="Y88" s="67"/>
      <c r="Z88" s="54"/>
      <c r="AA88" s="53"/>
      <c r="AB88" s="53"/>
      <c r="AC88" s="59"/>
      <c r="AD88" s="72"/>
      <c r="AE88" s="67"/>
      <c r="AF88" s="67"/>
      <c r="AG88" s="67"/>
      <c r="AH88" s="67"/>
      <c r="AI88" s="67"/>
      <c r="AJ88" s="67"/>
      <c r="AK88" s="67"/>
      <c r="AL88" s="67"/>
      <c r="AM88" s="67"/>
      <c r="AN88" s="67"/>
      <c r="AO88" s="67"/>
      <c r="AP88" s="67"/>
      <c r="AQ88" s="67"/>
      <c r="AR88" s="67"/>
      <c r="AS88" s="65"/>
      <c r="AT88" s="157"/>
      <c r="AU88" s="35">
        <f>ROUND(ROUND(M87*W90,0)*$AB$12,0)</f>
        <v>148</v>
      </c>
      <c r="AV88" s="31"/>
    </row>
    <row r="89" spans="1:48" ht="14.25" customHeight="1" x14ac:dyDescent="0.15">
      <c r="A89" s="32">
        <v>32</v>
      </c>
      <c r="B89" s="32">
        <v>7444</v>
      </c>
      <c r="C89" s="34" t="s">
        <v>3292</v>
      </c>
      <c r="D89" s="73"/>
      <c r="E89" s="74"/>
      <c r="F89" s="74"/>
      <c r="G89" s="20"/>
      <c r="K89" s="186"/>
      <c r="L89" s="187"/>
      <c r="M89" s="204"/>
      <c r="N89" s="187"/>
      <c r="O89" s="187"/>
      <c r="Q89" s="21"/>
      <c r="R89" s="53" t="s">
        <v>1237</v>
      </c>
      <c r="S89" s="53"/>
      <c r="T89" s="53"/>
      <c r="U89" s="53"/>
      <c r="V89" s="53"/>
      <c r="W89" s="188"/>
      <c r="X89" s="53"/>
      <c r="Y89" s="53"/>
      <c r="Z89" s="54"/>
      <c r="AA89" s="53"/>
      <c r="AB89" s="53"/>
      <c r="AC89" s="59"/>
      <c r="AD89" s="1091" t="s">
        <v>1229</v>
      </c>
      <c r="AE89" s="1092"/>
      <c r="AF89" s="1092"/>
      <c r="AG89" s="1092"/>
      <c r="AH89" s="1092"/>
      <c r="AI89" s="1093"/>
      <c r="AJ89" s="72" t="s">
        <v>1230</v>
      </c>
      <c r="AK89" s="67"/>
      <c r="AL89" s="67"/>
      <c r="AM89" s="67"/>
      <c r="AN89" s="67"/>
      <c r="AO89" s="67"/>
      <c r="AP89" s="67"/>
      <c r="AQ89" s="67"/>
      <c r="AR89" s="67"/>
      <c r="AS89" s="65" t="s">
        <v>17</v>
      </c>
      <c r="AT89" s="296">
        <v>0.7</v>
      </c>
      <c r="AU89" s="35">
        <f>ROUND(ROUND(ROUND(M87*W90,0)*$AB$12,0)*AT89,0)</f>
        <v>104</v>
      </c>
      <c r="AV89" s="31"/>
    </row>
    <row r="90" spans="1:48" ht="14.25" x14ac:dyDescent="0.15">
      <c r="A90" s="32">
        <v>32</v>
      </c>
      <c r="B90" s="32" t="s">
        <v>3293</v>
      </c>
      <c r="C90" s="34" t="s">
        <v>3294</v>
      </c>
      <c r="D90" s="73"/>
      <c r="E90" s="74"/>
      <c r="F90" s="74"/>
      <c r="G90" s="20"/>
      <c r="K90" s="186"/>
      <c r="L90" s="187"/>
      <c r="M90" s="204"/>
      <c r="N90" s="187"/>
      <c r="O90" s="187"/>
      <c r="Q90" s="21"/>
      <c r="R90" s="71"/>
      <c r="S90" s="71"/>
      <c r="T90" s="71"/>
      <c r="U90" s="71"/>
      <c r="V90" s="26" t="s">
        <v>17</v>
      </c>
      <c r="W90" s="195">
        <v>0.96499999999999997</v>
      </c>
      <c r="X90" s="297"/>
      <c r="Y90" s="71"/>
      <c r="Z90" s="54"/>
      <c r="AA90" s="53"/>
      <c r="AB90" s="53"/>
      <c r="AC90" s="59"/>
      <c r="AD90" s="1094"/>
      <c r="AE90" s="1095"/>
      <c r="AF90" s="1095"/>
      <c r="AG90" s="1095"/>
      <c r="AH90" s="1095"/>
      <c r="AI90" s="1096"/>
      <c r="AJ90" s="223" t="s">
        <v>1233</v>
      </c>
      <c r="AK90" s="107"/>
      <c r="AL90" s="107"/>
      <c r="AM90" s="107"/>
      <c r="AN90" s="107"/>
      <c r="AO90" s="107"/>
      <c r="AP90" s="107"/>
      <c r="AQ90" s="107"/>
      <c r="AR90" s="107"/>
      <c r="AS90" s="44" t="s">
        <v>1678</v>
      </c>
      <c r="AT90" s="296">
        <v>0.5</v>
      </c>
      <c r="AU90" s="35">
        <f>ROUND(ROUND(ROUND(M87*W90,0)*$AB$12,0)*AT90,0)</f>
        <v>74</v>
      </c>
      <c r="AV90" s="31"/>
    </row>
    <row r="91" spans="1:48" ht="14.25" customHeight="1" x14ac:dyDescent="0.15">
      <c r="A91" s="32">
        <v>32</v>
      </c>
      <c r="B91" s="32">
        <v>7445</v>
      </c>
      <c r="C91" s="34" t="s">
        <v>3295</v>
      </c>
      <c r="D91" s="73"/>
      <c r="E91" s="74"/>
      <c r="F91" s="74"/>
      <c r="G91" s="20"/>
      <c r="J91" s="187"/>
      <c r="K91" s="196" t="s">
        <v>1252</v>
      </c>
      <c r="L91" s="197"/>
      <c r="M91" s="301"/>
      <c r="N91" s="197"/>
      <c r="O91" s="197"/>
      <c r="P91" s="197"/>
      <c r="Q91" s="198"/>
      <c r="R91" s="4"/>
      <c r="S91" s="23"/>
      <c r="T91" s="23"/>
      <c r="U91" s="23"/>
      <c r="V91" s="23"/>
      <c r="W91" s="39"/>
      <c r="X91" s="23"/>
      <c r="Y91" s="23"/>
      <c r="Z91" s="168"/>
      <c r="AA91" s="23"/>
      <c r="AB91" s="23"/>
      <c r="AC91" s="300"/>
      <c r="AD91" s="183"/>
      <c r="AE91" s="65"/>
      <c r="AF91" s="65"/>
      <c r="AG91" s="65"/>
      <c r="AH91" s="65"/>
      <c r="AI91" s="65"/>
      <c r="AJ91" s="65"/>
      <c r="AK91" s="65"/>
      <c r="AL91" s="65"/>
      <c r="AM91" s="65"/>
      <c r="AN91" s="65"/>
      <c r="AO91" s="65"/>
      <c r="AP91" s="65"/>
      <c r="AQ91" s="65"/>
      <c r="AR91" s="65"/>
      <c r="AS91" s="184"/>
      <c r="AT91" s="307"/>
      <c r="AU91" s="35">
        <f>ROUND(M93*$AB$12,0)</f>
        <v>300</v>
      </c>
      <c r="AV91" s="31"/>
    </row>
    <row r="92" spans="1:48" ht="14.25" customHeight="1" x14ac:dyDescent="0.15">
      <c r="A92" s="32">
        <v>32</v>
      </c>
      <c r="B92" s="32">
        <v>7446</v>
      </c>
      <c r="C92" s="34" t="s">
        <v>3296</v>
      </c>
      <c r="D92" s="73"/>
      <c r="E92" s="74"/>
      <c r="F92" s="74"/>
      <c r="G92" s="20"/>
      <c r="J92" s="187"/>
      <c r="K92" s="200"/>
      <c r="L92" s="201"/>
      <c r="M92" s="302"/>
      <c r="N92" s="201"/>
      <c r="O92" s="201"/>
      <c r="P92" s="201"/>
      <c r="Q92" s="202"/>
      <c r="R92" s="187"/>
      <c r="S92" s="53"/>
      <c r="T92" s="53"/>
      <c r="U92" s="53"/>
      <c r="V92" s="53"/>
      <c r="W92" s="188"/>
      <c r="X92" s="53"/>
      <c r="Y92" s="53"/>
      <c r="Z92" s="54"/>
      <c r="AA92" s="53"/>
      <c r="AB92" s="53"/>
      <c r="AC92" s="59"/>
      <c r="AD92" s="1091" t="s">
        <v>1229</v>
      </c>
      <c r="AE92" s="1092"/>
      <c r="AF92" s="1092"/>
      <c r="AG92" s="1092"/>
      <c r="AH92" s="1092"/>
      <c r="AI92" s="1093"/>
      <c r="AJ92" s="67" t="s">
        <v>1230</v>
      </c>
      <c r="AK92" s="67"/>
      <c r="AL92" s="67"/>
      <c r="AM92" s="67"/>
      <c r="AN92" s="67"/>
      <c r="AO92" s="67"/>
      <c r="AP92" s="67"/>
      <c r="AQ92" s="67"/>
      <c r="AR92" s="67"/>
      <c r="AS92" s="65" t="s">
        <v>17</v>
      </c>
      <c r="AT92" s="296">
        <v>0.7</v>
      </c>
      <c r="AU92" s="35">
        <f>ROUND(ROUND(M93*$AB$12,0)*AT92,0)</f>
        <v>210</v>
      </c>
      <c r="AV92" s="31"/>
    </row>
    <row r="93" spans="1:48" ht="14.25" x14ac:dyDescent="0.15">
      <c r="A93" s="32">
        <v>32</v>
      </c>
      <c r="B93" s="32" t="s">
        <v>3297</v>
      </c>
      <c r="C93" s="34" t="s">
        <v>3298</v>
      </c>
      <c r="D93" s="73"/>
      <c r="E93" s="74"/>
      <c r="F93" s="74"/>
      <c r="G93" s="20"/>
      <c r="J93" s="187"/>
      <c r="K93" s="186"/>
      <c r="L93" s="187"/>
      <c r="M93" s="189">
        <f>'11経過的施設入所支援(基本２)'!L93</f>
        <v>429</v>
      </c>
      <c r="N93" s="4" t="s">
        <v>21</v>
      </c>
      <c r="O93" s="187"/>
      <c r="P93" s="187"/>
      <c r="Q93" s="21"/>
      <c r="R93" s="187"/>
      <c r="S93" s="53"/>
      <c r="T93" s="53"/>
      <c r="U93" s="53"/>
      <c r="V93" s="53"/>
      <c r="W93" s="188"/>
      <c r="X93" s="53"/>
      <c r="Y93" s="53"/>
      <c r="Z93" s="54"/>
      <c r="AA93" s="53"/>
      <c r="AB93" s="53"/>
      <c r="AC93" s="59"/>
      <c r="AD93" s="1094"/>
      <c r="AE93" s="1095"/>
      <c r="AF93" s="1095"/>
      <c r="AG93" s="1095"/>
      <c r="AH93" s="1095"/>
      <c r="AI93" s="1096"/>
      <c r="AJ93" s="223" t="s">
        <v>1233</v>
      </c>
      <c r="AK93" s="107"/>
      <c r="AL93" s="107"/>
      <c r="AM93" s="107"/>
      <c r="AN93" s="107"/>
      <c r="AO93" s="107"/>
      <c r="AP93" s="107"/>
      <c r="AQ93" s="107"/>
      <c r="AR93" s="107"/>
      <c r="AS93" s="44" t="s">
        <v>1678</v>
      </c>
      <c r="AT93" s="296">
        <v>0.5</v>
      </c>
      <c r="AU93" s="35">
        <f>ROUND(ROUND(M93*$AB$12,0)*AT93,0)</f>
        <v>150</v>
      </c>
      <c r="AV93" s="31"/>
    </row>
    <row r="94" spans="1:48" ht="14.25" x14ac:dyDescent="0.15">
      <c r="A94" s="32">
        <v>32</v>
      </c>
      <c r="B94" s="32">
        <v>7447</v>
      </c>
      <c r="C94" s="34" t="s">
        <v>3299</v>
      </c>
      <c r="D94" s="73"/>
      <c r="E94" s="74"/>
      <c r="F94" s="74"/>
      <c r="G94" s="20"/>
      <c r="J94" s="187"/>
      <c r="K94" s="186"/>
      <c r="L94" s="187"/>
      <c r="M94" s="58"/>
      <c r="P94" s="187"/>
      <c r="Q94" s="21"/>
      <c r="R94" s="67" t="s">
        <v>1235</v>
      </c>
      <c r="S94" s="67"/>
      <c r="T94" s="67"/>
      <c r="U94" s="67"/>
      <c r="V94" s="67"/>
      <c r="W94" s="192"/>
      <c r="X94" s="67"/>
      <c r="Y94" s="67"/>
      <c r="Z94" s="54"/>
      <c r="AA94" s="53"/>
      <c r="AB94" s="53"/>
      <c r="AC94" s="59"/>
      <c r="AD94" s="72"/>
      <c r="AE94" s="67"/>
      <c r="AF94" s="67"/>
      <c r="AG94" s="67"/>
      <c r="AH94" s="67"/>
      <c r="AI94" s="67"/>
      <c r="AJ94" s="67"/>
      <c r="AK94" s="67"/>
      <c r="AL94" s="67"/>
      <c r="AM94" s="67"/>
      <c r="AN94" s="67"/>
      <c r="AO94" s="67"/>
      <c r="AP94" s="67"/>
      <c r="AQ94" s="67"/>
      <c r="AR94" s="67"/>
      <c r="AS94" s="65"/>
      <c r="AT94" s="157"/>
      <c r="AU94" s="35">
        <f>ROUND(ROUND(M93*W96,0)*$AB$12,0)</f>
        <v>290</v>
      </c>
      <c r="AV94" s="31"/>
    </row>
    <row r="95" spans="1:48" ht="14.25" customHeight="1" x14ac:dyDescent="0.15">
      <c r="A95" s="32">
        <v>32</v>
      </c>
      <c r="B95" s="32">
        <v>7448</v>
      </c>
      <c r="C95" s="34" t="s">
        <v>3300</v>
      </c>
      <c r="D95" s="73"/>
      <c r="E95" s="74"/>
      <c r="F95" s="74"/>
      <c r="G95" s="20"/>
      <c r="J95" s="187"/>
      <c r="K95" s="186"/>
      <c r="L95" s="187"/>
      <c r="M95" s="204"/>
      <c r="N95" s="187"/>
      <c r="O95" s="187"/>
      <c r="P95" s="187"/>
      <c r="Q95" s="21"/>
      <c r="R95" s="53" t="s">
        <v>1237</v>
      </c>
      <c r="S95" s="53"/>
      <c r="T95" s="53"/>
      <c r="U95" s="53"/>
      <c r="V95" s="53"/>
      <c r="W95" s="188"/>
      <c r="X95" s="53"/>
      <c r="Y95" s="53"/>
      <c r="Z95" s="54"/>
      <c r="AA95" s="53"/>
      <c r="AB95" s="53"/>
      <c r="AC95" s="59"/>
      <c r="AD95" s="1091" t="s">
        <v>1229</v>
      </c>
      <c r="AE95" s="1092"/>
      <c r="AF95" s="1092"/>
      <c r="AG95" s="1092"/>
      <c r="AH95" s="1092"/>
      <c r="AI95" s="1093"/>
      <c r="AJ95" s="72" t="s">
        <v>1230</v>
      </c>
      <c r="AK95" s="67"/>
      <c r="AL95" s="67"/>
      <c r="AM95" s="67"/>
      <c r="AN95" s="67"/>
      <c r="AO95" s="67"/>
      <c r="AP95" s="67"/>
      <c r="AQ95" s="67"/>
      <c r="AR95" s="67"/>
      <c r="AS95" s="65" t="s">
        <v>17</v>
      </c>
      <c r="AT95" s="296">
        <v>0.7</v>
      </c>
      <c r="AU95" s="35">
        <f>ROUND(ROUND(ROUND(M93*W96,0)*$AB$12,0)*AT95,0)</f>
        <v>203</v>
      </c>
      <c r="AV95" s="31"/>
    </row>
    <row r="96" spans="1:48" ht="14.25" x14ac:dyDescent="0.15">
      <c r="A96" s="32">
        <v>32</v>
      </c>
      <c r="B96" s="32" t="s">
        <v>3301</v>
      </c>
      <c r="C96" s="34" t="s">
        <v>3302</v>
      </c>
      <c r="D96" s="73"/>
      <c r="E96" s="74"/>
      <c r="F96" s="74"/>
      <c r="G96" s="20"/>
      <c r="J96" s="187"/>
      <c r="K96" s="186"/>
      <c r="L96" s="187"/>
      <c r="M96" s="204"/>
      <c r="N96" s="187"/>
      <c r="O96" s="187"/>
      <c r="P96" s="187"/>
      <c r="Q96" s="21"/>
      <c r="R96" s="71"/>
      <c r="S96" s="71"/>
      <c r="T96" s="71"/>
      <c r="U96" s="71"/>
      <c r="V96" s="26" t="s">
        <v>17</v>
      </c>
      <c r="W96" s="195">
        <v>0.96499999999999997</v>
      </c>
      <c r="X96" s="297"/>
      <c r="Y96" s="71"/>
      <c r="Z96" s="54"/>
      <c r="AA96" s="53"/>
      <c r="AB96" s="53"/>
      <c r="AC96" s="59"/>
      <c r="AD96" s="1094"/>
      <c r="AE96" s="1095"/>
      <c r="AF96" s="1095"/>
      <c r="AG96" s="1095"/>
      <c r="AH96" s="1095"/>
      <c r="AI96" s="1096"/>
      <c r="AJ96" s="223" t="s">
        <v>1233</v>
      </c>
      <c r="AK96" s="107"/>
      <c r="AL96" s="107"/>
      <c r="AM96" s="107"/>
      <c r="AN96" s="107"/>
      <c r="AO96" s="107"/>
      <c r="AP96" s="107"/>
      <c r="AQ96" s="107"/>
      <c r="AR96" s="107"/>
      <c r="AS96" s="44" t="s">
        <v>1678</v>
      </c>
      <c r="AT96" s="296">
        <v>0.5</v>
      </c>
      <c r="AU96" s="35">
        <f>ROUND(ROUND(ROUND(M93*W96,0)*$AB$12,0)*AT96,0)</f>
        <v>145</v>
      </c>
      <c r="AV96" s="31"/>
    </row>
    <row r="97" spans="1:48" ht="14.25" x14ac:dyDescent="0.15">
      <c r="A97" s="32">
        <v>32</v>
      </c>
      <c r="B97" s="32">
        <v>7449</v>
      </c>
      <c r="C97" s="34" t="s">
        <v>3303</v>
      </c>
      <c r="D97" s="73"/>
      <c r="E97" s="74"/>
      <c r="F97" s="74"/>
      <c r="G97" s="20"/>
      <c r="J97" s="187"/>
      <c r="K97" s="196" t="s">
        <v>1261</v>
      </c>
      <c r="L97" s="197"/>
      <c r="M97" s="301"/>
      <c r="N97" s="197"/>
      <c r="O97" s="197"/>
      <c r="P97" s="197"/>
      <c r="Q97" s="198"/>
      <c r="R97" s="4"/>
      <c r="S97" s="23"/>
      <c r="T97" s="23"/>
      <c r="U97" s="23"/>
      <c r="V97" s="23"/>
      <c r="W97" s="39"/>
      <c r="X97" s="23"/>
      <c r="Y97" s="23"/>
      <c r="Z97" s="168"/>
      <c r="AA97" s="23"/>
      <c r="AB97" s="23"/>
      <c r="AC97" s="300"/>
      <c r="AD97" s="183"/>
      <c r="AE97" s="65"/>
      <c r="AF97" s="65"/>
      <c r="AG97" s="65"/>
      <c r="AH97" s="65"/>
      <c r="AI97" s="65"/>
      <c r="AJ97" s="65"/>
      <c r="AK97" s="65"/>
      <c r="AL97" s="65"/>
      <c r="AM97" s="65"/>
      <c r="AN97" s="65"/>
      <c r="AO97" s="65"/>
      <c r="AP97" s="65"/>
      <c r="AQ97" s="65"/>
      <c r="AR97" s="65"/>
      <c r="AS97" s="184"/>
      <c r="AT97" s="307"/>
      <c r="AU97" s="35">
        <f>ROUND(M99*$AB$12,0)</f>
        <v>199</v>
      </c>
      <c r="AV97" s="31"/>
    </row>
    <row r="98" spans="1:48" ht="14.25" customHeight="1" x14ac:dyDescent="0.15">
      <c r="A98" s="32">
        <v>32</v>
      </c>
      <c r="B98" s="32">
        <v>7450</v>
      </c>
      <c r="C98" s="34" t="s">
        <v>3304</v>
      </c>
      <c r="D98" s="73"/>
      <c r="E98" s="74"/>
      <c r="F98" s="74"/>
      <c r="G98" s="20"/>
      <c r="J98" s="187"/>
      <c r="K98" s="200"/>
      <c r="L98" s="201"/>
      <c r="M98" s="302"/>
      <c r="N98" s="201"/>
      <c r="O98" s="201"/>
      <c r="P98" s="201"/>
      <c r="Q98" s="202"/>
      <c r="R98" s="187"/>
      <c r="S98" s="53"/>
      <c r="T98" s="53"/>
      <c r="U98" s="53"/>
      <c r="V98" s="53"/>
      <c r="W98" s="188"/>
      <c r="X98" s="53"/>
      <c r="Y98" s="53"/>
      <c r="Z98" s="54"/>
      <c r="AA98" s="53"/>
      <c r="AB98" s="53"/>
      <c r="AC98" s="59"/>
      <c r="AD98" s="1091" t="s">
        <v>1229</v>
      </c>
      <c r="AE98" s="1092"/>
      <c r="AF98" s="1092"/>
      <c r="AG98" s="1092"/>
      <c r="AH98" s="1092"/>
      <c r="AI98" s="1093"/>
      <c r="AJ98" s="67" t="s">
        <v>1230</v>
      </c>
      <c r="AK98" s="67"/>
      <c r="AL98" s="67"/>
      <c r="AM98" s="67"/>
      <c r="AN98" s="67"/>
      <c r="AO98" s="67"/>
      <c r="AP98" s="67"/>
      <c r="AQ98" s="67"/>
      <c r="AR98" s="67"/>
      <c r="AS98" s="65" t="s">
        <v>17</v>
      </c>
      <c r="AT98" s="296">
        <v>0.7</v>
      </c>
      <c r="AU98" s="35">
        <f>ROUND(ROUND(M99*$AB$12,0)*AT98,0)</f>
        <v>139</v>
      </c>
      <c r="AV98" s="31"/>
    </row>
    <row r="99" spans="1:48" ht="14.25" x14ac:dyDescent="0.15">
      <c r="A99" s="32">
        <v>32</v>
      </c>
      <c r="B99" s="32" t="s">
        <v>3305</v>
      </c>
      <c r="C99" s="34" t="s">
        <v>3306</v>
      </c>
      <c r="D99" s="73"/>
      <c r="E99" s="74"/>
      <c r="F99" s="74"/>
      <c r="G99" s="20"/>
      <c r="J99" s="187"/>
      <c r="K99" s="186"/>
      <c r="L99" s="187"/>
      <c r="M99" s="189">
        <f>'11経過的施設入所支援(基本２)'!L99</f>
        <v>284</v>
      </c>
      <c r="N99" s="4" t="s">
        <v>21</v>
      </c>
      <c r="O99" s="187"/>
      <c r="P99" s="187"/>
      <c r="Q99" s="21"/>
      <c r="R99" s="187"/>
      <c r="S99" s="53"/>
      <c r="T99" s="53"/>
      <c r="U99" s="53"/>
      <c r="V99" s="53"/>
      <c r="W99" s="188"/>
      <c r="X99" s="53"/>
      <c r="Y99" s="53"/>
      <c r="Z99" s="54"/>
      <c r="AA99" s="53"/>
      <c r="AB99" s="53"/>
      <c r="AC99" s="59"/>
      <c r="AD99" s="1094"/>
      <c r="AE99" s="1095"/>
      <c r="AF99" s="1095"/>
      <c r="AG99" s="1095"/>
      <c r="AH99" s="1095"/>
      <c r="AI99" s="1096"/>
      <c r="AJ99" s="223" t="s">
        <v>1233</v>
      </c>
      <c r="AK99" s="107"/>
      <c r="AL99" s="107"/>
      <c r="AM99" s="107"/>
      <c r="AN99" s="107"/>
      <c r="AO99" s="107"/>
      <c r="AP99" s="107"/>
      <c r="AQ99" s="107"/>
      <c r="AR99" s="107"/>
      <c r="AS99" s="44" t="s">
        <v>1678</v>
      </c>
      <c r="AT99" s="296">
        <v>0.5</v>
      </c>
      <c r="AU99" s="35">
        <f>ROUND(ROUND(M99*$AB$12,0)*AT99,0)</f>
        <v>100</v>
      </c>
      <c r="AV99" s="31"/>
    </row>
    <row r="100" spans="1:48" ht="14.25" x14ac:dyDescent="0.15">
      <c r="A100" s="32">
        <v>32</v>
      </c>
      <c r="B100" s="32">
        <v>7451</v>
      </c>
      <c r="C100" s="34" t="s">
        <v>3307</v>
      </c>
      <c r="D100" s="73"/>
      <c r="E100" s="74"/>
      <c r="F100" s="74"/>
      <c r="G100" s="20"/>
      <c r="J100" s="187"/>
      <c r="K100" s="186"/>
      <c r="L100" s="187"/>
      <c r="M100" s="58"/>
      <c r="P100" s="187"/>
      <c r="Q100" s="21"/>
      <c r="R100" s="67" t="s">
        <v>1235</v>
      </c>
      <c r="S100" s="67"/>
      <c r="T100" s="67"/>
      <c r="U100" s="67"/>
      <c r="V100" s="67"/>
      <c r="W100" s="192"/>
      <c r="X100" s="67"/>
      <c r="Y100" s="67"/>
      <c r="Z100" s="54"/>
      <c r="AA100" s="53"/>
      <c r="AB100" s="53"/>
      <c r="AC100" s="59"/>
      <c r="AD100" s="72"/>
      <c r="AE100" s="67"/>
      <c r="AF100" s="67"/>
      <c r="AG100" s="67"/>
      <c r="AH100" s="67"/>
      <c r="AI100" s="67"/>
      <c r="AJ100" s="67"/>
      <c r="AK100" s="67"/>
      <c r="AL100" s="67"/>
      <c r="AM100" s="67"/>
      <c r="AN100" s="67"/>
      <c r="AO100" s="67"/>
      <c r="AP100" s="67"/>
      <c r="AQ100" s="67"/>
      <c r="AR100" s="67"/>
      <c r="AS100" s="65"/>
      <c r="AT100" s="157"/>
      <c r="AU100" s="35">
        <f>ROUND(ROUND(M99*W102,0)*$AB$12,0)</f>
        <v>192</v>
      </c>
      <c r="AV100" s="31"/>
    </row>
    <row r="101" spans="1:48" ht="14.25" customHeight="1" x14ac:dyDescent="0.15">
      <c r="A101" s="32">
        <v>32</v>
      </c>
      <c r="B101" s="32">
        <v>7452</v>
      </c>
      <c r="C101" s="34" t="s">
        <v>3308</v>
      </c>
      <c r="D101" s="73"/>
      <c r="E101" s="74"/>
      <c r="F101" s="74"/>
      <c r="G101" s="20"/>
      <c r="J101" s="187"/>
      <c r="K101" s="186"/>
      <c r="L101" s="187"/>
      <c r="M101" s="204"/>
      <c r="N101" s="187"/>
      <c r="O101" s="187"/>
      <c r="P101" s="187"/>
      <c r="Q101" s="21"/>
      <c r="R101" s="53" t="s">
        <v>1237</v>
      </c>
      <c r="S101" s="53"/>
      <c r="T101" s="53"/>
      <c r="U101" s="53"/>
      <c r="V101" s="53"/>
      <c r="W101" s="188"/>
      <c r="X101" s="53"/>
      <c r="Y101" s="53"/>
      <c r="Z101" s="54"/>
      <c r="AA101" s="53"/>
      <c r="AB101" s="53"/>
      <c r="AC101" s="59"/>
      <c r="AD101" s="1091" t="s">
        <v>1229</v>
      </c>
      <c r="AE101" s="1092"/>
      <c r="AF101" s="1092"/>
      <c r="AG101" s="1092"/>
      <c r="AH101" s="1092"/>
      <c r="AI101" s="1093"/>
      <c r="AJ101" s="72" t="s">
        <v>1230</v>
      </c>
      <c r="AK101" s="67"/>
      <c r="AL101" s="67"/>
      <c r="AM101" s="67"/>
      <c r="AN101" s="67"/>
      <c r="AO101" s="67"/>
      <c r="AP101" s="67"/>
      <c r="AQ101" s="67"/>
      <c r="AR101" s="67"/>
      <c r="AS101" s="65" t="s">
        <v>17</v>
      </c>
      <c r="AT101" s="296">
        <v>0.7</v>
      </c>
      <c r="AU101" s="35">
        <f>ROUND(ROUND(ROUND(M99*W102,0)*$AB$12,0)*AT101,0)</f>
        <v>134</v>
      </c>
      <c r="AV101" s="31"/>
    </row>
    <row r="102" spans="1:48" ht="14.25" x14ac:dyDescent="0.15">
      <c r="A102" s="32">
        <v>32</v>
      </c>
      <c r="B102" s="32" t="s">
        <v>3309</v>
      </c>
      <c r="C102" s="34" t="s">
        <v>3310</v>
      </c>
      <c r="D102" s="73"/>
      <c r="E102" s="74"/>
      <c r="F102" s="74"/>
      <c r="G102" s="20"/>
      <c r="J102" s="187"/>
      <c r="K102" s="186"/>
      <c r="L102" s="187"/>
      <c r="M102" s="204"/>
      <c r="N102" s="187"/>
      <c r="O102" s="187"/>
      <c r="P102" s="187"/>
      <c r="Q102" s="21"/>
      <c r="R102" s="71"/>
      <c r="S102" s="71"/>
      <c r="T102" s="71"/>
      <c r="U102" s="71"/>
      <c r="V102" s="26" t="s">
        <v>17</v>
      </c>
      <c r="W102" s="195">
        <v>0.96499999999999997</v>
      </c>
      <c r="X102" s="297"/>
      <c r="Y102" s="71"/>
      <c r="Z102" s="54"/>
      <c r="AA102" s="53"/>
      <c r="AB102" s="53"/>
      <c r="AC102" s="59"/>
      <c r="AD102" s="1094"/>
      <c r="AE102" s="1095"/>
      <c r="AF102" s="1095"/>
      <c r="AG102" s="1095"/>
      <c r="AH102" s="1095"/>
      <c r="AI102" s="1096"/>
      <c r="AJ102" s="223" t="s">
        <v>1233</v>
      </c>
      <c r="AK102" s="107"/>
      <c r="AL102" s="107"/>
      <c r="AM102" s="107"/>
      <c r="AN102" s="107"/>
      <c r="AO102" s="107"/>
      <c r="AP102" s="107"/>
      <c r="AQ102" s="107"/>
      <c r="AR102" s="107"/>
      <c r="AS102" s="44" t="s">
        <v>1678</v>
      </c>
      <c r="AT102" s="296">
        <v>0.5</v>
      </c>
      <c r="AU102" s="35">
        <f>ROUND(ROUND(ROUND(M99*W102,0)*$AB$12,0)*AT102,0)</f>
        <v>96</v>
      </c>
      <c r="AV102" s="31"/>
    </row>
    <row r="103" spans="1:48" ht="14.25" customHeight="1" x14ac:dyDescent="0.15">
      <c r="A103" s="32">
        <v>32</v>
      </c>
      <c r="B103" s="32">
        <v>7461</v>
      </c>
      <c r="C103" s="34" t="s">
        <v>3311</v>
      </c>
      <c r="D103" s="73"/>
      <c r="E103" s="74"/>
      <c r="F103" s="74"/>
      <c r="G103" s="1085" t="s">
        <v>1598</v>
      </c>
      <c r="H103" s="1086"/>
      <c r="I103" s="1086"/>
      <c r="J103" s="1087"/>
      <c r="K103" s="196" t="s">
        <v>1242</v>
      </c>
      <c r="L103" s="197"/>
      <c r="M103" s="301"/>
      <c r="N103" s="197"/>
      <c r="O103" s="197"/>
      <c r="P103" s="197"/>
      <c r="Q103" s="198"/>
      <c r="R103" s="4"/>
      <c r="S103" s="23"/>
      <c r="T103" s="23"/>
      <c r="U103" s="23"/>
      <c r="V103" s="23"/>
      <c r="W103" s="39"/>
      <c r="X103" s="23"/>
      <c r="Y103" s="23"/>
      <c r="Z103" s="168"/>
      <c r="AA103" s="23"/>
      <c r="AB103" s="23"/>
      <c r="AC103" s="300"/>
      <c r="AD103" s="183"/>
      <c r="AE103" s="65"/>
      <c r="AF103" s="65"/>
      <c r="AG103" s="65"/>
      <c r="AH103" s="65"/>
      <c r="AI103" s="65"/>
      <c r="AJ103" s="65"/>
      <c r="AK103" s="65"/>
      <c r="AL103" s="65"/>
      <c r="AM103" s="65"/>
      <c r="AN103" s="65"/>
      <c r="AO103" s="65"/>
      <c r="AP103" s="65"/>
      <c r="AQ103" s="65"/>
      <c r="AR103" s="65"/>
      <c r="AS103" s="184"/>
      <c r="AT103" s="307"/>
      <c r="AU103" s="35">
        <f>ROUND(M105*$AB$12,0)</f>
        <v>142</v>
      </c>
      <c r="AV103" s="31"/>
    </row>
    <row r="104" spans="1:48" ht="14.25" customHeight="1" x14ac:dyDescent="0.15">
      <c r="A104" s="32">
        <v>32</v>
      </c>
      <c r="B104" s="32">
        <v>7462</v>
      </c>
      <c r="C104" s="34" t="s">
        <v>3312</v>
      </c>
      <c r="D104" s="73"/>
      <c r="E104" s="74"/>
      <c r="F104" s="74"/>
      <c r="G104" s="1088"/>
      <c r="H104" s="1089"/>
      <c r="I104" s="1089"/>
      <c r="J104" s="1090"/>
      <c r="K104" s="200" t="s">
        <v>3248</v>
      </c>
      <c r="L104" s="201"/>
      <c r="M104" s="302"/>
      <c r="N104" s="201"/>
      <c r="O104" s="201"/>
      <c r="P104" s="201"/>
      <c r="Q104" s="202"/>
      <c r="R104" s="187"/>
      <c r="S104" s="53"/>
      <c r="T104" s="53"/>
      <c r="U104" s="53"/>
      <c r="V104" s="53"/>
      <c r="W104" s="188"/>
      <c r="X104" s="53"/>
      <c r="Y104" s="53"/>
      <c r="Z104" s="54"/>
      <c r="AA104" s="53"/>
      <c r="AB104" s="53"/>
      <c r="AC104" s="59"/>
      <c r="AD104" s="1091" t="s">
        <v>1229</v>
      </c>
      <c r="AE104" s="1092"/>
      <c r="AF104" s="1092"/>
      <c r="AG104" s="1092"/>
      <c r="AH104" s="1092"/>
      <c r="AI104" s="1093"/>
      <c r="AJ104" s="67" t="s">
        <v>1230</v>
      </c>
      <c r="AK104" s="67"/>
      <c r="AL104" s="67"/>
      <c r="AM104" s="67"/>
      <c r="AN104" s="67"/>
      <c r="AO104" s="67"/>
      <c r="AP104" s="67"/>
      <c r="AQ104" s="67"/>
      <c r="AR104" s="67"/>
      <c r="AS104" s="65" t="s">
        <v>17</v>
      </c>
      <c r="AT104" s="296">
        <v>0.7</v>
      </c>
      <c r="AU104" s="35">
        <f>ROUND(ROUND(M105*$AB$12,0)*AT104,0)</f>
        <v>99</v>
      </c>
      <c r="AV104" s="31"/>
    </row>
    <row r="105" spans="1:48" ht="14.25" x14ac:dyDescent="0.15">
      <c r="A105" s="32">
        <v>32</v>
      </c>
      <c r="B105" s="32" t="s">
        <v>3313</v>
      </c>
      <c r="C105" s="34" t="s">
        <v>3314</v>
      </c>
      <c r="D105" s="73"/>
      <c r="E105" s="74"/>
      <c r="F105" s="74"/>
      <c r="G105" s="1088"/>
      <c r="H105" s="1089"/>
      <c r="I105" s="1089"/>
      <c r="J105" s="1090"/>
      <c r="M105" s="189">
        <f>'11経過的施設入所支援(基本２)'!L105</f>
        <v>203</v>
      </c>
      <c r="N105" s="4" t="s">
        <v>21</v>
      </c>
      <c r="Q105" s="21"/>
      <c r="R105" s="187"/>
      <c r="S105" s="53"/>
      <c r="T105" s="53"/>
      <c r="U105" s="53"/>
      <c r="V105" s="53"/>
      <c r="W105" s="188"/>
      <c r="X105" s="53"/>
      <c r="Y105" s="53"/>
      <c r="Z105" s="54"/>
      <c r="AA105" s="53"/>
      <c r="AB105" s="53"/>
      <c r="AC105" s="59"/>
      <c r="AD105" s="1094"/>
      <c r="AE105" s="1095"/>
      <c r="AF105" s="1095"/>
      <c r="AG105" s="1095"/>
      <c r="AH105" s="1095"/>
      <c r="AI105" s="1096"/>
      <c r="AJ105" s="223" t="s">
        <v>1233</v>
      </c>
      <c r="AK105" s="107"/>
      <c r="AL105" s="107"/>
      <c r="AM105" s="107"/>
      <c r="AN105" s="107"/>
      <c r="AO105" s="107"/>
      <c r="AP105" s="107"/>
      <c r="AQ105" s="107"/>
      <c r="AR105" s="107"/>
      <c r="AS105" s="44" t="s">
        <v>1678</v>
      </c>
      <c r="AT105" s="296">
        <v>0.5</v>
      </c>
      <c r="AU105" s="35">
        <f>ROUND(ROUND(M105*$AB$12,0)*AT105,0)</f>
        <v>71</v>
      </c>
      <c r="AV105" s="31"/>
    </row>
    <row r="106" spans="1:48" ht="14.25" x14ac:dyDescent="0.15">
      <c r="A106" s="32">
        <v>32</v>
      </c>
      <c r="B106" s="32">
        <v>7463</v>
      </c>
      <c r="C106" s="34" t="s">
        <v>3315</v>
      </c>
      <c r="D106" s="73"/>
      <c r="E106" s="74"/>
      <c r="F106" s="74"/>
      <c r="G106" s="73"/>
      <c r="H106" s="74"/>
      <c r="I106" s="74"/>
      <c r="J106" s="75"/>
      <c r="M106" s="58"/>
      <c r="Q106" s="21"/>
      <c r="R106" s="67" t="s">
        <v>1235</v>
      </c>
      <c r="S106" s="67"/>
      <c r="T106" s="67"/>
      <c r="U106" s="67"/>
      <c r="V106" s="67"/>
      <c r="W106" s="192"/>
      <c r="X106" s="67"/>
      <c r="Y106" s="67"/>
      <c r="Z106" s="54"/>
      <c r="AA106" s="53"/>
      <c r="AB106" s="53"/>
      <c r="AC106" s="59"/>
      <c r="AD106" s="72"/>
      <c r="AE106" s="67"/>
      <c r="AF106" s="67"/>
      <c r="AG106" s="67"/>
      <c r="AH106" s="67"/>
      <c r="AI106" s="67"/>
      <c r="AJ106" s="67"/>
      <c r="AK106" s="67"/>
      <c r="AL106" s="67"/>
      <c r="AM106" s="67"/>
      <c r="AN106" s="67"/>
      <c r="AO106" s="67"/>
      <c r="AP106" s="67"/>
      <c r="AQ106" s="67"/>
      <c r="AR106" s="67"/>
      <c r="AS106" s="65"/>
      <c r="AT106" s="157"/>
      <c r="AU106" s="35">
        <f>ROUND(ROUND(M105*W108,0)*$AB$12,0)</f>
        <v>137</v>
      </c>
      <c r="AV106" s="31"/>
    </row>
    <row r="107" spans="1:48" ht="14.25" customHeight="1" x14ac:dyDescent="0.15">
      <c r="A107" s="32">
        <v>32</v>
      </c>
      <c r="B107" s="32">
        <v>7464</v>
      </c>
      <c r="C107" s="34" t="s">
        <v>3316</v>
      </c>
      <c r="D107" s="73"/>
      <c r="E107" s="74"/>
      <c r="F107" s="74"/>
      <c r="G107" s="20"/>
      <c r="J107" s="21"/>
      <c r="K107" s="187"/>
      <c r="L107" s="187"/>
      <c r="M107" s="204"/>
      <c r="N107" s="187"/>
      <c r="O107" s="187"/>
      <c r="Q107" s="21"/>
      <c r="R107" s="53" t="s">
        <v>1237</v>
      </c>
      <c r="S107" s="53"/>
      <c r="T107" s="53"/>
      <c r="U107" s="53"/>
      <c r="V107" s="53"/>
      <c r="W107" s="188"/>
      <c r="X107" s="53"/>
      <c r="Y107" s="53"/>
      <c r="Z107" s="54"/>
      <c r="AA107" s="53"/>
      <c r="AB107" s="53"/>
      <c r="AC107" s="59"/>
      <c r="AD107" s="1091" t="s">
        <v>1229</v>
      </c>
      <c r="AE107" s="1092"/>
      <c r="AF107" s="1092"/>
      <c r="AG107" s="1092"/>
      <c r="AH107" s="1092"/>
      <c r="AI107" s="1093"/>
      <c r="AJ107" s="72" t="s">
        <v>1230</v>
      </c>
      <c r="AK107" s="67"/>
      <c r="AL107" s="67"/>
      <c r="AM107" s="67"/>
      <c r="AN107" s="67"/>
      <c r="AO107" s="67"/>
      <c r="AP107" s="67"/>
      <c r="AQ107" s="67"/>
      <c r="AR107" s="67"/>
      <c r="AS107" s="65" t="s">
        <v>17</v>
      </c>
      <c r="AT107" s="296">
        <v>0.7</v>
      </c>
      <c r="AU107" s="35">
        <f>ROUND(ROUND(ROUND(M105*W108,0)*$AB$12,0)*AT107,0)</f>
        <v>96</v>
      </c>
      <c r="AV107" s="31"/>
    </row>
    <row r="108" spans="1:48" ht="14.25" x14ac:dyDescent="0.15">
      <c r="A108" s="32">
        <v>32</v>
      </c>
      <c r="B108" s="32" t="s">
        <v>3317</v>
      </c>
      <c r="C108" s="34" t="s">
        <v>3318</v>
      </c>
      <c r="D108" s="73"/>
      <c r="E108" s="74"/>
      <c r="F108" s="74"/>
      <c r="G108" s="20"/>
      <c r="J108" s="21"/>
      <c r="K108" s="187"/>
      <c r="L108" s="187"/>
      <c r="M108" s="204"/>
      <c r="N108" s="187"/>
      <c r="O108" s="187"/>
      <c r="Q108" s="21"/>
      <c r="R108" s="71"/>
      <c r="S108" s="71"/>
      <c r="T108" s="71"/>
      <c r="U108" s="71"/>
      <c r="V108" s="26" t="s">
        <v>17</v>
      </c>
      <c r="W108" s="195">
        <v>0.96499999999999997</v>
      </c>
      <c r="X108" s="297"/>
      <c r="Y108" s="71"/>
      <c r="Z108" s="54"/>
      <c r="AA108" s="53"/>
      <c r="AB108" s="53"/>
      <c r="AC108" s="59"/>
      <c r="AD108" s="1094"/>
      <c r="AE108" s="1095"/>
      <c r="AF108" s="1095"/>
      <c r="AG108" s="1095"/>
      <c r="AH108" s="1095"/>
      <c r="AI108" s="1096"/>
      <c r="AJ108" s="223" t="s">
        <v>1233</v>
      </c>
      <c r="AK108" s="107"/>
      <c r="AL108" s="107"/>
      <c r="AM108" s="107"/>
      <c r="AN108" s="107"/>
      <c r="AO108" s="107"/>
      <c r="AP108" s="107"/>
      <c r="AQ108" s="107"/>
      <c r="AR108" s="107"/>
      <c r="AS108" s="44" t="s">
        <v>1678</v>
      </c>
      <c r="AT108" s="296">
        <v>0.5</v>
      </c>
      <c r="AU108" s="35">
        <f>ROUND(ROUND(ROUND(M105*W108,0)*$AB$12,0)*AT108,0)</f>
        <v>69</v>
      </c>
      <c r="AV108" s="31"/>
    </row>
    <row r="109" spans="1:48" ht="14.25" customHeight="1" x14ac:dyDescent="0.15">
      <c r="A109" s="32">
        <v>32</v>
      </c>
      <c r="B109" s="32">
        <v>7465</v>
      </c>
      <c r="C109" s="34" t="s">
        <v>3319</v>
      </c>
      <c r="D109" s="73"/>
      <c r="E109" s="74"/>
      <c r="F109" s="74"/>
      <c r="G109" s="20"/>
      <c r="J109" s="208"/>
      <c r="K109" s="196" t="s">
        <v>1252</v>
      </c>
      <c r="L109" s="197"/>
      <c r="M109" s="301"/>
      <c r="N109" s="197"/>
      <c r="O109" s="197"/>
      <c r="P109" s="197"/>
      <c r="Q109" s="198"/>
      <c r="R109" s="4"/>
      <c r="S109" s="23"/>
      <c r="T109" s="23"/>
      <c r="U109" s="23"/>
      <c r="V109" s="23"/>
      <c r="W109" s="39"/>
      <c r="X109" s="23"/>
      <c r="Y109" s="23"/>
      <c r="Z109" s="168"/>
      <c r="AA109" s="23"/>
      <c r="AB109" s="23"/>
      <c r="AC109" s="300"/>
      <c r="AD109" s="183"/>
      <c r="AE109" s="65"/>
      <c r="AF109" s="65"/>
      <c r="AG109" s="65"/>
      <c r="AH109" s="65"/>
      <c r="AI109" s="65"/>
      <c r="AJ109" s="65"/>
      <c r="AK109" s="65"/>
      <c r="AL109" s="65"/>
      <c r="AM109" s="65"/>
      <c r="AN109" s="65"/>
      <c r="AO109" s="65"/>
      <c r="AP109" s="65"/>
      <c r="AQ109" s="65"/>
      <c r="AR109" s="65"/>
      <c r="AS109" s="184"/>
      <c r="AT109" s="307"/>
      <c r="AU109" s="35">
        <f>ROUND(M111*$AB$12,0)</f>
        <v>252</v>
      </c>
      <c r="AV109" s="31"/>
    </row>
    <row r="110" spans="1:48" ht="14.25" customHeight="1" x14ac:dyDescent="0.15">
      <c r="A110" s="32">
        <v>32</v>
      </c>
      <c r="B110" s="32">
        <v>7466</v>
      </c>
      <c r="C110" s="34" t="s">
        <v>3320</v>
      </c>
      <c r="D110" s="73"/>
      <c r="E110" s="74"/>
      <c r="F110" s="74"/>
      <c r="G110" s="20"/>
      <c r="J110" s="208"/>
      <c r="K110" s="200"/>
      <c r="L110" s="201"/>
      <c r="M110" s="302"/>
      <c r="N110" s="201"/>
      <c r="O110" s="201"/>
      <c r="P110" s="201"/>
      <c r="Q110" s="202"/>
      <c r="R110" s="187"/>
      <c r="S110" s="53"/>
      <c r="T110" s="53"/>
      <c r="U110" s="53"/>
      <c r="V110" s="53"/>
      <c r="W110" s="188"/>
      <c r="X110" s="53"/>
      <c r="Y110" s="53"/>
      <c r="Z110" s="54"/>
      <c r="AA110" s="53"/>
      <c r="AB110" s="53"/>
      <c r="AC110" s="59"/>
      <c r="AD110" s="1091" t="s">
        <v>1229</v>
      </c>
      <c r="AE110" s="1092"/>
      <c r="AF110" s="1092"/>
      <c r="AG110" s="1092"/>
      <c r="AH110" s="1092"/>
      <c r="AI110" s="1093"/>
      <c r="AJ110" s="67" t="s">
        <v>1230</v>
      </c>
      <c r="AK110" s="67"/>
      <c r="AL110" s="67"/>
      <c r="AM110" s="67"/>
      <c r="AN110" s="67"/>
      <c r="AO110" s="67"/>
      <c r="AP110" s="67"/>
      <c r="AQ110" s="67"/>
      <c r="AR110" s="67"/>
      <c r="AS110" s="65" t="s">
        <v>17</v>
      </c>
      <c r="AT110" s="296">
        <v>0.7</v>
      </c>
      <c r="AU110" s="35">
        <f>ROUND(ROUND(M111*$AB$12,0)*AT110,0)</f>
        <v>176</v>
      </c>
      <c r="AV110" s="31"/>
    </row>
    <row r="111" spans="1:48" ht="14.25" x14ac:dyDescent="0.15">
      <c r="A111" s="32">
        <v>32</v>
      </c>
      <c r="B111" s="32" t="s">
        <v>3321</v>
      </c>
      <c r="C111" s="34" t="s">
        <v>3322</v>
      </c>
      <c r="D111" s="73"/>
      <c r="E111" s="74"/>
      <c r="F111" s="74"/>
      <c r="G111" s="20"/>
      <c r="J111" s="208"/>
      <c r="K111" s="187"/>
      <c r="L111" s="187"/>
      <c r="M111" s="189">
        <f>'11経過的施設入所支援(基本２)'!L111</f>
        <v>360</v>
      </c>
      <c r="N111" s="4" t="s">
        <v>21</v>
      </c>
      <c r="O111" s="187"/>
      <c r="P111" s="187"/>
      <c r="Q111" s="21"/>
      <c r="R111" s="187"/>
      <c r="S111" s="53"/>
      <c r="T111" s="53"/>
      <c r="U111" s="53"/>
      <c r="V111" s="53"/>
      <c r="W111" s="188"/>
      <c r="X111" s="53"/>
      <c r="Y111" s="53"/>
      <c r="Z111" s="54"/>
      <c r="AA111" s="53"/>
      <c r="AB111" s="53"/>
      <c r="AC111" s="59"/>
      <c r="AD111" s="1094"/>
      <c r="AE111" s="1095"/>
      <c r="AF111" s="1095"/>
      <c r="AG111" s="1095"/>
      <c r="AH111" s="1095"/>
      <c r="AI111" s="1096"/>
      <c r="AJ111" s="223" t="s">
        <v>1233</v>
      </c>
      <c r="AK111" s="107"/>
      <c r="AL111" s="107"/>
      <c r="AM111" s="107"/>
      <c r="AN111" s="107"/>
      <c r="AO111" s="107"/>
      <c r="AP111" s="107"/>
      <c r="AQ111" s="107"/>
      <c r="AR111" s="107"/>
      <c r="AS111" s="44" t="s">
        <v>1678</v>
      </c>
      <c r="AT111" s="296">
        <v>0.5</v>
      </c>
      <c r="AU111" s="35">
        <f>ROUND(ROUND(M111*$AB$12,0)*AT111,0)</f>
        <v>126</v>
      </c>
      <c r="AV111" s="31"/>
    </row>
    <row r="112" spans="1:48" ht="14.25" x14ac:dyDescent="0.15">
      <c r="A112" s="32">
        <v>32</v>
      </c>
      <c r="B112" s="32">
        <v>7467</v>
      </c>
      <c r="C112" s="34" t="s">
        <v>3323</v>
      </c>
      <c r="D112" s="73"/>
      <c r="E112" s="74"/>
      <c r="F112" s="74"/>
      <c r="G112" s="20"/>
      <c r="J112" s="208"/>
      <c r="K112" s="187"/>
      <c r="L112" s="187"/>
      <c r="M112" s="58"/>
      <c r="P112" s="187"/>
      <c r="Q112" s="21"/>
      <c r="R112" s="67" t="s">
        <v>1235</v>
      </c>
      <c r="S112" s="67"/>
      <c r="T112" s="67"/>
      <c r="U112" s="67"/>
      <c r="V112" s="67"/>
      <c r="W112" s="192"/>
      <c r="X112" s="67"/>
      <c r="Y112" s="67"/>
      <c r="Z112" s="54"/>
      <c r="AA112" s="53"/>
      <c r="AB112" s="53"/>
      <c r="AC112" s="59"/>
      <c r="AD112" s="72"/>
      <c r="AE112" s="67"/>
      <c r="AF112" s="67"/>
      <c r="AG112" s="67"/>
      <c r="AH112" s="67"/>
      <c r="AI112" s="67"/>
      <c r="AJ112" s="67"/>
      <c r="AK112" s="67"/>
      <c r="AL112" s="67"/>
      <c r="AM112" s="67"/>
      <c r="AN112" s="67"/>
      <c r="AO112" s="67"/>
      <c r="AP112" s="67"/>
      <c r="AQ112" s="67"/>
      <c r="AR112" s="67"/>
      <c r="AS112" s="65"/>
      <c r="AT112" s="157"/>
      <c r="AU112" s="35">
        <f>ROUND(ROUND(M111*W114,0)*$AB$12,0)</f>
        <v>243</v>
      </c>
      <c r="AV112" s="31"/>
    </row>
    <row r="113" spans="1:48" ht="14.25" customHeight="1" x14ac:dyDescent="0.15">
      <c r="A113" s="32">
        <v>32</v>
      </c>
      <c r="B113" s="32">
        <v>7468</v>
      </c>
      <c r="C113" s="34" t="s">
        <v>3324</v>
      </c>
      <c r="D113" s="73"/>
      <c r="E113" s="74"/>
      <c r="F113" s="74"/>
      <c r="G113" s="20"/>
      <c r="J113" s="208"/>
      <c r="K113" s="187"/>
      <c r="L113" s="187"/>
      <c r="M113" s="204"/>
      <c r="N113" s="187"/>
      <c r="O113" s="187"/>
      <c r="P113" s="187"/>
      <c r="Q113" s="21"/>
      <c r="R113" s="53" t="s">
        <v>1237</v>
      </c>
      <c r="S113" s="53"/>
      <c r="T113" s="53"/>
      <c r="U113" s="53"/>
      <c r="V113" s="53"/>
      <c r="W113" s="188"/>
      <c r="X113" s="53"/>
      <c r="Y113" s="53"/>
      <c r="Z113" s="54"/>
      <c r="AA113" s="53"/>
      <c r="AB113" s="53"/>
      <c r="AC113" s="59"/>
      <c r="AD113" s="1091" t="s">
        <v>1229</v>
      </c>
      <c r="AE113" s="1092"/>
      <c r="AF113" s="1092"/>
      <c r="AG113" s="1092"/>
      <c r="AH113" s="1092"/>
      <c r="AI113" s="1093"/>
      <c r="AJ113" s="72" t="s">
        <v>1230</v>
      </c>
      <c r="AK113" s="67"/>
      <c r="AL113" s="67"/>
      <c r="AM113" s="67"/>
      <c r="AN113" s="67"/>
      <c r="AO113" s="67"/>
      <c r="AP113" s="67"/>
      <c r="AQ113" s="67"/>
      <c r="AR113" s="67"/>
      <c r="AS113" s="65" t="s">
        <v>17</v>
      </c>
      <c r="AT113" s="296">
        <v>0.7</v>
      </c>
      <c r="AU113" s="35">
        <f>ROUND(ROUND(ROUND(M111*W114,0)*$AB$12,0)*AT113,0)</f>
        <v>170</v>
      </c>
      <c r="AV113" s="31"/>
    </row>
    <row r="114" spans="1:48" ht="14.25" x14ac:dyDescent="0.15">
      <c r="A114" s="32">
        <v>32</v>
      </c>
      <c r="B114" s="32" t="s">
        <v>3325</v>
      </c>
      <c r="C114" s="34" t="s">
        <v>3326</v>
      </c>
      <c r="D114" s="73"/>
      <c r="E114" s="74"/>
      <c r="F114" s="74"/>
      <c r="G114" s="20"/>
      <c r="J114" s="208"/>
      <c r="K114" s="187"/>
      <c r="L114" s="187"/>
      <c r="M114" s="204"/>
      <c r="N114" s="187"/>
      <c r="O114" s="187"/>
      <c r="P114" s="187"/>
      <c r="Q114" s="21"/>
      <c r="R114" s="71"/>
      <c r="S114" s="71"/>
      <c r="T114" s="71"/>
      <c r="U114" s="71"/>
      <c r="V114" s="26" t="s">
        <v>17</v>
      </c>
      <c r="W114" s="195">
        <v>0.96499999999999997</v>
      </c>
      <c r="X114" s="297"/>
      <c r="Y114" s="71"/>
      <c r="Z114" s="54"/>
      <c r="AA114" s="53"/>
      <c r="AB114" s="53"/>
      <c r="AC114" s="59"/>
      <c r="AD114" s="1094"/>
      <c r="AE114" s="1095"/>
      <c r="AF114" s="1095"/>
      <c r="AG114" s="1095"/>
      <c r="AH114" s="1095"/>
      <c r="AI114" s="1096"/>
      <c r="AJ114" s="223" t="s">
        <v>1233</v>
      </c>
      <c r="AK114" s="107"/>
      <c r="AL114" s="107"/>
      <c r="AM114" s="107"/>
      <c r="AN114" s="107"/>
      <c r="AO114" s="107"/>
      <c r="AP114" s="107"/>
      <c r="AQ114" s="107"/>
      <c r="AR114" s="107"/>
      <c r="AS114" s="44" t="s">
        <v>1678</v>
      </c>
      <c r="AT114" s="296">
        <v>0.5</v>
      </c>
      <c r="AU114" s="35">
        <f>ROUND(ROUND(ROUND(M111*W114,0)*$AB$12,0)*AT114,0)</f>
        <v>122</v>
      </c>
      <c r="AV114" s="31"/>
    </row>
    <row r="115" spans="1:48" ht="14.25" customHeight="1" x14ac:dyDescent="0.15">
      <c r="A115" s="32">
        <v>32</v>
      </c>
      <c r="B115" s="32">
        <v>7469</v>
      </c>
      <c r="C115" s="34" t="s">
        <v>3327</v>
      </c>
      <c r="D115" s="73"/>
      <c r="E115" s="74"/>
      <c r="F115" s="74"/>
      <c r="G115" s="20"/>
      <c r="J115" s="187"/>
      <c r="K115" s="196" t="s">
        <v>1261</v>
      </c>
      <c r="L115" s="197"/>
      <c r="M115" s="301"/>
      <c r="N115" s="197"/>
      <c r="O115" s="197"/>
      <c r="P115" s="197"/>
      <c r="Q115" s="198"/>
      <c r="R115" s="4"/>
      <c r="S115" s="23"/>
      <c r="T115" s="23"/>
      <c r="U115" s="23"/>
      <c r="V115" s="23"/>
      <c r="W115" s="39"/>
      <c r="X115" s="23"/>
      <c r="Y115" s="23"/>
      <c r="Z115" s="168"/>
      <c r="AA115" s="23"/>
      <c r="AB115" s="23"/>
      <c r="AC115" s="300"/>
      <c r="AD115" s="183"/>
      <c r="AE115" s="65"/>
      <c r="AF115" s="65"/>
      <c r="AG115" s="65"/>
      <c r="AH115" s="65"/>
      <c r="AI115" s="65"/>
      <c r="AJ115" s="65"/>
      <c r="AK115" s="65"/>
      <c r="AL115" s="65"/>
      <c r="AM115" s="65"/>
      <c r="AN115" s="65"/>
      <c r="AO115" s="65"/>
      <c r="AP115" s="65"/>
      <c r="AQ115" s="65"/>
      <c r="AR115" s="65"/>
      <c r="AS115" s="184"/>
      <c r="AT115" s="307"/>
      <c r="AU115" s="35">
        <f>ROUND(M117*$AB$12,0)</f>
        <v>199</v>
      </c>
      <c r="AV115" s="31"/>
    </row>
    <row r="116" spans="1:48" ht="14.25" customHeight="1" x14ac:dyDescent="0.15">
      <c r="A116" s="32">
        <v>32</v>
      </c>
      <c r="B116" s="32">
        <v>7470</v>
      </c>
      <c r="C116" s="34" t="s">
        <v>3328</v>
      </c>
      <c r="D116" s="73"/>
      <c r="E116" s="74"/>
      <c r="F116" s="74"/>
      <c r="G116" s="20"/>
      <c r="J116" s="187"/>
      <c r="K116" s="200"/>
      <c r="L116" s="201"/>
      <c r="M116" s="302"/>
      <c r="N116" s="201"/>
      <c r="O116" s="201"/>
      <c r="P116" s="201"/>
      <c r="Q116" s="202"/>
      <c r="R116" s="187"/>
      <c r="S116" s="53"/>
      <c r="T116" s="53"/>
      <c r="U116" s="53"/>
      <c r="V116" s="53"/>
      <c r="W116" s="188"/>
      <c r="X116" s="53"/>
      <c r="Y116" s="53"/>
      <c r="Z116" s="54"/>
      <c r="AA116" s="53"/>
      <c r="AB116" s="53"/>
      <c r="AC116" s="59"/>
      <c r="AD116" s="1091" t="s">
        <v>1229</v>
      </c>
      <c r="AE116" s="1092"/>
      <c r="AF116" s="1092"/>
      <c r="AG116" s="1092"/>
      <c r="AH116" s="1092"/>
      <c r="AI116" s="1093"/>
      <c r="AJ116" s="67" t="s">
        <v>1230</v>
      </c>
      <c r="AK116" s="67"/>
      <c r="AL116" s="67"/>
      <c r="AM116" s="67"/>
      <c r="AN116" s="67"/>
      <c r="AO116" s="67"/>
      <c r="AP116" s="67"/>
      <c r="AQ116" s="67"/>
      <c r="AR116" s="67"/>
      <c r="AS116" s="65" t="s">
        <v>17</v>
      </c>
      <c r="AT116" s="296">
        <v>0.7</v>
      </c>
      <c r="AU116" s="35">
        <f>ROUND(ROUND(M117*$AB$12,0)*AT116,0)</f>
        <v>139</v>
      </c>
      <c r="AV116" s="31"/>
    </row>
    <row r="117" spans="1:48" ht="14.25" x14ac:dyDescent="0.15">
      <c r="A117" s="32">
        <v>32</v>
      </c>
      <c r="B117" s="32" t="s">
        <v>3329</v>
      </c>
      <c r="C117" s="34" t="s">
        <v>3330</v>
      </c>
      <c r="D117" s="73"/>
      <c r="E117" s="74"/>
      <c r="F117" s="74"/>
      <c r="G117" s="20"/>
      <c r="J117" s="187"/>
      <c r="K117" s="186"/>
      <c r="L117" s="187"/>
      <c r="M117" s="189">
        <f>'11経過的施設入所支援(基本２)'!L117</f>
        <v>284</v>
      </c>
      <c r="N117" s="4" t="s">
        <v>21</v>
      </c>
      <c r="O117" s="187"/>
      <c r="P117" s="187"/>
      <c r="Q117" s="21"/>
      <c r="R117" s="187"/>
      <c r="S117" s="53"/>
      <c r="T117" s="53"/>
      <c r="U117" s="53"/>
      <c r="V117" s="53"/>
      <c r="W117" s="188"/>
      <c r="X117" s="53"/>
      <c r="Y117" s="53"/>
      <c r="Z117" s="54"/>
      <c r="AA117" s="53"/>
      <c r="AB117" s="53"/>
      <c r="AC117" s="59"/>
      <c r="AD117" s="1094"/>
      <c r="AE117" s="1095"/>
      <c r="AF117" s="1095"/>
      <c r="AG117" s="1095"/>
      <c r="AH117" s="1095"/>
      <c r="AI117" s="1096"/>
      <c r="AJ117" s="223" t="s">
        <v>1233</v>
      </c>
      <c r="AK117" s="107"/>
      <c r="AL117" s="107"/>
      <c r="AM117" s="107"/>
      <c r="AN117" s="107"/>
      <c r="AO117" s="107"/>
      <c r="AP117" s="107"/>
      <c r="AQ117" s="107"/>
      <c r="AR117" s="107"/>
      <c r="AS117" s="44" t="s">
        <v>1678</v>
      </c>
      <c r="AT117" s="296">
        <v>0.5</v>
      </c>
      <c r="AU117" s="35">
        <f>ROUND(ROUND(M117*$AB$12,0)*AT117,0)</f>
        <v>100</v>
      </c>
      <c r="AV117" s="31"/>
    </row>
    <row r="118" spans="1:48" ht="14.25" x14ac:dyDescent="0.15">
      <c r="A118" s="32">
        <v>32</v>
      </c>
      <c r="B118" s="32">
        <v>7471</v>
      </c>
      <c r="C118" s="34" t="s">
        <v>3331</v>
      </c>
      <c r="D118" s="73"/>
      <c r="E118" s="74"/>
      <c r="F118" s="74"/>
      <c r="G118" s="20"/>
      <c r="J118" s="187"/>
      <c r="K118" s="186"/>
      <c r="L118" s="187"/>
      <c r="M118" s="58"/>
      <c r="P118" s="187"/>
      <c r="Q118" s="21"/>
      <c r="R118" s="67" t="s">
        <v>1235</v>
      </c>
      <c r="S118" s="67"/>
      <c r="T118" s="67"/>
      <c r="U118" s="67"/>
      <c r="V118" s="67"/>
      <c r="W118" s="192"/>
      <c r="X118" s="67"/>
      <c r="Y118" s="67"/>
      <c r="Z118" s="54"/>
      <c r="AA118" s="53"/>
      <c r="AB118" s="53"/>
      <c r="AC118" s="59"/>
      <c r="AD118" s="72"/>
      <c r="AE118" s="67"/>
      <c r="AF118" s="67"/>
      <c r="AG118" s="67"/>
      <c r="AH118" s="67"/>
      <c r="AI118" s="67"/>
      <c r="AJ118" s="67"/>
      <c r="AK118" s="67"/>
      <c r="AL118" s="67"/>
      <c r="AM118" s="67"/>
      <c r="AN118" s="67"/>
      <c r="AO118" s="67"/>
      <c r="AP118" s="67"/>
      <c r="AQ118" s="67"/>
      <c r="AR118" s="67"/>
      <c r="AS118" s="65"/>
      <c r="AT118" s="157"/>
      <c r="AU118" s="35">
        <f>ROUND(ROUND(M117*W120,0)*$AB$12,0)</f>
        <v>192</v>
      </c>
      <c r="AV118" s="31"/>
    </row>
    <row r="119" spans="1:48" ht="14.25" customHeight="1" x14ac:dyDescent="0.15">
      <c r="A119" s="32">
        <v>32</v>
      </c>
      <c r="B119" s="32">
        <v>7472</v>
      </c>
      <c r="C119" s="34" t="s">
        <v>3332</v>
      </c>
      <c r="D119" s="73"/>
      <c r="E119" s="74"/>
      <c r="F119" s="74"/>
      <c r="G119" s="20"/>
      <c r="J119" s="187"/>
      <c r="K119" s="186"/>
      <c r="L119" s="187"/>
      <c r="M119" s="204"/>
      <c r="N119" s="187"/>
      <c r="O119" s="187"/>
      <c r="P119" s="187"/>
      <c r="Q119" s="21"/>
      <c r="R119" s="53" t="s">
        <v>1237</v>
      </c>
      <c r="S119" s="53"/>
      <c r="T119" s="53"/>
      <c r="U119" s="53"/>
      <c r="V119" s="53"/>
      <c r="W119" s="188"/>
      <c r="X119" s="53"/>
      <c r="Y119" s="53"/>
      <c r="Z119" s="54"/>
      <c r="AA119" s="53"/>
      <c r="AB119" s="53"/>
      <c r="AC119" s="59"/>
      <c r="AD119" s="1091" t="s">
        <v>1229</v>
      </c>
      <c r="AE119" s="1092"/>
      <c r="AF119" s="1092"/>
      <c r="AG119" s="1092"/>
      <c r="AH119" s="1092"/>
      <c r="AI119" s="1093"/>
      <c r="AJ119" s="72" t="s">
        <v>1230</v>
      </c>
      <c r="AK119" s="67"/>
      <c r="AL119" s="67"/>
      <c r="AM119" s="67"/>
      <c r="AN119" s="67"/>
      <c r="AO119" s="67"/>
      <c r="AP119" s="67"/>
      <c r="AQ119" s="67"/>
      <c r="AR119" s="67"/>
      <c r="AS119" s="65" t="s">
        <v>17</v>
      </c>
      <c r="AT119" s="296">
        <v>0.7</v>
      </c>
      <c r="AU119" s="35">
        <f>ROUND(ROUND(ROUND(M117*W120,0)*$AB$12,0)*AT119,0)</f>
        <v>134</v>
      </c>
      <c r="AV119" s="31"/>
    </row>
    <row r="120" spans="1:48" ht="14.25" x14ac:dyDescent="0.15">
      <c r="A120" s="32">
        <v>32</v>
      </c>
      <c r="B120" s="32" t="s">
        <v>3333</v>
      </c>
      <c r="C120" s="34" t="s">
        <v>3334</v>
      </c>
      <c r="D120" s="73"/>
      <c r="E120" s="74"/>
      <c r="F120" s="74"/>
      <c r="G120" s="20"/>
      <c r="J120" s="187"/>
      <c r="K120" s="186"/>
      <c r="L120" s="187"/>
      <c r="M120" s="204"/>
      <c r="N120" s="187"/>
      <c r="O120" s="187"/>
      <c r="P120" s="187"/>
      <c r="Q120" s="21"/>
      <c r="R120" s="71"/>
      <c r="S120" s="71"/>
      <c r="T120" s="71"/>
      <c r="U120" s="71"/>
      <c r="V120" s="26" t="s">
        <v>17</v>
      </c>
      <c r="W120" s="195">
        <v>0.96499999999999997</v>
      </c>
      <c r="X120" s="297"/>
      <c r="Y120" s="71"/>
      <c r="Z120" s="54"/>
      <c r="AA120" s="53"/>
      <c r="AB120" s="53"/>
      <c r="AC120" s="59"/>
      <c r="AD120" s="1094"/>
      <c r="AE120" s="1095"/>
      <c r="AF120" s="1095"/>
      <c r="AG120" s="1095"/>
      <c r="AH120" s="1095"/>
      <c r="AI120" s="1096"/>
      <c r="AJ120" s="223" t="s">
        <v>1233</v>
      </c>
      <c r="AK120" s="107"/>
      <c r="AL120" s="107"/>
      <c r="AM120" s="107"/>
      <c r="AN120" s="107"/>
      <c r="AO120" s="107"/>
      <c r="AP120" s="107"/>
      <c r="AQ120" s="107"/>
      <c r="AR120" s="107"/>
      <c r="AS120" s="44" t="s">
        <v>1678</v>
      </c>
      <c r="AT120" s="296">
        <v>0.5</v>
      </c>
      <c r="AU120" s="35">
        <f>ROUND(ROUND(ROUND(M117*W120,0)*$AB$12,0)*AT120,0)</f>
        <v>96</v>
      </c>
      <c r="AV120" s="31"/>
    </row>
    <row r="121" spans="1:48" ht="14.25" customHeight="1" x14ac:dyDescent="0.15">
      <c r="A121" s="32">
        <v>32</v>
      </c>
      <c r="B121" s="32">
        <v>7481</v>
      </c>
      <c r="C121" s="34" t="s">
        <v>3335</v>
      </c>
      <c r="D121" s="73"/>
      <c r="E121" s="74"/>
      <c r="F121" s="75"/>
      <c r="G121" s="1085" t="s">
        <v>1623</v>
      </c>
      <c r="H121" s="1086"/>
      <c r="I121" s="1086"/>
      <c r="J121" s="1087"/>
      <c r="K121" s="196" t="s">
        <v>1242</v>
      </c>
      <c r="L121" s="197"/>
      <c r="M121" s="301"/>
      <c r="N121" s="197"/>
      <c r="O121" s="197"/>
      <c r="P121" s="197"/>
      <c r="Q121" s="198"/>
      <c r="R121" s="4"/>
      <c r="S121" s="23"/>
      <c r="T121" s="23"/>
      <c r="U121" s="23"/>
      <c r="V121" s="23"/>
      <c r="W121" s="39"/>
      <c r="X121" s="23"/>
      <c r="Y121" s="23"/>
      <c r="Z121" s="168"/>
      <c r="AA121" s="23"/>
      <c r="AB121" s="23"/>
      <c r="AC121" s="300"/>
      <c r="AD121" s="183"/>
      <c r="AE121" s="65"/>
      <c r="AF121" s="65"/>
      <c r="AG121" s="65"/>
      <c r="AH121" s="65"/>
      <c r="AI121" s="65"/>
      <c r="AJ121" s="65"/>
      <c r="AK121" s="65"/>
      <c r="AL121" s="65"/>
      <c r="AM121" s="65"/>
      <c r="AN121" s="65"/>
      <c r="AO121" s="65"/>
      <c r="AP121" s="65"/>
      <c r="AQ121" s="65"/>
      <c r="AR121" s="65"/>
      <c r="AS121" s="184"/>
      <c r="AT121" s="307"/>
      <c r="AU121" s="35">
        <f>ROUND(M123*$AB$12,0)</f>
        <v>127</v>
      </c>
      <c r="AV121" s="31"/>
    </row>
    <row r="122" spans="1:48" ht="14.25" customHeight="1" x14ac:dyDescent="0.15">
      <c r="A122" s="32">
        <v>32</v>
      </c>
      <c r="B122" s="32">
        <v>7482</v>
      </c>
      <c r="C122" s="34" t="s">
        <v>3336</v>
      </c>
      <c r="D122" s="73"/>
      <c r="E122" s="74"/>
      <c r="F122" s="75"/>
      <c r="G122" s="1088"/>
      <c r="H122" s="1089"/>
      <c r="I122" s="1089"/>
      <c r="J122" s="1090"/>
      <c r="K122" s="200" t="s">
        <v>2991</v>
      </c>
      <c r="L122" s="201"/>
      <c r="M122" s="302"/>
      <c r="N122" s="201"/>
      <c r="O122" s="201"/>
      <c r="P122" s="201"/>
      <c r="Q122" s="202"/>
      <c r="R122" s="187"/>
      <c r="S122" s="53"/>
      <c r="T122" s="53"/>
      <c r="U122" s="53"/>
      <c r="V122" s="53"/>
      <c r="W122" s="188"/>
      <c r="X122" s="53"/>
      <c r="Y122" s="53"/>
      <c r="Z122" s="54"/>
      <c r="AA122" s="53"/>
      <c r="AB122" s="53"/>
      <c r="AC122" s="59"/>
      <c r="AD122" s="1091" t="s">
        <v>1229</v>
      </c>
      <c r="AE122" s="1092"/>
      <c r="AF122" s="1092"/>
      <c r="AG122" s="1092"/>
      <c r="AH122" s="1092"/>
      <c r="AI122" s="1093"/>
      <c r="AJ122" s="67" t="s">
        <v>1230</v>
      </c>
      <c r="AK122" s="67"/>
      <c r="AL122" s="67"/>
      <c r="AM122" s="67"/>
      <c r="AN122" s="67"/>
      <c r="AO122" s="67"/>
      <c r="AP122" s="67"/>
      <c r="AQ122" s="67"/>
      <c r="AR122" s="67"/>
      <c r="AS122" s="65" t="s">
        <v>17</v>
      </c>
      <c r="AT122" s="296">
        <v>0.7</v>
      </c>
      <c r="AU122" s="35">
        <f>ROUND(ROUND(M123*$AB$12,0)*AT122,0)</f>
        <v>89</v>
      </c>
      <c r="AV122" s="31"/>
    </row>
    <row r="123" spans="1:48" ht="14.25" x14ac:dyDescent="0.15">
      <c r="A123" s="32">
        <v>32</v>
      </c>
      <c r="B123" s="32" t="s">
        <v>3337</v>
      </c>
      <c r="C123" s="34" t="s">
        <v>3338</v>
      </c>
      <c r="D123" s="73"/>
      <c r="E123" s="74"/>
      <c r="F123" s="75"/>
      <c r="G123" s="1088"/>
      <c r="H123" s="1089"/>
      <c r="I123" s="1089"/>
      <c r="J123" s="1090"/>
      <c r="K123" s="20"/>
      <c r="M123" s="189">
        <f>'11経過的施設入所支援(基本２)'!L123</f>
        <v>182</v>
      </c>
      <c r="N123" s="4" t="s">
        <v>21</v>
      </c>
      <c r="Q123" s="21"/>
      <c r="R123" s="187"/>
      <c r="S123" s="53"/>
      <c r="T123" s="53"/>
      <c r="U123" s="53"/>
      <c r="V123" s="53"/>
      <c r="W123" s="188"/>
      <c r="X123" s="53"/>
      <c r="Y123" s="53"/>
      <c r="Z123" s="54"/>
      <c r="AA123" s="53"/>
      <c r="AB123" s="53"/>
      <c r="AC123" s="59"/>
      <c r="AD123" s="1094"/>
      <c r="AE123" s="1095"/>
      <c r="AF123" s="1095"/>
      <c r="AG123" s="1095"/>
      <c r="AH123" s="1095"/>
      <c r="AI123" s="1096"/>
      <c r="AJ123" s="223" t="s">
        <v>1233</v>
      </c>
      <c r="AK123" s="107"/>
      <c r="AL123" s="107"/>
      <c r="AM123" s="107"/>
      <c r="AN123" s="107"/>
      <c r="AO123" s="107"/>
      <c r="AP123" s="107"/>
      <c r="AQ123" s="107"/>
      <c r="AR123" s="107"/>
      <c r="AS123" s="44" t="s">
        <v>1678</v>
      </c>
      <c r="AT123" s="296">
        <v>0.5</v>
      </c>
      <c r="AU123" s="35">
        <f>ROUND(ROUND(M123*$AB$12,0)*AT123,0)</f>
        <v>64</v>
      </c>
      <c r="AV123" s="31"/>
    </row>
    <row r="124" spans="1:48" ht="14.25" x14ac:dyDescent="0.15">
      <c r="A124" s="32">
        <v>32</v>
      </c>
      <c r="B124" s="32">
        <v>7483</v>
      </c>
      <c r="C124" s="34" t="s">
        <v>3339</v>
      </c>
      <c r="D124" s="73"/>
      <c r="E124" s="74"/>
      <c r="F124" s="75"/>
      <c r="G124" s="73"/>
      <c r="H124" s="74"/>
      <c r="I124" s="74"/>
      <c r="J124" s="75"/>
      <c r="K124" s="20"/>
      <c r="M124" s="58"/>
      <c r="Q124" s="21"/>
      <c r="R124" s="67" t="s">
        <v>1235</v>
      </c>
      <c r="S124" s="67"/>
      <c r="T124" s="67"/>
      <c r="U124" s="67"/>
      <c r="V124" s="67"/>
      <c r="W124" s="192"/>
      <c r="X124" s="67"/>
      <c r="Y124" s="67"/>
      <c r="Z124" s="54"/>
      <c r="AA124" s="53"/>
      <c r="AB124" s="53"/>
      <c r="AC124" s="59"/>
      <c r="AD124" s="72"/>
      <c r="AE124" s="67"/>
      <c r="AF124" s="67"/>
      <c r="AG124" s="67"/>
      <c r="AH124" s="67"/>
      <c r="AI124" s="67"/>
      <c r="AJ124" s="67"/>
      <c r="AK124" s="67"/>
      <c r="AL124" s="67"/>
      <c r="AM124" s="67"/>
      <c r="AN124" s="67"/>
      <c r="AO124" s="67"/>
      <c r="AP124" s="67"/>
      <c r="AQ124" s="67"/>
      <c r="AR124" s="67"/>
      <c r="AS124" s="65"/>
      <c r="AT124" s="157"/>
      <c r="AU124" s="35">
        <f>ROUND(ROUND(M123*W126,0)*$AB$12,0)</f>
        <v>123</v>
      </c>
      <c r="AV124" s="31"/>
    </row>
    <row r="125" spans="1:48" ht="14.25" customHeight="1" x14ac:dyDescent="0.15">
      <c r="A125" s="32">
        <v>32</v>
      </c>
      <c r="B125" s="32">
        <v>7484</v>
      </c>
      <c r="C125" s="34" t="s">
        <v>3340</v>
      </c>
      <c r="D125" s="73"/>
      <c r="E125" s="74"/>
      <c r="F125" s="75"/>
      <c r="G125" s="4"/>
      <c r="K125" s="186"/>
      <c r="L125" s="187"/>
      <c r="M125" s="204"/>
      <c r="N125" s="187"/>
      <c r="O125" s="187"/>
      <c r="Q125" s="21"/>
      <c r="R125" s="53" t="s">
        <v>1237</v>
      </c>
      <c r="S125" s="53"/>
      <c r="T125" s="53"/>
      <c r="U125" s="53"/>
      <c r="V125" s="53"/>
      <c r="W125" s="188"/>
      <c r="X125" s="53"/>
      <c r="Y125" s="53"/>
      <c r="Z125" s="54"/>
      <c r="AA125" s="53"/>
      <c r="AB125" s="53"/>
      <c r="AC125" s="59"/>
      <c r="AD125" s="1091" t="s">
        <v>1229</v>
      </c>
      <c r="AE125" s="1092"/>
      <c r="AF125" s="1092"/>
      <c r="AG125" s="1092"/>
      <c r="AH125" s="1092"/>
      <c r="AI125" s="1093"/>
      <c r="AJ125" s="72" t="s">
        <v>1230</v>
      </c>
      <c r="AK125" s="67"/>
      <c r="AL125" s="67"/>
      <c r="AM125" s="67"/>
      <c r="AN125" s="67"/>
      <c r="AO125" s="67"/>
      <c r="AP125" s="67"/>
      <c r="AQ125" s="67"/>
      <c r="AR125" s="67"/>
      <c r="AS125" s="65" t="s">
        <v>17</v>
      </c>
      <c r="AT125" s="296">
        <v>0.7</v>
      </c>
      <c r="AU125" s="35">
        <f>ROUND(ROUND(ROUND(M123*W126,0)*$AB$12,0)*AT125,0)</f>
        <v>86</v>
      </c>
      <c r="AV125" s="31"/>
    </row>
    <row r="126" spans="1:48" ht="14.25" x14ac:dyDescent="0.15">
      <c r="A126" s="32">
        <v>32</v>
      </c>
      <c r="B126" s="32" t="s">
        <v>3341</v>
      </c>
      <c r="C126" s="34" t="s">
        <v>3342</v>
      </c>
      <c r="D126" s="73"/>
      <c r="E126" s="74"/>
      <c r="F126" s="75"/>
      <c r="G126" s="4"/>
      <c r="K126" s="186"/>
      <c r="L126" s="187"/>
      <c r="M126" s="204"/>
      <c r="N126" s="187"/>
      <c r="O126" s="187"/>
      <c r="Q126" s="21"/>
      <c r="R126" s="71"/>
      <c r="S126" s="71"/>
      <c r="T126" s="71"/>
      <c r="U126" s="71"/>
      <c r="V126" s="26" t="s">
        <v>17</v>
      </c>
      <c r="W126" s="195">
        <v>0.96499999999999997</v>
      </c>
      <c r="X126" s="297"/>
      <c r="Y126" s="71"/>
      <c r="Z126" s="54"/>
      <c r="AA126" s="53"/>
      <c r="AB126" s="53"/>
      <c r="AC126" s="59"/>
      <c r="AD126" s="1094"/>
      <c r="AE126" s="1095"/>
      <c r="AF126" s="1095"/>
      <c r="AG126" s="1095"/>
      <c r="AH126" s="1095"/>
      <c r="AI126" s="1096"/>
      <c r="AJ126" s="223" t="s">
        <v>1233</v>
      </c>
      <c r="AK126" s="107"/>
      <c r="AL126" s="107"/>
      <c r="AM126" s="107"/>
      <c r="AN126" s="107"/>
      <c r="AO126" s="107"/>
      <c r="AP126" s="107"/>
      <c r="AQ126" s="107"/>
      <c r="AR126" s="107"/>
      <c r="AS126" s="44" t="s">
        <v>1678</v>
      </c>
      <c r="AT126" s="296">
        <v>0.5</v>
      </c>
      <c r="AU126" s="35">
        <f>ROUND(ROUND(ROUND(M123*W126,0)*$AB$12,0)*AT126,0)</f>
        <v>62</v>
      </c>
      <c r="AV126" s="31"/>
    </row>
    <row r="127" spans="1:48" ht="14.25" customHeight="1" x14ac:dyDescent="0.15">
      <c r="A127" s="32">
        <v>32</v>
      </c>
      <c r="B127" s="32">
        <v>7485</v>
      </c>
      <c r="C127" s="34" t="s">
        <v>3343</v>
      </c>
      <c r="D127" s="73"/>
      <c r="E127" s="74"/>
      <c r="F127" s="75"/>
      <c r="G127" s="4"/>
      <c r="J127" s="187"/>
      <c r="K127" s="196" t="s">
        <v>1252</v>
      </c>
      <c r="L127" s="197"/>
      <c r="M127" s="301"/>
      <c r="N127" s="197"/>
      <c r="O127" s="197"/>
      <c r="P127" s="197"/>
      <c r="Q127" s="198"/>
      <c r="R127" s="40"/>
      <c r="S127" s="65"/>
      <c r="T127" s="65"/>
      <c r="U127" s="65"/>
      <c r="V127" s="65"/>
      <c r="W127" s="102"/>
      <c r="X127" s="65"/>
      <c r="Y127" s="182"/>
      <c r="Z127" s="168"/>
      <c r="AA127" s="23"/>
      <c r="AB127" s="23"/>
      <c r="AC127" s="300"/>
      <c r="AD127" s="183"/>
      <c r="AE127" s="65"/>
      <c r="AF127" s="65"/>
      <c r="AG127" s="65"/>
      <c r="AH127" s="65"/>
      <c r="AI127" s="65"/>
      <c r="AJ127" s="65"/>
      <c r="AK127" s="65"/>
      <c r="AL127" s="65"/>
      <c r="AM127" s="65"/>
      <c r="AN127" s="65"/>
      <c r="AO127" s="65"/>
      <c r="AP127" s="65"/>
      <c r="AQ127" s="65"/>
      <c r="AR127" s="65"/>
      <c r="AS127" s="184"/>
      <c r="AT127" s="307"/>
      <c r="AU127" s="35">
        <f>ROUND(M129*$AB$12,0)</f>
        <v>225</v>
      </c>
      <c r="AV127" s="31"/>
    </row>
    <row r="128" spans="1:48" ht="14.25" customHeight="1" x14ac:dyDescent="0.15">
      <c r="A128" s="32">
        <v>32</v>
      </c>
      <c r="B128" s="32">
        <v>7486</v>
      </c>
      <c r="C128" s="34" t="s">
        <v>3344</v>
      </c>
      <c r="D128" s="73"/>
      <c r="E128" s="74"/>
      <c r="F128" s="75"/>
      <c r="G128" s="4"/>
      <c r="J128" s="187"/>
      <c r="K128" s="200"/>
      <c r="L128" s="201"/>
      <c r="M128" s="302"/>
      <c r="N128" s="201"/>
      <c r="O128" s="201"/>
      <c r="P128" s="201"/>
      <c r="Q128" s="202"/>
      <c r="R128" s="187"/>
      <c r="S128" s="53"/>
      <c r="T128" s="53"/>
      <c r="U128" s="53"/>
      <c r="V128" s="53"/>
      <c r="W128" s="188"/>
      <c r="X128" s="53"/>
      <c r="Y128" s="53"/>
      <c r="Z128" s="54"/>
      <c r="AA128" s="53"/>
      <c r="AB128" s="53"/>
      <c r="AC128" s="59"/>
      <c r="AD128" s="1091" t="s">
        <v>1229</v>
      </c>
      <c r="AE128" s="1092"/>
      <c r="AF128" s="1092"/>
      <c r="AG128" s="1092"/>
      <c r="AH128" s="1092"/>
      <c r="AI128" s="1093"/>
      <c r="AJ128" s="67" t="s">
        <v>1230</v>
      </c>
      <c r="AK128" s="67"/>
      <c r="AL128" s="67"/>
      <c r="AM128" s="67"/>
      <c r="AN128" s="67"/>
      <c r="AO128" s="67"/>
      <c r="AP128" s="67"/>
      <c r="AQ128" s="67"/>
      <c r="AR128" s="67"/>
      <c r="AS128" s="65" t="s">
        <v>17</v>
      </c>
      <c r="AT128" s="296">
        <v>0.7</v>
      </c>
      <c r="AU128" s="35">
        <f>ROUND(ROUND(M129*$AB$12,0)*AT128,0)</f>
        <v>158</v>
      </c>
      <c r="AV128" s="31"/>
    </row>
    <row r="129" spans="1:48" ht="14.25" x14ac:dyDescent="0.15">
      <c r="A129" s="32">
        <v>32</v>
      </c>
      <c r="B129" s="32" t="s">
        <v>3345</v>
      </c>
      <c r="C129" s="34" t="s">
        <v>3346</v>
      </c>
      <c r="D129" s="73"/>
      <c r="E129" s="74"/>
      <c r="F129" s="75"/>
      <c r="G129" s="4"/>
      <c r="J129" s="187"/>
      <c r="K129" s="186"/>
      <c r="L129" s="187"/>
      <c r="M129" s="189">
        <f>'11経過的施設入所支援(基本２)'!L129</f>
        <v>322</v>
      </c>
      <c r="N129" s="4" t="s">
        <v>21</v>
      </c>
      <c r="O129" s="187"/>
      <c r="P129" s="187"/>
      <c r="Q129" s="21"/>
      <c r="R129" s="187"/>
      <c r="S129" s="53"/>
      <c r="T129" s="53"/>
      <c r="U129" s="53"/>
      <c r="V129" s="53"/>
      <c r="W129" s="188"/>
      <c r="X129" s="53"/>
      <c r="Y129" s="53"/>
      <c r="Z129" s="54"/>
      <c r="AA129" s="53"/>
      <c r="AB129" s="53"/>
      <c r="AC129" s="59"/>
      <c r="AD129" s="1094"/>
      <c r="AE129" s="1095"/>
      <c r="AF129" s="1095"/>
      <c r="AG129" s="1095"/>
      <c r="AH129" s="1095"/>
      <c r="AI129" s="1096"/>
      <c r="AJ129" s="223" t="s">
        <v>1233</v>
      </c>
      <c r="AK129" s="107"/>
      <c r="AL129" s="107"/>
      <c r="AM129" s="107"/>
      <c r="AN129" s="107"/>
      <c r="AO129" s="107"/>
      <c r="AP129" s="107"/>
      <c r="AQ129" s="107"/>
      <c r="AR129" s="107"/>
      <c r="AS129" s="44" t="s">
        <v>1678</v>
      </c>
      <c r="AT129" s="296">
        <v>0.5</v>
      </c>
      <c r="AU129" s="35">
        <f>ROUND(ROUND(M129*$AB$12,0)*AT129,0)</f>
        <v>113</v>
      </c>
      <c r="AV129" s="31"/>
    </row>
    <row r="130" spans="1:48" ht="14.25" x14ac:dyDescent="0.15">
      <c r="A130" s="32">
        <v>32</v>
      </c>
      <c r="B130" s="32">
        <v>7487</v>
      </c>
      <c r="C130" s="34" t="s">
        <v>3347</v>
      </c>
      <c r="D130" s="73"/>
      <c r="E130" s="74"/>
      <c r="F130" s="75"/>
      <c r="G130" s="4"/>
      <c r="J130" s="187"/>
      <c r="K130" s="186"/>
      <c r="L130" s="187"/>
      <c r="M130" s="58"/>
      <c r="P130" s="187"/>
      <c r="Q130" s="21"/>
      <c r="R130" s="67" t="s">
        <v>1235</v>
      </c>
      <c r="S130" s="67"/>
      <c r="T130" s="67"/>
      <c r="U130" s="67"/>
      <c r="V130" s="67"/>
      <c r="W130" s="192"/>
      <c r="X130" s="67"/>
      <c r="Y130" s="67"/>
      <c r="Z130" s="54"/>
      <c r="AA130" s="53"/>
      <c r="AB130" s="53"/>
      <c r="AC130" s="59"/>
      <c r="AD130" s="72"/>
      <c r="AE130" s="67"/>
      <c r="AF130" s="67"/>
      <c r="AG130" s="67"/>
      <c r="AH130" s="67"/>
      <c r="AI130" s="67"/>
      <c r="AJ130" s="67"/>
      <c r="AK130" s="67"/>
      <c r="AL130" s="67"/>
      <c r="AM130" s="67"/>
      <c r="AN130" s="67"/>
      <c r="AO130" s="67"/>
      <c r="AP130" s="67"/>
      <c r="AQ130" s="67"/>
      <c r="AR130" s="67"/>
      <c r="AS130" s="65"/>
      <c r="AT130" s="157"/>
      <c r="AU130" s="35">
        <f>ROUND(ROUND(M129*W132,0)*$AB$12,0)</f>
        <v>218</v>
      </c>
      <c r="AV130" s="31"/>
    </row>
    <row r="131" spans="1:48" ht="14.25" customHeight="1" x14ac:dyDescent="0.15">
      <c r="A131" s="32">
        <v>32</v>
      </c>
      <c r="B131" s="32">
        <v>7488</v>
      </c>
      <c r="C131" s="34" t="s">
        <v>3348</v>
      </c>
      <c r="D131" s="73"/>
      <c r="E131" s="74"/>
      <c r="F131" s="75"/>
      <c r="G131" s="4"/>
      <c r="J131" s="187"/>
      <c r="K131" s="186"/>
      <c r="L131" s="187"/>
      <c r="M131" s="204"/>
      <c r="N131" s="187"/>
      <c r="O131" s="187"/>
      <c r="P131" s="187"/>
      <c r="Q131" s="21"/>
      <c r="R131" s="53" t="s">
        <v>1237</v>
      </c>
      <c r="S131" s="53"/>
      <c r="T131" s="53"/>
      <c r="U131" s="53"/>
      <c r="V131" s="53"/>
      <c r="W131" s="188"/>
      <c r="X131" s="53"/>
      <c r="Y131" s="53"/>
      <c r="Z131" s="54"/>
      <c r="AA131" s="53"/>
      <c r="AB131" s="53"/>
      <c r="AC131" s="59"/>
      <c r="AD131" s="1091" t="s">
        <v>1229</v>
      </c>
      <c r="AE131" s="1092"/>
      <c r="AF131" s="1092"/>
      <c r="AG131" s="1092"/>
      <c r="AH131" s="1092"/>
      <c r="AI131" s="1093"/>
      <c r="AJ131" s="72" t="s">
        <v>1230</v>
      </c>
      <c r="AK131" s="67"/>
      <c r="AL131" s="67"/>
      <c r="AM131" s="67"/>
      <c r="AN131" s="67"/>
      <c r="AO131" s="67"/>
      <c r="AP131" s="67"/>
      <c r="AQ131" s="67"/>
      <c r="AR131" s="67"/>
      <c r="AS131" s="65" t="s">
        <v>17</v>
      </c>
      <c r="AT131" s="296">
        <v>0.7</v>
      </c>
      <c r="AU131" s="35">
        <f>ROUND(ROUND(ROUND(M129*W132,0)*$AB$12,0)*AT131,0)</f>
        <v>153</v>
      </c>
      <c r="AV131" s="31"/>
    </row>
    <row r="132" spans="1:48" ht="14.25" x14ac:dyDescent="0.15">
      <c r="A132" s="32">
        <v>32</v>
      </c>
      <c r="B132" s="32" t="s">
        <v>3349</v>
      </c>
      <c r="C132" s="34" t="s">
        <v>3350</v>
      </c>
      <c r="D132" s="73"/>
      <c r="E132" s="74"/>
      <c r="F132" s="75"/>
      <c r="G132" s="4"/>
      <c r="J132" s="187"/>
      <c r="K132" s="186"/>
      <c r="L132" s="187"/>
      <c r="M132" s="204"/>
      <c r="N132" s="187"/>
      <c r="O132" s="187"/>
      <c r="P132" s="187"/>
      <c r="Q132" s="21"/>
      <c r="R132" s="71"/>
      <c r="S132" s="71"/>
      <c r="T132" s="71"/>
      <c r="U132" s="71"/>
      <c r="V132" s="26" t="s">
        <v>17</v>
      </c>
      <c r="W132" s="195">
        <v>0.96499999999999997</v>
      </c>
      <c r="X132" s="297"/>
      <c r="Y132" s="71"/>
      <c r="Z132" s="54"/>
      <c r="AA132" s="53"/>
      <c r="AB132" s="53"/>
      <c r="AC132" s="59"/>
      <c r="AD132" s="1094"/>
      <c r="AE132" s="1095"/>
      <c r="AF132" s="1095"/>
      <c r="AG132" s="1095"/>
      <c r="AH132" s="1095"/>
      <c r="AI132" s="1096"/>
      <c r="AJ132" s="223" t="s">
        <v>1233</v>
      </c>
      <c r="AK132" s="107"/>
      <c r="AL132" s="107"/>
      <c r="AM132" s="107"/>
      <c r="AN132" s="107"/>
      <c r="AO132" s="107"/>
      <c r="AP132" s="107"/>
      <c r="AQ132" s="107"/>
      <c r="AR132" s="107"/>
      <c r="AS132" s="44" t="s">
        <v>1678</v>
      </c>
      <c r="AT132" s="296">
        <v>0.5</v>
      </c>
      <c r="AU132" s="35">
        <f>ROUND(ROUND(ROUND(M129*W132,0)*$AB$12,0)*AT132,0)</f>
        <v>109</v>
      </c>
      <c r="AV132" s="31"/>
    </row>
    <row r="133" spans="1:48" ht="14.25" customHeight="1" x14ac:dyDescent="0.15">
      <c r="A133" s="32">
        <v>32</v>
      </c>
      <c r="B133" s="32">
        <v>7489</v>
      </c>
      <c r="C133" s="34" t="s">
        <v>3351</v>
      </c>
      <c r="D133" s="73"/>
      <c r="E133" s="74"/>
      <c r="F133" s="75"/>
      <c r="G133" s="4"/>
      <c r="J133" s="187"/>
      <c r="K133" s="196" t="s">
        <v>1261</v>
      </c>
      <c r="L133" s="197"/>
      <c r="M133" s="301"/>
      <c r="N133" s="197"/>
      <c r="O133" s="197"/>
      <c r="P133" s="197"/>
      <c r="Q133" s="198"/>
      <c r="R133" s="4"/>
      <c r="S133" s="23"/>
      <c r="T133" s="23"/>
      <c r="U133" s="23"/>
      <c r="V133" s="23"/>
      <c r="W133" s="39"/>
      <c r="X133" s="23"/>
      <c r="Y133" s="23"/>
      <c r="Z133" s="168"/>
      <c r="AA133" s="23"/>
      <c r="AB133" s="23"/>
      <c r="AC133" s="300"/>
      <c r="AD133" s="183"/>
      <c r="AE133" s="65"/>
      <c r="AF133" s="65"/>
      <c r="AG133" s="65"/>
      <c r="AH133" s="65"/>
      <c r="AI133" s="65"/>
      <c r="AJ133" s="65"/>
      <c r="AK133" s="65"/>
      <c r="AL133" s="65"/>
      <c r="AM133" s="65"/>
      <c r="AN133" s="65"/>
      <c r="AO133" s="65"/>
      <c r="AP133" s="65"/>
      <c r="AQ133" s="65"/>
      <c r="AR133" s="65"/>
      <c r="AS133" s="184"/>
      <c r="AT133" s="307"/>
      <c r="AU133" s="35">
        <f>ROUND(M135*$AB$12,0)</f>
        <v>193</v>
      </c>
      <c r="AV133" s="31"/>
    </row>
    <row r="134" spans="1:48" ht="14.25" customHeight="1" x14ac:dyDescent="0.15">
      <c r="A134" s="32">
        <v>32</v>
      </c>
      <c r="B134" s="32">
        <v>7490</v>
      </c>
      <c r="C134" s="34" t="s">
        <v>3352</v>
      </c>
      <c r="D134" s="73"/>
      <c r="E134" s="74"/>
      <c r="F134" s="75"/>
      <c r="G134" s="4"/>
      <c r="J134" s="187"/>
      <c r="K134" s="200"/>
      <c r="L134" s="201"/>
      <c r="M134" s="302"/>
      <c r="N134" s="201"/>
      <c r="O134" s="201"/>
      <c r="P134" s="201"/>
      <c r="Q134" s="202"/>
      <c r="R134" s="187"/>
      <c r="S134" s="53"/>
      <c r="T134" s="53"/>
      <c r="U134" s="53"/>
      <c r="V134" s="53"/>
      <c r="W134" s="188"/>
      <c r="X134" s="53"/>
      <c r="Y134" s="53"/>
      <c r="Z134" s="54"/>
      <c r="AA134" s="53"/>
      <c r="AB134" s="53"/>
      <c r="AC134" s="59"/>
      <c r="AD134" s="1091" t="s">
        <v>1229</v>
      </c>
      <c r="AE134" s="1092"/>
      <c r="AF134" s="1092"/>
      <c r="AG134" s="1092"/>
      <c r="AH134" s="1092"/>
      <c r="AI134" s="1093"/>
      <c r="AJ134" s="67" t="s">
        <v>1230</v>
      </c>
      <c r="AK134" s="67"/>
      <c r="AL134" s="67"/>
      <c r="AM134" s="67"/>
      <c r="AN134" s="67"/>
      <c r="AO134" s="67"/>
      <c r="AP134" s="67"/>
      <c r="AQ134" s="67"/>
      <c r="AR134" s="67"/>
      <c r="AS134" s="65" t="s">
        <v>17</v>
      </c>
      <c r="AT134" s="296">
        <v>0.7</v>
      </c>
      <c r="AU134" s="35">
        <f>ROUND(ROUND(M135*$AB$12,0)*AT134,0)</f>
        <v>135</v>
      </c>
      <c r="AV134" s="31"/>
    </row>
    <row r="135" spans="1:48" ht="14.25" x14ac:dyDescent="0.15">
      <c r="A135" s="32">
        <v>32</v>
      </c>
      <c r="B135" s="32" t="s">
        <v>3353</v>
      </c>
      <c r="C135" s="34" t="s">
        <v>3354</v>
      </c>
      <c r="D135" s="73"/>
      <c r="E135" s="74"/>
      <c r="F135" s="75"/>
      <c r="G135" s="4"/>
      <c r="J135" s="187"/>
      <c r="K135" s="186"/>
      <c r="L135" s="187"/>
      <c r="M135" s="189">
        <f>'11経過的施設入所支援(基本２)'!L135</f>
        <v>275</v>
      </c>
      <c r="N135" s="4" t="s">
        <v>21</v>
      </c>
      <c r="O135" s="187"/>
      <c r="P135" s="187"/>
      <c r="Q135" s="21"/>
      <c r="R135" s="187"/>
      <c r="S135" s="53"/>
      <c r="T135" s="53"/>
      <c r="U135" s="53"/>
      <c r="V135" s="53"/>
      <c r="W135" s="188"/>
      <c r="X135" s="53"/>
      <c r="Y135" s="53"/>
      <c r="Z135" s="54"/>
      <c r="AA135" s="53"/>
      <c r="AB135" s="53"/>
      <c r="AC135" s="59"/>
      <c r="AD135" s="1094"/>
      <c r="AE135" s="1095"/>
      <c r="AF135" s="1095"/>
      <c r="AG135" s="1095"/>
      <c r="AH135" s="1095"/>
      <c r="AI135" s="1096"/>
      <c r="AJ135" s="223" t="s">
        <v>1233</v>
      </c>
      <c r="AK135" s="107"/>
      <c r="AL135" s="107"/>
      <c r="AM135" s="107"/>
      <c r="AN135" s="107"/>
      <c r="AO135" s="107"/>
      <c r="AP135" s="107"/>
      <c r="AQ135" s="107"/>
      <c r="AR135" s="107"/>
      <c r="AS135" s="44" t="s">
        <v>1678</v>
      </c>
      <c r="AT135" s="296">
        <v>0.5</v>
      </c>
      <c r="AU135" s="35">
        <f>ROUND(ROUND(M135*$AB$12,0)*AT135,0)</f>
        <v>97</v>
      </c>
      <c r="AV135" s="31"/>
    </row>
    <row r="136" spans="1:48" ht="14.25" x14ac:dyDescent="0.15">
      <c r="A136" s="32">
        <v>32</v>
      </c>
      <c r="B136" s="32">
        <v>7491</v>
      </c>
      <c r="C136" s="34" t="s">
        <v>3355</v>
      </c>
      <c r="D136" s="73"/>
      <c r="E136" s="74"/>
      <c r="F136" s="75"/>
      <c r="G136" s="4"/>
      <c r="J136" s="187"/>
      <c r="K136" s="186"/>
      <c r="L136" s="187"/>
      <c r="M136" s="58"/>
      <c r="P136" s="187"/>
      <c r="Q136" s="21"/>
      <c r="R136" s="67" t="s">
        <v>1235</v>
      </c>
      <c r="S136" s="67"/>
      <c r="T136" s="67"/>
      <c r="U136" s="67"/>
      <c r="V136" s="67"/>
      <c r="W136" s="192"/>
      <c r="X136" s="67"/>
      <c r="Y136" s="67"/>
      <c r="Z136" s="54"/>
      <c r="AA136" s="53"/>
      <c r="AB136" s="53"/>
      <c r="AC136" s="59"/>
      <c r="AD136" s="72"/>
      <c r="AE136" s="67"/>
      <c r="AF136" s="67"/>
      <c r="AG136" s="67"/>
      <c r="AH136" s="67"/>
      <c r="AI136" s="67"/>
      <c r="AJ136" s="67"/>
      <c r="AK136" s="67"/>
      <c r="AL136" s="67"/>
      <c r="AM136" s="67"/>
      <c r="AN136" s="67"/>
      <c r="AO136" s="67"/>
      <c r="AP136" s="67"/>
      <c r="AQ136" s="67"/>
      <c r="AR136" s="67"/>
      <c r="AS136" s="65"/>
      <c r="AT136" s="157"/>
      <c r="AU136" s="35">
        <f>ROUND(ROUND(M135*W138,0)*$AB$12,0)</f>
        <v>186</v>
      </c>
      <c r="AV136" s="31"/>
    </row>
    <row r="137" spans="1:48" ht="14.25" customHeight="1" x14ac:dyDescent="0.15">
      <c r="A137" s="32">
        <v>32</v>
      </c>
      <c r="B137" s="32">
        <v>7492</v>
      </c>
      <c r="C137" s="34" t="s">
        <v>3356</v>
      </c>
      <c r="D137" s="73"/>
      <c r="E137" s="74"/>
      <c r="F137" s="75"/>
      <c r="G137" s="4"/>
      <c r="J137" s="187"/>
      <c r="K137" s="186"/>
      <c r="L137" s="187"/>
      <c r="M137" s="204"/>
      <c r="N137" s="187"/>
      <c r="O137" s="187"/>
      <c r="P137" s="187"/>
      <c r="Q137" s="21"/>
      <c r="R137" s="53" t="s">
        <v>1237</v>
      </c>
      <c r="S137" s="53"/>
      <c r="T137" s="53"/>
      <c r="U137" s="53"/>
      <c r="V137" s="53"/>
      <c r="W137" s="188"/>
      <c r="X137" s="53"/>
      <c r="Y137" s="53"/>
      <c r="Z137" s="54"/>
      <c r="AA137" s="53"/>
      <c r="AB137" s="53"/>
      <c r="AC137" s="59"/>
      <c r="AD137" s="1091" t="s">
        <v>1229</v>
      </c>
      <c r="AE137" s="1092"/>
      <c r="AF137" s="1092"/>
      <c r="AG137" s="1092"/>
      <c r="AH137" s="1092"/>
      <c r="AI137" s="1093"/>
      <c r="AJ137" s="72" t="s">
        <v>1230</v>
      </c>
      <c r="AK137" s="67"/>
      <c r="AL137" s="67"/>
      <c r="AM137" s="67"/>
      <c r="AN137" s="67"/>
      <c r="AO137" s="67"/>
      <c r="AP137" s="67"/>
      <c r="AQ137" s="67"/>
      <c r="AR137" s="67"/>
      <c r="AS137" s="65" t="s">
        <v>17</v>
      </c>
      <c r="AT137" s="296">
        <v>0.7</v>
      </c>
      <c r="AU137" s="35">
        <f>ROUND(ROUND(ROUND(M135*W138,0)*$AB$12,0)*AT137,0)</f>
        <v>130</v>
      </c>
      <c r="AV137" s="31"/>
    </row>
    <row r="138" spans="1:48" ht="14.25" x14ac:dyDescent="0.15">
      <c r="A138" s="32">
        <v>32</v>
      </c>
      <c r="B138" s="32" t="s">
        <v>3357</v>
      </c>
      <c r="C138" s="34" t="s">
        <v>3358</v>
      </c>
      <c r="D138" s="73"/>
      <c r="E138" s="74"/>
      <c r="F138" s="75"/>
      <c r="G138" s="4"/>
      <c r="J138" s="187"/>
      <c r="K138" s="186"/>
      <c r="L138" s="187"/>
      <c r="M138" s="204"/>
      <c r="N138" s="187"/>
      <c r="O138" s="187"/>
      <c r="P138" s="187"/>
      <c r="Q138" s="21"/>
      <c r="R138" s="71"/>
      <c r="S138" s="71"/>
      <c r="T138" s="71"/>
      <c r="U138" s="71"/>
      <c r="V138" s="26" t="s">
        <v>17</v>
      </c>
      <c r="W138" s="195">
        <v>0.96499999999999997</v>
      </c>
      <c r="X138" s="297"/>
      <c r="Y138" s="71"/>
      <c r="Z138" s="54"/>
      <c r="AA138" s="53"/>
      <c r="AB138" s="53"/>
      <c r="AC138" s="59"/>
      <c r="AD138" s="1094"/>
      <c r="AE138" s="1095"/>
      <c r="AF138" s="1095"/>
      <c r="AG138" s="1095"/>
      <c r="AH138" s="1095"/>
      <c r="AI138" s="1096"/>
      <c r="AJ138" s="223" t="s">
        <v>1233</v>
      </c>
      <c r="AK138" s="107"/>
      <c r="AL138" s="107"/>
      <c r="AM138" s="107"/>
      <c r="AN138" s="107"/>
      <c r="AO138" s="107"/>
      <c r="AP138" s="107"/>
      <c r="AQ138" s="107"/>
      <c r="AR138" s="107"/>
      <c r="AS138" s="44" t="s">
        <v>1678</v>
      </c>
      <c r="AT138" s="296">
        <v>0.5</v>
      </c>
      <c r="AU138" s="35">
        <f>ROUND(ROUND(ROUND(M135*W138,0)*$AB$12,0)*AT138,0)</f>
        <v>93</v>
      </c>
      <c r="AV138" s="31"/>
    </row>
    <row r="139" spans="1:48" ht="14.25" customHeight="1" x14ac:dyDescent="0.15">
      <c r="A139" s="32">
        <v>32</v>
      </c>
      <c r="B139" s="32">
        <v>7501</v>
      </c>
      <c r="C139" s="34" t="s">
        <v>3359</v>
      </c>
      <c r="D139" s="73"/>
      <c r="E139" s="74"/>
      <c r="F139" s="74"/>
      <c r="G139" s="1085" t="s">
        <v>1648</v>
      </c>
      <c r="H139" s="1086"/>
      <c r="I139" s="1086"/>
      <c r="J139" s="1087"/>
      <c r="K139" s="47" t="s">
        <v>1242</v>
      </c>
      <c r="L139" s="40"/>
      <c r="M139" s="103"/>
      <c r="N139" s="40"/>
      <c r="O139" s="40"/>
      <c r="P139" s="40"/>
      <c r="Q139" s="41"/>
      <c r="R139" s="4"/>
      <c r="S139" s="23"/>
      <c r="T139" s="23"/>
      <c r="U139" s="23"/>
      <c r="V139" s="23"/>
      <c r="W139" s="39"/>
      <c r="X139" s="23"/>
      <c r="Y139" s="23"/>
      <c r="Z139" s="168"/>
      <c r="AA139" s="23"/>
      <c r="AB139" s="23"/>
      <c r="AC139" s="300"/>
      <c r="AD139" s="183"/>
      <c r="AE139" s="65"/>
      <c r="AF139" s="65"/>
      <c r="AG139" s="65"/>
      <c r="AH139" s="65"/>
      <c r="AI139" s="65"/>
      <c r="AJ139" s="65"/>
      <c r="AK139" s="65"/>
      <c r="AL139" s="65"/>
      <c r="AM139" s="65"/>
      <c r="AN139" s="65"/>
      <c r="AO139" s="65"/>
      <c r="AP139" s="65"/>
      <c r="AQ139" s="65"/>
      <c r="AR139" s="65"/>
      <c r="AS139" s="184"/>
      <c r="AT139" s="307"/>
      <c r="AU139" s="35">
        <f>ROUND(M141*$AB$12,0)</f>
        <v>120</v>
      </c>
      <c r="AV139" s="31"/>
    </row>
    <row r="140" spans="1:48" ht="14.25" customHeight="1" x14ac:dyDescent="0.15">
      <c r="A140" s="32">
        <v>32</v>
      </c>
      <c r="B140" s="32">
        <v>7502</v>
      </c>
      <c r="C140" s="34" t="s">
        <v>3360</v>
      </c>
      <c r="D140" s="73"/>
      <c r="E140" s="74"/>
      <c r="F140" s="74"/>
      <c r="G140" s="1088"/>
      <c r="H140" s="1089"/>
      <c r="I140" s="1089"/>
      <c r="J140" s="1090"/>
      <c r="K140" s="20" t="s">
        <v>3248</v>
      </c>
      <c r="M140" s="58"/>
      <c r="Q140" s="21"/>
      <c r="R140" s="187"/>
      <c r="S140" s="53"/>
      <c r="T140" s="53"/>
      <c r="U140" s="53"/>
      <c r="V140" s="53"/>
      <c r="W140" s="188"/>
      <c r="X140" s="53"/>
      <c r="Y140" s="53"/>
      <c r="Z140" s="54"/>
      <c r="AA140" s="53"/>
      <c r="AB140" s="53"/>
      <c r="AC140" s="59"/>
      <c r="AD140" s="1091" t="s">
        <v>1229</v>
      </c>
      <c r="AE140" s="1092"/>
      <c r="AF140" s="1092"/>
      <c r="AG140" s="1092"/>
      <c r="AH140" s="1092"/>
      <c r="AI140" s="1093"/>
      <c r="AJ140" s="67" t="s">
        <v>1230</v>
      </c>
      <c r="AK140" s="67"/>
      <c r="AL140" s="67"/>
      <c r="AM140" s="67"/>
      <c r="AN140" s="67"/>
      <c r="AO140" s="67"/>
      <c r="AP140" s="67"/>
      <c r="AQ140" s="67"/>
      <c r="AR140" s="67"/>
      <c r="AS140" s="65" t="s">
        <v>17</v>
      </c>
      <c r="AT140" s="296">
        <v>0.7</v>
      </c>
      <c r="AU140" s="35">
        <f>ROUND(ROUND(M141*$AB$12,0)*AT140,0)</f>
        <v>84</v>
      </c>
      <c r="AV140" s="31"/>
    </row>
    <row r="141" spans="1:48" ht="14.25" x14ac:dyDescent="0.15">
      <c r="A141" s="32">
        <v>32</v>
      </c>
      <c r="B141" s="32" t="s">
        <v>3361</v>
      </c>
      <c r="C141" s="34" t="s">
        <v>3362</v>
      </c>
      <c r="D141" s="73"/>
      <c r="E141" s="74"/>
      <c r="F141" s="74"/>
      <c r="G141" s="1088"/>
      <c r="H141" s="1089"/>
      <c r="I141" s="1089"/>
      <c r="J141" s="1090"/>
      <c r="M141" s="189">
        <f>'11経過的施設入所支援(基本２)'!L141</f>
        <v>171</v>
      </c>
      <c r="N141" s="4" t="s">
        <v>21</v>
      </c>
      <c r="Q141" s="21"/>
      <c r="R141" s="187"/>
      <c r="S141" s="53"/>
      <c r="T141" s="53"/>
      <c r="U141" s="53"/>
      <c r="V141" s="53"/>
      <c r="W141" s="188"/>
      <c r="X141" s="53"/>
      <c r="Y141" s="53"/>
      <c r="Z141" s="54"/>
      <c r="AA141" s="53"/>
      <c r="AB141" s="53"/>
      <c r="AC141" s="59"/>
      <c r="AD141" s="1094"/>
      <c r="AE141" s="1095"/>
      <c r="AF141" s="1095"/>
      <c r="AG141" s="1095"/>
      <c r="AH141" s="1095"/>
      <c r="AI141" s="1096"/>
      <c r="AJ141" s="223" t="s">
        <v>1233</v>
      </c>
      <c r="AK141" s="107"/>
      <c r="AL141" s="107"/>
      <c r="AM141" s="107"/>
      <c r="AN141" s="107"/>
      <c r="AO141" s="107"/>
      <c r="AP141" s="107"/>
      <c r="AQ141" s="107"/>
      <c r="AR141" s="107"/>
      <c r="AS141" s="44" t="s">
        <v>1678</v>
      </c>
      <c r="AT141" s="296">
        <v>0.5</v>
      </c>
      <c r="AU141" s="35">
        <f>ROUND(ROUND(M141*$AB$12,0)*AT141,0)</f>
        <v>60</v>
      </c>
      <c r="AV141" s="31"/>
    </row>
    <row r="142" spans="1:48" ht="14.25" x14ac:dyDescent="0.15">
      <c r="A142" s="32">
        <v>32</v>
      </c>
      <c r="B142" s="32">
        <v>7503</v>
      </c>
      <c r="C142" s="34" t="s">
        <v>3363</v>
      </c>
      <c r="D142" s="73"/>
      <c r="E142" s="74"/>
      <c r="F142" s="74"/>
      <c r="G142" s="73"/>
      <c r="H142" s="74"/>
      <c r="I142" s="74"/>
      <c r="J142" s="75"/>
      <c r="M142" s="58"/>
      <c r="Q142" s="21"/>
      <c r="R142" s="67" t="s">
        <v>1235</v>
      </c>
      <c r="S142" s="67"/>
      <c r="T142" s="67"/>
      <c r="U142" s="67"/>
      <c r="V142" s="67"/>
      <c r="W142" s="192"/>
      <c r="X142" s="67"/>
      <c r="Y142" s="67"/>
      <c r="Z142" s="54"/>
      <c r="AA142" s="53"/>
      <c r="AB142" s="53"/>
      <c r="AC142" s="59"/>
      <c r="AD142" s="72"/>
      <c r="AE142" s="67"/>
      <c r="AF142" s="67"/>
      <c r="AG142" s="67"/>
      <c r="AH142" s="67"/>
      <c r="AI142" s="67"/>
      <c r="AJ142" s="67"/>
      <c r="AK142" s="67"/>
      <c r="AL142" s="67"/>
      <c r="AM142" s="67"/>
      <c r="AN142" s="67"/>
      <c r="AO142" s="67"/>
      <c r="AP142" s="67"/>
      <c r="AQ142" s="67"/>
      <c r="AR142" s="67"/>
      <c r="AS142" s="65"/>
      <c r="AT142" s="157"/>
      <c r="AU142" s="35">
        <f>ROUND(ROUND(M141*W144,0)*$AB$12,0)</f>
        <v>116</v>
      </c>
      <c r="AV142" s="31"/>
    </row>
    <row r="143" spans="1:48" ht="14.25" customHeight="1" x14ac:dyDescent="0.15">
      <c r="A143" s="32">
        <v>32</v>
      </c>
      <c r="B143" s="32">
        <v>7504</v>
      </c>
      <c r="C143" s="34" t="s">
        <v>3364</v>
      </c>
      <c r="D143" s="73"/>
      <c r="E143" s="74"/>
      <c r="F143" s="74"/>
      <c r="G143" s="20"/>
      <c r="J143" s="21"/>
      <c r="K143" s="187"/>
      <c r="L143" s="187"/>
      <c r="M143" s="204"/>
      <c r="N143" s="187"/>
      <c r="O143" s="187"/>
      <c r="Q143" s="21"/>
      <c r="R143" s="53" t="s">
        <v>1237</v>
      </c>
      <c r="S143" s="53"/>
      <c r="T143" s="53"/>
      <c r="U143" s="53"/>
      <c r="V143" s="53"/>
      <c r="W143" s="188"/>
      <c r="X143" s="53"/>
      <c r="Y143" s="53"/>
      <c r="Z143" s="54"/>
      <c r="AA143" s="53"/>
      <c r="AB143" s="53"/>
      <c r="AC143" s="59"/>
      <c r="AD143" s="1091" t="s">
        <v>1229</v>
      </c>
      <c r="AE143" s="1092"/>
      <c r="AF143" s="1092"/>
      <c r="AG143" s="1092"/>
      <c r="AH143" s="1092"/>
      <c r="AI143" s="1093"/>
      <c r="AJ143" s="72" t="s">
        <v>1230</v>
      </c>
      <c r="AK143" s="67"/>
      <c r="AL143" s="67"/>
      <c r="AM143" s="67"/>
      <c r="AN143" s="67"/>
      <c r="AO143" s="67"/>
      <c r="AP143" s="67"/>
      <c r="AQ143" s="67"/>
      <c r="AR143" s="67"/>
      <c r="AS143" s="65" t="s">
        <v>17</v>
      </c>
      <c r="AT143" s="296">
        <v>0.7</v>
      </c>
      <c r="AU143" s="35">
        <f>ROUND(ROUND(ROUND(M141*W144,0)*$AB$12,0)*AT143,0)</f>
        <v>81</v>
      </c>
      <c r="AV143" s="31"/>
    </row>
    <row r="144" spans="1:48" ht="14.25" x14ac:dyDescent="0.15">
      <c r="A144" s="32">
        <v>32</v>
      </c>
      <c r="B144" s="32" t="s">
        <v>3365</v>
      </c>
      <c r="C144" s="34" t="s">
        <v>3366</v>
      </c>
      <c r="D144" s="73"/>
      <c r="E144" s="74"/>
      <c r="F144" s="74"/>
      <c r="G144" s="20"/>
      <c r="J144" s="21"/>
      <c r="K144" s="187"/>
      <c r="L144" s="187"/>
      <c r="M144" s="204"/>
      <c r="N144" s="187"/>
      <c r="O144" s="187"/>
      <c r="Q144" s="21"/>
      <c r="R144" s="71"/>
      <c r="S144" s="71"/>
      <c r="T144" s="71"/>
      <c r="U144" s="71"/>
      <c r="V144" s="26" t="s">
        <v>17</v>
      </c>
      <c r="W144" s="195">
        <v>0.96499999999999997</v>
      </c>
      <c r="X144" s="297"/>
      <c r="Y144" s="71"/>
      <c r="Z144" s="54"/>
      <c r="AA144" s="53"/>
      <c r="AB144" s="53"/>
      <c r="AC144" s="59"/>
      <c r="AD144" s="1094"/>
      <c r="AE144" s="1095"/>
      <c r="AF144" s="1095"/>
      <c r="AG144" s="1095"/>
      <c r="AH144" s="1095"/>
      <c r="AI144" s="1096"/>
      <c r="AJ144" s="223" t="s">
        <v>1233</v>
      </c>
      <c r="AK144" s="107"/>
      <c r="AL144" s="107"/>
      <c r="AM144" s="107"/>
      <c r="AN144" s="107"/>
      <c r="AO144" s="107"/>
      <c r="AP144" s="107"/>
      <c r="AQ144" s="107"/>
      <c r="AR144" s="107"/>
      <c r="AS144" s="44" t="s">
        <v>1678</v>
      </c>
      <c r="AT144" s="296">
        <v>0.5</v>
      </c>
      <c r="AU144" s="35">
        <f>ROUND(ROUND(ROUND(M141*W144,0)*$AB$12,0)*AT144,0)</f>
        <v>58</v>
      </c>
      <c r="AV144" s="31"/>
    </row>
    <row r="145" spans="1:48" ht="14.25" customHeight="1" x14ac:dyDescent="0.15">
      <c r="A145" s="32">
        <v>32</v>
      </c>
      <c r="B145" s="32">
        <v>7505</v>
      </c>
      <c r="C145" s="34" t="s">
        <v>3367</v>
      </c>
      <c r="D145" s="73"/>
      <c r="E145" s="74"/>
      <c r="F145" s="74"/>
      <c r="G145" s="20"/>
      <c r="J145" s="187"/>
      <c r="K145" s="196" t="s">
        <v>1252</v>
      </c>
      <c r="L145" s="197"/>
      <c r="M145" s="301"/>
      <c r="N145" s="197"/>
      <c r="O145" s="197"/>
      <c r="P145" s="197"/>
      <c r="Q145" s="198"/>
      <c r="R145" s="4"/>
      <c r="S145" s="23"/>
      <c r="T145" s="23"/>
      <c r="U145" s="23"/>
      <c r="V145" s="23"/>
      <c r="W145" s="39"/>
      <c r="X145" s="23"/>
      <c r="Y145" s="23"/>
      <c r="Z145" s="168"/>
      <c r="AA145" s="23"/>
      <c r="AB145" s="23"/>
      <c r="AC145" s="300"/>
      <c r="AD145" s="183"/>
      <c r="AE145" s="65"/>
      <c r="AF145" s="65"/>
      <c r="AG145" s="65"/>
      <c r="AH145" s="65"/>
      <c r="AI145" s="65"/>
      <c r="AJ145" s="65"/>
      <c r="AK145" s="65"/>
      <c r="AL145" s="65"/>
      <c r="AM145" s="65"/>
      <c r="AN145" s="65"/>
      <c r="AO145" s="65"/>
      <c r="AP145" s="65"/>
      <c r="AQ145" s="65"/>
      <c r="AR145" s="65"/>
      <c r="AS145" s="184"/>
      <c r="AT145" s="307"/>
      <c r="AU145" s="35">
        <f>ROUND(M147*$AB$12,0)</f>
        <v>193</v>
      </c>
      <c r="AV145" s="31"/>
    </row>
    <row r="146" spans="1:48" ht="14.25" customHeight="1" x14ac:dyDescent="0.15">
      <c r="A146" s="32">
        <v>32</v>
      </c>
      <c r="B146" s="32">
        <v>7506</v>
      </c>
      <c r="C146" s="34" t="s">
        <v>3368</v>
      </c>
      <c r="D146" s="73"/>
      <c r="E146" s="74"/>
      <c r="F146" s="74"/>
      <c r="G146" s="20"/>
      <c r="J146" s="187"/>
      <c r="K146" s="200"/>
      <c r="L146" s="201"/>
      <c r="M146" s="302"/>
      <c r="N146" s="201"/>
      <c r="O146" s="201"/>
      <c r="P146" s="201"/>
      <c r="Q146" s="202"/>
      <c r="R146" s="187"/>
      <c r="S146" s="53"/>
      <c r="T146" s="53"/>
      <c r="U146" s="53"/>
      <c r="V146" s="53"/>
      <c r="W146" s="188"/>
      <c r="X146" s="53"/>
      <c r="Y146" s="53"/>
      <c r="Z146" s="54"/>
      <c r="AA146" s="53"/>
      <c r="AB146" s="53"/>
      <c r="AC146" s="59"/>
      <c r="AD146" s="1091" t="s">
        <v>1229</v>
      </c>
      <c r="AE146" s="1092"/>
      <c r="AF146" s="1092"/>
      <c r="AG146" s="1092"/>
      <c r="AH146" s="1092"/>
      <c r="AI146" s="1093"/>
      <c r="AJ146" s="67" t="s">
        <v>1230</v>
      </c>
      <c r="AK146" s="67"/>
      <c r="AL146" s="67"/>
      <c r="AM146" s="67"/>
      <c r="AN146" s="67"/>
      <c r="AO146" s="67"/>
      <c r="AP146" s="67"/>
      <c r="AQ146" s="67"/>
      <c r="AR146" s="67"/>
      <c r="AS146" s="65" t="s">
        <v>17</v>
      </c>
      <c r="AT146" s="296">
        <v>0.7</v>
      </c>
      <c r="AU146" s="35">
        <f>ROUND(ROUND(M147*$AB$12,0)*AT146,0)</f>
        <v>135</v>
      </c>
      <c r="AV146" s="31"/>
    </row>
    <row r="147" spans="1:48" ht="14.25" x14ac:dyDescent="0.15">
      <c r="A147" s="32">
        <v>32</v>
      </c>
      <c r="B147" s="32" t="s">
        <v>3369</v>
      </c>
      <c r="C147" s="34" t="s">
        <v>3370</v>
      </c>
      <c r="D147" s="73"/>
      <c r="E147" s="74"/>
      <c r="F147" s="74"/>
      <c r="G147" s="20"/>
      <c r="J147" s="187"/>
      <c r="K147" s="186"/>
      <c r="L147" s="187"/>
      <c r="M147" s="189">
        <f>'11経過的施設入所支援(基本２)'!L147</f>
        <v>275</v>
      </c>
      <c r="N147" s="4" t="s">
        <v>21</v>
      </c>
      <c r="O147" s="187"/>
      <c r="P147" s="187"/>
      <c r="Q147" s="21"/>
      <c r="R147" s="187"/>
      <c r="S147" s="53"/>
      <c r="T147" s="53"/>
      <c r="U147" s="53"/>
      <c r="V147" s="53"/>
      <c r="W147" s="188"/>
      <c r="X147" s="53"/>
      <c r="Y147" s="53"/>
      <c r="Z147" s="54"/>
      <c r="AA147" s="53"/>
      <c r="AB147" s="53"/>
      <c r="AC147" s="59"/>
      <c r="AD147" s="1094"/>
      <c r="AE147" s="1095"/>
      <c r="AF147" s="1095"/>
      <c r="AG147" s="1095"/>
      <c r="AH147" s="1095"/>
      <c r="AI147" s="1096"/>
      <c r="AJ147" s="223" t="s">
        <v>1233</v>
      </c>
      <c r="AK147" s="107"/>
      <c r="AL147" s="107"/>
      <c r="AM147" s="107"/>
      <c r="AN147" s="107"/>
      <c r="AO147" s="107"/>
      <c r="AP147" s="107"/>
      <c r="AQ147" s="107"/>
      <c r="AR147" s="107"/>
      <c r="AS147" s="44" t="s">
        <v>1678</v>
      </c>
      <c r="AT147" s="296">
        <v>0.5</v>
      </c>
      <c r="AU147" s="35">
        <f>ROUND(ROUND(M147*$AB$12,0)*AT147,0)</f>
        <v>97</v>
      </c>
      <c r="AV147" s="31"/>
    </row>
    <row r="148" spans="1:48" ht="14.25" x14ac:dyDescent="0.15">
      <c r="A148" s="32">
        <v>32</v>
      </c>
      <c r="B148" s="32">
        <v>7507</v>
      </c>
      <c r="C148" s="34" t="s">
        <v>3371</v>
      </c>
      <c r="D148" s="73"/>
      <c r="E148" s="74"/>
      <c r="F148" s="74"/>
      <c r="G148" s="20"/>
      <c r="J148" s="187"/>
      <c r="K148" s="186"/>
      <c r="L148" s="187"/>
      <c r="M148" s="58"/>
      <c r="P148" s="187"/>
      <c r="Q148" s="21"/>
      <c r="R148" s="67" t="s">
        <v>1235</v>
      </c>
      <c r="S148" s="67"/>
      <c r="T148" s="67"/>
      <c r="U148" s="67"/>
      <c r="V148" s="67"/>
      <c r="W148" s="192"/>
      <c r="X148" s="67"/>
      <c r="Y148" s="67"/>
      <c r="Z148" s="54"/>
      <c r="AA148" s="53"/>
      <c r="AB148" s="53"/>
      <c r="AC148" s="59"/>
      <c r="AD148" s="72"/>
      <c r="AE148" s="67"/>
      <c r="AF148" s="67"/>
      <c r="AG148" s="67"/>
      <c r="AH148" s="67"/>
      <c r="AI148" s="67"/>
      <c r="AJ148" s="67"/>
      <c r="AK148" s="67"/>
      <c r="AL148" s="67"/>
      <c r="AM148" s="67"/>
      <c r="AN148" s="67"/>
      <c r="AO148" s="67"/>
      <c r="AP148" s="67"/>
      <c r="AQ148" s="67"/>
      <c r="AR148" s="67"/>
      <c r="AS148" s="65"/>
      <c r="AT148" s="157"/>
      <c r="AU148" s="35">
        <f>ROUND(ROUND(M147*W150,0)*$AB$12,0)</f>
        <v>186</v>
      </c>
      <c r="AV148" s="31"/>
    </row>
    <row r="149" spans="1:48" ht="14.25" customHeight="1" x14ac:dyDescent="0.15">
      <c r="A149" s="32">
        <v>32</v>
      </c>
      <c r="B149" s="32">
        <v>7508</v>
      </c>
      <c r="C149" s="34" t="s">
        <v>3372</v>
      </c>
      <c r="D149" s="73"/>
      <c r="E149" s="74"/>
      <c r="F149" s="74"/>
      <c r="G149" s="20"/>
      <c r="J149" s="187"/>
      <c r="K149" s="186"/>
      <c r="L149" s="187"/>
      <c r="M149" s="204"/>
      <c r="N149" s="187"/>
      <c r="O149" s="187"/>
      <c r="P149" s="187"/>
      <c r="Q149" s="21"/>
      <c r="R149" s="53" t="s">
        <v>1237</v>
      </c>
      <c r="S149" s="53"/>
      <c r="T149" s="53"/>
      <c r="U149" s="53"/>
      <c r="V149" s="53"/>
      <c r="W149" s="188"/>
      <c r="X149" s="53"/>
      <c r="Y149" s="53"/>
      <c r="Z149" s="54"/>
      <c r="AA149" s="53"/>
      <c r="AB149" s="53"/>
      <c r="AC149" s="59"/>
      <c r="AD149" s="1091" t="s">
        <v>1229</v>
      </c>
      <c r="AE149" s="1092"/>
      <c r="AF149" s="1092"/>
      <c r="AG149" s="1092"/>
      <c r="AH149" s="1092"/>
      <c r="AI149" s="1093"/>
      <c r="AJ149" s="72" t="s">
        <v>1230</v>
      </c>
      <c r="AK149" s="67"/>
      <c r="AL149" s="67"/>
      <c r="AM149" s="67"/>
      <c r="AN149" s="67"/>
      <c r="AO149" s="67"/>
      <c r="AP149" s="67"/>
      <c r="AQ149" s="67"/>
      <c r="AR149" s="67"/>
      <c r="AS149" s="65" t="s">
        <v>17</v>
      </c>
      <c r="AT149" s="296">
        <v>0.7</v>
      </c>
      <c r="AU149" s="35">
        <f>ROUND(ROUND(ROUND(M147*W150,0)*$AB$12,0)*AT149,0)</f>
        <v>130</v>
      </c>
      <c r="AV149" s="31"/>
    </row>
    <row r="150" spans="1:48" ht="14.25" x14ac:dyDescent="0.15">
      <c r="A150" s="32">
        <v>32</v>
      </c>
      <c r="B150" s="32" t="s">
        <v>3373</v>
      </c>
      <c r="C150" s="34" t="s">
        <v>3374</v>
      </c>
      <c r="D150" s="73"/>
      <c r="E150" s="74"/>
      <c r="F150" s="74"/>
      <c r="G150" s="20"/>
      <c r="J150" s="187"/>
      <c r="K150" s="186"/>
      <c r="L150" s="187"/>
      <c r="M150" s="204"/>
      <c r="N150" s="187"/>
      <c r="O150" s="187"/>
      <c r="P150" s="187"/>
      <c r="Q150" s="21"/>
      <c r="R150" s="71"/>
      <c r="S150" s="71"/>
      <c r="T150" s="71"/>
      <c r="U150" s="71"/>
      <c r="V150" s="26" t="s">
        <v>17</v>
      </c>
      <c r="W150" s="195">
        <v>0.96499999999999997</v>
      </c>
      <c r="X150" s="297"/>
      <c r="Y150" s="71"/>
      <c r="Z150" s="54"/>
      <c r="AA150" s="53"/>
      <c r="AB150" s="53"/>
      <c r="AC150" s="59"/>
      <c r="AD150" s="1094"/>
      <c r="AE150" s="1095"/>
      <c r="AF150" s="1095"/>
      <c r="AG150" s="1095"/>
      <c r="AH150" s="1095"/>
      <c r="AI150" s="1096"/>
      <c r="AJ150" s="223" t="s">
        <v>1233</v>
      </c>
      <c r="AK150" s="107"/>
      <c r="AL150" s="107"/>
      <c r="AM150" s="107"/>
      <c r="AN150" s="107"/>
      <c r="AO150" s="107"/>
      <c r="AP150" s="107"/>
      <c r="AQ150" s="107"/>
      <c r="AR150" s="107"/>
      <c r="AS150" s="44" t="s">
        <v>1678</v>
      </c>
      <c r="AT150" s="296">
        <v>0.5</v>
      </c>
      <c r="AU150" s="35">
        <f>ROUND(ROUND(ROUND(M147*W150,0)*$AB$12,0)*AT150,0)</f>
        <v>93</v>
      </c>
      <c r="AV150" s="31"/>
    </row>
    <row r="151" spans="1:48" ht="14.25" customHeight="1" x14ac:dyDescent="0.15">
      <c r="A151" s="32">
        <v>32</v>
      </c>
      <c r="B151" s="32">
        <v>7509</v>
      </c>
      <c r="C151" s="34" t="s">
        <v>3375</v>
      </c>
      <c r="D151" s="73"/>
      <c r="E151" s="74"/>
      <c r="F151" s="74"/>
      <c r="G151" s="20"/>
      <c r="J151" s="187"/>
      <c r="K151" s="196" t="s">
        <v>1261</v>
      </c>
      <c r="L151" s="197"/>
      <c r="M151" s="301"/>
      <c r="N151" s="197"/>
      <c r="O151" s="197"/>
      <c r="P151" s="197"/>
      <c r="Q151" s="198"/>
      <c r="R151" s="4"/>
      <c r="S151" s="23"/>
      <c r="T151" s="23"/>
      <c r="U151" s="23"/>
      <c r="V151" s="23"/>
      <c r="W151" s="39"/>
      <c r="X151" s="23"/>
      <c r="Y151" s="23"/>
      <c r="Z151" s="168"/>
      <c r="AA151" s="23"/>
      <c r="AB151" s="23"/>
      <c r="AC151" s="300"/>
      <c r="AD151" s="183"/>
      <c r="AE151" s="65"/>
      <c r="AF151" s="65"/>
      <c r="AG151" s="65"/>
      <c r="AH151" s="65"/>
      <c r="AI151" s="65"/>
      <c r="AJ151" s="65"/>
      <c r="AK151" s="65"/>
      <c r="AL151" s="65"/>
      <c r="AM151" s="65"/>
      <c r="AN151" s="65"/>
      <c r="AO151" s="65"/>
      <c r="AP151" s="65"/>
      <c r="AQ151" s="65"/>
      <c r="AR151" s="65"/>
      <c r="AS151" s="184"/>
      <c r="AT151" s="307"/>
      <c r="AU151" s="35">
        <f>ROUND(M153*$AB$12,0)</f>
        <v>193</v>
      </c>
      <c r="AV151" s="31"/>
    </row>
    <row r="152" spans="1:48" ht="14.25" customHeight="1" x14ac:dyDescent="0.15">
      <c r="A152" s="32">
        <v>32</v>
      </c>
      <c r="B152" s="32">
        <v>7510</v>
      </c>
      <c r="C152" s="34" t="s">
        <v>3376</v>
      </c>
      <c r="D152" s="73"/>
      <c r="E152" s="74"/>
      <c r="F152" s="74"/>
      <c r="G152" s="20"/>
      <c r="J152" s="187"/>
      <c r="K152" s="200"/>
      <c r="L152" s="201"/>
      <c r="M152" s="302"/>
      <c r="N152" s="201"/>
      <c r="O152" s="201"/>
      <c r="P152" s="201"/>
      <c r="Q152" s="202"/>
      <c r="R152" s="187"/>
      <c r="S152" s="53"/>
      <c r="T152" s="53"/>
      <c r="U152" s="53"/>
      <c r="V152" s="53"/>
      <c r="W152" s="188"/>
      <c r="X152" s="53"/>
      <c r="Y152" s="53"/>
      <c r="Z152" s="54"/>
      <c r="AA152" s="53"/>
      <c r="AB152" s="53"/>
      <c r="AC152" s="59"/>
      <c r="AD152" s="1091" t="s">
        <v>1229</v>
      </c>
      <c r="AE152" s="1092"/>
      <c r="AF152" s="1092"/>
      <c r="AG152" s="1092"/>
      <c r="AH152" s="1092"/>
      <c r="AI152" s="1093"/>
      <c r="AJ152" s="67" t="s">
        <v>1230</v>
      </c>
      <c r="AK152" s="67"/>
      <c r="AL152" s="67"/>
      <c r="AM152" s="67"/>
      <c r="AN152" s="67"/>
      <c r="AO152" s="67"/>
      <c r="AP152" s="67"/>
      <c r="AQ152" s="67"/>
      <c r="AR152" s="67"/>
      <c r="AS152" s="65" t="s">
        <v>17</v>
      </c>
      <c r="AT152" s="296">
        <v>0.7</v>
      </c>
      <c r="AU152" s="35">
        <f>ROUND(ROUND(M153*$AB$12,0)*AT152,0)</f>
        <v>135</v>
      </c>
      <c r="AV152" s="31"/>
    </row>
    <row r="153" spans="1:48" ht="14.25" x14ac:dyDescent="0.15">
      <c r="A153" s="32">
        <v>32</v>
      </c>
      <c r="B153" s="32" t="s">
        <v>3377</v>
      </c>
      <c r="C153" s="34" t="s">
        <v>3378</v>
      </c>
      <c r="D153" s="73"/>
      <c r="E153" s="74"/>
      <c r="F153" s="74"/>
      <c r="G153" s="20"/>
      <c r="J153" s="187"/>
      <c r="K153" s="186"/>
      <c r="L153" s="187"/>
      <c r="M153" s="189">
        <f>'11経過的施設入所支援(基本２)'!L153</f>
        <v>275</v>
      </c>
      <c r="N153" s="4" t="s">
        <v>21</v>
      </c>
      <c r="O153" s="187"/>
      <c r="P153" s="187"/>
      <c r="Q153" s="21"/>
      <c r="R153" s="187"/>
      <c r="S153" s="53"/>
      <c r="T153" s="53"/>
      <c r="U153" s="53"/>
      <c r="V153" s="53"/>
      <c r="W153" s="188"/>
      <c r="X153" s="53"/>
      <c r="Y153" s="53"/>
      <c r="Z153" s="54"/>
      <c r="AA153" s="53"/>
      <c r="AB153" s="53"/>
      <c r="AC153" s="59"/>
      <c r="AD153" s="1094"/>
      <c r="AE153" s="1095"/>
      <c r="AF153" s="1095"/>
      <c r="AG153" s="1095"/>
      <c r="AH153" s="1095"/>
      <c r="AI153" s="1096"/>
      <c r="AJ153" s="223" t="s">
        <v>1233</v>
      </c>
      <c r="AK153" s="107"/>
      <c r="AL153" s="107"/>
      <c r="AM153" s="107"/>
      <c r="AN153" s="107"/>
      <c r="AO153" s="107"/>
      <c r="AP153" s="107"/>
      <c r="AQ153" s="107"/>
      <c r="AR153" s="107"/>
      <c r="AS153" s="44" t="s">
        <v>1678</v>
      </c>
      <c r="AT153" s="296">
        <v>0.5</v>
      </c>
      <c r="AU153" s="35">
        <f>ROUND(ROUND(M153*$AB$12,0)*AT153,0)</f>
        <v>97</v>
      </c>
      <c r="AV153" s="31"/>
    </row>
    <row r="154" spans="1:48" ht="14.25" x14ac:dyDescent="0.15">
      <c r="A154" s="32">
        <v>32</v>
      </c>
      <c r="B154" s="32">
        <v>7511</v>
      </c>
      <c r="C154" s="34" t="s">
        <v>3379</v>
      </c>
      <c r="D154" s="73"/>
      <c r="E154" s="74"/>
      <c r="F154" s="74"/>
      <c r="G154" s="20"/>
      <c r="J154" s="187"/>
      <c r="K154" s="186"/>
      <c r="L154" s="187"/>
      <c r="M154" s="58"/>
      <c r="P154" s="187"/>
      <c r="Q154" s="21"/>
      <c r="R154" s="67" t="s">
        <v>1235</v>
      </c>
      <c r="S154" s="67"/>
      <c r="T154" s="67"/>
      <c r="U154" s="67"/>
      <c r="V154" s="67"/>
      <c r="W154" s="192"/>
      <c r="X154" s="67"/>
      <c r="Y154" s="67"/>
      <c r="Z154" s="54"/>
      <c r="AA154" s="53"/>
      <c r="AB154" s="53"/>
      <c r="AC154" s="59"/>
      <c r="AD154" s="72"/>
      <c r="AE154" s="67"/>
      <c r="AF154" s="67"/>
      <c r="AG154" s="67"/>
      <c r="AH154" s="67"/>
      <c r="AI154" s="67"/>
      <c r="AJ154" s="67"/>
      <c r="AK154" s="67"/>
      <c r="AL154" s="67"/>
      <c r="AM154" s="67"/>
      <c r="AN154" s="67"/>
      <c r="AO154" s="67"/>
      <c r="AP154" s="67"/>
      <c r="AQ154" s="67"/>
      <c r="AR154" s="67"/>
      <c r="AS154" s="65"/>
      <c r="AT154" s="157"/>
      <c r="AU154" s="35">
        <f>ROUND(ROUND(M153*W156,0)*$AB$12,0)</f>
        <v>186</v>
      </c>
      <c r="AV154" s="31"/>
    </row>
    <row r="155" spans="1:48" ht="14.25" customHeight="1" x14ac:dyDescent="0.15">
      <c r="A155" s="32">
        <v>32</v>
      </c>
      <c r="B155" s="32">
        <v>7512</v>
      </c>
      <c r="C155" s="34" t="s">
        <v>3380</v>
      </c>
      <c r="D155" s="73"/>
      <c r="E155" s="74"/>
      <c r="F155" s="74"/>
      <c r="G155" s="20"/>
      <c r="J155" s="187"/>
      <c r="K155" s="186"/>
      <c r="L155" s="187"/>
      <c r="M155" s="204"/>
      <c r="N155" s="187"/>
      <c r="O155" s="187"/>
      <c r="P155" s="187"/>
      <c r="Q155" s="21"/>
      <c r="R155" s="53" t="s">
        <v>1237</v>
      </c>
      <c r="S155" s="53"/>
      <c r="T155" s="53"/>
      <c r="U155" s="53"/>
      <c r="V155" s="53"/>
      <c r="W155" s="188"/>
      <c r="X155" s="53"/>
      <c r="Y155" s="53"/>
      <c r="Z155" s="54"/>
      <c r="AA155" s="53"/>
      <c r="AB155" s="53"/>
      <c r="AC155" s="59"/>
      <c r="AD155" s="1091" t="s">
        <v>1229</v>
      </c>
      <c r="AE155" s="1092"/>
      <c r="AF155" s="1092"/>
      <c r="AG155" s="1092"/>
      <c r="AH155" s="1092"/>
      <c r="AI155" s="1093"/>
      <c r="AJ155" s="72" t="s">
        <v>1230</v>
      </c>
      <c r="AK155" s="67"/>
      <c r="AL155" s="67"/>
      <c r="AM155" s="67"/>
      <c r="AN155" s="67"/>
      <c r="AO155" s="67"/>
      <c r="AP155" s="67"/>
      <c r="AQ155" s="67"/>
      <c r="AR155" s="67"/>
      <c r="AS155" s="65" t="s">
        <v>17</v>
      </c>
      <c r="AT155" s="296">
        <v>0.7</v>
      </c>
      <c r="AU155" s="35">
        <f>ROUND(ROUND(ROUND(M153*W156,0)*$AB$12,0)*AT155,0)</f>
        <v>130</v>
      </c>
      <c r="AV155" s="31"/>
    </row>
    <row r="156" spans="1:48" ht="14.25" x14ac:dyDescent="0.15">
      <c r="A156" s="32">
        <v>32</v>
      </c>
      <c r="B156" s="32" t="s">
        <v>3381</v>
      </c>
      <c r="C156" s="34" t="s">
        <v>3382</v>
      </c>
      <c r="D156" s="214"/>
      <c r="E156" s="211"/>
      <c r="F156" s="211"/>
      <c r="G156" s="214"/>
      <c r="H156" s="25"/>
      <c r="I156" s="25"/>
      <c r="J156" s="25"/>
      <c r="K156" s="24"/>
      <c r="L156" s="25"/>
      <c r="M156" s="14"/>
      <c r="N156" s="25"/>
      <c r="O156" s="25"/>
      <c r="P156" s="25"/>
      <c r="Q156" s="215"/>
      <c r="R156" s="71"/>
      <c r="S156" s="71"/>
      <c r="T156" s="71"/>
      <c r="U156" s="71"/>
      <c r="V156" s="26" t="s">
        <v>17</v>
      </c>
      <c r="W156" s="195">
        <v>0.96499999999999997</v>
      </c>
      <c r="X156" s="297"/>
      <c r="Y156" s="71"/>
      <c r="Z156" s="303"/>
      <c r="AA156" s="240"/>
      <c r="AB156" s="240"/>
      <c r="AC156" s="304"/>
      <c r="AD156" s="1094"/>
      <c r="AE156" s="1095"/>
      <c r="AF156" s="1095"/>
      <c r="AG156" s="1095"/>
      <c r="AH156" s="1095"/>
      <c r="AI156" s="1096"/>
      <c r="AJ156" s="223" t="s">
        <v>1233</v>
      </c>
      <c r="AK156" s="107"/>
      <c r="AL156" s="107"/>
      <c r="AM156" s="107"/>
      <c r="AN156" s="107"/>
      <c r="AO156" s="107"/>
      <c r="AP156" s="107"/>
      <c r="AQ156" s="107"/>
      <c r="AR156" s="107"/>
      <c r="AS156" s="44" t="s">
        <v>1678</v>
      </c>
      <c r="AT156" s="296">
        <v>0.5</v>
      </c>
      <c r="AU156" s="35">
        <f>ROUND(ROUND(ROUND(M153*W156,0)*$AB$12,0)*AT156,0)</f>
        <v>93</v>
      </c>
      <c r="AV156" s="19"/>
    </row>
  </sheetData>
  <mergeCells count="60">
    <mergeCell ref="AD143:AI144"/>
    <mergeCell ref="AD146:AI147"/>
    <mergeCell ref="AD149:AI150"/>
    <mergeCell ref="AD152:AI153"/>
    <mergeCell ref="AD155:AI156"/>
    <mergeCell ref="G139:J141"/>
    <mergeCell ref="AD140:AI141"/>
    <mergeCell ref="AD110:AI111"/>
    <mergeCell ref="AD113:AI114"/>
    <mergeCell ref="AD116:AI117"/>
    <mergeCell ref="AD119:AI120"/>
    <mergeCell ref="G121:J123"/>
    <mergeCell ref="AD122:AI123"/>
    <mergeCell ref="AD125:AI126"/>
    <mergeCell ref="AD128:AI129"/>
    <mergeCell ref="AD131:AI132"/>
    <mergeCell ref="AD134:AI135"/>
    <mergeCell ref="AD137:AI138"/>
    <mergeCell ref="AD107:AI108"/>
    <mergeCell ref="AD80:AI81"/>
    <mergeCell ref="AD83:AI84"/>
    <mergeCell ref="G85:J87"/>
    <mergeCell ref="AD86:AI87"/>
    <mergeCell ref="AD89:AI90"/>
    <mergeCell ref="AD92:AI93"/>
    <mergeCell ref="AD95:AI96"/>
    <mergeCell ref="AD98:AI99"/>
    <mergeCell ref="AD101:AI102"/>
    <mergeCell ref="G103:J105"/>
    <mergeCell ref="AD104:AI105"/>
    <mergeCell ref="AD77:AI78"/>
    <mergeCell ref="AD47:AI48"/>
    <mergeCell ref="AD50:AI51"/>
    <mergeCell ref="AD53:AI54"/>
    <mergeCell ref="G55:J57"/>
    <mergeCell ref="AD56:AI57"/>
    <mergeCell ref="AD59:AI60"/>
    <mergeCell ref="AD62:AI63"/>
    <mergeCell ref="AD65:AI66"/>
    <mergeCell ref="AD68:AI69"/>
    <mergeCell ref="AD71:AI72"/>
    <mergeCell ref="AD74:AI75"/>
    <mergeCell ref="AD32:AI33"/>
    <mergeCell ref="AD35:AI36"/>
    <mergeCell ref="AD38:AI39"/>
    <mergeCell ref="AD41:AI42"/>
    <mergeCell ref="D43:F45"/>
    <mergeCell ref="AD44:AI45"/>
    <mergeCell ref="AD29:AI30"/>
    <mergeCell ref="D5:AT5"/>
    <mergeCell ref="D7:F9"/>
    <mergeCell ref="Z7:AC11"/>
    <mergeCell ref="AD8:AI9"/>
    <mergeCell ref="AD11:AI12"/>
    <mergeCell ref="AB12:AC12"/>
    <mergeCell ref="AD14:AI15"/>
    <mergeCell ref="AD17:AI18"/>
    <mergeCell ref="AD20:AI21"/>
    <mergeCell ref="AD23:AI24"/>
    <mergeCell ref="AD26:AI27"/>
  </mergeCells>
  <phoneticPr fontId="1"/>
  <printOptions horizontalCentered="1"/>
  <pageMargins left="0.78740157480314965" right="0.39370078740157483" top="0.59055118110236227" bottom="0.59055118110236227" header="0.39370078740157483" footer="0.31496062992125984"/>
  <pageSetup paperSize="9" scale="45" orientation="portrait" r:id="rId1"/>
  <headerFooter>
    <oddHeader>&amp;R&amp;9経過的施設入所支援</oddHeader>
    <oddFooter>&amp;C&amp;14&amp;P</oddFooter>
  </headerFooter>
  <rowBreaks count="1" manualBreakCount="1">
    <brk id="42" max="47"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autoPageBreaks="0"/>
  </sheetPr>
  <dimension ref="A1:AV102"/>
  <sheetViews>
    <sheetView view="pageBreakPreview" zoomScaleNormal="100" zoomScaleSheetLayoutView="100" workbookViewId="0"/>
  </sheetViews>
  <sheetFormatPr defaultColWidth="9" defaultRowHeight="13.5" x14ac:dyDescent="0.15"/>
  <cols>
    <col min="1" max="1" width="4.625" style="2" customWidth="1"/>
    <col min="2" max="2" width="7.625" style="2" customWidth="1"/>
    <col min="3" max="3" width="37.125" style="4" bestFit="1" customWidth="1"/>
    <col min="4" max="7" width="2.375" style="2" customWidth="1"/>
    <col min="8" max="12" width="2.375" style="4" customWidth="1"/>
    <col min="13" max="13" width="5.875" style="4" customWidth="1"/>
    <col min="14" max="16" width="2.375" style="4" customWidth="1"/>
    <col min="17" max="19" width="2.375" style="2" customWidth="1"/>
    <col min="20" max="22" width="2.375" style="5" customWidth="1"/>
    <col min="23" max="23" width="5" style="5" customWidth="1"/>
    <col min="24" max="43" width="2.375" style="5" customWidth="1"/>
    <col min="44" max="44" width="6.625" style="5" customWidth="1"/>
    <col min="45" max="45" width="2.375" style="5" customWidth="1"/>
    <col min="46" max="46" width="4.125" style="2" customWidth="1"/>
    <col min="47" max="47" width="7.125" style="2" customWidth="1"/>
    <col min="48" max="48" width="8.625" style="2" customWidth="1"/>
    <col min="49" max="49" width="4.375" style="2" bestFit="1" customWidth="1"/>
    <col min="50" max="16384" width="9" style="2"/>
  </cols>
  <sheetData>
    <row r="1" spans="1:48" ht="17.100000000000001" customHeight="1" x14ac:dyDescent="0.15">
      <c r="A1" s="1"/>
    </row>
    <row r="2" spans="1:48" ht="17.100000000000001" customHeight="1" x14ac:dyDescent="0.15">
      <c r="A2" s="1"/>
    </row>
    <row r="3" spans="1:48" ht="17.100000000000001" customHeight="1" x14ac:dyDescent="0.15">
      <c r="A3" s="1"/>
    </row>
    <row r="4" spans="1:48" ht="17.100000000000001" customHeight="1" x14ac:dyDescent="0.15">
      <c r="A4" s="1"/>
      <c r="B4" s="180"/>
    </row>
    <row r="5" spans="1:48" x14ac:dyDescent="0.15">
      <c r="A5" s="6" t="s">
        <v>1</v>
      </c>
      <c r="B5" s="7"/>
      <c r="C5" s="79" t="s">
        <v>2</v>
      </c>
      <c r="D5" s="1099" t="s">
        <v>2979</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9" t="s">
        <v>4</v>
      </c>
      <c r="AV5" s="9" t="s">
        <v>5</v>
      </c>
    </row>
    <row r="6" spans="1:48" x14ac:dyDescent="0.15">
      <c r="A6" s="9" t="s">
        <v>6</v>
      </c>
      <c r="B6" s="79" t="s">
        <v>7</v>
      </c>
      <c r="C6" s="181"/>
      <c r="D6" s="55"/>
      <c r="E6" s="58"/>
      <c r="F6" s="58"/>
      <c r="G6" s="58"/>
      <c r="H6" s="58"/>
      <c r="I6" s="58"/>
      <c r="J6" s="58"/>
      <c r="K6" s="58"/>
      <c r="L6" s="58"/>
      <c r="M6" s="58"/>
      <c r="N6" s="58"/>
      <c r="O6" s="58"/>
      <c r="P6" s="58"/>
      <c r="Q6" s="58"/>
      <c r="R6" s="58"/>
      <c r="S6" s="58"/>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58"/>
      <c r="AU6" s="155" t="s">
        <v>8</v>
      </c>
      <c r="AV6" s="155" t="s">
        <v>9</v>
      </c>
    </row>
    <row r="7" spans="1:48" ht="14.25" customHeight="1" x14ac:dyDescent="0.15">
      <c r="A7" s="32">
        <v>32</v>
      </c>
      <c r="B7" s="32">
        <v>7521</v>
      </c>
      <c r="C7" s="34" t="s">
        <v>3383</v>
      </c>
      <c r="D7" s="1085" t="s">
        <v>1512</v>
      </c>
      <c r="E7" s="1086"/>
      <c r="F7" s="1087"/>
      <c r="G7" s="1085" t="s">
        <v>1673</v>
      </c>
      <c r="H7" s="1086"/>
      <c r="I7" s="1086"/>
      <c r="J7" s="1087"/>
      <c r="K7" s="196" t="s">
        <v>1674</v>
      </c>
      <c r="L7" s="197"/>
      <c r="M7" s="301"/>
      <c r="N7" s="197"/>
      <c r="O7" s="197"/>
      <c r="P7" s="197"/>
      <c r="Q7" s="198"/>
      <c r="R7" s="40"/>
      <c r="S7" s="65"/>
      <c r="T7" s="65"/>
      <c r="U7" s="65"/>
      <c r="V7" s="65"/>
      <c r="W7" s="102"/>
      <c r="X7" s="65"/>
      <c r="Y7" s="65"/>
      <c r="Z7" s="1085" t="s">
        <v>2981</v>
      </c>
      <c r="AA7" s="1086"/>
      <c r="AB7" s="1086"/>
      <c r="AC7" s="1087"/>
      <c r="AD7" s="65"/>
      <c r="AE7" s="65"/>
      <c r="AF7" s="65"/>
      <c r="AG7" s="65"/>
      <c r="AH7" s="65"/>
      <c r="AI7" s="65"/>
      <c r="AJ7" s="65"/>
      <c r="AK7" s="65"/>
      <c r="AL7" s="65"/>
      <c r="AM7" s="65"/>
      <c r="AN7" s="65"/>
      <c r="AO7" s="65"/>
      <c r="AP7" s="65"/>
      <c r="AQ7" s="65"/>
      <c r="AR7" s="65"/>
      <c r="AS7" s="184"/>
      <c r="AT7" s="185"/>
      <c r="AU7" s="35">
        <f>ROUND(M9*$AB$12,0)</f>
        <v>169</v>
      </c>
      <c r="AV7" s="66" t="s">
        <v>13</v>
      </c>
    </row>
    <row r="8" spans="1:48" ht="14.25" customHeight="1" x14ac:dyDescent="0.15">
      <c r="A8" s="32">
        <v>32</v>
      </c>
      <c r="B8" s="32">
        <v>7522</v>
      </c>
      <c r="C8" s="34" t="s">
        <v>3384</v>
      </c>
      <c r="D8" s="1088"/>
      <c r="E8" s="1089"/>
      <c r="F8" s="1090"/>
      <c r="G8" s="1088"/>
      <c r="H8" s="1089"/>
      <c r="I8" s="1089"/>
      <c r="J8" s="1090"/>
      <c r="K8" s="200"/>
      <c r="L8" s="201"/>
      <c r="M8" s="302"/>
      <c r="N8" s="201"/>
      <c r="O8" s="201"/>
      <c r="P8" s="201"/>
      <c r="Q8" s="202"/>
      <c r="R8" s="4"/>
      <c r="S8" s="53"/>
      <c r="T8" s="53"/>
      <c r="U8" s="53"/>
      <c r="V8" s="53"/>
      <c r="W8" s="188"/>
      <c r="X8" s="53"/>
      <c r="Y8" s="53"/>
      <c r="Z8" s="1088"/>
      <c r="AA8" s="1089"/>
      <c r="AB8" s="1089"/>
      <c r="AC8" s="1090"/>
      <c r="AD8" s="1091" t="s">
        <v>1229</v>
      </c>
      <c r="AE8" s="1092"/>
      <c r="AF8" s="1092"/>
      <c r="AG8" s="1092"/>
      <c r="AH8" s="1092"/>
      <c r="AI8" s="1093"/>
      <c r="AJ8" s="72" t="s">
        <v>1230</v>
      </c>
      <c r="AK8" s="67"/>
      <c r="AL8" s="67"/>
      <c r="AM8" s="67"/>
      <c r="AN8" s="67"/>
      <c r="AO8" s="67"/>
      <c r="AP8" s="67"/>
      <c r="AQ8" s="67"/>
      <c r="AR8" s="67"/>
      <c r="AS8" s="65" t="s">
        <v>17</v>
      </c>
      <c r="AT8" s="220">
        <v>0.7</v>
      </c>
      <c r="AU8" s="35">
        <f>ROUND(ROUND(M9*$AB$12,0)*AT8,0)</f>
        <v>118</v>
      </c>
      <c r="AV8" s="31"/>
    </row>
    <row r="9" spans="1:48" ht="14.25" x14ac:dyDescent="0.15">
      <c r="A9" s="32">
        <v>32</v>
      </c>
      <c r="B9" s="32" t="s">
        <v>3385</v>
      </c>
      <c r="C9" s="34" t="s">
        <v>3386</v>
      </c>
      <c r="D9" s="1088"/>
      <c r="E9" s="1089"/>
      <c r="F9" s="1090"/>
      <c r="G9" s="1088"/>
      <c r="H9" s="1089"/>
      <c r="I9" s="1089"/>
      <c r="J9" s="1090"/>
      <c r="K9" s="187"/>
      <c r="L9" s="187"/>
      <c r="M9" s="189">
        <f>'11経過的施設入所支援(基本３)'!L9</f>
        <v>242</v>
      </c>
      <c r="N9" s="4" t="s">
        <v>21</v>
      </c>
      <c r="P9" s="187"/>
      <c r="Q9" s="21"/>
      <c r="R9" s="25"/>
      <c r="S9" s="71"/>
      <c r="T9" s="71"/>
      <c r="U9" s="71"/>
      <c r="V9" s="71"/>
      <c r="W9" s="224"/>
      <c r="X9" s="71"/>
      <c r="Y9" s="71"/>
      <c r="Z9" s="1088"/>
      <c r="AA9" s="1089"/>
      <c r="AB9" s="1089"/>
      <c r="AC9" s="1090"/>
      <c r="AD9" s="1094"/>
      <c r="AE9" s="1095"/>
      <c r="AF9" s="1095"/>
      <c r="AG9" s="1095"/>
      <c r="AH9" s="1095"/>
      <c r="AI9" s="1096"/>
      <c r="AJ9" s="223" t="s">
        <v>1233</v>
      </c>
      <c r="AK9" s="107"/>
      <c r="AL9" s="107"/>
      <c r="AM9" s="107"/>
      <c r="AN9" s="107"/>
      <c r="AO9" s="107"/>
      <c r="AP9" s="107"/>
      <c r="AQ9" s="107"/>
      <c r="AR9" s="107"/>
      <c r="AS9" s="44" t="s">
        <v>1678</v>
      </c>
      <c r="AT9" s="220">
        <v>0.5</v>
      </c>
      <c r="AU9" s="35">
        <f>ROUND(ROUND(M9*$AB$12,0)*AT9,0)</f>
        <v>85</v>
      </c>
      <c r="AV9" s="31"/>
    </row>
    <row r="10" spans="1:48" ht="14.25" customHeight="1" x14ac:dyDescent="0.15">
      <c r="A10" s="32">
        <v>32</v>
      </c>
      <c r="B10" s="32">
        <v>7523</v>
      </c>
      <c r="C10" s="34" t="s">
        <v>3387</v>
      </c>
      <c r="D10" s="73"/>
      <c r="E10" s="74"/>
      <c r="F10" s="75"/>
      <c r="G10" s="73"/>
      <c r="H10" s="74"/>
      <c r="I10" s="74"/>
      <c r="J10" s="75"/>
      <c r="M10" s="204"/>
      <c r="N10" s="187"/>
      <c r="O10" s="187"/>
      <c r="Q10" s="21"/>
      <c r="R10" s="53" t="s">
        <v>1235</v>
      </c>
      <c r="S10" s="53"/>
      <c r="T10" s="53"/>
      <c r="U10" s="53"/>
      <c r="V10" s="53"/>
      <c r="W10" s="188"/>
      <c r="X10" s="53"/>
      <c r="Y10" s="53"/>
      <c r="Z10" s="1088"/>
      <c r="AA10" s="1089"/>
      <c r="AB10" s="1089"/>
      <c r="AC10" s="1090"/>
      <c r="AD10" s="65"/>
      <c r="AE10" s="65"/>
      <c r="AF10" s="65"/>
      <c r="AG10" s="65"/>
      <c r="AH10" s="65"/>
      <c r="AI10" s="65"/>
      <c r="AJ10" s="65"/>
      <c r="AK10" s="65"/>
      <c r="AL10" s="65"/>
      <c r="AM10" s="65"/>
      <c r="AN10" s="65"/>
      <c r="AO10" s="65"/>
      <c r="AP10" s="65"/>
      <c r="AQ10" s="65"/>
      <c r="AR10" s="65"/>
      <c r="AS10" s="184"/>
      <c r="AT10" s="185"/>
      <c r="AU10" s="35">
        <f>ROUND(ROUND(M9*W12,0)*$AB$12,0)</f>
        <v>164</v>
      </c>
      <c r="AV10" s="31"/>
    </row>
    <row r="11" spans="1:48" ht="14.25" customHeight="1" x14ac:dyDescent="0.15">
      <c r="A11" s="32">
        <v>32</v>
      </c>
      <c r="B11" s="32">
        <v>7524</v>
      </c>
      <c r="C11" s="34" t="s">
        <v>3388</v>
      </c>
      <c r="D11" s="73"/>
      <c r="E11" s="74"/>
      <c r="F11" s="74"/>
      <c r="G11" s="20"/>
      <c r="J11" s="21"/>
      <c r="K11" s="187"/>
      <c r="L11" s="187"/>
      <c r="M11" s="204"/>
      <c r="N11" s="187"/>
      <c r="O11" s="187"/>
      <c r="Q11" s="21"/>
      <c r="R11" s="53" t="s">
        <v>1237</v>
      </c>
      <c r="S11" s="53"/>
      <c r="T11" s="53"/>
      <c r="U11" s="53"/>
      <c r="V11" s="53"/>
      <c r="W11" s="188"/>
      <c r="X11" s="187"/>
      <c r="Y11" s="53"/>
      <c r="Z11" s="1088"/>
      <c r="AA11" s="1089"/>
      <c r="AB11" s="1089"/>
      <c r="AC11" s="1090"/>
      <c r="AD11" s="1091" t="s">
        <v>1229</v>
      </c>
      <c r="AE11" s="1092"/>
      <c r="AF11" s="1092"/>
      <c r="AG11" s="1092"/>
      <c r="AH11" s="1092"/>
      <c r="AI11" s="1093"/>
      <c r="AJ11" s="72" t="s">
        <v>1230</v>
      </c>
      <c r="AK11" s="67"/>
      <c r="AL11" s="67"/>
      <c r="AM11" s="67"/>
      <c r="AN11" s="67"/>
      <c r="AO11" s="67"/>
      <c r="AP11" s="67"/>
      <c r="AQ11" s="67"/>
      <c r="AR11" s="67"/>
      <c r="AS11" s="65" t="s">
        <v>17</v>
      </c>
      <c r="AT11" s="220">
        <v>0.7</v>
      </c>
      <c r="AU11" s="35">
        <f>ROUND(ROUND(ROUND(M9*W12,0)*$AB$12,0)*AT11,0)</f>
        <v>115</v>
      </c>
      <c r="AV11" s="31"/>
    </row>
    <row r="12" spans="1:48" ht="14.25" x14ac:dyDescent="0.15">
      <c r="A12" s="32">
        <v>32</v>
      </c>
      <c r="B12" s="32" t="s">
        <v>3389</v>
      </c>
      <c r="C12" s="34" t="s">
        <v>3390</v>
      </c>
      <c r="D12" s="73"/>
      <c r="E12" s="74"/>
      <c r="F12" s="74"/>
      <c r="G12" s="20"/>
      <c r="J12" s="21"/>
      <c r="K12" s="187"/>
      <c r="L12" s="187"/>
      <c r="M12" s="204"/>
      <c r="N12" s="187"/>
      <c r="O12" s="187"/>
      <c r="Q12" s="21"/>
      <c r="R12" s="53"/>
      <c r="S12" s="187"/>
      <c r="T12" s="187"/>
      <c r="U12" s="187"/>
      <c r="V12" s="23" t="s">
        <v>17</v>
      </c>
      <c r="W12" s="195">
        <v>0.96499999999999997</v>
      </c>
      <c r="X12" s="308"/>
      <c r="Y12" s="53"/>
      <c r="Z12" s="73"/>
      <c r="AA12" s="23" t="s">
        <v>17</v>
      </c>
      <c r="AB12" s="1127">
        <v>0.7</v>
      </c>
      <c r="AC12" s="1128"/>
      <c r="AD12" s="1094"/>
      <c r="AE12" s="1095"/>
      <c r="AF12" s="1095"/>
      <c r="AG12" s="1095"/>
      <c r="AH12" s="1095"/>
      <c r="AI12" s="1096"/>
      <c r="AJ12" s="223" t="s">
        <v>1233</v>
      </c>
      <c r="AK12" s="107"/>
      <c r="AL12" s="107"/>
      <c r="AM12" s="107"/>
      <c r="AN12" s="107"/>
      <c r="AO12" s="107"/>
      <c r="AP12" s="107"/>
      <c r="AQ12" s="107"/>
      <c r="AR12" s="107"/>
      <c r="AS12" s="44" t="s">
        <v>1678</v>
      </c>
      <c r="AT12" s="220">
        <v>0.5</v>
      </c>
      <c r="AU12" s="35">
        <f>ROUND(ROUND(ROUND(M9*W12,0)*$AB$12,0)*AT12,0)</f>
        <v>82</v>
      </c>
      <c r="AV12" s="31"/>
    </row>
    <row r="13" spans="1:48" ht="14.25" customHeight="1" x14ac:dyDescent="0.15">
      <c r="A13" s="32">
        <v>32</v>
      </c>
      <c r="B13" s="32">
        <v>7525</v>
      </c>
      <c r="C13" s="34" t="s">
        <v>3391</v>
      </c>
      <c r="D13" s="73"/>
      <c r="E13" s="74"/>
      <c r="F13" s="74"/>
      <c r="G13" s="20"/>
      <c r="J13" s="187"/>
      <c r="K13" s="196" t="s">
        <v>1684</v>
      </c>
      <c r="L13" s="197"/>
      <c r="M13" s="301"/>
      <c r="N13" s="197"/>
      <c r="O13" s="197"/>
      <c r="P13" s="197"/>
      <c r="Q13" s="198"/>
      <c r="R13" s="40"/>
      <c r="S13" s="65"/>
      <c r="T13" s="65"/>
      <c r="U13" s="65"/>
      <c r="V13" s="65"/>
      <c r="W13" s="102"/>
      <c r="X13" s="65"/>
      <c r="Y13" s="65"/>
      <c r="Z13" s="73"/>
      <c r="AA13" s="74"/>
      <c r="AB13" s="74"/>
      <c r="AC13" s="75"/>
      <c r="AD13" s="65"/>
      <c r="AE13" s="65"/>
      <c r="AF13" s="65"/>
      <c r="AG13" s="65"/>
      <c r="AH13" s="65"/>
      <c r="AI13" s="65"/>
      <c r="AJ13" s="65"/>
      <c r="AK13" s="65"/>
      <c r="AL13" s="65"/>
      <c r="AM13" s="65"/>
      <c r="AN13" s="65"/>
      <c r="AO13" s="65"/>
      <c r="AP13" s="65"/>
      <c r="AQ13" s="65"/>
      <c r="AR13" s="65"/>
      <c r="AS13" s="184"/>
      <c r="AT13" s="185"/>
      <c r="AU13" s="35">
        <f>ROUND(M15*$AB$12,0)</f>
        <v>169</v>
      </c>
      <c r="AV13" s="31"/>
    </row>
    <row r="14" spans="1:48" ht="14.25" customHeight="1" x14ac:dyDescent="0.15">
      <c r="A14" s="32">
        <v>32</v>
      </c>
      <c r="B14" s="32">
        <v>7526</v>
      </c>
      <c r="C14" s="34" t="s">
        <v>3392</v>
      </c>
      <c r="D14" s="73"/>
      <c r="E14" s="74"/>
      <c r="F14" s="74"/>
      <c r="G14" s="20"/>
      <c r="J14" s="187"/>
      <c r="K14" s="200"/>
      <c r="L14" s="201"/>
      <c r="M14" s="302"/>
      <c r="N14" s="201"/>
      <c r="O14" s="201"/>
      <c r="P14" s="201"/>
      <c r="Q14" s="202"/>
      <c r="R14" s="4"/>
      <c r="S14" s="53"/>
      <c r="T14" s="53"/>
      <c r="U14" s="53"/>
      <c r="V14" s="53"/>
      <c r="W14" s="188"/>
      <c r="X14" s="53"/>
      <c r="Y14" s="53"/>
      <c r="Z14" s="73"/>
      <c r="AA14" s="187"/>
      <c r="AB14" s="187"/>
      <c r="AC14" s="208"/>
      <c r="AD14" s="1091" t="s">
        <v>1229</v>
      </c>
      <c r="AE14" s="1092"/>
      <c r="AF14" s="1092"/>
      <c r="AG14" s="1092"/>
      <c r="AH14" s="1092"/>
      <c r="AI14" s="1093"/>
      <c r="AJ14" s="72" t="s">
        <v>1230</v>
      </c>
      <c r="AK14" s="67"/>
      <c r="AL14" s="67"/>
      <c r="AM14" s="67"/>
      <c r="AN14" s="67"/>
      <c r="AO14" s="67"/>
      <c r="AP14" s="67"/>
      <c r="AQ14" s="67"/>
      <c r="AR14" s="67"/>
      <c r="AS14" s="65" t="s">
        <v>17</v>
      </c>
      <c r="AT14" s="220">
        <v>0.7</v>
      </c>
      <c r="AU14" s="35">
        <f>ROUND(ROUND(M15*$AB$12,0)*AT14,0)</f>
        <v>118</v>
      </c>
      <c r="AV14" s="31"/>
    </row>
    <row r="15" spans="1:48" ht="14.25" x14ac:dyDescent="0.15">
      <c r="A15" s="32">
        <v>32</v>
      </c>
      <c r="B15" s="32" t="s">
        <v>3393</v>
      </c>
      <c r="C15" s="34" t="s">
        <v>3394</v>
      </c>
      <c r="D15" s="73"/>
      <c r="E15" s="74"/>
      <c r="F15" s="74"/>
      <c r="G15" s="20"/>
      <c r="J15" s="187"/>
      <c r="K15" s="186"/>
      <c r="L15" s="187"/>
      <c r="M15" s="189">
        <f>'11経過的施設入所支援(基本３)'!L15</f>
        <v>242</v>
      </c>
      <c r="N15" s="4" t="s">
        <v>21</v>
      </c>
      <c r="P15" s="187"/>
      <c r="Q15" s="21"/>
      <c r="R15" s="25"/>
      <c r="S15" s="71"/>
      <c r="T15" s="71"/>
      <c r="U15" s="71"/>
      <c r="V15" s="71"/>
      <c r="W15" s="224"/>
      <c r="X15" s="71"/>
      <c r="Y15" s="71"/>
      <c r="Z15" s="73"/>
      <c r="AA15" s="23"/>
      <c r="AB15" s="298"/>
      <c r="AC15" s="299"/>
      <c r="AD15" s="1094"/>
      <c r="AE15" s="1095"/>
      <c r="AF15" s="1095"/>
      <c r="AG15" s="1095"/>
      <c r="AH15" s="1095"/>
      <c r="AI15" s="1096"/>
      <c r="AJ15" s="223" t="s">
        <v>1233</v>
      </c>
      <c r="AK15" s="107"/>
      <c r="AL15" s="107"/>
      <c r="AM15" s="107"/>
      <c r="AN15" s="107"/>
      <c r="AO15" s="107"/>
      <c r="AP15" s="107"/>
      <c r="AQ15" s="107"/>
      <c r="AR15" s="107"/>
      <c r="AS15" s="44" t="s">
        <v>1678</v>
      </c>
      <c r="AT15" s="220">
        <v>0.5</v>
      </c>
      <c r="AU15" s="35">
        <f>ROUND(ROUND(M15*$AB$12,0)*AT15,0)</f>
        <v>85</v>
      </c>
      <c r="AV15" s="31"/>
    </row>
    <row r="16" spans="1:48" ht="14.25" x14ac:dyDescent="0.15">
      <c r="A16" s="32">
        <v>32</v>
      </c>
      <c r="B16" s="32">
        <v>7527</v>
      </c>
      <c r="C16" s="34" t="s">
        <v>3395</v>
      </c>
      <c r="D16" s="73"/>
      <c r="E16" s="74"/>
      <c r="F16" s="74"/>
      <c r="G16" s="20"/>
      <c r="J16" s="187"/>
      <c r="K16" s="186"/>
      <c r="L16" s="187"/>
      <c r="M16" s="204"/>
      <c r="N16" s="187"/>
      <c r="O16" s="187"/>
      <c r="P16" s="187"/>
      <c r="Q16" s="21"/>
      <c r="R16" s="53" t="s">
        <v>1235</v>
      </c>
      <c r="S16" s="53"/>
      <c r="T16" s="53"/>
      <c r="U16" s="53"/>
      <c r="V16" s="53"/>
      <c r="W16" s="188"/>
      <c r="X16" s="53"/>
      <c r="Y16" s="53"/>
      <c r="Z16" s="54"/>
      <c r="AA16" s="53"/>
      <c r="AB16" s="53"/>
      <c r="AC16" s="59"/>
      <c r="AD16" s="65"/>
      <c r="AE16" s="65"/>
      <c r="AF16" s="65"/>
      <c r="AG16" s="65"/>
      <c r="AH16" s="65"/>
      <c r="AI16" s="65"/>
      <c r="AJ16" s="65"/>
      <c r="AK16" s="65"/>
      <c r="AL16" s="65"/>
      <c r="AM16" s="65"/>
      <c r="AN16" s="65"/>
      <c r="AO16" s="65"/>
      <c r="AP16" s="65"/>
      <c r="AQ16" s="65"/>
      <c r="AR16" s="65"/>
      <c r="AS16" s="184"/>
      <c r="AT16" s="185"/>
      <c r="AU16" s="35">
        <f>ROUND(ROUND(M15*W18,0)*$AB$12,0)</f>
        <v>164</v>
      </c>
      <c r="AV16" s="31"/>
    </row>
    <row r="17" spans="1:48" ht="14.25" customHeight="1" x14ac:dyDescent="0.15">
      <c r="A17" s="32">
        <v>32</v>
      </c>
      <c r="B17" s="32">
        <v>7528</v>
      </c>
      <c r="C17" s="34" t="s">
        <v>3396</v>
      </c>
      <c r="D17" s="73"/>
      <c r="E17" s="74"/>
      <c r="F17" s="74"/>
      <c r="G17" s="20"/>
      <c r="J17" s="187"/>
      <c r="K17" s="186"/>
      <c r="L17" s="187"/>
      <c r="M17" s="204"/>
      <c r="N17" s="187"/>
      <c r="O17" s="187"/>
      <c r="P17" s="187"/>
      <c r="Q17" s="21"/>
      <c r="R17" s="53" t="s">
        <v>1237</v>
      </c>
      <c r="S17" s="53"/>
      <c r="T17" s="53"/>
      <c r="U17" s="53"/>
      <c r="V17" s="53"/>
      <c r="W17" s="188"/>
      <c r="X17" s="187"/>
      <c r="Y17" s="53"/>
      <c r="Z17" s="54"/>
      <c r="AA17" s="53"/>
      <c r="AB17" s="53"/>
      <c r="AC17" s="59"/>
      <c r="AD17" s="1091" t="s">
        <v>1229</v>
      </c>
      <c r="AE17" s="1092"/>
      <c r="AF17" s="1092"/>
      <c r="AG17" s="1092"/>
      <c r="AH17" s="1092"/>
      <c r="AI17" s="1093"/>
      <c r="AJ17" s="72" t="s">
        <v>1230</v>
      </c>
      <c r="AK17" s="67"/>
      <c r="AL17" s="67"/>
      <c r="AM17" s="67"/>
      <c r="AN17" s="67"/>
      <c r="AO17" s="67"/>
      <c r="AP17" s="67"/>
      <c r="AQ17" s="67"/>
      <c r="AR17" s="67"/>
      <c r="AS17" s="65" t="s">
        <v>17</v>
      </c>
      <c r="AT17" s="220">
        <v>0.7</v>
      </c>
      <c r="AU17" s="35">
        <f>ROUND(ROUND(ROUND(M15*W18,0)*$AB$12,0)*AT17,0)</f>
        <v>115</v>
      </c>
      <c r="AV17" s="31"/>
    </row>
    <row r="18" spans="1:48" ht="14.25" x14ac:dyDescent="0.15">
      <c r="A18" s="32">
        <v>32</v>
      </c>
      <c r="B18" s="32" t="s">
        <v>3397</v>
      </c>
      <c r="C18" s="34" t="s">
        <v>3398</v>
      </c>
      <c r="D18" s="73"/>
      <c r="E18" s="74"/>
      <c r="F18" s="74"/>
      <c r="G18" s="20"/>
      <c r="J18" s="187"/>
      <c r="K18" s="186"/>
      <c r="L18" s="187"/>
      <c r="M18" s="204"/>
      <c r="N18" s="187"/>
      <c r="O18" s="187"/>
      <c r="P18" s="187"/>
      <c r="Q18" s="21"/>
      <c r="R18" s="53"/>
      <c r="S18" s="187"/>
      <c r="T18" s="187"/>
      <c r="U18" s="187"/>
      <c r="V18" s="23" t="s">
        <v>17</v>
      </c>
      <c r="W18" s="195">
        <v>0.96499999999999997</v>
      </c>
      <c r="X18" s="308"/>
      <c r="Y18" s="53"/>
      <c r="Z18" s="54"/>
      <c r="AA18" s="53"/>
      <c r="AB18" s="53"/>
      <c r="AC18" s="59"/>
      <c r="AD18" s="1094"/>
      <c r="AE18" s="1095"/>
      <c r="AF18" s="1095"/>
      <c r="AG18" s="1095"/>
      <c r="AH18" s="1095"/>
      <c r="AI18" s="1096"/>
      <c r="AJ18" s="223" t="s">
        <v>1233</v>
      </c>
      <c r="AK18" s="107"/>
      <c r="AL18" s="107"/>
      <c r="AM18" s="107"/>
      <c r="AN18" s="107"/>
      <c r="AO18" s="107"/>
      <c r="AP18" s="107"/>
      <c r="AQ18" s="107"/>
      <c r="AR18" s="107"/>
      <c r="AS18" s="44" t="s">
        <v>1678</v>
      </c>
      <c r="AT18" s="220">
        <v>0.5</v>
      </c>
      <c r="AU18" s="35">
        <f>ROUND(ROUND(ROUND(M15*W18,0)*$AB$12,0)*AT18,0)</f>
        <v>82</v>
      </c>
      <c r="AV18" s="31"/>
    </row>
    <row r="19" spans="1:48" ht="14.25" customHeight="1" x14ac:dyDescent="0.15">
      <c r="A19" s="32">
        <v>32</v>
      </c>
      <c r="B19" s="32">
        <v>7531</v>
      </c>
      <c r="C19" s="34" t="s">
        <v>3399</v>
      </c>
      <c r="D19" s="73"/>
      <c r="E19" s="74"/>
      <c r="F19" s="74"/>
      <c r="G19" s="1085" t="s">
        <v>1693</v>
      </c>
      <c r="H19" s="1086"/>
      <c r="I19" s="1086"/>
      <c r="J19" s="1087"/>
      <c r="K19" s="196" t="s">
        <v>1674</v>
      </c>
      <c r="L19" s="197"/>
      <c r="M19" s="301"/>
      <c r="N19" s="197"/>
      <c r="O19" s="197"/>
      <c r="P19" s="197"/>
      <c r="Q19" s="198"/>
      <c r="R19" s="40"/>
      <c r="S19" s="65"/>
      <c r="T19" s="65"/>
      <c r="U19" s="65"/>
      <c r="V19" s="65"/>
      <c r="W19" s="102"/>
      <c r="X19" s="65"/>
      <c r="Y19" s="65"/>
      <c r="Z19" s="168"/>
      <c r="AA19" s="23"/>
      <c r="AB19" s="23"/>
      <c r="AC19" s="300"/>
      <c r="AD19" s="65"/>
      <c r="AE19" s="65"/>
      <c r="AF19" s="65"/>
      <c r="AG19" s="65"/>
      <c r="AH19" s="65"/>
      <c r="AI19" s="65"/>
      <c r="AJ19" s="65"/>
      <c r="AK19" s="65"/>
      <c r="AL19" s="65"/>
      <c r="AM19" s="65"/>
      <c r="AN19" s="65"/>
      <c r="AO19" s="65"/>
      <c r="AP19" s="65"/>
      <c r="AQ19" s="65"/>
      <c r="AR19" s="65"/>
      <c r="AS19" s="184"/>
      <c r="AT19" s="185"/>
      <c r="AU19" s="35">
        <f>ROUND(M21*$AB$12,0)</f>
        <v>158</v>
      </c>
      <c r="AV19" s="31"/>
    </row>
    <row r="20" spans="1:48" ht="14.25" customHeight="1" x14ac:dyDescent="0.15">
      <c r="A20" s="32">
        <v>32</v>
      </c>
      <c r="B20" s="32">
        <v>7532</v>
      </c>
      <c r="C20" s="34" t="s">
        <v>3400</v>
      </c>
      <c r="D20" s="73"/>
      <c r="E20" s="74"/>
      <c r="F20" s="74"/>
      <c r="G20" s="1088"/>
      <c r="H20" s="1089"/>
      <c r="I20" s="1089"/>
      <c r="J20" s="1090"/>
      <c r="K20" s="200"/>
      <c r="L20" s="201"/>
      <c r="M20" s="302"/>
      <c r="N20" s="201"/>
      <c r="O20" s="201"/>
      <c r="P20" s="201"/>
      <c r="Q20" s="202"/>
      <c r="R20" s="4"/>
      <c r="S20" s="53"/>
      <c r="T20" s="53"/>
      <c r="U20" s="53"/>
      <c r="V20" s="53"/>
      <c r="W20" s="188"/>
      <c r="X20" s="53"/>
      <c r="Y20" s="53"/>
      <c r="Z20" s="54"/>
      <c r="AA20" s="53"/>
      <c r="AB20" s="53"/>
      <c r="AC20" s="59"/>
      <c r="AD20" s="1091" t="s">
        <v>1229</v>
      </c>
      <c r="AE20" s="1092"/>
      <c r="AF20" s="1092"/>
      <c r="AG20" s="1092"/>
      <c r="AH20" s="1092"/>
      <c r="AI20" s="1093"/>
      <c r="AJ20" s="72" t="s">
        <v>1230</v>
      </c>
      <c r="AK20" s="67"/>
      <c r="AL20" s="67"/>
      <c r="AM20" s="67"/>
      <c r="AN20" s="67"/>
      <c r="AO20" s="67"/>
      <c r="AP20" s="67"/>
      <c r="AQ20" s="67"/>
      <c r="AR20" s="67"/>
      <c r="AS20" s="65" t="s">
        <v>17</v>
      </c>
      <c r="AT20" s="220">
        <v>0.7</v>
      </c>
      <c r="AU20" s="35">
        <f>ROUND(ROUND(M21*$AB$12,0)*AT20,0)</f>
        <v>111</v>
      </c>
      <c r="AV20" s="31"/>
    </row>
    <row r="21" spans="1:48" ht="14.25" x14ac:dyDescent="0.15">
      <c r="A21" s="32">
        <v>32</v>
      </c>
      <c r="B21" s="32" t="s">
        <v>3401</v>
      </c>
      <c r="C21" s="34" t="s">
        <v>3402</v>
      </c>
      <c r="D21" s="73"/>
      <c r="E21" s="74"/>
      <c r="F21" s="74"/>
      <c r="G21" s="1088"/>
      <c r="H21" s="1089"/>
      <c r="I21" s="1089"/>
      <c r="J21" s="1090"/>
      <c r="K21" s="187"/>
      <c r="L21" s="187"/>
      <c r="M21" s="189">
        <f>'11経過的施設入所支援(基本３)'!L21</f>
        <v>225</v>
      </c>
      <c r="N21" s="4" t="s">
        <v>21</v>
      </c>
      <c r="P21" s="187"/>
      <c r="Q21" s="21"/>
      <c r="R21" s="25"/>
      <c r="S21" s="71"/>
      <c r="T21" s="71"/>
      <c r="U21" s="71"/>
      <c r="V21" s="71"/>
      <c r="W21" s="224"/>
      <c r="X21" s="71"/>
      <c r="Y21" s="71"/>
      <c r="Z21" s="54"/>
      <c r="AA21" s="53"/>
      <c r="AB21" s="53"/>
      <c r="AC21" s="59"/>
      <c r="AD21" s="1094"/>
      <c r="AE21" s="1095"/>
      <c r="AF21" s="1095"/>
      <c r="AG21" s="1095"/>
      <c r="AH21" s="1095"/>
      <c r="AI21" s="1096"/>
      <c r="AJ21" s="223" t="s">
        <v>1233</v>
      </c>
      <c r="AK21" s="107"/>
      <c r="AL21" s="107"/>
      <c r="AM21" s="107"/>
      <c r="AN21" s="107"/>
      <c r="AO21" s="107"/>
      <c r="AP21" s="107"/>
      <c r="AQ21" s="107"/>
      <c r="AR21" s="107"/>
      <c r="AS21" s="44" t="s">
        <v>1678</v>
      </c>
      <c r="AT21" s="220">
        <v>0.5</v>
      </c>
      <c r="AU21" s="35">
        <f>ROUND(ROUND(M21*$AB$12,0)*AT21,0)</f>
        <v>79</v>
      </c>
      <c r="AV21" s="31"/>
    </row>
    <row r="22" spans="1:48" ht="14.25" x14ac:dyDescent="0.15">
      <c r="A22" s="32">
        <v>32</v>
      </c>
      <c r="B22" s="32">
        <v>7533</v>
      </c>
      <c r="C22" s="34" t="s">
        <v>3403</v>
      </c>
      <c r="D22" s="73"/>
      <c r="E22" s="74"/>
      <c r="F22" s="74"/>
      <c r="G22" s="73"/>
      <c r="H22" s="74"/>
      <c r="I22" s="74"/>
      <c r="J22" s="75"/>
      <c r="M22" s="58"/>
      <c r="Q22" s="21"/>
      <c r="R22" s="53" t="s">
        <v>1235</v>
      </c>
      <c r="S22" s="53"/>
      <c r="T22" s="53"/>
      <c r="U22" s="53"/>
      <c r="V22" s="53"/>
      <c r="W22" s="188"/>
      <c r="X22" s="53"/>
      <c r="Y22" s="53"/>
      <c r="Z22" s="54"/>
      <c r="AA22" s="53"/>
      <c r="AB22" s="53"/>
      <c r="AC22" s="59"/>
      <c r="AD22" s="65"/>
      <c r="AE22" s="65"/>
      <c r="AF22" s="65"/>
      <c r="AG22" s="65"/>
      <c r="AH22" s="65"/>
      <c r="AI22" s="65"/>
      <c r="AJ22" s="65"/>
      <c r="AK22" s="65"/>
      <c r="AL22" s="65"/>
      <c r="AM22" s="65"/>
      <c r="AN22" s="65"/>
      <c r="AO22" s="65"/>
      <c r="AP22" s="65"/>
      <c r="AQ22" s="65"/>
      <c r="AR22" s="65"/>
      <c r="AS22" s="184"/>
      <c r="AT22" s="185"/>
      <c r="AU22" s="35">
        <f>ROUND(ROUND(M21*W24,0)*$AB$12,0)</f>
        <v>152</v>
      </c>
      <c r="AV22" s="31"/>
    </row>
    <row r="23" spans="1:48" ht="14.25" customHeight="1" x14ac:dyDescent="0.15">
      <c r="A23" s="32">
        <v>32</v>
      </c>
      <c r="B23" s="32">
        <v>7534</v>
      </c>
      <c r="C23" s="34" t="s">
        <v>3404</v>
      </c>
      <c r="D23" s="73"/>
      <c r="E23" s="74"/>
      <c r="F23" s="74"/>
      <c r="G23" s="20"/>
      <c r="J23" s="21"/>
      <c r="K23" s="187"/>
      <c r="L23" s="187"/>
      <c r="M23" s="204"/>
      <c r="N23" s="187"/>
      <c r="O23" s="187"/>
      <c r="Q23" s="21"/>
      <c r="R23" s="53" t="s">
        <v>1237</v>
      </c>
      <c r="S23" s="53"/>
      <c r="T23" s="53"/>
      <c r="U23" s="53"/>
      <c r="V23" s="53"/>
      <c r="W23" s="188"/>
      <c r="X23" s="187"/>
      <c r="Y23" s="53"/>
      <c r="Z23" s="54"/>
      <c r="AA23" s="53"/>
      <c r="AB23" s="53"/>
      <c r="AC23" s="59"/>
      <c r="AD23" s="1091" t="s">
        <v>1229</v>
      </c>
      <c r="AE23" s="1092"/>
      <c r="AF23" s="1092"/>
      <c r="AG23" s="1092"/>
      <c r="AH23" s="1092"/>
      <c r="AI23" s="1093"/>
      <c r="AJ23" s="72" t="s">
        <v>1230</v>
      </c>
      <c r="AK23" s="67"/>
      <c r="AL23" s="67"/>
      <c r="AM23" s="67"/>
      <c r="AN23" s="67"/>
      <c r="AO23" s="67"/>
      <c r="AP23" s="67"/>
      <c r="AQ23" s="67"/>
      <c r="AR23" s="67"/>
      <c r="AS23" s="65" t="s">
        <v>17</v>
      </c>
      <c r="AT23" s="220">
        <v>0.7</v>
      </c>
      <c r="AU23" s="35">
        <f>ROUND(ROUND(ROUND(M21*W24,0)*$AB$12,0)*AT23,0)</f>
        <v>106</v>
      </c>
      <c r="AV23" s="31"/>
    </row>
    <row r="24" spans="1:48" ht="14.25" x14ac:dyDescent="0.15">
      <c r="A24" s="32">
        <v>32</v>
      </c>
      <c r="B24" s="32" t="s">
        <v>3405</v>
      </c>
      <c r="C24" s="34" t="s">
        <v>3406</v>
      </c>
      <c r="D24" s="73"/>
      <c r="E24" s="74"/>
      <c r="F24" s="74"/>
      <c r="G24" s="20"/>
      <c r="J24" s="21"/>
      <c r="K24" s="187"/>
      <c r="L24" s="187"/>
      <c r="M24" s="204"/>
      <c r="N24" s="187"/>
      <c r="O24" s="187"/>
      <c r="Q24" s="21"/>
      <c r="R24" s="53"/>
      <c r="S24" s="187"/>
      <c r="T24" s="187"/>
      <c r="U24" s="187"/>
      <c r="V24" s="23" t="s">
        <v>17</v>
      </c>
      <c r="W24" s="195">
        <v>0.96499999999999997</v>
      </c>
      <c r="X24" s="308"/>
      <c r="Y24" s="53"/>
      <c r="Z24" s="54"/>
      <c r="AA24" s="53"/>
      <c r="AB24" s="53"/>
      <c r="AC24" s="59"/>
      <c r="AD24" s="1094"/>
      <c r="AE24" s="1095"/>
      <c r="AF24" s="1095"/>
      <c r="AG24" s="1095"/>
      <c r="AH24" s="1095"/>
      <c r="AI24" s="1096"/>
      <c r="AJ24" s="223" t="s">
        <v>1233</v>
      </c>
      <c r="AK24" s="107"/>
      <c r="AL24" s="107"/>
      <c r="AM24" s="107"/>
      <c r="AN24" s="107"/>
      <c r="AO24" s="107"/>
      <c r="AP24" s="107"/>
      <c r="AQ24" s="107"/>
      <c r="AR24" s="107"/>
      <c r="AS24" s="44" t="s">
        <v>1678</v>
      </c>
      <c r="AT24" s="220">
        <v>0.5</v>
      </c>
      <c r="AU24" s="35">
        <f>ROUND(ROUND(ROUND(M21*W24,0)*$AB$12,0)*AT24,0)</f>
        <v>76</v>
      </c>
      <c r="AV24" s="31"/>
    </row>
    <row r="25" spans="1:48" ht="14.25" x14ac:dyDescent="0.15">
      <c r="A25" s="32">
        <v>32</v>
      </c>
      <c r="B25" s="32">
        <v>7535</v>
      </c>
      <c r="C25" s="34" t="s">
        <v>3407</v>
      </c>
      <c r="D25" s="73"/>
      <c r="E25" s="74"/>
      <c r="F25" s="74"/>
      <c r="G25" s="20"/>
      <c r="J25" s="187"/>
      <c r="K25" s="196" t="s">
        <v>1684</v>
      </c>
      <c r="L25" s="197"/>
      <c r="M25" s="301"/>
      <c r="N25" s="197"/>
      <c r="O25" s="197"/>
      <c r="P25" s="197"/>
      <c r="Q25" s="198"/>
      <c r="R25" s="40"/>
      <c r="S25" s="65"/>
      <c r="T25" s="65"/>
      <c r="U25" s="65"/>
      <c r="V25" s="65"/>
      <c r="W25" s="102"/>
      <c r="X25" s="65"/>
      <c r="Y25" s="65"/>
      <c r="Z25" s="168"/>
      <c r="AA25" s="23"/>
      <c r="AB25" s="23"/>
      <c r="AC25" s="300"/>
      <c r="AD25" s="65"/>
      <c r="AE25" s="65"/>
      <c r="AF25" s="65"/>
      <c r="AG25" s="65"/>
      <c r="AH25" s="65"/>
      <c r="AI25" s="65"/>
      <c r="AJ25" s="65"/>
      <c r="AK25" s="65"/>
      <c r="AL25" s="65"/>
      <c r="AM25" s="65"/>
      <c r="AN25" s="65"/>
      <c r="AO25" s="65"/>
      <c r="AP25" s="65"/>
      <c r="AQ25" s="65"/>
      <c r="AR25" s="65"/>
      <c r="AS25" s="184"/>
      <c r="AT25" s="185"/>
      <c r="AU25" s="35">
        <f>ROUND(M27*$AB$12,0)</f>
        <v>158</v>
      </c>
      <c r="AV25" s="31"/>
    </row>
    <row r="26" spans="1:48" ht="14.25" customHeight="1" x14ac:dyDescent="0.15">
      <c r="A26" s="32">
        <v>32</v>
      </c>
      <c r="B26" s="32">
        <v>7536</v>
      </c>
      <c r="C26" s="34" t="s">
        <v>3408</v>
      </c>
      <c r="D26" s="73"/>
      <c r="E26" s="74"/>
      <c r="F26" s="74"/>
      <c r="G26" s="20"/>
      <c r="J26" s="187"/>
      <c r="K26" s="200"/>
      <c r="L26" s="201"/>
      <c r="M26" s="302"/>
      <c r="N26" s="201"/>
      <c r="O26" s="201"/>
      <c r="P26" s="201"/>
      <c r="Q26" s="202"/>
      <c r="R26" s="4"/>
      <c r="S26" s="53"/>
      <c r="T26" s="53"/>
      <c r="U26" s="53"/>
      <c r="V26" s="53"/>
      <c r="W26" s="188"/>
      <c r="X26" s="53"/>
      <c r="Y26" s="53"/>
      <c r="Z26" s="54"/>
      <c r="AA26" s="53"/>
      <c r="AB26" s="53"/>
      <c r="AC26" s="59"/>
      <c r="AD26" s="1091" t="s">
        <v>1229</v>
      </c>
      <c r="AE26" s="1092"/>
      <c r="AF26" s="1092"/>
      <c r="AG26" s="1092"/>
      <c r="AH26" s="1092"/>
      <c r="AI26" s="1093"/>
      <c r="AJ26" s="72" t="s">
        <v>1230</v>
      </c>
      <c r="AK26" s="67"/>
      <c r="AL26" s="67"/>
      <c r="AM26" s="67"/>
      <c r="AN26" s="67"/>
      <c r="AO26" s="67"/>
      <c r="AP26" s="67"/>
      <c r="AQ26" s="67"/>
      <c r="AR26" s="67"/>
      <c r="AS26" s="65" t="s">
        <v>17</v>
      </c>
      <c r="AT26" s="220">
        <v>0.7</v>
      </c>
      <c r="AU26" s="35">
        <f>ROUND(ROUND(M27*$AB$12,0)*AT26,0)</f>
        <v>111</v>
      </c>
      <c r="AV26" s="31"/>
    </row>
    <row r="27" spans="1:48" ht="14.25" x14ac:dyDescent="0.15">
      <c r="A27" s="32">
        <v>32</v>
      </c>
      <c r="B27" s="32" t="s">
        <v>3409</v>
      </c>
      <c r="C27" s="34" t="s">
        <v>3410</v>
      </c>
      <c r="D27" s="73"/>
      <c r="E27" s="74"/>
      <c r="F27" s="74"/>
      <c r="G27" s="20"/>
      <c r="J27" s="187"/>
      <c r="K27" s="186"/>
      <c r="L27" s="187"/>
      <c r="M27" s="189">
        <f>'11経過的施設入所支援(基本３)'!L27</f>
        <v>225</v>
      </c>
      <c r="N27" s="4" t="s">
        <v>21</v>
      </c>
      <c r="P27" s="187"/>
      <c r="Q27" s="21"/>
      <c r="R27" s="25"/>
      <c r="S27" s="71"/>
      <c r="T27" s="71"/>
      <c r="U27" s="71"/>
      <c r="V27" s="71"/>
      <c r="W27" s="224"/>
      <c r="X27" s="71"/>
      <c r="Y27" s="71"/>
      <c r="Z27" s="54"/>
      <c r="AA27" s="53"/>
      <c r="AB27" s="53"/>
      <c r="AC27" s="59"/>
      <c r="AD27" s="1094"/>
      <c r="AE27" s="1095"/>
      <c r="AF27" s="1095"/>
      <c r="AG27" s="1095"/>
      <c r="AH27" s="1095"/>
      <c r="AI27" s="1096"/>
      <c r="AJ27" s="223" t="s">
        <v>1233</v>
      </c>
      <c r="AK27" s="107"/>
      <c r="AL27" s="107"/>
      <c r="AM27" s="107"/>
      <c r="AN27" s="107"/>
      <c r="AO27" s="107"/>
      <c r="AP27" s="107"/>
      <c r="AQ27" s="107"/>
      <c r="AR27" s="107"/>
      <c r="AS27" s="44" t="s">
        <v>1678</v>
      </c>
      <c r="AT27" s="220">
        <v>0.5</v>
      </c>
      <c r="AU27" s="35">
        <f>ROUND(ROUND(M27*$AB$12,0)*AT27,0)</f>
        <v>79</v>
      </c>
      <c r="AV27" s="31"/>
    </row>
    <row r="28" spans="1:48" ht="14.25" x14ac:dyDescent="0.15">
      <c r="A28" s="32">
        <v>32</v>
      </c>
      <c r="B28" s="32">
        <v>7537</v>
      </c>
      <c r="C28" s="34" t="s">
        <v>3411</v>
      </c>
      <c r="D28" s="73"/>
      <c r="E28" s="74"/>
      <c r="F28" s="74"/>
      <c r="G28" s="20"/>
      <c r="J28" s="187"/>
      <c r="K28" s="186"/>
      <c r="L28" s="187"/>
      <c r="M28" s="204"/>
      <c r="N28" s="187"/>
      <c r="O28" s="187"/>
      <c r="P28" s="187"/>
      <c r="Q28" s="21"/>
      <c r="R28" s="53" t="s">
        <v>1235</v>
      </c>
      <c r="S28" s="53"/>
      <c r="T28" s="53"/>
      <c r="U28" s="53"/>
      <c r="V28" s="53"/>
      <c r="W28" s="188"/>
      <c r="X28" s="53"/>
      <c r="Y28" s="53"/>
      <c r="Z28" s="54"/>
      <c r="AA28" s="53"/>
      <c r="AB28" s="53"/>
      <c r="AC28" s="59"/>
      <c r="AD28" s="65"/>
      <c r="AE28" s="65"/>
      <c r="AF28" s="65"/>
      <c r="AG28" s="65"/>
      <c r="AH28" s="65"/>
      <c r="AI28" s="65"/>
      <c r="AJ28" s="65"/>
      <c r="AK28" s="65"/>
      <c r="AL28" s="65"/>
      <c r="AM28" s="65"/>
      <c r="AN28" s="65"/>
      <c r="AO28" s="65"/>
      <c r="AP28" s="65"/>
      <c r="AQ28" s="65"/>
      <c r="AR28" s="65"/>
      <c r="AS28" s="184"/>
      <c r="AT28" s="185"/>
      <c r="AU28" s="35">
        <f>ROUND(ROUND(M27*W30,0)*$AB$12,0)</f>
        <v>152</v>
      </c>
      <c r="AV28" s="31"/>
    </row>
    <row r="29" spans="1:48" ht="14.25" customHeight="1" x14ac:dyDescent="0.15">
      <c r="A29" s="32">
        <v>32</v>
      </c>
      <c r="B29" s="32">
        <v>7538</v>
      </c>
      <c r="C29" s="34" t="s">
        <v>3412</v>
      </c>
      <c r="D29" s="73"/>
      <c r="E29" s="74"/>
      <c r="F29" s="74"/>
      <c r="G29" s="20"/>
      <c r="J29" s="187"/>
      <c r="K29" s="186"/>
      <c r="L29" s="187"/>
      <c r="M29" s="204"/>
      <c r="N29" s="187"/>
      <c r="O29" s="187"/>
      <c r="P29" s="187"/>
      <c r="Q29" s="21"/>
      <c r="R29" s="53" t="s">
        <v>1237</v>
      </c>
      <c r="S29" s="53"/>
      <c r="T29" s="53"/>
      <c r="U29" s="53"/>
      <c r="V29" s="53"/>
      <c r="W29" s="188"/>
      <c r="X29" s="187"/>
      <c r="Y29" s="53"/>
      <c r="Z29" s="54"/>
      <c r="AA29" s="53"/>
      <c r="AB29" s="53"/>
      <c r="AC29" s="59"/>
      <c r="AD29" s="1091" t="s">
        <v>1229</v>
      </c>
      <c r="AE29" s="1092"/>
      <c r="AF29" s="1092"/>
      <c r="AG29" s="1092"/>
      <c r="AH29" s="1092"/>
      <c r="AI29" s="1093"/>
      <c r="AJ29" s="72" t="s">
        <v>1230</v>
      </c>
      <c r="AK29" s="67"/>
      <c r="AL29" s="67"/>
      <c r="AM29" s="67"/>
      <c r="AN29" s="67"/>
      <c r="AO29" s="67"/>
      <c r="AP29" s="67"/>
      <c r="AQ29" s="67"/>
      <c r="AR29" s="67"/>
      <c r="AS29" s="65" t="s">
        <v>17</v>
      </c>
      <c r="AT29" s="220">
        <v>0.7</v>
      </c>
      <c r="AU29" s="35">
        <f>ROUND(ROUND(ROUND(M27*W30,0)*$AB$12,0)*AT29,0)</f>
        <v>106</v>
      </c>
      <c r="AV29" s="31"/>
    </row>
    <row r="30" spans="1:48" ht="14.25" x14ac:dyDescent="0.15">
      <c r="A30" s="32">
        <v>32</v>
      </c>
      <c r="B30" s="32" t="s">
        <v>3413</v>
      </c>
      <c r="C30" s="34" t="s">
        <v>3414</v>
      </c>
      <c r="D30" s="73"/>
      <c r="E30" s="74"/>
      <c r="F30" s="74"/>
      <c r="G30" s="20"/>
      <c r="J30" s="187"/>
      <c r="K30" s="186"/>
      <c r="L30" s="187"/>
      <c r="M30" s="204"/>
      <c r="N30" s="187"/>
      <c r="O30" s="187"/>
      <c r="P30" s="187"/>
      <c r="Q30" s="21"/>
      <c r="R30" s="53"/>
      <c r="S30" s="187"/>
      <c r="T30" s="187"/>
      <c r="U30" s="187"/>
      <c r="V30" s="23" t="s">
        <v>17</v>
      </c>
      <c r="W30" s="195">
        <v>0.96499999999999997</v>
      </c>
      <c r="X30" s="308"/>
      <c r="Y30" s="53"/>
      <c r="Z30" s="54"/>
      <c r="AA30" s="53"/>
      <c r="AB30" s="53"/>
      <c r="AC30" s="59"/>
      <c r="AD30" s="1094"/>
      <c r="AE30" s="1095"/>
      <c r="AF30" s="1095"/>
      <c r="AG30" s="1095"/>
      <c r="AH30" s="1095"/>
      <c r="AI30" s="1096"/>
      <c r="AJ30" s="223" t="s">
        <v>1233</v>
      </c>
      <c r="AK30" s="107"/>
      <c r="AL30" s="107"/>
      <c r="AM30" s="107"/>
      <c r="AN30" s="107"/>
      <c r="AO30" s="107"/>
      <c r="AP30" s="107"/>
      <c r="AQ30" s="107"/>
      <c r="AR30" s="107"/>
      <c r="AS30" s="44" t="s">
        <v>1678</v>
      </c>
      <c r="AT30" s="220">
        <v>0.5</v>
      </c>
      <c r="AU30" s="35">
        <f>ROUND(ROUND(ROUND(M27*W30,0)*$AB$12,0)*AT30,0)</f>
        <v>76</v>
      </c>
      <c r="AV30" s="31"/>
    </row>
    <row r="31" spans="1:48" ht="14.25" customHeight="1" x14ac:dyDescent="0.15">
      <c r="A31" s="32">
        <v>32</v>
      </c>
      <c r="B31" s="32">
        <v>7541</v>
      </c>
      <c r="C31" s="34" t="s">
        <v>3415</v>
      </c>
      <c r="D31" s="73"/>
      <c r="E31" s="74"/>
      <c r="F31" s="75"/>
      <c r="G31" s="1085" t="s">
        <v>1710</v>
      </c>
      <c r="H31" s="1086"/>
      <c r="I31" s="1086"/>
      <c r="J31" s="1087"/>
      <c r="K31" s="196" t="s">
        <v>1674</v>
      </c>
      <c r="L31" s="197"/>
      <c r="M31" s="301"/>
      <c r="N31" s="197"/>
      <c r="O31" s="197"/>
      <c r="P31" s="197"/>
      <c r="Q31" s="198"/>
      <c r="R31" s="40"/>
      <c r="S31" s="65"/>
      <c r="T31" s="65"/>
      <c r="U31" s="65"/>
      <c r="V31" s="65"/>
      <c r="W31" s="102"/>
      <c r="X31" s="65"/>
      <c r="Y31" s="65"/>
      <c r="Z31" s="168"/>
      <c r="AA31" s="23"/>
      <c r="AB31" s="23"/>
      <c r="AC31" s="300"/>
      <c r="AD31" s="65"/>
      <c r="AE31" s="65"/>
      <c r="AF31" s="65"/>
      <c r="AG31" s="65"/>
      <c r="AH31" s="65"/>
      <c r="AI31" s="65"/>
      <c r="AJ31" s="65"/>
      <c r="AK31" s="65"/>
      <c r="AL31" s="65"/>
      <c r="AM31" s="65"/>
      <c r="AN31" s="65"/>
      <c r="AO31" s="65"/>
      <c r="AP31" s="65"/>
      <c r="AQ31" s="65"/>
      <c r="AR31" s="65"/>
      <c r="AS31" s="184"/>
      <c r="AT31" s="185"/>
      <c r="AU31" s="35">
        <f>ROUND(M33*$AB$12,0)</f>
        <v>138</v>
      </c>
      <c r="AV31" s="31"/>
    </row>
    <row r="32" spans="1:48" ht="14.25" customHeight="1" x14ac:dyDescent="0.15">
      <c r="A32" s="32">
        <v>32</v>
      </c>
      <c r="B32" s="32">
        <v>7542</v>
      </c>
      <c r="C32" s="34" t="s">
        <v>3416</v>
      </c>
      <c r="D32" s="73"/>
      <c r="E32" s="74"/>
      <c r="F32" s="75"/>
      <c r="G32" s="1088"/>
      <c r="H32" s="1089"/>
      <c r="I32" s="1089"/>
      <c r="J32" s="1090"/>
      <c r="K32" s="200"/>
      <c r="L32" s="201"/>
      <c r="M32" s="302"/>
      <c r="N32" s="201"/>
      <c r="O32" s="201"/>
      <c r="P32" s="201"/>
      <c r="Q32" s="202"/>
      <c r="R32" s="4"/>
      <c r="S32" s="53"/>
      <c r="T32" s="53"/>
      <c r="U32" s="53"/>
      <c r="V32" s="53"/>
      <c r="W32" s="188"/>
      <c r="X32" s="53"/>
      <c r="Y32" s="53"/>
      <c r="Z32" s="54"/>
      <c r="AA32" s="53"/>
      <c r="AB32" s="53"/>
      <c r="AC32" s="59"/>
      <c r="AD32" s="1091" t="s">
        <v>1229</v>
      </c>
      <c r="AE32" s="1092"/>
      <c r="AF32" s="1092"/>
      <c r="AG32" s="1092"/>
      <c r="AH32" s="1092"/>
      <c r="AI32" s="1093"/>
      <c r="AJ32" s="72" t="s">
        <v>1230</v>
      </c>
      <c r="AK32" s="67"/>
      <c r="AL32" s="67"/>
      <c r="AM32" s="67"/>
      <c r="AN32" s="67"/>
      <c r="AO32" s="67"/>
      <c r="AP32" s="67"/>
      <c r="AQ32" s="67"/>
      <c r="AR32" s="67"/>
      <c r="AS32" s="65" t="s">
        <v>17</v>
      </c>
      <c r="AT32" s="220">
        <v>0.7</v>
      </c>
      <c r="AU32" s="35">
        <f>ROUND(ROUND(M33*$AB$12,0)*AT32,0)</f>
        <v>97</v>
      </c>
      <c r="AV32" s="31"/>
    </row>
    <row r="33" spans="1:48" ht="14.25" x14ac:dyDescent="0.15">
      <c r="A33" s="32">
        <v>32</v>
      </c>
      <c r="B33" s="32" t="s">
        <v>3417</v>
      </c>
      <c r="C33" s="34" t="s">
        <v>3418</v>
      </c>
      <c r="D33" s="73"/>
      <c r="E33" s="74"/>
      <c r="F33" s="75"/>
      <c r="G33" s="1088"/>
      <c r="H33" s="1089"/>
      <c r="I33" s="1089"/>
      <c r="J33" s="1090"/>
      <c r="K33" s="186"/>
      <c r="L33" s="187"/>
      <c r="M33" s="189">
        <f>'11経過的施設入所支援(基本３)'!L33</f>
        <v>197</v>
      </c>
      <c r="N33" s="4" t="s">
        <v>21</v>
      </c>
      <c r="P33" s="187"/>
      <c r="Q33" s="21"/>
      <c r="R33" s="25"/>
      <c r="S33" s="71"/>
      <c r="T33" s="71"/>
      <c r="U33" s="71"/>
      <c r="V33" s="71"/>
      <c r="W33" s="224"/>
      <c r="X33" s="71"/>
      <c r="Y33" s="71"/>
      <c r="Z33" s="54"/>
      <c r="AA33" s="53"/>
      <c r="AB33" s="53"/>
      <c r="AC33" s="59"/>
      <c r="AD33" s="1094"/>
      <c r="AE33" s="1095"/>
      <c r="AF33" s="1095"/>
      <c r="AG33" s="1095"/>
      <c r="AH33" s="1095"/>
      <c r="AI33" s="1096"/>
      <c r="AJ33" s="223" t="s">
        <v>1233</v>
      </c>
      <c r="AK33" s="107"/>
      <c r="AL33" s="107"/>
      <c r="AM33" s="107"/>
      <c r="AN33" s="107"/>
      <c r="AO33" s="107"/>
      <c r="AP33" s="107"/>
      <c r="AQ33" s="107"/>
      <c r="AR33" s="107"/>
      <c r="AS33" s="44" t="s">
        <v>1678</v>
      </c>
      <c r="AT33" s="220">
        <v>0.5</v>
      </c>
      <c r="AU33" s="35">
        <f>ROUND(ROUND(M33*$AB$12,0)*AT33,0)</f>
        <v>69</v>
      </c>
      <c r="AV33" s="31"/>
    </row>
    <row r="34" spans="1:48" ht="14.25" x14ac:dyDescent="0.15">
      <c r="A34" s="32">
        <v>32</v>
      </c>
      <c r="B34" s="32">
        <v>7543</v>
      </c>
      <c r="C34" s="34" t="s">
        <v>3419</v>
      </c>
      <c r="D34" s="73"/>
      <c r="E34" s="74"/>
      <c r="F34" s="75"/>
      <c r="G34" s="73"/>
      <c r="H34" s="74"/>
      <c r="I34" s="74"/>
      <c r="J34" s="75"/>
      <c r="K34" s="20"/>
      <c r="M34" s="58"/>
      <c r="Q34" s="21"/>
      <c r="R34" s="53" t="s">
        <v>1235</v>
      </c>
      <c r="S34" s="53"/>
      <c r="T34" s="53"/>
      <c r="U34" s="53"/>
      <c r="V34" s="53"/>
      <c r="W34" s="188"/>
      <c r="X34" s="53"/>
      <c r="Y34" s="53"/>
      <c r="Z34" s="54"/>
      <c r="AA34" s="53"/>
      <c r="AB34" s="53"/>
      <c r="AC34" s="59"/>
      <c r="AD34" s="65"/>
      <c r="AE34" s="65"/>
      <c r="AF34" s="65"/>
      <c r="AG34" s="65"/>
      <c r="AH34" s="65"/>
      <c r="AI34" s="65"/>
      <c r="AJ34" s="65"/>
      <c r="AK34" s="65"/>
      <c r="AL34" s="65"/>
      <c r="AM34" s="65"/>
      <c r="AN34" s="65"/>
      <c r="AO34" s="65"/>
      <c r="AP34" s="65"/>
      <c r="AQ34" s="65"/>
      <c r="AR34" s="65"/>
      <c r="AS34" s="184"/>
      <c r="AT34" s="185"/>
      <c r="AU34" s="35">
        <f>ROUND(ROUND(M33*W36,0)*$AB$12,0)</f>
        <v>133</v>
      </c>
      <c r="AV34" s="31"/>
    </row>
    <row r="35" spans="1:48" ht="14.25" customHeight="1" x14ac:dyDescent="0.15">
      <c r="A35" s="32">
        <v>32</v>
      </c>
      <c r="B35" s="32">
        <v>7544</v>
      </c>
      <c r="C35" s="34" t="s">
        <v>3420</v>
      </c>
      <c r="D35" s="73"/>
      <c r="E35" s="74"/>
      <c r="F35" s="75"/>
      <c r="G35" s="4"/>
      <c r="K35" s="186"/>
      <c r="L35" s="187"/>
      <c r="M35" s="204"/>
      <c r="N35" s="187"/>
      <c r="O35" s="187"/>
      <c r="Q35" s="21"/>
      <c r="R35" s="53" t="s">
        <v>1237</v>
      </c>
      <c r="S35" s="53"/>
      <c r="T35" s="53"/>
      <c r="U35" s="53"/>
      <c r="V35" s="53"/>
      <c r="W35" s="188"/>
      <c r="X35" s="187"/>
      <c r="Y35" s="53"/>
      <c r="Z35" s="54"/>
      <c r="AA35" s="53"/>
      <c r="AB35" s="53"/>
      <c r="AC35" s="59"/>
      <c r="AD35" s="1091" t="s">
        <v>1229</v>
      </c>
      <c r="AE35" s="1092"/>
      <c r="AF35" s="1092"/>
      <c r="AG35" s="1092"/>
      <c r="AH35" s="1092"/>
      <c r="AI35" s="1093"/>
      <c r="AJ35" s="72" t="s">
        <v>1230</v>
      </c>
      <c r="AK35" s="67"/>
      <c r="AL35" s="67"/>
      <c r="AM35" s="67"/>
      <c r="AN35" s="67"/>
      <c r="AO35" s="67"/>
      <c r="AP35" s="67"/>
      <c r="AQ35" s="67"/>
      <c r="AR35" s="67"/>
      <c r="AS35" s="65" t="s">
        <v>17</v>
      </c>
      <c r="AT35" s="220">
        <v>0.7</v>
      </c>
      <c r="AU35" s="35">
        <f>ROUND(ROUND(ROUND(M33*W36,0)*$AB$12,0)*AT35,0)</f>
        <v>93</v>
      </c>
      <c r="AV35" s="31"/>
    </row>
    <row r="36" spans="1:48" ht="14.25" x14ac:dyDescent="0.15">
      <c r="A36" s="32">
        <v>32</v>
      </c>
      <c r="B36" s="32" t="s">
        <v>3421</v>
      </c>
      <c r="C36" s="34" t="s">
        <v>3422</v>
      </c>
      <c r="D36" s="73"/>
      <c r="E36" s="74"/>
      <c r="F36" s="75"/>
      <c r="G36" s="4"/>
      <c r="K36" s="186"/>
      <c r="L36" s="187"/>
      <c r="M36" s="204"/>
      <c r="N36" s="187"/>
      <c r="O36" s="187"/>
      <c r="Q36" s="21"/>
      <c r="R36" s="53"/>
      <c r="S36" s="187"/>
      <c r="T36" s="187"/>
      <c r="U36" s="187"/>
      <c r="V36" s="23" t="s">
        <v>17</v>
      </c>
      <c r="W36" s="195">
        <v>0.96499999999999997</v>
      </c>
      <c r="X36" s="308"/>
      <c r="Y36" s="53"/>
      <c r="Z36" s="54"/>
      <c r="AA36" s="53"/>
      <c r="AB36" s="53"/>
      <c r="AC36" s="59"/>
      <c r="AD36" s="1094"/>
      <c r="AE36" s="1095"/>
      <c r="AF36" s="1095"/>
      <c r="AG36" s="1095"/>
      <c r="AH36" s="1095"/>
      <c r="AI36" s="1096"/>
      <c r="AJ36" s="223" t="s">
        <v>1233</v>
      </c>
      <c r="AK36" s="107"/>
      <c r="AL36" s="107"/>
      <c r="AM36" s="107"/>
      <c r="AN36" s="107"/>
      <c r="AO36" s="107"/>
      <c r="AP36" s="107"/>
      <c r="AQ36" s="107"/>
      <c r="AR36" s="107"/>
      <c r="AS36" s="44" t="s">
        <v>1678</v>
      </c>
      <c r="AT36" s="220">
        <v>0.5</v>
      </c>
      <c r="AU36" s="35">
        <f>ROUND(ROUND(ROUND(M33*W36,0)*$AB$12,0)*AT36,0)</f>
        <v>67</v>
      </c>
      <c r="AV36" s="31"/>
    </row>
    <row r="37" spans="1:48" ht="14.25" customHeight="1" x14ac:dyDescent="0.15">
      <c r="A37" s="32">
        <v>32</v>
      </c>
      <c r="B37" s="32">
        <v>7545</v>
      </c>
      <c r="C37" s="34" t="s">
        <v>3423</v>
      </c>
      <c r="D37" s="73"/>
      <c r="E37" s="74"/>
      <c r="F37" s="75"/>
      <c r="G37" s="4"/>
      <c r="J37" s="187"/>
      <c r="K37" s="196" t="s">
        <v>1684</v>
      </c>
      <c r="L37" s="197"/>
      <c r="M37" s="301"/>
      <c r="N37" s="197"/>
      <c r="O37" s="197"/>
      <c r="P37" s="197"/>
      <c r="Q37" s="198"/>
      <c r="R37" s="40"/>
      <c r="S37" s="65"/>
      <c r="T37" s="65"/>
      <c r="U37" s="65"/>
      <c r="V37" s="65"/>
      <c r="W37" s="102"/>
      <c r="X37" s="65"/>
      <c r="Y37" s="65"/>
      <c r="Z37" s="168"/>
      <c r="AA37" s="23"/>
      <c r="AB37" s="23"/>
      <c r="AC37" s="300"/>
      <c r="AD37" s="65"/>
      <c r="AE37" s="65"/>
      <c r="AF37" s="65"/>
      <c r="AG37" s="65"/>
      <c r="AH37" s="65"/>
      <c r="AI37" s="65"/>
      <c r="AJ37" s="65"/>
      <c r="AK37" s="65"/>
      <c r="AL37" s="65"/>
      <c r="AM37" s="65"/>
      <c r="AN37" s="65"/>
      <c r="AO37" s="65"/>
      <c r="AP37" s="65"/>
      <c r="AQ37" s="65"/>
      <c r="AR37" s="65"/>
      <c r="AS37" s="184"/>
      <c r="AT37" s="185"/>
      <c r="AU37" s="35">
        <f>ROUND(M39*$AB$12,0)</f>
        <v>138</v>
      </c>
      <c r="AV37" s="31"/>
    </row>
    <row r="38" spans="1:48" ht="14.25" customHeight="1" x14ac:dyDescent="0.15">
      <c r="A38" s="32">
        <v>32</v>
      </c>
      <c r="B38" s="32">
        <v>7546</v>
      </c>
      <c r="C38" s="34" t="s">
        <v>3424</v>
      </c>
      <c r="D38" s="73"/>
      <c r="E38" s="74"/>
      <c r="F38" s="75"/>
      <c r="G38" s="4"/>
      <c r="J38" s="187"/>
      <c r="K38" s="200"/>
      <c r="L38" s="201"/>
      <c r="M38" s="302"/>
      <c r="N38" s="201"/>
      <c r="O38" s="201"/>
      <c r="P38" s="201"/>
      <c r="Q38" s="202"/>
      <c r="R38" s="4"/>
      <c r="S38" s="53"/>
      <c r="T38" s="53"/>
      <c r="U38" s="53"/>
      <c r="V38" s="53"/>
      <c r="W38" s="188"/>
      <c r="X38" s="53"/>
      <c r="Y38" s="53"/>
      <c r="Z38" s="54"/>
      <c r="AA38" s="53"/>
      <c r="AB38" s="53"/>
      <c r="AC38" s="59"/>
      <c r="AD38" s="1091" t="s">
        <v>1229</v>
      </c>
      <c r="AE38" s="1092"/>
      <c r="AF38" s="1092"/>
      <c r="AG38" s="1092"/>
      <c r="AH38" s="1092"/>
      <c r="AI38" s="1093"/>
      <c r="AJ38" s="72" t="s">
        <v>1230</v>
      </c>
      <c r="AK38" s="67"/>
      <c r="AL38" s="67"/>
      <c r="AM38" s="67"/>
      <c r="AN38" s="67"/>
      <c r="AO38" s="67"/>
      <c r="AP38" s="67"/>
      <c r="AQ38" s="67"/>
      <c r="AR38" s="67"/>
      <c r="AS38" s="65" t="s">
        <v>17</v>
      </c>
      <c r="AT38" s="220">
        <v>0.7</v>
      </c>
      <c r="AU38" s="35">
        <f>ROUND(ROUND(M39*$AB$12,0)*AT38,0)</f>
        <v>97</v>
      </c>
      <c r="AV38" s="31"/>
    </row>
    <row r="39" spans="1:48" ht="14.25" x14ac:dyDescent="0.15">
      <c r="A39" s="32">
        <v>32</v>
      </c>
      <c r="B39" s="32" t="s">
        <v>3425</v>
      </c>
      <c r="C39" s="34" t="s">
        <v>3426</v>
      </c>
      <c r="D39" s="73"/>
      <c r="E39" s="74"/>
      <c r="F39" s="75"/>
      <c r="G39" s="4"/>
      <c r="J39" s="187"/>
      <c r="K39" s="186"/>
      <c r="L39" s="187"/>
      <c r="M39" s="189">
        <f>'11経過的施設入所支援(基本３)'!L39</f>
        <v>197</v>
      </c>
      <c r="N39" s="4" t="s">
        <v>21</v>
      </c>
      <c r="P39" s="187"/>
      <c r="Q39" s="21"/>
      <c r="R39" s="25"/>
      <c r="S39" s="71"/>
      <c r="T39" s="71"/>
      <c r="U39" s="71"/>
      <c r="V39" s="71"/>
      <c r="W39" s="224"/>
      <c r="X39" s="71"/>
      <c r="Y39" s="71"/>
      <c r="Z39" s="54"/>
      <c r="AA39" s="53"/>
      <c r="AB39" s="53"/>
      <c r="AC39" s="59"/>
      <c r="AD39" s="1094"/>
      <c r="AE39" s="1095"/>
      <c r="AF39" s="1095"/>
      <c r="AG39" s="1095"/>
      <c r="AH39" s="1095"/>
      <c r="AI39" s="1096"/>
      <c r="AJ39" s="223" t="s">
        <v>1233</v>
      </c>
      <c r="AK39" s="107"/>
      <c r="AL39" s="107"/>
      <c r="AM39" s="107"/>
      <c r="AN39" s="107"/>
      <c r="AO39" s="107"/>
      <c r="AP39" s="107"/>
      <c r="AQ39" s="107"/>
      <c r="AR39" s="107"/>
      <c r="AS39" s="44" t="s">
        <v>1678</v>
      </c>
      <c r="AT39" s="220">
        <v>0.5</v>
      </c>
      <c r="AU39" s="35">
        <f>ROUND(ROUND(M39*$AB$12,0)*AT39,0)</f>
        <v>69</v>
      </c>
      <c r="AV39" s="31"/>
    </row>
    <row r="40" spans="1:48" ht="14.25" x14ac:dyDescent="0.15">
      <c r="A40" s="32">
        <v>32</v>
      </c>
      <c r="B40" s="32">
        <v>7547</v>
      </c>
      <c r="C40" s="34" t="s">
        <v>3427</v>
      </c>
      <c r="D40" s="73"/>
      <c r="E40" s="74"/>
      <c r="F40" s="75"/>
      <c r="G40" s="4"/>
      <c r="J40" s="187"/>
      <c r="K40" s="186"/>
      <c r="L40" s="187"/>
      <c r="M40" s="204"/>
      <c r="N40" s="187"/>
      <c r="O40" s="187"/>
      <c r="P40" s="187"/>
      <c r="Q40" s="21"/>
      <c r="R40" s="53" t="s">
        <v>1235</v>
      </c>
      <c r="S40" s="53"/>
      <c r="T40" s="53"/>
      <c r="U40" s="53"/>
      <c r="V40" s="53"/>
      <c r="W40" s="188"/>
      <c r="X40" s="53"/>
      <c r="Y40" s="53"/>
      <c r="Z40" s="54"/>
      <c r="AA40" s="53"/>
      <c r="AB40" s="53"/>
      <c r="AC40" s="59"/>
      <c r="AD40" s="65"/>
      <c r="AE40" s="65"/>
      <c r="AF40" s="65"/>
      <c r="AG40" s="65"/>
      <c r="AH40" s="65"/>
      <c r="AI40" s="65"/>
      <c r="AJ40" s="65"/>
      <c r="AK40" s="65"/>
      <c r="AL40" s="65"/>
      <c r="AM40" s="65"/>
      <c r="AN40" s="65"/>
      <c r="AO40" s="65"/>
      <c r="AP40" s="65"/>
      <c r="AQ40" s="65"/>
      <c r="AR40" s="65"/>
      <c r="AS40" s="184"/>
      <c r="AT40" s="185"/>
      <c r="AU40" s="35">
        <f>ROUND(ROUND(M39*W42,0)*$AB$12,0)</f>
        <v>133</v>
      </c>
      <c r="AV40" s="31"/>
    </row>
    <row r="41" spans="1:48" ht="14.25" customHeight="1" x14ac:dyDescent="0.15">
      <c r="A41" s="32">
        <v>32</v>
      </c>
      <c r="B41" s="32">
        <v>7548</v>
      </c>
      <c r="C41" s="34" t="s">
        <v>3428</v>
      </c>
      <c r="D41" s="73"/>
      <c r="E41" s="74"/>
      <c r="F41" s="75"/>
      <c r="G41" s="4"/>
      <c r="J41" s="187"/>
      <c r="K41" s="186"/>
      <c r="L41" s="187"/>
      <c r="M41" s="204"/>
      <c r="N41" s="187"/>
      <c r="O41" s="187"/>
      <c r="P41" s="187"/>
      <c r="Q41" s="21"/>
      <c r="R41" s="53" t="s">
        <v>1237</v>
      </c>
      <c r="S41" s="53"/>
      <c r="T41" s="53"/>
      <c r="U41" s="53"/>
      <c r="V41" s="53"/>
      <c r="W41" s="188"/>
      <c r="X41" s="187"/>
      <c r="Y41" s="53"/>
      <c r="Z41" s="54"/>
      <c r="AA41" s="53"/>
      <c r="AB41" s="53"/>
      <c r="AC41" s="59"/>
      <c r="AD41" s="1091" t="s">
        <v>1229</v>
      </c>
      <c r="AE41" s="1092"/>
      <c r="AF41" s="1092"/>
      <c r="AG41" s="1092"/>
      <c r="AH41" s="1092"/>
      <c r="AI41" s="1093"/>
      <c r="AJ41" s="72" t="s">
        <v>1230</v>
      </c>
      <c r="AK41" s="67"/>
      <c r="AL41" s="67"/>
      <c r="AM41" s="67"/>
      <c r="AN41" s="67"/>
      <c r="AO41" s="67"/>
      <c r="AP41" s="67"/>
      <c r="AQ41" s="67"/>
      <c r="AR41" s="67"/>
      <c r="AS41" s="65" t="s">
        <v>17</v>
      </c>
      <c r="AT41" s="220">
        <v>0.7</v>
      </c>
      <c r="AU41" s="35">
        <f>ROUND(ROUND(ROUND(M39*W42,0)*$AB$12,0)*AT41,0)</f>
        <v>93</v>
      </c>
      <c r="AV41" s="31"/>
    </row>
    <row r="42" spans="1:48" ht="14.25" x14ac:dyDescent="0.15">
      <c r="A42" s="32">
        <v>32</v>
      </c>
      <c r="B42" s="32" t="s">
        <v>3429</v>
      </c>
      <c r="C42" s="34" t="s">
        <v>3430</v>
      </c>
      <c r="D42" s="73"/>
      <c r="E42" s="74"/>
      <c r="F42" s="75"/>
      <c r="G42" s="4"/>
      <c r="J42" s="187"/>
      <c r="K42" s="186"/>
      <c r="L42" s="187"/>
      <c r="M42" s="204"/>
      <c r="N42" s="187"/>
      <c r="O42" s="187"/>
      <c r="P42" s="187"/>
      <c r="Q42" s="21"/>
      <c r="R42" s="53"/>
      <c r="S42" s="187"/>
      <c r="T42" s="187"/>
      <c r="U42" s="187"/>
      <c r="V42" s="23" t="s">
        <v>17</v>
      </c>
      <c r="W42" s="195">
        <v>0.96499999999999997</v>
      </c>
      <c r="X42" s="308"/>
      <c r="Y42" s="53"/>
      <c r="Z42" s="54"/>
      <c r="AA42" s="53"/>
      <c r="AB42" s="53"/>
      <c r="AC42" s="59"/>
      <c r="AD42" s="1094"/>
      <c r="AE42" s="1095"/>
      <c r="AF42" s="1095"/>
      <c r="AG42" s="1095"/>
      <c r="AH42" s="1095"/>
      <c r="AI42" s="1096"/>
      <c r="AJ42" s="223" t="s">
        <v>1233</v>
      </c>
      <c r="AK42" s="107"/>
      <c r="AL42" s="107"/>
      <c r="AM42" s="107"/>
      <c r="AN42" s="107"/>
      <c r="AO42" s="107"/>
      <c r="AP42" s="107"/>
      <c r="AQ42" s="107"/>
      <c r="AR42" s="107"/>
      <c r="AS42" s="44" t="s">
        <v>1678</v>
      </c>
      <c r="AT42" s="220">
        <v>0.5</v>
      </c>
      <c r="AU42" s="35">
        <f>ROUND(ROUND(ROUND(M39*W42,0)*$AB$12,0)*AT42,0)</f>
        <v>67</v>
      </c>
      <c r="AV42" s="31"/>
    </row>
    <row r="43" spans="1:48" ht="14.25" customHeight="1" x14ac:dyDescent="0.15">
      <c r="A43" s="32">
        <v>32</v>
      </c>
      <c r="B43" s="32">
        <v>7551</v>
      </c>
      <c r="C43" s="34" t="s">
        <v>3431</v>
      </c>
      <c r="D43" s="73"/>
      <c r="E43" s="74"/>
      <c r="F43" s="74"/>
      <c r="G43" s="1085" t="s">
        <v>1727</v>
      </c>
      <c r="H43" s="1086"/>
      <c r="I43" s="1086"/>
      <c r="J43" s="1087"/>
      <c r="K43" s="196" t="s">
        <v>1674</v>
      </c>
      <c r="L43" s="197"/>
      <c r="M43" s="301"/>
      <c r="N43" s="197"/>
      <c r="O43" s="197"/>
      <c r="P43" s="197"/>
      <c r="Q43" s="198"/>
      <c r="R43" s="40"/>
      <c r="S43" s="65"/>
      <c r="T43" s="65"/>
      <c r="U43" s="65"/>
      <c r="V43" s="65"/>
      <c r="W43" s="102"/>
      <c r="X43" s="65"/>
      <c r="Y43" s="65"/>
      <c r="Z43" s="168"/>
      <c r="AA43" s="23"/>
      <c r="AB43" s="23"/>
      <c r="AC43" s="300"/>
      <c r="AD43" s="65"/>
      <c r="AE43" s="65"/>
      <c r="AF43" s="65"/>
      <c r="AG43" s="65"/>
      <c r="AH43" s="65"/>
      <c r="AI43" s="65"/>
      <c r="AJ43" s="65"/>
      <c r="AK43" s="65"/>
      <c r="AL43" s="65"/>
      <c r="AM43" s="65"/>
      <c r="AN43" s="65"/>
      <c r="AO43" s="65"/>
      <c r="AP43" s="65"/>
      <c r="AQ43" s="65"/>
      <c r="AR43" s="65"/>
      <c r="AS43" s="184"/>
      <c r="AT43" s="185"/>
      <c r="AU43" s="35">
        <f>ROUND(M45*$AB$12,0)</f>
        <v>133</v>
      </c>
      <c r="AV43" s="31"/>
    </row>
    <row r="44" spans="1:48" ht="14.25" customHeight="1" x14ac:dyDescent="0.15">
      <c r="A44" s="32">
        <v>32</v>
      </c>
      <c r="B44" s="32">
        <v>7552</v>
      </c>
      <c r="C44" s="34" t="s">
        <v>3432</v>
      </c>
      <c r="D44" s="73"/>
      <c r="E44" s="74"/>
      <c r="F44" s="74"/>
      <c r="G44" s="1088"/>
      <c r="H44" s="1089"/>
      <c r="I44" s="1089"/>
      <c r="J44" s="1090"/>
      <c r="K44" s="200"/>
      <c r="L44" s="201"/>
      <c r="M44" s="302"/>
      <c r="N44" s="201"/>
      <c r="O44" s="201"/>
      <c r="P44" s="201"/>
      <c r="Q44" s="202"/>
      <c r="R44" s="4"/>
      <c r="S44" s="53"/>
      <c r="T44" s="53"/>
      <c r="U44" s="53"/>
      <c r="V44" s="53"/>
      <c r="W44" s="188"/>
      <c r="X44" s="53"/>
      <c r="Y44" s="53"/>
      <c r="Z44" s="54"/>
      <c r="AA44" s="53"/>
      <c r="AB44" s="53"/>
      <c r="AC44" s="59"/>
      <c r="AD44" s="1091" t="s">
        <v>1229</v>
      </c>
      <c r="AE44" s="1092"/>
      <c r="AF44" s="1092"/>
      <c r="AG44" s="1092"/>
      <c r="AH44" s="1092"/>
      <c r="AI44" s="1093"/>
      <c r="AJ44" s="72" t="s">
        <v>1230</v>
      </c>
      <c r="AK44" s="67"/>
      <c r="AL44" s="67"/>
      <c r="AM44" s="67"/>
      <c r="AN44" s="67"/>
      <c r="AO44" s="67"/>
      <c r="AP44" s="67"/>
      <c r="AQ44" s="67"/>
      <c r="AR44" s="67"/>
      <c r="AS44" s="65" t="s">
        <v>17</v>
      </c>
      <c r="AT44" s="220">
        <v>0.7</v>
      </c>
      <c r="AU44" s="35">
        <f>ROUND(ROUND(M45*$AB$12,0)*AT44,0)</f>
        <v>93</v>
      </c>
      <c r="AV44" s="31"/>
    </row>
    <row r="45" spans="1:48" ht="14.25" x14ac:dyDescent="0.15">
      <c r="A45" s="32">
        <v>32</v>
      </c>
      <c r="B45" s="32" t="s">
        <v>3433</v>
      </c>
      <c r="C45" s="34" t="s">
        <v>3434</v>
      </c>
      <c r="D45" s="73"/>
      <c r="E45" s="74"/>
      <c r="F45" s="74"/>
      <c r="G45" s="1088"/>
      <c r="H45" s="1089"/>
      <c r="I45" s="1089"/>
      <c r="J45" s="1090"/>
      <c r="K45" s="187"/>
      <c r="L45" s="187"/>
      <c r="M45" s="189">
        <f>'11経過的施設入所支援(基本３)'!L45</f>
        <v>190</v>
      </c>
      <c r="N45" s="4" t="s">
        <v>21</v>
      </c>
      <c r="P45" s="187"/>
      <c r="Q45" s="21"/>
      <c r="R45" s="25"/>
      <c r="S45" s="71"/>
      <c r="T45" s="71"/>
      <c r="U45" s="71"/>
      <c r="V45" s="71"/>
      <c r="W45" s="224"/>
      <c r="X45" s="71"/>
      <c r="Y45" s="71"/>
      <c r="Z45" s="54"/>
      <c r="AA45" s="53"/>
      <c r="AB45" s="53"/>
      <c r="AC45" s="59"/>
      <c r="AD45" s="1094"/>
      <c r="AE45" s="1095"/>
      <c r="AF45" s="1095"/>
      <c r="AG45" s="1095"/>
      <c r="AH45" s="1095"/>
      <c r="AI45" s="1096"/>
      <c r="AJ45" s="223" t="s">
        <v>1233</v>
      </c>
      <c r="AK45" s="107"/>
      <c r="AL45" s="107"/>
      <c r="AM45" s="107"/>
      <c r="AN45" s="107"/>
      <c r="AO45" s="107"/>
      <c r="AP45" s="107"/>
      <c r="AQ45" s="107"/>
      <c r="AR45" s="107"/>
      <c r="AS45" s="44" t="s">
        <v>1678</v>
      </c>
      <c r="AT45" s="220">
        <v>0.5</v>
      </c>
      <c r="AU45" s="35">
        <f>ROUND(ROUND(M45*$AB$12,0)*AT45,0)</f>
        <v>67</v>
      </c>
      <c r="AV45" s="31"/>
    </row>
    <row r="46" spans="1:48" ht="14.25" x14ac:dyDescent="0.15">
      <c r="A46" s="32">
        <v>32</v>
      </c>
      <c r="B46" s="32">
        <v>7553</v>
      </c>
      <c r="C46" s="34" t="s">
        <v>3435</v>
      </c>
      <c r="D46" s="73"/>
      <c r="E46" s="74"/>
      <c r="F46" s="74"/>
      <c r="G46" s="73"/>
      <c r="H46" s="74"/>
      <c r="I46" s="74"/>
      <c r="J46" s="75"/>
      <c r="M46" s="58"/>
      <c r="Q46" s="21"/>
      <c r="R46" s="53" t="s">
        <v>1235</v>
      </c>
      <c r="S46" s="53"/>
      <c r="T46" s="53"/>
      <c r="U46" s="53"/>
      <c r="V46" s="53"/>
      <c r="W46" s="188"/>
      <c r="X46" s="53"/>
      <c r="Y46" s="53"/>
      <c r="Z46" s="54"/>
      <c r="AA46" s="53"/>
      <c r="AB46" s="53"/>
      <c r="AC46" s="59"/>
      <c r="AD46" s="65"/>
      <c r="AE46" s="65"/>
      <c r="AF46" s="65"/>
      <c r="AG46" s="65"/>
      <c r="AH46" s="65"/>
      <c r="AI46" s="65"/>
      <c r="AJ46" s="65"/>
      <c r="AK46" s="65"/>
      <c r="AL46" s="65"/>
      <c r="AM46" s="65"/>
      <c r="AN46" s="65"/>
      <c r="AO46" s="65"/>
      <c r="AP46" s="65"/>
      <c r="AQ46" s="65"/>
      <c r="AR46" s="65"/>
      <c r="AS46" s="184"/>
      <c r="AT46" s="185"/>
      <c r="AU46" s="35">
        <f>ROUND(ROUND(M45*W48,0)*$AB$12,0)</f>
        <v>128</v>
      </c>
      <c r="AV46" s="31"/>
    </row>
    <row r="47" spans="1:48" ht="14.25" customHeight="1" x14ac:dyDescent="0.15">
      <c r="A47" s="32">
        <v>32</v>
      </c>
      <c r="B47" s="32">
        <v>7554</v>
      </c>
      <c r="C47" s="34" t="s">
        <v>3436</v>
      </c>
      <c r="D47" s="73"/>
      <c r="E47" s="74"/>
      <c r="F47" s="74"/>
      <c r="G47" s="20"/>
      <c r="J47" s="21"/>
      <c r="K47" s="187"/>
      <c r="L47" s="187"/>
      <c r="M47" s="204"/>
      <c r="N47" s="187"/>
      <c r="O47" s="187"/>
      <c r="Q47" s="21"/>
      <c r="R47" s="53" t="s">
        <v>1237</v>
      </c>
      <c r="S47" s="53"/>
      <c r="T47" s="53"/>
      <c r="U47" s="53"/>
      <c r="V47" s="53"/>
      <c r="W47" s="188"/>
      <c r="X47" s="187"/>
      <c r="Y47" s="53"/>
      <c r="Z47" s="54"/>
      <c r="AA47" s="53"/>
      <c r="AB47" s="53"/>
      <c r="AC47" s="59"/>
      <c r="AD47" s="1091" t="s">
        <v>1229</v>
      </c>
      <c r="AE47" s="1092"/>
      <c r="AF47" s="1092"/>
      <c r="AG47" s="1092"/>
      <c r="AH47" s="1092"/>
      <c r="AI47" s="1093"/>
      <c r="AJ47" s="72" t="s">
        <v>1230</v>
      </c>
      <c r="AK47" s="67"/>
      <c r="AL47" s="67"/>
      <c r="AM47" s="67"/>
      <c r="AN47" s="67"/>
      <c r="AO47" s="67"/>
      <c r="AP47" s="67"/>
      <c r="AQ47" s="67"/>
      <c r="AR47" s="67"/>
      <c r="AS47" s="65" t="s">
        <v>17</v>
      </c>
      <c r="AT47" s="220">
        <v>0.7</v>
      </c>
      <c r="AU47" s="35">
        <f>ROUND(ROUND(ROUND(M45*W48,0)*$AB$12,0)*AT47,0)</f>
        <v>90</v>
      </c>
      <c r="AV47" s="31"/>
    </row>
    <row r="48" spans="1:48" ht="14.25" x14ac:dyDescent="0.15">
      <c r="A48" s="32">
        <v>32</v>
      </c>
      <c r="B48" s="32" t="s">
        <v>3437</v>
      </c>
      <c r="C48" s="34" t="s">
        <v>3438</v>
      </c>
      <c r="D48" s="73"/>
      <c r="E48" s="74"/>
      <c r="F48" s="74"/>
      <c r="G48" s="20"/>
      <c r="J48" s="21"/>
      <c r="K48" s="187"/>
      <c r="L48" s="187"/>
      <c r="M48" s="204"/>
      <c r="N48" s="187"/>
      <c r="O48" s="187"/>
      <c r="Q48" s="21"/>
      <c r="R48" s="53"/>
      <c r="S48" s="187"/>
      <c r="T48" s="187"/>
      <c r="U48" s="187"/>
      <c r="V48" s="23" t="s">
        <v>17</v>
      </c>
      <c r="W48" s="195">
        <v>0.96499999999999997</v>
      </c>
      <c r="X48" s="308"/>
      <c r="Y48" s="53"/>
      <c r="Z48" s="54"/>
      <c r="AA48" s="53"/>
      <c r="AB48" s="53"/>
      <c r="AC48" s="59"/>
      <c r="AD48" s="1094"/>
      <c r="AE48" s="1095"/>
      <c r="AF48" s="1095"/>
      <c r="AG48" s="1095"/>
      <c r="AH48" s="1095"/>
      <c r="AI48" s="1096"/>
      <c r="AJ48" s="223" t="s">
        <v>1233</v>
      </c>
      <c r="AK48" s="107"/>
      <c r="AL48" s="107"/>
      <c r="AM48" s="107"/>
      <c r="AN48" s="107"/>
      <c r="AO48" s="107"/>
      <c r="AP48" s="107"/>
      <c r="AQ48" s="107"/>
      <c r="AR48" s="107"/>
      <c r="AS48" s="44" t="s">
        <v>1678</v>
      </c>
      <c r="AT48" s="220">
        <v>0.5</v>
      </c>
      <c r="AU48" s="35">
        <f>ROUND(ROUND(ROUND(M45*W48,0)*$AB$12,0)*AT48,0)</f>
        <v>64</v>
      </c>
      <c r="AV48" s="31"/>
    </row>
    <row r="49" spans="1:48" ht="14.25" customHeight="1" x14ac:dyDescent="0.15">
      <c r="A49" s="32">
        <v>32</v>
      </c>
      <c r="B49" s="32">
        <v>7555</v>
      </c>
      <c r="C49" s="34" t="s">
        <v>3439</v>
      </c>
      <c r="D49" s="73"/>
      <c r="E49" s="74"/>
      <c r="F49" s="74"/>
      <c r="G49" s="20"/>
      <c r="J49" s="187"/>
      <c r="K49" s="196" t="s">
        <v>1684</v>
      </c>
      <c r="L49" s="197"/>
      <c r="M49" s="301"/>
      <c r="N49" s="197"/>
      <c r="O49" s="197"/>
      <c r="P49" s="197"/>
      <c r="Q49" s="198"/>
      <c r="R49" s="40"/>
      <c r="S49" s="65"/>
      <c r="T49" s="65"/>
      <c r="U49" s="65"/>
      <c r="V49" s="65"/>
      <c r="W49" s="102"/>
      <c r="X49" s="65"/>
      <c r="Y49" s="65"/>
      <c r="Z49" s="168"/>
      <c r="AA49" s="23"/>
      <c r="AB49" s="23"/>
      <c r="AC49" s="300"/>
      <c r="AD49" s="65"/>
      <c r="AE49" s="65"/>
      <c r="AF49" s="65"/>
      <c r="AG49" s="65"/>
      <c r="AH49" s="65"/>
      <c r="AI49" s="65"/>
      <c r="AJ49" s="65"/>
      <c r="AK49" s="65"/>
      <c r="AL49" s="65"/>
      <c r="AM49" s="65"/>
      <c r="AN49" s="65"/>
      <c r="AO49" s="65"/>
      <c r="AP49" s="65"/>
      <c r="AQ49" s="65"/>
      <c r="AR49" s="65"/>
      <c r="AS49" s="184"/>
      <c r="AT49" s="185"/>
      <c r="AU49" s="35">
        <f>ROUND(M51*$AB$12,0)</f>
        <v>133</v>
      </c>
      <c r="AV49" s="31"/>
    </row>
    <row r="50" spans="1:48" ht="14.25" customHeight="1" x14ac:dyDescent="0.15">
      <c r="A50" s="32">
        <v>32</v>
      </c>
      <c r="B50" s="32">
        <v>7556</v>
      </c>
      <c r="C50" s="34" t="s">
        <v>3440</v>
      </c>
      <c r="D50" s="73"/>
      <c r="E50" s="74"/>
      <c r="F50" s="74"/>
      <c r="G50" s="20"/>
      <c r="J50" s="187"/>
      <c r="K50" s="200"/>
      <c r="L50" s="201"/>
      <c r="M50" s="302"/>
      <c r="N50" s="201"/>
      <c r="O50" s="201"/>
      <c r="P50" s="201"/>
      <c r="Q50" s="202"/>
      <c r="R50" s="4"/>
      <c r="S50" s="53"/>
      <c r="T50" s="53"/>
      <c r="U50" s="53"/>
      <c r="V50" s="53"/>
      <c r="W50" s="188"/>
      <c r="X50" s="53"/>
      <c r="Y50" s="53"/>
      <c r="Z50" s="54"/>
      <c r="AA50" s="53"/>
      <c r="AB50" s="53"/>
      <c r="AC50" s="59"/>
      <c r="AD50" s="1091" t="s">
        <v>1229</v>
      </c>
      <c r="AE50" s="1092"/>
      <c r="AF50" s="1092"/>
      <c r="AG50" s="1092"/>
      <c r="AH50" s="1092"/>
      <c r="AI50" s="1093"/>
      <c r="AJ50" s="72" t="s">
        <v>1230</v>
      </c>
      <c r="AK50" s="67"/>
      <c r="AL50" s="67"/>
      <c r="AM50" s="67"/>
      <c r="AN50" s="67"/>
      <c r="AO50" s="67"/>
      <c r="AP50" s="67"/>
      <c r="AQ50" s="67"/>
      <c r="AR50" s="67"/>
      <c r="AS50" s="65" t="s">
        <v>17</v>
      </c>
      <c r="AT50" s="220">
        <v>0.7</v>
      </c>
      <c r="AU50" s="35">
        <f>ROUND(ROUND(M51*$AB$12,0)*AT50,0)</f>
        <v>93</v>
      </c>
      <c r="AV50" s="31"/>
    </row>
    <row r="51" spans="1:48" ht="14.25" x14ac:dyDescent="0.15">
      <c r="A51" s="32">
        <v>32</v>
      </c>
      <c r="B51" s="32" t="s">
        <v>3441</v>
      </c>
      <c r="C51" s="34" t="s">
        <v>3442</v>
      </c>
      <c r="D51" s="73"/>
      <c r="E51" s="74"/>
      <c r="F51" s="74"/>
      <c r="G51" s="20"/>
      <c r="J51" s="187"/>
      <c r="K51" s="186"/>
      <c r="L51" s="187"/>
      <c r="M51" s="189">
        <f>'11経過的施設入所支援(基本３)'!L51</f>
        <v>190</v>
      </c>
      <c r="N51" s="4" t="s">
        <v>21</v>
      </c>
      <c r="P51" s="187"/>
      <c r="Q51" s="21"/>
      <c r="R51" s="25"/>
      <c r="S51" s="71"/>
      <c r="T51" s="71"/>
      <c r="U51" s="71"/>
      <c r="V51" s="71"/>
      <c r="W51" s="224"/>
      <c r="X51" s="71"/>
      <c r="Y51" s="71"/>
      <c r="Z51" s="54"/>
      <c r="AA51" s="53"/>
      <c r="AB51" s="53"/>
      <c r="AC51" s="59"/>
      <c r="AD51" s="1094"/>
      <c r="AE51" s="1095"/>
      <c r="AF51" s="1095"/>
      <c r="AG51" s="1095"/>
      <c r="AH51" s="1095"/>
      <c r="AI51" s="1096"/>
      <c r="AJ51" s="223" t="s">
        <v>1233</v>
      </c>
      <c r="AK51" s="107"/>
      <c r="AL51" s="107"/>
      <c r="AM51" s="107"/>
      <c r="AN51" s="107"/>
      <c r="AO51" s="107"/>
      <c r="AP51" s="107"/>
      <c r="AQ51" s="107"/>
      <c r="AR51" s="107"/>
      <c r="AS51" s="44" t="s">
        <v>1678</v>
      </c>
      <c r="AT51" s="220">
        <v>0.5</v>
      </c>
      <c r="AU51" s="35">
        <f>ROUND(ROUND(M51*$AB$12,0)*AT51,0)</f>
        <v>67</v>
      </c>
      <c r="AV51" s="31"/>
    </row>
    <row r="52" spans="1:48" ht="14.25" x14ac:dyDescent="0.15">
      <c r="A52" s="32">
        <v>32</v>
      </c>
      <c r="B52" s="32">
        <v>7557</v>
      </c>
      <c r="C52" s="34" t="s">
        <v>3443</v>
      </c>
      <c r="D52" s="73"/>
      <c r="E52" s="74"/>
      <c r="F52" s="74"/>
      <c r="G52" s="20"/>
      <c r="J52" s="187"/>
      <c r="K52" s="186"/>
      <c r="L52" s="187"/>
      <c r="M52" s="204"/>
      <c r="N52" s="187"/>
      <c r="O52" s="187"/>
      <c r="P52" s="187"/>
      <c r="Q52" s="21"/>
      <c r="R52" s="53" t="s">
        <v>1235</v>
      </c>
      <c r="S52" s="53"/>
      <c r="T52" s="53"/>
      <c r="U52" s="53"/>
      <c r="V52" s="53"/>
      <c r="W52" s="188"/>
      <c r="X52" s="53"/>
      <c r="Y52" s="53"/>
      <c r="Z52" s="54"/>
      <c r="AA52" s="53"/>
      <c r="AB52" s="53"/>
      <c r="AC52" s="59"/>
      <c r="AD52" s="65"/>
      <c r="AE52" s="65"/>
      <c r="AF52" s="65"/>
      <c r="AG52" s="65"/>
      <c r="AH52" s="65"/>
      <c r="AI52" s="65"/>
      <c r="AJ52" s="65"/>
      <c r="AK52" s="65"/>
      <c r="AL52" s="65"/>
      <c r="AM52" s="65"/>
      <c r="AN52" s="65"/>
      <c r="AO52" s="65"/>
      <c r="AP52" s="65"/>
      <c r="AQ52" s="65"/>
      <c r="AR52" s="65"/>
      <c r="AS52" s="184"/>
      <c r="AT52" s="185"/>
      <c r="AU52" s="35">
        <f>ROUND(ROUND(M51*W54,0)*$AB$12,0)</f>
        <v>128</v>
      </c>
      <c r="AV52" s="31"/>
    </row>
    <row r="53" spans="1:48" ht="14.25" customHeight="1" x14ac:dyDescent="0.15">
      <c r="A53" s="32">
        <v>32</v>
      </c>
      <c r="B53" s="32">
        <v>7558</v>
      </c>
      <c r="C53" s="34" t="s">
        <v>3444</v>
      </c>
      <c r="D53" s="73"/>
      <c r="E53" s="74"/>
      <c r="F53" s="74"/>
      <c r="G53" s="20"/>
      <c r="J53" s="187"/>
      <c r="K53" s="186"/>
      <c r="L53" s="187"/>
      <c r="M53" s="204"/>
      <c r="N53" s="187"/>
      <c r="O53" s="187"/>
      <c r="P53" s="187"/>
      <c r="Q53" s="21"/>
      <c r="R53" s="53" t="s">
        <v>1237</v>
      </c>
      <c r="S53" s="53"/>
      <c r="T53" s="53"/>
      <c r="U53" s="53"/>
      <c r="V53" s="53"/>
      <c r="W53" s="188"/>
      <c r="X53" s="187"/>
      <c r="Y53" s="53"/>
      <c r="Z53" s="54"/>
      <c r="AA53" s="53"/>
      <c r="AB53" s="53"/>
      <c r="AC53" s="59"/>
      <c r="AD53" s="1091" t="s">
        <v>1229</v>
      </c>
      <c r="AE53" s="1092"/>
      <c r="AF53" s="1092"/>
      <c r="AG53" s="1092"/>
      <c r="AH53" s="1092"/>
      <c r="AI53" s="1093"/>
      <c r="AJ53" s="72" t="s">
        <v>1230</v>
      </c>
      <c r="AK53" s="67"/>
      <c r="AL53" s="67"/>
      <c r="AM53" s="67"/>
      <c r="AN53" s="67"/>
      <c r="AO53" s="67"/>
      <c r="AP53" s="67"/>
      <c r="AQ53" s="67"/>
      <c r="AR53" s="67"/>
      <c r="AS53" s="65" t="s">
        <v>17</v>
      </c>
      <c r="AT53" s="220">
        <v>0.7</v>
      </c>
      <c r="AU53" s="35">
        <f>ROUND(ROUND(ROUND(M51*W54,0)*$AB$12,0)*AT53,0)</f>
        <v>90</v>
      </c>
      <c r="AV53" s="31"/>
    </row>
    <row r="54" spans="1:48" ht="14.25" x14ac:dyDescent="0.15">
      <c r="A54" s="32">
        <v>32</v>
      </c>
      <c r="B54" s="32" t="s">
        <v>3445</v>
      </c>
      <c r="C54" s="34" t="s">
        <v>3446</v>
      </c>
      <c r="D54" s="111"/>
      <c r="E54" s="112"/>
      <c r="F54" s="112"/>
      <c r="G54" s="24"/>
      <c r="H54" s="25"/>
      <c r="I54" s="25"/>
      <c r="J54" s="211"/>
      <c r="K54" s="214"/>
      <c r="L54" s="211"/>
      <c r="M54" s="212"/>
      <c r="N54" s="211"/>
      <c r="O54" s="211"/>
      <c r="P54" s="211"/>
      <c r="Q54" s="38"/>
      <c r="R54" s="94"/>
      <c r="S54" s="211"/>
      <c r="T54" s="211"/>
      <c r="U54" s="211"/>
      <c r="V54" s="26" t="s">
        <v>17</v>
      </c>
      <c r="W54" s="195">
        <v>0.96499999999999997</v>
      </c>
      <c r="X54" s="297"/>
      <c r="Y54" s="207"/>
      <c r="Z54" s="94"/>
      <c r="AA54" s="71"/>
      <c r="AB54" s="71"/>
      <c r="AC54" s="207"/>
      <c r="AD54" s="1094"/>
      <c r="AE54" s="1095"/>
      <c r="AF54" s="1095"/>
      <c r="AG54" s="1095"/>
      <c r="AH54" s="1095"/>
      <c r="AI54" s="1096"/>
      <c r="AJ54" s="223" t="s">
        <v>1233</v>
      </c>
      <c r="AK54" s="107"/>
      <c r="AL54" s="107"/>
      <c r="AM54" s="107"/>
      <c r="AN54" s="107"/>
      <c r="AO54" s="107"/>
      <c r="AP54" s="107"/>
      <c r="AQ54" s="107"/>
      <c r="AR54" s="107"/>
      <c r="AS54" s="44" t="s">
        <v>1678</v>
      </c>
      <c r="AT54" s="220">
        <v>0.5</v>
      </c>
      <c r="AU54" s="35">
        <f>ROUND(ROUND(ROUND(M51*W54,0)*$AB$12,0)*AT54,0)</f>
        <v>64</v>
      </c>
      <c r="AV54" s="61"/>
    </row>
    <row r="55" spans="1:48" ht="14.25" customHeight="1" x14ac:dyDescent="0.15">
      <c r="A55" s="32">
        <v>32</v>
      </c>
      <c r="B55" s="32">
        <v>7561</v>
      </c>
      <c r="C55" s="34" t="s">
        <v>3447</v>
      </c>
      <c r="D55" s="76"/>
      <c r="E55" s="77"/>
      <c r="F55" s="77"/>
      <c r="G55" s="1085" t="s">
        <v>1744</v>
      </c>
      <c r="H55" s="1086"/>
      <c r="I55" s="1086"/>
      <c r="J55" s="1087"/>
      <c r="K55" s="196" t="s">
        <v>1674</v>
      </c>
      <c r="L55" s="197"/>
      <c r="M55" s="301"/>
      <c r="N55" s="197"/>
      <c r="O55" s="197"/>
      <c r="P55" s="197"/>
      <c r="Q55" s="198"/>
      <c r="R55" s="40"/>
      <c r="S55" s="65"/>
      <c r="T55" s="65"/>
      <c r="U55" s="65"/>
      <c r="V55" s="65"/>
      <c r="W55" s="102"/>
      <c r="X55" s="65"/>
      <c r="Y55" s="182"/>
      <c r="Z55" s="183"/>
      <c r="AA55" s="65"/>
      <c r="AB55" s="65"/>
      <c r="AC55" s="182"/>
      <c r="AD55" s="183"/>
      <c r="AE55" s="65"/>
      <c r="AF55" s="65"/>
      <c r="AG55" s="65"/>
      <c r="AH55" s="65"/>
      <c r="AI55" s="65"/>
      <c r="AJ55" s="65"/>
      <c r="AK55" s="65"/>
      <c r="AL55" s="65"/>
      <c r="AM55" s="65"/>
      <c r="AN55" s="65"/>
      <c r="AO55" s="65"/>
      <c r="AP55" s="65"/>
      <c r="AQ55" s="65"/>
      <c r="AR55" s="65"/>
      <c r="AS55" s="184"/>
      <c r="AT55" s="185"/>
      <c r="AU55" s="35">
        <f>ROUND(M57*$AB$12,0)</f>
        <v>129</v>
      </c>
      <c r="AV55" s="66"/>
    </row>
    <row r="56" spans="1:48" ht="14.25" customHeight="1" x14ac:dyDescent="0.15">
      <c r="A56" s="32">
        <v>32</v>
      </c>
      <c r="B56" s="32">
        <v>7562</v>
      </c>
      <c r="C56" s="34" t="s">
        <v>3448</v>
      </c>
      <c r="D56" s="73"/>
      <c r="E56" s="74"/>
      <c r="F56" s="74"/>
      <c r="G56" s="1088"/>
      <c r="H56" s="1089"/>
      <c r="I56" s="1089"/>
      <c r="J56" s="1090"/>
      <c r="K56" s="200"/>
      <c r="L56" s="201"/>
      <c r="M56" s="302"/>
      <c r="N56" s="201"/>
      <c r="O56" s="201"/>
      <c r="P56" s="201"/>
      <c r="Q56" s="202"/>
      <c r="R56" s="4"/>
      <c r="S56" s="53"/>
      <c r="T56" s="53"/>
      <c r="U56" s="53"/>
      <c r="V56" s="53"/>
      <c r="W56" s="188"/>
      <c r="X56" s="53"/>
      <c r="Y56" s="59"/>
      <c r="Z56" s="54"/>
      <c r="AA56" s="53"/>
      <c r="AB56" s="53"/>
      <c r="AC56" s="59"/>
      <c r="AD56" s="1091" t="s">
        <v>1229</v>
      </c>
      <c r="AE56" s="1092"/>
      <c r="AF56" s="1092"/>
      <c r="AG56" s="1092"/>
      <c r="AH56" s="1092"/>
      <c r="AI56" s="1093"/>
      <c r="AJ56" s="72" t="s">
        <v>1230</v>
      </c>
      <c r="AK56" s="67"/>
      <c r="AL56" s="67"/>
      <c r="AM56" s="67"/>
      <c r="AN56" s="67"/>
      <c r="AO56" s="67"/>
      <c r="AP56" s="67"/>
      <c r="AQ56" s="67"/>
      <c r="AR56" s="67"/>
      <c r="AS56" s="65" t="s">
        <v>17</v>
      </c>
      <c r="AT56" s="220">
        <v>0.7</v>
      </c>
      <c r="AU56" s="35">
        <f>ROUND(ROUND(M57*$AB$12,0)*AT56,0)</f>
        <v>90</v>
      </c>
      <c r="AV56" s="31"/>
    </row>
    <row r="57" spans="1:48" ht="14.25" x14ac:dyDescent="0.15">
      <c r="A57" s="32">
        <v>32</v>
      </c>
      <c r="B57" s="32" t="s">
        <v>3449</v>
      </c>
      <c r="C57" s="34" t="s">
        <v>3450</v>
      </c>
      <c r="D57" s="73"/>
      <c r="E57" s="74"/>
      <c r="F57" s="74"/>
      <c r="G57" s="1088"/>
      <c r="H57" s="1089"/>
      <c r="I57" s="1089"/>
      <c r="J57" s="1090"/>
      <c r="K57" s="186"/>
      <c r="L57" s="187"/>
      <c r="M57" s="189">
        <f>'11経過的施設入所支援(基本３)'!L57</f>
        <v>184</v>
      </c>
      <c r="N57" s="4" t="s">
        <v>21</v>
      </c>
      <c r="P57" s="187"/>
      <c r="Q57" s="21"/>
      <c r="R57" s="25"/>
      <c r="S57" s="71"/>
      <c r="T57" s="71"/>
      <c r="U57" s="71"/>
      <c r="V57" s="71"/>
      <c r="W57" s="224"/>
      <c r="X57" s="71"/>
      <c r="Y57" s="207"/>
      <c r="Z57" s="54"/>
      <c r="AA57" s="53"/>
      <c r="AB57" s="53"/>
      <c r="AC57" s="59"/>
      <c r="AD57" s="1094"/>
      <c r="AE57" s="1095"/>
      <c r="AF57" s="1095"/>
      <c r="AG57" s="1095"/>
      <c r="AH57" s="1095"/>
      <c r="AI57" s="1096"/>
      <c r="AJ57" s="223" t="s">
        <v>1233</v>
      </c>
      <c r="AK57" s="107"/>
      <c r="AL57" s="107"/>
      <c r="AM57" s="107"/>
      <c r="AN57" s="107"/>
      <c r="AO57" s="107"/>
      <c r="AP57" s="107"/>
      <c r="AQ57" s="107"/>
      <c r="AR57" s="107"/>
      <c r="AS57" s="44" t="s">
        <v>1678</v>
      </c>
      <c r="AT57" s="220">
        <v>0.5</v>
      </c>
      <c r="AU57" s="35">
        <f>ROUND(ROUND(M57*$AB$12,0)*AT57,0)</f>
        <v>65</v>
      </c>
      <c r="AV57" s="31"/>
    </row>
    <row r="58" spans="1:48" ht="14.25" x14ac:dyDescent="0.15">
      <c r="A58" s="32">
        <v>32</v>
      </c>
      <c r="B58" s="32">
        <v>7563</v>
      </c>
      <c r="C58" s="34" t="s">
        <v>3451</v>
      </c>
      <c r="D58" s="73"/>
      <c r="E58" s="74"/>
      <c r="F58" s="74"/>
      <c r="G58" s="73"/>
      <c r="H58" s="74"/>
      <c r="I58" s="74"/>
      <c r="J58" s="75"/>
      <c r="K58" s="20"/>
      <c r="M58" s="58"/>
      <c r="Q58" s="21"/>
      <c r="R58" s="53" t="s">
        <v>1235</v>
      </c>
      <c r="S58" s="53"/>
      <c r="T58" s="53"/>
      <c r="U58" s="53"/>
      <c r="V58" s="53"/>
      <c r="W58" s="188"/>
      <c r="X58" s="53"/>
      <c r="Y58" s="53"/>
      <c r="Z58" s="54"/>
      <c r="AA58" s="53"/>
      <c r="AB58" s="53"/>
      <c r="AC58" s="59"/>
      <c r="AD58" s="65"/>
      <c r="AE58" s="65"/>
      <c r="AF58" s="65"/>
      <c r="AG58" s="65"/>
      <c r="AH58" s="65"/>
      <c r="AI58" s="65"/>
      <c r="AJ58" s="65"/>
      <c r="AK58" s="65"/>
      <c r="AL58" s="65"/>
      <c r="AM58" s="65"/>
      <c r="AN58" s="65"/>
      <c r="AO58" s="65"/>
      <c r="AP58" s="65"/>
      <c r="AQ58" s="65"/>
      <c r="AR58" s="65"/>
      <c r="AS58" s="184"/>
      <c r="AT58" s="185"/>
      <c r="AU58" s="35">
        <f>ROUND(ROUND(M57*W60,0)*$AB$12,0)</f>
        <v>125</v>
      </c>
      <c r="AV58" s="31"/>
    </row>
    <row r="59" spans="1:48" ht="14.25" customHeight="1" x14ac:dyDescent="0.15">
      <c r="A59" s="32">
        <v>32</v>
      </c>
      <c r="B59" s="32">
        <v>7564</v>
      </c>
      <c r="C59" s="34" t="s">
        <v>3452</v>
      </c>
      <c r="D59" s="73"/>
      <c r="E59" s="74"/>
      <c r="F59" s="74"/>
      <c r="G59" s="20"/>
      <c r="K59" s="186"/>
      <c r="L59" s="187"/>
      <c r="M59" s="204"/>
      <c r="N59" s="187"/>
      <c r="O59" s="187"/>
      <c r="Q59" s="21"/>
      <c r="R59" s="53" t="s">
        <v>1237</v>
      </c>
      <c r="S59" s="53"/>
      <c r="T59" s="53"/>
      <c r="U59" s="53"/>
      <c r="V59" s="53"/>
      <c r="W59" s="188"/>
      <c r="X59" s="187"/>
      <c r="Y59" s="53"/>
      <c r="Z59" s="54"/>
      <c r="AA59" s="53"/>
      <c r="AB59" s="53"/>
      <c r="AC59" s="59"/>
      <c r="AD59" s="1091" t="s">
        <v>1229</v>
      </c>
      <c r="AE59" s="1092"/>
      <c r="AF59" s="1092"/>
      <c r="AG59" s="1092"/>
      <c r="AH59" s="1092"/>
      <c r="AI59" s="1093"/>
      <c r="AJ59" s="72" t="s">
        <v>1230</v>
      </c>
      <c r="AK59" s="67"/>
      <c r="AL59" s="67"/>
      <c r="AM59" s="67"/>
      <c r="AN59" s="67"/>
      <c r="AO59" s="67"/>
      <c r="AP59" s="67"/>
      <c r="AQ59" s="67"/>
      <c r="AR59" s="67"/>
      <c r="AS59" s="65" t="s">
        <v>17</v>
      </c>
      <c r="AT59" s="220">
        <v>0.7</v>
      </c>
      <c r="AU59" s="35">
        <f>ROUND(ROUND(ROUND(M57*W60,0)*$AB$12,0)*AT59,0)</f>
        <v>88</v>
      </c>
      <c r="AV59" s="31"/>
    </row>
    <row r="60" spans="1:48" ht="14.25" x14ac:dyDescent="0.15">
      <c r="A60" s="32">
        <v>32</v>
      </c>
      <c r="B60" s="32" t="s">
        <v>3453</v>
      </c>
      <c r="C60" s="34" t="s">
        <v>3454</v>
      </c>
      <c r="D60" s="73"/>
      <c r="E60" s="74"/>
      <c r="F60" s="74"/>
      <c r="G60" s="20"/>
      <c r="K60" s="186"/>
      <c r="L60" s="187"/>
      <c r="M60" s="204"/>
      <c r="N60" s="187"/>
      <c r="O60" s="187"/>
      <c r="Q60" s="21"/>
      <c r="R60" s="53"/>
      <c r="S60" s="187"/>
      <c r="T60" s="187"/>
      <c r="U60" s="187"/>
      <c r="V60" s="23" t="s">
        <v>17</v>
      </c>
      <c r="W60" s="195">
        <v>0.96499999999999997</v>
      </c>
      <c r="X60" s="308"/>
      <c r="Y60" s="53"/>
      <c r="Z60" s="54"/>
      <c r="AA60" s="53"/>
      <c r="AB60" s="53"/>
      <c r="AC60" s="59"/>
      <c r="AD60" s="1094"/>
      <c r="AE60" s="1095"/>
      <c r="AF60" s="1095"/>
      <c r="AG60" s="1095"/>
      <c r="AH60" s="1095"/>
      <c r="AI60" s="1096"/>
      <c r="AJ60" s="223" t="s">
        <v>1233</v>
      </c>
      <c r="AK60" s="107"/>
      <c r="AL60" s="107"/>
      <c r="AM60" s="107"/>
      <c r="AN60" s="107"/>
      <c r="AO60" s="107"/>
      <c r="AP60" s="107"/>
      <c r="AQ60" s="107"/>
      <c r="AR60" s="107"/>
      <c r="AS60" s="44" t="s">
        <v>1678</v>
      </c>
      <c r="AT60" s="220">
        <v>0.5</v>
      </c>
      <c r="AU60" s="35">
        <f>ROUND(ROUND(ROUND(M57*W60,0)*$AB$12,0)*AT60,0)</f>
        <v>63</v>
      </c>
      <c r="AV60" s="31"/>
    </row>
    <row r="61" spans="1:48" ht="14.25" customHeight="1" x14ac:dyDescent="0.15">
      <c r="A61" s="32">
        <v>32</v>
      </c>
      <c r="B61" s="32">
        <v>7565</v>
      </c>
      <c r="C61" s="34" t="s">
        <v>3455</v>
      </c>
      <c r="D61" s="73"/>
      <c r="E61" s="74"/>
      <c r="F61" s="74"/>
      <c r="G61" s="20"/>
      <c r="J61" s="187"/>
      <c r="K61" s="196" t="s">
        <v>1684</v>
      </c>
      <c r="L61" s="197"/>
      <c r="M61" s="301"/>
      <c r="N61" s="197"/>
      <c r="O61" s="197"/>
      <c r="P61" s="197"/>
      <c r="Q61" s="198"/>
      <c r="R61" s="40"/>
      <c r="S61" s="65"/>
      <c r="T61" s="65"/>
      <c r="U61" s="65"/>
      <c r="V61" s="65"/>
      <c r="W61" s="102"/>
      <c r="X61" s="65"/>
      <c r="Y61" s="65"/>
      <c r="Z61" s="168"/>
      <c r="AA61" s="23"/>
      <c r="AB61" s="23"/>
      <c r="AC61" s="300"/>
      <c r="AD61" s="65"/>
      <c r="AE61" s="65"/>
      <c r="AF61" s="65"/>
      <c r="AG61" s="65"/>
      <c r="AH61" s="65"/>
      <c r="AI61" s="65"/>
      <c r="AJ61" s="65"/>
      <c r="AK61" s="65"/>
      <c r="AL61" s="65"/>
      <c r="AM61" s="65"/>
      <c r="AN61" s="65"/>
      <c r="AO61" s="65"/>
      <c r="AP61" s="65"/>
      <c r="AQ61" s="65"/>
      <c r="AR61" s="65"/>
      <c r="AS61" s="184"/>
      <c r="AT61" s="185"/>
      <c r="AU61" s="35">
        <f>ROUND(M63*$AB$12,0)</f>
        <v>129</v>
      </c>
      <c r="AV61" s="31"/>
    </row>
    <row r="62" spans="1:48" ht="14.25" customHeight="1" x14ac:dyDescent="0.15">
      <c r="A62" s="32">
        <v>32</v>
      </c>
      <c r="B62" s="32">
        <v>7566</v>
      </c>
      <c r="C62" s="34" t="s">
        <v>3456</v>
      </c>
      <c r="D62" s="73"/>
      <c r="E62" s="74"/>
      <c r="F62" s="74"/>
      <c r="G62" s="20"/>
      <c r="J62" s="187"/>
      <c r="K62" s="200"/>
      <c r="L62" s="201"/>
      <c r="M62" s="302"/>
      <c r="N62" s="201"/>
      <c r="O62" s="201"/>
      <c r="P62" s="201"/>
      <c r="Q62" s="202"/>
      <c r="R62" s="4"/>
      <c r="S62" s="53"/>
      <c r="T62" s="53"/>
      <c r="U62" s="53"/>
      <c r="V62" s="53"/>
      <c r="W62" s="188"/>
      <c r="X62" s="53"/>
      <c r="Y62" s="53"/>
      <c r="Z62" s="54"/>
      <c r="AA62" s="53"/>
      <c r="AB62" s="53"/>
      <c r="AC62" s="59"/>
      <c r="AD62" s="1091" t="s">
        <v>1229</v>
      </c>
      <c r="AE62" s="1092"/>
      <c r="AF62" s="1092"/>
      <c r="AG62" s="1092"/>
      <c r="AH62" s="1092"/>
      <c r="AI62" s="1093"/>
      <c r="AJ62" s="72" t="s">
        <v>1230</v>
      </c>
      <c r="AK62" s="67"/>
      <c r="AL62" s="67"/>
      <c r="AM62" s="67"/>
      <c r="AN62" s="67"/>
      <c r="AO62" s="67"/>
      <c r="AP62" s="67"/>
      <c r="AQ62" s="67"/>
      <c r="AR62" s="67"/>
      <c r="AS62" s="65" t="s">
        <v>17</v>
      </c>
      <c r="AT62" s="220">
        <v>0.7</v>
      </c>
      <c r="AU62" s="35">
        <f>ROUND(ROUND(M63*$AB$12,0)*AT62,0)</f>
        <v>90</v>
      </c>
      <c r="AV62" s="31"/>
    </row>
    <row r="63" spans="1:48" ht="14.25" x14ac:dyDescent="0.15">
      <c r="A63" s="32">
        <v>32</v>
      </c>
      <c r="B63" s="32" t="s">
        <v>3457</v>
      </c>
      <c r="C63" s="34" t="s">
        <v>3458</v>
      </c>
      <c r="D63" s="73"/>
      <c r="E63" s="74"/>
      <c r="F63" s="74"/>
      <c r="G63" s="20"/>
      <c r="J63" s="187"/>
      <c r="K63" s="186"/>
      <c r="L63" s="187"/>
      <c r="M63" s="189">
        <f>'11経過的施設入所支援(基本３)'!L63</f>
        <v>184</v>
      </c>
      <c r="N63" s="4" t="s">
        <v>21</v>
      </c>
      <c r="P63" s="187"/>
      <c r="Q63" s="21"/>
      <c r="R63" s="25"/>
      <c r="S63" s="71"/>
      <c r="T63" s="71"/>
      <c r="U63" s="71"/>
      <c r="V63" s="71"/>
      <c r="W63" s="224"/>
      <c r="X63" s="71"/>
      <c r="Y63" s="71"/>
      <c r="Z63" s="54"/>
      <c r="AA63" s="53"/>
      <c r="AB63" s="53"/>
      <c r="AC63" s="59"/>
      <c r="AD63" s="1094"/>
      <c r="AE63" s="1095"/>
      <c r="AF63" s="1095"/>
      <c r="AG63" s="1095"/>
      <c r="AH63" s="1095"/>
      <c r="AI63" s="1096"/>
      <c r="AJ63" s="223" t="s">
        <v>1233</v>
      </c>
      <c r="AK63" s="107"/>
      <c r="AL63" s="107"/>
      <c r="AM63" s="107"/>
      <c r="AN63" s="107"/>
      <c r="AO63" s="107"/>
      <c r="AP63" s="107"/>
      <c r="AQ63" s="107"/>
      <c r="AR63" s="107"/>
      <c r="AS63" s="44" t="s">
        <v>1678</v>
      </c>
      <c r="AT63" s="220">
        <v>0.5</v>
      </c>
      <c r="AU63" s="35">
        <f>ROUND(ROUND(M63*$AB$12,0)*AT63,0)</f>
        <v>65</v>
      </c>
      <c r="AV63" s="31"/>
    </row>
    <row r="64" spans="1:48" ht="14.25" x14ac:dyDescent="0.15">
      <c r="A64" s="32">
        <v>32</v>
      </c>
      <c r="B64" s="32">
        <v>7567</v>
      </c>
      <c r="C64" s="34" t="s">
        <v>3459</v>
      </c>
      <c r="D64" s="73"/>
      <c r="E64" s="74"/>
      <c r="F64" s="74"/>
      <c r="G64" s="20"/>
      <c r="J64" s="187"/>
      <c r="K64" s="186"/>
      <c r="L64" s="187"/>
      <c r="M64" s="204"/>
      <c r="N64" s="187"/>
      <c r="O64" s="187"/>
      <c r="P64" s="187"/>
      <c r="Q64" s="21"/>
      <c r="R64" s="53" t="s">
        <v>1235</v>
      </c>
      <c r="S64" s="53"/>
      <c r="T64" s="53"/>
      <c r="U64" s="53"/>
      <c r="V64" s="53"/>
      <c r="W64" s="188"/>
      <c r="X64" s="53"/>
      <c r="Y64" s="53"/>
      <c r="Z64" s="54"/>
      <c r="AA64" s="53"/>
      <c r="AB64" s="53"/>
      <c r="AC64" s="59"/>
      <c r="AD64" s="65"/>
      <c r="AE64" s="65"/>
      <c r="AF64" s="65"/>
      <c r="AG64" s="65"/>
      <c r="AH64" s="65"/>
      <c r="AI64" s="65"/>
      <c r="AJ64" s="65"/>
      <c r="AK64" s="65"/>
      <c r="AL64" s="65"/>
      <c r="AM64" s="65"/>
      <c r="AN64" s="65"/>
      <c r="AO64" s="65"/>
      <c r="AP64" s="65"/>
      <c r="AQ64" s="65"/>
      <c r="AR64" s="65"/>
      <c r="AS64" s="184"/>
      <c r="AT64" s="185"/>
      <c r="AU64" s="35">
        <f>ROUND(ROUND(M63*W66,0)*$AB$12,0)</f>
        <v>125</v>
      </c>
      <c r="AV64" s="31"/>
    </row>
    <row r="65" spans="1:48" ht="14.25" customHeight="1" x14ac:dyDescent="0.15">
      <c r="A65" s="32">
        <v>32</v>
      </c>
      <c r="B65" s="32">
        <v>7568</v>
      </c>
      <c r="C65" s="34" t="s">
        <v>3460</v>
      </c>
      <c r="D65" s="73"/>
      <c r="E65" s="74"/>
      <c r="F65" s="74"/>
      <c r="G65" s="20"/>
      <c r="J65" s="187"/>
      <c r="K65" s="186"/>
      <c r="L65" s="187"/>
      <c r="M65" s="204"/>
      <c r="N65" s="187"/>
      <c r="O65" s="187"/>
      <c r="P65" s="187"/>
      <c r="Q65" s="21"/>
      <c r="R65" s="53" t="s">
        <v>1237</v>
      </c>
      <c r="S65" s="53"/>
      <c r="T65" s="53"/>
      <c r="U65" s="53"/>
      <c r="V65" s="53"/>
      <c r="W65" s="188"/>
      <c r="X65" s="187"/>
      <c r="Y65" s="53"/>
      <c r="Z65" s="54"/>
      <c r="AA65" s="53"/>
      <c r="AB65" s="53"/>
      <c r="AC65" s="59"/>
      <c r="AD65" s="1091" t="s">
        <v>1229</v>
      </c>
      <c r="AE65" s="1092"/>
      <c r="AF65" s="1092"/>
      <c r="AG65" s="1092"/>
      <c r="AH65" s="1092"/>
      <c r="AI65" s="1093"/>
      <c r="AJ65" s="72" t="s">
        <v>1230</v>
      </c>
      <c r="AK65" s="67"/>
      <c r="AL65" s="67"/>
      <c r="AM65" s="67"/>
      <c r="AN65" s="67"/>
      <c r="AO65" s="67"/>
      <c r="AP65" s="67"/>
      <c r="AQ65" s="67"/>
      <c r="AR65" s="67"/>
      <c r="AS65" s="65" t="s">
        <v>17</v>
      </c>
      <c r="AT65" s="220">
        <v>0.7</v>
      </c>
      <c r="AU65" s="35">
        <f>ROUND(ROUND(ROUND(M63*W66,0)*$AB$12,0)*AT65,0)</f>
        <v>88</v>
      </c>
      <c r="AV65" s="31"/>
    </row>
    <row r="66" spans="1:48" ht="14.25" x14ac:dyDescent="0.15">
      <c r="A66" s="32">
        <v>32</v>
      </c>
      <c r="B66" s="32" t="s">
        <v>3461</v>
      </c>
      <c r="C66" s="34" t="s">
        <v>3462</v>
      </c>
      <c r="D66" s="73"/>
      <c r="E66" s="74"/>
      <c r="F66" s="74"/>
      <c r="G66" s="20"/>
      <c r="J66" s="187"/>
      <c r="K66" s="186"/>
      <c r="L66" s="187"/>
      <c r="M66" s="204"/>
      <c r="N66" s="187"/>
      <c r="O66" s="187"/>
      <c r="P66" s="187"/>
      <c r="Q66" s="21"/>
      <c r="R66" s="53"/>
      <c r="S66" s="187"/>
      <c r="T66" s="187"/>
      <c r="U66" s="187"/>
      <c r="V66" s="23" t="s">
        <v>17</v>
      </c>
      <c r="W66" s="195">
        <v>0.96499999999999997</v>
      </c>
      <c r="X66" s="308"/>
      <c r="Y66" s="53"/>
      <c r="Z66" s="54"/>
      <c r="AA66" s="53"/>
      <c r="AB66" s="53"/>
      <c r="AC66" s="59"/>
      <c r="AD66" s="1094"/>
      <c r="AE66" s="1095"/>
      <c r="AF66" s="1095"/>
      <c r="AG66" s="1095"/>
      <c r="AH66" s="1095"/>
      <c r="AI66" s="1096"/>
      <c r="AJ66" s="223" t="s">
        <v>1233</v>
      </c>
      <c r="AK66" s="107"/>
      <c r="AL66" s="107"/>
      <c r="AM66" s="107"/>
      <c r="AN66" s="107"/>
      <c r="AO66" s="107"/>
      <c r="AP66" s="107"/>
      <c r="AQ66" s="107"/>
      <c r="AR66" s="107"/>
      <c r="AS66" s="44" t="s">
        <v>1678</v>
      </c>
      <c r="AT66" s="220">
        <v>0.5</v>
      </c>
      <c r="AU66" s="35">
        <f>ROUND(ROUND(ROUND(M63*W66,0)*$AB$12,0)*AT66,0)</f>
        <v>63</v>
      </c>
      <c r="AV66" s="31"/>
    </row>
    <row r="67" spans="1:48" ht="14.25" customHeight="1" x14ac:dyDescent="0.15">
      <c r="A67" s="32">
        <v>32</v>
      </c>
      <c r="B67" s="32">
        <v>7571</v>
      </c>
      <c r="C67" s="34" t="s">
        <v>3463</v>
      </c>
      <c r="D67" s="73"/>
      <c r="E67" s="74"/>
      <c r="F67" s="74"/>
      <c r="G67" s="1085" t="s">
        <v>1761</v>
      </c>
      <c r="H67" s="1086"/>
      <c r="I67" s="1086"/>
      <c r="J67" s="1087"/>
      <c r="K67" s="196" t="s">
        <v>1674</v>
      </c>
      <c r="L67" s="197"/>
      <c r="M67" s="301"/>
      <c r="N67" s="197"/>
      <c r="O67" s="197"/>
      <c r="P67" s="197"/>
      <c r="Q67" s="198"/>
      <c r="R67" s="40"/>
      <c r="S67" s="65"/>
      <c r="T67" s="65"/>
      <c r="U67" s="65"/>
      <c r="V67" s="65"/>
      <c r="W67" s="102"/>
      <c r="X67" s="65"/>
      <c r="Y67" s="65"/>
      <c r="Z67" s="168"/>
      <c r="AA67" s="23"/>
      <c r="AB67" s="23"/>
      <c r="AC67" s="300"/>
      <c r="AD67" s="65"/>
      <c r="AE67" s="65"/>
      <c r="AF67" s="65"/>
      <c r="AG67" s="65"/>
      <c r="AH67" s="65"/>
      <c r="AI67" s="65"/>
      <c r="AJ67" s="65"/>
      <c r="AK67" s="65"/>
      <c r="AL67" s="65"/>
      <c r="AM67" s="65"/>
      <c r="AN67" s="65"/>
      <c r="AO67" s="65"/>
      <c r="AP67" s="65"/>
      <c r="AQ67" s="65"/>
      <c r="AR67" s="65"/>
      <c r="AS67" s="184"/>
      <c r="AT67" s="185"/>
      <c r="AU67" s="35">
        <f>ROUND(M69*$AB$12,0)</f>
        <v>124</v>
      </c>
      <c r="AV67" s="31"/>
    </row>
    <row r="68" spans="1:48" ht="14.25" customHeight="1" x14ac:dyDescent="0.15">
      <c r="A68" s="32">
        <v>32</v>
      </c>
      <c r="B68" s="32">
        <v>7572</v>
      </c>
      <c r="C68" s="34" t="s">
        <v>3464</v>
      </c>
      <c r="D68" s="73"/>
      <c r="E68" s="74"/>
      <c r="F68" s="74"/>
      <c r="G68" s="1088"/>
      <c r="H68" s="1089"/>
      <c r="I68" s="1089"/>
      <c r="J68" s="1090"/>
      <c r="K68" s="200"/>
      <c r="L68" s="201"/>
      <c r="M68" s="302"/>
      <c r="N68" s="201"/>
      <c r="O68" s="201"/>
      <c r="P68" s="201"/>
      <c r="Q68" s="202"/>
      <c r="R68" s="4"/>
      <c r="S68" s="53"/>
      <c r="T68" s="53"/>
      <c r="U68" s="53"/>
      <c r="V68" s="53"/>
      <c r="W68" s="188"/>
      <c r="X68" s="53"/>
      <c r="Y68" s="53"/>
      <c r="Z68" s="54"/>
      <c r="AA68" s="53"/>
      <c r="AB68" s="53"/>
      <c r="AC68" s="59"/>
      <c r="AD68" s="1091" t="s">
        <v>1229</v>
      </c>
      <c r="AE68" s="1092"/>
      <c r="AF68" s="1092"/>
      <c r="AG68" s="1092"/>
      <c r="AH68" s="1092"/>
      <c r="AI68" s="1093"/>
      <c r="AJ68" s="72" t="s">
        <v>1230</v>
      </c>
      <c r="AK68" s="67"/>
      <c r="AL68" s="67"/>
      <c r="AM68" s="67"/>
      <c r="AN68" s="67"/>
      <c r="AO68" s="67"/>
      <c r="AP68" s="67"/>
      <c r="AQ68" s="67"/>
      <c r="AR68" s="67"/>
      <c r="AS68" s="65" t="s">
        <v>17</v>
      </c>
      <c r="AT68" s="220">
        <v>0.7</v>
      </c>
      <c r="AU68" s="35">
        <f>ROUND(ROUND(M69*$AB$12,0)*AT68,0)</f>
        <v>87</v>
      </c>
      <c r="AV68" s="31"/>
    </row>
    <row r="69" spans="1:48" ht="14.25" x14ac:dyDescent="0.15">
      <c r="A69" s="32">
        <v>32</v>
      </c>
      <c r="B69" s="32" t="s">
        <v>3465</v>
      </c>
      <c r="C69" s="34" t="s">
        <v>3466</v>
      </c>
      <c r="D69" s="73"/>
      <c r="E69" s="74"/>
      <c r="F69" s="74"/>
      <c r="G69" s="1088"/>
      <c r="H69" s="1089"/>
      <c r="I69" s="1089"/>
      <c r="J69" s="1090"/>
      <c r="K69" s="186"/>
      <c r="L69" s="187"/>
      <c r="M69" s="189">
        <f>'11経過的施設入所支援(基本３)'!L69</f>
        <v>177</v>
      </c>
      <c r="N69" s="4" t="s">
        <v>21</v>
      </c>
      <c r="P69" s="187"/>
      <c r="Q69" s="21"/>
      <c r="R69" s="25"/>
      <c r="S69" s="71"/>
      <c r="T69" s="71"/>
      <c r="U69" s="71"/>
      <c r="V69" s="71"/>
      <c r="W69" s="224"/>
      <c r="X69" s="71"/>
      <c r="Y69" s="71"/>
      <c r="Z69" s="54"/>
      <c r="AA69" s="53"/>
      <c r="AB69" s="53"/>
      <c r="AC69" s="59"/>
      <c r="AD69" s="1094"/>
      <c r="AE69" s="1095"/>
      <c r="AF69" s="1095"/>
      <c r="AG69" s="1095"/>
      <c r="AH69" s="1095"/>
      <c r="AI69" s="1096"/>
      <c r="AJ69" s="223" t="s">
        <v>1233</v>
      </c>
      <c r="AK69" s="107"/>
      <c r="AL69" s="107"/>
      <c r="AM69" s="107"/>
      <c r="AN69" s="107"/>
      <c r="AO69" s="107"/>
      <c r="AP69" s="107"/>
      <c r="AQ69" s="107"/>
      <c r="AR69" s="107"/>
      <c r="AS69" s="44" t="s">
        <v>1678</v>
      </c>
      <c r="AT69" s="220">
        <v>0.5</v>
      </c>
      <c r="AU69" s="35">
        <f>ROUND(ROUND(M69*$AB$12,0)*AT69,0)</f>
        <v>62</v>
      </c>
      <c r="AV69" s="31"/>
    </row>
    <row r="70" spans="1:48" ht="14.25" x14ac:dyDescent="0.15">
      <c r="A70" s="32">
        <v>32</v>
      </c>
      <c r="B70" s="32">
        <v>7573</v>
      </c>
      <c r="C70" s="34" t="s">
        <v>3467</v>
      </c>
      <c r="D70" s="73"/>
      <c r="E70" s="74"/>
      <c r="F70" s="74"/>
      <c r="G70" s="73"/>
      <c r="H70" s="74"/>
      <c r="I70" s="74"/>
      <c r="J70" s="75"/>
      <c r="K70" s="20"/>
      <c r="M70" s="58"/>
      <c r="Q70" s="21"/>
      <c r="R70" s="53" t="s">
        <v>1235</v>
      </c>
      <c r="S70" s="53"/>
      <c r="T70" s="53"/>
      <c r="U70" s="53"/>
      <c r="V70" s="53"/>
      <c r="W70" s="188"/>
      <c r="X70" s="53"/>
      <c r="Y70" s="53"/>
      <c r="Z70" s="54"/>
      <c r="AA70" s="53"/>
      <c r="AB70" s="53"/>
      <c r="AC70" s="59"/>
      <c r="AD70" s="65"/>
      <c r="AE70" s="65"/>
      <c r="AF70" s="65"/>
      <c r="AG70" s="65"/>
      <c r="AH70" s="65"/>
      <c r="AI70" s="65"/>
      <c r="AJ70" s="65"/>
      <c r="AK70" s="65"/>
      <c r="AL70" s="65"/>
      <c r="AM70" s="65"/>
      <c r="AN70" s="65"/>
      <c r="AO70" s="65"/>
      <c r="AP70" s="65"/>
      <c r="AQ70" s="65"/>
      <c r="AR70" s="65"/>
      <c r="AS70" s="184"/>
      <c r="AT70" s="185"/>
      <c r="AU70" s="35">
        <f>ROUND(ROUND(M69*W72,0)*$AB$12,0)</f>
        <v>120</v>
      </c>
      <c r="AV70" s="31"/>
    </row>
    <row r="71" spans="1:48" ht="14.25" customHeight="1" x14ac:dyDescent="0.15">
      <c r="A71" s="32">
        <v>32</v>
      </c>
      <c r="B71" s="32">
        <v>7574</v>
      </c>
      <c r="C71" s="34" t="s">
        <v>3468</v>
      </c>
      <c r="D71" s="73"/>
      <c r="E71" s="74"/>
      <c r="F71" s="74"/>
      <c r="G71" s="20"/>
      <c r="K71" s="186"/>
      <c r="L71" s="187"/>
      <c r="M71" s="204"/>
      <c r="N71" s="187"/>
      <c r="O71" s="187"/>
      <c r="Q71" s="21"/>
      <c r="R71" s="53" t="s">
        <v>1237</v>
      </c>
      <c r="S71" s="53"/>
      <c r="T71" s="53"/>
      <c r="U71" s="53"/>
      <c r="V71" s="53"/>
      <c r="W71" s="188"/>
      <c r="X71" s="187"/>
      <c r="Y71" s="53"/>
      <c r="Z71" s="54"/>
      <c r="AA71" s="53"/>
      <c r="AB71" s="53"/>
      <c r="AC71" s="59"/>
      <c r="AD71" s="1091" t="s">
        <v>1229</v>
      </c>
      <c r="AE71" s="1092"/>
      <c r="AF71" s="1092"/>
      <c r="AG71" s="1092"/>
      <c r="AH71" s="1092"/>
      <c r="AI71" s="1093"/>
      <c r="AJ71" s="72" t="s">
        <v>1230</v>
      </c>
      <c r="AK71" s="67"/>
      <c r="AL71" s="67"/>
      <c r="AM71" s="67"/>
      <c r="AN71" s="67"/>
      <c r="AO71" s="67"/>
      <c r="AP71" s="67"/>
      <c r="AQ71" s="67"/>
      <c r="AR71" s="67"/>
      <c r="AS71" s="65" t="s">
        <v>17</v>
      </c>
      <c r="AT71" s="220">
        <v>0.7</v>
      </c>
      <c r="AU71" s="35">
        <f>ROUND(ROUND(ROUND(M69*W72,0)*$AB$12,0)*AT71,0)</f>
        <v>84</v>
      </c>
      <c r="AV71" s="31"/>
    </row>
    <row r="72" spans="1:48" ht="14.25" x14ac:dyDescent="0.15">
      <c r="A72" s="32">
        <v>32</v>
      </c>
      <c r="B72" s="32" t="s">
        <v>3469</v>
      </c>
      <c r="C72" s="34" t="s">
        <v>3470</v>
      </c>
      <c r="D72" s="73"/>
      <c r="E72" s="74"/>
      <c r="F72" s="74"/>
      <c r="G72" s="20"/>
      <c r="K72" s="186"/>
      <c r="L72" s="187"/>
      <c r="M72" s="204"/>
      <c r="N72" s="187"/>
      <c r="O72" s="187"/>
      <c r="Q72" s="21"/>
      <c r="R72" s="53"/>
      <c r="S72" s="187"/>
      <c r="T72" s="187"/>
      <c r="U72" s="187"/>
      <c r="V72" s="23" t="s">
        <v>17</v>
      </c>
      <c r="W72" s="195">
        <v>0.96499999999999997</v>
      </c>
      <c r="X72" s="308"/>
      <c r="Y72" s="53"/>
      <c r="Z72" s="54"/>
      <c r="AA72" s="53"/>
      <c r="AB72" s="53"/>
      <c r="AC72" s="59"/>
      <c r="AD72" s="1094"/>
      <c r="AE72" s="1095"/>
      <c r="AF72" s="1095"/>
      <c r="AG72" s="1095"/>
      <c r="AH72" s="1095"/>
      <c r="AI72" s="1096"/>
      <c r="AJ72" s="223" t="s">
        <v>1233</v>
      </c>
      <c r="AK72" s="107"/>
      <c r="AL72" s="107"/>
      <c r="AM72" s="107"/>
      <c r="AN72" s="107"/>
      <c r="AO72" s="107"/>
      <c r="AP72" s="107"/>
      <c r="AQ72" s="107"/>
      <c r="AR72" s="107"/>
      <c r="AS72" s="44" t="s">
        <v>1678</v>
      </c>
      <c r="AT72" s="220">
        <v>0.5</v>
      </c>
      <c r="AU72" s="35">
        <f>ROUND(ROUND(ROUND(M69*W72,0)*$AB$12,0)*AT72,0)</f>
        <v>60</v>
      </c>
      <c r="AV72" s="31"/>
    </row>
    <row r="73" spans="1:48" ht="14.25" customHeight="1" x14ac:dyDescent="0.15">
      <c r="A73" s="32">
        <v>32</v>
      </c>
      <c r="B73" s="32">
        <v>7575</v>
      </c>
      <c r="C73" s="34" t="s">
        <v>3471</v>
      </c>
      <c r="D73" s="73"/>
      <c r="E73" s="74"/>
      <c r="F73" s="74"/>
      <c r="G73" s="20"/>
      <c r="J73" s="187"/>
      <c r="K73" s="196" t="s">
        <v>1684</v>
      </c>
      <c r="L73" s="197"/>
      <c r="M73" s="301"/>
      <c r="N73" s="197"/>
      <c r="O73" s="197"/>
      <c r="P73" s="197"/>
      <c r="Q73" s="198"/>
      <c r="R73" s="40"/>
      <c r="S73" s="65"/>
      <c r="T73" s="65"/>
      <c r="U73" s="65"/>
      <c r="V73" s="65"/>
      <c r="W73" s="102"/>
      <c r="X73" s="65"/>
      <c r="Y73" s="65"/>
      <c r="Z73" s="168"/>
      <c r="AA73" s="23"/>
      <c r="AB73" s="23"/>
      <c r="AC73" s="300"/>
      <c r="AD73" s="65"/>
      <c r="AE73" s="65"/>
      <c r="AF73" s="65"/>
      <c r="AG73" s="65"/>
      <c r="AH73" s="65"/>
      <c r="AI73" s="65"/>
      <c r="AJ73" s="65"/>
      <c r="AK73" s="65"/>
      <c r="AL73" s="65"/>
      <c r="AM73" s="65"/>
      <c r="AN73" s="65"/>
      <c r="AO73" s="65"/>
      <c r="AP73" s="65"/>
      <c r="AQ73" s="65"/>
      <c r="AR73" s="65"/>
      <c r="AS73" s="184"/>
      <c r="AT73" s="185"/>
      <c r="AU73" s="35">
        <f>ROUND(M75*$AB$12,0)</f>
        <v>124</v>
      </c>
      <c r="AV73" s="31"/>
    </row>
    <row r="74" spans="1:48" ht="14.25" customHeight="1" x14ac:dyDescent="0.15">
      <c r="A74" s="32">
        <v>32</v>
      </c>
      <c r="B74" s="32">
        <v>7576</v>
      </c>
      <c r="C74" s="34" t="s">
        <v>3472</v>
      </c>
      <c r="D74" s="73"/>
      <c r="E74" s="74"/>
      <c r="F74" s="74"/>
      <c r="G74" s="20"/>
      <c r="J74" s="187"/>
      <c r="K74" s="200"/>
      <c r="L74" s="201"/>
      <c r="M74" s="302"/>
      <c r="N74" s="201"/>
      <c r="O74" s="201"/>
      <c r="P74" s="201"/>
      <c r="Q74" s="202"/>
      <c r="R74" s="4"/>
      <c r="S74" s="53"/>
      <c r="T74" s="53"/>
      <c r="U74" s="53"/>
      <c r="V74" s="53"/>
      <c r="W74" s="188"/>
      <c r="X74" s="53"/>
      <c r="Y74" s="53"/>
      <c r="Z74" s="54"/>
      <c r="AA74" s="53"/>
      <c r="AB74" s="53"/>
      <c r="AC74" s="59"/>
      <c r="AD74" s="1091" t="s">
        <v>1229</v>
      </c>
      <c r="AE74" s="1092"/>
      <c r="AF74" s="1092"/>
      <c r="AG74" s="1092"/>
      <c r="AH74" s="1092"/>
      <c r="AI74" s="1093"/>
      <c r="AJ74" s="72" t="s">
        <v>1230</v>
      </c>
      <c r="AK74" s="67"/>
      <c r="AL74" s="67"/>
      <c r="AM74" s="67"/>
      <c r="AN74" s="67"/>
      <c r="AO74" s="67"/>
      <c r="AP74" s="67"/>
      <c r="AQ74" s="67"/>
      <c r="AR74" s="67"/>
      <c r="AS74" s="65" t="s">
        <v>17</v>
      </c>
      <c r="AT74" s="220">
        <v>0.7</v>
      </c>
      <c r="AU74" s="35">
        <f>ROUND(ROUND(M75*$AB$12,0)*AT74,0)</f>
        <v>87</v>
      </c>
      <c r="AV74" s="31"/>
    </row>
    <row r="75" spans="1:48" ht="14.25" x14ac:dyDescent="0.15">
      <c r="A75" s="32">
        <v>32</v>
      </c>
      <c r="B75" s="32" t="s">
        <v>3473</v>
      </c>
      <c r="C75" s="34" t="s">
        <v>3474</v>
      </c>
      <c r="D75" s="73"/>
      <c r="E75" s="74"/>
      <c r="F75" s="74"/>
      <c r="G75" s="20"/>
      <c r="J75" s="187"/>
      <c r="K75" s="186"/>
      <c r="L75" s="187"/>
      <c r="M75" s="189">
        <f>'11経過的施設入所支援(基本３)'!L75</f>
        <v>177</v>
      </c>
      <c r="N75" s="4" t="s">
        <v>21</v>
      </c>
      <c r="P75" s="187"/>
      <c r="Q75" s="21"/>
      <c r="R75" s="25"/>
      <c r="S75" s="71"/>
      <c r="T75" s="71"/>
      <c r="U75" s="71"/>
      <c r="V75" s="71"/>
      <c r="W75" s="224"/>
      <c r="X75" s="71"/>
      <c r="Y75" s="71"/>
      <c r="Z75" s="54"/>
      <c r="AA75" s="53"/>
      <c r="AB75" s="53"/>
      <c r="AC75" s="59"/>
      <c r="AD75" s="1094"/>
      <c r="AE75" s="1095"/>
      <c r="AF75" s="1095"/>
      <c r="AG75" s="1095"/>
      <c r="AH75" s="1095"/>
      <c r="AI75" s="1096"/>
      <c r="AJ75" s="223" t="s">
        <v>1233</v>
      </c>
      <c r="AK75" s="107"/>
      <c r="AL75" s="107"/>
      <c r="AM75" s="107"/>
      <c r="AN75" s="107"/>
      <c r="AO75" s="107"/>
      <c r="AP75" s="107"/>
      <c r="AQ75" s="107"/>
      <c r="AR75" s="107"/>
      <c r="AS75" s="44" t="s">
        <v>1678</v>
      </c>
      <c r="AT75" s="220">
        <v>0.5</v>
      </c>
      <c r="AU75" s="35">
        <f>ROUND(ROUND(M75*$AB$12,0)*AT75,0)</f>
        <v>62</v>
      </c>
      <c r="AV75" s="31"/>
    </row>
    <row r="76" spans="1:48" ht="14.25" x14ac:dyDescent="0.15">
      <c r="A76" s="32">
        <v>32</v>
      </c>
      <c r="B76" s="32">
        <v>7577</v>
      </c>
      <c r="C76" s="34" t="s">
        <v>3475</v>
      </c>
      <c r="D76" s="73"/>
      <c r="E76" s="74"/>
      <c r="F76" s="74"/>
      <c r="G76" s="20"/>
      <c r="J76" s="187"/>
      <c r="K76" s="186"/>
      <c r="L76" s="187"/>
      <c r="M76" s="204"/>
      <c r="N76" s="187"/>
      <c r="O76" s="187"/>
      <c r="P76" s="187"/>
      <c r="Q76" s="21"/>
      <c r="R76" s="53" t="s">
        <v>1235</v>
      </c>
      <c r="S76" s="53"/>
      <c r="T76" s="53"/>
      <c r="U76" s="53"/>
      <c r="V76" s="53"/>
      <c r="W76" s="188"/>
      <c r="X76" s="53"/>
      <c r="Y76" s="53"/>
      <c r="Z76" s="54"/>
      <c r="AA76" s="53"/>
      <c r="AB76" s="53"/>
      <c r="AC76" s="59"/>
      <c r="AD76" s="65"/>
      <c r="AE76" s="65"/>
      <c r="AF76" s="65"/>
      <c r="AG76" s="65"/>
      <c r="AH76" s="65"/>
      <c r="AI76" s="65"/>
      <c r="AJ76" s="65"/>
      <c r="AK76" s="65"/>
      <c r="AL76" s="65"/>
      <c r="AM76" s="65"/>
      <c r="AN76" s="65"/>
      <c r="AO76" s="65"/>
      <c r="AP76" s="65"/>
      <c r="AQ76" s="65"/>
      <c r="AR76" s="65"/>
      <c r="AS76" s="184"/>
      <c r="AT76" s="185"/>
      <c r="AU76" s="35">
        <f>ROUND(ROUND(M75*W78,0)*$AB$12,0)</f>
        <v>120</v>
      </c>
      <c r="AV76" s="31"/>
    </row>
    <row r="77" spans="1:48" ht="14.25" customHeight="1" x14ac:dyDescent="0.15">
      <c r="A77" s="32">
        <v>32</v>
      </c>
      <c r="B77" s="32">
        <v>7578</v>
      </c>
      <c r="C77" s="34" t="s">
        <v>3476</v>
      </c>
      <c r="D77" s="73"/>
      <c r="E77" s="74"/>
      <c r="F77" s="74"/>
      <c r="G77" s="20"/>
      <c r="J77" s="187"/>
      <c r="K77" s="186"/>
      <c r="L77" s="187"/>
      <c r="M77" s="204"/>
      <c r="N77" s="187"/>
      <c r="O77" s="187"/>
      <c r="P77" s="187"/>
      <c r="Q77" s="21"/>
      <c r="R77" s="53" t="s">
        <v>1237</v>
      </c>
      <c r="S77" s="53"/>
      <c r="T77" s="53"/>
      <c r="U77" s="53"/>
      <c r="V77" s="53"/>
      <c r="W77" s="188"/>
      <c r="X77" s="187"/>
      <c r="Y77" s="53"/>
      <c r="Z77" s="54"/>
      <c r="AA77" s="53"/>
      <c r="AB77" s="53"/>
      <c r="AC77" s="59"/>
      <c r="AD77" s="1091" t="s">
        <v>1229</v>
      </c>
      <c r="AE77" s="1092"/>
      <c r="AF77" s="1092"/>
      <c r="AG77" s="1092"/>
      <c r="AH77" s="1092"/>
      <c r="AI77" s="1093"/>
      <c r="AJ77" s="72" t="s">
        <v>1230</v>
      </c>
      <c r="AK77" s="67"/>
      <c r="AL77" s="67"/>
      <c r="AM77" s="67"/>
      <c r="AN77" s="67"/>
      <c r="AO77" s="67"/>
      <c r="AP77" s="67"/>
      <c r="AQ77" s="67"/>
      <c r="AR77" s="67"/>
      <c r="AS77" s="65" t="s">
        <v>17</v>
      </c>
      <c r="AT77" s="220">
        <v>0.7</v>
      </c>
      <c r="AU77" s="35">
        <f>ROUND(ROUND(ROUND(M75*W78,0)*$AB$12,0)*AT77,0)</f>
        <v>84</v>
      </c>
      <c r="AV77" s="31"/>
    </row>
    <row r="78" spans="1:48" ht="14.25" x14ac:dyDescent="0.15">
      <c r="A78" s="32">
        <v>32</v>
      </c>
      <c r="B78" s="32" t="s">
        <v>3477</v>
      </c>
      <c r="C78" s="34" t="s">
        <v>3478</v>
      </c>
      <c r="D78" s="73"/>
      <c r="E78" s="74"/>
      <c r="F78" s="74"/>
      <c r="G78" s="20"/>
      <c r="J78" s="187"/>
      <c r="K78" s="186"/>
      <c r="L78" s="187"/>
      <c r="M78" s="204"/>
      <c r="N78" s="187"/>
      <c r="O78" s="187"/>
      <c r="P78" s="187"/>
      <c r="Q78" s="21"/>
      <c r="R78" s="53"/>
      <c r="S78" s="187"/>
      <c r="T78" s="187"/>
      <c r="U78" s="187"/>
      <c r="V78" s="23" t="s">
        <v>17</v>
      </c>
      <c r="W78" s="195">
        <v>0.96499999999999997</v>
      </c>
      <c r="X78" s="308"/>
      <c r="Y78" s="53"/>
      <c r="Z78" s="54"/>
      <c r="AA78" s="53"/>
      <c r="AB78" s="53"/>
      <c r="AC78" s="59"/>
      <c r="AD78" s="1094"/>
      <c r="AE78" s="1095"/>
      <c r="AF78" s="1095"/>
      <c r="AG78" s="1095"/>
      <c r="AH78" s="1095"/>
      <c r="AI78" s="1096"/>
      <c r="AJ78" s="223" t="s">
        <v>1233</v>
      </c>
      <c r="AK78" s="107"/>
      <c r="AL78" s="107"/>
      <c r="AM78" s="107"/>
      <c r="AN78" s="107"/>
      <c r="AO78" s="107"/>
      <c r="AP78" s="107"/>
      <c r="AQ78" s="107"/>
      <c r="AR78" s="107"/>
      <c r="AS78" s="44" t="s">
        <v>1678</v>
      </c>
      <c r="AT78" s="220">
        <v>0.5</v>
      </c>
      <c r="AU78" s="35">
        <f>ROUND(ROUND(ROUND(M75*W78,0)*$AB$12,0)*AT78,0)</f>
        <v>60</v>
      </c>
      <c r="AV78" s="31"/>
    </row>
    <row r="79" spans="1:48" ht="14.25" customHeight="1" x14ac:dyDescent="0.15">
      <c r="A79" s="32">
        <v>32</v>
      </c>
      <c r="B79" s="32">
        <v>7581</v>
      </c>
      <c r="C79" s="34" t="s">
        <v>3479</v>
      </c>
      <c r="D79" s="73"/>
      <c r="E79" s="74"/>
      <c r="F79" s="74"/>
      <c r="G79" s="1085" t="s">
        <v>1778</v>
      </c>
      <c r="H79" s="1086"/>
      <c r="I79" s="1086"/>
      <c r="J79" s="1087"/>
      <c r="K79" s="196" t="s">
        <v>1674</v>
      </c>
      <c r="L79" s="197"/>
      <c r="M79" s="301"/>
      <c r="N79" s="197"/>
      <c r="O79" s="197"/>
      <c r="P79" s="197"/>
      <c r="Q79" s="198"/>
      <c r="R79" s="40"/>
      <c r="S79" s="65"/>
      <c r="T79" s="65"/>
      <c r="U79" s="65"/>
      <c r="V79" s="65"/>
      <c r="W79" s="102"/>
      <c r="X79" s="65"/>
      <c r="Y79" s="65"/>
      <c r="Z79" s="168"/>
      <c r="AA79" s="23"/>
      <c r="AB79" s="23"/>
      <c r="AC79" s="300"/>
      <c r="AD79" s="65"/>
      <c r="AE79" s="65"/>
      <c r="AF79" s="65"/>
      <c r="AG79" s="65"/>
      <c r="AH79" s="65"/>
      <c r="AI79" s="65"/>
      <c r="AJ79" s="65"/>
      <c r="AK79" s="65"/>
      <c r="AL79" s="65"/>
      <c r="AM79" s="65"/>
      <c r="AN79" s="65"/>
      <c r="AO79" s="65"/>
      <c r="AP79" s="65"/>
      <c r="AQ79" s="65"/>
      <c r="AR79" s="65"/>
      <c r="AS79" s="184"/>
      <c r="AT79" s="185"/>
      <c r="AU79" s="35">
        <f>ROUND(M81*$AB$12,0)</f>
        <v>120</v>
      </c>
      <c r="AV79" s="31"/>
    </row>
    <row r="80" spans="1:48" ht="14.25" customHeight="1" x14ac:dyDescent="0.15">
      <c r="A80" s="32">
        <v>32</v>
      </c>
      <c r="B80" s="32">
        <v>7582</v>
      </c>
      <c r="C80" s="34" t="s">
        <v>3480</v>
      </c>
      <c r="D80" s="73"/>
      <c r="E80" s="74"/>
      <c r="F80" s="74"/>
      <c r="G80" s="1088"/>
      <c r="H80" s="1089"/>
      <c r="I80" s="1089"/>
      <c r="J80" s="1090"/>
      <c r="K80" s="200"/>
      <c r="L80" s="201"/>
      <c r="M80" s="302"/>
      <c r="N80" s="201"/>
      <c r="O80" s="201"/>
      <c r="P80" s="201"/>
      <c r="Q80" s="202"/>
      <c r="R80" s="4"/>
      <c r="S80" s="53"/>
      <c r="T80" s="53"/>
      <c r="U80" s="53"/>
      <c r="V80" s="53"/>
      <c r="W80" s="188"/>
      <c r="X80" s="53"/>
      <c r="Y80" s="53"/>
      <c r="Z80" s="54"/>
      <c r="AA80" s="53"/>
      <c r="AB80" s="53"/>
      <c r="AC80" s="59"/>
      <c r="AD80" s="1091" t="s">
        <v>1229</v>
      </c>
      <c r="AE80" s="1092"/>
      <c r="AF80" s="1092"/>
      <c r="AG80" s="1092"/>
      <c r="AH80" s="1092"/>
      <c r="AI80" s="1093"/>
      <c r="AJ80" s="72" t="s">
        <v>1230</v>
      </c>
      <c r="AK80" s="67"/>
      <c r="AL80" s="67"/>
      <c r="AM80" s="67"/>
      <c r="AN80" s="67"/>
      <c r="AO80" s="67"/>
      <c r="AP80" s="67"/>
      <c r="AQ80" s="67"/>
      <c r="AR80" s="67"/>
      <c r="AS80" s="65" t="s">
        <v>17</v>
      </c>
      <c r="AT80" s="220">
        <v>0.7</v>
      </c>
      <c r="AU80" s="35">
        <f>ROUND(ROUND(M81*$AB$12,0)*AT80,0)</f>
        <v>84</v>
      </c>
      <c r="AV80" s="31"/>
    </row>
    <row r="81" spans="1:48" ht="14.25" x14ac:dyDescent="0.15">
      <c r="A81" s="32">
        <v>32</v>
      </c>
      <c r="B81" s="32" t="s">
        <v>3481</v>
      </c>
      <c r="C81" s="34" t="s">
        <v>3482</v>
      </c>
      <c r="D81" s="73"/>
      <c r="E81" s="74"/>
      <c r="F81" s="74"/>
      <c r="G81" s="1088"/>
      <c r="H81" s="1089"/>
      <c r="I81" s="1089"/>
      <c r="J81" s="1090"/>
      <c r="K81" s="186"/>
      <c r="L81" s="187"/>
      <c r="M81" s="189">
        <f>'11経過的施設入所支援(基本３)'!L81</f>
        <v>171</v>
      </c>
      <c r="N81" s="4" t="s">
        <v>21</v>
      </c>
      <c r="P81" s="187"/>
      <c r="Q81" s="21"/>
      <c r="R81" s="25"/>
      <c r="S81" s="71"/>
      <c r="T81" s="71"/>
      <c r="U81" s="71"/>
      <c r="V81" s="71"/>
      <c r="W81" s="224"/>
      <c r="X81" s="71"/>
      <c r="Y81" s="71"/>
      <c r="Z81" s="54"/>
      <c r="AA81" s="53"/>
      <c r="AB81" s="53"/>
      <c r="AC81" s="59"/>
      <c r="AD81" s="1094"/>
      <c r="AE81" s="1095"/>
      <c r="AF81" s="1095"/>
      <c r="AG81" s="1095"/>
      <c r="AH81" s="1095"/>
      <c r="AI81" s="1096"/>
      <c r="AJ81" s="223" t="s">
        <v>1233</v>
      </c>
      <c r="AK81" s="107"/>
      <c r="AL81" s="107"/>
      <c r="AM81" s="107"/>
      <c r="AN81" s="107"/>
      <c r="AO81" s="107"/>
      <c r="AP81" s="107"/>
      <c r="AQ81" s="107"/>
      <c r="AR81" s="107"/>
      <c r="AS81" s="44" t="s">
        <v>1678</v>
      </c>
      <c r="AT81" s="220">
        <v>0.5</v>
      </c>
      <c r="AU81" s="35">
        <f>ROUND(ROUND(M81*$AB$12,0)*AT81,0)</f>
        <v>60</v>
      </c>
      <c r="AV81" s="31"/>
    </row>
    <row r="82" spans="1:48" ht="14.25" x14ac:dyDescent="0.15">
      <c r="A82" s="32">
        <v>32</v>
      </c>
      <c r="B82" s="32">
        <v>7583</v>
      </c>
      <c r="C82" s="34" t="s">
        <v>3483</v>
      </c>
      <c r="D82" s="73"/>
      <c r="E82" s="74"/>
      <c r="F82" s="74"/>
      <c r="G82" s="73"/>
      <c r="H82" s="74"/>
      <c r="I82" s="74"/>
      <c r="J82" s="75"/>
      <c r="K82" s="20"/>
      <c r="M82" s="58"/>
      <c r="Q82" s="21"/>
      <c r="R82" s="53" t="s">
        <v>1235</v>
      </c>
      <c r="S82" s="53"/>
      <c r="T82" s="53"/>
      <c r="U82" s="53"/>
      <c r="V82" s="53"/>
      <c r="W82" s="188"/>
      <c r="X82" s="53"/>
      <c r="Y82" s="53"/>
      <c r="Z82" s="54"/>
      <c r="AA82" s="53"/>
      <c r="AB82" s="53"/>
      <c r="AC82" s="59"/>
      <c r="AD82" s="65"/>
      <c r="AE82" s="65"/>
      <c r="AF82" s="65"/>
      <c r="AG82" s="65"/>
      <c r="AH82" s="65"/>
      <c r="AI82" s="65"/>
      <c r="AJ82" s="65"/>
      <c r="AK82" s="65"/>
      <c r="AL82" s="65"/>
      <c r="AM82" s="65"/>
      <c r="AN82" s="65"/>
      <c r="AO82" s="65"/>
      <c r="AP82" s="65"/>
      <c r="AQ82" s="65"/>
      <c r="AR82" s="65"/>
      <c r="AS82" s="184"/>
      <c r="AT82" s="185"/>
      <c r="AU82" s="35">
        <f>ROUND(ROUND(M81*W84,0)*$AB$12,0)</f>
        <v>116</v>
      </c>
      <c r="AV82" s="31"/>
    </row>
    <row r="83" spans="1:48" ht="14.25" customHeight="1" x14ac:dyDescent="0.15">
      <c r="A83" s="32">
        <v>32</v>
      </c>
      <c r="B83" s="32">
        <v>7584</v>
      </c>
      <c r="C83" s="34" t="s">
        <v>3484</v>
      </c>
      <c r="D83" s="73"/>
      <c r="E83" s="74"/>
      <c r="F83" s="74"/>
      <c r="G83" s="20"/>
      <c r="K83" s="186"/>
      <c r="L83" s="187"/>
      <c r="M83" s="204"/>
      <c r="N83" s="187"/>
      <c r="O83" s="187"/>
      <c r="Q83" s="21"/>
      <c r="R83" s="53" t="s">
        <v>1237</v>
      </c>
      <c r="S83" s="53"/>
      <c r="T83" s="53"/>
      <c r="U83" s="53"/>
      <c r="V83" s="53"/>
      <c r="W83" s="188"/>
      <c r="X83" s="187"/>
      <c r="Y83" s="53"/>
      <c r="Z83" s="54"/>
      <c r="AA83" s="53"/>
      <c r="AB83" s="53"/>
      <c r="AC83" s="59"/>
      <c r="AD83" s="1091" t="s">
        <v>1229</v>
      </c>
      <c r="AE83" s="1092"/>
      <c r="AF83" s="1092"/>
      <c r="AG83" s="1092"/>
      <c r="AH83" s="1092"/>
      <c r="AI83" s="1093"/>
      <c r="AJ83" s="72" t="s">
        <v>1230</v>
      </c>
      <c r="AK83" s="67"/>
      <c r="AL83" s="67"/>
      <c r="AM83" s="67"/>
      <c r="AN83" s="67"/>
      <c r="AO83" s="67"/>
      <c r="AP83" s="67"/>
      <c r="AQ83" s="67"/>
      <c r="AR83" s="67"/>
      <c r="AS83" s="65" t="s">
        <v>17</v>
      </c>
      <c r="AT83" s="220">
        <v>0.7</v>
      </c>
      <c r="AU83" s="35">
        <f>ROUND(ROUND(ROUND(M81*W84,0)*$AB$12,0)*AT83,0)</f>
        <v>81</v>
      </c>
      <c r="AV83" s="31"/>
    </row>
    <row r="84" spans="1:48" ht="14.25" x14ac:dyDescent="0.15">
      <c r="A84" s="32">
        <v>32</v>
      </c>
      <c r="B84" s="32" t="s">
        <v>3485</v>
      </c>
      <c r="C84" s="34" t="s">
        <v>3486</v>
      </c>
      <c r="D84" s="73"/>
      <c r="E84" s="74"/>
      <c r="F84" s="74"/>
      <c r="G84" s="20"/>
      <c r="K84" s="186"/>
      <c r="L84" s="187"/>
      <c r="M84" s="204"/>
      <c r="N84" s="187"/>
      <c r="O84" s="187"/>
      <c r="Q84" s="21"/>
      <c r="R84" s="53"/>
      <c r="S84" s="187"/>
      <c r="T84" s="187"/>
      <c r="U84" s="187"/>
      <c r="V84" s="23" t="s">
        <v>17</v>
      </c>
      <c r="W84" s="195">
        <v>0.96499999999999997</v>
      </c>
      <c r="X84" s="308"/>
      <c r="Y84" s="53"/>
      <c r="Z84" s="54"/>
      <c r="AA84" s="53"/>
      <c r="AB84" s="53"/>
      <c r="AC84" s="59"/>
      <c r="AD84" s="1094"/>
      <c r="AE84" s="1095"/>
      <c r="AF84" s="1095"/>
      <c r="AG84" s="1095"/>
      <c r="AH84" s="1095"/>
      <c r="AI84" s="1096"/>
      <c r="AJ84" s="223" t="s">
        <v>1233</v>
      </c>
      <c r="AK84" s="107"/>
      <c r="AL84" s="107"/>
      <c r="AM84" s="107"/>
      <c r="AN84" s="107"/>
      <c r="AO84" s="107"/>
      <c r="AP84" s="107"/>
      <c r="AQ84" s="107"/>
      <c r="AR84" s="107"/>
      <c r="AS84" s="44" t="s">
        <v>1678</v>
      </c>
      <c r="AT84" s="220">
        <v>0.5</v>
      </c>
      <c r="AU84" s="35">
        <f>ROUND(ROUND(ROUND(M81*W84,0)*$AB$12,0)*AT84,0)</f>
        <v>58</v>
      </c>
      <c r="AV84" s="31"/>
    </row>
    <row r="85" spans="1:48" ht="14.25" customHeight="1" x14ac:dyDescent="0.15">
      <c r="A85" s="32">
        <v>32</v>
      </c>
      <c r="B85" s="32">
        <v>7585</v>
      </c>
      <c r="C85" s="34" t="s">
        <v>3487</v>
      </c>
      <c r="D85" s="73"/>
      <c r="E85" s="74"/>
      <c r="F85" s="74"/>
      <c r="G85" s="20"/>
      <c r="J85" s="187"/>
      <c r="K85" s="196" t="s">
        <v>1684</v>
      </c>
      <c r="L85" s="197"/>
      <c r="M85" s="301"/>
      <c r="N85" s="197"/>
      <c r="O85" s="197"/>
      <c r="P85" s="197"/>
      <c r="Q85" s="198"/>
      <c r="R85" s="40"/>
      <c r="S85" s="65"/>
      <c r="T85" s="65"/>
      <c r="U85" s="65"/>
      <c r="V85" s="65"/>
      <c r="W85" s="102"/>
      <c r="X85" s="65"/>
      <c r="Y85" s="65"/>
      <c r="Z85" s="168"/>
      <c r="AA85" s="23"/>
      <c r="AB85" s="23"/>
      <c r="AC85" s="300"/>
      <c r="AD85" s="65"/>
      <c r="AE85" s="65"/>
      <c r="AF85" s="65"/>
      <c r="AG85" s="65"/>
      <c r="AH85" s="65"/>
      <c r="AI85" s="65"/>
      <c r="AJ85" s="65"/>
      <c r="AK85" s="65"/>
      <c r="AL85" s="65"/>
      <c r="AM85" s="65"/>
      <c r="AN85" s="65"/>
      <c r="AO85" s="65"/>
      <c r="AP85" s="65"/>
      <c r="AQ85" s="65"/>
      <c r="AR85" s="65"/>
      <c r="AS85" s="184"/>
      <c r="AT85" s="185"/>
      <c r="AU85" s="35">
        <f>ROUND(M87*$AB$12,0)</f>
        <v>120</v>
      </c>
      <c r="AV85" s="31"/>
    </row>
    <row r="86" spans="1:48" ht="14.25" customHeight="1" x14ac:dyDescent="0.15">
      <c r="A86" s="32">
        <v>32</v>
      </c>
      <c r="B86" s="32">
        <v>7586</v>
      </c>
      <c r="C86" s="34" t="s">
        <v>3488</v>
      </c>
      <c r="D86" s="73"/>
      <c r="E86" s="74"/>
      <c r="F86" s="74"/>
      <c r="G86" s="20"/>
      <c r="J86" s="187"/>
      <c r="K86" s="200"/>
      <c r="L86" s="201"/>
      <c r="M86" s="302"/>
      <c r="N86" s="201"/>
      <c r="O86" s="201"/>
      <c r="P86" s="201"/>
      <c r="Q86" s="202"/>
      <c r="R86" s="4"/>
      <c r="S86" s="53"/>
      <c r="T86" s="53"/>
      <c r="U86" s="53"/>
      <c r="V86" s="53"/>
      <c r="W86" s="188"/>
      <c r="X86" s="53"/>
      <c r="Y86" s="53"/>
      <c r="Z86" s="54"/>
      <c r="AA86" s="53"/>
      <c r="AB86" s="53"/>
      <c r="AC86" s="59"/>
      <c r="AD86" s="1091" t="s">
        <v>1229</v>
      </c>
      <c r="AE86" s="1092"/>
      <c r="AF86" s="1092"/>
      <c r="AG86" s="1092"/>
      <c r="AH86" s="1092"/>
      <c r="AI86" s="1093"/>
      <c r="AJ86" s="72" t="s">
        <v>1230</v>
      </c>
      <c r="AK86" s="67"/>
      <c r="AL86" s="67"/>
      <c r="AM86" s="67"/>
      <c r="AN86" s="67"/>
      <c r="AO86" s="67"/>
      <c r="AP86" s="67"/>
      <c r="AQ86" s="67"/>
      <c r="AR86" s="67"/>
      <c r="AS86" s="65" t="s">
        <v>17</v>
      </c>
      <c r="AT86" s="220">
        <v>0.7</v>
      </c>
      <c r="AU86" s="35">
        <f>ROUND(ROUND(M87*$AB$12,0)*AT86,0)</f>
        <v>84</v>
      </c>
      <c r="AV86" s="31"/>
    </row>
    <row r="87" spans="1:48" ht="14.25" x14ac:dyDescent="0.15">
      <c r="A87" s="32">
        <v>32</v>
      </c>
      <c r="B87" s="32" t="s">
        <v>3489</v>
      </c>
      <c r="C87" s="34" t="s">
        <v>3490</v>
      </c>
      <c r="D87" s="73"/>
      <c r="E87" s="74"/>
      <c r="F87" s="74"/>
      <c r="G87" s="20"/>
      <c r="J87" s="187"/>
      <c r="K87" s="186"/>
      <c r="L87" s="187"/>
      <c r="M87" s="189">
        <f>'11経過的施設入所支援(基本３)'!L87</f>
        <v>171</v>
      </c>
      <c r="N87" s="4" t="s">
        <v>21</v>
      </c>
      <c r="P87" s="187"/>
      <c r="Q87" s="21"/>
      <c r="R87" s="25"/>
      <c r="S87" s="71"/>
      <c r="T87" s="71"/>
      <c r="U87" s="71"/>
      <c r="V87" s="71"/>
      <c r="W87" s="224"/>
      <c r="X87" s="71"/>
      <c r="Y87" s="71"/>
      <c r="Z87" s="54"/>
      <c r="AA87" s="53"/>
      <c r="AB87" s="53"/>
      <c r="AC87" s="59"/>
      <c r="AD87" s="1094"/>
      <c r="AE87" s="1095"/>
      <c r="AF87" s="1095"/>
      <c r="AG87" s="1095"/>
      <c r="AH87" s="1095"/>
      <c r="AI87" s="1096"/>
      <c r="AJ87" s="223" t="s">
        <v>1233</v>
      </c>
      <c r="AK87" s="107"/>
      <c r="AL87" s="107"/>
      <c r="AM87" s="107"/>
      <c r="AN87" s="107"/>
      <c r="AO87" s="107"/>
      <c r="AP87" s="107"/>
      <c r="AQ87" s="107"/>
      <c r="AR87" s="107"/>
      <c r="AS87" s="44" t="s">
        <v>1678</v>
      </c>
      <c r="AT87" s="220">
        <v>0.5</v>
      </c>
      <c r="AU87" s="35">
        <f>ROUND(ROUND(M87*$AB$12,0)*AT87,0)</f>
        <v>60</v>
      </c>
      <c r="AV87" s="31"/>
    </row>
    <row r="88" spans="1:48" ht="14.25" x14ac:dyDescent="0.15">
      <c r="A88" s="32">
        <v>32</v>
      </c>
      <c r="B88" s="32">
        <v>7587</v>
      </c>
      <c r="C88" s="34" t="s">
        <v>3491</v>
      </c>
      <c r="D88" s="73"/>
      <c r="E88" s="74"/>
      <c r="F88" s="74"/>
      <c r="G88" s="20"/>
      <c r="J88" s="187"/>
      <c r="K88" s="186"/>
      <c r="L88" s="187"/>
      <c r="M88" s="204"/>
      <c r="N88" s="187"/>
      <c r="O88" s="187"/>
      <c r="P88" s="187"/>
      <c r="Q88" s="21"/>
      <c r="R88" s="53" t="s">
        <v>1235</v>
      </c>
      <c r="S88" s="53"/>
      <c r="T88" s="53"/>
      <c r="U88" s="53"/>
      <c r="V88" s="53"/>
      <c r="W88" s="188"/>
      <c r="X88" s="53"/>
      <c r="Y88" s="53"/>
      <c r="Z88" s="54"/>
      <c r="AA88" s="53"/>
      <c r="AB88" s="53"/>
      <c r="AC88" s="59"/>
      <c r="AD88" s="65"/>
      <c r="AE88" s="65"/>
      <c r="AF88" s="65"/>
      <c r="AG88" s="65"/>
      <c r="AH88" s="65"/>
      <c r="AI88" s="65"/>
      <c r="AJ88" s="65"/>
      <c r="AK88" s="65"/>
      <c r="AL88" s="65"/>
      <c r="AM88" s="65"/>
      <c r="AN88" s="65"/>
      <c r="AO88" s="65"/>
      <c r="AP88" s="65"/>
      <c r="AQ88" s="65"/>
      <c r="AR88" s="65"/>
      <c r="AS88" s="184"/>
      <c r="AT88" s="185"/>
      <c r="AU88" s="35">
        <f>ROUND(ROUND(M87*W90,0)*$AB$12,0)</f>
        <v>116</v>
      </c>
      <c r="AV88" s="31"/>
    </row>
    <row r="89" spans="1:48" ht="14.25" customHeight="1" x14ac:dyDescent="0.15">
      <c r="A89" s="32">
        <v>32</v>
      </c>
      <c r="B89" s="32">
        <v>7588</v>
      </c>
      <c r="C89" s="34" t="s">
        <v>3492</v>
      </c>
      <c r="D89" s="73"/>
      <c r="E89" s="74"/>
      <c r="F89" s="74"/>
      <c r="G89" s="20"/>
      <c r="J89" s="187"/>
      <c r="K89" s="186"/>
      <c r="L89" s="187"/>
      <c r="M89" s="204"/>
      <c r="N89" s="187"/>
      <c r="O89" s="187"/>
      <c r="P89" s="187"/>
      <c r="Q89" s="21"/>
      <c r="R89" s="53" t="s">
        <v>1237</v>
      </c>
      <c r="S89" s="53"/>
      <c r="T89" s="53"/>
      <c r="U89" s="53"/>
      <c r="V89" s="53"/>
      <c r="W89" s="188"/>
      <c r="X89" s="187"/>
      <c r="Y89" s="53"/>
      <c r="Z89" s="54"/>
      <c r="AA89" s="53"/>
      <c r="AB89" s="53"/>
      <c r="AC89" s="59"/>
      <c r="AD89" s="1091" t="s">
        <v>1229</v>
      </c>
      <c r="AE89" s="1092"/>
      <c r="AF89" s="1092"/>
      <c r="AG89" s="1092"/>
      <c r="AH89" s="1092"/>
      <c r="AI89" s="1093"/>
      <c r="AJ89" s="72" t="s">
        <v>1230</v>
      </c>
      <c r="AK89" s="67"/>
      <c r="AL89" s="67"/>
      <c r="AM89" s="67"/>
      <c r="AN89" s="67"/>
      <c r="AO89" s="67"/>
      <c r="AP89" s="67"/>
      <c r="AQ89" s="67"/>
      <c r="AR89" s="67"/>
      <c r="AS89" s="65" t="s">
        <v>17</v>
      </c>
      <c r="AT89" s="220">
        <v>0.7</v>
      </c>
      <c r="AU89" s="35">
        <f>ROUND(ROUND(ROUND(M87*W90,0)*$AB$12,0)*AT89,0)</f>
        <v>81</v>
      </c>
      <c r="AV89" s="31"/>
    </row>
    <row r="90" spans="1:48" ht="14.25" x14ac:dyDescent="0.15">
      <c r="A90" s="32">
        <v>32</v>
      </c>
      <c r="B90" s="32" t="s">
        <v>3493</v>
      </c>
      <c r="C90" s="34" t="s">
        <v>3494</v>
      </c>
      <c r="D90" s="73"/>
      <c r="E90" s="74"/>
      <c r="F90" s="74"/>
      <c r="G90" s="20"/>
      <c r="J90" s="187"/>
      <c r="K90" s="186"/>
      <c r="L90" s="187"/>
      <c r="M90" s="204"/>
      <c r="N90" s="187"/>
      <c r="O90" s="187"/>
      <c r="P90" s="187"/>
      <c r="Q90" s="21"/>
      <c r="R90" s="53"/>
      <c r="S90" s="187"/>
      <c r="T90" s="187"/>
      <c r="U90" s="187"/>
      <c r="V90" s="23" t="s">
        <v>17</v>
      </c>
      <c r="W90" s="195">
        <v>0.96499999999999997</v>
      </c>
      <c r="X90" s="308"/>
      <c r="Y90" s="53"/>
      <c r="Z90" s="54"/>
      <c r="AA90" s="53"/>
      <c r="AB90" s="53"/>
      <c r="AC90" s="59"/>
      <c r="AD90" s="1094"/>
      <c r="AE90" s="1095"/>
      <c r="AF90" s="1095"/>
      <c r="AG90" s="1095"/>
      <c r="AH90" s="1095"/>
      <c r="AI90" s="1096"/>
      <c r="AJ90" s="223" t="s">
        <v>1233</v>
      </c>
      <c r="AK90" s="107"/>
      <c r="AL90" s="107"/>
      <c r="AM90" s="107"/>
      <c r="AN90" s="107"/>
      <c r="AO90" s="107"/>
      <c r="AP90" s="107"/>
      <c r="AQ90" s="107"/>
      <c r="AR90" s="107"/>
      <c r="AS90" s="44" t="s">
        <v>1678</v>
      </c>
      <c r="AT90" s="220">
        <v>0.5</v>
      </c>
      <c r="AU90" s="35">
        <f>ROUND(ROUND(ROUND(M87*W90,0)*$AB$12,0)*AT90,0)</f>
        <v>58</v>
      </c>
      <c r="AV90" s="31"/>
    </row>
    <row r="91" spans="1:48" ht="14.25" customHeight="1" x14ac:dyDescent="0.15">
      <c r="A91" s="32">
        <v>32</v>
      </c>
      <c r="B91" s="32">
        <v>7591</v>
      </c>
      <c r="C91" s="34" t="s">
        <v>3495</v>
      </c>
      <c r="D91" s="73"/>
      <c r="E91" s="74"/>
      <c r="F91" s="74"/>
      <c r="G91" s="1085" t="s">
        <v>1795</v>
      </c>
      <c r="H91" s="1086"/>
      <c r="I91" s="1086"/>
      <c r="J91" s="1087"/>
      <c r="K91" s="196" t="s">
        <v>1674</v>
      </c>
      <c r="L91" s="197"/>
      <c r="M91" s="301"/>
      <c r="N91" s="197"/>
      <c r="O91" s="197"/>
      <c r="P91" s="197"/>
      <c r="Q91" s="198"/>
      <c r="R91" s="40"/>
      <c r="S91" s="65"/>
      <c r="T91" s="65"/>
      <c r="U91" s="65"/>
      <c r="V91" s="65"/>
      <c r="W91" s="102"/>
      <c r="X91" s="65"/>
      <c r="Y91" s="65"/>
      <c r="Z91" s="168"/>
      <c r="AA91" s="23"/>
      <c r="AB91" s="23"/>
      <c r="AC91" s="300"/>
      <c r="AD91" s="65"/>
      <c r="AE91" s="65"/>
      <c r="AF91" s="65"/>
      <c r="AG91" s="65"/>
      <c r="AH91" s="65"/>
      <c r="AI91" s="65"/>
      <c r="AJ91" s="65"/>
      <c r="AK91" s="65"/>
      <c r="AL91" s="65"/>
      <c r="AM91" s="65"/>
      <c r="AN91" s="65"/>
      <c r="AO91" s="65"/>
      <c r="AP91" s="65"/>
      <c r="AQ91" s="65"/>
      <c r="AR91" s="65"/>
      <c r="AS91" s="184"/>
      <c r="AT91" s="185"/>
      <c r="AU91" s="35">
        <f>ROUND(M93*$AB$12,0)</f>
        <v>115</v>
      </c>
      <c r="AV91" s="31"/>
    </row>
    <row r="92" spans="1:48" ht="14.25" customHeight="1" x14ac:dyDescent="0.15">
      <c r="A92" s="32">
        <v>32</v>
      </c>
      <c r="B92" s="32">
        <v>7592</v>
      </c>
      <c r="C92" s="34" t="s">
        <v>3496</v>
      </c>
      <c r="D92" s="73"/>
      <c r="E92" s="74"/>
      <c r="F92" s="74"/>
      <c r="G92" s="1088"/>
      <c r="H92" s="1089"/>
      <c r="I92" s="1089"/>
      <c r="J92" s="1090"/>
      <c r="K92" s="200"/>
      <c r="L92" s="201"/>
      <c r="M92" s="302"/>
      <c r="N92" s="201"/>
      <c r="O92" s="201"/>
      <c r="P92" s="201"/>
      <c r="Q92" s="202"/>
      <c r="R92" s="4"/>
      <c r="S92" s="53"/>
      <c r="T92" s="53"/>
      <c r="U92" s="53"/>
      <c r="V92" s="53"/>
      <c r="W92" s="188"/>
      <c r="X92" s="53"/>
      <c r="Y92" s="53"/>
      <c r="Z92" s="54"/>
      <c r="AA92" s="53"/>
      <c r="AB92" s="53"/>
      <c r="AC92" s="59"/>
      <c r="AD92" s="1091" t="s">
        <v>1229</v>
      </c>
      <c r="AE92" s="1092"/>
      <c r="AF92" s="1092"/>
      <c r="AG92" s="1092"/>
      <c r="AH92" s="1092"/>
      <c r="AI92" s="1093"/>
      <c r="AJ92" s="72" t="s">
        <v>1230</v>
      </c>
      <c r="AK92" s="67"/>
      <c r="AL92" s="67"/>
      <c r="AM92" s="67"/>
      <c r="AN92" s="67"/>
      <c r="AO92" s="67"/>
      <c r="AP92" s="67"/>
      <c r="AQ92" s="67"/>
      <c r="AR92" s="67"/>
      <c r="AS92" s="65" t="s">
        <v>17</v>
      </c>
      <c r="AT92" s="220">
        <v>0.7</v>
      </c>
      <c r="AU92" s="35">
        <f>ROUND(ROUND(M93*$AB$12,0)*AT92,0)</f>
        <v>81</v>
      </c>
      <c r="AV92" s="31"/>
    </row>
    <row r="93" spans="1:48" ht="14.25" x14ac:dyDescent="0.15">
      <c r="A93" s="32">
        <v>32</v>
      </c>
      <c r="B93" s="32" t="s">
        <v>3497</v>
      </c>
      <c r="C93" s="34" t="s">
        <v>3498</v>
      </c>
      <c r="D93" s="73"/>
      <c r="E93" s="74"/>
      <c r="F93" s="74"/>
      <c r="G93" s="1088"/>
      <c r="H93" s="1089"/>
      <c r="I93" s="1089"/>
      <c r="J93" s="1090"/>
      <c r="K93" s="186"/>
      <c r="L93" s="187"/>
      <c r="M93" s="189">
        <f>'11経過的施設入所支援(基本３)'!L93</f>
        <v>164</v>
      </c>
      <c r="N93" s="4" t="s">
        <v>21</v>
      </c>
      <c r="P93" s="187"/>
      <c r="Q93" s="21"/>
      <c r="R93" s="25"/>
      <c r="S93" s="71"/>
      <c r="T93" s="71"/>
      <c r="U93" s="71"/>
      <c r="V93" s="71"/>
      <c r="W93" s="224"/>
      <c r="X93" s="71"/>
      <c r="Y93" s="71"/>
      <c r="Z93" s="54"/>
      <c r="AA93" s="53"/>
      <c r="AB93" s="53"/>
      <c r="AC93" s="59"/>
      <c r="AD93" s="1094"/>
      <c r="AE93" s="1095"/>
      <c r="AF93" s="1095"/>
      <c r="AG93" s="1095"/>
      <c r="AH93" s="1095"/>
      <c r="AI93" s="1096"/>
      <c r="AJ93" s="223" t="s">
        <v>1233</v>
      </c>
      <c r="AK93" s="107"/>
      <c r="AL93" s="107"/>
      <c r="AM93" s="107"/>
      <c r="AN93" s="107"/>
      <c r="AO93" s="107"/>
      <c r="AP93" s="107"/>
      <c r="AQ93" s="107"/>
      <c r="AR93" s="107"/>
      <c r="AS93" s="44" t="s">
        <v>1678</v>
      </c>
      <c r="AT93" s="220">
        <v>0.5</v>
      </c>
      <c r="AU93" s="35">
        <f>ROUND(ROUND(M93*$AB$12,0)*AT93,0)</f>
        <v>58</v>
      </c>
      <c r="AV93" s="31"/>
    </row>
    <row r="94" spans="1:48" ht="14.25" x14ac:dyDescent="0.15">
      <c r="A94" s="32">
        <v>32</v>
      </c>
      <c r="B94" s="32">
        <v>7593</v>
      </c>
      <c r="C94" s="34" t="s">
        <v>3499</v>
      </c>
      <c r="D94" s="73"/>
      <c r="E94" s="74"/>
      <c r="F94" s="74"/>
      <c r="G94" s="73"/>
      <c r="H94" s="74"/>
      <c r="I94" s="74"/>
      <c r="J94" s="75"/>
      <c r="K94" s="20"/>
      <c r="M94" s="58"/>
      <c r="Q94" s="21"/>
      <c r="R94" s="53" t="s">
        <v>1235</v>
      </c>
      <c r="S94" s="53"/>
      <c r="T94" s="53"/>
      <c r="U94" s="53"/>
      <c r="V94" s="53"/>
      <c r="W94" s="188"/>
      <c r="X94" s="53"/>
      <c r="Y94" s="53"/>
      <c r="Z94" s="54"/>
      <c r="AA94" s="53"/>
      <c r="AB94" s="53"/>
      <c r="AC94" s="59"/>
      <c r="AD94" s="65"/>
      <c r="AE94" s="65"/>
      <c r="AF94" s="65"/>
      <c r="AG94" s="65"/>
      <c r="AH94" s="65"/>
      <c r="AI94" s="65"/>
      <c r="AJ94" s="65"/>
      <c r="AK94" s="65"/>
      <c r="AL94" s="65"/>
      <c r="AM94" s="65"/>
      <c r="AN94" s="65"/>
      <c r="AO94" s="65"/>
      <c r="AP94" s="65"/>
      <c r="AQ94" s="65"/>
      <c r="AR94" s="65"/>
      <c r="AS94" s="184"/>
      <c r="AT94" s="185"/>
      <c r="AU94" s="35">
        <f>ROUND(ROUND(M93*W96,0)*$AB$12,0)</f>
        <v>111</v>
      </c>
      <c r="AV94" s="31"/>
    </row>
    <row r="95" spans="1:48" ht="14.25" customHeight="1" x14ac:dyDescent="0.15">
      <c r="A95" s="32">
        <v>32</v>
      </c>
      <c r="B95" s="32">
        <v>7594</v>
      </c>
      <c r="C95" s="34" t="s">
        <v>3500</v>
      </c>
      <c r="D95" s="73"/>
      <c r="E95" s="74"/>
      <c r="F95" s="74"/>
      <c r="G95" s="20"/>
      <c r="K95" s="186"/>
      <c r="L95" s="187"/>
      <c r="M95" s="204"/>
      <c r="N95" s="187"/>
      <c r="O95" s="187"/>
      <c r="Q95" s="21"/>
      <c r="R95" s="53" t="s">
        <v>1237</v>
      </c>
      <c r="S95" s="53"/>
      <c r="T95" s="53"/>
      <c r="U95" s="53"/>
      <c r="V95" s="53"/>
      <c r="W95" s="188"/>
      <c r="X95" s="187"/>
      <c r="Y95" s="53"/>
      <c r="Z95" s="54"/>
      <c r="AA95" s="53"/>
      <c r="AB95" s="53"/>
      <c r="AC95" s="59"/>
      <c r="AD95" s="1091" t="s">
        <v>1229</v>
      </c>
      <c r="AE95" s="1092"/>
      <c r="AF95" s="1092"/>
      <c r="AG95" s="1092"/>
      <c r="AH95" s="1092"/>
      <c r="AI95" s="1093"/>
      <c r="AJ95" s="72" t="s">
        <v>1230</v>
      </c>
      <c r="AK95" s="67"/>
      <c r="AL95" s="67"/>
      <c r="AM95" s="67"/>
      <c r="AN95" s="67"/>
      <c r="AO95" s="67"/>
      <c r="AP95" s="67"/>
      <c r="AQ95" s="67"/>
      <c r="AR95" s="67"/>
      <c r="AS95" s="65" t="s">
        <v>17</v>
      </c>
      <c r="AT95" s="220">
        <v>0.7</v>
      </c>
      <c r="AU95" s="35">
        <f>ROUND(ROUND(ROUND(M93*W96,0)*$AB$12,0)*AT95,0)</f>
        <v>78</v>
      </c>
      <c r="AV95" s="31"/>
    </row>
    <row r="96" spans="1:48" ht="14.25" x14ac:dyDescent="0.15">
      <c r="A96" s="32">
        <v>32</v>
      </c>
      <c r="B96" s="32" t="s">
        <v>3501</v>
      </c>
      <c r="C96" s="34" t="s">
        <v>3502</v>
      </c>
      <c r="D96" s="73"/>
      <c r="E96" s="74"/>
      <c r="F96" s="74"/>
      <c r="G96" s="20"/>
      <c r="K96" s="186"/>
      <c r="L96" s="187"/>
      <c r="M96" s="204"/>
      <c r="N96" s="187"/>
      <c r="O96" s="187"/>
      <c r="Q96" s="21"/>
      <c r="R96" s="53"/>
      <c r="S96" s="187"/>
      <c r="T96" s="187"/>
      <c r="U96" s="187"/>
      <c r="V96" s="23" t="s">
        <v>17</v>
      </c>
      <c r="W96" s="195">
        <v>0.96499999999999997</v>
      </c>
      <c r="X96" s="308"/>
      <c r="Y96" s="53"/>
      <c r="Z96" s="54"/>
      <c r="AA96" s="53"/>
      <c r="AB96" s="53"/>
      <c r="AC96" s="59"/>
      <c r="AD96" s="1094"/>
      <c r="AE96" s="1095"/>
      <c r="AF96" s="1095"/>
      <c r="AG96" s="1095"/>
      <c r="AH96" s="1095"/>
      <c r="AI96" s="1096"/>
      <c r="AJ96" s="223" t="s">
        <v>1233</v>
      </c>
      <c r="AK96" s="107"/>
      <c r="AL96" s="107"/>
      <c r="AM96" s="107"/>
      <c r="AN96" s="107"/>
      <c r="AO96" s="107"/>
      <c r="AP96" s="107"/>
      <c r="AQ96" s="107"/>
      <c r="AR96" s="107"/>
      <c r="AS96" s="44" t="s">
        <v>1678</v>
      </c>
      <c r="AT96" s="220">
        <v>0.5</v>
      </c>
      <c r="AU96" s="35">
        <f>ROUND(ROUND(ROUND(M93*W96,0)*$AB$12,0)*AT96,0)</f>
        <v>56</v>
      </c>
      <c r="AV96" s="31"/>
    </row>
    <row r="97" spans="1:48" ht="14.25" customHeight="1" x14ac:dyDescent="0.15">
      <c r="A97" s="32">
        <v>32</v>
      </c>
      <c r="B97" s="32">
        <v>7595</v>
      </c>
      <c r="C97" s="34" t="s">
        <v>3503</v>
      </c>
      <c r="D97" s="73"/>
      <c r="E97" s="74"/>
      <c r="F97" s="74"/>
      <c r="G97" s="20"/>
      <c r="J97" s="187"/>
      <c r="K97" s="196" t="s">
        <v>1684</v>
      </c>
      <c r="L97" s="197"/>
      <c r="M97" s="301"/>
      <c r="N97" s="197"/>
      <c r="O97" s="197"/>
      <c r="P97" s="197"/>
      <c r="Q97" s="198"/>
      <c r="R97" s="40"/>
      <c r="S97" s="65"/>
      <c r="T97" s="65"/>
      <c r="U97" s="65"/>
      <c r="V97" s="65"/>
      <c r="W97" s="102"/>
      <c r="X97" s="65"/>
      <c r="Y97" s="65"/>
      <c r="Z97" s="168"/>
      <c r="AA97" s="23"/>
      <c r="AB97" s="23"/>
      <c r="AC97" s="300"/>
      <c r="AD97" s="65"/>
      <c r="AE97" s="65"/>
      <c r="AF97" s="65"/>
      <c r="AG97" s="65"/>
      <c r="AH97" s="65"/>
      <c r="AI97" s="65"/>
      <c r="AJ97" s="65"/>
      <c r="AK97" s="65"/>
      <c r="AL97" s="65"/>
      <c r="AM97" s="65"/>
      <c r="AN97" s="65"/>
      <c r="AO97" s="65"/>
      <c r="AP97" s="65"/>
      <c r="AQ97" s="65"/>
      <c r="AR97" s="65"/>
      <c r="AS97" s="184"/>
      <c r="AT97" s="185"/>
      <c r="AU97" s="35">
        <f>ROUND(M99*$AB$12,0)</f>
        <v>115</v>
      </c>
      <c r="AV97" s="31"/>
    </row>
    <row r="98" spans="1:48" ht="14.25" customHeight="1" x14ac:dyDescent="0.15">
      <c r="A98" s="32">
        <v>32</v>
      </c>
      <c r="B98" s="32">
        <v>7596</v>
      </c>
      <c r="C98" s="34" t="s">
        <v>3504</v>
      </c>
      <c r="D98" s="73"/>
      <c r="E98" s="74"/>
      <c r="F98" s="74"/>
      <c r="G98" s="20"/>
      <c r="J98" s="187"/>
      <c r="K98" s="200"/>
      <c r="L98" s="201"/>
      <c r="M98" s="302"/>
      <c r="N98" s="201"/>
      <c r="O98" s="201"/>
      <c r="P98" s="201"/>
      <c r="Q98" s="202"/>
      <c r="R98" s="4"/>
      <c r="S98" s="53"/>
      <c r="T98" s="53"/>
      <c r="U98" s="53"/>
      <c r="V98" s="53"/>
      <c r="W98" s="188"/>
      <c r="X98" s="53"/>
      <c r="Y98" s="53"/>
      <c r="Z98" s="54"/>
      <c r="AA98" s="53"/>
      <c r="AB98" s="53"/>
      <c r="AC98" s="59"/>
      <c r="AD98" s="1091" t="s">
        <v>1229</v>
      </c>
      <c r="AE98" s="1092"/>
      <c r="AF98" s="1092"/>
      <c r="AG98" s="1092"/>
      <c r="AH98" s="1092"/>
      <c r="AI98" s="1093"/>
      <c r="AJ98" s="72" t="s">
        <v>1230</v>
      </c>
      <c r="AK98" s="67"/>
      <c r="AL98" s="67"/>
      <c r="AM98" s="67"/>
      <c r="AN98" s="67"/>
      <c r="AO98" s="67"/>
      <c r="AP98" s="67"/>
      <c r="AQ98" s="67"/>
      <c r="AR98" s="67"/>
      <c r="AS98" s="65" t="s">
        <v>17</v>
      </c>
      <c r="AT98" s="220">
        <v>0.7</v>
      </c>
      <c r="AU98" s="35">
        <f>ROUND(ROUND(M99*$AB$12,0)*AT98,0)</f>
        <v>81</v>
      </c>
      <c r="AV98" s="31"/>
    </row>
    <row r="99" spans="1:48" ht="14.25" x14ac:dyDescent="0.15">
      <c r="A99" s="32">
        <v>32</v>
      </c>
      <c r="B99" s="32" t="s">
        <v>3505</v>
      </c>
      <c r="C99" s="34" t="s">
        <v>3506</v>
      </c>
      <c r="D99" s="73"/>
      <c r="E99" s="74"/>
      <c r="F99" s="74"/>
      <c r="G99" s="20"/>
      <c r="J99" s="187"/>
      <c r="K99" s="186"/>
      <c r="L99" s="187"/>
      <c r="M99" s="189">
        <f>'11経過的施設入所支援(基本３)'!L99</f>
        <v>164</v>
      </c>
      <c r="N99" s="4" t="s">
        <v>21</v>
      </c>
      <c r="P99" s="187"/>
      <c r="Q99" s="21"/>
      <c r="R99" s="25"/>
      <c r="S99" s="71"/>
      <c r="T99" s="71"/>
      <c r="U99" s="71"/>
      <c r="V99" s="71"/>
      <c r="W99" s="224"/>
      <c r="X99" s="71"/>
      <c r="Y99" s="71"/>
      <c r="Z99" s="54"/>
      <c r="AA99" s="53"/>
      <c r="AB99" s="53"/>
      <c r="AC99" s="59"/>
      <c r="AD99" s="1094"/>
      <c r="AE99" s="1095"/>
      <c r="AF99" s="1095"/>
      <c r="AG99" s="1095"/>
      <c r="AH99" s="1095"/>
      <c r="AI99" s="1096"/>
      <c r="AJ99" s="223" t="s">
        <v>1233</v>
      </c>
      <c r="AK99" s="107"/>
      <c r="AL99" s="107"/>
      <c r="AM99" s="107"/>
      <c r="AN99" s="107"/>
      <c r="AO99" s="107"/>
      <c r="AP99" s="107"/>
      <c r="AQ99" s="107"/>
      <c r="AR99" s="107"/>
      <c r="AS99" s="44" t="s">
        <v>1678</v>
      </c>
      <c r="AT99" s="220">
        <v>0.5</v>
      </c>
      <c r="AU99" s="35">
        <f>ROUND(ROUND(M99*$AB$12,0)*AT99,0)</f>
        <v>58</v>
      </c>
      <c r="AV99" s="31"/>
    </row>
    <row r="100" spans="1:48" ht="14.25" x14ac:dyDescent="0.15">
      <c r="A100" s="32">
        <v>32</v>
      </c>
      <c r="B100" s="32">
        <v>7597</v>
      </c>
      <c r="C100" s="34" t="s">
        <v>3507</v>
      </c>
      <c r="D100" s="73"/>
      <c r="E100" s="74"/>
      <c r="F100" s="74"/>
      <c r="G100" s="20"/>
      <c r="J100" s="187"/>
      <c r="K100" s="186"/>
      <c r="L100" s="187"/>
      <c r="M100" s="204"/>
      <c r="N100" s="187"/>
      <c r="O100" s="187"/>
      <c r="P100" s="187"/>
      <c r="Q100" s="21"/>
      <c r="R100" s="67" t="s">
        <v>1235</v>
      </c>
      <c r="S100" s="67"/>
      <c r="T100" s="67"/>
      <c r="U100" s="67"/>
      <c r="V100" s="67"/>
      <c r="W100" s="192"/>
      <c r="X100" s="67"/>
      <c r="Y100" s="67"/>
      <c r="Z100" s="54"/>
      <c r="AA100" s="53"/>
      <c r="AB100" s="53"/>
      <c r="AC100" s="59"/>
      <c r="AD100" s="65"/>
      <c r="AE100" s="65"/>
      <c r="AF100" s="65"/>
      <c r="AG100" s="65"/>
      <c r="AH100" s="65"/>
      <c r="AI100" s="65"/>
      <c r="AJ100" s="65"/>
      <c r="AK100" s="65"/>
      <c r="AL100" s="65"/>
      <c r="AM100" s="65"/>
      <c r="AN100" s="65"/>
      <c r="AO100" s="65"/>
      <c r="AP100" s="65"/>
      <c r="AQ100" s="65"/>
      <c r="AR100" s="65"/>
      <c r="AS100" s="184"/>
      <c r="AT100" s="185"/>
      <c r="AU100" s="35">
        <f>ROUND(ROUND(M99*W102,0)*$AB$12,0)</f>
        <v>111</v>
      </c>
      <c r="AV100" s="31"/>
    </row>
    <row r="101" spans="1:48" ht="14.25" customHeight="1" x14ac:dyDescent="0.15">
      <c r="A101" s="32">
        <v>32</v>
      </c>
      <c r="B101" s="32">
        <v>7598</v>
      </c>
      <c r="C101" s="34" t="s">
        <v>3508</v>
      </c>
      <c r="D101" s="73"/>
      <c r="E101" s="74"/>
      <c r="F101" s="74"/>
      <c r="G101" s="20"/>
      <c r="J101" s="187"/>
      <c r="K101" s="186"/>
      <c r="L101" s="187"/>
      <c r="M101" s="204"/>
      <c r="N101" s="187"/>
      <c r="O101" s="187"/>
      <c r="P101" s="187"/>
      <c r="Q101" s="21"/>
      <c r="R101" s="53" t="s">
        <v>1237</v>
      </c>
      <c r="S101" s="53"/>
      <c r="T101" s="53"/>
      <c r="U101" s="53"/>
      <c r="V101" s="53"/>
      <c r="W101" s="188"/>
      <c r="X101" s="187"/>
      <c r="Y101" s="53"/>
      <c r="Z101" s="54"/>
      <c r="AA101" s="53"/>
      <c r="AB101" s="53"/>
      <c r="AC101" s="59"/>
      <c r="AD101" s="1091" t="s">
        <v>1229</v>
      </c>
      <c r="AE101" s="1092"/>
      <c r="AF101" s="1092"/>
      <c r="AG101" s="1092"/>
      <c r="AH101" s="1092"/>
      <c r="AI101" s="1093"/>
      <c r="AJ101" s="72" t="s">
        <v>1230</v>
      </c>
      <c r="AK101" s="67"/>
      <c r="AL101" s="67"/>
      <c r="AM101" s="67"/>
      <c r="AN101" s="67"/>
      <c r="AO101" s="67"/>
      <c r="AP101" s="67"/>
      <c r="AQ101" s="67"/>
      <c r="AR101" s="67"/>
      <c r="AS101" s="65" t="s">
        <v>17</v>
      </c>
      <c r="AT101" s="220">
        <v>0.7</v>
      </c>
      <c r="AU101" s="35">
        <f>ROUND(ROUND(ROUND(M99*W102,0)*$AB$12,0)*AT101,0)</f>
        <v>78</v>
      </c>
      <c r="AV101" s="31"/>
    </row>
    <row r="102" spans="1:48" ht="14.25" x14ac:dyDescent="0.15">
      <c r="A102" s="32">
        <v>32</v>
      </c>
      <c r="B102" s="32" t="s">
        <v>3509</v>
      </c>
      <c r="C102" s="34" t="s">
        <v>3510</v>
      </c>
      <c r="D102" s="214"/>
      <c r="E102" s="211"/>
      <c r="F102" s="211"/>
      <c r="G102" s="214"/>
      <c r="H102" s="25"/>
      <c r="I102" s="25"/>
      <c r="J102" s="25"/>
      <c r="K102" s="24"/>
      <c r="L102" s="25"/>
      <c r="M102" s="14"/>
      <c r="N102" s="25"/>
      <c r="O102" s="25"/>
      <c r="P102" s="25"/>
      <c r="Q102" s="215"/>
      <c r="R102" s="71"/>
      <c r="S102" s="211"/>
      <c r="T102" s="211"/>
      <c r="U102" s="211"/>
      <c r="V102" s="26" t="s">
        <v>17</v>
      </c>
      <c r="W102" s="195">
        <v>0.96499999999999997</v>
      </c>
      <c r="X102" s="297"/>
      <c r="Y102" s="71"/>
      <c r="Z102" s="303"/>
      <c r="AA102" s="240"/>
      <c r="AB102" s="240"/>
      <c r="AC102" s="304"/>
      <c r="AD102" s="1094"/>
      <c r="AE102" s="1095"/>
      <c r="AF102" s="1095"/>
      <c r="AG102" s="1095"/>
      <c r="AH102" s="1095"/>
      <c r="AI102" s="1096"/>
      <c r="AJ102" s="223" t="s">
        <v>1233</v>
      </c>
      <c r="AK102" s="107"/>
      <c r="AL102" s="107"/>
      <c r="AM102" s="107"/>
      <c r="AN102" s="107"/>
      <c r="AO102" s="107"/>
      <c r="AP102" s="107"/>
      <c r="AQ102" s="107"/>
      <c r="AR102" s="107"/>
      <c r="AS102" s="44" t="s">
        <v>1678</v>
      </c>
      <c r="AT102" s="220">
        <v>0.5</v>
      </c>
      <c r="AU102" s="35">
        <f>ROUND(ROUND(ROUND(M99*W102,0)*$AB$12,0)*AT102,0)</f>
        <v>56</v>
      </c>
      <c r="AV102" s="19"/>
    </row>
  </sheetData>
  <mergeCells count="44">
    <mergeCell ref="AD101:AI102"/>
    <mergeCell ref="AD74:AI75"/>
    <mergeCell ref="AD77:AI78"/>
    <mergeCell ref="G79:J81"/>
    <mergeCell ref="AD80:AI81"/>
    <mergeCell ref="AD83:AI84"/>
    <mergeCell ref="AD86:AI87"/>
    <mergeCell ref="AD89:AI90"/>
    <mergeCell ref="G91:J93"/>
    <mergeCell ref="AD92:AI93"/>
    <mergeCell ref="AD95:AI96"/>
    <mergeCell ref="AD98:AI99"/>
    <mergeCell ref="AD71:AI72"/>
    <mergeCell ref="G43:J45"/>
    <mergeCell ref="AD44:AI45"/>
    <mergeCell ref="AD47:AI48"/>
    <mergeCell ref="AD50:AI51"/>
    <mergeCell ref="AD53:AI54"/>
    <mergeCell ref="G55:J57"/>
    <mergeCell ref="AD56:AI57"/>
    <mergeCell ref="AD59:AI60"/>
    <mergeCell ref="AD62:AI63"/>
    <mergeCell ref="AD65:AI66"/>
    <mergeCell ref="G67:J69"/>
    <mergeCell ref="AD68:AI69"/>
    <mergeCell ref="AD41:AI42"/>
    <mergeCell ref="AD14:AI15"/>
    <mergeCell ref="AD17:AI18"/>
    <mergeCell ref="G19:J21"/>
    <mergeCell ref="AD20:AI21"/>
    <mergeCell ref="AD23:AI24"/>
    <mergeCell ref="AD26:AI27"/>
    <mergeCell ref="AD29:AI30"/>
    <mergeCell ref="G31:J33"/>
    <mergeCell ref="AD32:AI33"/>
    <mergeCell ref="AD35:AI36"/>
    <mergeCell ref="AD38:AI39"/>
    <mergeCell ref="D5:AT5"/>
    <mergeCell ref="D7:F9"/>
    <mergeCell ref="G7:J9"/>
    <mergeCell ref="Z7:AC11"/>
    <mergeCell ref="AD8:AI9"/>
    <mergeCell ref="AD11:AI12"/>
    <mergeCell ref="AB12:AC12"/>
  </mergeCells>
  <phoneticPr fontId="1"/>
  <printOptions horizontalCentered="1"/>
  <pageMargins left="0.78740157480314965" right="0.39370078740157483" top="0.59055118110236227" bottom="0.59055118110236227" header="0.39370078740157483" footer="0.31496062992125984"/>
  <pageSetup paperSize="9" scale="46" orientation="portrait" r:id="rId1"/>
  <headerFooter>
    <oddHeader>&amp;R&amp;9経過的施設入所支援</oddHeader>
    <oddFooter>&amp;C&amp;14&amp;P</oddFooter>
  </headerFooter>
  <rowBreaks count="1" manualBreakCount="1">
    <brk id="54" max="51"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sheetPr>
  <dimension ref="A1:AV156"/>
  <sheetViews>
    <sheetView view="pageBreakPreview" zoomScaleNormal="100" zoomScaleSheetLayoutView="100" workbookViewId="0"/>
  </sheetViews>
  <sheetFormatPr defaultColWidth="9" defaultRowHeight="13.5" x14ac:dyDescent="0.15"/>
  <cols>
    <col min="1" max="1" width="4.625" style="2" customWidth="1"/>
    <col min="2" max="2" width="7.625" style="2" customWidth="1"/>
    <col min="3" max="3" width="37.125" style="4" bestFit="1" customWidth="1"/>
    <col min="4" max="7" width="2.375" style="2" customWidth="1"/>
    <col min="8" max="12" width="2.375" style="4" customWidth="1"/>
    <col min="13" max="13" width="5.875" style="4" customWidth="1"/>
    <col min="14" max="16" width="2.375" style="4" customWidth="1"/>
    <col min="17" max="19" width="2.375" style="2" customWidth="1"/>
    <col min="20" max="22" width="2.375" style="5" customWidth="1"/>
    <col min="23" max="23" width="5" style="5" customWidth="1"/>
    <col min="24" max="43" width="2.375" style="5" customWidth="1"/>
    <col min="44" max="44" width="6.625" style="5" customWidth="1"/>
    <col min="45" max="45" width="2.375" style="5" customWidth="1"/>
    <col min="46" max="46" width="4.125" style="2" customWidth="1"/>
    <col min="47" max="47" width="7.125" style="2" customWidth="1"/>
    <col min="48" max="48" width="8.625" style="2" customWidth="1"/>
    <col min="49" max="49" width="4.375" style="2" bestFit="1" customWidth="1"/>
    <col min="50" max="16384" width="9" style="2"/>
  </cols>
  <sheetData>
    <row r="1" spans="1:48" ht="17.100000000000001" customHeight="1" x14ac:dyDescent="0.15">
      <c r="A1" s="1"/>
    </row>
    <row r="2" spans="1:48" ht="17.100000000000001" customHeight="1" x14ac:dyDescent="0.15">
      <c r="A2" s="1"/>
    </row>
    <row r="3" spans="1:48" ht="17.100000000000001" customHeight="1" x14ac:dyDescent="0.15">
      <c r="A3" s="1"/>
    </row>
    <row r="4" spans="1:48" ht="17.100000000000001" customHeight="1" x14ac:dyDescent="0.15">
      <c r="A4" s="1"/>
      <c r="B4" s="180"/>
    </row>
    <row r="5" spans="1:48" x14ac:dyDescent="0.15">
      <c r="A5" s="6" t="s">
        <v>1</v>
      </c>
      <c r="B5" s="7"/>
      <c r="C5" s="79" t="s">
        <v>2</v>
      </c>
      <c r="D5" s="1099" t="s">
        <v>3</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9" t="s">
        <v>4</v>
      </c>
      <c r="AV5" s="9" t="s">
        <v>5</v>
      </c>
    </row>
    <row r="6" spans="1:48" x14ac:dyDescent="0.15">
      <c r="A6" s="9" t="s">
        <v>6</v>
      </c>
      <c r="B6" s="79" t="s">
        <v>7</v>
      </c>
      <c r="C6" s="181"/>
      <c r="D6" s="55"/>
      <c r="E6" s="58"/>
      <c r="F6" s="58"/>
      <c r="G6" s="58"/>
      <c r="H6" s="58"/>
      <c r="I6" s="58"/>
      <c r="J6" s="58"/>
      <c r="K6" s="58"/>
      <c r="L6" s="58"/>
      <c r="M6" s="58"/>
      <c r="N6" s="58"/>
      <c r="O6" s="58"/>
      <c r="P6" s="58"/>
      <c r="Q6" s="58"/>
      <c r="R6" s="58"/>
      <c r="S6" s="58"/>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58"/>
      <c r="AU6" s="155" t="s">
        <v>8</v>
      </c>
      <c r="AV6" s="155" t="s">
        <v>9</v>
      </c>
    </row>
    <row r="7" spans="1:48" ht="14.25" customHeight="1" x14ac:dyDescent="0.15">
      <c r="A7" s="32">
        <v>32</v>
      </c>
      <c r="B7" s="32">
        <v>7601</v>
      </c>
      <c r="C7" s="34" t="s">
        <v>3511</v>
      </c>
      <c r="D7" s="1085" t="s">
        <v>1812</v>
      </c>
      <c r="E7" s="1086"/>
      <c r="F7" s="1087"/>
      <c r="G7" s="47" t="s">
        <v>1513</v>
      </c>
      <c r="H7" s="40"/>
      <c r="I7" s="40"/>
      <c r="J7" s="40"/>
      <c r="K7" s="196" t="s">
        <v>1242</v>
      </c>
      <c r="L7" s="197"/>
      <c r="M7" s="301"/>
      <c r="N7" s="197"/>
      <c r="O7" s="197"/>
      <c r="P7" s="197"/>
      <c r="Q7" s="198"/>
      <c r="R7" s="40"/>
      <c r="S7" s="65"/>
      <c r="T7" s="65"/>
      <c r="U7" s="65"/>
      <c r="V7" s="65"/>
      <c r="W7" s="102"/>
      <c r="X7" s="65"/>
      <c r="Y7" s="65"/>
      <c r="Z7" s="1085" t="s">
        <v>2981</v>
      </c>
      <c r="AA7" s="1086"/>
      <c r="AB7" s="1086"/>
      <c r="AC7" s="1087"/>
      <c r="AD7" s="183"/>
      <c r="AE7" s="65"/>
      <c r="AF7" s="65"/>
      <c r="AG7" s="65"/>
      <c r="AH7" s="65"/>
      <c r="AI7" s="65"/>
      <c r="AJ7" s="65"/>
      <c r="AK7" s="65"/>
      <c r="AL7" s="65"/>
      <c r="AM7" s="65"/>
      <c r="AN7" s="65"/>
      <c r="AO7" s="65"/>
      <c r="AP7" s="65"/>
      <c r="AQ7" s="65"/>
      <c r="AR7" s="65"/>
      <c r="AS7" s="184"/>
      <c r="AT7" s="307"/>
      <c r="AU7" s="35">
        <f>ROUND(M9*$AB$12,0)</f>
        <v>275</v>
      </c>
      <c r="AV7" s="66" t="s">
        <v>13</v>
      </c>
    </row>
    <row r="8" spans="1:48" ht="14.25" customHeight="1" x14ac:dyDescent="0.15">
      <c r="A8" s="32">
        <v>32</v>
      </c>
      <c r="B8" s="32">
        <v>7602</v>
      </c>
      <c r="C8" s="34" t="s">
        <v>3512</v>
      </c>
      <c r="D8" s="1088"/>
      <c r="E8" s="1089"/>
      <c r="F8" s="1090"/>
      <c r="G8" s="20"/>
      <c r="K8" s="200" t="s">
        <v>3248</v>
      </c>
      <c r="L8" s="201"/>
      <c r="M8" s="302"/>
      <c r="N8" s="201"/>
      <c r="O8" s="201"/>
      <c r="P8" s="201"/>
      <c r="Q8" s="202"/>
      <c r="R8" s="4"/>
      <c r="S8" s="53"/>
      <c r="T8" s="53"/>
      <c r="U8" s="53"/>
      <c r="V8" s="53"/>
      <c r="W8" s="188"/>
      <c r="X8" s="53"/>
      <c r="Y8" s="53"/>
      <c r="Z8" s="1088"/>
      <c r="AA8" s="1089"/>
      <c r="AB8" s="1089"/>
      <c r="AC8" s="1090"/>
      <c r="AD8" s="1091" t="s">
        <v>1229</v>
      </c>
      <c r="AE8" s="1092"/>
      <c r="AF8" s="1092"/>
      <c r="AG8" s="1092"/>
      <c r="AH8" s="1092"/>
      <c r="AI8" s="1093"/>
      <c r="AJ8" s="72" t="s">
        <v>1230</v>
      </c>
      <c r="AK8" s="67"/>
      <c r="AL8" s="67"/>
      <c r="AM8" s="67"/>
      <c r="AN8" s="67"/>
      <c r="AO8" s="67"/>
      <c r="AP8" s="67"/>
      <c r="AQ8" s="67"/>
      <c r="AR8" s="67"/>
      <c r="AS8" s="65" t="s">
        <v>17</v>
      </c>
      <c r="AT8" s="296">
        <v>0.7</v>
      </c>
      <c r="AU8" s="35">
        <f>ROUND(ROUND(M9*$AB$12,0)*AT8,0)</f>
        <v>193</v>
      </c>
      <c r="AV8" s="31"/>
    </row>
    <row r="9" spans="1:48" ht="14.25" x14ac:dyDescent="0.15">
      <c r="A9" s="32">
        <v>32</v>
      </c>
      <c r="B9" s="32" t="s">
        <v>3513</v>
      </c>
      <c r="C9" s="34" t="s">
        <v>3514</v>
      </c>
      <c r="D9" s="1088"/>
      <c r="E9" s="1089"/>
      <c r="F9" s="1090"/>
      <c r="G9" s="20"/>
      <c r="K9" s="20"/>
      <c r="M9" s="189">
        <f>'11経過的施設入所支援(基本４)'!L9</f>
        <v>393</v>
      </c>
      <c r="N9" s="4" t="s">
        <v>21</v>
      </c>
      <c r="Q9" s="21"/>
      <c r="R9" s="4"/>
      <c r="S9" s="53"/>
      <c r="T9" s="53"/>
      <c r="U9" s="53"/>
      <c r="V9" s="53"/>
      <c r="W9" s="188"/>
      <c r="X9" s="53"/>
      <c r="Y9" s="53"/>
      <c r="Z9" s="1088"/>
      <c r="AA9" s="1089"/>
      <c r="AB9" s="1089"/>
      <c r="AC9" s="1090"/>
      <c r="AD9" s="1094"/>
      <c r="AE9" s="1095"/>
      <c r="AF9" s="1095"/>
      <c r="AG9" s="1095"/>
      <c r="AH9" s="1095"/>
      <c r="AI9" s="1096"/>
      <c r="AJ9" s="223" t="s">
        <v>1233</v>
      </c>
      <c r="AK9" s="107"/>
      <c r="AL9" s="107"/>
      <c r="AM9" s="107"/>
      <c r="AN9" s="107"/>
      <c r="AO9" s="107"/>
      <c r="AP9" s="107"/>
      <c r="AQ9" s="107"/>
      <c r="AR9" s="107"/>
      <c r="AS9" s="44" t="s">
        <v>1678</v>
      </c>
      <c r="AT9" s="296">
        <v>0.5</v>
      </c>
      <c r="AU9" s="35">
        <f>ROUND(ROUND(M9*$AB$12,0)*AT9,0)</f>
        <v>138</v>
      </c>
      <c r="AV9" s="31"/>
    </row>
    <row r="10" spans="1:48" ht="14.25" customHeight="1" x14ac:dyDescent="0.15">
      <c r="A10" s="32">
        <v>32</v>
      </c>
      <c r="B10" s="32">
        <v>7603</v>
      </c>
      <c r="C10" s="34" t="s">
        <v>3515</v>
      </c>
      <c r="D10" s="73"/>
      <c r="E10" s="74"/>
      <c r="F10" s="75"/>
      <c r="G10" s="20"/>
      <c r="K10" s="20"/>
      <c r="M10" s="58"/>
      <c r="Q10" s="21"/>
      <c r="R10" s="67" t="s">
        <v>1235</v>
      </c>
      <c r="S10" s="67"/>
      <c r="T10" s="67"/>
      <c r="U10" s="67"/>
      <c r="V10" s="67"/>
      <c r="W10" s="192"/>
      <c r="X10" s="67"/>
      <c r="Y10" s="67"/>
      <c r="Z10" s="1088"/>
      <c r="AA10" s="1089"/>
      <c r="AB10" s="1089"/>
      <c r="AC10" s="1090"/>
      <c r="AD10" s="72"/>
      <c r="AE10" s="67"/>
      <c r="AF10" s="67"/>
      <c r="AG10" s="67"/>
      <c r="AH10" s="67"/>
      <c r="AI10" s="67"/>
      <c r="AJ10" s="67"/>
      <c r="AK10" s="67"/>
      <c r="AL10" s="67"/>
      <c r="AM10" s="67"/>
      <c r="AN10" s="67"/>
      <c r="AO10" s="67"/>
      <c r="AP10" s="67"/>
      <c r="AQ10" s="67"/>
      <c r="AR10" s="67"/>
      <c r="AS10" s="65"/>
      <c r="AT10" s="157"/>
      <c r="AU10" s="35">
        <f>ROUND(ROUND(M9*W12,0)*$AB$12,0)</f>
        <v>265</v>
      </c>
      <c r="AV10" s="31"/>
    </row>
    <row r="11" spans="1:48" ht="14.25" customHeight="1" x14ac:dyDescent="0.15">
      <c r="A11" s="32">
        <v>32</v>
      </c>
      <c r="B11" s="32">
        <v>7604</v>
      </c>
      <c r="C11" s="34" t="s">
        <v>3516</v>
      </c>
      <c r="D11" s="73"/>
      <c r="E11" s="74"/>
      <c r="F11" s="74"/>
      <c r="G11" s="20"/>
      <c r="K11" s="186"/>
      <c r="L11" s="187"/>
      <c r="M11" s="204"/>
      <c r="N11" s="187"/>
      <c r="O11" s="187"/>
      <c r="Q11" s="21"/>
      <c r="R11" s="53" t="s">
        <v>1237</v>
      </c>
      <c r="S11" s="53"/>
      <c r="T11" s="53"/>
      <c r="U11" s="53"/>
      <c r="V11" s="53"/>
      <c r="W11" s="188"/>
      <c r="X11" s="53"/>
      <c r="Y11" s="53"/>
      <c r="Z11" s="1088"/>
      <c r="AA11" s="1089"/>
      <c r="AB11" s="1089"/>
      <c r="AC11" s="1090"/>
      <c r="AD11" s="1091" t="s">
        <v>1229</v>
      </c>
      <c r="AE11" s="1092"/>
      <c r="AF11" s="1092"/>
      <c r="AG11" s="1092"/>
      <c r="AH11" s="1092"/>
      <c r="AI11" s="1093"/>
      <c r="AJ11" s="72" t="s">
        <v>1230</v>
      </c>
      <c r="AK11" s="67"/>
      <c r="AL11" s="67"/>
      <c r="AM11" s="67"/>
      <c r="AN11" s="67"/>
      <c r="AO11" s="67"/>
      <c r="AP11" s="67"/>
      <c r="AQ11" s="67"/>
      <c r="AR11" s="67"/>
      <c r="AS11" s="65" t="s">
        <v>17</v>
      </c>
      <c r="AT11" s="296">
        <v>0.7</v>
      </c>
      <c r="AU11" s="35">
        <f>ROUND(ROUND(ROUND(M9*W12,0)*$AB$12,0)*AT11,0)</f>
        <v>186</v>
      </c>
      <c r="AV11" s="31"/>
    </row>
    <row r="12" spans="1:48" ht="14.25" x14ac:dyDescent="0.15">
      <c r="A12" s="32">
        <v>32</v>
      </c>
      <c r="B12" s="32" t="s">
        <v>3517</v>
      </c>
      <c r="C12" s="34" t="s">
        <v>3518</v>
      </c>
      <c r="D12" s="73"/>
      <c r="E12" s="74"/>
      <c r="F12" s="74"/>
      <c r="G12" s="20"/>
      <c r="K12" s="186"/>
      <c r="L12" s="187"/>
      <c r="M12" s="204"/>
      <c r="N12" s="187"/>
      <c r="O12" s="187"/>
      <c r="Q12" s="21"/>
      <c r="R12" s="71"/>
      <c r="S12" s="71"/>
      <c r="T12" s="71"/>
      <c r="U12" s="71"/>
      <c r="V12" s="26" t="s">
        <v>17</v>
      </c>
      <c r="W12" s="195">
        <v>0.96499999999999997</v>
      </c>
      <c r="X12" s="71"/>
      <c r="Y12" s="71"/>
      <c r="Z12" s="200"/>
      <c r="AA12" s="23" t="s">
        <v>17</v>
      </c>
      <c r="AB12" s="1127">
        <v>0.7</v>
      </c>
      <c r="AC12" s="1128"/>
      <c r="AD12" s="1094"/>
      <c r="AE12" s="1095"/>
      <c r="AF12" s="1095"/>
      <c r="AG12" s="1095"/>
      <c r="AH12" s="1095"/>
      <c r="AI12" s="1096"/>
      <c r="AJ12" s="223" t="s">
        <v>1233</v>
      </c>
      <c r="AK12" s="107"/>
      <c r="AL12" s="107"/>
      <c r="AM12" s="107"/>
      <c r="AN12" s="107"/>
      <c r="AO12" s="107"/>
      <c r="AP12" s="107"/>
      <c r="AQ12" s="107"/>
      <c r="AR12" s="107"/>
      <c r="AS12" s="44" t="s">
        <v>1678</v>
      </c>
      <c r="AT12" s="296">
        <v>0.5</v>
      </c>
      <c r="AU12" s="35">
        <f>ROUND(ROUND(ROUND(M9*W12,0)*$AB$12,0)*AT12,0)</f>
        <v>133</v>
      </c>
      <c r="AV12" s="31"/>
    </row>
    <row r="13" spans="1:48" ht="14.25" customHeight="1" x14ac:dyDescent="0.15">
      <c r="A13" s="32">
        <v>32</v>
      </c>
      <c r="B13" s="32">
        <v>7605</v>
      </c>
      <c r="C13" s="34" t="s">
        <v>3519</v>
      </c>
      <c r="D13" s="73"/>
      <c r="E13" s="74"/>
      <c r="F13" s="74"/>
      <c r="G13" s="20"/>
      <c r="J13" s="187"/>
      <c r="K13" s="196" t="s">
        <v>1522</v>
      </c>
      <c r="L13" s="197"/>
      <c r="M13" s="301"/>
      <c r="N13" s="197"/>
      <c r="O13" s="197"/>
      <c r="P13" s="197"/>
      <c r="Q13" s="198"/>
      <c r="R13" s="40"/>
      <c r="S13" s="65"/>
      <c r="T13" s="65"/>
      <c r="U13" s="65"/>
      <c r="V13" s="65"/>
      <c r="W13" s="102"/>
      <c r="X13" s="65"/>
      <c r="Y13" s="65"/>
      <c r="Z13" s="200"/>
      <c r="AA13" s="201"/>
      <c r="AB13" s="201"/>
      <c r="AC13" s="202"/>
      <c r="AD13" s="183"/>
      <c r="AE13" s="65"/>
      <c r="AF13" s="65"/>
      <c r="AG13" s="65"/>
      <c r="AH13" s="65"/>
      <c r="AI13" s="65"/>
      <c r="AJ13" s="65"/>
      <c r="AK13" s="65"/>
      <c r="AL13" s="65"/>
      <c r="AM13" s="65"/>
      <c r="AN13" s="65"/>
      <c r="AO13" s="65"/>
      <c r="AP13" s="65"/>
      <c r="AQ13" s="65"/>
      <c r="AR13" s="65"/>
      <c r="AS13" s="184"/>
      <c r="AT13" s="307"/>
      <c r="AU13" s="35">
        <f>ROUND(M15*$AB$12,0)</f>
        <v>217</v>
      </c>
      <c r="AV13" s="31"/>
    </row>
    <row r="14" spans="1:48" ht="14.25" customHeight="1" x14ac:dyDescent="0.15">
      <c r="A14" s="32">
        <v>32</v>
      </c>
      <c r="B14" s="32">
        <v>7606</v>
      </c>
      <c r="C14" s="34" t="s">
        <v>3520</v>
      </c>
      <c r="D14" s="73"/>
      <c r="E14" s="74"/>
      <c r="F14" s="74"/>
      <c r="G14" s="20"/>
      <c r="J14" s="187"/>
      <c r="K14" s="200"/>
      <c r="L14" s="201"/>
      <c r="M14" s="302"/>
      <c r="N14" s="201"/>
      <c r="O14" s="201"/>
      <c r="P14" s="201"/>
      <c r="Q14" s="202"/>
      <c r="R14" s="4"/>
      <c r="S14" s="53"/>
      <c r="T14" s="53"/>
      <c r="U14" s="53"/>
      <c r="V14" s="53"/>
      <c r="W14" s="188"/>
      <c r="X14" s="53"/>
      <c r="Y14" s="53"/>
      <c r="Z14" s="73"/>
      <c r="AA14" s="209"/>
      <c r="AB14" s="209"/>
      <c r="AC14" s="254"/>
      <c r="AD14" s="1091" t="s">
        <v>1229</v>
      </c>
      <c r="AE14" s="1092"/>
      <c r="AF14" s="1092"/>
      <c r="AG14" s="1092"/>
      <c r="AH14" s="1092"/>
      <c r="AI14" s="1093"/>
      <c r="AJ14" s="72" t="s">
        <v>1230</v>
      </c>
      <c r="AK14" s="67"/>
      <c r="AL14" s="67"/>
      <c r="AM14" s="67"/>
      <c r="AN14" s="67"/>
      <c r="AO14" s="67"/>
      <c r="AP14" s="67"/>
      <c r="AQ14" s="67"/>
      <c r="AR14" s="67"/>
      <c r="AS14" s="65" t="s">
        <v>17</v>
      </c>
      <c r="AT14" s="296">
        <v>0.7</v>
      </c>
      <c r="AU14" s="35">
        <f>ROUND(ROUND(M15*$AB$12,0)*AT14,0)</f>
        <v>152</v>
      </c>
      <c r="AV14" s="31"/>
    </row>
    <row r="15" spans="1:48" ht="14.25" x14ac:dyDescent="0.15">
      <c r="A15" s="32">
        <v>32</v>
      </c>
      <c r="B15" s="32" t="s">
        <v>3521</v>
      </c>
      <c r="C15" s="34" t="s">
        <v>3522</v>
      </c>
      <c r="D15" s="73"/>
      <c r="E15" s="74"/>
      <c r="F15" s="74"/>
      <c r="G15" s="20"/>
      <c r="J15" s="187"/>
      <c r="K15" s="186"/>
      <c r="L15" s="187"/>
      <c r="M15" s="189">
        <f>'11経過的施設入所支援(基本４)'!L15</f>
        <v>310</v>
      </c>
      <c r="N15" s="4" t="s">
        <v>21</v>
      </c>
      <c r="P15" s="187"/>
      <c r="Q15" s="21"/>
      <c r="R15" s="4"/>
      <c r="S15" s="53"/>
      <c r="T15" s="53"/>
      <c r="U15" s="53"/>
      <c r="V15" s="53"/>
      <c r="W15" s="188"/>
      <c r="X15" s="53"/>
      <c r="Y15" s="53"/>
      <c r="Z15" s="73"/>
      <c r="AA15" s="23"/>
      <c r="AB15" s="298"/>
      <c r="AC15" s="299"/>
      <c r="AD15" s="1094"/>
      <c r="AE15" s="1095"/>
      <c r="AF15" s="1095"/>
      <c r="AG15" s="1095"/>
      <c r="AH15" s="1095"/>
      <c r="AI15" s="1096"/>
      <c r="AJ15" s="223" t="s">
        <v>1233</v>
      </c>
      <c r="AK15" s="107"/>
      <c r="AL15" s="107"/>
      <c r="AM15" s="107"/>
      <c r="AN15" s="107"/>
      <c r="AO15" s="107"/>
      <c r="AP15" s="107"/>
      <c r="AQ15" s="107"/>
      <c r="AR15" s="107"/>
      <c r="AS15" s="44" t="s">
        <v>1678</v>
      </c>
      <c r="AT15" s="296">
        <v>0.5</v>
      </c>
      <c r="AU15" s="35">
        <f>ROUND(ROUND(M15*$AB$12,0)*AT15,0)</f>
        <v>109</v>
      </c>
      <c r="AV15" s="31"/>
    </row>
    <row r="16" spans="1:48" ht="14.25" x14ac:dyDescent="0.15">
      <c r="A16" s="32">
        <v>32</v>
      </c>
      <c r="B16" s="32">
        <v>7607</v>
      </c>
      <c r="C16" s="34" t="s">
        <v>3523</v>
      </c>
      <c r="D16" s="73"/>
      <c r="E16" s="74"/>
      <c r="F16" s="74"/>
      <c r="G16" s="20"/>
      <c r="J16" s="187"/>
      <c r="K16" s="186"/>
      <c r="L16" s="187"/>
      <c r="M16" s="204"/>
      <c r="N16" s="187"/>
      <c r="O16" s="187"/>
      <c r="P16" s="187"/>
      <c r="Q16" s="21"/>
      <c r="R16" s="67" t="s">
        <v>1235</v>
      </c>
      <c r="S16" s="67"/>
      <c r="T16" s="67"/>
      <c r="U16" s="67"/>
      <c r="V16" s="67"/>
      <c r="W16" s="192"/>
      <c r="X16" s="67"/>
      <c r="Y16" s="67"/>
      <c r="Z16" s="54"/>
      <c r="AA16" s="53"/>
      <c r="AB16" s="53"/>
      <c r="AC16" s="59"/>
      <c r="AD16" s="72"/>
      <c r="AE16" s="67"/>
      <c r="AF16" s="67"/>
      <c r="AG16" s="67"/>
      <c r="AH16" s="67"/>
      <c r="AI16" s="67"/>
      <c r="AJ16" s="67"/>
      <c r="AK16" s="67"/>
      <c r="AL16" s="67"/>
      <c r="AM16" s="67"/>
      <c r="AN16" s="67"/>
      <c r="AO16" s="67"/>
      <c r="AP16" s="67"/>
      <c r="AQ16" s="67"/>
      <c r="AR16" s="67"/>
      <c r="AS16" s="65"/>
      <c r="AT16" s="157"/>
      <c r="AU16" s="35">
        <f>ROUND(ROUND(M15*W18,0)*$AB$12,0)</f>
        <v>209</v>
      </c>
      <c r="AV16" s="31"/>
    </row>
    <row r="17" spans="1:48" ht="14.25" customHeight="1" x14ac:dyDescent="0.15">
      <c r="A17" s="32">
        <v>32</v>
      </c>
      <c r="B17" s="32">
        <v>7608</v>
      </c>
      <c r="C17" s="34" t="s">
        <v>3524</v>
      </c>
      <c r="D17" s="73"/>
      <c r="E17" s="74"/>
      <c r="F17" s="74"/>
      <c r="G17" s="20"/>
      <c r="J17" s="187"/>
      <c r="K17" s="186"/>
      <c r="L17" s="187"/>
      <c r="M17" s="204"/>
      <c r="N17" s="187"/>
      <c r="O17" s="187"/>
      <c r="P17" s="187"/>
      <c r="Q17" s="21"/>
      <c r="R17" s="53" t="s">
        <v>1237</v>
      </c>
      <c r="S17" s="53"/>
      <c r="T17" s="53"/>
      <c r="U17" s="53"/>
      <c r="V17" s="53"/>
      <c r="W17" s="188"/>
      <c r="X17" s="53"/>
      <c r="Y17" s="53"/>
      <c r="Z17" s="54"/>
      <c r="AA17" s="53"/>
      <c r="AB17" s="53"/>
      <c r="AC17" s="59"/>
      <c r="AD17" s="1091" t="s">
        <v>1229</v>
      </c>
      <c r="AE17" s="1092"/>
      <c r="AF17" s="1092"/>
      <c r="AG17" s="1092"/>
      <c r="AH17" s="1092"/>
      <c r="AI17" s="1093"/>
      <c r="AJ17" s="72" t="s">
        <v>1230</v>
      </c>
      <c r="AK17" s="67"/>
      <c r="AL17" s="67"/>
      <c r="AM17" s="67"/>
      <c r="AN17" s="67"/>
      <c r="AO17" s="67"/>
      <c r="AP17" s="67"/>
      <c r="AQ17" s="67"/>
      <c r="AR17" s="67"/>
      <c r="AS17" s="65" t="s">
        <v>17</v>
      </c>
      <c r="AT17" s="296">
        <v>0.7</v>
      </c>
      <c r="AU17" s="35">
        <f>ROUND(ROUND(ROUND(M15*W18,0)*$AB$12,0)*AT17,0)</f>
        <v>146</v>
      </c>
      <c r="AV17" s="31"/>
    </row>
    <row r="18" spans="1:48" ht="14.25" x14ac:dyDescent="0.15">
      <c r="A18" s="32">
        <v>32</v>
      </c>
      <c r="B18" s="32" t="s">
        <v>3525</v>
      </c>
      <c r="C18" s="34" t="s">
        <v>3526</v>
      </c>
      <c r="D18" s="73"/>
      <c r="E18" s="74"/>
      <c r="F18" s="74"/>
      <c r="G18" s="20"/>
      <c r="J18" s="187"/>
      <c r="K18" s="186"/>
      <c r="L18" s="187"/>
      <c r="M18" s="204"/>
      <c r="N18" s="187"/>
      <c r="O18" s="187"/>
      <c r="P18" s="187"/>
      <c r="Q18" s="21"/>
      <c r="R18" s="71"/>
      <c r="S18" s="71"/>
      <c r="T18" s="71"/>
      <c r="U18" s="71"/>
      <c r="V18" s="26" t="s">
        <v>17</v>
      </c>
      <c r="W18" s="195">
        <v>0.96499999999999997</v>
      </c>
      <c r="X18" s="71"/>
      <c r="Y18" s="71"/>
      <c r="Z18" s="54"/>
      <c r="AA18" s="53"/>
      <c r="AB18" s="53"/>
      <c r="AC18" s="59"/>
      <c r="AD18" s="1094"/>
      <c r="AE18" s="1095"/>
      <c r="AF18" s="1095"/>
      <c r="AG18" s="1095"/>
      <c r="AH18" s="1095"/>
      <c r="AI18" s="1096"/>
      <c r="AJ18" s="223" t="s">
        <v>1233</v>
      </c>
      <c r="AK18" s="107"/>
      <c r="AL18" s="107"/>
      <c r="AM18" s="107"/>
      <c r="AN18" s="107"/>
      <c r="AO18" s="107"/>
      <c r="AP18" s="107"/>
      <c r="AQ18" s="107"/>
      <c r="AR18" s="107"/>
      <c r="AS18" s="44" t="s">
        <v>1678</v>
      </c>
      <c r="AT18" s="296">
        <v>0.5</v>
      </c>
      <c r="AU18" s="35">
        <f>ROUND(ROUND(ROUND(M15*W18,0)*$AB$12,0)*AT18,0)</f>
        <v>105</v>
      </c>
      <c r="AV18" s="31"/>
    </row>
    <row r="19" spans="1:48" ht="14.25" customHeight="1" x14ac:dyDescent="0.15">
      <c r="A19" s="32">
        <v>32</v>
      </c>
      <c r="B19" s="32">
        <v>7611</v>
      </c>
      <c r="C19" s="34" t="s">
        <v>3527</v>
      </c>
      <c r="D19" s="73"/>
      <c r="E19" s="74"/>
      <c r="F19" s="74"/>
      <c r="G19" s="1085" t="s">
        <v>1531</v>
      </c>
      <c r="H19" s="1086"/>
      <c r="I19" s="1086"/>
      <c r="J19" s="1087"/>
      <c r="K19" s="196" t="s">
        <v>1242</v>
      </c>
      <c r="L19" s="197"/>
      <c r="M19" s="301"/>
      <c r="N19" s="197"/>
      <c r="O19" s="197"/>
      <c r="P19" s="197"/>
      <c r="Q19" s="198"/>
      <c r="R19" s="40"/>
      <c r="S19" s="65"/>
      <c r="T19" s="65"/>
      <c r="U19" s="65"/>
      <c r="V19" s="65"/>
      <c r="W19" s="102"/>
      <c r="X19" s="65"/>
      <c r="Y19" s="65"/>
      <c r="Z19" s="168"/>
      <c r="AA19" s="23"/>
      <c r="AB19" s="23"/>
      <c r="AC19" s="300"/>
      <c r="AD19" s="183"/>
      <c r="AE19" s="65"/>
      <c r="AF19" s="65"/>
      <c r="AG19" s="65"/>
      <c r="AH19" s="65"/>
      <c r="AI19" s="65"/>
      <c r="AJ19" s="65"/>
      <c r="AK19" s="65"/>
      <c r="AL19" s="65"/>
      <c r="AM19" s="65"/>
      <c r="AN19" s="65"/>
      <c r="AO19" s="65"/>
      <c r="AP19" s="65"/>
      <c r="AQ19" s="65"/>
      <c r="AR19" s="65"/>
      <c r="AS19" s="184"/>
      <c r="AT19" s="307"/>
      <c r="AU19" s="35">
        <f>ROUND(M21*$AB$12,0)</f>
        <v>205</v>
      </c>
      <c r="AV19" s="31"/>
    </row>
    <row r="20" spans="1:48" ht="14.25" customHeight="1" x14ac:dyDescent="0.15">
      <c r="A20" s="32">
        <v>32</v>
      </c>
      <c r="B20" s="32">
        <v>7612</v>
      </c>
      <c r="C20" s="34" t="s">
        <v>3528</v>
      </c>
      <c r="D20" s="73"/>
      <c r="E20" s="74"/>
      <c r="F20" s="74"/>
      <c r="G20" s="1088"/>
      <c r="H20" s="1089"/>
      <c r="I20" s="1089"/>
      <c r="J20" s="1090"/>
      <c r="K20" s="200" t="s">
        <v>3248</v>
      </c>
      <c r="L20" s="201"/>
      <c r="M20" s="302"/>
      <c r="N20" s="201"/>
      <c r="O20" s="201"/>
      <c r="P20" s="201"/>
      <c r="Q20" s="202"/>
      <c r="R20" s="4"/>
      <c r="S20" s="53"/>
      <c r="T20" s="53"/>
      <c r="U20" s="53"/>
      <c r="V20" s="53"/>
      <c r="W20" s="188"/>
      <c r="X20" s="53"/>
      <c r="Y20" s="53"/>
      <c r="Z20" s="54"/>
      <c r="AA20" s="53"/>
      <c r="AB20" s="53"/>
      <c r="AC20" s="59"/>
      <c r="AD20" s="1091" t="s">
        <v>1229</v>
      </c>
      <c r="AE20" s="1092"/>
      <c r="AF20" s="1092"/>
      <c r="AG20" s="1092"/>
      <c r="AH20" s="1092"/>
      <c r="AI20" s="1093"/>
      <c r="AJ20" s="72" t="s">
        <v>1230</v>
      </c>
      <c r="AK20" s="67"/>
      <c r="AL20" s="67"/>
      <c r="AM20" s="67"/>
      <c r="AN20" s="67"/>
      <c r="AO20" s="67"/>
      <c r="AP20" s="67"/>
      <c r="AQ20" s="67"/>
      <c r="AR20" s="67"/>
      <c r="AS20" s="65" t="s">
        <v>17</v>
      </c>
      <c r="AT20" s="296">
        <v>0.7</v>
      </c>
      <c r="AU20" s="35">
        <f>ROUND(ROUND(M21*$AB$12,0)*AT20,0)</f>
        <v>144</v>
      </c>
      <c r="AV20" s="31"/>
    </row>
    <row r="21" spans="1:48" ht="14.25" x14ac:dyDescent="0.15">
      <c r="A21" s="32">
        <v>32</v>
      </c>
      <c r="B21" s="32" t="s">
        <v>3529</v>
      </c>
      <c r="C21" s="34" t="s">
        <v>3530</v>
      </c>
      <c r="D21" s="73"/>
      <c r="E21" s="74"/>
      <c r="F21" s="74"/>
      <c r="G21" s="1088"/>
      <c r="H21" s="1089"/>
      <c r="I21" s="1089"/>
      <c r="J21" s="1090"/>
      <c r="K21" s="20"/>
      <c r="M21" s="189">
        <f>'11経過的施設入所支援(基本４)'!L21</f>
        <v>293</v>
      </c>
      <c r="N21" s="4" t="s">
        <v>21</v>
      </c>
      <c r="Q21" s="21"/>
      <c r="R21" s="4"/>
      <c r="S21" s="53"/>
      <c r="T21" s="53"/>
      <c r="U21" s="53"/>
      <c r="V21" s="53"/>
      <c r="W21" s="188"/>
      <c r="X21" s="53"/>
      <c r="Y21" s="53"/>
      <c r="Z21" s="54"/>
      <c r="AA21" s="53"/>
      <c r="AB21" s="53"/>
      <c r="AC21" s="59"/>
      <c r="AD21" s="1094"/>
      <c r="AE21" s="1095"/>
      <c r="AF21" s="1095"/>
      <c r="AG21" s="1095"/>
      <c r="AH21" s="1095"/>
      <c r="AI21" s="1096"/>
      <c r="AJ21" s="223" t="s">
        <v>1233</v>
      </c>
      <c r="AK21" s="107"/>
      <c r="AL21" s="107"/>
      <c r="AM21" s="107"/>
      <c r="AN21" s="107"/>
      <c r="AO21" s="107"/>
      <c r="AP21" s="107"/>
      <c r="AQ21" s="107"/>
      <c r="AR21" s="107"/>
      <c r="AS21" s="44" t="s">
        <v>1678</v>
      </c>
      <c r="AT21" s="296">
        <v>0.5</v>
      </c>
      <c r="AU21" s="35">
        <f>ROUND(ROUND(M21*$AB$12,0)*AT21,0)</f>
        <v>103</v>
      </c>
      <c r="AV21" s="31"/>
    </row>
    <row r="22" spans="1:48" ht="14.25" x14ac:dyDescent="0.15">
      <c r="A22" s="32">
        <v>32</v>
      </c>
      <c r="B22" s="32">
        <v>7613</v>
      </c>
      <c r="C22" s="34" t="s">
        <v>3531</v>
      </c>
      <c r="D22" s="73"/>
      <c r="E22" s="74"/>
      <c r="F22" s="74"/>
      <c r="G22" s="73"/>
      <c r="H22" s="74"/>
      <c r="I22" s="74"/>
      <c r="J22" s="75"/>
      <c r="K22" s="20"/>
      <c r="M22" s="58"/>
      <c r="Q22" s="21"/>
      <c r="R22" s="67" t="s">
        <v>1235</v>
      </c>
      <c r="S22" s="67"/>
      <c r="T22" s="67"/>
      <c r="U22" s="67"/>
      <c r="V22" s="67"/>
      <c r="W22" s="192"/>
      <c r="X22" s="67"/>
      <c r="Y22" s="67"/>
      <c r="Z22" s="54"/>
      <c r="AA22" s="53"/>
      <c r="AB22" s="53"/>
      <c r="AC22" s="59"/>
      <c r="AD22" s="72"/>
      <c r="AE22" s="67"/>
      <c r="AF22" s="67"/>
      <c r="AG22" s="67"/>
      <c r="AH22" s="67"/>
      <c r="AI22" s="67"/>
      <c r="AJ22" s="67"/>
      <c r="AK22" s="67"/>
      <c r="AL22" s="67"/>
      <c r="AM22" s="67"/>
      <c r="AN22" s="67"/>
      <c r="AO22" s="67"/>
      <c r="AP22" s="67"/>
      <c r="AQ22" s="67"/>
      <c r="AR22" s="67"/>
      <c r="AS22" s="65"/>
      <c r="AT22" s="157"/>
      <c r="AU22" s="35">
        <f>ROUND(ROUND(M21*W24,0)*$AB$12,0)</f>
        <v>198</v>
      </c>
      <c r="AV22" s="31"/>
    </row>
    <row r="23" spans="1:48" ht="14.25" customHeight="1" x14ac:dyDescent="0.15">
      <c r="A23" s="32">
        <v>32</v>
      </c>
      <c r="B23" s="32">
        <v>7614</v>
      </c>
      <c r="C23" s="34" t="s">
        <v>3532</v>
      </c>
      <c r="D23" s="73"/>
      <c r="E23" s="74"/>
      <c r="F23" s="74"/>
      <c r="G23" s="20"/>
      <c r="K23" s="186"/>
      <c r="L23" s="187"/>
      <c r="M23" s="204"/>
      <c r="N23" s="187"/>
      <c r="O23" s="187"/>
      <c r="Q23" s="21"/>
      <c r="R23" s="53" t="s">
        <v>1237</v>
      </c>
      <c r="S23" s="53"/>
      <c r="T23" s="53"/>
      <c r="U23" s="53"/>
      <c r="V23" s="53"/>
      <c r="W23" s="188"/>
      <c r="X23" s="53"/>
      <c r="Y23" s="53"/>
      <c r="Z23" s="54"/>
      <c r="AA23" s="53"/>
      <c r="AB23" s="53"/>
      <c r="AC23" s="59"/>
      <c r="AD23" s="1091" t="s">
        <v>1229</v>
      </c>
      <c r="AE23" s="1092"/>
      <c r="AF23" s="1092"/>
      <c r="AG23" s="1092"/>
      <c r="AH23" s="1092"/>
      <c r="AI23" s="1093"/>
      <c r="AJ23" s="72" t="s">
        <v>1230</v>
      </c>
      <c r="AK23" s="67"/>
      <c r="AL23" s="67"/>
      <c r="AM23" s="67"/>
      <c r="AN23" s="67"/>
      <c r="AO23" s="67"/>
      <c r="AP23" s="67"/>
      <c r="AQ23" s="67"/>
      <c r="AR23" s="67"/>
      <c r="AS23" s="65" t="s">
        <v>17</v>
      </c>
      <c r="AT23" s="296">
        <v>0.7</v>
      </c>
      <c r="AU23" s="35">
        <f>ROUND(ROUND(ROUND(M21*W24,0)*$AB$12,0)*AT23,0)</f>
        <v>139</v>
      </c>
      <c r="AV23" s="31"/>
    </row>
    <row r="24" spans="1:48" ht="14.25" x14ac:dyDescent="0.15">
      <c r="A24" s="32">
        <v>32</v>
      </c>
      <c r="B24" s="32" t="s">
        <v>3533</v>
      </c>
      <c r="C24" s="34" t="s">
        <v>3534</v>
      </c>
      <c r="D24" s="73"/>
      <c r="E24" s="74"/>
      <c r="F24" s="74"/>
      <c r="G24" s="20"/>
      <c r="K24" s="186"/>
      <c r="L24" s="187"/>
      <c r="M24" s="204"/>
      <c r="N24" s="187"/>
      <c r="O24" s="187"/>
      <c r="Q24" s="21"/>
      <c r="R24" s="71"/>
      <c r="S24" s="71"/>
      <c r="T24" s="71"/>
      <c r="U24" s="71"/>
      <c r="V24" s="26" t="s">
        <v>17</v>
      </c>
      <c r="W24" s="195">
        <v>0.96499999999999997</v>
      </c>
      <c r="X24" s="71"/>
      <c r="Y24" s="71"/>
      <c r="Z24" s="54"/>
      <c r="AA24" s="53"/>
      <c r="AB24" s="53"/>
      <c r="AC24" s="59"/>
      <c r="AD24" s="1094"/>
      <c r="AE24" s="1095"/>
      <c r="AF24" s="1095"/>
      <c r="AG24" s="1095"/>
      <c r="AH24" s="1095"/>
      <c r="AI24" s="1096"/>
      <c r="AJ24" s="223" t="s">
        <v>1233</v>
      </c>
      <c r="AK24" s="107"/>
      <c r="AL24" s="107"/>
      <c r="AM24" s="107"/>
      <c r="AN24" s="107"/>
      <c r="AO24" s="107"/>
      <c r="AP24" s="107"/>
      <c r="AQ24" s="107"/>
      <c r="AR24" s="107"/>
      <c r="AS24" s="44" t="s">
        <v>1678</v>
      </c>
      <c r="AT24" s="296">
        <v>0.5</v>
      </c>
      <c r="AU24" s="35">
        <f>ROUND(ROUND(ROUND(M21*W24,0)*$AB$12,0)*AT24,0)</f>
        <v>99</v>
      </c>
      <c r="AV24" s="31"/>
    </row>
    <row r="25" spans="1:48" ht="14.25" customHeight="1" x14ac:dyDescent="0.15">
      <c r="A25" s="32">
        <v>32</v>
      </c>
      <c r="B25" s="32">
        <v>7615</v>
      </c>
      <c r="C25" s="34" t="s">
        <v>3535</v>
      </c>
      <c r="D25" s="73"/>
      <c r="E25" s="74"/>
      <c r="F25" s="74"/>
      <c r="G25" s="20"/>
      <c r="J25" s="187"/>
      <c r="K25" s="196" t="s">
        <v>1522</v>
      </c>
      <c r="L25" s="197"/>
      <c r="M25" s="301"/>
      <c r="N25" s="197"/>
      <c r="O25" s="197"/>
      <c r="P25" s="197"/>
      <c r="Q25" s="198"/>
      <c r="R25" s="40"/>
      <c r="S25" s="65"/>
      <c r="T25" s="65"/>
      <c r="U25" s="65"/>
      <c r="V25" s="65"/>
      <c r="W25" s="102"/>
      <c r="X25" s="65"/>
      <c r="Y25" s="65"/>
      <c r="Z25" s="168"/>
      <c r="AA25" s="23"/>
      <c r="AB25" s="23"/>
      <c r="AC25" s="300"/>
      <c r="AD25" s="183"/>
      <c r="AE25" s="65"/>
      <c r="AF25" s="65"/>
      <c r="AG25" s="65"/>
      <c r="AH25" s="65"/>
      <c r="AI25" s="65"/>
      <c r="AJ25" s="65"/>
      <c r="AK25" s="65"/>
      <c r="AL25" s="65"/>
      <c r="AM25" s="65"/>
      <c r="AN25" s="65"/>
      <c r="AO25" s="65"/>
      <c r="AP25" s="65"/>
      <c r="AQ25" s="65"/>
      <c r="AR25" s="65"/>
      <c r="AS25" s="184"/>
      <c r="AT25" s="307"/>
      <c r="AU25" s="35">
        <f>ROUND(M27*$AB$12,0)</f>
        <v>217</v>
      </c>
      <c r="AV25" s="31"/>
    </row>
    <row r="26" spans="1:48" ht="14.25" customHeight="1" x14ac:dyDescent="0.15">
      <c r="A26" s="32">
        <v>32</v>
      </c>
      <c r="B26" s="32">
        <v>7616</v>
      </c>
      <c r="C26" s="34" t="s">
        <v>3536</v>
      </c>
      <c r="D26" s="73"/>
      <c r="E26" s="74"/>
      <c r="F26" s="74"/>
      <c r="G26" s="20"/>
      <c r="J26" s="187"/>
      <c r="K26" s="200"/>
      <c r="L26" s="201"/>
      <c r="M26" s="302"/>
      <c r="N26" s="201"/>
      <c r="O26" s="201"/>
      <c r="P26" s="201"/>
      <c r="Q26" s="202"/>
      <c r="R26" s="4"/>
      <c r="S26" s="53"/>
      <c r="T26" s="53"/>
      <c r="U26" s="53"/>
      <c r="V26" s="53"/>
      <c r="W26" s="188"/>
      <c r="X26" s="53"/>
      <c r="Y26" s="53"/>
      <c r="Z26" s="54"/>
      <c r="AA26" s="53"/>
      <c r="AB26" s="53"/>
      <c r="AC26" s="59"/>
      <c r="AD26" s="1091" t="s">
        <v>1229</v>
      </c>
      <c r="AE26" s="1092"/>
      <c r="AF26" s="1092"/>
      <c r="AG26" s="1092"/>
      <c r="AH26" s="1092"/>
      <c r="AI26" s="1093"/>
      <c r="AJ26" s="72" t="s">
        <v>1230</v>
      </c>
      <c r="AK26" s="67"/>
      <c r="AL26" s="67"/>
      <c r="AM26" s="67"/>
      <c r="AN26" s="67"/>
      <c r="AO26" s="67"/>
      <c r="AP26" s="67"/>
      <c r="AQ26" s="67"/>
      <c r="AR26" s="67"/>
      <c r="AS26" s="65" t="s">
        <v>17</v>
      </c>
      <c r="AT26" s="296">
        <v>0.7</v>
      </c>
      <c r="AU26" s="35">
        <f>ROUND(ROUND(M27*$AB$12,0)*AT26,0)</f>
        <v>152</v>
      </c>
      <c r="AV26" s="31"/>
    </row>
    <row r="27" spans="1:48" ht="14.25" x14ac:dyDescent="0.15">
      <c r="A27" s="32">
        <v>32</v>
      </c>
      <c r="B27" s="32" t="s">
        <v>3537</v>
      </c>
      <c r="C27" s="34" t="s">
        <v>3538</v>
      </c>
      <c r="D27" s="73"/>
      <c r="E27" s="74"/>
      <c r="F27" s="74"/>
      <c r="G27" s="20"/>
      <c r="J27" s="187"/>
      <c r="K27" s="186"/>
      <c r="L27" s="187"/>
      <c r="M27" s="189">
        <f>'11経過的施設入所支援(基本４)'!L27</f>
        <v>310</v>
      </c>
      <c r="N27" s="4" t="s">
        <v>21</v>
      </c>
      <c r="P27" s="187"/>
      <c r="Q27" s="21"/>
      <c r="R27" s="4"/>
      <c r="S27" s="53"/>
      <c r="T27" s="53"/>
      <c r="U27" s="53"/>
      <c r="V27" s="53"/>
      <c r="W27" s="188"/>
      <c r="X27" s="53"/>
      <c r="Y27" s="53"/>
      <c r="Z27" s="54"/>
      <c r="AA27" s="53"/>
      <c r="AB27" s="53"/>
      <c r="AC27" s="59"/>
      <c r="AD27" s="1094"/>
      <c r="AE27" s="1095"/>
      <c r="AF27" s="1095"/>
      <c r="AG27" s="1095"/>
      <c r="AH27" s="1095"/>
      <c r="AI27" s="1096"/>
      <c r="AJ27" s="223" t="s">
        <v>1233</v>
      </c>
      <c r="AK27" s="107"/>
      <c r="AL27" s="107"/>
      <c r="AM27" s="107"/>
      <c r="AN27" s="107"/>
      <c r="AO27" s="107"/>
      <c r="AP27" s="107"/>
      <c r="AQ27" s="107"/>
      <c r="AR27" s="107"/>
      <c r="AS27" s="44" t="s">
        <v>1678</v>
      </c>
      <c r="AT27" s="296">
        <v>0.5</v>
      </c>
      <c r="AU27" s="35">
        <f>ROUND(ROUND(M27*$AB$12,0)*AT27,0)</f>
        <v>109</v>
      </c>
      <c r="AV27" s="31"/>
    </row>
    <row r="28" spans="1:48" ht="14.25" x14ac:dyDescent="0.15">
      <c r="A28" s="32">
        <v>32</v>
      </c>
      <c r="B28" s="32">
        <v>7617</v>
      </c>
      <c r="C28" s="34" t="s">
        <v>3539</v>
      </c>
      <c r="D28" s="73"/>
      <c r="E28" s="74"/>
      <c r="F28" s="74"/>
      <c r="G28" s="20"/>
      <c r="J28" s="187"/>
      <c r="K28" s="186"/>
      <c r="L28" s="187"/>
      <c r="M28" s="204"/>
      <c r="N28" s="187"/>
      <c r="O28" s="187"/>
      <c r="P28" s="187"/>
      <c r="Q28" s="21"/>
      <c r="R28" s="67" t="s">
        <v>1235</v>
      </c>
      <c r="S28" s="67"/>
      <c r="T28" s="67"/>
      <c r="U28" s="67"/>
      <c r="V28" s="67"/>
      <c r="W28" s="192"/>
      <c r="X28" s="67"/>
      <c r="Y28" s="67"/>
      <c r="Z28" s="54"/>
      <c r="AA28" s="53"/>
      <c r="AB28" s="53"/>
      <c r="AC28" s="59"/>
      <c r="AD28" s="72"/>
      <c r="AE28" s="67"/>
      <c r="AF28" s="67"/>
      <c r="AG28" s="67"/>
      <c r="AH28" s="67"/>
      <c r="AI28" s="67"/>
      <c r="AJ28" s="67"/>
      <c r="AK28" s="67"/>
      <c r="AL28" s="67"/>
      <c r="AM28" s="67"/>
      <c r="AN28" s="67"/>
      <c r="AO28" s="67"/>
      <c r="AP28" s="67"/>
      <c r="AQ28" s="67"/>
      <c r="AR28" s="67"/>
      <c r="AS28" s="65"/>
      <c r="AT28" s="157"/>
      <c r="AU28" s="35">
        <f>ROUND(ROUND(M27*W30,0)*$AB$12,0)</f>
        <v>209</v>
      </c>
      <c r="AV28" s="31"/>
    </row>
    <row r="29" spans="1:48" ht="14.25" customHeight="1" x14ac:dyDescent="0.15">
      <c r="A29" s="32">
        <v>32</v>
      </c>
      <c r="B29" s="32">
        <v>7618</v>
      </c>
      <c r="C29" s="34" t="s">
        <v>3540</v>
      </c>
      <c r="D29" s="73"/>
      <c r="E29" s="74"/>
      <c r="F29" s="74"/>
      <c r="G29" s="20"/>
      <c r="J29" s="187"/>
      <c r="K29" s="186"/>
      <c r="L29" s="187"/>
      <c r="M29" s="204"/>
      <c r="N29" s="187"/>
      <c r="O29" s="187"/>
      <c r="P29" s="187"/>
      <c r="Q29" s="21"/>
      <c r="R29" s="53" t="s">
        <v>1237</v>
      </c>
      <c r="S29" s="53"/>
      <c r="T29" s="53"/>
      <c r="U29" s="53"/>
      <c r="V29" s="53"/>
      <c r="W29" s="188"/>
      <c r="X29" s="53"/>
      <c r="Y29" s="53"/>
      <c r="Z29" s="54"/>
      <c r="AA29" s="53"/>
      <c r="AB29" s="53"/>
      <c r="AC29" s="59"/>
      <c r="AD29" s="1091" t="s">
        <v>1229</v>
      </c>
      <c r="AE29" s="1092"/>
      <c r="AF29" s="1092"/>
      <c r="AG29" s="1092"/>
      <c r="AH29" s="1092"/>
      <c r="AI29" s="1093"/>
      <c r="AJ29" s="72" t="s">
        <v>1230</v>
      </c>
      <c r="AK29" s="67"/>
      <c r="AL29" s="67"/>
      <c r="AM29" s="67"/>
      <c r="AN29" s="67"/>
      <c r="AO29" s="67"/>
      <c r="AP29" s="67"/>
      <c r="AQ29" s="67"/>
      <c r="AR29" s="67"/>
      <c r="AS29" s="65" t="s">
        <v>17</v>
      </c>
      <c r="AT29" s="296">
        <v>0.7</v>
      </c>
      <c r="AU29" s="35">
        <f>ROUND(ROUND(ROUND(M27*W30,0)*$AB$12,0)*AT29,0)</f>
        <v>146</v>
      </c>
      <c r="AV29" s="31"/>
    </row>
    <row r="30" spans="1:48" ht="14.25" x14ac:dyDescent="0.15">
      <c r="A30" s="32">
        <v>32</v>
      </c>
      <c r="B30" s="32" t="s">
        <v>3541</v>
      </c>
      <c r="C30" s="34" t="s">
        <v>3542</v>
      </c>
      <c r="D30" s="73"/>
      <c r="E30" s="74"/>
      <c r="F30" s="74"/>
      <c r="G30" s="20"/>
      <c r="J30" s="187"/>
      <c r="K30" s="186"/>
      <c r="L30" s="187"/>
      <c r="M30" s="204"/>
      <c r="N30" s="187"/>
      <c r="O30" s="187"/>
      <c r="P30" s="187"/>
      <c r="Q30" s="21"/>
      <c r="R30" s="71"/>
      <c r="S30" s="71"/>
      <c r="T30" s="71"/>
      <c r="U30" s="71"/>
      <c r="V30" s="26" t="s">
        <v>17</v>
      </c>
      <c r="W30" s="195">
        <v>0.96499999999999997</v>
      </c>
      <c r="X30" s="71"/>
      <c r="Y30" s="71"/>
      <c r="Z30" s="54"/>
      <c r="AA30" s="53"/>
      <c r="AB30" s="53"/>
      <c r="AC30" s="59"/>
      <c r="AD30" s="1094"/>
      <c r="AE30" s="1095"/>
      <c r="AF30" s="1095"/>
      <c r="AG30" s="1095"/>
      <c r="AH30" s="1095"/>
      <c r="AI30" s="1096"/>
      <c r="AJ30" s="223" t="s">
        <v>1233</v>
      </c>
      <c r="AK30" s="107"/>
      <c r="AL30" s="107"/>
      <c r="AM30" s="107"/>
      <c r="AN30" s="107"/>
      <c r="AO30" s="107"/>
      <c r="AP30" s="107"/>
      <c r="AQ30" s="107"/>
      <c r="AR30" s="107"/>
      <c r="AS30" s="44" t="s">
        <v>1678</v>
      </c>
      <c r="AT30" s="296">
        <v>0.5</v>
      </c>
      <c r="AU30" s="35">
        <f>ROUND(ROUND(ROUND(M27*W30,0)*$AB$12,0)*AT30,0)</f>
        <v>105</v>
      </c>
      <c r="AV30" s="31"/>
    </row>
    <row r="31" spans="1:48" ht="14.25" customHeight="1" x14ac:dyDescent="0.15">
      <c r="A31" s="32">
        <v>32</v>
      </c>
      <c r="B31" s="32">
        <v>7621</v>
      </c>
      <c r="C31" s="34" t="s">
        <v>3543</v>
      </c>
      <c r="D31" s="73"/>
      <c r="E31" s="74"/>
      <c r="F31" s="74"/>
      <c r="G31" s="47" t="s">
        <v>1548</v>
      </c>
      <c r="H31" s="40"/>
      <c r="I31" s="40"/>
      <c r="J31" s="40"/>
      <c r="K31" s="196" t="s">
        <v>1242</v>
      </c>
      <c r="L31" s="197"/>
      <c r="M31" s="301"/>
      <c r="N31" s="197"/>
      <c r="O31" s="197"/>
      <c r="P31" s="197"/>
      <c r="Q31" s="198"/>
      <c r="R31" s="40"/>
      <c r="S31" s="65"/>
      <c r="T31" s="65"/>
      <c r="U31" s="65"/>
      <c r="V31" s="65"/>
      <c r="W31" s="102"/>
      <c r="X31" s="65"/>
      <c r="Y31" s="65"/>
      <c r="Z31" s="168"/>
      <c r="AA31" s="23"/>
      <c r="AB31" s="23"/>
      <c r="AC31" s="300"/>
      <c r="AD31" s="183"/>
      <c r="AE31" s="65"/>
      <c r="AF31" s="65"/>
      <c r="AG31" s="65"/>
      <c r="AH31" s="65"/>
      <c r="AI31" s="65"/>
      <c r="AJ31" s="65"/>
      <c r="AK31" s="65"/>
      <c r="AL31" s="65"/>
      <c r="AM31" s="65"/>
      <c r="AN31" s="65"/>
      <c r="AO31" s="65"/>
      <c r="AP31" s="65"/>
      <c r="AQ31" s="65"/>
      <c r="AR31" s="65"/>
      <c r="AS31" s="184"/>
      <c r="AT31" s="307"/>
      <c r="AU31" s="35">
        <f>ROUND(M33*$AB$12,0)</f>
        <v>205</v>
      </c>
      <c r="AV31" s="31"/>
    </row>
    <row r="32" spans="1:48" ht="14.25" customHeight="1" x14ac:dyDescent="0.15">
      <c r="A32" s="32">
        <v>32</v>
      </c>
      <c r="B32" s="32">
        <v>7622</v>
      </c>
      <c r="C32" s="34" t="s">
        <v>3544</v>
      </c>
      <c r="D32" s="73"/>
      <c r="E32" s="74"/>
      <c r="F32" s="74"/>
      <c r="G32" s="20"/>
      <c r="K32" s="200" t="s">
        <v>3248</v>
      </c>
      <c r="L32" s="201"/>
      <c r="M32" s="302"/>
      <c r="N32" s="201"/>
      <c r="O32" s="201"/>
      <c r="P32" s="201"/>
      <c r="Q32" s="202"/>
      <c r="R32" s="4"/>
      <c r="S32" s="53"/>
      <c r="T32" s="53"/>
      <c r="U32" s="53"/>
      <c r="V32" s="53"/>
      <c r="W32" s="188"/>
      <c r="X32" s="53"/>
      <c r="Y32" s="53"/>
      <c r="Z32" s="54"/>
      <c r="AA32" s="53"/>
      <c r="AB32" s="53"/>
      <c r="AC32" s="59"/>
      <c r="AD32" s="1091" t="s">
        <v>1229</v>
      </c>
      <c r="AE32" s="1092"/>
      <c r="AF32" s="1092"/>
      <c r="AG32" s="1092"/>
      <c r="AH32" s="1092"/>
      <c r="AI32" s="1093"/>
      <c r="AJ32" s="72" t="s">
        <v>1230</v>
      </c>
      <c r="AK32" s="67"/>
      <c r="AL32" s="67"/>
      <c r="AM32" s="67"/>
      <c r="AN32" s="67"/>
      <c r="AO32" s="67"/>
      <c r="AP32" s="67"/>
      <c r="AQ32" s="67"/>
      <c r="AR32" s="67"/>
      <c r="AS32" s="65" t="s">
        <v>17</v>
      </c>
      <c r="AT32" s="296">
        <v>0.7</v>
      </c>
      <c r="AU32" s="35">
        <f>ROUND(ROUND(M33*$AB$12,0)*AT32,0)</f>
        <v>144</v>
      </c>
      <c r="AV32" s="31"/>
    </row>
    <row r="33" spans="1:48" ht="14.25" x14ac:dyDescent="0.15">
      <c r="A33" s="32">
        <v>32</v>
      </c>
      <c r="B33" s="32" t="s">
        <v>3545</v>
      </c>
      <c r="C33" s="34" t="s">
        <v>3546</v>
      </c>
      <c r="D33" s="73"/>
      <c r="E33" s="74"/>
      <c r="F33" s="74"/>
      <c r="G33" s="20"/>
      <c r="K33" s="20"/>
      <c r="M33" s="189">
        <f>'11経過的施設入所支援(基本４)'!L33</f>
        <v>293</v>
      </c>
      <c r="N33" s="4" t="s">
        <v>21</v>
      </c>
      <c r="Q33" s="21"/>
      <c r="R33" s="4"/>
      <c r="S33" s="53"/>
      <c r="T33" s="53"/>
      <c r="U33" s="53"/>
      <c r="V33" s="53"/>
      <c r="W33" s="188"/>
      <c r="X33" s="53"/>
      <c r="Y33" s="53"/>
      <c r="Z33" s="54"/>
      <c r="AA33" s="53"/>
      <c r="AB33" s="53"/>
      <c r="AC33" s="59"/>
      <c r="AD33" s="1094"/>
      <c r="AE33" s="1095"/>
      <c r="AF33" s="1095"/>
      <c r="AG33" s="1095"/>
      <c r="AH33" s="1095"/>
      <c r="AI33" s="1096"/>
      <c r="AJ33" s="223" t="s">
        <v>1233</v>
      </c>
      <c r="AK33" s="107"/>
      <c r="AL33" s="107"/>
      <c r="AM33" s="107"/>
      <c r="AN33" s="107"/>
      <c r="AO33" s="107"/>
      <c r="AP33" s="107"/>
      <c r="AQ33" s="107"/>
      <c r="AR33" s="107"/>
      <c r="AS33" s="44" t="s">
        <v>1678</v>
      </c>
      <c r="AT33" s="296">
        <v>0.5</v>
      </c>
      <c r="AU33" s="35">
        <f>ROUND(ROUND(M33*$AB$12,0)*AT33,0)</f>
        <v>103</v>
      </c>
      <c r="AV33" s="31"/>
    </row>
    <row r="34" spans="1:48" ht="14.25" x14ac:dyDescent="0.15">
      <c r="A34" s="32">
        <v>32</v>
      </c>
      <c r="B34" s="32">
        <v>7623</v>
      </c>
      <c r="C34" s="34" t="s">
        <v>3547</v>
      </c>
      <c r="D34" s="73"/>
      <c r="E34" s="74"/>
      <c r="F34" s="74"/>
      <c r="G34" s="20"/>
      <c r="K34" s="20"/>
      <c r="M34" s="58"/>
      <c r="Q34" s="21"/>
      <c r="R34" s="67" t="s">
        <v>1235</v>
      </c>
      <c r="S34" s="67"/>
      <c r="T34" s="67"/>
      <c r="U34" s="67"/>
      <c r="V34" s="67"/>
      <c r="W34" s="192"/>
      <c r="X34" s="67"/>
      <c r="Y34" s="67"/>
      <c r="Z34" s="54"/>
      <c r="AA34" s="53"/>
      <c r="AB34" s="53"/>
      <c r="AC34" s="59"/>
      <c r="AD34" s="72"/>
      <c r="AE34" s="67"/>
      <c r="AF34" s="67"/>
      <c r="AG34" s="67"/>
      <c r="AH34" s="67"/>
      <c r="AI34" s="67"/>
      <c r="AJ34" s="67"/>
      <c r="AK34" s="67"/>
      <c r="AL34" s="67"/>
      <c r="AM34" s="67"/>
      <c r="AN34" s="67"/>
      <c r="AO34" s="67"/>
      <c r="AP34" s="67"/>
      <c r="AQ34" s="67"/>
      <c r="AR34" s="67"/>
      <c r="AS34" s="65"/>
      <c r="AT34" s="157"/>
      <c r="AU34" s="35">
        <f>ROUND(ROUND(M33*W36,0)*$AB$12,0)</f>
        <v>198</v>
      </c>
      <c r="AV34" s="31"/>
    </row>
    <row r="35" spans="1:48" ht="14.25" customHeight="1" x14ac:dyDescent="0.15">
      <c r="A35" s="32">
        <v>32</v>
      </c>
      <c r="B35" s="32">
        <v>7624</v>
      </c>
      <c r="C35" s="34" t="s">
        <v>3548</v>
      </c>
      <c r="D35" s="73"/>
      <c r="E35" s="74"/>
      <c r="F35" s="74"/>
      <c r="G35" s="20"/>
      <c r="K35" s="186"/>
      <c r="L35" s="187"/>
      <c r="M35" s="204"/>
      <c r="N35" s="187"/>
      <c r="O35" s="187"/>
      <c r="Q35" s="21"/>
      <c r="R35" s="53" t="s">
        <v>1237</v>
      </c>
      <c r="S35" s="53"/>
      <c r="T35" s="53"/>
      <c r="U35" s="53"/>
      <c r="V35" s="53"/>
      <c r="W35" s="188"/>
      <c r="X35" s="53"/>
      <c r="Y35" s="53"/>
      <c r="Z35" s="54"/>
      <c r="AA35" s="53"/>
      <c r="AB35" s="53"/>
      <c r="AC35" s="59"/>
      <c r="AD35" s="1091" t="s">
        <v>1229</v>
      </c>
      <c r="AE35" s="1092"/>
      <c r="AF35" s="1092"/>
      <c r="AG35" s="1092"/>
      <c r="AH35" s="1092"/>
      <c r="AI35" s="1093"/>
      <c r="AJ35" s="72" t="s">
        <v>1230</v>
      </c>
      <c r="AK35" s="67"/>
      <c r="AL35" s="67"/>
      <c r="AM35" s="67"/>
      <c r="AN35" s="67"/>
      <c r="AO35" s="67"/>
      <c r="AP35" s="67"/>
      <c r="AQ35" s="67"/>
      <c r="AR35" s="67"/>
      <c r="AS35" s="65" t="s">
        <v>17</v>
      </c>
      <c r="AT35" s="296">
        <v>0.7</v>
      </c>
      <c r="AU35" s="35">
        <f>ROUND(ROUND(ROUND(M33*W36,0)*$AB$12,0)*AT35,0)</f>
        <v>139</v>
      </c>
      <c r="AV35" s="31"/>
    </row>
    <row r="36" spans="1:48" ht="14.25" x14ac:dyDescent="0.15">
      <c r="A36" s="32">
        <v>32</v>
      </c>
      <c r="B36" s="32" t="s">
        <v>3549</v>
      </c>
      <c r="C36" s="34" t="s">
        <v>3550</v>
      </c>
      <c r="D36" s="73"/>
      <c r="E36" s="74"/>
      <c r="F36" s="74"/>
      <c r="G36" s="20"/>
      <c r="K36" s="186"/>
      <c r="L36" s="187"/>
      <c r="M36" s="204"/>
      <c r="N36" s="187"/>
      <c r="O36" s="187"/>
      <c r="Q36" s="21"/>
      <c r="R36" s="71"/>
      <c r="S36" s="71"/>
      <c r="T36" s="71"/>
      <c r="U36" s="71"/>
      <c r="V36" s="26" t="s">
        <v>17</v>
      </c>
      <c r="W36" s="195">
        <v>0.96499999999999997</v>
      </c>
      <c r="X36" s="71"/>
      <c r="Y36" s="71"/>
      <c r="Z36" s="54"/>
      <c r="AA36" s="53"/>
      <c r="AB36" s="53"/>
      <c r="AC36" s="59"/>
      <c r="AD36" s="1094"/>
      <c r="AE36" s="1095"/>
      <c r="AF36" s="1095"/>
      <c r="AG36" s="1095"/>
      <c r="AH36" s="1095"/>
      <c r="AI36" s="1096"/>
      <c r="AJ36" s="223" t="s">
        <v>1233</v>
      </c>
      <c r="AK36" s="107"/>
      <c r="AL36" s="107"/>
      <c r="AM36" s="107"/>
      <c r="AN36" s="107"/>
      <c r="AO36" s="107"/>
      <c r="AP36" s="107"/>
      <c r="AQ36" s="107"/>
      <c r="AR36" s="107"/>
      <c r="AS36" s="44" t="s">
        <v>1678</v>
      </c>
      <c r="AT36" s="296">
        <v>0.5</v>
      </c>
      <c r="AU36" s="35">
        <f>ROUND(ROUND(ROUND(M33*W36,0)*$AB$12,0)*AT36,0)</f>
        <v>99</v>
      </c>
      <c r="AV36" s="31"/>
    </row>
    <row r="37" spans="1:48" ht="14.25" customHeight="1" x14ac:dyDescent="0.15">
      <c r="A37" s="32">
        <v>32</v>
      </c>
      <c r="B37" s="32">
        <v>7625</v>
      </c>
      <c r="C37" s="34" t="s">
        <v>3551</v>
      </c>
      <c r="D37" s="73"/>
      <c r="E37" s="74"/>
      <c r="F37" s="74"/>
      <c r="G37" s="20"/>
      <c r="J37" s="187"/>
      <c r="K37" s="196" t="s">
        <v>1252</v>
      </c>
      <c r="L37" s="197"/>
      <c r="M37" s="301"/>
      <c r="N37" s="197"/>
      <c r="O37" s="197"/>
      <c r="P37" s="197"/>
      <c r="Q37" s="198"/>
      <c r="R37" s="40"/>
      <c r="S37" s="65"/>
      <c r="T37" s="65"/>
      <c r="U37" s="65"/>
      <c r="V37" s="65"/>
      <c r="W37" s="102"/>
      <c r="X37" s="65"/>
      <c r="Y37" s="65"/>
      <c r="Z37" s="168"/>
      <c r="AA37" s="23"/>
      <c r="AB37" s="23"/>
      <c r="AC37" s="300"/>
      <c r="AD37" s="183"/>
      <c r="AE37" s="65"/>
      <c r="AF37" s="65"/>
      <c r="AG37" s="65"/>
      <c r="AH37" s="65"/>
      <c r="AI37" s="65"/>
      <c r="AJ37" s="65"/>
      <c r="AK37" s="65"/>
      <c r="AL37" s="65"/>
      <c r="AM37" s="65"/>
      <c r="AN37" s="65"/>
      <c r="AO37" s="65"/>
      <c r="AP37" s="65"/>
      <c r="AQ37" s="65"/>
      <c r="AR37" s="65"/>
      <c r="AS37" s="184"/>
      <c r="AT37" s="307"/>
      <c r="AU37" s="35">
        <f>ROUND(M39*$AB$12,0)</f>
        <v>417</v>
      </c>
      <c r="AV37" s="31"/>
    </row>
    <row r="38" spans="1:48" ht="14.25" customHeight="1" x14ac:dyDescent="0.15">
      <c r="A38" s="32">
        <v>32</v>
      </c>
      <c r="B38" s="32">
        <v>7626</v>
      </c>
      <c r="C38" s="34" t="s">
        <v>3552</v>
      </c>
      <c r="D38" s="73"/>
      <c r="E38" s="74"/>
      <c r="F38" s="74"/>
      <c r="G38" s="20"/>
      <c r="J38" s="187"/>
      <c r="K38" s="200"/>
      <c r="L38" s="201"/>
      <c r="M38" s="302"/>
      <c r="N38" s="201"/>
      <c r="O38" s="201"/>
      <c r="P38" s="201"/>
      <c r="Q38" s="202"/>
      <c r="R38" s="4"/>
      <c r="S38" s="53"/>
      <c r="T38" s="53"/>
      <c r="U38" s="53"/>
      <c r="V38" s="53"/>
      <c r="W38" s="188"/>
      <c r="X38" s="53"/>
      <c r="Y38" s="53"/>
      <c r="Z38" s="54"/>
      <c r="AA38" s="53"/>
      <c r="AB38" s="53"/>
      <c r="AC38" s="59"/>
      <c r="AD38" s="1091" t="s">
        <v>1229</v>
      </c>
      <c r="AE38" s="1092"/>
      <c r="AF38" s="1092"/>
      <c r="AG38" s="1092"/>
      <c r="AH38" s="1092"/>
      <c r="AI38" s="1093"/>
      <c r="AJ38" s="72" t="s">
        <v>1230</v>
      </c>
      <c r="AK38" s="67"/>
      <c r="AL38" s="67"/>
      <c r="AM38" s="67"/>
      <c r="AN38" s="67"/>
      <c r="AO38" s="67"/>
      <c r="AP38" s="67"/>
      <c r="AQ38" s="67"/>
      <c r="AR38" s="67"/>
      <c r="AS38" s="65" t="s">
        <v>17</v>
      </c>
      <c r="AT38" s="296">
        <v>0.7</v>
      </c>
      <c r="AU38" s="35">
        <f>ROUND(ROUND(M39*$AB$12,0)*AT38,0)</f>
        <v>292</v>
      </c>
      <c r="AV38" s="31"/>
    </row>
    <row r="39" spans="1:48" ht="14.25" x14ac:dyDescent="0.15">
      <c r="A39" s="32">
        <v>32</v>
      </c>
      <c r="B39" s="32" t="s">
        <v>3553</v>
      </c>
      <c r="C39" s="34" t="s">
        <v>3554</v>
      </c>
      <c r="D39" s="73"/>
      <c r="E39" s="74"/>
      <c r="F39" s="74"/>
      <c r="G39" s="20"/>
      <c r="J39" s="187"/>
      <c r="K39" s="186"/>
      <c r="L39" s="187"/>
      <c r="M39" s="189">
        <f>'11経過的施設入所支援(基本４)'!L39</f>
        <v>595</v>
      </c>
      <c r="N39" s="4" t="s">
        <v>21</v>
      </c>
      <c r="P39" s="187"/>
      <c r="Q39" s="21"/>
      <c r="R39" s="4"/>
      <c r="S39" s="53"/>
      <c r="T39" s="53"/>
      <c r="U39" s="53"/>
      <c r="V39" s="53"/>
      <c r="W39" s="188"/>
      <c r="X39" s="53"/>
      <c r="Y39" s="53"/>
      <c r="Z39" s="54"/>
      <c r="AA39" s="53"/>
      <c r="AB39" s="53"/>
      <c r="AC39" s="59"/>
      <c r="AD39" s="1094"/>
      <c r="AE39" s="1095"/>
      <c r="AF39" s="1095"/>
      <c r="AG39" s="1095"/>
      <c r="AH39" s="1095"/>
      <c r="AI39" s="1096"/>
      <c r="AJ39" s="223" t="s">
        <v>1233</v>
      </c>
      <c r="AK39" s="107"/>
      <c r="AL39" s="107"/>
      <c r="AM39" s="107"/>
      <c r="AN39" s="107"/>
      <c r="AO39" s="107"/>
      <c r="AP39" s="107"/>
      <c r="AQ39" s="107"/>
      <c r="AR39" s="107"/>
      <c r="AS39" s="44" t="s">
        <v>1678</v>
      </c>
      <c r="AT39" s="296">
        <v>0.5</v>
      </c>
      <c r="AU39" s="35">
        <f>ROUND(ROUND(M39*$AB$12,0)*AT39,0)</f>
        <v>209</v>
      </c>
      <c r="AV39" s="31"/>
    </row>
    <row r="40" spans="1:48" ht="14.25" x14ac:dyDescent="0.15">
      <c r="A40" s="32">
        <v>32</v>
      </c>
      <c r="B40" s="32">
        <v>7627</v>
      </c>
      <c r="C40" s="34" t="s">
        <v>3555</v>
      </c>
      <c r="D40" s="73"/>
      <c r="E40" s="74"/>
      <c r="F40" s="74"/>
      <c r="G40" s="20"/>
      <c r="J40" s="187"/>
      <c r="K40" s="186"/>
      <c r="L40" s="187"/>
      <c r="M40" s="204"/>
      <c r="N40" s="187"/>
      <c r="O40" s="187"/>
      <c r="P40" s="187"/>
      <c r="Q40" s="21"/>
      <c r="R40" s="67" t="s">
        <v>1235</v>
      </c>
      <c r="S40" s="67"/>
      <c r="T40" s="67"/>
      <c r="U40" s="67"/>
      <c r="V40" s="67"/>
      <c r="W40" s="192"/>
      <c r="X40" s="67"/>
      <c r="Y40" s="67"/>
      <c r="Z40" s="54"/>
      <c r="AA40" s="53"/>
      <c r="AB40" s="53"/>
      <c r="AC40" s="59"/>
      <c r="AD40" s="72"/>
      <c r="AE40" s="67"/>
      <c r="AF40" s="67"/>
      <c r="AG40" s="67"/>
      <c r="AH40" s="67"/>
      <c r="AI40" s="67"/>
      <c r="AJ40" s="67"/>
      <c r="AK40" s="67"/>
      <c r="AL40" s="67"/>
      <c r="AM40" s="67"/>
      <c r="AN40" s="67"/>
      <c r="AO40" s="67"/>
      <c r="AP40" s="67"/>
      <c r="AQ40" s="67"/>
      <c r="AR40" s="67"/>
      <c r="AS40" s="65"/>
      <c r="AT40" s="157"/>
      <c r="AU40" s="35">
        <f>ROUND(ROUND(M39*W42,0)*$AB$12,0)</f>
        <v>402</v>
      </c>
      <c r="AV40" s="31"/>
    </row>
    <row r="41" spans="1:48" ht="14.25" customHeight="1" x14ac:dyDescent="0.15">
      <c r="A41" s="32">
        <v>32</v>
      </c>
      <c r="B41" s="32">
        <v>7628</v>
      </c>
      <c r="C41" s="34" t="s">
        <v>3556</v>
      </c>
      <c r="D41" s="73"/>
      <c r="E41" s="74"/>
      <c r="F41" s="74"/>
      <c r="G41" s="20"/>
      <c r="J41" s="187"/>
      <c r="K41" s="186"/>
      <c r="L41" s="187"/>
      <c r="M41" s="204"/>
      <c r="N41" s="187"/>
      <c r="O41" s="187"/>
      <c r="P41" s="187"/>
      <c r="Q41" s="21"/>
      <c r="R41" s="53" t="s">
        <v>1237</v>
      </c>
      <c r="S41" s="53"/>
      <c r="T41" s="53"/>
      <c r="U41" s="53"/>
      <c r="V41" s="53"/>
      <c r="W41" s="188"/>
      <c r="X41" s="53"/>
      <c r="Y41" s="53"/>
      <c r="Z41" s="54"/>
      <c r="AA41" s="53"/>
      <c r="AB41" s="53"/>
      <c r="AC41" s="59"/>
      <c r="AD41" s="1091" t="s">
        <v>1229</v>
      </c>
      <c r="AE41" s="1092"/>
      <c r="AF41" s="1092"/>
      <c r="AG41" s="1092"/>
      <c r="AH41" s="1092"/>
      <c r="AI41" s="1093"/>
      <c r="AJ41" s="72" t="s">
        <v>1230</v>
      </c>
      <c r="AK41" s="67"/>
      <c r="AL41" s="67"/>
      <c r="AM41" s="67"/>
      <c r="AN41" s="67"/>
      <c r="AO41" s="67"/>
      <c r="AP41" s="67"/>
      <c r="AQ41" s="67"/>
      <c r="AR41" s="67"/>
      <c r="AS41" s="65" t="s">
        <v>17</v>
      </c>
      <c r="AT41" s="296">
        <v>0.7</v>
      </c>
      <c r="AU41" s="35">
        <f>ROUND(ROUND(ROUND(M39*W42,0)*$AB$12,0)*AT41,0)</f>
        <v>281</v>
      </c>
      <c r="AV41" s="31"/>
    </row>
    <row r="42" spans="1:48" ht="14.25" x14ac:dyDescent="0.15">
      <c r="A42" s="32">
        <v>32</v>
      </c>
      <c r="B42" s="32" t="s">
        <v>3557</v>
      </c>
      <c r="C42" s="34" t="s">
        <v>3558</v>
      </c>
      <c r="D42" s="73"/>
      <c r="E42" s="74"/>
      <c r="F42" s="74"/>
      <c r="G42" s="20"/>
      <c r="J42" s="187"/>
      <c r="K42" s="186"/>
      <c r="L42" s="187"/>
      <c r="M42" s="204"/>
      <c r="N42" s="187"/>
      <c r="O42" s="187"/>
      <c r="P42" s="187"/>
      <c r="Q42" s="21"/>
      <c r="R42" s="71"/>
      <c r="S42" s="71"/>
      <c r="T42" s="71"/>
      <c r="U42" s="71"/>
      <c r="V42" s="26" t="s">
        <v>17</v>
      </c>
      <c r="W42" s="195">
        <v>0.96499999999999997</v>
      </c>
      <c r="X42" s="71"/>
      <c r="Y42" s="71"/>
      <c r="Z42" s="54"/>
      <c r="AA42" s="53"/>
      <c r="AB42" s="53"/>
      <c r="AC42" s="59"/>
      <c r="AD42" s="1094"/>
      <c r="AE42" s="1095"/>
      <c r="AF42" s="1095"/>
      <c r="AG42" s="1095"/>
      <c r="AH42" s="1095"/>
      <c r="AI42" s="1096"/>
      <c r="AJ42" s="223" t="s">
        <v>1233</v>
      </c>
      <c r="AK42" s="107"/>
      <c r="AL42" s="107"/>
      <c r="AM42" s="107"/>
      <c r="AN42" s="107"/>
      <c r="AO42" s="107"/>
      <c r="AP42" s="107"/>
      <c r="AQ42" s="107"/>
      <c r="AR42" s="107"/>
      <c r="AS42" s="44" t="s">
        <v>1678</v>
      </c>
      <c r="AT42" s="296">
        <v>0.5</v>
      </c>
      <c r="AU42" s="35">
        <f>ROUND(ROUND(ROUND(M39*W42,0)*$AB$12,0)*AT42,0)</f>
        <v>201</v>
      </c>
      <c r="AV42" s="31"/>
    </row>
    <row r="43" spans="1:48" ht="14.25" customHeight="1" x14ac:dyDescent="0.15">
      <c r="A43" s="32">
        <v>32</v>
      </c>
      <c r="B43" s="32">
        <v>7629</v>
      </c>
      <c r="C43" s="34" t="s">
        <v>3559</v>
      </c>
      <c r="D43" s="73"/>
      <c r="E43" s="74"/>
      <c r="F43" s="74"/>
      <c r="G43" s="20"/>
      <c r="J43" s="187"/>
      <c r="K43" s="196" t="s">
        <v>1261</v>
      </c>
      <c r="L43" s="197"/>
      <c r="M43" s="301"/>
      <c r="N43" s="197"/>
      <c r="O43" s="197"/>
      <c r="P43" s="197"/>
      <c r="Q43" s="198"/>
      <c r="R43" s="40"/>
      <c r="S43" s="65"/>
      <c r="T43" s="65"/>
      <c r="U43" s="65"/>
      <c r="V43" s="65"/>
      <c r="W43" s="102"/>
      <c r="X43" s="65"/>
      <c r="Y43" s="65"/>
      <c r="Z43" s="168"/>
      <c r="AA43" s="23"/>
      <c r="AB43" s="23"/>
      <c r="AC43" s="300"/>
      <c r="AD43" s="183"/>
      <c r="AE43" s="65"/>
      <c r="AF43" s="65"/>
      <c r="AG43" s="65"/>
      <c r="AH43" s="65"/>
      <c r="AI43" s="65"/>
      <c r="AJ43" s="65"/>
      <c r="AK43" s="65"/>
      <c r="AL43" s="65"/>
      <c r="AM43" s="65"/>
      <c r="AN43" s="65"/>
      <c r="AO43" s="65"/>
      <c r="AP43" s="65"/>
      <c r="AQ43" s="65"/>
      <c r="AR43" s="65"/>
      <c r="AS43" s="184"/>
      <c r="AT43" s="307"/>
      <c r="AU43" s="35">
        <f>ROUND(M45*$AB$12,0)</f>
        <v>217</v>
      </c>
      <c r="AV43" s="31"/>
    </row>
    <row r="44" spans="1:48" ht="14.25" customHeight="1" x14ac:dyDescent="0.15">
      <c r="A44" s="32">
        <v>32</v>
      </c>
      <c r="B44" s="32">
        <v>7630</v>
      </c>
      <c r="C44" s="34" t="s">
        <v>3560</v>
      </c>
      <c r="D44" s="73"/>
      <c r="E44" s="74"/>
      <c r="F44" s="74"/>
      <c r="G44" s="20"/>
      <c r="J44" s="187"/>
      <c r="K44" s="200"/>
      <c r="L44" s="201"/>
      <c r="M44" s="302"/>
      <c r="N44" s="201"/>
      <c r="O44" s="201"/>
      <c r="P44" s="201"/>
      <c r="Q44" s="202"/>
      <c r="R44" s="4"/>
      <c r="S44" s="53"/>
      <c r="T44" s="53"/>
      <c r="U44" s="53"/>
      <c r="V44" s="53"/>
      <c r="W44" s="188"/>
      <c r="X44" s="53"/>
      <c r="Y44" s="53"/>
      <c r="Z44" s="54"/>
      <c r="AA44" s="53"/>
      <c r="AB44" s="53"/>
      <c r="AC44" s="59"/>
      <c r="AD44" s="1091" t="s">
        <v>1229</v>
      </c>
      <c r="AE44" s="1092"/>
      <c r="AF44" s="1092"/>
      <c r="AG44" s="1092"/>
      <c r="AH44" s="1092"/>
      <c r="AI44" s="1093"/>
      <c r="AJ44" s="72" t="s">
        <v>1230</v>
      </c>
      <c r="AK44" s="67"/>
      <c r="AL44" s="67"/>
      <c r="AM44" s="67"/>
      <c r="AN44" s="67"/>
      <c r="AO44" s="67"/>
      <c r="AP44" s="67"/>
      <c r="AQ44" s="67"/>
      <c r="AR44" s="67"/>
      <c r="AS44" s="65" t="s">
        <v>17</v>
      </c>
      <c r="AT44" s="296">
        <v>0.7</v>
      </c>
      <c r="AU44" s="35">
        <f>ROUND(ROUND(M45*$AB$12,0)*AT44,0)</f>
        <v>152</v>
      </c>
      <c r="AV44" s="31"/>
    </row>
    <row r="45" spans="1:48" ht="14.25" x14ac:dyDescent="0.15">
      <c r="A45" s="32">
        <v>32</v>
      </c>
      <c r="B45" s="32" t="s">
        <v>3561</v>
      </c>
      <c r="C45" s="34" t="s">
        <v>3562</v>
      </c>
      <c r="D45" s="73"/>
      <c r="E45" s="74"/>
      <c r="F45" s="74"/>
      <c r="G45" s="20"/>
      <c r="J45" s="187"/>
      <c r="K45" s="186"/>
      <c r="L45" s="187"/>
      <c r="M45" s="189">
        <f>'11経過的施設入所支援(基本４)'!L45</f>
        <v>310</v>
      </c>
      <c r="N45" s="4" t="s">
        <v>21</v>
      </c>
      <c r="P45" s="187"/>
      <c r="Q45" s="21"/>
      <c r="R45" s="4"/>
      <c r="S45" s="53"/>
      <c r="T45" s="53"/>
      <c r="U45" s="53"/>
      <c r="V45" s="53"/>
      <c r="W45" s="188"/>
      <c r="X45" s="53"/>
      <c r="Y45" s="53"/>
      <c r="Z45" s="54"/>
      <c r="AA45" s="53"/>
      <c r="AB45" s="53"/>
      <c r="AC45" s="59"/>
      <c r="AD45" s="1094"/>
      <c r="AE45" s="1095"/>
      <c r="AF45" s="1095"/>
      <c r="AG45" s="1095"/>
      <c r="AH45" s="1095"/>
      <c r="AI45" s="1096"/>
      <c r="AJ45" s="223" t="s">
        <v>1233</v>
      </c>
      <c r="AK45" s="107"/>
      <c r="AL45" s="107"/>
      <c r="AM45" s="107"/>
      <c r="AN45" s="107"/>
      <c r="AO45" s="107"/>
      <c r="AP45" s="107"/>
      <c r="AQ45" s="107"/>
      <c r="AR45" s="107"/>
      <c r="AS45" s="44" t="s">
        <v>1678</v>
      </c>
      <c r="AT45" s="296">
        <v>0.5</v>
      </c>
      <c r="AU45" s="35">
        <f>ROUND(ROUND(M45*$AB$12,0)*AT45,0)</f>
        <v>109</v>
      </c>
      <c r="AV45" s="31"/>
    </row>
    <row r="46" spans="1:48" ht="14.25" x14ac:dyDescent="0.15">
      <c r="A46" s="32">
        <v>32</v>
      </c>
      <c r="B46" s="32">
        <v>7631</v>
      </c>
      <c r="C46" s="34" t="s">
        <v>3563</v>
      </c>
      <c r="D46" s="73"/>
      <c r="E46" s="74"/>
      <c r="F46" s="74"/>
      <c r="G46" s="20"/>
      <c r="J46" s="187"/>
      <c r="K46" s="186"/>
      <c r="L46" s="187"/>
      <c r="M46" s="204"/>
      <c r="N46" s="187"/>
      <c r="O46" s="187"/>
      <c r="P46" s="187"/>
      <c r="Q46" s="21"/>
      <c r="R46" s="67" t="s">
        <v>1235</v>
      </c>
      <c r="S46" s="67"/>
      <c r="T46" s="67"/>
      <c r="U46" s="67"/>
      <c r="V46" s="67"/>
      <c r="W46" s="192"/>
      <c r="X46" s="67"/>
      <c r="Y46" s="67"/>
      <c r="Z46" s="54"/>
      <c r="AA46" s="53"/>
      <c r="AB46" s="53"/>
      <c r="AC46" s="59"/>
      <c r="AD46" s="72"/>
      <c r="AE46" s="67"/>
      <c r="AF46" s="67"/>
      <c r="AG46" s="67"/>
      <c r="AH46" s="67"/>
      <c r="AI46" s="67"/>
      <c r="AJ46" s="67"/>
      <c r="AK46" s="67"/>
      <c r="AL46" s="67"/>
      <c r="AM46" s="67"/>
      <c r="AN46" s="67"/>
      <c r="AO46" s="67"/>
      <c r="AP46" s="67"/>
      <c r="AQ46" s="67"/>
      <c r="AR46" s="67"/>
      <c r="AS46" s="65"/>
      <c r="AT46" s="157"/>
      <c r="AU46" s="35">
        <f>ROUND(ROUND(M45*W48,0)*$AB$12,0)</f>
        <v>209</v>
      </c>
      <c r="AV46" s="31"/>
    </row>
    <row r="47" spans="1:48" ht="14.25" customHeight="1" x14ac:dyDescent="0.15">
      <c r="A47" s="32">
        <v>32</v>
      </c>
      <c r="B47" s="32">
        <v>7632</v>
      </c>
      <c r="C47" s="34" t="s">
        <v>3564</v>
      </c>
      <c r="D47" s="73"/>
      <c r="E47" s="74"/>
      <c r="F47" s="74"/>
      <c r="G47" s="20"/>
      <c r="J47" s="187"/>
      <c r="K47" s="186"/>
      <c r="L47" s="187"/>
      <c r="M47" s="204"/>
      <c r="N47" s="187"/>
      <c r="O47" s="187"/>
      <c r="P47" s="187"/>
      <c r="Q47" s="21"/>
      <c r="R47" s="53" t="s">
        <v>1237</v>
      </c>
      <c r="S47" s="53"/>
      <c r="T47" s="53"/>
      <c r="U47" s="53"/>
      <c r="V47" s="53"/>
      <c r="W47" s="188"/>
      <c r="X47" s="53"/>
      <c r="Y47" s="53"/>
      <c r="Z47" s="54"/>
      <c r="AA47" s="53"/>
      <c r="AB47" s="53"/>
      <c r="AC47" s="59"/>
      <c r="AD47" s="1091" t="s">
        <v>1229</v>
      </c>
      <c r="AE47" s="1092"/>
      <c r="AF47" s="1092"/>
      <c r="AG47" s="1092"/>
      <c r="AH47" s="1092"/>
      <c r="AI47" s="1093"/>
      <c r="AJ47" s="72" t="s">
        <v>1230</v>
      </c>
      <c r="AK47" s="67"/>
      <c r="AL47" s="67"/>
      <c r="AM47" s="67"/>
      <c r="AN47" s="67"/>
      <c r="AO47" s="67"/>
      <c r="AP47" s="67"/>
      <c r="AQ47" s="67"/>
      <c r="AR47" s="67"/>
      <c r="AS47" s="65" t="s">
        <v>17</v>
      </c>
      <c r="AT47" s="296">
        <v>0.7</v>
      </c>
      <c r="AU47" s="35">
        <f>ROUND(ROUND(ROUND(M45*W48,0)*$AB$12,0)*AT47,0)</f>
        <v>146</v>
      </c>
      <c r="AV47" s="31"/>
    </row>
    <row r="48" spans="1:48" ht="14.25" x14ac:dyDescent="0.15">
      <c r="A48" s="32">
        <v>32</v>
      </c>
      <c r="B48" s="32" t="s">
        <v>3565</v>
      </c>
      <c r="C48" s="34" t="s">
        <v>3566</v>
      </c>
      <c r="D48" s="73"/>
      <c r="E48" s="74"/>
      <c r="F48" s="74"/>
      <c r="G48" s="20"/>
      <c r="J48" s="187"/>
      <c r="K48" s="186"/>
      <c r="L48" s="187"/>
      <c r="M48" s="204"/>
      <c r="N48" s="187"/>
      <c r="O48" s="187"/>
      <c r="P48" s="187"/>
      <c r="Q48" s="21"/>
      <c r="R48" s="71"/>
      <c r="S48" s="71"/>
      <c r="T48" s="71"/>
      <c r="U48" s="71"/>
      <c r="V48" s="26" t="s">
        <v>17</v>
      </c>
      <c r="W48" s="195">
        <v>0.96499999999999997</v>
      </c>
      <c r="X48" s="71"/>
      <c r="Y48" s="71"/>
      <c r="Z48" s="54"/>
      <c r="AA48" s="53"/>
      <c r="AB48" s="53"/>
      <c r="AC48" s="59"/>
      <c r="AD48" s="1094"/>
      <c r="AE48" s="1095"/>
      <c r="AF48" s="1095"/>
      <c r="AG48" s="1095"/>
      <c r="AH48" s="1095"/>
      <c r="AI48" s="1096"/>
      <c r="AJ48" s="223" t="s">
        <v>1233</v>
      </c>
      <c r="AK48" s="107"/>
      <c r="AL48" s="107"/>
      <c r="AM48" s="107"/>
      <c r="AN48" s="107"/>
      <c r="AO48" s="107"/>
      <c r="AP48" s="107"/>
      <c r="AQ48" s="107"/>
      <c r="AR48" s="107"/>
      <c r="AS48" s="44" t="s">
        <v>1678</v>
      </c>
      <c r="AT48" s="296">
        <v>0.5</v>
      </c>
      <c r="AU48" s="35">
        <f>ROUND(ROUND(ROUND(M45*W48,0)*$AB$12,0)*AT48,0)</f>
        <v>105</v>
      </c>
      <c r="AV48" s="31"/>
    </row>
    <row r="49" spans="1:48" ht="14.25" customHeight="1" x14ac:dyDescent="0.15">
      <c r="A49" s="32">
        <v>32</v>
      </c>
      <c r="B49" s="32">
        <v>7641</v>
      </c>
      <c r="C49" s="34" t="s">
        <v>3567</v>
      </c>
      <c r="D49" s="73"/>
      <c r="E49" s="74"/>
      <c r="F49" s="74"/>
      <c r="G49" s="1085" t="s">
        <v>1573</v>
      </c>
      <c r="H49" s="1086"/>
      <c r="I49" s="1086"/>
      <c r="J49" s="1087"/>
      <c r="K49" s="196" t="s">
        <v>1242</v>
      </c>
      <c r="L49" s="197"/>
      <c r="M49" s="301"/>
      <c r="N49" s="197"/>
      <c r="O49" s="197"/>
      <c r="P49" s="197"/>
      <c r="Q49" s="198"/>
      <c r="R49" s="40"/>
      <c r="S49" s="65"/>
      <c r="T49" s="65"/>
      <c r="U49" s="65"/>
      <c r="V49" s="65"/>
      <c r="W49" s="102"/>
      <c r="X49" s="65"/>
      <c r="Y49" s="65"/>
      <c r="Z49" s="168"/>
      <c r="AA49" s="23"/>
      <c r="AB49" s="23"/>
      <c r="AC49" s="300"/>
      <c r="AD49" s="183"/>
      <c r="AE49" s="65"/>
      <c r="AF49" s="65"/>
      <c r="AG49" s="65"/>
      <c r="AH49" s="65"/>
      <c r="AI49" s="65"/>
      <c r="AJ49" s="65"/>
      <c r="AK49" s="65"/>
      <c r="AL49" s="65"/>
      <c r="AM49" s="65"/>
      <c r="AN49" s="65"/>
      <c r="AO49" s="65"/>
      <c r="AP49" s="65"/>
      <c r="AQ49" s="65"/>
      <c r="AR49" s="65"/>
      <c r="AS49" s="184"/>
      <c r="AT49" s="307"/>
      <c r="AU49" s="35">
        <f>ROUND(M51*$AB$12,0)</f>
        <v>153</v>
      </c>
      <c r="AV49" s="31"/>
    </row>
    <row r="50" spans="1:48" ht="14.25" customHeight="1" x14ac:dyDescent="0.15">
      <c r="A50" s="32">
        <v>32</v>
      </c>
      <c r="B50" s="32">
        <v>7642</v>
      </c>
      <c r="C50" s="34" t="s">
        <v>3568</v>
      </c>
      <c r="D50" s="73"/>
      <c r="E50" s="74"/>
      <c r="F50" s="74"/>
      <c r="G50" s="1088"/>
      <c r="H50" s="1089"/>
      <c r="I50" s="1089"/>
      <c r="J50" s="1090"/>
      <c r="K50" s="200" t="s">
        <v>3248</v>
      </c>
      <c r="L50" s="201"/>
      <c r="M50" s="302"/>
      <c r="N50" s="201"/>
      <c r="O50" s="201"/>
      <c r="P50" s="201"/>
      <c r="Q50" s="202"/>
      <c r="R50" s="4"/>
      <c r="S50" s="53"/>
      <c r="T50" s="53"/>
      <c r="U50" s="53"/>
      <c r="V50" s="53"/>
      <c r="W50" s="188"/>
      <c r="X50" s="53"/>
      <c r="Y50" s="53"/>
      <c r="Z50" s="54"/>
      <c r="AA50" s="53"/>
      <c r="AB50" s="53"/>
      <c r="AC50" s="59"/>
      <c r="AD50" s="1091" t="s">
        <v>1229</v>
      </c>
      <c r="AE50" s="1092"/>
      <c r="AF50" s="1092"/>
      <c r="AG50" s="1092"/>
      <c r="AH50" s="1092"/>
      <c r="AI50" s="1093"/>
      <c r="AJ50" s="72" t="s">
        <v>1230</v>
      </c>
      <c r="AK50" s="67"/>
      <c r="AL50" s="67"/>
      <c r="AM50" s="67"/>
      <c r="AN50" s="67"/>
      <c r="AO50" s="67"/>
      <c r="AP50" s="67"/>
      <c r="AQ50" s="67"/>
      <c r="AR50" s="67"/>
      <c r="AS50" s="65" t="s">
        <v>17</v>
      </c>
      <c r="AT50" s="296">
        <v>0.7</v>
      </c>
      <c r="AU50" s="35">
        <f>ROUND(ROUND(M51*$AB$12,0)*AT50,0)</f>
        <v>107</v>
      </c>
      <c r="AV50" s="31"/>
    </row>
    <row r="51" spans="1:48" ht="14.25" x14ac:dyDescent="0.15">
      <c r="A51" s="32">
        <v>32</v>
      </c>
      <c r="B51" s="32" t="s">
        <v>3569</v>
      </c>
      <c r="C51" s="34" t="s">
        <v>3570</v>
      </c>
      <c r="D51" s="73"/>
      <c r="E51" s="74"/>
      <c r="F51" s="74"/>
      <c r="G51" s="1088"/>
      <c r="H51" s="1089"/>
      <c r="I51" s="1089"/>
      <c r="J51" s="1090"/>
      <c r="K51" s="20"/>
      <c r="M51" s="189">
        <f>'11経過的施設入所支援(基本４)'!L51</f>
        <v>219</v>
      </c>
      <c r="N51" s="4" t="s">
        <v>21</v>
      </c>
      <c r="Q51" s="21"/>
      <c r="R51" s="4"/>
      <c r="S51" s="53"/>
      <c r="T51" s="53"/>
      <c r="U51" s="53"/>
      <c r="V51" s="53"/>
      <c r="W51" s="188"/>
      <c r="X51" s="53"/>
      <c r="Y51" s="53"/>
      <c r="Z51" s="54"/>
      <c r="AA51" s="53"/>
      <c r="AB51" s="53"/>
      <c r="AC51" s="59"/>
      <c r="AD51" s="1094"/>
      <c r="AE51" s="1095"/>
      <c r="AF51" s="1095"/>
      <c r="AG51" s="1095"/>
      <c r="AH51" s="1095"/>
      <c r="AI51" s="1096"/>
      <c r="AJ51" s="223" t="s">
        <v>1233</v>
      </c>
      <c r="AK51" s="107"/>
      <c r="AL51" s="107"/>
      <c r="AM51" s="107"/>
      <c r="AN51" s="107"/>
      <c r="AO51" s="107"/>
      <c r="AP51" s="107"/>
      <c r="AQ51" s="107"/>
      <c r="AR51" s="107"/>
      <c r="AS51" s="44" t="s">
        <v>1678</v>
      </c>
      <c r="AT51" s="296">
        <v>0.5</v>
      </c>
      <c r="AU51" s="35">
        <f>ROUND(ROUND(M51*$AB$12,0)*AT51,0)</f>
        <v>77</v>
      </c>
      <c r="AV51" s="31"/>
    </row>
    <row r="52" spans="1:48" ht="14.25" x14ac:dyDescent="0.15">
      <c r="A52" s="32">
        <v>32</v>
      </c>
      <c r="B52" s="32">
        <v>7643</v>
      </c>
      <c r="C52" s="34" t="s">
        <v>3571</v>
      </c>
      <c r="D52" s="73"/>
      <c r="E52" s="74"/>
      <c r="F52" s="74"/>
      <c r="G52" s="73"/>
      <c r="H52" s="74"/>
      <c r="I52" s="74"/>
      <c r="J52" s="75"/>
      <c r="K52" s="20"/>
      <c r="M52" s="58"/>
      <c r="Q52" s="21"/>
      <c r="R52" s="67" t="s">
        <v>1235</v>
      </c>
      <c r="S52" s="67"/>
      <c r="T52" s="67"/>
      <c r="U52" s="67"/>
      <c r="V52" s="67"/>
      <c r="W52" s="192"/>
      <c r="X52" s="67"/>
      <c r="Y52" s="67"/>
      <c r="Z52" s="54"/>
      <c r="AA52" s="53"/>
      <c r="AB52" s="53"/>
      <c r="AC52" s="59"/>
      <c r="AD52" s="72"/>
      <c r="AE52" s="67"/>
      <c r="AF52" s="67"/>
      <c r="AG52" s="67"/>
      <c r="AH52" s="67"/>
      <c r="AI52" s="67"/>
      <c r="AJ52" s="67"/>
      <c r="AK52" s="67"/>
      <c r="AL52" s="67"/>
      <c r="AM52" s="67"/>
      <c r="AN52" s="67"/>
      <c r="AO52" s="67"/>
      <c r="AP52" s="67"/>
      <c r="AQ52" s="67"/>
      <c r="AR52" s="67"/>
      <c r="AS52" s="65"/>
      <c r="AT52" s="157"/>
      <c r="AU52" s="35">
        <f>ROUND(ROUND(M51*W54,0)*$AB$12,0)</f>
        <v>148</v>
      </c>
      <c r="AV52" s="31"/>
    </row>
    <row r="53" spans="1:48" ht="14.25" customHeight="1" x14ac:dyDescent="0.15">
      <c r="A53" s="32">
        <v>32</v>
      </c>
      <c r="B53" s="32">
        <v>7644</v>
      </c>
      <c r="C53" s="34" t="s">
        <v>3572</v>
      </c>
      <c r="D53" s="73"/>
      <c r="E53" s="74"/>
      <c r="F53" s="74"/>
      <c r="G53" s="20"/>
      <c r="K53" s="186"/>
      <c r="L53" s="187"/>
      <c r="M53" s="204"/>
      <c r="N53" s="187"/>
      <c r="O53" s="187"/>
      <c r="Q53" s="21"/>
      <c r="R53" s="53" t="s">
        <v>1237</v>
      </c>
      <c r="S53" s="53"/>
      <c r="T53" s="53"/>
      <c r="U53" s="53"/>
      <c r="V53" s="53"/>
      <c r="W53" s="188"/>
      <c r="X53" s="53"/>
      <c r="Y53" s="53"/>
      <c r="Z53" s="54"/>
      <c r="AA53" s="53"/>
      <c r="AB53" s="53"/>
      <c r="AC53" s="59"/>
      <c r="AD53" s="1091" t="s">
        <v>1229</v>
      </c>
      <c r="AE53" s="1092"/>
      <c r="AF53" s="1092"/>
      <c r="AG53" s="1092"/>
      <c r="AH53" s="1092"/>
      <c r="AI53" s="1093"/>
      <c r="AJ53" s="72" t="s">
        <v>1230</v>
      </c>
      <c r="AK53" s="67"/>
      <c r="AL53" s="67"/>
      <c r="AM53" s="67"/>
      <c r="AN53" s="67"/>
      <c r="AO53" s="67"/>
      <c r="AP53" s="67"/>
      <c r="AQ53" s="67"/>
      <c r="AR53" s="67"/>
      <c r="AS53" s="65" t="s">
        <v>17</v>
      </c>
      <c r="AT53" s="296">
        <v>0.7</v>
      </c>
      <c r="AU53" s="35">
        <f>ROUND(ROUND(ROUND(M51*W54,0)*$AB$12,0)*AT53,0)</f>
        <v>104</v>
      </c>
      <c r="AV53" s="31"/>
    </row>
    <row r="54" spans="1:48" ht="14.25" x14ac:dyDescent="0.15">
      <c r="A54" s="32">
        <v>32</v>
      </c>
      <c r="B54" s="32" t="s">
        <v>3573</v>
      </c>
      <c r="C54" s="34" t="s">
        <v>3574</v>
      </c>
      <c r="D54" s="73"/>
      <c r="E54" s="74"/>
      <c r="F54" s="74"/>
      <c r="G54" s="20"/>
      <c r="K54" s="186"/>
      <c r="L54" s="187"/>
      <c r="M54" s="204"/>
      <c r="N54" s="187"/>
      <c r="O54" s="187"/>
      <c r="Q54" s="21"/>
      <c r="R54" s="71"/>
      <c r="S54" s="71"/>
      <c r="T54" s="71"/>
      <c r="U54" s="71"/>
      <c r="V54" s="26" t="s">
        <v>17</v>
      </c>
      <c r="W54" s="195">
        <v>0.96499999999999997</v>
      </c>
      <c r="X54" s="71"/>
      <c r="Y54" s="71"/>
      <c r="Z54" s="54"/>
      <c r="AA54" s="53"/>
      <c r="AB54" s="53"/>
      <c r="AC54" s="59"/>
      <c r="AD54" s="1094"/>
      <c r="AE54" s="1095"/>
      <c r="AF54" s="1095"/>
      <c r="AG54" s="1095"/>
      <c r="AH54" s="1095"/>
      <c r="AI54" s="1096"/>
      <c r="AJ54" s="223" t="s">
        <v>1233</v>
      </c>
      <c r="AK54" s="107"/>
      <c r="AL54" s="107"/>
      <c r="AM54" s="107"/>
      <c r="AN54" s="107"/>
      <c r="AO54" s="107"/>
      <c r="AP54" s="107"/>
      <c r="AQ54" s="107"/>
      <c r="AR54" s="107"/>
      <c r="AS54" s="44" t="s">
        <v>1678</v>
      </c>
      <c r="AT54" s="296">
        <v>0.5</v>
      </c>
      <c r="AU54" s="35">
        <f>ROUND(ROUND(ROUND(M51*W54,0)*$AB$12,0)*AT54,0)</f>
        <v>74</v>
      </c>
      <c r="AV54" s="31"/>
    </row>
    <row r="55" spans="1:48" ht="14.25" customHeight="1" x14ac:dyDescent="0.15">
      <c r="A55" s="32">
        <v>32</v>
      </c>
      <c r="B55" s="32">
        <v>7645</v>
      </c>
      <c r="C55" s="34" t="s">
        <v>3575</v>
      </c>
      <c r="D55" s="73"/>
      <c r="E55" s="74"/>
      <c r="F55" s="74"/>
      <c r="G55" s="20"/>
      <c r="J55" s="187"/>
      <c r="K55" s="196" t="s">
        <v>1252</v>
      </c>
      <c r="L55" s="197"/>
      <c r="M55" s="301"/>
      <c r="N55" s="197"/>
      <c r="O55" s="197"/>
      <c r="P55" s="197"/>
      <c r="Q55" s="198"/>
      <c r="R55" s="40"/>
      <c r="S55" s="65"/>
      <c r="T55" s="65"/>
      <c r="U55" s="65"/>
      <c r="V55" s="65"/>
      <c r="W55" s="102"/>
      <c r="X55" s="65"/>
      <c r="Y55" s="65"/>
      <c r="Z55" s="168"/>
      <c r="AA55" s="23"/>
      <c r="AB55" s="23"/>
      <c r="AC55" s="300"/>
      <c r="AD55" s="183"/>
      <c r="AE55" s="65"/>
      <c r="AF55" s="65"/>
      <c r="AG55" s="65"/>
      <c r="AH55" s="65"/>
      <c r="AI55" s="65"/>
      <c r="AJ55" s="65"/>
      <c r="AK55" s="65"/>
      <c r="AL55" s="65"/>
      <c r="AM55" s="65"/>
      <c r="AN55" s="65"/>
      <c r="AO55" s="65"/>
      <c r="AP55" s="65"/>
      <c r="AQ55" s="65"/>
      <c r="AR55" s="65"/>
      <c r="AS55" s="184"/>
      <c r="AT55" s="307"/>
      <c r="AU55" s="35">
        <f>ROUND(M57*$AB$12,0)</f>
        <v>298</v>
      </c>
      <c r="AV55" s="31"/>
    </row>
    <row r="56" spans="1:48" ht="14.25" customHeight="1" x14ac:dyDescent="0.15">
      <c r="A56" s="32">
        <v>32</v>
      </c>
      <c r="B56" s="32">
        <v>7646</v>
      </c>
      <c r="C56" s="34" t="s">
        <v>3576</v>
      </c>
      <c r="D56" s="73"/>
      <c r="E56" s="74"/>
      <c r="F56" s="74"/>
      <c r="G56" s="20"/>
      <c r="J56" s="187"/>
      <c r="K56" s="200"/>
      <c r="L56" s="201"/>
      <c r="M56" s="302"/>
      <c r="N56" s="201"/>
      <c r="O56" s="201"/>
      <c r="P56" s="201"/>
      <c r="Q56" s="202"/>
      <c r="R56" s="4"/>
      <c r="S56" s="53"/>
      <c r="T56" s="53"/>
      <c r="U56" s="53"/>
      <c r="V56" s="53"/>
      <c r="W56" s="188"/>
      <c r="X56" s="53"/>
      <c r="Y56" s="53"/>
      <c r="Z56" s="54"/>
      <c r="AA56" s="53"/>
      <c r="AB56" s="53"/>
      <c r="AC56" s="59"/>
      <c r="AD56" s="1091" t="s">
        <v>1229</v>
      </c>
      <c r="AE56" s="1092"/>
      <c r="AF56" s="1092"/>
      <c r="AG56" s="1092"/>
      <c r="AH56" s="1092"/>
      <c r="AI56" s="1093"/>
      <c r="AJ56" s="72" t="s">
        <v>1230</v>
      </c>
      <c r="AK56" s="67"/>
      <c r="AL56" s="67"/>
      <c r="AM56" s="67"/>
      <c r="AN56" s="67"/>
      <c r="AO56" s="67"/>
      <c r="AP56" s="67"/>
      <c r="AQ56" s="67"/>
      <c r="AR56" s="67"/>
      <c r="AS56" s="65" t="s">
        <v>17</v>
      </c>
      <c r="AT56" s="296">
        <v>0.7</v>
      </c>
      <c r="AU56" s="35">
        <f>ROUND(ROUND(M57*$AB$12,0)*AT56,0)</f>
        <v>209</v>
      </c>
      <c r="AV56" s="31"/>
    </row>
    <row r="57" spans="1:48" ht="14.25" x14ac:dyDescent="0.15">
      <c r="A57" s="32">
        <v>32</v>
      </c>
      <c r="B57" s="32" t="s">
        <v>3577</v>
      </c>
      <c r="C57" s="34" t="s">
        <v>3578</v>
      </c>
      <c r="D57" s="73"/>
      <c r="E57" s="74"/>
      <c r="F57" s="74"/>
      <c r="G57" s="20"/>
      <c r="J57" s="187"/>
      <c r="K57" s="186"/>
      <c r="L57" s="187"/>
      <c r="M57" s="189">
        <f>'11経過的施設入所支援(基本４)'!L57</f>
        <v>425</v>
      </c>
      <c r="N57" s="4" t="s">
        <v>21</v>
      </c>
      <c r="Q57" s="21"/>
      <c r="R57" s="4"/>
      <c r="S57" s="53"/>
      <c r="T57" s="53"/>
      <c r="U57" s="53"/>
      <c r="V57" s="53"/>
      <c r="W57" s="188"/>
      <c r="X57" s="53"/>
      <c r="Y57" s="53"/>
      <c r="Z57" s="54"/>
      <c r="AA57" s="53"/>
      <c r="AB57" s="53"/>
      <c r="AC57" s="59"/>
      <c r="AD57" s="1094"/>
      <c r="AE57" s="1095"/>
      <c r="AF57" s="1095"/>
      <c r="AG57" s="1095"/>
      <c r="AH57" s="1095"/>
      <c r="AI57" s="1096"/>
      <c r="AJ57" s="223" t="s">
        <v>1233</v>
      </c>
      <c r="AK57" s="107"/>
      <c r="AL57" s="107"/>
      <c r="AM57" s="107"/>
      <c r="AN57" s="107"/>
      <c r="AO57" s="107"/>
      <c r="AP57" s="107"/>
      <c r="AQ57" s="107"/>
      <c r="AR57" s="107"/>
      <c r="AS57" s="44" t="s">
        <v>1678</v>
      </c>
      <c r="AT57" s="296">
        <v>0.5</v>
      </c>
      <c r="AU57" s="35">
        <f>ROUND(ROUND(M57*$AB$12,0)*AT57,0)</f>
        <v>149</v>
      </c>
      <c r="AV57" s="31"/>
    </row>
    <row r="58" spans="1:48" ht="14.25" x14ac:dyDescent="0.15">
      <c r="A58" s="32">
        <v>32</v>
      </c>
      <c r="B58" s="32">
        <v>7647</v>
      </c>
      <c r="C58" s="34" t="s">
        <v>3579</v>
      </c>
      <c r="D58" s="73"/>
      <c r="E58" s="74"/>
      <c r="F58" s="74"/>
      <c r="G58" s="20"/>
      <c r="J58" s="187"/>
      <c r="K58" s="186"/>
      <c r="L58" s="187"/>
      <c r="M58" s="204"/>
      <c r="N58" s="187"/>
      <c r="O58" s="187"/>
      <c r="P58" s="187"/>
      <c r="Q58" s="21"/>
      <c r="R58" s="67" t="s">
        <v>1235</v>
      </c>
      <c r="S58" s="67"/>
      <c r="T58" s="67"/>
      <c r="U58" s="67"/>
      <c r="V58" s="67"/>
      <c r="W58" s="192"/>
      <c r="X58" s="67"/>
      <c r="Y58" s="67"/>
      <c r="Z58" s="54"/>
      <c r="AA58" s="53"/>
      <c r="AB58" s="53"/>
      <c r="AC58" s="59"/>
      <c r="AD58" s="72"/>
      <c r="AE58" s="67"/>
      <c r="AF58" s="67"/>
      <c r="AG58" s="67"/>
      <c r="AH58" s="67"/>
      <c r="AI58" s="67"/>
      <c r="AJ58" s="67"/>
      <c r="AK58" s="67"/>
      <c r="AL58" s="67"/>
      <c r="AM58" s="67"/>
      <c r="AN58" s="67"/>
      <c r="AO58" s="67"/>
      <c r="AP58" s="67"/>
      <c r="AQ58" s="67"/>
      <c r="AR58" s="67"/>
      <c r="AS58" s="65"/>
      <c r="AT58" s="157"/>
      <c r="AU58" s="35">
        <f>ROUND(ROUND(M57*W60,0)*$AB$12,0)</f>
        <v>287</v>
      </c>
      <c r="AV58" s="31"/>
    </row>
    <row r="59" spans="1:48" ht="14.25" customHeight="1" x14ac:dyDescent="0.15">
      <c r="A59" s="32">
        <v>32</v>
      </c>
      <c r="B59" s="32">
        <v>7648</v>
      </c>
      <c r="C59" s="34" t="s">
        <v>3580</v>
      </c>
      <c r="D59" s="73"/>
      <c r="E59" s="74"/>
      <c r="F59" s="74"/>
      <c r="G59" s="20"/>
      <c r="J59" s="187"/>
      <c r="K59" s="186"/>
      <c r="L59" s="187"/>
      <c r="M59" s="204"/>
      <c r="N59" s="187"/>
      <c r="O59" s="187"/>
      <c r="P59" s="187"/>
      <c r="Q59" s="21"/>
      <c r="R59" s="53" t="s">
        <v>1237</v>
      </c>
      <c r="S59" s="53"/>
      <c r="T59" s="53"/>
      <c r="U59" s="53"/>
      <c r="V59" s="53"/>
      <c r="W59" s="188"/>
      <c r="X59" s="53"/>
      <c r="Y59" s="53"/>
      <c r="Z59" s="54"/>
      <c r="AA59" s="53"/>
      <c r="AB59" s="53"/>
      <c r="AC59" s="59"/>
      <c r="AD59" s="1091" t="s">
        <v>1229</v>
      </c>
      <c r="AE59" s="1092"/>
      <c r="AF59" s="1092"/>
      <c r="AG59" s="1092"/>
      <c r="AH59" s="1092"/>
      <c r="AI59" s="1093"/>
      <c r="AJ59" s="72" t="s">
        <v>1230</v>
      </c>
      <c r="AK59" s="67"/>
      <c r="AL59" s="67"/>
      <c r="AM59" s="67"/>
      <c r="AN59" s="67"/>
      <c r="AO59" s="67"/>
      <c r="AP59" s="67"/>
      <c r="AQ59" s="67"/>
      <c r="AR59" s="67"/>
      <c r="AS59" s="65" t="s">
        <v>17</v>
      </c>
      <c r="AT59" s="296">
        <v>0.7</v>
      </c>
      <c r="AU59" s="35">
        <f>ROUND(ROUND(ROUND(M57*W60,0)*$AB$12,0)*AT59,0)</f>
        <v>201</v>
      </c>
      <c r="AV59" s="31"/>
    </row>
    <row r="60" spans="1:48" ht="14.25" x14ac:dyDescent="0.15">
      <c r="A60" s="32">
        <v>32</v>
      </c>
      <c r="B60" s="32" t="s">
        <v>3581</v>
      </c>
      <c r="C60" s="34" t="s">
        <v>3582</v>
      </c>
      <c r="D60" s="73"/>
      <c r="E60" s="74"/>
      <c r="F60" s="74"/>
      <c r="G60" s="20"/>
      <c r="J60" s="187"/>
      <c r="K60" s="186"/>
      <c r="L60" s="187"/>
      <c r="M60" s="204"/>
      <c r="N60" s="187"/>
      <c r="O60" s="187"/>
      <c r="P60" s="187"/>
      <c r="Q60" s="21"/>
      <c r="R60" s="71"/>
      <c r="S60" s="71"/>
      <c r="T60" s="71"/>
      <c r="U60" s="71"/>
      <c r="V60" s="26" t="s">
        <v>17</v>
      </c>
      <c r="W60" s="195">
        <v>0.96499999999999997</v>
      </c>
      <c r="X60" s="71"/>
      <c r="Y60" s="71"/>
      <c r="Z60" s="54"/>
      <c r="AA60" s="53"/>
      <c r="AB60" s="53"/>
      <c r="AC60" s="59"/>
      <c r="AD60" s="1094"/>
      <c r="AE60" s="1095"/>
      <c r="AF60" s="1095"/>
      <c r="AG60" s="1095"/>
      <c r="AH60" s="1095"/>
      <c r="AI60" s="1096"/>
      <c r="AJ60" s="223" t="s">
        <v>1233</v>
      </c>
      <c r="AK60" s="107"/>
      <c r="AL60" s="107"/>
      <c r="AM60" s="107"/>
      <c r="AN60" s="107"/>
      <c r="AO60" s="107"/>
      <c r="AP60" s="107"/>
      <c r="AQ60" s="107"/>
      <c r="AR60" s="107"/>
      <c r="AS60" s="44" t="s">
        <v>1678</v>
      </c>
      <c r="AT60" s="296">
        <v>0.5</v>
      </c>
      <c r="AU60" s="35">
        <f>ROUND(ROUND(ROUND(M57*W60,0)*$AB$12,0)*AT60,0)</f>
        <v>144</v>
      </c>
      <c r="AV60" s="31"/>
    </row>
    <row r="61" spans="1:48" ht="14.25" customHeight="1" x14ac:dyDescent="0.15">
      <c r="A61" s="32">
        <v>32</v>
      </c>
      <c r="B61" s="32">
        <v>7649</v>
      </c>
      <c r="C61" s="34" t="s">
        <v>3583</v>
      </c>
      <c r="D61" s="73"/>
      <c r="E61" s="74"/>
      <c r="F61" s="74"/>
      <c r="G61" s="20"/>
      <c r="J61" s="187"/>
      <c r="K61" s="196" t="s">
        <v>1261</v>
      </c>
      <c r="L61" s="197"/>
      <c r="M61" s="301"/>
      <c r="N61" s="197"/>
      <c r="O61" s="197"/>
      <c r="P61" s="197"/>
      <c r="Q61" s="198"/>
      <c r="R61" s="40"/>
      <c r="S61" s="65"/>
      <c r="T61" s="65"/>
      <c r="U61" s="65"/>
      <c r="V61" s="65"/>
      <c r="W61" s="102"/>
      <c r="X61" s="65"/>
      <c r="Y61" s="65"/>
      <c r="Z61" s="168"/>
      <c r="AA61" s="23"/>
      <c r="AB61" s="23"/>
      <c r="AC61" s="300"/>
      <c r="AD61" s="183"/>
      <c r="AE61" s="65"/>
      <c r="AF61" s="65"/>
      <c r="AG61" s="65"/>
      <c r="AH61" s="65"/>
      <c r="AI61" s="65"/>
      <c r="AJ61" s="65"/>
      <c r="AK61" s="65"/>
      <c r="AL61" s="65"/>
      <c r="AM61" s="65"/>
      <c r="AN61" s="65"/>
      <c r="AO61" s="65"/>
      <c r="AP61" s="65"/>
      <c r="AQ61" s="65"/>
      <c r="AR61" s="65"/>
      <c r="AS61" s="184"/>
      <c r="AT61" s="307"/>
      <c r="AU61" s="35">
        <f>ROUND(M63*$AB$12,0)</f>
        <v>197</v>
      </c>
      <c r="AV61" s="31"/>
    </row>
    <row r="62" spans="1:48" ht="14.25" customHeight="1" x14ac:dyDescent="0.15">
      <c r="A62" s="32">
        <v>32</v>
      </c>
      <c r="B62" s="32">
        <v>7650</v>
      </c>
      <c r="C62" s="34" t="s">
        <v>3584</v>
      </c>
      <c r="D62" s="73"/>
      <c r="E62" s="74"/>
      <c r="F62" s="74"/>
      <c r="G62" s="20"/>
      <c r="J62" s="187"/>
      <c r="K62" s="200"/>
      <c r="L62" s="201"/>
      <c r="M62" s="302"/>
      <c r="N62" s="201"/>
      <c r="O62" s="201"/>
      <c r="P62" s="201"/>
      <c r="Q62" s="202"/>
      <c r="R62" s="4"/>
      <c r="S62" s="53"/>
      <c r="T62" s="53"/>
      <c r="U62" s="53"/>
      <c r="V62" s="53"/>
      <c r="W62" s="188"/>
      <c r="X62" s="53"/>
      <c r="Y62" s="53"/>
      <c r="Z62" s="54"/>
      <c r="AA62" s="53"/>
      <c r="AB62" s="53"/>
      <c r="AC62" s="59"/>
      <c r="AD62" s="1091" t="s">
        <v>1229</v>
      </c>
      <c r="AE62" s="1092"/>
      <c r="AF62" s="1092"/>
      <c r="AG62" s="1092"/>
      <c r="AH62" s="1092"/>
      <c r="AI62" s="1093"/>
      <c r="AJ62" s="72" t="s">
        <v>1230</v>
      </c>
      <c r="AK62" s="67"/>
      <c r="AL62" s="67"/>
      <c r="AM62" s="67"/>
      <c r="AN62" s="67"/>
      <c r="AO62" s="67"/>
      <c r="AP62" s="67"/>
      <c r="AQ62" s="67"/>
      <c r="AR62" s="67"/>
      <c r="AS62" s="65" t="s">
        <v>17</v>
      </c>
      <c r="AT62" s="296">
        <v>0.7</v>
      </c>
      <c r="AU62" s="35">
        <f>ROUND(ROUND(M63*$AB$12,0)*AT62,0)</f>
        <v>138</v>
      </c>
      <c r="AV62" s="31"/>
    </row>
    <row r="63" spans="1:48" ht="14.25" x14ac:dyDescent="0.15">
      <c r="A63" s="32">
        <v>32</v>
      </c>
      <c r="B63" s="32" t="s">
        <v>3585</v>
      </c>
      <c r="C63" s="34" t="s">
        <v>3586</v>
      </c>
      <c r="D63" s="73"/>
      <c r="E63" s="74"/>
      <c r="F63" s="74"/>
      <c r="G63" s="20"/>
      <c r="J63" s="187"/>
      <c r="K63" s="186"/>
      <c r="L63" s="187"/>
      <c r="M63" s="189">
        <f>'11経過的施設入所支援(基本４)'!L63</f>
        <v>282</v>
      </c>
      <c r="N63" s="4" t="s">
        <v>21</v>
      </c>
      <c r="Q63" s="21"/>
      <c r="R63" s="4"/>
      <c r="S63" s="53"/>
      <c r="T63" s="53"/>
      <c r="U63" s="53"/>
      <c r="V63" s="53"/>
      <c r="W63" s="188"/>
      <c r="X63" s="53"/>
      <c r="Y63" s="53"/>
      <c r="Z63" s="54"/>
      <c r="AA63" s="53"/>
      <c r="AB63" s="53"/>
      <c r="AC63" s="59"/>
      <c r="AD63" s="1094"/>
      <c r="AE63" s="1095"/>
      <c r="AF63" s="1095"/>
      <c r="AG63" s="1095"/>
      <c r="AH63" s="1095"/>
      <c r="AI63" s="1096"/>
      <c r="AJ63" s="223" t="s">
        <v>1233</v>
      </c>
      <c r="AK63" s="107"/>
      <c r="AL63" s="107"/>
      <c r="AM63" s="107"/>
      <c r="AN63" s="107"/>
      <c r="AO63" s="107"/>
      <c r="AP63" s="107"/>
      <c r="AQ63" s="107"/>
      <c r="AR63" s="107"/>
      <c r="AS63" s="44" t="s">
        <v>1678</v>
      </c>
      <c r="AT63" s="296">
        <v>0.5</v>
      </c>
      <c r="AU63" s="35">
        <f>ROUND(ROUND(M63*$AB$12,0)*AT63,0)</f>
        <v>99</v>
      </c>
      <c r="AV63" s="31"/>
    </row>
    <row r="64" spans="1:48" ht="14.25" x14ac:dyDescent="0.15">
      <c r="A64" s="32">
        <v>32</v>
      </c>
      <c r="B64" s="32">
        <v>7651</v>
      </c>
      <c r="C64" s="34" t="s">
        <v>3587</v>
      </c>
      <c r="D64" s="73"/>
      <c r="E64" s="74"/>
      <c r="F64" s="74"/>
      <c r="G64" s="20"/>
      <c r="J64" s="187"/>
      <c r="K64" s="186"/>
      <c r="L64" s="187"/>
      <c r="M64" s="204"/>
      <c r="N64" s="187"/>
      <c r="O64" s="187"/>
      <c r="P64" s="187"/>
      <c r="Q64" s="21"/>
      <c r="R64" s="67" t="s">
        <v>1235</v>
      </c>
      <c r="S64" s="67"/>
      <c r="T64" s="67"/>
      <c r="U64" s="67"/>
      <c r="V64" s="67"/>
      <c r="W64" s="192"/>
      <c r="X64" s="67"/>
      <c r="Y64" s="67"/>
      <c r="Z64" s="54"/>
      <c r="AA64" s="53"/>
      <c r="AB64" s="53"/>
      <c r="AC64" s="59"/>
      <c r="AD64" s="72"/>
      <c r="AE64" s="67"/>
      <c r="AF64" s="67"/>
      <c r="AG64" s="67"/>
      <c r="AH64" s="67"/>
      <c r="AI64" s="67"/>
      <c r="AJ64" s="67"/>
      <c r="AK64" s="67"/>
      <c r="AL64" s="67"/>
      <c r="AM64" s="67"/>
      <c r="AN64" s="67"/>
      <c r="AO64" s="67"/>
      <c r="AP64" s="67"/>
      <c r="AQ64" s="67"/>
      <c r="AR64" s="67"/>
      <c r="AS64" s="65"/>
      <c r="AT64" s="157"/>
      <c r="AU64" s="35">
        <f>ROUND(ROUND(M63*W66,0)*$AB$12,0)</f>
        <v>190</v>
      </c>
      <c r="AV64" s="31"/>
    </row>
    <row r="65" spans="1:48" ht="14.25" customHeight="1" x14ac:dyDescent="0.15">
      <c r="A65" s="32">
        <v>32</v>
      </c>
      <c r="B65" s="32">
        <v>7652</v>
      </c>
      <c r="C65" s="34" t="s">
        <v>3588</v>
      </c>
      <c r="D65" s="73"/>
      <c r="E65" s="74"/>
      <c r="F65" s="74"/>
      <c r="G65" s="20"/>
      <c r="J65" s="187"/>
      <c r="K65" s="186"/>
      <c r="L65" s="187"/>
      <c r="M65" s="204"/>
      <c r="N65" s="187"/>
      <c r="O65" s="187"/>
      <c r="P65" s="187"/>
      <c r="Q65" s="21"/>
      <c r="R65" s="53" t="s">
        <v>1237</v>
      </c>
      <c r="S65" s="53"/>
      <c r="T65" s="53"/>
      <c r="U65" s="53"/>
      <c r="V65" s="53"/>
      <c r="W65" s="188"/>
      <c r="X65" s="53"/>
      <c r="Y65" s="53"/>
      <c r="Z65" s="54"/>
      <c r="AA65" s="53"/>
      <c r="AB65" s="53"/>
      <c r="AC65" s="59"/>
      <c r="AD65" s="1091" t="s">
        <v>1229</v>
      </c>
      <c r="AE65" s="1092"/>
      <c r="AF65" s="1092"/>
      <c r="AG65" s="1092"/>
      <c r="AH65" s="1092"/>
      <c r="AI65" s="1093"/>
      <c r="AJ65" s="72" t="s">
        <v>1230</v>
      </c>
      <c r="AK65" s="67"/>
      <c r="AL65" s="67"/>
      <c r="AM65" s="67"/>
      <c r="AN65" s="67"/>
      <c r="AO65" s="67"/>
      <c r="AP65" s="67"/>
      <c r="AQ65" s="67"/>
      <c r="AR65" s="67"/>
      <c r="AS65" s="65" t="s">
        <v>17</v>
      </c>
      <c r="AT65" s="296">
        <v>0.7</v>
      </c>
      <c r="AU65" s="35">
        <f>ROUND(ROUND(ROUND(M63*W66,0)*$AB$12,0)*AT65,0)</f>
        <v>133</v>
      </c>
      <c r="AV65" s="31"/>
    </row>
    <row r="66" spans="1:48" ht="14.25" x14ac:dyDescent="0.15">
      <c r="A66" s="32">
        <v>32</v>
      </c>
      <c r="B66" s="32" t="s">
        <v>3589</v>
      </c>
      <c r="C66" s="34" t="s">
        <v>3590</v>
      </c>
      <c r="D66" s="73"/>
      <c r="E66" s="74"/>
      <c r="F66" s="74"/>
      <c r="G66" s="20"/>
      <c r="J66" s="187"/>
      <c r="K66" s="186"/>
      <c r="L66" s="187"/>
      <c r="M66" s="204"/>
      <c r="N66" s="187"/>
      <c r="O66" s="187"/>
      <c r="P66" s="187"/>
      <c r="Q66" s="21"/>
      <c r="R66" s="71"/>
      <c r="S66" s="71"/>
      <c r="T66" s="71"/>
      <c r="U66" s="71"/>
      <c r="V66" s="26" t="s">
        <v>17</v>
      </c>
      <c r="W66" s="195">
        <v>0.96499999999999997</v>
      </c>
      <c r="X66" s="71"/>
      <c r="Y66" s="71"/>
      <c r="Z66" s="54"/>
      <c r="AA66" s="53"/>
      <c r="AB66" s="53"/>
      <c r="AC66" s="59"/>
      <c r="AD66" s="1094"/>
      <c r="AE66" s="1095"/>
      <c r="AF66" s="1095"/>
      <c r="AG66" s="1095"/>
      <c r="AH66" s="1095"/>
      <c r="AI66" s="1096"/>
      <c r="AJ66" s="223" t="s">
        <v>1233</v>
      </c>
      <c r="AK66" s="107"/>
      <c r="AL66" s="107"/>
      <c r="AM66" s="107"/>
      <c r="AN66" s="107"/>
      <c r="AO66" s="107"/>
      <c r="AP66" s="107"/>
      <c r="AQ66" s="107"/>
      <c r="AR66" s="107"/>
      <c r="AS66" s="44" t="s">
        <v>1678</v>
      </c>
      <c r="AT66" s="296">
        <v>0.5</v>
      </c>
      <c r="AU66" s="35">
        <f>ROUND(ROUND(ROUND(M63*W66,0)*$AB$12,0)*AT66,0)</f>
        <v>95</v>
      </c>
      <c r="AV66" s="31"/>
    </row>
    <row r="67" spans="1:48" ht="14.25" customHeight="1" x14ac:dyDescent="0.15">
      <c r="A67" s="32">
        <v>32</v>
      </c>
      <c r="B67" s="32">
        <v>7661</v>
      </c>
      <c r="C67" s="34" t="s">
        <v>3591</v>
      </c>
      <c r="D67" s="73"/>
      <c r="E67" s="74"/>
      <c r="F67" s="74"/>
      <c r="G67" s="1085" t="s">
        <v>1598</v>
      </c>
      <c r="H67" s="1086"/>
      <c r="I67" s="1086"/>
      <c r="J67" s="1087"/>
      <c r="K67" s="196" t="s">
        <v>1242</v>
      </c>
      <c r="L67" s="197"/>
      <c r="M67" s="301"/>
      <c r="N67" s="197"/>
      <c r="O67" s="197"/>
      <c r="P67" s="197"/>
      <c r="Q67" s="198"/>
      <c r="R67" s="40"/>
      <c r="S67" s="65"/>
      <c r="T67" s="65"/>
      <c r="U67" s="65"/>
      <c r="V67" s="65"/>
      <c r="W67" s="102"/>
      <c r="X67" s="65"/>
      <c r="Y67" s="182"/>
      <c r="Z67" s="168"/>
      <c r="AA67" s="23"/>
      <c r="AB67" s="23"/>
      <c r="AC67" s="300"/>
      <c r="AD67" s="183"/>
      <c r="AE67" s="65"/>
      <c r="AF67" s="65"/>
      <c r="AG67" s="65"/>
      <c r="AH67" s="65"/>
      <c r="AI67" s="65"/>
      <c r="AJ67" s="65"/>
      <c r="AK67" s="65"/>
      <c r="AL67" s="65"/>
      <c r="AM67" s="65"/>
      <c r="AN67" s="65"/>
      <c r="AO67" s="65"/>
      <c r="AP67" s="65"/>
      <c r="AQ67" s="65"/>
      <c r="AR67" s="65"/>
      <c r="AS67" s="184"/>
      <c r="AT67" s="307"/>
      <c r="AU67" s="35">
        <f>ROUND(M69*$AB$12,0)</f>
        <v>143</v>
      </c>
      <c r="AV67" s="31"/>
    </row>
    <row r="68" spans="1:48" ht="14.25" customHeight="1" x14ac:dyDescent="0.15">
      <c r="A68" s="32">
        <v>32</v>
      </c>
      <c r="B68" s="32">
        <v>7662</v>
      </c>
      <c r="C68" s="34" t="s">
        <v>3592</v>
      </c>
      <c r="D68" s="73"/>
      <c r="E68" s="74"/>
      <c r="F68" s="74"/>
      <c r="G68" s="1088"/>
      <c r="H68" s="1089"/>
      <c r="I68" s="1089"/>
      <c r="J68" s="1090"/>
      <c r="K68" s="200" t="s">
        <v>3248</v>
      </c>
      <c r="L68" s="201"/>
      <c r="M68" s="302"/>
      <c r="N68" s="201"/>
      <c r="O68" s="201"/>
      <c r="P68" s="201"/>
      <c r="Q68" s="202"/>
      <c r="R68" s="4"/>
      <c r="S68" s="53"/>
      <c r="T68" s="53"/>
      <c r="U68" s="53"/>
      <c r="V68" s="53"/>
      <c r="W68" s="188"/>
      <c r="X68" s="53"/>
      <c r="Y68" s="59"/>
      <c r="Z68" s="54"/>
      <c r="AA68" s="53"/>
      <c r="AB68" s="53"/>
      <c r="AC68" s="59"/>
      <c r="AD68" s="1091" t="s">
        <v>1229</v>
      </c>
      <c r="AE68" s="1092"/>
      <c r="AF68" s="1092"/>
      <c r="AG68" s="1092"/>
      <c r="AH68" s="1092"/>
      <c r="AI68" s="1093"/>
      <c r="AJ68" s="72" t="s">
        <v>1230</v>
      </c>
      <c r="AK68" s="67"/>
      <c r="AL68" s="67"/>
      <c r="AM68" s="67"/>
      <c r="AN68" s="67"/>
      <c r="AO68" s="67"/>
      <c r="AP68" s="67"/>
      <c r="AQ68" s="67"/>
      <c r="AR68" s="67"/>
      <c r="AS68" s="65" t="s">
        <v>17</v>
      </c>
      <c r="AT68" s="296">
        <v>0.7</v>
      </c>
      <c r="AU68" s="35">
        <f>ROUND(ROUND(M69*$AB$12,0)*AT68,0)</f>
        <v>100</v>
      </c>
      <c r="AV68" s="31"/>
    </row>
    <row r="69" spans="1:48" ht="14.25" x14ac:dyDescent="0.15">
      <c r="A69" s="32">
        <v>32</v>
      </c>
      <c r="B69" s="32" t="s">
        <v>3593</v>
      </c>
      <c r="C69" s="34" t="s">
        <v>3594</v>
      </c>
      <c r="D69" s="73"/>
      <c r="E69" s="74"/>
      <c r="F69" s="74"/>
      <c r="G69" s="1088"/>
      <c r="H69" s="1089"/>
      <c r="I69" s="1089"/>
      <c r="J69" s="1090"/>
      <c r="K69" s="20"/>
      <c r="M69" s="189">
        <f>'11経過的施設入所支援(基本４)'!L69</f>
        <v>204</v>
      </c>
      <c r="N69" s="4" t="s">
        <v>21</v>
      </c>
      <c r="Q69" s="21"/>
      <c r="R69" s="4"/>
      <c r="S69" s="53"/>
      <c r="T69" s="53"/>
      <c r="U69" s="53"/>
      <c r="V69" s="53"/>
      <c r="W69" s="188"/>
      <c r="X69" s="53"/>
      <c r="Y69" s="59"/>
      <c r="Z69" s="54"/>
      <c r="AA69" s="53"/>
      <c r="AB69" s="53"/>
      <c r="AC69" s="59"/>
      <c r="AD69" s="1094"/>
      <c r="AE69" s="1095"/>
      <c r="AF69" s="1095"/>
      <c r="AG69" s="1095"/>
      <c r="AH69" s="1095"/>
      <c r="AI69" s="1096"/>
      <c r="AJ69" s="223" t="s">
        <v>1233</v>
      </c>
      <c r="AK69" s="107"/>
      <c r="AL69" s="107"/>
      <c r="AM69" s="107"/>
      <c r="AN69" s="107"/>
      <c r="AO69" s="107"/>
      <c r="AP69" s="107"/>
      <c r="AQ69" s="107"/>
      <c r="AR69" s="107"/>
      <c r="AS69" s="44" t="s">
        <v>1678</v>
      </c>
      <c r="AT69" s="296">
        <v>0.5</v>
      </c>
      <c r="AU69" s="35">
        <f>ROUND(ROUND(M69*$AB$12,0)*AT69,0)</f>
        <v>72</v>
      </c>
      <c r="AV69" s="31"/>
    </row>
    <row r="70" spans="1:48" ht="14.25" x14ac:dyDescent="0.15">
      <c r="A70" s="32">
        <v>32</v>
      </c>
      <c r="B70" s="32">
        <v>7663</v>
      </c>
      <c r="C70" s="34" t="s">
        <v>3595</v>
      </c>
      <c r="D70" s="73"/>
      <c r="E70" s="74"/>
      <c r="F70" s="74"/>
      <c r="G70" s="73"/>
      <c r="H70" s="74"/>
      <c r="I70" s="74"/>
      <c r="J70" s="75"/>
      <c r="K70" s="20"/>
      <c r="M70" s="58"/>
      <c r="Q70" s="208"/>
      <c r="R70" s="67" t="s">
        <v>1235</v>
      </c>
      <c r="S70" s="67"/>
      <c r="T70" s="67"/>
      <c r="U70" s="67"/>
      <c r="V70" s="67"/>
      <c r="W70" s="192"/>
      <c r="X70" s="67"/>
      <c r="Y70" s="67"/>
      <c r="Z70" s="54"/>
      <c r="AA70" s="53"/>
      <c r="AB70" s="53"/>
      <c r="AC70" s="59"/>
      <c r="AD70" s="72"/>
      <c r="AE70" s="67"/>
      <c r="AF70" s="67"/>
      <c r="AG70" s="67"/>
      <c r="AH70" s="67"/>
      <c r="AI70" s="67"/>
      <c r="AJ70" s="67"/>
      <c r="AK70" s="67"/>
      <c r="AL70" s="67"/>
      <c r="AM70" s="67"/>
      <c r="AN70" s="67"/>
      <c r="AO70" s="67"/>
      <c r="AP70" s="67"/>
      <c r="AQ70" s="67"/>
      <c r="AR70" s="67"/>
      <c r="AS70" s="65"/>
      <c r="AT70" s="157"/>
      <c r="AU70" s="35">
        <f>ROUND(ROUND(M69*W72,0)*$AB$12,0)</f>
        <v>138</v>
      </c>
      <c r="AV70" s="31"/>
    </row>
    <row r="71" spans="1:48" ht="14.25" customHeight="1" x14ac:dyDescent="0.15">
      <c r="A71" s="32">
        <v>32</v>
      </c>
      <c r="B71" s="32">
        <v>7664</v>
      </c>
      <c r="C71" s="34" t="s">
        <v>3596</v>
      </c>
      <c r="D71" s="73"/>
      <c r="E71" s="74"/>
      <c r="F71" s="74"/>
      <c r="G71" s="20"/>
      <c r="K71" s="186"/>
      <c r="L71" s="187"/>
      <c r="M71" s="204"/>
      <c r="N71" s="187"/>
      <c r="O71" s="187"/>
      <c r="Q71" s="21"/>
      <c r="R71" s="53" t="s">
        <v>1237</v>
      </c>
      <c r="S71" s="53"/>
      <c r="T71" s="53"/>
      <c r="U71" s="53"/>
      <c r="V71" s="53"/>
      <c r="W71" s="188"/>
      <c r="X71" s="53"/>
      <c r="Y71" s="53"/>
      <c r="Z71" s="54"/>
      <c r="AA71" s="53"/>
      <c r="AB71" s="53"/>
      <c r="AC71" s="59"/>
      <c r="AD71" s="1091" t="s">
        <v>1229</v>
      </c>
      <c r="AE71" s="1092"/>
      <c r="AF71" s="1092"/>
      <c r="AG71" s="1092"/>
      <c r="AH71" s="1092"/>
      <c r="AI71" s="1093"/>
      <c r="AJ71" s="72" t="s">
        <v>1230</v>
      </c>
      <c r="AK71" s="67"/>
      <c r="AL71" s="67"/>
      <c r="AM71" s="67"/>
      <c r="AN71" s="67"/>
      <c r="AO71" s="67"/>
      <c r="AP71" s="67"/>
      <c r="AQ71" s="67"/>
      <c r="AR71" s="67"/>
      <c r="AS71" s="65" t="s">
        <v>17</v>
      </c>
      <c r="AT71" s="296">
        <v>0.7</v>
      </c>
      <c r="AU71" s="35">
        <f>ROUND(ROUND(ROUND(M69*W72,0)*$AB$12,0)*AT71,0)</f>
        <v>97</v>
      </c>
      <c r="AV71" s="31"/>
    </row>
    <row r="72" spans="1:48" ht="14.25" x14ac:dyDescent="0.15">
      <c r="A72" s="32">
        <v>32</v>
      </c>
      <c r="B72" s="32" t="s">
        <v>3597</v>
      </c>
      <c r="C72" s="34" t="s">
        <v>3598</v>
      </c>
      <c r="D72" s="73"/>
      <c r="E72" s="74"/>
      <c r="F72" s="74"/>
      <c r="G72" s="20"/>
      <c r="K72" s="186"/>
      <c r="L72" s="187"/>
      <c r="M72" s="204"/>
      <c r="N72" s="187"/>
      <c r="O72" s="187"/>
      <c r="Q72" s="21"/>
      <c r="R72" s="71"/>
      <c r="S72" s="71"/>
      <c r="T72" s="71"/>
      <c r="U72" s="71"/>
      <c r="V72" s="26" t="s">
        <v>17</v>
      </c>
      <c r="W72" s="195">
        <v>0.96499999999999997</v>
      </c>
      <c r="X72" s="71"/>
      <c r="Y72" s="71"/>
      <c r="Z72" s="54"/>
      <c r="AA72" s="53"/>
      <c r="AB72" s="53"/>
      <c r="AC72" s="59"/>
      <c r="AD72" s="1094"/>
      <c r="AE72" s="1095"/>
      <c r="AF72" s="1095"/>
      <c r="AG72" s="1095"/>
      <c r="AH72" s="1095"/>
      <c r="AI72" s="1096"/>
      <c r="AJ72" s="223" t="s">
        <v>1233</v>
      </c>
      <c r="AK72" s="107"/>
      <c r="AL72" s="107"/>
      <c r="AM72" s="107"/>
      <c r="AN72" s="107"/>
      <c r="AO72" s="107"/>
      <c r="AP72" s="107"/>
      <c r="AQ72" s="107"/>
      <c r="AR72" s="107"/>
      <c r="AS72" s="44" t="s">
        <v>1678</v>
      </c>
      <c r="AT72" s="296">
        <v>0.5</v>
      </c>
      <c r="AU72" s="35">
        <f>ROUND(ROUND(ROUND(M69*W72,0)*$AB$12,0)*AT72,0)</f>
        <v>69</v>
      </c>
      <c r="AV72" s="31"/>
    </row>
    <row r="73" spans="1:48" ht="14.25" customHeight="1" x14ac:dyDescent="0.15">
      <c r="A73" s="32">
        <v>32</v>
      </c>
      <c r="B73" s="32">
        <v>7665</v>
      </c>
      <c r="C73" s="34" t="s">
        <v>3599</v>
      </c>
      <c r="D73" s="73"/>
      <c r="E73" s="74"/>
      <c r="F73" s="74"/>
      <c r="G73" s="20"/>
      <c r="J73" s="187"/>
      <c r="K73" s="196" t="s">
        <v>1252</v>
      </c>
      <c r="L73" s="197"/>
      <c r="M73" s="301"/>
      <c r="N73" s="197"/>
      <c r="O73" s="197"/>
      <c r="P73" s="197"/>
      <c r="Q73" s="198"/>
      <c r="R73" s="40"/>
      <c r="S73" s="65"/>
      <c r="T73" s="65"/>
      <c r="U73" s="65"/>
      <c r="V73" s="65"/>
      <c r="W73" s="102"/>
      <c r="X73" s="65"/>
      <c r="Y73" s="65"/>
      <c r="Z73" s="168"/>
      <c r="AA73" s="23"/>
      <c r="AB73" s="23"/>
      <c r="AC73" s="300"/>
      <c r="AD73" s="183"/>
      <c r="AE73" s="65"/>
      <c r="AF73" s="65"/>
      <c r="AG73" s="65"/>
      <c r="AH73" s="65"/>
      <c r="AI73" s="65"/>
      <c r="AJ73" s="65"/>
      <c r="AK73" s="65"/>
      <c r="AL73" s="65"/>
      <c r="AM73" s="65"/>
      <c r="AN73" s="65"/>
      <c r="AO73" s="65"/>
      <c r="AP73" s="65"/>
      <c r="AQ73" s="65"/>
      <c r="AR73" s="65"/>
      <c r="AS73" s="184"/>
      <c r="AT73" s="307"/>
      <c r="AU73" s="35">
        <f>ROUND(M75*$AB$12,0)</f>
        <v>251</v>
      </c>
      <c r="AV73" s="31"/>
    </row>
    <row r="74" spans="1:48" ht="14.25" customHeight="1" x14ac:dyDescent="0.15">
      <c r="A74" s="32">
        <v>32</v>
      </c>
      <c r="B74" s="32">
        <v>7666</v>
      </c>
      <c r="C74" s="34" t="s">
        <v>3600</v>
      </c>
      <c r="D74" s="73"/>
      <c r="E74" s="74"/>
      <c r="F74" s="74"/>
      <c r="G74" s="20"/>
      <c r="J74" s="187"/>
      <c r="K74" s="200"/>
      <c r="L74" s="201"/>
      <c r="M74" s="302"/>
      <c r="N74" s="201"/>
      <c r="O74" s="201"/>
      <c r="P74" s="201"/>
      <c r="Q74" s="202"/>
      <c r="R74" s="4"/>
      <c r="S74" s="53"/>
      <c r="T74" s="53"/>
      <c r="U74" s="53"/>
      <c r="V74" s="53"/>
      <c r="W74" s="188"/>
      <c r="X74" s="53"/>
      <c r="Y74" s="53"/>
      <c r="Z74" s="54"/>
      <c r="AA74" s="53"/>
      <c r="AB74" s="53"/>
      <c r="AC74" s="59"/>
      <c r="AD74" s="1091" t="s">
        <v>1229</v>
      </c>
      <c r="AE74" s="1092"/>
      <c r="AF74" s="1092"/>
      <c r="AG74" s="1092"/>
      <c r="AH74" s="1092"/>
      <c r="AI74" s="1093"/>
      <c r="AJ74" s="72" t="s">
        <v>1230</v>
      </c>
      <c r="AK74" s="67"/>
      <c r="AL74" s="67"/>
      <c r="AM74" s="67"/>
      <c r="AN74" s="67"/>
      <c r="AO74" s="67"/>
      <c r="AP74" s="67"/>
      <c r="AQ74" s="67"/>
      <c r="AR74" s="67"/>
      <c r="AS74" s="65" t="s">
        <v>17</v>
      </c>
      <c r="AT74" s="296">
        <v>0.7</v>
      </c>
      <c r="AU74" s="35">
        <f>ROUND(ROUND(M75*$AB$12,0)*AT74,0)</f>
        <v>176</v>
      </c>
      <c r="AV74" s="31"/>
    </row>
    <row r="75" spans="1:48" ht="14.25" x14ac:dyDescent="0.15">
      <c r="A75" s="32">
        <v>32</v>
      </c>
      <c r="B75" s="32" t="s">
        <v>3601</v>
      </c>
      <c r="C75" s="34" t="s">
        <v>3602</v>
      </c>
      <c r="D75" s="73"/>
      <c r="E75" s="74"/>
      <c r="F75" s="74"/>
      <c r="G75" s="20"/>
      <c r="J75" s="187"/>
      <c r="K75" s="186"/>
      <c r="L75" s="187"/>
      <c r="M75" s="189">
        <f>'11経過的施設入所支援(基本４)'!L75</f>
        <v>359</v>
      </c>
      <c r="N75" s="4" t="s">
        <v>21</v>
      </c>
      <c r="Q75" s="21"/>
      <c r="R75" s="4"/>
      <c r="S75" s="53"/>
      <c r="T75" s="53"/>
      <c r="U75" s="53"/>
      <c r="V75" s="53"/>
      <c r="W75" s="188"/>
      <c r="X75" s="53"/>
      <c r="Y75" s="53"/>
      <c r="Z75" s="54"/>
      <c r="AA75" s="53"/>
      <c r="AB75" s="53"/>
      <c r="AC75" s="59"/>
      <c r="AD75" s="1094"/>
      <c r="AE75" s="1095"/>
      <c r="AF75" s="1095"/>
      <c r="AG75" s="1095"/>
      <c r="AH75" s="1095"/>
      <c r="AI75" s="1096"/>
      <c r="AJ75" s="223" t="s">
        <v>1233</v>
      </c>
      <c r="AK75" s="107"/>
      <c r="AL75" s="107"/>
      <c r="AM75" s="107"/>
      <c r="AN75" s="107"/>
      <c r="AO75" s="107"/>
      <c r="AP75" s="107"/>
      <c r="AQ75" s="107"/>
      <c r="AR75" s="107"/>
      <c r="AS75" s="44" t="s">
        <v>1678</v>
      </c>
      <c r="AT75" s="296">
        <v>0.5</v>
      </c>
      <c r="AU75" s="35">
        <f>ROUND(ROUND(M75*$AB$12,0)*AT75,0)</f>
        <v>126</v>
      </c>
      <c r="AV75" s="31"/>
    </row>
    <row r="76" spans="1:48" ht="14.25" x14ac:dyDescent="0.15">
      <c r="A76" s="32">
        <v>32</v>
      </c>
      <c r="B76" s="32">
        <v>7667</v>
      </c>
      <c r="C76" s="34" t="s">
        <v>3603</v>
      </c>
      <c r="D76" s="73"/>
      <c r="E76" s="74"/>
      <c r="F76" s="74"/>
      <c r="G76" s="20"/>
      <c r="J76" s="187"/>
      <c r="K76" s="186"/>
      <c r="L76" s="187"/>
      <c r="M76" s="204"/>
      <c r="N76" s="187"/>
      <c r="O76" s="187"/>
      <c r="P76" s="187"/>
      <c r="Q76" s="21"/>
      <c r="R76" s="67" t="s">
        <v>1235</v>
      </c>
      <c r="S76" s="67"/>
      <c r="T76" s="67"/>
      <c r="U76" s="67"/>
      <c r="V76" s="67"/>
      <c r="W76" s="192"/>
      <c r="X76" s="67"/>
      <c r="Y76" s="67"/>
      <c r="Z76" s="54"/>
      <c r="AA76" s="53"/>
      <c r="AB76" s="53"/>
      <c r="AC76" s="59"/>
      <c r="AD76" s="72"/>
      <c r="AE76" s="67"/>
      <c r="AF76" s="67"/>
      <c r="AG76" s="67"/>
      <c r="AH76" s="67"/>
      <c r="AI76" s="67"/>
      <c r="AJ76" s="67"/>
      <c r="AK76" s="67"/>
      <c r="AL76" s="67"/>
      <c r="AM76" s="67"/>
      <c r="AN76" s="67"/>
      <c r="AO76" s="67"/>
      <c r="AP76" s="67"/>
      <c r="AQ76" s="67"/>
      <c r="AR76" s="67"/>
      <c r="AS76" s="65"/>
      <c r="AT76" s="157"/>
      <c r="AU76" s="35">
        <f>ROUND(ROUND(M75*W78,0)*$AB$12,0)</f>
        <v>242</v>
      </c>
      <c r="AV76" s="31"/>
    </row>
    <row r="77" spans="1:48" ht="14.25" customHeight="1" x14ac:dyDescent="0.15">
      <c r="A77" s="32">
        <v>32</v>
      </c>
      <c r="B77" s="32">
        <v>7668</v>
      </c>
      <c r="C77" s="34" t="s">
        <v>3604</v>
      </c>
      <c r="D77" s="73"/>
      <c r="E77" s="74"/>
      <c r="F77" s="74"/>
      <c r="G77" s="20"/>
      <c r="J77" s="187"/>
      <c r="K77" s="186"/>
      <c r="L77" s="187"/>
      <c r="M77" s="204"/>
      <c r="N77" s="187"/>
      <c r="O77" s="187"/>
      <c r="P77" s="187"/>
      <c r="Q77" s="21"/>
      <c r="R77" s="53" t="s">
        <v>1237</v>
      </c>
      <c r="S77" s="53"/>
      <c r="T77" s="53"/>
      <c r="U77" s="53"/>
      <c r="V77" s="53"/>
      <c r="W77" s="188"/>
      <c r="X77" s="53"/>
      <c r="Y77" s="53"/>
      <c r="Z77" s="54"/>
      <c r="AA77" s="53"/>
      <c r="AB77" s="53"/>
      <c r="AC77" s="59"/>
      <c r="AD77" s="1091" t="s">
        <v>1229</v>
      </c>
      <c r="AE77" s="1092"/>
      <c r="AF77" s="1092"/>
      <c r="AG77" s="1092"/>
      <c r="AH77" s="1092"/>
      <c r="AI77" s="1093"/>
      <c r="AJ77" s="72" t="s">
        <v>1230</v>
      </c>
      <c r="AK77" s="67"/>
      <c r="AL77" s="67"/>
      <c r="AM77" s="67"/>
      <c r="AN77" s="67"/>
      <c r="AO77" s="67"/>
      <c r="AP77" s="67"/>
      <c r="AQ77" s="67"/>
      <c r="AR77" s="67"/>
      <c r="AS77" s="65" t="s">
        <v>17</v>
      </c>
      <c r="AT77" s="296">
        <v>0.7</v>
      </c>
      <c r="AU77" s="35">
        <f>ROUND(ROUND(ROUND(M75*W78,0)*$AB$12,0)*AT77,0)</f>
        <v>169</v>
      </c>
      <c r="AV77" s="31"/>
    </row>
    <row r="78" spans="1:48" ht="14.25" x14ac:dyDescent="0.15">
      <c r="A78" s="32">
        <v>32</v>
      </c>
      <c r="B78" s="32" t="s">
        <v>3605</v>
      </c>
      <c r="C78" s="34" t="s">
        <v>3606</v>
      </c>
      <c r="D78" s="73"/>
      <c r="E78" s="74"/>
      <c r="F78" s="74"/>
      <c r="G78" s="20"/>
      <c r="J78" s="187"/>
      <c r="K78" s="186"/>
      <c r="L78" s="187"/>
      <c r="M78" s="204"/>
      <c r="N78" s="187"/>
      <c r="O78" s="187"/>
      <c r="P78" s="187"/>
      <c r="Q78" s="21"/>
      <c r="R78" s="71"/>
      <c r="S78" s="71"/>
      <c r="T78" s="71"/>
      <c r="U78" s="71"/>
      <c r="V78" s="26" t="s">
        <v>17</v>
      </c>
      <c r="W78" s="195">
        <v>0.96499999999999997</v>
      </c>
      <c r="X78" s="71"/>
      <c r="Y78" s="71"/>
      <c r="Z78" s="54"/>
      <c r="AA78" s="53"/>
      <c r="AB78" s="53"/>
      <c r="AC78" s="59"/>
      <c r="AD78" s="1094"/>
      <c r="AE78" s="1095"/>
      <c r="AF78" s="1095"/>
      <c r="AG78" s="1095"/>
      <c r="AH78" s="1095"/>
      <c r="AI78" s="1096"/>
      <c r="AJ78" s="223" t="s">
        <v>1233</v>
      </c>
      <c r="AK78" s="107"/>
      <c r="AL78" s="107"/>
      <c r="AM78" s="107"/>
      <c r="AN78" s="107"/>
      <c r="AO78" s="107"/>
      <c r="AP78" s="107"/>
      <c r="AQ78" s="107"/>
      <c r="AR78" s="107"/>
      <c r="AS78" s="44" t="s">
        <v>1678</v>
      </c>
      <c r="AT78" s="296">
        <v>0.5</v>
      </c>
      <c r="AU78" s="35">
        <f>ROUND(ROUND(ROUND(M75*W78,0)*$AB$12,0)*AT78,0)</f>
        <v>121</v>
      </c>
      <c r="AV78" s="31"/>
    </row>
    <row r="79" spans="1:48" ht="14.25" customHeight="1" x14ac:dyDescent="0.15">
      <c r="A79" s="32">
        <v>32</v>
      </c>
      <c r="B79" s="32">
        <v>7669</v>
      </c>
      <c r="C79" s="34" t="s">
        <v>3607</v>
      </c>
      <c r="D79" s="73"/>
      <c r="E79" s="74"/>
      <c r="F79" s="74"/>
      <c r="G79" s="20"/>
      <c r="J79" s="187"/>
      <c r="K79" s="196" t="s">
        <v>1261</v>
      </c>
      <c r="L79" s="197"/>
      <c r="M79" s="301"/>
      <c r="N79" s="197"/>
      <c r="O79" s="197"/>
      <c r="P79" s="197"/>
      <c r="Q79" s="198"/>
      <c r="R79" s="40"/>
      <c r="S79" s="65"/>
      <c r="T79" s="65"/>
      <c r="U79" s="65"/>
      <c r="V79" s="65"/>
      <c r="W79" s="102"/>
      <c r="X79" s="65"/>
      <c r="Y79" s="65"/>
      <c r="Z79" s="168"/>
      <c r="AA79" s="23"/>
      <c r="AB79" s="23"/>
      <c r="AC79" s="300"/>
      <c r="AD79" s="183"/>
      <c r="AE79" s="65"/>
      <c r="AF79" s="65"/>
      <c r="AG79" s="65"/>
      <c r="AH79" s="65"/>
      <c r="AI79" s="65"/>
      <c r="AJ79" s="65"/>
      <c r="AK79" s="65"/>
      <c r="AL79" s="65"/>
      <c r="AM79" s="65"/>
      <c r="AN79" s="65"/>
      <c r="AO79" s="65"/>
      <c r="AP79" s="65"/>
      <c r="AQ79" s="65"/>
      <c r="AR79" s="65"/>
      <c r="AS79" s="184"/>
      <c r="AT79" s="307"/>
      <c r="AU79" s="35">
        <f>ROUND(M81*$AB$12,0)</f>
        <v>197</v>
      </c>
      <c r="AV79" s="31"/>
    </row>
    <row r="80" spans="1:48" ht="14.25" customHeight="1" x14ac:dyDescent="0.15">
      <c r="A80" s="32">
        <v>32</v>
      </c>
      <c r="B80" s="32">
        <v>7670</v>
      </c>
      <c r="C80" s="34" t="s">
        <v>3608</v>
      </c>
      <c r="D80" s="73"/>
      <c r="E80" s="74"/>
      <c r="F80" s="74"/>
      <c r="G80" s="20"/>
      <c r="J80" s="187"/>
      <c r="K80" s="200"/>
      <c r="L80" s="201"/>
      <c r="M80" s="302"/>
      <c r="N80" s="201"/>
      <c r="O80" s="201"/>
      <c r="P80" s="201"/>
      <c r="Q80" s="202"/>
      <c r="R80" s="4"/>
      <c r="S80" s="53"/>
      <c r="T80" s="53"/>
      <c r="U80" s="53"/>
      <c r="V80" s="53"/>
      <c r="W80" s="188"/>
      <c r="X80" s="53"/>
      <c r="Y80" s="53"/>
      <c r="Z80" s="54"/>
      <c r="AA80" s="53"/>
      <c r="AB80" s="53"/>
      <c r="AC80" s="59"/>
      <c r="AD80" s="1091" t="s">
        <v>1229</v>
      </c>
      <c r="AE80" s="1092"/>
      <c r="AF80" s="1092"/>
      <c r="AG80" s="1092"/>
      <c r="AH80" s="1092"/>
      <c r="AI80" s="1093"/>
      <c r="AJ80" s="72" t="s">
        <v>1230</v>
      </c>
      <c r="AK80" s="67"/>
      <c r="AL80" s="67"/>
      <c r="AM80" s="67"/>
      <c r="AN80" s="67"/>
      <c r="AO80" s="67"/>
      <c r="AP80" s="67"/>
      <c r="AQ80" s="67"/>
      <c r="AR80" s="67"/>
      <c r="AS80" s="65" t="s">
        <v>17</v>
      </c>
      <c r="AT80" s="296">
        <v>0.7</v>
      </c>
      <c r="AU80" s="35">
        <f>ROUND(ROUND(M81*$AB$12,0)*AT80,0)</f>
        <v>138</v>
      </c>
      <c r="AV80" s="31"/>
    </row>
    <row r="81" spans="1:48" ht="14.25" x14ac:dyDescent="0.15">
      <c r="A81" s="32">
        <v>32</v>
      </c>
      <c r="B81" s="32" t="s">
        <v>3609</v>
      </c>
      <c r="C81" s="34" t="s">
        <v>3610</v>
      </c>
      <c r="D81" s="73"/>
      <c r="E81" s="74"/>
      <c r="F81" s="74"/>
      <c r="G81" s="20"/>
      <c r="J81" s="187"/>
      <c r="K81" s="186"/>
      <c r="L81" s="187"/>
      <c r="M81" s="189">
        <f>'11経過的施設入所支援(基本４)'!L81</f>
        <v>282</v>
      </c>
      <c r="N81" s="4" t="s">
        <v>21</v>
      </c>
      <c r="Q81" s="21"/>
      <c r="R81" s="4"/>
      <c r="S81" s="53"/>
      <c r="T81" s="53"/>
      <c r="U81" s="53"/>
      <c r="V81" s="53"/>
      <c r="W81" s="188"/>
      <c r="X81" s="53"/>
      <c r="Y81" s="53"/>
      <c r="Z81" s="54"/>
      <c r="AA81" s="53"/>
      <c r="AB81" s="53"/>
      <c r="AC81" s="59"/>
      <c r="AD81" s="1094"/>
      <c r="AE81" s="1095"/>
      <c r="AF81" s="1095"/>
      <c r="AG81" s="1095"/>
      <c r="AH81" s="1095"/>
      <c r="AI81" s="1096"/>
      <c r="AJ81" s="223" t="s">
        <v>1233</v>
      </c>
      <c r="AK81" s="107"/>
      <c r="AL81" s="107"/>
      <c r="AM81" s="107"/>
      <c r="AN81" s="107"/>
      <c r="AO81" s="107"/>
      <c r="AP81" s="107"/>
      <c r="AQ81" s="107"/>
      <c r="AR81" s="107"/>
      <c r="AS81" s="44" t="s">
        <v>1678</v>
      </c>
      <c r="AT81" s="296">
        <v>0.5</v>
      </c>
      <c r="AU81" s="35">
        <f>ROUND(ROUND(M81*$AB$12,0)*AT81,0)</f>
        <v>99</v>
      </c>
      <c r="AV81" s="31"/>
    </row>
    <row r="82" spans="1:48" ht="14.25" x14ac:dyDescent="0.15">
      <c r="A82" s="32">
        <v>32</v>
      </c>
      <c r="B82" s="32">
        <v>7671</v>
      </c>
      <c r="C82" s="34" t="s">
        <v>3611</v>
      </c>
      <c r="D82" s="73"/>
      <c r="E82" s="74"/>
      <c r="F82" s="74"/>
      <c r="G82" s="20"/>
      <c r="J82" s="187"/>
      <c r="K82" s="186"/>
      <c r="L82" s="187"/>
      <c r="M82" s="204"/>
      <c r="N82" s="187"/>
      <c r="O82" s="187"/>
      <c r="P82" s="187"/>
      <c r="Q82" s="21"/>
      <c r="R82" s="67" t="s">
        <v>1235</v>
      </c>
      <c r="S82" s="67"/>
      <c r="T82" s="67"/>
      <c r="U82" s="67"/>
      <c r="V82" s="67"/>
      <c r="W82" s="192"/>
      <c r="X82" s="67"/>
      <c r="Y82" s="67"/>
      <c r="Z82" s="54"/>
      <c r="AA82" s="53"/>
      <c r="AB82" s="53"/>
      <c r="AC82" s="59"/>
      <c r="AD82" s="72"/>
      <c r="AE82" s="67"/>
      <c r="AF82" s="67"/>
      <c r="AG82" s="67"/>
      <c r="AH82" s="67"/>
      <c r="AI82" s="67"/>
      <c r="AJ82" s="67"/>
      <c r="AK82" s="67"/>
      <c r="AL82" s="67"/>
      <c r="AM82" s="67"/>
      <c r="AN82" s="67"/>
      <c r="AO82" s="67"/>
      <c r="AP82" s="67"/>
      <c r="AQ82" s="67"/>
      <c r="AR82" s="67"/>
      <c r="AS82" s="65"/>
      <c r="AT82" s="157"/>
      <c r="AU82" s="35">
        <f>ROUND(ROUND(M81*W84,0)*$AB$12,0)</f>
        <v>190</v>
      </c>
      <c r="AV82" s="31"/>
    </row>
    <row r="83" spans="1:48" ht="14.25" customHeight="1" x14ac:dyDescent="0.15">
      <c r="A83" s="32">
        <v>32</v>
      </c>
      <c r="B83" s="32">
        <v>7672</v>
      </c>
      <c r="C83" s="34" t="s">
        <v>3612</v>
      </c>
      <c r="D83" s="73"/>
      <c r="E83" s="74"/>
      <c r="F83" s="74"/>
      <c r="G83" s="20"/>
      <c r="J83" s="187"/>
      <c r="K83" s="186"/>
      <c r="L83" s="187"/>
      <c r="M83" s="204"/>
      <c r="N83" s="187"/>
      <c r="O83" s="187"/>
      <c r="P83" s="187"/>
      <c r="Q83" s="21"/>
      <c r="R83" s="53" t="s">
        <v>1237</v>
      </c>
      <c r="S83" s="53"/>
      <c r="T83" s="53"/>
      <c r="U83" s="53"/>
      <c r="V83" s="53"/>
      <c r="W83" s="188"/>
      <c r="X83" s="53"/>
      <c r="Y83" s="53"/>
      <c r="Z83" s="54"/>
      <c r="AA83" s="53"/>
      <c r="AB83" s="53"/>
      <c r="AC83" s="59"/>
      <c r="AD83" s="1091" t="s">
        <v>1229</v>
      </c>
      <c r="AE83" s="1092"/>
      <c r="AF83" s="1092"/>
      <c r="AG83" s="1092"/>
      <c r="AH83" s="1092"/>
      <c r="AI83" s="1093"/>
      <c r="AJ83" s="72" t="s">
        <v>1230</v>
      </c>
      <c r="AK83" s="67"/>
      <c r="AL83" s="67"/>
      <c r="AM83" s="67"/>
      <c r="AN83" s="67"/>
      <c r="AO83" s="67"/>
      <c r="AP83" s="67"/>
      <c r="AQ83" s="67"/>
      <c r="AR83" s="67"/>
      <c r="AS83" s="65" t="s">
        <v>17</v>
      </c>
      <c r="AT83" s="296">
        <v>0.7</v>
      </c>
      <c r="AU83" s="35">
        <f>ROUND(ROUND(ROUND(M81*W84,0)*$AB$12,0)*AT83,0)</f>
        <v>133</v>
      </c>
      <c r="AV83" s="31"/>
    </row>
    <row r="84" spans="1:48" ht="14.25" x14ac:dyDescent="0.15">
      <c r="A84" s="32">
        <v>32</v>
      </c>
      <c r="B84" s="32" t="s">
        <v>3613</v>
      </c>
      <c r="C84" s="34" t="s">
        <v>3614</v>
      </c>
      <c r="D84" s="111"/>
      <c r="E84" s="112"/>
      <c r="F84" s="112"/>
      <c r="G84" s="24"/>
      <c r="H84" s="25"/>
      <c r="I84" s="25"/>
      <c r="J84" s="211"/>
      <c r="K84" s="214"/>
      <c r="L84" s="211"/>
      <c r="M84" s="212"/>
      <c r="N84" s="211"/>
      <c r="O84" s="211"/>
      <c r="P84" s="211"/>
      <c r="Q84" s="38"/>
      <c r="R84" s="71"/>
      <c r="S84" s="71"/>
      <c r="T84" s="71"/>
      <c r="U84" s="71"/>
      <c r="V84" s="26" t="s">
        <v>17</v>
      </c>
      <c r="W84" s="195">
        <v>0.96499999999999997</v>
      </c>
      <c r="X84" s="71"/>
      <c r="Y84" s="207"/>
      <c r="Z84" s="94"/>
      <c r="AA84" s="71"/>
      <c r="AB84" s="71"/>
      <c r="AC84" s="207"/>
      <c r="AD84" s="1094"/>
      <c r="AE84" s="1095"/>
      <c r="AF84" s="1095"/>
      <c r="AG84" s="1095"/>
      <c r="AH84" s="1095"/>
      <c r="AI84" s="1096"/>
      <c r="AJ84" s="223" t="s">
        <v>1233</v>
      </c>
      <c r="AK84" s="107"/>
      <c r="AL84" s="107"/>
      <c r="AM84" s="107"/>
      <c r="AN84" s="107"/>
      <c r="AO84" s="107"/>
      <c r="AP84" s="107"/>
      <c r="AQ84" s="107"/>
      <c r="AR84" s="107"/>
      <c r="AS84" s="44" t="s">
        <v>1678</v>
      </c>
      <c r="AT84" s="296">
        <v>0.5</v>
      </c>
      <c r="AU84" s="35">
        <f>ROUND(ROUND(ROUND(M81*W84,0)*$AB$12,0)*AT84,0)</f>
        <v>95</v>
      </c>
      <c r="AV84" s="61"/>
    </row>
    <row r="85" spans="1:48" ht="14.25" customHeight="1" x14ac:dyDescent="0.15">
      <c r="A85" s="32">
        <v>32</v>
      </c>
      <c r="B85" s="32">
        <v>7681</v>
      </c>
      <c r="C85" s="34" t="s">
        <v>3615</v>
      </c>
      <c r="D85" s="76"/>
      <c r="E85" s="77"/>
      <c r="F85" s="77"/>
      <c r="G85" s="1085" t="s">
        <v>1623</v>
      </c>
      <c r="H85" s="1086"/>
      <c r="I85" s="1086"/>
      <c r="J85" s="1087"/>
      <c r="K85" s="196" t="s">
        <v>1242</v>
      </c>
      <c r="L85" s="197"/>
      <c r="M85" s="301"/>
      <c r="N85" s="197"/>
      <c r="O85" s="197"/>
      <c r="P85" s="197"/>
      <c r="Q85" s="198"/>
      <c r="R85" s="40"/>
      <c r="S85" s="65"/>
      <c r="T85" s="65"/>
      <c r="U85" s="65"/>
      <c r="V85" s="65"/>
      <c r="W85" s="102"/>
      <c r="X85" s="65"/>
      <c r="Y85" s="65"/>
      <c r="Z85" s="183"/>
      <c r="AA85" s="65"/>
      <c r="AB85" s="65"/>
      <c r="AC85" s="182"/>
      <c r="AD85" s="183"/>
      <c r="AE85" s="65"/>
      <c r="AF85" s="65"/>
      <c r="AG85" s="65"/>
      <c r="AH85" s="65"/>
      <c r="AI85" s="65"/>
      <c r="AJ85" s="65"/>
      <c r="AK85" s="65"/>
      <c r="AL85" s="65"/>
      <c r="AM85" s="65"/>
      <c r="AN85" s="65"/>
      <c r="AO85" s="65"/>
      <c r="AP85" s="65"/>
      <c r="AQ85" s="65"/>
      <c r="AR85" s="65"/>
      <c r="AS85" s="184"/>
      <c r="AT85" s="307"/>
      <c r="AU85" s="35">
        <f>ROUND(M87*$AB$12,0)</f>
        <v>127</v>
      </c>
      <c r="AV85" s="66"/>
    </row>
    <row r="86" spans="1:48" ht="14.25" customHeight="1" x14ac:dyDescent="0.15">
      <c r="A86" s="32">
        <v>32</v>
      </c>
      <c r="B86" s="32">
        <v>7682</v>
      </c>
      <c r="C86" s="34" t="s">
        <v>3616</v>
      </c>
      <c r="D86" s="73"/>
      <c r="E86" s="74"/>
      <c r="F86" s="74"/>
      <c r="G86" s="1088"/>
      <c r="H86" s="1089"/>
      <c r="I86" s="1089"/>
      <c r="J86" s="1090"/>
      <c r="K86" s="200" t="s">
        <v>3248</v>
      </c>
      <c r="L86" s="201"/>
      <c r="M86" s="302"/>
      <c r="N86" s="201"/>
      <c r="O86" s="201"/>
      <c r="P86" s="201"/>
      <c r="Q86" s="202"/>
      <c r="R86" s="4"/>
      <c r="S86" s="53"/>
      <c r="T86" s="53"/>
      <c r="U86" s="53"/>
      <c r="V86" s="53"/>
      <c r="W86" s="188"/>
      <c r="X86" s="53"/>
      <c r="Y86" s="53"/>
      <c r="Z86" s="54"/>
      <c r="AA86" s="53"/>
      <c r="AB86" s="53"/>
      <c r="AC86" s="59"/>
      <c r="AD86" s="1091" t="s">
        <v>1229</v>
      </c>
      <c r="AE86" s="1092"/>
      <c r="AF86" s="1092"/>
      <c r="AG86" s="1092"/>
      <c r="AH86" s="1092"/>
      <c r="AI86" s="1093"/>
      <c r="AJ86" s="72" t="s">
        <v>1230</v>
      </c>
      <c r="AK86" s="67"/>
      <c r="AL86" s="67"/>
      <c r="AM86" s="67"/>
      <c r="AN86" s="67"/>
      <c r="AO86" s="67"/>
      <c r="AP86" s="67"/>
      <c r="AQ86" s="67"/>
      <c r="AR86" s="67"/>
      <c r="AS86" s="65" t="s">
        <v>17</v>
      </c>
      <c r="AT86" s="296">
        <v>0.7</v>
      </c>
      <c r="AU86" s="35">
        <f>ROUND(ROUND(M87*$AB$12,0)*AT86,0)</f>
        <v>89</v>
      </c>
      <c r="AV86" s="31"/>
    </row>
    <row r="87" spans="1:48" ht="14.25" x14ac:dyDescent="0.15">
      <c r="A87" s="32">
        <v>32</v>
      </c>
      <c r="B87" s="32" t="s">
        <v>3617</v>
      </c>
      <c r="C87" s="34" t="s">
        <v>3618</v>
      </c>
      <c r="D87" s="73"/>
      <c r="E87" s="74"/>
      <c r="F87" s="74"/>
      <c r="G87" s="1088"/>
      <c r="H87" s="1089"/>
      <c r="I87" s="1089"/>
      <c r="J87" s="1090"/>
      <c r="K87" s="20"/>
      <c r="M87" s="189">
        <f>'11経過的施設入所支援(基本４)'!L87</f>
        <v>181</v>
      </c>
      <c r="N87" s="4" t="s">
        <v>21</v>
      </c>
      <c r="Q87" s="21"/>
      <c r="R87" s="4"/>
      <c r="S87" s="53"/>
      <c r="T87" s="53"/>
      <c r="U87" s="53"/>
      <c r="V87" s="53"/>
      <c r="W87" s="188"/>
      <c r="X87" s="53"/>
      <c r="Y87" s="53"/>
      <c r="Z87" s="54"/>
      <c r="AA87" s="53"/>
      <c r="AB87" s="53"/>
      <c r="AC87" s="59"/>
      <c r="AD87" s="1094"/>
      <c r="AE87" s="1095"/>
      <c r="AF87" s="1095"/>
      <c r="AG87" s="1095"/>
      <c r="AH87" s="1095"/>
      <c r="AI87" s="1096"/>
      <c r="AJ87" s="223" t="s">
        <v>1233</v>
      </c>
      <c r="AK87" s="107"/>
      <c r="AL87" s="107"/>
      <c r="AM87" s="107"/>
      <c r="AN87" s="107"/>
      <c r="AO87" s="107"/>
      <c r="AP87" s="107"/>
      <c r="AQ87" s="107"/>
      <c r="AR87" s="107"/>
      <c r="AS87" s="44" t="s">
        <v>1678</v>
      </c>
      <c r="AT87" s="296">
        <v>0.5</v>
      </c>
      <c r="AU87" s="35">
        <f>ROUND(ROUND(M87*$AB$12,0)*AT87,0)</f>
        <v>64</v>
      </c>
      <c r="AV87" s="31"/>
    </row>
    <row r="88" spans="1:48" ht="14.25" x14ac:dyDescent="0.15">
      <c r="A88" s="32">
        <v>32</v>
      </c>
      <c r="B88" s="32">
        <v>7683</v>
      </c>
      <c r="C88" s="34" t="s">
        <v>3619</v>
      </c>
      <c r="D88" s="73"/>
      <c r="E88" s="74"/>
      <c r="F88" s="74"/>
      <c r="G88" s="73"/>
      <c r="H88" s="74"/>
      <c r="I88" s="74"/>
      <c r="J88" s="75"/>
      <c r="K88" s="20"/>
      <c r="M88" s="58"/>
      <c r="Q88" s="21"/>
      <c r="R88" s="67" t="s">
        <v>1235</v>
      </c>
      <c r="S88" s="67"/>
      <c r="T88" s="67"/>
      <c r="U88" s="67"/>
      <c r="V88" s="67"/>
      <c r="W88" s="192"/>
      <c r="X88" s="67"/>
      <c r="Y88" s="67"/>
      <c r="Z88" s="54"/>
      <c r="AA88" s="53"/>
      <c r="AB88" s="53"/>
      <c r="AC88" s="59"/>
      <c r="AD88" s="72"/>
      <c r="AE88" s="67"/>
      <c r="AF88" s="67"/>
      <c r="AG88" s="67"/>
      <c r="AH88" s="67"/>
      <c r="AI88" s="67"/>
      <c r="AJ88" s="67"/>
      <c r="AK88" s="67"/>
      <c r="AL88" s="67"/>
      <c r="AM88" s="67"/>
      <c r="AN88" s="67"/>
      <c r="AO88" s="67"/>
      <c r="AP88" s="67"/>
      <c r="AQ88" s="67"/>
      <c r="AR88" s="67"/>
      <c r="AS88" s="65"/>
      <c r="AT88" s="157"/>
      <c r="AU88" s="35">
        <f>ROUND(ROUND(M87*W90,0)*$AB$12,0)</f>
        <v>123</v>
      </c>
      <c r="AV88" s="31"/>
    </row>
    <row r="89" spans="1:48" ht="14.25" customHeight="1" x14ac:dyDescent="0.15">
      <c r="A89" s="32">
        <v>32</v>
      </c>
      <c r="B89" s="32">
        <v>7684</v>
      </c>
      <c r="C89" s="34" t="s">
        <v>3620</v>
      </c>
      <c r="D89" s="73"/>
      <c r="E89" s="74"/>
      <c r="F89" s="74"/>
      <c r="G89" s="20"/>
      <c r="K89" s="186"/>
      <c r="L89" s="187"/>
      <c r="M89" s="204"/>
      <c r="N89" s="187"/>
      <c r="O89" s="187"/>
      <c r="Q89" s="21"/>
      <c r="R89" s="53" t="s">
        <v>1237</v>
      </c>
      <c r="S89" s="53"/>
      <c r="T89" s="53"/>
      <c r="U89" s="53"/>
      <c r="V89" s="53"/>
      <c r="W89" s="188"/>
      <c r="X89" s="53"/>
      <c r="Y89" s="53"/>
      <c r="Z89" s="54"/>
      <c r="AA89" s="53"/>
      <c r="AB89" s="53"/>
      <c r="AC89" s="59"/>
      <c r="AD89" s="1091" t="s">
        <v>1229</v>
      </c>
      <c r="AE89" s="1092"/>
      <c r="AF89" s="1092"/>
      <c r="AG89" s="1092"/>
      <c r="AH89" s="1092"/>
      <c r="AI89" s="1093"/>
      <c r="AJ89" s="72" t="s">
        <v>1230</v>
      </c>
      <c r="AK89" s="67"/>
      <c r="AL89" s="67"/>
      <c r="AM89" s="67"/>
      <c r="AN89" s="67"/>
      <c r="AO89" s="67"/>
      <c r="AP89" s="67"/>
      <c r="AQ89" s="67"/>
      <c r="AR89" s="67"/>
      <c r="AS89" s="65" t="s">
        <v>17</v>
      </c>
      <c r="AT89" s="296">
        <v>0.7</v>
      </c>
      <c r="AU89" s="35">
        <f>ROUND(ROUND(ROUND(M87*W90,0)*$AB$12,0)*AT89,0)</f>
        <v>86</v>
      </c>
      <c r="AV89" s="31"/>
    </row>
    <row r="90" spans="1:48" ht="14.25" x14ac:dyDescent="0.15">
      <c r="A90" s="32">
        <v>32</v>
      </c>
      <c r="B90" s="32" t="s">
        <v>3621</v>
      </c>
      <c r="C90" s="34" t="s">
        <v>3622</v>
      </c>
      <c r="D90" s="73"/>
      <c r="E90" s="74"/>
      <c r="F90" s="74"/>
      <c r="G90" s="20"/>
      <c r="K90" s="186"/>
      <c r="L90" s="187"/>
      <c r="M90" s="204"/>
      <c r="N90" s="187"/>
      <c r="O90" s="187"/>
      <c r="Q90" s="21"/>
      <c r="R90" s="71"/>
      <c r="S90" s="71"/>
      <c r="T90" s="71"/>
      <c r="U90" s="71"/>
      <c r="V90" s="26" t="s">
        <v>17</v>
      </c>
      <c r="W90" s="195">
        <v>0.96499999999999997</v>
      </c>
      <c r="X90" s="71"/>
      <c r="Y90" s="71"/>
      <c r="Z90" s="54"/>
      <c r="AA90" s="53"/>
      <c r="AB90" s="53"/>
      <c r="AC90" s="59"/>
      <c r="AD90" s="1094"/>
      <c r="AE90" s="1095"/>
      <c r="AF90" s="1095"/>
      <c r="AG90" s="1095"/>
      <c r="AH90" s="1095"/>
      <c r="AI90" s="1096"/>
      <c r="AJ90" s="223" t="s">
        <v>1233</v>
      </c>
      <c r="AK90" s="107"/>
      <c r="AL90" s="107"/>
      <c r="AM90" s="107"/>
      <c r="AN90" s="107"/>
      <c r="AO90" s="107"/>
      <c r="AP90" s="107"/>
      <c r="AQ90" s="107"/>
      <c r="AR90" s="107"/>
      <c r="AS90" s="44" t="s">
        <v>1678</v>
      </c>
      <c r="AT90" s="296">
        <v>0.5</v>
      </c>
      <c r="AU90" s="35">
        <f>ROUND(ROUND(ROUND(M87*W90,0)*$AB$12,0)*AT90,0)</f>
        <v>62</v>
      </c>
      <c r="AV90" s="31"/>
    </row>
    <row r="91" spans="1:48" ht="14.25" customHeight="1" x14ac:dyDescent="0.15">
      <c r="A91" s="32">
        <v>32</v>
      </c>
      <c r="B91" s="32">
        <v>7685</v>
      </c>
      <c r="C91" s="34" t="s">
        <v>3623</v>
      </c>
      <c r="D91" s="73"/>
      <c r="E91" s="74"/>
      <c r="F91" s="74"/>
      <c r="G91" s="20"/>
      <c r="J91" s="187"/>
      <c r="K91" s="196" t="s">
        <v>1252</v>
      </c>
      <c r="L91" s="197"/>
      <c r="M91" s="301"/>
      <c r="N91" s="197"/>
      <c r="O91" s="197"/>
      <c r="P91" s="197"/>
      <c r="Q91" s="198"/>
      <c r="R91" s="40"/>
      <c r="S91" s="65"/>
      <c r="T91" s="65"/>
      <c r="U91" s="65"/>
      <c r="V91" s="65"/>
      <c r="W91" s="102"/>
      <c r="X91" s="65"/>
      <c r="Y91" s="65"/>
      <c r="Z91" s="168"/>
      <c r="AA91" s="23"/>
      <c r="AB91" s="23"/>
      <c r="AC91" s="300"/>
      <c r="AD91" s="183"/>
      <c r="AE91" s="65"/>
      <c r="AF91" s="65"/>
      <c r="AG91" s="65"/>
      <c r="AH91" s="65"/>
      <c r="AI91" s="65"/>
      <c r="AJ91" s="65"/>
      <c r="AK91" s="65"/>
      <c r="AL91" s="65"/>
      <c r="AM91" s="65"/>
      <c r="AN91" s="65"/>
      <c r="AO91" s="65"/>
      <c r="AP91" s="65"/>
      <c r="AQ91" s="65"/>
      <c r="AR91" s="65"/>
      <c r="AS91" s="184"/>
      <c r="AT91" s="307"/>
      <c r="AU91" s="35">
        <f>ROUND(M93*$AB$12,0)</f>
        <v>213</v>
      </c>
      <c r="AV91" s="31"/>
    </row>
    <row r="92" spans="1:48" ht="14.25" customHeight="1" x14ac:dyDescent="0.15">
      <c r="A92" s="32">
        <v>32</v>
      </c>
      <c r="B92" s="32">
        <v>7686</v>
      </c>
      <c r="C92" s="34" t="s">
        <v>3624</v>
      </c>
      <c r="D92" s="73"/>
      <c r="E92" s="74"/>
      <c r="F92" s="74"/>
      <c r="G92" s="20"/>
      <c r="J92" s="187"/>
      <c r="K92" s="200"/>
      <c r="L92" s="201"/>
      <c r="M92" s="302"/>
      <c r="N92" s="201"/>
      <c r="O92" s="201"/>
      <c r="P92" s="201"/>
      <c r="Q92" s="202"/>
      <c r="R92" s="4"/>
      <c r="S92" s="53"/>
      <c r="T92" s="53"/>
      <c r="U92" s="53"/>
      <c r="V92" s="53"/>
      <c r="W92" s="188"/>
      <c r="X92" s="53"/>
      <c r="Y92" s="53"/>
      <c r="Z92" s="54"/>
      <c r="AA92" s="53"/>
      <c r="AB92" s="53"/>
      <c r="AC92" s="59"/>
      <c r="AD92" s="1091" t="s">
        <v>1229</v>
      </c>
      <c r="AE92" s="1092"/>
      <c r="AF92" s="1092"/>
      <c r="AG92" s="1092"/>
      <c r="AH92" s="1092"/>
      <c r="AI92" s="1093"/>
      <c r="AJ92" s="72" t="s">
        <v>1230</v>
      </c>
      <c r="AK92" s="67"/>
      <c r="AL92" s="67"/>
      <c r="AM92" s="67"/>
      <c r="AN92" s="67"/>
      <c r="AO92" s="67"/>
      <c r="AP92" s="67"/>
      <c r="AQ92" s="67"/>
      <c r="AR92" s="67"/>
      <c r="AS92" s="65" t="s">
        <v>17</v>
      </c>
      <c r="AT92" s="296">
        <v>0.7</v>
      </c>
      <c r="AU92" s="35">
        <f>ROUND(ROUND(M93*$AB$12,0)*AT92,0)</f>
        <v>149</v>
      </c>
      <c r="AV92" s="31"/>
    </row>
    <row r="93" spans="1:48" ht="14.25" x14ac:dyDescent="0.15">
      <c r="A93" s="32">
        <v>32</v>
      </c>
      <c r="B93" s="32" t="s">
        <v>3625</v>
      </c>
      <c r="C93" s="34" t="s">
        <v>3626</v>
      </c>
      <c r="D93" s="73"/>
      <c r="E93" s="74"/>
      <c r="F93" s="74"/>
      <c r="G93" s="20"/>
      <c r="J93" s="187"/>
      <c r="K93" s="186"/>
      <c r="L93" s="187"/>
      <c r="M93" s="189">
        <f>'11経過的施設入所支援(基本４)'!L93</f>
        <v>304</v>
      </c>
      <c r="N93" s="4" t="s">
        <v>21</v>
      </c>
      <c r="Q93" s="21"/>
      <c r="R93" s="4"/>
      <c r="S93" s="53"/>
      <c r="T93" s="53"/>
      <c r="U93" s="53"/>
      <c r="V93" s="53"/>
      <c r="W93" s="188"/>
      <c r="X93" s="53"/>
      <c r="Y93" s="53"/>
      <c r="Z93" s="54"/>
      <c r="AA93" s="53"/>
      <c r="AB93" s="53"/>
      <c r="AC93" s="59"/>
      <c r="AD93" s="1094"/>
      <c r="AE93" s="1095"/>
      <c r="AF93" s="1095"/>
      <c r="AG93" s="1095"/>
      <c r="AH93" s="1095"/>
      <c r="AI93" s="1096"/>
      <c r="AJ93" s="223" t="s">
        <v>1233</v>
      </c>
      <c r="AK93" s="107"/>
      <c r="AL93" s="107"/>
      <c r="AM93" s="107"/>
      <c r="AN93" s="107"/>
      <c r="AO93" s="107"/>
      <c r="AP93" s="107"/>
      <c r="AQ93" s="107"/>
      <c r="AR93" s="107"/>
      <c r="AS93" s="44" t="s">
        <v>1678</v>
      </c>
      <c r="AT93" s="296">
        <v>0.5</v>
      </c>
      <c r="AU93" s="35">
        <f>ROUND(ROUND(M93*$AB$12,0)*AT93,0)</f>
        <v>107</v>
      </c>
      <c r="AV93" s="31"/>
    </row>
    <row r="94" spans="1:48" ht="14.25" x14ac:dyDescent="0.15">
      <c r="A94" s="32">
        <v>32</v>
      </c>
      <c r="B94" s="32">
        <v>7687</v>
      </c>
      <c r="C94" s="34" t="s">
        <v>3627</v>
      </c>
      <c r="D94" s="73"/>
      <c r="E94" s="74"/>
      <c r="F94" s="74"/>
      <c r="G94" s="20"/>
      <c r="J94" s="187"/>
      <c r="K94" s="186"/>
      <c r="L94" s="187"/>
      <c r="M94" s="204"/>
      <c r="N94" s="187"/>
      <c r="O94" s="187"/>
      <c r="P94" s="187"/>
      <c r="Q94" s="21"/>
      <c r="R94" s="67" t="s">
        <v>1235</v>
      </c>
      <c r="S94" s="67"/>
      <c r="T94" s="67"/>
      <c r="U94" s="67"/>
      <c r="V94" s="67"/>
      <c r="W94" s="192"/>
      <c r="X94" s="67"/>
      <c r="Y94" s="67"/>
      <c r="Z94" s="54"/>
      <c r="AA94" s="53"/>
      <c r="AB94" s="53"/>
      <c r="AC94" s="59"/>
      <c r="AD94" s="72"/>
      <c r="AE94" s="67"/>
      <c r="AF94" s="67"/>
      <c r="AG94" s="67"/>
      <c r="AH94" s="67"/>
      <c r="AI94" s="67"/>
      <c r="AJ94" s="67"/>
      <c r="AK94" s="67"/>
      <c r="AL94" s="67"/>
      <c r="AM94" s="67"/>
      <c r="AN94" s="67"/>
      <c r="AO94" s="67"/>
      <c r="AP94" s="67"/>
      <c r="AQ94" s="67"/>
      <c r="AR94" s="67"/>
      <c r="AS94" s="65"/>
      <c r="AT94" s="157"/>
      <c r="AU94" s="35">
        <f>ROUND(ROUND(M93*W96,0)*$AB$12,0)</f>
        <v>205</v>
      </c>
      <c r="AV94" s="31"/>
    </row>
    <row r="95" spans="1:48" ht="14.25" customHeight="1" x14ac:dyDescent="0.15">
      <c r="A95" s="32">
        <v>32</v>
      </c>
      <c r="B95" s="32">
        <v>7688</v>
      </c>
      <c r="C95" s="34" t="s">
        <v>3628</v>
      </c>
      <c r="D95" s="73"/>
      <c r="E95" s="74"/>
      <c r="F95" s="74"/>
      <c r="G95" s="20"/>
      <c r="J95" s="187"/>
      <c r="K95" s="186"/>
      <c r="L95" s="187"/>
      <c r="M95" s="204"/>
      <c r="N95" s="187"/>
      <c r="O95" s="187"/>
      <c r="P95" s="187"/>
      <c r="Q95" s="21"/>
      <c r="R95" s="53" t="s">
        <v>1237</v>
      </c>
      <c r="S95" s="53"/>
      <c r="T95" s="53"/>
      <c r="U95" s="53"/>
      <c r="V95" s="53"/>
      <c r="W95" s="188"/>
      <c r="X95" s="53"/>
      <c r="Y95" s="53"/>
      <c r="Z95" s="54"/>
      <c r="AA95" s="53"/>
      <c r="AB95" s="53"/>
      <c r="AC95" s="59"/>
      <c r="AD95" s="1091" t="s">
        <v>1229</v>
      </c>
      <c r="AE95" s="1092"/>
      <c r="AF95" s="1092"/>
      <c r="AG95" s="1092"/>
      <c r="AH95" s="1092"/>
      <c r="AI95" s="1093"/>
      <c r="AJ95" s="72" t="s">
        <v>1230</v>
      </c>
      <c r="AK95" s="67"/>
      <c r="AL95" s="67"/>
      <c r="AM95" s="67"/>
      <c r="AN95" s="67"/>
      <c r="AO95" s="67"/>
      <c r="AP95" s="67"/>
      <c r="AQ95" s="67"/>
      <c r="AR95" s="67"/>
      <c r="AS95" s="65" t="s">
        <v>17</v>
      </c>
      <c r="AT95" s="296">
        <v>0.7</v>
      </c>
      <c r="AU95" s="35">
        <f>ROUND(ROUND(ROUND(M93*W96,0)*$AB$12,0)*AT95,0)</f>
        <v>144</v>
      </c>
      <c r="AV95" s="31"/>
    </row>
    <row r="96" spans="1:48" ht="14.25" x14ac:dyDescent="0.15">
      <c r="A96" s="32">
        <v>32</v>
      </c>
      <c r="B96" s="32" t="s">
        <v>3629</v>
      </c>
      <c r="C96" s="34" t="s">
        <v>3630</v>
      </c>
      <c r="D96" s="73"/>
      <c r="E96" s="74"/>
      <c r="F96" s="74"/>
      <c r="G96" s="20"/>
      <c r="J96" s="187"/>
      <c r="K96" s="186"/>
      <c r="L96" s="187"/>
      <c r="M96" s="204"/>
      <c r="N96" s="187"/>
      <c r="O96" s="187"/>
      <c r="P96" s="187"/>
      <c r="Q96" s="21"/>
      <c r="R96" s="71"/>
      <c r="S96" s="71"/>
      <c r="T96" s="71"/>
      <c r="U96" s="71"/>
      <c r="V96" s="26" t="s">
        <v>17</v>
      </c>
      <c r="W96" s="195">
        <v>0.96499999999999997</v>
      </c>
      <c r="X96" s="71"/>
      <c r="Y96" s="71"/>
      <c r="Z96" s="54"/>
      <c r="AA96" s="53"/>
      <c r="AB96" s="53"/>
      <c r="AC96" s="59"/>
      <c r="AD96" s="1094"/>
      <c r="AE96" s="1095"/>
      <c r="AF96" s="1095"/>
      <c r="AG96" s="1095"/>
      <c r="AH96" s="1095"/>
      <c r="AI96" s="1096"/>
      <c r="AJ96" s="223" t="s">
        <v>1233</v>
      </c>
      <c r="AK96" s="107"/>
      <c r="AL96" s="107"/>
      <c r="AM96" s="107"/>
      <c r="AN96" s="107"/>
      <c r="AO96" s="107"/>
      <c r="AP96" s="107"/>
      <c r="AQ96" s="107"/>
      <c r="AR96" s="107"/>
      <c r="AS96" s="44" t="s">
        <v>1678</v>
      </c>
      <c r="AT96" s="296">
        <v>0.5</v>
      </c>
      <c r="AU96" s="35">
        <f>ROUND(ROUND(ROUND(M93*W96,0)*$AB$12,0)*AT96,0)</f>
        <v>103</v>
      </c>
      <c r="AV96" s="31"/>
    </row>
    <row r="97" spans="1:48" ht="14.25" customHeight="1" x14ac:dyDescent="0.15">
      <c r="A97" s="32">
        <v>32</v>
      </c>
      <c r="B97" s="32">
        <v>7689</v>
      </c>
      <c r="C97" s="34" t="s">
        <v>3631</v>
      </c>
      <c r="D97" s="73"/>
      <c r="E97" s="74"/>
      <c r="F97" s="74"/>
      <c r="G97" s="20"/>
      <c r="J97" s="187"/>
      <c r="K97" s="196" t="s">
        <v>1261</v>
      </c>
      <c r="L97" s="197"/>
      <c r="M97" s="301"/>
      <c r="N97" s="197"/>
      <c r="O97" s="197"/>
      <c r="P97" s="197"/>
      <c r="Q97" s="198"/>
      <c r="R97" s="40"/>
      <c r="S97" s="65"/>
      <c r="T97" s="65"/>
      <c r="U97" s="65"/>
      <c r="V97" s="65"/>
      <c r="W97" s="102"/>
      <c r="X97" s="65"/>
      <c r="Y97" s="65"/>
      <c r="Z97" s="168"/>
      <c r="AA97" s="23"/>
      <c r="AB97" s="23"/>
      <c r="AC97" s="300"/>
      <c r="AD97" s="183"/>
      <c r="AE97" s="65"/>
      <c r="AF97" s="65"/>
      <c r="AG97" s="65"/>
      <c r="AH97" s="65"/>
      <c r="AI97" s="65"/>
      <c r="AJ97" s="65"/>
      <c r="AK97" s="65"/>
      <c r="AL97" s="65"/>
      <c r="AM97" s="65"/>
      <c r="AN97" s="65"/>
      <c r="AO97" s="65"/>
      <c r="AP97" s="65"/>
      <c r="AQ97" s="65"/>
      <c r="AR97" s="65"/>
      <c r="AS97" s="184"/>
      <c r="AT97" s="307"/>
      <c r="AU97" s="35">
        <f>ROUND(M99*$AB$12,0)</f>
        <v>191</v>
      </c>
      <c r="AV97" s="31"/>
    </row>
    <row r="98" spans="1:48" ht="14.25" customHeight="1" x14ac:dyDescent="0.15">
      <c r="A98" s="32">
        <v>32</v>
      </c>
      <c r="B98" s="32">
        <v>7690</v>
      </c>
      <c r="C98" s="34" t="s">
        <v>3632</v>
      </c>
      <c r="D98" s="73"/>
      <c r="E98" s="74"/>
      <c r="F98" s="74"/>
      <c r="G98" s="20"/>
      <c r="J98" s="187"/>
      <c r="K98" s="200"/>
      <c r="L98" s="201"/>
      <c r="M98" s="302"/>
      <c r="N98" s="201"/>
      <c r="O98" s="201"/>
      <c r="P98" s="201"/>
      <c r="Q98" s="202"/>
      <c r="R98" s="4"/>
      <c r="S98" s="53"/>
      <c r="T98" s="53"/>
      <c r="U98" s="53"/>
      <c r="V98" s="53"/>
      <c r="W98" s="188"/>
      <c r="X98" s="53"/>
      <c r="Y98" s="53"/>
      <c r="Z98" s="54"/>
      <c r="AA98" s="53"/>
      <c r="AB98" s="53"/>
      <c r="AC98" s="59"/>
      <c r="AD98" s="1091" t="s">
        <v>1229</v>
      </c>
      <c r="AE98" s="1092"/>
      <c r="AF98" s="1092"/>
      <c r="AG98" s="1092"/>
      <c r="AH98" s="1092"/>
      <c r="AI98" s="1093"/>
      <c r="AJ98" s="72" t="s">
        <v>1230</v>
      </c>
      <c r="AK98" s="67"/>
      <c r="AL98" s="67"/>
      <c r="AM98" s="67"/>
      <c r="AN98" s="67"/>
      <c r="AO98" s="67"/>
      <c r="AP98" s="67"/>
      <c r="AQ98" s="67"/>
      <c r="AR98" s="67"/>
      <c r="AS98" s="65" t="s">
        <v>17</v>
      </c>
      <c r="AT98" s="296">
        <v>0.7</v>
      </c>
      <c r="AU98" s="35">
        <f>ROUND(ROUND(M99*$AB$12,0)*AT98,0)</f>
        <v>134</v>
      </c>
      <c r="AV98" s="31"/>
    </row>
    <row r="99" spans="1:48" ht="14.25" x14ac:dyDescent="0.15">
      <c r="A99" s="32">
        <v>32</v>
      </c>
      <c r="B99" s="32" t="s">
        <v>3633</v>
      </c>
      <c r="C99" s="34" t="s">
        <v>3634</v>
      </c>
      <c r="D99" s="73"/>
      <c r="E99" s="74"/>
      <c r="F99" s="74"/>
      <c r="G99" s="20"/>
      <c r="J99" s="187"/>
      <c r="K99" s="186"/>
      <c r="L99" s="187"/>
      <c r="M99" s="189">
        <f>'11経過的施設入所支援(基本４)'!L99</f>
        <v>273</v>
      </c>
      <c r="N99" s="4" t="s">
        <v>21</v>
      </c>
      <c r="Q99" s="21"/>
      <c r="R99" s="4"/>
      <c r="S99" s="53"/>
      <c r="T99" s="53"/>
      <c r="U99" s="53"/>
      <c r="V99" s="53"/>
      <c r="W99" s="188"/>
      <c r="X99" s="53"/>
      <c r="Y99" s="53"/>
      <c r="Z99" s="54"/>
      <c r="AA99" s="53"/>
      <c r="AB99" s="53"/>
      <c r="AC99" s="59"/>
      <c r="AD99" s="1094"/>
      <c r="AE99" s="1095"/>
      <c r="AF99" s="1095"/>
      <c r="AG99" s="1095"/>
      <c r="AH99" s="1095"/>
      <c r="AI99" s="1096"/>
      <c r="AJ99" s="223" t="s">
        <v>1233</v>
      </c>
      <c r="AK99" s="107"/>
      <c r="AL99" s="107"/>
      <c r="AM99" s="107"/>
      <c r="AN99" s="107"/>
      <c r="AO99" s="107"/>
      <c r="AP99" s="107"/>
      <c r="AQ99" s="107"/>
      <c r="AR99" s="107"/>
      <c r="AS99" s="44" t="s">
        <v>1678</v>
      </c>
      <c r="AT99" s="296">
        <v>0.5</v>
      </c>
      <c r="AU99" s="35">
        <f>ROUND(ROUND(M99*$AB$12,0)*AT99,0)</f>
        <v>96</v>
      </c>
      <c r="AV99" s="31"/>
    </row>
    <row r="100" spans="1:48" ht="14.25" x14ac:dyDescent="0.15">
      <c r="A100" s="32">
        <v>32</v>
      </c>
      <c r="B100" s="32">
        <v>7691</v>
      </c>
      <c r="C100" s="34" t="s">
        <v>3635</v>
      </c>
      <c r="D100" s="73"/>
      <c r="E100" s="74"/>
      <c r="F100" s="74"/>
      <c r="G100" s="20"/>
      <c r="J100" s="187"/>
      <c r="K100" s="186"/>
      <c r="L100" s="187"/>
      <c r="M100" s="204"/>
      <c r="N100" s="187"/>
      <c r="O100" s="187"/>
      <c r="P100" s="187"/>
      <c r="Q100" s="21"/>
      <c r="R100" s="67" t="s">
        <v>1235</v>
      </c>
      <c r="S100" s="67"/>
      <c r="T100" s="67"/>
      <c r="U100" s="67"/>
      <c r="V100" s="67"/>
      <c r="W100" s="192"/>
      <c r="X100" s="67"/>
      <c r="Y100" s="67"/>
      <c r="Z100" s="54"/>
      <c r="AA100" s="53"/>
      <c r="AB100" s="53"/>
      <c r="AC100" s="59"/>
      <c r="AD100" s="72"/>
      <c r="AE100" s="67"/>
      <c r="AF100" s="67"/>
      <c r="AG100" s="67"/>
      <c r="AH100" s="67"/>
      <c r="AI100" s="67"/>
      <c r="AJ100" s="67"/>
      <c r="AK100" s="67"/>
      <c r="AL100" s="67"/>
      <c r="AM100" s="67"/>
      <c r="AN100" s="67"/>
      <c r="AO100" s="67"/>
      <c r="AP100" s="67"/>
      <c r="AQ100" s="67"/>
      <c r="AR100" s="67"/>
      <c r="AS100" s="65"/>
      <c r="AT100" s="157"/>
      <c r="AU100" s="35">
        <f>ROUND(ROUND(M99*W102,0)*$AB$12,0)</f>
        <v>184</v>
      </c>
      <c r="AV100" s="31"/>
    </row>
    <row r="101" spans="1:48" ht="14.25" customHeight="1" x14ac:dyDescent="0.15">
      <c r="A101" s="32">
        <v>32</v>
      </c>
      <c r="B101" s="32">
        <v>7692</v>
      </c>
      <c r="C101" s="34" t="s">
        <v>3636</v>
      </c>
      <c r="D101" s="73"/>
      <c r="E101" s="74"/>
      <c r="F101" s="74"/>
      <c r="G101" s="20"/>
      <c r="J101" s="187"/>
      <c r="K101" s="186"/>
      <c r="L101" s="187"/>
      <c r="M101" s="204"/>
      <c r="N101" s="187"/>
      <c r="O101" s="187"/>
      <c r="P101" s="187"/>
      <c r="Q101" s="21"/>
      <c r="R101" s="53" t="s">
        <v>1237</v>
      </c>
      <c r="S101" s="53"/>
      <c r="T101" s="53"/>
      <c r="U101" s="53"/>
      <c r="V101" s="53"/>
      <c r="W101" s="188"/>
      <c r="X101" s="53"/>
      <c r="Y101" s="53"/>
      <c r="Z101" s="54"/>
      <c r="AA101" s="53"/>
      <c r="AB101" s="53"/>
      <c r="AC101" s="59"/>
      <c r="AD101" s="1091" t="s">
        <v>1229</v>
      </c>
      <c r="AE101" s="1092"/>
      <c r="AF101" s="1092"/>
      <c r="AG101" s="1092"/>
      <c r="AH101" s="1092"/>
      <c r="AI101" s="1093"/>
      <c r="AJ101" s="72" t="s">
        <v>1230</v>
      </c>
      <c r="AK101" s="67"/>
      <c r="AL101" s="67"/>
      <c r="AM101" s="67"/>
      <c r="AN101" s="67"/>
      <c r="AO101" s="67"/>
      <c r="AP101" s="67"/>
      <c r="AQ101" s="67"/>
      <c r="AR101" s="67"/>
      <c r="AS101" s="65" t="s">
        <v>17</v>
      </c>
      <c r="AT101" s="296">
        <v>0.7</v>
      </c>
      <c r="AU101" s="35">
        <f>ROUND(ROUND(ROUND(M99*W102,0)*$AB$12,0)*AT101,0)</f>
        <v>129</v>
      </c>
      <c r="AV101" s="31"/>
    </row>
    <row r="102" spans="1:48" ht="14.25" x14ac:dyDescent="0.15">
      <c r="A102" s="32">
        <v>32</v>
      </c>
      <c r="B102" s="32" t="s">
        <v>3637</v>
      </c>
      <c r="C102" s="34" t="s">
        <v>3638</v>
      </c>
      <c r="D102" s="73"/>
      <c r="E102" s="74"/>
      <c r="F102" s="74"/>
      <c r="G102" s="20"/>
      <c r="J102" s="187"/>
      <c r="K102" s="186"/>
      <c r="L102" s="187"/>
      <c r="M102" s="204"/>
      <c r="N102" s="187"/>
      <c r="O102" s="187"/>
      <c r="P102" s="187"/>
      <c r="Q102" s="21"/>
      <c r="R102" s="71"/>
      <c r="S102" s="71"/>
      <c r="T102" s="71"/>
      <c r="U102" s="71"/>
      <c r="V102" s="26" t="s">
        <v>17</v>
      </c>
      <c r="W102" s="195">
        <v>0.96499999999999997</v>
      </c>
      <c r="X102" s="71"/>
      <c r="Y102" s="71"/>
      <c r="Z102" s="54"/>
      <c r="AA102" s="53"/>
      <c r="AB102" s="53"/>
      <c r="AC102" s="59"/>
      <c r="AD102" s="1094"/>
      <c r="AE102" s="1095"/>
      <c r="AF102" s="1095"/>
      <c r="AG102" s="1095"/>
      <c r="AH102" s="1095"/>
      <c r="AI102" s="1096"/>
      <c r="AJ102" s="223" t="s">
        <v>1233</v>
      </c>
      <c r="AK102" s="107"/>
      <c r="AL102" s="107"/>
      <c r="AM102" s="107"/>
      <c r="AN102" s="107"/>
      <c r="AO102" s="107"/>
      <c r="AP102" s="107"/>
      <c r="AQ102" s="107"/>
      <c r="AR102" s="107"/>
      <c r="AS102" s="44" t="s">
        <v>1678</v>
      </c>
      <c r="AT102" s="296">
        <v>0.5</v>
      </c>
      <c r="AU102" s="35">
        <f>ROUND(ROUND(ROUND(M99*W102,0)*$AB$12,0)*AT102,0)</f>
        <v>92</v>
      </c>
      <c r="AV102" s="31"/>
    </row>
    <row r="103" spans="1:48" ht="14.25" customHeight="1" x14ac:dyDescent="0.15">
      <c r="A103" s="32">
        <v>32</v>
      </c>
      <c r="B103" s="32">
        <v>7701</v>
      </c>
      <c r="C103" s="34" t="s">
        <v>3639</v>
      </c>
      <c r="D103" s="73"/>
      <c r="E103" s="74"/>
      <c r="F103" s="74"/>
      <c r="G103" s="1085" t="s">
        <v>1648</v>
      </c>
      <c r="H103" s="1086"/>
      <c r="I103" s="1086"/>
      <c r="J103" s="1087"/>
      <c r="K103" s="196" t="s">
        <v>1242</v>
      </c>
      <c r="L103" s="197"/>
      <c r="M103" s="301"/>
      <c r="N103" s="197"/>
      <c r="O103" s="197"/>
      <c r="P103" s="197"/>
      <c r="Q103" s="198"/>
      <c r="R103" s="40"/>
      <c r="S103" s="65"/>
      <c r="T103" s="65"/>
      <c r="U103" s="65"/>
      <c r="V103" s="65"/>
      <c r="W103" s="102"/>
      <c r="X103" s="65"/>
      <c r="Y103" s="65"/>
      <c r="Z103" s="168"/>
      <c r="AA103" s="23"/>
      <c r="AB103" s="23"/>
      <c r="AC103" s="300"/>
      <c r="AD103" s="183"/>
      <c r="AE103" s="65"/>
      <c r="AF103" s="65"/>
      <c r="AG103" s="65"/>
      <c r="AH103" s="65"/>
      <c r="AI103" s="65"/>
      <c r="AJ103" s="65"/>
      <c r="AK103" s="65"/>
      <c r="AL103" s="65"/>
      <c r="AM103" s="65"/>
      <c r="AN103" s="65"/>
      <c r="AO103" s="65"/>
      <c r="AP103" s="65"/>
      <c r="AQ103" s="65"/>
      <c r="AR103" s="65"/>
      <c r="AS103" s="184"/>
      <c r="AT103" s="307"/>
      <c r="AU103" s="35">
        <f>ROUND(M105*$AB$12,0)</f>
        <v>120</v>
      </c>
      <c r="AV103" s="31"/>
    </row>
    <row r="104" spans="1:48" ht="14.25" customHeight="1" x14ac:dyDescent="0.15">
      <c r="A104" s="32">
        <v>32</v>
      </c>
      <c r="B104" s="32">
        <v>7702</v>
      </c>
      <c r="C104" s="34" t="s">
        <v>3640</v>
      </c>
      <c r="D104" s="73"/>
      <c r="E104" s="74"/>
      <c r="F104" s="74"/>
      <c r="G104" s="1088"/>
      <c r="H104" s="1089"/>
      <c r="I104" s="1089"/>
      <c r="J104" s="1090"/>
      <c r="K104" s="200" t="s">
        <v>3248</v>
      </c>
      <c r="L104" s="201"/>
      <c r="M104" s="302"/>
      <c r="N104" s="201"/>
      <c r="O104" s="201"/>
      <c r="P104" s="201"/>
      <c r="Q104" s="202"/>
      <c r="R104" s="4"/>
      <c r="S104" s="53"/>
      <c r="T104" s="53"/>
      <c r="U104" s="53"/>
      <c r="V104" s="53"/>
      <c r="W104" s="188"/>
      <c r="X104" s="53"/>
      <c r="Y104" s="53"/>
      <c r="Z104" s="54"/>
      <c r="AA104" s="53"/>
      <c r="AB104" s="53"/>
      <c r="AC104" s="59"/>
      <c r="AD104" s="1091" t="s">
        <v>1229</v>
      </c>
      <c r="AE104" s="1092"/>
      <c r="AF104" s="1092"/>
      <c r="AG104" s="1092"/>
      <c r="AH104" s="1092"/>
      <c r="AI104" s="1093"/>
      <c r="AJ104" s="72" t="s">
        <v>1230</v>
      </c>
      <c r="AK104" s="67"/>
      <c r="AL104" s="67"/>
      <c r="AM104" s="67"/>
      <c r="AN104" s="67"/>
      <c r="AO104" s="67"/>
      <c r="AP104" s="67"/>
      <c r="AQ104" s="67"/>
      <c r="AR104" s="67"/>
      <c r="AS104" s="65" t="s">
        <v>17</v>
      </c>
      <c r="AT104" s="296">
        <v>0.7</v>
      </c>
      <c r="AU104" s="35">
        <f>ROUND(ROUND(M105*$AB$12,0)*AT104,0)</f>
        <v>84</v>
      </c>
      <c r="AV104" s="31"/>
    </row>
    <row r="105" spans="1:48" ht="14.25" x14ac:dyDescent="0.15">
      <c r="A105" s="32">
        <v>32</v>
      </c>
      <c r="B105" s="32" t="s">
        <v>3641</v>
      </c>
      <c r="C105" s="34" t="s">
        <v>3642</v>
      </c>
      <c r="D105" s="73"/>
      <c r="E105" s="74"/>
      <c r="F105" s="74"/>
      <c r="G105" s="1088"/>
      <c r="H105" s="1089"/>
      <c r="I105" s="1089"/>
      <c r="J105" s="1090"/>
      <c r="K105" s="20"/>
      <c r="M105" s="189">
        <f>'11経過的施設入所支援(基本４)'!L105</f>
        <v>172</v>
      </c>
      <c r="N105" s="4" t="s">
        <v>21</v>
      </c>
      <c r="Q105" s="21"/>
      <c r="R105" s="4"/>
      <c r="S105" s="53"/>
      <c r="T105" s="53"/>
      <c r="U105" s="53"/>
      <c r="V105" s="53"/>
      <c r="W105" s="188"/>
      <c r="X105" s="53"/>
      <c r="Y105" s="53"/>
      <c r="Z105" s="54"/>
      <c r="AA105" s="53"/>
      <c r="AB105" s="53"/>
      <c r="AC105" s="59"/>
      <c r="AD105" s="1094"/>
      <c r="AE105" s="1095"/>
      <c r="AF105" s="1095"/>
      <c r="AG105" s="1095"/>
      <c r="AH105" s="1095"/>
      <c r="AI105" s="1096"/>
      <c r="AJ105" s="223" t="s">
        <v>1233</v>
      </c>
      <c r="AK105" s="107"/>
      <c r="AL105" s="107"/>
      <c r="AM105" s="107"/>
      <c r="AN105" s="107"/>
      <c r="AO105" s="107"/>
      <c r="AP105" s="107"/>
      <c r="AQ105" s="107"/>
      <c r="AR105" s="107"/>
      <c r="AS105" s="44" t="s">
        <v>1678</v>
      </c>
      <c r="AT105" s="296">
        <v>0.5</v>
      </c>
      <c r="AU105" s="35">
        <f>ROUND(ROUND(M105*$AB$12,0)*AT105,0)</f>
        <v>60</v>
      </c>
      <c r="AV105" s="31"/>
    </row>
    <row r="106" spans="1:48" ht="14.25" x14ac:dyDescent="0.15">
      <c r="A106" s="32">
        <v>32</v>
      </c>
      <c r="B106" s="32">
        <v>7703</v>
      </c>
      <c r="C106" s="34" t="s">
        <v>3643</v>
      </c>
      <c r="D106" s="73"/>
      <c r="E106" s="74"/>
      <c r="F106" s="74"/>
      <c r="G106" s="73"/>
      <c r="H106" s="74"/>
      <c r="I106" s="74"/>
      <c r="J106" s="75"/>
      <c r="K106" s="20"/>
      <c r="M106" s="58"/>
      <c r="Q106" s="21"/>
      <c r="R106" s="67" t="s">
        <v>1235</v>
      </c>
      <c r="S106" s="67"/>
      <c r="T106" s="67"/>
      <c r="U106" s="67"/>
      <c r="V106" s="67"/>
      <c r="W106" s="192"/>
      <c r="X106" s="67"/>
      <c r="Y106" s="67"/>
      <c r="Z106" s="54"/>
      <c r="AA106" s="53"/>
      <c r="AB106" s="53"/>
      <c r="AC106" s="59"/>
      <c r="AD106" s="72"/>
      <c r="AE106" s="67"/>
      <c r="AF106" s="67"/>
      <c r="AG106" s="67"/>
      <c r="AH106" s="67"/>
      <c r="AI106" s="67"/>
      <c r="AJ106" s="67"/>
      <c r="AK106" s="67"/>
      <c r="AL106" s="67"/>
      <c r="AM106" s="67"/>
      <c r="AN106" s="67"/>
      <c r="AO106" s="67"/>
      <c r="AP106" s="67"/>
      <c r="AQ106" s="67"/>
      <c r="AR106" s="67"/>
      <c r="AS106" s="65"/>
      <c r="AT106" s="157"/>
      <c r="AU106" s="35">
        <f>ROUND(ROUND(M105*W108,0)*$AB$12,0)</f>
        <v>116</v>
      </c>
      <c r="AV106" s="31"/>
    </row>
    <row r="107" spans="1:48" ht="14.25" customHeight="1" x14ac:dyDescent="0.15">
      <c r="A107" s="32">
        <v>32</v>
      </c>
      <c r="B107" s="32">
        <v>7704</v>
      </c>
      <c r="C107" s="34" t="s">
        <v>3644</v>
      </c>
      <c r="D107" s="73"/>
      <c r="E107" s="74"/>
      <c r="F107" s="74"/>
      <c r="G107" s="20"/>
      <c r="K107" s="186"/>
      <c r="L107" s="187"/>
      <c r="M107" s="204"/>
      <c r="N107" s="187"/>
      <c r="O107" s="187"/>
      <c r="Q107" s="21"/>
      <c r="R107" s="53" t="s">
        <v>1237</v>
      </c>
      <c r="S107" s="53"/>
      <c r="T107" s="53"/>
      <c r="U107" s="53"/>
      <c r="V107" s="53"/>
      <c r="W107" s="188"/>
      <c r="X107" s="53"/>
      <c r="Y107" s="53"/>
      <c r="Z107" s="54"/>
      <c r="AA107" s="53"/>
      <c r="AB107" s="53"/>
      <c r="AC107" s="59"/>
      <c r="AD107" s="1091" t="s">
        <v>1229</v>
      </c>
      <c r="AE107" s="1092"/>
      <c r="AF107" s="1092"/>
      <c r="AG107" s="1092"/>
      <c r="AH107" s="1092"/>
      <c r="AI107" s="1093"/>
      <c r="AJ107" s="72" t="s">
        <v>1230</v>
      </c>
      <c r="AK107" s="67"/>
      <c r="AL107" s="67"/>
      <c r="AM107" s="67"/>
      <c r="AN107" s="67"/>
      <c r="AO107" s="67"/>
      <c r="AP107" s="67"/>
      <c r="AQ107" s="67"/>
      <c r="AR107" s="67"/>
      <c r="AS107" s="65" t="s">
        <v>17</v>
      </c>
      <c r="AT107" s="296">
        <v>0.7</v>
      </c>
      <c r="AU107" s="35">
        <f>ROUND(ROUND(ROUND(M105*W108,0)*$AB$12,0)*AT107,0)</f>
        <v>81</v>
      </c>
      <c r="AV107" s="31"/>
    </row>
    <row r="108" spans="1:48" ht="14.25" x14ac:dyDescent="0.15">
      <c r="A108" s="32">
        <v>32</v>
      </c>
      <c r="B108" s="32" t="s">
        <v>3645</v>
      </c>
      <c r="C108" s="34" t="s">
        <v>3646</v>
      </c>
      <c r="D108" s="73"/>
      <c r="E108" s="74"/>
      <c r="F108" s="74"/>
      <c r="G108" s="20"/>
      <c r="K108" s="186"/>
      <c r="L108" s="187"/>
      <c r="M108" s="204"/>
      <c r="N108" s="187"/>
      <c r="O108" s="187"/>
      <c r="Q108" s="21"/>
      <c r="R108" s="71"/>
      <c r="S108" s="71"/>
      <c r="T108" s="71"/>
      <c r="U108" s="71"/>
      <c r="V108" s="26" t="s">
        <v>17</v>
      </c>
      <c r="W108" s="195">
        <v>0.96499999999999997</v>
      </c>
      <c r="X108" s="71"/>
      <c r="Y108" s="71"/>
      <c r="Z108" s="54"/>
      <c r="AA108" s="53"/>
      <c r="AB108" s="53"/>
      <c r="AC108" s="59"/>
      <c r="AD108" s="1094"/>
      <c r="AE108" s="1095"/>
      <c r="AF108" s="1095"/>
      <c r="AG108" s="1095"/>
      <c r="AH108" s="1095"/>
      <c r="AI108" s="1096"/>
      <c r="AJ108" s="223" t="s">
        <v>1233</v>
      </c>
      <c r="AK108" s="107"/>
      <c r="AL108" s="107"/>
      <c r="AM108" s="107"/>
      <c r="AN108" s="107"/>
      <c r="AO108" s="107"/>
      <c r="AP108" s="107"/>
      <c r="AQ108" s="107"/>
      <c r="AR108" s="107"/>
      <c r="AS108" s="44" t="s">
        <v>1678</v>
      </c>
      <c r="AT108" s="296">
        <v>0.5</v>
      </c>
      <c r="AU108" s="35">
        <f>ROUND(ROUND(ROUND(M105*W108,0)*$AB$12,0)*AT108,0)</f>
        <v>58</v>
      </c>
      <c r="AV108" s="31"/>
    </row>
    <row r="109" spans="1:48" ht="14.25" customHeight="1" x14ac:dyDescent="0.15">
      <c r="A109" s="32">
        <v>32</v>
      </c>
      <c r="B109" s="32">
        <v>7705</v>
      </c>
      <c r="C109" s="34" t="s">
        <v>3647</v>
      </c>
      <c r="D109" s="73"/>
      <c r="E109" s="74"/>
      <c r="F109" s="74"/>
      <c r="G109" s="20"/>
      <c r="J109" s="187"/>
      <c r="K109" s="196" t="s">
        <v>1252</v>
      </c>
      <c r="L109" s="197"/>
      <c r="M109" s="301"/>
      <c r="N109" s="197"/>
      <c r="O109" s="197"/>
      <c r="P109" s="197"/>
      <c r="Q109" s="198"/>
      <c r="R109" s="40"/>
      <c r="S109" s="65"/>
      <c r="T109" s="65"/>
      <c r="U109" s="65"/>
      <c r="V109" s="65"/>
      <c r="W109" s="102"/>
      <c r="X109" s="65"/>
      <c r="Y109" s="65"/>
      <c r="Z109" s="168"/>
      <c r="AA109" s="23"/>
      <c r="AB109" s="23"/>
      <c r="AC109" s="300"/>
      <c r="AD109" s="183"/>
      <c r="AE109" s="65"/>
      <c r="AF109" s="65"/>
      <c r="AG109" s="65"/>
      <c r="AH109" s="65"/>
      <c r="AI109" s="65"/>
      <c r="AJ109" s="65"/>
      <c r="AK109" s="65"/>
      <c r="AL109" s="65"/>
      <c r="AM109" s="65"/>
      <c r="AN109" s="65"/>
      <c r="AO109" s="65"/>
      <c r="AP109" s="65"/>
      <c r="AQ109" s="65"/>
      <c r="AR109" s="65"/>
      <c r="AS109" s="184"/>
      <c r="AT109" s="307"/>
      <c r="AU109" s="35">
        <f>ROUND(M111*$AB$12,0)</f>
        <v>191</v>
      </c>
      <c r="AV109" s="31"/>
    </row>
    <row r="110" spans="1:48" ht="14.25" customHeight="1" x14ac:dyDescent="0.15">
      <c r="A110" s="32">
        <v>32</v>
      </c>
      <c r="B110" s="32">
        <v>7706</v>
      </c>
      <c r="C110" s="34" t="s">
        <v>3648</v>
      </c>
      <c r="D110" s="73"/>
      <c r="E110" s="74"/>
      <c r="F110" s="74"/>
      <c r="G110" s="20"/>
      <c r="J110" s="187"/>
      <c r="K110" s="200"/>
      <c r="L110" s="201"/>
      <c r="M110" s="302"/>
      <c r="N110" s="201"/>
      <c r="O110" s="201"/>
      <c r="P110" s="201"/>
      <c r="Q110" s="202"/>
      <c r="R110" s="4"/>
      <c r="S110" s="53"/>
      <c r="T110" s="53"/>
      <c r="U110" s="53"/>
      <c r="V110" s="53"/>
      <c r="W110" s="188"/>
      <c r="X110" s="53"/>
      <c r="Y110" s="53"/>
      <c r="Z110" s="54"/>
      <c r="AA110" s="53"/>
      <c r="AB110" s="53"/>
      <c r="AC110" s="59"/>
      <c r="AD110" s="1091" t="s">
        <v>1229</v>
      </c>
      <c r="AE110" s="1092"/>
      <c r="AF110" s="1092"/>
      <c r="AG110" s="1092"/>
      <c r="AH110" s="1092"/>
      <c r="AI110" s="1093"/>
      <c r="AJ110" s="72" t="s">
        <v>1230</v>
      </c>
      <c r="AK110" s="67"/>
      <c r="AL110" s="67"/>
      <c r="AM110" s="67"/>
      <c r="AN110" s="67"/>
      <c r="AO110" s="67"/>
      <c r="AP110" s="67"/>
      <c r="AQ110" s="67"/>
      <c r="AR110" s="67"/>
      <c r="AS110" s="65" t="s">
        <v>17</v>
      </c>
      <c r="AT110" s="296">
        <v>0.7</v>
      </c>
      <c r="AU110" s="35">
        <f>ROUND(ROUND(M111*$AB$12,0)*AT110,0)</f>
        <v>134</v>
      </c>
      <c r="AV110" s="31"/>
    </row>
    <row r="111" spans="1:48" ht="14.25" x14ac:dyDescent="0.15">
      <c r="A111" s="32">
        <v>32</v>
      </c>
      <c r="B111" s="32" t="s">
        <v>3649</v>
      </c>
      <c r="C111" s="34" t="s">
        <v>3650</v>
      </c>
      <c r="D111" s="73"/>
      <c r="E111" s="74"/>
      <c r="F111" s="74"/>
      <c r="G111" s="20"/>
      <c r="J111" s="187"/>
      <c r="K111" s="186"/>
      <c r="L111" s="187"/>
      <c r="M111" s="189">
        <f>'11経過的施設入所支援(基本４)'!L111</f>
        <v>273</v>
      </c>
      <c r="N111" s="4" t="s">
        <v>21</v>
      </c>
      <c r="Q111" s="21"/>
      <c r="R111" s="4"/>
      <c r="S111" s="53"/>
      <c r="T111" s="53"/>
      <c r="U111" s="53"/>
      <c r="V111" s="53"/>
      <c r="W111" s="188"/>
      <c r="X111" s="53"/>
      <c r="Y111" s="53"/>
      <c r="Z111" s="54"/>
      <c r="AA111" s="53"/>
      <c r="AB111" s="53"/>
      <c r="AC111" s="59"/>
      <c r="AD111" s="1094"/>
      <c r="AE111" s="1095"/>
      <c r="AF111" s="1095"/>
      <c r="AG111" s="1095"/>
      <c r="AH111" s="1095"/>
      <c r="AI111" s="1096"/>
      <c r="AJ111" s="223" t="s">
        <v>1233</v>
      </c>
      <c r="AK111" s="107"/>
      <c r="AL111" s="107"/>
      <c r="AM111" s="107"/>
      <c r="AN111" s="107"/>
      <c r="AO111" s="107"/>
      <c r="AP111" s="107"/>
      <c r="AQ111" s="107"/>
      <c r="AR111" s="107"/>
      <c r="AS111" s="44" t="s">
        <v>1678</v>
      </c>
      <c r="AT111" s="296">
        <v>0.5</v>
      </c>
      <c r="AU111" s="35">
        <f>ROUND(ROUND(M111*$AB$12,0)*AT111,0)</f>
        <v>96</v>
      </c>
      <c r="AV111" s="31"/>
    </row>
    <row r="112" spans="1:48" ht="14.25" x14ac:dyDescent="0.15">
      <c r="A112" s="32">
        <v>32</v>
      </c>
      <c r="B112" s="32">
        <v>7707</v>
      </c>
      <c r="C112" s="34" t="s">
        <v>3651</v>
      </c>
      <c r="D112" s="73"/>
      <c r="E112" s="74"/>
      <c r="F112" s="74"/>
      <c r="G112" s="20"/>
      <c r="J112" s="187"/>
      <c r="K112" s="186"/>
      <c r="L112" s="187"/>
      <c r="M112" s="204"/>
      <c r="N112" s="187"/>
      <c r="O112" s="187"/>
      <c r="P112" s="187"/>
      <c r="Q112" s="21"/>
      <c r="R112" s="67" t="s">
        <v>1235</v>
      </c>
      <c r="S112" s="67"/>
      <c r="T112" s="67"/>
      <c r="U112" s="67"/>
      <c r="V112" s="67"/>
      <c r="W112" s="192"/>
      <c r="X112" s="67"/>
      <c r="Y112" s="67"/>
      <c r="Z112" s="54"/>
      <c r="AA112" s="53"/>
      <c r="AB112" s="53"/>
      <c r="AC112" s="59"/>
      <c r="AD112" s="72"/>
      <c r="AE112" s="67"/>
      <c r="AF112" s="67"/>
      <c r="AG112" s="67"/>
      <c r="AH112" s="67"/>
      <c r="AI112" s="67"/>
      <c r="AJ112" s="67"/>
      <c r="AK112" s="67"/>
      <c r="AL112" s="67"/>
      <c r="AM112" s="67"/>
      <c r="AN112" s="67"/>
      <c r="AO112" s="67"/>
      <c r="AP112" s="67"/>
      <c r="AQ112" s="67"/>
      <c r="AR112" s="67"/>
      <c r="AS112" s="65"/>
      <c r="AT112" s="157"/>
      <c r="AU112" s="35">
        <f>ROUND(ROUND(M111*W114,0)*$AB$12,0)</f>
        <v>184</v>
      </c>
      <c r="AV112" s="31"/>
    </row>
    <row r="113" spans="1:48" ht="14.25" customHeight="1" x14ac:dyDescent="0.15">
      <c r="A113" s="32">
        <v>32</v>
      </c>
      <c r="B113" s="32">
        <v>7708</v>
      </c>
      <c r="C113" s="34" t="s">
        <v>3652</v>
      </c>
      <c r="D113" s="73"/>
      <c r="E113" s="74"/>
      <c r="F113" s="74"/>
      <c r="G113" s="20"/>
      <c r="J113" s="187"/>
      <c r="K113" s="186"/>
      <c r="L113" s="187"/>
      <c r="M113" s="204"/>
      <c r="N113" s="187"/>
      <c r="O113" s="187"/>
      <c r="P113" s="187"/>
      <c r="Q113" s="21"/>
      <c r="R113" s="53" t="s">
        <v>1237</v>
      </c>
      <c r="S113" s="53"/>
      <c r="T113" s="53"/>
      <c r="U113" s="53"/>
      <c r="V113" s="53"/>
      <c r="W113" s="188"/>
      <c r="X113" s="53"/>
      <c r="Y113" s="53"/>
      <c r="Z113" s="54"/>
      <c r="AA113" s="53"/>
      <c r="AB113" s="53"/>
      <c r="AC113" s="59"/>
      <c r="AD113" s="1091" t="s">
        <v>1229</v>
      </c>
      <c r="AE113" s="1092"/>
      <c r="AF113" s="1092"/>
      <c r="AG113" s="1092"/>
      <c r="AH113" s="1092"/>
      <c r="AI113" s="1093"/>
      <c r="AJ113" s="72" t="s">
        <v>1230</v>
      </c>
      <c r="AK113" s="67"/>
      <c r="AL113" s="67"/>
      <c r="AM113" s="67"/>
      <c r="AN113" s="67"/>
      <c r="AO113" s="67"/>
      <c r="AP113" s="67"/>
      <c r="AQ113" s="67"/>
      <c r="AR113" s="67"/>
      <c r="AS113" s="65" t="s">
        <v>17</v>
      </c>
      <c r="AT113" s="296">
        <v>0.7</v>
      </c>
      <c r="AU113" s="35">
        <f>ROUND(ROUND(ROUND(M111*W114,0)*$AB$12,0)*AT113,0)</f>
        <v>129</v>
      </c>
      <c r="AV113" s="31"/>
    </row>
    <row r="114" spans="1:48" ht="14.25" x14ac:dyDescent="0.15">
      <c r="A114" s="32">
        <v>32</v>
      </c>
      <c r="B114" s="32" t="s">
        <v>3653</v>
      </c>
      <c r="C114" s="34" t="s">
        <v>3654</v>
      </c>
      <c r="D114" s="73"/>
      <c r="E114" s="74"/>
      <c r="F114" s="74"/>
      <c r="G114" s="20"/>
      <c r="J114" s="187"/>
      <c r="K114" s="186"/>
      <c r="L114" s="187"/>
      <c r="M114" s="204"/>
      <c r="N114" s="187"/>
      <c r="O114" s="187"/>
      <c r="P114" s="187"/>
      <c r="Q114" s="21"/>
      <c r="R114" s="71"/>
      <c r="S114" s="71"/>
      <c r="T114" s="71"/>
      <c r="U114" s="71"/>
      <c r="V114" s="26" t="s">
        <v>17</v>
      </c>
      <c r="W114" s="195">
        <v>0.96499999999999997</v>
      </c>
      <c r="X114" s="71"/>
      <c r="Y114" s="71"/>
      <c r="Z114" s="54"/>
      <c r="AA114" s="53"/>
      <c r="AB114" s="53"/>
      <c r="AC114" s="59"/>
      <c r="AD114" s="1094"/>
      <c r="AE114" s="1095"/>
      <c r="AF114" s="1095"/>
      <c r="AG114" s="1095"/>
      <c r="AH114" s="1095"/>
      <c r="AI114" s="1096"/>
      <c r="AJ114" s="223" t="s">
        <v>1233</v>
      </c>
      <c r="AK114" s="107"/>
      <c r="AL114" s="107"/>
      <c r="AM114" s="107"/>
      <c r="AN114" s="107"/>
      <c r="AO114" s="107"/>
      <c r="AP114" s="107"/>
      <c r="AQ114" s="107"/>
      <c r="AR114" s="107"/>
      <c r="AS114" s="44" t="s">
        <v>1678</v>
      </c>
      <c r="AT114" s="296">
        <v>0.5</v>
      </c>
      <c r="AU114" s="35">
        <f>ROUND(ROUND(ROUND(M111*W114,0)*$AB$12,0)*AT114,0)</f>
        <v>92</v>
      </c>
      <c r="AV114" s="31"/>
    </row>
    <row r="115" spans="1:48" ht="14.25" customHeight="1" x14ac:dyDescent="0.15">
      <c r="A115" s="32">
        <v>32</v>
      </c>
      <c r="B115" s="32">
        <v>7709</v>
      </c>
      <c r="C115" s="34" t="s">
        <v>3655</v>
      </c>
      <c r="D115" s="73"/>
      <c r="E115" s="74"/>
      <c r="F115" s="74"/>
      <c r="G115" s="20"/>
      <c r="J115" s="187"/>
      <c r="K115" s="196" t="s">
        <v>1261</v>
      </c>
      <c r="L115" s="197"/>
      <c r="M115" s="301"/>
      <c r="N115" s="197"/>
      <c r="O115" s="197"/>
      <c r="P115" s="197"/>
      <c r="Q115" s="198"/>
      <c r="R115" s="40"/>
      <c r="S115" s="65"/>
      <c r="T115" s="65"/>
      <c r="U115" s="65"/>
      <c r="V115" s="65"/>
      <c r="W115" s="102"/>
      <c r="X115" s="65"/>
      <c r="Y115" s="65"/>
      <c r="Z115" s="168"/>
      <c r="AA115" s="23"/>
      <c r="AB115" s="23"/>
      <c r="AC115" s="300"/>
      <c r="AD115" s="183"/>
      <c r="AE115" s="65"/>
      <c r="AF115" s="65"/>
      <c r="AG115" s="65"/>
      <c r="AH115" s="65"/>
      <c r="AI115" s="65"/>
      <c r="AJ115" s="65"/>
      <c r="AK115" s="65"/>
      <c r="AL115" s="65"/>
      <c r="AM115" s="65"/>
      <c r="AN115" s="65"/>
      <c r="AO115" s="65"/>
      <c r="AP115" s="65"/>
      <c r="AQ115" s="65"/>
      <c r="AR115" s="65"/>
      <c r="AS115" s="184"/>
      <c r="AT115" s="307"/>
      <c r="AU115" s="35">
        <f>ROUND(M117*$AB$12,0)</f>
        <v>191</v>
      </c>
      <c r="AV115" s="31"/>
    </row>
    <row r="116" spans="1:48" ht="14.25" customHeight="1" x14ac:dyDescent="0.15">
      <c r="A116" s="32">
        <v>32</v>
      </c>
      <c r="B116" s="32">
        <v>7710</v>
      </c>
      <c r="C116" s="34" t="s">
        <v>3656</v>
      </c>
      <c r="D116" s="73"/>
      <c r="E116" s="74"/>
      <c r="F116" s="74"/>
      <c r="G116" s="20"/>
      <c r="J116" s="187"/>
      <c r="K116" s="200"/>
      <c r="L116" s="201"/>
      <c r="M116" s="302"/>
      <c r="N116" s="201"/>
      <c r="O116" s="201"/>
      <c r="P116" s="201"/>
      <c r="Q116" s="202"/>
      <c r="R116" s="4"/>
      <c r="S116" s="53"/>
      <c r="T116" s="53"/>
      <c r="U116" s="53"/>
      <c r="V116" s="53"/>
      <c r="W116" s="188"/>
      <c r="X116" s="53"/>
      <c r="Y116" s="53"/>
      <c r="Z116" s="54"/>
      <c r="AA116" s="53"/>
      <c r="AB116" s="53"/>
      <c r="AC116" s="59"/>
      <c r="AD116" s="1091" t="s">
        <v>1229</v>
      </c>
      <c r="AE116" s="1092"/>
      <c r="AF116" s="1092"/>
      <c r="AG116" s="1092"/>
      <c r="AH116" s="1092"/>
      <c r="AI116" s="1093"/>
      <c r="AJ116" s="72" t="s">
        <v>1230</v>
      </c>
      <c r="AK116" s="67"/>
      <c r="AL116" s="67"/>
      <c r="AM116" s="67"/>
      <c r="AN116" s="67"/>
      <c r="AO116" s="67"/>
      <c r="AP116" s="67"/>
      <c r="AQ116" s="67"/>
      <c r="AR116" s="67"/>
      <c r="AS116" s="65" t="s">
        <v>17</v>
      </c>
      <c r="AT116" s="296">
        <v>0.7</v>
      </c>
      <c r="AU116" s="35">
        <f>ROUND(ROUND(M117*$AB$12,0)*AT116,0)</f>
        <v>134</v>
      </c>
      <c r="AV116" s="31"/>
    </row>
    <row r="117" spans="1:48" ht="14.25" x14ac:dyDescent="0.15">
      <c r="A117" s="32">
        <v>32</v>
      </c>
      <c r="B117" s="32" t="s">
        <v>3657</v>
      </c>
      <c r="C117" s="34" t="s">
        <v>3658</v>
      </c>
      <c r="D117" s="73"/>
      <c r="E117" s="74"/>
      <c r="F117" s="74"/>
      <c r="G117" s="20"/>
      <c r="J117" s="187"/>
      <c r="K117" s="186"/>
      <c r="L117" s="187"/>
      <c r="M117" s="189">
        <f>'11経過的施設入所支援(基本４)'!L117</f>
        <v>273</v>
      </c>
      <c r="N117" s="4" t="s">
        <v>21</v>
      </c>
      <c r="Q117" s="21"/>
      <c r="R117" s="4"/>
      <c r="S117" s="53"/>
      <c r="T117" s="53"/>
      <c r="U117" s="53"/>
      <c r="V117" s="53"/>
      <c r="W117" s="188"/>
      <c r="X117" s="53"/>
      <c r="Y117" s="53"/>
      <c r="Z117" s="54"/>
      <c r="AA117" s="53"/>
      <c r="AB117" s="53"/>
      <c r="AC117" s="59"/>
      <c r="AD117" s="1094"/>
      <c r="AE117" s="1095"/>
      <c r="AF117" s="1095"/>
      <c r="AG117" s="1095"/>
      <c r="AH117" s="1095"/>
      <c r="AI117" s="1096"/>
      <c r="AJ117" s="223" t="s">
        <v>1233</v>
      </c>
      <c r="AK117" s="107"/>
      <c r="AL117" s="107"/>
      <c r="AM117" s="107"/>
      <c r="AN117" s="107"/>
      <c r="AO117" s="107"/>
      <c r="AP117" s="107"/>
      <c r="AQ117" s="107"/>
      <c r="AR117" s="107"/>
      <c r="AS117" s="44" t="s">
        <v>1678</v>
      </c>
      <c r="AT117" s="296">
        <v>0.5</v>
      </c>
      <c r="AU117" s="35">
        <f>ROUND(ROUND(M117*$AB$12,0)*AT117,0)</f>
        <v>96</v>
      </c>
      <c r="AV117" s="31"/>
    </row>
    <row r="118" spans="1:48" ht="14.25" x14ac:dyDescent="0.15">
      <c r="A118" s="32">
        <v>32</v>
      </c>
      <c r="B118" s="32">
        <v>7711</v>
      </c>
      <c r="C118" s="34" t="s">
        <v>3659</v>
      </c>
      <c r="D118" s="73"/>
      <c r="E118" s="74"/>
      <c r="F118" s="74"/>
      <c r="G118" s="20"/>
      <c r="J118" s="187"/>
      <c r="K118" s="186"/>
      <c r="L118" s="187"/>
      <c r="M118" s="204"/>
      <c r="N118" s="187"/>
      <c r="O118" s="187"/>
      <c r="P118" s="187"/>
      <c r="Q118" s="21"/>
      <c r="R118" s="67" t="s">
        <v>1235</v>
      </c>
      <c r="S118" s="67"/>
      <c r="T118" s="67"/>
      <c r="U118" s="67"/>
      <c r="V118" s="67"/>
      <c r="W118" s="192"/>
      <c r="X118" s="67"/>
      <c r="Y118" s="67"/>
      <c r="Z118" s="54"/>
      <c r="AA118" s="53"/>
      <c r="AB118" s="53"/>
      <c r="AC118" s="59"/>
      <c r="AD118" s="72"/>
      <c r="AE118" s="67"/>
      <c r="AF118" s="67"/>
      <c r="AG118" s="67"/>
      <c r="AH118" s="67"/>
      <c r="AI118" s="67"/>
      <c r="AJ118" s="67"/>
      <c r="AK118" s="67"/>
      <c r="AL118" s="67"/>
      <c r="AM118" s="67"/>
      <c r="AN118" s="67"/>
      <c r="AO118" s="67"/>
      <c r="AP118" s="67"/>
      <c r="AQ118" s="67"/>
      <c r="AR118" s="67"/>
      <c r="AS118" s="65"/>
      <c r="AT118" s="157"/>
      <c r="AU118" s="35">
        <f>ROUND(ROUND(M117*W120,0)*$AB$12,0)</f>
        <v>184</v>
      </c>
      <c r="AV118" s="31"/>
    </row>
    <row r="119" spans="1:48" ht="14.25" customHeight="1" x14ac:dyDescent="0.15">
      <c r="A119" s="32">
        <v>32</v>
      </c>
      <c r="B119" s="32">
        <v>7712</v>
      </c>
      <c r="C119" s="34" t="s">
        <v>3660</v>
      </c>
      <c r="D119" s="73"/>
      <c r="E119" s="74"/>
      <c r="F119" s="74"/>
      <c r="G119" s="20"/>
      <c r="J119" s="187"/>
      <c r="K119" s="186"/>
      <c r="L119" s="187"/>
      <c r="M119" s="204"/>
      <c r="N119" s="187"/>
      <c r="O119" s="187"/>
      <c r="P119" s="187"/>
      <c r="Q119" s="21"/>
      <c r="R119" s="53" t="s">
        <v>1237</v>
      </c>
      <c r="S119" s="53"/>
      <c r="T119" s="53"/>
      <c r="U119" s="53"/>
      <c r="V119" s="53"/>
      <c r="W119" s="188"/>
      <c r="X119" s="53"/>
      <c r="Y119" s="53"/>
      <c r="Z119" s="54"/>
      <c r="AA119" s="53"/>
      <c r="AB119" s="53"/>
      <c r="AC119" s="59"/>
      <c r="AD119" s="1091" t="s">
        <v>1229</v>
      </c>
      <c r="AE119" s="1092"/>
      <c r="AF119" s="1092"/>
      <c r="AG119" s="1092"/>
      <c r="AH119" s="1092"/>
      <c r="AI119" s="1093"/>
      <c r="AJ119" s="72" t="s">
        <v>1230</v>
      </c>
      <c r="AK119" s="67"/>
      <c r="AL119" s="67"/>
      <c r="AM119" s="67"/>
      <c r="AN119" s="67"/>
      <c r="AO119" s="67"/>
      <c r="AP119" s="67"/>
      <c r="AQ119" s="67"/>
      <c r="AR119" s="67"/>
      <c r="AS119" s="65" t="s">
        <v>17</v>
      </c>
      <c r="AT119" s="296">
        <v>0.7</v>
      </c>
      <c r="AU119" s="35">
        <f>ROUND(ROUND(ROUND(M117*W120,0)*$AB$12,0)*AT119,0)</f>
        <v>129</v>
      </c>
      <c r="AV119" s="31"/>
    </row>
    <row r="120" spans="1:48" ht="14.25" x14ac:dyDescent="0.15">
      <c r="A120" s="32">
        <v>32</v>
      </c>
      <c r="B120" s="32" t="s">
        <v>3661</v>
      </c>
      <c r="C120" s="34" t="s">
        <v>3662</v>
      </c>
      <c r="D120" s="73"/>
      <c r="E120" s="74"/>
      <c r="F120" s="74"/>
      <c r="G120" s="20"/>
      <c r="J120" s="187"/>
      <c r="K120" s="186"/>
      <c r="L120" s="187"/>
      <c r="M120" s="204"/>
      <c r="N120" s="187"/>
      <c r="O120" s="187"/>
      <c r="P120" s="187"/>
      <c r="Q120" s="21"/>
      <c r="R120" s="71"/>
      <c r="S120" s="71"/>
      <c r="T120" s="71"/>
      <c r="U120" s="71"/>
      <c r="V120" s="26" t="s">
        <v>17</v>
      </c>
      <c r="W120" s="195">
        <v>0.96499999999999997</v>
      </c>
      <c r="X120" s="71"/>
      <c r="Y120" s="71"/>
      <c r="Z120" s="54"/>
      <c r="AA120" s="53"/>
      <c r="AB120" s="53"/>
      <c r="AC120" s="59"/>
      <c r="AD120" s="1094"/>
      <c r="AE120" s="1095"/>
      <c r="AF120" s="1095"/>
      <c r="AG120" s="1095"/>
      <c r="AH120" s="1095"/>
      <c r="AI120" s="1096"/>
      <c r="AJ120" s="223" t="s">
        <v>1233</v>
      </c>
      <c r="AK120" s="107"/>
      <c r="AL120" s="107"/>
      <c r="AM120" s="107"/>
      <c r="AN120" s="107"/>
      <c r="AO120" s="107"/>
      <c r="AP120" s="107"/>
      <c r="AQ120" s="107"/>
      <c r="AR120" s="107"/>
      <c r="AS120" s="44" t="s">
        <v>1678</v>
      </c>
      <c r="AT120" s="296">
        <v>0.5</v>
      </c>
      <c r="AU120" s="35">
        <f>ROUND(ROUND(ROUND(M117*W120,0)*$AB$12,0)*AT120,0)</f>
        <v>92</v>
      </c>
      <c r="AV120" s="31"/>
    </row>
    <row r="121" spans="1:48" ht="14.25" customHeight="1" x14ac:dyDescent="0.15">
      <c r="A121" s="32">
        <v>32</v>
      </c>
      <c r="B121" s="32">
        <v>7721</v>
      </c>
      <c r="C121" s="34" t="s">
        <v>3663</v>
      </c>
      <c r="D121" s="73"/>
      <c r="E121" s="74"/>
      <c r="F121" s="74"/>
      <c r="G121" s="1085" t="s">
        <v>1673</v>
      </c>
      <c r="H121" s="1086"/>
      <c r="I121" s="1086"/>
      <c r="J121" s="1087"/>
      <c r="K121" s="196" t="s">
        <v>1674</v>
      </c>
      <c r="L121" s="197"/>
      <c r="M121" s="301"/>
      <c r="N121" s="197"/>
      <c r="O121" s="197"/>
      <c r="P121" s="197"/>
      <c r="Q121" s="198"/>
      <c r="R121" s="40"/>
      <c r="S121" s="65"/>
      <c r="T121" s="65"/>
      <c r="U121" s="65"/>
      <c r="V121" s="65"/>
      <c r="W121" s="102"/>
      <c r="X121" s="65"/>
      <c r="Y121" s="182"/>
      <c r="Z121" s="168"/>
      <c r="AA121" s="23"/>
      <c r="AB121" s="23"/>
      <c r="AC121" s="300"/>
      <c r="AD121" s="183"/>
      <c r="AE121" s="65"/>
      <c r="AF121" s="65"/>
      <c r="AG121" s="65"/>
      <c r="AH121" s="65"/>
      <c r="AI121" s="65"/>
      <c r="AJ121" s="65"/>
      <c r="AK121" s="65"/>
      <c r="AL121" s="65"/>
      <c r="AM121" s="65"/>
      <c r="AN121" s="65"/>
      <c r="AO121" s="65"/>
      <c r="AP121" s="65"/>
      <c r="AQ121" s="65"/>
      <c r="AR121" s="65"/>
      <c r="AS121" s="184"/>
      <c r="AT121" s="307"/>
      <c r="AU121" s="35">
        <f>ROUND(M123*$AB$12,0)</f>
        <v>169</v>
      </c>
      <c r="AV121" s="31"/>
    </row>
    <row r="122" spans="1:48" ht="14.25" customHeight="1" x14ac:dyDescent="0.15">
      <c r="A122" s="32">
        <v>32</v>
      </c>
      <c r="B122" s="32">
        <v>7722</v>
      </c>
      <c r="C122" s="34" t="s">
        <v>3664</v>
      </c>
      <c r="D122" s="73"/>
      <c r="E122" s="74"/>
      <c r="F122" s="74"/>
      <c r="G122" s="1088"/>
      <c r="H122" s="1089"/>
      <c r="I122" s="1089"/>
      <c r="J122" s="1090"/>
      <c r="K122" s="200"/>
      <c r="L122" s="201"/>
      <c r="M122" s="302"/>
      <c r="N122" s="201"/>
      <c r="O122" s="201"/>
      <c r="P122" s="201"/>
      <c r="Q122" s="202"/>
      <c r="R122" s="4"/>
      <c r="S122" s="53"/>
      <c r="T122" s="53"/>
      <c r="U122" s="53"/>
      <c r="V122" s="53"/>
      <c r="W122" s="188"/>
      <c r="X122" s="53"/>
      <c r="Y122" s="59"/>
      <c r="Z122" s="54"/>
      <c r="AA122" s="53"/>
      <c r="AB122" s="53"/>
      <c r="AC122" s="59"/>
      <c r="AD122" s="1091" t="s">
        <v>1229</v>
      </c>
      <c r="AE122" s="1092"/>
      <c r="AF122" s="1092"/>
      <c r="AG122" s="1092"/>
      <c r="AH122" s="1092"/>
      <c r="AI122" s="1093"/>
      <c r="AJ122" s="72" t="s">
        <v>1230</v>
      </c>
      <c r="AK122" s="67"/>
      <c r="AL122" s="67"/>
      <c r="AM122" s="67"/>
      <c r="AN122" s="67"/>
      <c r="AO122" s="67"/>
      <c r="AP122" s="67"/>
      <c r="AQ122" s="67"/>
      <c r="AR122" s="67"/>
      <c r="AS122" s="65" t="s">
        <v>17</v>
      </c>
      <c r="AT122" s="296">
        <v>0.7</v>
      </c>
      <c r="AU122" s="35">
        <f>ROUND(ROUND(M123*$AB$12,0)*AT122,0)</f>
        <v>118</v>
      </c>
      <c r="AV122" s="31"/>
    </row>
    <row r="123" spans="1:48" ht="14.25" x14ac:dyDescent="0.15">
      <c r="A123" s="32">
        <v>32</v>
      </c>
      <c r="B123" s="32" t="s">
        <v>3665</v>
      </c>
      <c r="C123" s="34" t="s">
        <v>3666</v>
      </c>
      <c r="D123" s="73"/>
      <c r="E123" s="74"/>
      <c r="F123" s="74"/>
      <c r="G123" s="1088"/>
      <c r="H123" s="1089"/>
      <c r="I123" s="1089"/>
      <c r="J123" s="1090"/>
      <c r="K123" s="186"/>
      <c r="L123" s="187"/>
      <c r="M123" s="189">
        <f>'11経過的施設入所支援(基本４)'!L123</f>
        <v>241</v>
      </c>
      <c r="N123" s="4" t="s">
        <v>21</v>
      </c>
      <c r="Q123" s="21"/>
      <c r="R123" s="4"/>
      <c r="S123" s="53"/>
      <c r="T123" s="53"/>
      <c r="U123" s="53"/>
      <c r="V123" s="53"/>
      <c r="W123" s="188"/>
      <c r="X123" s="53"/>
      <c r="Y123" s="59"/>
      <c r="Z123" s="54"/>
      <c r="AA123" s="53"/>
      <c r="AB123" s="53"/>
      <c r="AC123" s="59"/>
      <c r="AD123" s="1094"/>
      <c r="AE123" s="1095"/>
      <c r="AF123" s="1095"/>
      <c r="AG123" s="1095"/>
      <c r="AH123" s="1095"/>
      <c r="AI123" s="1096"/>
      <c r="AJ123" s="223" t="s">
        <v>1233</v>
      </c>
      <c r="AK123" s="107"/>
      <c r="AL123" s="107"/>
      <c r="AM123" s="107"/>
      <c r="AN123" s="107"/>
      <c r="AO123" s="107"/>
      <c r="AP123" s="107"/>
      <c r="AQ123" s="107"/>
      <c r="AR123" s="107"/>
      <c r="AS123" s="44" t="s">
        <v>1678</v>
      </c>
      <c r="AT123" s="296">
        <v>0.5</v>
      </c>
      <c r="AU123" s="35">
        <f>ROUND(ROUND(M123*$AB$12,0)*AT123,0)</f>
        <v>85</v>
      </c>
      <c r="AV123" s="31"/>
    </row>
    <row r="124" spans="1:48" ht="14.25" x14ac:dyDescent="0.15">
      <c r="A124" s="32">
        <v>32</v>
      </c>
      <c r="B124" s="32">
        <v>7723</v>
      </c>
      <c r="C124" s="34" t="s">
        <v>3667</v>
      </c>
      <c r="D124" s="73"/>
      <c r="E124" s="74"/>
      <c r="F124" s="74"/>
      <c r="G124" s="73"/>
      <c r="H124" s="74"/>
      <c r="I124" s="74"/>
      <c r="J124" s="75"/>
      <c r="K124" s="20"/>
      <c r="M124" s="58"/>
      <c r="Q124" s="21"/>
      <c r="R124" s="67" t="s">
        <v>1235</v>
      </c>
      <c r="S124" s="67"/>
      <c r="T124" s="67"/>
      <c r="U124" s="67"/>
      <c r="V124" s="67"/>
      <c r="W124" s="192"/>
      <c r="X124" s="67"/>
      <c r="Y124" s="67"/>
      <c r="Z124" s="54"/>
      <c r="AA124" s="53"/>
      <c r="AB124" s="53"/>
      <c r="AC124" s="59"/>
      <c r="AD124" s="72"/>
      <c r="AE124" s="67"/>
      <c r="AF124" s="67"/>
      <c r="AG124" s="67"/>
      <c r="AH124" s="67"/>
      <c r="AI124" s="67"/>
      <c r="AJ124" s="67"/>
      <c r="AK124" s="67"/>
      <c r="AL124" s="67"/>
      <c r="AM124" s="67"/>
      <c r="AN124" s="67"/>
      <c r="AO124" s="67"/>
      <c r="AP124" s="67"/>
      <c r="AQ124" s="67"/>
      <c r="AR124" s="67"/>
      <c r="AS124" s="65"/>
      <c r="AT124" s="157"/>
      <c r="AU124" s="35">
        <f>ROUND(ROUND(M123*W126,0)*$AB$12,0)</f>
        <v>163</v>
      </c>
      <c r="AV124" s="31"/>
    </row>
    <row r="125" spans="1:48" ht="14.25" customHeight="1" x14ac:dyDescent="0.15">
      <c r="A125" s="32">
        <v>32</v>
      </c>
      <c r="B125" s="32">
        <v>7724</v>
      </c>
      <c r="C125" s="34" t="s">
        <v>3668</v>
      </c>
      <c r="D125" s="73"/>
      <c r="E125" s="74"/>
      <c r="F125" s="74"/>
      <c r="G125" s="20"/>
      <c r="K125" s="186"/>
      <c r="L125" s="187"/>
      <c r="M125" s="204"/>
      <c r="N125" s="187"/>
      <c r="O125" s="187"/>
      <c r="Q125" s="21"/>
      <c r="R125" s="53" t="s">
        <v>1237</v>
      </c>
      <c r="S125" s="53"/>
      <c r="T125" s="53"/>
      <c r="U125" s="53"/>
      <c r="V125" s="53"/>
      <c r="W125" s="188"/>
      <c r="X125" s="53"/>
      <c r="Y125" s="53"/>
      <c r="Z125" s="54"/>
      <c r="AA125" s="53"/>
      <c r="AB125" s="53"/>
      <c r="AC125" s="59"/>
      <c r="AD125" s="1091" t="s">
        <v>1229</v>
      </c>
      <c r="AE125" s="1092"/>
      <c r="AF125" s="1092"/>
      <c r="AG125" s="1092"/>
      <c r="AH125" s="1092"/>
      <c r="AI125" s="1093"/>
      <c r="AJ125" s="72" t="s">
        <v>1230</v>
      </c>
      <c r="AK125" s="67"/>
      <c r="AL125" s="67"/>
      <c r="AM125" s="67"/>
      <c r="AN125" s="67"/>
      <c r="AO125" s="67"/>
      <c r="AP125" s="67"/>
      <c r="AQ125" s="67"/>
      <c r="AR125" s="67"/>
      <c r="AS125" s="65" t="s">
        <v>17</v>
      </c>
      <c r="AT125" s="296">
        <v>0.7</v>
      </c>
      <c r="AU125" s="35">
        <f>ROUND(ROUND(ROUND(M123*W126,0)*$AB$12,0)*AT125,0)</f>
        <v>114</v>
      </c>
      <c r="AV125" s="31"/>
    </row>
    <row r="126" spans="1:48" ht="14.25" x14ac:dyDescent="0.15">
      <c r="A126" s="32">
        <v>32</v>
      </c>
      <c r="B126" s="32" t="s">
        <v>3669</v>
      </c>
      <c r="C126" s="34" t="s">
        <v>3670</v>
      </c>
      <c r="D126" s="73"/>
      <c r="E126" s="74"/>
      <c r="F126" s="74"/>
      <c r="G126" s="20"/>
      <c r="K126" s="186"/>
      <c r="L126" s="187"/>
      <c r="M126" s="204"/>
      <c r="N126" s="187"/>
      <c r="O126" s="187"/>
      <c r="Q126" s="21"/>
      <c r="R126" s="71"/>
      <c r="S126" s="71"/>
      <c r="T126" s="71"/>
      <c r="U126" s="71"/>
      <c r="V126" s="26" t="s">
        <v>17</v>
      </c>
      <c r="W126" s="195">
        <v>0.96499999999999997</v>
      </c>
      <c r="X126" s="71"/>
      <c r="Y126" s="71"/>
      <c r="Z126" s="54"/>
      <c r="AA126" s="53"/>
      <c r="AB126" s="53"/>
      <c r="AC126" s="59"/>
      <c r="AD126" s="1094"/>
      <c r="AE126" s="1095"/>
      <c r="AF126" s="1095"/>
      <c r="AG126" s="1095"/>
      <c r="AH126" s="1095"/>
      <c r="AI126" s="1096"/>
      <c r="AJ126" s="223" t="s">
        <v>1233</v>
      </c>
      <c r="AK126" s="107"/>
      <c r="AL126" s="107"/>
      <c r="AM126" s="107"/>
      <c r="AN126" s="107"/>
      <c r="AO126" s="107"/>
      <c r="AP126" s="107"/>
      <c r="AQ126" s="107"/>
      <c r="AR126" s="107"/>
      <c r="AS126" s="44" t="s">
        <v>1678</v>
      </c>
      <c r="AT126" s="296">
        <v>0.5</v>
      </c>
      <c r="AU126" s="35">
        <f>ROUND(ROUND(ROUND(M123*W126,0)*$AB$12,0)*AT126,0)</f>
        <v>82</v>
      </c>
      <c r="AV126" s="31"/>
    </row>
    <row r="127" spans="1:48" ht="14.25" customHeight="1" x14ac:dyDescent="0.15">
      <c r="A127" s="32">
        <v>32</v>
      </c>
      <c r="B127" s="32">
        <v>7725</v>
      </c>
      <c r="C127" s="34" t="s">
        <v>3671</v>
      </c>
      <c r="D127" s="73"/>
      <c r="E127" s="74"/>
      <c r="F127" s="74"/>
      <c r="G127" s="20"/>
      <c r="J127" s="187"/>
      <c r="K127" s="196" t="s">
        <v>1684</v>
      </c>
      <c r="L127" s="197"/>
      <c r="M127" s="301"/>
      <c r="N127" s="197"/>
      <c r="O127" s="197"/>
      <c r="P127" s="197"/>
      <c r="Q127" s="198"/>
      <c r="R127" s="40"/>
      <c r="S127" s="65"/>
      <c r="T127" s="65"/>
      <c r="U127" s="65"/>
      <c r="V127" s="65"/>
      <c r="W127" s="102"/>
      <c r="X127" s="65"/>
      <c r="Y127" s="65"/>
      <c r="Z127" s="168"/>
      <c r="AA127" s="23"/>
      <c r="AB127" s="23"/>
      <c r="AC127" s="300"/>
      <c r="AD127" s="183"/>
      <c r="AE127" s="65"/>
      <c r="AF127" s="65"/>
      <c r="AG127" s="65"/>
      <c r="AH127" s="65"/>
      <c r="AI127" s="65"/>
      <c r="AJ127" s="65"/>
      <c r="AK127" s="65"/>
      <c r="AL127" s="65"/>
      <c r="AM127" s="65"/>
      <c r="AN127" s="65"/>
      <c r="AO127" s="65"/>
      <c r="AP127" s="65"/>
      <c r="AQ127" s="65"/>
      <c r="AR127" s="65"/>
      <c r="AS127" s="184"/>
      <c r="AT127" s="307"/>
      <c r="AU127" s="35">
        <f>ROUND(M129*$AB$12,0)</f>
        <v>169</v>
      </c>
      <c r="AV127" s="31"/>
    </row>
    <row r="128" spans="1:48" ht="14.25" customHeight="1" x14ac:dyDescent="0.15">
      <c r="A128" s="32">
        <v>32</v>
      </c>
      <c r="B128" s="32">
        <v>7726</v>
      </c>
      <c r="C128" s="34" t="s">
        <v>3672</v>
      </c>
      <c r="D128" s="73"/>
      <c r="E128" s="74"/>
      <c r="F128" s="74"/>
      <c r="G128" s="20"/>
      <c r="J128" s="187"/>
      <c r="K128" s="200"/>
      <c r="L128" s="201"/>
      <c r="M128" s="302"/>
      <c r="N128" s="201"/>
      <c r="O128" s="201"/>
      <c r="P128" s="201"/>
      <c r="Q128" s="202"/>
      <c r="R128" s="4"/>
      <c r="S128" s="53"/>
      <c r="T128" s="53"/>
      <c r="U128" s="53"/>
      <c r="V128" s="53"/>
      <c r="W128" s="188"/>
      <c r="X128" s="53"/>
      <c r="Y128" s="53"/>
      <c r="Z128" s="54"/>
      <c r="AA128" s="53"/>
      <c r="AB128" s="53"/>
      <c r="AC128" s="59"/>
      <c r="AD128" s="1091" t="s">
        <v>1229</v>
      </c>
      <c r="AE128" s="1092"/>
      <c r="AF128" s="1092"/>
      <c r="AG128" s="1092"/>
      <c r="AH128" s="1092"/>
      <c r="AI128" s="1093"/>
      <c r="AJ128" s="72" t="s">
        <v>1230</v>
      </c>
      <c r="AK128" s="67"/>
      <c r="AL128" s="67"/>
      <c r="AM128" s="67"/>
      <c r="AN128" s="67"/>
      <c r="AO128" s="67"/>
      <c r="AP128" s="67"/>
      <c r="AQ128" s="67"/>
      <c r="AR128" s="67"/>
      <c r="AS128" s="65" t="s">
        <v>17</v>
      </c>
      <c r="AT128" s="296">
        <v>0.7</v>
      </c>
      <c r="AU128" s="35">
        <f>ROUND(ROUND(M129*$AB$12,0)*AT128,0)</f>
        <v>118</v>
      </c>
      <c r="AV128" s="31"/>
    </row>
    <row r="129" spans="1:48" ht="14.25" x14ac:dyDescent="0.15">
      <c r="A129" s="32">
        <v>32</v>
      </c>
      <c r="B129" s="32" t="s">
        <v>3673</v>
      </c>
      <c r="C129" s="34" t="s">
        <v>3674</v>
      </c>
      <c r="D129" s="73"/>
      <c r="E129" s="74"/>
      <c r="F129" s="74"/>
      <c r="G129" s="20"/>
      <c r="J129" s="187"/>
      <c r="K129" s="186"/>
      <c r="L129" s="187"/>
      <c r="M129" s="189">
        <f>'11経過的施設入所支援(基本４)'!L129</f>
        <v>241</v>
      </c>
      <c r="N129" s="4" t="s">
        <v>21</v>
      </c>
      <c r="Q129" s="21"/>
      <c r="R129" s="4"/>
      <c r="S129" s="53"/>
      <c r="T129" s="53"/>
      <c r="U129" s="53"/>
      <c r="V129" s="53"/>
      <c r="W129" s="188"/>
      <c r="X129" s="53"/>
      <c r="Y129" s="53"/>
      <c r="Z129" s="54"/>
      <c r="AA129" s="53"/>
      <c r="AB129" s="53"/>
      <c r="AC129" s="59"/>
      <c r="AD129" s="1094"/>
      <c r="AE129" s="1095"/>
      <c r="AF129" s="1095"/>
      <c r="AG129" s="1095"/>
      <c r="AH129" s="1095"/>
      <c r="AI129" s="1096"/>
      <c r="AJ129" s="223" t="s">
        <v>1233</v>
      </c>
      <c r="AK129" s="107"/>
      <c r="AL129" s="107"/>
      <c r="AM129" s="107"/>
      <c r="AN129" s="107"/>
      <c r="AO129" s="107"/>
      <c r="AP129" s="107"/>
      <c r="AQ129" s="107"/>
      <c r="AR129" s="107"/>
      <c r="AS129" s="44" t="s">
        <v>1678</v>
      </c>
      <c r="AT129" s="296">
        <v>0.5</v>
      </c>
      <c r="AU129" s="35">
        <f>ROUND(ROUND(M129*$AB$12,0)*AT129,0)</f>
        <v>85</v>
      </c>
      <c r="AV129" s="31"/>
    </row>
    <row r="130" spans="1:48" ht="14.25" x14ac:dyDescent="0.15">
      <c r="A130" s="32">
        <v>32</v>
      </c>
      <c r="B130" s="32">
        <v>7727</v>
      </c>
      <c r="C130" s="34" t="s">
        <v>3675</v>
      </c>
      <c r="D130" s="73"/>
      <c r="E130" s="74"/>
      <c r="F130" s="74"/>
      <c r="G130" s="20"/>
      <c r="J130" s="187"/>
      <c r="K130" s="186"/>
      <c r="L130" s="187"/>
      <c r="M130" s="204"/>
      <c r="N130" s="187"/>
      <c r="O130" s="187"/>
      <c r="P130" s="187"/>
      <c r="Q130" s="21"/>
      <c r="R130" s="67" t="s">
        <v>1235</v>
      </c>
      <c r="S130" s="67"/>
      <c r="T130" s="67"/>
      <c r="U130" s="67"/>
      <c r="V130" s="67"/>
      <c r="W130" s="192"/>
      <c r="X130" s="67"/>
      <c r="Y130" s="67"/>
      <c r="Z130" s="54"/>
      <c r="AA130" s="53"/>
      <c r="AB130" s="53"/>
      <c r="AC130" s="59"/>
      <c r="AD130" s="72"/>
      <c r="AE130" s="67"/>
      <c r="AF130" s="67"/>
      <c r="AG130" s="67"/>
      <c r="AH130" s="67"/>
      <c r="AI130" s="67"/>
      <c r="AJ130" s="67"/>
      <c r="AK130" s="67"/>
      <c r="AL130" s="67"/>
      <c r="AM130" s="67"/>
      <c r="AN130" s="67"/>
      <c r="AO130" s="67"/>
      <c r="AP130" s="67"/>
      <c r="AQ130" s="67"/>
      <c r="AR130" s="67"/>
      <c r="AS130" s="65"/>
      <c r="AT130" s="157"/>
      <c r="AU130" s="35">
        <f>ROUND(ROUND(M129*W132,0)*$AB$12,0)</f>
        <v>163</v>
      </c>
      <c r="AV130" s="31"/>
    </row>
    <row r="131" spans="1:48" ht="14.25" customHeight="1" x14ac:dyDescent="0.15">
      <c r="A131" s="32">
        <v>32</v>
      </c>
      <c r="B131" s="32">
        <v>7728</v>
      </c>
      <c r="C131" s="34" t="s">
        <v>3676</v>
      </c>
      <c r="D131" s="73"/>
      <c r="E131" s="74"/>
      <c r="F131" s="74"/>
      <c r="G131" s="20"/>
      <c r="J131" s="187"/>
      <c r="K131" s="186"/>
      <c r="L131" s="187"/>
      <c r="M131" s="204"/>
      <c r="N131" s="187"/>
      <c r="O131" s="187"/>
      <c r="P131" s="187"/>
      <c r="Q131" s="21"/>
      <c r="R131" s="53" t="s">
        <v>1237</v>
      </c>
      <c r="S131" s="53"/>
      <c r="T131" s="53"/>
      <c r="U131" s="53"/>
      <c r="V131" s="53"/>
      <c r="W131" s="188"/>
      <c r="X131" s="53"/>
      <c r="Y131" s="53"/>
      <c r="Z131" s="54"/>
      <c r="AA131" s="53"/>
      <c r="AB131" s="53"/>
      <c r="AC131" s="59"/>
      <c r="AD131" s="1091" t="s">
        <v>1229</v>
      </c>
      <c r="AE131" s="1092"/>
      <c r="AF131" s="1092"/>
      <c r="AG131" s="1092"/>
      <c r="AH131" s="1092"/>
      <c r="AI131" s="1093"/>
      <c r="AJ131" s="72" t="s">
        <v>1230</v>
      </c>
      <c r="AK131" s="67"/>
      <c r="AL131" s="67"/>
      <c r="AM131" s="67"/>
      <c r="AN131" s="67"/>
      <c r="AO131" s="67"/>
      <c r="AP131" s="67"/>
      <c r="AQ131" s="67"/>
      <c r="AR131" s="67"/>
      <c r="AS131" s="65" t="s">
        <v>17</v>
      </c>
      <c r="AT131" s="296">
        <v>0.7</v>
      </c>
      <c r="AU131" s="35">
        <f>ROUND(ROUND(ROUND(M129*W132,0)*$AB$12,0)*AT131,0)</f>
        <v>114</v>
      </c>
      <c r="AV131" s="31"/>
    </row>
    <row r="132" spans="1:48" ht="14.25" x14ac:dyDescent="0.15">
      <c r="A132" s="32">
        <v>32</v>
      </c>
      <c r="B132" s="32" t="s">
        <v>3677</v>
      </c>
      <c r="C132" s="34" t="s">
        <v>3678</v>
      </c>
      <c r="D132" s="73"/>
      <c r="E132" s="74"/>
      <c r="F132" s="74"/>
      <c r="G132" s="20"/>
      <c r="J132" s="187"/>
      <c r="K132" s="186"/>
      <c r="L132" s="187"/>
      <c r="M132" s="204"/>
      <c r="N132" s="187"/>
      <c r="O132" s="187"/>
      <c r="P132" s="187"/>
      <c r="Q132" s="21"/>
      <c r="R132" s="71"/>
      <c r="S132" s="71"/>
      <c r="T132" s="71"/>
      <c r="U132" s="71"/>
      <c r="V132" s="26" t="s">
        <v>17</v>
      </c>
      <c r="W132" s="195">
        <v>0.96499999999999997</v>
      </c>
      <c r="X132" s="71"/>
      <c r="Y132" s="71"/>
      <c r="Z132" s="54"/>
      <c r="AA132" s="53"/>
      <c r="AB132" s="53"/>
      <c r="AC132" s="59"/>
      <c r="AD132" s="1094"/>
      <c r="AE132" s="1095"/>
      <c r="AF132" s="1095"/>
      <c r="AG132" s="1095"/>
      <c r="AH132" s="1095"/>
      <c r="AI132" s="1096"/>
      <c r="AJ132" s="223" t="s">
        <v>1233</v>
      </c>
      <c r="AK132" s="107"/>
      <c r="AL132" s="107"/>
      <c r="AM132" s="107"/>
      <c r="AN132" s="107"/>
      <c r="AO132" s="107"/>
      <c r="AP132" s="107"/>
      <c r="AQ132" s="107"/>
      <c r="AR132" s="107"/>
      <c r="AS132" s="44" t="s">
        <v>1678</v>
      </c>
      <c r="AT132" s="296">
        <v>0.5</v>
      </c>
      <c r="AU132" s="35">
        <f>ROUND(ROUND(ROUND(M129*W132,0)*$AB$12,0)*AT132,0)</f>
        <v>82</v>
      </c>
      <c r="AV132" s="31"/>
    </row>
    <row r="133" spans="1:48" ht="14.25" customHeight="1" x14ac:dyDescent="0.15">
      <c r="A133" s="32">
        <v>32</v>
      </c>
      <c r="B133" s="32">
        <v>7731</v>
      </c>
      <c r="C133" s="34" t="s">
        <v>3679</v>
      </c>
      <c r="D133" s="73"/>
      <c r="E133" s="74"/>
      <c r="F133" s="74"/>
      <c r="G133" s="1085" t="s">
        <v>1693</v>
      </c>
      <c r="H133" s="1086"/>
      <c r="I133" s="1086"/>
      <c r="J133" s="1087"/>
      <c r="K133" s="196" t="s">
        <v>1674</v>
      </c>
      <c r="L133" s="197"/>
      <c r="M133" s="301"/>
      <c r="N133" s="197"/>
      <c r="O133" s="197"/>
      <c r="P133" s="197"/>
      <c r="Q133" s="198"/>
      <c r="R133" s="40"/>
      <c r="S133" s="65"/>
      <c r="T133" s="65"/>
      <c r="U133" s="65"/>
      <c r="V133" s="65"/>
      <c r="W133" s="102"/>
      <c r="X133" s="65"/>
      <c r="Y133" s="65"/>
      <c r="Z133" s="54"/>
      <c r="AA133" s="53"/>
      <c r="AB133" s="53"/>
      <c r="AC133" s="59"/>
      <c r="AD133" s="183"/>
      <c r="AE133" s="65"/>
      <c r="AF133" s="65"/>
      <c r="AG133" s="65"/>
      <c r="AH133" s="65"/>
      <c r="AI133" s="65"/>
      <c r="AJ133" s="65"/>
      <c r="AK133" s="65"/>
      <c r="AL133" s="65"/>
      <c r="AM133" s="65"/>
      <c r="AN133" s="65"/>
      <c r="AO133" s="65"/>
      <c r="AP133" s="65"/>
      <c r="AQ133" s="65"/>
      <c r="AR133" s="65"/>
      <c r="AS133" s="184"/>
      <c r="AT133" s="307"/>
      <c r="AU133" s="35">
        <f>ROUND(M135*$AB$12,0)</f>
        <v>157</v>
      </c>
      <c r="AV133" s="31"/>
    </row>
    <row r="134" spans="1:48" ht="14.25" customHeight="1" x14ac:dyDescent="0.15">
      <c r="A134" s="32">
        <v>32</v>
      </c>
      <c r="B134" s="32">
        <v>7732</v>
      </c>
      <c r="C134" s="34" t="s">
        <v>3680</v>
      </c>
      <c r="D134" s="73"/>
      <c r="E134" s="74"/>
      <c r="F134" s="74"/>
      <c r="G134" s="1088"/>
      <c r="H134" s="1089"/>
      <c r="I134" s="1089"/>
      <c r="J134" s="1090"/>
      <c r="K134" s="200"/>
      <c r="L134" s="201"/>
      <c r="M134" s="302"/>
      <c r="N134" s="201"/>
      <c r="O134" s="201"/>
      <c r="P134" s="201"/>
      <c r="Q134" s="202"/>
      <c r="R134" s="4"/>
      <c r="S134" s="53"/>
      <c r="T134" s="53"/>
      <c r="U134" s="53"/>
      <c r="V134" s="53"/>
      <c r="W134" s="188"/>
      <c r="X134" s="53"/>
      <c r="Y134" s="53"/>
      <c r="Z134" s="54"/>
      <c r="AA134" s="53"/>
      <c r="AB134" s="53"/>
      <c r="AC134" s="59"/>
      <c r="AD134" s="1091" t="s">
        <v>1229</v>
      </c>
      <c r="AE134" s="1092"/>
      <c r="AF134" s="1092"/>
      <c r="AG134" s="1092"/>
      <c r="AH134" s="1092"/>
      <c r="AI134" s="1093"/>
      <c r="AJ134" s="72" t="s">
        <v>1230</v>
      </c>
      <c r="AK134" s="67"/>
      <c r="AL134" s="67"/>
      <c r="AM134" s="67"/>
      <c r="AN134" s="67"/>
      <c r="AO134" s="67"/>
      <c r="AP134" s="67"/>
      <c r="AQ134" s="67"/>
      <c r="AR134" s="67"/>
      <c r="AS134" s="65" t="s">
        <v>17</v>
      </c>
      <c r="AT134" s="296">
        <v>0.7</v>
      </c>
      <c r="AU134" s="35">
        <f>ROUND(ROUND(M135*$AB$12,0)*AT134,0)</f>
        <v>110</v>
      </c>
      <c r="AV134" s="31"/>
    </row>
    <row r="135" spans="1:48" ht="14.25" x14ac:dyDescent="0.15">
      <c r="A135" s="32">
        <v>32</v>
      </c>
      <c r="B135" s="32" t="s">
        <v>3681</v>
      </c>
      <c r="C135" s="34" t="s">
        <v>3682</v>
      </c>
      <c r="D135" s="73"/>
      <c r="E135" s="74"/>
      <c r="F135" s="74"/>
      <c r="G135" s="1088"/>
      <c r="H135" s="1089"/>
      <c r="I135" s="1089"/>
      <c r="J135" s="1090"/>
      <c r="K135" s="186"/>
      <c r="L135" s="187"/>
      <c r="M135" s="189">
        <f>'11経過的施設入所支援(基本４)'!L135</f>
        <v>224</v>
      </c>
      <c r="N135" s="4" t="s">
        <v>21</v>
      </c>
      <c r="Q135" s="21"/>
      <c r="R135" s="4"/>
      <c r="S135" s="53"/>
      <c r="T135" s="53"/>
      <c r="U135" s="53"/>
      <c r="V135" s="53"/>
      <c r="W135" s="188"/>
      <c r="X135" s="53"/>
      <c r="Y135" s="53"/>
      <c r="Z135" s="54"/>
      <c r="AA135" s="53"/>
      <c r="AB135" s="53"/>
      <c r="AC135" s="59"/>
      <c r="AD135" s="1094"/>
      <c r="AE135" s="1095"/>
      <c r="AF135" s="1095"/>
      <c r="AG135" s="1095"/>
      <c r="AH135" s="1095"/>
      <c r="AI135" s="1096"/>
      <c r="AJ135" s="223" t="s">
        <v>1233</v>
      </c>
      <c r="AK135" s="107"/>
      <c r="AL135" s="107"/>
      <c r="AM135" s="107"/>
      <c r="AN135" s="107"/>
      <c r="AO135" s="107"/>
      <c r="AP135" s="107"/>
      <c r="AQ135" s="107"/>
      <c r="AR135" s="107"/>
      <c r="AS135" s="44" t="s">
        <v>1678</v>
      </c>
      <c r="AT135" s="296">
        <v>0.5</v>
      </c>
      <c r="AU135" s="35">
        <f>ROUND(ROUND(M135*$AB$12,0)*AT135,0)</f>
        <v>79</v>
      </c>
      <c r="AV135" s="31"/>
    </row>
    <row r="136" spans="1:48" ht="14.25" x14ac:dyDescent="0.15">
      <c r="A136" s="32">
        <v>32</v>
      </c>
      <c r="B136" s="32">
        <v>7733</v>
      </c>
      <c r="C136" s="34" t="s">
        <v>3683</v>
      </c>
      <c r="D136" s="73"/>
      <c r="E136" s="74"/>
      <c r="F136" s="74"/>
      <c r="G136" s="73"/>
      <c r="H136" s="74"/>
      <c r="I136" s="74"/>
      <c r="J136" s="75"/>
      <c r="K136" s="20"/>
      <c r="M136" s="58"/>
      <c r="Q136" s="21"/>
      <c r="R136" s="67" t="s">
        <v>1235</v>
      </c>
      <c r="S136" s="67"/>
      <c r="T136" s="67"/>
      <c r="U136" s="67"/>
      <c r="V136" s="67"/>
      <c r="W136" s="192"/>
      <c r="X136" s="67"/>
      <c r="Y136" s="67"/>
      <c r="Z136" s="54"/>
      <c r="AA136" s="53"/>
      <c r="AB136" s="53"/>
      <c r="AC136" s="59"/>
      <c r="AD136" s="72"/>
      <c r="AE136" s="67"/>
      <c r="AF136" s="67"/>
      <c r="AG136" s="67"/>
      <c r="AH136" s="67"/>
      <c r="AI136" s="67"/>
      <c r="AJ136" s="67"/>
      <c r="AK136" s="67"/>
      <c r="AL136" s="67"/>
      <c r="AM136" s="67"/>
      <c r="AN136" s="67"/>
      <c r="AO136" s="67"/>
      <c r="AP136" s="67"/>
      <c r="AQ136" s="67"/>
      <c r="AR136" s="67"/>
      <c r="AS136" s="65"/>
      <c r="AT136" s="157"/>
      <c r="AU136" s="35">
        <f>ROUND(ROUND(M135*W138,0)*$AB$12,0)</f>
        <v>151</v>
      </c>
      <c r="AV136" s="31"/>
    </row>
    <row r="137" spans="1:48" ht="14.25" customHeight="1" x14ac:dyDescent="0.15">
      <c r="A137" s="32">
        <v>32</v>
      </c>
      <c r="B137" s="32">
        <v>7734</v>
      </c>
      <c r="C137" s="34" t="s">
        <v>3684</v>
      </c>
      <c r="D137" s="73"/>
      <c r="E137" s="74"/>
      <c r="F137" s="74"/>
      <c r="G137" s="20"/>
      <c r="K137" s="186"/>
      <c r="L137" s="187"/>
      <c r="M137" s="204"/>
      <c r="N137" s="187"/>
      <c r="O137" s="187"/>
      <c r="Q137" s="21"/>
      <c r="R137" s="53" t="s">
        <v>1237</v>
      </c>
      <c r="S137" s="53"/>
      <c r="T137" s="53"/>
      <c r="U137" s="53"/>
      <c r="V137" s="53"/>
      <c r="W137" s="188"/>
      <c r="X137" s="53"/>
      <c r="Y137" s="53"/>
      <c r="Z137" s="54"/>
      <c r="AA137" s="53"/>
      <c r="AB137" s="53"/>
      <c r="AC137" s="59"/>
      <c r="AD137" s="1091" t="s">
        <v>1229</v>
      </c>
      <c r="AE137" s="1092"/>
      <c r="AF137" s="1092"/>
      <c r="AG137" s="1092"/>
      <c r="AH137" s="1092"/>
      <c r="AI137" s="1093"/>
      <c r="AJ137" s="72" t="s">
        <v>1230</v>
      </c>
      <c r="AK137" s="67"/>
      <c r="AL137" s="67"/>
      <c r="AM137" s="67"/>
      <c r="AN137" s="67"/>
      <c r="AO137" s="67"/>
      <c r="AP137" s="67"/>
      <c r="AQ137" s="67"/>
      <c r="AR137" s="67"/>
      <c r="AS137" s="65" t="s">
        <v>17</v>
      </c>
      <c r="AT137" s="296">
        <v>0.7</v>
      </c>
      <c r="AU137" s="35">
        <f>ROUND(ROUND(ROUND(M135*W138,0)*$AB$12,0)*AT137,0)</f>
        <v>106</v>
      </c>
      <c r="AV137" s="31"/>
    </row>
    <row r="138" spans="1:48" ht="14.25" x14ac:dyDescent="0.15">
      <c r="A138" s="32">
        <v>32</v>
      </c>
      <c r="B138" s="32" t="s">
        <v>3685</v>
      </c>
      <c r="C138" s="34" t="s">
        <v>3686</v>
      </c>
      <c r="D138" s="73"/>
      <c r="E138" s="74"/>
      <c r="F138" s="74"/>
      <c r="G138" s="20"/>
      <c r="K138" s="186"/>
      <c r="L138" s="187"/>
      <c r="M138" s="204"/>
      <c r="N138" s="187"/>
      <c r="O138" s="187"/>
      <c r="Q138" s="21"/>
      <c r="R138" s="71"/>
      <c r="S138" s="71"/>
      <c r="T138" s="71"/>
      <c r="U138" s="71"/>
      <c r="V138" s="26" t="s">
        <v>17</v>
      </c>
      <c r="W138" s="195">
        <v>0.96499999999999997</v>
      </c>
      <c r="X138" s="71"/>
      <c r="Y138" s="71"/>
      <c r="Z138" s="54"/>
      <c r="AA138" s="53"/>
      <c r="AB138" s="53"/>
      <c r="AC138" s="59"/>
      <c r="AD138" s="1094"/>
      <c r="AE138" s="1095"/>
      <c r="AF138" s="1095"/>
      <c r="AG138" s="1095"/>
      <c r="AH138" s="1095"/>
      <c r="AI138" s="1096"/>
      <c r="AJ138" s="223" t="s">
        <v>1233</v>
      </c>
      <c r="AK138" s="107"/>
      <c r="AL138" s="107"/>
      <c r="AM138" s="107"/>
      <c r="AN138" s="107"/>
      <c r="AO138" s="107"/>
      <c r="AP138" s="107"/>
      <c r="AQ138" s="107"/>
      <c r="AR138" s="107"/>
      <c r="AS138" s="44" t="s">
        <v>1678</v>
      </c>
      <c r="AT138" s="296">
        <v>0.5</v>
      </c>
      <c r="AU138" s="35">
        <f>ROUND(ROUND(ROUND(M135*W138,0)*$AB$12,0)*AT138,0)</f>
        <v>76</v>
      </c>
      <c r="AV138" s="31"/>
    </row>
    <row r="139" spans="1:48" ht="14.25" customHeight="1" x14ac:dyDescent="0.15">
      <c r="A139" s="32">
        <v>32</v>
      </c>
      <c r="B139" s="32">
        <v>7735</v>
      </c>
      <c r="C139" s="34" t="s">
        <v>3687</v>
      </c>
      <c r="D139" s="73"/>
      <c r="E139" s="74"/>
      <c r="F139" s="74"/>
      <c r="G139" s="20"/>
      <c r="J139" s="187"/>
      <c r="K139" s="196" t="s">
        <v>1684</v>
      </c>
      <c r="L139" s="197"/>
      <c r="M139" s="301"/>
      <c r="N139" s="197"/>
      <c r="O139" s="197"/>
      <c r="P139" s="197"/>
      <c r="Q139" s="198"/>
      <c r="R139" s="40"/>
      <c r="S139" s="65"/>
      <c r="T139" s="65"/>
      <c r="U139" s="65"/>
      <c r="V139" s="65"/>
      <c r="W139" s="102"/>
      <c r="X139" s="65"/>
      <c r="Y139" s="65"/>
      <c r="Z139" s="54"/>
      <c r="AA139" s="53"/>
      <c r="AB139" s="53"/>
      <c r="AC139" s="59"/>
      <c r="AD139" s="183"/>
      <c r="AE139" s="65"/>
      <c r="AF139" s="65"/>
      <c r="AG139" s="65"/>
      <c r="AH139" s="65"/>
      <c r="AI139" s="65"/>
      <c r="AJ139" s="65"/>
      <c r="AK139" s="65"/>
      <c r="AL139" s="65"/>
      <c r="AM139" s="65"/>
      <c r="AN139" s="65"/>
      <c r="AO139" s="65"/>
      <c r="AP139" s="65"/>
      <c r="AQ139" s="65"/>
      <c r="AR139" s="65"/>
      <c r="AS139" s="184"/>
      <c r="AT139" s="307"/>
      <c r="AU139" s="35">
        <f>ROUND(M141*$AB$12,0)</f>
        <v>157</v>
      </c>
      <c r="AV139" s="31"/>
    </row>
    <row r="140" spans="1:48" ht="14.25" customHeight="1" x14ac:dyDescent="0.15">
      <c r="A140" s="32">
        <v>32</v>
      </c>
      <c r="B140" s="32">
        <v>7736</v>
      </c>
      <c r="C140" s="34" t="s">
        <v>3688</v>
      </c>
      <c r="D140" s="73"/>
      <c r="E140" s="74"/>
      <c r="F140" s="74"/>
      <c r="G140" s="20"/>
      <c r="J140" s="187"/>
      <c r="K140" s="200"/>
      <c r="L140" s="201"/>
      <c r="M140" s="302"/>
      <c r="N140" s="201"/>
      <c r="O140" s="201"/>
      <c r="P140" s="201"/>
      <c r="Q140" s="202"/>
      <c r="R140" s="4"/>
      <c r="S140" s="53"/>
      <c r="T140" s="53"/>
      <c r="U140" s="53"/>
      <c r="V140" s="53"/>
      <c r="W140" s="188"/>
      <c r="X140" s="53"/>
      <c r="Y140" s="53"/>
      <c r="Z140" s="54"/>
      <c r="AA140" s="53"/>
      <c r="AB140" s="53"/>
      <c r="AC140" s="59"/>
      <c r="AD140" s="1091" t="s">
        <v>1229</v>
      </c>
      <c r="AE140" s="1092"/>
      <c r="AF140" s="1092"/>
      <c r="AG140" s="1092"/>
      <c r="AH140" s="1092"/>
      <c r="AI140" s="1093"/>
      <c r="AJ140" s="72" t="s">
        <v>1230</v>
      </c>
      <c r="AK140" s="67"/>
      <c r="AL140" s="67"/>
      <c r="AM140" s="67"/>
      <c r="AN140" s="67"/>
      <c r="AO140" s="67"/>
      <c r="AP140" s="67"/>
      <c r="AQ140" s="67"/>
      <c r="AR140" s="67"/>
      <c r="AS140" s="65" t="s">
        <v>17</v>
      </c>
      <c r="AT140" s="296">
        <v>0.7</v>
      </c>
      <c r="AU140" s="35">
        <f>ROUND(ROUND(M141*$AB$12,0)*AT140,0)</f>
        <v>110</v>
      </c>
      <c r="AV140" s="31"/>
    </row>
    <row r="141" spans="1:48" ht="14.25" x14ac:dyDescent="0.15">
      <c r="A141" s="32">
        <v>32</v>
      </c>
      <c r="B141" s="32" t="s">
        <v>3689</v>
      </c>
      <c r="C141" s="34" t="s">
        <v>3690</v>
      </c>
      <c r="D141" s="73"/>
      <c r="E141" s="74"/>
      <c r="F141" s="74"/>
      <c r="G141" s="20"/>
      <c r="J141" s="187"/>
      <c r="K141" s="186"/>
      <c r="L141" s="187"/>
      <c r="M141" s="189">
        <f>'11経過的施設入所支援(基本４)'!L141</f>
        <v>224</v>
      </c>
      <c r="N141" s="4" t="s">
        <v>21</v>
      </c>
      <c r="Q141" s="21"/>
      <c r="R141" s="4"/>
      <c r="S141" s="53"/>
      <c r="T141" s="53"/>
      <c r="U141" s="53"/>
      <c r="V141" s="53"/>
      <c r="W141" s="188"/>
      <c r="X141" s="53"/>
      <c r="Y141" s="53"/>
      <c r="Z141" s="54"/>
      <c r="AA141" s="53"/>
      <c r="AB141" s="53"/>
      <c r="AC141" s="59"/>
      <c r="AD141" s="1094"/>
      <c r="AE141" s="1095"/>
      <c r="AF141" s="1095"/>
      <c r="AG141" s="1095"/>
      <c r="AH141" s="1095"/>
      <c r="AI141" s="1096"/>
      <c r="AJ141" s="223" t="s">
        <v>1233</v>
      </c>
      <c r="AK141" s="107"/>
      <c r="AL141" s="107"/>
      <c r="AM141" s="107"/>
      <c r="AN141" s="107"/>
      <c r="AO141" s="107"/>
      <c r="AP141" s="107"/>
      <c r="AQ141" s="107"/>
      <c r="AR141" s="107"/>
      <c r="AS141" s="44" t="s">
        <v>1678</v>
      </c>
      <c r="AT141" s="296">
        <v>0.5</v>
      </c>
      <c r="AU141" s="35">
        <f>ROUND(ROUND(M141*$AB$12,0)*AT141,0)</f>
        <v>79</v>
      </c>
      <c r="AV141" s="31"/>
    </row>
    <row r="142" spans="1:48" ht="14.25" x14ac:dyDescent="0.15">
      <c r="A142" s="32">
        <v>32</v>
      </c>
      <c r="B142" s="32">
        <v>7737</v>
      </c>
      <c r="C142" s="34" t="s">
        <v>3691</v>
      </c>
      <c r="D142" s="73"/>
      <c r="E142" s="74"/>
      <c r="F142" s="74"/>
      <c r="G142" s="20"/>
      <c r="J142" s="187"/>
      <c r="K142" s="186"/>
      <c r="L142" s="187"/>
      <c r="M142" s="204"/>
      <c r="N142" s="187"/>
      <c r="O142" s="187"/>
      <c r="P142" s="187"/>
      <c r="Q142" s="21"/>
      <c r="R142" s="67" t="s">
        <v>1235</v>
      </c>
      <c r="S142" s="67"/>
      <c r="T142" s="67"/>
      <c r="U142" s="67"/>
      <c r="V142" s="67"/>
      <c r="W142" s="192"/>
      <c r="X142" s="67"/>
      <c r="Y142" s="67"/>
      <c r="Z142" s="54"/>
      <c r="AA142" s="53"/>
      <c r="AB142" s="53"/>
      <c r="AC142" s="59"/>
      <c r="AD142" s="72"/>
      <c r="AE142" s="67"/>
      <c r="AF142" s="67"/>
      <c r="AG142" s="67"/>
      <c r="AH142" s="67"/>
      <c r="AI142" s="67"/>
      <c r="AJ142" s="67"/>
      <c r="AK142" s="67"/>
      <c r="AL142" s="67"/>
      <c r="AM142" s="67"/>
      <c r="AN142" s="67"/>
      <c r="AO142" s="67"/>
      <c r="AP142" s="67"/>
      <c r="AQ142" s="67"/>
      <c r="AR142" s="67"/>
      <c r="AS142" s="65"/>
      <c r="AT142" s="157"/>
      <c r="AU142" s="35">
        <f>ROUND(ROUND(M141*W144,0)*$AB$12,0)</f>
        <v>151</v>
      </c>
      <c r="AV142" s="31"/>
    </row>
    <row r="143" spans="1:48" ht="14.25" customHeight="1" x14ac:dyDescent="0.15">
      <c r="A143" s="32">
        <v>32</v>
      </c>
      <c r="B143" s="32">
        <v>7738</v>
      </c>
      <c r="C143" s="34" t="s">
        <v>3692</v>
      </c>
      <c r="D143" s="73"/>
      <c r="E143" s="74"/>
      <c r="F143" s="74"/>
      <c r="G143" s="20"/>
      <c r="J143" s="187"/>
      <c r="K143" s="186"/>
      <c r="L143" s="187"/>
      <c r="M143" s="204"/>
      <c r="N143" s="187"/>
      <c r="O143" s="187"/>
      <c r="P143" s="187"/>
      <c r="Q143" s="21"/>
      <c r="R143" s="53" t="s">
        <v>1237</v>
      </c>
      <c r="S143" s="53"/>
      <c r="T143" s="53"/>
      <c r="U143" s="53"/>
      <c r="V143" s="53"/>
      <c r="W143" s="188"/>
      <c r="X143" s="53"/>
      <c r="Y143" s="53"/>
      <c r="Z143" s="54"/>
      <c r="AA143" s="53"/>
      <c r="AB143" s="53"/>
      <c r="AC143" s="59"/>
      <c r="AD143" s="1091" t="s">
        <v>1229</v>
      </c>
      <c r="AE143" s="1092"/>
      <c r="AF143" s="1092"/>
      <c r="AG143" s="1092"/>
      <c r="AH143" s="1092"/>
      <c r="AI143" s="1093"/>
      <c r="AJ143" s="72" t="s">
        <v>1230</v>
      </c>
      <c r="AK143" s="67"/>
      <c r="AL143" s="67"/>
      <c r="AM143" s="67"/>
      <c r="AN143" s="67"/>
      <c r="AO143" s="67"/>
      <c r="AP143" s="67"/>
      <c r="AQ143" s="67"/>
      <c r="AR143" s="67"/>
      <c r="AS143" s="65" t="s">
        <v>17</v>
      </c>
      <c r="AT143" s="296">
        <v>0.7</v>
      </c>
      <c r="AU143" s="35">
        <f>ROUND(ROUND(ROUND(M141*W144,0)*$AB$12,0)*AT143,0)</f>
        <v>106</v>
      </c>
      <c r="AV143" s="31"/>
    </row>
    <row r="144" spans="1:48" ht="14.25" x14ac:dyDescent="0.15">
      <c r="A144" s="32">
        <v>32</v>
      </c>
      <c r="B144" s="32" t="s">
        <v>3693</v>
      </c>
      <c r="C144" s="34" t="s">
        <v>3694</v>
      </c>
      <c r="D144" s="73"/>
      <c r="E144" s="74"/>
      <c r="F144" s="74"/>
      <c r="G144" s="20"/>
      <c r="J144" s="187"/>
      <c r="K144" s="186"/>
      <c r="L144" s="187"/>
      <c r="M144" s="204"/>
      <c r="N144" s="187"/>
      <c r="O144" s="187"/>
      <c r="P144" s="187"/>
      <c r="Q144" s="21"/>
      <c r="R144" s="71"/>
      <c r="S144" s="71"/>
      <c r="T144" s="71"/>
      <c r="U144" s="71"/>
      <c r="V144" s="26" t="s">
        <v>17</v>
      </c>
      <c r="W144" s="195">
        <v>0.96499999999999997</v>
      </c>
      <c r="X144" s="71"/>
      <c r="Y144" s="71"/>
      <c r="Z144" s="54"/>
      <c r="AA144" s="53"/>
      <c r="AB144" s="53"/>
      <c r="AC144" s="59"/>
      <c r="AD144" s="1094"/>
      <c r="AE144" s="1095"/>
      <c r="AF144" s="1095"/>
      <c r="AG144" s="1095"/>
      <c r="AH144" s="1095"/>
      <c r="AI144" s="1096"/>
      <c r="AJ144" s="223" t="s">
        <v>1233</v>
      </c>
      <c r="AK144" s="107"/>
      <c r="AL144" s="107"/>
      <c r="AM144" s="107"/>
      <c r="AN144" s="107"/>
      <c r="AO144" s="107"/>
      <c r="AP144" s="107"/>
      <c r="AQ144" s="107"/>
      <c r="AR144" s="107"/>
      <c r="AS144" s="44" t="s">
        <v>1678</v>
      </c>
      <c r="AT144" s="296">
        <v>0.5</v>
      </c>
      <c r="AU144" s="35">
        <f>ROUND(ROUND(ROUND(M141*W144,0)*$AB$12,0)*AT144,0)</f>
        <v>76</v>
      </c>
      <c r="AV144" s="31"/>
    </row>
    <row r="145" spans="1:48" ht="14.25" customHeight="1" x14ac:dyDescent="0.15">
      <c r="A145" s="32">
        <v>32</v>
      </c>
      <c r="B145" s="32">
        <v>7741</v>
      </c>
      <c r="C145" s="34" t="s">
        <v>3695</v>
      </c>
      <c r="D145" s="73"/>
      <c r="E145" s="74"/>
      <c r="F145" s="75"/>
      <c r="G145" s="1085" t="s">
        <v>1710</v>
      </c>
      <c r="H145" s="1086"/>
      <c r="I145" s="1086"/>
      <c r="J145" s="1087"/>
      <c r="K145" s="196" t="s">
        <v>1674</v>
      </c>
      <c r="L145" s="197"/>
      <c r="M145" s="301"/>
      <c r="N145" s="197"/>
      <c r="O145" s="197"/>
      <c r="P145" s="197"/>
      <c r="Q145" s="198"/>
      <c r="R145" s="40"/>
      <c r="S145" s="65"/>
      <c r="T145" s="65"/>
      <c r="U145" s="65"/>
      <c r="V145" s="65"/>
      <c r="W145" s="102"/>
      <c r="X145" s="65"/>
      <c r="Y145" s="65"/>
      <c r="Z145" s="168"/>
      <c r="AA145" s="23"/>
      <c r="AB145" s="23"/>
      <c r="AC145" s="300"/>
      <c r="AD145" s="183"/>
      <c r="AE145" s="65"/>
      <c r="AF145" s="65"/>
      <c r="AG145" s="65"/>
      <c r="AH145" s="65"/>
      <c r="AI145" s="65"/>
      <c r="AJ145" s="65"/>
      <c r="AK145" s="65"/>
      <c r="AL145" s="65"/>
      <c r="AM145" s="65"/>
      <c r="AN145" s="65"/>
      <c r="AO145" s="65"/>
      <c r="AP145" s="65"/>
      <c r="AQ145" s="65"/>
      <c r="AR145" s="65"/>
      <c r="AS145" s="184"/>
      <c r="AT145" s="307"/>
      <c r="AU145" s="35">
        <f>ROUND(M147*$AB$12,0)</f>
        <v>138</v>
      </c>
      <c r="AV145" s="31"/>
    </row>
    <row r="146" spans="1:48" ht="14.25" customHeight="1" x14ac:dyDescent="0.15">
      <c r="A146" s="32">
        <v>32</v>
      </c>
      <c r="B146" s="32">
        <v>7742</v>
      </c>
      <c r="C146" s="34" t="s">
        <v>3696</v>
      </c>
      <c r="D146" s="73"/>
      <c r="E146" s="74"/>
      <c r="F146" s="75"/>
      <c r="G146" s="1088"/>
      <c r="H146" s="1089"/>
      <c r="I146" s="1089"/>
      <c r="J146" s="1090"/>
      <c r="K146" s="200"/>
      <c r="L146" s="201"/>
      <c r="M146" s="302"/>
      <c r="N146" s="201"/>
      <c r="O146" s="201"/>
      <c r="P146" s="201"/>
      <c r="Q146" s="202"/>
      <c r="R146" s="4"/>
      <c r="S146" s="53"/>
      <c r="T146" s="53"/>
      <c r="U146" s="53"/>
      <c r="V146" s="53"/>
      <c r="W146" s="188"/>
      <c r="X146" s="53"/>
      <c r="Y146" s="53"/>
      <c r="Z146" s="54"/>
      <c r="AA146" s="53"/>
      <c r="AB146" s="53"/>
      <c r="AC146" s="59"/>
      <c r="AD146" s="1091" t="s">
        <v>1229</v>
      </c>
      <c r="AE146" s="1092"/>
      <c r="AF146" s="1092"/>
      <c r="AG146" s="1092"/>
      <c r="AH146" s="1092"/>
      <c r="AI146" s="1093"/>
      <c r="AJ146" s="72" t="s">
        <v>1230</v>
      </c>
      <c r="AK146" s="67"/>
      <c r="AL146" s="67"/>
      <c r="AM146" s="67"/>
      <c r="AN146" s="67"/>
      <c r="AO146" s="67"/>
      <c r="AP146" s="67"/>
      <c r="AQ146" s="67"/>
      <c r="AR146" s="67"/>
      <c r="AS146" s="65" t="s">
        <v>17</v>
      </c>
      <c r="AT146" s="296">
        <v>0.7</v>
      </c>
      <c r="AU146" s="35">
        <f>ROUND(ROUND(M147*$AB$12,0)*AT146,0)</f>
        <v>97</v>
      </c>
      <c r="AV146" s="31"/>
    </row>
    <row r="147" spans="1:48" ht="14.25" x14ac:dyDescent="0.15">
      <c r="A147" s="32">
        <v>32</v>
      </c>
      <c r="B147" s="32" t="s">
        <v>3697</v>
      </c>
      <c r="C147" s="34" t="s">
        <v>3698</v>
      </c>
      <c r="D147" s="73"/>
      <c r="E147" s="74"/>
      <c r="F147" s="75"/>
      <c r="G147" s="1088"/>
      <c r="H147" s="1089"/>
      <c r="I147" s="1089"/>
      <c r="J147" s="1090"/>
      <c r="K147" s="186"/>
      <c r="L147" s="187"/>
      <c r="M147" s="189">
        <f>'11経過的施設入所支援(基本４)'!L147</f>
        <v>197</v>
      </c>
      <c r="N147" s="4" t="s">
        <v>21</v>
      </c>
      <c r="Q147" s="21"/>
      <c r="R147" s="4"/>
      <c r="S147" s="53"/>
      <c r="T147" s="53"/>
      <c r="U147" s="53"/>
      <c r="V147" s="53"/>
      <c r="W147" s="188"/>
      <c r="X147" s="53"/>
      <c r="Y147" s="53"/>
      <c r="Z147" s="54"/>
      <c r="AA147" s="53"/>
      <c r="AB147" s="53"/>
      <c r="AC147" s="59"/>
      <c r="AD147" s="1094"/>
      <c r="AE147" s="1095"/>
      <c r="AF147" s="1095"/>
      <c r="AG147" s="1095"/>
      <c r="AH147" s="1095"/>
      <c r="AI147" s="1096"/>
      <c r="AJ147" s="223" t="s">
        <v>1233</v>
      </c>
      <c r="AK147" s="107"/>
      <c r="AL147" s="107"/>
      <c r="AM147" s="107"/>
      <c r="AN147" s="107"/>
      <c r="AO147" s="107"/>
      <c r="AP147" s="107"/>
      <c r="AQ147" s="107"/>
      <c r="AR147" s="107"/>
      <c r="AS147" s="44" t="s">
        <v>1678</v>
      </c>
      <c r="AT147" s="296">
        <v>0.5</v>
      </c>
      <c r="AU147" s="35">
        <f>ROUND(ROUND(M147*$AB$12,0)*AT147,0)</f>
        <v>69</v>
      </c>
      <c r="AV147" s="31"/>
    </row>
    <row r="148" spans="1:48" ht="14.25" x14ac:dyDescent="0.15">
      <c r="A148" s="32">
        <v>32</v>
      </c>
      <c r="B148" s="32">
        <v>7743</v>
      </c>
      <c r="C148" s="34" t="s">
        <v>3699</v>
      </c>
      <c r="D148" s="73"/>
      <c r="E148" s="74"/>
      <c r="F148" s="75"/>
      <c r="G148" s="73"/>
      <c r="H148" s="74"/>
      <c r="I148" s="74"/>
      <c r="J148" s="75"/>
      <c r="K148" s="20"/>
      <c r="M148" s="58"/>
      <c r="Q148" s="21"/>
      <c r="R148" s="67" t="s">
        <v>1235</v>
      </c>
      <c r="S148" s="67"/>
      <c r="T148" s="67"/>
      <c r="U148" s="67"/>
      <c r="V148" s="67"/>
      <c r="W148" s="192"/>
      <c r="X148" s="67"/>
      <c r="Y148" s="67"/>
      <c r="Z148" s="54"/>
      <c r="AA148" s="53"/>
      <c r="AB148" s="53"/>
      <c r="AC148" s="59"/>
      <c r="AD148" s="72"/>
      <c r="AE148" s="67"/>
      <c r="AF148" s="67"/>
      <c r="AG148" s="67"/>
      <c r="AH148" s="67"/>
      <c r="AI148" s="67"/>
      <c r="AJ148" s="67"/>
      <c r="AK148" s="67"/>
      <c r="AL148" s="67"/>
      <c r="AM148" s="67"/>
      <c r="AN148" s="67"/>
      <c r="AO148" s="67"/>
      <c r="AP148" s="67"/>
      <c r="AQ148" s="67"/>
      <c r="AR148" s="67"/>
      <c r="AS148" s="65"/>
      <c r="AT148" s="157"/>
      <c r="AU148" s="35">
        <f>ROUND(ROUND(M147*W150,0)*$AB$12,0)</f>
        <v>133</v>
      </c>
      <c r="AV148" s="31"/>
    </row>
    <row r="149" spans="1:48" ht="14.25" customHeight="1" x14ac:dyDescent="0.15">
      <c r="A149" s="32">
        <v>32</v>
      </c>
      <c r="B149" s="32">
        <v>7744</v>
      </c>
      <c r="C149" s="34" t="s">
        <v>3700</v>
      </c>
      <c r="D149" s="73"/>
      <c r="E149" s="74"/>
      <c r="F149" s="75"/>
      <c r="G149" s="4"/>
      <c r="K149" s="186"/>
      <c r="L149" s="187"/>
      <c r="M149" s="204"/>
      <c r="N149" s="187"/>
      <c r="O149" s="187"/>
      <c r="Q149" s="21"/>
      <c r="R149" s="53" t="s">
        <v>1237</v>
      </c>
      <c r="S149" s="53"/>
      <c r="T149" s="53"/>
      <c r="U149" s="53"/>
      <c r="V149" s="53"/>
      <c r="W149" s="188"/>
      <c r="X149" s="53"/>
      <c r="Y149" s="53"/>
      <c r="Z149" s="54"/>
      <c r="AA149" s="53"/>
      <c r="AB149" s="53"/>
      <c r="AC149" s="59"/>
      <c r="AD149" s="1091" t="s">
        <v>1229</v>
      </c>
      <c r="AE149" s="1092"/>
      <c r="AF149" s="1092"/>
      <c r="AG149" s="1092"/>
      <c r="AH149" s="1092"/>
      <c r="AI149" s="1093"/>
      <c r="AJ149" s="72" t="s">
        <v>1230</v>
      </c>
      <c r="AK149" s="67"/>
      <c r="AL149" s="67"/>
      <c r="AM149" s="67"/>
      <c r="AN149" s="67"/>
      <c r="AO149" s="67"/>
      <c r="AP149" s="67"/>
      <c r="AQ149" s="67"/>
      <c r="AR149" s="67"/>
      <c r="AS149" s="65" t="s">
        <v>17</v>
      </c>
      <c r="AT149" s="296">
        <v>0.7</v>
      </c>
      <c r="AU149" s="35">
        <f>ROUND(ROUND(ROUND(M147*W150,0)*$AB$12,0)*AT149,0)</f>
        <v>93</v>
      </c>
      <c r="AV149" s="31"/>
    </row>
    <row r="150" spans="1:48" ht="14.25" x14ac:dyDescent="0.15">
      <c r="A150" s="32">
        <v>32</v>
      </c>
      <c r="B150" s="32" t="s">
        <v>3701</v>
      </c>
      <c r="C150" s="34" t="s">
        <v>3702</v>
      </c>
      <c r="D150" s="73"/>
      <c r="E150" s="74"/>
      <c r="F150" s="75"/>
      <c r="G150" s="4"/>
      <c r="K150" s="186"/>
      <c r="L150" s="187"/>
      <c r="M150" s="204"/>
      <c r="N150" s="187"/>
      <c r="O150" s="187"/>
      <c r="Q150" s="21"/>
      <c r="R150" s="71"/>
      <c r="S150" s="71"/>
      <c r="T150" s="71"/>
      <c r="U150" s="71"/>
      <c r="V150" s="26" t="s">
        <v>17</v>
      </c>
      <c r="W150" s="195">
        <v>0.96499999999999997</v>
      </c>
      <c r="X150" s="71"/>
      <c r="Y150" s="71"/>
      <c r="Z150" s="54"/>
      <c r="AA150" s="53"/>
      <c r="AB150" s="53"/>
      <c r="AC150" s="59"/>
      <c r="AD150" s="1094"/>
      <c r="AE150" s="1095"/>
      <c r="AF150" s="1095"/>
      <c r="AG150" s="1095"/>
      <c r="AH150" s="1095"/>
      <c r="AI150" s="1096"/>
      <c r="AJ150" s="223" t="s">
        <v>1233</v>
      </c>
      <c r="AK150" s="107"/>
      <c r="AL150" s="107"/>
      <c r="AM150" s="107"/>
      <c r="AN150" s="107"/>
      <c r="AO150" s="107"/>
      <c r="AP150" s="107"/>
      <c r="AQ150" s="107"/>
      <c r="AR150" s="107"/>
      <c r="AS150" s="44" t="s">
        <v>1678</v>
      </c>
      <c r="AT150" s="296">
        <v>0.5</v>
      </c>
      <c r="AU150" s="35">
        <f>ROUND(ROUND(ROUND(M147*W150,0)*$AB$12,0)*AT150,0)</f>
        <v>67</v>
      </c>
      <c r="AV150" s="31"/>
    </row>
    <row r="151" spans="1:48" ht="14.25" x14ac:dyDescent="0.15">
      <c r="A151" s="32">
        <v>32</v>
      </c>
      <c r="B151" s="32">
        <v>7745</v>
      </c>
      <c r="C151" s="34" t="s">
        <v>3703</v>
      </c>
      <c r="D151" s="73"/>
      <c r="E151" s="74"/>
      <c r="F151" s="75"/>
      <c r="G151" s="4"/>
      <c r="J151" s="187"/>
      <c r="K151" s="47" t="s">
        <v>1684</v>
      </c>
      <c r="L151" s="184"/>
      <c r="M151" s="185"/>
      <c r="N151" s="184"/>
      <c r="O151" s="184"/>
      <c r="P151" s="184"/>
      <c r="Q151" s="41"/>
      <c r="R151" s="40"/>
      <c r="S151" s="65"/>
      <c r="T151" s="65"/>
      <c r="U151" s="65"/>
      <c r="V151" s="65"/>
      <c r="W151" s="102"/>
      <c r="X151" s="65"/>
      <c r="Y151" s="65"/>
      <c r="Z151" s="168"/>
      <c r="AA151" s="23"/>
      <c r="AB151" s="23"/>
      <c r="AC151" s="300"/>
      <c r="AD151" s="183"/>
      <c r="AE151" s="65"/>
      <c r="AF151" s="65"/>
      <c r="AG151" s="65"/>
      <c r="AH151" s="65"/>
      <c r="AI151" s="65"/>
      <c r="AJ151" s="65"/>
      <c r="AK151" s="65"/>
      <c r="AL151" s="65"/>
      <c r="AM151" s="65"/>
      <c r="AN151" s="65"/>
      <c r="AO151" s="65"/>
      <c r="AP151" s="65"/>
      <c r="AQ151" s="65"/>
      <c r="AR151" s="65"/>
      <c r="AS151" s="184"/>
      <c r="AT151" s="307"/>
      <c r="AU151" s="35">
        <f>ROUND(M153*$AB$12,0)</f>
        <v>138</v>
      </c>
      <c r="AV151" s="31"/>
    </row>
    <row r="152" spans="1:48" ht="14.25" customHeight="1" x14ac:dyDescent="0.15">
      <c r="A152" s="32">
        <v>32</v>
      </c>
      <c r="B152" s="32">
        <v>7746</v>
      </c>
      <c r="C152" s="34" t="s">
        <v>3704</v>
      </c>
      <c r="D152" s="73"/>
      <c r="E152" s="74"/>
      <c r="F152" s="75"/>
      <c r="G152" s="4"/>
      <c r="J152" s="187"/>
      <c r="K152" s="186"/>
      <c r="L152" s="187"/>
      <c r="M152" s="58"/>
      <c r="P152" s="187"/>
      <c r="Q152" s="21"/>
      <c r="R152" s="4"/>
      <c r="S152" s="53"/>
      <c r="T152" s="53"/>
      <c r="U152" s="53"/>
      <c r="V152" s="53"/>
      <c r="W152" s="188"/>
      <c r="X152" s="53"/>
      <c r="Y152" s="53"/>
      <c r="Z152" s="54"/>
      <c r="AA152" s="53"/>
      <c r="AB152" s="53"/>
      <c r="AC152" s="59"/>
      <c r="AD152" s="1091" t="s">
        <v>1229</v>
      </c>
      <c r="AE152" s="1092"/>
      <c r="AF152" s="1092"/>
      <c r="AG152" s="1092"/>
      <c r="AH152" s="1092"/>
      <c r="AI152" s="1093"/>
      <c r="AJ152" s="72" t="s">
        <v>1230</v>
      </c>
      <c r="AK152" s="67"/>
      <c r="AL152" s="67"/>
      <c r="AM152" s="67"/>
      <c r="AN152" s="67"/>
      <c r="AO152" s="67"/>
      <c r="AP152" s="67"/>
      <c r="AQ152" s="67"/>
      <c r="AR152" s="67"/>
      <c r="AS152" s="65" t="s">
        <v>17</v>
      </c>
      <c r="AT152" s="296">
        <v>0.7</v>
      </c>
      <c r="AU152" s="35">
        <f>ROUND(ROUND(M153*$AB$12,0)*AT152,0)</f>
        <v>97</v>
      </c>
      <c r="AV152" s="31"/>
    </row>
    <row r="153" spans="1:48" ht="14.25" x14ac:dyDescent="0.15">
      <c r="A153" s="32">
        <v>32</v>
      </c>
      <c r="B153" s="32" t="s">
        <v>3705</v>
      </c>
      <c r="C153" s="34" t="s">
        <v>3706</v>
      </c>
      <c r="D153" s="73"/>
      <c r="E153" s="74"/>
      <c r="F153" s="75"/>
      <c r="G153" s="4"/>
      <c r="J153" s="187"/>
      <c r="K153" s="186"/>
      <c r="L153" s="187"/>
      <c r="M153" s="189">
        <f>'11経過的施設入所支援(基本４)'!L153</f>
        <v>197</v>
      </c>
      <c r="N153" s="4" t="s">
        <v>21</v>
      </c>
      <c r="Q153" s="21"/>
      <c r="R153" s="4"/>
      <c r="S153" s="53"/>
      <c r="T153" s="53"/>
      <c r="U153" s="53"/>
      <c r="V153" s="53"/>
      <c r="W153" s="188"/>
      <c r="X153" s="53"/>
      <c r="Y153" s="53"/>
      <c r="Z153" s="54"/>
      <c r="AA153" s="53"/>
      <c r="AB153" s="53"/>
      <c r="AC153" s="59"/>
      <c r="AD153" s="1094"/>
      <c r="AE153" s="1095"/>
      <c r="AF153" s="1095"/>
      <c r="AG153" s="1095"/>
      <c r="AH153" s="1095"/>
      <c r="AI153" s="1096"/>
      <c r="AJ153" s="223" t="s">
        <v>1233</v>
      </c>
      <c r="AK153" s="107"/>
      <c r="AL153" s="107"/>
      <c r="AM153" s="107"/>
      <c r="AN153" s="107"/>
      <c r="AO153" s="107"/>
      <c r="AP153" s="107"/>
      <c r="AQ153" s="107"/>
      <c r="AR153" s="107"/>
      <c r="AS153" s="44" t="s">
        <v>1678</v>
      </c>
      <c r="AT153" s="296">
        <v>0.5</v>
      </c>
      <c r="AU153" s="35">
        <f>ROUND(ROUND(M153*$AB$12,0)*AT153,0)</f>
        <v>69</v>
      </c>
      <c r="AV153" s="31"/>
    </row>
    <row r="154" spans="1:48" ht="14.25" x14ac:dyDescent="0.15">
      <c r="A154" s="32">
        <v>32</v>
      </c>
      <c r="B154" s="32">
        <v>7747</v>
      </c>
      <c r="C154" s="34" t="s">
        <v>3707</v>
      </c>
      <c r="D154" s="73"/>
      <c r="E154" s="74"/>
      <c r="F154" s="75"/>
      <c r="G154" s="4"/>
      <c r="J154" s="187"/>
      <c r="K154" s="186"/>
      <c r="L154" s="187"/>
      <c r="M154" s="204"/>
      <c r="N154" s="187"/>
      <c r="O154" s="187"/>
      <c r="P154" s="187"/>
      <c r="Q154" s="21"/>
      <c r="R154" s="67" t="s">
        <v>1235</v>
      </c>
      <c r="S154" s="67"/>
      <c r="T154" s="67"/>
      <c r="U154" s="67"/>
      <c r="V154" s="67"/>
      <c r="W154" s="192"/>
      <c r="X154" s="67"/>
      <c r="Y154" s="67"/>
      <c r="Z154" s="54"/>
      <c r="AA154" s="53"/>
      <c r="AB154" s="53"/>
      <c r="AC154" s="59"/>
      <c r="AD154" s="72"/>
      <c r="AE154" s="67"/>
      <c r="AF154" s="67"/>
      <c r="AG154" s="67"/>
      <c r="AH154" s="67"/>
      <c r="AI154" s="67"/>
      <c r="AJ154" s="67"/>
      <c r="AK154" s="67"/>
      <c r="AL154" s="67"/>
      <c r="AM154" s="67"/>
      <c r="AN154" s="67"/>
      <c r="AO154" s="67"/>
      <c r="AP154" s="67"/>
      <c r="AQ154" s="67"/>
      <c r="AR154" s="67"/>
      <c r="AS154" s="65"/>
      <c r="AT154" s="157"/>
      <c r="AU154" s="35">
        <f>ROUND(ROUND(M153*W156,0)*$AB$12,0)</f>
        <v>133</v>
      </c>
      <c r="AV154" s="31"/>
    </row>
    <row r="155" spans="1:48" ht="14.25" customHeight="1" x14ac:dyDescent="0.15">
      <c r="A155" s="32">
        <v>32</v>
      </c>
      <c r="B155" s="32">
        <v>7748</v>
      </c>
      <c r="C155" s="34" t="s">
        <v>3708</v>
      </c>
      <c r="D155" s="73"/>
      <c r="E155" s="74"/>
      <c r="F155" s="75"/>
      <c r="G155" s="4"/>
      <c r="J155" s="187"/>
      <c r="K155" s="186"/>
      <c r="L155" s="187"/>
      <c r="M155" s="204"/>
      <c r="N155" s="187"/>
      <c r="O155" s="187"/>
      <c r="P155" s="187"/>
      <c r="Q155" s="21"/>
      <c r="R155" s="53" t="s">
        <v>1237</v>
      </c>
      <c r="S155" s="53"/>
      <c r="T155" s="53"/>
      <c r="U155" s="53"/>
      <c r="V155" s="53"/>
      <c r="W155" s="188"/>
      <c r="X155" s="53"/>
      <c r="Y155" s="53"/>
      <c r="Z155" s="54"/>
      <c r="AA155" s="53"/>
      <c r="AB155" s="53"/>
      <c r="AC155" s="59"/>
      <c r="AD155" s="1091" t="s">
        <v>1229</v>
      </c>
      <c r="AE155" s="1092"/>
      <c r="AF155" s="1092"/>
      <c r="AG155" s="1092"/>
      <c r="AH155" s="1092"/>
      <c r="AI155" s="1093"/>
      <c r="AJ155" s="72" t="s">
        <v>1230</v>
      </c>
      <c r="AK155" s="67"/>
      <c r="AL155" s="67"/>
      <c r="AM155" s="67"/>
      <c r="AN155" s="67"/>
      <c r="AO155" s="67"/>
      <c r="AP155" s="67"/>
      <c r="AQ155" s="67"/>
      <c r="AR155" s="67"/>
      <c r="AS155" s="65" t="s">
        <v>17</v>
      </c>
      <c r="AT155" s="296">
        <v>0.7</v>
      </c>
      <c r="AU155" s="35">
        <f>ROUND(ROUND(ROUND(M153*W156,0)*$AB$12,0)*AT155,0)</f>
        <v>93</v>
      </c>
      <c r="AV155" s="31"/>
    </row>
    <row r="156" spans="1:48" ht="14.25" x14ac:dyDescent="0.15">
      <c r="A156" s="32">
        <v>32</v>
      </c>
      <c r="B156" s="32" t="s">
        <v>3709</v>
      </c>
      <c r="C156" s="34" t="s">
        <v>3710</v>
      </c>
      <c r="D156" s="214"/>
      <c r="E156" s="211"/>
      <c r="F156" s="215"/>
      <c r="G156" s="211"/>
      <c r="H156" s="25"/>
      <c r="I156" s="25"/>
      <c r="J156" s="25"/>
      <c r="K156" s="24"/>
      <c r="L156" s="25"/>
      <c r="M156" s="14"/>
      <c r="N156" s="25"/>
      <c r="O156" s="25"/>
      <c r="P156" s="25"/>
      <c r="Q156" s="215"/>
      <c r="R156" s="71"/>
      <c r="S156" s="71"/>
      <c r="T156" s="71"/>
      <c r="U156" s="71"/>
      <c r="V156" s="26" t="s">
        <v>17</v>
      </c>
      <c r="W156" s="195">
        <v>0.96499999999999997</v>
      </c>
      <c r="X156" s="71"/>
      <c r="Y156" s="71"/>
      <c r="Z156" s="303"/>
      <c r="AA156" s="240"/>
      <c r="AB156" s="240"/>
      <c r="AC156" s="304"/>
      <c r="AD156" s="1094"/>
      <c r="AE156" s="1095"/>
      <c r="AF156" s="1095"/>
      <c r="AG156" s="1095"/>
      <c r="AH156" s="1095"/>
      <c r="AI156" s="1096"/>
      <c r="AJ156" s="223" t="s">
        <v>1233</v>
      </c>
      <c r="AK156" s="107"/>
      <c r="AL156" s="107"/>
      <c r="AM156" s="107"/>
      <c r="AN156" s="107"/>
      <c r="AO156" s="107"/>
      <c r="AP156" s="107"/>
      <c r="AQ156" s="107"/>
      <c r="AR156" s="107"/>
      <c r="AS156" s="44" t="s">
        <v>1678</v>
      </c>
      <c r="AT156" s="296">
        <v>0.5</v>
      </c>
      <c r="AU156" s="35">
        <f>ROUND(ROUND(ROUND(M153*W156,0)*$AB$12,0)*AT156,0)</f>
        <v>67</v>
      </c>
      <c r="AV156" s="19"/>
    </row>
  </sheetData>
  <mergeCells count="62">
    <mergeCell ref="G133:J135"/>
    <mergeCell ref="AD134:AI135"/>
    <mergeCell ref="AD155:AI156"/>
    <mergeCell ref="AD140:AI141"/>
    <mergeCell ref="AD143:AI144"/>
    <mergeCell ref="G145:J147"/>
    <mergeCell ref="AD146:AI147"/>
    <mergeCell ref="AD149:AI150"/>
    <mergeCell ref="AD152:AI153"/>
    <mergeCell ref="AD137:AI138"/>
    <mergeCell ref="AD107:AI108"/>
    <mergeCell ref="AD110:AI111"/>
    <mergeCell ref="AD113:AI114"/>
    <mergeCell ref="AD116:AI117"/>
    <mergeCell ref="AD119:AI120"/>
    <mergeCell ref="AD125:AI126"/>
    <mergeCell ref="AD128:AI129"/>
    <mergeCell ref="AD131:AI132"/>
    <mergeCell ref="G121:J123"/>
    <mergeCell ref="AD122:AI123"/>
    <mergeCell ref="AD92:AI93"/>
    <mergeCell ref="AD95:AI96"/>
    <mergeCell ref="AD98:AI99"/>
    <mergeCell ref="AD101:AI102"/>
    <mergeCell ref="G103:J105"/>
    <mergeCell ref="AD104:AI105"/>
    <mergeCell ref="G49:J51"/>
    <mergeCell ref="AD50:AI51"/>
    <mergeCell ref="AD53:AI54"/>
    <mergeCell ref="AD56:AI57"/>
    <mergeCell ref="AD89:AI90"/>
    <mergeCell ref="AD62:AI63"/>
    <mergeCell ref="AD65:AI66"/>
    <mergeCell ref="G67:J69"/>
    <mergeCell ref="AD68:AI69"/>
    <mergeCell ref="AD71:AI72"/>
    <mergeCell ref="AD74:AI75"/>
    <mergeCell ref="AD77:AI78"/>
    <mergeCell ref="AD80:AI81"/>
    <mergeCell ref="AD83:AI84"/>
    <mergeCell ref="G85:J87"/>
    <mergeCell ref="AD86:AI87"/>
    <mergeCell ref="AD59:AI60"/>
    <mergeCell ref="AD29:AI30"/>
    <mergeCell ref="AD32:AI33"/>
    <mergeCell ref="AD35:AI36"/>
    <mergeCell ref="AD38:AI39"/>
    <mergeCell ref="AD41:AI42"/>
    <mergeCell ref="AD44:AI45"/>
    <mergeCell ref="AD47:AI48"/>
    <mergeCell ref="AD26:AI27"/>
    <mergeCell ref="D5:AT5"/>
    <mergeCell ref="D7:F9"/>
    <mergeCell ref="Z7:AC11"/>
    <mergeCell ref="AD8:AI9"/>
    <mergeCell ref="AD11:AI12"/>
    <mergeCell ref="AB12:AC12"/>
    <mergeCell ref="AD14:AI15"/>
    <mergeCell ref="AD17:AI18"/>
    <mergeCell ref="G19:J21"/>
    <mergeCell ref="AD20:AI21"/>
    <mergeCell ref="AD23:AI24"/>
  </mergeCells>
  <phoneticPr fontId="1"/>
  <printOptions horizontalCentered="1"/>
  <pageMargins left="0.78740157480314965" right="0.39370078740157483" top="0.59055118110236227" bottom="0.59055118110236227" header="0.39370078740157483" footer="0.31496062992125984"/>
  <pageSetup paperSize="9" scale="45" orientation="portrait" r:id="rId1"/>
  <headerFooter>
    <oddHeader>&amp;R&amp;9経過的施設入所支援</oddHeader>
    <oddFooter>&amp;C&amp;14&amp;P</oddFooter>
  </headerFooter>
  <rowBreaks count="1" manualBreakCount="1">
    <brk id="84" max="47"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autoPageBreaks="0"/>
  </sheetPr>
  <dimension ref="A1:AV90"/>
  <sheetViews>
    <sheetView view="pageBreakPreview" zoomScaleNormal="100" zoomScaleSheetLayoutView="100" workbookViewId="0"/>
  </sheetViews>
  <sheetFormatPr defaultColWidth="9" defaultRowHeight="13.5" x14ac:dyDescent="0.15"/>
  <cols>
    <col min="1" max="1" width="4.625" style="2" customWidth="1"/>
    <col min="2" max="2" width="7.625" style="2" customWidth="1"/>
    <col min="3" max="3" width="38.25" style="4" bestFit="1" customWidth="1"/>
    <col min="4" max="7" width="2.375" style="2" customWidth="1"/>
    <col min="8" max="12" width="2.375" style="4" customWidth="1"/>
    <col min="13" max="13" width="5.875" style="4" customWidth="1"/>
    <col min="14" max="16" width="2.375" style="4" customWidth="1"/>
    <col min="17" max="19" width="2.375" style="2" customWidth="1"/>
    <col min="20" max="22" width="2.375" style="5" customWidth="1"/>
    <col min="23" max="23" width="5" style="5" customWidth="1"/>
    <col min="24" max="29" width="2.375" style="5" customWidth="1"/>
    <col min="30" max="35" width="2.375" style="309" customWidth="1"/>
    <col min="36" max="43" width="2.375" style="5" customWidth="1"/>
    <col min="44" max="44" width="6.625" style="5" customWidth="1"/>
    <col min="45" max="45" width="2.375" style="5" customWidth="1"/>
    <col min="46" max="46" width="4.125" style="2" customWidth="1"/>
    <col min="47" max="47" width="7.125" style="2" customWidth="1"/>
    <col min="48" max="48" width="8.625" style="2" customWidth="1"/>
    <col min="49" max="49" width="3.625" style="2" customWidth="1"/>
    <col min="50" max="16384" width="9" style="2"/>
  </cols>
  <sheetData>
    <row r="1" spans="1:48" ht="17.100000000000001" customHeight="1" x14ac:dyDescent="0.15">
      <c r="A1" s="1"/>
    </row>
    <row r="2" spans="1:48" ht="17.100000000000001" customHeight="1" x14ac:dyDescent="0.15">
      <c r="A2" s="1"/>
    </row>
    <row r="3" spans="1:48" ht="17.100000000000001" customHeight="1" x14ac:dyDescent="0.15">
      <c r="A3" s="1"/>
    </row>
    <row r="4" spans="1:48" ht="17.100000000000001" customHeight="1" x14ac:dyDescent="0.15">
      <c r="A4" s="1"/>
      <c r="B4" s="180"/>
    </row>
    <row r="5" spans="1:48" x14ac:dyDescent="0.15">
      <c r="A5" s="6" t="s">
        <v>1</v>
      </c>
      <c r="B5" s="7"/>
      <c r="C5" s="79" t="s">
        <v>2</v>
      </c>
      <c r="D5" s="1099" t="s">
        <v>2979</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9" t="s">
        <v>4</v>
      </c>
      <c r="AV5" s="9" t="s">
        <v>5</v>
      </c>
    </row>
    <row r="6" spans="1:48" x14ac:dyDescent="0.15">
      <c r="A6" s="9" t="s">
        <v>6</v>
      </c>
      <c r="B6" s="79" t="s">
        <v>7</v>
      </c>
      <c r="C6" s="181"/>
      <c r="D6" s="55"/>
      <c r="E6" s="58"/>
      <c r="F6" s="58"/>
      <c r="G6" s="58"/>
      <c r="H6" s="58"/>
      <c r="I6" s="58"/>
      <c r="J6" s="58"/>
      <c r="K6" s="58"/>
      <c r="L6" s="58"/>
      <c r="M6" s="58"/>
      <c r="N6" s="58"/>
      <c r="O6" s="58"/>
      <c r="P6" s="58"/>
      <c r="Q6" s="58"/>
      <c r="R6" s="58"/>
      <c r="S6" s="58"/>
      <c r="T6" s="39"/>
      <c r="U6" s="39"/>
      <c r="V6" s="39"/>
      <c r="W6" s="39"/>
      <c r="X6" s="39"/>
      <c r="Y6" s="39"/>
      <c r="Z6" s="39"/>
      <c r="AA6" s="39"/>
      <c r="AB6" s="39"/>
      <c r="AC6" s="39"/>
      <c r="AD6" s="188"/>
      <c r="AE6" s="188"/>
      <c r="AF6" s="188"/>
      <c r="AG6" s="188"/>
      <c r="AH6" s="188"/>
      <c r="AI6" s="188"/>
      <c r="AJ6" s="39"/>
      <c r="AK6" s="39"/>
      <c r="AL6" s="39"/>
      <c r="AM6" s="39"/>
      <c r="AN6" s="39"/>
      <c r="AO6" s="39"/>
      <c r="AP6" s="39"/>
      <c r="AQ6" s="39"/>
      <c r="AR6" s="39"/>
      <c r="AS6" s="39"/>
      <c r="AT6" s="58"/>
      <c r="AU6" s="155" t="s">
        <v>8</v>
      </c>
      <c r="AV6" s="155" t="s">
        <v>9</v>
      </c>
    </row>
    <row r="7" spans="1:48" ht="14.25" customHeight="1" x14ac:dyDescent="0.15">
      <c r="A7" s="32">
        <v>32</v>
      </c>
      <c r="B7" s="32">
        <v>7751</v>
      </c>
      <c r="C7" s="34" t="s">
        <v>3711</v>
      </c>
      <c r="D7" s="1085" t="s">
        <v>1812</v>
      </c>
      <c r="E7" s="1086"/>
      <c r="F7" s="1087"/>
      <c r="G7" s="1085" t="s">
        <v>1727</v>
      </c>
      <c r="H7" s="1086"/>
      <c r="I7" s="1086"/>
      <c r="J7" s="1087"/>
      <c r="K7" s="196" t="s">
        <v>1674</v>
      </c>
      <c r="L7" s="197"/>
      <c r="M7" s="301"/>
      <c r="N7" s="197"/>
      <c r="O7" s="197"/>
      <c r="P7" s="197"/>
      <c r="Q7" s="198"/>
      <c r="R7" s="40"/>
      <c r="S7" s="65"/>
      <c r="T7" s="65"/>
      <c r="U7" s="65"/>
      <c r="V7" s="65"/>
      <c r="W7" s="102"/>
      <c r="X7" s="65"/>
      <c r="Y7" s="65"/>
      <c r="Z7" s="1085" t="s">
        <v>2981</v>
      </c>
      <c r="AA7" s="1086"/>
      <c r="AB7" s="1086"/>
      <c r="AC7" s="1087"/>
      <c r="AD7" s="72"/>
      <c r="AE7" s="67"/>
      <c r="AF7" s="67"/>
      <c r="AG7" s="67"/>
      <c r="AH7" s="67"/>
      <c r="AI7" s="67"/>
      <c r="AJ7" s="65"/>
      <c r="AK7" s="65"/>
      <c r="AL7" s="65"/>
      <c r="AM7" s="65"/>
      <c r="AN7" s="65"/>
      <c r="AO7" s="65"/>
      <c r="AP7" s="65"/>
      <c r="AQ7" s="65"/>
      <c r="AR7" s="65"/>
      <c r="AS7" s="184"/>
      <c r="AT7" s="307"/>
      <c r="AU7" s="35">
        <f>ROUND(M9*$AB$12,0)</f>
        <v>132</v>
      </c>
      <c r="AV7" s="66" t="s">
        <v>13</v>
      </c>
    </row>
    <row r="8" spans="1:48" ht="14.25" customHeight="1" x14ac:dyDescent="0.15">
      <c r="A8" s="32">
        <v>32</v>
      </c>
      <c r="B8" s="32">
        <v>7752</v>
      </c>
      <c r="C8" s="34" t="s">
        <v>3712</v>
      </c>
      <c r="D8" s="1088"/>
      <c r="E8" s="1089"/>
      <c r="F8" s="1090"/>
      <c r="G8" s="1088"/>
      <c r="H8" s="1089"/>
      <c r="I8" s="1089"/>
      <c r="J8" s="1090"/>
      <c r="K8" s="200"/>
      <c r="L8" s="201"/>
      <c r="M8" s="302"/>
      <c r="N8" s="201"/>
      <c r="O8" s="201"/>
      <c r="P8" s="201"/>
      <c r="Q8" s="202"/>
      <c r="R8" s="4"/>
      <c r="S8" s="53"/>
      <c r="T8" s="53"/>
      <c r="U8" s="53"/>
      <c r="V8" s="53"/>
      <c r="W8" s="188"/>
      <c r="X8" s="53"/>
      <c r="Y8" s="53"/>
      <c r="Z8" s="1088"/>
      <c r="AA8" s="1089"/>
      <c r="AB8" s="1089"/>
      <c r="AC8" s="1090"/>
      <c r="AD8" s="1091" t="s">
        <v>1229</v>
      </c>
      <c r="AE8" s="1092"/>
      <c r="AF8" s="1092"/>
      <c r="AG8" s="1092"/>
      <c r="AH8" s="1092"/>
      <c r="AI8" s="1093"/>
      <c r="AJ8" s="72" t="s">
        <v>1230</v>
      </c>
      <c r="AK8" s="67"/>
      <c r="AL8" s="67"/>
      <c r="AM8" s="67"/>
      <c r="AN8" s="67"/>
      <c r="AO8" s="67"/>
      <c r="AP8" s="67"/>
      <c r="AQ8" s="67"/>
      <c r="AR8" s="67"/>
      <c r="AS8" s="65" t="s">
        <v>17</v>
      </c>
      <c r="AT8" s="296">
        <v>0.7</v>
      </c>
      <c r="AU8" s="35">
        <f>ROUND(ROUND(M9*$AB$12,0)*AT8,0)</f>
        <v>92</v>
      </c>
      <c r="AV8" s="31"/>
    </row>
    <row r="9" spans="1:48" ht="14.25" x14ac:dyDescent="0.15">
      <c r="A9" s="32">
        <v>32</v>
      </c>
      <c r="B9" s="32" t="s">
        <v>3713</v>
      </c>
      <c r="C9" s="34" t="s">
        <v>3714</v>
      </c>
      <c r="D9" s="1088"/>
      <c r="E9" s="1089"/>
      <c r="F9" s="1090"/>
      <c r="G9" s="1088"/>
      <c r="H9" s="1089"/>
      <c r="I9" s="1089"/>
      <c r="J9" s="1090"/>
      <c r="K9" s="225"/>
      <c r="L9" s="193"/>
      <c r="M9" s="189">
        <f>'11経過的施設入所支援(基本５）'!L9</f>
        <v>189</v>
      </c>
      <c r="N9" s="4" t="s">
        <v>21</v>
      </c>
      <c r="P9" s="193"/>
      <c r="Q9" s="194"/>
      <c r="R9" s="4"/>
      <c r="S9" s="53"/>
      <c r="T9" s="53"/>
      <c r="U9" s="53"/>
      <c r="V9" s="53"/>
      <c r="W9" s="188"/>
      <c r="X9" s="53"/>
      <c r="Y9" s="53"/>
      <c r="Z9" s="1088"/>
      <c r="AA9" s="1089"/>
      <c r="AB9" s="1089"/>
      <c r="AC9" s="1090"/>
      <c r="AD9" s="1094"/>
      <c r="AE9" s="1095"/>
      <c r="AF9" s="1095"/>
      <c r="AG9" s="1095"/>
      <c r="AH9" s="1095"/>
      <c r="AI9" s="1096"/>
      <c r="AJ9" s="223" t="s">
        <v>1233</v>
      </c>
      <c r="AK9" s="107"/>
      <c r="AL9" s="107"/>
      <c r="AM9" s="107"/>
      <c r="AN9" s="107"/>
      <c r="AO9" s="107"/>
      <c r="AP9" s="107"/>
      <c r="AQ9" s="107"/>
      <c r="AR9" s="107"/>
      <c r="AS9" s="44" t="s">
        <v>1678</v>
      </c>
      <c r="AT9" s="296">
        <v>0.5</v>
      </c>
      <c r="AU9" s="35">
        <f>ROUND(ROUND(M9*$AB$12,0)*AT9,0)</f>
        <v>66</v>
      </c>
      <c r="AV9" s="31"/>
    </row>
    <row r="10" spans="1:48" ht="14.25" customHeight="1" x14ac:dyDescent="0.15">
      <c r="A10" s="32">
        <v>32</v>
      </c>
      <c r="B10" s="32">
        <v>7753</v>
      </c>
      <c r="C10" s="34" t="s">
        <v>3715</v>
      </c>
      <c r="D10" s="73"/>
      <c r="E10" s="74"/>
      <c r="F10" s="75"/>
      <c r="G10" s="73"/>
      <c r="H10" s="74"/>
      <c r="I10" s="74"/>
      <c r="J10" s="75"/>
      <c r="K10" s="20"/>
      <c r="M10" s="204"/>
      <c r="N10" s="187"/>
      <c r="O10" s="187"/>
      <c r="Q10" s="21"/>
      <c r="R10" s="67" t="s">
        <v>1235</v>
      </c>
      <c r="S10" s="67"/>
      <c r="T10" s="67"/>
      <c r="U10" s="67"/>
      <c r="V10" s="67"/>
      <c r="W10" s="192"/>
      <c r="X10" s="67"/>
      <c r="Y10" s="67"/>
      <c r="Z10" s="1088"/>
      <c r="AA10" s="1089"/>
      <c r="AB10" s="1089"/>
      <c r="AC10" s="1090"/>
      <c r="AD10" s="72"/>
      <c r="AE10" s="67"/>
      <c r="AF10" s="67"/>
      <c r="AG10" s="67"/>
      <c r="AH10" s="67"/>
      <c r="AI10" s="67"/>
      <c r="AJ10" s="67"/>
      <c r="AK10" s="67"/>
      <c r="AL10" s="67"/>
      <c r="AM10" s="67"/>
      <c r="AN10" s="67"/>
      <c r="AO10" s="67"/>
      <c r="AP10" s="67"/>
      <c r="AQ10" s="67"/>
      <c r="AR10" s="67"/>
      <c r="AS10" s="65"/>
      <c r="AT10" s="157"/>
      <c r="AU10" s="35">
        <f>ROUND(ROUND(M9*W12,0)*$AB$12,0)</f>
        <v>127</v>
      </c>
      <c r="AV10" s="31"/>
    </row>
    <row r="11" spans="1:48" ht="14.25" customHeight="1" x14ac:dyDescent="0.15">
      <c r="A11" s="32">
        <v>32</v>
      </c>
      <c r="B11" s="32">
        <v>7754</v>
      </c>
      <c r="C11" s="34" t="s">
        <v>3716</v>
      </c>
      <c r="D11" s="73"/>
      <c r="E11" s="74"/>
      <c r="F11" s="74"/>
      <c r="G11" s="20"/>
      <c r="K11" s="186"/>
      <c r="L11" s="187"/>
      <c r="M11" s="204"/>
      <c r="N11" s="187"/>
      <c r="O11" s="187"/>
      <c r="Q11" s="21"/>
      <c r="R11" s="53" t="s">
        <v>1237</v>
      </c>
      <c r="S11" s="53"/>
      <c r="T11" s="53"/>
      <c r="U11" s="53"/>
      <c r="V11" s="53"/>
      <c r="W11" s="188"/>
      <c r="X11" s="53"/>
      <c r="Y11" s="53"/>
      <c r="Z11" s="1088"/>
      <c r="AA11" s="1089"/>
      <c r="AB11" s="1089"/>
      <c r="AC11" s="1090"/>
      <c r="AD11" s="1091" t="s">
        <v>1229</v>
      </c>
      <c r="AE11" s="1092"/>
      <c r="AF11" s="1092"/>
      <c r="AG11" s="1092"/>
      <c r="AH11" s="1092"/>
      <c r="AI11" s="1093"/>
      <c r="AJ11" s="72" t="s">
        <v>1230</v>
      </c>
      <c r="AK11" s="67"/>
      <c r="AL11" s="67"/>
      <c r="AM11" s="67"/>
      <c r="AN11" s="67"/>
      <c r="AO11" s="67"/>
      <c r="AP11" s="67"/>
      <c r="AQ11" s="67"/>
      <c r="AR11" s="67"/>
      <c r="AS11" s="65" t="s">
        <v>17</v>
      </c>
      <c r="AT11" s="296">
        <v>0.7</v>
      </c>
      <c r="AU11" s="35">
        <f>ROUND(ROUND(ROUND(M9*W12,0)*$AB$12,0)*AT11,0)</f>
        <v>89</v>
      </c>
      <c r="AV11" s="31"/>
    </row>
    <row r="12" spans="1:48" ht="14.25" x14ac:dyDescent="0.15">
      <c r="A12" s="32">
        <v>32</v>
      </c>
      <c r="B12" s="32" t="s">
        <v>3717</v>
      </c>
      <c r="C12" s="34" t="s">
        <v>3718</v>
      </c>
      <c r="D12" s="73"/>
      <c r="E12" s="74"/>
      <c r="F12" s="74"/>
      <c r="G12" s="20"/>
      <c r="K12" s="186"/>
      <c r="L12" s="187"/>
      <c r="M12" s="204"/>
      <c r="N12" s="187"/>
      <c r="O12" s="187"/>
      <c r="Q12" s="21"/>
      <c r="R12" s="53"/>
      <c r="S12" s="53"/>
      <c r="T12" s="53"/>
      <c r="U12" s="53"/>
      <c r="V12" s="23" t="s">
        <v>17</v>
      </c>
      <c r="W12" s="195">
        <v>0.96499999999999997</v>
      </c>
      <c r="X12" s="53"/>
      <c r="Y12" s="53"/>
      <c r="Z12" s="200"/>
      <c r="AA12" s="23" t="s">
        <v>17</v>
      </c>
      <c r="AB12" s="1127">
        <v>0.7</v>
      </c>
      <c r="AC12" s="1128"/>
      <c r="AD12" s="1094"/>
      <c r="AE12" s="1095"/>
      <c r="AF12" s="1095"/>
      <c r="AG12" s="1095"/>
      <c r="AH12" s="1095"/>
      <c r="AI12" s="1096"/>
      <c r="AJ12" s="223" t="s">
        <v>1233</v>
      </c>
      <c r="AK12" s="107"/>
      <c r="AL12" s="107"/>
      <c r="AM12" s="107"/>
      <c r="AN12" s="107"/>
      <c r="AO12" s="107"/>
      <c r="AP12" s="107"/>
      <c r="AQ12" s="107"/>
      <c r="AR12" s="107"/>
      <c r="AS12" s="44" t="s">
        <v>1678</v>
      </c>
      <c r="AT12" s="296">
        <v>0.5</v>
      </c>
      <c r="AU12" s="35">
        <f>ROUND(ROUND(ROUND(M9*W12,0)*$AB$12,0)*AT12,0)</f>
        <v>64</v>
      </c>
      <c r="AV12" s="31"/>
    </row>
    <row r="13" spans="1:48" ht="14.25" customHeight="1" x14ac:dyDescent="0.15">
      <c r="A13" s="32">
        <v>32</v>
      </c>
      <c r="B13" s="32">
        <v>7755</v>
      </c>
      <c r="C13" s="34" t="s">
        <v>3719</v>
      </c>
      <c r="D13" s="73"/>
      <c r="E13" s="74"/>
      <c r="F13" s="74"/>
      <c r="G13" s="20"/>
      <c r="J13" s="187"/>
      <c r="K13" s="196" t="s">
        <v>1684</v>
      </c>
      <c r="L13" s="197"/>
      <c r="M13" s="301"/>
      <c r="N13" s="197"/>
      <c r="O13" s="197"/>
      <c r="P13" s="197"/>
      <c r="Q13" s="198"/>
      <c r="R13" s="40"/>
      <c r="S13" s="65"/>
      <c r="T13" s="65"/>
      <c r="U13" s="65"/>
      <c r="V13" s="65"/>
      <c r="W13" s="102"/>
      <c r="X13" s="65"/>
      <c r="Y13" s="65"/>
      <c r="Z13" s="200"/>
      <c r="AA13" s="201"/>
      <c r="AB13" s="201"/>
      <c r="AC13" s="202"/>
      <c r="AD13" s="72"/>
      <c r="AE13" s="67"/>
      <c r="AF13" s="67"/>
      <c r="AG13" s="67"/>
      <c r="AH13" s="67"/>
      <c r="AI13" s="67"/>
      <c r="AJ13" s="65"/>
      <c r="AK13" s="65"/>
      <c r="AL13" s="65"/>
      <c r="AM13" s="65"/>
      <c r="AN13" s="65"/>
      <c r="AO13" s="65"/>
      <c r="AP13" s="65"/>
      <c r="AQ13" s="65"/>
      <c r="AR13" s="65"/>
      <c r="AS13" s="184"/>
      <c r="AT13" s="307"/>
      <c r="AU13" s="35">
        <f>ROUND(M15*$AB$12,0)</f>
        <v>132</v>
      </c>
      <c r="AV13" s="31"/>
    </row>
    <row r="14" spans="1:48" ht="14.25" customHeight="1" x14ac:dyDescent="0.15">
      <c r="A14" s="32">
        <v>32</v>
      </c>
      <c r="B14" s="32">
        <v>7756</v>
      </c>
      <c r="C14" s="34" t="s">
        <v>3720</v>
      </c>
      <c r="D14" s="73"/>
      <c r="E14" s="74"/>
      <c r="F14" s="74"/>
      <c r="G14" s="20"/>
      <c r="J14" s="187"/>
      <c r="K14" s="200"/>
      <c r="L14" s="201"/>
      <c r="M14" s="302"/>
      <c r="N14" s="201"/>
      <c r="O14" s="201"/>
      <c r="P14" s="201"/>
      <c r="Q14" s="202"/>
      <c r="R14" s="4"/>
      <c r="S14" s="53"/>
      <c r="T14" s="53"/>
      <c r="U14" s="53"/>
      <c r="V14" s="53"/>
      <c r="W14" s="188"/>
      <c r="X14" s="53"/>
      <c r="Y14" s="53"/>
      <c r="Z14" s="73"/>
      <c r="AA14" s="187"/>
      <c r="AB14" s="187"/>
      <c r="AC14" s="208"/>
      <c r="AD14" s="1091" t="s">
        <v>1229</v>
      </c>
      <c r="AE14" s="1092"/>
      <c r="AF14" s="1092"/>
      <c r="AG14" s="1092"/>
      <c r="AH14" s="1092"/>
      <c r="AI14" s="1093"/>
      <c r="AJ14" s="72" t="s">
        <v>1230</v>
      </c>
      <c r="AK14" s="67"/>
      <c r="AL14" s="67"/>
      <c r="AM14" s="67"/>
      <c r="AN14" s="67"/>
      <c r="AO14" s="67"/>
      <c r="AP14" s="67"/>
      <c r="AQ14" s="67"/>
      <c r="AR14" s="67"/>
      <c r="AS14" s="65" t="s">
        <v>17</v>
      </c>
      <c r="AT14" s="296">
        <v>0.7</v>
      </c>
      <c r="AU14" s="35">
        <f>ROUND(ROUND(M15*$AB$12,0)*AT14,0)</f>
        <v>92</v>
      </c>
      <c r="AV14" s="31"/>
    </row>
    <row r="15" spans="1:48" ht="14.25" x14ac:dyDescent="0.15">
      <c r="A15" s="32">
        <v>32</v>
      </c>
      <c r="B15" s="32" t="s">
        <v>3721</v>
      </c>
      <c r="C15" s="34" t="s">
        <v>3722</v>
      </c>
      <c r="D15" s="73"/>
      <c r="E15" s="74"/>
      <c r="F15" s="74"/>
      <c r="G15" s="20"/>
      <c r="J15" s="187"/>
      <c r="K15" s="225"/>
      <c r="L15" s="193"/>
      <c r="M15" s="189">
        <f>'11経過的施設入所支援(基本５）'!L15</f>
        <v>189</v>
      </c>
      <c r="N15" s="4" t="s">
        <v>21</v>
      </c>
      <c r="P15" s="193"/>
      <c r="Q15" s="194"/>
      <c r="R15" s="4"/>
      <c r="S15" s="53"/>
      <c r="T15" s="53"/>
      <c r="U15" s="53"/>
      <c r="V15" s="53"/>
      <c r="W15" s="188"/>
      <c r="X15" s="53"/>
      <c r="Y15" s="53"/>
      <c r="Z15" s="73"/>
      <c r="AA15" s="23"/>
      <c r="AB15" s="298"/>
      <c r="AC15" s="299"/>
      <c r="AD15" s="1094"/>
      <c r="AE15" s="1095"/>
      <c r="AF15" s="1095"/>
      <c r="AG15" s="1095"/>
      <c r="AH15" s="1095"/>
      <c r="AI15" s="1096"/>
      <c r="AJ15" s="223" t="s">
        <v>1233</v>
      </c>
      <c r="AK15" s="107"/>
      <c r="AL15" s="107"/>
      <c r="AM15" s="107"/>
      <c r="AN15" s="107"/>
      <c r="AO15" s="107"/>
      <c r="AP15" s="107"/>
      <c r="AQ15" s="107"/>
      <c r="AR15" s="107"/>
      <c r="AS15" s="44" t="s">
        <v>1678</v>
      </c>
      <c r="AT15" s="296">
        <v>0.5</v>
      </c>
      <c r="AU15" s="35">
        <f>ROUND(ROUND(M15*$AB$12,0)*AT15,0)</f>
        <v>66</v>
      </c>
      <c r="AV15" s="31"/>
    </row>
    <row r="16" spans="1:48" ht="14.25" x14ac:dyDescent="0.15">
      <c r="A16" s="32">
        <v>32</v>
      </c>
      <c r="B16" s="32">
        <v>7757</v>
      </c>
      <c r="C16" s="34" t="s">
        <v>3723</v>
      </c>
      <c r="D16" s="73"/>
      <c r="E16" s="74"/>
      <c r="F16" s="74"/>
      <c r="G16" s="20"/>
      <c r="J16" s="187"/>
      <c r="K16" s="186"/>
      <c r="L16" s="187"/>
      <c r="M16" s="204"/>
      <c r="N16" s="187"/>
      <c r="O16" s="187"/>
      <c r="P16" s="187"/>
      <c r="Q16" s="21"/>
      <c r="R16" s="67" t="s">
        <v>1235</v>
      </c>
      <c r="S16" s="67"/>
      <c r="T16" s="67"/>
      <c r="U16" s="67"/>
      <c r="V16" s="67"/>
      <c r="W16" s="192"/>
      <c r="X16" s="67"/>
      <c r="Y16" s="67"/>
      <c r="Z16" s="54"/>
      <c r="AA16" s="53"/>
      <c r="AB16" s="53"/>
      <c r="AC16" s="59"/>
      <c r="AD16" s="72"/>
      <c r="AE16" s="67"/>
      <c r="AF16" s="67"/>
      <c r="AG16" s="67"/>
      <c r="AH16" s="67"/>
      <c r="AI16" s="67"/>
      <c r="AJ16" s="67"/>
      <c r="AK16" s="67"/>
      <c r="AL16" s="67"/>
      <c r="AM16" s="67"/>
      <c r="AN16" s="67"/>
      <c r="AO16" s="67"/>
      <c r="AP16" s="67"/>
      <c r="AQ16" s="67"/>
      <c r="AR16" s="67"/>
      <c r="AS16" s="65"/>
      <c r="AT16" s="157"/>
      <c r="AU16" s="35">
        <f>ROUND(ROUND(M15*W18,0)*$AB$12,0)</f>
        <v>127</v>
      </c>
      <c r="AV16" s="31"/>
    </row>
    <row r="17" spans="1:48" ht="14.25" customHeight="1" x14ac:dyDescent="0.15">
      <c r="A17" s="32">
        <v>32</v>
      </c>
      <c r="B17" s="32">
        <v>7758</v>
      </c>
      <c r="C17" s="34" t="s">
        <v>3724</v>
      </c>
      <c r="D17" s="73"/>
      <c r="E17" s="74"/>
      <c r="F17" s="74"/>
      <c r="G17" s="20"/>
      <c r="J17" s="187"/>
      <c r="K17" s="186"/>
      <c r="L17" s="187"/>
      <c r="M17" s="204"/>
      <c r="N17" s="187"/>
      <c r="O17" s="187"/>
      <c r="P17" s="187"/>
      <c r="Q17" s="21"/>
      <c r="R17" s="53" t="s">
        <v>1237</v>
      </c>
      <c r="S17" s="53"/>
      <c r="T17" s="53"/>
      <c r="U17" s="53"/>
      <c r="V17" s="53"/>
      <c r="W17" s="188"/>
      <c r="X17" s="53"/>
      <c r="Y17" s="53"/>
      <c r="Z17" s="54"/>
      <c r="AA17" s="53"/>
      <c r="AB17" s="53"/>
      <c r="AC17" s="59"/>
      <c r="AD17" s="1091" t="s">
        <v>1229</v>
      </c>
      <c r="AE17" s="1092"/>
      <c r="AF17" s="1092"/>
      <c r="AG17" s="1092"/>
      <c r="AH17" s="1092"/>
      <c r="AI17" s="1093"/>
      <c r="AJ17" s="72" t="s">
        <v>1230</v>
      </c>
      <c r="AK17" s="67"/>
      <c r="AL17" s="67"/>
      <c r="AM17" s="67"/>
      <c r="AN17" s="67"/>
      <c r="AO17" s="67"/>
      <c r="AP17" s="67"/>
      <c r="AQ17" s="67"/>
      <c r="AR17" s="67"/>
      <c r="AS17" s="65" t="s">
        <v>17</v>
      </c>
      <c r="AT17" s="296">
        <v>0.7</v>
      </c>
      <c r="AU17" s="35">
        <f>ROUND(ROUND(ROUND(M15*W18,0)*$AB$12,0)*AT17,0)</f>
        <v>89</v>
      </c>
      <c r="AV17" s="31"/>
    </row>
    <row r="18" spans="1:48" ht="14.25" x14ac:dyDescent="0.15">
      <c r="A18" s="32">
        <v>32</v>
      </c>
      <c r="B18" s="32" t="s">
        <v>3725</v>
      </c>
      <c r="C18" s="34" t="s">
        <v>3726</v>
      </c>
      <c r="D18" s="73"/>
      <c r="E18" s="74"/>
      <c r="F18" s="74"/>
      <c r="G18" s="20"/>
      <c r="J18" s="187"/>
      <c r="K18" s="186"/>
      <c r="L18" s="187"/>
      <c r="M18" s="204"/>
      <c r="N18" s="187"/>
      <c r="O18" s="187"/>
      <c r="P18" s="187"/>
      <c r="Q18" s="21"/>
      <c r="R18" s="53"/>
      <c r="S18" s="53"/>
      <c r="T18" s="53"/>
      <c r="U18" s="53"/>
      <c r="V18" s="23" t="s">
        <v>17</v>
      </c>
      <c r="W18" s="195">
        <v>0.96499999999999997</v>
      </c>
      <c r="X18" s="53"/>
      <c r="Y18" s="53"/>
      <c r="Z18" s="54"/>
      <c r="AA18" s="53"/>
      <c r="AB18" s="53"/>
      <c r="AC18" s="59"/>
      <c r="AD18" s="1094"/>
      <c r="AE18" s="1095"/>
      <c r="AF18" s="1095"/>
      <c r="AG18" s="1095"/>
      <c r="AH18" s="1095"/>
      <c r="AI18" s="1096"/>
      <c r="AJ18" s="223" t="s">
        <v>1233</v>
      </c>
      <c r="AK18" s="107"/>
      <c r="AL18" s="107"/>
      <c r="AM18" s="107"/>
      <c r="AN18" s="107"/>
      <c r="AO18" s="107"/>
      <c r="AP18" s="107"/>
      <c r="AQ18" s="107"/>
      <c r="AR18" s="107"/>
      <c r="AS18" s="44" t="s">
        <v>1678</v>
      </c>
      <c r="AT18" s="296">
        <v>0.5</v>
      </c>
      <c r="AU18" s="35">
        <f>ROUND(ROUND(ROUND(M15*W18,0)*$AB$12,0)*AT18,0)</f>
        <v>64</v>
      </c>
      <c r="AV18" s="31"/>
    </row>
    <row r="19" spans="1:48" ht="14.25" customHeight="1" x14ac:dyDescent="0.15">
      <c r="A19" s="32">
        <v>32</v>
      </c>
      <c r="B19" s="32">
        <v>7761</v>
      </c>
      <c r="C19" s="34" t="s">
        <v>3727</v>
      </c>
      <c r="D19" s="73"/>
      <c r="E19" s="74"/>
      <c r="F19" s="74"/>
      <c r="G19" s="1085" t="s">
        <v>1744</v>
      </c>
      <c r="H19" s="1086"/>
      <c r="I19" s="1086"/>
      <c r="J19" s="1087"/>
      <c r="K19" s="196" t="s">
        <v>1674</v>
      </c>
      <c r="L19" s="197"/>
      <c r="M19" s="301"/>
      <c r="N19" s="197"/>
      <c r="O19" s="197"/>
      <c r="P19" s="197"/>
      <c r="Q19" s="198"/>
      <c r="R19" s="40"/>
      <c r="S19" s="65"/>
      <c r="T19" s="65"/>
      <c r="U19" s="65"/>
      <c r="V19" s="65"/>
      <c r="W19" s="102"/>
      <c r="X19" s="65"/>
      <c r="Y19" s="65"/>
      <c r="Z19" s="168"/>
      <c r="AA19" s="23"/>
      <c r="AB19" s="23"/>
      <c r="AC19" s="300"/>
      <c r="AD19" s="72"/>
      <c r="AE19" s="67"/>
      <c r="AF19" s="67"/>
      <c r="AG19" s="67"/>
      <c r="AH19" s="67"/>
      <c r="AI19" s="67"/>
      <c r="AJ19" s="65"/>
      <c r="AK19" s="65"/>
      <c r="AL19" s="65"/>
      <c r="AM19" s="65"/>
      <c r="AN19" s="65"/>
      <c r="AO19" s="65"/>
      <c r="AP19" s="65"/>
      <c r="AQ19" s="65"/>
      <c r="AR19" s="65"/>
      <c r="AS19" s="184"/>
      <c r="AT19" s="307"/>
      <c r="AU19" s="35">
        <f>ROUND(M21*$AB$12,0)</f>
        <v>128</v>
      </c>
      <c r="AV19" s="31"/>
    </row>
    <row r="20" spans="1:48" ht="14.25" customHeight="1" x14ac:dyDescent="0.15">
      <c r="A20" s="32">
        <v>32</v>
      </c>
      <c r="B20" s="32">
        <v>7762</v>
      </c>
      <c r="C20" s="34" t="s">
        <v>3728</v>
      </c>
      <c r="D20" s="73"/>
      <c r="E20" s="74"/>
      <c r="F20" s="74"/>
      <c r="G20" s="1088"/>
      <c r="H20" s="1089"/>
      <c r="I20" s="1089"/>
      <c r="J20" s="1090"/>
      <c r="K20" s="200"/>
      <c r="L20" s="201"/>
      <c r="M20" s="302"/>
      <c r="N20" s="201"/>
      <c r="O20" s="201"/>
      <c r="P20" s="201"/>
      <c r="Q20" s="202"/>
      <c r="R20" s="4"/>
      <c r="S20" s="53"/>
      <c r="T20" s="53"/>
      <c r="U20" s="53"/>
      <c r="V20" s="53"/>
      <c r="W20" s="188"/>
      <c r="X20" s="53"/>
      <c r="Y20" s="53"/>
      <c r="Z20" s="54"/>
      <c r="AA20" s="53"/>
      <c r="AB20" s="53"/>
      <c r="AC20" s="59"/>
      <c r="AD20" s="1091" t="s">
        <v>1229</v>
      </c>
      <c r="AE20" s="1092"/>
      <c r="AF20" s="1092"/>
      <c r="AG20" s="1092"/>
      <c r="AH20" s="1092"/>
      <c r="AI20" s="1093"/>
      <c r="AJ20" s="72" t="s">
        <v>1230</v>
      </c>
      <c r="AK20" s="67"/>
      <c r="AL20" s="67"/>
      <c r="AM20" s="67"/>
      <c r="AN20" s="67"/>
      <c r="AO20" s="67"/>
      <c r="AP20" s="67"/>
      <c r="AQ20" s="67"/>
      <c r="AR20" s="67"/>
      <c r="AS20" s="65" t="s">
        <v>17</v>
      </c>
      <c r="AT20" s="296">
        <v>0.7</v>
      </c>
      <c r="AU20" s="35">
        <f>ROUND(ROUND(M21*$AB$12,0)*AT20,0)</f>
        <v>90</v>
      </c>
      <c r="AV20" s="31"/>
    </row>
    <row r="21" spans="1:48" ht="14.25" x14ac:dyDescent="0.15">
      <c r="A21" s="32">
        <v>32</v>
      </c>
      <c r="B21" s="32" t="s">
        <v>3729</v>
      </c>
      <c r="C21" s="34" t="s">
        <v>3730</v>
      </c>
      <c r="D21" s="73"/>
      <c r="E21" s="74"/>
      <c r="F21" s="74"/>
      <c r="G21" s="1088"/>
      <c r="H21" s="1089"/>
      <c r="I21" s="1089"/>
      <c r="J21" s="1090"/>
      <c r="K21" s="193"/>
      <c r="L21" s="193"/>
      <c r="M21" s="189">
        <f>'11経過的施設入所支援(基本５）'!L21</f>
        <v>183</v>
      </c>
      <c r="N21" s="4" t="s">
        <v>21</v>
      </c>
      <c r="P21" s="193"/>
      <c r="Q21" s="194"/>
      <c r="R21" s="4"/>
      <c r="S21" s="53"/>
      <c r="T21" s="53"/>
      <c r="U21" s="53"/>
      <c r="V21" s="53"/>
      <c r="W21" s="188"/>
      <c r="X21" s="53"/>
      <c r="Y21" s="53"/>
      <c r="Z21" s="54"/>
      <c r="AA21" s="53"/>
      <c r="AB21" s="53"/>
      <c r="AC21" s="59"/>
      <c r="AD21" s="1094"/>
      <c r="AE21" s="1095"/>
      <c r="AF21" s="1095"/>
      <c r="AG21" s="1095"/>
      <c r="AH21" s="1095"/>
      <c r="AI21" s="1096"/>
      <c r="AJ21" s="223" t="s">
        <v>1233</v>
      </c>
      <c r="AK21" s="107"/>
      <c r="AL21" s="107"/>
      <c r="AM21" s="107"/>
      <c r="AN21" s="107"/>
      <c r="AO21" s="107"/>
      <c r="AP21" s="107"/>
      <c r="AQ21" s="107"/>
      <c r="AR21" s="107"/>
      <c r="AS21" s="44" t="s">
        <v>1678</v>
      </c>
      <c r="AT21" s="296">
        <v>0.5</v>
      </c>
      <c r="AU21" s="35">
        <f>ROUND(ROUND(M21*$AB$12,0)*AT21,0)</f>
        <v>64</v>
      </c>
      <c r="AV21" s="31"/>
    </row>
    <row r="22" spans="1:48" ht="14.25" x14ac:dyDescent="0.15">
      <c r="A22" s="32">
        <v>32</v>
      </c>
      <c r="B22" s="32">
        <v>7763</v>
      </c>
      <c r="C22" s="34" t="s">
        <v>3731</v>
      </c>
      <c r="D22" s="73"/>
      <c r="E22" s="74"/>
      <c r="F22" s="74"/>
      <c r="G22" s="73"/>
      <c r="H22" s="74"/>
      <c r="I22" s="74"/>
      <c r="J22" s="75"/>
      <c r="M22" s="204"/>
      <c r="N22" s="187"/>
      <c r="O22" s="187"/>
      <c r="Q22" s="21"/>
      <c r="R22" s="67" t="s">
        <v>1235</v>
      </c>
      <c r="S22" s="67"/>
      <c r="T22" s="67"/>
      <c r="U22" s="67"/>
      <c r="V22" s="67"/>
      <c r="W22" s="192"/>
      <c r="X22" s="67"/>
      <c r="Y22" s="67"/>
      <c r="Z22" s="186"/>
      <c r="AA22" s="187"/>
      <c r="AB22" s="187"/>
      <c r="AC22" s="208"/>
      <c r="AD22" s="72"/>
      <c r="AE22" s="67"/>
      <c r="AF22" s="67"/>
      <c r="AG22" s="67"/>
      <c r="AH22" s="67"/>
      <c r="AI22" s="67"/>
      <c r="AJ22" s="67"/>
      <c r="AK22" s="67"/>
      <c r="AL22" s="67"/>
      <c r="AM22" s="67"/>
      <c r="AN22" s="67"/>
      <c r="AO22" s="67"/>
      <c r="AP22" s="67"/>
      <c r="AQ22" s="67"/>
      <c r="AR22" s="67"/>
      <c r="AS22" s="65"/>
      <c r="AT22" s="157"/>
      <c r="AU22" s="35">
        <f>ROUND(ROUND(M21*W24,0)*$AB$12,0)</f>
        <v>124</v>
      </c>
      <c r="AV22" s="31"/>
    </row>
    <row r="23" spans="1:48" ht="14.25" customHeight="1" x14ac:dyDescent="0.15">
      <c r="A23" s="32">
        <v>32</v>
      </c>
      <c r="B23" s="32">
        <v>7764</v>
      </c>
      <c r="C23" s="34" t="s">
        <v>3732</v>
      </c>
      <c r="D23" s="73"/>
      <c r="E23" s="74"/>
      <c r="F23" s="74"/>
      <c r="G23" s="20"/>
      <c r="J23" s="21"/>
      <c r="K23" s="187"/>
      <c r="L23" s="187"/>
      <c r="M23" s="204"/>
      <c r="N23" s="187"/>
      <c r="O23" s="187"/>
      <c r="Q23" s="21"/>
      <c r="R23" s="53" t="s">
        <v>1237</v>
      </c>
      <c r="S23" s="53"/>
      <c r="T23" s="53"/>
      <c r="U23" s="53"/>
      <c r="V23" s="53"/>
      <c r="W23" s="188"/>
      <c r="X23" s="53"/>
      <c r="Y23" s="53"/>
      <c r="Z23" s="186"/>
      <c r="AA23" s="187"/>
      <c r="AB23" s="187"/>
      <c r="AC23" s="208"/>
      <c r="AD23" s="1091" t="s">
        <v>1229</v>
      </c>
      <c r="AE23" s="1092"/>
      <c r="AF23" s="1092"/>
      <c r="AG23" s="1092"/>
      <c r="AH23" s="1092"/>
      <c r="AI23" s="1093"/>
      <c r="AJ23" s="72" t="s">
        <v>1230</v>
      </c>
      <c r="AK23" s="67"/>
      <c r="AL23" s="67"/>
      <c r="AM23" s="67"/>
      <c r="AN23" s="67"/>
      <c r="AO23" s="67"/>
      <c r="AP23" s="67"/>
      <c r="AQ23" s="67"/>
      <c r="AR23" s="67"/>
      <c r="AS23" s="65" t="s">
        <v>17</v>
      </c>
      <c r="AT23" s="296">
        <v>0.7</v>
      </c>
      <c r="AU23" s="35">
        <f>ROUND(ROUND(ROUND(M21*W24,0)*$AB$12,0)*AT23,0)</f>
        <v>87</v>
      </c>
      <c r="AV23" s="31"/>
    </row>
    <row r="24" spans="1:48" ht="14.25" x14ac:dyDescent="0.15">
      <c r="A24" s="32">
        <v>32</v>
      </c>
      <c r="B24" s="32" t="s">
        <v>3733</v>
      </c>
      <c r="C24" s="34" t="s">
        <v>3734</v>
      </c>
      <c r="D24" s="73"/>
      <c r="E24" s="74"/>
      <c r="F24" s="74"/>
      <c r="G24" s="20"/>
      <c r="J24" s="21"/>
      <c r="K24" s="187"/>
      <c r="L24" s="187"/>
      <c r="M24" s="204"/>
      <c r="N24" s="187"/>
      <c r="O24" s="187"/>
      <c r="Q24" s="21"/>
      <c r="R24" s="53"/>
      <c r="S24" s="53"/>
      <c r="T24" s="53"/>
      <c r="U24" s="53"/>
      <c r="V24" s="23" t="s">
        <v>17</v>
      </c>
      <c r="W24" s="195">
        <v>0.96499999999999997</v>
      </c>
      <c r="X24" s="53"/>
      <c r="Y24" s="53"/>
      <c r="Z24" s="186"/>
      <c r="AA24" s="187"/>
      <c r="AB24" s="187"/>
      <c r="AC24" s="208"/>
      <c r="AD24" s="1094"/>
      <c r="AE24" s="1095"/>
      <c r="AF24" s="1095"/>
      <c r="AG24" s="1095"/>
      <c r="AH24" s="1095"/>
      <c r="AI24" s="1096"/>
      <c r="AJ24" s="223" t="s">
        <v>1233</v>
      </c>
      <c r="AK24" s="107"/>
      <c r="AL24" s="107"/>
      <c r="AM24" s="107"/>
      <c r="AN24" s="107"/>
      <c r="AO24" s="107"/>
      <c r="AP24" s="107"/>
      <c r="AQ24" s="107"/>
      <c r="AR24" s="107"/>
      <c r="AS24" s="44" t="s">
        <v>1678</v>
      </c>
      <c r="AT24" s="296">
        <v>0.5</v>
      </c>
      <c r="AU24" s="35">
        <f>ROUND(ROUND(ROUND(M21*W24,0)*$AB$12,0)*AT24,0)</f>
        <v>62</v>
      </c>
      <c r="AV24" s="31"/>
    </row>
    <row r="25" spans="1:48" ht="14.25" customHeight="1" x14ac:dyDescent="0.15">
      <c r="A25" s="32">
        <v>32</v>
      </c>
      <c r="B25" s="32">
        <v>7765</v>
      </c>
      <c r="C25" s="34" t="s">
        <v>3735</v>
      </c>
      <c r="D25" s="73"/>
      <c r="E25" s="74"/>
      <c r="F25" s="74"/>
      <c r="G25" s="20"/>
      <c r="J25" s="208"/>
      <c r="K25" s="196" t="s">
        <v>1684</v>
      </c>
      <c r="L25" s="197"/>
      <c r="M25" s="301"/>
      <c r="N25" s="197"/>
      <c r="O25" s="197"/>
      <c r="P25" s="197"/>
      <c r="Q25" s="198"/>
      <c r="R25" s="40"/>
      <c r="S25" s="65"/>
      <c r="T25" s="65"/>
      <c r="U25" s="65"/>
      <c r="V25" s="65"/>
      <c r="W25" s="102"/>
      <c r="X25" s="65"/>
      <c r="Y25" s="65"/>
      <c r="Z25" s="186"/>
      <c r="AA25" s="187"/>
      <c r="AB25" s="187"/>
      <c r="AC25" s="208"/>
      <c r="AD25" s="72"/>
      <c r="AE25" s="67"/>
      <c r="AF25" s="67"/>
      <c r="AG25" s="67"/>
      <c r="AH25" s="67"/>
      <c r="AI25" s="67"/>
      <c r="AJ25" s="65"/>
      <c r="AK25" s="65"/>
      <c r="AL25" s="65"/>
      <c r="AM25" s="65"/>
      <c r="AN25" s="65"/>
      <c r="AO25" s="65"/>
      <c r="AP25" s="65"/>
      <c r="AQ25" s="65"/>
      <c r="AR25" s="65"/>
      <c r="AS25" s="184"/>
      <c r="AT25" s="307"/>
      <c r="AU25" s="35">
        <f>ROUND(M27*$AB$12,0)</f>
        <v>128</v>
      </c>
      <c r="AV25" s="31"/>
    </row>
    <row r="26" spans="1:48" ht="14.25" customHeight="1" x14ac:dyDescent="0.15">
      <c r="A26" s="32">
        <v>32</v>
      </c>
      <c r="B26" s="32">
        <v>7766</v>
      </c>
      <c r="C26" s="34" t="s">
        <v>3736</v>
      </c>
      <c r="D26" s="73"/>
      <c r="E26" s="74"/>
      <c r="F26" s="74"/>
      <c r="G26" s="20"/>
      <c r="J26" s="208"/>
      <c r="K26" s="200"/>
      <c r="L26" s="201"/>
      <c r="M26" s="302"/>
      <c r="N26" s="201"/>
      <c r="O26" s="201"/>
      <c r="P26" s="201"/>
      <c r="Q26" s="202"/>
      <c r="R26" s="4"/>
      <c r="S26" s="53"/>
      <c r="T26" s="53"/>
      <c r="U26" s="53"/>
      <c r="V26" s="53"/>
      <c r="W26" s="188"/>
      <c r="X26" s="53"/>
      <c r="Y26" s="53"/>
      <c r="Z26" s="186"/>
      <c r="AA26" s="187"/>
      <c r="AB26" s="187"/>
      <c r="AC26" s="208"/>
      <c r="AD26" s="1091" t="s">
        <v>1229</v>
      </c>
      <c r="AE26" s="1092"/>
      <c r="AF26" s="1092"/>
      <c r="AG26" s="1092"/>
      <c r="AH26" s="1092"/>
      <c r="AI26" s="1093"/>
      <c r="AJ26" s="72" t="s">
        <v>1230</v>
      </c>
      <c r="AK26" s="67"/>
      <c r="AL26" s="67"/>
      <c r="AM26" s="67"/>
      <c r="AN26" s="67"/>
      <c r="AO26" s="67"/>
      <c r="AP26" s="67"/>
      <c r="AQ26" s="67"/>
      <c r="AR26" s="67"/>
      <c r="AS26" s="65" t="s">
        <v>17</v>
      </c>
      <c r="AT26" s="296">
        <v>0.7</v>
      </c>
      <c r="AU26" s="35">
        <f>ROUND(ROUND(M27*$AB$12,0)*AT26,0)</f>
        <v>90</v>
      </c>
      <c r="AV26" s="31"/>
    </row>
    <row r="27" spans="1:48" ht="14.25" x14ac:dyDescent="0.15">
      <c r="A27" s="32">
        <v>32</v>
      </c>
      <c r="B27" s="32" t="s">
        <v>3737</v>
      </c>
      <c r="C27" s="34" t="s">
        <v>3738</v>
      </c>
      <c r="D27" s="73"/>
      <c r="E27" s="74"/>
      <c r="F27" s="74"/>
      <c r="G27" s="20"/>
      <c r="J27" s="208"/>
      <c r="K27" s="193"/>
      <c r="L27" s="193"/>
      <c r="M27" s="189">
        <f>'11経過的施設入所支援(基本５）'!L27</f>
        <v>183</v>
      </c>
      <c r="N27" s="4" t="s">
        <v>21</v>
      </c>
      <c r="P27" s="193"/>
      <c r="Q27" s="194"/>
      <c r="R27" s="4"/>
      <c r="S27" s="53"/>
      <c r="T27" s="53"/>
      <c r="U27" s="53"/>
      <c r="V27" s="53"/>
      <c r="W27" s="188"/>
      <c r="X27" s="53"/>
      <c r="Y27" s="53"/>
      <c r="Z27" s="186"/>
      <c r="AA27" s="187"/>
      <c r="AB27" s="187"/>
      <c r="AC27" s="208"/>
      <c r="AD27" s="1094"/>
      <c r="AE27" s="1095"/>
      <c r="AF27" s="1095"/>
      <c r="AG27" s="1095"/>
      <c r="AH27" s="1095"/>
      <c r="AI27" s="1096"/>
      <c r="AJ27" s="223" t="s">
        <v>1233</v>
      </c>
      <c r="AK27" s="107"/>
      <c r="AL27" s="107"/>
      <c r="AM27" s="107"/>
      <c r="AN27" s="107"/>
      <c r="AO27" s="107"/>
      <c r="AP27" s="107"/>
      <c r="AQ27" s="107"/>
      <c r="AR27" s="107"/>
      <c r="AS27" s="44" t="s">
        <v>1678</v>
      </c>
      <c r="AT27" s="296">
        <v>0.5</v>
      </c>
      <c r="AU27" s="35">
        <f>ROUND(ROUND(M27*$AB$12,0)*AT27,0)</f>
        <v>64</v>
      </c>
      <c r="AV27" s="31"/>
    </row>
    <row r="28" spans="1:48" ht="14.25" x14ac:dyDescent="0.15">
      <c r="A28" s="32">
        <v>32</v>
      </c>
      <c r="B28" s="32">
        <v>7767</v>
      </c>
      <c r="C28" s="34" t="s">
        <v>3739</v>
      </c>
      <c r="D28" s="73"/>
      <c r="E28" s="74"/>
      <c r="F28" s="74"/>
      <c r="G28" s="20"/>
      <c r="J28" s="208"/>
      <c r="K28" s="187"/>
      <c r="L28" s="187"/>
      <c r="M28" s="204"/>
      <c r="N28" s="187"/>
      <c r="O28" s="187"/>
      <c r="P28" s="187"/>
      <c r="Q28" s="21"/>
      <c r="R28" s="67" t="s">
        <v>1235</v>
      </c>
      <c r="S28" s="67"/>
      <c r="T28" s="67"/>
      <c r="U28" s="67"/>
      <c r="V28" s="67"/>
      <c r="W28" s="192"/>
      <c r="X28" s="67"/>
      <c r="Y28" s="67"/>
      <c r="Z28" s="54"/>
      <c r="AA28" s="53"/>
      <c r="AB28" s="53"/>
      <c r="AC28" s="59"/>
      <c r="AD28" s="72"/>
      <c r="AE28" s="67"/>
      <c r="AF28" s="67"/>
      <c r="AG28" s="67"/>
      <c r="AH28" s="67"/>
      <c r="AI28" s="67"/>
      <c r="AJ28" s="67"/>
      <c r="AK28" s="67"/>
      <c r="AL28" s="67"/>
      <c r="AM28" s="67"/>
      <c r="AN28" s="67"/>
      <c r="AO28" s="67"/>
      <c r="AP28" s="67"/>
      <c r="AQ28" s="67"/>
      <c r="AR28" s="67"/>
      <c r="AS28" s="65"/>
      <c r="AT28" s="157"/>
      <c r="AU28" s="35">
        <f>ROUND(ROUND(M27*W30,0)*$AB$12,0)</f>
        <v>124</v>
      </c>
      <c r="AV28" s="31"/>
    </row>
    <row r="29" spans="1:48" ht="14.25" customHeight="1" x14ac:dyDescent="0.15">
      <c r="A29" s="32">
        <v>32</v>
      </c>
      <c r="B29" s="32">
        <v>7768</v>
      </c>
      <c r="C29" s="34" t="s">
        <v>3740</v>
      </c>
      <c r="D29" s="73"/>
      <c r="E29" s="74"/>
      <c r="F29" s="74"/>
      <c r="G29" s="20"/>
      <c r="J29" s="208"/>
      <c r="K29" s="187"/>
      <c r="L29" s="187"/>
      <c r="M29" s="204"/>
      <c r="N29" s="187"/>
      <c r="O29" s="187"/>
      <c r="P29" s="187"/>
      <c r="Q29" s="21"/>
      <c r="R29" s="53" t="s">
        <v>1237</v>
      </c>
      <c r="S29" s="53"/>
      <c r="T29" s="53"/>
      <c r="U29" s="53"/>
      <c r="V29" s="53"/>
      <c r="W29" s="188"/>
      <c r="X29" s="53"/>
      <c r="Y29" s="53"/>
      <c r="Z29" s="54"/>
      <c r="AA29" s="53"/>
      <c r="AB29" s="53"/>
      <c r="AC29" s="59"/>
      <c r="AD29" s="1091" t="s">
        <v>1229</v>
      </c>
      <c r="AE29" s="1092"/>
      <c r="AF29" s="1092"/>
      <c r="AG29" s="1092"/>
      <c r="AH29" s="1092"/>
      <c r="AI29" s="1093"/>
      <c r="AJ29" s="72" t="s">
        <v>1230</v>
      </c>
      <c r="AK29" s="67"/>
      <c r="AL29" s="67"/>
      <c r="AM29" s="67"/>
      <c r="AN29" s="67"/>
      <c r="AO29" s="67"/>
      <c r="AP29" s="67"/>
      <c r="AQ29" s="67"/>
      <c r="AR29" s="67"/>
      <c r="AS29" s="65" t="s">
        <v>17</v>
      </c>
      <c r="AT29" s="296">
        <v>0.7</v>
      </c>
      <c r="AU29" s="35">
        <f>ROUND(ROUND(ROUND(M27*W30,0)*$AB$12,0)*AT29,0)</f>
        <v>87</v>
      </c>
      <c r="AV29" s="31"/>
    </row>
    <row r="30" spans="1:48" ht="14.25" x14ac:dyDescent="0.15">
      <c r="A30" s="32">
        <v>32</v>
      </c>
      <c r="B30" s="32" t="s">
        <v>3741</v>
      </c>
      <c r="C30" s="34" t="s">
        <v>3742</v>
      </c>
      <c r="D30" s="73"/>
      <c r="E30" s="74"/>
      <c r="F30" s="74"/>
      <c r="G30" s="20"/>
      <c r="J30" s="208"/>
      <c r="K30" s="187"/>
      <c r="L30" s="187"/>
      <c r="M30" s="204"/>
      <c r="N30" s="187"/>
      <c r="O30" s="187"/>
      <c r="P30" s="187"/>
      <c r="Q30" s="21"/>
      <c r="R30" s="53"/>
      <c r="S30" s="53"/>
      <c r="T30" s="53"/>
      <c r="U30" s="53"/>
      <c r="V30" s="23" t="s">
        <v>17</v>
      </c>
      <c r="W30" s="195">
        <v>0.96499999999999997</v>
      </c>
      <c r="X30" s="53"/>
      <c r="Y30" s="53"/>
      <c r="Z30" s="54"/>
      <c r="AA30" s="53"/>
      <c r="AB30" s="53"/>
      <c r="AC30" s="59"/>
      <c r="AD30" s="1094"/>
      <c r="AE30" s="1095"/>
      <c r="AF30" s="1095"/>
      <c r="AG30" s="1095"/>
      <c r="AH30" s="1095"/>
      <c r="AI30" s="1096"/>
      <c r="AJ30" s="223" t="s">
        <v>1233</v>
      </c>
      <c r="AK30" s="107"/>
      <c r="AL30" s="107"/>
      <c r="AM30" s="107"/>
      <c r="AN30" s="107"/>
      <c r="AO30" s="107"/>
      <c r="AP30" s="107"/>
      <c r="AQ30" s="107"/>
      <c r="AR30" s="107"/>
      <c r="AS30" s="44" t="s">
        <v>1678</v>
      </c>
      <c r="AT30" s="296">
        <v>0.5</v>
      </c>
      <c r="AU30" s="35">
        <f>ROUND(ROUND(ROUND(M27*W30,0)*$AB$12,0)*AT30,0)</f>
        <v>62</v>
      </c>
      <c r="AV30" s="31"/>
    </row>
    <row r="31" spans="1:48" ht="14.25" customHeight="1" x14ac:dyDescent="0.15">
      <c r="A31" s="32">
        <v>32</v>
      </c>
      <c r="B31" s="32">
        <v>7771</v>
      </c>
      <c r="C31" s="34" t="s">
        <v>3743</v>
      </c>
      <c r="D31" s="73"/>
      <c r="E31" s="74"/>
      <c r="F31" s="74"/>
      <c r="G31" s="1085" t="s">
        <v>1761</v>
      </c>
      <c r="H31" s="1086"/>
      <c r="I31" s="1086"/>
      <c r="J31" s="1087"/>
      <c r="K31" s="196" t="s">
        <v>1674</v>
      </c>
      <c r="L31" s="197"/>
      <c r="M31" s="301"/>
      <c r="N31" s="197"/>
      <c r="O31" s="197"/>
      <c r="P31" s="197"/>
      <c r="Q31" s="198"/>
      <c r="R31" s="40"/>
      <c r="S31" s="65"/>
      <c r="T31" s="65"/>
      <c r="U31" s="65"/>
      <c r="V31" s="65"/>
      <c r="W31" s="102"/>
      <c r="X31" s="65"/>
      <c r="Y31" s="65"/>
      <c r="Z31" s="168"/>
      <c r="AA31" s="23"/>
      <c r="AB31" s="23"/>
      <c r="AC31" s="300"/>
      <c r="AD31" s="72"/>
      <c r="AE31" s="67"/>
      <c r="AF31" s="67"/>
      <c r="AG31" s="67"/>
      <c r="AH31" s="67"/>
      <c r="AI31" s="67"/>
      <c r="AJ31" s="65"/>
      <c r="AK31" s="65"/>
      <c r="AL31" s="65"/>
      <c r="AM31" s="65"/>
      <c r="AN31" s="65"/>
      <c r="AO31" s="65"/>
      <c r="AP31" s="65"/>
      <c r="AQ31" s="65"/>
      <c r="AR31" s="65"/>
      <c r="AS31" s="184"/>
      <c r="AT31" s="307"/>
      <c r="AU31" s="35">
        <f>ROUND(M33*$AB$12,0)</f>
        <v>123</v>
      </c>
      <c r="AV31" s="31"/>
    </row>
    <row r="32" spans="1:48" ht="14.25" customHeight="1" x14ac:dyDescent="0.15">
      <c r="A32" s="32">
        <v>32</v>
      </c>
      <c r="B32" s="32">
        <v>7772</v>
      </c>
      <c r="C32" s="34" t="s">
        <v>3744</v>
      </c>
      <c r="D32" s="73"/>
      <c r="E32" s="74"/>
      <c r="F32" s="74"/>
      <c r="G32" s="1088"/>
      <c r="H32" s="1089"/>
      <c r="I32" s="1089"/>
      <c r="J32" s="1090"/>
      <c r="K32" s="200"/>
      <c r="L32" s="201"/>
      <c r="M32" s="302"/>
      <c r="N32" s="201"/>
      <c r="O32" s="201"/>
      <c r="P32" s="201"/>
      <c r="Q32" s="202"/>
      <c r="R32" s="4"/>
      <c r="S32" s="53"/>
      <c r="T32" s="53"/>
      <c r="U32" s="53"/>
      <c r="V32" s="53"/>
      <c r="W32" s="188"/>
      <c r="X32" s="53"/>
      <c r="Y32" s="53"/>
      <c r="Z32" s="54"/>
      <c r="AA32" s="53"/>
      <c r="AB32" s="53"/>
      <c r="AC32" s="59"/>
      <c r="AD32" s="1091" t="s">
        <v>1229</v>
      </c>
      <c r="AE32" s="1092"/>
      <c r="AF32" s="1092"/>
      <c r="AG32" s="1092"/>
      <c r="AH32" s="1092"/>
      <c r="AI32" s="1093"/>
      <c r="AJ32" s="72" t="s">
        <v>1230</v>
      </c>
      <c r="AK32" s="67"/>
      <c r="AL32" s="67"/>
      <c r="AM32" s="67"/>
      <c r="AN32" s="67"/>
      <c r="AO32" s="67"/>
      <c r="AP32" s="67"/>
      <c r="AQ32" s="67"/>
      <c r="AR32" s="67"/>
      <c r="AS32" s="65" t="s">
        <v>17</v>
      </c>
      <c r="AT32" s="296">
        <v>0.7</v>
      </c>
      <c r="AU32" s="35">
        <f>ROUND(ROUND(M33*$AB$12,0)*AT32,0)</f>
        <v>86</v>
      </c>
      <c r="AV32" s="31"/>
    </row>
    <row r="33" spans="1:48" ht="14.25" x14ac:dyDescent="0.15">
      <c r="A33" s="32">
        <v>32</v>
      </c>
      <c r="B33" s="32" t="s">
        <v>3745</v>
      </c>
      <c r="C33" s="34" t="s">
        <v>3746</v>
      </c>
      <c r="D33" s="73"/>
      <c r="E33" s="74"/>
      <c r="F33" s="74"/>
      <c r="G33" s="1088"/>
      <c r="H33" s="1089"/>
      <c r="I33" s="1089"/>
      <c r="J33" s="1090"/>
      <c r="K33" s="225"/>
      <c r="L33" s="193"/>
      <c r="M33" s="189">
        <f>'11経過的施設入所支援(基本５）'!L33</f>
        <v>176</v>
      </c>
      <c r="N33" s="4" t="s">
        <v>21</v>
      </c>
      <c r="P33" s="193"/>
      <c r="Q33" s="194"/>
      <c r="R33" s="4"/>
      <c r="S33" s="53"/>
      <c r="T33" s="53"/>
      <c r="U33" s="53"/>
      <c r="V33" s="53"/>
      <c r="W33" s="188"/>
      <c r="X33" s="53"/>
      <c r="Y33" s="53"/>
      <c r="Z33" s="54"/>
      <c r="AA33" s="53"/>
      <c r="AB33" s="53"/>
      <c r="AC33" s="59"/>
      <c r="AD33" s="1094"/>
      <c r="AE33" s="1095"/>
      <c r="AF33" s="1095"/>
      <c r="AG33" s="1095"/>
      <c r="AH33" s="1095"/>
      <c r="AI33" s="1096"/>
      <c r="AJ33" s="223" t="s">
        <v>1233</v>
      </c>
      <c r="AK33" s="107"/>
      <c r="AL33" s="107"/>
      <c r="AM33" s="107"/>
      <c r="AN33" s="107"/>
      <c r="AO33" s="107"/>
      <c r="AP33" s="107"/>
      <c r="AQ33" s="107"/>
      <c r="AR33" s="107"/>
      <c r="AS33" s="44" t="s">
        <v>1678</v>
      </c>
      <c r="AT33" s="296">
        <v>0.5</v>
      </c>
      <c r="AU33" s="35">
        <f>ROUND(ROUND(M33*$AB$12,0)*AT33,0)</f>
        <v>62</v>
      </c>
      <c r="AV33" s="31"/>
    </row>
    <row r="34" spans="1:48" ht="14.25" x14ac:dyDescent="0.15">
      <c r="A34" s="32">
        <v>32</v>
      </c>
      <c r="B34" s="32">
        <v>7773</v>
      </c>
      <c r="C34" s="34" t="s">
        <v>3747</v>
      </c>
      <c r="D34" s="73"/>
      <c r="E34" s="74"/>
      <c r="F34" s="74"/>
      <c r="G34" s="73"/>
      <c r="H34" s="74"/>
      <c r="I34" s="74"/>
      <c r="J34" s="75"/>
      <c r="K34" s="20"/>
      <c r="M34" s="204"/>
      <c r="N34" s="187"/>
      <c r="O34" s="187"/>
      <c r="Q34" s="21"/>
      <c r="R34" s="67" t="s">
        <v>1235</v>
      </c>
      <c r="S34" s="67"/>
      <c r="T34" s="67"/>
      <c r="U34" s="67"/>
      <c r="V34" s="67"/>
      <c r="W34" s="192"/>
      <c r="X34" s="67"/>
      <c r="Y34" s="67"/>
      <c r="Z34" s="54"/>
      <c r="AA34" s="53"/>
      <c r="AB34" s="53"/>
      <c r="AC34" s="59"/>
      <c r="AD34" s="72"/>
      <c r="AE34" s="67"/>
      <c r="AF34" s="67"/>
      <c r="AG34" s="67"/>
      <c r="AH34" s="67"/>
      <c r="AI34" s="67"/>
      <c r="AJ34" s="67"/>
      <c r="AK34" s="67"/>
      <c r="AL34" s="67"/>
      <c r="AM34" s="67"/>
      <c r="AN34" s="67"/>
      <c r="AO34" s="67"/>
      <c r="AP34" s="67"/>
      <c r="AQ34" s="67"/>
      <c r="AR34" s="67"/>
      <c r="AS34" s="65"/>
      <c r="AT34" s="157"/>
      <c r="AU34" s="35">
        <f>ROUND(ROUND(M33*W36,0)*$AB$12,0)</f>
        <v>119</v>
      </c>
      <c r="AV34" s="31"/>
    </row>
    <row r="35" spans="1:48" ht="14.25" customHeight="1" x14ac:dyDescent="0.15">
      <c r="A35" s="32">
        <v>32</v>
      </c>
      <c r="B35" s="32">
        <v>7774</v>
      </c>
      <c r="C35" s="34" t="s">
        <v>3748</v>
      </c>
      <c r="D35" s="73"/>
      <c r="E35" s="74"/>
      <c r="F35" s="74"/>
      <c r="G35" s="20"/>
      <c r="K35" s="186"/>
      <c r="L35" s="187"/>
      <c r="M35" s="204"/>
      <c r="N35" s="187"/>
      <c r="O35" s="187"/>
      <c r="Q35" s="21"/>
      <c r="R35" s="53" t="s">
        <v>1237</v>
      </c>
      <c r="S35" s="53"/>
      <c r="T35" s="53"/>
      <c r="U35" s="53"/>
      <c r="V35" s="53"/>
      <c r="W35" s="188"/>
      <c r="X35" s="53"/>
      <c r="Y35" s="53"/>
      <c r="Z35" s="54"/>
      <c r="AA35" s="53"/>
      <c r="AB35" s="53"/>
      <c r="AC35" s="59"/>
      <c r="AD35" s="1091" t="s">
        <v>1229</v>
      </c>
      <c r="AE35" s="1092"/>
      <c r="AF35" s="1092"/>
      <c r="AG35" s="1092"/>
      <c r="AH35" s="1092"/>
      <c r="AI35" s="1093"/>
      <c r="AJ35" s="72" t="s">
        <v>1230</v>
      </c>
      <c r="AK35" s="67"/>
      <c r="AL35" s="67"/>
      <c r="AM35" s="67"/>
      <c r="AN35" s="67"/>
      <c r="AO35" s="67"/>
      <c r="AP35" s="67"/>
      <c r="AQ35" s="67"/>
      <c r="AR35" s="67"/>
      <c r="AS35" s="65" t="s">
        <v>17</v>
      </c>
      <c r="AT35" s="296">
        <v>0.7</v>
      </c>
      <c r="AU35" s="35">
        <f>ROUND(ROUND(ROUND(M33*W36,0)*$AB$12,0)*AT35,0)</f>
        <v>83</v>
      </c>
      <c r="AV35" s="31"/>
    </row>
    <row r="36" spans="1:48" ht="14.25" x14ac:dyDescent="0.15">
      <c r="A36" s="32">
        <v>32</v>
      </c>
      <c r="B36" s="32" t="s">
        <v>3749</v>
      </c>
      <c r="C36" s="34" t="s">
        <v>3750</v>
      </c>
      <c r="D36" s="73"/>
      <c r="E36" s="74"/>
      <c r="F36" s="74"/>
      <c r="G36" s="20"/>
      <c r="K36" s="186"/>
      <c r="L36" s="187"/>
      <c r="M36" s="204"/>
      <c r="N36" s="187"/>
      <c r="O36" s="187"/>
      <c r="Q36" s="21"/>
      <c r="R36" s="53"/>
      <c r="S36" s="53"/>
      <c r="T36" s="53"/>
      <c r="U36" s="53"/>
      <c r="V36" s="23" t="s">
        <v>17</v>
      </c>
      <c r="W36" s="195">
        <v>0.96499999999999997</v>
      </c>
      <c r="X36" s="53"/>
      <c r="Y36" s="53"/>
      <c r="Z36" s="54"/>
      <c r="AA36" s="53"/>
      <c r="AB36" s="53"/>
      <c r="AC36" s="59"/>
      <c r="AD36" s="1094"/>
      <c r="AE36" s="1095"/>
      <c r="AF36" s="1095"/>
      <c r="AG36" s="1095"/>
      <c r="AH36" s="1095"/>
      <c r="AI36" s="1096"/>
      <c r="AJ36" s="223" t="s">
        <v>1233</v>
      </c>
      <c r="AK36" s="107"/>
      <c r="AL36" s="107"/>
      <c r="AM36" s="107"/>
      <c r="AN36" s="107"/>
      <c r="AO36" s="107"/>
      <c r="AP36" s="107"/>
      <c r="AQ36" s="107"/>
      <c r="AR36" s="107"/>
      <c r="AS36" s="44" t="s">
        <v>1678</v>
      </c>
      <c r="AT36" s="296">
        <v>0.5</v>
      </c>
      <c r="AU36" s="35">
        <f>ROUND(ROUND(ROUND(M33*W36,0)*$AB$12,0)*AT36,0)</f>
        <v>60</v>
      </c>
      <c r="AV36" s="31"/>
    </row>
    <row r="37" spans="1:48" ht="14.25" customHeight="1" x14ac:dyDescent="0.15">
      <c r="A37" s="32">
        <v>32</v>
      </c>
      <c r="B37" s="32">
        <v>7775</v>
      </c>
      <c r="C37" s="34" t="s">
        <v>3751</v>
      </c>
      <c r="D37" s="73"/>
      <c r="E37" s="74"/>
      <c r="F37" s="74"/>
      <c r="G37" s="20"/>
      <c r="J37" s="208"/>
      <c r="K37" s="196" t="s">
        <v>1684</v>
      </c>
      <c r="L37" s="197"/>
      <c r="M37" s="301"/>
      <c r="N37" s="197"/>
      <c r="O37" s="197"/>
      <c r="P37" s="197"/>
      <c r="Q37" s="198"/>
      <c r="R37" s="40"/>
      <c r="S37" s="65"/>
      <c r="T37" s="65"/>
      <c r="U37" s="65"/>
      <c r="V37" s="65"/>
      <c r="W37" s="102"/>
      <c r="X37" s="65"/>
      <c r="Y37" s="65"/>
      <c r="Z37" s="168"/>
      <c r="AA37" s="23"/>
      <c r="AB37" s="23"/>
      <c r="AC37" s="300"/>
      <c r="AD37" s="72"/>
      <c r="AE37" s="67"/>
      <c r="AF37" s="67"/>
      <c r="AG37" s="67"/>
      <c r="AH37" s="67"/>
      <c r="AI37" s="67"/>
      <c r="AJ37" s="65"/>
      <c r="AK37" s="65"/>
      <c r="AL37" s="65"/>
      <c r="AM37" s="65"/>
      <c r="AN37" s="65"/>
      <c r="AO37" s="65"/>
      <c r="AP37" s="65"/>
      <c r="AQ37" s="65"/>
      <c r="AR37" s="65"/>
      <c r="AS37" s="184"/>
      <c r="AT37" s="307"/>
      <c r="AU37" s="35">
        <f>ROUND(M39*$AB$12,0)</f>
        <v>123</v>
      </c>
      <c r="AV37" s="31"/>
    </row>
    <row r="38" spans="1:48" ht="14.25" customHeight="1" x14ac:dyDescent="0.15">
      <c r="A38" s="32">
        <v>32</v>
      </c>
      <c r="B38" s="32">
        <v>7776</v>
      </c>
      <c r="C38" s="34" t="s">
        <v>3752</v>
      </c>
      <c r="D38" s="73"/>
      <c r="E38" s="74"/>
      <c r="F38" s="74"/>
      <c r="G38" s="20"/>
      <c r="J38" s="208"/>
      <c r="K38" s="200"/>
      <c r="L38" s="201"/>
      <c r="M38" s="302"/>
      <c r="N38" s="201"/>
      <c r="O38" s="201"/>
      <c r="P38" s="201"/>
      <c r="Q38" s="202"/>
      <c r="R38" s="4"/>
      <c r="S38" s="53"/>
      <c r="T38" s="53"/>
      <c r="U38" s="53"/>
      <c r="V38" s="53"/>
      <c r="W38" s="188"/>
      <c r="X38" s="53"/>
      <c r="Y38" s="53"/>
      <c r="Z38" s="54"/>
      <c r="AA38" s="53"/>
      <c r="AB38" s="53"/>
      <c r="AC38" s="59"/>
      <c r="AD38" s="1091" t="s">
        <v>1229</v>
      </c>
      <c r="AE38" s="1092"/>
      <c r="AF38" s="1092"/>
      <c r="AG38" s="1092"/>
      <c r="AH38" s="1092"/>
      <c r="AI38" s="1093"/>
      <c r="AJ38" s="72" t="s">
        <v>1230</v>
      </c>
      <c r="AK38" s="67"/>
      <c r="AL38" s="67"/>
      <c r="AM38" s="67"/>
      <c r="AN38" s="67"/>
      <c r="AO38" s="67"/>
      <c r="AP38" s="67"/>
      <c r="AQ38" s="67"/>
      <c r="AR38" s="67"/>
      <c r="AS38" s="65" t="s">
        <v>17</v>
      </c>
      <c r="AT38" s="296">
        <v>0.7</v>
      </c>
      <c r="AU38" s="35">
        <f>ROUND(ROUND(M39*$AB$12,0)*AT38,0)</f>
        <v>86</v>
      </c>
      <c r="AV38" s="31"/>
    </row>
    <row r="39" spans="1:48" ht="14.25" x14ac:dyDescent="0.15">
      <c r="A39" s="32">
        <v>32</v>
      </c>
      <c r="B39" s="32" t="s">
        <v>3753</v>
      </c>
      <c r="C39" s="34" t="s">
        <v>3754</v>
      </c>
      <c r="D39" s="73"/>
      <c r="E39" s="74"/>
      <c r="F39" s="74"/>
      <c r="G39" s="20"/>
      <c r="J39" s="208"/>
      <c r="K39" s="193"/>
      <c r="L39" s="193"/>
      <c r="M39" s="189">
        <f>'11経過的施設入所支援(基本５）'!L39</f>
        <v>176</v>
      </c>
      <c r="N39" s="4" t="s">
        <v>21</v>
      </c>
      <c r="P39" s="193"/>
      <c r="Q39" s="194"/>
      <c r="R39" s="4"/>
      <c r="S39" s="53"/>
      <c r="T39" s="53"/>
      <c r="U39" s="53"/>
      <c r="V39" s="53"/>
      <c r="W39" s="188"/>
      <c r="X39" s="53"/>
      <c r="Y39" s="53"/>
      <c r="Z39" s="54"/>
      <c r="AA39" s="53"/>
      <c r="AB39" s="53"/>
      <c r="AC39" s="59"/>
      <c r="AD39" s="1094"/>
      <c r="AE39" s="1095"/>
      <c r="AF39" s="1095"/>
      <c r="AG39" s="1095"/>
      <c r="AH39" s="1095"/>
      <c r="AI39" s="1096"/>
      <c r="AJ39" s="223" t="s">
        <v>1233</v>
      </c>
      <c r="AK39" s="107"/>
      <c r="AL39" s="107"/>
      <c r="AM39" s="107"/>
      <c r="AN39" s="107"/>
      <c r="AO39" s="107"/>
      <c r="AP39" s="107"/>
      <c r="AQ39" s="107"/>
      <c r="AR39" s="107"/>
      <c r="AS39" s="44" t="s">
        <v>1678</v>
      </c>
      <c r="AT39" s="296">
        <v>0.5</v>
      </c>
      <c r="AU39" s="35">
        <f>ROUND(ROUND(M39*$AB$12,0)*AT39,0)</f>
        <v>62</v>
      </c>
      <c r="AV39" s="31"/>
    </row>
    <row r="40" spans="1:48" ht="14.25" x14ac:dyDescent="0.15">
      <c r="A40" s="32">
        <v>32</v>
      </c>
      <c r="B40" s="32">
        <v>7777</v>
      </c>
      <c r="C40" s="34" t="s">
        <v>3755</v>
      </c>
      <c r="D40" s="73"/>
      <c r="E40" s="74"/>
      <c r="F40" s="74"/>
      <c r="G40" s="20"/>
      <c r="J40" s="208"/>
      <c r="K40" s="187"/>
      <c r="L40" s="187"/>
      <c r="M40" s="204"/>
      <c r="N40" s="187"/>
      <c r="O40" s="187"/>
      <c r="P40" s="187"/>
      <c r="Q40" s="21"/>
      <c r="R40" s="67" t="s">
        <v>1235</v>
      </c>
      <c r="S40" s="67"/>
      <c r="T40" s="67"/>
      <c r="U40" s="67"/>
      <c r="V40" s="67"/>
      <c r="W40" s="192"/>
      <c r="X40" s="67"/>
      <c r="Y40" s="67"/>
      <c r="Z40" s="54"/>
      <c r="AA40" s="53"/>
      <c r="AB40" s="53"/>
      <c r="AC40" s="59"/>
      <c r="AD40" s="72"/>
      <c r="AE40" s="67"/>
      <c r="AF40" s="67"/>
      <c r="AG40" s="67"/>
      <c r="AH40" s="67"/>
      <c r="AI40" s="67"/>
      <c r="AJ40" s="67"/>
      <c r="AK40" s="67"/>
      <c r="AL40" s="67"/>
      <c r="AM40" s="67"/>
      <c r="AN40" s="67"/>
      <c r="AO40" s="67"/>
      <c r="AP40" s="67"/>
      <c r="AQ40" s="67"/>
      <c r="AR40" s="67"/>
      <c r="AS40" s="65"/>
      <c r="AT40" s="157"/>
      <c r="AU40" s="35">
        <f>ROUND(ROUND(M39*W42,0)*$AB$12,0)</f>
        <v>119</v>
      </c>
      <c r="AV40" s="31"/>
    </row>
    <row r="41" spans="1:48" ht="14.25" customHeight="1" x14ac:dyDescent="0.15">
      <c r="A41" s="32">
        <v>32</v>
      </c>
      <c r="B41" s="32">
        <v>7778</v>
      </c>
      <c r="C41" s="34" t="s">
        <v>3756</v>
      </c>
      <c r="D41" s="73"/>
      <c r="E41" s="74"/>
      <c r="F41" s="74"/>
      <c r="G41" s="20"/>
      <c r="J41" s="208"/>
      <c r="K41" s="187"/>
      <c r="L41" s="187"/>
      <c r="M41" s="204"/>
      <c r="N41" s="187"/>
      <c r="O41" s="187"/>
      <c r="P41" s="187"/>
      <c r="Q41" s="21"/>
      <c r="R41" s="53" t="s">
        <v>1237</v>
      </c>
      <c r="S41" s="53"/>
      <c r="T41" s="53"/>
      <c r="U41" s="53"/>
      <c r="V41" s="53"/>
      <c r="W41" s="188"/>
      <c r="X41" s="53"/>
      <c r="Y41" s="53"/>
      <c r="Z41" s="54"/>
      <c r="AA41" s="53"/>
      <c r="AB41" s="53"/>
      <c r="AC41" s="59"/>
      <c r="AD41" s="1091" t="s">
        <v>1229</v>
      </c>
      <c r="AE41" s="1092"/>
      <c r="AF41" s="1092"/>
      <c r="AG41" s="1092"/>
      <c r="AH41" s="1092"/>
      <c r="AI41" s="1093"/>
      <c r="AJ41" s="72" t="s">
        <v>1230</v>
      </c>
      <c r="AK41" s="67"/>
      <c r="AL41" s="67"/>
      <c r="AM41" s="67"/>
      <c r="AN41" s="67"/>
      <c r="AO41" s="67"/>
      <c r="AP41" s="67"/>
      <c r="AQ41" s="67"/>
      <c r="AR41" s="67"/>
      <c r="AS41" s="65" t="s">
        <v>17</v>
      </c>
      <c r="AT41" s="296">
        <v>0.7</v>
      </c>
      <c r="AU41" s="35">
        <f>ROUND(ROUND(ROUND(M39*W42,0)*$AB$12,0)*AT41,0)</f>
        <v>83</v>
      </c>
      <c r="AV41" s="31"/>
    </row>
    <row r="42" spans="1:48" ht="14.25" x14ac:dyDescent="0.15">
      <c r="A42" s="32">
        <v>32</v>
      </c>
      <c r="B42" s="32" t="s">
        <v>3757</v>
      </c>
      <c r="C42" s="34" t="s">
        <v>3758</v>
      </c>
      <c r="D42" s="73"/>
      <c r="E42" s="74"/>
      <c r="F42" s="74"/>
      <c r="G42" s="20"/>
      <c r="J42" s="208"/>
      <c r="K42" s="187"/>
      <c r="L42" s="187"/>
      <c r="M42" s="204"/>
      <c r="N42" s="187"/>
      <c r="O42" s="187"/>
      <c r="P42" s="187"/>
      <c r="Q42" s="21"/>
      <c r="R42" s="53"/>
      <c r="S42" s="53"/>
      <c r="T42" s="53"/>
      <c r="U42" s="53"/>
      <c r="V42" s="23" t="s">
        <v>17</v>
      </c>
      <c r="W42" s="195">
        <v>0.96499999999999997</v>
      </c>
      <c r="X42" s="53"/>
      <c r="Y42" s="53"/>
      <c r="Z42" s="54"/>
      <c r="AA42" s="53"/>
      <c r="AB42" s="53"/>
      <c r="AC42" s="59"/>
      <c r="AD42" s="1094"/>
      <c r="AE42" s="1095"/>
      <c r="AF42" s="1095"/>
      <c r="AG42" s="1095"/>
      <c r="AH42" s="1095"/>
      <c r="AI42" s="1096"/>
      <c r="AJ42" s="223" t="s">
        <v>1233</v>
      </c>
      <c r="AK42" s="107"/>
      <c r="AL42" s="107"/>
      <c r="AM42" s="107"/>
      <c r="AN42" s="107"/>
      <c r="AO42" s="107"/>
      <c r="AP42" s="107"/>
      <c r="AQ42" s="107"/>
      <c r="AR42" s="107"/>
      <c r="AS42" s="44" t="s">
        <v>1678</v>
      </c>
      <c r="AT42" s="296">
        <v>0.5</v>
      </c>
      <c r="AU42" s="35">
        <f>ROUND(ROUND(ROUND(M39*W42,0)*$AB$12,0)*AT42,0)</f>
        <v>60</v>
      </c>
      <c r="AV42" s="31"/>
    </row>
    <row r="43" spans="1:48" ht="14.25" customHeight="1" x14ac:dyDescent="0.15">
      <c r="A43" s="32">
        <v>32</v>
      </c>
      <c r="B43" s="32">
        <v>7781</v>
      </c>
      <c r="C43" s="34" t="s">
        <v>3759</v>
      </c>
      <c r="D43" s="73"/>
      <c r="E43" s="74"/>
      <c r="F43" s="74"/>
      <c r="G43" s="1085" t="s">
        <v>1778</v>
      </c>
      <c r="H43" s="1086"/>
      <c r="I43" s="1086"/>
      <c r="J43" s="1087"/>
      <c r="K43" s="196" t="s">
        <v>1674</v>
      </c>
      <c r="L43" s="197"/>
      <c r="M43" s="301"/>
      <c r="N43" s="197"/>
      <c r="O43" s="197"/>
      <c r="P43" s="197"/>
      <c r="Q43" s="198"/>
      <c r="R43" s="40"/>
      <c r="S43" s="65"/>
      <c r="T43" s="65"/>
      <c r="U43" s="65"/>
      <c r="V43" s="65"/>
      <c r="W43" s="102"/>
      <c r="X43" s="65"/>
      <c r="Y43" s="65"/>
      <c r="Z43" s="168"/>
      <c r="AA43" s="23"/>
      <c r="AB43" s="23"/>
      <c r="AC43" s="300"/>
      <c r="AD43" s="72"/>
      <c r="AE43" s="67"/>
      <c r="AF43" s="67"/>
      <c r="AG43" s="67"/>
      <c r="AH43" s="67"/>
      <c r="AI43" s="67"/>
      <c r="AJ43" s="65"/>
      <c r="AK43" s="65"/>
      <c r="AL43" s="65"/>
      <c r="AM43" s="65"/>
      <c r="AN43" s="65"/>
      <c r="AO43" s="65"/>
      <c r="AP43" s="65"/>
      <c r="AQ43" s="65"/>
      <c r="AR43" s="65"/>
      <c r="AS43" s="184"/>
      <c r="AT43" s="307"/>
      <c r="AU43" s="35">
        <f>ROUND(M45*$AB$12,0)</f>
        <v>119</v>
      </c>
      <c r="AV43" s="31"/>
    </row>
    <row r="44" spans="1:48" ht="14.25" customHeight="1" x14ac:dyDescent="0.15">
      <c r="A44" s="32">
        <v>32</v>
      </c>
      <c r="B44" s="32">
        <v>7782</v>
      </c>
      <c r="C44" s="34" t="s">
        <v>3760</v>
      </c>
      <c r="D44" s="73"/>
      <c r="E44" s="74"/>
      <c r="F44" s="74"/>
      <c r="G44" s="1088"/>
      <c r="H44" s="1089"/>
      <c r="I44" s="1089"/>
      <c r="J44" s="1090"/>
      <c r="K44" s="200"/>
      <c r="L44" s="201"/>
      <c r="M44" s="302"/>
      <c r="N44" s="201"/>
      <c r="O44" s="201"/>
      <c r="P44" s="201"/>
      <c r="Q44" s="202"/>
      <c r="R44" s="4"/>
      <c r="S44" s="53"/>
      <c r="T44" s="53"/>
      <c r="U44" s="53"/>
      <c r="V44" s="53"/>
      <c r="W44" s="188"/>
      <c r="X44" s="53"/>
      <c r="Y44" s="53"/>
      <c r="Z44" s="54"/>
      <c r="AA44" s="53"/>
      <c r="AB44" s="53"/>
      <c r="AC44" s="59"/>
      <c r="AD44" s="1091" t="s">
        <v>1229</v>
      </c>
      <c r="AE44" s="1092"/>
      <c r="AF44" s="1092"/>
      <c r="AG44" s="1092"/>
      <c r="AH44" s="1092"/>
      <c r="AI44" s="1093"/>
      <c r="AJ44" s="72" t="s">
        <v>1230</v>
      </c>
      <c r="AK44" s="67"/>
      <c r="AL44" s="67"/>
      <c r="AM44" s="67"/>
      <c r="AN44" s="67"/>
      <c r="AO44" s="67"/>
      <c r="AP44" s="67"/>
      <c r="AQ44" s="67"/>
      <c r="AR44" s="67"/>
      <c r="AS44" s="65" t="s">
        <v>17</v>
      </c>
      <c r="AT44" s="296">
        <v>0.7</v>
      </c>
      <c r="AU44" s="35">
        <f>ROUND(ROUND(M45*$AB$12,0)*AT44,0)</f>
        <v>83</v>
      </c>
      <c r="AV44" s="31"/>
    </row>
    <row r="45" spans="1:48" ht="14.25" x14ac:dyDescent="0.15">
      <c r="A45" s="32">
        <v>32</v>
      </c>
      <c r="B45" s="32" t="s">
        <v>3761</v>
      </c>
      <c r="C45" s="34" t="s">
        <v>3762</v>
      </c>
      <c r="D45" s="73"/>
      <c r="E45" s="74"/>
      <c r="F45" s="74"/>
      <c r="G45" s="1088"/>
      <c r="H45" s="1089"/>
      <c r="I45" s="1089"/>
      <c r="J45" s="1090"/>
      <c r="K45" s="225"/>
      <c r="L45" s="193"/>
      <c r="M45" s="189">
        <f>'11経過的施設入所支援(基本５）'!L45</f>
        <v>170</v>
      </c>
      <c r="N45" s="4" t="s">
        <v>21</v>
      </c>
      <c r="P45" s="193"/>
      <c r="Q45" s="194"/>
      <c r="R45" s="4"/>
      <c r="S45" s="53"/>
      <c r="T45" s="53"/>
      <c r="U45" s="53"/>
      <c r="V45" s="53"/>
      <c r="W45" s="188"/>
      <c r="X45" s="53"/>
      <c r="Y45" s="53"/>
      <c r="Z45" s="54"/>
      <c r="AA45" s="53"/>
      <c r="AB45" s="53"/>
      <c r="AC45" s="59"/>
      <c r="AD45" s="1094"/>
      <c r="AE45" s="1095"/>
      <c r="AF45" s="1095"/>
      <c r="AG45" s="1095"/>
      <c r="AH45" s="1095"/>
      <c r="AI45" s="1096"/>
      <c r="AJ45" s="223" t="s">
        <v>1233</v>
      </c>
      <c r="AK45" s="107"/>
      <c r="AL45" s="107"/>
      <c r="AM45" s="107"/>
      <c r="AN45" s="107"/>
      <c r="AO45" s="107"/>
      <c r="AP45" s="107"/>
      <c r="AQ45" s="107"/>
      <c r="AR45" s="107"/>
      <c r="AS45" s="44" t="s">
        <v>1678</v>
      </c>
      <c r="AT45" s="296">
        <v>0.5</v>
      </c>
      <c r="AU45" s="35">
        <f>ROUND(ROUND(M45*$AB$12,0)*AT45,0)</f>
        <v>60</v>
      </c>
      <c r="AV45" s="31"/>
    </row>
    <row r="46" spans="1:48" ht="14.25" x14ac:dyDescent="0.15">
      <c r="A46" s="32">
        <v>32</v>
      </c>
      <c r="B46" s="32">
        <v>7783</v>
      </c>
      <c r="C46" s="34" t="s">
        <v>3763</v>
      </c>
      <c r="D46" s="73"/>
      <c r="E46" s="74"/>
      <c r="F46" s="74"/>
      <c r="G46" s="73"/>
      <c r="H46" s="74"/>
      <c r="I46" s="74"/>
      <c r="J46" s="75"/>
      <c r="K46" s="20"/>
      <c r="M46" s="204"/>
      <c r="N46" s="187"/>
      <c r="O46" s="187"/>
      <c r="Q46" s="21"/>
      <c r="R46" s="67" t="s">
        <v>1235</v>
      </c>
      <c r="S46" s="67"/>
      <c r="T46" s="67"/>
      <c r="U46" s="67"/>
      <c r="V46" s="67"/>
      <c r="W46" s="192"/>
      <c r="X46" s="67"/>
      <c r="Y46" s="67"/>
      <c r="Z46" s="54"/>
      <c r="AA46" s="53"/>
      <c r="AB46" s="53"/>
      <c r="AC46" s="59"/>
      <c r="AD46" s="72"/>
      <c r="AE46" s="67"/>
      <c r="AF46" s="67"/>
      <c r="AG46" s="67"/>
      <c r="AH46" s="67"/>
      <c r="AI46" s="67"/>
      <c r="AJ46" s="67"/>
      <c r="AK46" s="67"/>
      <c r="AL46" s="67"/>
      <c r="AM46" s="67"/>
      <c r="AN46" s="67"/>
      <c r="AO46" s="67"/>
      <c r="AP46" s="67"/>
      <c r="AQ46" s="67"/>
      <c r="AR46" s="67"/>
      <c r="AS46" s="65"/>
      <c r="AT46" s="157"/>
      <c r="AU46" s="35">
        <f>ROUND(ROUND(M45*W48,0)*$AB$12,0)</f>
        <v>115</v>
      </c>
      <c r="AV46" s="31"/>
    </row>
    <row r="47" spans="1:48" ht="14.25" customHeight="1" x14ac:dyDescent="0.15">
      <c r="A47" s="32">
        <v>32</v>
      </c>
      <c r="B47" s="32">
        <v>7784</v>
      </c>
      <c r="C47" s="34" t="s">
        <v>3764</v>
      </c>
      <c r="D47" s="73"/>
      <c r="E47" s="74"/>
      <c r="F47" s="74"/>
      <c r="G47" s="20"/>
      <c r="K47" s="186"/>
      <c r="L47" s="187"/>
      <c r="M47" s="204"/>
      <c r="N47" s="187"/>
      <c r="O47" s="187"/>
      <c r="Q47" s="21"/>
      <c r="R47" s="53" t="s">
        <v>1237</v>
      </c>
      <c r="S47" s="53"/>
      <c r="T47" s="53"/>
      <c r="U47" s="53"/>
      <c r="V47" s="53"/>
      <c r="W47" s="188"/>
      <c r="X47" s="53"/>
      <c r="Y47" s="53"/>
      <c r="Z47" s="54"/>
      <c r="AA47" s="53"/>
      <c r="AB47" s="53"/>
      <c r="AC47" s="59"/>
      <c r="AD47" s="1091" t="s">
        <v>1229</v>
      </c>
      <c r="AE47" s="1092"/>
      <c r="AF47" s="1092"/>
      <c r="AG47" s="1092"/>
      <c r="AH47" s="1092"/>
      <c r="AI47" s="1093"/>
      <c r="AJ47" s="72" t="s">
        <v>1230</v>
      </c>
      <c r="AK47" s="67"/>
      <c r="AL47" s="67"/>
      <c r="AM47" s="67"/>
      <c r="AN47" s="67"/>
      <c r="AO47" s="67"/>
      <c r="AP47" s="67"/>
      <c r="AQ47" s="67"/>
      <c r="AR47" s="67"/>
      <c r="AS47" s="65" t="s">
        <v>17</v>
      </c>
      <c r="AT47" s="296">
        <v>0.7</v>
      </c>
      <c r="AU47" s="35">
        <f>ROUND(ROUND(ROUND(M45*W48,0)*$AB$12,0)*AT47,0)</f>
        <v>81</v>
      </c>
      <c r="AV47" s="31"/>
    </row>
    <row r="48" spans="1:48" ht="14.25" x14ac:dyDescent="0.15">
      <c r="A48" s="32">
        <v>32</v>
      </c>
      <c r="B48" s="32" t="s">
        <v>3765</v>
      </c>
      <c r="C48" s="34" t="s">
        <v>3766</v>
      </c>
      <c r="D48" s="73"/>
      <c r="E48" s="74"/>
      <c r="F48" s="74"/>
      <c r="G48" s="20"/>
      <c r="K48" s="186"/>
      <c r="L48" s="187"/>
      <c r="M48" s="204"/>
      <c r="N48" s="187"/>
      <c r="O48" s="187"/>
      <c r="Q48" s="21"/>
      <c r="R48" s="53"/>
      <c r="S48" s="53"/>
      <c r="T48" s="53"/>
      <c r="U48" s="53"/>
      <c r="V48" s="23" t="s">
        <v>17</v>
      </c>
      <c r="W48" s="195">
        <v>0.96499999999999997</v>
      </c>
      <c r="X48" s="53"/>
      <c r="Y48" s="53"/>
      <c r="Z48" s="54"/>
      <c r="AA48" s="53"/>
      <c r="AB48" s="53"/>
      <c r="AC48" s="59"/>
      <c r="AD48" s="1094"/>
      <c r="AE48" s="1095"/>
      <c r="AF48" s="1095"/>
      <c r="AG48" s="1095"/>
      <c r="AH48" s="1095"/>
      <c r="AI48" s="1096"/>
      <c r="AJ48" s="223" t="s">
        <v>1233</v>
      </c>
      <c r="AK48" s="107"/>
      <c r="AL48" s="107"/>
      <c r="AM48" s="107"/>
      <c r="AN48" s="107"/>
      <c r="AO48" s="107"/>
      <c r="AP48" s="107"/>
      <c r="AQ48" s="107"/>
      <c r="AR48" s="107"/>
      <c r="AS48" s="44" t="s">
        <v>1678</v>
      </c>
      <c r="AT48" s="296">
        <v>0.5</v>
      </c>
      <c r="AU48" s="35">
        <f>ROUND(ROUND(ROUND(M45*W48,0)*$AB$12,0)*AT48,0)</f>
        <v>58</v>
      </c>
      <c r="AV48" s="31"/>
    </row>
    <row r="49" spans="1:48" ht="14.25" customHeight="1" x14ac:dyDescent="0.15">
      <c r="A49" s="32">
        <v>32</v>
      </c>
      <c r="B49" s="32">
        <v>7785</v>
      </c>
      <c r="C49" s="34" t="s">
        <v>3767</v>
      </c>
      <c r="D49" s="73"/>
      <c r="E49" s="74"/>
      <c r="F49" s="74"/>
      <c r="G49" s="20"/>
      <c r="J49" s="208"/>
      <c r="K49" s="196" t="s">
        <v>1684</v>
      </c>
      <c r="L49" s="197"/>
      <c r="M49" s="301"/>
      <c r="N49" s="197"/>
      <c r="O49" s="197"/>
      <c r="P49" s="197"/>
      <c r="Q49" s="198"/>
      <c r="R49" s="40"/>
      <c r="S49" s="65"/>
      <c r="T49" s="65"/>
      <c r="U49" s="65"/>
      <c r="V49" s="65"/>
      <c r="W49" s="102"/>
      <c r="X49" s="65"/>
      <c r="Y49" s="65"/>
      <c r="Z49" s="168"/>
      <c r="AA49" s="23"/>
      <c r="AB49" s="23"/>
      <c r="AC49" s="300"/>
      <c r="AD49" s="72"/>
      <c r="AE49" s="67"/>
      <c r="AF49" s="67"/>
      <c r="AG49" s="67"/>
      <c r="AH49" s="67"/>
      <c r="AI49" s="67"/>
      <c r="AJ49" s="65"/>
      <c r="AK49" s="65"/>
      <c r="AL49" s="65"/>
      <c r="AM49" s="65"/>
      <c r="AN49" s="65"/>
      <c r="AO49" s="65"/>
      <c r="AP49" s="65"/>
      <c r="AQ49" s="65"/>
      <c r="AR49" s="65"/>
      <c r="AS49" s="184"/>
      <c r="AT49" s="307"/>
      <c r="AU49" s="35">
        <f>ROUND(M51*$AB$12,0)</f>
        <v>119</v>
      </c>
      <c r="AV49" s="31"/>
    </row>
    <row r="50" spans="1:48" ht="14.25" customHeight="1" x14ac:dyDescent="0.15">
      <c r="A50" s="32">
        <v>32</v>
      </c>
      <c r="B50" s="32">
        <v>7786</v>
      </c>
      <c r="C50" s="34" t="s">
        <v>3768</v>
      </c>
      <c r="D50" s="73"/>
      <c r="E50" s="74"/>
      <c r="F50" s="74"/>
      <c r="G50" s="20"/>
      <c r="J50" s="208"/>
      <c r="K50" s="200"/>
      <c r="L50" s="201"/>
      <c r="M50" s="302"/>
      <c r="N50" s="201"/>
      <c r="O50" s="201"/>
      <c r="P50" s="201"/>
      <c r="Q50" s="202"/>
      <c r="R50" s="4"/>
      <c r="S50" s="53"/>
      <c r="T50" s="53"/>
      <c r="U50" s="53"/>
      <c r="V50" s="53"/>
      <c r="W50" s="188"/>
      <c r="X50" s="53"/>
      <c r="Y50" s="53"/>
      <c r="Z50" s="54"/>
      <c r="AA50" s="53"/>
      <c r="AB50" s="53"/>
      <c r="AC50" s="59"/>
      <c r="AD50" s="1091" t="s">
        <v>1229</v>
      </c>
      <c r="AE50" s="1092"/>
      <c r="AF50" s="1092"/>
      <c r="AG50" s="1092"/>
      <c r="AH50" s="1092"/>
      <c r="AI50" s="1093"/>
      <c r="AJ50" s="72" t="s">
        <v>1230</v>
      </c>
      <c r="AK50" s="67"/>
      <c r="AL50" s="67"/>
      <c r="AM50" s="67"/>
      <c r="AN50" s="67"/>
      <c r="AO50" s="67"/>
      <c r="AP50" s="67"/>
      <c r="AQ50" s="67"/>
      <c r="AR50" s="67"/>
      <c r="AS50" s="65" t="s">
        <v>17</v>
      </c>
      <c r="AT50" s="296">
        <v>0.7</v>
      </c>
      <c r="AU50" s="35">
        <f>ROUND(ROUND(M51*$AB$12,0)*AT50,0)</f>
        <v>83</v>
      </c>
      <c r="AV50" s="31"/>
    </row>
    <row r="51" spans="1:48" ht="14.25" x14ac:dyDescent="0.15">
      <c r="A51" s="32">
        <v>32</v>
      </c>
      <c r="B51" s="32" t="s">
        <v>3769</v>
      </c>
      <c r="C51" s="34" t="s">
        <v>3770</v>
      </c>
      <c r="D51" s="73"/>
      <c r="E51" s="74"/>
      <c r="F51" s="74"/>
      <c r="G51" s="20"/>
      <c r="J51" s="208"/>
      <c r="K51" s="193"/>
      <c r="L51" s="193"/>
      <c r="M51" s="189">
        <f>'11経過的施設入所支援(基本５）'!L51</f>
        <v>170</v>
      </c>
      <c r="N51" s="4" t="s">
        <v>21</v>
      </c>
      <c r="P51" s="193"/>
      <c r="Q51" s="194"/>
      <c r="R51" s="4"/>
      <c r="S51" s="53"/>
      <c r="T51" s="53"/>
      <c r="U51" s="53"/>
      <c r="V51" s="53"/>
      <c r="W51" s="188"/>
      <c r="X51" s="53"/>
      <c r="Y51" s="53"/>
      <c r="Z51" s="54"/>
      <c r="AA51" s="53"/>
      <c r="AB51" s="53"/>
      <c r="AC51" s="59"/>
      <c r="AD51" s="1094"/>
      <c r="AE51" s="1095"/>
      <c r="AF51" s="1095"/>
      <c r="AG51" s="1095"/>
      <c r="AH51" s="1095"/>
      <c r="AI51" s="1096"/>
      <c r="AJ51" s="223" t="s">
        <v>1233</v>
      </c>
      <c r="AK51" s="107"/>
      <c r="AL51" s="107"/>
      <c r="AM51" s="107"/>
      <c r="AN51" s="107"/>
      <c r="AO51" s="107"/>
      <c r="AP51" s="107"/>
      <c r="AQ51" s="107"/>
      <c r="AR51" s="107"/>
      <c r="AS51" s="44" t="s">
        <v>1678</v>
      </c>
      <c r="AT51" s="296">
        <v>0.5</v>
      </c>
      <c r="AU51" s="35">
        <f>ROUND(ROUND(M51*$AB$12,0)*AT51,0)</f>
        <v>60</v>
      </c>
      <c r="AV51" s="31"/>
    </row>
    <row r="52" spans="1:48" ht="14.25" x14ac:dyDescent="0.15">
      <c r="A52" s="32">
        <v>32</v>
      </c>
      <c r="B52" s="32">
        <v>7787</v>
      </c>
      <c r="C52" s="34" t="s">
        <v>3771</v>
      </c>
      <c r="D52" s="73"/>
      <c r="E52" s="74"/>
      <c r="F52" s="74"/>
      <c r="G52" s="20"/>
      <c r="J52" s="208"/>
      <c r="K52" s="187"/>
      <c r="L52" s="187"/>
      <c r="M52" s="204"/>
      <c r="N52" s="187"/>
      <c r="O52" s="187"/>
      <c r="P52" s="187"/>
      <c r="Q52" s="21"/>
      <c r="R52" s="67" t="s">
        <v>1235</v>
      </c>
      <c r="S52" s="67"/>
      <c r="T52" s="67"/>
      <c r="U52" s="67"/>
      <c r="V52" s="67"/>
      <c r="W52" s="192"/>
      <c r="X52" s="67"/>
      <c r="Y52" s="67"/>
      <c r="Z52" s="54"/>
      <c r="AA52" s="53"/>
      <c r="AB52" s="53"/>
      <c r="AC52" s="59"/>
      <c r="AD52" s="72"/>
      <c r="AE52" s="67"/>
      <c r="AF52" s="67"/>
      <c r="AG52" s="67"/>
      <c r="AH52" s="67"/>
      <c r="AI52" s="67"/>
      <c r="AJ52" s="67"/>
      <c r="AK52" s="67"/>
      <c r="AL52" s="67"/>
      <c r="AM52" s="67"/>
      <c r="AN52" s="67"/>
      <c r="AO52" s="67"/>
      <c r="AP52" s="67"/>
      <c r="AQ52" s="67"/>
      <c r="AR52" s="67"/>
      <c r="AS52" s="65"/>
      <c r="AT52" s="157"/>
      <c r="AU52" s="35">
        <f>ROUND(ROUND(M51*W54,0)*$AB$12,0)</f>
        <v>115</v>
      </c>
      <c r="AV52" s="31"/>
    </row>
    <row r="53" spans="1:48" ht="14.25" customHeight="1" x14ac:dyDescent="0.15">
      <c r="A53" s="32">
        <v>32</v>
      </c>
      <c r="B53" s="32">
        <v>7788</v>
      </c>
      <c r="C53" s="34" t="s">
        <v>3772</v>
      </c>
      <c r="D53" s="73"/>
      <c r="E53" s="74"/>
      <c r="F53" s="74"/>
      <c r="G53" s="20"/>
      <c r="J53" s="208"/>
      <c r="K53" s="187"/>
      <c r="L53" s="187"/>
      <c r="M53" s="204"/>
      <c r="N53" s="187"/>
      <c r="O53" s="187"/>
      <c r="P53" s="187"/>
      <c r="Q53" s="21"/>
      <c r="R53" s="53" t="s">
        <v>1237</v>
      </c>
      <c r="S53" s="53"/>
      <c r="T53" s="53"/>
      <c r="U53" s="53"/>
      <c r="V53" s="53"/>
      <c r="W53" s="188"/>
      <c r="X53" s="53"/>
      <c r="Y53" s="53"/>
      <c r="Z53" s="54"/>
      <c r="AA53" s="53"/>
      <c r="AB53" s="53"/>
      <c r="AC53" s="59"/>
      <c r="AD53" s="1091" t="s">
        <v>1229</v>
      </c>
      <c r="AE53" s="1092"/>
      <c r="AF53" s="1092"/>
      <c r="AG53" s="1092"/>
      <c r="AH53" s="1092"/>
      <c r="AI53" s="1093"/>
      <c r="AJ53" s="72" t="s">
        <v>1230</v>
      </c>
      <c r="AK53" s="67"/>
      <c r="AL53" s="67"/>
      <c r="AM53" s="67"/>
      <c r="AN53" s="67"/>
      <c r="AO53" s="67"/>
      <c r="AP53" s="67"/>
      <c r="AQ53" s="67"/>
      <c r="AR53" s="67"/>
      <c r="AS53" s="65" t="s">
        <v>17</v>
      </c>
      <c r="AT53" s="296">
        <v>0.7</v>
      </c>
      <c r="AU53" s="35">
        <f>ROUND(ROUND(ROUND(M51*W54,0)*$AB$12,0)*AT53,0)</f>
        <v>81</v>
      </c>
      <c r="AV53" s="31"/>
    </row>
    <row r="54" spans="1:48" ht="14.25" x14ac:dyDescent="0.15">
      <c r="A54" s="32">
        <v>32</v>
      </c>
      <c r="B54" s="32" t="s">
        <v>3773</v>
      </c>
      <c r="C54" s="34" t="s">
        <v>3774</v>
      </c>
      <c r="D54" s="73"/>
      <c r="E54" s="74"/>
      <c r="F54" s="74"/>
      <c r="G54" s="20"/>
      <c r="J54" s="208"/>
      <c r="K54" s="187"/>
      <c r="L54" s="187"/>
      <c r="M54" s="204"/>
      <c r="N54" s="187"/>
      <c r="O54" s="187"/>
      <c r="P54" s="187"/>
      <c r="Q54" s="21"/>
      <c r="R54" s="53"/>
      <c r="S54" s="53"/>
      <c r="T54" s="53"/>
      <c r="U54" s="53"/>
      <c r="V54" s="23" t="s">
        <v>17</v>
      </c>
      <c r="W54" s="195">
        <v>0.96499999999999997</v>
      </c>
      <c r="X54" s="53"/>
      <c r="Y54" s="53"/>
      <c r="Z54" s="54"/>
      <c r="AA54" s="53"/>
      <c r="AB54" s="53"/>
      <c r="AC54" s="59"/>
      <c r="AD54" s="1094"/>
      <c r="AE54" s="1095"/>
      <c r="AF54" s="1095"/>
      <c r="AG54" s="1095"/>
      <c r="AH54" s="1095"/>
      <c r="AI54" s="1096"/>
      <c r="AJ54" s="223" t="s">
        <v>1233</v>
      </c>
      <c r="AK54" s="107"/>
      <c r="AL54" s="107"/>
      <c r="AM54" s="107"/>
      <c r="AN54" s="107"/>
      <c r="AO54" s="107"/>
      <c r="AP54" s="107"/>
      <c r="AQ54" s="107"/>
      <c r="AR54" s="107"/>
      <c r="AS54" s="44" t="s">
        <v>1678</v>
      </c>
      <c r="AT54" s="296">
        <v>0.5</v>
      </c>
      <c r="AU54" s="35">
        <f>ROUND(ROUND(ROUND(M51*W54,0)*$AB$12,0)*AT54,0)</f>
        <v>58</v>
      </c>
      <c r="AV54" s="31"/>
    </row>
    <row r="55" spans="1:48" ht="14.25" customHeight="1" x14ac:dyDescent="0.15">
      <c r="A55" s="32">
        <v>32</v>
      </c>
      <c r="B55" s="32">
        <v>7791</v>
      </c>
      <c r="C55" s="34" t="s">
        <v>3775</v>
      </c>
      <c r="D55" s="73"/>
      <c r="E55" s="74"/>
      <c r="F55" s="74"/>
      <c r="G55" s="1085" t="s">
        <v>1795</v>
      </c>
      <c r="H55" s="1086"/>
      <c r="I55" s="1086"/>
      <c r="J55" s="1087"/>
      <c r="K55" s="196" t="s">
        <v>1674</v>
      </c>
      <c r="L55" s="197"/>
      <c r="M55" s="301"/>
      <c r="N55" s="197"/>
      <c r="O55" s="197"/>
      <c r="P55" s="197"/>
      <c r="Q55" s="198"/>
      <c r="R55" s="40"/>
      <c r="S55" s="65"/>
      <c r="T55" s="65"/>
      <c r="U55" s="65"/>
      <c r="V55" s="65"/>
      <c r="W55" s="102"/>
      <c r="X55" s="65"/>
      <c r="Y55" s="65"/>
      <c r="Z55" s="168"/>
      <c r="AA55" s="23"/>
      <c r="AB55" s="23"/>
      <c r="AC55" s="300"/>
      <c r="AD55" s="72"/>
      <c r="AE55" s="67"/>
      <c r="AF55" s="67"/>
      <c r="AG55" s="67"/>
      <c r="AH55" s="67"/>
      <c r="AI55" s="67"/>
      <c r="AJ55" s="65"/>
      <c r="AK55" s="65"/>
      <c r="AL55" s="65"/>
      <c r="AM55" s="65"/>
      <c r="AN55" s="65"/>
      <c r="AO55" s="65"/>
      <c r="AP55" s="65"/>
      <c r="AQ55" s="65"/>
      <c r="AR55" s="65"/>
      <c r="AS55" s="184"/>
      <c r="AT55" s="307"/>
      <c r="AU55" s="35">
        <f>ROUND(M57*$AB$12,0)</f>
        <v>115</v>
      </c>
      <c r="AV55" s="31"/>
    </row>
    <row r="56" spans="1:48" ht="14.25" customHeight="1" x14ac:dyDescent="0.15">
      <c r="A56" s="32">
        <v>32</v>
      </c>
      <c r="B56" s="32">
        <v>7792</v>
      </c>
      <c r="C56" s="34" t="s">
        <v>3776</v>
      </c>
      <c r="D56" s="73"/>
      <c r="E56" s="74"/>
      <c r="F56" s="74"/>
      <c r="G56" s="1088"/>
      <c r="H56" s="1089"/>
      <c r="I56" s="1089"/>
      <c r="J56" s="1090"/>
      <c r="K56" s="200"/>
      <c r="L56" s="201"/>
      <c r="M56" s="302"/>
      <c r="N56" s="201"/>
      <c r="O56" s="201"/>
      <c r="P56" s="201"/>
      <c r="Q56" s="202"/>
      <c r="R56" s="4"/>
      <c r="S56" s="53"/>
      <c r="T56" s="53"/>
      <c r="U56" s="53"/>
      <c r="V56" s="53"/>
      <c r="W56" s="188"/>
      <c r="X56" s="53"/>
      <c r="Y56" s="53"/>
      <c r="Z56" s="54"/>
      <c r="AA56" s="53"/>
      <c r="AB56" s="53"/>
      <c r="AC56" s="59"/>
      <c r="AD56" s="1091" t="s">
        <v>1229</v>
      </c>
      <c r="AE56" s="1092"/>
      <c r="AF56" s="1092"/>
      <c r="AG56" s="1092"/>
      <c r="AH56" s="1092"/>
      <c r="AI56" s="1093"/>
      <c r="AJ56" s="72" t="s">
        <v>1230</v>
      </c>
      <c r="AK56" s="67"/>
      <c r="AL56" s="67"/>
      <c r="AM56" s="67"/>
      <c r="AN56" s="67"/>
      <c r="AO56" s="67"/>
      <c r="AP56" s="67"/>
      <c r="AQ56" s="67"/>
      <c r="AR56" s="67"/>
      <c r="AS56" s="65" t="s">
        <v>17</v>
      </c>
      <c r="AT56" s="296">
        <v>0.7</v>
      </c>
      <c r="AU56" s="35">
        <f>ROUND(ROUND(M57*$AB$12,0)*AT56,0)</f>
        <v>81</v>
      </c>
      <c r="AV56" s="31"/>
    </row>
    <row r="57" spans="1:48" ht="14.25" x14ac:dyDescent="0.15">
      <c r="A57" s="32">
        <v>32</v>
      </c>
      <c r="B57" s="32" t="s">
        <v>3777</v>
      </c>
      <c r="C57" s="34" t="s">
        <v>3778</v>
      </c>
      <c r="D57" s="73"/>
      <c r="E57" s="74"/>
      <c r="F57" s="74"/>
      <c r="G57" s="1088"/>
      <c r="H57" s="1089"/>
      <c r="I57" s="1089"/>
      <c r="J57" s="1090"/>
      <c r="K57" s="225"/>
      <c r="L57" s="193"/>
      <c r="M57" s="189">
        <f>'11経過的施設入所支援(基本５）'!L57</f>
        <v>164</v>
      </c>
      <c r="N57" s="4" t="s">
        <v>21</v>
      </c>
      <c r="P57" s="193"/>
      <c r="Q57" s="194"/>
      <c r="R57" s="4"/>
      <c r="S57" s="53"/>
      <c r="T57" s="53"/>
      <c r="U57" s="53"/>
      <c r="V57" s="53"/>
      <c r="W57" s="188"/>
      <c r="X57" s="53"/>
      <c r="Y57" s="53"/>
      <c r="Z57" s="54"/>
      <c r="AA57" s="53"/>
      <c r="AB57" s="53"/>
      <c r="AC57" s="59"/>
      <c r="AD57" s="1094"/>
      <c r="AE57" s="1095"/>
      <c r="AF57" s="1095"/>
      <c r="AG57" s="1095"/>
      <c r="AH57" s="1095"/>
      <c r="AI57" s="1096"/>
      <c r="AJ57" s="223" t="s">
        <v>1233</v>
      </c>
      <c r="AK57" s="107"/>
      <c r="AL57" s="107"/>
      <c r="AM57" s="107"/>
      <c r="AN57" s="107"/>
      <c r="AO57" s="107"/>
      <c r="AP57" s="107"/>
      <c r="AQ57" s="107"/>
      <c r="AR57" s="107"/>
      <c r="AS57" s="44" t="s">
        <v>1678</v>
      </c>
      <c r="AT57" s="296">
        <v>0.5</v>
      </c>
      <c r="AU57" s="35">
        <f>ROUND(ROUND(M57*$AB$12,0)*AT57,0)</f>
        <v>58</v>
      </c>
      <c r="AV57" s="31"/>
    </row>
    <row r="58" spans="1:48" ht="14.25" x14ac:dyDescent="0.15">
      <c r="A58" s="32">
        <v>32</v>
      </c>
      <c r="B58" s="32">
        <v>7793</v>
      </c>
      <c r="C58" s="34" t="s">
        <v>3779</v>
      </c>
      <c r="D58" s="73"/>
      <c r="E58" s="74"/>
      <c r="F58" s="74"/>
      <c r="G58" s="73"/>
      <c r="H58" s="74"/>
      <c r="I58" s="74"/>
      <c r="J58" s="75"/>
      <c r="K58" s="20"/>
      <c r="M58" s="204"/>
      <c r="N58" s="187"/>
      <c r="O58" s="187"/>
      <c r="Q58" s="21"/>
      <c r="R58" s="67" t="s">
        <v>1235</v>
      </c>
      <c r="S58" s="67"/>
      <c r="T58" s="67"/>
      <c r="U58" s="67"/>
      <c r="V58" s="67"/>
      <c r="W58" s="192"/>
      <c r="X58" s="67"/>
      <c r="Y58" s="67"/>
      <c r="Z58" s="54"/>
      <c r="AA58" s="53"/>
      <c r="AB58" s="53"/>
      <c r="AC58" s="59"/>
      <c r="AD58" s="72"/>
      <c r="AE58" s="67"/>
      <c r="AF58" s="67"/>
      <c r="AG58" s="67"/>
      <c r="AH58" s="67"/>
      <c r="AI58" s="67"/>
      <c r="AJ58" s="67"/>
      <c r="AK58" s="67"/>
      <c r="AL58" s="67"/>
      <c r="AM58" s="67"/>
      <c r="AN58" s="67"/>
      <c r="AO58" s="67"/>
      <c r="AP58" s="67"/>
      <c r="AQ58" s="67"/>
      <c r="AR58" s="67"/>
      <c r="AS58" s="65"/>
      <c r="AT58" s="157"/>
      <c r="AU58" s="35">
        <f>ROUND(ROUND(M57*W60,0)*$AB$12,0)</f>
        <v>111</v>
      </c>
      <c r="AV58" s="31"/>
    </row>
    <row r="59" spans="1:48" ht="14.25" customHeight="1" x14ac:dyDescent="0.15">
      <c r="A59" s="32">
        <v>32</v>
      </c>
      <c r="B59" s="32">
        <v>7794</v>
      </c>
      <c r="C59" s="34" t="s">
        <v>3780</v>
      </c>
      <c r="D59" s="73"/>
      <c r="E59" s="74"/>
      <c r="F59" s="74"/>
      <c r="G59" s="20"/>
      <c r="K59" s="186"/>
      <c r="L59" s="187"/>
      <c r="M59" s="204"/>
      <c r="N59" s="187"/>
      <c r="O59" s="187"/>
      <c r="Q59" s="21"/>
      <c r="R59" s="53" t="s">
        <v>1237</v>
      </c>
      <c r="S59" s="53"/>
      <c r="T59" s="53"/>
      <c r="U59" s="53"/>
      <c r="V59" s="53"/>
      <c r="W59" s="188"/>
      <c r="X59" s="53"/>
      <c r="Y59" s="53"/>
      <c r="Z59" s="54"/>
      <c r="AA59" s="53"/>
      <c r="AB59" s="53"/>
      <c r="AC59" s="59"/>
      <c r="AD59" s="1091" t="s">
        <v>1229</v>
      </c>
      <c r="AE59" s="1092"/>
      <c r="AF59" s="1092"/>
      <c r="AG59" s="1092"/>
      <c r="AH59" s="1092"/>
      <c r="AI59" s="1093"/>
      <c r="AJ59" s="72" t="s">
        <v>1230</v>
      </c>
      <c r="AK59" s="67"/>
      <c r="AL59" s="67"/>
      <c r="AM59" s="67"/>
      <c r="AN59" s="67"/>
      <c r="AO59" s="67"/>
      <c r="AP59" s="67"/>
      <c r="AQ59" s="67"/>
      <c r="AR59" s="67"/>
      <c r="AS59" s="65" t="s">
        <v>17</v>
      </c>
      <c r="AT59" s="296">
        <v>0.7</v>
      </c>
      <c r="AU59" s="35">
        <f>ROUND(ROUND(ROUND(M57*W60,0)*$AB$12,0)*AT59,0)</f>
        <v>78</v>
      </c>
      <c r="AV59" s="31"/>
    </row>
    <row r="60" spans="1:48" ht="14.25" x14ac:dyDescent="0.15">
      <c r="A60" s="32">
        <v>32</v>
      </c>
      <c r="B60" s="32" t="s">
        <v>3781</v>
      </c>
      <c r="C60" s="34" t="s">
        <v>3782</v>
      </c>
      <c r="D60" s="73"/>
      <c r="E60" s="74"/>
      <c r="F60" s="74"/>
      <c r="G60" s="20"/>
      <c r="K60" s="186"/>
      <c r="L60" s="187"/>
      <c r="M60" s="204"/>
      <c r="N60" s="187"/>
      <c r="O60" s="187"/>
      <c r="Q60" s="21"/>
      <c r="R60" s="53"/>
      <c r="S60" s="53"/>
      <c r="T60" s="53"/>
      <c r="U60" s="53"/>
      <c r="V60" s="23" t="s">
        <v>17</v>
      </c>
      <c r="W60" s="195">
        <v>0.96499999999999997</v>
      </c>
      <c r="X60" s="53"/>
      <c r="Y60" s="53"/>
      <c r="Z60" s="54"/>
      <c r="AA60" s="53"/>
      <c r="AB60" s="53"/>
      <c r="AC60" s="59"/>
      <c r="AD60" s="1094"/>
      <c r="AE60" s="1095"/>
      <c r="AF60" s="1095"/>
      <c r="AG60" s="1095"/>
      <c r="AH60" s="1095"/>
      <c r="AI60" s="1096"/>
      <c r="AJ60" s="223" t="s">
        <v>1233</v>
      </c>
      <c r="AK60" s="107"/>
      <c r="AL60" s="107"/>
      <c r="AM60" s="107"/>
      <c r="AN60" s="107"/>
      <c r="AO60" s="107"/>
      <c r="AP60" s="107"/>
      <c r="AQ60" s="107"/>
      <c r="AR60" s="107"/>
      <c r="AS60" s="44" t="s">
        <v>1678</v>
      </c>
      <c r="AT60" s="296">
        <v>0.5</v>
      </c>
      <c r="AU60" s="35">
        <f>ROUND(ROUND(ROUND(M57*W60,0)*$AB$12,0)*AT60,0)</f>
        <v>56</v>
      </c>
      <c r="AV60" s="31"/>
    </row>
    <row r="61" spans="1:48" ht="14.25" customHeight="1" x14ac:dyDescent="0.15">
      <c r="A61" s="32">
        <v>32</v>
      </c>
      <c r="B61" s="32">
        <v>7795</v>
      </c>
      <c r="C61" s="34" t="s">
        <v>3783</v>
      </c>
      <c r="D61" s="73"/>
      <c r="E61" s="74"/>
      <c r="F61" s="74"/>
      <c r="G61" s="20"/>
      <c r="J61" s="187"/>
      <c r="K61" s="196" t="s">
        <v>1684</v>
      </c>
      <c r="L61" s="197"/>
      <c r="M61" s="301"/>
      <c r="N61" s="197"/>
      <c r="O61" s="197"/>
      <c r="P61" s="197"/>
      <c r="Q61" s="198"/>
      <c r="R61" s="40"/>
      <c r="S61" s="65"/>
      <c r="T61" s="65"/>
      <c r="U61" s="65"/>
      <c r="V61" s="65"/>
      <c r="W61" s="102"/>
      <c r="X61" s="65"/>
      <c r="Y61" s="65"/>
      <c r="Z61" s="168"/>
      <c r="AA61" s="23"/>
      <c r="AB61" s="23"/>
      <c r="AC61" s="300"/>
      <c r="AD61" s="72"/>
      <c r="AE61" s="67"/>
      <c r="AF61" s="67"/>
      <c r="AG61" s="67"/>
      <c r="AH61" s="67"/>
      <c r="AI61" s="67"/>
      <c r="AJ61" s="65"/>
      <c r="AK61" s="65"/>
      <c r="AL61" s="65"/>
      <c r="AM61" s="65"/>
      <c r="AN61" s="65"/>
      <c r="AO61" s="65"/>
      <c r="AP61" s="65"/>
      <c r="AQ61" s="65"/>
      <c r="AR61" s="65"/>
      <c r="AS61" s="184"/>
      <c r="AT61" s="307"/>
      <c r="AU61" s="35">
        <f>ROUND(M63*$AB$12,0)</f>
        <v>115</v>
      </c>
      <c r="AV61" s="31"/>
    </row>
    <row r="62" spans="1:48" ht="14.25" customHeight="1" x14ac:dyDescent="0.15">
      <c r="A62" s="32">
        <v>32</v>
      </c>
      <c r="B62" s="32">
        <v>7796</v>
      </c>
      <c r="C62" s="34" t="s">
        <v>3784</v>
      </c>
      <c r="D62" s="73"/>
      <c r="E62" s="74"/>
      <c r="F62" s="74"/>
      <c r="G62" s="20"/>
      <c r="J62" s="187"/>
      <c r="K62" s="200"/>
      <c r="L62" s="201"/>
      <c r="M62" s="302"/>
      <c r="N62" s="201"/>
      <c r="O62" s="201"/>
      <c r="P62" s="201"/>
      <c r="Q62" s="202"/>
      <c r="R62" s="4"/>
      <c r="S62" s="53"/>
      <c r="T62" s="53"/>
      <c r="U62" s="53"/>
      <c r="V62" s="53"/>
      <c r="W62" s="188"/>
      <c r="X62" s="53"/>
      <c r="Y62" s="53"/>
      <c r="Z62" s="54"/>
      <c r="AA62" s="53"/>
      <c r="AB62" s="53"/>
      <c r="AC62" s="59"/>
      <c r="AD62" s="1091" t="s">
        <v>1229</v>
      </c>
      <c r="AE62" s="1092"/>
      <c r="AF62" s="1092"/>
      <c r="AG62" s="1092"/>
      <c r="AH62" s="1092"/>
      <c r="AI62" s="1093"/>
      <c r="AJ62" s="72" t="s">
        <v>1230</v>
      </c>
      <c r="AK62" s="67"/>
      <c r="AL62" s="67"/>
      <c r="AM62" s="67"/>
      <c r="AN62" s="67"/>
      <c r="AO62" s="67"/>
      <c r="AP62" s="67"/>
      <c r="AQ62" s="67"/>
      <c r="AR62" s="67"/>
      <c r="AS62" s="65" t="s">
        <v>17</v>
      </c>
      <c r="AT62" s="296">
        <v>0.7</v>
      </c>
      <c r="AU62" s="35">
        <f>ROUND(ROUND(M63*$AB$12,0)*AT62,0)</f>
        <v>81</v>
      </c>
      <c r="AV62" s="31"/>
    </row>
    <row r="63" spans="1:48" ht="14.25" x14ac:dyDescent="0.15">
      <c r="A63" s="32">
        <v>32</v>
      </c>
      <c r="B63" s="32" t="s">
        <v>3785</v>
      </c>
      <c r="C63" s="34" t="s">
        <v>3786</v>
      </c>
      <c r="D63" s="73"/>
      <c r="E63" s="74"/>
      <c r="F63" s="74"/>
      <c r="G63" s="20"/>
      <c r="J63" s="187"/>
      <c r="K63" s="73"/>
      <c r="L63" s="74"/>
      <c r="M63" s="189">
        <f>'11経過的施設入所支援(基本５）'!L63</f>
        <v>164</v>
      </c>
      <c r="N63" s="4" t="s">
        <v>21</v>
      </c>
      <c r="P63" s="74"/>
      <c r="Q63" s="75"/>
      <c r="R63" s="4"/>
      <c r="S63" s="53"/>
      <c r="T63" s="53"/>
      <c r="U63" s="53"/>
      <c r="V63" s="53"/>
      <c r="W63" s="188"/>
      <c r="X63" s="53"/>
      <c r="Y63" s="53"/>
      <c r="Z63" s="54"/>
      <c r="AA63" s="53"/>
      <c r="AB63" s="53"/>
      <c r="AC63" s="59"/>
      <c r="AD63" s="1094"/>
      <c r="AE63" s="1095"/>
      <c r="AF63" s="1095"/>
      <c r="AG63" s="1095"/>
      <c r="AH63" s="1095"/>
      <c r="AI63" s="1096"/>
      <c r="AJ63" s="223" t="s">
        <v>1233</v>
      </c>
      <c r="AK63" s="107"/>
      <c r="AL63" s="107"/>
      <c r="AM63" s="107"/>
      <c r="AN63" s="107"/>
      <c r="AO63" s="107"/>
      <c r="AP63" s="107"/>
      <c r="AQ63" s="107"/>
      <c r="AR63" s="107"/>
      <c r="AS63" s="44" t="s">
        <v>1678</v>
      </c>
      <c r="AT63" s="296">
        <v>0.5</v>
      </c>
      <c r="AU63" s="35">
        <f>ROUND(ROUND(M63*$AB$12,0)*AT63,0)</f>
        <v>58</v>
      </c>
      <c r="AV63" s="31"/>
    </row>
    <row r="64" spans="1:48" ht="14.25" x14ac:dyDescent="0.15">
      <c r="A64" s="32">
        <v>32</v>
      </c>
      <c r="B64" s="32">
        <v>7797</v>
      </c>
      <c r="C64" s="34" t="s">
        <v>3787</v>
      </c>
      <c r="D64" s="73"/>
      <c r="E64" s="74"/>
      <c r="F64" s="74"/>
      <c r="G64" s="20"/>
      <c r="J64" s="187"/>
      <c r="K64" s="186"/>
      <c r="L64" s="187"/>
      <c r="M64" s="204"/>
      <c r="N64" s="187"/>
      <c r="O64" s="187"/>
      <c r="P64" s="187"/>
      <c r="Q64" s="21"/>
      <c r="R64" s="67" t="s">
        <v>1235</v>
      </c>
      <c r="S64" s="67"/>
      <c r="T64" s="67"/>
      <c r="U64" s="67"/>
      <c r="V64" s="67"/>
      <c r="W64" s="192"/>
      <c r="X64" s="67"/>
      <c r="Y64" s="67"/>
      <c r="Z64" s="54"/>
      <c r="AA64" s="53"/>
      <c r="AB64" s="53"/>
      <c r="AC64" s="59"/>
      <c r="AD64" s="72"/>
      <c r="AE64" s="67"/>
      <c r="AF64" s="67"/>
      <c r="AG64" s="67"/>
      <c r="AH64" s="67"/>
      <c r="AI64" s="67"/>
      <c r="AJ64" s="67"/>
      <c r="AK64" s="67"/>
      <c r="AL64" s="67"/>
      <c r="AM64" s="67"/>
      <c r="AN64" s="67"/>
      <c r="AO64" s="67"/>
      <c r="AP64" s="67"/>
      <c r="AQ64" s="67"/>
      <c r="AR64" s="67"/>
      <c r="AS64" s="65"/>
      <c r="AT64" s="157"/>
      <c r="AU64" s="35">
        <f>ROUND(ROUND(M63*W66,0)*$AB$12,0)</f>
        <v>111</v>
      </c>
      <c r="AV64" s="31"/>
    </row>
    <row r="65" spans="1:48" ht="14.25" customHeight="1" x14ac:dyDescent="0.15">
      <c r="A65" s="32">
        <v>32</v>
      </c>
      <c r="B65" s="32">
        <v>7798</v>
      </c>
      <c r="C65" s="34" t="s">
        <v>3788</v>
      </c>
      <c r="D65" s="73"/>
      <c r="E65" s="74"/>
      <c r="F65" s="74"/>
      <c r="G65" s="20"/>
      <c r="J65" s="187"/>
      <c r="K65" s="186"/>
      <c r="L65" s="187"/>
      <c r="M65" s="204"/>
      <c r="N65" s="187"/>
      <c r="O65" s="187"/>
      <c r="P65" s="187"/>
      <c r="Q65" s="21"/>
      <c r="R65" s="53" t="s">
        <v>1237</v>
      </c>
      <c r="S65" s="53"/>
      <c r="T65" s="53"/>
      <c r="U65" s="53"/>
      <c r="V65" s="53"/>
      <c r="W65" s="188"/>
      <c r="X65" s="53"/>
      <c r="Y65" s="53"/>
      <c r="Z65" s="54"/>
      <c r="AA65" s="53"/>
      <c r="AB65" s="53"/>
      <c r="AC65" s="59"/>
      <c r="AD65" s="1091" t="s">
        <v>1229</v>
      </c>
      <c r="AE65" s="1092"/>
      <c r="AF65" s="1092"/>
      <c r="AG65" s="1092"/>
      <c r="AH65" s="1092"/>
      <c r="AI65" s="1093"/>
      <c r="AJ65" s="72" t="s">
        <v>1230</v>
      </c>
      <c r="AK65" s="67"/>
      <c r="AL65" s="67"/>
      <c r="AM65" s="67"/>
      <c r="AN65" s="67"/>
      <c r="AO65" s="67"/>
      <c r="AP65" s="67"/>
      <c r="AQ65" s="67"/>
      <c r="AR65" s="67"/>
      <c r="AS65" s="65" t="s">
        <v>17</v>
      </c>
      <c r="AT65" s="296">
        <v>0.7</v>
      </c>
      <c r="AU65" s="35">
        <f>ROUND(ROUND(ROUND(M63*W66,0)*$AB$12,0)*AT65,0)</f>
        <v>78</v>
      </c>
      <c r="AV65" s="31"/>
    </row>
    <row r="66" spans="1:48" ht="14.25" x14ac:dyDescent="0.15">
      <c r="A66" s="32">
        <v>32</v>
      </c>
      <c r="B66" s="32" t="s">
        <v>3789</v>
      </c>
      <c r="C66" s="34" t="s">
        <v>3790</v>
      </c>
      <c r="D66" s="111"/>
      <c r="E66" s="112"/>
      <c r="F66" s="112"/>
      <c r="G66" s="24"/>
      <c r="H66" s="25"/>
      <c r="I66" s="25"/>
      <c r="J66" s="211"/>
      <c r="K66" s="214"/>
      <c r="L66" s="211"/>
      <c r="M66" s="212"/>
      <c r="N66" s="211"/>
      <c r="O66" s="211"/>
      <c r="P66" s="211"/>
      <c r="Q66" s="38"/>
      <c r="R66" s="94"/>
      <c r="S66" s="71"/>
      <c r="T66" s="71"/>
      <c r="U66" s="71"/>
      <c r="V66" s="26" t="s">
        <v>17</v>
      </c>
      <c r="W66" s="195">
        <v>0.96499999999999997</v>
      </c>
      <c r="X66" s="71"/>
      <c r="Y66" s="207"/>
      <c r="Z66" s="94"/>
      <c r="AA66" s="71"/>
      <c r="AB66" s="71"/>
      <c r="AC66" s="207"/>
      <c r="AD66" s="1094"/>
      <c r="AE66" s="1095"/>
      <c r="AF66" s="1095"/>
      <c r="AG66" s="1095"/>
      <c r="AH66" s="1095"/>
      <c r="AI66" s="1096"/>
      <c r="AJ66" s="223" t="s">
        <v>1233</v>
      </c>
      <c r="AK66" s="107"/>
      <c r="AL66" s="107"/>
      <c r="AM66" s="107"/>
      <c r="AN66" s="107"/>
      <c r="AO66" s="107"/>
      <c r="AP66" s="107"/>
      <c r="AQ66" s="107"/>
      <c r="AR66" s="107"/>
      <c r="AS66" s="44" t="s">
        <v>1678</v>
      </c>
      <c r="AT66" s="296">
        <v>0.5</v>
      </c>
      <c r="AU66" s="35">
        <f>ROUND(ROUND(ROUND(M63*W66,0)*$AB$12,0)*AT66,0)</f>
        <v>56</v>
      </c>
      <c r="AV66" s="61"/>
    </row>
    <row r="67" spans="1:48" ht="14.25" customHeight="1" x14ac:dyDescent="0.15">
      <c r="A67" s="32">
        <v>32</v>
      </c>
      <c r="B67" s="32">
        <v>7801</v>
      </c>
      <c r="C67" s="34" t="s">
        <v>3791</v>
      </c>
      <c r="D67" s="1085" t="s">
        <v>2093</v>
      </c>
      <c r="E67" s="1086"/>
      <c r="F67" s="1087"/>
      <c r="G67" s="47" t="s">
        <v>2094</v>
      </c>
      <c r="H67" s="40"/>
      <c r="I67" s="40"/>
      <c r="J67" s="184"/>
      <c r="K67" s="40"/>
      <c r="L67" s="184"/>
      <c r="M67" s="185"/>
      <c r="N67" s="184"/>
      <c r="O67" s="184"/>
      <c r="P67" s="184"/>
      <c r="Q67" s="41"/>
      <c r="R67" s="40"/>
      <c r="S67" s="65"/>
      <c r="T67" s="65"/>
      <c r="U67" s="65"/>
      <c r="V67" s="65"/>
      <c r="W67" s="102"/>
      <c r="X67" s="65"/>
      <c r="Y67" s="182"/>
      <c r="Z67" s="183"/>
      <c r="AA67" s="65"/>
      <c r="AB67" s="65"/>
      <c r="AC67" s="182"/>
      <c r="AD67" s="72"/>
      <c r="AE67" s="67"/>
      <c r="AF67" s="67"/>
      <c r="AG67" s="67"/>
      <c r="AH67" s="67"/>
      <c r="AI67" s="67"/>
      <c r="AJ67" s="65"/>
      <c r="AK67" s="65"/>
      <c r="AL67" s="65"/>
      <c r="AM67" s="65"/>
      <c r="AN67" s="65"/>
      <c r="AO67" s="65"/>
      <c r="AP67" s="65"/>
      <c r="AQ67" s="65"/>
      <c r="AR67" s="65"/>
      <c r="AS67" s="184"/>
      <c r="AT67" s="307"/>
      <c r="AU67" s="35">
        <f>ROUND(M69*$AB$12,0)</f>
        <v>169</v>
      </c>
      <c r="AV67" s="66"/>
    </row>
    <row r="68" spans="1:48" ht="14.25" customHeight="1" x14ac:dyDescent="0.15">
      <c r="A68" s="32">
        <v>32</v>
      </c>
      <c r="B68" s="32">
        <v>7802</v>
      </c>
      <c r="C68" s="34" t="s">
        <v>3792</v>
      </c>
      <c r="D68" s="1088"/>
      <c r="E68" s="1089"/>
      <c r="F68" s="1090"/>
      <c r="G68" s="20"/>
      <c r="J68" s="187"/>
      <c r="L68" s="187"/>
      <c r="M68" s="204"/>
      <c r="N68" s="187"/>
      <c r="O68" s="187"/>
      <c r="P68" s="187"/>
      <c r="Q68" s="21"/>
      <c r="R68" s="4"/>
      <c r="S68" s="53"/>
      <c r="T68" s="53"/>
      <c r="U68" s="53"/>
      <c r="V68" s="53"/>
      <c r="W68" s="188"/>
      <c r="X68" s="53"/>
      <c r="Y68" s="59"/>
      <c r="Z68" s="54"/>
      <c r="AA68" s="53"/>
      <c r="AB68" s="53"/>
      <c r="AC68" s="59"/>
      <c r="AD68" s="1091" t="s">
        <v>1229</v>
      </c>
      <c r="AE68" s="1092"/>
      <c r="AF68" s="1092"/>
      <c r="AG68" s="1092"/>
      <c r="AH68" s="1092"/>
      <c r="AI68" s="1093"/>
      <c r="AJ68" s="72" t="s">
        <v>1230</v>
      </c>
      <c r="AK68" s="67"/>
      <c r="AL68" s="67"/>
      <c r="AM68" s="67"/>
      <c r="AN68" s="67"/>
      <c r="AO68" s="67"/>
      <c r="AP68" s="67"/>
      <c r="AQ68" s="67"/>
      <c r="AR68" s="67"/>
      <c r="AS68" s="65" t="s">
        <v>17</v>
      </c>
      <c r="AT68" s="296">
        <v>0.7</v>
      </c>
      <c r="AU68" s="35">
        <f>ROUND(ROUND(M69*$AB$12,0)*AT68,0)</f>
        <v>118</v>
      </c>
      <c r="AV68" s="31"/>
    </row>
    <row r="69" spans="1:48" ht="14.25" x14ac:dyDescent="0.15">
      <c r="A69" s="32">
        <v>32</v>
      </c>
      <c r="B69" s="32" t="s">
        <v>3793</v>
      </c>
      <c r="C69" s="34" t="s">
        <v>3794</v>
      </c>
      <c r="D69" s="1088"/>
      <c r="E69" s="1089"/>
      <c r="F69" s="1090"/>
      <c r="G69" s="20"/>
      <c r="J69" s="187"/>
      <c r="L69" s="187"/>
      <c r="M69" s="189">
        <f>'11経過的施設入所支援(基本５）'!L69</f>
        <v>242</v>
      </c>
      <c r="N69" s="4" t="s">
        <v>21</v>
      </c>
      <c r="P69" s="187"/>
      <c r="Q69" s="21"/>
      <c r="R69" s="4"/>
      <c r="S69" s="53"/>
      <c r="T69" s="53"/>
      <c r="U69" s="53"/>
      <c r="V69" s="53"/>
      <c r="W69" s="188"/>
      <c r="X69" s="53"/>
      <c r="Y69" s="59"/>
      <c r="Z69" s="54"/>
      <c r="AA69" s="53"/>
      <c r="AB69" s="53"/>
      <c r="AC69" s="59"/>
      <c r="AD69" s="1094"/>
      <c r="AE69" s="1095"/>
      <c r="AF69" s="1095"/>
      <c r="AG69" s="1095"/>
      <c r="AH69" s="1095"/>
      <c r="AI69" s="1096"/>
      <c r="AJ69" s="223" t="s">
        <v>1233</v>
      </c>
      <c r="AK69" s="107"/>
      <c r="AL69" s="107"/>
      <c r="AM69" s="107"/>
      <c r="AN69" s="107"/>
      <c r="AO69" s="107"/>
      <c r="AP69" s="107"/>
      <c r="AQ69" s="107"/>
      <c r="AR69" s="107"/>
      <c r="AS69" s="44" t="s">
        <v>1678</v>
      </c>
      <c r="AT69" s="296">
        <v>0.5</v>
      </c>
      <c r="AU69" s="35">
        <f>ROUND(ROUND(M69*$AB$12,0)*AT69,0)</f>
        <v>85</v>
      </c>
      <c r="AV69" s="31"/>
    </row>
    <row r="70" spans="1:48" ht="14.25" x14ac:dyDescent="0.15">
      <c r="A70" s="32">
        <v>32</v>
      </c>
      <c r="B70" s="32">
        <v>7803</v>
      </c>
      <c r="C70" s="34" t="s">
        <v>3795</v>
      </c>
      <c r="D70" s="1088"/>
      <c r="E70" s="1089"/>
      <c r="F70" s="1090"/>
      <c r="G70" s="20"/>
      <c r="J70" s="187"/>
      <c r="L70" s="187"/>
      <c r="M70" s="204"/>
      <c r="N70" s="187"/>
      <c r="O70" s="187"/>
      <c r="P70" s="187"/>
      <c r="Q70" s="21"/>
      <c r="R70" s="67" t="s">
        <v>1235</v>
      </c>
      <c r="S70" s="67"/>
      <c r="T70" s="67"/>
      <c r="U70" s="67"/>
      <c r="V70" s="67"/>
      <c r="W70" s="192"/>
      <c r="X70" s="67"/>
      <c r="Y70" s="67"/>
      <c r="Z70" s="54"/>
      <c r="AA70" s="53"/>
      <c r="AB70" s="53"/>
      <c r="AC70" s="59"/>
      <c r="AD70" s="72"/>
      <c r="AE70" s="67"/>
      <c r="AF70" s="67"/>
      <c r="AG70" s="67"/>
      <c r="AH70" s="67"/>
      <c r="AI70" s="67"/>
      <c r="AJ70" s="67"/>
      <c r="AK70" s="67"/>
      <c r="AL70" s="67"/>
      <c r="AM70" s="67"/>
      <c r="AN70" s="67"/>
      <c r="AO70" s="67"/>
      <c r="AP70" s="67"/>
      <c r="AQ70" s="67"/>
      <c r="AR70" s="67"/>
      <c r="AS70" s="65"/>
      <c r="AT70" s="157"/>
      <c r="AU70" s="35">
        <f>ROUND(ROUND(M69*W72,0)*$AB$12,0)</f>
        <v>164</v>
      </c>
      <c r="AV70" s="31"/>
    </row>
    <row r="71" spans="1:48" ht="14.25" customHeight="1" x14ac:dyDescent="0.15">
      <c r="A71" s="32">
        <v>32</v>
      </c>
      <c r="B71" s="32">
        <v>7804</v>
      </c>
      <c r="C71" s="34" t="s">
        <v>3796</v>
      </c>
      <c r="D71" s="73"/>
      <c r="E71" s="74"/>
      <c r="F71" s="75"/>
      <c r="G71" s="20"/>
      <c r="J71" s="187"/>
      <c r="L71" s="187"/>
      <c r="M71" s="204"/>
      <c r="N71" s="187"/>
      <c r="O71" s="187"/>
      <c r="P71" s="187"/>
      <c r="Q71" s="21"/>
      <c r="R71" s="53" t="s">
        <v>1237</v>
      </c>
      <c r="S71" s="53"/>
      <c r="T71" s="53"/>
      <c r="U71" s="53"/>
      <c r="V71" s="53"/>
      <c r="W71" s="188"/>
      <c r="X71" s="53"/>
      <c r="Y71" s="53"/>
      <c r="Z71" s="54"/>
      <c r="AA71" s="53"/>
      <c r="AB71" s="53"/>
      <c r="AC71" s="59"/>
      <c r="AD71" s="1091" t="s">
        <v>1229</v>
      </c>
      <c r="AE71" s="1092"/>
      <c r="AF71" s="1092"/>
      <c r="AG71" s="1092"/>
      <c r="AH71" s="1092"/>
      <c r="AI71" s="1093"/>
      <c r="AJ71" s="72" t="s">
        <v>1230</v>
      </c>
      <c r="AK71" s="67"/>
      <c r="AL71" s="67"/>
      <c r="AM71" s="67"/>
      <c r="AN71" s="67"/>
      <c r="AO71" s="67"/>
      <c r="AP71" s="67"/>
      <c r="AQ71" s="67"/>
      <c r="AR71" s="67"/>
      <c r="AS71" s="65" t="s">
        <v>17</v>
      </c>
      <c r="AT71" s="296">
        <v>0.7</v>
      </c>
      <c r="AU71" s="35">
        <f>ROUND(ROUND(ROUND(M69*W72,0)*$AB$12,0)*AT71,0)</f>
        <v>115</v>
      </c>
      <c r="AV71" s="31"/>
    </row>
    <row r="72" spans="1:48" ht="14.25" x14ac:dyDescent="0.15">
      <c r="A72" s="32">
        <v>32</v>
      </c>
      <c r="B72" s="32" t="s">
        <v>3797</v>
      </c>
      <c r="C72" s="34" t="s">
        <v>3798</v>
      </c>
      <c r="D72" s="225"/>
      <c r="E72" s="193"/>
      <c r="F72" s="193"/>
      <c r="G72" s="20"/>
      <c r="J72" s="187"/>
      <c r="L72" s="187"/>
      <c r="M72" s="204"/>
      <c r="N72" s="187"/>
      <c r="O72" s="187"/>
      <c r="P72" s="187"/>
      <c r="Q72" s="21"/>
      <c r="R72" s="53"/>
      <c r="S72" s="53"/>
      <c r="T72" s="53"/>
      <c r="U72" s="53"/>
      <c r="V72" s="23" t="s">
        <v>17</v>
      </c>
      <c r="W72" s="195">
        <v>0.96499999999999997</v>
      </c>
      <c r="X72" s="53"/>
      <c r="Y72" s="53"/>
      <c r="Z72" s="54"/>
      <c r="AA72" s="53"/>
      <c r="AB72" s="53"/>
      <c r="AC72" s="59"/>
      <c r="AD72" s="1094"/>
      <c r="AE72" s="1095"/>
      <c r="AF72" s="1095"/>
      <c r="AG72" s="1095"/>
      <c r="AH72" s="1095"/>
      <c r="AI72" s="1096"/>
      <c r="AJ72" s="223" t="s">
        <v>1233</v>
      </c>
      <c r="AK72" s="107"/>
      <c r="AL72" s="107"/>
      <c r="AM72" s="107"/>
      <c r="AN72" s="107"/>
      <c r="AO72" s="107"/>
      <c r="AP72" s="107"/>
      <c r="AQ72" s="107"/>
      <c r="AR72" s="107"/>
      <c r="AS72" s="44" t="s">
        <v>1678</v>
      </c>
      <c r="AT72" s="296">
        <v>0.5</v>
      </c>
      <c r="AU72" s="35">
        <f>ROUND(ROUND(ROUND(M69*W72,0)*$AB$12,0)*AT72,0)</f>
        <v>82</v>
      </c>
      <c r="AV72" s="31"/>
    </row>
    <row r="73" spans="1:48" ht="14.25" x14ac:dyDescent="0.15">
      <c r="A73" s="32">
        <v>32</v>
      </c>
      <c r="B73" s="32">
        <v>7811</v>
      </c>
      <c r="C73" s="34" t="s">
        <v>3799</v>
      </c>
      <c r="D73" s="73"/>
      <c r="E73" s="74"/>
      <c r="F73" s="74"/>
      <c r="G73" s="47" t="s">
        <v>2103</v>
      </c>
      <c r="H73" s="40"/>
      <c r="I73" s="40"/>
      <c r="J73" s="184"/>
      <c r="K73" s="40"/>
      <c r="L73" s="184"/>
      <c r="M73" s="185"/>
      <c r="N73" s="184"/>
      <c r="O73" s="184"/>
      <c r="P73" s="184"/>
      <c r="Q73" s="41"/>
      <c r="R73" s="40"/>
      <c r="S73" s="65"/>
      <c r="T73" s="65"/>
      <c r="U73" s="65"/>
      <c r="V73" s="65"/>
      <c r="W73" s="102"/>
      <c r="X73" s="65"/>
      <c r="Y73" s="65"/>
      <c r="Z73" s="168"/>
      <c r="AA73" s="23"/>
      <c r="AB73" s="23"/>
      <c r="AC73" s="300"/>
      <c r="AD73" s="72"/>
      <c r="AE73" s="67"/>
      <c r="AF73" s="67"/>
      <c r="AG73" s="67"/>
      <c r="AH73" s="67"/>
      <c r="AI73" s="67"/>
      <c r="AJ73" s="65"/>
      <c r="AK73" s="65"/>
      <c r="AL73" s="65"/>
      <c r="AM73" s="65"/>
      <c r="AN73" s="65"/>
      <c r="AO73" s="65"/>
      <c r="AP73" s="65"/>
      <c r="AQ73" s="65"/>
      <c r="AR73" s="65"/>
      <c r="AS73" s="184"/>
      <c r="AT73" s="307"/>
      <c r="AU73" s="35">
        <f>ROUND(M75*$AB$12,0)</f>
        <v>166</v>
      </c>
      <c r="AV73" s="31"/>
    </row>
    <row r="74" spans="1:48" ht="14.25" customHeight="1" x14ac:dyDescent="0.15">
      <c r="A74" s="32">
        <v>32</v>
      </c>
      <c r="B74" s="32">
        <v>7812</v>
      </c>
      <c r="C74" s="34" t="s">
        <v>3800</v>
      </c>
      <c r="D74" s="73"/>
      <c r="E74" s="74"/>
      <c r="F74" s="74"/>
      <c r="G74" s="20"/>
      <c r="J74" s="187"/>
      <c r="L74" s="187"/>
      <c r="M74" s="204"/>
      <c r="N74" s="187"/>
      <c r="O74" s="187"/>
      <c r="P74" s="187"/>
      <c r="Q74" s="21"/>
      <c r="R74" s="4"/>
      <c r="S74" s="53"/>
      <c r="T74" s="53"/>
      <c r="U74" s="53"/>
      <c r="V74" s="53"/>
      <c r="W74" s="188"/>
      <c r="X74" s="53"/>
      <c r="Y74" s="53"/>
      <c r="Z74" s="54"/>
      <c r="AA74" s="53"/>
      <c r="AB74" s="53"/>
      <c r="AC74" s="59"/>
      <c r="AD74" s="1091" t="s">
        <v>1229</v>
      </c>
      <c r="AE74" s="1092"/>
      <c r="AF74" s="1092"/>
      <c r="AG74" s="1092"/>
      <c r="AH74" s="1092"/>
      <c r="AI74" s="1093"/>
      <c r="AJ74" s="72" t="s">
        <v>1230</v>
      </c>
      <c r="AK74" s="67"/>
      <c r="AL74" s="67"/>
      <c r="AM74" s="67"/>
      <c r="AN74" s="67"/>
      <c r="AO74" s="67"/>
      <c r="AP74" s="67"/>
      <c r="AQ74" s="67"/>
      <c r="AR74" s="67"/>
      <c r="AS74" s="65" t="s">
        <v>17</v>
      </c>
      <c r="AT74" s="296">
        <v>0.7</v>
      </c>
      <c r="AU74" s="35">
        <f>ROUND(ROUND(M75*$AB$12,0)*AT74,0)</f>
        <v>116</v>
      </c>
      <c r="AV74" s="31"/>
    </row>
    <row r="75" spans="1:48" ht="14.25" x14ac:dyDescent="0.15">
      <c r="A75" s="32">
        <v>32</v>
      </c>
      <c r="B75" s="32" t="s">
        <v>3801</v>
      </c>
      <c r="C75" s="34" t="s">
        <v>3802</v>
      </c>
      <c r="D75" s="73"/>
      <c r="E75" s="74"/>
      <c r="F75" s="74"/>
      <c r="G75" s="20"/>
      <c r="J75" s="187"/>
      <c r="L75" s="187"/>
      <c r="M75" s="189">
        <f>'11経過的施設入所支援(基本５）'!L75</f>
        <v>237</v>
      </c>
      <c r="N75" s="4" t="s">
        <v>21</v>
      </c>
      <c r="P75" s="187"/>
      <c r="Q75" s="21"/>
      <c r="R75" s="4"/>
      <c r="S75" s="53"/>
      <c r="T75" s="53"/>
      <c r="U75" s="53"/>
      <c r="V75" s="53"/>
      <c r="W75" s="188"/>
      <c r="X75" s="53"/>
      <c r="Y75" s="53"/>
      <c r="Z75" s="54"/>
      <c r="AA75" s="53"/>
      <c r="AB75" s="53"/>
      <c r="AC75" s="59"/>
      <c r="AD75" s="1094"/>
      <c r="AE75" s="1095"/>
      <c r="AF75" s="1095"/>
      <c r="AG75" s="1095"/>
      <c r="AH75" s="1095"/>
      <c r="AI75" s="1096"/>
      <c r="AJ75" s="223" t="s">
        <v>1233</v>
      </c>
      <c r="AK75" s="107"/>
      <c r="AL75" s="107"/>
      <c r="AM75" s="107"/>
      <c r="AN75" s="107"/>
      <c r="AO75" s="107"/>
      <c r="AP75" s="107"/>
      <c r="AQ75" s="107"/>
      <c r="AR75" s="107"/>
      <c r="AS75" s="44" t="s">
        <v>1678</v>
      </c>
      <c r="AT75" s="296">
        <v>0.5</v>
      </c>
      <c r="AU75" s="35">
        <f>ROUND(ROUND(M75*$AB$12,0)*AT75,0)</f>
        <v>83</v>
      </c>
      <c r="AV75" s="31"/>
    </row>
    <row r="76" spans="1:48" ht="14.25" x14ac:dyDescent="0.15">
      <c r="A76" s="32">
        <v>32</v>
      </c>
      <c r="B76" s="32">
        <v>7813</v>
      </c>
      <c r="C76" s="34" t="s">
        <v>3803</v>
      </c>
      <c r="D76" s="73"/>
      <c r="E76" s="74"/>
      <c r="F76" s="74"/>
      <c r="G76" s="20"/>
      <c r="J76" s="187"/>
      <c r="L76" s="187"/>
      <c r="M76" s="204"/>
      <c r="N76" s="187"/>
      <c r="O76" s="187"/>
      <c r="P76" s="187"/>
      <c r="Q76" s="21"/>
      <c r="R76" s="67" t="s">
        <v>1235</v>
      </c>
      <c r="S76" s="67"/>
      <c r="T76" s="67"/>
      <c r="U76" s="67"/>
      <c r="V76" s="67"/>
      <c r="W76" s="192"/>
      <c r="X76" s="67"/>
      <c r="Y76" s="67"/>
      <c r="Z76" s="54"/>
      <c r="AA76" s="53"/>
      <c r="AB76" s="53"/>
      <c r="AC76" s="59"/>
      <c r="AD76" s="72"/>
      <c r="AE76" s="67"/>
      <c r="AF76" s="67"/>
      <c r="AG76" s="67"/>
      <c r="AH76" s="67"/>
      <c r="AI76" s="67"/>
      <c r="AJ76" s="67"/>
      <c r="AK76" s="67"/>
      <c r="AL76" s="67"/>
      <c r="AM76" s="67"/>
      <c r="AN76" s="67"/>
      <c r="AO76" s="67"/>
      <c r="AP76" s="67"/>
      <c r="AQ76" s="67"/>
      <c r="AR76" s="67"/>
      <c r="AS76" s="65"/>
      <c r="AT76" s="157"/>
      <c r="AU76" s="35">
        <f>ROUND(ROUND(M75*W78,0)*$AB$12,0)</f>
        <v>160</v>
      </c>
      <c r="AV76" s="31"/>
    </row>
    <row r="77" spans="1:48" ht="14.25" customHeight="1" x14ac:dyDescent="0.15">
      <c r="A77" s="32">
        <v>32</v>
      </c>
      <c r="B77" s="32">
        <v>7814</v>
      </c>
      <c r="C77" s="34" t="s">
        <v>3804</v>
      </c>
      <c r="D77" s="73"/>
      <c r="E77" s="74"/>
      <c r="F77" s="74"/>
      <c r="G77" s="20"/>
      <c r="J77" s="187"/>
      <c r="L77" s="187"/>
      <c r="M77" s="204"/>
      <c r="N77" s="187"/>
      <c r="O77" s="187"/>
      <c r="P77" s="187"/>
      <c r="Q77" s="21"/>
      <c r="R77" s="53" t="s">
        <v>1237</v>
      </c>
      <c r="S77" s="53"/>
      <c r="T77" s="53"/>
      <c r="U77" s="53"/>
      <c r="V77" s="53"/>
      <c r="W77" s="188"/>
      <c r="X77" s="53"/>
      <c r="Y77" s="53"/>
      <c r="Z77" s="54"/>
      <c r="AA77" s="53"/>
      <c r="AB77" s="53"/>
      <c r="AC77" s="59"/>
      <c r="AD77" s="1091" t="s">
        <v>1229</v>
      </c>
      <c r="AE77" s="1092"/>
      <c r="AF77" s="1092"/>
      <c r="AG77" s="1092"/>
      <c r="AH77" s="1092"/>
      <c r="AI77" s="1093"/>
      <c r="AJ77" s="72" t="s">
        <v>1230</v>
      </c>
      <c r="AK77" s="67"/>
      <c r="AL77" s="67"/>
      <c r="AM77" s="67"/>
      <c r="AN77" s="67"/>
      <c r="AO77" s="67"/>
      <c r="AP77" s="67"/>
      <c r="AQ77" s="67"/>
      <c r="AR77" s="67"/>
      <c r="AS77" s="65" t="s">
        <v>17</v>
      </c>
      <c r="AT77" s="296">
        <v>0.7</v>
      </c>
      <c r="AU77" s="35">
        <f>ROUND(ROUND(ROUND(M75*W78,0)*$AB$12,0)*AT77,0)</f>
        <v>112</v>
      </c>
      <c r="AV77" s="31"/>
    </row>
    <row r="78" spans="1:48" ht="14.25" x14ac:dyDescent="0.15">
      <c r="A78" s="32">
        <v>32</v>
      </c>
      <c r="B78" s="32" t="s">
        <v>3805</v>
      </c>
      <c r="C78" s="34" t="s">
        <v>3806</v>
      </c>
      <c r="D78" s="73"/>
      <c r="E78" s="74"/>
      <c r="F78" s="74"/>
      <c r="G78" s="20"/>
      <c r="J78" s="187"/>
      <c r="L78" s="187"/>
      <c r="M78" s="204"/>
      <c r="N78" s="187"/>
      <c r="O78" s="187"/>
      <c r="P78" s="187"/>
      <c r="Q78" s="21"/>
      <c r="R78" s="53"/>
      <c r="S78" s="53"/>
      <c r="T78" s="53"/>
      <c r="U78" s="53"/>
      <c r="V78" s="23" t="s">
        <v>17</v>
      </c>
      <c r="W78" s="195">
        <v>0.96499999999999997</v>
      </c>
      <c r="X78" s="53"/>
      <c r="Y78" s="53"/>
      <c r="Z78" s="54"/>
      <c r="AA78" s="53"/>
      <c r="AB78" s="53"/>
      <c r="AC78" s="59"/>
      <c r="AD78" s="1094"/>
      <c r="AE78" s="1095"/>
      <c r="AF78" s="1095"/>
      <c r="AG78" s="1095"/>
      <c r="AH78" s="1095"/>
      <c r="AI78" s="1096"/>
      <c r="AJ78" s="223" t="s">
        <v>1233</v>
      </c>
      <c r="AK78" s="107"/>
      <c r="AL78" s="107"/>
      <c r="AM78" s="107"/>
      <c r="AN78" s="107"/>
      <c r="AO78" s="107"/>
      <c r="AP78" s="107"/>
      <c r="AQ78" s="107"/>
      <c r="AR78" s="107"/>
      <c r="AS78" s="44" t="s">
        <v>1678</v>
      </c>
      <c r="AT78" s="296">
        <v>0.5</v>
      </c>
      <c r="AU78" s="35">
        <f>ROUND(ROUND(ROUND(M75*W78,0)*$AB$12,0)*AT78,0)</f>
        <v>80</v>
      </c>
      <c r="AV78" s="31"/>
    </row>
    <row r="79" spans="1:48" ht="14.25" x14ac:dyDescent="0.15">
      <c r="A79" s="32">
        <v>32</v>
      </c>
      <c r="B79" s="32">
        <v>7821</v>
      </c>
      <c r="C79" s="34" t="s">
        <v>3807</v>
      </c>
      <c r="D79" s="73"/>
      <c r="E79" s="74"/>
      <c r="F79" s="74"/>
      <c r="G79" s="47" t="s">
        <v>2112</v>
      </c>
      <c r="H79" s="40"/>
      <c r="I79" s="40"/>
      <c r="J79" s="184"/>
      <c r="K79" s="40"/>
      <c r="L79" s="184"/>
      <c r="M79" s="185"/>
      <c r="N79" s="184"/>
      <c r="O79" s="184"/>
      <c r="P79" s="184"/>
      <c r="Q79" s="41"/>
      <c r="R79" s="40"/>
      <c r="S79" s="65"/>
      <c r="T79" s="65"/>
      <c r="U79" s="65"/>
      <c r="V79" s="65"/>
      <c r="W79" s="102"/>
      <c r="X79" s="65"/>
      <c r="Y79" s="65"/>
      <c r="Z79" s="168"/>
      <c r="AA79" s="23"/>
      <c r="AB79" s="23"/>
      <c r="AC79" s="300"/>
      <c r="AD79" s="72"/>
      <c r="AE79" s="67"/>
      <c r="AF79" s="67"/>
      <c r="AG79" s="67"/>
      <c r="AH79" s="67"/>
      <c r="AI79" s="67"/>
      <c r="AJ79" s="65"/>
      <c r="AK79" s="65"/>
      <c r="AL79" s="65"/>
      <c r="AM79" s="65"/>
      <c r="AN79" s="65"/>
      <c r="AO79" s="65"/>
      <c r="AP79" s="65"/>
      <c r="AQ79" s="65"/>
      <c r="AR79" s="65"/>
      <c r="AS79" s="184"/>
      <c r="AT79" s="307"/>
      <c r="AU79" s="35">
        <f>ROUND(M81*$AB$12,0)</f>
        <v>162</v>
      </c>
      <c r="AV79" s="31"/>
    </row>
    <row r="80" spans="1:48" ht="14.25" customHeight="1" x14ac:dyDescent="0.15">
      <c r="A80" s="32">
        <v>32</v>
      </c>
      <c r="B80" s="32">
        <v>7822</v>
      </c>
      <c r="C80" s="34" t="s">
        <v>3808</v>
      </c>
      <c r="D80" s="73"/>
      <c r="E80" s="74"/>
      <c r="F80" s="74"/>
      <c r="G80" s="20"/>
      <c r="J80" s="187"/>
      <c r="L80" s="187"/>
      <c r="M80" s="204"/>
      <c r="N80" s="187"/>
      <c r="O80" s="187"/>
      <c r="P80" s="187"/>
      <c r="Q80" s="21"/>
      <c r="R80" s="4"/>
      <c r="S80" s="53"/>
      <c r="T80" s="53"/>
      <c r="U80" s="53"/>
      <c r="V80" s="53"/>
      <c r="W80" s="188"/>
      <c r="X80" s="53"/>
      <c r="Y80" s="53"/>
      <c r="Z80" s="54"/>
      <c r="AA80" s="53"/>
      <c r="AB80" s="53"/>
      <c r="AC80" s="59"/>
      <c r="AD80" s="1091" t="s">
        <v>1229</v>
      </c>
      <c r="AE80" s="1092"/>
      <c r="AF80" s="1092"/>
      <c r="AG80" s="1092"/>
      <c r="AH80" s="1092"/>
      <c r="AI80" s="1093"/>
      <c r="AJ80" s="72" t="s">
        <v>1230</v>
      </c>
      <c r="AK80" s="67"/>
      <c r="AL80" s="67"/>
      <c r="AM80" s="67"/>
      <c r="AN80" s="67"/>
      <c r="AO80" s="67"/>
      <c r="AP80" s="67"/>
      <c r="AQ80" s="67"/>
      <c r="AR80" s="67"/>
      <c r="AS80" s="65" t="s">
        <v>17</v>
      </c>
      <c r="AT80" s="296">
        <v>0.7</v>
      </c>
      <c r="AU80" s="35">
        <f>ROUND(ROUND(M81*$AB$12,0)*AT80,0)</f>
        <v>113</v>
      </c>
      <c r="AV80" s="31"/>
    </row>
    <row r="81" spans="1:48" ht="14.25" x14ac:dyDescent="0.15">
      <c r="A81" s="32">
        <v>32</v>
      </c>
      <c r="B81" s="32" t="s">
        <v>3809</v>
      </c>
      <c r="C81" s="34" t="s">
        <v>3810</v>
      </c>
      <c r="D81" s="73"/>
      <c r="E81" s="74"/>
      <c r="F81" s="74"/>
      <c r="G81" s="20"/>
      <c r="J81" s="187"/>
      <c r="L81" s="187"/>
      <c r="M81" s="189">
        <f>'11経過的施設入所支援(基本５）'!L81</f>
        <v>232</v>
      </c>
      <c r="N81" s="4" t="s">
        <v>21</v>
      </c>
      <c r="P81" s="187"/>
      <c r="Q81" s="21"/>
      <c r="R81" s="4"/>
      <c r="S81" s="53"/>
      <c r="T81" s="53"/>
      <c r="U81" s="53"/>
      <c r="V81" s="53"/>
      <c r="W81" s="188"/>
      <c r="X81" s="53"/>
      <c r="Y81" s="53"/>
      <c r="Z81" s="54"/>
      <c r="AA81" s="53"/>
      <c r="AB81" s="53"/>
      <c r="AC81" s="59"/>
      <c r="AD81" s="1094"/>
      <c r="AE81" s="1095"/>
      <c r="AF81" s="1095"/>
      <c r="AG81" s="1095"/>
      <c r="AH81" s="1095"/>
      <c r="AI81" s="1096"/>
      <c r="AJ81" s="223" t="s">
        <v>1233</v>
      </c>
      <c r="AK81" s="107"/>
      <c r="AL81" s="107"/>
      <c r="AM81" s="107"/>
      <c r="AN81" s="107"/>
      <c r="AO81" s="107"/>
      <c r="AP81" s="107"/>
      <c r="AQ81" s="107"/>
      <c r="AR81" s="107"/>
      <c r="AS81" s="44" t="s">
        <v>1678</v>
      </c>
      <c r="AT81" s="296">
        <v>0.5</v>
      </c>
      <c r="AU81" s="35">
        <f>ROUND(ROUND(M81*$AB$12,0)*AT81,0)</f>
        <v>81</v>
      </c>
      <c r="AV81" s="31"/>
    </row>
    <row r="82" spans="1:48" ht="14.25" x14ac:dyDescent="0.15">
      <c r="A82" s="32">
        <v>32</v>
      </c>
      <c r="B82" s="32">
        <v>7823</v>
      </c>
      <c r="C82" s="34" t="s">
        <v>3811</v>
      </c>
      <c r="D82" s="73"/>
      <c r="E82" s="74"/>
      <c r="F82" s="74"/>
      <c r="G82" s="20"/>
      <c r="J82" s="187"/>
      <c r="L82" s="187"/>
      <c r="M82" s="204"/>
      <c r="N82" s="187"/>
      <c r="O82" s="187"/>
      <c r="P82" s="187"/>
      <c r="Q82" s="21"/>
      <c r="R82" s="67" t="s">
        <v>1235</v>
      </c>
      <c r="S82" s="67"/>
      <c r="T82" s="67"/>
      <c r="U82" s="67"/>
      <c r="V82" s="67"/>
      <c r="W82" s="192"/>
      <c r="X82" s="67"/>
      <c r="Y82" s="67"/>
      <c r="Z82" s="54"/>
      <c r="AA82" s="53"/>
      <c r="AB82" s="53"/>
      <c r="AC82" s="59"/>
      <c r="AD82" s="72"/>
      <c r="AE82" s="67"/>
      <c r="AF82" s="67"/>
      <c r="AG82" s="67"/>
      <c r="AH82" s="67"/>
      <c r="AI82" s="67"/>
      <c r="AJ82" s="67"/>
      <c r="AK82" s="67"/>
      <c r="AL82" s="67"/>
      <c r="AM82" s="67"/>
      <c r="AN82" s="67"/>
      <c r="AO82" s="67"/>
      <c r="AP82" s="67"/>
      <c r="AQ82" s="67"/>
      <c r="AR82" s="67"/>
      <c r="AS82" s="65"/>
      <c r="AT82" s="157"/>
      <c r="AU82" s="35">
        <f>ROUND(ROUND(M81*W84,0)*$AB$12,0)</f>
        <v>157</v>
      </c>
      <c r="AV82" s="31"/>
    </row>
    <row r="83" spans="1:48" ht="14.25" customHeight="1" x14ac:dyDescent="0.15">
      <c r="A83" s="32">
        <v>32</v>
      </c>
      <c r="B83" s="32">
        <v>7824</v>
      </c>
      <c r="C83" s="34" t="s">
        <v>3812</v>
      </c>
      <c r="D83" s="73"/>
      <c r="E83" s="74"/>
      <c r="F83" s="74"/>
      <c r="G83" s="20"/>
      <c r="J83" s="187"/>
      <c r="L83" s="187"/>
      <c r="M83" s="204"/>
      <c r="N83" s="187"/>
      <c r="O83" s="187"/>
      <c r="P83" s="187"/>
      <c r="Q83" s="21"/>
      <c r="R83" s="53" t="s">
        <v>1237</v>
      </c>
      <c r="S83" s="53"/>
      <c r="T83" s="53"/>
      <c r="U83" s="53"/>
      <c r="V83" s="53"/>
      <c r="W83" s="188"/>
      <c r="X83" s="53"/>
      <c r="Y83" s="53"/>
      <c r="Z83" s="54"/>
      <c r="AA83" s="53"/>
      <c r="AB83" s="53"/>
      <c r="AC83" s="59"/>
      <c r="AD83" s="1091" t="s">
        <v>1229</v>
      </c>
      <c r="AE83" s="1092"/>
      <c r="AF83" s="1092"/>
      <c r="AG83" s="1092"/>
      <c r="AH83" s="1092"/>
      <c r="AI83" s="1093"/>
      <c r="AJ83" s="72" t="s">
        <v>1230</v>
      </c>
      <c r="AK83" s="67"/>
      <c r="AL83" s="67"/>
      <c r="AM83" s="67"/>
      <c r="AN83" s="67"/>
      <c r="AO83" s="67"/>
      <c r="AP83" s="67"/>
      <c r="AQ83" s="67"/>
      <c r="AR83" s="67"/>
      <c r="AS83" s="65" t="s">
        <v>17</v>
      </c>
      <c r="AT83" s="296">
        <v>0.7</v>
      </c>
      <c r="AU83" s="35">
        <f>ROUND(ROUND(ROUND(M81*W84,0)*$AB$12,0)*AT83,0)</f>
        <v>110</v>
      </c>
      <c r="AV83" s="31"/>
    </row>
    <row r="84" spans="1:48" ht="14.25" x14ac:dyDescent="0.15">
      <c r="A84" s="32">
        <v>32</v>
      </c>
      <c r="B84" s="32" t="s">
        <v>3813</v>
      </c>
      <c r="C84" s="34" t="s">
        <v>3814</v>
      </c>
      <c r="D84" s="73"/>
      <c r="E84" s="74"/>
      <c r="F84" s="74"/>
      <c r="G84" s="20"/>
      <c r="J84" s="187"/>
      <c r="L84" s="187"/>
      <c r="M84" s="204"/>
      <c r="N84" s="187"/>
      <c r="O84" s="187"/>
      <c r="P84" s="187"/>
      <c r="Q84" s="21"/>
      <c r="R84" s="53"/>
      <c r="S84" s="53"/>
      <c r="T84" s="53"/>
      <c r="U84" s="53"/>
      <c r="V84" s="23" t="s">
        <v>17</v>
      </c>
      <c r="W84" s="195">
        <v>0.96499999999999997</v>
      </c>
      <c r="X84" s="53"/>
      <c r="Y84" s="53"/>
      <c r="Z84" s="54"/>
      <c r="AA84" s="53"/>
      <c r="AB84" s="53"/>
      <c r="AC84" s="59"/>
      <c r="AD84" s="1094"/>
      <c r="AE84" s="1095"/>
      <c r="AF84" s="1095"/>
      <c r="AG84" s="1095"/>
      <c r="AH84" s="1095"/>
      <c r="AI84" s="1096"/>
      <c r="AJ84" s="223" t="s">
        <v>1233</v>
      </c>
      <c r="AK84" s="107"/>
      <c r="AL84" s="107"/>
      <c r="AM84" s="107"/>
      <c r="AN84" s="107"/>
      <c r="AO84" s="107"/>
      <c r="AP84" s="107"/>
      <c r="AQ84" s="107"/>
      <c r="AR84" s="107"/>
      <c r="AS84" s="44" t="s">
        <v>1678</v>
      </c>
      <c r="AT84" s="296">
        <v>0.5</v>
      </c>
      <c r="AU84" s="35">
        <f>ROUND(ROUND(ROUND(M81*W84,0)*$AB$12,0)*AT84,0)</f>
        <v>79</v>
      </c>
      <c r="AV84" s="31"/>
    </row>
    <row r="85" spans="1:48" ht="14.25" x14ac:dyDescent="0.15">
      <c r="A85" s="32">
        <v>32</v>
      </c>
      <c r="B85" s="32">
        <v>7831</v>
      </c>
      <c r="C85" s="34" t="s">
        <v>3815</v>
      </c>
      <c r="D85" s="73"/>
      <c r="E85" s="74"/>
      <c r="F85" s="74"/>
      <c r="G85" s="47" t="s">
        <v>2121</v>
      </c>
      <c r="H85" s="40"/>
      <c r="I85" s="40"/>
      <c r="J85" s="184"/>
      <c r="K85" s="40"/>
      <c r="L85" s="184"/>
      <c r="M85" s="185"/>
      <c r="N85" s="184"/>
      <c r="O85" s="184"/>
      <c r="P85" s="184"/>
      <c r="Q85" s="41"/>
      <c r="R85" s="40"/>
      <c r="S85" s="65"/>
      <c r="T85" s="65"/>
      <c r="U85" s="65"/>
      <c r="V85" s="65"/>
      <c r="W85" s="102"/>
      <c r="X85" s="65"/>
      <c r="Y85" s="182"/>
      <c r="Z85" s="168"/>
      <c r="AA85" s="23"/>
      <c r="AB85" s="23"/>
      <c r="AC85" s="300"/>
      <c r="AD85" s="72"/>
      <c r="AE85" s="67"/>
      <c r="AF85" s="67"/>
      <c r="AG85" s="67"/>
      <c r="AH85" s="67"/>
      <c r="AI85" s="67"/>
      <c r="AJ85" s="65"/>
      <c r="AK85" s="65"/>
      <c r="AL85" s="65"/>
      <c r="AM85" s="65"/>
      <c r="AN85" s="65"/>
      <c r="AO85" s="65"/>
      <c r="AP85" s="65"/>
      <c r="AQ85" s="65"/>
      <c r="AR85" s="65"/>
      <c r="AS85" s="184"/>
      <c r="AT85" s="307"/>
      <c r="AU85" s="35">
        <f>ROUND(M87*$AB$12,0)</f>
        <v>159</v>
      </c>
      <c r="AV85" s="31"/>
    </row>
    <row r="86" spans="1:48" ht="14.25" customHeight="1" x14ac:dyDescent="0.15">
      <c r="A86" s="32">
        <v>32</v>
      </c>
      <c r="B86" s="32">
        <v>7832</v>
      </c>
      <c r="C86" s="34" t="s">
        <v>3816</v>
      </c>
      <c r="D86" s="73"/>
      <c r="E86" s="74"/>
      <c r="F86" s="74"/>
      <c r="G86" s="20"/>
      <c r="J86" s="187"/>
      <c r="L86" s="187"/>
      <c r="M86" s="204"/>
      <c r="N86" s="187"/>
      <c r="O86" s="187"/>
      <c r="P86" s="187"/>
      <c r="Q86" s="21"/>
      <c r="R86" s="4"/>
      <c r="S86" s="53"/>
      <c r="T86" s="53"/>
      <c r="U86" s="53"/>
      <c r="V86" s="53"/>
      <c r="W86" s="188"/>
      <c r="X86" s="53"/>
      <c r="Y86" s="53"/>
      <c r="Z86" s="54"/>
      <c r="AA86" s="53"/>
      <c r="AB86" s="53"/>
      <c r="AC86" s="59"/>
      <c r="AD86" s="1091" t="s">
        <v>1229</v>
      </c>
      <c r="AE86" s="1092"/>
      <c r="AF86" s="1092"/>
      <c r="AG86" s="1092"/>
      <c r="AH86" s="1092"/>
      <c r="AI86" s="1093"/>
      <c r="AJ86" s="72" t="s">
        <v>1230</v>
      </c>
      <c r="AK86" s="67"/>
      <c r="AL86" s="67"/>
      <c r="AM86" s="67"/>
      <c r="AN86" s="67"/>
      <c r="AO86" s="67"/>
      <c r="AP86" s="67"/>
      <c r="AQ86" s="67"/>
      <c r="AR86" s="67"/>
      <c r="AS86" s="65" t="s">
        <v>17</v>
      </c>
      <c r="AT86" s="296">
        <v>0.7</v>
      </c>
      <c r="AU86" s="35">
        <f>ROUND(ROUND(M87*$AB$12,0)*AT86,0)</f>
        <v>111</v>
      </c>
      <c r="AV86" s="31"/>
    </row>
    <row r="87" spans="1:48" ht="14.25" x14ac:dyDescent="0.15">
      <c r="A87" s="32">
        <v>32</v>
      </c>
      <c r="B87" s="32" t="s">
        <v>3817</v>
      </c>
      <c r="C87" s="34" t="s">
        <v>3818</v>
      </c>
      <c r="D87" s="73"/>
      <c r="E87" s="74"/>
      <c r="F87" s="74"/>
      <c r="G87" s="20"/>
      <c r="J87" s="187"/>
      <c r="L87" s="187"/>
      <c r="M87" s="189">
        <f>'11経過的施設入所支援(基本５）'!L87</f>
        <v>227</v>
      </c>
      <c r="N87" s="4" t="s">
        <v>21</v>
      </c>
      <c r="P87" s="187"/>
      <c r="Q87" s="21"/>
      <c r="R87" s="4"/>
      <c r="S87" s="53"/>
      <c r="T87" s="53"/>
      <c r="U87" s="53"/>
      <c r="V87" s="53"/>
      <c r="W87" s="188"/>
      <c r="X87" s="53"/>
      <c r="Y87" s="53"/>
      <c r="Z87" s="54"/>
      <c r="AA87" s="53"/>
      <c r="AB87" s="53"/>
      <c r="AC87" s="59"/>
      <c r="AD87" s="1094"/>
      <c r="AE87" s="1095"/>
      <c r="AF87" s="1095"/>
      <c r="AG87" s="1095"/>
      <c r="AH87" s="1095"/>
      <c r="AI87" s="1096"/>
      <c r="AJ87" s="223" t="s">
        <v>1233</v>
      </c>
      <c r="AK87" s="107"/>
      <c r="AL87" s="107"/>
      <c r="AM87" s="107"/>
      <c r="AN87" s="107"/>
      <c r="AO87" s="107"/>
      <c r="AP87" s="107"/>
      <c r="AQ87" s="107"/>
      <c r="AR87" s="107"/>
      <c r="AS87" s="44" t="s">
        <v>1678</v>
      </c>
      <c r="AT87" s="296">
        <v>0.5</v>
      </c>
      <c r="AU87" s="35">
        <f>ROUND(ROUND(M87*$AB$12,0)*AT87,0)</f>
        <v>80</v>
      </c>
      <c r="AV87" s="31"/>
    </row>
    <row r="88" spans="1:48" ht="14.25" x14ac:dyDescent="0.15">
      <c r="A88" s="32">
        <v>32</v>
      </c>
      <c r="B88" s="32">
        <v>7833</v>
      </c>
      <c r="C88" s="34" t="s">
        <v>3819</v>
      </c>
      <c r="D88" s="73"/>
      <c r="E88" s="74"/>
      <c r="F88" s="74"/>
      <c r="G88" s="20"/>
      <c r="J88" s="187"/>
      <c r="L88" s="187"/>
      <c r="M88" s="204"/>
      <c r="N88" s="187"/>
      <c r="O88" s="187"/>
      <c r="P88" s="187"/>
      <c r="Q88" s="21"/>
      <c r="R88" s="67" t="s">
        <v>1235</v>
      </c>
      <c r="S88" s="67"/>
      <c r="T88" s="67"/>
      <c r="U88" s="67"/>
      <c r="V88" s="67"/>
      <c r="W88" s="192"/>
      <c r="X88" s="67"/>
      <c r="Y88" s="67"/>
      <c r="Z88" s="54"/>
      <c r="AA88" s="53"/>
      <c r="AB88" s="53"/>
      <c r="AC88" s="59"/>
      <c r="AD88" s="72"/>
      <c r="AE88" s="67"/>
      <c r="AF88" s="67"/>
      <c r="AG88" s="67"/>
      <c r="AH88" s="67"/>
      <c r="AI88" s="67"/>
      <c r="AJ88" s="67"/>
      <c r="AK88" s="67"/>
      <c r="AL88" s="67"/>
      <c r="AM88" s="67"/>
      <c r="AN88" s="67"/>
      <c r="AO88" s="67"/>
      <c r="AP88" s="67"/>
      <c r="AQ88" s="67"/>
      <c r="AR88" s="67"/>
      <c r="AS88" s="65"/>
      <c r="AT88" s="157"/>
      <c r="AU88" s="35">
        <f>ROUND(ROUND(M87*W90,0)*$AB$12,0)</f>
        <v>153</v>
      </c>
      <c r="AV88" s="31"/>
    </row>
    <row r="89" spans="1:48" ht="14.25" customHeight="1" x14ac:dyDescent="0.15">
      <c r="A89" s="32">
        <v>32</v>
      </c>
      <c r="B89" s="32">
        <v>7834</v>
      </c>
      <c r="C89" s="34" t="s">
        <v>3820</v>
      </c>
      <c r="D89" s="73"/>
      <c r="E89" s="74"/>
      <c r="F89" s="74"/>
      <c r="G89" s="20"/>
      <c r="J89" s="187"/>
      <c r="L89" s="187"/>
      <c r="M89" s="204"/>
      <c r="N89" s="187"/>
      <c r="O89" s="187"/>
      <c r="P89" s="187"/>
      <c r="Q89" s="21"/>
      <c r="R89" s="53" t="s">
        <v>1237</v>
      </c>
      <c r="S89" s="53"/>
      <c r="T89" s="53"/>
      <c r="U89" s="53"/>
      <c r="V89" s="53"/>
      <c r="W89" s="188"/>
      <c r="X89" s="53"/>
      <c r="Y89" s="53"/>
      <c r="Z89" s="54"/>
      <c r="AA89" s="53"/>
      <c r="AB89" s="53"/>
      <c r="AC89" s="59"/>
      <c r="AD89" s="1091" t="s">
        <v>1229</v>
      </c>
      <c r="AE89" s="1092"/>
      <c r="AF89" s="1092"/>
      <c r="AG89" s="1092"/>
      <c r="AH89" s="1092"/>
      <c r="AI89" s="1093"/>
      <c r="AJ89" s="72" t="s">
        <v>1230</v>
      </c>
      <c r="AK89" s="67"/>
      <c r="AL89" s="67"/>
      <c r="AM89" s="67"/>
      <c r="AN89" s="67"/>
      <c r="AO89" s="67"/>
      <c r="AP89" s="67"/>
      <c r="AQ89" s="67"/>
      <c r="AR89" s="67"/>
      <c r="AS89" s="65" t="s">
        <v>17</v>
      </c>
      <c r="AT89" s="296">
        <v>0.7</v>
      </c>
      <c r="AU89" s="35">
        <f>ROUND(ROUND(ROUND(M87*W90,0)*$AB$12,0)*AT89,0)</f>
        <v>107</v>
      </c>
      <c r="AV89" s="31"/>
    </row>
    <row r="90" spans="1:48" ht="14.25" x14ac:dyDescent="0.15">
      <c r="A90" s="32">
        <v>32</v>
      </c>
      <c r="B90" s="32" t="s">
        <v>3821</v>
      </c>
      <c r="C90" s="34" t="s">
        <v>3822</v>
      </c>
      <c r="D90" s="214"/>
      <c r="E90" s="211"/>
      <c r="F90" s="211"/>
      <c r="G90" s="214"/>
      <c r="H90" s="25"/>
      <c r="I90" s="25"/>
      <c r="J90" s="25"/>
      <c r="K90" s="25"/>
      <c r="L90" s="25"/>
      <c r="M90" s="14"/>
      <c r="N90" s="25"/>
      <c r="O90" s="25"/>
      <c r="P90" s="25"/>
      <c r="Q90" s="215"/>
      <c r="R90" s="71"/>
      <c r="S90" s="71"/>
      <c r="T90" s="71"/>
      <c r="U90" s="71"/>
      <c r="V90" s="26" t="s">
        <v>17</v>
      </c>
      <c r="W90" s="195">
        <v>0.96499999999999997</v>
      </c>
      <c r="X90" s="71"/>
      <c r="Y90" s="71"/>
      <c r="Z90" s="303"/>
      <c r="AA90" s="240"/>
      <c r="AB90" s="240"/>
      <c r="AC90" s="304"/>
      <c r="AD90" s="1094"/>
      <c r="AE90" s="1095"/>
      <c r="AF90" s="1095"/>
      <c r="AG90" s="1095"/>
      <c r="AH90" s="1095"/>
      <c r="AI90" s="1096"/>
      <c r="AJ90" s="223" t="s">
        <v>1233</v>
      </c>
      <c r="AK90" s="107"/>
      <c r="AL90" s="107"/>
      <c r="AM90" s="107"/>
      <c r="AN90" s="107"/>
      <c r="AO90" s="107"/>
      <c r="AP90" s="107"/>
      <c r="AQ90" s="107"/>
      <c r="AR90" s="107"/>
      <c r="AS90" s="44" t="s">
        <v>1678</v>
      </c>
      <c r="AT90" s="296">
        <v>0.5</v>
      </c>
      <c r="AU90" s="35">
        <f>ROUND(ROUND(ROUND(M87*W90,0)*$AB$12,0)*AT90,0)</f>
        <v>77</v>
      </c>
      <c r="AV90" s="19"/>
    </row>
  </sheetData>
  <mergeCells count="38">
    <mergeCell ref="AD89:AI90"/>
    <mergeCell ref="AD59:AI60"/>
    <mergeCell ref="AD62:AI63"/>
    <mergeCell ref="AD65:AI66"/>
    <mergeCell ref="D67:F70"/>
    <mergeCell ref="AD68:AI69"/>
    <mergeCell ref="AD71:AI72"/>
    <mergeCell ref="AD74:AI75"/>
    <mergeCell ref="AD77:AI78"/>
    <mergeCell ref="AD80:AI81"/>
    <mergeCell ref="AD83:AI84"/>
    <mergeCell ref="AD86:AI87"/>
    <mergeCell ref="G55:J57"/>
    <mergeCell ref="AD56:AI57"/>
    <mergeCell ref="AD29:AI30"/>
    <mergeCell ref="G31:J33"/>
    <mergeCell ref="AD32:AI33"/>
    <mergeCell ref="AD35:AI36"/>
    <mergeCell ref="AD38:AI39"/>
    <mergeCell ref="AD41:AI42"/>
    <mergeCell ref="G43:J45"/>
    <mergeCell ref="AD44:AI45"/>
    <mergeCell ref="AD47:AI48"/>
    <mergeCell ref="AD50:AI51"/>
    <mergeCell ref="AD53:AI54"/>
    <mergeCell ref="AD26:AI27"/>
    <mergeCell ref="D5:AT5"/>
    <mergeCell ref="D7:F9"/>
    <mergeCell ref="G7:J9"/>
    <mergeCell ref="Z7:AC11"/>
    <mergeCell ref="AD8:AI9"/>
    <mergeCell ref="AD11:AI12"/>
    <mergeCell ref="AB12:AC12"/>
    <mergeCell ref="AD14:AI15"/>
    <mergeCell ref="AD17:AI18"/>
    <mergeCell ref="G19:J21"/>
    <mergeCell ref="AD20:AI21"/>
    <mergeCell ref="AD23:AI24"/>
  </mergeCells>
  <phoneticPr fontId="1"/>
  <printOptions horizontalCentered="1"/>
  <pageMargins left="0.78740157480314965" right="0.39370078740157483" top="0.59055118110236227" bottom="0.59055118110236227" header="0.39370078740157483" footer="0.31496062992125984"/>
  <pageSetup paperSize="9" scale="45" orientation="portrait" r:id="rId1"/>
  <headerFooter>
    <oddHeader>&amp;R&amp;9経過的施設入所支援</oddHeader>
    <oddFooter>&amp;C&amp;14&amp;P</oddFooter>
  </headerFooter>
  <rowBreaks count="1" manualBreakCount="1">
    <brk id="6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B968"/>
  <sheetViews>
    <sheetView view="pageBreakPreview" zoomScaleNormal="100" zoomScaleSheetLayoutView="100" workbookViewId="0"/>
  </sheetViews>
  <sheetFormatPr defaultColWidth="8.875" defaultRowHeight="14.25" x14ac:dyDescent="0.15"/>
  <cols>
    <col min="1" max="1" width="4.625" style="497" customWidth="1"/>
    <col min="2" max="2" width="7.625" style="497" customWidth="1"/>
    <col min="3" max="3" width="35.375" style="498" bestFit="1" customWidth="1"/>
    <col min="4" max="5" width="4.625" style="499" customWidth="1"/>
    <col min="6" max="6" width="2.625" style="498" customWidth="1"/>
    <col min="7" max="7" width="2.625" style="499" customWidth="1"/>
    <col min="8" max="8" width="4" style="499" customWidth="1"/>
    <col min="9" max="9" width="49.125" style="755" customWidth="1"/>
    <col min="10" max="10" width="3" style="499" customWidth="1"/>
    <col min="11" max="11" width="5.875" style="501" customWidth="1"/>
    <col min="12" max="12" width="4.625" style="501" customWidth="1"/>
    <col min="13" max="13" width="15.375" style="709" customWidth="1"/>
    <col min="14" max="14" width="3" style="499" bestFit="1" customWidth="1"/>
    <col min="15" max="15" width="3.75" style="502" customWidth="1"/>
    <col min="16" max="16" width="4.625" style="710" customWidth="1"/>
    <col min="17" max="19" width="2.625" style="499" customWidth="1"/>
    <col min="20" max="20" width="3" style="499" bestFit="1" customWidth="1"/>
    <col min="21" max="21" width="3.75" style="502" customWidth="1"/>
    <col min="22" max="22" width="1.625" style="499" customWidth="1"/>
    <col min="23" max="23" width="5.375" style="499" bestFit="1" customWidth="1"/>
    <col min="24" max="24" width="3.625" style="499" customWidth="1"/>
    <col min="25" max="25" width="4.125" style="504" customWidth="1"/>
    <col min="26" max="26" width="7.125" style="504" customWidth="1"/>
    <col min="27" max="27" width="8.625" style="506" customWidth="1"/>
    <col min="28" max="28" width="3" style="506" customWidth="1"/>
    <col min="29" max="16384" width="8.875" style="499"/>
  </cols>
  <sheetData>
    <row r="1" spans="1:28" ht="17.100000000000001" customHeight="1" x14ac:dyDescent="0.15"/>
    <row r="2" spans="1:28" ht="17.100000000000001" customHeight="1" x14ac:dyDescent="0.15"/>
    <row r="3" spans="1:28" ht="17.100000000000001" customHeight="1" x14ac:dyDescent="0.15"/>
    <row r="4" spans="1:28" ht="17.100000000000001" customHeight="1" x14ac:dyDescent="0.15">
      <c r="B4" s="507" t="s">
        <v>19763</v>
      </c>
      <c r="F4" s="160"/>
      <c r="Z4" s="500"/>
    </row>
    <row r="5" spans="1:28" ht="16.7" customHeight="1" x14ac:dyDescent="0.15">
      <c r="A5" s="508" t="s">
        <v>10403</v>
      </c>
      <c r="B5" s="509"/>
      <c r="C5" s="510" t="s">
        <v>10404</v>
      </c>
      <c r="D5" s="711"/>
      <c r="E5" s="712"/>
      <c r="F5" s="712" t="s">
        <v>10405</v>
      </c>
      <c r="G5" s="712"/>
      <c r="H5" s="712"/>
      <c r="I5" s="712"/>
      <c r="J5" s="712"/>
      <c r="K5" s="713"/>
      <c r="L5" s="713"/>
      <c r="M5" s="712"/>
      <c r="N5" s="712"/>
      <c r="O5" s="714"/>
      <c r="P5" s="714"/>
      <c r="Q5" s="712"/>
      <c r="R5" s="712"/>
      <c r="S5" s="712"/>
      <c r="T5" s="712"/>
      <c r="U5" s="714"/>
      <c r="V5" s="712"/>
      <c r="W5" s="712"/>
      <c r="X5" s="712"/>
      <c r="Y5" s="716"/>
      <c r="Z5" s="510" t="s">
        <v>4</v>
      </c>
      <c r="AA5" s="510" t="s">
        <v>10406</v>
      </c>
      <c r="AB5" s="500"/>
    </row>
    <row r="6" spans="1:28" ht="16.7" customHeight="1" x14ac:dyDescent="0.15">
      <c r="A6" s="510" t="s">
        <v>10407</v>
      </c>
      <c r="B6" s="510" t="s">
        <v>10408</v>
      </c>
      <c r="C6" s="511"/>
      <c r="D6" s="512"/>
      <c r="E6" s="513"/>
      <c r="F6" s="513"/>
      <c r="G6" s="513"/>
      <c r="H6" s="513"/>
      <c r="I6" s="513"/>
      <c r="J6" s="513"/>
      <c r="K6" s="515"/>
      <c r="L6" s="515"/>
      <c r="M6" s="513"/>
      <c r="N6" s="513"/>
      <c r="O6" s="516"/>
      <c r="P6" s="516"/>
      <c r="Q6" s="513"/>
      <c r="R6" s="513"/>
      <c r="S6" s="513"/>
      <c r="T6" s="513"/>
      <c r="U6" s="516"/>
      <c r="V6" s="513"/>
      <c r="W6" s="513"/>
      <c r="X6" s="513"/>
      <c r="Y6" s="518"/>
      <c r="Z6" s="519" t="s">
        <v>8</v>
      </c>
      <c r="AA6" s="519" t="s">
        <v>9</v>
      </c>
      <c r="AB6" s="500"/>
    </row>
    <row r="7" spans="1:28" ht="16.7" customHeight="1" x14ac:dyDescent="0.15">
      <c r="A7" s="520">
        <v>22</v>
      </c>
      <c r="B7" s="520" t="s">
        <v>19764</v>
      </c>
      <c r="C7" s="540" t="s">
        <v>19765</v>
      </c>
      <c r="D7" s="1071" t="s">
        <v>12810</v>
      </c>
      <c r="E7" s="945" t="s">
        <v>12811</v>
      </c>
      <c r="F7" s="936" t="s">
        <v>10412</v>
      </c>
      <c r="G7" s="947"/>
      <c r="H7" s="941"/>
      <c r="I7" s="757"/>
      <c r="J7" s="525"/>
      <c r="K7" s="718"/>
      <c r="L7" s="1074" t="s">
        <v>19766</v>
      </c>
      <c r="M7" s="1066" t="s">
        <v>19767</v>
      </c>
      <c r="N7" s="525" t="s">
        <v>1678</v>
      </c>
      <c r="O7" s="529">
        <v>0.7</v>
      </c>
      <c r="P7" s="767"/>
      <c r="Q7" s="522"/>
      <c r="R7" s="525"/>
      <c r="S7" s="525"/>
      <c r="T7" s="525"/>
      <c r="U7" s="529"/>
      <c r="V7" s="522"/>
      <c r="W7" s="525"/>
      <c r="X7" s="522"/>
      <c r="Y7" s="530"/>
      <c r="Z7" s="531">
        <f>ROUND(F9*O7,0)</f>
        <v>902</v>
      </c>
      <c r="AA7" s="532" t="s">
        <v>760</v>
      </c>
      <c r="AB7" s="533"/>
    </row>
    <row r="8" spans="1:28" ht="16.7" customHeight="1" x14ac:dyDescent="0.15">
      <c r="A8" s="520">
        <v>22</v>
      </c>
      <c r="B8" s="520" t="s">
        <v>19768</v>
      </c>
      <c r="C8" s="540" t="s">
        <v>19769</v>
      </c>
      <c r="D8" s="1072"/>
      <c r="E8" s="1053"/>
      <c r="F8" s="1068"/>
      <c r="G8" s="1069"/>
      <c r="H8" s="1070"/>
      <c r="I8" s="768" t="s">
        <v>10418</v>
      </c>
      <c r="J8" s="525" t="s">
        <v>19770</v>
      </c>
      <c r="K8" s="718">
        <v>0.96499999999999997</v>
      </c>
      <c r="L8" s="1075"/>
      <c r="M8" s="1065"/>
      <c r="N8" s="537"/>
      <c r="P8" s="769"/>
      <c r="Q8" s="534"/>
      <c r="R8" s="537"/>
      <c r="S8" s="537"/>
      <c r="T8" s="537"/>
      <c r="V8" s="534"/>
      <c r="W8" s="537"/>
      <c r="X8" s="534"/>
      <c r="Y8" s="538"/>
      <c r="Z8" s="531">
        <f>ROUND(ROUND(ROUND(F9*K8,0)*O7,0),0)</f>
        <v>870</v>
      </c>
      <c r="AA8" s="539"/>
      <c r="AB8" s="533"/>
    </row>
    <row r="9" spans="1:28" ht="16.7" customHeight="1" x14ac:dyDescent="0.15">
      <c r="A9" s="520">
        <v>22</v>
      </c>
      <c r="B9" s="520" t="s">
        <v>19771</v>
      </c>
      <c r="C9" s="540" t="s">
        <v>19772</v>
      </c>
      <c r="D9" s="1073"/>
      <c r="E9" s="1053"/>
      <c r="F9" s="1034">
        <f>'6生活介護(基本)'!F9</f>
        <v>1288</v>
      </c>
      <c r="G9" s="1035"/>
      <c r="H9" s="541" t="s">
        <v>9</v>
      </c>
      <c r="I9" s="757"/>
      <c r="J9" s="525"/>
      <c r="K9" s="718"/>
      <c r="L9" s="1075"/>
      <c r="M9" s="968" t="s">
        <v>19773</v>
      </c>
      <c r="N9" s="525" t="s">
        <v>1678</v>
      </c>
      <c r="O9" s="529">
        <v>0.5</v>
      </c>
      <c r="P9" s="769"/>
      <c r="Q9" s="534"/>
      <c r="R9" s="537"/>
      <c r="S9" s="537"/>
      <c r="T9" s="537"/>
      <c r="V9" s="534"/>
      <c r="W9" s="537"/>
      <c r="X9" s="534"/>
      <c r="Y9" s="538"/>
      <c r="Z9" s="531">
        <f>ROUND(F9*O9,0)</f>
        <v>644</v>
      </c>
      <c r="AA9" s="539"/>
      <c r="AB9" s="533"/>
    </row>
    <row r="10" spans="1:28" ht="16.7" customHeight="1" x14ac:dyDescent="0.15">
      <c r="A10" s="520">
        <v>22</v>
      </c>
      <c r="B10" s="520" t="s">
        <v>19774</v>
      </c>
      <c r="C10" s="540" t="s">
        <v>19775</v>
      </c>
      <c r="D10" s="1073"/>
      <c r="E10" s="1053"/>
      <c r="F10" s="534"/>
      <c r="H10" s="541"/>
      <c r="I10" s="770" t="s">
        <v>10418</v>
      </c>
      <c r="J10" s="525" t="s">
        <v>1678</v>
      </c>
      <c r="K10" s="718">
        <v>0.96499999999999997</v>
      </c>
      <c r="L10" s="1075"/>
      <c r="M10" s="1065"/>
      <c r="N10" s="537"/>
      <c r="P10" s="769"/>
      <c r="Q10" s="534"/>
      <c r="R10" s="537"/>
      <c r="S10" s="537"/>
      <c r="T10" s="537"/>
      <c r="V10" s="534"/>
      <c r="W10" s="537"/>
      <c r="X10" s="534"/>
      <c r="Y10" s="538"/>
      <c r="Z10" s="531">
        <f>ROUND(ROUND(ROUND(F9*K10,0)*O9,0),0)</f>
        <v>622</v>
      </c>
      <c r="AA10" s="539"/>
      <c r="AB10" s="533"/>
    </row>
    <row r="11" spans="1:28" ht="16.7" customHeight="1" x14ac:dyDescent="0.15">
      <c r="A11" s="520">
        <v>22</v>
      </c>
      <c r="B11" s="520" t="s">
        <v>19776</v>
      </c>
      <c r="C11" s="540" t="s">
        <v>19777</v>
      </c>
      <c r="D11" s="1073"/>
      <c r="E11" s="1053"/>
      <c r="F11" s="534"/>
      <c r="H11" s="541"/>
      <c r="I11" s="757"/>
      <c r="J11" s="525"/>
      <c r="K11" s="718"/>
      <c r="L11" s="1075"/>
      <c r="M11" s="1066" t="s">
        <v>19767</v>
      </c>
      <c r="N11" s="525" t="s">
        <v>1678</v>
      </c>
      <c r="O11" s="529">
        <v>0.7</v>
      </c>
      <c r="P11" s="933" t="s">
        <v>10423</v>
      </c>
      <c r="Q11" s="936" t="s">
        <v>12821</v>
      </c>
      <c r="R11" s="1060"/>
      <c r="S11" s="1060"/>
      <c r="T11" s="1060"/>
      <c r="U11" s="1061"/>
      <c r="V11" s="534"/>
      <c r="W11" s="537"/>
      <c r="X11" s="534"/>
      <c r="Y11" s="538"/>
      <c r="Z11" s="531">
        <f>ROUND(ROUND(F9*O11,0)*U13,0)</f>
        <v>451</v>
      </c>
      <c r="AA11" s="539"/>
      <c r="AB11" s="533"/>
    </row>
    <row r="12" spans="1:28" ht="16.7" customHeight="1" x14ac:dyDescent="0.15">
      <c r="A12" s="520">
        <v>22</v>
      </c>
      <c r="B12" s="520" t="s">
        <v>19778</v>
      </c>
      <c r="C12" s="540" t="s">
        <v>19779</v>
      </c>
      <c r="D12" s="1073"/>
      <c r="E12" s="1053"/>
      <c r="F12" s="534"/>
      <c r="H12" s="541"/>
      <c r="I12" s="770" t="s">
        <v>10418</v>
      </c>
      <c r="J12" s="525" t="s">
        <v>1678</v>
      </c>
      <c r="K12" s="718">
        <v>0.96499999999999997</v>
      </c>
      <c r="L12" s="1075"/>
      <c r="M12" s="1065"/>
      <c r="N12" s="537"/>
      <c r="P12" s="1058"/>
      <c r="Q12" s="1062"/>
      <c r="R12" s="1063"/>
      <c r="S12" s="1063"/>
      <c r="T12" s="1063"/>
      <c r="U12" s="1064"/>
      <c r="V12" s="534"/>
      <c r="W12" s="537"/>
      <c r="X12" s="534"/>
      <c r="Y12" s="538"/>
      <c r="Z12" s="531">
        <f>ROUND(ROUND(ROUND(ROUND(F9*K12,0)*O11,0)*U13,0),0)</f>
        <v>435</v>
      </c>
      <c r="AA12" s="539"/>
      <c r="AB12" s="533"/>
    </row>
    <row r="13" spans="1:28" ht="16.7" customHeight="1" x14ac:dyDescent="0.15">
      <c r="A13" s="520">
        <v>22</v>
      </c>
      <c r="B13" s="520" t="s">
        <v>19780</v>
      </c>
      <c r="C13" s="540" t="s">
        <v>19781</v>
      </c>
      <c r="D13" s="771"/>
      <c r="E13" s="542"/>
      <c r="F13" s="534"/>
      <c r="H13" s="541"/>
      <c r="I13" s="757"/>
      <c r="J13" s="525"/>
      <c r="K13" s="718"/>
      <c r="L13" s="1075"/>
      <c r="M13" s="968" t="s">
        <v>19773</v>
      </c>
      <c r="N13" s="525" t="s">
        <v>1678</v>
      </c>
      <c r="O13" s="529">
        <v>0.5</v>
      </c>
      <c r="P13" s="1058"/>
      <c r="Q13" s="772"/>
      <c r="R13" s="773"/>
      <c r="S13" s="773"/>
      <c r="T13" s="537" t="s">
        <v>1678</v>
      </c>
      <c r="U13" s="563">
        <v>0.5</v>
      </c>
      <c r="V13" s="534"/>
      <c r="W13" s="537"/>
      <c r="X13" s="534"/>
      <c r="Y13" s="538"/>
      <c r="Z13" s="531">
        <f>ROUND(ROUND(F9*O13,0)*U13,0)</f>
        <v>322</v>
      </c>
      <c r="AA13" s="539"/>
      <c r="AB13" s="533"/>
    </row>
    <row r="14" spans="1:28" ht="16.7" customHeight="1" x14ac:dyDescent="0.15">
      <c r="A14" s="520">
        <v>22</v>
      </c>
      <c r="B14" s="520" t="s">
        <v>19782</v>
      </c>
      <c r="C14" s="540" t="s">
        <v>19783</v>
      </c>
      <c r="D14" s="771"/>
      <c r="E14" s="542"/>
      <c r="F14" s="534"/>
      <c r="H14" s="541"/>
      <c r="I14" s="770" t="s">
        <v>10418</v>
      </c>
      <c r="J14" s="525" t="s">
        <v>1678</v>
      </c>
      <c r="K14" s="718">
        <v>0.96499999999999997</v>
      </c>
      <c r="L14" s="1075"/>
      <c r="M14" s="1065"/>
      <c r="N14" s="537"/>
      <c r="P14" s="1058"/>
      <c r="Q14" s="772"/>
      <c r="R14" s="773"/>
      <c r="S14" s="773"/>
      <c r="T14" s="537"/>
      <c r="U14" s="563"/>
      <c r="V14" s="534"/>
      <c r="W14" s="537"/>
      <c r="X14" s="534"/>
      <c r="Y14" s="538"/>
      <c r="Z14" s="531">
        <f>ROUND(ROUND(ROUND(ROUND(F9*K14,0)*O13,0),0)*U13,0)</f>
        <v>311</v>
      </c>
      <c r="AA14" s="539"/>
      <c r="AB14" s="533"/>
    </row>
    <row r="15" spans="1:28" ht="16.7" customHeight="1" x14ac:dyDescent="0.15">
      <c r="A15" s="520">
        <v>22</v>
      </c>
      <c r="B15" s="520" t="s">
        <v>19784</v>
      </c>
      <c r="C15" s="540" t="s">
        <v>19785</v>
      </c>
      <c r="D15" s="771"/>
      <c r="E15" s="542"/>
      <c r="F15" s="534"/>
      <c r="H15" s="541"/>
      <c r="I15" s="757"/>
      <c r="J15" s="525"/>
      <c r="K15" s="718"/>
      <c r="L15" s="1075"/>
      <c r="M15" s="1066" t="s">
        <v>19767</v>
      </c>
      <c r="N15" s="525" t="s">
        <v>1678</v>
      </c>
      <c r="O15" s="529">
        <v>0.7</v>
      </c>
      <c r="P15" s="1059"/>
      <c r="Q15" s="936" t="s">
        <v>12830</v>
      </c>
      <c r="R15" s="1067"/>
      <c r="S15" s="1067"/>
      <c r="T15" s="1067"/>
      <c r="U15" s="981"/>
      <c r="V15" s="537"/>
      <c r="W15" s="537"/>
      <c r="X15" s="534"/>
      <c r="Y15" s="538"/>
      <c r="Z15" s="531">
        <f>ROUND(ROUND(F9*O15,0)*U17,0)</f>
        <v>631</v>
      </c>
      <c r="AA15" s="539"/>
      <c r="AB15" s="533"/>
    </row>
    <row r="16" spans="1:28" ht="16.7" customHeight="1" x14ac:dyDescent="0.15">
      <c r="A16" s="520">
        <v>22</v>
      </c>
      <c r="B16" s="520" t="s">
        <v>19786</v>
      </c>
      <c r="C16" s="540" t="s">
        <v>19787</v>
      </c>
      <c r="D16" s="771"/>
      <c r="E16" s="542"/>
      <c r="F16" s="534"/>
      <c r="H16" s="541"/>
      <c r="I16" s="770" t="s">
        <v>10418</v>
      </c>
      <c r="J16" s="525" t="s">
        <v>1678</v>
      </c>
      <c r="K16" s="718">
        <v>0.96499999999999997</v>
      </c>
      <c r="L16" s="1075"/>
      <c r="M16" s="1065"/>
      <c r="N16" s="537"/>
      <c r="P16" s="1059"/>
      <c r="Q16" s="1068"/>
      <c r="R16" s="1069"/>
      <c r="S16" s="1069"/>
      <c r="T16" s="1069"/>
      <c r="U16" s="1070"/>
      <c r="V16" s="537"/>
      <c r="W16" s="537"/>
      <c r="X16" s="534"/>
      <c r="Y16" s="538"/>
      <c r="Z16" s="531">
        <f>ROUND(ROUND(ROUND(ROUND(F9*K16,0)*O15,0)*U17,0),0)</f>
        <v>609</v>
      </c>
      <c r="AA16" s="539"/>
      <c r="AB16" s="533"/>
    </row>
    <row r="17" spans="1:28" ht="16.7" customHeight="1" x14ac:dyDescent="0.15">
      <c r="A17" s="520">
        <v>22</v>
      </c>
      <c r="B17" s="520" t="s">
        <v>19788</v>
      </c>
      <c r="C17" s="540" t="s">
        <v>19789</v>
      </c>
      <c r="D17" s="771"/>
      <c r="E17" s="542"/>
      <c r="F17" s="534"/>
      <c r="H17" s="541"/>
      <c r="I17" s="757"/>
      <c r="J17" s="525"/>
      <c r="K17" s="718"/>
      <c r="L17" s="1075"/>
      <c r="M17" s="968" t="s">
        <v>19773</v>
      </c>
      <c r="N17" s="525" t="s">
        <v>1678</v>
      </c>
      <c r="O17" s="529">
        <v>0.5</v>
      </c>
      <c r="P17" s="1058"/>
      <c r="Q17" s="772"/>
      <c r="R17" s="773"/>
      <c r="S17" s="773"/>
      <c r="T17" s="537" t="s">
        <v>1678</v>
      </c>
      <c r="U17" s="563">
        <v>0.7</v>
      </c>
      <c r="V17" s="534"/>
      <c r="W17" s="537"/>
      <c r="X17" s="534"/>
      <c r="Y17" s="538"/>
      <c r="Z17" s="531">
        <f>ROUND(ROUND(F9*O17,0)*U17,0)</f>
        <v>451</v>
      </c>
      <c r="AA17" s="539"/>
      <c r="AB17" s="533"/>
    </row>
    <row r="18" spans="1:28" ht="16.7" customHeight="1" x14ac:dyDescent="0.15">
      <c r="A18" s="520">
        <v>22</v>
      </c>
      <c r="B18" s="520" t="s">
        <v>19790</v>
      </c>
      <c r="C18" s="540" t="s">
        <v>19791</v>
      </c>
      <c r="D18" s="771"/>
      <c r="E18" s="542"/>
      <c r="F18" s="534"/>
      <c r="H18" s="541"/>
      <c r="I18" s="770" t="s">
        <v>10418</v>
      </c>
      <c r="J18" s="525" t="s">
        <v>1678</v>
      </c>
      <c r="K18" s="718">
        <v>0.96499999999999997</v>
      </c>
      <c r="L18" s="1075"/>
      <c r="M18" s="1065"/>
      <c r="N18" s="537"/>
      <c r="P18" s="1058"/>
      <c r="Q18" s="772"/>
      <c r="R18" s="773"/>
      <c r="S18" s="773"/>
      <c r="T18" s="537"/>
      <c r="U18" s="563"/>
      <c r="V18" s="534"/>
      <c r="W18" s="537"/>
      <c r="X18" s="534"/>
      <c r="Y18" s="538"/>
      <c r="Z18" s="531">
        <f>ROUND(ROUND(ROUND(ROUND(F9*K18,0)*O17,0),0)*U17,0)</f>
        <v>435</v>
      </c>
      <c r="AA18" s="539"/>
      <c r="AB18" s="533"/>
    </row>
    <row r="19" spans="1:28" ht="16.7" customHeight="1" x14ac:dyDescent="0.15">
      <c r="A19" s="520">
        <v>22</v>
      </c>
      <c r="B19" s="520" t="s">
        <v>19792</v>
      </c>
      <c r="C19" s="540" t="s">
        <v>19793</v>
      </c>
      <c r="D19" s="771"/>
      <c r="E19" s="542"/>
      <c r="F19" s="534"/>
      <c r="H19" s="541"/>
      <c r="I19" s="757"/>
      <c r="J19" s="525"/>
      <c r="K19" s="718"/>
      <c r="L19" s="1075"/>
      <c r="M19" s="1066" t="s">
        <v>19767</v>
      </c>
      <c r="N19" s="525" t="s">
        <v>1678</v>
      </c>
      <c r="O19" s="529">
        <v>0.7</v>
      </c>
      <c r="P19" s="1077" t="s">
        <v>14959</v>
      </c>
      <c r="Q19" s="936" t="s">
        <v>12840</v>
      </c>
      <c r="R19" s="1067"/>
      <c r="S19" s="1067"/>
      <c r="T19" s="1067"/>
      <c r="U19" s="981"/>
      <c r="V19" s="537"/>
      <c r="W19" s="537"/>
      <c r="X19" s="534"/>
      <c r="Y19" s="538"/>
      <c r="Z19" s="531">
        <f>ROUND(ROUND(F9*O19,0)*U21,0)</f>
        <v>631</v>
      </c>
      <c r="AA19" s="539"/>
      <c r="AB19" s="533"/>
    </row>
    <row r="20" spans="1:28" ht="16.7" customHeight="1" x14ac:dyDescent="0.15">
      <c r="A20" s="520">
        <v>22</v>
      </c>
      <c r="B20" s="520" t="s">
        <v>19794</v>
      </c>
      <c r="C20" s="540" t="s">
        <v>19795</v>
      </c>
      <c r="D20" s="771"/>
      <c r="E20" s="542"/>
      <c r="F20" s="534"/>
      <c r="H20" s="541"/>
      <c r="I20" s="770" t="s">
        <v>10418</v>
      </c>
      <c r="J20" s="525" t="s">
        <v>1678</v>
      </c>
      <c r="K20" s="718">
        <v>0.96499999999999997</v>
      </c>
      <c r="L20" s="1075"/>
      <c r="M20" s="1065"/>
      <c r="N20" s="537"/>
      <c r="P20" s="1059"/>
      <c r="Q20" s="1068"/>
      <c r="R20" s="1069"/>
      <c r="S20" s="1069"/>
      <c r="T20" s="1069"/>
      <c r="U20" s="1070"/>
      <c r="V20" s="537"/>
      <c r="W20" s="537"/>
      <c r="X20" s="534"/>
      <c r="Y20" s="538"/>
      <c r="Z20" s="531">
        <f>ROUND(ROUND(ROUND(ROUND(F9*K20,0)*O19,0)*U21,0),0)</f>
        <v>609</v>
      </c>
      <c r="AA20" s="539"/>
      <c r="AB20" s="533"/>
    </row>
    <row r="21" spans="1:28" ht="16.7" customHeight="1" x14ac:dyDescent="0.15">
      <c r="A21" s="520">
        <v>22</v>
      </c>
      <c r="B21" s="520" t="s">
        <v>19796</v>
      </c>
      <c r="C21" s="540" t="s">
        <v>19797</v>
      </c>
      <c r="D21" s="771"/>
      <c r="E21" s="542"/>
      <c r="F21" s="534"/>
      <c r="H21" s="541"/>
      <c r="I21" s="757"/>
      <c r="J21" s="525"/>
      <c r="K21" s="718"/>
      <c r="L21" s="1075"/>
      <c r="M21" s="968" t="s">
        <v>19773</v>
      </c>
      <c r="N21" s="525" t="s">
        <v>1678</v>
      </c>
      <c r="O21" s="529">
        <v>0.5</v>
      </c>
      <c r="P21" s="1058"/>
      <c r="Q21" s="772"/>
      <c r="R21" s="773"/>
      <c r="S21" s="773"/>
      <c r="T21" s="537" t="s">
        <v>1678</v>
      </c>
      <c r="U21" s="502">
        <v>0.7</v>
      </c>
      <c r="V21" s="534"/>
      <c r="W21" s="537"/>
      <c r="X21" s="534"/>
      <c r="Y21" s="538"/>
      <c r="Z21" s="531">
        <f>ROUND(ROUND(F9*O21,0)*U21,0)</f>
        <v>451</v>
      </c>
      <c r="AA21" s="539"/>
      <c r="AB21" s="533"/>
    </row>
    <row r="22" spans="1:28" ht="16.7" customHeight="1" x14ac:dyDescent="0.15">
      <c r="A22" s="520">
        <v>22</v>
      </c>
      <c r="B22" s="520" t="s">
        <v>19798</v>
      </c>
      <c r="C22" s="540" t="s">
        <v>19799</v>
      </c>
      <c r="D22" s="771"/>
      <c r="E22" s="542"/>
      <c r="F22" s="534"/>
      <c r="H22" s="541"/>
      <c r="I22" s="770" t="s">
        <v>10418</v>
      </c>
      <c r="J22" s="525" t="s">
        <v>1678</v>
      </c>
      <c r="K22" s="718">
        <v>0.96499999999999997</v>
      </c>
      <c r="L22" s="1075"/>
      <c r="M22" s="1065"/>
      <c r="N22" s="537"/>
      <c r="P22" s="1058"/>
      <c r="Q22" s="772"/>
      <c r="R22" s="773"/>
      <c r="S22" s="773"/>
      <c r="T22" s="537"/>
      <c r="V22" s="534"/>
      <c r="W22" s="537"/>
      <c r="X22" s="534"/>
      <c r="Y22" s="538"/>
      <c r="Z22" s="531">
        <f>ROUND(ROUND(ROUND(ROUND(F9*K22,0)*O21,0),0)*U21,0)</f>
        <v>435</v>
      </c>
      <c r="AA22" s="539"/>
      <c r="AB22" s="533"/>
    </row>
    <row r="23" spans="1:28" ht="16.7" customHeight="1" x14ac:dyDescent="0.15">
      <c r="A23" s="520">
        <v>22</v>
      </c>
      <c r="B23" s="520" t="s">
        <v>19800</v>
      </c>
      <c r="C23" s="540" t="s">
        <v>19801</v>
      </c>
      <c r="D23" s="771"/>
      <c r="E23" s="542"/>
      <c r="F23" s="534"/>
      <c r="H23" s="541"/>
      <c r="I23" s="757"/>
      <c r="J23" s="525"/>
      <c r="K23" s="718"/>
      <c r="L23" s="774"/>
      <c r="M23" s="1066" t="s">
        <v>19767</v>
      </c>
      <c r="N23" s="525" t="s">
        <v>1678</v>
      </c>
      <c r="O23" s="529">
        <v>0.7</v>
      </c>
      <c r="P23" s="767"/>
      <c r="Q23" s="522"/>
      <c r="R23" s="525"/>
      <c r="S23" s="525"/>
      <c r="T23" s="525"/>
      <c r="U23" s="529"/>
      <c r="V23" s="534"/>
      <c r="W23" s="537"/>
      <c r="X23" s="936" t="s">
        <v>14983</v>
      </c>
      <c r="Y23" s="941"/>
      <c r="Z23" s="531">
        <f>ROUND(ROUND(F9*O23,0)-X27,0)</f>
        <v>890</v>
      </c>
      <c r="AA23" s="539"/>
      <c r="AB23" s="533"/>
    </row>
    <row r="24" spans="1:28" ht="16.7" customHeight="1" x14ac:dyDescent="0.15">
      <c r="A24" s="520">
        <v>22</v>
      </c>
      <c r="B24" s="520" t="s">
        <v>19802</v>
      </c>
      <c r="C24" s="540" t="s">
        <v>19803</v>
      </c>
      <c r="D24" s="771"/>
      <c r="E24" s="542"/>
      <c r="F24" s="534"/>
      <c r="H24" s="541"/>
      <c r="I24" s="770" t="s">
        <v>10418</v>
      </c>
      <c r="J24" s="525" t="s">
        <v>1678</v>
      </c>
      <c r="K24" s="718">
        <v>0.96499999999999997</v>
      </c>
      <c r="L24" s="774"/>
      <c r="M24" s="1065"/>
      <c r="N24" s="537"/>
      <c r="P24" s="769"/>
      <c r="Q24" s="534"/>
      <c r="R24" s="537"/>
      <c r="S24" s="537"/>
      <c r="T24" s="537"/>
      <c r="V24" s="534"/>
      <c r="W24" s="537"/>
      <c r="X24" s="1068"/>
      <c r="Y24" s="1070"/>
      <c r="Z24" s="531">
        <f>ROUND(ROUND(ROUND(ROUND(F9*K24,0)*O23,0),0)-X27,0)</f>
        <v>858</v>
      </c>
      <c r="AA24" s="539"/>
      <c r="AB24" s="533"/>
    </row>
    <row r="25" spans="1:28" ht="16.7" customHeight="1" x14ac:dyDescent="0.15">
      <c r="A25" s="520">
        <v>22</v>
      </c>
      <c r="B25" s="520" t="s">
        <v>19804</v>
      </c>
      <c r="C25" s="540" t="s">
        <v>19805</v>
      </c>
      <c r="D25" s="771"/>
      <c r="E25" s="542"/>
      <c r="F25" s="534"/>
      <c r="H25" s="541"/>
      <c r="I25" s="757"/>
      <c r="J25" s="525"/>
      <c r="K25" s="718"/>
      <c r="L25" s="774"/>
      <c r="M25" s="968" t="s">
        <v>19773</v>
      </c>
      <c r="N25" s="525" t="s">
        <v>1678</v>
      </c>
      <c r="O25" s="529">
        <v>0.5</v>
      </c>
      <c r="P25" s="769"/>
      <c r="Q25" s="534"/>
      <c r="R25" s="537"/>
      <c r="S25" s="537"/>
      <c r="T25" s="537"/>
      <c r="V25" s="534"/>
      <c r="W25" s="537"/>
      <c r="X25" s="1068"/>
      <c r="Y25" s="1070"/>
      <c r="Z25" s="531">
        <f>ROUND(ROUND(F9*O25,0)-X27,0)</f>
        <v>632</v>
      </c>
      <c r="AA25" s="539"/>
      <c r="AB25" s="533"/>
    </row>
    <row r="26" spans="1:28" ht="16.7" customHeight="1" x14ac:dyDescent="0.15">
      <c r="A26" s="520">
        <v>22</v>
      </c>
      <c r="B26" s="520" t="s">
        <v>19806</v>
      </c>
      <c r="C26" s="540" t="s">
        <v>19807</v>
      </c>
      <c r="D26" s="771"/>
      <c r="E26" s="542"/>
      <c r="F26" s="534"/>
      <c r="H26" s="541"/>
      <c r="I26" s="770" t="s">
        <v>10418</v>
      </c>
      <c r="J26" s="525" t="s">
        <v>1678</v>
      </c>
      <c r="K26" s="718">
        <v>0.96499999999999997</v>
      </c>
      <c r="L26" s="774"/>
      <c r="M26" s="1065"/>
      <c r="N26" s="537"/>
      <c r="P26" s="769"/>
      <c r="Q26" s="534"/>
      <c r="R26" s="537"/>
      <c r="S26" s="537"/>
      <c r="T26" s="537"/>
      <c r="V26" s="534"/>
      <c r="W26" s="537"/>
      <c r="X26" s="1068"/>
      <c r="Y26" s="1070"/>
      <c r="Z26" s="531">
        <f>ROUND(ROUND(ROUND(ROUND(F9*K26,0)*O25,0),0)-X27,0)</f>
        <v>610</v>
      </c>
      <c r="AA26" s="539"/>
      <c r="AB26" s="533"/>
    </row>
    <row r="27" spans="1:28" ht="16.7" customHeight="1" x14ac:dyDescent="0.15">
      <c r="A27" s="520">
        <v>22</v>
      </c>
      <c r="B27" s="520" t="s">
        <v>19808</v>
      </c>
      <c r="C27" s="540" t="s">
        <v>19809</v>
      </c>
      <c r="D27" s="771"/>
      <c r="E27" s="542"/>
      <c r="F27" s="534"/>
      <c r="H27" s="541"/>
      <c r="I27" s="757"/>
      <c r="J27" s="525"/>
      <c r="K27" s="718"/>
      <c r="L27" s="774"/>
      <c r="M27" s="1066" t="s">
        <v>19767</v>
      </c>
      <c r="N27" s="525" t="s">
        <v>1678</v>
      </c>
      <c r="O27" s="529">
        <v>0.7</v>
      </c>
      <c r="P27" s="1077" t="s">
        <v>10423</v>
      </c>
      <c r="Q27" s="936" t="s">
        <v>12821</v>
      </c>
      <c r="R27" s="1067"/>
      <c r="S27" s="1067"/>
      <c r="T27" s="1067"/>
      <c r="U27" s="981"/>
      <c r="V27" s="160"/>
      <c r="W27" s="537"/>
      <c r="X27" s="775">
        <v>12</v>
      </c>
      <c r="Y27" s="942" t="s">
        <v>14988</v>
      </c>
      <c r="Z27" s="531">
        <f>ROUND(ROUND(ROUND(F9*O27,0)*U29,0)-X27,0)</f>
        <v>439</v>
      </c>
      <c r="AA27" s="539"/>
      <c r="AB27" s="533"/>
    </row>
    <row r="28" spans="1:28" ht="16.7" customHeight="1" x14ac:dyDescent="0.15">
      <c r="A28" s="520">
        <v>22</v>
      </c>
      <c r="B28" s="520" t="s">
        <v>19810</v>
      </c>
      <c r="C28" s="540" t="s">
        <v>19811</v>
      </c>
      <c r="D28" s="771"/>
      <c r="E28" s="542"/>
      <c r="F28" s="534"/>
      <c r="H28" s="541"/>
      <c r="I28" s="770" t="s">
        <v>10418</v>
      </c>
      <c r="J28" s="525" t="s">
        <v>1678</v>
      </c>
      <c r="K28" s="718">
        <v>0.96499999999999997</v>
      </c>
      <c r="L28" s="774"/>
      <c r="M28" s="1065"/>
      <c r="N28" s="537"/>
      <c r="P28" s="1079"/>
      <c r="Q28" s="1068"/>
      <c r="R28" s="1069"/>
      <c r="S28" s="1069"/>
      <c r="T28" s="1069"/>
      <c r="U28" s="1070"/>
      <c r="V28" s="160"/>
      <c r="W28" s="537"/>
      <c r="X28" s="534"/>
      <c r="Y28" s="1076"/>
      <c r="Z28" s="531">
        <f>ROUND(ROUND(ROUND(ROUND(ROUND(F9*K28,0)*O27,0)*U29,0),0)-X27,0)</f>
        <v>423</v>
      </c>
      <c r="AA28" s="539"/>
      <c r="AB28" s="533"/>
    </row>
    <row r="29" spans="1:28" ht="16.7" customHeight="1" x14ac:dyDescent="0.15">
      <c r="A29" s="520">
        <v>22</v>
      </c>
      <c r="B29" s="520" t="s">
        <v>19812</v>
      </c>
      <c r="C29" s="540" t="s">
        <v>19813</v>
      </c>
      <c r="D29" s="771"/>
      <c r="E29" s="542"/>
      <c r="F29" s="534"/>
      <c r="H29" s="541"/>
      <c r="I29" s="757"/>
      <c r="J29" s="525"/>
      <c r="K29" s="718"/>
      <c r="L29" s="774"/>
      <c r="M29" s="968" t="s">
        <v>19773</v>
      </c>
      <c r="N29" s="525" t="s">
        <v>1678</v>
      </c>
      <c r="O29" s="529">
        <v>0.5</v>
      </c>
      <c r="P29" s="1022"/>
      <c r="Q29" s="159"/>
      <c r="R29" s="160"/>
      <c r="S29" s="160"/>
      <c r="T29" s="537" t="s">
        <v>1678</v>
      </c>
      <c r="U29" s="563">
        <v>0.5</v>
      </c>
      <c r="V29" s="160"/>
      <c r="W29" s="537"/>
      <c r="X29" s="534"/>
      <c r="Y29" s="538"/>
      <c r="Z29" s="531">
        <f>ROUND(ROUND(ROUND(F9*O29,0)*U29,0)-X27,0)</f>
        <v>310</v>
      </c>
      <c r="AA29" s="539"/>
      <c r="AB29" s="533"/>
    </row>
    <row r="30" spans="1:28" ht="16.7" customHeight="1" x14ac:dyDescent="0.15">
      <c r="A30" s="520">
        <v>22</v>
      </c>
      <c r="B30" s="520" t="s">
        <v>19814</v>
      </c>
      <c r="C30" s="540" t="s">
        <v>19815</v>
      </c>
      <c r="D30" s="771"/>
      <c r="E30" s="542"/>
      <c r="F30" s="534"/>
      <c r="H30" s="541"/>
      <c r="I30" s="770" t="s">
        <v>10418</v>
      </c>
      <c r="J30" s="525" t="s">
        <v>1678</v>
      </c>
      <c r="K30" s="718">
        <v>0.96499999999999997</v>
      </c>
      <c r="L30" s="774"/>
      <c r="M30" s="1065"/>
      <c r="N30" s="537"/>
      <c r="P30" s="1022"/>
      <c r="Q30" s="772"/>
      <c r="R30" s="776"/>
      <c r="S30" s="776"/>
      <c r="T30" s="537"/>
      <c r="U30" s="563"/>
      <c r="V30" s="537"/>
      <c r="W30" s="537"/>
      <c r="X30" s="534"/>
      <c r="Y30" s="538"/>
      <c r="Z30" s="531">
        <f>ROUND(ROUND(ROUND(ROUND(ROUND(F9*K30,0)*O29,0),0)*U29,0)-X27,0)</f>
        <v>299</v>
      </c>
      <c r="AA30" s="539"/>
      <c r="AB30" s="533"/>
    </row>
    <row r="31" spans="1:28" ht="16.7" customHeight="1" x14ac:dyDescent="0.15">
      <c r="A31" s="520">
        <v>22</v>
      </c>
      <c r="B31" s="520" t="s">
        <v>19816</v>
      </c>
      <c r="C31" s="540" t="s">
        <v>19817</v>
      </c>
      <c r="D31" s="771"/>
      <c r="E31" s="542"/>
      <c r="F31" s="534"/>
      <c r="H31" s="541"/>
      <c r="I31" s="757"/>
      <c r="J31" s="525"/>
      <c r="K31" s="718"/>
      <c r="L31" s="774"/>
      <c r="M31" s="1066" t="s">
        <v>19767</v>
      </c>
      <c r="N31" s="525" t="s">
        <v>1678</v>
      </c>
      <c r="O31" s="529">
        <v>0.7</v>
      </c>
      <c r="P31" s="1079"/>
      <c r="Q31" s="936" t="s">
        <v>12830</v>
      </c>
      <c r="R31" s="1067"/>
      <c r="S31" s="1067"/>
      <c r="T31" s="1067"/>
      <c r="U31" s="981"/>
      <c r="V31" s="160"/>
      <c r="W31" s="537"/>
      <c r="X31" s="534"/>
      <c r="Y31" s="538"/>
      <c r="Z31" s="531">
        <f>ROUND(ROUND(ROUND(F9*O31,0)*U33,0)-X27,0)</f>
        <v>619</v>
      </c>
      <c r="AA31" s="539"/>
      <c r="AB31" s="533"/>
    </row>
    <row r="32" spans="1:28" ht="16.7" customHeight="1" x14ac:dyDescent="0.15">
      <c r="A32" s="520">
        <v>22</v>
      </c>
      <c r="B32" s="520" t="s">
        <v>19818</v>
      </c>
      <c r="C32" s="540" t="s">
        <v>19819</v>
      </c>
      <c r="D32" s="771"/>
      <c r="E32" s="542"/>
      <c r="F32" s="534"/>
      <c r="H32" s="541"/>
      <c r="I32" s="770" t="s">
        <v>10418</v>
      </c>
      <c r="J32" s="525" t="s">
        <v>1678</v>
      </c>
      <c r="K32" s="718">
        <v>0.96499999999999997</v>
      </c>
      <c r="L32" s="774"/>
      <c r="M32" s="1065"/>
      <c r="N32" s="537"/>
      <c r="P32" s="1079"/>
      <c r="Q32" s="1068"/>
      <c r="R32" s="1069"/>
      <c r="S32" s="1069"/>
      <c r="T32" s="1069"/>
      <c r="U32" s="1070"/>
      <c r="V32" s="160"/>
      <c r="W32" s="537"/>
      <c r="X32" s="534"/>
      <c r="Y32" s="538"/>
      <c r="Z32" s="531">
        <f>ROUND(ROUND(ROUND(ROUND(ROUND(F9*K32,0)*O31,0)*U33,0),0)-X27,0)</f>
        <v>597</v>
      </c>
      <c r="AA32" s="539"/>
      <c r="AB32" s="533"/>
    </row>
    <row r="33" spans="1:28" ht="16.7" customHeight="1" x14ac:dyDescent="0.15">
      <c r="A33" s="520">
        <v>22</v>
      </c>
      <c r="B33" s="520" t="s">
        <v>19820</v>
      </c>
      <c r="C33" s="540" t="s">
        <v>19821</v>
      </c>
      <c r="D33" s="771"/>
      <c r="E33" s="542"/>
      <c r="F33" s="534"/>
      <c r="H33" s="541"/>
      <c r="I33" s="757"/>
      <c r="J33" s="525"/>
      <c r="K33" s="718"/>
      <c r="L33" s="774"/>
      <c r="M33" s="968" t="s">
        <v>19773</v>
      </c>
      <c r="N33" s="525" t="s">
        <v>1678</v>
      </c>
      <c r="O33" s="529">
        <v>0.5</v>
      </c>
      <c r="P33" s="1022"/>
      <c r="Q33" s="159"/>
      <c r="R33" s="160"/>
      <c r="S33" s="160"/>
      <c r="T33" s="537" t="s">
        <v>1678</v>
      </c>
      <c r="U33" s="563">
        <v>0.7</v>
      </c>
      <c r="V33" s="160"/>
      <c r="W33" s="537"/>
      <c r="X33" s="534"/>
      <c r="Y33" s="538"/>
      <c r="Z33" s="531">
        <f>ROUND(ROUND(ROUND(F9*O33,0)*U33,0)-X27,0)</f>
        <v>439</v>
      </c>
      <c r="AA33" s="539"/>
      <c r="AB33" s="533"/>
    </row>
    <row r="34" spans="1:28" ht="16.7" customHeight="1" x14ac:dyDescent="0.15">
      <c r="A34" s="520">
        <v>22</v>
      </c>
      <c r="B34" s="520" t="s">
        <v>19822</v>
      </c>
      <c r="C34" s="540" t="s">
        <v>19823</v>
      </c>
      <c r="D34" s="771"/>
      <c r="E34" s="542"/>
      <c r="F34" s="534"/>
      <c r="H34" s="541"/>
      <c r="I34" s="770" t="s">
        <v>10418</v>
      </c>
      <c r="J34" s="525" t="s">
        <v>1678</v>
      </c>
      <c r="K34" s="718">
        <v>0.96499999999999997</v>
      </c>
      <c r="L34" s="774"/>
      <c r="M34" s="1065"/>
      <c r="N34" s="537"/>
      <c r="P34" s="1022"/>
      <c r="Q34" s="772"/>
      <c r="R34" s="776"/>
      <c r="S34" s="776"/>
      <c r="T34" s="537"/>
      <c r="U34" s="563"/>
      <c r="V34" s="537"/>
      <c r="W34" s="537"/>
      <c r="X34" s="534"/>
      <c r="Y34" s="538"/>
      <c r="Z34" s="531">
        <f>ROUND(ROUND(ROUND(ROUND(ROUND(F9*K34,0)*O33,0),0)*U33,0)-X27,0)</f>
        <v>423</v>
      </c>
      <c r="AA34" s="539"/>
      <c r="AB34" s="533"/>
    </row>
    <row r="35" spans="1:28" ht="16.7" customHeight="1" x14ac:dyDescent="0.15">
      <c r="A35" s="520">
        <v>22</v>
      </c>
      <c r="B35" s="520" t="s">
        <v>19824</v>
      </c>
      <c r="C35" s="540" t="s">
        <v>19825</v>
      </c>
      <c r="D35" s="771"/>
      <c r="E35" s="542"/>
      <c r="F35" s="534"/>
      <c r="H35" s="541"/>
      <c r="I35" s="757"/>
      <c r="J35" s="525"/>
      <c r="K35" s="718"/>
      <c r="L35" s="774"/>
      <c r="M35" s="1066" t="s">
        <v>19767</v>
      </c>
      <c r="N35" s="525" t="s">
        <v>1678</v>
      </c>
      <c r="O35" s="529">
        <v>0.7</v>
      </c>
      <c r="P35" s="1077" t="s">
        <v>14959</v>
      </c>
      <c r="Q35" s="936" t="s">
        <v>12840</v>
      </c>
      <c r="R35" s="1067"/>
      <c r="S35" s="1067"/>
      <c r="T35" s="1067"/>
      <c r="U35" s="981"/>
      <c r="V35" s="160"/>
      <c r="W35" s="537"/>
      <c r="X35" s="534"/>
      <c r="Y35" s="538"/>
      <c r="Z35" s="531">
        <f>ROUND(ROUND(ROUND(F9*O35,0)*U37,0)-X27,0)</f>
        <v>619</v>
      </c>
      <c r="AA35" s="539"/>
      <c r="AB35" s="533"/>
    </row>
    <row r="36" spans="1:28" ht="16.7" customHeight="1" x14ac:dyDescent="0.15">
      <c r="A36" s="520">
        <v>22</v>
      </c>
      <c r="B36" s="520" t="s">
        <v>19826</v>
      </c>
      <c r="C36" s="540" t="s">
        <v>19827</v>
      </c>
      <c r="D36" s="771"/>
      <c r="E36" s="542"/>
      <c r="F36" s="534"/>
      <c r="H36" s="541"/>
      <c r="I36" s="770" t="s">
        <v>10418</v>
      </c>
      <c r="J36" s="525" t="s">
        <v>1678</v>
      </c>
      <c r="K36" s="718">
        <v>0.96499999999999997</v>
      </c>
      <c r="L36" s="774"/>
      <c r="M36" s="1065"/>
      <c r="N36" s="537"/>
      <c r="P36" s="1079"/>
      <c r="Q36" s="1068"/>
      <c r="R36" s="1069"/>
      <c r="S36" s="1069"/>
      <c r="T36" s="1069"/>
      <c r="U36" s="1070"/>
      <c r="V36" s="160"/>
      <c r="W36" s="537"/>
      <c r="X36" s="534"/>
      <c r="Y36" s="538"/>
      <c r="Z36" s="531">
        <f>ROUND(ROUND(ROUND(ROUND(ROUND(F9*K36,0)*O35,0)*U37,0),0)-X27,0)</f>
        <v>597</v>
      </c>
      <c r="AA36" s="539"/>
      <c r="AB36" s="533"/>
    </row>
    <row r="37" spans="1:28" ht="16.7" customHeight="1" x14ac:dyDescent="0.15">
      <c r="A37" s="520">
        <v>22</v>
      </c>
      <c r="B37" s="520" t="s">
        <v>19828</v>
      </c>
      <c r="C37" s="540" t="s">
        <v>19829</v>
      </c>
      <c r="D37" s="771"/>
      <c r="E37" s="542"/>
      <c r="F37" s="534"/>
      <c r="H37" s="541"/>
      <c r="I37" s="757"/>
      <c r="J37" s="525"/>
      <c r="K37" s="718"/>
      <c r="L37" s="774"/>
      <c r="M37" s="968" t="s">
        <v>19773</v>
      </c>
      <c r="N37" s="525" t="s">
        <v>1678</v>
      </c>
      <c r="O37" s="529">
        <v>0.5</v>
      </c>
      <c r="P37" s="1022"/>
      <c r="Q37" s="159"/>
      <c r="R37" s="160"/>
      <c r="S37" s="160"/>
      <c r="T37" s="537" t="s">
        <v>1678</v>
      </c>
      <c r="U37" s="563">
        <v>0.7</v>
      </c>
      <c r="V37" s="160"/>
      <c r="W37" s="537"/>
      <c r="X37" s="534"/>
      <c r="Y37" s="538"/>
      <c r="Z37" s="531">
        <f>ROUND(ROUND(ROUND(F9*O37,0)*U37,0)-X27,0)</f>
        <v>439</v>
      </c>
      <c r="AA37" s="539"/>
      <c r="AB37" s="533"/>
    </row>
    <row r="38" spans="1:28" ht="16.7" customHeight="1" x14ac:dyDescent="0.15">
      <c r="A38" s="520">
        <v>22</v>
      </c>
      <c r="B38" s="520" t="s">
        <v>19830</v>
      </c>
      <c r="C38" s="540" t="s">
        <v>19831</v>
      </c>
      <c r="D38" s="771"/>
      <c r="E38" s="542"/>
      <c r="F38" s="534"/>
      <c r="H38" s="541"/>
      <c r="I38" s="770" t="s">
        <v>10418</v>
      </c>
      <c r="J38" s="525" t="s">
        <v>1678</v>
      </c>
      <c r="K38" s="718">
        <v>0.96499999999999997</v>
      </c>
      <c r="L38" s="774"/>
      <c r="M38" s="1065"/>
      <c r="N38" s="537"/>
      <c r="P38" s="1022"/>
      <c r="Q38" s="772"/>
      <c r="R38" s="776"/>
      <c r="S38" s="776"/>
      <c r="T38" s="537"/>
      <c r="U38" s="564"/>
      <c r="V38" s="537"/>
      <c r="W38" s="537"/>
      <c r="X38" s="534"/>
      <c r="Y38" s="538"/>
      <c r="Z38" s="531">
        <f>ROUND(ROUND(ROUND(ROUND(ROUND(F9*K38,0)*O37,0),0)*U37,0)-X27,0)</f>
        <v>423</v>
      </c>
      <c r="AA38" s="539"/>
      <c r="AB38" s="533"/>
    </row>
    <row r="39" spans="1:28" ht="16.7" customHeight="1" x14ac:dyDescent="0.15">
      <c r="A39" s="520">
        <v>22</v>
      </c>
      <c r="B39" s="520" t="s">
        <v>19832</v>
      </c>
      <c r="C39" s="540" t="s">
        <v>19833</v>
      </c>
      <c r="D39" s="771"/>
      <c r="E39" s="542"/>
      <c r="F39" s="947" t="s">
        <v>10494</v>
      </c>
      <c r="G39" s="947"/>
      <c r="H39" s="941"/>
      <c r="I39" s="757"/>
      <c r="J39" s="525"/>
      <c r="K39" s="718"/>
      <c r="L39" s="1074" t="s">
        <v>19766</v>
      </c>
      <c r="M39" s="1066" t="s">
        <v>19767</v>
      </c>
      <c r="N39" s="525" t="s">
        <v>1678</v>
      </c>
      <c r="O39" s="529">
        <v>0.7</v>
      </c>
      <c r="P39" s="767"/>
      <c r="Q39" s="522"/>
      <c r="R39" s="525"/>
      <c r="S39" s="525"/>
      <c r="T39" s="525"/>
      <c r="U39" s="529"/>
      <c r="V39" s="522"/>
      <c r="W39" s="525"/>
      <c r="X39" s="522"/>
      <c r="Y39" s="530"/>
      <c r="Z39" s="531">
        <f>ROUND(F41*O39,0)</f>
        <v>675</v>
      </c>
      <c r="AA39" s="539"/>
      <c r="AB39" s="533"/>
    </row>
    <row r="40" spans="1:28" ht="16.7" customHeight="1" x14ac:dyDescent="0.15">
      <c r="A40" s="520">
        <v>22</v>
      </c>
      <c r="B40" s="520" t="s">
        <v>19834</v>
      </c>
      <c r="C40" s="540" t="s">
        <v>19835</v>
      </c>
      <c r="D40" s="771"/>
      <c r="E40" s="542"/>
      <c r="F40" s="1069"/>
      <c r="G40" s="1069"/>
      <c r="H40" s="1070"/>
      <c r="I40" s="770" t="s">
        <v>10418</v>
      </c>
      <c r="J40" s="525" t="s">
        <v>1678</v>
      </c>
      <c r="K40" s="718">
        <v>0.96499999999999997</v>
      </c>
      <c r="L40" s="1078"/>
      <c r="M40" s="1065"/>
      <c r="N40" s="537"/>
      <c r="P40" s="769"/>
      <c r="Q40" s="534"/>
      <c r="R40" s="537"/>
      <c r="S40" s="537"/>
      <c r="T40" s="537"/>
      <c r="V40" s="534"/>
      <c r="W40" s="537"/>
      <c r="X40" s="534"/>
      <c r="Y40" s="538"/>
      <c r="Z40" s="531">
        <f>ROUND(ROUND(ROUND(F41*K40,0)*O39,0),0)</f>
        <v>651</v>
      </c>
      <c r="AA40" s="539"/>
      <c r="AB40" s="533"/>
    </row>
    <row r="41" spans="1:28" ht="16.7" customHeight="1" x14ac:dyDescent="0.15">
      <c r="A41" s="520">
        <v>22</v>
      </c>
      <c r="B41" s="520" t="s">
        <v>19836</v>
      </c>
      <c r="C41" s="540" t="s">
        <v>19837</v>
      </c>
      <c r="D41" s="771"/>
      <c r="E41" s="542"/>
      <c r="F41" s="1035">
        <f>'6生活介護(基本)'!F57</f>
        <v>964</v>
      </c>
      <c r="G41" s="1035"/>
      <c r="H41" s="541" t="s">
        <v>9</v>
      </c>
      <c r="I41" s="757"/>
      <c r="J41" s="525"/>
      <c r="K41" s="718"/>
      <c r="L41" s="1078"/>
      <c r="M41" s="968" t="s">
        <v>19773</v>
      </c>
      <c r="N41" s="525" t="s">
        <v>1678</v>
      </c>
      <c r="O41" s="529">
        <v>0.5</v>
      </c>
      <c r="P41" s="769"/>
      <c r="Q41" s="534"/>
      <c r="R41" s="537"/>
      <c r="S41" s="537"/>
      <c r="T41" s="537"/>
      <c r="V41" s="534"/>
      <c r="W41" s="537"/>
      <c r="X41" s="534"/>
      <c r="Y41" s="538"/>
      <c r="Z41" s="531">
        <f>ROUND(F41*O41,0)</f>
        <v>482</v>
      </c>
      <c r="AA41" s="539"/>
      <c r="AB41" s="533"/>
    </row>
    <row r="42" spans="1:28" ht="16.7" customHeight="1" x14ac:dyDescent="0.15">
      <c r="A42" s="520">
        <v>22</v>
      </c>
      <c r="B42" s="520" t="s">
        <v>19838</v>
      </c>
      <c r="C42" s="540" t="s">
        <v>19839</v>
      </c>
      <c r="D42" s="771"/>
      <c r="E42" s="542"/>
      <c r="F42" s="537"/>
      <c r="H42" s="541"/>
      <c r="I42" s="770" t="s">
        <v>10418</v>
      </c>
      <c r="J42" s="525" t="s">
        <v>1678</v>
      </c>
      <c r="K42" s="718">
        <v>0.96499999999999997</v>
      </c>
      <c r="L42" s="1078"/>
      <c r="M42" s="1065"/>
      <c r="N42" s="537"/>
      <c r="P42" s="769"/>
      <c r="Q42" s="534"/>
      <c r="R42" s="537"/>
      <c r="S42" s="537"/>
      <c r="T42" s="537"/>
      <c r="V42" s="534"/>
      <c r="W42" s="537"/>
      <c r="X42" s="534"/>
      <c r="Y42" s="538"/>
      <c r="Z42" s="531">
        <f>ROUND(ROUND(ROUND(F41*K42,0)*O41,0),0)</f>
        <v>465</v>
      </c>
      <c r="AA42" s="539"/>
      <c r="AB42" s="533"/>
    </row>
    <row r="43" spans="1:28" ht="16.7" customHeight="1" x14ac:dyDescent="0.15">
      <c r="A43" s="520">
        <v>22</v>
      </c>
      <c r="B43" s="520" t="s">
        <v>19840</v>
      </c>
      <c r="C43" s="540" t="s">
        <v>19841</v>
      </c>
      <c r="D43" s="771"/>
      <c r="E43" s="542"/>
      <c r="F43" s="537"/>
      <c r="H43" s="541"/>
      <c r="I43" s="757"/>
      <c r="J43" s="525"/>
      <c r="K43" s="718"/>
      <c r="L43" s="1078"/>
      <c r="M43" s="1066" t="s">
        <v>19767</v>
      </c>
      <c r="N43" s="525" t="s">
        <v>1678</v>
      </c>
      <c r="O43" s="529">
        <v>0.7</v>
      </c>
      <c r="P43" s="1077" t="s">
        <v>10423</v>
      </c>
      <c r="Q43" s="936" t="s">
        <v>12821</v>
      </c>
      <c r="R43" s="1067"/>
      <c r="S43" s="1067"/>
      <c r="T43" s="1067"/>
      <c r="U43" s="981"/>
      <c r="V43" s="537"/>
      <c r="W43" s="537"/>
      <c r="X43" s="534"/>
      <c r="Y43" s="538"/>
      <c r="Z43" s="531">
        <f>ROUND(ROUND(F41*O43,0)*U45,0)</f>
        <v>338</v>
      </c>
      <c r="AA43" s="539"/>
      <c r="AB43" s="533"/>
    </row>
    <row r="44" spans="1:28" ht="16.7" customHeight="1" x14ac:dyDescent="0.15">
      <c r="A44" s="520">
        <v>22</v>
      </c>
      <c r="B44" s="520" t="s">
        <v>19842</v>
      </c>
      <c r="C44" s="540" t="s">
        <v>19843</v>
      </c>
      <c r="D44" s="771"/>
      <c r="E44" s="542"/>
      <c r="F44" s="537"/>
      <c r="H44" s="541"/>
      <c r="I44" s="770" t="s">
        <v>10418</v>
      </c>
      <c r="J44" s="525" t="s">
        <v>1678</v>
      </c>
      <c r="K44" s="718">
        <v>0.96499999999999997</v>
      </c>
      <c r="L44" s="1078"/>
      <c r="M44" s="1065"/>
      <c r="N44" s="537"/>
      <c r="P44" s="1079"/>
      <c r="Q44" s="1068"/>
      <c r="R44" s="1069"/>
      <c r="S44" s="1069"/>
      <c r="T44" s="1069"/>
      <c r="U44" s="1070"/>
      <c r="V44" s="537"/>
      <c r="W44" s="537"/>
      <c r="X44" s="534"/>
      <c r="Y44" s="538"/>
      <c r="Z44" s="531">
        <f>ROUND(ROUND(ROUND(ROUND(F41*K44,0)*O43,0)*U45,0),0)</f>
        <v>326</v>
      </c>
      <c r="AA44" s="539"/>
      <c r="AB44" s="533"/>
    </row>
    <row r="45" spans="1:28" ht="16.7" customHeight="1" x14ac:dyDescent="0.15">
      <c r="A45" s="520">
        <v>22</v>
      </c>
      <c r="B45" s="520" t="s">
        <v>19844</v>
      </c>
      <c r="C45" s="540" t="s">
        <v>19845</v>
      </c>
      <c r="D45" s="771"/>
      <c r="E45" s="542"/>
      <c r="F45" s="534"/>
      <c r="H45" s="541"/>
      <c r="I45" s="757"/>
      <c r="J45" s="525"/>
      <c r="K45" s="718"/>
      <c r="L45" s="1078"/>
      <c r="M45" s="968" t="s">
        <v>19773</v>
      </c>
      <c r="N45" s="525" t="s">
        <v>1678</v>
      </c>
      <c r="O45" s="529">
        <v>0.5</v>
      </c>
      <c r="P45" s="1022"/>
      <c r="Q45" s="772"/>
      <c r="R45" s="776"/>
      <c r="S45" s="776"/>
      <c r="T45" s="537" t="s">
        <v>1678</v>
      </c>
      <c r="U45" s="502">
        <v>0.5</v>
      </c>
      <c r="V45" s="534"/>
      <c r="W45" s="537"/>
      <c r="X45" s="534"/>
      <c r="Y45" s="538"/>
      <c r="Z45" s="531">
        <f>ROUND(ROUND(F41*O45,0)*U45,0)</f>
        <v>241</v>
      </c>
      <c r="AA45" s="539"/>
      <c r="AB45" s="533"/>
    </row>
    <row r="46" spans="1:28" ht="16.7" customHeight="1" x14ac:dyDescent="0.15">
      <c r="A46" s="520">
        <v>22</v>
      </c>
      <c r="B46" s="520" t="s">
        <v>19846</v>
      </c>
      <c r="C46" s="540" t="s">
        <v>19847</v>
      </c>
      <c r="D46" s="771"/>
      <c r="E46" s="542"/>
      <c r="F46" s="534"/>
      <c r="H46" s="541"/>
      <c r="I46" s="770" t="s">
        <v>10418</v>
      </c>
      <c r="J46" s="525" t="s">
        <v>1678</v>
      </c>
      <c r="K46" s="718">
        <v>0.96499999999999997</v>
      </c>
      <c r="L46" s="1078"/>
      <c r="M46" s="1065"/>
      <c r="N46" s="537"/>
      <c r="P46" s="1022"/>
      <c r="Q46" s="772"/>
      <c r="R46" s="776"/>
      <c r="S46" s="776"/>
      <c r="T46" s="537"/>
      <c r="V46" s="534"/>
      <c r="W46" s="537"/>
      <c r="X46" s="534"/>
      <c r="Y46" s="538"/>
      <c r="Z46" s="531">
        <f>ROUND(ROUND(ROUND(ROUND(F41*K46,0)*O45,0),0)*U45,0)</f>
        <v>233</v>
      </c>
      <c r="AA46" s="539"/>
      <c r="AB46" s="533"/>
    </row>
    <row r="47" spans="1:28" ht="16.7" customHeight="1" x14ac:dyDescent="0.15">
      <c r="A47" s="520">
        <v>22</v>
      </c>
      <c r="B47" s="520" t="s">
        <v>19848</v>
      </c>
      <c r="C47" s="540" t="s">
        <v>19849</v>
      </c>
      <c r="D47" s="771"/>
      <c r="E47" s="542"/>
      <c r="F47" s="534"/>
      <c r="H47" s="541"/>
      <c r="I47" s="757"/>
      <c r="J47" s="525"/>
      <c r="K47" s="718"/>
      <c r="L47" s="1078"/>
      <c r="M47" s="1066" t="s">
        <v>19767</v>
      </c>
      <c r="N47" s="525" t="s">
        <v>1678</v>
      </c>
      <c r="O47" s="529">
        <v>0.7</v>
      </c>
      <c r="P47" s="1079"/>
      <c r="Q47" s="936" t="s">
        <v>12830</v>
      </c>
      <c r="R47" s="1067"/>
      <c r="S47" s="1067"/>
      <c r="T47" s="1067"/>
      <c r="U47" s="981"/>
      <c r="V47" s="537"/>
      <c r="W47" s="537"/>
      <c r="X47" s="534"/>
      <c r="Y47" s="538"/>
      <c r="Z47" s="531">
        <f>ROUND(ROUND(F41*O47,0)*U49,0)</f>
        <v>473</v>
      </c>
      <c r="AA47" s="539"/>
      <c r="AB47" s="533"/>
    </row>
    <row r="48" spans="1:28" ht="16.7" customHeight="1" x14ac:dyDescent="0.15">
      <c r="A48" s="520">
        <v>22</v>
      </c>
      <c r="B48" s="520" t="s">
        <v>19850</v>
      </c>
      <c r="C48" s="540" t="s">
        <v>19851</v>
      </c>
      <c r="D48" s="771"/>
      <c r="E48" s="542"/>
      <c r="F48" s="534"/>
      <c r="H48" s="541"/>
      <c r="I48" s="770" t="s">
        <v>10418</v>
      </c>
      <c r="J48" s="525" t="s">
        <v>1678</v>
      </c>
      <c r="K48" s="718">
        <v>0.96499999999999997</v>
      </c>
      <c r="L48" s="1078"/>
      <c r="M48" s="1065"/>
      <c r="N48" s="537"/>
      <c r="P48" s="1079"/>
      <c r="Q48" s="1068"/>
      <c r="R48" s="1069"/>
      <c r="S48" s="1069"/>
      <c r="T48" s="1069"/>
      <c r="U48" s="1070"/>
      <c r="V48" s="537"/>
      <c r="W48" s="537"/>
      <c r="X48" s="534"/>
      <c r="Y48" s="538"/>
      <c r="Z48" s="531">
        <f>ROUND(ROUND(ROUND(ROUND(F41*K48,0)*O47,0)*U49,0),0)</f>
        <v>456</v>
      </c>
      <c r="AA48" s="539"/>
      <c r="AB48" s="533"/>
    </row>
    <row r="49" spans="1:28" ht="16.7" customHeight="1" x14ac:dyDescent="0.15">
      <c r="A49" s="520">
        <v>22</v>
      </c>
      <c r="B49" s="520" t="s">
        <v>19852</v>
      </c>
      <c r="C49" s="540" t="s">
        <v>19853</v>
      </c>
      <c r="D49" s="771"/>
      <c r="E49" s="542"/>
      <c r="F49" s="534"/>
      <c r="H49" s="541"/>
      <c r="I49" s="757"/>
      <c r="J49" s="525"/>
      <c r="K49" s="718"/>
      <c r="L49" s="1078"/>
      <c r="M49" s="968" t="s">
        <v>19773</v>
      </c>
      <c r="N49" s="525" t="s">
        <v>1678</v>
      </c>
      <c r="O49" s="529">
        <v>0.5</v>
      </c>
      <c r="P49" s="1022"/>
      <c r="Q49" s="772"/>
      <c r="R49" s="776"/>
      <c r="S49" s="776"/>
      <c r="T49" s="537" t="s">
        <v>1678</v>
      </c>
      <c r="U49" s="502">
        <v>0.7</v>
      </c>
      <c r="V49" s="534"/>
      <c r="W49" s="537"/>
      <c r="X49" s="534"/>
      <c r="Y49" s="538"/>
      <c r="Z49" s="531">
        <f>ROUND(ROUND(F41*O49,0)*U49,0)</f>
        <v>337</v>
      </c>
      <c r="AA49" s="539"/>
      <c r="AB49" s="533"/>
    </row>
    <row r="50" spans="1:28" ht="16.7" customHeight="1" x14ac:dyDescent="0.15">
      <c r="A50" s="520">
        <v>22</v>
      </c>
      <c r="B50" s="520" t="s">
        <v>19854</v>
      </c>
      <c r="C50" s="540" t="s">
        <v>19855</v>
      </c>
      <c r="D50" s="771"/>
      <c r="E50" s="542"/>
      <c r="F50" s="534"/>
      <c r="H50" s="541"/>
      <c r="I50" s="770" t="s">
        <v>10418</v>
      </c>
      <c r="J50" s="525" t="s">
        <v>1678</v>
      </c>
      <c r="K50" s="718">
        <v>0.96499999999999997</v>
      </c>
      <c r="L50" s="1078"/>
      <c r="M50" s="1065"/>
      <c r="N50" s="537"/>
      <c r="P50" s="1022"/>
      <c r="Q50" s="772"/>
      <c r="R50" s="776"/>
      <c r="S50" s="776"/>
      <c r="T50" s="537"/>
      <c r="V50" s="534"/>
      <c r="W50" s="537"/>
      <c r="X50" s="534"/>
      <c r="Y50" s="538"/>
      <c r="Z50" s="531">
        <f>ROUND(ROUND(ROUND(ROUND(F41*K50,0)*O49,0),0)*U49,0)</f>
        <v>326</v>
      </c>
      <c r="AA50" s="539"/>
      <c r="AB50" s="533"/>
    </row>
    <row r="51" spans="1:28" ht="16.7" customHeight="1" x14ac:dyDescent="0.15">
      <c r="A51" s="520">
        <v>22</v>
      </c>
      <c r="B51" s="520" t="s">
        <v>19856</v>
      </c>
      <c r="C51" s="540" t="s">
        <v>19857</v>
      </c>
      <c r="D51" s="771"/>
      <c r="E51" s="542"/>
      <c r="F51" s="534"/>
      <c r="H51" s="541"/>
      <c r="I51" s="757"/>
      <c r="J51" s="525"/>
      <c r="K51" s="718"/>
      <c r="L51" s="1078"/>
      <c r="M51" s="1066" t="s">
        <v>19767</v>
      </c>
      <c r="N51" s="525" t="s">
        <v>1678</v>
      </c>
      <c r="O51" s="529">
        <v>0.7</v>
      </c>
      <c r="P51" s="1077" t="s">
        <v>14959</v>
      </c>
      <c r="Q51" s="936" t="s">
        <v>12840</v>
      </c>
      <c r="R51" s="1067"/>
      <c r="S51" s="1067"/>
      <c r="T51" s="1067"/>
      <c r="U51" s="981"/>
      <c r="V51" s="537"/>
      <c r="W51" s="537"/>
      <c r="X51" s="534"/>
      <c r="Y51" s="538"/>
      <c r="Z51" s="531">
        <f>ROUND(ROUND(F41*O51,0)*U53,0)</f>
        <v>473</v>
      </c>
      <c r="AA51" s="539"/>
      <c r="AB51" s="533"/>
    </row>
    <row r="52" spans="1:28" ht="16.7" customHeight="1" x14ac:dyDescent="0.15">
      <c r="A52" s="520">
        <v>22</v>
      </c>
      <c r="B52" s="520" t="s">
        <v>19858</v>
      </c>
      <c r="C52" s="540" t="s">
        <v>19859</v>
      </c>
      <c r="D52" s="771"/>
      <c r="E52" s="542"/>
      <c r="F52" s="534"/>
      <c r="H52" s="541"/>
      <c r="I52" s="770" t="s">
        <v>10418</v>
      </c>
      <c r="J52" s="525" t="s">
        <v>1678</v>
      </c>
      <c r="K52" s="718">
        <v>0.96499999999999997</v>
      </c>
      <c r="L52" s="1078"/>
      <c r="M52" s="1065"/>
      <c r="N52" s="537"/>
      <c r="P52" s="1079"/>
      <c r="Q52" s="1068"/>
      <c r="R52" s="1069"/>
      <c r="S52" s="1069"/>
      <c r="T52" s="1069"/>
      <c r="U52" s="1070"/>
      <c r="V52" s="537"/>
      <c r="W52" s="537"/>
      <c r="X52" s="534"/>
      <c r="Y52" s="538"/>
      <c r="Z52" s="531">
        <f>ROUND(ROUND(ROUND(ROUND(F41*K52,0)*O51,0)*U53,0),0)</f>
        <v>456</v>
      </c>
      <c r="AA52" s="539"/>
      <c r="AB52" s="533"/>
    </row>
    <row r="53" spans="1:28" ht="16.7" customHeight="1" x14ac:dyDescent="0.15">
      <c r="A53" s="520">
        <v>22</v>
      </c>
      <c r="B53" s="520" t="s">
        <v>19860</v>
      </c>
      <c r="C53" s="540" t="s">
        <v>19861</v>
      </c>
      <c r="D53" s="771"/>
      <c r="E53" s="542"/>
      <c r="F53" s="534"/>
      <c r="H53" s="541"/>
      <c r="I53" s="757"/>
      <c r="J53" s="525"/>
      <c r="K53" s="718"/>
      <c r="L53" s="1078"/>
      <c r="M53" s="968" t="s">
        <v>19773</v>
      </c>
      <c r="N53" s="525" t="s">
        <v>1678</v>
      </c>
      <c r="O53" s="529">
        <v>0.5</v>
      </c>
      <c r="P53" s="1022"/>
      <c r="Q53" s="772"/>
      <c r="R53" s="776"/>
      <c r="S53" s="776"/>
      <c r="T53" s="537" t="s">
        <v>1678</v>
      </c>
      <c r="U53" s="502">
        <v>0.7</v>
      </c>
      <c r="V53" s="534"/>
      <c r="W53" s="537"/>
      <c r="X53" s="534"/>
      <c r="Y53" s="538"/>
      <c r="Z53" s="531">
        <f>ROUND(ROUND(F41*O53,0)*U53,0)</f>
        <v>337</v>
      </c>
      <c r="AA53" s="539"/>
      <c r="AB53" s="533"/>
    </row>
    <row r="54" spans="1:28" ht="16.7" customHeight="1" x14ac:dyDescent="0.15">
      <c r="A54" s="520">
        <v>22</v>
      </c>
      <c r="B54" s="520" t="s">
        <v>19862</v>
      </c>
      <c r="C54" s="540" t="s">
        <v>19863</v>
      </c>
      <c r="D54" s="771"/>
      <c r="E54" s="542"/>
      <c r="F54" s="534"/>
      <c r="H54" s="541"/>
      <c r="I54" s="770" t="s">
        <v>10418</v>
      </c>
      <c r="J54" s="525" t="s">
        <v>1678</v>
      </c>
      <c r="K54" s="718">
        <v>0.96499999999999997</v>
      </c>
      <c r="L54" s="1078"/>
      <c r="M54" s="1065"/>
      <c r="N54" s="537"/>
      <c r="P54" s="1022"/>
      <c r="Q54" s="772"/>
      <c r="R54" s="776"/>
      <c r="S54" s="776"/>
      <c r="T54" s="537"/>
      <c r="V54" s="534"/>
      <c r="W54" s="537"/>
      <c r="X54" s="534"/>
      <c r="Y54" s="538"/>
      <c r="Z54" s="531">
        <f>ROUND(ROUND(ROUND(ROUND(F41*K54,0)*O53,0),0)*U53,0)</f>
        <v>326</v>
      </c>
      <c r="AA54" s="539"/>
      <c r="AB54" s="533"/>
    </row>
    <row r="55" spans="1:28" ht="16.7" customHeight="1" x14ac:dyDescent="0.15">
      <c r="A55" s="520">
        <v>22</v>
      </c>
      <c r="B55" s="520" t="s">
        <v>19864</v>
      </c>
      <c r="C55" s="540" t="s">
        <v>19865</v>
      </c>
      <c r="D55" s="771"/>
      <c r="E55" s="542"/>
      <c r="F55" s="534"/>
      <c r="H55" s="541"/>
      <c r="I55" s="757"/>
      <c r="J55" s="525"/>
      <c r="K55" s="718"/>
      <c r="L55" s="774"/>
      <c r="M55" s="1066" t="s">
        <v>19767</v>
      </c>
      <c r="N55" s="525" t="s">
        <v>1678</v>
      </c>
      <c r="O55" s="529">
        <v>0.7</v>
      </c>
      <c r="P55" s="767"/>
      <c r="Q55" s="522"/>
      <c r="R55" s="525"/>
      <c r="S55" s="525"/>
      <c r="T55" s="525"/>
      <c r="U55" s="529"/>
      <c r="V55" s="534"/>
      <c r="W55" s="537"/>
      <c r="X55" s="936" t="s">
        <v>14983</v>
      </c>
      <c r="Y55" s="941"/>
      <c r="Z55" s="531">
        <f>ROUND(ROUND(F41*O55,0)-X59,0)</f>
        <v>663</v>
      </c>
      <c r="AA55" s="539"/>
      <c r="AB55" s="533"/>
    </row>
    <row r="56" spans="1:28" ht="16.7" customHeight="1" x14ac:dyDescent="0.15">
      <c r="A56" s="520">
        <v>22</v>
      </c>
      <c r="B56" s="520" t="s">
        <v>19866</v>
      </c>
      <c r="C56" s="540" t="s">
        <v>19867</v>
      </c>
      <c r="D56" s="771"/>
      <c r="E56" s="542"/>
      <c r="F56" s="534"/>
      <c r="H56" s="541"/>
      <c r="I56" s="770" t="s">
        <v>10418</v>
      </c>
      <c r="J56" s="525" t="s">
        <v>1678</v>
      </c>
      <c r="K56" s="718">
        <v>0.96499999999999997</v>
      </c>
      <c r="L56" s="774"/>
      <c r="M56" s="1065"/>
      <c r="N56" s="537"/>
      <c r="P56" s="769"/>
      <c r="Q56" s="534"/>
      <c r="R56" s="537"/>
      <c r="S56" s="537"/>
      <c r="T56" s="537"/>
      <c r="V56" s="534"/>
      <c r="W56" s="537"/>
      <c r="X56" s="1068"/>
      <c r="Y56" s="1070"/>
      <c r="Z56" s="531">
        <f>ROUND(ROUND(ROUND(ROUND(F41*K56,0)*O55,0),0)-X59,0)</f>
        <v>639</v>
      </c>
      <c r="AA56" s="539"/>
      <c r="AB56" s="533"/>
    </row>
    <row r="57" spans="1:28" ht="16.7" customHeight="1" x14ac:dyDescent="0.15">
      <c r="A57" s="520">
        <v>22</v>
      </c>
      <c r="B57" s="520" t="s">
        <v>19868</v>
      </c>
      <c r="C57" s="540" t="s">
        <v>19869</v>
      </c>
      <c r="D57" s="771"/>
      <c r="E57" s="542"/>
      <c r="F57" s="534"/>
      <c r="H57" s="541"/>
      <c r="I57" s="757"/>
      <c r="J57" s="525"/>
      <c r="K57" s="718"/>
      <c r="L57" s="774"/>
      <c r="M57" s="968" t="s">
        <v>19773</v>
      </c>
      <c r="N57" s="525" t="s">
        <v>1678</v>
      </c>
      <c r="O57" s="529">
        <v>0.5</v>
      </c>
      <c r="P57" s="769"/>
      <c r="Q57" s="534"/>
      <c r="R57" s="537"/>
      <c r="S57" s="537"/>
      <c r="T57" s="537"/>
      <c r="V57" s="534"/>
      <c r="W57" s="537"/>
      <c r="X57" s="1068"/>
      <c r="Y57" s="1070"/>
      <c r="Z57" s="531">
        <f>ROUND(ROUND(F41*O57,0)-X59,0)</f>
        <v>470</v>
      </c>
      <c r="AA57" s="539"/>
      <c r="AB57" s="533"/>
    </row>
    <row r="58" spans="1:28" ht="16.7" customHeight="1" x14ac:dyDescent="0.15">
      <c r="A58" s="520">
        <v>22</v>
      </c>
      <c r="B58" s="520" t="s">
        <v>19870</v>
      </c>
      <c r="C58" s="540" t="s">
        <v>19871</v>
      </c>
      <c r="D58" s="771"/>
      <c r="E58" s="542"/>
      <c r="F58" s="534"/>
      <c r="H58" s="541"/>
      <c r="I58" s="770" t="s">
        <v>10418</v>
      </c>
      <c r="J58" s="525" t="s">
        <v>1678</v>
      </c>
      <c r="K58" s="718">
        <v>0.96499999999999997</v>
      </c>
      <c r="L58" s="774"/>
      <c r="M58" s="1065"/>
      <c r="N58" s="537"/>
      <c r="P58" s="769"/>
      <c r="Q58" s="534"/>
      <c r="R58" s="537"/>
      <c r="S58" s="537"/>
      <c r="T58" s="537"/>
      <c r="V58" s="534"/>
      <c r="W58" s="537"/>
      <c r="X58" s="1068"/>
      <c r="Y58" s="1070"/>
      <c r="Z58" s="531">
        <f>ROUND(ROUND(ROUND(ROUND(F41*K58,0)*O57,0),0)-X59,0)</f>
        <v>453</v>
      </c>
      <c r="AA58" s="539"/>
      <c r="AB58" s="533"/>
    </row>
    <row r="59" spans="1:28" ht="16.7" customHeight="1" x14ac:dyDescent="0.15">
      <c r="A59" s="520">
        <v>22</v>
      </c>
      <c r="B59" s="520" t="s">
        <v>19872</v>
      </c>
      <c r="C59" s="540" t="s">
        <v>19873</v>
      </c>
      <c r="D59" s="771"/>
      <c r="E59" s="542"/>
      <c r="F59" s="534"/>
      <c r="H59" s="541"/>
      <c r="I59" s="757"/>
      <c r="J59" s="525"/>
      <c r="K59" s="718"/>
      <c r="L59" s="774"/>
      <c r="M59" s="1066" t="s">
        <v>19767</v>
      </c>
      <c r="N59" s="525" t="s">
        <v>1678</v>
      </c>
      <c r="O59" s="529">
        <v>0.7</v>
      </c>
      <c r="P59" s="1077" t="s">
        <v>10423</v>
      </c>
      <c r="Q59" s="936" t="s">
        <v>12821</v>
      </c>
      <c r="R59" s="1067"/>
      <c r="S59" s="1067"/>
      <c r="T59" s="1067"/>
      <c r="U59" s="981"/>
      <c r="V59" s="537"/>
      <c r="W59" s="537"/>
      <c r="X59" s="775">
        <v>12</v>
      </c>
      <c r="Y59" s="942" t="s">
        <v>14988</v>
      </c>
      <c r="Z59" s="531">
        <f>ROUND(ROUND(ROUND(F41*O59,0)*U61,0)-X59,0)</f>
        <v>326</v>
      </c>
      <c r="AA59" s="539"/>
      <c r="AB59" s="533"/>
    </row>
    <row r="60" spans="1:28" ht="16.7" customHeight="1" x14ac:dyDescent="0.15">
      <c r="A60" s="520">
        <v>22</v>
      </c>
      <c r="B60" s="520" t="s">
        <v>19874</v>
      </c>
      <c r="C60" s="540" t="s">
        <v>19875</v>
      </c>
      <c r="D60" s="771"/>
      <c r="E60" s="542"/>
      <c r="F60" s="534"/>
      <c r="H60" s="541"/>
      <c r="I60" s="770" t="s">
        <v>10418</v>
      </c>
      <c r="J60" s="525" t="s">
        <v>1678</v>
      </c>
      <c r="K60" s="718">
        <v>0.96499999999999997</v>
      </c>
      <c r="L60" s="774"/>
      <c r="M60" s="1065"/>
      <c r="N60" s="537"/>
      <c r="P60" s="1079"/>
      <c r="Q60" s="1068"/>
      <c r="R60" s="1069"/>
      <c r="S60" s="1069"/>
      <c r="T60" s="1069"/>
      <c r="U60" s="1070"/>
      <c r="V60" s="537"/>
      <c r="W60" s="537"/>
      <c r="X60" s="534"/>
      <c r="Y60" s="1070"/>
      <c r="Z60" s="531">
        <f>ROUND(ROUND(ROUND(ROUND(ROUND(F41*K60,0)*O59,0)*U61,0),0)-X59,0)</f>
        <v>314</v>
      </c>
      <c r="AA60" s="539"/>
      <c r="AB60" s="533"/>
    </row>
    <row r="61" spans="1:28" ht="16.7" customHeight="1" x14ac:dyDescent="0.15">
      <c r="A61" s="520">
        <v>22</v>
      </c>
      <c r="B61" s="520" t="s">
        <v>19876</v>
      </c>
      <c r="C61" s="540" t="s">
        <v>19877</v>
      </c>
      <c r="D61" s="771"/>
      <c r="E61" s="542"/>
      <c r="F61" s="534"/>
      <c r="H61" s="541"/>
      <c r="I61" s="757"/>
      <c r="J61" s="525"/>
      <c r="K61" s="718"/>
      <c r="L61" s="774"/>
      <c r="M61" s="968" t="s">
        <v>19773</v>
      </c>
      <c r="N61" s="525" t="s">
        <v>1678</v>
      </c>
      <c r="O61" s="529">
        <v>0.5</v>
      </c>
      <c r="P61" s="1022"/>
      <c r="Q61" s="772"/>
      <c r="R61" s="776"/>
      <c r="S61" s="776"/>
      <c r="T61" s="537" t="s">
        <v>1678</v>
      </c>
      <c r="U61" s="502">
        <v>0.5</v>
      </c>
      <c r="V61" s="534"/>
      <c r="W61" s="537"/>
      <c r="X61" s="534"/>
      <c r="Y61" s="538"/>
      <c r="Z61" s="531">
        <f>ROUND(ROUND(ROUND(F41*O61,0)*U61,0)-X59,0)</f>
        <v>229</v>
      </c>
      <c r="AA61" s="539"/>
      <c r="AB61" s="533"/>
    </row>
    <row r="62" spans="1:28" ht="16.7" customHeight="1" x14ac:dyDescent="0.15">
      <c r="A62" s="520">
        <v>22</v>
      </c>
      <c r="B62" s="520" t="s">
        <v>19878</v>
      </c>
      <c r="C62" s="540" t="s">
        <v>19879</v>
      </c>
      <c r="D62" s="771"/>
      <c r="E62" s="542"/>
      <c r="F62" s="534"/>
      <c r="H62" s="541"/>
      <c r="I62" s="770" t="s">
        <v>10418</v>
      </c>
      <c r="J62" s="525" t="s">
        <v>1678</v>
      </c>
      <c r="K62" s="718">
        <v>0.96499999999999997</v>
      </c>
      <c r="L62" s="774"/>
      <c r="M62" s="1065"/>
      <c r="N62" s="537"/>
      <c r="P62" s="1022"/>
      <c r="Q62" s="772"/>
      <c r="R62" s="776"/>
      <c r="S62" s="776"/>
      <c r="T62" s="537"/>
      <c r="V62" s="534"/>
      <c r="W62" s="537"/>
      <c r="X62" s="534"/>
      <c r="Y62" s="538"/>
      <c r="Z62" s="531">
        <f>ROUND(ROUND(ROUND(ROUND(ROUND(F41*K62,0)*O61,0),0)*U61,0)-X59,0)</f>
        <v>221</v>
      </c>
      <c r="AA62" s="539"/>
      <c r="AB62" s="533"/>
    </row>
    <row r="63" spans="1:28" ht="16.7" customHeight="1" x14ac:dyDescent="0.15">
      <c r="A63" s="520">
        <v>22</v>
      </c>
      <c r="B63" s="520" t="s">
        <v>19880</v>
      </c>
      <c r="C63" s="540" t="s">
        <v>19881</v>
      </c>
      <c r="D63" s="771"/>
      <c r="E63" s="542"/>
      <c r="F63" s="534"/>
      <c r="H63" s="541"/>
      <c r="I63" s="757"/>
      <c r="J63" s="525"/>
      <c r="K63" s="718"/>
      <c r="L63" s="774"/>
      <c r="M63" s="1066" t="s">
        <v>19767</v>
      </c>
      <c r="N63" s="525" t="s">
        <v>1678</v>
      </c>
      <c r="O63" s="529">
        <v>0.7</v>
      </c>
      <c r="P63" s="1079"/>
      <c r="Q63" s="936" t="s">
        <v>12830</v>
      </c>
      <c r="R63" s="1067"/>
      <c r="S63" s="1067"/>
      <c r="T63" s="1067"/>
      <c r="U63" s="981"/>
      <c r="V63" s="537"/>
      <c r="W63" s="537"/>
      <c r="X63" s="534"/>
      <c r="Y63" s="538"/>
      <c r="Z63" s="531">
        <f>ROUND(ROUND(ROUND(F41*O63,0)*U65,0)-X59,0)</f>
        <v>461</v>
      </c>
      <c r="AA63" s="539"/>
      <c r="AB63" s="533"/>
    </row>
    <row r="64" spans="1:28" ht="16.7" customHeight="1" x14ac:dyDescent="0.15">
      <c r="A64" s="520">
        <v>22</v>
      </c>
      <c r="B64" s="520" t="s">
        <v>19882</v>
      </c>
      <c r="C64" s="540" t="s">
        <v>19883</v>
      </c>
      <c r="D64" s="771"/>
      <c r="E64" s="542"/>
      <c r="F64" s="534"/>
      <c r="H64" s="541"/>
      <c r="I64" s="770" t="s">
        <v>10418</v>
      </c>
      <c r="J64" s="525" t="s">
        <v>1678</v>
      </c>
      <c r="K64" s="718">
        <v>0.96499999999999997</v>
      </c>
      <c r="L64" s="774"/>
      <c r="M64" s="1065"/>
      <c r="N64" s="537"/>
      <c r="P64" s="1079"/>
      <c r="Q64" s="1068"/>
      <c r="R64" s="1069"/>
      <c r="S64" s="1069"/>
      <c r="T64" s="1069"/>
      <c r="U64" s="1070"/>
      <c r="V64" s="537"/>
      <c r="W64" s="537"/>
      <c r="X64" s="534"/>
      <c r="Y64" s="538"/>
      <c r="Z64" s="531">
        <f>ROUND(ROUND(ROUND(ROUND(ROUND(F41*K64,0)*O63,0)*U65,0),0)-X59,0)</f>
        <v>444</v>
      </c>
      <c r="AA64" s="539"/>
      <c r="AB64" s="533"/>
    </row>
    <row r="65" spans="1:28" ht="16.7" customHeight="1" x14ac:dyDescent="0.15">
      <c r="A65" s="520">
        <v>22</v>
      </c>
      <c r="B65" s="520" t="s">
        <v>19884</v>
      </c>
      <c r="C65" s="540" t="s">
        <v>19885</v>
      </c>
      <c r="D65" s="771"/>
      <c r="E65" s="542"/>
      <c r="F65" s="534"/>
      <c r="H65" s="541"/>
      <c r="I65" s="757"/>
      <c r="J65" s="525"/>
      <c r="K65" s="718"/>
      <c r="L65" s="774"/>
      <c r="M65" s="968" t="s">
        <v>19773</v>
      </c>
      <c r="N65" s="525" t="s">
        <v>1678</v>
      </c>
      <c r="O65" s="529">
        <v>0.5</v>
      </c>
      <c r="P65" s="1022"/>
      <c r="Q65" s="772"/>
      <c r="R65" s="776"/>
      <c r="S65" s="776"/>
      <c r="T65" s="537" t="s">
        <v>1678</v>
      </c>
      <c r="U65" s="502">
        <v>0.7</v>
      </c>
      <c r="V65" s="534"/>
      <c r="W65" s="537"/>
      <c r="X65" s="534"/>
      <c r="Y65" s="538"/>
      <c r="Z65" s="531">
        <f>ROUND(ROUND(ROUND(F41*O65,0)*U65,0)-X59,0)</f>
        <v>325</v>
      </c>
      <c r="AA65" s="539"/>
      <c r="AB65" s="533"/>
    </row>
    <row r="66" spans="1:28" ht="16.7" customHeight="1" x14ac:dyDescent="0.15">
      <c r="A66" s="520">
        <v>22</v>
      </c>
      <c r="B66" s="520" t="s">
        <v>19886</v>
      </c>
      <c r="C66" s="540" t="s">
        <v>19887</v>
      </c>
      <c r="D66" s="771"/>
      <c r="E66" s="542"/>
      <c r="F66" s="534"/>
      <c r="H66" s="541"/>
      <c r="I66" s="770" t="s">
        <v>10418</v>
      </c>
      <c r="J66" s="525" t="s">
        <v>1678</v>
      </c>
      <c r="K66" s="718">
        <v>0.96499999999999997</v>
      </c>
      <c r="L66" s="774"/>
      <c r="M66" s="1065"/>
      <c r="N66" s="537"/>
      <c r="P66" s="1022"/>
      <c r="Q66" s="772"/>
      <c r="R66" s="776"/>
      <c r="S66" s="776"/>
      <c r="T66" s="537"/>
      <c r="V66" s="534"/>
      <c r="W66" s="537"/>
      <c r="X66" s="534"/>
      <c r="Y66" s="538"/>
      <c r="Z66" s="531">
        <f>ROUND(ROUND(ROUND(ROUND(ROUND(F41*K66,0)*O65,0),0)*U65,0)-X59,0)</f>
        <v>314</v>
      </c>
      <c r="AA66" s="539"/>
      <c r="AB66" s="533"/>
    </row>
    <row r="67" spans="1:28" ht="16.7" customHeight="1" x14ac:dyDescent="0.15">
      <c r="A67" s="520">
        <v>22</v>
      </c>
      <c r="B67" s="520" t="s">
        <v>19888</v>
      </c>
      <c r="C67" s="540" t="s">
        <v>19889</v>
      </c>
      <c r="D67" s="771"/>
      <c r="E67" s="542"/>
      <c r="F67" s="534"/>
      <c r="H67" s="541"/>
      <c r="I67" s="757"/>
      <c r="J67" s="525"/>
      <c r="K67" s="718"/>
      <c r="L67" s="774"/>
      <c r="M67" s="1066" t="s">
        <v>19767</v>
      </c>
      <c r="N67" s="525" t="s">
        <v>1678</v>
      </c>
      <c r="O67" s="529">
        <v>0.7</v>
      </c>
      <c r="P67" s="1077" t="s">
        <v>14959</v>
      </c>
      <c r="Q67" s="936" t="s">
        <v>12840</v>
      </c>
      <c r="R67" s="1067"/>
      <c r="S67" s="1067"/>
      <c r="T67" s="1067"/>
      <c r="U67" s="981"/>
      <c r="V67" s="537"/>
      <c r="W67" s="537"/>
      <c r="X67" s="534"/>
      <c r="Y67" s="538"/>
      <c r="Z67" s="531">
        <f>ROUND(ROUND(ROUND(F41*O67,0)*U69,0)-X59,0)</f>
        <v>461</v>
      </c>
      <c r="AA67" s="539"/>
      <c r="AB67" s="533"/>
    </row>
    <row r="68" spans="1:28" ht="16.7" customHeight="1" x14ac:dyDescent="0.15">
      <c r="A68" s="520">
        <v>22</v>
      </c>
      <c r="B68" s="520" t="s">
        <v>19890</v>
      </c>
      <c r="C68" s="540" t="s">
        <v>19891</v>
      </c>
      <c r="D68" s="771"/>
      <c r="E68" s="542"/>
      <c r="F68" s="534"/>
      <c r="H68" s="541"/>
      <c r="I68" s="770" t="s">
        <v>10418</v>
      </c>
      <c r="J68" s="525" t="s">
        <v>1678</v>
      </c>
      <c r="K68" s="718">
        <v>0.96499999999999997</v>
      </c>
      <c r="L68" s="774"/>
      <c r="M68" s="1065"/>
      <c r="N68" s="537"/>
      <c r="P68" s="1079"/>
      <c r="Q68" s="1068"/>
      <c r="R68" s="1069"/>
      <c r="S68" s="1069"/>
      <c r="T68" s="1069"/>
      <c r="U68" s="1070"/>
      <c r="V68" s="537"/>
      <c r="W68" s="537"/>
      <c r="X68" s="534"/>
      <c r="Y68" s="538"/>
      <c r="Z68" s="531">
        <f>ROUND(ROUND(ROUND(ROUND(ROUND(F41*K68,0)*O67,0)*U69,0),0)-X59,0)</f>
        <v>444</v>
      </c>
      <c r="AA68" s="539"/>
      <c r="AB68" s="533"/>
    </row>
    <row r="69" spans="1:28" ht="16.7" customHeight="1" x14ac:dyDescent="0.15">
      <c r="A69" s="520">
        <v>22</v>
      </c>
      <c r="B69" s="520" t="s">
        <v>19892</v>
      </c>
      <c r="C69" s="540" t="s">
        <v>19893</v>
      </c>
      <c r="D69" s="771"/>
      <c r="E69" s="542"/>
      <c r="F69" s="534"/>
      <c r="H69" s="541"/>
      <c r="I69" s="757"/>
      <c r="J69" s="525"/>
      <c r="K69" s="718"/>
      <c r="L69" s="774"/>
      <c r="M69" s="968" t="s">
        <v>19773</v>
      </c>
      <c r="N69" s="525" t="s">
        <v>1678</v>
      </c>
      <c r="O69" s="529">
        <v>0.5</v>
      </c>
      <c r="P69" s="1022"/>
      <c r="Q69" s="772"/>
      <c r="R69" s="776"/>
      <c r="S69" s="776"/>
      <c r="T69" s="537" t="s">
        <v>1678</v>
      </c>
      <c r="U69" s="502">
        <v>0.7</v>
      </c>
      <c r="V69" s="534"/>
      <c r="W69" s="537"/>
      <c r="X69" s="534"/>
      <c r="Y69" s="538"/>
      <c r="Z69" s="531">
        <f>ROUND(ROUND(ROUND(F41*O69,0)*U69,0)-X59,0)</f>
        <v>325</v>
      </c>
      <c r="AA69" s="539"/>
      <c r="AB69" s="533"/>
    </row>
    <row r="70" spans="1:28" ht="16.7" customHeight="1" x14ac:dyDescent="0.15">
      <c r="A70" s="520">
        <v>22</v>
      </c>
      <c r="B70" s="520" t="s">
        <v>19894</v>
      </c>
      <c r="C70" s="540" t="s">
        <v>19895</v>
      </c>
      <c r="D70" s="777"/>
      <c r="E70" s="557"/>
      <c r="F70" s="550"/>
      <c r="G70" s="650"/>
      <c r="H70" s="558"/>
      <c r="I70" s="778" t="s">
        <v>10418</v>
      </c>
      <c r="J70" s="526" t="s">
        <v>1678</v>
      </c>
      <c r="K70" s="575">
        <v>0.96499999999999997</v>
      </c>
      <c r="L70" s="779"/>
      <c r="M70" s="1083"/>
      <c r="N70" s="544"/>
      <c r="O70" s="548"/>
      <c r="P70" s="1023"/>
      <c r="Q70" s="780"/>
      <c r="R70" s="781"/>
      <c r="S70" s="781"/>
      <c r="T70" s="544"/>
      <c r="U70" s="548"/>
      <c r="V70" s="550"/>
      <c r="W70" s="544"/>
      <c r="X70" s="550"/>
      <c r="Y70" s="553"/>
      <c r="Z70" s="531">
        <f>ROUND(ROUND(ROUND(ROUND(ROUND(F41*K70,0)*O69,0),0)*U69,0)-X59,0)</f>
        <v>314</v>
      </c>
      <c r="AA70" s="559"/>
      <c r="AB70" s="533"/>
    </row>
    <row r="71" spans="1:28" ht="16.7" customHeight="1" x14ac:dyDescent="0.15">
      <c r="A71" s="520">
        <v>22</v>
      </c>
      <c r="B71" s="520" t="s">
        <v>19896</v>
      </c>
      <c r="C71" s="540" t="s">
        <v>19897</v>
      </c>
      <c r="D71" s="1080" t="s">
        <v>12810</v>
      </c>
      <c r="E71" s="945" t="s">
        <v>12811</v>
      </c>
      <c r="F71" s="947" t="s">
        <v>10567</v>
      </c>
      <c r="G71" s="947"/>
      <c r="H71" s="941"/>
      <c r="I71" s="757"/>
      <c r="J71" s="525"/>
      <c r="K71" s="718"/>
      <c r="L71" s="1074" t="s">
        <v>19766</v>
      </c>
      <c r="M71" s="1066" t="s">
        <v>19767</v>
      </c>
      <c r="N71" s="525" t="s">
        <v>1678</v>
      </c>
      <c r="O71" s="529">
        <v>0.7</v>
      </c>
      <c r="P71" s="767"/>
      <c r="Q71" s="522"/>
      <c r="R71" s="525"/>
      <c r="S71" s="525"/>
      <c r="T71" s="525"/>
      <c r="U71" s="529"/>
      <c r="V71" s="522"/>
      <c r="W71" s="525"/>
      <c r="X71" s="522"/>
      <c r="Y71" s="530"/>
      <c r="Z71" s="531">
        <f>ROUND(F73*O71,0)</f>
        <v>468</v>
      </c>
      <c r="AA71" s="532"/>
      <c r="AB71" s="533"/>
    </row>
    <row r="72" spans="1:28" ht="16.7" customHeight="1" x14ac:dyDescent="0.15">
      <c r="A72" s="520">
        <v>22</v>
      </c>
      <c r="B72" s="520" t="s">
        <v>19898</v>
      </c>
      <c r="C72" s="540" t="s">
        <v>19899</v>
      </c>
      <c r="D72" s="1081"/>
      <c r="E72" s="1053"/>
      <c r="F72" s="1069"/>
      <c r="G72" s="1069"/>
      <c r="H72" s="1070"/>
      <c r="I72" s="770" t="s">
        <v>10418</v>
      </c>
      <c r="J72" s="525" t="s">
        <v>1678</v>
      </c>
      <c r="K72" s="718">
        <v>0.96499999999999997</v>
      </c>
      <c r="L72" s="1078"/>
      <c r="M72" s="1065"/>
      <c r="N72" s="537"/>
      <c r="P72" s="769"/>
      <c r="Q72" s="534"/>
      <c r="R72" s="537"/>
      <c r="S72" s="537"/>
      <c r="T72" s="537"/>
      <c r="V72" s="534"/>
      <c r="W72" s="537"/>
      <c r="X72" s="534"/>
      <c r="Y72" s="538"/>
      <c r="Z72" s="531">
        <f>ROUND(ROUND(ROUND(F73*K72,0)*O71,0),0)</f>
        <v>452</v>
      </c>
      <c r="AA72" s="539"/>
      <c r="AB72" s="533"/>
    </row>
    <row r="73" spans="1:28" ht="16.7" customHeight="1" x14ac:dyDescent="0.15">
      <c r="A73" s="520">
        <v>22</v>
      </c>
      <c r="B73" s="520" t="s">
        <v>19900</v>
      </c>
      <c r="C73" s="540" t="s">
        <v>19901</v>
      </c>
      <c r="D73" s="1082"/>
      <c r="E73" s="1053"/>
      <c r="F73" s="1035">
        <f>'6生活介護(基本)'!F105</f>
        <v>669</v>
      </c>
      <c r="G73" s="1035"/>
      <c r="H73" s="541" t="s">
        <v>9</v>
      </c>
      <c r="I73" s="757"/>
      <c r="J73" s="525"/>
      <c r="K73" s="718"/>
      <c r="L73" s="1078"/>
      <c r="M73" s="968" t="s">
        <v>19773</v>
      </c>
      <c r="N73" s="525" t="s">
        <v>1678</v>
      </c>
      <c r="O73" s="529">
        <v>0.5</v>
      </c>
      <c r="P73" s="769"/>
      <c r="Q73" s="534"/>
      <c r="R73" s="537"/>
      <c r="S73" s="537"/>
      <c r="T73" s="537"/>
      <c r="V73" s="534"/>
      <c r="W73" s="537"/>
      <c r="X73" s="534"/>
      <c r="Y73" s="538"/>
      <c r="Z73" s="531">
        <f>ROUND(F73*O73,0)</f>
        <v>335</v>
      </c>
      <c r="AA73" s="539"/>
      <c r="AB73" s="533"/>
    </row>
    <row r="74" spans="1:28" ht="16.7" customHeight="1" x14ac:dyDescent="0.15">
      <c r="A74" s="520">
        <v>22</v>
      </c>
      <c r="B74" s="520" t="s">
        <v>19902</v>
      </c>
      <c r="C74" s="540" t="s">
        <v>19903</v>
      </c>
      <c r="D74" s="1082"/>
      <c r="E74" s="1053"/>
      <c r="F74" s="537"/>
      <c r="H74" s="541"/>
      <c r="I74" s="770" t="s">
        <v>10418</v>
      </c>
      <c r="J74" s="525" t="s">
        <v>1678</v>
      </c>
      <c r="K74" s="718">
        <v>0.96499999999999997</v>
      </c>
      <c r="L74" s="1078"/>
      <c r="M74" s="1065"/>
      <c r="N74" s="537"/>
      <c r="P74" s="769"/>
      <c r="Q74" s="534"/>
      <c r="R74" s="537"/>
      <c r="S74" s="537"/>
      <c r="T74" s="537"/>
      <c r="V74" s="534"/>
      <c r="W74" s="537"/>
      <c r="X74" s="534"/>
      <c r="Y74" s="538"/>
      <c r="Z74" s="531">
        <f>ROUND(ROUND(ROUND(F73*K74,0)*O73,0),0)</f>
        <v>323</v>
      </c>
      <c r="AA74" s="539"/>
      <c r="AB74" s="533"/>
    </row>
    <row r="75" spans="1:28" ht="16.7" customHeight="1" x14ac:dyDescent="0.15">
      <c r="A75" s="520">
        <v>22</v>
      </c>
      <c r="B75" s="520" t="s">
        <v>19904</v>
      </c>
      <c r="C75" s="540" t="s">
        <v>19905</v>
      </c>
      <c r="D75" s="1082"/>
      <c r="E75" s="1053"/>
      <c r="F75" s="537"/>
      <c r="H75" s="541"/>
      <c r="I75" s="757"/>
      <c r="J75" s="525"/>
      <c r="K75" s="718"/>
      <c r="L75" s="1078"/>
      <c r="M75" s="1066" t="s">
        <v>19767</v>
      </c>
      <c r="N75" s="525" t="s">
        <v>1678</v>
      </c>
      <c r="O75" s="529">
        <v>0.7</v>
      </c>
      <c r="P75" s="1077" t="s">
        <v>10423</v>
      </c>
      <c r="Q75" s="936" t="s">
        <v>12821</v>
      </c>
      <c r="R75" s="1067"/>
      <c r="S75" s="1067"/>
      <c r="T75" s="1067"/>
      <c r="U75" s="981"/>
      <c r="V75" s="537"/>
      <c r="W75" s="537"/>
      <c r="X75" s="534"/>
      <c r="Y75" s="538"/>
      <c r="Z75" s="531">
        <f>ROUND(ROUND(F73*O75,0)*U77,0)</f>
        <v>234</v>
      </c>
      <c r="AA75" s="539"/>
      <c r="AB75" s="533"/>
    </row>
    <row r="76" spans="1:28" ht="16.7" customHeight="1" x14ac:dyDescent="0.15">
      <c r="A76" s="520">
        <v>22</v>
      </c>
      <c r="B76" s="520" t="s">
        <v>19906</v>
      </c>
      <c r="C76" s="540" t="s">
        <v>19907</v>
      </c>
      <c r="D76" s="1082"/>
      <c r="E76" s="1053"/>
      <c r="F76" s="537"/>
      <c r="H76" s="541"/>
      <c r="I76" s="770" t="s">
        <v>10418</v>
      </c>
      <c r="J76" s="525" t="s">
        <v>1678</v>
      </c>
      <c r="K76" s="718">
        <v>0.96499999999999997</v>
      </c>
      <c r="L76" s="1078"/>
      <c r="M76" s="1065"/>
      <c r="N76" s="537"/>
      <c r="P76" s="1079"/>
      <c r="Q76" s="1068"/>
      <c r="R76" s="1069"/>
      <c r="S76" s="1069"/>
      <c r="T76" s="1069"/>
      <c r="U76" s="1070"/>
      <c r="V76" s="537"/>
      <c r="W76" s="537"/>
      <c r="X76" s="534"/>
      <c r="Y76" s="538"/>
      <c r="Z76" s="531">
        <f>ROUND(ROUND(ROUND(ROUND(F73*K76,0)*O75,0)*U77,0),0)</f>
        <v>226</v>
      </c>
      <c r="AA76" s="539"/>
      <c r="AB76" s="533"/>
    </row>
    <row r="77" spans="1:28" ht="16.7" customHeight="1" x14ac:dyDescent="0.15">
      <c r="A77" s="520">
        <v>22</v>
      </c>
      <c r="B77" s="520" t="s">
        <v>19908</v>
      </c>
      <c r="C77" s="540" t="s">
        <v>19909</v>
      </c>
      <c r="D77" s="771"/>
      <c r="E77" s="542"/>
      <c r="F77" s="534"/>
      <c r="H77" s="541"/>
      <c r="I77" s="757"/>
      <c r="J77" s="525"/>
      <c r="K77" s="718"/>
      <c r="L77" s="1078"/>
      <c r="M77" s="968" t="s">
        <v>19773</v>
      </c>
      <c r="N77" s="525" t="s">
        <v>1678</v>
      </c>
      <c r="O77" s="529">
        <v>0.5</v>
      </c>
      <c r="P77" s="1022"/>
      <c r="Q77" s="772"/>
      <c r="R77" s="776"/>
      <c r="S77" s="776"/>
      <c r="T77" s="537" t="s">
        <v>1678</v>
      </c>
      <c r="U77" s="502">
        <v>0.5</v>
      </c>
      <c r="V77" s="534"/>
      <c r="W77" s="537"/>
      <c r="X77" s="534"/>
      <c r="Y77" s="538"/>
      <c r="Z77" s="531">
        <f>ROUND(ROUND(F73*O77,0)*U77,0)</f>
        <v>168</v>
      </c>
      <c r="AA77" s="539"/>
      <c r="AB77" s="533"/>
    </row>
    <row r="78" spans="1:28" ht="16.7" customHeight="1" x14ac:dyDescent="0.15">
      <c r="A78" s="520">
        <v>22</v>
      </c>
      <c r="B78" s="520" t="s">
        <v>19910</v>
      </c>
      <c r="C78" s="540" t="s">
        <v>19911</v>
      </c>
      <c r="D78" s="771"/>
      <c r="E78" s="542"/>
      <c r="F78" s="534"/>
      <c r="H78" s="541"/>
      <c r="I78" s="770" t="s">
        <v>10418</v>
      </c>
      <c r="J78" s="525" t="s">
        <v>1678</v>
      </c>
      <c r="K78" s="718">
        <v>0.96499999999999997</v>
      </c>
      <c r="L78" s="1078"/>
      <c r="M78" s="1065"/>
      <c r="N78" s="537"/>
      <c r="P78" s="1022"/>
      <c r="Q78" s="772"/>
      <c r="R78" s="776"/>
      <c r="S78" s="776"/>
      <c r="T78" s="537"/>
      <c r="V78" s="534"/>
      <c r="W78" s="537"/>
      <c r="X78" s="534"/>
      <c r="Y78" s="538"/>
      <c r="Z78" s="531">
        <f>ROUND(ROUND(ROUND(ROUND(F73*K78,0)*O77,0),0)*U77,0)</f>
        <v>162</v>
      </c>
      <c r="AA78" s="539"/>
      <c r="AB78" s="533"/>
    </row>
    <row r="79" spans="1:28" ht="16.7" customHeight="1" x14ac:dyDescent="0.15">
      <c r="A79" s="520">
        <v>22</v>
      </c>
      <c r="B79" s="520" t="s">
        <v>19912</v>
      </c>
      <c r="C79" s="540" t="s">
        <v>19913</v>
      </c>
      <c r="D79" s="771"/>
      <c r="E79" s="542"/>
      <c r="F79" s="534"/>
      <c r="H79" s="541"/>
      <c r="I79" s="757"/>
      <c r="J79" s="525"/>
      <c r="K79" s="718"/>
      <c r="L79" s="1078"/>
      <c r="M79" s="1066" t="s">
        <v>19767</v>
      </c>
      <c r="N79" s="525" t="s">
        <v>1678</v>
      </c>
      <c r="O79" s="529">
        <v>0.7</v>
      </c>
      <c r="P79" s="1079"/>
      <c r="Q79" s="936" t="s">
        <v>12830</v>
      </c>
      <c r="R79" s="1067"/>
      <c r="S79" s="1067"/>
      <c r="T79" s="1067"/>
      <c r="U79" s="981"/>
      <c r="V79" s="537"/>
      <c r="W79" s="537"/>
      <c r="X79" s="534"/>
      <c r="Y79" s="538"/>
      <c r="Z79" s="531">
        <f>ROUND(ROUND(F73*O79,0)*U81,0)</f>
        <v>328</v>
      </c>
      <c r="AA79" s="539"/>
      <c r="AB79" s="533"/>
    </row>
    <row r="80" spans="1:28" ht="16.7" customHeight="1" x14ac:dyDescent="0.15">
      <c r="A80" s="520">
        <v>22</v>
      </c>
      <c r="B80" s="520" t="s">
        <v>19914</v>
      </c>
      <c r="C80" s="540" t="s">
        <v>19915</v>
      </c>
      <c r="D80" s="771"/>
      <c r="E80" s="542"/>
      <c r="F80" s="534"/>
      <c r="H80" s="541"/>
      <c r="I80" s="770" t="s">
        <v>10418</v>
      </c>
      <c r="J80" s="525" t="s">
        <v>1678</v>
      </c>
      <c r="K80" s="718">
        <v>0.96499999999999997</v>
      </c>
      <c r="L80" s="1078"/>
      <c r="M80" s="1065"/>
      <c r="N80" s="537"/>
      <c r="P80" s="1079"/>
      <c r="Q80" s="1068"/>
      <c r="R80" s="1069"/>
      <c r="S80" s="1069"/>
      <c r="T80" s="1069"/>
      <c r="U80" s="1070"/>
      <c r="V80" s="537"/>
      <c r="W80" s="537"/>
      <c r="X80" s="534"/>
      <c r="Y80" s="538"/>
      <c r="Z80" s="531">
        <f>ROUND(ROUND(ROUND(ROUND(F73*K80,0)*O79,0)*U81,0),0)</f>
        <v>316</v>
      </c>
      <c r="AA80" s="539"/>
      <c r="AB80" s="533"/>
    </row>
    <row r="81" spans="1:28" ht="16.7" customHeight="1" x14ac:dyDescent="0.15">
      <c r="A81" s="520">
        <v>22</v>
      </c>
      <c r="B81" s="520" t="s">
        <v>19916</v>
      </c>
      <c r="C81" s="540" t="s">
        <v>19917</v>
      </c>
      <c r="D81" s="771"/>
      <c r="E81" s="542"/>
      <c r="F81" s="534"/>
      <c r="H81" s="541"/>
      <c r="I81" s="757"/>
      <c r="J81" s="525"/>
      <c r="K81" s="718"/>
      <c r="L81" s="1078"/>
      <c r="M81" s="968" t="s">
        <v>19773</v>
      </c>
      <c r="N81" s="525" t="s">
        <v>1678</v>
      </c>
      <c r="O81" s="529">
        <v>0.5</v>
      </c>
      <c r="P81" s="1022"/>
      <c r="Q81" s="772"/>
      <c r="R81" s="776"/>
      <c r="S81" s="776"/>
      <c r="T81" s="537" t="s">
        <v>1678</v>
      </c>
      <c r="U81" s="502">
        <v>0.7</v>
      </c>
      <c r="V81" s="534"/>
      <c r="W81" s="537"/>
      <c r="X81" s="534"/>
      <c r="Y81" s="538"/>
      <c r="Z81" s="531">
        <f>ROUND(ROUND(F73*O81,0)*U81,0)</f>
        <v>235</v>
      </c>
      <c r="AA81" s="539"/>
      <c r="AB81" s="533"/>
    </row>
    <row r="82" spans="1:28" ht="16.7" customHeight="1" x14ac:dyDescent="0.15">
      <c r="A82" s="520">
        <v>22</v>
      </c>
      <c r="B82" s="520" t="s">
        <v>19918</v>
      </c>
      <c r="C82" s="540" t="s">
        <v>19919</v>
      </c>
      <c r="D82" s="771"/>
      <c r="E82" s="542"/>
      <c r="F82" s="534"/>
      <c r="H82" s="541"/>
      <c r="I82" s="770" t="s">
        <v>10418</v>
      </c>
      <c r="J82" s="525" t="s">
        <v>1678</v>
      </c>
      <c r="K82" s="718">
        <v>0.96499999999999997</v>
      </c>
      <c r="L82" s="1078"/>
      <c r="M82" s="1065"/>
      <c r="N82" s="537"/>
      <c r="P82" s="1022"/>
      <c r="Q82" s="772"/>
      <c r="R82" s="776"/>
      <c r="S82" s="776"/>
      <c r="T82" s="537"/>
      <c r="V82" s="534"/>
      <c r="W82" s="537"/>
      <c r="X82" s="534"/>
      <c r="Y82" s="538"/>
      <c r="Z82" s="531">
        <f>ROUND(ROUND(ROUND(ROUND(F73*K82,0)*O81,0),0)*U81,0)</f>
        <v>226</v>
      </c>
      <c r="AA82" s="539"/>
      <c r="AB82" s="533"/>
    </row>
    <row r="83" spans="1:28" ht="16.7" customHeight="1" x14ac:dyDescent="0.15">
      <c r="A83" s="520">
        <v>22</v>
      </c>
      <c r="B83" s="520" t="s">
        <v>19920</v>
      </c>
      <c r="C83" s="540" t="s">
        <v>19921</v>
      </c>
      <c r="D83" s="771"/>
      <c r="E83" s="542"/>
      <c r="F83" s="534"/>
      <c r="H83" s="541"/>
      <c r="I83" s="757"/>
      <c r="J83" s="525"/>
      <c r="K83" s="718"/>
      <c r="L83" s="1078"/>
      <c r="M83" s="1066" t="s">
        <v>19767</v>
      </c>
      <c r="N83" s="525" t="s">
        <v>1678</v>
      </c>
      <c r="O83" s="529">
        <v>0.7</v>
      </c>
      <c r="P83" s="1077" t="s">
        <v>14959</v>
      </c>
      <c r="Q83" s="936" t="s">
        <v>12840</v>
      </c>
      <c r="R83" s="1067"/>
      <c r="S83" s="1067"/>
      <c r="T83" s="1067"/>
      <c r="U83" s="981"/>
      <c r="V83" s="537"/>
      <c r="W83" s="537"/>
      <c r="X83" s="534"/>
      <c r="Y83" s="538"/>
      <c r="Z83" s="531">
        <f>ROUND(ROUND(F73*O83,0)*U85,0)</f>
        <v>328</v>
      </c>
      <c r="AA83" s="539"/>
      <c r="AB83" s="533"/>
    </row>
    <row r="84" spans="1:28" ht="16.7" customHeight="1" x14ac:dyDescent="0.15">
      <c r="A84" s="520">
        <v>22</v>
      </c>
      <c r="B84" s="520" t="s">
        <v>19922</v>
      </c>
      <c r="C84" s="540" t="s">
        <v>19923</v>
      </c>
      <c r="D84" s="771"/>
      <c r="E84" s="542"/>
      <c r="F84" s="534"/>
      <c r="H84" s="541"/>
      <c r="I84" s="770" t="s">
        <v>10418</v>
      </c>
      <c r="J84" s="525" t="s">
        <v>1678</v>
      </c>
      <c r="K84" s="718">
        <v>0.96499999999999997</v>
      </c>
      <c r="L84" s="1078"/>
      <c r="M84" s="1065"/>
      <c r="N84" s="537"/>
      <c r="P84" s="1079"/>
      <c r="Q84" s="1068"/>
      <c r="R84" s="1069"/>
      <c r="S84" s="1069"/>
      <c r="T84" s="1069"/>
      <c r="U84" s="1070"/>
      <c r="V84" s="537"/>
      <c r="W84" s="537"/>
      <c r="X84" s="534"/>
      <c r="Y84" s="538"/>
      <c r="Z84" s="531">
        <f>ROUND(ROUND(ROUND(ROUND(F73*K84,0)*O83,0)*U85,0),0)</f>
        <v>316</v>
      </c>
      <c r="AA84" s="539"/>
      <c r="AB84" s="533"/>
    </row>
    <row r="85" spans="1:28" ht="16.7" customHeight="1" x14ac:dyDescent="0.15">
      <c r="A85" s="520">
        <v>22</v>
      </c>
      <c r="B85" s="520" t="s">
        <v>19924</v>
      </c>
      <c r="C85" s="540" t="s">
        <v>19925</v>
      </c>
      <c r="D85" s="771"/>
      <c r="E85" s="542"/>
      <c r="F85" s="534"/>
      <c r="H85" s="541"/>
      <c r="I85" s="757"/>
      <c r="J85" s="525"/>
      <c r="K85" s="718"/>
      <c r="L85" s="1078"/>
      <c r="M85" s="968" t="s">
        <v>19773</v>
      </c>
      <c r="N85" s="525" t="s">
        <v>1678</v>
      </c>
      <c r="O85" s="529">
        <v>0.5</v>
      </c>
      <c r="P85" s="1022"/>
      <c r="Q85" s="772"/>
      <c r="R85" s="776"/>
      <c r="S85" s="776"/>
      <c r="T85" s="537" t="s">
        <v>1678</v>
      </c>
      <c r="U85" s="502">
        <v>0.7</v>
      </c>
      <c r="V85" s="534"/>
      <c r="W85" s="537"/>
      <c r="X85" s="534"/>
      <c r="Y85" s="538"/>
      <c r="Z85" s="531">
        <f>ROUND(ROUND(F73*O85,0)*U85,0)</f>
        <v>235</v>
      </c>
      <c r="AA85" s="539"/>
      <c r="AB85" s="533"/>
    </row>
    <row r="86" spans="1:28" ht="16.7" customHeight="1" x14ac:dyDescent="0.15">
      <c r="A86" s="520">
        <v>22</v>
      </c>
      <c r="B86" s="520" t="s">
        <v>19926</v>
      </c>
      <c r="C86" s="540" t="s">
        <v>19927</v>
      </c>
      <c r="D86" s="771"/>
      <c r="E86" s="542"/>
      <c r="F86" s="534"/>
      <c r="H86" s="541"/>
      <c r="I86" s="770" t="s">
        <v>10418</v>
      </c>
      <c r="J86" s="525" t="s">
        <v>1678</v>
      </c>
      <c r="K86" s="718">
        <v>0.96499999999999997</v>
      </c>
      <c r="L86" s="1078"/>
      <c r="M86" s="1065"/>
      <c r="N86" s="537"/>
      <c r="P86" s="1022"/>
      <c r="Q86" s="772"/>
      <c r="R86" s="776"/>
      <c r="S86" s="776"/>
      <c r="T86" s="537"/>
      <c r="V86" s="534"/>
      <c r="W86" s="537"/>
      <c r="X86" s="534"/>
      <c r="Y86" s="538"/>
      <c r="Z86" s="531">
        <f>ROUND(ROUND(ROUND(ROUND(F73*K86,0)*O85,0),0)*U85,0)</f>
        <v>226</v>
      </c>
      <c r="AA86" s="539"/>
      <c r="AB86" s="533"/>
    </row>
    <row r="87" spans="1:28" ht="16.7" customHeight="1" x14ac:dyDescent="0.15">
      <c r="A87" s="520">
        <v>22</v>
      </c>
      <c r="B87" s="520" t="s">
        <v>19928</v>
      </c>
      <c r="C87" s="540" t="s">
        <v>19929</v>
      </c>
      <c r="D87" s="771"/>
      <c r="E87" s="542"/>
      <c r="F87" s="534"/>
      <c r="H87" s="541"/>
      <c r="I87" s="757"/>
      <c r="J87" s="525"/>
      <c r="K87" s="718"/>
      <c r="L87" s="774"/>
      <c r="M87" s="1066" t="s">
        <v>19767</v>
      </c>
      <c r="N87" s="525" t="s">
        <v>1678</v>
      </c>
      <c r="O87" s="529">
        <v>0.7</v>
      </c>
      <c r="P87" s="767"/>
      <c r="Q87" s="522"/>
      <c r="R87" s="525"/>
      <c r="S87" s="525"/>
      <c r="T87" s="525"/>
      <c r="U87" s="529"/>
      <c r="V87" s="534"/>
      <c r="W87" s="537"/>
      <c r="X87" s="936" t="s">
        <v>14983</v>
      </c>
      <c r="Y87" s="941"/>
      <c r="Z87" s="531">
        <f>ROUND(ROUND(F73*O87,0)-X91,0)</f>
        <v>456</v>
      </c>
      <c r="AA87" s="539"/>
      <c r="AB87" s="533"/>
    </row>
    <row r="88" spans="1:28" ht="16.7" customHeight="1" x14ac:dyDescent="0.15">
      <c r="A88" s="520">
        <v>22</v>
      </c>
      <c r="B88" s="520" t="s">
        <v>19930</v>
      </c>
      <c r="C88" s="540" t="s">
        <v>19931</v>
      </c>
      <c r="D88" s="771"/>
      <c r="E88" s="542"/>
      <c r="F88" s="534"/>
      <c r="H88" s="541"/>
      <c r="I88" s="770" t="s">
        <v>10418</v>
      </c>
      <c r="J88" s="525" t="s">
        <v>1678</v>
      </c>
      <c r="K88" s="718">
        <v>0.96499999999999997</v>
      </c>
      <c r="L88" s="774"/>
      <c r="M88" s="1065"/>
      <c r="N88" s="537"/>
      <c r="P88" s="769"/>
      <c r="Q88" s="534"/>
      <c r="R88" s="537"/>
      <c r="S88" s="537"/>
      <c r="T88" s="537"/>
      <c r="V88" s="534"/>
      <c r="W88" s="537"/>
      <c r="X88" s="1068"/>
      <c r="Y88" s="1070"/>
      <c r="Z88" s="531">
        <f>ROUND(ROUND(ROUND(ROUND(F73*K88,0)*O87,0),0)-X91,0)</f>
        <v>440</v>
      </c>
      <c r="AA88" s="539"/>
      <c r="AB88" s="533"/>
    </row>
    <row r="89" spans="1:28" ht="16.7" customHeight="1" x14ac:dyDescent="0.15">
      <c r="A89" s="520">
        <v>22</v>
      </c>
      <c r="B89" s="520" t="s">
        <v>19932</v>
      </c>
      <c r="C89" s="540" t="s">
        <v>19933</v>
      </c>
      <c r="D89" s="771"/>
      <c r="E89" s="542"/>
      <c r="F89" s="534"/>
      <c r="H89" s="541"/>
      <c r="I89" s="757"/>
      <c r="J89" s="525"/>
      <c r="K89" s="718"/>
      <c r="L89" s="774"/>
      <c r="M89" s="968" t="s">
        <v>19773</v>
      </c>
      <c r="N89" s="525" t="s">
        <v>1678</v>
      </c>
      <c r="O89" s="529">
        <v>0.5</v>
      </c>
      <c r="P89" s="769"/>
      <c r="Q89" s="534"/>
      <c r="R89" s="537"/>
      <c r="S89" s="537"/>
      <c r="T89" s="537"/>
      <c r="V89" s="534"/>
      <c r="W89" s="537"/>
      <c r="X89" s="1068"/>
      <c r="Y89" s="1070"/>
      <c r="Z89" s="531">
        <f>ROUND(ROUND(F73*O89,0)-X91,0)</f>
        <v>323</v>
      </c>
      <c r="AA89" s="539"/>
      <c r="AB89" s="533"/>
    </row>
    <row r="90" spans="1:28" ht="16.7" customHeight="1" x14ac:dyDescent="0.15">
      <c r="A90" s="520">
        <v>22</v>
      </c>
      <c r="B90" s="520" t="s">
        <v>19934</v>
      </c>
      <c r="C90" s="540" t="s">
        <v>19935</v>
      </c>
      <c r="D90" s="771"/>
      <c r="E90" s="542"/>
      <c r="F90" s="534"/>
      <c r="H90" s="541"/>
      <c r="I90" s="770" t="s">
        <v>10418</v>
      </c>
      <c r="J90" s="525" t="s">
        <v>1678</v>
      </c>
      <c r="K90" s="718">
        <v>0.96499999999999997</v>
      </c>
      <c r="L90" s="774"/>
      <c r="M90" s="1065"/>
      <c r="N90" s="537"/>
      <c r="P90" s="769"/>
      <c r="Q90" s="534"/>
      <c r="R90" s="537"/>
      <c r="S90" s="537"/>
      <c r="T90" s="537"/>
      <c r="V90" s="534"/>
      <c r="W90" s="537"/>
      <c r="X90" s="1068"/>
      <c r="Y90" s="1070"/>
      <c r="Z90" s="531">
        <f>ROUND(ROUND(ROUND(ROUND(F73*K90,0)*O89,0),0)-X91,0)</f>
        <v>311</v>
      </c>
      <c r="AA90" s="539"/>
      <c r="AB90" s="533"/>
    </row>
    <row r="91" spans="1:28" ht="16.7" customHeight="1" x14ac:dyDescent="0.15">
      <c r="A91" s="520">
        <v>22</v>
      </c>
      <c r="B91" s="520" t="s">
        <v>19936</v>
      </c>
      <c r="C91" s="540" t="s">
        <v>19937</v>
      </c>
      <c r="D91" s="771"/>
      <c r="E91" s="542"/>
      <c r="F91" s="534"/>
      <c r="H91" s="541"/>
      <c r="I91" s="757"/>
      <c r="J91" s="525"/>
      <c r="K91" s="718"/>
      <c r="L91" s="774"/>
      <c r="M91" s="1066" t="s">
        <v>19767</v>
      </c>
      <c r="N91" s="525" t="s">
        <v>1678</v>
      </c>
      <c r="O91" s="529">
        <v>0.7</v>
      </c>
      <c r="P91" s="1077" t="s">
        <v>10423</v>
      </c>
      <c r="Q91" s="936" t="s">
        <v>12821</v>
      </c>
      <c r="R91" s="1067"/>
      <c r="S91" s="1067"/>
      <c r="T91" s="1067"/>
      <c r="U91" s="981"/>
      <c r="V91" s="537"/>
      <c r="W91" s="537"/>
      <c r="X91" s="775">
        <v>12</v>
      </c>
      <c r="Y91" s="942" t="s">
        <v>14988</v>
      </c>
      <c r="Z91" s="531">
        <f>ROUND(ROUND(ROUND(F73*O91,0)*U93,0)-X91,0)</f>
        <v>222</v>
      </c>
      <c r="AA91" s="539"/>
      <c r="AB91" s="533"/>
    </row>
    <row r="92" spans="1:28" ht="16.7" customHeight="1" x14ac:dyDescent="0.15">
      <c r="A92" s="520">
        <v>22</v>
      </c>
      <c r="B92" s="520" t="s">
        <v>19938</v>
      </c>
      <c r="C92" s="540" t="s">
        <v>19939</v>
      </c>
      <c r="D92" s="771"/>
      <c r="E92" s="542"/>
      <c r="F92" s="534"/>
      <c r="H92" s="541"/>
      <c r="I92" s="770" t="s">
        <v>10418</v>
      </c>
      <c r="J92" s="525" t="s">
        <v>1678</v>
      </c>
      <c r="K92" s="718">
        <v>0.96499999999999997</v>
      </c>
      <c r="L92" s="774"/>
      <c r="M92" s="1065"/>
      <c r="N92" s="537"/>
      <c r="P92" s="1079"/>
      <c r="Q92" s="1068"/>
      <c r="R92" s="1069"/>
      <c r="S92" s="1069"/>
      <c r="T92" s="1069"/>
      <c r="U92" s="1070"/>
      <c r="V92" s="537"/>
      <c r="W92" s="537"/>
      <c r="X92" s="534"/>
      <c r="Y92" s="1070"/>
      <c r="Z92" s="531">
        <f>ROUND(ROUND(ROUND(ROUND(ROUND(F73*K92,0)*O91,0)*U93,0),0)-X91,0)</f>
        <v>214</v>
      </c>
      <c r="AA92" s="539"/>
      <c r="AB92" s="533"/>
    </row>
    <row r="93" spans="1:28" ht="16.7" customHeight="1" x14ac:dyDescent="0.15">
      <c r="A93" s="520">
        <v>22</v>
      </c>
      <c r="B93" s="520" t="s">
        <v>19940</v>
      </c>
      <c r="C93" s="540" t="s">
        <v>19941</v>
      </c>
      <c r="D93" s="771"/>
      <c r="E93" s="542"/>
      <c r="F93" s="534"/>
      <c r="H93" s="541"/>
      <c r="I93" s="757"/>
      <c r="J93" s="525"/>
      <c r="K93" s="718"/>
      <c r="L93" s="774"/>
      <c r="M93" s="968" t="s">
        <v>19773</v>
      </c>
      <c r="N93" s="525" t="s">
        <v>1678</v>
      </c>
      <c r="O93" s="529">
        <v>0.5</v>
      </c>
      <c r="P93" s="1022"/>
      <c r="Q93" s="772"/>
      <c r="R93" s="776"/>
      <c r="S93" s="776"/>
      <c r="T93" s="537" t="s">
        <v>1678</v>
      </c>
      <c r="U93" s="502">
        <v>0.5</v>
      </c>
      <c r="V93" s="534"/>
      <c r="W93" s="537"/>
      <c r="X93" s="534"/>
      <c r="Y93" s="538"/>
      <c r="Z93" s="531">
        <f>ROUND(ROUND(ROUND(F73*O93,0)*U93,0)-X91,0)</f>
        <v>156</v>
      </c>
      <c r="AA93" s="539"/>
      <c r="AB93" s="533"/>
    </row>
    <row r="94" spans="1:28" ht="16.7" customHeight="1" x14ac:dyDescent="0.15">
      <c r="A94" s="520">
        <v>22</v>
      </c>
      <c r="B94" s="520" t="s">
        <v>19942</v>
      </c>
      <c r="C94" s="540" t="s">
        <v>19943</v>
      </c>
      <c r="D94" s="771"/>
      <c r="E94" s="542"/>
      <c r="F94" s="534"/>
      <c r="H94" s="541"/>
      <c r="I94" s="770" t="s">
        <v>10418</v>
      </c>
      <c r="J94" s="525" t="s">
        <v>1678</v>
      </c>
      <c r="K94" s="718">
        <v>0.96499999999999997</v>
      </c>
      <c r="L94" s="774"/>
      <c r="M94" s="1065"/>
      <c r="N94" s="537"/>
      <c r="P94" s="1022"/>
      <c r="Q94" s="772"/>
      <c r="R94" s="776"/>
      <c r="S94" s="776"/>
      <c r="T94" s="537"/>
      <c r="V94" s="534"/>
      <c r="W94" s="537"/>
      <c r="X94" s="534"/>
      <c r="Y94" s="538"/>
      <c r="Z94" s="531">
        <f>ROUND(ROUND(ROUND(ROUND(ROUND(F73*K94,0)*O93,0),0)*U93,0)-X91,0)</f>
        <v>150</v>
      </c>
      <c r="AA94" s="539"/>
      <c r="AB94" s="533"/>
    </row>
    <row r="95" spans="1:28" ht="16.7" customHeight="1" x14ac:dyDescent="0.15">
      <c r="A95" s="520">
        <v>22</v>
      </c>
      <c r="B95" s="520" t="s">
        <v>19944</v>
      </c>
      <c r="C95" s="540" t="s">
        <v>19945</v>
      </c>
      <c r="D95" s="771"/>
      <c r="E95" s="542"/>
      <c r="F95" s="534"/>
      <c r="H95" s="541"/>
      <c r="I95" s="757"/>
      <c r="J95" s="525"/>
      <c r="K95" s="718"/>
      <c r="L95" s="774"/>
      <c r="M95" s="1066" t="s">
        <v>19767</v>
      </c>
      <c r="N95" s="525" t="s">
        <v>1678</v>
      </c>
      <c r="O95" s="529">
        <v>0.7</v>
      </c>
      <c r="P95" s="1079"/>
      <c r="Q95" s="936" t="s">
        <v>12830</v>
      </c>
      <c r="R95" s="1067"/>
      <c r="S95" s="1067"/>
      <c r="T95" s="1067"/>
      <c r="U95" s="981"/>
      <c r="V95" s="537"/>
      <c r="W95" s="537"/>
      <c r="X95" s="534"/>
      <c r="Y95" s="538"/>
      <c r="Z95" s="531">
        <f>ROUND(ROUND(ROUND(F73*O95,0)*U97,0)-X91,0)</f>
        <v>316</v>
      </c>
      <c r="AA95" s="539"/>
      <c r="AB95" s="533"/>
    </row>
    <row r="96" spans="1:28" ht="16.7" customHeight="1" x14ac:dyDescent="0.15">
      <c r="A96" s="520">
        <v>22</v>
      </c>
      <c r="B96" s="520" t="s">
        <v>19946</v>
      </c>
      <c r="C96" s="540" t="s">
        <v>19947</v>
      </c>
      <c r="D96" s="771"/>
      <c r="E96" s="542"/>
      <c r="F96" s="534"/>
      <c r="H96" s="541"/>
      <c r="I96" s="770" t="s">
        <v>10418</v>
      </c>
      <c r="J96" s="525" t="s">
        <v>1678</v>
      </c>
      <c r="K96" s="718">
        <v>0.96499999999999997</v>
      </c>
      <c r="L96" s="774"/>
      <c r="M96" s="1065"/>
      <c r="N96" s="537"/>
      <c r="P96" s="1079"/>
      <c r="Q96" s="1068"/>
      <c r="R96" s="1069"/>
      <c r="S96" s="1069"/>
      <c r="T96" s="1069"/>
      <c r="U96" s="1070"/>
      <c r="V96" s="537"/>
      <c r="W96" s="537"/>
      <c r="X96" s="534"/>
      <c r="Y96" s="538"/>
      <c r="Z96" s="531">
        <f>ROUND(ROUND(ROUND(ROUND(ROUND(F73*K96,0)*O95,0)*U97,0),0)-X91,0)</f>
        <v>304</v>
      </c>
      <c r="AA96" s="539"/>
      <c r="AB96" s="533"/>
    </row>
    <row r="97" spans="1:28" ht="16.7" customHeight="1" x14ac:dyDescent="0.15">
      <c r="A97" s="520">
        <v>22</v>
      </c>
      <c r="B97" s="520" t="s">
        <v>19948</v>
      </c>
      <c r="C97" s="540" t="s">
        <v>19949</v>
      </c>
      <c r="D97" s="771"/>
      <c r="E97" s="542"/>
      <c r="F97" s="534"/>
      <c r="H97" s="541"/>
      <c r="I97" s="757"/>
      <c r="J97" s="525"/>
      <c r="K97" s="718"/>
      <c r="L97" s="774"/>
      <c r="M97" s="968" t="s">
        <v>19773</v>
      </c>
      <c r="N97" s="525" t="s">
        <v>1678</v>
      </c>
      <c r="O97" s="529">
        <v>0.5</v>
      </c>
      <c r="P97" s="1022"/>
      <c r="Q97" s="772"/>
      <c r="R97" s="776"/>
      <c r="S97" s="776"/>
      <c r="T97" s="537" t="s">
        <v>1678</v>
      </c>
      <c r="U97" s="502">
        <v>0.7</v>
      </c>
      <c r="V97" s="534"/>
      <c r="W97" s="537"/>
      <c r="X97" s="534"/>
      <c r="Y97" s="538"/>
      <c r="Z97" s="531">
        <f>ROUND(ROUND(ROUND(F73*O97,0)*U97,0)-X91,0)</f>
        <v>223</v>
      </c>
      <c r="AA97" s="539"/>
      <c r="AB97" s="533"/>
    </row>
    <row r="98" spans="1:28" ht="16.7" customHeight="1" x14ac:dyDescent="0.15">
      <c r="A98" s="520">
        <v>22</v>
      </c>
      <c r="B98" s="520" t="s">
        <v>19950</v>
      </c>
      <c r="C98" s="540" t="s">
        <v>19951</v>
      </c>
      <c r="D98" s="771"/>
      <c r="E98" s="542"/>
      <c r="F98" s="534"/>
      <c r="H98" s="541"/>
      <c r="I98" s="770" t="s">
        <v>10418</v>
      </c>
      <c r="J98" s="525" t="s">
        <v>1678</v>
      </c>
      <c r="K98" s="718">
        <v>0.96499999999999997</v>
      </c>
      <c r="L98" s="774"/>
      <c r="M98" s="1065"/>
      <c r="N98" s="537"/>
      <c r="P98" s="1022"/>
      <c r="Q98" s="772"/>
      <c r="R98" s="776"/>
      <c r="S98" s="776"/>
      <c r="T98" s="537"/>
      <c r="V98" s="534"/>
      <c r="W98" s="537"/>
      <c r="X98" s="534"/>
      <c r="Y98" s="538"/>
      <c r="Z98" s="531">
        <f>ROUND(ROUND(ROUND(ROUND(ROUND(F73*K98,0)*O97,0),0)*U97,0)-X91,0)</f>
        <v>214</v>
      </c>
      <c r="AA98" s="539"/>
      <c r="AB98" s="533"/>
    </row>
    <row r="99" spans="1:28" ht="16.7" customHeight="1" x14ac:dyDescent="0.15">
      <c r="A99" s="520">
        <v>22</v>
      </c>
      <c r="B99" s="520" t="s">
        <v>19952</v>
      </c>
      <c r="C99" s="540" t="s">
        <v>19953</v>
      </c>
      <c r="D99" s="771"/>
      <c r="E99" s="542"/>
      <c r="F99" s="534"/>
      <c r="H99" s="541"/>
      <c r="I99" s="757"/>
      <c r="J99" s="525"/>
      <c r="K99" s="718"/>
      <c r="L99" s="774"/>
      <c r="M99" s="1066" t="s">
        <v>19767</v>
      </c>
      <c r="N99" s="525" t="s">
        <v>1678</v>
      </c>
      <c r="O99" s="529">
        <v>0.7</v>
      </c>
      <c r="P99" s="1077" t="s">
        <v>14959</v>
      </c>
      <c r="Q99" s="936" t="s">
        <v>12840</v>
      </c>
      <c r="R99" s="1067"/>
      <c r="S99" s="1067"/>
      <c r="T99" s="1067"/>
      <c r="U99" s="981"/>
      <c r="V99" s="537"/>
      <c r="W99" s="537"/>
      <c r="X99" s="534"/>
      <c r="Y99" s="538"/>
      <c r="Z99" s="531">
        <f>ROUND(ROUND(ROUND(F73*O99,0)*U101,0)-X91,0)</f>
        <v>316</v>
      </c>
      <c r="AA99" s="539"/>
      <c r="AB99" s="533"/>
    </row>
    <row r="100" spans="1:28" ht="16.7" customHeight="1" x14ac:dyDescent="0.15">
      <c r="A100" s="520">
        <v>22</v>
      </c>
      <c r="B100" s="520" t="s">
        <v>19954</v>
      </c>
      <c r="C100" s="540" t="s">
        <v>19955</v>
      </c>
      <c r="D100" s="771"/>
      <c r="E100" s="542"/>
      <c r="F100" s="534"/>
      <c r="H100" s="541"/>
      <c r="I100" s="770" t="s">
        <v>10418</v>
      </c>
      <c r="J100" s="525" t="s">
        <v>1678</v>
      </c>
      <c r="K100" s="718">
        <v>0.96499999999999997</v>
      </c>
      <c r="L100" s="774"/>
      <c r="M100" s="1065"/>
      <c r="N100" s="537"/>
      <c r="P100" s="1079"/>
      <c r="Q100" s="1068"/>
      <c r="R100" s="1069"/>
      <c r="S100" s="1069"/>
      <c r="T100" s="1069"/>
      <c r="U100" s="1070"/>
      <c r="V100" s="537"/>
      <c r="W100" s="537"/>
      <c r="X100" s="534"/>
      <c r="Y100" s="538"/>
      <c r="Z100" s="531">
        <f>ROUND(ROUND(ROUND(ROUND(ROUND(F73*K100,0)*O99,0)*U101,0),0)-X91,0)</f>
        <v>304</v>
      </c>
      <c r="AA100" s="539"/>
      <c r="AB100" s="533"/>
    </row>
    <row r="101" spans="1:28" ht="16.7" customHeight="1" x14ac:dyDescent="0.15">
      <c r="A101" s="520">
        <v>22</v>
      </c>
      <c r="B101" s="520" t="s">
        <v>19956</v>
      </c>
      <c r="C101" s="540" t="s">
        <v>19957</v>
      </c>
      <c r="D101" s="771"/>
      <c r="E101" s="542"/>
      <c r="F101" s="534"/>
      <c r="H101" s="541"/>
      <c r="I101" s="757"/>
      <c r="J101" s="525"/>
      <c r="K101" s="718"/>
      <c r="L101" s="774"/>
      <c r="M101" s="968" t="s">
        <v>19773</v>
      </c>
      <c r="N101" s="525" t="s">
        <v>1678</v>
      </c>
      <c r="O101" s="529">
        <v>0.5</v>
      </c>
      <c r="P101" s="1022"/>
      <c r="Q101" s="772"/>
      <c r="R101" s="776"/>
      <c r="S101" s="776"/>
      <c r="T101" s="537" t="s">
        <v>1678</v>
      </c>
      <c r="U101" s="502">
        <v>0.7</v>
      </c>
      <c r="V101" s="534"/>
      <c r="W101" s="537"/>
      <c r="X101" s="534"/>
      <c r="Y101" s="538"/>
      <c r="Z101" s="531">
        <f>ROUND(ROUND(ROUND(F73*O101,0)*U101,0)-X91,0)</f>
        <v>223</v>
      </c>
      <c r="AA101" s="539"/>
      <c r="AB101" s="533"/>
    </row>
    <row r="102" spans="1:28" ht="16.7" customHeight="1" x14ac:dyDescent="0.15">
      <c r="A102" s="520">
        <v>22</v>
      </c>
      <c r="B102" s="520" t="s">
        <v>19958</v>
      </c>
      <c r="C102" s="540" t="s">
        <v>19959</v>
      </c>
      <c r="D102" s="771"/>
      <c r="E102" s="542"/>
      <c r="F102" s="534"/>
      <c r="H102" s="541"/>
      <c r="I102" s="770" t="s">
        <v>10418</v>
      </c>
      <c r="J102" s="525" t="s">
        <v>1678</v>
      </c>
      <c r="K102" s="718">
        <v>0.96499999999999997</v>
      </c>
      <c r="L102" s="774"/>
      <c r="M102" s="1065"/>
      <c r="N102" s="537"/>
      <c r="P102" s="1022"/>
      <c r="Q102" s="772"/>
      <c r="R102" s="776"/>
      <c r="S102" s="776"/>
      <c r="T102" s="537"/>
      <c r="V102" s="534"/>
      <c r="W102" s="537"/>
      <c r="X102" s="534"/>
      <c r="Y102" s="538"/>
      <c r="Z102" s="531">
        <f>ROUND(ROUND(ROUND(ROUND(ROUND(F73*K102,0)*O101,0),0)*U101,0)-X91,0)</f>
        <v>214</v>
      </c>
      <c r="AA102" s="539"/>
      <c r="AB102" s="533"/>
    </row>
    <row r="103" spans="1:28" ht="16.7" customHeight="1" x14ac:dyDescent="0.15">
      <c r="A103" s="520">
        <v>22</v>
      </c>
      <c r="B103" s="520" t="s">
        <v>19960</v>
      </c>
      <c r="C103" s="540" t="s">
        <v>19961</v>
      </c>
      <c r="D103" s="771"/>
      <c r="E103" s="542"/>
      <c r="F103" s="947" t="s">
        <v>10640</v>
      </c>
      <c r="G103" s="947"/>
      <c r="H103" s="941"/>
      <c r="I103" s="757"/>
      <c r="J103" s="525"/>
      <c r="K103" s="718"/>
      <c r="L103" s="1074" t="s">
        <v>19766</v>
      </c>
      <c r="M103" s="1066" t="s">
        <v>19767</v>
      </c>
      <c r="N103" s="525" t="s">
        <v>1678</v>
      </c>
      <c r="O103" s="529">
        <v>0.7</v>
      </c>
      <c r="P103" s="767"/>
      <c r="Q103" s="522"/>
      <c r="R103" s="525"/>
      <c r="S103" s="525"/>
      <c r="T103" s="525"/>
      <c r="U103" s="529"/>
      <c r="V103" s="522"/>
      <c r="W103" s="525"/>
      <c r="X103" s="522"/>
      <c r="Y103" s="530"/>
      <c r="Z103" s="531">
        <f>ROUND(F105*O103,0)</f>
        <v>419</v>
      </c>
      <c r="AA103" s="539"/>
      <c r="AB103" s="533"/>
    </row>
    <row r="104" spans="1:28" ht="16.7" customHeight="1" x14ac:dyDescent="0.15">
      <c r="A104" s="520">
        <v>22</v>
      </c>
      <c r="B104" s="520" t="s">
        <v>19962</v>
      </c>
      <c r="C104" s="540" t="s">
        <v>19963</v>
      </c>
      <c r="D104" s="771"/>
      <c r="E104" s="542"/>
      <c r="F104" s="1069"/>
      <c r="G104" s="1069"/>
      <c r="H104" s="1070"/>
      <c r="I104" s="770" t="s">
        <v>10418</v>
      </c>
      <c r="J104" s="525" t="s">
        <v>1678</v>
      </c>
      <c r="K104" s="718">
        <v>0.96499999999999997</v>
      </c>
      <c r="L104" s="1078"/>
      <c r="M104" s="1065"/>
      <c r="N104" s="537"/>
      <c r="P104" s="769"/>
      <c r="Q104" s="534"/>
      <c r="R104" s="537"/>
      <c r="S104" s="537"/>
      <c r="T104" s="537"/>
      <c r="V104" s="534"/>
      <c r="W104" s="537"/>
      <c r="X104" s="534"/>
      <c r="Y104" s="538"/>
      <c r="Z104" s="531">
        <f>ROUND(ROUND(ROUND(F105*K104,0)*O103,0),0)</f>
        <v>405</v>
      </c>
      <c r="AA104" s="539"/>
      <c r="AB104" s="533"/>
    </row>
    <row r="105" spans="1:28" ht="16.7" customHeight="1" x14ac:dyDescent="0.15">
      <c r="A105" s="520">
        <v>22</v>
      </c>
      <c r="B105" s="520" t="s">
        <v>19964</v>
      </c>
      <c r="C105" s="540" t="s">
        <v>19965</v>
      </c>
      <c r="D105" s="771"/>
      <c r="E105" s="542"/>
      <c r="F105" s="1035">
        <f>'6生活介護(基本)'!F153</f>
        <v>599</v>
      </c>
      <c r="G105" s="1035"/>
      <c r="H105" s="541" t="s">
        <v>9</v>
      </c>
      <c r="I105" s="757"/>
      <c r="J105" s="525"/>
      <c r="K105" s="718"/>
      <c r="L105" s="1078"/>
      <c r="M105" s="968" t="s">
        <v>19773</v>
      </c>
      <c r="N105" s="525" t="s">
        <v>1678</v>
      </c>
      <c r="O105" s="529">
        <v>0.5</v>
      </c>
      <c r="P105" s="769"/>
      <c r="Q105" s="534"/>
      <c r="R105" s="537"/>
      <c r="S105" s="537"/>
      <c r="T105" s="537"/>
      <c r="V105" s="534"/>
      <c r="W105" s="537"/>
      <c r="X105" s="534"/>
      <c r="Y105" s="538"/>
      <c r="Z105" s="531">
        <f>ROUND(F105*O105,0)</f>
        <v>300</v>
      </c>
      <c r="AA105" s="539"/>
      <c r="AB105" s="533"/>
    </row>
    <row r="106" spans="1:28" ht="16.7" customHeight="1" x14ac:dyDescent="0.15">
      <c r="A106" s="520">
        <v>22</v>
      </c>
      <c r="B106" s="520" t="s">
        <v>19966</v>
      </c>
      <c r="C106" s="540" t="s">
        <v>19967</v>
      </c>
      <c r="D106" s="771"/>
      <c r="E106" s="542"/>
      <c r="F106" s="537"/>
      <c r="H106" s="541"/>
      <c r="I106" s="770" t="s">
        <v>10418</v>
      </c>
      <c r="J106" s="525" t="s">
        <v>1678</v>
      </c>
      <c r="K106" s="718">
        <v>0.96499999999999997</v>
      </c>
      <c r="L106" s="1078"/>
      <c r="M106" s="1065"/>
      <c r="N106" s="537"/>
      <c r="P106" s="769"/>
      <c r="Q106" s="534"/>
      <c r="R106" s="537"/>
      <c r="S106" s="537"/>
      <c r="T106" s="537"/>
      <c r="V106" s="534"/>
      <c r="W106" s="537"/>
      <c r="X106" s="534"/>
      <c r="Y106" s="538"/>
      <c r="Z106" s="531">
        <f>ROUND(ROUND(ROUND(F105*K106,0)*O105,0),0)</f>
        <v>289</v>
      </c>
      <c r="AA106" s="539"/>
      <c r="AB106" s="533"/>
    </row>
    <row r="107" spans="1:28" ht="16.7" customHeight="1" x14ac:dyDescent="0.15">
      <c r="A107" s="520">
        <v>22</v>
      </c>
      <c r="B107" s="520" t="s">
        <v>19968</v>
      </c>
      <c r="C107" s="540" t="s">
        <v>19969</v>
      </c>
      <c r="D107" s="771"/>
      <c r="E107" s="542"/>
      <c r="F107" s="537"/>
      <c r="H107" s="541"/>
      <c r="I107" s="757"/>
      <c r="J107" s="525"/>
      <c r="K107" s="718"/>
      <c r="L107" s="1078"/>
      <c r="M107" s="1066" t="s">
        <v>19767</v>
      </c>
      <c r="N107" s="525" t="s">
        <v>1678</v>
      </c>
      <c r="O107" s="529">
        <v>0.7</v>
      </c>
      <c r="P107" s="1077" t="s">
        <v>10423</v>
      </c>
      <c r="Q107" s="936" t="s">
        <v>12821</v>
      </c>
      <c r="R107" s="1067"/>
      <c r="S107" s="1067"/>
      <c r="T107" s="1067"/>
      <c r="U107" s="981"/>
      <c r="V107" s="537"/>
      <c r="W107" s="537"/>
      <c r="X107" s="534"/>
      <c r="Y107" s="538"/>
      <c r="Z107" s="531">
        <f>ROUND(ROUND(F105*O107,0)*U109,0)</f>
        <v>210</v>
      </c>
      <c r="AA107" s="539"/>
      <c r="AB107" s="533"/>
    </row>
    <row r="108" spans="1:28" ht="16.7" customHeight="1" x14ac:dyDescent="0.15">
      <c r="A108" s="520">
        <v>22</v>
      </c>
      <c r="B108" s="520" t="s">
        <v>19970</v>
      </c>
      <c r="C108" s="540" t="s">
        <v>19971</v>
      </c>
      <c r="D108" s="771"/>
      <c r="E108" s="542"/>
      <c r="F108" s="537"/>
      <c r="H108" s="541"/>
      <c r="I108" s="770" t="s">
        <v>10418</v>
      </c>
      <c r="J108" s="525" t="s">
        <v>1678</v>
      </c>
      <c r="K108" s="718">
        <v>0.96499999999999997</v>
      </c>
      <c r="L108" s="1078"/>
      <c r="M108" s="1065"/>
      <c r="N108" s="537"/>
      <c r="P108" s="1079"/>
      <c r="Q108" s="1068"/>
      <c r="R108" s="1069"/>
      <c r="S108" s="1069"/>
      <c r="T108" s="1069"/>
      <c r="U108" s="1070"/>
      <c r="V108" s="537"/>
      <c r="W108" s="537"/>
      <c r="X108" s="534"/>
      <c r="Y108" s="538"/>
      <c r="Z108" s="531">
        <f>ROUND(ROUND(ROUND(ROUND(F105*K108,0)*O107,0)*U109,0),0)</f>
        <v>203</v>
      </c>
      <c r="AA108" s="539"/>
      <c r="AB108" s="533"/>
    </row>
    <row r="109" spans="1:28" ht="16.7" customHeight="1" x14ac:dyDescent="0.15">
      <c r="A109" s="520">
        <v>22</v>
      </c>
      <c r="B109" s="520" t="s">
        <v>19972</v>
      </c>
      <c r="C109" s="540" t="s">
        <v>19973</v>
      </c>
      <c r="D109" s="771"/>
      <c r="E109" s="542"/>
      <c r="F109" s="534"/>
      <c r="H109" s="541"/>
      <c r="I109" s="757"/>
      <c r="J109" s="525"/>
      <c r="K109" s="718"/>
      <c r="L109" s="1078"/>
      <c r="M109" s="968" t="s">
        <v>19773</v>
      </c>
      <c r="N109" s="525" t="s">
        <v>1678</v>
      </c>
      <c r="O109" s="529">
        <v>0.5</v>
      </c>
      <c r="P109" s="1022"/>
      <c r="Q109" s="772"/>
      <c r="R109" s="776"/>
      <c r="S109" s="776"/>
      <c r="T109" s="537" t="s">
        <v>1678</v>
      </c>
      <c r="U109" s="502">
        <v>0.5</v>
      </c>
      <c r="V109" s="534"/>
      <c r="W109" s="537"/>
      <c r="X109" s="534"/>
      <c r="Y109" s="538"/>
      <c r="Z109" s="531">
        <f>ROUND(ROUND(F105*O109,0)*U109,0)</f>
        <v>150</v>
      </c>
      <c r="AA109" s="539"/>
      <c r="AB109" s="533"/>
    </row>
    <row r="110" spans="1:28" ht="16.7" customHeight="1" x14ac:dyDescent="0.15">
      <c r="A110" s="520">
        <v>22</v>
      </c>
      <c r="B110" s="520" t="s">
        <v>19974</v>
      </c>
      <c r="C110" s="540" t="s">
        <v>19975</v>
      </c>
      <c r="D110" s="771"/>
      <c r="E110" s="542"/>
      <c r="F110" s="534"/>
      <c r="H110" s="541"/>
      <c r="I110" s="770" t="s">
        <v>10418</v>
      </c>
      <c r="J110" s="525" t="s">
        <v>1678</v>
      </c>
      <c r="K110" s="718">
        <v>0.96499999999999997</v>
      </c>
      <c r="L110" s="1078"/>
      <c r="M110" s="1065"/>
      <c r="N110" s="537"/>
      <c r="P110" s="1022"/>
      <c r="Q110" s="772"/>
      <c r="R110" s="776"/>
      <c r="S110" s="776"/>
      <c r="T110" s="537"/>
      <c r="V110" s="534"/>
      <c r="W110" s="537"/>
      <c r="X110" s="534"/>
      <c r="Y110" s="538"/>
      <c r="Z110" s="531">
        <f>ROUND(ROUND(ROUND(ROUND(F105*K110,0)*O109,0),0)*U109,0)</f>
        <v>145</v>
      </c>
      <c r="AA110" s="539"/>
      <c r="AB110" s="533"/>
    </row>
    <row r="111" spans="1:28" ht="16.7" customHeight="1" x14ac:dyDescent="0.15">
      <c r="A111" s="520">
        <v>22</v>
      </c>
      <c r="B111" s="520" t="s">
        <v>19976</v>
      </c>
      <c r="C111" s="540" t="s">
        <v>19977</v>
      </c>
      <c r="D111" s="771"/>
      <c r="E111" s="542"/>
      <c r="F111" s="534"/>
      <c r="H111" s="541"/>
      <c r="I111" s="757"/>
      <c r="J111" s="525"/>
      <c r="K111" s="718"/>
      <c r="L111" s="1078"/>
      <c r="M111" s="1066" t="s">
        <v>19767</v>
      </c>
      <c r="N111" s="525" t="s">
        <v>1678</v>
      </c>
      <c r="O111" s="529">
        <v>0.7</v>
      </c>
      <c r="P111" s="1079"/>
      <c r="Q111" s="936" t="s">
        <v>12830</v>
      </c>
      <c r="R111" s="1067"/>
      <c r="S111" s="1067"/>
      <c r="T111" s="1067"/>
      <c r="U111" s="981"/>
      <c r="V111" s="537"/>
      <c r="W111" s="537"/>
      <c r="X111" s="534"/>
      <c r="Y111" s="538"/>
      <c r="Z111" s="531">
        <f>ROUND(ROUND(F105*O111,0)*U113,0)</f>
        <v>293</v>
      </c>
      <c r="AA111" s="539"/>
      <c r="AB111" s="533"/>
    </row>
    <row r="112" spans="1:28" ht="16.7" customHeight="1" x14ac:dyDescent="0.15">
      <c r="A112" s="520">
        <v>22</v>
      </c>
      <c r="B112" s="520" t="s">
        <v>19978</v>
      </c>
      <c r="C112" s="540" t="s">
        <v>19979</v>
      </c>
      <c r="D112" s="771"/>
      <c r="E112" s="542"/>
      <c r="F112" s="534"/>
      <c r="H112" s="541"/>
      <c r="I112" s="770" t="s">
        <v>10418</v>
      </c>
      <c r="J112" s="525" t="s">
        <v>1678</v>
      </c>
      <c r="K112" s="718">
        <v>0.96499999999999997</v>
      </c>
      <c r="L112" s="1078"/>
      <c r="M112" s="1065"/>
      <c r="N112" s="537"/>
      <c r="P112" s="1079"/>
      <c r="Q112" s="1068"/>
      <c r="R112" s="1069"/>
      <c r="S112" s="1069"/>
      <c r="T112" s="1069"/>
      <c r="U112" s="1070"/>
      <c r="V112" s="537"/>
      <c r="W112" s="537"/>
      <c r="X112" s="534"/>
      <c r="Y112" s="538"/>
      <c r="Z112" s="531">
        <f>ROUND(ROUND(ROUND(ROUND(F105*K112,0)*O111,0)*U113,0),0)</f>
        <v>284</v>
      </c>
      <c r="AA112" s="539"/>
      <c r="AB112" s="533"/>
    </row>
    <row r="113" spans="1:28" ht="16.7" customHeight="1" x14ac:dyDescent="0.15">
      <c r="A113" s="520">
        <v>22</v>
      </c>
      <c r="B113" s="520" t="s">
        <v>19980</v>
      </c>
      <c r="C113" s="540" t="s">
        <v>19981</v>
      </c>
      <c r="D113" s="771"/>
      <c r="E113" s="542"/>
      <c r="F113" s="534"/>
      <c r="H113" s="541"/>
      <c r="I113" s="757"/>
      <c r="J113" s="525"/>
      <c r="K113" s="718"/>
      <c r="L113" s="1078"/>
      <c r="M113" s="968" t="s">
        <v>19773</v>
      </c>
      <c r="N113" s="525" t="s">
        <v>1678</v>
      </c>
      <c r="O113" s="529">
        <v>0.5</v>
      </c>
      <c r="P113" s="1022"/>
      <c r="Q113" s="772"/>
      <c r="R113" s="776"/>
      <c r="S113" s="776"/>
      <c r="T113" s="537" t="s">
        <v>1678</v>
      </c>
      <c r="U113" s="502">
        <v>0.7</v>
      </c>
      <c r="V113" s="534"/>
      <c r="W113" s="537"/>
      <c r="X113" s="534"/>
      <c r="Y113" s="538"/>
      <c r="Z113" s="531">
        <f>ROUND(ROUND(F105*O113,0)*U113,0)</f>
        <v>210</v>
      </c>
      <c r="AA113" s="539"/>
      <c r="AB113" s="533"/>
    </row>
    <row r="114" spans="1:28" ht="16.7" customHeight="1" x14ac:dyDescent="0.15">
      <c r="A114" s="520">
        <v>22</v>
      </c>
      <c r="B114" s="520" t="s">
        <v>19982</v>
      </c>
      <c r="C114" s="540" t="s">
        <v>19983</v>
      </c>
      <c r="D114" s="771"/>
      <c r="E114" s="542"/>
      <c r="F114" s="534"/>
      <c r="H114" s="541"/>
      <c r="I114" s="770" t="s">
        <v>10418</v>
      </c>
      <c r="J114" s="525" t="s">
        <v>1678</v>
      </c>
      <c r="K114" s="718">
        <v>0.96499999999999997</v>
      </c>
      <c r="L114" s="1078"/>
      <c r="M114" s="1065"/>
      <c r="N114" s="537"/>
      <c r="P114" s="1022"/>
      <c r="Q114" s="772"/>
      <c r="R114" s="776"/>
      <c r="S114" s="776"/>
      <c r="T114" s="537"/>
      <c r="V114" s="534"/>
      <c r="W114" s="537"/>
      <c r="X114" s="534"/>
      <c r="Y114" s="538"/>
      <c r="Z114" s="531">
        <f>ROUND(ROUND(ROUND(ROUND(F105*K114,0)*O113,0),0)*U113,0)</f>
        <v>202</v>
      </c>
      <c r="AA114" s="539"/>
      <c r="AB114" s="533"/>
    </row>
    <row r="115" spans="1:28" ht="16.7" customHeight="1" x14ac:dyDescent="0.15">
      <c r="A115" s="520">
        <v>22</v>
      </c>
      <c r="B115" s="520" t="s">
        <v>19984</v>
      </c>
      <c r="C115" s="540" t="s">
        <v>19985</v>
      </c>
      <c r="D115" s="771"/>
      <c r="E115" s="542"/>
      <c r="F115" s="534"/>
      <c r="H115" s="541"/>
      <c r="I115" s="757"/>
      <c r="J115" s="525"/>
      <c r="K115" s="718"/>
      <c r="L115" s="1078"/>
      <c r="M115" s="1066" t="s">
        <v>19767</v>
      </c>
      <c r="N115" s="525" t="s">
        <v>1678</v>
      </c>
      <c r="O115" s="529">
        <v>0.7</v>
      </c>
      <c r="P115" s="1077" t="s">
        <v>14959</v>
      </c>
      <c r="Q115" s="936" t="s">
        <v>12840</v>
      </c>
      <c r="R115" s="1067"/>
      <c r="S115" s="1067"/>
      <c r="T115" s="1067"/>
      <c r="U115" s="981"/>
      <c r="V115" s="537"/>
      <c r="W115" s="537"/>
      <c r="X115" s="534"/>
      <c r="Y115" s="538"/>
      <c r="Z115" s="531">
        <f>ROUND(ROUND(F105*O115,0)*U117,0)</f>
        <v>293</v>
      </c>
      <c r="AA115" s="539"/>
      <c r="AB115" s="533"/>
    </row>
    <row r="116" spans="1:28" ht="16.7" customHeight="1" x14ac:dyDescent="0.15">
      <c r="A116" s="520">
        <v>22</v>
      </c>
      <c r="B116" s="520" t="s">
        <v>19986</v>
      </c>
      <c r="C116" s="540" t="s">
        <v>19987</v>
      </c>
      <c r="D116" s="771"/>
      <c r="E116" s="542"/>
      <c r="F116" s="534"/>
      <c r="H116" s="541"/>
      <c r="I116" s="770" t="s">
        <v>10418</v>
      </c>
      <c r="J116" s="525" t="s">
        <v>1678</v>
      </c>
      <c r="K116" s="718">
        <v>0.96499999999999997</v>
      </c>
      <c r="L116" s="1078"/>
      <c r="M116" s="1065"/>
      <c r="N116" s="537"/>
      <c r="P116" s="1079"/>
      <c r="Q116" s="1068"/>
      <c r="R116" s="1069"/>
      <c r="S116" s="1069"/>
      <c r="T116" s="1069"/>
      <c r="U116" s="1070"/>
      <c r="V116" s="537"/>
      <c r="W116" s="537"/>
      <c r="X116" s="534"/>
      <c r="Y116" s="538"/>
      <c r="Z116" s="531">
        <f>ROUND(ROUND(ROUND(ROUND(F105*K116,0)*O115,0)*U117,0),0)</f>
        <v>284</v>
      </c>
      <c r="AA116" s="539"/>
      <c r="AB116" s="533"/>
    </row>
    <row r="117" spans="1:28" ht="16.7" customHeight="1" x14ac:dyDescent="0.15">
      <c r="A117" s="520">
        <v>22</v>
      </c>
      <c r="B117" s="520" t="s">
        <v>19988</v>
      </c>
      <c r="C117" s="540" t="s">
        <v>19989</v>
      </c>
      <c r="D117" s="771"/>
      <c r="E117" s="542"/>
      <c r="F117" s="534"/>
      <c r="H117" s="541"/>
      <c r="I117" s="757"/>
      <c r="J117" s="525"/>
      <c r="K117" s="718"/>
      <c r="L117" s="1078"/>
      <c r="M117" s="968" t="s">
        <v>19773</v>
      </c>
      <c r="N117" s="525" t="s">
        <v>1678</v>
      </c>
      <c r="O117" s="529">
        <v>0.5</v>
      </c>
      <c r="P117" s="1022"/>
      <c r="Q117" s="772"/>
      <c r="R117" s="776"/>
      <c r="S117" s="776"/>
      <c r="T117" s="537" t="s">
        <v>1678</v>
      </c>
      <c r="U117" s="502">
        <v>0.7</v>
      </c>
      <c r="V117" s="534"/>
      <c r="W117" s="537"/>
      <c r="X117" s="534"/>
      <c r="Y117" s="538"/>
      <c r="Z117" s="531">
        <f>ROUND(ROUND(F105*O117,0)*U117,0)</f>
        <v>210</v>
      </c>
      <c r="AA117" s="539"/>
      <c r="AB117" s="533"/>
    </row>
    <row r="118" spans="1:28" ht="16.7" customHeight="1" x14ac:dyDescent="0.15">
      <c r="A118" s="520">
        <v>22</v>
      </c>
      <c r="B118" s="520" t="s">
        <v>19990</v>
      </c>
      <c r="C118" s="540" t="s">
        <v>19991</v>
      </c>
      <c r="D118" s="771"/>
      <c r="E118" s="542"/>
      <c r="F118" s="534"/>
      <c r="H118" s="541"/>
      <c r="I118" s="770" t="s">
        <v>10418</v>
      </c>
      <c r="J118" s="525" t="s">
        <v>1678</v>
      </c>
      <c r="K118" s="718">
        <v>0.96499999999999997</v>
      </c>
      <c r="L118" s="1078"/>
      <c r="M118" s="1065"/>
      <c r="N118" s="537"/>
      <c r="P118" s="1022"/>
      <c r="Q118" s="772"/>
      <c r="R118" s="776"/>
      <c r="S118" s="776"/>
      <c r="T118" s="537"/>
      <c r="V118" s="534"/>
      <c r="W118" s="537"/>
      <c r="X118" s="534"/>
      <c r="Y118" s="538"/>
      <c r="Z118" s="531">
        <f>ROUND(ROUND(ROUND(ROUND(F105*K118,0)*O117,0),0)*U117,0)</f>
        <v>202</v>
      </c>
      <c r="AA118" s="539"/>
      <c r="AB118" s="533"/>
    </row>
    <row r="119" spans="1:28" ht="16.7" customHeight="1" x14ac:dyDescent="0.15">
      <c r="A119" s="520">
        <v>22</v>
      </c>
      <c r="B119" s="520" t="s">
        <v>19992</v>
      </c>
      <c r="C119" s="540" t="s">
        <v>19993</v>
      </c>
      <c r="D119" s="771"/>
      <c r="E119" s="542"/>
      <c r="F119" s="534"/>
      <c r="H119" s="541"/>
      <c r="I119" s="757"/>
      <c r="J119" s="525"/>
      <c r="K119" s="718"/>
      <c r="L119" s="774"/>
      <c r="M119" s="1066" t="s">
        <v>19767</v>
      </c>
      <c r="N119" s="525" t="s">
        <v>1678</v>
      </c>
      <c r="O119" s="529">
        <v>0.7</v>
      </c>
      <c r="P119" s="767"/>
      <c r="Q119" s="522"/>
      <c r="R119" s="525"/>
      <c r="S119" s="525"/>
      <c r="T119" s="525"/>
      <c r="U119" s="529"/>
      <c r="V119" s="534"/>
      <c r="W119" s="537"/>
      <c r="X119" s="936" t="s">
        <v>14983</v>
      </c>
      <c r="Y119" s="941"/>
      <c r="Z119" s="531">
        <f>ROUND(ROUND(F105*O119,0)-X123,0)</f>
        <v>407</v>
      </c>
      <c r="AA119" s="539"/>
      <c r="AB119" s="533"/>
    </row>
    <row r="120" spans="1:28" ht="16.7" customHeight="1" x14ac:dyDescent="0.15">
      <c r="A120" s="520">
        <v>22</v>
      </c>
      <c r="B120" s="520" t="s">
        <v>19994</v>
      </c>
      <c r="C120" s="540" t="s">
        <v>19995</v>
      </c>
      <c r="D120" s="771"/>
      <c r="E120" s="542"/>
      <c r="F120" s="534"/>
      <c r="H120" s="541"/>
      <c r="I120" s="770" t="s">
        <v>10418</v>
      </c>
      <c r="J120" s="525" t="s">
        <v>1678</v>
      </c>
      <c r="K120" s="718">
        <v>0.96499999999999997</v>
      </c>
      <c r="L120" s="774"/>
      <c r="M120" s="1065"/>
      <c r="N120" s="537"/>
      <c r="P120" s="769"/>
      <c r="Q120" s="534"/>
      <c r="R120" s="537"/>
      <c r="S120" s="537"/>
      <c r="T120" s="537"/>
      <c r="V120" s="534"/>
      <c r="W120" s="537"/>
      <c r="X120" s="1068"/>
      <c r="Y120" s="1070"/>
      <c r="Z120" s="531">
        <f>ROUND(ROUND(ROUND(ROUND(F105*K120,0)*O119,0),0)-X123,0)</f>
        <v>393</v>
      </c>
      <c r="AA120" s="539"/>
      <c r="AB120" s="533"/>
    </row>
    <row r="121" spans="1:28" ht="16.7" customHeight="1" x14ac:dyDescent="0.15">
      <c r="A121" s="520">
        <v>22</v>
      </c>
      <c r="B121" s="520" t="s">
        <v>19996</v>
      </c>
      <c r="C121" s="540" t="s">
        <v>19997</v>
      </c>
      <c r="D121" s="771"/>
      <c r="E121" s="542"/>
      <c r="F121" s="534"/>
      <c r="H121" s="541"/>
      <c r="I121" s="757"/>
      <c r="J121" s="525"/>
      <c r="K121" s="718"/>
      <c r="L121" s="774"/>
      <c r="M121" s="968" t="s">
        <v>19773</v>
      </c>
      <c r="N121" s="525" t="s">
        <v>1678</v>
      </c>
      <c r="O121" s="529">
        <v>0.5</v>
      </c>
      <c r="P121" s="769"/>
      <c r="Q121" s="534"/>
      <c r="R121" s="537"/>
      <c r="S121" s="537"/>
      <c r="T121" s="537"/>
      <c r="V121" s="534"/>
      <c r="W121" s="537"/>
      <c r="X121" s="1068"/>
      <c r="Y121" s="1070"/>
      <c r="Z121" s="531">
        <f>ROUND(ROUND(F105*O121,0)-X123,0)</f>
        <v>288</v>
      </c>
      <c r="AA121" s="539"/>
      <c r="AB121" s="533"/>
    </row>
    <row r="122" spans="1:28" ht="16.7" customHeight="1" x14ac:dyDescent="0.15">
      <c r="A122" s="520">
        <v>22</v>
      </c>
      <c r="B122" s="520" t="s">
        <v>19998</v>
      </c>
      <c r="C122" s="540" t="s">
        <v>19999</v>
      </c>
      <c r="D122" s="771"/>
      <c r="E122" s="542"/>
      <c r="F122" s="534"/>
      <c r="H122" s="541"/>
      <c r="I122" s="770" t="s">
        <v>10418</v>
      </c>
      <c r="J122" s="525" t="s">
        <v>1678</v>
      </c>
      <c r="K122" s="718">
        <v>0.96499999999999997</v>
      </c>
      <c r="L122" s="774"/>
      <c r="M122" s="1065"/>
      <c r="N122" s="537"/>
      <c r="P122" s="769"/>
      <c r="Q122" s="534"/>
      <c r="R122" s="537"/>
      <c r="S122" s="537"/>
      <c r="T122" s="537"/>
      <c r="V122" s="534"/>
      <c r="W122" s="537"/>
      <c r="X122" s="1068"/>
      <c r="Y122" s="1070"/>
      <c r="Z122" s="531">
        <f>ROUND(ROUND(ROUND(ROUND(F105*K122,0)*O121,0),0)-X123,0)</f>
        <v>277</v>
      </c>
      <c r="AA122" s="539"/>
      <c r="AB122" s="533"/>
    </row>
    <row r="123" spans="1:28" ht="16.7" customHeight="1" x14ac:dyDescent="0.15">
      <c r="A123" s="520">
        <v>22</v>
      </c>
      <c r="B123" s="520" t="s">
        <v>20000</v>
      </c>
      <c r="C123" s="540" t="s">
        <v>20001</v>
      </c>
      <c r="D123" s="771"/>
      <c r="E123" s="542"/>
      <c r="F123" s="534"/>
      <c r="H123" s="541"/>
      <c r="I123" s="757"/>
      <c r="J123" s="525"/>
      <c r="K123" s="718"/>
      <c r="L123" s="774"/>
      <c r="M123" s="1066" t="s">
        <v>19767</v>
      </c>
      <c r="N123" s="525" t="s">
        <v>1678</v>
      </c>
      <c r="O123" s="529">
        <v>0.7</v>
      </c>
      <c r="P123" s="1077" t="s">
        <v>10423</v>
      </c>
      <c r="Q123" s="936" t="s">
        <v>12821</v>
      </c>
      <c r="R123" s="1067"/>
      <c r="S123" s="1067"/>
      <c r="T123" s="1067"/>
      <c r="U123" s="981"/>
      <c r="V123" s="537"/>
      <c r="W123" s="537"/>
      <c r="X123" s="775">
        <v>12</v>
      </c>
      <c r="Y123" s="942" t="s">
        <v>14988</v>
      </c>
      <c r="Z123" s="531">
        <f>ROUND(ROUND(ROUND(F105*O123,0)*U125,0)-X123,0)</f>
        <v>198</v>
      </c>
      <c r="AA123" s="539"/>
      <c r="AB123" s="533"/>
    </row>
    <row r="124" spans="1:28" ht="16.7" customHeight="1" x14ac:dyDescent="0.15">
      <c r="A124" s="520">
        <v>22</v>
      </c>
      <c r="B124" s="520" t="s">
        <v>20002</v>
      </c>
      <c r="C124" s="540" t="s">
        <v>20003</v>
      </c>
      <c r="D124" s="771"/>
      <c r="E124" s="542"/>
      <c r="F124" s="534"/>
      <c r="H124" s="541"/>
      <c r="I124" s="770" t="s">
        <v>10418</v>
      </c>
      <c r="J124" s="525" t="s">
        <v>1678</v>
      </c>
      <c r="K124" s="718">
        <v>0.96499999999999997</v>
      </c>
      <c r="L124" s="774"/>
      <c r="M124" s="1065"/>
      <c r="N124" s="537"/>
      <c r="P124" s="1079"/>
      <c r="Q124" s="1068"/>
      <c r="R124" s="1069"/>
      <c r="S124" s="1069"/>
      <c r="T124" s="1069"/>
      <c r="U124" s="1070"/>
      <c r="V124" s="537"/>
      <c r="W124" s="537"/>
      <c r="X124" s="534"/>
      <c r="Y124" s="1070"/>
      <c r="Z124" s="531">
        <f>ROUND(ROUND(ROUND(ROUND(ROUND(F105*K124,0)*O123,0)*U125,0),0)-X123,0)</f>
        <v>191</v>
      </c>
      <c r="AA124" s="539"/>
      <c r="AB124" s="533"/>
    </row>
    <row r="125" spans="1:28" ht="16.7" customHeight="1" x14ac:dyDescent="0.15">
      <c r="A125" s="520">
        <v>22</v>
      </c>
      <c r="B125" s="520" t="s">
        <v>20004</v>
      </c>
      <c r="C125" s="540" t="s">
        <v>20005</v>
      </c>
      <c r="D125" s="771"/>
      <c r="E125" s="542"/>
      <c r="F125" s="534"/>
      <c r="H125" s="541"/>
      <c r="I125" s="757"/>
      <c r="J125" s="525"/>
      <c r="K125" s="718"/>
      <c r="L125" s="774"/>
      <c r="M125" s="968" t="s">
        <v>19773</v>
      </c>
      <c r="N125" s="525" t="s">
        <v>1678</v>
      </c>
      <c r="O125" s="529">
        <v>0.5</v>
      </c>
      <c r="P125" s="1022"/>
      <c r="Q125" s="772"/>
      <c r="R125" s="776"/>
      <c r="S125" s="776"/>
      <c r="T125" s="537" t="s">
        <v>1678</v>
      </c>
      <c r="U125" s="502">
        <v>0.5</v>
      </c>
      <c r="V125" s="534"/>
      <c r="W125" s="537"/>
      <c r="X125" s="534"/>
      <c r="Y125" s="538"/>
      <c r="Z125" s="531">
        <f>ROUND(ROUND(ROUND(F105*O125,0)*U125,0)-X123,0)</f>
        <v>138</v>
      </c>
      <c r="AA125" s="539"/>
      <c r="AB125" s="533"/>
    </row>
    <row r="126" spans="1:28" ht="16.7" customHeight="1" x14ac:dyDescent="0.15">
      <c r="A126" s="520">
        <v>22</v>
      </c>
      <c r="B126" s="520" t="s">
        <v>20006</v>
      </c>
      <c r="C126" s="540" t="s">
        <v>20007</v>
      </c>
      <c r="D126" s="771"/>
      <c r="E126" s="542"/>
      <c r="F126" s="534"/>
      <c r="H126" s="541"/>
      <c r="I126" s="770" t="s">
        <v>10418</v>
      </c>
      <c r="J126" s="525" t="s">
        <v>1678</v>
      </c>
      <c r="K126" s="718">
        <v>0.96499999999999997</v>
      </c>
      <c r="L126" s="774"/>
      <c r="M126" s="1065"/>
      <c r="N126" s="537"/>
      <c r="P126" s="1022"/>
      <c r="Q126" s="772"/>
      <c r="R126" s="776"/>
      <c r="S126" s="776"/>
      <c r="T126" s="537"/>
      <c r="V126" s="534"/>
      <c r="W126" s="537"/>
      <c r="X126" s="534"/>
      <c r="Y126" s="538"/>
      <c r="Z126" s="531">
        <f>ROUND(ROUND(ROUND(ROUND(ROUND(F105*K126,0)*O125,0),0)*U125,0)-X123,0)</f>
        <v>133</v>
      </c>
      <c r="AA126" s="539"/>
      <c r="AB126" s="533"/>
    </row>
    <row r="127" spans="1:28" ht="16.7" customHeight="1" x14ac:dyDescent="0.15">
      <c r="A127" s="520">
        <v>22</v>
      </c>
      <c r="B127" s="520" t="s">
        <v>20008</v>
      </c>
      <c r="C127" s="540" t="s">
        <v>20009</v>
      </c>
      <c r="D127" s="771"/>
      <c r="E127" s="542"/>
      <c r="F127" s="534"/>
      <c r="H127" s="541"/>
      <c r="I127" s="757"/>
      <c r="J127" s="525"/>
      <c r="K127" s="718"/>
      <c r="L127" s="774"/>
      <c r="M127" s="1066" t="s">
        <v>19767</v>
      </c>
      <c r="N127" s="525" t="s">
        <v>1678</v>
      </c>
      <c r="O127" s="529">
        <v>0.7</v>
      </c>
      <c r="P127" s="1079"/>
      <c r="Q127" s="936" t="s">
        <v>12830</v>
      </c>
      <c r="R127" s="1067"/>
      <c r="S127" s="1067"/>
      <c r="T127" s="1067"/>
      <c r="U127" s="981"/>
      <c r="V127" s="537"/>
      <c r="W127" s="537"/>
      <c r="X127" s="534"/>
      <c r="Y127" s="538"/>
      <c r="Z127" s="531">
        <f>ROUND(ROUND(ROUND(F105*O127,0)*U129,0)-X123,0)</f>
        <v>281</v>
      </c>
      <c r="AA127" s="539"/>
      <c r="AB127" s="533"/>
    </row>
    <row r="128" spans="1:28" ht="16.7" customHeight="1" x14ac:dyDescent="0.15">
      <c r="A128" s="520">
        <v>22</v>
      </c>
      <c r="B128" s="520" t="s">
        <v>20010</v>
      </c>
      <c r="C128" s="540" t="s">
        <v>20011</v>
      </c>
      <c r="D128" s="771"/>
      <c r="E128" s="542"/>
      <c r="F128" s="534"/>
      <c r="H128" s="541"/>
      <c r="I128" s="770" t="s">
        <v>10418</v>
      </c>
      <c r="J128" s="525" t="s">
        <v>1678</v>
      </c>
      <c r="K128" s="718">
        <v>0.96499999999999997</v>
      </c>
      <c r="L128" s="774"/>
      <c r="M128" s="1065"/>
      <c r="N128" s="537"/>
      <c r="P128" s="1079"/>
      <c r="Q128" s="1068"/>
      <c r="R128" s="1069"/>
      <c r="S128" s="1069"/>
      <c r="T128" s="1069"/>
      <c r="U128" s="1070"/>
      <c r="V128" s="537"/>
      <c r="W128" s="537"/>
      <c r="X128" s="534"/>
      <c r="Y128" s="538"/>
      <c r="Z128" s="531">
        <f>ROUND(ROUND(ROUND(ROUND(ROUND(F105*K128,0)*O127,0)*U129,0),0)-X123,0)</f>
        <v>272</v>
      </c>
      <c r="AA128" s="539"/>
      <c r="AB128" s="533"/>
    </row>
    <row r="129" spans="1:28" ht="16.7" customHeight="1" x14ac:dyDescent="0.15">
      <c r="A129" s="520">
        <v>22</v>
      </c>
      <c r="B129" s="520" t="s">
        <v>20012</v>
      </c>
      <c r="C129" s="540" t="s">
        <v>20013</v>
      </c>
      <c r="D129" s="771"/>
      <c r="E129" s="542"/>
      <c r="F129" s="534"/>
      <c r="H129" s="541"/>
      <c r="I129" s="757"/>
      <c r="J129" s="525"/>
      <c r="K129" s="718"/>
      <c r="L129" s="774"/>
      <c r="M129" s="968" t="s">
        <v>19773</v>
      </c>
      <c r="N129" s="525" t="s">
        <v>1678</v>
      </c>
      <c r="O129" s="529">
        <v>0.5</v>
      </c>
      <c r="P129" s="1022"/>
      <c r="Q129" s="772"/>
      <c r="R129" s="776"/>
      <c r="S129" s="776"/>
      <c r="T129" s="537" t="s">
        <v>1678</v>
      </c>
      <c r="U129" s="502">
        <v>0.7</v>
      </c>
      <c r="V129" s="534"/>
      <c r="W129" s="537"/>
      <c r="X129" s="534"/>
      <c r="Y129" s="538"/>
      <c r="Z129" s="531">
        <f>ROUND(ROUND(ROUND(F105*O129,0)*U129,0)-X123,0)</f>
        <v>198</v>
      </c>
      <c r="AA129" s="539"/>
      <c r="AB129" s="533"/>
    </row>
    <row r="130" spans="1:28" ht="16.7" customHeight="1" x14ac:dyDescent="0.15">
      <c r="A130" s="520">
        <v>22</v>
      </c>
      <c r="B130" s="520" t="s">
        <v>20014</v>
      </c>
      <c r="C130" s="540" t="s">
        <v>20015</v>
      </c>
      <c r="D130" s="771"/>
      <c r="E130" s="542"/>
      <c r="F130" s="534"/>
      <c r="H130" s="541"/>
      <c r="I130" s="770" t="s">
        <v>10418</v>
      </c>
      <c r="J130" s="525" t="s">
        <v>1678</v>
      </c>
      <c r="K130" s="718">
        <v>0.96499999999999997</v>
      </c>
      <c r="L130" s="774"/>
      <c r="M130" s="1065"/>
      <c r="N130" s="537"/>
      <c r="P130" s="1022"/>
      <c r="Q130" s="772"/>
      <c r="R130" s="776"/>
      <c r="S130" s="776"/>
      <c r="T130" s="537"/>
      <c r="V130" s="534"/>
      <c r="W130" s="537"/>
      <c r="X130" s="534"/>
      <c r="Y130" s="538"/>
      <c r="Z130" s="531">
        <f>ROUND(ROUND(ROUND(ROUND(ROUND(F105*K130,0)*O129,0),0)*U129,0)-X123,0)</f>
        <v>190</v>
      </c>
      <c r="AA130" s="539"/>
      <c r="AB130" s="533"/>
    </row>
    <row r="131" spans="1:28" ht="16.7" customHeight="1" x14ac:dyDescent="0.15">
      <c r="A131" s="520">
        <v>22</v>
      </c>
      <c r="B131" s="520" t="s">
        <v>20016</v>
      </c>
      <c r="C131" s="540" t="s">
        <v>20017</v>
      </c>
      <c r="D131" s="771"/>
      <c r="E131" s="542"/>
      <c r="F131" s="534"/>
      <c r="H131" s="541"/>
      <c r="I131" s="757"/>
      <c r="J131" s="525"/>
      <c r="K131" s="718"/>
      <c r="L131" s="774"/>
      <c r="M131" s="1066" t="s">
        <v>19767</v>
      </c>
      <c r="N131" s="525" t="s">
        <v>1678</v>
      </c>
      <c r="O131" s="529">
        <v>0.7</v>
      </c>
      <c r="P131" s="1077" t="s">
        <v>14959</v>
      </c>
      <c r="Q131" s="936" t="s">
        <v>12840</v>
      </c>
      <c r="R131" s="1067"/>
      <c r="S131" s="1067"/>
      <c r="T131" s="1067"/>
      <c r="U131" s="981"/>
      <c r="V131" s="537"/>
      <c r="W131" s="537"/>
      <c r="X131" s="534"/>
      <c r="Y131" s="538"/>
      <c r="Z131" s="531">
        <f>ROUND(ROUND(ROUND(F105*O131,0)*U133,0)-X123,0)</f>
        <v>281</v>
      </c>
      <c r="AA131" s="539"/>
      <c r="AB131" s="533"/>
    </row>
    <row r="132" spans="1:28" ht="16.7" customHeight="1" x14ac:dyDescent="0.15">
      <c r="A132" s="520">
        <v>22</v>
      </c>
      <c r="B132" s="520" t="s">
        <v>20018</v>
      </c>
      <c r="C132" s="540" t="s">
        <v>20019</v>
      </c>
      <c r="D132" s="771"/>
      <c r="E132" s="542"/>
      <c r="F132" s="534"/>
      <c r="H132" s="541"/>
      <c r="I132" s="770" t="s">
        <v>10418</v>
      </c>
      <c r="J132" s="525" t="s">
        <v>1678</v>
      </c>
      <c r="K132" s="718">
        <v>0.96499999999999997</v>
      </c>
      <c r="L132" s="774"/>
      <c r="M132" s="1065"/>
      <c r="N132" s="537"/>
      <c r="P132" s="1079"/>
      <c r="Q132" s="1068"/>
      <c r="R132" s="1069"/>
      <c r="S132" s="1069"/>
      <c r="T132" s="1069"/>
      <c r="U132" s="1070"/>
      <c r="V132" s="537"/>
      <c r="W132" s="537"/>
      <c r="X132" s="534"/>
      <c r="Y132" s="538"/>
      <c r="Z132" s="531">
        <f>ROUND(ROUND(ROUND(ROUND(ROUND(F105*K132,0)*O131,0)*U133,0),0)-X123,0)</f>
        <v>272</v>
      </c>
      <c r="AA132" s="539"/>
      <c r="AB132" s="533"/>
    </row>
    <row r="133" spans="1:28" ht="16.7" customHeight="1" x14ac:dyDescent="0.15">
      <c r="A133" s="520">
        <v>22</v>
      </c>
      <c r="B133" s="520" t="s">
        <v>20020</v>
      </c>
      <c r="C133" s="540" t="s">
        <v>20021</v>
      </c>
      <c r="D133" s="771"/>
      <c r="E133" s="542"/>
      <c r="F133" s="534"/>
      <c r="H133" s="541"/>
      <c r="I133" s="757"/>
      <c r="J133" s="525"/>
      <c r="K133" s="718"/>
      <c r="L133" s="774"/>
      <c r="M133" s="968" t="s">
        <v>19773</v>
      </c>
      <c r="N133" s="525" t="s">
        <v>1678</v>
      </c>
      <c r="O133" s="529">
        <v>0.5</v>
      </c>
      <c r="P133" s="1022"/>
      <c r="Q133" s="772"/>
      <c r="R133" s="776"/>
      <c r="S133" s="776"/>
      <c r="T133" s="537" t="s">
        <v>1678</v>
      </c>
      <c r="U133" s="502">
        <v>0.7</v>
      </c>
      <c r="V133" s="534"/>
      <c r="W133" s="537"/>
      <c r="X133" s="534"/>
      <c r="Y133" s="538"/>
      <c r="Z133" s="531">
        <f>ROUND(ROUND(ROUND(F105*O133,0)*U133,0)-X123,0)</f>
        <v>198</v>
      </c>
      <c r="AA133" s="539"/>
      <c r="AB133" s="533"/>
    </row>
    <row r="134" spans="1:28" ht="16.7" customHeight="1" x14ac:dyDescent="0.15">
      <c r="A134" s="520">
        <v>22</v>
      </c>
      <c r="B134" s="520" t="s">
        <v>20022</v>
      </c>
      <c r="C134" s="540" t="s">
        <v>20023</v>
      </c>
      <c r="D134" s="777"/>
      <c r="E134" s="557"/>
      <c r="F134" s="550"/>
      <c r="G134" s="650"/>
      <c r="H134" s="558"/>
      <c r="I134" s="778" t="s">
        <v>10418</v>
      </c>
      <c r="J134" s="526" t="s">
        <v>1678</v>
      </c>
      <c r="K134" s="575">
        <v>0.96499999999999997</v>
      </c>
      <c r="L134" s="779"/>
      <c r="M134" s="1083"/>
      <c r="N134" s="544"/>
      <c r="O134" s="548"/>
      <c r="P134" s="1023"/>
      <c r="Q134" s="780"/>
      <c r="R134" s="781"/>
      <c r="S134" s="781"/>
      <c r="T134" s="544"/>
      <c r="U134" s="548"/>
      <c r="V134" s="550"/>
      <c r="W134" s="544"/>
      <c r="X134" s="550"/>
      <c r="Y134" s="553"/>
      <c r="Z134" s="531">
        <f>ROUND(ROUND(ROUND(ROUND(ROUND(F105*K134,0)*O133,0),0)*U133,0)-X123,0)</f>
        <v>190</v>
      </c>
      <c r="AA134" s="559"/>
      <c r="AB134" s="533"/>
    </row>
    <row r="135" spans="1:28" ht="16.7" customHeight="1" x14ac:dyDescent="0.15">
      <c r="A135" s="520">
        <v>22</v>
      </c>
      <c r="B135" s="520" t="s">
        <v>20024</v>
      </c>
      <c r="C135" s="540" t="s">
        <v>20025</v>
      </c>
      <c r="D135" s="1080" t="s">
        <v>12810</v>
      </c>
      <c r="E135" s="945" t="s">
        <v>12811</v>
      </c>
      <c r="F135" s="947" t="s">
        <v>13104</v>
      </c>
      <c r="G135" s="947"/>
      <c r="H135" s="941"/>
      <c r="I135" s="757"/>
      <c r="J135" s="525"/>
      <c r="K135" s="718"/>
      <c r="L135" s="1074" t="s">
        <v>19766</v>
      </c>
      <c r="M135" s="1066" t="s">
        <v>19767</v>
      </c>
      <c r="N135" s="525" t="s">
        <v>1678</v>
      </c>
      <c r="O135" s="529">
        <v>0.7</v>
      </c>
      <c r="P135" s="767"/>
      <c r="Q135" s="522"/>
      <c r="R135" s="525"/>
      <c r="S135" s="525"/>
      <c r="T135" s="525"/>
      <c r="U135" s="529"/>
      <c r="V135" s="522"/>
      <c r="W135" s="525"/>
      <c r="X135" s="522"/>
      <c r="Y135" s="530"/>
      <c r="Z135" s="531">
        <f>ROUND(F137*O135,0)</f>
        <v>382</v>
      </c>
      <c r="AA135" s="532"/>
      <c r="AB135" s="533"/>
    </row>
    <row r="136" spans="1:28" ht="16.7" customHeight="1" x14ac:dyDescent="0.15">
      <c r="A136" s="520">
        <v>22</v>
      </c>
      <c r="B136" s="520" t="s">
        <v>20026</v>
      </c>
      <c r="C136" s="540" t="s">
        <v>20027</v>
      </c>
      <c r="D136" s="1081"/>
      <c r="E136" s="1053"/>
      <c r="F136" s="1069"/>
      <c r="G136" s="1069"/>
      <c r="H136" s="1070"/>
      <c r="I136" s="770" t="s">
        <v>10418</v>
      </c>
      <c r="J136" s="525" t="s">
        <v>1678</v>
      </c>
      <c r="K136" s="718">
        <v>0.96499999999999997</v>
      </c>
      <c r="L136" s="1078"/>
      <c r="M136" s="1065"/>
      <c r="N136" s="537"/>
      <c r="P136" s="769"/>
      <c r="Q136" s="534"/>
      <c r="R136" s="537"/>
      <c r="S136" s="537"/>
      <c r="T136" s="537"/>
      <c r="V136" s="534"/>
      <c r="W136" s="537"/>
      <c r="X136" s="534"/>
      <c r="Y136" s="538"/>
      <c r="Z136" s="531">
        <f>ROUND(ROUND(ROUND(F137*K136,0)*O135,0),0)</f>
        <v>369</v>
      </c>
      <c r="AA136" s="539"/>
      <c r="AB136" s="533"/>
    </row>
    <row r="137" spans="1:28" ht="16.7" customHeight="1" x14ac:dyDescent="0.15">
      <c r="A137" s="520">
        <v>22</v>
      </c>
      <c r="B137" s="520" t="s">
        <v>7096</v>
      </c>
      <c r="C137" s="540" t="s">
        <v>20028</v>
      </c>
      <c r="D137" s="1082"/>
      <c r="E137" s="1053"/>
      <c r="F137" s="1035">
        <f>'6生活介護(基本)'!F201</f>
        <v>546</v>
      </c>
      <c r="G137" s="1035"/>
      <c r="H137" s="541" t="s">
        <v>9</v>
      </c>
      <c r="I137" s="757"/>
      <c r="J137" s="525"/>
      <c r="K137" s="718"/>
      <c r="L137" s="1078"/>
      <c r="M137" s="968" t="s">
        <v>19773</v>
      </c>
      <c r="N137" s="525" t="s">
        <v>1678</v>
      </c>
      <c r="O137" s="529">
        <v>0.5</v>
      </c>
      <c r="P137" s="769"/>
      <c r="Q137" s="534"/>
      <c r="R137" s="537"/>
      <c r="S137" s="537"/>
      <c r="T137" s="537"/>
      <c r="V137" s="534"/>
      <c r="W137" s="537"/>
      <c r="X137" s="534"/>
      <c r="Y137" s="538"/>
      <c r="Z137" s="531">
        <f>ROUND(F137*O137,0)</f>
        <v>273</v>
      </c>
      <c r="AA137" s="539"/>
      <c r="AB137" s="533"/>
    </row>
    <row r="138" spans="1:28" ht="16.7" customHeight="1" x14ac:dyDescent="0.15">
      <c r="A138" s="520">
        <v>22</v>
      </c>
      <c r="B138" s="520" t="s">
        <v>7102</v>
      </c>
      <c r="C138" s="540" t="s">
        <v>20029</v>
      </c>
      <c r="D138" s="1082"/>
      <c r="E138" s="1053"/>
      <c r="F138" s="537"/>
      <c r="H138" s="541"/>
      <c r="I138" s="770" t="s">
        <v>10418</v>
      </c>
      <c r="J138" s="525" t="s">
        <v>1678</v>
      </c>
      <c r="K138" s="718">
        <v>0.96499999999999997</v>
      </c>
      <c r="L138" s="1078"/>
      <c r="M138" s="1065"/>
      <c r="N138" s="537"/>
      <c r="P138" s="769"/>
      <c r="Q138" s="534"/>
      <c r="R138" s="537"/>
      <c r="S138" s="537"/>
      <c r="T138" s="537"/>
      <c r="V138" s="534"/>
      <c r="W138" s="537"/>
      <c r="X138" s="534"/>
      <c r="Y138" s="538"/>
      <c r="Z138" s="531">
        <f>ROUND(ROUND(ROUND(F137*K138,0)*O137,0),0)</f>
        <v>264</v>
      </c>
      <c r="AA138" s="539"/>
      <c r="AB138" s="533"/>
    </row>
    <row r="139" spans="1:28" ht="16.7" customHeight="1" x14ac:dyDescent="0.15">
      <c r="A139" s="520">
        <v>22</v>
      </c>
      <c r="B139" s="520" t="s">
        <v>20030</v>
      </c>
      <c r="C139" s="540" t="s">
        <v>20031</v>
      </c>
      <c r="D139" s="1082"/>
      <c r="E139" s="1053"/>
      <c r="F139" s="537"/>
      <c r="H139" s="541"/>
      <c r="I139" s="757"/>
      <c r="J139" s="525"/>
      <c r="K139" s="718"/>
      <c r="L139" s="1078"/>
      <c r="M139" s="1066" t="s">
        <v>19767</v>
      </c>
      <c r="N139" s="525" t="s">
        <v>1678</v>
      </c>
      <c r="O139" s="529">
        <v>0.7</v>
      </c>
      <c r="P139" s="1077" t="s">
        <v>10423</v>
      </c>
      <c r="Q139" s="936" t="s">
        <v>12821</v>
      </c>
      <c r="R139" s="1067"/>
      <c r="S139" s="1067"/>
      <c r="T139" s="1067"/>
      <c r="U139" s="981"/>
      <c r="V139" s="537"/>
      <c r="W139" s="537"/>
      <c r="X139" s="534"/>
      <c r="Y139" s="538"/>
      <c r="Z139" s="531">
        <f>ROUND(ROUND(F137*O139,0)*U141,0)</f>
        <v>191</v>
      </c>
      <c r="AA139" s="539"/>
      <c r="AB139" s="533"/>
    </row>
    <row r="140" spans="1:28" ht="16.7" customHeight="1" x14ac:dyDescent="0.15">
      <c r="A140" s="520">
        <v>22</v>
      </c>
      <c r="B140" s="520" t="s">
        <v>20032</v>
      </c>
      <c r="C140" s="540" t="s">
        <v>20033</v>
      </c>
      <c r="D140" s="1082"/>
      <c r="E140" s="1053"/>
      <c r="F140" s="537"/>
      <c r="H140" s="541"/>
      <c r="I140" s="770" t="s">
        <v>10418</v>
      </c>
      <c r="J140" s="525" t="s">
        <v>1678</v>
      </c>
      <c r="K140" s="718">
        <v>0.96499999999999997</v>
      </c>
      <c r="L140" s="1078"/>
      <c r="M140" s="1065"/>
      <c r="N140" s="537"/>
      <c r="P140" s="1079"/>
      <c r="Q140" s="1068"/>
      <c r="R140" s="1069"/>
      <c r="S140" s="1069"/>
      <c r="T140" s="1069"/>
      <c r="U140" s="1070"/>
      <c r="V140" s="537"/>
      <c r="W140" s="537"/>
      <c r="X140" s="534"/>
      <c r="Y140" s="538"/>
      <c r="Z140" s="531">
        <f>ROUND(ROUND(ROUND(ROUND(F137*K140,0)*O139,0)*U141,0),0)</f>
        <v>185</v>
      </c>
      <c r="AA140" s="539"/>
      <c r="AB140" s="533"/>
    </row>
    <row r="141" spans="1:28" ht="16.7" customHeight="1" x14ac:dyDescent="0.15">
      <c r="A141" s="520">
        <v>22</v>
      </c>
      <c r="B141" s="520" t="s">
        <v>7108</v>
      </c>
      <c r="C141" s="540" t="s">
        <v>20034</v>
      </c>
      <c r="D141" s="771"/>
      <c r="E141" s="542"/>
      <c r="F141" s="534"/>
      <c r="H141" s="541"/>
      <c r="I141" s="757"/>
      <c r="J141" s="525"/>
      <c r="K141" s="718"/>
      <c r="L141" s="1078"/>
      <c r="M141" s="968" t="s">
        <v>19773</v>
      </c>
      <c r="N141" s="525" t="s">
        <v>1678</v>
      </c>
      <c r="O141" s="529">
        <v>0.5</v>
      </c>
      <c r="P141" s="1022"/>
      <c r="Q141" s="772"/>
      <c r="R141" s="776"/>
      <c r="S141" s="776"/>
      <c r="T141" s="537" t="s">
        <v>1678</v>
      </c>
      <c r="U141" s="502">
        <v>0.5</v>
      </c>
      <c r="V141" s="534"/>
      <c r="W141" s="537"/>
      <c r="X141" s="534"/>
      <c r="Y141" s="538"/>
      <c r="Z141" s="531">
        <f>ROUND(ROUND(F137*O141,0)*U141,0)</f>
        <v>137</v>
      </c>
      <c r="AA141" s="539"/>
      <c r="AB141" s="533"/>
    </row>
    <row r="142" spans="1:28" ht="16.7" customHeight="1" x14ac:dyDescent="0.15">
      <c r="A142" s="520">
        <v>22</v>
      </c>
      <c r="B142" s="520" t="s">
        <v>7114</v>
      </c>
      <c r="C142" s="540" t="s">
        <v>20035</v>
      </c>
      <c r="D142" s="771"/>
      <c r="E142" s="542"/>
      <c r="F142" s="534"/>
      <c r="H142" s="541"/>
      <c r="I142" s="770" t="s">
        <v>10418</v>
      </c>
      <c r="J142" s="525" t="s">
        <v>1678</v>
      </c>
      <c r="K142" s="718">
        <v>0.96499999999999997</v>
      </c>
      <c r="L142" s="1078"/>
      <c r="M142" s="1065"/>
      <c r="N142" s="537"/>
      <c r="P142" s="1022"/>
      <c r="Q142" s="772"/>
      <c r="R142" s="776"/>
      <c r="S142" s="776"/>
      <c r="T142" s="537"/>
      <c r="V142" s="534"/>
      <c r="W142" s="537"/>
      <c r="X142" s="534"/>
      <c r="Y142" s="538"/>
      <c r="Z142" s="531">
        <f>ROUND(ROUND(ROUND(ROUND(F137*K142,0)*O141,0),0)*U141,0)</f>
        <v>132</v>
      </c>
      <c r="AA142" s="539"/>
      <c r="AB142" s="533"/>
    </row>
    <row r="143" spans="1:28" ht="16.7" customHeight="1" x14ac:dyDescent="0.15">
      <c r="A143" s="520">
        <v>22</v>
      </c>
      <c r="B143" s="520" t="s">
        <v>20036</v>
      </c>
      <c r="C143" s="540" t="s">
        <v>20037</v>
      </c>
      <c r="D143" s="771"/>
      <c r="E143" s="542"/>
      <c r="F143" s="534"/>
      <c r="H143" s="541"/>
      <c r="I143" s="757"/>
      <c r="J143" s="525"/>
      <c r="K143" s="718"/>
      <c r="L143" s="1078"/>
      <c r="M143" s="1066" t="s">
        <v>19767</v>
      </c>
      <c r="N143" s="525" t="s">
        <v>1678</v>
      </c>
      <c r="O143" s="529">
        <v>0.7</v>
      </c>
      <c r="P143" s="1079"/>
      <c r="Q143" s="936" t="s">
        <v>12830</v>
      </c>
      <c r="R143" s="1067"/>
      <c r="S143" s="1067"/>
      <c r="T143" s="1067"/>
      <c r="U143" s="981"/>
      <c r="V143" s="537"/>
      <c r="W143" s="537"/>
      <c r="X143" s="534"/>
      <c r="Y143" s="538"/>
      <c r="Z143" s="531">
        <f>ROUND(ROUND(F137*O143,0)*U145,0)</f>
        <v>267</v>
      </c>
      <c r="AA143" s="539"/>
      <c r="AB143" s="533"/>
    </row>
    <row r="144" spans="1:28" ht="16.7" customHeight="1" x14ac:dyDescent="0.15">
      <c r="A144" s="520">
        <v>22</v>
      </c>
      <c r="B144" s="520" t="s">
        <v>20038</v>
      </c>
      <c r="C144" s="540" t="s">
        <v>20039</v>
      </c>
      <c r="D144" s="771"/>
      <c r="E144" s="542"/>
      <c r="F144" s="534"/>
      <c r="H144" s="541"/>
      <c r="I144" s="770" t="s">
        <v>10418</v>
      </c>
      <c r="J144" s="525" t="s">
        <v>1678</v>
      </c>
      <c r="K144" s="718">
        <v>0.96499999999999997</v>
      </c>
      <c r="L144" s="1078"/>
      <c r="M144" s="1065"/>
      <c r="N144" s="537"/>
      <c r="P144" s="1079"/>
      <c r="Q144" s="1068"/>
      <c r="R144" s="1069"/>
      <c r="S144" s="1069"/>
      <c r="T144" s="1069"/>
      <c r="U144" s="1070"/>
      <c r="V144" s="537"/>
      <c r="W144" s="537"/>
      <c r="X144" s="534"/>
      <c r="Y144" s="538"/>
      <c r="Z144" s="531">
        <f>ROUND(ROUND(ROUND(ROUND(F137*K144,0)*O143,0)*U145,0),0)</f>
        <v>258</v>
      </c>
      <c r="AA144" s="539"/>
      <c r="AB144" s="533"/>
    </row>
    <row r="145" spans="1:28" ht="16.7" customHeight="1" x14ac:dyDescent="0.15">
      <c r="A145" s="520">
        <v>22</v>
      </c>
      <c r="B145" s="520" t="s">
        <v>7120</v>
      </c>
      <c r="C145" s="540" t="s">
        <v>20040</v>
      </c>
      <c r="D145" s="771"/>
      <c r="E145" s="542"/>
      <c r="F145" s="534"/>
      <c r="H145" s="541"/>
      <c r="I145" s="757"/>
      <c r="J145" s="525"/>
      <c r="K145" s="718"/>
      <c r="L145" s="1078"/>
      <c r="M145" s="968" t="s">
        <v>19773</v>
      </c>
      <c r="N145" s="525" t="s">
        <v>1678</v>
      </c>
      <c r="O145" s="529">
        <v>0.5</v>
      </c>
      <c r="P145" s="1022"/>
      <c r="Q145" s="772"/>
      <c r="R145" s="776"/>
      <c r="S145" s="776"/>
      <c r="T145" s="537" t="s">
        <v>1678</v>
      </c>
      <c r="U145" s="502">
        <v>0.7</v>
      </c>
      <c r="V145" s="534"/>
      <c r="W145" s="537"/>
      <c r="X145" s="534"/>
      <c r="Y145" s="538"/>
      <c r="Z145" s="531">
        <f>ROUND(ROUND(F137*O145,0)*U145,0)</f>
        <v>191</v>
      </c>
      <c r="AA145" s="539"/>
      <c r="AB145" s="533"/>
    </row>
    <row r="146" spans="1:28" ht="16.7" customHeight="1" x14ac:dyDescent="0.15">
      <c r="A146" s="520">
        <v>22</v>
      </c>
      <c r="B146" s="520" t="s">
        <v>7126</v>
      </c>
      <c r="C146" s="540" t="s">
        <v>20041</v>
      </c>
      <c r="D146" s="771"/>
      <c r="E146" s="542"/>
      <c r="F146" s="534"/>
      <c r="H146" s="541"/>
      <c r="I146" s="770" t="s">
        <v>10418</v>
      </c>
      <c r="J146" s="525" t="s">
        <v>1678</v>
      </c>
      <c r="K146" s="718">
        <v>0.96499999999999997</v>
      </c>
      <c r="L146" s="1078"/>
      <c r="M146" s="1065"/>
      <c r="N146" s="537"/>
      <c r="P146" s="1022"/>
      <c r="Q146" s="772"/>
      <c r="R146" s="776"/>
      <c r="S146" s="776"/>
      <c r="T146" s="537"/>
      <c r="V146" s="534"/>
      <c r="W146" s="537"/>
      <c r="X146" s="534"/>
      <c r="Y146" s="538"/>
      <c r="Z146" s="531">
        <f>ROUND(ROUND(ROUND(ROUND(F137*K146,0)*O145,0),0)*U145,0)</f>
        <v>185</v>
      </c>
      <c r="AA146" s="539"/>
      <c r="AB146" s="533"/>
    </row>
    <row r="147" spans="1:28" ht="16.7" customHeight="1" x14ac:dyDescent="0.15">
      <c r="A147" s="520">
        <v>22</v>
      </c>
      <c r="B147" s="520" t="s">
        <v>20042</v>
      </c>
      <c r="C147" s="540" t="s">
        <v>20043</v>
      </c>
      <c r="D147" s="771"/>
      <c r="E147" s="542"/>
      <c r="F147" s="534"/>
      <c r="H147" s="541"/>
      <c r="I147" s="757"/>
      <c r="J147" s="525"/>
      <c r="K147" s="718"/>
      <c r="L147" s="1078"/>
      <c r="M147" s="1066" t="s">
        <v>19767</v>
      </c>
      <c r="N147" s="525" t="s">
        <v>1678</v>
      </c>
      <c r="O147" s="529">
        <v>0.7</v>
      </c>
      <c r="P147" s="1077" t="s">
        <v>14959</v>
      </c>
      <c r="Q147" s="936" t="s">
        <v>12840</v>
      </c>
      <c r="R147" s="1067"/>
      <c r="S147" s="1067"/>
      <c r="T147" s="1067"/>
      <c r="U147" s="981"/>
      <c r="V147" s="537"/>
      <c r="W147" s="537"/>
      <c r="X147" s="534"/>
      <c r="Y147" s="538"/>
      <c r="Z147" s="531">
        <f>ROUND(ROUND(F137*O147,0)*U149,0)</f>
        <v>267</v>
      </c>
      <c r="AA147" s="539"/>
      <c r="AB147" s="533"/>
    </row>
    <row r="148" spans="1:28" ht="16.7" customHeight="1" x14ac:dyDescent="0.15">
      <c r="A148" s="520">
        <v>22</v>
      </c>
      <c r="B148" s="520" t="s">
        <v>20044</v>
      </c>
      <c r="C148" s="540" t="s">
        <v>20045</v>
      </c>
      <c r="D148" s="771"/>
      <c r="E148" s="542"/>
      <c r="F148" s="534"/>
      <c r="H148" s="541"/>
      <c r="I148" s="770" t="s">
        <v>10418</v>
      </c>
      <c r="J148" s="525" t="s">
        <v>1678</v>
      </c>
      <c r="K148" s="718">
        <v>0.96499999999999997</v>
      </c>
      <c r="L148" s="1078"/>
      <c r="M148" s="1065"/>
      <c r="N148" s="537"/>
      <c r="P148" s="1079"/>
      <c r="Q148" s="1068"/>
      <c r="R148" s="1069"/>
      <c r="S148" s="1069"/>
      <c r="T148" s="1069"/>
      <c r="U148" s="1070"/>
      <c r="V148" s="537"/>
      <c r="W148" s="537"/>
      <c r="X148" s="534"/>
      <c r="Y148" s="538"/>
      <c r="Z148" s="531">
        <f>ROUND(ROUND(ROUND(ROUND(F137*K148,0)*O147,0)*U149,0),0)</f>
        <v>258</v>
      </c>
      <c r="AA148" s="539"/>
      <c r="AB148" s="533"/>
    </row>
    <row r="149" spans="1:28" ht="16.7" customHeight="1" x14ac:dyDescent="0.15">
      <c r="A149" s="520">
        <v>22</v>
      </c>
      <c r="B149" s="520" t="s">
        <v>7132</v>
      </c>
      <c r="C149" s="540" t="s">
        <v>20046</v>
      </c>
      <c r="D149" s="771"/>
      <c r="E149" s="542"/>
      <c r="F149" s="534"/>
      <c r="H149" s="541"/>
      <c r="I149" s="757"/>
      <c r="J149" s="525"/>
      <c r="K149" s="718"/>
      <c r="L149" s="1078"/>
      <c r="M149" s="968" t="s">
        <v>19773</v>
      </c>
      <c r="N149" s="525" t="s">
        <v>1678</v>
      </c>
      <c r="O149" s="529">
        <v>0.5</v>
      </c>
      <c r="P149" s="1022"/>
      <c r="Q149" s="772"/>
      <c r="R149" s="776"/>
      <c r="S149" s="776"/>
      <c r="T149" s="537" t="s">
        <v>1678</v>
      </c>
      <c r="U149" s="502">
        <v>0.7</v>
      </c>
      <c r="V149" s="534"/>
      <c r="W149" s="537"/>
      <c r="X149" s="534"/>
      <c r="Y149" s="538"/>
      <c r="Z149" s="531">
        <f>ROUND(ROUND(F137*O149,0)*U149,0)</f>
        <v>191</v>
      </c>
      <c r="AA149" s="539"/>
      <c r="AB149" s="533"/>
    </row>
    <row r="150" spans="1:28" ht="16.7" customHeight="1" x14ac:dyDescent="0.15">
      <c r="A150" s="520">
        <v>22</v>
      </c>
      <c r="B150" s="520" t="s">
        <v>7138</v>
      </c>
      <c r="C150" s="540" t="s">
        <v>20047</v>
      </c>
      <c r="D150" s="771"/>
      <c r="E150" s="542"/>
      <c r="F150" s="534"/>
      <c r="H150" s="541"/>
      <c r="I150" s="770" t="s">
        <v>10418</v>
      </c>
      <c r="J150" s="525" t="s">
        <v>1678</v>
      </c>
      <c r="K150" s="718">
        <v>0.96499999999999997</v>
      </c>
      <c r="L150" s="1078"/>
      <c r="M150" s="1065"/>
      <c r="N150" s="537"/>
      <c r="P150" s="1022"/>
      <c r="Q150" s="772"/>
      <c r="R150" s="776"/>
      <c r="S150" s="776"/>
      <c r="T150" s="537"/>
      <c r="V150" s="534"/>
      <c r="W150" s="537"/>
      <c r="X150" s="534"/>
      <c r="Y150" s="538"/>
      <c r="Z150" s="531">
        <f>ROUND(ROUND(ROUND(ROUND(F137*K150,0)*O149,0),0)*U149,0)</f>
        <v>185</v>
      </c>
      <c r="AA150" s="539"/>
      <c r="AB150" s="533"/>
    </row>
    <row r="151" spans="1:28" ht="16.7" customHeight="1" x14ac:dyDescent="0.15">
      <c r="A151" s="520">
        <v>22</v>
      </c>
      <c r="B151" s="520" t="s">
        <v>20048</v>
      </c>
      <c r="C151" s="540" t="s">
        <v>20049</v>
      </c>
      <c r="D151" s="771"/>
      <c r="E151" s="542"/>
      <c r="F151" s="534"/>
      <c r="H151" s="541"/>
      <c r="I151" s="757"/>
      <c r="J151" s="525"/>
      <c r="K151" s="718"/>
      <c r="L151" s="774"/>
      <c r="M151" s="1066" t="s">
        <v>19767</v>
      </c>
      <c r="N151" s="525" t="s">
        <v>1678</v>
      </c>
      <c r="O151" s="529">
        <v>0.7</v>
      </c>
      <c r="P151" s="767"/>
      <c r="Q151" s="522"/>
      <c r="R151" s="525"/>
      <c r="S151" s="525"/>
      <c r="T151" s="525"/>
      <c r="U151" s="529"/>
      <c r="V151" s="534"/>
      <c r="W151" s="537"/>
      <c r="X151" s="936" t="s">
        <v>14983</v>
      </c>
      <c r="Y151" s="941"/>
      <c r="Z151" s="531">
        <f>ROUND(ROUND(F137*O151,0)-X155,0)</f>
        <v>370</v>
      </c>
      <c r="AA151" s="539"/>
      <c r="AB151" s="533"/>
    </row>
    <row r="152" spans="1:28" ht="16.7" customHeight="1" x14ac:dyDescent="0.15">
      <c r="A152" s="520">
        <v>22</v>
      </c>
      <c r="B152" s="520" t="s">
        <v>20050</v>
      </c>
      <c r="C152" s="540" t="s">
        <v>20051</v>
      </c>
      <c r="D152" s="771"/>
      <c r="E152" s="542"/>
      <c r="F152" s="534"/>
      <c r="H152" s="541"/>
      <c r="I152" s="770" t="s">
        <v>10418</v>
      </c>
      <c r="J152" s="525" t="s">
        <v>1678</v>
      </c>
      <c r="K152" s="718">
        <v>0.96499999999999997</v>
      </c>
      <c r="L152" s="774"/>
      <c r="M152" s="1065"/>
      <c r="N152" s="537"/>
      <c r="P152" s="769"/>
      <c r="Q152" s="534"/>
      <c r="R152" s="537"/>
      <c r="S152" s="537"/>
      <c r="T152" s="537"/>
      <c r="V152" s="534"/>
      <c r="W152" s="537"/>
      <c r="X152" s="1068"/>
      <c r="Y152" s="1070"/>
      <c r="Z152" s="531">
        <f>ROUND(ROUND(ROUND(ROUND(F137*K152,0)*O151,0),0)-X155,0)</f>
        <v>357</v>
      </c>
      <c r="AA152" s="539"/>
      <c r="AB152" s="533"/>
    </row>
    <row r="153" spans="1:28" ht="16.7" customHeight="1" x14ac:dyDescent="0.15">
      <c r="A153" s="520">
        <v>22</v>
      </c>
      <c r="B153" s="520" t="s">
        <v>7144</v>
      </c>
      <c r="C153" s="540" t="s">
        <v>20052</v>
      </c>
      <c r="D153" s="771"/>
      <c r="E153" s="542"/>
      <c r="F153" s="534"/>
      <c r="H153" s="541"/>
      <c r="I153" s="757"/>
      <c r="J153" s="525"/>
      <c r="K153" s="718"/>
      <c r="L153" s="774"/>
      <c r="M153" s="968" t="s">
        <v>19773</v>
      </c>
      <c r="N153" s="525" t="s">
        <v>1678</v>
      </c>
      <c r="O153" s="529">
        <v>0.5</v>
      </c>
      <c r="P153" s="769"/>
      <c r="Q153" s="534"/>
      <c r="R153" s="537"/>
      <c r="S153" s="537"/>
      <c r="T153" s="537"/>
      <c r="V153" s="534"/>
      <c r="W153" s="537"/>
      <c r="X153" s="1068"/>
      <c r="Y153" s="1070"/>
      <c r="Z153" s="531">
        <f>ROUND(ROUND(F137*O153,0)-X155,0)</f>
        <v>261</v>
      </c>
      <c r="AA153" s="539"/>
      <c r="AB153" s="533"/>
    </row>
    <row r="154" spans="1:28" ht="16.7" customHeight="1" x14ac:dyDescent="0.15">
      <c r="A154" s="520">
        <v>22</v>
      </c>
      <c r="B154" s="520" t="s">
        <v>7150</v>
      </c>
      <c r="C154" s="540" t="s">
        <v>20053</v>
      </c>
      <c r="D154" s="771"/>
      <c r="E154" s="542"/>
      <c r="F154" s="534"/>
      <c r="H154" s="541"/>
      <c r="I154" s="770" t="s">
        <v>10418</v>
      </c>
      <c r="J154" s="525" t="s">
        <v>1678</v>
      </c>
      <c r="K154" s="718">
        <v>0.96499999999999997</v>
      </c>
      <c r="L154" s="774"/>
      <c r="M154" s="1065"/>
      <c r="N154" s="537"/>
      <c r="P154" s="769"/>
      <c r="Q154" s="534"/>
      <c r="R154" s="537"/>
      <c r="S154" s="537"/>
      <c r="T154" s="537"/>
      <c r="V154" s="534"/>
      <c r="W154" s="537"/>
      <c r="X154" s="1068"/>
      <c r="Y154" s="1070"/>
      <c r="Z154" s="531">
        <f>ROUND(ROUND(ROUND(ROUND(F137*K154,0)*O153,0),0)-X155,0)</f>
        <v>252</v>
      </c>
      <c r="AA154" s="539"/>
      <c r="AB154" s="533"/>
    </row>
    <row r="155" spans="1:28" ht="16.7" customHeight="1" x14ac:dyDescent="0.15">
      <c r="A155" s="520">
        <v>22</v>
      </c>
      <c r="B155" s="520" t="s">
        <v>20054</v>
      </c>
      <c r="C155" s="540" t="s">
        <v>20055</v>
      </c>
      <c r="D155" s="771"/>
      <c r="E155" s="542"/>
      <c r="F155" s="534"/>
      <c r="H155" s="541"/>
      <c r="I155" s="757"/>
      <c r="J155" s="525"/>
      <c r="K155" s="718"/>
      <c r="L155" s="774"/>
      <c r="M155" s="1066" t="s">
        <v>19767</v>
      </c>
      <c r="N155" s="525" t="s">
        <v>1678</v>
      </c>
      <c r="O155" s="529">
        <v>0.7</v>
      </c>
      <c r="P155" s="1077" t="s">
        <v>10423</v>
      </c>
      <c r="Q155" s="936" t="s">
        <v>12821</v>
      </c>
      <c r="R155" s="1067"/>
      <c r="S155" s="1067"/>
      <c r="T155" s="1067"/>
      <c r="U155" s="981"/>
      <c r="V155" s="537"/>
      <c r="W155" s="537"/>
      <c r="X155" s="775">
        <v>12</v>
      </c>
      <c r="Y155" s="942" t="s">
        <v>14988</v>
      </c>
      <c r="Z155" s="531">
        <f>ROUND(ROUND(ROUND(F137*O155,0)*U157,0)-X155,0)</f>
        <v>179</v>
      </c>
      <c r="AA155" s="539"/>
      <c r="AB155" s="533"/>
    </row>
    <row r="156" spans="1:28" ht="16.7" customHeight="1" x14ac:dyDescent="0.15">
      <c r="A156" s="520">
        <v>22</v>
      </c>
      <c r="B156" s="520" t="s">
        <v>20056</v>
      </c>
      <c r="C156" s="540" t="s">
        <v>20057</v>
      </c>
      <c r="D156" s="771"/>
      <c r="E156" s="542"/>
      <c r="F156" s="534"/>
      <c r="H156" s="541"/>
      <c r="I156" s="770" t="s">
        <v>10418</v>
      </c>
      <c r="J156" s="525" t="s">
        <v>1678</v>
      </c>
      <c r="K156" s="718">
        <v>0.96499999999999997</v>
      </c>
      <c r="L156" s="774"/>
      <c r="M156" s="1065"/>
      <c r="N156" s="537"/>
      <c r="P156" s="1079"/>
      <c r="Q156" s="1068"/>
      <c r="R156" s="1069"/>
      <c r="S156" s="1069"/>
      <c r="T156" s="1069"/>
      <c r="U156" s="1070"/>
      <c r="V156" s="537"/>
      <c r="W156" s="537"/>
      <c r="X156" s="534"/>
      <c r="Y156" s="1070"/>
      <c r="Z156" s="531">
        <f>ROUND(ROUND(ROUND(ROUND(ROUND(F137*K156,0)*O155,0)*U157,0),0)-X155,0)</f>
        <v>173</v>
      </c>
      <c r="AA156" s="539"/>
      <c r="AB156" s="533"/>
    </row>
    <row r="157" spans="1:28" ht="16.7" customHeight="1" x14ac:dyDescent="0.15">
      <c r="A157" s="520">
        <v>22</v>
      </c>
      <c r="B157" s="520" t="s">
        <v>7156</v>
      </c>
      <c r="C157" s="540" t="s">
        <v>20058</v>
      </c>
      <c r="D157" s="771"/>
      <c r="E157" s="542"/>
      <c r="F157" s="534"/>
      <c r="H157" s="541"/>
      <c r="I157" s="757"/>
      <c r="J157" s="525"/>
      <c r="K157" s="718"/>
      <c r="L157" s="774"/>
      <c r="M157" s="968" t="s">
        <v>19773</v>
      </c>
      <c r="N157" s="525" t="s">
        <v>1678</v>
      </c>
      <c r="O157" s="529">
        <v>0.5</v>
      </c>
      <c r="P157" s="1022"/>
      <c r="Q157" s="772"/>
      <c r="R157" s="776"/>
      <c r="S157" s="776"/>
      <c r="T157" s="537" t="s">
        <v>1678</v>
      </c>
      <c r="U157" s="502">
        <v>0.5</v>
      </c>
      <c r="V157" s="534"/>
      <c r="W157" s="537"/>
      <c r="X157" s="534"/>
      <c r="Y157" s="538"/>
      <c r="Z157" s="531">
        <f>ROUND(ROUND(ROUND(F137*O157,0)*U157,0)-X155,0)</f>
        <v>125</v>
      </c>
      <c r="AA157" s="539"/>
      <c r="AB157" s="533"/>
    </row>
    <row r="158" spans="1:28" ht="16.7" customHeight="1" x14ac:dyDescent="0.15">
      <c r="A158" s="520">
        <v>22</v>
      </c>
      <c r="B158" s="520" t="s">
        <v>7162</v>
      </c>
      <c r="C158" s="540" t="s">
        <v>20059</v>
      </c>
      <c r="D158" s="771"/>
      <c r="E158" s="542"/>
      <c r="F158" s="534"/>
      <c r="H158" s="541"/>
      <c r="I158" s="770" t="s">
        <v>10418</v>
      </c>
      <c r="J158" s="525" t="s">
        <v>1678</v>
      </c>
      <c r="K158" s="718">
        <v>0.96499999999999997</v>
      </c>
      <c r="L158" s="774"/>
      <c r="M158" s="1065"/>
      <c r="N158" s="537"/>
      <c r="P158" s="1022"/>
      <c r="Q158" s="772"/>
      <c r="R158" s="776"/>
      <c r="S158" s="776"/>
      <c r="T158" s="537"/>
      <c r="V158" s="534"/>
      <c r="W158" s="537"/>
      <c r="X158" s="534"/>
      <c r="Y158" s="538"/>
      <c r="Z158" s="531">
        <f>ROUND(ROUND(ROUND(ROUND(ROUND(F137*K158,0)*O157,0),0)*U157,0)-X155,0)</f>
        <v>120</v>
      </c>
      <c r="AA158" s="539"/>
      <c r="AB158" s="533"/>
    </row>
    <row r="159" spans="1:28" ht="16.7" customHeight="1" x14ac:dyDescent="0.15">
      <c r="A159" s="520">
        <v>22</v>
      </c>
      <c r="B159" s="520" t="s">
        <v>20060</v>
      </c>
      <c r="C159" s="540" t="s">
        <v>20061</v>
      </c>
      <c r="D159" s="771"/>
      <c r="E159" s="542"/>
      <c r="F159" s="534"/>
      <c r="H159" s="541"/>
      <c r="I159" s="757"/>
      <c r="J159" s="525"/>
      <c r="K159" s="718"/>
      <c r="L159" s="774"/>
      <c r="M159" s="1066" t="s">
        <v>19767</v>
      </c>
      <c r="N159" s="525" t="s">
        <v>1678</v>
      </c>
      <c r="O159" s="529">
        <v>0.7</v>
      </c>
      <c r="P159" s="1079"/>
      <c r="Q159" s="936" t="s">
        <v>12830</v>
      </c>
      <c r="R159" s="1067"/>
      <c r="S159" s="1067"/>
      <c r="T159" s="1067"/>
      <c r="U159" s="981"/>
      <c r="V159" s="537"/>
      <c r="W159" s="537"/>
      <c r="X159" s="534"/>
      <c r="Y159" s="538"/>
      <c r="Z159" s="531">
        <f>ROUND(ROUND(ROUND(F137*O159,0)*U161,0)-X155,0)</f>
        <v>255</v>
      </c>
      <c r="AA159" s="539"/>
      <c r="AB159" s="533"/>
    </row>
    <row r="160" spans="1:28" ht="16.7" customHeight="1" x14ac:dyDescent="0.15">
      <c r="A160" s="520">
        <v>22</v>
      </c>
      <c r="B160" s="520" t="s">
        <v>20062</v>
      </c>
      <c r="C160" s="540" t="s">
        <v>20063</v>
      </c>
      <c r="D160" s="771"/>
      <c r="E160" s="542"/>
      <c r="F160" s="534"/>
      <c r="H160" s="541"/>
      <c r="I160" s="770" t="s">
        <v>10418</v>
      </c>
      <c r="J160" s="525" t="s">
        <v>1678</v>
      </c>
      <c r="K160" s="718">
        <v>0.96499999999999997</v>
      </c>
      <c r="L160" s="774"/>
      <c r="M160" s="1065"/>
      <c r="N160" s="537"/>
      <c r="P160" s="1079"/>
      <c r="Q160" s="1068"/>
      <c r="R160" s="1069"/>
      <c r="S160" s="1069"/>
      <c r="T160" s="1069"/>
      <c r="U160" s="1070"/>
      <c r="V160" s="537"/>
      <c r="W160" s="537"/>
      <c r="X160" s="534"/>
      <c r="Y160" s="538"/>
      <c r="Z160" s="531">
        <f>ROUND(ROUND(ROUND(ROUND(ROUND(F137*K160,0)*O159,0)*U161,0),0)-X155,0)</f>
        <v>246</v>
      </c>
      <c r="AA160" s="539"/>
      <c r="AB160" s="533"/>
    </row>
    <row r="161" spans="1:28" ht="16.7" customHeight="1" x14ac:dyDescent="0.15">
      <c r="A161" s="520">
        <v>22</v>
      </c>
      <c r="B161" s="520" t="s">
        <v>7168</v>
      </c>
      <c r="C161" s="540" t="s">
        <v>20064</v>
      </c>
      <c r="D161" s="771"/>
      <c r="E161" s="542"/>
      <c r="F161" s="534"/>
      <c r="H161" s="541"/>
      <c r="I161" s="757"/>
      <c r="J161" s="525"/>
      <c r="K161" s="718"/>
      <c r="L161" s="774"/>
      <c r="M161" s="968" t="s">
        <v>19773</v>
      </c>
      <c r="N161" s="525" t="s">
        <v>1678</v>
      </c>
      <c r="O161" s="529">
        <v>0.5</v>
      </c>
      <c r="P161" s="1022"/>
      <c r="Q161" s="772"/>
      <c r="R161" s="776"/>
      <c r="S161" s="776"/>
      <c r="T161" s="537" t="s">
        <v>1678</v>
      </c>
      <c r="U161" s="502">
        <v>0.7</v>
      </c>
      <c r="V161" s="534"/>
      <c r="W161" s="537"/>
      <c r="X161" s="534"/>
      <c r="Y161" s="538"/>
      <c r="Z161" s="531">
        <f>ROUND(ROUND(ROUND(F137*O161,0)*U161,0)-X155,0)</f>
        <v>179</v>
      </c>
      <c r="AA161" s="539"/>
      <c r="AB161" s="533"/>
    </row>
    <row r="162" spans="1:28" ht="16.7" customHeight="1" x14ac:dyDescent="0.15">
      <c r="A162" s="520">
        <v>22</v>
      </c>
      <c r="B162" s="520" t="s">
        <v>7174</v>
      </c>
      <c r="C162" s="540" t="s">
        <v>20065</v>
      </c>
      <c r="D162" s="771"/>
      <c r="E162" s="542"/>
      <c r="F162" s="534"/>
      <c r="H162" s="541"/>
      <c r="I162" s="770" t="s">
        <v>10418</v>
      </c>
      <c r="J162" s="525" t="s">
        <v>1678</v>
      </c>
      <c r="K162" s="718">
        <v>0.96499999999999997</v>
      </c>
      <c r="L162" s="774"/>
      <c r="M162" s="1065"/>
      <c r="N162" s="537"/>
      <c r="P162" s="1022"/>
      <c r="Q162" s="772"/>
      <c r="R162" s="776"/>
      <c r="S162" s="776"/>
      <c r="T162" s="537"/>
      <c r="V162" s="534"/>
      <c r="W162" s="537"/>
      <c r="X162" s="534"/>
      <c r="Y162" s="538"/>
      <c r="Z162" s="531">
        <f>ROUND(ROUND(ROUND(ROUND(ROUND(F137*K162,0)*O161,0),0)*U161,0)-X155,0)</f>
        <v>173</v>
      </c>
      <c r="AA162" s="539"/>
      <c r="AB162" s="533"/>
    </row>
    <row r="163" spans="1:28" ht="16.7" customHeight="1" x14ac:dyDescent="0.15">
      <c r="A163" s="520">
        <v>22</v>
      </c>
      <c r="B163" s="520" t="s">
        <v>20066</v>
      </c>
      <c r="C163" s="540" t="s">
        <v>20067</v>
      </c>
      <c r="D163" s="771"/>
      <c r="E163" s="542"/>
      <c r="F163" s="534"/>
      <c r="H163" s="541"/>
      <c r="I163" s="757"/>
      <c r="J163" s="525"/>
      <c r="K163" s="718"/>
      <c r="L163" s="774"/>
      <c r="M163" s="1066" t="s">
        <v>19767</v>
      </c>
      <c r="N163" s="525" t="s">
        <v>1678</v>
      </c>
      <c r="O163" s="529">
        <v>0.7</v>
      </c>
      <c r="P163" s="1077" t="s">
        <v>14959</v>
      </c>
      <c r="Q163" s="936" t="s">
        <v>12840</v>
      </c>
      <c r="R163" s="1067"/>
      <c r="S163" s="1067"/>
      <c r="T163" s="1067"/>
      <c r="U163" s="981"/>
      <c r="V163" s="537"/>
      <c r="W163" s="537"/>
      <c r="X163" s="534"/>
      <c r="Y163" s="538"/>
      <c r="Z163" s="531">
        <f>ROUND(ROUND(ROUND(F137*O163,0)*U165,0)-X155,0)</f>
        <v>255</v>
      </c>
      <c r="AA163" s="539"/>
      <c r="AB163" s="533"/>
    </row>
    <row r="164" spans="1:28" ht="16.7" customHeight="1" x14ac:dyDescent="0.15">
      <c r="A164" s="520">
        <v>22</v>
      </c>
      <c r="B164" s="520" t="s">
        <v>20068</v>
      </c>
      <c r="C164" s="540" t="s">
        <v>20069</v>
      </c>
      <c r="D164" s="771"/>
      <c r="E164" s="542"/>
      <c r="F164" s="534"/>
      <c r="H164" s="541"/>
      <c r="I164" s="770" t="s">
        <v>10418</v>
      </c>
      <c r="J164" s="525" t="s">
        <v>1678</v>
      </c>
      <c r="K164" s="718">
        <v>0.96499999999999997</v>
      </c>
      <c r="L164" s="774"/>
      <c r="M164" s="1065"/>
      <c r="N164" s="537"/>
      <c r="P164" s="1079"/>
      <c r="Q164" s="1068"/>
      <c r="R164" s="1069"/>
      <c r="S164" s="1069"/>
      <c r="T164" s="1069"/>
      <c r="U164" s="1070"/>
      <c r="V164" s="537"/>
      <c r="W164" s="537"/>
      <c r="X164" s="534"/>
      <c r="Y164" s="538"/>
      <c r="Z164" s="531">
        <f>ROUND(ROUND(ROUND(ROUND(ROUND(F137*K164,0)*O163,0)*U165,0),0)-X155,0)</f>
        <v>246</v>
      </c>
      <c r="AA164" s="539"/>
      <c r="AB164" s="533"/>
    </row>
    <row r="165" spans="1:28" ht="16.7" customHeight="1" x14ac:dyDescent="0.15">
      <c r="A165" s="520">
        <v>22</v>
      </c>
      <c r="B165" s="520" t="s">
        <v>7180</v>
      </c>
      <c r="C165" s="540" t="s">
        <v>20070</v>
      </c>
      <c r="D165" s="771"/>
      <c r="E165" s="542"/>
      <c r="F165" s="534"/>
      <c r="H165" s="541"/>
      <c r="I165" s="757"/>
      <c r="J165" s="525"/>
      <c r="K165" s="718"/>
      <c r="L165" s="774"/>
      <c r="M165" s="968" t="s">
        <v>19773</v>
      </c>
      <c r="N165" s="525" t="s">
        <v>1678</v>
      </c>
      <c r="O165" s="529">
        <v>0.5</v>
      </c>
      <c r="P165" s="1022"/>
      <c r="Q165" s="772"/>
      <c r="R165" s="776"/>
      <c r="S165" s="776"/>
      <c r="T165" s="537" t="s">
        <v>1678</v>
      </c>
      <c r="U165" s="502">
        <v>0.7</v>
      </c>
      <c r="V165" s="534"/>
      <c r="W165" s="537"/>
      <c r="X165" s="534"/>
      <c r="Y165" s="538"/>
      <c r="Z165" s="531">
        <f>ROUND(ROUND(ROUND(F137*O165,0)*U165,0)-X155,0)</f>
        <v>179</v>
      </c>
      <c r="AA165" s="539"/>
      <c r="AB165" s="533"/>
    </row>
    <row r="166" spans="1:28" ht="16.7" customHeight="1" x14ac:dyDescent="0.15">
      <c r="A166" s="520">
        <v>22</v>
      </c>
      <c r="B166" s="520" t="s">
        <v>7186</v>
      </c>
      <c r="C166" s="540" t="s">
        <v>20071</v>
      </c>
      <c r="D166" s="777"/>
      <c r="E166" s="557"/>
      <c r="F166" s="550"/>
      <c r="G166" s="650"/>
      <c r="H166" s="558"/>
      <c r="I166" s="778" t="s">
        <v>10418</v>
      </c>
      <c r="J166" s="526" t="s">
        <v>1678</v>
      </c>
      <c r="K166" s="575">
        <v>0.96499999999999997</v>
      </c>
      <c r="L166" s="779"/>
      <c r="M166" s="1083"/>
      <c r="N166" s="544"/>
      <c r="O166" s="548"/>
      <c r="P166" s="1023"/>
      <c r="Q166" s="780"/>
      <c r="R166" s="781"/>
      <c r="S166" s="781"/>
      <c r="T166" s="544"/>
      <c r="U166" s="548"/>
      <c r="V166" s="550"/>
      <c r="W166" s="544"/>
      <c r="X166" s="550"/>
      <c r="Y166" s="553"/>
      <c r="Z166" s="531">
        <f>ROUND(ROUND(ROUND(ROUND(ROUND(F137*K166,0)*O165,0),0)*U165,0)-X155,0)</f>
        <v>173</v>
      </c>
      <c r="AA166" s="559"/>
      <c r="AB166" s="533"/>
    </row>
    <row r="167" spans="1:28" ht="16.7" customHeight="1" x14ac:dyDescent="0.15">
      <c r="A167" s="520">
        <v>22</v>
      </c>
      <c r="B167" s="520" t="s">
        <v>20072</v>
      </c>
      <c r="C167" s="540" t="s">
        <v>20073</v>
      </c>
      <c r="D167" s="1080" t="s">
        <v>12810</v>
      </c>
      <c r="E167" s="945" t="s">
        <v>13177</v>
      </c>
      <c r="F167" s="947" t="s">
        <v>10412</v>
      </c>
      <c r="G167" s="947"/>
      <c r="H167" s="941"/>
      <c r="I167" s="757"/>
      <c r="J167" s="525"/>
      <c r="K167" s="718"/>
      <c r="L167" s="1074" t="s">
        <v>19766</v>
      </c>
      <c r="M167" s="1066" t="s">
        <v>19767</v>
      </c>
      <c r="N167" s="525" t="s">
        <v>1678</v>
      </c>
      <c r="O167" s="529">
        <v>0.7</v>
      </c>
      <c r="P167" s="767"/>
      <c r="Q167" s="522"/>
      <c r="R167" s="525"/>
      <c r="S167" s="525"/>
      <c r="T167" s="525"/>
      <c r="U167" s="529"/>
      <c r="V167" s="522"/>
      <c r="W167" s="525"/>
      <c r="X167" s="522"/>
      <c r="Y167" s="530"/>
      <c r="Z167" s="531">
        <f>ROUND(F169*O167,0)</f>
        <v>803</v>
      </c>
      <c r="AA167" s="532"/>
      <c r="AB167" s="533"/>
    </row>
    <row r="168" spans="1:28" ht="16.7" customHeight="1" x14ac:dyDescent="0.15">
      <c r="A168" s="520">
        <v>22</v>
      </c>
      <c r="B168" s="520" t="s">
        <v>20074</v>
      </c>
      <c r="C168" s="540" t="s">
        <v>20075</v>
      </c>
      <c r="D168" s="1081"/>
      <c r="E168" s="946"/>
      <c r="F168" s="1069"/>
      <c r="G168" s="1069"/>
      <c r="H168" s="1070"/>
      <c r="I168" s="770" t="s">
        <v>10418</v>
      </c>
      <c r="J168" s="525" t="s">
        <v>1678</v>
      </c>
      <c r="K168" s="718">
        <v>0.96499999999999997</v>
      </c>
      <c r="L168" s="1078"/>
      <c r="M168" s="1065"/>
      <c r="N168" s="537"/>
      <c r="P168" s="769"/>
      <c r="Q168" s="534"/>
      <c r="R168" s="537"/>
      <c r="S168" s="537"/>
      <c r="T168" s="537"/>
      <c r="V168" s="534"/>
      <c r="W168" s="537"/>
      <c r="X168" s="534"/>
      <c r="Y168" s="538"/>
      <c r="Z168" s="531">
        <f>ROUND(ROUND(ROUND(F169*K168,0)*O167,0),0)</f>
        <v>775</v>
      </c>
      <c r="AA168" s="539"/>
      <c r="AB168" s="533"/>
    </row>
    <row r="169" spans="1:28" ht="16.7" customHeight="1" x14ac:dyDescent="0.15">
      <c r="A169" s="520">
        <v>22</v>
      </c>
      <c r="B169" s="520" t="s">
        <v>7288</v>
      </c>
      <c r="C169" s="540" t="s">
        <v>20076</v>
      </c>
      <c r="D169" s="1082"/>
      <c r="E169" s="1053"/>
      <c r="F169" s="1035">
        <f>'6生活介護(基本)'!F249</f>
        <v>1147</v>
      </c>
      <c r="G169" s="1035"/>
      <c r="H169" s="541" t="s">
        <v>9</v>
      </c>
      <c r="I169" s="757"/>
      <c r="J169" s="525"/>
      <c r="K169" s="718"/>
      <c r="L169" s="1078"/>
      <c r="M169" s="968" t="s">
        <v>19773</v>
      </c>
      <c r="N169" s="525" t="s">
        <v>1678</v>
      </c>
      <c r="O169" s="529">
        <v>0.5</v>
      </c>
      <c r="P169" s="769"/>
      <c r="Q169" s="534"/>
      <c r="R169" s="537"/>
      <c r="S169" s="537"/>
      <c r="T169" s="537"/>
      <c r="V169" s="534"/>
      <c r="W169" s="537"/>
      <c r="X169" s="534"/>
      <c r="Y169" s="538"/>
      <c r="Z169" s="531">
        <f>ROUND(F169*O169,0)</f>
        <v>574</v>
      </c>
      <c r="AA169" s="539"/>
      <c r="AB169" s="533"/>
    </row>
    <row r="170" spans="1:28" ht="16.7" customHeight="1" x14ac:dyDescent="0.15">
      <c r="A170" s="520">
        <v>22</v>
      </c>
      <c r="B170" s="520" t="s">
        <v>7294</v>
      </c>
      <c r="C170" s="540" t="s">
        <v>20077</v>
      </c>
      <c r="D170" s="1082"/>
      <c r="E170" s="1053"/>
      <c r="F170" s="537"/>
      <c r="H170" s="541"/>
      <c r="I170" s="770" t="s">
        <v>10418</v>
      </c>
      <c r="J170" s="525" t="s">
        <v>1678</v>
      </c>
      <c r="K170" s="718">
        <v>0.96499999999999997</v>
      </c>
      <c r="L170" s="1078"/>
      <c r="M170" s="1065"/>
      <c r="N170" s="537"/>
      <c r="P170" s="769"/>
      <c r="Q170" s="534"/>
      <c r="R170" s="537"/>
      <c r="S170" s="537"/>
      <c r="T170" s="537"/>
      <c r="V170" s="534"/>
      <c r="W170" s="537"/>
      <c r="X170" s="534"/>
      <c r="Y170" s="538"/>
      <c r="Z170" s="531">
        <f>ROUND(ROUND(ROUND(F169*K170,0)*O169,0),0)</f>
        <v>554</v>
      </c>
      <c r="AA170" s="539"/>
      <c r="AB170" s="533"/>
    </row>
    <row r="171" spans="1:28" ht="16.7" customHeight="1" x14ac:dyDescent="0.15">
      <c r="A171" s="520">
        <v>22</v>
      </c>
      <c r="B171" s="520" t="s">
        <v>20078</v>
      </c>
      <c r="C171" s="540" t="s">
        <v>20079</v>
      </c>
      <c r="D171" s="1082"/>
      <c r="E171" s="1053"/>
      <c r="F171" s="537"/>
      <c r="H171" s="541"/>
      <c r="I171" s="757"/>
      <c r="J171" s="525"/>
      <c r="K171" s="718"/>
      <c r="L171" s="1078"/>
      <c r="M171" s="1066" t="s">
        <v>19767</v>
      </c>
      <c r="N171" s="525" t="s">
        <v>1678</v>
      </c>
      <c r="O171" s="529">
        <v>0.7</v>
      </c>
      <c r="P171" s="1077" t="s">
        <v>10423</v>
      </c>
      <c r="Q171" s="936" t="s">
        <v>12821</v>
      </c>
      <c r="R171" s="1067"/>
      <c r="S171" s="1067"/>
      <c r="T171" s="1067"/>
      <c r="U171" s="981"/>
      <c r="V171" s="537"/>
      <c r="W171" s="537"/>
      <c r="X171" s="534"/>
      <c r="Y171" s="538"/>
      <c r="Z171" s="531">
        <f>ROUND(ROUND(F169*O171,0)*U173,0)</f>
        <v>402</v>
      </c>
      <c r="AA171" s="539"/>
      <c r="AB171" s="533"/>
    </row>
    <row r="172" spans="1:28" ht="16.7" customHeight="1" x14ac:dyDescent="0.15">
      <c r="A172" s="520">
        <v>22</v>
      </c>
      <c r="B172" s="520" t="s">
        <v>20080</v>
      </c>
      <c r="C172" s="540" t="s">
        <v>20081</v>
      </c>
      <c r="D172" s="1082"/>
      <c r="E172" s="1053"/>
      <c r="F172" s="537"/>
      <c r="H172" s="541"/>
      <c r="I172" s="770" t="s">
        <v>10418</v>
      </c>
      <c r="J172" s="525" t="s">
        <v>1678</v>
      </c>
      <c r="K172" s="718">
        <v>0.96499999999999997</v>
      </c>
      <c r="L172" s="1078"/>
      <c r="M172" s="1065"/>
      <c r="N172" s="537"/>
      <c r="P172" s="1079"/>
      <c r="Q172" s="1068"/>
      <c r="R172" s="1069"/>
      <c r="S172" s="1069"/>
      <c r="T172" s="1069"/>
      <c r="U172" s="1070"/>
      <c r="V172" s="537"/>
      <c r="W172" s="537"/>
      <c r="X172" s="534"/>
      <c r="Y172" s="538"/>
      <c r="Z172" s="531">
        <f>ROUND(ROUND(ROUND(ROUND(F169*K172,0)*O171,0)*U173,0),0)</f>
        <v>388</v>
      </c>
      <c r="AA172" s="539"/>
      <c r="AB172" s="533"/>
    </row>
    <row r="173" spans="1:28" ht="16.7" customHeight="1" x14ac:dyDescent="0.15">
      <c r="A173" s="520">
        <v>22</v>
      </c>
      <c r="B173" s="520" t="s">
        <v>7300</v>
      </c>
      <c r="C173" s="540" t="s">
        <v>20082</v>
      </c>
      <c r="D173" s="771"/>
      <c r="E173" s="542"/>
      <c r="F173" s="534"/>
      <c r="H173" s="541"/>
      <c r="I173" s="757"/>
      <c r="J173" s="525"/>
      <c r="K173" s="718"/>
      <c r="L173" s="1078"/>
      <c r="M173" s="968" t="s">
        <v>19773</v>
      </c>
      <c r="N173" s="525" t="s">
        <v>1678</v>
      </c>
      <c r="O173" s="529">
        <v>0.5</v>
      </c>
      <c r="P173" s="1022"/>
      <c r="Q173" s="772"/>
      <c r="R173" s="776"/>
      <c r="S173" s="776"/>
      <c r="T173" s="537" t="s">
        <v>1678</v>
      </c>
      <c r="U173" s="502">
        <v>0.5</v>
      </c>
      <c r="V173" s="534"/>
      <c r="W173" s="537"/>
      <c r="X173" s="534"/>
      <c r="Y173" s="538"/>
      <c r="Z173" s="531">
        <f>ROUND(ROUND(F169*O173,0)*U173,0)</f>
        <v>287</v>
      </c>
      <c r="AA173" s="539"/>
      <c r="AB173" s="533"/>
    </row>
    <row r="174" spans="1:28" ht="16.7" customHeight="1" x14ac:dyDescent="0.15">
      <c r="A174" s="520">
        <v>22</v>
      </c>
      <c r="B174" s="520" t="s">
        <v>7306</v>
      </c>
      <c r="C174" s="540" t="s">
        <v>20083</v>
      </c>
      <c r="D174" s="771"/>
      <c r="E174" s="542"/>
      <c r="F174" s="534"/>
      <c r="H174" s="541"/>
      <c r="I174" s="770" t="s">
        <v>10418</v>
      </c>
      <c r="J174" s="525" t="s">
        <v>1678</v>
      </c>
      <c r="K174" s="718">
        <v>0.96499999999999997</v>
      </c>
      <c r="L174" s="1078"/>
      <c r="M174" s="1065"/>
      <c r="N174" s="537"/>
      <c r="P174" s="1022"/>
      <c r="Q174" s="772"/>
      <c r="R174" s="776"/>
      <c r="S174" s="776"/>
      <c r="T174" s="537"/>
      <c r="V174" s="534"/>
      <c r="W174" s="537"/>
      <c r="X174" s="534"/>
      <c r="Y174" s="538"/>
      <c r="Z174" s="531">
        <f>ROUND(ROUND(ROUND(ROUND(F169*K174,0)*O173,0),0)*U173,0)</f>
        <v>277</v>
      </c>
      <c r="AA174" s="539"/>
      <c r="AB174" s="533"/>
    </row>
    <row r="175" spans="1:28" ht="16.7" customHeight="1" x14ac:dyDescent="0.15">
      <c r="A175" s="520">
        <v>22</v>
      </c>
      <c r="B175" s="520" t="s">
        <v>20084</v>
      </c>
      <c r="C175" s="540" t="s">
        <v>20085</v>
      </c>
      <c r="D175" s="771"/>
      <c r="E175" s="542"/>
      <c r="F175" s="534"/>
      <c r="H175" s="541"/>
      <c r="I175" s="757"/>
      <c r="J175" s="525"/>
      <c r="K175" s="718"/>
      <c r="L175" s="1078"/>
      <c r="M175" s="1066" t="s">
        <v>19767</v>
      </c>
      <c r="N175" s="525" t="s">
        <v>1678</v>
      </c>
      <c r="O175" s="529">
        <v>0.7</v>
      </c>
      <c r="P175" s="1079"/>
      <c r="Q175" s="936" t="s">
        <v>12830</v>
      </c>
      <c r="R175" s="1067"/>
      <c r="S175" s="1067"/>
      <c r="T175" s="1067"/>
      <c r="U175" s="981"/>
      <c r="V175" s="537"/>
      <c r="W175" s="537"/>
      <c r="X175" s="534"/>
      <c r="Y175" s="538"/>
      <c r="Z175" s="531">
        <f>ROUND(ROUND(F169*O175,0)*U177,0)</f>
        <v>562</v>
      </c>
      <c r="AA175" s="539"/>
      <c r="AB175" s="533"/>
    </row>
    <row r="176" spans="1:28" ht="16.7" customHeight="1" x14ac:dyDescent="0.15">
      <c r="A176" s="520">
        <v>22</v>
      </c>
      <c r="B176" s="520" t="s">
        <v>20086</v>
      </c>
      <c r="C176" s="540" t="s">
        <v>20087</v>
      </c>
      <c r="D176" s="771"/>
      <c r="E176" s="542"/>
      <c r="F176" s="534"/>
      <c r="H176" s="541"/>
      <c r="I176" s="770" t="s">
        <v>10418</v>
      </c>
      <c r="J176" s="525" t="s">
        <v>1678</v>
      </c>
      <c r="K176" s="718">
        <v>0.96499999999999997</v>
      </c>
      <c r="L176" s="1078"/>
      <c r="M176" s="1065"/>
      <c r="N176" s="537"/>
      <c r="P176" s="1079"/>
      <c r="Q176" s="1068"/>
      <c r="R176" s="1069"/>
      <c r="S176" s="1069"/>
      <c r="T176" s="1069"/>
      <c r="U176" s="1070"/>
      <c r="V176" s="537"/>
      <c r="W176" s="537"/>
      <c r="X176" s="534"/>
      <c r="Y176" s="538"/>
      <c r="Z176" s="531">
        <f>ROUND(ROUND(ROUND(ROUND(F169*K176,0)*O175,0)*U177,0),0)</f>
        <v>543</v>
      </c>
      <c r="AA176" s="539"/>
      <c r="AB176" s="533"/>
    </row>
    <row r="177" spans="1:28" ht="16.7" customHeight="1" x14ac:dyDescent="0.15">
      <c r="A177" s="520">
        <v>22</v>
      </c>
      <c r="B177" s="520" t="s">
        <v>7312</v>
      </c>
      <c r="C177" s="540" t="s">
        <v>20088</v>
      </c>
      <c r="D177" s="771"/>
      <c r="E177" s="542"/>
      <c r="F177" s="534"/>
      <c r="H177" s="541"/>
      <c r="I177" s="757"/>
      <c r="J177" s="525"/>
      <c r="K177" s="718"/>
      <c r="L177" s="1078"/>
      <c r="M177" s="968" t="s">
        <v>19773</v>
      </c>
      <c r="N177" s="525" t="s">
        <v>1678</v>
      </c>
      <c r="O177" s="529">
        <v>0.5</v>
      </c>
      <c r="P177" s="1022"/>
      <c r="Q177" s="772"/>
      <c r="R177" s="776"/>
      <c r="S177" s="776"/>
      <c r="T177" s="537" t="s">
        <v>1678</v>
      </c>
      <c r="U177" s="502">
        <v>0.7</v>
      </c>
      <c r="V177" s="534"/>
      <c r="W177" s="537"/>
      <c r="X177" s="534"/>
      <c r="Y177" s="538"/>
      <c r="Z177" s="531">
        <f>ROUND(ROUND(F169*O177,0)*U177,0)</f>
        <v>402</v>
      </c>
      <c r="AA177" s="539"/>
      <c r="AB177" s="533"/>
    </row>
    <row r="178" spans="1:28" ht="16.7" customHeight="1" x14ac:dyDescent="0.15">
      <c r="A178" s="520">
        <v>22</v>
      </c>
      <c r="B178" s="520" t="s">
        <v>7318</v>
      </c>
      <c r="C178" s="540" t="s">
        <v>20089</v>
      </c>
      <c r="D178" s="771"/>
      <c r="E178" s="542"/>
      <c r="F178" s="534"/>
      <c r="H178" s="541"/>
      <c r="I178" s="770" t="s">
        <v>10418</v>
      </c>
      <c r="J178" s="525" t="s">
        <v>1678</v>
      </c>
      <c r="K178" s="718">
        <v>0.96499999999999997</v>
      </c>
      <c r="L178" s="1078"/>
      <c r="M178" s="1065"/>
      <c r="N178" s="537"/>
      <c r="P178" s="1022"/>
      <c r="Q178" s="772"/>
      <c r="R178" s="776"/>
      <c r="S178" s="776"/>
      <c r="T178" s="537"/>
      <c r="V178" s="534"/>
      <c r="W178" s="537"/>
      <c r="X178" s="534"/>
      <c r="Y178" s="538"/>
      <c r="Z178" s="531">
        <f>ROUND(ROUND(ROUND(ROUND(F169*K178,0)*O177,0),0)*U177,0)</f>
        <v>388</v>
      </c>
      <c r="AA178" s="539"/>
      <c r="AB178" s="533"/>
    </row>
    <row r="179" spans="1:28" ht="16.7" customHeight="1" x14ac:dyDescent="0.15">
      <c r="A179" s="520">
        <v>22</v>
      </c>
      <c r="B179" s="520" t="s">
        <v>20090</v>
      </c>
      <c r="C179" s="540" t="s">
        <v>20091</v>
      </c>
      <c r="D179" s="771"/>
      <c r="E179" s="542"/>
      <c r="F179" s="534"/>
      <c r="H179" s="541"/>
      <c r="I179" s="757"/>
      <c r="J179" s="525"/>
      <c r="K179" s="718"/>
      <c r="L179" s="1078"/>
      <c r="M179" s="1066" t="s">
        <v>19767</v>
      </c>
      <c r="N179" s="525" t="s">
        <v>1678</v>
      </c>
      <c r="O179" s="529">
        <v>0.7</v>
      </c>
      <c r="P179" s="1077" t="s">
        <v>14959</v>
      </c>
      <c r="Q179" s="936" t="s">
        <v>12840</v>
      </c>
      <c r="R179" s="1067"/>
      <c r="S179" s="1067"/>
      <c r="T179" s="1067"/>
      <c r="U179" s="981"/>
      <c r="V179" s="537"/>
      <c r="W179" s="537"/>
      <c r="X179" s="534"/>
      <c r="Y179" s="538"/>
      <c r="Z179" s="531">
        <f>ROUND(ROUND(F169*O179,0)*U181,0)</f>
        <v>562</v>
      </c>
      <c r="AA179" s="539"/>
      <c r="AB179" s="533"/>
    </row>
    <row r="180" spans="1:28" ht="16.7" customHeight="1" x14ac:dyDescent="0.15">
      <c r="A180" s="520">
        <v>22</v>
      </c>
      <c r="B180" s="520" t="s">
        <v>20092</v>
      </c>
      <c r="C180" s="540" t="s">
        <v>20093</v>
      </c>
      <c r="D180" s="771"/>
      <c r="E180" s="542"/>
      <c r="F180" s="534"/>
      <c r="H180" s="541"/>
      <c r="I180" s="770" t="s">
        <v>10418</v>
      </c>
      <c r="J180" s="525" t="s">
        <v>1678</v>
      </c>
      <c r="K180" s="718">
        <v>0.96499999999999997</v>
      </c>
      <c r="L180" s="1078"/>
      <c r="M180" s="1065"/>
      <c r="N180" s="537"/>
      <c r="P180" s="1079"/>
      <c r="Q180" s="1068"/>
      <c r="R180" s="1069"/>
      <c r="S180" s="1069"/>
      <c r="T180" s="1069"/>
      <c r="U180" s="1070"/>
      <c r="V180" s="537"/>
      <c r="W180" s="537"/>
      <c r="X180" s="534"/>
      <c r="Y180" s="538"/>
      <c r="Z180" s="531">
        <f>ROUND(ROUND(ROUND(ROUND(F169*K180,0)*O179,0)*U181,0),0)</f>
        <v>543</v>
      </c>
      <c r="AA180" s="539"/>
      <c r="AB180" s="533"/>
    </row>
    <row r="181" spans="1:28" ht="16.7" customHeight="1" x14ac:dyDescent="0.15">
      <c r="A181" s="520">
        <v>22</v>
      </c>
      <c r="B181" s="520" t="s">
        <v>7324</v>
      </c>
      <c r="C181" s="540" t="s">
        <v>20094</v>
      </c>
      <c r="D181" s="771"/>
      <c r="E181" s="542"/>
      <c r="F181" s="534"/>
      <c r="H181" s="541"/>
      <c r="I181" s="757"/>
      <c r="J181" s="525"/>
      <c r="K181" s="718"/>
      <c r="L181" s="1078"/>
      <c r="M181" s="968" t="s">
        <v>19773</v>
      </c>
      <c r="N181" s="525" t="s">
        <v>1678</v>
      </c>
      <c r="O181" s="529">
        <v>0.5</v>
      </c>
      <c r="P181" s="1022"/>
      <c r="Q181" s="772"/>
      <c r="R181" s="776"/>
      <c r="S181" s="776"/>
      <c r="T181" s="537" t="s">
        <v>1678</v>
      </c>
      <c r="U181" s="502">
        <v>0.7</v>
      </c>
      <c r="V181" s="534"/>
      <c r="W181" s="537"/>
      <c r="X181" s="534"/>
      <c r="Y181" s="538"/>
      <c r="Z181" s="531">
        <f>ROUND(ROUND(F169*O181,0)*U181,0)</f>
        <v>402</v>
      </c>
      <c r="AA181" s="539"/>
      <c r="AB181" s="533"/>
    </row>
    <row r="182" spans="1:28" ht="16.7" customHeight="1" x14ac:dyDescent="0.15">
      <c r="A182" s="520">
        <v>22</v>
      </c>
      <c r="B182" s="520" t="s">
        <v>7330</v>
      </c>
      <c r="C182" s="540" t="s">
        <v>20095</v>
      </c>
      <c r="D182" s="771"/>
      <c r="E182" s="542"/>
      <c r="F182" s="534"/>
      <c r="H182" s="541"/>
      <c r="I182" s="770" t="s">
        <v>10418</v>
      </c>
      <c r="J182" s="525" t="s">
        <v>1678</v>
      </c>
      <c r="K182" s="718">
        <v>0.96499999999999997</v>
      </c>
      <c r="L182" s="1078"/>
      <c r="M182" s="1065"/>
      <c r="N182" s="537"/>
      <c r="P182" s="1022"/>
      <c r="Q182" s="772"/>
      <c r="R182" s="776"/>
      <c r="S182" s="776"/>
      <c r="T182" s="537"/>
      <c r="V182" s="534"/>
      <c r="W182" s="537"/>
      <c r="X182" s="534"/>
      <c r="Y182" s="538"/>
      <c r="Z182" s="531">
        <f>ROUND(ROUND(ROUND(ROUND(F169*K182,0)*O181,0),0)*U181,0)</f>
        <v>388</v>
      </c>
      <c r="AA182" s="539"/>
      <c r="AB182" s="533"/>
    </row>
    <row r="183" spans="1:28" ht="16.7" customHeight="1" x14ac:dyDescent="0.15">
      <c r="A183" s="520">
        <v>22</v>
      </c>
      <c r="B183" s="520" t="s">
        <v>20096</v>
      </c>
      <c r="C183" s="540" t="s">
        <v>20097</v>
      </c>
      <c r="D183" s="771"/>
      <c r="E183" s="542"/>
      <c r="F183" s="534"/>
      <c r="H183" s="541"/>
      <c r="I183" s="757"/>
      <c r="J183" s="525"/>
      <c r="K183" s="718"/>
      <c r="L183" s="774"/>
      <c r="M183" s="1066" t="s">
        <v>19767</v>
      </c>
      <c r="N183" s="525" t="s">
        <v>1678</v>
      </c>
      <c r="O183" s="529">
        <v>0.7</v>
      </c>
      <c r="P183" s="767"/>
      <c r="Q183" s="522"/>
      <c r="R183" s="525"/>
      <c r="S183" s="525"/>
      <c r="T183" s="525"/>
      <c r="U183" s="529"/>
      <c r="V183" s="534"/>
      <c r="W183" s="537"/>
      <c r="X183" s="936" t="s">
        <v>14983</v>
      </c>
      <c r="Y183" s="941"/>
      <c r="Z183" s="531">
        <f>ROUND(ROUND(F169*O183,0)-X187,0)</f>
        <v>791</v>
      </c>
      <c r="AA183" s="539"/>
      <c r="AB183" s="533"/>
    </row>
    <row r="184" spans="1:28" ht="16.7" customHeight="1" x14ac:dyDescent="0.15">
      <c r="A184" s="520">
        <v>22</v>
      </c>
      <c r="B184" s="520" t="s">
        <v>20098</v>
      </c>
      <c r="C184" s="540" t="s">
        <v>20099</v>
      </c>
      <c r="D184" s="771"/>
      <c r="E184" s="542"/>
      <c r="F184" s="534"/>
      <c r="H184" s="541"/>
      <c r="I184" s="770" t="s">
        <v>10418</v>
      </c>
      <c r="J184" s="525" t="s">
        <v>1678</v>
      </c>
      <c r="K184" s="718">
        <v>0.96499999999999997</v>
      </c>
      <c r="L184" s="774"/>
      <c r="M184" s="1065"/>
      <c r="N184" s="537"/>
      <c r="P184" s="769"/>
      <c r="Q184" s="534"/>
      <c r="R184" s="537"/>
      <c r="S184" s="537"/>
      <c r="T184" s="537"/>
      <c r="V184" s="534"/>
      <c r="W184" s="537"/>
      <c r="X184" s="1068"/>
      <c r="Y184" s="1070"/>
      <c r="Z184" s="531">
        <f>ROUND(ROUND(ROUND(ROUND(F169*K184,0)*O183,0),0)-X187,0)</f>
        <v>763</v>
      </c>
      <c r="AA184" s="539"/>
      <c r="AB184" s="533"/>
    </row>
    <row r="185" spans="1:28" ht="16.7" customHeight="1" x14ac:dyDescent="0.15">
      <c r="A185" s="520">
        <v>22</v>
      </c>
      <c r="B185" s="520" t="s">
        <v>7336</v>
      </c>
      <c r="C185" s="540" t="s">
        <v>20100</v>
      </c>
      <c r="D185" s="771"/>
      <c r="E185" s="542"/>
      <c r="F185" s="534"/>
      <c r="H185" s="541"/>
      <c r="I185" s="757"/>
      <c r="J185" s="525"/>
      <c r="K185" s="718"/>
      <c r="L185" s="774"/>
      <c r="M185" s="968" t="s">
        <v>19773</v>
      </c>
      <c r="N185" s="525" t="s">
        <v>1678</v>
      </c>
      <c r="O185" s="529">
        <v>0.5</v>
      </c>
      <c r="P185" s="769"/>
      <c r="Q185" s="534"/>
      <c r="R185" s="537"/>
      <c r="S185" s="537"/>
      <c r="T185" s="537"/>
      <c r="V185" s="534"/>
      <c r="W185" s="537"/>
      <c r="X185" s="1068"/>
      <c r="Y185" s="1070"/>
      <c r="Z185" s="531">
        <f>ROUND(ROUND(F169*O185,0)-X187,0)</f>
        <v>562</v>
      </c>
      <c r="AA185" s="539"/>
      <c r="AB185" s="533"/>
    </row>
    <row r="186" spans="1:28" ht="16.7" customHeight="1" x14ac:dyDescent="0.15">
      <c r="A186" s="520">
        <v>22</v>
      </c>
      <c r="B186" s="520" t="s">
        <v>7342</v>
      </c>
      <c r="C186" s="540" t="s">
        <v>20101</v>
      </c>
      <c r="D186" s="771"/>
      <c r="E186" s="542"/>
      <c r="F186" s="534"/>
      <c r="H186" s="541"/>
      <c r="I186" s="770" t="s">
        <v>10418</v>
      </c>
      <c r="J186" s="525" t="s">
        <v>1678</v>
      </c>
      <c r="K186" s="718">
        <v>0.96499999999999997</v>
      </c>
      <c r="L186" s="774"/>
      <c r="M186" s="1065"/>
      <c r="N186" s="537"/>
      <c r="P186" s="769"/>
      <c r="Q186" s="534"/>
      <c r="R186" s="537"/>
      <c r="S186" s="537"/>
      <c r="T186" s="537"/>
      <c r="V186" s="534"/>
      <c r="W186" s="537"/>
      <c r="X186" s="1068"/>
      <c r="Y186" s="1070"/>
      <c r="Z186" s="531">
        <f>ROUND(ROUND(ROUND(ROUND(F169*K186,0)*O185,0),0)-X187,0)</f>
        <v>542</v>
      </c>
      <c r="AA186" s="539"/>
      <c r="AB186" s="533"/>
    </row>
    <row r="187" spans="1:28" ht="16.7" customHeight="1" x14ac:dyDescent="0.15">
      <c r="A187" s="520">
        <v>22</v>
      </c>
      <c r="B187" s="520" t="s">
        <v>20102</v>
      </c>
      <c r="C187" s="540" t="s">
        <v>20103</v>
      </c>
      <c r="D187" s="771"/>
      <c r="E187" s="542"/>
      <c r="F187" s="534"/>
      <c r="H187" s="541"/>
      <c r="I187" s="757"/>
      <c r="J187" s="525"/>
      <c r="K187" s="718"/>
      <c r="L187" s="774"/>
      <c r="M187" s="1066" t="s">
        <v>19767</v>
      </c>
      <c r="N187" s="525" t="s">
        <v>1678</v>
      </c>
      <c r="O187" s="529">
        <v>0.7</v>
      </c>
      <c r="P187" s="1077" t="s">
        <v>10423</v>
      </c>
      <c r="Q187" s="936" t="s">
        <v>12821</v>
      </c>
      <c r="R187" s="1067"/>
      <c r="S187" s="1067"/>
      <c r="T187" s="1067"/>
      <c r="U187" s="981"/>
      <c r="V187" s="537"/>
      <c r="W187" s="537"/>
      <c r="X187" s="775">
        <v>12</v>
      </c>
      <c r="Y187" s="942" t="s">
        <v>14988</v>
      </c>
      <c r="Z187" s="531">
        <f>ROUND(ROUND(ROUND(F169*O187,0)*U189,0)-X187,0)</f>
        <v>390</v>
      </c>
      <c r="AA187" s="539"/>
      <c r="AB187" s="533"/>
    </row>
    <row r="188" spans="1:28" ht="16.7" customHeight="1" x14ac:dyDescent="0.15">
      <c r="A188" s="520">
        <v>22</v>
      </c>
      <c r="B188" s="520" t="s">
        <v>20104</v>
      </c>
      <c r="C188" s="540" t="s">
        <v>20105</v>
      </c>
      <c r="D188" s="771"/>
      <c r="E188" s="542"/>
      <c r="F188" s="534"/>
      <c r="H188" s="541"/>
      <c r="I188" s="770" t="s">
        <v>10418</v>
      </c>
      <c r="J188" s="525" t="s">
        <v>1678</v>
      </c>
      <c r="K188" s="718">
        <v>0.96499999999999997</v>
      </c>
      <c r="L188" s="774"/>
      <c r="M188" s="1065"/>
      <c r="N188" s="537"/>
      <c r="P188" s="1079"/>
      <c r="Q188" s="1068"/>
      <c r="R188" s="1069"/>
      <c r="S188" s="1069"/>
      <c r="T188" s="1069"/>
      <c r="U188" s="1070"/>
      <c r="V188" s="537"/>
      <c r="W188" s="537"/>
      <c r="X188" s="534"/>
      <c r="Y188" s="1070"/>
      <c r="Z188" s="531">
        <f>ROUND(ROUND(ROUND(ROUND(ROUND(F169*K188,0)*O187,0)*U189,0),0)-X187,0)</f>
        <v>376</v>
      </c>
      <c r="AA188" s="539"/>
      <c r="AB188" s="533"/>
    </row>
    <row r="189" spans="1:28" ht="16.7" customHeight="1" x14ac:dyDescent="0.15">
      <c r="A189" s="520">
        <v>22</v>
      </c>
      <c r="B189" s="520" t="s">
        <v>7348</v>
      </c>
      <c r="C189" s="540" t="s">
        <v>20106</v>
      </c>
      <c r="D189" s="771"/>
      <c r="E189" s="542"/>
      <c r="F189" s="534"/>
      <c r="H189" s="541"/>
      <c r="I189" s="757"/>
      <c r="J189" s="525"/>
      <c r="K189" s="718"/>
      <c r="L189" s="774"/>
      <c r="M189" s="968" t="s">
        <v>19773</v>
      </c>
      <c r="N189" s="525" t="s">
        <v>1678</v>
      </c>
      <c r="O189" s="529">
        <v>0.5</v>
      </c>
      <c r="P189" s="1022"/>
      <c r="Q189" s="772"/>
      <c r="R189" s="776"/>
      <c r="S189" s="776"/>
      <c r="T189" s="537" t="s">
        <v>1678</v>
      </c>
      <c r="U189" s="502">
        <v>0.5</v>
      </c>
      <c r="V189" s="534"/>
      <c r="W189" s="537"/>
      <c r="X189" s="534"/>
      <c r="Y189" s="538"/>
      <c r="Z189" s="531">
        <f>ROUND(ROUND(ROUND(F169*O189,0)*U189,0)-X187,0)</f>
        <v>275</v>
      </c>
      <c r="AA189" s="539"/>
      <c r="AB189" s="533"/>
    </row>
    <row r="190" spans="1:28" ht="16.7" customHeight="1" x14ac:dyDescent="0.15">
      <c r="A190" s="520">
        <v>22</v>
      </c>
      <c r="B190" s="520" t="s">
        <v>7354</v>
      </c>
      <c r="C190" s="540" t="s">
        <v>20107</v>
      </c>
      <c r="D190" s="771"/>
      <c r="E190" s="542"/>
      <c r="F190" s="534"/>
      <c r="H190" s="541"/>
      <c r="I190" s="770" t="s">
        <v>10418</v>
      </c>
      <c r="J190" s="525" t="s">
        <v>1678</v>
      </c>
      <c r="K190" s="718">
        <v>0.96499999999999997</v>
      </c>
      <c r="L190" s="774"/>
      <c r="M190" s="1065"/>
      <c r="N190" s="537"/>
      <c r="P190" s="1022"/>
      <c r="Q190" s="772"/>
      <c r="R190" s="776"/>
      <c r="S190" s="776"/>
      <c r="T190" s="537"/>
      <c r="V190" s="534"/>
      <c r="W190" s="537"/>
      <c r="X190" s="534"/>
      <c r="Y190" s="538"/>
      <c r="Z190" s="531">
        <f>ROUND(ROUND(ROUND(ROUND(ROUND(F169*K190,0)*O189,0),0)*U189,0)-X187,0)</f>
        <v>265</v>
      </c>
      <c r="AA190" s="539"/>
      <c r="AB190" s="533"/>
    </row>
    <row r="191" spans="1:28" ht="16.7" customHeight="1" x14ac:dyDescent="0.15">
      <c r="A191" s="520">
        <v>22</v>
      </c>
      <c r="B191" s="520" t="s">
        <v>20108</v>
      </c>
      <c r="C191" s="540" t="s">
        <v>20109</v>
      </c>
      <c r="D191" s="771"/>
      <c r="E191" s="542"/>
      <c r="F191" s="534"/>
      <c r="H191" s="541"/>
      <c r="I191" s="757"/>
      <c r="J191" s="525"/>
      <c r="K191" s="718"/>
      <c r="L191" s="774"/>
      <c r="M191" s="1066" t="s">
        <v>19767</v>
      </c>
      <c r="N191" s="525" t="s">
        <v>1678</v>
      </c>
      <c r="O191" s="529">
        <v>0.7</v>
      </c>
      <c r="P191" s="1079"/>
      <c r="Q191" s="936" t="s">
        <v>12830</v>
      </c>
      <c r="R191" s="1067"/>
      <c r="S191" s="1067"/>
      <c r="T191" s="1067"/>
      <c r="U191" s="981"/>
      <c r="V191" s="537"/>
      <c r="W191" s="537"/>
      <c r="X191" s="534"/>
      <c r="Y191" s="538"/>
      <c r="Z191" s="531">
        <f>ROUND(ROUND(ROUND(F169*O191,0)*U193,0)-X187,0)</f>
        <v>550</v>
      </c>
      <c r="AA191" s="539"/>
      <c r="AB191" s="533"/>
    </row>
    <row r="192" spans="1:28" ht="16.7" customHeight="1" x14ac:dyDescent="0.15">
      <c r="A192" s="520">
        <v>22</v>
      </c>
      <c r="B192" s="520" t="s">
        <v>20110</v>
      </c>
      <c r="C192" s="540" t="s">
        <v>20111</v>
      </c>
      <c r="D192" s="771"/>
      <c r="E192" s="542"/>
      <c r="F192" s="534"/>
      <c r="H192" s="541"/>
      <c r="I192" s="770" t="s">
        <v>10418</v>
      </c>
      <c r="J192" s="525" t="s">
        <v>1678</v>
      </c>
      <c r="K192" s="718">
        <v>0.96499999999999997</v>
      </c>
      <c r="L192" s="774"/>
      <c r="M192" s="1065"/>
      <c r="N192" s="537"/>
      <c r="P192" s="1079"/>
      <c r="Q192" s="1068"/>
      <c r="R192" s="1069"/>
      <c r="S192" s="1069"/>
      <c r="T192" s="1069"/>
      <c r="U192" s="1070"/>
      <c r="V192" s="537"/>
      <c r="W192" s="537"/>
      <c r="X192" s="534"/>
      <c r="Y192" s="538"/>
      <c r="Z192" s="531">
        <f>ROUND(ROUND(ROUND(ROUND(ROUND(F169*K192,0)*O191,0)*U193,0),0)-X187,0)</f>
        <v>531</v>
      </c>
      <c r="AA192" s="539"/>
      <c r="AB192" s="533"/>
    </row>
    <row r="193" spans="1:28" ht="16.7" customHeight="1" x14ac:dyDescent="0.15">
      <c r="A193" s="520">
        <v>22</v>
      </c>
      <c r="B193" s="520" t="s">
        <v>7360</v>
      </c>
      <c r="C193" s="540" t="s">
        <v>20112</v>
      </c>
      <c r="D193" s="771"/>
      <c r="E193" s="542"/>
      <c r="F193" s="534"/>
      <c r="H193" s="541"/>
      <c r="I193" s="757"/>
      <c r="J193" s="525"/>
      <c r="K193" s="718"/>
      <c r="L193" s="774"/>
      <c r="M193" s="968" t="s">
        <v>19773</v>
      </c>
      <c r="N193" s="525" t="s">
        <v>1678</v>
      </c>
      <c r="O193" s="529">
        <v>0.5</v>
      </c>
      <c r="P193" s="1022"/>
      <c r="Q193" s="772"/>
      <c r="R193" s="776"/>
      <c r="S193" s="776"/>
      <c r="T193" s="537" t="s">
        <v>1678</v>
      </c>
      <c r="U193" s="502">
        <v>0.7</v>
      </c>
      <c r="V193" s="534"/>
      <c r="W193" s="537"/>
      <c r="X193" s="534"/>
      <c r="Y193" s="538"/>
      <c r="Z193" s="531">
        <f>ROUND(ROUND(ROUND(F169*O193,0)*U193,0)-X187,0)</f>
        <v>390</v>
      </c>
      <c r="AA193" s="539"/>
      <c r="AB193" s="533"/>
    </row>
    <row r="194" spans="1:28" ht="16.7" customHeight="1" x14ac:dyDescent="0.15">
      <c r="A194" s="520">
        <v>22</v>
      </c>
      <c r="B194" s="520" t="s">
        <v>7366</v>
      </c>
      <c r="C194" s="540" t="s">
        <v>20113</v>
      </c>
      <c r="D194" s="771"/>
      <c r="E194" s="542"/>
      <c r="F194" s="534"/>
      <c r="H194" s="541"/>
      <c r="I194" s="770" t="s">
        <v>10418</v>
      </c>
      <c r="J194" s="525" t="s">
        <v>1678</v>
      </c>
      <c r="K194" s="718">
        <v>0.96499999999999997</v>
      </c>
      <c r="L194" s="774"/>
      <c r="M194" s="1065"/>
      <c r="N194" s="537"/>
      <c r="P194" s="1022"/>
      <c r="Q194" s="772"/>
      <c r="R194" s="776"/>
      <c r="S194" s="776"/>
      <c r="T194" s="537"/>
      <c r="V194" s="534"/>
      <c r="W194" s="537"/>
      <c r="X194" s="534"/>
      <c r="Y194" s="538"/>
      <c r="Z194" s="531">
        <f>ROUND(ROUND(ROUND(ROUND(ROUND(F169*K194,0)*O193,0),0)*U193,0)-X187,0)</f>
        <v>376</v>
      </c>
      <c r="AA194" s="539"/>
      <c r="AB194" s="533"/>
    </row>
    <row r="195" spans="1:28" ht="16.7" customHeight="1" x14ac:dyDescent="0.15">
      <c r="A195" s="520">
        <v>22</v>
      </c>
      <c r="B195" s="520" t="s">
        <v>20114</v>
      </c>
      <c r="C195" s="540" t="s">
        <v>20115</v>
      </c>
      <c r="D195" s="771"/>
      <c r="E195" s="542"/>
      <c r="F195" s="534"/>
      <c r="H195" s="541"/>
      <c r="I195" s="757"/>
      <c r="J195" s="525"/>
      <c r="K195" s="718"/>
      <c r="L195" s="774"/>
      <c r="M195" s="1066" t="s">
        <v>19767</v>
      </c>
      <c r="N195" s="525" t="s">
        <v>1678</v>
      </c>
      <c r="O195" s="529">
        <v>0.7</v>
      </c>
      <c r="P195" s="1077" t="s">
        <v>14959</v>
      </c>
      <c r="Q195" s="936" t="s">
        <v>12840</v>
      </c>
      <c r="R195" s="1067"/>
      <c r="S195" s="1067"/>
      <c r="T195" s="1067"/>
      <c r="U195" s="981"/>
      <c r="V195" s="537"/>
      <c r="W195" s="537"/>
      <c r="X195" s="534"/>
      <c r="Y195" s="538"/>
      <c r="Z195" s="531">
        <f>ROUND(ROUND(ROUND(F169*O195,0)*U197,0)-X187,0)</f>
        <v>550</v>
      </c>
      <c r="AA195" s="539"/>
      <c r="AB195" s="533"/>
    </row>
    <row r="196" spans="1:28" ht="16.7" customHeight="1" x14ac:dyDescent="0.15">
      <c r="A196" s="520">
        <v>22</v>
      </c>
      <c r="B196" s="520" t="s">
        <v>20116</v>
      </c>
      <c r="C196" s="540" t="s">
        <v>20117</v>
      </c>
      <c r="D196" s="771"/>
      <c r="E196" s="542"/>
      <c r="F196" s="534"/>
      <c r="H196" s="541"/>
      <c r="I196" s="770" t="s">
        <v>10418</v>
      </c>
      <c r="J196" s="525" t="s">
        <v>1678</v>
      </c>
      <c r="K196" s="718">
        <v>0.96499999999999997</v>
      </c>
      <c r="L196" s="774"/>
      <c r="M196" s="1065"/>
      <c r="N196" s="537"/>
      <c r="P196" s="1079"/>
      <c r="Q196" s="1068"/>
      <c r="R196" s="1069"/>
      <c r="S196" s="1069"/>
      <c r="T196" s="1069"/>
      <c r="U196" s="1070"/>
      <c r="V196" s="537"/>
      <c r="W196" s="537"/>
      <c r="X196" s="534"/>
      <c r="Y196" s="538"/>
      <c r="Z196" s="531">
        <f>ROUND(ROUND(ROUND(ROUND(ROUND(F169*K196,0)*O195,0)*U197,0),0)-X187,0)</f>
        <v>531</v>
      </c>
      <c r="AA196" s="539"/>
      <c r="AB196" s="533"/>
    </row>
    <row r="197" spans="1:28" ht="16.7" customHeight="1" x14ac:dyDescent="0.15">
      <c r="A197" s="520">
        <v>22</v>
      </c>
      <c r="B197" s="520" t="s">
        <v>7372</v>
      </c>
      <c r="C197" s="540" t="s">
        <v>20118</v>
      </c>
      <c r="D197" s="771"/>
      <c r="E197" s="542"/>
      <c r="F197" s="534"/>
      <c r="H197" s="541"/>
      <c r="I197" s="757"/>
      <c r="J197" s="525"/>
      <c r="K197" s="718"/>
      <c r="L197" s="774"/>
      <c r="M197" s="968" t="s">
        <v>19773</v>
      </c>
      <c r="N197" s="525" t="s">
        <v>1678</v>
      </c>
      <c r="O197" s="529">
        <v>0.5</v>
      </c>
      <c r="P197" s="1022"/>
      <c r="Q197" s="772"/>
      <c r="R197" s="776"/>
      <c r="S197" s="776"/>
      <c r="T197" s="537" t="s">
        <v>1678</v>
      </c>
      <c r="U197" s="502">
        <v>0.7</v>
      </c>
      <c r="V197" s="534"/>
      <c r="W197" s="537"/>
      <c r="X197" s="534"/>
      <c r="Y197" s="538"/>
      <c r="Z197" s="531">
        <f>ROUND(ROUND(ROUND(F169*O197,0)*U197,0)-X187,0)</f>
        <v>390</v>
      </c>
      <c r="AA197" s="539"/>
      <c r="AB197" s="533"/>
    </row>
    <row r="198" spans="1:28" ht="16.7" customHeight="1" x14ac:dyDescent="0.15">
      <c r="A198" s="520">
        <v>22</v>
      </c>
      <c r="B198" s="520" t="s">
        <v>7378</v>
      </c>
      <c r="C198" s="540" t="s">
        <v>20119</v>
      </c>
      <c r="D198" s="771"/>
      <c r="E198" s="542"/>
      <c r="F198" s="534"/>
      <c r="H198" s="541"/>
      <c r="I198" s="770" t="s">
        <v>10418</v>
      </c>
      <c r="J198" s="525" t="s">
        <v>1678</v>
      </c>
      <c r="K198" s="718">
        <v>0.96499999999999997</v>
      </c>
      <c r="L198" s="774"/>
      <c r="M198" s="1065"/>
      <c r="N198" s="537"/>
      <c r="P198" s="1022"/>
      <c r="Q198" s="772"/>
      <c r="R198" s="776"/>
      <c r="S198" s="776"/>
      <c r="T198" s="537"/>
      <c r="V198" s="534"/>
      <c r="W198" s="537"/>
      <c r="X198" s="534"/>
      <c r="Y198" s="538"/>
      <c r="Z198" s="531">
        <f>ROUND(ROUND(ROUND(ROUND(ROUND(F169*K198,0)*O197,0),0)*U197,0)-X187,0)</f>
        <v>376</v>
      </c>
      <c r="AA198" s="539"/>
      <c r="AB198" s="533"/>
    </row>
    <row r="199" spans="1:28" ht="16.7" customHeight="1" x14ac:dyDescent="0.15">
      <c r="A199" s="520">
        <v>22</v>
      </c>
      <c r="B199" s="520" t="s">
        <v>20120</v>
      </c>
      <c r="C199" s="540" t="s">
        <v>20121</v>
      </c>
      <c r="D199" s="771"/>
      <c r="E199" s="542"/>
      <c r="F199" s="947" t="s">
        <v>10494</v>
      </c>
      <c r="G199" s="947"/>
      <c r="H199" s="941"/>
      <c r="I199" s="757"/>
      <c r="J199" s="525"/>
      <c r="K199" s="718"/>
      <c r="L199" s="1074" t="s">
        <v>19766</v>
      </c>
      <c r="M199" s="1066" t="s">
        <v>19767</v>
      </c>
      <c r="N199" s="525" t="s">
        <v>1678</v>
      </c>
      <c r="O199" s="529">
        <v>0.7</v>
      </c>
      <c r="P199" s="767"/>
      <c r="Q199" s="522"/>
      <c r="R199" s="525"/>
      <c r="S199" s="525"/>
      <c r="T199" s="525"/>
      <c r="U199" s="529"/>
      <c r="V199" s="522"/>
      <c r="W199" s="525"/>
      <c r="X199" s="522"/>
      <c r="Y199" s="530"/>
      <c r="Z199" s="531">
        <f>ROUND(F201*O199,0)</f>
        <v>597</v>
      </c>
      <c r="AA199" s="539"/>
      <c r="AB199" s="533"/>
    </row>
    <row r="200" spans="1:28" ht="16.7" customHeight="1" x14ac:dyDescent="0.15">
      <c r="A200" s="520">
        <v>22</v>
      </c>
      <c r="B200" s="520" t="s">
        <v>20122</v>
      </c>
      <c r="C200" s="540" t="s">
        <v>20123</v>
      </c>
      <c r="D200" s="771"/>
      <c r="E200" s="542"/>
      <c r="F200" s="1069"/>
      <c r="G200" s="1069"/>
      <c r="H200" s="1070"/>
      <c r="I200" s="770" t="s">
        <v>10418</v>
      </c>
      <c r="J200" s="525" t="s">
        <v>1678</v>
      </c>
      <c r="K200" s="718">
        <v>0.96499999999999997</v>
      </c>
      <c r="L200" s="1078"/>
      <c r="M200" s="1065"/>
      <c r="N200" s="537"/>
      <c r="P200" s="769"/>
      <c r="Q200" s="534"/>
      <c r="R200" s="537"/>
      <c r="S200" s="537"/>
      <c r="T200" s="537"/>
      <c r="V200" s="534"/>
      <c r="W200" s="537"/>
      <c r="X200" s="534"/>
      <c r="Y200" s="538"/>
      <c r="Z200" s="531">
        <f>ROUND(ROUND(ROUND(F201*K200,0)*O199,0),0)</f>
        <v>576</v>
      </c>
      <c r="AA200" s="539"/>
      <c r="AB200" s="533"/>
    </row>
    <row r="201" spans="1:28" ht="16.7" customHeight="1" x14ac:dyDescent="0.15">
      <c r="A201" s="520">
        <v>22</v>
      </c>
      <c r="B201" s="520" t="s">
        <v>7480</v>
      </c>
      <c r="C201" s="540" t="s">
        <v>20124</v>
      </c>
      <c r="D201" s="771"/>
      <c r="E201" s="542"/>
      <c r="F201" s="1035">
        <f>'6生活介護(基本)'!F297</f>
        <v>853</v>
      </c>
      <c r="G201" s="1035"/>
      <c r="H201" s="541" t="s">
        <v>9</v>
      </c>
      <c r="I201" s="757"/>
      <c r="J201" s="525"/>
      <c r="K201" s="718"/>
      <c r="L201" s="1078"/>
      <c r="M201" s="968" t="s">
        <v>19773</v>
      </c>
      <c r="N201" s="525" t="s">
        <v>1678</v>
      </c>
      <c r="O201" s="529">
        <v>0.5</v>
      </c>
      <c r="P201" s="769"/>
      <c r="Q201" s="534"/>
      <c r="R201" s="537"/>
      <c r="S201" s="537"/>
      <c r="T201" s="537"/>
      <c r="V201" s="534"/>
      <c r="W201" s="537"/>
      <c r="X201" s="534"/>
      <c r="Y201" s="538"/>
      <c r="Z201" s="531">
        <f>ROUND(F201*O201,0)</f>
        <v>427</v>
      </c>
      <c r="AA201" s="539"/>
      <c r="AB201" s="533"/>
    </row>
    <row r="202" spans="1:28" ht="16.7" customHeight="1" x14ac:dyDescent="0.15">
      <c r="A202" s="520">
        <v>22</v>
      </c>
      <c r="B202" s="520" t="s">
        <v>7486</v>
      </c>
      <c r="C202" s="540" t="s">
        <v>20125</v>
      </c>
      <c r="D202" s="771"/>
      <c r="E202" s="542"/>
      <c r="F202" s="537"/>
      <c r="H202" s="541"/>
      <c r="I202" s="770" t="s">
        <v>10418</v>
      </c>
      <c r="J202" s="525" t="s">
        <v>1678</v>
      </c>
      <c r="K202" s="718">
        <v>0.96499999999999997</v>
      </c>
      <c r="L202" s="1078"/>
      <c r="M202" s="1065"/>
      <c r="N202" s="537"/>
      <c r="P202" s="769"/>
      <c r="Q202" s="534"/>
      <c r="R202" s="537"/>
      <c r="S202" s="537"/>
      <c r="T202" s="537"/>
      <c r="V202" s="534"/>
      <c r="W202" s="537"/>
      <c r="X202" s="534"/>
      <c r="Y202" s="538"/>
      <c r="Z202" s="531">
        <f>ROUND(ROUND(ROUND(F201*K202,0)*O201,0),0)</f>
        <v>412</v>
      </c>
      <c r="AA202" s="539"/>
      <c r="AB202" s="533"/>
    </row>
    <row r="203" spans="1:28" ht="16.7" customHeight="1" x14ac:dyDescent="0.15">
      <c r="A203" s="520">
        <v>22</v>
      </c>
      <c r="B203" s="520" t="s">
        <v>20126</v>
      </c>
      <c r="C203" s="540" t="s">
        <v>20127</v>
      </c>
      <c r="D203" s="771"/>
      <c r="E203" s="542"/>
      <c r="F203" s="537"/>
      <c r="H203" s="541"/>
      <c r="I203" s="757"/>
      <c r="J203" s="525"/>
      <c r="K203" s="718"/>
      <c r="L203" s="1078"/>
      <c r="M203" s="1066" t="s">
        <v>19767</v>
      </c>
      <c r="N203" s="525" t="s">
        <v>1678</v>
      </c>
      <c r="O203" s="529">
        <v>0.7</v>
      </c>
      <c r="P203" s="1077" t="s">
        <v>10423</v>
      </c>
      <c r="Q203" s="936" t="s">
        <v>12821</v>
      </c>
      <c r="R203" s="1067"/>
      <c r="S203" s="1067"/>
      <c r="T203" s="1067"/>
      <c r="U203" s="981"/>
      <c r="V203" s="537"/>
      <c r="W203" s="537"/>
      <c r="X203" s="534"/>
      <c r="Y203" s="538"/>
      <c r="Z203" s="531">
        <f>ROUND(ROUND(F201*O203,0)*U205,0)</f>
        <v>299</v>
      </c>
      <c r="AA203" s="539"/>
      <c r="AB203" s="533"/>
    </row>
    <row r="204" spans="1:28" ht="16.7" customHeight="1" x14ac:dyDescent="0.15">
      <c r="A204" s="520">
        <v>22</v>
      </c>
      <c r="B204" s="520" t="s">
        <v>20128</v>
      </c>
      <c r="C204" s="540" t="s">
        <v>20129</v>
      </c>
      <c r="D204" s="771"/>
      <c r="E204" s="542"/>
      <c r="F204" s="537"/>
      <c r="H204" s="541"/>
      <c r="I204" s="770" t="s">
        <v>10418</v>
      </c>
      <c r="J204" s="525" t="s">
        <v>1678</v>
      </c>
      <c r="K204" s="718">
        <v>0.96499999999999997</v>
      </c>
      <c r="L204" s="1078"/>
      <c r="M204" s="1065"/>
      <c r="N204" s="537"/>
      <c r="P204" s="1079"/>
      <c r="Q204" s="1068"/>
      <c r="R204" s="1069"/>
      <c r="S204" s="1069"/>
      <c r="T204" s="1069"/>
      <c r="U204" s="1070"/>
      <c r="V204" s="537"/>
      <c r="W204" s="537"/>
      <c r="X204" s="534"/>
      <c r="Y204" s="538"/>
      <c r="Z204" s="531">
        <f>ROUND(ROUND(ROUND(ROUND(F201*K204,0)*O203,0)*U205,0),0)</f>
        <v>288</v>
      </c>
      <c r="AA204" s="539"/>
      <c r="AB204" s="533"/>
    </row>
    <row r="205" spans="1:28" ht="16.7" customHeight="1" x14ac:dyDescent="0.15">
      <c r="A205" s="520">
        <v>22</v>
      </c>
      <c r="B205" s="520" t="s">
        <v>7492</v>
      </c>
      <c r="C205" s="540" t="s">
        <v>20130</v>
      </c>
      <c r="D205" s="771"/>
      <c r="E205" s="542"/>
      <c r="F205" s="534"/>
      <c r="H205" s="541"/>
      <c r="I205" s="757"/>
      <c r="J205" s="525"/>
      <c r="K205" s="718"/>
      <c r="L205" s="1078"/>
      <c r="M205" s="968" t="s">
        <v>19773</v>
      </c>
      <c r="N205" s="525" t="s">
        <v>1678</v>
      </c>
      <c r="O205" s="529">
        <v>0.5</v>
      </c>
      <c r="P205" s="1022"/>
      <c r="Q205" s="772"/>
      <c r="R205" s="776"/>
      <c r="S205" s="776"/>
      <c r="T205" s="537" t="s">
        <v>1678</v>
      </c>
      <c r="U205" s="502">
        <v>0.5</v>
      </c>
      <c r="V205" s="534"/>
      <c r="W205" s="537"/>
      <c r="X205" s="534"/>
      <c r="Y205" s="538"/>
      <c r="Z205" s="531">
        <f>ROUND(ROUND(F201*O205,0)*U205,0)</f>
        <v>214</v>
      </c>
      <c r="AA205" s="539"/>
      <c r="AB205" s="533"/>
    </row>
    <row r="206" spans="1:28" ht="16.7" customHeight="1" x14ac:dyDescent="0.15">
      <c r="A206" s="520">
        <v>22</v>
      </c>
      <c r="B206" s="520" t="s">
        <v>7498</v>
      </c>
      <c r="C206" s="540" t="s">
        <v>20131</v>
      </c>
      <c r="D206" s="771"/>
      <c r="E206" s="542"/>
      <c r="F206" s="534"/>
      <c r="H206" s="541"/>
      <c r="I206" s="770" t="s">
        <v>10418</v>
      </c>
      <c r="J206" s="525" t="s">
        <v>1678</v>
      </c>
      <c r="K206" s="718">
        <v>0.96499999999999997</v>
      </c>
      <c r="L206" s="1078"/>
      <c r="M206" s="1065"/>
      <c r="N206" s="537"/>
      <c r="P206" s="1022"/>
      <c r="Q206" s="772"/>
      <c r="R206" s="776"/>
      <c r="S206" s="776"/>
      <c r="T206" s="537"/>
      <c r="V206" s="534"/>
      <c r="W206" s="537"/>
      <c r="X206" s="534"/>
      <c r="Y206" s="538"/>
      <c r="Z206" s="531">
        <f>ROUND(ROUND(ROUND(ROUND(F201*K206,0)*O205,0),0)*U205,0)</f>
        <v>206</v>
      </c>
      <c r="AA206" s="539"/>
      <c r="AB206" s="533"/>
    </row>
    <row r="207" spans="1:28" ht="16.7" customHeight="1" x14ac:dyDescent="0.15">
      <c r="A207" s="520">
        <v>22</v>
      </c>
      <c r="B207" s="520" t="s">
        <v>20132</v>
      </c>
      <c r="C207" s="540" t="s">
        <v>20133</v>
      </c>
      <c r="D207" s="771"/>
      <c r="E207" s="542"/>
      <c r="F207" s="534"/>
      <c r="H207" s="541"/>
      <c r="I207" s="757"/>
      <c r="J207" s="525"/>
      <c r="K207" s="718"/>
      <c r="L207" s="1078"/>
      <c r="M207" s="1066" t="s">
        <v>19767</v>
      </c>
      <c r="N207" s="525" t="s">
        <v>1678</v>
      </c>
      <c r="O207" s="529">
        <v>0.7</v>
      </c>
      <c r="P207" s="1079"/>
      <c r="Q207" s="936" t="s">
        <v>12830</v>
      </c>
      <c r="R207" s="1067"/>
      <c r="S207" s="1067"/>
      <c r="T207" s="1067"/>
      <c r="U207" s="981"/>
      <c r="V207" s="537"/>
      <c r="W207" s="537"/>
      <c r="X207" s="534"/>
      <c r="Y207" s="538"/>
      <c r="Z207" s="531">
        <f>ROUND(ROUND(F201*O207,0)*U209,0)</f>
        <v>418</v>
      </c>
      <c r="AA207" s="539"/>
      <c r="AB207" s="533"/>
    </row>
    <row r="208" spans="1:28" ht="16.7" customHeight="1" x14ac:dyDescent="0.15">
      <c r="A208" s="520">
        <v>22</v>
      </c>
      <c r="B208" s="520" t="s">
        <v>20134</v>
      </c>
      <c r="C208" s="540" t="s">
        <v>20135</v>
      </c>
      <c r="D208" s="771"/>
      <c r="E208" s="542"/>
      <c r="F208" s="534"/>
      <c r="H208" s="541"/>
      <c r="I208" s="770" t="s">
        <v>10418</v>
      </c>
      <c r="J208" s="525" t="s">
        <v>1678</v>
      </c>
      <c r="K208" s="718">
        <v>0.96499999999999997</v>
      </c>
      <c r="L208" s="1078"/>
      <c r="M208" s="1065"/>
      <c r="N208" s="537"/>
      <c r="P208" s="1079"/>
      <c r="Q208" s="1068"/>
      <c r="R208" s="1069"/>
      <c r="S208" s="1069"/>
      <c r="T208" s="1069"/>
      <c r="U208" s="1070"/>
      <c r="V208" s="537"/>
      <c r="W208" s="537"/>
      <c r="X208" s="534"/>
      <c r="Y208" s="538"/>
      <c r="Z208" s="531">
        <f>ROUND(ROUND(ROUND(ROUND(F201*K208,0)*O207,0)*U209,0),0)</f>
        <v>403</v>
      </c>
      <c r="AA208" s="539"/>
      <c r="AB208" s="533"/>
    </row>
    <row r="209" spans="1:28" ht="16.7" customHeight="1" x14ac:dyDescent="0.15">
      <c r="A209" s="520">
        <v>22</v>
      </c>
      <c r="B209" s="520" t="s">
        <v>7504</v>
      </c>
      <c r="C209" s="540" t="s">
        <v>20136</v>
      </c>
      <c r="D209" s="771"/>
      <c r="E209" s="542"/>
      <c r="F209" s="534"/>
      <c r="H209" s="541"/>
      <c r="I209" s="757"/>
      <c r="J209" s="525"/>
      <c r="K209" s="718"/>
      <c r="L209" s="1078"/>
      <c r="M209" s="968" t="s">
        <v>19773</v>
      </c>
      <c r="N209" s="525" t="s">
        <v>1678</v>
      </c>
      <c r="O209" s="529">
        <v>0.5</v>
      </c>
      <c r="P209" s="1022"/>
      <c r="Q209" s="772"/>
      <c r="R209" s="776"/>
      <c r="S209" s="776"/>
      <c r="T209" s="537" t="s">
        <v>1678</v>
      </c>
      <c r="U209" s="502">
        <v>0.7</v>
      </c>
      <c r="V209" s="534"/>
      <c r="W209" s="537"/>
      <c r="X209" s="534"/>
      <c r="Y209" s="538"/>
      <c r="Z209" s="531">
        <f>ROUND(ROUND(F201*O209,0)*U209,0)</f>
        <v>299</v>
      </c>
      <c r="AA209" s="539"/>
      <c r="AB209" s="533"/>
    </row>
    <row r="210" spans="1:28" ht="16.7" customHeight="1" x14ac:dyDescent="0.15">
      <c r="A210" s="520">
        <v>22</v>
      </c>
      <c r="B210" s="520" t="s">
        <v>7510</v>
      </c>
      <c r="C210" s="540" t="s">
        <v>20137</v>
      </c>
      <c r="D210" s="771"/>
      <c r="E210" s="542"/>
      <c r="F210" s="534"/>
      <c r="H210" s="541"/>
      <c r="I210" s="770" t="s">
        <v>10418</v>
      </c>
      <c r="J210" s="525" t="s">
        <v>1678</v>
      </c>
      <c r="K210" s="718">
        <v>0.96499999999999997</v>
      </c>
      <c r="L210" s="1078"/>
      <c r="M210" s="1065"/>
      <c r="N210" s="537"/>
      <c r="P210" s="1022"/>
      <c r="Q210" s="772"/>
      <c r="R210" s="776"/>
      <c r="S210" s="776"/>
      <c r="T210" s="537"/>
      <c r="V210" s="534"/>
      <c r="W210" s="537"/>
      <c r="X210" s="534"/>
      <c r="Y210" s="538"/>
      <c r="Z210" s="531">
        <f>ROUND(ROUND(ROUND(ROUND(F201*K210,0)*O209,0),0)*U209,0)</f>
        <v>288</v>
      </c>
      <c r="AA210" s="539"/>
      <c r="AB210" s="533"/>
    </row>
    <row r="211" spans="1:28" ht="16.7" customHeight="1" x14ac:dyDescent="0.15">
      <c r="A211" s="520">
        <v>22</v>
      </c>
      <c r="B211" s="520" t="s">
        <v>20138</v>
      </c>
      <c r="C211" s="540" t="s">
        <v>20139</v>
      </c>
      <c r="D211" s="771"/>
      <c r="E211" s="542"/>
      <c r="F211" s="534"/>
      <c r="H211" s="541"/>
      <c r="I211" s="757"/>
      <c r="J211" s="525"/>
      <c r="K211" s="718"/>
      <c r="L211" s="1078"/>
      <c r="M211" s="1066" t="s">
        <v>19767</v>
      </c>
      <c r="N211" s="525" t="s">
        <v>1678</v>
      </c>
      <c r="O211" s="529">
        <v>0.7</v>
      </c>
      <c r="P211" s="1077" t="s">
        <v>14959</v>
      </c>
      <c r="Q211" s="936" t="s">
        <v>12840</v>
      </c>
      <c r="R211" s="1067"/>
      <c r="S211" s="1067"/>
      <c r="T211" s="1067"/>
      <c r="U211" s="981"/>
      <c r="V211" s="537"/>
      <c r="W211" s="537"/>
      <c r="X211" s="534"/>
      <c r="Y211" s="538"/>
      <c r="Z211" s="531">
        <f>ROUND(ROUND(F201*O211,0)*U213,0)</f>
        <v>418</v>
      </c>
      <c r="AA211" s="539"/>
      <c r="AB211" s="533"/>
    </row>
    <row r="212" spans="1:28" ht="16.7" customHeight="1" x14ac:dyDescent="0.15">
      <c r="A212" s="520">
        <v>22</v>
      </c>
      <c r="B212" s="520" t="s">
        <v>20140</v>
      </c>
      <c r="C212" s="540" t="s">
        <v>20141</v>
      </c>
      <c r="D212" s="771"/>
      <c r="E212" s="542"/>
      <c r="F212" s="534"/>
      <c r="H212" s="541"/>
      <c r="I212" s="770" t="s">
        <v>10418</v>
      </c>
      <c r="J212" s="525" t="s">
        <v>1678</v>
      </c>
      <c r="K212" s="718">
        <v>0.96499999999999997</v>
      </c>
      <c r="L212" s="1078"/>
      <c r="M212" s="1065"/>
      <c r="N212" s="537"/>
      <c r="P212" s="1079"/>
      <c r="Q212" s="1068"/>
      <c r="R212" s="1069"/>
      <c r="S212" s="1069"/>
      <c r="T212" s="1069"/>
      <c r="U212" s="1070"/>
      <c r="V212" s="537"/>
      <c r="W212" s="537"/>
      <c r="X212" s="534"/>
      <c r="Y212" s="538"/>
      <c r="Z212" s="531">
        <f>ROUND(ROUND(ROUND(ROUND(F201*K212,0)*O211,0)*U213,0),0)</f>
        <v>403</v>
      </c>
      <c r="AA212" s="539"/>
      <c r="AB212" s="533"/>
    </row>
    <row r="213" spans="1:28" ht="16.7" customHeight="1" x14ac:dyDescent="0.15">
      <c r="A213" s="520">
        <v>22</v>
      </c>
      <c r="B213" s="520" t="s">
        <v>7516</v>
      </c>
      <c r="C213" s="540" t="s">
        <v>20142</v>
      </c>
      <c r="D213" s="771"/>
      <c r="E213" s="542"/>
      <c r="F213" s="534"/>
      <c r="H213" s="541"/>
      <c r="I213" s="757"/>
      <c r="J213" s="525"/>
      <c r="K213" s="718"/>
      <c r="L213" s="1078"/>
      <c r="M213" s="968" t="s">
        <v>19773</v>
      </c>
      <c r="N213" s="525" t="s">
        <v>1678</v>
      </c>
      <c r="O213" s="529">
        <v>0.5</v>
      </c>
      <c r="P213" s="1022"/>
      <c r="Q213" s="772"/>
      <c r="R213" s="776"/>
      <c r="S213" s="776"/>
      <c r="T213" s="537" t="s">
        <v>1678</v>
      </c>
      <c r="U213" s="502">
        <v>0.7</v>
      </c>
      <c r="V213" s="534"/>
      <c r="W213" s="537"/>
      <c r="X213" s="534"/>
      <c r="Y213" s="538"/>
      <c r="Z213" s="531">
        <f>ROUND(ROUND(F201*O213,0)*U213,0)</f>
        <v>299</v>
      </c>
      <c r="AA213" s="539"/>
      <c r="AB213" s="533"/>
    </row>
    <row r="214" spans="1:28" ht="16.7" customHeight="1" x14ac:dyDescent="0.15">
      <c r="A214" s="520">
        <v>22</v>
      </c>
      <c r="B214" s="520" t="s">
        <v>7522</v>
      </c>
      <c r="C214" s="540" t="s">
        <v>20143</v>
      </c>
      <c r="D214" s="771"/>
      <c r="E214" s="542"/>
      <c r="F214" s="534"/>
      <c r="H214" s="541"/>
      <c r="I214" s="770" t="s">
        <v>10418</v>
      </c>
      <c r="J214" s="525" t="s">
        <v>1678</v>
      </c>
      <c r="K214" s="718">
        <v>0.96499999999999997</v>
      </c>
      <c r="L214" s="1078"/>
      <c r="M214" s="1065"/>
      <c r="N214" s="537"/>
      <c r="P214" s="1022"/>
      <c r="Q214" s="772"/>
      <c r="R214" s="776"/>
      <c r="S214" s="776"/>
      <c r="T214" s="537"/>
      <c r="V214" s="534"/>
      <c r="W214" s="537"/>
      <c r="X214" s="534"/>
      <c r="Y214" s="538"/>
      <c r="Z214" s="531">
        <f>ROUND(ROUND(ROUND(ROUND(F201*K214,0)*O213,0),0)*U213,0)</f>
        <v>288</v>
      </c>
      <c r="AA214" s="539"/>
      <c r="AB214" s="533"/>
    </row>
    <row r="215" spans="1:28" ht="16.7" customHeight="1" x14ac:dyDescent="0.15">
      <c r="A215" s="520">
        <v>22</v>
      </c>
      <c r="B215" s="520" t="s">
        <v>20144</v>
      </c>
      <c r="C215" s="540" t="s">
        <v>20145</v>
      </c>
      <c r="D215" s="771"/>
      <c r="E215" s="542"/>
      <c r="F215" s="534"/>
      <c r="H215" s="541"/>
      <c r="I215" s="757"/>
      <c r="J215" s="525"/>
      <c r="K215" s="718"/>
      <c r="L215" s="774"/>
      <c r="M215" s="1066" t="s">
        <v>19767</v>
      </c>
      <c r="N215" s="525" t="s">
        <v>1678</v>
      </c>
      <c r="O215" s="529">
        <v>0.7</v>
      </c>
      <c r="P215" s="767"/>
      <c r="Q215" s="522"/>
      <c r="R215" s="525"/>
      <c r="S215" s="525"/>
      <c r="T215" s="525"/>
      <c r="U215" s="529"/>
      <c r="V215" s="534"/>
      <c r="W215" s="537"/>
      <c r="X215" s="936" t="s">
        <v>14983</v>
      </c>
      <c r="Y215" s="941"/>
      <c r="Z215" s="531">
        <f>ROUND(ROUND(F201*O215,0)-X219,0)</f>
        <v>585</v>
      </c>
      <c r="AA215" s="539"/>
      <c r="AB215" s="533"/>
    </row>
    <row r="216" spans="1:28" ht="16.7" customHeight="1" x14ac:dyDescent="0.15">
      <c r="A216" s="520">
        <v>22</v>
      </c>
      <c r="B216" s="520" t="s">
        <v>20146</v>
      </c>
      <c r="C216" s="540" t="s">
        <v>20147</v>
      </c>
      <c r="D216" s="771"/>
      <c r="E216" s="542"/>
      <c r="F216" s="534"/>
      <c r="H216" s="541"/>
      <c r="I216" s="770" t="s">
        <v>10418</v>
      </c>
      <c r="J216" s="525" t="s">
        <v>1678</v>
      </c>
      <c r="K216" s="718">
        <v>0.96499999999999997</v>
      </c>
      <c r="L216" s="774"/>
      <c r="M216" s="1065"/>
      <c r="N216" s="537"/>
      <c r="P216" s="769"/>
      <c r="Q216" s="534"/>
      <c r="R216" s="537"/>
      <c r="S216" s="537"/>
      <c r="T216" s="537"/>
      <c r="V216" s="534"/>
      <c r="W216" s="537"/>
      <c r="X216" s="1068"/>
      <c r="Y216" s="1070"/>
      <c r="Z216" s="531">
        <f>ROUND(ROUND(ROUND(ROUND(F201*K216,0)*O215,0),0)-X219,0)</f>
        <v>564</v>
      </c>
      <c r="AA216" s="539"/>
      <c r="AB216" s="533"/>
    </row>
    <row r="217" spans="1:28" ht="16.7" customHeight="1" x14ac:dyDescent="0.15">
      <c r="A217" s="520">
        <v>22</v>
      </c>
      <c r="B217" s="520" t="s">
        <v>7528</v>
      </c>
      <c r="C217" s="540" t="s">
        <v>20148</v>
      </c>
      <c r="D217" s="771"/>
      <c r="E217" s="542"/>
      <c r="F217" s="534"/>
      <c r="H217" s="541"/>
      <c r="I217" s="757"/>
      <c r="J217" s="525"/>
      <c r="K217" s="718"/>
      <c r="L217" s="774"/>
      <c r="M217" s="968" t="s">
        <v>19773</v>
      </c>
      <c r="N217" s="525" t="s">
        <v>1678</v>
      </c>
      <c r="O217" s="529">
        <v>0.5</v>
      </c>
      <c r="P217" s="769"/>
      <c r="Q217" s="534"/>
      <c r="R217" s="537"/>
      <c r="S217" s="537"/>
      <c r="T217" s="537"/>
      <c r="V217" s="534"/>
      <c r="W217" s="537"/>
      <c r="X217" s="1068"/>
      <c r="Y217" s="1070"/>
      <c r="Z217" s="531">
        <f>ROUND(ROUND(F201*O217,0)-X219,0)</f>
        <v>415</v>
      </c>
      <c r="AA217" s="539"/>
      <c r="AB217" s="533"/>
    </row>
    <row r="218" spans="1:28" ht="16.7" customHeight="1" x14ac:dyDescent="0.15">
      <c r="A218" s="520">
        <v>22</v>
      </c>
      <c r="B218" s="520" t="s">
        <v>7534</v>
      </c>
      <c r="C218" s="540" t="s">
        <v>20149</v>
      </c>
      <c r="D218" s="771"/>
      <c r="E218" s="542"/>
      <c r="F218" s="534"/>
      <c r="H218" s="541"/>
      <c r="I218" s="770" t="s">
        <v>10418</v>
      </c>
      <c r="J218" s="525" t="s">
        <v>1678</v>
      </c>
      <c r="K218" s="718">
        <v>0.96499999999999997</v>
      </c>
      <c r="L218" s="774"/>
      <c r="M218" s="1065"/>
      <c r="N218" s="537"/>
      <c r="P218" s="769"/>
      <c r="Q218" s="534"/>
      <c r="R218" s="537"/>
      <c r="S218" s="537"/>
      <c r="T218" s="537"/>
      <c r="V218" s="534"/>
      <c r="W218" s="537"/>
      <c r="X218" s="1068"/>
      <c r="Y218" s="1070"/>
      <c r="Z218" s="531">
        <f>ROUND(ROUND(ROUND(ROUND(F201*K218,0)*O217,0),0)-X219,0)</f>
        <v>400</v>
      </c>
      <c r="AA218" s="539"/>
      <c r="AB218" s="533"/>
    </row>
    <row r="219" spans="1:28" ht="16.7" customHeight="1" x14ac:dyDescent="0.15">
      <c r="A219" s="520">
        <v>22</v>
      </c>
      <c r="B219" s="520" t="s">
        <v>20150</v>
      </c>
      <c r="C219" s="540" t="s">
        <v>20151</v>
      </c>
      <c r="D219" s="771"/>
      <c r="E219" s="542"/>
      <c r="F219" s="534"/>
      <c r="H219" s="541"/>
      <c r="I219" s="757"/>
      <c r="J219" s="525"/>
      <c r="K219" s="718"/>
      <c r="L219" s="774"/>
      <c r="M219" s="1066" t="s">
        <v>19767</v>
      </c>
      <c r="N219" s="525" t="s">
        <v>1678</v>
      </c>
      <c r="O219" s="529">
        <v>0.7</v>
      </c>
      <c r="P219" s="1077" t="s">
        <v>10423</v>
      </c>
      <c r="Q219" s="936" t="s">
        <v>12821</v>
      </c>
      <c r="R219" s="1067"/>
      <c r="S219" s="1067"/>
      <c r="T219" s="1067"/>
      <c r="U219" s="981"/>
      <c r="V219" s="537"/>
      <c r="W219" s="537"/>
      <c r="X219" s="775">
        <v>12</v>
      </c>
      <c r="Y219" s="942" t="s">
        <v>14988</v>
      </c>
      <c r="Z219" s="531">
        <f>ROUND(ROUND(ROUND(F201*O219,0)*U221,0)-X219,0)</f>
        <v>287</v>
      </c>
      <c r="AA219" s="539"/>
      <c r="AB219" s="533"/>
    </row>
    <row r="220" spans="1:28" ht="16.7" customHeight="1" x14ac:dyDescent="0.15">
      <c r="A220" s="520">
        <v>22</v>
      </c>
      <c r="B220" s="520" t="s">
        <v>20152</v>
      </c>
      <c r="C220" s="540" t="s">
        <v>20153</v>
      </c>
      <c r="D220" s="771"/>
      <c r="E220" s="542"/>
      <c r="F220" s="534"/>
      <c r="H220" s="541"/>
      <c r="I220" s="770" t="s">
        <v>10418</v>
      </c>
      <c r="J220" s="525" t="s">
        <v>1678</v>
      </c>
      <c r="K220" s="718">
        <v>0.96499999999999997</v>
      </c>
      <c r="L220" s="774"/>
      <c r="M220" s="1065"/>
      <c r="N220" s="537"/>
      <c r="P220" s="1079"/>
      <c r="Q220" s="1068"/>
      <c r="R220" s="1069"/>
      <c r="S220" s="1069"/>
      <c r="T220" s="1069"/>
      <c r="U220" s="1070"/>
      <c r="V220" s="537"/>
      <c r="W220" s="537"/>
      <c r="X220" s="534"/>
      <c r="Y220" s="1070"/>
      <c r="Z220" s="531">
        <f>ROUND(ROUND(ROUND(ROUND(ROUND(F201*K220,0)*O219,0)*U221,0),0)-X219,0)</f>
        <v>276</v>
      </c>
      <c r="AA220" s="539"/>
      <c r="AB220" s="533"/>
    </row>
    <row r="221" spans="1:28" ht="16.7" customHeight="1" x14ac:dyDescent="0.15">
      <c r="A221" s="520">
        <v>22</v>
      </c>
      <c r="B221" s="520" t="s">
        <v>7540</v>
      </c>
      <c r="C221" s="540" t="s">
        <v>20154</v>
      </c>
      <c r="D221" s="771"/>
      <c r="E221" s="542"/>
      <c r="F221" s="534"/>
      <c r="H221" s="541"/>
      <c r="I221" s="757"/>
      <c r="J221" s="525"/>
      <c r="K221" s="718"/>
      <c r="L221" s="774"/>
      <c r="M221" s="968" t="s">
        <v>19773</v>
      </c>
      <c r="N221" s="525" t="s">
        <v>1678</v>
      </c>
      <c r="O221" s="529">
        <v>0.5</v>
      </c>
      <c r="P221" s="1022"/>
      <c r="Q221" s="772"/>
      <c r="R221" s="776"/>
      <c r="S221" s="776"/>
      <c r="T221" s="537" t="s">
        <v>1678</v>
      </c>
      <c r="U221" s="502">
        <v>0.5</v>
      </c>
      <c r="V221" s="534"/>
      <c r="W221" s="537"/>
      <c r="X221" s="534"/>
      <c r="Y221" s="538"/>
      <c r="Z221" s="531">
        <f>ROUND(ROUND(ROUND(F201*O221,0)*U221,0)-X219,0)</f>
        <v>202</v>
      </c>
      <c r="AA221" s="539"/>
      <c r="AB221" s="533"/>
    </row>
    <row r="222" spans="1:28" ht="16.7" customHeight="1" x14ac:dyDescent="0.15">
      <c r="A222" s="520">
        <v>22</v>
      </c>
      <c r="B222" s="520" t="s">
        <v>7546</v>
      </c>
      <c r="C222" s="540" t="s">
        <v>20155</v>
      </c>
      <c r="D222" s="771"/>
      <c r="E222" s="542"/>
      <c r="F222" s="534"/>
      <c r="H222" s="541"/>
      <c r="I222" s="770" t="s">
        <v>10418</v>
      </c>
      <c r="J222" s="525" t="s">
        <v>1678</v>
      </c>
      <c r="K222" s="718">
        <v>0.96499999999999997</v>
      </c>
      <c r="L222" s="774"/>
      <c r="M222" s="1065"/>
      <c r="N222" s="537"/>
      <c r="P222" s="1022"/>
      <c r="Q222" s="772"/>
      <c r="R222" s="776"/>
      <c r="S222" s="776"/>
      <c r="T222" s="537"/>
      <c r="V222" s="534"/>
      <c r="W222" s="537"/>
      <c r="X222" s="534"/>
      <c r="Y222" s="538"/>
      <c r="Z222" s="531">
        <f>ROUND(ROUND(ROUND(ROUND(ROUND(F201*K222,0)*O221,0),0)*U221,0)-X219,0)</f>
        <v>194</v>
      </c>
      <c r="AA222" s="539"/>
      <c r="AB222" s="533"/>
    </row>
    <row r="223" spans="1:28" ht="16.7" customHeight="1" x14ac:dyDescent="0.15">
      <c r="A223" s="520">
        <v>22</v>
      </c>
      <c r="B223" s="520" t="s">
        <v>20156</v>
      </c>
      <c r="C223" s="540" t="s">
        <v>20157</v>
      </c>
      <c r="D223" s="771"/>
      <c r="E223" s="542"/>
      <c r="F223" s="534"/>
      <c r="H223" s="541"/>
      <c r="I223" s="757"/>
      <c r="J223" s="525"/>
      <c r="K223" s="718"/>
      <c r="L223" s="774"/>
      <c r="M223" s="1066" t="s">
        <v>19767</v>
      </c>
      <c r="N223" s="525" t="s">
        <v>1678</v>
      </c>
      <c r="O223" s="529">
        <v>0.7</v>
      </c>
      <c r="P223" s="1079"/>
      <c r="Q223" s="936" t="s">
        <v>12830</v>
      </c>
      <c r="R223" s="1067"/>
      <c r="S223" s="1067"/>
      <c r="T223" s="1067"/>
      <c r="U223" s="981"/>
      <c r="V223" s="537"/>
      <c r="W223" s="537"/>
      <c r="X223" s="534"/>
      <c r="Y223" s="538"/>
      <c r="Z223" s="531">
        <f>ROUND(ROUND(ROUND(F201*O223,0)*U225,0)-X219,0)</f>
        <v>406</v>
      </c>
      <c r="AA223" s="539"/>
      <c r="AB223" s="533"/>
    </row>
    <row r="224" spans="1:28" ht="16.7" customHeight="1" x14ac:dyDescent="0.15">
      <c r="A224" s="520">
        <v>22</v>
      </c>
      <c r="B224" s="520" t="s">
        <v>20158</v>
      </c>
      <c r="C224" s="540" t="s">
        <v>20159</v>
      </c>
      <c r="D224" s="771"/>
      <c r="E224" s="542"/>
      <c r="F224" s="534"/>
      <c r="H224" s="541"/>
      <c r="I224" s="770" t="s">
        <v>10418</v>
      </c>
      <c r="J224" s="525" t="s">
        <v>1678</v>
      </c>
      <c r="K224" s="718">
        <v>0.96499999999999997</v>
      </c>
      <c r="L224" s="774"/>
      <c r="M224" s="1065"/>
      <c r="N224" s="537"/>
      <c r="P224" s="1079"/>
      <c r="Q224" s="1068"/>
      <c r="R224" s="1069"/>
      <c r="S224" s="1069"/>
      <c r="T224" s="1069"/>
      <c r="U224" s="1070"/>
      <c r="V224" s="537"/>
      <c r="W224" s="537"/>
      <c r="X224" s="534"/>
      <c r="Y224" s="538"/>
      <c r="Z224" s="531">
        <f>ROUND(ROUND(ROUND(ROUND(ROUND(F201*K224,0)*O223,0)*U225,0),0)-X219,0)</f>
        <v>391</v>
      </c>
      <c r="AA224" s="539"/>
      <c r="AB224" s="533"/>
    </row>
    <row r="225" spans="1:28" ht="16.7" customHeight="1" x14ac:dyDescent="0.15">
      <c r="A225" s="520">
        <v>22</v>
      </c>
      <c r="B225" s="520" t="s">
        <v>7552</v>
      </c>
      <c r="C225" s="540" t="s">
        <v>20160</v>
      </c>
      <c r="D225" s="771"/>
      <c r="E225" s="542"/>
      <c r="F225" s="534"/>
      <c r="H225" s="541"/>
      <c r="I225" s="757"/>
      <c r="J225" s="525"/>
      <c r="K225" s="718"/>
      <c r="L225" s="774"/>
      <c r="M225" s="968" t="s">
        <v>19773</v>
      </c>
      <c r="N225" s="525" t="s">
        <v>1678</v>
      </c>
      <c r="O225" s="529">
        <v>0.5</v>
      </c>
      <c r="P225" s="1022"/>
      <c r="Q225" s="772"/>
      <c r="R225" s="776"/>
      <c r="S225" s="776"/>
      <c r="T225" s="537" t="s">
        <v>1678</v>
      </c>
      <c r="U225" s="502">
        <v>0.7</v>
      </c>
      <c r="V225" s="534"/>
      <c r="W225" s="537"/>
      <c r="X225" s="534"/>
      <c r="Y225" s="538"/>
      <c r="Z225" s="531">
        <f>ROUND(ROUND(ROUND(F201*O225,0)*U225,0)-X219,0)</f>
        <v>287</v>
      </c>
      <c r="AA225" s="539"/>
      <c r="AB225" s="533"/>
    </row>
    <row r="226" spans="1:28" ht="16.7" customHeight="1" x14ac:dyDescent="0.15">
      <c r="A226" s="520">
        <v>22</v>
      </c>
      <c r="B226" s="520" t="s">
        <v>7558</v>
      </c>
      <c r="C226" s="540" t="s">
        <v>20161</v>
      </c>
      <c r="D226" s="771"/>
      <c r="E226" s="542"/>
      <c r="F226" s="534"/>
      <c r="H226" s="541"/>
      <c r="I226" s="770" t="s">
        <v>10418</v>
      </c>
      <c r="J226" s="525" t="s">
        <v>1678</v>
      </c>
      <c r="K226" s="718">
        <v>0.96499999999999997</v>
      </c>
      <c r="L226" s="774"/>
      <c r="M226" s="1065"/>
      <c r="N226" s="537"/>
      <c r="P226" s="1022"/>
      <c r="Q226" s="772"/>
      <c r="R226" s="776"/>
      <c r="S226" s="776"/>
      <c r="T226" s="537"/>
      <c r="V226" s="534"/>
      <c r="W226" s="537"/>
      <c r="X226" s="534"/>
      <c r="Y226" s="538"/>
      <c r="Z226" s="531">
        <f>ROUND(ROUND(ROUND(ROUND(ROUND(F201*K226,0)*O225,0),0)*U225,0)-X219,0)</f>
        <v>276</v>
      </c>
      <c r="AA226" s="539"/>
      <c r="AB226" s="533"/>
    </row>
    <row r="227" spans="1:28" ht="16.7" customHeight="1" x14ac:dyDescent="0.15">
      <c r="A227" s="520">
        <v>22</v>
      </c>
      <c r="B227" s="520" t="s">
        <v>20162</v>
      </c>
      <c r="C227" s="540" t="s">
        <v>20163</v>
      </c>
      <c r="D227" s="771"/>
      <c r="E227" s="542"/>
      <c r="F227" s="534"/>
      <c r="H227" s="541"/>
      <c r="I227" s="757"/>
      <c r="J227" s="525"/>
      <c r="K227" s="718"/>
      <c r="L227" s="774"/>
      <c r="M227" s="1066" t="s">
        <v>19767</v>
      </c>
      <c r="N227" s="525" t="s">
        <v>1678</v>
      </c>
      <c r="O227" s="529">
        <v>0.7</v>
      </c>
      <c r="P227" s="1077" t="s">
        <v>14959</v>
      </c>
      <c r="Q227" s="936" t="s">
        <v>12840</v>
      </c>
      <c r="R227" s="1067"/>
      <c r="S227" s="1067"/>
      <c r="T227" s="1067"/>
      <c r="U227" s="981"/>
      <c r="V227" s="537"/>
      <c r="W227" s="537"/>
      <c r="X227" s="534"/>
      <c r="Y227" s="538"/>
      <c r="Z227" s="531">
        <f>ROUND(ROUND(ROUND(F201*O227,0)*U229,0)-X219,0)</f>
        <v>406</v>
      </c>
      <c r="AA227" s="539"/>
      <c r="AB227" s="533"/>
    </row>
    <row r="228" spans="1:28" ht="16.7" customHeight="1" x14ac:dyDescent="0.15">
      <c r="A228" s="520">
        <v>22</v>
      </c>
      <c r="B228" s="520" t="s">
        <v>20164</v>
      </c>
      <c r="C228" s="540" t="s">
        <v>20165</v>
      </c>
      <c r="D228" s="771"/>
      <c r="E228" s="542"/>
      <c r="F228" s="534"/>
      <c r="H228" s="541"/>
      <c r="I228" s="770" t="s">
        <v>10418</v>
      </c>
      <c r="J228" s="525" t="s">
        <v>1678</v>
      </c>
      <c r="K228" s="718">
        <v>0.96499999999999997</v>
      </c>
      <c r="L228" s="774"/>
      <c r="M228" s="1065"/>
      <c r="N228" s="537"/>
      <c r="P228" s="1079"/>
      <c r="Q228" s="1068"/>
      <c r="R228" s="1069"/>
      <c r="S228" s="1069"/>
      <c r="T228" s="1069"/>
      <c r="U228" s="1070"/>
      <c r="V228" s="537"/>
      <c r="W228" s="537"/>
      <c r="X228" s="534"/>
      <c r="Y228" s="538"/>
      <c r="Z228" s="531">
        <f>ROUND(ROUND(ROUND(ROUND(ROUND(F201*K228,0)*O227,0)*U229,0),0)-X219,0)</f>
        <v>391</v>
      </c>
      <c r="AA228" s="539"/>
      <c r="AB228" s="533"/>
    </row>
    <row r="229" spans="1:28" ht="16.7" customHeight="1" x14ac:dyDescent="0.15">
      <c r="A229" s="520">
        <v>22</v>
      </c>
      <c r="B229" s="520" t="s">
        <v>7564</v>
      </c>
      <c r="C229" s="540" t="s">
        <v>20166</v>
      </c>
      <c r="D229" s="771"/>
      <c r="E229" s="542"/>
      <c r="F229" s="534"/>
      <c r="H229" s="541"/>
      <c r="I229" s="757"/>
      <c r="J229" s="525"/>
      <c r="K229" s="718"/>
      <c r="L229" s="774"/>
      <c r="M229" s="968" t="s">
        <v>19773</v>
      </c>
      <c r="N229" s="525" t="s">
        <v>1678</v>
      </c>
      <c r="O229" s="529">
        <v>0.5</v>
      </c>
      <c r="P229" s="1022"/>
      <c r="Q229" s="772"/>
      <c r="R229" s="776"/>
      <c r="S229" s="776"/>
      <c r="T229" s="537" t="s">
        <v>1678</v>
      </c>
      <c r="U229" s="502">
        <v>0.7</v>
      </c>
      <c r="V229" s="534"/>
      <c r="W229" s="537"/>
      <c r="X229" s="534"/>
      <c r="Y229" s="538"/>
      <c r="Z229" s="531">
        <f>ROUND(ROUND(ROUND(F201*O229,0)*U229,0)-X219,0)</f>
        <v>287</v>
      </c>
      <c r="AA229" s="539"/>
      <c r="AB229" s="533"/>
    </row>
    <row r="230" spans="1:28" ht="16.7" customHeight="1" x14ac:dyDescent="0.15">
      <c r="A230" s="520">
        <v>22</v>
      </c>
      <c r="B230" s="520" t="s">
        <v>7570</v>
      </c>
      <c r="C230" s="540" t="s">
        <v>20167</v>
      </c>
      <c r="D230" s="777"/>
      <c r="E230" s="557"/>
      <c r="F230" s="550"/>
      <c r="G230" s="650"/>
      <c r="H230" s="558"/>
      <c r="I230" s="778" t="s">
        <v>10418</v>
      </c>
      <c r="J230" s="526" t="s">
        <v>1678</v>
      </c>
      <c r="K230" s="575">
        <v>0.96499999999999997</v>
      </c>
      <c r="L230" s="779"/>
      <c r="M230" s="1083"/>
      <c r="N230" s="544"/>
      <c r="O230" s="548"/>
      <c r="P230" s="1023"/>
      <c r="Q230" s="780"/>
      <c r="R230" s="781"/>
      <c r="S230" s="781"/>
      <c r="T230" s="544"/>
      <c r="U230" s="548"/>
      <c r="V230" s="550"/>
      <c r="W230" s="544"/>
      <c r="X230" s="550"/>
      <c r="Y230" s="553"/>
      <c r="Z230" s="531">
        <f>ROUND(ROUND(ROUND(ROUND(ROUND(F201*K230,0)*O229,0),0)*U229,0)-X219,0)</f>
        <v>276</v>
      </c>
      <c r="AA230" s="559"/>
      <c r="AB230" s="533"/>
    </row>
    <row r="231" spans="1:28" ht="16.7" customHeight="1" x14ac:dyDescent="0.15">
      <c r="A231" s="520">
        <v>22</v>
      </c>
      <c r="B231" s="520" t="s">
        <v>20168</v>
      </c>
      <c r="C231" s="540" t="s">
        <v>20169</v>
      </c>
      <c r="D231" s="1080" t="s">
        <v>12810</v>
      </c>
      <c r="E231" s="945" t="s">
        <v>13177</v>
      </c>
      <c r="F231" s="947" t="s">
        <v>10567</v>
      </c>
      <c r="G231" s="947"/>
      <c r="H231" s="941"/>
      <c r="I231" s="757"/>
      <c r="J231" s="525"/>
      <c r="K231" s="718"/>
      <c r="L231" s="1074" t="s">
        <v>19766</v>
      </c>
      <c r="M231" s="1066" t="s">
        <v>19767</v>
      </c>
      <c r="N231" s="525" t="s">
        <v>1678</v>
      </c>
      <c r="O231" s="529">
        <v>0.7</v>
      </c>
      <c r="P231" s="767"/>
      <c r="Q231" s="522"/>
      <c r="R231" s="525"/>
      <c r="S231" s="525"/>
      <c r="T231" s="525"/>
      <c r="U231" s="529"/>
      <c r="V231" s="522"/>
      <c r="W231" s="525"/>
      <c r="X231" s="522"/>
      <c r="Y231" s="530"/>
      <c r="Z231" s="531">
        <f>ROUND(F233*O231,0)</f>
        <v>410</v>
      </c>
      <c r="AA231" s="532"/>
      <c r="AB231" s="533"/>
    </row>
    <row r="232" spans="1:28" ht="16.7" customHeight="1" x14ac:dyDescent="0.15">
      <c r="A232" s="520">
        <v>22</v>
      </c>
      <c r="B232" s="520" t="s">
        <v>20170</v>
      </c>
      <c r="C232" s="540" t="s">
        <v>20171</v>
      </c>
      <c r="D232" s="1081"/>
      <c r="E232" s="946"/>
      <c r="F232" s="1069"/>
      <c r="G232" s="1069"/>
      <c r="H232" s="1070"/>
      <c r="I232" s="770" t="s">
        <v>10418</v>
      </c>
      <c r="J232" s="525" t="s">
        <v>1678</v>
      </c>
      <c r="K232" s="718">
        <v>0.96499999999999997</v>
      </c>
      <c r="L232" s="1078"/>
      <c r="M232" s="1065"/>
      <c r="N232" s="537"/>
      <c r="P232" s="769"/>
      <c r="Q232" s="534"/>
      <c r="R232" s="537"/>
      <c r="S232" s="537"/>
      <c r="T232" s="537"/>
      <c r="V232" s="534"/>
      <c r="W232" s="537"/>
      <c r="X232" s="534"/>
      <c r="Y232" s="538"/>
      <c r="Z232" s="531">
        <f>ROUND(ROUND(ROUND(F233*K232,0)*O231,0),0)</f>
        <v>396</v>
      </c>
      <c r="AA232" s="539"/>
      <c r="AB232" s="533"/>
    </row>
    <row r="233" spans="1:28" ht="16.7" customHeight="1" x14ac:dyDescent="0.15">
      <c r="A233" s="520">
        <v>22</v>
      </c>
      <c r="B233" s="520" t="s">
        <v>7672</v>
      </c>
      <c r="C233" s="540" t="s">
        <v>20172</v>
      </c>
      <c r="D233" s="1082"/>
      <c r="E233" s="1053"/>
      <c r="F233" s="1035">
        <f>'6生活介護(基本)'!F345</f>
        <v>585</v>
      </c>
      <c r="G233" s="1035"/>
      <c r="H233" s="541" t="s">
        <v>9</v>
      </c>
      <c r="I233" s="757"/>
      <c r="J233" s="525"/>
      <c r="K233" s="718"/>
      <c r="L233" s="1078"/>
      <c r="M233" s="968" t="s">
        <v>19773</v>
      </c>
      <c r="N233" s="525" t="s">
        <v>1678</v>
      </c>
      <c r="O233" s="529">
        <v>0.5</v>
      </c>
      <c r="P233" s="769"/>
      <c r="Q233" s="534"/>
      <c r="R233" s="537"/>
      <c r="S233" s="537"/>
      <c r="T233" s="537"/>
      <c r="V233" s="534"/>
      <c r="W233" s="537"/>
      <c r="X233" s="534"/>
      <c r="Y233" s="538"/>
      <c r="Z233" s="531">
        <f>ROUND(F233*O233,0)</f>
        <v>293</v>
      </c>
      <c r="AA233" s="539"/>
      <c r="AB233" s="533"/>
    </row>
    <row r="234" spans="1:28" ht="16.7" customHeight="1" x14ac:dyDescent="0.15">
      <c r="A234" s="520">
        <v>22</v>
      </c>
      <c r="B234" s="520" t="s">
        <v>7678</v>
      </c>
      <c r="C234" s="540" t="s">
        <v>20173</v>
      </c>
      <c r="D234" s="1082"/>
      <c r="E234" s="1053"/>
      <c r="F234" s="537"/>
      <c r="H234" s="541"/>
      <c r="I234" s="770" t="s">
        <v>10418</v>
      </c>
      <c r="J234" s="525" t="s">
        <v>1678</v>
      </c>
      <c r="K234" s="718">
        <v>0.96499999999999997</v>
      </c>
      <c r="L234" s="1078"/>
      <c r="M234" s="1065"/>
      <c r="N234" s="537"/>
      <c r="P234" s="769"/>
      <c r="Q234" s="534"/>
      <c r="R234" s="537"/>
      <c r="S234" s="537"/>
      <c r="T234" s="537"/>
      <c r="V234" s="534"/>
      <c r="W234" s="537"/>
      <c r="X234" s="534"/>
      <c r="Y234" s="538"/>
      <c r="Z234" s="531">
        <f>ROUND(ROUND(ROUND(F233*K234,0)*O233,0),0)</f>
        <v>283</v>
      </c>
      <c r="AA234" s="539"/>
      <c r="AB234" s="533"/>
    </row>
    <row r="235" spans="1:28" ht="16.7" customHeight="1" x14ac:dyDescent="0.15">
      <c r="A235" s="520">
        <v>22</v>
      </c>
      <c r="B235" s="520" t="s">
        <v>20174</v>
      </c>
      <c r="C235" s="540" t="s">
        <v>20175</v>
      </c>
      <c r="D235" s="1082"/>
      <c r="E235" s="1053"/>
      <c r="F235" s="537"/>
      <c r="H235" s="541"/>
      <c r="I235" s="757"/>
      <c r="J235" s="525"/>
      <c r="K235" s="718"/>
      <c r="L235" s="1078"/>
      <c r="M235" s="1066" t="s">
        <v>19767</v>
      </c>
      <c r="N235" s="525" t="s">
        <v>1678</v>
      </c>
      <c r="O235" s="529">
        <v>0.7</v>
      </c>
      <c r="P235" s="1077" t="s">
        <v>10423</v>
      </c>
      <c r="Q235" s="936" t="s">
        <v>12821</v>
      </c>
      <c r="R235" s="1067"/>
      <c r="S235" s="1067"/>
      <c r="T235" s="1067"/>
      <c r="U235" s="981"/>
      <c r="V235" s="537"/>
      <c r="W235" s="537"/>
      <c r="X235" s="534"/>
      <c r="Y235" s="538"/>
      <c r="Z235" s="531">
        <f>ROUND(ROUND(F233*O235,0)*U237,0)</f>
        <v>205</v>
      </c>
      <c r="AA235" s="539"/>
      <c r="AB235" s="533"/>
    </row>
    <row r="236" spans="1:28" ht="16.7" customHeight="1" x14ac:dyDescent="0.15">
      <c r="A236" s="520">
        <v>22</v>
      </c>
      <c r="B236" s="520" t="s">
        <v>20176</v>
      </c>
      <c r="C236" s="540" t="s">
        <v>20177</v>
      </c>
      <c r="D236" s="1082"/>
      <c r="E236" s="1053"/>
      <c r="F236" s="537"/>
      <c r="H236" s="541"/>
      <c r="I236" s="770" t="s">
        <v>10418</v>
      </c>
      <c r="J236" s="525" t="s">
        <v>1678</v>
      </c>
      <c r="K236" s="718">
        <v>0.96499999999999997</v>
      </c>
      <c r="L236" s="1078"/>
      <c r="M236" s="1065"/>
      <c r="N236" s="537"/>
      <c r="P236" s="1079"/>
      <c r="Q236" s="1068"/>
      <c r="R236" s="1069"/>
      <c r="S236" s="1069"/>
      <c r="T236" s="1069"/>
      <c r="U236" s="1070"/>
      <c r="V236" s="537"/>
      <c r="W236" s="537"/>
      <c r="X236" s="534"/>
      <c r="Y236" s="538"/>
      <c r="Z236" s="531">
        <f>ROUND(ROUND(ROUND(ROUND(F233*K236,0)*O235,0)*U237,0),0)</f>
        <v>198</v>
      </c>
      <c r="AA236" s="539"/>
      <c r="AB236" s="533"/>
    </row>
    <row r="237" spans="1:28" ht="16.7" customHeight="1" x14ac:dyDescent="0.15">
      <c r="A237" s="520">
        <v>22</v>
      </c>
      <c r="B237" s="520" t="s">
        <v>7684</v>
      </c>
      <c r="C237" s="540" t="s">
        <v>20178</v>
      </c>
      <c r="D237" s="771"/>
      <c r="E237" s="542"/>
      <c r="F237" s="534"/>
      <c r="H237" s="541"/>
      <c r="I237" s="757"/>
      <c r="J237" s="525"/>
      <c r="K237" s="718"/>
      <c r="L237" s="1078"/>
      <c r="M237" s="968" t="s">
        <v>19773</v>
      </c>
      <c r="N237" s="525" t="s">
        <v>1678</v>
      </c>
      <c r="O237" s="529">
        <v>0.5</v>
      </c>
      <c r="P237" s="1022"/>
      <c r="Q237" s="772"/>
      <c r="R237" s="776"/>
      <c r="S237" s="776"/>
      <c r="T237" s="537" t="s">
        <v>1678</v>
      </c>
      <c r="U237" s="502">
        <v>0.5</v>
      </c>
      <c r="V237" s="534"/>
      <c r="W237" s="537"/>
      <c r="X237" s="534"/>
      <c r="Y237" s="538"/>
      <c r="Z237" s="531">
        <f>ROUND(ROUND(F233*O237,0)*U237,0)</f>
        <v>147</v>
      </c>
      <c r="AA237" s="539"/>
      <c r="AB237" s="533"/>
    </row>
    <row r="238" spans="1:28" ht="16.7" customHeight="1" x14ac:dyDescent="0.15">
      <c r="A238" s="520">
        <v>22</v>
      </c>
      <c r="B238" s="520" t="s">
        <v>7690</v>
      </c>
      <c r="C238" s="540" t="s">
        <v>20179</v>
      </c>
      <c r="D238" s="771"/>
      <c r="E238" s="542"/>
      <c r="F238" s="534"/>
      <c r="H238" s="541"/>
      <c r="I238" s="770" t="s">
        <v>10418</v>
      </c>
      <c r="J238" s="525" t="s">
        <v>1678</v>
      </c>
      <c r="K238" s="718">
        <v>0.96499999999999997</v>
      </c>
      <c r="L238" s="1078"/>
      <c r="M238" s="1065"/>
      <c r="N238" s="537"/>
      <c r="P238" s="1022"/>
      <c r="Q238" s="772"/>
      <c r="R238" s="776"/>
      <c r="S238" s="776"/>
      <c r="T238" s="537"/>
      <c r="V238" s="534"/>
      <c r="W238" s="537"/>
      <c r="X238" s="534"/>
      <c r="Y238" s="538"/>
      <c r="Z238" s="531">
        <f>ROUND(ROUND(ROUND(ROUND(F233*K238,0)*O237,0),0)*U237,0)</f>
        <v>142</v>
      </c>
      <c r="AA238" s="539"/>
      <c r="AB238" s="533"/>
    </row>
    <row r="239" spans="1:28" ht="16.7" customHeight="1" x14ac:dyDescent="0.15">
      <c r="A239" s="520">
        <v>22</v>
      </c>
      <c r="B239" s="520" t="s">
        <v>20180</v>
      </c>
      <c r="C239" s="540" t="s">
        <v>20181</v>
      </c>
      <c r="D239" s="771"/>
      <c r="E239" s="542"/>
      <c r="F239" s="534"/>
      <c r="H239" s="541"/>
      <c r="I239" s="757"/>
      <c r="J239" s="525"/>
      <c r="K239" s="718"/>
      <c r="L239" s="1078"/>
      <c r="M239" s="1066" t="s">
        <v>19767</v>
      </c>
      <c r="N239" s="525" t="s">
        <v>1678</v>
      </c>
      <c r="O239" s="529">
        <v>0.7</v>
      </c>
      <c r="P239" s="1079"/>
      <c r="Q239" s="936" t="s">
        <v>12830</v>
      </c>
      <c r="R239" s="1067"/>
      <c r="S239" s="1067"/>
      <c r="T239" s="1067"/>
      <c r="U239" s="981"/>
      <c r="V239" s="537"/>
      <c r="W239" s="537"/>
      <c r="X239" s="534"/>
      <c r="Y239" s="538"/>
      <c r="Z239" s="531">
        <f>ROUND(ROUND(F233*O239,0)*U241,0)</f>
        <v>287</v>
      </c>
      <c r="AA239" s="539"/>
      <c r="AB239" s="533"/>
    </row>
    <row r="240" spans="1:28" ht="16.7" customHeight="1" x14ac:dyDescent="0.15">
      <c r="A240" s="520">
        <v>22</v>
      </c>
      <c r="B240" s="520" t="s">
        <v>20182</v>
      </c>
      <c r="C240" s="540" t="s">
        <v>20183</v>
      </c>
      <c r="D240" s="771"/>
      <c r="E240" s="542"/>
      <c r="F240" s="534"/>
      <c r="H240" s="541"/>
      <c r="I240" s="770" t="s">
        <v>10418</v>
      </c>
      <c r="J240" s="525" t="s">
        <v>1678</v>
      </c>
      <c r="K240" s="718">
        <v>0.96499999999999997</v>
      </c>
      <c r="L240" s="1078"/>
      <c r="M240" s="1065"/>
      <c r="N240" s="537"/>
      <c r="P240" s="1079"/>
      <c r="Q240" s="1068"/>
      <c r="R240" s="1069"/>
      <c r="S240" s="1069"/>
      <c r="T240" s="1069"/>
      <c r="U240" s="1070"/>
      <c r="V240" s="537"/>
      <c r="W240" s="537"/>
      <c r="X240" s="534"/>
      <c r="Y240" s="538"/>
      <c r="Z240" s="531">
        <f>ROUND(ROUND(ROUND(ROUND(F233*K240,0)*O239,0)*U241,0),0)</f>
        <v>277</v>
      </c>
      <c r="AA240" s="539"/>
      <c r="AB240" s="533"/>
    </row>
    <row r="241" spans="1:28" ht="16.7" customHeight="1" x14ac:dyDescent="0.15">
      <c r="A241" s="520">
        <v>22</v>
      </c>
      <c r="B241" s="520" t="s">
        <v>7696</v>
      </c>
      <c r="C241" s="540" t="s">
        <v>20184</v>
      </c>
      <c r="D241" s="771"/>
      <c r="E241" s="542"/>
      <c r="F241" s="534"/>
      <c r="H241" s="541"/>
      <c r="I241" s="757"/>
      <c r="J241" s="525"/>
      <c r="K241" s="718"/>
      <c r="L241" s="1078"/>
      <c r="M241" s="968" t="s">
        <v>19773</v>
      </c>
      <c r="N241" s="525" t="s">
        <v>1678</v>
      </c>
      <c r="O241" s="529">
        <v>0.5</v>
      </c>
      <c r="P241" s="1022"/>
      <c r="Q241" s="772"/>
      <c r="R241" s="776"/>
      <c r="S241" s="776"/>
      <c r="T241" s="537" t="s">
        <v>1678</v>
      </c>
      <c r="U241" s="502">
        <v>0.7</v>
      </c>
      <c r="V241" s="534"/>
      <c r="W241" s="537"/>
      <c r="X241" s="534"/>
      <c r="Y241" s="538"/>
      <c r="Z241" s="531">
        <f>ROUND(ROUND(F233*O241,0)*U241,0)</f>
        <v>205</v>
      </c>
      <c r="AA241" s="539"/>
      <c r="AB241" s="533"/>
    </row>
    <row r="242" spans="1:28" ht="16.7" customHeight="1" x14ac:dyDescent="0.15">
      <c r="A242" s="520">
        <v>22</v>
      </c>
      <c r="B242" s="520" t="s">
        <v>7702</v>
      </c>
      <c r="C242" s="540" t="s">
        <v>20185</v>
      </c>
      <c r="D242" s="771"/>
      <c r="E242" s="542"/>
      <c r="F242" s="534"/>
      <c r="H242" s="541"/>
      <c r="I242" s="770" t="s">
        <v>10418</v>
      </c>
      <c r="J242" s="525" t="s">
        <v>1678</v>
      </c>
      <c r="K242" s="718">
        <v>0.96499999999999997</v>
      </c>
      <c r="L242" s="1078"/>
      <c r="M242" s="1065"/>
      <c r="N242" s="537"/>
      <c r="P242" s="1022"/>
      <c r="Q242" s="772"/>
      <c r="R242" s="776"/>
      <c r="S242" s="776"/>
      <c r="T242" s="537"/>
      <c r="V242" s="534"/>
      <c r="W242" s="537"/>
      <c r="X242" s="534"/>
      <c r="Y242" s="538"/>
      <c r="Z242" s="531">
        <f>ROUND(ROUND(ROUND(ROUND(F233*K242,0)*O241,0),0)*U241,0)</f>
        <v>198</v>
      </c>
      <c r="AA242" s="539"/>
      <c r="AB242" s="533"/>
    </row>
    <row r="243" spans="1:28" ht="16.7" customHeight="1" x14ac:dyDescent="0.15">
      <c r="A243" s="520">
        <v>22</v>
      </c>
      <c r="B243" s="520" t="s">
        <v>20186</v>
      </c>
      <c r="C243" s="540" t="s">
        <v>20187</v>
      </c>
      <c r="D243" s="771"/>
      <c r="E243" s="542"/>
      <c r="F243" s="534"/>
      <c r="H243" s="541"/>
      <c r="I243" s="757"/>
      <c r="J243" s="525"/>
      <c r="K243" s="718"/>
      <c r="L243" s="1078"/>
      <c r="M243" s="1066" t="s">
        <v>19767</v>
      </c>
      <c r="N243" s="525" t="s">
        <v>1678</v>
      </c>
      <c r="O243" s="529">
        <v>0.7</v>
      </c>
      <c r="P243" s="1077" t="s">
        <v>14959</v>
      </c>
      <c r="Q243" s="936" t="s">
        <v>12840</v>
      </c>
      <c r="R243" s="1067"/>
      <c r="S243" s="1067"/>
      <c r="T243" s="1067"/>
      <c r="U243" s="981"/>
      <c r="V243" s="537"/>
      <c r="W243" s="537"/>
      <c r="X243" s="534"/>
      <c r="Y243" s="538"/>
      <c r="Z243" s="531">
        <f>ROUND(ROUND(F233*O243,0)*U245,0)</f>
        <v>287</v>
      </c>
      <c r="AA243" s="539"/>
      <c r="AB243" s="533"/>
    </row>
    <row r="244" spans="1:28" ht="16.7" customHeight="1" x14ac:dyDescent="0.15">
      <c r="A244" s="520">
        <v>22</v>
      </c>
      <c r="B244" s="520" t="s">
        <v>20188</v>
      </c>
      <c r="C244" s="540" t="s">
        <v>20189</v>
      </c>
      <c r="D244" s="771"/>
      <c r="E244" s="542"/>
      <c r="F244" s="534"/>
      <c r="H244" s="541"/>
      <c r="I244" s="770" t="s">
        <v>10418</v>
      </c>
      <c r="J244" s="525" t="s">
        <v>1678</v>
      </c>
      <c r="K244" s="718">
        <v>0.96499999999999997</v>
      </c>
      <c r="L244" s="1078"/>
      <c r="M244" s="1065"/>
      <c r="N244" s="537"/>
      <c r="P244" s="1079"/>
      <c r="Q244" s="1068"/>
      <c r="R244" s="1069"/>
      <c r="S244" s="1069"/>
      <c r="T244" s="1069"/>
      <c r="U244" s="1070"/>
      <c r="V244" s="537"/>
      <c r="W244" s="537"/>
      <c r="X244" s="534"/>
      <c r="Y244" s="538"/>
      <c r="Z244" s="531">
        <f>ROUND(ROUND(ROUND(ROUND(F233*K244,0)*O243,0)*U245,0),0)</f>
        <v>277</v>
      </c>
      <c r="AA244" s="539"/>
      <c r="AB244" s="533"/>
    </row>
    <row r="245" spans="1:28" ht="16.7" customHeight="1" x14ac:dyDescent="0.15">
      <c r="A245" s="520">
        <v>22</v>
      </c>
      <c r="B245" s="520" t="s">
        <v>7708</v>
      </c>
      <c r="C245" s="540" t="s">
        <v>20190</v>
      </c>
      <c r="D245" s="771"/>
      <c r="E245" s="542"/>
      <c r="F245" s="534"/>
      <c r="H245" s="541"/>
      <c r="I245" s="757"/>
      <c r="J245" s="525"/>
      <c r="K245" s="718"/>
      <c r="L245" s="1078"/>
      <c r="M245" s="968" t="s">
        <v>19773</v>
      </c>
      <c r="N245" s="525" t="s">
        <v>1678</v>
      </c>
      <c r="O245" s="529">
        <v>0.5</v>
      </c>
      <c r="P245" s="1022"/>
      <c r="Q245" s="772"/>
      <c r="R245" s="776"/>
      <c r="S245" s="776"/>
      <c r="T245" s="537" t="s">
        <v>1678</v>
      </c>
      <c r="U245" s="502">
        <v>0.7</v>
      </c>
      <c r="V245" s="534"/>
      <c r="W245" s="537"/>
      <c r="X245" s="534"/>
      <c r="Y245" s="538"/>
      <c r="Z245" s="531">
        <f>ROUND(ROUND(F233*O245,0)*U245,0)</f>
        <v>205</v>
      </c>
      <c r="AA245" s="539"/>
      <c r="AB245" s="533"/>
    </row>
    <row r="246" spans="1:28" ht="16.7" customHeight="1" x14ac:dyDescent="0.15">
      <c r="A246" s="520">
        <v>22</v>
      </c>
      <c r="B246" s="520" t="s">
        <v>7714</v>
      </c>
      <c r="C246" s="540" t="s">
        <v>20191</v>
      </c>
      <c r="D246" s="771"/>
      <c r="E246" s="542"/>
      <c r="F246" s="534"/>
      <c r="H246" s="541"/>
      <c r="I246" s="770" t="s">
        <v>10418</v>
      </c>
      <c r="J246" s="525" t="s">
        <v>1678</v>
      </c>
      <c r="K246" s="718">
        <v>0.96499999999999997</v>
      </c>
      <c r="L246" s="1078"/>
      <c r="M246" s="1065"/>
      <c r="N246" s="537"/>
      <c r="P246" s="1022"/>
      <c r="Q246" s="772"/>
      <c r="R246" s="776"/>
      <c r="S246" s="776"/>
      <c r="T246" s="537"/>
      <c r="V246" s="534"/>
      <c r="W246" s="537"/>
      <c r="X246" s="534"/>
      <c r="Y246" s="538"/>
      <c r="Z246" s="531">
        <f>ROUND(ROUND(ROUND(ROUND(F233*K246,0)*O245,0),0)*U245,0)</f>
        <v>198</v>
      </c>
      <c r="AA246" s="539"/>
      <c r="AB246" s="533"/>
    </row>
    <row r="247" spans="1:28" ht="16.7" customHeight="1" x14ac:dyDescent="0.15">
      <c r="A247" s="520">
        <v>22</v>
      </c>
      <c r="B247" s="520" t="s">
        <v>20192</v>
      </c>
      <c r="C247" s="540" t="s">
        <v>20193</v>
      </c>
      <c r="D247" s="771"/>
      <c r="E247" s="542"/>
      <c r="F247" s="534"/>
      <c r="H247" s="541"/>
      <c r="I247" s="757"/>
      <c r="J247" s="525"/>
      <c r="K247" s="718"/>
      <c r="L247" s="774"/>
      <c r="M247" s="1066" t="s">
        <v>19767</v>
      </c>
      <c r="N247" s="525" t="s">
        <v>1678</v>
      </c>
      <c r="O247" s="529">
        <v>0.7</v>
      </c>
      <c r="P247" s="767"/>
      <c r="Q247" s="522"/>
      <c r="R247" s="525"/>
      <c r="S247" s="525"/>
      <c r="T247" s="525"/>
      <c r="U247" s="529"/>
      <c r="V247" s="534"/>
      <c r="W247" s="537"/>
      <c r="X247" s="936" t="s">
        <v>14983</v>
      </c>
      <c r="Y247" s="941"/>
      <c r="Z247" s="531">
        <f>ROUND(ROUND(F233*O247,0)-X251,0)</f>
        <v>398</v>
      </c>
      <c r="AA247" s="539"/>
      <c r="AB247" s="533"/>
    </row>
    <row r="248" spans="1:28" ht="16.7" customHeight="1" x14ac:dyDescent="0.15">
      <c r="A248" s="520">
        <v>22</v>
      </c>
      <c r="B248" s="520" t="s">
        <v>20194</v>
      </c>
      <c r="C248" s="540" t="s">
        <v>20195</v>
      </c>
      <c r="D248" s="771"/>
      <c r="E248" s="542"/>
      <c r="F248" s="534"/>
      <c r="H248" s="541"/>
      <c r="I248" s="770" t="s">
        <v>10418</v>
      </c>
      <c r="J248" s="525" t="s">
        <v>1678</v>
      </c>
      <c r="K248" s="718">
        <v>0.96499999999999997</v>
      </c>
      <c r="L248" s="774"/>
      <c r="M248" s="1065"/>
      <c r="N248" s="537"/>
      <c r="P248" s="769"/>
      <c r="Q248" s="534"/>
      <c r="R248" s="537"/>
      <c r="S248" s="537"/>
      <c r="T248" s="537"/>
      <c r="V248" s="534"/>
      <c r="W248" s="537"/>
      <c r="X248" s="1068"/>
      <c r="Y248" s="1070"/>
      <c r="Z248" s="531">
        <f>ROUND(ROUND(ROUND(ROUND(F233*K248,0)*O247,0),0)-X251,0)</f>
        <v>384</v>
      </c>
      <c r="AA248" s="539"/>
      <c r="AB248" s="533"/>
    </row>
    <row r="249" spans="1:28" ht="16.7" customHeight="1" x14ac:dyDescent="0.15">
      <c r="A249" s="520">
        <v>22</v>
      </c>
      <c r="B249" s="520" t="s">
        <v>7720</v>
      </c>
      <c r="C249" s="540" t="s">
        <v>20196</v>
      </c>
      <c r="D249" s="771"/>
      <c r="E249" s="542"/>
      <c r="F249" s="534"/>
      <c r="H249" s="541"/>
      <c r="I249" s="757"/>
      <c r="J249" s="525"/>
      <c r="K249" s="718"/>
      <c r="L249" s="774"/>
      <c r="M249" s="968" t="s">
        <v>19773</v>
      </c>
      <c r="N249" s="525" t="s">
        <v>1678</v>
      </c>
      <c r="O249" s="529">
        <v>0.5</v>
      </c>
      <c r="P249" s="769"/>
      <c r="Q249" s="534"/>
      <c r="R249" s="537"/>
      <c r="S249" s="537"/>
      <c r="T249" s="537"/>
      <c r="V249" s="534"/>
      <c r="W249" s="537"/>
      <c r="X249" s="1068"/>
      <c r="Y249" s="1070"/>
      <c r="Z249" s="531">
        <f>ROUND(ROUND(F233*O249,0)-X251,0)</f>
        <v>281</v>
      </c>
      <c r="AA249" s="539"/>
      <c r="AB249" s="533"/>
    </row>
    <row r="250" spans="1:28" ht="16.7" customHeight="1" x14ac:dyDescent="0.15">
      <c r="A250" s="520">
        <v>22</v>
      </c>
      <c r="B250" s="520" t="s">
        <v>7726</v>
      </c>
      <c r="C250" s="540" t="s">
        <v>20197</v>
      </c>
      <c r="D250" s="771"/>
      <c r="E250" s="542"/>
      <c r="F250" s="534"/>
      <c r="H250" s="541"/>
      <c r="I250" s="770" t="s">
        <v>10418</v>
      </c>
      <c r="J250" s="525" t="s">
        <v>1678</v>
      </c>
      <c r="K250" s="718">
        <v>0.96499999999999997</v>
      </c>
      <c r="L250" s="774"/>
      <c r="M250" s="1065"/>
      <c r="N250" s="537"/>
      <c r="P250" s="769"/>
      <c r="Q250" s="534"/>
      <c r="R250" s="537"/>
      <c r="S250" s="537"/>
      <c r="T250" s="537"/>
      <c r="V250" s="534"/>
      <c r="W250" s="537"/>
      <c r="X250" s="1068"/>
      <c r="Y250" s="1070"/>
      <c r="Z250" s="531">
        <f>ROUND(ROUND(ROUND(ROUND(F233*K250,0)*O249,0),0)-X251,0)</f>
        <v>271</v>
      </c>
      <c r="AA250" s="539"/>
      <c r="AB250" s="533"/>
    </row>
    <row r="251" spans="1:28" ht="16.7" customHeight="1" x14ac:dyDescent="0.15">
      <c r="A251" s="520">
        <v>22</v>
      </c>
      <c r="B251" s="520" t="s">
        <v>20198</v>
      </c>
      <c r="C251" s="540" t="s">
        <v>20199</v>
      </c>
      <c r="D251" s="771"/>
      <c r="E251" s="542"/>
      <c r="F251" s="534"/>
      <c r="H251" s="541"/>
      <c r="I251" s="757"/>
      <c r="J251" s="525"/>
      <c r="K251" s="718"/>
      <c r="L251" s="774"/>
      <c r="M251" s="1066" t="s">
        <v>19767</v>
      </c>
      <c r="N251" s="525" t="s">
        <v>1678</v>
      </c>
      <c r="O251" s="529">
        <v>0.7</v>
      </c>
      <c r="P251" s="1077" t="s">
        <v>10423</v>
      </c>
      <c r="Q251" s="936" t="s">
        <v>12821</v>
      </c>
      <c r="R251" s="1067"/>
      <c r="S251" s="1067"/>
      <c r="T251" s="1067"/>
      <c r="U251" s="981"/>
      <c r="V251" s="537"/>
      <c r="W251" s="537"/>
      <c r="X251" s="775">
        <v>12</v>
      </c>
      <c r="Y251" s="942" t="s">
        <v>14988</v>
      </c>
      <c r="Z251" s="531">
        <f>ROUND(ROUND(ROUND(F233*O251,0)*U253,0)-X251,0)</f>
        <v>193</v>
      </c>
      <c r="AA251" s="539"/>
      <c r="AB251" s="533"/>
    </row>
    <row r="252" spans="1:28" ht="16.7" customHeight="1" x14ac:dyDescent="0.15">
      <c r="A252" s="520">
        <v>22</v>
      </c>
      <c r="B252" s="520" t="s">
        <v>20200</v>
      </c>
      <c r="C252" s="540" t="s">
        <v>20201</v>
      </c>
      <c r="D252" s="771"/>
      <c r="E252" s="542"/>
      <c r="F252" s="534"/>
      <c r="H252" s="541"/>
      <c r="I252" s="770" t="s">
        <v>10418</v>
      </c>
      <c r="J252" s="525" t="s">
        <v>1678</v>
      </c>
      <c r="K252" s="718">
        <v>0.96499999999999997</v>
      </c>
      <c r="L252" s="774"/>
      <c r="M252" s="1065"/>
      <c r="N252" s="537"/>
      <c r="P252" s="1079"/>
      <c r="Q252" s="1068"/>
      <c r="R252" s="1069"/>
      <c r="S252" s="1069"/>
      <c r="T252" s="1069"/>
      <c r="U252" s="1070"/>
      <c r="V252" s="537"/>
      <c r="W252" s="537"/>
      <c r="X252" s="534"/>
      <c r="Y252" s="1070"/>
      <c r="Z252" s="531">
        <f>ROUND(ROUND(ROUND(ROUND(ROUND(F233*K252,0)*O251,0)*U253,0),0)-X251,0)</f>
        <v>186</v>
      </c>
      <c r="AA252" s="539"/>
      <c r="AB252" s="533"/>
    </row>
    <row r="253" spans="1:28" ht="16.7" customHeight="1" x14ac:dyDescent="0.15">
      <c r="A253" s="520">
        <v>22</v>
      </c>
      <c r="B253" s="520" t="s">
        <v>7732</v>
      </c>
      <c r="C253" s="540" t="s">
        <v>20202</v>
      </c>
      <c r="D253" s="771"/>
      <c r="E253" s="542"/>
      <c r="F253" s="534"/>
      <c r="H253" s="541"/>
      <c r="I253" s="757"/>
      <c r="J253" s="525"/>
      <c r="K253" s="718"/>
      <c r="L253" s="774"/>
      <c r="M253" s="968" t="s">
        <v>19773</v>
      </c>
      <c r="N253" s="525" t="s">
        <v>1678</v>
      </c>
      <c r="O253" s="529">
        <v>0.5</v>
      </c>
      <c r="P253" s="1022"/>
      <c r="Q253" s="772"/>
      <c r="R253" s="776"/>
      <c r="S253" s="776"/>
      <c r="T253" s="537" t="s">
        <v>1678</v>
      </c>
      <c r="U253" s="502">
        <v>0.5</v>
      </c>
      <c r="V253" s="534"/>
      <c r="W253" s="537"/>
      <c r="X253" s="534"/>
      <c r="Y253" s="538"/>
      <c r="Z253" s="531">
        <f>ROUND(ROUND(ROUND(F233*O253,0)*U253,0)-X251,0)</f>
        <v>135</v>
      </c>
      <c r="AA253" s="539"/>
      <c r="AB253" s="533"/>
    </row>
    <row r="254" spans="1:28" ht="16.7" customHeight="1" x14ac:dyDescent="0.15">
      <c r="A254" s="520">
        <v>22</v>
      </c>
      <c r="B254" s="520" t="s">
        <v>7738</v>
      </c>
      <c r="C254" s="540" t="s">
        <v>20203</v>
      </c>
      <c r="D254" s="771"/>
      <c r="E254" s="542"/>
      <c r="F254" s="534"/>
      <c r="H254" s="541"/>
      <c r="I254" s="770" t="s">
        <v>10418</v>
      </c>
      <c r="J254" s="525" t="s">
        <v>1678</v>
      </c>
      <c r="K254" s="718">
        <v>0.96499999999999997</v>
      </c>
      <c r="L254" s="774"/>
      <c r="M254" s="1065"/>
      <c r="N254" s="537"/>
      <c r="P254" s="1022"/>
      <c r="Q254" s="772"/>
      <c r="R254" s="776"/>
      <c r="S254" s="776"/>
      <c r="T254" s="537"/>
      <c r="V254" s="534"/>
      <c r="W254" s="537"/>
      <c r="X254" s="534"/>
      <c r="Y254" s="538"/>
      <c r="Z254" s="531">
        <f>ROUND(ROUND(ROUND(ROUND(ROUND(F233*K254,0)*O253,0),0)*U253,0)-X251,0)</f>
        <v>130</v>
      </c>
      <c r="AA254" s="539"/>
      <c r="AB254" s="533"/>
    </row>
    <row r="255" spans="1:28" ht="16.7" customHeight="1" x14ac:dyDescent="0.15">
      <c r="A255" s="520">
        <v>22</v>
      </c>
      <c r="B255" s="520" t="s">
        <v>20204</v>
      </c>
      <c r="C255" s="540" t="s">
        <v>20205</v>
      </c>
      <c r="D255" s="771"/>
      <c r="E255" s="542"/>
      <c r="F255" s="534"/>
      <c r="H255" s="541"/>
      <c r="I255" s="757"/>
      <c r="J255" s="525"/>
      <c r="K255" s="718"/>
      <c r="L255" s="774"/>
      <c r="M255" s="1066" t="s">
        <v>19767</v>
      </c>
      <c r="N255" s="525" t="s">
        <v>1678</v>
      </c>
      <c r="O255" s="529">
        <v>0.7</v>
      </c>
      <c r="P255" s="1079"/>
      <c r="Q255" s="936" t="s">
        <v>12830</v>
      </c>
      <c r="R255" s="1067"/>
      <c r="S255" s="1067"/>
      <c r="T255" s="1067"/>
      <c r="U255" s="981"/>
      <c r="V255" s="537"/>
      <c r="W255" s="537"/>
      <c r="X255" s="534"/>
      <c r="Y255" s="538"/>
      <c r="Z255" s="531">
        <f>ROUND(ROUND(ROUND(F233*O255,0)*U257,0)-X251,0)</f>
        <v>275</v>
      </c>
      <c r="AA255" s="539"/>
      <c r="AB255" s="533"/>
    </row>
    <row r="256" spans="1:28" ht="16.7" customHeight="1" x14ac:dyDescent="0.15">
      <c r="A256" s="520">
        <v>22</v>
      </c>
      <c r="B256" s="520" t="s">
        <v>20206</v>
      </c>
      <c r="C256" s="540" t="s">
        <v>20207</v>
      </c>
      <c r="D256" s="771"/>
      <c r="E256" s="542"/>
      <c r="F256" s="534"/>
      <c r="H256" s="541"/>
      <c r="I256" s="770" t="s">
        <v>10418</v>
      </c>
      <c r="J256" s="525" t="s">
        <v>1678</v>
      </c>
      <c r="K256" s="718">
        <v>0.96499999999999997</v>
      </c>
      <c r="L256" s="774"/>
      <c r="M256" s="1065"/>
      <c r="N256" s="537"/>
      <c r="P256" s="1079"/>
      <c r="Q256" s="1068"/>
      <c r="R256" s="1069"/>
      <c r="S256" s="1069"/>
      <c r="T256" s="1069"/>
      <c r="U256" s="1070"/>
      <c r="V256" s="537"/>
      <c r="W256" s="537"/>
      <c r="X256" s="534"/>
      <c r="Y256" s="538"/>
      <c r="Z256" s="531">
        <f>ROUND(ROUND(ROUND(ROUND(ROUND(F233*K256,0)*O255,0)*U257,0),0)-X251,0)</f>
        <v>265</v>
      </c>
      <c r="AA256" s="539"/>
      <c r="AB256" s="533"/>
    </row>
    <row r="257" spans="1:28" ht="16.7" customHeight="1" x14ac:dyDescent="0.15">
      <c r="A257" s="520">
        <v>22</v>
      </c>
      <c r="B257" s="520" t="s">
        <v>7744</v>
      </c>
      <c r="C257" s="540" t="s">
        <v>20208</v>
      </c>
      <c r="D257" s="771"/>
      <c r="E257" s="542"/>
      <c r="F257" s="534"/>
      <c r="H257" s="541"/>
      <c r="I257" s="757"/>
      <c r="J257" s="525"/>
      <c r="K257" s="718"/>
      <c r="L257" s="774"/>
      <c r="M257" s="968" t="s">
        <v>19773</v>
      </c>
      <c r="N257" s="525" t="s">
        <v>1678</v>
      </c>
      <c r="O257" s="529">
        <v>0.5</v>
      </c>
      <c r="P257" s="1022"/>
      <c r="Q257" s="772"/>
      <c r="R257" s="776"/>
      <c r="S257" s="776"/>
      <c r="T257" s="537" t="s">
        <v>1678</v>
      </c>
      <c r="U257" s="502">
        <v>0.7</v>
      </c>
      <c r="V257" s="534"/>
      <c r="W257" s="537"/>
      <c r="X257" s="534"/>
      <c r="Y257" s="538"/>
      <c r="Z257" s="531">
        <f>ROUND(ROUND(ROUND(F233*O257,0)*U257,0)-X251,0)</f>
        <v>193</v>
      </c>
      <c r="AA257" s="539"/>
      <c r="AB257" s="533"/>
    </row>
    <row r="258" spans="1:28" ht="16.7" customHeight="1" x14ac:dyDescent="0.15">
      <c r="A258" s="520">
        <v>22</v>
      </c>
      <c r="B258" s="520" t="s">
        <v>7750</v>
      </c>
      <c r="C258" s="540" t="s">
        <v>20209</v>
      </c>
      <c r="D258" s="771"/>
      <c r="E258" s="542"/>
      <c r="F258" s="534"/>
      <c r="H258" s="541"/>
      <c r="I258" s="770" t="s">
        <v>10418</v>
      </c>
      <c r="J258" s="525" t="s">
        <v>1678</v>
      </c>
      <c r="K258" s="718">
        <v>0.96499999999999997</v>
      </c>
      <c r="L258" s="774"/>
      <c r="M258" s="1065"/>
      <c r="N258" s="537"/>
      <c r="P258" s="1022"/>
      <c r="Q258" s="772"/>
      <c r="R258" s="776"/>
      <c r="S258" s="776"/>
      <c r="T258" s="537"/>
      <c r="V258" s="534"/>
      <c r="W258" s="537"/>
      <c r="X258" s="534"/>
      <c r="Y258" s="538"/>
      <c r="Z258" s="531">
        <f>ROUND(ROUND(ROUND(ROUND(ROUND(F233*K258,0)*O257,0),0)*U257,0)-X251,0)</f>
        <v>186</v>
      </c>
      <c r="AA258" s="539"/>
      <c r="AB258" s="533"/>
    </row>
    <row r="259" spans="1:28" ht="16.7" customHeight="1" x14ac:dyDescent="0.15">
      <c r="A259" s="520">
        <v>22</v>
      </c>
      <c r="B259" s="520" t="s">
        <v>20210</v>
      </c>
      <c r="C259" s="540" t="s">
        <v>20211</v>
      </c>
      <c r="D259" s="771"/>
      <c r="E259" s="542"/>
      <c r="F259" s="534"/>
      <c r="H259" s="541"/>
      <c r="I259" s="757"/>
      <c r="J259" s="525"/>
      <c r="K259" s="718"/>
      <c r="L259" s="774"/>
      <c r="M259" s="1066" t="s">
        <v>19767</v>
      </c>
      <c r="N259" s="525" t="s">
        <v>1678</v>
      </c>
      <c r="O259" s="529">
        <v>0.7</v>
      </c>
      <c r="P259" s="1077" t="s">
        <v>14959</v>
      </c>
      <c r="Q259" s="936" t="s">
        <v>12840</v>
      </c>
      <c r="R259" s="1067"/>
      <c r="S259" s="1067"/>
      <c r="T259" s="1067"/>
      <c r="U259" s="981"/>
      <c r="V259" s="537"/>
      <c r="W259" s="537"/>
      <c r="X259" s="534"/>
      <c r="Y259" s="538"/>
      <c r="Z259" s="531">
        <f>ROUND(ROUND(ROUND(F233*O259,0)*U261,0)-X251,0)</f>
        <v>275</v>
      </c>
      <c r="AA259" s="539"/>
      <c r="AB259" s="533"/>
    </row>
    <row r="260" spans="1:28" ht="16.7" customHeight="1" x14ac:dyDescent="0.15">
      <c r="A260" s="520">
        <v>22</v>
      </c>
      <c r="B260" s="520" t="s">
        <v>20212</v>
      </c>
      <c r="C260" s="540" t="s">
        <v>20213</v>
      </c>
      <c r="D260" s="771"/>
      <c r="E260" s="542"/>
      <c r="F260" s="534"/>
      <c r="H260" s="541"/>
      <c r="I260" s="770" t="s">
        <v>10418</v>
      </c>
      <c r="J260" s="525" t="s">
        <v>1678</v>
      </c>
      <c r="K260" s="718">
        <v>0.96499999999999997</v>
      </c>
      <c r="L260" s="774"/>
      <c r="M260" s="1065"/>
      <c r="N260" s="537"/>
      <c r="P260" s="1079"/>
      <c r="Q260" s="1068"/>
      <c r="R260" s="1069"/>
      <c r="S260" s="1069"/>
      <c r="T260" s="1069"/>
      <c r="U260" s="1070"/>
      <c r="V260" s="537"/>
      <c r="W260" s="537"/>
      <c r="X260" s="534"/>
      <c r="Y260" s="538"/>
      <c r="Z260" s="531">
        <f>ROUND(ROUND(ROUND(ROUND(ROUND(F233*K260,0)*O259,0)*U261,0),0)-X251,0)</f>
        <v>265</v>
      </c>
      <c r="AA260" s="539"/>
      <c r="AB260" s="533"/>
    </row>
    <row r="261" spans="1:28" ht="16.7" customHeight="1" x14ac:dyDescent="0.15">
      <c r="A261" s="520">
        <v>22</v>
      </c>
      <c r="B261" s="520" t="s">
        <v>7756</v>
      </c>
      <c r="C261" s="540" t="s">
        <v>20214</v>
      </c>
      <c r="D261" s="771"/>
      <c r="E261" s="542"/>
      <c r="F261" s="534"/>
      <c r="H261" s="541"/>
      <c r="I261" s="757"/>
      <c r="J261" s="525"/>
      <c r="K261" s="718"/>
      <c r="L261" s="774"/>
      <c r="M261" s="968" t="s">
        <v>19773</v>
      </c>
      <c r="N261" s="525" t="s">
        <v>1678</v>
      </c>
      <c r="O261" s="529">
        <v>0.5</v>
      </c>
      <c r="P261" s="1022"/>
      <c r="Q261" s="772"/>
      <c r="R261" s="776"/>
      <c r="S261" s="776"/>
      <c r="T261" s="537" t="s">
        <v>1678</v>
      </c>
      <c r="U261" s="502">
        <v>0.7</v>
      </c>
      <c r="V261" s="534"/>
      <c r="W261" s="537"/>
      <c r="X261" s="534"/>
      <c r="Y261" s="538"/>
      <c r="Z261" s="531">
        <f>ROUND(ROUND(ROUND(F233*O261,0)*U261,0)-X251,0)</f>
        <v>193</v>
      </c>
      <c r="AA261" s="539"/>
      <c r="AB261" s="533"/>
    </row>
    <row r="262" spans="1:28" ht="16.7" customHeight="1" x14ac:dyDescent="0.15">
      <c r="A262" s="520">
        <v>22</v>
      </c>
      <c r="B262" s="520" t="s">
        <v>7762</v>
      </c>
      <c r="C262" s="540" t="s">
        <v>20215</v>
      </c>
      <c r="D262" s="771"/>
      <c r="E262" s="542"/>
      <c r="F262" s="534"/>
      <c r="H262" s="541"/>
      <c r="I262" s="770" t="s">
        <v>10418</v>
      </c>
      <c r="J262" s="525" t="s">
        <v>1678</v>
      </c>
      <c r="K262" s="718">
        <v>0.96499999999999997</v>
      </c>
      <c r="L262" s="774"/>
      <c r="M262" s="1065"/>
      <c r="N262" s="537"/>
      <c r="P262" s="1022"/>
      <c r="Q262" s="772"/>
      <c r="R262" s="776"/>
      <c r="S262" s="776"/>
      <c r="T262" s="537"/>
      <c r="V262" s="534"/>
      <c r="W262" s="537"/>
      <c r="X262" s="534"/>
      <c r="Y262" s="538"/>
      <c r="Z262" s="531">
        <f>ROUND(ROUND(ROUND(ROUND(ROUND(F233*K262,0)*O261,0),0)*U261,0)-X251,0)</f>
        <v>186</v>
      </c>
      <c r="AA262" s="539"/>
      <c r="AB262" s="533"/>
    </row>
    <row r="263" spans="1:28" ht="16.7" customHeight="1" x14ac:dyDescent="0.15">
      <c r="A263" s="520">
        <v>22</v>
      </c>
      <c r="B263" s="520" t="s">
        <v>20216</v>
      </c>
      <c r="C263" s="540" t="s">
        <v>20217</v>
      </c>
      <c r="D263" s="771"/>
      <c r="E263" s="542"/>
      <c r="F263" s="947" t="s">
        <v>10640</v>
      </c>
      <c r="G263" s="947"/>
      <c r="H263" s="941"/>
      <c r="I263" s="757"/>
      <c r="J263" s="525"/>
      <c r="K263" s="718"/>
      <c r="L263" s="1074" t="s">
        <v>19766</v>
      </c>
      <c r="M263" s="1066" t="s">
        <v>19767</v>
      </c>
      <c r="N263" s="525" t="s">
        <v>1678</v>
      </c>
      <c r="O263" s="529">
        <v>0.7</v>
      </c>
      <c r="P263" s="767"/>
      <c r="Q263" s="522"/>
      <c r="R263" s="525"/>
      <c r="S263" s="525"/>
      <c r="T263" s="525"/>
      <c r="U263" s="529"/>
      <c r="V263" s="522"/>
      <c r="W263" s="525"/>
      <c r="X263" s="522"/>
      <c r="Y263" s="530"/>
      <c r="Z263" s="531">
        <f>ROUND(F265*O263,0)</f>
        <v>367</v>
      </c>
      <c r="AA263" s="539"/>
      <c r="AB263" s="533"/>
    </row>
    <row r="264" spans="1:28" ht="16.7" customHeight="1" x14ac:dyDescent="0.15">
      <c r="A264" s="520">
        <v>22</v>
      </c>
      <c r="B264" s="520" t="s">
        <v>20218</v>
      </c>
      <c r="C264" s="540" t="s">
        <v>20219</v>
      </c>
      <c r="D264" s="771"/>
      <c r="E264" s="542"/>
      <c r="F264" s="1069"/>
      <c r="G264" s="1069"/>
      <c r="H264" s="1070"/>
      <c r="I264" s="770" t="s">
        <v>10418</v>
      </c>
      <c r="J264" s="525" t="s">
        <v>1678</v>
      </c>
      <c r="K264" s="718">
        <v>0.96499999999999997</v>
      </c>
      <c r="L264" s="1078"/>
      <c r="M264" s="1065"/>
      <c r="N264" s="537"/>
      <c r="P264" s="769"/>
      <c r="Q264" s="534"/>
      <c r="R264" s="537"/>
      <c r="S264" s="537"/>
      <c r="T264" s="537"/>
      <c r="V264" s="534"/>
      <c r="W264" s="537"/>
      <c r="X264" s="534"/>
      <c r="Y264" s="538"/>
      <c r="Z264" s="531">
        <f>ROUND(ROUND(ROUND(F265*K264,0)*O263,0),0)</f>
        <v>354</v>
      </c>
      <c r="AA264" s="539"/>
      <c r="AB264" s="533"/>
    </row>
    <row r="265" spans="1:28" ht="16.7" customHeight="1" x14ac:dyDescent="0.15">
      <c r="A265" s="520">
        <v>22</v>
      </c>
      <c r="B265" s="520" t="s">
        <v>20220</v>
      </c>
      <c r="C265" s="540" t="s">
        <v>20221</v>
      </c>
      <c r="D265" s="771"/>
      <c r="E265" s="542"/>
      <c r="F265" s="1035">
        <f>'6生活介護(基本)'!F393</f>
        <v>524</v>
      </c>
      <c r="G265" s="1035"/>
      <c r="H265" s="541" t="s">
        <v>9</v>
      </c>
      <c r="I265" s="757"/>
      <c r="J265" s="525"/>
      <c r="K265" s="718"/>
      <c r="L265" s="1078"/>
      <c r="M265" s="968" t="s">
        <v>19773</v>
      </c>
      <c r="N265" s="525" t="s">
        <v>1678</v>
      </c>
      <c r="O265" s="529">
        <v>0.5</v>
      </c>
      <c r="P265" s="769"/>
      <c r="Q265" s="534"/>
      <c r="R265" s="537"/>
      <c r="S265" s="537"/>
      <c r="T265" s="537"/>
      <c r="V265" s="534"/>
      <c r="W265" s="537"/>
      <c r="X265" s="534"/>
      <c r="Y265" s="538"/>
      <c r="Z265" s="531">
        <f>ROUND(F265*O265,0)</f>
        <v>262</v>
      </c>
      <c r="AA265" s="539"/>
      <c r="AB265" s="533"/>
    </row>
    <row r="266" spans="1:28" ht="16.7" customHeight="1" x14ac:dyDescent="0.15">
      <c r="A266" s="520">
        <v>22</v>
      </c>
      <c r="B266" s="520" t="s">
        <v>20222</v>
      </c>
      <c r="C266" s="540" t="s">
        <v>20223</v>
      </c>
      <c r="D266" s="771"/>
      <c r="E266" s="542"/>
      <c r="F266" s="537"/>
      <c r="H266" s="541"/>
      <c r="I266" s="770" t="s">
        <v>10418</v>
      </c>
      <c r="J266" s="525" t="s">
        <v>1678</v>
      </c>
      <c r="K266" s="718">
        <v>0.96499999999999997</v>
      </c>
      <c r="L266" s="1078"/>
      <c r="M266" s="1065"/>
      <c r="N266" s="537"/>
      <c r="P266" s="769"/>
      <c r="Q266" s="534"/>
      <c r="R266" s="537"/>
      <c r="S266" s="537"/>
      <c r="T266" s="537"/>
      <c r="V266" s="534"/>
      <c r="W266" s="537"/>
      <c r="X266" s="534"/>
      <c r="Y266" s="538"/>
      <c r="Z266" s="531">
        <f>ROUND(ROUND(ROUND(F265*K266,0)*O265,0),0)</f>
        <v>253</v>
      </c>
      <c r="AA266" s="539"/>
      <c r="AB266" s="533"/>
    </row>
    <row r="267" spans="1:28" ht="16.7" customHeight="1" x14ac:dyDescent="0.15">
      <c r="A267" s="520">
        <v>22</v>
      </c>
      <c r="B267" s="520" t="s">
        <v>20224</v>
      </c>
      <c r="C267" s="540" t="s">
        <v>20225</v>
      </c>
      <c r="D267" s="771"/>
      <c r="E267" s="542"/>
      <c r="F267" s="537"/>
      <c r="H267" s="541"/>
      <c r="I267" s="757"/>
      <c r="J267" s="525"/>
      <c r="K267" s="718"/>
      <c r="L267" s="1078"/>
      <c r="M267" s="1066" t="s">
        <v>19767</v>
      </c>
      <c r="N267" s="525" t="s">
        <v>1678</v>
      </c>
      <c r="O267" s="529">
        <v>0.7</v>
      </c>
      <c r="P267" s="1077" t="s">
        <v>10423</v>
      </c>
      <c r="Q267" s="936" t="s">
        <v>12821</v>
      </c>
      <c r="R267" s="1067"/>
      <c r="S267" s="1067"/>
      <c r="T267" s="1067"/>
      <c r="U267" s="981"/>
      <c r="V267" s="537"/>
      <c r="W267" s="537"/>
      <c r="X267" s="534"/>
      <c r="Y267" s="538"/>
      <c r="Z267" s="531">
        <f>ROUND(ROUND(F265*O267,0)*U269,0)</f>
        <v>184</v>
      </c>
      <c r="AA267" s="539"/>
      <c r="AB267" s="533"/>
    </row>
    <row r="268" spans="1:28" ht="16.7" customHeight="1" x14ac:dyDescent="0.15">
      <c r="A268" s="520">
        <v>22</v>
      </c>
      <c r="B268" s="520" t="s">
        <v>20226</v>
      </c>
      <c r="C268" s="540" t="s">
        <v>20227</v>
      </c>
      <c r="D268" s="771"/>
      <c r="E268" s="542"/>
      <c r="F268" s="537"/>
      <c r="H268" s="541"/>
      <c r="I268" s="770" t="s">
        <v>10418</v>
      </c>
      <c r="J268" s="525" t="s">
        <v>1678</v>
      </c>
      <c r="K268" s="718">
        <v>0.96499999999999997</v>
      </c>
      <c r="L268" s="1078"/>
      <c r="M268" s="1065"/>
      <c r="N268" s="537"/>
      <c r="P268" s="1079"/>
      <c r="Q268" s="1068"/>
      <c r="R268" s="1069"/>
      <c r="S268" s="1069"/>
      <c r="T268" s="1069"/>
      <c r="U268" s="1070"/>
      <c r="V268" s="537"/>
      <c r="W268" s="537"/>
      <c r="X268" s="534"/>
      <c r="Y268" s="538"/>
      <c r="Z268" s="531">
        <f>ROUND(ROUND(ROUND(ROUND(F265*K268,0)*O267,0)*U269,0),0)</f>
        <v>177</v>
      </c>
      <c r="AA268" s="539"/>
      <c r="AB268" s="533"/>
    </row>
    <row r="269" spans="1:28" ht="16.7" customHeight="1" x14ac:dyDescent="0.15">
      <c r="A269" s="520">
        <v>22</v>
      </c>
      <c r="B269" s="520" t="s">
        <v>20228</v>
      </c>
      <c r="C269" s="540" t="s">
        <v>20229</v>
      </c>
      <c r="D269" s="771"/>
      <c r="E269" s="542"/>
      <c r="F269" s="534"/>
      <c r="H269" s="541"/>
      <c r="I269" s="757"/>
      <c r="J269" s="525"/>
      <c r="K269" s="718"/>
      <c r="L269" s="1078"/>
      <c r="M269" s="968" t="s">
        <v>19773</v>
      </c>
      <c r="N269" s="525" t="s">
        <v>1678</v>
      </c>
      <c r="O269" s="529">
        <v>0.5</v>
      </c>
      <c r="P269" s="1022"/>
      <c r="Q269" s="772"/>
      <c r="R269" s="776"/>
      <c r="S269" s="776"/>
      <c r="T269" s="537" t="s">
        <v>1678</v>
      </c>
      <c r="U269" s="502">
        <v>0.5</v>
      </c>
      <c r="V269" s="534"/>
      <c r="W269" s="537"/>
      <c r="X269" s="534"/>
      <c r="Y269" s="538"/>
      <c r="Z269" s="531">
        <f>ROUND(ROUND(F265*O269,0)*U269,0)</f>
        <v>131</v>
      </c>
      <c r="AA269" s="539"/>
      <c r="AB269" s="533"/>
    </row>
    <row r="270" spans="1:28" ht="16.7" customHeight="1" x14ac:dyDescent="0.15">
      <c r="A270" s="520">
        <v>22</v>
      </c>
      <c r="B270" s="520" t="s">
        <v>20230</v>
      </c>
      <c r="C270" s="540" t="s">
        <v>20231</v>
      </c>
      <c r="D270" s="771"/>
      <c r="E270" s="542"/>
      <c r="F270" s="534"/>
      <c r="H270" s="541"/>
      <c r="I270" s="770" t="s">
        <v>10418</v>
      </c>
      <c r="J270" s="525" t="s">
        <v>1678</v>
      </c>
      <c r="K270" s="718">
        <v>0.96499999999999997</v>
      </c>
      <c r="L270" s="1078"/>
      <c r="M270" s="1065"/>
      <c r="N270" s="537"/>
      <c r="P270" s="1022"/>
      <c r="Q270" s="772"/>
      <c r="R270" s="776"/>
      <c r="S270" s="776"/>
      <c r="T270" s="537"/>
      <c r="V270" s="534"/>
      <c r="W270" s="537"/>
      <c r="X270" s="534"/>
      <c r="Y270" s="538"/>
      <c r="Z270" s="531">
        <f>ROUND(ROUND(ROUND(ROUND(F265*K270,0)*O269,0),0)*U269,0)</f>
        <v>127</v>
      </c>
      <c r="AA270" s="539"/>
      <c r="AB270" s="533"/>
    </row>
    <row r="271" spans="1:28" ht="16.7" customHeight="1" x14ac:dyDescent="0.15">
      <c r="A271" s="520">
        <v>22</v>
      </c>
      <c r="B271" s="520" t="s">
        <v>20232</v>
      </c>
      <c r="C271" s="540" t="s">
        <v>20233</v>
      </c>
      <c r="D271" s="771"/>
      <c r="E271" s="542"/>
      <c r="F271" s="534"/>
      <c r="H271" s="541"/>
      <c r="I271" s="757"/>
      <c r="J271" s="525"/>
      <c r="K271" s="718"/>
      <c r="L271" s="1078"/>
      <c r="M271" s="1066" t="s">
        <v>19767</v>
      </c>
      <c r="N271" s="525" t="s">
        <v>1678</v>
      </c>
      <c r="O271" s="529">
        <v>0.7</v>
      </c>
      <c r="P271" s="1079"/>
      <c r="Q271" s="936" t="s">
        <v>12830</v>
      </c>
      <c r="R271" s="1067"/>
      <c r="S271" s="1067"/>
      <c r="T271" s="1067"/>
      <c r="U271" s="981"/>
      <c r="V271" s="537"/>
      <c r="W271" s="537"/>
      <c r="X271" s="534"/>
      <c r="Y271" s="538"/>
      <c r="Z271" s="531">
        <f>ROUND(ROUND(F265*O271,0)*U273,0)</f>
        <v>257</v>
      </c>
      <c r="AA271" s="539"/>
      <c r="AB271" s="533"/>
    </row>
    <row r="272" spans="1:28" ht="16.7" customHeight="1" x14ac:dyDescent="0.15">
      <c r="A272" s="520">
        <v>22</v>
      </c>
      <c r="B272" s="520" t="s">
        <v>20234</v>
      </c>
      <c r="C272" s="540" t="s">
        <v>20235</v>
      </c>
      <c r="D272" s="771"/>
      <c r="E272" s="542"/>
      <c r="F272" s="534"/>
      <c r="H272" s="541"/>
      <c r="I272" s="770" t="s">
        <v>10418</v>
      </c>
      <c r="J272" s="525" t="s">
        <v>1678</v>
      </c>
      <c r="K272" s="718">
        <v>0.96499999999999997</v>
      </c>
      <c r="L272" s="1078"/>
      <c r="M272" s="1065"/>
      <c r="N272" s="537"/>
      <c r="P272" s="1079"/>
      <c r="Q272" s="1068"/>
      <c r="R272" s="1069"/>
      <c r="S272" s="1069"/>
      <c r="T272" s="1069"/>
      <c r="U272" s="1070"/>
      <c r="V272" s="537"/>
      <c r="W272" s="537"/>
      <c r="X272" s="534"/>
      <c r="Y272" s="538"/>
      <c r="Z272" s="531">
        <f>ROUND(ROUND(ROUND(ROUND(F265*K272,0)*O271,0)*U273,0),0)</f>
        <v>248</v>
      </c>
      <c r="AA272" s="539"/>
      <c r="AB272" s="533"/>
    </row>
    <row r="273" spans="1:28" ht="16.7" customHeight="1" x14ac:dyDescent="0.15">
      <c r="A273" s="520">
        <v>22</v>
      </c>
      <c r="B273" s="520" t="s">
        <v>20236</v>
      </c>
      <c r="C273" s="540" t="s">
        <v>20237</v>
      </c>
      <c r="D273" s="771"/>
      <c r="E273" s="542"/>
      <c r="F273" s="534"/>
      <c r="H273" s="541"/>
      <c r="I273" s="757"/>
      <c r="J273" s="525"/>
      <c r="K273" s="718"/>
      <c r="L273" s="1078"/>
      <c r="M273" s="968" t="s">
        <v>19773</v>
      </c>
      <c r="N273" s="525" t="s">
        <v>1678</v>
      </c>
      <c r="O273" s="529">
        <v>0.5</v>
      </c>
      <c r="P273" s="1022"/>
      <c r="Q273" s="772"/>
      <c r="R273" s="776"/>
      <c r="S273" s="776"/>
      <c r="T273" s="537" t="s">
        <v>1678</v>
      </c>
      <c r="U273" s="502">
        <v>0.7</v>
      </c>
      <c r="V273" s="534"/>
      <c r="W273" s="537"/>
      <c r="X273" s="534"/>
      <c r="Y273" s="538"/>
      <c r="Z273" s="531">
        <f>ROUND(ROUND(F265*O273,0)*U273,0)</f>
        <v>183</v>
      </c>
      <c r="AA273" s="539"/>
      <c r="AB273" s="533"/>
    </row>
    <row r="274" spans="1:28" ht="16.7" customHeight="1" x14ac:dyDescent="0.15">
      <c r="A274" s="520">
        <v>22</v>
      </c>
      <c r="B274" s="520" t="s">
        <v>20238</v>
      </c>
      <c r="C274" s="540" t="s">
        <v>20239</v>
      </c>
      <c r="D274" s="771"/>
      <c r="E274" s="542"/>
      <c r="F274" s="534"/>
      <c r="H274" s="541"/>
      <c r="I274" s="770" t="s">
        <v>10418</v>
      </c>
      <c r="J274" s="525" t="s">
        <v>1678</v>
      </c>
      <c r="K274" s="718">
        <v>0.96499999999999997</v>
      </c>
      <c r="L274" s="1078"/>
      <c r="M274" s="1065"/>
      <c r="N274" s="537"/>
      <c r="P274" s="1022"/>
      <c r="Q274" s="772"/>
      <c r="R274" s="776"/>
      <c r="S274" s="776"/>
      <c r="T274" s="537"/>
      <c r="V274" s="534"/>
      <c r="W274" s="537"/>
      <c r="X274" s="534"/>
      <c r="Y274" s="538"/>
      <c r="Z274" s="531">
        <f>ROUND(ROUND(ROUND(ROUND(F265*K274,0)*O273,0),0)*U273,0)</f>
        <v>177</v>
      </c>
      <c r="AA274" s="539"/>
      <c r="AB274" s="533"/>
    </row>
    <row r="275" spans="1:28" ht="16.7" customHeight="1" x14ac:dyDescent="0.15">
      <c r="A275" s="520">
        <v>22</v>
      </c>
      <c r="B275" s="520" t="s">
        <v>20240</v>
      </c>
      <c r="C275" s="540" t="s">
        <v>20241</v>
      </c>
      <c r="D275" s="771"/>
      <c r="E275" s="542"/>
      <c r="F275" s="534"/>
      <c r="H275" s="541"/>
      <c r="I275" s="757"/>
      <c r="J275" s="525"/>
      <c r="K275" s="718"/>
      <c r="L275" s="1078"/>
      <c r="M275" s="1066" t="s">
        <v>19767</v>
      </c>
      <c r="N275" s="525" t="s">
        <v>1678</v>
      </c>
      <c r="O275" s="529">
        <v>0.7</v>
      </c>
      <c r="P275" s="1077" t="s">
        <v>14959</v>
      </c>
      <c r="Q275" s="936" t="s">
        <v>12840</v>
      </c>
      <c r="R275" s="1067"/>
      <c r="S275" s="1067"/>
      <c r="T275" s="1067"/>
      <c r="U275" s="981"/>
      <c r="V275" s="537"/>
      <c r="W275" s="537"/>
      <c r="X275" s="534"/>
      <c r="Y275" s="538"/>
      <c r="Z275" s="531">
        <f>ROUND(ROUND(F265*O275,0)*U277,0)</f>
        <v>257</v>
      </c>
      <c r="AA275" s="539"/>
      <c r="AB275" s="533"/>
    </row>
    <row r="276" spans="1:28" ht="16.7" customHeight="1" x14ac:dyDescent="0.15">
      <c r="A276" s="520">
        <v>22</v>
      </c>
      <c r="B276" s="520" t="s">
        <v>20242</v>
      </c>
      <c r="C276" s="540" t="s">
        <v>20243</v>
      </c>
      <c r="D276" s="771"/>
      <c r="E276" s="542"/>
      <c r="F276" s="534"/>
      <c r="H276" s="541"/>
      <c r="I276" s="770" t="s">
        <v>10418</v>
      </c>
      <c r="J276" s="525" t="s">
        <v>1678</v>
      </c>
      <c r="K276" s="718">
        <v>0.96499999999999997</v>
      </c>
      <c r="L276" s="1078"/>
      <c r="M276" s="1065"/>
      <c r="N276" s="537"/>
      <c r="P276" s="1079"/>
      <c r="Q276" s="1068"/>
      <c r="R276" s="1069"/>
      <c r="S276" s="1069"/>
      <c r="T276" s="1069"/>
      <c r="U276" s="1070"/>
      <c r="V276" s="537"/>
      <c r="W276" s="537"/>
      <c r="X276" s="534"/>
      <c r="Y276" s="538"/>
      <c r="Z276" s="531">
        <f>ROUND(ROUND(ROUND(ROUND(F265*K276,0)*O275,0)*U277,0),0)</f>
        <v>248</v>
      </c>
      <c r="AA276" s="539"/>
      <c r="AB276" s="533"/>
    </row>
    <row r="277" spans="1:28" ht="16.7" customHeight="1" x14ac:dyDescent="0.15">
      <c r="A277" s="520">
        <v>22</v>
      </c>
      <c r="B277" s="520" t="s">
        <v>20244</v>
      </c>
      <c r="C277" s="540" t="s">
        <v>20245</v>
      </c>
      <c r="D277" s="771"/>
      <c r="E277" s="542"/>
      <c r="F277" s="534"/>
      <c r="H277" s="541"/>
      <c r="I277" s="757"/>
      <c r="J277" s="525"/>
      <c r="K277" s="718"/>
      <c r="L277" s="1078"/>
      <c r="M277" s="968" t="s">
        <v>19773</v>
      </c>
      <c r="N277" s="525" t="s">
        <v>1678</v>
      </c>
      <c r="O277" s="529">
        <v>0.5</v>
      </c>
      <c r="P277" s="1022"/>
      <c r="Q277" s="772"/>
      <c r="R277" s="776"/>
      <c r="S277" s="776"/>
      <c r="T277" s="537" t="s">
        <v>1678</v>
      </c>
      <c r="U277" s="502">
        <v>0.7</v>
      </c>
      <c r="V277" s="534"/>
      <c r="W277" s="537"/>
      <c r="X277" s="534"/>
      <c r="Y277" s="538"/>
      <c r="Z277" s="531">
        <f>ROUND(ROUND(F265*O277,0)*U277,0)</f>
        <v>183</v>
      </c>
      <c r="AA277" s="539"/>
      <c r="AB277" s="533"/>
    </row>
    <row r="278" spans="1:28" ht="16.7" customHeight="1" x14ac:dyDescent="0.15">
      <c r="A278" s="520">
        <v>22</v>
      </c>
      <c r="B278" s="520" t="s">
        <v>20246</v>
      </c>
      <c r="C278" s="540" t="s">
        <v>20247</v>
      </c>
      <c r="D278" s="771"/>
      <c r="E278" s="542"/>
      <c r="F278" s="534"/>
      <c r="H278" s="541"/>
      <c r="I278" s="770" t="s">
        <v>10418</v>
      </c>
      <c r="J278" s="525" t="s">
        <v>1678</v>
      </c>
      <c r="K278" s="718">
        <v>0.96499999999999997</v>
      </c>
      <c r="L278" s="1078"/>
      <c r="M278" s="1065"/>
      <c r="N278" s="537"/>
      <c r="P278" s="1022"/>
      <c r="Q278" s="772"/>
      <c r="R278" s="776"/>
      <c r="S278" s="776"/>
      <c r="T278" s="537"/>
      <c r="V278" s="534"/>
      <c r="W278" s="537"/>
      <c r="X278" s="534"/>
      <c r="Y278" s="538"/>
      <c r="Z278" s="531">
        <f>ROUND(ROUND(ROUND(ROUND(F265*K278,0)*O277,0),0)*U277,0)</f>
        <v>177</v>
      </c>
      <c r="AA278" s="539"/>
      <c r="AB278" s="533"/>
    </row>
    <row r="279" spans="1:28" ht="16.7" customHeight="1" x14ac:dyDescent="0.15">
      <c r="A279" s="520">
        <v>22</v>
      </c>
      <c r="B279" s="520" t="s">
        <v>20248</v>
      </c>
      <c r="C279" s="540" t="s">
        <v>20249</v>
      </c>
      <c r="D279" s="771"/>
      <c r="E279" s="542"/>
      <c r="F279" s="534"/>
      <c r="H279" s="541"/>
      <c r="I279" s="757"/>
      <c r="J279" s="525"/>
      <c r="K279" s="718"/>
      <c r="L279" s="774"/>
      <c r="M279" s="1066" t="s">
        <v>19767</v>
      </c>
      <c r="N279" s="525" t="s">
        <v>1678</v>
      </c>
      <c r="O279" s="529">
        <v>0.7</v>
      </c>
      <c r="P279" s="767"/>
      <c r="Q279" s="522"/>
      <c r="R279" s="525"/>
      <c r="S279" s="525"/>
      <c r="T279" s="525"/>
      <c r="U279" s="529"/>
      <c r="V279" s="534"/>
      <c r="W279" s="537"/>
      <c r="X279" s="936" t="s">
        <v>14983</v>
      </c>
      <c r="Y279" s="941"/>
      <c r="Z279" s="531">
        <f>ROUND(ROUND(F265*O279,0)-X283,0)</f>
        <v>355</v>
      </c>
      <c r="AA279" s="539"/>
      <c r="AB279" s="533"/>
    </row>
    <row r="280" spans="1:28" ht="16.7" customHeight="1" x14ac:dyDescent="0.15">
      <c r="A280" s="520">
        <v>22</v>
      </c>
      <c r="B280" s="520" t="s">
        <v>20250</v>
      </c>
      <c r="C280" s="540" t="s">
        <v>20251</v>
      </c>
      <c r="D280" s="771"/>
      <c r="E280" s="542"/>
      <c r="F280" s="534"/>
      <c r="H280" s="541"/>
      <c r="I280" s="770" t="s">
        <v>10418</v>
      </c>
      <c r="J280" s="525" t="s">
        <v>1678</v>
      </c>
      <c r="K280" s="718">
        <v>0.96499999999999997</v>
      </c>
      <c r="L280" s="774"/>
      <c r="M280" s="1065"/>
      <c r="N280" s="537"/>
      <c r="P280" s="769"/>
      <c r="Q280" s="534"/>
      <c r="R280" s="537"/>
      <c r="S280" s="537"/>
      <c r="T280" s="537"/>
      <c r="V280" s="534"/>
      <c r="W280" s="537"/>
      <c r="X280" s="1068"/>
      <c r="Y280" s="1070"/>
      <c r="Z280" s="531">
        <f>ROUND(ROUND(ROUND(ROUND(F265*K280,0)*O279,0),0)-X283,0)</f>
        <v>342</v>
      </c>
      <c r="AA280" s="539"/>
      <c r="AB280" s="533"/>
    </row>
    <row r="281" spans="1:28" ht="16.7" customHeight="1" x14ac:dyDescent="0.15">
      <c r="A281" s="520">
        <v>22</v>
      </c>
      <c r="B281" s="520" t="s">
        <v>20252</v>
      </c>
      <c r="C281" s="540" t="s">
        <v>20253</v>
      </c>
      <c r="D281" s="771"/>
      <c r="E281" s="542"/>
      <c r="F281" s="534"/>
      <c r="H281" s="541"/>
      <c r="I281" s="757"/>
      <c r="J281" s="525"/>
      <c r="K281" s="718"/>
      <c r="L281" s="774"/>
      <c r="M281" s="968" t="s">
        <v>19773</v>
      </c>
      <c r="N281" s="525" t="s">
        <v>1678</v>
      </c>
      <c r="O281" s="529">
        <v>0.5</v>
      </c>
      <c r="P281" s="769"/>
      <c r="Q281" s="534"/>
      <c r="R281" s="537"/>
      <c r="S281" s="537"/>
      <c r="T281" s="537"/>
      <c r="V281" s="534"/>
      <c r="W281" s="537"/>
      <c r="X281" s="1068"/>
      <c r="Y281" s="1070"/>
      <c r="Z281" s="531">
        <f>ROUND(ROUND(F265*O281,0)-X283,0)</f>
        <v>250</v>
      </c>
      <c r="AA281" s="539"/>
      <c r="AB281" s="533"/>
    </row>
    <row r="282" spans="1:28" ht="16.7" customHeight="1" x14ac:dyDescent="0.15">
      <c r="A282" s="520">
        <v>22</v>
      </c>
      <c r="B282" s="520" t="s">
        <v>20254</v>
      </c>
      <c r="C282" s="540" t="s">
        <v>20255</v>
      </c>
      <c r="D282" s="771"/>
      <c r="E282" s="542"/>
      <c r="F282" s="534"/>
      <c r="H282" s="541"/>
      <c r="I282" s="770" t="s">
        <v>10418</v>
      </c>
      <c r="J282" s="525" t="s">
        <v>1678</v>
      </c>
      <c r="K282" s="718">
        <v>0.96499999999999997</v>
      </c>
      <c r="L282" s="774"/>
      <c r="M282" s="1065"/>
      <c r="N282" s="537"/>
      <c r="P282" s="769"/>
      <c r="Q282" s="534"/>
      <c r="R282" s="537"/>
      <c r="S282" s="537"/>
      <c r="T282" s="537"/>
      <c r="V282" s="534"/>
      <c r="W282" s="537"/>
      <c r="X282" s="1068"/>
      <c r="Y282" s="1070"/>
      <c r="Z282" s="531">
        <f>ROUND(ROUND(ROUND(ROUND(F265*K282,0)*O281,0),0)-X283,0)</f>
        <v>241</v>
      </c>
      <c r="AA282" s="539"/>
      <c r="AB282" s="533"/>
    </row>
    <row r="283" spans="1:28" ht="16.7" customHeight="1" x14ac:dyDescent="0.15">
      <c r="A283" s="520">
        <v>22</v>
      </c>
      <c r="B283" s="520" t="s">
        <v>20256</v>
      </c>
      <c r="C283" s="540" t="s">
        <v>20257</v>
      </c>
      <c r="D283" s="771"/>
      <c r="E283" s="542"/>
      <c r="F283" s="534"/>
      <c r="H283" s="541"/>
      <c r="I283" s="757"/>
      <c r="J283" s="525"/>
      <c r="K283" s="718"/>
      <c r="L283" s="774"/>
      <c r="M283" s="1066" t="s">
        <v>19767</v>
      </c>
      <c r="N283" s="525" t="s">
        <v>1678</v>
      </c>
      <c r="O283" s="529">
        <v>0.7</v>
      </c>
      <c r="P283" s="1077" t="s">
        <v>10423</v>
      </c>
      <c r="Q283" s="936" t="s">
        <v>12821</v>
      </c>
      <c r="R283" s="1067"/>
      <c r="S283" s="1067"/>
      <c r="T283" s="1067"/>
      <c r="U283" s="981"/>
      <c r="V283" s="537"/>
      <c r="W283" s="537"/>
      <c r="X283" s="775">
        <v>12</v>
      </c>
      <c r="Y283" s="942" t="s">
        <v>14988</v>
      </c>
      <c r="Z283" s="531">
        <f>ROUND(ROUND(ROUND(F265*O283,0)*U285,0)-X283,0)</f>
        <v>172</v>
      </c>
      <c r="AA283" s="539"/>
      <c r="AB283" s="533"/>
    </row>
    <row r="284" spans="1:28" ht="16.7" customHeight="1" x14ac:dyDescent="0.15">
      <c r="A284" s="520">
        <v>22</v>
      </c>
      <c r="B284" s="520" t="s">
        <v>20258</v>
      </c>
      <c r="C284" s="540" t="s">
        <v>20259</v>
      </c>
      <c r="D284" s="771"/>
      <c r="E284" s="542"/>
      <c r="F284" s="534"/>
      <c r="H284" s="541"/>
      <c r="I284" s="770" t="s">
        <v>10418</v>
      </c>
      <c r="J284" s="525" t="s">
        <v>1678</v>
      </c>
      <c r="K284" s="718">
        <v>0.96499999999999997</v>
      </c>
      <c r="L284" s="774"/>
      <c r="M284" s="1065"/>
      <c r="N284" s="537"/>
      <c r="P284" s="1079"/>
      <c r="Q284" s="1068"/>
      <c r="R284" s="1069"/>
      <c r="S284" s="1069"/>
      <c r="T284" s="1069"/>
      <c r="U284" s="1070"/>
      <c r="V284" s="537"/>
      <c r="W284" s="537"/>
      <c r="X284" s="534"/>
      <c r="Y284" s="1070"/>
      <c r="Z284" s="531">
        <f>ROUND(ROUND(ROUND(ROUND(ROUND(F265*K284,0)*O283,0)*U285,0),0)-X283,0)</f>
        <v>165</v>
      </c>
      <c r="AA284" s="539"/>
      <c r="AB284" s="533"/>
    </row>
    <row r="285" spans="1:28" ht="16.7" customHeight="1" x14ac:dyDescent="0.15">
      <c r="A285" s="520">
        <v>22</v>
      </c>
      <c r="B285" s="520" t="s">
        <v>20260</v>
      </c>
      <c r="C285" s="540" t="s">
        <v>20261</v>
      </c>
      <c r="D285" s="771"/>
      <c r="E285" s="542"/>
      <c r="F285" s="534"/>
      <c r="H285" s="541"/>
      <c r="I285" s="757"/>
      <c r="J285" s="525"/>
      <c r="K285" s="718"/>
      <c r="L285" s="774"/>
      <c r="M285" s="968" t="s">
        <v>19773</v>
      </c>
      <c r="N285" s="525" t="s">
        <v>1678</v>
      </c>
      <c r="O285" s="529">
        <v>0.5</v>
      </c>
      <c r="P285" s="1022"/>
      <c r="Q285" s="772"/>
      <c r="R285" s="776"/>
      <c r="S285" s="776"/>
      <c r="T285" s="537" t="s">
        <v>1678</v>
      </c>
      <c r="U285" s="502">
        <v>0.5</v>
      </c>
      <c r="V285" s="534"/>
      <c r="W285" s="537"/>
      <c r="X285" s="534"/>
      <c r="Y285" s="538"/>
      <c r="Z285" s="531">
        <f>ROUND(ROUND(ROUND(F265*O285,0)*U285,0)-X283,0)</f>
        <v>119</v>
      </c>
      <c r="AA285" s="539"/>
      <c r="AB285" s="533"/>
    </row>
    <row r="286" spans="1:28" ht="16.7" customHeight="1" x14ac:dyDescent="0.15">
      <c r="A286" s="520">
        <v>22</v>
      </c>
      <c r="B286" s="520" t="s">
        <v>20262</v>
      </c>
      <c r="C286" s="540" t="s">
        <v>20263</v>
      </c>
      <c r="D286" s="771"/>
      <c r="E286" s="542"/>
      <c r="F286" s="534"/>
      <c r="H286" s="541"/>
      <c r="I286" s="770" t="s">
        <v>10418</v>
      </c>
      <c r="J286" s="525" t="s">
        <v>1678</v>
      </c>
      <c r="K286" s="718">
        <v>0.96499999999999997</v>
      </c>
      <c r="L286" s="774"/>
      <c r="M286" s="1065"/>
      <c r="N286" s="537"/>
      <c r="P286" s="1022"/>
      <c r="Q286" s="772"/>
      <c r="R286" s="776"/>
      <c r="S286" s="776"/>
      <c r="T286" s="537"/>
      <c r="V286" s="534"/>
      <c r="W286" s="537"/>
      <c r="X286" s="534"/>
      <c r="Y286" s="538"/>
      <c r="Z286" s="531">
        <f>ROUND(ROUND(ROUND(ROUND(ROUND(F265*K286,0)*O285,0),0)*U285,0)-X283,0)</f>
        <v>115</v>
      </c>
      <c r="AA286" s="539"/>
      <c r="AB286" s="533"/>
    </row>
    <row r="287" spans="1:28" ht="16.7" customHeight="1" x14ac:dyDescent="0.15">
      <c r="A287" s="520">
        <v>22</v>
      </c>
      <c r="B287" s="520" t="s">
        <v>20264</v>
      </c>
      <c r="C287" s="540" t="s">
        <v>20265</v>
      </c>
      <c r="D287" s="771"/>
      <c r="E287" s="542"/>
      <c r="F287" s="534"/>
      <c r="H287" s="541"/>
      <c r="I287" s="757"/>
      <c r="J287" s="525"/>
      <c r="K287" s="718"/>
      <c r="L287" s="774"/>
      <c r="M287" s="1066" t="s">
        <v>19767</v>
      </c>
      <c r="N287" s="525" t="s">
        <v>1678</v>
      </c>
      <c r="O287" s="529">
        <v>0.7</v>
      </c>
      <c r="P287" s="1079"/>
      <c r="Q287" s="936" t="s">
        <v>12830</v>
      </c>
      <c r="R287" s="1067"/>
      <c r="S287" s="1067"/>
      <c r="T287" s="1067"/>
      <c r="U287" s="981"/>
      <c r="V287" s="537"/>
      <c r="W287" s="537"/>
      <c r="X287" s="534"/>
      <c r="Y287" s="538"/>
      <c r="Z287" s="531">
        <f>ROUND(ROUND(ROUND(F265*O287,0)*U289,0)-X283,0)</f>
        <v>245</v>
      </c>
      <c r="AA287" s="539"/>
      <c r="AB287" s="533"/>
    </row>
    <row r="288" spans="1:28" ht="16.7" customHeight="1" x14ac:dyDescent="0.15">
      <c r="A288" s="520">
        <v>22</v>
      </c>
      <c r="B288" s="520" t="s">
        <v>20266</v>
      </c>
      <c r="C288" s="540" t="s">
        <v>20267</v>
      </c>
      <c r="D288" s="771"/>
      <c r="E288" s="542"/>
      <c r="F288" s="534"/>
      <c r="H288" s="541"/>
      <c r="I288" s="770" t="s">
        <v>10418</v>
      </c>
      <c r="J288" s="525" t="s">
        <v>1678</v>
      </c>
      <c r="K288" s="718">
        <v>0.96499999999999997</v>
      </c>
      <c r="L288" s="774"/>
      <c r="M288" s="1065"/>
      <c r="N288" s="537"/>
      <c r="P288" s="1079"/>
      <c r="Q288" s="1068"/>
      <c r="R288" s="1069"/>
      <c r="S288" s="1069"/>
      <c r="T288" s="1069"/>
      <c r="U288" s="1070"/>
      <c r="V288" s="537"/>
      <c r="W288" s="537"/>
      <c r="X288" s="534"/>
      <c r="Y288" s="538"/>
      <c r="Z288" s="531">
        <f>ROUND(ROUND(ROUND(ROUND(ROUND(F265*K288,0)*O287,0)*U289,0),0)-X283,0)</f>
        <v>236</v>
      </c>
      <c r="AA288" s="539"/>
      <c r="AB288" s="533"/>
    </row>
    <row r="289" spans="1:28" ht="16.7" customHeight="1" x14ac:dyDescent="0.15">
      <c r="A289" s="520">
        <v>22</v>
      </c>
      <c r="B289" s="520" t="s">
        <v>20268</v>
      </c>
      <c r="C289" s="540" t="s">
        <v>20269</v>
      </c>
      <c r="D289" s="771"/>
      <c r="E289" s="542"/>
      <c r="F289" s="534"/>
      <c r="H289" s="541"/>
      <c r="I289" s="757"/>
      <c r="J289" s="525"/>
      <c r="K289" s="718"/>
      <c r="L289" s="774"/>
      <c r="M289" s="968" t="s">
        <v>19773</v>
      </c>
      <c r="N289" s="525" t="s">
        <v>1678</v>
      </c>
      <c r="O289" s="529">
        <v>0.5</v>
      </c>
      <c r="P289" s="1022"/>
      <c r="Q289" s="772"/>
      <c r="R289" s="776"/>
      <c r="S289" s="776"/>
      <c r="T289" s="537" t="s">
        <v>1678</v>
      </c>
      <c r="U289" s="502">
        <v>0.7</v>
      </c>
      <c r="V289" s="534"/>
      <c r="W289" s="537"/>
      <c r="X289" s="534"/>
      <c r="Y289" s="538"/>
      <c r="Z289" s="531">
        <f>ROUND(ROUND(ROUND(F265*O289,0)*U289,0)-X283,0)</f>
        <v>171</v>
      </c>
      <c r="AA289" s="539"/>
      <c r="AB289" s="533"/>
    </row>
    <row r="290" spans="1:28" ht="16.7" customHeight="1" x14ac:dyDescent="0.15">
      <c r="A290" s="520">
        <v>22</v>
      </c>
      <c r="B290" s="520" t="s">
        <v>20270</v>
      </c>
      <c r="C290" s="540" t="s">
        <v>20271</v>
      </c>
      <c r="D290" s="771"/>
      <c r="E290" s="542"/>
      <c r="F290" s="534"/>
      <c r="H290" s="541"/>
      <c r="I290" s="770" t="s">
        <v>10418</v>
      </c>
      <c r="J290" s="525" t="s">
        <v>1678</v>
      </c>
      <c r="K290" s="718">
        <v>0.96499999999999997</v>
      </c>
      <c r="L290" s="774"/>
      <c r="M290" s="1065"/>
      <c r="N290" s="537"/>
      <c r="P290" s="1022"/>
      <c r="Q290" s="772"/>
      <c r="R290" s="776"/>
      <c r="S290" s="776"/>
      <c r="T290" s="537"/>
      <c r="V290" s="534"/>
      <c r="W290" s="537"/>
      <c r="X290" s="534"/>
      <c r="Y290" s="538"/>
      <c r="Z290" s="531">
        <f>ROUND(ROUND(ROUND(ROUND(ROUND(F265*K290,0)*O289,0),0)*U289,0)-X283,0)</f>
        <v>165</v>
      </c>
      <c r="AA290" s="539"/>
      <c r="AB290" s="533"/>
    </row>
    <row r="291" spans="1:28" ht="16.7" customHeight="1" x14ac:dyDescent="0.15">
      <c r="A291" s="520">
        <v>22</v>
      </c>
      <c r="B291" s="520" t="s">
        <v>20272</v>
      </c>
      <c r="C291" s="540" t="s">
        <v>20273</v>
      </c>
      <c r="D291" s="771"/>
      <c r="E291" s="542"/>
      <c r="F291" s="534"/>
      <c r="H291" s="541"/>
      <c r="I291" s="757"/>
      <c r="J291" s="525"/>
      <c r="K291" s="718"/>
      <c r="L291" s="774"/>
      <c r="M291" s="1066" t="s">
        <v>19767</v>
      </c>
      <c r="N291" s="525" t="s">
        <v>1678</v>
      </c>
      <c r="O291" s="529">
        <v>0.7</v>
      </c>
      <c r="P291" s="1077" t="s">
        <v>14959</v>
      </c>
      <c r="Q291" s="936" t="s">
        <v>12840</v>
      </c>
      <c r="R291" s="1067"/>
      <c r="S291" s="1067"/>
      <c r="T291" s="1067"/>
      <c r="U291" s="981"/>
      <c r="V291" s="537"/>
      <c r="W291" s="537"/>
      <c r="X291" s="534"/>
      <c r="Y291" s="538"/>
      <c r="Z291" s="531">
        <f>ROUND(ROUND(ROUND(F265*O291,0)*U293,0)-X283,0)</f>
        <v>245</v>
      </c>
      <c r="AA291" s="539"/>
      <c r="AB291" s="533"/>
    </row>
    <row r="292" spans="1:28" ht="16.7" customHeight="1" x14ac:dyDescent="0.15">
      <c r="A292" s="520">
        <v>22</v>
      </c>
      <c r="B292" s="520" t="s">
        <v>20274</v>
      </c>
      <c r="C292" s="540" t="s">
        <v>20275</v>
      </c>
      <c r="D292" s="771"/>
      <c r="E292" s="542"/>
      <c r="F292" s="534"/>
      <c r="H292" s="541"/>
      <c r="I292" s="770" t="s">
        <v>10418</v>
      </c>
      <c r="J292" s="525" t="s">
        <v>1678</v>
      </c>
      <c r="K292" s="718">
        <v>0.96499999999999997</v>
      </c>
      <c r="L292" s="774"/>
      <c r="M292" s="1065"/>
      <c r="N292" s="537"/>
      <c r="P292" s="1079"/>
      <c r="Q292" s="1068"/>
      <c r="R292" s="1069"/>
      <c r="S292" s="1069"/>
      <c r="T292" s="1069"/>
      <c r="U292" s="1070"/>
      <c r="V292" s="537"/>
      <c r="W292" s="537"/>
      <c r="X292" s="534"/>
      <c r="Y292" s="538"/>
      <c r="Z292" s="531">
        <f>ROUND(ROUND(ROUND(ROUND(ROUND(F265*K292,0)*O291,0)*U293,0),0)-X283,0)</f>
        <v>236</v>
      </c>
      <c r="AA292" s="539"/>
      <c r="AB292" s="533"/>
    </row>
    <row r="293" spans="1:28" ht="16.7" customHeight="1" x14ac:dyDescent="0.15">
      <c r="A293" s="520">
        <v>22</v>
      </c>
      <c r="B293" s="520" t="s">
        <v>20276</v>
      </c>
      <c r="C293" s="540" t="s">
        <v>20277</v>
      </c>
      <c r="D293" s="771"/>
      <c r="E293" s="542"/>
      <c r="F293" s="534"/>
      <c r="H293" s="541"/>
      <c r="I293" s="757"/>
      <c r="J293" s="525"/>
      <c r="K293" s="718"/>
      <c r="L293" s="774"/>
      <c r="M293" s="968" t="s">
        <v>19773</v>
      </c>
      <c r="N293" s="525" t="s">
        <v>1678</v>
      </c>
      <c r="O293" s="529">
        <v>0.5</v>
      </c>
      <c r="P293" s="1022"/>
      <c r="Q293" s="772"/>
      <c r="R293" s="776"/>
      <c r="S293" s="776"/>
      <c r="T293" s="537" t="s">
        <v>1678</v>
      </c>
      <c r="U293" s="502">
        <v>0.7</v>
      </c>
      <c r="V293" s="534"/>
      <c r="W293" s="537"/>
      <c r="X293" s="534"/>
      <c r="Y293" s="538"/>
      <c r="Z293" s="531">
        <f>ROUND(ROUND(ROUND(F265*O293,0)*U293,0)-X283,0)</f>
        <v>171</v>
      </c>
      <c r="AA293" s="539"/>
      <c r="AB293" s="533"/>
    </row>
    <row r="294" spans="1:28" ht="16.7" customHeight="1" x14ac:dyDescent="0.15">
      <c r="A294" s="520">
        <v>22</v>
      </c>
      <c r="B294" s="520" t="s">
        <v>20278</v>
      </c>
      <c r="C294" s="540" t="s">
        <v>20279</v>
      </c>
      <c r="D294" s="777"/>
      <c r="E294" s="557"/>
      <c r="F294" s="550"/>
      <c r="G294" s="650"/>
      <c r="H294" s="558"/>
      <c r="I294" s="778" t="s">
        <v>10418</v>
      </c>
      <c r="J294" s="526" t="s">
        <v>1678</v>
      </c>
      <c r="K294" s="575">
        <v>0.96499999999999997</v>
      </c>
      <c r="L294" s="779"/>
      <c r="M294" s="1083"/>
      <c r="N294" s="544"/>
      <c r="O294" s="548"/>
      <c r="P294" s="1023"/>
      <c r="Q294" s="780"/>
      <c r="R294" s="781"/>
      <c r="S294" s="781"/>
      <c r="T294" s="544"/>
      <c r="U294" s="548"/>
      <c r="V294" s="550"/>
      <c r="W294" s="544"/>
      <c r="X294" s="550"/>
      <c r="Y294" s="553"/>
      <c r="Z294" s="531">
        <f>ROUND(ROUND(ROUND(ROUND(ROUND(F265*K294,0)*O293,0),0)*U293,0)-X283,0)</f>
        <v>165</v>
      </c>
      <c r="AA294" s="559"/>
      <c r="AB294" s="533"/>
    </row>
    <row r="295" spans="1:28" ht="16.7" customHeight="1" x14ac:dyDescent="0.15">
      <c r="A295" s="520">
        <v>22</v>
      </c>
      <c r="B295" s="520" t="s">
        <v>20280</v>
      </c>
      <c r="C295" s="540" t="s">
        <v>20281</v>
      </c>
      <c r="D295" s="1080" t="s">
        <v>12810</v>
      </c>
      <c r="E295" s="945" t="s">
        <v>13177</v>
      </c>
      <c r="F295" s="947" t="s">
        <v>13104</v>
      </c>
      <c r="G295" s="947"/>
      <c r="H295" s="941"/>
      <c r="I295" s="757"/>
      <c r="J295" s="525"/>
      <c r="K295" s="718"/>
      <c r="L295" s="1074" t="s">
        <v>19766</v>
      </c>
      <c r="M295" s="1066" t="s">
        <v>19767</v>
      </c>
      <c r="N295" s="525" t="s">
        <v>1678</v>
      </c>
      <c r="O295" s="529">
        <v>0.7</v>
      </c>
      <c r="P295" s="767"/>
      <c r="Q295" s="522"/>
      <c r="R295" s="525"/>
      <c r="S295" s="525"/>
      <c r="T295" s="525"/>
      <c r="U295" s="529"/>
      <c r="V295" s="522"/>
      <c r="W295" s="525"/>
      <c r="X295" s="522"/>
      <c r="Y295" s="530"/>
      <c r="Z295" s="531">
        <f>ROUND(F297*O295,0)</f>
        <v>333</v>
      </c>
      <c r="AA295" s="532"/>
      <c r="AB295" s="533"/>
    </row>
    <row r="296" spans="1:28" ht="16.7" customHeight="1" x14ac:dyDescent="0.15">
      <c r="A296" s="520">
        <v>22</v>
      </c>
      <c r="B296" s="520" t="s">
        <v>20282</v>
      </c>
      <c r="C296" s="540" t="s">
        <v>20283</v>
      </c>
      <c r="D296" s="1081"/>
      <c r="E296" s="946"/>
      <c r="F296" s="1069"/>
      <c r="G296" s="1069"/>
      <c r="H296" s="1070"/>
      <c r="I296" s="770" t="s">
        <v>10418</v>
      </c>
      <c r="J296" s="525" t="s">
        <v>1678</v>
      </c>
      <c r="K296" s="718">
        <v>0.96499999999999997</v>
      </c>
      <c r="L296" s="1078"/>
      <c r="M296" s="1065"/>
      <c r="N296" s="537"/>
      <c r="P296" s="769"/>
      <c r="Q296" s="534"/>
      <c r="R296" s="537"/>
      <c r="S296" s="537"/>
      <c r="T296" s="537"/>
      <c r="V296" s="534"/>
      <c r="W296" s="537"/>
      <c r="X296" s="534"/>
      <c r="Y296" s="538"/>
      <c r="Z296" s="531">
        <f>ROUND(ROUND(ROUND(F297*K296,0)*O295,0),0)</f>
        <v>321</v>
      </c>
      <c r="AA296" s="539"/>
      <c r="AB296" s="533"/>
    </row>
    <row r="297" spans="1:28" ht="16.7" customHeight="1" x14ac:dyDescent="0.15">
      <c r="A297" s="520">
        <v>22</v>
      </c>
      <c r="B297" s="520" t="s">
        <v>20284</v>
      </c>
      <c r="C297" s="540" t="s">
        <v>20285</v>
      </c>
      <c r="D297" s="1082"/>
      <c r="E297" s="1053"/>
      <c r="F297" s="1035">
        <f>'6生活介護(基本)'!F441</f>
        <v>476</v>
      </c>
      <c r="G297" s="1035"/>
      <c r="H297" s="541" t="s">
        <v>9</v>
      </c>
      <c r="I297" s="757"/>
      <c r="J297" s="525"/>
      <c r="K297" s="718"/>
      <c r="L297" s="1078"/>
      <c r="M297" s="968" t="s">
        <v>19773</v>
      </c>
      <c r="N297" s="525" t="s">
        <v>1678</v>
      </c>
      <c r="O297" s="529">
        <v>0.5</v>
      </c>
      <c r="P297" s="769"/>
      <c r="Q297" s="534"/>
      <c r="R297" s="537"/>
      <c r="S297" s="537"/>
      <c r="T297" s="537"/>
      <c r="V297" s="534"/>
      <c r="W297" s="537"/>
      <c r="X297" s="534"/>
      <c r="Y297" s="538"/>
      <c r="Z297" s="531">
        <f>ROUND(F297*O297,0)</f>
        <v>238</v>
      </c>
      <c r="AA297" s="539"/>
      <c r="AB297" s="533"/>
    </row>
    <row r="298" spans="1:28" ht="16.7" customHeight="1" x14ac:dyDescent="0.15">
      <c r="A298" s="520">
        <v>22</v>
      </c>
      <c r="B298" s="520" t="s">
        <v>20286</v>
      </c>
      <c r="C298" s="540" t="s">
        <v>20287</v>
      </c>
      <c r="D298" s="1082"/>
      <c r="E298" s="1053"/>
      <c r="F298" s="537"/>
      <c r="H298" s="541"/>
      <c r="I298" s="770" t="s">
        <v>10418</v>
      </c>
      <c r="J298" s="525" t="s">
        <v>1678</v>
      </c>
      <c r="K298" s="718">
        <v>0.96499999999999997</v>
      </c>
      <c r="L298" s="1078"/>
      <c r="M298" s="1065"/>
      <c r="N298" s="537"/>
      <c r="P298" s="769"/>
      <c r="Q298" s="534"/>
      <c r="R298" s="537"/>
      <c r="S298" s="537"/>
      <c r="T298" s="537"/>
      <c r="V298" s="534"/>
      <c r="W298" s="537"/>
      <c r="X298" s="534"/>
      <c r="Y298" s="538"/>
      <c r="Z298" s="531">
        <f>ROUND(ROUND(ROUND(F297*K298,0)*O297,0),0)</f>
        <v>230</v>
      </c>
      <c r="AA298" s="539"/>
      <c r="AB298" s="533"/>
    </row>
    <row r="299" spans="1:28" ht="16.7" customHeight="1" x14ac:dyDescent="0.15">
      <c r="A299" s="520">
        <v>22</v>
      </c>
      <c r="B299" s="520" t="s">
        <v>20288</v>
      </c>
      <c r="C299" s="540" t="s">
        <v>20289</v>
      </c>
      <c r="D299" s="1082"/>
      <c r="E299" s="1053"/>
      <c r="F299" s="537"/>
      <c r="H299" s="541"/>
      <c r="I299" s="757"/>
      <c r="J299" s="525"/>
      <c r="K299" s="718"/>
      <c r="L299" s="1078"/>
      <c r="M299" s="1066" t="s">
        <v>19767</v>
      </c>
      <c r="N299" s="525" t="s">
        <v>1678</v>
      </c>
      <c r="O299" s="529">
        <v>0.7</v>
      </c>
      <c r="P299" s="1077" t="s">
        <v>10423</v>
      </c>
      <c r="Q299" s="936" t="s">
        <v>12821</v>
      </c>
      <c r="R299" s="1067"/>
      <c r="S299" s="1067"/>
      <c r="T299" s="1067"/>
      <c r="U299" s="981"/>
      <c r="V299" s="537"/>
      <c r="W299" s="537"/>
      <c r="X299" s="534"/>
      <c r="Y299" s="538"/>
      <c r="Z299" s="531">
        <f>ROUND(ROUND(F297*O299,0)*U301,0)</f>
        <v>167</v>
      </c>
      <c r="AA299" s="539"/>
      <c r="AB299" s="533"/>
    </row>
    <row r="300" spans="1:28" ht="16.7" customHeight="1" x14ac:dyDescent="0.15">
      <c r="A300" s="520">
        <v>22</v>
      </c>
      <c r="B300" s="520" t="s">
        <v>20290</v>
      </c>
      <c r="C300" s="540" t="s">
        <v>20291</v>
      </c>
      <c r="D300" s="1082"/>
      <c r="E300" s="1053"/>
      <c r="F300" s="537"/>
      <c r="H300" s="541"/>
      <c r="I300" s="770" t="s">
        <v>10418</v>
      </c>
      <c r="J300" s="525" t="s">
        <v>1678</v>
      </c>
      <c r="K300" s="718">
        <v>0.96499999999999997</v>
      </c>
      <c r="L300" s="1078"/>
      <c r="M300" s="1065"/>
      <c r="N300" s="537"/>
      <c r="P300" s="1079"/>
      <c r="Q300" s="1068"/>
      <c r="R300" s="1069"/>
      <c r="S300" s="1069"/>
      <c r="T300" s="1069"/>
      <c r="U300" s="1070"/>
      <c r="V300" s="537"/>
      <c r="W300" s="537"/>
      <c r="X300" s="534"/>
      <c r="Y300" s="538"/>
      <c r="Z300" s="531">
        <f>ROUND(ROUND(ROUND(ROUND(F297*K300,0)*O299,0)*U301,0),0)</f>
        <v>161</v>
      </c>
      <c r="AA300" s="539"/>
      <c r="AB300" s="533"/>
    </row>
    <row r="301" spans="1:28" ht="16.7" customHeight="1" x14ac:dyDescent="0.15">
      <c r="A301" s="520">
        <v>22</v>
      </c>
      <c r="B301" s="520" t="s">
        <v>20292</v>
      </c>
      <c r="C301" s="540" t="s">
        <v>20293</v>
      </c>
      <c r="D301" s="771"/>
      <c r="E301" s="542"/>
      <c r="F301" s="534"/>
      <c r="H301" s="541"/>
      <c r="I301" s="757"/>
      <c r="J301" s="525"/>
      <c r="K301" s="718"/>
      <c r="L301" s="1078"/>
      <c r="M301" s="968" t="s">
        <v>19773</v>
      </c>
      <c r="N301" s="525" t="s">
        <v>1678</v>
      </c>
      <c r="O301" s="529">
        <v>0.5</v>
      </c>
      <c r="P301" s="1022"/>
      <c r="Q301" s="772"/>
      <c r="R301" s="776"/>
      <c r="S301" s="776"/>
      <c r="T301" s="537" t="s">
        <v>1678</v>
      </c>
      <c r="U301" s="502">
        <v>0.5</v>
      </c>
      <c r="V301" s="534"/>
      <c r="W301" s="537"/>
      <c r="X301" s="534"/>
      <c r="Y301" s="538"/>
      <c r="Z301" s="531">
        <f>ROUND(ROUND(F297*O301,0)*U301,0)</f>
        <v>119</v>
      </c>
      <c r="AA301" s="539"/>
      <c r="AB301" s="533"/>
    </row>
    <row r="302" spans="1:28" ht="16.7" customHeight="1" x14ac:dyDescent="0.15">
      <c r="A302" s="520">
        <v>22</v>
      </c>
      <c r="B302" s="520" t="s">
        <v>20294</v>
      </c>
      <c r="C302" s="540" t="s">
        <v>20295</v>
      </c>
      <c r="D302" s="771"/>
      <c r="E302" s="542"/>
      <c r="F302" s="534"/>
      <c r="H302" s="541"/>
      <c r="I302" s="770" t="s">
        <v>10418</v>
      </c>
      <c r="J302" s="525" t="s">
        <v>1678</v>
      </c>
      <c r="K302" s="718">
        <v>0.96499999999999997</v>
      </c>
      <c r="L302" s="1078"/>
      <c r="M302" s="1065"/>
      <c r="N302" s="537"/>
      <c r="P302" s="1022"/>
      <c r="Q302" s="772"/>
      <c r="R302" s="776"/>
      <c r="S302" s="776"/>
      <c r="T302" s="537"/>
      <c r="V302" s="534"/>
      <c r="W302" s="537"/>
      <c r="X302" s="534"/>
      <c r="Y302" s="538"/>
      <c r="Z302" s="531">
        <f>ROUND(ROUND(ROUND(ROUND(F297*K302,0)*O301,0),0)*U301,0)</f>
        <v>115</v>
      </c>
      <c r="AA302" s="539"/>
      <c r="AB302" s="533"/>
    </row>
    <row r="303" spans="1:28" ht="16.7" customHeight="1" x14ac:dyDescent="0.15">
      <c r="A303" s="520">
        <v>22</v>
      </c>
      <c r="B303" s="520" t="s">
        <v>20296</v>
      </c>
      <c r="C303" s="540" t="s">
        <v>20297</v>
      </c>
      <c r="D303" s="771"/>
      <c r="E303" s="542"/>
      <c r="F303" s="534"/>
      <c r="H303" s="541"/>
      <c r="I303" s="757"/>
      <c r="J303" s="525"/>
      <c r="K303" s="718"/>
      <c r="L303" s="1078"/>
      <c r="M303" s="1066" t="s">
        <v>19767</v>
      </c>
      <c r="N303" s="525" t="s">
        <v>1678</v>
      </c>
      <c r="O303" s="529">
        <v>0.7</v>
      </c>
      <c r="P303" s="1079"/>
      <c r="Q303" s="936" t="s">
        <v>12830</v>
      </c>
      <c r="R303" s="1067"/>
      <c r="S303" s="1067"/>
      <c r="T303" s="1067"/>
      <c r="U303" s="981"/>
      <c r="V303" s="537"/>
      <c r="W303" s="537"/>
      <c r="X303" s="534"/>
      <c r="Y303" s="538"/>
      <c r="Z303" s="531">
        <f>ROUND(ROUND(F297*O303,0)*U305,0)</f>
        <v>233</v>
      </c>
      <c r="AA303" s="539"/>
      <c r="AB303" s="533"/>
    </row>
    <row r="304" spans="1:28" ht="16.7" customHeight="1" x14ac:dyDescent="0.15">
      <c r="A304" s="520">
        <v>22</v>
      </c>
      <c r="B304" s="520" t="s">
        <v>20298</v>
      </c>
      <c r="C304" s="540" t="s">
        <v>20299</v>
      </c>
      <c r="D304" s="771"/>
      <c r="E304" s="542"/>
      <c r="F304" s="534"/>
      <c r="H304" s="541"/>
      <c r="I304" s="770" t="s">
        <v>10418</v>
      </c>
      <c r="J304" s="525" t="s">
        <v>1678</v>
      </c>
      <c r="K304" s="718">
        <v>0.96499999999999997</v>
      </c>
      <c r="L304" s="1078"/>
      <c r="M304" s="1065"/>
      <c r="N304" s="537"/>
      <c r="P304" s="1079"/>
      <c r="Q304" s="1068"/>
      <c r="R304" s="1069"/>
      <c r="S304" s="1069"/>
      <c r="T304" s="1069"/>
      <c r="U304" s="1070"/>
      <c r="V304" s="537"/>
      <c r="W304" s="537"/>
      <c r="X304" s="534"/>
      <c r="Y304" s="538"/>
      <c r="Z304" s="531">
        <f>ROUND(ROUND(ROUND(ROUND(F297*K304,0)*O303,0)*U305,0),0)</f>
        <v>225</v>
      </c>
      <c r="AA304" s="539"/>
      <c r="AB304" s="533"/>
    </row>
    <row r="305" spans="1:28" ht="16.7" customHeight="1" x14ac:dyDescent="0.15">
      <c r="A305" s="520">
        <v>22</v>
      </c>
      <c r="B305" s="520" t="s">
        <v>20300</v>
      </c>
      <c r="C305" s="540" t="s">
        <v>20301</v>
      </c>
      <c r="D305" s="771"/>
      <c r="E305" s="542"/>
      <c r="F305" s="534"/>
      <c r="H305" s="541"/>
      <c r="I305" s="757"/>
      <c r="J305" s="525"/>
      <c r="K305" s="718"/>
      <c r="L305" s="1078"/>
      <c r="M305" s="968" t="s">
        <v>19773</v>
      </c>
      <c r="N305" s="525" t="s">
        <v>1678</v>
      </c>
      <c r="O305" s="529">
        <v>0.5</v>
      </c>
      <c r="P305" s="1022"/>
      <c r="Q305" s="772"/>
      <c r="R305" s="776"/>
      <c r="S305" s="776"/>
      <c r="T305" s="537" t="s">
        <v>1678</v>
      </c>
      <c r="U305" s="502">
        <v>0.7</v>
      </c>
      <c r="V305" s="534"/>
      <c r="W305" s="537"/>
      <c r="X305" s="534"/>
      <c r="Y305" s="538"/>
      <c r="Z305" s="531">
        <f>ROUND(ROUND(F297*O305,0)*U305,0)</f>
        <v>167</v>
      </c>
      <c r="AA305" s="539"/>
      <c r="AB305" s="533"/>
    </row>
    <row r="306" spans="1:28" ht="16.7" customHeight="1" x14ac:dyDescent="0.15">
      <c r="A306" s="520">
        <v>22</v>
      </c>
      <c r="B306" s="520" t="s">
        <v>20302</v>
      </c>
      <c r="C306" s="540" t="s">
        <v>20303</v>
      </c>
      <c r="D306" s="771"/>
      <c r="E306" s="542"/>
      <c r="F306" s="534"/>
      <c r="H306" s="541"/>
      <c r="I306" s="770" t="s">
        <v>10418</v>
      </c>
      <c r="J306" s="525" t="s">
        <v>1678</v>
      </c>
      <c r="K306" s="718">
        <v>0.96499999999999997</v>
      </c>
      <c r="L306" s="1078"/>
      <c r="M306" s="1065"/>
      <c r="N306" s="537"/>
      <c r="P306" s="1022"/>
      <c r="Q306" s="772"/>
      <c r="R306" s="776"/>
      <c r="S306" s="776"/>
      <c r="T306" s="537"/>
      <c r="V306" s="534"/>
      <c r="W306" s="537"/>
      <c r="X306" s="534"/>
      <c r="Y306" s="538"/>
      <c r="Z306" s="531">
        <f>ROUND(ROUND(ROUND(ROUND(F297*K306,0)*O305,0),0)*U305,0)</f>
        <v>161</v>
      </c>
      <c r="AA306" s="539"/>
      <c r="AB306" s="533"/>
    </row>
    <row r="307" spans="1:28" ht="16.7" customHeight="1" x14ac:dyDescent="0.15">
      <c r="A307" s="520">
        <v>22</v>
      </c>
      <c r="B307" s="520" t="s">
        <v>20304</v>
      </c>
      <c r="C307" s="540" t="s">
        <v>20305</v>
      </c>
      <c r="D307" s="771"/>
      <c r="E307" s="542"/>
      <c r="F307" s="534"/>
      <c r="H307" s="541"/>
      <c r="I307" s="757"/>
      <c r="J307" s="525"/>
      <c r="K307" s="718"/>
      <c r="L307" s="1078"/>
      <c r="M307" s="1066" t="s">
        <v>19767</v>
      </c>
      <c r="N307" s="525" t="s">
        <v>1678</v>
      </c>
      <c r="O307" s="529">
        <v>0.7</v>
      </c>
      <c r="P307" s="1077" t="s">
        <v>14959</v>
      </c>
      <c r="Q307" s="936" t="s">
        <v>12840</v>
      </c>
      <c r="R307" s="1067"/>
      <c r="S307" s="1067"/>
      <c r="T307" s="1067"/>
      <c r="U307" s="981"/>
      <c r="V307" s="537"/>
      <c r="W307" s="537"/>
      <c r="X307" s="534"/>
      <c r="Y307" s="538"/>
      <c r="Z307" s="531">
        <f>ROUND(ROUND(F297*O307,0)*U309,0)</f>
        <v>233</v>
      </c>
      <c r="AA307" s="539"/>
      <c r="AB307" s="533"/>
    </row>
    <row r="308" spans="1:28" ht="16.7" customHeight="1" x14ac:dyDescent="0.15">
      <c r="A308" s="520">
        <v>22</v>
      </c>
      <c r="B308" s="520" t="s">
        <v>20306</v>
      </c>
      <c r="C308" s="540" t="s">
        <v>20307</v>
      </c>
      <c r="D308" s="771"/>
      <c r="E308" s="542"/>
      <c r="F308" s="534"/>
      <c r="H308" s="541"/>
      <c r="I308" s="770" t="s">
        <v>10418</v>
      </c>
      <c r="J308" s="525" t="s">
        <v>1678</v>
      </c>
      <c r="K308" s="718">
        <v>0.96499999999999997</v>
      </c>
      <c r="L308" s="1078"/>
      <c r="M308" s="1065"/>
      <c r="N308" s="537"/>
      <c r="P308" s="1079"/>
      <c r="Q308" s="1068"/>
      <c r="R308" s="1069"/>
      <c r="S308" s="1069"/>
      <c r="T308" s="1069"/>
      <c r="U308" s="1070"/>
      <c r="V308" s="537"/>
      <c r="W308" s="537"/>
      <c r="X308" s="534"/>
      <c r="Y308" s="538"/>
      <c r="Z308" s="531">
        <f>ROUND(ROUND(ROUND(ROUND(F297*K308,0)*O307,0)*U309,0),0)</f>
        <v>225</v>
      </c>
      <c r="AA308" s="539"/>
      <c r="AB308" s="533"/>
    </row>
    <row r="309" spans="1:28" ht="16.7" customHeight="1" x14ac:dyDescent="0.15">
      <c r="A309" s="520">
        <v>22</v>
      </c>
      <c r="B309" s="520" t="s">
        <v>20308</v>
      </c>
      <c r="C309" s="540" t="s">
        <v>20309</v>
      </c>
      <c r="D309" s="771"/>
      <c r="E309" s="542"/>
      <c r="F309" s="534"/>
      <c r="H309" s="541"/>
      <c r="I309" s="757"/>
      <c r="J309" s="525"/>
      <c r="K309" s="718"/>
      <c r="L309" s="1078"/>
      <c r="M309" s="968" t="s">
        <v>19773</v>
      </c>
      <c r="N309" s="525" t="s">
        <v>1678</v>
      </c>
      <c r="O309" s="529">
        <v>0.5</v>
      </c>
      <c r="P309" s="1022"/>
      <c r="Q309" s="772"/>
      <c r="R309" s="776"/>
      <c r="S309" s="776"/>
      <c r="T309" s="537" t="s">
        <v>1678</v>
      </c>
      <c r="U309" s="502">
        <v>0.7</v>
      </c>
      <c r="V309" s="534"/>
      <c r="W309" s="537"/>
      <c r="X309" s="534"/>
      <c r="Y309" s="538"/>
      <c r="Z309" s="531">
        <f>ROUND(ROUND(F297*O309,0)*U309,0)</f>
        <v>167</v>
      </c>
      <c r="AA309" s="539"/>
      <c r="AB309" s="533"/>
    </row>
    <row r="310" spans="1:28" ht="16.7" customHeight="1" x14ac:dyDescent="0.15">
      <c r="A310" s="520">
        <v>22</v>
      </c>
      <c r="B310" s="520" t="s">
        <v>20310</v>
      </c>
      <c r="C310" s="540" t="s">
        <v>20311</v>
      </c>
      <c r="D310" s="771"/>
      <c r="E310" s="542"/>
      <c r="F310" s="534"/>
      <c r="H310" s="541"/>
      <c r="I310" s="770" t="s">
        <v>10418</v>
      </c>
      <c r="J310" s="525" t="s">
        <v>1678</v>
      </c>
      <c r="K310" s="718">
        <v>0.96499999999999997</v>
      </c>
      <c r="L310" s="1078"/>
      <c r="M310" s="1065"/>
      <c r="N310" s="537"/>
      <c r="P310" s="1022"/>
      <c r="Q310" s="772"/>
      <c r="R310" s="776"/>
      <c r="S310" s="776"/>
      <c r="T310" s="537"/>
      <c r="V310" s="534"/>
      <c r="W310" s="537"/>
      <c r="X310" s="534"/>
      <c r="Y310" s="538"/>
      <c r="Z310" s="531">
        <f>ROUND(ROUND(ROUND(ROUND(F297*K310,0)*O309,0),0)*U309,0)</f>
        <v>161</v>
      </c>
      <c r="AA310" s="539"/>
      <c r="AB310" s="533"/>
    </row>
    <row r="311" spans="1:28" ht="16.7" customHeight="1" x14ac:dyDescent="0.15">
      <c r="A311" s="520">
        <v>22</v>
      </c>
      <c r="B311" s="520" t="s">
        <v>20312</v>
      </c>
      <c r="C311" s="540" t="s">
        <v>20313</v>
      </c>
      <c r="D311" s="771"/>
      <c r="E311" s="542"/>
      <c r="F311" s="534"/>
      <c r="H311" s="541"/>
      <c r="I311" s="757"/>
      <c r="J311" s="525"/>
      <c r="K311" s="718"/>
      <c r="L311" s="774"/>
      <c r="M311" s="1066" t="s">
        <v>19767</v>
      </c>
      <c r="N311" s="525" t="s">
        <v>1678</v>
      </c>
      <c r="O311" s="529">
        <v>0.7</v>
      </c>
      <c r="P311" s="767"/>
      <c r="Q311" s="522"/>
      <c r="R311" s="525"/>
      <c r="S311" s="525"/>
      <c r="T311" s="525"/>
      <c r="U311" s="529"/>
      <c r="V311" s="534"/>
      <c r="W311" s="537"/>
      <c r="X311" s="936" t="s">
        <v>14983</v>
      </c>
      <c r="Y311" s="941"/>
      <c r="Z311" s="531">
        <f>ROUND(ROUND(F297*O311,0)-X315,0)</f>
        <v>321</v>
      </c>
      <c r="AA311" s="539"/>
      <c r="AB311" s="533"/>
    </row>
    <row r="312" spans="1:28" ht="16.7" customHeight="1" x14ac:dyDescent="0.15">
      <c r="A312" s="520">
        <v>22</v>
      </c>
      <c r="B312" s="520" t="s">
        <v>20314</v>
      </c>
      <c r="C312" s="540" t="s">
        <v>20315</v>
      </c>
      <c r="D312" s="771"/>
      <c r="E312" s="542"/>
      <c r="F312" s="534"/>
      <c r="H312" s="541"/>
      <c r="I312" s="770" t="s">
        <v>10418</v>
      </c>
      <c r="J312" s="525" t="s">
        <v>1678</v>
      </c>
      <c r="K312" s="718">
        <v>0.96499999999999997</v>
      </c>
      <c r="L312" s="774"/>
      <c r="M312" s="1065"/>
      <c r="N312" s="537"/>
      <c r="P312" s="769"/>
      <c r="Q312" s="534"/>
      <c r="R312" s="537"/>
      <c r="S312" s="537"/>
      <c r="T312" s="537"/>
      <c r="V312" s="534"/>
      <c r="W312" s="537"/>
      <c r="X312" s="1068"/>
      <c r="Y312" s="1070"/>
      <c r="Z312" s="531">
        <f>ROUND(ROUND(ROUND(ROUND(F297*K312,0)*O311,0),0)-X315,0)</f>
        <v>309</v>
      </c>
      <c r="AA312" s="539"/>
      <c r="AB312" s="533"/>
    </row>
    <row r="313" spans="1:28" ht="16.7" customHeight="1" x14ac:dyDescent="0.15">
      <c r="A313" s="520">
        <v>22</v>
      </c>
      <c r="B313" s="520" t="s">
        <v>20316</v>
      </c>
      <c r="C313" s="540" t="s">
        <v>20317</v>
      </c>
      <c r="D313" s="771"/>
      <c r="E313" s="542"/>
      <c r="F313" s="534"/>
      <c r="H313" s="541"/>
      <c r="I313" s="757"/>
      <c r="J313" s="525"/>
      <c r="K313" s="718"/>
      <c r="L313" s="774"/>
      <c r="M313" s="968" t="s">
        <v>19773</v>
      </c>
      <c r="N313" s="525" t="s">
        <v>1678</v>
      </c>
      <c r="O313" s="529">
        <v>0.5</v>
      </c>
      <c r="P313" s="769"/>
      <c r="Q313" s="534"/>
      <c r="R313" s="537"/>
      <c r="S313" s="537"/>
      <c r="T313" s="537"/>
      <c r="V313" s="534"/>
      <c r="W313" s="537"/>
      <c r="X313" s="1068"/>
      <c r="Y313" s="1070"/>
      <c r="Z313" s="531">
        <f>ROUND(ROUND(F297*O313,0)-X315,0)</f>
        <v>226</v>
      </c>
      <c r="AA313" s="539"/>
      <c r="AB313" s="533"/>
    </row>
    <row r="314" spans="1:28" ht="16.7" customHeight="1" x14ac:dyDescent="0.15">
      <c r="A314" s="520">
        <v>22</v>
      </c>
      <c r="B314" s="520" t="s">
        <v>20318</v>
      </c>
      <c r="C314" s="540" t="s">
        <v>20319</v>
      </c>
      <c r="D314" s="771"/>
      <c r="E314" s="542"/>
      <c r="F314" s="534"/>
      <c r="H314" s="541"/>
      <c r="I314" s="770" t="s">
        <v>10418</v>
      </c>
      <c r="J314" s="525" t="s">
        <v>1678</v>
      </c>
      <c r="K314" s="718">
        <v>0.96499999999999997</v>
      </c>
      <c r="L314" s="774"/>
      <c r="M314" s="1065"/>
      <c r="N314" s="537"/>
      <c r="P314" s="769"/>
      <c r="Q314" s="534"/>
      <c r="R314" s="537"/>
      <c r="S314" s="537"/>
      <c r="T314" s="537"/>
      <c r="V314" s="534"/>
      <c r="W314" s="537"/>
      <c r="X314" s="1068"/>
      <c r="Y314" s="1070"/>
      <c r="Z314" s="531">
        <f>ROUND(ROUND(ROUND(ROUND(F297*K314,0)*O313,0),0)-X315,0)</f>
        <v>218</v>
      </c>
      <c r="AA314" s="539"/>
      <c r="AB314" s="533"/>
    </row>
    <row r="315" spans="1:28" ht="16.7" customHeight="1" x14ac:dyDescent="0.15">
      <c r="A315" s="520">
        <v>22</v>
      </c>
      <c r="B315" s="520" t="s">
        <v>20320</v>
      </c>
      <c r="C315" s="540" t="s">
        <v>20321</v>
      </c>
      <c r="D315" s="771"/>
      <c r="E315" s="542"/>
      <c r="F315" s="534"/>
      <c r="H315" s="541"/>
      <c r="I315" s="757"/>
      <c r="J315" s="525"/>
      <c r="K315" s="718"/>
      <c r="L315" s="774"/>
      <c r="M315" s="1066" t="s">
        <v>19767</v>
      </c>
      <c r="N315" s="525" t="s">
        <v>1678</v>
      </c>
      <c r="O315" s="529">
        <v>0.7</v>
      </c>
      <c r="P315" s="1077" t="s">
        <v>10423</v>
      </c>
      <c r="Q315" s="936" t="s">
        <v>12821</v>
      </c>
      <c r="R315" s="1067"/>
      <c r="S315" s="1067"/>
      <c r="T315" s="1067"/>
      <c r="U315" s="981"/>
      <c r="V315" s="537"/>
      <c r="W315" s="537"/>
      <c r="X315" s="775">
        <v>12</v>
      </c>
      <c r="Y315" s="942" t="s">
        <v>14988</v>
      </c>
      <c r="Z315" s="531">
        <f>ROUND(ROUND(ROUND(F297*O315,0)*U317,0)-X315,0)</f>
        <v>155</v>
      </c>
      <c r="AA315" s="539"/>
      <c r="AB315" s="533"/>
    </row>
    <row r="316" spans="1:28" ht="16.7" customHeight="1" x14ac:dyDescent="0.15">
      <c r="A316" s="520">
        <v>22</v>
      </c>
      <c r="B316" s="520" t="s">
        <v>20322</v>
      </c>
      <c r="C316" s="540" t="s">
        <v>20323</v>
      </c>
      <c r="D316" s="771"/>
      <c r="E316" s="542"/>
      <c r="F316" s="534"/>
      <c r="H316" s="541"/>
      <c r="I316" s="770" t="s">
        <v>10418</v>
      </c>
      <c r="J316" s="525" t="s">
        <v>1678</v>
      </c>
      <c r="K316" s="718">
        <v>0.96499999999999997</v>
      </c>
      <c r="L316" s="774"/>
      <c r="M316" s="1065"/>
      <c r="N316" s="537"/>
      <c r="P316" s="1079"/>
      <c r="Q316" s="1068"/>
      <c r="R316" s="1069"/>
      <c r="S316" s="1069"/>
      <c r="T316" s="1069"/>
      <c r="U316" s="1070"/>
      <c r="V316" s="537"/>
      <c r="W316" s="537"/>
      <c r="X316" s="534"/>
      <c r="Y316" s="1070"/>
      <c r="Z316" s="531">
        <f>ROUND(ROUND(ROUND(ROUND(ROUND(F297*K316,0)*O315,0)*U317,0),0)-X315,0)</f>
        <v>149</v>
      </c>
      <c r="AA316" s="539"/>
      <c r="AB316" s="533"/>
    </row>
    <row r="317" spans="1:28" ht="16.7" customHeight="1" x14ac:dyDescent="0.15">
      <c r="A317" s="520">
        <v>22</v>
      </c>
      <c r="B317" s="520" t="s">
        <v>20324</v>
      </c>
      <c r="C317" s="540" t="s">
        <v>20325</v>
      </c>
      <c r="D317" s="771"/>
      <c r="E317" s="542"/>
      <c r="F317" s="534"/>
      <c r="H317" s="541"/>
      <c r="I317" s="757"/>
      <c r="J317" s="525"/>
      <c r="K317" s="718"/>
      <c r="L317" s="774"/>
      <c r="M317" s="968" t="s">
        <v>19773</v>
      </c>
      <c r="N317" s="525" t="s">
        <v>1678</v>
      </c>
      <c r="O317" s="529">
        <v>0.5</v>
      </c>
      <c r="P317" s="1022"/>
      <c r="Q317" s="772"/>
      <c r="R317" s="776"/>
      <c r="S317" s="776"/>
      <c r="T317" s="537" t="s">
        <v>1678</v>
      </c>
      <c r="U317" s="502">
        <v>0.5</v>
      </c>
      <c r="V317" s="534"/>
      <c r="W317" s="537"/>
      <c r="X317" s="534"/>
      <c r="Y317" s="538"/>
      <c r="Z317" s="531">
        <f>ROUND(ROUND(ROUND(F297*O317,0)*U317,0)-X315,0)</f>
        <v>107</v>
      </c>
      <c r="AA317" s="539"/>
      <c r="AB317" s="533"/>
    </row>
    <row r="318" spans="1:28" ht="16.7" customHeight="1" x14ac:dyDescent="0.15">
      <c r="A318" s="520">
        <v>22</v>
      </c>
      <c r="B318" s="520" t="s">
        <v>20326</v>
      </c>
      <c r="C318" s="540" t="s">
        <v>20327</v>
      </c>
      <c r="D318" s="771"/>
      <c r="E318" s="542"/>
      <c r="F318" s="534"/>
      <c r="H318" s="541"/>
      <c r="I318" s="770" t="s">
        <v>10418</v>
      </c>
      <c r="J318" s="525" t="s">
        <v>1678</v>
      </c>
      <c r="K318" s="718">
        <v>0.96499999999999997</v>
      </c>
      <c r="L318" s="774"/>
      <c r="M318" s="1065"/>
      <c r="N318" s="537"/>
      <c r="P318" s="1022"/>
      <c r="Q318" s="772"/>
      <c r="R318" s="776"/>
      <c r="S318" s="776"/>
      <c r="T318" s="537"/>
      <c r="V318" s="534"/>
      <c r="W318" s="537"/>
      <c r="X318" s="534"/>
      <c r="Y318" s="538"/>
      <c r="Z318" s="531">
        <f>ROUND(ROUND(ROUND(ROUND(ROUND(F297*K318,0)*O317,0),0)*U317,0)-X315,0)</f>
        <v>103</v>
      </c>
      <c r="AA318" s="539"/>
      <c r="AB318" s="533"/>
    </row>
    <row r="319" spans="1:28" ht="16.7" customHeight="1" x14ac:dyDescent="0.15">
      <c r="A319" s="520">
        <v>22</v>
      </c>
      <c r="B319" s="520" t="s">
        <v>20328</v>
      </c>
      <c r="C319" s="540" t="s">
        <v>20329</v>
      </c>
      <c r="D319" s="771"/>
      <c r="E319" s="542"/>
      <c r="F319" s="534"/>
      <c r="H319" s="541"/>
      <c r="I319" s="757"/>
      <c r="J319" s="525"/>
      <c r="K319" s="718"/>
      <c r="L319" s="774"/>
      <c r="M319" s="1066" t="s">
        <v>19767</v>
      </c>
      <c r="N319" s="525" t="s">
        <v>1678</v>
      </c>
      <c r="O319" s="529">
        <v>0.7</v>
      </c>
      <c r="P319" s="1079"/>
      <c r="Q319" s="936" t="s">
        <v>12830</v>
      </c>
      <c r="R319" s="1067"/>
      <c r="S319" s="1067"/>
      <c r="T319" s="1067"/>
      <c r="U319" s="981"/>
      <c r="V319" s="537"/>
      <c r="W319" s="537"/>
      <c r="X319" s="534"/>
      <c r="Y319" s="538"/>
      <c r="Z319" s="531">
        <f>ROUND(ROUND(ROUND(F297*O319,0)*U321,0)-X315,0)</f>
        <v>221</v>
      </c>
      <c r="AA319" s="539"/>
      <c r="AB319" s="533"/>
    </row>
    <row r="320" spans="1:28" ht="16.7" customHeight="1" x14ac:dyDescent="0.15">
      <c r="A320" s="520">
        <v>22</v>
      </c>
      <c r="B320" s="520" t="s">
        <v>20330</v>
      </c>
      <c r="C320" s="540" t="s">
        <v>20331</v>
      </c>
      <c r="D320" s="771"/>
      <c r="E320" s="542"/>
      <c r="F320" s="534"/>
      <c r="H320" s="541"/>
      <c r="I320" s="770" t="s">
        <v>10418</v>
      </c>
      <c r="J320" s="525" t="s">
        <v>1678</v>
      </c>
      <c r="K320" s="718">
        <v>0.96499999999999997</v>
      </c>
      <c r="L320" s="774"/>
      <c r="M320" s="1065"/>
      <c r="N320" s="537"/>
      <c r="P320" s="1079"/>
      <c r="Q320" s="1068"/>
      <c r="R320" s="1069"/>
      <c r="S320" s="1069"/>
      <c r="T320" s="1069"/>
      <c r="U320" s="1070"/>
      <c r="V320" s="537"/>
      <c r="W320" s="537"/>
      <c r="X320" s="534"/>
      <c r="Y320" s="538"/>
      <c r="Z320" s="531">
        <f>ROUND(ROUND(ROUND(ROUND(ROUND(F297*K320,0)*O319,0)*U321,0),0)-X315,0)</f>
        <v>213</v>
      </c>
      <c r="AA320" s="539"/>
      <c r="AB320" s="533"/>
    </row>
    <row r="321" spans="1:28" ht="16.7" customHeight="1" x14ac:dyDescent="0.15">
      <c r="A321" s="520">
        <v>22</v>
      </c>
      <c r="B321" s="520" t="s">
        <v>20332</v>
      </c>
      <c r="C321" s="540" t="s">
        <v>20333</v>
      </c>
      <c r="D321" s="771"/>
      <c r="E321" s="542"/>
      <c r="F321" s="534"/>
      <c r="H321" s="541"/>
      <c r="I321" s="757"/>
      <c r="J321" s="525"/>
      <c r="K321" s="718"/>
      <c r="L321" s="774"/>
      <c r="M321" s="968" t="s">
        <v>19773</v>
      </c>
      <c r="N321" s="525" t="s">
        <v>1678</v>
      </c>
      <c r="O321" s="529">
        <v>0.5</v>
      </c>
      <c r="P321" s="1022"/>
      <c r="Q321" s="772"/>
      <c r="R321" s="776"/>
      <c r="S321" s="776"/>
      <c r="T321" s="537" t="s">
        <v>1678</v>
      </c>
      <c r="U321" s="502">
        <v>0.7</v>
      </c>
      <c r="V321" s="534"/>
      <c r="W321" s="537"/>
      <c r="X321" s="534"/>
      <c r="Y321" s="538"/>
      <c r="Z321" s="531">
        <f>ROUND(ROUND(ROUND(F297*O321,0)*U321,0)-X315,0)</f>
        <v>155</v>
      </c>
      <c r="AA321" s="539"/>
      <c r="AB321" s="533"/>
    </row>
    <row r="322" spans="1:28" ht="16.7" customHeight="1" x14ac:dyDescent="0.15">
      <c r="A322" s="520">
        <v>22</v>
      </c>
      <c r="B322" s="520" t="s">
        <v>20334</v>
      </c>
      <c r="C322" s="540" t="s">
        <v>20335</v>
      </c>
      <c r="D322" s="771"/>
      <c r="E322" s="542"/>
      <c r="F322" s="534"/>
      <c r="H322" s="541"/>
      <c r="I322" s="770" t="s">
        <v>10418</v>
      </c>
      <c r="J322" s="525" t="s">
        <v>1678</v>
      </c>
      <c r="K322" s="718">
        <v>0.96499999999999997</v>
      </c>
      <c r="L322" s="774"/>
      <c r="M322" s="1065"/>
      <c r="N322" s="537"/>
      <c r="P322" s="1022"/>
      <c r="Q322" s="772"/>
      <c r="R322" s="776"/>
      <c r="S322" s="776"/>
      <c r="T322" s="537"/>
      <c r="V322" s="534"/>
      <c r="W322" s="537"/>
      <c r="X322" s="534"/>
      <c r="Y322" s="538"/>
      <c r="Z322" s="531">
        <f>ROUND(ROUND(ROUND(ROUND(ROUND(F297*K322,0)*O321,0),0)*U321,0)-X315,0)</f>
        <v>149</v>
      </c>
      <c r="AA322" s="539"/>
      <c r="AB322" s="533"/>
    </row>
    <row r="323" spans="1:28" ht="16.7" customHeight="1" x14ac:dyDescent="0.15">
      <c r="A323" s="520">
        <v>22</v>
      </c>
      <c r="B323" s="520" t="s">
        <v>20336</v>
      </c>
      <c r="C323" s="540" t="s">
        <v>20337</v>
      </c>
      <c r="D323" s="771"/>
      <c r="E323" s="542"/>
      <c r="F323" s="534"/>
      <c r="H323" s="541"/>
      <c r="I323" s="757"/>
      <c r="J323" s="525"/>
      <c r="K323" s="718"/>
      <c r="L323" s="774"/>
      <c r="M323" s="1066" t="s">
        <v>19767</v>
      </c>
      <c r="N323" s="525" t="s">
        <v>1678</v>
      </c>
      <c r="O323" s="529">
        <v>0.7</v>
      </c>
      <c r="P323" s="1077" t="s">
        <v>14959</v>
      </c>
      <c r="Q323" s="936" t="s">
        <v>12840</v>
      </c>
      <c r="R323" s="1067"/>
      <c r="S323" s="1067"/>
      <c r="T323" s="1067"/>
      <c r="U323" s="981"/>
      <c r="V323" s="537"/>
      <c r="W323" s="537"/>
      <c r="X323" s="534"/>
      <c r="Y323" s="538"/>
      <c r="Z323" s="531">
        <f>ROUND(ROUND(ROUND(F297*O323,0)*U325,0)-X315,0)</f>
        <v>221</v>
      </c>
      <c r="AA323" s="539"/>
      <c r="AB323" s="533"/>
    </row>
    <row r="324" spans="1:28" ht="16.7" customHeight="1" x14ac:dyDescent="0.15">
      <c r="A324" s="520">
        <v>22</v>
      </c>
      <c r="B324" s="520" t="s">
        <v>20338</v>
      </c>
      <c r="C324" s="540" t="s">
        <v>20339</v>
      </c>
      <c r="D324" s="771"/>
      <c r="E324" s="542"/>
      <c r="F324" s="534"/>
      <c r="H324" s="541"/>
      <c r="I324" s="770" t="s">
        <v>10418</v>
      </c>
      <c r="J324" s="525" t="s">
        <v>1678</v>
      </c>
      <c r="K324" s="718">
        <v>0.96499999999999997</v>
      </c>
      <c r="L324" s="774"/>
      <c r="M324" s="1065"/>
      <c r="N324" s="537"/>
      <c r="P324" s="1079"/>
      <c r="Q324" s="1068"/>
      <c r="R324" s="1069"/>
      <c r="S324" s="1069"/>
      <c r="T324" s="1069"/>
      <c r="U324" s="1070"/>
      <c r="V324" s="537"/>
      <c r="W324" s="537"/>
      <c r="X324" s="534"/>
      <c r="Y324" s="538"/>
      <c r="Z324" s="531">
        <f>ROUND(ROUND(ROUND(ROUND(ROUND(F297*K324,0)*O323,0)*U325,0),0)-X315,0)</f>
        <v>213</v>
      </c>
      <c r="AA324" s="539"/>
      <c r="AB324" s="533"/>
    </row>
    <row r="325" spans="1:28" ht="16.7" customHeight="1" x14ac:dyDescent="0.15">
      <c r="A325" s="520">
        <v>22</v>
      </c>
      <c r="B325" s="520" t="s">
        <v>20340</v>
      </c>
      <c r="C325" s="540" t="s">
        <v>20341</v>
      </c>
      <c r="D325" s="771"/>
      <c r="E325" s="542"/>
      <c r="F325" s="534"/>
      <c r="H325" s="541"/>
      <c r="I325" s="757"/>
      <c r="J325" s="525"/>
      <c r="K325" s="718"/>
      <c r="L325" s="774"/>
      <c r="M325" s="968" t="s">
        <v>19773</v>
      </c>
      <c r="N325" s="525" t="s">
        <v>1678</v>
      </c>
      <c r="O325" s="529">
        <v>0.5</v>
      </c>
      <c r="P325" s="1022"/>
      <c r="Q325" s="772"/>
      <c r="R325" s="776"/>
      <c r="S325" s="776"/>
      <c r="T325" s="537" t="s">
        <v>1678</v>
      </c>
      <c r="U325" s="502">
        <v>0.7</v>
      </c>
      <c r="V325" s="534"/>
      <c r="W325" s="537"/>
      <c r="X325" s="534"/>
      <c r="Y325" s="538"/>
      <c r="Z325" s="531">
        <f>ROUND(ROUND(ROUND(F297*O325,0)*U325,0)-X315,0)</f>
        <v>155</v>
      </c>
      <c r="AA325" s="539"/>
      <c r="AB325" s="533"/>
    </row>
    <row r="326" spans="1:28" ht="16.7" customHeight="1" x14ac:dyDescent="0.15">
      <c r="A326" s="520">
        <v>22</v>
      </c>
      <c r="B326" s="520" t="s">
        <v>20342</v>
      </c>
      <c r="C326" s="540" t="s">
        <v>20343</v>
      </c>
      <c r="D326" s="777"/>
      <c r="E326" s="557"/>
      <c r="F326" s="550"/>
      <c r="G326" s="650"/>
      <c r="H326" s="558"/>
      <c r="I326" s="778" t="s">
        <v>10418</v>
      </c>
      <c r="J326" s="526" t="s">
        <v>1678</v>
      </c>
      <c r="K326" s="575">
        <v>0.96499999999999997</v>
      </c>
      <c r="L326" s="779"/>
      <c r="M326" s="1083"/>
      <c r="N326" s="544"/>
      <c r="O326" s="548"/>
      <c r="P326" s="1023"/>
      <c r="Q326" s="780"/>
      <c r="R326" s="781"/>
      <c r="S326" s="781"/>
      <c r="T326" s="544"/>
      <c r="U326" s="548"/>
      <c r="V326" s="550"/>
      <c r="W326" s="544"/>
      <c r="X326" s="550"/>
      <c r="Y326" s="553"/>
      <c r="Z326" s="531">
        <f>ROUND(ROUND(ROUND(ROUND(ROUND(F297*K326,0)*O325,0),0)*U325,0)-X315,0)</f>
        <v>149</v>
      </c>
      <c r="AA326" s="559"/>
      <c r="AB326" s="533"/>
    </row>
    <row r="327" spans="1:28" ht="16.7" customHeight="1" x14ac:dyDescent="0.15">
      <c r="A327" s="520">
        <v>22</v>
      </c>
      <c r="B327" s="520" t="s">
        <v>20344</v>
      </c>
      <c r="C327" s="540" t="s">
        <v>20345</v>
      </c>
      <c r="D327" s="1080" t="s">
        <v>12810</v>
      </c>
      <c r="E327" s="945" t="s">
        <v>13538</v>
      </c>
      <c r="F327" s="947" t="s">
        <v>10412</v>
      </c>
      <c r="G327" s="947"/>
      <c r="H327" s="941"/>
      <c r="I327" s="757"/>
      <c r="J327" s="525"/>
      <c r="K327" s="718"/>
      <c r="L327" s="1074" t="s">
        <v>19766</v>
      </c>
      <c r="M327" s="1066" t="s">
        <v>19767</v>
      </c>
      <c r="N327" s="525" t="s">
        <v>1678</v>
      </c>
      <c r="O327" s="529">
        <v>0.7</v>
      </c>
      <c r="P327" s="767"/>
      <c r="Q327" s="522"/>
      <c r="R327" s="525"/>
      <c r="S327" s="525"/>
      <c r="T327" s="525"/>
      <c r="U327" s="529"/>
      <c r="V327" s="522"/>
      <c r="W327" s="525"/>
      <c r="X327" s="522"/>
      <c r="Y327" s="530"/>
      <c r="Z327" s="531">
        <f>ROUND(F329*O327,0)</f>
        <v>776</v>
      </c>
      <c r="AA327" s="532"/>
      <c r="AB327" s="533"/>
    </row>
    <row r="328" spans="1:28" ht="16.7" customHeight="1" x14ac:dyDescent="0.15">
      <c r="A328" s="520">
        <v>22</v>
      </c>
      <c r="B328" s="520" t="s">
        <v>20346</v>
      </c>
      <c r="C328" s="540" t="s">
        <v>20347</v>
      </c>
      <c r="D328" s="1081"/>
      <c r="E328" s="946"/>
      <c r="F328" s="1069"/>
      <c r="G328" s="1069"/>
      <c r="H328" s="1070"/>
      <c r="I328" s="770" t="s">
        <v>10418</v>
      </c>
      <c r="J328" s="525" t="s">
        <v>1678</v>
      </c>
      <c r="K328" s="718">
        <v>0.96499999999999997</v>
      </c>
      <c r="L328" s="1078"/>
      <c r="M328" s="1065"/>
      <c r="N328" s="537"/>
      <c r="P328" s="769"/>
      <c r="Q328" s="534"/>
      <c r="R328" s="537"/>
      <c r="S328" s="537"/>
      <c r="T328" s="537"/>
      <c r="V328" s="534"/>
      <c r="W328" s="537"/>
      <c r="X328" s="534"/>
      <c r="Y328" s="538"/>
      <c r="Z328" s="531">
        <f>ROUND(ROUND(ROUND(F329*K328,0)*O327,0),0)</f>
        <v>748</v>
      </c>
      <c r="AA328" s="539"/>
      <c r="AB328" s="533"/>
    </row>
    <row r="329" spans="1:28" ht="16.7" customHeight="1" x14ac:dyDescent="0.15">
      <c r="A329" s="520">
        <v>22</v>
      </c>
      <c r="B329" s="520" t="s">
        <v>20348</v>
      </c>
      <c r="C329" s="540" t="s">
        <v>20349</v>
      </c>
      <c r="D329" s="1082"/>
      <c r="E329" s="1053"/>
      <c r="F329" s="1035">
        <f>'6生活介護(基本)'!F489</f>
        <v>1108</v>
      </c>
      <c r="G329" s="1035"/>
      <c r="H329" s="541" t="s">
        <v>9</v>
      </c>
      <c r="I329" s="757"/>
      <c r="J329" s="525"/>
      <c r="K329" s="718"/>
      <c r="L329" s="1078"/>
      <c r="M329" s="968" t="s">
        <v>19773</v>
      </c>
      <c r="N329" s="525" t="s">
        <v>1678</v>
      </c>
      <c r="O329" s="529">
        <v>0.5</v>
      </c>
      <c r="P329" s="769"/>
      <c r="Q329" s="534"/>
      <c r="R329" s="537"/>
      <c r="S329" s="537"/>
      <c r="T329" s="537"/>
      <c r="V329" s="534"/>
      <c r="W329" s="537"/>
      <c r="X329" s="534"/>
      <c r="Y329" s="538"/>
      <c r="Z329" s="531">
        <f>ROUND(F329*O329,0)</f>
        <v>554</v>
      </c>
      <c r="AA329" s="539"/>
      <c r="AB329" s="533"/>
    </row>
    <row r="330" spans="1:28" ht="16.7" customHeight="1" x14ac:dyDescent="0.15">
      <c r="A330" s="520">
        <v>22</v>
      </c>
      <c r="B330" s="520" t="s">
        <v>20350</v>
      </c>
      <c r="C330" s="540" t="s">
        <v>20351</v>
      </c>
      <c r="D330" s="1082"/>
      <c r="E330" s="1053"/>
      <c r="F330" s="537"/>
      <c r="H330" s="541"/>
      <c r="I330" s="770" t="s">
        <v>10418</v>
      </c>
      <c r="J330" s="525" t="s">
        <v>1678</v>
      </c>
      <c r="K330" s="718">
        <v>0.96499999999999997</v>
      </c>
      <c r="L330" s="1078"/>
      <c r="M330" s="1065"/>
      <c r="N330" s="537"/>
      <c r="P330" s="769"/>
      <c r="Q330" s="534"/>
      <c r="R330" s="537"/>
      <c r="S330" s="537"/>
      <c r="T330" s="537"/>
      <c r="V330" s="534"/>
      <c r="W330" s="537"/>
      <c r="X330" s="534"/>
      <c r="Y330" s="538"/>
      <c r="Z330" s="531">
        <f>ROUND(ROUND(ROUND(F329*K330,0)*O329,0),0)</f>
        <v>535</v>
      </c>
      <c r="AA330" s="539"/>
      <c r="AB330" s="533"/>
    </row>
    <row r="331" spans="1:28" ht="16.7" customHeight="1" x14ac:dyDescent="0.15">
      <c r="A331" s="520">
        <v>22</v>
      </c>
      <c r="B331" s="520" t="s">
        <v>20352</v>
      </c>
      <c r="C331" s="540" t="s">
        <v>20353</v>
      </c>
      <c r="D331" s="1082"/>
      <c r="E331" s="1053"/>
      <c r="F331" s="537"/>
      <c r="H331" s="541"/>
      <c r="I331" s="757"/>
      <c r="J331" s="525"/>
      <c r="K331" s="718"/>
      <c r="L331" s="1078"/>
      <c r="M331" s="1066" t="s">
        <v>19767</v>
      </c>
      <c r="N331" s="525" t="s">
        <v>1678</v>
      </c>
      <c r="O331" s="529">
        <v>0.7</v>
      </c>
      <c r="P331" s="1077" t="s">
        <v>10423</v>
      </c>
      <c r="Q331" s="936" t="s">
        <v>12821</v>
      </c>
      <c r="R331" s="1067"/>
      <c r="S331" s="1067"/>
      <c r="T331" s="1067"/>
      <c r="U331" s="981"/>
      <c r="V331" s="537"/>
      <c r="W331" s="537"/>
      <c r="X331" s="534"/>
      <c r="Y331" s="538"/>
      <c r="Z331" s="531">
        <f>ROUND(ROUND(F329*O331,0)*U333,0)</f>
        <v>388</v>
      </c>
      <c r="AA331" s="539"/>
      <c r="AB331" s="533"/>
    </row>
    <row r="332" spans="1:28" ht="16.7" customHeight="1" x14ac:dyDescent="0.15">
      <c r="A332" s="520">
        <v>22</v>
      </c>
      <c r="B332" s="520" t="s">
        <v>20354</v>
      </c>
      <c r="C332" s="540" t="s">
        <v>20355</v>
      </c>
      <c r="D332" s="1082"/>
      <c r="E332" s="1053"/>
      <c r="F332" s="537"/>
      <c r="H332" s="541"/>
      <c r="I332" s="770" t="s">
        <v>10418</v>
      </c>
      <c r="J332" s="525" t="s">
        <v>1678</v>
      </c>
      <c r="K332" s="718">
        <v>0.96499999999999997</v>
      </c>
      <c r="L332" s="1078"/>
      <c r="M332" s="1065"/>
      <c r="N332" s="537"/>
      <c r="P332" s="1079"/>
      <c r="Q332" s="1068"/>
      <c r="R332" s="1069"/>
      <c r="S332" s="1069"/>
      <c r="T332" s="1069"/>
      <c r="U332" s="1070"/>
      <c r="V332" s="537"/>
      <c r="W332" s="537"/>
      <c r="X332" s="534"/>
      <c r="Y332" s="538"/>
      <c r="Z332" s="531">
        <f>ROUND(ROUND(ROUND(ROUND(F329*K332,0)*O331,0)*U333,0),0)</f>
        <v>374</v>
      </c>
      <c r="AA332" s="539"/>
      <c r="AB332" s="533"/>
    </row>
    <row r="333" spans="1:28" ht="16.7" customHeight="1" x14ac:dyDescent="0.15">
      <c r="A333" s="520">
        <v>22</v>
      </c>
      <c r="B333" s="520" t="s">
        <v>20356</v>
      </c>
      <c r="C333" s="540" t="s">
        <v>20357</v>
      </c>
      <c r="D333" s="771"/>
      <c r="E333" s="542"/>
      <c r="F333" s="534"/>
      <c r="H333" s="541"/>
      <c r="I333" s="757"/>
      <c r="J333" s="525"/>
      <c r="K333" s="718"/>
      <c r="L333" s="1078"/>
      <c r="M333" s="968" t="s">
        <v>19773</v>
      </c>
      <c r="N333" s="525" t="s">
        <v>1678</v>
      </c>
      <c r="O333" s="529">
        <v>0.5</v>
      </c>
      <c r="P333" s="1022"/>
      <c r="Q333" s="772"/>
      <c r="R333" s="776"/>
      <c r="S333" s="776"/>
      <c r="T333" s="537" t="s">
        <v>1678</v>
      </c>
      <c r="U333" s="502">
        <v>0.5</v>
      </c>
      <c r="V333" s="534"/>
      <c r="W333" s="537"/>
      <c r="X333" s="534"/>
      <c r="Y333" s="538"/>
      <c r="Z333" s="531">
        <f>ROUND(ROUND(F329*O333,0)*U333,0)</f>
        <v>277</v>
      </c>
      <c r="AA333" s="539"/>
      <c r="AB333" s="533"/>
    </row>
    <row r="334" spans="1:28" ht="16.7" customHeight="1" x14ac:dyDescent="0.15">
      <c r="A334" s="520">
        <v>22</v>
      </c>
      <c r="B334" s="520" t="s">
        <v>20358</v>
      </c>
      <c r="C334" s="540" t="s">
        <v>20359</v>
      </c>
      <c r="D334" s="771"/>
      <c r="E334" s="542"/>
      <c r="F334" s="534"/>
      <c r="H334" s="541"/>
      <c r="I334" s="770" t="s">
        <v>10418</v>
      </c>
      <c r="J334" s="525" t="s">
        <v>1678</v>
      </c>
      <c r="K334" s="718">
        <v>0.96499999999999997</v>
      </c>
      <c r="L334" s="1078"/>
      <c r="M334" s="1065"/>
      <c r="N334" s="537"/>
      <c r="P334" s="1022"/>
      <c r="Q334" s="772"/>
      <c r="R334" s="776"/>
      <c r="S334" s="776"/>
      <c r="T334" s="537"/>
      <c r="V334" s="534"/>
      <c r="W334" s="537"/>
      <c r="X334" s="534"/>
      <c r="Y334" s="538"/>
      <c r="Z334" s="531">
        <f>ROUND(ROUND(ROUND(ROUND(F329*K334,0)*O333,0),0)*U333,0)</f>
        <v>268</v>
      </c>
      <c r="AA334" s="539"/>
      <c r="AB334" s="533"/>
    </row>
    <row r="335" spans="1:28" ht="16.7" customHeight="1" x14ac:dyDescent="0.15">
      <c r="A335" s="520">
        <v>22</v>
      </c>
      <c r="B335" s="520" t="s">
        <v>20360</v>
      </c>
      <c r="C335" s="540" t="s">
        <v>20361</v>
      </c>
      <c r="D335" s="771"/>
      <c r="E335" s="542"/>
      <c r="F335" s="534"/>
      <c r="H335" s="541"/>
      <c r="I335" s="757"/>
      <c r="J335" s="525"/>
      <c r="K335" s="718"/>
      <c r="L335" s="1078"/>
      <c r="M335" s="1066" t="s">
        <v>19767</v>
      </c>
      <c r="N335" s="525" t="s">
        <v>1678</v>
      </c>
      <c r="O335" s="529">
        <v>0.7</v>
      </c>
      <c r="P335" s="1079"/>
      <c r="Q335" s="936" t="s">
        <v>12830</v>
      </c>
      <c r="R335" s="1067"/>
      <c r="S335" s="1067"/>
      <c r="T335" s="1067"/>
      <c r="U335" s="981"/>
      <c r="V335" s="537"/>
      <c r="W335" s="537"/>
      <c r="X335" s="534"/>
      <c r="Y335" s="538"/>
      <c r="Z335" s="531">
        <f>ROUND(ROUND(F329*O335,0)*U337,0)</f>
        <v>543</v>
      </c>
      <c r="AA335" s="539"/>
      <c r="AB335" s="533"/>
    </row>
    <row r="336" spans="1:28" ht="16.7" customHeight="1" x14ac:dyDescent="0.15">
      <c r="A336" s="520">
        <v>22</v>
      </c>
      <c r="B336" s="520" t="s">
        <v>20362</v>
      </c>
      <c r="C336" s="540" t="s">
        <v>20363</v>
      </c>
      <c r="D336" s="771"/>
      <c r="E336" s="542"/>
      <c r="F336" s="534"/>
      <c r="H336" s="541"/>
      <c r="I336" s="770" t="s">
        <v>10418</v>
      </c>
      <c r="J336" s="525" t="s">
        <v>1678</v>
      </c>
      <c r="K336" s="718">
        <v>0.96499999999999997</v>
      </c>
      <c r="L336" s="1078"/>
      <c r="M336" s="1065"/>
      <c r="N336" s="537"/>
      <c r="P336" s="1079"/>
      <c r="Q336" s="1068"/>
      <c r="R336" s="1069"/>
      <c r="S336" s="1069"/>
      <c r="T336" s="1069"/>
      <c r="U336" s="1070"/>
      <c r="V336" s="537"/>
      <c r="W336" s="537"/>
      <c r="X336" s="534"/>
      <c r="Y336" s="538"/>
      <c r="Z336" s="531">
        <f>ROUND(ROUND(ROUND(ROUND(F329*K336,0)*O335,0)*U337,0),0)</f>
        <v>524</v>
      </c>
      <c r="AA336" s="539"/>
      <c r="AB336" s="533"/>
    </row>
    <row r="337" spans="1:28" ht="16.7" customHeight="1" x14ac:dyDescent="0.15">
      <c r="A337" s="520">
        <v>22</v>
      </c>
      <c r="B337" s="520" t="s">
        <v>20364</v>
      </c>
      <c r="C337" s="540" t="s">
        <v>20365</v>
      </c>
      <c r="D337" s="771"/>
      <c r="E337" s="542"/>
      <c r="F337" s="534"/>
      <c r="H337" s="541"/>
      <c r="I337" s="757"/>
      <c r="J337" s="525"/>
      <c r="K337" s="718"/>
      <c r="L337" s="1078"/>
      <c r="M337" s="968" t="s">
        <v>19773</v>
      </c>
      <c r="N337" s="525" t="s">
        <v>1678</v>
      </c>
      <c r="O337" s="529">
        <v>0.5</v>
      </c>
      <c r="P337" s="1022"/>
      <c r="Q337" s="772"/>
      <c r="R337" s="776"/>
      <c r="S337" s="776"/>
      <c r="T337" s="537" t="s">
        <v>1678</v>
      </c>
      <c r="U337" s="502">
        <v>0.7</v>
      </c>
      <c r="V337" s="534"/>
      <c r="W337" s="537"/>
      <c r="X337" s="534"/>
      <c r="Y337" s="538"/>
      <c r="Z337" s="531">
        <f>ROUND(ROUND(F329*O337,0)*U337,0)</f>
        <v>388</v>
      </c>
      <c r="AA337" s="539"/>
      <c r="AB337" s="533"/>
    </row>
    <row r="338" spans="1:28" ht="16.7" customHeight="1" x14ac:dyDescent="0.15">
      <c r="A338" s="520">
        <v>22</v>
      </c>
      <c r="B338" s="520" t="s">
        <v>20366</v>
      </c>
      <c r="C338" s="540" t="s">
        <v>20367</v>
      </c>
      <c r="D338" s="771"/>
      <c r="E338" s="542"/>
      <c r="F338" s="534"/>
      <c r="H338" s="541"/>
      <c r="I338" s="770" t="s">
        <v>10418</v>
      </c>
      <c r="J338" s="525" t="s">
        <v>1678</v>
      </c>
      <c r="K338" s="718">
        <v>0.96499999999999997</v>
      </c>
      <c r="L338" s="1078"/>
      <c r="M338" s="1065"/>
      <c r="N338" s="537"/>
      <c r="P338" s="1022"/>
      <c r="Q338" s="772"/>
      <c r="R338" s="776"/>
      <c r="S338" s="776"/>
      <c r="T338" s="537"/>
      <c r="V338" s="534"/>
      <c r="W338" s="537"/>
      <c r="X338" s="534"/>
      <c r="Y338" s="538"/>
      <c r="Z338" s="531">
        <f>ROUND(ROUND(ROUND(ROUND(F329*K338,0)*O337,0),0)*U337,0)</f>
        <v>375</v>
      </c>
      <c r="AA338" s="539"/>
      <c r="AB338" s="533"/>
    </row>
    <row r="339" spans="1:28" ht="16.7" customHeight="1" x14ac:dyDescent="0.15">
      <c r="A339" s="520">
        <v>22</v>
      </c>
      <c r="B339" s="520" t="s">
        <v>20368</v>
      </c>
      <c r="C339" s="540" t="s">
        <v>20369</v>
      </c>
      <c r="D339" s="771"/>
      <c r="E339" s="542"/>
      <c r="F339" s="534"/>
      <c r="H339" s="541"/>
      <c r="I339" s="757"/>
      <c r="J339" s="525"/>
      <c r="K339" s="718"/>
      <c r="L339" s="1078"/>
      <c r="M339" s="1066" t="s">
        <v>19767</v>
      </c>
      <c r="N339" s="525" t="s">
        <v>1678</v>
      </c>
      <c r="O339" s="529">
        <v>0.7</v>
      </c>
      <c r="P339" s="1077" t="s">
        <v>14959</v>
      </c>
      <c r="Q339" s="936" t="s">
        <v>12840</v>
      </c>
      <c r="R339" s="1067"/>
      <c r="S339" s="1067"/>
      <c r="T339" s="1067"/>
      <c r="U339" s="981"/>
      <c r="V339" s="537"/>
      <c r="W339" s="537"/>
      <c r="X339" s="534"/>
      <c r="Y339" s="538"/>
      <c r="Z339" s="531">
        <f>ROUND(ROUND(F329*O339,0)*U341,0)</f>
        <v>543</v>
      </c>
      <c r="AA339" s="539"/>
      <c r="AB339" s="533"/>
    </row>
    <row r="340" spans="1:28" ht="16.7" customHeight="1" x14ac:dyDescent="0.15">
      <c r="A340" s="520">
        <v>22</v>
      </c>
      <c r="B340" s="520" t="s">
        <v>20370</v>
      </c>
      <c r="C340" s="540" t="s">
        <v>20371</v>
      </c>
      <c r="D340" s="771"/>
      <c r="E340" s="542"/>
      <c r="F340" s="534"/>
      <c r="H340" s="541"/>
      <c r="I340" s="770" t="s">
        <v>10418</v>
      </c>
      <c r="J340" s="525" t="s">
        <v>1678</v>
      </c>
      <c r="K340" s="718">
        <v>0.96499999999999997</v>
      </c>
      <c r="L340" s="1078"/>
      <c r="M340" s="1065"/>
      <c r="N340" s="537"/>
      <c r="P340" s="1079"/>
      <c r="Q340" s="1068"/>
      <c r="R340" s="1069"/>
      <c r="S340" s="1069"/>
      <c r="T340" s="1069"/>
      <c r="U340" s="1070"/>
      <c r="V340" s="537"/>
      <c r="W340" s="537"/>
      <c r="X340" s="534"/>
      <c r="Y340" s="538"/>
      <c r="Z340" s="531">
        <f>ROUND(ROUND(ROUND(ROUND(F329*K340,0)*O339,0)*U341,0),0)</f>
        <v>524</v>
      </c>
      <c r="AA340" s="539"/>
      <c r="AB340" s="533"/>
    </row>
    <row r="341" spans="1:28" ht="16.7" customHeight="1" x14ac:dyDescent="0.15">
      <c r="A341" s="520">
        <v>22</v>
      </c>
      <c r="B341" s="520" t="s">
        <v>20372</v>
      </c>
      <c r="C341" s="540" t="s">
        <v>20373</v>
      </c>
      <c r="D341" s="771"/>
      <c r="E341" s="542"/>
      <c r="F341" s="534"/>
      <c r="H341" s="541"/>
      <c r="I341" s="757"/>
      <c r="J341" s="525"/>
      <c r="K341" s="718"/>
      <c r="L341" s="1078"/>
      <c r="M341" s="968" t="s">
        <v>19773</v>
      </c>
      <c r="N341" s="525" t="s">
        <v>1678</v>
      </c>
      <c r="O341" s="529">
        <v>0.5</v>
      </c>
      <c r="P341" s="1022"/>
      <c r="Q341" s="772"/>
      <c r="R341" s="776"/>
      <c r="S341" s="776"/>
      <c r="T341" s="537" t="s">
        <v>1678</v>
      </c>
      <c r="U341" s="502">
        <v>0.7</v>
      </c>
      <c r="V341" s="534"/>
      <c r="W341" s="537"/>
      <c r="X341" s="534"/>
      <c r="Y341" s="538"/>
      <c r="Z341" s="531">
        <f>ROUND(ROUND(F329*O341,0)*U341,0)</f>
        <v>388</v>
      </c>
      <c r="AA341" s="539"/>
      <c r="AB341" s="533"/>
    </row>
    <row r="342" spans="1:28" ht="16.7" customHeight="1" x14ac:dyDescent="0.15">
      <c r="A342" s="520">
        <v>22</v>
      </c>
      <c r="B342" s="520" t="s">
        <v>20374</v>
      </c>
      <c r="C342" s="540" t="s">
        <v>20375</v>
      </c>
      <c r="D342" s="771"/>
      <c r="E342" s="542"/>
      <c r="F342" s="534"/>
      <c r="H342" s="541"/>
      <c r="I342" s="770" t="s">
        <v>10418</v>
      </c>
      <c r="J342" s="525" t="s">
        <v>1678</v>
      </c>
      <c r="K342" s="718">
        <v>0.96499999999999997</v>
      </c>
      <c r="L342" s="1078"/>
      <c r="M342" s="1065"/>
      <c r="N342" s="537"/>
      <c r="P342" s="1022"/>
      <c r="Q342" s="772"/>
      <c r="R342" s="776"/>
      <c r="S342" s="776"/>
      <c r="T342" s="537"/>
      <c r="V342" s="534"/>
      <c r="W342" s="537"/>
      <c r="X342" s="534"/>
      <c r="Y342" s="538"/>
      <c r="Z342" s="531">
        <f>ROUND(ROUND(ROUND(ROUND(F329*K342,0)*O341,0),0)*U341,0)</f>
        <v>375</v>
      </c>
      <c r="AA342" s="539"/>
      <c r="AB342" s="533"/>
    </row>
    <row r="343" spans="1:28" ht="16.7" customHeight="1" x14ac:dyDescent="0.15">
      <c r="A343" s="520">
        <v>22</v>
      </c>
      <c r="B343" s="520" t="s">
        <v>20376</v>
      </c>
      <c r="C343" s="540" t="s">
        <v>20377</v>
      </c>
      <c r="D343" s="771"/>
      <c r="E343" s="542"/>
      <c r="F343" s="534"/>
      <c r="H343" s="541"/>
      <c r="I343" s="757"/>
      <c r="J343" s="525"/>
      <c r="K343" s="718"/>
      <c r="L343" s="774"/>
      <c r="M343" s="1066" t="s">
        <v>19767</v>
      </c>
      <c r="N343" s="525" t="s">
        <v>1678</v>
      </c>
      <c r="O343" s="529">
        <v>0.7</v>
      </c>
      <c r="P343" s="767"/>
      <c r="Q343" s="522"/>
      <c r="R343" s="525"/>
      <c r="S343" s="525"/>
      <c r="T343" s="525"/>
      <c r="U343" s="529"/>
      <c r="V343" s="534"/>
      <c r="W343" s="537"/>
      <c r="X343" s="936" t="s">
        <v>14983</v>
      </c>
      <c r="Y343" s="941"/>
      <c r="Z343" s="531">
        <f>ROUND(ROUND(F329*O343,0)-X347,0)</f>
        <v>764</v>
      </c>
      <c r="AA343" s="539"/>
      <c r="AB343" s="533"/>
    </row>
    <row r="344" spans="1:28" ht="16.7" customHeight="1" x14ac:dyDescent="0.15">
      <c r="A344" s="520">
        <v>22</v>
      </c>
      <c r="B344" s="520" t="s">
        <v>20378</v>
      </c>
      <c r="C344" s="540" t="s">
        <v>20379</v>
      </c>
      <c r="D344" s="771"/>
      <c r="E344" s="542"/>
      <c r="F344" s="534"/>
      <c r="H344" s="541"/>
      <c r="I344" s="770" t="s">
        <v>10418</v>
      </c>
      <c r="J344" s="525" t="s">
        <v>1678</v>
      </c>
      <c r="K344" s="718">
        <v>0.96499999999999997</v>
      </c>
      <c r="L344" s="774"/>
      <c r="M344" s="1065"/>
      <c r="N344" s="537"/>
      <c r="P344" s="769"/>
      <c r="Q344" s="534"/>
      <c r="R344" s="537"/>
      <c r="S344" s="537"/>
      <c r="T344" s="537"/>
      <c r="V344" s="534"/>
      <c r="W344" s="537"/>
      <c r="X344" s="1068"/>
      <c r="Y344" s="1070"/>
      <c r="Z344" s="531">
        <f>ROUND(ROUND(ROUND(ROUND(F329*K344,0)*O343,0),0)-X347,0)</f>
        <v>736</v>
      </c>
      <c r="AA344" s="539"/>
      <c r="AB344" s="533"/>
    </row>
    <row r="345" spans="1:28" ht="16.7" customHeight="1" x14ac:dyDescent="0.15">
      <c r="A345" s="520">
        <v>22</v>
      </c>
      <c r="B345" s="520" t="s">
        <v>20380</v>
      </c>
      <c r="C345" s="540" t="s">
        <v>20381</v>
      </c>
      <c r="D345" s="771"/>
      <c r="E345" s="542"/>
      <c r="F345" s="534"/>
      <c r="H345" s="541"/>
      <c r="I345" s="757"/>
      <c r="J345" s="525"/>
      <c r="K345" s="718"/>
      <c r="L345" s="774"/>
      <c r="M345" s="968" t="s">
        <v>19773</v>
      </c>
      <c r="N345" s="525" t="s">
        <v>1678</v>
      </c>
      <c r="O345" s="529">
        <v>0.5</v>
      </c>
      <c r="P345" s="769"/>
      <c r="Q345" s="534"/>
      <c r="R345" s="537"/>
      <c r="S345" s="537"/>
      <c r="T345" s="537"/>
      <c r="V345" s="534"/>
      <c r="W345" s="537"/>
      <c r="X345" s="1068"/>
      <c r="Y345" s="1070"/>
      <c r="Z345" s="531">
        <f>ROUND(ROUND(F329*O345,0)-X347,0)</f>
        <v>542</v>
      </c>
      <c r="AA345" s="539"/>
      <c r="AB345" s="533"/>
    </row>
    <row r="346" spans="1:28" ht="16.7" customHeight="1" x14ac:dyDescent="0.15">
      <c r="A346" s="520">
        <v>22</v>
      </c>
      <c r="B346" s="520" t="s">
        <v>20382</v>
      </c>
      <c r="C346" s="540" t="s">
        <v>20383</v>
      </c>
      <c r="D346" s="771"/>
      <c r="E346" s="542"/>
      <c r="F346" s="534"/>
      <c r="H346" s="541"/>
      <c r="I346" s="770" t="s">
        <v>10418</v>
      </c>
      <c r="J346" s="525" t="s">
        <v>1678</v>
      </c>
      <c r="K346" s="718">
        <v>0.96499999999999997</v>
      </c>
      <c r="L346" s="774"/>
      <c r="M346" s="1065"/>
      <c r="N346" s="537"/>
      <c r="P346" s="769"/>
      <c r="Q346" s="534"/>
      <c r="R346" s="537"/>
      <c r="S346" s="537"/>
      <c r="T346" s="537"/>
      <c r="V346" s="534"/>
      <c r="W346" s="537"/>
      <c r="X346" s="1068"/>
      <c r="Y346" s="1070"/>
      <c r="Z346" s="531">
        <f>ROUND(ROUND(ROUND(ROUND(F329*K346,0)*O345,0),0)-X347,0)</f>
        <v>523</v>
      </c>
      <c r="AA346" s="539"/>
      <c r="AB346" s="533"/>
    </row>
    <row r="347" spans="1:28" ht="16.7" customHeight="1" x14ac:dyDescent="0.15">
      <c r="A347" s="520">
        <v>22</v>
      </c>
      <c r="B347" s="520" t="s">
        <v>20384</v>
      </c>
      <c r="C347" s="540" t="s">
        <v>20385</v>
      </c>
      <c r="D347" s="771"/>
      <c r="E347" s="542"/>
      <c r="F347" s="534"/>
      <c r="H347" s="541"/>
      <c r="I347" s="757"/>
      <c r="J347" s="525"/>
      <c r="K347" s="718"/>
      <c r="L347" s="774"/>
      <c r="M347" s="1066" t="s">
        <v>19767</v>
      </c>
      <c r="N347" s="525" t="s">
        <v>1678</v>
      </c>
      <c r="O347" s="529">
        <v>0.7</v>
      </c>
      <c r="P347" s="1077" t="s">
        <v>10423</v>
      </c>
      <c r="Q347" s="936" t="s">
        <v>12821</v>
      </c>
      <c r="R347" s="1067"/>
      <c r="S347" s="1067"/>
      <c r="T347" s="1067"/>
      <c r="U347" s="981"/>
      <c r="V347" s="537"/>
      <c r="W347" s="537"/>
      <c r="X347" s="775">
        <v>12</v>
      </c>
      <c r="Y347" s="942" t="s">
        <v>14988</v>
      </c>
      <c r="Z347" s="531">
        <f>ROUND(ROUND(ROUND(F329*O347,0)*U349,0)-X347,0)</f>
        <v>376</v>
      </c>
      <c r="AA347" s="539"/>
      <c r="AB347" s="533"/>
    </row>
    <row r="348" spans="1:28" ht="16.7" customHeight="1" x14ac:dyDescent="0.15">
      <c r="A348" s="520">
        <v>22</v>
      </c>
      <c r="B348" s="520" t="s">
        <v>20386</v>
      </c>
      <c r="C348" s="540" t="s">
        <v>20387</v>
      </c>
      <c r="D348" s="771"/>
      <c r="E348" s="542"/>
      <c r="F348" s="534"/>
      <c r="H348" s="541"/>
      <c r="I348" s="770" t="s">
        <v>10418</v>
      </c>
      <c r="J348" s="525" t="s">
        <v>1678</v>
      </c>
      <c r="K348" s="718">
        <v>0.96499999999999997</v>
      </c>
      <c r="L348" s="774"/>
      <c r="M348" s="1065"/>
      <c r="N348" s="537"/>
      <c r="P348" s="1079"/>
      <c r="Q348" s="1068"/>
      <c r="R348" s="1069"/>
      <c r="S348" s="1069"/>
      <c r="T348" s="1069"/>
      <c r="U348" s="1070"/>
      <c r="V348" s="537"/>
      <c r="W348" s="537"/>
      <c r="X348" s="534"/>
      <c r="Y348" s="1070"/>
      <c r="Z348" s="531">
        <f>ROUND(ROUND(ROUND(ROUND(ROUND(F329*K348,0)*O347,0)*U349,0),0)-X347,0)</f>
        <v>362</v>
      </c>
      <c r="AA348" s="539"/>
      <c r="AB348" s="533"/>
    </row>
    <row r="349" spans="1:28" ht="16.7" customHeight="1" x14ac:dyDescent="0.15">
      <c r="A349" s="520">
        <v>22</v>
      </c>
      <c r="B349" s="520" t="s">
        <v>20388</v>
      </c>
      <c r="C349" s="540" t="s">
        <v>20389</v>
      </c>
      <c r="D349" s="771"/>
      <c r="E349" s="542"/>
      <c r="F349" s="534"/>
      <c r="H349" s="541"/>
      <c r="I349" s="757"/>
      <c r="J349" s="525"/>
      <c r="K349" s="718"/>
      <c r="L349" s="774"/>
      <c r="M349" s="968" t="s">
        <v>19773</v>
      </c>
      <c r="N349" s="525" t="s">
        <v>1678</v>
      </c>
      <c r="O349" s="529">
        <v>0.5</v>
      </c>
      <c r="P349" s="1022"/>
      <c r="Q349" s="772"/>
      <c r="R349" s="776"/>
      <c r="S349" s="776"/>
      <c r="T349" s="537" t="s">
        <v>1678</v>
      </c>
      <c r="U349" s="502">
        <v>0.5</v>
      </c>
      <c r="V349" s="534"/>
      <c r="W349" s="537"/>
      <c r="X349" s="534"/>
      <c r="Y349" s="538"/>
      <c r="Z349" s="531">
        <f>ROUND(ROUND(ROUND(F329*O349,0)*U349,0)-X347,0)</f>
        <v>265</v>
      </c>
      <c r="AA349" s="539"/>
      <c r="AB349" s="533"/>
    </row>
    <row r="350" spans="1:28" ht="16.7" customHeight="1" x14ac:dyDescent="0.15">
      <c r="A350" s="520">
        <v>22</v>
      </c>
      <c r="B350" s="520" t="s">
        <v>20390</v>
      </c>
      <c r="C350" s="540" t="s">
        <v>20391</v>
      </c>
      <c r="D350" s="771"/>
      <c r="E350" s="542"/>
      <c r="F350" s="534"/>
      <c r="H350" s="541"/>
      <c r="I350" s="770" t="s">
        <v>10418</v>
      </c>
      <c r="J350" s="525" t="s">
        <v>1678</v>
      </c>
      <c r="K350" s="718">
        <v>0.96499999999999997</v>
      </c>
      <c r="L350" s="774"/>
      <c r="M350" s="1065"/>
      <c r="N350" s="537"/>
      <c r="P350" s="1022"/>
      <c r="Q350" s="772"/>
      <c r="R350" s="776"/>
      <c r="S350" s="776"/>
      <c r="T350" s="537"/>
      <c r="V350" s="534"/>
      <c r="W350" s="537"/>
      <c r="X350" s="534"/>
      <c r="Y350" s="538"/>
      <c r="Z350" s="531">
        <f>ROUND(ROUND(ROUND(ROUND(ROUND(F329*K350,0)*O349,0),0)*U349,0)-X347,0)</f>
        <v>256</v>
      </c>
      <c r="AA350" s="539"/>
      <c r="AB350" s="533"/>
    </row>
    <row r="351" spans="1:28" ht="16.7" customHeight="1" x14ac:dyDescent="0.15">
      <c r="A351" s="520">
        <v>22</v>
      </c>
      <c r="B351" s="520" t="s">
        <v>20392</v>
      </c>
      <c r="C351" s="540" t="s">
        <v>20393</v>
      </c>
      <c r="D351" s="771"/>
      <c r="E351" s="542"/>
      <c r="F351" s="534"/>
      <c r="H351" s="541"/>
      <c r="I351" s="757"/>
      <c r="J351" s="525"/>
      <c r="K351" s="718"/>
      <c r="L351" s="774"/>
      <c r="M351" s="1066" t="s">
        <v>19767</v>
      </c>
      <c r="N351" s="525" t="s">
        <v>1678</v>
      </c>
      <c r="O351" s="529">
        <v>0.7</v>
      </c>
      <c r="P351" s="1079"/>
      <c r="Q351" s="936" t="s">
        <v>12830</v>
      </c>
      <c r="R351" s="1067"/>
      <c r="S351" s="1067"/>
      <c r="T351" s="1067"/>
      <c r="U351" s="981"/>
      <c r="V351" s="537"/>
      <c r="W351" s="537"/>
      <c r="X351" s="534"/>
      <c r="Y351" s="538"/>
      <c r="Z351" s="531">
        <f>ROUND(ROUND(ROUND(F329*O351,0)*U353,0)-X347,0)</f>
        <v>531</v>
      </c>
      <c r="AA351" s="539"/>
      <c r="AB351" s="533"/>
    </row>
    <row r="352" spans="1:28" ht="16.7" customHeight="1" x14ac:dyDescent="0.15">
      <c r="A352" s="520">
        <v>22</v>
      </c>
      <c r="B352" s="520" t="s">
        <v>20394</v>
      </c>
      <c r="C352" s="540" t="s">
        <v>20395</v>
      </c>
      <c r="D352" s="771"/>
      <c r="E352" s="542"/>
      <c r="F352" s="534"/>
      <c r="H352" s="541"/>
      <c r="I352" s="770" t="s">
        <v>10418</v>
      </c>
      <c r="J352" s="525" t="s">
        <v>1678</v>
      </c>
      <c r="K352" s="718">
        <v>0.96499999999999997</v>
      </c>
      <c r="L352" s="774"/>
      <c r="M352" s="1065"/>
      <c r="N352" s="537"/>
      <c r="P352" s="1079"/>
      <c r="Q352" s="1068"/>
      <c r="R352" s="1069"/>
      <c r="S352" s="1069"/>
      <c r="T352" s="1069"/>
      <c r="U352" s="1070"/>
      <c r="V352" s="537"/>
      <c r="W352" s="537"/>
      <c r="X352" s="534"/>
      <c r="Y352" s="538"/>
      <c r="Z352" s="531">
        <f>ROUND(ROUND(ROUND(ROUND(ROUND(F329*K352,0)*O351,0)*U353,0),0)-X347,0)</f>
        <v>512</v>
      </c>
      <c r="AA352" s="539"/>
      <c r="AB352" s="533"/>
    </row>
    <row r="353" spans="1:28" ht="16.7" customHeight="1" x14ac:dyDescent="0.15">
      <c r="A353" s="520">
        <v>22</v>
      </c>
      <c r="B353" s="520" t="s">
        <v>20396</v>
      </c>
      <c r="C353" s="540" t="s">
        <v>20397</v>
      </c>
      <c r="D353" s="771"/>
      <c r="E353" s="542"/>
      <c r="F353" s="534"/>
      <c r="H353" s="541"/>
      <c r="I353" s="757"/>
      <c r="J353" s="525"/>
      <c r="K353" s="718"/>
      <c r="L353" s="774"/>
      <c r="M353" s="968" t="s">
        <v>19773</v>
      </c>
      <c r="N353" s="525" t="s">
        <v>1678</v>
      </c>
      <c r="O353" s="529">
        <v>0.5</v>
      </c>
      <c r="P353" s="1022"/>
      <c r="Q353" s="772"/>
      <c r="R353" s="776"/>
      <c r="S353" s="776"/>
      <c r="T353" s="537" t="s">
        <v>1678</v>
      </c>
      <c r="U353" s="502">
        <v>0.7</v>
      </c>
      <c r="V353" s="534"/>
      <c r="W353" s="537"/>
      <c r="X353" s="534"/>
      <c r="Y353" s="538"/>
      <c r="Z353" s="531">
        <f>ROUND(ROUND(ROUND(F329*O353,0)*U353,0)-X347,0)</f>
        <v>376</v>
      </c>
      <c r="AA353" s="539"/>
      <c r="AB353" s="533"/>
    </row>
    <row r="354" spans="1:28" ht="16.7" customHeight="1" x14ac:dyDescent="0.15">
      <c r="A354" s="520">
        <v>22</v>
      </c>
      <c r="B354" s="520" t="s">
        <v>20398</v>
      </c>
      <c r="C354" s="540" t="s">
        <v>20399</v>
      </c>
      <c r="D354" s="771"/>
      <c r="E354" s="542"/>
      <c r="F354" s="534"/>
      <c r="H354" s="541"/>
      <c r="I354" s="770" t="s">
        <v>10418</v>
      </c>
      <c r="J354" s="525" t="s">
        <v>1678</v>
      </c>
      <c r="K354" s="718">
        <v>0.96499999999999997</v>
      </c>
      <c r="L354" s="774"/>
      <c r="M354" s="1065"/>
      <c r="N354" s="537"/>
      <c r="P354" s="1022"/>
      <c r="Q354" s="772"/>
      <c r="R354" s="776"/>
      <c r="S354" s="776"/>
      <c r="T354" s="537"/>
      <c r="V354" s="534"/>
      <c r="W354" s="537"/>
      <c r="X354" s="534"/>
      <c r="Y354" s="538"/>
      <c r="Z354" s="531">
        <f>ROUND(ROUND(ROUND(ROUND(ROUND(F329*K354,0)*O353,0),0)*U353,0)-X347,0)</f>
        <v>363</v>
      </c>
      <c r="AA354" s="539"/>
      <c r="AB354" s="533"/>
    </row>
    <row r="355" spans="1:28" ht="16.7" customHeight="1" x14ac:dyDescent="0.15">
      <c r="A355" s="520">
        <v>22</v>
      </c>
      <c r="B355" s="520" t="s">
        <v>20400</v>
      </c>
      <c r="C355" s="540" t="s">
        <v>20401</v>
      </c>
      <c r="D355" s="771"/>
      <c r="E355" s="542"/>
      <c r="F355" s="534"/>
      <c r="H355" s="541"/>
      <c r="I355" s="757"/>
      <c r="J355" s="525"/>
      <c r="K355" s="718"/>
      <c r="L355" s="774"/>
      <c r="M355" s="1066" t="s">
        <v>19767</v>
      </c>
      <c r="N355" s="525" t="s">
        <v>1678</v>
      </c>
      <c r="O355" s="529">
        <v>0.7</v>
      </c>
      <c r="P355" s="1077" t="s">
        <v>14959</v>
      </c>
      <c r="Q355" s="936" t="s">
        <v>12840</v>
      </c>
      <c r="R355" s="1067"/>
      <c r="S355" s="1067"/>
      <c r="T355" s="1067"/>
      <c r="U355" s="981"/>
      <c r="V355" s="537"/>
      <c r="W355" s="537"/>
      <c r="X355" s="534"/>
      <c r="Y355" s="538"/>
      <c r="Z355" s="531">
        <f>ROUND(ROUND(ROUND(F329*O355,0)*U357,0)-X347,0)</f>
        <v>531</v>
      </c>
      <c r="AA355" s="539"/>
      <c r="AB355" s="533"/>
    </row>
    <row r="356" spans="1:28" ht="16.7" customHeight="1" x14ac:dyDescent="0.15">
      <c r="A356" s="520">
        <v>22</v>
      </c>
      <c r="B356" s="520" t="s">
        <v>20402</v>
      </c>
      <c r="C356" s="540" t="s">
        <v>20403</v>
      </c>
      <c r="D356" s="771"/>
      <c r="E356" s="542"/>
      <c r="F356" s="534"/>
      <c r="H356" s="541"/>
      <c r="I356" s="770" t="s">
        <v>10418</v>
      </c>
      <c r="J356" s="525" t="s">
        <v>1678</v>
      </c>
      <c r="K356" s="718">
        <v>0.96499999999999997</v>
      </c>
      <c r="L356" s="774"/>
      <c r="M356" s="1065"/>
      <c r="N356" s="537"/>
      <c r="P356" s="1079"/>
      <c r="Q356" s="1068"/>
      <c r="R356" s="1069"/>
      <c r="S356" s="1069"/>
      <c r="T356" s="1069"/>
      <c r="U356" s="1070"/>
      <c r="V356" s="537"/>
      <c r="W356" s="537"/>
      <c r="X356" s="534"/>
      <c r="Y356" s="538"/>
      <c r="Z356" s="531">
        <f>ROUND(ROUND(ROUND(ROUND(ROUND(F329*K356,0)*O355,0)*U357,0),0)-X347,0)</f>
        <v>512</v>
      </c>
      <c r="AA356" s="539"/>
      <c r="AB356" s="533"/>
    </row>
    <row r="357" spans="1:28" ht="16.7" customHeight="1" x14ac:dyDescent="0.15">
      <c r="A357" s="520">
        <v>22</v>
      </c>
      <c r="B357" s="520" t="s">
        <v>20404</v>
      </c>
      <c r="C357" s="540" t="s">
        <v>20405</v>
      </c>
      <c r="D357" s="771"/>
      <c r="E357" s="542"/>
      <c r="F357" s="534"/>
      <c r="H357" s="541"/>
      <c r="I357" s="757"/>
      <c r="J357" s="525"/>
      <c r="K357" s="718"/>
      <c r="L357" s="774"/>
      <c r="M357" s="968" t="s">
        <v>19773</v>
      </c>
      <c r="N357" s="525" t="s">
        <v>1678</v>
      </c>
      <c r="O357" s="529">
        <v>0.5</v>
      </c>
      <c r="P357" s="1022"/>
      <c r="Q357" s="772"/>
      <c r="R357" s="776"/>
      <c r="S357" s="776"/>
      <c r="T357" s="537" t="s">
        <v>1678</v>
      </c>
      <c r="U357" s="502">
        <v>0.7</v>
      </c>
      <c r="V357" s="534"/>
      <c r="W357" s="537"/>
      <c r="X357" s="534"/>
      <c r="Y357" s="538"/>
      <c r="Z357" s="531">
        <f>ROUND(ROUND(ROUND(F329*O357,0)*U357,0)-X347,0)</f>
        <v>376</v>
      </c>
      <c r="AA357" s="539"/>
      <c r="AB357" s="533"/>
    </row>
    <row r="358" spans="1:28" ht="16.7" customHeight="1" x14ac:dyDescent="0.15">
      <c r="A358" s="520">
        <v>22</v>
      </c>
      <c r="B358" s="520" t="s">
        <v>20406</v>
      </c>
      <c r="C358" s="540" t="s">
        <v>20407</v>
      </c>
      <c r="D358" s="771"/>
      <c r="E358" s="542"/>
      <c r="F358" s="534"/>
      <c r="H358" s="541"/>
      <c r="I358" s="770" t="s">
        <v>10418</v>
      </c>
      <c r="J358" s="525" t="s">
        <v>1678</v>
      </c>
      <c r="K358" s="718">
        <v>0.96499999999999997</v>
      </c>
      <c r="L358" s="774"/>
      <c r="M358" s="1065"/>
      <c r="N358" s="537"/>
      <c r="P358" s="1022"/>
      <c r="Q358" s="772"/>
      <c r="R358" s="776"/>
      <c r="S358" s="776"/>
      <c r="T358" s="537"/>
      <c r="V358" s="534"/>
      <c r="W358" s="537"/>
      <c r="X358" s="534"/>
      <c r="Y358" s="538"/>
      <c r="Z358" s="531">
        <f>ROUND(ROUND(ROUND(ROUND(ROUND(F329*K358,0)*O357,0),0)*U357,0)-X347,0)</f>
        <v>363</v>
      </c>
      <c r="AA358" s="539"/>
      <c r="AB358" s="533"/>
    </row>
    <row r="359" spans="1:28" ht="16.7" customHeight="1" x14ac:dyDescent="0.15">
      <c r="A359" s="520">
        <v>22</v>
      </c>
      <c r="B359" s="520" t="s">
        <v>20408</v>
      </c>
      <c r="C359" s="540" t="s">
        <v>20409</v>
      </c>
      <c r="D359" s="771"/>
      <c r="E359" s="542"/>
      <c r="F359" s="947" t="s">
        <v>10494</v>
      </c>
      <c r="G359" s="947"/>
      <c r="H359" s="941"/>
      <c r="I359" s="757"/>
      <c r="J359" s="525"/>
      <c r="K359" s="718"/>
      <c r="L359" s="1074" t="s">
        <v>19766</v>
      </c>
      <c r="M359" s="1066" t="s">
        <v>19767</v>
      </c>
      <c r="N359" s="525" t="s">
        <v>1678</v>
      </c>
      <c r="O359" s="529">
        <v>0.7</v>
      </c>
      <c r="P359" s="767"/>
      <c r="Q359" s="522"/>
      <c r="R359" s="525"/>
      <c r="S359" s="525"/>
      <c r="T359" s="525"/>
      <c r="U359" s="529"/>
      <c r="V359" s="522"/>
      <c r="W359" s="525"/>
      <c r="X359" s="522"/>
      <c r="Y359" s="530"/>
      <c r="Z359" s="531">
        <f>ROUND(F361*O359,0)</f>
        <v>574</v>
      </c>
      <c r="AA359" s="539"/>
      <c r="AB359" s="533"/>
    </row>
    <row r="360" spans="1:28" ht="16.7" customHeight="1" x14ac:dyDescent="0.15">
      <c r="A360" s="520">
        <v>22</v>
      </c>
      <c r="B360" s="520" t="s">
        <v>20410</v>
      </c>
      <c r="C360" s="540" t="s">
        <v>20411</v>
      </c>
      <c r="D360" s="771"/>
      <c r="E360" s="542"/>
      <c r="F360" s="1069"/>
      <c r="G360" s="1069"/>
      <c r="H360" s="1070"/>
      <c r="I360" s="770" t="s">
        <v>10418</v>
      </c>
      <c r="J360" s="525" t="s">
        <v>1678</v>
      </c>
      <c r="K360" s="718">
        <v>0.96499999999999997</v>
      </c>
      <c r="L360" s="1078"/>
      <c r="M360" s="1065"/>
      <c r="N360" s="537"/>
      <c r="P360" s="769"/>
      <c r="Q360" s="534"/>
      <c r="R360" s="537"/>
      <c r="S360" s="537"/>
      <c r="T360" s="537"/>
      <c r="V360" s="534"/>
      <c r="W360" s="537"/>
      <c r="X360" s="534"/>
      <c r="Y360" s="538"/>
      <c r="Z360" s="531">
        <f>ROUND(ROUND(ROUND(F361*K360,0)*O359,0),0)</f>
        <v>554</v>
      </c>
      <c r="AA360" s="539"/>
      <c r="AB360" s="533"/>
    </row>
    <row r="361" spans="1:28" ht="16.7" customHeight="1" x14ac:dyDescent="0.15">
      <c r="A361" s="520">
        <v>22</v>
      </c>
      <c r="B361" s="520" t="s">
        <v>20412</v>
      </c>
      <c r="C361" s="540" t="s">
        <v>20413</v>
      </c>
      <c r="D361" s="771"/>
      <c r="E361" s="542"/>
      <c r="F361" s="1035">
        <f>'6生活介護(基本)'!F537</f>
        <v>820</v>
      </c>
      <c r="G361" s="1035"/>
      <c r="H361" s="541" t="s">
        <v>9</v>
      </c>
      <c r="I361" s="757"/>
      <c r="J361" s="525"/>
      <c r="K361" s="718"/>
      <c r="L361" s="1078"/>
      <c r="M361" s="968" t="s">
        <v>19773</v>
      </c>
      <c r="N361" s="525" t="s">
        <v>1678</v>
      </c>
      <c r="O361" s="529">
        <v>0.5</v>
      </c>
      <c r="P361" s="769"/>
      <c r="Q361" s="534"/>
      <c r="R361" s="537"/>
      <c r="S361" s="537"/>
      <c r="T361" s="537"/>
      <c r="V361" s="534"/>
      <c r="W361" s="537"/>
      <c r="X361" s="534"/>
      <c r="Y361" s="538"/>
      <c r="Z361" s="531">
        <f>ROUND(F361*O361,0)</f>
        <v>410</v>
      </c>
      <c r="AA361" s="539"/>
      <c r="AB361" s="533"/>
    </row>
    <row r="362" spans="1:28" ht="16.7" customHeight="1" x14ac:dyDescent="0.15">
      <c r="A362" s="520">
        <v>22</v>
      </c>
      <c r="B362" s="520" t="s">
        <v>20414</v>
      </c>
      <c r="C362" s="540" t="s">
        <v>20415</v>
      </c>
      <c r="D362" s="771"/>
      <c r="E362" s="542"/>
      <c r="F362" s="537"/>
      <c r="H362" s="541"/>
      <c r="I362" s="770" t="s">
        <v>10418</v>
      </c>
      <c r="J362" s="525" t="s">
        <v>1678</v>
      </c>
      <c r="K362" s="718">
        <v>0.96499999999999997</v>
      </c>
      <c r="L362" s="1078"/>
      <c r="M362" s="1065"/>
      <c r="N362" s="537"/>
      <c r="P362" s="769"/>
      <c r="Q362" s="534"/>
      <c r="R362" s="537"/>
      <c r="S362" s="537"/>
      <c r="T362" s="537"/>
      <c r="V362" s="534"/>
      <c r="W362" s="537"/>
      <c r="X362" s="534"/>
      <c r="Y362" s="538"/>
      <c r="Z362" s="531">
        <f>ROUND(ROUND(ROUND(F361*K362,0)*O361,0),0)</f>
        <v>396</v>
      </c>
      <c r="AA362" s="539"/>
      <c r="AB362" s="533"/>
    </row>
    <row r="363" spans="1:28" ht="16.7" customHeight="1" x14ac:dyDescent="0.15">
      <c r="A363" s="520">
        <v>22</v>
      </c>
      <c r="B363" s="520" t="s">
        <v>20416</v>
      </c>
      <c r="C363" s="540" t="s">
        <v>20417</v>
      </c>
      <c r="D363" s="771"/>
      <c r="E363" s="542"/>
      <c r="F363" s="537"/>
      <c r="H363" s="541"/>
      <c r="I363" s="757"/>
      <c r="J363" s="525"/>
      <c r="K363" s="718"/>
      <c r="L363" s="1078"/>
      <c r="M363" s="1066" t="s">
        <v>19767</v>
      </c>
      <c r="N363" s="525" t="s">
        <v>1678</v>
      </c>
      <c r="O363" s="529">
        <v>0.7</v>
      </c>
      <c r="P363" s="1077" t="s">
        <v>10423</v>
      </c>
      <c r="Q363" s="936" t="s">
        <v>12821</v>
      </c>
      <c r="R363" s="1067"/>
      <c r="S363" s="1067"/>
      <c r="T363" s="1067"/>
      <c r="U363" s="981"/>
      <c r="V363" s="537"/>
      <c r="W363" s="537"/>
      <c r="X363" s="534"/>
      <c r="Y363" s="538"/>
      <c r="Z363" s="531">
        <f>ROUND(ROUND(F361*O363,0)*U365,0)</f>
        <v>287</v>
      </c>
      <c r="AA363" s="539"/>
      <c r="AB363" s="533"/>
    </row>
    <row r="364" spans="1:28" ht="16.7" customHeight="1" x14ac:dyDescent="0.15">
      <c r="A364" s="520">
        <v>22</v>
      </c>
      <c r="B364" s="520" t="s">
        <v>20418</v>
      </c>
      <c r="C364" s="540" t="s">
        <v>20419</v>
      </c>
      <c r="D364" s="771"/>
      <c r="E364" s="542"/>
      <c r="F364" s="537"/>
      <c r="H364" s="541"/>
      <c r="I364" s="770" t="s">
        <v>10418</v>
      </c>
      <c r="J364" s="525" t="s">
        <v>1678</v>
      </c>
      <c r="K364" s="718">
        <v>0.96499999999999997</v>
      </c>
      <c r="L364" s="1078"/>
      <c r="M364" s="1065"/>
      <c r="N364" s="537"/>
      <c r="P364" s="1079"/>
      <c r="Q364" s="1068"/>
      <c r="R364" s="1069"/>
      <c r="S364" s="1069"/>
      <c r="T364" s="1069"/>
      <c r="U364" s="1070"/>
      <c r="V364" s="537"/>
      <c r="W364" s="537"/>
      <c r="X364" s="534"/>
      <c r="Y364" s="538"/>
      <c r="Z364" s="531">
        <f>ROUND(ROUND(ROUND(ROUND(F361*K364,0)*O363,0)*U365,0),0)</f>
        <v>277</v>
      </c>
      <c r="AA364" s="539"/>
      <c r="AB364" s="533"/>
    </row>
    <row r="365" spans="1:28" ht="16.7" customHeight="1" x14ac:dyDescent="0.15">
      <c r="A365" s="520">
        <v>22</v>
      </c>
      <c r="B365" s="520" t="s">
        <v>20420</v>
      </c>
      <c r="C365" s="540" t="s">
        <v>20421</v>
      </c>
      <c r="D365" s="771"/>
      <c r="E365" s="542"/>
      <c r="F365" s="534"/>
      <c r="H365" s="541"/>
      <c r="I365" s="757"/>
      <c r="J365" s="525"/>
      <c r="K365" s="718"/>
      <c r="L365" s="1078"/>
      <c r="M365" s="968" t="s">
        <v>19773</v>
      </c>
      <c r="N365" s="525" t="s">
        <v>1678</v>
      </c>
      <c r="O365" s="529">
        <v>0.5</v>
      </c>
      <c r="P365" s="1022"/>
      <c r="Q365" s="772"/>
      <c r="R365" s="776"/>
      <c r="S365" s="776"/>
      <c r="T365" s="537" t="s">
        <v>1678</v>
      </c>
      <c r="U365" s="502">
        <v>0.5</v>
      </c>
      <c r="V365" s="534"/>
      <c r="W365" s="537"/>
      <c r="X365" s="534"/>
      <c r="Y365" s="538"/>
      <c r="Z365" s="531">
        <f>ROUND(ROUND(F361*O365,0)*U365,0)</f>
        <v>205</v>
      </c>
      <c r="AA365" s="539"/>
      <c r="AB365" s="533"/>
    </row>
    <row r="366" spans="1:28" ht="16.7" customHeight="1" x14ac:dyDescent="0.15">
      <c r="A366" s="520">
        <v>22</v>
      </c>
      <c r="B366" s="520" t="s">
        <v>20422</v>
      </c>
      <c r="C366" s="540" t="s">
        <v>20423</v>
      </c>
      <c r="D366" s="771"/>
      <c r="E366" s="542"/>
      <c r="F366" s="534"/>
      <c r="H366" s="541"/>
      <c r="I366" s="770" t="s">
        <v>10418</v>
      </c>
      <c r="J366" s="525" t="s">
        <v>1678</v>
      </c>
      <c r="K366" s="718">
        <v>0.96499999999999997</v>
      </c>
      <c r="L366" s="1078"/>
      <c r="M366" s="1065"/>
      <c r="N366" s="537"/>
      <c r="P366" s="1022"/>
      <c r="Q366" s="772"/>
      <c r="R366" s="776"/>
      <c r="S366" s="776"/>
      <c r="T366" s="537"/>
      <c r="V366" s="534"/>
      <c r="W366" s="537"/>
      <c r="X366" s="534"/>
      <c r="Y366" s="538"/>
      <c r="Z366" s="531">
        <f>ROUND(ROUND(ROUND(ROUND(F361*K366,0)*O365,0),0)*U365,0)</f>
        <v>198</v>
      </c>
      <c r="AA366" s="539"/>
      <c r="AB366" s="533"/>
    </row>
    <row r="367" spans="1:28" ht="16.7" customHeight="1" x14ac:dyDescent="0.15">
      <c r="A367" s="520">
        <v>22</v>
      </c>
      <c r="B367" s="520" t="s">
        <v>20424</v>
      </c>
      <c r="C367" s="540" t="s">
        <v>20425</v>
      </c>
      <c r="D367" s="771"/>
      <c r="E367" s="542"/>
      <c r="F367" s="534"/>
      <c r="H367" s="541"/>
      <c r="I367" s="757"/>
      <c r="J367" s="525"/>
      <c r="K367" s="718"/>
      <c r="L367" s="1078"/>
      <c r="M367" s="1066" t="s">
        <v>19767</v>
      </c>
      <c r="N367" s="525" t="s">
        <v>1678</v>
      </c>
      <c r="O367" s="529">
        <v>0.7</v>
      </c>
      <c r="P367" s="1079"/>
      <c r="Q367" s="936" t="s">
        <v>12830</v>
      </c>
      <c r="R367" s="1067"/>
      <c r="S367" s="1067"/>
      <c r="T367" s="1067"/>
      <c r="U367" s="981"/>
      <c r="V367" s="537"/>
      <c r="W367" s="537"/>
      <c r="X367" s="534"/>
      <c r="Y367" s="538"/>
      <c r="Z367" s="531">
        <f>ROUND(ROUND(F361*O367,0)*U369,0)</f>
        <v>402</v>
      </c>
      <c r="AA367" s="539"/>
      <c r="AB367" s="533"/>
    </row>
    <row r="368" spans="1:28" ht="16.7" customHeight="1" x14ac:dyDescent="0.15">
      <c r="A368" s="520">
        <v>22</v>
      </c>
      <c r="B368" s="520" t="s">
        <v>20426</v>
      </c>
      <c r="C368" s="540" t="s">
        <v>20427</v>
      </c>
      <c r="D368" s="771"/>
      <c r="E368" s="542"/>
      <c r="F368" s="534"/>
      <c r="H368" s="541"/>
      <c r="I368" s="770" t="s">
        <v>10418</v>
      </c>
      <c r="J368" s="525" t="s">
        <v>1678</v>
      </c>
      <c r="K368" s="718">
        <v>0.96499999999999997</v>
      </c>
      <c r="L368" s="1078"/>
      <c r="M368" s="1065"/>
      <c r="N368" s="537"/>
      <c r="P368" s="1079"/>
      <c r="Q368" s="1068"/>
      <c r="R368" s="1069"/>
      <c r="S368" s="1069"/>
      <c r="T368" s="1069"/>
      <c r="U368" s="1070"/>
      <c r="V368" s="537"/>
      <c r="W368" s="537"/>
      <c r="X368" s="534"/>
      <c r="Y368" s="538"/>
      <c r="Z368" s="531">
        <f>ROUND(ROUND(ROUND(ROUND(F361*K368,0)*O367,0)*U369,0),0)</f>
        <v>388</v>
      </c>
      <c r="AA368" s="539"/>
      <c r="AB368" s="533"/>
    </row>
    <row r="369" spans="1:28" ht="16.7" customHeight="1" x14ac:dyDescent="0.15">
      <c r="A369" s="520">
        <v>22</v>
      </c>
      <c r="B369" s="520" t="s">
        <v>20428</v>
      </c>
      <c r="C369" s="540" t="s">
        <v>20429</v>
      </c>
      <c r="D369" s="771"/>
      <c r="E369" s="542"/>
      <c r="F369" s="534"/>
      <c r="H369" s="541"/>
      <c r="I369" s="757"/>
      <c r="J369" s="525"/>
      <c r="K369" s="718"/>
      <c r="L369" s="1078"/>
      <c r="M369" s="968" t="s">
        <v>19773</v>
      </c>
      <c r="N369" s="525" t="s">
        <v>1678</v>
      </c>
      <c r="O369" s="529">
        <v>0.5</v>
      </c>
      <c r="P369" s="1022"/>
      <c r="Q369" s="772"/>
      <c r="R369" s="776"/>
      <c r="S369" s="776"/>
      <c r="T369" s="537" t="s">
        <v>1678</v>
      </c>
      <c r="U369" s="502">
        <v>0.7</v>
      </c>
      <c r="V369" s="534"/>
      <c r="W369" s="537"/>
      <c r="X369" s="534"/>
      <c r="Y369" s="538"/>
      <c r="Z369" s="531">
        <f>ROUND(ROUND(F361*O369,0)*U369,0)</f>
        <v>287</v>
      </c>
      <c r="AA369" s="539"/>
      <c r="AB369" s="533"/>
    </row>
    <row r="370" spans="1:28" ht="16.7" customHeight="1" x14ac:dyDescent="0.15">
      <c r="A370" s="520">
        <v>22</v>
      </c>
      <c r="B370" s="520" t="s">
        <v>20430</v>
      </c>
      <c r="C370" s="540" t="s">
        <v>20431</v>
      </c>
      <c r="D370" s="771"/>
      <c r="E370" s="542"/>
      <c r="F370" s="534"/>
      <c r="H370" s="541"/>
      <c r="I370" s="770" t="s">
        <v>10418</v>
      </c>
      <c r="J370" s="525" t="s">
        <v>1678</v>
      </c>
      <c r="K370" s="718">
        <v>0.96499999999999997</v>
      </c>
      <c r="L370" s="1078"/>
      <c r="M370" s="1065"/>
      <c r="N370" s="537"/>
      <c r="P370" s="1022"/>
      <c r="Q370" s="772"/>
      <c r="R370" s="776"/>
      <c r="S370" s="776"/>
      <c r="T370" s="537"/>
      <c r="V370" s="534"/>
      <c r="W370" s="537"/>
      <c r="X370" s="534"/>
      <c r="Y370" s="538"/>
      <c r="Z370" s="531">
        <f>ROUND(ROUND(ROUND(ROUND(F361*K370,0)*O369,0),0)*U369,0)</f>
        <v>277</v>
      </c>
      <c r="AA370" s="539"/>
      <c r="AB370" s="533"/>
    </row>
    <row r="371" spans="1:28" ht="16.7" customHeight="1" x14ac:dyDescent="0.15">
      <c r="A371" s="520">
        <v>22</v>
      </c>
      <c r="B371" s="520" t="s">
        <v>20432</v>
      </c>
      <c r="C371" s="540" t="s">
        <v>20433</v>
      </c>
      <c r="D371" s="771"/>
      <c r="E371" s="542"/>
      <c r="F371" s="534"/>
      <c r="H371" s="541"/>
      <c r="I371" s="757"/>
      <c r="J371" s="525"/>
      <c r="K371" s="718"/>
      <c r="L371" s="1078"/>
      <c r="M371" s="1066" t="s">
        <v>19767</v>
      </c>
      <c r="N371" s="525" t="s">
        <v>1678</v>
      </c>
      <c r="O371" s="529">
        <v>0.7</v>
      </c>
      <c r="P371" s="1077" t="s">
        <v>14959</v>
      </c>
      <c r="Q371" s="936" t="s">
        <v>12840</v>
      </c>
      <c r="R371" s="1067"/>
      <c r="S371" s="1067"/>
      <c r="T371" s="1067"/>
      <c r="U371" s="981"/>
      <c r="V371" s="537"/>
      <c r="W371" s="537"/>
      <c r="X371" s="534"/>
      <c r="Y371" s="538"/>
      <c r="Z371" s="531">
        <f>ROUND(ROUND(F361*O371,0)*U373,0)</f>
        <v>402</v>
      </c>
      <c r="AA371" s="539"/>
      <c r="AB371" s="533"/>
    </row>
    <row r="372" spans="1:28" ht="16.7" customHeight="1" x14ac:dyDescent="0.15">
      <c r="A372" s="520">
        <v>22</v>
      </c>
      <c r="B372" s="520" t="s">
        <v>20434</v>
      </c>
      <c r="C372" s="540" t="s">
        <v>20435</v>
      </c>
      <c r="D372" s="771"/>
      <c r="E372" s="542"/>
      <c r="F372" s="534"/>
      <c r="H372" s="541"/>
      <c r="I372" s="770" t="s">
        <v>10418</v>
      </c>
      <c r="J372" s="525" t="s">
        <v>1678</v>
      </c>
      <c r="K372" s="718">
        <v>0.96499999999999997</v>
      </c>
      <c r="L372" s="1078"/>
      <c r="M372" s="1065"/>
      <c r="N372" s="537"/>
      <c r="P372" s="1079"/>
      <c r="Q372" s="1068"/>
      <c r="R372" s="1069"/>
      <c r="S372" s="1069"/>
      <c r="T372" s="1069"/>
      <c r="U372" s="1070"/>
      <c r="V372" s="537"/>
      <c r="W372" s="537"/>
      <c r="X372" s="534"/>
      <c r="Y372" s="538"/>
      <c r="Z372" s="531">
        <f>ROUND(ROUND(ROUND(ROUND(F361*K372,0)*O371,0)*U373,0),0)</f>
        <v>388</v>
      </c>
      <c r="AA372" s="539"/>
      <c r="AB372" s="533"/>
    </row>
    <row r="373" spans="1:28" ht="16.7" customHeight="1" x14ac:dyDescent="0.15">
      <c r="A373" s="520">
        <v>22</v>
      </c>
      <c r="B373" s="520" t="s">
        <v>20436</v>
      </c>
      <c r="C373" s="540" t="s">
        <v>20437</v>
      </c>
      <c r="D373" s="771"/>
      <c r="E373" s="542"/>
      <c r="F373" s="534"/>
      <c r="H373" s="541"/>
      <c r="I373" s="757"/>
      <c r="J373" s="525"/>
      <c r="K373" s="718"/>
      <c r="L373" s="1078"/>
      <c r="M373" s="968" t="s">
        <v>19773</v>
      </c>
      <c r="N373" s="525" t="s">
        <v>1678</v>
      </c>
      <c r="O373" s="529">
        <v>0.5</v>
      </c>
      <c r="P373" s="1022"/>
      <c r="Q373" s="772"/>
      <c r="R373" s="776"/>
      <c r="S373" s="776"/>
      <c r="T373" s="537" t="s">
        <v>1678</v>
      </c>
      <c r="U373" s="502">
        <v>0.7</v>
      </c>
      <c r="V373" s="534"/>
      <c r="W373" s="537"/>
      <c r="X373" s="534"/>
      <c r="Y373" s="538"/>
      <c r="Z373" s="531">
        <f>ROUND(ROUND(F361*O373,0)*U373,0)</f>
        <v>287</v>
      </c>
      <c r="AA373" s="539"/>
      <c r="AB373" s="533"/>
    </row>
    <row r="374" spans="1:28" ht="16.7" customHeight="1" x14ac:dyDescent="0.15">
      <c r="A374" s="520">
        <v>22</v>
      </c>
      <c r="B374" s="520" t="s">
        <v>20438</v>
      </c>
      <c r="C374" s="540" t="s">
        <v>20439</v>
      </c>
      <c r="D374" s="771"/>
      <c r="E374" s="542"/>
      <c r="F374" s="534"/>
      <c r="H374" s="541"/>
      <c r="I374" s="770" t="s">
        <v>10418</v>
      </c>
      <c r="J374" s="525" t="s">
        <v>1678</v>
      </c>
      <c r="K374" s="718">
        <v>0.96499999999999997</v>
      </c>
      <c r="L374" s="1078"/>
      <c r="M374" s="1065"/>
      <c r="N374" s="537"/>
      <c r="P374" s="1022"/>
      <c r="Q374" s="772"/>
      <c r="R374" s="776"/>
      <c r="S374" s="776"/>
      <c r="T374" s="537"/>
      <c r="V374" s="534"/>
      <c r="W374" s="537"/>
      <c r="X374" s="534"/>
      <c r="Y374" s="538"/>
      <c r="Z374" s="531">
        <f>ROUND(ROUND(ROUND(ROUND(F361*K374,0)*O373,0),0)*U373,0)</f>
        <v>277</v>
      </c>
      <c r="AA374" s="539"/>
      <c r="AB374" s="533"/>
    </row>
    <row r="375" spans="1:28" ht="16.7" customHeight="1" x14ac:dyDescent="0.15">
      <c r="A375" s="520">
        <v>22</v>
      </c>
      <c r="B375" s="520" t="s">
        <v>20440</v>
      </c>
      <c r="C375" s="540" t="s">
        <v>20441</v>
      </c>
      <c r="D375" s="771"/>
      <c r="E375" s="542"/>
      <c r="F375" s="534"/>
      <c r="H375" s="541"/>
      <c r="I375" s="757"/>
      <c r="J375" s="525"/>
      <c r="K375" s="718"/>
      <c r="L375" s="774"/>
      <c r="M375" s="1066" t="s">
        <v>19767</v>
      </c>
      <c r="N375" s="525" t="s">
        <v>1678</v>
      </c>
      <c r="O375" s="529">
        <v>0.7</v>
      </c>
      <c r="P375" s="767"/>
      <c r="Q375" s="522"/>
      <c r="R375" s="525"/>
      <c r="S375" s="525"/>
      <c r="T375" s="525"/>
      <c r="U375" s="529"/>
      <c r="V375" s="534"/>
      <c r="W375" s="537"/>
      <c r="X375" s="936" t="s">
        <v>14983</v>
      </c>
      <c r="Y375" s="941"/>
      <c r="Z375" s="531">
        <f>ROUND(ROUND(F361*O375,0)-X379,0)</f>
        <v>562</v>
      </c>
      <c r="AA375" s="539"/>
      <c r="AB375" s="533"/>
    </row>
    <row r="376" spans="1:28" ht="16.7" customHeight="1" x14ac:dyDescent="0.15">
      <c r="A376" s="520">
        <v>22</v>
      </c>
      <c r="B376" s="520" t="s">
        <v>20442</v>
      </c>
      <c r="C376" s="540" t="s">
        <v>20443</v>
      </c>
      <c r="D376" s="771"/>
      <c r="E376" s="542"/>
      <c r="F376" s="534"/>
      <c r="H376" s="541"/>
      <c r="I376" s="770" t="s">
        <v>10418</v>
      </c>
      <c r="J376" s="525" t="s">
        <v>1678</v>
      </c>
      <c r="K376" s="718">
        <v>0.96499999999999997</v>
      </c>
      <c r="L376" s="774"/>
      <c r="M376" s="1065"/>
      <c r="N376" s="537"/>
      <c r="P376" s="769"/>
      <c r="Q376" s="534"/>
      <c r="R376" s="537"/>
      <c r="S376" s="537"/>
      <c r="T376" s="537"/>
      <c r="V376" s="534"/>
      <c r="W376" s="537"/>
      <c r="X376" s="1068"/>
      <c r="Y376" s="1070"/>
      <c r="Z376" s="531">
        <f>ROUND(ROUND(ROUND(ROUND(F361*K376,0)*O375,0),0)-X379,0)</f>
        <v>542</v>
      </c>
      <c r="AA376" s="539"/>
      <c r="AB376" s="533"/>
    </row>
    <row r="377" spans="1:28" ht="16.7" customHeight="1" x14ac:dyDescent="0.15">
      <c r="A377" s="520">
        <v>22</v>
      </c>
      <c r="B377" s="520" t="s">
        <v>20444</v>
      </c>
      <c r="C377" s="540" t="s">
        <v>20445</v>
      </c>
      <c r="D377" s="771"/>
      <c r="E377" s="542"/>
      <c r="F377" s="534"/>
      <c r="H377" s="541"/>
      <c r="I377" s="757"/>
      <c r="J377" s="525"/>
      <c r="K377" s="718"/>
      <c r="L377" s="774"/>
      <c r="M377" s="968" t="s">
        <v>19773</v>
      </c>
      <c r="N377" s="525" t="s">
        <v>1678</v>
      </c>
      <c r="O377" s="529">
        <v>0.5</v>
      </c>
      <c r="P377" s="769"/>
      <c r="Q377" s="534"/>
      <c r="R377" s="537"/>
      <c r="S377" s="537"/>
      <c r="T377" s="537"/>
      <c r="V377" s="534"/>
      <c r="W377" s="537"/>
      <c r="X377" s="1068"/>
      <c r="Y377" s="1070"/>
      <c r="Z377" s="531">
        <f>ROUND(ROUND(F361*O377,0)-X379,0)</f>
        <v>398</v>
      </c>
      <c r="AA377" s="539"/>
      <c r="AB377" s="533"/>
    </row>
    <row r="378" spans="1:28" ht="16.7" customHeight="1" x14ac:dyDescent="0.15">
      <c r="A378" s="520">
        <v>22</v>
      </c>
      <c r="B378" s="520" t="s">
        <v>20446</v>
      </c>
      <c r="C378" s="540" t="s">
        <v>20447</v>
      </c>
      <c r="D378" s="771"/>
      <c r="E378" s="542"/>
      <c r="F378" s="534"/>
      <c r="H378" s="541"/>
      <c r="I378" s="770" t="s">
        <v>10418</v>
      </c>
      <c r="J378" s="525" t="s">
        <v>1678</v>
      </c>
      <c r="K378" s="718">
        <v>0.96499999999999997</v>
      </c>
      <c r="L378" s="774"/>
      <c r="M378" s="1065"/>
      <c r="N378" s="537"/>
      <c r="P378" s="769"/>
      <c r="Q378" s="534"/>
      <c r="R378" s="537"/>
      <c r="S378" s="537"/>
      <c r="T378" s="537"/>
      <c r="V378" s="534"/>
      <c r="W378" s="537"/>
      <c r="X378" s="1068"/>
      <c r="Y378" s="1070"/>
      <c r="Z378" s="531">
        <f>ROUND(ROUND(ROUND(ROUND(F361*K378,0)*O377,0),0)-X379,0)</f>
        <v>384</v>
      </c>
      <c r="AA378" s="539"/>
      <c r="AB378" s="533"/>
    </row>
    <row r="379" spans="1:28" ht="16.7" customHeight="1" x14ac:dyDescent="0.15">
      <c r="A379" s="520">
        <v>22</v>
      </c>
      <c r="B379" s="520" t="s">
        <v>20448</v>
      </c>
      <c r="C379" s="540" t="s">
        <v>20449</v>
      </c>
      <c r="D379" s="771"/>
      <c r="E379" s="542"/>
      <c r="F379" s="534"/>
      <c r="H379" s="541"/>
      <c r="I379" s="757"/>
      <c r="J379" s="525"/>
      <c r="K379" s="718"/>
      <c r="L379" s="774"/>
      <c r="M379" s="1066" t="s">
        <v>19767</v>
      </c>
      <c r="N379" s="525" t="s">
        <v>1678</v>
      </c>
      <c r="O379" s="529">
        <v>0.7</v>
      </c>
      <c r="P379" s="1077" t="s">
        <v>10423</v>
      </c>
      <c r="Q379" s="936" t="s">
        <v>12821</v>
      </c>
      <c r="R379" s="1067"/>
      <c r="S379" s="1067"/>
      <c r="T379" s="1067"/>
      <c r="U379" s="981"/>
      <c r="V379" s="537"/>
      <c r="W379" s="537"/>
      <c r="X379" s="775">
        <v>12</v>
      </c>
      <c r="Y379" s="942" t="s">
        <v>14988</v>
      </c>
      <c r="Z379" s="531">
        <f>ROUND(ROUND(ROUND(F361*O379,0)*U381,0)-X379,0)</f>
        <v>275</v>
      </c>
      <c r="AA379" s="539"/>
      <c r="AB379" s="533"/>
    </row>
    <row r="380" spans="1:28" ht="16.7" customHeight="1" x14ac:dyDescent="0.15">
      <c r="A380" s="520">
        <v>22</v>
      </c>
      <c r="B380" s="520" t="s">
        <v>20450</v>
      </c>
      <c r="C380" s="540" t="s">
        <v>20451</v>
      </c>
      <c r="D380" s="771"/>
      <c r="E380" s="542"/>
      <c r="F380" s="534"/>
      <c r="H380" s="541"/>
      <c r="I380" s="770" t="s">
        <v>10418</v>
      </c>
      <c r="J380" s="525" t="s">
        <v>1678</v>
      </c>
      <c r="K380" s="718">
        <v>0.96499999999999997</v>
      </c>
      <c r="L380" s="774"/>
      <c r="M380" s="1065"/>
      <c r="N380" s="537"/>
      <c r="P380" s="1079"/>
      <c r="Q380" s="1068"/>
      <c r="R380" s="1069"/>
      <c r="S380" s="1069"/>
      <c r="T380" s="1069"/>
      <c r="U380" s="1070"/>
      <c r="V380" s="537"/>
      <c r="W380" s="537"/>
      <c r="X380" s="534"/>
      <c r="Y380" s="1070"/>
      <c r="Z380" s="531">
        <f>ROUND(ROUND(ROUND(ROUND(ROUND(F361*K380,0)*O379,0)*U381,0),0)-X379,0)</f>
        <v>265</v>
      </c>
      <c r="AA380" s="539"/>
      <c r="AB380" s="533"/>
    </row>
    <row r="381" spans="1:28" ht="16.7" customHeight="1" x14ac:dyDescent="0.15">
      <c r="A381" s="520">
        <v>22</v>
      </c>
      <c r="B381" s="520" t="s">
        <v>20452</v>
      </c>
      <c r="C381" s="540" t="s">
        <v>20453</v>
      </c>
      <c r="D381" s="771"/>
      <c r="E381" s="542"/>
      <c r="F381" s="534"/>
      <c r="H381" s="541"/>
      <c r="I381" s="757"/>
      <c r="J381" s="525"/>
      <c r="K381" s="718"/>
      <c r="L381" s="774"/>
      <c r="M381" s="968" t="s">
        <v>19773</v>
      </c>
      <c r="N381" s="525" t="s">
        <v>1678</v>
      </c>
      <c r="O381" s="529">
        <v>0.5</v>
      </c>
      <c r="P381" s="1022"/>
      <c r="Q381" s="772"/>
      <c r="R381" s="776"/>
      <c r="S381" s="776"/>
      <c r="T381" s="537" t="s">
        <v>1678</v>
      </c>
      <c r="U381" s="502">
        <v>0.5</v>
      </c>
      <c r="V381" s="534"/>
      <c r="W381" s="537"/>
      <c r="X381" s="534"/>
      <c r="Y381" s="538"/>
      <c r="Z381" s="531">
        <f>ROUND(ROUND(ROUND(F361*O381,0)*U381,0)-X379,0)</f>
        <v>193</v>
      </c>
      <c r="AA381" s="539"/>
      <c r="AB381" s="533"/>
    </row>
    <row r="382" spans="1:28" ht="16.7" customHeight="1" x14ac:dyDescent="0.15">
      <c r="A382" s="520">
        <v>22</v>
      </c>
      <c r="B382" s="520" t="s">
        <v>20454</v>
      </c>
      <c r="C382" s="540" t="s">
        <v>20455</v>
      </c>
      <c r="D382" s="771"/>
      <c r="E382" s="542"/>
      <c r="F382" s="534"/>
      <c r="H382" s="541"/>
      <c r="I382" s="770" t="s">
        <v>10418</v>
      </c>
      <c r="J382" s="525" t="s">
        <v>1678</v>
      </c>
      <c r="K382" s="718">
        <v>0.96499999999999997</v>
      </c>
      <c r="L382" s="774"/>
      <c r="M382" s="1065"/>
      <c r="N382" s="537"/>
      <c r="P382" s="1022"/>
      <c r="Q382" s="772"/>
      <c r="R382" s="776"/>
      <c r="S382" s="776"/>
      <c r="T382" s="537"/>
      <c r="V382" s="534"/>
      <c r="W382" s="537"/>
      <c r="X382" s="534"/>
      <c r="Y382" s="538"/>
      <c r="Z382" s="531">
        <f>ROUND(ROUND(ROUND(ROUND(ROUND(F361*K382,0)*O381,0),0)*U381,0)-X379,0)</f>
        <v>186</v>
      </c>
      <c r="AA382" s="539"/>
      <c r="AB382" s="533"/>
    </row>
    <row r="383" spans="1:28" ht="16.7" customHeight="1" x14ac:dyDescent="0.15">
      <c r="A383" s="520">
        <v>22</v>
      </c>
      <c r="B383" s="520" t="s">
        <v>20456</v>
      </c>
      <c r="C383" s="540" t="s">
        <v>20457</v>
      </c>
      <c r="D383" s="771"/>
      <c r="E383" s="542"/>
      <c r="F383" s="534"/>
      <c r="H383" s="541"/>
      <c r="I383" s="757"/>
      <c r="J383" s="525"/>
      <c r="K383" s="718"/>
      <c r="L383" s="774"/>
      <c r="M383" s="1066" t="s">
        <v>19767</v>
      </c>
      <c r="N383" s="525" t="s">
        <v>1678</v>
      </c>
      <c r="O383" s="529">
        <v>0.7</v>
      </c>
      <c r="P383" s="1079"/>
      <c r="Q383" s="936" t="s">
        <v>12830</v>
      </c>
      <c r="R383" s="1067"/>
      <c r="S383" s="1067"/>
      <c r="T383" s="1067"/>
      <c r="U383" s="981"/>
      <c r="V383" s="537"/>
      <c r="W383" s="537"/>
      <c r="X383" s="534"/>
      <c r="Y383" s="538"/>
      <c r="Z383" s="531">
        <f>ROUND(ROUND(ROUND(F361*O383,0)*U385,0)-X379,0)</f>
        <v>390</v>
      </c>
      <c r="AA383" s="539"/>
      <c r="AB383" s="533"/>
    </row>
    <row r="384" spans="1:28" ht="16.7" customHeight="1" x14ac:dyDescent="0.15">
      <c r="A384" s="520">
        <v>22</v>
      </c>
      <c r="B384" s="520" t="s">
        <v>20458</v>
      </c>
      <c r="C384" s="540" t="s">
        <v>20459</v>
      </c>
      <c r="D384" s="771"/>
      <c r="E384" s="542"/>
      <c r="F384" s="534"/>
      <c r="H384" s="541"/>
      <c r="I384" s="770" t="s">
        <v>10418</v>
      </c>
      <c r="J384" s="525" t="s">
        <v>1678</v>
      </c>
      <c r="K384" s="718">
        <v>0.96499999999999997</v>
      </c>
      <c r="L384" s="774"/>
      <c r="M384" s="1065"/>
      <c r="N384" s="537"/>
      <c r="P384" s="1079"/>
      <c r="Q384" s="1068"/>
      <c r="R384" s="1069"/>
      <c r="S384" s="1069"/>
      <c r="T384" s="1069"/>
      <c r="U384" s="1070"/>
      <c r="V384" s="537"/>
      <c r="W384" s="537"/>
      <c r="X384" s="534"/>
      <c r="Y384" s="538"/>
      <c r="Z384" s="531">
        <f>ROUND(ROUND(ROUND(ROUND(ROUND(F361*K384,0)*O383,0)*U385,0),0)-X379,0)</f>
        <v>376</v>
      </c>
      <c r="AA384" s="539"/>
      <c r="AB384" s="533"/>
    </row>
    <row r="385" spans="1:28" ht="16.7" customHeight="1" x14ac:dyDescent="0.15">
      <c r="A385" s="520">
        <v>22</v>
      </c>
      <c r="B385" s="520" t="s">
        <v>20460</v>
      </c>
      <c r="C385" s="540" t="s">
        <v>20461</v>
      </c>
      <c r="D385" s="771"/>
      <c r="E385" s="542"/>
      <c r="F385" s="534"/>
      <c r="H385" s="541"/>
      <c r="I385" s="757"/>
      <c r="J385" s="525"/>
      <c r="K385" s="718"/>
      <c r="L385" s="774"/>
      <c r="M385" s="968" t="s">
        <v>19773</v>
      </c>
      <c r="N385" s="525" t="s">
        <v>1678</v>
      </c>
      <c r="O385" s="529">
        <v>0.5</v>
      </c>
      <c r="P385" s="1022"/>
      <c r="Q385" s="772"/>
      <c r="R385" s="776"/>
      <c r="S385" s="776"/>
      <c r="T385" s="537" t="s">
        <v>1678</v>
      </c>
      <c r="U385" s="502">
        <v>0.7</v>
      </c>
      <c r="V385" s="534"/>
      <c r="W385" s="537"/>
      <c r="X385" s="534"/>
      <c r="Y385" s="538"/>
      <c r="Z385" s="531">
        <f>ROUND(ROUND(ROUND(F361*O385,0)*U385,0)-X379,0)</f>
        <v>275</v>
      </c>
      <c r="AA385" s="539"/>
      <c r="AB385" s="533"/>
    </row>
    <row r="386" spans="1:28" ht="16.7" customHeight="1" x14ac:dyDescent="0.15">
      <c r="A386" s="520">
        <v>22</v>
      </c>
      <c r="B386" s="520" t="s">
        <v>20462</v>
      </c>
      <c r="C386" s="540" t="s">
        <v>20463</v>
      </c>
      <c r="D386" s="771"/>
      <c r="E386" s="542"/>
      <c r="F386" s="534"/>
      <c r="H386" s="541"/>
      <c r="I386" s="770" t="s">
        <v>10418</v>
      </c>
      <c r="J386" s="525" t="s">
        <v>1678</v>
      </c>
      <c r="K386" s="718">
        <v>0.96499999999999997</v>
      </c>
      <c r="L386" s="774"/>
      <c r="M386" s="1065"/>
      <c r="N386" s="537"/>
      <c r="P386" s="1022"/>
      <c r="Q386" s="772"/>
      <c r="R386" s="776"/>
      <c r="S386" s="776"/>
      <c r="T386" s="537"/>
      <c r="V386" s="534"/>
      <c r="W386" s="537"/>
      <c r="X386" s="534"/>
      <c r="Y386" s="538"/>
      <c r="Z386" s="531">
        <f>ROUND(ROUND(ROUND(ROUND(ROUND(F361*K386,0)*O385,0),0)*U385,0)-X379,0)</f>
        <v>265</v>
      </c>
      <c r="AA386" s="539"/>
      <c r="AB386" s="533"/>
    </row>
    <row r="387" spans="1:28" ht="16.7" customHeight="1" x14ac:dyDescent="0.15">
      <c r="A387" s="520">
        <v>22</v>
      </c>
      <c r="B387" s="520" t="s">
        <v>20464</v>
      </c>
      <c r="C387" s="540" t="s">
        <v>20465</v>
      </c>
      <c r="D387" s="771"/>
      <c r="E387" s="542"/>
      <c r="F387" s="534"/>
      <c r="H387" s="541"/>
      <c r="I387" s="757"/>
      <c r="J387" s="525"/>
      <c r="K387" s="718"/>
      <c r="L387" s="774"/>
      <c r="M387" s="1066" t="s">
        <v>19767</v>
      </c>
      <c r="N387" s="525" t="s">
        <v>1678</v>
      </c>
      <c r="O387" s="529">
        <v>0.7</v>
      </c>
      <c r="P387" s="1077" t="s">
        <v>14959</v>
      </c>
      <c r="Q387" s="936" t="s">
        <v>12840</v>
      </c>
      <c r="R387" s="1067"/>
      <c r="S387" s="1067"/>
      <c r="T387" s="1067"/>
      <c r="U387" s="981"/>
      <c r="V387" s="537"/>
      <c r="W387" s="537"/>
      <c r="X387" s="534"/>
      <c r="Y387" s="538"/>
      <c r="Z387" s="531">
        <f>ROUND(ROUND(ROUND(F361*O387,0)*U389,0)-X379,0)</f>
        <v>390</v>
      </c>
      <c r="AA387" s="539"/>
      <c r="AB387" s="533"/>
    </row>
    <row r="388" spans="1:28" ht="16.7" customHeight="1" x14ac:dyDescent="0.15">
      <c r="A388" s="520">
        <v>22</v>
      </c>
      <c r="B388" s="520" t="s">
        <v>20466</v>
      </c>
      <c r="C388" s="540" t="s">
        <v>20467</v>
      </c>
      <c r="D388" s="771"/>
      <c r="E388" s="542"/>
      <c r="F388" s="534"/>
      <c r="H388" s="541"/>
      <c r="I388" s="770" t="s">
        <v>10418</v>
      </c>
      <c r="J388" s="525" t="s">
        <v>1678</v>
      </c>
      <c r="K388" s="718">
        <v>0.96499999999999997</v>
      </c>
      <c r="L388" s="774"/>
      <c r="M388" s="1065"/>
      <c r="N388" s="537"/>
      <c r="P388" s="1079"/>
      <c r="Q388" s="1068"/>
      <c r="R388" s="1069"/>
      <c r="S388" s="1069"/>
      <c r="T388" s="1069"/>
      <c r="U388" s="1070"/>
      <c r="V388" s="537"/>
      <c r="W388" s="537"/>
      <c r="X388" s="534"/>
      <c r="Y388" s="538"/>
      <c r="Z388" s="531">
        <f>ROUND(ROUND(ROUND(ROUND(ROUND(F361*K388,0)*O387,0)*U389,0),0)-X379,0)</f>
        <v>376</v>
      </c>
      <c r="AA388" s="539"/>
      <c r="AB388" s="533"/>
    </row>
    <row r="389" spans="1:28" ht="16.7" customHeight="1" x14ac:dyDescent="0.15">
      <c r="A389" s="520">
        <v>22</v>
      </c>
      <c r="B389" s="520" t="s">
        <v>20468</v>
      </c>
      <c r="C389" s="540" t="s">
        <v>20469</v>
      </c>
      <c r="D389" s="771"/>
      <c r="E389" s="542"/>
      <c r="F389" s="534"/>
      <c r="H389" s="541"/>
      <c r="I389" s="757"/>
      <c r="J389" s="525"/>
      <c r="K389" s="718"/>
      <c r="L389" s="774"/>
      <c r="M389" s="968" t="s">
        <v>19773</v>
      </c>
      <c r="N389" s="525" t="s">
        <v>1678</v>
      </c>
      <c r="O389" s="529">
        <v>0.5</v>
      </c>
      <c r="P389" s="1022"/>
      <c r="Q389" s="772"/>
      <c r="R389" s="776"/>
      <c r="S389" s="776"/>
      <c r="T389" s="537" t="s">
        <v>1678</v>
      </c>
      <c r="U389" s="502">
        <v>0.7</v>
      </c>
      <c r="V389" s="534"/>
      <c r="W389" s="537"/>
      <c r="X389" s="534"/>
      <c r="Y389" s="538"/>
      <c r="Z389" s="531">
        <f>ROUND(ROUND(ROUND(F361*O389,0)*U389,0)-X379,0)</f>
        <v>275</v>
      </c>
      <c r="AA389" s="539"/>
      <c r="AB389" s="533"/>
    </row>
    <row r="390" spans="1:28" ht="16.7" customHeight="1" x14ac:dyDescent="0.15">
      <c r="A390" s="520">
        <v>22</v>
      </c>
      <c r="B390" s="520" t="s">
        <v>20470</v>
      </c>
      <c r="C390" s="540" t="s">
        <v>20471</v>
      </c>
      <c r="D390" s="777"/>
      <c r="E390" s="557"/>
      <c r="F390" s="550"/>
      <c r="G390" s="650"/>
      <c r="H390" s="558"/>
      <c r="I390" s="778" t="s">
        <v>10418</v>
      </c>
      <c r="J390" s="526" t="s">
        <v>1678</v>
      </c>
      <c r="K390" s="575">
        <v>0.96499999999999997</v>
      </c>
      <c r="L390" s="779"/>
      <c r="M390" s="1083"/>
      <c r="N390" s="544"/>
      <c r="O390" s="548"/>
      <c r="P390" s="1023"/>
      <c r="Q390" s="780"/>
      <c r="R390" s="781"/>
      <c r="S390" s="781"/>
      <c r="T390" s="544"/>
      <c r="U390" s="548"/>
      <c r="V390" s="550"/>
      <c r="W390" s="544"/>
      <c r="X390" s="550"/>
      <c r="Y390" s="553"/>
      <c r="Z390" s="531">
        <f>ROUND(ROUND(ROUND(ROUND(ROUND(F361*K390,0)*O389,0),0)*U389,0)-X379,0)</f>
        <v>265</v>
      </c>
      <c r="AA390" s="559"/>
      <c r="AB390" s="533"/>
    </row>
    <row r="391" spans="1:28" ht="16.7" customHeight="1" x14ac:dyDescent="0.15">
      <c r="A391" s="520">
        <v>22</v>
      </c>
      <c r="B391" s="520" t="s">
        <v>20472</v>
      </c>
      <c r="C391" s="540" t="s">
        <v>20473</v>
      </c>
      <c r="D391" s="1080" t="s">
        <v>12810</v>
      </c>
      <c r="E391" s="945" t="s">
        <v>13538</v>
      </c>
      <c r="F391" s="947" t="s">
        <v>10567</v>
      </c>
      <c r="G391" s="947"/>
      <c r="H391" s="941"/>
      <c r="I391" s="757"/>
      <c r="J391" s="525"/>
      <c r="K391" s="718"/>
      <c r="L391" s="1074" t="s">
        <v>19766</v>
      </c>
      <c r="M391" s="1066" t="s">
        <v>19767</v>
      </c>
      <c r="N391" s="525" t="s">
        <v>1678</v>
      </c>
      <c r="O391" s="529">
        <v>0.7</v>
      </c>
      <c r="P391" s="767"/>
      <c r="Q391" s="522"/>
      <c r="R391" s="525"/>
      <c r="S391" s="525"/>
      <c r="T391" s="525"/>
      <c r="U391" s="529"/>
      <c r="V391" s="522"/>
      <c r="W391" s="525"/>
      <c r="X391" s="522"/>
      <c r="Y391" s="530"/>
      <c r="Z391" s="531">
        <f>ROUND(F393*O391,0)</f>
        <v>393</v>
      </c>
      <c r="AA391" s="532"/>
      <c r="AB391" s="533"/>
    </row>
    <row r="392" spans="1:28" ht="16.7" customHeight="1" x14ac:dyDescent="0.15">
      <c r="A392" s="520">
        <v>22</v>
      </c>
      <c r="B392" s="520" t="s">
        <v>20474</v>
      </c>
      <c r="C392" s="540" t="s">
        <v>20475</v>
      </c>
      <c r="D392" s="1081"/>
      <c r="E392" s="946"/>
      <c r="F392" s="1069"/>
      <c r="G392" s="1069"/>
      <c r="H392" s="1070"/>
      <c r="I392" s="770" t="s">
        <v>10418</v>
      </c>
      <c r="J392" s="525" t="s">
        <v>1678</v>
      </c>
      <c r="K392" s="718">
        <v>0.96499999999999997</v>
      </c>
      <c r="L392" s="1084"/>
      <c r="M392" s="1065"/>
      <c r="N392" s="537"/>
      <c r="P392" s="769"/>
      <c r="Q392" s="534"/>
      <c r="R392" s="537"/>
      <c r="S392" s="537"/>
      <c r="T392" s="537"/>
      <c r="V392" s="534"/>
      <c r="W392" s="537"/>
      <c r="X392" s="534"/>
      <c r="Y392" s="538"/>
      <c r="Z392" s="531">
        <f>ROUND(ROUND(ROUND(F393*K392,0)*O391,0),0)</f>
        <v>379</v>
      </c>
      <c r="AA392" s="539"/>
      <c r="AB392" s="533"/>
    </row>
    <row r="393" spans="1:28" ht="16.7" customHeight="1" x14ac:dyDescent="0.15">
      <c r="A393" s="520">
        <v>22</v>
      </c>
      <c r="B393" s="520" t="s">
        <v>20476</v>
      </c>
      <c r="C393" s="540" t="s">
        <v>20477</v>
      </c>
      <c r="D393" s="1082"/>
      <c r="E393" s="1053"/>
      <c r="F393" s="1035">
        <f>'6生活介護(基本)'!F585</f>
        <v>562</v>
      </c>
      <c r="G393" s="1035"/>
      <c r="H393" s="541" t="s">
        <v>9</v>
      </c>
      <c r="I393" s="757"/>
      <c r="J393" s="525"/>
      <c r="K393" s="718"/>
      <c r="L393" s="1084"/>
      <c r="M393" s="968" t="s">
        <v>19773</v>
      </c>
      <c r="N393" s="525" t="s">
        <v>1678</v>
      </c>
      <c r="O393" s="529">
        <v>0.5</v>
      </c>
      <c r="P393" s="769"/>
      <c r="Q393" s="534"/>
      <c r="R393" s="537"/>
      <c r="S393" s="537"/>
      <c r="T393" s="537"/>
      <c r="V393" s="534"/>
      <c r="W393" s="537"/>
      <c r="X393" s="534"/>
      <c r="Y393" s="538"/>
      <c r="Z393" s="531">
        <f>ROUND(F393*O393,0)</f>
        <v>281</v>
      </c>
      <c r="AA393" s="539"/>
      <c r="AB393" s="533"/>
    </row>
    <row r="394" spans="1:28" ht="16.7" customHeight="1" x14ac:dyDescent="0.15">
      <c r="A394" s="520">
        <v>22</v>
      </c>
      <c r="B394" s="520" t="s">
        <v>20478</v>
      </c>
      <c r="C394" s="540" t="s">
        <v>20479</v>
      </c>
      <c r="D394" s="1082"/>
      <c r="E394" s="1053"/>
      <c r="F394" s="537"/>
      <c r="H394" s="541"/>
      <c r="I394" s="770" t="s">
        <v>10418</v>
      </c>
      <c r="J394" s="525" t="s">
        <v>1678</v>
      </c>
      <c r="K394" s="718">
        <v>0.96499999999999997</v>
      </c>
      <c r="L394" s="1084"/>
      <c r="M394" s="1065"/>
      <c r="N394" s="537"/>
      <c r="P394" s="769"/>
      <c r="Q394" s="534"/>
      <c r="R394" s="537"/>
      <c r="S394" s="537"/>
      <c r="T394" s="537"/>
      <c r="V394" s="534"/>
      <c r="W394" s="537"/>
      <c r="X394" s="534"/>
      <c r="Y394" s="538"/>
      <c r="Z394" s="531">
        <f>ROUND(ROUND(ROUND(F393*K394,0)*O393,0),0)</f>
        <v>271</v>
      </c>
      <c r="AA394" s="539"/>
      <c r="AB394" s="533"/>
    </row>
    <row r="395" spans="1:28" ht="16.7" customHeight="1" x14ac:dyDescent="0.15">
      <c r="A395" s="520">
        <v>22</v>
      </c>
      <c r="B395" s="520" t="s">
        <v>20480</v>
      </c>
      <c r="C395" s="540" t="s">
        <v>20481</v>
      </c>
      <c r="D395" s="1082"/>
      <c r="E395" s="1053"/>
      <c r="F395" s="537"/>
      <c r="H395" s="541"/>
      <c r="I395" s="757"/>
      <c r="J395" s="525"/>
      <c r="K395" s="718"/>
      <c r="L395" s="1084"/>
      <c r="M395" s="1066" t="s">
        <v>19767</v>
      </c>
      <c r="N395" s="525" t="s">
        <v>1678</v>
      </c>
      <c r="O395" s="529">
        <v>0.7</v>
      </c>
      <c r="P395" s="1077" t="s">
        <v>10423</v>
      </c>
      <c r="Q395" s="936" t="s">
        <v>12821</v>
      </c>
      <c r="R395" s="1067"/>
      <c r="S395" s="1067"/>
      <c r="T395" s="1067"/>
      <c r="U395" s="981"/>
      <c r="V395" s="537"/>
      <c r="W395" s="537"/>
      <c r="X395" s="534"/>
      <c r="Y395" s="538"/>
      <c r="Z395" s="531">
        <f>ROUND(ROUND(F393*O395,0)*U397,0)</f>
        <v>197</v>
      </c>
      <c r="AA395" s="539"/>
      <c r="AB395" s="533"/>
    </row>
    <row r="396" spans="1:28" ht="16.7" customHeight="1" x14ac:dyDescent="0.15">
      <c r="A396" s="520">
        <v>22</v>
      </c>
      <c r="B396" s="520" t="s">
        <v>20482</v>
      </c>
      <c r="C396" s="540" t="s">
        <v>20483</v>
      </c>
      <c r="D396" s="1082"/>
      <c r="E396" s="1053"/>
      <c r="F396" s="537"/>
      <c r="H396" s="541"/>
      <c r="I396" s="770" t="s">
        <v>10418</v>
      </c>
      <c r="J396" s="525" t="s">
        <v>1678</v>
      </c>
      <c r="K396" s="718">
        <v>0.96499999999999997</v>
      </c>
      <c r="L396" s="1084"/>
      <c r="M396" s="1065"/>
      <c r="N396" s="537"/>
      <c r="P396" s="1079"/>
      <c r="Q396" s="1068"/>
      <c r="R396" s="1069"/>
      <c r="S396" s="1069"/>
      <c r="T396" s="1069"/>
      <c r="U396" s="1070"/>
      <c r="V396" s="537"/>
      <c r="W396" s="537"/>
      <c r="X396" s="534"/>
      <c r="Y396" s="538"/>
      <c r="Z396" s="531">
        <f>ROUND(ROUND(ROUND(ROUND(F393*K396,0)*O395,0)*U397,0),0)</f>
        <v>190</v>
      </c>
      <c r="AA396" s="539"/>
      <c r="AB396" s="533"/>
    </row>
    <row r="397" spans="1:28" ht="16.7" customHeight="1" x14ac:dyDescent="0.15">
      <c r="A397" s="520">
        <v>22</v>
      </c>
      <c r="B397" s="520" t="s">
        <v>20484</v>
      </c>
      <c r="C397" s="540" t="s">
        <v>20485</v>
      </c>
      <c r="D397" s="771"/>
      <c r="E397" s="542"/>
      <c r="F397" s="534"/>
      <c r="H397" s="541"/>
      <c r="I397" s="757"/>
      <c r="J397" s="525"/>
      <c r="K397" s="718"/>
      <c r="L397" s="1084"/>
      <c r="M397" s="968" t="s">
        <v>19773</v>
      </c>
      <c r="N397" s="525" t="s">
        <v>1678</v>
      </c>
      <c r="O397" s="529">
        <v>0.5</v>
      </c>
      <c r="P397" s="1022"/>
      <c r="Q397" s="772"/>
      <c r="R397" s="776"/>
      <c r="S397" s="776"/>
      <c r="T397" s="537" t="s">
        <v>1678</v>
      </c>
      <c r="U397" s="502">
        <v>0.5</v>
      </c>
      <c r="V397" s="534"/>
      <c r="W397" s="537"/>
      <c r="X397" s="534"/>
      <c r="Y397" s="538"/>
      <c r="Z397" s="531">
        <f>ROUND(ROUND(F393*O397,0)*U397,0)</f>
        <v>141</v>
      </c>
      <c r="AA397" s="539"/>
      <c r="AB397" s="533"/>
    </row>
    <row r="398" spans="1:28" ht="16.7" customHeight="1" x14ac:dyDescent="0.15">
      <c r="A398" s="520">
        <v>22</v>
      </c>
      <c r="B398" s="520" t="s">
        <v>20486</v>
      </c>
      <c r="C398" s="540" t="s">
        <v>20487</v>
      </c>
      <c r="D398" s="771"/>
      <c r="E398" s="542"/>
      <c r="F398" s="534"/>
      <c r="H398" s="541"/>
      <c r="I398" s="770" t="s">
        <v>10418</v>
      </c>
      <c r="J398" s="525" t="s">
        <v>1678</v>
      </c>
      <c r="K398" s="718">
        <v>0.96499999999999997</v>
      </c>
      <c r="L398" s="1084"/>
      <c r="M398" s="1065"/>
      <c r="N398" s="537"/>
      <c r="P398" s="1022"/>
      <c r="Q398" s="772"/>
      <c r="R398" s="776"/>
      <c r="S398" s="776"/>
      <c r="T398" s="537"/>
      <c r="V398" s="534"/>
      <c r="W398" s="537"/>
      <c r="X398" s="534"/>
      <c r="Y398" s="538"/>
      <c r="Z398" s="531">
        <f>ROUND(ROUND(ROUND(ROUND(F393*K398,0)*O397,0),0)*U397,0)</f>
        <v>136</v>
      </c>
      <c r="AA398" s="539"/>
      <c r="AB398" s="533"/>
    </row>
    <row r="399" spans="1:28" ht="16.7" customHeight="1" x14ac:dyDescent="0.15">
      <c r="A399" s="520">
        <v>22</v>
      </c>
      <c r="B399" s="520" t="s">
        <v>20488</v>
      </c>
      <c r="C399" s="540" t="s">
        <v>20489</v>
      </c>
      <c r="D399" s="771"/>
      <c r="E399" s="542"/>
      <c r="F399" s="534"/>
      <c r="H399" s="541"/>
      <c r="I399" s="757"/>
      <c r="J399" s="525"/>
      <c r="K399" s="718"/>
      <c r="L399" s="1084"/>
      <c r="M399" s="1066" t="s">
        <v>19767</v>
      </c>
      <c r="N399" s="525" t="s">
        <v>1678</v>
      </c>
      <c r="O399" s="529">
        <v>0.7</v>
      </c>
      <c r="P399" s="1079"/>
      <c r="Q399" s="936" t="s">
        <v>12830</v>
      </c>
      <c r="R399" s="1067"/>
      <c r="S399" s="1067"/>
      <c r="T399" s="1067"/>
      <c r="U399" s="981"/>
      <c r="V399" s="537"/>
      <c r="W399" s="537"/>
      <c r="X399" s="534"/>
      <c r="Y399" s="538"/>
      <c r="Z399" s="531">
        <f>ROUND(ROUND(F393*O399,0)*U401,0)</f>
        <v>275</v>
      </c>
      <c r="AA399" s="539"/>
      <c r="AB399" s="533"/>
    </row>
    <row r="400" spans="1:28" ht="16.7" customHeight="1" x14ac:dyDescent="0.15">
      <c r="A400" s="520">
        <v>22</v>
      </c>
      <c r="B400" s="520" t="s">
        <v>20490</v>
      </c>
      <c r="C400" s="540" t="s">
        <v>20491</v>
      </c>
      <c r="D400" s="771"/>
      <c r="E400" s="542"/>
      <c r="F400" s="534"/>
      <c r="H400" s="541"/>
      <c r="I400" s="770" t="s">
        <v>10418</v>
      </c>
      <c r="J400" s="525" t="s">
        <v>1678</v>
      </c>
      <c r="K400" s="718">
        <v>0.96499999999999997</v>
      </c>
      <c r="L400" s="1084"/>
      <c r="M400" s="1065"/>
      <c r="N400" s="537"/>
      <c r="P400" s="1079"/>
      <c r="Q400" s="1068"/>
      <c r="R400" s="1069"/>
      <c r="S400" s="1069"/>
      <c r="T400" s="1069"/>
      <c r="U400" s="1070"/>
      <c r="V400" s="537"/>
      <c r="W400" s="537"/>
      <c r="X400" s="534"/>
      <c r="Y400" s="538"/>
      <c r="Z400" s="531">
        <f>ROUND(ROUND(ROUND(ROUND(F393*K400,0)*O399,0)*U401,0),0)</f>
        <v>265</v>
      </c>
      <c r="AA400" s="539"/>
      <c r="AB400" s="533"/>
    </row>
    <row r="401" spans="1:28" ht="16.7" customHeight="1" x14ac:dyDescent="0.15">
      <c r="A401" s="520">
        <v>22</v>
      </c>
      <c r="B401" s="520" t="s">
        <v>20492</v>
      </c>
      <c r="C401" s="540" t="s">
        <v>20493</v>
      </c>
      <c r="D401" s="771"/>
      <c r="E401" s="542"/>
      <c r="F401" s="534"/>
      <c r="H401" s="541"/>
      <c r="I401" s="757"/>
      <c r="J401" s="525"/>
      <c r="K401" s="718"/>
      <c r="L401" s="1084"/>
      <c r="M401" s="968" t="s">
        <v>19773</v>
      </c>
      <c r="N401" s="525" t="s">
        <v>1678</v>
      </c>
      <c r="O401" s="529">
        <v>0.5</v>
      </c>
      <c r="P401" s="1022"/>
      <c r="Q401" s="772"/>
      <c r="R401" s="776"/>
      <c r="S401" s="776"/>
      <c r="T401" s="537" t="s">
        <v>1678</v>
      </c>
      <c r="U401" s="502">
        <v>0.7</v>
      </c>
      <c r="V401" s="534"/>
      <c r="W401" s="537"/>
      <c r="X401" s="534"/>
      <c r="Y401" s="538"/>
      <c r="Z401" s="531">
        <f>ROUND(ROUND(F393*O401,0)*U401,0)</f>
        <v>197</v>
      </c>
      <c r="AA401" s="539"/>
      <c r="AB401" s="533"/>
    </row>
    <row r="402" spans="1:28" ht="16.7" customHeight="1" x14ac:dyDescent="0.15">
      <c r="A402" s="520">
        <v>22</v>
      </c>
      <c r="B402" s="520" t="s">
        <v>20494</v>
      </c>
      <c r="C402" s="540" t="s">
        <v>20495</v>
      </c>
      <c r="D402" s="771"/>
      <c r="E402" s="542"/>
      <c r="F402" s="534"/>
      <c r="H402" s="541"/>
      <c r="I402" s="770" t="s">
        <v>10418</v>
      </c>
      <c r="J402" s="525" t="s">
        <v>1678</v>
      </c>
      <c r="K402" s="718">
        <v>0.96499999999999997</v>
      </c>
      <c r="L402" s="1084"/>
      <c r="M402" s="1065"/>
      <c r="N402" s="537"/>
      <c r="P402" s="1022"/>
      <c r="Q402" s="772"/>
      <c r="R402" s="776"/>
      <c r="S402" s="776"/>
      <c r="T402" s="537"/>
      <c r="V402" s="534"/>
      <c r="W402" s="537"/>
      <c r="X402" s="534"/>
      <c r="Y402" s="538"/>
      <c r="Z402" s="531">
        <f>ROUND(ROUND(ROUND(ROUND(F393*K402,0)*O401,0),0)*U401,0)</f>
        <v>190</v>
      </c>
      <c r="AA402" s="539"/>
      <c r="AB402" s="533"/>
    </row>
    <row r="403" spans="1:28" ht="16.7" customHeight="1" x14ac:dyDescent="0.15">
      <c r="A403" s="520">
        <v>22</v>
      </c>
      <c r="B403" s="520" t="s">
        <v>20496</v>
      </c>
      <c r="C403" s="540" t="s">
        <v>20497</v>
      </c>
      <c r="D403" s="771"/>
      <c r="E403" s="542"/>
      <c r="F403" s="534"/>
      <c r="H403" s="541"/>
      <c r="I403" s="757"/>
      <c r="J403" s="525"/>
      <c r="K403" s="718"/>
      <c r="L403" s="1084"/>
      <c r="M403" s="1066" t="s">
        <v>19767</v>
      </c>
      <c r="N403" s="525" t="s">
        <v>1678</v>
      </c>
      <c r="O403" s="529">
        <v>0.7</v>
      </c>
      <c r="P403" s="1077" t="s">
        <v>14959</v>
      </c>
      <c r="Q403" s="936" t="s">
        <v>12840</v>
      </c>
      <c r="R403" s="1067"/>
      <c r="S403" s="1067"/>
      <c r="T403" s="1067"/>
      <c r="U403" s="981"/>
      <c r="V403" s="537"/>
      <c r="W403" s="537"/>
      <c r="X403" s="534"/>
      <c r="Y403" s="538"/>
      <c r="Z403" s="531">
        <f>ROUND(ROUND(F393*O403,0)*U405,0)</f>
        <v>275</v>
      </c>
      <c r="AA403" s="539"/>
      <c r="AB403" s="533"/>
    </row>
    <row r="404" spans="1:28" ht="16.7" customHeight="1" x14ac:dyDescent="0.15">
      <c r="A404" s="520">
        <v>22</v>
      </c>
      <c r="B404" s="520" t="s">
        <v>20498</v>
      </c>
      <c r="C404" s="540" t="s">
        <v>20499</v>
      </c>
      <c r="D404" s="771"/>
      <c r="E404" s="542"/>
      <c r="F404" s="534"/>
      <c r="H404" s="541"/>
      <c r="I404" s="770" t="s">
        <v>10418</v>
      </c>
      <c r="J404" s="525" t="s">
        <v>1678</v>
      </c>
      <c r="K404" s="718">
        <v>0.96499999999999997</v>
      </c>
      <c r="L404" s="1084"/>
      <c r="M404" s="1065"/>
      <c r="N404" s="537"/>
      <c r="P404" s="1079"/>
      <c r="Q404" s="1068"/>
      <c r="R404" s="1069"/>
      <c r="S404" s="1069"/>
      <c r="T404" s="1069"/>
      <c r="U404" s="1070"/>
      <c r="V404" s="537"/>
      <c r="W404" s="537"/>
      <c r="X404" s="534"/>
      <c r="Y404" s="538"/>
      <c r="Z404" s="531">
        <f>ROUND(ROUND(ROUND(ROUND(F393*K404,0)*O403,0)*U405,0),0)</f>
        <v>265</v>
      </c>
      <c r="AA404" s="539"/>
      <c r="AB404" s="533"/>
    </row>
    <row r="405" spans="1:28" ht="16.7" customHeight="1" x14ac:dyDescent="0.15">
      <c r="A405" s="520">
        <v>22</v>
      </c>
      <c r="B405" s="520" t="s">
        <v>20500</v>
      </c>
      <c r="C405" s="540" t="s">
        <v>20501</v>
      </c>
      <c r="D405" s="771"/>
      <c r="E405" s="542"/>
      <c r="F405" s="534"/>
      <c r="H405" s="541"/>
      <c r="I405" s="757"/>
      <c r="J405" s="525"/>
      <c r="K405" s="718"/>
      <c r="L405" s="1084"/>
      <c r="M405" s="968" t="s">
        <v>19773</v>
      </c>
      <c r="N405" s="525" t="s">
        <v>1678</v>
      </c>
      <c r="O405" s="529">
        <v>0.5</v>
      </c>
      <c r="P405" s="1022"/>
      <c r="Q405" s="772"/>
      <c r="R405" s="776"/>
      <c r="S405" s="776"/>
      <c r="T405" s="537" t="s">
        <v>1678</v>
      </c>
      <c r="U405" s="502">
        <v>0.7</v>
      </c>
      <c r="V405" s="534"/>
      <c r="W405" s="537"/>
      <c r="X405" s="534"/>
      <c r="Y405" s="538"/>
      <c r="Z405" s="531">
        <f>ROUND(ROUND(F393*O405,0)*U405,0)</f>
        <v>197</v>
      </c>
      <c r="AA405" s="539"/>
      <c r="AB405" s="533"/>
    </row>
    <row r="406" spans="1:28" ht="16.7" customHeight="1" x14ac:dyDescent="0.15">
      <c r="A406" s="520">
        <v>22</v>
      </c>
      <c r="B406" s="520" t="s">
        <v>20502</v>
      </c>
      <c r="C406" s="540" t="s">
        <v>20503</v>
      </c>
      <c r="D406" s="771"/>
      <c r="E406" s="542"/>
      <c r="F406" s="534"/>
      <c r="H406" s="541"/>
      <c r="I406" s="770" t="s">
        <v>10418</v>
      </c>
      <c r="J406" s="525" t="s">
        <v>1678</v>
      </c>
      <c r="K406" s="718">
        <v>0.96499999999999997</v>
      </c>
      <c r="L406" s="1084"/>
      <c r="M406" s="1065"/>
      <c r="N406" s="537"/>
      <c r="P406" s="1022"/>
      <c r="Q406" s="772"/>
      <c r="R406" s="776"/>
      <c r="S406" s="776"/>
      <c r="T406" s="537"/>
      <c r="V406" s="534"/>
      <c r="W406" s="537"/>
      <c r="X406" s="534"/>
      <c r="Y406" s="538"/>
      <c r="Z406" s="531">
        <f>ROUND(ROUND(ROUND(ROUND(F393*K406,0)*O405,0),0)*U405,0)</f>
        <v>190</v>
      </c>
      <c r="AA406" s="539"/>
      <c r="AB406" s="533"/>
    </row>
    <row r="407" spans="1:28" ht="16.7" customHeight="1" x14ac:dyDescent="0.15">
      <c r="A407" s="520">
        <v>22</v>
      </c>
      <c r="B407" s="520" t="s">
        <v>20504</v>
      </c>
      <c r="C407" s="540" t="s">
        <v>20505</v>
      </c>
      <c r="D407" s="771"/>
      <c r="E407" s="542"/>
      <c r="F407" s="534"/>
      <c r="H407" s="541"/>
      <c r="I407" s="757"/>
      <c r="J407" s="525"/>
      <c r="K407" s="718"/>
      <c r="L407" s="774"/>
      <c r="M407" s="1066" t="s">
        <v>19767</v>
      </c>
      <c r="N407" s="525" t="s">
        <v>1678</v>
      </c>
      <c r="O407" s="529">
        <v>0.7</v>
      </c>
      <c r="P407" s="767"/>
      <c r="Q407" s="522"/>
      <c r="R407" s="525"/>
      <c r="S407" s="525"/>
      <c r="T407" s="525"/>
      <c r="U407" s="529"/>
      <c r="V407" s="534"/>
      <c r="W407" s="537"/>
      <c r="X407" s="936" t="s">
        <v>14983</v>
      </c>
      <c r="Y407" s="941"/>
      <c r="Z407" s="531">
        <f>ROUND(ROUND(F393*O407,0)-X411,0)</f>
        <v>381</v>
      </c>
      <c r="AA407" s="539"/>
      <c r="AB407" s="533"/>
    </row>
    <row r="408" spans="1:28" ht="16.7" customHeight="1" x14ac:dyDescent="0.15">
      <c r="A408" s="520">
        <v>22</v>
      </c>
      <c r="B408" s="520" t="s">
        <v>20506</v>
      </c>
      <c r="C408" s="540" t="s">
        <v>20507</v>
      </c>
      <c r="D408" s="771"/>
      <c r="E408" s="542"/>
      <c r="F408" s="534"/>
      <c r="H408" s="541"/>
      <c r="I408" s="770" t="s">
        <v>10418</v>
      </c>
      <c r="J408" s="525" t="s">
        <v>1678</v>
      </c>
      <c r="K408" s="718">
        <v>0.96499999999999997</v>
      </c>
      <c r="L408" s="774"/>
      <c r="M408" s="1065"/>
      <c r="N408" s="537"/>
      <c r="P408" s="769"/>
      <c r="Q408" s="534"/>
      <c r="R408" s="537"/>
      <c r="S408" s="537"/>
      <c r="T408" s="537"/>
      <c r="V408" s="534"/>
      <c r="W408" s="537"/>
      <c r="X408" s="1068"/>
      <c r="Y408" s="1070"/>
      <c r="Z408" s="531">
        <f>ROUND(ROUND(ROUND(ROUND(F393*K408,0)*O407,0),0)-X411,0)</f>
        <v>367</v>
      </c>
      <c r="AA408" s="539"/>
      <c r="AB408" s="533"/>
    </row>
    <row r="409" spans="1:28" ht="16.7" customHeight="1" x14ac:dyDescent="0.15">
      <c r="A409" s="520">
        <v>22</v>
      </c>
      <c r="B409" s="520" t="s">
        <v>20508</v>
      </c>
      <c r="C409" s="540" t="s">
        <v>20509</v>
      </c>
      <c r="D409" s="771"/>
      <c r="E409" s="542"/>
      <c r="F409" s="534"/>
      <c r="H409" s="541"/>
      <c r="I409" s="757"/>
      <c r="J409" s="525"/>
      <c r="K409" s="718"/>
      <c r="L409" s="774"/>
      <c r="M409" s="968" t="s">
        <v>19773</v>
      </c>
      <c r="N409" s="525" t="s">
        <v>1678</v>
      </c>
      <c r="O409" s="529">
        <v>0.5</v>
      </c>
      <c r="P409" s="769"/>
      <c r="Q409" s="534"/>
      <c r="R409" s="537"/>
      <c r="S409" s="537"/>
      <c r="T409" s="537"/>
      <c r="V409" s="534"/>
      <c r="W409" s="537"/>
      <c r="X409" s="1068"/>
      <c r="Y409" s="1070"/>
      <c r="Z409" s="531">
        <f>ROUND(ROUND(F393*O409,0)-X411,0)</f>
        <v>269</v>
      </c>
      <c r="AA409" s="539"/>
      <c r="AB409" s="533"/>
    </row>
    <row r="410" spans="1:28" ht="16.7" customHeight="1" x14ac:dyDescent="0.15">
      <c r="A410" s="520">
        <v>22</v>
      </c>
      <c r="B410" s="520" t="s">
        <v>20510</v>
      </c>
      <c r="C410" s="540" t="s">
        <v>20511</v>
      </c>
      <c r="D410" s="771"/>
      <c r="E410" s="542"/>
      <c r="F410" s="534"/>
      <c r="H410" s="541"/>
      <c r="I410" s="770" t="s">
        <v>10418</v>
      </c>
      <c r="J410" s="525" t="s">
        <v>1678</v>
      </c>
      <c r="K410" s="718">
        <v>0.96499999999999997</v>
      </c>
      <c r="L410" s="774"/>
      <c r="M410" s="1065"/>
      <c r="N410" s="537"/>
      <c r="P410" s="769"/>
      <c r="Q410" s="534"/>
      <c r="R410" s="537"/>
      <c r="S410" s="537"/>
      <c r="T410" s="537"/>
      <c r="V410" s="534"/>
      <c r="W410" s="537"/>
      <c r="X410" s="1068"/>
      <c r="Y410" s="1070"/>
      <c r="Z410" s="531">
        <f>ROUND(ROUND(ROUND(ROUND(F393*K410,0)*O409,0),0)-X411,0)</f>
        <v>259</v>
      </c>
      <c r="AA410" s="539"/>
      <c r="AB410" s="533"/>
    </row>
    <row r="411" spans="1:28" ht="16.7" customHeight="1" x14ac:dyDescent="0.15">
      <c r="A411" s="520">
        <v>22</v>
      </c>
      <c r="B411" s="520" t="s">
        <v>20512</v>
      </c>
      <c r="C411" s="540" t="s">
        <v>20513</v>
      </c>
      <c r="D411" s="771"/>
      <c r="E411" s="542"/>
      <c r="F411" s="534"/>
      <c r="H411" s="541"/>
      <c r="I411" s="757"/>
      <c r="J411" s="525"/>
      <c r="K411" s="718"/>
      <c r="L411" s="774"/>
      <c r="M411" s="1066" t="s">
        <v>19767</v>
      </c>
      <c r="N411" s="525" t="s">
        <v>1678</v>
      </c>
      <c r="O411" s="529">
        <v>0.7</v>
      </c>
      <c r="P411" s="1077" t="s">
        <v>10423</v>
      </c>
      <c r="Q411" s="936" t="s">
        <v>12821</v>
      </c>
      <c r="R411" s="1067"/>
      <c r="S411" s="1067"/>
      <c r="T411" s="1067"/>
      <c r="U411" s="981"/>
      <c r="V411" s="537"/>
      <c r="W411" s="537"/>
      <c r="X411" s="775">
        <v>12</v>
      </c>
      <c r="Y411" s="942" t="s">
        <v>14988</v>
      </c>
      <c r="Z411" s="531">
        <f>ROUND(ROUND(ROUND(F393*O411,0)*U413,0)-X411,0)</f>
        <v>185</v>
      </c>
      <c r="AA411" s="539"/>
      <c r="AB411" s="533"/>
    </row>
    <row r="412" spans="1:28" ht="16.7" customHeight="1" x14ac:dyDescent="0.15">
      <c r="A412" s="520">
        <v>22</v>
      </c>
      <c r="B412" s="520" t="s">
        <v>20514</v>
      </c>
      <c r="C412" s="540" t="s">
        <v>20515</v>
      </c>
      <c r="D412" s="771"/>
      <c r="E412" s="542"/>
      <c r="F412" s="534"/>
      <c r="H412" s="541"/>
      <c r="I412" s="770" t="s">
        <v>10418</v>
      </c>
      <c r="J412" s="525" t="s">
        <v>1678</v>
      </c>
      <c r="K412" s="718">
        <v>0.96499999999999997</v>
      </c>
      <c r="L412" s="774"/>
      <c r="M412" s="1065"/>
      <c r="N412" s="537"/>
      <c r="P412" s="1079"/>
      <c r="Q412" s="1068"/>
      <c r="R412" s="1069"/>
      <c r="S412" s="1069"/>
      <c r="T412" s="1069"/>
      <c r="U412" s="1070"/>
      <c r="V412" s="537"/>
      <c r="W412" s="537"/>
      <c r="X412" s="534"/>
      <c r="Y412" s="1070"/>
      <c r="Z412" s="531">
        <f>ROUND(ROUND(ROUND(ROUND(ROUND(F393*K412,0)*O411,0)*U413,0),0)-X411,0)</f>
        <v>178</v>
      </c>
      <c r="AA412" s="539"/>
      <c r="AB412" s="533"/>
    </row>
    <row r="413" spans="1:28" ht="16.7" customHeight="1" x14ac:dyDescent="0.15">
      <c r="A413" s="520">
        <v>22</v>
      </c>
      <c r="B413" s="520" t="s">
        <v>20516</v>
      </c>
      <c r="C413" s="540" t="s">
        <v>20517</v>
      </c>
      <c r="D413" s="771"/>
      <c r="E413" s="542"/>
      <c r="F413" s="534"/>
      <c r="H413" s="541"/>
      <c r="I413" s="757"/>
      <c r="J413" s="525"/>
      <c r="K413" s="718"/>
      <c r="L413" s="774"/>
      <c r="M413" s="968" t="s">
        <v>19773</v>
      </c>
      <c r="N413" s="525" t="s">
        <v>1678</v>
      </c>
      <c r="O413" s="529">
        <v>0.5</v>
      </c>
      <c r="P413" s="1022"/>
      <c r="Q413" s="772"/>
      <c r="R413" s="776"/>
      <c r="S413" s="776"/>
      <c r="T413" s="537" t="s">
        <v>1678</v>
      </c>
      <c r="U413" s="502">
        <v>0.5</v>
      </c>
      <c r="V413" s="534"/>
      <c r="W413" s="537"/>
      <c r="X413" s="534"/>
      <c r="Y413" s="538"/>
      <c r="Z413" s="531">
        <f>ROUND(ROUND(ROUND(F393*O413,0)*U413,0)-X411,0)</f>
        <v>129</v>
      </c>
      <c r="AA413" s="539"/>
      <c r="AB413" s="533"/>
    </row>
    <row r="414" spans="1:28" ht="16.7" customHeight="1" x14ac:dyDescent="0.15">
      <c r="A414" s="520">
        <v>22</v>
      </c>
      <c r="B414" s="520" t="s">
        <v>20518</v>
      </c>
      <c r="C414" s="540" t="s">
        <v>20519</v>
      </c>
      <c r="D414" s="771"/>
      <c r="E414" s="542"/>
      <c r="F414" s="534"/>
      <c r="H414" s="541"/>
      <c r="I414" s="770" t="s">
        <v>10418</v>
      </c>
      <c r="J414" s="525" t="s">
        <v>1678</v>
      </c>
      <c r="K414" s="718">
        <v>0.96499999999999997</v>
      </c>
      <c r="L414" s="774"/>
      <c r="M414" s="1065"/>
      <c r="N414" s="537"/>
      <c r="P414" s="1022"/>
      <c r="Q414" s="772"/>
      <c r="R414" s="776"/>
      <c r="S414" s="776"/>
      <c r="T414" s="537"/>
      <c r="V414" s="534"/>
      <c r="W414" s="537"/>
      <c r="X414" s="534"/>
      <c r="Y414" s="538"/>
      <c r="Z414" s="531">
        <f>ROUND(ROUND(ROUND(ROUND(ROUND(F393*K414,0)*O413,0),0)*U413,0)-X411,0)</f>
        <v>124</v>
      </c>
      <c r="AA414" s="539"/>
      <c r="AB414" s="533"/>
    </row>
    <row r="415" spans="1:28" ht="16.7" customHeight="1" x14ac:dyDescent="0.15">
      <c r="A415" s="520">
        <v>22</v>
      </c>
      <c r="B415" s="520" t="s">
        <v>20520</v>
      </c>
      <c r="C415" s="540" t="s">
        <v>20521</v>
      </c>
      <c r="D415" s="771"/>
      <c r="E415" s="542"/>
      <c r="F415" s="534"/>
      <c r="H415" s="541"/>
      <c r="I415" s="757"/>
      <c r="J415" s="525"/>
      <c r="K415" s="718"/>
      <c r="L415" s="774"/>
      <c r="M415" s="1066" t="s">
        <v>19767</v>
      </c>
      <c r="N415" s="525" t="s">
        <v>1678</v>
      </c>
      <c r="O415" s="529">
        <v>0.7</v>
      </c>
      <c r="P415" s="1079"/>
      <c r="Q415" s="936" t="s">
        <v>12830</v>
      </c>
      <c r="R415" s="1067"/>
      <c r="S415" s="1067"/>
      <c r="T415" s="1067"/>
      <c r="U415" s="981"/>
      <c r="V415" s="537"/>
      <c r="W415" s="537"/>
      <c r="X415" s="534"/>
      <c r="Y415" s="538"/>
      <c r="Z415" s="531">
        <f>ROUND(ROUND(ROUND(F393*O415,0)*U417,0)-X411,0)</f>
        <v>263</v>
      </c>
      <c r="AA415" s="539"/>
      <c r="AB415" s="533"/>
    </row>
    <row r="416" spans="1:28" ht="16.7" customHeight="1" x14ac:dyDescent="0.15">
      <c r="A416" s="520">
        <v>22</v>
      </c>
      <c r="B416" s="520" t="s">
        <v>20522</v>
      </c>
      <c r="C416" s="540" t="s">
        <v>20523</v>
      </c>
      <c r="D416" s="771"/>
      <c r="E416" s="542"/>
      <c r="F416" s="534"/>
      <c r="H416" s="541"/>
      <c r="I416" s="770" t="s">
        <v>10418</v>
      </c>
      <c r="J416" s="525" t="s">
        <v>1678</v>
      </c>
      <c r="K416" s="718">
        <v>0.96499999999999997</v>
      </c>
      <c r="L416" s="774"/>
      <c r="M416" s="1065"/>
      <c r="N416" s="537"/>
      <c r="P416" s="1079"/>
      <c r="Q416" s="1068"/>
      <c r="R416" s="1069"/>
      <c r="S416" s="1069"/>
      <c r="T416" s="1069"/>
      <c r="U416" s="1070"/>
      <c r="V416" s="537"/>
      <c r="W416" s="537"/>
      <c r="X416" s="534"/>
      <c r="Y416" s="538"/>
      <c r="Z416" s="531">
        <f>ROUND(ROUND(ROUND(ROUND(ROUND(F393*K416,0)*O415,0)*U417,0),0)-X411,0)</f>
        <v>253</v>
      </c>
      <c r="AA416" s="539"/>
      <c r="AB416" s="533"/>
    </row>
    <row r="417" spans="1:28" ht="16.7" customHeight="1" x14ac:dyDescent="0.15">
      <c r="A417" s="520">
        <v>22</v>
      </c>
      <c r="B417" s="520" t="s">
        <v>20524</v>
      </c>
      <c r="C417" s="540" t="s">
        <v>20525</v>
      </c>
      <c r="D417" s="771"/>
      <c r="E417" s="542"/>
      <c r="F417" s="534"/>
      <c r="H417" s="541"/>
      <c r="I417" s="757"/>
      <c r="J417" s="525"/>
      <c r="K417" s="718"/>
      <c r="L417" s="774"/>
      <c r="M417" s="968" t="s">
        <v>19773</v>
      </c>
      <c r="N417" s="525" t="s">
        <v>1678</v>
      </c>
      <c r="O417" s="529">
        <v>0.5</v>
      </c>
      <c r="P417" s="1022"/>
      <c r="Q417" s="772"/>
      <c r="R417" s="776"/>
      <c r="S417" s="776"/>
      <c r="T417" s="537" t="s">
        <v>1678</v>
      </c>
      <c r="U417" s="502">
        <v>0.7</v>
      </c>
      <c r="V417" s="534"/>
      <c r="W417" s="537"/>
      <c r="X417" s="534"/>
      <c r="Y417" s="538"/>
      <c r="Z417" s="531">
        <f>ROUND(ROUND(ROUND(F393*O417,0)*U417,0)-X411,0)</f>
        <v>185</v>
      </c>
      <c r="AA417" s="539"/>
      <c r="AB417" s="533"/>
    </row>
    <row r="418" spans="1:28" ht="16.7" customHeight="1" x14ac:dyDescent="0.15">
      <c r="A418" s="520">
        <v>22</v>
      </c>
      <c r="B418" s="520" t="s">
        <v>20526</v>
      </c>
      <c r="C418" s="540" t="s">
        <v>20527</v>
      </c>
      <c r="D418" s="771"/>
      <c r="E418" s="542"/>
      <c r="F418" s="534"/>
      <c r="H418" s="541"/>
      <c r="I418" s="770" t="s">
        <v>10418</v>
      </c>
      <c r="J418" s="525" t="s">
        <v>1678</v>
      </c>
      <c r="K418" s="718">
        <v>0.96499999999999997</v>
      </c>
      <c r="L418" s="774"/>
      <c r="M418" s="1065"/>
      <c r="N418" s="537"/>
      <c r="P418" s="1022"/>
      <c r="Q418" s="772"/>
      <c r="R418" s="776"/>
      <c r="S418" s="776"/>
      <c r="T418" s="537"/>
      <c r="V418" s="534"/>
      <c r="W418" s="537"/>
      <c r="X418" s="534"/>
      <c r="Y418" s="538"/>
      <c r="Z418" s="531">
        <f>ROUND(ROUND(ROUND(ROUND(ROUND(F393*K418,0)*O417,0),0)*U417,0)-X411,0)</f>
        <v>178</v>
      </c>
      <c r="AA418" s="539"/>
      <c r="AB418" s="533"/>
    </row>
    <row r="419" spans="1:28" ht="16.7" customHeight="1" x14ac:dyDescent="0.15">
      <c r="A419" s="520">
        <v>22</v>
      </c>
      <c r="B419" s="520" t="s">
        <v>20528</v>
      </c>
      <c r="C419" s="540" t="s">
        <v>20529</v>
      </c>
      <c r="D419" s="771"/>
      <c r="E419" s="542"/>
      <c r="F419" s="534"/>
      <c r="H419" s="541"/>
      <c r="I419" s="757"/>
      <c r="J419" s="525"/>
      <c r="K419" s="718"/>
      <c r="L419" s="774"/>
      <c r="M419" s="1066" t="s">
        <v>19767</v>
      </c>
      <c r="N419" s="525" t="s">
        <v>1678</v>
      </c>
      <c r="O419" s="529">
        <v>0.7</v>
      </c>
      <c r="P419" s="1077" t="s">
        <v>14959</v>
      </c>
      <c r="Q419" s="936" t="s">
        <v>12840</v>
      </c>
      <c r="R419" s="1067"/>
      <c r="S419" s="1067"/>
      <c r="T419" s="1067"/>
      <c r="U419" s="981"/>
      <c r="V419" s="537"/>
      <c r="W419" s="537"/>
      <c r="X419" s="534"/>
      <c r="Y419" s="538"/>
      <c r="Z419" s="531">
        <f>ROUND(ROUND(ROUND(F393*O419,0)*U421,0)-X411,0)</f>
        <v>263</v>
      </c>
      <c r="AA419" s="539"/>
      <c r="AB419" s="533"/>
    </row>
    <row r="420" spans="1:28" ht="16.7" customHeight="1" x14ac:dyDescent="0.15">
      <c r="A420" s="520">
        <v>22</v>
      </c>
      <c r="B420" s="520" t="s">
        <v>20530</v>
      </c>
      <c r="C420" s="540" t="s">
        <v>20531</v>
      </c>
      <c r="D420" s="771"/>
      <c r="E420" s="542"/>
      <c r="F420" s="534"/>
      <c r="H420" s="541"/>
      <c r="I420" s="770" t="s">
        <v>10418</v>
      </c>
      <c r="J420" s="525" t="s">
        <v>1678</v>
      </c>
      <c r="K420" s="718">
        <v>0.96499999999999997</v>
      </c>
      <c r="L420" s="774"/>
      <c r="M420" s="1065"/>
      <c r="N420" s="537"/>
      <c r="P420" s="1079"/>
      <c r="Q420" s="1068"/>
      <c r="R420" s="1069"/>
      <c r="S420" s="1069"/>
      <c r="T420" s="1069"/>
      <c r="U420" s="1070"/>
      <c r="V420" s="537"/>
      <c r="W420" s="537"/>
      <c r="X420" s="534"/>
      <c r="Y420" s="538"/>
      <c r="Z420" s="531">
        <f>ROUND(ROUND(ROUND(ROUND(ROUND(F393*K420,0)*O419,0)*U421,0),0)-X411,0)</f>
        <v>253</v>
      </c>
      <c r="AA420" s="539"/>
      <c r="AB420" s="533"/>
    </row>
    <row r="421" spans="1:28" ht="16.7" customHeight="1" x14ac:dyDescent="0.15">
      <c r="A421" s="520">
        <v>22</v>
      </c>
      <c r="B421" s="520" t="s">
        <v>20532</v>
      </c>
      <c r="C421" s="540" t="s">
        <v>20533</v>
      </c>
      <c r="D421" s="771"/>
      <c r="E421" s="542"/>
      <c r="F421" s="534"/>
      <c r="H421" s="541"/>
      <c r="I421" s="757"/>
      <c r="J421" s="525"/>
      <c r="K421" s="718"/>
      <c r="L421" s="774"/>
      <c r="M421" s="968" t="s">
        <v>19773</v>
      </c>
      <c r="N421" s="525" t="s">
        <v>1678</v>
      </c>
      <c r="O421" s="529">
        <v>0.5</v>
      </c>
      <c r="P421" s="1022"/>
      <c r="Q421" s="772"/>
      <c r="R421" s="776"/>
      <c r="S421" s="776"/>
      <c r="T421" s="537" t="s">
        <v>1678</v>
      </c>
      <c r="U421" s="502">
        <v>0.7</v>
      </c>
      <c r="V421" s="534"/>
      <c r="W421" s="537"/>
      <c r="X421" s="534"/>
      <c r="Y421" s="538"/>
      <c r="Z421" s="531">
        <f>ROUND(ROUND(ROUND(F393*O421,0)*U421,0)-X411,0)</f>
        <v>185</v>
      </c>
      <c r="AA421" s="539"/>
      <c r="AB421" s="533"/>
    </row>
    <row r="422" spans="1:28" ht="16.7" customHeight="1" x14ac:dyDescent="0.15">
      <c r="A422" s="520">
        <v>22</v>
      </c>
      <c r="B422" s="520" t="s">
        <v>20534</v>
      </c>
      <c r="C422" s="540" t="s">
        <v>20535</v>
      </c>
      <c r="D422" s="771"/>
      <c r="E422" s="542"/>
      <c r="F422" s="534"/>
      <c r="H422" s="541"/>
      <c r="I422" s="770" t="s">
        <v>10418</v>
      </c>
      <c r="J422" s="525" t="s">
        <v>1678</v>
      </c>
      <c r="K422" s="718">
        <v>0.96499999999999997</v>
      </c>
      <c r="L422" s="774"/>
      <c r="M422" s="1065"/>
      <c r="N422" s="537"/>
      <c r="P422" s="1022"/>
      <c r="Q422" s="772"/>
      <c r="R422" s="776"/>
      <c r="S422" s="776"/>
      <c r="T422" s="537"/>
      <c r="V422" s="534"/>
      <c r="W422" s="537"/>
      <c r="X422" s="534"/>
      <c r="Y422" s="538"/>
      <c r="Z422" s="531">
        <f>ROUND(ROUND(ROUND(ROUND(ROUND(F393*K422,0)*O421,0),0)*U421,0)-X411,0)</f>
        <v>178</v>
      </c>
      <c r="AA422" s="539"/>
      <c r="AB422" s="533"/>
    </row>
    <row r="423" spans="1:28" ht="16.7" customHeight="1" x14ac:dyDescent="0.15">
      <c r="A423" s="520">
        <v>22</v>
      </c>
      <c r="B423" s="520" t="s">
        <v>20536</v>
      </c>
      <c r="C423" s="540" t="s">
        <v>20537</v>
      </c>
      <c r="D423" s="771"/>
      <c r="E423" s="542"/>
      <c r="F423" s="947" t="s">
        <v>10640</v>
      </c>
      <c r="G423" s="947"/>
      <c r="H423" s="941"/>
      <c r="I423" s="757"/>
      <c r="J423" s="525"/>
      <c r="K423" s="718"/>
      <c r="L423" s="1074" t="s">
        <v>19766</v>
      </c>
      <c r="M423" s="1066" t="s">
        <v>19767</v>
      </c>
      <c r="N423" s="525" t="s">
        <v>1678</v>
      </c>
      <c r="O423" s="529">
        <v>0.7</v>
      </c>
      <c r="P423" s="767"/>
      <c r="Q423" s="522"/>
      <c r="R423" s="525"/>
      <c r="S423" s="525"/>
      <c r="T423" s="525"/>
      <c r="U423" s="529"/>
      <c r="V423" s="522"/>
      <c r="W423" s="525"/>
      <c r="X423" s="522"/>
      <c r="Y423" s="530"/>
      <c r="Z423" s="531">
        <f>ROUND(F425*O423,0)</f>
        <v>347</v>
      </c>
      <c r="AA423" s="539"/>
      <c r="AB423" s="533"/>
    </row>
    <row r="424" spans="1:28" ht="16.7" customHeight="1" x14ac:dyDescent="0.15">
      <c r="A424" s="520">
        <v>22</v>
      </c>
      <c r="B424" s="520" t="s">
        <v>20538</v>
      </c>
      <c r="C424" s="540" t="s">
        <v>20539</v>
      </c>
      <c r="D424" s="771"/>
      <c r="E424" s="542"/>
      <c r="F424" s="1069"/>
      <c r="G424" s="1069"/>
      <c r="H424" s="1070"/>
      <c r="I424" s="770" t="s">
        <v>10418</v>
      </c>
      <c r="J424" s="525" t="s">
        <v>1678</v>
      </c>
      <c r="K424" s="718">
        <v>0.96499999999999997</v>
      </c>
      <c r="L424" s="1084"/>
      <c r="M424" s="1065"/>
      <c r="N424" s="537"/>
      <c r="P424" s="769"/>
      <c r="Q424" s="534"/>
      <c r="R424" s="537"/>
      <c r="S424" s="537"/>
      <c r="T424" s="537"/>
      <c r="V424" s="534"/>
      <c r="W424" s="537"/>
      <c r="X424" s="534"/>
      <c r="Y424" s="538"/>
      <c r="Z424" s="531">
        <f>ROUND(ROUND(ROUND(F425*K424,0)*O423,0),0)</f>
        <v>335</v>
      </c>
      <c r="AA424" s="539"/>
      <c r="AB424" s="533"/>
    </row>
    <row r="425" spans="1:28" ht="16.7" customHeight="1" x14ac:dyDescent="0.15">
      <c r="A425" s="520">
        <v>22</v>
      </c>
      <c r="B425" s="520" t="s">
        <v>20540</v>
      </c>
      <c r="C425" s="540" t="s">
        <v>20541</v>
      </c>
      <c r="D425" s="771"/>
      <c r="E425" s="542"/>
      <c r="F425" s="1035">
        <f>'6生活介護(基本)'!F633</f>
        <v>496</v>
      </c>
      <c r="G425" s="1035"/>
      <c r="H425" s="541" t="s">
        <v>9</v>
      </c>
      <c r="I425" s="757"/>
      <c r="J425" s="525"/>
      <c r="K425" s="718"/>
      <c r="L425" s="1084"/>
      <c r="M425" s="968" t="s">
        <v>19773</v>
      </c>
      <c r="N425" s="525" t="s">
        <v>1678</v>
      </c>
      <c r="O425" s="529">
        <v>0.5</v>
      </c>
      <c r="P425" s="769"/>
      <c r="Q425" s="534"/>
      <c r="R425" s="537"/>
      <c r="S425" s="537"/>
      <c r="T425" s="537"/>
      <c r="V425" s="534"/>
      <c r="W425" s="537"/>
      <c r="X425" s="534"/>
      <c r="Y425" s="538"/>
      <c r="Z425" s="531">
        <f>ROUND(F425*O425,0)</f>
        <v>248</v>
      </c>
      <c r="AA425" s="539"/>
      <c r="AB425" s="533"/>
    </row>
    <row r="426" spans="1:28" ht="16.7" customHeight="1" x14ac:dyDescent="0.15">
      <c r="A426" s="520">
        <v>22</v>
      </c>
      <c r="B426" s="520" t="s">
        <v>20542</v>
      </c>
      <c r="C426" s="540" t="s">
        <v>20543</v>
      </c>
      <c r="D426" s="771"/>
      <c r="E426" s="542"/>
      <c r="F426" s="537"/>
      <c r="H426" s="541"/>
      <c r="I426" s="770" t="s">
        <v>10418</v>
      </c>
      <c r="J426" s="525" t="s">
        <v>1678</v>
      </c>
      <c r="K426" s="718">
        <v>0.96499999999999997</v>
      </c>
      <c r="L426" s="1084"/>
      <c r="M426" s="1065"/>
      <c r="N426" s="537"/>
      <c r="P426" s="769"/>
      <c r="Q426" s="534"/>
      <c r="R426" s="537"/>
      <c r="S426" s="537"/>
      <c r="T426" s="537"/>
      <c r="V426" s="534"/>
      <c r="W426" s="537"/>
      <c r="X426" s="534"/>
      <c r="Y426" s="538"/>
      <c r="Z426" s="531">
        <f>ROUND(ROUND(ROUND(F425*K426,0)*O425,0),0)</f>
        <v>240</v>
      </c>
      <c r="AA426" s="539"/>
      <c r="AB426" s="533"/>
    </row>
    <row r="427" spans="1:28" ht="16.7" customHeight="1" x14ac:dyDescent="0.15">
      <c r="A427" s="520">
        <v>22</v>
      </c>
      <c r="B427" s="520" t="s">
        <v>20544</v>
      </c>
      <c r="C427" s="540" t="s">
        <v>20545</v>
      </c>
      <c r="D427" s="771"/>
      <c r="E427" s="542"/>
      <c r="F427" s="537"/>
      <c r="H427" s="541"/>
      <c r="I427" s="757"/>
      <c r="J427" s="525"/>
      <c r="K427" s="718"/>
      <c r="L427" s="1084"/>
      <c r="M427" s="1066" t="s">
        <v>19767</v>
      </c>
      <c r="N427" s="525" t="s">
        <v>1678</v>
      </c>
      <c r="O427" s="529">
        <v>0.7</v>
      </c>
      <c r="P427" s="1077" t="s">
        <v>10423</v>
      </c>
      <c r="Q427" s="936" t="s">
        <v>12821</v>
      </c>
      <c r="R427" s="1067"/>
      <c r="S427" s="1067"/>
      <c r="T427" s="1067"/>
      <c r="U427" s="981"/>
      <c r="V427" s="537"/>
      <c r="W427" s="537"/>
      <c r="X427" s="534"/>
      <c r="Y427" s="538"/>
      <c r="Z427" s="531">
        <f>ROUND(ROUND(F425*O427,0)*U429,0)</f>
        <v>174</v>
      </c>
      <c r="AA427" s="539"/>
      <c r="AB427" s="533"/>
    </row>
    <row r="428" spans="1:28" ht="16.7" customHeight="1" x14ac:dyDescent="0.15">
      <c r="A428" s="520">
        <v>22</v>
      </c>
      <c r="B428" s="520" t="s">
        <v>20546</v>
      </c>
      <c r="C428" s="540" t="s">
        <v>20547</v>
      </c>
      <c r="D428" s="771"/>
      <c r="E428" s="542"/>
      <c r="F428" s="537"/>
      <c r="H428" s="541"/>
      <c r="I428" s="770" t="s">
        <v>10418</v>
      </c>
      <c r="J428" s="525" t="s">
        <v>1678</v>
      </c>
      <c r="K428" s="718">
        <v>0.96499999999999997</v>
      </c>
      <c r="L428" s="1084"/>
      <c r="M428" s="1065"/>
      <c r="N428" s="537"/>
      <c r="P428" s="1079"/>
      <c r="Q428" s="1068"/>
      <c r="R428" s="1069"/>
      <c r="S428" s="1069"/>
      <c r="T428" s="1069"/>
      <c r="U428" s="1070"/>
      <c r="V428" s="537"/>
      <c r="W428" s="537"/>
      <c r="X428" s="534"/>
      <c r="Y428" s="538"/>
      <c r="Z428" s="531">
        <f>ROUND(ROUND(ROUND(ROUND(F425*K428,0)*O427,0)*U429,0),0)</f>
        <v>168</v>
      </c>
      <c r="AA428" s="539"/>
      <c r="AB428" s="533"/>
    </row>
    <row r="429" spans="1:28" ht="16.7" customHeight="1" x14ac:dyDescent="0.15">
      <c r="A429" s="520">
        <v>22</v>
      </c>
      <c r="B429" s="520" t="s">
        <v>20548</v>
      </c>
      <c r="C429" s="540" t="s">
        <v>20549</v>
      </c>
      <c r="D429" s="771"/>
      <c r="E429" s="542"/>
      <c r="F429" s="534"/>
      <c r="H429" s="541"/>
      <c r="I429" s="757"/>
      <c r="J429" s="525"/>
      <c r="K429" s="718"/>
      <c r="L429" s="1084"/>
      <c r="M429" s="968" t="s">
        <v>19773</v>
      </c>
      <c r="N429" s="525" t="s">
        <v>1678</v>
      </c>
      <c r="O429" s="529">
        <v>0.5</v>
      </c>
      <c r="P429" s="1022"/>
      <c r="Q429" s="772"/>
      <c r="R429" s="776"/>
      <c r="S429" s="776"/>
      <c r="T429" s="537" t="s">
        <v>1678</v>
      </c>
      <c r="U429" s="502">
        <v>0.5</v>
      </c>
      <c r="V429" s="534"/>
      <c r="W429" s="537"/>
      <c r="X429" s="534"/>
      <c r="Y429" s="538"/>
      <c r="Z429" s="531">
        <f>ROUND(ROUND(F425*O429,0)*U429,0)</f>
        <v>124</v>
      </c>
      <c r="AA429" s="539"/>
      <c r="AB429" s="533"/>
    </row>
    <row r="430" spans="1:28" ht="16.7" customHeight="1" x14ac:dyDescent="0.15">
      <c r="A430" s="520">
        <v>22</v>
      </c>
      <c r="B430" s="520" t="s">
        <v>20550</v>
      </c>
      <c r="C430" s="540" t="s">
        <v>20551</v>
      </c>
      <c r="D430" s="771"/>
      <c r="E430" s="542"/>
      <c r="F430" s="534"/>
      <c r="H430" s="541"/>
      <c r="I430" s="770" t="s">
        <v>10418</v>
      </c>
      <c r="J430" s="525" t="s">
        <v>1678</v>
      </c>
      <c r="K430" s="718">
        <v>0.96499999999999997</v>
      </c>
      <c r="L430" s="1084"/>
      <c r="M430" s="1065"/>
      <c r="N430" s="537"/>
      <c r="P430" s="1022"/>
      <c r="Q430" s="772"/>
      <c r="R430" s="776"/>
      <c r="S430" s="776"/>
      <c r="T430" s="537"/>
      <c r="V430" s="534"/>
      <c r="W430" s="537"/>
      <c r="X430" s="534"/>
      <c r="Y430" s="538"/>
      <c r="Z430" s="531">
        <f>ROUND(ROUND(ROUND(ROUND(F425*K430,0)*O429,0),0)*U429,0)</f>
        <v>120</v>
      </c>
      <c r="AA430" s="539"/>
      <c r="AB430" s="533"/>
    </row>
    <row r="431" spans="1:28" ht="16.7" customHeight="1" x14ac:dyDescent="0.15">
      <c r="A431" s="520">
        <v>22</v>
      </c>
      <c r="B431" s="520" t="s">
        <v>20552</v>
      </c>
      <c r="C431" s="540" t="s">
        <v>20553</v>
      </c>
      <c r="D431" s="771"/>
      <c r="E431" s="542"/>
      <c r="F431" s="534"/>
      <c r="H431" s="541"/>
      <c r="I431" s="757"/>
      <c r="J431" s="525"/>
      <c r="K431" s="718"/>
      <c r="L431" s="1084"/>
      <c r="M431" s="1066" t="s">
        <v>19767</v>
      </c>
      <c r="N431" s="525" t="s">
        <v>1678</v>
      </c>
      <c r="O431" s="529">
        <v>0.7</v>
      </c>
      <c r="P431" s="1079"/>
      <c r="Q431" s="936" t="s">
        <v>12830</v>
      </c>
      <c r="R431" s="1067"/>
      <c r="S431" s="1067"/>
      <c r="T431" s="1067"/>
      <c r="U431" s="981"/>
      <c r="V431" s="537"/>
      <c r="W431" s="537"/>
      <c r="X431" s="534"/>
      <c r="Y431" s="538"/>
      <c r="Z431" s="531">
        <f>ROUND(ROUND(F425*O431,0)*U433,0)</f>
        <v>243</v>
      </c>
      <c r="AA431" s="539"/>
      <c r="AB431" s="533"/>
    </row>
    <row r="432" spans="1:28" ht="16.7" customHeight="1" x14ac:dyDescent="0.15">
      <c r="A432" s="520">
        <v>22</v>
      </c>
      <c r="B432" s="520" t="s">
        <v>20554</v>
      </c>
      <c r="C432" s="540" t="s">
        <v>20555</v>
      </c>
      <c r="D432" s="771"/>
      <c r="E432" s="542"/>
      <c r="F432" s="534"/>
      <c r="H432" s="541"/>
      <c r="I432" s="770" t="s">
        <v>10418</v>
      </c>
      <c r="J432" s="525" t="s">
        <v>1678</v>
      </c>
      <c r="K432" s="718">
        <v>0.96499999999999997</v>
      </c>
      <c r="L432" s="1084"/>
      <c r="M432" s="1065"/>
      <c r="N432" s="537"/>
      <c r="P432" s="1079"/>
      <c r="Q432" s="1068"/>
      <c r="R432" s="1069"/>
      <c r="S432" s="1069"/>
      <c r="T432" s="1069"/>
      <c r="U432" s="1070"/>
      <c r="V432" s="537"/>
      <c r="W432" s="537"/>
      <c r="X432" s="534"/>
      <c r="Y432" s="538"/>
      <c r="Z432" s="531">
        <f>ROUND(ROUND(ROUND(ROUND(F425*K432,0)*O431,0)*U433,0),0)</f>
        <v>235</v>
      </c>
      <c r="AA432" s="539"/>
      <c r="AB432" s="533"/>
    </row>
    <row r="433" spans="1:28" ht="16.7" customHeight="1" x14ac:dyDescent="0.15">
      <c r="A433" s="520">
        <v>22</v>
      </c>
      <c r="B433" s="520" t="s">
        <v>20556</v>
      </c>
      <c r="C433" s="540" t="s">
        <v>20557</v>
      </c>
      <c r="D433" s="771"/>
      <c r="E433" s="542"/>
      <c r="F433" s="534"/>
      <c r="H433" s="541"/>
      <c r="I433" s="757"/>
      <c r="J433" s="525"/>
      <c r="K433" s="718"/>
      <c r="L433" s="1084"/>
      <c r="M433" s="968" t="s">
        <v>19773</v>
      </c>
      <c r="N433" s="525" t="s">
        <v>1678</v>
      </c>
      <c r="O433" s="529">
        <v>0.5</v>
      </c>
      <c r="P433" s="1022"/>
      <c r="Q433" s="772"/>
      <c r="R433" s="776"/>
      <c r="S433" s="776"/>
      <c r="T433" s="537" t="s">
        <v>1678</v>
      </c>
      <c r="U433" s="502">
        <v>0.7</v>
      </c>
      <c r="V433" s="534"/>
      <c r="W433" s="537"/>
      <c r="X433" s="534"/>
      <c r="Y433" s="538"/>
      <c r="Z433" s="531">
        <f>ROUND(ROUND(F425*O433,0)*U433,0)</f>
        <v>174</v>
      </c>
      <c r="AA433" s="539"/>
      <c r="AB433" s="533"/>
    </row>
    <row r="434" spans="1:28" ht="16.7" customHeight="1" x14ac:dyDescent="0.15">
      <c r="A434" s="520">
        <v>22</v>
      </c>
      <c r="B434" s="520" t="s">
        <v>20558</v>
      </c>
      <c r="C434" s="540" t="s">
        <v>20559</v>
      </c>
      <c r="D434" s="771"/>
      <c r="E434" s="542"/>
      <c r="F434" s="534"/>
      <c r="H434" s="541"/>
      <c r="I434" s="770" t="s">
        <v>10418</v>
      </c>
      <c r="J434" s="525" t="s">
        <v>1678</v>
      </c>
      <c r="K434" s="718">
        <v>0.96499999999999997</v>
      </c>
      <c r="L434" s="1084"/>
      <c r="M434" s="1065"/>
      <c r="N434" s="537"/>
      <c r="P434" s="1022"/>
      <c r="Q434" s="772"/>
      <c r="R434" s="776"/>
      <c r="S434" s="776"/>
      <c r="T434" s="537"/>
      <c r="V434" s="534"/>
      <c r="W434" s="537"/>
      <c r="X434" s="534"/>
      <c r="Y434" s="538"/>
      <c r="Z434" s="531">
        <f>ROUND(ROUND(ROUND(ROUND(F425*K434,0)*O433,0),0)*U433,0)</f>
        <v>168</v>
      </c>
      <c r="AA434" s="539"/>
      <c r="AB434" s="533"/>
    </row>
    <row r="435" spans="1:28" ht="16.7" customHeight="1" x14ac:dyDescent="0.15">
      <c r="A435" s="520">
        <v>22</v>
      </c>
      <c r="B435" s="520" t="s">
        <v>20560</v>
      </c>
      <c r="C435" s="540" t="s">
        <v>20561</v>
      </c>
      <c r="D435" s="771"/>
      <c r="E435" s="542"/>
      <c r="F435" s="534"/>
      <c r="H435" s="541"/>
      <c r="I435" s="757"/>
      <c r="J435" s="525"/>
      <c r="K435" s="718"/>
      <c r="L435" s="1084"/>
      <c r="M435" s="1066" t="s">
        <v>19767</v>
      </c>
      <c r="N435" s="525" t="s">
        <v>1678</v>
      </c>
      <c r="O435" s="529">
        <v>0.7</v>
      </c>
      <c r="P435" s="1077" t="s">
        <v>14959</v>
      </c>
      <c r="Q435" s="936" t="s">
        <v>12840</v>
      </c>
      <c r="R435" s="1067"/>
      <c r="S435" s="1067"/>
      <c r="T435" s="1067"/>
      <c r="U435" s="981"/>
      <c r="V435" s="537"/>
      <c r="W435" s="537"/>
      <c r="X435" s="534"/>
      <c r="Y435" s="538"/>
      <c r="Z435" s="531">
        <f>ROUND(ROUND(F425*O435,0)*U437,0)</f>
        <v>243</v>
      </c>
      <c r="AA435" s="539"/>
      <c r="AB435" s="533"/>
    </row>
    <row r="436" spans="1:28" ht="16.7" customHeight="1" x14ac:dyDescent="0.15">
      <c r="A436" s="520">
        <v>22</v>
      </c>
      <c r="B436" s="520" t="s">
        <v>20562</v>
      </c>
      <c r="C436" s="540" t="s">
        <v>20563</v>
      </c>
      <c r="D436" s="771"/>
      <c r="E436" s="542"/>
      <c r="F436" s="534"/>
      <c r="H436" s="541"/>
      <c r="I436" s="770" t="s">
        <v>10418</v>
      </c>
      <c r="J436" s="525" t="s">
        <v>1678</v>
      </c>
      <c r="K436" s="718">
        <v>0.96499999999999997</v>
      </c>
      <c r="L436" s="1084"/>
      <c r="M436" s="1065"/>
      <c r="N436" s="537"/>
      <c r="P436" s="1079"/>
      <c r="Q436" s="1068"/>
      <c r="R436" s="1069"/>
      <c r="S436" s="1069"/>
      <c r="T436" s="1069"/>
      <c r="U436" s="1070"/>
      <c r="V436" s="537"/>
      <c r="W436" s="537"/>
      <c r="X436" s="534"/>
      <c r="Y436" s="538"/>
      <c r="Z436" s="531">
        <f>ROUND(ROUND(ROUND(ROUND(F425*K436,0)*O435,0)*U437,0),0)</f>
        <v>235</v>
      </c>
      <c r="AA436" s="539"/>
      <c r="AB436" s="533"/>
    </row>
    <row r="437" spans="1:28" ht="16.7" customHeight="1" x14ac:dyDescent="0.15">
      <c r="A437" s="520">
        <v>22</v>
      </c>
      <c r="B437" s="520" t="s">
        <v>20564</v>
      </c>
      <c r="C437" s="540" t="s">
        <v>20565</v>
      </c>
      <c r="D437" s="771"/>
      <c r="E437" s="542"/>
      <c r="F437" s="534"/>
      <c r="H437" s="541"/>
      <c r="I437" s="757"/>
      <c r="J437" s="525"/>
      <c r="K437" s="718"/>
      <c r="L437" s="1084"/>
      <c r="M437" s="968" t="s">
        <v>19773</v>
      </c>
      <c r="N437" s="525" t="s">
        <v>1678</v>
      </c>
      <c r="O437" s="529">
        <v>0.5</v>
      </c>
      <c r="P437" s="1022"/>
      <c r="Q437" s="772"/>
      <c r="R437" s="776"/>
      <c r="S437" s="776"/>
      <c r="T437" s="537" t="s">
        <v>1678</v>
      </c>
      <c r="U437" s="502">
        <v>0.7</v>
      </c>
      <c r="V437" s="534"/>
      <c r="W437" s="537"/>
      <c r="X437" s="534"/>
      <c r="Y437" s="538"/>
      <c r="Z437" s="531">
        <f>ROUND(ROUND(F425*O437,0)*U437,0)</f>
        <v>174</v>
      </c>
      <c r="AA437" s="539"/>
      <c r="AB437" s="533"/>
    </row>
    <row r="438" spans="1:28" ht="16.7" customHeight="1" x14ac:dyDescent="0.15">
      <c r="A438" s="520">
        <v>22</v>
      </c>
      <c r="B438" s="520" t="s">
        <v>20566</v>
      </c>
      <c r="C438" s="540" t="s">
        <v>20567</v>
      </c>
      <c r="D438" s="771"/>
      <c r="E438" s="542"/>
      <c r="F438" s="534"/>
      <c r="H438" s="541"/>
      <c r="I438" s="770" t="s">
        <v>10418</v>
      </c>
      <c r="J438" s="525" t="s">
        <v>1678</v>
      </c>
      <c r="K438" s="718">
        <v>0.96499999999999997</v>
      </c>
      <c r="L438" s="1084"/>
      <c r="M438" s="1065"/>
      <c r="N438" s="537"/>
      <c r="P438" s="1022"/>
      <c r="Q438" s="772"/>
      <c r="R438" s="776"/>
      <c r="S438" s="776"/>
      <c r="T438" s="537"/>
      <c r="V438" s="534"/>
      <c r="W438" s="537"/>
      <c r="X438" s="534"/>
      <c r="Y438" s="538"/>
      <c r="Z438" s="531">
        <f>ROUND(ROUND(ROUND(ROUND(F425*K438,0)*O437,0),0)*U437,0)</f>
        <v>168</v>
      </c>
      <c r="AA438" s="539"/>
      <c r="AB438" s="533"/>
    </row>
    <row r="439" spans="1:28" ht="16.7" customHeight="1" x14ac:dyDescent="0.15">
      <c r="A439" s="520">
        <v>22</v>
      </c>
      <c r="B439" s="520" t="s">
        <v>20568</v>
      </c>
      <c r="C439" s="540" t="s">
        <v>20569</v>
      </c>
      <c r="D439" s="771"/>
      <c r="E439" s="542"/>
      <c r="F439" s="534"/>
      <c r="H439" s="541"/>
      <c r="I439" s="757"/>
      <c r="J439" s="525"/>
      <c r="K439" s="718"/>
      <c r="L439" s="774"/>
      <c r="M439" s="1066" t="s">
        <v>19767</v>
      </c>
      <c r="N439" s="525" t="s">
        <v>1678</v>
      </c>
      <c r="O439" s="529">
        <v>0.7</v>
      </c>
      <c r="P439" s="767"/>
      <c r="Q439" s="522"/>
      <c r="R439" s="525"/>
      <c r="S439" s="525"/>
      <c r="T439" s="525"/>
      <c r="U439" s="529"/>
      <c r="V439" s="534"/>
      <c r="W439" s="537"/>
      <c r="X439" s="936" t="s">
        <v>14983</v>
      </c>
      <c r="Y439" s="941"/>
      <c r="Z439" s="531">
        <f>ROUND(ROUND(F425*O439,0)-X443,0)</f>
        <v>335</v>
      </c>
      <c r="AA439" s="539"/>
      <c r="AB439" s="533"/>
    </row>
    <row r="440" spans="1:28" ht="16.7" customHeight="1" x14ac:dyDescent="0.15">
      <c r="A440" s="520">
        <v>22</v>
      </c>
      <c r="B440" s="520" t="s">
        <v>20570</v>
      </c>
      <c r="C440" s="540" t="s">
        <v>20571</v>
      </c>
      <c r="D440" s="771"/>
      <c r="E440" s="542"/>
      <c r="F440" s="534"/>
      <c r="H440" s="541"/>
      <c r="I440" s="770" t="s">
        <v>10418</v>
      </c>
      <c r="J440" s="525" t="s">
        <v>1678</v>
      </c>
      <c r="K440" s="718">
        <v>0.96499999999999997</v>
      </c>
      <c r="L440" s="774"/>
      <c r="M440" s="1065"/>
      <c r="N440" s="537"/>
      <c r="P440" s="769"/>
      <c r="Q440" s="534"/>
      <c r="R440" s="537"/>
      <c r="S440" s="537"/>
      <c r="T440" s="537"/>
      <c r="V440" s="534"/>
      <c r="W440" s="537"/>
      <c r="X440" s="1068"/>
      <c r="Y440" s="1070"/>
      <c r="Z440" s="531">
        <f>ROUND(ROUND(ROUND(ROUND(F425*K440,0)*O439,0),0)-X443,0)</f>
        <v>323</v>
      </c>
      <c r="AA440" s="539"/>
      <c r="AB440" s="533"/>
    </row>
    <row r="441" spans="1:28" ht="16.7" customHeight="1" x14ac:dyDescent="0.15">
      <c r="A441" s="520">
        <v>22</v>
      </c>
      <c r="B441" s="520" t="s">
        <v>20572</v>
      </c>
      <c r="C441" s="540" t="s">
        <v>20573</v>
      </c>
      <c r="D441" s="771"/>
      <c r="E441" s="542"/>
      <c r="F441" s="534"/>
      <c r="H441" s="541"/>
      <c r="I441" s="757"/>
      <c r="J441" s="525"/>
      <c r="K441" s="718"/>
      <c r="L441" s="774"/>
      <c r="M441" s="968" t="s">
        <v>19773</v>
      </c>
      <c r="N441" s="525" t="s">
        <v>1678</v>
      </c>
      <c r="O441" s="529">
        <v>0.5</v>
      </c>
      <c r="P441" s="769"/>
      <c r="Q441" s="534"/>
      <c r="R441" s="537"/>
      <c r="S441" s="537"/>
      <c r="T441" s="537"/>
      <c r="V441" s="534"/>
      <c r="W441" s="537"/>
      <c r="X441" s="1068"/>
      <c r="Y441" s="1070"/>
      <c r="Z441" s="531">
        <f>ROUND(ROUND(F425*O441,0)-X443,0)</f>
        <v>236</v>
      </c>
      <c r="AA441" s="539"/>
      <c r="AB441" s="533"/>
    </row>
    <row r="442" spans="1:28" ht="16.7" customHeight="1" x14ac:dyDescent="0.15">
      <c r="A442" s="520">
        <v>22</v>
      </c>
      <c r="B442" s="520" t="s">
        <v>20574</v>
      </c>
      <c r="C442" s="540" t="s">
        <v>20575</v>
      </c>
      <c r="D442" s="771"/>
      <c r="E442" s="542"/>
      <c r="F442" s="534"/>
      <c r="H442" s="541"/>
      <c r="I442" s="770" t="s">
        <v>10418</v>
      </c>
      <c r="J442" s="525" t="s">
        <v>1678</v>
      </c>
      <c r="K442" s="718">
        <v>0.96499999999999997</v>
      </c>
      <c r="L442" s="774"/>
      <c r="M442" s="1065"/>
      <c r="N442" s="537"/>
      <c r="P442" s="769"/>
      <c r="Q442" s="534"/>
      <c r="R442" s="537"/>
      <c r="S442" s="537"/>
      <c r="T442" s="537"/>
      <c r="V442" s="534"/>
      <c r="W442" s="537"/>
      <c r="X442" s="1068"/>
      <c r="Y442" s="1070"/>
      <c r="Z442" s="531">
        <f>ROUND(ROUND(ROUND(ROUND(F425*K442,0)*O441,0),0)-X443,0)</f>
        <v>228</v>
      </c>
      <c r="AA442" s="539"/>
      <c r="AB442" s="533"/>
    </row>
    <row r="443" spans="1:28" ht="16.7" customHeight="1" x14ac:dyDescent="0.15">
      <c r="A443" s="520">
        <v>22</v>
      </c>
      <c r="B443" s="520" t="s">
        <v>20576</v>
      </c>
      <c r="C443" s="540" t="s">
        <v>20577</v>
      </c>
      <c r="D443" s="771"/>
      <c r="E443" s="542"/>
      <c r="F443" s="534"/>
      <c r="H443" s="541"/>
      <c r="I443" s="757"/>
      <c r="J443" s="525"/>
      <c r="K443" s="718"/>
      <c r="L443" s="774"/>
      <c r="M443" s="1066" t="s">
        <v>19767</v>
      </c>
      <c r="N443" s="525" t="s">
        <v>1678</v>
      </c>
      <c r="O443" s="529">
        <v>0.7</v>
      </c>
      <c r="P443" s="1077" t="s">
        <v>10423</v>
      </c>
      <c r="Q443" s="936" t="s">
        <v>12821</v>
      </c>
      <c r="R443" s="1067"/>
      <c r="S443" s="1067"/>
      <c r="T443" s="1067"/>
      <c r="U443" s="981"/>
      <c r="V443" s="537"/>
      <c r="W443" s="537"/>
      <c r="X443" s="775">
        <v>12</v>
      </c>
      <c r="Y443" s="942" t="s">
        <v>14988</v>
      </c>
      <c r="Z443" s="531">
        <f>ROUND(ROUND(ROUND(F425*O443,0)*U445,0)-X443,0)</f>
        <v>162</v>
      </c>
      <c r="AA443" s="539"/>
      <c r="AB443" s="533"/>
    </row>
    <row r="444" spans="1:28" ht="16.7" customHeight="1" x14ac:dyDescent="0.15">
      <c r="A444" s="520">
        <v>22</v>
      </c>
      <c r="B444" s="520" t="s">
        <v>20578</v>
      </c>
      <c r="C444" s="540" t="s">
        <v>20579</v>
      </c>
      <c r="D444" s="771"/>
      <c r="E444" s="542"/>
      <c r="F444" s="534"/>
      <c r="H444" s="541"/>
      <c r="I444" s="770" t="s">
        <v>10418</v>
      </c>
      <c r="J444" s="525" t="s">
        <v>1678</v>
      </c>
      <c r="K444" s="718">
        <v>0.96499999999999997</v>
      </c>
      <c r="L444" s="774"/>
      <c r="M444" s="1065"/>
      <c r="N444" s="537"/>
      <c r="P444" s="1079"/>
      <c r="Q444" s="1068"/>
      <c r="R444" s="1069"/>
      <c r="S444" s="1069"/>
      <c r="T444" s="1069"/>
      <c r="U444" s="1070"/>
      <c r="V444" s="537"/>
      <c r="W444" s="537"/>
      <c r="X444" s="534"/>
      <c r="Y444" s="1070"/>
      <c r="Z444" s="531">
        <f>ROUND(ROUND(ROUND(ROUND(ROUND(F425*K444,0)*O443,0)*U445,0),0)-X443,0)</f>
        <v>156</v>
      </c>
      <c r="AA444" s="539"/>
      <c r="AB444" s="533"/>
    </row>
    <row r="445" spans="1:28" ht="16.7" customHeight="1" x14ac:dyDescent="0.15">
      <c r="A445" s="520">
        <v>22</v>
      </c>
      <c r="B445" s="520" t="s">
        <v>20580</v>
      </c>
      <c r="C445" s="540" t="s">
        <v>20581</v>
      </c>
      <c r="D445" s="771"/>
      <c r="E445" s="542"/>
      <c r="F445" s="534"/>
      <c r="H445" s="541"/>
      <c r="I445" s="757"/>
      <c r="J445" s="525"/>
      <c r="K445" s="718"/>
      <c r="L445" s="774"/>
      <c r="M445" s="968" t="s">
        <v>19773</v>
      </c>
      <c r="N445" s="525" t="s">
        <v>1678</v>
      </c>
      <c r="O445" s="529">
        <v>0.5</v>
      </c>
      <c r="P445" s="1022"/>
      <c r="Q445" s="772"/>
      <c r="R445" s="776"/>
      <c r="S445" s="776"/>
      <c r="T445" s="537" t="s">
        <v>1678</v>
      </c>
      <c r="U445" s="502">
        <v>0.5</v>
      </c>
      <c r="V445" s="534"/>
      <c r="W445" s="537"/>
      <c r="X445" s="534"/>
      <c r="Y445" s="538"/>
      <c r="Z445" s="531">
        <f>ROUND(ROUND(ROUND(F425*O445,0)*U445,0)-X443,0)</f>
        <v>112</v>
      </c>
      <c r="AA445" s="539"/>
      <c r="AB445" s="533"/>
    </row>
    <row r="446" spans="1:28" ht="16.7" customHeight="1" x14ac:dyDescent="0.15">
      <c r="A446" s="520">
        <v>22</v>
      </c>
      <c r="B446" s="520" t="s">
        <v>20582</v>
      </c>
      <c r="C446" s="540" t="s">
        <v>20583</v>
      </c>
      <c r="D446" s="771"/>
      <c r="E446" s="542"/>
      <c r="F446" s="534"/>
      <c r="H446" s="541"/>
      <c r="I446" s="770" t="s">
        <v>10418</v>
      </c>
      <c r="J446" s="525" t="s">
        <v>1678</v>
      </c>
      <c r="K446" s="718">
        <v>0.96499999999999997</v>
      </c>
      <c r="L446" s="774"/>
      <c r="M446" s="1065"/>
      <c r="N446" s="537"/>
      <c r="P446" s="1022"/>
      <c r="Q446" s="772"/>
      <c r="R446" s="776"/>
      <c r="S446" s="776"/>
      <c r="T446" s="537"/>
      <c r="V446" s="534"/>
      <c r="W446" s="537"/>
      <c r="X446" s="534"/>
      <c r="Y446" s="538"/>
      <c r="Z446" s="531">
        <f>ROUND(ROUND(ROUND(ROUND(ROUND(F425*K446,0)*O445,0),0)*U445,0)-X443,0)</f>
        <v>108</v>
      </c>
      <c r="AA446" s="539"/>
      <c r="AB446" s="533"/>
    </row>
    <row r="447" spans="1:28" ht="16.7" customHeight="1" x14ac:dyDescent="0.15">
      <c r="A447" s="520">
        <v>22</v>
      </c>
      <c r="B447" s="520" t="s">
        <v>20584</v>
      </c>
      <c r="C447" s="540" t="s">
        <v>20585</v>
      </c>
      <c r="D447" s="771"/>
      <c r="E447" s="542"/>
      <c r="F447" s="534"/>
      <c r="H447" s="541"/>
      <c r="I447" s="757"/>
      <c r="J447" s="525"/>
      <c r="K447" s="718"/>
      <c r="L447" s="774"/>
      <c r="M447" s="1066" t="s">
        <v>19767</v>
      </c>
      <c r="N447" s="525" t="s">
        <v>1678</v>
      </c>
      <c r="O447" s="529">
        <v>0.7</v>
      </c>
      <c r="P447" s="1079"/>
      <c r="Q447" s="936" t="s">
        <v>12830</v>
      </c>
      <c r="R447" s="1067"/>
      <c r="S447" s="1067"/>
      <c r="T447" s="1067"/>
      <c r="U447" s="981"/>
      <c r="V447" s="537"/>
      <c r="W447" s="537"/>
      <c r="X447" s="534"/>
      <c r="Y447" s="538"/>
      <c r="Z447" s="531">
        <f>ROUND(ROUND(ROUND(F425*O447,0)*U449,0)-X443,0)</f>
        <v>231</v>
      </c>
      <c r="AA447" s="539"/>
      <c r="AB447" s="533"/>
    </row>
    <row r="448" spans="1:28" ht="16.7" customHeight="1" x14ac:dyDescent="0.15">
      <c r="A448" s="520">
        <v>22</v>
      </c>
      <c r="B448" s="520" t="s">
        <v>20586</v>
      </c>
      <c r="C448" s="540" t="s">
        <v>20587</v>
      </c>
      <c r="D448" s="771"/>
      <c r="E448" s="542"/>
      <c r="F448" s="534"/>
      <c r="H448" s="541"/>
      <c r="I448" s="770" t="s">
        <v>10418</v>
      </c>
      <c r="J448" s="525" t="s">
        <v>1678</v>
      </c>
      <c r="K448" s="718">
        <v>0.96499999999999997</v>
      </c>
      <c r="L448" s="774"/>
      <c r="M448" s="1065"/>
      <c r="N448" s="537"/>
      <c r="P448" s="1079"/>
      <c r="Q448" s="1068"/>
      <c r="R448" s="1069"/>
      <c r="S448" s="1069"/>
      <c r="T448" s="1069"/>
      <c r="U448" s="1070"/>
      <c r="V448" s="537"/>
      <c r="W448" s="537"/>
      <c r="X448" s="534"/>
      <c r="Y448" s="538"/>
      <c r="Z448" s="531">
        <f>ROUND(ROUND(ROUND(ROUND(ROUND(F425*K448,0)*O447,0)*U449,0),0)-X443,0)</f>
        <v>223</v>
      </c>
      <c r="AA448" s="539"/>
      <c r="AB448" s="533"/>
    </row>
    <row r="449" spans="1:28" ht="16.7" customHeight="1" x14ac:dyDescent="0.15">
      <c r="A449" s="520">
        <v>22</v>
      </c>
      <c r="B449" s="520" t="s">
        <v>20588</v>
      </c>
      <c r="C449" s="540" t="s">
        <v>20589</v>
      </c>
      <c r="D449" s="771"/>
      <c r="E449" s="542"/>
      <c r="F449" s="534"/>
      <c r="H449" s="541"/>
      <c r="I449" s="757"/>
      <c r="J449" s="525"/>
      <c r="K449" s="718"/>
      <c r="L449" s="774"/>
      <c r="M449" s="968" t="s">
        <v>19773</v>
      </c>
      <c r="N449" s="525" t="s">
        <v>1678</v>
      </c>
      <c r="O449" s="529">
        <v>0.5</v>
      </c>
      <c r="P449" s="1022"/>
      <c r="Q449" s="772"/>
      <c r="R449" s="776"/>
      <c r="S449" s="776"/>
      <c r="T449" s="537" t="s">
        <v>1678</v>
      </c>
      <c r="U449" s="502">
        <v>0.7</v>
      </c>
      <c r="V449" s="534"/>
      <c r="W449" s="537"/>
      <c r="X449" s="534"/>
      <c r="Y449" s="538"/>
      <c r="Z449" s="531">
        <f>ROUND(ROUND(ROUND(F425*O449,0)*U449,0)-X443,0)</f>
        <v>162</v>
      </c>
      <c r="AA449" s="539"/>
      <c r="AB449" s="533"/>
    </row>
    <row r="450" spans="1:28" ht="16.7" customHeight="1" x14ac:dyDescent="0.15">
      <c r="A450" s="520">
        <v>22</v>
      </c>
      <c r="B450" s="520" t="s">
        <v>20590</v>
      </c>
      <c r="C450" s="540" t="s">
        <v>20591</v>
      </c>
      <c r="D450" s="771"/>
      <c r="E450" s="542"/>
      <c r="F450" s="534"/>
      <c r="H450" s="541"/>
      <c r="I450" s="770" t="s">
        <v>10418</v>
      </c>
      <c r="J450" s="525" t="s">
        <v>1678</v>
      </c>
      <c r="K450" s="718">
        <v>0.96499999999999997</v>
      </c>
      <c r="L450" s="774"/>
      <c r="M450" s="1065"/>
      <c r="N450" s="537"/>
      <c r="P450" s="1022"/>
      <c r="Q450" s="772"/>
      <c r="R450" s="776"/>
      <c r="S450" s="776"/>
      <c r="T450" s="537"/>
      <c r="V450" s="534"/>
      <c r="W450" s="537"/>
      <c r="X450" s="534"/>
      <c r="Y450" s="538"/>
      <c r="Z450" s="531">
        <f>ROUND(ROUND(ROUND(ROUND(ROUND(F425*K450,0)*O449,0),0)*U449,0)-X443,0)</f>
        <v>156</v>
      </c>
      <c r="AA450" s="539"/>
      <c r="AB450" s="533"/>
    </row>
    <row r="451" spans="1:28" ht="16.7" customHeight="1" x14ac:dyDescent="0.15">
      <c r="A451" s="520">
        <v>22</v>
      </c>
      <c r="B451" s="520" t="s">
        <v>20592</v>
      </c>
      <c r="C451" s="540" t="s">
        <v>20593</v>
      </c>
      <c r="D451" s="771"/>
      <c r="E451" s="542"/>
      <c r="F451" s="534"/>
      <c r="H451" s="541"/>
      <c r="I451" s="757"/>
      <c r="J451" s="525"/>
      <c r="K451" s="718"/>
      <c r="L451" s="774"/>
      <c r="M451" s="1066" t="s">
        <v>19767</v>
      </c>
      <c r="N451" s="525" t="s">
        <v>1678</v>
      </c>
      <c r="O451" s="529">
        <v>0.7</v>
      </c>
      <c r="P451" s="1077" t="s">
        <v>14959</v>
      </c>
      <c r="Q451" s="936" t="s">
        <v>12840</v>
      </c>
      <c r="R451" s="1067"/>
      <c r="S451" s="1067"/>
      <c r="T451" s="1067"/>
      <c r="U451" s="981"/>
      <c r="V451" s="537"/>
      <c r="W451" s="537"/>
      <c r="X451" s="534"/>
      <c r="Y451" s="538"/>
      <c r="Z451" s="531">
        <f>ROUND(ROUND(ROUND(F425*O451,0)*U453,0)-X443,0)</f>
        <v>231</v>
      </c>
      <c r="AA451" s="539"/>
      <c r="AB451" s="533"/>
    </row>
    <row r="452" spans="1:28" ht="16.7" customHeight="1" x14ac:dyDescent="0.15">
      <c r="A452" s="520">
        <v>22</v>
      </c>
      <c r="B452" s="520" t="s">
        <v>20594</v>
      </c>
      <c r="C452" s="540" t="s">
        <v>20595</v>
      </c>
      <c r="D452" s="771"/>
      <c r="E452" s="542"/>
      <c r="F452" s="534"/>
      <c r="H452" s="541"/>
      <c r="I452" s="770" t="s">
        <v>10418</v>
      </c>
      <c r="J452" s="525" t="s">
        <v>1678</v>
      </c>
      <c r="K452" s="718">
        <v>0.96499999999999997</v>
      </c>
      <c r="L452" s="774"/>
      <c r="M452" s="1065"/>
      <c r="N452" s="537"/>
      <c r="P452" s="1079"/>
      <c r="Q452" s="1068"/>
      <c r="R452" s="1069"/>
      <c r="S452" s="1069"/>
      <c r="T452" s="1069"/>
      <c r="U452" s="1070"/>
      <c r="V452" s="537"/>
      <c r="W452" s="537"/>
      <c r="X452" s="534"/>
      <c r="Y452" s="538"/>
      <c r="Z452" s="531">
        <f>ROUND(ROUND(ROUND(ROUND(ROUND(F425*K452,0)*O451,0)*U453,0),0)-X443,0)</f>
        <v>223</v>
      </c>
      <c r="AA452" s="539"/>
      <c r="AB452" s="533"/>
    </row>
    <row r="453" spans="1:28" ht="16.7" customHeight="1" x14ac:dyDescent="0.15">
      <c r="A453" s="520">
        <v>22</v>
      </c>
      <c r="B453" s="520" t="s">
        <v>20596</v>
      </c>
      <c r="C453" s="540" t="s">
        <v>20597</v>
      </c>
      <c r="D453" s="771"/>
      <c r="E453" s="542"/>
      <c r="F453" s="534"/>
      <c r="H453" s="541"/>
      <c r="I453" s="757"/>
      <c r="J453" s="525"/>
      <c r="K453" s="718"/>
      <c r="L453" s="774"/>
      <c r="M453" s="968" t="s">
        <v>19773</v>
      </c>
      <c r="N453" s="525" t="s">
        <v>1678</v>
      </c>
      <c r="O453" s="529">
        <v>0.5</v>
      </c>
      <c r="P453" s="1022"/>
      <c r="Q453" s="772"/>
      <c r="R453" s="776"/>
      <c r="S453" s="776"/>
      <c r="T453" s="537" t="s">
        <v>1678</v>
      </c>
      <c r="U453" s="502">
        <v>0.7</v>
      </c>
      <c r="V453" s="534"/>
      <c r="W453" s="537"/>
      <c r="X453" s="534"/>
      <c r="Y453" s="538"/>
      <c r="Z453" s="531">
        <f>ROUND(ROUND(ROUND(F425*O453,0)*U453,0)-X443,0)</f>
        <v>162</v>
      </c>
      <c r="AA453" s="539"/>
      <c r="AB453" s="533"/>
    </row>
    <row r="454" spans="1:28" ht="16.7" customHeight="1" x14ac:dyDescent="0.15">
      <c r="A454" s="520">
        <v>22</v>
      </c>
      <c r="B454" s="520" t="s">
        <v>20598</v>
      </c>
      <c r="C454" s="540" t="s">
        <v>20599</v>
      </c>
      <c r="D454" s="777"/>
      <c r="E454" s="557"/>
      <c r="F454" s="550"/>
      <c r="G454" s="650"/>
      <c r="H454" s="558"/>
      <c r="I454" s="778" t="s">
        <v>10418</v>
      </c>
      <c r="J454" s="526" t="s">
        <v>1678</v>
      </c>
      <c r="K454" s="575">
        <v>0.96499999999999997</v>
      </c>
      <c r="L454" s="779"/>
      <c r="M454" s="1083"/>
      <c r="N454" s="544"/>
      <c r="O454" s="548"/>
      <c r="P454" s="1023"/>
      <c r="Q454" s="780"/>
      <c r="R454" s="781"/>
      <c r="S454" s="781"/>
      <c r="T454" s="544"/>
      <c r="U454" s="548"/>
      <c r="V454" s="550"/>
      <c r="W454" s="544"/>
      <c r="X454" s="550"/>
      <c r="Y454" s="553"/>
      <c r="Z454" s="531">
        <f>ROUND(ROUND(ROUND(ROUND(ROUND(F425*K454,0)*O453,0),0)*U453,0)-X443,0)</f>
        <v>156</v>
      </c>
      <c r="AA454" s="559"/>
      <c r="AB454" s="533"/>
    </row>
    <row r="455" spans="1:28" ht="16.7" customHeight="1" x14ac:dyDescent="0.15">
      <c r="A455" s="520">
        <v>22</v>
      </c>
      <c r="B455" s="520" t="s">
        <v>20600</v>
      </c>
      <c r="C455" s="540" t="s">
        <v>20601</v>
      </c>
      <c r="D455" s="1080" t="s">
        <v>12810</v>
      </c>
      <c r="E455" s="945" t="s">
        <v>13538</v>
      </c>
      <c r="F455" s="947" t="s">
        <v>13104</v>
      </c>
      <c r="G455" s="947"/>
      <c r="H455" s="941"/>
      <c r="I455" s="757"/>
      <c r="J455" s="525"/>
      <c r="K455" s="718"/>
      <c r="L455" s="1074" t="s">
        <v>19766</v>
      </c>
      <c r="M455" s="1066" t="s">
        <v>19767</v>
      </c>
      <c r="N455" s="525" t="s">
        <v>1678</v>
      </c>
      <c r="O455" s="529">
        <v>0.7</v>
      </c>
      <c r="P455" s="767"/>
      <c r="Q455" s="522"/>
      <c r="R455" s="525"/>
      <c r="S455" s="525"/>
      <c r="T455" s="525"/>
      <c r="U455" s="529"/>
      <c r="V455" s="522"/>
      <c r="W455" s="525"/>
      <c r="X455" s="522"/>
      <c r="Y455" s="530"/>
      <c r="Z455" s="531">
        <f>ROUND(F457*O455,0)</f>
        <v>317</v>
      </c>
      <c r="AA455" s="532"/>
      <c r="AB455" s="533"/>
    </row>
    <row r="456" spans="1:28" ht="16.7" customHeight="1" x14ac:dyDescent="0.15">
      <c r="A456" s="520">
        <v>22</v>
      </c>
      <c r="B456" s="520" t="s">
        <v>20602</v>
      </c>
      <c r="C456" s="540" t="s">
        <v>20603</v>
      </c>
      <c r="D456" s="1081"/>
      <c r="E456" s="946"/>
      <c r="F456" s="1069"/>
      <c r="G456" s="1069"/>
      <c r="H456" s="1070"/>
      <c r="I456" s="770" t="s">
        <v>10418</v>
      </c>
      <c r="J456" s="525" t="s">
        <v>1678</v>
      </c>
      <c r="K456" s="718">
        <v>0.96499999999999997</v>
      </c>
      <c r="L456" s="1084"/>
      <c r="M456" s="1065"/>
      <c r="N456" s="537"/>
      <c r="P456" s="769"/>
      <c r="Q456" s="534"/>
      <c r="R456" s="537"/>
      <c r="S456" s="537"/>
      <c r="T456" s="537"/>
      <c r="V456" s="534"/>
      <c r="W456" s="537"/>
      <c r="X456" s="534"/>
      <c r="Y456" s="538"/>
      <c r="Z456" s="531">
        <f>ROUND(ROUND(ROUND(F457*K456,0)*O455,0),0)</f>
        <v>306</v>
      </c>
      <c r="AA456" s="539"/>
      <c r="AB456" s="533"/>
    </row>
    <row r="457" spans="1:28" ht="16.7" customHeight="1" x14ac:dyDescent="0.15">
      <c r="A457" s="520">
        <v>22</v>
      </c>
      <c r="B457" s="520" t="s">
        <v>20604</v>
      </c>
      <c r="C457" s="540" t="s">
        <v>20605</v>
      </c>
      <c r="D457" s="1082"/>
      <c r="E457" s="1053"/>
      <c r="F457" s="1035">
        <f>'6生活介護(基本)'!F681</f>
        <v>453</v>
      </c>
      <c r="G457" s="1035"/>
      <c r="H457" s="541" t="s">
        <v>9</v>
      </c>
      <c r="I457" s="757"/>
      <c r="J457" s="525"/>
      <c r="K457" s="718"/>
      <c r="L457" s="1084"/>
      <c r="M457" s="968" t="s">
        <v>19773</v>
      </c>
      <c r="N457" s="525" t="s">
        <v>1678</v>
      </c>
      <c r="O457" s="529">
        <v>0.5</v>
      </c>
      <c r="P457" s="769"/>
      <c r="Q457" s="534"/>
      <c r="R457" s="537"/>
      <c r="S457" s="537"/>
      <c r="T457" s="537"/>
      <c r="V457" s="534"/>
      <c r="W457" s="537"/>
      <c r="X457" s="534"/>
      <c r="Y457" s="538"/>
      <c r="Z457" s="531">
        <f>ROUND(F457*O457,0)</f>
        <v>227</v>
      </c>
      <c r="AA457" s="539"/>
      <c r="AB457" s="533"/>
    </row>
    <row r="458" spans="1:28" ht="16.7" customHeight="1" x14ac:dyDescent="0.15">
      <c r="A458" s="520">
        <v>22</v>
      </c>
      <c r="B458" s="520" t="s">
        <v>20606</v>
      </c>
      <c r="C458" s="540" t="s">
        <v>20607</v>
      </c>
      <c r="D458" s="1082"/>
      <c r="E458" s="1053"/>
      <c r="F458" s="537"/>
      <c r="H458" s="541"/>
      <c r="I458" s="770" t="s">
        <v>10418</v>
      </c>
      <c r="J458" s="525" t="s">
        <v>1678</v>
      </c>
      <c r="K458" s="718">
        <v>0.96499999999999997</v>
      </c>
      <c r="L458" s="1084"/>
      <c r="M458" s="1065"/>
      <c r="N458" s="537"/>
      <c r="P458" s="769"/>
      <c r="Q458" s="534"/>
      <c r="R458" s="537"/>
      <c r="S458" s="537"/>
      <c r="T458" s="537"/>
      <c r="V458" s="534"/>
      <c r="W458" s="537"/>
      <c r="X458" s="534"/>
      <c r="Y458" s="538"/>
      <c r="Z458" s="531">
        <f>ROUND(ROUND(ROUND(F457*K458,0)*O457,0),0)</f>
        <v>219</v>
      </c>
      <c r="AA458" s="539"/>
      <c r="AB458" s="533"/>
    </row>
    <row r="459" spans="1:28" ht="16.7" customHeight="1" x14ac:dyDescent="0.15">
      <c r="A459" s="520">
        <v>22</v>
      </c>
      <c r="B459" s="520" t="s">
        <v>20608</v>
      </c>
      <c r="C459" s="540" t="s">
        <v>20609</v>
      </c>
      <c r="D459" s="1082"/>
      <c r="E459" s="1053"/>
      <c r="F459" s="537"/>
      <c r="H459" s="541"/>
      <c r="I459" s="757"/>
      <c r="J459" s="525"/>
      <c r="K459" s="718"/>
      <c r="L459" s="1084"/>
      <c r="M459" s="1066" t="s">
        <v>19767</v>
      </c>
      <c r="N459" s="525" t="s">
        <v>1678</v>
      </c>
      <c r="O459" s="529">
        <v>0.7</v>
      </c>
      <c r="P459" s="1077" t="s">
        <v>10423</v>
      </c>
      <c r="Q459" s="936" t="s">
        <v>12821</v>
      </c>
      <c r="R459" s="1067"/>
      <c r="S459" s="1067"/>
      <c r="T459" s="1067"/>
      <c r="U459" s="981"/>
      <c r="V459" s="537"/>
      <c r="W459" s="537"/>
      <c r="X459" s="534"/>
      <c r="Y459" s="538"/>
      <c r="Z459" s="531">
        <f>ROUND(ROUND(F457*O459,0)*U461,0)</f>
        <v>159</v>
      </c>
      <c r="AA459" s="539"/>
      <c r="AB459" s="533"/>
    </row>
    <row r="460" spans="1:28" ht="16.7" customHeight="1" x14ac:dyDescent="0.15">
      <c r="A460" s="520">
        <v>22</v>
      </c>
      <c r="B460" s="520" t="s">
        <v>20610</v>
      </c>
      <c r="C460" s="540" t="s">
        <v>20611</v>
      </c>
      <c r="D460" s="1082"/>
      <c r="E460" s="1053"/>
      <c r="F460" s="537"/>
      <c r="H460" s="541"/>
      <c r="I460" s="770" t="s">
        <v>10418</v>
      </c>
      <c r="J460" s="525" t="s">
        <v>1678</v>
      </c>
      <c r="K460" s="718">
        <v>0.96499999999999997</v>
      </c>
      <c r="L460" s="1084"/>
      <c r="M460" s="1065"/>
      <c r="N460" s="537"/>
      <c r="P460" s="1079"/>
      <c r="Q460" s="1068"/>
      <c r="R460" s="1069"/>
      <c r="S460" s="1069"/>
      <c r="T460" s="1069"/>
      <c r="U460" s="1070"/>
      <c r="V460" s="537"/>
      <c r="W460" s="537"/>
      <c r="X460" s="534"/>
      <c r="Y460" s="538"/>
      <c r="Z460" s="531">
        <f>ROUND(ROUND(ROUND(ROUND(F457*K460,0)*O459,0)*U461,0),0)</f>
        <v>153</v>
      </c>
      <c r="AA460" s="539"/>
      <c r="AB460" s="533"/>
    </row>
    <row r="461" spans="1:28" ht="16.7" customHeight="1" x14ac:dyDescent="0.15">
      <c r="A461" s="520">
        <v>22</v>
      </c>
      <c r="B461" s="520" t="s">
        <v>20612</v>
      </c>
      <c r="C461" s="540" t="s">
        <v>20613</v>
      </c>
      <c r="D461" s="771"/>
      <c r="E461" s="542"/>
      <c r="F461" s="534"/>
      <c r="H461" s="541"/>
      <c r="I461" s="757"/>
      <c r="J461" s="525"/>
      <c r="K461" s="718"/>
      <c r="L461" s="1084"/>
      <c r="M461" s="968" t="s">
        <v>19773</v>
      </c>
      <c r="N461" s="525" t="s">
        <v>1678</v>
      </c>
      <c r="O461" s="529">
        <v>0.5</v>
      </c>
      <c r="P461" s="1022"/>
      <c r="Q461" s="772"/>
      <c r="R461" s="776"/>
      <c r="S461" s="776"/>
      <c r="T461" s="537" t="s">
        <v>1678</v>
      </c>
      <c r="U461" s="502">
        <v>0.5</v>
      </c>
      <c r="V461" s="534"/>
      <c r="W461" s="537"/>
      <c r="X461" s="534"/>
      <c r="Y461" s="538"/>
      <c r="Z461" s="531">
        <f>ROUND(ROUND(F457*O461,0)*U461,0)</f>
        <v>114</v>
      </c>
      <c r="AA461" s="539"/>
      <c r="AB461" s="533"/>
    </row>
    <row r="462" spans="1:28" ht="16.7" customHeight="1" x14ac:dyDescent="0.15">
      <c r="A462" s="520">
        <v>22</v>
      </c>
      <c r="B462" s="520" t="s">
        <v>20614</v>
      </c>
      <c r="C462" s="540" t="s">
        <v>20615</v>
      </c>
      <c r="D462" s="771"/>
      <c r="E462" s="542"/>
      <c r="F462" s="534"/>
      <c r="H462" s="541"/>
      <c r="I462" s="770" t="s">
        <v>10418</v>
      </c>
      <c r="J462" s="525" t="s">
        <v>1678</v>
      </c>
      <c r="K462" s="718">
        <v>0.96499999999999997</v>
      </c>
      <c r="L462" s="1084"/>
      <c r="M462" s="1065"/>
      <c r="N462" s="537"/>
      <c r="P462" s="1022"/>
      <c r="Q462" s="772"/>
      <c r="R462" s="776"/>
      <c r="S462" s="776"/>
      <c r="T462" s="537"/>
      <c r="V462" s="534"/>
      <c r="W462" s="537"/>
      <c r="X462" s="534"/>
      <c r="Y462" s="538"/>
      <c r="Z462" s="531">
        <f>ROUND(ROUND(ROUND(ROUND(F457*K462,0)*O461,0),0)*U461,0)</f>
        <v>110</v>
      </c>
      <c r="AA462" s="539"/>
      <c r="AB462" s="533"/>
    </row>
    <row r="463" spans="1:28" ht="16.7" customHeight="1" x14ac:dyDescent="0.15">
      <c r="A463" s="520">
        <v>22</v>
      </c>
      <c r="B463" s="520" t="s">
        <v>20616</v>
      </c>
      <c r="C463" s="540" t="s">
        <v>20617</v>
      </c>
      <c r="D463" s="771"/>
      <c r="E463" s="542"/>
      <c r="F463" s="534"/>
      <c r="H463" s="541"/>
      <c r="I463" s="757"/>
      <c r="J463" s="525"/>
      <c r="K463" s="718"/>
      <c r="L463" s="1084"/>
      <c r="M463" s="1066" t="s">
        <v>19767</v>
      </c>
      <c r="N463" s="525" t="s">
        <v>1678</v>
      </c>
      <c r="O463" s="529">
        <v>0.7</v>
      </c>
      <c r="P463" s="1079"/>
      <c r="Q463" s="936" t="s">
        <v>12830</v>
      </c>
      <c r="R463" s="1067"/>
      <c r="S463" s="1067"/>
      <c r="T463" s="1067"/>
      <c r="U463" s="981"/>
      <c r="V463" s="537"/>
      <c r="W463" s="537"/>
      <c r="X463" s="534"/>
      <c r="Y463" s="538"/>
      <c r="Z463" s="531">
        <f>ROUND(ROUND(F457*O463,0)*U465,0)</f>
        <v>222</v>
      </c>
      <c r="AA463" s="539"/>
      <c r="AB463" s="533"/>
    </row>
    <row r="464" spans="1:28" ht="16.7" customHeight="1" x14ac:dyDescent="0.15">
      <c r="A464" s="520">
        <v>22</v>
      </c>
      <c r="B464" s="520" t="s">
        <v>20618</v>
      </c>
      <c r="C464" s="540" t="s">
        <v>20619</v>
      </c>
      <c r="D464" s="771"/>
      <c r="E464" s="542"/>
      <c r="F464" s="534"/>
      <c r="H464" s="541"/>
      <c r="I464" s="770" t="s">
        <v>10418</v>
      </c>
      <c r="J464" s="525" t="s">
        <v>1678</v>
      </c>
      <c r="K464" s="718">
        <v>0.96499999999999997</v>
      </c>
      <c r="L464" s="1084"/>
      <c r="M464" s="1065"/>
      <c r="N464" s="537"/>
      <c r="P464" s="1079"/>
      <c r="Q464" s="1068"/>
      <c r="R464" s="1069"/>
      <c r="S464" s="1069"/>
      <c r="T464" s="1069"/>
      <c r="U464" s="1070"/>
      <c r="V464" s="537"/>
      <c r="W464" s="537"/>
      <c r="X464" s="534"/>
      <c r="Y464" s="538"/>
      <c r="Z464" s="531">
        <f>ROUND(ROUND(ROUND(ROUND(F457*K464,0)*O463,0)*U465,0),0)</f>
        <v>214</v>
      </c>
      <c r="AA464" s="539"/>
      <c r="AB464" s="533"/>
    </row>
    <row r="465" spans="1:28" ht="16.7" customHeight="1" x14ac:dyDescent="0.15">
      <c r="A465" s="520">
        <v>22</v>
      </c>
      <c r="B465" s="520" t="s">
        <v>20620</v>
      </c>
      <c r="C465" s="540" t="s">
        <v>20621</v>
      </c>
      <c r="D465" s="771"/>
      <c r="E465" s="542"/>
      <c r="F465" s="534"/>
      <c r="H465" s="541"/>
      <c r="I465" s="757"/>
      <c r="J465" s="525"/>
      <c r="K465" s="718"/>
      <c r="L465" s="1084"/>
      <c r="M465" s="968" t="s">
        <v>19773</v>
      </c>
      <c r="N465" s="525" t="s">
        <v>1678</v>
      </c>
      <c r="O465" s="529">
        <v>0.5</v>
      </c>
      <c r="P465" s="1022"/>
      <c r="Q465" s="772"/>
      <c r="R465" s="776"/>
      <c r="S465" s="776"/>
      <c r="T465" s="537" t="s">
        <v>1678</v>
      </c>
      <c r="U465" s="502">
        <v>0.7</v>
      </c>
      <c r="V465" s="534"/>
      <c r="W465" s="537"/>
      <c r="X465" s="534"/>
      <c r="Y465" s="538"/>
      <c r="Z465" s="531">
        <f>ROUND(ROUND(F457*O465,0)*U465,0)</f>
        <v>159</v>
      </c>
      <c r="AA465" s="539"/>
      <c r="AB465" s="533"/>
    </row>
    <row r="466" spans="1:28" ht="16.7" customHeight="1" x14ac:dyDescent="0.15">
      <c r="A466" s="520">
        <v>22</v>
      </c>
      <c r="B466" s="520" t="s">
        <v>20622</v>
      </c>
      <c r="C466" s="540" t="s">
        <v>20623</v>
      </c>
      <c r="D466" s="771"/>
      <c r="E466" s="542"/>
      <c r="F466" s="534"/>
      <c r="H466" s="541"/>
      <c r="I466" s="770" t="s">
        <v>10418</v>
      </c>
      <c r="J466" s="525" t="s">
        <v>1678</v>
      </c>
      <c r="K466" s="718">
        <v>0.96499999999999997</v>
      </c>
      <c r="L466" s="1084"/>
      <c r="M466" s="1065"/>
      <c r="N466" s="537"/>
      <c r="P466" s="1022"/>
      <c r="Q466" s="772"/>
      <c r="R466" s="776"/>
      <c r="S466" s="776"/>
      <c r="T466" s="537"/>
      <c r="V466" s="534"/>
      <c r="W466" s="537"/>
      <c r="X466" s="534"/>
      <c r="Y466" s="538"/>
      <c r="Z466" s="531">
        <f>ROUND(ROUND(ROUND(ROUND(F457*K466,0)*O465,0),0)*U465,0)</f>
        <v>153</v>
      </c>
      <c r="AA466" s="539"/>
      <c r="AB466" s="533"/>
    </row>
    <row r="467" spans="1:28" ht="16.7" customHeight="1" x14ac:dyDescent="0.15">
      <c r="A467" s="520">
        <v>22</v>
      </c>
      <c r="B467" s="520" t="s">
        <v>20624</v>
      </c>
      <c r="C467" s="540" t="s">
        <v>20625</v>
      </c>
      <c r="D467" s="771"/>
      <c r="E467" s="542"/>
      <c r="F467" s="534"/>
      <c r="H467" s="541"/>
      <c r="I467" s="757"/>
      <c r="J467" s="525"/>
      <c r="K467" s="718"/>
      <c r="L467" s="1084"/>
      <c r="M467" s="1066" t="s">
        <v>19767</v>
      </c>
      <c r="N467" s="525" t="s">
        <v>1678</v>
      </c>
      <c r="O467" s="529">
        <v>0.7</v>
      </c>
      <c r="P467" s="1077" t="s">
        <v>14959</v>
      </c>
      <c r="Q467" s="936" t="s">
        <v>12840</v>
      </c>
      <c r="R467" s="1067"/>
      <c r="S467" s="1067"/>
      <c r="T467" s="1067"/>
      <c r="U467" s="981"/>
      <c r="V467" s="537"/>
      <c r="W467" s="537"/>
      <c r="X467" s="534"/>
      <c r="Y467" s="538"/>
      <c r="Z467" s="531">
        <f>ROUND(ROUND(F457*O467,0)*U469,0)</f>
        <v>222</v>
      </c>
      <c r="AA467" s="539"/>
      <c r="AB467" s="533"/>
    </row>
    <row r="468" spans="1:28" ht="16.7" customHeight="1" x14ac:dyDescent="0.15">
      <c r="A468" s="520">
        <v>22</v>
      </c>
      <c r="B468" s="520" t="s">
        <v>20626</v>
      </c>
      <c r="C468" s="540" t="s">
        <v>20627</v>
      </c>
      <c r="D468" s="771"/>
      <c r="E468" s="542"/>
      <c r="F468" s="534"/>
      <c r="H468" s="541"/>
      <c r="I468" s="770" t="s">
        <v>10418</v>
      </c>
      <c r="J468" s="525" t="s">
        <v>1678</v>
      </c>
      <c r="K468" s="718">
        <v>0.96499999999999997</v>
      </c>
      <c r="L468" s="1084"/>
      <c r="M468" s="1065"/>
      <c r="N468" s="537"/>
      <c r="P468" s="1079"/>
      <c r="Q468" s="1068"/>
      <c r="R468" s="1069"/>
      <c r="S468" s="1069"/>
      <c r="T468" s="1069"/>
      <c r="U468" s="1070"/>
      <c r="V468" s="537"/>
      <c r="W468" s="537"/>
      <c r="X468" s="534"/>
      <c r="Y468" s="538"/>
      <c r="Z468" s="531">
        <f>ROUND(ROUND(ROUND(ROUND(F457*K468,0)*O467,0)*U469,0),0)</f>
        <v>214</v>
      </c>
      <c r="AA468" s="539"/>
      <c r="AB468" s="533"/>
    </row>
    <row r="469" spans="1:28" ht="16.7" customHeight="1" x14ac:dyDescent="0.15">
      <c r="A469" s="520">
        <v>22</v>
      </c>
      <c r="B469" s="520" t="s">
        <v>20628</v>
      </c>
      <c r="C469" s="540" t="s">
        <v>20629</v>
      </c>
      <c r="D469" s="771"/>
      <c r="E469" s="542"/>
      <c r="F469" s="534"/>
      <c r="H469" s="541"/>
      <c r="I469" s="757"/>
      <c r="J469" s="525"/>
      <c r="K469" s="718"/>
      <c r="L469" s="1084"/>
      <c r="M469" s="968" t="s">
        <v>19773</v>
      </c>
      <c r="N469" s="525" t="s">
        <v>1678</v>
      </c>
      <c r="O469" s="529">
        <v>0.5</v>
      </c>
      <c r="P469" s="1022"/>
      <c r="Q469" s="772"/>
      <c r="R469" s="776"/>
      <c r="S469" s="776"/>
      <c r="T469" s="537" t="s">
        <v>1678</v>
      </c>
      <c r="U469" s="502">
        <v>0.7</v>
      </c>
      <c r="V469" s="534"/>
      <c r="W469" s="537"/>
      <c r="X469" s="534"/>
      <c r="Y469" s="538"/>
      <c r="Z469" s="531">
        <f>ROUND(ROUND(F457*O469,0)*U469,0)</f>
        <v>159</v>
      </c>
      <c r="AA469" s="539"/>
      <c r="AB469" s="533"/>
    </row>
    <row r="470" spans="1:28" ht="16.7" customHeight="1" x14ac:dyDescent="0.15">
      <c r="A470" s="520">
        <v>22</v>
      </c>
      <c r="B470" s="520" t="s">
        <v>20630</v>
      </c>
      <c r="C470" s="540" t="s">
        <v>20631</v>
      </c>
      <c r="D470" s="771"/>
      <c r="E470" s="542"/>
      <c r="F470" s="534"/>
      <c r="H470" s="541"/>
      <c r="I470" s="770" t="s">
        <v>10418</v>
      </c>
      <c r="J470" s="525" t="s">
        <v>1678</v>
      </c>
      <c r="K470" s="718">
        <v>0.96499999999999997</v>
      </c>
      <c r="L470" s="1084"/>
      <c r="M470" s="1065"/>
      <c r="N470" s="537"/>
      <c r="P470" s="1022"/>
      <c r="Q470" s="772"/>
      <c r="R470" s="776"/>
      <c r="S470" s="776"/>
      <c r="T470" s="537"/>
      <c r="V470" s="534"/>
      <c r="W470" s="537"/>
      <c r="X470" s="534"/>
      <c r="Y470" s="538"/>
      <c r="Z470" s="531">
        <f>ROUND(ROUND(ROUND(ROUND(F457*K470,0)*O469,0),0)*U469,0)</f>
        <v>153</v>
      </c>
      <c r="AA470" s="539"/>
      <c r="AB470" s="533"/>
    </row>
    <row r="471" spans="1:28" ht="16.7" customHeight="1" x14ac:dyDescent="0.15">
      <c r="A471" s="520">
        <v>22</v>
      </c>
      <c r="B471" s="520" t="s">
        <v>20632</v>
      </c>
      <c r="C471" s="540" t="s">
        <v>20633</v>
      </c>
      <c r="D471" s="771"/>
      <c r="E471" s="542"/>
      <c r="F471" s="534"/>
      <c r="H471" s="541"/>
      <c r="I471" s="757"/>
      <c r="J471" s="525"/>
      <c r="K471" s="718"/>
      <c r="L471" s="774"/>
      <c r="M471" s="1066" t="s">
        <v>19767</v>
      </c>
      <c r="N471" s="525" t="s">
        <v>1678</v>
      </c>
      <c r="O471" s="529">
        <v>0.7</v>
      </c>
      <c r="P471" s="767"/>
      <c r="Q471" s="522"/>
      <c r="R471" s="525"/>
      <c r="S471" s="525"/>
      <c r="T471" s="525"/>
      <c r="U471" s="529"/>
      <c r="V471" s="534"/>
      <c r="W471" s="537"/>
      <c r="X471" s="936" t="s">
        <v>14983</v>
      </c>
      <c r="Y471" s="941"/>
      <c r="Z471" s="531">
        <f>ROUND(ROUND(F457*O471,0)-X475,0)</f>
        <v>305</v>
      </c>
      <c r="AA471" s="539"/>
      <c r="AB471" s="533"/>
    </row>
    <row r="472" spans="1:28" ht="16.7" customHeight="1" x14ac:dyDescent="0.15">
      <c r="A472" s="520">
        <v>22</v>
      </c>
      <c r="B472" s="520" t="s">
        <v>20634</v>
      </c>
      <c r="C472" s="540" t="s">
        <v>20635</v>
      </c>
      <c r="D472" s="771"/>
      <c r="E472" s="542"/>
      <c r="F472" s="534"/>
      <c r="H472" s="541"/>
      <c r="I472" s="770" t="s">
        <v>10418</v>
      </c>
      <c r="J472" s="525" t="s">
        <v>1678</v>
      </c>
      <c r="K472" s="718">
        <v>0.96499999999999997</v>
      </c>
      <c r="L472" s="774"/>
      <c r="M472" s="1065"/>
      <c r="N472" s="537"/>
      <c r="P472" s="769"/>
      <c r="Q472" s="534"/>
      <c r="R472" s="537"/>
      <c r="S472" s="537"/>
      <c r="T472" s="537"/>
      <c r="V472" s="534"/>
      <c r="W472" s="537"/>
      <c r="X472" s="1068"/>
      <c r="Y472" s="1070"/>
      <c r="Z472" s="531">
        <f>ROUND(ROUND(ROUND(ROUND(F457*K472,0)*O471,0),0)-X475,0)</f>
        <v>294</v>
      </c>
      <c r="AA472" s="539"/>
      <c r="AB472" s="533"/>
    </row>
    <row r="473" spans="1:28" ht="16.7" customHeight="1" x14ac:dyDescent="0.15">
      <c r="A473" s="520">
        <v>22</v>
      </c>
      <c r="B473" s="520" t="s">
        <v>20636</v>
      </c>
      <c r="C473" s="540" t="s">
        <v>20637</v>
      </c>
      <c r="D473" s="771"/>
      <c r="E473" s="542"/>
      <c r="F473" s="534"/>
      <c r="H473" s="541"/>
      <c r="I473" s="757"/>
      <c r="J473" s="525"/>
      <c r="K473" s="718"/>
      <c r="L473" s="774"/>
      <c r="M473" s="968" t="s">
        <v>19773</v>
      </c>
      <c r="N473" s="525" t="s">
        <v>1678</v>
      </c>
      <c r="O473" s="529">
        <v>0.5</v>
      </c>
      <c r="P473" s="769"/>
      <c r="Q473" s="534"/>
      <c r="R473" s="537"/>
      <c r="S473" s="537"/>
      <c r="T473" s="537"/>
      <c r="V473" s="534"/>
      <c r="W473" s="537"/>
      <c r="X473" s="1068"/>
      <c r="Y473" s="1070"/>
      <c r="Z473" s="531">
        <f>ROUND(ROUND(F457*O473,0)-X475,0)</f>
        <v>215</v>
      </c>
      <c r="AA473" s="539"/>
      <c r="AB473" s="533"/>
    </row>
    <row r="474" spans="1:28" ht="16.7" customHeight="1" x14ac:dyDescent="0.15">
      <c r="A474" s="520">
        <v>22</v>
      </c>
      <c r="B474" s="520" t="s">
        <v>20638</v>
      </c>
      <c r="C474" s="540" t="s">
        <v>20639</v>
      </c>
      <c r="D474" s="771"/>
      <c r="E474" s="542"/>
      <c r="F474" s="534"/>
      <c r="H474" s="541"/>
      <c r="I474" s="770" t="s">
        <v>10418</v>
      </c>
      <c r="J474" s="525" t="s">
        <v>1678</v>
      </c>
      <c r="K474" s="718">
        <v>0.96499999999999997</v>
      </c>
      <c r="L474" s="774"/>
      <c r="M474" s="1065"/>
      <c r="N474" s="537"/>
      <c r="P474" s="769"/>
      <c r="Q474" s="534"/>
      <c r="R474" s="537"/>
      <c r="S474" s="537"/>
      <c r="T474" s="537"/>
      <c r="V474" s="534"/>
      <c r="W474" s="537"/>
      <c r="X474" s="1068"/>
      <c r="Y474" s="1070"/>
      <c r="Z474" s="531">
        <f>ROUND(ROUND(ROUND(ROUND(F457*K474,0)*O473,0),0)-X475,0)</f>
        <v>207</v>
      </c>
      <c r="AA474" s="539"/>
      <c r="AB474" s="533"/>
    </row>
    <row r="475" spans="1:28" ht="16.7" customHeight="1" x14ac:dyDescent="0.15">
      <c r="A475" s="520">
        <v>22</v>
      </c>
      <c r="B475" s="520" t="s">
        <v>20640</v>
      </c>
      <c r="C475" s="540" t="s">
        <v>20641</v>
      </c>
      <c r="D475" s="771"/>
      <c r="E475" s="542"/>
      <c r="F475" s="534"/>
      <c r="H475" s="541"/>
      <c r="I475" s="757"/>
      <c r="J475" s="525"/>
      <c r="K475" s="718"/>
      <c r="L475" s="774"/>
      <c r="M475" s="1066" t="s">
        <v>19767</v>
      </c>
      <c r="N475" s="525" t="s">
        <v>1678</v>
      </c>
      <c r="O475" s="529">
        <v>0.7</v>
      </c>
      <c r="P475" s="1077" t="s">
        <v>10423</v>
      </c>
      <c r="Q475" s="936" t="s">
        <v>12821</v>
      </c>
      <c r="R475" s="1067"/>
      <c r="S475" s="1067"/>
      <c r="T475" s="1067"/>
      <c r="U475" s="981"/>
      <c r="V475" s="537"/>
      <c r="W475" s="537"/>
      <c r="X475" s="775">
        <v>12</v>
      </c>
      <c r="Y475" s="942" t="s">
        <v>14988</v>
      </c>
      <c r="Z475" s="531">
        <f>ROUND(ROUND(ROUND(F457*O475,0)*U477,0)-X475,0)</f>
        <v>147</v>
      </c>
      <c r="AA475" s="539"/>
      <c r="AB475" s="533"/>
    </row>
    <row r="476" spans="1:28" ht="16.7" customHeight="1" x14ac:dyDescent="0.15">
      <c r="A476" s="520">
        <v>22</v>
      </c>
      <c r="B476" s="520" t="s">
        <v>20642</v>
      </c>
      <c r="C476" s="540" t="s">
        <v>20643</v>
      </c>
      <c r="D476" s="771"/>
      <c r="E476" s="542"/>
      <c r="F476" s="534"/>
      <c r="H476" s="541"/>
      <c r="I476" s="770" t="s">
        <v>10418</v>
      </c>
      <c r="J476" s="525" t="s">
        <v>1678</v>
      </c>
      <c r="K476" s="718">
        <v>0.96499999999999997</v>
      </c>
      <c r="L476" s="774"/>
      <c r="M476" s="1065"/>
      <c r="N476" s="537"/>
      <c r="P476" s="1079"/>
      <c r="Q476" s="1068"/>
      <c r="R476" s="1069"/>
      <c r="S476" s="1069"/>
      <c r="T476" s="1069"/>
      <c r="U476" s="1070"/>
      <c r="V476" s="537"/>
      <c r="W476" s="537"/>
      <c r="X476" s="534"/>
      <c r="Y476" s="1070"/>
      <c r="Z476" s="531">
        <f>ROUND(ROUND(ROUND(ROUND(ROUND(F457*K476,0)*O475,0)*U477,0),0)-X475,0)</f>
        <v>141</v>
      </c>
      <c r="AA476" s="539"/>
      <c r="AB476" s="533"/>
    </row>
    <row r="477" spans="1:28" ht="16.7" customHeight="1" x14ac:dyDescent="0.15">
      <c r="A477" s="520">
        <v>22</v>
      </c>
      <c r="B477" s="520" t="s">
        <v>20644</v>
      </c>
      <c r="C477" s="540" t="s">
        <v>20645</v>
      </c>
      <c r="D477" s="771"/>
      <c r="E477" s="542"/>
      <c r="F477" s="534"/>
      <c r="H477" s="541"/>
      <c r="I477" s="757"/>
      <c r="J477" s="525"/>
      <c r="K477" s="718"/>
      <c r="L477" s="774"/>
      <c r="M477" s="968" t="s">
        <v>19773</v>
      </c>
      <c r="N477" s="525" t="s">
        <v>1678</v>
      </c>
      <c r="O477" s="529">
        <v>0.5</v>
      </c>
      <c r="P477" s="1022"/>
      <c r="Q477" s="772"/>
      <c r="R477" s="776"/>
      <c r="S477" s="776"/>
      <c r="T477" s="537" t="s">
        <v>1678</v>
      </c>
      <c r="U477" s="502">
        <v>0.5</v>
      </c>
      <c r="V477" s="534"/>
      <c r="W477" s="537"/>
      <c r="X477" s="534"/>
      <c r="Y477" s="538"/>
      <c r="Z477" s="531">
        <f>ROUND(ROUND(ROUND(F457*O477,0)*U477,0)-X475,0)</f>
        <v>102</v>
      </c>
      <c r="AA477" s="539"/>
      <c r="AB477" s="533"/>
    </row>
    <row r="478" spans="1:28" ht="16.7" customHeight="1" x14ac:dyDescent="0.15">
      <c r="A478" s="520">
        <v>22</v>
      </c>
      <c r="B478" s="520" t="s">
        <v>20646</v>
      </c>
      <c r="C478" s="540" t="s">
        <v>20647</v>
      </c>
      <c r="D478" s="771"/>
      <c r="E478" s="542"/>
      <c r="F478" s="534"/>
      <c r="H478" s="541"/>
      <c r="I478" s="770" t="s">
        <v>10418</v>
      </c>
      <c r="J478" s="525" t="s">
        <v>1678</v>
      </c>
      <c r="K478" s="718">
        <v>0.96499999999999997</v>
      </c>
      <c r="L478" s="774"/>
      <c r="M478" s="1065"/>
      <c r="N478" s="537"/>
      <c r="P478" s="1022"/>
      <c r="Q478" s="772"/>
      <c r="R478" s="776"/>
      <c r="S478" s="776"/>
      <c r="T478" s="537"/>
      <c r="V478" s="534"/>
      <c r="W478" s="537"/>
      <c r="X478" s="534"/>
      <c r="Y478" s="538"/>
      <c r="Z478" s="531">
        <f>ROUND(ROUND(ROUND(ROUND(ROUND(F457*K478,0)*O477,0),0)*U477,0)-X475,0)</f>
        <v>98</v>
      </c>
      <c r="AA478" s="539"/>
      <c r="AB478" s="533"/>
    </row>
    <row r="479" spans="1:28" ht="16.7" customHeight="1" x14ac:dyDescent="0.15">
      <c r="A479" s="520">
        <v>22</v>
      </c>
      <c r="B479" s="520" t="s">
        <v>20648</v>
      </c>
      <c r="C479" s="540" t="s">
        <v>20649</v>
      </c>
      <c r="D479" s="771"/>
      <c r="E479" s="542"/>
      <c r="F479" s="534"/>
      <c r="H479" s="541"/>
      <c r="I479" s="757"/>
      <c r="J479" s="525"/>
      <c r="K479" s="718"/>
      <c r="L479" s="774"/>
      <c r="M479" s="1066" t="s">
        <v>19767</v>
      </c>
      <c r="N479" s="525" t="s">
        <v>1678</v>
      </c>
      <c r="O479" s="529">
        <v>0.7</v>
      </c>
      <c r="P479" s="1079"/>
      <c r="Q479" s="936" t="s">
        <v>12830</v>
      </c>
      <c r="R479" s="1067"/>
      <c r="S479" s="1067"/>
      <c r="T479" s="1067"/>
      <c r="U479" s="981"/>
      <c r="V479" s="537"/>
      <c r="W479" s="537"/>
      <c r="X479" s="534"/>
      <c r="Y479" s="538"/>
      <c r="Z479" s="531">
        <f>ROUND(ROUND(ROUND(F457*O479,0)*U481,0)-X475,0)</f>
        <v>210</v>
      </c>
      <c r="AA479" s="539"/>
      <c r="AB479" s="533"/>
    </row>
    <row r="480" spans="1:28" ht="16.7" customHeight="1" x14ac:dyDescent="0.15">
      <c r="A480" s="520">
        <v>22</v>
      </c>
      <c r="B480" s="520" t="s">
        <v>20650</v>
      </c>
      <c r="C480" s="540" t="s">
        <v>20651</v>
      </c>
      <c r="D480" s="771"/>
      <c r="E480" s="542"/>
      <c r="F480" s="534"/>
      <c r="H480" s="541"/>
      <c r="I480" s="770" t="s">
        <v>10418</v>
      </c>
      <c r="J480" s="525" t="s">
        <v>1678</v>
      </c>
      <c r="K480" s="718">
        <v>0.96499999999999997</v>
      </c>
      <c r="L480" s="774"/>
      <c r="M480" s="1065"/>
      <c r="N480" s="537"/>
      <c r="P480" s="1079"/>
      <c r="Q480" s="1068"/>
      <c r="R480" s="1069"/>
      <c r="S480" s="1069"/>
      <c r="T480" s="1069"/>
      <c r="U480" s="1070"/>
      <c r="V480" s="537"/>
      <c r="W480" s="537"/>
      <c r="X480" s="534"/>
      <c r="Y480" s="538"/>
      <c r="Z480" s="531">
        <f>ROUND(ROUND(ROUND(ROUND(ROUND(F457*K480,0)*O479,0)*U481,0),0)-X475,0)</f>
        <v>202</v>
      </c>
      <c r="AA480" s="539"/>
      <c r="AB480" s="533"/>
    </row>
    <row r="481" spans="1:28" ht="16.7" customHeight="1" x14ac:dyDescent="0.15">
      <c r="A481" s="520">
        <v>22</v>
      </c>
      <c r="B481" s="520" t="s">
        <v>20652</v>
      </c>
      <c r="C481" s="540" t="s">
        <v>20653</v>
      </c>
      <c r="D481" s="771"/>
      <c r="E481" s="542"/>
      <c r="F481" s="534"/>
      <c r="H481" s="541"/>
      <c r="I481" s="757"/>
      <c r="J481" s="525"/>
      <c r="K481" s="718"/>
      <c r="L481" s="774"/>
      <c r="M481" s="968" t="s">
        <v>19773</v>
      </c>
      <c r="N481" s="525" t="s">
        <v>1678</v>
      </c>
      <c r="O481" s="529">
        <v>0.5</v>
      </c>
      <c r="P481" s="1022"/>
      <c r="Q481" s="772"/>
      <c r="R481" s="776"/>
      <c r="S481" s="776"/>
      <c r="T481" s="537" t="s">
        <v>1678</v>
      </c>
      <c r="U481" s="502">
        <v>0.7</v>
      </c>
      <c r="V481" s="534"/>
      <c r="W481" s="537"/>
      <c r="X481" s="534"/>
      <c r="Y481" s="538"/>
      <c r="Z481" s="531">
        <f>ROUND(ROUND(ROUND(F457*O481,0)*U481,0)-X475,0)</f>
        <v>147</v>
      </c>
      <c r="AA481" s="539"/>
      <c r="AB481" s="533"/>
    </row>
    <row r="482" spans="1:28" ht="16.7" customHeight="1" x14ac:dyDescent="0.15">
      <c r="A482" s="520">
        <v>22</v>
      </c>
      <c r="B482" s="520" t="s">
        <v>20654</v>
      </c>
      <c r="C482" s="540" t="s">
        <v>20655</v>
      </c>
      <c r="D482" s="771"/>
      <c r="E482" s="542"/>
      <c r="F482" s="534"/>
      <c r="H482" s="541"/>
      <c r="I482" s="770" t="s">
        <v>10418</v>
      </c>
      <c r="J482" s="525" t="s">
        <v>1678</v>
      </c>
      <c r="K482" s="718">
        <v>0.96499999999999997</v>
      </c>
      <c r="L482" s="774"/>
      <c r="M482" s="1065"/>
      <c r="N482" s="537"/>
      <c r="P482" s="1022"/>
      <c r="Q482" s="772"/>
      <c r="R482" s="776"/>
      <c r="S482" s="776"/>
      <c r="T482" s="537"/>
      <c r="V482" s="534"/>
      <c r="W482" s="537"/>
      <c r="X482" s="534"/>
      <c r="Y482" s="538"/>
      <c r="Z482" s="531">
        <f>ROUND(ROUND(ROUND(ROUND(ROUND(F457*K482,0)*O481,0),0)*U481,0)-X475,0)</f>
        <v>141</v>
      </c>
      <c r="AA482" s="539"/>
      <c r="AB482" s="533"/>
    </row>
    <row r="483" spans="1:28" ht="16.7" customHeight="1" x14ac:dyDescent="0.15">
      <c r="A483" s="520">
        <v>22</v>
      </c>
      <c r="B483" s="520" t="s">
        <v>20656</v>
      </c>
      <c r="C483" s="540" t="s">
        <v>20657</v>
      </c>
      <c r="D483" s="771"/>
      <c r="E483" s="542"/>
      <c r="F483" s="534"/>
      <c r="H483" s="541"/>
      <c r="I483" s="757"/>
      <c r="J483" s="525"/>
      <c r="K483" s="718"/>
      <c r="L483" s="774"/>
      <c r="M483" s="1066" t="s">
        <v>19767</v>
      </c>
      <c r="N483" s="525" t="s">
        <v>1678</v>
      </c>
      <c r="O483" s="529">
        <v>0.7</v>
      </c>
      <c r="P483" s="1077" t="s">
        <v>14959</v>
      </c>
      <c r="Q483" s="936" t="s">
        <v>12840</v>
      </c>
      <c r="R483" s="1067"/>
      <c r="S483" s="1067"/>
      <c r="T483" s="1067"/>
      <c r="U483" s="981"/>
      <c r="V483" s="537"/>
      <c r="W483" s="537"/>
      <c r="X483" s="534"/>
      <c r="Y483" s="538"/>
      <c r="Z483" s="531">
        <f>ROUND(ROUND(ROUND(F457*O483,0)*U485,0)-X475,0)</f>
        <v>210</v>
      </c>
      <c r="AA483" s="539"/>
      <c r="AB483" s="533"/>
    </row>
    <row r="484" spans="1:28" ht="16.7" customHeight="1" x14ac:dyDescent="0.15">
      <c r="A484" s="520">
        <v>22</v>
      </c>
      <c r="B484" s="520" t="s">
        <v>20658</v>
      </c>
      <c r="C484" s="540" t="s">
        <v>20659</v>
      </c>
      <c r="D484" s="771"/>
      <c r="E484" s="542"/>
      <c r="F484" s="534"/>
      <c r="H484" s="541"/>
      <c r="I484" s="770" t="s">
        <v>10418</v>
      </c>
      <c r="J484" s="525" t="s">
        <v>1678</v>
      </c>
      <c r="K484" s="718">
        <v>0.96499999999999997</v>
      </c>
      <c r="L484" s="774"/>
      <c r="M484" s="1065"/>
      <c r="N484" s="537"/>
      <c r="P484" s="1079"/>
      <c r="Q484" s="1068"/>
      <c r="R484" s="1069"/>
      <c r="S484" s="1069"/>
      <c r="T484" s="1069"/>
      <c r="U484" s="1070"/>
      <c r="V484" s="537"/>
      <c r="W484" s="537"/>
      <c r="X484" s="534"/>
      <c r="Y484" s="538"/>
      <c r="Z484" s="531">
        <f>ROUND(ROUND(ROUND(ROUND(ROUND(F457*K484,0)*O483,0)*U485,0),0)-X475,0)</f>
        <v>202</v>
      </c>
      <c r="AA484" s="539"/>
      <c r="AB484" s="533"/>
    </row>
    <row r="485" spans="1:28" ht="16.7" customHeight="1" x14ac:dyDescent="0.15">
      <c r="A485" s="520">
        <v>22</v>
      </c>
      <c r="B485" s="520" t="s">
        <v>20660</v>
      </c>
      <c r="C485" s="540" t="s">
        <v>20661</v>
      </c>
      <c r="D485" s="771"/>
      <c r="E485" s="542"/>
      <c r="F485" s="534"/>
      <c r="H485" s="541"/>
      <c r="I485" s="757"/>
      <c r="J485" s="525"/>
      <c r="K485" s="718"/>
      <c r="L485" s="774"/>
      <c r="M485" s="968" t="s">
        <v>19773</v>
      </c>
      <c r="N485" s="525" t="s">
        <v>1678</v>
      </c>
      <c r="O485" s="529">
        <v>0.5</v>
      </c>
      <c r="P485" s="1022"/>
      <c r="Q485" s="772"/>
      <c r="R485" s="776"/>
      <c r="S485" s="776"/>
      <c r="T485" s="537" t="s">
        <v>1678</v>
      </c>
      <c r="U485" s="502">
        <v>0.7</v>
      </c>
      <c r="V485" s="534"/>
      <c r="W485" s="537"/>
      <c r="X485" s="534"/>
      <c r="Y485" s="538"/>
      <c r="Z485" s="531">
        <f>ROUND(ROUND(ROUND(F457*O485,0)*U485,0)-X475,0)</f>
        <v>147</v>
      </c>
      <c r="AA485" s="539"/>
      <c r="AB485" s="533"/>
    </row>
    <row r="486" spans="1:28" ht="16.7" customHeight="1" x14ac:dyDescent="0.15">
      <c r="A486" s="520">
        <v>22</v>
      </c>
      <c r="B486" s="520" t="s">
        <v>20662</v>
      </c>
      <c r="C486" s="540" t="s">
        <v>20663</v>
      </c>
      <c r="D486" s="777"/>
      <c r="E486" s="557"/>
      <c r="F486" s="550"/>
      <c r="G486" s="650"/>
      <c r="H486" s="558"/>
      <c r="I486" s="778" t="s">
        <v>10418</v>
      </c>
      <c r="J486" s="526" t="s">
        <v>1678</v>
      </c>
      <c r="K486" s="575">
        <v>0.96499999999999997</v>
      </c>
      <c r="L486" s="779"/>
      <c r="M486" s="1083"/>
      <c r="N486" s="544"/>
      <c r="O486" s="548"/>
      <c r="P486" s="1023"/>
      <c r="Q486" s="780"/>
      <c r="R486" s="781"/>
      <c r="S486" s="781"/>
      <c r="T486" s="544"/>
      <c r="U486" s="548"/>
      <c r="V486" s="550"/>
      <c r="W486" s="544"/>
      <c r="X486" s="550"/>
      <c r="Y486" s="553"/>
      <c r="Z486" s="531">
        <f>ROUND(ROUND(ROUND(ROUND(ROUND(F457*K486,0)*O485,0),0)*U485,0)-X475,0)</f>
        <v>141</v>
      </c>
      <c r="AA486" s="559"/>
      <c r="AB486" s="533"/>
    </row>
    <row r="487" spans="1:28" ht="16.7" customHeight="1" x14ac:dyDescent="0.15">
      <c r="A487" s="520">
        <v>22</v>
      </c>
      <c r="B487" s="520" t="s">
        <v>20664</v>
      </c>
      <c r="C487" s="540" t="s">
        <v>20665</v>
      </c>
      <c r="D487" s="1080" t="s">
        <v>12810</v>
      </c>
      <c r="E487" s="945" t="s">
        <v>13899</v>
      </c>
      <c r="F487" s="947" t="s">
        <v>10412</v>
      </c>
      <c r="G487" s="947"/>
      <c r="H487" s="941"/>
      <c r="I487" s="757"/>
      <c r="J487" s="525"/>
      <c r="K487" s="718"/>
      <c r="L487" s="1074" t="s">
        <v>19766</v>
      </c>
      <c r="M487" s="1066" t="s">
        <v>19767</v>
      </c>
      <c r="N487" s="525" t="s">
        <v>1678</v>
      </c>
      <c r="O487" s="529">
        <v>0.7</v>
      </c>
      <c r="P487" s="767"/>
      <c r="Q487" s="522"/>
      <c r="R487" s="525"/>
      <c r="S487" s="525"/>
      <c r="T487" s="525"/>
      <c r="U487" s="529"/>
      <c r="V487" s="522"/>
      <c r="W487" s="525"/>
      <c r="X487" s="522"/>
      <c r="Y487" s="530"/>
      <c r="Z487" s="531">
        <f>ROUND(F489*O487,0)</f>
        <v>736</v>
      </c>
      <c r="AA487" s="532"/>
      <c r="AB487" s="533"/>
    </row>
    <row r="488" spans="1:28" ht="16.7" customHeight="1" x14ac:dyDescent="0.15">
      <c r="A488" s="520">
        <v>22</v>
      </c>
      <c r="B488" s="520" t="s">
        <v>20666</v>
      </c>
      <c r="C488" s="540" t="s">
        <v>20667</v>
      </c>
      <c r="D488" s="1081"/>
      <c r="E488" s="946"/>
      <c r="F488" s="1069"/>
      <c r="G488" s="1069"/>
      <c r="H488" s="1070"/>
      <c r="I488" s="770" t="s">
        <v>10418</v>
      </c>
      <c r="J488" s="525" t="s">
        <v>1678</v>
      </c>
      <c r="K488" s="718">
        <v>0.96499999999999997</v>
      </c>
      <c r="L488" s="1084"/>
      <c r="M488" s="1065"/>
      <c r="N488" s="537"/>
      <c r="P488" s="769"/>
      <c r="Q488" s="534"/>
      <c r="R488" s="537"/>
      <c r="S488" s="537"/>
      <c r="T488" s="537"/>
      <c r="V488" s="534"/>
      <c r="W488" s="537"/>
      <c r="X488" s="534"/>
      <c r="Y488" s="538"/>
      <c r="Z488" s="531">
        <f>ROUND(ROUND(ROUND(F489*K488,0)*O487,0),0)</f>
        <v>711</v>
      </c>
      <c r="AA488" s="539"/>
      <c r="AB488" s="533"/>
    </row>
    <row r="489" spans="1:28" ht="16.7" customHeight="1" x14ac:dyDescent="0.15">
      <c r="A489" s="520">
        <v>22</v>
      </c>
      <c r="B489" s="520" t="s">
        <v>20668</v>
      </c>
      <c r="C489" s="540" t="s">
        <v>20669</v>
      </c>
      <c r="D489" s="1082"/>
      <c r="E489" s="1053"/>
      <c r="F489" s="1035">
        <f>'6生活介護(基本)'!F729</f>
        <v>1052</v>
      </c>
      <c r="G489" s="1035"/>
      <c r="H489" s="541" t="s">
        <v>9</v>
      </c>
      <c r="I489" s="757"/>
      <c r="J489" s="525"/>
      <c r="K489" s="718"/>
      <c r="L489" s="1084"/>
      <c r="M489" s="968" t="s">
        <v>19773</v>
      </c>
      <c r="N489" s="525" t="s">
        <v>1678</v>
      </c>
      <c r="O489" s="529">
        <v>0.5</v>
      </c>
      <c r="P489" s="769"/>
      <c r="Q489" s="534"/>
      <c r="R489" s="537"/>
      <c r="S489" s="537"/>
      <c r="T489" s="537"/>
      <c r="V489" s="534"/>
      <c r="W489" s="537"/>
      <c r="X489" s="534"/>
      <c r="Y489" s="538"/>
      <c r="Z489" s="531">
        <f>ROUND(F489*O489,0)</f>
        <v>526</v>
      </c>
      <c r="AA489" s="539"/>
      <c r="AB489" s="533"/>
    </row>
    <row r="490" spans="1:28" ht="16.7" customHeight="1" x14ac:dyDescent="0.15">
      <c r="A490" s="520">
        <v>22</v>
      </c>
      <c r="B490" s="520" t="s">
        <v>20670</v>
      </c>
      <c r="C490" s="540" t="s">
        <v>20671</v>
      </c>
      <c r="D490" s="1082"/>
      <c r="E490" s="1053"/>
      <c r="F490" s="537"/>
      <c r="H490" s="541"/>
      <c r="I490" s="770" t="s">
        <v>10418</v>
      </c>
      <c r="J490" s="525" t="s">
        <v>1678</v>
      </c>
      <c r="K490" s="718">
        <v>0.96499999999999997</v>
      </c>
      <c r="L490" s="1084"/>
      <c r="M490" s="1065"/>
      <c r="N490" s="537"/>
      <c r="P490" s="769"/>
      <c r="Q490" s="534"/>
      <c r="R490" s="537"/>
      <c r="S490" s="537"/>
      <c r="T490" s="537"/>
      <c r="V490" s="534"/>
      <c r="W490" s="537"/>
      <c r="X490" s="534"/>
      <c r="Y490" s="538"/>
      <c r="Z490" s="531">
        <f>ROUND(ROUND(ROUND(F489*K490,0)*O489,0),0)</f>
        <v>508</v>
      </c>
      <c r="AA490" s="539"/>
      <c r="AB490" s="533"/>
    </row>
    <row r="491" spans="1:28" ht="16.7" customHeight="1" x14ac:dyDescent="0.15">
      <c r="A491" s="520">
        <v>22</v>
      </c>
      <c r="B491" s="520" t="s">
        <v>20672</v>
      </c>
      <c r="C491" s="540" t="s">
        <v>20673</v>
      </c>
      <c r="D491" s="1082"/>
      <c r="E491" s="1053"/>
      <c r="F491" s="537"/>
      <c r="H491" s="541"/>
      <c r="I491" s="757"/>
      <c r="J491" s="525"/>
      <c r="K491" s="718"/>
      <c r="L491" s="1084"/>
      <c r="M491" s="1066" t="s">
        <v>19767</v>
      </c>
      <c r="N491" s="525" t="s">
        <v>1678</v>
      </c>
      <c r="O491" s="529">
        <v>0.7</v>
      </c>
      <c r="P491" s="1077" t="s">
        <v>10423</v>
      </c>
      <c r="Q491" s="936" t="s">
        <v>12821</v>
      </c>
      <c r="R491" s="1067"/>
      <c r="S491" s="1067"/>
      <c r="T491" s="1067"/>
      <c r="U491" s="981"/>
      <c r="V491" s="537"/>
      <c r="W491" s="537"/>
      <c r="X491" s="534"/>
      <c r="Y491" s="538"/>
      <c r="Z491" s="531">
        <f>ROUND(ROUND(F489*O491,0)*U493,0)</f>
        <v>368</v>
      </c>
      <c r="AA491" s="539"/>
      <c r="AB491" s="533"/>
    </row>
    <row r="492" spans="1:28" ht="16.7" customHeight="1" x14ac:dyDescent="0.15">
      <c r="A492" s="520">
        <v>22</v>
      </c>
      <c r="B492" s="520" t="s">
        <v>20674</v>
      </c>
      <c r="C492" s="540" t="s">
        <v>20675</v>
      </c>
      <c r="D492" s="1082"/>
      <c r="E492" s="1053"/>
      <c r="F492" s="537"/>
      <c r="H492" s="541"/>
      <c r="I492" s="770" t="s">
        <v>10418</v>
      </c>
      <c r="J492" s="525" t="s">
        <v>1678</v>
      </c>
      <c r="K492" s="718">
        <v>0.96499999999999997</v>
      </c>
      <c r="L492" s="1084"/>
      <c r="M492" s="1065"/>
      <c r="N492" s="537"/>
      <c r="P492" s="1079"/>
      <c r="Q492" s="1068"/>
      <c r="R492" s="1069"/>
      <c r="S492" s="1069"/>
      <c r="T492" s="1069"/>
      <c r="U492" s="1070"/>
      <c r="V492" s="537"/>
      <c r="W492" s="537"/>
      <c r="X492" s="534"/>
      <c r="Y492" s="538"/>
      <c r="Z492" s="531">
        <f>ROUND(ROUND(ROUND(ROUND(F489*K492,0)*O491,0)*U493,0),0)</f>
        <v>356</v>
      </c>
      <c r="AA492" s="539"/>
      <c r="AB492" s="533"/>
    </row>
    <row r="493" spans="1:28" ht="16.7" customHeight="1" x14ac:dyDescent="0.15">
      <c r="A493" s="520">
        <v>22</v>
      </c>
      <c r="B493" s="520" t="s">
        <v>20676</v>
      </c>
      <c r="C493" s="540" t="s">
        <v>20677</v>
      </c>
      <c r="D493" s="771"/>
      <c r="E493" s="542"/>
      <c r="F493" s="534"/>
      <c r="H493" s="541"/>
      <c r="I493" s="757"/>
      <c r="J493" s="525"/>
      <c r="K493" s="718"/>
      <c r="L493" s="1084"/>
      <c r="M493" s="968" t="s">
        <v>19773</v>
      </c>
      <c r="N493" s="525" t="s">
        <v>1678</v>
      </c>
      <c r="O493" s="529">
        <v>0.5</v>
      </c>
      <c r="P493" s="1022"/>
      <c r="Q493" s="772"/>
      <c r="R493" s="776"/>
      <c r="S493" s="776"/>
      <c r="T493" s="537" t="s">
        <v>1678</v>
      </c>
      <c r="U493" s="502">
        <v>0.5</v>
      </c>
      <c r="V493" s="534"/>
      <c r="W493" s="537"/>
      <c r="X493" s="534"/>
      <c r="Y493" s="538"/>
      <c r="Z493" s="531">
        <f>ROUND(ROUND(F489*O493,0)*U493,0)</f>
        <v>263</v>
      </c>
      <c r="AA493" s="539"/>
      <c r="AB493" s="533"/>
    </row>
    <row r="494" spans="1:28" ht="16.7" customHeight="1" x14ac:dyDescent="0.15">
      <c r="A494" s="520">
        <v>22</v>
      </c>
      <c r="B494" s="520" t="s">
        <v>20678</v>
      </c>
      <c r="C494" s="540" t="s">
        <v>20679</v>
      </c>
      <c r="D494" s="771"/>
      <c r="E494" s="542"/>
      <c r="F494" s="534"/>
      <c r="H494" s="541"/>
      <c r="I494" s="770" t="s">
        <v>10418</v>
      </c>
      <c r="J494" s="525" t="s">
        <v>1678</v>
      </c>
      <c r="K494" s="718">
        <v>0.96499999999999997</v>
      </c>
      <c r="L494" s="1084"/>
      <c r="M494" s="1065"/>
      <c r="N494" s="537"/>
      <c r="P494" s="1022"/>
      <c r="Q494" s="772"/>
      <c r="R494" s="776"/>
      <c r="S494" s="776"/>
      <c r="T494" s="537"/>
      <c r="V494" s="534"/>
      <c r="W494" s="537"/>
      <c r="X494" s="534"/>
      <c r="Y494" s="538"/>
      <c r="Z494" s="531">
        <f>ROUND(ROUND(ROUND(ROUND(F489*K494,0)*O493,0),0)*U493,0)</f>
        <v>254</v>
      </c>
      <c r="AA494" s="539"/>
      <c r="AB494" s="533"/>
    </row>
    <row r="495" spans="1:28" ht="16.7" customHeight="1" x14ac:dyDescent="0.15">
      <c r="A495" s="520">
        <v>22</v>
      </c>
      <c r="B495" s="520" t="s">
        <v>20680</v>
      </c>
      <c r="C495" s="540" t="s">
        <v>20681</v>
      </c>
      <c r="D495" s="771"/>
      <c r="E495" s="542"/>
      <c r="F495" s="534"/>
      <c r="H495" s="541"/>
      <c r="I495" s="757"/>
      <c r="J495" s="525"/>
      <c r="K495" s="718"/>
      <c r="L495" s="1084"/>
      <c r="M495" s="1066" t="s">
        <v>19767</v>
      </c>
      <c r="N495" s="525" t="s">
        <v>1678</v>
      </c>
      <c r="O495" s="529">
        <v>0.7</v>
      </c>
      <c r="P495" s="1079"/>
      <c r="Q495" s="936" t="s">
        <v>12830</v>
      </c>
      <c r="R495" s="1067"/>
      <c r="S495" s="1067"/>
      <c r="T495" s="1067"/>
      <c r="U495" s="981"/>
      <c r="V495" s="537"/>
      <c r="W495" s="537"/>
      <c r="X495" s="534"/>
      <c r="Y495" s="538"/>
      <c r="Z495" s="531">
        <f>ROUND(ROUND(F489*O495,0)*U497,0)</f>
        <v>515</v>
      </c>
      <c r="AA495" s="539"/>
      <c r="AB495" s="533"/>
    </row>
    <row r="496" spans="1:28" ht="16.7" customHeight="1" x14ac:dyDescent="0.15">
      <c r="A496" s="520">
        <v>22</v>
      </c>
      <c r="B496" s="520" t="s">
        <v>20682</v>
      </c>
      <c r="C496" s="540" t="s">
        <v>20683</v>
      </c>
      <c r="D496" s="771"/>
      <c r="E496" s="542"/>
      <c r="F496" s="534"/>
      <c r="H496" s="541"/>
      <c r="I496" s="770" t="s">
        <v>10418</v>
      </c>
      <c r="J496" s="525" t="s">
        <v>1678</v>
      </c>
      <c r="K496" s="718">
        <v>0.96499999999999997</v>
      </c>
      <c r="L496" s="1084"/>
      <c r="M496" s="1065"/>
      <c r="N496" s="537"/>
      <c r="P496" s="1079"/>
      <c r="Q496" s="1068"/>
      <c r="R496" s="1069"/>
      <c r="S496" s="1069"/>
      <c r="T496" s="1069"/>
      <c r="U496" s="1070"/>
      <c r="V496" s="537"/>
      <c r="W496" s="537"/>
      <c r="X496" s="534"/>
      <c r="Y496" s="538"/>
      <c r="Z496" s="531">
        <f>ROUND(ROUND(ROUND(ROUND(F489*K496,0)*O495,0)*U497,0),0)</f>
        <v>498</v>
      </c>
      <c r="AA496" s="539"/>
      <c r="AB496" s="533"/>
    </row>
    <row r="497" spans="1:28" ht="16.7" customHeight="1" x14ac:dyDescent="0.15">
      <c r="A497" s="520">
        <v>22</v>
      </c>
      <c r="B497" s="520" t="s">
        <v>20684</v>
      </c>
      <c r="C497" s="540" t="s">
        <v>20685</v>
      </c>
      <c r="D497" s="771"/>
      <c r="E497" s="542"/>
      <c r="F497" s="534"/>
      <c r="H497" s="541"/>
      <c r="I497" s="757"/>
      <c r="J497" s="525"/>
      <c r="K497" s="718"/>
      <c r="L497" s="1084"/>
      <c r="M497" s="968" t="s">
        <v>19773</v>
      </c>
      <c r="N497" s="525" t="s">
        <v>1678</v>
      </c>
      <c r="O497" s="529">
        <v>0.5</v>
      </c>
      <c r="P497" s="1022"/>
      <c r="Q497" s="772"/>
      <c r="R497" s="776"/>
      <c r="S497" s="776"/>
      <c r="T497" s="537" t="s">
        <v>1678</v>
      </c>
      <c r="U497" s="502">
        <v>0.7</v>
      </c>
      <c r="V497" s="534"/>
      <c r="W497" s="537"/>
      <c r="X497" s="534"/>
      <c r="Y497" s="538"/>
      <c r="Z497" s="531">
        <f>ROUND(ROUND(F489*O497,0)*U497,0)</f>
        <v>368</v>
      </c>
      <c r="AA497" s="539"/>
      <c r="AB497" s="533"/>
    </row>
    <row r="498" spans="1:28" ht="16.7" customHeight="1" x14ac:dyDescent="0.15">
      <c r="A498" s="520">
        <v>22</v>
      </c>
      <c r="B498" s="520" t="s">
        <v>20686</v>
      </c>
      <c r="C498" s="540" t="s">
        <v>20687</v>
      </c>
      <c r="D498" s="771"/>
      <c r="E498" s="542"/>
      <c r="F498" s="534"/>
      <c r="H498" s="541"/>
      <c r="I498" s="770" t="s">
        <v>10418</v>
      </c>
      <c r="J498" s="525" t="s">
        <v>1678</v>
      </c>
      <c r="K498" s="718">
        <v>0.96499999999999997</v>
      </c>
      <c r="L498" s="1084"/>
      <c r="M498" s="1065"/>
      <c r="N498" s="537"/>
      <c r="P498" s="1022"/>
      <c r="Q498" s="772"/>
      <c r="R498" s="776"/>
      <c r="S498" s="776"/>
      <c r="T498" s="537"/>
      <c r="V498" s="534"/>
      <c r="W498" s="537"/>
      <c r="X498" s="534"/>
      <c r="Y498" s="538"/>
      <c r="Z498" s="531">
        <f>ROUND(ROUND(ROUND(ROUND(F489*K498,0)*O497,0),0)*U497,0)</f>
        <v>356</v>
      </c>
      <c r="AA498" s="539"/>
      <c r="AB498" s="533"/>
    </row>
    <row r="499" spans="1:28" ht="16.7" customHeight="1" x14ac:dyDescent="0.15">
      <c r="A499" s="520">
        <v>22</v>
      </c>
      <c r="B499" s="520" t="s">
        <v>20688</v>
      </c>
      <c r="C499" s="540" t="s">
        <v>20689</v>
      </c>
      <c r="D499" s="771"/>
      <c r="E499" s="542"/>
      <c r="F499" s="534"/>
      <c r="H499" s="541"/>
      <c r="I499" s="757"/>
      <c r="J499" s="525"/>
      <c r="K499" s="718"/>
      <c r="L499" s="1084"/>
      <c r="M499" s="1066" t="s">
        <v>19767</v>
      </c>
      <c r="N499" s="525" t="s">
        <v>1678</v>
      </c>
      <c r="O499" s="529">
        <v>0.7</v>
      </c>
      <c r="P499" s="1077" t="s">
        <v>14959</v>
      </c>
      <c r="Q499" s="936" t="s">
        <v>12840</v>
      </c>
      <c r="R499" s="1067"/>
      <c r="S499" s="1067"/>
      <c r="T499" s="1067"/>
      <c r="U499" s="981"/>
      <c r="V499" s="537"/>
      <c r="W499" s="537"/>
      <c r="X499" s="534"/>
      <c r="Y499" s="538"/>
      <c r="Z499" s="531">
        <f>ROUND(ROUND(F489*O499,0)*U501,0)</f>
        <v>515</v>
      </c>
      <c r="AA499" s="539"/>
      <c r="AB499" s="533"/>
    </row>
    <row r="500" spans="1:28" ht="16.7" customHeight="1" x14ac:dyDescent="0.15">
      <c r="A500" s="520">
        <v>22</v>
      </c>
      <c r="B500" s="520" t="s">
        <v>20690</v>
      </c>
      <c r="C500" s="540" t="s">
        <v>20691</v>
      </c>
      <c r="D500" s="771"/>
      <c r="E500" s="542"/>
      <c r="F500" s="534"/>
      <c r="H500" s="541"/>
      <c r="I500" s="770" t="s">
        <v>10418</v>
      </c>
      <c r="J500" s="525" t="s">
        <v>1678</v>
      </c>
      <c r="K500" s="718">
        <v>0.96499999999999997</v>
      </c>
      <c r="L500" s="1084"/>
      <c r="M500" s="1065"/>
      <c r="N500" s="537"/>
      <c r="P500" s="1079"/>
      <c r="Q500" s="1068"/>
      <c r="R500" s="1069"/>
      <c r="S500" s="1069"/>
      <c r="T500" s="1069"/>
      <c r="U500" s="1070"/>
      <c r="V500" s="537"/>
      <c r="W500" s="537"/>
      <c r="X500" s="534"/>
      <c r="Y500" s="538"/>
      <c r="Z500" s="531">
        <f>ROUND(ROUND(ROUND(ROUND(F489*K500,0)*O499,0)*U501,0),0)</f>
        <v>498</v>
      </c>
      <c r="AA500" s="539"/>
      <c r="AB500" s="533"/>
    </row>
    <row r="501" spans="1:28" ht="16.7" customHeight="1" x14ac:dyDescent="0.15">
      <c r="A501" s="520">
        <v>22</v>
      </c>
      <c r="B501" s="520" t="s">
        <v>20692</v>
      </c>
      <c r="C501" s="540" t="s">
        <v>20693</v>
      </c>
      <c r="D501" s="771"/>
      <c r="E501" s="542"/>
      <c r="F501" s="534"/>
      <c r="H501" s="541"/>
      <c r="I501" s="757"/>
      <c r="J501" s="525"/>
      <c r="K501" s="718"/>
      <c r="L501" s="1084"/>
      <c r="M501" s="968" t="s">
        <v>19773</v>
      </c>
      <c r="N501" s="525" t="s">
        <v>1678</v>
      </c>
      <c r="O501" s="529">
        <v>0.5</v>
      </c>
      <c r="P501" s="1022"/>
      <c r="Q501" s="772"/>
      <c r="R501" s="776"/>
      <c r="S501" s="776"/>
      <c r="T501" s="537" t="s">
        <v>1678</v>
      </c>
      <c r="U501" s="502">
        <v>0.7</v>
      </c>
      <c r="V501" s="534"/>
      <c r="W501" s="537"/>
      <c r="X501" s="534"/>
      <c r="Y501" s="538"/>
      <c r="Z501" s="531">
        <f>ROUND(ROUND(F489*O501,0)*U501,0)</f>
        <v>368</v>
      </c>
      <c r="AA501" s="539"/>
      <c r="AB501" s="533"/>
    </row>
    <row r="502" spans="1:28" ht="16.7" customHeight="1" x14ac:dyDescent="0.15">
      <c r="A502" s="520">
        <v>22</v>
      </c>
      <c r="B502" s="520" t="s">
        <v>20694</v>
      </c>
      <c r="C502" s="540" t="s">
        <v>20695</v>
      </c>
      <c r="D502" s="771"/>
      <c r="E502" s="542"/>
      <c r="F502" s="534"/>
      <c r="H502" s="541"/>
      <c r="I502" s="770" t="s">
        <v>10418</v>
      </c>
      <c r="J502" s="525" t="s">
        <v>1678</v>
      </c>
      <c r="K502" s="718">
        <v>0.96499999999999997</v>
      </c>
      <c r="L502" s="1084"/>
      <c r="M502" s="1065"/>
      <c r="N502" s="537"/>
      <c r="P502" s="1022"/>
      <c r="Q502" s="772"/>
      <c r="R502" s="776"/>
      <c r="S502" s="776"/>
      <c r="T502" s="537"/>
      <c r="V502" s="534"/>
      <c r="W502" s="537"/>
      <c r="X502" s="534"/>
      <c r="Y502" s="538"/>
      <c r="Z502" s="531">
        <f>ROUND(ROUND(ROUND(ROUND(F489*K502,0)*O501,0),0)*U501,0)</f>
        <v>356</v>
      </c>
      <c r="AA502" s="539"/>
      <c r="AB502" s="533"/>
    </row>
    <row r="503" spans="1:28" ht="16.7" customHeight="1" x14ac:dyDescent="0.15">
      <c r="A503" s="520">
        <v>22</v>
      </c>
      <c r="B503" s="520" t="s">
        <v>20696</v>
      </c>
      <c r="C503" s="540" t="s">
        <v>20697</v>
      </c>
      <c r="D503" s="771"/>
      <c r="E503" s="542"/>
      <c r="F503" s="534"/>
      <c r="H503" s="541"/>
      <c r="I503" s="757"/>
      <c r="J503" s="525"/>
      <c r="K503" s="718"/>
      <c r="L503" s="774"/>
      <c r="M503" s="1066" t="s">
        <v>19767</v>
      </c>
      <c r="N503" s="525" t="s">
        <v>1678</v>
      </c>
      <c r="O503" s="529">
        <v>0.7</v>
      </c>
      <c r="P503" s="767"/>
      <c r="Q503" s="522"/>
      <c r="R503" s="525"/>
      <c r="S503" s="525"/>
      <c r="T503" s="525"/>
      <c r="U503" s="529"/>
      <c r="V503" s="534"/>
      <c r="W503" s="537"/>
      <c r="X503" s="936" t="s">
        <v>14983</v>
      </c>
      <c r="Y503" s="941"/>
      <c r="Z503" s="531">
        <f>ROUND(ROUND(F489*O503,0)-X507,0)</f>
        <v>724</v>
      </c>
      <c r="AA503" s="539"/>
      <c r="AB503" s="533"/>
    </row>
    <row r="504" spans="1:28" ht="16.7" customHeight="1" x14ac:dyDescent="0.15">
      <c r="A504" s="520">
        <v>22</v>
      </c>
      <c r="B504" s="520" t="s">
        <v>20698</v>
      </c>
      <c r="C504" s="540" t="s">
        <v>20699</v>
      </c>
      <c r="D504" s="771"/>
      <c r="E504" s="542"/>
      <c r="F504" s="534"/>
      <c r="H504" s="541"/>
      <c r="I504" s="770" t="s">
        <v>10418</v>
      </c>
      <c r="J504" s="525" t="s">
        <v>1678</v>
      </c>
      <c r="K504" s="718">
        <v>0.96499999999999997</v>
      </c>
      <c r="L504" s="774"/>
      <c r="M504" s="1065"/>
      <c r="N504" s="537"/>
      <c r="P504" s="769"/>
      <c r="Q504" s="534"/>
      <c r="R504" s="537"/>
      <c r="S504" s="537"/>
      <c r="T504" s="537"/>
      <c r="V504" s="534"/>
      <c r="W504" s="537"/>
      <c r="X504" s="1068"/>
      <c r="Y504" s="1070"/>
      <c r="Z504" s="531">
        <f>ROUND(ROUND(ROUND(ROUND(F489*K504,0)*O503,0),0)-X507,0)</f>
        <v>699</v>
      </c>
      <c r="AA504" s="539"/>
      <c r="AB504" s="533"/>
    </row>
    <row r="505" spans="1:28" ht="16.7" customHeight="1" x14ac:dyDescent="0.15">
      <c r="A505" s="520">
        <v>22</v>
      </c>
      <c r="B505" s="520" t="s">
        <v>20700</v>
      </c>
      <c r="C505" s="540" t="s">
        <v>20701</v>
      </c>
      <c r="D505" s="771"/>
      <c r="E505" s="542"/>
      <c r="F505" s="534"/>
      <c r="H505" s="541"/>
      <c r="I505" s="757"/>
      <c r="J505" s="525"/>
      <c r="K505" s="718"/>
      <c r="L505" s="774"/>
      <c r="M505" s="968" t="s">
        <v>19773</v>
      </c>
      <c r="N505" s="525" t="s">
        <v>1678</v>
      </c>
      <c r="O505" s="529">
        <v>0.5</v>
      </c>
      <c r="P505" s="769"/>
      <c r="Q505" s="534"/>
      <c r="R505" s="537"/>
      <c r="S505" s="537"/>
      <c r="T505" s="537"/>
      <c r="V505" s="534"/>
      <c r="W505" s="537"/>
      <c r="X505" s="1068"/>
      <c r="Y505" s="1070"/>
      <c r="Z505" s="531">
        <f>ROUND(ROUND(F489*O505,0)-X507,0)</f>
        <v>514</v>
      </c>
      <c r="AA505" s="539"/>
      <c r="AB505" s="533"/>
    </row>
    <row r="506" spans="1:28" ht="16.7" customHeight="1" x14ac:dyDescent="0.15">
      <c r="A506" s="520">
        <v>22</v>
      </c>
      <c r="B506" s="520" t="s">
        <v>20702</v>
      </c>
      <c r="C506" s="540" t="s">
        <v>20703</v>
      </c>
      <c r="D506" s="771"/>
      <c r="E506" s="542"/>
      <c r="F506" s="534"/>
      <c r="H506" s="541"/>
      <c r="I506" s="770" t="s">
        <v>10418</v>
      </c>
      <c r="J506" s="525" t="s">
        <v>1678</v>
      </c>
      <c r="K506" s="718">
        <v>0.96499999999999997</v>
      </c>
      <c r="L506" s="774"/>
      <c r="M506" s="1065"/>
      <c r="N506" s="537"/>
      <c r="P506" s="769"/>
      <c r="Q506" s="534"/>
      <c r="R506" s="537"/>
      <c r="S506" s="537"/>
      <c r="T506" s="537"/>
      <c r="V506" s="534"/>
      <c r="W506" s="537"/>
      <c r="X506" s="1068"/>
      <c r="Y506" s="1070"/>
      <c r="Z506" s="531">
        <f>ROUND(ROUND(ROUND(ROUND(F489*K506,0)*O505,0),0)-X507,0)</f>
        <v>496</v>
      </c>
      <c r="AA506" s="539"/>
      <c r="AB506" s="533"/>
    </row>
    <row r="507" spans="1:28" ht="16.7" customHeight="1" x14ac:dyDescent="0.15">
      <c r="A507" s="520">
        <v>22</v>
      </c>
      <c r="B507" s="520" t="s">
        <v>20704</v>
      </c>
      <c r="C507" s="540" t="s">
        <v>20705</v>
      </c>
      <c r="D507" s="771"/>
      <c r="E507" s="542"/>
      <c r="F507" s="534"/>
      <c r="H507" s="541"/>
      <c r="I507" s="757"/>
      <c r="J507" s="525"/>
      <c r="K507" s="718"/>
      <c r="L507" s="774"/>
      <c r="M507" s="1066" t="s">
        <v>19767</v>
      </c>
      <c r="N507" s="525" t="s">
        <v>1678</v>
      </c>
      <c r="O507" s="529">
        <v>0.7</v>
      </c>
      <c r="P507" s="1077" t="s">
        <v>10423</v>
      </c>
      <c r="Q507" s="936" t="s">
        <v>12821</v>
      </c>
      <c r="R507" s="1067"/>
      <c r="S507" s="1067"/>
      <c r="T507" s="1067"/>
      <c r="U507" s="981"/>
      <c r="V507" s="537"/>
      <c r="W507" s="537"/>
      <c r="X507" s="775">
        <v>12</v>
      </c>
      <c r="Y507" s="942" t="s">
        <v>14988</v>
      </c>
      <c r="Z507" s="531">
        <f>ROUND(ROUND(ROUND(F489*O507,0)*U509,0)-X507,0)</f>
        <v>356</v>
      </c>
      <c r="AA507" s="539"/>
      <c r="AB507" s="533"/>
    </row>
    <row r="508" spans="1:28" ht="16.7" customHeight="1" x14ac:dyDescent="0.15">
      <c r="A508" s="520">
        <v>22</v>
      </c>
      <c r="B508" s="520" t="s">
        <v>20706</v>
      </c>
      <c r="C508" s="540" t="s">
        <v>20707</v>
      </c>
      <c r="D508" s="771"/>
      <c r="E508" s="542"/>
      <c r="F508" s="534"/>
      <c r="H508" s="541"/>
      <c r="I508" s="770" t="s">
        <v>10418</v>
      </c>
      <c r="J508" s="525" t="s">
        <v>1678</v>
      </c>
      <c r="K508" s="718">
        <v>0.96499999999999997</v>
      </c>
      <c r="L508" s="774"/>
      <c r="M508" s="1065"/>
      <c r="N508" s="537"/>
      <c r="P508" s="1079"/>
      <c r="Q508" s="1068"/>
      <c r="R508" s="1069"/>
      <c r="S508" s="1069"/>
      <c r="T508" s="1069"/>
      <c r="U508" s="1070"/>
      <c r="V508" s="537"/>
      <c r="W508" s="537"/>
      <c r="X508" s="534"/>
      <c r="Y508" s="1070"/>
      <c r="Z508" s="531">
        <f>ROUND(ROUND(ROUND(ROUND(ROUND(F489*K508,0)*O507,0)*U509,0),0)-X507,0)</f>
        <v>344</v>
      </c>
      <c r="AA508" s="539"/>
      <c r="AB508" s="533"/>
    </row>
    <row r="509" spans="1:28" ht="16.7" customHeight="1" x14ac:dyDescent="0.15">
      <c r="A509" s="520">
        <v>22</v>
      </c>
      <c r="B509" s="520" t="s">
        <v>20708</v>
      </c>
      <c r="C509" s="540" t="s">
        <v>20709</v>
      </c>
      <c r="D509" s="771"/>
      <c r="E509" s="542"/>
      <c r="F509" s="534"/>
      <c r="H509" s="541"/>
      <c r="I509" s="757"/>
      <c r="J509" s="525"/>
      <c r="K509" s="718"/>
      <c r="L509" s="774"/>
      <c r="M509" s="968" t="s">
        <v>19773</v>
      </c>
      <c r="N509" s="525" t="s">
        <v>1678</v>
      </c>
      <c r="O509" s="529">
        <v>0.5</v>
      </c>
      <c r="P509" s="1022"/>
      <c r="Q509" s="772"/>
      <c r="R509" s="776"/>
      <c r="S509" s="776"/>
      <c r="T509" s="537" t="s">
        <v>1678</v>
      </c>
      <c r="U509" s="502">
        <v>0.5</v>
      </c>
      <c r="V509" s="534"/>
      <c r="W509" s="537"/>
      <c r="X509" s="534"/>
      <c r="Y509" s="538"/>
      <c r="Z509" s="531">
        <f>ROUND(ROUND(ROUND(F489*O509,0)*U509,0)-X507,0)</f>
        <v>251</v>
      </c>
      <c r="AA509" s="539"/>
      <c r="AB509" s="533"/>
    </row>
    <row r="510" spans="1:28" ht="16.7" customHeight="1" x14ac:dyDescent="0.15">
      <c r="A510" s="520">
        <v>22</v>
      </c>
      <c r="B510" s="520" t="s">
        <v>20710</v>
      </c>
      <c r="C510" s="540" t="s">
        <v>20711</v>
      </c>
      <c r="D510" s="771"/>
      <c r="E510" s="542"/>
      <c r="F510" s="534"/>
      <c r="H510" s="541"/>
      <c r="I510" s="770" t="s">
        <v>10418</v>
      </c>
      <c r="J510" s="525" t="s">
        <v>1678</v>
      </c>
      <c r="K510" s="718">
        <v>0.96499999999999997</v>
      </c>
      <c r="L510" s="774"/>
      <c r="M510" s="1065"/>
      <c r="N510" s="537"/>
      <c r="P510" s="1022"/>
      <c r="Q510" s="772"/>
      <c r="R510" s="776"/>
      <c r="S510" s="776"/>
      <c r="T510" s="537"/>
      <c r="V510" s="534"/>
      <c r="W510" s="537"/>
      <c r="X510" s="534"/>
      <c r="Y510" s="538"/>
      <c r="Z510" s="531">
        <f>ROUND(ROUND(ROUND(ROUND(ROUND(F489*K510,0)*O509,0),0)*U509,0)-X507,0)</f>
        <v>242</v>
      </c>
      <c r="AA510" s="539"/>
      <c r="AB510" s="533"/>
    </row>
    <row r="511" spans="1:28" ht="16.7" customHeight="1" x14ac:dyDescent="0.15">
      <c r="A511" s="520">
        <v>22</v>
      </c>
      <c r="B511" s="520" t="s">
        <v>20712</v>
      </c>
      <c r="C511" s="540" t="s">
        <v>20713</v>
      </c>
      <c r="D511" s="771"/>
      <c r="E511" s="542"/>
      <c r="F511" s="534"/>
      <c r="H511" s="541"/>
      <c r="I511" s="757"/>
      <c r="J511" s="525"/>
      <c r="K511" s="718"/>
      <c r="L511" s="774"/>
      <c r="M511" s="1066" t="s">
        <v>19767</v>
      </c>
      <c r="N511" s="525" t="s">
        <v>1678</v>
      </c>
      <c r="O511" s="529">
        <v>0.7</v>
      </c>
      <c r="P511" s="1079"/>
      <c r="Q511" s="936" t="s">
        <v>12830</v>
      </c>
      <c r="R511" s="1067"/>
      <c r="S511" s="1067"/>
      <c r="T511" s="1067"/>
      <c r="U511" s="981"/>
      <c r="V511" s="537"/>
      <c r="W511" s="537"/>
      <c r="X511" s="534"/>
      <c r="Y511" s="538"/>
      <c r="Z511" s="531">
        <f>ROUND(ROUND(ROUND(F489*O511,0)*U513,0)-X507,0)</f>
        <v>503</v>
      </c>
      <c r="AA511" s="539"/>
      <c r="AB511" s="533"/>
    </row>
    <row r="512" spans="1:28" ht="16.7" customHeight="1" x14ac:dyDescent="0.15">
      <c r="A512" s="520">
        <v>22</v>
      </c>
      <c r="B512" s="520" t="s">
        <v>20714</v>
      </c>
      <c r="C512" s="540" t="s">
        <v>20715</v>
      </c>
      <c r="D512" s="771"/>
      <c r="E512" s="542"/>
      <c r="F512" s="534"/>
      <c r="H512" s="541"/>
      <c r="I512" s="770" t="s">
        <v>10418</v>
      </c>
      <c r="J512" s="525" t="s">
        <v>1678</v>
      </c>
      <c r="K512" s="718">
        <v>0.96499999999999997</v>
      </c>
      <c r="L512" s="774"/>
      <c r="M512" s="1065"/>
      <c r="N512" s="537"/>
      <c r="P512" s="1079"/>
      <c r="Q512" s="1068"/>
      <c r="R512" s="1069"/>
      <c r="S512" s="1069"/>
      <c r="T512" s="1069"/>
      <c r="U512" s="1070"/>
      <c r="V512" s="537"/>
      <c r="W512" s="537"/>
      <c r="X512" s="534"/>
      <c r="Y512" s="538"/>
      <c r="Z512" s="531">
        <f>ROUND(ROUND(ROUND(ROUND(ROUND(F489*K512,0)*O511,0)*U513,0),0)-X507,0)</f>
        <v>486</v>
      </c>
      <c r="AA512" s="539"/>
      <c r="AB512" s="533"/>
    </row>
    <row r="513" spans="1:28" ht="16.7" customHeight="1" x14ac:dyDescent="0.15">
      <c r="A513" s="520">
        <v>22</v>
      </c>
      <c r="B513" s="520" t="s">
        <v>20716</v>
      </c>
      <c r="C513" s="540" t="s">
        <v>20717</v>
      </c>
      <c r="D513" s="771"/>
      <c r="E513" s="542"/>
      <c r="F513" s="534"/>
      <c r="H513" s="541"/>
      <c r="I513" s="757"/>
      <c r="J513" s="525"/>
      <c r="K513" s="718"/>
      <c r="L513" s="774"/>
      <c r="M513" s="968" t="s">
        <v>19773</v>
      </c>
      <c r="N513" s="525" t="s">
        <v>1678</v>
      </c>
      <c r="O513" s="529">
        <v>0.5</v>
      </c>
      <c r="P513" s="1022"/>
      <c r="Q513" s="772"/>
      <c r="R513" s="776"/>
      <c r="S513" s="776"/>
      <c r="T513" s="537" t="s">
        <v>1678</v>
      </c>
      <c r="U513" s="502">
        <v>0.7</v>
      </c>
      <c r="V513" s="534"/>
      <c r="W513" s="537"/>
      <c r="X513" s="534"/>
      <c r="Y513" s="538"/>
      <c r="Z513" s="531">
        <f>ROUND(ROUND(ROUND(F489*O513,0)*U513,0)-X507,0)</f>
        <v>356</v>
      </c>
      <c r="AA513" s="539"/>
      <c r="AB513" s="533"/>
    </row>
    <row r="514" spans="1:28" ht="16.7" customHeight="1" x14ac:dyDescent="0.15">
      <c r="A514" s="520">
        <v>22</v>
      </c>
      <c r="B514" s="520" t="s">
        <v>20718</v>
      </c>
      <c r="C514" s="540" t="s">
        <v>20719</v>
      </c>
      <c r="D514" s="771"/>
      <c r="E514" s="542"/>
      <c r="F514" s="534"/>
      <c r="H514" s="541"/>
      <c r="I514" s="770" t="s">
        <v>10418</v>
      </c>
      <c r="J514" s="525" t="s">
        <v>1678</v>
      </c>
      <c r="K514" s="718">
        <v>0.96499999999999997</v>
      </c>
      <c r="L514" s="774"/>
      <c r="M514" s="1065"/>
      <c r="N514" s="537"/>
      <c r="P514" s="1022"/>
      <c r="Q514" s="772"/>
      <c r="R514" s="776"/>
      <c r="S514" s="776"/>
      <c r="T514" s="537"/>
      <c r="V514" s="534"/>
      <c r="W514" s="537"/>
      <c r="X514" s="534"/>
      <c r="Y514" s="538"/>
      <c r="Z514" s="531">
        <f>ROUND(ROUND(ROUND(ROUND(ROUND(F489*K514,0)*O513,0),0)*U513,0)-X507,0)</f>
        <v>344</v>
      </c>
      <c r="AA514" s="539"/>
      <c r="AB514" s="533"/>
    </row>
    <row r="515" spans="1:28" ht="16.7" customHeight="1" x14ac:dyDescent="0.15">
      <c r="A515" s="520">
        <v>22</v>
      </c>
      <c r="B515" s="520" t="s">
        <v>20720</v>
      </c>
      <c r="C515" s="540" t="s">
        <v>20721</v>
      </c>
      <c r="D515" s="771"/>
      <c r="E515" s="542"/>
      <c r="F515" s="534"/>
      <c r="H515" s="541"/>
      <c r="I515" s="757"/>
      <c r="J515" s="525"/>
      <c r="K515" s="718"/>
      <c r="L515" s="774"/>
      <c r="M515" s="1066" t="s">
        <v>19767</v>
      </c>
      <c r="N515" s="525" t="s">
        <v>1678</v>
      </c>
      <c r="O515" s="529">
        <v>0.7</v>
      </c>
      <c r="P515" s="1077" t="s">
        <v>14959</v>
      </c>
      <c r="Q515" s="936" t="s">
        <v>12840</v>
      </c>
      <c r="R515" s="1067"/>
      <c r="S515" s="1067"/>
      <c r="T515" s="1067"/>
      <c r="U515" s="981"/>
      <c r="V515" s="537"/>
      <c r="W515" s="537"/>
      <c r="X515" s="534"/>
      <c r="Y515" s="538"/>
      <c r="Z515" s="531">
        <f>ROUND(ROUND(ROUND(F489*O515,0)*U517,0)-X507,0)</f>
        <v>503</v>
      </c>
      <c r="AA515" s="539"/>
      <c r="AB515" s="533"/>
    </row>
    <row r="516" spans="1:28" ht="16.7" customHeight="1" x14ac:dyDescent="0.15">
      <c r="A516" s="520">
        <v>22</v>
      </c>
      <c r="B516" s="520" t="s">
        <v>20722</v>
      </c>
      <c r="C516" s="540" t="s">
        <v>20723</v>
      </c>
      <c r="D516" s="771"/>
      <c r="E516" s="542"/>
      <c r="F516" s="534"/>
      <c r="H516" s="541"/>
      <c r="I516" s="770" t="s">
        <v>10418</v>
      </c>
      <c r="J516" s="525" t="s">
        <v>1678</v>
      </c>
      <c r="K516" s="718">
        <v>0.96499999999999997</v>
      </c>
      <c r="L516" s="774"/>
      <c r="M516" s="1065"/>
      <c r="N516" s="537"/>
      <c r="P516" s="1079"/>
      <c r="Q516" s="1068"/>
      <c r="R516" s="1069"/>
      <c r="S516" s="1069"/>
      <c r="T516" s="1069"/>
      <c r="U516" s="1070"/>
      <c r="V516" s="537"/>
      <c r="W516" s="537"/>
      <c r="X516" s="534"/>
      <c r="Y516" s="538"/>
      <c r="Z516" s="531">
        <f>ROUND(ROUND(ROUND(ROUND(ROUND(F489*K516,0)*O515,0)*U517,0),0)-X507,0)</f>
        <v>486</v>
      </c>
      <c r="AA516" s="539"/>
      <c r="AB516" s="533"/>
    </row>
    <row r="517" spans="1:28" ht="16.7" customHeight="1" x14ac:dyDescent="0.15">
      <c r="A517" s="520">
        <v>22</v>
      </c>
      <c r="B517" s="520" t="s">
        <v>20724</v>
      </c>
      <c r="C517" s="540" t="s">
        <v>20725</v>
      </c>
      <c r="D517" s="771"/>
      <c r="E517" s="542"/>
      <c r="F517" s="534"/>
      <c r="H517" s="541"/>
      <c r="I517" s="757"/>
      <c r="J517" s="525"/>
      <c r="K517" s="718"/>
      <c r="L517" s="774"/>
      <c r="M517" s="968" t="s">
        <v>19773</v>
      </c>
      <c r="N517" s="525" t="s">
        <v>1678</v>
      </c>
      <c r="O517" s="529">
        <v>0.5</v>
      </c>
      <c r="P517" s="1022"/>
      <c r="Q517" s="772"/>
      <c r="R517" s="776"/>
      <c r="S517" s="776"/>
      <c r="T517" s="537" t="s">
        <v>1678</v>
      </c>
      <c r="U517" s="502">
        <v>0.7</v>
      </c>
      <c r="V517" s="534"/>
      <c r="W517" s="537"/>
      <c r="X517" s="534"/>
      <c r="Y517" s="538"/>
      <c r="Z517" s="531">
        <f>ROUND(ROUND(ROUND(F489*O517,0)*U517,0)-X507,0)</f>
        <v>356</v>
      </c>
      <c r="AA517" s="539"/>
      <c r="AB517" s="533"/>
    </row>
    <row r="518" spans="1:28" ht="16.7" customHeight="1" x14ac:dyDescent="0.15">
      <c r="A518" s="520">
        <v>22</v>
      </c>
      <c r="B518" s="520" t="s">
        <v>20726</v>
      </c>
      <c r="C518" s="540" t="s">
        <v>20727</v>
      </c>
      <c r="D518" s="771"/>
      <c r="E518" s="542"/>
      <c r="F518" s="534"/>
      <c r="H518" s="541"/>
      <c r="I518" s="770" t="s">
        <v>10418</v>
      </c>
      <c r="J518" s="525" t="s">
        <v>1678</v>
      </c>
      <c r="K518" s="718">
        <v>0.96499999999999997</v>
      </c>
      <c r="L518" s="774"/>
      <c r="M518" s="1065"/>
      <c r="N518" s="537"/>
      <c r="P518" s="1022"/>
      <c r="Q518" s="772"/>
      <c r="R518" s="776"/>
      <c r="S518" s="776"/>
      <c r="T518" s="537"/>
      <c r="V518" s="534"/>
      <c r="W518" s="537"/>
      <c r="X518" s="534"/>
      <c r="Y518" s="538"/>
      <c r="Z518" s="531">
        <f>ROUND(ROUND(ROUND(ROUND(ROUND(F489*K518,0)*O517,0),0)*U517,0)-X507,0)</f>
        <v>344</v>
      </c>
      <c r="AA518" s="539"/>
      <c r="AB518" s="533"/>
    </row>
    <row r="519" spans="1:28" ht="16.7" customHeight="1" x14ac:dyDescent="0.15">
      <c r="A519" s="520">
        <v>22</v>
      </c>
      <c r="B519" s="520" t="s">
        <v>20728</v>
      </c>
      <c r="C519" s="540" t="s">
        <v>20729</v>
      </c>
      <c r="D519" s="771"/>
      <c r="E519" s="542"/>
      <c r="F519" s="947" t="s">
        <v>10494</v>
      </c>
      <c r="G519" s="947"/>
      <c r="H519" s="941"/>
      <c r="I519" s="757"/>
      <c r="J519" s="525"/>
      <c r="K519" s="718"/>
      <c r="L519" s="1074" t="s">
        <v>19766</v>
      </c>
      <c r="M519" s="1066" t="s">
        <v>19767</v>
      </c>
      <c r="N519" s="525" t="s">
        <v>1678</v>
      </c>
      <c r="O519" s="529">
        <v>0.7</v>
      </c>
      <c r="P519" s="767"/>
      <c r="Q519" s="522"/>
      <c r="R519" s="525"/>
      <c r="S519" s="525"/>
      <c r="T519" s="525"/>
      <c r="U519" s="529"/>
      <c r="V519" s="522"/>
      <c r="W519" s="525"/>
      <c r="X519" s="522"/>
      <c r="Y519" s="530"/>
      <c r="Z519" s="531">
        <f>ROUND(F521*O519,0)</f>
        <v>550</v>
      </c>
      <c r="AA519" s="539"/>
      <c r="AB519" s="533"/>
    </row>
    <row r="520" spans="1:28" ht="16.7" customHeight="1" x14ac:dyDescent="0.15">
      <c r="A520" s="520">
        <v>22</v>
      </c>
      <c r="B520" s="520" t="s">
        <v>20730</v>
      </c>
      <c r="C520" s="540" t="s">
        <v>20731</v>
      </c>
      <c r="D520" s="771"/>
      <c r="E520" s="542"/>
      <c r="F520" s="1069"/>
      <c r="G520" s="1069"/>
      <c r="H520" s="1070"/>
      <c r="I520" s="770" t="s">
        <v>10418</v>
      </c>
      <c r="J520" s="525" t="s">
        <v>1678</v>
      </c>
      <c r="K520" s="718">
        <v>0.96499999999999997</v>
      </c>
      <c r="L520" s="1084"/>
      <c r="M520" s="1065"/>
      <c r="N520" s="537"/>
      <c r="P520" s="769"/>
      <c r="Q520" s="534"/>
      <c r="R520" s="537"/>
      <c r="S520" s="537"/>
      <c r="T520" s="537"/>
      <c r="V520" s="534"/>
      <c r="W520" s="537"/>
      <c r="X520" s="534"/>
      <c r="Y520" s="538"/>
      <c r="Z520" s="531">
        <f>ROUND(ROUND(ROUND(F521*K520,0)*O519,0),0)</f>
        <v>531</v>
      </c>
      <c r="AA520" s="539"/>
      <c r="AB520" s="533"/>
    </row>
    <row r="521" spans="1:28" ht="16.7" customHeight="1" x14ac:dyDescent="0.15">
      <c r="A521" s="520">
        <v>22</v>
      </c>
      <c r="B521" s="520" t="s">
        <v>20732</v>
      </c>
      <c r="C521" s="540" t="s">
        <v>20733</v>
      </c>
      <c r="D521" s="771"/>
      <c r="E521" s="542"/>
      <c r="F521" s="1035">
        <f>'6生活介護(基本)'!F777</f>
        <v>785</v>
      </c>
      <c r="G521" s="1035"/>
      <c r="H521" s="541" t="s">
        <v>9</v>
      </c>
      <c r="I521" s="757"/>
      <c r="J521" s="525"/>
      <c r="K521" s="718"/>
      <c r="L521" s="1084"/>
      <c r="M521" s="968" t="s">
        <v>19773</v>
      </c>
      <c r="N521" s="525" t="s">
        <v>1678</v>
      </c>
      <c r="O521" s="529">
        <v>0.5</v>
      </c>
      <c r="P521" s="769"/>
      <c r="Q521" s="534"/>
      <c r="R521" s="537"/>
      <c r="S521" s="537"/>
      <c r="T521" s="537"/>
      <c r="V521" s="534"/>
      <c r="W521" s="537"/>
      <c r="X521" s="534"/>
      <c r="Y521" s="538"/>
      <c r="Z521" s="531">
        <f>ROUND(F521*O521,0)</f>
        <v>393</v>
      </c>
      <c r="AA521" s="539"/>
      <c r="AB521" s="533"/>
    </row>
    <row r="522" spans="1:28" ht="16.7" customHeight="1" x14ac:dyDescent="0.15">
      <c r="A522" s="520">
        <v>22</v>
      </c>
      <c r="B522" s="520" t="s">
        <v>20734</v>
      </c>
      <c r="C522" s="540" t="s">
        <v>20735</v>
      </c>
      <c r="D522" s="771"/>
      <c r="E522" s="542"/>
      <c r="F522" s="537"/>
      <c r="H522" s="541"/>
      <c r="I522" s="770" t="s">
        <v>10418</v>
      </c>
      <c r="J522" s="525" t="s">
        <v>1678</v>
      </c>
      <c r="K522" s="718">
        <v>0.96499999999999997</v>
      </c>
      <c r="L522" s="1084"/>
      <c r="M522" s="1065"/>
      <c r="N522" s="537"/>
      <c r="P522" s="769"/>
      <c r="Q522" s="534"/>
      <c r="R522" s="537"/>
      <c r="S522" s="537"/>
      <c r="T522" s="537"/>
      <c r="V522" s="534"/>
      <c r="W522" s="537"/>
      <c r="X522" s="534"/>
      <c r="Y522" s="538"/>
      <c r="Z522" s="531">
        <f>ROUND(ROUND(ROUND(F521*K522,0)*O521,0),0)</f>
        <v>379</v>
      </c>
      <c r="AA522" s="539"/>
      <c r="AB522" s="533"/>
    </row>
    <row r="523" spans="1:28" ht="16.7" customHeight="1" x14ac:dyDescent="0.15">
      <c r="A523" s="520">
        <v>22</v>
      </c>
      <c r="B523" s="520" t="s">
        <v>20736</v>
      </c>
      <c r="C523" s="540" t="s">
        <v>20737</v>
      </c>
      <c r="D523" s="771"/>
      <c r="E523" s="542"/>
      <c r="F523" s="537"/>
      <c r="H523" s="541"/>
      <c r="I523" s="757"/>
      <c r="J523" s="525"/>
      <c r="K523" s="718"/>
      <c r="L523" s="1084"/>
      <c r="M523" s="1066" t="s">
        <v>19767</v>
      </c>
      <c r="N523" s="525" t="s">
        <v>1678</v>
      </c>
      <c r="O523" s="529">
        <v>0.7</v>
      </c>
      <c r="P523" s="1077" t="s">
        <v>10423</v>
      </c>
      <c r="Q523" s="936" t="s">
        <v>12821</v>
      </c>
      <c r="R523" s="1067"/>
      <c r="S523" s="1067"/>
      <c r="T523" s="1067"/>
      <c r="U523" s="981"/>
      <c r="V523" s="537"/>
      <c r="W523" s="537"/>
      <c r="X523" s="534"/>
      <c r="Y523" s="538"/>
      <c r="Z523" s="531">
        <f>ROUND(ROUND(F521*O523,0)*U525,0)</f>
        <v>275</v>
      </c>
      <c r="AA523" s="539"/>
      <c r="AB523" s="533"/>
    </row>
    <row r="524" spans="1:28" ht="16.7" customHeight="1" x14ac:dyDescent="0.15">
      <c r="A524" s="520">
        <v>22</v>
      </c>
      <c r="B524" s="520" t="s">
        <v>20738</v>
      </c>
      <c r="C524" s="540" t="s">
        <v>20739</v>
      </c>
      <c r="D524" s="771"/>
      <c r="E524" s="542"/>
      <c r="F524" s="537"/>
      <c r="H524" s="541"/>
      <c r="I524" s="770" t="s">
        <v>10418</v>
      </c>
      <c r="J524" s="525" t="s">
        <v>1678</v>
      </c>
      <c r="K524" s="718">
        <v>0.96499999999999997</v>
      </c>
      <c r="L524" s="1084"/>
      <c r="M524" s="1065"/>
      <c r="N524" s="537"/>
      <c r="P524" s="1079"/>
      <c r="Q524" s="1068"/>
      <c r="R524" s="1069"/>
      <c r="S524" s="1069"/>
      <c r="T524" s="1069"/>
      <c r="U524" s="1070"/>
      <c r="V524" s="537"/>
      <c r="W524" s="537"/>
      <c r="X524" s="534"/>
      <c r="Y524" s="538"/>
      <c r="Z524" s="531">
        <f>ROUND(ROUND(ROUND(ROUND(F521*K524,0)*O523,0)*U525,0),0)</f>
        <v>266</v>
      </c>
      <c r="AA524" s="539"/>
      <c r="AB524" s="533"/>
    </row>
    <row r="525" spans="1:28" ht="16.7" customHeight="1" x14ac:dyDescent="0.15">
      <c r="A525" s="520">
        <v>22</v>
      </c>
      <c r="B525" s="520" t="s">
        <v>20740</v>
      </c>
      <c r="C525" s="540" t="s">
        <v>20741</v>
      </c>
      <c r="D525" s="771"/>
      <c r="E525" s="542"/>
      <c r="F525" s="534"/>
      <c r="H525" s="541"/>
      <c r="I525" s="757"/>
      <c r="J525" s="525"/>
      <c r="K525" s="718"/>
      <c r="L525" s="1084"/>
      <c r="M525" s="968" t="s">
        <v>19773</v>
      </c>
      <c r="N525" s="525" t="s">
        <v>1678</v>
      </c>
      <c r="O525" s="529">
        <v>0.5</v>
      </c>
      <c r="P525" s="1022"/>
      <c r="Q525" s="772"/>
      <c r="R525" s="776"/>
      <c r="S525" s="776"/>
      <c r="T525" s="537" t="s">
        <v>1678</v>
      </c>
      <c r="U525" s="502">
        <v>0.5</v>
      </c>
      <c r="V525" s="534"/>
      <c r="W525" s="537"/>
      <c r="X525" s="534"/>
      <c r="Y525" s="538"/>
      <c r="Z525" s="531">
        <f>ROUND(ROUND(F521*O525,0)*U525,0)</f>
        <v>197</v>
      </c>
      <c r="AA525" s="539"/>
      <c r="AB525" s="533"/>
    </row>
    <row r="526" spans="1:28" ht="16.7" customHeight="1" x14ac:dyDescent="0.15">
      <c r="A526" s="520">
        <v>22</v>
      </c>
      <c r="B526" s="520" t="s">
        <v>20742</v>
      </c>
      <c r="C526" s="540" t="s">
        <v>20743</v>
      </c>
      <c r="D526" s="771"/>
      <c r="E526" s="542"/>
      <c r="F526" s="534"/>
      <c r="H526" s="541"/>
      <c r="I526" s="770" t="s">
        <v>10418</v>
      </c>
      <c r="J526" s="525" t="s">
        <v>1678</v>
      </c>
      <c r="K526" s="718">
        <v>0.96499999999999997</v>
      </c>
      <c r="L526" s="1084"/>
      <c r="M526" s="1065"/>
      <c r="N526" s="537"/>
      <c r="P526" s="1022"/>
      <c r="Q526" s="772"/>
      <c r="R526" s="776"/>
      <c r="S526" s="776"/>
      <c r="T526" s="537"/>
      <c r="V526" s="534"/>
      <c r="W526" s="537"/>
      <c r="X526" s="534"/>
      <c r="Y526" s="538"/>
      <c r="Z526" s="531">
        <f>ROUND(ROUND(ROUND(ROUND(F521*K526,0)*O525,0),0)*U525,0)</f>
        <v>190</v>
      </c>
      <c r="AA526" s="539"/>
      <c r="AB526" s="533"/>
    </row>
    <row r="527" spans="1:28" ht="16.7" customHeight="1" x14ac:dyDescent="0.15">
      <c r="A527" s="520">
        <v>22</v>
      </c>
      <c r="B527" s="520" t="s">
        <v>20744</v>
      </c>
      <c r="C527" s="540" t="s">
        <v>20745</v>
      </c>
      <c r="D527" s="771"/>
      <c r="E527" s="542"/>
      <c r="F527" s="534"/>
      <c r="H527" s="541"/>
      <c r="I527" s="757"/>
      <c r="J527" s="525"/>
      <c r="K527" s="718"/>
      <c r="L527" s="1084"/>
      <c r="M527" s="1066" t="s">
        <v>19767</v>
      </c>
      <c r="N527" s="525" t="s">
        <v>1678</v>
      </c>
      <c r="O527" s="529">
        <v>0.7</v>
      </c>
      <c r="P527" s="1079"/>
      <c r="Q527" s="936" t="s">
        <v>12830</v>
      </c>
      <c r="R527" s="1067"/>
      <c r="S527" s="1067"/>
      <c r="T527" s="1067"/>
      <c r="U527" s="981"/>
      <c r="V527" s="537"/>
      <c r="W527" s="537"/>
      <c r="X527" s="534"/>
      <c r="Y527" s="538"/>
      <c r="Z527" s="531">
        <f>ROUND(ROUND(F521*O527,0)*U529,0)</f>
        <v>385</v>
      </c>
      <c r="AA527" s="539"/>
      <c r="AB527" s="533"/>
    </row>
    <row r="528" spans="1:28" ht="16.7" customHeight="1" x14ac:dyDescent="0.15">
      <c r="A528" s="520">
        <v>22</v>
      </c>
      <c r="B528" s="520" t="s">
        <v>20746</v>
      </c>
      <c r="C528" s="540" t="s">
        <v>20747</v>
      </c>
      <c r="D528" s="771"/>
      <c r="E528" s="542"/>
      <c r="F528" s="534"/>
      <c r="H528" s="541"/>
      <c r="I528" s="770" t="s">
        <v>10418</v>
      </c>
      <c r="J528" s="525" t="s">
        <v>1678</v>
      </c>
      <c r="K528" s="718">
        <v>0.96499999999999997</v>
      </c>
      <c r="L528" s="1084"/>
      <c r="M528" s="1065"/>
      <c r="N528" s="537"/>
      <c r="P528" s="1079"/>
      <c r="Q528" s="1068"/>
      <c r="R528" s="1069"/>
      <c r="S528" s="1069"/>
      <c r="T528" s="1069"/>
      <c r="U528" s="1070"/>
      <c r="V528" s="537"/>
      <c r="W528" s="537"/>
      <c r="X528" s="534"/>
      <c r="Y528" s="538"/>
      <c r="Z528" s="531">
        <f>ROUND(ROUND(ROUND(ROUND(F521*K528,0)*O527,0)*U529,0),0)</f>
        <v>372</v>
      </c>
      <c r="AA528" s="539"/>
      <c r="AB528" s="533"/>
    </row>
    <row r="529" spans="1:28" ht="16.7" customHeight="1" x14ac:dyDescent="0.15">
      <c r="A529" s="520">
        <v>22</v>
      </c>
      <c r="B529" s="520" t="s">
        <v>20748</v>
      </c>
      <c r="C529" s="540" t="s">
        <v>20749</v>
      </c>
      <c r="D529" s="771"/>
      <c r="E529" s="542"/>
      <c r="F529" s="534"/>
      <c r="H529" s="541"/>
      <c r="I529" s="757"/>
      <c r="J529" s="525"/>
      <c r="K529" s="718"/>
      <c r="L529" s="1084"/>
      <c r="M529" s="968" t="s">
        <v>19773</v>
      </c>
      <c r="N529" s="525" t="s">
        <v>1678</v>
      </c>
      <c r="O529" s="529">
        <v>0.5</v>
      </c>
      <c r="P529" s="1022"/>
      <c r="Q529" s="772"/>
      <c r="R529" s="776"/>
      <c r="S529" s="776"/>
      <c r="T529" s="537" t="s">
        <v>1678</v>
      </c>
      <c r="U529" s="502">
        <v>0.7</v>
      </c>
      <c r="V529" s="534"/>
      <c r="W529" s="537"/>
      <c r="X529" s="534"/>
      <c r="Y529" s="538"/>
      <c r="Z529" s="531">
        <f>ROUND(ROUND(F521*O529,0)*U529,0)</f>
        <v>275</v>
      </c>
      <c r="AA529" s="539"/>
      <c r="AB529" s="533"/>
    </row>
    <row r="530" spans="1:28" ht="16.7" customHeight="1" x14ac:dyDescent="0.15">
      <c r="A530" s="520">
        <v>22</v>
      </c>
      <c r="B530" s="520" t="s">
        <v>20750</v>
      </c>
      <c r="C530" s="540" t="s">
        <v>20751</v>
      </c>
      <c r="D530" s="771"/>
      <c r="E530" s="542"/>
      <c r="F530" s="534"/>
      <c r="H530" s="541"/>
      <c r="I530" s="770" t="s">
        <v>10418</v>
      </c>
      <c r="J530" s="525" t="s">
        <v>1678</v>
      </c>
      <c r="K530" s="718">
        <v>0.96499999999999997</v>
      </c>
      <c r="L530" s="1084"/>
      <c r="M530" s="1065"/>
      <c r="N530" s="537"/>
      <c r="P530" s="1022"/>
      <c r="Q530" s="772"/>
      <c r="R530" s="776"/>
      <c r="S530" s="776"/>
      <c r="T530" s="537"/>
      <c r="V530" s="534"/>
      <c r="W530" s="537"/>
      <c r="X530" s="534"/>
      <c r="Y530" s="538"/>
      <c r="Z530" s="531">
        <f>ROUND(ROUND(ROUND(ROUND(F521*K530,0)*O529,0),0)*U529,0)</f>
        <v>265</v>
      </c>
      <c r="AA530" s="539"/>
      <c r="AB530" s="533"/>
    </row>
    <row r="531" spans="1:28" ht="16.7" customHeight="1" x14ac:dyDescent="0.15">
      <c r="A531" s="520">
        <v>22</v>
      </c>
      <c r="B531" s="520" t="s">
        <v>20752</v>
      </c>
      <c r="C531" s="540" t="s">
        <v>20753</v>
      </c>
      <c r="D531" s="771"/>
      <c r="E531" s="542"/>
      <c r="F531" s="534"/>
      <c r="H531" s="541"/>
      <c r="I531" s="757"/>
      <c r="J531" s="525"/>
      <c r="K531" s="718"/>
      <c r="L531" s="1084"/>
      <c r="M531" s="1066" t="s">
        <v>19767</v>
      </c>
      <c r="N531" s="525" t="s">
        <v>1678</v>
      </c>
      <c r="O531" s="529">
        <v>0.7</v>
      </c>
      <c r="P531" s="1077" t="s">
        <v>14959</v>
      </c>
      <c r="Q531" s="936" t="s">
        <v>12840</v>
      </c>
      <c r="R531" s="1067"/>
      <c r="S531" s="1067"/>
      <c r="T531" s="1067"/>
      <c r="U531" s="981"/>
      <c r="V531" s="537"/>
      <c r="W531" s="537"/>
      <c r="X531" s="534"/>
      <c r="Y531" s="538"/>
      <c r="Z531" s="531">
        <f>ROUND(ROUND(F521*O531,0)*U533,0)</f>
        <v>385</v>
      </c>
      <c r="AA531" s="539"/>
      <c r="AB531" s="533"/>
    </row>
    <row r="532" spans="1:28" ht="16.7" customHeight="1" x14ac:dyDescent="0.15">
      <c r="A532" s="520">
        <v>22</v>
      </c>
      <c r="B532" s="520" t="s">
        <v>20754</v>
      </c>
      <c r="C532" s="540" t="s">
        <v>20755</v>
      </c>
      <c r="D532" s="771"/>
      <c r="E532" s="542"/>
      <c r="F532" s="534"/>
      <c r="H532" s="541"/>
      <c r="I532" s="770" t="s">
        <v>10418</v>
      </c>
      <c r="J532" s="525" t="s">
        <v>1678</v>
      </c>
      <c r="K532" s="718">
        <v>0.96499999999999997</v>
      </c>
      <c r="L532" s="1084"/>
      <c r="M532" s="1065"/>
      <c r="N532" s="537"/>
      <c r="P532" s="1079"/>
      <c r="Q532" s="1068"/>
      <c r="R532" s="1069"/>
      <c r="S532" s="1069"/>
      <c r="T532" s="1069"/>
      <c r="U532" s="1070"/>
      <c r="V532" s="537"/>
      <c r="W532" s="537"/>
      <c r="X532" s="534"/>
      <c r="Y532" s="538"/>
      <c r="Z532" s="531">
        <f>ROUND(ROUND(ROUND(ROUND(F521*K532,0)*O531,0)*U533,0),0)</f>
        <v>372</v>
      </c>
      <c r="AA532" s="539"/>
      <c r="AB532" s="533"/>
    </row>
    <row r="533" spans="1:28" ht="16.7" customHeight="1" x14ac:dyDescent="0.15">
      <c r="A533" s="520">
        <v>22</v>
      </c>
      <c r="B533" s="520" t="s">
        <v>20756</v>
      </c>
      <c r="C533" s="540" t="s">
        <v>20757</v>
      </c>
      <c r="D533" s="771"/>
      <c r="E533" s="542"/>
      <c r="F533" s="534"/>
      <c r="H533" s="541"/>
      <c r="I533" s="757"/>
      <c r="J533" s="525"/>
      <c r="K533" s="718"/>
      <c r="L533" s="1084"/>
      <c r="M533" s="968" t="s">
        <v>19773</v>
      </c>
      <c r="N533" s="525" t="s">
        <v>1678</v>
      </c>
      <c r="O533" s="529">
        <v>0.5</v>
      </c>
      <c r="P533" s="1022"/>
      <c r="Q533" s="772"/>
      <c r="R533" s="776"/>
      <c r="S533" s="776"/>
      <c r="T533" s="537" t="s">
        <v>1678</v>
      </c>
      <c r="U533" s="502">
        <v>0.7</v>
      </c>
      <c r="V533" s="534"/>
      <c r="W533" s="537"/>
      <c r="X533" s="534"/>
      <c r="Y533" s="538"/>
      <c r="Z533" s="531">
        <f>ROUND(ROUND(F521*O533,0)*U533,0)</f>
        <v>275</v>
      </c>
      <c r="AA533" s="539"/>
      <c r="AB533" s="533"/>
    </row>
    <row r="534" spans="1:28" ht="16.7" customHeight="1" x14ac:dyDescent="0.15">
      <c r="A534" s="520">
        <v>22</v>
      </c>
      <c r="B534" s="520" t="s">
        <v>20758</v>
      </c>
      <c r="C534" s="540" t="s">
        <v>20759</v>
      </c>
      <c r="D534" s="771"/>
      <c r="E534" s="542"/>
      <c r="F534" s="534"/>
      <c r="H534" s="541"/>
      <c r="I534" s="770" t="s">
        <v>10418</v>
      </c>
      <c r="J534" s="525" t="s">
        <v>1678</v>
      </c>
      <c r="K534" s="718">
        <v>0.96499999999999997</v>
      </c>
      <c r="L534" s="1084"/>
      <c r="M534" s="1065"/>
      <c r="N534" s="537"/>
      <c r="P534" s="1022"/>
      <c r="Q534" s="772"/>
      <c r="R534" s="776"/>
      <c r="S534" s="776"/>
      <c r="T534" s="537"/>
      <c r="V534" s="534"/>
      <c r="W534" s="537"/>
      <c r="X534" s="534"/>
      <c r="Y534" s="538"/>
      <c r="Z534" s="531">
        <f>ROUND(ROUND(ROUND(ROUND(F521*K534,0)*O533,0),0)*U533,0)</f>
        <v>265</v>
      </c>
      <c r="AA534" s="539"/>
      <c r="AB534" s="533"/>
    </row>
    <row r="535" spans="1:28" ht="16.7" customHeight="1" x14ac:dyDescent="0.15">
      <c r="A535" s="520">
        <v>22</v>
      </c>
      <c r="B535" s="520" t="s">
        <v>20760</v>
      </c>
      <c r="C535" s="540" t="s">
        <v>20761</v>
      </c>
      <c r="D535" s="771"/>
      <c r="E535" s="542"/>
      <c r="F535" s="534"/>
      <c r="H535" s="541"/>
      <c r="I535" s="757"/>
      <c r="J535" s="525"/>
      <c r="K535" s="718"/>
      <c r="L535" s="774"/>
      <c r="M535" s="1066" t="s">
        <v>19767</v>
      </c>
      <c r="N535" s="525" t="s">
        <v>1678</v>
      </c>
      <c r="O535" s="529">
        <v>0.7</v>
      </c>
      <c r="P535" s="767"/>
      <c r="Q535" s="522"/>
      <c r="R535" s="525"/>
      <c r="S535" s="525"/>
      <c r="T535" s="525"/>
      <c r="U535" s="529"/>
      <c r="V535" s="534"/>
      <c r="W535" s="537"/>
      <c r="X535" s="936" t="s">
        <v>14983</v>
      </c>
      <c r="Y535" s="941"/>
      <c r="Z535" s="531">
        <f>ROUND(ROUND(F521*O535,0)-X539,0)</f>
        <v>538</v>
      </c>
      <c r="AA535" s="539"/>
      <c r="AB535" s="533"/>
    </row>
    <row r="536" spans="1:28" ht="16.7" customHeight="1" x14ac:dyDescent="0.15">
      <c r="A536" s="520">
        <v>22</v>
      </c>
      <c r="B536" s="520" t="s">
        <v>20762</v>
      </c>
      <c r="C536" s="540" t="s">
        <v>20763</v>
      </c>
      <c r="D536" s="771"/>
      <c r="E536" s="542"/>
      <c r="F536" s="534"/>
      <c r="H536" s="541"/>
      <c r="I536" s="770" t="s">
        <v>10418</v>
      </c>
      <c r="J536" s="525" t="s">
        <v>1678</v>
      </c>
      <c r="K536" s="718">
        <v>0.96499999999999997</v>
      </c>
      <c r="L536" s="774"/>
      <c r="M536" s="1065"/>
      <c r="N536" s="537"/>
      <c r="P536" s="769"/>
      <c r="Q536" s="534"/>
      <c r="R536" s="537"/>
      <c r="S536" s="537"/>
      <c r="T536" s="537"/>
      <c r="V536" s="534"/>
      <c r="W536" s="537"/>
      <c r="X536" s="1068"/>
      <c r="Y536" s="1070"/>
      <c r="Z536" s="531">
        <f>ROUND(ROUND(ROUND(ROUND(F521*K536,0)*O535,0),0)-X539,0)</f>
        <v>519</v>
      </c>
      <c r="AA536" s="539"/>
      <c r="AB536" s="533"/>
    </row>
    <row r="537" spans="1:28" ht="16.7" customHeight="1" x14ac:dyDescent="0.15">
      <c r="A537" s="520">
        <v>22</v>
      </c>
      <c r="B537" s="520" t="s">
        <v>20764</v>
      </c>
      <c r="C537" s="540" t="s">
        <v>20765</v>
      </c>
      <c r="D537" s="771"/>
      <c r="E537" s="542"/>
      <c r="F537" s="534"/>
      <c r="H537" s="541"/>
      <c r="I537" s="757"/>
      <c r="J537" s="525"/>
      <c r="K537" s="718"/>
      <c r="L537" s="774"/>
      <c r="M537" s="968" t="s">
        <v>19773</v>
      </c>
      <c r="N537" s="525" t="s">
        <v>1678</v>
      </c>
      <c r="O537" s="529">
        <v>0.5</v>
      </c>
      <c r="P537" s="769"/>
      <c r="Q537" s="534"/>
      <c r="R537" s="537"/>
      <c r="S537" s="537"/>
      <c r="T537" s="537"/>
      <c r="V537" s="534"/>
      <c r="W537" s="537"/>
      <c r="X537" s="1068"/>
      <c r="Y537" s="1070"/>
      <c r="Z537" s="531">
        <f>ROUND(ROUND(F521*O537,0)-X539,0)</f>
        <v>381</v>
      </c>
      <c r="AA537" s="539"/>
      <c r="AB537" s="533"/>
    </row>
    <row r="538" spans="1:28" ht="16.7" customHeight="1" x14ac:dyDescent="0.15">
      <c r="A538" s="520">
        <v>22</v>
      </c>
      <c r="B538" s="520" t="s">
        <v>20766</v>
      </c>
      <c r="C538" s="540" t="s">
        <v>20767</v>
      </c>
      <c r="D538" s="771"/>
      <c r="E538" s="542"/>
      <c r="F538" s="534"/>
      <c r="H538" s="541"/>
      <c r="I538" s="770" t="s">
        <v>10418</v>
      </c>
      <c r="J538" s="525" t="s">
        <v>1678</v>
      </c>
      <c r="K538" s="718">
        <v>0.96499999999999997</v>
      </c>
      <c r="L538" s="774"/>
      <c r="M538" s="1065"/>
      <c r="N538" s="537"/>
      <c r="P538" s="769"/>
      <c r="Q538" s="534"/>
      <c r="R538" s="537"/>
      <c r="S538" s="537"/>
      <c r="T538" s="537"/>
      <c r="V538" s="534"/>
      <c r="W538" s="537"/>
      <c r="X538" s="1068"/>
      <c r="Y538" s="1070"/>
      <c r="Z538" s="531">
        <f>ROUND(ROUND(ROUND(ROUND(F521*K538,0)*O537,0),0)-X539,0)</f>
        <v>367</v>
      </c>
      <c r="AA538" s="539"/>
      <c r="AB538" s="533"/>
    </row>
    <row r="539" spans="1:28" ht="16.7" customHeight="1" x14ac:dyDescent="0.15">
      <c r="A539" s="520">
        <v>22</v>
      </c>
      <c r="B539" s="520" t="s">
        <v>20768</v>
      </c>
      <c r="C539" s="540" t="s">
        <v>20769</v>
      </c>
      <c r="D539" s="771"/>
      <c r="E539" s="542"/>
      <c r="F539" s="534"/>
      <c r="H539" s="541"/>
      <c r="I539" s="757"/>
      <c r="J539" s="525"/>
      <c r="K539" s="718"/>
      <c r="L539" s="774"/>
      <c r="M539" s="1066" t="s">
        <v>19767</v>
      </c>
      <c r="N539" s="525" t="s">
        <v>1678</v>
      </c>
      <c r="O539" s="529">
        <v>0.7</v>
      </c>
      <c r="P539" s="1077" t="s">
        <v>10423</v>
      </c>
      <c r="Q539" s="936" t="s">
        <v>12821</v>
      </c>
      <c r="R539" s="1067"/>
      <c r="S539" s="1067"/>
      <c r="T539" s="1067"/>
      <c r="U539" s="981"/>
      <c r="V539" s="537"/>
      <c r="W539" s="537"/>
      <c r="X539" s="775">
        <v>12</v>
      </c>
      <c r="Y539" s="942" t="s">
        <v>14988</v>
      </c>
      <c r="Z539" s="531">
        <f>ROUND(ROUND(ROUND(F521*O539,0)*U541,0)-X539,0)</f>
        <v>263</v>
      </c>
      <c r="AA539" s="539"/>
      <c r="AB539" s="533"/>
    </row>
    <row r="540" spans="1:28" ht="16.7" customHeight="1" x14ac:dyDescent="0.15">
      <c r="A540" s="520">
        <v>22</v>
      </c>
      <c r="B540" s="520" t="s">
        <v>20770</v>
      </c>
      <c r="C540" s="540" t="s">
        <v>20771</v>
      </c>
      <c r="D540" s="771"/>
      <c r="E540" s="542"/>
      <c r="F540" s="534"/>
      <c r="H540" s="541"/>
      <c r="I540" s="770" t="s">
        <v>10418</v>
      </c>
      <c r="J540" s="525" t="s">
        <v>1678</v>
      </c>
      <c r="K540" s="718">
        <v>0.96499999999999997</v>
      </c>
      <c r="L540" s="774"/>
      <c r="M540" s="1065"/>
      <c r="N540" s="537"/>
      <c r="P540" s="1079"/>
      <c r="Q540" s="1068"/>
      <c r="R540" s="1069"/>
      <c r="S540" s="1069"/>
      <c r="T540" s="1069"/>
      <c r="U540" s="1070"/>
      <c r="V540" s="537"/>
      <c r="W540" s="537"/>
      <c r="X540" s="534"/>
      <c r="Y540" s="1070"/>
      <c r="Z540" s="531">
        <f>ROUND(ROUND(ROUND(ROUND(ROUND(F521*K540,0)*O539,0)*U541,0),0)-X539,0)</f>
        <v>254</v>
      </c>
      <c r="AA540" s="539"/>
      <c r="AB540" s="533"/>
    </row>
    <row r="541" spans="1:28" ht="16.7" customHeight="1" x14ac:dyDescent="0.15">
      <c r="A541" s="520">
        <v>22</v>
      </c>
      <c r="B541" s="520" t="s">
        <v>20772</v>
      </c>
      <c r="C541" s="540" t="s">
        <v>20773</v>
      </c>
      <c r="D541" s="771"/>
      <c r="E541" s="542"/>
      <c r="F541" s="534"/>
      <c r="H541" s="541"/>
      <c r="I541" s="757"/>
      <c r="J541" s="525"/>
      <c r="K541" s="718"/>
      <c r="L541" s="774"/>
      <c r="M541" s="968" t="s">
        <v>19773</v>
      </c>
      <c r="N541" s="525" t="s">
        <v>1678</v>
      </c>
      <c r="O541" s="529">
        <v>0.5</v>
      </c>
      <c r="P541" s="1022"/>
      <c r="Q541" s="772"/>
      <c r="R541" s="776"/>
      <c r="S541" s="776"/>
      <c r="T541" s="537" t="s">
        <v>1678</v>
      </c>
      <c r="U541" s="502">
        <v>0.5</v>
      </c>
      <c r="V541" s="534"/>
      <c r="W541" s="537"/>
      <c r="X541" s="534"/>
      <c r="Y541" s="538"/>
      <c r="Z541" s="531">
        <f>ROUND(ROUND(ROUND(F521*O541,0)*U541,0)-X539,0)</f>
        <v>185</v>
      </c>
      <c r="AA541" s="539"/>
      <c r="AB541" s="533"/>
    </row>
    <row r="542" spans="1:28" ht="16.7" customHeight="1" x14ac:dyDescent="0.15">
      <c r="A542" s="520">
        <v>22</v>
      </c>
      <c r="B542" s="520" t="s">
        <v>20774</v>
      </c>
      <c r="C542" s="540" t="s">
        <v>20775</v>
      </c>
      <c r="D542" s="771"/>
      <c r="E542" s="542"/>
      <c r="F542" s="534"/>
      <c r="H542" s="541"/>
      <c r="I542" s="770" t="s">
        <v>10418</v>
      </c>
      <c r="J542" s="525" t="s">
        <v>1678</v>
      </c>
      <c r="K542" s="718">
        <v>0.96499999999999997</v>
      </c>
      <c r="L542" s="774"/>
      <c r="M542" s="1065"/>
      <c r="N542" s="537"/>
      <c r="P542" s="1022"/>
      <c r="Q542" s="772"/>
      <c r="R542" s="776"/>
      <c r="S542" s="776"/>
      <c r="T542" s="537"/>
      <c r="V542" s="534"/>
      <c r="W542" s="537"/>
      <c r="X542" s="534"/>
      <c r="Y542" s="538"/>
      <c r="Z542" s="531">
        <f>ROUND(ROUND(ROUND(ROUND(ROUND(F521*K542,0)*O541,0),0)*U541,0)-X539,0)</f>
        <v>178</v>
      </c>
      <c r="AA542" s="539"/>
      <c r="AB542" s="533"/>
    </row>
    <row r="543" spans="1:28" ht="16.7" customHeight="1" x14ac:dyDescent="0.15">
      <c r="A543" s="520">
        <v>22</v>
      </c>
      <c r="B543" s="520" t="s">
        <v>20776</v>
      </c>
      <c r="C543" s="540" t="s">
        <v>20777</v>
      </c>
      <c r="D543" s="771"/>
      <c r="E543" s="542"/>
      <c r="F543" s="534"/>
      <c r="H543" s="541"/>
      <c r="I543" s="757"/>
      <c r="J543" s="525"/>
      <c r="K543" s="718"/>
      <c r="L543" s="774"/>
      <c r="M543" s="1066" t="s">
        <v>19767</v>
      </c>
      <c r="N543" s="525" t="s">
        <v>1678</v>
      </c>
      <c r="O543" s="529">
        <v>0.7</v>
      </c>
      <c r="P543" s="1079"/>
      <c r="Q543" s="936" t="s">
        <v>12830</v>
      </c>
      <c r="R543" s="1067"/>
      <c r="S543" s="1067"/>
      <c r="T543" s="1067"/>
      <c r="U543" s="981"/>
      <c r="V543" s="537"/>
      <c r="W543" s="537"/>
      <c r="X543" s="534"/>
      <c r="Y543" s="538"/>
      <c r="Z543" s="531">
        <f>ROUND(ROUND(ROUND(F521*O543,0)*U545,0)-X539,0)</f>
        <v>373</v>
      </c>
      <c r="AA543" s="539"/>
      <c r="AB543" s="533"/>
    </row>
    <row r="544" spans="1:28" ht="16.7" customHeight="1" x14ac:dyDescent="0.15">
      <c r="A544" s="520">
        <v>22</v>
      </c>
      <c r="B544" s="520" t="s">
        <v>20778</v>
      </c>
      <c r="C544" s="540" t="s">
        <v>20779</v>
      </c>
      <c r="D544" s="771"/>
      <c r="E544" s="542"/>
      <c r="F544" s="534"/>
      <c r="H544" s="541"/>
      <c r="I544" s="770" t="s">
        <v>10418</v>
      </c>
      <c r="J544" s="525" t="s">
        <v>1678</v>
      </c>
      <c r="K544" s="718">
        <v>0.96499999999999997</v>
      </c>
      <c r="L544" s="774"/>
      <c r="M544" s="1065"/>
      <c r="N544" s="537"/>
      <c r="P544" s="1079"/>
      <c r="Q544" s="1068"/>
      <c r="R544" s="1069"/>
      <c r="S544" s="1069"/>
      <c r="T544" s="1069"/>
      <c r="U544" s="1070"/>
      <c r="V544" s="537"/>
      <c r="W544" s="537"/>
      <c r="X544" s="534"/>
      <c r="Y544" s="538"/>
      <c r="Z544" s="531">
        <f>ROUND(ROUND(ROUND(ROUND(ROUND(F521*K544,0)*O543,0)*U545,0),0)-X539,0)</f>
        <v>360</v>
      </c>
      <c r="AA544" s="539"/>
      <c r="AB544" s="533"/>
    </row>
    <row r="545" spans="1:28" ht="16.7" customHeight="1" x14ac:dyDescent="0.15">
      <c r="A545" s="520">
        <v>22</v>
      </c>
      <c r="B545" s="520" t="s">
        <v>20780</v>
      </c>
      <c r="C545" s="540" t="s">
        <v>20781</v>
      </c>
      <c r="D545" s="771"/>
      <c r="E545" s="542"/>
      <c r="F545" s="534"/>
      <c r="H545" s="541"/>
      <c r="I545" s="757"/>
      <c r="J545" s="525"/>
      <c r="K545" s="718"/>
      <c r="L545" s="774"/>
      <c r="M545" s="968" t="s">
        <v>19773</v>
      </c>
      <c r="N545" s="525" t="s">
        <v>1678</v>
      </c>
      <c r="O545" s="529">
        <v>0.5</v>
      </c>
      <c r="P545" s="1022"/>
      <c r="Q545" s="772"/>
      <c r="R545" s="776"/>
      <c r="S545" s="776"/>
      <c r="T545" s="537" t="s">
        <v>1678</v>
      </c>
      <c r="U545" s="502">
        <v>0.7</v>
      </c>
      <c r="V545" s="534"/>
      <c r="W545" s="537"/>
      <c r="X545" s="534"/>
      <c r="Y545" s="538"/>
      <c r="Z545" s="531">
        <f>ROUND(ROUND(ROUND(F521*O545,0)*U545,0)-X539,0)</f>
        <v>263</v>
      </c>
      <c r="AA545" s="539"/>
      <c r="AB545" s="533"/>
    </row>
    <row r="546" spans="1:28" ht="16.7" customHeight="1" x14ac:dyDescent="0.15">
      <c r="A546" s="520">
        <v>22</v>
      </c>
      <c r="B546" s="520" t="s">
        <v>20782</v>
      </c>
      <c r="C546" s="540" t="s">
        <v>20783</v>
      </c>
      <c r="D546" s="771"/>
      <c r="E546" s="542"/>
      <c r="F546" s="534"/>
      <c r="H546" s="541"/>
      <c r="I546" s="770" t="s">
        <v>10418</v>
      </c>
      <c r="J546" s="525" t="s">
        <v>1678</v>
      </c>
      <c r="K546" s="718">
        <v>0.96499999999999997</v>
      </c>
      <c r="L546" s="774"/>
      <c r="M546" s="1065"/>
      <c r="N546" s="537"/>
      <c r="P546" s="1022"/>
      <c r="Q546" s="772"/>
      <c r="R546" s="776"/>
      <c r="S546" s="776"/>
      <c r="T546" s="537"/>
      <c r="V546" s="534"/>
      <c r="W546" s="537"/>
      <c r="X546" s="534"/>
      <c r="Y546" s="538"/>
      <c r="Z546" s="531">
        <f>ROUND(ROUND(ROUND(ROUND(ROUND(F521*K546,0)*O545,0),0)*U545,0)-X539,0)</f>
        <v>253</v>
      </c>
      <c r="AA546" s="539"/>
      <c r="AB546" s="533"/>
    </row>
    <row r="547" spans="1:28" ht="16.7" customHeight="1" x14ac:dyDescent="0.15">
      <c r="A547" s="520">
        <v>22</v>
      </c>
      <c r="B547" s="520" t="s">
        <v>20784</v>
      </c>
      <c r="C547" s="540" t="s">
        <v>20785</v>
      </c>
      <c r="D547" s="771"/>
      <c r="E547" s="542"/>
      <c r="F547" s="534"/>
      <c r="H547" s="541"/>
      <c r="I547" s="757"/>
      <c r="J547" s="525"/>
      <c r="K547" s="718"/>
      <c r="L547" s="774"/>
      <c r="M547" s="1066" t="s">
        <v>19767</v>
      </c>
      <c r="N547" s="525" t="s">
        <v>1678</v>
      </c>
      <c r="O547" s="529">
        <v>0.7</v>
      </c>
      <c r="P547" s="1077" t="s">
        <v>14959</v>
      </c>
      <c r="Q547" s="936" t="s">
        <v>12840</v>
      </c>
      <c r="R547" s="1067"/>
      <c r="S547" s="1067"/>
      <c r="T547" s="1067"/>
      <c r="U547" s="981"/>
      <c r="V547" s="537"/>
      <c r="W547" s="537"/>
      <c r="X547" s="534"/>
      <c r="Y547" s="538"/>
      <c r="Z547" s="531">
        <f>ROUND(ROUND(ROUND(F521*O547,0)*U549,0)-X539,0)</f>
        <v>373</v>
      </c>
      <c r="AA547" s="539"/>
      <c r="AB547" s="533"/>
    </row>
    <row r="548" spans="1:28" ht="16.7" customHeight="1" x14ac:dyDescent="0.15">
      <c r="A548" s="520">
        <v>22</v>
      </c>
      <c r="B548" s="520" t="s">
        <v>20786</v>
      </c>
      <c r="C548" s="540" t="s">
        <v>20787</v>
      </c>
      <c r="D548" s="771"/>
      <c r="E548" s="542"/>
      <c r="F548" s="534"/>
      <c r="H548" s="541"/>
      <c r="I548" s="770" t="s">
        <v>10418</v>
      </c>
      <c r="J548" s="525" t="s">
        <v>1678</v>
      </c>
      <c r="K548" s="718">
        <v>0.96499999999999997</v>
      </c>
      <c r="L548" s="774"/>
      <c r="M548" s="1065"/>
      <c r="N548" s="537"/>
      <c r="P548" s="1079"/>
      <c r="Q548" s="1068"/>
      <c r="R548" s="1069"/>
      <c r="S548" s="1069"/>
      <c r="T548" s="1069"/>
      <c r="U548" s="1070"/>
      <c r="V548" s="537"/>
      <c r="W548" s="537"/>
      <c r="X548" s="534"/>
      <c r="Y548" s="538"/>
      <c r="Z548" s="531">
        <f>ROUND(ROUND(ROUND(ROUND(ROUND(F521*K548,0)*O547,0)*U549,0),0)-X539,0)</f>
        <v>360</v>
      </c>
      <c r="AA548" s="539"/>
      <c r="AB548" s="533"/>
    </row>
    <row r="549" spans="1:28" ht="16.7" customHeight="1" x14ac:dyDescent="0.15">
      <c r="A549" s="520">
        <v>22</v>
      </c>
      <c r="B549" s="520" t="s">
        <v>20788</v>
      </c>
      <c r="C549" s="540" t="s">
        <v>20789</v>
      </c>
      <c r="D549" s="771"/>
      <c r="E549" s="542"/>
      <c r="F549" s="534"/>
      <c r="H549" s="541"/>
      <c r="I549" s="757"/>
      <c r="J549" s="525"/>
      <c r="K549" s="718"/>
      <c r="L549" s="774"/>
      <c r="M549" s="968" t="s">
        <v>19773</v>
      </c>
      <c r="N549" s="525" t="s">
        <v>1678</v>
      </c>
      <c r="O549" s="529">
        <v>0.5</v>
      </c>
      <c r="P549" s="1022"/>
      <c r="Q549" s="772"/>
      <c r="R549" s="776"/>
      <c r="S549" s="776"/>
      <c r="T549" s="537" t="s">
        <v>1678</v>
      </c>
      <c r="U549" s="502">
        <v>0.7</v>
      </c>
      <c r="V549" s="534"/>
      <c r="W549" s="537"/>
      <c r="X549" s="534"/>
      <c r="Y549" s="538"/>
      <c r="Z549" s="531">
        <f>ROUND(ROUND(ROUND(F521*O549,0)*U549,0)-X539,0)</f>
        <v>263</v>
      </c>
      <c r="AA549" s="539"/>
      <c r="AB549" s="533"/>
    </row>
    <row r="550" spans="1:28" ht="16.7" customHeight="1" x14ac:dyDescent="0.15">
      <c r="A550" s="520">
        <v>22</v>
      </c>
      <c r="B550" s="520" t="s">
        <v>20790</v>
      </c>
      <c r="C550" s="540" t="s">
        <v>20791</v>
      </c>
      <c r="D550" s="777"/>
      <c r="E550" s="557"/>
      <c r="F550" s="550"/>
      <c r="G550" s="650"/>
      <c r="H550" s="558"/>
      <c r="I550" s="778" t="s">
        <v>10418</v>
      </c>
      <c r="J550" s="526" t="s">
        <v>1678</v>
      </c>
      <c r="K550" s="575">
        <v>0.96499999999999997</v>
      </c>
      <c r="L550" s="779"/>
      <c r="M550" s="1083"/>
      <c r="N550" s="544"/>
      <c r="O550" s="548"/>
      <c r="P550" s="1023"/>
      <c r="Q550" s="780"/>
      <c r="R550" s="781"/>
      <c r="S550" s="781"/>
      <c r="T550" s="544"/>
      <c r="U550" s="548"/>
      <c r="V550" s="550"/>
      <c r="W550" s="544"/>
      <c r="X550" s="550"/>
      <c r="Y550" s="553"/>
      <c r="Z550" s="531">
        <f>ROUND(ROUND(ROUND(ROUND(ROUND(F521*K550,0)*O549,0),0)*U549,0)-X539,0)</f>
        <v>253</v>
      </c>
      <c r="AA550" s="559"/>
      <c r="AB550" s="533"/>
    </row>
    <row r="551" spans="1:28" ht="16.7" customHeight="1" x14ac:dyDescent="0.15">
      <c r="A551" s="520">
        <v>22</v>
      </c>
      <c r="B551" s="520" t="s">
        <v>20792</v>
      </c>
      <c r="C551" s="540" t="s">
        <v>20793</v>
      </c>
      <c r="D551" s="1080" t="s">
        <v>12810</v>
      </c>
      <c r="E551" s="945" t="s">
        <v>13899</v>
      </c>
      <c r="F551" s="947" t="s">
        <v>10567</v>
      </c>
      <c r="G551" s="947"/>
      <c r="H551" s="941"/>
      <c r="I551" s="757"/>
      <c r="J551" s="525"/>
      <c r="K551" s="718"/>
      <c r="L551" s="1074" t="s">
        <v>19766</v>
      </c>
      <c r="M551" s="1066" t="s">
        <v>19767</v>
      </c>
      <c r="N551" s="525" t="s">
        <v>1678</v>
      </c>
      <c r="O551" s="529">
        <v>0.7</v>
      </c>
      <c r="P551" s="767"/>
      <c r="Q551" s="522"/>
      <c r="R551" s="525"/>
      <c r="S551" s="525"/>
      <c r="T551" s="525"/>
      <c r="U551" s="529"/>
      <c r="V551" s="522"/>
      <c r="W551" s="525"/>
      <c r="X551" s="522"/>
      <c r="Y551" s="530"/>
      <c r="Z551" s="531">
        <f>ROUND(F553*O551,0)</f>
        <v>380</v>
      </c>
      <c r="AA551" s="532"/>
      <c r="AB551" s="533"/>
    </row>
    <row r="552" spans="1:28" ht="16.7" customHeight="1" x14ac:dyDescent="0.15">
      <c r="A552" s="520">
        <v>22</v>
      </c>
      <c r="B552" s="520" t="s">
        <v>20794</v>
      </c>
      <c r="C552" s="540" t="s">
        <v>20795</v>
      </c>
      <c r="D552" s="1081"/>
      <c r="E552" s="946"/>
      <c r="F552" s="1069"/>
      <c r="G552" s="1069"/>
      <c r="H552" s="1070"/>
      <c r="I552" s="770" t="s">
        <v>10418</v>
      </c>
      <c r="J552" s="525" t="s">
        <v>1678</v>
      </c>
      <c r="K552" s="718">
        <v>0.96499999999999997</v>
      </c>
      <c r="L552" s="1084"/>
      <c r="M552" s="1065"/>
      <c r="N552" s="537"/>
      <c r="P552" s="769"/>
      <c r="Q552" s="534"/>
      <c r="R552" s="537"/>
      <c r="S552" s="537"/>
      <c r="T552" s="537"/>
      <c r="V552" s="534"/>
      <c r="W552" s="537"/>
      <c r="X552" s="534"/>
      <c r="Y552" s="538"/>
      <c r="Z552" s="531">
        <f>ROUND(ROUND(ROUND(F553*K552,0)*O551,0),0)</f>
        <v>367</v>
      </c>
      <c r="AA552" s="539"/>
      <c r="AB552" s="533"/>
    </row>
    <row r="553" spans="1:28" ht="16.7" customHeight="1" x14ac:dyDescent="0.15">
      <c r="A553" s="520">
        <v>22</v>
      </c>
      <c r="B553" s="520" t="s">
        <v>20796</v>
      </c>
      <c r="C553" s="540" t="s">
        <v>20797</v>
      </c>
      <c r="D553" s="1082"/>
      <c r="E553" s="1053"/>
      <c r="F553" s="1035">
        <f>'6生活介護(基本)'!F825</f>
        <v>543</v>
      </c>
      <c r="G553" s="1035"/>
      <c r="H553" s="541" t="s">
        <v>9</v>
      </c>
      <c r="I553" s="757"/>
      <c r="J553" s="525"/>
      <c r="K553" s="718"/>
      <c r="L553" s="1084"/>
      <c r="M553" s="968" t="s">
        <v>19773</v>
      </c>
      <c r="N553" s="525" t="s">
        <v>1678</v>
      </c>
      <c r="O553" s="529">
        <v>0.5</v>
      </c>
      <c r="P553" s="769"/>
      <c r="Q553" s="534"/>
      <c r="R553" s="537"/>
      <c r="S553" s="537"/>
      <c r="T553" s="537"/>
      <c r="V553" s="534"/>
      <c r="W553" s="537"/>
      <c r="X553" s="534"/>
      <c r="Y553" s="538"/>
      <c r="Z553" s="531">
        <f>ROUND(F553*O553,0)</f>
        <v>272</v>
      </c>
      <c r="AA553" s="539"/>
      <c r="AB553" s="533"/>
    </row>
    <row r="554" spans="1:28" ht="16.7" customHeight="1" x14ac:dyDescent="0.15">
      <c r="A554" s="520">
        <v>22</v>
      </c>
      <c r="B554" s="520" t="s">
        <v>20798</v>
      </c>
      <c r="C554" s="540" t="s">
        <v>20799</v>
      </c>
      <c r="D554" s="1082"/>
      <c r="E554" s="1053"/>
      <c r="F554" s="537"/>
      <c r="H554" s="541"/>
      <c r="I554" s="770" t="s">
        <v>10418</v>
      </c>
      <c r="J554" s="525" t="s">
        <v>1678</v>
      </c>
      <c r="K554" s="718">
        <v>0.96499999999999997</v>
      </c>
      <c r="L554" s="1084"/>
      <c r="M554" s="1065"/>
      <c r="N554" s="537"/>
      <c r="P554" s="769"/>
      <c r="Q554" s="534"/>
      <c r="R554" s="537"/>
      <c r="S554" s="537"/>
      <c r="T554" s="537"/>
      <c r="V554" s="534"/>
      <c r="W554" s="537"/>
      <c r="X554" s="534"/>
      <c r="Y554" s="538"/>
      <c r="Z554" s="531">
        <f>ROUND(ROUND(ROUND(F553*K554,0)*O553,0),0)</f>
        <v>262</v>
      </c>
      <c r="AA554" s="539"/>
      <c r="AB554" s="533"/>
    </row>
    <row r="555" spans="1:28" ht="16.7" customHeight="1" x14ac:dyDescent="0.15">
      <c r="A555" s="520">
        <v>22</v>
      </c>
      <c r="B555" s="520" t="s">
        <v>20800</v>
      </c>
      <c r="C555" s="540" t="s">
        <v>20801</v>
      </c>
      <c r="D555" s="1082"/>
      <c r="E555" s="1053"/>
      <c r="F555" s="537"/>
      <c r="H555" s="541"/>
      <c r="I555" s="757"/>
      <c r="J555" s="525"/>
      <c r="K555" s="718"/>
      <c r="L555" s="1084"/>
      <c r="M555" s="1066" t="s">
        <v>19767</v>
      </c>
      <c r="N555" s="525" t="s">
        <v>1678</v>
      </c>
      <c r="O555" s="529">
        <v>0.7</v>
      </c>
      <c r="P555" s="1077" t="s">
        <v>10423</v>
      </c>
      <c r="Q555" s="936" t="s">
        <v>12821</v>
      </c>
      <c r="R555" s="1067"/>
      <c r="S555" s="1067"/>
      <c r="T555" s="1067"/>
      <c r="U555" s="981"/>
      <c r="V555" s="537"/>
      <c r="W555" s="537"/>
      <c r="X555" s="534"/>
      <c r="Y555" s="538"/>
      <c r="Z555" s="531">
        <f>ROUND(ROUND(F553*O555,0)*U557,0)</f>
        <v>190</v>
      </c>
      <c r="AA555" s="539"/>
      <c r="AB555" s="533"/>
    </row>
    <row r="556" spans="1:28" ht="16.7" customHeight="1" x14ac:dyDescent="0.15">
      <c r="A556" s="520">
        <v>22</v>
      </c>
      <c r="B556" s="520" t="s">
        <v>20802</v>
      </c>
      <c r="C556" s="540" t="s">
        <v>20803</v>
      </c>
      <c r="D556" s="1082"/>
      <c r="E556" s="1053"/>
      <c r="F556" s="537"/>
      <c r="H556" s="541"/>
      <c r="I556" s="770" t="s">
        <v>10418</v>
      </c>
      <c r="J556" s="525" t="s">
        <v>1678</v>
      </c>
      <c r="K556" s="718">
        <v>0.96499999999999997</v>
      </c>
      <c r="L556" s="1084"/>
      <c r="M556" s="1065"/>
      <c r="N556" s="537"/>
      <c r="P556" s="1079"/>
      <c r="Q556" s="1068"/>
      <c r="R556" s="1069"/>
      <c r="S556" s="1069"/>
      <c r="T556" s="1069"/>
      <c r="U556" s="1070"/>
      <c r="V556" s="537"/>
      <c r="W556" s="537"/>
      <c r="X556" s="534"/>
      <c r="Y556" s="538"/>
      <c r="Z556" s="531">
        <f>ROUND(ROUND(ROUND(ROUND(F553*K556,0)*O555,0)*U557,0),0)</f>
        <v>184</v>
      </c>
      <c r="AA556" s="539"/>
      <c r="AB556" s="533"/>
    </row>
    <row r="557" spans="1:28" ht="16.7" customHeight="1" x14ac:dyDescent="0.15">
      <c r="A557" s="520">
        <v>22</v>
      </c>
      <c r="B557" s="520" t="s">
        <v>20804</v>
      </c>
      <c r="C557" s="540" t="s">
        <v>20805</v>
      </c>
      <c r="D557" s="771"/>
      <c r="E557" s="542"/>
      <c r="F557" s="534"/>
      <c r="H557" s="541"/>
      <c r="I557" s="757"/>
      <c r="J557" s="525"/>
      <c r="K557" s="718"/>
      <c r="L557" s="1084"/>
      <c r="M557" s="968" t="s">
        <v>19773</v>
      </c>
      <c r="N557" s="525" t="s">
        <v>1678</v>
      </c>
      <c r="O557" s="529">
        <v>0.5</v>
      </c>
      <c r="P557" s="1022"/>
      <c r="Q557" s="772"/>
      <c r="R557" s="776"/>
      <c r="S557" s="776"/>
      <c r="T557" s="537" t="s">
        <v>1678</v>
      </c>
      <c r="U557" s="502">
        <v>0.5</v>
      </c>
      <c r="V557" s="534"/>
      <c r="W557" s="537"/>
      <c r="X557" s="534"/>
      <c r="Y557" s="538"/>
      <c r="Z557" s="531">
        <f>ROUND(ROUND(F553*O557,0)*U557,0)</f>
        <v>136</v>
      </c>
      <c r="AA557" s="539"/>
      <c r="AB557" s="533"/>
    </row>
    <row r="558" spans="1:28" ht="16.7" customHeight="1" x14ac:dyDescent="0.15">
      <c r="A558" s="520">
        <v>22</v>
      </c>
      <c r="B558" s="520" t="s">
        <v>20806</v>
      </c>
      <c r="C558" s="540" t="s">
        <v>20807</v>
      </c>
      <c r="D558" s="771"/>
      <c r="E558" s="542"/>
      <c r="F558" s="534"/>
      <c r="H558" s="541"/>
      <c r="I558" s="770" t="s">
        <v>10418</v>
      </c>
      <c r="J558" s="525" t="s">
        <v>1678</v>
      </c>
      <c r="K558" s="718">
        <v>0.96499999999999997</v>
      </c>
      <c r="L558" s="1084"/>
      <c r="M558" s="1065"/>
      <c r="N558" s="537"/>
      <c r="P558" s="1022"/>
      <c r="Q558" s="772"/>
      <c r="R558" s="776"/>
      <c r="S558" s="776"/>
      <c r="T558" s="537"/>
      <c r="V558" s="534"/>
      <c r="W558" s="537"/>
      <c r="X558" s="534"/>
      <c r="Y558" s="538"/>
      <c r="Z558" s="531">
        <f>ROUND(ROUND(ROUND(ROUND(F553*K558,0)*O557,0),0)*U557,0)</f>
        <v>131</v>
      </c>
      <c r="AA558" s="539"/>
      <c r="AB558" s="533"/>
    </row>
    <row r="559" spans="1:28" ht="16.7" customHeight="1" x14ac:dyDescent="0.15">
      <c r="A559" s="520">
        <v>22</v>
      </c>
      <c r="B559" s="520" t="s">
        <v>20808</v>
      </c>
      <c r="C559" s="540" t="s">
        <v>20809</v>
      </c>
      <c r="D559" s="771"/>
      <c r="E559" s="542"/>
      <c r="F559" s="534"/>
      <c r="H559" s="541"/>
      <c r="I559" s="757"/>
      <c r="J559" s="525"/>
      <c r="K559" s="718"/>
      <c r="L559" s="1084"/>
      <c r="M559" s="1066" t="s">
        <v>19767</v>
      </c>
      <c r="N559" s="525" t="s">
        <v>1678</v>
      </c>
      <c r="O559" s="529">
        <v>0.7</v>
      </c>
      <c r="P559" s="1079"/>
      <c r="Q559" s="936" t="s">
        <v>12830</v>
      </c>
      <c r="R559" s="1067"/>
      <c r="S559" s="1067"/>
      <c r="T559" s="1067"/>
      <c r="U559" s="981"/>
      <c r="V559" s="537"/>
      <c r="W559" s="537"/>
      <c r="X559" s="534"/>
      <c r="Y559" s="538"/>
      <c r="Z559" s="531">
        <f>ROUND(ROUND(F553*O559,0)*U561,0)</f>
        <v>266</v>
      </c>
      <c r="AA559" s="539"/>
      <c r="AB559" s="533"/>
    </row>
    <row r="560" spans="1:28" ht="16.7" customHeight="1" x14ac:dyDescent="0.15">
      <c r="A560" s="520">
        <v>22</v>
      </c>
      <c r="B560" s="520" t="s">
        <v>20810</v>
      </c>
      <c r="C560" s="540" t="s">
        <v>20811</v>
      </c>
      <c r="D560" s="771"/>
      <c r="E560" s="542"/>
      <c r="F560" s="534"/>
      <c r="H560" s="541"/>
      <c r="I560" s="770" t="s">
        <v>10418</v>
      </c>
      <c r="J560" s="525" t="s">
        <v>1678</v>
      </c>
      <c r="K560" s="718">
        <v>0.96499999999999997</v>
      </c>
      <c r="L560" s="1084"/>
      <c r="M560" s="1065"/>
      <c r="N560" s="537"/>
      <c r="P560" s="1079"/>
      <c r="Q560" s="1068"/>
      <c r="R560" s="1069"/>
      <c r="S560" s="1069"/>
      <c r="T560" s="1069"/>
      <c r="U560" s="1070"/>
      <c r="V560" s="537"/>
      <c r="W560" s="537"/>
      <c r="X560" s="534"/>
      <c r="Y560" s="538"/>
      <c r="Z560" s="531">
        <f>ROUND(ROUND(ROUND(ROUND(F553*K560,0)*O559,0)*U561,0),0)</f>
        <v>257</v>
      </c>
      <c r="AA560" s="539"/>
      <c r="AB560" s="533"/>
    </row>
    <row r="561" spans="1:28" ht="16.7" customHeight="1" x14ac:dyDescent="0.15">
      <c r="A561" s="520">
        <v>22</v>
      </c>
      <c r="B561" s="520" t="s">
        <v>20812</v>
      </c>
      <c r="C561" s="540" t="s">
        <v>20813</v>
      </c>
      <c r="D561" s="771"/>
      <c r="E561" s="542"/>
      <c r="F561" s="534"/>
      <c r="H561" s="541"/>
      <c r="I561" s="757"/>
      <c r="J561" s="525"/>
      <c r="K561" s="718"/>
      <c r="L561" s="1084"/>
      <c r="M561" s="968" t="s">
        <v>19773</v>
      </c>
      <c r="N561" s="525" t="s">
        <v>1678</v>
      </c>
      <c r="O561" s="529">
        <v>0.5</v>
      </c>
      <c r="P561" s="1022"/>
      <c r="Q561" s="772"/>
      <c r="R561" s="776"/>
      <c r="S561" s="776"/>
      <c r="T561" s="537" t="s">
        <v>1678</v>
      </c>
      <c r="U561" s="502">
        <v>0.7</v>
      </c>
      <c r="V561" s="534"/>
      <c r="W561" s="537"/>
      <c r="X561" s="534"/>
      <c r="Y561" s="538"/>
      <c r="Z561" s="531">
        <f>ROUND(ROUND(F553*O561,0)*U561,0)</f>
        <v>190</v>
      </c>
      <c r="AA561" s="539"/>
      <c r="AB561" s="533"/>
    </row>
    <row r="562" spans="1:28" ht="16.7" customHeight="1" x14ac:dyDescent="0.15">
      <c r="A562" s="520">
        <v>22</v>
      </c>
      <c r="B562" s="520" t="s">
        <v>20814</v>
      </c>
      <c r="C562" s="540" t="s">
        <v>20815</v>
      </c>
      <c r="D562" s="771"/>
      <c r="E562" s="542"/>
      <c r="F562" s="534"/>
      <c r="H562" s="541"/>
      <c r="I562" s="770" t="s">
        <v>10418</v>
      </c>
      <c r="J562" s="525" t="s">
        <v>1678</v>
      </c>
      <c r="K562" s="718">
        <v>0.96499999999999997</v>
      </c>
      <c r="L562" s="1084"/>
      <c r="M562" s="1065"/>
      <c r="N562" s="537"/>
      <c r="P562" s="1022"/>
      <c r="Q562" s="772"/>
      <c r="R562" s="776"/>
      <c r="S562" s="776"/>
      <c r="T562" s="537"/>
      <c r="V562" s="534"/>
      <c r="W562" s="537"/>
      <c r="X562" s="534"/>
      <c r="Y562" s="538"/>
      <c r="Z562" s="531">
        <f>ROUND(ROUND(ROUND(ROUND(F553*K562,0)*O561,0),0)*U561,0)</f>
        <v>183</v>
      </c>
      <c r="AA562" s="539"/>
      <c r="AB562" s="533"/>
    </row>
    <row r="563" spans="1:28" ht="16.7" customHeight="1" x14ac:dyDescent="0.15">
      <c r="A563" s="520">
        <v>22</v>
      </c>
      <c r="B563" s="520" t="s">
        <v>20816</v>
      </c>
      <c r="C563" s="540" t="s">
        <v>20817</v>
      </c>
      <c r="D563" s="771"/>
      <c r="E563" s="542"/>
      <c r="F563" s="534"/>
      <c r="H563" s="541"/>
      <c r="I563" s="757"/>
      <c r="J563" s="525"/>
      <c r="K563" s="718"/>
      <c r="L563" s="1084"/>
      <c r="M563" s="1066" t="s">
        <v>19767</v>
      </c>
      <c r="N563" s="525" t="s">
        <v>1678</v>
      </c>
      <c r="O563" s="529">
        <v>0.7</v>
      </c>
      <c r="P563" s="1077" t="s">
        <v>14959</v>
      </c>
      <c r="Q563" s="936" t="s">
        <v>12840</v>
      </c>
      <c r="R563" s="1067"/>
      <c r="S563" s="1067"/>
      <c r="T563" s="1067"/>
      <c r="U563" s="981"/>
      <c r="V563" s="537"/>
      <c r="W563" s="537"/>
      <c r="X563" s="534"/>
      <c r="Y563" s="538"/>
      <c r="Z563" s="531">
        <f>ROUND(ROUND(F553*O563,0)*U565,0)</f>
        <v>266</v>
      </c>
      <c r="AA563" s="539"/>
      <c r="AB563" s="533"/>
    </row>
    <row r="564" spans="1:28" ht="16.7" customHeight="1" x14ac:dyDescent="0.15">
      <c r="A564" s="520">
        <v>22</v>
      </c>
      <c r="B564" s="520" t="s">
        <v>20818</v>
      </c>
      <c r="C564" s="540" t="s">
        <v>20819</v>
      </c>
      <c r="D564" s="771"/>
      <c r="E564" s="542"/>
      <c r="F564" s="534"/>
      <c r="H564" s="541"/>
      <c r="I564" s="770" t="s">
        <v>10418</v>
      </c>
      <c r="J564" s="525" t="s">
        <v>1678</v>
      </c>
      <c r="K564" s="718">
        <v>0.96499999999999997</v>
      </c>
      <c r="L564" s="1084"/>
      <c r="M564" s="1065"/>
      <c r="N564" s="537"/>
      <c r="P564" s="1079"/>
      <c r="Q564" s="1068"/>
      <c r="R564" s="1069"/>
      <c r="S564" s="1069"/>
      <c r="T564" s="1069"/>
      <c r="U564" s="1070"/>
      <c r="V564" s="537"/>
      <c r="W564" s="537"/>
      <c r="X564" s="534"/>
      <c r="Y564" s="538"/>
      <c r="Z564" s="531">
        <f>ROUND(ROUND(ROUND(ROUND(F553*K564,0)*O563,0)*U565,0),0)</f>
        <v>257</v>
      </c>
      <c r="AA564" s="539"/>
      <c r="AB564" s="533"/>
    </row>
    <row r="565" spans="1:28" ht="16.7" customHeight="1" x14ac:dyDescent="0.15">
      <c r="A565" s="520">
        <v>22</v>
      </c>
      <c r="B565" s="520" t="s">
        <v>20820</v>
      </c>
      <c r="C565" s="540" t="s">
        <v>20821</v>
      </c>
      <c r="D565" s="771"/>
      <c r="E565" s="542"/>
      <c r="F565" s="534"/>
      <c r="H565" s="541"/>
      <c r="I565" s="757"/>
      <c r="J565" s="525"/>
      <c r="K565" s="718"/>
      <c r="L565" s="1084"/>
      <c r="M565" s="968" t="s">
        <v>19773</v>
      </c>
      <c r="N565" s="525" t="s">
        <v>1678</v>
      </c>
      <c r="O565" s="529">
        <v>0.5</v>
      </c>
      <c r="P565" s="1022"/>
      <c r="Q565" s="772"/>
      <c r="R565" s="776"/>
      <c r="S565" s="776"/>
      <c r="T565" s="537" t="s">
        <v>1678</v>
      </c>
      <c r="U565" s="502">
        <v>0.7</v>
      </c>
      <c r="V565" s="534"/>
      <c r="W565" s="537"/>
      <c r="X565" s="534"/>
      <c r="Y565" s="538"/>
      <c r="Z565" s="531">
        <f>ROUND(ROUND(F553*O565,0)*U565,0)</f>
        <v>190</v>
      </c>
      <c r="AA565" s="539"/>
      <c r="AB565" s="533"/>
    </row>
    <row r="566" spans="1:28" ht="16.7" customHeight="1" x14ac:dyDescent="0.15">
      <c r="A566" s="520">
        <v>22</v>
      </c>
      <c r="B566" s="520" t="s">
        <v>20822</v>
      </c>
      <c r="C566" s="540" t="s">
        <v>20823</v>
      </c>
      <c r="D566" s="771"/>
      <c r="E566" s="542"/>
      <c r="F566" s="534"/>
      <c r="H566" s="541"/>
      <c r="I566" s="770" t="s">
        <v>10418</v>
      </c>
      <c r="J566" s="525" t="s">
        <v>1678</v>
      </c>
      <c r="K566" s="718">
        <v>0.96499999999999997</v>
      </c>
      <c r="L566" s="1084"/>
      <c r="M566" s="1065"/>
      <c r="N566" s="537"/>
      <c r="P566" s="1022"/>
      <c r="Q566" s="772"/>
      <c r="R566" s="776"/>
      <c r="S566" s="776"/>
      <c r="T566" s="537"/>
      <c r="V566" s="534"/>
      <c r="W566" s="537"/>
      <c r="X566" s="534"/>
      <c r="Y566" s="538"/>
      <c r="Z566" s="531">
        <f>ROUND(ROUND(ROUND(ROUND(F553*K566,0)*O565,0),0)*U565,0)</f>
        <v>183</v>
      </c>
      <c r="AA566" s="539"/>
      <c r="AB566" s="533"/>
    </row>
    <row r="567" spans="1:28" ht="16.7" customHeight="1" x14ac:dyDescent="0.15">
      <c r="A567" s="520">
        <v>22</v>
      </c>
      <c r="B567" s="520" t="s">
        <v>20824</v>
      </c>
      <c r="C567" s="540" t="s">
        <v>20825</v>
      </c>
      <c r="D567" s="771"/>
      <c r="E567" s="542"/>
      <c r="F567" s="534"/>
      <c r="H567" s="541"/>
      <c r="I567" s="757"/>
      <c r="J567" s="525"/>
      <c r="K567" s="718"/>
      <c r="L567" s="774"/>
      <c r="M567" s="1066" t="s">
        <v>19767</v>
      </c>
      <c r="N567" s="525" t="s">
        <v>1678</v>
      </c>
      <c r="O567" s="529">
        <v>0.7</v>
      </c>
      <c r="P567" s="767"/>
      <c r="Q567" s="522"/>
      <c r="R567" s="525"/>
      <c r="S567" s="525"/>
      <c r="T567" s="525"/>
      <c r="U567" s="529"/>
      <c r="V567" s="534"/>
      <c r="W567" s="537"/>
      <c r="X567" s="936" t="s">
        <v>14983</v>
      </c>
      <c r="Y567" s="941"/>
      <c r="Z567" s="531">
        <f>ROUND(ROUND(F553*O567,0)-X571,0)</f>
        <v>368</v>
      </c>
      <c r="AA567" s="539"/>
      <c r="AB567" s="533"/>
    </row>
    <row r="568" spans="1:28" ht="16.7" customHeight="1" x14ac:dyDescent="0.15">
      <c r="A568" s="520">
        <v>22</v>
      </c>
      <c r="B568" s="520" t="s">
        <v>20826</v>
      </c>
      <c r="C568" s="540" t="s">
        <v>20827</v>
      </c>
      <c r="D568" s="771"/>
      <c r="E568" s="542"/>
      <c r="F568" s="534"/>
      <c r="H568" s="541"/>
      <c r="I568" s="770" t="s">
        <v>10418</v>
      </c>
      <c r="J568" s="525" t="s">
        <v>1678</v>
      </c>
      <c r="K568" s="718">
        <v>0.96499999999999997</v>
      </c>
      <c r="L568" s="774"/>
      <c r="M568" s="1065"/>
      <c r="N568" s="537"/>
      <c r="P568" s="769"/>
      <c r="Q568" s="534"/>
      <c r="R568" s="537"/>
      <c r="S568" s="537"/>
      <c r="T568" s="537"/>
      <c r="V568" s="534"/>
      <c r="W568" s="537"/>
      <c r="X568" s="1068"/>
      <c r="Y568" s="1070"/>
      <c r="Z568" s="531">
        <f>ROUND(ROUND(ROUND(ROUND(F553*K568,0)*O567,0),0)-X571,0)</f>
        <v>355</v>
      </c>
      <c r="AA568" s="539"/>
      <c r="AB568" s="533"/>
    </row>
    <row r="569" spans="1:28" ht="16.7" customHeight="1" x14ac:dyDescent="0.15">
      <c r="A569" s="520">
        <v>22</v>
      </c>
      <c r="B569" s="520" t="s">
        <v>20828</v>
      </c>
      <c r="C569" s="540" t="s">
        <v>20829</v>
      </c>
      <c r="D569" s="771"/>
      <c r="E569" s="542"/>
      <c r="F569" s="534"/>
      <c r="H569" s="541"/>
      <c r="I569" s="757"/>
      <c r="J569" s="525"/>
      <c r="K569" s="718"/>
      <c r="L569" s="774"/>
      <c r="M569" s="968" t="s">
        <v>19773</v>
      </c>
      <c r="N569" s="525" t="s">
        <v>1678</v>
      </c>
      <c r="O569" s="529">
        <v>0.5</v>
      </c>
      <c r="P569" s="769"/>
      <c r="Q569" s="534"/>
      <c r="R569" s="537"/>
      <c r="S569" s="537"/>
      <c r="T569" s="537"/>
      <c r="V569" s="534"/>
      <c r="W569" s="537"/>
      <c r="X569" s="1068"/>
      <c r="Y569" s="1070"/>
      <c r="Z569" s="531">
        <f>ROUND(ROUND(F553*O569,0)-X571,0)</f>
        <v>260</v>
      </c>
      <c r="AA569" s="539"/>
      <c r="AB569" s="533"/>
    </row>
    <row r="570" spans="1:28" ht="16.7" customHeight="1" x14ac:dyDescent="0.15">
      <c r="A570" s="520">
        <v>22</v>
      </c>
      <c r="B570" s="520" t="s">
        <v>20830</v>
      </c>
      <c r="C570" s="540" t="s">
        <v>20831</v>
      </c>
      <c r="D570" s="771"/>
      <c r="E570" s="542"/>
      <c r="F570" s="534"/>
      <c r="H570" s="541"/>
      <c r="I570" s="770" t="s">
        <v>10418</v>
      </c>
      <c r="J570" s="525" t="s">
        <v>1678</v>
      </c>
      <c r="K570" s="718">
        <v>0.96499999999999997</v>
      </c>
      <c r="L570" s="774"/>
      <c r="M570" s="1065"/>
      <c r="N570" s="537"/>
      <c r="P570" s="769"/>
      <c r="Q570" s="534"/>
      <c r="R570" s="537"/>
      <c r="S570" s="537"/>
      <c r="T570" s="537"/>
      <c r="V570" s="534"/>
      <c r="W570" s="537"/>
      <c r="X570" s="1068"/>
      <c r="Y570" s="1070"/>
      <c r="Z570" s="531">
        <f>ROUND(ROUND(ROUND(ROUND(F553*K570,0)*O569,0),0)-X571,0)</f>
        <v>250</v>
      </c>
      <c r="AA570" s="539"/>
      <c r="AB570" s="533"/>
    </row>
    <row r="571" spans="1:28" ht="16.7" customHeight="1" x14ac:dyDescent="0.15">
      <c r="A571" s="520">
        <v>22</v>
      </c>
      <c r="B571" s="520" t="s">
        <v>20832</v>
      </c>
      <c r="C571" s="540" t="s">
        <v>20833</v>
      </c>
      <c r="D571" s="771"/>
      <c r="E571" s="542"/>
      <c r="F571" s="534"/>
      <c r="H571" s="541"/>
      <c r="I571" s="757"/>
      <c r="J571" s="525"/>
      <c r="K571" s="718"/>
      <c r="L571" s="774"/>
      <c r="M571" s="1066" t="s">
        <v>19767</v>
      </c>
      <c r="N571" s="525" t="s">
        <v>1678</v>
      </c>
      <c r="O571" s="529">
        <v>0.7</v>
      </c>
      <c r="P571" s="1077" t="s">
        <v>10423</v>
      </c>
      <c r="Q571" s="936" t="s">
        <v>12821</v>
      </c>
      <c r="R571" s="1067"/>
      <c r="S571" s="1067"/>
      <c r="T571" s="1067"/>
      <c r="U571" s="981"/>
      <c r="V571" s="537"/>
      <c r="W571" s="537"/>
      <c r="X571" s="775">
        <v>12</v>
      </c>
      <c r="Y571" s="942" t="s">
        <v>14988</v>
      </c>
      <c r="Z571" s="531">
        <f>ROUND(ROUND(ROUND(F553*O571,0)*U573,0)-X571,0)</f>
        <v>178</v>
      </c>
      <c r="AA571" s="539"/>
      <c r="AB571" s="533"/>
    </row>
    <row r="572" spans="1:28" ht="16.7" customHeight="1" x14ac:dyDescent="0.15">
      <c r="A572" s="520">
        <v>22</v>
      </c>
      <c r="B572" s="520" t="s">
        <v>20834</v>
      </c>
      <c r="C572" s="540" t="s">
        <v>20835</v>
      </c>
      <c r="D572" s="771"/>
      <c r="E572" s="542"/>
      <c r="F572" s="534"/>
      <c r="H572" s="541"/>
      <c r="I572" s="770" t="s">
        <v>10418</v>
      </c>
      <c r="J572" s="525" t="s">
        <v>1678</v>
      </c>
      <c r="K572" s="718">
        <v>0.96499999999999997</v>
      </c>
      <c r="L572" s="774"/>
      <c r="M572" s="1065"/>
      <c r="N572" s="537"/>
      <c r="P572" s="1079"/>
      <c r="Q572" s="1068"/>
      <c r="R572" s="1069"/>
      <c r="S572" s="1069"/>
      <c r="T572" s="1069"/>
      <c r="U572" s="1070"/>
      <c r="V572" s="537"/>
      <c r="W572" s="537"/>
      <c r="X572" s="534"/>
      <c r="Y572" s="1070"/>
      <c r="Z572" s="531">
        <f>ROUND(ROUND(ROUND(ROUND(ROUND(F553*K572,0)*O571,0)*U573,0),0)-X571,0)</f>
        <v>172</v>
      </c>
      <c r="AA572" s="539"/>
      <c r="AB572" s="533"/>
    </row>
    <row r="573" spans="1:28" ht="16.7" customHeight="1" x14ac:dyDescent="0.15">
      <c r="A573" s="520">
        <v>22</v>
      </c>
      <c r="B573" s="520" t="s">
        <v>20836</v>
      </c>
      <c r="C573" s="540" t="s">
        <v>20837</v>
      </c>
      <c r="D573" s="771"/>
      <c r="E573" s="542"/>
      <c r="F573" s="534"/>
      <c r="H573" s="541"/>
      <c r="I573" s="757"/>
      <c r="J573" s="525"/>
      <c r="K573" s="718"/>
      <c r="L573" s="774"/>
      <c r="M573" s="968" t="s">
        <v>19773</v>
      </c>
      <c r="N573" s="525" t="s">
        <v>1678</v>
      </c>
      <c r="O573" s="529">
        <v>0.5</v>
      </c>
      <c r="P573" s="1022"/>
      <c r="Q573" s="772"/>
      <c r="R573" s="776"/>
      <c r="S573" s="776"/>
      <c r="T573" s="537" t="s">
        <v>1678</v>
      </c>
      <c r="U573" s="502">
        <v>0.5</v>
      </c>
      <c r="V573" s="534"/>
      <c r="W573" s="537"/>
      <c r="X573" s="534"/>
      <c r="Y573" s="538"/>
      <c r="Z573" s="531">
        <f>ROUND(ROUND(ROUND(F553*O573,0)*U573,0)-X571,0)</f>
        <v>124</v>
      </c>
      <c r="AA573" s="539"/>
      <c r="AB573" s="533"/>
    </row>
    <row r="574" spans="1:28" ht="16.7" customHeight="1" x14ac:dyDescent="0.15">
      <c r="A574" s="520">
        <v>22</v>
      </c>
      <c r="B574" s="520" t="s">
        <v>20838</v>
      </c>
      <c r="C574" s="540" t="s">
        <v>20839</v>
      </c>
      <c r="D574" s="771"/>
      <c r="E574" s="542"/>
      <c r="F574" s="534"/>
      <c r="H574" s="541"/>
      <c r="I574" s="770" t="s">
        <v>10418</v>
      </c>
      <c r="J574" s="525" t="s">
        <v>1678</v>
      </c>
      <c r="K574" s="718">
        <v>0.96499999999999997</v>
      </c>
      <c r="L574" s="774"/>
      <c r="M574" s="1065"/>
      <c r="N574" s="537"/>
      <c r="P574" s="1022"/>
      <c r="Q574" s="772"/>
      <c r="R574" s="776"/>
      <c r="S574" s="776"/>
      <c r="T574" s="537"/>
      <c r="V574" s="534"/>
      <c r="W574" s="537"/>
      <c r="X574" s="534"/>
      <c r="Y574" s="538"/>
      <c r="Z574" s="531">
        <f>ROUND(ROUND(ROUND(ROUND(ROUND(F553*K574,0)*O573,0),0)*U573,0)-X571,0)</f>
        <v>119</v>
      </c>
      <c r="AA574" s="539"/>
      <c r="AB574" s="533"/>
    </row>
    <row r="575" spans="1:28" ht="16.7" customHeight="1" x14ac:dyDescent="0.15">
      <c r="A575" s="520">
        <v>22</v>
      </c>
      <c r="B575" s="520" t="s">
        <v>20840</v>
      </c>
      <c r="C575" s="540" t="s">
        <v>20841</v>
      </c>
      <c r="D575" s="771"/>
      <c r="E575" s="542"/>
      <c r="F575" s="534"/>
      <c r="H575" s="541"/>
      <c r="I575" s="757"/>
      <c r="J575" s="525"/>
      <c r="K575" s="718"/>
      <c r="L575" s="774"/>
      <c r="M575" s="1066" t="s">
        <v>19767</v>
      </c>
      <c r="N575" s="525" t="s">
        <v>1678</v>
      </c>
      <c r="O575" s="529">
        <v>0.7</v>
      </c>
      <c r="P575" s="1079"/>
      <c r="Q575" s="936" t="s">
        <v>12830</v>
      </c>
      <c r="R575" s="1067"/>
      <c r="S575" s="1067"/>
      <c r="T575" s="1067"/>
      <c r="U575" s="981"/>
      <c r="V575" s="537"/>
      <c r="W575" s="537"/>
      <c r="X575" s="534"/>
      <c r="Y575" s="538"/>
      <c r="Z575" s="531">
        <f>ROUND(ROUND(ROUND(F553*O575,0)*U577,0)-X571,0)</f>
        <v>254</v>
      </c>
      <c r="AA575" s="539"/>
      <c r="AB575" s="533"/>
    </row>
    <row r="576" spans="1:28" ht="16.7" customHeight="1" x14ac:dyDescent="0.15">
      <c r="A576" s="520">
        <v>22</v>
      </c>
      <c r="B576" s="520" t="s">
        <v>20842</v>
      </c>
      <c r="C576" s="540" t="s">
        <v>20843</v>
      </c>
      <c r="D576" s="771"/>
      <c r="E576" s="542"/>
      <c r="F576" s="534"/>
      <c r="H576" s="541"/>
      <c r="I576" s="770" t="s">
        <v>10418</v>
      </c>
      <c r="J576" s="525" t="s">
        <v>1678</v>
      </c>
      <c r="K576" s="718">
        <v>0.96499999999999997</v>
      </c>
      <c r="L576" s="774"/>
      <c r="M576" s="1065"/>
      <c r="N576" s="537"/>
      <c r="P576" s="1079"/>
      <c r="Q576" s="1068"/>
      <c r="R576" s="1069"/>
      <c r="S576" s="1069"/>
      <c r="T576" s="1069"/>
      <c r="U576" s="1070"/>
      <c r="V576" s="537"/>
      <c r="W576" s="537"/>
      <c r="X576" s="534"/>
      <c r="Y576" s="538"/>
      <c r="Z576" s="531">
        <f>ROUND(ROUND(ROUND(ROUND(ROUND(F553*K576,0)*O575,0)*U577,0),0)-X571,0)</f>
        <v>245</v>
      </c>
      <c r="AA576" s="539"/>
      <c r="AB576" s="533"/>
    </row>
    <row r="577" spans="1:28" ht="16.7" customHeight="1" x14ac:dyDescent="0.15">
      <c r="A577" s="520">
        <v>22</v>
      </c>
      <c r="B577" s="520" t="s">
        <v>20844</v>
      </c>
      <c r="C577" s="540" t="s">
        <v>20845</v>
      </c>
      <c r="D577" s="771"/>
      <c r="E577" s="542"/>
      <c r="F577" s="534"/>
      <c r="H577" s="541"/>
      <c r="I577" s="757"/>
      <c r="J577" s="525"/>
      <c r="K577" s="718"/>
      <c r="L577" s="774"/>
      <c r="M577" s="968" t="s">
        <v>19773</v>
      </c>
      <c r="N577" s="525" t="s">
        <v>1678</v>
      </c>
      <c r="O577" s="529">
        <v>0.5</v>
      </c>
      <c r="P577" s="1022"/>
      <c r="Q577" s="772"/>
      <c r="R577" s="776"/>
      <c r="S577" s="776"/>
      <c r="T577" s="537" t="s">
        <v>1678</v>
      </c>
      <c r="U577" s="502">
        <v>0.7</v>
      </c>
      <c r="V577" s="534"/>
      <c r="W577" s="537"/>
      <c r="X577" s="534"/>
      <c r="Y577" s="538"/>
      <c r="Z577" s="531">
        <f>ROUND(ROUND(ROUND(F553*O577,0)*U577,0)-X571,0)</f>
        <v>178</v>
      </c>
      <c r="AA577" s="539"/>
      <c r="AB577" s="533"/>
    </row>
    <row r="578" spans="1:28" ht="16.7" customHeight="1" x14ac:dyDescent="0.15">
      <c r="A578" s="520">
        <v>22</v>
      </c>
      <c r="B578" s="520" t="s">
        <v>20846</v>
      </c>
      <c r="C578" s="540" t="s">
        <v>20847</v>
      </c>
      <c r="D578" s="771"/>
      <c r="E578" s="542"/>
      <c r="F578" s="534"/>
      <c r="H578" s="541"/>
      <c r="I578" s="770" t="s">
        <v>10418</v>
      </c>
      <c r="J578" s="525" t="s">
        <v>1678</v>
      </c>
      <c r="K578" s="718">
        <v>0.96499999999999997</v>
      </c>
      <c r="L578" s="774"/>
      <c r="M578" s="1065"/>
      <c r="N578" s="537"/>
      <c r="P578" s="1022"/>
      <c r="Q578" s="772"/>
      <c r="R578" s="776"/>
      <c r="S578" s="776"/>
      <c r="T578" s="537"/>
      <c r="V578" s="534"/>
      <c r="W578" s="537"/>
      <c r="X578" s="534"/>
      <c r="Y578" s="538"/>
      <c r="Z578" s="531">
        <f>ROUND(ROUND(ROUND(ROUND(ROUND(F553*K578,0)*O577,0),0)*U577,0)-X571,0)</f>
        <v>171</v>
      </c>
      <c r="AA578" s="539"/>
      <c r="AB578" s="533"/>
    </row>
    <row r="579" spans="1:28" ht="16.7" customHeight="1" x14ac:dyDescent="0.15">
      <c r="A579" s="520">
        <v>22</v>
      </c>
      <c r="B579" s="520" t="s">
        <v>20848</v>
      </c>
      <c r="C579" s="540" t="s">
        <v>20849</v>
      </c>
      <c r="D579" s="771"/>
      <c r="E579" s="542"/>
      <c r="F579" s="534"/>
      <c r="H579" s="541"/>
      <c r="I579" s="757"/>
      <c r="J579" s="525"/>
      <c r="K579" s="718"/>
      <c r="L579" s="774"/>
      <c r="M579" s="1066" t="s">
        <v>19767</v>
      </c>
      <c r="N579" s="525" t="s">
        <v>1678</v>
      </c>
      <c r="O579" s="529">
        <v>0.7</v>
      </c>
      <c r="P579" s="1077" t="s">
        <v>14959</v>
      </c>
      <c r="Q579" s="936" t="s">
        <v>12840</v>
      </c>
      <c r="R579" s="1067"/>
      <c r="S579" s="1067"/>
      <c r="T579" s="1067"/>
      <c r="U579" s="981"/>
      <c r="V579" s="537"/>
      <c r="W579" s="537"/>
      <c r="X579" s="534"/>
      <c r="Y579" s="538"/>
      <c r="Z579" s="531">
        <f>ROUND(ROUND(ROUND(F553*O579,0)*U581,0)-X571,0)</f>
        <v>254</v>
      </c>
      <c r="AA579" s="539"/>
      <c r="AB579" s="533"/>
    </row>
    <row r="580" spans="1:28" ht="16.7" customHeight="1" x14ac:dyDescent="0.15">
      <c r="A580" s="520">
        <v>22</v>
      </c>
      <c r="B580" s="520" t="s">
        <v>20850</v>
      </c>
      <c r="C580" s="540" t="s">
        <v>20851</v>
      </c>
      <c r="D580" s="771"/>
      <c r="E580" s="542"/>
      <c r="F580" s="534"/>
      <c r="H580" s="541"/>
      <c r="I580" s="770" t="s">
        <v>10418</v>
      </c>
      <c r="J580" s="525" t="s">
        <v>1678</v>
      </c>
      <c r="K580" s="718">
        <v>0.96499999999999997</v>
      </c>
      <c r="L580" s="774"/>
      <c r="M580" s="1065"/>
      <c r="N580" s="537"/>
      <c r="P580" s="1079"/>
      <c r="Q580" s="1068"/>
      <c r="R580" s="1069"/>
      <c r="S580" s="1069"/>
      <c r="T580" s="1069"/>
      <c r="U580" s="1070"/>
      <c r="V580" s="537"/>
      <c r="W580" s="537"/>
      <c r="X580" s="534"/>
      <c r="Y580" s="538"/>
      <c r="Z580" s="531">
        <f>ROUND(ROUND(ROUND(ROUND(ROUND(F553*K580,0)*O579,0)*U581,0),0)-X571,0)</f>
        <v>245</v>
      </c>
      <c r="AA580" s="539"/>
      <c r="AB580" s="533"/>
    </row>
    <row r="581" spans="1:28" ht="16.7" customHeight="1" x14ac:dyDescent="0.15">
      <c r="A581" s="520">
        <v>22</v>
      </c>
      <c r="B581" s="520" t="s">
        <v>20852</v>
      </c>
      <c r="C581" s="540" t="s">
        <v>20853</v>
      </c>
      <c r="D581" s="771"/>
      <c r="E581" s="542"/>
      <c r="F581" s="534"/>
      <c r="H581" s="541"/>
      <c r="I581" s="757"/>
      <c r="J581" s="525"/>
      <c r="K581" s="718"/>
      <c r="L581" s="774"/>
      <c r="M581" s="968" t="s">
        <v>19773</v>
      </c>
      <c r="N581" s="525" t="s">
        <v>1678</v>
      </c>
      <c r="O581" s="529">
        <v>0.5</v>
      </c>
      <c r="P581" s="1022"/>
      <c r="Q581" s="772"/>
      <c r="R581" s="776"/>
      <c r="S581" s="776"/>
      <c r="T581" s="537" t="s">
        <v>1678</v>
      </c>
      <c r="U581" s="502">
        <v>0.7</v>
      </c>
      <c r="V581" s="534"/>
      <c r="W581" s="537"/>
      <c r="X581" s="534"/>
      <c r="Y581" s="538"/>
      <c r="Z581" s="531">
        <f>ROUND(ROUND(ROUND(F553*O581,0)*U581,0)-X571,0)</f>
        <v>178</v>
      </c>
      <c r="AA581" s="539"/>
      <c r="AB581" s="533"/>
    </row>
    <row r="582" spans="1:28" ht="16.7" customHeight="1" x14ac:dyDescent="0.15">
      <c r="A582" s="520">
        <v>22</v>
      </c>
      <c r="B582" s="520" t="s">
        <v>20854</v>
      </c>
      <c r="C582" s="540" t="s">
        <v>20855</v>
      </c>
      <c r="D582" s="771"/>
      <c r="E582" s="542"/>
      <c r="F582" s="534"/>
      <c r="H582" s="541"/>
      <c r="I582" s="770" t="s">
        <v>10418</v>
      </c>
      <c r="J582" s="525" t="s">
        <v>1678</v>
      </c>
      <c r="K582" s="718">
        <v>0.96499999999999997</v>
      </c>
      <c r="L582" s="774"/>
      <c r="M582" s="1065"/>
      <c r="N582" s="537"/>
      <c r="P582" s="1022"/>
      <c r="Q582" s="772"/>
      <c r="R582" s="776"/>
      <c r="S582" s="776"/>
      <c r="T582" s="537"/>
      <c r="V582" s="534"/>
      <c r="W582" s="537"/>
      <c r="X582" s="534"/>
      <c r="Y582" s="538"/>
      <c r="Z582" s="531">
        <f>ROUND(ROUND(ROUND(ROUND(ROUND(F553*K582,0)*O581,0),0)*U581,0)-X571,0)</f>
        <v>171</v>
      </c>
      <c r="AA582" s="539"/>
      <c r="AB582" s="533"/>
    </row>
    <row r="583" spans="1:28" ht="16.7" customHeight="1" x14ac:dyDescent="0.15">
      <c r="A583" s="520">
        <v>22</v>
      </c>
      <c r="B583" s="520" t="s">
        <v>20856</v>
      </c>
      <c r="C583" s="540" t="s">
        <v>20857</v>
      </c>
      <c r="D583" s="771"/>
      <c r="E583" s="542"/>
      <c r="F583" s="947" t="s">
        <v>10640</v>
      </c>
      <c r="G583" s="947"/>
      <c r="H583" s="941"/>
      <c r="I583" s="757"/>
      <c r="J583" s="525"/>
      <c r="K583" s="718"/>
      <c r="L583" s="1074" t="s">
        <v>19766</v>
      </c>
      <c r="M583" s="1066" t="s">
        <v>19767</v>
      </c>
      <c r="N583" s="525" t="s">
        <v>1678</v>
      </c>
      <c r="O583" s="529">
        <v>0.7</v>
      </c>
      <c r="P583" s="767"/>
      <c r="Q583" s="522"/>
      <c r="R583" s="525"/>
      <c r="S583" s="525"/>
      <c r="T583" s="525"/>
      <c r="U583" s="529"/>
      <c r="V583" s="522"/>
      <c r="W583" s="525"/>
      <c r="X583" s="522"/>
      <c r="Y583" s="530"/>
      <c r="Z583" s="531">
        <f>ROUND(F585*O583,0)</f>
        <v>341</v>
      </c>
      <c r="AA583" s="539"/>
      <c r="AB583" s="533"/>
    </row>
    <row r="584" spans="1:28" ht="16.7" customHeight="1" x14ac:dyDescent="0.15">
      <c r="A584" s="520">
        <v>22</v>
      </c>
      <c r="B584" s="520" t="s">
        <v>20858</v>
      </c>
      <c r="C584" s="540" t="s">
        <v>20859</v>
      </c>
      <c r="D584" s="771"/>
      <c r="E584" s="542"/>
      <c r="F584" s="1069"/>
      <c r="G584" s="1069"/>
      <c r="H584" s="1070"/>
      <c r="I584" s="770" t="s">
        <v>10418</v>
      </c>
      <c r="J584" s="525" t="s">
        <v>1678</v>
      </c>
      <c r="K584" s="718">
        <v>0.96499999999999997</v>
      </c>
      <c r="L584" s="1084"/>
      <c r="M584" s="1065"/>
      <c r="N584" s="537"/>
      <c r="P584" s="769"/>
      <c r="Q584" s="534"/>
      <c r="R584" s="537"/>
      <c r="S584" s="537"/>
      <c r="T584" s="537"/>
      <c r="V584" s="534"/>
      <c r="W584" s="537"/>
      <c r="X584" s="534"/>
      <c r="Y584" s="538"/>
      <c r="Z584" s="531">
        <f>ROUND(ROUND(ROUND(F585*K584,0)*O583,0),0)</f>
        <v>329</v>
      </c>
      <c r="AA584" s="539"/>
      <c r="AB584" s="533"/>
    </row>
    <row r="585" spans="1:28" ht="16.7" customHeight="1" x14ac:dyDescent="0.15">
      <c r="A585" s="520">
        <v>22</v>
      </c>
      <c r="B585" s="520" t="s">
        <v>20860</v>
      </c>
      <c r="C585" s="540" t="s">
        <v>20861</v>
      </c>
      <c r="D585" s="771"/>
      <c r="E585" s="542"/>
      <c r="F585" s="1035">
        <f>'6生活介護(基本)'!F873</f>
        <v>487</v>
      </c>
      <c r="G585" s="1035"/>
      <c r="H585" s="541" t="s">
        <v>9</v>
      </c>
      <c r="I585" s="757"/>
      <c r="J585" s="525"/>
      <c r="K585" s="718"/>
      <c r="L585" s="1084"/>
      <c r="M585" s="968" t="s">
        <v>19773</v>
      </c>
      <c r="N585" s="525" t="s">
        <v>1678</v>
      </c>
      <c r="O585" s="529">
        <v>0.5</v>
      </c>
      <c r="P585" s="769"/>
      <c r="Q585" s="534"/>
      <c r="R585" s="537"/>
      <c r="S585" s="537"/>
      <c r="T585" s="537"/>
      <c r="V585" s="534"/>
      <c r="W585" s="537"/>
      <c r="X585" s="534"/>
      <c r="Y585" s="538"/>
      <c r="Z585" s="531">
        <f>ROUND(F585*O585,0)</f>
        <v>244</v>
      </c>
      <c r="AA585" s="539"/>
      <c r="AB585" s="533"/>
    </row>
    <row r="586" spans="1:28" ht="16.7" customHeight="1" x14ac:dyDescent="0.15">
      <c r="A586" s="520">
        <v>22</v>
      </c>
      <c r="B586" s="520" t="s">
        <v>20862</v>
      </c>
      <c r="C586" s="540" t="s">
        <v>20863</v>
      </c>
      <c r="D586" s="771"/>
      <c r="E586" s="542"/>
      <c r="F586" s="537"/>
      <c r="H586" s="541"/>
      <c r="I586" s="770" t="s">
        <v>10418</v>
      </c>
      <c r="J586" s="525" t="s">
        <v>1678</v>
      </c>
      <c r="K586" s="718">
        <v>0.96499999999999997</v>
      </c>
      <c r="L586" s="1084"/>
      <c r="M586" s="1065"/>
      <c r="N586" s="537"/>
      <c r="P586" s="769"/>
      <c r="Q586" s="534"/>
      <c r="R586" s="537"/>
      <c r="S586" s="537"/>
      <c r="T586" s="537"/>
      <c r="V586" s="534"/>
      <c r="W586" s="537"/>
      <c r="X586" s="534"/>
      <c r="Y586" s="538"/>
      <c r="Z586" s="531">
        <f>ROUND(ROUND(ROUND(F585*K586,0)*O585,0),0)</f>
        <v>235</v>
      </c>
      <c r="AA586" s="539"/>
      <c r="AB586" s="533"/>
    </row>
    <row r="587" spans="1:28" ht="16.7" customHeight="1" x14ac:dyDescent="0.15">
      <c r="A587" s="520">
        <v>22</v>
      </c>
      <c r="B587" s="520" t="s">
        <v>20864</v>
      </c>
      <c r="C587" s="540" t="s">
        <v>20865</v>
      </c>
      <c r="D587" s="771"/>
      <c r="E587" s="542"/>
      <c r="F587" s="537"/>
      <c r="H587" s="541"/>
      <c r="I587" s="757"/>
      <c r="J587" s="525"/>
      <c r="K587" s="718"/>
      <c r="L587" s="1084"/>
      <c r="M587" s="1066" t="s">
        <v>19767</v>
      </c>
      <c r="N587" s="525" t="s">
        <v>1678</v>
      </c>
      <c r="O587" s="529">
        <v>0.7</v>
      </c>
      <c r="P587" s="1077" t="s">
        <v>10423</v>
      </c>
      <c r="Q587" s="936" t="s">
        <v>12821</v>
      </c>
      <c r="R587" s="1067"/>
      <c r="S587" s="1067"/>
      <c r="T587" s="1067"/>
      <c r="U587" s="981"/>
      <c r="V587" s="537"/>
      <c r="W587" s="537"/>
      <c r="X587" s="534"/>
      <c r="Y587" s="538"/>
      <c r="Z587" s="531">
        <f>ROUND(ROUND(F585*O587,0)*U589,0)</f>
        <v>171</v>
      </c>
      <c r="AA587" s="539"/>
      <c r="AB587" s="533"/>
    </row>
    <row r="588" spans="1:28" ht="16.7" customHeight="1" x14ac:dyDescent="0.15">
      <c r="A588" s="520">
        <v>22</v>
      </c>
      <c r="B588" s="520" t="s">
        <v>20866</v>
      </c>
      <c r="C588" s="540" t="s">
        <v>20867</v>
      </c>
      <c r="D588" s="771"/>
      <c r="E588" s="542"/>
      <c r="F588" s="537"/>
      <c r="H588" s="541"/>
      <c r="I588" s="770" t="s">
        <v>10418</v>
      </c>
      <c r="J588" s="525" t="s">
        <v>1678</v>
      </c>
      <c r="K588" s="718">
        <v>0.96499999999999997</v>
      </c>
      <c r="L588" s="1084"/>
      <c r="M588" s="1065"/>
      <c r="N588" s="537"/>
      <c r="P588" s="1079"/>
      <c r="Q588" s="1068"/>
      <c r="R588" s="1069"/>
      <c r="S588" s="1069"/>
      <c r="T588" s="1069"/>
      <c r="U588" s="1070"/>
      <c r="V588" s="537"/>
      <c r="W588" s="537"/>
      <c r="X588" s="534"/>
      <c r="Y588" s="538"/>
      <c r="Z588" s="531">
        <f>ROUND(ROUND(ROUND(ROUND(F585*K588,0)*O587,0)*U589,0),0)</f>
        <v>165</v>
      </c>
      <c r="AA588" s="539"/>
      <c r="AB588" s="533"/>
    </row>
    <row r="589" spans="1:28" ht="16.7" customHeight="1" x14ac:dyDescent="0.15">
      <c r="A589" s="520">
        <v>22</v>
      </c>
      <c r="B589" s="520" t="s">
        <v>20868</v>
      </c>
      <c r="C589" s="540" t="s">
        <v>20869</v>
      </c>
      <c r="D589" s="771"/>
      <c r="E589" s="542"/>
      <c r="F589" s="534"/>
      <c r="H589" s="541"/>
      <c r="I589" s="757"/>
      <c r="J589" s="525"/>
      <c r="K589" s="718"/>
      <c r="L589" s="1084"/>
      <c r="M589" s="968" t="s">
        <v>19773</v>
      </c>
      <c r="N589" s="525" t="s">
        <v>1678</v>
      </c>
      <c r="O589" s="529">
        <v>0.5</v>
      </c>
      <c r="P589" s="1022"/>
      <c r="Q589" s="772"/>
      <c r="R589" s="776"/>
      <c r="S589" s="776"/>
      <c r="T589" s="537" t="s">
        <v>1678</v>
      </c>
      <c r="U589" s="502">
        <v>0.5</v>
      </c>
      <c r="V589" s="534"/>
      <c r="W589" s="537"/>
      <c r="X589" s="534"/>
      <c r="Y589" s="538"/>
      <c r="Z589" s="531">
        <f>ROUND(ROUND(F585*O589,0)*U589,0)</f>
        <v>122</v>
      </c>
      <c r="AA589" s="539"/>
      <c r="AB589" s="533"/>
    </row>
    <row r="590" spans="1:28" ht="16.7" customHeight="1" x14ac:dyDescent="0.15">
      <c r="A590" s="520">
        <v>22</v>
      </c>
      <c r="B590" s="520" t="s">
        <v>20870</v>
      </c>
      <c r="C590" s="540" t="s">
        <v>20871</v>
      </c>
      <c r="D590" s="771"/>
      <c r="E590" s="542"/>
      <c r="F590" s="534"/>
      <c r="H590" s="541"/>
      <c r="I590" s="770" t="s">
        <v>10418</v>
      </c>
      <c r="J590" s="525" t="s">
        <v>1678</v>
      </c>
      <c r="K590" s="718">
        <v>0.96499999999999997</v>
      </c>
      <c r="L590" s="1084"/>
      <c r="M590" s="1065"/>
      <c r="N590" s="537"/>
      <c r="P590" s="1022"/>
      <c r="Q590" s="772"/>
      <c r="R590" s="776"/>
      <c r="S590" s="776"/>
      <c r="T590" s="537"/>
      <c r="V590" s="534"/>
      <c r="W590" s="537"/>
      <c r="X590" s="534"/>
      <c r="Y590" s="538"/>
      <c r="Z590" s="531">
        <f>ROUND(ROUND(ROUND(ROUND(F585*K590,0)*O589,0),0)*U589,0)</f>
        <v>118</v>
      </c>
      <c r="AA590" s="539"/>
      <c r="AB590" s="533"/>
    </row>
    <row r="591" spans="1:28" ht="16.7" customHeight="1" x14ac:dyDescent="0.15">
      <c r="A591" s="520">
        <v>22</v>
      </c>
      <c r="B591" s="520" t="s">
        <v>20872</v>
      </c>
      <c r="C591" s="540" t="s">
        <v>20873</v>
      </c>
      <c r="D591" s="771"/>
      <c r="E591" s="542"/>
      <c r="F591" s="534"/>
      <c r="H591" s="541"/>
      <c r="I591" s="757"/>
      <c r="J591" s="525"/>
      <c r="K591" s="718"/>
      <c r="L591" s="1084"/>
      <c r="M591" s="1066" t="s">
        <v>19767</v>
      </c>
      <c r="N591" s="525" t="s">
        <v>1678</v>
      </c>
      <c r="O591" s="529">
        <v>0.7</v>
      </c>
      <c r="P591" s="1079"/>
      <c r="Q591" s="936" t="s">
        <v>12830</v>
      </c>
      <c r="R591" s="1067"/>
      <c r="S591" s="1067"/>
      <c r="T591" s="1067"/>
      <c r="U591" s="981"/>
      <c r="V591" s="537"/>
      <c r="W591" s="537"/>
      <c r="X591" s="534"/>
      <c r="Y591" s="538"/>
      <c r="Z591" s="531">
        <f>ROUND(ROUND(F585*O591,0)*U593,0)</f>
        <v>239</v>
      </c>
      <c r="AA591" s="539"/>
      <c r="AB591" s="533"/>
    </row>
    <row r="592" spans="1:28" ht="16.7" customHeight="1" x14ac:dyDescent="0.15">
      <c r="A592" s="520">
        <v>22</v>
      </c>
      <c r="B592" s="520" t="s">
        <v>20874</v>
      </c>
      <c r="C592" s="540" t="s">
        <v>20875</v>
      </c>
      <c r="D592" s="771"/>
      <c r="E592" s="542"/>
      <c r="F592" s="534"/>
      <c r="H592" s="541"/>
      <c r="I592" s="770" t="s">
        <v>10418</v>
      </c>
      <c r="J592" s="525" t="s">
        <v>1678</v>
      </c>
      <c r="K592" s="718">
        <v>0.96499999999999997</v>
      </c>
      <c r="L592" s="1084"/>
      <c r="M592" s="1065"/>
      <c r="N592" s="537"/>
      <c r="P592" s="1079"/>
      <c r="Q592" s="1068"/>
      <c r="R592" s="1069"/>
      <c r="S592" s="1069"/>
      <c r="T592" s="1069"/>
      <c r="U592" s="1070"/>
      <c r="V592" s="537"/>
      <c r="W592" s="537"/>
      <c r="X592" s="534"/>
      <c r="Y592" s="538"/>
      <c r="Z592" s="531">
        <f>ROUND(ROUND(ROUND(ROUND(F585*K592,0)*O591,0)*U593,0),0)</f>
        <v>230</v>
      </c>
      <c r="AA592" s="539"/>
      <c r="AB592" s="533"/>
    </row>
    <row r="593" spans="1:28" ht="16.7" customHeight="1" x14ac:dyDescent="0.15">
      <c r="A593" s="520">
        <v>22</v>
      </c>
      <c r="B593" s="520" t="s">
        <v>20876</v>
      </c>
      <c r="C593" s="540" t="s">
        <v>20877</v>
      </c>
      <c r="D593" s="771"/>
      <c r="E593" s="542"/>
      <c r="F593" s="534"/>
      <c r="H593" s="541"/>
      <c r="I593" s="757"/>
      <c r="J593" s="525"/>
      <c r="K593" s="718"/>
      <c r="L593" s="1084"/>
      <c r="M593" s="968" t="s">
        <v>19773</v>
      </c>
      <c r="N593" s="525" t="s">
        <v>1678</v>
      </c>
      <c r="O593" s="529">
        <v>0.5</v>
      </c>
      <c r="P593" s="1022"/>
      <c r="Q593" s="772"/>
      <c r="R593" s="776"/>
      <c r="S593" s="776"/>
      <c r="T593" s="537" t="s">
        <v>1678</v>
      </c>
      <c r="U593" s="502">
        <v>0.7</v>
      </c>
      <c r="V593" s="534"/>
      <c r="W593" s="537"/>
      <c r="X593" s="534"/>
      <c r="Y593" s="538"/>
      <c r="Z593" s="531">
        <f>ROUND(ROUND(F585*O593,0)*U593,0)</f>
        <v>171</v>
      </c>
      <c r="AA593" s="539"/>
      <c r="AB593" s="533"/>
    </row>
    <row r="594" spans="1:28" ht="16.7" customHeight="1" x14ac:dyDescent="0.15">
      <c r="A594" s="520">
        <v>22</v>
      </c>
      <c r="B594" s="520" t="s">
        <v>20878</v>
      </c>
      <c r="C594" s="540" t="s">
        <v>20879</v>
      </c>
      <c r="D594" s="771"/>
      <c r="E594" s="542"/>
      <c r="F594" s="534"/>
      <c r="H594" s="541"/>
      <c r="I594" s="770" t="s">
        <v>10418</v>
      </c>
      <c r="J594" s="525" t="s">
        <v>1678</v>
      </c>
      <c r="K594" s="718">
        <v>0.96499999999999997</v>
      </c>
      <c r="L594" s="1084"/>
      <c r="M594" s="1065"/>
      <c r="N594" s="537"/>
      <c r="P594" s="1022"/>
      <c r="Q594" s="772"/>
      <c r="R594" s="776"/>
      <c r="S594" s="776"/>
      <c r="T594" s="537"/>
      <c r="V594" s="534"/>
      <c r="W594" s="537"/>
      <c r="X594" s="534"/>
      <c r="Y594" s="538"/>
      <c r="Z594" s="531">
        <f>ROUND(ROUND(ROUND(ROUND(F585*K594,0)*O593,0),0)*U593,0)</f>
        <v>165</v>
      </c>
      <c r="AA594" s="539"/>
      <c r="AB594" s="533"/>
    </row>
    <row r="595" spans="1:28" ht="16.7" customHeight="1" x14ac:dyDescent="0.15">
      <c r="A595" s="520">
        <v>22</v>
      </c>
      <c r="B595" s="520" t="s">
        <v>20880</v>
      </c>
      <c r="C595" s="540" t="s">
        <v>20881</v>
      </c>
      <c r="D595" s="771"/>
      <c r="E595" s="542"/>
      <c r="F595" s="534"/>
      <c r="H595" s="541"/>
      <c r="I595" s="757"/>
      <c r="J595" s="525"/>
      <c r="K595" s="718"/>
      <c r="L595" s="1084"/>
      <c r="M595" s="1066" t="s">
        <v>19767</v>
      </c>
      <c r="N595" s="525" t="s">
        <v>1678</v>
      </c>
      <c r="O595" s="529">
        <v>0.7</v>
      </c>
      <c r="P595" s="1077" t="s">
        <v>14959</v>
      </c>
      <c r="Q595" s="936" t="s">
        <v>12840</v>
      </c>
      <c r="R595" s="1067"/>
      <c r="S595" s="1067"/>
      <c r="T595" s="1067"/>
      <c r="U595" s="981"/>
      <c r="V595" s="537"/>
      <c r="W595" s="537"/>
      <c r="X595" s="534"/>
      <c r="Y595" s="538"/>
      <c r="Z595" s="531">
        <f>ROUND(ROUND(F585*O595,0)*U597,0)</f>
        <v>239</v>
      </c>
      <c r="AA595" s="539"/>
      <c r="AB595" s="533"/>
    </row>
    <row r="596" spans="1:28" ht="16.7" customHeight="1" x14ac:dyDescent="0.15">
      <c r="A596" s="520">
        <v>22</v>
      </c>
      <c r="B596" s="520" t="s">
        <v>20882</v>
      </c>
      <c r="C596" s="540" t="s">
        <v>20883</v>
      </c>
      <c r="D596" s="771"/>
      <c r="E596" s="542"/>
      <c r="F596" s="534"/>
      <c r="H596" s="541"/>
      <c r="I596" s="770" t="s">
        <v>10418</v>
      </c>
      <c r="J596" s="525" t="s">
        <v>1678</v>
      </c>
      <c r="K596" s="718">
        <v>0.96499999999999997</v>
      </c>
      <c r="L596" s="1084"/>
      <c r="M596" s="1065"/>
      <c r="N596" s="537"/>
      <c r="P596" s="1079"/>
      <c r="Q596" s="1068"/>
      <c r="R596" s="1069"/>
      <c r="S596" s="1069"/>
      <c r="T596" s="1069"/>
      <c r="U596" s="1070"/>
      <c r="V596" s="537"/>
      <c r="W596" s="537"/>
      <c r="X596" s="534"/>
      <c r="Y596" s="538"/>
      <c r="Z596" s="531">
        <f>ROUND(ROUND(ROUND(ROUND(F585*K596,0)*O595,0)*U597,0),0)</f>
        <v>230</v>
      </c>
      <c r="AA596" s="539"/>
      <c r="AB596" s="533"/>
    </row>
    <row r="597" spans="1:28" ht="16.7" customHeight="1" x14ac:dyDescent="0.15">
      <c r="A597" s="520">
        <v>22</v>
      </c>
      <c r="B597" s="520" t="s">
        <v>20884</v>
      </c>
      <c r="C597" s="540" t="s">
        <v>20885</v>
      </c>
      <c r="D597" s="771"/>
      <c r="E597" s="542"/>
      <c r="F597" s="534"/>
      <c r="H597" s="541"/>
      <c r="I597" s="757"/>
      <c r="J597" s="525"/>
      <c r="K597" s="718"/>
      <c r="L597" s="1084"/>
      <c r="M597" s="968" t="s">
        <v>19773</v>
      </c>
      <c r="N597" s="525" t="s">
        <v>1678</v>
      </c>
      <c r="O597" s="529">
        <v>0.5</v>
      </c>
      <c r="P597" s="1022"/>
      <c r="Q597" s="772"/>
      <c r="R597" s="776"/>
      <c r="S597" s="776"/>
      <c r="T597" s="537" t="s">
        <v>1678</v>
      </c>
      <c r="U597" s="502">
        <v>0.7</v>
      </c>
      <c r="V597" s="534"/>
      <c r="W597" s="537"/>
      <c r="X597" s="534"/>
      <c r="Y597" s="538"/>
      <c r="Z597" s="531">
        <f>ROUND(ROUND(F585*O597,0)*U597,0)</f>
        <v>171</v>
      </c>
      <c r="AA597" s="539"/>
      <c r="AB597" s="533"/>
    </row>
    <row r="598" spans="1:28" ht="16.7" customHeight="1" x14ac:dyDescent="0.15">
      <c r="A598" s="520">
        <v>22</v>
      </c>
      <c r="B598" s="520" t="s">
        <v>20886</v>
      </c>
      <c r="C598" s="540" t="s">
        <v>20887</v>
      </c>
      <c r="D598" s="771"/>
      <c r="E598" s="542"/>
      <c r="F598" s="534"/>
      <c r="H598" s="541"/>
      <c r="I598" s="770" t="s">
        <v>10418</v>
      </c>
      <c r="J598" s="525" t="s">
        <v>1678</v>
      </c>
      <c r="K598" s="718">
        <v>0.96499999999999997</v>
      </c>
      <c r="L598" s="1084"/>
      <c r="M598" s="1065"/>
      <c r="N598" s="537"/>
      <c r="P598" s="1022"/>
      <c r="Q598" s="772"/>
      <c r="R598" s="776"/>
      <c r="S598" s="776"/>
      <c r="T598" s="537"/>
      <c r="V598" s="534"/>
      <c r="W598" s="537"/>
      <c r="X598" s="534"/>
      <c r="Y598" s="538"/>
      <c r="Z598" s="531">
        <f>ROUND(ROUND(ROUND(ROUND(F585*K598,0)*O597,0),0)*U597,0)</f>
        <v>165</v>
      </c>
      <c r="AA598" s="539"/>
      <c r="AB598" s="533"/>
    </row>
    <row r="599" spans="1:28" ht="16.7" customHeight="1" x14ac:dyDescent="0.15">
      <c r="A599" s="520">
        <v>22</v>
      </c>
      <c r="B599" s="520" t="s">
        <v>20888</v>
      </c>
      <c r="C599" s="540" t="s">
        <v>20889</v>
      </c>
      <c r="D599" s="771"/>
      <c r="E599" s="542"/>
      <c r="F599" s="534"/>
      <c r="H599" s="541"/>
      <c r="I599" s="757"/>
      <c r="J599" s="525"/>
      <c r="K599" s="718"/>
      <c r="L599" s="774"/>
      <c r="M599" s="1066" t="s">
        <v>19767</v>
      </c>
      <c r="N599" s="525" t="s">
        <v>1678</v>
      </c>
      <c r="O599" s="529">
        <v>0.7</v>
      </c>
      <c r="P599" s="767"/>
      <c r="Q599" s="522"/>
      <c r="R599" s="525"/>
      <c r="S599" s="525"/>
      <c r="T599" s="525"/>
      <c r="U599" s="529"/>
      <c r="V599" s="534"/>
      <c r="W599" s="537"/>
      <c r="X599" s="936" t="s">
        <v>14983</v>
      </c>
      <c r="Y599" s="941"/>
      <c r="Z599" s="531">
        <f>ROUND(ROUND(F585*O599,0)-X603,0)</f>
        <v>329</v>
      </c>
      <c r="AA599" s="539"/>
      <c r="AB599" s="533"/>
    </row>
    <row r="600" spans="1:28" ht="16.7" customHeight="1" x14ac:dyDescent="0.15">
      <c r="A600" s="520">
        <v>22</v>
      </c>
      <c r="B600" s="520" t="s">
        <v>20890</v>
      </c>
      <c r="C600" s="540" t="s">
        <v>20891</v>
      </c>
      <c r="D600" s="771"/>
      <c r="E600" s="542"/>
      <c r="F600" s="534"/>
      <c r="H600" s="541"/>
      <c r="I600" s="770" t="s">
        <v>10418</v>
      </c>
      <c r="J600" s="525" t="s">
        <v>1678</v>
      </c>
      <c r="K600" s="718">
        <v>0.96499999999999997</v>
      </c>
      <c r="L600" s="774"/>
      <c r="M600" s="1065"/>
      <c r="N600" s="537"/>
      <c r="P600" s="769"/>
      <c r="Q600" s="534"/>
      <c r="R600" s="537"/>
      <c r="S600" s="537"/>
      <c r="T600" s="537"/>
      <c r="V600" s="534"/>
      <c r="W600" s="537"/>
      <c r="X600" s="1068"/>
      <c r="Y600" s="1070"/>
      <c r="Z600" s="531">
        <f>ROUND(ROUND(ROUND(ROUND(F585*K600,0)*O599,0),0)-X603,0)</f>
        <v>317</v>
      </c>
      <c r="AA600" s="539"/>
      <c r="AB600" s="533"/>
    </row>
    <row r="601" spans="1:28" ht="16.7" customHeight="1" x14ac:dyDescent="0.15">
      <c r="A601" s="520">
        <v>22</v>
      </c>
      <c r="B601" s="520" t="s">
        <v>20892</v>
      </c>
      <c r="C601" s="540" t="s">
        <v>20893</v>
      </c>
      <c r="D601" s="771"/>
      <c r="E601" s="542"/>
      <c r="F601" s="534"/>
      <c r="H601" s="541"/>
      <c r="I601" s="757"/>
      <c r="J601" s="525"/>
      <c r="K601" s="718"/>
      <c r="L601" s="774"/>
      <c r="M601" s="968" t="s">
        <v>19773</v>
      </c>
      <c r="N601" s="525" t="s">
        <v>1678</v>
      </c>
      <c r="O601" s="529">
        <v>0.5</v>
      </c>
      <c r="P601" s="769"/>
      <c r="Q601" s="534"/>
      <c r="R601" s="537"/>
      <c r="S601" s="537"/>
      <c r="T601" s="537"/>
      <c r="V601" s="534"/>
      <c r="W601" s="537"/>
      <c r="X601" s="1068"/>
      <c r="Y601" s="1070"/>
      <c r="Z601" s="531">
        <f>ROUND(ROUND(F585*O601,0)-X603,0)</f>
        <v>232</v>
      </c>
      <c r="AA601" s="539"/>
      <c r="AB601" s="533"/>
    </row>
    <row r="602" spans="1:28" ht="16.7" customHeight="1" x14ac:dyDescent="0.15">
      <c r="A602" s="520">
        <v>22</v>
      </c>
      <c r="B602" s="520" t="s">
        <v>20894</v>
      </c>
      <c r="C602" s="540" t="s">
        <v>20895</v>
      </c>
      <c r="D602" s="771"/>
      <c r="E602" s="542"/>
      <c r="F602" s="534"/>
      <c r="H602" s="541"/>
      <c r="I602" s="770" t="s">
        <v>10418</v>
      </c>
      <c r="J602" s="525" t="s">
        <v>1678</v>
      </c>
      <c r="K602" s="718">
        <v>0.96499999999999997</v>
      </c>
      <c r="L602" s="774"/>
      <c r="M602" s="1065"/>
      <c r="N602" s="537"/>
      <c r="P602" s="769"/>
      <c r="Q602" s="534"/>
      <c r="R602" s="537"/>
      <c r="S602" s="537"/>
      <c r="T602" s="537"/>
      <c r="V602" s="534"/>
      <c r="W602" s="537"/>
      <c r="X602" s="1068"/>
      <c r="Y602" s="1070"/>
      <c r="Z602" s="531">
        <f>ROUND(ROUND(ROUND(ROUND(F585*K602,0)*O601,0),0)-X603,0)</f>
        <v>223</v>
      </c>
      <c r="AA602" s="539"/>
      <c r="AB602" s="533"/>
    </row>
    <row r="603" spans="1:28" ht="16.7" customHeight="1" x14ac:dyDescent="0.15">
      <c r="A603" s="520">
        <v>22</v>
      </c>
      <c r="B603" s="520" t="s">
        <v>20896</v>
      </c>
      <c r="C603" s="540" t="s">
        <v>20897</v>
      </c>
      <c r="D603" s="771"/>
      <c r="E603" s="542"/>
      <c r="F603" s="534"/>
      <c r="H603" s="541"/>
      <c r="I603" s="757"/>
      <c r="J603" s="525"/>
      <c r="K603" s="718"/>
      <c r="L603" s="774"/>
      <c r="M603" s="1066" t="s">
        <v>19767</v>
      </c>
      <c r="N603" s="525" t="s">
        <v>1678</v>
      </c>
      <c r="O603" s="529">
        <v>0.7</v>
      </c>
      <c r="P603" s="1077" t="s">
        <v>10423</v>
      </c>
      <c r="Q603" s="936" t="s">
        <v>12821</v>
      </c>
      <c r="R603" s="1067"/>
      <c r="S603" s="1067"/>
      <c r="T603" s="1067"/>
      <c r="U603" s="981"/>
      <c r="V603" s="537"/>
      <c r="W603" s="537"/>
      <c r="X603" s="775">
        <v>12</v>
      </c>
      <c r="Y603" s="942" t="s">
        <v>14988</v>
      </c>
      <c r="Z603" s="531">
        <f>ROUND(ROUND(ROUND(F585*O603,0)*U605,0)-X603,0)</f>
        <v>159</v>
      </c>
      <c r="AA603" s="539"/>
      <c r="AB603" s="533"/>
    </row>
    <row r="604" spans="1:28" ht="16.7" customHeight="1" x14ac:dyDescent="0.15">
      <c r="A604" s="520">
        <v>22</v>
      </c>
      <c r="B604" s="520" t="s">
        <v>20898</v>
      </c>
      <c r="C604" s="540" t="s">
        <v>20899</v>
      </c>
      <c r="D604" s="771"/>
      <c r="E604" s="542"/>
      <c r="F604" s="534"/>
      <c r="H604" s="541"/>
      <c r="I604" s="770" t="s">
        <v>10418</v>
      </c>
      <c r="J604" s="525" t="s">
        <v>1678</v>
      </c>
      <c r="K604" s="718">
        <v>0.96499999999999997</v>
      </c>
      <c r="L604" s="774"/>
      <c r="M604" s="1065"/>
      <c r="N604" s="537"/>
      <c r="P604" s="1079"/>
      <c r="Q604" s="1068"/>
      <c r="R604" s="1069"/>
      <c r="S604" s="1069"/>
      <c r="T604" s="1069"/>
      <c r="U604" s="1070"/>
      <c r="V604" s="537"/>
      <c r="W604" s="537"/>
      <c r="X604" s="534"/>
      <c r="Y604" s="1070"/>
      <c r="Z604" s="531">
        <f>ROUND(ROUND(ROUND(ROUND(ROUND(F585*K604,0)*O603,0)*U605,0),0)-X603,0)</f>
        <v>153</v>
      </c>
      <c r="AA604" s="539"/>
      <c r="AB604" s="533"/>
    </row>
    <row r="605" spans="1:28" ht="16.7" customHeight="1" x14ac:dyDescent="0.15">
      <c r="A605" s="520">
        <v>22</v>
      </c>
      <c r="B605" s="520" t="s">
        <v>20900</v>
      </c>
      <c r="C605" s="540" t="s">
        <v>20901</v>
      </c>
      <c r="D605" s="771"/>
      <c r="E605" s="542"/>
      <c r="F605" s="534"/>
      <c r="H605" s="541"/>
      <c r="I605" s="757"/>
      <c r="J605" s="525"/>
      <c r="K605" s="718"/>
      <c r="L605" s="774"/>
      <c r="M605" s="968" t="s">
        <v>19773</v>
      </c>
      <c r="N605" s="525" t="s">
        <v>1678</v>
      </c>
      <c r="O605" s="529">
        <v>0.5</v>
      </c>
      <c r="P605" s="1022"/>
      <c r="Q605" s="772"/>
      <c r="R605" s="776"/>
      <c r="S605" s="776"/>
      <c r="T605" s="537" t="s">
        <v>1678</v>
      </c>
      <c r="U605" s="502">
        <v>0.5</v>
      </c>
      <c r="V605" s="534"/>
      <c r="W605" s="537"/>
      <c r="X605" s="534"/>
      <c r="Y605" s="538"/>
      <c r="Z605" s="531">
        <f>ROUND(ROUND(ROUND(F585*O605,0)*U605,0)-X603,0)</f>
        <v>110</v>
      </c>
      <c r="AA605" s="539"/>
      <c r="AB605" s="533"/>
    </row>
    <row r="606" spans="1:28" ht="16.7" customHeight="1" x14ac:dyDescent="0.15">
      <c r="A606" s="520">
        <v>22</v>
      </c>
      <c r="B606" s="520" t="s">
        <v>20902</v>
      </c>
      <c r="C606" s="540" t="s">
        <v>20903</v>
      </c>
      <c r="D606" s="771"/>
      <c r="E606" s="542"/>
      <c r="F606" s="534"/>
      <c r="H606" s="541"/>
      <c r="I606" s="770" t="s">
        <v>10418</v>
      </c>
      <c r="J606" s="525" t="s">
        <v>1678</v>
      </c>
      <c r="K606" s="718">
        <v>0.96499999999999997</v>
      </c>
      <c r="L606" s="774"/>
      <c r="M606" s="1065"/>
      <c r="N606" s="537"/>
      <c r="P606" s="1022"/>
      <c r="Q606" s="772"/>
      <c r="R606" s="776"/>
      <c r="S606" s="776"/>
      <c r="T606" s="537"/>
      <c r="V606" s="534"/>
      <c r="W606" s="537"/>
      <c r="X606" s="534"/>
      <c r="Y606" s="538"/>
      <c r="Z606" s="531">
        <f>ROUND(ROUND(ROUND(ROUND(ROUND(F585*K606,0)*O605,0),0)*U605,0)-X603,0)</f>
        <v>106</v>
      </c>
      <c r="AA606" s="539"/>
      <c r="AB606" s="533"/>
    </row>
    <row r="607" spans="1:28" ht="16.7" customHeight="1" x14ac:dyDescent="0.15">
      <c r="A607" s="520">
        <v>22</v>
      </c>
      <c r="B607" s="520" t="s">
        <v>20904</v>
      </c>
      <c r="C607" s="540" t="s">
        <v>20905</v>
      </c>
      <c r="D607" s="771"/>
      <c r="E607" s="542"/>
      <c r="F607" s="534"/>
      <c r="H607" s="541"/>
      <c r="I607" s="757"/>
      <c r="J607" s="525"/>
      <c r="K607" s="718"/>
      <c r="L607" s="774"/>
      <c r="M607" s="1066" t="s">
        <v>19767</v>
      </c>
      <c r="N607" s="525" t="s">
        <v>1678</v>
      </c>
      <c r="O607" s="529">
        <v>0.7</v>
      </c>
      <c r="P607" s="1079"/>
      <c r="Q607" s="936" t="s">
        <v>12830</v>
      </c>
      <c r="R607" s="1067"/>
      <c r="S607" s="1067"/>
      <c r="T607" s="1067"/>
      <c r="U607" s="981"/>
      <c r="V607" s="537"/>
      <c r="W607" s="537"/>
      <c r="X607" s="534"/>
      <c r="Y607" s="538"/>
      <c r="Z607" s="531">
        <f>ROUND(ROUND(ROUND(F585*O607,0)*U609,0)-X603,0)</f>
        <v>227</v>
      </c>
      <c r="AA607" s="539"/>
      <c r="AB607" s="533"/>
    </row>
    <row r="608" spans="1:28" ht="16.7" customHeight="1" x14ac:dyDescent="0.15">
      <c r="A608" s="520">
        <v>22</v>
      </c>
      <c r="B608" s="520" t="s">
        <v>20906</v>
      </c>
      <c r="C608" s="540" t="s">
        <v>20907</v>
      </c>
      <c r="D608" s="771"/>
      <c r="E608" s="542"/>
      <c r="F608" s="534"/>
      <c r="H608" s="541"/>
      <c r="I608" s="770" t="s">
        <v>10418</v>
      </c>
      <c r="J608" s="525" t="s">
        <v>1678</v>
      </c>
      <c r="K608" s="718">
        <v>0.96499999999999997</v>
      </c>
      <c r="L608" s="774"/>
      <c r="M608" s="1065"/>
      <c r="N608" s="537"/>
      <c r="P608" s="1079"/>
      <c r="Q608" s="1068"/>
      <c r="R608" s="1069"/>
      <c r="S608" s="1069"/>
      <c r="T608" s="1069"/>
      <c r="U608" s="1070"/>
      <c r="V608" s="537"/>
      <c r="W608" s="537"/>
      <c r="X608" s="534"/>
      <c r="Y608" s="538"/>
      <c r="Z608" s="531">
        <f>ROUND(ROUND(ROUND(ROUND(ROUND(F585*K608,0)*O607,0)*U609,0),0)-X603,0)</f>
        <v>218</v>
      </c>
      <c r="AA608" s="539"/>
      <c r="AB608" s="533"/>
    </row>
    <row r="609" spans="1:28" ht="16.7" customHeight="1" x14ac:dyDescent="0.15">
      <c r="A609" s="520">
        <v>22</v>
      </c>
      <c r="B609" s="520" t="s">
        <v>20908</v>
      </c>
      <c r="C609" s="540" t="s">
        <v>20909</v>
      </c>
      <c r="D609" s="771"/>
      <c r="E609" s="542"/>
      <c r="F609" s="534"/>
      <c r="H609" s="541"/>
      <c r="I609" s="757"/>
      <c r="J609" s="525"/>
      <c r="K609" s="718"/>
      <c r="L609" s="774"/>
      <c r="M609" s="968" t="s">
        <v>19773</v>
      </c>
      <c r="N609" s="525" t="s">
        <v>1678</v>
      </c>
      <c r="O609" s="529">
        <v>0.5</v>
      </c>
      <c r="P609" s="1022"/>
      <c r="Q609" s="772"/>
      <c r="R609" s="776"/>
      <c r="S609" s="776"/>
      <c r="T609" s="537" t="s">
        <v>1678</v>
      </c>
      <c r="U609" s="502">
        <v>0.7</v>
      </c>
      <c r="V609" s="534"/>
      <c r="W609" s="537"/>
      <c r="X609" s="534"/>
      <c r="Y609" s="538"/>
      <c r="Z609" s="531">
        <f>ROUND(ROUND(ROUND(F585*O609,0)*U609,0)-X603,0)</f>
        <v>159</v>
      </c>
      <c r="AA609" s="539"/>
      <c r="AB609" s="533"/>
    </row>
    <row r="610" spans="1:28" ht="16.7" customHeight="1" x14ac:dyDescent="0.15">
      <c r="A610" s="520">
        <v>22</v>
      </c>
      <c r="B610" s="520" t="s">
        <v>20910</v>
      </c>
      <c r="C610" s="540" t="s">
        <v>20911</v>
      </c>
      <c r="D610" s="771"/>
      <c r="E610" s="542"/>
      <c r="F610" s="534"/>
      <c r="H610" s="541"/>
      <c r="I610" s="770" t="s">
        <v>10418</v>
      </c>
      <c r="J610" s="525" t="s">
        <v>1678</v>
      </c>
      <c r="K610" s="718">
        <v>0.96499999999999997</v>
      </c>
      <c r="L610" s="774"/>
      <c r="M610" s="1065"/>
      <c r="N610" s="537"/>
      <c r="P610" s="1022"/>
      <c r="Q610" s="772"/>
      <c r="R610" s="776"/>
      <c r="S610" s="776"/>
      <c r="T610" s="537"/>
      <c r="V610" s="534"/>
      <c r="W610" s="537"/>
      <c r="X610" s="534"/>
      <c r="Y610" s="538"/>
      <c r="Z610" s="531">
        <f>ROUND(ROUND(ROUND(ROUND(ROUND(F585*K610,0)*O609,0),0)*U609,0)-X603,0)</f>
        <v>153</v>
      </c>
      <c r="AA610" s="539"/>
      <c r="AB610" s="533"/>
    </row>
    <row r="611" spans="1:28" ht="16.7" customHeight="1" x14ac:dyDescent="0.15">
      <c r="A611" s="520">
        <v>22</v>
      </c>
      <c r="B611" s="520" t="s">
        <v>20912</v>
      </c>
      <c r="C611" s="540" t="s">
        <v>20913</v>
      </c>
      <c r="D611" s="771"/>
      <c r="E611" s="542"/>
      <c r="F611" s="534"/>
      <c r="H611" s="541"/>
      <c r="I611" s="757"/>
      <c r="J611" s="525"/>
      <c r="K611" s="718"/>
      <c r="L611" s="774"/>
      <c r="M611" s="1066" t="s">
        <v>19767</v>
      </c>
      <c r="N611" s="525" t="s">
        <v>1678</v>
      </c>
      <c r="O611" s="529">
        <v>0.7</v>
      </c>
      <c r="P611" s="1077" t="s">
        <v>14959</v>
      </c>
      <c r="Q611" s="936" t="s">
        <v>12840</v>
      </c>
      <c r="R611" s="1067"/>
      <c r="S611" s="1067"/>
      <c r="T611" s="1067"/>
      <c r="U611" s="981"/>
      <c r="V611" s="537"/>
      <c r="W611" s="537"/>
      <c r="X611" s="534"/>
      <c r="Y611" s="538"/>
      <c r="Z611" s="531">
        <f>ROUND(ROUND(ROUND(F585*O611,0)*U613,0)-X603,0)</f>
        <v>227</v>
      </c>
      <c r="AA611" s="539"/>
      <c r="AB611" s="533"/>
    </row>
    <row r="612" spans="1:28" ht="16.7" customHeight="1" x14ac:dyDescent="0.15">
      <c r="A612" s="520">
        <v>22</v>
      </c>
      <c r="B612" s="520" t="s">
        <v>20914</v>
      </c>
      <c r="C612" s="540" t="s">
        <v>20915</v>
      </c>
      <c r="D612" s="771"/>
      <c r="E612" s="542"/>
      <c r="F612" s="534"/>
      <c r="H612" s="541"/>
      <c r="I612" s="770" t="s">
        <v>10418</v>
      </c>
      <c r="J612" s="525" t="s">
        <v>1678</v>
      </c>
      <c r="K612" s="718">
        <v>0.96499999999999997</v>
      </c>
      <c r="L612" s="774"/>
      <c r="M612" s="1065"/>
      <c r="N612" s="537"/>
      <c r="P612" s="1079"/>
      <c r="Q612" s="1068"/>
      <c r="R612" s="1069"/>
      <c r="S612" s="1069"/>
      <c r="T612" s="1069"/>
      <c r="U612" s="1070"/>
      <c r="V612" s="537"/>
      <c r="W612" s="537"/>
      <c r="X612" s="534"/>
      <c r="Y612" s="538"/>
      <c r="Z612" s="531">
        <f>ROUND(ROUND(ROUND(ROUND(ROUND(F585*K612,0)*O611,0)*U613,0),0)-X603,0)</f>
        <v>218</v>
      </c>
      <c r="AA612" s="539"/>
      <c r="AB612" s="533"/>
    </row>
    <row r="613" spans="1:28" ht="16.7" customHeight="1" x14ac:dyDescent="0.15">
      <c r="A613" s="520">
        <v>22</v>
      </c>
      <c r="B613" s="520" t="s">
        <v>20916</v>
      </c>
      <c r="C613" s="540" t="s">
        <v>20917</v>
      </c>
      <c r="D613" s="771"/>
      <c r="E613" s="542"/>
      <c r="F613" s="534"/>
      <c r="H613" s="541"/>
      <c r="I613" s="757"/>
      <c r="J613" s="525"/>
      <c r="K613" s="718"/>
      <c r="L613" s="774"/>
      <c r="M613" s="968" t="s">
        <v>19773</v>
      </c>
      <c r="N613" s="525" t="s">
        <v>1678</v>
      </c>
      <c r="O613" s="529">
        <v>0.5</v>
      </c>
      <c r="P613" s="1022"/>
      <c r="Q613" s="772"/>
      <c r="R613" s="776"/>
      <c r="S613" s="776"/>
      <c r="T613" s="537" t="s">
        <v>1678</v>
      </c>
      <c r="U613" s="502">
        <v>0.7</v>
      </c>
      <c r="V613" s="534"/>
      <c r="W613" s="537"/>
      <c r="X613" s="534"/>
      <c r="Y613" s="538"/>
      <c r="Z613" s="531">
        <f>ROUND(ROUND(ROUND(F585*O613,0)*U613,0)-X603,0)</f>
        <v>159</v>
      </c>
      <c r="AA613" s="539"/>
      <c r="AB613" s="533"/>
    </row>
    <row r="614" spans="1:28" ht="16.7" customHeight="1" x14ac:dyDescent="0.15">
      <c r="A614" s="520">
        <v>22</v>
      </c>
      <c r="B614" s="520" t="s">
        <v>20918</v>
      </c>
      <c r="C614" s="540" t="s">
        <v>20919</v>
      </c>
      <c r="D614" s="777"/>
      <c r="E614" s="557"/>
      <c r="F614" s="550"/>
      <c r="G614" s="650"/>
      <c r="H614" s="558"/>
      <c r="I614" s="778" t="s">
        <v>10418</v>
      </c>
      <c r="J614" s="526" t="s">
        <v>1678</v>
      </c>
      <c r="K614" s="575">
        <v>0.96499999999999997</v>
      </c>
      <c r="L614" s="779"/>
      <c r="M614" s="1083"/>
      <c r="N614" s="544"/>
      <c r="O614" s="548"/>
      <c r="P614" s="1023"/>
      <c r="Q614" s="780"/>
      <c r="R614" s="781"/>
      <c r="S614" s="781"/>
      <c r="T614" s="544"/>
      <c r="U614" s="548"/>
      <c r="V614" s="550"/>
      <c r="W614" s="544"/>
      <c r="X614" s="550"/>
      <c r="Y614" s="553"/>
      <c r="Z614" s="531">
        <f>ROUND(ROUND(ROUND(ROUND(ROUND(F585*K614,0)*O613,0),0)*U613,0)-X603,0)</f>
        <v>153</v>
      </c>
      <c r="AA614" s="559"/>
      <c r="AB614" s="533"/>
    </row>
    <row r="615" spans="1:28" ht="16.7" customHeight="1" x14ac:dyDescent="0.15">
      <c r="A615" s="520">
        <v>22</v>
      </c>
      <c r="B615" s="520" t="s">
        <v>20920</v>
      </c>
      <c r="C615" s="540" t="s">
        <v>20921</v>
      </c>
      <c r="D615" s="1080" t="s">
        <v>12810</v>
      </c>
      <c r="E615" s="945" t="s">
        <v>13899</v>
      </c>
      <c r="F615" s="947" t="s">
        <v>13104</v>
      </c>
      <c r="G615" s="947"/>
      <c r="H615" s="941"/>
      <c r="I615" s="757"/>
      <c r="J615" s="525"/>
      <c r="K615" s="718"/>
      <c r="L615" s="1074" t="s">
        <v>19766</v>
      </c>
      <c r="M615" s="1066" t="s">
        <v>19767</v>
      </c>
      <c r="N615" s="525" t="s">
        <v>1678</v>
      </c>
      <c r="O615" s="529">
        <v>0.7</v>
      </c>
      <c r="P615" s="767"/>
      <c r="Q615" s="522"/>
      <c r="R615" s="525"/>
      <c r="S615" s="525"/>
      <c r="T615" s="525"/>
      <c r="U615" s="529"/>
      <c r="V615" s="522"/>
      <c r="W615" s="525"/>
      <c r="X615" s="522"/>
      <c r="Y615" s="530"/>
      <c r="Z615" s="531">
        <f>ROUND(F617*O615,0)</f>
        <v>307</v>
      </c>
      <c r="AA615" s="532"/>
      <c r="AB615" s="533"/>
    </row>
    <row r="616" spans="1:28" ht="16.7" customHeight="1" x14ac:dyDescent="0.15">
      <c r="A616" s="520">
        <v>22</v>
      </c>
      <c r="B616" s="520" t="s">
        <v>20922</v>
      </c>
      <c r="C616" s="540" t="s">
        <v>20923</v>
      </c>
      <c r="D616" s="1081"/>
      <c r="E616" s="946"/>
      <c r="F616" s="1069"/>
      <c r="G616" s="1069"/>
      <c r="H616" s="1070"/>
      <c r="I616" s="770" t="s">
        <v>10418</v>
      </c>
      <c r="J616" s="525" t="s">
        <v>1678</v>
      </c>
      <c r="K616" s="718">
        <v>0.96499999999999997</v>
      </c>
      <c r="L616" s="1084"/>
      <c r="M616" s="1065"/>
      <c r="N616" s="537"/>
      <c r="P616" s="769"/>
      <c r="Q616" s="534"/>
      <c r="R616" s="537"/>
      <c r="S616" s="537"/>
      <c r="T616" s="537"/>
      <c r="V616" s="534"/>
      <c r="W616" s="537"/>
      <c r="X616" s="534"/>
      <c r="Y616" s="538"/>
      <c r="Z616" s="531">
        <f>ROUND(ROUND(ROUND(F617*K616,0)*O615,0),0)</f>
        <v>297</v>
      </c>
      <c r="AA616" s="539"/>
      <c r="AB616" s="533"/>
    </row>
    <row r="617" spans="1:28" ht="16.7" customHeight="1" x14ac:dyDescent="0.15">
      <c r="A617" s="520">
        <v>22</v>
      </c>
      <c r="B617" s="520" t="s">
        <v>20924</v>
      </c>
      <c r="C617" s="540" t="s">
        <v>20925</v>
      </c>
      <c r="D617" s="1082"/>
      <c r="E617" s="1053"/>
      <c r="F617" s="1035">
        <f>'6生活介護(基本)'!F921</f>
        <v>439</v>
      </c>
      <c r="G617" s="1035"/>
      <c r="H617" s="541" t="s">
        <v>9</v>
      </c>
      <c r="I617" s="757"/>
      <c r="J617" s="525"/>
      <c r="K617" s="718"/>
      <c r="L617" s="1084"/>
      <c r="M617" s="968" t="s">
        <v>19773</v>
      </c>
      <c r="N617" s="525" t="s">
        <v>1678</v>
      </c>
      <c r="O617" s="529">
        <v>0.5</v>
      </c>
      <c r="P617" s="769"/>
      <c r="Q617" s="534"/>
      <c r="R617" s="537"/>
      <c r="S617" s="537"/>
      <c r="T617" s="537"/>
      <c r="V617" s="534"/>
      <c r="W617" s="537"/>
      <c r="X617" s="534"/>
      <c r="Y617" s="538"/>
      <c r="Z617" s="531">
        <f>ROUND(F617*O617,0)</f>
        <v>220</v>
      </c>
      <c r="AA617" s="539"/>
      <c r="AB617" s="533"/>
    </row>
    <row r="618" spans="1:28" ht="16.7" customHeight="1" x14ac:dyDescent="0.15">
      <c r="A618" s="520">
        <v>22</v>
      </c>
      <c r="B618" s="520" t="s">
        <v>20926</v>
      </c>
      <c r="C618" s="540" t="s">
        <v>20927</v>
      </c>
      <c r="D618" s="1082"/>
      <c r="E618" s="1053"/>
      <c r="F618" s="537"/>
      <c r="H618" s="541"/>
      <c r="I618" s="770" t="s">
        <v>10418</v>
      </c>
      <c r="J618" s="525" t="s">
        <v>1678</v>
      </c>
      <c r="K618" s="718">
        <v>0.96499999999999997</v>
      </c>
      <c r="L618" s="1084"/>
      <c r="M618" s="1065"/>
      <c r="N618" s="537"/>
      <c r="P618" s="769"/>
      <c r="Q618" s="534"/>
      <c r="R618" s="537"/>
      <c r="S618" s="537"/>
      <c r="T618" s="537"/>
      <c r="V618" s="534"/>
      <c r="W618" s="537"/>
      <c r="X618" s="534"/>
      <c r="Y618" s="538"/>
      <c r="Z618" s="531">
        <f>ROUND(ROUND(ROUND(F617*K618,0)*O617,0),0)</f>
        <v>212</v>
      </c>
      <c r="AA618" s="539"/>
      <c r="AB618" s="533"/>
    </row>
    <row r="619" spans="1:28" ht="16.7" customHeight="1" x14ac:dyDescent="0.15">
      <c r="A619" s="520">
        <v>22</v>
      </c>
      <c r="B619" s="520" t="s">
        <v>20928</v>
      </c>
      <c r="C619" s="540" t="s">
        <v>20929</v>
      </c>
      <c r="D619" s="1082"/>
      <c r="E619" s="1053"/>
      <c r="F619" s="537"/>
      <c r="H619" s="541"/>
      <c r="I619" s="757"/>
      <c r="J619" s="525"/>
      <c r="K619" s="718"/>
      <c r="L619" s="1084"/>
      <c r="M619" s="1066" t="s">
        <v>19767</v>
      </c>
      <c r="N619" s="525" t="s">
        <v>1678</v>
      </c>
      <c r="O619" s="529">
        <v>0.7</v>
      </c>
      <c r="P619" s="1077" t="s">
        <v>10423</v>
      </c>
      <c r="Q619" s="936" t="s">
        <v>12821</v>
      </c>
      <c r="R619" s="1067"/>
      <c r="S619" s="1067"/>
      <c r="T619" s="1067"/>
      <c r="U619" s="981"/>
      <c r="V619" s="537"/>
      <c r="W619" s="537"/>
      <c r="X619" s="534"/>
      <c r="Y619" s="538"/>
      <c r="Z619" s="531">
        <f>ROUND(ROUND(F617*O619,0)*U621,0)</f>
        <v>154</v>
      </c>
      <c r="AA619" s="539"/>
      <c r="AB619" s="533"/>
    </row>
    <row r="620" spans="1:28" ht="16.7" customHeight="1" x14ac:dyDescent="0.15">
      <c r="A620" s="520">
        <v>22</v>
      </c>
      <c r="B620" s="520" t="s">
        <v>20930</v>
      </c>
      <c r="C620" s="540" t="s">
        <v>20931</v>
      </c>
      <c r="D620" s="1082"/>
      <c r="E620" s="1053"/>
      <c r="F620" s="537"/>
      <c r="H620" s="541"/>
      <c r="I620" s="770" t="s">
        <v>10418</v>
      </c>
      <c r="J620" s="525" t="s">
        <v>1678</v>
      </c>
      <c r="K620" s="718">
        <v>0.96499999999999997</v>
      </c>
      <c r="L620" s="1084"/>
      <c r="M620" s="1065"/>
      <c r="N620" s="537"/>
      <c r="P620" s="1079"/>
      <c r="Q620" s="1068"/>
      <c r="R620" s="1069"/>
      <c r="S620" s="1069"/>
      <c r="T620" s="1069"/>
      <c r="U620" s="1070"/>
      <c r="V620" s="537"/>
      <c r="W620" s="537"/>
      <c r="X620" s="534"/>
      <c r="Y620" s="538"/>
      <c r="Z620" s="531">
        <f>ROUND(ROUND(ROUND(ROUND(F617*K620,0)*O619,0)*U621,0),0)</f>
        <v>149</v>
      </c>
      <c r="AA620" s="539"/>
      <c r="AB620" s="533"/>
    </row>
    <row r="621" spans="1:28" ht="16.7" customHeight="1" x14ac:dyDescent="0.15">
      <c r="A621" s="520">
        <v>22</v>
      </c>
      <c r="B621" s="520" t="s">
        <v>20932</v>
      </c>
      <c r="C621" s="540" t="s">
        <v>20933</v>
      </c>
      <c r="D621" s="771"/>
      <c r="E621" s="542"/>
      <c r="F621" s="534"/>
      <c r="H621" s="541"/>
      <c r="I621" s="757"/>
      <c r="J621" s="525"/>
      <c r="K621" s="718"/>
      <c r="L621" s="1084"/>
      <c r="M621" s="968" t="s">
        <v>19773</v>
      </c>
      <c r="N621" s="525" t="s">
        <v>1678</v>
      </c>
      <c r="O621" s="529">
        <v>0.5</v>
      </c>
      <c r="P621" s="1022"/>
      <c r="Q621" s="772"/>
      <c r="R621" s="776"/>
      <c r="S621" s="776"/>
      <c r="T621" s="537" t="s">
        <v>1678</v>
      </c>
      <c r="U621" s="502">
        <v>0.5</v>
      </c>
      <c r="V621" s="534"/>
      <c r="W621" s="537"/>
      <c r="X621" s="534"/>
      <c r="Y621" s="538"/>
      <c r="Z621" s="531">
        <f>ROUND(ROUND(F617*O621,0)*U621,0)</f>
        <v>110</v>
      </c>
      <c r="AA621" s="539"/>
      <c r="AB621" s="533"/>
    </row>
    <row r="622" spans="1:28" ht="16.7" customHeight="1" x14ac:dyDescent="0.15">
      <c r="A622" s="520">
        <v>22</v>
      </c>
      <c r="B622" s="520" t="s">
        <v>20934</v>
      </c>
      <c r="C622" s="540" t="s">
        <v>20935</v>
      </c>
      <c r="D622" s="771"/>
      <c r="E622" s="542"/>
      <c r="F622" s="534"/>
      <c r="H622" s="541"/>
      <c r="I622" s="770" t="s">
        <v>10418</v>
      </c>
      <c r="J622" s="525" t="s">
        <v>1678</v>
      </c>
      <c r="K622" s="718">
        <v>0.96499999999999997</v>
      </c>
      <c r="L622" s="1084"/>
      <c r="M622" s="1065"/>
      <c r="N622" s="537"/>
      <c r="P622" s="1022"/>
      <c r="Q622" s="772"/>
      <c r="R622" s="776"/>
      <c r="S622" s="776"/>
      <c r="T622" s="537"/>
      <c r="V622" s="534"/>
      <c r="W622" s="537"/>
      <c r="X622" s="534"/>
      <c r="Y622" s="538"/>
      <c r="Z622" s="531">
        <f>ROUND(ROUND(ROUND(ROUND(F617*K622,0)*O621,0),0)*U621,0)</f>
        <v>106</v>
      </c>
      <c r="AA622" s="539"/>
      <c r="AB622" s="533"/>
    </row>
    <row r="623" spans="1:28" ht="16.7" customHeight="1" x14ac:dyDescent="0.15">
      <c r="A623" s="520">
        <v>22</v>
      </c>
      <c r="B623" s="520" t="s">
        <v>20936</v>
      </c>
      <c r="C623" s="540" t="s">
        <v>20937</v>
      </c>
      <c r="D623" s="771"/>
      <c r="E623" s="542"/>
      <c r="F623" s="534"/>
      <c r="H623" s="541"/>
      <c r="I623" s="757"/>
      <c r="J623" s="525"/>
      <c r="K623" s="718"/>
      <c r="L623" s="1084"/>
      <c r="M623" s="1066" t="s">
        <v>19767</v>
      </c>
      <c r="N623" s="525" t="s">
        <v>1678</v>
      </c>
      <c r="O623" s="529">
        <v>0.7</v>
      </c>
      <c r="P623" s="1079"/>
      <c r="Q623" s="936" t="s">
        <v>12830</v>
      </c>
      <c r="R623" s="1067"/>
      <c r="S623" s="1067"/>
      <c r="T623" s="1067"/>
      <c r="U623" s="981"/>
      <c r="V623" s="537"/>
      <c r="W623" s="537"/>
      <c r="X623" s="534"/>
      <c r="Y623" s="538"/>
      <c r="Z623" s="531">
        <f>ROUND(ROUND(F617*O623,0)*U625,0)</f>
        <v>215</v>
      </c>
      <c r="AA623" s="539"/>
      <c r="AB623" s="533"/>
    </row>
    <row r="624" spans="1:28" ht="16.7" customHeight="1" x14ac:dyDescent="0.15">
      <c r="A624" s="520">
        <v>22</v>
      </c>
      <c r="B624" s="520" t="s">
        <v>20938</v>
      </c>
      <c r="C624" s="540" t="s">
        <v>20939</v>
      </c>
      <c r="D624" s="771"/>
      <c r="E624" s="542"/>
      <c r="F624" s="534"/>
      <c r="H624" s="541"/>
      <c r="I624" s="770" t="s">
        <v>10418</v>
      </c>
      <c r="J624" s="525" t="s">
        <v>1678</v>
      </c>
      <c r="K624" s="718">
        <v>0.96499999999999997</v>
      </c>
      <c r="L624" s="1084"/>
      <c r="M624" s="1065"/>
      <c r="N624" s="537"/>
      <c r="P624" s="1079"/>
      <c r="Q624" s="1068"/>
      <c r="R624" s="1069"/>
      <c r="S624" s="1069"/>
      <c r="T624" s="1069"/>
      <c r="U624" s="1070"/>
      <c r="V624" s="537"/>
      <c r="W624" s="537"/>
      <c r="X624" s="534"/>
      <c r="Y624" s="538"/>
      <c r="Z624" s="531">
        <f>ROUND(ROUND(ROUND(ROUND(F617*K624,0)*O623,0)*U625,0),0)</f>
        <v>208</v>
      </c>
      <c r="AA624" s="539"/>
      <c r="AB624" s="533"/>
    </row>
    <row r="625" spans="1:28" ht="16.7" customHeight="1" x14ac:dyDescent="0.15">
      <c r="A625" s="520">
        <v>22</v>
      </c>
      <c r="B625" s="520" t="s">
        <v>20940</v>
      </c>
      <c r="C625" s="540" t="s">
        <v>20941</v>
      </c>
      <c r="D625" s="771"/>
      <c r="E625" s="542"/>
      <c r="F625" s="534"/>
      <c r="H625" s="541"/>
      <c r="I625" s="757"/>
      <c r="J625" s="525"/>
      <c r="K625" s="718"/>
      <c r="L625" s="1084"/>
      <c r="M625" s="968" t="s">
        <v>19773</v>
      </c>
      <c r="N625" s="525" t="s">
        <v>1678</v>
      </c>
      <c r="O625" s="529">
        <v>0.5</v>
      </c>
      <c r="P625" s="1022"/>
      <c r="Q625" s="772"/>
      <c r="R625" s="776"/>
      <c r="S625" s="776"/>
      <c r="T625" s="537" t="s">
        <v>1678</v>
      </c>
      <c r="U625" s="502">
        <v>0.7</v>
      </c>
      <c r="V625" s="534"/>
      <c r="W625" s="537"/>
      <c r="X625" s="534"/>
      <c r="Y625" s="538"/>
      <c r="Z625" s="531">
        <f>ROUND(ROUND(F617*O625,0)*U625,0)</f>
        <v>154</v>
      </c>
      <c r="AA625" s="539"/>
      <c r="AB625" s="533"/>
    </row>
    <row r="626" spans="1:28" ht="16.7" customHeight="1" x14ac:dyDescent="0.15">
      <c r="A626" s="520">
        <v>22</v>
      </c>
      <c r="B626" s="520" t="s">
        <v>20942</v>
      </c>
      <c r="C626" s="540" t="s">
        <v>20943</v>
      </c>
      <c r="D626" s="771"/>
      <c r="E626" s="542"/>
      <c r="F626" s="534"/>
      <c r="H626" s="541"/>
      <c r="I626" s="770" t="s">
        <v>10418</v>
      </c>
      <c r="J626" s="525" t="s">
        <v>1678</v>
      </c>
      <c r="K626" s="718">
        <v>0.96499999999999997</v>
      </c>
      <c r="L626" s="1084"/>
      <c r="M626" s="1065"/>
      <c r="N626" s="537"/>
      <c r="P626" s="1022"/>
      <c r="Q626" s="772"/>
      <c r="R626" s="776"/>
      <c r="S626" s="776"/>
      <c r="T626" s="537"/>
      <c r="V626" s="534"/>
      <c r="W626" s="537"/>
      <c r="X626" s="534"/>
      <c r="Y626" s="538"/>
      <c r="Z626" s="531">
        <f>ROUND(ROUND(ROUND(ROUND(F617*K626,0)*O625,0),0)*U625,0)</f>
        <v>148</v>
      </c>
      <c r="AA626" s="539"/>
      <c r="AB626" s="533"/>
    </row>
    <row r="627" spans="1:28" ht="16.7" customHeight="1" x14ac:dyDescent="0.15">
      <c r="A627" s="520">
        <v>22</v>
      </c>
      <c r="B627" s="520" t="s">
        <v>20944</v>
      </c>
      <c r="C627" s="540" t="s">
        <v>20945</v>
      </c>
      <c r="D627" s="771"/>
      <c r="E627" s="542"/>
      <c r="F627" s="534"/>
      <c r="H627" s="541"/>
      <c r="I627" s="757"/>
      <c r="J627" s="525"/>
      <c r="K627" s="718"/>
      <c r="L627" s="1084"/>
      <c r="M627" s="1066" t="s">
        <v>19767</v>
      </c>
      <c r="N627" s="525" t="s">
        <v>1678</v>
      </c>
      <c r="O627" s="529">
        <v>0.7</v>
      </c>
      <c r="P627" s="1077" t="s">
        <v>14959</v>
      </c>
      <c r="Q627" s="936" t="s">
        <v>12840</v>
      </c>
      <c r="R627" s="1067"/>
      <c r="S627" s="1067"/>
      <c r="T627" s="1067"/>
      <c r="U627" s="981"/>
      <c r="V627" s="537"/>
      <c r="W627" s="537"/>
      <c r="X627" s="534"/>
      <c r="Y627" s="538"/>
      <c r="Z627" s="531">
        <f>ROUND(ROUND(F617*O627,0)*U629,0)</f>
        <v>215</v>
      </c>
      <c r="AA627" s="539"/>
      <c r="AB627" s="533"/>
    </row>
    <row r="628" spans="1:28" ht="16.7" customHeight="1" x14ac:dyDescent="0.15">
      <c r="A628" s="520">
        <v>22</v>
      </c>
      <c r="B628" s="520" t="s">
        <v>20946</v>
      </c>
      <c r="C628" s="540" t="s">
        <v>20947</v>
      </c>
      <c r="D628" s="771"/>
      <c r="E628" s="542"/>
      <c r="F628" s="534"/>
      <c r="H628" s="541"/>
      <c r="I628" s="770" t="s">
        <v>10418</v>
      </c>
      <c r="J628" s="525" t="s">
        <v>1678</v>
      </c>
      <c r="K628" s="718">
        <v>0.96499999999999997</v>
      </c>
      <c r="L628" s="1084"/>
      <c r="M628" s="1065"/>
      <c r="N628" s="537"/>
      <c r="P628" s="1079"/>
      <c r="Q628" s="1068"/>
      <c r="R628" s="1069"/>
      <c r="S628" s="1069"/>
      <c r="T628" s="1069"/>
      <c r="U628" s="1070"/>
      <c r="V628" s="537"/>
      <c r="W628" s="537"/>
      <c r="X628" s="534"/>
      <c r="Y628" s="538"/>
      <c r="Z628" s="531">
        <f>ROUND(ROUND(ROUND(ROUND(F617*K628,0)*O627,0)*U629,0),0)</f>
        <v>208</v>
      </c>
      <c r="AA628" s="539"/>
      <c r="AB628" s="533"/>
    </row>
    <row r="629" spans="1:28" ht="16.7" customHeight="1" x14ac:dyDescent="0.15">
      <c r="A629" s="520">
        <v>22</v>
      </c>
      <c r="B629" s="520" t="s">
        <v>20948</v>
      </c>
      <c r="C629" s="540" t="s">
        <v>20949</v>
      </c>
      <c r="D629" s="771"/>
      <c r="E629" s="542"/>
      <c r="F629" s="534"/>
      <c r="H629" s="541"/>
      <c r="I629" s="757"/>
      <c r="J629" s="525"/>
      <c r="K629" s="718"/>
      <c r="L629" s="1084"/>
      <c r="M629" s="968" t="s">
        <v>19773</v>
      </c>
      <c r="N629" s="525" t="s">
        <v>1678</v>
      </c>
      <c r="O629" s="529">
        <v>0.5</v>
      </c>
      <c r="P629" s="1022"/>
      <c r="Q629" s="772"/>
      <c r="R629" s="776"/>
      <c r="S629" s="776"/>
      <c r="T629" s="537" t="s">
        <v>1678</v>
      </c>
      <c r="U629" s="502">
        <v>0.7</v>
      </c>
      <c r="V629" s="534"/>
      <c r="W629" s="537"/>
      <c r="X629" s="534"/>
      <c r="Y629" s="538"/>
      <c r="Z629" s="531">
        <f>ROUND(ROUND(F617*O629,0)*U629,0)</f>
        <v>154</v>
      </c>
      <c r="AA629" s="539"/>
      <c r="AB629" s="533"/>
    </row>
    <row r="630" spans="1:28" ht="16.7" customHeight="1" x14ac:dyDescent="0.15">
      <c r="A630" s="520">
        <v>22</v>
      </c>
      <c r="B630" s="520" t="s">
        <v>20950</v>
      </c>
      <c r="C630" s="540" t="s">
        <v>20951</v>
      </c>
      <c r="D630" s="771"/>
      <c r="E630" s="542"/>
      <c r="F630" s="534"/>
      <c r="H630" s="541"/>
      <c r="I630" s="770" t="s">
        <v>10418</v>
      </c>
      <c r="J630" s="525" t="s">
        <v>1678</v>
      </c>
      <c r="K630" s="718">
        <v>0.96499999999999997</v>
      </c>
      <c r="L630" s="1084"/>
      <c r="M630" s="1065"/>
      <c r="N630" s="537"/>
      <c r="P630" s="1022"/>
      <c r="Q630" s="772"/>
      <c r="R630" s="776"/>
      <c r="S630" s="776"/>
      <c r="T630" s="537"/>
      <c r="V630" s="534"/>
      <c r="W630" s="537"/>
      <c r="X630" s="534"/>
      <c r="Y630" s="538"/>
      <c r="Z630" s="531">
        <f>ROUND(ROUND(ROUND(ROUND(F617*K630,0)*O629,0),0)*U629,0)</f>
        <v>148</v>
      </c>
      <c r="AA630" s="539"/>
      <c r="AB630" s="533"/>
    </row>
    <row r="631" spans="1:28" ht="16.7" customHeight="1" x14ac:dyDescent="0.15">
      <c r="A631" s="520">
        <v>22</v>
      </c>
      <c r="B631" s="520" t="s">
        <v>20952</v>
      </c>
      <c r="C631" s="540" t="s">
        <v>20953</v>
      </c>
      <c r="D631" s="771"/>
      <c r="E631" s="542"/>
      <c r="F631" s="534"/>
      <c r="H631" s="541"/>
      <c r="I631" s="757"/>
      <c r="J631" s="525"/>
      <c r="K631" s="718"/>
      <c r="L631" s="774"/>
      <c r="M631" s="1066" t="s">
        <v>19767</v>
      </c>
      <c r="N631" s="525" t="s">
        <v>1678</v>
      </c>
      <c r="O631" s="529">
        <v>0.7</v>
      </c>
      <c r="P631" s="767"/>
      <c r="Q631" s="522"/>
      <c r="R631" s="525"/>
      <c r="S631" s="525"/>
      <c r="T631" s="525"/>
      <c r="U631" s="529"/>
      <c r="V631" s="534"/>
      <c r="W631" s="537"/>
      <c r="X631" s="936" t="s">
        <v>14983</v>
      </c>
      <c r="Y631" s="941"/>
      <c r="Z631" s="531">
        <f>ROUND(ROUND(F617*O631,0)-X635,0)</f>
        <v>295</v>
      </c>
      <c r="AA631" s="539"/>
      <c r="AB631" s="533"/>
    </row>
    <row r="632" spans="1:28" ht="16.7" customHeight="1" x14ac:dyDescent="0.15">
      <c r="A632" s="520">
        <v>22</v>
      </c>
      <c r="B632" s="520" t="s">
        <v>20954</v>
      </c>
      <c r="C632" s="540" t="s">
        <v>20955</v>
      </c>
      <c r="D632" s="771"/>
      <c r="E632" s="542"/>
      <c r="F632" s="534"/>
      <c r="H632" s="541"/>
      <c r="I632" s="770" t="s">
        <v>10418</v>
      </c>
      <c r="J632" s="525" t="s">
        <v>1678</v>
      </c>
      <c r="K632" s="718">
        <v>0.96499999999999997</v>
      </c>
      <c r="L632" s="774"/>
      <c r="M632" s="1065"/>
      <c r="N632" s="537"/>
      <c r="P632" s="769"/>
      <c r="Q632" s="534"/>
      <c r="R632" s="537"/>
      <c r="S632" s="537"/>
      <c r="T632" s="537"/>
      <c r="V632" s="534"/>
      <c r="W632" s="537"/>
      <c r="X632" s="1068"/>
      <c r="Y632" s="1070"/>
      <c r="Z632" s="531">
        <f>ROUND(ROUND(ROUND(ROUND(F617*K632,0)*O631,0),0)-X635,0)</f>
        <v>285</v>
      </c>
      <c r="AA632" s="539"/>
      <c r="AB632" s="533"/>
    </row>
    <row r="633" spans="1:28" ht="16.7" customHeight="1" x14ac:dyDescent="0.15">
      <c r="A633" s="520">
        <v>22</v>
      </c>
      <c r="B633" s="520" t="s">
        <v>20956</v>
      </c>
      <c r="C633" s="540" t="s">
        <v>20957</v>
      </c>
      <c r="D633" s="771"/>
      <c r="E633" s="542"/>
      <c r="F633" s="534"/>
      <c r="H633" s="541"/>
      <c r="I633" s="757"/>
      <c r="J633" s="525"/>
      <c r="K633" s="718"/>
      <c r="L633" s="774"/>
      <c r="M633" s="968" t="s">
        <v>19773</v>
      </c>
      <c r="N633" s="525" t="s">
        <v>1678</v>
      </c>
      <c r="O633" s="529">
        <v>0.5</v>
      </c>
      <c r="P633" s="769"/>
      <c r="Q633" s="534"/>
      <c r="R633" s="537"/>
      <c r="S633" s="537"/>
      <c r="T633" s="537"/>
      <c r="V633" s="534"/>
      <c r="W633" s="537"/>
      <c r="X633" s="1068"/>
      <c r="Y633" s="1070"/>
      <c r="Z633" s="531">
        <f>ROUND(ROUND(F617*O633,0)-X635,0)</f>
        <v>208</v>
      </c>
      <c r="AA633" s="539"/>
      <c r="AB633" s="533"/>
    </row>
    <row r="634" spans="1:28" ht="16.7" customHeight="1" x14ac:dyDescent="0.15">
      <c r="A634" s="520">
        <v>22</v>
      </c>
      <c r="B634" s="520" t="s">
        <v>20958</v>
      </c>
      <c r="C634" s="540" t="s">
        <v>20959</v>
      </c>
      <c r="D634" s="771"/>
      <c r="E634" s="542"/>
      <c r="F634" s="534"/>
      <c r="H634" s="541"/>
      <c r="I634" s="770" t="s">
        <v>10418</v>
      </c>
      <c r="J634" s="525" t="s">
        <v>1678</v>
      </c>
      <c r="K634" s="718">
        <v>0.96499999999999997</v>
      </c>
      <c r="L634" s="774"/>
      <c r="M634" s="1065"/>
      <c r="N634" s="537"/>
      <c r="P634" s="769"/>
      <c r="Q634" s="534"/>
      <c r="R634" s="537"/>
      <c r="S634" s="537"/>
      <c r="T634" s="537"/>
      <c r="V634" s="534"/>
      <c r="W634" s="537"/>
      <c r="X634" s="1068"/>
      <c r="Y634" s="1070"/>
      <c r="Z634" s="531">
        <f>ROUND(ROUND(ROUND(ROUND(F617*K634,0)*O633,0),0)-X635,0)</f>
        <v>200</v>
      </c>
      <c r="AA634" s="539"/>
      <c r="AB634" s="533"/>
    </row>
    <row r="635" spans="1:28" ht="16.7" customHeight="1" x14ac:dyDescent="0.15">
      <c r="A635" s="520">
        <v>22</v>
      </c>
      <c r="B635" s="520" t="s">
        <v>20960</v>
      </c>
      <c r="C635" s="540" t="s">
        <v>20961</v>
      </c>
      <c r="D635" s="771"/>
      <c r="E635" s="542"/>
      <c r="F635" s="534"/>
      <c r="H635" s="541"/>
      <c r="I635" s="757"/>
      <c r="J635" s="525"/>
      <c r="K635" s="718"/>
      <c r="L635" s="774"/>
      <c r="M635" s="1066" t="s">
        <v>19767</v>
      </c>
      <c r="N635" s="525" t="s">
        <v>1678</v>
      </c>
      <c r="O635" s="529">
        <v>0.7</v>
      </c>
      <c r="P635" s="1077" t="s">
        <v>10423</v>
      </c>
      <c r="Q635" s="936" t="s">
        <v>12821</v>
      </c>
      <c r="R635" s="1067"/>
      <c r="S635" s="1067"/>
      <c r="T635" s="1067"/>
      <c r="U635" s="981"/>
      <c r="V635" s="537"/>
      <c r="W635" s="537"/>
      <c r="X635" s="775">
        <v>12</v>
      </c>
      <c r="Y635" s="942" t="s">
        <v>14988</v>
      </c>
      <c r="Z635" s="531">
        <f>ROUND(ROUND(ROUND(F617*O635,0)*U637,0)-X635,0)</f>
        <v>142</v>
      </c>
      <c r="AA635" s="539"/>
      <c r="AB635" s="533"/>
    </row>
    <row r="636" spans="1:28" ht="16.7" customHeight="1" x14ac:dyDescent="0.15">
      <c r="A636" s="520">
        <v>22</v>
      </c>
      <c r="B636" s="520" t="s">
        <v>20962</v>
      </c>
      <c r="C636" s="540" t="s">
        <v>20963</v>
      </c>
      <c r="D636" s="771"/>
      <c r="E636" s="542"/>
      <c r="F636" s="534"/>
      <c r="H636" s="541"/>
      <c r="I636" s="770" t="s">
        <v>10418</v>
      </c>
      <c r="J636" s="525" t="s">
        <v>1678</v>
      </c>
      <c r="K636" s="718">
        <v>0.96499999999999997</v>
      </c>
      <c r="L636" s="774"/>
      <c r="M636" s="1065"/>
      <c r="N636" s="537"/>
      <c r="P636" s="1079"/>
      <c r="Q636" s="1068"/>
      <c r="R636" s="1069"/>
      <c r="S636" s="1069"/>
      <c r="T636" s="1069"/>
      <c r="U636" s="1070"/>
      <c r="V636" s="537"/>
      <c r="W636" s="537"/>
      <c r="X636" s="534"/>
      <c r="Y636" s="1070"/>
      <c r="Z636" s="531">
        <f>ROUND(ROUND(ROUND(ROUND(ROUND(F617*K636,0)*O635,0)*U637,0),0)-X635,0)</f>
        <v>137</v>
      </c>
      <c r="AA636" s="539"/>
      <c r="AB636" s="533"/>
    </row>
    <row r="637" spans="1:28" ht="16.7" customHeight="1" x14ac:dyDescent="0.15">
      <c r="A637" s="520">
        <v>22</v>
      </c>
      <c r="B637" s="520" t="s">
        <v>20964</v>
      </c>
      <c r="C637" s="540" t="s">
        <v>20965</v>
      </c>
      <c r="D637" s="771"/>
      <c r="E637" s="542"/>
      <c r="F637" s="534"/>
      <c r="H637" s="541"/>
      <c r="I637" s="757"/>
      <c r="J637" s="525"/>
      <c r="K637" s="718"/>
      <c r="L637" s="774"/>
      <c r="M637" s="968" t="s">
        <v>19773</v>
      </c>
      <c r="N637" s="525" t="s">
        <v>1678</v>
      </c>
      <c r="O637" s="529">
        <v>0.5</v>
      </c>
      <c r="P637" s="1022"/>
      <c r="Q637" s="772"/>
      <c r="R637" s="776"/>
      <c r="S637" s="776"/>
      <c r="T637" s="537" t="s">
        <v>1678</v>
      </c>
      <c r="U637" s="502">
        <v>0.5</v>
      </c>
      <c r="V637" s="534"/>
      <c r="W637" s="537"/>
      <c r="X637" s="534"/>
      <c r="Y637" s="538"/>
      <c r="Z637" s="531">
        <f>ROUND(ROUND(ROUND(F617*O637,0)*U637,0)-X635,0)</f>
        <v>98</v>
      </c>
      <c r="AA637" s="539"/>
      <c r="AB637" s="533"/>
    </row>
    <row r="638" spans="1:28" ht="16.7" customHeight="1" x14ac:dyDescent="0.15">
      <c r="A638" s="520">
        <v>22</v>
      </c>
      <c r="B638" s="520" t="s">
        <v>20966</v>
      </c>
      <c r="C638" s="540" t="s">
        <v>20967</v>
      </c>
      <c r="D638" s="771"/>
      <c r="E638" s="542"/>
      <c r="F638" s="534"/>
      <c r="H638" s="541"/>
      <c r="I638" s="770" t="s">
        <v>10418</v>
      </c>
      <c r="J638" s="525" t="s">
        <v>1678</v>
      </c>
      <c r="K638" s="718">
        <v>0.96499999999999997</v>
      </c>
      <c r="L638" s="774"/>
      <c r="M638" s="1065"/>
      <c r="N638" s="537"/>
      <c r="P638" s="1022"/>
      <c r="Q638" s="772"/>
      <c r="R638" s="776"/>
      <c r="S638" s="776"/>
      <c r="T638" s="537"/>
      <c r="V638" s="534"/>
      <c r="W638" s="537"/>
      <c r="X638" s="534"/>
      <c r="Y638" s="538"/>
      <c r="Z638" s="531">
        <f>ROUND(ROUND(ROUND(ROUND(ROUND(F617*K638,0)*O637,0),0)*U637,0)-X635,0)</f>
        <v>94</v>
      </c>
      <c r="AA638" s="539"/>
      <c r="AB638" s="533"/>
    </row>
    <row r="639" spans="1:28" ht="16.7" customHeight="1" x14ac:dyDescent="0.15">
      <c r="A639" s="520">
        <v>22</v>
      </c>
      <c r="B639" s="520" t="s">
        <v>20968</v>
      </c>
      <c r="C639" s="540" t="s">
        <v>20969</v>
      </c>
      <c r="D639" s="771"/>
      <c r="E639" s="542"/>
      <c r="F639" s="534"/>
      <c r="H639" s="541"/>
      <c r="I639" s="757"/>
      <c r="J639" s="525"/>
      <c r="K639" s="718"/>
      <c r="L639" s="774"/>
      <c r="M639" s="1066" t="s">
        <v>19767</v>
      </c>
      <c r="N639" s="525" t="s">
        <v>1678</v>
      </c>
      <c r="O639" s="529">
        <v>0.7</v>
      </c>
      <c r="P639" s="1079"/>
      <c r="Q639" s="936" t="s">
        <v>12830</v>
      </c>
      <c r="R639" s="1067"/>
      <c r="S639" s="1067"/>
      <c r="T639" s="1067"/>
      <c r="U639" s="981"/>
      <c r="V639" s="537"/>
      <c r="W639" s="537"/>
      <c r="X639" s="534"/>
      <c r="Y639" s="538"/>
      <c r="Z639" s="531">
        <f>ROUND(ROUND(ROUND(F617*O639,0)*U641,0)-X635,0)</f>
        <v>203</v>
      </c>
      <c r="AA639" s="539"/>
      <c r="AB639" s="533"/>
    </row>
    <row r="640" spans="1:28" ht="16.7" customHeight="1" x14ac:dyDescent="0.15">
      <c r="A640" s="520">
        <v>22</v>
      </c>
      <c r="B640" s="520" t="s">
        <v>20970</v>
      </c>
      <c r="C640" s="540" t="s">
        <v>20971</v>
      </c>
      <c r="D640" s="771"/>
      <c r="E640" s="542"/>
      <c r="F640" s="534"/>
      <c r="H640" s="541"/>
      <c r="I640" s="770" t="s">
        <v>10418</v>
      </c>
      <c r="J640" s="525" t="s">
        <v>1678</v>
      </c>
      <c r="K640" s="718">
        <v>0.96499999999999997</v>
      </c>
      <c r="L640" s="774"/>
      <c r="M640" s="1065"/>
      <c r="N640" s="537"/>
      <c r="P640" s="1079"/>
      <c r="Q640" s="1068"/>
      <c r="R640" s="1069"/>
      <c r="S640" s="1069"/>
      <c r="T640" s="1069"/>
      <c r="U640" s="1070"/>
      <c r="V640" s="537"/>
      <c r="W640" s="537"/>
      <c r="X640" s="534"/>
      <c r="Y640" s="538"/>
      <c r="Z640" s="531">
        <f>ROUND(ROUND(ROUND(ROUND(ROUND(F617*K640,0)*O639,0)*U641,0),0)-X635,0)</f>
        <v>196</v>
      </c>
      <c r="AA640" s="539"/>
      <c r="AB640" s="533"/>
    </row>
    <row r="641" spans="1:28" ht="16.7" customHeight="1" x14ac:dyDescent="0.15">
      <c r="A641" s="520">
        <v>22</v>
      </c>
      <c r="B641" s="520" t="s">
        <v>20972</v>
      </c>
      <c r="C641" s="540" t="s">
        <v>20973</v>
      </c>
      <c r="D641" s="771"/>
      <c r="E641" s="542"/>
      <c r="F641" s="534"/>
      <c r="H641" s="541"/>
      <c r="I641" s="757"/>
      <c r="J641" s="525"/>
      <c r="K641" s="718"/>
      <c r="L641" s="774"/>
      <c r="M641" s="968" t="s">
        <v>19773</v>
      </c>
      <c r="N641" s="525" t="s">
        <v>1678</v>
      </c>
      <c r="O641" s="529">
        <v>0.5</v>
      </c>
      <c r="P641" s="1022"/>
      <c r="Q641" s="772"/>
      <c r="R641" s="776"/>
      <c r="S641" s="776"/>
      <c r="T641" s="537" t="s">
        <v>1678</v>
      </c>
      <c r="U641" s="502">
        <v>0.7</v>
      </c>
      <c r="V641" s="534"/>
      <c r="W641" s="537"/>
      <c r="X641" s="534"/>
      <c r="Y641" s="538"/>
      <c r="Z641" s="531">
        <f>ROUND(ROUND(ROUND(F617*O641,0)*U641,0)-X635,0)</f>
        <v>142</v>
      </c>
      <c r="AA641" s="539"/>
      <c r="AB641" s="533"/>
    </row>
    <row r="642" spans="1:28" ht="16.7" customHeight="1" x14ac:dyDescent="0.15">
      <c r="A642" s="520">
        <v>22</v>
      </c>
      <c r="B642" s="520" t="s">
        <v>20974</v>
      </c>
      <c r="C642" s="540" t="s">
        <v>20975</v>
      </c>
      <c r="D642" s="771"/>
      <c r="E642" s="542"/>
      <c r="F642" s="534"/>
      <c r="H642" s="541"/>
      <c r="I642" s="770" t="s">
        <v>10418</v>
      </c>
      <c r="J642" s="525" t="s">
        <v>1678</v>
      </c>
      <c r="K642" s="718">
        <v>0.96499999999999997</v>
      </c>
      <c r="L642" s="774"/>
      <c r="M642" s="1065"/>
      <c r="N642" s="537"/>
      <c r="P642" s="1022"/>
      <c r="Q642" s="772"/>
      <c r="R642" s="776"/>
      <c r="S642" s="776"/>
      <c r="T642" s="537"/>
      <c r="V642" s="534"/>
      <c r="W642" s="537"/>
      <c r="X642" s="534"/>
      <c r="Y642" s="538"/>
      <c r="Z642" s="531">
        <f>ROUND(ROUND(ROUND(ROUND(ROUND(F617*K642,0)*O641,0),0)*U641,0)-X635,0)</f>
        <v>136</v>
      </c>
      <c r="AA642" s="539"/>
      <c r="AB642" s="533"/>
    </row>
    <row r="643" spans="1:28" ht="16.7" customHeight="1" x14ac:dyDescent="0.15">
      <c r="A643" s="520">
        <v>22</v>
      </c>
      <c r="B643" s="520" t="s">
        <v>20976</v>
      </c>
      <c r="C643" s="540" t="s">
        <v>20977</v>
      </c>
      <c r="D643" s="771"/>
      <c r="E643" s="542"/>
      <c r="F643" s="534"/>
      <c r="H643" s="541"/>
      <c r="I643" s="757"/>
      <c r="J643" s="525"/>
      <c r="K643" s="718"/>
      <c r="L643" s="774"/>
      <c r="M643" s="1066" t="s">
        <v>19767</v>
      </c>
      <c r="N643" s="525" t="s">
        <v>1678</v>
      </c>
      <c r="O643" s="529">
        <v>0.7</v>
      </c>
      <c r="P643" s="1077" t="s">
        <v>14959</v>
      </c>
      <c r="Q643" s="936" t="s">
        <v>12840</v>
      </c>
      <c r="R643" s="1067"/>
      <c r="S643" s="1067"/>
      <c r="T643" s="1067"/>
      <c r="U643" s="981"/>
      <c r="V643" s="537"/>
      <c r="W643" s="537"/>
      <c r="X643" s="534"/>
      <c r="Y643" s="538"/>
      <c r="Z643" s="531">
        <f>ROUND(ROUND(ROUND(F617*O643,0)*U645,0)-X635,0)</f>
        <v>203</v>
      </c>
      <c r="AA643" s="539"/>
      <c r="AB643" s="533"/>
    </row>
    <row r="644" spans="1:28" ht="16.7" customHeight="1" x14ac:dyDescent="0.15">
      <c r="A644" s="520">
        <v>22</v>
      </c>
      <c r="B644" s="520" t="s">
        <v>20978</v>
      </c>
      <c r="C644" s="540" t="s">
        <v>20979</v>
      </c>
      <c r="D644" s="771"/>
      <c r="E644" s="542"/>
      <c r="F644" s="534"/>
      <c r="H644" s="541"/>
      <c r="I644" s="770" t="s">
        <v>10418</v>
      </c>
      <c r="J644" s="525" t="s">
        <v>1678</v>
      </c>
      <c r="K644" s="718">
        <v>0.96499999999999997</v>
      </c>
      <c r="L644" s="774"/>
      <c r="M644" s="1065"/>
      <c r="N644" s="537"/>
      <c r="P644" s="1079"/>
      <c r="Q644" s="1068"/>
      <c r="R644" s="1069"/>
      <c r="S644" s="1069"/>
      <c r="T644" s="1069"/>
      <c r="U644" s="1070"/>
      <c r="V644" s="537"/>
      <c r="W644" s="537"/>
      <c r="X644" s="534"/>
      <c r="Y644" s="538"/>
      <c r="Z644" s="531">
        <f>ROUND(ROUND(ROUND(ROUND(ROUND(F617*K644,0)*O643,0)*U645,0),0)-X635,0)</f>
        <v>196</v>
      </c>
      <c r="AA644" s="539"/>
      <c r="AB644" s="533"/>
    </row>
    <row r="645" spans="1:28" ht="16.7" customHeight="1" x14ac:dyDescent="0.15">
      <c r="A645" s="520">
        <v>22</v>
      </c>
      <c r="B645" s="520" t="s">
        <v>20980</v>
      </c>
      <c r="C645" s="540" t="s">
        <v>20981</v>
      </c>
      <c r="D645" s="771"/>
      <c r="E645" s="542"/>
      <c r="F645" s="534"/>
      <c r="H645" s="541"/>
      <c r="I645" s="757"/>
      <c r="J645" s="525"/>
      <c r="K645" s="718"/>
      <c r="L645" s="774"/>
      <c r="M645" s="968" t="s">
        <v>19773</v>
      </c>
      <c r="N645" s="525" t="s">
        <v>1678</v>
      </c>
      <c r="O645" s="529">
        <v>0.5</v>
      </c>
      <c r="P645" s="1022"/>
      <c r="Q645" s="772"/>
      <c r="R645" s="776"/>
      <c r="S645" s="776"/>
      <c r="T645" s="537" t="s">
        <v>1678</v>
      </c>
      <c r="U645" s="502">
        <v>0.7</v>
      </c>
      <c r="V645" s="534"/>
      <c r="W645" s="537"/>
      <c r="X645" s="534"/>
      <c r="Y645" s="538"/>
      <c r="Z645" s="531">
        <f>ROUND(ROUND(ROUND(F617*O645,0)*U645,0)-X635,0)</f>
        <v>142</v>
      </c>
      <c r="AA645" s="539"/>
      <c r="AB645" s="533"/>
    </row>
    <row r="646" spans="1:28" ht="16.7" customHeight="1" x14ac:dyDescent="0.15">
      <c r="A646" s="520">
        <v>22</v>
      </c>
      <c r="B646" s="520" t="s">
        <v>20982</v>
      </c>
      <c r="C646" s="540" t="s">
        <v>20983</v>
      </c>
      <c r="D646" s="777"/>
      <c r="E646" s="557"/>
      <c r="F646" s="550"/>
      <c r="G646" s="650"/>
      <c r="H646" s="558"/>
      <c r="I646" s="778" t="s">
        <v>10418</v>
      </c>
      <c r="J646" s="526" t="s">
        <v>1678</v>
      </c>
      <c r="K646" s="575">
        <v>0.96499999999999997</v>
      </c>
      <c r="L646" s="779"/>
      <c r="M646" s="1083"/>
      <c r="N646" s="544"/>
      <c r="O646" s="548"/>
      <c r="P646" s="1023"/>
      <c r="Q646" s="780"/>
      <c r="R646" s="781"/>
      <c r="S646" s="781"/>
      <c r="T646" s="544"/>
      <c r="U646" s="548"/>
      <c r="V646" s="550"/>
      <c r="W646" s="544"/>
      <c r="X646" s="550"/>
      <c r="Y646" s="553"/>
      <c r="Z646" s="531">
        <f>ROUND(ROUND(ROUND(ROUND(ROUND(F617*K646,0)*O645,0),0)*U645,0)-X635,0)</f>
        <v>136</v>
      </c>
      <c r="AA646" s="559"/>
      <c r="AB646" s="533"/>
    </row>
    <row r="647" spans="1:28" ht="16.7" customHeight="1" x14ac:dyDescent="0.15">
      <c r="A647" s="520">
        <v>22</v>
      </c>
      <c r="B647" s="520" t="s">
        <v>20984</v>
      </c>
      <c r="C647" s="540" t="s">
        <v>20985</v>
      </c>
      <c r="D647" s="1080" t="s">
        <v>12810</v>
      </c>
      <c r="E647" s="945" t="s">
        <v>20986</v>
      </c>
      <c r="F647" s="947" t="s">
        <v>10412</v>
      </c>
      <c r="G647" s="947"/>
      <c r="H647" s="941"/>
      <c r="I647" s="757"/>
      <c r="J647" s="525"/>
      <c r="K647" s="718"/>
      <c r="L647" s="1074" t="s">
        <v>19766</v>
      </c>
      <c r="M647" s="1066" t="s">
        <v>19767</v>
      </c>
      <c r="N647" s="525" t="s">
        <v>1678</v>
      </c>
      <c r="O647" s="529">
        <v>0.7</v>
      </c>
      <c r="P647" s="767"/>
      <c r="Q647" s="522"/>
      <c r="R647" s="525"/>
      <c r="S647" s="525"/>
      <c r="T647" s="525"/>
      <c r="U647" s="529"/>
      <c r="V647" s="522"/>
      <c r="W647" s="525"/>
      <c r="X647" s="522"/>
      <c r="Y647" s="530"/>
      <c r="Z647" s="531">
        <f>ROUND(F649*O647,0)</f>
        <v>727</v>
      </c>
      <c r="AA647" s="532"/>
      <c r="AB647" s="533"/>
    </row>
    <row r="648" spans="1:28" ht="16.7" customHeight="1" x14ac:dyDescent="0.15">
      <c r="A648" s="520">
        <v>22</v>
      </c>
      <c r="B648" s="520" t="s">
        <v>20987</v>
      </c>
      <c r="C648" s="540" t="s">
        <v>20988</v>
      </c>
      <c r="D648" s="1081"/>
      <c r="E648" s="1053"/>
      <c r="F648" s="1069"/>
      <c r="G648" s="1069"/>
      <c r="H648" s="1070"/>
      <c r="I648" s="770" t="s">
        <v>10418</v>
      </c>
      <c r="J648" s="525" t="s">
        <v>1678</v>
      </c>
      <c r="K648" s="718">
        <v>0.96499999999999997</v>
      </c>
      <c r="L648" s="1084"/>
      <c r="M648" s="1065"/>
      <c r="N648" s="537"/>
      <c r="P648" s="769"/>
      <c r="Q648" s="534"/>
      <c r="R648" s="537"/>
      <c r="S648" s="537"/>
      <c r="T648" s="537"/>
      <c r="V648" s="534"/>
      <c r="W648" s="537"/>
      <c r="X648" s="534"/>
      <c r="Y648" s="538"/>
      <c r="Z648" s="531">
        <f>ROUND(ROUND(ROUND(F649*K648,0)*O647,0),0)</f>
        <v>702</v>
      </c>
      <c r="AA648" s="539"/>
      <c r="AB648" s="533"/>
    </row>
    <row r="649" spans="1:28" ht="16.7" customHeight="1" x14ac:dyDescent="0.15">
      <c r="A649" s="520">
        <v>22</v>
      </c>
      <c r="B649" s="520" t="s">
        <v>20989</v>
      </c>
      <c r="C649" s="540" t="s">
        <v>20990</v>
      </c>
      <c r="D649" s="1082"/>
      <c r="E649" s="1053"/>
      <c r="F649" s="1035">
        <f>'6生活介護(基本)'!F969</f>
        <v>1039</v>
      </c>
      <c r="G649" s="1035"/>
      <c r="H649" s="541" t="s">
        <v>9</v>
      </c>
      <c r="I649" s="757"/>
      <c r="J649" s="525"/>
      <c r="K649" s="718"/>
      <c r="L649" s="1084"/>
      <c r="M649" s="968" t="s">
        <v>19773</v>
      </c>
      <c r="N649" s="525" t="s">
        <v>1678</v>
      </c>
      <c r="O649" s="529">
        <v>0.5</v>
      </c>
      <c r="P649" s="769"/>
      <c r="Q649" s="534"/>
      <c r="R649" s="537"/>
      <c r="S649" s="537"/>
      <c r="T649" s="537"/>
      <c r="V649" s="534"/>
      <c r="W649" s="537"/>
      <c r="X649" s="534"/>
      <c r="Y649" s="538"/>
      <c r="Z649" s="531">
        <f>ROUND(F649*O649,0)</f>
        <v>520</v>
      </c>
      <c r="AA649" s="539"/>
      <c r="AB649" s="533"/>
    </row>
    <row r="650" spans="1:28" ht="16.7" customHeight="1" x14ac:dyDescent="0.15">
      <c r="A650" s="520">
        <v>22</v>
      </c>
      <c r="B650" s="520" t="s">
        <v>20991</v>
      </c>
      <c r="C650" s="540" t="s">
        <v>20992</v>
      </c>
      <c r="D650" s="1082"/>
      <c r="E650" s="1053"/>
      <c r="F650" s="537"/>
      <c r="H650" s="541"/>
      <c r="I650" s="770" t="s">
        <v>10418</v>
      </c>
      <c r="J650" s="525" t="s">
        <v>1678</v>
      </c>
      <c r="K650" s="718">
        <v>0.96499999999999997</v>
      </c>
      <c r="L650" s="1084"/>
      <c r="M650" s="1065"/>
      <c r="N650" s="537"/>
      <c r="P650" s="769"/>
      <c r="Q650" s="534"/>
      <c r="R650" s="537"/>
      <c r="S650" s="537"/>
      <c r="T650" s="537"/>
      <c r="V650" s="534"/>
      <c r="W650" s="537"/>
      <c r="X650" s="534"/>
      <c r="Y650" s="538"/>
      <c r="Z650" s="531">
        <f>ROUND(ROUND(ROUND(F649*K650,0)*O649,0),0)</f>
        <v>502</v>
      </c>
      <c r="AA650" s="539"/>
      <c r="AB650" s="533"/>
    </row>
    <row r="651" spans="1:28" ht="16.7" customHeight="1" x14ac:dyDescent="0.15">
      <c r="A651" s="520">
        <v>22</v>
      </c>
      <c r="B651" s="520" t="s">
        <v>20993</v>
      </c>
      <c r="C651" s="540" t="s">
        <v>20994</v>
      </c>
      <c r="D651" s="1082"/>
      <c r="E651" s="1053"/>
      <c r="F651" s="537"/>
      <c r="H651" s="541"/>
      <c r="I651" s="757"/>
      <c r="J651" s="525"/>
      <c r="K651" s="718"/>
      <c r="L651" s="1084"/>
      <c r="M651" s="1066" t="s">
        <v>19767</v>
      </c>
      <c r="N651" s="525" t="s">
        <v>1678</v>
      </c>
      <c r="O651" s="529">
        <v>0.7</v>
      </c>
      <c r="P651" s="1077" t="s">
        <v>10423</v>
      </c>
      <c r="Q651" s="936" t="s">
        <v>12821</v>
      </c>
      <c r="R651" s="1067"/>
      <c r="S651" s="1067"/>
      <c r="T651" s="1067"/>
      <c r="U651" s="981"/>
      <c r="V651" s="537"/>
      <c r="W651" s="537"/>
      <c r="X651" s="534"/>
      <c r="Y651" s="538"/>
      <c r="Z651" s="531">
        <f>ROUND(ROUND(F649*O651,0)*U653,0)</f>
        <v>364</v>
      </c>
      <c r="AA651" s="539"/>
      <c r="AB651" s="533"/>
    </row>
    <row r="652" spans="1:28" ht="16.7" customHeight="1" x14ac:dyDescent="0.15">
      <c r="A652" s="520">
        <v>22</v>
      </c>
      <c r="B652" s="520" t="s">
        <v>20995</v>
      </c>
      <c r="C652" s="540" t="s">
        <v>20996</v>
      </c>
      <c r="D652" s="1082"/>
      <c r="E652" s="1053"/>
      <c r="F652" s="537"/>
      <c r="H652" s="541"/>
      <c r="I652" s="770" t="s">
        <v>10418</v>
      </c>
      <c r="J652" s="525" t="s">
        <v>1678</v>
      </c>
      <c r="K652" s="718">
        <v>0.96499999999999997</v>
      </c>
      <c r="L652" s="1084"/>
      <c r="M652" s="1065"/>
      <c r="N652" s="537"/>
      <c r="P652" s="1079"/>
      <c r="Q652" s="1068"/>
      <c r="R652" s="1069"/>
      <c r="S652" s="1069"/>
      <c r="T652" s="1069"/>
      <c r="U652" s="1070"/>
      <c r="V652" s="537"/>
      <c r="W652" s="537"/>
      <c r="X652" s="534"/>
      <c r="Y652" s="538"/>
      <c r="Z652" s="531">
        <f>ROUND(ROUND(ROUND(ROUND(F649*K652,0)*O651,0)*U653,0),0)</f>
        <v>351</v>
      </c>
      <c r="AA652" s="539"/>
      <c r="AB652" s="533"/>
    </row>
    <row r="653" spans="1:28" ht="16.7" customHeight="1" x14ac:dyDescent="0.15">
      <c r="A653" s="520">
        <v>22</v>
      </c>
      <c r="B653" s="520" t="s">
        <v>20997</v>
      </c>
      <c r="C653" s="540" t="s">
        <v>20998</v>
      </c>
      <c r="D653" s="771"/>
      <c r="E653" s="542"/>
      <c r="F653" s="534"/>
      <c r="H653" s="541"/>
      <c r="I653" s="757"/>
      <c r="J653" s="525"/>
      <c r="K653" s="718"/>
      <c r="L653" s="1084"/>
      <c r="M653" s="968" t="s">
        <v>19773</v>
      </c>
      <c r="N653" s="525" t="s">
        <v>1678</v>
      </c>
      <c r="O653" s="529">
        <v>0.5</v>
      </c>
      <c r="P653" s="1022"/>
      <c r="Q653" s="772"/>
      <c r="R653" s="776"/>
      <c r="S653" s="776"/>
      <c r="T653" s="537" t="s">
        <v>1678</v>
      </c>
      <c r="U653" s="502">
        <v>0.5</v>
      </c>
      <c r="V653" s="534"/>
      <c r="W653" s="537"/>
      <c r="X653" s="534"/>
      <c r="Y653" s="538"/>
      <c r="Z653" s="531">
        <f>ROUND(ROUND(F649*O653,0)*U653,0)</f>
        <v>260</v>
      </c>
      <c r="AA653" s="539"/>
      <c r="AB653" s="533"/>
    </row>
    <row r="654" spans="1:28" ht="16.7" customHeight="1" x14ac:dyDescent="0.15">
      <c r="A654" s="520">
        <v>22</v>
      </c>
      <c r="B654" s="520" t="s">
        <v>20999</v>
      </c>
      <c r="C654" s="540" t="s">
        <v>21000</v>
      </c>
      <c r="D654" s="771"/>
      <c r="E654" s="542"/>
      <c r="F654" s="534"/>
      <c r="H654" s="541"/>
      <c r="I654" s="770" t="s">
        <v>10418</v>
      </c>
      <c r="J654" s="525" t="s">
        <v>1678</v>
      </c>
      <c r="K654" s="718">
        <v>0.96499999999999997</v>
      </c>
      <c r="L654" s="1084"/>
      <c r="M654" s="1065"/>
      <c r="N654" s="537"/>
      <c r="P654" s="1022"/>
      <c r="Q654" s="772"/>
      <c r="R654" s="776"/>
      <c r="S654" s="776"/>
      <c r="T654" s="537"/>
      <c r="V654" s="534"/>
      <c r="W654" s="537"/>
      <c r="X654" s="534"/>
      <c r="Y654" s="538"/>
      <c r="Z654" s="531">
        <f>ROUND(ROUND(ROUND(ROUND(F649*K654,0)*O653,0),0)*U653,0)</f>
        <v>251</v>
      </c>
      <c r="AA654" s="539"/>
      <c r="AB654" s="533"/>
    </row>
    <row r="655" spans="1:28" ht="16.7" customHeight="1" x14ac:dyDescent="0.15">
      <c r="A655" s="520">
        <v>22</v>
      </c>
      <c r="B655" s="520" t="s">
        <v>21001</v>
      </c>
      <c r="C655" s="540" t="s">
        <v>21002</v>
      </c>
      <c r="D655" s="771"/>
      <c r="E655" s="542"/>
      <c r="F655" s="534"/>
      <c r="H655" s="541"/>
      <c r="I655" s="757"/>
      <c r="J655" s="525"/>
      <c r="K655" s="718"/>
      <c r="L655" s="1084"/>
      <c r="M655" s="1066" t="s">
        <v>19767</v>
      </c>
      <c r="N655" s="525" t="s">
        <v>1678</v>
      </c>
      <c r="O655" s="529">
        <v>0.7</v>
      </c>
      <c r="P655" s="1079"/>
      <c r="Q655" s="936" t="s">
        <v>12830</v>
      </c>
      <c r="R655" s="1067"/>
      <c r="S655" s="1067"/>
      <c r="T655" s="1067"/>
      <c r="U655" s="981"/>
      <c r="V655" s="537"/>
      <c r="W655" s="537"/>
      <c r="X655" s="534"/>
      <c r="Y655" s="538"/>
      <c r="Z655" s="531">
        <f>ROUND(ROUND(F649*O655,0)*U657,0)</f>
        <v>509</v>
      </c>
      <c r="AA655" s="539"/>
      <c r="AB655" s="533"/>
    </row>
    <row r="656" spans="1:28" ht="16.7" customHeight="1" x14ac:dyDescent="0.15">
      <c r="A656" s="520">
        <v>22</v>
      </c>
      <c r="B656" s="520" t="s">
        <v>21003</v>
      </c>
      <c r="C656" s="540" t="s">
        <v>21004</v>
      </c>
      <c r="D656" s="771"/>
      <c r="E656" s="542"/>
      <c r="F656" s="534"/>
      <c r="H656" s="541"/>
      <c r="I656" s="770" t="s">
        <v>10418</v>
      </c>
      <c r="J656" s="525" t="s">
        <v>1678</v>
      </c>
      <c r="K656" s="718">
        <v>0.96499999999999997</v>
      </c>
      <c r="L656" s="1084"/>
      <c r="M656" s="1065"/>
      <c r="N656" s="537"/>
      <c r="P656" s="1079"/>
      <c r="Q656" s="1068"/>
      <c r="R656" s="1069"/>
      <c r="S656" s="1069"/>
      <c r="T656" s="1069"/>
      <c r="U656" s="1070"/>
      <c r="V656" s="537"/>
      <c r="W656" s="537"/>
      <c r="X656" s="534"/>
      <c r="Y656" s="538"/>
      <c r="Z656" s="531">
        <f>ROUND(ROUND(ROUND(ROUND(F649*K656,0)*O655,0)*U657,0),0)</f>
        <v>491</v>
      </c>
      <c r="AA656" s="539"/>
      <c r="AB656" s="533"/>
    </row>
    <row r="657" spans="1:28" ht="16.7" customHeight="1" x14ac:dyDescent="0.15">
      <c r="A657" s="520">
        <v>22</v>
      </c>
      <c r="B657" s="520" t="s">
        <v>21005</v>
      </c>
      <c r="C657" s="540" t="s">
        <v>21006</v>
      </c>
      <c r="D657" s="771"/>
      <c r="E657" s="542"/>
      <c r="F657" s="534"/>
      <c r="H657" s="541"/>
      <c r="I657" s="757"/>
      <c r="J657" s="525"/>
      <c r="K657" s="718"/>
      <c r="L657" s="1084"/>
      <c r="M657" s="968" t="s">
        <v>19773</v>
      </c>
      <c r="N657" s="525" t="s">
        <v>1678</v>
      </c>
      <c r="O657" s="529">
        <v>0.5</v>
      </c>
      <c r="P657" s="1022"/>
      <c r="Q657" s="772"/>
      <c r="R657" s="776"/>
      <c r="S657" s="776"/>
      <c r="T657" s="537" t="s">
        <v>1678</v>
      </c>
      <c r="U657" s="502">
        <v>0.7</v>
      </c>
      <c r="V657" s="534"/>
      <c r="W657" s="537"/>
      <c r="X657" s="534"/>
      <c r="Y657" s="538"/>
      <c r="Z657" s="531">
        <f>ROUND(ROUND(F649*O657,0)*U657,0)</f>
        <v>364</v>
      </c>
      <c r="AA657" s="539"/>
      <c r="AB657" s="533"/>
    </row>
    <row r="658" spans="1:28" ht="16.7" customHeight="1" x14ac:dyDescent="0.15">
      <c r="A658" s="520">
        <v>22</v>
      </c>
      <c r="B658" s="520" t="s">
        <v>21007</v>
      </c>
      <c r="C658" s="540" t="s">
        <v>21008</v>
      </c>
      <c r="D658" s="771"/>
      <c r="E658" s="542"/>
      <c r="F658" s="534"/>
      <c r="H658" s="541"/>
      <c r="I658" s="770" t="s">
        <v>10418</v>
      </c>
      <c r="J658" s="525" t="s">
        <v>1678</v>
      </c>
      <c r="K658" s="718">
        <v>0.96499999999999997</v>
      </c>
      <c r="L658" s="1084"/>
      <c r="M658" s="1065"/>
      <c r="N658" s="537"/>
      <c r="P658" s="1022"/>
      <c r="Q658" s="772"/>
      <c r="R658" s="776"/>
      <c r="S658" s="776"/>
      <c r="T658" s="537"/>
      <c r="V658" s="534"/>
      <c r="W658" s="537"/>
      <c r="X658" s="534"/>
      <c r="Y658" s="538"/>
      <c r="Z658" s="531">
        <f>ROUND(ROUND(ROUND(ROUND(F649*K658,0)*O657,0),0)*U657,0)</f>
        <v>351</v>
      </c>
      <c r="AA658" s="539"/>
      <c r="AB658" s="533"/>
    </row>
    <row r="659" spans="1:28" ht="16.7" customHeight="1" x14ac:dyDescent="0.15">
      <c r="A659" s="520">
        <v>22</v>
      </c>
      <c r="B659" s="520" t="s">
        <v>21009</v>
      </c>
      <c r="C659" s="540" t="s">
        <v>21010</v>
      </c>
      <c r="D659" s="771"/>
      <c r="E659" s="542"/>
      <c r="F659" s="534"/>
      <c r="H659" s="541"/>
      <c r="I659" s="757"/>
      <c r="J659" s="525"/>
      <c r="K659" s="718"/>
      <c r="L659" s="1084"/>
      <c r="M659" s="1066" t="s">
        <v>19767</v>
      </c>
      <c r="N659" s="525" t="s">
        <v>1678</v>
      </c>
      <c r="O659" s="529">
        <v>0.7</v>
      </c>
      <c r="P659" s="1077" t="s">
        <v>14959</v>
      </c>
      <c r="Q659" s="936" t="s">
        <v>12840</v>
      </c>
      <c r="R659" s="1067"/>
      <c r="S659" s="1067"/>
      <c r="T659" s="1067"/>
      <c r="U659" s="981"/>
      <c r="V659" s="537"/>
      <c r="W659" s="537"/>
      <c r="X659" s="534"/>
      <c r="Y659" s="538"/>
      <c r="Z659" s="531">
        <f>ROUND(ROUND(F649*O659,0)*U661,0)</f>
        <v>509</v>
      </c>
      <c r="AA659" s="539"/>
      <c r="AB659" s="533"/>
    </row>
    <row r="660" spans="1:28" ht="16.7" customHeight="1" x14ac:dyDescent="0.15">
      <c r="A660" s="520">
        <v>22</v>
      </c>
      <c r="B660" s="520" t="s">
        <v>21011</v>
      </c>
      <c r="C660" s="540" t="s">
        <v>21012</v>
      </c>
      <c r="D660" s="771"/>
      <c r="E660" s="542"/>
      <c r="F660" s="534"/>
      <c r="H660" s="541"/>
      <c r="I660" s="770" t="s">
        <v>10418</v>
      </c>
      <c r="J660" s="525" t="s">
        <v>1678</v>
      </c>
      <c r="K660" s="718">
        <v>0.96499999999999997</v>
      </c>
      <c r="L660" s="1084"/>
      <c r="M660" s="1065"/>
      <c r="N660" s="537"/>
      <c r="P660" s="1079"/>
      <c r="Q660" s="1068"/>
      <c r="R660" s="1069"/>
      <c r="S660" s="1069"/>
      <c r="T660" s="1069"/>
      <c r="U660" s="1070"/>
      <c r="V660" s="537"/>
      <c r="W660" s="537"/>
      <c r="X660" s="534"/>
      <c r="Y660" s="538"/>
      <c r="Z660" s="531">
        <f>ROUND(ROUND(ROUND(ROUND(F649*K660,0)*O659,0)*U661,0),0)</f>
        <v>491</v>
      </c>
      <c r="AA660" s="539"/>
      <c r="AB660" s="533"/>
    </row>
    <row r="661" spans="1:28" ht="16.7" customHeight="1" x14ac:dyDescent="0.15">
      <c r="A661" s="520">
        <v>22</v>
      </c>
      <c r="B661" s="520" t="s">
        <v>21013</v>
      </c>
      <c r="C661" s="540" t="s">
        <v>21014</v>
      </c>
      <c r="D661" s="771"/>
      <c r="E661" s="542"/>
      <c r="F661" s="534"/>
      <c r="H661" s="541"/>
      <c r="I661" s="757"/>
      <c r="J661" s="525"/>
      <c r="K661" s="718"/>
      <c r="L661" s="1084"/>
      <c r="M661" s="968" t="s">
        <v>19773</v>
      </c>
      <c r="N661" s="525" t="s">
        <v>1678</v>
      </c>
      <c r="O661" s="529">
        <v>0.5</v>
      </c>
      <c r="P661" s="1022"/>
      <c r="Q661" s="772"/>
      <c r="R661" s="776"/>
      <c r="S661" s="776"/>
      <c r="T661" s="537" t="s">
        <v>1678</v>
      </c>
      <c r="U661" s="502">
        <v>0.7</v>
      </c>
      <c r="V661" s="534"/>
      <c r="W661" s="537"/>
      <c r="X661" s="534"/>
      <c r="Y661" s="538"/>
      <c r="Z661" s="531">
        <f>ROUND(ROUND(F649*O661,0)*U661,0)</f>
        <v>364</v>
      </c>
      <c r="AA661" s="539"/>
      <c r="AB661" s="533"/>
    </row>
    <row r="662" spans="1:28" ht="16.7" customHeight="1" x14ac:dyDescent="0.15">
      <c r="A662" s="520">
        <v>22</v>
      </c>
      <c r="B662" s="520" t="s">
        <v>21015</v>
      </c>
      <c r="C662" s="540" t="s">
        <v>21016</v>
      </c>
      <c r="D662" s="771"/>
      <c r="E662" s="542"/>
      <c r="F662" s="534"/>
      <c r="H662" s="541"/>
      <c r="I662" s="770" t="s">
        <v>10418</v>
      </c>
      <c r="J662" s="525" t="s">
        <v>1678</v>
      </c>
      <c r="K662" s="718">
        <v>0.96499999999999997</v>
      </c>
      <c r="L662" s="1084"/>
      <c r="M662" s="1065"/>
      <c r="N662" s="537"/>
      <c r="P662" s="1022"/>
      <c r="Q662" s="772"/>
      <c r="R662" s="776"/>
      <c r="S662" s="776"/>
      <c r="T662" s="537"/>
      <c r="V662" s="534"/>
      <c r="W662" s="537"/>
      <c r="X662" s="534"/>
      <c r="Y662" s="538"/>
      <c r="Z662" s="531">
        <f>ROUND(ROUND(ROUND(ROUND(F649*K662,0)*O661,0),0)*U661,0)</f>
        <v>351</v>
      </c>
      <c r="AA662" s="539"/>
      <c r="AB662" s="533"/>
    </row>
    <row r="663" spans="1:28" ht="16.7" customHeight="1" x14ac:dyDescent="0.15">
      <c r="A663" s="520">
        <v>22</v>
      </c>
      <c r="B663" s="520" t="s">
        <v>21017</v>
      </c>
      <c r="C663" s="540" t="s">
        <v>21018</v>
      </c>
      <c r="D663" s="771"/>
      <c r="E663" s="542"/>
      <c r="F663" s="534"/>
      <c r="H663" s="541"/>
      <c r="I663" s="757"/>
      <c r="J663" s="525"/>
      <c r="K663" s="718"/>
      <c r="L663" s="774"/>
      <c r="M663" s="1066" t="s">
        <v>19767</v>
      </c>
      <c r="N663" s="525" t="s">
        <v>1678</v>
      </c>
      <c r="O663" s="529">
        <v>0.7</v>
      </c>
      <c r="P663" s="767"/>
      <c r="Q663" s="522"/>
      <c r="R663" s="525"/>
      <c r="S663" s="525"/>
      <c r="T663" s="525"/>
      <c r="U663" s="529"/>
      <c r="V663" s="936" t="s">
        <v>11906</v>
      </c>
      <c r="W663" s="947"/>
      <c r="X663" s="534"/>
      <c r="Y663" s="538"/>
      <c r="Z663" s="531">
        <f>ROUND(ROUND(F649*O663,0)*W667,0)</f>
        <v>720</v>
      </c>
      <c r="AA663" s="539"/>
      <c r="AB663" s="533"/>
    </row>
    <row r="664" spans="1:28" ht="16.7" customHeight="1" x14ac:dyDescent="0.15">
      <c r="A664" s="520">
        <v>22</v>
      </c>
      <c r="B664" s="520" t="s">
        <v>21019</v>
      </c>
      <c r="C664" s="540" t="s">
        <v>21020</v>
      </c>
      <c r="D664" s="771"/>
      <c r="E664" s="542"/>
      <c r="F664" s="534"/>
      <c r="H664" s="541"/>
      <c r="I664" s="770" t="s">
        <v>10418</v>
      </c>
      <c r="J664" s="525" t="s">
        <v>1678</v>
      </c>
      <c r="K664" s="718">
        <v>0.96499999999999997</v>
      </c>
      <c r="L664" s="774"/>
      <c r="M664" s="1065"/>
      <c r="N664" s="537"/>
      <c r="P664" s="769"/>
      <c r="Q664" s="534"/>
      <c r="R664" s="537"/>
      <c r="S664" s="537"/>
      <c r="T664" s="537"/>
      <c r="V664" s="1068"/>
      <c r="W664" s="1069"/>
      <c r="X664" s="534"/>
      <c r="Y664" s="538"/>
      <c r="Z664" s="531">
        <f>ROUND(ROUND(ROUND(ROUND(F649*K664,0)*O663,0),0)*W667,0)</f>
        <v>696</v>
      </c>
      <c r="AA664" s="539"/>
      <c r="AB664" s="533"/>
    </row>
    <row r="665" spans="1:28" ht="16.7" customHeight="1" x14ac:dyDescent="0.15">
      <c r="A665" s="520">
        <v>22</v>
      </c>
      <c r="B665" s="520" t="s">
        <v>21021</v>
      </c>
      <c r="C665" s="540" t="s">
        <v>21022</v>
      </c>
      <c r="D665" s="771"/>
      <c r="E665" s="542"/>
      <c r="F665" s="534"/>
      <c r="H665" s="541"/>
      <c r="I665" s="757"/>
      <c r="J665" s="525"/>
      <c r="K665" s="718"/>
      <c r="L665" s="774"/>
      <c r="M665" s="968" t="s">
        <v>19773</v>
      </c>
      <c r="N665" s="525" t="s">
        <v>1678</v>
      </c>
      <c r="O665" s="529">
        <v>0.5</v>
      </c>
      <c r="P665" s="769"/>
      <c r="Q665" s="534"/>
      <c r="R665" s="537"/>
      <c r="S665" s="537"/>
      <c r="T665" s="537"/>
      <c r="V665" s="1068"/>
      <c r="W665" s="1069"/>
      <c r="X665" s="534"/>
      <c r="Y665" s="538"/>
      <c r="Z665" s="531">
        <f>ROUND(ROUND(F649*O665,0)*W667,0)</f>
        <v>515</v>
      </c>
      <c r="AA665" s="539"/>
      <c r="AB665" s="533"/>
    </row>
    <row r="666" spans="1:28" ht="16.7" customHeight="1" x14ac:dyDescent="0.15">
      <c r="A666" s="520">
        <v>22</v>
      </c>
      <c r="B666" s="520" t="s">
        <v>21023</v>
      </c>
      <c r="C666" s="540" t="s">
        <v>21024</v>
      </c>
      <c r="D666" s="771"/>
      <c r="E666" s="542"/>
      <c r="F666" s="534"/>
      <c r="H666" s="541"/>
      <c r="I666" s="770" t="s">
        <v>10418</v>
      </c>
      <c r="J666" s="525" t="s">
        <v>1678</v>
      </c>
      <c r="K666" s="718">
        <v>0.96499999999999997</v>
      </c>
      <c r="L666" s="774"/>
      <c r="M666" s="1065"/>
      <c r="N666" s="537"/>
      <c r="P666" s="769"/>
      <c r="Q666" s="534"/>
      <c r="R666" s="537"/>
      <c r="S666" s="537"/>
      <c r="T666" s="537"/>
      <c r="V666" s="1068"/>
      <c r="W666" s="1069"/>
      <c r="X666" s="534"/>
      <c r="Y666" s="538"/>
      <c r="Z666" s="531">
        <f>ROUND(ROUND(ROUND(ROUND(F649*K666,0)*O665,0),0)*W667,0)</f>
        <v>497</v>
      </c>
      <c r="AA666" s="539"/>
      <c r="AB666" s="533"/>
    </row>
    <row r="667" spans="1:28" ht="16.7" customHeight="1" x14ac:dyDescent="0.15">
      <c r="A667" s="520">
        <v>22</v>
      </c>
      <c r="B667" s="520" t="s">
        <v>21025</v>
      </c>
      <c r="C667" s="540" t="s">
        <v>21026</v>
      </c>
      <c r="D667" s="771"/>
      <c r="E667" s="542"/>
      <c r="F667" s="534"/>
      <c r="H667" s="541"/>
      <c r="I667" s="757"/>
      <c r="J667" s="525"/>
      <c r="K667" s="718"/>
      <c r="L667" s="774"/>
      <c r="M667" s="1066" t="s">
        <v>19767</v>
      </c>
      <c r="N667" s="525" t="s">
        <v>1678</v>
      </c>
      <c r="O667" s="529">
        <v>0.7</v>
      </c>
      <c r="P667" s="1077" t="s">
        <v>10423</v>
      </c>
      <c r="Q667" s="936" t="s">
        <v>12821</v>
      </c>
      <c r="R667" s="1067"/>
      <c r="S667" s="1067"/>
      <c r="T667" s="1067"/>
      <c r="U667" s="1067"/>
      <c r="V667" s="534" t="s">
        <v>1678</v>
      </c>
      <c r="W667" s="766">
        <v>0.99099999999999999</v>
      </c>
      <c r="X667" s="534"/>
      <c r="Y667" s="538"/>
      <c r="Z667" s="531">
        <f>ROUND(ROUND(ROUND(F649*O667,0)*U669,0)*W667,0)</f>
        <v>361</v>
      </c>
      <c r="AA667" s="539"/>
      <c r="AB667" s="533"/>
    </row>
    <row r="668" spans="1:28" ht="16.7" customHeight="1" x14ac:dyDescent="0.15">
      <c r="A668" s="520">
        <v>22</v>
      </c>
      <c r="B668" s="520" t="s">
        <v>21027</v>
      </c>
      <c r="C668" s="540" t="s">
        <v>21028</v>
      </c>
      <c r="D668" s="771"/>
      <c r="E668" s="542"/>
      <c r="F668" s="534"/>
      <c r="H668" s="541"/>
      <c r="I668" s="770" t="s">
        <v>10418</v>
      </c>
      <c r="J668" s="525" t="s">
        <v>1678</v>
      </c>
      <c r="K668" s="718">
        <v>0.96499999999999997</v>
      </c>
      <c r="L668" s="774"/>
      <c r="M668" s="1065"/>
      <c r="N668" s="537"/>
      <c r="P668" s="1079"/>
      <c r="Q668" s="1068"/>
      <c r="R668" s="1069"/>
      <c r="S668" s="1069"/>
      <c r="T668" s="1069"/>
      <c r="U668" s="1069"/>
      <c r="V668" s="159"/>
      <c r="W668" s="160"/>
      <c r="X668" s="534"/>
      <c r="Y668" s="538"/>
      <c r="Z668" s="531">
        <f>ROUND(ROUND(ROUND(ROUND(ROUND(F649*K668,0)*O667,0)*U669,0),0)*W667,0)</f>
        <v>348</v>
      </c>
      <c r="AA668" s="539"/>
      <c r="AB668" s="533"/>
    </row>
    <row r="669" spans="1:28" ht="16.7" customHeight="1" x14ac:dyDescent="0.15">
      <c r="A669" s="520">
        <v>22</v>
      </c>
      <c r="B669" s="520" t="s">
        <v>21029</v>
      </c>
      <c r="C669" s="540" t="s">
        <v>21030</v>
      </c>
      <c r="D669" s="771"/>
      <c r="E669" s="542"/>
      <c r="F669" s="534"/>
      <c r="H669" s="541"/>
      <c r="I669" s="757"/>
      <c r="J669" s="525"/>
      <c r="K669" s="718"/>
      <c r="L669" s="774"/>
      <c r="M669" s="968" t="s">
        <v>19773</v>
      </c>
      <c r="N669" s="525" t="s">
        <v>1678</v>
      </c>
      <c r="O669" s="529">
        <v>0.5</v>
      </c>
      <c r="P669" s="1022"/>
      <c r="Q669" s="772"/>
      <c r="R669" s="776"/>
      <c r="S669" s="776"/>
      <c r="T669" s="537" t="s">
        <v>1678</v>
      </c>
      <c r="U669" s="502">
        <v>0.5</v>
      </c>
      <c r="V669" s="159"/>
      <c r="W669" s="160"/>
      <c r="X669" s="534"/>
      <c r="Y669" s="538"/>
      <c r="Z669" s="531">
        <f>ROUND(ROUND(ROUND(F649*O669,0)*U669,0)*W667,0)</f>
        <v>258</v>
      </c>
      <c r="AA669" s="539"/>
      <c r="AB669" s="533"/>
    </row>
    <row r="670" spans="1:28" ht="16.7" customHeight="1" x14ac:dyDescent="0.15">
      <c r="A670" s="520">
        <v>22</v>
      </c>
      <c r="B670" s="520" t="s">
        <v>21031</v>
      </c>
      <c r="C670" s="540" t="s">
        <v>21032</v>
      </c>
      <c r="D670" s="771"/>
      <c r="E670" s="542"/>
      <c r="F670" s="534"/>
      <c r="H670" s="541"/>
      <c r="I670" s="770" t="s">
        <v>10418</v>
      </c>
      <c r="J670" s="525" t="s">
        <v>1678</v>
      </c>
      <c r="K670" s="718">
        <v>0.96499999999999997</v>
      </c>
      <c r="L670" s="774"/>
      <c r="M670" s="1065"/>
      <c r="N670" s="537"/>
      <c r="P670" s="1022"/>
      <c r="Q670" s="772"/>
      <c r="R670" s="776"/>
      <c r="S670" s="776"/>
      <c r="T670" s="537"/>
      <c r="V670" s="534"/>
      <c r="W670" s="537"/>
      <c r="X670" s="534"/>
      <c r="Y670" s="538"/>
      <c r="Z670" s="531">
        <f>ROUND(ROUND(ROUND(ROUND(ROUND(F649*K670,0)*O669,0),0)*U669,0)*W667,0)</f>
        <v>249</v>
      </c>
      <c r="AA670" s="539"/>
      <c r="AB670" s="533"/>
    </row>
    <row r="671" spans="1:28" ht="16.7" customHeight="1" x14ac:dyDescent="0.15">
      <c r="A671" s="520">
        <v>22</v>
      </c>
      <c r="B671" s="520" t="s">
        <v>21033</v>
      </c>
      <c r="C671" s="540" t="s">
        <v>21034</v>
      </c>
      <c r="D671" s="771"/>
      <c r="E671" s="542"/>
      <c r="F671" s="534"/>
      <c r="H671" s="541"/>
      <c r="I671" s="757"/>
      <c r="J671" s="525"/>
      <c r="K671" s="718"/>
      <c r="L671" s="774"/>
      <c r="M671" s="1066" t="s">
        <v>19767</v>
      </c>
      <c r="N671" s="525" t="s">
        <v>1678</v>
      </c>
      <c r="O671" s="529">
        <v>0.7</v>
      </c>
      <c r="P671" s="1079"/>
      <c r="Q671" s="936" t="s">
        <v>12830</v>
      </c>
      <c r="R671" s="1067"/>
      <c r="S671" s="1067"/>
      <c r="T671" s="1067"/>
      <c r="U671" s="981"/>
      <c r="V671" s="537"/>
      <c r="W671" s="537"/>
      <c r="X671" s="534"/>
      <c r="Y671" s="538"/>
      <c r="Z671" s="531">
        <f>ROUND(ROUND(ROUND(F649*O671,0)*U673,0)*W667,0)</f>
        <v>504</v>
      </c>
      <c r="AA671" s="539"/>
      <c r="AB671" s="533"/>
    </row>
    <row r="672" spans="1:28" ht="16.7" customHeight="1" x14ac:dyDescent="0.15">
      <c r="A672" s="520">
        <v>22</v>
      </c>
      <c r="B672" s="520" t="s">
        <v>21035</v>
      </c>
      <c r="C672" s="540" t="s">
        <v>21036</v>
      </c>
      <c r="D672" s="771"/>
      <c r="E672" s="542"/>
      <c r="F672" s="534"/>
      <c r="H672" s="541"/>
      <c r="I672" s="770" t="s">
        <v>10418</v>
      </c>
      <c r="J672" s="525" t="s">
        <v>1678</v>
      </c>
      <c r="K672" s="718">
        <v>0.96499999999999997</v>
      </c>
      <c r="L672" s="774"/>
      <c r="M672" s="1065"/>
      <c r="N672" s="537"/>
      <c r="P672" s="1079"/>
      <c r="Q672" s="1068"/>
      <c r="R672" s="1069"/>
      <c r="S672" s="1069"/>
      <c r="T672" s="1069"/>
      <c r="U672" s="1070"/>
      <c r="V672" s="537"/>
      <c r="W672" s="537"/>
      <c r="X672" s="534"/>
      <c r="Y672" s="538"/>
      <c r="Z672" s="531">
        <f>ROUND(ROUND(ROUND(ROUND(ROUND(F649*K672,0)*O671,0)*U673,0),0)*W667,0)</f>
        <v>487</v>
      </c>
      <c r="AA672" s="539"/>
      <c r="AB672" s="533"/>
    </row>
    <row r="673" spans="1:28" ht="16.7" customHeight="1" x14ac:dyDescent="0.15">
      <c r="A673" s="520">
        <v>22</v>
      </c>
      <c r="B673" s="520" t="s">
        <v>21037</v>
      </c>
      <c r="C673" s="540" t="s">
        <v>21038</v>
      </c>
      <c r="D673" s="771"/>
      <c r="E673" s="542"/>
      <c r="F673" s="534"/>
      <c r="H673" s="541"/>
      <c r="I673" s="757"/>
      <c r="J673" s="525"/>
      <c r="K673" s="718"/>
      <c r="L673" s="774"/>
      <c r="M673" s="968" t="s">
        <v>19773</v>
      </c>
      <c r="N673" s="525" t="s">
        <v>1678</v>
      </c>
      <c r="O673" s="529">
        <v>0.5</v>
      </c>
      <c r="P673" s="1022"/>
      <c r="Q673" s="772"/>
      <c r="R673" s="776"/>
      <c r="S673" s="776"/>
      <c r="T673" s="537" t="s">
        <v>1678</v>
      </c>
      <c r="U673" s="502">
        <v>0.7</v>
      </c>
      <c r="V673" s="534"/>
      <c r="W673" s="537"/>
      <c r="X673" s="534"/>
      <c r="Y673" s="538"/>
      <c r="Z673" s="531">
        <f>ROUND(ROUND(ROUND(F649*O673,0)*U673,0)*W667,0)</f>
        <v>361</v>
      </c>
      <c r="AA673" s="539"/>
      <c r="AB673" s="533"/>
    </row>
    <row r="674" spans="1:28" ht="16.7" customHeight="1" x14ac:dyDescent="0.15">
      <c r="A674" s="520">
        <v>22</v>
      </c>
      <c r="B674" s="520" t="s">
        <v>21039</v>
      </c>
      <c r="C674" s="540" t="s">
        <v>21040</v>
      </c>
      <c r="D674" s="771"/>
      <c r="E674" s="542"/>
      <c r="F674" s="534"/>
      <c r="H674" s="541"/>
      <c r="I674" s="770" t="s">
        <v>10418</v>
      </c>
      <c r="J674" s="525" t="s">
        <v>1678</v>
      </c>
      <c r="K674" s="718">
        <v>0.96499999999999997</v>
      </c>
      <c r="L674" s="774"/>
      <c r="M674" s="1065"/>
      <c r="N674" s="537"/>
      <c r="P674" s="1022"/>
      <c r="Q674" s="772"/>
      <c r="R674" s="776"/>
      <c r="S674" s="776"/>
      <c r="T674" s="537"/>
      <c r="V674" s="534"/>
      <c r="W674" s="537"/>
      <c r="X674" s="534"/>
      <c r="Y674" s="538"/>
      <c r="Z674" s="531">
        <f>ROUND(ROUND(ROUND(ROUND(ROUND(F649*K674,0)*O673,0),0)*U673,0)*W667,0)</f>
        <v>348</v>
      </c>
      <c r="AA674" s="539"/>
      <c r="AB674" s="533"/>
    </row>
    <row r="675" spans="1:28" ht="16.7" customHeight="1" x14ac:dyDescent="0.15">
      <c r="A675" s="520">
        <v>22</v>
      </c>
      <c r="B675" s="520" t="s">
        <v>21041</v>
      </c>
      <c r="C675" s="540" t="s">
        <v>21042</v>
      </c>
      <c r="D675" s="771"/>
      <c r="E675" s="542"/>
      <c r="F675" s="534"/>
      <c r="H675" s="541"/>
      <c r="I675" s="757"/>
      <c r="J675" s="525"/>
      <c r="K675" s="718"/>
      <c r="L675" s="774"/>
      <c r="M675" s="1066" t="s">
        <v>19767</v>
      </c>
      <c r="N675" s="525" t="s">
        <v>1678</v>
      </c>
      <c r="O675" s="529">
        <v>0.7</v>
      </c>
      <c r="P675" s="1077" t="s">
        <v>14959</v>
      </c>
      <c r="Q675" s="936" t="s">
        <v>12840</v>
      </c>
      <c r="R675" s="1067"/>
      <c r="S675" s="1067"/>
      <c r="T675" s="1067"/>
      <c r="U675" s="981"/>
      <c r="V675" s="537"/>
      <c r="W675" s="537"/>
      <c r="X675" s="534"/>
      <c r="Y675" s="538"/>
      <c r="Z675" s="531">
        <f>ROUND(ROUND(ROUND(F649*O675,0)*U677,0)*W667,0)</f>
        <v>504</v>
      </c>
      <c r="AA675" s="539"/>
      <c r="AB675" s="533"/>
    </row>
    <row r="676" spans="1:28" ht="16.7" customHeight="1" x14ac:dyDescent="0.15">
      <c r="A676" s="520">
        <v>22</v>
      </c>
      <c r="B676" s="520" t="s">
        <v>21043</v>
      </c>
      <c r="C676" s="540" t="s">
        <v>21044</v>
      </c>
      <c r="D676" s="771"/>
      <c r="E676" s="542"/>
      <c r="F676" s="534"/>
      <c r="H676" s="541"/>
      <c r="I676" s="770" t="s">
        <v>10418</v>
      </c>
      <c r="J676" s="525" t="s">
        <v>1678</v>
      </c>
      <c r="K676" s="718">
        <v>0.96499999999999997</v>
      </c>
      <c r="L676" s="774"/>
      <c r="M676" s="1065"/>
      <c r="N676" s="537"/>
      <c r="P676" s="1079"/>
      <c r="Q676" s="1068"/>
      <c r="R676" s="1069"/>
      <c r="S676" s="1069"/>
      <c r="T676" s="1069"/>
      <c r="U676" s="1070"/>
      <c r="V676" s="537"/>
      <c r="W676" s="537"/>
      <c r="X676" s="534"/>
      <c r="Y676" s="538"/>
      <c r="Z676" s="531">
        <f>ROUND(ROUND(ROUND(ROUND(ROUND(F649*K676,0)*O675,0)*U677,0),0)*W667,0)</f>
        <v>487</v>
      </c>
      <c r="AA676" s="539"/>
      <c r="AB676" s="533"/>
    </row>
    <row r="677" spans="1:28" ht="16.7" customHeight="1" x14ac:dyDescent="0.15">
      <c r="A677" s="520">
        <v>22</v>
      </c>
      <c r="B677" s="520" t="s">
        <v>21045</v>
      </c>
      <c r="C677" s="540" t="s">
        <v>21046</v>
      </c>
      <c r="D677" s="771"/>
      <c r="E677" s="542"/>
      <c r="F677" s="534"/>
      <c r="H677" s="541"/>
      <c r="I677" s="757"/>
      <c r="J677" s="525"/>
      <c r="K677" s="718"/>
      <c r="L677" s="774"/>
      <c r="M677" s="968" t="s">
        <v>19773</v>
      </c>
      <c r="N677" s="525" t="s">
        <v>1678</v>
      </c>
      <c r="O677" s="529">
        <v>0.5</v>
      </c>
      <c r="P677" s="1022"/>
      <c r="Q677" s="772"/>
      <c r="R677" s="776"/>
      <c r="S677" s="776"/>
      <c r="T677" s="537" t="s">
        <v>1678</v>
      </c>
      <c r="U677" s="502">
        <v>0.7</v>
      </c>
      <c r="V677" s="534"/>
      <c r="W677" s="537"/>
      <c r="X677" s="534"/>
      <c r="Y677" s="538"/>
      <c r="Z677" s="531">
        <f>ROUND(ROUND(ROUND(F649*O677,0)*U677,0)*W667,0)</f>
        <v>361</v>
      </c>
      <c r="AA677" s="539"/>
      <c r="AB677" s="533"/>
    </row>
    <row r="678" spans="1:28" ht="16.7" customHeight="1" x14ac:dyDescent="0.15">
      <c r="A678" s="520">
        <v>22</v>
      </c>
      <c r="B678" s="520" t="s">
        <v>21047</v>
      </c>
      <c r="C678" s="540" t="s">
        <v>21048</v>
      </c>
      <c r="D678" s="771"/>
      <c r="E678" s="542"/>
      <c r="F678" s="534"/>
      <c r="H678" s="541"/>
      <c r="I678" s="770" t="s">
        <v>10418</v>
      </c>
      <c r="J678" s="525" t="s">
        <v>1678</v>
      </c>
      <c r="K678" s="718">
        <v>0.96499999999999997</v>
      </c>
      <c r="L678" s="774"/>
      <c r="M678" s="1065"/>
      <c r="N678" s="537"/>
      <c r="P678" s="1022"/>
      <c r="Q678" s="772"/>
      <c r="R678" s="776"/>
      <c r="S678" s="776"/>
      <c r="T678" s="537"/>
      <c r="V678" s="534"/>
      <c r="W678" s="537"/>
      <c r="X678" s="534"/>
      <c r="Y678" s="538"/>
      <c r="Z678" s="531">
        <f>ROUND(ROUND(ROUND(ROUND(ROUND(F649*K678,0)*O677,0),0)*U677,0)*W667,0)</f>
        <v>348</v>
      </c>
      <c r="AA678" s="539"/>
      <c r="AB678" s="533"/>
    </row>
    <row r="679" spans="1:28" ht="16.7" customHeight="1" x14ac:dyDescent="0.15">
      <c r="A679" s="520">
        <v>22</v>
      </c>
      <c r="B679" s="520" t="s">
        <v>21049</v>
      </c>
      <c r="C679" s="540" t="s">
        <v>21050</v>
      </c>
      <c r="D679" s="771"/>
      <c r="E679" s="542"/>
      <c r="F679" s="534"/>
      <c r="H679" s="541"/>
      <c r="I679" s="757"/>
      <c r="J679" s="525"/>
      <c r="K679" s="718"/>
      <c r="L679" s="774"/>
      <c r="M679" s="1066" t="s">
        <v>19767</v>
      </c>
      <c r="N679" s="525" t="s">
        <v>1678</v>
      </c>
      <c r="O679" s="529">
        <v>0.7</v>
      </c>
      <c r="P679" s="767"/>
      <c r="Q679" s="522"/>
      <c r="R679" s="525"/>
      <c r="S679" s="525"/>
      <c r="T679" s="525"/>
      <c r="U679" s="529"/>
      <c r="V679" s="522"/>
      <c r="W679" s="525"/>
      <c r="X679" s="936" t="s">
        <v>14983</v>
      </c>
      <c r="Y679" s="941"/>
      <c r="Z679" s="531">
        <f>ROUND(ROUND(F649*O679,0)-X683,0)</f>
        <v>715</v>
      </c>
      <c r="AA679" s="539"/>
      <c r="AB679" s="533"/>
    </row>
    <row r="680" spans="1:28" ht="16.7" customHeight="1" x14ac:dyDescent="0.15">
      <c r="A680" s="520">
        <v>22</v>
      </c>
      <c r="B680" s="520" t="s">
        <v>21051</v>
      </c>
      <c r="C680" s="540" t="s">
        <v>21052</v>
      </c>
      <c r="D680" s="771"/>
      <c r="E680" s="542"/>
      <c r="F680" s="534"/>
      <c r="H680" s="541"/>
      <c r="I680" s="770" t="s">
        <v>10418</v>
      </c>
      <c r="J680" s="525" t="s">
        <v>1678</v>
      </c>
      <c r="K680" s="718">
        <v>0.96499999999999997</v>
      </c>
      <c r="L680" s="774"/>
      <c r="M680" s="1065"/>
      <c r="N680" s="537"/>
      <c r="P680" s="769"/>
      <c r="Q680" s="534"/>
      <c r="R680" s="537"/>
      <c r="S680" s="537"/>
      <c r="T680" s="537"/>
      <c r="V680" s="534"/>
      <c r="W680" s="537"/>
      <c r="X680" s="1068"/>
      <c r="Y680" s="1070"/>
      <c r="Z680" s="531">
        <f>ROUND(ROUND(ROUND(ROUND(F649*K680,0)*O679,0),0)-X683,0)</f>
        <v>690</v>
      </c>
      <c r="AA680" s="539"/>
      <c r="AB680" s="533"/>
    </row>
    <row r="681" spans="1:28" ht="16.7" customHeight="1" x14ac:dyDescent="0.15">
      <c r="A681" s="520">
        <v>22</v>
      </c>
      <c r="B681" s="520" t="s">
        <v>21053</v>
      </c>
      <c r="C681" s="540" t="s">
        <v>21054</v>
      </c>
      <c r="D681" s="771"/>
      <c r="E681" s="542"/>
      <c r="F681" s="534"/>
      <c r="H681" s="541"/>
      <c r="I681" s="757"/>
      <c r="J681" s="525"/>
      <c r="K681" s="718"/>
      <c r="L681" s="774"/>
      <c r="M681" s="968" t="s">
        <v>19773</v>
      </c>
      <c r="N681" s="525" t="s">
        <v>1678</v>
      </c>
      <c r="O681" s="529">
        <v>0.5</v>
      </c>
      <c r="P681" s="769"/>
      <c r="Q681" s="534"/>
      <c r="R681" s="537"/>
      <c r="S681" s="537"/>
      <c r="T681" s="537"/>
      <c r="V681" s="534"/>
      <c r="W681" s="537"/>
      <c r="X681" s="1068"/>
      <c r="Y681" s="1070"/>
      <c r="Z681" s="531">
        <f>ROUND(ROUND(F649*O681,0)-X683,0)</f>
        <v>508</v>
      </c>
      <c r="AA681" s="539"/>
      <c r="AB681" s="533"/>
    </row>
    <row r="682" spans="1:28" ht="16.7" customHeight="1" x14ac:dyDescent="0.15">
      <c r="A682" s="520">
        <v>22</v>
      </c>
      <c r="B682" s="520" t="s">
        <v>21055</v>
      </c>
      <c r="C682" s="540" t="s">
        <v>21056</v>
      </c>
      <c r="D682" s="771"/>
      <c r="E682" s="542"/>
      <c r="F682" s="534"/>
      <c r="H682" s="541"/>
      <c r="I682" s="770" t="s">
        <v>10418</v>
      </c>
      <c r="J682" s="525" t="s">
        <v>1678</v>
      </c>
      <c r="K682" s="718">
        <v>0.96499999999999997</v>
      </c>
      <c r="L682" s="774"/>
      <c r="M682" s="1065"/>
      <c r="N682" s="537"/>
      <c r="P682" s="769"/>
      <c r="Q682" s="534"/>
      <c r="R682" s="537"/>
      <c r="S682" s="537"/>
      <c r="T682" s="537"/>
      <c r="V682" s="534"/>
      <c r="W682" s="537"/>
      <c r="X682" s="1068"/>
      <c r="Y682" s="1070"/>
      <c r="Z682" s="531">
        <f>ROUND(ROUND(ROUND(ROUND(F649*K682,0)*O681,0),0)-X683,0)</f>
        <v>490</v>
      </c>
      <c r="AA682" s="539"/>
      <c r="AB682" s="533"/>
    </row>
    <row r="683" spans="1:28" ht="16.7" customHeight="1" x14ac:dyDescent="0.15">
      <c r="A683" s="520">
        <v>22</v>
      </c>
      <c r="B683" s="520" t="s">
        <v>21057</v>
      </c>
      <c r="C683" s="540" t="s">
        <v>21058</v>
      </c>
      <c r="D683" s="771"/>
      <c r="E683" s="542"/>
      <c r="F683" s="534"/>
      <c r="H683" s="541"/>
      <c r="I683" s="757"/>
      <c r="J683" s="525"/>
      <c r="K683" s="718"/>
      <c r="L683" s="774"/>
      <c r="M683" s="1066" t="s">
        <v>19767</v>
      </c>
      <c r="N683" s="525" t="s">
        <v>1678</v>
      </c>
      <c r="O683" s="529">
        <v>0.7</v>
      </c>
      <c r="P683" s="1077" t="s">
        <v>10423</v>
      </c>
      <c r="Q683" s="936" t="s">
        <v>12821</v>
      </c>
      <c r="R683" s="1067"/>
      <c r="S683" s="1067"/>
      <c r="T683" s="1067"/>
      <c r="U683" s="981"/>
      <c r="V683" s="537"/>
      <c r="W683" s="537"/>
      <c r="X683" s="775">
        <v>12</v>
      </c>
      <c r="Y683" s="942" t="s">
        <v>14988</v>
      </c>
      <c r="Z683" s="531">
        <f>ROUND(ROUND(ROUND(F649*O683,0)*U685,0)-X683,0)</f>
        <v>352</v>
      </c>
      <c r="AA683" s="539"/>
      <c r="AB683" s="533"/>
    </row>
    <row r="684" spans="1:28" ht="16.7" customHeight="1" x14ac:dyDescent="0.15">
      <c r="A684" s="520">
        <v>22</v>
      </c>
      <c r="B684" s="520" t="s">
        <v>21059</v>
      </c>
      <c r="C684" s="540" t="s">
        <v>21060</v>
      </c>
      <c r="D684" s="771"/>
      <c r="E684" s="542"/>
      <c r="F684" s="534"/>
      <c r="H684" s="541"/>
      <c r="I684" s="770" t="s">
        <v>10418</v>
      </c>
      <c r="J684" s="525" t="s">
        <v>1678</v>
      </c>
      <c r="K684" s="718">
        <v>0.96499999999999997</v>
      </c>
      <c r="L684" s="774"/>
      <c r="M684" s="1065"/>
      <c r="N684" s="537"/>
      <c r="P684" s="1079"/>
      <c r="Q684" s="1068"/>
      <c r="R684" s="1069"/>
      <c r="S684" s="1069"/>
      <c r="T684" s="1069"/>
      <c r="U684" s="1070"/>
      <c r="V684" s="537"/>
      <c r="W684" s="537"/>
      <c r="X684" s="534"/>
      <c r="Y684" s="1070"/>
      <c r="Z684" s="531">
        <f>ROUND(ROUND(ROUND(ROUND(ROUND(F649*K684,0)*O683,0)*U685,0),0)-X683,0)</f>
        <v>339</v>
      </c>
      <c r="AA684" s="539"/>
      <c r="AB684" s="533"/>
    </row>
    <row r="685" spans="1:28" ht="16.7" customHeight="1" x14ac:dyDescent="0.15">
      <c r="A685" s="520">
        <v>22</v>
      </c>
      <c r="B685" s="520" t="s">
        <v>21061</v>
      </c>
      <c r="C685" s="540" t="s">
        <v>21062</v>
      </c>
      <c r="D685" s="771"/>
      <c r="E685" s="542"/>
      <c r="F685" s="534"/>
      <c r="H685" s="541"/>
      <c r="I685" s="757"/>
      <c r="J685" s="525"/>
      <c r="K685" s="718"/>
      <c r="L685" s="774"/>
      <c r="M685" s="968" t="s">
        <v>19773</v>
      </c>
      <c r="N685" s="525" t="s">
        <v>1678</v>
      </c>
      <c r="O685" s="529">
        <v>0.5</v>
      </c>
      <c r="P685" s="1022"/>
      <c r="Q685" s="772"/>
      <c r="R685" s="776"/>
      <c r="S685" s="776"/>
      <c r="T685" s="537" t="s">
        <v>1678</v>
      </c>
      <c r="U685" s="502">
        <v>0.5</v>
      </c>
      <c r="V685" s="534"/>
      <c r="W685" s="537"/>
      <c r="X685" s="534"/>
      <c r="Y685" s="538"/>
      <c r="Z685" s="531">
        <f>ROUND(ROUND(ROUND(F649*O685,0)*U685,0)-X683,0)</f>
        <v>248</v>
      </c>
      <c r="AA685" s="539"/>
      <c r="AB685" s="533"/>
    </row>
    <row r="686" spans="1:28" ht="16.7" customHeight="1" x14ac:dyDescent="0.15">
      <c r="A686" s="520">
        <v>22</v>
      </c>
      <c r="B686" s="520" t="s">
        <v>21063</v>
      </c>
      <c r="C686" s="540" t="s">
        <v>21064</v>
      </c>
      <c r="D686" s="771"/>
      <c r="E686" s="542"/>
      <c r="F686" s="534"/>
      <c r="H686" s="541"/>
      <c r="I686" s="770" t="s">
        <v>10418</v>
      </c>
      <c r="J686" s="525" t="s">
        <v>1678</v>
      </c>
      <c r="K686" s="718">
        <v>0.96499999999999997</v>
      </c>
      <c r="L686" s="774"/>
      <c r="M686" s="1065"/>
      <c r="N686" s="537"/>
      <c r="P686" s="1022"/>
      <c r="Q686" s="772"/>
      <c r="R686" s="776"/>
      <c r="S686" s="776"/>
      <c r="T686" s="537"/>
      <c r="V686" s="534"/>
      <c r="W686" s="537"/>
      <c r="X686" s="534"/>
      <c r="Y686" s="538"/>
      <c r="Z686" s="531">
        <f>ROUND(ROUND(ROUND(ROUND(ROUND(F649*K686,0)*O685,0),0)*U685,0)-X683,0)</f>
        <v>239</v>
      </c>
      <c r="AA686" s="539"/>
      <c r="AB686" s="533"/>
    </row>
    <row r="687" spans="1:28" ht="16.7" customHeight="1" x14ac:dyDescent="0.15">
      <c r="A687" s="520">
        <v>22</v>
      </c>
      <c r="B687" s="520" t="s">
        <v>21065</v>
      </c>
      <c r="C687" s="540" t="s">
        <v>21066</v>
      </c>
      <c r="D687" s="771"/>
      <c r="E687" s="542"/>
      <c r="F687" s="534"/>
      <c r="H687" s="541"/>
      <c r="I687" s="757"/>
      <c r="J687" s="525"/>
      <c r="K687" s="718"/>
      <c r="L687" s="774"/>
      <c r="M687" s="1066" t="s">
        <v>19767</v>
      </c>
      <c r="N687" s="525" t="s">
        <v>1678</v>
      </c>
      <c r="O687" s="529">
        <v>0.7</v>
      </c>
      <c r="P687" s="1079"/>
      <c r="Q687" s="936" t="s">
        <v>12830</v>
      </c>
      <c r="R687" s="1067"/>
      <c r="S687" s="1067"/>
      <c r="T687" s="1067"/>
      <c r="U687" s="981"/>
      <c r="V687" s="537"/>
      <c r="W687" s="537"/>
      <c r="X687" s="534"/>
      <c r="Y687" s="538"/>
      <c r="Z687" s="531">
        <f>ROUND(ROUND(ROUND(F649*O687,0)*U689,0)-X683,0)</f>
        <v>497</v>
      </c>
      <c r="AA687" s="539"/>
      <c r="AB687" s="533"/>
    </row>
    <row r="688" spans="1:28" ht="16.7" customHeight="1" x14ac:dyDescent="0.15">
      <c r="A688" s="520">
        <v>22</v>
      </c>
      <c r="B688" s="520" t="s">
        <v>21067</v>
      </c>
      <c r="C688" s="540" t="s">
        <v>21068</v>
      </c>
      <c r="D688" s="771"/>
      <c r="E688" s="542"/>
      <c r="F688" s="534"/>
      <c r="H688" s="541"/>
      <c r="I688" s="770" t="s">
        <v>10418</v>
      </c>
      <c r="J688" s="525" t="s">
        <v>1678</v>
      </c>
      <c r="K688" s="718">
        <v>0.96499999999999997</v>
      </c>
      <c r="L688" s="774"/>
      <c r="M688" s="1065"/>
      <c r="N688" s="537"/>
      <c r="P688" s="1079"/>
      <c r="Q688" s="1068"/>
      <c r="R688" s="1069"/>
      <c r="S688" s="1069"/>
      <c r="T688" s="1069"/>
      <c r="U688" s="1070"/>
      <c r="V688" s="537"/>
      <c r="W688" s="537"/>
      <c r="X688" s="534"/>
      <c r="Y688" s="538"/>
      <c r="Z688" s="531">
        <f>ROUND(ROUND(ROUND(ROUND(ROUND(F649*K688,0)*O687,0)*U689,0),0)-X683,0)</f>
        <v>479</v>
      </c>
      <c r="AA688" s="539"/>
      <c r="AB688" s="533"/>
    </row>
    <row r="689" spans="1:28" ht="16.7" customHeight="1" x14ac:dyDescent="0.15">
      <c r="A689" s="520">
        <v>22</v>
      </c>
      <c r="B689" s="520" t="s">
        <v>21069</v>
      </c>
      <c r="C689" s="540" t="s">
        <v>21070</v>
      </c>
      <c r="D689" s="771"/>
      <c r="E689" s="542"/>
      <c r="F689" s="534"/>
      <c r="H689" s="541"/>
      <c r="I689" s="757"/>
      <c r="J689" s="525"/>
      <c r="K689" s="718"/>
      <c r="L689" s="774"/>
      <c r="M689" s="968" t="s">
        <v>19773</v>
      </c>
      <c r="N689" s="525" t="s">
        <v>1678</v>
      </c>
      <c r="O689" s="529">
        <v>0.5</v>
      </c>
      <c r="P689" s="1022"/>
      <c r="Q689" s="772"/>
      <c r="R689" s="776"/>
      <c r="S689" s="776"/>
      <c r="T689" s="537" t="s">
        <v>1678</v>
      </c>
      <c r="U689" s="502">
        <v>0.7</v>
      </c>
      <c r="V689" s="534"/>
      <c r="W689" s="537"/>
      <c r="X689" s="534"/>
      <c r="Y689" s="538"/>
      <c r="Z689" s="531">
        <f>ROUND(ROUND(ROUND(F649*O689,0)*U689,0)-X683,0)</f>
        <v>352</v>
      </c>
      <c r="AA689" s="539"/>
      <c r="AB689" s="533"/>
    </row>
    <row r="690" spans="1:28" ht="16.7" customHeight="1" x14ac:dyDescent="0.15">
      <c r="A690" s="520">
        <v>22</v>
      </c>
      <c r="B690" s="520" t="s">
        <v>21071</v>
      </c>
      <c r="C690" s="540" t="s">
        <v>21072</v>
      </c>
      <c r="D690" s="771"/>
      <c r="E690" s="542"/>
      <c r="F690" s="534"/>
      <c r="H690" s="541"/>
      <c r="I690" s="770" t="s">
        <v>10418</v>
      </c>
      <c r="J690" s="525" t="s">
        <v>1678</v>
      </c>
      <c r="K690" s="718">
        <v>0.96499999999999997</v>
      </c>
      <c r="L690" s="774"/>
      <c r="M690" s="1065"/>
      <c r="N690" s="537"/>
      <c r="P690" s="1022"/>
      <c r="Q690" s="772"/>
      <c r="R690" s="776"/>
      <c r="S690" s="776"/>
      <c r="T690" s="537"/>
      <c r="V690" s="534"/>
      <c r="W690" s="537"/>
      <c r="X690" s="534"/>
      <c r="Y690" s="538"/>
      <c r="Z690" s="531">
        <f>ROUND(ROUND(ROUND(ROUND(ROUND(F649*K690,0)*O689,0),0)*U689,0)-X683,0)</f>
        <v>339</v>
      </c>
      <c r="AA690" s="539"/>
      <c r="AB690" s="533"/>
    </row>
    <row r="691" spans="1:28" ht="16.7" customHeight="1" x14ac:dyDescent="0.15">
      <c r="A691" s="520">
        <v>22</v>
      </c>
      <c r="B691" s="520" t="s">
        <v>21073</v>
      </c>
      <c r="C691" s="540" t="s">
        <v>21074</v>
      </c>
      <c r="D691" s="771"/>
      <c r="E691" s="542"/>
      <c r="F691" s="534"/>
      <c r="H691" s="541"/>
      <c r="I691" s="757"/>
      <c r="J691" s="525"/>
      <c r="K691" s="718"/>
      <c r="L691" s="774"/>
      <c r="M691" s="1066" t="s">
        <v>19767</v>
      </c>
      <c r="N691" s="525" t="s">
        <v>1678</v>
      </c>
      <c r="O691" s="529">
        <v>0.7</v>
      </c>
      <c r="P691" s="1077" t="s">
        <v>14959</v>
      </c>
      <c r="Q691" s="936" t="s">
        <v>12840</v>
      </c>
      <c r="R691" s="1067"/>
      <c r="S691" s="1067"/>
      <c r="T691" s="1067"/>
      <c r="U691" s="981"/>
      <c r="V691" s="537"/>
      <c r="W691" s="537"/>
      <c r="X691" s="534"/>
      <c r="Y691" s="538"/>
      <c r="Z691" s="531">
        <f>ROUND(ROUND(ROUND(F649*O691,0)*U693,0)-X683,0)</f>
        <v>497</v>
      </c>
      <c r="AA691" s="539"/>
      <c r="AB691" s="533"/>
    </row>
    <row r="692" spans="1:28" ht="16.7" customHeight="1" x14ac:dyDescent="0.15">
      <c r="A692" s="520">
        <v>22</v>
      </c>
      <c r="B692" s="520" t="s">
        <v>21075</v>
      </c>
      <c r="C692" s="540" t="s">
        <v>21076</v>
      </c>
      <c r="D692" s="771"/>
      <c r="E692" s="542"/>
      <c r="F692" s="534"/>
      <c r="H692" s="541"/>
      <c r="I692" s="770" t="s">
        <v>10418</v>
      </c>
      <c r="J692" s="525" t="s">
        <v>1678</v>
      </c>
      <c r="K692" s="718">
        <v>0.96499999999999997</v>
      </c>
      <c r="L692" s="774"/>
      <c r="M692" s="1065"/>
      <c r="N692" s="537"/>
      <c r="P692" s="1079"/>
      <c r="Q692" s="1068"/>
      <c r="R692" s="1069"/>
      <c r="S692" s="1069"/>
      <c r="T692" s="1069"/>
      <c r="U692" s="1070"/>
      <c r="V692" s="537"/>
      <c r="W692" s="537"/>
      <c r="X692" s="534"/>
      <c r="Y692" s="538"/>
      <c r="Z692" s="531">
        <f>ROUND(ROUND(ROUND(ROUND(ROUND(F649*K692,0)*O691,0)*U693,0),0)-X683,0)</f>
        <v>479</v>
      </c>
      <c r="AA692" s="539"/>
      <c r="AB692" s="533"/>
    </row>
    <row r="693" spans="1:28" ht="16.7" customHeight="1" x14ac:dyDescent="0.15">
      <c r="A693" s="520">
        <v>22</v>
      </c>
      <c r="B693" s="520" t="s">
        <v>21077</v>
      </c>
      <c r="C693" s="540" t="s">
        <v>21078</v>
      </c>
      <c r="D693" s="771"/>
      <c r="E693" s="542"/>
      <c r="F693" s="534"/>
      <c r="H693" s="541"/>
      <c r="I693" s="757"/>
      <c r="J693" s="525"/>
      <c r="K693" s="718"/>
      <c r="L693" s="774"/>
      <c r="M693" s="968" t="s">
        <v>19773</v>
      </c>
      <c r="N693" s="525" t="s">
        <v>1678</v>
      </c>
      <c r="O693" s="529">
        <v>0.5</v>
      </c>
      <c r="P693" s="1022"/>
      <c r="Q693" s="772"/>
      <c r="R693" s="776"/>
      <c r="S693" s="776"/>
      <c r="T693" s="537" t="s">
        <v>1678</v>
      </c>
      <c r="U693" s="502">
        <v>0.7</v>
      </c>
      <c r="V693" s="534"/>
      <c r="W693" s="537"/>
      <c r="X693" s="534"/>
      <c r="Y693" s="538"/>
      <c r="Z693" s="531">
        <f>ROUND(ROUND(ROUND(F649*O693,0)*U693,0)-X683,0)</f>
        <v>352</v>
      </c>
      <c r="AA693" s="539"/>
      <c r="AB693" s="533"/>
    </row>
    <row r="694" spans="1:28" ht="16.7" customHeight="1" x14ac:dyDescent="0.15">
      <c r="A694" s="520">
        <v>22</v>
      </c>
      <c r="B694" s="520" t="s">
        <v>21079</v>
      </c>
      <c r="C694" s="540" t="s">
        <v>21080</v>
      </c>
      <c r="D694" s="771"/>
      <c r="E694" s="542"/>
      <c r="F694" s="534"/>
      <c r="H694" s="541"/>
      <c r="I694" s="770" t="s">
        <v>10418</v>
      </c>
      <c r="J694" s="525" t="s">
        <v>1678</v>
      </c>
      <c r="K694" s="718">
        <v>0.96499999999999997</v>
      </c>
      <c r="L694" s="774"/>
      <c r="M694" s="1065"/>
      <c r="N694" s="537"/>
      <c r="P694" s="1022"/>
      <c r="Q694" s="772"/>
      <c r="R694" s="776"/>
      <c r="S694" s="776"/>
      <c r="T694" s="537"/>
      <c r="V694" s="534"/>
      <c r="W694" s="537"/>
      <c r="X694" s="534"/>
      <c r="Y694" s="538"/>
      <c r="Z694" s="531">
        <f>ROUND(ROUND(ROUND(ROUND(ROUND(F649*K694,0)*O693,0),0)*U693,0)-X683,0)</f>
        <v>339</v>
      </c>
      <c r="AA694" s="539"/>
      <c r="AB694" s="533"/>
    </row>
    <row r="695" spans="1:28" ht="16.7" customHeight="1" x14ac:dyDescent="0.15">
      <c r="A695" s="520">
        <v>22</v>
      </c>
      <c r="B695" s="520" t="s">
        <v>21081</v>
      </c>
      <c r="C695" s="540" t="s">
        <v>21082</v>
      </c>
      <c r="D695" s="771"/>
      <c r="E695" s="542"/>
      <c r="F695" s="534"/>
      <c r="H695" s="541"/>
      <c r="I695" s="757"/>
      <c r="J695" s="525"/>
      <c r="K695" s="718"/>
      <c r="L695" s="774"/>
      <c r="M695" s="1066" t="s">
        <v>19767</v>
      </c>
      <c r="N695" s="525" t="s">
        <v>1678</v>
      </c>
      <c r="O695" s="529">
        <v>0.7</v>
      </c>
      <c r="P695" s="767"/>
      <c r="Q695" s="522"/>
      <c r="R695" s="525"/>
      <c r="S695" s="525"/>
      <c r="T695" s="525"/>
      <c r="U695" s="529"/>
      <c r="V695" s="936" t="s">
        <v>11906</v>
      </c>
      <c r="W695" s="947"/>
      <c r="X695" s="534"/>
      <c r="Y695" s="538"/>
      <c r="Z695" s="531">
        <f>ROUND(ROUND(ROUND(F649*O695,0)*W699,0)-X683,0)</f>
        <v>708</v>
      </c>
      <c r="AA695" s="539"/>
      <c r="AB695" s="533"/>
    </row>
    <row r="696" spans="1:28" ht="16.7" customHeight="1" x14ac:dyDescent="0.15">
      <c r="A696" s="520">
        <v>22</v>
      </c>
      <c r="B696" s="520" t="s">
        <v>21083</v>
      </c>
      <c r="C696" s="540" t="s">
        <v>21084</v>
      </c>
      <c r="D696" s="771"/>
      <c r="E696" s="542"/>
      <c r="F696" s="534"/>
      <c r="H696" s="541"/>
      <c r="I696" s="770" t="s">
        <v>10418</v>
      </c>
      <c r="J696" s="525" t="s">
        <v>1678</v>
      </c>
      <c r="K696" s="718">
        <v>0.96499999999999997</v>
      </c>
      <c r="L696" s="774"/>
      <c r="M696" s="1065"/>
      <c r="N696" s="537"/>
      <c r="P696" s="769"/>
      <c r="Q696" s="534"/>
      <c r="R696" s="537"/>
      <c r="S696" s="537"/>
      <c r="T696" s="537"/>
      <c r="V696" s="1068"/>
      <c r="W696" s="1069"/>
      <c r="X696" s="534"/>
      <c r="Y696" s="538"/>
      <c r="Z696" s="531">
        <f>ROUND(ROUND(ROUND(ROUND(ROUND(F649*K696,0)*O695,0),0)*W699,0)-X683,0)</f>
        <v>684</v>
      </c>
      <c r="AA696" s="539"/>
      <c r="AB696" s="533"/>
    </row>
    <row r="697" spans="1:28" ht="16.7" customHeight="1" x14ac:dyDescent="0.15">
      <c r="A697" s="520">
        <v>22</v>
      </c>
      <c r="B697" s="520" t="s">
        <v>21085</v>
      </c>
      <c r="C697" s="540" t="s">
        <v>21086</v>
      </c>
      <c r="D697" s="771"/>
      <c r="E697" s="542"/>
      <c r="F697" s="534"/>
      <c r="H697" s="541"/>
      <c r="I697" s="757"/>
      <c r="J697" s="525"/>
      <c r="K697" s="718"/>
      <c r="L697" s="774"/>
      <c r="M697" s="968" t="s">
        <v>19773</v>
      </c>
      <c r="N697" s="525" t="s">
        <v>1678</v>
      </c>
      <c r="O697" s="529">
        <v>0.5</v>
      </c>
      <c r="P697" s="769"/>
      <c r="Q697" s="534"/>
      <c r="R697" s="537"/>
      <c r="S697" s="537"/>
      <c r="T697" s="537"/>
      <c r="V697" s="1068"/>
      <c r="W697" s="1069"/>
      <c r="X697" s="534"/>
      <c r="Y697" s="538"/>
      <c r="Z697" s="531">
        <f>ROUND(ROUND(ROUND(F649*O697,0)*W699,0)-X683,0)</f>
        <v>503</v>
      </c>
      <c r="AA697" s="539"/>
      <c r="AB697" s="533"/>
    </row>
    <row r="698" spans="1:28" ht="16.7" customHeight="1" x14ac:dyDescent="0.15">
      <c r="A698" s="520">
        <v>22</v>
      </c>
      <c r="B698" s="520" t="s">
        <v>21087</v>
      </c>
      <c r="C698" s="540" t="s">
        <v>21088</v>
      </c>
      <c r="D698" s="771"/>
      <c r="E698" s="542"/>
      <c r="F698" s="534"/>
      <c r="H698" s="541"/>
      <c r="I698" s="770" t="s">
        <v>10418</v>
      </c>
      <c r="J698" s="525" t="s">
        <v>1678</v>
      </c>
      <c r="K698" s="718">
        <v>0.96499999999999997</v>
      </c>
      <c r="L698" s="774"/>
      <c r="M698" s="1065"/>
      <c r="N698" s="537"/>
      <c r="P698" s="769"/>
      <c r="Q698" s="534"/>
      <c r="R698" s="537"/>
      <c r="S698" s="537"/>
      <c r="T698" s="537"/>
      <c r="V698" s="1068"/>
      <c r="W698" s="1069"/>
      <c r="X698" s="534"/>
      <c r="Y698" s="538"/>
      <c r="Z698" s="531">
        <f>ROUND(ROUND(ROUND(ROUND(ROUND(F649*K698,0)*O697,0),0)*W699,0)-X683,0)</f>
        <v>485</v>
      </c>
      <c r="AA698" s="539"/>
      <c r="AB698" s="533"/>
    </row>
    <row r="699" spans="1:28" ht="16.7" customHeight="1" x14ac:dyDescent="0.15">
      <c r="A699" s="520">
        <v>22</v>
      </c>
      <c r="B699" s="520" t="s">
        <v>21089</v>
      </c>
      <c r="C699" s="540" t="s">
        <v>21090</v>
      </c>
      <c r="D699" s="771"/>
      <c r="E699" s="542"/>
      <c r="F699" s="534"/>
      <c r="H699" s="541"/>
      <c r="I699" s="757"/>
      <c r="J699" s="525"/>
      <c r="K699" s="718"/>
      <c r="L699" s="774"/>
      <c r="M699" s="1066" t="s">
        <v>19767</v>
      </c>
      <c r="N699" s="525" t="s">
        <v>1678</v>
      </c>
      <c r="O699" s="529">
        <v>0.7</v>
      </c>
      <c r="P699" s="1077" t="s">
        <v>10423</v>
      </c>
      <c r="Q699" s="936" t="s">
        <v>12821</v>
      </c>
      <c r="R699" s="1067"/>
      <c r="S699" s="1067"/>
      <c r="T699" s="1067"/>
      <c r="U699" s="981"/>
      <c r="V699" s="534" t="s">
        <v>1678</v>
      </c>
      <c r="W699" s="766">
        <v>0.99099999999999999</v>
      </c>
      <c r="X699" s="534"/>
      <c r="Y699" s="538"/>
      <c r="Z699" s="531">
        <f>ROUND(ROUND(ROUND(ROUND(F649*O699,0)*U701,0)*W699,0)-X683,0)</f>
        <v>349</v>
      </c>
      <c r="AA699" s="539"/>
      <c r="AB699" s="533"/>
    </row>
    <row r="700" spans="1:28" ht="16.7" customHeight="1" x14ac:dyDescent="0.15">
      <c r="A700" s="520">
        <v>22</v>
      </c>
      <c r="B700" s="520" t="s">
        <v>21091</v>
      </c>
      <c r="C700" s="540" t="s">
        <v>21092</v>
      </c>
      <c r="D700" s="771"/>
      <c r="E700" s="542"/>
      <c r="F700" s="534"/>
      <c r="H700" s="541"/>
      <c r="I700" s="770" t="s">
        <v>10418</v>
      </c>
      <c r="J700" s="525" t="s">
        <v>1678</v>
      </c>
      <c r="K700" s="718">
        <v>0.96499999999999997</v>
      </c>
      <c r="L700" s="774"/>
      <c r="M700" s="1065"/>
      <c r="N700" s="537"/>
      <c r="P700" s="1079"/>
      <c r="Q700" s="1068"/>
      <c r="R700" s="1069"/>
      <c r="S700" s="1069"/>
      <c r="T700" s="1069"/>
      <c r="U700" s="1070"/>
      <c r="V700" s="537"/>
      <c r="W700" s="537"/>
      <c r="X700" s="534"/>
      <c r="Y700" s="538"/>
      <c r="Z700" s="531">
        <f>ROUND(ROUND(ROUND(ROUND(ROUND(ROUND(F649*K700,0)*O699,0)*U701,0),0)*W699,0)-X683,0)</f>
        <v>336</v>
      </c>
      <c r="AA700" s="539"/>
      <c r="AB700" s="533"/>
    </row>
    <row r="701" spans="1:28" ht="16.7" customHeight="1" x14ac:dyDescent="0.15">
      <c r="A701" s="520">
        <v>22</v>
      </c>
      <c r="B701" s="520" t="s">
        <v>21093</v>
      </c>
      <c r="C701" s="540" t="s">
        <v>21094</v>
      </c>
      <c r="D701" s="771"/>
      <c r="E701" s="542"/>
      <c r="F701" s="534"/>
      <c r="H701" s="541"/>
      <c r="I701" s="757"/>
      <c r="J701" s="525"/>
      <c r="K701" s="718"/>
      <c r="L701" s="774"/>
      <c r="M701" s="968" t="s">
        <v>19773</v>
      </c>
      <c r="N701" s="525" t="s">
        <v>1678</v>
      </c>
      <c r="O701" s="529">
        <v>0.5</v>
      </c>
      <c r="P701" s="1022"/>
      <c r="Q701" s="772"/>
      <c r="R701" s="776"/>
      <c r="S701" s="776"/>
      <c r="T701" s="537" t="s">
        <v>1678</v>
      </c>
      <c r="U701" s="502">
        <v>0.5</v>
      </c>
      <c r="V701" s="534"/>
      <c r="W701" s="537"/>
      <c r="X701" s="534"/>
      <c r="Y701" s="538"/>
      <c r="Z701" s="531">
        <f>ROUND(ROUND(ROUND(ROUND(F649*O701,0)*U701,0)*W699,0)-X683,0)</f>
        <v>246</v>
      </c>
      <c r="AA701" s="539"/>
      <c r="AB701" s="533"/>
    </row>
    <row r="702" spans="1:28" ht="16.7" customHeight="1" x14ac:dyDescent="0.15">
      <c r="A702" s="520">
        <v>22</v>
      </c>
      <c r="B702" s="520" t="s">
        <v>21095</v>
      </c>
      <c r="C702" s="540" t="s">
        <v>21096</v>
      </c>
      <c r="D702" s="771"/>
      <c r="E702" s="542"/>
      <c r="F702" s="534"/>
      <c r="H702" s="541"/>
      <c r="I702" s="770" t="s">
        <v>10418</v>
      </c>
      <c r="J702" s="525" t="s">
        <v>1678</v>
      </c>
      <c r="K702" s="718">
        <v>0.96499999999999997</v>
      </c>
      <c r="L702" s="774"/>
      <c r="M702" s="1065"/>
      <c r="N702" s="537"/>
      <c r="P702" s="1022"/>
      <c r="Q702" s="772"/>
      <c r="R702" s="776"/>
      <c r="S702" s="776"/>
      <c r="T702" s="537"/>
      <c r="V702" s="534"/>
      <c r="W702" s="537"/>
      <c r="X702" s="534"/>
      <c r="Y702" s="538"/>
      <c r="Z702" s="531">
        <f>ROUND(ROUND(ROUND(ROUND(ROUND(ROUND(F649*K702,0)*O701,0),0)*U701,0)*W699,0)-X683,0)</f>
        <v>237</v>
      </c>
      <c r="AA702" s="539"/>
      <c r="AB702" s="533"/>
    </row>
    <row r="703" spans="1:28" ht="16.7" customHeight="1" x14ac:dyDescent="0.15">
      <c r="A703" s="520">
        <v>22</v>
      </c>
      <c r="B703" s="520" t="s">
        <v>21097</v>
      </c>
      <c r="C703" s="540" t="s">
        <v>21098</v>
      </c>
      <c r="D703" s="771"/>
      <c r="E703" s="542"/>
      <c r="F703" s="534"/>
      <c r="H703" s="541"/>
      <c r="I703" s="757"/>
      <c r="J703" s="525"/>
      <c r="K703" s="718"/>
      <c r="L703" s="774"/>
      <c r="M703" s="1066" t="s">
        <v>19767</v>
      </c>
      <c r="N703" s="525" t="s">
        <v>1678</v>
      </c>
      <c r="O703" s="529">
        <v>0.7</v>
      </c>
      <c r="P703" s="1079"/>
      <c r="Q703" s="936" t="s">
        <v>12830</v>
      </c>
      <c r="R703" s="1067"/>
      <c r="S703" s="1067"/>
      <c r="T703" s="1067"/>
      <c r="U703" s="981"/>
      <c r="V703" s="537"/>
      <c r="W703" s="537"/>
      <c r="X703" s="534"/>
      <c r="Y703" s="538"/>
      <c r="Z703" s="531">
        <f>ROUND(ROUND(ROUND(ROUND(F649*O703,0)*U705,0)*W699,0)-X683,0)</f>
        <v>492</v>
      </c>
      <c r="AA703" s="539"/>
      <c r="AB703" s="533"/>
    </row>
    <row r="704" spans="1:28" ht="16.7" customHeight="1" x14ac:dyDescent="0.15">
      <c r="A704" s="520">
        <v>22</v>
      </c>
      <c r="B704" s="520" t="s">
        <v>21099</v>
      </c>
      <c r="C704" s="540" t="s">
        <v>21100</v>
      </c>
      <c r="D704" s="771"/>
      <c r="E704" s="542"/>
      <c r="F704" s="534"/>
      <c r="H704" s="541"/>
      <c r="I704" s="770" t="s">
        <v>10418</v>
      </c>
      <c r="J704" s="525" t="s">
        <v>1678</v>
      </c>
      <c r="K704" s="718">
        <v>0.96499999999999997</v>
      </c>
      <c r="L704" s="774"/>
      <c r="M704" s="1065"/>
      <c r="N704" s="537"/>
      <c r="P704" s="1079"/>
      <c r="Q704" s="1068"/>
      <c r="R704" s="1069"/>
      <c r="S704" s="1069"/>
      <c r="T704" s="1069"/>
      <c r="U704" s="1070"/>
      <c r="V704" s="537"/>
      <c r="W704" s="537"/>
      <c r="X704" s="534"/>
      <c r="Y704" s="538"/>
      <c r="Z704" s="531">
        <f>ROUND(ROUND(ROUND(ROUND(ROUND(ROUND(F649*K704,0)*O703,0)*U705,0),0)*W699,0)-X683,0)</f>
        <v>475</v>
      </c>
      <c r="AA704" s="539"/>
      <c r="AB704" s="533"/>
    </row>
    <row r="705" spans="1:28" ht="16.7" customHeight="1" x14ac:dyDescent="0.15">
      <c r="A705" s="520">
        <v>22</v>
      </c>
      <c r="B705" s="520" t="s">
        <v>21101</v>
      </c>
      <c r="C705" s="540" t="s">
        <v>21102</v>
      </c>
      <c r="D705" s="771"/>
      <c r="E705" s="542"/>
      <c r="F705" s="534"/>
      <c r="H705" s="541"/>
      <c r="I705" s="757"/>
      <c r="J705" s="525"/>
      <c r="K705" s="718"/>
      <c r="L705" s="774"/>
      <c r="M705" s="968" t="s">
        <v>19773</v>
      </c>
      <c r="N705" s="525" t="s">
        <v>1678</v>
      </c>
      <c r="O705" s="529">
        <v>0.5</v>
      </c>
      <c r="P705" s="1022"/>
      <c r="Q705" s="772"/>
      <c r="R705" s="776"/>
      <c r="S705" s="776"/>
      <c r="T705" s="537" t="s">
        <v>1678</v>
      </c>
      <c r="U705" s="502">
        <v>0.7</v>
      </c>
      <c r="V705" s="534"/>
      <c r="W705" s="537"/>
      <c r="X705" s="534"/>
      <c r="Y705" s="538"/>
      <c r="Z705" s="531">
        <f>ROUND(ROUND(ROUND(ROUND(F649*O705,0)*U705,0)*W699,0)-X683,0)</f>
        <v>349</v>
      </c>
      <c r="AA705" s="539"/>
      <c r="AB705" s="533"/>
    </row>
    <row r="706" spans="1:28" ht="16.7" customHeight="1" x14ac:dyDescent="0.15">
      <c r="A706" s="520">
        <v>22</v>
      </c>
      <c r="B706" s="520" t="s">
        <v>21103</v>
      </c>
      <c r="C706" s="540" t="s">
        <v>21104</v>
      </c>
      <c r="D706" s="771"/>
      <c r="E706" s="542"/>
      <c r="F706" s="534"/>
      <c r="H706" s="541"/>
      <c r="I706" s="770" t="s">
        <v>10418</v>
      </c>
      <c r="J706" s="525" t="s">
        <v>1678</v>
      </c>
      <c r="K706" s="718">
        <v>0.96499999999999997</v>
      </c>
      <c r="L706" s="774"/>
      <c r="M706" s="1065"/>
      <c r="N706" s="537"/>
      <c r="P706" s="1022"/>
      <c r="Q706" s="772"/>
      <c r="R706" s="776"/>
      <c r="S706" s="776"/>
      <c r="T706" s="537"/>
      <c r="V706" s="534"/>
      <c r="W706" s="537"/>
      <c r="X706" s="534"/>
      <c r="Y706" s="538"/>
      <c r="Z706" s="531">
        <f>ROUND(ROUND(ROUND(ROUND(ROUND(ROUND(F649*K706,0)*O705,0),0)*U705,0)*W699,0)-X683,0)</f>
        <v>336</v>
      </c>
      <c r="AA706" s="539"/>
      <c r="AB706" s="533"/>
    </row>
    <row r="707" spans="1:28" ht="16.7" customHeight="1" x14ac:dyDescent="0.15">
      <c r="A707" s="520">
        <v>22</v>
      </c>
      <c r="B707" s="520" t="s">
        <v>21105</v>
      </c>
      <c r="C707" s="540" t="s">
        <v>21106</v>
      </c>
      <c r="D707" s="771"/>
      <c r="E707" s="542"/>
      <c r="F707" s="534"/>
      <c r="H707" s="541"/>
      <c r="I707" s="757"/>
      <c r="J707" s="525"/>
      <c r="K707" s="718"/>
      <c r="L707" s="774"/>
      <c r="M707" s="1066" t="s">
        <v>19767</v>
      </c>
      <c r="N707" s="525" t="s">
        <v>1678</v>
      </c>
      <c r="O707" s="529">
        <v>0.7</v>
      </c>
      <c r="P707" s="1077" t="s">
        <v>14959</v>
      </c>
      <c r="Q707" s="936" t="s">
        <v>12840</v>
      </c>
      <c r="R707" s="1067"/>
      <c r="S707" s="1067"/>
      <c r="T707" s="1067"/>
      <c r="U707" s="981"/>
      <c r="V707" s="537"/>
      <c r="W707" s="537"/>
      <c r="X707" s="534"/>
      <c r="Y707" s="538"/>
      <c r="Z707" s="531">
        <f>ROUND(ROUND(ROUND(ROUND(F649*O707,0)*U709,0)*W699,0)-X683,0)</f>
        <v>492</v>
      </c>
      <c r="AA707" s="539"/>
      <c r="AB707" s="533"/>
    </row>
    <row r="708" spans="1:28" ht="16.7" customHeight="1" x14ac:dyDescent="0.15">
      <c r="A708" s="520">
        <v>22</v>
      </c>
      <c r="B708" s="520" t="s">
        <v>21107</v>
      </c>
      <c r="C708" s="540" t="s">
        <v>21108</v>
      </c>
      <c r="D708" s="771"/>
      <c r="E708" s="542"/>
      <c r="F708" s="534"/>
      <c r="H708" s="541"/>
      <c r="I708" s="770" t="s">
        <v>10418</v>
      </c>
      <c r="J708" s="525" t="s">
        <v>1678</v>
      </c>
      <c r="K708" s="718">
        <v>0.96499999999999997</v>
      </c>
      <c r="L708" s="774"/>
      <c r="M708" s="1065"/>
      <c r="N708" s="537"/>
      <c r="P708" s="1079"/>
      <c r="Q708" s="1068"/>
      <c r="R708" s="1069"/>
      <c r="S708" s="1069"/>
      <c r="T708" s="1069"/>
      <c r="U708" s="1070"/>
      <c r="V708" s="537"/>
      <c r="W708" s="537"/>
      <c r="X708" s="534"/>
      <c r="Y708" s="538"/>
      <c r="Z708" s="531">
        <f>ROUND(ROUND(ROUND(ROUND(ROUND(ROUND(F649*K708,0)*O707,0)*U709,0),0)*W699,0)-X683,0)</f>
        <v>475</v>
      </c>
      <c r="AA708" s="539"/>
      <c r="AB708" s="533"/>
    </row>
    <row r="709" spans="1:28" ht="16.7" customHeight="1" x14ac:dyDescent="0.15">
      <c r="A709" s="520">
        <v>22</v>
      </c>
      <c r="B709" s="520" t="s">
        <v>21109</v>
      </c>
      <c r="C709" s="540" t="s">
        <v>21110</v>
      </c>
      <c r="D709" s="771"/>
      <c r="E709" s="542"/>
      <c r="F709" s="534"/>
      <c r="H709" s="541"/>
      <c r="I709" s="757"/>
      <c r="J709" s="525"/>
      <c r="K709" s="718"/>
      <c r="L709" s="774"/>
      <c r="M709" s="968" t="s">
        <v>19773</v>
      </c>
      <c r="N709" s="525" t="s">
        <v>1678</v>
      </c>
      <c r="O709" s="529">
        <v>0.5</v>
      </c>
      <c r="P709" s="1022"/>
      <c r="Q709" s="772"/>
      <c r="R709" s="776"/>
      <c r="S709" s="776"/>
      <c r="T709" s="537" t="s">
        <v>1678</v>
      </c>
      <c r="U709" s="502">
        <v>0.7</v>
      </c>
      <c r="V709" s="534"/>
      <c r="W709" s="537"/>
      <c r="X709" s="534"/>
      <c r="Y709" s="538"/>
      <c r="Z709" s="531">
        <f>ROUND(ROUND(ROUND(ROUND(F649*O709,0)*U709,0)*W699,0)-X683,0)</f>
        <v>349</v>
      </c>
      <c r="AA709" s="539"/>
      <c r="AB709" s="533"/>
    </row>
    <row r="710" spans="1:28" ht="16.7" customHeight="1" x14ac:dyDescent="0.15">
      <c r="A710" s="520">
        <v>22</v>
      </c>
      <c r="B710" s="520" t="s">
        <v>21111</v>
      </c>
      <c r="C710" s="540" t="s">
        <v>21112</v>
      </c>
      <c r="D710" s="777"/>
      <c r="E710" s="557"/>
      <c r="F710" s="550"/>
      <c r="G710" s="650"/>
      <c r="H710" s="558"/>
      <c r="I710" s="778" t="s">
        <v>10418</v>
      </c>
      <c r="J710" s="526" t="s">
        <v>1678</v>
      </c>
      <c r="K710" s="575">
        <v>0.96499999999999997</v>
      </c>
      <c r="L710" s="779"/>
      <c r="M710" s="1083"/>
      <c r="N710" s="544"/>
      <c r="O710" s="548"/>
      <c r="P710" s="1023"/>
      <c r="Q710" s="780"/>
      <c r="R710" s="781"/>
      <c r="S710" s="781"/>
      <c r="T710" s="544"/>
      <c r="U710" s="548"/>
      <c r="V710" s="550"/>
      <c r="W710" s="544"/>
      <c r="X710" s="550"/>
      <c r="Y710" s="553"/>
      <c r="Z710" s="531">
        <f>ROUND(ROUND(ROUND(ROUND(ROUND(ROUND(F649*K710,0)*O709,0),0)*U709,0)*W699,0)-X683,0)</f>
        <v>336</v>
      </c>
      <c r="AA710" s="559"/>
      <c r="AB710" s="533"/>
    </row>
    <row r="711" spans="1:28" ht="16.7" customHeight="1" x14ac:dyDescent="0.15">
      <c r="A711" s="520">
        <v>22</v>
      </c>
      <c r="B711" s="520" t="s">
        <v>7898</v>
      </c>
      <c r="C711" s="540" t="s">
        <v>21113</v>
      </c>
      <c r="D711" s="1071" t="s">
        <v>12810</v>
      </c>
      <c r="E711" s="945" t="s">
        <v>20986</v>
      </c>
      <c r="F711" s="947" t="s">
        <v>10494</v>
      </c>
      <c r="G711" s="947"/>
      <c r="H711" s="941"/>
      <c r="I711" s="757"/>
      <c r="J711" s="525"/>
      <c r="K711" s="718"/>
      <c r="L711" s="1074" t="s">
        <v>19766</v>
      </c>
      <c r="M711" s="1066" t="s">
        <v>19767</v>
      </c>
      <c r="N711" s="525" t="s">
        <v>1678</v>
      </c>
      <c r="O711" s="529">
        <v>0.7</v>
      </c>
      <c r="P711" s="767"/>
      <c r="Q711" s="522"/>
      <c r="R711" s="525"/>
      <c r="S711" s="525"/>
      <c r="T711" s="525"/>
      <c r="U711" s="529"/>
      <c r="V711" s="522"/>
      <c r="W711" s="525"/>
      <c r="X711" s="522"/>
      <c r="Y711" s="530"/>
      <c r="Z711" s="531">
        <f>ROUND(F713*O711,0)</f>
        <v>542</v>
      </c>
      <c r="AA711" s="532"/>
      <c r="AB711" s="533"/>
    </row>
    <row r="712" spans="1:28" ht="16.7" customHeight="1" x14ac:dyDescent="0.15">
      <c r="A712" s="520">
        <v>22</v>
      </c>
      <c r="B712" s="520" t="s">
        <v>21114</v>
      </c>
      <c r="C712" s="540" t="s">
        <v>21115</v>
      </c>
      <c r="D712" s="1072"/>
      <c r="E712" s="946"/>
      <c r="F712" s="1069"/>
      <c r="G712" s="1069"/>
      <c r="H712" s="1070"/>
      <c r="I712" s="770" t="s">
        <v>10418</v>
      </c>
      <c r="J712" s="525" t="s">
        <v>1678</v>
      </c>
      <c r="K712" s="718">
        <v>0.96499999999999997</v>
      </c>
      <c r="L712" s="1084"/>
      <c r="M712" s="1065"/>
      <c r="N712" s="537"/>
      <c r="P712" s="769"/>
      <c r="Q712" s="534"/>
      <c r="R712" s="537"/>
      <c r="S712" s="537"/>
      <c r="T712" s="537"/>
      <c r="V712" s="534"/>
      <c r="W712" s="537"/>
      <c r="X712" s="534"/>
      <c r="Y712" s="538"/>
      <c r="Z712" s="531">
        <f>ROUND(ROUND(ROUND(F713*K712,0)*O711,0),0)</f>
        <v>523</v>
      </c>
      <c r="AA712" s="539"/>
      <c r="AB712" s="533"/>
    </row>
    <row r="713" spans="1:28" ht="16.7" customHeight="1" x14ac:dyDescent="0.15">
      <c r="A713" s="520">
        <v>22</v>
      </c>
      <c r="B713" s="520" t="s">
        <v>21116</v>
      </c>
      <c r="C713" s="540" t="s">
        <v>21117</v>
      </c>
      <c r="D713" s="1072"/>
      <c r="E713" s="946"/>
      <c r="F713" s="1035">
        <f>'6生活介護(基本)'!F1065</f>
        <v>774</v>
      </c>
      <c r="G713" s="1035"/>
      <c r="H713" s="541" t="s">
        <v>9</v>
      </c>
      <c r="I713" s="757"/>
      <c r="J713" s="525"/>
      <c r="K713" s="718"/>
      <c r="L713" s="1084"/>
      <c r="M713" s="968" t="s">
        <v>19773</v>
      </c>
      <c r="N713" s="525" t="s">
        <v>1678</v>
      </c>
      <c r="O713" s="529">
        <v>0.5</v>
      </c>
      <c r="P713" s="769"/>
      <c r="Q713" s="534"/>
      <c r="R713" s="537"/>
      <c r="S713" s="537"/>
      <c r="T713" s="537"/>
      <c r="V713" s="534"/>
      <c r="W713" s="537"/>
      <c r="X713" s="534"/>
      <c r="Y713" s="538"/>
      <c r="Z713" s="531">
        <f>ROUND(F713*O713,0)</f>
        <v>387</v>
      </c>
      <c r="AA713" s="539"/>
      <c r="AB713" s="533"/>
    </row>
    <row r="714" spans="1:28" ht="16.7" customHeight="1" x14ac:dyDescent="0.15">
      <c r="A714" s="520">
        <v>22</v>
      </c>
      <c r="B714" s="520" t="s">
        <v>7900</v>
      </c>
      <c r="C714" s="540" t="s">
        <v>21118</v>
      </c>
      <c r="D714" s="1072"/>
      <c r="E714" s="946"/>
      <c r="F714" s="537"/>
      <c r="H714" s="541"/>
      <c r="I714" s="770" t="s">
        <v>10418</v>
      </c>
      <c r="J714" s="525" t="s">
        <v>1678</v>
      </c>
      <c r="K714" s="718">
        <v>0.96499999999999997</v>
      </c>
      <c r="L714" s="1084"/>
      <c r="M714" s="1065"/>
      <c r="N714" s="537"/>
      <c r="P714" s="769"/>
      <c r="Q714" s="534"/>
      <c r="R714" s="537"/>
      <c r="S714" s="537"/>
      <c r="T714" s="537"/>
      <c r="V714" s="534"/>
      <c r="W714" s="537"/>
      <c r="X714" s="534"/>
      <c r="Y714" s="538"/>
      <c r="Z714" s="531">
        <f>ROUND(ROUND(ROUND(F713*K714,0)*O713,0),0)</f>
        <v>374</v>
      </c>
      <c r="AA714" s="539"/>
      <c r="AB714" s="533"/>
    </row>
    <row r="715" spans="1:28" ht="16.7" customHeight="1" x14ac:dyDescent="0.15">
      <c r="A715" s="520">
        <v>22</v>
      </c>
      <c r="B715" s="520" t="s">
        <v>7902</v>
      </c>
      <c r="C715" s="540" t="s">
        <v>21119</v>
      </c>
      <c r="D715" s="1072"/>
      <c r="E715" s="946"/>
      <c r="F715" s="537"/>
      <c r="H715" s="541"/>
      <c r="I715" s="757"/>
      <c r="J715" s="525"/>
      <c r="K715" s="718"/>
      <c r="L715" s="1084"/>
      <c r="M715" s="1066" t="s">
        <v>19767</v>
      </c>
      <c r="N715" s="525" t="s">
        <v>1678</v>
      </c>
      <c r="O715" s="529">
        <v>0.7</v>
      </c>
      <c r="P715" s="1077" t="s">
        <v>10423</v>
      </c>
      <c r="Q715" s="936" t="s">
        <v>12821</v>
      </c>
      <c r="R715" s="1067"/>
      <c r="S715" s="1067"/>
      <c r="T715" s="1067"/>
      <c r="U715" s="981"/>
      <c r="V715" s="537"/>
      <c r="W715" s="537"/>
      <c r="X715" s="534"/>
      <c r="Y715" s="538"/>
      <c r="Z715" s="531">
        <f>ROUND(ROUND(F713*O715,0)*U717,0)</f>
        <v>271</v>
      </c>
      <c r="AA715" s="539"/>
      <c r="AB715" s="533"/>
    </row>
    <row r="716" spans="1:28" ht="16.7" customHeight="1" x14ac:dyDescent="0.15">
      <c r="A716" s="520">
        <v>22</v>
      </c>
      <c r="B716" s="520" t="s">
        <v>21120</v>
      </c>
      <c r="C716" s="540" t="s">
        <v>21121</v>
      </c>
      <c r="D716" s="1072"/>
      <c r="E716" s="946"/>
      <c r="F716" s="537"/>
      <c r="H716" s="541"/>
      <c r="I716" s="770" t="s">
        <v>10418</v>
      </c>
      <c r="J716" s="525" t="s">
        <v>1678</v>
      </c>
      <c r="K716" s="718">
        <v>0.96499999999999997</v>
      </c>
      <c r="L716" s="1084"/>
      <c r="M716" s="1065"/>
      <c r="N716" s="537"/>
      <c r="P716" s="1079"/>
      <c r="Q716" s="1068"/>
      <c r="R716" s="1069"/>
      <c r="S716" s="1069"/>
      <c r="T716" s="1069"/>
      <c r="U716" s="1070"/>
      <c r="V716" s="537"/>
      <c r="W716" s="537"/>
      <c r="X716" s="534"/>
      <c r="Y716" s="538"/>
      <c r="Z716" s="531">
        <f>ROUND(ROUND(ROUND(ROUND(F713*K716,0)*O715,0)*U717,0),0)</f>
        <v>262</v>
      </c>
      <c r="AA716" s="539"/>
      <c r="AB716" s="533"/>
    </row>
    <row r="717" spans="1:28" ht="16.7" customHeight="1" x14ac:dyDescent="0.15">
      <c r="A717" s="520">
        <v>22</v>
      </c>
      <c r="B717" s="520" t="s">
        <v>21122</v>
      </c>
      <c r="C717" s="540" t="s">
        <v>21123</v>
      </c>
      <c r="D717" s="771"/>
      <c r="E717" s="542"/>
      <c r="F717" s="534"/>
      <c r="H717" s="541"/>
      <c r="I717" s="757"/>
      <c r="J717" s="525"/>
      <c r="K717" s="718"/>
      <c r="L717" s="1084"/>
      <c r="M717" s="968" t="s">
        <v>19773</v>
      </c>
      <c r="N717" s="525" t="s">
        <v>1678</v>
      </c>
      <c r="O717" s="529">
        <v>0.5</v>
      </c>
      <c r="P717" s="1022"/>
      <c r="Q717" s="772"/>
      <c r="R717" s="776"/>
      <c r="S717" s="776"/>
      <c r="T717" s="537" t="s">
        <v>1678</v>
      </c>
      <c r="U717" s="502">
        <v>0.5</v>
      </c>
      <c r="V717" s="534"/>
      <c r="W717" s="537"/>
      <c r="X717" s="534"/>
      <c r="Y717" s="538"/>
      <c r="Z717" s="531">
        <f>ROUND(ROUND(F713*O717,0)*U717,0)</f>
        <v>194</v>
      </c>
      <c r="AA717" s="539"/>
      <c r="AB717" s="533"/>
    </row>
    <row r="718" spans="1:28" ht="16.7" customHeight="1" x14ac:dyDescent="0.15">
      <c r="A718" s="520">
        <v>22</v>
      </c>
      <c r="B718" s="520" t="s">
        <v>7904</v>
      </c>
      <c r="C718" s="540" t="s">
        <v>21124</v>
      </c>
      <c r="D718" s="771"/>
      <c r="E718" s="542"/>
      <c r="F718" s="534"/>
      <c r="H718" s="541"/>
      <c r="I718" s="770" t="s">
        <v>10418</v>
      </c>
      <c r="J718" s="525" t="s">
        <v>1678</v>
      </c>
      <c r="K718" s="718">
        <v>0.96499999999999997</v>
      </c>
      <c r="L718" s="1084"/>
      <c r="M718" s="1065"/>
      <c r="N718" s="537"/>
      <c r="P718" s="1022"/>
      <c r="Q718" s="772"/>
      <c r="R718" s="776"/>
      <c r="S718" s="776"/>
      <c r="T718" s="537"/>
      <c r="V718" s="534"/>
      <c r="W718" s="537"/>
      <c r="X718" s="534"/>
      <c r="Y718" s="538"/>
      <c r="Z718" s="531">
        <f>ROUND(ROUND(ROUND(ROUND(F713*K718,0)*O717,0),0)*U717,0)</f>
        <v>187</v>
      </c>
      <c r="AA718" s="539"/>
      <c r="AB718" s="533"/>
    </row>
    <row r="719" spans="1:28" ht="16.7" customHeight="1" x14ac:dyDescent="0.15">
      <c r="A719" s="520">
        <v>22</v>
      </c>
      <c r="B719" s="520" t="s">
        <v>7906</v>
      </c>
      <c r="C719" s="540" t="s">
        <v>21125</v>
      </c>
      <c r="D719" s="771"/>
      <c r="E719" s="542"/>
      <c r="F719" s="534"/>
      <c r="H719" s="541"/>
      <c r="I719" s="757"/>
      <c r="J719" s="525"/>
      <c r="K719" s="718"/>
      <c r="L719" s="1084"/>
      <c r="M719" s="1066" t="s">
        <v>19767</v>
      </c>
      <c r="N719" s="525" t="s">
        <v>1678</v>
      </c>
      <c r="O719" s="529">
        <v>0.7</v>
      </c>
      <c r="P719" s="1079"/>
      <c r="Q719" s="936" t="s">
        <v>12830</v>
      </c>
      <c r="R719" s="1067"/>
      <c r="S719" s="1067"/>
      <c r="T719" s="1067"/>
      <c r="U719" s="981"/>
      <c r="V719" s="537"/>
      <c r="W719" s="537"/>
      <c r="X719" s="534"/>
      <c r="Y719" s="538"/>
      <c r="Z719" s="531">
        <f>ROUND(ROUND(F713*O719,0)*U721,0)</f>
        <v>379</v>
      </c>
      <c r="AA719" s="539"/>
      <c r="AB719" s="533"/>
    </row>
    <row r="720" spans="1:28" ht="16.7" customHeight="1" x14ac:dyDescent="0.15">
      <c r="A720" s="520">
        <v>22</v>
      </c>
      <c r="B720" s="520" t="s">
        <v>21126</v>
      </c>
      <c r="C720" s="540" t="s">
        <v>21127</v>
      </c>
      <c r="D720" s="771"/>
      <c r="E720" s="542"/>
      <c r="F720" s="534"/>
      <c r="H720" s="541"/>
      <c r="I720" s="770" t="s">
        <v>10418</v>
      </c>
      <c r="J720" s="525" t="s">
        <v>1678</v>
      </c>
      <c r="K720" s="718">
        <v>0.96499999999999997</v>
      </c>
      <c r="L720" s="1084"/>
      <c r="M720" s="1065"/>
      <c r="N720" s="537"/>
      <c r="P720" s="1079"/>
      <c r="Q720" s="1068"/>
      <c r="R720" s="1069"/>
      <c r="S720" s="1069"/>
      <c r="T720" s="1069"/>
      <c r="U720" s="1070"/>
      <c r="V720" s="537"/>
      <c r="W720" s="537"/>
      <c r="X720" s="534"/>
      <c r="Y720" s="538"/>
      <c r="Z720" s="531">
        <f>ROUND(ROUND(ROUND(ROUND(F713*K720,0)*O719,0)*U721,0),0)</f>
        <v>366</v>
      </c>
      <c r="AA720" s="539"/>
      <c r="AB720" s="533"/>
    </row>
    <row r="721" spans="1:28" ht="16.7" customHeight="1" x14ac:dyDescent="0.15">
      <c r="A721" s="520">
        <v>22</v>
      </c>
      <c r="B721" s="520" t="s">
        <v>21128</v>
      </c>
      <c r="C721" s="540" t="s">
        <v>21129</v>
      </c>
      <c r="D721" s="771"/>
      <c r="E721" s="542"/>
      <c r="F721" s="534"/>
      <c r="H721" s="541"/>
      <c r="I721" s="757"/>
      <c r="J721" s="525"/>
      <c r="K721" s="718"/>
      <c r="L721" s="1084"/>
      <c r="M721" s="968" t="s">
        <v>19773</v>
      </c>
      <c r="N721" s="525" t="s">
        <v>1678</v>
      </c>
      <c r="O721" s="529">
        <v>0.5</v>
      </c>
      <c r="P721" s="1022"/>
      <c r="Q721" s="772"/>
      <c r="R721" s="776"/>
      <c r="S721" s="776"/>
      <c r="T721" s="537" t="s">
        <v>1678</v>
      </c>
      <c r="U721" s="502">
        <v>0.7</v>
      </c>
      <c r="V721" s="534"/>
      <c r="W721" s="537"/>
      <c r="X721" s="534"/>
      <c r="Y721" s="538"/>
      <c r="Z721" s="531">
        <f>ROUND(ROUND(F713*O721,0)*U721,0)</f>
        <v>271</v>
      </c>
      <c r="AA721" s="539"/>
      <c r="AB721" s="533"/>
    </row>
    <row r="722" spans="1:28" ht="16.7" customHeight="1" x14ac:dyDescent="0.15">
      <c r="A722" s="520">
        <v>22</v>
      </c>
      <c r="B722" s="520" t="s">
        <v>7908</v>
      </c>
      <c r="C722" s="540" t="s">
        <v>21130</v>
      </c>
      <c r="D722" s="771"/>
      <c r="E722" s="542"/>
      <c r="F722" s="534"/>
      <c r="H722" s="541"/>
      <c r="I722" s="770" t="s">
        <v>10418</v>
      </c>
      <c r="J722" s="525" t="s">
        <v>1678</v>
      </c>
      <c r="K722" s="718">
        <v>0.96499999999999997</v>
      </c>
      <c r="L722" s="1084"/>
      <c r="M722" s="1065"/>
      <c r="N722" s="537"/>
      <c r="P722" s="1022"/>
      <c r="Q722" s="772"/>
      <c r="R722" s="776"/>
      <c r="S722" s="776"/>
      <c r="T722" s="537"/>
      <c r="V722" s="534"/>
      <c r="W722" s="537"/>
      <c r="X722" s="534"/>
      <c r="Y722" s="538"/>
      <c r="Z722" s="531">
        <f>ROUND(ROUND(ROUND(ROUND(F713*K722,0)*O721,0),0)*U721,0)</f>
        <v>262</v>
      </c>
      <c r="AA722" s="539"/>
      <c r="AB722" s="533"/>
    </row>
    <row r="723" spans="1:28" ht="16.7" customHeight="1" x14ac:dyDescent="0.15">
      <c r="A723" s="520">
        <v>22</v>
      </c>
      <c r="B723" s="520" t="s">
        <v>7910</v>
      </c>
      <c r="C723" s="540" t="s">
        <v>21131</v>
      </c>
      <c r="D723" s="771"/>
      <c r="E723" s="542"/>
      <c r="F723" s="534"/>
      <c r="H723" s="541"/>
      <c r="I723" s="757"/>
      <c r="J723" s="525"/>
      <c r="K723" s="718"/>
      <c r="L723" s="1084"/>
      <c r="M723" s="1066" t="s">
        <v>19767</v>
      </c>
      <c r="N723" s="525" t="s">
        <v>1678</v>
      </c>
      <c r="O723" s="529">
        <v>0.7</v>
      </c>
      <c r="P723" s="1077" t="s">
        <v>14959</v>
      </c>
      <c r="Q723" s="936" t="s">
        <v>12840</v>
      </c>
      <c r="R723" s="1067"/>
      <c r="S723" s="1067"/>
      <c r="T723" s="1067"/>
      <c r="U723" s="981"/>
      <c r="V723" s="537"/>
      <c r="W723" s="537"/>
      <c r="X723" s="534"/>
      <c r="Y723" s="538"/>
      <c r="Z723" s="531">
        <f>ROUND(ROUND(F713*O723,0)*U725,0)</f>
        <v>379</v>
      </c>
      <c r="AA723" s="539"/>
      <c r="AB723" s="533"/>
    </row>
    <row r="724" spans="1:28" ht="16.7" customHeight="1" x14ac:dyDescent="0.15">
      <c r="A724" s="520">
        <v>22</v>
      </c>
      <c r="B724" s="520" t="s">
        <v>21132</v>
      </c>
      <c r="C724" s="540" t="s">
        <v>21133</v>
      </c>
      <c r="D724" s="771"/>
      <c r="E724" s="542"/>
      <c r="F724" s="534"/>
      <c r="H724" s="541"/>
      <c r="I724" s="770" t="s">
        <v>10418</v>
      </c>
      <c r="J724" s="525" t="s">
        <v>1678</v>
      </c>
      <c r="K724" s="718">
        <v>0.96499999999999997</v>
      </c>
      <c r="L724" s="1084"/>
      <c r="M724" s="1065"/>
      <c r="N724" s="537"/>
      <c r="P724" s="1079"/>
      <c r="Q724" s="1068"/>
      <c r="R724" s="1069"/>
      <c r="S724" s="1069"/>
      <c r="T724" s="1069"/>
      <c r="U724" s="1070"/>
      <c r="V724" s="537"/>
      <c r="W724" s="537"/>
      <c r="X724" s="534"/>
      <c r="Y724" s="538"/>
      <c r="Z724" s="531">
        <f>ROUND(ROUND(ROUND(ROUND(F713*K724,0)*O723,0)*U725,0),0)</f>
        <v>366</v>
      </c>
      <c r="AA724" s="539"/>
      <c r="AB724" s="533"/>
    </row>
    <row r="725" spans="1:28" ht="16.7" customHeight="1" x14ac:dyDescent="0.15">
      <c r="A725" s="520">
        <v>22</v>
      </c>
      <c r="B725" s="520" t="s">
        <v>21134</v>
      </c>
      <c r="C725" s="540" t="s">
        <v>21135</v>
      </c>
      <c r="D725" s="771"/>
      <c r="E725" s="542"/>
      <c r="F725" s="534"/>
      <c r="H725" s="541"/>
      <c r="I725" s="757"/>
      <c r="J725" s="525"/>
      <c r="K725" s="718"/>
      <c r="L725" s="1084"/>
      <c r="M725" s="968" t="s">
        <v>19773</v>
      </c>
      <c r="N725" s="525" t="s">
        <v>1678</v>
      </c>
      <c r="O725" s="529">
        <v>0.5</v>
      </c>
      <c r="P725" s="1022"/>
      <c r="Q725" s="772"/>
      <c r="R725" s="776"/>
      <c r="S725" s="776"/>
      <c r="T725" s="537" t="s">
        <v>1678</v>
      </c>
      <c r="U725" s="502">
        <v>0.7</v>
      </c>
      <c r="V725" s="534"/>
      <c r="W725" s="537"/>
      <c r="X725" s="534"/>
      <c r="Y725" s="538"/>
      <c r="Z725" s="531">
        <f>ROUND(ROUND(F713*O725,0)*U725,0)</f>
        <v>271</v>
      </c>
      <c r="AA725" s="539"/>
      <c r="AB725" s="533"/>
    </row>
    <row r="726" spans="1:28" ht="16.7" customHeight="1" x14ac:dyDescent="0.15">
      <c r="A726" s="520">
        <v>22</v>
      </c>
      <c r="B726" s="520" t="s">
        <v>7912</v>
      </c>
      <c r="C726" s="540" t="s">
        <v>21136</v>
      </c>
      <c r="D726" s="771"/>
      <c r="E726" s="542"/>
      <c r="F726" s="534"/>
      <c r="H726" s="541"/>
      <c r="I726" s="770" t="s">
        <v>10418</v>
      </c>
      <c r="J726" s="525" t="s">
        <v>1678</v>
      </c>
      <c r="K726" s="718">
        <v>0.96499999999999997</v>
      </c>
      <c r="L726" s="1084"/>
      <c r="M726" s="1065"/>
      <c r="N726" s="537"/>
      <c r="P726" s="1022"/>
      <c r="Q726" s="772"/>
      <c r="R726" s="776"/>
      <c r="S726" s="776"/>
      <c r="T726" s="537"/>
      <c r="V726" s="534"/>
      <c r="W726" s="537"/>
      <c r="X726" s="534"/>
      <c r="Y726" s="538"/>
      <c r="Z726" s="531">
        <f>ROUND(ROUND(ROUND(ROUND(F713*K726,0)*O725,0),0)*U725,0)</f>
        <v>262</v>
      </c>
      <c r="AA726" s="539"/>
      <c r="AB726" s="533"/>
    </row>
    <row r="727" spans="1:28" ht="16.7" customHeight="1" x14ac:dyDescent="0.15">
      <c r="A727" s="520">
        <v>22</v>
      </c>
      <c r="B727" s="520" t="s">
        <v>7914</v>
      </c>
      <c r="C727" s="540" t="s">
        <v>21137</v>
      </c>
      <c r="D727" s="771"/>
      <c r="E727" s="542"/>
      <c r="F727" s="534"/>
      <c r="H727" s="541"/>
      <c r="I727" s="757"/>
      <c r="J727" s="525"/>
      <c r="K727" s="718"/>
      <c r="L727" s="774"/>
      <c r="M727" s="1066" t="s">
        <v>19767</v>
      </c>
      <c r="N727" s="525" t="s">
        <v>1678</v>
      </c>
      <c r="O727" s="529">
        <v>0.7</v>
      </c>
      <c r="P727" s="767"/>
      <c r="Q727" s="522"/>
      <c r="R727" s="525"/>
      <c r="S727" s="525"/>
      <c r="T727" s="525"/>
      <c r="U727" s="529"/>
      <c r="V727" s="936" t="s">
        <v>11906</v>
      </c>
      <c r="W727" s="947"/>
      <c r="X727" s="534"/>
      <c r="Y727" s="538"/>
      <c r="Z727" s="531">
        <f>ROUND(ROUND(F713*O727,0)*W731,0)</f>
        <v>537</v>
      </c>
      <c r="AA727" s="539"/>
      <c r="AB727" s="533"/>
    </row>
    <row r="728" spans="1:28" ht="16.7" customHeight="1" x14ac:dyDescent="0.15">
      <c r="A728" s="520">
        <v>22</v>
      </c>
      <c r="B728" s="520" t="s">
        <v>21138</v>
      </c>
      <c r="C728" s="540" t="s">
        <v>21139</v>
      </c>
      <c r="D728" s="771"/>
      <c r="E728" s="542"/>
      <c r="F728" s="534"/>
      <c r="H728" s="541"/>
      <c r="I728" s="770" t="s">
        <v>10418</v>
      </c>
      <c r="J728" s="525" t="s">
        <v>1678</v>
      </c>
      <c r="K728" s="718">
        <v>0.96499999999999997</v>
      </c>
      <c r="L728" s="774"/>
      <c r="M728" s="1065"/>
      <c r="N728" s="537"/>
      <c r="P728" s="769"/>
      <c r="Q728" s="534"/>
      <c r="R728" s="537"/>
      <c r="S728" s="537"/>
      <c r="T728" s="537"/>
      <c r="V728" s="1068"/>
      <c r="W728" s="1069"/>
      <c r="X728" s="534"/>
      <c r="Y728" s="538"/>
      <c r="Z728" s="531">
        <f>ROUND(ROUND(ROUND(ROUND(F713*K728,0)*O727,0),0)*W731,0)</f>
        <v>518</v>
      </c>
      <c r="AA728" s="539"/>
      <c r="AB728" s="533"/>
    </row>
    <row r="729" spans="1:28" ht="16.7" customHeight="1" x14ac:dyDescent="0.15">
      <c r="A729" s="520">
        <v>22</v>
      </c>
      <c r="B729" s="520" t="s">
        <v>21140</v>
      </c>
      <c r="C729" s="540" t="s">
        <v>21141</v>
      </c>
      <c r="D729" s="771"/>
      <c r="E729" s="542"/>
      <c r="F729" s="534"/>
      <c r="H729" s="541"/>
      <c r="I729" s="757"/>
      <c r="J729" s="525"/>
      <c r="K729" s="718"/>
      <c r="L729" s="774"/>
      <c r="M729" s="968" t="s">
        <v>19773</v>
      </c>
      <c r="N729" s="525" t="s">
        <v>1678</v>
      </c>
      <c r="O729" s="529">
        <v>0.5</v>
      </c>
      <c r="P729" s="769"/>
      <c r="Q729" s="534"/>
      <c r="R729" s="537"/>
      <c r="S729" s="537"/>
      <c r="T729" s="537"/>
      <c r="V729" s="1068"/>
      <c r="W729" s="1069"/>
      <c r="X729" s="534"/>
      <c r="Y729" s="538"/>
      <c r="Z729" s="531">
        <f>ROUND(ROUND(F713*O729,0)*W731,0)</f>
        <v>384</v>
      </c>
      <c r="AA729" s="539"/>
      <c r="AB729" s="533"/>
    </row>
    <row r="730" spans="1:28" ht="16.7" customHeight="1" x14ac:dyDescent="0.15">
      <c r="A730" s="520">
        <v>22</v>
      </c>
      <c r="B730" s="520" t="s">
        <v>7916</v>
      </c>
      <c r="C730" s="540" t="s">
        <v>21142</v>
      </c>
      <c r="D730" s="771"/>
      <c r="E730" s="542"/>
      <c r="F730" s="534"/>
      <c r="H730" s="541"/>
      <c r="I730" s="770" t="s">
        <v>10418</v>
      </c>
      <c r="J730" s="525" t="s">
        <v>1678</v>
      </c>
      <c r="K730" s="718">
        <v>0.96499999999999997</v>
      </c>
      <c r="L730" s="774"/>
      <c r="M730" s="1065"/>
      <c r="N730" s="537"/>
      <c r="P730" s="769"/>
      <c r="Q730" s="534"/>
      <c r="R730" s="537"/>
      <c r="S730" s="537"/>
      <c r="T730" s="537"/>
      <c r="V730" s="1068"/>
      <c r="W730" s="1069"/>
      <c r="X730" s="534"/>
      <c r="Y730" s="538"/>
      <c r="Z730" s="531">
        <f>ROUND(ROUND(ROUND(ROUND(F713*K730,0)*O729,0),0)*W731,0)</f>
        <v>371</v>
      </c>
      <c r="AA730" s="539"/>
      <c r="AB730" s="533"/>
    </row>
    <row r="731" spans="1:28" ht="16.7" customHeight="1" x14ac:dyDescent="0.15">
      <c r="A731" s="520">
        <v>22</v>
      </c>
      <c r="B731" s="520" t="s">
        <v>7918</v>
      </c>
      <c r="C731" s="540" t="s">
        <v>21143</v>
      </c>
      <c r="D731" s="771"/>
      <c r="E731" s="542"/>
      <c r="F731" s="534"/>
      <c r="H731" s="541"/>
      <c r="I731" s="757"/>
      <c r="J731" s="525"/>
      <c r="K731" s="718"/>
      <c r="L731" s="774"/>
      <c r="M731" s="1066" t="s">
        <v>19767</v>
      </c>
      <c r="N731" s="525" t="s">
        <v>1678</v>
      </c>
      <c r="O731" s="529">
        <v>0.7</v>
      </c>
      <c r="P731" s="1077" t="s">
        <v>10423</v>
      </c>
      <c r="Q731" s="936" t="s">
        <v>12821</v>
      </c>
      <c r="R731" s="1067"/>
      <c r="S731" s="1067"/>
      <c r="T731" s="1067"/>
      <c r="U731" s="981"/>
      <c r="V731" s="534" t="s">
        <v>1678</v>
      </c>
      <c r="W731" s="766">
        <v>0.99099999999999999</v>
      </c>
      <c r="X731" s="534"/>
      <c r="Y731" s="538"/>
      <c r="Z731" s="531">
        <f>ROUND(ROUND(ROUND(F713*O731,0)*U733,0)*W731,0)</f>
        <v>269</v>
      </c>
      <c r="AA731" s="539"/>
      <c r="AB731" s="533"/>
    </row>
    <row r="732" spans="1:28" ht="16.7" customHeight="1" x14ac:dyDescent="0.15">
      <c r="A732" s="520">
        <v>22</v>
      </c>
      <c r="B732" s="520" t="s">
        <v>21144</v>
      </c>
      <c r="C732" s="540" t="s">
        <v>21145</v>
      </c>
      <c r="D732" s="771"/>
      <c r="E732" s="542"/>
      <c r="F732" s="534"/>
      <c r="H732" s="541"/>
      <c r="I732" s="770" t="s">
        <v>10418</v>
      </c>
      <c r="J732" s="525" t="s">
        <v>1678</v>
      </c>
      <c r="K732" s="718">
        <v>0.96499999999999997</v>
      </c>
      <c r="L732" s="774"/>
      <c r="M732" s="1065"/>
      <c r="N732" s="537"/>
      <c r="P732" s="1079"/>
      <c r="Q732" s="1068"/>
      <c r="R732" s="1069"/>
      <c r="S732" s="1069"/>
      <c r="T732" s="1069"/>
      <c r="U732" s="1070"/>
      <c r="V732" s="537"/>
      <c r="W732" s="537"/>
      <c r="X732" s="534"/>
      <c r="Y732" s="538"/>
      <c r="Z732" s="531">
        <f>ROUND(ROUND(ROUND(ROUND(ROUND(F713*K732,0)*O731,0)*U733,0),0)*W731,0)</f>
        <v>260</v>
      </c>
      <c r="AA732" s="539"/>
      <c r="AB732" s="533"/>
    </row>
    <row r="733" spans="1:28" ht="16.7" customHeight="1" x14ac:dyDescent="0.15">
      <c r="A733" s="520">
        <v>22</v>
      </c>
      <c r="B733" s="520" t="s">
        <v>21146</v>
      </c>
      <c r="C733" s="540" t="s">
        <v>21147</v>
      </c>
      <c r="D733" s="771"/>
      <c r="E733" s="542"/>
      <c r="F733" s="534"/>
      <c r="H733" s="541"/>
      <c r="I733" s="757"/>
      <c r="J733" s="525"/>
      <c r="K733" s="718"/>
      <c r="L733" s="774"/>
      <c r="M733" s="968" t="s">
        <v>19773</v>
      </c>
      <c r="N733" s="525" t="s">
        <v>1678</v>
      </c>
      <c r="O733" s="529">
        <v>0.5</v>
      </c>
      <c r="P733" s="1022"/>
      <c r="Q733" s="772"/>
      <c r="R733" s="776"/>
      <c r="S733" s="776"/>
      <c r="T733" s="537" t="s">
        <v>1678</v>
      </c>
      <c r="U733" s="502">
        <v>0.5</v>
      </c>
      <c r="V733" s="534"/>
      <c r="W733" s="537"/>
      <c r="X733" s="534"/>
      <c r="Y733" s="538"/>
      <c r="Z733" s="531">
        <f>ROUND(ROUND(ROUND(F713*O733,0)*U733,0)*W731,0)</f>
        <v>192</v>
      </c>
      <c r="AA733" s="539"/>
      <c r="AB733" s="533"/>
    </row>
    <row r="734" spans="1:28" ht="16.7" customHeight="1" x14ac:dyDescent="0.15">
      <c r="A734" s="520">
        <v>22</v>
      </c>
      <c r="B734" s="520" t="s">
        <v>7920</v>
      </c>
      <c r="C734" s="540" t="s">
        <v>21148</v>
      </c>
      <c r="D734" s="771"/>
      <c r="E734" s="542"/>
      <c r="F734" s="534"/>
      <c r="H734" s="541"/>
      <c r="I734" s="770" t="s">
        <v>10418</v>
      </c>
      <c r="J734" s="525" t="s">
        <v>1678</v>
      </c>
      <c r="K734" s="718">
        <v>0.96499999999999997</v>
      </c>
      <c r="L734" s="774"/>
      <c r="M734" s="1065"/>
      <c r="N734" s="537"/>
      <c r="P734" s="1022"/>
      <c r="Q734" s="772"/>
      <c r="R734" s="776"/>
      <c r="S734" s="776"/>
      <c r="T734" s="537"/>
      <c r="V734" s="534"/>
      <c r="W734" s="537"/>
      <c r="X734" s="534"/>
      <c r="Y734" s="538"/>
      <c r="Z734" s="531">
        <f>ROUND(ROUND(ROUND(ROUND(ROUND(F713*K734,0)*O733,0),0)*U733,0)*W731,0)</f>
        <v>185</v>
      </c>
      <c r="AA734" s="539"/>
      <c r="AB734" s="533"/>
    </row>
    <row r="735" spans="1:28" ht="16.7" customHeight="1" x14ac:dyDescent="0.15">
      <c r="A735" s="520">
        <v>22</v>
      </c>
      <c r="B735" s="520" t="s">
        <v>7922</v>
      </c>
      <c r="C735" s="540" t="s">
        <v>21149</v>
      </c>
      <c r="D735" s="771"/>
      <c r="E735" s="542"/>
      <c r="F735" s="534"/>
      <c r="H735" s="541"/>
      <c r="I735" s="757"/>
      <c r="J735" s="525"/>
      <c r="K735" s="718"/>
      <c r="L735" s="774"/>
      <c r="M735" s="1066" t="s">
        <v>19767</v>
      </c>
      <c r="N735" s="525" t="s">
        <v>1678</v>
      </c>
      <c r="O735" s="529">
        <v>0.7</v>
      </c>
      <c r="P735" s="1079"/>
      <c r="Q735" s="936" t="s">
        <v>12830</v>
      </c>
      <c r="R735" s="1067"/>
      <c r="S735" s="1067"/>
      <c r="T735" s="1067"/>
      <c r="U735" s="981"/>
      <c r="V735" s="537"/>
      <c r="W735" s="537"/>
      <c r="X735" s="534"/>
      <c r="Y735" s="538"/>
      <c r="Z735" s="531">
        <f>ROUND(ROUND(ROUND(F713*O735,0)*U737,0)*W731,0)</f>
        <v>376</v>
      </c>
      <c r="AA735" s="539"/>
      <c r="AB735" s="533"/>
    </row>
    <row r="736" spans="1:28" ht="16.7" customHeight="1" x14ac:dyDescent="0.15">
      <c r="A736" s="520">
        <v>22</v>
      </c>
      <c r="B736" s="520" t="s">
        <v>21150</v>
      </c>
      <c r="C736" s="540" t="s">
        <v>21151</v>
      </c>
      <c r="D736" s="771"/>
      <c r="E736" s="542"/>
      <c r="F736" s="534"/>
      <c r="H736" s="541"/>
      <c r="I736" s="770" t="s">
        <v>10418</v>
      </c>
      <c r="J736" s="525" t="s">
        <v>1678</v>
      </c>
      <c r="K736" s="718">
        <v>0.96499999999999997</v>
      </c>
      <c r="L736" s="774"/>
      <c r="M736" s="1065"/>
      <c r="N736" s="537"/>
      <c r="P736" s="1079"/>
      <c r="Q736" s="1068"/>
      <c r="R736" s="1069"/>
      <c r="S736" s="1069"/>
      <c r="T736" s="1069"/>
      <c r="U736" s="1070"/>
      <c r="V736" s="537"/>
      <c r="W736" s="537"/>
      <c r="X736" s="534"/>
      <c r="Y736" s="538"/>
      <c r="Z736" s="531">
        <f>ROUND(ROUND(ROUND(ROUND(ROUND(F713*K736,0)*O735,0)*U737,0),0)*W731,0)</f>
        <v>363</v>
      </c>
      <c r="AA736" s="539"/>
      <c r="AB736" s="533"/>
    </row>
    <row r="737" spans="1:28" ht="16.7" customHeight="1" x14ac:dyDescent="0.15">
      <c r="A737" s="520">
        <v>22</v>
      </c>
      <c r="B737" s="520" t="s">
        <v>21152</v>
      </c>
      <c r="C737" s="540" t="s">
        <v>21153</v>
      </c>
      <c r="D737" s="771"/>
      <c r="E737" s="542"/>
      <c r="F737" s="534"/>
      <c r="H737" s="541"/>
      <c r="I737" s="757"/>
      <c r="J737" s="525"/>
      <c r="K737" s="718"/>
      <c r="L737" s="774"/>
      <c r="M737" s="968" t="s">
        <v>19773</v>
      </c>
      <c r="N737" s="525" t="s">
        <v>1678</v>
      </c>
      <c r="O737" s="529">
        <v>0.5</v>
      </c>
      <c r="P737" s="1022"/>
      <c r="Q737" s="772"/>
      <c r="R737" s="776"/>
      <c r="S737" s="776"/>
      <c r="T737" s="537" t="s">
        <v>1678</v>
      </c>
      <c r="U737" s="502">
        <v>0.7</v>
      </c>
      <c r="V737" s="534"/>
      <c r="W737" s="537"/>
      <c r="X737" s="534"/>
      <c r="Y737" s="538"/>
      <c r="Z737" s="531">
        <f>ROUND(ROUND(ROUND(F713*O737,0)*U737,0)*W731,0)</f>
        <v>269</v>
      </c>
      <c r="AA737" s="539"/>
      <c r="AB737" s="533"/>
    </row>
    <row r="738" spans="1:28" ht="16.7" customHeight="1" x14ac:dyDescent="0.15">
      <c r="A738" s="520">
        <v>22</v>
      </c>
      <c r="B738" s="520" t="s">
        <v>7924</v>
      </c>
      <c r="C738" s="540" t="s">
        <v>21154</v>
      </c>
      <c r="D738" s="771"/>
      <c r="E738" s="542"/>
      <c r="F738" s="534"/>
      <c r="H738" s="541"/>
      <c r="I738" s="770" t="s">
        <v>10418</v>
      </c>
      <c r="J738" s="525" t="s">
        <v>1678</v>
      </c>
      <c r="K738" s="718">
        <v>0.96499999999999997</v>
      </c>
      <c r="L738" s="774"/>
      <c r="M738" s="1065"/>
      <c r="N738" s="537"/>
      <c r="P738" s="1022"/>
      <c r="Q738" s="772"/>
      <c r="R738" s="776"/>
      <c r="S738" s="776"/>
      <c r="T738" s="537"/>
      <c r="V738" s="534"/>
      <c r="W738" s="537"/>
      <c r="X738" s="534"/>
      <c r="Y738" s="538"/>
      <c r="Z738" s="531">
        <f>ROUND(ROUND(ROUND(ROUND(ROUND(F713*K738,0)*O737,0),0)*U737,0)*W731,0)</f>
        <v>260</v>
      </c>
      <c r="AA738" s="539"/>
      <c r="AB738" s="533"/>
    </row>
    <row r="739" spans="1:28" ht="16.7" customHeight="1" x14ac:dyDescent="0.15">
      <c r="A739" s="520">
        <v>22</v>
      </c>
      <c r="B739" s="520" t="s">
        <v>7926</v>
      </c>
      <c r="C739" s="540" t="s">
        <v>21155</v>
      </c>
      <c r="D739" s="771"/>
      <c r="E739" s="542"/>
      <c r="F739" s="534"/>
      <c r="H739" s="541"/>
      <c r="I739" s="757"/>
      <c r="J739" s="525"/>
      <c r="K739" s="718"/>
      <c r="L739" s="774"/>
      <c r="M739" s="1066" t="s">
        <v>19767</v>
      </c>
      <c r="N739" s="525" t="s">
        <v>1678</v>
      </c>
      <c r="O739" s="529">
        <v>0.7</v>
      </c>
      <c r="P739" s="1077" t="s">
        <v>14959</v>
      </c>
      <c r="Q739" s="936" t="s">
        <v>12840</v>
      </c>
      <c r="R739" s="1067"/>
      <c r="S739" s="1067"/>
      <c r="T739" s="1067"/>
      <c r="U739" s="981"/>
      <c r="V739" s="537"/>
      <c r="W739" s="537"/>
      <c r="X739" s="534"/>
      <c r="Y739" s="538"/>
      <c r="Z739" s="531">
        <f>ROUND(ROUND(ROUND(F713*O739,0)*U741,0)*W731,0)</f>
        <v>376</v>
      </c>
      <c r="AA739" s="539"/>
      <c r="AB739" s="533"/>
    </row>
    <row r="740" spans="1:28" ht="16.7" customHeight="1" x14ac:dyDescent="0.15">
      <c r="A740" s="520">
        <v>22</v>
      </c>
      <c r="B740" s="520" t="s">
        <v>21156</v>
      </c>
      <c r="C740" s="540" t="s">
        <v>21157</v>
      </c>
      <c r="D740" s="771"/>
      <c r="E740" s="542"/>
      <c r="F740" s="534"/>
      <c r="H740" s="541"/>
      <c r="I740" s="770" t="s">
        <v>10418</v>
      </c>
      <c r="J740" s="525" t="s">
        <v>1678</v>
      </c>
      <c r="K740" s="718">
        <v>0.96499999999999997</v>
      </c>
      <c r="L740" s="774"/>
      <c r="M740" s="1065"/>
      <c r="N740" s="537"/>
      <c r="P740" s="1079"/>
      <c r="Q740" s="1068"/>
      <c r="R740" s="1069"/>
      <c r="S740" s="1069"/>
      <c r="T740" s="1069"/>
      <c r="U740" s="1070"/>
      <c r="V740" s="537"/>
      <c r="W740" s="537"/>
      <c r="X740" s="534"/>
      <c r="Y740" s="538"/>
      <c r="Z740" s="531">
        <f>ROUND(ROUND(ROUND(ROUND(ROUND(F713*K740,0)*O739,0)*U741,0),0)*W731,0)</f>
        <v>363</v>
      </c>
      <c r="AA740" s="539"/>
      <c r="AB740" s="533"/>
    </row>
    <row r="741" spans="1:28" ht="16.7" customHeight="1" x14ac:dyDescent="0.15">
      <c r="A741" s="520">
        <v>22</v>
      </c>
      <c r="B741" s="520" t="s">
        <v>21158</v>
      </c>
      <c r="C741" s="540" t="s">
        <v>21159</v>
      </c>
      <c r="D741" s="771"/>
      <c r="E741" s="542"/>
      <c r="F741" s="534"/>
      <c r="H741" s="541"/>
      <c r="I741" s="757"/>
      <c r="J741" s="525"/>
      <c r="K741" s="718"/>
      <c r="L741" s="774"/>
      <c r="M741" s="968" t="s">
        <v>19773</v>
      </c>
      <c r="N741" s="525" t="s">
        <v>1678</v>
      </c>
      <c r="O741" s="529">
        <v>0.5</v>
      </c>
      <c r="P741" s="1022"/>
      <c r="Q741" s="772"/>
      <c r="R741" s="776"/>
      <c r="S741" s="776"/>
      <c r="T741" s="537" t="s">
        <v>1678</v>
      </c>
      <c r="U741" s="502">
        <v>0.7</v>
      </c>
      <c r="V741" s="534"/>
      <c r="W741" s="537"/>
      <c r="X741" s="534"/>
      <c r="Y741" s="538"/>
      <c r="Z741" s="531">
        <f>ROUND(ROUND(ROUND(F713*O741,0)*U741,0)*W731,0)</f>
        <v>269</v>
      </c>
      <c r="AA741" s="539"/>
      <c r="AB741" s="533"/>
    </row>
    <row r="742" spans="1:28" ht="16.7" customHeight="1" x14ac:dyDescent="0.15">
      <c r="A742" s="520">
        <v>22</v>
      </c>
      <c r="B742" s="520" t="s">
        <v>7928</v>
      </c>
      <c r="C742" s="540" t="s">
        <v>21160</v>
      </c>
      <c r="D742" s="771"/>
      <c r="E742" s="542"/>
      <c r="F742" s="534"/>
      <c r="H742" s="541"/>
      <c r="I742" s="770" t="s">
        <v>10418</v>
      </c>
      <c r="J742" s="525" t="s">
        <v>1678</v>
      </c>
      <c r="K742" s="718">
        <v>0.96499999999999997</v>
      </c>
      <c r="L742" s="774"/>
      <c r="M742" s="1065"/>
      <c r="N742" s="537"/>
      <c r="P742" s="1022"/>
      <c r="Q742" s="772"/>
      <c r="R742" s="776"/>
      <c r="S742" s="776"/>
      <c r="T742" s="537"/>
      <c r="V742" s="534"/>
      <c r="W742" s="537"/>
      <c r="X742" s="534"/>
      <c r="Y742" s="538"/>
      <c r="Z742" s="531">
        <f>ROUND(ROUND(ROUND(ROUND(ROUND(F713*K742,0)*O741,0),0)*U741,0)*W731,0)</f>
        <v>260</v>
      </c>
      <c r="AA742" s="539"/>
      <c r="AB742" s="533"/>
    </row>
    <row r="743" spans="1:28" ht="16.7" customHeight="1" x14ac:dyDescent="0.15">
      <c r="A743" s="520">
        <v>22</v>
      </c>
      <c r="B743" s="520" t="s">
        <v>7930</v>
      </c>
      <c r="C743" s="540" t="s">
        <v>21161</v>
      </c>
      <c r="D743" s="771"/>
      <c r="E743" s="542"/>
      <c r="F743" s="534"/>
      <c r="H743" s="541"/>
      <c r="I743" s="757"/>
      <c r="J743" s="525"/>
      <c r="K743" s="718"/>
      <c r="L743" s="774"/>
      <c r="M743" s="1066" t="s">
        <v>19767</v>
      </c>
      <c r="N743" s="525" t="s">
        <v>1678</v>
      </c>
      <c r="O743" s="529">
        <v>0.7</v>
      </c>
      <c r="P743" s="767"/>
      <c r="Q743" s="522"/>
      <c r="R743" s="525"/>
      <c r="S743" s="525"/>
      <c r="T743" s="525"/>
      <c r="U743" s="529"/>
      <c r="V743" s="522"/>
      <c r="W743" s="525"/>
      <c r="X743" s="936" t="s">
        <v>14983</v>
      </c>
      <c r="Y743" s="941"/>
      <c r="Z743" s="531">
        <f>ROUND(ROUND(F713*O743,0)-X747,0)</f>
        <v>530</v>
      </c>
      <c r="AA743" s="539"/>
      <c r="AB743" s="533"/>
    </row>
    <row r="744" spans="1:28" ht="16.7" customHeight="1" x14ac:dyDescent="0.15">
      <c r="A744" s="520">
        <v>22</v>
      </c>
      <c r="B744" s="520" t="s">
        <v>21162</v>
      </c>
      <c r="C744" s="540" t="s">
        <v>21163</v>
      </c>
      <c r="D744" s="771"/>
      <c r="E744" s="542"/>
      <c r="F744" s="534"/>
      <c r="H744" s="541"/>
      <c r="I744" s="770" t="s">
        <v>10418</v>
      </c>
      <c r="J744" s="525" t="s">
        <v>1678</v>
      </c>
      <c r="K744" s="718">
        <v>0.96499999999999997</v>
      </c>
      <c r="L744" s="774"/>
      <c r="M744" s="1065"/>
      <c r="N744" s="537"/>
      <c r="P744" s="769"/>
      <c r="Q744" s="534"/>
      <c r="R744" s="537"/>
      <c r="S744" s="537"/>
      <c r="T744" s="537"/>
      <c r="V744" s="534"/>
      <c r="W744" s="537"/>
      <c r="X744" s="1068"/>
      <c r="Y744" s="1070"/>
      <c r="Z744" s="531">
        <f>ROUND(ROUND(ROUND(ROUND(F713*K744,0)*O743,0),0)-X747,0)</f>
        <v>511</v>
      </c>
      <c r="AA744" s="539"/>
      <c r="AB744" s="533"/>
    </row>
    <row r="745" spans="1:28" ht="16.7" customHeight="1" x14ac:dyDescent="0.15">
      <c r="A745" s="520">
        <v>22</v>
      </c>
      <c r="B745" s="520" t="s">
        <v>21164</v>
      </c>
      <c r="C745" s="540" t="s">
        <v>21165</v>
      </c>
      <c r="D745" s="771"/>
      <c r="E745" s="542"/>
      <c r="F745" s="534"/>
      <c r="H745" s="541"/>
      <c r="I745" s="757"/>
      <c r="J745" s="525"/>
      <c r="K745" s="718"/>
      <c r="L745" s="774"/>
      <c r="M745" s="968" t="s">
        <v>19773</v>
      </c>
      <c r="N745" s="525" t="s">
        <v>1678</v>
      </c>
      <c r="O745" s="529">
        <v>0.5</v>
      </c>
      <c r="P745" s="769"/>
      <c r="Q745" s="534"/>
      <c r="R745" s="537"/>
      <c r="S745" s="537"/>
      <c r="T745" s="537"/>
      <c r="V745" s="534"/>
      <c r="W745" s="537"/>
      <c r="X745" s="1068"/>
      <c r="Y745" s="1070"/>
      <c r="Z745" s="531">
        <f>ROUND(ROUND(F713*O745,0)-X747,0)</f>
        <v>375</v>
      </c>
      <c r="AA745" s="539"/>
      <c r="AB745" s="533"/>
    </row>
    <row r="746" spans="1:28" ht="16.7" customHeight="1" x14ac:dyDescent="0.15">
      <c r="A746" s="520">
        <v>22</v>
      </c>
      <c r="B746" s="520" t="s">
        <v>7932</v>
      </c>
      <c r="C746" s="540" t="s">
        <v>21166</v>
      </c>
      <c r="D746" s="771"/>
      <c r="E746" s="542"/>
      <c r="F746" s="534"/>
      <c r="H746" s="541"/>
      <c r="I746" s="770" t="s">
        <v>10418</v>
      </c>
      <c r="J746" s="525" t="s">
        <v>1678</v>
      </c>
      <c r="K746" s="718">
        <v>0.96499999999999997</v>
      </c>
      <c r="L746" s="774"/>
      <c r="M746" s="1065"/>
      <c r="N746" s="537"/>
      <c r="P746" s="769"/>
      <c r="Q746" s="534"/>
      <c r="R746" s="537"/>
      <c r="S746" s="537"/>
      <c r="T746" s="537"/>
      <c r="V746" s="534"/>
      <c r="W746" s="537"/>
      <c r="X746" s="1068"/>
      <c r="Y746" s="1070"/>
      <c r="Z746" s="531">
        <f>ROUND(ROUND(ROUND(ROUND(F713*K746,0)*O745,0),0)-X747,0)</f>
        <v>362</v>
      </c>
      <c r="AA746" s="539"/>
      <c r="AB746" s="533"/>
    </row>
    <row r="747" spans="1:28" ht="16.7" customHeight="1" x14ac:dyDescent="0.15">
      <c r="A747" s="520">
        <v>22</v>
      </c>
      <c r="B747" s="520" t="s">
        <v>7934</v>
      </c>
      <c r="C747" s="540" t="s">
        <v>21167</v>
      </c>
      <c r="D747" s="771"/>
      <c r="E747" s="542"/>
      <c r="F747" s="534"/>
      <c r="H747" s="541"/>
      <c r="I747" s="757"/>
      <c r="J747" s="525"/>
      <c r="K747" s="718"/>
      <c r="L747" s="774"/>
      <c r="M747" s="1066" t="s">
        <v>19767</v>
      </c>
      <c r="N747" s="525" t="s">
        <v>1678</v>
      </c>
      <c r="O747" s="529">
        <v>0.7</v>
      </c>
      <c r="P747" s="1077" t="s">
        <v>10423</v>
      </c>
      <c r="Q747" s="936" t="s">
        <v>12821</v>
      </c>
      <c r="R747" s="1067"/>
      <c r="S747" s="1067"/>
      <c r="T747" s="1067"/>
      <c r="U747" s="981"/>
      <c r="V747" s="537"/>
      <c r="W747" s="537"/>
      <c r="X747" s="775">
        <v>12</v>
      </c>
      <c r="Y747" s="942" t="s">
        <v>14988</v>
      </c>
      <c r="Z747" s="531">
        <f>ROUND(ROUND(ROUND(F713*O747,0)*U749,0)-X747,0)</f>
        <v>259</v>
      </c>
      <c r="AA747" s="539"/>
      <c r="AB747" s="533"/>
    </row>
    <row r="748" spans="1:28" ht="16.7" customHeight="1" x14ac:dyDescent="0.15">
      <c r="A748" s="520">
        <v>22</v>
      </c>
      <c r="B748" s="520" t="s">
        <v>21168</v>
      </c>
      <c r="C748" s="540" t="s">
        <v>21169</v>
      </c>
      <c r="D748" s="771"/>
      <c r="E748" s="542"/>
      <c r="F748" s="534"/>
      <c r="H748" s="541"/>
      <c r="I748" s="770" t="s">
        <v>10418</v>
      </c>
      <c r="J748" s="525" t="s">
        <v>1678</v>
      </c>
      <c r="K748" s="718">
        <v>0.96499999999999997</v>
      </c>
      <c r="L748" s="774"/>
      <c r="M748" s="1065"/>
      <c r="N748" s="537"/>
      <c r="P748" s="1079"/>
      <c r="Q748" s="1068"/>
      <c r="R748" s="1069"/>
      <c r="S748" s="1069"/>
      <c r="T748" s="1069"/>
      <c r="U748" s="1070"/>
      <c r="V748" s="537"/>
      <c r="W748" s="537"/>
      <c r="X748" s="534"/>
      <c r="Y748" s="1070"/>
      <c r="Z748" s="531">
        <f>ROUND(ROUND(ROUND(ROUND(ROUND(F713*K748,0)*O747,0)*U749,0),0)-X747,0)</f>
        <v>250</v>
      </c>
      <c r="AA748" s="539"/>
      <c r="AB748" s="533"/>
    </row>
    <row r="749" spans="1:28" ht="16.7" customHeight="1" x14ac:dyDescent="0.15">
      <c r="A749" s="520">
        <v>22</v>
      </c>
      <c r="B749" s="520" t="s">
        <v>21170</v>
      </c>
      <c r="C749" s="540" t="s">
        <v>21171</v>
      </c>
      <c r="D749" s="771"/>
      <c r="E749" s="542"/>
      <c r="F749" s="534"/>
      <c r="H749" s="541"/>
      <c r="I749" s="757"/>
      <c r="J749" s="525"/>
      <c r="K749" s="718"/>
      <c r="L749" s="774"/>
      <c r="M749" s="968" t="s">
        <v>19773</v>
      </c>
      <c r="N749" s="525" t="s">
        <v>1678</v>
      </c>
      <c r="O749" s="529">
        <v>0.5</v>
      </c>
      <c r="P749" s="1022"/>
      <c r="Q749" s="772"/>
      <c r="R749" s="776"/>
      <c r="S749" s="776"/>
      <c r="T749" s="537" t="s">
        <v>1678</v>
      </c>
      <c r="U749" s="502">
        <v>0.5</v>
      </c>
      <c r="V749" s="534"/>
      <c r="W749" s="537"/>
      <c r="X749" s="534"/>
      <c r="Y749" s="538"/>
      <c r="Z749" s="531">
        <f>ROUND(ROUND(ROUND(F713*O749,0)*U749,0)-X747,0)</f>
        <v>182</v>
      </c>
      <c r="AA749" s="539"/>
      <c r="AB749" s="533"/>
    </row>
    <row r="750" spans="1:28" ht="16.7" customHeight="1" x14ac:dyDescent="0.15">
      <c r="A750" s="520">
        <v>22</v>
      </c>
      <c r="B750" s="520" t="s">
        <v>7936</v>
      </c>
      <c r="C750" s="540" t="s">
        <v>21172</v>
      </c>
      <c r="D750" s="771"/>
      <c r="E750" s="542"/>
      <c r="F750" s="534"/>
      <c r="H750" s="541"/>
      <c r="I750" s="770" t="s">
        <v>10418</v>
      </c>
      <c r="J750" s="525" t="s">
        <v>1678</v>
      </c>
      <c r="K750" s="718">
        <v>0.96499999999999997</v>
      </c>
      <c r="L750" s="774"/>
      <c r="M750" s="1065"/>
      <c r="N750" s="537"/>
      <c r="P750" s="1022"/>
      <c r="Q750" s="772"/>
      <c r="R750" s="776"/>
      <c r="S750" s="776"/>
      <c r="T750" s="537"/>
      <c r="V750" s="534"/>
      <c r="W750" s="537"/>
      <c r="X750" s="534"/>
      <c r="Y750" s="538"/>
      <c r="Z750" s="531">
        <f>ROUND(ROUND(ROUND(ROUND(ROUND(F713*K750,0)*O749,0),0)*U749,0)-X747,0)</f>
        <v>175</v>
      </c>
      <c r="AA750" s="539"/>
      <c r="AB750" s="533"/>
    </row>
    <row r="751" spans="1:28" ht="16.7" customHeight="1" x14ac:dyDescent="0.15">
      <c r="A751" s="520">
        <v>22</v>
      </c>
      <c r="B751" s="520" t="s">
        <v>7938</v>
      </c>
      <c r="C751" s="540" t="s">
        <v>21173</v>
      </c>
      <c r="D751" s="771"/>
      <c r="E751" s="542"/>
      <c r="F751" s="534"/>
      <c r="H751" s="541"/>
      <c r="I751" s="757"/>
      <c r="J751" s="525"/>
      <c r="K751" s="718"/>
      <c r="L751" s="774"/>
      <c r="M751" s="1066" t="s">
        <v>19767</v>
      </c>
      <c r="N751" s="525" t="s">
        <v>1678</v>
      </c>
      <c r="O751" s="529">
        <v>0.7</v>
      </c>
      <c r="P751" s="1079"/>
      <c r="Q751" s="936" t="s">
        <v>12830</v>
      </c>
      <c r="R751" s="1067"/>
      <c r="S751" s="1067"/>
      <c r="T751" s="1067"/>
      <c r="U751" s="981"/>
      <c r="V751" s="537"/>
      <c r="W751" s="537"/>
      <c r="X751" s="534"/>
      <c r="Y751" s="538"/>
      <c r="Z751" s="531">
        <f>ROUND(ROUND(ROUND(F713*O751,0)*U753,0)-X747,0)</f>
        <v>367</v>
      </c>
      <c r="AA751" s="539"/>
      <c r="AB751" s="533"/>
    </row>
    <row r="752" spans="1:28" ht="16.7" customHeight="1" x14ac:dyDescent="0.15">
      <c r="A752" s="520">
        <v>22</v>
      </c>
      <c r="B752" s="520" t="s">
        <v>21174</v>
      </c>
      <c r="C752" s="540" t="s">
        <v>21175</v>
      </c>
      <c r="D752" s="771"/>
      <c r="E752" s="542"/>
      <c r="F752" s="534"/>
      <c r="H752" s="541"/>
      <c r="I752" s="770" t="s">
        <v>10418</v>
      </c>
      <c r="J752" s="525" t="s">
        <v>1678</v>
      </c>
      <c r="K752" s="718">
        <v>0.96499999999999997</v>
      </c>
      <c r="L752" s="774"/>
      <c r="M752" s="1065"/>
      <c r="N752" s="537"/>
      <c r="P752" s="1079"/>
      <c r="Q752" s="1068"/>
      <c r="R752" s="1069"/>
      <c r="S752" s="1069"/>
      <c r="T752" s="1069"/>
      <c r="U752" s="1070"/>
      <c r="V752" s="537"/>
      <c r="W752" s="537"/>
      <c r="X752" s="534"/>
      <c r="Y752" s="538"/>
      <c r="Z752" s="531">
        <f>ROUND(ROUND(ROUND(ROUND(ROUND(F713*K752,0)*O751,0)*U753,0),0)-X747,0)</f>
        <v>354</v>
      </c>
      <c r="AA752" s="539"/>
      <c r="AB752" s="533"/>
    </row>
    <row r="753" spans="1:28" ht="16.7" customHeight="1" x14ac:dyDescent="0.15">
      <c r="A753" s="520">
        <v>22</v>
      </c>
      <c r="B753" s="520" t="s">
        <v>21176</v>
      </c>
      <c r="C753" s="540" t="s">
        <v>21177</v>
      </c>
      <c r="D753" s="771"/>
      <c r="E753" s="542"/>
      <c r="F753" s="534"/>
      <c r="H753" s="541"/>
      <c r="I753" s="757"/>
      <c r="J753" s="525"/>
      <c r="K753" s="718"/>
      <c r="L753" s="774"/>
      <c r="M753" s="968" t="s">
        <v>19773</v>
      </c>
      <c r="N753" s="525" t="s">
        <v>1678</v>
      </c>
      <c r="O753" s="529">
        <v>0.5</v>
      </c>
      <c r="P753" s="1022"/>
      <c r="Q753" s="772"/>
      <c r="R753" s="776"/>
      <c r="S753" s="776"/>
      <c r="T753" s="537" t="s">
        <v>1678</v>
      </c>
      <c r="U753" s="502">
        <v>0.7</v>
      </c>
      <c r="V753" s="534"/>
      <c r="W753" s="537"/>
      <c r="X753" s="534"/>
      <c r="Y753" s="538"/>
      <c r="Z753" s="531">
        <f>ROUND(ROUND(ROUND(F713*O753,0)*U753,0)-X747,0)</f>
        <v>259</v>
      </c>
      <c r="AA753" s="539"/>
      <c r="AB753" s="533"/>
    </row>
    <row r="754" spans="1:28" ht="16.7" customHeight="1" x14ac:dyDescent="0.15">
      <c r="A754" s="520">
        <v>22</v>
      </c>
      <c r="B754" s="520" t="s">
        <v>7940</v>
      </c>
      <c r="C754" s="540" t="s">
        <v>21178</v>
      </c>
      <c r="D754" s="771"/>
      <c r="E754" s="542"/>
      <c r="F754" s="534"/>
      <c r="H754" s="541"/>
      <c r="I754" s="770" t="s">
        <v>10418</v>
      </c>
      <c r="J754" s="525" t="s">
        <v>1678</v>
      </c>
      <c r="K754" s="718">
        <v>0.96499999999999997</v>
      </c>
      <c r="L754" s="774"/>
      <c r="M754" s="1065"/>
      <c r="N754" s="537"/>
      <c r="P754" s="1022"/>
      <c r="Q754" s="772"/>
      <c r="R754" s="776"/>
      <c r="S754" s="776"/>
      <c r="T754" s="537"/>
      <c r="V754" s="534"/>
      <c r="W754" s="537"/>
      <c r="X754" s="534"/>
      <c r="Y754" s="538"/>
      <c r="Z754" s="531">
        <f>ROUND(ROUND(ROUND(ROUND(ROUND(F713*K754,0)*O753,0),0)*U753,0)-X747,0)</f>
        <v>250</v>
      </c>
      <c r="AA754" s="539"/>
      <c r="AB754" s="533"/>
    </row>
    <row r="755" spans="1:28" ht="16.7" customHeight="1" x14ac:dyDescent="0.15">
      <c r="A755" s="520">
        <v>22</v>
      </c>
      <c r="B755" s="520" t="s">
        <v>7942</v>
      </c>
      <c r="C755" s="540" t="s">
        <v>21179</v>
      </c>
      <c r="D755" s="771"/>
      <c r="E755" s="542"/>
      <c r="F755" s="534"/>
      <c r="H755" s="541"/>
      <c r="I755" s="757"/>
      <c r="J755" s="525"/>
      <c r="K755" s="718"/>
      <c r="L755" s="774"/>
      <c r="M755" s="1066" t="s">
        <v>19767</v>
      </c>
      <c r="N755" s="525" t="s">
        <v>1678</v>
      </c>
      <c r="O755" s="529">
        <v>0.7</v>
      </c>
      <c r="P755" s="1077" t="s">
        <v>14959</v>
      </c>
      <c r="Q755" s="936" t="s">
        <v>12840</v>
      </c>
      <c r="R755" s="1067"/>
      <c r="S755" s="1067"/>
      <c r="T755" s="1067"/>
      <c r="U755" s="981"/>
      <c r="V755" s="537"/>
      <c r="W755" s="537"/>
      <c r="X755" s="534"/>
      <c r="Y755" s="538"/>
      <c r="Z755" s="531">
        <f>ROUND(ROUND(ROUND(F713*O755,0)*U757,0)-X747,0)</f>
        <v>367</v>
      </c>
      <c r="AA755" s="539"/>
      <c r="AB755" s="533"/>
    </row>
    <row r="756" spans="1:28" ht="16.7" customHeight="1" x14ac:dyDescent="0.15">
      <c r="A756" s="520">
        <v>22</v>
      </c>
      <c r="B756" s="520" t="s">
        <v>21180</v>
      </c>
      <c r="C756" s="540" t="s">
        <v>21181</v>
      </c>
      <c r="D756" s="771"/>
      <c r="E756" s="542"/>
      <c r="F756" s="534"/>
      <c r="H756" s="541"/>
      <c r="I756" s="770" t="s">
        <v>10418</v>
      </c>
      <c r="J756" s="525" t="s">
        <v>1678</v>
      </c>
      <c r="K756" s="718">
        <v>0.96499999999999997</v>
      </c>
      <c r="L756" s="774"/>
      <c r="M756" s="1065"/>
      <c r="N756" s="537"/>
      <c r="P756" s="1079"/>
      <c r="Q756" s="1068"/>
      <c r="R756" s="1069"/>
      <c r="S756" s="1069"/>
      <c r="T756" s="1069"/>
      <c r="U756" s="1070"/>
      <c r="V756" s="537"/>
      <c r="W756" s="537"/>
      <c r="X756" s="534"/>
      <c r="Y756" s="538"/>
      <c r="Z756" s="531">
        <f>ROUND(ROUND(ROUND(ROUND(ROUND(F713*K756,0)*O755,0)*U757,0),0)-X747,0)</f>
        <v>354</v>
      </c>
      <c r="AA756" s="539"/>
      <c r="AB756" s="533"/>
    </row>
    <row r="757" spans="1:28" ht="16.7" customHeight="1" x14ac:dyDescent="0.15">
      <c r="A757" s="520">
        <v>22</v>
      </c>
      <c r="B757" s="520" t="s">
        <v>21182</v>
      </c>
      <c r="C757" s="540" t="s">
        <v>21183</v>
      </c>
      <c r="D757" s="771"/>
      <c r="E757" s="542"/>
      <c r="F757" s="534"/>
      <c r="H757" s="541"/>
      <c r="I757" s="757"/>
      <c r="J757" s="525"/>
      <c r="K757" s="718"/>
      <c r="L757" s="774"/>
      <c r="M757" s="968" t="s">
        <v>19773</v>
      </c>
      <c r="N757" s="525" t="s">
        <v>1678</v>
      </c>
      <c r="O757" s="529">
        <v>0.5</v>
      </c>
      <c r="P757" s="1022"/>
      <c r="Q757" s="772"/>
      <c r="R757" s="776"/>
      <c r="S757" s="776"/>
      <c r="T757" s="537" t="s">
        <v>1678</v>
      </c>
      <c r="U757" s="502">
        <v>0.7</v>
      </c>
      <c r="V757" s="534"/>
      <c r="W757" s="537"/>
      <c r="X757" s="534"/>
      <c r="Y757" s="538"/>
      <c r="Z757" s="531">
        <f>ROUND(ROUND(ROUND(F713*O757,0)*U757,0)-X747,0)</f>
        <v>259</v>
      </c>
      <c r="AA757" s="539"/>
      <c r="AB757" s="533"/>
    </row>
    <row r="758" spans="1:28" ht="16.7" customHeight="1" x14ac:dyDescent="0.15">
      <c r="A758" s="520">
        <v>22</v>
      </c>
      <c r="B758" s="520" t="s">
        <v>7944</v>
      </c>
      <c r="C758" s="540" t="s">
        <v>21184</v>
      </c>
      <c r="D758" s="771"/>
      <c r="E758" s="542"/>
      <c r="F758" s="534"/>
      <c r="H758" s="541"/>
      <c r="I758" s="770" t="s">
        <v>10418</v>
      </c>
      <c r="J758" s="525" t="s">
        <v>1678</v>
      </c>
      <c r="K758" s="718">
        <v>0.96499999999999997</v>
      </c>
      <c r="L758" s="774"/>
      <c r="M758" s="1065"/>
      <c r="N758" s="537"/>
      <c r="P758" s="1022"/>
      <c r="Q758" s="772"/>
      <c r="R758" s="776"/>
      <c r="S758" s="776"/>
      <c r="T758" s="537"/>
      <c r="V758" s="534"/>
      <c r="W758" s="537"/>
      <c r="X758" s="534"/>
      <c r="Y758" s="538"/>
      <c r="Z758" s="531">
        <f>ROUND(ROUND(ROUND(ROUND(ROUND(F713*K758,0)*O757,0),0)*U757,0)-X747,0)</f>
        <v>250</v>
      </c>
      <c r="AA758" s="539"/>
      <c r="AB758" s="533"/>
    </row>
    <row r="759" spans="1:28" ht="16.7" customHeight="1" x14ac:dyDescent="0.15">
      <c r="A759" s="520">
        <v>22</v>
      </c>
      <c r="B759" s="520" t="s">
        <v>7946</v>
      </c>
      <c r="C759" s="540" t="s">
        <v>21185</v>
      </c>
      <c r="D759" s="771"/>
      <c r="E759" s="542"/>
      <c r="F759" s="534"/>
      <c r="H759" s="541"/>
      <c r="I759" s="757"/>
      <c r="J759" s="525"/>
      <c r="K759" s="718"/>
      <c r="L759" s="774"/>
      <c r="M759" s="1066" t="s">
        <v>19767</v>
      </c>
      <c r="N759" s="525" t="s">
        <v>1678</v>
      </c>
      <c r="O759" s="529">
        <v>0.7</v>
      </c>
      <c r="P759" s="767"/>
      <c r="Q759" s="522"/>
      <c r="R759" s="525"/>
      <c r="S759" s="525"/>
      <c r="T759" s="525"/>
      <c r="U759" s="529"/>
      <c r="V759" s="936" t="s">
        <v>11906</v>
      </c>
      <c r="W759" s="947"/>
      <c r="X759" s="534"/>
      <c r="Y759" s="538"/>
      <c r="Z759" s="531">
        <f>ROUND(ROUND(ROUND(F713*O759,0)*W763,0)-X747,0)</f>
        <v>525</v>
      </c>
      <c r="AA759" s="539"/>
      <c r="AB759" s="533"/>
    </row>
    <row r="760" spans="1:28" ht="16.7" customHeight="1" x14ac:dyDescent="0.15">
      <c r="A760" s="520">
        <v>22</v>
      </c>
      <c r="B760" s="520" t="s">
        <v>21186</v>
      </c>
      <c r="C760" s="540" t="s">
        <v>21187</v>
      </c>
      <c r="D760" s="771"/>
      <c r="E760" s="542"/>
      <c r="F760" s="534"/>
      <c r="H760" s="541"/>
      <c r="I760" s="770" t="s">
        <v>10418</v>
      </c>
      <c r="J760" s="525" t="s">
        <v>1678</v>
      </c>
      <c r="K760" s="718">
        <v>0.96499999999999997</v>
      </c>
      <c r="L760" s="774"/>
      <c r="M760" s="1065"/>
      <c r="N760" s="537"/>
      <c r="P760" s="769"/>
      <c r="Q760" s="534"/>
      <c r="R760" s="537"/>
      <c r="S760" s="537"/>
      <c r="T760" s="537"/>
      <c r="V760" s="1068"/>
      <c r="W760" s="1069"/>
      <c r="X760" s="534"/>
      <c r="Y760" s="538"/>
      <c r="Z760" s="531">
        <f>ROUND(ROUND(ROUND(ROUND(ROUND(F713*K760,0)*O759,0),0)*W763,0)-X747,0)</f>
        <v>506</v>
      </c>
      <c r="AA760" s="539"/>
      <c r="AB760" s="533"/>
    </row>
    <row r="761" spans="1:28" ht="16.7" customHeight="1" x14ac:dyDescent="0.15">
      <c r="A761" s="520">
        <v>22</v>
      </c>
      <c r="B761" s="520" t="s">
        <v>21188</v>
      </c>
      <c r="C761" s="540" t="s">
        <v>21189</v>
      </c>
      <c r="D761" s="771"/>
      <c r="E761" s="542"/>
      <c r="F761" s="534"/>
      <c r="H761" s="541"/>
      <c r="I761" s="757"/>
      <c r="J761" s="525"/>
      <c r="K761" s="718"/>
      <c r="L761" s="774"/>
      <c r="M761" s="968" t="s">
        <v>19773</v>
      </c>
      <c r="N761" s="525" t="s">
        <v>1678</v>
      </c>
      <c r="O761" s="529">
        <v>0.5</v>
      </c>
      <c r="P761" s="769"/>
      <c r="Q761" s="534"/>
      <c r="R761" s="537"/>
      <c r="S761" s="537"/>
      <c r="T761" s="537"/>
      <c r="V761" s="1068"/>
      <c r="W761" s="1069"/>
      <c r="X761" s="534"/>
      <c r="Y761" s="538"/>
      <c r="Z761" s="531">
        <f>ROUND(ROUND(ROUND(F713*O761,0)*W763,0)-X747,0)</f>
        <v>372</v>
      </c>
      <c r="AA761" s="539"/>
      <c r="AB761" s="533"/>
    </row>
    <row r="762" spans="1:28" ht="16.7" customHeight="1" x14ac:dyDescent="0.15">
      <c r="A762" s="520">
        <v>22</v>
      </c>
      <c r="B762" s="520" t="s">
        <v>7948</v>
      </c>
      <c r="C762" s="540" t="s">
        <v>21190</v>
      </c>
      <c r="D762" s="771"/>
      <c r="E762" s="542"/>
      <c r="F762" s="534"/>
      <c r="H762" s="541"/>
      <c r="I762" s="770" t="s">
        <v>10418</v>
      </c>
      <c r="J762" s="525" t="s">
        <v>1678</v>
      </c>
      <c r="K762" s="718">
        <v>0.96499999999999997</v>
      </c>
      <c r="L762" s="774"/>
      <c r="M762" s="1065"/>
      <c r="N762" s="537"/>
      <c r="P762" s="769"/>
      <c r="Q762" s="534"/>
      <c r="R762" s="537"/>
      <c r="S762" s="537"/>
      <c r="T762" s="537"/>
      <c r="V762" s="1068"/>
      <c r="W762" s="1069"/>
      <c r="X762" s="534"/>
      <c r="Y762" s="538"/>
      <c r="Z762" s="531">
        <f>ROUND(ROUND(ROUND(ROUND(ROUND(F713*K762,0)*O761,0),0)*W763,0)-X747,0)</f>
        <v>359</v>
      </c>
      <c r="AA762" s="539"/>
      <c r="AB762" s="533"/>
    </row>
    <row r="763" spans="1:28" ht="16.7" customHeight="1" x14ac:dyDescent="0.15">
      <c r="A763" s="520">
        <v>22</v>
      </c>
      <c r="B763" s="520" t="s">
        <v>7950</v>
      </c>
      <c r="C763" s="540" t="s">
        <v>21191</v>
      </c>
      <c r="D763" s="771"/>
      <c r="E763" s="542"/>
      <c r="F763" s="534"/>
      <c r="H763" s="541"/>
      <c r="I763" s="757"/>
      <c r="J763" s="525"/>
      <c r="K763" s="718"/>
      <c r="L763" s="774"/>
      <c r="M763" s="1066" t="s">
        <v>19767</v>
      </c>
      <c r="N763" s="525" t="s">
        <v>1678</v>
      </c>
      <c r="O763" s="529">
        <v>0.7</v>
      </c>
      <c r="P763" s="1077" t="s">
        <v>10423</v>
      </c>
      <c r="Q763" s="936" t="s">
        <v>12821</v>
      </c>
      <c r="R763" s="1067"/>
      <c r="S763" s="1067"/>
      <c r="T763" s="1067"/>
      <c r="U763" s="981"/>
      <c r="V763" s="534" t="s">
        <v>1678</v>
      </c>
      <c r="W763" s="766">
        <v>0.99099999999999999</v>
      </c>
      <c r="X763" s="534"/>
      <c r="Y763" s="538"/>
      <c r="Z763" s="531">
        <f>ROUND(ROUND(ROUND(ROUND(F713*O763,0)*U765,0)*W763,0)-X747,0)</f>
        <v>257</v>
      </c>
      <c r="AA763" s="539"/>
      <c r="AB763" s="533"/>
    </row>
    <row r="764" spans="1:28" ht="16.7" customHeight="1" x14ac:dyDescent="0.15">
      <c r="A764" s="520">
        <v>22</v>
      </c>
      <c r="B764" s="520" t="s">
        <v>21192</v>
      </c>
      <c r="C764" s="540" t="s">
        <v>21193</v>
      </c>
      <c r="D764" s="771"/>
      <c r="E764" s="542"/>
      <c r="F764" s="534"/>
      <c r="H764" s="541"/>
      <c r="I764" s="770" t="s">
        <v>10418</v>
      </c>
      <c r="J764" s="525" t="s">
        <v>1678</v>
      </c>
      <c r="K764" s="718">
        <v>0.96499999999999997</v>
      </c>
      <c r="L764" s="774"/>
      <c r="M764" s="1065"/>
      <c r="N764" s="537"/>
      <c r="P764" s="1079"/>
      <c r="Q764" s="1068"/>
      <c r="R764" s="1069"/>
      <c r="S764" s="1069"/>
      <c r="T764" s="1069"/>
      <c r="U764" s="1070"/>
      <c r="V764" s="537"/>
      <c r="W764" s="537"/>
      <c r="X764" s="534"/>
      <c r="Y764" s="538"/>
      <c r="Z764" s="531">
        <f>ROUND(ROUND(ROUND(ROUND(ROUND(ROUND(F713*K764,0)*O763,0)*U765,0),0)*W763,0)-X747,0)</f>
        <v>248</v>
      </c>
      <c r="AA764" s="539"/>
      <c r="AB764" s="533"/>
    </row>
    <row r="765" spans="1:28" ht="16.7" customHeight="1" x14ac:dyDescent="0.15">
      <c r="A765" s="520">
        <v>22</v>
      </c>
      <c r="B765" s="520" t="s">
        <v>21194</v>
      </c>
      <c r="C765" s="540" t="s">
        <v>21195</v>
      </c>
      <c r="D765" s="771"/>
      <c r="E765" s="542"/>
      <c r="F765" s="534"/>
      <c r="H765" s="541"/>
      <c r="I765" s="757"/>
      <c r="J765" s="525"/>
      <c r="K765" s="718"/>
      <c r="L765" s="774"/>
      <c r="M765" s="968" t="s">
        <v>19773</v>
      </c>
      <c r="N765" s="525" t="s">
        <v>1678</v>
      </c>
      <c r="O765" s="529">
        <v>0.5</v>
      </c>
      <c r="P765" s="1022"/>
      <c r="Q765" s="772"/>
      <c r="R765" s="776"/>
      <c r="S765" s="776"/>
      <c r="T765" s="537" t="s">
        <v>1678</v>
      </c>
      <c r="U765" s="502">
        <v>0.5</v>
      </c>
      <c r="V765" s="534"/>
      <c r="W765" s="537"/>
      <c r="X765" s="534"/>
      <c r="Y765" s="538"/>
      <c r="Z765" s="531">
        <f>ROUND(ROUND(ROUND(ROUND(F713*O765,0)*U765,0)*W763,0)-X747,0)</f>
        <v>180</v>
      </c>
      <c r="AA765" s="539"/>
      <c r="AB765" s="533"/>
    </row>
    <row r="766" spans="1:28" ht="16.7" customHeight="1" x14ac:dyDescent="0.15">
      <c r="A766" s="520">
        <v>22</v>
      </c>
      <c r="B766" s="520" t="s">
        <v>7952</v>
      </c>
      <c r="C766" s="540" t="s">
        <v>21196</v>
      </c>
      <c r="D766" s="771"/>
      <c r="E766" s="542"/>
      <c r="F766" s="534"/>
      <c r="H766" s="541"/>
      <c r="I766" s="770" t="s">
        <v>10418</v>
      </c>
      <c r="J766" s="525" t="s">
        <v>1678</v>
      </c>
      <c r="K766" s="718">
        <v>0.96499999999999997</v>
      </c>
      <c r="L766" s="774"/>
      <c r="M766" s="1065"/>
      <c r="N766" s="537"/>
      <c r="P766" s="1022"/>
      <c r="Q766" s="772"/>
      <c r="R766" s="776"/>
      <c r="S766" s="776"/>
      <c r="T766" s="537"/>
      <c r="V766" s="534"/>
      <c r="W766" s="537"/>
      <c r="X766" s="534"/>
      <c r="Y766" s="538"/>
      <c r="Z766" s="531">
        <f>ROUND(ROUND(ROUND(ROUND(ROUND(ROUND(F713*K766,0)*O765,0),0)*U765,0)*W763,0)-X747,0)</f>
        <v>173</v>
      </c>
      <c r="AA766" s="539"/>
      <c r="AB766" s="533"/>
    </row>
    <row r="767" spans="1:28" ht="16.7" customHeight="1" x14ac:dyDescent="0.15">
      <c r="A767" s="520">
        <v>22</v>
      </c>
      <c r="B767" s="520" t="s">
        <v>7954</v>
      </c>
      <c r="C767" s="540" t="s">
        <v>21197</v>
      </c>
      <c r="D767" s="771"/>
      <c r="E767" s="542"/>
      <c r="F767" s="534"/>
      <c r="H767" s="541"/>
      <c r="I767" s="757"/>
      <c r="J767" s="525"/>
      <c r="K767" s="718"/>
      <c r="L767" s="774"/>
      <c r="M767" s="1066" t="s">
        <v>19767</v>
      </c>
      <c r="N767" s="525" t="s">
        <v>1678</v>
      </c>
      <c r="O767" s="529">
        <v>0.7</v>
      </c>
      <c r="P767" s="1079"/>
      <c r="Q767" s="936" t="s">
        <v>12830</v>
      </c>
      <c r="R767" s="1067"/>
      <c r="S767" s="1067"/>
      <c r="T767" s="1067"/>
      <c r="U767" s="981"/>
      <c r="V767" s="537"/>
      <c r="W767" s="537"/>
      <c r="X767" s="534"/>
      <c r="Y767" s="538"/>
      <c r="Z767" s="531">
        <f>ROUND(ROUND(ROUND(ROUND(F713*O767,0)*U769,0)*W763,0)-X747,0)</f>
        <v>364</v>
      </c>
      <c r="AA767" s="539"/>
      <c r="AB767" s="533"/>
    </row>
    <row r="768" spans="1:28" ht="16.7" customHeight="1" x14ac:dyDescent="0.15">
      <c r="A768" s="520">
        <v>22</v>
      </c>
      <c r="B768" s="520" t="s">
        <v>21198</v>
      </c>
      <c r="C768" s="540" t="s">
        <v>21199</v>
      </c>
      <c r="D768" s="771"/>
      <c r="E768" s="542"/>
      <c r="F768" s="534"/>
      <c r="H768" s="541"/>
      <c r="I768" s="770" t="s">
        <v>10418</v>
      </c>
      <c r="J768" s="525" t="s">
        <v>1678</v>
      </c>
      <c r="K768" s="718">
        <v>0.96499999999999997</v>
      </c>
      <c r="L768" s="774"/>
      <c r="M768" s="1065"/>
      <c r="N768" s="537"/>
      <c r="P768" s="1079"/>
      <c r="Q768" s="1068"/>
      <c r="R768" s="1069"/>
      <c r="S768" s="1069"/>
      <c r="T768" s="1069"/>
      <c r="U768" s="1070"/>
      <c r="V768" s="537"/>
      <c r="W768" s="537"/>
      <c r="X768" s="534"/>
      <c r="Y768" s="538"/>
      <c r="Z768" s="531">
        <f>ROUND(ROUND(ROUND(ROUND(ROUND(ROUND(F713*K768,0)*O767,0)*U769,0),0)*W763,0)-X747,0)</f>
        <v>351</v>
      </c>
      <c r="AA768" s="539"/>
      <c r="AB768" s="533"/>
    </row>
    <row r="769" spans="1:28" ht="16.7" customHeight="1" x14ac:dyDescent="0.15">
      <c r="A769" s="520">
        <v>22</v>
      </c>
      <c r="B769" s="520" t="s">
        <v>21200</v>
      </c>
      <c r="C769" s="540" t="s">
        <v>21201</v>
      </c>
      <c r="D769" s="771"/>
      <c r="E769" s="542"/>
      <c r="F769" s="534"/>
      <c r="H769" s="541"/>
      <c r="I769" s="757"/>
      <c r="J769" s="525"/>
      <c r="K769" s="718"/>
      <c r="L769" s="774"/>
      <c r="M769" s="968" t="s">
        <v>19773</v>
      </c>
      <c r="N769" s="525" t="s">
        <v>1678</v>
      </c>
      <c r="O769" s="529">
        <v>0.5</v>
      </c>
      <c r="P769" s="1022"/>
      <c r="Q769" s="772"/>
      <c r="R769" s="776"/>
      <c r="S769" s="776"/>
      <c r="T769" s="537" t="s">
        <v>1678</v>
      </c>
      <c r="U769" s="502">
        <v>0.7</v>
      </c>
      <c r="V769" s="534"/>
      <c r="W769" s="537"/>
      <c r="X769" s="534"/>
      <c r="Y769" s="538"/>
      <c r="Z769" s="531">
        <f>ROUND(ROUND(ROUND(ROUND(F713*O769,0)*U769,0)*W763,0)-X747,0)</f>
        <v>257</v>
      </c>
      <c r="AA769" s="539"/>
      <c r="AB769" s="533"/>
    </row>
    <row r="770" spans="1:28" ht="16.7" customHeight="1" x14ac:dyDescent="0.15">
      <c r="A770" s="520">
        <v>22</v>
      </c>
      <c r="B770" s="520" t="s">
        <v>7956</v>
      </c>
      <c r="C770" s="540" t="s">
        <v>21202</v>
      </c>
      <c r="D770" s="771"/>
      <c r="E770" s="542"/>
      <c r="F770" s="534"/>
      <c r="H770" s="541"/>
      <c r="I770" s="770" t="s">
        <v>10418</v>
      </c>
      <c r="J770" s="525" t="s">
        <v>1678</v>
      </c>
      <c r="K770" s="718">
        <v>0.96499999999999997</v>
      </c>
      <c r="L770" s="774"/>
      <c r="M770" s="1065"/>
      <c r="N770" s="537"/>
      <c r="P770" s="1022"/>
      <c r="Q770" s="772"/>
      <c r="R770" s="776"/>
      <c r="S770" s="776"/>
      <c r="T770" s="537"/>
      <c r="V770" s="534"/>
      <c r="W770" s="537"/>
      <c r="X770" s="534"/>
      <c r="Y770" s="538"/>
      <c r="Z770" s="531">
        <f>ROUND(ROUND(ROUND(ROUND(ROUND(ROUND(F713*K770,0)*O769,0),0)*U769,0)*W763,0)-X747,0)</f>
        <v>248</v>
      </c>
      <c r="AA770" s="539"/>
      <c r="AB770" s="533"/>
    </row>
    <row r="771" spans="1:28" ht="16.7" customHeight="1" x14ac:dyDescent="0.15">
      <c r="A771" s="520">
        <v>22</v>
      </c>
      <c r="B771" s="520" t="s">
        <v>7958</v>
      </c>
      <c r="C771" s="540" t="s">
        <v>21203</v>
      </c>
      <c r="D771" s="771"/>
      <c r="E771" s="542"/>
      <c r="F771" s="534"/>
      <c r="H771" s="541"/>
      <c r="I771" s="757"/>
      <c r="J771" s="525"/>
      <c r="K771" s="718"/>
      <c r="L771" s="774"/>
      <c r="M771" s="1066" t="s">
        <v>19767</v>
      </c>
      <c r="N771" s="525" t="s">
        <v>1678</v>
      </c>
      <c r="O771" s="529">
        <v>0.7</v>
      </c>
      <c r="P771" s="1077" t="s">
        <v>14959</v>
      </c>
      <c r="Q771" s="936" t="s">
        <v>12840</v>
      </c>
      <c r="R771" s="1067"/>
      <c r="S771" s="1067"/>
      <c r="T771" s="1067"/>
      <c r="U771" s="981"/>
      <c r="V771" s="537"/>
      <c r="W771" s="537"/>
      <c r="X771" s="534"/>
      <c r="Y771" s="538"/>
      <c r="Z771" s="531">
        <f>ROUND(ROUND(ROUND(ROUND(F713*O771,0)*U773,0)*W763,0)-X747,0)</f>
        <v>364</v>
      </c>
      <c r="AA771" s="539"/>
      <c r="AB771" s="533"/>
    </row>
    <row r="772" spans="1:28" ht="16.7" customHeight="1" x14ac:dyDescent="0.15">
      <c r="A772" s="520">
        <v>22</v>
      </c>
      <c r="B772" s="520" t="s">
        <v>21204</v>
      </c>
      <c r="C772" s="540" t="s">
        <v>21205</v>
      </c>
      <c r="D772" s="771"/>
      <c r="E772" s="542"/>
      <c r="F772" s="534"/>
      <c r="H772" s="541"/>
      <c r="I772" s="770" t="s">
        <v>10418</v>
      </c>
      <c r="J772" s="525" t="s">
        <v>1678</v>
      </c>
      <c r="K772" s="718">
        <v>0.96499999999999997</v>
      </c>
      <c r="L772" s="774"/>
      <c r="M772" s="1065"/>
      <c r="N772" s="537"/>
      <c r="P772" s="1079"/>
      <c r="Q772" s="1068"/>
      <c r="R772" s="1069"/>
      <c r="S772" s="1069"/>
      <c r="T772" s="1069"/>
      <c r="U772" s="1070"/>
      <c r="V772" s="537"/>
      <c r="W772" s="537"/>
      <c r="X772" s="534"/>
      <c r="Y772" s="538"/>
      <c r="Z772" s="531">
        <f>ROUND(ROUND(ROUND(ROUND(ROUND(ROUND(F713*K772,0)*O771,0)*U773,0),0)*W763,0)-X747,0)</f>
        <v>351</v>
      </c>
      <c r="AA772" s="539"/>
      <c r="AB772" s="533"/>
    </row>
    <row r="773" spans="1:28" ht="16.7" customHeight="1" x14ac:dyDescent="0.15">
      <c r="A773" s="520">
        <v>22</v>
      </c>
      <c r="B773" s="520" t="s">
        <v>21206</v>
      </c>
      <c r="C773" s="540" t="s">
        <v>21207</v>
      </c>
      <c r="D773" s="771"/>
      <c r="E773" s="542"/>
      <c r="F773" s="534"/>
      <c r="H773" s="541"/>
      <c r="I773" s="757"/>
      <c r="J773" s="525"/>
      <c r="K773" s="718"/>
      <c r="L773" s="774"/>
      <c r="M773" s="968" t="s">
        <v>19773</v>
      </c>
      <c r="N773" s="525" t="s">
        <v>1678</v>
      </c>
      <c r="O773" s="529">
        <v>0.5</v>
      </c>
      <c r="P773" s="1022"/>
      <c r="Q773" s="772"/>
      <c r="R773" s="776"/>
      <c r="S773" s="776"/>
      <c r="T773" s="537" t="s">
        <v>1678</v>
      </c>
      <c r="U773" s="502">
        <v>0.7</v>
      </c>
      <c r="V773" s="534"/>
      <c r="W773" s="537"/>
      <c r="X773" s="534"/>
      <c r="Y773" s="538"/>
      <c r="Z773" s="531">
        <f>ROUND(ROUND(ROUND(ROUND(F713*O773,0)*U773,0)*W763,0)-X747,0)</f>
        <v>257</v>
      </c>
      <c r="AA773" s="539"/>
      <c r="AB773" s="533"/>
    </row>
    <row r="774" spans="1:28" ht="16.7" customHeight="1" x14ac:dyDescent="0.15">
      <c r="A774" s="520">
        <v>22</v>
      </c>
      <c r="B774" s="520" t="s">
        <v>7960</v>
      </c>
      <c r="C774" s="540" t="s">
        <v>21208</v>
      </c>
      <c r="D774" s="777"/>
      <c r="E774" s="557"/>
      <c r="F774" s="550"/>
      <c r="G774" s="650"/>
      <c r="H774" s="558"/>
      <c r="I774" s="778" t="s">
        <v>10418</v>
      </c>
      <c r="J774" s="526" t="s">
        <v>1678</v>
      </c>
      <c r="K774" s="575">
        <v>0.96499999999999997</v>
      </c>
      <c r="L774" s="779"/>
      <c r="M774" s="1083"/>
      <c r="N774" s="544"/>
      <c r="O774" s="548"/>
      <c r="P774" s="1023"/>
      <c r="Q774" s="780"/>
      <c r="R774" s="781"/>
      <c r="S774" s="781"/>
      <c r="T774" s="544"/>
      <c r="U774" s="548"/>
      <c r="V774" s="550"/>
      <c r="W774" s="544"/>
      <c r="X774" s="550"/>
      <c r="Y774" s="553"/>
      <c r="Z774" s="531">
        <f>ROUND(ROUND(ROUND(ROUND(ROUND(ROUND(F713*K774,0)*O773,0),0)*U773,0)*W763,0)-X747,0)</f>
        <v>248</v>
      </c>
      <c r="AA774" s="559"/>
      <c r="AB774" s="533"/>
    </row>
    <row r="775" spans="1:28" ht="16.7" customHeight="1" x14ac:dyDescent="0.15">
      <c r="A775" s="520">
        <v>22</v>
      </c>
      <c r="B775" s="520" t="s">
        <v>8026</v>
      </c>
      <c r="C775" s="540" t="s">
        <v>21209</v>
      </c>
      <c r="D775" s="1080" t="s">
        <v>12810</v>
      </c>
      <c r="E775" s="945" t="s">
        <v>20986</v>
      </c>
      <c r="F775" s="947" t="s">
        <v>10567</v>
      </c>
      <c r="G775" s="947"/>
      <c r="H775" s="941"/>
      <c r="I775" s="757"/>
      <c r="J775" s="525"/>
      <c r="K775" s="718"/>
      <c r="L775" s="1074" t="s">
        <v>19766</v>
      </c>
      <c r="M775" s="1066" t="s">
        <v>19767</v>
      </c>
      <c r="N775" s="525" t="s">
        <v>1678</v>
      </c>
      <c r="O775" s="529">
        <v>0.7</v>
      </c>
      <c r="P775" s="767"/>
      <c r="Q775" s="522"/>
      <c r="R775" s="525"/>
      <c r="S775" s="525"/>
      <c r="T775" s="525"/>
      <c r="U775" s="529"/>
      <c r="V775" s="522"/>
      <c r="W775" s="525"/>
      <c r="X775" s="522"/>
      <c r="Y775" s="530"/>
      <c r="Z775" s="531">
        <f>ROUND(F777*O775,0)</f>
        <v>379</v>
      </c>
      <c r="AA775" s="532"/>
      <c r="AB775" s="533"/>
    </row>
    <row r="776" spans="1:28" ht="16.7" customHeight="1" x14ac:dyDescent="0.15">
      <c r="A776" s="520">
        <v>22</v>
      </c>
      <c r="B776" s="520" t="s">
        <v>21210</v>
      </c>
      <c r="C776" s="540" t="s">
        <v>21211</v>
      </c>
      <c r="D776" s="1081"/>
      <c r="E776" s="1053"/>
      <c r="F776" s="1069"/>
      <c r="G776" s="1069"/>
      <c r="H776" s="1070"/>
      <c r="I776" s="770" t="s">
        <v>10418</v>
      </c>
      <c r="J776" s="525" t="s">
        <v>1678</v>
      </c>
      <c r="K776" s="718">
        <v>0.96499999999999997</v>
      </c>
      <c r="L776" s="1084"/>
      <c r="M776" s="1065"/>
      <c r="N776" s="537"/>
      <c r="P776" s="769"/>
      <c r="Q776" s="534"/>
      <c r="R776" s="537"/>
      <c r="S776" s="537"/>
      <c r="T776" s="537"/>
      <c r="V776" s="534"/>
      <c r="W776" s="537"/>
      <c r="X776" s="534"/>
      <c r="Y776" s="538"/>
      <c r="Z776" s="531">
        <f>ROUND(ROUND(ROUND(F777*K776,0)*O775,0),0)</f>
        <v>365</v>
      </c>
      <c r="AA776" s="539"/>
      <c r="AB776" s="533"/>
    </row>
    <row r="777" spans="1:28" ht="16.7" customHeight="1" x14ac:dyDescent="0.15">
      <c r="A777" s="520">
        <v>22</v>
      </c>
      <c r="B777" s="520" t="s">
        <v>21212</v>
      </c>
      <c r="C777" s="540" t="s">
        <v>21213</v>
      </c>
      <c r="D777" s="1082"/>
      <c r="E777" s="1053"/>
      <c r="F777" s="1035">
        <f>'6生活介護(基本)'!F1161</f>
        <v>541</v>
      </c>
      <c r="G777" s="1035"/>
      <c r="H777" s="541" t="s">
        <v>9</v>
      </c>
      <c r="I777" s="757"/>
      <c r="J777" s="525"/>
      <c r="K777" s="718"/>
      <c r="L777" s="1084"/>
      <c r="M777" s="968" t="s">
        <v>19773</v>
      </c>
      <c r="N777" s="525" t="s">
        <v>1678</v>
      </c>
      <c r="O777" s="529">
        <v>0.5</v>
      </c>
      <c r="P777" s="769"/>
      <c r="Q777" s="534"/>
      <c r="R777" s="537"/>
      <c r="S777" s="537"/>
      <c r="T777" s="537"/>
      <c r="V777" s="534"/>
      <c r="W777" s="537"/>
      <c r="X777" s="534"/>
      <c r="Y777" s="538"/>
      <c r="Z777" s="531">
        <f>ROUND(F777*O777,0)</f>
        <v>271</v>
      </c>
      <c r="AA777" s="539"/>
      <c r="AB777" s="533"/>
    </row>
    <row r="778" spans="1:28" ht="16.7" customHeight="1" x14ac:dyDescent="0.15">
      <c r="A778" s="520">
        <v>22</v>
      </c>
      <c r="B778" s="520" t="s">
        <v>8028</v>
      </c>
      <c r="C778" s="540" t="s">
        <v>21214</v>
      </c>
      <c r="D778" s="1082"/>
      <c r="E778" s="1053"/>
      <c r="F778" s="537"/>
      <c r="H778" s="541"/>
      <c r="I778" s="770" t="s">
        <v>10418</v>
      </c>
      <c r="J778" s="525" t="s">
        <v>1678</v>
      </c>
      <c r="K778" s="718">
        <v>0.96499999999999997</v>
      </c>
      <c r="L778" s="1084"/>
      <c r="M778" s="1065"/>
      <c r="N778" s="537"/>
      <c r="P778" s="769"/>
      <c r="Q778" s="534"/>
      <c r="R778" s="537"/>
      <c r="S778" s="537"/>
      <c r="T778" s="537"/>
      <c r="V778" s="534"/>
      <c r="W778" s="537"/>
      <c r="X778" s="534"/>
      <c r="Y778" s="538"/>
      <c r="Z778" s="531">
        <f>ROUND(ROUND(ROUND(F777*K778,0)*O777,0),0)</f>
        <v>261</v>
      </c>
      <c r="AA778" s="539"/>
      <c r="AB778" s="533"/>
    </row>
    <row r="779" spans="1:28" ht="16.7" customHeight="1" x14ac:dyDescent="0.15">
      <c r="A779" s="520">
        <v>22</v>
      </c>
      <c r="B779" s="520" t="s">
        <v>8030</v>
      </c>
      <c r="C779" s="540" t="s">
        <v>21215</v>
      </c>
      <c r="D779" s="1082"/>
      <c r="E779" s="1053"/>
      <c r="F779" s="537"/>
      <c r="H779" s="541"/>
      <c r="I779" s="757"/>
      <c r="J779" s="525"/>
      <c r="K779" s="718"/>
      <c r="L779" s="1084"/>
      <c r="M779" s="1066" t="s">
        <v>19767</v>
      </c>
      <c r="N779" s="525" t="s">
        <v>1678</v>
      </c>
      <c r="O779" s="529">
        <v>0.7</v>
      </c>
      <c r="P779" s="1077" t="s">
        <v>10423</v>
      </c>
      <c r="Q779" s="936" t="s">
        <v>12821</v>
      </c>
      <c r="R779" s="1067"/>
      <c r="S779" s="1067"/>
      <c r="T779" s="1067"/>
      <c r="U779" s="981"/>
      <c r="V779" s="537"/>
      <c r="W779" s="537"/>
      <c r="X779" s="534"/>
      <c r="Y779" s="538"/>
      <c r="Z779" s="531">
        <f>ROUND(ROUND(F777*O779,0)*U781,0)</f>
        <v>190</v>
      </c>
      <c r="AA779" s="539"/>
      <c r="AB779" s="533"/>
    </row>
    <row r="780" spans="1:28" ht="16.7" customHeight="1" x14ac:dyDescent="0.15">
      <c r="A780" s="520">
        <v>22</v>
      </c>
      <c r="B780" s="520" t="s">
        <v>21216</v>
      </c>
      <c r="C780" s="540" t="s">
        <v>21217</v>
      </c>
      <c r="D780" s="1082"/>
      <c r="E780" s="1053"/>
      <c r="F780" s="537"/>
      <c r="H780" s="541"/>
      <c r="I780" s="770" t="s">
        <v>10418</v>
      </c>
      <c r="J780" s="525" t="s">
        <v>1678</v>
      </c>
      <c r="K780" s="718">
        <v>0.96499999999999997</v>
      </c>
      <c r="L780" s="1084"/>
      <c r="M780" s="1065"/>
      <c r="N780" s="537"/>
      <c r="P780" s="1079"/>
      <c r="Q780" s="1068"/>
      <c r="R780" s="1069"/>
      <c r="S780" s="1069"/>
      <c r="T780" s="1069"/>
      <c r="U780" s="1070"/>
      <c r="V780" s="537"/>
      <c r="W780" s="537"/>
      <c r="X780" s="534"/>
      <c r="Y780" s="538"/>
      <c r="Z780" s="531">
        <f>ROUND(ROUND(ROUND(ROUND(F777*K780,0)*O779,0)*U781,0),0)</f>
        <v>183</v>
      </c>
      <c r="AA780" s="539"/>
      <c r="AB780" s="533"/>
    </row>
    <row r="781" spans="1:28" ht="16.7" customHeight="1" x14ac:dyDescent="0.15">
      <c r="A781" s="520">
        <v>22</v>
      </c>
      <c r="B781" s="520" t="s">
        <v>21218</v>
      </c>
      <c r="C781" s="540" t="s">
        <v>21219</v>
      </c>
      <c r="D781" s="771"/>
      <c r="E781" s="542"/>
      <c r="F781" s="534"/>
      <c r="H781" s="541"/>
      <c r="I781" s="757"/>
      <c r="J781" s="525"/>
      <c r="K781" s="718"/>
      <c r="L781" s="1084"/>
      <c r="M781" s="968" t="s">
        <v>19773</v>
      </c>
      <c r="N781" s="525" t="s">
        <v>1678</v>
      </c>
      <c r="O781" s="529">
        <v>0.5</v>
      </c>
      <c r="P781" s="1022"/>
      <c r="Q781" s="772"/>
      <c r="R781" s="776"/>
      <c r="S781" s="776"/>
      <c r="T781" s="537" t="s">
        <v>1678</v>
      </c>
      <c r="U781" s="502">
        <v>0.5</v>
      </c>
      <c r="V781" s="534"/>
      <c r="W781" s="537"/>
      <c r="X781" s="534"/>
      <c r="Y781" s="538"/>
      <c r="Z781" s="531">
        <f>ROUND(ROUND(F777*O781,0)*U781,0)</f>
        <v>136</v>
      </c>
      <c r="AA781" s="539"/>
      <c r="AB781" s="533"/>
    </row>
    <row r="782" spans="1:28" ht="16.7" customHeight="1" x14ac:dyDescent="0.15">
      <c r="A782" s="520">
        <v>22</v>
      </c>
      <c r="B782" s="520" t="s">
        <v>8032</v>
      </c>
      <c r="C782" s="540" t="s">
        <v>21220</v>
      </c>
      <c r="D782" s="771"/>
      <c r="E782" s="542"/>
      <c r="F782" s="534"/>
      <c r="H782" s="541"/>
      <c r="I782" s="770" t="s">
        <v>10418</v>
      </c>
      <c r="J782" s="525" t="s">
        <v>1678</v>
      </c>
      <c r="K782" s="718">
        <v>0.96499999999999997</v>
      </c>
      <c r="L782" s="1084"/>
      <c r="M782" s="1065"/>
      <c r="N782" s="537"/>
      <c r="P782" s="1022"/>
      <c r="Q782" s="772"/>
      <c r="R782" s="776"/>
      <c r="S782" s="776"/>
      <c r="T782" s="537"/>
      <c r="V782" s="534"/>
      <c r="W782" s="537"/>
      <c r="X782" s="534"/>
      <c r="Y782" s="538"/>
      <c r="Z782" s="531">
        <f>ROUND(ROUND(ROUND(ROUND(F777*K782,0)*O781,0),0)*U781,0)</f>
        <v>131</v>
      </c>
      <c r="AA782" s="539"/>
      <c r="AB782" s="533"/>
    </row>
    <row r="783" spans="1:28" ht="16.7" customHeight="1" x14ac:dyDescent="0.15">
      <c r="A783" s="520">
        <v>22</v>
      </c>
      <c r="B783" s="520" t="s">
        <v>8034</v>
      </c>
      <c r="C783" s="540" t="s">
        <v>21221</v>
      </c>
      <c r="D783" s="771"/>
      <c r="E783" s="542"/>
      <c r="F783" s="534"/>
      <c r="H783" s="541"/>
      <c r="I783" s="757"/>
      <c r="J783" s="525"/>
      <c r="K783" s="718"/>
      <c r="L783" s="1084"/>
      <c r="M783" s="1066" t="s">
        <v>19767</v>
      </c>
      <c r="N783" s="525" t="s">
        <v>1678</v>
      </c>
      <c r="O783" s="529">
        <v>0.7</v>
      </c>
      <c r="P783" s="1079"/>
      <c r="Q783" s="936" t="s">
        <v>12830</v>
      </c>
      <c r="R783" s="1067"/>
      <c r="S783" s="1067"/>
      <c r="T783" s="1067"/>
      <c r="U783" s="981"/>
      <c r="V783" s="537"/>
      <c r="W783" s="537"/>
      <c r="X783" s="534"/>
      <c r="Y783" s="538"/>
      <c r="Z783" s="531">
        <f>ROUND(ROUND(F777*O783,0)*U785,0)</f>
        <v>265</v>
      </c>
      <c r="AA783" s="539"/>
      <c r="AB783" s="533"/>
    </row>
    <row r="784" spans="1:28" ht="16.7" customHeight="1" x14ac:dyDescent="0.15">
      <c r="A784" s="520">
        <v>22</v>
      </c>
      <c r="B784" s="520" t="s">
        <v>21222</v>
      </c>
      <c r="C784" s="540" t="s">
        <v>21223</v>
      </c>
      <c r="D784" s="771"/>
      <c r="E784" s="542"/>
      <c r="F784" s="534"/>
      <c r="H784" s="541"/>
      <c r="I784" s="770" t="s">
        <v>10418</v>
      </c>
      <c r="J784" s="525" t="s">
        <v>1678</v>
      </c>
      <c r="K784" s="718">
        <v>0.96499999999999997</v>
      </c>
      <c r="L784" s="1084"/>
      <c r="M784" s="1065"/>
      <c r="N784" s="537"/>
      <c r="P784" s="1079"/>
      <c r="Q784" s="1068"/>
      <c r="R784" s="1069"/>
      <c r="S784" s="1069"/>
      <c r="T784" s="1069"/>
      <c r="U784" s="1070"/>
      <c r="V784" s="537"/>
      <c r="W784" s="537"/>
      <c r="X784" s="534"/>
      <c r="Y784" s="538"/>
      <c r="Z784" s="531">
        <f>ROUND(ROUND(ROUND(ROUND(F777*K784,0)*O783,0)*U785,0),0)</f>
        <v>256</v>
      </c>
      <c r="AA784" s="539"/>
      <c r="AB784" s="533"/>
    </row>
    <row r="785" spans="1:28" ht="16.7" customHeight="1" x14ac:dyDescent="0.15">
      <c r="A785" s="520">
        <v>22</v>
      </c>
      <c r="B785" s="520" t="s">
        <v>21224</v>
      </c>
      <c r="C785" s="540" t="s">
        <v>21225</v>
      </c>
      <c r="D785" s="771"/>
      <c r="E785" s="542"/>
      <c r="F785" s="534"/>
      <c r="H785" s="541"/>
      <c r="I785" s="757"/>
      <c r="J785" s="525"/>
      <c r="K785" s="718"/>
      <c r="L785" s="1084"/>
      <c r="M785" s="968" t="s">
        <v>19773</v>
      </c>
      <c r="N785" s="525" t="s">
        <v>1678</v>
      </c>
      <c r="O785" s="529">
        <v>0.5</v>
      </c>
      <c r="P785" s="1022"/>
      <c r="Q785" s="772"/>
      <c r="R785" s="776"/>
      <c r="S785" s="776"/>
      <c r="T785" s="537" t="s">
        <v>1678</v>
      </c>
      <c r="U785" s="502">
        <v>0.7</v>
      </c>
      <c r="V785" s="534"/>
      <c r="W785" s="537"/>
      <c r="X785" s="534"/>
      <c r="Y785" s="538"/>
      <c r="Z785" s="531">
        <f>ROUND(ROUND(F777*O785,0)*U785,0)</f>
        <v>190</v>
      </c>
      <c r="AA785" s="539"/>
      <c r="AB785" s="533"/>
    </row>
    <row r="786" spans="1:28" ht="16.7" customHeight="1" x14ac:dyDescent="0.15">
      <c r="A786" s="520">
        <v>22</v>
      </c>
      <c r="B786" s="520" t="s">
        <v>8036</v>
      </c>
      <c r="C786" s="540" t="s">
        <v>21226</v>
      </c>
      <c r="D786" s="771"/>
      <c r="E786" s="542"/>
      <c r="F786" s="534"/>
      <c r="H786" s="541"/>
      <c r="I786" s="770" t="s">
        <v>10418</v>
      </c>
      <c r="J786" s="525" t="s">
        <v>1678</v>
      </c>
      <c r="K786" s="718">
        <v>0.96499999999999997</v>
      </c>
      <c r="L786" s="1084"/>
      <c r="M786" s="1065"/>
      <c r="N786" s="537"/>
      <c r="P786" s="1022"/>
      <c r="Q786" s="772"/>
      <c r="R786" s="776"/>
      <c r="S786" s="776"/>
      <c r="T786" s="537"/>
      <c r="V786" s="534"/>
      <c r="W786" s="537"/>
      <c r="X786" s="534"/>
      <c r="Y786" s="538"/>
      <c r="Z786" s="531">
        <f>ROUND(ROUND(ROUND(ROUND(F777*K786,0)*O785,0),0)*U785,0)</f>
        <v>183</v>
      </c>
      <c r="AA786" s="539"/>
      <c r="AB786" s="533"/>
    </row>
    <row r="787" spans="1:28" ht="16.7" customHeight="1" x14ac:dyDescent="0.15">
      <c r="A787" s="520">
        <v>22</v>
      </c>
      <c r="B787" s="520" t="s">
        <v>8038</v>
      </c>
      <c r="C787" s="540" t="s">
        <v>21227</v>
      </c>
      <c r="D787" s="771"/>
      <c r="E787" s="542"/>
      <c r="F787" s="534"/>
      <c r="H787" s="541"/>
      <c r="I787" s="757"/>
      <c r="J787" s="525"/>
      <c r="K787" s="718"/>
      <c r="L787" s="1084"/>
      <c r="M787" s="1066" t="s">
        <v>19767</v>
      </c>
      <c r="N787" s="525" t="s">
        <v>1678</v>
      </c>
      <c r="O787" s="529">
        <v>0.7</v>
      </c>
      <c r="P787" s="1077" t="s">
        <v>14959</v>
      </c>
      <c r="Q787" s="936" t="s">
        <v>12840</v>
      </c>
      <c r="R787" s="1067"/>
      <c r="S787" s="1067"/>
      <c r="T787" s="1067"/>
      <c r="U787" s="981"/>
      <c r="V787" s="537"/>
      <c r="W787" s="537"/>
      <c r="X787" s="534"/>
      <c r="Y787" s="538"/>
      <c r="Z787" s="531">
        <f>ROUND(ROUND(F777*O787,0)*U789,0)</f>
        <v>265</v>
      </c>
      <c r="AA787" s="539"/>
      <c r="AB787" s="533"/>
    </row>
    <row r="788" spans="1:28" ht="16.7" customHeight="1" x14ac:dyDescent="0.15">
      <c r="A788" s="520">
        <v>22</v>
      </c>
      <c r="B788" s="520" t="s">
        <v>21228</v>
      </c>
      <c r="C788" s="540" t="s">
        <v>21229</v>
      </c>
      <c r="D788" s="771"/>
      <c r="E788" s="542"/>
      <c r="F788" s="534"/>
      <c r="H788" s="541"/>
      <c r="I788" s="770" t="s">
        <v>10418</v>
      </c>
      <c r="J788" s="525" t="s">
        <v>1678</v>
      </c>
      <c r="K788" s="718">
        <v>0.96499999999999997</v>
      </c>
      <c r="L788" s="1084"/>
      <c r="M788" s="1065"/>
      <c r="N788" s="537"/>
      <c r="P788" s="1079"/>
      <c r="Q788" s="1068"/>
      <c r="R788" s="1069"/>
      <c r="S788" s="1069"/>
      <c r="T788" s="1069"/>
      <c r="U788" s="1070"/>
      <c r="V788" s="537"/>
      <c r="W788" s="537"/>
      <c r="X788" s="534"/>
      <c r="Y788" s="538"/>
      <c r="Z788" s="531">
        <f>ROUND(ROUND(ROUND(ROUND(F777*K788,0)*O787,0)*U789,0),0)</f>
        <v>256</v>
      </c>
      <c r="AA788" s="539"/>
      <c r="AB788" s="533"/>
    </row>
    <row r="789" spans="1:28" ht="16.7" customHeight="1" x14ac:dyDescent="0.15">
      <c r="A789" s="520">
        <v>22</v>
      </c>
      <c r="B789" s="520" t="s">
        <v>21230</v>
      </c>
      <c r="C789" s="540" t="s">
        <v>21231</v>
      </c>
      <c r="D789" s="771"/>
      <c r="E789" s="542"/>
      <c r="F789" s="534"/>
      <c r="H789" s="541"/>
      <c r="I789" s="757"/>
      <c r="J789" s="525"/>
      <c r="K789" s="718"/>
      <c r="L789" s="1084"/>
      <c r="M789" s="968" t="s">
        <v>19773</v>
      </c>
      <c r="N789" s="525" t="s">
        <v>1678</v>
      </c>
      <c r="O789" s="529">
        <v>0.5</v>
      </c>
      <c r="P789" s="1022"/>
      <c r="Q789" s="772"/>
      <c r="R789" s="776"/>
      <c r="S789" s="776"/>
      <c r="T789" s="537" t="s">
        <v>1678</v>
      </c>
      <c r="U789" s="502">
        <v>0.7</v>
      </c>
      <c r="V789" s="534"/>
      <c r="W789" s="537"/>
      <c r="X789" s="534"/>
      <c r="Y789" s="538"/>
      <c r="Z789" s="531">
        <f>ROUND(ROUND(F777*O789,0)*U789,0)</f>
        <v>190</v>
      </c>
      <c r="AA789" s="539"/>
      <c r="AB789" s="533"/>
    </row>
    <row r="790" spans="1:28" ht="16.7" customHeight="1" x14ac:dyDescent="0.15">
      <c r="A790" s="520">
        <v>22</v>
      </c>
      <c r="B790" s="520" t="s">
        <v>8040</v>
      </c>
      <c r="C790" s="540" t="s">
        <v>21232</v>
      </c>
      <c r="D790" s="771"/>
      <c r="E790" s="542"/>
      <c r="F790" s="534"/>
      <c r="H790" s="541"/>
      <c r="I790" s="770" t="s">
        <v>10418</v>
      </c>
      <c r="J790" s="525" t="s">
        <v>1678</v>
      </c>
      <c r="K790" s="718">
        <v>0.96499999999999997</v>
      </c>
      <c r="L790" s="1084"/>
      <c r="M790" s="1065"/>
      <c r="N790" s="537"/>
      <c r="P790" s="1022"/>
      <c r="Q790" s="772"/>
      <c r="R790" s="776"/>
      <c r="S790" s="776"/>
      <c r="T790" s="537"/>
      <c r="V790" s="534"/>
      <c r="W790" s="537"/>
      <c r="X790" s="534"/>
      <c r="Y790" s="538"/>
      <c r="Z790" s="531">
        <f>ROUND(ROUND(ROUND(ROUND(F777*K790,0)*O789,0),0)*U789,0)</f>
        <v>183</v>
      </c>
      <c r="AA790" s="539"/>
      <c r="AB790" s="533"/>
    </row>
    <row r="791" spans="1:28" ht="16.7" customHeight="1" x14ac:dyDescent="0.15">
      <c r="A791" s="520">
        <v>22</v>
      </c>
      <c r="B791" s="520" t="s">
        <v>8042</v>
      </c>
      <c r="C791" s="540" t="s">
        <v>21233</v>
      </c>
      <c r="D791" s="771"/>
      <c r="E791" s="542"/>
      <c r="F791" s="534"/>
      <c r="H791" s="541"/>
      <c r="I791" s="757"/>
      <c r="J791" s="525"/>
      <c r="K791" s="718"/>
      <c r="L791" s="774"/>
      <c r="M791" s="1066" t="s">
        <v>19767</v>
      </c>
      <c r="N791" s="525" t="s">
        <v>1678</v>
      </c>
      <c r="O791" s="529">
        <v>0.7</v>
      </c>
      <c r="P791" s="767"/>
      <c r="Q791" s="522"/>
      <c r="R791" s="525"/>
      <c r="S791" s="525"/>
      <c r="T791" s="525"/>
      <c r="U791" s="529"/>
      <c r="V791" s="936" t="s">
        <v>11906</v>
      </c>
      <c r="W791" s="947"/>
      <c r="X791" s="534"/>
      <c r="Y791" s="538"/>
      <c r="Z791" s="531">
        <f>ROUND(ROUND(F777*O791,0)*W795,0)</f>
        <v>376</v>
      </c>
      <c r="AA791" s="539"/>
      <c r="AB791" s="533"/>
    </row>
    <row r="792" spans="1:28" ht="16.7" customHeight="1" x14ac:dyDescent="0.15">
      <c r="A792" s="520">
        <v>22</v>
      </c>
      <c r="B792" s="520" t="s">
        <v>21234</v>
      </c>
      <c r="C792" s="540" t="s">
        <v>21235</v>
      </c>
      <c r="D792" s="771"/>
      <c r="E792" s="542"/>
      <c r="F792" s="534"/>
      <c r="H792" s="541"/>
      <c r="I792" s="770" t="s">
        <v>10418</v>
      </c>
      <c r="J792" s="525" t="s">
        <v>1678</v>
      </c>
      <c r="K792" s="718">
        <v>0.96499999999999997</v>
      </c>
      <c r="L792" s="774"/>
      <c r="M792" s="1065"/>
      <c r="N792" s="537"/>
      <c r="P792" s="769"/>
      <c r="Q792" s="534"/>
      <c r="R792" s="537"/>
      <c r="S792" s="537"/>
      <c r="T792" s="537"/>
      <c r="V792" s="1068"/>
      <c r="W792" s="1069"/>
      <c r="X792" s="534"/>
      <c r="Y792" s="538"/>
      <c r="Z792" s="531">
        <f>ROUND(ROUND(ROUND(ROUND(F777*K792,0)*O791,0),0)*W795,0)</f>
        <v>362</v>
      </c>
      <c r="AA792" s="539"/>
      <c r="AB792" s="533"/>
    </row>
    <row r="793" spans="1:28" ht="16.7" customHeight="1" x14ac:dyDescent="0.15">
      <c r="A793" s="520">
        <v>22</v>
      </c>
      <c r="B793" s="520" t="s">
        <v>21236</v>
      </c>
      <c r="C793" s="540" t="s">
        <v>21237</v>
      </c>
      <c r="D793" s="771"/>
      <c r="E793" s="542"/>
      <c r="F793" s="534"/>
      <c r="H793" s="541"/>
      <c r="I793" s="757"/>
      <c r="J793" s="525"/>
      <c r="K793" s="718"/>
      <c r="L793" s="774"/>
      <c r="M793" s="968" t="s">
        <v>19773</v>
      </c>
      <c r="N793" s="525" t="s">
        <v>1678</v>
      </c>
      <c r="O793" s="529">
        <v>0.5</v>
      </c>
      <c r="P793" s="769"/>
      <c r="Q793" s="534"/>
      <c r="R793" s="537"/>
      <c r="S793" s="537"/>
      <c r="T793" s="537"/>
      <c r="V793" s="1068"/>
      <c r="W793" s="1069"/>
      <c r="X793" s="534"/>
      <c r="Y793" s="538"/>
      <c r="Z793" s="531">
        <f>ROUND(ROUND(F777*O793,0)*W795,0)</f>
        <v>269</v>
      </c>
      <c r="AA793" s="539"/>
      <c r="AB793" s="533"/>
    </row>
    <row r="794" spans="1:28" ht="16.7" customHeight="1" x14ac:dyDescent="0.15">
      <c r="A794" s="520">
        <v>22</v>
      </c>
      <c r="B794" s="520" t="s">
        <v>8044</v>
      </c>
      <c r="C794" s="540" t="s">
        <v>21238</v>
      </c>
      <c r="D794" s="771"/>
      <c r="E794" s="542"/>
      <c r="F794" s="534"/>
      <c r="H794" s="541"/>
      <c r="I794" s="770" t="s">
        <v>10418</v>
      </c>
      <c r="J794" s="525" t="s">
        <v>1678</v>
      </c>
      <c r="K794" s="718">
        <v>0.96499999999999997</v>
      </c>
      <c r="L794" s="774"/>
      <c r="M794" s="1065"/>
      <c r="N794" s="537"/>
      <c r="P794" s="769"/>
      <c r="Q794" s="534"/>
      <c r="R794" s="537"/>
      <c r="S794" s="537"/>
      <c r="T794" s="537"/>
      <c r="V794" s="1068"/>
      <c r="W794" s="1069"/>
      <c r="X794" s="534"/>
      <c r="Y794" s="538"/>
      <c r="Z794" s="531">
        <f>ROUND(ROUND(ROUND(ROUND(F777*K794,0)*O793,0),0)*W795,0)</f>
        <v>259</v>
      </c>
      <c r="AA794" s="539"/>
      <c r="AB794" s="533"/>
    </row>
    <row r="795" spans="1:28" ht="16.7" customHeight="1" x14ac:dyDescent="0.15">
      <c r="A795" s="520">
        <v>22</v>
      </c>
      <c r="B795" s="520" t="s">
        <v>8046</v>
      </c>
      <c r="C795" s="540" t="s">
        <v>21239</v>
      </c>
      <c r="D795" s="771"/>
      <c r="E795" s="542"/>
      <c r="F795" s="534"/>
      <c r="H795" s="541"/>
      <c r="I795" s="757"/>
      <c r="J795" s="525"/>
      <c r="K795" s="718"/>
      <c r="L795" s="774"/>
      <c r="M795" s="1066" t="s">
        <v>19767</v>
      </c>
      <c r="N795" s="525" t="s">
        <v>1678</v>
      </c>
      <c r="O795" s="529">
        <v>0.7</v>
      </c>
      <c r="P795" s="1077" t="s">
        <v>10423</v>
      </c>
      <c r="Q795" s="936" t="s">
        <v>12821</v>
      </c>
      <c r="R795" s="1067"/>
      <c r="S795" s="1067"/>
      <c r="T795" s="1067"/>
      <c r="U795" s="981"/>
      <c r="V795" s="534" t="s">
        <v>1678</v>
      </c>
      <c r="W795" s="766">
        <v>0.99099999999999999</v>
      </c>
      <c r="X795" s="534"/>
      <c r="Y795" s="538"/>
      <c r="Z795" s="531">
        <f>ROUND(ROUND(ROUND(F777*O795,0)*U797,0)*W795,0)</f>
        <v>188</v>
      </c>
      <c r="AA795" s="539"/>
      <c r="AB795" s="533"/>
    </row>
    <row r="796" spans="1:28" ht="16.7" customHeight="1" x14ac:dyDescent="0.15">
      <c r="A796" s="520">
        <v>22</v>
      </c>
      <c r="B796" s="520" t="s">
        <v>21240</v>
      </c>
      <c r="C796" s="540" t="s">
        <v>21241</v>
      </c>
      <c r="D796" s="771"/>
      <c r="E796" s="542"/>
      <c r="F796" s="534"/>
      <c r="H796" s="541"/>
      <c r="I796" s="770" t="s">
        <v>10418</v>
      </c>
      <c r="J796" s="525" t="s">
        <v>1678</v>
      </c>
      <c r="K796" s="718">
        <v>0.96499999999999997</v>
      </c>
      <c r="L796" s="774"/>
      <c r="M796" s="1065"/>
      <c r="N796" s="537"/>
      <c r="P796" s="1079"/>
      <c r="Q796" s="1068"/>
      <c r="R796" s="1069"/>
      <c r="S796" s="1069"/>
      <c r="T796" s="1069"/>
      <c r="U796" s="1070"/>
      <c r="V796" s="537"/>
      <c r="W796" s="537"/>
      <c r="X796" s="534"/>
      <c r="Y796" s="538"/>
      <c r="Z796" s="531">
        <f>ROUND(ROUND(ROUND(ROUND(ROUND(F777*K796,0)*O795,0)*U797,0),0)*W795,0)</f>
        <v>181</v>
      </c>
      <c r="AA796" s="539"/>
      <c r="AB796" s="533"/>
    </row>
    <row r="797" spans="1:28" ht="16.7" customHeight="1" x14ac:dyDescent="0.15">
      <c r="A797" s="520">
        <v>22</v>
      </c>
      <c r="B797" s="520" t="s">
        <v>21242</v>
      </c>
      <c r="C797" s="540" t="s">
        <v>21243</v>
      </c>
      <c r="D797" s="771"/>
      <c r="E797" s="542"/>
      <c r="F797" s="534"/>
      <c r="H797" s="541"/>
      <c r="I797" s="757"/>
      <c r="J797" s="525"/>
      <c r="K797" s="718"/>
      <c r="L797" s="774"/>
      <c r="M797" s="968" t="s">
        <v>19773</v>
      </c>
      <c r="N797" s="525" t="s">
        <v>1678</v>
      </c>
      <c r="O797" s="529">
        <v>0.5</v>
      </c>
      <c r="P797" s="1022"/>
      <c r="Q797" s="772"/>
      <c r="R797" s="776"/>
      <c r="S797" s="776"/>
      <c r="T797" s="537" t="s">
        <v>1678</v>
      </c>
      <c r="U797" s="502">
        <v>0.5</v>
      </c>
      <c r="V797" s="534"/>
      <c r="W797" s="537"/>
      <c r="X797" s="534"/>
      <c r="Y797" s="538"/>
      <c r="Z797" s="531">
        <f>ROUND(ROUND(ROUND(F777*O797,0)*U797,0)*W795,0)</f>
        <v>135</v>
      </c>
      <c r="AA797" s="539"/>
      <c r="AB797" s="533"/>
    </row>
    <row r="798" spans="1:28" ht="16.7" customHeight="1" x14ac:dyDescent="0.15">
      <c r="A798" s="520">
        <v>22</v>
      </c>
      <c r="B798" s="520" t="s">
        <v>8048</v>
      </c>
      <c r="C798" s="540" t="s">
        <v>21244</v>
      </c>
      <c r="D798" s="771"/>
      <c r="E798" s="542"/>
      <c r="F798" s="534"/>
      <c r="H798" s="541"/>
      <c r="I798" s="770" t="s">
        <v>10418</v>
      </c>
      <c r="J798" s="525" t="s">
        <v>1678</v>
      </c>
      <c r="K798" s="718">
        <v>0.96499999999999997</v>
      </c>
      <c r="L798" s="774"/>
      <c r="M798" s="1065"/>
      <c r="N798" s="537"/>
      <c r="P798" s="1022"/>
      <c r="Q798" s="772"/>
      <c r="R798" s="776"/>
      <c r="S798" s="776"/>
      <c r="T798" s="537"/>
      <c r="V798" s="534"/>
      <c r="W798" s="537"/>
      <c r="X798" s="534"/>
      <c r="Y798" s="538"/>
      <c r="Z798" s="531">
        <f>ROUND(ROUND(ROUND(ROUND(ROUND(F777*K798,0)*O797,0),0)*U797,0)*W795,0)</f>
        <v>130</v>
      </c>
      <c r="AA798" s="539"/>
      <c r="AB798" s="533"/>
    </row>
    <row r="799" spans="1:28" ht="16.7" customHeight="1" x14ac:dyDescent="0.15">
      <c r="A799" s="520">
        <v>22</v>
      </c>
      <c r="B799" s="520" t="s">
        <v>8050</v>
      </c>
      <c r="C799" s="540" t="s">
        <v>21245</v>
      </c>
      <c r="D799" s="771"/>
      <c r="E799" s="542"/>
      <c r="F799" s="534"/>
      <c r="H799" s="541"/>
      <c r="I799" s="757"/>
      <c r="J799" s="525"/>
      <c r="K799" s="718"/>
      <c r="L799" s="774"/>
      <c r="M799" s="1066" t="s">
        <v>19767</v>
      </c>
      <c r="N799" s="525" t="s">
        <v>1678</v>
      </c>
      <c r="O799" s="529">
        <v>0.7</v>
      </c>
      <c r="P799" s="1079"/>
      <c r="Q799" s="936" t="s">
        <v>12830</v>
      </c>
      <c r="R799" s="1067"/>
      <c r="S799" s="1067"/>
      <c r="T799" s="1067"/>
      <c r="U799" s="981"/>
      <c r="V799" s="537"/>
      <c r="W799" s="537"/>
      <c r="X799" s="534"/>
      <c r="Y799" s="538"/>
      <c r="Z799" s="531">
        <f>ROUND(ROUND(ROUND(F777*O799,0)*U801,0)*W795,0)</f>
        <v>263</v>
      </c>
      <c r="AA799" s="539"/>
      <c r="AB799" s="533"/>
    </row>
    <row r="800" spans="1:28" ht="16.7" customHeight="1" x14ac:dyDescent="0.15">
      <c r="A800" s="520">
        <v>22</v>
      </c>
      <c r="B800" s="520" t="s">
        <v>21246</v>
      </c>
      <c r="C800" s="540" t="s">
        <v>21247</v>
      </c>
      <c r="D800" s="771"/>
      <c r="E800" s="542"/>
      <c r="F800" s="534"/>
      <c r="H800" s="541"/>
      <c r="I800" s="770" t="s">
        <v>10418</v>
      </c>
      <c r="J800" s="525" t="s">
        <v>1678</v>
      </c>
      <c r="K800" s="718">
        <v>0.96499999999999997</v>
      </c>
      <c r="L800" s="774"/>
      <c r="M800" s="1065"/>
      <c r="N800" s="537"/>
      <c r="P800" s="1079"/>
      <c r="Q800" s="1068"/>
      <c r="R800" s="1069"/>
      <c r="S800" s="1069"/>
      <c r="T800" s="1069"/>
      <c r="U800" s="1070"/>
      <c r="V800" s="537"/>
      <c r="W800" s="537"/>
      <c r="X800" s="534"/>
      <c r="Y800" s="538"/>
      <c r="Z800" s="531">
        <f>ROUND(ROUND(ROUND(ROUND(ROUND(F777*K800,0)*O799,0)*U801,0),0)*W795,0)</f>
        <v>254</v>
      </c>
      <c r="AA800" s="539"/>
      <c r="AB800" s="533"/>
    </row>
    <row r="801" spans="1:28" ht="16.7" customHeight="1" x14ac:dyDescent="0.15">
      <c r="A801" s="520">
        <v>22</v>
      </c>
      <c r="B801" s="520" t="s">
        <v>21248</v>
      </c>
      <c r="C801" s="540" t="s">
        <v>21249</v>
      </c>
      <c r="D801" s="771"/>
      <c r="E801" s="542"/>
      <c r="F801" s="534"/>
      <c r="H801" s="541"/>
      <c r="I801" s="757"/>
      <c r="J801" s="525"/>
      <c r="K801" s="718"/>
      <c r="L801" s="774"/>
      <c r="M801" s="968" t="s">
        <v>19773</v>
      </c>
      <c r="N801" s="525" t="s">
        <v>1678</v>
      </c>
      <c r="O801" s="529">
        <v>0.5</v>
      </c>
      <c r="P801" s="1022"/>
      <c r="Q801" s="772"/>
      <c r="R801" s="776"/>
      <c r="S801" s="776"/>
      <c r="T801" s="537" t="s">
        <v>1678</v>
      </c>
      <c r="U801" s="502">
        <v>0.7</v>
      </c>
      <c r="V801" s="534"/>
      <c r="W801" s="537"/>
      <c r="X801" s="534"/>
      <c r="Y801" s="538"/>
      <c r="Z801" s="531">
        <f>ROUND(ROUND(ROUND(F777*O801,0)*U801,0)*W795,0)</f>
        <v>188</v>
      </c>
      <c r="AA801" s="539"/>
      <c r="AB801" s="533"/>
    </row>
    <row r="802" spans="1:28" ht="16.7" customHeight="1" x14ac:dyDescent="0.15">
      <c r="A802" s="520">
        <v>22</v>
      </c>
      <c r="B802" s="520" t="s">
        <v>8052</v>
      </c>
      <c r="C802" s="540" t="s">
        <v>21250</v>
      </c>
      <c r="D802" s="771"/>
      <c r="E802" s="542"/>
      <c r="F802" s="534"/>
      <c r="H802" s="541"/>
      <c r="I802" s="770" t="s">
        <v>10418</v>
      </c>
      <c r="J802" s="525" t="s">
        <v>1678</v>
      </c>
      <c r="K802" s="718">
        <v>0.96499999999999997</v>
      </c>
      <c r="L802" s="774"/>
      <c r="M802" s="1065"/>
      <c r="N802" s="537"/>
      <c r="P802" s="1022"/>
      <c r="Q802" s="772"/>
      <c r="R802" s="776"/>
      <c r="S802" s="776"/>
      <c r="T802" s="537"/>
      <c r="V802" s="534"/>
      <c r="W802" s="537"/>
      <c r="X802" s="534"/>
      <c r="Y802" s="538"/>
      <c r="Z802" s="531">
        <f>ROUND(ROUND(ROUND(ROUND(ROUND(F777*K802,0)*O801,0),0)*U801,0)*W795,0)</f>
        <v>181</v>
      </c>
      <c r="AA802" s="539"/>
      <c r="AB802" s="533"/>
    </row>
    <row r="803" spans="1:28" ht="16.7" customHeight="1" x14ac:dyDescent="0.15">
      <c r="A803" s="520">
        <v>22</v>
      </c>
      <c r="B803" s="520" t="s">
        <v>8054</v>
      </c>
      <c r="C803" s="540" t="s">
        <v>21251</v>
      </c>
      <c r="D803" s="771"/>
      <c r="E803" s="542"/>
      <c r="F803" s="534"/>
      <c r="H803" s="541"/>
      <c r="I803" s="757"/>
      <c r="J803" s="525"/>
      <c r="K803" s="718"/>
      <c r="L803" s="774"/>
      <c r="M803" s="1066" t="s">
        <v>19767</v>
      </c>
      <c r="N803" s="525" t="s">
        <v>1678</v>
      </c>
      <c r="O803" s="529">
        <v>0.7</v>
      </c>
      <c r="P803" s="1077" t="s">
        <v>14959</v>
      </c>
      <c r="Q803" s="936" t="s">
        <v>12840</v>
      </c>
      <c r="R803" s="1067"/>
      <c r="S803" s="1067"/>
      <c r="T803" s="1067"/>
      <c r="U803" s="981"/>
      <c r="V803" s="537"/>
      <c r="W803" s="537"/>
      <c r="X803" s="534"/>
      <c r="Y803" s="538"/>
      <c r="Z803" s="531">
        <f>ROUND(ROUND(ROUND(F777*O803,0)*U805,0)*W795,0)</f>
        <v>263</v>
      </c>
      <c r="AA803" s="539"/>
      <c r="AB803" s="533"/>
    </row>
    <row r="804" spans="1:28" ht="16.7" customHeight="1" x14ac:dyDescent="0.15">
      <c r="A804" s="520">
        <v>22</v>
      </c>
      <c r="B804" s="520" t="s">
        <v>21252</v>
      </c>
      <c r="C804" s="540" t="s">
        <v>21253</v>
      </c>
      <c r="D804" s="771"/>
      <c r="E804" s="542"/>
      <c r="F804" s="534"/>
      <c r="H804" s="541"/>
      <c r="I804" s="770" t="s">
        <v>10418</v>
      </c>
      <c r="J804" s="525" t="s">
        <v>1678</v>
      </c>
      <c r="K804" s="718">
        <v>0.96499999999999997</v>
      </c>
      <c r="L804" s="774"/>
      <c r="M804" s="1065"/>
      <c r="N804" s="537"/>
      <c r="P804" s="1079"/>
      <c r="Q804" s="1068"/>
      <c r="R804" s="1069"/>
      <c r="S804" s="1069"/>
      <c r="T804" s="1069"/>
      <c r="U804" s="1070"/>
      <c r="V804" s="537"/>
      <c r="W804" s="537"/>
      <c r="X804" s="534"/>
      <c r="Y804" s="538"/>
      <c r="Z804" s="531">
        <f>ROUND(ROUND(ROUND(ROUND(ROUND(F777*K804,0)*O803,0)*U805,0),0)*W795,0)</f>
        <v>254</v>
      </c>
      <c r="AA804" s="539"/>
      <c r="AB804" s="533"/>
    </row>
    <row r="805" spans="1:28" ht="16.7" customHeight="1" x14ac:dyDescent="0.15">
      <c r="A805" s="520">
        <v>22</v>
      </c>
      <c r="B805" s="520" t="s">
        <v>21254</v>
      </c>
      <c r="C805" s="540" t="s">
        <v>21255</v>
      </c>
      <c r="D805" s="771"/>
      <c r="E805" s="542"/>
      <c r="F805" s="534"/>
      <c r="H805" s="541"/>
      <c r="I805" s="757"/>
      <c r="J805" s="525"/>
      <c r="K805" s="718"/>
      <c r="L805" s="774"/>
      <c r="M805" s="968" t="s">
        <v>19773</v>
      </c>
      <c r="N805" s="525" t="s">
        <v>1678</v>
      </c>
      <c r="O805" s="529">
        <v>0.5</v>
      </c>
      <c r="P805" s="1022"/>
      <c r="Q805" s="772"/>
      <c r="R805" s="776"/>
      <c r="S805" s="776"/>
      <c r="T805" s="537" t="s">
        <v>1678</v>
      </c>
      <c r="U805" s="502">
        <v>0.7</v>
      </c>
      <c r="V805" s="534"/>
      <c r="W805" s="537"/>
      <c r="X805" s="534"/>
      <c r="Y805" s="538"/>
      <c r="Z805" s="531">
        <f>ROUND(ROUND(ROUND(F777*O805,0)*U805,0)*W795,0)</f>
        <v>188</v>
      </c>
      <c r="AA805" s="539"/>
      <c r="AB805" s="533"/>
    </row>
    <row r="806" spans="1:28" ht="16.7" customHeight="1" x14ac:dyDescent="0.15">
      <c r="A806" s="520">
        <v>22</v>
      </c>
      <c r="B806" s="520" t="s">
        <v>8056</v>
      </c>
      <c r="C806" s="540" t="s">
        <v>21256</v>
      </c>
      <c r="D806" s="771"/>
      <c r="E806" s="542"/>
      <c r="F806" s="534"/>
      <c r="H806" s="541"/>
      <c r="I806" s="770" t="s">
        <v>10418</v>
      </c>
      <c r="J806" s="525" t="s">
        <v>1678</v>
      </c>
      <c r="K806" s="718">
        <v>0.96499999999999997</v>
      </c>
      <c r="L806" s="774"/>
      <c r="M806" s="1065"/>
      <c r="N806" s="537"/>
      <c r="P806" s="1022"/>
      <c r="Q806" s="772"/>
      <c r="R806" s="776"/>
      <c r="S806" s="776"/>
      <c r="T806" s="537"/>
      <c r="V806" s="534"/>
      <c r="W806" s="537"/>
      <c r="X806" s="534"/>
      <c r="Y806" s="538"/>
      <c r="Z806" s="531">
        <f>ROUND(ROUND(ROUND(ROUND(ROUND(F777*K806,0)*O805,0),0)*U805,0)*W795,0)</f>
        <v>181</v>
      </c>
      <c r="AA806" s="539"/>
      <c r="AB806" s="533"/>
    </row>
    <row r="807" spans="1:28" ht="16.7" customHeight="1" x14ac:dyDescent="0.15">
      <c r="A807" s="520">
        <v>22</v>
      </c>
      <c r="B807" s="520" t="s">
        <v>8058</v>
      </c>
      <c r="C807" s="540" t="s">
        <v>21257</v>
      </c>
      <c r="D807" s="771"/>
      <c r="E807" s="542"/>
      <c r="F807" s="534"/>
      <c r="H807" s="541"/>
      <c r="I807" s="757"/>
      <c r="J807" s="525"/>
      <c r="K807" s="718"/>
      <c r="L807" s="774"/>
      <c r="M807" s="1066" t="s">
        <v>19767</v>
      </c>
      <c r="N807" s="525" t="s">
        <v>1678</v>
      </c>
      <c r="O807" s="529">
        <v>0.7</v>
      </c>
      <c r="P807" s="767"/>
      <c r="Q807" s="522"/>
      <c r="R807" s="525"/>
      <c r="S807" s="525"/>
      <c r="T807" s="525"/>
      <c r="U807" s="529"/>
      <c r="V807" s="522"/>
      <c r="W807" s="525"/>
      <c r="X807" s="936" t="s">
        <v>14983</v>
      </c>
      <c r="Y807" s="941"/>
      <c r="Z807" s="531">
        <f>ROUND(ROUND(F777*O807,0)-X811,0)</f>
        <v>367</v>
      </c>
      <c r="AA807" s="539"/>
      <c r="AB807" s="533"/>
    </row>
    <row r="808" spans="1:28" ht="16.7" customHeight="1" x14ac:dyDescent="0.15">
      <c r="A808" s="520">
        <v>22</v>
      </c>
      <c r="B808" s="520" t="s">
        <v>21258</v>
      </c>
      <c r="C808" s="540" t="s">
        <v>21259</v>
      </c>
      <c r="D808" s="771"/>
      <c r="E808" s="542"/>
      <c r="F808" s="534"/>
      <c r="H808" s="541"/>
      <c r="I808" s="770" t="s">
        <v>10418</v>
      </c>
      <c r="J808" s="525" t="s">
        <v>1678</v>
      </c>
      <c r="K808" s="718">
        <v>0.96499999999999997</v>
      </c>
      <c r="L808" s="774"/>
      <c r="M808" s="1065"/>
      <c r="N808" s="537"/>
      <c r="P808" s="769"/>
      <c r="Q808" s="534"/>
      <c r="R808" s="537"/>
      <c r="S808" s="537"/>
      <c r="T808" s="537"/>
      <c r="V808" s="534"/>
      <c r="W808" s="537"/>
      <c r="X808" s="1068"/>
      <c r="Y808" s="1070"/>
      <c r="Z808" s="531">
        <f>ROUND(ROUND(ROUND(ROUND(F777*K808,0)*O807,0),0)-X811,0)</f>
        <v>353</v>
      </c>
      <c r="AA808" s="539"/>
      <c r="AB808" s="533"/>
    </row>
    <row r="809" spans="1:28" ht="16.7" customHeight="1" x14ac:dyDescent="0.15">
      <c r="A809" s="520">
        <v>22</v>
      </c>
      <c r="B809" s="520" t="s">
        <v>21260</v>
      </c>
      <c r="C809" s="540" t="s">
        <v>21261</v>
      </c>
      <c r="D809" s="771"/>
      <c r="E809" s="542"/>
      <c r="F809" s="534"/>
      <c r="H809" s="541"/>
      <c r="I809" s="757"/>
      <c r="J809" s="525"/>
      <c r="K809" s="718"/>
      <c r="L809" s="774"/>
      <c r="M809" s="968" t="s">
        <v>19773</v>
      </c>
      <c r="N809" s="525" t="s">
        <v>1678</v>
      </c>
      <c r="O809" s="529">
        <v>0.5</v>
      </c>
      <c r="P809" s="769"/>
      <c r="Q809" s="534"/>
      <c r="R809" s="537"/>
      <c r="S809" s="537"/>
      <c r="T809" s="537"/>
      <c r="V809" s="534"/>
      <c r="W809" s="537"/>
      <c r="X809" s="1068"/>
      <c r="Y809" s="1070"/>
      <c r="Z809" s="531">
        <f>ROUND(ROUND(F777*O809,0)-X811,0)</f>
        <v>259</v>
      </c>
      <c r="AA809" s="539"/>
      <c r="AB809" s="533"/>
    </row>
    <row r="810" spans="1:28" ht="16.7" customHeight="1" x14ac:dyDescent="0.15">
      <c r="A810" s="520">
        <v>22</v>
      </c>
      <c r="B810" s="520" t="s">
        <v>8060</v>
      </c>
      <c r="C810" s="540" t="s">
        <v>21262</v>
      </c>
      <c r="D810" s="771"/>
      <c r="E810" s="542"/>
      <c r="F810" s="534"/>
      <c r="H810" s="541"/>
      <c r="I810" s="770" t="s">
        <v>10418</v>
      </c>
      <c r="J810" s="525" t="s">
        <v>1678</v>
      </c>
      <c r="K810" s="718">
        <v>0.96499999999999997</v>
      </c>
      <c r="L810" s="774"/>
      <c r="M810" s="1065"/>
      <c r="N810" s="537"/>
      <c r="P810" s="769"/>
      <c r="Q810" s="534"/>
      <c r="R810" s="537"/>
      <c r="S810" s="537"/>
      <c r="T810" s="537"/>
      <c r="V810" s="534"/>
      <c r="W810" s="537"/>
      <c r="X810" s="1068"/>
      <c r="Y810" s="1070"/>
      <c r="Z810" s="531">
        <f>ROUND(ROUND(ROUND(ROUND(F777*K810,0)*O809,0),0)-X811,0)</f>
        <v>249</v>
      </c>
      <c r="AA810" s="539"/>
      <c r="AB810" s="533"/>
    </row>
    <row r="811" spans="1:28" ht="16.7" customHeight="1" x14ac:dyDescent="0.15">
      <c r="A811" s="520">
        <v>22</v>
      </c>
      <c r="B811" s="520" t="s">
        <v>8062</v>
      </c>
      <c r="C811" s="540" t="s">
        <v>21263</v>
      </c>
      <c r="D811" s="771"/>
      <c r="E811" s="542"/>
      <c r="F811" s="534"/>
      <c r="H811" s="541"/>
      <c r="I811" s="757"/>
      <c r="J811" s="525"/>
      <c r="K811" s="718"/>
      <c r="L811" s="774"/>
      <c r="M811" s="1066" t="s">
        <v>19767</v>
      </c>
      <c r="N811" s="525" t="s">
        <v>1678</v>
      </c>
      <c r="O811" s="529">
        <v>0.7</v>
      </c>
      <c r="P811" s="1077" t="s">
        <v>10423</v>
      </c>
      <c r="Q811" s="936" t="s">
        <v>12821</v>
      </c>
      <c r="R811" s="1067"/>
      <c r="S811" s="1067"/>
      <c r="T811" s="1067"/>
      <c r="U811" s="981"/>
      <c r="V811" s="537"/>
      <c r="W811" s="537"/>
      <c r="X811" s="775">
        <v>12</v>
      </c>
      <c r="Y811" s="942" t="s">
        <v>14988</v>
      </c>
      <c r="Z811" s="531">
        <f>ROUND(ROUND(ROUND(F777*O811,0)*U813,0)-X811,0)</f>
        <v>178</v>
      </c>
      <c r="AA811" s="539"/>
      <c r="AB811" s="533"/>
    </row>
    <row r="812" spans="1:28" ht="16.7" customHeight="1" x14ac:dyDescent="0.15">
      <c r="A812" s="520">
        <v>22</v>
      </c>
      <c r="B812" s="520" t="s">
        <v>21264</v>
      </c>
      <c r="C812" s="540" t="s">
        <v>21265</v>
      </c>
      <c r="D812" s="771"/>
      <c r="E812" s="542"/>
      <c r="F812" s="534"/>
      <c r="H812" s="541"/>
      <c r="I812" s="770" t="s">
        <v>10418</v>
      </c>
      <c r="J812" s="525" t="s">
        <v>1678</v>
      </c>
      <c r="K812" s="718">
        <v>0.96499999999999997</v>
      </c>
      <c r="L812" s="774"/>
      <c r="M812" s="1065"/>
      <c r="N812" s="537"/>
      <c r="P812" s="1079"/>
      <c r="Q812" s="1068"/>
      <c r="R812" s="1069"/>
      <c r="S812" s="1069"/>
      <c r="T812" s="1069"/>
      <c r="U812" s="1070"/>
      <c r="V812" s="537"/>
      <c r="W812" s="537"/>
      <c r="X812" s="534"/>
      <c r="Y812" s="1070"/>
      <c r="Z812" s="531">
        <f>ROUND(ROUND(ROUND(ROUND(ROUND(F777*K812,0)*O811,0)*U813,0),0)-X811,0)</f>
        <v>171</v>
      </c>
      <c r="AA812" s="539"/>
      <c r="AB812" s="533"/>
    </row>
    <row r="813" spans="1:28" ht="16.7" customHeight="1" x14ac:dyDescent="0.15">
      <c r="A813" s="520">
        <v>22</v>
      </c>
      <c r="B813" s="520" t="s">
        <v>21266</v>
      </c>
      <c r="C813" s="540" t="s">
        <v>21267</v>
      </c>
      <c r="D813" s="771"/>
      <c r="E813" s="542"/>
      <c r="F813" s="534"/>
      <c r="H813" s="541"/>
      <c r="I813" s="757"/>
      <c r="J813" s="525"/>
      <c r="K813" s="718"/>
      <c r="L813" s="774"/>
      <c r="M813" s="968" t="s">
        <v>19773</v>
      </c>
      <c r="N813" s="525" t="s">
        <v>1678</v>
      </c>
      <c r="O813" s="529">
        <v>0.5</v>
      </c>
      <c r="P813" s="1022"/>
      <c r="Q813" s="772"/>
      <c r="R813" s="776"/>
      <c r="S813" s="776"/>
      <c r="T813" s="537" t="s">
        <v>1678</v>
      </c>
      <c r="U813" s="502">
        <v>0.5</v>
      </c>
      <c r="V813" s="534"/>
      <c r="W813" s="537"/>
      <c r="X813" s="534"/>
      <c r="Y813" s="538"/>
      <c r="Z813" s="531">
        <f>ROUND(ROUND(ROUND(F777*O813,0)*U813,0)-X811,0)</f>
        <v>124</v>
      </c>
      <c r="AA813" s="539"/>
      <c r="AB813" s="533"/>
    </row>
    <row r="814" spans="1:28" ht="16.7" customHeight="1" x14ac:dyDescent="0.15">
      <c r="A814" s="520">
        <v>22</v>
      </c>
      <c r="B814" s="520" t="s">
        <v>8064</v>
      </c>
      <c r="C814" s="540" t="s">
        <v>21268</v>
      </c>
      <c r="D814" s="771"/>
      <c r="E814" s="542"/>
      <c r="F814" s="534"/>
      <c r="H814" s="541"/>
      <c r="I814" s="770" t="s">
        <v>10418</v>
      </c>
      <c r="J814" s="525" t="s">
        <v>1678</v>
      </c>
      <c r="K814" s="718">
        <v>0.96499999999999997</v>
      </c>
      <c r="L814" s="774"/>
      <c r="M814" s="1065"/>
      <c r="N814" s="537"/>
      <c r="P814" s="1022"/>
      <c r="Q814" s="772"/>
      <c r="R814" s="776"/>
      <c r="S814" s="776"/>
      <c r="T814" s="537"/>
      <c r="V814" s="534"/>
      <c r="W814" s="537"/>
      <c r="X814" s="534"/>
      <c r="Y814" s="538"/>
      <c r="Z814" s="531">
        <f>ROUND(ROUND(ROUND(ROUND(ROUND(F777*K814,0)*O813,0),0)*U813,0)-X811,0)</f>
        <v>119</v>
      </c>
      <c r="AA814" s="539"/>
      <c r="AB814" s="533"/>
    </row>
    <row r="815" spans="1:28" ht="16.7" customHeight="1" x14ac:dyDescent="0.15">
      <c r="A815" s="520">
        <v>22</v>
      </c>
      <c r="B815" s="520" t="s">
        <v>8066</v>
      </c>
      <c r="C815" s="540" t="s">
        <v>21269</v>
      </c>
      <c r="D815" s="771"/>
      <c r="E815" s="542"/>
      <c r="F815" s="534"/>
      <c r="H815" s="541"/>
      <c r="I815" s="757"/>
      <c r="J815" s="525"/>
      <c r="K815" s="718"/>
      <c r="L815" s="774"/>
      <c r="M815" s="1066" t="s">
        <v>19767</v>
      </c>
      <c r="N815" s="525" t="s">
        <v>1678</v>
      </c>
      <c r="O815" s="529">
        <v>0.7</v>
      </c>
      <c r="P815" s="1079"/>
      <c r="Q815" s="936" t="s">
        <v>12830</v>
      </c>
      <c r="R815" s="1067"/>
      <c r="S815" s="1067"/>
      <c r="T815" s="1067"/>
      <c r="U815" s="981"/>
      <c r="V815" s="537"/>
      <c r="W815" s="537"/>
      <c r="X815" s="534"/>
      <c r="Y815" s="538"/>
      <c r="Z815" s="531">
        <f>ROUND(ROUND(ROUND(F777*O815,0)*U817,0)-X811,0)</f>
        <v>253</v>
      </c>
      <c r="AA815" s="539"/>
      <c r="AB815" s="533"/>
    </row>
    <row r="816" spans="1:28" ht="16.7" customHeight="1" x14ac:dyDescent="0.15">
      <c r="A816" s="520">
        <v>22</v>
      </c>
      <c r="B816" s="520" t="s">
        <v>21270</v>
      </c>
      <c r="C816" s="540" t="s">
        <v>21271</v>
      </c>
      <c r="D816" s="771"/>
      <c r="E816" s="542"/>
      <c r="F816" s="534"/>
      <c r="H816" s="541"/>
      <c r="I816" s="770" t="s">
        <v>10418</v>
      </c>
      <c r="J816" s="525" t="s">
        <v>1678</v>
      </c>
      <c r="K816" s="718">
        <v>0.96499999999999997</v>
      </c>
      <c r="L816" s="774"/>
      <c r="M816" s="1065"/>
      <c r="N816" s="537"/>
      <c r="P816" s="1079"/>
      <c r="Q816" s="1068"/>
      <c r="R816" s="1069"/>
      <c r="S816" s="1069"/>
      <c r="T816" s="1069"/>
      <c r="U816" s="1070"/>
      <c r="V816" s="537"/>
      <c r="W816" s="537"/>
      <c r="X816" s="534"/>
      <c r="Y816" s="538"/>
      <c r="Z816" s="531">
        <f>ROUND(ROUND(ROUND(ROUND(ROUND(F777*K816,0)*O815,0)*U817,0),0)-X811,0)</f>
        <v>244</v>
      </c>
      <c r="AA816" s="539"/>
      <c r="AB816" s="533"/>
    </row>
    <row r="817" spans="1:28" ht="16.7" customHeight="1" x14ac:dyDescent="0.15">
      <c r="A817" s="520">
        <v>22</v>
      </c>
      <c r="B817" s="520" t="s">
        <v>21272</v>
      </c>
      <c r="C817" s="540" t="s">
        <v>21273</v>
      </c>
      <c r="D817" s="771"/>
      <c r="E817" s="542"/>
      <c r="F817" s="534"/>
      <c r="H817" s="541"/>
      <c r="I817" s="757"/>
      <c r="J817" s="525"/>
      <c r="K817" s="718"/>
      <c r="L817" s="774"/>
      <c r="M817" s="968" t="s">
        <v>19773</v>
      </c>
      <c r="N817" s="525" t="s">
        <v>1678</v>
      </c>
      <c r="O817" s="529">
        <v>0.5</v>
      </c>
      <c r="P817" s="1022"/>
      <c r="Q817" s="772"/>
      <c r="R817" s="776"/>
      <c r="S817" s="776"/>
      <c r="T817" s="537" t="s">
        <v>1678</v>
      </c>
      <c r="U817" s="502">
        <v>0.7</v>
      </c>
      <c r="V817" s="534"/>
      <c r="W817" s="537"/>
      <c r="X817" s="534"/>
      <c r="Y817" s="538"/>
      <c r="Z817" s="531">
        <f>ROUND(ROUND(ROUND(F777*O817,0)*U817,0)-X811,0)</f>
        <v>178</v>
      </c>
      <c r="AA817" s="539"/>
      <c r="AB817" s="533"/>
    </row>
    <row r="818" spans="1:28" ht="16.7" customHeight="1" x14ac:dyDescent="0.15">
      <c r="A818" s="520">
        <v>22</v>
      </c>
      <c r="B818" s="520" t="s">
        <v>8068</v>
      </c>
      <c r="C818" s="540" t="s">
        <v>21274</v>
      </c>
      <c r="D818" s="771"/>
      <c r="E818" s="542"/>
      <c r="F818" s="534"/>
      <c r="H818" s="541"/>
      <c r="I818" s="770" t="s">
        <v>10418</v>
      </c>
      <c r="J818" s="525" t="s">
        <v>1678</v>
      </c>
      <c r="K818" s="718">
        <v>0.96499999999999997</v>
      </c>
      <c r="L818" s="774"/>
      <c r="M818" s="1065"/>
      <c r="N818" s="537"/>
      <c r="P818" s="1022"/>
      <c r="Q818" s="772"/>
      <c r="R818" s="776"/>
      <c r="S818" s="776"/>
      <c r="T818" s="537"/>
      <c r="V818" s="534"/>
      <c r="W818" s="537"/>
      <c r="X818" s="534"/>
      <c r="Y818" s="538"/>
      <c r="Z818" s="531">
        <f>ROUND(ROUND(ROUND(ROUND(ROUND(F777*K818,0)*O817,0),0)*U817,0)-X811,0)</f>
        <v>171</v>
      </c>
      <c r="AA818" s="539"/>
      <c r="AB818" s="533"/>
    </row>
    <row r="819" spans="1:28" ht="16.7" customHeight="1" x14ac:dyDescent="0.15">
      <c r="A819" s="520">
        <v>22</v>
      </c>
      <c r="B819" s="520" t="s">
        <v>8070</v>
      </c>
      <c r="C819" s="540" t="s">
        <v>21275</v>
      </c>
      <c r="D819" s="771"/>
      <c r="E819" s="542"/>
      <c r="F819" s="534"/>
      <c r="H819" s="541"/>
      <c r="I819" s="757"/>
      <c r="J819" s="525"/>
      <c r="K819" s="718"/>
      <c r="L819" s="774"/>
      <c r="M819" s="1066" t="s">
        <v>19767</v>
      </c>
      <c r="N819" s="525" t="s">
        <v>1678</v>
      </c>
      <c r="O819" s="529">
        <v>0.7</v>
      </c>
      <c r="P819" s="1077" t="s">
        <v>14959</v>
      </c>
      <c r="Q819" s="936" t="s">
        <v>12840</v>
      </c>
      <c r="R819" s="1067"/>
      <c r="S819" s="1067"/>
      <c r="T819" s="1067"/>
      <c r="U819" s="981"/>
      <c r="V819" s="537"/>
      <c r="W819" s="537"/>
      <c r="X819" s="534"/>
      <c r="Y819" s="538"/>
      <c r="Z819" s="531">
        <f>ROUND(ROUND(ROUND(F777*O819,0)*U821,0)-X811,0)</f>
        <v>253</v>
      </c>
      <c r="AA819" s="539"/>
      <c r="AB819" s="533"/>
    </row>
    <row r="820" spans="1:28" ht="16.7" customHeight="1" x14ac:dyDescent="0.15">
      <c r="A820" s="520">
        <v>22</v>
      </c>
      <c r="B820" s="520" t="s">
        <v>21276</v>
      </c>
      <c r="C820" s="540" t="s">
        <v>21277</v>
      </c>
      <c r="D820" s="771"/>
      <c r="E820" s="542"/>
      <c r="F820" s="534"/>
      <c r="H820" s="541"/>
      <c r="I820" s="770" t="s">
        <v>10418</v>
      </c>
      <c r="J820" s="525" t="s">
        <v>1678</v>
      </c>
      <c r="K820" s="718">
        <v>0.96499999999999997</v>
      </c>
      <c r="L820" s="774"/>
      <c r="M820" s="1065"/>
      <c r="N820" s="537"/>
      <c r="P820" s="1079"/>
      <c r="Q820" s="1068"/>
      <c r="R820" s="1069"/>
      <c r="S820" s="1069"/>
      <c r="T820" s="1069"/>
      <c r="U820" s="1070"/>
      <c r="V820" s="537"/>
      <c r="W820" s="537"/>
      <c r="X820" s="534"/>
      <c r="Y820" s="538"/>
      <c r="Z820" s="531">
        <f>ROUND(ROUND(ROUND(ROUND(ROUND(F777*K820,0)*O819,0)*U821,0),0)-X811,0)</f>
        <v>244</v>
      </c>
      <c r="AA820" s="539"/>
      <c r="AB820" s="533"/>
    </row>
    <row r="821" spans="1:28" ht="16.7" customHeight="1" x14ac:dyDescent="0.15">
      <c r="A821" s="520">
        <v>22</v>
      </c>
      <c r="B821" s="520" t="s">
        <v>21278</v>
      </c>
      <c r="C821" s="540" t="s">
        <v>21279</v>
      </c>
      <c r="D821" s="771"/>
      <c r="E821" s="542"/>
      <c r="F821" s="534"/>
      <c r="H821" s="541"/>
      <c r="I821" s="757"/>
      <c r="J821" s="525"/>
      <c r="K821" s="718"/>
      <c r="L821" s="774"/>
      <c r="M821" s="968" t="s">
        <v>19773</v>
      </c>
      <c r="N821" s="525" t="s">
        <v>1678</v>
      </c>
      <c r="O821" s="529">
        <v>0.5</v>
      </c>
      <c r="P821" s="1022"/>
      <c r="Q821" s="772"/>
      <c r="R821" s="776"/>
      <c r="S821" s="776"/>
      <c r="T821" s="537" t="s">
        <v>1678</v>
      </c>
      <c r="U821" s="502">
        <v>0.7</v>
      </c>
      <c r="V821" s="534"/>
      <c r="W821" s="537"/>
      <c r="X821" s="534"/>
      <c r="Y821" s="538"/>
      <c r="Z821" s="531">
        <f>ROUND(ROUND(ROUND(F777*O821,0)*U821,0)-X811,0)</f>
        <v>178</v>
      </c>
      <c r="AA821" s="539"/>
      <c r="AB821" s="533"/>
    </row>
    <row r="822" spans="1:28" ht="16.7" customHeight="1" x14ac:dyDescent="0.15">
      <c r="A822" s="520">
        <v>22</v>
      </c>
      <c r="B822" s="520" t="s">
        <v>8072</v>
      </c>
      <c r="C822" s="540" t="s">
        <v>21280</v>
      </c>
      <c r="D822" s="771"/>
      <c r="E822" s="542"/>
      <c r="F822" s="534"/>
      <c r="H822" s="541"/>
      <c r="I822" s="770" t="s">
        <v>10418</v>
      </c>
      <c r="J822" s="525" t="s">
        <v>1678</v>
      </c>
      <c r="K822" s="718">
        <v>0.96499999999999997</v>
      </c>
      <c r="L822" s="774"/>
      <c r="M822" s="1065"/>
      <c r="N822" s="537"/>
      <c r="P822" s="1022"/>
      <c r="Q822" s="772"/>
      <c r="R822" s="776"/>
      <c r="S822" s="776"/>
      <c r="T822" s="537"/>
      <c r="V822" s="534"/>
      <c r="W822" s="537"/>
      <c r="X822" s="534"/>
      <c r="Y822" s="538"/>
      <c r="Z822" s="531">
        <f>ROUND(ROUND(ROUND(ROUND(ROUND(F777*K822,0)*O821,0),0)*U821,0)-X811,0)</f>
        <v>171</v>
      </c>
      <c r="AA822" s="539"/>
      <c r="AB822" s="533"/>
    </row>
    <row r="823" spans="1:28" ht="16.7" customHeight="1" x14ac:dyDescent="0.15">
      <c r="A823" s="520">
        <v>22</v>
      </c>
      <c r="B823" s="520" t="s">
        <v>8074</v>
      </c>
      <c r="C823" s="540" t="s">
        <v>21281</v>
      </c>
      <c r="D823" s="771"/>
      <c r="E823" s="542"/>
      <c r="F823" s="534"/>
      <c r="H823" s="541"/>
      <c r="I823" s="757"/>
      <c r="J823" s="525"/>
      <c r="K823" s="718"/>
      <c r="L823" s="774"/>
      <c r="M823" s="1066" t="s">
        <v>19767</v>
      </c>
      <c r="N823" s="525" t="s">
        <v>1678</v>
      </c>
      <c r="O823" s="529">
        <v>0.7</v>
      </c>
      <c r="P823" s="767"/>
      <c r="Q823" s="522"/>
      <c r="R823" s="525"/>
      <c r="S823" s="525"/>
      <c r="T823" s="525"/>
      <c r="U823" s="529"/>
      <c r="V823" s="936" t="s">
        <v>11906</v>
      </c>
      <c r="W823" s="947"/>
      <c r="X823" s="534"/>
      <c r="Y823" s="538"/>
      <c r="Z823" s="531">
        <f>ROUND(ROUND(ROUND(F777*O823,0)*W827,0)-X811,0)</f>
        <v>364</v>
      </c>
      <c r="AA823" s="539"/>
      <c r="AB823" s="533"/>
    </row>
    <row r="824" spans="1:28" ht="16.7" customHeight="1" x14ac:dyDescent="0.15">
      <c r="A824" s="520">
        <v>22</v>
      </c>
      <c r="B824" s="520" t="s">
        <v>21282</v>
      </c>
      <c r="C824" s="540" t="s">
        <v>21283</v>
      </c>
      <c r="D824" s="771"/>
      <c r="E824" s="542"/>
      <c r="F824" s="534"/>
      <c r="H824" s="541"/>
      <c r="I824" s="770" t="s">
        <v>10418</v>
      </c>
      <c r="J824" s="525" t="s">
        <v>1678</v>
      </c>
      <c r="K824" s="718">
        <v>0.96499999999999997</v>
      </c>
      <c r="L824" s="774"/>
      <c r="M824" s="1065"/>
      <c r="N824" s="537"/>
      <c r="P824" s="769"/>
      <c r="Q824" s="534"/>
      <c r="R824" s="537"/>
      <c r="S824" s="537"/>
      <c r="T824" s="537"/>
      <c r="V824" s="1068"/>
      <c r="W824" s="1069"/>
      <c r="X824" s="534"/>
      <c r="Y824" s="538"/>
      <c r="Z824" s="531">
        <f>ROUND(ROUND(ROUND(ROUND(ROUND(F777*K824,0)*O823,0),0)*W827,0)-X811,0)</f>
        <v>350</v>
      </c>
      <c r="AA824" s="539"/>
      <c r="AB824" s="533"/>
    </row>
    <row r="825" spans="1:28" ht="16.7" customHeight="1" x14ac:dyDescent="0.15">
      <c r="A825" s="520">
        <v>22</v>
      </c>
      <c r="B825" s="520" t="s">
        <v>21284</v>
      </c>
      <c r="C825" s="540" t="s">
        <v>21285</v>
      </c>
      <c r="D825" s="771"/>
      <c r="E825" s="542"/>
      <c r="F825" s="534"/>
      <c r="H825" s="541"/>
      <c r="I825" s="757"/>
      <c r="J825" s="525"/>
      <c r="K825" s="718"/>
      <c r="L825" s="774"/>
      <c r="M825" s="968" t="s">
        <v>19773</v>
      </c>
      <c r="N825" s="525" t="s">
        <v>1678</v>
      </c>
      <c r="O825" s="529">
        <v>0.5</v>
      </c>
      <c r="P825" s="769"/>
      <c r="Q825" s="534"/>
      <c r="R825" s="537"/>
      <c r="S825" s="537"/>
      <c r="T825" s="537"/>
      <c r="V825" s="1068"/>
      <c r="W825" s="1069"/>
      <c r="X825" s="534"/>
      <c r="Y825" s="538"/>
      <c r="Z825" s="531">
        <f>ROUND(ROUND(ROUND(F777*O825,0)*W827,0)-X811,0)</f>
        <v>257</v>
      </c>
      <c r="AA825" s="539"/>
      <c r="AB825" s="533"/>
    </row>
    <row r="826" spans="1:28" ht="16.7" customHeight="1" x14ac:dyDescent="0.15">
      <c r="A826" s="520">
        <v>22</v>
      </c>
      <c r="B826" s="520" t="s">
        <v>8076</v>
      </c>
      <c r="C826" s="540" t="s">
        <v>21286</v>
      </c>
      <c r="D826" s="771"/>
      <c r="E826" s="542"/>
      <c r="F826" s="534"/>
      <c r="H826" s="541"/>
      <c r="I826" s="770" t="s">
        <v>10418</v>
      </c>
      <c r="J826" s="525" t="s">
        <v>1678</v>
      </c>
      <c r="K826" s="718">
        <v>0.96499999999999997</v>
      </c>
      <c r="L826" s="774"/>
      <c r="M826" s="1065"/>
      <c r="N826" s="537"/>
      <c r="P826" s="769"/>
      <c r="Q826" s="534"/>
      <c r="R826" s="537"/>
      <c r="S826" s="537"/>
      <c r="T826" s="537"/>
      <c r="V826" s="1068"/>
      <c r="W826" s="1069"/>
      <c r="X826" s="534"/>
      <c r="Y826" s="538"/>
      <c r="Z826" s="531">
        <f>ROUND(ROUND(ROUND(ROUND(ROUND(F777*K826,0)*O825,0),0)*W827,0)-X811,0)</f>
        <v>247</v>
      </c>
      <c r="AA826" s="539"/>
      <c r="AB826" s="533"/>
    </row>
    <row r="827" spans="1:28" ht="16.7" customHeight="1" x14ac:dyDescent="0.15">
      <c r="A827" s="520">
        <v>22</v>
      </c>
      <c r="B827" s="520" t="s">
        <v>8078</v>
      </c>
      <c r="C827" s="540" t="s">
        <v>21287</v>
      </c>
      <c r="D827" s="771"/>
      <c r="E827" s="542"/>
      <c r="F827" s="534"/>
      <c r="H827" s="541"/>
      <c r="I827" s="757"/>
      <c r="J827" s="525"/>
      <c r="K827" s="718"/>
      <c r="L827" s="774"/>
      <c r="M827" s="1066" t="s">
        <v>19767</v>
      </c>
      <c r="N827" s="525" t="s">
        <v>1678</v>
      </c>
      <c r="O827" s="529">
        <v>0.7</v>
      </c>
      <c r="P827" s="1077" t="s">
        <v>10423</v>
      </c>
      <c r="Q827" s="936" t="s">
        <v>12821</v>
      </c>
      <c r="R827" s="1067"/>
      <c r="S827" s="1067"/>
      <c r="T827" s="1067"/>
      <c r="U827" s="981"/>
      <c r="V827" s="534" t="s">
        <v>1678</v>
      </c>
      <c r="W827" s="766">
        <v>0.99099999999999999</v>
      </c>
      <c r="X827" s="534"/>
      <c r="Y827" s="538"/>
      <c r="Z827" s="531">
        <f>ROUND(ROUND(ROUND(ROUND(F777*O827,0)*U829,0)*W827,0)-X811,0)</f>
        <v>176</v>
      </c>
      <c r="AA827" s="539"/>
      <c r="AB827" s="533"/>
    </row>
    <row r="828" spans="1:28" ht="16.7" customHeight="1" x14ac:dyDescent="0.15">
      <c r="A828" s="520">
        <v>22</v>
      </c>
      <c r="B828" s="520" t="s">
        <v>21288</v>
      </c>
      <c r="C828" s="540" t="s">
        <v>21289</v>
      </c>
      <c r="D828" s="771"/>
      <c r="E828" s="542"/>
      <c r="F828" s="534"/>
      <c r="H828" s="541"/>
      <c r="I828" s="770" t="s">
        <v>10418</v>
      </c>
      <c r="J828" s="525" t="s">
        <v>1678</v>
      </c>
      <c r="K828" s="718">
        <v>0.96499999999999997</v>
      </c>
      <c r="L828" s="774"/>
      <c r="M828" s="1065"/>
      <c r="N828" s="537"/>
      <c r="P828" s="1079"/>
      <c r="Q828" s="1068"/>
      <c r="R828" s="1069"/>
      <c r="S828" s="1069"/>
      <c r="T828" s="1069"/>
      <c r="U828" s="1070"/>
      <c r="V828" s="537"/>
      <c r="W828" s="537"/>
      <c r="X828" s="534"/>
      <c r="Y828" s="538"/>
      <c r="Z828" s="531">
        <f>ROUND(ROUND(ROUND(ROUND(ROUND(ROUND(F777*K828,0)*O827,0)*U829,0),0)*W827,0)-X811,0)</f>
        <v>169</v>
      </c>
      <c r="AA828" s="539"/>
      <c r="AB828" s="533"/>
    </row>
    <row r="829" spans="1:28" ht="16.7" customHeight="1" x14ac:dyDescent="0.15">
      <c r="A829" s="520">
        <v>22</v>
      </c>
      <c r="B829" s="520" t="s">
        <v>21290</v>
      </c>
      <c r="C829" s="540" t="s">
        <v>21291</v>
      </c>
      <c r="D829" s="771"/>
      <c r="E829" s="542"/>
      <c r="F829" s="534"/>
      <c r="H829" s="541"/>
      <c r="I829" s="757"/>
      <c r="J829" s="525"/>
      <c r="K829" s="718"/>
      <c r="L829" s="774"/>
      <c r="M829" s="968" t="s">
        <v>19773</v>
      </c>
      <c r="N829" s="525" t="s">
        <v>1678</v>
      </c>
      <c r="O829" s="529">
        <v>0.5</v>
      </c>
      <c r="P829" s="1022"/>
      <c r="Q829" s="772"/>
      <c r="R829" s="776"/>
      <c r="S829" s="776"/>
      <c r="T829" s="537" t="s">
        <v>1678</v>
      </c>
      <c r="U829" s="502">
        <v>0.5</v>
      </c>
      <c r="V829" s="534"/>
      <c r="W829" s="537"/>
      <c r="X829" s="534"/>
      <c r="Y829" s="538"/>
      <c r="Z829" s="531">
        <f>ROUND(ROUND(ROUND(ROUND(F777*O829,0)*U829,0)*W827,0)-X811,0)</f>
        <v>123</v>
      </c>
      <c r="AA829" s="539"/>
      <c r="AB829" s="533"/>
    </row>
    <row r="830" spans="1:28" ht="16.7" customHeight="1" x14ac:dyDescent="0.15">
      <c r="A830" s="520">
        <v>22</v>
      </c>
      <c r="B830" s="520" t="s">
        <v>8080</v>
      </c>
      <c r="C830" s="540" t="s">
        <v>21292</v>
      </c>
      <c r="D830" s="771"/>
      <c r="E830" s="542"/>
      <c r="F830" s="534"/>
      <c r="H830" s="541"/>
      <c r="I830" s="770" t="s">
        <v>10418</v>
      </c>
      <c r="J830" s="525" t="s">
        <v>1678</v>
      </c>
      <c r="K830" s="718">
        <v>0.96499999999999997</v>
      </c>
      <c r="L830" s="774"/>
      <c r="M830" s="1065"/>
      <c r="N830" s="537"/>
      <c r="P830" s="1022"/>
      <c r="Q830" s="772"/>
      <c r="R830" s="776"/>
      <c r="S830" s="776"/>
      <c r="T830" s="537"/>
      <c r="V830" s="534"/>
      <c r="W830" s="537"/>
      <c r="X830" s="534"/>
      <c r="Y830" s="538"/>
      <c r="Z830" s="531">
        <f>ROUND(ROUND(ROUND(ROUND(ROUND(ROUND(F777*K830,0)*O829,0),0)*U829,0)*W827,0)-X811,0)</f>
        <v>118</v>
      </c>
      <c r="AA830" s="539"/>
      <c r="AB830" s="533"/>
    </row>
    <row r="831" spans="1:28" ht="16.7" customHeight="1" x14ac:dyDescent="0.15">
      <c r="A831" s="520">
        <v>22</v>
      </c>
      <c r="B831" s="520" t="s">
        <v>8082</v>
      </c>
      <c r="C831" s="540" t="s">
        <v>21293</v>
      </c>
      <c r="D831" s="771"/>
      <c r="E831" s="542"/>
      <c r="F831" s="534"/>
      <c r="H831" s="541"/>
      <c r="I831" s="757"/>
      <c r="J831" s="525"/>
      <c r="K831" s="718"/>
      <c r="L831" s="774"/>
      <c r="M831" s="1066" t="s">
        <v>19767</v>
      </c>
      <c r="N831" s="525" t="s">
        <v>1678</v>
      </c>
      <c r="O831" s="529">
        <v>0.7</v>
      </c>
      <c r="P831" s="1079"/>
      <c r="Q831" s="936" t="s">
        <v>12830</v>
      </c>
      <c r="R831" s="1067"/>
      <c r="S831" s="1067"/>
      <c r="T831" s="1067"/>
      <c r="U831" s="981"/>
      <c r="V831" s="537"/>
      <c r="W831" s="537"/>
      <c r="X831" s="534"/>
      <c r="Y831" s="538"/>
      <c r="Z831" s="531">
        <f>ROUND(ROUND(ROUND(ROUND(F777*O831,0)*U833,0)*W827,0)-X811,0)</f>
        <v>251</v>
      </c>
      <c r="AA831" s="539"/>
      <c r="AB831" s="533"/>
    </row>
    <row r="832" spans="1:28" ht="16.7" customHeight="1" x14ac:dyDescent="0.15">
      <c r="A832" s="520">
        <v>22</v>
      </c>
      <c r="B832" s="520" t="s">
        <v>21294</v>
      </c>
      <c r="C832" s="540" t="s">
        <v>21295</v>
      </c>
      <c r="D832" s="771"/>
      <c r="E832" s="542"/>
      <c r="F832" s="534"/>
      <c r="H832" s="541"/>
      <c r="I832" s="770" t="s">
        <v>10418</v>
      </c>
      <c r="J832" s="525" t="s">
        <v>1678</v>
      </c>
      <c r="K832" s="718">
        <v>0.96499999999999997</v>
      </c>
      <c r="L832" s="774"/>
      <c r="M832" s="1065"/>
      <c r="N832" s="537"/>
      <c r="P832" s="1079"/>
      <c r="Q832" s="1068"/>
      <c r="R832" s="1069"/>
      <c r="S832" s="1069"/>
      <c r="T832" s="1069"/>
      <c r="U832" s="1070"/>
      <c r="V832" s="537"/>
      <c r="W832" s="537"/>
      <c r="X832" s="534"/>
      <c r="Y832" s="538"/>
      <c r="Z832" s="531">
        <f>ROUND(ROUND(ROUND(ROUND(ROUND(ROUND(F777*K832,0)*O831,0)*U833,0),0)*W827,0)-X811,0)</f>
        <v>242</v>
      </c>
      <c r="AA832" s="539"/>
      <c r="AB832" s="533"/>
    </row>
    <row r="833" spans="1:28" ht="16.7" customHeight="1" x14ac:dyDescent="0.15">
      <c r="A833" s="520">
        <v>22</v>
      </c>
      <c r="B833" s="520" t="s">
        <v>21296</v>
      </c>
      <c r="C833" s="540" t="s">
        <v>21297</v>
      </c>
      <c r="D833" s="771"/>
      <c r="E833" s="542"/>
      <c r="F833" s="534"/>
      <c r="H833" s="541"/>
      <c r="I833" s="757"/>
      <c r="J833" s="525"/>
      <c r="K833" s="718"/>
      <c r="L833" s="774"/>
      <c r="M833" s="968" t="s">
        <v>19773</v>
      </c>
      <c r="N833" s="525" t="s">
        <v>1678</v>
      </c>
      <c r="O833" s="529">
        <v>0.5</v>
      </c>
      <c r="P833" s="1022"/>
      <c r="Q833" s="772"/>
      <c r="R833" s="776"/>
      <c r="S833" s="776"/>
      <c r="T833" s="537" t="s">
        <v>1678</v>
      </c>
      <c r="U833" s="502">
        <v>0.7</v>
      </c>
      <c r="V833" s="534"/>
      <c r="W833" s="537"/>
      <c r="X833" s="534"/>
      <c r="Y833" s="538"/>
      <c r="Z833" s="531">
        <f>ROUND(ROUND(ROUND(ROUND(F777*O833,0)*U833,0)*W827,0)-X811,0)</f>
        <v>176</v>
      </c>
      <c r="AA833" s="539"/>
      <c r="AB833" s="533"/>
    </row>
    <row r="834" spans="1:28" ht="16.7" customHeight="1" x14ac:dyDescent="0.15">
      <c r="A834" s="520">
        <v>22</v>
      </c>
      <c r="B834" s="520" t="s">
        <v>8084</v>
      </c>
      <c r="C834" s="540" t="s">
        <v>21298</v>
      </c>
      <c r="D834" s="771"/>
      <c r="E834" s="542"/>
      <c r="F834" s="534"/>
      <c r="H834" s="541"/>
      <c r="I834" s="770" t="s">
        <v>10418</v>
      </c>
      <c r="J834" s="525" t="s">
        <v>1678</v>
      </c>
      <c r="K834" s="718">
        <v>0.96499999999999997</v>
      </c>
      <c r="L834" s="774"/>
      <c r="M834" s="1065"/>
      <c r="N834" s="537"/>
      <c r="P834" s="1022"/>
      <c r="Q834" s="772"/>
      <c r="R834" s="776"/>
      <c r="S834" s="776"/>
      <c r="T834" s="537"/>
      <c r="V834" s="534"/>
      <c r="W834" s="537"/>
      <c r="X834" s="534"/>
      <c r="Y834" s="538"/>
      <c r="Z834" s="531">
        <f>ROUND(ROUND(ROUND(ROUND(ROUND(ROUND(F777*K834,0)*O833,0),0)*U833,0)*W827,0)-X811,0)</f>
        <v>169</v>
      </c>
      <c r="AA834" s="539"/>
      <c r="AB834" s="533"/>
    </row>
    <row r="835" spans="1:28" ht="16.7" customHeight="1" x14ac:dyDescent="0.15">
      <c r="A835" s="520">
        <v>22</v>
      </c>
      <c r="B835" s="520" t="s">
        <v>8086</v>
      </c>
      <c r="C835" s="540" t="s">
        <v>21299</v>
      </c>
      <c r="D835" s="771"/>
      <c r="E835" s="542"/>
      <c r="F835" s="534"/>
      <c r="H835" s="541"/>
      <c r="I835" s="757"/>
      <c r="J835" s="525"/>
      <c r="K835" s="718"/>
      <c r="L835" s="774"/>
      <c r="M835" s="1066" t="s">
        <v>19767</v>
      </c>
      <c r="N835" s="525" t="s">
        <v>1678</v>
      </c>
      <c r="O835" s="529">
        <v>0.7</v>
      </c>
      <c r="P835" s="1077" t="s">
        <v>14959</v>
      </c>
      <c r="Q835" s="936" t="s">
        <v>12840</v>
      </c>
      <c r="R835" s="1067"/>
      <c r="S835" s="1067"/>
      <c r="T835" s="1067"/>
      <c r="U835" s="981"/>
      <c r="V835" s="537"/>
      <c r="W835" s="537"/>
      <c r="X835" s="534"/>
      <c r="Y835" s="538"/>
      <c r="Z835" s="531">
        <f>ROUND(ROUND(ROUND(ROUND(F777*O835,0)*U837,0)*W827,0)-X811,0)</f>
        <v>251</v>
      </c>
      <c r="AA835" s="539"/>
      <c r="AB835" s="533"/>
    </row>
    <row r="836" spans="1:28" ht="16.7" customHeight="1" x14ac:dyDescent="0.15">
      <c r="A836" s="520">
        <v>22</v>
      </c>
      <c r="B836" s="520" t="s">
        <v>21300</v>
      </c>
      <c r="C836" s="540" t="s">
        <v>21301</v>
      </c>
      <c r="D836" s="771"/>
      <c r="E836" s="542"/>
      <c r="F836" s="534"/>
      <c r="H836" s="541"/>
      <c r="I836" s="770" t="s">
        <v>10418</v>
      </c>
      <c r="J836" s="525" t="s">
        <v>1678</v>
      </c>
      <c r="K836" s="718">
        <v>0.96499999999999997</v>
      </c>
      <c r="L836" s="774"/>
      <c r="M836" s="1065"/>
      <c r="N836" s="537"/>
      <c r="P836" s="1079"/>
      <c r="Q836" s="1068"/>
      <c r="R836" s="1069"/>
      <c r="S836" s="1069"/>
      <c r="T836" s="1069"/>
      <c r="U836" s="1070"/>
      <c r="V836" s="537"/>
      <c r="W836" s="537"/>
      <c r="X836" s="534"/>
      <c r="Y836" s="538"/>
      <c r="Z836" s="531">
        <f>ROUND(ROUND(ROUND(ROUND(ROUND(ROUND(F777*K836,0)*O835,0)*U837,0),0)*W827,0)-X811,0)</f>
        <v>242</v>
      </c>
      <c r="AA836" s="539"/>
      <c r="AB836" s="533"/>
    </row>
    <row r="837" spans="1:28" ht="16.7" customHeight="1" x14ac:dyDescent="0.15">
      <c r="A837" s="520">
        <v>22</v>
      </c>
      <c r="B837" s="520" t="s">
        <v>21302</v>
      </c>
      <c r="C837" s="540" t="s">
        <v>21303</v>
      </c>
      <c r="D837" s="771"/>
      <c r="E837" s="542"/>
      <c r="F837" s="534"/>
      <c r="H837" s="541"/>
      <c r="I837" s="757"/>
      <c r="J837" s="525"/>
      <c r="K837" s="718"/>
      <c r="L837" s="774"/>
      <c r="M837" s="968" t="s">
        <v>19773</v>
      </c>
      <c r="N837" s="525" t="s">
        <v>1678</v>
      </c>
      <c r="O837" s="529">
        <v>0.5</v>
      </c>
      <c r="P837" s="1022"/>
      <c r="Q837" s="772"/>
      <c r="R837" s="776"/>
      <c r="S837" s="776"/>
      <c r="T837" s="537" t="s">
        <v>1678</v>
      </c>
      <c r="U837" s="502">
        <v>0.7</v>
      </c>
      <c r="V837" s="534"/>
      <c r="W837" s="537"/>
      <c r="X837" s="534"/>
      <c r="Y837" s="538"/>
      <c r="Z837" s="531">
        <f>ROUND(ROUND(ROUND(ROUND(F777*O837,0)*U837,0)*W827,0)-X811,0)</f>
        <v>176</v>
      </c>
      <c r="AA837" s="539"/>
      <c r="AB837" s="533"/>
    </row>
    <row r="838" spans="1:28" ht="16.7" customHeight="1" x14ac:dyDescent="0.15">
      <c r="A838" s="520">
        <v>22</v>
      </c>
      <c r="B838" s="520" t="s">
        <v>8088</v>
      </c>
      <c r="C838" s="540" t="s">
        <v>21304</v>
      </c>
      <c r="D838" s="777"/>
      <c r="E838" s="557"/>
      <c r="F838" s="550"/>
      <c r="G838" s="650"/>
      <c r="H838" s="558"/>
      <c r="I838" s="778" t="s">
        <v>10418</v>
      </c>
      <c r="J838" s="526" t="s">
        <v>1678</v>
      </c>
      <c r="K838" s="575">
        <v>0.96499999999999997</v>
      </c>
      <c r="L838" s="779"/>
      <c r="M838" s="1083"/>
      <c r="N838" s="544"/>
      <c r="O838" s="548"/>
      <c r="P838" s="1023"/>
      <c r="Q838" s="780"/>
      <c r="R838" s="781"/>
      <c r="S838" s="781"/>
      <c r="T838" s="544"/>
      <c r="U838" s="548"/>
      <c r="V838" s="550"/>
      <c r="W838" s="544"/>
      <c r="X838" s="550"/>
      <c r="Y838" s="553"/>
      <c r="Z838" s="531">
        <f>ROUND(ROUND(ROUND(ROUND(ROUND(ROUND(F777*K838,0)*O837,0),0)*U837,0)*W827,0)-X811,0)</f>
        <v>169</v>
      </c>
      <c r="AA838" s="559"/>
      <c r="AB838" s="533"/>
    </row>
    <row r="839" spans="1:28" ht="16.7" customHeight="1" x14ac:dyDescent="0.15">
      <c r="A839" s="520">
        <v>22</v>
      </c>
      <c r="B839" s="520" t="s">
        <v>21305</v>
      </c>
      <c r="C839" s="540" t="s">
        <v>21306</v>
      </c>
      <c r="D839" s="1080" t="s">
        <v>12810</v>
      </c>
      <c r="E839" s="945" t="s">
        <v>20986</v>
      </c>
      <c r="F839" s="947" t="s">
        <v>10640</v>
      </c>
      <c r="G839" s="947"/>
      <c r="H839" s="941"/>
      <c r="I839" s="757"/>
      <c r="J839" s="525"/>
      <c r="K839" s="718"/>
      <c r="L839" s="1074" t="s">
        <v>19766</v>
      </c>
      <c r="M839" s="1066" t="s">
        <v>19767</v>
      </c>
      <c r="N839" s="525" t="s">
        <v>1678</v>
      </c>
      <c r="O839" s="529">
        <v>0.7</v>
      </c>
      <c r="P839" s="767"/>
      <c r="Q839" s="522"/>
      <c r="R839" s="525"/>
      <c r="S839" s="525"/>
      <c r="T839" s="525"/>
      <c r="U839" s="529"/>
      <c r="V839" s="522"/>
      <c r="W839" s="525"/>
      <c r="X839" s="522"/>
      <c r="Y839" s="530"/>
      <c r="Z839" s="531">
        <f>ROUND(F841*O839,0)</f>
        <v>339</v>
      </c>
      <c r="AA839" s="532"/>
      <c r="AB839" s="533"/>
    </row>
    <row r="840" spans="1:28" ht="16.7" customHeight="1" x14ac:dyDescent="0.15">
      <c r="A840" s="520">
        <v>22</v>
      </c>
      <c r="B840" s="520" t="s">
        <v>21307</v>
      </c>
      <c r="C840" s="540" t="s">
        <v>21308</v>
      </c>
      <c r="D840" s="1081"/>
      <c r="E840" s="1053"/>
      <c r="F840" s="1069"/>
      <c r="G840" s="1069"/>
      <c r="H840" s="1070"/>
      <c r="I840" s="770" t="s">
        <v>10418</v>
      </c>
      <c r="J840" s="525" t="s">
        <v>1678</v>
      </c>
      <c r="K840" s="718">
        <v>0.96499999999999997</v>
      </c>
      <c r="L840" s="1084"/>
      <c r="M840" s="1065"/>
      <c r="N840" s="537"/>
      <c r="P840" s="769"/>
      <c r="Q840" s="534"/>
      <c r="R840" s="537"/>
      <c r="S840" s="537"/>
      <c r="T840" s="537"/>
      <c r="V840" s="534"/>
      <c r="W840" s="537"/>
      <c r="X840" s="534"/>
      <c r="Y840" s="538"/>
      <c r="Z840" s="531">
        <f>ROUND(ROUND(ROUND(F841*K840,0)*O839,0),0)</f>
        <v>327</v>
      </c>
      <c r="AA840" s="539"/>
      <c r="AB840" s="533"/>
    </row>
    <row r="841" spans="1:28" ht="16.7" customHeight="1" x14ac:dyDescent="0.15">
      <c r="A841" s="520">
        <v>22</v>
      </c>
      <c r="B841" s="520" t="s">
        <v>21309</v>
      </c>
      <c r="C841" s="540" t="s">
        <v>21310</v>
      </c>
      <c r="D841" s="1082"/>
      <c r="E841" s="1053"/>
      <c r="F841" s="1035">
        <f>'6生活介護(基本)'!F1257</f>
        <v>484</v>
      </c>
      <c r="G841" s="1035"/>
      <c r="H841" s="541" t="s">
        <v>9</v>
      </c>
      <c r="I841" s="757"/>
      <c r="J841" s="525"/>
      <c r="K841" s="718"/>
      <c r="L841" s="1084"/>
      <c r="M841" s="968" t="s">
        <v>19773</v>
      </c>
      <c r="N841" s="525" t="s">
        <v>1678</v>
      </c>
      <c r="O841" s="529">
        <v>0.5</v>
      </c>
      <c r="P841" s="769"/>
      <c r="Q841" s="534"/>
      <c r="R841" s="537"/>
      <c r="S841" s="537"/>
      <c r="T841" s="537"/>
      <c r="V841" s="534"/>
      <c r="W841" s="537"/>
      <c r="X841" s="534"/>
      <c r="Y841" s="538"/>
      <c r="Z841" s="531">
        <f>ROUND(F841*O841,0)</f>
        <v>242</v>
      </c>
      <c r="AA841" s="539"/>
      <c r="AB841" s="533"/>
    </row>
    <row r="842" spans="1:28" ht="16.7" customHeight="1" x14ac:dyDescent="0.15">
      <c r="A842" s="520">
        <v>22</v>
      </c>
      <c r="B842" s="520" t="s">
        <v>21311</v>
      </c>
      <c r="C842" s="540" t="s">
        <v>21312</v>
      </c>
      <c r="D842" s="1082"/>
      <c r="E842" s="1053"/>
      <c r="F842" s="537"/>
      <c r="H842" s="541"/>
      <c r="I842" s="770" t="s">
        <v>10418</v>
      </c>
      <c r="J842" s="525" t="s">
        <v>1678</v>
      </c>
      <c r="K842" s="718">
        <v>0.96499999999999997</v>
      </c>
      <c r="L842" s="1084"/>
      <c r="M842" s="1065"/>
      <c r="N842" s="537"/>
      <c r="P842" s="769"/>
      <c r="Q842" s="534"/>
      <c r="R842" s="537"/>
      <c r="S842" s="537"/>
      <c r="T842" s="537"/>
      <c r="V842" s="534"/>
      <c r="W842" s="537"/>
      <c r="X842" s="534"/>
      <c r="Y842" s="538"/>
      <c r="Z842" s="531">
        <f>ROUND(ROUND(ROUND(F841*K842,0)*O841,0),0)</f>
        <v>234</v>
      </c>
      <c r="AA842" s="539"/>
      <c r="AB842" s="533"/>
    </row>
    <row r="843" spans="1:28" ht="16.7" customHeight="1" x14ac:dyDescent="0.15">
      <c r="A843" s="520">
        <v>22</v>
      </c>
      <c r="B843" s="520" t="s">
        <v>21313</v>
      </c>
      <c r="C843" s="540" t="s">
        <v>21314</v>
      </c>
      <c r="D843" s="1082"/>
      <c r="E843" s="1053"/>
      <c r="F843" s="537"/>
      <c r="H843" s="541"/>
      <c r="I843" s="757"/>
      <c r="J843" s="525"/>
      <c r="K843" s="718"/>
      <c r="L843" s="1084"/>
      <c r="M843" s="1066" t="s">
        <v>19767</v>
      </c>
      <c r="N843" s="525" t="s">
        <v>1678</v>
      </c>
      <c r="O843" s="529">
        <v>0.7</v>
      </c>
      <c r="P843" s="1077" t="s">
        <v>10423</v>
      </c>
      <c r="Q843" s="936" t="s">
        <v>12821</v>
      </c>
      <c r="R843" s="1067"/>
      <c r="S843" s="1067"/>
      <c r="T843" s="1067"/>
      <c r="U843" s="981"/>
      <c r="V843" s="537"/>
      <c r="W843" s="537"/>
      <c r="X843" s="534"/>
      <c r="Y843" s="538"/>
      <c r="Z843" s="531">
        <f>ROUND(ROUND(F841*O843,0)*U845,0)</f>
        <v>170</v>
      </c>
      <c r="AA843" s="539"/>
      <c r="AB843" s="533"/>
    </row>
    <row r="844" spans="1:28" ht="16.7" customHeight="1" x14ac:dyDescent="0.15">
      <c r="A844" s="520">
        <v>22</v>
      </c>
      <c r="B844" s="520" t="s">
        <v>21315</v>
      </c>
      <c r="C844" s="540" t="s">
        <v>21316</v>
      </c>
      <c r="D844" s="1082"/>
      <c r="E844" s="1053"/>
      <c r="F844" s="537"/>
      <c r="H844" s="541"/>
      <c r="I844" s="770" t="s">
        <v>10418</v>
      </c>
      <c r="J844" s="525" t="s">
        <v>1678</v>
      </c>
      <c r="K844" s="718">
        <v>0.96499999999999997</v>
      </c>
      <c r="L844" s="1084"/>
      <c r="M844" s="1065"/>
      <c r="N844" s="537"/>
      <c r="P844" s="1079"/>
      <c r="Q844" s="1068"/>
      <c r="R844" s="1069"/>
      <c r="S844" s="1069"/>
      <c r="T844" s="1069"/>
      <c r="U844" s="1070"/>
      <c r="V844" s="537"/>
      <c r="W844" s="537"/>
      <c r="X844" s="534"/>
      <c r="Y844" s="538"/>
      <c r="Z844" s="531">
        <f>ROUND(ROUND(ROUND(ROUND(F841*K844,0)*O843,0)*U845,0),0)</f>
        <v>164</v>
      </c>
      <c r="AA844" s="539"/>
      <c r="AB844" s="533"/>
    </row>
    <row r="845" spans="1:28" ht="16.7" customHeight="1" x14ac:dyDescent="0.15">
      <c r="A845" s="520">
        <v>22</v>
      </c>
      <c r="B845" s="520" t="s">
        <v>21317</v>
      </c>
      <c r="C845" s="540" t="s">
        <v>21318</v>
      </c>
      <c r="D845" s="771"/>
      <c r="E845" s="542"/>
      <c r="F845" s="534"/>
      <c r="H845" s="541"/>
      <c r="I845" s="757"/>
      <c r="J845" s="525"/>
      <c r="K845" s="718"/>
      <c r="L845" s="1084"/>
      <c r="M845" s="968" t="s">
        <v>19773</v>
      </c>
      <c r="N845" s="525" t="s">
        <v>1678</v>
      </c>
      <c r="O845" s="529">
        <v>0.5</v>
      </c>
      <c r="P845" s="1022"/>
      <c r="Q845" s="772"/>
      <c r="R845" s="776"/>
      <c r="S845" s="776"/>
      <c r="T845" s="537" t="s">
        <v>1678</v>
      </c>
      <c r="U845" s="502">
        <v>0.5</v>
      </c>
      <c r="V845" s="534"/>
      <c r="W845" s="537"/>
      <c r="X845" s="534"/>
      <c r="Y845" s="538"/>
      <c r="Z845" s="531">
        <f>ROUND(ROUND(F841*O845,0)*U845,0)</f>
        <v>121</v>
      </c>
      <c r="AA845" s="539"/>
      <c r="AB845" s="533"/>
    </row>
    <row r="846" spans="1:28" ht="16.7" customHeight="1" x14ac:dyDescent="0.15">
      <c r="A846" s="520">
        <v>22</v>
      </c>
      <c r="B846" s="520" t="s">
        <v>21319</v>
      </c>
      <c r="C846" s="540" t="s">
        <v>21320</v>
      </c>
      <c r="D846" s="771"/>
      <c r="E846" s="542"/>
      <c r="F846" s="534"/>
      <c r="H846" s="541"/>
      <c r="I846" s="770" t="s">
        <v>10418</v>
      </c>
      <c r="J846" s="525" t="s">
        <v>1678</v>
      </c>
      <c r="K846" s="718">
        <v>0.96499999999999997</v>
      </c>
      <c r="L846" s="1084"/>
      <c r="M846" s="1065"/>
      <c r="N846" s="537"/>
      <c r="P846" s="1022"/>
      <c r="Q846" s="772"/>
      <c r="R846" s="776"/>
      <c r="S846" s="776"/>
      <c r="T846" s="537"/>
      <c r="V846" s="534"/>
      <c r="W846" s="537"/>
      <c r="X846" s="534"/>
      <c r="Y846" s="538"/>
      <c r="Z846" s="531">
        <f>ROUND(ROUND(ROUND(ROUND(F841*K846,0)*O845,0),0)*U845,0)</f>
        <v>117</v>
      </c>
      <c r="AA846" s="539"/>
      <c r="AB846" s="533"/>
    </row>
    <row r="847" spans="1:28" ht="16.7" customHeight="1" x14ac:dyDescent="0.15">
      <c r="A847" s="520">
        <v>22</v>
      </c>
      <c r="B847" s="520" t="s">
        <v>21321</v>
      </c>
      <c r="C847" s="540" t="s">
        <v>21322</v>
      </c>
      <c r="D847" s="771"/>
      <c r="E847" s="542"/>
      <c r="F847" s="534"/>
      <c r="H847" s="541"/>
      <c r="I847" s="757"/>
      <c r="J847" s="525"/>
      <c r="K847" s="718"/>
      <c r="L847" s="1084"/>
      <c r="M847" s="1066" t="s">
        <v>19767</v>
      </c>
      <c r="N847" s="525" t="s">
        <v>1678</v>
      </c>
      <c r="O847" s="529">
        <v>0.7</v>
      </c>
      <c r="P847" s="1079"/>
      <c r="Q847" s="936" t="s">
        <v>12830</v>
      </c>
      <c r="R847" s="1067"/>
      <c r="S847" s="1067"/>
      <c r="T847" s="1067"/>
      <c r="U847" s="981"/>
      <c r="V847" s="537"/>
      <c r="W847" s="537"/>
      <c r="X847" s="534"/>
      <c r="Y847" s="538"/>
      <c r="Z847" s="531">
        <f>ROUND(ROUND(F841*O847,0)*U849,0)</f>
        <v>237</v>
      </c>
      <c r="AA847" s="539"/>
      <c r="AB847" s="533"/>
    </row>
    <row r="848" spans="1:28" ht="16.7" customHeight="1" x14ac:dyDescent="0.15">
      <c r="A848" s="520">
        <v>22</v>
      </c>
      <c r="B848" s="520" t="s">
        <v>21323</v>
      </c>
      <c r="C848" s="540" t="s">
        <v>21324</v>
      </c>
      <c r="D848" s="771"/>
      <c r="E848" s="542"/>
      <c r="F848" s="534"/>
      <c r="H848" s="541"/>
      <c r="I848" s="770" t="s">
        <v>10418</v>
      </c>
      <c r="J848" s="525" t="s">
        <v>1678</v>
      </c>
      <c r="K848" s="718">
        <v>0.96499999999999997</v>
      </c>
      <c r="L848" s="1084"/>
      <c r="M848" s="1065"/>
      <c r="N848" s="537"/>
      <c r="P848" s="1079"/>
      <c r="Q848" s="1068"/>
      <c r="R848" s="1069"/>
      <c r="S848" s="1069"/>
      <c r="T848" s="1069"/>
      <c r="U848" s="1070"/>
      <c r="V848" s="537"/>
      <c r="W848" s="537"/>
      <c r="X848" s="534"/>
      <c r="Y848" s="538"/>
      <c r="Z848" s="531">
        <f>ROUND(ROUND(ROUND(ROUND(F841*K848,0)*O847,0)*U849,0),0)</f>
        <v>229</v>
      </c>
      <c r="AA848" s="539"/>
      <c r="AB848" s="533"/>
    </row>
    <row r="849" spans="1:28" ht="16.7" customHeight="1" x14ac:dyDescent="0.15">
      <c r="A849" s="520">
        <v>22</v>
      </c>
      <c r="B849" s="520" t="s">
        <v>21325</v>
      </c>
      <c r="C849" s="540" t="s">
        <v>21326</v>
      </c>
      <c r="D849" s="771"/>
      <c r="E849" s="542"/>
      <c r="F849" s="534"/>
      <c r="H849" s="541"/>
      <c r="I849" s="757"/>
      <c r="J849" s="525"/>
      <c r="K849" s="718"/>
      <c r="L849" s="1084"/>
      <c r="M849" s="968" t="s">
        <v>19773</v>
      </c>
      <c r="N849" s="525" t="s">
        <v>1678</v>
      </c>
      <c r="O849" s="529">
        <v>0.5</v>
      </c>
      <c r="P849" s="1022"/>
      <c r="Q849" s="772"/>
      <c r="R849" s="776"/>
      <c r="S849" s="776"/>
      <c r="T849" s="537" t="s">
        <v>1678</v>
      </c>
      <c r="U849" s="502">
        <v>0.7</v>
      </c>
      <c r="V849" s="534"/>
      <c r="W849" s="537"/>
      <c r="X849" s="534"/>
      <c r="Y849" s="538"/>
      <c r="Z849" s="531">
        <f>ROUND(ROUND(F841*O849,0)*U849,0)</f>
        <v>169</v>
      </c>
      <c r="AA849" s="539"/>
      <c r="AB849" s="533"/>
    </row>
    <row r="850" spans="1:28" ht="16.7" customHeight="1" x14ac:dyDescent="0.15">
      <c r="A850" s="520">
        <v>22</v>
      </c>
      <c r="B850" s="520" t="s">
        <v>21327</v>
      </c>
      <c r="C850" s="540" t="s">
        <v>21328</v>
      </c>
      <c r="D850" s="771"/>
      <c r="E850" s="542"/>
      <c r="F850" s="534"/>
      <c r="H850" s="541"/>
      <c r="I850" s="770" t="s">
        <v>10418</v>
      </c>
      <c r="J850" s="525" t="s">
        <v>1678</v>
      </c>
      <c r="K850" s="718">
        <v>0.96499999999999997</v>
      </c>
      <c r="L850" s="1084"/>
      <c r="M850" s="1065"/>
      <c r="N850" s="537"/>
      <c r="P850" s="1022"/>
      <c r="Q850" s="772"/>
      <c r="R850" s="776"/>
      <c r="S850" s="776"/>
      <c r="T850" s="537"/>
      <c r="V850" s="534"/>
      <c r="W850" s="537"/>
      <c r="X850" s="534"/>
      <c r="Y850" s="538"/>
      <c r="Z850" s="531">
        <f>ROUND(ROUND(ROUND(ROUND(F841*K850,0)*O849,0),0)*U849,0)</f>
        <v>164</v>
      </c>
      <c r="AA850" s="539"/>
      <c r="AB850" s="533"/>
    </row>
    <row r="851" spans="1:28" ht="16.7" customHeight="1" x14ac:dyDescent="0.15">
      <c r="A851" s="520">
        <v>22</v>
      </c>
      <c r="B851" s="520" t="s">
        <v>21329</v>
      </c>
      <c r="C851" s="540" t="s">
        <v>21330</v>
      </c>
      <c r="D851" s="771"/>
      <c r="E851" s="542"/>
      <c r="F851" s="534"/>
      <c r="H851" s="541"/>
      <c r="I851" s="757"/>
      <c r="J851" s="525"/>
      <c r="K851" s="718"/>
      <c r="L851" s="1084"/>
      <c r="M851" s="1066" t="s">
        <v>19767</v>
      </c>
      <c r="N851" s="525" t="s">
        <v>1678</v>
      </c>
      <c r="O851" s="529">
        <v>0.7</v>
      </c>
      <c r="P851" s="1077" t="s">
        <v>14959</v>
      </c>
      <c r="Q851" s="936" t="s">
        <v>12840</v>
      </c>
      <c r="R851" s="1067"/>
      <c r="S851" s="1067"/>
      <c r="T851" s="1067"/>
      <c r="U851" s="981"/>
      <c r="V851" s="537"/>
      <c r="W851" s="537"/>
      <c r="X851" s="534"/>
      <c r="Y851" s="538"/>
      <c r="Z851" s="531">
        <f>ROUND(ROUND(F841*O851,0)*U853,0)</f>
        <v>237</v>
      </c>
      <c r="AA851" s="539"/>
      <c r="AB851" s="533"/>
    </row>
    <row r="852" spans="1:28" ht="16.7" customHeight="1" x14ac:dyDescent="0.15">
      <c r="A852" s="520">
        <v>22</v>
      </c>
      <c r="B852" s="520" t="s">
        <v>21331</v>
      </c>
      <c r="C852" s="540" t="s">
        <v>21332</v>
      </c>
      <c r="D852" s="771"/>
      <c r="E852" s="542"/>
      <c r="F852" s="534"/>
      <c r="H852" s="541"/>
      <c r="I852" s="770" t="s">
        <v>10418</v>
      </c>
      <c r="J852" s="525" t="s">
        <v>1678</v>
      </c>
      <c r="K852" s="718">
        <v>0.96499999999999997</v>
      </c>
      <c r="L852" s="1084"/>
      <c r="M852" s="1065"/>
      <c r="N852" s="537"/>
      <c r="P852" s="1079"/>
      <c r="Q852" s="1068"/>
      <c r="R852" s="1069"/>
      <c r="S852" s="1069"/>
      <c r="T852" s="1069"/>
      <c r="U852" s="1070"/>
      <c r="V852" s="537"/>
      <c r="W852" s="537"/>
      <c r="X852" s="534"/>
      <c r="Y852" s="538"/>
      <c r="Z852" s="531">
        <f>ROUND(ROUND(ROUND(ROUND(F841*K852,0)*O851,0)*U853,0),0)</f>
        <v>229</v>
      </c>
      <c r="AA852" s="539"/>
      <c r="AB852" s="533"/>
    </row>
    <row r="853" spans="1:28" ht="16.7" customHeight="1" x14ac:dyDescent="0.15">
      <c r="A853" s="520">
        <v>22</v>
      </c>
      <c r="B853" s="520" t="s">
        <v>21333</v>
      </c>
      <c r="C853" s="540" t="s">
        <v>21334</v>
      </c>
      <c r="D853" s="771"/>
      <c r="E853" s="542"/>
      <c r="F853" s="534"/>
      <c r="H853" s="541"/>
      <c r="I853" s="757"/>
      <c r="J853" s="525"/>
      <c r="K853" s="718"/>
      <c r="L853" s="1084"/>
      <c r="M853" s="968" t="s">
        <v>19773</v>
      </c>
      <c r="N853" s="525" t="s">
        <v>1678</v>
      </c>
      <c r="O853" s="529">
        <v>0.5</v>
      </c>
      <c r="P853" s="1022"/>
      <c r="Q853" s="772"/>
      <c r="R853" s="776"/>
      <c r="S853" s="776"/>
      <c r="T853" s="537" t="s">
        <v>1678</v>
      </c>
      <c r="U853" s="502">
        <v>0.7</v>
      </c>
      <c r="V853" s="534"/>
      <c r="W853" s="537"/>
      <c r="X853" s="534"/>
      <c r="Y853" s="538"/>
      <c r="Z853" s="531">
        <f>ROUND(ROUND(F841*O853,0)*U853,0)</f>
        <v>169</v>
      </c>
      <c r="AA853" s="539"/>
      <c r="AB853" s="533"/>
    </row>
    <row r="854" spans="1:28" ht="16.7" customHeight="1" x14ac:dyDescent="0.15">
      <c r="A854" s="520">
        <v>22</v>
      </c>
      <c r="B854" s="520" t="s">
        <v>21335</v>
      </c>
      <c r="C854" s="540" t="s">
        <v>21336</v>
      </c>
      <c r="D854" s="771"/>
      <c r="E854" s="542"/>
      <c r="F854" s="534"/>
      <c r="H854" s="541"/>
      <c r="I854" s="770" t="s">
        <v>10418</v>
      </c>
      <c r="J854" s="525" t="s">
        <v>1678</v>
      </c>
      <c r="K854" s="718">
        <v>0.96499999999999997</v>
      </c>
      <c r="L854" s="1084"/>
      <c r="M854" s="1065"/>
      <c r="N854" s="537"/>
      <c r="P854" s="1022"/>
      <c r="Q854" s="772"/>
      <c r="R854" s="776"/>
      <c r="S854" s="776"/>
      <c r="T854" s="537"/>
      <c r="V854" s="534"/>
      <c r="W854" s="537"/>
      <c r="X854" s="534"/>
      <c r="Y854" s="538"/>
      <c r="Z854" s="531">
        <f>ROUND(ROUND(ROUND(ROUND(F841*K854,0)*O853,0),0)*U853,0)</f>
        <v>164</v>
      </c>
      <c r="AA854" s="539"/>
      <c r="AB854" s="533"/>
    </row>
    <row r="855" spans="1:28" ht="16.7" customHeight="1" x14ac:dyDescent="0.15">
      <c r="A855" s="520">
        <v>22</v>
      </c>
      <c r="B855" s="520" t="s">
        <v>21337</v>
      </c>
      <c r="C855" s="540" t="s">
        <v>21338</v>
      </c>
      <c r="D855" s="771"/>
      <c r="E855" s="542"/>
      <c r="F855" s="534"/>
      <c r="H855" s="541"/>
      <c r="I855" s="757"/>
      <c r="J855" s="525"/>
      <c r="K855" s="718"/>
      <c r="L855" s="774"/>
      <c r="M855" s="1066" t="s">
        <v>19767</v>
      </c>
      <c r="N855" s="525" t="s">
        <v>1678</v>
      </c>
      <c r="O855" s="529">
        <v>0.7</v>
      </c>
      <c r="P855" s="767"/>
      <c r="Q855" s="522"/>
      <c r="R855" s="525"/>
      <c r="S855" s="525"/>
      <c r="T855" s="525"/>
      <c r="U855" s="529"/>
      <c r="V855" s="936" t="s">
        <v>11906</v>
      </c>
      <c r="W855" s="947"/>
      <c r="X855" s="534"/>
      <c r="Y855" s="538"/>
      <c r="Z855" s="531">
        <f>ROUND(ROUND(F841*O855,0)*W859,0)</f>
        <v>336</v>
      </c>
      <c r="AA855" s="539"/>
      <c r="AB855" s="533"/>
    </row>
    <row r="856" spans="1:28" ht="16.7" customHeight="1" x14ac:dyDescent="0.15">
      <c r="A856" s="520">
        <v>22</v>
      </c>
      <c r="B856" s="520" t="s">
        <v>21339</v>
      </c>
      <c r="C856" s="540" t="s">
        <v>21340</v>
      </c>
      <c r="D856" s="771"/>
      <c r="E856" s="542"/>
      <c r="F856" s="534"/>
      <c r="H856" s="541"/>
      <c r="I856" s="770" t="s">
        <v>10418</v>
      </c>
      <c r="J856" s="525" t="s">
        <v>1678</v>
      </c>
      <c r="K856" s="718">
        <v>0.96499999999999997</v>
      </c>
      <c r="L856" s="774"/>
      <c r="M856" s="1065"/>
      <c r="N856" s="537"/>
      <c r="P856" s="769"/>
      <c r="Q856" s="534"/>
      <c r="R856" s="537"/>
      <c r="S856" s="537"/>
      <c r="T856" s="537"/>
      <c r="V856" s="1068"/>
      <c r="W856" s="1069"/>
      <c r="X856" s="534"/>
      <c r="Y856" s="538"/>
      <c r="Z856" s="531">
        <f>ROUND(ROUND(ROUND(ROUND(F841*K856,0)*O855,0),0)*W859,0)</f>
        <v>324</v>
      </c>
      <c r="AA856" s="539"/>
      <c r="AB856" s="533"/>
    </row>
    <row r="857" spans="1:28" ht="16.7" customHeight="1" x14ac:dyDescent="0.15">
      <c r="A857" s="520">
        <v>22</v>
      </c>
      <c r="B857" s="520" t="s">
        <v>21341</v>
      </c>
      <c r="C857" s="540" t="s">
        <v>21342</v>
      </c>
      <c r="D857" s="771"/>
      <c r="E857" s="542"/>
      <c r="F857" s="534"/>
      <c r="H857" s="541"/>
      <c r="I857" s="757"/>
      <c r="J857" s="525"/>
      <c r="K857" s="718"/>
      <c r="L857" s="774"/>
      <c r="M857" s="968" t="s">
        <v>19773</v>
      </c>
      <c r="N857" s="525" t="s">
        <v>1678</v>
      </c>
      <c r="O857" s="529">
        <v>0.5</v>
      </c>
      <c r="P857" s="769"/>
      <c r="Q857" s="534"/>
      <c r="R857" s="537"/>
      <c r="S857" s="537"/>
      <c r="T857" s="537"/>
      <c r="V857" s="1068"/>
      <c r="W857" s="1069"/>
      <c r="X857" s="534"/>
      <c r="Y857" s="538"/>
      <c r="Z857" s="531">
        <f>ROUND(ROUND(F841*O857,0)*W859,0)</f>
        <v>240</v>
      </c>
      <c r="AA857" s="539"/>
      <c r="AB857" s="533"/>
    </row>
    <row r="858" spans="1:28" ht="16.7" customHeight="1" x14ac:dyDescent="0.15">
      <c r="A858" s="520">
        <v>22</v>
      </c>
      <c r="B858" s="520" t="s">
        <v>21343</v>
      </c>
      <c r="C858" s="540" t="s">
        <v>21344</v>
      </c>
      <c r="D858" s="771"/>
      <c r="E858" s="542"/>
      <c r="F858" s="534"/>
      <c r="H858" s="541"/>
      <c r="I858" s="770" t="s">
        <v>10418</v>
      </c>
      <c r="J858" s="525" t="s">
        <v>1678</v>
      </c>
      <c r="K858" s="718">
        <v>0.96499999999999997</v>
      </c>
      <c r="L858" s="774"/>
      <c r="M858" s="1065"/>
      <c r="N858" s="537"/>
      <c r="P858" s="769"/>
      <c r="Q858" s="534"/>
      <c r="R858" s="537"/>
      <c r="S858" s="537"/>
      <c r="T858" s="537"/>
      <c r="V858" s="1068"/>
      <c r="W858" s="1069"/>
      <c r="X858" s="534"/>
      <c r="Y858" s="538"/>
      <c r="Z858" s="531">
        <f>ROUND(ROUND(ROUND(ROUND(F841*K858,0)*O857,0),0)*W859,0)</f>
        <v>232</v>
      </c>
      <c r="AA858" s="539"/>
      <c r="AB858" s="533"/>
    </row>
    <row r="859" spans="1:28" ht="16.7" customHeight="1" x14ac:dyDescent="0.15">
      <c r="A859" s="520">
        <v>22</v>
      </c>
      <c r="B859" s="520" t="s">
        <v>21345</v>
      </c>
      <c r="C859" s="540" t="s">
        <v>21346</v>
      </c>
      <c r="D859" s="771"/>
      <c r="E859" s="542"/>
      <c r="F859" s="534"/>
      <c r="H859" s="541"/>
      <c r="I859" s="757"/>
      <c r="J859" s="525"/>
      <c r="K859" s="718"/>
      <c r="L859" s="774"/>
      <c r="M859" s="1066" t="s">
        <v>19767</v>
      </c>
      <c r="N859" s="525" t="s">
        <v>1678</v>
      </c>
      <c r="O859" s="529">
        <v>0.7</v>
      </c>
      <c r="P859" s="1077" t="s">
        <v>10423</v>
      </c>
      <c r="Q859" s="936" t="s">
        <v>12821</v>
      </c>
      <c r="R859" s="1067"/>
      <c r="S859" s="1067"/>
      <c r="T859" s="1067"/>
      <c r="U859" s="981"/>
      <c r="V859" s="534" t="s">
        <v>1678</v>
      </c>
      <c r="W859" s="766">
        <v>0.99099999999999999</v>
      </c>
      <c r="X859" s="534"/>
      <c r="Y859" s="538"/>
      <c r="Z859" s="531">
        <f>ROUND(ROUND(ROUND(F841*O859,0)*U861,0)*W859,0)</f>
        <v>168</v>
      </c>
      <c r="AA859" s="539"/>
      <c r="AB859" s="533"/>
    </row>
    <row r="860" spans="1:28" ht="16.7" customHeight="1" x14ac:dyDescent="0.15">
      <c r="A860" s="520">
        <v>22</v>
      </c>
      <c r="B860" s="520" t="s">
        <v>21347</v>
      </c>
      <c r="C860" s="540" t="s">
        <v>21348</v>
      </c>
      <c r="D860" s="771"/>
      <c r="E860" s="542"/>
      <c r="F860" s="534"/>
      <c r="H860" s="541"/>
      <c r="I860" s="770" t="s">
        <v>10418</v>
      </c>
      <c r="J860" s="525" t="s">
        <v>1678</v>
      </c>
      <c r="K860" s="718">
        <v>0.96499999999999997</v>
      </c>
      <c r="L860" s="774"/>
      <c r="M860" s="1065"/>
      <c r="N860" s="537"/>
      <c r="P860" s="1079"/>
      <c r="Q860" s="1068"/>
      <c r="R860" s="1069"/>
      <c r="S860" s="1069"/>
      <c r="T860" s="1069"/>
      <c r="U860" s="1070"/>
      <c r="V860" s="537"/>
      <c r="W860" s="537"/>
      <c r="X860" s="534"/>
      <c r="Y860" s="538"/>
      <c r="Z860" s="531">
        <f>ROUND(ROUND(ROUND(ROUND(ROUND(F841*K860,0)*O859,0)*U861,0),0)*W859,0)</f>
        <v>163</v>
      </c>
      <c r="AA860" s="539"/>
      <c r="AB860" s="533"/>
    </row>
    <row r="861" spans="1:28" ht="16.7" customHeight="1" x14ac:dyDescent="0.15">
      <c r="A861" s="520">
        <v>22</v>
      </c>
      <c r="B861" s="520" t="s">
        <v>21349</v>
      </c>
      <c r="C861" s="540" t="s">
        <v>21350</v>
      </c>
      <c r="D861" s="771"/>
      <c r="E861" s="542"/>
      <c r="F861" s="534"/>
      <c r="H861" s="541"/>
      <c r="I861" s="757"/>
      <c r="J861" s="525"/>
      <c r="K861" s="718"/>
      <c r="L861" s="774"/>
      <c r="M861" s="968" t="s">
        <v>19773</v>
      </c>
      <c r="N861" s="525" t="s">
        <v>1678</v>
      </c>
      <c r="O861" s="529">
        <v>0.5</v>
      </c>
      <c r="P861" s="1022"/>
      <c r="Q861" s="772"/>
      <c r="R861" s="776"/>
      <c r="S861" s="776"/>
      <c r="T861" s="537" t="s">
        <v>1678</v>
      </c>
      <c r="U861" s="502">
        <v>0.5</v>
      </c>
      <c r="V861" s="534"/>
      <c r="W861" s="537"/>
      <c r="X861" s="534"/>
      <c r="Y861" s="538"/>
      <c r="Z861" s="531">
        <f>ROUND(ROUND(ROUND(F841*O861,0)*U861,0)*W859,0)</f>
        <v>120</v>
      </c>
      <c r="AA861" s="539"/>
      <c r="AB861" s="533"/>
    </row>
    <row r="862" spans="1:28" ht="16.7" customHeight="1" x14ac:dyDescent="0.15">
      <c r="A862" s="520">
        <v>22</v>
      </c>
      <c r="B862" s="520" t="s">
        <v>21351</v>
      </c>
      <c r="C862" s="540" t="s">
        <v>21352</v>
      </c>
      <c r="D862" s="771"/>
      <c r="E862" s="542"/>
      <c r="F862" s="534"/>
      <c r="H862" s="541"/>
      <c r="I862" s="770" t="s">
        <v>10418</v>
      </c>
      <c r="J862" s="525" t="s">
        <v>1678</v>
      </c>
      <c r="K862" s="718">
        <v>0.96499999999999997</v>
      </c>
      <c r="L862" s="774"/>
      <c r="M862" s="1065"/>
      <c r="N862" s="537"/>
      <c r="P862" s="1022"/>
      <c r="Q862" s="772"/>
      <c r="R862" s="776"/>
      <c r="S862" s="776"/>
      <c r="T862" s="537"/>
      <c r="V862" s="534"/>
      <c r="W862" s="537"/>
      <c r="X862" s="534"/>
      <c r="Y862" s="538"/>
      <c r="Z862" s="531">
        <f>ROUND(ROUND(ROUND(ROUND(ROUND(F841*K862,0)*O861,0),0)*U861,0)*W859,0)</f>
        <v>116</v>
      </c>
      <c r="AA862" s="539"/>
      <c r="AB862" s="533"/>
    </row>
    <row r="863" spans="1:28" ht="16.7" customHeight="1" x14ac:dyDescent="0.15">
      <c r="A863" s="520">
        <v>22</v>
      </c>
      <c r="B863" s="520" t="s">
        <v>21353</v>
      </c>
      <c r="C863" s="540" t="s">
        <v>21354</v>
      </c>
      <c r="D863" s="771"/>
      <c r="E863" s="542"/>
      <c r="F863" s="534"/>
      <c r="H863" s="541"/>
      <c r="I863" s="757"/>
      <c r="J863" s="525"/>
      <c r="K863" s="718"/>
      <c r="L863" s="774"/>
      <c r="M863" s="1066" t="s">
        <v>19767</v>
      </c>
      <c r="N863" s="525" t="s">
        <v>1678</v>
      </c>
      <c r="O863" s="529">
        <v>0.7</v>
      </c>
      <c r="P863" s="1079"/>
      <c r="Q863" s="936" t="s">
        <v>12830</v>
      </c>
      <c r="R863" s="1067"/>
      <c r="S863" s="1067"/>
      <c r="T863" s="1067"/>
      <c r="U863" s="981"/>
      <c r="V863" s="537"/>
      <c r="W863" s="537"/>
      <c r="X863" s="534"/>
      <c r="Y863" s="538"/>
      <c r="Z863" s="531">
        <f>ROUND(ROUND(ROUND(F841*O863,0)*U865,0)*W859,0)</f>
        <v>235</v>
      </c>
      <c r="AA863" s="539"/>
      <c r="AB863" s="533"/>
    </row>
    <row r="864" spans="1:28" ht="16.7" customHeight="1" x14ac:dyDescent="0.15">
      <c r="A864" s="520">
        <v>22</v>
      </c>
      <c r="B864" s="520" t="s">
        <v>21355</v>
      </c>
      <c r="C864" s="540" t="s">
        <v>21356</v>
      </c>
      <c r="D864" s="771"/>
      <c r="E864" s="542"/>
      <c r="F864" s="534"/>
      <c r="H864" s="541"/>
      <c r="I864" s="770" t="s">
        <v>10418</v>
      </c>
      <c r="J864" s="525" t="s">
        <v>1678</v>
      </c>
      <c r="K864" s="718">
        <v>0.96499999999999997</v>
      </c>
      <c r="L864" s="774"/>
      <c r="M864" s="1065"/>
      <c r="N864" s="537"/>
      <c r="P864" s="1079"/>
      <c r="Q864" s="1068"/>
      <c r="R864" s="1069"/>
      <c r="S864" s="1069"/>
      <c r="T864" s="1069"/>
      <c r="U864" s="1070"/>
      <c r="V864" s="537"/>
      <c r="W864" s="537"/>
      <c r="X864" s="534"/>
      <c r="Y864" s="538"/>
      <c r="Z864" s="531">
        <f>ROUND(ROUND(ROUND(ROUND(ROUND(F841*K864,0)*O863,0)*U865,0),0)*W859,0)</f>
        <v>227</v>
      </c>
      <c r="AA864" s="539"/>
      <c r="AB864" s="533"/>
    </row>
    <row r="865" spans="1:28" ht="16.7" customHeight="1" x14ac:dyDescent="0.15">
      <c r="A865" s="520">
        <v>22</v>
      </c>
      <c r="B865" s="520" t="s">
        <v>21357</v>
      </c>
      <c r="C865" s="540" t="s">
        <v>21358</v>
      </c>
      <c r="D865" s="771"/>
      <c r="E865" s="542"/>
      <c r="F865" s="534"/>
      <c r="H865" s="541"/>
      <c r="I865" s="757"/>
      <c r="J865" s="525"/>
      <c r="K865" s="718"/>
      <c r="L865" s="774"/>
      <c r="M865" s="968" t="s">
        <v>19773</v>
      </c>
      <c r="N865" s="525" t="s">
        <v>1678</v>
      </c>
      <c r="O865" s="529">
        <v>0.5</v>
      </c>
      <c r="P865" s="1022"/>
      <c r="Q865" s="772"/>
      <c r="R865" s="776"/>
      <c r="S865" s="776"/>
      <c r="T865" s="537" t="s">
        <v>1678</v>
      </c>
      <c r="U865" s="502">
        <v>0.7</v>
      </c>
      <c r="V865" s="534"/>
      <c r="W865" s="537"/>
      <c r="X865" s="534"/>
      <c r="Y865" s="538"/>
      <c r="Z865" s="531">
        <f>ROUND(ROUND(ROUND(F841*O865,0)*U865,0)*W859,0)</f>
        <v>167</v>
      </c>
      <c r="AA865" s="539"/>
      <c r="AB865" s="533"/>
    </row>
    <row r="866" spans="1:28" ht="16.7" customHeight="1" x14ac:dyDescent="0.15">
      <c r="A866" s="520">
        <v>22</v>
      </c>
      <c r="B866" s="520" t="s">
        <v>21359</v>
      </c>
      <c r="C866" s="540" t="s">
        <v>21360</v>
      </c>
      <c r="D866" s="771"/>
      <c r="E866" s="542"/>
      <c r="F866" s="534"/>
      <c r="H866" s="541"/>
      <c r="I866" s="770" t="s">
        <v>10418</v>
      </c>
      <c r="J866" s="525" t="s">
        <v>1678</v>
      </c>
      <c r="K866" s="718">
        <v>0.96499999999999997</v>
      </c>
      <c r="L866" s="774"/>
      <c r="M866" s="1065"/>
      <c r="N866" s="537"/>
      <c r="P866" s="1022"/>
      <c r="Q866" s="772"/>
      <c r="R866" s="776"/>
      <c r="S866" s="776"/>
      <c r="T866" s="537"/>
      <c r="V866" s="534"/>
      <c r="W866" s="537"/>
      <c r="X866" s="534"/>
      <c r="Y866" s="538"/>
      <c r="Z866" s="531">
        <f>ROUND(ROUND(ROUND(ROUND(ROUND(F841*K866,0)*O865,0),0)*U865,0)*W859,0)</f>
        <v>163</v>
      </c>
      <c r="AA866" s="539"/>
      <c r="AB866" s="533"/>
    </row>
    <row r="867" spans="1:28" ht="16.7" customHeight="1" x14ac:dyDescent="0.15">
      <c r="A867" s="520">
        <v>22</v>
      </c>
      <c r="B867" s="520" t="s">
        <v>21361</v>
      </c>
      <c r="C867" s="540" t="s">
        <v>21362</v>
      </c>
      <c r="D867" s="771"/>
      <c r="E867" s="542"/>
      <c r="F867" s="534"/>
      <c r="H867" s="541"/>
      <c r="I867" s="757"/>
      <c r="J867" s="525"/>
      <c r="K867" s="718"/>
      <c r="L867" s="774"/>
      <c r="M867" s="1066" t="s">
        <v>19767</v>
      </c>
      <c r="N867" s="525" t="s">
        <v>1678</v>
      </c>
      <c r="O867" s="529">
        <v>0.7</v>
      </c>
      <c r="P867" s="1077" t="s">
        <v>14959</v>
      </c>
      <c r="Q867" s="936" t="s">
        <v>12840</v>
      </c>
      <c r="R867" s="1067"/>
      <c r="S867" s="1067"/>
      <c r="T867" s="1067"/>
      <c r="U867" s="981"/>
      <c r="V867" s="537"/>
      <c r="W867" s="537"/>
      <c r="X867" s="534"/>
      <c r="Y867" s="538"/>
      <c r="Z867" s="531">
        <f>ROUND(ROUND(ROUND(F841*O867,0)*U869,0)*W859,0)</f>
        <v>235</v>
      </c>
      <c r="AA867" s="539"/>
      <c r="AB867" s="533"/>
    </row>
    <row r="868" spans="1:28" ht="16.7" customHeight="1" x14ac:dyDescent="0.15">
      <c r="A868" s="520">
        <v>22</v>
      </c>
      <c r="B868" s="520" t="s">
        <v>21363</v>
      </c>
      <c r="C868" s="540" t="s">
        <v>21364</v>
      </c>
      <c r="D868" s="771"/>
      <c r="E868" s="542"/>
      <c r="F868" s="534"/>
      <c r="H868" s="541"/>
      <c r="I868" s="770" t="s">
        <v>10418</v>
      </c>
      <c r="J868" s="525" t="s">
        <v>1678</v>
      </c>
      <c r="K868" s="718">
        <v>0.96499999999999997</v>
      </c>
      <c r="L868" s="774"/>
      <c r="M868" s="1065"/>
      <c r="N868" s="537"/>
      <c r="P868" s="1079"/>
      <c r="Q868" s="1068"/>
      <c r="R868" s="1069"/>
      <c r="S868" s="1069"/>
      <c r="T868" s="1069"/>
      <c r="U868" s="1070"/>
      <c r="V868" s="537"/>
      <c r="W868" s="537"/>
      <c r="X868" s="534"/>
      <c r="Y868" s="538"/>
      <c r="Z868" s="531">
        <f>ROUND(ROUND(ROUND(ROUND(ROUND(F841*K868,0)*O867,0)*U869,0),0)*W859,0)</f>
        <v>227</v>
      </c>
      <c r="AA868" s="539"/>
      <c r="AB868" s="533"/>
    </row>
    <row r="869" spans="1:28" ht="16.7" customHeight="1" x14ac:dyDescent="0.15">
      <c r="A869" s="520">
        <v>22</v>
      </c>
      <c r="B869" s="520" t="s">
        <v>21365</v>
      </c>
      <c r="C869" s="540" t="s">
        <v>21366</v>
      </c>
      <c r="D869" s="771"/>
      <c r="E869" s="542"/>
      <c r="F869" s="534"/>
      <c r="H869" s="541"/>
      <c r="I869" s="757"/>
      <c r="J869" s="525"/>
      <c r="K869" s="718"/>
      <c r="L869" s="774"/>
      <c r="M869" s="968" t="s">
        <v>19773</v>
      </c>
      <c r="N869" s="525" t="s">
        <v>1678</v>
      </c>
      <c r="O869" s="529">
        <v>0.5</v>
      </c>
      <c r="P869" s="1022"/>
      <c r="Q869" s="772"/>
      <c r="R869" s="776"/>
      <c r="S869" s="776"/>
      <c r="T869" s="537" t="s">
        <v>1678</v>
      </c>
      <c r="U869" s="502">
        <v>0.7</v>
      </c>
      <c r="V869" s="534"/>
      <c r="W869" s="537"/>
      <c r="X869" s="534"/>
      <c r="Y869" s="538"/>
      <c r="Z869" s="531">
        <f>ROUND(ROUND(ROUND(F841*O869,0)*U869,0)*W859,0)</f>
        <v>167</v>
      </c>
      <c r="AA869" s="539"/>
      <c r="AB869" s="533"/>
    </row>
    <row r="870" spans="1:28" ht="16.7" customHeight="1" x14ac:dyDescent="0.15">
      <c r="A870" s="520">
        <v>22</v>
      </c>
      <c r="B870" s="520" t="s">
        <v>21367</v>
      </c>
      <c r="C870" s="540" t="s">
        <v>21368</v>
      </c>
      <c r="D870" s="771"/>
      <c r="E870" s="542"/>
      <c r="F870" s="534"/>
      <c r="H870" s="541"/>
      <c r="I870" s="770" t="s">
        <v>10418</v>
      </c>
      <c r="J870" s="525" t="s">
        <v>1678</v>
      </c>
      <c r="K870" s="718">
        <v>0.96499999999999997</v>
      </c>
      <c r="L870" s="774"/>
      <c r="M870" s="1065"/>
      <c r="N870" s="537"/>
      <c r="P870" s="1022"/>
      <c r="Q870" s="772"/>
      <c r="R870" s="776"/>
      <c r="S870" s="776"/>
      <c r="T870" s="537"/>
      <c r="V870" s="534"/>
      <c r="W870" s="537"/>
      <c r="X870" s="534"/>
      <c r="Y870" s="538"/>
      <c r="Z870" s="531">
        <f>ROUND(ROUND(ROUND(ROUND(ROUND(F841*K870,0)*O869,0),0)*U869,0)*W859,0)</f>
        <v>163</v>
      </c>
      <c r="AA870" s="539"/>
      <c r="AB870" s="533"/>
    </row>
    <row r="871" spans="1:28" ht="16.7" customHeight="1" x14ac:dyDescent="0.15">
      <c r="A871" s="520">
        <v>22</v>
      </c>
      <c r="B871" s="520" t="s">
        <v>21369</v>
      </c>
      <c r="C871" s="540" t="s">
        <v>21370</v>
      </c>
      <c r="D871" s="771"/>
      <c r="E871" s="542"/>
      <c r="F871" s="534"/>
      <c r="H871" s="541"/>
      <c r="I871" s="757"/>
      <c r="J871" s="525"/>
      <c r="K871" s="718"/>
      <c r="L871" s="774"/>
      <c r="M871" s="1066" t="s">
        <v>19767</v>
      </c>
      <c r="N871" s="525" t="s">
        <v>1678</v>
      </c>
      <c r="O871" s="529">
        <v>0.7</v>
      </c>
      <c r="P871" s="767"/>
      <c r="Q871" s="522"/>
      <c r="R871" s="525"/>
      <c r="S871" s="525"/>
      <c r="T871" s="525"/>
      <c r="U871" s="529"/>
      <c r="V871" s="522"/>
      <c r="W871" s="525"/>
      <c r="X871" s="936" t="s">
        <v>14983</v>
      </c>
      <c r="Y871" s="941"/>
      <c r="Z871" s="531">
        <f>ROUND(ROUND(F841*O871,0)-X875,0)</f>
        <v>327</v>
      </c>
      <c r="AA871" s="539"/>
      <c r="AB871" s="533"/>
    </row>
    <row r="872" spans="1:28" ht="16.7" customHeight="1" x14ac:dyDescent="0.15">
      <c r="A872" s="520">
        <v>22</v>
      </c>
      <c r="B872" s="520" t="s">
        <v>21371</v>
      </c>
      <c r="C872" s="540" t="s">
        <v>21372</v>
      </c>
      <c r="D872" s="771"/>
      <c r="E872" s="542"/>
      <c r="F872" s="534"/>
      <c r="H872" s="541"/>
      <c r="I872" s="770" t="s">
        <v>10418</v>
      </c>
      <c r="J872" s="525" t="s">
        <v>1678</v>
      </c>
      <c r="K872" s="718">
        <v>0.96499999999999997</v>
      </c>
      <c r="L872" s="774"/>
      <c r="M872" s="1065"/>
      <c r="N872" s="537"/>
      <c r="P872" s="769"/>
      <c r="Q872" s="534"/>
      <c r="R872" s="537"/>
      <c r="S872" s="537"/>
      <c r="T872" s="537"/>
      <c r="V872" s="534"/>
      <c r="W872" s="537"/>
      <c r="X872" s="1068"/>
      <c r="Y872" s="1070"/>
      <c r="Z872" s="531">
        <f>ROUND(ROUND(ROUND(ROUND(F841*K872,0)*O871,0),0)-X875,0)</f>
        <v>315</v>
      </c>
      <c r="AA872" s="539"/>
      <c r="AB872" s="533"/>
    </row>
    <row r="873" spans="1:28" ht="16.7" customHeight="1" x14ac:dyDescent="0.15">
      <c r="A873" s="520">
        <v>22</v>
      </c>
      <c r="B873" s="520" t="s">
        <v>21373</v>
      </c>
      <c r="C873" s="540" t="s">
        <v>21374</v>
      </c>
      <c r="D873" s="771"/>
      <c r="E873" s="542"/>
      <c r="F873" s="534"/>
      <c r="H873" s="541"/>
      <c r="I873" s="757"/>
      <c r="J873" s="525"/>
      <c r="K873" s="718"/>
      <c r="L873" s="774"/>
      <c r="M873" s="968" t="s">
        <v>19773</v>
      </c>
      <c r="N873" s="525" t="s">
        <v>1678</v>
      </c>
      <c r="O873" s="529">
        <v>0.5</v>
      </c>
      <c r="P873" s="769"/>
      <c r="Q873" s="534"/>
      <c r="R873" s="537"/>
      <c r="S873" s="537"/>
      <c r="T873" s="537"/>
      <c r="V873" s="534"/>
      <c r="W873" s="537"/>
      <c r="X873" s="1068"/>
      <c r="Y873" s="1070"/>
      <c r="Z873" s="531">
        <f>ROUND(ROUND(F841*O873,0)-X875,0)</f>
        <v>230</v>
      </c>
      <c r="AA873" s="539"/>
      <c r="AB873" s="533"/>
    </row>
    <row r="874" spans="1:28" ht="16.7" customHeight="1" x14ac:dyDescent="0.15">
      <c r="A874" s="520">
        <v>22</v>
      </c>
      <c r="B874" s="520" t="s">
        <v>21375</v>
      </c>
      <c r="C874" s="540" t="s">
        <v>21376</v>
      </c>
      <c r="D874" s="771"/>
      <c r="E874" s="542"/>
      <c r="F874" s="534"/>
      <c r="H874" s="541"/>
      <c r="I874" s="770" t="s">
        <v>10418</v>
      </c>
      <c r="J874" s="525" t="s">
        <v>1678</v>
      </c>
      <c r="K874" s="718">
        <v>0.96499999999999997</v>
      </c>
      <c r="L874" s="774"/>
      <c r="M874" s="1065"/>
      <c r="N874" s="537"/>
      <c r="P874" s="769"/>
      <c r="Q874" s="534"/>
      <c r="R874" s="537"/>
      <c r="S874" s="537"/>
      <c r="T874" s="537"/>
      <c r="V874" s="534"/>
      <c r="W874" s="537"/>
      <c r="X874" s="1068"/>
      <c r="Y874" s="1070"/>
      <c r="Z874" s="531">
        <f>ROUND(ROUND(ROUND(ROUND(F841*K874,0)*O873,0),0)-X875,0)</f>
        <v>222</v>
      </c>
      <c r="AA874" s="539"/>
      <c r="AB874" s="533"/>
    </row>
    <row r="875" spans="1:28" ht="16.7" customHeight="1" x14ac:dyDescent="0.15">
      <c r="A875" s="520">
        <v>22</v>
      </c>
      <c r="B875" s="520" t="s">
        <v>21377</v>
      </c>
      <c r="C875" s="540" t="s">
        <v>21378</v>
      </c>
      <c r="D875" s="771"/>
      <c r="E875" s="542"/>
      <c r="F875" s="534"/>
      <c r="H875" s="541"/>
      <c r="I875" s="757"/>
      <c r="J875" s="525"/>
      <c r="K875" s="718"/>
      <c r="L875" s="774"/>
      <c r="M875" s="1066" t="s">
        <v>19767</v>
      </c>
      <c r="N875" s="525" t="s">
        <v>1678</v>
      </c>
      <c r="O875" s="529">
        <v>0.7</v>
      </c>
      <c r="P875" s="1077" t="s">
        <v>10423</v>
      </c>
      <c r="Q875" s="936" t="s">
        <v>12821</v>
      </c>
      <c r="R875" s="1067"/>
      <c r="S875" s="1067"/>
      <c r="T875" s="1067"/>
      <c r="U875" s="981"/>
      <c r="V875" s="537"/>
      <c r="W875" s="537"/>
      <c r="X875" s="775">
        <v>12</v>
      </c>
      <c r="Y875" s="942" t="s">
        <v>14988</v>
      </c>
      <c r="Z875" s="531">
        <f>ROUND(ROUND(ROUND(F841*O875,0)*U877,0)-X875,0)</f>
        <v>158</v>
      </c>
      <c r="AA875" s="539"/>
      <c r="AB875" s="533"/>
    </row>
    <row r="876" spans="1:28" ht="16.7" customHeight="1" x14ac:dyDescent="0.15">
      <c r="A876" s="520">
        <v>22</v>
      </c>
      <c r="B876" s="520" t="s">
        <v>21379</v>
      </c>
      <c r="C876" s="540" t="s">
        <v>21380</v>
      </c>
      <c r="D876" s="771"/>
      <c r="E876" s="542"/>
      <c r="F876" s="534"/>
      <c r="H876" s="541"/>
      <c r="I876" s="770" t="s">
        <v>10418</v>
      </c>
      <c r="J876" s="525" t="s">
        <v>1678</v>
      </c>
      <c r="K876" s="718">
        <v>0.96499999999999997</v>
      </c>
      <c r="L876" s="774"/>
      <c r="M876" s="1065"/>
      <c r="N876" s="537"/>
      <c r="P876" s="1079"/>
      <c r="Q876" s="1068"/>
      <c r="R876" s="1069"/>
      <c r="S876" s="1069"/>
      <c r="T876" s="1069"/>
      <c r="U876" s="1070"/>
      <c r="V876" s="537"/>
      <c r="W876" s="537"/>
      <c r="X876" s="534"/>
      <c r="Y876" s="1070"/>
      <c r="Z876" s="531">
        <f>ROUND(ROUND(ROUND(ROUND(ROUND(F841*K876,0)*O875,0)*U877,0),0)-X875,0)</f>
        <v>152</v>
      </c>
      <c r="AA876" s="539"/>
      <c r="AB876" s="533"/>
    </row>
    <row r="877" spans="1:28" ht="16.7" customHeight="1" x14ac:dyDescent="0.15">
      <c r="A877" s="520">
        <v>22</v>
      </c>
      <c r="B877" s="520" t="s">
        <v>21381</v>
      </c>
      <c r="C877" s="540" t="s">
        <v>21382</v>
      </c>
      <c r="D877" s="771"/>
      <c r="E877" s="542"/>
      <c r="F877" s="534"/>
      <c r="H877" s="541"/>
      <c r="I877" s="757"/>
      <c r="J877" s="525"/>
      <c r="K877" s="718"/>
      <c r="L877" s="774"/>
      <c r="M877" s="968" t="s">
        <v>19773</v>
      </c>
      <c r="N877" s="525" t="s">
        <v>1678</v>
      </c>
      <c r="O877" s="529">
        <v>0.5</v>
      </c>
      <c r="P877" s="1022"/>
      <c r="Q877" s="772"/>
      <c r="R877" s="776"/>
      <c r="S877" s="776"/>
      <c r="T877" s="537" t="s">
        <v>1678</v>
      </c>
      <c r="U877" s="502">
        <v>0.5</v>
      </c>
      <c r="V877" s="534"/>
      <c r="W877" s="537"/>
      <c r="X877" s="534"/>
      <c r="Y877" s="538"/>
      <c r="Z877" s="531">
        <f>ROUND(ROUND(ROUND(F841*O877,0)*U877,0)-X875,0)</f>
        <v>109</v>
      </c>
      <c r="AA877" s="539"/>
      <c r="AB877" s="533"/>
    </row>
    <row r="878" spans="1:28" ht="16.7" customHeight="1" x14ac:dyDescent="0.15">
      <c r="A878" s="520">
        <v>22</v>
      </c>
      <c r="B878" s="520" t="s">
        <v>21383</v>
      </c>
      <c r="C878" s="540" t="s">
        <v>21384</v>
      </c>
      <c r="D878" s="771"/>
      <c r="E878" s="542"/>
      <c r="F878" s="534"/>
      <c r="H878" s="541"/>
      <c r="I878" s="770" t="s">
        <v>10418</v>
      </c>
      <c r="J878" s="525" t="s">
        <v>1678</v>
      </c>
      <c r="K878" s="718">
        <v>0.96499999999999997</v>
      </c>
      <c r="L878" s="774"/>
      <c r="M878" s="1065"/>
      <c r="N878" s="537"/>
      <c r="P878" s="1022"/>
      <c r="Q878" s="772"/>
      <c r="R878" s="776"/>
      <c r="S878" s="776"/>
      <c r="T878" s="537"/>
      <c r="V878" s="534"/>
      <c r="W878" s="537"/>
      <c r="X878" s="534"/>
      <c r="Y878" s="538"/>
      <c r="Z878" s="531">
        <f>ROUND(ROUND(ROUND(ROUND(ROUND(F841*K878,0)*O877,0),0)*U877,0)-X875,0)</f>
        <v>105</v>
      </c>
      <c r="AA878" s="539"/>
      <c r="AB878" s="533"/>
    </row>
    <row r="879" spans="1:28" ht="16.7" customHeight="1" x14ac:dyDescent="0.15">
      <c r="A879" s="520">
        <v>22</v>
      </c>
      <c r="B879" s="520" t="s">
        <v>21385</v>
      </c>
      <c r="C879" s="540" t="s">
        <v>21386</v>
      </c>
      <c r="D879" s="771"/>
      <c r="E879" s="542"/>
      <c r="F879" s="534"/>
      <c r="H879" s="541"/>
      <c r="I879" s="757"/>
      <c r="J879" s="525"/>
      <c r="K879" s="718"/>
      <c r="L879" s="774"/>
      <c r="M879" s="1066" t="s">
        <v>19767</v>
      </c>
      <c r="N879" s="525" t="s">
        <v>1678</v>
      </c>
      <c r="O879" s="529">
        <v>0.7</v>
      </c>
      <c r="P879" s="1079"/>
      <c r="Q879" s="936" t="s">
        <v>12830</v>
      </c>
      <c r="R879" s="1067"/>
      <c r="S879" s="1067"/>
      <c r="T879" s="1067"/>
      <c r="U879" s="981"/>
      <c r="V879" s="537"/>
      <c r="W879" s="537"/>
      <c r="X879" s="534"/>
      <c r="Y879" s="538"/>
      <c r="Z879" s="531">
        <f>ROUND(ROUND(ROUND(F841*O879,0)*U881,0)-X875,0)</f>
        <v>225</v>
      </c>
      <c r="AA879" s="539"/>
      <c r="AB879" s="533"/>
    </row>
    <row r="880" spans="1:28" ht="16.7" customHeight="1" x14ac:dyDescent="0.15">
      <c r="A880" s="520">
        <v>22</v>
      </c>
      <c r="B880" s="520" t="s">
        <v>21387</v>
      </c>
      <c r="C880" s="540" t="s">
        <v>21388</v>
      </c>
      <c r="D880" s="771"/>
      <c r="E880" s="542"/>
      <c r="F880" s="534"/>
      <c r="H880" s="541"/>
      <c r="I880" s="770" t="s">
        <v>10418</v>
      </c>
      <c r="J880" s="525" t="s">
        <v>1678</v>
      </c>
      <c r="K880" s="718">
        <v>0.96499999999999997</v>
      </c>
      <c r="L880" s="774"/>
      <c r="M880" s="1065"/>
      <c r="N880" s="537"/>
      <c r="P880" s="1079"/>
      <c r="Q880" s="1068"/>
      <c r="R880" s="1069"/>
      <c r="S880" s="1069"/>
      <c r="T880" s="1069"/>
      <c r="U880" s="1070"/>
      <c r="V880" s="537"/>
      <c r="W880" s="537"/>
      <c r="X880" s="534"/>
      <c r="Y880" s="538"/>
      <c r="Z880" s="531">
        <f>ROUND(ROUND(ROUND(ROUND(ROUND(F841*K880,0)*O879,0)*U881,0),0)-X875,0)</f>
        <v>217</v>
      </c>
      <c r="AA880" s="539"/>
      <c r="AB880" s="533"/>
    </row>
    <row r="881" spans="1:28" ht="16.7" customHeight="1" x14ac:dyDescent="0.15">
      <c r="A881" s="520">
        <v>22</v>
      </c>
      <c r="B881" s="520" t="s">
        <v>21389</v>
      </c>
      <c r="C881" s="540" t="s">
        <v>21390</v>
      </c>
      <c r="D881" s="771"/>
      <c r="E881" s="542"/>
      <c r="F881" s="534"/>
      <c r="H881" s="541"/>
      <c r="I881" s="757"/>
      <c r="J881" s="525"/>
      <c r="K881" s="718"/>
      <c r="L881" s="774"/>
      <c r="M881" s="968" t="s">
        <v>19773</v>
      </c>
      <c r="N881" s="525" t="s">
        <v>1678</v>
      </c>
      <c r="O881" s="529">
        <v>0.5</v>
      </c>
      <c r="P881" s="1022"/>
      <c r="Q881" s="772"/>
      <c r="R881" s="776"/>
      <c r="S881" s="776"/>
      <c r="T881" s="537" t="s">
        <v>1678</v>
      </c>
      <c r="U881" s="502">
        <v>0.7</v>
      </c>
      <c r="V881" s="534"/>
      <c r="W881" s="537"/>
      <c r="X881" s="534"/>
      <c r="Y881" s="538"/>
      <c r="Z881" s="531">
        <f>ROUND(ROUND(ROUND(F841*O881,0)*U881,0)-X875,0)</f>
        <v>157</v>
      </c>
      <c r="AA881" s="539"/>
      <c r="AB881" s="533"/>
    </row>
    <row r="882" spans="1:28" ht="16.7" customHeight="1" x14ac:dyDescent="0.15">
      <c r="A882" s="520">
        <v>22</v>
      </c>
      <c r="B882" s="520" t="s">
        <v>21391</v>
      </c>
      <c r="C882" s="540" t="s">
        <v>21392</v>
      </c>
      <c r="D882" s="771"/>
      <c r="E882" s="542"/>
      <c r="F882" s="534"/>
      <c r="H882" s="541"/>
      <c r="I882" s="770" t="s">
        <v>10418</v>
      </c>
      <c r="J882" s="525" t="s">
        <v>1678</v>
      </c>
      <c r="K882" s="718">
        <v>0.96499999999999997</v>
      </c>
      <c r="L882" s="774"/>
      <c r="M882" s="1065"/>
      <c r="N882" s="537"/>
      <c r="P882" s="1022"/>
      <c r="Q882" s="772"/>
      <c r="R882" s="776"/>
      <c r="S882" s="776"/>
      <c r="T882" s="537"/>
      <c r="V882" s="534"/>
      <c r="W882" s="537"/>
      <c r="X882" s="534"/>
      <c r="Y882" s="538"/>
      <c r="Z882" s="531">
        <f>ROUND(ROUND(ROUND(ROUND(ROUND(F841*K882,0)*O881,0),0)*U881,0)-X875,0)</f>
        <v>152</v>
      </c>
      <c r="AA882" s="539"/>
      <c r="AB882" s="533"/>
    </row>
    <row r="883" spans="1:28" ht="16.7" customHeight="1" x14ac:dyDescent="0.15">
      <c r="A883" s="520">
        <v>22</v>
      </c>
      <c r="B883" s="520" t="s">
        <v>21393</v>
      </c>
      <c r="C883" s="540" t="s">
        <v>21394</v>
      </c>
      <c r="D883" s="771"/>
      <c r="E883" s="542"/>
      <c r="F883" s="534"/>
      <c r="H883" s="541"/>
      <c r="I883" s="757"/>
      <c r="J883" s="525"/>
      <c r="K883" s="718"/>
      <c r="L883" s="774"/>
      <c r="M883" s="1066" t="s">
        <v>19767</v>
      </c>
      <c r="N883" s="525" t="s">
        <v>1678</v>
      </c>
      <c r="O883" s="529">
        <v>0.7</v>
      </c>
      <c r="P883" s="1077" t="s">
        <v>14959</v>
      </c>
      <c r="Q883" s="936" t="s">
        <v>12840</v>
      </c>
      <c r="R883" s="1067"/>
      <c r="S883" s="1067"/>
      <c r="T883" s="1067"/>
      <c r="U883" s="981"/>
      <c r="V883" s="537"/>
      <c r="W883" s="537"/>
      <c r="X883" s="534"/>
      <c r="Y883" s="538"/>
      <c r="Z883" s="531">
        <f>ROUND(ROUND(ROUND(F841*O883,0)*U885,0)-X875,0)</f>
        <v>225</v>
      </c>
      <c r="AA883" s="539"/>
      <c r="AB883" s="533"/>
    </row>
    <row r="884" spans="1:28" ht="16.7" customHeight="1" x14ac:dyDescent="0.15">
      <c r="A884" s="520">
        <v>22</v>
      </c>
      <c r="B884" s="520" t="s">
        <v>21395</v>
      </c>
      <c r="C884" s="540" t="s">
        <v>21396</v>
      </c>
      <c r="D884" s="771"/>
      <c r="E884" s="542"/>
      <c r="F884" s="534"/>
      <c r="H884" s="541"/>
      <c r="I884" s="770" t="s">
        <v>10418</v>
      </c>
      <c r="J884" s="525" t="s">
        <v>1678</v>
      </c>
      <c r="K884" s="718">
        <v>0.96499999999999997</v>
      </c>
      <c r="L884" s="774"/>
      <c r="M884" s="1065"/>
      <c r="N884" s="537"/>
      <c r="P884" s="1079"/>
      <c r="Q884" s="1068"/>
      <c r="R884" s="1069"/>
      <c r="S884" s="1069"/>
      <c r="T884" s="1069"/>
      <c r="U884" s="1070"/>
      <c r="V884" s="537"/>
      <c r="W884" s="537"/>
      <c r="X884" s="534"/>
      <c r="Y884" s="538"/>
      <c r="Z884" s="531">
        <f>ROUND(ROUND(ROUND(ROUND(ROUND(F841*K884,0)*O883,0)*U885,0),0)-X875,0)</f>
        <v>217</v>
      </c>
      <c r="AA884" s="539"/>
      <c r="AB884" s="533"/>
    </row>
    <row r="885" spans="1:28" ht="16.7" customHeight="1" x14ac:dyDescent="0.15">
      <c r="A885" s="520">
        <v>22</v>
      </c>
      <c r="B885" s="520" t="s">
        <v>21397</v>
      </c>
      <c r="C885" s="540" t="s">
        <v>21398</v>
      </c>
      <c r="D885" s="771"/>
      <c r="E885" s="542"/>
      <c r="F885" s="534"/>
      <c r="H885" s="541"/>
      <c r="I885" s="757"/>
      <c r="J885" s="525"/>
      <c r="K885" s="718"/>
      <c r="L885" s="774"/>
      <c r="M885" s="968" t="s">
        <v>19773</v>
      </c>
      <c r="N885" s="525" t="s">
        <v>1678</v>
      </c>
      <c r="O885" s="529">
        <v>0.5</v>
      </c>
      <c r="P885" s="1022"/>
      <c r="Q885" s="772"/>
      <c r="R885" s="776"/>
      <c r="S885" s="776"/>
      <c r="T885" s="537" t="s">
        <v>1678</v>
      </c>
      <c r="U885" s="502">
        <v>0.7</v>
      </c>
      <c r="V885" s="534"/>
      <c r="W885" s="537"/>
      <c r="X885" s="534"/>
      <c r="Y885" s="538"/>
      <c r="Z885" s="531">
        <f>ROUND(ROUND(ROUND(F841*O885,0)*U885,0)-X875,0)</f>
        <v>157</v>
      </c>
      <c r="AA885" s="539"/>
      <c r="AB885" s="533"/>
    </row>
    <row r="886" spans="1:28" ht="16.7" customHeight="1" x14ac:dyDescent="0.15">
      <c r="A886" s="520">
        <v>22</v>
      </c>
      <c r="B886" s="520" t="s">
        <v>21399</v>
      </c>
      <c r="C886" s="540" t="s">
        <v>21400</v>
      </c>
      <c r="D886" s="771"/>
      <c r="E886" s="542"/>
      <c r="F886" s="534"/>
      <c r="H886" s="541"/>
      <c r="I886" s="770" t="s">
        <v>10418</v>
      </c>
      <c r="J886" s="525" t="s">
        <v>1678</v>
      </c>
      <c r="K886" s="718">
        <v>0.96499999999999997</v>
      </c>
      <c r="L886" s="774"/>
      <c r="M886" s="1065"/>
      <c r="N886" s="537"/>
      <c r="P886" s="1022"/>
      <c r="Q886" s="772"/>
      <c r="R886" s="776"/>
      <c r="S886" s="776"/>
      <c r="T886" s="537"/>
      <c r="V886" s="534"/>
      <c r="W886" s="537"/>
      <c r="X886" s="534"/>
      <c r="Y886" s="538"/>
      <c r="Z886" s="531">
        <f>ROUND(ROUND(ROUND(ROUND(ROUND(F841*K886,0)*O885,0),0)*U885,0)-X875,0)</f>
        <v>152</v>
      </c>
      <c r="AA886" s="539"/>
      <c r="AB886" s="533"/>
    </row>
    <row r="887" spans="1:28" ht="16.7" customHeight="1" x14ac:dyDescent="0.15">
      <c r="A887" s="520">
        <v>22</v>
      </c>
      <c r="B887" s="520" t="s">
        <v>21401</v>
      </c>
      <c r="C887" s="540" t="s">
        <v>21402</v>
      </c>
      <c r="D887" s="771"/>
      <c r="E887" s="542"/>
      <c r="F887" s="534"/>
      <c r="H887" s="541"/>
      <c r="I887" s="757"/>
      <c r="J887" s="525"/>
      <c r="K887" s="718"/>
      <c r="L887" s="774"/>
      <c r="M887" s="1066" t="s">
        <v>19767</v>
      </c>
      <c r="N887" s="525" t="s">
        <v>1678</v>
      </c>
      <c r="O887" s="529">
        <v>0.7</v>
      </c>
      <c r="P887" s="767"/>
      <c r="Q887" s="522"/>
      <c r="R887" s="525"/>
      <c r="S887" s="525"/>
      <c r="T887" s="525"/>
      <c r="U887" s="529"/>
      <c r="V887" s="936" t="s">
        <v>11906</v>
      </c>
      <c r="W887" s="947"/>
      <c r="X887" s="534"/>
      <c r="Y887" s="538"/>
      <c r="Z887" s="531">
        <f>ROUND(ROUND(ROUND(F841*O887,0)*W891,0)-X875,0)</f>
        <v>324</v>
      </c>
      <c r="AA887" s="539"/>
      <c r="AB887" s="533"/>
    </row>
    <row r="888" spans="1:28" ht="16.7" customHeight="1" x14ac:dyDescent="0.15">
      <c r="A888" s="520">
        <v>22</v>
      </c>
      <c r="B888" s="520" t="s">
        <v>21403</v>
      </c>
      <c r="C888" s="540" t="s">
        <v>21404</v>
      </c>
      <c r="D888" s="771"/>
      <c r="E888" s="542"/>
      <c r="F888" s="534"/>
      <c r="H888" s="541"/>
      <c r="I888" s="770" t="s">
        <v>10418</v>
      </c>
      <c r="J888" s="525" t="s">
        <v>1678</v>
      </c>
      <c r="K888" s="718">
        <v>0.96499999999999997</v>
      </c>
      <c r="L888" s="774"/>
      <c r="M888" s="1065"/>
      <c r="N888" s="537"/>
      <c r="P888" s="769"/>
      <c r="Q888" s="534"/>
      <c r="R888" s="537"/>
      <c r="S888" s="537"/>
      <c r="T888" s="537"/>
      <c r="V888" s="1068"/>
      <c r="W888" s="1069"/>
      <c r="X888" s="534"/>
      <c r="Y888" s="538"/>
      <c r="Z888" s="531">
        <f>ROUND(ROUND(ROUND(ROUND(ROUND(F841*K888,0)*O887,0),0)*W891,0)-X875,0)</f>
        <v>312</v>
      </c>
      <c r="AA888" s="539"/>
      <c r="AB888" s="533"/>
    </row>
    <row r="889" spans="1:28" ht="16.7" customHeight="1" x14ac:dyDescent="0.15">
      <c r="A889" s="520">
        <v>22</v>
      </c>
      <c r="B889" s="520" t="s">
        <v>21405</v>
      </c>
      <c r="C889" s="540" t="s">
        <v>21406</v>
      </c>
      <c r="D889" s="771"/>
      <c r="E889" s="542"/>
      <c r="F889" s="534"/>
      <c r="H889" s="541"/>
      <c r="I889" s="757"/>
      <c r="J889" s="525"/>
      <c r="K889" s="718"/>
      <c r="L889" s="774"/>
      <c r="M889" s="968" t="s">
        <v>19773</v>
      </c>
      <c r="N889" s="525" t="s">
        <v>1678</v>
      </c>
      <c r="O889" s="529">
        <v>0.5</v>
      </c>
      <c r="P889" s="769"/>
      <c r="Q889" s="534"/>
      <c r="R889" s="537"/>
      <c r="S889" s="537"/>
      <c r="T889" s="537"/>
      <c r="V889" s="1068"/>
      <c r="W889" s="1069"/>
      <c r="X889" s="534"/>
      <c r="Y889" s="538"/>
      <c r="Z889" s="531">
        <f>ROUND(ROUND(ROUND(F841*O889,0)*W891,0)-X875,0)</f>
        <v>228</v>
      </c>
      <c r="AA889" s="539"/>
      <c r="AB889" s="533"/>
    </row>
    <row r="890" spans="1:28" ht="16.7" customHeight="1" x14ac:dyDescent="0.15">
      <c r="A890" s="520">
        <v>22</v>
      </c>
      <c r="B890" s="520" t="s">
        <v>21407</v>
      </c>
      <c r="C890" s="540" t="s">
        <v>21408</v>
      </c>
      <c r="D890" s="771"/>
      <c r="E890" s="542"/>
      <c r="F890" s="534"/>
      <c r="H890" s="541"/>
      <c r="I890" s="770" t="s">
        <v>10418</v>
      </c>
      <c r="J890" s="525" t="s">
        <v>1678</v>
      </c>
      <c r="K890" s="718">
        <v>0.96499999999999997</v>
      </c>
      <c r="L890" s="774"/>
      <c r="M890" s="1065"/>
      <c r="N890" s="537"/>
      <c r="P890" s="769"/>
      <c r="Q890" s="534"/>
      <c r="R890" s="537"/>
      <c r="S890" s="537"/>
      <c r="T890" s="537"/>
      <c r="V890" s="1068"/>
      <c r="W890" s="1069"/>
      <c r="X890" s="534"/>
      <c r="Y890" s="538"/>
      <c r="Z890" s="531">
        <f>ROUND(ROUND(ROUND(ROUND(ROUND(F841*K890,0)*O889,0),0)*W891,0)-X875,0)</f>
        <v>220</v>
      </c>
      <c r="AA890" s="539"/>
      <c r="AB890" s="533"/>
    </row>
    <row r="891" spans="1:28" ht="16.7" customHeight="1" x14ac:dyDescent="0.15">
      <c r="A891" s="520">
        <v>22</v>
      </c>
      <c r="B891" s="520" t="s">
        <v>21409</v>
      </c>
      <c r="C891" s="540" t="s">
        <v>21410</v>
      </c>
      <c r="D891" s="771"/>
      <c r="E891" s="542"/>
      <c r="F891" s="534"/>
      <c r="H891" s="541"/>
      <c r="I891" s="757"/>
      <c r="J891" s="525"/>
      <c r="K891" s="718"/>
      <c r="L891" s="774"/>
      <c r="M891" s="1066" t="s">
        <v>19767</v>
      </c>
      <c r="N891" s="525" t="s">
        <v>1678</v>
      </c>
      <c r="O891" s="529">
        <v>0.7</v>
      </c>
      <c r="P891" s="1077" t="s">
        <v>10423</v>
      </c>
      <c r="Q891" s="936" t="s">
        <v>12821</v>
      </c>
      <c r="R891" s="1067"/>
      <c r="S891" s="1067"/>
      <c r="T891" s="1067"/>
      <c r="U891" s="981"/>
      <c r="V891" s="534" t="s">
        <v>1678</v>
      </c>
      <c r="W891" s="766">
        <v>0.99099999999999999</v>
      </c>
      <c r="X891" s="534"/>
      <c r="Y891" s="538"/>
      <c r="Z891" s="531">
        <f>ROUND(ROUND(ROUND(ROUND(F841*O891,0)*U893,0)*W891,0)-X875,0)</f>
        <v>156</v>
      </c>
      <c r="AA891" s="539"/>
      <c r="AB891" s="533"/>
    </row>
    <row r="892" spans="1:28" ht="16.7" customHeight="1" x14ac:dyDescent="0.15">
      <c r="A892" s="520">
        <v>22</v>
      </c>
      <c r="B892" s="520" t="s">
        <v>21411</v>
      </c>
      <c r="C892" s="540" t="s">
        <v>21412</v>
      </c>
      <c r="D892" s="771"/>
      <c r="E892" s="542"/>
      <c r="F892" s="534"/>
      <c r="H892" s="541"/>
      <c r="I892" s="770" t="s">
        <v>10418</v>
      </c>
      <c r="J892" s="525" t="s">
        <v>1678</v>
      </c>
      <c r="K892" s="718">
        <v>0.96499999999999997</v>
      </c>
      <c r="L892" s="774"/>
      <c r="M892" s="1065"/>
      <c r="N892" s="537"/>
      <c r="P892" s="1079"/>
      <c r="Q892" s="1068"/>
      <c r="R892" s="1069"/>
      <c r="S892" s="1069"/>
      <c r="T892" s="1069"/>
      <c r="U892" s="1070"/>
      <c r="V892" s="537"/>
      <c r="W892" s="537"/>
      <c r="X892" s="534"/>
      <c r="Y892" s="538"/>
      <c r="Z892" s="531">
        <f>ROUND(ROUND(ROUND(ROUND(ROUND(ROUND(F841*K892,0)*O891,0)*U893,0),0)*W891,0)-X875,0)</f>
        <v>151</v>
      </c>
      <c r="AA892" s="539"/>
      <c r="AB892" s="533"/>
    </row>
    <row r="893" spans="1:28" ht="16.7" customHeight="1" x14ac:dyDescent="0.15">
      <c r="A893" s="520">
        <v>22</v>
      </c>
      <c r="B893" s="520" t="s">
        <v>21413</v>
      </c>
      <c r="C893" s="540" t="s">
        <v>21414</v>
      </c>
      <c r="D893" s="771"/>
      <c r="E893" s="542"/>
      <c r="F893" s="534"/>
      <c r="H893" s="541"/>
      <c r="I893" s="757"/>
      <c r="J893" s="525"/>
      <c r="K893" s="718"/>
      <c r="L893" s="774"/>
      <c r="M893" s="968" t="s">
        <v>19773</v>
      </c>
      <c r="N893" s="525" t="s">
        <v>1678</v>
      </c>
      <c r="O893" s="529">
        <v>0.5</v>
      </c>
      <c r="P893" s="1022"/>
      <c r="Q893" s="772"/>
      <c r="R893" s="776"/>
      <c r="S893" s="776"/>
      <c r="T893" s="537" t="s">
        <v>1678</v>
      </c>
      <c r="U893" s="502">
        <v>0.5</v>
      </c>
      <c r="V893" s="534"/>
      <c r="W893" s="537"/>
      <c r="X893" s="534"/>
      <c r="Y893" s="538"/>
      <c r="Z893" s="531">
        <f>ROUND(ROUND(ROUND(ROUND(F841*O893,0)*U893,0)*W891,0)-X875,0)</f>
        <v>108</v>
      </c>
      <c r="AA893" s="539"/>
      <c r="AB893" s="533"/>
    </row>
    <row r="894" spans="1:28" ht="16.7" customHeight="1" x14ac:dyDescent="0.15">
      <c r="A894" s="520">
        <v>22</v>
      </c>
      <c r="B894" s="520" t="s">
        <v>21415</v>
      </c>
      <c r="C894" s="540" t="s">
        <v>21416</v>
      </c>
      <c r="D894" s="771"/>
      <c r="E894" s="542"/>
      <c r="F894" s="534"/>
      <c r="H894" s="541"/>
      <c r="I894" s="770" t="s">
        <v>10418</v>
      </c>
      <c r="J894" s="525" t="s">
        <v>1678</v>
      </c>
      <c r="K894" s="718">
        <v>0.96499999999999997</v>
      </c>
      <c r="L894" s="774"/>
      <c r="M894" s="1065"/>
      <c r="N894" s="537"/>
      <c r="P894" s="1022"/>
      <c r="Q894" s="772"/>
      <c r="R894" s="776"/>
      <c r="S894" s="776"/>
      <c r="T894" s="537"/>
      <c r="V894" s="534"/>
      <c r="W894" s="537"/>
      <c r="X894" s="534"/>
      <c r="Y894" s="538"/>
      <c r="Z894" s="531">
        <f>ROUND(ROUND(ROUND(ROUND(ROUND(ROUND(F841*K894,0)*O893,0),0)*U893,0)*W891,0)-X875,0)</f>
        <v>104</v>
      </c>
      <c r="AA894" s="539"/>
      <c r="AB894" s="533"/>
    </row>
    <row r="895" spans="1:28" ht="16.7" customHeight="1" x14ac:dyDescent="0.15">
      <c r="A895" s="520">
        <v>22</v>
      </c>
      <c r="B895" s="520" t="s">
        <v>21417</v>
      </c>
      <c r="C895" s="540" t="s">
        <v>21418</v>
      </c>
      <c r="D895" s="771"/>
      <c r="E895" s="542"/>
      <c r="F895" s="534"/>
      <c r="H895" s="541"/>
      <c r="I895" s="757"/>
      <c r="J895" s="525"/>
      <c r="K895" s="718"/>
      <c r="L895" s="774"/>
      <c r="M895" s="1066" t="s">
        <v>19767</v>
      </c>
      <c r="N895" s="525" t="s">
        <v>1678</v>
      </c>
      <c r="O895" s="529">
        <v>0.7</v>
      </c>
      <c r="P895" s="1079"/>
      <c r="Q895" s="936" t="s">
        <v>12830</v>
      </c>
      <c r="R895" s="1067"/>
      <c r="S895" s="1067"/>
      <c r="T895" s="1067"/>
      <c r="U895" s="981"/>
      <c r="V895" s="537"/>
      <c r="W895" s="537"/>
      <c r="X895" s="534"/>
      <c r="Y895" s="538"/>
      <c r="Z895" s="531">
        <f>ROUND(ROUND(ROUND(ROUND(F841*O895,0)*U897,0)*W891,0)-X875,0)</f>
        <v>223</v>
      </c>
      <c r="AA895" s="539"/>
      <c r="AB895" s="533"/>
    </row>
    <row r="896" spans="1:28" ht="16.7" customHeight="1" x14ac:dyDescent="0.15">
      <c r="A896" s="520">
        <v>22</v>
      </c>
      <c r="B896" s="520" t="s">
        <v>21419</v>
      </c>
      <c r="C896" s="540" t="s">
        <v>21420</v>
      </c>
      <c r="D896" s="771"/>
      <c r="E896" s="542"/>
      <c r="F896" s="534"/>
      <c r="H896" s="541"/>
      <c r="I896" s="770" t="s">
        <v>10418</v>
      </c>
      <c r="J896" s="525" t="s">
        <v>1678</v>
      </c>
      <c r="K896" s="718">
        <v>0.96499999999999997</v>
      </c>
      <c r="L896" s="774"/>
      <c r="M896" s="1065"/>
      <c r="N896" s="537"/>
      <c r="P896" s="1079"/>
      <c r="Q896" s="1068"/>
      <c r="R896" s="1069"/>
      <c r="S896" s="1069"/>
      <c r="T896" s="1069"/>
      <c r="U896" s="1070"/>
      <c r="V896" s="537"/>
      <c r="W896" s="537"/>
      <c r="X896" s="534"/>
      <c r="Y896" s="538"/>
      <c r="Z896" s="531">
        <f>ROUND(ROUND(ROUND(ROUND(ROUND(ROUND(F841*K896,0)*O895,0)*U897,0),0)*W891,0)-X875,0)</f>
        <v>215</v>
      </c>
      <c r="AA896" s="539"/>
      <c r="AB896" s="533"/>
    </row>
    <row r="897" spans="1:28" ht="16.7" customHeight="1" x14ac:dyDescent="0.15">
      <c r="A897" s="520">
        <v>22</v>
      </c>
      <c r="B897" s="520" t="s">
        <v>21421</v>
      </c>
      <c r="C897" s="540" t="s">
        <v>21422</v>
      </c>
      <c r="D897" s="771"/>
      <c r="E897" s="542"/>
      <c r="F897" s="534"/>
      <c r="H897" s="541"/>
      <c r="I897" s="757"/>
      <c r="J897" s="525"/>
      <c r="K897" s="718"/>
      <c r="L897" s="774"/>
      <c r="M897" s="968" t="s">
        <v>19773</v>
      </c>
      <c r="N897" s="525" t="s">
        <v>1678</v>
      </c>
      <c r="O897" s="529">
        <v>0.5</v>
      </c>
      <c r="P897" s="1022"/>
      <c r="Q897" s="772"/>
      <c r="R897" s="776"/>
      <c r="S897" s="776"/>
      <c r="T897" s="537" t="s">
        <v>1678</v>
      </c>
      <c r="U897" s="502">
        <v>0.7</v>
      </c>
      <c r="V897" s="534"/>
      <c r="W897" s="537"/>
      <c r="X897" s="534"/>
      <c r="Y897" s="538"/>
      <c r="Z897" s="531">
        <f>ROUND(ROUND(ROUND(ROUND(F841*O897,0)*U897,0)*W891,0)-X875,0)</f>
        <v>155</v>
      </c>
      <c r="AA897" s="539"/>
      <c r="AB897" s="533"/>
    </row>
    <row r="898" spans="1:28" ht="16.7" customHeight="1" x14ac:dyDescent="0.15">
      <c r="A898" s="520">
        <v>22</v>
      </c>
      <c r="B898" s="520" t="s">
        <v>21423</v>
      </c>
      <c r="C898" s="540" t="s">
        <v>21424</v>
      </c>
      <c r="D898" s="771"/>
      <c r="E898" s="542"/>
      <c r="F898" s="534"/>
      <c r="H898" s="541"/>
      <c r="I898" s="770" t="s">
        <v>10418</v>
      </c>
      <c r="J898" s="525" t="s">
        <v>1678</v>
      </c>
      <c r="K898" s="718">
        <v>0.96499999999999997</v>
      </c>
      <c r="L898" s="774"/>
      <c r="M898" s="1065"/>
      <c r="N898" s="537"/>
      <c r="P898" s="1022"/>
      <c r="Q898" s="772"/>
      <c r="R898" s="776"/>
      <c r="S898" s="776"/>
      <c r="T898" s="537"/>
      <c r="V898" s="534"/>
      <c r="W898" s="537"/>
      <c r="X898" s="534"/>
      <c r="Y898" s="538"/>
      <c r="Z898" s="531">
        <f>ROUND(ROUND(ROUND(ROUND(ROUND(ROUND(F841*K898,0)*O897,0),0)*U897,0)*W891,0)-X875,0)</f>
        <v>151</v>
      </c>
      <c r="AA898" s="539"/>
      <c r="AB898" s="533"/>
    </row>
    <row r="899" spans="1:28" ht="16.7" customHeight="1" x14ac:dyDescent="0.15">
      <c r="A899" s="520">
        <v>22</v>
      </c>
      <c r="B899" s="520" t="s">
        <v>21425</v>
      </c>
      <c r="C899" s="540" t="s">
        <v>21426</v>
      </c>
      <c r="D899" s="771"/>
      <c r="E899" s="542"/>
      <c r="F899" s="534"/>
      <c r="H899" s="541"/>
      <c r="I899" s="757"/>
      <c r="J899" s="525"/>
      <c r="K899" s="718"/>
      <c r="L899" s="774"/>
      <c r="M899" s="1066" t="s">
        <v>19767</v>
      </c>
      <c r="N899" s="525" t="s">
        <v>1678</v>
      </c>
      <c r="O899" s="529">
        <v>0.7</v>
      </c>
      <c r="P899" s="1077" t="s">
        <v>14959</v>
      </c>
      <c r="Q899" s="936" t="s">
        <v>12840</v>
      </c>
      <c r="R899" s="1067"/>
      <c r="S899" s="1067"/>
      <c r="T899" s="1067"/>
      <c r="U899" s="981"/>
      <c r="V899" s="537"/>
      <c r="W899" s="537"/>
      <c r="X899" s="534"/>
      <c r="Y899" s="538"/>
      <c r="Z899" s="531">
        <f>ROUND(ROUND(ROUND(ROUND(F841*O899,0)*U901,0)*W891,0)-X875,0)</f>
        <v>223</v>
      </c>
      <c r="AA899" s="539"/>
      <c r="AB899" s="533"/>
    </row>
    <row r="900" spans="1:28" ht="16.7" customHeight="1" x14ac:dyDescent="0.15">
      <c r="A900" s="520">
        <v>22</v>
      </c>
      <c r="B900" s="520" t="s">
        <v>21427</v>
      </c>
      <c r="C900" s="540" t="s">
        <v>21428</v>
      </c>
      <c r="D900" s="771"/>
      <c r="E900" s="542"/>
      <c r="F900" s="534"/>
      <c r="H900" s="541"/>
      <c r="I900" s="770" t="s">
        <v>10418</v>
      </c>
      <c r="J900" s="525" t="s">
        <v>1678</v>
      </c>
      <c r="K900" s="718">
        <v>0.96499999999999997</v>
      </c>
      <c r="L900" s="774"/>
      <c r="M900" s="1065"/>
      <c r="N900" s="537"/>
      <c r="P900" s="1079"/>
      <c r="Q900" s="1068"/>
      <c r="R900" s="1069"/>
      <c r="S900" s="1069"/>
      <c r="T900" s="1069"/>
      <c r="U900" s="1070"/>
      <c r="V900" s="537"/>
      <c r="W900" s="537"/>
      <c r="X900" s="534"/>
      <c r="Y900" s="538"/>
      <c r="Z900" s="531">
        <f>ROUND(ROUND(ROUND(ROUND(ROUND(ROUND(F841*K900,0)*O899,0)*U901,0),0)*W891,0)-X875,0)</f>
        <v>215</v>
      </c>
      <c r="AA900" s="539"/>
      <c r="AB900" s="533"/>
    </row>
    <row r="901" spans="1:28" ht="16.7" customHeight="1" x14ac:dyDescent="0.15">
      <c r="A901" s="520">
        <v>22</v>
      </c>
      <c r="B901" s="520" t="s">
        <v>21429</v>
      </c>
      <c r="C901" s="540" t="s">
        <v>21430</v>
      </c>
      <c r="D901" s="771"/>
      <c r="E901" s="542"/>
      <c r="F901" s="534"/>
      <c r="H901" s="541"/>
      <c r="I901" s="757"/>
      <c r="J901" s="525"/>
      <c r="K901" s="718"/>
      <c r="L901" s="774"/>
      <c r="M901" s="968" t="s">
        <v>19773</v>
      </c>
      <c r="N901" s="525" t="s">
        <v>1678</v>
      </c>
      <c r="O901" s="529">
        <v>0.5</v>
      </c>
      <c r="P901" s="1022"/>
      <c r="Q901" s="772"/>
      <c r="R901" s="776"/>
      <c r="S901" s="776"/>
      <c r="T901" s="537" t="s">
        <v>1678</v>
      </c>
      <c r="U901" s="502">
        <v>0.7</v>
      </c>
      <c r="V901" s="534"/>
      <c r="W901" s="537"/>
      <c r="X901" s="534"/>
      <c r="Y901" s="538"/>
      <c r="Z901" s="531">
        <f>ROUND(ROUND(ROUND(ROUND(F841*O901,0)*U901,0)*W891,0)-X875,0)</f>
        <v>155</v>
      </c>
      <c r="AA901" s="539"/>
      <c r="AB901" s="533"/>
    </row>
    <row r="902" spans="1:28" ht="16.7" customHeight="1" x14ac:dyDescent="0.15">
      <c r="A902" s="520">
        <v>22</v>
      </c>
      <c r="B902" s="520" t="s">
        <v>21431</v>
      </c>
      <c r="C902" s="540" t="s">
        <v>21432</v>
      </c>
      <c r="D902" s="777"/>
      <c r="E902" s="557"/>
      <c r="F902" s="550"/>
      <c r="G902" s="650"/>
      <c r="H902" s="558"/>
      <c r="I902" s="778" t="s">
        <v>10418</v>
      </c>
      <c r="J902" s="526" t="s">
        <v>1678</v>
      </c>
      <c r="K902" s="575">
        <v>0.96499999999999997</v>
      </c>
      <c r="L902" s="779"/>
      <c r="M902" s="1083"/>
      <c r="N902" s="544"/>
      <c r="O902" s="548"/>
      <c r="P902" s="1023"/>
      <c r="Q902" s="780"/>
      <c r="R902" s="781"/>
      <c r="S902" s="781"/>
      <c r="T902" s="544"/>
      <c r="U902" s="548"/>
      <c r="V902" s="550"/>
      <c r="W902" s="544"/>
      <c r="X902" s="550"/>
      <c r="Y902" s="553"/>
      <c r="Z902" s="531">
        <f>ROUND(ROUND(ROUND(ROUND(ROUND(ROUND(F841*K902,0)*O901,0),0)*U901,0)*W891,0)-X875,0)</f>
        <v>151</v>
      </c>
      <c r="AA902" s="559"/>
      <c r="AB902" s="533"/>
    </row>
    <row r="903" spans="1:28" ht="16.7" customHeight="1" x14ac:dyDescent="0.15">
      <c r="A903" s="520">
        <v>22</v>
      </c>
      <c r="B903" s="520" t="s">
        <v>21433</v>
      </c>
      <c r="C903" s="540" t="s">
        <v>21434</v>
      </c>
      <c r="D903" s="1080" t="s">
        <v>12810</v>
      </c>
      <c r="E903" s="945" t="s">
        <v>20986</v>
      </c>
      <c r="F903" s="947" t="s">
        <v>13104</v>
      </c>
      <c r="G903" s="947"/>
      <c r="H903" s="941"/>
      <c r="I903" s="757"/>
      <c r="J903" s="525"/>
      <c r="K903" s="718"/>
      <c r="L903" s="1074" t="s">
        <v>19766</v>
      </c>
      <c r="M903" s="1066" t="s">
        <v>19767</v>
      </c>
      <c r="N903" s="525" t="s">
        <v>1678</v>
      </c>
      <c r="O903" s="529">
        <v>0.7</v>
      </c>
      <c r="P903" s="767"/>
      <c r="Q903" s="522"/>
      <c r="R903" s="525"/>
      <c r="S903" s="525"/>
      <c r="T903" s="525"/>
      <c r="U903" s="529"/>
      <c r="V903" s="522"/>
      <c r="W903" s="525"/>
      <c r="X903" s="522"/>
      <c r="Y903" s="530"/>
      <c r="Z903" s="531">
        <f>ROUND(F905*O903,0)</f>
        <v>304</v>
      </c>
      <c r="AA903" s="532"/>
      <c r="AB903" s="533"/>
    </row>
    <row r="904" spans="1:28" ht="16.7" customHeight="1" x14ac:dyDescent="0.15">
      <c r="A904" s="520">
        <v>22</v>
      </c>
      <c r="B904" s="520" t="s">
        <v>21435</v>
      </c>
      <c r="C904" s="540" t="s">
        <v>21436</v>
      </c>
      <c r="D904" s="1081"/>
      <c r="E904" s="1053"/>
      <c r="F904" s="1069"/>
      <c r="G904" s="1069"/>
      <c r="H904" s="1070"/>
      <c r="I904" s="770" t="s">
        <v>10418</v>
      </c>
      <c r="J904" s="525" t="s">
        <v>1678</v>
      </c>
      <c r="K904" s="718">
        <v>0.96499999999999997</v>
      </c>
      <c r="L904" s="1084"/>
      <c r="M904" s="1065"/>
      <c r="N904" s="537"/>
      <c r="P904" s="769"/>
      <c r="Q904" s="534"/>
      <c r="R904" s="537"/>
      <c r="S904" s="537"/>
      <c r="T904" s="537"/>
      <c r="V904" s="534"/>
      <c r="W904" s="537"/>
      <c r="X904" s="534"/>
      <c r="Y904" s="538"/>
      <c r="Z904" s="531">
        <f>ROUND(ROUND(ROUND(F905*K904,0)*O903,0),0)</f>
        <v>293</v>
      </c>
      <c r="AA904" s="539"/>
      <c r="AB904" s="533"/>
    </row>
    <row r="905" spans="1:28" ht="16.7" customHeight="1" x14ac:dyDescent="0.15">
      <c r="A905" s="520">
        <v>22</v>
      </c>
      <c r="B905" s="520" t="s">
        <v>21437</v>
      </c>
      <c r="C905" s="540" t="s">
        <v>21438</v>
      </c>
      <c r="D905" s="1082"/>
      <c r="E905" s="1053"/>
      <c r="F905" s="1035">
        <f>'6生活介護(基本)'!F1353</f>
        <v>434</v>
      </c>
      <c r="G905" s="1035"/>
      <c r="H905" s="541" t="s">
        <v>9</v>
      </c>
      <c r="I905" s="757"/>
      <c r="J905" s="525"/>
      <c r="K905" s="718"/>
      <c r="L905" s="1084"/>
      <c r="M905" s="968" t="s">
        <v>19773</v>
      </c>
      <c r="N905" s="525" t="s">
        <v>1678</v>
      </c>
      <c r="O905" s="529">
        <v>0.5</v>
      </c>
      <c r="P905" s="769"/>
      <c r="Q905" s="534"/>
      <c r="R905" s="537"/>
      <c r="S905" s="537"/>
      <c r="T905" s="537"/>
      <c r="V905" s="534"/>
      <c r="W905" s="537"/>
      <c r="X905" s="534"/>
      <c r="Y905" s="538"/>
      <c r="Z905" s="531">
        <f>ROUND(F905*O905,0)</f>
        <v>217</v>
      </c>
      <c r="AA905" s="539"/>
      <c r="AB905" s="533"/>
    </row>
    <row r="906" spans="1:28" ht="16.7" customHeight="1" x14ac:dyDescent="0.15">
      <c r="A906" s="520">
        <v>22</v>
      </c>
      <c r="B906" s="520" t="s">
        <v>21439</v>
      </c>
      <c r="C906" s="540" t="s">
        <v>21440</v>
      </c>
      <c r="D906" s="1082"/>
      <c r="E906" s="1053"/>
      <c r="F906" s="537"/>
      <c r="H906" s="541"/>
      <c r="I906" s="770" t="s">
        <v>10418</v>
      </c>
      <c r="J906" s="525" t="s">
        <v>1678</v>
      </c>
      <c r="K906" s="718">
        <v>0.96499999999999997</v>
      </c>
      <c r="L906" s="1084"/>
      <c r="M906" s="1065"/>
      <c r="N906" s="537"/>
      <c r="P906" s="769"/>
      <c r="Q906" s="534"/>
      <c r="R906" s="537"/>
      <c r="S906" s="537"/>
      <c r="T906" s="537"/>
      <c r="V906" s="534"/>
      <c r="W906" s="537"/>
      <c r="X906" s="534"/>
      <c r="Y906" s="538"/>
      <c r="Z906" s="531">
        <f>ROUND(ROUND(ROUND(F905*K906,0)*O905,0),0)</f>
        <v>210</v>
      </c>
      <c r="AA906" s="539"/>
      <c r="AB906" s="533"/>
    </row>
    <row r="907" spans="1:28" ht="16.7" customHeight="1" x14ac:dyDescent="0.15">
      <c r="A907" s="520">
        <v>22</v>
      </c>
      <c r="B907" s="520" t="s">
        <v>21441</v>
      </c>
      <c r="C907" s="540" t="s">
        <v>21442</v>
      </c>
      <c r="D907" s="1082"/>
      <c r="E907" s="1053"/>
      <c r="F907" s="537"/>
      <c r="H907" s="541"/>
      <c r="I907" s="757"/>
      <c r="J907" s="525"/>
      <c r="K907" s="718"/>
      <c r="L907" s="1084"/>
      <c r="M907" s="1066" t="s">
        <v>19767</v>
      </c>
      <c r="N907" s="525" t="s">
        <v>1678</v>
      </c>
      <c r="O907" s="529">
        <v>0.7</v>
      </c>
      <c r="P907" s="1077" t="s">
        <v>10423</v>
      </c>
      <c r="Q907" s="936" t="s">
        <v>12821</v>
      </c>
      <c r="R907" s="1067"/>
      <c r="S907" s="1067"/>
      <c r="T907" s="1067"/>
      <c r="U907" s="981"/>
      <c r="V907" s="537"/>
      <c r="W907" s="537"/>
      <c r="X907" s="534"/>
      <c r="Y907" s="538"/>
      <c r="Z907" s="531">
        <f>ROUND(ROUND(F905*O907,0)*U909,0)</f>
        <v>152</v>
      </c>
      <c r="AA907" s="539"/>
      <c r="AB907" s="533"/>
    </row>
    <row r="908" spans="1:28" ht="16.7" customHeight="1" x14ac:dyDescent="0.15">
      <c r="A908" s="520">
        <v>22</v>
      </c>
      <c r="B908" s="520" t="s">
        <v>21443</v>
      </c>
      <c r="C908" s="540" t="s">
        <v>21444</v>
      </c>
      <c r="D908" s="1082"/>
      <c r="E908" s="1053"/>
      <c r="F908" s="537"/>
      <c r="H908" s="541"/>
      <c r="I908" s="770" t="s">
        <v>10418</v>
      </c>
      <c r="J908" s="525" t="s">
        <v>1678</v>
      </c>
      <c r="K908" s="718">
        <v>0.96499999999999997</v>
      </c>
      <c r="L908" s="1084"/>
      <c r="M908" s="1065"/>
      <c r="N908" s="537"/>
      <c r="P908" s="1079"/>
      <c r="Q908" s="1068"/>
      <c r="R908" s="1069"/>
      <c r="S908" s="1069"/>
      <c r="T908" s="1069"/>
      <c r="U908" s="1070"/>
      <c r="V908" s="537"/>
      <c r="W908" s="537"/>
      <c r="X908" s="534"/>
      <c r="Y908" s="538"/>
      <c r="Z908" s="531">
        <f>ROUND(ROUND(ROUND(ROUND(F905*K908,0)*O907,0)*U909,0),0)</f>
        <v>147</v>
      </c>
      <c r="AA908" s="539"/>
      <c r="AB908" s="533"/>
    </row>
    <row r="909" spans="1:28" ht="16.7" customHeight="1" x14ac:dyDescent="0.15">
      <c r="A909" s="520">
        <v>22</v>
      </c>
      <c r="B909" s="520" t="s">
        <v>21445</v>
      </c>
      <c r="C909" s="540" t="s">
        <v>21446</v>
      </c>
      <c r="D909" s="771"/>
      <c r="E909" s="542"/>
      <c r="F909" s="534"/>
      <c r="H909" s="541"/>
      <c r="I909" s="757"/>
      <c r="J909" s="525"/>
      <c r="K909" s="718"/>
      <c r="L909" s="1084"/>
      <c r="M909" s="968" t="s">
        <v>19773</v>
      </c>
      <c r="N909" s="525" t="s">
        <v>1678</v>
      </c>
      <c r="O909" s="529">
        <v>0.5</v>
      </c>
      <c r="P909" s="1022"/>
      <c r="Q909" s="772"/>
      <c r="R909" s="776"/>
      <c r="S909" s="776"/>
      <c r="T909" s="537" t="s">
        <v>1678</v>
      </c>
      <c r="U909" s="502">
        <v>0.5</v>
      </c>
      <c r="V909" s="534"/>
      <c r="W909" s="537"/>
      <c r="X909" s="534"/>
      <c r="Y909" s="538"/>
      <c r="Z909" s="531">
        <f>ROUND(ROUND(F905*O909,0)*U909,0)</f>
        <v>109</v>
      </c>
      <c r="AA909" s="539"/>
      <c r="AB909" s="533"/>
    </row>
    <row r="910" spans="1:28" ht="16.7" customHeight="1" x14ac:dyDescent="0.15">
      <c r="A910" s="520">
        <v>22</v>
      </c>
      <c r="B910" s="520" t="s">
        <v>21447</v>
      </c>
      <c r="C910" s="540" t="s">
        <v>21448</v>
      </c>
      <c r="D910" s="771"/>
      <c r="E910" s="542"/>
      <c r="F910" s="534"/>
      <c r="H910" s="541"/>
      <c r="I910" s="770" t="s">
        <v>10418</v>
      </c>
      <c r="J910" s="525" t="s">
        <v>1678</v>
      </c>
      <c r="K910" s="718">
        <v>0.96499999999999997</v>
      </c>
      <c r="L910" s="1084"/>
      <c r="M910" s="1065"/>
      <c r="N910" s="537"/>
      <c r="P910" s="1022"/>
      <c r="Q910" s="772"/>
      <c r="R910" s="776"/>
      <c r="S910" s="776"/>
      <c r="T910" s="537"/>
      <c r="V910" s="534"/>
      <c r="W910" s="537"/>
      <c r="X910" s="534"/>
      <c r="Y910" s="538"/>
      <c r="Z910" s="531">
        <f>ROUND(ROUND(ROUND(ROUND(F905*K910,0)*O909,0),0)*U909,0)</f>
        <v>105</v>
      </c>
      <c r="AA910" s="539"/>
      <c r="AB910" s="533"/>
    </row>
    <row r="911" spans="1:28" ht="16.7" customHeight="1" x14ac:dyDescent="0.15">
      <c r="A911" s="520">
        <v>22</v>
      </c>
      <c r="B911" s="520" t="s">
        <v>21449</v>
      </c>
      <c r="C911" s="540" t="s">
        <v>21450</v>
      </c>
      <c r="D911" s="771"/>
      <c r="E911" s="542"/>
      <c r="F911" s="534"/>
      <c r="H911" s="541"/>
      <c r="I911" s="757"/>
      <c r="J911" s="525"/>
      <c r="K911" s="718"/>
      <c r="L911" s="1084"/>
      <c r="M911" s="1066" t="s">
        <v>19767</v>
      </c>
      <c r="N911" s="525" t="s">
        <v>1678</v>
      </c>
      <c r="O911" s="529">
        <v>0.7</v>
      </c>
      <c r="P911" s="1079"/>
      <c r="Q911" s="936" t="s">
        <v>12830</v>
      </c>
      <c r="R911" s="1067"/>
      <c r="S911" s="1067"/>
      <c r="T911" s="1067"/>
      <c r="U911" s="981"/>
      <c r="V911" s="537"/>
      <c r="W911" s="537"/>
      <c r="X911" s="534"/>
      <c r="Y911" s="538"/>
      <c r="Z911" s="531">
        <f>ROUND(ROUND(F905*O911,0)*U913,0)</f>
        <v>213</v>
      </c>
      <c r="AA911" s="539"/>
      <c r="AB911" s="533"/>
    </row>
    <row r="912" spans="1:28" ht="16.7" customHeight="1" x14ac:dyDescent="0.15">
      <c r="A912" s="520">
        <v>22</v>
      </c>
      <c r="B912" s="520" t="s">
        <v>21451</v>
      </c>
      <c r="C912" s="540" t="s">
        <v>21452</v>
      </c>
      <c r="D912" s="771"/>
      <c r="E912" s="542"/>
      <c r="F912" s="534"/>
      <c r="H912" s="541"/>
      <c r="I912" s="770" t="s">
        <v>10418</v>
      </c>
      <c r="J912" s="525" t="s">
        <v>1678</v>
      </c>
      <c r="K912" s="718">
        <v>0.96499999999999997</v>
      </c>
      <c r="L912" s="1084"/>
      <c r="M912" s="1065"/>
      <c r="N912" s="537"/>
      <c r="P912" s="1079"/>
      <c r="Q912" s="1068"/>
      <c r="R912" s="1069"/>
      <c r="S912" s="1069"/>
      <c r="T912" s="1069"/>
      <c r="U912" s="1070"/>
      <c r="V912" s="537"/>
      <c r="W912" s="537"/>
      <c r="X912" s="534"/>
      <c r="Y912" s="538"/>
      <c r="Z912" s="531">
        <f>ROUND(ROUND(ROUND(ROUND(F905*K912,0)*O911,0)*U913,0),0)</f>
        <v>205</v>
      </c>
      <c r="AA912" s="539"/>
      <c r="AB912" s="533"/>
    </row>
    <row r="913" spans="1:28" ht="16.7" customHeight="1" x14ac:dyDescent="0.15">
      <c r="A913" s="520">
        <v>22</v>
      </c>
      <c r="B913" s="520" t="s">
        <v>21453</v>
      </c>
      <c r="C913" s="540" t="s">
        <v>21454</v>
      </c>
      <c r="D913" s="771"/>
      <c r="E913" s="542"/>
      <c r="F913" s="534"/>
      <c r="H913" s="541"/>
      <c r="I913" s="757"/>
      <c r="J913" s="525"/>
      <c r="K913" s="718"/>
      <c r="L913" s="1084"/>
      <c r="M913" s="968" t="s">
        <v>19773</v>
      </c>
      <c r="N913" s="525" t="s">
        <v>1678</v>
      </c>
      <c r="O913" s="529">
        <v>0.5</v>
      </c>
      <c r="P913" s="1022"/>
      <c r="Q913" s="772"/>
      <c r="R913" s="776"/>
      <c r="S913" s="776"/>
      <c r="T913" s="537" t="s">
        <v>1678</v>
      </c>
      <c r="U913" s="502">
        <v>0.7</v>
      </c>
      <c r="V913" s="534"/>
      <c r="W913" s="537"/>
      <c r="X913" s="534"/>
      <c r="Y913" s="538"/>
      <c r="Z913" s="531">
        <f>ROUND(ROUND(F905*O913,0)*U913,0)</f>
        <v>152</v>
      </c>
      <c r="AA913" s="539"/>
      <c r="AB913" s="533"/>
    </row>
    <row r="914" spans="1:28" ht="16.7" customHeight="1" x14ac:dyDescent="0.15">
      <c r="A914" s="520">
        <v>22</v>
      </c>
      <c r="B914" s="520" t="s">
        <v>21455</v>
      </c>
      <c r="C914" s="540" t="s">
        <v>21456</v>
      </c>
      <c r="D914" s="771"/>
      <c r="E914" s="542"/>
      <c r="F914" s="534"/>
      <c r="H914" s="541"/>
      <c r="I914" s="770" t="s">
        <v>10418</v>
      </c>
      <c r="J914" s="525" t="s">
        <v>1678</v>
      </c>
      <c r="K914" s="718">
        <v>0.96499999999999997</v>
      </c>
      <c r="L914" s="1084"/>
      <c r="M914" s="1065"/>
      <c r="N914" s="537"/>
      <c r="P914" s="1022"/>
      <c r="Q914" s="772"/>
      <c r="R914" s="776"/>
      <c r="S914" s="776"/>
      <c r="T914" s="537"/>
      <c r="V914" s="534"/>
      <c r="W914" s="537"/>
      <c r="X914" s="534"/>
      <c r="Y914" s="538"/>
      <c r="Z914" s="531">
        <f>ROUND(ROUND(ROUND(ROUND(F905*K914,0)*O913,0),0)*U913,0)</f>
        <v>147</v>
      </c>
      <c r="AA914" s="539"/>
      <c r="AB914" s="533"/>
    </row>
    <row r="915" spans="1:28" ht="16.7" customHeight="1" x14ac:dyDescent="0.15">
      <c r="A915" s="520">
        <v>22</v>
      </c>
      <c r="B915" s="520" t="s">
        <v>21457</v>
      </c>
      <c r="C915" s="540" t="s">
        <v>21458</v>
      </c>
      <c r="D915" s="771"/>
      <c r="E915" s="542"/>
      <c r="F915" s="534"/>
      <c r="H915" s="541"/>
      <c r="I915" s="757"/>
      <c r="J915" s="525"/>
      <c r="K915" s="718"/>
      <c r="L915" s="1084"/>
      <c r="M915" s="1066" t="s">
        <v>19767</v>
      </c>
      <c r="N915" s="525" t="s">
        <v>1678</v>
      </c>
      <c r="O915" s="529">
        <v>0.7</v>
      </c>
      <c r="P915" s="1077" t="s">
        <v>14959</v>
      </c>
      <c r="Q915" s="936" t="s">
        <v>12840</v>
      </c>
      <c r="R915" s="1067"/>
      <c r="S915" s="1067"/>
      <c r="T915" s="1067"/>
      <c r="U915" s="981"/>
      <c r="V915" s="537"/>
      <c r="W915" s="537"/>
      <c r="X915" s="534"/>
      <c r="Y915" s="538"/>
      <c r="Z915" s="531">
        <f>ROUND(ROUND(F905*O915,0)*U917,0)</f>
        <v>213</v>
      </c>
      <c r="AA915" s="539"/>
      <c r="AB915" s="533"/>
    </row>
    <row r="916" spans="1:28" ht="16.7" customHeight="1" x14ac:dyDescent="0.15">
      <c r="A916" s="520">
        <v>22</v>
      </c>
      <c r="B916" s="520" t="s">
        <v>21459</v>
      </c>
      <c r="C916" s="540" t="s">
        <v>21460</v>
      </c>
      <c r="D916" s="771"/>
      <c r="E916" s="542"/>
      <c r="F916" s="534"/>
      <c r="H916" s="541"/>
      <c r="I916" s="770" t="s">
        <v>10418</v>
      </c>
      <c r="J916" s="525" t="s">
        <v>1678</v>
      </c>
      <c r="K916" s="718">
        <v>0.96499999999999997</v>
      </c>
      <c r="L916" s="1084"/>
      <c r="M916" s="1065"/>
      <c r="N916" s="537"/>
      <c r="P916" s="1079"/>
      <c r="Q916" s="1068"/>
      <c r="R916" s="1069"/>
      <c r="S916" s="1069"/>
      <c r="T916" s="1069"/>
      <c r="U916" s="1070"/>
      <c r="V916" s="537"/>
      <c r="W916" s="537"/>
      <c r="X916" s="534"/>
      <c r="Y916" s="538"/>
      <c r="Z916" s="531">
        <f>ROUND(ROUND(ROUND(ROUND(F905*K916,0)*O915,0)*U917,0),0)</f>
        <v>205</v>
      </c>
      <c r="AA916" s="539"/>
      <c r="AB916" s="533"/>
    </row>
    <row r="917" spans="1:28" ht="16.7" customHeight="1" x14ac:dyDescent="0.15">
      <c r="A917" s="520">
        <v>22</v>
      </c>
      <c r="B917" s="520" t="s">
        <v>21461</v>
      </c>
      <c r="C917" s="540" t="s">
        <v>21462</v>
      </c>
      <c r="D917" s="771"/>
      <c r="E917" s="542"/>
      <c r="F917" s="534"/>
      <c r="H917" s="541"/>
      <c r="I917" s="757"/>
      <c r="J917" s="525"/>
      <c r="K917" s="718"/>
      <c r="L917" s="1084"/>
      <c r="M917" s="968" t="s">
        <v>19773</v>
      </c>
      <c r="N917" s="525" t="s">
        <v>1678</v>
      </c>
      <c r="O917" s="529">
        <v>0.5</v>
      </c>
      <c r="P917" s="1022"/>
      <c r="Q917" s="772"/>
      <c r="R917" s="776"/>
      <c r="S917" s="776"/>
      <c r="T917" s="537" t="s">
        <v>1678</v>
      </c>
      <c r="U917" s="502">
        <v>0.7</v>
      </c>
      <c r="V917" s="534"/>
      <c r="W917" s="537"/>
      <c r="X917" s="534"/>
      <c r="Y917" s="538"/>
      <c r="Z917" s="531">
        <f>ROUND(ROUND(F905*O917,0)*U917,0)</f>
        <v>152</v>
      </c>
      <c r="AA917" s="539"/>
      <c r="AB917" s="533"/>
    </row>
    <row r="918" spans="1:28" ht="16.7" customHeight="1" x14ac:dyDescent="0.15">
      <c r="A918" s="520">
        <v>22</v>
      </c>
      <c r="B918" s="520" t="s">
        <v>21463</v>
      </c>
      <c r="C918" s="540" t="s">
        <v>21464</v>
      </c>
      <c r="D918" s="771"/>
      <c r="E918" s="542"/>
      <c r="F918" s="534"/>
      <c r="H918" s="541"/>
      <c r="I918" s="770" t="s">
        <v>10418</v>
      </c>
      <c r="J918" s="525" t="s">
        <v>1678</v>
      </c>
      <c r="K918" s="718">
        <v>0.96499999999999997</v>
      </c>
      <c r="L918" s="1084"/>
      <c r="M918" s="1065"/>
      <c r="N918" s="537"/>
      <c r="P918" s="1022"/>
      <c r="Q918" s="772"/>
      <c r="R918" s="776"/>
      <c r="S918" s="776"/>
      <c r="T918" s="537"/>
      <c r="V918" s="534"/>
      <c r="W918" s="537"/>
      <c r="X918" s="534"/>
      <c r="Y918" s="538"/>
      <c r="Z918" s="531">
        <f>ROUND(ROUND(ROUND(ROUND(F905*K918,0)*O917,0),0)*U917,0)</f>
        <v>147</v>
      </c>
      <c r="AA918" s="539"/>
      <c r="AB918" s="533"/>
    </row>
    <row r="919" spans="1:28" ht="16.7" customHeight="1" x14ac:dyDescent="0.15">
      <c r="A919" s="520">
        <v>22</v>
      </c>
      <c r="B919" s="520" t="s">
        <v>21465</v>
      </c>
      <c r="C919" s="540" t="s">
        <v>21466</v>
      </c>
      <c r="D919" s="771"/>
      <c r="E919" s="542"/>
      <c r="F919" s="534"/>
      <c r="H919" s="541"/>
      <c r="I919" s="757"/>
      <c r="J919" s="525"/>
      <c r="K919" s="718"/>
      <c r="L919" s="774"/>
      <c r="M919" s="1066" t="s">
        <v>19767</v>
      </c>
      <c r="N919" s="525" t="s">
        <v>1678</v>
      </c>
      <c r="O919" s="529">
        <v>0.7</v>
      </c>
      <c r="P919" s="767"/>
      <c r="Q919" s="522"/>
      <c r="R919" s="525"/>
      <c r="S919" s="525"/>
      <c r="T919" s="525"/>
      <c r="U919" s="529"/>
      <c r="V919" s="936" t="s">
        <v>11906</v>
      </c>
      <c r="W919" s="947"/>
      <c r="X919" s="534"/>
      <c r="Y919" s="538"/>
      <c r="Z919" s="531">
        <f>ROUND(ROUND(F905*O919,0)*W923,0)</f>
        <v>301</v>
      </c>
      <c r="AA919" s="539"/>
      <c r="AB919" s="533"/>
    </row>
    <row r="920" spans="1:28" ht="16.7" customHeight="1" x14ac:dyDescent="0.15">
      <c r="A920" s="520">
        <v>22</v>
      </c>
      <c r="B920" s="520" t="s">
        <v>21467</v>
      </c>
      <c r="C920" s="540" t="s">
        <v>21468</v>
      </c>
      <c r="D920" s="771"/>
      <c r="E920" s="542"/>
      <c r="F920" s="534"/>
      <c r="H920" s="541"/>
      <c r="I920" s="770" t="s">
        <v>10418</v>
      </c>
      <c r="J920" s="525" t="s">
        <v>1678</v>
      </c>
      <c r="K920" s="718">
        <v>0.96499999999999997</v>
      </c>
      <c r="L920" s="774"/>
      <c r="M920" s="1065"/>
      <c r="N920" s="537"/>
      <c r="P920" s="769"/>
      <c r="Q920" s="534"/>
      <c r="R920" s="537"/>
      <c r="S920" s="537"/>
      <c r="T920" s="537"/>
      <c r="V920" s="1068"/>
      <c r="W920" s="1069"/>
      <c r="X920" s="534"/>
      <c r="Y920" s="538"/>
      <c r="Z920" s="531">
        <f>ROUND(ROUND(ROUND(ROUND(F905*K920,0)*O919,0),0)*W923,0)</f>
        <v>290</v>
      </c>
      <c r="AA920" s="539"/>
      <c r="AB920" s="533"/>
    </row>
    <row r="921" spans="1:28" ht="16.7" customHeight="1" x14ac:dyDescent="0.15">
      <c r="A921" s="520">
        <v>22</v>
      </c>
      <c r="B921" s="520" t="s">
        <v>21469</v>
      </c>
      <c r="C921" s="540" t="s">
        <v>21470</v>
      </c>
      <c r="D921" s="771"/>
      <c r="E921" s="542"/>
      <c r="F921" s="534"/>
      <c r="H921" s="541"/>
      <c r="I921" s="757"/>
      <c r="J921" s="525"/>
      <c r="K921" s="718"/>
      <c r="L921" s="774"/>
      <c r="M921" s="968" t="s">
        <v>19773</v>
      </c>
      <c r="N921" s="525" t="s">
        <v>1678</v>
      </c>
      <c r="O921" s="529">
        <v>0.5</v>
      </c>
      <c r="P921" s="769"/>
      <c r="Q921" s="534"/>
      <c r="R921" s="537"/>
      <c r="S921" s="537"/>
      <c r="T921" s="537"/>
      <c r="V921" s="1068"/>
      <c r="W921" s="1069"/>
      <c r="X921" s="534"/>
      <c r="Y921" s="538"/>
      <c r="Z921" s="531">
        <f>ROUND(ROUND(F905*O921,0)*W923,0)</f>
        <v>215</v>
      </c>
      <c r="AA921" s="539"/>
      <c r="AB921" s="533"/>
    </row>
    <row r="922" spans="1:28" ht="16.7" customHeight="1" x14ac:dyDescent="0.15">
      <c r="A922" s="520">
        <v>22</v>
      </c>
      <c r="B922" s="520" t="s">
        <v>21471</v>
      </c>
      <c r="C922" s="540" t="s">
        <v>21472</v>
      </c>
      <c r="D922" s="771"/>
      <c r="E922" s="542"/>
      <c r="F922" s="534"/>
      <c r="H922" s="541"/>
      <c r="I922" s="770" t="s">
        <v>10418</v>
      </c>
      <c r="J922" s="525" t="s">
        <v>1678</v>
      </c>
      <c r="K922" s="718">
        <v>0.96499999999999997</v>
      </c>
      <c r="L922" s="774"/>
      <c r="M922" s="1065"/>
      <c r="N922" s="537"/>
      <c r="P922" s="769"/>
      <c r="Q922" s="534"/>
      <c r="R922" s="537"/>
      <c r="S922" s="537"/>
      <c r="T922" s="537"/>
      <c r="V922" s="1068"/>
      <c r="W922" s="1069"/>
      <c r="X922" s="534"/>
      <c r="Y922" s="538"/>
      <c r="Z922" s="531">
        <f>ROUND(ROUND(ROUND(ROUND(F905*K922,0)*O921,0),0)*W923,0)</f>
        <v>208</v>
      </c>
      <c r="AA922" s="539"/>
      <c r="AB922" s="533"/>
    </row>
    <row r="923" spans="1:28" ht="16.7" customHeight="1" x14ac:dyDescent="0.15">
      <c r="A923" s="520">
        <v>22</v>
      </c>
      <c r="B923" s="520" t="s">
        <v>21473</v>
      </c>
      <c r="C923" s="540" t="s">
        <v>21474</v>
      </c>
      <c r="D923" s="771"/>
      <c r="E923" s="542"/>
      <c r="F923" s="534"/>
      <c r="H923" s="541"/>
      <c r="I923" s="757"/>
      <c r="J923" s="525"/>
      <c r="K923" s="718"/>
      <c r="L923" s="774"/>
      <c r="M923" s="1066" t="s">
        <v>19767</v>
      </c>
      <c r="N923" s="525" t="s">
        <v>1678</v>
      </c>
      <c r="O923" s="529">
        <v>0.7</v>
      </c>
      <c r="P923" s="1077" t="s">
        <v>10423</v>
      </c>
      <c r="Q923" s="936" t="s">
        <v>12821</v>
      </c>
      <c r="R923" s="1067"/>
      <c r="S923" s="1067"/>
      <c r="T923" s="1067"/>
      <c r="U923" s="981"/>
      <c r="V923" s="534" t="s">
        <v>1678</v>
      </c>
      <c r="W923" s="766">
        <v>0.99099999999999999</v>
      </c>
      <c r="X923" s="534"/>
      <c r="Y923" s="538"/>
      <c r="Z923" s="531">
        <f>ROUND(ROUND(ROUND(F905*O923,0)*U925,0)*W923,0)</f>
        <v>151</v>
      </c>
      <c r="AA923" s="539"/>
      <c r="AB923" s="533"/>
    </row>
    <row r="924" spans="1:28" ht="16.7" customHeight="1" x14ac:dyDescent="0.15">
      <c r="A924" s="520">
        <v>22</v>
      </c>
      <c r="B924" s="520" t="s">
        <v>21475</v>
      </c>
      <c r="C924" s="540" t="s">
        <v>21476</v>
      </c>
      <c r="D924" s="771"/>
      <c r="E924" s="542"/>
      <c r="F924" s="534"/>
      <c r="H924" s="541"/>
      <c r="I924" s="770" t="s">
        <v>10418</v>
      </c>
      <c r="J924" s="525" t="s">
        <v>1678</v>
      </c>
      <c r="K924" s="718">
        <v>0.96499999999999997</v>
      </c>
      <c r="L924" s="774"/>
      <c r="M924" s="1065"/>
      <c r="N924" s="537"/>
      <c r="P924" s="1079"/>
      <c r="Q924" s="1068"/>
      <c r="R924" s="1069"/>
      <c r="S924" s="1069"/>
      <c r="T924" s="1069"/>
      <c r="U924" s="1070"/>
      <c r="V924" s="537"/>
      <c r="W924" s="537"/>
      <c r="X924" s="534"/>
      <c r="Y924" s="538"/>
      <c r="Z924" s="531">
        <f>ROUND(ROUND(ROUND(ROUND(ROUND(F905*K924,0)*O923,0)*U925,0),0)*W923,0)</f>
        <v>146</v>
      </c>
      <c r="AA924" s="539"/>
      <c r="AB924" s="533"/>
    </row>
    <row r="925" spans="1:28" ht="16.7" customHeight="1" x14ac:dyDescent="0.15">
      <c r="A925" s="520">
        <v>22</v>
      </c>
      <c r="B925" s="520" t="s">
        <v>21477</v>
      </c>
      <c r="C925" s="540" t="s">
        <v>21478</v>
      </c>
      <c r="D925" s="771"/>
      <c r="E925" s="542"/>
      <c r="F925" s="534"/>
      <c r="H925" s="541"/>
      <c r="I925" s="757"/>
      <c r="J925" s="525"/>
      <c r="K925" s="718"/>
      <c r="L925" s="774"/>
      <c r="M925" s="968" t="s">
        <v>19773</v>
      </c>
      <c r="N925" s="525" t="s">
        <v>1678</v>
      </c>
      <c r="O925" s="529">
        <v>0.5</v>
      </c>
      <c r="P925" s="1022"/>
      <c r="Q925" s="772"/>
      <c r="R925" s="776"/>
      <c r="S925" s="776"/>
      <c r="T925" s="537" t="s">
        <v>1678</v>
      </c>
      <c r="U925" s="502">
        <v>0.5</v>
      </c>
      <c r="V925" s="534"/>
      <c r="W925" s="537"/>
      <c r="X925" s="534"/>
      <c r="Y925" s="538"/>
      <c r="Z925" s="531">
        <f>ROUND(ROUND(ROUND(F905*O925,0)*U925,0)*W923,0)</f>
        <v>108</v>
      </c>
      <c r="AA925" s="539"/>
      <c r="AB925" s="533"/>
    </row>
    <row r="926" spans="1:28" ht="16.7" customHeight="1" x14ac:dyDescent="0.15">
      <c r="A926" s="520">
        <v>22</v>
      </c>
      <c r="B926" s="520" t="s">
        <v>21479</v>
      </c>
      <c r="C926" s="540" t="s">
        <v>21480</v>
      </c>
      <c r="D926" s="771"/>
      <c r="E926" s="542"/>
      <c r="F926" s="534"/>
      <c r="H926" s="541"/>
      <c r="I926" s="770" t="s">
        <v>10418</v>
      </c>
      <c r="J926" s="525" t="s">
        <v>1678</v>
      </c>
      <c r="K926" s="718">
        <v>0.96499999999999997</v>
      </c>
      <c r="L926" s="774"/>
      <c r="M926" s="1065"/>
      <c r="N926" s="537"/>
      <c r="P926" s="1022"/>
      <c r="Q926" s="772"/>
      <c r="R926" s="776"/>
      <c r="S926" s="776"/>
      <c r="T926" s="537"/>
      <c r="V926" s="534"/>
      <c r="W926" s="537"/>
      <c r="X926" s="534"/>
      <c r="Y926" s="538"/>
      <c r="Z926" s="531">
        <f>ROUND(ROUND(ROUND(ROUND(ROUND(F905*K926,0)*O925,0),0)*U925,0)*W923,0)</f>
        <v>104</v>
      </c>
      <c r="AA926" s="539"/>
      <c r="AB926" s="533"/>
    </row>
    <row r="927" spans="1:28" ht="16.7" customHeight="1" x14ac:dyDescent="0.15">
      <c r="A927" s="520">
        <v>22</v>
      </c>
      <c r="B927" s="520" t="s">
        <v>21481</v>
      </c>
      <c r="C927" s="540" t="s">
        <v>21482</v>
      </c>
      <c r="D927" s="771"/>
      <c r="E927" s="542"/>
      <c r="F927" s="534"/>
      <c r="H927" s="541"/>
      <c r="I927" s="757"/>
      <c r="J927" s="525"/>
      <c r="K927" s="718"/>
      <c r="L927" s="774"/>
      <c r="M927" s="1066" t="s">
        <v>19767</v>
      </c>
      <c r="N927" s="525" t="s">
        <v>1678</v>
      </c>
      <c r="O927" s="529">
        <v>0.7</v>
      </c>
      <c r="P927" s="1079"/>
      <c r="Q927" s="936" t="s">
        <v>12830</v>
      </c>
      <c r="R927" s="1067"/>
      <c r="S927" s="1067"/>
      <c r="T927" s="1067"/>
      <c r="U927" s="981"/>
      <c r="V927" s="537"/>
      <c r="W927" s="537"/>
      <c r="X927" s="534"/>
      <c r="Y927" s="538"/>
      <c r="Z927" s="531">
        <f>ROUND(ROUND(ROUND(F905*O927,0)*U929,0)*W923,0)</f>
        <v>211</v>
      </c>
      <c r="AA927" s="539"/>
      <c r="AB927" s="533"/>
    </row>
    <row r="928" spans="1:28" ht="16.7" customHeight="1" x14ac:dyDescent="0.15">
      <c r="A928" s="520">
        <v>22</v>
      </c>
      <c r="B928" s="520" t="s">
        <v>21483</v>
      </c>
      <c r="C928" s="540" t="s">
        <v>21484</v>
      </c>
      <c r="D928" s="771"/>
      <c r="E928" s="542"/>
      <c r="F928" s="534"/>
      <c r="H928" s="541"/>
      <c r="I928" s="770" t="s">
        <v>10418</v>
      </c>
      <c r="J928" s="525" t="s">
        <v>1678</v>
      </c>
      <c r="K928" s="718">
        <v>0.96499999999999997</v>
      </c>
      <c r="L928" s="774"/>
      <c r="M928" s="1065"/>
      <c r="N928" s="537"/>
      <c r="P928" s="1079"/>
      <c r="Q928" s="1068"/>
      <c r="R928" s="1069"/>
      <c r="S928" s="1069"/>
      <c r="T928" s="1069"/>
      <c r="U928" s="1070"/>
      <c r="V928" s="537"/>
      <c r="W928" s="537"/>
      <c r="X928" s="534"/>
      <c r="Y928" s="538"/>
      <c r="Z928" s="531">
        <f>ROUND(ROUND(ROUND(ROUND(ROUND(F905*K928,0)*O927,0)*U929,0),0)*W923,0)</f>
        <v>203</v>
      </c>
      <c r="AA928" s="539"/>
      <c r="AB928" s="533"/>
    </row>
    <row r="929" spans="1:28" ht="16.7" customHeight="1" x14ac:dyDescent="0.15">
      <c r="A929" s="520">
        <v>22</v>
      </c>
      <c r="B929" s="520" t="s">
        <v>21485</v>
      </c>
      <c r="C929" s="540" t="s">
        <v>21486</v>
      </c>
      <c r="D929" s="771"/>
      <c r="E929" s="542"/>
      <c r="F929" s="534"/>
      <c r="H929" s="541"/>
      <c r="I929" s="757"/>
      <c r="J929" s="525"/>
      <c r="K929" s="718"/>
      <c r="L929" s="774"/>
      <c r="M929" s="968" t="s">
        <v>19773</v>
      </c>
      <c r="N929" s="525" t="s">
        <v>1678</v>
      </c>
      <c r="O929" s="529">
        <v>0.5</v>
      </c>
      <c r="P929" s="1022"/>
      <c r="Q929" s="772"/>
      <c r="R929" s="776"/>
      <c r="S929" s="776"/>
      <c r="T929" s="537" t="s">
        <v>1678</v>
      </c>
      <c r="U929" s="502">
        <v>0.7</v>
      </c>
      <c r="V929" s="534"/>
      <c r="W929" s="537"/>
      <c r="X929" s="534"/>
      <c r="Y929" s="538"/>
      <c r="Z929" s="531">
        <f>ROUND(ROUND(ROUND(F905*O929,0)*U929,0)*W923,0)</f>
        <v>151</v>
      </c>
      <c r="AA929" s="539"/>
      <c r="AB929" s="533"/>
    </row>
    <row r="930" spans="1:28" ht="16.7" customHeight="1" x14ac:dyDescent="0.15">
      <c r="A930" s="520">
        <v>22</v>
      </c>
      <c r="B930" s="520" t="s">
        <v>21487</v>
      </c>
      <c r="C930" s="540" t="s">
        <v>21488</v>
      </c>
      <c r="D930" s="771"/>
      <c r="E930" s="542"/>
      <c r="F930" s="534"/>
      <c r="H930" s="541"/>
      <c r="I930" s="770" t="s">
        <v>10418</v>
      </c>
      <c r="J930" s="525" t="s">
        <v>1678</v>
      </c>
      <c r="K930" s="718">
        <v>0.96499999999999997</v>
      </c>
      <c r="L930" s="774"/>
      <c r="M930" s="1065"/>
      <c r="N930" s="537"/>
      <c r="P930" s="1022"/>
      <c r="Q930" s="772"/>
      <c r="R930" s="776"/>
      <c r="S930" s="776"/>
      <c r="T930" s="537"/>
      <c r="V930" s="534"/>
      <c r="W930" s="537"/>
      <c r="X930" s="534"/>
      <c r="Y930" s="538"/>
      <c r="Z930" s="531">
        <f>ROUND(ROUND(ROUND(ROUND(ROUND(F905*K930,0)*O929,0),0)*U929,0)*W923,0)</f>
        <v>146</v>
      </c>
      <c r="AA930" s="539"/>
      <c r="AB930" s="533"/>
    </row>
    <row r="931" spans="1:28" ht="16.7" customHeight="1" x14ac:dyDescent="0.15">
      <c r="A931" s="520">
        <v>22</v>
      </c>
      <c r="B931" s="520" t="s">
        <v>21489</v>
      </c>
      <c r="C931" s="540" t="s">
        <v>21490</v>
      </c>
      <c r="D931" s="771"/>
      <c r="E931" s="542"/>
      <c r="F931" s="534"/>
      <c r="H931" s="541"/>
      <c r="I931" s="757"/>
      <c r="J931" s="525"/>
      <c r="K931" s="718"/>
      <c r="L931" s="774"/>
      <c r="M931" s="1066" t="s">
        <v>19767</v>
      </c>
      <c r="N931" s="525" t="s">
        <v>1678</v>
      </c>
      <c r="O931" s="529">
        <v>0.7</v>
      </c>
      <c r="P931" s="1077" t="s">
        <v>14959</v>
      </c>
      <c r="Q931" s="936" t="s">
        <v>12840</v>
      </c>
      <c r="R931" s="1067"/>
      <c r="S931" s="1067"/>
      <c r="T931" s="1067"/>
      <c r="U931" s="981"/>
      <c r="V931" s="537"/>
      <c r="W931" s="537"/>
      <c r="X931" s="534"/>
      <c r="Y931" s="538"/>
      <c r="Z931" s="531">
        <f>ROUND(ROUND(ROUND(F905*O931,0)*U933,0)*W923,0)</f>
        <v>211</v>
      </c>
      <c r="AA931" s="539"/>
      <c r="AB931" s="533"/>
    </row>
    <row r="932" spans="1:28" ht="16.7" customHeight="1" x14ac:dyDescent="0.15">
      <c r="A932" s="520">
        <v>22</v>
      </c>
      <c r="B932" s="520" t="s">
        <v>21491</v>
      </c>
      <c r="C932" s="540" t="s">
        <v>21492</v>
      </c>
      <c r="D932" s="771"/>
      <c r="E932" s="542"/>
      <c r="F932" s="534"/>
      <c r="H932" s="541"/>
      <c r="I932" s="770" t="s">
        <v>10418</v>
      </c>
      <c r="J932" s="525" t="s">
        <v>1678</v>
      </c>
      <c r="K932" s="718">
        <v>0.96499999999999997</v>
      </c>
      <c r="L932" s="774"/>
      <c r="M932" s="1065"/>
      <c r="N932" s="537"/>
      <c r="P932" s="1079"/>
      <c r="Q932" s="1068"/>
      <c r="R932" s="1069"/>
      <c r="S932" s="1069"/>
      <c r="T932" s="1069"/>
      <c r="U932" s="1070"/>
      <c r="V932" s="537"/>
      <c r="W932" s="537"/>
      <c r="X932" s="534"/>
      <c r="Y932" s="538"/>
      <c r="Z932" s="531">
        <f>ROUND(ROUND(ROUND(ROUND(ROUND(F905*K932,0)*O931,0)*U933,0),0)*W923,0)</f>
        <v>203</v>
      </c>
      <c r="AA932" s="539"/>
      <c r="AB932" s="533"/>
    </row>
    <row r="933" spans="1:28" ht="16.7" customHeight="1" x14ac:dyDescent="0.15">
      <c r="A933" s="520">
        <v>22</v>
      </c>
      <c r="B933" s="520" t="s">
        <v>21493</v>
      </c>
      <c r="C933" s="540" t="s">
        <v>21494</v>
      </c>
      <c r="D933" s="771"/>
      <c r="E933" s="542"/>
      <c r="F933" s="534"/>
      <c r="H933" s="541"/>
      <c r="I933" s="757"/>
      <c r="J933" s="525"/>
      <c r="K933" s="718"/>
      <c r="L933" s="774"/>
      <c r="M933" s="968" t="s">
        <v>19773</v>
      </c>
      <c r="N933" s="525" t="s">
        <v>1678</v>
      </c>
      <c r="O933" s="529">
        <v>0.5</v>
      </c>
      <c r="P933" s="1022"/>
      <c r="Q933" s="772"/>
      <c r="R933" s="776"/>
      <c r="S933" s="776"/>
      <c r="T933" s="537" t="s">
        <v>1678</v>
      </c>
      <c r="U933" s="502">
        <v>0.7</v>
      </c>
      <c r="V933" s="534"/>
      <c r="W933" s="537"/>
      <c r="X933" s="534"/>
      <c r="Y933" s="538"/>
      <c r="Z933" s="531">
        <f>ROUND(ROUND(ROUND(F905*O933,0)*U933,0)*W923,0)</f>
        <v>151</v>
      </c>
      <c r="AA933" s="539"/>
      <c r="AB933" s="533"/>
    </row>
    <row r="934" spans="1:28" ht="16.7" customHeight="1" x14ac:dyDescent="0.15">
      <c r="A934" s="520">
        <v>22</v>
      </c>
      <c r="B934" s="520" t="s">
        <v>21495</v>
      </c>
      <c r="C934" s="540" t="s">
        <v>21496</v>
      </c>
      <c r="D934" s="771"/>
      <c r="E934" s="542"/>
      <c r="F934" s="534"/>
      <c r="H934" s="541"/>
      <c r="I934" s="770" t="s">
        <v>10418</v>
      </c>
      <c r="J934" s="525" t="s">
        <v>1678</v>
      </c>
      <c r="K934" s="718">
        <v>0.96499999999999997</v>
      </c>
      <c r="L934" s="774"/>
      <c r="M934" s="1065"/>
      <c r="N934" s="537"/>
      <c r="P934" s="1022"/>
      <c r="Q934" s="772"/>
      <c r="R934" s="776"/>
      <c r="S934" s="776"/>
      <c r="T934" s="537"/>
      <c r="V934" s="534"/>
      <c r="W934" s="537"/>
      <c r="X934" s="534"/>
      <c r="Y934" s="538"/>
      <c r="Z934" s="531">
        <f>ROUND(ROUND(ROUND(ROUND(ROUND(F905*K934,0)*O933,0),0)*U933,0)*W923,0)</f>
        <v>146</v>
      </c>
      <c r="AA934" s="539"/>
      <c r="AB934" s="533"/>
    </row>
    <row r="935" spans="1:28" ht="16.7" customHeight="1" x14ac:dyDescent="0.15">
      <c r="A935" s="520">
        <v>22</v>
      </c>
      <c r="B935" s="520" t="s">
        <v>21497</v>
      </c>
      <c r="C935" s="540" t="s">
        <v>21498</v>
      </c>
      <c r="D935" s="771"/>
      <c r="E935" s="542"/>
      <c r="F935" s="534"/>
      <c r="H935" s="541"/>
      <c r="I935" s="757"/>
      <c r="J935" s="525"/>
      <c r="K935" s="718"/>
      <c r="L935" s="774"/>
      <c r="M935" s="1066" t="s">
        <v>19767</v>
      </c>
      <c r="N935" s="525" t="s">
        <v>1678</v>
      </c>
      <c r="O935" s="529">
        <v>0.7</v>
      </c>
      <c r="P935" s="767"/>
      <c r="Q935" s="522"/>
      <c r="R935" s="525"/>
      <c r="S935" s="525"/>
      <c r="T935" s="525"/>
      <c r="U935" s="529"/>
      <c r="V935" s="522"/>
      <c r="W935" s="525"/>
      <c r="X935" s="936" t="s">
        <v>14983</v>
      </c>
      <c r="Y935" s="941"/>
      <c r="Z935" s="531">
        <f>ROUND(ROUND(F905*O935,0)-X939,0)</f>
        <v>292</v>
      </c>
      <c r="AA935" s="539"/>
      <c r="AB935" s="533"/>
    </row>
    <row r="936" spans="1:28" ht="16.7" customHeight="1" x14ac:dyDescent="0.15">
      <c r="A936" s="520">
        <v>22</v>
      </c>
      <c r="B936" s="520" t="s">
        <v>21499</v>
      </c>
      <c r="C936" s="540" t="s">
        <v>21500</v>
      </c>
      <c r="D936" s="771"/>
      <c r="E936" s="542"/>
      <c r="F936" s="534"/>
      <c r="H936" s="541"/>
      <c r="I936" s="770" t="s">
        <v>10418</v>
      </c>
      <c r="J936" s="525" t="s">
        <v>1678</v>
      </c>
      <c r="K936" s="718">
        <v>0.96499999999999997</v>
      </c>
      <c r="L936" s="774"/>
      <c r="M936" s="1065"/>
      <c r="N936" s="537"/>
      <c r="P936" s="769"/>
      <c r="Q936" s="534"/>
      <c r="R936" s="537"/>
      <c r="S936" s="537"/>
      <c r="T936" s="537"/>
      <c r="V936" s="534"/>
      <c r="W936" s="537"/>
      <c r="X936" s="1068"/>
      <c r="Y936" s="1070"/>
      <c r="Z936" s="531">
        <f>ROUND(ROUND(ROUND(ROUND(F905*K936,0)*O935,0),0)-X939,0)</f>
        <v>281</v>
      </c>
      <c r="AA936" s="539"/>
      <c r="AB936" s="533"/>
    </row>
    <row r="937" spans="1:28" ht="16.7" customHeight="1" x14ac:dyDescent="0.15">
      <c r="A937" s="520">
        <v>22</v>
      </c>
      <c r="B937" s="520" t="s">
        <v>21501</v>
      </c>
      <c r="C937" s="540" t="s">
        <v>21502</v>
      </c>
      <c r="D937" s="771"/>
      <c r="E937" s="542"/>
      <c r="F937" s="534"/>
      <c r="H937" s="541"/>
      <c r="I937" s="757"/>
      <c r="J937" s="525"/>
      <c r="K937" s="718"/>
      <c r="L937" s="774"/>
      <c r="M937" s="968" t="s">
        <v>19773</v>
      </c>
      <c r="N937" s="525" t="s">
        <v>1678</v>
      </c>
      <c r="O937" s="529">
        <v>0.5</v>
      </c>
      <c r="P937" s="769"/>
      <c r="Q937" s="534"/>
      <c r="R937" s="537"/>
      <c r="S937" s="537"/>
      <c r="T937" s="537"/>
      <c r="V937" s="534"/>
      <c r="W937" s="537"/>
      <c r="X937" s="1068"/>
      <c r="Y937" s="1070"/>
      <c r="Z937" s="531">
        <f>ROUND(ROUND(F905*O937,0)-X939,0)</f>
        <v>205</v>
      </c>
      <c r="AA937" s="539"/>
      <c r="AB937" s="533"/>
    </row>
    <row r="938" spans="1:28" ht="16.7" customHeight="1" x14ac:dyDescent="0.15">
      <c r="A938" s="520">
        <v>22</v>
      </c>
      <c r="B938" s="520" t="s">
        <v>21503</v>
      </c>
      <c r="C938" s="540" t="s">
        <v>21504</v>
      </c>
      <c r="D938" s="771"/>
      <c r="E938" s="542"/>
      <c r="F938" s="534"/>
      <c r="H938" s="541"/>
      <c r="I938" s="770" t="s">
        <v>10418</v>
      </c>
      <c r="J938" s="525" t="s">
        <v>1678</v>
      </c>
      <c r="K938" s="718">
        <v>0.96499999999999997</v>
      </c>
      <c r="L938" s="774"/>
      <c r="M938" s="1065"/>
      <c r="N938" s="537"/>
      <c r="P938" s="769"/>
      <c r="Q938" s="534"/>
      <c r="R938" s="537"/>
      <c r="S938" s="537"/>
      <c r="T938" s="537"/>
      <c r="V938" s="534"/>
      <c r="W938" s="537"/>
      <c r="X938" s="1068"/>
      <c r="Y938" s="1070"/>
      <c r="Z938" s="531">
        <f>ROUND(ROUND(ROUND(ROUND(F905*K938,0)*O937,0),0)-X939,0)</f>
        <v>198</v>
      </c>
      <c r="AA938" s="539"/>
      <c r="AB938" s="533"/>
    </row>
    <row r="939" spans="1:28" ht="16.7" customHeight="1" x14ac:dyDescent="0.15">
      <c r="A939" s="520">
        <v>22</v>
      </c>
      <c r="B939" s="520" t="s">
        <v>21505</v>
      </c>
      <c r="C939" s="540" t="s">
        <v>21506</v>
      </c>
      <c r="D939" s="771"/>
      <c r="E939" s="542"/>
      <c r="F939" s="534"/>
      <c r="H939" s="541"/>
      <c r="I939" s="757"/>
      <c r="J939" s="525"/>
      <c r="K939" s="718"/>
      <c r="L939" s="774"/>
      <c r="M939" s="1066" t="s">
        <v>19767</v>
      </c>
      <c r="N939" s="525" t="s">
        <v>1678</v>
      </c>
      <c r="O939" s="529">
        <v>0.7</v>
      </c>
      <c r="P939" s="1077" t="s">
        <v>10423</v>
      </c>
      <c r="Q939" s="936" t="s">
        <v>12821</v>
      </c>
      <c r="R939" s="1067"/>
      <c r="S939" s="1067"/>
      <c r="T939" s="1067"/>
      <c r="U939" s="981"/>
      <c r="V939" s="537"/>
      <c r="W939" s="537"/>
      <c r="X939" s="775">
        <v>12</v>
      </c>
      <c r="Y939" s="942" t="s">
        <v>14988</v>
      </c>
      <c r="Z939" s="531">
        <f>ROUND(ROUND(ROUND(F905*O939,0)*U941,0)-X939,0)</f>
        <v>140</v>
      </c>
      <c r="AA939" s="539"/>
      <c r="AB939" s="533"/>
    </row>
    <row r="940" spans="1:28" ht="16.7" customHeight="1" x14ac:dyDescent="0.15">
      <c r="A940" s="520">
        <v>22</v>
      </c>
      <c r="B940" s="520" t="s">
        <v>21507</v>
      </c>
      <c r="C940" s="540" t="s">
        <v>21508</v>
      </c>
      <c r="D940" s="771"/>
      <c r="E940" s="542"/>
      <c r="F940" s="534"/>
      <c r="H940" s="541"/>
      <c r="I940" s="770" t="s">
        <v>10418</v>
      </c>
      <c r="J940" s="525" t="s">
        <v>1678</v>
      </c>
      <c r="K940" s="718">
        <v>0.96499999999999997</v>
      </c>
      <c r="L940" s="774"/>
      <c r="M940" s="1065"/>
      <c r="N940" s="537"/>
      <c r="P940" s="1079"/>
      <c r="Q940" s="1068"/>
      <c r="R940" s="1069"/>
      <c r="S940" s="1069"/>
      <c r="T940" s="1069"/>
      <c r="U940" s="1070"/>
      <c r="V940" s="537"/>
      <c r="W940" s="537"/>
      <c r="X940" s="534"/>
      <c r="Y940" s="1070"/>
      <c r="Z940" s="531">
        <f>ROUND(ROUND(ROUND(ROUND(ROUND(F905*K940,0)*O939,0)*U941,0),0)-X939,0)</f>
        <v>135</v>
      </c>
      <c r="AA940" s="539"/>
      <c r="AB940" s="533"/>
    </row>
    <row r="941" spans="1:28" ht="16.7" customHeight="1" x14ac:dyDescent="0.15">
      <c r="A941" s="520">
        <v>22</v>
      </c>
      <c r="B941" s="520" t="s">
        <v>21509</v>
      </c>
      <c r="C941" s="540" t="s">
        <v>21510</v>
      </c>
      <c r="D941" s="771"/>
      <c r="E941" s="542"/>
      <c r="F941" s="534"/>
      <c r="H941" s="541"/>
      <c r="I941" s="757"/>
      <c r="J941" s="525"/>
      <c r="K941" s="718"/>
      <c r="L941" s="774"/>
      <c r="M941" s="968" t="s">
        <v>19773</v>
      </c>
      <c r="N941" s="525" t="s">
        <v>1678</v>
      </c>
      <c r="O941" s="529">
        <v>0.5</v>
      </c>
      <c r="P941" s="1022"/>
      <c r="Q941" s="772"/>
      <c r="R941" s="776"/>
      <c r="S941" s="776"/>
      <c r="T941" s="537" t="s">
        <v>1678</v>
      </c>
      <c r="U941" s="502">
        <v>0.5</v>
      </c>
      <c r="V941" s="534"/>
      <c r="W941" s="537"/>
      <c r="X941" s="534"/>
      <c r="Y941" s="538"/>
      <c r="Z941" s="531">
        <f>ROUND(ROUND(ROUND(F905*O941,0)*U941,0)-X939,0)</f>
        <v>97</v>
      </c>
      <c r="AA941" s="539"/>
      <c r="AB941" s="533"/>
    </row>
    <row r="942" spans="1:28" ht="16.7" customHeight="1" x14ac:dyDescent="0.15">
      <c r="A942" s="520">
        <v>22</v>
      </c>
      <c r="B942" s="520" t="s">
        <v>21511</v>
      </c>
      <c r="C942" s="540" t="s">
        <v>21512</v>
      </c>
      <c r="D942" s="771"/>
      <c r="E942" s="542"/>
      <c r="F942" s="534"/>
      <c r="H942" s="541"/>
      <c r="I942" s="770" t="s">
        <v>10418</v>
      </c>
      <c r="J942" s="525" t="s">
        <v>1678</v>
      </c>
      <c r="K942" s="718">
        <v>0.96499999999999997</v>
      </c>
      <c r="L942" s="774"/>
      <c r="M942" s="1065"/>
      <c r="N942" s="537"/>
      <c r="P942" s="1022"/>
      <c r="Q942" s="772"/>
      <c r="R942" s="776"/>
      <c r="S942" s="776"/>
      <c r="T942" s="537"/>
      <c r="V942" s="534"/>
      <c r="W942" s="537"/>
      <c r="X942" s="534"/>
      <c r="Y942" s="538"/>
      <c r="Z942" s="531">
        <f>ROUND(ROUND(ROUND(ROUND(ROUND(F905*K942,0)*O941,0),0)*U941,0)-X939,0)</f>
        <v>93</v>
      </c>
      <c r="AA942" s="539"/>
      <c r="AB942" s="533"/>
    </row>
    <row r="943" spans="1:28" ht="16.7" customHeight="1" x14ac:dyDescent="0.15">
      <c r="A943" s="520">
        <v>22</v>
      </c>
      <c r="B943" s="520" t="s">
        <v>21513</v>
      </c>
      <c r="C943" s="540" t="s">
        <v>21514</v>
      </c>
      <c r="D943" s="771"/>
      <c r="E943" s="542"/>
      <c r="F943" s="534"/>
      <c r="H943" s="541"/>
      <c r="I943" s="757"/>
      <c r="J943" s="525"/>
      <c r="K943" s="718"/>
      <c r="L943" s="774"/>
      <c r="M943" s="1066" t="s">
        <v>19767</v>
      </c>
      <c r="N943" s="525" t="s">
        <v>1678</v>
      </c>
      <c r="O943" s="529">
        <v>0.7</v>
      </c>
      <c r="P943" s="1079"/>
      <c r="Q943" s="936" t="s">
        <v>12830</v>
      </c>
      <c r="R943" s="1067"/>
      <c r="S943" s="1067"/>
      <c r="T943" s="1067"/>
      <c r="U943" s="981"/>
      <c r="V943" s="537"/>
      <c r="W943" s="537"/>
      <c r="X943" s="534"/>
      <c r="Y943" s="538"/>
      <c r="Z943" s="531">
        <f>ROUND(ROUND(ROUND(F905*O943,0)*U945,0)-X939,0)</f>
        <v>201</v>
      </c>
      <c r="AA943" s="539"/>
      <c r="AB943" s="533"/>
    </row>
    <row r="944" spans="1:28" ht="16.7" customHeight="1" x14ac:dyDescent="0.15">
      <c r="A944" s="520">
        <v>22</v>
      </c>
      <c r="B944" s="520" t="s">
        <v>21515</v>
      </c>
      <c r="C944" s="540" t="s">
        <v>21516</v>
      </c>
      <c r="D944" s="771"/>
      <c r="E944" s="542"/>
      <c r="F944" s="534"/>
      <c r="H944" s="541"/>
      <c r="I944" s="770" t="s">
        <v>10418</v>
      </c>
      <c r="J944" s="525" t="s">
        <v>1678</v>
      </c>
      <c r="K944" s="718">
        <v>0.96499999999999997</v>
      </c>
      <c r="L944" s="774"/>
      <c r="M944" s="1065"/>
      <c r="N944" s="537"/>
      <c r="P944" s="1079"/>
      <c r="Q944" s="1068"/>
      <c r="R944" s="1069"/>
      <c r="S944" s="1069"/>
      <c r="T944" s="1069"/>
      <c r="U944" s="1070"/>
      <c r="V944" s="537"/>
      <c r="W944" s="537"/>
      <c r="X944" s="534"/>
      <c r="Y944" s="538"/>
      <c r="Z944" s="531">
        <f>ROUND(ROUND(ROUND(ROUND(ROUND(F905*K944,0)*O943,0)*U945,0),0)-X939,0)</f>
        <v>193</v>
      </c>
      <c r="AA944" s="539"/>
      <c r="AB944" s="533"/>
    </row>
    <row r="945" spans="1:28" ht="16.7" customHeight="1" x14ac:dyDescent="0.15">
      <c r="A945" s="520">
        <v>22</v>
      </c>
      <c r="B945" s="520" t="s">
        <v>21517</v>
      </c>
      <c r="C945" s="540" t="s">
        <v>21518</v>
      </c>
      <c r="D945" s="771"/>
      <c r="E945" s="542"/>
      <c r="F945" s="534"/>
      <c r="H945" s="541"/>
      <c r="I945" s="757"/>
      <c r="J945" s="525"/>
      <c r="K945" s="718"/>
      <c r="L945" s="774"/>
      <c r="M945" s="968" t="s">
        <v>19773</v>
      </c>
      <c r="N945" s="525" t="s">
        <v>1678</v>
      </c>
      <c r="O945" s="529">
        <v>0.5</v>
      </c>
      <c r="P945" s="1022"/>
      <c r="Q945" s="772"/>
      <c r="R945" s="776"/>
      <c r="S945" s="776"/>
      <c r="T945" s="537" t="s">
        <v>1678</v>
      </c>
      <c r="U945" s="502">
        <v>0.7</v>
      </c>
      <c r="V945" s="534"/>
      <c r="W945" s="537"/>
      <c r="X945" s="534"/>
      <c r="Y945" s="538"/>
      <c r="Z945" s="531">
        <f>ROUND(ROUND(ROUND(F905*O945,0)*U945,0)-X939,0)</f>
        <v>140</v>
      </c>
      <c r="AA945" s="539"/>
      <c r="AB945" s="533"/>
    </row>
    <row r="946" spans="1:28" ht="16.7" customHeight="1" x14ac:dyDescent="0.15">
      <c r="A946" s="520">
        <v>22</v>
      </c>
      <c r="B946" s="520" t="s">
        <v>21519</v>
      </c>
      <c r="C946" s="540" t="s">
        <v>21520</v>
      </c>
      <c r="D946" s="771"/>
      <c r="E946" s="542"/>
      <c r="F946" s="534"/>
      <c r="H946" s="541"/>
      <c r="I946" s="770" t="s">
        <v>10418</v>
      </c>
      <c r="J946" s="525" t="s">
        <v>1678</v>
      </c>
      <c r="K946" s="718">
        <v>0.96499999999999997</v>
      </c>
      <c r="L946" s="774"/>
      <c r="M946" s="1065"/>
      <c r="N946" s="537"/>
      <c r="P946" s="1022"/>
      <c r="Q946" s="772"/>
      <c r="R946" s="776"/>
      <c r="S946" s="776"/>
      <c r="T946" s="537"/>
      <c r="V946" s="534"/>
      <c r="W946" s="537"/>
      <c r="X946" s="534"/>
      <c r="Y946" s="538"/>
      <c r="Z946" s="531">
        <f>ROUND(ROUND(ROUND(ROUND(ROUND(F905*K946,0)*O945,0),0)*U945,0)-X939,0)</f>
        <v>135</v>
      </c>
      <c r="AA946" s="539"/>
      <c r="AB946" s="533"/>
    </row>
    <row r="947" spans="1:28" ht="16.7" customHeight="1" x14ac:dyDescent="0.15">
      <c r="A947" s="520">
        <v>22</v>
      </c>
      <c r="B947" s="520" t="s">
        <v>21521</v>
      </c>
      <c r="C947" s="540" t="s">
        <v>21522</v>
      </c>
      <c r="D947" s="771"/>
      <c r="E947" s="542"/>
      <c r="F947" s="534"/>
      <c r="H947" s="541"/>
      <c r="I947" s="757"/>
      <c r="J947" s="525"/>
      <c r="K947" s="718"/>
      <c r="L947" s="774"/>
      <c r="M947" s="1066" t="s">
        <v>19767</v>
      </c>
      <c r="N947" s="525" t="s">
        <v>1678</v>
      </c>
      <c r="O947" s="529">
        <v>0.7</v>
      </c>
      <c r="P947" s="1077" t="s">
        <v>14959</v>
      </c>
      <c r="Q947" s="936" t="s">
        <v>12840</v>
      </c>
      <c r="R947" s="1067"/>
      <c r="S947" s="1067"/>
      <c r="T947" s="1067"/>
      <c r="U947" s="981"/>
      <c r="V947" s="537"/>
      <c r="W947" s="537"/>
      <c r="X947" s="534"/>
      <c r="Y947" s="538"/>
      <c r="Z947" s="531">
        <f>ROUND(ROUND(ROUND(F905*O947,0)*U949,0)-X939,0)</f>
        <v>201</v>
      </c>
      <c r="AA947" s="539"/>
      <c r="AB947" s="533"/>
    </row>
    <row r="948" spans="1:28" ht="16.7" customHeight="1" x14ac:dyDescent="0.15">
      <c r="A948" s="520">
        <v>22</v>
      </c>
      <c r="B948" s="520" t="s">
        <v>21523</v>
      </c>
      <c r="C948" s="540" t="s">
        <v>21524</v>
      </c>
      <c r="D948" s="771"/>
      <c r="E948" s="542"/>
      <c r="F948" s="534"/>
      <c r="H948" s="541"/>
      <c r="I948" s="770" t="s">
        <v>10418</v>
      </c>
      <c r="J948" s="525" t="s">
        <v>1678</v>
      </c>
      <c r="K948" s="718">
        <v>0.96499999999999997</v>
      </c>
      <c r="L948" s="774"/>
      <c r="M948" s="1065"/>
      <c r="N948" s="537"/>
      <c r="P948" s="1079"/>
      <c r="Q948" s="1068"/>
      <c r="R948" s="1069"/>
      <c r="S948" s="1069"/>
      <c r="T948" s="1069"/>
      <c r="U948" s="1070"/>
      <c r="V948" s="537"/>
      <c r="W948" s="537"/>
      <c r="X948" s="534"/>
      <c r="Y948" s="538"/>
      <c r="Z948" s="531">
        <f>ROUND(ROUND(ROUND(ROUND(ROUND(F905*K948,0)*O947,0)*U949,0),0)-X939,0)</f>
        <v>193</v>
      </c>
      <c r="AA948" s="539"/>
      <c r="AB948" s="533"/>
    </row>
    <row r="949" spans="1:28" ht="16.7" customHeight="1" x14ac:dyDescent="0.15">
      <c r="A949" s="520">
        <v>22</v>
      </c>
      <c r="B949" s="520" t="s">
        <v>21525</v>
      </c>
      <c r="C949" s="540" t="s">
        <v>21526</v>
      </c>
      <c r="D949" s="771"/>
      <c r="E949" s="542"/>
      <c r="F949" s="534"/>
      <c r="H949" s="541"/>
      <c r="I949" s="757"/>
      <c r="J949" s="525"/>
      <c r="K949" s="718"/>
      <c r="L949" s="774"/>
      <c r="M949" s="968" t="s">
        <v>19773</v>
      </c>
      <c r="N949" s="525" t="s">
        <v>1678</v>
      </c>
      <c r="O949" s="529">
        <v>0.5</v>
      </c>
      <c r="P949" s="1022"/>
      <c r="Q949" s="772"/>
      <c r="R949" s="776"/>
      <c r="S949" s="776"/>
      <c r="T949" s="537" t="s">
        <v>1678</v>
      </c>
      <c r="U949" s="502">
        <v>0.7</v>
      </c>
      <c r="V949" s="534"/>
      <c r="W949" s="537"/>
      <c r="X949" s="534"/>
      <c r="Y949" s="538"/>
      <c r="Z949" s="531">
        <f>ROUND(ROUND(ROUND(F905*O949,0)*U949,0)-X939,0)</f>
        <v>140</v>
      </c>
      <c r="AA949" s="539"/>
      <c r="AB949" s="533"/>
    </row>
    <row r="950" spans="1:28" ht="16.7" customHeight="1" x14ac:dyDescent="0.15">
      <c r="A950" s="520">
        <v>22</v>
      </c>
      <c r="B950" s="520" t="s">
        <v>21527</v>
      </c>
      <c r="C950" s="540" t="s">
        <v>21528</v>
      </c>
      <c r="D950" s="771"/>
      <c r="E950" s="542"/>
      <c r="F950" s="534"/>
      <c r="H950" s="541"/>
      <c r="I950" s="770" t="s">
        <v>10418</v>
      </c>
      <c r="J950" s="525" t="s">
        <v>1678</v>
      </c>
      <c r="K950" s="718">
        <v>0.96499999999999997</v>
      </c>
      <c r="L950" s="774"/>
      <c r="M950" s="1065"/>
      <c r="N950" s="537"/>
      <c r="P950" s="1022"/>
      <c r="Q950" s="772"/>
      <c r="R950" s="776"/>
      <c r="S950" s="776"/>
      <c r="T950" s="537"/>
      <c r="V950" s="534"/>
      <c r="W950" s="537"/>
      <c r="X950" s="534"/>
      <c r="Y950" s="538"/>
      <c r="Z950" s="531">
        <f>ROUND(ROUND(ROUND(ROUND(ROUND(F905*K950,0)*O949,0),0)*U949,0)-X939,0)</f>
        <v>135</v>
      </c>
      <c r="AA950" s="539"/>
      <c r="AB950" s="533"/>
    </row>
    <row r="951" spans="1:28" ht="16.7" customHeight="1" x14ac:dyDescent="0.15">
      <c r="A951" s="520">
        <v>22</v>
      </c>
      <c r="B951" s="520" t="s">
        <v>21529</v>
      </c>
      <c r="C951" s="540" t="s">
        <v>21530</v>
      </c>
      <c r="D951" s="771"/>
      <c r="E951" s="542"/>
      <c r="F951" s="534"/>
      <c r="H951" s="541"/>
      <c r="I951" s="757"/>
      <c r="J951" s="525"/>
      <c r="K951" s="718"/>
      <c r="L951" s="774"/>
      <c r="M951" s="1066" t="s">
        <v>19767</v>
      </c>
      <c r="N951" s="525" t="s">
        <v>1678</v>
      </c>
      <c r="O951" s="529">
        <v>0.7</v>
      </c>
      <c r="P951" s="767"/>
      <c r="Q951" s="522"/>
      <c r="R951" s="525"/>
      <c r="S951" s="525"/>
      <c r="T951" s="525"/>
      <c r="U951" s="529"/>
      <c r="V951" s="936" t="s">
        <v>11906</v>
      </c>
      <c r="W951" s="947"/>
      <c r="X951" s="534"/>
      <c r="Y951" s="538"/>
      <c r="Z951" s="531">
        <f>ROUND(ROUND(ROUND(F905*O951,0)*W955,0)-X939,0)</f>
        <v>289</v>
      </c>
      <c r="AA951" s="539"/>
      <c r="AB951" s="533"/>
    </row>
    <row r="952" spans="1:28" ht="16.7" customHeight="1" x14ac:dyDescent="0.15">
      <c r="A952" s="520">
        <v>22</v>
      </c>
      <c r="B952" s="520" t="s">
        <v>21531</v>
      </c>
      <c r="C952" s="540" t="s">
        <v>21532</v>
      </c>
      <c r="D952" s="771"/>
      <c r="E952" s="542"/>
      <c r="F952" s="534"/>
      <c r="H952" s="541"/>
      <c r="I952" s="770" t="s">
        <v>10418</v>
      </c>
      <c r="J952" s="525" t="s">
        <v>1678</v>
      </c>
      <c r="K952" s="718">
        <v>0.96499999999999997</v>
      </c>
      <c r="L952" s="774"/>
      <c r="M952" s="1065"/>
      <c r="N952" s="537"/>
      <c r="P952" s="769"/>
      <c r="Q952" s="534"/>
      <c r="R952" s="537"/>
      <c r="S952" s="537"/>
      <c r="T952" s="537"/>
      <c r="V952" s="1068"/>
      <c r="W952" s="1069"/>
      <c r="X952" s="534"/>
      <c r="Y952" s="538"/>
      <c r="Z952" s="531">
        <f>ROUND(ROUND(ROUND(ROUND(ROUND(F905*K952,0)*O951,0),0)*W955,0)-X939,0)</f>
        <v>278</v>
      </c>
      <c r="AA952" s="539"/>
      <c r="AB952" s="533"/>
    </row>
    <row r="953" spans="1:28" ht="16.7" customHeight="1" x14ac:dyDescent="0.15">
      <c r="A953" s="520">
        <v>22</v>
      </c>
      <c r="B953" s="520" t="s">
        <v>21533</v>
      </c>
      <c r="C953" s="540" t="s">
        <v>21534</v>
      </c>
      <c r="D953" s="771"/>
      <c r="E953" s="542"/>
      <c r="F953" s="534"/>
      <c r="H953" s="541"/>
      <c r="I953" s="757"/>
      <c r="J953" s="525"/>
      <c r="K953" s="718"/>
      <c r="L953" s="774"/>
      <c r="M953" s="968" t="s">
        <v>19773</v>
      </c>
      <c r="N953" s="525" t="s">
        <v>1678</v>
      </c>
      <c r="O953" s="529">
        <v>0.5</v>
      </c>
      <c r="P953" s="769"/>
      <c r="Q953" s="534"/>
      <c r="R953" s="537"/>
      <c r="S953" s="537"/>
      <c r="T953" s="537"/>
      <c r="V953" s="1068"/>
      <c r="W953" s="1069"/>
      <c r="X953" s="534"/>
      <c r="Y953" s="538"/>
      <c r="Z953" s="531">
        <f>ROUND(ROUND(ROUND(F905*O953,0)*W955,0)-X939,0)</f>
        <v>203</v>
      </c>
      <c r="AA953" s="539"/>
      <c r="AB953" s="533"/>
    </row>
    <row r="954" spans="1:28" ht="16.7" customHeight="1" x14ac:dyDescent="0.15">
      <c r="A954" s="520">
        <v>22</v>
      </c>
      <c r="B954" s="520" t="s">
        <v>21535</v>
      </c>
      <c r="C954" s="540" t="s">
        <v>21536</v>
      </c>
      <c r="D954" s="771"/>
      <c r="E954" s="542"/>
      <c r="F954" s="534"/>
      <c r="H954" s="541"/>
      <c r="I954" s="770" t="s">
        <v>10418</v>
      </c>
      <c r="J954" s="525" t="s">
        <v>1678</v>
      </c>
      <c r="K954" s="718">
        <v>0.96499999999999997</v>
      </c>
      <c r="L954" s="774"/>
      <c r="M954" s="1065"/>
      <c r="N954" s="537"/>
      <c r="P954" s="769"/>
      <c r="Q954" s="534"/>
      <c r="R954" s="537"/>
      <c r="S954" s="537"/>
      <c r="T954" s="537"/>
      <c r="V954" s="1068"/>
      <c r="W954" s="1069"/>
      <c r="X954" s="534"/>
      <c r="Y954" s="538"/>
      <c r="Z954" s="531">
        <f>ROUND(ROUND(ROUND(ROUND(ROUND(F905*K954,0)*O953,0),0)*W955,0)-X939,0)</f>
        <v>196</v>
      </c>
      <c r="AA954" s="539"/>
      <c r="AB954" s="533"/>
    </row>
    <row r="955" spans="1:28" ht="16.7" customHeight="1" x14ac:dyDescent="0.15">
      <c r="A955" s="520">
        <v>22</v>
      </c>
      <c r="B955" s="520" t="s">
        <v>21537</v>
      </c>
      <c r="C955" s="540" t="s">
        <v>21538</v>
      </c>
      <c r="D955" s="771"/>
      <c r="E955" s="542"/>
      <c r="F955" s="534"/>
      <c r="H955" s="541"/>
      <c r="I955" s="757"/>
      <c r="J955" s="525"/>
      <c r="K955" s="718"/>
      <c r="L955" s="774"/>
      <c r="M955" s="1066" t="s">
        <v>19767</v>
      </c>
      <c r="N955" s="525" t="s">
        <v>1678</v>
      </c>
      <c r="O955" s="529">
        <v>0.7</v>
      </c>
      <c r="P955" s="1077" t="s">
        <v>10423</v>
      </c>
      <c r="Q955" s="936" t="s">
        <v>12821</v>
      </c>
      <c r="R955" s="1067"/>
      <c r="S955" s="1067"/>
      <c r="T955" s="1067"/>
      <c r="U955" s="981"/>
      <c r="V955" s="534" t="s">
        <v>1678</v>
      </c>
      <c r="W955" s="766">
        <v>0.99099999999999999</v>
      </c>
      <c r="X955" s="534"/>
      <c r="Y955" s="538"/>
      <c r="Z955" s="531">
        <f>ROUND(ROUND(ROUND(ROUND(F905*O955,0)*U957,0)*W955,0)-X939,0)</f>
        <v>139</v>
      </c>
      <c r="AA955" s="539"/>
      <c r="AB955" s="533"/>
    </row>
    <row r="956" spans="1:28" ht="16.7" customHeight="1" x14ac:dyDescent="0.15">
      <c r="A956" s="520">
        <v>22</v>
      </c>
      <c r="B956" s="520" t="s">
        <v>21539</v>
      </c>
      <c r="C956" s="540" t="s">
        <v>21540</v>
      </c>
      <c r="D956" s="771"/>
      <c r="E956" s="542"/>
      <c r="F956" s="534"/>
      <c r="H956" s="541"/>
      <c r="I956" s="770" t="s">
        <v>10418</v>
      </c>
      <c r="J956" s="525" t="s">
        <v>1678</v>
      </c>
      <c r="K956" s="718">
        <v>0.96499999999999997</v>
      </c>
      <c r="L956" s="774"/>
      <c r="M956" s="1065"/>
      <c r="N956" s="537"/>
      <c r="P956" s="1079"/>
      <c r="Q956" s="1068"/>
      <c r="R956" s="1069"/>
      <c r="S956" s="1069"/>
      <c r="T956" s="1069"/>
      <c r="U956" s="1070"/>
      <c r="V956" s="537"/>
      <c r="W956" s="537"/>
      <c r="X956" s="534"/>
      <c r="Y956" s="538"/>
      <c r="Z956" s="531">
        <f>ROUND(ROUND(ROUND(ROUND(ROUND(ROUND(F905*K956,0)*O955,0)*U957,0),0)*W955,0)-X939,0)</f>
        <v>134</v>
      </c>
      <c r="AA956" s="539"/>
      <c r="AB956" s="533"/>
    </row>
    <row r="957" spans="1:28" ht="16.7" customHeight="1" x14ac:dyDescent="0.15">
      <c r="A957" s="520">
        <v>22</v>
      </c>
      <c r="B957" s="520" t="s">
        <v>21541</v>
      </c>
      <c r="C957" s="540" t="s">
        <v>21542</v>
      </c>
      <c r="D957" s="771"/>
      <c r="E957" s="542"/>
      <c r="F957" s="534"/>
      <c r="H957" s="541"/>
      <c r="I957" s="757"/>
      <c r="J957" s="525"/>
      <c r="K957" s="718"/>
      <c r="L957" s="774"/>
      <c r="M957" s="968" t="s">
        <v>19773</v>
      </c>
      <c r="N957" s="525" t="s">
        <v>1678</v>
      </c>
      <c r="O957" s="529">
        <v>0.5</v>
      </c>
      <c r="P957" s="1022"/>
      <c r="Q957" s="772"/>
      <c r="R957" s="776"/>
      <c r="S957" s="776"/>
      <c r="T957" s="537" t="s">
        <v>1678</v>
      </c>
      <c r="U957" s="502">
        <v>0.5</v>
      </c>
      <c r="V957" s="534"/>
      <c r="W957" s="537"/>
      <c r="X957" s="534"/>
      <c r="Y957" s="538"/>
      <c r="Z957" s="531">
        <f>ROUND(ROUND(ROUND(ROUND(F905*O957,0)*U957,0)*W955,0)-X939,0)</f>
        <v>96</v>
      </c>
      <c r="AA957" s="539"/>
      <c r="AB957" s="533"/>
    </row>
    <row r="958" spans="1:28" ht="16.7" customHeight="1" x14ac:dyDescent="0.15">
      <c r="A958" s="520">
        <v>22</v>
      </c>
      <c r="B958" s="520" t="s">
        <v>21543</v>
      </c>
      <c r="C958" s="540" t="s">
        <v>21544</v>
      </c>
      <c r="D958" s="771"/>
      <c r="E958" s="542"/>
      <c r="F958" s="534"/>
      <c r="H958" s="541"/>
      <c r="I958" s="770" t="s">
        <v>10418</v>
      </c>
      <c r="J958" s="525" t="s">
        <v>1678</v>
      </c>
      <c r="K958" s="718">
        <v>0.96499999999999997</v>
      </c>
      <c r="L958" s="774"/>
      <c r="M958" s="1065"/>
      <c r="N958" s="537"/>
      <c r="P958" s="1022"/>
      <c r="Q958" s="772"/>
      <c r="R958" s="776"/>
      <c r="S958" s="776"/>
      <c r="T958" s="537"/>
      <c r="V958" s="534"/>
      <c r="W958" s="537"/>
      <c r="X958" s="534"/>
      <c r="Y958" s="538"/>
      <c r="Z958" s="531">
        <f>ROUND(ROUND(ROUND(ROUND(ROUND(ROUND(F905*K958,0)*O957,0),0)*U957,0)*W955,0)-X939,0)</f>
        <v>92</v>
      </c>
      <c r="AA958" s="539"/>
      <c r="AB958" s="533"/>
    </row>
    <row r="959" spans="1:28" ht="16.7" customHeight="1" x14ac:dyDescent="0.15">
      <c r="A959" s="520">
        <v>22</v>
      </c>
      <c r="B959" s="520" t="s">
        <v>21545</v>
      </c>
      <c r="C959" s="540" t="s">
        <v>21546</v>
      </c>
      <c r="D959" s="771"/>
      <c r="E959" s="542"/>
      <c r="F959" s="534"/>
      <c r="H959" s="541"/>
      <c r="I959" s="757"/>
      <c r="J959" s="525"/>
      <c r="K959" s="718"/>
      <c r="L959" s="774"/>
      <c r="M959" s="1066" t="s">
        <v>19767</v>
      </c>
      <c r="N959" s="525" t="s">
        <v>1678</v>
      </c>
      <c r="O959" s="529">
        <v>0.7</v>
      </c>
      <c r="P959" s="1079"/>
      <c r="Q959" s="936" t="s">
        <v>12830</v>
      </c>
      <c r="R959" s="1067"/>
      <c r="S959" s="1067"/>
      <c r="T959" s="1067"/>
      <c r="U959" s="981"/>
      <c r="V959" s="537"/>
      <c r="W959" s="537"/>
      <c r="X959" s="534"/>
      <c r="Y959" s="538"/>
      <c r="Z959" s="531">
        <f>ROUND(ROUND(ROUND(ROUND(F905*O959,0)*U961,0)*W955,0)-X939,0)</f>
        <v>199</v>
      </c>
      <c r="AA959" s="539"/>
      <c r="AB959" s="533"/>
    </row>
    <row r="960" spans="1:28" ht="16.7" customHeight="1" x14ac:dyDescent="0.15">
      <c r="A960" s="520">
        <v>22</v>
      </c>
      <c r="B960" s="520" t="s">
        <v>21547</v>
      </c>
      <c r="C960" s="540" t="s">
        <v>21548</v>
      </c>
      <c r="D960" s="771"/>
      <c r="E960" s="542"/>
      <c r="F960" s="534"/>
      <c r="H960" s="541"/>
      <c r="I960" s="770" t="s">
        <v>10418</v>
      </c>
      <c r="J960" s="525" t="s">
        <v>1678</v>
      </c>
      <c r="K960" s="718">
        <v>0.96499999999999997</v>
      </c>
      <c r="L960" s="774"/>
      <c r="M960" s="1065"/>
      <c r="N960" s="537"/>
      <c r="P960" s="1079"/>
      <c r="Q960" s="1068"/>
      <c r="R960" s="1069"/>
      <c r="S960" s="1069"/>
      <c r="T960" s="1069"/>
      <c r="U960" s="1070"/>
      <c r="V960" s="537"/>
      <c r="W960" s="537"/>
      <c r="X960" s="534"/>
      <c r="Y960" s="538"/>
      <c r="Z960" s="531">
        <f>ROUND(ROUND(ROUND(ROUND(ROUND(ROUND(F905*K960,0)*O959,0)*U961,0),0)*W955,0)-X939,0)</f>
        <v>191</v>
      </c>
      <c r="AA960" s="539"/>
      <c r="AB960" s="533"/>
    </row>
    <row r="961" spans="1:28" ht="16.7" customHeight="1" x14ac:dyDescent="0.15">
      <c r="A961" s="520">
        <v>22</v>
      </c>
      <c r="B961" s="520" t="s">
        <v>21549</v>
      </c>
      <c r="C961" s="540" t="s">
        <v>21550</v>
      </c>
      <c r="D961" s="771"/>
      <c r="E961" s="542"/>
      <c r="F961" s="534"/>
      <c r="H961" s="541"/>
      <c r="I961" s="757"/>
      <c r="J961" s="525"/>
      <c r="K961" s="718"/>
      <c r="L961" s="774"/>
      <c r="M961" s="968" t="s">
        <v>19773</v>
      </c>
      <c r="N961" s="525" t="s">
        <v>1678</v>
      </c>
      <c r="O961" s="529">
        <v>0.5</v>
      </c>
      <c r="P961" s="1022"/>
      <c r="Q961" s="772"/>
      <c r="R961" s="776"/>
      <c r="S961" s="776"/>
      <c r="T961" s="537" t="s">
        <v>1678</v>
      </c>
      <c r="U961" s="502">
        <v>0.7</v>
      </c>
      <c r="V961" s="534"/>
      <c r="W961" s="537"/>
      <c r="X961" s="534"/>
      <c r="Y961" s="538"/>
      <c r="Z961" s="531">
        <f>ROUND(ROUND(ROUND(ROUND(F905*O961,0)*U961,0)*W955,0)-X939,0)</f>
        <v>139</v>
      </c>
      <c r="AA961" s="539"/>
      <c r="AB961" s="533"/>
    </row>
    <row r="962" spans="1:28" ht="16.7" customHeight="1" x14ac:dyDescent="0.15">
      <c r="A962" s="520">
        <v>22</v>
      </c>
      <c r="B962" s="520" t="s">
        <v>21551</v>
      </c>
      <c r="C962" s="540" t="s">
        <v>21552</v>
      </c>
      <c r="D962" s="771"/>
      <c r="E962" s="542"/>
      <c r="F962" s="534"/>
      <c r="H962" s="541"/>
      <c r="I962" s="770" t="s">
        <v>10418</v>
      </c>
      <c r="J962" s="525" t="s">
        <v>1678</v>
      </c>
      <c r="K962" s="718">
        <v>0.96499999999999997</v>
      </c>
      <c r="L962" s="774"/>
      <c r="M962" s="1065"/>
      <c r="N962" s="537"/>
      <c r="P962" s="1022"/>
      <c r="Q962" s="772"/>
      <c r="R962" s="776"/>
      <c r="S962" s="776"/>
      <c r="T962" s="537"/>
      <c r="V962" s="534"/>
      <c r="W962" s="537"/>
      <c r="X962" s="534"/>
      <c r="Y962" s="538"/>
      <c r="Z962" s="531">
        <f>ROUND(ROUND(ROUND(ROUND(ROUND(ROUND(F905*K962,0)*O961,0),0)*U961,0)*W955,0)-X939,0)</f>
        <v>134</v>
      </c>
      <c r="AA962" s="539"/>
      <c r="AB962" s="533"/>
    </row>
    <row r="963" spans="1:28" ht="16.7" customHeight="1" x14ac:dyDescent="0.15">
      <c r="A963" s="520">
        <v>22</v>
      </c>
      <c r="B963" s="520" t="s">
        <v>21553</v>
      </c>
      <c r="C963" s="540" t="s">
        <v>21554</v>
      </c>
      <c r="D963" s="771"/>
      <c r="E963" s="542"/>
      <c r="F963" s="534"/>
      <c r="H963" s="541"/>
      <c r="I963" s="757"/>
      <c r="J963" s="525"/>
      <c r="K963" s="718"/>
      <c r="L963" s="774"/>
      <c r="M963" s="1066" t="s">
        <v>19767</v>
      </c>
      <c r="N963" s="525" t="s">
        <v>1678</v>
      </c>
      <c r="O963" s="529">
        <v>0.7</v>
      </c>
      <c r="P963" s="1077" t="s">
        <v>14959</v>
      </c>
      <c r="Q963" s="936" t="s">
        <v>12840</v>
      </c>
      <c r="R963" s="1067"/>
      <c r="S963" s="1067"/>
      <c r="T963" s="1067"/>
      <c r="U963" s="981"/>
      <c r="V963" s="537"/>
      <c r="W963" s="537"/>
      <c r="X963" s="534"/>
      <c r="Y963" s="538"/>
      <c r="Z963" s="531">
        <f>ROUND(ROUND(ROUND(ROUND(F905*O963,0)*U965,0)*W955,0)-X939,0)</f>
        <v>199</v>
      </c>
      <c r="AA963" s="539"/>
      <c r="AB963" s="533"/>
    </row>
    <row r="964" spans="1:28" ht="16.7" customHeight="1" x14ac:dyDescent="0.15">
      <c r="A964" s="520">
        <v>22</v>
      </c>
      <c r="B964" s="520" t="s">
        <v>21555</v>
      </c>
      <c r="C964" s="540" t="s">
        <v>21556</v>
      </c>
      <c r="D964" s="771"/>
      <c r="E964" s="542"/>
      <c r="F964" s="534"/>
      <c r="H964" s="541"/>
      <c r="I964" s="770" t="s">
        <v>10418</v>
      </c>
      <c r="J964" s="525" t="s">
        <v>1678</v>
      </c>
      <c r="K964" s="718">
        <v>0.96499999999999997</v>
      </c>
      <c r="L964" s="774"/>
      <c r="M964" s="1065"/>
      <c r="N964" s="537"/>
      <c r="P964" s="1079"/>
      <c r="Q964" s="1068"/>
      <c r="R964" s="1069"/>
      <c r="S964" s="1069"/>
      <c r="T964" s="1069"/>
      <c r="U964" s="1070"/>
      <c r="V964" s="537"/>
      <c r="W964" s="537"/>
      <c r="X964" s="534"/>
      <c r="Y964" s="538"/>
      <c r="Z964" s="531">
        <f>ROUND(ROUND(ROUND(ROUND(ROUND(ROUND(F905*K964,0)*O963,0)*U965,0),0)*W955,0)-X939,0)</f>
        <v>191</v>
      </c>
      <c r="AA964" s="539"/>
      <c r="AB964" s="533"/>
    </row>
    <row r="965" spans="1:28" ht="16.7" customHeight="1" x14ac:dyDescent="0.15">
      <c r="A965" s="520">
        <v>22</v>
      </c>
      <c r="B965" s="520" t="s">
        <v>21557</v>
      </c>
      <c r="C965" s="540" t="s">
        <v>21558</v>
      </c>
      <c r="D965" s="771"/>
      <c r="E965" s="542"/>
      <c r="F965" s="534"/>
      <c r="H965" s="541"/>
      <c r="I965" s="757"/>
      <c r="J965" s="525"/>
      <c r="K965" s="718"/>
      <c r="L965" s="774"/>
      <c r="M965" s="968" t="s">
        <v>19773</v>
      </c>
      <c r="N965" s="525" t="s">
        <v>1678</v>
      </c>
      <c r="O965" s="529">
        <v>0.5</v>
      </c>
      <c r="P965" s="1022"/>
      <c r="Q965" s="772"/>
      <c r="R965" s="776"/>
      <c r="S965" s="776"/>
      <c r="T965" s="537" t="s">
        <v>1678</v>
      </c>
      <c r="U965" s="502">
        <v>0.7</v>
      </c>
      <c r="V965" s="534"/>
      <c r="W965" s="537"/>
      <c r="X965" s="534"/>
      <c r="Y965" s="538"/>
      <c r="Z965" s="531">
        <f>ROUND(ROUND(ROUND(ROUND(F905*O965,0)*U965,0)*W955,0)-X939,0)</f>
        <v>139</v>
      </c>
      <c r="AA965" s="539"/>
      <c r="AB965" s="533"/>
    </row>
    <row r="966" spans="1:28" ht="16.7" customHeight="1" x14ac:dyDescent="0.15">
      <c r="A966" s="520">
        <v>22</v>
      </c>
      <c r="B966" s="520" t="s">
        <v>21559</v>
      </c>
      <c r="C966" s="540" t="s">
        <v>21560</v>
      </c>
      <c r="D966" s="777"/>
      <c r="E966" s="557"/>
      <c r="F966" s="550"/>
      <c r="G966" s="650"/>
      <c r="H966" s="558"/>
      <c r="I966" s="778" t="s">
        <v>10418</v>
      </c>
      <c r="J966" s="526" t="s">
        <v>1678</v>
      </c>
      <c r="K966" s="575">
        <v>0.96499999999999997</v>
      </c>
      <c r="L966" s="779"/>
      <c r="M966" s="1083"/>
      <c r="N966" s="544"/>
      <c r="O966" s="548"/>
      <c r="P966" s="1023"/>
      <c r="Q966" s="780"/>
      <c r="R966" s="781"/>
      <c r="S966" s="781"/>
      <c r="T966" s="544"/>
      <c r="U966" s="548"/>
      <c r="V966" s="550"/>
      <c r="W966" s="544"/>
      <c r="X966" s="550"/>
      <c r="Y966" s="553"/>
      <c r="Z966" s="531">
        <f>ROUND(ROUND(ROUND(ROUND(ROUND(ROUND(F905*K966,0)*O965,0),0)*U965,0)*W955,0)-X939,0)</f>
        <v>134</v>
      </c>
      <c r="AA966" s="559"/>
      <c r="AB966" s="533"/>
    </row>
    <row r="967" spans="1:28" ht="16.7" customHeight="1" x14ac:dyDescent="0.15"/>
    <row r="968" spans="1:28" ht="16.7" customHeight="1" x14ac:dyDescent="0.15"/>
  </sheetData>
  <mergeCells count="949">
    <mergeCell ref="M963:M964"/>
    <mergeCell ref="P963:P966"/>
    <mergeCell ref="Q963:U964"/>
    <mergeCell ref="M965:M966"/>
    <mergeCell ref="M955:M956"/>
    <mergeCell ref="P955:P962"/>
    <mergeCell ref="Q955:U956"/>
    <mergeCell ref="M957:M958"/>
    <mergeCell ref="M959:M960"/>
    <mergeCell ref="Q959:U960"/>
    <mergeCell ref="M961:M962"/>
    <mergeCell ref="M947:M948"/>
    <mergeCell ref="P947:P950"/>
    <mergeCell ref="Q947:U948"/>
    <mergeCell ref="M949:M950"/>
    <mergeCell ref="M951:M952"/>
    <mergeCell ref="V951:W954"/>
    <mergeCell ref="M953:M954"/>
    <mergeCell ref="M939:M940"/>
    <mergeCell ref="P939:P946"/>
    <mergeCell ref="Q939:U940"/>
    <mergeCell ref="Y939:Y940"/>
    <mergeCell ref="M941:M942"/>
    <mergeCell ref="M943:M944"/>
    <mergeCell ref="Q943:U944"/>
    <mergeCell ref="M945:M946"/>
    <mergeCell ref="M931:M932"/>
    <mergeCell ref="P931:P934"/>
    <mergeCell ref="Q931:U932"/>
    <mergeCell ref="M933:M934"/>
    <mergeCell ref="M935:M936"/>
    <mergeCell ref="X935:Y938"/>
    <mergeCell ref="M937:M938"/>
    <mergeCell ref="M923:M924"/>
    <mergeCell ref="P923:P930"/>
    <mergeCell ref="Q923:U924"/>
    <mergeCell ref="M925:M926"/>
    <mergeCell ref="M927:M928"/>
    <mergeCell ref="Q927:U928"/>
    <mergeCell ref="M929:M930"/>
    <mergeCell ref="M915:M916"/>
    <mergeCell ref="P915:P918"/>
    <mergeCell ref="Q915:U916"/>
    <mergeCell ref="M917:M918"/>
    <mergeCell ref="M919:M920"/>
    <mergeCell ref="V919:W922"/>
    <mergeCell ref="M921:M922"/>
    <mergeCell ref="M905:M906"/>
    <mergeCell ref="M907:M908"/>
    <mergeCell ref="P907:P914"/>
    <mergeCell ref="Q907:U908"/>
    <mergeCell ref="M909:M910"/>
    <mergeCell ref="M911:M912"/>
    <mergeCell ref="Q911:U912"/>
    <mergeCell ref="M913:M914"/>
    <mergeCell ref="M899:M900"/>
    <mergeCell ref="P899:P902"/>
    <mergeCell ref="Q899:U900"/>
    <mergeCell ref="M901:M902"/>
    <mergeCell ref="D903:D908"/>
    <mergeCell ref="E903:E908"/>
    <mergeCell ref="F903:H904"/>
    <mergeCell ref="L903:L918"/>
    <mergeCell ref="M903:M904"/>
    <mergeCell ref="F905:G905"/>
    <mergeCell ref="M891:M892"/>
    <mergeCell ref="P891:P898"/>
    <mergeCell ref="Q891:U892"/>
    <mergeCell ref="M893:M894"/>
    <mergeCell ref="M895:M896"/>
    <mergeCell ref="Q895:U896"/>
    <mergeCell ref="M897:M898"/>
    <mergeCell ref="M883:M884"/>
    <mergeCell ref="P883:P886"/>
    <mergeCell ref="Q883:U884"/>
    <mergeCell ref="M885:M886"/>
    <mergeCell ref="M887:M888"/>
    <mergeCell ref="V887:W890"/>
    <mergeCell ref="M889:M890"/>
    <mergeCell ref="M875:M876"/>
    <mergeCell ref="P875:P882"/>
    <mergeCell ref="Q875:U876"/>
    <mergeCell ref="Y875:Y876"/>
    <mergeCell ref="M877:M878"/>
    <mergeCell ref="M879:M880"/>
    <mergeCell ref="Q879:U880"/>
    <mergeCell ref="M881:M882"/>
    <mergeCell ref="M867:M868"/>
    <mergeCell ref="P867:P870"/>
    <mergeCell ref="Q867:U868"/>
    <mergeCell ref="M869:M870"/>
    <mergeCell ref="M871:M872"/>
    <mergeCell ref="X871:Y874"/>
    <mergeCell ref="M873:M874"/>
    <mergeCell ref="M859:M860"/>
    <mergeCell ref="P859:P866"/>
    <mergeCell ref="Q859:U860"/>
    <mergeCell ref="M861:M862"/>
    <mergeCell ref="M863:M864"/>
    <mergeCell ref="Q863:U864"/>
    <mergeCell ref="M865:M866"/>
    <mergeCell ref="M855:M856"/>
    <mergeCell ref="V855:W858"/>
    <mergeCell ref="M857:M858"/>
    <mergeCell ref="M841:M842"/>
    <mergeCell ref="M843:M844"/>
    <mergeCell ref="P843:P850"/>
    <mergeCell ref="Q843:U844"/>
    <mergeCell ref="M845:M846"/>
    <mergeCell ref="M847:M848"/>
    <mergeCell ref="Q847:U848"/>
    <mergeCell ref="M849:M850"/>
    <mergeCell ref="M835:M836"/>
    <mergeCell ref="P835:P838"/>
    <mergeCell ref="Q835:U836"/>
    <mergeCell ref="M837:M838"/>
    <mergeCell ref="D839:D844"/>
    <mergeCell ref="E839:E844"/>
    <mergeCell ref="F839:H840"/>
    <mergeCell ref="L839:L854"/>
    <mergeCell ref="M839:M840"/>
    <mergeCell ref="F841:G841"/>
    <mergeCell ref="M851:M852"/>
    <mergeCell ref="P851:P854"/>
    <mergeCell ref="Q851:U852"/>
    <mergeCell ref="M853:M854"/>
    <mergeCell ref="M827:M828"/>
    <mergeCell ref="P827:P834"/>
    <mergeCell ref="Q827:U828"/>
    <mergeCell ref="M829:M830"/>
    <mergeCell ref="M831:M832"/>
    <mergeCell ref="Q831:U832"/>
    <mergeCell ref="M833:M834"/>
    <mergeCell ref="M819:M820"/>
    <mergeCell ref="P819:P822"/>
    <mergeCell ref="Q819:U820"/>
    <mergeCell ref="M821:M822"/>
    <mergeCell ref="M823:M824"/>
    <mergeCell ref="V823:W826"/>
    <mergeCell ref="M825:M826"/>
    <mergeCell ref="M811:M812"/>
    <mergeCell ref="P811:P818"/>
    <mergeCell ref="Q811:U812"/>
    <mergeCell ref="Y811:Y812"/>
    <mergeCell ref="M813:M814"/>
    <mergeCell ref="M815:M816"/>
    <mergeCell ref="Q815:U816"/>
    <mergeCell ref="M817:M818"/>
    <mergeCell ref="M803:M804"/>
    <mergeCell ref="P803:P806"/>
    <mergeCell ref="Q803:U804"/>
    <mergeCell ref="M805:M806"/>
    <mergeCell ref="M807:M808"/>
    <mergeCell ref="X807:Y810"/>
    <mergeCell ref="M809:M810"/>
    <mergeCell ref="M795:M796"/>
    <mergeCell ref="P795:P802"/>
    <mergeCell ref="Q795:U796"/>
    <mergeCell ref="M797:M798"/>
    <mergeCell ref="M799:M800"/>
    <mergeCell ref="Q799:U800"/>
    <mergeCell ref="M801:M802"/>
    <mergeCell ref="M791:M792"/>
    <mergeCell ref="V791:W794"/>
    <mergeCell ref="M793:M794"/>
    <mergeCell ref="M777:M778"/>
    <mergeCell ref="M779:M780"/>
    <mergeCell ref="P779:P786"/>
    <mergeCell ref="Q779:U780"/>
    <mergeCell ref="M781:M782"/>
    <mergeCell ref="M783:M784"/>
    <mergeCell ref="Q783:U784"/>
    <mergeCell ref="M785:M786"/>
    <mergeCell ref="M771:M772"/>
    <mergeCell ref="P771:P774"/>
    <mergeCell ref="Q771:U772"/>
    <mergeCell ref="M773:M774"/>
    <mergeCell ref="D775:D780"/>
    <mergeCell ref="E775:E780"/>
    <mergeCell ref="F775:H776"/>
    <mergeCell ref="L775:L790"/>
    <mergeCell ref="M775:M776"/>
    <mergeCell ref="F777:G777"/>
    <mergeCell ref="M787:M788"/>
    <mergeCell ref="P787:P790"/>
    <mergeCell ref="Q787:U788"/>
    <mergeCell ref="M789:M790"/>
    <mergeCell ref="M763:M764"/>
    <mergeCell ref="P763:P770"/>
    <mergeCell ref="Q763:U764"/>
    <mergeCell ref="M765:M766"/>
    <mergeCell ref="M767:M768"/>
    <mergeCell ref="Q767:U768"/>
    <mergeCell ref="M769:M770"/>
    <mergeCell ref="M755:M756"/>
    <mergeCell ref="P755:P758"/>
    <mergeCell ref="Q755:U756"/>
    <mergeCell ref="M757:M758"/>
    <mergeCell ref="M759:M760"/>
    <mergeCell ref="V759:W762"/>
    <mergeCell ref="M761:M762"/>
    <mergeCell ref="M747:M748"/>
    <mergeCell ref="P747:P754"/>
    <mergeCell ref="Q747:U748"/>
    <mergeCell ref="Y747:Y748"/>
    <mergeCell ref="M749:M750"/>
    <mergeCell ref="M751:M752"/>
    <mergeCell ref="Q751:U752"/>
    <mergeCell ref="M753:M754"/>
    <mergeCell ref="M739:M740"/>
    <mergeCell ref="P739:P742"/>
    <mergeCell ref="Q739:U740"/>
    <mergeCell ref="M741:M742"/>
    <mergeCell ref="M743:M744"/>
    <mergeCell ref="X743:Y746"/>
    <mergeCell ref="M745:M746"/>
    <mergeCell ref="M731:M732"/>
    <mergeCell ref="P731:P738"/>
    <mergeCell ref="Q731:U732"/>
    <mergeCell ref="M733:M734"/>
    <mergeCell ref="M735:M736"/>
    <mergeCell ref="Q735:U736"/>
    <mergeCell ref="M737:M738"/>
    <mergeCell ref="M727:M728"/>
    <mergeCell ref="V727:W730"/>
    <mergeCell ref="M729:M730"/>
    <mergeCell ref="M713:M714"/>
    <mergeCell ref="M715:M716"/>
    <mergeCell ref="P715:P722"/>
    <mergeCell ref="Q715:U716"/>
    <mergeCell ref="M717:M718"/>
    <mergeCell ref="M719:M720"/>
    <mergeCell ref="Q719:U720"/>
    <mergeCell ref="M721:M722"/>
    <mergeCell ref="M707:M708"/>
    <mergeCell ref="P707:P710"/>
    <mergeCell ref="Q707:U708"/>
    <mergeCell ref="M709:M710"/>
    <mergeCell ref="D711:D716"/>
    <mergeCell ref="E711:E716"/>
    <mergeCell ref="F711:H712"/>
    <mergeCell ref="L711:L726"/>
    <mergeCell ref="M711:M712"/>
    <mergeCell ref="F713:G713"/>
    <mergeCell ref="M723:M724"/>
    <mergeCell ref="P723:P726"/>
    <mergeCell ref="Q723:U724"/>
    <mergeCell ref="M725:M726"/>
    <mergeCell ref="M699:M700"/>
    <mergeCell ref="P699:P706"/>
    <mergeCell ref="Q699:U700"/>
    <mergeCell ref="M701:M702"/>
    <mergeCell ref="M703:M704"/>
    <mergeCell ref="Q703:U704"/>
    <mergeCell ref="M705:M706"/>
    <mergeCell ref="M691:M692"/>
    <mergeCell ref="P691:P694"/>
    <mergeCell ref="Q691:U692"/>
    <mergeCell ref="M693:M694"/>
    <mergeCell ref="M695:M696"/>
    <mergeCell ref="V695:W698"/>
    <mergeCell ref="M697:M698"/>
    <mergeCell ref="M683:M684"/>
    <mergeCell ref="P683:P690"/>
    <mergeCell ref="Q683:U684"/>
    <mergeCell ref="Y683:Y684"/>
    <mergeCell ref="M685:M686"/>
    <mergeCell ref="M687:M688"/>
    <mergeCell ref="Q687:U688"/>
    <mergeCell ref="M689:M690"/>
    <mergeCell ref="M675:M676"/>
    <mergeCell ref="P675:P678"/>
    <mergeCell ref="Q675:U676"/>
    <mergeCell ref="M677:M678"/>
    <mergeCell ref="M679:M680"/>
    <mergeCell ref="X679:Y682"/>
    <mergeCell ref="M681:M682"/>
    <mergeCell ref="M667:M668"/>
    <mergeCell ref="P667:P674"/>
    <mergeCell ref="Q667:U668"/>
    <mergeCell ref="M669:M670"/>
    <mergeCell ref="M671:M672"/>
    <mergeCell ref="Q671:U672"/>
    <mergeCell ref="M673:M674"/>
    <mergeCell ref="M663:M664"/>
    <mergeCell ref="V663:W666"/>
    <mergeCell ref="M665:M666"/>
    <mergeCell ref="M649:M650"/>
    <mergeCell ref="M651:M652"/>
    <mergeCell ref="P651:P658"/>
    <mergeCell ref="Q651:U652"/>
    <mergeCell ref="M653:M654"/>
    <mergeCell ref="M655:M656"/>
    <mergeCell ref="Q655:U656"/>
    <mergeCell ref="M657:M658"/>
    <mergeCell ref="M643:M644"/>
    <mergeCell ref="P643:P646"/>
    <mergeCell ref="Q643:U644"/>
    <mergeCell ref="M645:M646"/>
    <mergeCell ref="D647:D652"/>
    <mergeCell ref="E647:E652"/>
    <mergeCell ref="F647:H648"/>
    <mergeCell ref="L647:L662"/>
    <mergeCell ref="M647:M648"/>
    <mergeCell ref="F649:G649"/>
    <mergeCell ref="M659:M660"/>
    <mergeCell ref="P659:P662"/>
    <mergeCell ref="Q659:U660"/>
    <mergeCell ref="M661:M662"/>
    <mergeCell ref="M635:M636"/>
    <mergeCell ref="P635:P642"/>
    <mergeCell ref="Q635:U636"/>
    <mergeCell ref="Y635:Y636"/>
    <mergeCell ref="M637:M638"/>
    <mergeCell ref="M639:M640"/>
    <mergeCell ref="Q639:U640"/>
    <mergeCell ref="M641:M642"/>
    <mergeCell ref="M627:M628"/>
    <mergeCell ref="P627:P630"/>
    <mergeCell ref="Q627:U628"/>
    <mergeCell ref="M629:M630"/>
    <mergeCell ref="M631:M632"/>
    <mergeCell ref="X631:Y634"/>
    <mergeCell ref="M633:M634"/>
    <mergeCell ref="D615:D620"/>
    <mergeCell ref="E615:E620"/>
    <mergeCell ref="F615:H616"/>
    <mergeCell ref="L615:L630"/>
    <mergeCell ref="M615:M616"/>
    <mergeCell ref="F617:G617"/>
    <mergeCell ref="M603:M604"/>
    <mergeCell ref="P603:P610"/>
    <mergeCell ref="Q603:U604"/>
    <mergeCell ref="M617:M618"/>
    <mergeCell ref="M619:M620"/>
    <mergeCell ref="P619:P626"/>
    <mergeCell ref="Q619:U620"/>
    <mergeCell ref="M621:M622"/>
    <mergeCell ref="M623:M624"/>
    <mergeCell ref="Q623:U624"/>
    <mergeCell ref="M625:M626"/>
    <mergeCell ref="M611:M612"/>
    <mergeCell ref="P611:P614"/>
    <mergeCell ref="Q611:U612"/>
    <mergeCell ref="M613:M614"/>
    <mergeCell ref="Y603:Y604"/>
    <mergeCell ref="M605:M606"/>
    <mergeCell ref="M607:M608"/>
    <mergeCell ref="Q607:U608"/>
    <mergeCell ref="M609:M610"/>
    <mergeCell ref="M595:M596"/>
    <mergeCell ref="P595:P598"/>
    <mergeCell ref="Q595:U596"/>
    <mergeCell ref="M597:M598"/>
    <mergeCell ref="M599:M600"/>
    <mergeCell ref="X599:Y602"/>
    <mergeCell ref="M601:M602"/>
    <mergeCell ref="F583:H584"/>
    <mergeCell ref="L583:L598"/>
    <mergeCell ref="M583:M584"/>
    <mergeCell ref="F585:G585"/>
    <mergeCell ref="M585:M586"/>
    <mergeCell ref="M587:M588"/>
    <mergeCell ref="M571:M572"/>
    <mergeCell ref="P571:P578"/>
    <mergeCell ref="Q571:U572"/>
    <mergeCell ref="P587:P594"/>
    <mergeCell ref="Q587:U588"/>
    <mergeCell ref="M589:M590"/>
    <mergeCell ref="M591:M592"/>
    <mergeCell ref="Q591:U592"/>
    <mergeCell ref="M593:M594"/>
    <mergeCell ref="M579:M580"/>
    <mergeCell ref="P579:P582"/>
    <mergeCell ref="Q579:U580"/>
    <mergeCell ref="M581:M582"/>
    <mergeCell ref="Y571:Y572"/>
    <mergeCell ref="M573:M574"/>
    <mergeCell ref="M575:M576"/>
    <mergeCell ref="Q575:U576"/>
    <mergeCell ref="M577:M578"/>
    <mergeCell ref="M563:M564"/>
    <mergeCell ref="P563:P566"/>
    <mergeCell ref="Q563:U564"/>
    <mergeCell ref="M565:M566"/>
    <mergeCell ref="M567:M568"/>
    <mergeCell ref="X567:Y570"/>
    <mergeCell ref="M569:M570"/>
    <mergeCell ref="D551:D556"/>
    <mergeCell ref="E551:E556"/>
    <mergeCell ref="F551:H552"/>
    <mergeCell ref="L551:L566"/>
    <mergeCell ref="M551:M552"/>
    <mergeCell ref="F553:G553"/>
    <mergeCell ref="M539:M540"/>
    <mergeCell ref="P539:P546"/>
    <mergeCell ref="Q539:U540"/>
    <mergeCell ref="M553:M554"/>
    <mergeCell ref="M555:M556"/>
    <mergeCell ref="P555:P562"/>
    <mergeCell ref="Q555:U556"/>
    <mergeCell ref="M557:M558"/>
    <mergeCell ref="M559:M560"/>
    <mergeCell ref="Q559:U560"/>
    <mergeCell ref="M561:M562"/>
    <mergeCell ref="M547:M548"/>
    <mergeCell ref="P547:P550"/>
    <mergeCell ref="Q547:U548"/>
    <mergeCell ref="M549:M550"/>
    <mergeCell ref="Y539:Y540"/>
    <mergeCell ref="M541:M542"/>
    <mergeCell ref="M543:M544"/>
    <mergeCell ref="Q543:U544"/>
    <mergeCell ref="M545:M546"/>
    <mergeCell ref="M531:M532"/>
    <mergeCell ref="P531:P534"/>
    <mergeCell ref="Q531:U532"/>
    <mergeCell ref="M533:M534"/>
    <mergeCell ref="M535:M536"/>
    <mergeCell ref="X535:Y538"/>
    <mergeCell ref="M537:M538"/>
    <mergeCell ref="F519:H520"/>
    <mergeCell ref="L519:L534"/>
    <mergeCell ref="M519:M520"/>
    <mergeCell ref="F521:G521"/>
    <mergeCell ref="M521:M522"/>
    <mergeCell ref="M523:M524"/>
    <mergeCell ref="M507:M508"/>
    <mergeCell ref="P507:P514"/>
    <mergeCell ref="Q507:U508"/>
    <mergeCell ref="P523:P530"/>
    <mergeCell ref="Q523:U524"/>
    <mergeCell ref="M525:M526"/>
    <mergeCell ref="M527:M528"/>
    <mergeCell ref="Q527:U528"/>
    <mergeCell ref="M529:M530"/>
    <mergeCell ref="M515:M516"/>
    <mergeCell ref="P515:P518"/>
    <mergeCell ref="Q515:U516"/>
    <mergeCell ref="M517:M518"/>
    <mergeCell ref="Y507:Y508"/>
    <mergeCell ref="M509:M510"/>
    <mergeCell ref="M511:M512"/>
    <mergeCell ref="Q511:U512"/>
    <mergeCell ref="M513:M514"/>
    <mergeCell ref="M499:M500"/>
    <mergeCell ref="P499:P502"/>
    <mergeCell ref="Q499:U500"/>
    <mergeCell ref="M501:M502"/>
    <mergeCell ref="M503:M504"/>
    <mergeCell ref="X503:Y506"/>
    <mergeCell ref="M505:M506"/>
    <mergeCell ref="D487:D492"/>
    <mergeCell ref="E487:E492"/>
    <mergeCell ref="F487:H488"/>
    <mergeCell ref="L487:L502"/>
    <mergeCell ref="M487:M488"/>
    <mergeCell ref="F489:G489"/>
    <mergeCell ref="M475:M476"/>
    <mergeCell ref="P475:P482"/>
    <mergeCell ref="Q475:U476"/>
    <mergeCell ref="M489:M490"/>
    <mergeCell ref="M491:M492"/>
    <mergeCell ref="P491:P498"/>
    <mergeCell ref="Q491:U492"/>
    <mergeCell ref="M493:M494"/>
    <mergeCell ref="M495:M496"/>
    <mergeCell ref="Q495:U496"/>
    <mergeCell ref="M497:M498"/>
    <mergeCell ref="M483:M484"/>
    <mergeCell ref="P483:P486"/>
    <mergeCell ref="Q483:U484"/>
    <mergeCell ref="M485:M486"/>
    <mergeCell ref="Y475:Y476"/>
    <mergeCell ref="M477:M478"/>
    <mergeCell ref="M479:M480"/>
    <mergeCell ref="Q479:U480"/>
    <mergeCell ref="M481:M482"/>
    <mergeCell ref="M467:M468"/>
    <mergeCell ref="P467:P470"/>
    <mergeCell ref="Q467:U468"/>
    <mergeCell ref="M469:M470"/>
    <mergeCell ref="M471:M472"/>
    <mergeCell ref="X471:Y474"/>
    <mergeCell ref="M473:M474"/>
    <mergeCell ref="D455:D460"/>
    <mergeCell ref="E455:E460"/>
    <mergeCell ref="F455:H456"/>
    <mergeCell ref="L455:L470"/>
    <mergeCell ref="M455:M456"/>
    <mergeCell ref="F457:G457"/>
    <mergeCell ref="M443:M444"/>
    <mergeCell ref="P443:P450"/>
    <mergeCell ref="Q443:U444"/>
    <mergeCell ref="M457:M458"/>
    <mergeCell ref="M459:M460"/>
    <mergeCell ref="P459:P466"/>
    <mergeCell ref="Q459:U460"/>
    <mergeCell ref="M461:M462"/>
    <mergeCell ref="M463:M464"/>
    <mergeCell ref="Q463:U464"/>
    <mergeCell ref="M465:M466"/>
    <mergeCell ref="M451:M452"/>
    <mergeCell ref="P451:P454"/>
    <mergeCell ref="Q451:U452"/>
    <mergeCell ref="M453:M454"/>
    <mergeCell ref="Y443:Y444"/>
    <mergeCell ref="M445:M446"/>
    <mergeCell ref="M447:M448"/>
    <mergeCell ref="Q447:U448"/>
    <mergeCell ref="M449:M450"/>
    <mergeCell ref="M435:M436"/>
    <mergeCell ref="P435:P438"/>
    <mergeCell ref="Q435:U436"/>
    <mergeCell ref="M437:M438"/>
    <mergeCell ref="M439:M440"/>
    <mergeCell ref="X439:Y442"/>
    <mergeCell ref="M441:M442"/>
    <mergeCell ref="F423:H424"/>
    <mergeCell ref="L423:L438"/>
    <mergeCell ref="M423:M424"/>
    <mergeCell ref="F425:G425"/>
    <mergeCell ref="M425:M426"/>
    <mergeCell ref="M427:M428"/>
    <mergeCell ref="M411:M412"/>
    <mergeCell ref="P411:P418"/>
    <mergeCell ref="Q411:U412"/>
    <mergeCell ref="P427:P434"/>
    <mergeCell ref="Q427:U428"/>
    <mergeCell ref="M429:M430"/>
    <mergeCell ref="M431:M432"/>
    <mergeCell ref="Q431:U432"/>
    <mergeCell ref="M433:M434"/>
    <mergeCell ref="M419:M420"/>
    <mergeCell ref="P419:P422"/>
    <mergeCell ref="Q419:U420"/>
    <mergeCell ref="M421:M422"/>
    <mergeCell ref="Y411:Y412"/>
    <mergeCell ref="M413:M414"/>
    <mergeCell ref="M415:M416"/>
    <mergeCell ref="Q415:U416"/>
    <mergeCell ref="M417:M418"/>
    <mergeCell ref="M403:M404"/>
    <mergeCell ref="P403:P406"/>
    <mergeCell ref="Q403:U404"/>
    <mergeCell ref="M405:M406"/>
    <mergeCell ref="M407:M408"/>
    <mergeCell ref="X407:Y410"/>
    <mergeCell ref="M409:M410"/>
    <mergeCell ref="D391:D396"/>
    <mergeCell ref="E391:E396"/>
    <mergeCell ref="F391:H392"/>
    <mergeCell ref="L391:L406"/>
    <mergeCell ref="M391:M392"/>
    <mergeCell ref="F393:G393"/>
    <mergeCell ref="M379:M380"/>
    <mergeCell ref="P379:P386"/>
    <mergeCell ref="Q379:U380"/>
    <mergeCell ref="M393:M394"/>
    <mergeCell ref="M395:M396"/>
    <mergeCell ref="P395:P402"/>
    <mergeCell ref="Q395:U396"/>
    <mergeCell ref="M397:M398"/>
    <mergeCell ref="M399:M400"/>
    <mergeCell ref="Q399:U400"/>
    <mergeCell ref="M401:M402"/>
    <mergeCell ref="M387:M388"/>
    <mergeCell ref="P387:P390"/>
    <mergeCell ref="Q387:U388"/>
    <mergeCell ref="M389:M390"/>
    <mergeCell ref="Y379:Y380"/>
    <mergeCell ref="M381:M382"/>
    <mergeCell ref="M383:M384"/>
    <mergeCell ref="Q383:U384"/>
    <mergeCell ref="M385:M386"/>
    <mergeCell ref="M371:M372"/>
    <mergeCell ref="P371:P374"/>
    <mergeCell ref="Q371:U372"/>
    <mergeCell ref="M373:M374"/>
    <mergeCell ref="M375:M376"/>
    <mergeCell ref="X375:Y378"/>
    <mergeCell ref="M377:M378"/>
    <mergeCell ref="F359:H360"/>
    <mergeCell ref="L359:L374"/>
    <mergeCell ref="M359:M360"/>
    <mergeCell ref="F361:G361"/>
    <mergeCell ref="M361:M362"/>
    <mergeCell ref="M363:M364"/>
    <mergeCell ref="M347:M348"/>
    <mergeCell ref="P347:P354"/>
    <mergeCell ref="Q347:U348"/>
    <mergeCell ref="P363:P370"/>
    <mergeCell ref="Q363:U364"/>
    <mergeCell ref="M365:M366"/>
    <mergeCell ref="M367:M368"/>
    <mergeCell ref="Q367:U368"/>
    <mergeCell ref="M369:M370"/>
    <mergeCell ref="M355:M356"/>
    <mergeCell ref="P355:P358"/>
    <mergeCell ref="Q355:U356"/>
    <mergeCell ref="M357:M358"/>
    <mergeCell ref="Y347:Y348"/>
    <mergeCell ref="M349:M350"/>
    <mergeCell ref="M351:M352"/>
    <mergeCell ref="Q351:U352"/>
    <mergeCell ref="M353:M354"/>
    <mergeCell ref="M339:M340"/>
    <mergeCell ref="P339:P342"/>
    <mergeCell ref="Q339:U340"/>
    <mergeCell ref="M341:M342"/>
    <mergeCell ref="M343:M344"/>
    <mergeCell ref="X343:Y346"/>
    <mergeCell ref="M345:M346"/>
    <mergeCell ref="D327:D332"/>
    <mergeCell ref="E327:E332"/>
    <mergeCell ref="F327:H328"/>
    <mergeCell ref="L327:L342"/>
    <mergeCell ref="M327:M328"/>
    <mergeCell ref="F329:G329"/>
    <mergeCell ref="M315:M316"/>
    <mergeCell ref="P315:P322"/>
    <mergeCell ref="Q315:U316"/>
    <mergeCell ref="M329:M330"/>
    <mergeCell ref="M331:M332"/>
    <mergeCell ref="P331:P338"/>
    <mergeCell ref="Q331:U332"/>
    <mergeCell ref="M333:M334"/>
    <mergeCell ref="M335:M336"/>
    <mergeCell ref="Q335:U336"/>
    <mergeCell ref="M337:M338"/>
    <mergeCell ref="M323:M324"/>
    <mergeCell ref="P323:P326"/>
    <mergeCell ref="Q323:U324"/>
    <mergeCell ref="M325:M326"/>
    <mergeCell ref="Y315:Y316"/>
    <mergeCell ref="M317:M318"/>
    <mergeCell ref="M319:M320"/>
    <mergeCell ref="Q319:U320"/>
    <mergeCell ref="M321:M322"/>
    <mergeCell ref="M307:M308"/>
    <mergeCell ref="P307:P310"/>
    <mergeCell ref="Q307:U308"/>
    <mergeCell ref="M309:M310"/>
    <mergeCell ref="M311:M312"/>
    <mergeCell ref="X311:Y314"/>
    <mergeCell ref="M313:M314"/>
    <mergeCell ref="D295:D300"/>
    <mergeCell ref="E295:E300"/>
    <mergeCell ref="F295:H296"/>
    <mergeCell ref="L295:L310"/>
    <mergeCell ref="M295:M296"/>
    <mergeCell ref="F297:G297"/>
    <mergeCell ref="M283:M284"/>
    <mergeCell ref="P283:P290"/>
    <mergeCell ref="Q283:U284"/>
    <mergeCell ref="M297:M298"/>
    <mergeCell ref="M299:M300"/>
    <mergeCell ref="P299:P306"/>
    <mergeCell ref="Q299:U300"/>
    <mergeCell ref="M301:M302"/>
    <mergeCell ref="M303:M304"/>
    <mergeCell ref="Q303:U304"/>
    <mergeCell ref="M305:M306"/>
    <mergeCell ref="M291:M292"/>
    <mergeCell ref="P291:P294"/>
    <mergeCell ref="Q291:U292"/>
    <mergeCell ref="M293:M294"/>
    <mergeCell ref="Y283:Y284"/>
    <mergeCell ref="M285:M286"/>
    <mergeCell ref="M287:M288"/>
    <mergeCell ref="Q287:U288"/>
    <mergeCell ref="M289:M290"/>
    <mergeCell ref="M275:M276"/>
    <mergeCell ref="P275:P278"/>
    <mergeCell ref="Q275:U276"/>
    <mergeCell ref="M277:M278"/>
    <mergeCell ref="M279:M280"/>
    <mergeCell ref="X279:Y282"/>
    <mergeCell ref="M281:M282"/>
    <mergeCell ref="F263:H264"/>
    <mergeCell ref="L263:L278"/>
    <mergeCell ref="M263:M264"/>
    <mergeCell ref="F265:G265"/>
    <mergeCell ref="M265:M266"/>
    <mergeCell ref="M267:M268"/>
    <mergeCell ref="M251:M252"/>
    <mergeCell ref="P251:P258"/>
    <mergeCell ref="Q251:U252"/>
    <mergeCell ref="P267:P274"/>
    <mergeCell ref="Q267:U268"/>
    <mergeCell ref="M269:M270"/>
    <mergeCell ref="M271:M272"/>
    <mergeCell ref="Q271:U272"/>
    <mergeCell ref="M273:M274"/>
    <mergeCell ref="M259:M260"/>
    <mergeCell ref="P259:P262"/>
    <mergeCell ref="Q259:U260"/>
    <mergeCell ref="M261:M262"/>
    <mergeCell ref="Y251:Y252"/>
    <mergeCell ref="M253:M254"/>
    <mergeCell ref="M255:M256"/>
    <mergeCell ref="Q255:U256"/>
    <mergeCell ref="M257:M258"/>
    <mergeCell ref="M243:M244"/>
    <mergeCell ref="P243:P246"/>
    <mergeCell ref="Q243:U244"/>
    <mergeCell ref="M245:M246"/>
    <mergeCell ref="M247:M248"/>
    <mergeCell ref="X247:Y250"/>
    <mergeCell ref="M249:M250"/>
    <mergeCell ref="D231:D236"/>
    <mergeCell ref="E231:E236"/>
    <mergeCell ref="F231:H232"/>
    <mergeCell ref="L231:L246"/>
    <mergeCell ref="M231:M232"/>
    <mergeCell ref="F233:G233"/>
    <mergeCell ref="M219:M220"/>
    <mergeCell ref="P219:P226"/>
    <mergeCell ref="Q219:U220"/>
    <mergeCell ref="M233:M234"/>
    <mergeCell ref="M235:M236"/>
    <mergeCell ref="P235:P242"/>
    <mergeCell ref="Q235:U236"/>
    <mergeCell ref="M237:M238"/>
    <mergeCell ref="M239:M240"/>
    <mergeCell ref="Q239:U240"/>
    <mergeCell ref="M241:M242"/>
    <mergeCell ref="M227:M228"/>
    <mergeCell ref="P227:P230"/>
    <mergeCell ref="Q227:U228"/>
    <mergeCell ref="M229:M230"/>
    <mergeCell ref="Y219:Y220"/>
    <mergeCell ref="M221:M222"/>
    <mergeCell ref="M223:M224"/>
    <mergeCell ref="Q223:U224"/>
    <mergeCell ref="M225:M226"/>
    <mergeCell ref="M211:M212"/>
    <mergeCell ref="P211:P214"/>
    <mergeCell ref="Q211:U212"/>
    <mergeCell ref="M213:M214"/>
    <mergeCell ref="M215:M216"/>
    <mergeCell ref="X215:Y218"/>
    <mergeCell ref="M217:M218"/>
    <mergeCell ref="F199:H200"/>
    <mergeCell ref="L199:L214"/>
    <mergeCell ref="M199:M200"/>
    <mergeCell ref="F201:G201"/>
    <mergeCell ref="M201:M202"/>
    <mergeCell ref="M203:M204"/>
    <mergeCell ref="M187:M188"/>
    <mergeCell ref="P187:P194"/>
    <mergeCell ref="Q187:U188"/>
    <mergeCell ref="P203:P210"/>
    <mergeCell ref="Q203:U204"/>
    <mergeCell ref="M205:M206"/>
    <mergeCell ref="M207:M208"/>
    <mergeCell ref="Q207:U208"/>
    <mergeCell ref="M209:M210"/>
    <mergeCell ref="M195:M196"/>
    <mergeCell ref="P195:P198"/>
    <mergeCell ref="Q195:U196"/>
    <mergeCell ref="M197:M198"/>
    <mergeCell ref="Y187:Y188"/>
    <mergeCell ref="M189:M190"/>
    <mergeCell ref="M191:M192"/>
    <mergeCell ref="Q191:U192"/>
    <mergeCell ref="M193:M194"/>
    <mergeCell ref="M179:M180"/>
    <mergeCell ref="P179:P182"/>
    <mergeCell ref="Q179:U180"/>
    <mergeCell ref="M181:M182"/>
    <mergeCell ref="M183:M184"/>
    <mergeCell ref="X183:Y186"/>
    <mergeCell ref="M185:M186"/>
    <mergeCell ref="D167:D172"/>
    <mergeCell ref="E167:E172"/>
    <mergeCell ref="F167:H168"/>
    <mergeCell ref="L167:L182"/>
    <mergeCell ref="M167:M168"/>
    <mergeCell ref="F169:G169"/>
    <mergeCell ref="M155:M156"/>
    <mergeCell ref="P155:P162"/>
    <mergeCell ref="Q155:U156"/>
    <mergeCell ref="M169:M170"/>
    <mergeCell ref="M171:M172"/>
    <mergeCell ref="P171:P178"/>
    <mergeCell ref="Q171:U172"/>
    <mergeCell ref="M173:M174"/>
    <mergeCell ref="M175:M176"/>
    <mergeCell ref="Q175:U176"/>
    <mergeCell ref="M177:M178"/>
    <mergeCell ref="M163:M164"/>
    <mergeCell ref="P163:P166"/>
    <mergeCell ref="Q163:U164"/>
    <mergeCell ref="M165:M166"/>
    <mergeCell ref="Y155:Y156"/>
    <mergeCell ref="M157:M158"/>
    <mergeCell ref="M159:M160"/>
    <mergeCell ref="Q159:U160"/>
    <mergeCell ref="M161:M162"/>
    <mergeCell ref="M147:M148"/>
    <mergeCell ref="P147:P150"/>
    <mergeCell ref="Q147:U148"/>
    <mergeCell ref="M149:M150"/>
    <mergeCell ref="M151:M152"/>
    <mergeCell ref="X151:Y154"/>
    <mergeCell ref="M153:M154"/>
    <mergeCell ref="D135:D140"/>
    <mergeCell ref="E135:E140"/>
    <mergeCell ref="F135:H136"/>
    <mergeCell ref="L135:L150"/>
    <mergeCell ref="M135:M136"/>
    <mergeCell ref="F137:G137"/>
    <mergeCell ref="M123:M124"/>
    <mergeCell ref="P123:P130"/>
    <mergeCell ref="Q123:U124"/>
    <mergeCell ref="M137:M138"/>
    <mergeCell ref="M139:M140"/>
    <mergeCell ref="P139:P146"/>
    <mergeCell ref="Q139:U140"/>
    <mergeCell ref="M141:M142"/>
    <mergeCell ref="M143:M144"/>
    <mergeCell ref="Q143:U144"/>
    <mergeCell ref="M145:M146"/>
    <mergeCell ref="M131:M132"/>
    <mergeCell ref="P131:P134"/>
    <mergeCell ref="Q131:U132"/>
    <mergeCell ref="M133:M134"/>
    <mergeCell ref="Y123:Y124"/>
    <mergeCell ref="M125:M126"/>
    <mergeCell ref="M127:M128"/>
    <mergeCell ref="Q127:U128"/>
    <mergeCell ref="M129:M130"/>
    <mergeCell ref="M115:M116"/>
    <mergeCell ref="P115:P118"/>
    <mergeCell ref="Q115:U116"/>
    <mergeCell ref="M117:M118"/>
    <mergeCell ref="M119:M120"/>
    <mergeCell ref="X119:Y122"/>
    <mergeCell ref="M121:M122"/>
    <mergeCell ref="F103:H104"/>
    <mergeCell ref="L103:L118"/>
    <mergeCell ref="M103:M104"/>
    <mergeCell ref="F105:G105"/>
    <mergeCell ref="M105:M106"/>
    <mergeCell ref="M107:M108"/>
    <mergeCell ref="M91:M92"/>
    <mergeCell ref="P91:P98"/>
    <mergeCell ref="Q91:U92"/>
    <mergeCell ref="P107:P114"/>
    <mergeCell ref="Q107:U108"/>
    <mergeCell ref="M109:M110"/>
    <mergeCell ref="M111:M112"/>
    <mergeCell ref="Q111:U112"/>
    <mergeCell ref="M113:M114"/>
    <mergeCell ref="M99:M100"/>
    <mergeCell ref="P99:P102"/>
    <mergeCell ref="Q99:U100"/>
    <mergeCell ref="M101:M102"/>
    <mergeCell ref="Y91:Y92"/>
    <mergeCell ref="M93:M94"/>
    <mergeCell ref="M95:M96"/>
    <mergeCell ref="Q95:U96"/>
    <mergeCell ref="M97:M98"/>
    <mergeCell ref="M83:M84"/>
    <mergeCell ref="P83:P86"/>
    <mergeCell ref="Q83:U84"/>
    <mergeCell ref="M85:M86"/>
    <mergeCell ref="M87:M88"/>
    <mergeCell ref="X87:Y90"/>
    <mergeCell ref="M89:M90"/>
    <mergeCell ref="D71:D76"/>
    <mergeCell ref="E71:E76"/>
    <mergeCell ref="F71:H72"/>
    <mergeCell ref="L71:L86"/>
    <mergeCell ref="M71:M72"/>
    <mergeCell ref="F73:G73"/>
    <mergeCell ref="M59:M60"/>
    <mergeCell ref="P59:P66"/>
    <mergeCell ref="Q59:U60"/>
    <mergeCell ref="M73:M74"/>
    <mergeCell ref="M75:M76"/>
    <mergeCell ref="P75:P82"/>
    <mergeCell ref="Q75:U76"/>
    <mergeCell ref="M77:M78"/>
    <mergeCell ref="M79:M80"/>
    <mergeCell ref="Q79:U80"/>
    <mergeCell ref="M81:M82"/>
    <mergeCell ref="M67:M68"/>
    <mergeCell ref="P67:P70"/>
    <mergeCell ref="Q67:U68"/>
    <mergeCell ref="M69:M70"/>
    <mergeCell ref="Y59:Y60"/>
    <mergeCell ref="M61:M62"/>
    <mergeCell ref="M63:M64"/>
    <mergeCell ref="Q63:U64"/>
    <mergeCell ref="M65:M66"/>
    <mergeCell ref="M51:M52"/>
    <mergeCell ref="P51:P54"/>
    <mergeCell ref="Q51:U52"/>
    <mergeCell ref="M53:M54"/>
    <mergeCell ref="M55:M56"/>
    <mergeCell ref="X55:Y58"/>
    <mergeCell ref="M57:M58"/>
    <mergeCell ref="F39:H40"/>
    <mergeCell ref="L39:L54"/>
    <mergeCell ref="M39:M40"/>
    <mergeCell ref="F41:G41"/>
    <mergeCell ref="M41:M42"/>
    <mergeCell ref="M43:M44"/>
    <mergeCell ref="M27:M28"/>
    <mergeCell ref="P27:P34"/>
    <mergeCell ref="Q27:U28"/>
    <mergeCell ref="P43:P50"/>
    <mergeCell ref="Q43:U44"/>
    <mergeCell ref="M45:M46"/>
    <mergeCell ref="M47:M48"/>
    <mergeCell ref="Q47:U48"/>
    <mergeCell ref="M49:M50"/>
    <mergeCell ref="M35:M36"/>
    <mergeCell ref="P35:P38"/>
    <mergeCell ref="Q35:U36"/>
    <mergeCell ref="M37:M38"/>
    <mergeCell ref="Y27:Y28"/>
    <mergeCell ref="M29:M30"/>
    <mergeCell ref="M31:M32"/>
    <mergeCell ref="Q31:U32"/>
    <mergeCell ref="M33:M34"/>
    <mergeCell ref="P19:P22"/>
    <mergeCell ref="Q19:U20"/>
    <mergeCell ref="M21:M22"/>
    <mergeCell ref="M23:M24"/>
    <mergeCell ref="X23:Y26"/>
    <mergeCell ref="M25:M26"/>
    <mergeCell ref="P11:P18"/>
    <mergeCell ref="Q11:U12"/>
    <mergeCell ref="M13:M14"/>
    <mergeCell ref="M15:M16"/>
    <mergeCell ref="Q15:U16"/>
    <mergeCell ref="M17:M18"/>
    <mergeCell ref="D7:D12"/>
    <mergeCell ref="E7:E12"/>
    <mergeCell ref="F7:H8"/>
    <mergeCell ref="L7:L22"/>
    <mergeCell ref="M7:M8"/>
    <mergeCell ref="F9:G9"/>
    <mergeCell ref="M9:M10"/>
    <mergeCell ref="M11:M12"/>
    <mergeCell ref="M19:M20"/>
  </mergeCells>
  <phoneticPr fontId="1"/>
  <printOptions horizontalCentered="1"/>
  <pageMargins left="0.47244094488188981" right="0.31496062992125984" top="0.6692913385826772" bottom="0.51181102362204722" header="0.31496062992125984" footer="0.31496062992125984"/>
  <pageSetup paperSize="9" scale="48" fitToHeight="0" orientation="portrait" horizontalDpi="300" verticalDpi="300" r:id="rId1"/>
  <headerFooter>
    <oddHeader>&amp;R&amp;"ＭＳ Ｐゴシック"&amp;9生活介護</oddHeader>
    <oddFooter>&amp;C&amp;"ＭＳ Ｐゴシック,標準"&amp;14&amp;P</oddFooter>
  </headerFooter>
  <rowBreaks count="16" manualBreakCount="16">
    <brk id="70" max="16383" man="1"/>
    <brk id="134" max="16383" man="1"/>
    <brk id="166" max="16383" man="1"/>
    <brk id="230" max="16383" man="1"/>
    <brk id="294" max="16383" man="1"/>
    <brk id="326" max="16383" man="1"/>
    <brk id="390" max="16383" man="1"/>
    <brk id="454" max="16383" man="1"/>
    <brk id="486" max="16383" man="1"/>
    <brk id="550" max="16383" man="1"/>
    <brk id="614" max="16383" man="1"/>
    <brk id="646" max="16383" man="1"/>
    <brk id="710" max="16383" man="1"/>
    <brk id="774" max="16383" man="1"/>
    <brk id="838" max="16383" man="1"/>
    <brk id="902"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pageSetUpPr autoPageBreaks="0" fitToPage="1"/>
  </sheetPr>
  <dimension ref="A1:T131"/>
  <sheetViews>
    <sheetView view="pageBreakPreview" zoomScaleNormal="100" zoomScaleSheetLayoutView="100" workbookViewId="0"/>
  </sheetViews>
  <sheetFormatPr defaultColWidth="2.375" defaultRowHeight="17.100000000000001" customHeight="1" x14ac:dyDescent="0.15"/>
  <cols>
    <col min="1" max="1" width="4.625" style="2" customWidth="1"/>
    <col min="2" max="2" width="7.625" style="2" customWidth="1"/>
    <col min="3" max="3" width="35.625" style="4" customWidth="1"/>
    <col min="4" max="4" width="8.625" style="2" customWidth="1"/>
    <col min="5" max="5" width="20.625" style="2" customWidth="1"/>
    <col min="6" max="6" width="4.125" style="4" customWidth="1"/>
    <col min="7" max="7" width="7.625" style="4" customWidth="1"/>
    <col min="8" max="8" width="22.625" style="2" customWidth="1"/>
    <col min="9" max="9" width="3.875" style="5" customWidth="1"/>
    <col min="10" max="10" width="5.375" style="2" bestFit="1" customWidth="1"/>
    <col min="11" max="11" width="9.625" style="2" customWidth="1"/>
    <col min="12" max="12" width="15.125" style="2" customWidth="1"/>
    <col min="13" max="13" width="1.625" style="2" customWidth="1"/>
    <col min="14" max="14" width="3" style="2" customWidth="1"/>
    <col min="15" max="15" width="5.375" style="2" customWidth="1"/>
    <col min="16" max="16" width="18.375" style="2" customWidth="1"/>
    <col min="17" max="17" width="3.875" style="2" customWidth="1"/>
    <col min="18" max="18" width="7.625" style="2" customWidth="1"/>
    <col min="19" max="19" width="7.125" style="2" customWidth="1"/>
    <col min="20" max="20" width="8.625" style="2" customWidth="1"/>
    <col min="21" max="16384" width="2.375" style="2"/>
  </cols>
  <sheetData>
    <row r="1" spans="1:20" ht="17.100000000000001" customHeight="1" x14ac:dyDescent="0.15">
      <c r="A1" s="1"/>
    </row>
    <row r="2" spans="1:20" ht="17.100000000000001" customHeight="1" x14ac:dyDescent="0.15">
      <c r="A2" s="1" t="s">
        <v>3823</v>
      </c>
    </row>
    <row r="3" spans="1:20" ht="17.100000000000001" customHeight="1" x14ac:dyDescent="0.15">
      <c r="A3" s="1"/>
    </row>
    <row r="4" spans="1:20" ht="17.100000000000001" customHeight="1" x14ac:dyDescent="0.15">
      <c r="A4" s="1"/>
    </row>
    <row r="5" spans="1:20" ht="17.100000000000001" customHeight="1" x14ac:dyDescent="0.15">
      <c r="A5" s="6" t="s">
        <v>1</v>
      </c>
      <c r="B5" s="7"/>
      <c r="C5" s="79" t="s">
        <v>2</v>
      </c>
      <c r="D5" s="1097" t="s">
        <v>3</v>
      </c>
      <c r="E5" s="1098"/>
      <c r="F5" s="1098"/>
      <c r="G5" s="1098"/>
      <c r="H5" s="1098"/>
      <c r="I5" s="1098"/>
      <c r="J5" s="1098"/>
      <c r="K5" s="1098"/>
      <c r="L5" s="1098"/>
      <c r="M5" s="1098"/>
      <c r="N5" s="1098"/>
      <c r="O5" s="1098"/>
      <c r="P5" s="1098"/>
      <c r="Q5" s="1098"/>
      <c r="R5" s="1208"/>
      <c r="S5" s="9" t="s">
        <v>4</v>
      </c>
      <c r="T5" s="9" t="s">
        <v>5</v>
      </c>
    </row>
    <row r="6" spans="1:20" ht="17.100000000000001" customHeight="1" x14ac:dyDescent="0.15">
      <c r="A6" s="10" t="s">
        <v>6</v>
      </c>
      <c r="B6" s="11" t="s">
        <v>7</v>
      </c>
      <c r="C6" s="80"/>
      <c r="D6" s="13"/>
      <c r="E6" s="14"/>
      <c r="F6" s="14"/>
      <c r="G6" s="14"/>
      <c r="H6" s="14"/>
      <c r="I6" s="15"/>
      <c r="J6" s="14"/>
      <c r="K6" s="14"/>
      <c r="L6" s="14"/>
      <c r="M6" s="14"/>
      <c r="N6" s="14"/>
      <c r="O6" s="14"/>
      <c r="P6" s="14"/>
      <c r="Q6" s="14"/>
      <c r="R6" s="14"/>
      <c r="S6" s="16" t="s">
        <v>8</v>
      </c>
      <c r="T6" s="16" t="s">
        <v>9</v>
      </c>
    </row>
    <row r="7" spans="1:20" ht="17.100000000000001" customHeight="1" x14ac:dyDescent="0.15">
      <c r="A7" s="17">
        <v>41</v>
      </c>
      <c r="B7" s="18">
        <v>1151</v>
      </c>
      <c r="C7" s="19" t="s">
        <v>3824</v>
      </c>
      <c r="D7" s="1172" t="s">
        <v>3825</v>
      </c>
      <c r="E7" s="200" t="s">
        <v>3826</v>
      </c>
      <c r="H7" s="20"/>
      <c r="I7" s="2"/>
      <c r="J7" s="22"/>
      <c r="K7" s="4"/>
      <c r="L7" s="4"/>
      <c r="M7" s="4"/>
      <c r="N7" s="4"/>
      <c r="O7" s="4"/>
      <c r="P7" s="42"/>
      <c r="Q7" s="44"/>
      <c r="R7" s="51"/>
      <c r="S7" s="97">
        <f>ROUND(F8,0)</f>
        <v>815</v>
      </c>
      <c r="T7" s="31" t="s">
        <v>209</v>
      </c>
    </row>
    <row r="8" spans="1:20" ht="17.100000000000001" customHeight="1" x14ac:dyDescent="0.15">
      <c r="A8" s="32">
        <v>41</v>
      </c>
      <c r="B8" s="33">
        <v>1152</v>
      </c>
      <c r="C8" s="34" t="s">
        <v>3827</v>
      </c>
      <c r="D8" s="1209"/>
      <c r="E8" s="20"/>
      <c r="F8" s="310">
        <v>815</v>
      </c>
      <c r="G8" s="4" t="s">
        <v>21</v>
      </c>
      <c r="H8" s="20"/>
      <c r="I8" s="2"/>
      <c r="J8" s="22"/>
      <c r="K8" s="4"/>
      <c r="L8" s="4"/>
      <c r="M8" s="4"/>
      <c r="N8" s="4"/>
      <c r="O8" s="4"/>
      <c r="P8" s="311" t="s">
        <v>3828</v>
      </c>
      <c r="Q8" s="44" t="s">
        <v>17</v>
      </c>
      <c r="R8" s="46">
        <v>0.95</v>
      </c>
      <c r="S8" s="101">
        <f>ROUND(F8*R8,0)</f>
        <v>774</v>
      </c>
      <c r="T8" s="31"/>
    </row>
    <row r="9" spans="1:20" ht="17.100000000000001" customHeight="1" x14ac:dyDescent="0.15">
      <c r="A9" s="32">
        <v>41</v>
      </c>
      <c r="B9" s="33">
        <v>1153</v>
      </c>
      <c r="C9" s="34" t="s">
        <v>3829</v>
      </c>
      <c r="D9" s="1209"/>
      <c r="E9" s="20"/>
      <c r="F9" s="2"/>
      <c r="G9" s="2"/>
      <c r="H9" s="20"/>
      <c r="I9" s="39"/>
      <c r="J9" s="21"/>
      <c r="K9" s="1172" t="s">
        <v>3830</v>
      </c>
      <c r="L9" s="1198" t="s">
        <v>16</v>
      </c>
      <c r="M9" s="40"/>
      <c r="N9" s="65" t="s">
        <v>17</v>
      </c>
      <c r="O9" s="312">
        <v>0.7</v>
      </c>
      <c r="P9" s="42"/>
      <c r="Q9" s="44"/>
      <c r="R9" s="46"/>
      <c r="S9" s="101">
        <f>ROUND(F8*O9,0)</f>
        <v>571</v>
      </c>
      <c r="T9" s="31"/>
    </row>
    <row r="10" spans="1:20" ht="17.100000000000001" customHeight="1" x14ac:dyDescent="0.15">
      <c r="A10" s="32">
        <v>41</v>
      </c>
      <c r="B10" s="33">
        <v>1154</v>
      </c>
      <c r="C10" s="34" t="s">
        <v>3831</v>
      </c>
      <c r="D10" s="1209"/>
      <c r="E10" s="20"/>
      <c r="F10" s="2"/>
      <c r="G10" s="2"/>
      <c r="H10" s="20"/>
      <c r="I10" s="39"/>
      <c r="J10" s="21"/>
      <c r="K10" s="1210"/>
      <c r="L10" s="1200"/>
      <c r="M10" s="25"/>
      <c r="N10" s="26"/>
      <c r="O10" s="313"/>
      <c r="P10" s="311" t="s">
        <v>3828</v>
      </c>
      <c r="Q10" s="44" t="s">
        <v>17</v>
      </c>
      <c r="R10" s="46">
        <f>$R$8</f>
        <v>0.95</v>
      </c>
      <c r="S10" s="35">
        <f>ROUND(ROUND(F8*O9,0)*R10,0)</f>
        <v>542</v>
      </c>
      <c r="T10" s="31"/>
    </row>
    <row r="11" spans="1:20" ht="17.100000000000001" customHeight="1" x14ac:dyDescent="0.15">
      <c r="A11" s="32">
        <v>41</v>
      </c>
      <c r="B11" s="33">
        <v>1505</v>
      </c>
      <c r="C11" s="34" t="s">
        <v>3832</v>
      </c>
      <c r="D11" s="225"/>
      <c r="E11" s="20"/>
      <c r="F11" s="2"/>
      <c r="G11" s="2"/>
      <c r="H11" s="20"/>
      <c r="I11" s="39"/>
      <c r="J11" s="21"/>
      <c r="K11" s="1206"/>
      <c r="L11" s="1198" t="s">
        <v>3833</v>
      </c>
      <c r="M11" s="40"/>
      <c r="N11" s="65" t="s">
        <v>17</v>
      </c>
      <c r="O11" s="312">
        <v>0.5</v>
      </c>
      <c r="P11" s="42"/>
      <c r="Q11" s="44"/>
      <c r="R11" s="46"/>
      <c r="S11" s="101">
        <f>ROUND(F8*O11,0)</f>
        <v>408</v>
      </c>
      <c r="T11" s="31"/>
    </row>
    <row r="12" spans="1:20" ht="17.100000000000001" customHeight="1" x14ac:dyDescent="0.15">
      <c r="A12" s="32">
        <v>41</v>
      </c>
      <c r="B12" s="33">
        <v>1507</v>
      </c>
      <c r="C12" s="34" t="s">
        <v>3834</v>
      </c>
      <c r="D12" s="225"/>
      <c r="E12" s="20"/>
      <c r="F12" s="2"/>
      <c r="G12" s="2"/>
      <c r="H12" s="20"/>
      <c r="I12" s="15"/>
      <c r="J12" s="38"/>
      <c r="K12" s="1207"/>
      <c r="L12" s="1200"/>
      <c r="M12" s="25"/>
      <c r="N12" s="26"/>
      <c r="O12" s="313"/>
      <c r="P12" s="311" t="s">
        <v>3828</v>
      </c>
      <c r="Q12" s="44" t="s">
        <v>17</v>
      </c>
      <c r="R12" s="46">
        <f>$R$8</f>
        <v>0.95</v>
      </c>
      <c r="S12" s="35">
        <f>ROUND(ROUND(F8*O11,0)*R12,0)</f>
        <v>388</v>
      </c>
      <c r="T12" s="31"/>
    </row>
    <row r="13" spans="1:20" ht="17.100000000000001" customHeight="1" x14ac:dyDescent="0.15">
      <c r="A13" s="17">
        <v>41</v>
      </c>
      <c r="B13" s="33">
        <v>1155</v>
      </c>
      <c r="C13" s="34" t="s">
        <v>3835</v>
      </c>
      <c r="D13" s="225"/>
      <c r="E13" s="20"/>
      <c r="H13" s="1198" t="s">
        <v>3836</v>
      </c>
      <c r="I13" s="2"/>
      <c r="J13" s="22"/>
      <c r="K13" s="4"/>
      <c r="L13" s="4"/>
      <c r="M13" s="4"/>
      <c r="N13" s="4"/>
      <c r="O13" s="4"/>
      <c r="P13" s="42"/>
      <c r="Q13" s="44"/>
      <c r="R13" s="51"/>
      <c r="S13" s="97">
        <f>ROUND(F8*J14,0)</f>
        <v>786</v>
      </c>
      <c r="T13" s="31"/>
    </row>
    <row r="14" spans="1:20" ht="17.100000000000001" customHeight="1" x14ac:dyDescent="0.15">
      <c r="A14" s="32">
        <v>41</v>
      </c>
      <c r="B14" s="33">
        <v>1156</v>
      </c>
      <c r="C14" s="34" t="s">
        <v>3837</v>
      </c>
      <c r="D14" s="225"/>
      <c r="E14" s="20"/>
      <c r="H14" s="1126"/>
      <c r="I14" s="23" t="s">
        <v>17</v>
      </c>
      <c r="J14" s="314">
        <v>0.96499999999999997</v>
      </c>
      <c r="K14" s="4"/>
      <c r="L14" s="4"/>
      <c r="M14" s="4"/>
      <c r="N14" s="4"/>
      <c r="O14" s="4"/>
      <c r="P14" s="311" t="s">
        <v>3828</v>
      </c>
      <c r="Q14" s="44" t="s">
        <v>17</v>
      </c>
      <c r="R14" s="46">
        <f>$R$8</f>
        <v>0.95</v>
      </c>
      <c r="S14" s="35">
        <f>ROUND(ROUND(F8*J14,0)*R14,0)</f>
        <v>747</v>
      </c>
      <c r="T14" s="31"/>
    </row>
    <row r="15" spans="1:20" ht="17.100000000000001" customHeight="1" x14ac:dyDescent="0.15">
      <c r="A15" s="32">
        <v>41</v>
      </c>
      <c r="B15" s="33">
        <v>1157</v>
      </c>
      <c r="C15" s="34" t="s">
        <v>3838</v>
      </c>
      <c r="D15" s="225"/>
      <c r="E15" s="20"/>
      <c r="F15" s="2"/>
      <c r="G15" s="2"/>
      <c r="H15" s="1126"/>
      <c r="I15" s="39"/>
      <c r="J15" s="4"/>
      <c r="K15" s="1172" t="s">
        <v>3830</v>
      </c>
      <c r="L15" s="1198" t="s">
        <v>16</v>
      </c>
      <c r="M15" s="40"/>
      <c r="N15" s="65" t="s">
        <v>17</v>
      </c>
      <c r="O15" s="312">
        <f>$O$9</f>
        <v>0.7</v>
      </c>
      <c r="P15" s="42"/>
      <c r="Q15" s="44"/>
      <c r="R15" s="46"/>
      <c r="S15" s="101">
        <f>ROUND(ROUND(F8*J14,0)*O15,0)</f>
        <v>550</v>
      </c>
      <c r="T15" s="31"/>
    </row>
    <row r="16" spans="1:20" ht="17.100000000000001" customHeight="1" x14ac:dyDescent="0.15">
      <c r="A16" s="32">
        <v>41</v>
      </c>
      <c r="B16" s="33">
        <v>1158</v>
      </c>
      <c r="C16" s="34" t="s">
        <v>3839</v>
      </c>
      <c r="D16" s="225"/>
      <c r="E16" s="20"/>
      <c r="F16" s="2"/>
      <c r="G16" s="2"/>
      <c r="H16" s="20"/>
      <c r="I16" s="39"/>
      <c r="J16" s="4"/>
      <c r="K16" s="1205"/>
      <c r="L16" s="1200"/>
      <c r="M16" s="25"/>
      <c r="N16" s="26"/>
      <c r="O16" s="313"/>
      <c r="P16" s="311" t="s">
        <v>3828</v>
      </c>
      <c r="Q16" s="44" t="s">
        <v>17</v>
      </c>
      <c r="R16" s="46">
        <f>$R$8</f>
        <v>0.95</v>
      </c>
      <c r="S16" s="35">
        <f>ROUND(ROUND(ROUND(F8*J14,0)*O15,0)*R16,0)</f>
        <v>523</v>
      </c>
      <c r="T16" s="31"/>
    </row>
    <row r="17" spans="1:20" ht="17.100000000000001" customHeight="1" x14ac:dyDescent="0.15">
      <c r="A17" s="32">
        <v>41</v>
      </c>
      <c r="B17" s="33">
        <v>1513</v>
      </c>
      <c r="C17" s="34" t="s">
        <v>3840</v>
      </c>
      <c r="D17" s="225"/>
      <c r="E17" s="20"/>
      <c r="F17" s="2"/>
      <c r="G17" s="2"/>
      <c r="H17" s="20"/>
      <c r="I17" s="39"/>
      <c r="J17" s="4"/>
      <c r="K17" s="1206"/>
      <c r="L17" s="1198" t="s">
        <v>3833</v>
      </c>
      <c r="M17" s="40"/>
      <c r="N17" s="65" t="s">
        <v>17</v>
      </c>
      <c r="O17" s="312">
        <f>$O$11</f>
        <v>0.5</v>
      </c>
      <c r="P17" s="42"/>
      <c r="Q17" s="44"/>
      <c r="R17" s="46"/>
      <c r="S17" s="101">
        <f>ROUND(ROUND(F8*J14,0)*O17,0)</f>
        <v>393</v>
      </c>
      <c r="T17" s="31"/>
    </row>
    <row r="18" spans="1:20" ht="17.100000000000001" customHeight="1" x14ac:dyDescent="0.15">
      <c r="A18" s="32">
        <v>41</v>
      </c>
      <c r="B18" s="33">
        <v>1515</v>
      </c>
      <c r="C18" s="34" t="s">
        <v>3841</v>
      </c>
      <c r="D18" s="225"/>
      <c r="E18" s="24"/>
      <c r="F18" s="135"/>
      <c r="G18" s="135"/>
      <c r="H18" s="24"/>
      <c r="I18" s="15"/>
      <c r="J18" s="38"/>
      <c r="K18" s="1207"/>
      <c r="L18" s="1200"/>
      <c r="M18" s="25"/>
      <c r="N18" s="26"/>
      <c r="O18" s="313"/>
      <c r="P18" s="311" t="s">
        <v>3828</v>
      </c>
      <c r="Q18" s="44" t="s">
        <v>17</v>
      </c>
      <c r="R18" s="46">
        <f>$R$8</f>
        <v>0.95</v>
      </c>
      <c r="S18" s="35">
        <f>ROUND(ROUND(ROUND(F8*J14,0)*O17,0)*R18,0)</f>
        <v>373</v>
      </c>
      <c r="T18" s="31"/>
    </row>
    <row r="19" spans="1:20" ht="17.100000000000001" customHeight="1" x14ac:dyDescent="0.15">
      <c r="A19" s="32">
        <v>41</v>
      </c>
      <c r="B19" s="33">
        <v>1111</v>
      </c>
      <c r="C19" s="34" t="s">
        <v>3842</v>
      </c>
      <c r="D19" s="315"/>
      <c r="E19" s="187" t="s">
        <v>3843</v>
      </c>
      <c r="F19" s="74"/>
      <c r="G19" s="75"/>
      <c r="H19" s="20"/>
      <c r="I19" s="2"/>
      <c r="J19" s="22"/>
      <c r="K19" s="47"/>
      <c r="L19" s="40"/>
      <c r="M19" s="40"/>
      <c r="N19" s="40"/>
      <c r="O19" s="41"/>
      <c r="P19" s="42"/>
      <c r="Q19" s="44"/>
      <c r="R19" s="51"/>
      <c r="S19" s="97">
        <f>ROUND(F20,0)</f>
        <v>728</v>
      </c>
      <c r="T19" s="31"/>
    </row>
    <row r="20" spans="1:20" ht="17.100000000000001" customHeight="1" x14ac:dyDescent="0.15">
      <c r="A20" s="32">
        <v>41</v>
      </c>
      <c r="B20" s="33">
        <v>1112</v>
      </c>
      <c r="C20" s="34" t="s">
        <v>3844</v>
      </c>
      <c r="D20" s="315"/>
      <c r="E20" s="20"/>
      <c r="F20" s="310">
        <v>728</v>
      </c>
      <c r="G20" s="4" t="s">
        <v>21</v>
      </c>
      <c r="H20" s="20"/>
      <c r="I20" s="2"/>
      <c r="J20" s="22"/>
      <c r="K20" s="24"/>
      <c r="L20" s="25"/>
      <c r="M20" s="25"/>
      <c r="N20" s="25"/>
      <c r="O20" s="38"/>
      <c r="P20" s="311" t="s">
        <v>3828</v>
      </c>
      <c r="Q20" s="44" t="s">
        <v>17</v>
      </c>
      <c r="R20" s="46">
        <f>$R$8</f>
        <v>0.95</v>
      </c>
      <c r="S20" s="101">
        <f>ROUND(F20*R20,0)</f>
        <v>692</v>
      </c>
      <c r="T20" s="31"/>
    </row>
    <row r="21" spans="1:20" ht="17.100000000000001" customHeight="1" x14ac:dyDescent="0.15">
      <c r="A21" s="32">
        <v>41</v>
      </c>
      <c r="B21" s="33">
        <v>1113</v>
      </c>
      <c r="C21" s="34" t="s">
        <v>3845</v>
      </c>
      <c r="D21" s="315"/>
      <c r="E21" s="20"/>
      <c r="F21" s="2"/>
      <c r="G21" s="2"/>
      <c r="H21" s="20"/>
      <c r="I21" s="74"/>
      <c r="J21" s="4"/>
      <c r="K21" s="1172" t="s">
        <v>3830</v>
      </c>
      <c r="L21" s="1198" t="s">
        <v>16</v>
      </c>
      <c r="M21" s="40"/>
      <c r="N21" s="65" t="s">
        <v>17</v>
      </c>
      <c r="O21" s="312">
        <f>$O$9</f>
        <v>0.7</v>
      </c>
      <c r="P21" s="42"/>
      <c r="Q21" s="44"/>
      <c r="R21" s="46"/>
      <c r="S21" s="101">
        <f>ROUND(F20*O21,0)</f>
        <v>510</v>
      </c>
      <c r="T21" s="31"/>
    </row>
    <row r="22" spans="1:20" ht="17.100000000000001" customHeight="1" x14ac:dyDescent="0.15">
      <c r="A22" s="32">
        <v>41</v>
      </c>
      <c r="B22" s="33">
        <v>1114</v>
      </c>
      <c r="C22" s="34" t="s">
        <v>3846</v>
      </c>
      <c r="D22" s="315"/>
      <c r="E22" s="20"/>
      <c r="F22" s="2"/>
      <c r="G22" s="2"/>
      <c r="H22" s="20"/>
      <c r="I22" s="74"/>
      <c r="J22" s="4"/>
      <c r="K22" s="1205"/>
      <c r="L22" s="1200"/>
      <c r="M22" s="25"/>
      <c r="N22" s="26"/>
      <c r="O22" s="313"/>
      <c r="P22" s="311" t="s">
        <v>3828</v>
      </c>
      <c r="Q22" s="44" t="s">
        <v>17</v>
      </c>
      <c r="R22" s="46">
        <f>$R$8</f>
        <v>0.95</v>
      </c>
      <c r="S22" s="35">
        <f>ROUND(ROUND(F20*O21,0)*R22,0)</f>
        <v>485</v>
      </c>
      <c r="T22" s="31"/>
    </row>
    <row r="23" spans="1:20" ht="17.100000000000001" customHeight="1" x14ac:dyDescent="0.15">
      <c r="A23" s="32">
        <v>41</v>
      </c>
      <c r="B23" s="33">
        <v>1521</v>
      </c>
      <c r="C23" s="34" t="s">
        <v>3847</v>
      </c>
      <c r="D23" s="315"/>
      <c r="E23" s="20"/>
      <c r="F23" s="2"/>
      <c r="G23" s="2"/>
      <c r="H23" s="20"/>
      <c r="I23" s="74"/>
      <c r="J23" s="4"/>
      <c r="K23" s="1206"/>
      <c r="L23" s="1198" t="s">
        <v>3833</v>
      </c>
      <c r="M23" s="40"/>
      <c r="N23" s="65" t="s">
        <v>17</v>
      </c>
      <c r="O23" s="312">
        <f>$O$11</f>
        <v>0.5</v>
      </c>
      <c r="P23" s="42"/>
      <c r="Q23" s="44"/>
      <c r="R23" s="46"/>
      <c r="S23" s="101">
        <f>ROUND(F20*O23,0)</f>
        <v>364</v>
      </c>
      <c r="T23" s="31"/>
    </row>
    <row r="24" spans="1:20" ht="17.100000000000001" customHeight="1" x14ac:dyDescent="0.15">
      <c r="A24" s="32">
        <v>41</v>
      </c>
      <c r="B24" s="33">
        <v>1523</v>
      </c>
      <c r="C24" s="34" t="s">
        <v>3848</v>
      </c>
      <c r="D24" s="315"/>
      <c r="E24" s="20"/>
      <c r="F24" s="2"/>
      <c r="G24" s="22"/>
      <c r="H24" s="20"/>
      <c r="I24" s="74"/>
      <c r="J24" s="21"/>
      <c r="K24" s="1207"/>
      <c r="L24" s="1200"/>
      <c r="M24" s="25"/>
      <c r="N24" s="26"/>
      <c r="O24" s="313"/>
      <c r="P24" s="311" t="s">
        <v>3828</v>
      </c>
      <c r="Q24" s="44" t="s">
        <v>17</v>
      </c>
      <c r="R24" s="46">
        <f>$R$8</f>
        <v>0.95</v>
      </c>
      <c r="S24" s="35">
        <f>ROUND(ROUND(F20*O23,0)*R24,0)</f>
        <v>346</v>
      </c>
      <c r="T24" s="31"/>
    </row>
    <row r="25" spans="1:20" ht="17.100000000000001" customHeight="1" x14ac:dyDescent="0.15">
      <c r="A25" s="178">
        <v>41</v>
      </c>
      <c r="B25" s="179">
        <v>1115</v>
      </c>
      <c r="C25" s="172" t="s">
        <v>3849</v>
      </c>
      <c r="D25" s="315"/>
      <c r="E25" s="20"/>
      <c r="H25" s="1198" t="s">
        <v>3836</v>
      </c>
      <c r="I25" s="48"/>
      <c r="J25" s="49"/>
      <c r="K25" s="47"/>
      <c r="L25" s="40"/>
      <c r="M25" s="40"/>
      <c r="N25" s="40"/>
      <c r="O25" s="41"/>
      <c r="P25" s="42"/>
      <c r="Q25" s="44"/>
      <c r="R25" s="51"/>
      <c r="S25" s="101">
        <f>ROUND(F20*J26,0)</f>
        <v>703</v>
      </c>
      <c r="T25" s="31"/>
    </row>
    <row r="26" spans="1:20" ht="17.100000000000001" customHeight="1" x14ac:dyDescent="0.15">
      <c r="A26" s="32">
        <v>41</v>
      </c>
      <c r="B26" s="33">
        <v>1116</v>
      </c>
      <c r="C26" s="34" t="s">
        <v>3850</v>
      </c>
      <c r="D26" s="315"/>
      <c r="E26" s="20"/>
      <c r="H26" s="1211"/>
      <c r="I26" s="23" t="s">
        <v>17</v>
      </c>
      <c r="J26" s="314">
        <f>$J$14</f>
        <v>0.96499999999999997</v>
      </c>
      <c r="K26" s="24"/>
      <c r="L26" s="25"/>
      <c r="M26" s="25"/>
      <c r="N26" s="25"/>
      <c r="O26" s="38"/>
      <c r="P26" s="311" t="s">
        <v>3828</v>
      </c>
      <c r="Q26" s="44" t="s">
        <v>17</v>
      </c>
      <c r="R26" s="46">
        <f>$R$8</f>
        <v>0.95</v>
      </c>
      <c r="S26" s="35">
        <f>ROUND(ROUND(F20*J26,0)*R26,0)</f>
        <v>668</v>
      </c>
      <c r="T26" s="31"/>
    </row>
    <row r="27" spans="1:20" ht="17.100000000000001" customHeight="1" x14ac:dyDescent="0.15">
      <c r="A27" s="32">
        <v>41</v>
      </c>
      <c r="B27" s="33">
        <v>1117</v>
      </c>
      <c r="C27" s="34" t="s">
        <v>3851</v>
      </c>
      <c r="D27" s="315"/>
      <c r="E27" s="20"/>
      <c r="F27" s="2"/>
      <c r="G27" s="2"/>
      <c r="H27" s="1212"/>
      <c r="I27" s="39"/>
      <c r="J27" s="4"/>
      <c r="K27" s="1172" t="s">
        <v>3830</v>
      </c>
      <c r="L27" s="1198" t="s">
        <v>16</v>
      </c>
      <c r="M27" s="40"/>
      <c r="N27" s="65" t="s">
        <v>17</v>
      </c>
      <c r="O27" s="312">
        <f>$O$9</f>
        <v>0.7</v>
      </c>
      <c r="P27" s="42"/>
      <c r="Q27" s="44"/>
      <c r="R27" s="46"/>
      <c r="S27" s="101">
        <f>ROUND(ROUND(F20*J26,0)*O27,0)</f>
        <v>492</v>
      </c>
      <c r="T27" s="31"/>
    </row>
    <row r="28" spans="1:20" ht="17.100000000000001" customHeight="1" x14ac:dyDescent="0.15">
      <c r="A28" s="32">
        <v>41</v>
      </c>
      <c r="B28" s="33">
        <v>1118</v>
      </c>
      <c r="C28" s="34" t="s">
        <v>3852</v>
      </c>
      <c r="D28" s="315"/>
      <c r="E28" s="20"/>
      <c r="F28" s="2"/>
      <c r="G28" s="2"/>
      <c r="H28" s="20"/>
      <c r="I28" s="39"/>
      <c r="J28" s="4"/>
      <c r="K28" s="1205"/>
      <c r="L28" s="1200"/>
      <c r="M28" s="25"/>
      <c r="N28" s="26"/>
      <c r="O28" s="313"/>
      <c r="P28" s="311" t="s">
        <v>3828</v>
      </c>
      <c r="Q28" s="44" t="s">
        <v>17</v>
      </c>
      <c r="R28" s="46">
        <f>$R$8</f>
        <v>0.95</v>
      </c>
      <c r="S28" s="35">
        <f>ROUND(ROUND(ROUND(F20*J26,0)*O27,0)*R28,0)</f>
        <v>467</v>
      </c>
      <c r="T28" s="31"/>
    </row>
    <row r="29" spans="1:20" ht="17.100000000000001" customHeight="1" x14ac:dyDescent="0.15">
      <c r="A29" s="32">
        <v>41</v>
      </c>
      <c r="B29" s="33">
        <v>1529</v>
      </c>
      <c r="C29" s="34" t="s">
        <v>3853</v>
      </c>
      <c r="D29" s="315"/>
      <c r="E29" s="20"/>
      <c r="F29" s="2"/>
      <c r="G29" s="2"/>
      <c r="H29" s="20"/>
      <c r="I29" s="39"/>
      <c r="J29" s="4"/>
      <c r="K29" s="1206"/>
      <c r="L29" s="1198" t="s">
        <v>3833</v>
      </c>
      <c r="M29" s="40"/>
      <c r="N29" s="65" t="s">
        <v>17</v>
      </c>
      <c r="O29" s="312">
        <f>$O$11</f>
        <v>0.5</v>
      </c>
      <c r="P29" s="42"/>
      <c r="Q29" s="44"/>
      <c r="R29" s="46"/>
      <c r="S29" s="101">
        <f>ROUND(ROUND(F20*J26,0)*O29,0)</f>
        <v>352</v>
      </c>
      <c r="T29" s="31"/>
    </row>
    <row r="30" spans="1:20" ht="17.100000000000001" customHeight="1" x14ac:dyDescent="0.15">
      <c r="A30" s="32">
        <v>41</v>
      </c>
      <c r="B30" s="33">
        <v>1531</v>
      </c>
      <c r="C30" s="34" t="s">
        <v>3854</v>
      </c>
      <c r="D30" s="315"/>
      <c r="E30" s="20"/>
      <c r="F30" s="2"/>
      <c r="G30" s="2"/>
      <c r="H30" s="20"/>
      <c r="I30" s="39"/>
      <c r="J30" s="21"/>
      <c r="K30" s="1207"/>
      <c r="L30" s="1200"/>
      <c r="M30" s="25"/>
      <c r="N30" s="26"/>
      <c r="O30" s="313"/>
      <c r="P30" s="311" t="s">
        <v>3828</v>
      </c>
      <c r="Q30" s="44" t="s">
        <v>17</v>
      </c>
      <c r="R30" s="46">
        <f>$R$8</f>
        <v>0.95</v>
      </c>
      <c r="S30" s="35">
        <f>ROUND(ROUND(ROUND(F20*J26,0)*O29,0)*R30,0)</f>
        <v>334</v>
      </c>
      <c r="T30" s="31"/>
    </row>
    <row r="31" spans="1:20" ht="17.100000000000001" customHeight="1" x14ac:dyDescent="0.15">
      <c r="A31" s="32">
        <v>41</v>
      </c>
      <c r="B31" s="33">
        <v>1121</v>
      </c>
      <c r="C31" s="34" t="s">
        <v>3855</v>
      </c>
      <c r="D31" s="315"/>
      <c r="E31" s="47" t="s">
        <v>3856</v>
      </c>
      <c r="F31" s="40"/>
      <c r="G31" s="40"/>
      <c r="H31" s="47"/>
      <c r="I31" s="48"/>
      <c r="J31" s="49"/>
      <c r="K31" s="47"/>
      <c r="L31" s="40"/>
      <c r="M31" s="40"/>
      <c r="N31" s="40"/>
      <c r="O31" s="41"/>
      <c r="P31" s="42"/>
      <c r="Q31" s="44"/>
      <c r="R31" s="51"/>
      <c r="S31" s="97">
        <f>ROUND(F32,0)</f>
        <v>692</v>
      </c>
      <c r="T31" s="31"/>
    </row>
    <row r="32" spans="1:20" ht="17.100000000000001" customHeight="1" x14ac:dyDescent="0.15">
      <c r="A32" s="32">
        <v>41</v>
      </c>
      <c r="B32" s="33">
        <v>1122</v>
      </c>
      <c r="C32" s="34" t="s">
        <v>3857</v>
      </c>
      <c r="D32" s="315"/>
      <c r="E32" s="20"/>
      <c r="F32" s="310">
        <v>692</v>
      </c>
      <c r="G32" s="4" t="s">
        <v>21</v>
      </c>
      <c r="H32" s="20"/>
      <c r="I32" s="2"/>
      <c r="J32" s="22"/>
      <c r="K32" s="24"/>
      <c r="L32" s="25"/>
      <c r="M32" s="25"/>
      <c r="N32" s="25"/>
      <c r="O32" s="38"/>
      <c r="P32" s="311" t="s">
        <v>3828</v>
      </c>
      <c r="Q32" s="44" t="s">
        <v>17</v>
      </c>
      <c r="R32" s="46">
        <f>$R$8</f>
        <v>0.95</v>
      </c>
      <c r="S32" s="101">
        <f>ROUND(F32*R32,0)</f>
        <v>657</v>
      </c>
      <c r="T32" s="31"/>
    </row>
    <row r="33" spans="1:20" ht="17.100000000000001" customHeight="1" x14ac:dyDescent="0.15">
      <c r="A33" s="32">
        <v>41</v>
      </c>
      <c r="B33" s="33">
        <v>1123</v>
      </c>
      <c r="C33" s="34" t="s">
        <v>3858</v>
      </c>
      <c r="D33" s="315"/>
      <c r="E33" s="20"/>
      <c r="F33" s="2"/>
      <c r="G33" s="2"/>
      <c r="H33" s="20"/>
      <c r="I33" s="39"/>
      <c r="J33" s="4"/>
      <c r="K33" s="1172" t="s">
        <v>3830</v>
      </c>
      <c r="L33" s="1198" t="s">
        <v>16</v>
      </c>
      <c r="M33" s="40"/>
      <c r="N33" s="65" t="s">
        <v>17</v>
      </c>
      <c r="O33" s="312">
        <f>$O$9</f>
        <v>0.7</v>
      </c>
      <c r="P33" s="42"/>
      <c r="Q33" s="44"/>
      <c r="R33" s="46"/>
      <c r="S33" s="101">
        <f>ROUND(F32*O33,0)</f>
        <v>484</v>
      </c>
      <c r="T33" s="31"/>
    </row>
    <row r="34" spans="1:20" ht="17.100000000000001" customHeight="1" x14ac:dyDescent="0.15">
      <c r="A34" s="32">
        <v>41</v>
      </c>
      <c r="B34" s="33">
        <v>1124</v>
      </c>
      <c r="C34" s="34" t="s">
        <v>3859</v>
      </c>
      <c r="D34" s="315"/>
      <c r="E34" s="20"/>
      <c r="F34" s="2"/>
      <c r="G34" s="2"/>
      <c r="H34" s="20"/>
      <c r="I34" s="39"/>
      <c r="J34" s="4"/>
      <c r="K34" s="1205"/>
      <c r="L34" s="1200"/>
      <c r="M34" s="25"/>
      <c r="N34" s="26"/>
      <c r="O34" s="313"/>
      <c r="P34" s="311" t="s">
        <v>3828</v>
      </c>
      <c r="Q34" s="44" t="s">
        <v>17</v>
      </c>
      <c r="R34" s="46">
        <f>$R$8</f>
        <v>0.95</v>
      </c>
      <c r="S34" s="35">
        <f>ROUND(ROUND(F32*O33,0)*R34,0)</f>
        <v>460</v>
      </c>
      <c r="T34" s="31"/>
    </row>
    <row r="35" spans="1:20" ht="17.100000000000001" customHeight="1" x14ac:dyDescent="0.15">
      <c r="A35" s="32">
        <v>41</v>
      </c>
      <c r="B35" s="33">
        <v>1537</v>
      </c>
      <c r="C35" s="34" t="s">
        <v>3860</v>
      </c>
      <c r="D35" s="315"/>
      <c r="E35" s="20"/>
      <c r="F35" s="2"/>
      <c r="G35" s="2"/>
      <c r="H35" s="20"/>
      <c r="I35" s="39"/>
      <c r="J35" s="4"/>
      <c r="K35" s="1206"/>
      <c r="L35" s="1198" t="s">
        <v>3833</v>
      </c>
      <c r="M35" s="40"/>
      <c r="N35" s="65" t="s">
        <v>17</v>
      </c>
      <c r="O35" s="312">
        <f>$O$11</f>
        <v>0.5</v>
      </c>
      <c r="P35" s="42"/>
      <c r="Q35" s="44"/>
      <c r="R35" s="46"/>
      <c r="S35" s="101">
        <f>ROUND(F32*O35,0)</f>
        <v>346</v>
      </c>
      <c r="T35" s="31"/>
    </row>
    <row r="36" spans="1:20" ht="17.100000000000001" customHeight="1" x14ac:dyDescent="0.15">
      <c r="A36" s="32">
        <v>41</v>
      </c>
      <c r="B36" s="33">
        <v>1539</v>
      </c>
      <c r="C36" s="34" t="s">
        <v>3861</v>
      </c>
      <c r="D36" s="315"/>
      <c r="E36" s="20"/>
      <c r="F36" s="2"/>
      <c r="G36" s="2"/>
      <c r="H36" s="24"/>
      <c r="I36" s="15"/>
      <c r="J36" s="38"/>
      <c r="K36" s="1207"/>
      <c r="L36" s="1200"/>
      <c r="M36" s="25"/>
      <c r="N36" s="26"/>
      <c r="O36" s="313"/>
      <c r="P36" s="311" t="s">
        <v>3828</v>
      </c>
      <c r="Q36" s="44" t="s">
        <v>17</v>
      </c>
      <c r="R36" s="46">
        <f>$R$8</f>
        <v>0.95</v>
      </c>
      <c r="S36" s="35">
        <f>ROUND(ROUND(F32*O35,0)*R36,0)</f>
        <v>329</v>
      </c>
      <c r="T36" s="31"/>
    </row>
    <row r="37" spans="1:20" ht="17.100000000000001" customHeight="1" x14ac:dyDescent="0.15">
      <c r="A37" s="17">
        <v>41</v>
      </c>
      <c r="B37" s="33">
        <v>1125</v>
      </c>
      <c r="C37" s="34" t="s">
        <v>3862</v>
      </c>
      <c r="D37" s="315"/>
      <c r="E37" s="20"/>
      <c r="H37" s="1198" t="s">
        <v>3836</v>
      </c>
      <c r="I37" s="2"/>
      <c r="J37" s="22"/>
      <c r="K37" s="47"/>
      <c r="L37" s="40"/>
      <c r="M37" s="40"/>
      <c r="N37" s="40"/>
      <c r="O37" s="41"/>
      <c r="P37" s="42"/>
      <c r="Q37" s="44"/>
      <c r="R37" s="51"/>
      <c r="S37" s="101">
        <f>ROUND(F32*J38,0)</f>
        <v>668</v>
      </c>
      <c r="T37" s="31"/>
    </row>
    <row r="38" spans="1:20" ht="17.100000000000001" customHeight="1" x14ac:dyDescent="0.15">
      <c r="A38" s="32">
        <v>41</v>
      </c>
      <c r="B38" s="33">
        <v>1126</v>
      </c>
      <c r="C38" s="34" t="s">
        <v>3863</v>
      </c>
      <c r="D38" s="315"/>
      <c r="E38" s="20"/>
      <c r="H38" s="1211"/>
      <c r="I38" s="23" t="s">
        <v>17</v>
      </c>
      <c r="J38" s="314">
        <f>$J$14</f>
        <v>0.96499999999999997</v>
      </c>
      <c r="K38" s="24"/>
      <c r="L38" s="25"/>
      <c r="M38" s="25"/>
      <c r="N38" s="25"/>
      <c r="O38" s="38"/>
      <c r="P38" s="311" t="s">
        <v>3828</v>
      </c>
      <c r="Q38" s="44" t="s">
        <v>17</v>
      </c>
      <c r="R38" s="46">
        <f>$R$8</f>
        <v>0.95</v>
      </c>
      <c r="S38" s="35">
        <f>ROUND(ROUND(F32*J38,0)*R38,0)</f>
        <v>635</v>
      </c>
      <c r="T38" s="31"/>
    </row>
    <row r="39" spans="1:20" ht="17.100000000000001" customHeight="1" x14ac:dyDescent="0.15">
      <c r="A39" s="32">
        <v>41</v>
      </c>
      <c r="B39" s="33">
        <v>1127</v>
      </c>
      <c r="C39" s="34" t="s">
        <v>3864</v>
      </c>
      <c r="D39" s="315"/>
      <c r="E39" s="20"/>
      <c r="F39" s="2"/>
      <c r="G39" s="2"/>
      <c r="H39" s="1212"/>
      <c r="I39" s="39"/>
      <c r="J39" s="4"/>
      <c r="K39" s="1172" t="s">
        <v>3830</v>
      </c>
      <c r="L39" s="1198" t="s">
        <v>16</v>
      </c>
      <c r="M39" s="40"/>
      <c r="N39" s="65" t="s">
        <v>17</v>
      </c>
      <c r="O39" s="312">
        <f>$O$9</f>
        <v>0.7</v>
      </c>
      <c r="P39" s="42"/>
      <c r="Q39" s="44"/>
      <c r="R39" s="46"/>
      <c r="S39" s="101">
        <f>ROUND(ROUND(F32*J38,0)*O39,0)</f>
        <v>468</v>
      </c>
      <c r="T39" s="31"/>
    </row>
    <row r="40" spans="1:20" ht="17.100000000000001" customHeight="1" x14ac:dyDescent="0.15">
      <c r="A40" s="32">
        <v>41</v>
      </c>
      <c r="B40" s="33">
        <v>1128</v>
      </c>
      <c r="C40" s="34" t="s">
        <v>3865</v>
      </c>
      <c r="D40" s="315"/>
      <c r="E40" s="20"/>
      <c r="F40" s="2"/>
      <c r="G40" s="2"/>
      <c r="H40" s="20"/>
      <c r="I40" s="39"/>
      <c r="J40" s="4"/>
      <c r="K40" s="1205"/>
      <c r="L40" s="1200"/>
      <c r="M40" s="25"/>
      <c r="N40" s="26"/>
      <c r="O40" s="313"/>
      <c r="P40" s="311" t="s">
        <v>3828</v>
      </c>
      <c r="Q40" s="44" t="s">
        <v>17</v>
      </c>
      <c r="R40" s="46">
        <f>$R$8</f>
        <v>0.95</v>
      </c>
      <c r="S40" s="35">
        <f>ROUND(ROUND(ROUND(F32*J38,0)*O39,0)*R40,0)</f>
        <v>445</v>
      </c>
      <c r="T40" s="31"/>
    </row>
    <row r="41" spans="1:20" ht="17.100000000000001" customHeight="1" x14ac:dyDescent="0.15">
      <c r="A41" s="32">
        <v>41</v>
      </c>
      <c r="B41" s="33">
        <v>1545</v>
      </c>
      <c r="C41" s="34" t="s">
        <v>3866</v>
      </c>
      <c r="D41" s="315"/>
      <c r="E41" s="20"/>
      <c r="F41" s="2"/>
      <c r="G41" s="2"/>
      <c r="H41" s="20"/>
      <c r="I41" s="39"/>
      <c r="J41" s="4"/>
      <c r="K41" s="1206"/>
      <c r="L41" s="1198" t="s">
        <v>3833</v>
      </c>
      <c r="M41" s="40"/>
      <c r="N41" s="65" t="s">
        <v>17</v>
      </c>
      <c r="O41" s="312">
        <f>$O$11</f>
        <v>0.5</v>
      </c>
      <c r="P41" s="42"/>
      <c r="Q41" s="44"/>
      <c r="R41" s="46"/>
      <c r="S41" s="101">
        <f>ROUND(ROUND(F32*J38,0)*O41,0)</f>
        <v>334</v>
      </c>
      <c r="T41" s="31"/>
    </row>
    <row r="42" spans="1:20" ht="17.100000000000001" customHeight="1" x14ac:dyDescent="0.15">
      <c r="A42" s="32">
        <v>41</v>
      </c>
      <c r="B42" s="33">
        <v>1547</v>
      </c>
      <c r="C42" s="34" t="s">
        <v>3867</v>
      </c>
      <c r="D42" s="315"/>
      <c r="E42" s="20"/>
      <c r="F42" s="2"/>
      <c r="G42" s="2"/>
      <c r="H42" s="20"/>
      <c r="I42" s="39"/>
      <c r="J42" s="21"/>
      <c r="K42" s="1207"/>
      <c r="L42" s="1200"/>
      <c r="M42" s="25"/>
      <c r="N42" s="26"/>
      <c r="O42" s="313"/>
      <c r="P42" s="311" t="s">
        <v>3828</v>
      </c>
      <c r="Q42" s="44" t="s">
        <v>17</v>
      </c>
      <c r="R42" s="46">
        <f>$R$8</f>
        <v>0.95</v>
      </c>
      <c r="S42" s="35">
        <f>ROUND(ROUND(ROUND(F32*J38,0)*O41,0)*R42,0)</f>
        <v>317</v>
      </c>
      <c r="T42" s="31"/>
    </row>
    <row r="43" spans="1:20" ht="17.100000000000001" customHeight="1" x14ac:dyDescent="0.15">
      <c r="A43" s="32">
        <v>41</v>
      </c>
      <c r="B43" s="33">
        <v>1131</v>
      </c>
      <c r="C43" s="34" t="s">
        <v>3868</v>
      </c>
      <c r="D43" s="315"/>
      <c r="E43" s="47" t="s">
        <v>3869</v>
      </c>
      <c r="F43" s="40"/>
      <c r="G43" s="40"/>
      <c r="H43" s="47"/>
      <c r="I43" s="48"/>
      <c r="J43" s="49"/>
      <c r="K43" s="47"/>
      <c r="L43" s="40"/>
      <c r="M43" s="40"/>
      <c r="N43" s="40"/>
      <c r="O43" s="41"/>
      <c r="P43" s="42"/>
      <c r="Q43" s="44"/>
      <c r="R43" s="51"/>
      <c r="S43" s="101">
        <f>ROUND(F44,0)</f>
        <v>664</v>
      </c>
      <c r="T43" s="31"/>
    </row>
    <row r="44" spans="1:20" ht="17.100000000000001" customHeight="1" x14ac:dyDescent="0.15">
      <c r="A44" s="32">
        <v>41</v>
      </c>
      <c r="B44" s="33">
        <v>1132</v>
      </c>
      <c r="C44" s="34" t="s">
        <v>3870</v>
      </c>
      <c r="D44" s="315"/>
      <c r="E44" s="20"/>
      <c r="F44" s="310">
        <v>664</v>
      </c>
      <c r="G44" s="4" t="s">
        <v>21</v>
      </c>
      <c r="H44" s="20"/>
      <c r="I44" s="2"/>
      <c r="J44" s="22"/>
      <c r="K44" s="24"/>
      <c r="L44" s="25"/>
      <c r="M44" s="25"/>
      <c r="N44" s="25"/>
      <c r="O44" s="38"/>
      <c r="P44" s="311" t="s">
        <v>3828</v>
      </c>
      <c r="Q44" s="44" t="s">
        <v>17</v>
      </c>
      <c r="R44" s="46">
        <f>$R$8</f>
        <v>0.95</v>
      </c>
      <c r="S44" s="101">
        <f>ROUND(F44*R44,0)</f>
        <v>631</v>
      </c>
      <c r="T44" s="31"/>
    </row>
    <row r="45" spans="1:20" ht="17.100000000000001" customHeight="1" x14ac:dyDescent="0.15">
      <c r="A45" s="32">
        <v>41</v>
      </c>
      <c r="B45" s="33">
        <v>1133</v>
      </c>
      <c r="C45" s="34" t="s">
        <v>3871</v>
      </c>
      <c r="D45" s="315"/>
      <c r="E45" s="20"/>
      <c r="F45" s="2"/>
      <c r="G45" s="2"/>
      <c r="H45" s="20"/>
      <c r="I45" s="39"/>
      <c r="J45" s="4"/>
      <c r="K45" s="1172" t="s">
        <v>3830</v>
      </c>
      <c r="L45" s="1198" t="s">
        <v>16</v>
      </c>
      <c r="M45" s="40"/>
      <c r="N45" s="65" t="s">
        <v>17</v>
      </c>
      <c r="O45" s="312">
        <f>$O$9</f>
        <v>0.7</v>
      </c>
      <c r="P45" s="42"/>
      <c r="Q45" s="44"/>
      <c r="R45" s="46"/>
      <c r="S45" s="101">
        <f>ROUND(F44*O45,0)</f>
        <v>465</v>
      </c>
      <c r="T45" s="31"/>
    </row>
    <row r="46" spans="1:20" ht="17.100000000000001" customHeight="1" x14ac:dyDescent="0.15">
      <c r="A46" s="32">
        <v>41</v>
      </c>
      <c r="B46" s="33">
        <v>1134</v>
      </c>
      <c r="C46" s="34" t="s">
        <v>3872</v>
      </c>
      <c r="D46" s="315"/>
      <c r="E46" s="20"/>
      <c r="F46" s="2"/>
      <c r="G46" s="2"/>
      <c r="H46" s="20"/>
      <c r="I46" s="39"/>
      <c r="J46" s="4"/>
      <c r="K46" s="1206"/>
      <c r="L46" s="1200"/>
      <c r="M46" s="25"/>
      <c r="N46" s="26"/>
      <c r="O46" s="313"/>
      <c r="P46" s="311" t="s">
        <v>3828</v>
      </c>
      <c r="Q46" s="44" t="s">
        <v>17</v>
      </c>
      <c r="R46" s="46">
        <f>$R$8</f>
        <v>0.95</v>
      </c>
      <c r="S46" s="35">
        <f>ROUND(ROUND(F44*O45,0)*R46,0)</f>
        <v>442</v>
      </c>
      <c r="T46" s="31"/>
    </row>
    <row r="47" spans="1:20" ht="17.100000000000001" customHeight="1" x14ac:dyDescent="0.15">
      <c r="A47" s="32">
        <v>41</v>
      </c>
      <c r="B47" s="33">
        <v>1553</v>
      </c>
      <c r="C47" s="34" t="s">
        <v>3873</v>
      </c>
      <c r="D47" s="315"/>
      <c r="E47" s="20"/>
      <c r="F47" s="2"/>
      <c r="G47" s="2"/>
      <c r="H47" s="20"/>
      <c r="I47" s="39"/>
      <c r="J47" s="4"/>
      <c r="K47" s="1206"/>
      <c r="L47" s="1198" t="s">
        <v>3833</v>
      </c>
      <c r="M47" s="40"/>
      <c r="N47" s="65" t="s">
        <v>17</v>
      </c>
      <c r="O47" s="312">
        <f>$O$11</f>
        <v>0.5</v>
      </c>
      <c r="P47" s="42"/>
      <c r="Q47" s="44"/>
      <c r="R47" s="46"/>
      <c r="S47" s="101">
        <f>ROUND(F44*O47,0)</f>
        <v>332</v>
      </c>
      <c r="T47" s="31"/>
    </row>
    <row r="48" spans="1:20" ht="17.100000000000001" customHeight="1" x14ac:dyDescent="0.15">
      <c r="A48" s="32">
        <v>41</v>
      </c>
      <c r="B48" s="33">
        <v>1555</v>
      </c>
      <c r="C48" s="34" t="s">
        <v>3874</v>
      </c>
      <c r="D48" s="315"/>
      <c r="E48" s="20"/>
      <c r="F48" s="2"/>
      <c r="G48" s="2"/>
      <c r="H48" s="24"/>
      <c r="I48" s="15"/>
      <c r="J48" s="38"/>
      <c r="K48" s="1207"/>
      <c r="L48" s="1200"/>
      <c r="M48" s="25"/>
      <c r="N48" s="26"/>
      <c r="O48" s="313"/>
      <c r="P48" s="311" t="s">
        <v>3828</v>
      </c>
      <c r="Q48" s="44" t="s">
        <v>17</v>
      </c>
      <c r="R48" s="46">
        <f>$R$8</f>
        <v>0.95</v>
      </c>
      <c r="S48" s="35">
        <f>ROUND(ROUND(F44*O47,0)*R48,0)</f>
        <v>315</v>
      </c>
      <c r="T48" s="31"/>
    </row>
    <row r="49" spans="1:20" ht="17.100000000000001" customHeight="1" x14ac:dyDescent="0.15">
      <c r="A49" s="17">
        <v>41</v>
      </c>
      <c r="B49" s="33">
        <v>1135</v>
      </c>
      <c r="C49" s="34" t="s">
        <v>3875</v>
      </c>
      <c r="D49" s="315"/>
      <c r="E49" s="20"/>
      <c r="H49" s="1198" t="s">
        <v>3836</v>
      </c>
      <c r="I49" s="2"/>
      <c r="J49" s="22"/>
      <c r="K49" s="47"/>
      <c r="L49" s="40"/>
      <c r="M49" s="40"/>
      <c r="N49" s="40"/>
      <c r="O49" s="41"/>
      <c r="P49" s="42"/>
      <c r="Q49" s="44"/>
      <c r="R49" s="51"/>
      <c r="S49" s="101">
        <f>ROUND(F44*J50,0)</f>
        <v>641</v>
      </c>
      <c r="T49" s="31"/>
    </row>
    <row r="50" spans="1:20" ht="17.100000000000001" customHeight="1" x14ac:dyDescent="0.15">
      <c r="A50" s="32">
        <v>41</v>
      </c>
      <c r="B50" s="33">
        <v>1136</v>
      </c>
      <c r="C50" s="34" t="s">
        <v>3876</v>
      </c>
      <c r="D50" s="315"/>
      <c r="E50" s="20"/>
      <c r="H50" s="1211"/>
      <c r="I50" s="23" t="s">
        <v>17</v>
      </c>
      <c r="J50" s="314">
        <f>$J$14</f>
        <v>0.96499999999999997</v>
      </c>
      <c r="K50" s="24"/>
      <c r="L50" s="25"/>
      <c r="M50" s="25"/>
      <c r="N50" s="25"/>
      <c r="O50" s="38"/>
      <c r="P50" s="311" t="s">
        <v>3828</v>
      </c>
      <c r="Q50" s="44" t="s">
        <v>17</v>
      </c>
      <c r="R50" s="46">
        <f>$R$8</f>
        <v>0.95</v>
      </c>
      <c r="S50" s="35">
        <f>ROUND(ROUND(F44*J50,0)*R50,0)</f>
        <v>609</v>
      </c>
      <c r="T50" s="31"/>
    </row>
    <row r="51" spans="1:20" ht="17.100000000000001" customHeight="1" x14ac:dyDescent="0.15">
      <c r="A51" s="32">
        <v>41</v>
      </c>
      <c r="B51" s="33">
        <v>1137</v>
      </c>
      <c r="C51" s="34" t="s">
        <v>3877</v>
      </c>
      <c r="D51" s="315"/>
      <c r="E51" s="20"/>
      <c r="F51" s="2"/>
      <c r="G51" s="2"/>
      <c r="H51" s="1212"/>
      <c r="I51" s="39"/>
      <c r="J51" s="4"/>
      <c r="K51" s="1172" t="s">
        <v>3830</v>
      </c>
      <c r="L51" s="1198" t="s">
        <v>16</v>
      </c>
      <c r="M51" s="40"/>
      <c r="N51" s="65" t="s">
        <v>17</v>
      </c>
      <c r="O51" s="312">
        <f>$O$9</f>
        <v>0.7</v>
      </c>
      <c r="P51" s="42"/>
      <c r="Q51" s="44"/>
      <c r="R51" s="46"/>
      <c r="S51" s="101">
        <f>ROUND(ROUND(F44*J50,0)*O51,0)</f>
        <v>449</v>
      </c>
      <c r="T51" s="31"/>
    </row>
    <row r="52" spans="1:20" ht="17.100000000000001" customHeight="1" x14ac:dyDescent="0.15">
      <c r="A52" s="32">
        <v>41</v>
      </c>
      <c r="B52" s="33">
        <v>1138</v>
      </c>
      <c r="C52" s="34" t="s">
        <v>3878</v>
      </c>
      <c r="D52" s="315"/>
      <c r="E52" s="20"/>
      <c r="F52" s="2"/>
      <c r="G52" s="2"/>
      <c r="H52" s="20"/>
      <c r="I52" s="39"/>
      <c r="J52" s="4"/>
      <c r="K52" s="1206"/>
      <c r="L52" s="1200"/>
      <c r="M52" s="25"/>
      <c r="N52" s="26"/>
      <c r="O52" s="313"/>
      <c r="P52" s="311" t="s">
        <v>3828</v>
      </c>
      <c r="Q52" s="44" t="s">
        <v>17</v>
      </c>
      <c r="R52" s="46">
        <f>$R$8</f>
        <v>0.95</v>
      </c>
      <c r="S52" s="35">
        <f>ROUND(ROUND(ROUND(F44*J50,0)*O51,0)*R52,0)</f>
        <v>427</v>
      </c>
      <c r="T52" s="31"/>
    </row>
    <row r="53" spans="1:20" ht="17.100000000000001" customHeight="1" x14ac:dyDescent="0.15">
      <c r="A53" s="32">
        <v>41</v>
      </c>
      <c r="B53" s="33">
        <v>1561</v>
      </c>
      <c r="C53" s="34" t="s">
        <v>3879</v>
      </c>
      <c r="D53" s="315"/>
      <c r="E53" s="20"/>
      <c r="F53" s="2"/>
      <c r="G53" s="2"/>
      <c r="H53" s="20"/>
      <c r="I53" s="39"/>
      <c r="J53" s="4"/>
      <c r="K53" s="1206"/>
      <c r="L53" s="1198" t="s">
        <v>3833</v>
      </c>
      <c r="M53" s="40"/>
      <c r="N53" s="65" t="s">
        <v>17</v>
      </c>
      <c r="O53" s="312">
        <f>$O$11</f>
        <v>0.5</v>
      </c>
      <c r="P53" s="42"/>
      <c r="Q53" s="44"/>
      <c r="R53" s="46"/>
      <c r="S53" s="101">
        <f>ROUND(ROUND(F44*J50,0)*O53,0)</f>
        <v>321</v>
      </c>
      <c r="T53" s="31"/>
    </row>
    <row r="54" spans="1:20" ht="17.100000000000001" customHeight="1" x14ac:dyDescent="0.15">
      <c r="A54" s="32">
        <v>41</v>
      </c>
      <c r="B54" s="33">
        <v>1563</v>
      </c>
      <c r="C54" s="34" t="s">
        <v>3880</v>
      </c>
      <c r="D54" s="315"/>
      <c r="E54" s="20"/>
      <c r="F54" s="2"/>
      <c r="G54" s="2"/>
      <c r="H54" s="20"/>
      <c r="I54" s="39"/>
      <c r="J54" s="21"/>
      <c r="K54" s="1207"/>
      <c r="L54" s="1200"/>
      <c r="M54" s="25"/>
      <c r="N54" s="26"/>
      <c r="O54" s="313"/>
      <c r="P54" s="311" t="s">
        <v>3828</v>
      </c>
      <c r="Q54" s="44" t="s">
        <v>17</v>
      </c>
      <c r="R54" s="46">
        <f>$R$8</f>
        <v>0.95</v>
      </c>
      <c r="S54" s="35">
        <f>ROUND(ROUND(ROUND(F44*J50,0)*O53,0)*R54,0)</f>
        <v>305</v>
      </c>
      <c r="T54" s="31"/>
    </row>
    <row r="55" spans="1:20" ht="17.100000000000001" customHeight="1" x14ac:dyDescent="0.15">
      <c r="A55" s="32">
        <v>41</v>
      </c>
      <c r="B55" s="33">
        <v>1141</v>
      </c>
      <c r="C55" s="34" t="s">
        <v>3881</v>
      </c>
      <c r="D55" s="315"/>
      <c r="E55" s="47" t="s">
        <v>3882</v>
      </c>
      <c r="F55" s="40"/>
      <c r="G55" s="40"/>
      <c r="H55" s="47"/>
      <c r="I55" s="48"/>
      <c r="J55" s="49"/>
      <c r="K55" s="47"/>
      <c r="L55" s="40"/>
      <c r="M55" s="40"/>
      <c r="N55" s="40"/>
      <c r="O55" s="41"/>
      <c r="P55" s="42"/>
      <c r="Q55" s="44"/>
      <c r="R55" s="51"/>
      <c r="S55" s="101">
        <f>ROUND(F56,0)</f>
        <v>626</v>
      </c>
      <c r="T55" s="31"/>
    </row>
    <row r="56" spans="1:20" ht="17.100000000000001" customHeight="1" x14ac:dyDescent="0.15">
      <c r="A56" s="32">
        <v>41</v>
      </c>
      <c r="B56" s="33">
        <v>1142</v>
      </c>
      <c r="C56" s="34" t="s">
        <v>3883</v>
      </c>
      <c r="D56" s="315"/>
      <c r="E56" s="20"/>
      <c r="F56" s="310">
        <v>626</v>
      </c>
      <c r="G56" s="4" t="s">
        <v>21</v>
      </c>
      <c r="H56" s="20"/>
      <c r="I56" s="2"/>
      <c r="J56" s="22"/>
      <c r="K56" s="24"/>
      <c r="L56" s="25"/>
      <c r="M56" s="25"/>
      <c r="N56" s="25"/>
      <c r="O56" s="38"/>
      <c r="P56" s="311" t="s">
        <v>3828</v>
      </c>
      <c r="Q56" s="44" t="s">
        <v>17</v>
      </c>
      <c r="R56" s="46">
        <f>$R$8</f>
        <v>0.95</v>
      </c>
      <c r="S56" s="101">
        <f>ROUND(F56*R56,0)</f>
        <v>595</v>
      </c>
      <c r="T56" s="31"/>
    </row>
    <row r="57" spans="1:20" ht="17.100000000000001" customHeight="1" x14ac:dyDescent="0.15">
      <c r="A57" s="32">
        <v>41</v>
      </c>
      <c r="B57" s="33">
        <v>1143</v>
      </c>
      <c r="C57" s="34" t="s">
        <v>3884</v>
      </c>
      <c r="D57" s="315"/>
      <c r="E57" s="20"/>
      <c r="F57" s="2"/>
      <c r="G57" s="2"/>
      <c r="H57" s="20"/>
      <c r="I57" s="39"/>
      <c r="J57" s="4"/>
      <c r="K57" s="1172" t="s">
        <v>3830</v>
      </c>
      <c r="L57" s="1198" t="s">
        <v>16</v>
      </c>
      <c r="M57" s="40"/>
      <c r="N57" s="65" t="s">
        <v>17</v>
      </c>
      <c r="O57" s="312">
        <f>$O$9</f>
        <v>0.7</v>
      </c>
      <c r="P57" s="42"/>
      <c r="Q57" s="44"/>
      <c r="R57" s="46"/>
      <c r="S57" s="101">
        <f>ROUND(F56*O57,0)</f>
        <v>438</v>
      </c>
      <c r="T57" s="31"/>
    </row>
    <row r="58" spans="1:20" ht="17.100000000000001" customHeight="1" x14ac:dyDescent="0.15">
      <c r="A58" s="32">
        <v>41</v>
      </c>
      <c r="B58" s="33">
        <v>1144</v>
      </c>
      <c r="C58" s="34" t="s">
        <v>3885</v>
      </c>
      <c r="D58" s="315"/>
      <c r="E58" s="20"/>
      <c r="F58" s="2"/>
      <c r="G58" s="2"/>
      <c r="H58" s="20"/>
      <c r="I58" s="39"/>
      <c r="J58" s="4"/>
      <c r="K58" s="1206"/>
      <c r="L58" s="1200"/>
      <c r="M58" s="25"/>
      <c r="N58" s="26"/>
      <c r="O58" s="313"/>
      <c r="P58" s="311" t="s">
        <v>3828</v>
      </c>
      <c r="Q58" s="44" t="s">
        <v>17</v>
      </c>
      <c r="R58" s="46">
        <f>$R$8</f>
        <v>0.95</v>
      </c>
      <c r="S58" s="35">
        <f>ROUND(ROUND(F56*O57,0)*R58,0)</f>
        <v>416</v>
      </c>
      <c r="T58" s="31"/>
    </row>
    <row r="59" spans="1:20" ht="17.100000000000001" customHeight="1" x14ac:dyDescent="0.15">
      <c r="A59" s="32">
        <v>41</v>
      </c>
      <c r="B59" s="33">
        <v>1569</v>
      </c>
      <c r="C59" s="34" t="s">
        <v>3886</v>
      </c>
      <c r="D59" s="315"/>
      <c r="E59" s="20"/>
      <c r="F59" s="2"/>
      <c r="G59" s="2"/>
      <c r="H59" s="20"/>
      <c r="I59" s="39"/>
      <c r="J59" s="4"/>
      <c r="K59" s="1206"/>
      <c r="L59" s="1198" t="s">
        <v>3833</v>
      </c>
      <c r="M59" s="40"/>
      <c r="N59" s="65" t="s">
        <v>17</v>
      </c>
      <c r="O59" s="312">
        <f>$O$11</f>
        <v>0.5</v>
      </c>
      <c r="P59" s="42"/>
      <c r="Q59" s="44"/>
      <c r="R59" s="46"/>
      <c r="S59" s="101">
        <f>ROUND(F56*O59,0)</f>
        <v>313</v>
      </c>
      <c r="T59" s="31"/>
    </row>
    <row r="60" spans="1:20" ht="17.100000000000001" customHeight="1" x14ac:dyDescent="0.15">
      <c r="A60" s="32">
        <v>41</v>
      </c>
      <c r="B60" s="33">
        <v>1571</v>
      </c>
      <c r="C60" s="34" t="s">
        <v>3887</v>
      </c>
      <c r="D60" s="315"/>
      <c r="E60" s="20"/>
      <c r="F60" s="2"/>
      <c r="G60" s="2"/>
      <c r="H60" s="24"/>
      <c r="I60" s="15"/>
      <c r="J60" s="38"/>
      <c r="K60" s="1207"/>
      <c r="L60" s="1200"/>
      <c r="M60" s="25"/>
      <c r="N60" s="26"/>
      <c r="O60" s="313"/>
      <c r="P60" s="311" t="s">
        <v>3828</v>
      </c>
      <c r="Q60" s="44" t="s">
        <v>17</v>
      </c>
      <c r="R60" s="46">
        <f>$R$8</f>
        <v>0.95</v>
      </c>
      <c r="S60" s="35">
        <f>ROUND(ROUND(F56*O59,0)*R60,0)</f>
        <v>297</v>
      </c>
      <c r="T60" s="31"/>
    </row>
    <row r="61" spans="1:20" ht="17.100000000000001" customHeight="1" x14ac:dyDescent="0.15">
      <c r="A61" s="17">
        <v>41</v>
      </c>
      <c r="B61" s="33">
        <v>1145</v>
      </c>
      <c r="C61" s="34" t="s">
        <v>3888</v>
      </c>
      <c r="D61" s="315"/>
      <c r="E61" s="20"/>
      <c r="H61" s="1198" t="s">
        <v>3836</v>
      </c>
      <c r="I61" s="2"/>
      <c r="J61" s="22"/>
      <c r="K61" s="47"/>
      <c r="L61" s="40"/>
      <c r="M61" s="40"/>
      <c r="N61" s="40"/>
      <c r="O61" s="41"/>
      <c r="P61" s="42"/>
      <c r="Q61" s="44"/>
      <c r="R61" s="51"/>
      <c r="S61" s="101">
        <f>ROUND(F56*J62,0)</f>
        <v>604</v>
      </c>
      <c r="T61" s="31"/>
    </row>
    <row r="62" spans="1:20" ht="17.100000000000001" customHeight="1" x14ac:dyDescent="0.15">
      <c r="A62" s="32">
        <v>41</v>
      </c>
      <c r="B62" s="33">
        <v>1146</v>
      </c>
      <c r="C62" s="34" t="s">
        <v>3889</v>
      </c>
      <c r="D62" s="315"/>
      <c r="E62" s="20"/>
      <c r="H62" s="1211"/>
      <c r="I62" s="23" t="s">
        <v>17</v>
      </c>
      <c r="J62" s="314">
        <f>$J$14</f>
        <v>0.96499999999999997</v>
      </c>
      <c r="K62" s="24"/>
      <c r="L62" s="25"/>
      <c r="M62" s="25"/>
      <c r="N62" s="25"/>
      <c r="O62" s="38"/>
      <c r="P62" s="311" t="s">
        <v>3828</v>
      </c>
      <c r="Q62" s="44" t="s">
        <v>17</v>
      </c>
      <c r="R62" s="46">
        <f>$R$8</f>
        <v>0.95</v>
      </c>
      <c r="S62" s="35">
        <f>ROUND(ROUND(F56*J62,0)*R62,0)</f>
        <v>574</v>
      </c>
      <c r="T62" s="31"/>
    </row>
    <row r="63" spans="1:20" ht="17.100000000000001" customHeight="1" x14ac:dyDescent="0.15">
      <c r="A63" s="32">
        <v>41</v>
      </c>
      <c r="B63" s="33">
        <v>1147</v>
      </c>
      <c r="C63" s="34" t="s">
        <v>3890</v>
      </c>
      <c r="D63" s="315"/>
      <c r="E63" s="20"/>
      <c r="F63" s="2"/>
      <c r="G63" s="2"/>
      <c r="H63" s="1212"/>
      <c r="I63" s="39"/>
      <c r="J63" s="4"/>
      <c r="K63" s="1172" t="s">
        <v>3830</v>
      </c>
      <c r="L63" s="1198" t="s">
        <v>16</v>
      </c>
      <c r="M63" s="40"/>
      <c r="N63" s="65" t="s">
        <v>17</v>
      </c>
      <c r="O63" s="312">
        <f>$O$9</f>
        <v>0.7</v>
      </c>
      <c r="P63" s="42"/>
      <c r="Q63" s="44"/>
      <c r="R63" s="46"/>
      <c r="S63" s="101">
        <f>ROUND(ROUND(F56*J62,0)*O63,0)</f>
        <v>423</v>
      </c>
      <c r="T63" s="31"/>
    </row>
    <row r="64" spans="1:20" ht="17.100000000000001" customHeight="1" x14ac:dyDescent="0.15">
      <c r="A64" s="32">
        <v>41</v>
      </c>
      <c r="B64" s="33">
        <v>1148</v>
      </c>
      <c r="C64" s="34" t="s">
        <v>3891</v>
      </c>
      <c r="D64" s="315"/>
      <c r="E64" s="20"/>
      <c r="F64" s="2"/>
      <c r="G64" s="2"/>
      <c r="H64" s="20"/>
      <c r="I64" s="39"/>
      <c r="J64" s="4"/>
      <c r="K64" s="1206"/>
      <c r="L64" s="1200"/>
      <c r="M64" s="25"/>
      <c r="N64" s="26"/>
      <c r="O64" s="313"/>
      <c r="P64" s="311" t="s">
        <v>3828</v>
      </c>
      <c r="Q64" s="44" t="s">
        <v>17</v>
      </c>
      <c r="R64" s="46">
        <f>$R$8</f>
        <v>0.95</v>
      </c>
      <c r="S64" s="35">
        <f>ROUND(ROUND(ROUND(F56*J62,0)*O63,0)*R64,0)</f>
        <v>402</v>
      </c>
      <c r="T64" s="31"/>
    </row>
    <row r="65" spans="1:20" ht="17.100000000000001" customHeight="1" x14ac:dyDescent="0.15">
      <c r="A65" s="32">
        <v>41</v>
      </c>
      <c r="B65" s="33">
        <v>1577</v>
      </c>
      <c r="C65" s="34" t="s">
        <v>3892</v>
      </c>
      <c r="D65" s="315"/>
      <c r="E65" s="20"/>
      <c r="F65" s="2"/>
      <c r="G65" s="2"/>
      <c r="H65" s="20"/>
      <c r="I65" s="39"/>
      <c r="J65" s="4"/>
      <c r="K65" s="1206"/>
      <c r="L65" s="1198" t="s">
        <v>3833</v>
      </c>
      <c r="M65" s="40"/>
      <c r="N65" s="65" t="s">
        <v>17</v>
      </c>
      <c r="O65" s="312">
        <f>$O$11</f>
        <v>0.5</v>
      </c>
      <c r="P65" s="42"/>
      <c r="Q65" s="44"/>
      <c r="R65" s="46"/>
      <c r="S65" s="101">
        <f>ROUND(ROUND(F56*J62,0)*O65,0)</f>
        <v>302</v>
      </c>
      <c r="T65" s="31"/>
    </row>
    <row r="66" spans="1:20" ht="17.100000000000001" customHeight="1" x14ac:dyDescent="0.15">
      <c r="A66" s="32">
        <v>41</v>
      </c>
      <c r="B66" s="33">
        <v>1579</v>
      </c>
      <c r="C66" s="34" t="s">
        <v>3893</v>
      </c>
      <c r="D66" s="225"/>
      <c r="E66" s="20"/>
      <c r="F66" s="2"/>
      <c r="G66" s="2"/>
      <c r="H66" s="20"/>
      <c r="I66" s="39"/>
      <c r="J66" s="21"/>
      <c r="K66" s="1207"/>
      <c r="L66" s="1200"/>
      <c r="M66" s="25"/>
      <c r="N66" s="26"/>
      <c r="O66" s="313"/>
      <c r="P66" s="311" t="s">
        <v>3828</v>
      </c>
      <c r="Q66" s="44" t="s">
        <v>17</v>
      </c>
      <c r="R66" s="46">
        <f>$R$8</f>
        <v>0.95</v>
      </c>
      <c r="S66" s="35">
        <f>ROUND(ROUND(ROUND(F56*J62,0)*O65,0)*R66,0)</f>
        <v>287</v>
      </c>
      <c r="T66" s="31"/>
    </row>
    <row r="67" spans="1:20" ht="17.100000000000001" customHeight="1" x14ac:dyDescent="0.15">
      <c r="A67" s="32">
        <v>41</v>
      </c>
      <c r="B67" s="33">
        <v>1211</v>
      </c>
      <c r="C67" s="34" t="s">
        <v>3894</v>
      </c>
      <c r="D67" s="1172" t="s">
        <v>3895</v>
      </c>
      <c r="E67" s="47" t="s">
        <v>3896</v>
      </c>
      <c r="F67" s="40"/>
      <c r="G67" s="40"/>
      <c r="H67" s="40"/>
      <c r="I67" s="48"/>
      <c r="J67" s="49"/>
      <c r="K67" s="47"/>
      <c r="L67" s="40"/>
      <c r="M67" s="40"/>
      <c r="N67" s="40"/>
      <c r="O67" s="41"/>
      <c r="P67" s="42"/>
      <c r="Q67" s="44"/>
      <c r="R67" s="51"/>
      <c r="S67" s="101">
        <f>ROUND(F68,0)</f>
        <v>255</v>
      </c>
      <c r="T67" s="31"/>
    </row>
    <row r="68" spans="1:20" ht="17.100000000000001" customHeight="1" x14ac:dyDescent="0.15">
      <c r="A68" s="32">
        <v>41</v>
      </c>
      <c r="B68" s="33">
        <v>1212</v>
      </c>
      <c r="C68" s="34" t="s">
        <v>3897</v>
      </c>
      <c r="D68" s="1209"/>
      <c r="E68" s="20"/>
      <c r="F68" s="310">
        <v>255</v>
      </c>
      <c r="G68" s="4" t="s">
        <v>21</v>
      </c>
      <c r="H68" s="4"/>
      <c r="I68" s="2"/>
      <c r="J68" s="22"/>
      <c r="K68" s="24"/>
      <c r="L68" s="25"/>
      <c r="M68" s="25"/>
      <c r="N68" s="25"/>
      <c r="O68" s="38"/>
      <c r="P68" s="311" t="s">
        <v>3828</v>
      </c>
      <c r="Q68" s="44" t="s">
        <v>17</v>
      </c>
      <c r="R68" s="46">
        <f>$R$8</f>
        <v>0.95</v>
      </c>
      <c r="S68" s="101">
        <f>ROUND(F68*R68,0)</f>
        <v>242</v>
      </c>
      <c r="T68" s="31"/>
    </row>
    <row r="69" spans="1:20" ht="17.100000000000001" customHeight="1" x14ac:dyDescent="0.15">
      <c r="A69" s="32">
        <v>41</v>
      </c>
      <c r="B69" s="33">
        <v>1613</v>
      </c>
      <c r="C69" s="34" t="s">
        <v>3898</v>
      </c>
      <c r="D69" s="1209"/>
      <c r="E69" s="20"/>
      <c r="H69" s="4"/>
      <c r="I69" s="39"/>
      <c r="J69" s="4"/>
      <c r="K69" s="1172" t="s">
        <v>3830</v>
      </c>
      <c r="L69" s="1198" t="s">
        <v>16</v>
      </c>
      <c r="M69" s="40"/>
      <c r="N69" s="65" t="s">
        <v>17</v>
      </c>
      <c r="O69" s="312">
        <f>$O$9</f>
        <v>0.7</v>
      </c>
      <c r="P69" s="42"/>
      <c r="Q69" s="44"/>
      <c r="R69" s="46"/>
      <c r="S69" s="101">
        <f>ROUND(F68*O69,0)</f>
        <v>179</v>
      </c>
      <c r="T69" s="31"/>
    </row>
    <row r="70" spans="1:20" ht="17.100000000000001" customHeight="1" x14ac:dyDescent="0.15">
      <c r="A70" s="32">
        <v>41</v>
      </c>
      <c r="B70" s="33">
        <v>1615</v>
      </c>
      <c r="C70" s="34" t="s">
        <v>3899</v>
      </c>
      <c r="D70" s="1209"/>
      <c r="E70" s="20"/>
      <c r="F70" s="2"/>
      <c r="G70" s="2"/>
      <c r="H70" s="4"/>
      <c r="I70" s="39"/>
      <c r="J70" s="4"/>
      <c r="K70" s="1206"/>
      <c r="L70" s="1200"/>
      <c r="M70" s="25"/>
      <c r="N70" s="26"/>
      <c r="O70" s="313"/>
      <c r="P70" s="311" t="s">
        <v>3828</v>
      </c>
      <c r="Q70" s="44" t="s">
        <v>17</v>
      </c>
      <c r="R70" s="46">
        <f>$R$8</f>
        <v>0.95</v>
      </c>
      <c r="S70" s="35">
        <f>ROUND(ROUND(F68*O69,0)*R70,0)</f>
        <v>170</v>
      </c>
      <c r="T70" s="31"/>
    </row>
    <row r="71" spans="1:20" ht="17.100000000000001" customHeight="1" x14ac:dyDescent="0.15">
      <c r="A71" s="32">
        <v>41</v>
      </c>
      <c r="B71" s="33">
        <v>1617</v>
      </c>
      <c r="C71" s="34" t="s">
        <v>3900</v>
      </c>
      <c r="D71" s="315"/>
      <c r="E71" s="20"/>
      <c r="F71" s="2"/>
      <c r="G71" s="2"/>
      <c r="H71" s="4"/>
      <c r="I71" s="39"/>
      <c r="J71" s="4"/>
      <c r="K71" s="1206"/>
      <c r="L71" s="1198" t="s">
        <v>3833</v>
      </c>
      <c r="M71" s="40"/>
      <c r="N71" s="65" t="s">
        <v>17</v>
      </c>
      <c r="O71" s="312">
        <f>$O$11</f>
        <v>0.5</v>
      </c>
      <c r="P71" s="42"/>
      <c r="Q71" s="44"/>
      <c r="R71" s="46"/>
      <c r="S71" s="101">
        <f>ROUND(F68*O71,0)</f>
        <v>128</v>
      </c>
      <c r="T71" s="31"/>
    </row>
    <row r="72" spans="1:20" ht="17.100000000000001" customHeight="1" x14ac:dyDescent="0.15">
      <c r="A72" s="32">
        <v>41</v>
      </c>
      <c r="B72" s="33">
        <v>1619</v>
      </c>
      <c r="C72" s="34" t="s">
        <v>3901</v>
      </c>
      <c r="D72" s="315"/>
      <c r="E72" s="20"/>
      <c r="F72" s="2"/>
      <c r="G72" s="2"/>
      <c r="H72" s="4"/>
      <c r="I72" s="39"/>
      <c r="J72" s="21"/>
      <c r="K72" s="1207"/>
      <c r="L72" s="1200"/>
      <c r="M72" s="25"/>
      <c r="N72" s="26"/>
      <c r="O72" s="313"/>
      <c r="P72" s="311" t="s">
        <v>3828</v>
      </c>
      <c r="Q72" s="44" t="s">
        <v>17</v>
      </c>
      <c r="R72" s="46">
        <f>$R$8</f>
        <v>0.95</v>
      </c>
      <c r="S72" s="35">
        <f>ROUND(ROUND(F68*O71,0)*R72,0)</f>
        <v>122</v>
      </c>
      <c r="T72" s="31"/>
    </row>
    <row r="73" spans="1:20" ht="17.100000000000001" customHeight="1" x14ac:dyDescent="0.15">
      <c r="A73" s="32">
        <v>41</v>
      </c>
      <c r="B73" s="33">
        <v>1221</v>
      </c>
      <c r="C73" s="34" t="s">
        <v>3902</v>
      </c>
      <c r="D73" s="315"/>
      <c r="E73" s="47" t="s">
        <v>3903</v>
      </c>
      <c r="F73" s="40"/>
      <c r="G73" s="40"/>
      <c r="H73" s="40"/>
      <c r="I73" s="48"/>
      <c r="J73" s="49"/>
      <c r="K73" s="47"/>
      <c r="L73" s="40"/>
      <c r="M73" s="40"/>
      <c r="N73" s="40"/>
      <c r="O73" s="41"/>
      <c r="P73" s="42"/>
      <c r="Q73" s="44"/>
      <c r="R73" s="51"/>
      <c r="S73" s="101">
        <f>ROUND(F74,0)</f>
        <v>584</v>
      </c>
      <c r="T73" s="31"/>
    </row>
    <row r="74" spans="1:20" ht="17.100000000000001" customHeight="1" x14ac:dyDescent="0.15">
      <c r="A74" s="32">
        <v>41</v>
      </c>
      <c r="B74" s="33">
        <v>1222</v>
      </c>
      <c r="C74" s="34" t="s">
        <v>3904</v>
      </c>
      <c r="D74" s="315"/>
      <c r="E74" s="20"/>
      <c r="F74" s="310">
        <v>584</v>
      </c>
      <c r="G74" s="4" t="s">
        <v>21</v>
      </c>
      <c r="H74" s="4"/>
      <c r="I74" s="2"/>
      <c r="J74" s="22"/>
      <c r="K74" s="24"/>
      <c r="L74" s="25"/>
      <c r="M74" s="25"/>
      <c r="N74" s="25"/>
      <c r="O74" s="38"/>
      <c r="P74" s="311" t="s">
        <v>3828</v>
      </c>
      <c r="Q74" s="44" t="s">
        <v>17</v>
      </c>
      <c r="R74" s="46">
        <f>$R$8</f>
        <v>0.95</v>
      </c>
      <c r="S74" s="101">
        <f>ROUND(F74*R74,0)</f>
        <v>555</v>
      </c>
      <c r="T74" s="31"/>
    </row>
    <row r="75" spans="1:20" ht="17.100000000000001" customHeight="1" x14ac:dyDescent="0.15">
      <c r="A75" s="32">
        <v>41</v>
      </c>
      <c r="B75" s="33">
        <v>1623</v>
      </c>
      <c r="C75" s="34" t="s">
        <v>3905</v>
      </c>
      <c r="D75" s="315"/>
      <c r="E75" s="20"/>
      <c r="H75" s="4"/>
      <c r="I75" s="39"/>
      <c r="J75" s="4"/>
      <c r="K75" s="1172" t="s">
        <v>3830</v>
      </c>
      <c r="L75" s="1198" t="s">
        <v>16</v>
      </c>
      <c r="M75" s="40"/>
      <c r="N75" s="65" t="s">
        <v>17</v>
      </c>
      <c r="O75" s="312">
        <f>$O$9</f>
        <v>0.7</v>
      </c>
      <c r="P75" s="42"/>
      <c r="Q75" s="44"/>
      <c r="R75" s="46"/>
      <c r="S75" s="101">
        <f>ROUND(F74*O75,0)</f>
        <v>409</v>
      </c>
      <c r="T75" s="31"/>
    </row>
    <row r="76" spans="1:20" ht="17.100000000000001" customHeight="1" x14ac:dyDescent="0.15">
      <c r="A76" s="32">
        <v>41</v>
      </c>
      <c r="B76" s="33">
        <v>1625</v>
      </c>
      <c r="C76" s="34" t="s">
        <v>3906</v>
      </c>
      <c r="D76" s="315"/>
      <c r="E76" s="20"/>
      <c r="F76" s="2"/>
      <c r="G76" s="2"/>
      <c r="H76" s="4"/>
      <c r="I76" s="39"/>
      <c r="J76" s="4"/>
      <c r="K76" s="1209"/>
      <c r="L76" s="1200"/>
      <c r="M76" s="25"/>
      <c r="N76" s="26"/>
      <c r="O76" s="313"/>
      <c r="P76" s="311" t="s">
        <v>3828</v>
      </c>
      <c r="Q76" s="44" t="s">
        <v>17</v>
      </c>
      <c r="R76" s="46">
        <f>$R$8</f>
        <v>0.95</v>
      </c>
      <c r="S76" s="35">
        <f>ROUND(ROUND(F74*O75,0)*R76,0)</f>
        <v>389</v>
      </c>
      <c r="T76" s="31"/>
    </row>
    <row r="77" spans="1:20" ht="17.100000000000001" customHeight="1" x14ac:dyDescent="0.15">
      <c r="A77" s="32">
        <v>41</v>
      </c>
      <c r="B77" s="33">
        <v>1627</v>
      </c>
      <c r="C77" s="34" t="s">
        <v>3907</v>
      </c>
      <c r="D77" s="315"/>
      <c r="E77" s="20"/>
      <c r="F77" s="2"/>
      <c r="G77" s="2"/>
      <c r="H77" s="4"/>
      <c r="I77" s="39"/>
      <c r="J77" s="4"/>
      <c r="K77" s="1209"/>
      <c r="L77" s="1198" t="s">
        <v>3833</v>
      </c>
      <c r="M77" s="40"/>
      <c r="N77" s="65" t="s">
        <v>17</v>
      </c>
      <c r="O77" s="312">
        <f>$O$11</f>
        <v>0.5</v>
      </c>
      <c r="P77" s="42"/>
      <c r="Q77" s="44"/>
      <c r="R77" s="46"/>
      <c r="S77" s="101">
        <f>ROUND(F74*O77,0)</f>
        <v>292</v>
      </c>
      <c r="T77" s="31"/>
    </row>
    <row r="78" spans="1:20" ht="17.100000000000001" customHeight="1" x14ac:dyDescent="0.15">
      <c r="A78" s="32">
        <v>41</v>
      </c>
      <c r="B78" s="33">
        <v>1629</v>
      </c>
      <c r="C78" s="34" t="s">
        <v>3908</v>
      </c>
      <c r="D78" s="315"/>
      <c r="E78" s="20"/>
      <c r="F78" s="2"/>
      <c r="G78" s="2"/>
      <c r="H78" s="4"/>
      <c r="I78" s="39"/>
      <c r="J78" s="21"/>
      <c r="K78" s="1173"/>
      <c r="L78" s="1200"/>
      <c r="M78" s="25"/>
      <c r="N78" s="26"/>
      <c r="O78" s="313"/>
      <c r="P78" s="311" t="s">
        <v>3828</v>
      </c>
      <c r="Q78" s="44" t="s">
        <v>17</v>
      </c>
      <c r="R78" s="46">
        <f>$R$8</f>
        <v>0.95</v>
      </c>
      <c r="S78" s="35">
        <f>ROUND(ROUND(F74*O77,0)*R78,0)</f>
        <v>277</v>
      </c>
      <c r="T78" s="31"/>
    </row>
    <row r="79" spans="1:20" ht="17.100000000000001" customHeight="1" x14ac:dyDescent="0.15">
      <c r="A79" s="32">
        <v>41</v>
      </c>
      <c r="B79" s="33">
        <v>1231</v>
      </c>
      <c r="C79" s="34" t="s">
        <v>3909</v>
      </c>
      <c r="D79" s="315"/>
      <c r="E79" s="1198" t="s">
        <v>3910</v>
      </c>
      <c r="F79" s="40"/>
      <c r="G79" s="40"/>
      <c r="H79" s="40"/>
      <c r="I79" s="48"/>
      <c r="J79" s="49"/>
      <c r="K79" s="47"/>
      <c r="L79" s="40"/>
      <c r="M79" s="40"/>
      <c r="N79" s="40"/>
      <c r="O79" s="41"/>
      <c r="P79" s="42"/>
      <c r="Q79" s="44"/>
      <c r="R79" s="51"/>
      <c r="S79" s="101">
        <f>ROUND(F80,0)</f>
        <v>750</v>
      </c>
      <c r="T79" s="31"/>
    </row>
    <row r="80" spans="1:20" ht="17.100000000000001" customHeight="1" x14ac:dyDescent="0.15">
      <c r="A80" s="32">
        <v>41</v>
      </c>
      <c r="B80" s="33">
        <v>1232</v>
      </c>
      <c r="C80" s="34" t="s">
        <v>3911</v>
      </c>
      <c r="D80" s="315"/>
      <c r="E80" s="1212"/>
      <c r="F80" s="310">
        <v>750</v>
      </c>
      <c r="G80" s="4" t="s">
        <v>21</v>
      </c>
      <c r="H80" s="4"/>
      <c r="I80" s="2"/>
      <c r="J80" s="22"/>
      <c r="K80" s="24"/>
      <c r="L80" s="25"/>
      <c r="M80" s="25"/>
      <c r="N80" s="25"/>
      <c r="O80" s="38"/>
      <c r="P80" s="311" t="s">
        <v>3828</v>
      </c>
      <c r="Q80" s="44" t="s">
        <v>17</v>
      </c>
      <c r="R80" s="46">
        <f>$R$8</f>
        <v>0.95</v>
      </c>
      <c r="S80" s="101">
        <f>ROUND(F80*R80,0)</f>
        <v>713</v>
      </c>
      <c r="T80" s="31"/>
    </row>
    <row r="81" spans="1:20" ht="17.100000000000001" customHeight="1" x14ac:dyDescent="0.15">
      <c r="A81" s="32">
        <v>41</v>
      </c>
      <c r="B81" s="33">
        <v>1633</v>
      </c>
      <c r="C81" s="34" t="s">
        <v>3912</v>
      </c>
      <c r="D81" s="315"/>
      <c r="E81" s="20"/>
      <c r="H81" s="4"/>
      <c r="I81" s="39"/>
      <c r="J81" s="4"/>
      <c r="K81" s="1172" t="s">
        <v>3830</v>
      </c>
      <c r="L81" s="1198" t="s">
        <v>16</v>
      </c>
      <c r="M81" s="40"/>
      <c r="N81" s="65" t="s">
        <v>17</v>
      </c>
      <c r="O81" s="312">
        <f>$O$9</f>
        <v>0.7</v>
      </c>
      <c r="P81" s="42"/>
      <c r="Q81" s="44"/>
      <c r="R81" s="46"/>
      <c r="S81" s="101">
        <f>ROUND(F80*O81,0)</f>
        <v>525</v>
      </c>
      <c r="T81" s="31"/>
    </row>
    <row r="82" spans="1:20" ht="17.100000000000001" customHeight="1" x14ac:dyDescent="0.15">
      <c r="A82" s="32">
        <v>41</v>
      </c>
      <c r="B82" s="33">
        <v>1635</v>
      </c>
      <c r="C82" s="34" t="s">
        <v>3913</v>
      </c>
      <c r="D82" s="315"/>
      <c r="E82" s="20"/>
      <c r="F82" s="2"/>
      <c r="G82" s="2"/>
      <c r="H82" s="4"/>
      <c r="I82" s="39"/>
      <c r="J82" s="4"/>
      <c r="K82" s="1206"/>
      <c r="L82" s="1200"/>
      <c r="M82" s="25"/>
      <c r="N82" s="26"/>
      <c r="O82" s="313"/>
      <c r="P82" s="311" t="s">
        <v>3828</v>
      </c>
      <c r="Q82" s="44" t="s">
        <v>17</v>
      </c>
      <c r="R82" s="46">
        <f>$R$8</f>
        <v>0.95</v>
      </c>
      <c r="S82" s="35">
        <f>ROUND(ROUND(F80*O81,0)*R82,0)</f>
        <v>499</v>
      </c>
      <c r="T82" s="31"/>
    </row>
    <row r="83" spans="1:20" ht="17.100000000000001" customHeight="1" x14ac:dyDescent="0.15">
      <c r="A83" s="32">
        <v>41</v>
      </c>
      <c r="B83" s="33">
        <v>1637</v>
      </c>
      <c r="C83" s="34" t="s">
        <v>3914</v>
      </c>
      <c r="D83" s="225"/>
      <c r="E83" s="20"/>
      <c r="F83" s="2"/>
      <c r="G83" s="2"/>
      <c r="H83" s="4"/>
      <c r="I83" s="39"/>
      <c r="J83" s="4"/>
      <c r="K83" s="1206"/>
      <c r="L83" s="1198" t="s">
        <v>3833</v>
      </c>
      <c r="M83" s="40"/>
      <c r="N83" s="65" t="s">
        <v>17</v>
      </c>
      <c r="O83" s="312">
        <f>$O$11</f>
        <v>0.5</v>
      </c>
      <c r="P83" s="42"/>
      <c r="Q83" s="44"/>
      <c r="R83" s="46"/>
      <c r="S83" s="101">
        <f>ROUND(F80*O83,0)</f>
        <v>375</v>
      </c>
      <c r="T83" s="31"/>
    </row>
    <row r="84" spans="1:20" ht="17.100000000000001" customHeight="1" x14ac:dyDescent="0.15">
      <c r="A84" s="32">
        <v>41</v>
      </c>
      <c r="B84" s="33">
        <v>1639</v>
      </c>
      <c r="C84" s="34" t="s">
        <v>3915</v>
      </c>
      <c r="D84" s="225"/>
      <c r="E84" s="20"/>
      <c r="F84" s="2"/>
      <c r="G84" s="2"/>
      <c r="H84" s="4"/>
      <c r="I84" s="39"/>
      <c r="J84" s="21"/>
      <c r="K84" s="1207"/>
      <c r="L84" s="1200"/>
      <c r="M84" s="25"/>
      <c r="N84" s="26"/>
      <c r="O84" s="313"/>
      <c r="P84" s="311" t="s">
        <v>3828</v>
      </c>
      <c r="Q84" s="44" t="s">
        <v>17</v>
      </c>
      <c r="R84" s="46">
        <f>$R$8</f>
        <v>0.95</v>
      </c>
      <c r="S84" s="35">
        <f>ROUND(ROUND(F80*O83,0)*R84,0)</f>
        <v>356</v>
      </c>
      <c r="T84" s="31"/>
    </row>
    <row r="85" spans="1:20" ht="17.100000000000001" customHeight="1" x14ac:dyDescent="0.15">
      <c r="A85" s="32">
        <v>41</v>
      </c>
      <c r="B85" s="33">
        <v>1411</v>
      </c>
      <c r="C85" s="34" t="s">
        <v>3916</v>
      </c>
      <c r="D85" s="196" t="s">
        <v>3917</v>
      </c>
      <c r="E85" s="40"/>
      <c r="F85" s="40"/>
      <c r="G85" s="41"/>
      <c r="H85" s="42"/>
      <c r="I85" s="106"/>
      <c r="J85" s="106"/>
      <c r="K85" s="43"/>
      <c r="L85" s="43"/>
      <c r="M85" s="43"/>
      <c r="N85" s="43"/>
      <c r="O85" s="43"/>
      <c r="P85" s="43"/>
      <c r="Q85" s="45"/>
      <c r="R85" s="45"/>
      <c r="S85" s="35">
        <f>ROUND(F86,0)</f>
        <v>717</v>
      </c>
      <c r="T85" s="31"/>
    </row>
    <row r="86" spans="1:20" ht="17.100000000000001" customHeight="1" x14ac:dyDescent="0.15">
      <c r="A86" s="32">
        <v>41</v>
      </c>
      <c r="B86" s="33">
        <v>1413</v>
      </c>
      <c r="C86" s="34" t="s">
        <v>3918</v>
      </c>
      <c r="D86" s="200"/>
      <c r="E86" s="4"/>
      <c r="F86" s="310">
        <v>717</v>
      </c>
      <c r="G86" s="38" t="s">
        <v>21</v>
      </c>
      <c r="H86" s="316" t="s">
        <v>3836</v>
      </c>
      <c r="I86" s="2"/>
      <c r="K86" s="4"/>
      <c r="L86" s="4"/>
      <c r="M86" s="4"/>
      <c r="N86" s="26" t="s">
        <v>17</v>
      </c>
      <c r="O86" s="167">
        <f>$J$14</f>
        <v>0.96499999999999997</v>
      </c>
      <c r="P86" s="43"/>
      <c r="S86" s="97">
        <f>ROUND(F86*O86,0)</f>
        <v>692</v>
      </c>
      <c r="T86" s="31"/>
    </row>
    <row r="87" spans="1:20" ht="17.100000000000001" customHeight="1" x14ac:dyDescent="0.15">
      <c r="A87" s="32">
        <v>41</v>
      </c>
      <c r="B87" s="33">
        <v>1311</v>
      </c>
      <c r="C87" s="34" t="s">
        <v>3919</v>
      </c>
      <c r="D87" s="223" t="s">
        <v>3920</v>
      </c>
      <c r="E87" s="43"/>
      <c r="F87" s="120">
        <v>717</v>
      </c>
      <c r="G87" s="25" t="s">
        <v>21</v>
      </c>
      <c r="H87" s="43"/>
      <c r="I87" s="98"/>
      <c r="J87" s="43"/>
      <c r="K87" s="43"/>
      <c r="L87" s="43"/>
      <c r="M87" s="43"/>
      <c r="N87" s="43"/>
      <c r="O87" s="43"/>
      <c r="P87" s="43"/>
      <c r="Q87" s="106"/>
      <c r="R87" s="106"/>
      <c r="S87" s="35">
        <f>ROUND(F87,0)</f>
        <v>717</v>
      </c>
      <c r="T87" s="61"/>
    </row>
    <row r="88" spans="1:20" ht="17.100000000000001" customHeight="1" x14ac:dyDescent="0.15">
      <c r="A88" s="81">
        <v>41</v>
      </c>
      <c r="B88" s="317" t="s">
        <v>3921</v>
      </c>
      <c r="C88" s="318" t="s">
        <v>3922</v>
      </c>
      <c r="D88" s="319" t="s">
        <v>753</v>
      </c>
      <c r="E88" s="85"/>
      <c r="F88" s="85"/>
      <c r="G88" s="85"/>
      <c r="H88" s="85"/>
      <c r="I88" s="85"/>
      <c r="J88" s="85"/>
      <c r="K88" s="85"/>
      <c r="L88" s="85"/>
      <c r="M88" s="85"/>
      <c r="N88" s="85"/>
      <c r="O88" s="85"/>
      <c r="P88" s="85"/>
      <c r="Q88" s="129"/>
      <c r="R88" s="320" t="s">
        <v>754</v>
      </c>
      <c r="S88" s="91"/>
      <c r="T88" s="92" t="s">
        <v>3923</v>
      </c>
    </row>
    <row r="89" spans="1:20" ht="17.100000000000001" customHeight="1" x14ac:dyDescent="0.15">
      <c r="A89" s="32">
        <v>41</v>
      </c>
      <c r="B89" s="321" t="s">
        <v>756</v>
      </c>
      <c r="C89" s="322" t="s">
        <v>3924</v>
      </c>
      <c r="D89" s="323" t="s">
        <v>758</v>
      </c>
      <c r="E89" s="40"/>
      <c r="F89" s="40"/>
      <c r="G89" s="41"/>
      <c r="H89" s="43" t="s">
        <v>3925</v>
      </c>
      <c r="I89" s="43"/>
      <c r="J89" s="43"/>
      <c r="K89" s="43"/>
      <c r="L89" s="43"/>
      <c r="M89" s="43"/>
      <c r="N89" s="43"/>
      <c r="O89" s="43"/>
      <c r="P89" s="43"/>
      <c r="Q89" s="121">
        <v>5</v>
      </c>
      <c r="R89" s="324" t="s">
        <v>759</v>
      </c>
      <c r="S89" s="35">
        <f>-ROUND(Q89,0)</f>
        <v>-5</v>
      </c>
      <c r="T89" s="66" t="s">
        <v>3926</v>
      </c>
    </row>
    <row r="90" spans="1:20" ht="17.100000000000001" customHeight="1" x14ac:dyDescent="0.15">
      <c r="A90" s="32">
        <v>41</v>
      </c>
      <c r="B90" s="321" t="s">
        <v>3927</v>
      </c>
      <c r="C90" s="322" t="s">
        <v>3928</v>
      </c>
      <c r="D90" s="325"/>
      <c r="E90" s="4"/>
      <c r="G90" s="21"/>
      <c r="H90" s="43" t="s">
        <v>3929</v>
      </c>
      <c r="I90" s="43"/>
      <c r="J90" s="43"/>
      <c r="K90" s="43"/>
      <c r="L90" s="43"/>
      <c r="M90" s="43"/>
      <c r="N90" s="43"/>
      <c r="O90" s="43"/>
      <c r="P90" s="43"/>
      <c r="Q90" s="121">
        <v>5</v>
      </c>
      <c r="R90" s="324" t="s">
        <v>38</v>
      </c>
      <c r="S90" s="35">
        <f>-ROUND(Q90,0)</f>
        <v>-5</v>
      </c>
      <c r="T90" s="31"/>
    </row>
    <row r="91" spans="1:20" ht="17.100000000000001" customHeight="1" x14ac:dyDescent="0.15">
      <c r="A91" s="32">
        <v>41</v>
      </c>
      <c r="B91" s="321" t="s">
        <v>3930</v>
      </c>
      <c r="C91" s="322" t="s">
        <v>3931</v>
      </c>
      <c r="D91" s="326"/>
      <c r="E91" s="25"/>
      <c r="F91" s="25"/>
      <c r="G91" s="38"/>
      <c r="H91" s="43" t="s">
        <v>3932</v>
      </c>
      <c r="I91" s="43"/>
      <c r="J91" s="43"/>
      <c r="K91" s="43"/>
      <c r="L91" s="43"/>
      <c r="M91" s="43"/>
      <c r="N91" s="43"/>
      <c r="O91" s="43"/>
      <c r="P91" s="43"/>
      <c r="Q91" s="121">
        <v>5</v>
      </c>
      <c r="R91" s="324" t="s">
        <v>38</v>
      </c>
      <c r="S91" s="35">
        <f>-ROUND(Q91,0)</f>
        <v>-5</v>
      </c>
      <c r="T91" s="31"/>
    </row>
    <row r="92" spans="1:20" ht="17.100000000000001" customHeight="1" x14ac:dyDescent="0.15">
      <c r="A92" s="32">
        <v>41</v>
      </c>
      <c r="B92" s="321">
        <v>6801</v>
      </c>
      <c r="C92" s="322" t="s">
        <v>3933</v>
      </c>
      <c r="D92" s="327" t="s">
        <v>3934</v>
      </c>
      <c r="E92" s="25"/>
      <c r="F92" s="25"/>
      <c r="G92" s="43"/>
      <c r="H92" s="43"/>
      <c r="I92" s="43"/>
      <c r="J92" s="43"/>
      <c r="K92" s="43"/>
      <c r="L92" s="43"/>
      <c r="M92" s="43"/>
      <c r="N92" s="43"/>
      <c r="O92" s="43"/>
      <c r="P92" s="43"/>
      <c r="Q92" s="121">
        <v>58</v>
      </c>
      <c r="R92" s="324" t="s">
        <v>775</v>
      </c>
      <c r="S92" s="35">
        <f>ROUND(Q92,0)</f>
        <v>58</v>
      </c>
      <c r="T92" s="61"/>
    </row>
    <row r="93" spans="1:20" ht="17.100000000000001" customHeight="1" x14ac:dyDescent="0.15">
      <c r="A93" s="32">
        <v>41</v>
      </c>
      <c r="B93" s="321">
        <v>6015</v>
      </c>
      <c r="C93" s="322" t="s">
        <v>3935</v>
      </c>
      <c r="D93" s="327" t="s">
        <v>3936</v>
      </c>
      <c r="E93" s="25"/>
      <c r="F93" s="25"/>
      <c r="G93" s="25"/>
      <c r="H93" s="43"/>
      <c r="I93" s="43"/>
      <c r="J93" s="43"/>
      <c r="K93" s="43"/>
      <c r="L93" s="43"/>
      <c r="M93" s="43"/>
      <c r="N93" s="43"/>
      <c r="O93" s="43"/>
      <c r="P93" s="43"/>
      <c r="Q93" s="100"/>
      <c r="R93" s="324" t="s">
        <v>775</v>
      </c>
      <c r="S93" s="35"/>
      <c r="T93" s="328" t="s">
        <v>3937</v>
      </c>
    </row>
    <row r="94" spans="1:20" ht="17.100000000000001" customHeight="1" x14ac:dyDescent="0.15">
      <c r="A94" s="32">
        <v>41</v>
      </c>
      <c r="B94" s="32">
        <v>6037</v>
      </c>
      <c r="C94" s="34" t="s">
        <v>3938</v>
      </c>
      <c r="D94" s="1213" t="s">
        <v>3939</v>
      </c>
      <c r="E94" s="43" t="s">
        <v>3940</v>
      </c>
      <c r="F94" s="106"/>
      <c r="G94" s="106"/>
      <c r="H94" s="106"/>
      <c r="I94" s="106"/>
      <c r="J94" s="106"/>
      <c r="K94" s="106"/>
      <c r="L94" s="106"/>
      <c r="M94" s="106"/>
      <c r="N94" s="44"/>
      <c r="O94" s="44"/>
      <c r="P94" s="43"/>
      <c r="Q94" s="120">
        <v>15</v>
      </c>
      <c r="R94" s="329" t="s">
        <v>775</v>
      </c>
      <c r="S94" s="101">
        <f t="shared" ref="S94:S103" si="0">ROUND(Q94,0)</f>
        <v>15</v>
      </c>
      <c r="T94" s="31" t="s">
        <v>3941</v>
      </c>
    </row>
    <row r="95" spans="1:20" ht="17.100000000000001" customHeight="1" x14ac:dyDescent="0.15">
      <c r="A95" s="32">
        <v>41</v>
      </c>
      <c r="B95" s="32">
        <v>6035</v>
      </c>
      <c r="C95" s="34" t="s">
        <v>3942</v>
      </c>
      <c r="D95" s="1215"/>
      <c r="E95" s="43" t="s">
        <v>3943</v>
      </c>
      <c r="F95" s="106"/>
      <c r="G95" s="106"/>
      <c r="H95" s="106"/>
      <c r="I95" s="106"/>
      <c r="J95" s="106"/>
      <c r="K95" s="106"/>
      <c r="L95" s="106"/>
      <c r="M95" s="106"/>
      <c r="N95" s="44"/>
      <c r="O95" s="44"/>
      <c r="P95" s="43"/>
      <c r="Q95" s="120">
        <v>10</v>
      </c>
      <c r="R95" s="329" t="s">
        <v>775</v>
      </c>
      <c r="S95" s="101">
        <f t="shared" si="0"/>
        <v>10</v>
      </c>
      <c r="T95" s="31"/>
    </row>
    <row r="96" spans="1:20" ht="17.100000000000001" customHeight="1" x14ac:dyDescent="0.15">
      <c r="A96" s="32">
        <v>41</v>
      </c>
      <c r="B96" s="32">
        <v>6036</v>
      </c>
      <c r="C96" s="34" t="s">
        <v>3944</v>
      </c>
      <c r="D96" s="330"/>
      <c r="E96" s="43" t="s">
        <v>3945</v>
      </c>
      <c r="F96" s="106"/>
      <c r="G96" s="106"/>
      <c r="H96" s="106"/>
      <c r="I96" s="106"/>
      <c r="J96" s="106"/>
      <c r="K96" s="106"/>
      <c r="L96" s="106"/>
      <c r="M96" s="106"/>
      <c r="N96" s="44"/>
      <c r="O96" s="44"/>
      <c r="P96" s="43"/>
      <c r="Q96" s="120">
        <v>6</v>
      </c>
      <c r="R96" s="329" t="s">
        <v>775</v>
      </c>
      <c r="S96" s="101">
        <f t="shared" si="0"/>
        <v>6</v>
      </c>
      <c r="T96" s="31"/>
    </row>
    <row r="97" spans="1:20" ht="15" customHeight="1" x14ac:dyDescent="0.15">
      <c r="A97" s="32">
        <v>41</v>
      </c>
      <c r="B97" s="33">
        <v>5060</v>
      </c>
      <c r="C97" s="34" t="s">
        <v>3946</v>
      </c>
      <c r="D97" s="223" t="s">
        <v>3947</v>
      </c>
      <c r="E97" s="43"/>
      <c r="F97" s="43"/>
      <c r="G97" s="43"/>
      <c r="H97" s="43"/>
      <c r="I97" s="44"/>
      <c r="J97" s="50"/>
      <c r="K97" s="43"/>
      <c r="L97" s="43"/>
      <c r="M97" s="43"/>
      <c r="N97" s="44"/>
      <c r="O97" s="45"/>
      <c r="P97" s="43"/>
      <c r="Q97" s="120">
        <v>41</v>
      </c>
      <c r="R97" s="329" t="s">
        <v>775</v>
      </c>
      <c r="S97" s="101">
        <f t="shared" si="0"/>
        <v>41</v>
      </c>
      <c r="T97" s="31"/>
    </row>
    <row r="98" spans="1:20" ht="17.100000000000001" customHeight="1" x14ac:dyDescent="0.15">
      <c r="A98" s="32">
        <v>41</v>
      </c>
      <c r="B98" s="33">
        <v>5050</v>
      </c>
      <c r="C98" s="34" t="s">
        <v>3948</v>
      </c>
      <c r="D98" s="223" t="s">
        <v>3949</v>
      </c>
      <c r="E98" s="43"/>
      <c r="F98" s="43"/>
      <c r="G98" s="43"/>
      <c r="H98" s="43"/>
      <c r="I98" s="44"/>
      <c r="J98" s="50"/>
      <c r="K98" s="43"/>
      <c r="L98" s="43"/>
      <c r="M98" s="43"/>
      <c r="N98" s="44"/>
      <c r="O98" s="45"/>
      <c r="P98" s="43"/>
      <c r="Q98" s="120">
        <v>30</v>
      </c>
      <c r="R98" s="329" t="s">
        <v>775</v>
      </c>
      <c r="S98" s="101">
        <f t="shared" si="0"/>
        <v>30</v>
      </c>
      <c r="T98" s="31"/>
    </row>
    <row r="99" spans="1:20" ht="17.100000000000001" customHeight="1" x14ac:dyDescent="0.15">
      <c r="A99" s="32">
        <v>41</v>
      </c>
      <c r="B99" s="33">
        <v>6040</v>
      </c>
      <c r="C99" s="34" t="s">
        <v>3950</v>
      </c>
      <c r="D99" s="223" t="s">
        <v>3951</v>
      </c>
      <c r="E99" s="43"/>
      <c r="F99" s="106"/>
      <c r="G99" s="106"/>
      <c r="H99" s="43"/>
      <c r="I99" s="98"/>
      <c r="J99" s="43"/>
      <c r="K99" s="43"/>
      <c r="L99" s="43"/>
      <c r="M99" s="43"/>
      <c r="N99" s="43"/>
      <c r="O99" s="43"/>
      <c r="P99" s="43"/>
      <c r="Q99" s="120">
        <v>94</v>
      </c>
      <c r="R99" s="331" t="s">
        <v>775</v>
      </c>
      <c r="S99" s="101">
        <f t="shared" si="0"/>
        <v>94</v>
      </c>
      <c r="T99" s="273" t="s">
        <v>3952</v>
      </c>
    </row>
    <row r="100" spans="1:20" ht="17.100000000000001" customHeight="1" x14ac:dyDescent="0.15">
      <c r="A100" s="32">
        <v>41</v>
      </c>
      <c r="B100" s="33">
        <v>6031</v>
      </c>
      <c r="C100" s="34" t="s">
        <v>3953</v>
      </c>
      <c r="D100" s="1213" t="s">
        <v>3954</v>
      </c>
      <c r="E100" s="72" t="s">
        <v>3955</v>
      </c>
      <c r="F100" s="106"/>
      <c r="G100" s="106"/>
      <c r="H100" s="43"/>
      <c r="I100" s="98"/>
      <c r="J100" s="43"/>
      <c r="K100" s="43"/>
      <c r="L100" s="43"/>
      <c r="M100" s="43"/>
      <c r="N100" s="43"/>
      <c r="O100" s="43"/>
      <c r="P100" s="43"/>
      <c r="Q100" s="120">
        <v>48</v>
      </c>
      <c r="R100" s="331" t="s">
        <v>775</v>
      </c>
      <c r="S100" s="101">
        <f t="shared" si="0"/>
        <v>48</v>
      </c>
      <c r="T100" s="66" t="s">
        <v>3956</v>
      </c>
    </row>
    <row r="101" spans="1:20" ht="17.100000000000001" customHeight="1" x14ac:dyDescent="0.15">
      <c r="A101" s="32">
        <v>41</v>
      </c>
      <c r="B101" s="33">
        <v>6030</v>
      </c>
      <c r="C101" s="34" t="s">
        <v>3957</v>
      </c>
      <c r="D101" s="1214"/>
      <c r="E101" s="72" t="s">
        <v>3958</v>
      </c>
      <c r="F101" s="135"/>
      <c r="G101" s="135"/>
      <c r="H101" s="25"/>
      <c r="I101" s="15"/>
      <c r="J101" s="25"/>
      <c r="K101" s="25"/>
      <c r="L101" s="25"/>
      <c r="M101" s="25"/>
      <c r="N101" s="25"/>
      <c r="O101" s="25"/>
      <c r="P101" s="25"/>
      <c r="Q101" s="332">
        <v>20</v>
      </c>
      <c r="R101" s="333" t="s">
        <v>775</v>
      </c>
      <c r="S101" s="101">
        <f t="shared" si="0"/>
        <v>20</v>
      </c>
      <c r="T101" s="61"/>
    </row>
    <row r="102" spans="1:20" ht="17.100000000000001" customHeight="1" x14ac:dyDescent="0.15">
      <c r="A102" s="32">
        <v>41</v>
      </c>
      <c r="B102" s="33">
        <v>5010</v>
      </c>
      <c r="C102" s="34" t="s">
        <v>3959</v>
      </c>
      <c r="D102" s="223" t="s">
        <v>3960</v>
      </c>
      <c r="E102" s="43"/>
      <c r="F102" s="43"/>
      <c r="G102" s="43"/>
      <c r="H102" s="43"/>
      <c r="I102" s="44"/>
      <c r="J102" s="50"/>
      <c r="K102" s="43"/>
      <c r="L102" s="43"/>
      <c r="M102" s="43"/>
      <c r="N102" s="44"/>
      <c r="O102" s="45"/>
      <c r="P102" s="43"/>
      <c r="Q102" s="120">
        <v>150</v>
      </c>
      <c r="R102" s="329" t="s">
        <v>775</v>
      </c>
      <c r="S102" s="101">
        <f t="shared" si="0"/>
        <v>150</v>
      </c>
      <c r="T102" s="61" t="s">
        <v>812</v>
      </c>
    </row>
    <row r="103" spans="1:20" ht="17.100000000000001" customHeight="1" x14ac:dyDescent="0.15">
      <c r="A103" s="32">
        <v>41</v>
      </c>
      <c r="B103" s="33">
        <v>5070</v>
      </c>
      <c r="C103" s="34" t="s">
        <v>3961</v>
      </c>
      <c r="D103" s="223" t="s">
        <v>3962</v>
      </c>
      <c r="E103" s="43"/>
      <c r="F103" s="43"/>
      <c r="G103" s="43"/>
      <c r="H103" s="43"/>
      <c r="I103" s="44"/>
      <c r="J103" s="50"/>
      <c r="K103" s="43"/>
      <c r="L103" s="43"/>
      <c r="M103" s="43"/>
      <c r="N103" s="44"/>
      <c r="O103" s="45"/>
      <c r="P103" s="43"/>
      <c r="Q103" s="120">
        <v>30</v>
      </c>
      <c r="R103" s="329" t="s">
        <v>775</v>
      </c>
      <c r="S103" s="101">
        <f t="shared" si="0"/>
        <v>30</v>
      </c>
      <c r="T103" s="273" t="s">
        <v>3956</v>
      </c>
    </row>
    <row r="104" spans="1:20" ht="17.100000000000001" customHeight="1" x14ac:dyDescent="0.15">
      <c r="A104" s="32">
        <v>41</v>
      </c>
      <c r="B104" s="33">
        <v>6590</v>
      </c>
      <c r="C104" s="34" t="s">
        <v>3963</v>
      </c>
      <c r="D104" s="72" t="s">
        <v>3964</v>
      </c>
      <c r="E104" s="72" t="s">
        <v>3965</v>
      </c>
      <c r="F104" s="40"/>
      <c r="G104" s="41"/>
      <c r="H104" s="43"/>
      <c r="I104" s="44"/>
      <c r="J104" s="50"/>
      <c r="K104" s="43"/>
      <c r="L104" s="43"/>
      <c r="M104" s="43"/>
      <c r="N104" s="44"/>
      <c r="O104" s="45"/>
      <c r="P104" s="43"/>
      <c r="Q104" s="98"/>
      <c r="R104" s="100"/>
      <c r="S104" s="101">
        <f>ROUND(F105,0)</f>
        <v>21</v>
      </c>
      <c r="T104" s="31" t="s">
        <v>3966</v>
      </c>
    </row>
    <row r="105" spans="1:20" ht="17.100000000000001" customHeight="1" x14ac:dyDescent="0.15">
      <c r="A105" s="32">
        <v>41</v>
      </c>
      <c r="B105" s="33">
        <v>6592</v>
      </c>
      <c r="C105" s="34" t="s">
        <v>3967</v>
      </c>
      <c r="D105" s="54"/>
      <c r="E105" s="54"/>
      <c r="F105" s="14">
        <v>21</v>
      </c>
      <c r="G105" s="38" t="s">
        <v>3968</v>
      </c>
      <c r="H105" s="43" t="s">
        <v>3969</v>
      </c>
      <c r="I105" s="44"/>
      <c r="J105" s="50"/>
      <c r="K105" s="43"/>
      <c r="L105" s="43"/>
      <c r="M105" s="43"/>
      <c r="N105" s="44"/>
      <c r="O105" s="45"/>
      <c r="P105" s="43"/>
      <c r="Q105" s="98" t="s">
        <v>17</v>
      </c>
      <c r="R105" s="334">
        <v>0.7</v>
      </c>
      <c r="S105" s="101">
        <f>ROUND(F105*R105,0)</f>
        <v>15</v>
      </c>
      <c r="T105" s="31"/>
    </row>
    <row r="106" spans="1:20" ht="17.100000000000001" customHeight="1" x14ac:dyDescent="0.15">
      <c r="A106" s="32">
        <v>41</v>
      </c>
      <c r="B106" s="33">
        <v>6591</v>
      </c>
      <c r="C106" s="34" t="s">
        <v>3970</v>
      </c>
      <c r="D106" s="54"/>
      <c r="E106" s="72" t="s">
        <v>3971</v>
      </c>
      <c r="F106" s="40"/>
      <c r="G106" s="41"/>
      <c r="H106" s="43"/>
      <c r="I106" s="44"/>
      <c r="J106" s="50"/>
      <c r="K106" s="43"/>
      <c r="L106" s="43"/>
      <c r="M106" s="43"/>
      <c r="N106" s="44"/>
      <c r="O106" s="45"/>
      <c r="P106" s="43"/>
      <c r="Q106" s="98"/>
      <c r="R106" s="100"/>
      <c r="S106" s="101">
        <f>ROUND(F107,0)</f>
        <v>10</v>
      </c>
      <c r="T106" s="31"/>
    </row>
    <row r="107" spans="1:20" ht="17.100000000000001" customHeight="1" x14ac:dyDescent="0.15">
      <c r="A107" s="32">
        <v>41</v>
      </c>
      <c r="B107" s="33">
        <v>6593</v>
      </c>
      <c r="C107" s="34" t="s">
        <v>3972</v>
      </c>
      <c r="D107" s="335"/>
      <c r="E107" s="94"/>
      <c r="F107" s="14">
        <v>10</v>
      </c>
      <c r="G107" s="38" t="s">
        <v>3968</v>
      </c>
      <c r="H107" s="43" t="s">
        <v>3969</v>
      </c>
      <c r="I107" s="44"/>
      <c r="J107" s="50"/>
      <c r="K107" s="43"/>
      <c r="L107" s="43"/>
      <c r="M107" s="43"/>
      <c r="N107" s="44"/>
      <c r="O107" s="45"/>
      <c r="P107" s="43"/>
      <c r="Q107" s="98" t="s">
        <v>17</v>
      </c>
      <c r="R107" s="334">
        <v>0.7</v>
      </c>
      <c r="S107" s="101">
        <f>ROUND(F107*R107,0)</f>
        <v>7</v>
      </c>
      <c r="T107" s="31"/>
    </row>
    <row r="108" spans="1:20" ht="17.100000000000001" customHeight="1" x14ac:dyDescent="0.15">
      <c r="A108" s="32">
        <v>41</v>
      </c>
      <c r="B108" s="32">
        <v>7590</v>
      </c>
      <c r="C108" s="34" t="s">
        <v>3973</v>
      </c>
      <c r="D108" s="1172" t="s">
        <v>3974</v>
      </c>
      <c r="E108" s="24" t="s">
        <v>3975</v>
      </c>
      <c r="F108" s="43"/>
      <c r="G108" s="43"/>
      <c r="H108" s="106"/>
      <c r="I108" s="106"/>
      <c r="J108" s="106"/>
      <c r="K108" s="106"/>
      <c r="L108" s="106"/>
      <c r="M108" s="106"/>
      <c r="N108" s="44"/>
      <c r="O108" s="44"/>
      <c r="P108" s="43"/>
      <c r="Q108" s="120">
        <v>500</v>
      </c>
      <c r="R108" s="329" t="s">
        <v>775</v>
      </c>
      <c r="S108" s="101">
        <f>ROUND(Q108,0)</f>
        <v>500</v>
      </c>
      <c r="T108" s="66" t="s">
        <v>3956</v>
      </c>
    </row>
    <row r="109" spans="1:20" ht="17.100000000000001" customHeight="1" x14ac:dyDescent="0.15">
      <c r="A109" s="32">
        <v>41</v>
      </c>
      <c r="B109" s="33">
        <v>7591</v>
      </c>
      <c r="C109" s="34" t="s">
        <v>3976</v>
      </c>
      <c r="D109" s="1209"/>
      <c r="E109" s="24" t="s">
        <v>3977</v>
      </c>
      <c r="F109" s="40"/>
      <c r="G109" s="40"/>
      <c r="H109" s="239"/>
      <c r="I109" s="239"/>
      <c r="J109" s="239"/>
      <c r="K109" s="239"/>
      <c r="L109" s="239"/>
      <c r="M109" s="239"/>
      <c r="N109" s="44"/>
      <c r="O109" s="44"/>
      <c r="P109" s="43"/>
      <c r="Q109" s="120">
        <v>250</v>
      </c>
      <c r="R109" s="329" t="s">
        <v>775</v>
      </c>
      <c r="S109" s="101">
        <f>ROUND(Q109,0)</f>
        <v>250</v>
      </c>
      <c r="T109" s="31"/>
    </row>
    <row r="110" spans="1:20" ht="17.100000000000001" customHeight="1" x14ac:dyDescent="0.15">
      <c r="A110" s="32">
        <v>41</v>
      </c>
      <c r="B110" s="33">
        <v>7592</v>
      </c>
      <c r="C110" s="34" t="s">
        <v>3978</v>
      </c>
      <c r="D110" s="1173"/>
      <c r="E110" s="42" t="s">
        <v>3979</v>
      </c>
      <c r="F110" s="40"/>
      <c r="G110" s="40"/>
      <c r="H110" s="239"/>
      <c r="I110" s="239"/>
      <c r="J110" s="239"/>
      <c r="K110" s="239"/>
      <c r="L110" s="239"/>
      <c r="M110" s="239"/>
      <c r="N110" s="44"/>
      <c r="O110" s="44"/>
      <c r="P110" s="43"/>
      <c r="Q110" s="120">
        <v>50</v>
      </c>
      <c r="R110" s="329" t="s">
        <v>775</v>
      </c>
      <c r="S110" s="101">
        <f>ROUND(Q110,0)</f>
        <v>50</v>
      </c>
      <c r="T110" s="31"/>
    </row>
    <row r="111" spans="1:20" ht="17.100000000000001" customHeight="1" x14ac:dyDescent="0.15">
      <c r="A111" s="32">
        <v>41</v>
      </c>
      <c r="B111" s="33">
        <v>6880</v>
      </c>
      <c r="C111" s="34" t="s">
        <v>3980</v>
      </c>
      <c r="D111" s="42" t="s">
        <v>3981</v>
      </c>
      <c r="E111" s="43"/>
      <c r="F111" s="40"/>
      <c r="G111" s="40"/>
      <c r="H111" s="239"/>
      <c r="I111" s="239"/>
      <c r="J111" s="239"/>
      <c r="K111" s="239"/>
      <c r="L111" s="239"/>
      <c r="M111" s="239"/>
      <c r="N111" s="44"/>
      <c r="O111" s="44"/>
      <c r="P111" s="43"/>
      <c r="Q111" s="120">
        <v>480</v>
      </c>
      <c r="R111" s="329" t="s">
        <v>775</v>
      </c>
      <c r="S111" s="101">
        <f>ROUND(Q111,0)</f>
        <v>480</v>
      </c>
      <c r="T111" s="31"/>
    </row>
    <row r="112" spans="1:20" ht="17.100000000000001" customHeight="1" x14ac:dyDescent="0.15">
      <c r="A112" s="32">
        <v>41</v>
      </c>
      <c r="B112" s="33">
        <v>5240</v>
      </c>
      <c r="C112" s="34" t="s">
        <v>3982</v>
      </c>
      <c r="D112" s="1172" t="s">
        <v>3983</v>
      </c>
      <c r="E112" s="43" t="s">
        <v>3984</v>
      </c>
      <c r="F112" s="103">
        <v>57</v>
      </c>
      <c r="G112" s="41" t="s">
        <v>3985</v>
      </c>
      <c r="H112" s="255" t="s">
        <v>3986</v>
      </c>
      <c r="I112" s="184"/>
      <c r="J112" s="184"/>
      <c r="K112" s="184"/>
      <c r="L112" s="184"/>
      <c r="M112" s="184"/>
      <c r="N112" s="65"/>
      <c r="O112" s="65"/>
      <c r="P112" s="40"/>
      <c r="Q112" s="102"/>
      <c r="R112" s="336"/>
      <c r="S112" s="101"/>
      <c r="T112" s="31"/>
    </row>
    <row r="113" spans="1:20" ht="17.100000000000001" customHeight="1" x14ac:dyDescent="0.15">
      <c r="A113" s="32">
        <v>41</v>
      </c>
      <c r="B113" s="33">
        <v>5241</v>
      </c>
      <c r="C113" s="34" t="s">
        <v>3987</v>
      </c>
      <c r="D113" s="1209"/>
      <c r="E113" s="43" t="s">
        <v>3988</v>
      </c>
      <c r="F113" s="103">
        <v>25</v>
      </c>
      <c r="G113" s="41" t="s">
        <v>3985</v>
      </c>
      <c r="H113" s="186" t="s">
        <v>3989</v>
      </c>
      <c r="I113" s="187"/>
      <c r="J113" s="187"/>
      <c r="K113" s="187"/>
      <c r="L113" s="187"/>
      <c r="M113" s="187"/>
      <c r="N113" s="23"/>
      <c r="O113" s="23"/>
      <c r="P113" s="4"/>
      <c r="Q113" s="39"/>
      <c r="R113" s="181"/>
      <c r="S113" s="101"/>
      <c r="T113" s="31"/>
    </row>
    <row r="114" spans="1:20" ht="17.100000000000001" customHeight="1" x14ac:dyDescent="0.15">
      <c r="A114" s="32">
        <v>41</v>
      </c>
      <c r="B114" s="33">
        <v>5242</v>
      </c>
      <c r="C114" s="34" t="s">
        <v>3990</v>
      </c>
      <c r="D114" s="337"/>
      <c r="E114" s="43" t="s">
        <v>3991</v>
      </c>
      <c r="F114" s="103">
        <v>14</v>
      </c>
      <c r="G114" s="41" t="s">
        <v>3985</v>
      </c>
      <c r="H114" s="186"/>
      <c r="I114" s="187"/>
      <c r="J114" s="187"/>
      <c r="K114" s="187"/>
      <c r="L114" s="187"/>
      <c r="M114" s="187"/>
      <c r="N114" s="23"/>
      <c r="O114" s="23"/>
      <c r="P114" s="4"/>
      <c r="Q114" s="39"/>
      <c r="R114" s="181"/>
      <c r="S114" s="101"/>
      <c r="T114" s="31"/>
    </row>
    <row r="115" spans="1:20" ht="17.100000000000001" customHeight="1" x14ac:dyDescent="0.15">
      <c r="A115" s="32">
        <v>41</v>
      </c>
      <c r="B115" s="33">
        <v>5243</v>
      </c>
      <c r="C115" s="34" t="s">
        <v>3992</v>
      </c>
      <c r="D115" s="337"/>
      <c r="E115" s="43" t="s">
        <v>3993</v>
      </c>
      <c r="F115" s="103">
        <v>10</v>
      </c>
      <c r="G115" s="41" t="s">
        <v>3985</v>
      </c>
      <c r="H115" s="186" t="s">
        <v>3994</v>
      </c>
      <c r="I115" s="187"/>
      <c r="J115" s="187"/>
      <c r="K115" s="187"/>
      <c r="L115" s="187"/>
      <c r="M115" s="187"/>
      <c r="N115" s="23"/>
      <c r="O115" s="23"/>
      <c r="P115" s="4"/>
      <c r="Q115" s="39"/>
      <c r="R115" s="181"/>
      <c r="S115" s="101"/>
      <c r="T115" s="31"/>
    </row>
    <row r="116" spans="1:20" ht="17.100000000000001" customHeight="1" x14ac:dyDescent="0.15">
      <c r="A116" s="32">
        <v>41</v>
      </c>
      <c r="B116" s="33">
        <v>5244</v>
      </c>
      <c r="C116" s="34" t="s">
        <v>3995</v>
      </c>
      <c r="D116" s="338"/>
      <c r="E116" s="4" t="s">
        <v>3996</v>
      </c>
      <c r="F116" s="103">
        <v>7</v>
      </c>
      <c r="G116" s="231" t="s">
        <v>3985</v>
      </c>
      <c r="H116" s="214"/>
      <c r="I116" s="211"/>
      <c r="J116" s="211"/>
      <c r="K116" s="211"/>
      <c r="L116" s="211"/>
      <c r="M116" s="211"/>
      <c r="N116" s="26"/>
      <c r="O116" s="26"/>
      <c r="P116" s="25"/>
      <c r="Q116" s="15"/>
      <c r="R116" s="80"/>
      <c r="S116" s="101"/>
      <c r="T116" s="61"/>
    </row>
    <row r="117" spans="1:20" ht="17.100000000000001" customHeight="1" x14ac:dyDescent="0.15">
      <c r="A117" s="32">
        <v>41</v>
      </c>
      <c r="B117" s="33">
        <v>6715</v>
      </c>
      <c r="C117" s="34" t="s">
        <v>3997</v>
      </c>
      <c r="D117" s="1213" t="s">
        <v>843</v>
      </c>
      <c r="E117" s="1085" t="s">
        <v>844</v>
      </c>
      <c r="F117" s="234"/>
      <c r="G117" s="235"/>
      <c r="H117" s="43"/>
      <c r="I117" s="44"/>
      <c r="J117" s="50"/>
      <c r="K117" s="43"/>
      <c r="L117" s="43"/>
      <c r="M117" s="43"/>
      <c r="N117" s="43"/>
      <c r="O117" s="43"/>
      <c r="P117" s="43"/>
      <c r="Q117" s="100"/>
      <c r="R117" s="329" t="s">
        <v>775</v>
      </c>
      <c r="S117" s="35"/>
      <c r="T117" s="66" t="s">
        <v>755</v>
      </c>
    </row>
    <row r="118" spans="1:20" ht="17.100000000000001" customHeight="1" x14ac:dyDescent="0.15">
      <c r="A118" s="32">
        <v>41</v>
      </c>
      <c r="B118" s="33">
        <v>6716</v>
      </c>
      <c r="C118" s="34" t="s">
        <v>3998</v>
      </c>
      <c r="D118" s="1215"/>
      <c r="E118" s="1122"/>
      <c r="F118" s="236"/>
      <c r="G118" s="237"/>
      <c r="H118" s="43" t="s">
        <v>3999</v>
      </c>
      <c r="I118" s="44"/>
      <c r="J118" s="50"/>
      <c r="K118" s="43"/>
      <c r="L118" s="43"/>
      <c r="M118" s="43"/>
      <c r="N118" s="43"/>
      <c r="O118" s="45"/>
      <c r="P118" s="15"/>
      <c r="Q118" s="100"/>
      <c r="R118" s="329" t="s">
        <v>775</v>
      </c>
      <c r="S118" s="123"/>
      <c r="T118" s="31"/>
    </row>
    <row r="119" spans="1:20" ht="17.100000000000001" customHeight="1" x14ac:dyDescent="0.15">
      <c r="A119" s="32">
        <v>41</v>
      </c>
      <c r="B119" s="33">
        <v>6710</v>
      </c>
      <c r="C119" s="34" t="s">
        <v>4000</v>
      </c>
      <c r="D119" s="1215"/>
      <c r="E119" s="1085" t="s">
        <v>846</v>
      </c>
      <c r="F119" s="234"/>
      <c r="G119" s="235"/>
      <c r="H119" s="43"/>
      <c r="I119" s="44"/>
      <c r="J119" s="50"/>
      <c r="K119" s="43"/>
      <c r="L119" s="43"/>
      <c r="M119" s="43"/>
      <c r="N119" s="43"/>
      <c r="O119" s="43"/>
      <c r="P119" s="43"/>
      <c r="Q119" s="100"/>
      <c r="R119" s="329" t="s">
        <v>775</v>
      </c>
      <c r="S119" s="123"/>
      <c r="T119" s="31"/>
    </row>
    <row r="120" spans="1:20" ht="17.100000000000001" customHeight="1" x14ac:dyDescent="0.15">
      <c r="A120" s="32">
        <v>41</v>
      </c>
      <c r="B120" s="33">
        <v>6711</v>
      </c>
      <c r="C120" s="34" t="s">
        <v>4001</v>
      </c>
      <c r="D120" s="225"/>
      <c r="E120" s="1122"/>
      <c r="F120" s="236"/>
      <c r="G120" s="237"/>
      <c r="H120" s="43" t="s">
        <v>3999</v>
      </c>
      <c r="I120" s="44"/>
      <c r="J120" s="50"/>
      <c r="K120" s="43"/>
      <c r="L120" s="43"/>
      <c r="M120" s="43"/>
      <c r="N120" s="43"/>
      <c r="O120" s="45"/>
      <c r="P120" s="15"/>
      <c r="Q120" s="100"/>
      <c r="R120" s="329" t="s">
        <v>775</v>
      </c>
      <c r="S120" s="123"/>
      <c r="T120" s="31"/>
    </row>
    <row r="121" spans="1:20" ht="17.100000000000001" customHeight="1" x14ac:dyDescent="0.15">
      <c r="A121" s="32">
        <v>41</v>
      </c>
      <c r="B121" s="33">
        <v>6665</v>
      </c>
      <c r="C121" s="34" t="s">
        <v>4002</v>
      </c>
      <c r="D121" s="225"/>
      <c r="E121" s="1085" t="s">
        <v>848</v>
      </c>
      <c r="F121" s="234"/>
      <c r="G121" s="235"/>
      <c r="H121" s="43"/>
      <c r="I121" s="44"/>
      <c r="J121" s="50"/>
      <c r="K121" s="43"/>
      <c r="L121" s="43"/>
      <c r="M121" s="43"/>
      <c r="N121" s="43"/>
      <c r="O121" s="43"/>
      <c r="P121" s="43"/>
      <c r="Q121" s="100"/>
      <c r="R121" s="329" t="s">
        <v>775</v>
      </c>
      <c r="S121" s="35"/>
      <c r="T121" s="31"/>
    </row>
    <row r="122" spans="1:20" ht="17.100000000000001" customHeight="1" x14ac:dyDescent="0.15">
      <c r="A122" s="32">
        <v>41</v>
      </c>
      <c r="B122" s="33">
        <v>6666</v>
      </c>
      <c r="C122" s="34" t="s">
        <v>4003</v>
      </c>
      <c r="D122" s="225"/>
      <c r="E122" s="1122"/>
      <c r="F122" s="236"/>
      <c r="G122" s="237"/>
      <c r="H122" s="43" t="s">
        <v>3999</v>
      </c>
      <c r="I122" s="44"/>
      <c r="J122" s="50"/>
      <c r="K122" s="43"/>
      <c r="L122" s="43"/>
      <c r="M122" s="43"/>
      <c r="N122" s="43"/>
      <c r="O122" s="45"/>
      <c r="P122" s="15"/>
      <c r="Q122" s="100"/>
      <c r="R122" s="329" t="s">
        <v>775</v>
      </c>
      <c r="S122" s="123"/>
      <c r="T122" s="31"/>
    </row>
    <row r="123" spans="1:20" ht="17.100000000000001" customHeight="1" x14ac:dyDescent="0.15">
      <c r="A123" s="81">
        <v>41</v>
      </c>
      <c r="B123" s="124">
        <v>6670</v>
      </c>
      <c r="C123" s="82" t="s">
        <v>4004</v>
      </c>
      <c r="D123" s="225"/>
      <c r="E123" s="1216" t="s">
        <v>850</v>
      </c>
      <c r="F123" s="339"/>
      <c r="G123" s="340"/>
      <c r="H123" s="85"/>
      <c r="I123" s="87"/>
      <c r="J123" s="88"/>
      <c r="K123" s="85"/>
      <c r="L123" s="85"/>
      <c r="M123" s="85"/>
      <c r="N123" s="85"/>
      <c r="O123" s="85"/>
      <c r="P123" s="85"/>
      <c r="Q123" s="84"/>
      <c r="R123" s="341" t="s">
        <v>775</v>
      </c>
      <c r="S123" s="91"/>
      <c r="T123" s="31"/>
    </row>
    <row r="124" spans="1:20" ht="17.100000000000001" customHeight="1" x14ac:dyDescent="0.15">
      <c r="A124" s="81">
        <v>41</v>
      </c>
      <c r="B124" s="124">
        <v>6671</v>
      </c>
      <c r="C124" s="82" t="s">
        <v>4005</v>
      </c>
      <c r="D124" s="225"/>
      <c r="E124" s="1217"/>
      <c r="F124" s="342"/>
      <c r="G124" s="343"/>
      <c r="H124" s="85" t="s">
        <v>3999</v>
      </c>
      <c r="I124" s="87"/>
      <c r="J124" s="88"/>
      <c r="K124" s="85"/>
      <c r="L124" s="85"/>
      <c r="M124" s="85"/>
      <c r="N124" s="85"/>
      <c r="O124" s="89"/>
      <c r="P124" s="344"/>
      <c r="Q124" s="84"/>
      <c r="R124" s="341" t="s">
        <v>775</v>
      </c>
      <c r="S124" s="345"/>
      <c r="T124" s="31"/>
    </row>
    <row r="125" spans="1:20" ht="17.100000000000001" customHeight="1" x14ac:dyDescent="0.15">
      <c r="A125" s="81">
        <v>41</v>
      </c>
      <c r="B125" s="124">
        <v>6675</v>
      </c>
      <c r="C125" s="82" t="s">
        <v>4006</v>
      </c>
      <c r="D125" s="225"/>
      <c r="E125" s="1216" t="s">
        <v>852</v>
      </c>
      <c r="F125" s="339"/>
      <c r="G125" s="340"/>
      <c r="H125" s="85"/>
      <c r="I125" s="87"/>
      <c r="J125" s="88"/>
      <c r="K125" s="85"/>
      <c r="L125" s="85"/>
      <c r="M125" s="85"/>
      <c r="N125" s="85"/>
      <c r="O125" s="85"/>
      <c r="P125" s="85"/>
      <c r="Q125" s="84"/>
      <c r="R125" s="341" t="s">
        <v>775</v>
      </c>
      <c r="S125" s="91"/>
      <c r="T125" s="31"/>
    </row>
    <row r="126" spans="1:20" ht="17.100000000000001" customHeight="1" x14ac:dyDescent="0.15">
      <c r="A126" s="81">
        <v>41</v>
      </c>
      <c r="B126" s="124">
        <v>6676</v>
      </c>
      <c r="C126" s="82" t="s">
        <v>4007</v>
      </c>
      <c r="D126" s="225"/>
      <c r="E126" s="1217"/>
      <c r="F126" s="342"/>
      <c r="G126" s="343"/>
      <c r="H126" s="85" t="s">
        <v>3999</v>
      </c>
      <c r="I126" s="87"/>
      <c r="J126" s="88"/>
      <c r="K126" s="85"/>
      <c r="L126" s="85"/>
      <c r="M126" s="85"/>
      <c r="N126" s="85"/>
      <c r="O126" s="89"/>
      <c r="P126" s="344"/>
      <c r="Q126" s="84"/>
      <c r="R126" s="341" t="s">
        <v>775</v>
      </c>
      <c r="S126" s="345"/>
      <c r="T126" s="31"/>
    </row>
    <row r="127" spans="1:20" ht="17.100000000000001" customHeight="1" x14ac:dyDescent="0.15">
      <c r="A127" s="81">
        <v>41</v>
      </c>
      <c r="B127" s="81">
        <v>6685</v>
      </c>
      <c r="C127" s="82" t="s">
        <v>4008</v>
      </c>
      <c r="D127" s="346" t="s">
        <v>854</v>
      </c>
      <c r="E127" s="347"/>
      <c r="F127" s="347"/>
      <c r="G127" s="348"/>
      <c r="H127" s="85"/>
      <c r="I127" s="85"/>
      <c r="J127" s="85"/>
      <c r="K127" s="85"/>
      <c r="L127" s="85"/>
      <c r="M127" s="85"/>
      <c r="N127" s="85"/>
      <c r="O127" s="85"/>
      <c r="P127" s="85"/>
      <c r="Q127" s="84"/>
      <c r="R127" s="341" t="s">
        <v>855</v>
      </c>
      <c r="S127" s="91"/>
      <c r="T127" s="31"/>
    </row>
    <row r="128" spans="1:20" ht="17.100000000000001" customHeight="1" x14ac:dyDescent="0.15">
      <c r="A128" s="32">
        <v>41</v>
      </c>
      <c r="B128" s="32">
        <v>6772</v>
      </c>
      <c r="C128" s="34" t="s">
        <v>4009</v>
      </c>
      <c r="D128" s="1085" t="s">
        <v>857</v>
      </c>
      <c r="E128" s="72" t="s">
        <v>2974</v>
      </c>
      <c r="F128" s="40"/>
      <c r="G128" s="40"/>
      <c r="H128" s="43"/>
      <c r="I128" s="43"/>
      <c r="J128" s="43"/>
      <c r="K128" s="43"/>
      <c r="L128" s="43"/>
      <c r="M128" s="43"/>
      <c r="N128" s="43"/>
      <c r="O128" s="43"/>
      <c r="P128" s="43"/>
      <c r="Q128" s="100"/>
      <c r="R128" s="329" t="s">
        <v>855</v>
      </c>
      <c r="S128" s="35"/>
      <c r="T128" s="31"/>
    </row>
    <row r="129" spans="1:20" ht="17.100000000000001" customHeight="1" x14ac:dyDescent="0.15">
      <c r="A129" s="32">
        <v>41</v>
      </c>
      <c r="B129" s="32">
        <v>6773</v>
      </c>
      <c r="C129" s="34" t="s">
        <v>4010</v>
      </c>
      <c r="D129" s="1088"/>
      <c r="E129" s="72" t="s">
        <v>2976</v>
      </c>
      <c r="F129" s="40"/>
      <c r="G129" s="40"/>
      <c r="H129" s="43"/>
      <c r="I129" s="43"/>
      <c r="J129" s="43"/>
      <c r="K129" s="43"/>
      <c r="L129" s="43"/>
      <c r="M129" s="43"/>
      <c r="N129" s="43"/>
      <c r="O129" s="43"/>
      <c r="P129" s="43"/>
      <c r="Q129" s="100"/>
      <c r="R129" s="329" t="s">
        <v>855</v>
      </c>
      <c r="S129" s="35"/>
      <c r="T129" s="31"/>
    </row>
    <row r="130" spans="1:20" ht="17.100000000000001" customHeight="1" x14ac:dyDescent="0.15">
      <c r="A130" s="32">
        <v>41</v>
      </c>
      <c r="B130" s="32">
        <v>6774</v>
      </c>
      <c r="C130" s="34" t="s">
        <v>4011</v>
      </c>
      <c r="D130" s="1122"/>
      <c r="E130" s="223" t="s">
        <v>4012</v>
      </c>
      <c r="F130" s="43"/>
      <c r="G130" s="43"/>
      <c r="H130" s="43"/>
      <c r="I130" s="43"/>
      <c r="J130" s="43"/>
      <c r="K130" s="43"/>
      <c r="L130" s="43"/>
      <c r="M130" s="43"/>
      <c r="N130" s="43"/>
      <c r="O130" s="43"/>
      <c r="P130" s="43"/>
      <c r="Q130" s="100"/>
      <c r="R130" s="329" t="s">
        <v>855</v>
      </c>
      <c r="S130" s="35"/>
      <c r="T130" s="31"/>
    </row>
    <row r="131" spans="1:20" ht="17.100000000000001" customHeight="1" x14ac:dyDescent="0.15">
      <c r="A131" s="137">
        <v>41</v>
      </c>
      <c r="B131" s="349">
        <v>6766</v>
      </c>
      <c r="C131" s="138" t="s">
        <v>4013</v>
      </c>
      <c r="D131" s="350" t="s">
        <v>2978</v>
      </c>
      <c r="E131" s="142"/>
      <c r="F131" s="142"/>
      <c r="G131" s="142"/>
      <c r="H131" s="351"/>
      <c r="I131" s="351"/>
      <c r="J131" s="351"/>
      <c r="K131" s="351"/>
      <c r="L131" s="351"/>
      <c r="M131" s="351"/>
      <c r="N131" s="294"/>
      <c r="O131" s="294"/>
      <c r="P131" s="142"/>
      <c r="Q131" s="146"/>
      <c r="R131" s="352" t="s">
        <v>775</v>
      </c>
      <c r="S131" s="148"/>
      <c r="T131" s="61"/>
    </row>
  </sheetData>
  <mergeCells count="59">
    <mergeCell ref="E123:E124"/>
    <mergeCell ref="E125:E126"/>
    <mergeCell ref="D128:D130"/>
    <mergeCell ref="D108:D110"/>
    <mergeCell ref="D112:D113"/>
    <mergeCell ref="D117:D119"/>
    <mergeCell ref="E117:E118"/>
    <mergeCell ref="E119:E120"/>
    <mergeCell ref="E121:E122"/>
    <mergeCell ref="D100:D101"/>
    <mergeCell ref="D67:D70"/>
    <mergeCell ref="K69:K72"/>
    <mergeCell ref="L69:L70"/>
    <mergeCell ref="L71:L72"/>
    <mergeCell ref="K75:K78"/>
    <mergeCell ref="L75:L76"/>
    <mergeCell ref="L77:L78"/>
    <mergeCell ref="E79:E80"/>
    <mergeCell ref="K81:K84"/>
    <mergeCell ref="L81:L82"/>
    <mergeCell ref="L83:L84"/>
    <mergeCell ref="D94:D95"/>
    <mergeCell ref="K57:K60"/>
    <mergeCell ref="L57:L58"/>
    <mergeCell ref="L59:L60"/>
    <mergeCell ref="H61:H63"/>
    <mergeCell ref="K63:K66"/>
    <mergeCell ref="L63:L64"/>
    <mergeCell ref="L65:L66"/>
    <mergeCell ref="K45:K48"/>
    <mergeCell ref="L45:L46"/>
    <mergeCell ref="L47:L48"/>
    <mergeCell ref="H49:H51"/>
    <mergeCell ref="K51:K54"/>
    <mergeCell ref="L51:L52"/>
    <mergeCell ref="L53:L54"/>
    <mergeCell ref="K33:K36"/>
    <mergeCell ref="L33:L34"/>
    <mergeCell ref="L35:L36"/>
    <mergeCell ref="H37:H39"/>
    <mergeCell ref="K39:K42"/>
    <mergeCell ref="L39:L40"/>
    <mergeCell ref="L41:L42"/>
    <mergeCell ref="K21:K24"/>
    <mergeCell ref="L21:L22"/>
    <mergeCell ref="L23:L24"/>
    <mergeCell ref="H25:H27"/>
    <mergeCell ref="K27:K30"/>
    <mergeCell ref="L27:L28"/>
    <mergeCell ref="L29:L30"/>
    <mergeCell ref="H13:H15"/>
    <mergeCell ref="K15:K18"/>
    <mergeCell ref="L15:L16"/>
    <mergeCell ref="L17:L18"/>
    <mergeCell ref="D5:R5"/>
    <mergeCell ref="D7:D10"/>
    <mergeCell ref="K9:K12"/>
    <mergeCell ref="L9:L10"/>
    <mergeCell ref="L11:L12"/>
  </mergeCells>
  <phoneticPr fontId="1"/>
  <printOptions horizontalCentered="1"/>
  <pageMargins left="0.39370078740157483" right="0.39370078740157483" top="0.78740157480314965" bottom="0.59055118110236227" header="0.51181102362204722" footer="0.31496062992125984"/>
  <pageSetup paperSize="9" scale="48" fitToHeight="0" orientation="portrait" r:id="rId1"/>
  <headerFooter>
    <oddHeader>&amp;R&amp;9自立訓練
（機能訓練）</oddHeader>
    <oddFooter>&amp;C&amp;14&amp;P</oddFooter>
  </headerFooter>
  <rowBreaks count="1" manualBreakCount="1">
    <brk id="87" max="19"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autoPageBreaks="0" fitToPage="1"/>
  </sheetPr>
  <dimension ref="A1:W68"/>
  <sheetViews>
    <sheetView view="pageBreakPreview" zoomScaleNormal="100" zoomScaleSheetLayoutView="100" workbookViewId="0"/>
  </sheetViews>
  <sheetFormatPr defaultColWidth="2.375" defaultRowHeight="17.100000000000001" customHeight="1" x14ac:dyDescent="0.15"/>
  <cols>
    <col min="1" max="1" width="4.625" style="2" customWidth="1"/>
    <col min="2" max="2" width="7.625" style="2" customWidth="1"/>
    <col min="3" max="3" width="38.375" style="4" bestFit="1" customWidth="1"/>
    <col min="4" max="4" width="8.625" style="2" customWidth="1"/>
    <col min="5" max="5" width="20.625" style="2" customWidth="1"/>
    <col min="6" max="6" width="4.125" style="4" customWidth="1"/>
    <col min="7" max="7" width="4.625" style="4" customWidth="1"/>
    <col min="8" max="8" width="22.625" style="2" customWidth="1"/>
    <col min="9" max="9" width="2.625" style="5" customWidth="1"/>
    <col min="10" max="10" width="5.375" style="2" bestFit="1" customWidth="1"/>
    <col min="11" max="11" width="10.375" style="2" customWidth="1"/>
    <col min="12" max="12" width="2.625" style="2" customWidth="1"/>
    <col min="13" max="13" width="4.125" style="2" bestFit="1" customWidth="1"/>
    <col min="14" max="14" width="9.625" style="2" customWidth="1"/>
    <col min="15" max="15" width="15.125" style="2" customWidth="1"/>
    <col min="16" max="16" width="1.625" style="2" customWidth="1"/>
    <col min="17" max="17" width="2.625" style="2" customWidth="1"/>
    <col min="18" max="18" width="5.375" style="2" customWidth="1"/>
    <col min="19" max="19" width="18.375" style="2" customWidth="1"/>
    <col min="20" max="20" width="2.625" style="2" customWidth="1"/>
    <col min="21" max="21" width="7.625" style="2" customWidth="1"/>
    <col min="22" max="22" width="7.125" style="2" customWidth="1"/>
    <col min="23" max="23" width="8.625" style="2" customWidth="1"/>
    <col min="24" max="16384" width="2.375" style="2"/>
  </cols>
  <sheetData>
    <row r="1" spans="1:23" ht="17.100000000000001" customHeight="1" x14ac:dyDescent="0.15">
      <c r="A1" s="1"/>
    </row>
    <row r="2" spans="1:23" ht="17.100000000000001" customHeight="1" x14ac:dyDescent="0.15">
      <c r="A2" s="1"/>
    </row>
    <row r="3" spans="1:23" ht="17.100000000000001" customHeight="1" x14ac:dyDescent="0.15">
      <c r="A3" s="1"/>
    </row>
    <row r="4" spans="1:23" ht="17.100000000000001" customHeight="1" x14ac:dyDescent="0.15">
      <c r="A4" s="1"/>
      <c r="B4" s="353" t="s">
        <v>860</v>
      </c>
    </row>
    <row r="5" spans="1:23" ht="17.100000000000001" customHeight="1" x14ac:dyDescent="0.15">
      <c r="A5" s="6" t="s">
        <v>1</v>
      </c>
      <c r="B5" s="7"/>
      <c r="C5" s="79" t="s">
        <v>2</v>
      </c>
      <c r="D5" s="1097" t="s">
        <v>3</v>
      </c>
      <c r="E5" s="944"/>
      <c r="F5" s="944"/>
      <c r="G5" s="944"/>
      <c r="H5" s="944"/>
      <c r="I5" s="944"/>
      <c r="J5" s="944"/>
      <c r="K5" s="944"/>
      <c r="L5" s="944"/>
      <c r="M5" s="944"/>
      <c r="N5" s="944"/>
      <c r="O5" s="944"/>
      <c r="P5" s="944"/>
      <c r="Q5" s="944"/>
      <c r="R5" s="944"/>
      <c r="S5" s="944"/>
      <c r="T5" s="944"/>
      <c r="U5" s="944"/>
      <c r="V5" s="9" t="s">
        <v>4</v>
      </c>
      <c r="W5" s="9" t="s">
        <v>5</v>
      </c>
    </row>
    <row r="6" spans="1:23" ht="17.100000000000001" customHeight="1" x14ac:dyDescent="0.15">
      <c r="A6" s="10" t="s">
        <v>6</v>
      </c>
      <c r="B6" s="11" t="s">
        <v>7</v>
      </c>
      <c r="C6" s="80"/>
      <c r="D6" s="13"/>
      <c r="E6" s="14"/>
      <c r="F6" s="14"/>
      <c r="G6" s="14"/>
      <c r="H6" s="14"/>
      <c r="I6" s="15"/>
      <c r="J6" s="14"/>
      <c r="K6" s="14"/>
      <c r="L6" s="14"/>
      <c r="M6" s="14"/>
      <c r="N6" s="14"/>
      <c r="O6" s="14"/>
      <c r="P6" s="14"/>
      <c r="Q6" s="14"/>
      <c r="R6" s="14"/>
      <c r="S6" s="14"/>
      <c r="T6" s="14"/>
      <c r="U6" s="14"/>
      <c r="V6" s="16" t="s">
        <v>8</v>
      </c>
      <c r="W6" s="16" t="s">
        <v>9</v>
      </c>
    </row>
    <row r="7" spans="1:23" ht="17.100000000000001" customHeight="1" x14ac:dyDescent="0.15">
      <c r="A7" s="17">
        <v>41</v>
      </c>
      <c r="B7" s="18">
        <v>8151</v>
      </c>
      <c r="C7" s="19" t="s">
        <v>4014</v>
      </c>
      <c r="D7" s="1172" t="s">
        <v>3825</v>
      </c>
      <c r="E7" s="73" t="s">
        <v>3826</v>
      </c>
      <c r="H7" s="20"/>
      <c r="I7" s="2"/>
      <c r="J7" s="22"/>
      <c r="K7" s="1218" t="s">
        <v>4015</v>
      </c>
      <c r="L7" s="1219"/>
      <c r="M7" s="1220"/>
      <c r="N7" s="47"/>
      <c r="O7" s="40"/>
      <c r="P7" s="40"/>
      <c r="Q7" s="40"/>
      <c r="R7" s="41"/>
      <c r="S7" s="42"/>
      <c r="T7" s="44"/>
      <c r="U7" s="51"/>
      <c r="V7" s="97">
        <f>ROUND(F8*M$9,0)</f>
        <v>571</v>
      </c>
      <c r="W7" s="31" t="s">
        <v>209</v>
      </c>
    </row>
    <row r="8" spans="1:23" ht="17.100000000000001" customHeight="1" x14ac:dyDescent="0.15">
      <c r="A8" s="32">
        <v>41</v>
      </c>
      <c r="B8" s="33">
        <v>8152</v>
      </c>
      <c r="C8" s="34" t="s">
        <v>4016</v>
      </c>
      <c r="D8" s="1209"/>
      <c r="E8" s="20"/>
      <c r="F8" s="310">
        <f>'12自立訓練(機能・基本)'!F8</f>
        <v>815</v>
      </c>
      <c r="G8" s="4" t="s">
        <v>21</v>
      </c>
      <c r="H8" s="20"/>
      <c r="I8" s="2"/>
      <c r="J8" s="22"/>
      <c r="K8" s="1221"/>
      <c r="L8" s="1222"/>
      <c r="M8" s="1223"/>
      <c r="N8" s="24"/>
      <c r="O8" s="25"/>
      <c r="P8" s="25"/>
      <c r="Q8" s="25"/>
      <c r="R8" s="38"/>
      <c r="S8" s="311" t="s">
        <v>3828</v>
      </c>
      <c r="T8" s="44" t="s">
        <v>17</v>
      </c>
      <c r="U8" s="46">
        <f>'12自立訓練(機能・基本)'!$R$8</f>
        <v>0.95</v>
      </c>
      <c r="V8" s="101">
        <f>ROUND(ROUND(F8*M$9,0)*U8,0)</f>
        <v>542</v>
      </c>
      <c r="W8" s="31"/>
    </row>
    <row r="9" spans="1:23" ht="17.100000000000001" customHeight="1" x14ac:dyDescent="0.15">
      <c r="A9" s="32">
        <v>41</v>
      </c>
      <c r="B9" s="33">
        <v>8153</v>
      </c>
      <c r="C9" s="34" t="s">
        <v>4017</v>
      </c>
      <c r="D9" s="1206"/>
      <c r="E9" s="20"/>
      <c r="F9" s="2"/>
      <c r="G9" s="2"/>
      <c r="H9" s="20"/>
      <c r="I9" s="39"/>
      <c r="J9" s="21"/>
      <c r="K9" s="20"/>
      <c r="L9" s="23" t="s">
        <v>17</v>
      </c>
      <c r="M9" s="158">
        <v>0.7</v>
      </c>
      <c r="N9" s="1172" t="s">
        <v>3830</v>
      </c>
      <c r="O9" s="1198" t="s">
        <v>16</v>
      </c>
      <c r="P9" s="40"/>
      <c r="Q9" s="65" t="s">
        <v>17</v>
      </c>
      <c r="R9" s="312">
        <f>'12自立訓練(機能・基本)'!$O$9</f>
        <v>0.7</v>
      </c>
      <c r="S9" s="42"/>
      <c r="T9" s="44"/>
      <c r="U9" s="46"/>
      <c r="V9" s="101">
        <f>ROUND(ROUND(F8*M$9,0)*R9,0)</f>
        <v>400</v>
      </c>
      <c r="W9" s="31"/>
    </row>
    <row r="10" spans="1:23" ht="17.100000000000001" customHeight="1" x14ac:dyDescent="0.15">
      <c r="A10" s="32">
        <v>41</v>
      </c>
      <c r="B10" s="33">
        <v>8154</v>
      </c>
      <c r="C10" s="34" t="s">
        <v>4018</v>
      </c>
      <c r="D10" s="1206"/>
      <c r="E10" s="20"/>
      <c r="F10" s="2"/>
      <c r="G10" s="2"/>
      <c r="H10" s="20"/>
      <c r="I10" s="39"/>
      <c r="J10" s="21"/>
      <c r="K10" s="20"/>
      <c r="L10" s="4"/>
      <c r="M10" s="21"/>
      <c r="N10" s="1205"/>
      <c r="O10" s="1200"/>
      <c r="P10" s="25"/>
      <c r="Q10" s="26"/>
      <c r="R10" s="313"/>
      <c r="S10" s="311" t="s">
        <v>3828</v>
      </c>
      <c r="T10" s="44" t="s">
        <v>17</v>
      </c>
      <c r="U10" s="46">
        <f>$U$8</f>
        <v>0.95</v>
      </c>
      <c r="V10" s="35">
        <f>ROUND(ROUND(ROUND(F8*M$9,0)*R9,0)*U10,0)</f>
        <v>380</v>
      </c>
      <c r="W10" s="31"/>
    </row>
    <row r="11" spans="1:23" ht="17.100000000000001" customHeight="1" x14ac:dyDescent="0.15">
      <c r="A11" s="32">
        <v>41</v>
      </c>
      <c r="B11" s="33">
        <v>8505</v>
      </c>
      <c r="C11" s="34" t="s">
        <v>4019</v>
      </c>
      <c r="D11" s="225"/>
      <c r="E11" s="20"/>
      <c r="F11" s="2"/>
      <c r="G11" s="2"/>
      <c r="H11" s="20"/>
      <c r="I11" s="39"/>
      <c r="J11" s="21"/>
      <c r="K11" s="20"/>
      <c r="L11" s="4"/>
      <c r="M11" s="21"/>
      <c r="N11" s="1206"/>
      <c r="O11" s="1198" t="s">
        <v>3833</v>
      </c>
      <c r="P11" s="40"/>
      <c r="Q11" s="65" t="s">
        <v>17</v>
      </c>
      <c r="R11" s="312">
        <f>'12自立訓練(機能・基本)'!$O$11</f>
        <v>0.5</v>
      </c>
      <c r="S11" s="42"/>
      <c r="T11" s="44"/>
      <c r="U11" s="46"/>
      <c r="V11" s="101">
        <f>ROUND(ROUND(F8*M$9,0)*R11,0)</f>
        <v>286</v>
      </c>
      <c r="W11" s="31"/>
    </row>
    <row r="12" spans="1:23" ht="17.100000000000001" customHeight="1" x14ac:dyDescent="0.15">
      <c r="A12" s="32">
        <v>41</v>
      </c>
      <c r="B12" s="33">
        <v>8507</v>
      </c>
      <c r="C12" s="34" t="s">
        <v>4020</v>
      </c>
      <c r="D12" s="225"/>
      <c r="E12" s="20"/>
      <c r="F12" s="2"/>
      <c r="G12" s="2"/>
      <c r="H12" s="20"/>
      <c r="I12" s="39"/>
      <c r="J12" s="21"/>
      <c r="K12" s="20"/>
      <c r="L12" s="4"/>
      <c r="M12" s="21"/>
      <c r="N12" s="1207"/>
      <c r="O12" s="1126"/>
      <c r="P12" s="4"/>
      <c r="Q12" s="23"/>
      <c r="R12" s="354"/>
      <c r="S12" s="311" t="s">
        <v>3828</v>
      </c>
      <c r="T12" s="44" t="s">
        <v>17</v>
      </c>
      <c r="U12" s="46">
        <f>$U$8</f>
        <v>0.95</v>
      </c>
      <c r="V12" s="35">
        <f>ROUND(ROUND(ROUND(F8*M$9,0)*R11,0)*U12,0)</f>
        <v>272</v>
      </c>
      <c r="W12" s="31"/>
    </row>
    <row r="13" spans="1:23" ht="17.100000000000001" customHeight="1" x14ac:dyDescent="0.15">
      <c r="A13" s="17">
        <v>41</v>
      </c>
      <c r="B13" s="33">
        <v>8155</v>
      </c>
      <c r="C13" s="34" t="s">
        <v>4021</v>
      </c>
      <c r="D13" s="225"/>
      <c r="E13" s="20"/>
      <c r="H13" s="1198" t="s">
        <v>3836</v>
      </c>
      <c r="I13" s="48"/>
      <c r="J13" s="49"/>
      <c r="K13" s="186"/>
      <c r="L13" s="187"/>
      <c r="M13" s="208"/>
      <c r="N13" s="47"/>
      <c r="O13" s="40"/>
      <c r="P13" s="40"/>
      <c r="Q13" s="40"/>
      <c r="R13" s="41"/>
      <c r="S13" s="42"/>
      <c r="T13" s="44"/>
      <c r="U13" s="51"/>
      <c r="V13" s="101">
        <f>ROUND(ROUND(F8*J14,0)*M$9,0)</f>
        <v>550</v>
      </c>
      <c r="W13" s="31"/>
    </row>
    <row r="14" spans="1:23" ht="17.100000000000001" customHeight="1" x14ac:dyDescent="0.15">
      <c r="A14" s="32">
        <v>41</v>
      </c>
      <c r="B14" s="33">
        <v>8156</v>
      </c>
      <c r="C14" s="34" t="s">
        <v>4022</v>
      </c>
      <c r="D14" s="225"/>
      <c r="E14" s="20"/>
      <c r="H14" s="1126"/>
      <c r="I14" s="23" t="s">
        <v>17</v>
      </c>
      <c r="J14" s="314">
        <f>'12自立訓練(機能・基本)'!$J$14</f>
        <v>0.96499999999999997</v>
      </c>
      <c r="K14" s="186"/>
      <c r="L14" s="187"/>
      <c r="M14" s="208"/>
      <c r="N14" s="24"/>
      <c r="O14" s="25"/>
      <c r="P14" s="25"/>
      <c r="Q14" s="25"/>
      <c r="R14" s="38"/>
      <c r="S14" s="311" t="s">
        <v>3828</v>
      </c>
      <c r="T14" s="44" t="s">
        <v>17</v>
      </c>
      <c r="U14" s="46">
        <f>$U$8</f>
        <v>0.95</v>
      </c>
      <c r="V14" s="35">
        <f>ROUND(ROUND(ROUND(F8*J14,0)*M$9,0)*U14,0)</f>
        <v>523</v>
      </c>
      <c r="W14" s="31"/>
    </row>
    <row r="15" spans="1:23" ht="17.100000000000001" customHeight="1" x14ac:dyDescent="0.15">
      <c r="A15" s="32">
        <v>41</v>
      </c>
      <c r="B15" s="33">
        <v>8157</v>
      </c>
      <c r="C15" s="34" t="s">
        <v>4023</v>
      </c>
      <c r="D15" s="225"/>
      <c r="E15" s="20"/>
      <c r="F15" s="2"/>
      <c r="G15" s="2"/>
      <c r="H15" s="1126"/>
      <c r="I15" s="39"/>
      <c r="J15" s="21"/>
      <c r="K15" s="20"/>
      <c r="L15" s="4"/>
      <c r="M15" s="21"/>
      <c r="N15" s="1172" t="s">
        <v>3830</v>
      </c>
      <c r="O15" s="1198" t="s">
        <v>16</v>
      </c>
      <c r="P15" s="40"/>
      <c r="Q15" s="65" t="s">
        <v>17</v>
      </c>
      <c r="R15" s="312">
        <f>'12自立訓練(機能・基本)'!$O$9</f>
        <v>0.7</v>
      </c>
      <c r="S15" s="42"/>
      <c r="T15" s="44"/>
      <c r="U15" s="46"/>
      <c r="V15" s="101">
        <f>ROUND(ROUND(ROUND(F8*J14,0)*M$9,0)*R15,0)</f>
        <v>385</v>
      </c>
      <c r="W15" s="31"/>
    </row>
    <row r="16" spans="1:23" ht="17.100000000000001" customHeight="1" x14ac:dyDescent="0.15">
      <c r="A16" s="32">
        <v>41</v>
      </c>
      <c r="B16" s="33">
        <v>8158</v>
      </c>
      <c r="C16" s="34" t="s">
        <v>4024</v>
      </c>
      <c r="D16" s="225"/>
      <c r="E16" s="20"/>
      <c r="F16" s="2"/>
      <c r="G16" s="2"/>
      <c r="H16" s="20"/>
      <c r="I16" s="39"/>
      <c r="J16" s="21"/>
      <c r="K16" s="20"/>
      <c r="L16" s="4"/>
      <c r="M16" s="21"/>
      <c r="N16" s="1205"/>
      <c r="O16" s="1200"/>
      <c r="P16" s="25"/>
      <c r="Q16" s="26"/>
      <c r="R16" s="313"/>
      <c r="S16" s="311" t="s">
        <v>3828</v>
      </c>
      <c r="T16" s="44" t="s">
        <v>17</v>
      </c>
      <c r="U16" s="46">
        <f>$U$8</f>
        <v>0.95</v>
      </c>
      <c r="V16" s="35">
        <f>ROUND(ROUND(ROUND(ROUND(F8*J14,0)*M$9,0)*R15,0)*U16,0)</f>
        <v>366</v>
      </c>
      <c r="W16" s="31"/>
    </row>
    <row r="17" spans="1:23" ht="17.100000000000001" customHeight="1" x14ac:dyDescent="0.15">
      <c r="A17" s="32">
        <v>41</v>
      </c>
      <c r="B17" s="33">
        <v>8513</v>
      </c>
      <c r="C17" s="34" t="s">
        <v>4025</v>
      </c>
      <c r="D17" s="225"/>
      <c r="E17" s="20"/>
      <c r="F17" s="2"/>
      <c r="G17" s="2"/>
      <c r="H17" s="20"/>
      <c r="I17" s="39"/>
      <c r="J17" s="21"/>
      <c r="K17" s="20"/>
      <c r="L17" s="4"/>
      <c r="M17" s="21"/>
      <c r="N17" s="1206"/>
      <c r="O17" s="1198" t="s">
        <v>3833</v>
      </c>
      <c r="P17" s="40"/>
      <c r="Q17" s="65" t="s">
        <v>17</v>
      </c>
      <c r="R17" s="312">
        <f>$R$11</f>
        <v>0.5</v>
      </c>
      <c r="S17" s="42"/>
      <c r="T17" s="44"/>
      <c r="U17" s="46"/>
      <c r="V17" s="101">
        <f>ROUND(ROUND(ROUND(F8*J14,0)*M$9,0)*R17,0)</f>
        <v>275</v>
      </c>
      <c r="W17" s="31"/>
    </row>
    <row r="18" spans="1:23" ht="17.100000000000001" customHeight="1" x14ac:dyDescent="0.15">
      <c r="A18" s="32">
        <v>41</v>
      </c>
      <c r="B18" s="33">
        <v>8515</v>
      </c>
      <c r="C18" s="34" t="s">
        <v>4026</v>
      </c>
      <c r="D18" s="225"/>
      <c r="E18" s="20"/>
      <c r="F18" s="2"/>
      <c r="G18" s="2"/>
      <c r="H18" s="24"/>
      <c r="I18" s="15"/>
      <c r="J18" s="38"/>
      <c r="K18" s="20"/>
      <c r="L18" s="4"/>
      <c r="M18" s="21"/>
      <c r="N18" s="1207"/>
      <c r="O18" s="1126"/>
      <c r="P18" s="4"/>
      <c r="Q18" s="23"/>
      <c r="R18" s="354"/>
      <c r="S18" s="311" t="s">
        <v>3828</v>
      </c>
      <c r="T18" s="44" t="s">
        <v>17</v>
      </c>
      <c r="U18" s="46">
        <f>$U$8</f>
        <v>0.95</v>
      </c>
      <c r="V18" s="35">
        <f>ROUND(ROUND(ROUND(ROUND(F8*J14,0)*M$9,0)*R17,0)*U18,0)</f>
        <v>261</v>
      </c>
      <c r="W18" s="31"/>
    </row>
    <row r="19" spans="1:23" ht="17.100000000000001" customHeight="1" x14ac:dyDescent="0.15">
      <c r="A19" s="32">
        <v>41</v>
      </c>
      <c r="B19" s="33">
        <v>8111</v>
      </c>
      <c r="C19" s="34" t="s">
        <v>4027</v>
      </c>
      <c r="D19" s="315"/>
      <c r="E19" s="1198" t="s">
        <v>4028</v>
      </c>
      <c r="F19" s="40"/>
      <c r="G19" s="40"/>
      <c r="H19" s="47"/>
      <c r="I19" s="48"/>
      <c r="J19" s="49"/>
      <c r="K19" s="186"/>
      <c r="L19" s="187"/>
      <c r="M19" s="208"/>
      <c r="N19" s="47"/>
      <c r="O19" s="40"/>
      <c r="P19" s="40"/>
      <c r="Q19" s="40"/>
      <c r="R19" s="41"/>
      <c r="S19" s="42"/>
      <c r="T19" s="44"/>
      <c r="U19" s="51"/>
      <c r="V19" s="101">
        <f>ROUND(F20*M$9,0)</f>
        <v>510</v>
      </c>
      <c r="W19" s="31"/>
    </row>
    <row r="20" spans="1:23" ht="17.100000000000001" customHeight="1" x14ac:dyDescent="0.15">
      <c r="A20" s="32">
        <v>41</v>
      </c>
      <c r="B20" s="33">
        <v>8112</v>
      </c>
      <c r="C20" s="34" t="s">
        <v>4029</v>
      </c>
      <c r="D20" s="315"/>
      <c r="E20" s="1126"/>
      <c r="F20" s="310">
        <f>'12自立訓練(機能・基本)'!F20</f>
        <v>728</v>
      </c>
      <c r="G20" s="4" t="s">
        <v>21</v>
      </c>
      <c r="H20" s="20"/>
      <c r="I20" s="2"/>
      <c r="J20" s="22"/>
      <c r="K20" s="186"/>
      <c r="L20" s="187"/>
      <c r="M20" s="208"/>
      <c r="N20" s="24"/>
      <c r="O20" s="25"/>
      <c r="P20" s="25"/>
      <c r="Q20" s="25"/>
      <c r="R20" s="38"/>
      <c r="S20" s="311" t="s">
        <v>3828</v>
      </c>
      <c r="T20" s="44" t="s">
        <v>17</v>
      </c>
      <c r="U20" s="46">
        <f>$U$8</f>
        <v>0.95</v>
      </c>
      <c r="V20" s="101">
        <f>ROUND(ROUND(F20*M$9,0)*U20,0)</f>
        <v>485</v>
      </c>
      <c r="W20" s="31"/>
    </row>
    <row r="21" spans="1:23" ht="17.100000000000001" customHeight="1" x14ac:dyDescent="0.15">
      <c r="A21" s="32">
        <v>41</v>
      </c>
      <c r="B21" s="33">
        <v>8113</v>
      </c>
      <c r="C21" s="34" t="s">
        <v>4030</v>
      </c>
      <c r="D21" s="315"/>
      <c r="E21" s="20"/>
      <c r="F21" s="2"/>
      <c r="G21" s="2"/>
      <c r="H21" s="20"/>
      <c r="I21" s="39"/>
      <c r="J21" s="21"/>
      <c r="K21" s="20"/>
      <c r="L21" s="4"/>
      <c r="M21" s="21"/>
      <c r="N21" s="1172" t="s">
        <v>3830</v>
      </c>
      <c r="O21" s="1198" t="s">
        <v>16</v>
      </c>
      <c r="P21" s="40"/>
      <c r="Q21" s="65" t="s">
        <v>17</v>
      </c>
      <c r="R21" s="312">
        <f>'12自立訓練(機能・基本)'!$O$9</f>
        <v>0.7</v>
      </c>
      <c r="S21" s="42"/>
      <c r="T21" s="44"/>
      <c r="U21" s="46"/>
      <c r="V21" s="101">
        <f>ROUND(ROUND(F20*M$9,0)*R21,0)</f>
        <v>357</v>
      </c>
      <c r="W21" s="31"/>
    </row>
    <row r="22" spans="1:23" ht="17.100000000000001" customHeight="1" x14ac:dyDescent="0.15">
      <c r="A22" s="32">
        <v>41</v>
      </c>
      <c r="B22" s="33">
        <v>8114</v>
      </c>
      <c r="C22" s="34" t="s">
        <v>4031</v>
      </c>
      <c r="D22" s="315"/>
      <c r="E22" s="20"/>
      <c r="F22" s="2"/>
      <c r="G22" s="2"/>
      <c r="H22" s="20"/>
      <c r="I22" s="39"/>
      <c r="J22" s="21"/>
      <c r="K22" s="20"/>
      <c r="L22" s="4"/>
      <c r="M22" s="21"/>
      <c r="N22" s="1205"/>
      <c r="O22" s="1200"/>
      <c r="P22" s="25"/>
      <c r="Q22" s="26"/>
      <c r="R22" s="313"/>
      <c r="S22" s="311" t="s">
        <v>3828</v>
      </c>
      <c r="T22" s="44" t="s">
        <v>17</v>
      </c>
      <c r="U22" s="46">
        <f>$U$8</f>
        <v>0.95</v>
      </c>
      <c r="V22" s="35">
        <f>ROUND(ROUND(ROUND(F20*M$9,0)*R21,0)*U22,0)</f>
        <v>339</v>
      </c>
      <c r="W22" s="31"/>
    </row>
    <row r="23" spans="1:23" ht="17.100000000000001" customHeight="1" x14ac:dyDescent="0.15">
      <c r="A23" s="32">
        <v>41</v>
      </c>
      <c r="B23" s="33">
        <v>8521</v>
      </c>
      <c r="C23" s="34" t="s">
        <v>4032</v>
      </c>
      <c r="D23" s="315"/>
      <c r="E23" s="20"/>
      <c r="F23" s="2"/>
      <c r="G23" s="2"/>
      <c r="H23" s="20"/>
      <c r="I23" s="39"/>
      <c r="J23" s="21"/>
      <c r="K23" s="20"/>
      <c r="L23" s="4"/>
      <c r="M23" s="21"/>
      <c r="N23" s="1206"/>
      <c r="O23" s="1198" t="s">
        <v>3833</v>
      </c>
      <c r="P23" s="40"/>
      <c r="Q23" s="65" t="s">
        <v>17</v>
      </c>
      <c r="R23" s="312">
        <f>$R$11</f>
        <v>0.5</v>
      </c>
      <c r="S23" s="42"/>
      <c r="T23" s="44"/>
      <c r="U23" s="46"/>
      <c r="V23" s="101">
        <f>ROUND(ROUND(F20*M$9,0)*R23,0)</f>
        <v>255</v>
      </c>
      <c r="W23" s="31"/>
    </row>
    <row r="24" spans="1:23" ht="17.100000000000001" customHeight="1" x14ac:dyDescent="0.15">
      <c r="A24" s="32">
        <v>41</v>
      </c>
      <c r="B24" s="33">
        <v>8523</v>
      </c>
      <c r="C24" s="34" t="s">
        <v>4033</v>
      </c>
      <c r="D24" s="315"/>
      <c r="E24" s="20"/>
      <c r="F24" s="2"/>
      <c r="G24" s="2"/>
      <c r="H24" s="24"/>
      <c r="I24" s="15"/>
      <c r="J24" s="38"/>
      <c r="K24" s="20"/>
      <c r="L24" s="4"/>
      <c r="M24" s="21"/>
      <c r="N24" s="1207"/>
      <c r="O24" s="1126"/>
      <c r="P24" s="4"/>
      <c r="Q24" s="23"/>
      <c r="R24" s="354"/>
      <c r="S24" s="311" t="s">
        <v>3828</v>
      </c>
      <c r="T24" s="44" t="s">
        <v>17</v>
      </c>
      <c r="U24" s="46">
        <f>$U$8</f>
        <v>0.95</v>
      </c>
      <c r="V24" s="35">
        <f>ROUND(ROUND(ROUND(F20*M$9,0)*R23,0)*U24,0)</f>
        <v>242</v>
      </c>
      <c r="W24" s="31"/>
    </row>
    <row r="25" spans="1:23" ht="17.100000000000001" customHeight="1" x14ac:dyDescent="0.15">
      <c r="A25" s="17">
        <v>41</v>
      </c>
      <c r="B25" s="33">
        <v>8115</v>
      </c>
      <c r="C25" s="34" t="s">
        <v>4034</v>
      </c>
      <c r="D25" s="315"/>
      <c r="E25" s="20"/>
      <c r="H25" s="1198" t="s">
        <v>3836</v>
      </c>
      <c r="I25" s="48"/>
      <c r="J25" s="49"/>
      <c r="K25" s="186"/>
      <c r="L25" s="187"/>
      <c r="M25" s="208"/>
      <c r="N25" s="47"/>
      <c r="O25" s="40"/>
      <c r="P25" s="40"/>
      <c r="Q25" s="40"/>
      <c r="R25" s="41"/>
      <c r="S25" s="42"/>
      <c r="T25" s="44"/>
      <c r="U25" s="51"/>
      <c r="V25" s="101">
        <f>ROUND(ROUND(F20*J26,0)*M$9,0)</f>
        <v>492</v>
      </c>
      <c r="W25" s="31"/>
    </row>
    <row r="26" spans="1:23" ht="17.100000000000001" customHeight="1" x14ac:dyDescent="0.15">
      <c r="A26" s="32">
        <v>41</v>
      </c>
      <c r="B26" s="33">
        <v>8116</v>
      </c>
      <c r="C26" s="34" t="s">
        <v>4035</v>
      </c>
      <c r="D26" s="315"/>
      <c r="E26" s="20"/>
      <c r="H26" s="1212"/>
      <c r="I26" s="23" t="s">
        <v>17</v>
      </c>
      <c r="J26" s="314">
        <f>$J$14</f>
        <v>0.96499999999999997</v>
      </c>
      <c r="K26" s="186"/>
      <c r="L26" s="187"/>
      <c r="M26" s="208"/>
      <c r="N26" s="24"/>
      <c r="O26" s="25"/>
      <c r="P26" s="25"/>
      <c r="Q26" s="25"/>
      <c r="R26" s="38"/>
      <c r="S26" s="311" t="s">
        <v>3828</v>
      </c>
      <c r="T26" s="44" t="s">
        <v>17</v>
      </c>
      <c r="U26" s="46">
        <f>$U$8</f>
        <v>0.95</v>
      </c>
      <c r="V26" s="35">
        <f>ROUND(ROUND(ROUND(F20*J26,0)*M$9,0)*U26,0)</f>
        <v>467</v>
      </c>
      <c r="W26" s="31"/>
    </row>
    <row r="27" spans="1:23" ht="17.100000000000001" customHeight="1" x14ac:dyDescent="0.15">
      <c r="A27" s="32">
        <v>41</v>
      </c>
      <c r="B27" s="33">
        <v>8117</v>
      </c>
      <c r="C27" s="34" t="s">
        <v>4036</v>
      </c>
      <c r="D27" s="315"/>
      <c r="E27" s="20"/>
      <c r="F27" s="2"/>
      <c r="G27" s="2"/>
      <c r="H27" s="1212"/>
      <c r="I27" s="39"/>
      <c r="J27" s="21"/>
      <c r="K27" s="20"/>
      <c r="L27" s="4"/>
      <c r="M27" s="21"/>
      <c r="N27" s="1172" t="s">
        <v>3830</v>
      </c>
      <c r="O27" s="1198" t="s">
        <v>16</v>
      </c>
      <c r="P27" s="40"/>
      <c r="Q27" s="65" t="s">
        <v>17</v>
      </c>
      <c r="R27" s="312">
        <f>'12自立訓練(機能・基本)'!$O$9</f>
        <v>0.7</v>
      </c>
      <c r="S27" s="42"/>
      <c r="T27" s="44"/>
      <c r="U27" s="46"/>
      <c r="V27" s="101">
        <f>ROUND(ROUND(ROUND(F20*J26,0)*M$9,0)*R27,0)</f>
        <v>344</v>
      </c>
      <c r="W27" s="31"/>
    </row>
    <row r="28" spans="1:23" ht="17.100000000000001" customHeight="1" x14ac:dyDescent="0.15">
      <c r="A28" s="32">
        <v>41</v>
      </c>
      <c r="B28" s="33">
        <v>8118</v>
      </c>
      <c r="C28" s="34" t="s">
        <v>4037</v>
      </c>
      <c r="D28" s="315"/>
      <c r="E28" s="20"/>
      <c r="F28" s="2"/>
      <c r="G28" s="2"/>
      <c r="H28" s="20"/>
      <c r="I28" s="39"/>
      <c r="J28" s="21"/>
      <c r="K28" s="20"/>
      <c r="L28" s="4"/>
      <c r="M28" s="21"/>
      <c r="N28" s="1205"/>
      <c r="O28" s="1200"/>
      <c r="P28" s="25"/>
      <c r="Q28" s="26"/>
      <c r="R28" s="313"/>
      <c r="S28" s="311" t="s">
        <v>3828</v>
      </c>
      <c r="T28" s="44" t="s">
        <v>17</v>
      </c>
      <c r="U28" s="46">
        <f>$U$8</f>
        <v>0.95</v>
      </c>
      <c r="V28" s="35">
        <f>ROUND(ROUND(ROUND(ROUND(F20*J26,0)*M$9,0)*R27,0)*U28,0)</f>
        <v>327</v>
      </c>
      <c r="W28" s="31"/>
    </row>
    <row r="29" spans="1:23" ht="17.100000000000001" customHeight="1" x14ac:dyDescent="0.15">
      <c r="A29" s="32">
        <v>41</v>
      </c>
      <c r="B29" s="33">
        <v>8529</v>
      </c>
      <c r="C29" s="34" t="s">
        <v>4038</v>
      </c>
      <c r="D29" s="315"/>
      <c r="E29" s="20"/>
      <c r="F29" s="2"/>
      <c r="G29" s="2"/>
      <c r="H29" s="20"/>
      <c r="I29" s="39"/>
      <c r="J29" s="21"/>
      <c r="K29" s="20"/>
      <c r="L29" s="4"/>
      <c r="M29" s="21"/>
      <c r="N29" s="1206"/>
      <c r="O29" s="1198" t="s">
        <v>3833</v>
      </c>
      <c r="P29" s="40"/>
      <c r="Q29" s="65" t="s">
        <v>17</v>
      </c>
      <c r="R29" s="312">
        <f>$R$11</f>
        <v>0.5</v>
      </c>
      <c r="S29" s="42"/>
      <c r="T29" s="44"/>
      <c r="U29" s="46"/>
      <c r="V29" s="101">
        <f>ROUND(ROUND(ROUND(F20*J26,0)*M$9,0)*R29,0)</f>
        <v>246</v>
      </c>
      <c r="W29" s="31"/>
    </row>
    <row r="30" spans="1:23" ht="17.100000000000001" customHeight="1" x14ac:dyDescent="0.15">
      <c r="A30" s="32">
        <v>41</v>
      </c>
      <c r="B30" s="33">
        <v>8531</v>
      </c>
      <c r="C30" s="34" t="s">
        <v>4039</v>
      </c>
      <c r="D30" s="315"/>
      <c r="E30" s="20"/>
      <c r="F30" s="2"/>
      <c r="G30" s="2"/>
      <c r="H30" s="24"/>
      <c r="I30" s="15"/>
      <c r="J30" s="38"/>
      <c r="K30" s="20"/>
      <c r="L30" s="4"/>
      <c r="M30" s="21"/>
      <c r="N30" s="1207"/>
      <c r="O30" s="1126"/>
      <c r="P30" s="4"/>
      <c r="Q30" s="23"/>
      <c r="R30" s="354"/>
      <c r="S30" s="311" t="s">
        <v>3828</v>
      </c>
      <c r="T30" s="44" t="s">
        <v>17</v>
      </c>
      <c r="U30" s="46">
        <f>$U$8</f>
        <v>0.95</v>
      </c>
      <c r="V30" s="35">
        <f>ROUND(ROUND(ROUND(ROUND(F20*J26,0)*M$9,0)*R29,0)*U30,0)</f>
        <v>234</v>
      </c>
      <c r="W30" s="31"/>
    </row>
    <row r="31" spans="1:23" ht="17.100000000000001" customHeight="1" x14ac:dyDescent="0.15">
      <c r="A31" s="32">
        <v>41</v>
      </c>
      <c r="B31" s="33">
        <v>8121</v>
      </c>
      <c r="C31" s="34" t="s">
        <v>4040</v>
      </c>
      <c r="D31" s="315"/>
      <c r="E31" s="1198" t="s">
        <v>3856</v>
      </c>
      <c r="F31" s="40"/>
      <c r="G31" s="40"/>
      <c r="H31" s="47"/>
      <c r="I31" s="48"/>
      <c r="J31" s="49"/>
      <c r="K31" s="186"/>
      <c r="L31" s="187"/>
      <c r="M31" s="208"/>
      <c r="N31" s="47"/>
      <c r="O31" s="40"/>
      <c r="P31" s="40"/>
      <c r="Q31" s="40"/>
      <c r="R31" s="41"/>
      <c r="S31" s="42"/>
      <c r="T31" s="44"/>
      <c r="U31" s="51"/>
      <c r="V31" s="101">
        <f>ROUND(F32*M$9,0)</f>
        <v>484</v>
      </c>
      <c r="W31" s="31"/>
    </row>
    <row r="32" spans="1:23" ht="17.100000000000001" customHeight="1" x14ac:dyDescent="0.15">
      <c r="A32" s="32">
        <v>41</v>
      </c>
      <c r="B32" s="33">
        <v>8122</v>
      </c>
      <c r="C32" s="34" t="s">
        <v>4041</v>
      </c>
      <c r="D32" s="315"/>
      <c r="E32" s="1126"/>
      <c r="F32" s="310">
        <f>'12自立訓練(機能・基本)'!F32</f>
        <v>692</v>
      </c>
      <c r="G32" s="4" t="s">
        <v>21</v>
      </c>
      <c r="H32" s="20"/>
      <c r="I32" s="2"/>
      <c r="J32" s="22"/>
      <c r="K32" s="186"/>
      <c r="L32" s="187"/>
      <c r="M32" s="208"/>
      <c r="N32" s="24"/>
      <c r="O32" s="25"/>
      <c r="P32" s="25"/>
      <c r="Q32" s="25"/>
      <c r="R32" s="38"/>
      <c r="S32" s="311" t="s">
        <v>3828</v>
      </c>
      <c r="T32" s="44" t="s">
        <v>17</v>
      </c>
      <c r="U32" s="46">
        <f>$U$8</f>
        <v>0.95</v>
      </c>
      <c r="V32" s="101">
        <f>ROUND(ROUND(F32*M$9,0)*U32,0)</f>
        <v>460</v>
      </c>
      <c r="W32" s="31"/>
    </row>
    <row r="33" spans="1:23" ht="17.100000000000001" customHeight="1" x14ac:dyDescent="0.15">
      <c r="A33" s="32">
        <v>41</v>
      </c>
      <c r="B33" s="33">
        <v>8123</v>
      </c>
      <c r="C33" s="34" t="s">
        <v>4042</v>
      </c>
      <c r="D33" s="315"/>
      <c r="E33" s="20"/>
      <c r="F33" s="2"/>
      <c r="G33" s="2"/>
      <c r="H33" s="20"/>
      <c r="I33" s="39"/>
      <c r="J33" s="21"/>
      <c r="K33" s="20"/>
      <c r="L33" s="4"/>
      <c r="M33" s="21"/>
      <c r="N33" s="1172" t="s">
        <v>3830</v>
      </c>
      <c r="O33" s="1198" t="s">
        <v>16</v>
      </c>
      <c r="P33" s="40"/>
      <c r="Q33" s="65" t="s">
        <v>17</v>
      </c>
      <c r="R33" s="312">
        <f>'12自立訓練(機能・基本)'!$O$9</f>
        <v>0.7</v>
      </c>
      <c r="S33" s="42"/>
      <c r="T33" s="44"/>
      <c r="U33" s="46"/>
      <c r="V33" s="101">
        <f>ROUND(ROUND(F32*M$9,0)*R33,0)</f>
        <v>339</v>
      </c>
      <c r="W33" s="31"/>
    </row>
    <row r="34" spans="1:23" ht="17.100000000000001" customHeight="1" x14ac:dyDescent="0.15">
      <c r="A34" s="32">
        <v>41</v>
      </c>
      <c r="B34" s="33">
        <v>8124</v>
      </c>
      <c r="C34" s="34" t="s">
        <v>4043</v>
      </c>
      <c r="D34" s="315"/>
      <c r="E34" s="20"/>
      <c r="F34" s="2"/>
      <c r="G34" s="2"/>
      <c r="H34" s="20"/>
      <c r="I34" s="39"/>
      <c r="J34" s="21"/>
      <c r="K34" s="20"/>
      <c r="L34" s="4"/>
      <c r="M34" s="21"/>
      <c r="N34" s="1205"/>
      <c r="O34" s="1200"/>
      <c r="P34" s="25"/>
      <c r="Q34" s="26"/>
      <c r="R34" s="313"/>
      <c r="S34" s="311" t="s">
        <v>3828</v>
      </c>
      <c r="T34" s="44" t="s">
        <v>17</v>
      </c>
      <c r="U34" s="46">
        <f>$U$8</f>
        <v>0.95</v>
      </c>
      <c r="V34" s="35">
        <f>ROUND(ROUND(ROUND(F32*M$9,0)*R33,0)*U34,0)</f>
        <v>322</v>
      </c>
      <c r="W34" s="31"/>
    </row>
    <row r="35" spans="1:23" ht="17.100000000000001" customHeight="1" x14ac:dyDescent="0.15">
      <c r="A35" s="32">
        <v>41</v>
      </c>
      <c r="B35" s="33">
        <v>8537</v>
      </c>
      <c r="C35" s="34" t="s">
        <v>4044</v>
      </c>
      <c r="D35" s="315"/>
      <c r="E35" s="20"/>
      <c r="F35" s="2"/>
      <c r="G35" s="2"/>
      <c r="H35" s="20"/>
      <c r="I35" s="39"/>
      <c r="J35" s="21"/>
      <c r="K35" s="20"/>
      <c r="L35" s="4"/>
      <c r="M35" s="21"/>
      <c r="N35" s="1206"/>
      <c r="O35" s="1198" t="s">
        <v>3833</v>
      </c>
      <c r="P35" s="40"/>
      <c r="Q35" s="65" t="s">
        <v>17</v>
      </c>
      <c r="R35" s="312">
        <f>$R$11</f>
        <v>0.5</v>
      </c>
      <c r="S35" s="42"/>
      <c r="T35" s="44"/>
      <c r="U35" s="46"/>
      <c r="V35" s="101">
        <f>ROUND(ROUND(F32*M$9,0)*R35,0)</f>
        <v>242</v>
      </c>
      <c r="W35" s="31"/>
    </row>
    <row r="36" spans="1:23" ht="17.100000000000001" customHeight="1" x14ac:dyDescent="0.15">
      <c r="A36" s="32">
        <v>41</v>
      </c>
      <c r="B36" s="33">
        <v>8539</v>
      </c>
      <c r="C36" s="34" t="s">
        <v>4045</v>
      </c>
      <c r="D36" s="315"/>
      <c r="E36" s="20"/>
      <c r="F36" s="2"/>
      <c r="G36" s="2"/>
      <c r="H36" s="24"/>
      <c r="I36" s="15"/>
      <c r="J36" s="38"/>
      <c r="K36" s="20"/>
      <c r="L36" s="4"/>
      <c r="M36" s="21"/>
      <c r="N36" s="1207"/>
      <c r="O36" s="1200"/>
      <c r="P36" s="25"/>
      <c r="Q36" s="26"/>
      <c r="R36" s="313"/>
      <c r="S36" s="311" t="s">
        <v>3828</v>
      </c>
      <c r="T36" s="44" t="s">
        <v>17</v>
      </c>
      <c r="U36" s="46">
        <f>$U$8</f>
        <v>0.95</v>
      </c>
      <c r="V36" s="35">
        <f>ROUND(ROUND(ROUND(F32*M$9,0)*R35,0)*U36,0)</f>
        <v>230</v>
      </c>
      <c r="W36" s="31"/>
    </row>
    <row r="37" spans="1:23" ht="17.100000000000001" customHeight="1" x14ac:dyDescent="0.15">
      <c r="A37" s="17">
        <v>41</v>
      </c>
      <c r="B37" s="33">
        <v>8125</v>
      </c>
      <c r="C37" s="34" t="s">
        <v>4046</v>
      </c>
      <c r="D37" s="315"/>
      <c r="E37" s="20"/>
      <c r="H37" s="1198" t="s">
        <v>3836</v>
      </c>
      <c r="I37" s="48"/>
      <c r="J37" s="49"/>
      <c r="K37" s="186"/>
      <c r="L37" s="187"/>
      <c r="M37" s="208"/>
      <c r="N37" s="47"/>
      <c r="O37" s="40"/>
      <c r="P37" s="40"/>
      <c r="Q37" s="40"/>
      <c r="R37" s="41"/>
      <c r="S37" s="42"/>
      <c r="T37" s="44"/>
      <c r="U37" s="51"/>
      <c r="V37" s="101">
        <f>ROUND(ROUND(F32*J38,0)*M$9,0)</f>
        <v>468</v>
      </c>
      <c r="W37" s="31"/>
    </row>
    <row r="38" spans="1:23" ht="17.100000000000001" customHeight="1" x14ac:dyDescent="0.15">
      <c r="A38" s="32">
        <v>41</v>
      </c>
      <c r="B38" s="33">
        <v>8126</v>
      </c>
      <c r="C38" s="34" t="s">
        <v>4047</v>
      </c>
      <c r="D38" s="315"/>
      <c r="E38" s="20"/>
      <c r="H38" s="1212"/>
      <c r="I38" s="23" t="s">
        <v>17</v>
      </c>
      <c r="J38" s="314">
        <f>$J$14</f>
        <v>0.96499999999999997</v>
      </c>
      <c r="K38" s="186"/>
      <c r="L38" s="187"/>
      <c r="M38" s="208"/>
      <c r="N38" s="24"/>
      <c r="O38" s="25"/>
      <c r="P38" s="25"/>
      <c r="Q38" s="25"/>
      <c r="R38" s="38"/>
      <c r="S38" s="311" t="s">
        <v>3828</v>
      </c>
      <c r="T38" s="44" t="s">
        <v>17</v>
      </c>
      <c r="U38" s="46">
        <f>$U$8</f>
        <v>0.95</v>
      </c>
      <c r="V38" s="35">
        <f>ROUND(ROUND(ROUND(F32*J38,0)*M$9,0)*U38,0)</f>
        <v>445</v>
      </c>
      <c r="W38" s="31"/>
    </row>
    <row r="39" spans="1:23" ht="17.100000000000001" customHeight="1" x14ac:dyDescent="0.15">
      <c r="A39" s="32">
        <v>41</v>
      </c>
      <c r="B39" s="33">
        <v>8127</v>
      </c>
      <c r="C39" s="34" t="s">
        <v>4048</v>
      </c>
      <c r="D39" s="315"/>
      <c r="E39" s="20"/>
      <c r="F39" s="2"/>
      <c r="G39" s="2"/>
      <c r="H39" s="1212"/>
      <c r="I39" s="39"/>
      <c r="J39" s="21"/>
      <c r="K39" s="20"/>
      <c r="L39" s="4"/>
      <c r="M39" s="21"/>
      <c r="N39" s="1172" t="s">
        <v>3830</v>
      </c>
      <c r="O39" s="1198" t="s">
        <v>16</v>
      </c>
      <c r="P39" s="40"/>
      <c r="Q39" s="65" t="s">
        <v>17</v>
      </c>
      <c r="R39" s="312">
        <f>'12自立訓練(機能・基本)'!$O$9</f>
        <v>0.7</v>
      </c>
      <c r="S39" s="42"/>
      <c r="T39" s="44"/>
      <c r="U39" s="46"/>
      <c r="V39" s="101">
        <f>ROUND(ROUND(ROUND(F32*J38,0)*M$9,0)*R39,0)</f>
        <v>328</v>
      </c>
      <c r="W39" s="31"/>
    </row>
    <row r="40" spans="1:23" ht="17.100000000000001" customHeight="1" x14ac:dyDescent="0.15">
      <c r="A40" s="32">
        <v>41</v>
      </c>
      <c r="B40" s="33">
        <v>8128</v>
      </c>
      <c r="C40" s="34" t="s">
        <v>4049</v>
      </c>
      <c r="D40" s="315"/>
      <c r="E40" s="20"/>
      <c r="F40" s="2"/>
      <c r="G40" s="2"/>
      <c r="H40" s="20"/>
      <c r="I40" s="39"/>
      <c r="J40" s="21"/>
      <c r="K40" s="20"/>
      <c r="L40" s="4"/>
      <c r="M40" s="21"/>
      <c r="N40" s="1205"/>
      <c r="O40" s="1200"/>
      <c r="P40" s="25"/>
      <c r="Q40" s="26"/>
      <c r="R40" s="313"/>
      <c r="S40" s="311" t="s">
        <v>3828</v>
      </c>
      <c r="T40" s="44" t="s">
        <v>17</v>
      </c>
      <c r="U40" s="46">
        <f>$U$8</f>
        <v>0.95</v>
      </c>
      <c r="V40" s="35">
        <f>ROUND(ROUND(ROUND(ROUND(F32*J38,0)*M$9,0)*R39,0)*U40,0)</f>
        <v>312</v>
      </c>
      <c r="W40" s="31"/>
    </row>
    <row r="41" spans="1:23" ht="17.100000000000001" customHeight="1" x14ac:dyDescent="0.15">
      <c r="A41" s="32">
        <v>41</v>
      </c>
      <c r="B41" s="33">
        <v>8545</v>
      </c>
      <c r="C41" s="34" t="s">
        <v>4050</v>
      </c>
      <c r="D41" s="315"/>
      <c r="E41" s="20"/>
      <c r="F41" s="2"/>
      <c r="G41" s="2"/>
      <c r="H41" s="20"/>
      <c r="I41" s="39"/>
      <c r="J41" s="21"/>
      <c r="K41" s="20"/>
      <c r="L41" s="4"/>
      <c r="M41" s="21"/>
      <c r="N41" s="1206"/>
      <c r="O41" s="1198" t="s">
        <v>3833</v>
      </c>
      <c r="P41" s="40"/>
      <c r="Q41" s="65" t="s">
        <v>17</v>
      </c>
      <c r="R41" s="312">
        <f>$R$11</f>
        <v>0.5</v>
      </c>
      <c r="S41" s="42"/>
      <c r="T41" s="44"/>
      <c r="U41" s="46"/>
      <c r="V41" s="101">
        <f>ROUND(ROUND(ROUND(F32*J38,0)*M$9,0)*R41,0)</f>
        <v>234</v>
      </c>
      <c r="W41" s="31"/>
    </row>
    <row r="42" spans="1:23" ht="17.100000000000001" customHeight="1" x14ac:dyDescent="0.15">
      <c r="A42" s="32">
        <v>41</v>
      </c>
      <c r="B42" s="33">
        <v>8547</v>
      </c>
      <c r="C42" s="34" t="s">
        <v>4051</v>
      </c>
      <c r="D42" s="315"/>
      <c r="E42" s="20"/>
      <c r="F42" s="2"/>
      <c r="G42" s="2"/>
      <c r="H42" s="24"/>
      <c r="I42" s="15"/>
      <c r="J42" s="38"/>
      <c r="K42" s="20"/>
      <c r="L42" s="4"/>
      <c r="M42" s="21"/>
      <c r="N42" s="1207"/>
      <c r="O42" s="1200"/>
      <c r="P42" s="25"/>
      <c r="Q42" s="26"/>
      <c r="R42" s="313"/>
      <c r="S42" s="311" t="s">
        <v>3828</v>
      </c>
      <c r="T42" s="44" t="s">
        <v>17</v>
      </c>
      <c r="U42" s="46">
        <f>$U$8</f>
        <v>0.95</v>
      </c>
      <c r="V42" s="35">
        <f>ROUND(ROUND(ROUND(ROUND(F32*J38,0)*M$9,0)*R41,0)*U42,0)</f>
        <v>222</v>
      </c>
      <c r="W42" s="31"/>
    </row>
    <row r="43" spans="1:23" ht="17.100000000000001" customHeight="1" x14ac:dyDescent="0.15">
      <c r="A43" s="32">
        <v>41</v>
      </c>
      <c r="B43" s="33">
        <v>8131</v>
      </c>
      <c r="C43" s="34" t="s">
        <v>4052</v>
      </c>
      <c r="D43" s="315"/>
      <c r="E43" s="1198" t="s">
        <v>3869</v>
      </c>
      <c r="F43" s="40"/>
      <c r="G43" s="40"/>
      <c r="H43" s="47"/>
      <c r="I43" s="48"/>
      <c r="J43" s="49"/>
      <c r="K43" s="186"/>
      <c r="L43" s="187"/>
      <c r="M43" s="208"/>
      <c r="N43" s="47"/>
      <c r="O43" s="40"/>
      <c r="P43" s="40"/>
      <c r="Q43" s="40"/>
      <c r="R43" s="41"/>
      <c r="S43" s="42"/>
      <c r="T43" s="44"/>
      <c r="U43" s="51"/>
      <c r="V43" s="101">
        <f>ROUND(F44*M$9,0)</f>
        <v>465</v>
      </c>
      <c r="W43" s="31"/>
    </row>
    <row r="44" spans="1:23" ht="17.100000000000001" customHeight="1" x14ac:dyDescent="0.15">
      <c r="A44" s="32">
        <v>41</v>
      </c>
      <c r="B44" s="33">
        <v>8132</v>
      </c>
      <c r="C44" s="34" t="s">
        <v>4053</v>
      </c>
      <c r="D44" s="315"/>
      <c r="E44" s="1126"/>
      <c r="F44" s="310">
        <f>'12自立訓練(機能・基本)'!F44</f>
        <v>664</v>
      </c>
      <c r="G44" s="4" t="s">
        <v>21</v>
      </c>
      <c r="H44" s="20"/>
      <c r="I44" s="2"/>
      <c r="J44" s="22"/>
      <c r="K44" s="186"/>
      <c r="L44" s="187"/>
      <c r="M44" s="208"/>
      <c r="N44" s="24"/>
      <c r="O44" s="25"/>
      <c r="P44" s="25"/>
      <c r="Q44" s="25"/>
      <c r="R44" s="38"/>
      <c r="S44" s="311" t="s">
        <v>3828</v>
      </c>
      <c r="T44" s="44" t="s">
        <v>17</v>
      </c>
      <c r="U44" s="46">
        <f>$U$8</f>
        <v>0.95</v>
      </c>
      <c r="V44" s="101">
        <f>ROUND(ROUND(F44*M$9,0)*U44,0)</f>
        <v>442</v>
      </c>
      <c r="W44" s="31"/>
    </row>
    <row r="45" spans="1:23" ht="17.100000000000001" customHeight="1" x14ac:dyDescent="0.15">
      <c r="A45" s="32">
        <v>41</v>
      </c>
      <c r="B45" s="33">
        <v>8133</v>
      </c>
      <c r="C45" s="34" t="s">
        <v>4054</v>
      </c>
      <c r="D45" s="315"/>
      <c r="E45" s="20"/>
      <c r="F45" s="2"/>
      <c r="G45" s="2"/>
      <c r="H45" s="20"/>
      <c r="I45" s="39"/>
      <c r="J45" s="21"/>
      <c r="K45" s="20"/>
      <c r="L45" s="4"/>
      <c r="M45" s="21"/>
      <c r="N45" s="1172" t="s">
        <v>3830</v>
      </c>
      <c r="O45" s="1198" t="s">
        <v>16</v>
      </c>
      <c r="P45" s="40"/>
      <c r="Q45" s="65" t="s">
        <v>17</v>
      </c>
      <c r="R45" s="312">
        <f>'12自立訓練(機能・基本)'!$O$9</f>
        <v>0.7</v>
      </c>
      <c r="S45" s="42"/>
      <c r="T45" s="44"/>
      <c r="U45" s="46"/>
      <c r="V45" s="101">
        <f>ROUND(ROUND(F44*M$9,0)*R45,0)</f>
        <v>326</v>
      </c>
      <c r="W45" s="31"/>
    </row>
    <row r="46" spans="1:23" ht="17.100000000000001" customHeight="1" x14ac:dyDescent="0.15">
      <c r="A46" s="32">
        <v>41</v>
      </c>
      <c r="B46" s="33">
        <v>8134</v>
      </c>
      <c r="C46" s="34" t="s">
        <v>4055</v>
      </c>
      <c r="D46" s="315"/>
      <c r="E46" s="20"/>
      <c r="F46" s="2"/>
      <c r="G46" s="2"/>
      <c r="H46" s="20"/>
      <c r="I46" s="39"/>
      <c r="J46" s="21"/>
      <c r="K46" s="20"/>
      <c r="L46" s="4"/>
      <c r="M46" s="21"/>
      <c r="N46" s="1205"/>
      <c r="O46" s="1200"/>
      <c r="P46" s="25"/>
      <c r="Q46" s="26"/>
      <c r="R46" s="313"/>
      <c r="S46" s="311" t="s">
        <v>3828</v>
      </c>
      <c r="T46" s="44" t="s">
        <v>17</v>
      </c>
      <c r="U46" s="46">
        <f>$U$8</f>
        <v>0.95</v>
      </c>
      <c r="V46" s="35">
        <f>ROUND(ROUND(ROUND(F44*M$9,0)*R45,0)*U46,0)</f>
        <v>310</v>
      </c>
      <c r="W46" s="31"/>
    </row>
    <row r="47" spans="1:23" ht="17.100000000000001" customHeight="1" x14ac:dyDescent="0.15">
      <c r="A47" s="32">
        <v>41</v>
      </c>
      <c r="B47" s="33">
        <v>8553</v>
      </c>
      <c r="C47" s="34" t="s">
        <v>4056</v>
      </c>
      <c r="D47" s="315"/>
      <c r="E47" s="20"/>
      <c r="F47" s="2"/>
      <c r="G47" s="2"/>
      <c r="H47" s="20"/>
      <c r="I47" s="39"/>
      <c r="J47" s="21"/>
      <c r="K47" s="20"/>
      <c r="L47" s="4"/>
      <c r="M47" s="21"/>
      <c r="N47" s="1206"/>
      <c r="O47" s="1198" t="s">
        <v>3833</v>
      </c>
      <c r="P47" s="40"/>
      <c r="Q47" s="65" t="s">
        <v>17</v>
      </c>
      <c r="R47" s="312">
        <f>$R$11</f>
        <v>0.5</v>
      </c>
      <c r="S47" s="42"/>
      <c r="T47" s="44"/>
      <c r="U47" s="46"/>
      <c r="V47" s="101">
        <f>ROUND(ROUND(F44*M$9,0)*R47,0)</f>
        <v>233</v>
      </c>
      <c r="W47" s="31"/>
    </row>
    <row r="48" spans="1:23" ht="17.100000000000001" customHeight="1" x14ac:dyDescent="0.15">
      <c r="A48" s="32">
        <v>41</v>
      </c>
      <c r="B48" s="33">
        <v>8555</v>
      </c>
      <c r="C48" s="34" t="s">
        <v>4057</v>
      </c>
      <c r="D48" s="315"/>
      <c r="E48" s="20"/>
      <c r="F48" s="2"/>
      <c r="G48" s="2"/>
      <c r="H48" s="24"/>
      <c r="I48" s="15"/>
      <c r="J48" s="38"/>
      <c r="K48" s="20"/>
      <c r="L48" s="4"/>
      <c r="M48" s="21"/>
      <c r="N48" s="1207"/>
      <c r="O48" s="1200"/>
      <c r="P48" s="25"/>
      <c r="Q48" s="26"/>
      <c r="R48" s="313"/>
      <c r="S48" s="311" t="s">
        <v>3828</v>
      </c>
      <c r="T48" s="44" t="s">
        <v>17</v>
      </c>
      <c r="U48" s="46">
        <f>$U$8</f>
        <v>0.95</v>
      </c>
      <c r="V48" s="35">
        <f>ROUND(ROUND(ROUND(F44*M$9,0)*R47,0)*U48,0)</f>
        <v>221</v>
      </c>
      <c r="W48" s="31"/>
    </row>
    <row r="49" spans="1:23" ht="17.100000000000001" customHeight="1" x14ac:dyDescent="0.15">
      <c r="A49" s="17">
        <v>41</v>
      </c>
      <c r="B49" s="33">
        <v>8135</v>
      </c>
      <c r="C49" s="34" t="s">
        <v>4058</v>
      </c>
      <c r="D49" s="315"/>
      <c r="E49" s="20"/>
      <c r="H49" s="1198" t="s">
        <v>3836</v>
      </c>
      <c r="I49" s="48"/>
      <c r="J49" s="49"/>
      <c r="K49" s="186"/>
      <c r="L49" s="187"/>
      <c r="M49" s="208"/>
      <c r="N49" s="47"/>
      <c r="O49" s="40"/>
      <c r="P49" s="40"/>
      <c r="Q49" s="40"/>
      <c r="R49" s="41"/>
      <c r="S49" s="42"/>
      <c r="T49" s="44"/>
      <c r="U49" s="51"/>
      <c r="V49" s="101">
        <f>ROUND(ROUND(F44*J50,0)*M$9,0)</f>
        <v>449</v>
      </c>
      <c r="W49" s="31"/>
    </row>
    <row r="50" spans="1:23" ht="17.100000000000001" customHeight="1" x14ac:dyDescent="0.15">
      <c r="A50" s="32">
        <v>41</v>
      </c>
      <c r="B50" s="33">
        <v>8136</v>
      </c>
      <c r="C50" s="34" t="s">
        <v>4059</v>
      </c>
      <c r="D50" s="315"/>
      <c r="E50" s="20"/>
      <c r="H50" s="1212"/>
      <c r="I50" s="23" t="s">
        <v>17</v>
      </c>
      <c r="J50" s="314">
        <f>$J$14</f>
        <v>0.96499999999999997</v>
      </c>
      <c r="K50" s="186"/>
      <c r="L50" s="187"/>
      <c r="M50" s="208"/>
      <c r="N50" s="24"/>
      <c r="O50" s="25"/>
      <c r="P50" s="25"/>
      <c r="Q50" s="25"/>
      <c r="R50" s="38"/>
      <c r="S50" s="311" t="s">
        <v>3828</v>
      </c>
      <c r="T50" s="44" t="s">
        <v>17</v>
      </c>
      <c r="U50" s="46">
        <f>$U$8</f>
        <v>0.95</v>
      </c>
      <c r="V50" s="35">
        <f>ROUND(ROUND(ROUND(F44*J50,0)*M$9,0)*U50,0)</f>
        <v>427</v>
      </c>
      <c r="W50" s="31"/>
    </row>
    <row r="51" spans="1:23" ht="17.100000000000001" customHeight="1" x14ac:dyDescent="0.15">
      <c r="A51" s="32">
        <v>41</v>
      </c>
      <c r="B51" s="33">
        <v>8137</v>
      </c>
      <c r="C51" s="34" t="s">
        <v>4060</v>
      </c>
      <c r="D51" s="315"/>
      <c r="E51" s="20"/>
      <c r="F51" s="2"/>
      <c r="G51" s="2"/>
      <c r="H51" s="1212"/>
      <c r="I51" s="39"/>
      <c r="J51" s="21"/>
      <c r="K51" s="20"/>
      <c r="L51" s="4"/>
      <c r="M51" s="21"/>
      <c r="N51" s="1172" t="s">
        <v>3830</v>
      </c>
      <c r="O51" s="1198" t="s">
        <v>16</v>
      </c>
      <c r="P51" s="40"/>
      <c r="Q51" s="65" t="s">
        <v>17</v>
      </c>
      <c r="R51" s="312">
        <f>'12自立訓練(機能・基本)'!$O$9</f>
        <v>0.7</v>
      </c>
      <c r="S51" s="42"/>
      <c r="T51" s="44"/>
      <c r="U51" s="46"/>
      <c r="V51" s="101">
        <f>ROUND(ROUND(ROUND(F44*J50,0)*M$9,0)*R51,0)</f>
        <v>314</v>
      </c>
      <c r="W51" s="31"/>
    </row>
    <row r="52" spans="1:23" ht="17.100000000000001" customHeight="1" x14ac:dyDescent="0.15">
      <c r="A52" s="32">
        <v>41</v>
      </c>
      <c r="B52" s="33">
        <v>8138</v>
      </c>
      <c r="C52" s="34" t="s">
        <v>4061</v>
      </c>
      <c r="D52" s="315"/>
      <c r="E52" s="20"/>
      <c r="F52" s="2"/>
      <c r="G52" s="2"/>
      <c r="H52" s="20"/>
      <c r="I52" s="39"/>
      <c r="J52" s="21"/>
      <c r="K52" s="20"/>
      <c r="L52" s="4"/>
      <c r="M52" s="21"/>
      <c r="N52" s="1205"/>
      <c r="O52" s="1200"/>
      <c r="P52" s="25"/>
      <c r="Q52" s="26"/>
      <c r="R52" s="313"/>
      <c r="S52" s="311" t="s">
        <v>3828</v>
      </c>
      <c r="T52" s="44" t="s">
        <v>17</v>
      </c>
      <c r="U52" s="46">
        <f>$U$8</f>
        <v>0.95</v>
      </c>
      <c r="V52" s="35">
        <f>ROUND(ROUND(ROUND(ROUND(F44*J50,0)*M$9,0)*R51,0)*U52,0)</f>
        <v>298</v>
      </c>
      <c r="W52" s="31"/>
    </row>
    <row r="53" spans="1:23" ht="17.100000000000001" customHeight="1" x14ac:dyDescent="0.15">
      <c r="A53" s="32">
        <v>41</v>
      </c>
      <c r="B53" s="33">
        <v>8561</v>
      </c>
      <c r="C53" s="34" t="s">
        <v>4062</v>
      </c>
      <c r="D53" s="315"/>
      <c r="E53" s="20"/>
      <c r="F53" s="2"/>
      <c r="G53" s="2"/>
      <c r="H53" s="20"/>
      <c r="I53" s="39"/>
      <c r="J53" s="21"/>
      <c r="K53" s="20"/>
      <c r="L53" s="4"/>
      <c r="M53" s="21"/>
      <c r="N53" s="1206"/>
      <c r="O53" s="1198" t="s">
        <v>3833</v>
      </c>
      <c r="P53" s="40"/>
      <c r="Q53" s="65" t="s">
        <v>17</v>
      </c>
      <c r="R53" s="312">
        <f>$R$11</f>
        <v>0.5</v>
      </c>
      <c r="S53" s="42"/>
      <c r="T53" s="44"/>
      <c r="U53" s="46"/>
      <c r="V53" s="101">
        <f>ROUND(ROUND(ROUND(F44*J50,0)*M$9,0)*R53,0)</f>
        <v>225</v>
      </c>
      <c r="W53" s="31"/>
    </row>
    <row r="54" spans="1:23" ht="17.100000000000001" customHeight="1" x14ac:dyDescent="0.15">
      <c r="A54" s="32">
        <v>41</v>
      </c>
      <c r="B54" s="33">
        <v>8563</v>
      </c>
      <c r="C54" s="34" t="s">
        <v>4063</v>
      </c>
      <c r="D54" s="315"/>
      <c r="E54" s="20"/>
      <c r="F54" s="2"/>
      <c r="G54" s="2"/>
      <c r="H54" s="24"/>
      <c r="I54" s="15"/>
      <c r="J54" s="38"/>
      <c r="K54" s="20"/>
      <c r="L54" s="4"/>
      <c r="M54" s="21"/>
      <c r="N54" s="1207"/>
      <c r="O54" s="1200"/>
      <c r="P54" s="25"/>
      <c r="Q54" s="26"/>
      <c r="R54" s="313"/>
      <c r="S54" s="311" t="s">
        <v>3828</v>
      </c>
      <c r="T54" s="44" t="s">
        <v>17</v>
      </c>
      <c r="U54" s="46">
        <f>$U$8</f>
        <v>0.95</v>
      </c>
      <c r="V54" s="35">
        <f>ROUND(ROUND(ROUND(ROUND(F44*J50,0)*M$9,0)*R53,0)*U54,0)</f>
        <v>214</v>
      </c>
      <c r="W54" s="31"/>
    </row>
    <row r="55" spans="1:23" ht="17.100000000000001" customHeight="1" x14ac:dyDescent="0.15">
      <c r="A55" s="32">
        <v>41</v>
      </c>
      <c r="B55" s="33">
        <v>8141</v>
      </c>
      <c r="C55" s="34" t="s">
        <v>4064</v>
      </c>
      <c r="D55" s="315"/>
      <c r="E55" s="1198" t="s">
        <v>3882</v>
      </c>
      <c r="F55" s="40"/>
      <c r="G55" s="40"/>
      <c r="H55" s="47"/>
      <c r="I55" s="48"/>
      <c r="J55" s="49"/>
      <c r="K55" s="186"/>
      <c r="L55" s="187"/>
      <c r="M55" s="208"/>
      <c r="N55" s="47"/>
      <c r="O55" s="40"/>
      <c r="P55" s="40"/>
      <c r="Q55" s="40"/>
      <c r="R55" s="41"/>
      <c r="S55" s="42"/>
      <c r="T55" s="44"/>
      <c r="U55" s="51"/>
      <c r="V55" s="101">
        <f>ROUND(F56*M$9,0)</f>
        <v>438</v>
      </c>
      <c r="W55" s="31"/>
    </row>
    <row r="56" spans="1:23" ht="17.100000000000001" customHeight="1" x14ac:dyDescent="0.15">
      <c r="A56" s="32">
        <v>41</v>
      </c>
      <c r="B56" s="33">
        <v>8142</v>
      </c>
      <c r="C56" s="34" t="s">
        <v>4065</v>
      </c>
      <c r="D56" s="315"/>
      <c r="E56" s="1126"/>
      <c r="F56" s="310">
        <f>'12自立訓練(機能・基本)'!F56</f>
        <v>626</v>
      </c>
      <c r="G56" s="4" t="s">
        <v>21</v>
      </c>
      <c r="H56" s="20"/>
      <c r="I56" s="2"/>
      <c r="J56" s="22"/>
      <c r="K56" s="186"/>
      <c r="L56" s="187"/>
      <c r="M56" s="208"/>
      <c r="N56" s="24"/>
      <c r="O56" s="25"/>
      <c r="P56" s="25"/>
      <c r="Q56" s="25"/>
      <c r="R56" s="38"/>
      <c r="S56" s="311" t="s">
        <v>3828</v>
      </c>
      <c r="T56" s="44" t="s">
        <v>17</v>
      </c>
      <c r="U56" s="46">
        <f>$U$8</f>
        <v>0.95</v>
      </c>
      <c r="V56" s="101">
        <f>ROUND(ROUND(F56*M$9,0)*U56,0)</f>
        <v>416</v>
      </c>
      <c r="W56" s="31"/>
    </row>
    <row r="57" spans="1:23" ht="17.100000000000001" customHeight="1" x14ac:dyDescent="0.15">
      <c r="A57" s="32">
        <v>41</v>
      </c>
      <c r="B57" s="33">
        <v>8143</v>
      </c>
      <c r="C57" s="34" t="s">
        <v>4066</v>
      </c>
      <c r="D57" s="315"/>
      <c r="E57" s="20"/>
      <c r="F57" s="2"/>
      <c r="G57" s="2"/>
      <c r="H57" s="20"/>
      <c r="I57" s="39"/>
      <c r="J57" s="21"/>
      <c r="K57" s="20"/>
      <c r="L57" s="4"/>
      <c r="M57" s="21"/>
      <c r="N57" s="1172" t="s">
        <v>3830</v>
      </c>
      <c r="O57" s="1198" t="s">
        <v>16</v>
      </c>
      <c r="P57" s="40"/>
      <c r="Q57" s="65" t="s">
        <v>17</v>
      </c>
      <c r="R57" s="312">
        <f>'12自立訓練(機能・基本)'!$O$9</f>
        <v>0.7</v>
      </c>
      <c r="S57" s="42"/>
      <c r="T57" s="44"/>
      <c r="U57" s="46"/>
      <c r="V57" s="101">
        <f>ROUND(ROUND(F56*M$9,0)*R57,0)</f>
        <v>307</v>
      </c>
      <c r="W57" s="31"/>
    </row>
    <row r="58" spans="1:23" ht="17.100000000000001" customHeight="1" x14ac:dyDescent="0.15">
      <c r="A58" s="32">
        <v>41</v>
      </c>
      <c r="B58" s="33">
        <v>8144</v>
      </c>
      <c r="C58" s="34" t="s">
        <v>4067</v>
      </c>
      <c r="D58" s="315"/>
      <c r="E58" s="20"/>
      <c r="F58" s="2"/>
      <c r="G58" s="2"/>
      <c r="H58" s="20"/>
      <c r="I58" s="39"/>
      <c r="J58" s="21"/>
      <c r="K58" s="20"/>
      <c r="L58" s="4"/>
      <c r="M58" s="21"/>
      <c r="N58" s="1205"/>
      <c r="O58" s="1200"/>
      <c r="P58" s="25"/>
      <c r="Q58" s="26"/>
      <c r="R58" s="313"/>
      <c r="S58" s="311" t="s">
        <v>3828</v>
      </c>
      <c r="T58" s="44" t="s">
        <v>17</v>
      </c>
      <c r="U58" s="46">
        <f>$U$8</f>
        <v>0.95</v>
      </c>
      <c r="V58" s="35">
        <f>ROUND(ROUND(ROUND(F56*M$9,0)*R57,0)*U58,0)</f>
        <v>292</v>
      </c>
      <c r="W58" s="31"/>
    </row>
    <row r="59" spans="1:23" ht="17.100000000000001" customHeight="1" x14ac:dyDescent="0.15">
      <c r="A59" s="32">
        <v>41</v>
      </c>
      <c r="B59" s="33">
        <v>8569</v>
      </c>
      <c r="C59" s="34" t="s">
        <v>4068</v>
      </c>
      <c r="D59" s="315"/>
      <c r="E59" s="20"/>
      <c r="F59" s="2"/>
      <c r="G59" s="2"/>
      <c r="H59" s="20"/>
      <c r="I59" s="39"/>
      <c r="J59" s="21"/>
      <c r="K59" s="20"/>
      <c r="L59" s="4"/>
      <c r="M59" s="21"/>
      <c r="N59" s="1206"/>
      <c r="O59" s="1198" t="s">
        <v>3833</v>
      </c>
      <c r="P59" s="40"/>
      <c r="Q59" s="65" t="s">
        <v>17</v>
      </c>
      <c r="R59" s="312">
        <f>$R$11</f>
        <v>0.5</v>
      </c>
      <c r="S59" s="42"/>
      <c r="T59" s="44"/>
      <c r="U59" s="46"/>
      <c r="V59" s="101">
        <f>ROUND(ROUND(F56*M$9,0)*R59,0)</f>
        <v>219</v>
      </c>
      <c r="W59" s="31"/>
    </row>
    <row r="60" spans="1:23" ht="17.100000000000001" customHeight="1" x14ac:dyDescent="0.15">
      <c r="A60" s="32">
        <v>41</v>
      </c>
      <c r="B60" s="33">
        <v>8571</v>
      </c>
      <c r="C60" s="34" t="s">
        <v>4069</v>
      </c>
      <c r="D60" s="315"/>
      <c r="E60" s="20"/>
      <c r="F60" s="2"/>
      <c r="G60" s="2"/>
      <c r="H60" s="24"/>
      <c r="I60" s="15"/>
      <c r="J60" s="38"/>
      <c r="K60" s="20"/>
      <c r="L60" s="4"/>
      <c r="M60" s="21"/>
      <c r="N60" s="1207"/>
      <c r="O60" s="1200"/>
      <c r="P60" s="25"/>
      <c r="Q60" s="26"/>
      <c r="R60" s="313"/>
      <c r="S60" s="311" t="s">
        <v>3828</v>
      </c>
      <c r="T60" s="44" t="s">
        <v>17</v>
      </c>
      <c r="U60" s="46">
        <f>$U$8</f>
        <v>0.95</v>
      </c>
      <c r="V60" s="35">
        <f>ROUND(ROUND(ROUND(F56*M$9,0)*R59,0)*U60,0)</f>
        <v>208</v>
      </c>
      <c r="W60" s="31"/>
    </row>
    <row r="61" spans="1:23" ht="17.100000000000001" customHeight="1" x14ac:dyDescent="0.15">
      <c r="A61" s="17">
        <v>41</v>
      </c>
      <c r="B61" s="33">
        <v>8145</v>
      </c>
      <c r="C61" s="34" t="s">
        <v>4070</v>
      </c>
      <c r="D61" s="315"/>
      <c r="E61" s="20"/>
      <c r="H61" s="1198" t="s">
        <v>3836</v>
      </c>
      <c r="I61" s="2"/>
      <c r="J61" s="22"/>
      <c r="K61" s="186"/>
      <c r="L61" s="187"/>
      <c r="M61" s="208"/>
      <c r="N61" s="47"/>
      <c r="O61" s="40"/>
      <c r="P61" s="40"/>
      <c r="Q61" s="40"/>
      <c r="R61" s="41"/>
      <c r="S61" s="42"/>
      <c r="T61" s="44"/>
      <c r="U61" s="51"/>
      <c r="V61" s="97">
        <f>ROUND(ROUND(F56*J62,0)*M$9,0)</f>
        <v>423</v>
      </c>
      <c r="W61" s="31"/>
    </row>
    <row r="62" spans="1:23" ht="17.100000000000001" customHeight="1" x14ac:dyDescent="0.15">
      <c r="A62" s="32">
        <v>41</v>
      </c>
      <c r="B62" s="33">
        <v>8146</v>
      </c>
      <c r="C62" s="34" t="s">
        <v>4071</v>
      </c>
      <c r="D62" s="315"/>
      <c r="E62" s="20"/>
      <c r="H62" s="1212"/>
      <c r="I62" s="23" t="s">
        <v>17</v>
      </c>
      <c r="J62" s="314">
        <f>$J$14</f>
        <v>0.96499999999999997</v>
      </c>
      <c r="K62" s="186"/>
      <c r="L62" s="187"/>
      <c r="M62" s="208"/>
      <c r="N62" s="24"/>
      <c r="O62" s="25"/>
      <c r="P62" s="25"/>
      <c r="Q62" s="25"/>
      <c r="R62" s="38"/>
      <c r="S62" s="311" t="s">
        <v>3828</v>
      </c>
      <c r="T62" s="44" t="s">
        <v>17</v>
      </c>
      <c r="U62" s="46">
        <f>$U$8</f>
        <v>0.95</v>
      </c>
      <c r="V62" s="35">
        <f>ROUND(ROUND(ROUND(F56*J62,0)*M$9,0)*U62,0)</f>
        <v>402</v>
      </c>
      <c r="W62" s="31"/>
    </row>
    <row r="63" spans="1:23" ht="17.100000000000001" customHeight="1" x14ac:dyDescent="0.15">
      <c r="A63" s="32">
        <v>41</v>
      </c>
      <c r="B63" s="33">
        <v>8147</v>
      </c>
      <c r="C63" s="34" t="s">
        <v>4072</v>
      </c>
      <c r="D63" s="315"/>
      <c r="E63" s="20"/>
      <c r="F63" s="2"/>
      <c r="G63" s="2"/>
      <c r="H63" s="1212"/>
      <c r="I63" s="39"/>
      <c r="J63" s="21"/>
      <c r="K63" s="20"/>
      <c r="L63" s="4"/>
      <c r="M63" s="21"/>
      <c r="N63" s="1172" t="s">
        <v>3830</v>
      </c>
      <c r="O63" s="1198" t="s">
        <v>16</v>
      </c>
      <c r="P63" s="40"/>
      <c r="Q63" s="65" t="s">
        <v>17</v>
      </c>
      <c r="R63" s="312">
        <f>'12自立訓練(機能・基本)'!$O$9</f>
        <v>0.7</v>
      </c>
      <c r="S63" s="42"/>
      <c r="T63" s="44"/>
      <c r="U63" s="46"/>
      <c r="V63" s="101">
        <f>ROUND(ROUND(ROUND(F56*J62,0)*M$9,0)*R63,0)</f>
        <v>296</v>
      </c>
      <c r="W63" s="31"/>
    </row>
    <row r="64" spans="1:23" ht="17.100000000000001" customHeight="1" x14ac:dyDescent="0.15">
      <c r="A64" s="32">
        <v>41</v>
      </c>
      <c r="B64" s="33">
        <v>8148</v>
      </c>
      <c r="C64" s="34" t="s">
        <v>4073</v>
      </c>
      <c r="D64" s="315"/>
      <c r="E64" s="20"/>
      <c r="F64" s="2"/>
      <c r="G64" s="2"/>
      <c r="H64" s="20"/>
      <c r="I64" s="39"/>
      <c r="J64" s="21"/>
      <c r="K64" s="20"/>
      <c r="L64" s="4"/>
      <c r="M64" s="21"/>
      <c r="N64" s="1205"/>
      <c r="O64" s="1200"/>
      <c r="P64" s="25"/>
      <c r="Q64" s="26"/>
      <c r="R64" s="313"/>
      <c r="S64" s="311" t="s">
        <v>3828</v>
      </c>
      <c r="T64" s="44" t="s">
        <v>17</v>
      </c>
      <c r="U64" s="46">
        <f>$U$8</f>
        <v>0.95</v>
      </c>
      <c r="V64" s="35">
        <f>ROUND(ROUND(ROUND(ROUND(F56*J62,0)*M$9,0)*R63,0)*U64,0)</f>
        <v>281</v>
      </c>
      <c r="W64" s="31"/>
    </row>
    <row r="65" spans="1:23" ht="17.100000000000001" customHeight="1" x14ac:dyDescent="0.15">
      <c r="A65" s="32">
        <v>41</v>
      </c>
      <c r="B65" s="33">
        <v>8577</v>
      </c>
      <c r="C65" s="34" t="s">
        <v>4074</v>
      </c>
      <c r="D65" s="315"/>
      <c r="E65" s="20"/>
      <c r="F65" s="2"/>
      <c r="G65" s="2"/>
      <c r="H65" s="20"/>
      <c r="I65" s="39"/>
      <c r="J65" s="21"/>
      <c r="K65" s="20"/>
      <c r="L65" s="4"/>
      <c r="M65" s="21"/>
      <c r="N65" s="1206"/>
      <c r="O65" s="1198" t="s">
        <v>3833</v>
      </c>
      <c r="P65" s="40"/>
      <c r="Q65" s="65" t="s">
        <v>17</v>
      </c>
      <c r="R65" s="312">
        <f>$R$11</f>
        <v>0.5</v>
      </c>
      <c r="S65" s="42"/>
      <c r="T65" s="44"/>
      <c r="U65" s="46"/>
      <c r="V65" s="101">
        <f>ROUND(ROUND(ROUND(F56*J62,0)*M$9,0)*R65,0)</f>
        <v>212</v>
      </c>
      <c r="W65" s="31"/>
    </row>
    <row r="66" spans="1:23" ht="17.100000000000001" customHeight="1" x14ac:dyDescent="0.15">
      <c r="A66" s="32">
        <v>41</v>
      </c>
      <c r="B66" s="33">
        <v>8579</v>
      </c>
      <c r="C66" s="34" t="s">
        <v>4075</v>
      </c>
      <c r="D66" s="225"/>
      <c r="E66" s="20"/>
      <c r="F66" s="2"/>
      <c r="G66" s="2"/>
      <c r="H66" s="20"/>
      <c r="I66" s="39"/>
      <c r="J66" s="21"/>
      <c r="K66" s="20"/>
      <c r="L66" s="4"/>
      <c r="M66" s="21"/>
      <c r="N66" s="1207"/>
      <c r="O66" s="1200"/>
      <c r="P66" s="25"/>
      <c r="Q66" s="26"/>
      <c r="R66" s="313"/>
      <c r="S66" s="311" t="s">
        <v>3828</v>
      </c>
      <c r="T66" s="44" t="s">
        <v>17</v>
      </c>
      <c r="U66" s="46">
        <f>$U$8</f>
        <v>0.95</v>
      </c>
      <c r="V66" s="35">
        <f>ROUND(ROUND(ROUND(ROUND(F56*J62,0)*M$9,0)*R65,0)*U66,0)</f>
        <v>201</v>
      </c>
      <c r="W66" s="31"/>
    </row>
    <row r="67" spans="1:23" ht="17.100000000000001" customHeight="1" x14ac:dyDescent="0.15">
      <c r="A67" s="32">
        <v>41</v>
      </c>
      <c r="B67" s="33">
        <v>8411</v>
      </c>
      <c r="C67" s="34" t="s">
        <v>4076</v>
      </c>
      <c r="D67" s="47" t="s">
        <v>3917</v>
      </c>
      <c r="E67" s="40"/>
      <c r="F67" s="40"/>
      <c r="G67" s="41"/>
      <c r="H67" s="42"/>
      <c r="I67" s="106"/>
      <c r="J67" s="106"/>
      <c r="K67" s="239"/>
      <c r="L67" s="239"/>
      <c r="M67" s="239"/>
      <c r="N67" s="43"/>
      <c r="O67" s="43"/>
      <c r="P67" s="43"/>
      <c r="Q67" s="43"/>
      <c r="R67" s="43"/>
      <c r="S67" s="43"/>
      <c r="T67" s="44"/>
      <c r="U67" s="51"/>
      <c r="V67" s="101">
        <f>ROUND(F68*M$9,0)</f>
        <v>502</v>
      </c>
      <c r="W67" s="31"/>
    </row>
    <row r="68" spans="1:23" ht="17.100000000000001" customHeight="1" x14ac:dyDescent="0.15">
      <c r="A68" s="32">
        <v>41</v>
      </c>
      <c r="B68" s="33">
        <v>8413</v>
      </c>
      <c r="C68" s="34" t="s">
        <v>4077</v>
      </c>
      <c r="D68" s="24"/>
      <c r="E68" s="25"/>
      <c r="F68" s="332">
        <f>'12自立訓練(機能・基本)'!F86</f>
        <v>717</v>
      </c>
      <c r="G68" s="38" t="s">
        <v>21</v>
      </c>
      <c r="H68" s="223" t="s">
        <v>3836</v>
      </c>
      <c r="I68" s="106"/>
      <c r="J68" s="106"/>
      <c r="K68" s="108"/>
      <c r="L68" s="108"/>
      <c r="M68" s="108"/>
      <c r="N68" s="43"/>
      <c r="O68" s="43"/>
      <c r="P68" s="43"/>
      <c r="Q68" s="44" t="s">
        <v>17</v>
      </c>
      <c r="R68" s="50">
        <f>$J$14</f>
        <v>0.96499999999999997</v>
      </c>
      <c r="S68" s="43"/>
      <c r="T68" s="44"/>
      <c r="U68" s="51"/>
      <c r="V68" s="35">
        <f>ROUND(ROUND(F68*R68,0)*M$9,0)</f>
        <v>484</v>
      </c>
      <c r="W68" s="61"/>
    </row>
  </sheetData>
  <mergeCells count="42">
    <mergeCell ref="N33:N36"/>
    <mergeCell ref="O33:O34"/>
    <mergeCell ref="O35:O36"/>
    <mergeCell ref="H61:H63"/>
    <mergeCell ref="N63:N66"/>
    <mergeCell ref="O63:O64"/>
    <mergeCell ref="O65:O66"/>
    <mergeCell ref="H49:H51"/>
    <mergeCell ref="N51:N54"/>
    <mergeCell ref="O51:O52"/>
    <mergeCell ref="O53:O54"/>
    <mergeCell ref="E55:E56"/>
    <mergeCell ref="N57:N60"/>
    <mergeCell ref="O57:O58"/>
    <mergeCell ref="O59:O60"/>
    <mergeCell ref="H37:H39"/>
    <mergeCell ref="N39:N42"/>
    <mergeCell ref="O39:O40"/>
    <mergeCell ref="O41:O42"/>
    <mergeCell ref="E43:E44"/>
    <mergeCell ref="N45:N48"/>
    <mergeCell ref="O45:O46"/>
    <mergeCell ref="O47:O48"/>
    <mergeCell ref="H25:H27"/>
    <mergeCell ref="N27:N30"/>
    <mergeCell ref="O27:O28"/>
    <mergeCell ref="O29:O30"/>
    <mergeCell ref="E31:E32"/>
    <mergeCell ref="E19:E20"/>
    <mergeCell ref="N21:N24"/>
    <mergeCell ref="O21:O22"/>
    <mergeCell ref="O23:O24"/>
    <mergeCell ref="D5:U5"/>
    <mergeCell ref="D7:D10"/>
    <mergeCell ref="K7:M8"/>
    <mergeCell ref="N9:N12"/>
    <mergeCell ref="O9:O10"/>
    <mergeCell ref="O11:O12"/>
    <mergeCell ref="H13:H15"/>
    <mergeCell ref="N15:N18"/>
    <mergeCell ref="O15:O16"/>
    <mergeCell ref="O17:O18"/>
  </mergeCells>
  <phoneticPr fontId="1"/>
  <printOptions horizontalCentered="1"/>
  <pageMargins left="0.39370078740157483" right="0.39370078740157483" top="0.78740157480314965" bottom="0.59055118110236227" header="0.51181102362204722" footer="0.31496062992125984"/>
  <pageSetup paperSize="9" scale="45" fitToHeight="0" orientation="portrait" r:id="rId1"/>
  <headerFooter>
    <oddHeader>&amp;R&amp;9自立訓練
（機能訓練）</oddHeader>
    <oddFooter>&amp;C&amp;14&amp;P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autoPageBreaks="0" fitToPage="1"/>
  </sheetPr>
  <dimension ref="A1:X126"/>
  <sheetViews>
    <sheetView view="pageBreakPreview" zoomScaleNormal="100" zoomScaleSheetLayoutView="100" workbookViewId="0"/>
  </sheetViews>
  <sheetFormatPr defaultColWidth="2.375" defaultRowHeight="17.100000000000001" customHeight="1" x14ac:dyDescent="0.15"/>
  <cols>
    <col min="1" max="1" width="4.625" style="2" customWidth="1"/>
    <col min="2" max="2" width="7.625" style="2" customWidth="1"/>
    <col min="3" max="3" width="39.625" style="4" customWidth="1"/>
    <col min="4" max="4" width="8.625" style="2" customWidth="1"/>
    <col min="5" max="5" width="20.625" style="2" customWidth="1"/>
    <col min="6" max="7" width="4.125" style="4" customWidth="1"/>
    <col min="8" max="8" width="22.625" style="2" customWidth="1"/>
    <col min="9" max="9" width="2.625" style="5" customWidth="1"/>
    <col min="10" max="10" width="5.375" style="2" bestFit="1" customWidth="1"/>
    <col min="11" max="11" width="8.625" style="2" customWidth="1"/>
    <col min="12" max="12" width="15.125" style="2" customWidth="1"/>
    <col min="13" max="13" width="2.625" style="2" customWidth="1"/>
    <col min="14" max="14" width="5.375" style="2" customWidth="1"/>
    <col min="15" max="15" width="9.375" style="2" customWidth="1"/>
    <col min="16" max="16" width="15.125" style="2" customWidth="1"/>
    <col min="17" max="17" width="1.625" style="2" customWidth="1"/>
    <col min="18" max="18" width="2.625" style="2" customWidth="1"/>
    <col min="19" max="19" width="5.375" style="2" customWidth="1"/>
    <col min="20" max="20" width="18.125" style="2" customWidth="1"/>
    <col min="21" max="21" width="2.625" style="2" customWidth="1"/>
    <col min="22" max="22" width="7.625" style="2" customWidth="1"/>
    <col min="23" max="23" width="7.125" style="2" customWidth="1"/>
    <col min="24" max="24" width="8.625" style="2" customWidth="1"/>
    <col min="25" max="16384" width="2.375" style="2"/>
  </cols>
  <sheetData>
    <row r="1" spans="1:24" ht="17.100000000000001" customHeight="1" x14ac:dyDescent="0.15">
      <c r="A1" s="1"/>
    </row>
    <row r="2" spans="1:24" ht="17.100000000000001" customHeight="1" x14ac:dyDescent="0.15">
      <c r="A2" s="1"/>
    </row>
    <row r="3" spans="1:24" ht="17.100000000000001" customHeight="1" x14ac:dyDescent="0.15">
      <c r="A3" s="1"/>
    </row>
    <row r="4" spans="1:24" ht="17.100000000000001" customHeight="1" x14ac:dyDescent="0.15">
      <c r="A4" s="1"/>
      <c r="B4" s="353" t="s">
        <v>4078</v>
      </c>
    </row>
    <row r="5" spans="1:24" ht="17.100000000000001" customHeight="1" x14ac:dyDescent="0.15">
      <c r="A5" s="6" t="s">
        <v>1</v>
      </c>
      <c r="B5" s="7"/>
      <c r="C5" s="79" t="s">
        <v>2</v>
      </c>
      <c r="D5" s="1097" t="s">
        <v>3</v>
      </c>
      <c r="E5" s="944"/>
      <c r="F5" s="944"/>
      <c r="G5" s="944"/>
      <c r="H5" s="944"/>
      <c r="I5" s="944"/>
      <c r="J5" s="944"/>
      <c r="K5" s="944"/>
      <c r="L5" s="944"/>
      <c r="M5" s="944"/>
      <c r="N5" s="944"/>
      <c r="O5" s="944"/>
      <c r="P5" s="944"/>
      <c r="Q5" s="944"/>
      <c r="R5" s="944"/>
      <c r="S5" s="944"/>
      <c r="T5" s="944"/>
      <c r="U5" s="944"/>
      <c r="V5" s="944"/>
      <c r="W5" s="9" t="s">
        <v>4</v>
      </c>
      <c r="X5" s="9" t="s">
        <v>5</v>
      </c>
    </row>
    <row r="6" spans="1:24" ht="17.100000000000001" customHeight="1" x14ac:dyDescent="0.15">
      <c r="A6" s="10" t="s">
        <v>6</v>
      </c>
      <c r="B6" s="11" t="s">
        <v>7</v>
      </c>
      <c r="C6" s="80"/>
      <c r="D6" s="13"/>
      <c r="E6" s="14"/>
      <c r="F6" s="14"/>
      <c r="G6" s="14"/>
      <c r="H6" s="14"/>
      <c r="I6" s="15"/>
      <c r="J6" s="14"/>
      <c r="K6" s="14"/>
      <c r="L6" s="14"/>
      <c r="M6" s="14"/>
      <c r="N6" s="14"/>
      <c r="O6" s="14"/>
      <c r="P6" s="14"/>
      <c r="Q6" s="14"/>
      <c r="R6" s="14"/>
      <c r="S6" s="14"/>
      <c r="T6" s="14"/>
      <c r="U6" s="14"/>
      <c r="V6" s="14"/>
      <c r="W6" s="16" t="s">
        <v>8</v>
      </c>
      <c r="X6" s="16" t="s">
        <v>9</v>
      </c>
    </row>
    <row r="7" spans="1:24" ht="17.100000000000001" customHeight="1" x14ac:dyDescent="0.15">
      <c r="A7" s="17">
        <v>41</v>
      </c>
      <c r="B7" s="18">
        <v>9151</v>
      </c>
      <c r="C7" s="19" t="s">
        <v>4079</v>
      </c>
      <c r="D7" s="1172" t="s">
        <v>3825</v>
      </c>
      <c r="E7" s="1126" t="s">
        <v>3826</v>
      </c>
      <c r="H7" s="47"/>
      <c r="I7" s="48"/>
      <c r="J7" s="49"/>
      <c r="K7" s="1224" t="s">
        <v>4080</v>
      </c>
      <c r="L7" s="1226" t="s">
        <v>16</v>
      </c>
      <c r="M7" s="65" t="s">
        <v>17</v>
      </c>
      <c r="N7" s="157">
        <v>0.7</v>
      </c>
      <c r="O7" s="47"/>
      <c r="P7" s="4"/>
      <c r="Q7" s="4"/>
      <c r="R7" s="4"/>
      <c r="S7" s="4"/>
      <c r="T7" s="47"/>
      <c r="U7" s="23"/>
      <c r="V7" s="314"/>
      <c r="W7" s="97">
        <f>ROUND(F8*N7,0)</f>
        <v>571</v>
      </c>
      <c r="X7" s="31" t="s">
        <v>209</v>
      </c>
    </row>
    <row r="8" spans="1:24" ht="17.100000000000001" customHeight="1" x14ac:dyDescent="0.15">
      <c r="A8" s="32">
        <v>41</v>
      </c>
      <c r="B8" s="33">
        <v>9152</v>
      </c>
      <c r="C8" s="34" t="s">
        <v>4081</v>
      </c>
      <c r="D8" s="1209"/>
      <c r="E8" s="1126"/>
      <c r="F8" s="310">
        <f>'12自立訓練(機能・基本)'!F8</f>
        <v>815</v>
      </c>
      <c r="G8" s="4" t="s">
        <v>21</v>
      </c>
      <c r="H8" s="20"/>
      <c r="I8" s="2"/>
      <c r="J8" s="22"/>
      <c r="K8" s="1225"/>
      <c r="L8" s="1227"/>
      <c r="M8" s="187"/>
      <c r="N8" s="208"/>
      <c r="O8" s="20"/>
      <c r="P8" s="4"/>
      <c r="Q8" s="4"/>
      <c r="R8" s="4"/>
      <c r="S8" s="4"/>
      <c r="T8" s="76" t="s">
        <v>3828</v>
      </c>
      <c r="U8" s="65" t="s">
        <v>17</v>
      </c>
      <c r="V8" s="165">
        <f>'12自立訓練(機能・基本)'!$R$8</f>
        <v>0.95</v>
      </c>
      <c r="W8" s="101">
        <f>ROUND(ROUND(F8*N7,0)*V8,0)</f>
        <v>542</v>
      </c>
      <c r="X8" s="31"/>
    </row>
    <row r="9" spans="1:24" ht="17.100000000000001" customHeight="1" x14ac:dyDescent="0.15">
      <c r="A9" s="32">
        <v>41</v>
      </c>
      <c r="B9" s="33">
        <v>9153</v>
      </c>
      <c r="C9" s="34" t="s">
        <v>4082</v>
      </c>
      <c r="D9" s="1209"/>
      <c r="E9" s="20"/>
      <c r="F9" s="2"/>
      <c r="G9" s="2"/>
      <c r="H9" s="20"/>
      <c r="I9" s="39"/>
      <c r="J9" s="21"/>
      <c r="K9" s="1225"/>
      <c r="L9" s="20"/>
      <c r="N9" s="22"/>
      <c r="O9" s="1172" t="s">
        <v>3830</v>
      </c>
      <c r="P9" s="1198" t="s">
        <v>16</v>
      </c>
      <c r="Q9" s="40"/>
      <c r="R9" s="65" t="s">
        <v>17</v>
      </c>
      <c r="S9" s="312">
        <f>'12自立訓練(機能・基本)'!$O$9</f>
        <v>0.7</v>
      </c>
      <c r="T9" s="47"/>
      <c r="U9" s="65"/>
      <c r="V9" s="165"/>
      <c r="W9" s="101">
        <f>ROUND(ROUND(F8*N7,0)*S9,0)</f>
        <v>400</v>
      </c>
      <c r="X9" s="31"/>
    </row>
    <row r="10" spans="1:24" ht="17.100000000000001" customHeight="1" x14ac:dyDescent="0.15">
      <c r="A10" s="32">
        <v>41</v>
      </c>
      <c r="B10" s="33">
        <v>9154</v>
      </c>
      <c r="C10" s="34" t="s">
        <v>4083</v>
      </c>
      <c r="D10" s="1209"/>
      <c r="E10" s="20"/>
      <c r="F10" s="2"/>
      <c r="G10" s="2"/>
      <c r="H10" s="20"/>
      <c r="I10" s="39"/>
      <c r="J10" s="21"/>
      <c r="K10" s="1225"/>
      <c r="L10" s="20"/>
      <c r="M10" s="4"/>
      <c r="N10" s="21"/>
      <c r="O10" s="1209"/>
      <c r="P10" s="1126"/>
      <c r="Q10" s="4"/>
      <c r="R10" s="23"/>
      <c r="S10" s="354"/>
      <c r="T10" s="76" t="s">
        <v>3828</v>
      </c>
      <c r="U10" s="65" t="s">
        <v>17</v>
      </c>
      <c r="V10" s="165">
        <f>$V$8</f>
        <v>0.95</v>
      </c>
      <c r="W10" s="35">
        <f>ROUND(ROUND(ROUND(F8*N7,0)*S9,0)*V10,0)</f>
        <v>380</v>
      </c>
      <c r="X10" s="31"/>
    </row>
    <row r="11" spans="1:24" ht="17.100000000000001" customHeight="1" x14ac:dyDescent="0.15">
      <c r="A11" s="32">
        <v>41</v>
      </c>
      <c r="B11" s="33">
        <v>9505</v>
      </c>
      <c r="C11" s="34" t="s">
        <v>4084</v>
      </c>
      <c r="D11" s="225"/>
      <c r="E11" s="20"/>
      <c r="F11" s="2"/>
      <c r="G11" s="2"/>
      <c r="H11" s="20"/>
      <c r="I11" s="39"/>
      <c r="J11" s="21"/>
      <c r="K11" s="1225"/>
      <c r="L11" s="20"/>
      <c r="M11" s="4"/>
      <c r="N11" s="21"/>
      <c r="O11" s="1206"/>
      <c r="P11" s="1198" t="s">
        <v>3833</v>
      </c>
      <c r="Q11" s="40"/>
      <c r="R11" s="65" t="s">
        <v>17</v>
      </c>
      <c r="S11" s="312">
        <f>'12自立訓練(機能・基本)'!$O$11</f>
        <v>0.5</v>
      </c>
      <c r="T11" s="47"/>
      <c r="U11" s="65"/>
      <c r="V11" s="165"/>
      <c r="W11" s="101">
        <f>ROUND(ROUND(F8*N7,0)*S11,0)</f>
        <v>286</v>
      </c>
      <c r="X11" s="31"/>
    </row>
    <row r="12" spans="1:24" ht="17.100000000000001" customHeight="1" x14ac:dyDescent="0.15">
      <c r="A12" s="32">
        <v>41</v>
      </c>
      <c r="B12" s="33">
        <v>9507</v>
      </c>
      <c r="C12" s="34" t="s">
        <v>4085</v>
      </c>
      <c r="D12" s="225"/>
      <c r="E12" s="20"/>
      <c r="F12" s="2"/>
      <c r="G12" s="2"/>
      <c r="H12" s="20"/>
      <c r="I12" s="39"/>
      <c r="J12" s="21"/>
      <c r="K12" s="1225"/>
      <c r="L12" s="20"/>
      <c r="M12" s="4"/>
      <c r="N12" s="21"/>
      <c r="O12" s="1207"/>
      <c r="P12" s="1126"/>
      <c r="Q12" s="4"/>
      <c r="R12" s="23"/>
      <c r="S12" s="354"/>
      <c r="T12" s="76" t="s">
        <v>3828</v>
      </c>
      <c r="U12" s="65" t="s">
        <v>17</v>
      </c>
      <c r="V12" s="165">
        <f>$V$8</f>
        <v>0.95</v>
      </c>
      <c r="W12" s="35">
        <f>ROUND(ROUND(ROUND(F8*N7,0)*S11,0)*V12,0)</f>
        <v>272</v>
      </c>
      <c r="X12" s="31"/>
    </row>
    <row r="13" spans="1:24" ht="17.100000000000001" customHeight="1" x14ac:dyDescent="0.15">
      <c r="A13" s="32">
        <v>41</v>
      </c>
      <c r="B13" s="33">
        <v>9509</v>
      </c>
      <c r="C13" s="34" t="s">
        <v>4086</v>
      </c>
      <c r="D13" s="225"/>
      <c r="E13" s="20"/>
      <c r="H13" s="20"/>
      <c r="I13" s="2"/>
      <c r="J13" s="22"/>
      <c r="K13" s="1225"/>
      <c r="L13" s="1226" t="s">
        <v>3833</v>
      </c>
      <c r="M13" s="65" t="s">
        <v>17</v>
      </c>
      <c r="N13" s="312">
        <v>0.5</v>
      </c>
      <c r="O13" s="47"/>
      <c r="P13" s="40"/>
      <c r="Q13" s="40"/>
      <c r="R13" s="40"/>
      <c r="S13" s="41"/>
      <c r="T13" s="47"/>
      <c r="U13" s="65"/>
      <c r="V13" s="157"/>
      <c r="W13" s="101">
        <f>ROUND(F8*N13,0)</f>
        <v>408</v>
      </c>
      <c r="X13" s="31"/>
    </row>
    <row r="14" spans="1:24" ht="17.100000000000001" customHeight="1" x14ac:dyDescent="0.15">
      <c r="A14" s="32">
        <v>41</v>
      </c>
      <c r="B14" s="33">
        <v>9511</v>
      </c>
      <c r="C14" s="34" t="s">
        <v>4087</v>
      </c>
      <c r="D14" s="225"/>
      <c r="E14" s="20"/>
      <c r="F14" s="39"/>
      <c r="H14" s="20"/>
      <c r="I14" s="2"/>
      <c r="J14" s="22"/>
      <c r="K14" s="1225"/>
      <c r="L14" s="1227"/>
      <c r="M14" s="187"/>
      <c r="N14" s="208"/>
      <c r="O14" s="20"/>
      <c r="P14" s="4"/>
      <c r="Q14" s="4"/>
      <c r="R14" s="4"/>
      <c r="S14" s="21"/>
      <c r="T14" s="76" t="s">
        <v>3828</v>
      </c>
      <c r="U14" s="65" t="s">
        <v>17</v>
      </c>
      <c r="V14" s="165">
        <f>$V$8</f>
        <v>0.95</v>
      </c>
      <c r="W14" s="101">
        <f>ROUND(ROUND(F8*N13,0)*V14,0)</f>
        <v>388</v>
      </c>
      <c r="X14" s="31"/>
    </row>
    <row r="15" spans="1:24" ht="17.100000000000001" customHeight="1" x14ac:dyDescent="0.15">
      <c r="A15" s="32">
        <v>41</v>
      </c>
      <c r="B15" s="33">
        <v>9513</v>
      </c>
      <c r="C15" s="34" t="s">
        <v>4088</v>
      </c>
      <c r="D15" s="225"/>
      <c r="E15" s="20"/>
      <c r="F15" s="39"/>
      <c r="G15" s="2"/>
      <c r="H15" s="20"/>
      <c r="I15" s="39"/>
      <c r="J15" s="21"/>
      <c r="K15" s="1225"/>
      <c r="L15" s="20"/>
      <c r="M15" s="4"/>
      <c r="N15" s="21"/>
      <c r="O15" s="1172" t="s">
        <v>3830</v>
      </c>
      <c r="P15" s="1198" t="s">
        <v>16</v>
      </c>
      <c r="Q15" s="40"/>
      <c r="R15" s="65" t="s">
        <v>17</v>
      </c>
      <c r="S15" s="312">
        <f>$S$9</f>
        <v>0.7</v>
      </c>
      <c r="T15" s="47"/>
      <c r="U15" s="65"/>
      <c r="V15" s="165"/>
      <c r="W15" s="101">
        <f>ROUND(ROUND(F8*N13,0)*S15,0)</f>
        <v>286</v>
      </c>
      <c r="X15" s="31"/>
    </row>
    <row r="16" spans="1:24" ht="17.100000000000001" customHeight="1" x14ac:dyDescent="0.15">
      <c r="A16" s="32">
        <v>41</v>
      </c>
      <c r="B16" s="33">
        <v>9515</v>
      </c>
      <c r="C16" s="34" t="s">
        <v>4089</v>
      </c>
      <c r="D16" s="225"/>
      <c r="E16" s="20"/>
      <c r="F16" s="39"/>
      <c r="G16" s="2"/>
      <c r="H16" s="20"/>
      <c r="I16" s="39"/>
      <c r="J16" s="21"/>
      <c r="K16" s="1225"/>
      <c r="L16" s="20"/>
      <c r="M16" s="4"/>
      <c r="N16" s="21"/>
      <c r="O16" s="1205"/>
      <c r="P16" s="1126"/>
      <c r="Q16" s="4"/>
      <c r="R16" s="23"/>
      <c r="S16" s="354"/>
      <c r="T16" s="76" t="s">
        <v>3828</v>
      </c>
      <c r="U16" s="65" t="s">
        <v>17</v>
      </c>
      <c r="V16" s="165">
        <f>$V$8</f>
        <v>0.95</v>
      </c>
      <c r="W16" s="35">
        <f>ROUND(ROUND(ROUND(F8*N13,0)*S15,0)*V16,0)</f>
        <v>272</v>
      </c>
      <c r="X16" s="31"/>
    </row>
    <row r="17" spans="1:24" ht="17.100000000000001" customHeight="1" x14ac:dyDescent="0.15">
      <c r="A17" s="32">
        <v>41</v>
      </c>
      <c r="B17" s="33">
        <v>9517</v>
      </c>
      <c r="C17" s="34" t="s">
        <v>4090</v>
      </c>
      <c r="D17" s="225"/>
      <c r="E17" s="20"/>
      <c r="F17" s="39"/>
      <c r="G17" s="2"/>
      <c r="H17" s="20"/>
      <c r="I17" s="39"/>
      <c r="J17" s="21"/>
      <c r="K17" s="1225"/>
      <c r="L17" s="20"/>
      <c r="M17" s="4"/>
      <c r="N17" s="21"/>
      <c r="O17" s="1206"/>
      <c r="P17" s="1198" t="s">
        <v>3833</v>
      </c>
      <c r="Q17" s="40"/>
      <c r="R17" s="65" t="s">
        <v>17</v>
      </c>
      <c r="S17" s="312">
        <f>$S$11</f>
        <v>0.5</v>
      </c>
      <c r="T17" s="47"/>
      <c r="U17" s="65"/>
      <c r="V17" s="165"/>
      <c r="W17" s="101">
        <f>ROUND(ROUND(F8*N13,0)*S17,0)</f>
        <v>204</v>
      </c>
      <c r="X17" s="31"/>
    </row>
    <row r="18" spans="1:24" ht="17.100000000000001" customHeight="1" x14ac:dyDescent="0.15">
      <c r="A18" s="32">
        <v>41</v>
      </c>
      <c r="B18" s="33">
        <v>9519</v>
      </c>
      <c r="C18" s="34" t="s">
        <v>4091</v>
      </c>
      <c r="D18" s="225"/>
      <c r="E18" s="20"/>
      <c r="F18" s="39"/>
      <c r="G18" s="2"/>
      <c r="H18" s="24"/>
      <c r="I18" s="15"/>
      <c r="J18" s="38"/>
      <c r="K18" s="1225"/>
      <c r="L18" s="20"/>
      <c r="M18" s="4"/>
      <c r="N18" s="21"/>
      <c r="O18" s="1207"/>
      <c r="P18" s="1126"/>
      <c r="Q18" s="4"/>
      <c r="R18" s="23"/>
      <c r="S18" s="354"/>
      <c r="T18" s="76" t="s">
        <v>3828</v>
      </c>
      <c r="U18" s="65" t="s">
        <v>17</v>
      </c>
      <c r="V18" s="165">
        <f>$V$8</f>
        <v>0.95</v>
      </c>
      <c r="W18" s="35">
        <f>ROUND(ROUND(ROUND(F8*N13,0)*S17,0)*V18,0)</f>
        <v>194</v>
      </c>
      <c r="X18" s="31"/>
    </row>
    <row r="19" spans="1:24" ht="17.100000000000001" customHeight="1" x14ac:dyDescent="0.15">
      <c r="A19" s="17">
        <v>41</v>
      </c>
      <c r="B19" s="33">
        <v>9155</v>
      </c>
      <c r="C19" s="34" t="s">
        <v>4092</v>
      </c>
      <c r="D19" s="225"/>
      <c r="E19" s="20"/>
      <c r="F19" s="39"/>
      <c r="H19" s="1085" t="s">
        <v>3836</v>
      </c>
      <c r="I19" s="48"/>
      <c r="J19" s="49"/>
      <c r="K19" s="355"/>
      <c r="L19" s="1226" t="s">
        <v>16</v>
      </c>
      <c r="M19" s="65" t="s">
        <v>17</v>
      </c>
      <c r="N19" s="157">
        <f>$N$7</f>
        <v>0.7</v>
      </c>
      <c r="O19" s="47"/>
      <c r="P19" s="40"/>
      <c r="Q19" s="40"/>
      <c r="R19" s="40"/>
      <c r="S19" s="41"/>
      <c r="T19" s="47"/>
      <c r="U19" s="65"/>
      <c r="V19" s="157"/>
      <c r="W19" s="101">
        <f>ROUND(ROUND(F8*J20,0)*N19,0)</f>
        <v>550</v>
      </c>
      <c r="X19" s="31"/>
    </row>
    <row r="20" spans="1:24" ht="17.100000000000001" customHeight="1" x14ac:dyDescent="0.15">
      <c r="A20" s="32">
        <v>41</v>
      </c>
      <c r="B20" s="33">
        <v>9156</v>
      </c>
      <c r="C20" s="34" t="s">
        <v>4093</v>
      </c>
      <c r="D20" s="225"/>
      <c r="E20" s="20"/>
      <c r="H20" s="1088"/>
      <c r="I20" s="23" t="s">
        <v>17</v>
      </c>
      <c r="J20" s="314">
        <f>'12自立訓練(機能・基本)'!$J$14</f>
        <v>0.96499999999999997</v>
      </c>
      <c r="K20" s="355"/>
      <c r="L20" s="1227"/>
      <c r="M20" s="187"/>
      <c r="N20" s="208"/>
      <c r="O20" s="20"/>
      <c r="P20" s="4"/>
      <c r="Q20" s="4"/>
      <c r="R20" s="4"/>
      <c r="S20" s="21"/>
      <c r="T20" s="76" t="s">
        <v>3828</v>
      </c>
      <c r="U20" s="65" t="s">
        <v>17</v>
      </c>
      <c r="V20" s="165">
        <f>$V$8</f>
        <v>0.95</v>
      </c>
      <c r="W20" s="101">
        <f>ROUND(ROUND(ROUND(F8*J20,0)*N19,0)*V20,0)</f>
        <v>523</v>
      </c>
      <c r="X20" s="31"/>
    </row>
    <row r="21" spans="1:24" ht="15.75" customHeight="1" x14ac:dyDescent="0.15">
      <c r="A21" s="32">
        <v>41</v>
      </c>
      <c r="B21" s="33">
        <v>9157</v>
      </c>
      <c r="C21" s="34" t="s">
        <v>4094</v>
      </c>
      <c r="D21" s="225"/>
      <c r="E21" s="20"/>
      <c r="F21" s="2"/>
      <c r="G21" s="2"/>
      <c r="H21" s="1088"/>
      <c r="I21" s="39"/>
      <c r="J21" s="21"/>
      <c r="K21" s="337"/>
      <c r="L21" s="20"/>
      <c r="N21" s="22"/>
      <c r="O21" s="1172" t="s">
        <v>3830</v>
      </c>
      <c r="P21" s="1198" t="s">
        <v>16</v>
      </c>
      <c r="Q21" s="40"/>
      <c r="R21" s="65" t="s">
        <v>17</v>
      </c>
      <c r="S21" s="312">
        <f>$S$9</f>
        <v>0.7</v>
      </c>
      <c r="T21" s="47"/>
      <c r="U21" s="65"/>
      <c r="V21" s="165"/>
      <c r="W21" s="101">
        <f>ROUND(ROUND(ROUND(F8*J20,0)*N19,0)*S21,0)</f>
        <v>385</v>
      </c>
      <c r="X21" s="31"/>
    </row>
    <row r="22" spans="1:24" ht="17.100000000000001" customHeight="1" x14ac:dyDescent="0.15">
      <c r="A22" s="32">
        <v>41</v>
      </c>
      <c r="B22" s="33">
        <v>9158</v>
      </c>
      <c r="C22" s="34" t="s">
        <v>4095</v>
      </c>
      <c r="D22" s="225"/>
      <c r="E22" s="20"/>
      <c r="F22" s="2"/>
      <c r="G22" s="2"/>
      <c r="H22" s="1068"/>
      <c r="I22" s="39"/>
      <c r="J22" s="21"/>
      <c r="K22" s="337"/>
      <c r="L22" s="20"/>
      <c r="M22" s="4"/>
      <c r="N22" s="21"/>
      <c r="O22" s="1205"/>
      <c r="P22" s="1126"/>
      <c r="Q22" s="4"/>
      <c r="R22" s="23"/>
      <c r="S22" s="354"/>
      <c r="T22" s="76" t="s">
        <v>3828</v>
      </c>
      <c r="U22" s="65" t="s">
        <v>17</v>
      </c>
      <c r="V22" s="165">
        <f>$V$8</f>
        <v>0.95</v>
      </c>
      <c r="W22" s="35">
        <f>ROUND(ROUND(ROUND(ROUND(F8*J20,0)*N19,0)*S21,0)*V22,0)</f>
        <v>366</v>
      </c>
      <c r="X22" s="31"/>
    </row>
    <row r="23" spans="1:24" ht="17.100000000000001" customHeight="1" x14ac:dyDescent="0.15">
      <c r="A23" s="32">
        <v>41</v>
      </c>
      <c r="B23" s="33">
        <v>9525</v>
      </c>
      <c r="C23" s="34" t="s">
        <v>4096</v>
      </c>
      <c r="D23" s="225"/>
      <c r="E23" s="20"/>
      <c r="F23" s="2"/>
      <c r="G23" s="2"/>
      <c r="H23" s="20"/>
      <c r="I23" s="39"/>
      <c r="J23" s="21"/>
      <c r="K23" s="337"/>
      <c r="L23" s="20"/>
      <c r="M23" s="4"/>
      <c r="N23" s="21"/>
      <c r="O23" s="1206"/>
      <c r="P23" s="1198" t="s">
        <v>3833</v>
      </c>
      <c r="Q23" s="40"/>
      <c r="R23" s="65" t="s">
        <v>17</v>
      </c>
      <c r="S23" s="312">
        <f>$S$11</f>
        <v>0.5</v>
      </c>
      <c r="T23" s="47"/>
      <c r="U23" s="65"/>
      <c r="V23" s="165"/>
      <c r="W23" s="101">
        <f>ROUND(ROUND(ROUND(F8*J20,0)*N19,0)*S23,0)</f>
        <v>275</v>
      </c>
      <c r="X23" s="31"/>
    </row>
    <row r="24" spans="1:24" ht="17.100000000000001" customHeight="1" x14ac:dyDescent="0.15">
      <c r="A24" s="32">
        <v>41</v>
      </c>
      <c r="B24" s="33">
        <v>9527</v>
      </c>
      <c r="C24" s="34" t="s">
        <v>4097</v>
      </c>
      <c r="D24" s="225"/>
      <c r="E24" s="20"/>
      <c r="F24" s="2"/>
      <c r="G24" s="2"/>
      <c r="H24" s="20"/>
      <c r="I24" s="39"/>
      <c r="J24" s="21"/>
      <c r="K24" s="337"/>
      <c r="L24" s="20"/>
      <c r="M24" s="4"/>
      <c r="N24" s="21"/>
      <c r="O24" s="1207"/>
      <c r="P24" s="1126"/>
      <c r="Q24" s="4"/>
      <c r="R24" s="23"/>
      <c r="S24" s="354"/>
      <c r="T24" s="76" t="s">
        <v>3828</v>
      </c>
      <c r="U24" s="65" t="s">
        <v>17</v>
      </c>
      <c r="V24" s="165">
        <f>$V$8</f>
        <v>0.95</v>
      </c>
      <c r="W24" s="35">
        <f>ROUND(ROUND(ROUND(ROUND(F8*J20,0)*N19,0)*S23,0)*V24,0)</f>
        <v>261</v>
      </c>
      <c r="X24" s="31"/>
    </row>
    <row r="25" spans="1:24" ht="17.100000000000001" customHeight="1" x14ac:dyDescent="0.15">
      <c r="A25" s="17">
        <v>41</v>
      </c>
      <c r="B25" s="33">
        <v>9529</v>
      </c>
      <c r="C25" s="34" t="s">
        <v>4098</v>
      </c>
      <c r="D25" s="225"/>
      <c r="E25" s="20"/>
      <c r="F25" s="39"/>
      <c r="G25" s="21"/>
      <c r="H25" s="356"/>
      <c r="I25" s="2"/>
      <c r="J25" s="22"/>
      <c r="K25" s="337"/>
      <c r="L25" s="1226" t="s">
        <v>3833</v>
      </c>
      <c r="M25" s="65" t="s">
        <v>17</v>
      </c>
      <c r="N25" s="312">
        <f>$N$13</f>
        <v>0.5</v>
      </c>
      <c r="O25" s="47"/>
      <c r="P25" s="40"/>
      <c r="Q25" s="40"/>
      <c r="R25" s="40"/>
      <c r="S25" s="41"/>
      <c r="T25" s="47"/>
      <c r="U25" s="65"/>
      <c r="V25" s="157"/>
      <c r="W25" s="101">
        <f>ROUND(ROUND(F8*J20,0)*N25,0)</f>
        <v>393</v>
      </c>
      <c r="X25" s="31"/>
    </row>
    <row r="26" spans="1:24" ht="17.100000000000001" customHeight="1" x14ac:dyDescent="0.15">
      <c r="A26" s="32">
        <v>41</v>
      </c>
      <c r="B26" s="33">
        <v>9531</v>
      </c>
      <c r="C26" s="34" t="s">
        <v>4099</v>
      </c>
      <c r="D26" s="225"/>
      <c r="E26" s="20"/>
      <c r="H26" s="20"/>
      <c r="I26" s="2"/>
      <c r="J26" s="22"/>
      <c r="K26" s="355"/>
      <c r="L26" s="1227"/>
      <c r="M26" s="187"/>
      <c r="N26" s="208"/>
      <c r="O26" s="20"/>
      <c r="P26" s="4"/>
      <c r="Q26" s="4"/>
      <c r="R26" s="4"/>
      <c r="S26" s="21"/>
      <c r="T26" s="76" t="s">
        <v>3828</v>
      </c>
      <c r="U26" s="65" t="s">
        <v>17</v>
      </c>
      <c r="V26" s="165">
        <f>$V$8</f>
        <v>0.95</v>
      </c>
      <c r="W26" s="101">
        <f>ROUND(ROUND(ROUND(F8*J20,0)*N25,0)*V26,0)</f>
        <v>373</v>
      </c>
      <c r="X26" s="31"/>
    </row>
    <row r="27" spans="1:24" ht="17.100000000000001" customHeight="1" x14ac:dyDescent="0.15">
      <c r="A27" s="32">
        <v>41</v>
      </c>
      <c r="B27" s="33">
        <v>9533</v>
      </c>
      <c r="C27" s="34" t="s">
        <v>4100</v>
      </c>
      <c r="D27" s="225"/>
      <c r="E27" s="20"/>
      <c r="F27" s="2"/>
      <c r="G27" s="2"/>
      <c r="H27" s="20"/>
      <c r="I27" s="39"/>
      <c r="J27" s="21"/>
      <c r="K27" s="337"/>
      <c r="L27" s="20"/>
      <c r="M27" s="4"/>
      <c r="N27" s="21"/>
      <c r="O27" s="1172" t="s">
        <v>3830</v>
      </c>
      <c r="P27" s="1198" t="s">
        <v>16</v>
      </c>
      <c r="Q27" s="40"/>
      <c r="R27" s="65" t="s">
        <v>17</v>
      </c>
      <c r="S27" s="312">
        <f>$S$9</f>
        <v>0.7</v>
      </c>
      <c r="T27" s="47"/>
      <c r="U27" s="65"/>
      <c r="V27" s="165"/>
      <c r="W27" s="101">
        <f>ROUND(ROUND(ROUND(F8*J20,0)*N25,0)*S27,0)</f>
        <v>275</v>
      </c>
      <c r="X27" s="31"/>
    </row>
    <row r="28" spans="1:24" ht="17.100000000000001" customHeight="1" x14ac:dyDescent="0.15">
      <c r="A28" s="32">
        <v>41</v>
      </c>
      <c r="B28" s="33">
        <v>9535</v>
      </c>
      <c r="C28" s="34" t="s">
        <v>4101</v>
      </c>
      <c r="D28" s="225"/>
      <c r="E28" s="20"/>
      <c r="F28" s="2"/>
      <c r="G28" s="2"/>
      <c r="H28" s="20"/>
      <c r="I28" s="39"/>
      <c r="J28" s="21"/>
      <c r="K28" s="337"/>
      <c r="L28" s="20"/>
      <c r="M28" s="4"/>
      <c r="N28" s="21"/>
      <c r="O28" s="1205"/>
      <c r="P28" s="1126"/>
      <c r="Q28" s="4"/>
      <c r="R28" s="23"/>
      <c r="S28" s="354"/>
      <c r="T28" s="76" t="s">
        <v>3828</v>
      </c>
      <c r="U28" s="65" t="s">
        <v>17</v>
      </c>
      <c r="V28" s="165">
        <f>$V$8</f>
        <v>0.95</v>
      </c>
      <c r="W28" s="35">
        <f>ROUND(ROUND(ROUND(ROUND(F8*J20,0)*N25,0)*S27,0)*V28,0)</f>
        <v>261</v>
      </c>
      <c r="X28" s="31"/>
    </row>
    <row r="29" spans="1:24" ht="17.100000000000001" customHeight="1" x14ac:dyDescent="0.15">
      <c r="A29" s="32">
        <v>41</v>
      </c>
      <c r="B29" s="33">
        <v>9537</v>
      </c>
      <c r="C29" s="34" t="s">
        <v>4102</v>
      </c>
      <c r="D29" s="225"/>
      <c r="E29" s="20"/>
      <c r="F29" s="2"/>
      <c r="G29" s="2"/>
      <c r="H29" s="20"/>
      <c r="I29" s="39"/>
      <c r="J29" s="21"/>
      <c r="K29" s="337"/>
      <c r="L29" s="20"/>
      <c r="M29" s="4"/>
      <c r="N29" s="21"/>
      <c r="O29" s="1206"/>
      <c r="P29" s="1198" t="s">
        <v>3833</v>
      </c>
      <c r="Q29" s="40"/>
      <c r="R29" s="65" t="s">
        <v>17</v>
      </c>
      <c r="S29" s="312">
        <f>$S$11</f>
        <v>0.5</v>
      </c>
      <c r="T29" s="47"/>
      <c r="U29" s="65"/>
      <c r="V29" s="165"/>
      <c r="W29" s="101">
        <f>ROUND(ROUND(ROUND(F8*J20,0)*N25,0)*S29,0)</f>
        <v>197</v>
      </c>
      <c r="X29" s="31"/>
    </row>
    <row r="30" spans="1:24" ht="17.100000000000001" customHeight="1" x14ac:dyDescent="0.15">
      <c r="A30" s="32">
        <v>41</v>
      </c>
      <c r="B30" s="33">
        <v>9539</v>
      </c>
      <c r="C30" s="34" t="s">
        <v>4103</v>
      </c>
      <c r="D30" s="225"/>
      <c r="E30" s="20"/>
      <c r="F30" s="2"/>
      <c r="G30" s="2"/>
      <c r="H30" s="24"/>
      <c r="I30" s="15"/>
      <c r="J30" s="38"/>
      <c r="K30" s="337"/>
      <c r="L30" s="20"/>
      <c r="M30" s="4"/>
      <c r="N30" s="21"/>
      <c r="O30" s="1207"/>
      <c r="P30" s="1126"/>
      <c r="Q30" s="4"/>
      <c r="R30" s="23"/>
      <c r="S30" s="354"/>
      <c r="T30" s="76" t="s">
        <v>3828</v>
      </c>
      <c r="U30" s="65" t="s">
        <v>17</v>
      </c>
      <c r="V30" s="165">
        <f>$V$8</f>
        <v>0.95</v>
      </c>
      <c r="W30" s="35">
        <f>ROUND(ROUND(ROUND(ROUND(F8*J20,0)*N25,0)*S29,0)*V30,0)</f>
        <v>187</v>
      </c>
      <c r="X30" s="31"/>
    </row>
    <row r="31" spans="1:24" ht="17.100000000000001" customHeight="1" x14ac:dyDescent="0.15">
      <c r="A31" s="32">
        <v>41</v>
      </c>
      <c r="B31" s="33">
        <v>9111</v>
      </c>
      <c r="C31" s="34" t="s">
        <v>4104</v>
      </c>
      <c r="D31" s="315"/>
      <c r="E31" s="1198" t="s">
        <v>4028</v>
      </c>
      <c r="F31" s="40"/>
      <c r="G31" s="40"/>
      <c r="H31" s="47"/>
      <c r="I31" s="48"/>
      <c r="J31" s="49"/>
      <c r="K31" s="355"/>
      <c r="L31" s="1226" t="s">
        <v>16</v>
      </c>
      <c r="M31" s="65" t="s">
        <v>17</v>
      </c>
      <c r="N31" s="157">
        <f>$N$7</f>
        <v>0.7</v>
      </c>
      <c r="O31" s="47"/>
      <c r="P31" s="40"/>
      <c r="Q31" s="40"/>
      <c r="R31" s="40"/>
      <c r="S31" s="41"/>
      <c r="T31" s="47"/>
      <c r="U31" s="65"/>
      <c r="V31" s="157"/>
      <c r="W31" s="101">
        <f>ROUND(F32*N31,0)</f>
        <v>510</v>
      </c>
      <c r="X31" s="31"/>
    </row>
    <row r="32" spans="1:24" ht="17.100000000000001" customHeight="1" x14ac:dyDescent="0.15">
      <c r="A32" s="32">
        <v>41</v>
      </c>
      <c r="B32" s="33">
        <v>9112</v>
      </c>
      <c r="C32" s="34" t="s">
        <v>4105</v>
      </c>
      <c r="D32" s="315"/>
      <c r="E32" s="1126"/>
      <c r="F32" s="310">
        <f>'12自立訓練(機能・基本)'!F20</f>
        <v>728</v>
      </c>
      <c r="G32" s="4" t="s">
        <v>21</v>
      </c>
      <c r="H32" s="20"/>
      <c r="I32" s="2"/>
      <c r="J32" s="22"/>
      <c r="K32" s="355"/>
      <c r="L32" s="1227"/>
      <c r="M32" s="187"/>
      <c r="N32" s="208"/>
      <c r="O32" s="20"/>
      <c r="P32" s="4"/>
      <c r="Q32" s="4"/>
      <c r="R32" s="4"/>
      <c r="S32" s="21"/>
      <c r="T32" s="76" t="s">
        <v>3828</v>
      </c>
      <c r="U32" s="65" t="s">
        <v>17</v>
      </c>
      <c r="V32" s="165">
        <f>$V$8</f>
        <v>0.95</v>
      </c>
      <c r="W32" s="101">
        <f>ROUND(ROUND(F32*N31,0)*V32,0)</f>
        <v>485</v>
      </c>
      <c r="X32" s="31"/>
    </row>
    <row r="33" spans="1:24" ht="17.100000000000001" customHeight="1" x14ac:dyDescent="0.15">
      <c r="A33" s="32">
        <v>41</v>
      </c>
      <c r="B33" s="33">
        <v>9113</v>
      </c>
      <c r="C33" s="34" t="s">
        <v>4106</v>
      </c>
      <c r="D33" s="315"/>
      <c r="E33" s="20"/>
      <c r="F33" s="2"/>
      <c r="G33" s="2"/>
      <c r="H33" s="20"/>
      <c r="I33" s="39"/>
      <c r="J33" s="21"/>
      <c r="K33" s="337"/>
      <c r="L33" s="20"/>
      <c r="M33" s="4"/>
      <c r="N33" s="21"/>
      <c r="O33" s="1172" t="s">
        <v>3830</v>
      </c>
      <c r="P33" s="1198" t="s">
        <v>16</v>
      </c>
      <c r="Q33" s="40"/>
      <c r="R33" s="65" t="s">
        <v>17</v>
      </c>
      <c r="S33" s="312">
        <f>$S$9</f>
        <v>0.7</v>
      </c>
      <c r="T33" s="47"/>
      <c r="U33" s="65"/>
      <c r="V33" s="165"/>
      <c r="W33" s="101">
        <f>ROUND(ROUND(F32*N31,0)*S33,0)</f>
        <v>357</v>
      </c>
      <c r="X33" s="31"/>
    </row>
    <row r="34" spans="1:24" ht="17.100000000000001" customHeight="1" x14ac:dyDescent="0.15">
      <c r="A34" s="32">
        <v>41</v>
      </c>
      <c r="B34" s="33">
        <v>9114</v>
      </c>
      <c r="C34" s="34" t="s">
        <v>4107</v>
      </c>
      <c r="D34" s="315"/>
      <c r="E34" s="20"/>
      <c r="F34" s="2"/>
      <c r="G34" s="2"/>
      <c r="H34" s="20"/>
      <c r="I34" s="39"/>
      <c r="J34" s="21"/>
      <c r="K34" s="337"/>
      <c r="L34" s="20"/>
      <c r="M34" s="4"/>
      <c r="N34" s="21"/>
      <c r="O34" s="1205"/>
      <c r="P34" s="1126"/>
      <c r="Q34" s="4"/>
      <c r="R34" s="23"/>
      <c r="S34" s="354"/>
      <c r="T34" s="76" t="s">
        <v>3828</v>
      </c>
      <c r="U34" s="65" t="s">
        <v>17</v>
      </c>
      <c r="V34" s="165">
        <f>$V$8</f>
        <v>0.95</v>
      </c>
      <c r="W34" s="35">
        <f>ROUND(ROUND(ROUND(F32*N31,0)*S33,0)*V34,0)</f>
        <v>339</v>
      </c>
      <c r="X34" s="31"/>
    </row>
    <row r="35" spans="1:24" ht="17.100000000000001" customHeight="1" x14ac:dyDescent="0.15">
      <c r="A35" s="32">
        <v>41</v>
      </c>
      <c r="B35" s="33">
        <v>9545</v>
      </c>
      <c r="C35" s="34" t="s">
        <v>4108</v>
      </c>
      <c r="D35" s="315"/>
      <c r="E35" s="20"/>
      <c r="F35" s="2"/>
      <c r="G35" s="2"/>
      <c r="H35" s="20"/>
      <c r="I35" s="39"/>
      <c r="J35" s="21"/>
      <c r="K35" s="337"/>
      <c r="L35" s="20"/>
      <c r="M35" s="4"/>
      <c r="N35" s="21"/>
      <c r="O35" s="1206"/>
      <c r="P35" s="1198" t="s">
        <v>3833</v>
      </c>
      <c r="Q35" s="40"/>
      <c r="R35" s="65" t="s">
        <v>17</v>
      </c>
      <c r="S35" s="312">
        <f>$S$11</f>
        <v>0.5</v>
      </c>
      <c r="T35" s="47"/>
      <c r="U35" s="65"/>
      <c r="V35" s="165"/>
      <c r="W35" s="101">
        <f>ROUND(ROUND(F32*N31,0)*S35,0)</f>
        <v>255</v>
      </c>
      <c r="X35" s="31"/>
    </row>
    <row r="36" spans="1:24" ht="17.100000000000001" customHeight="1" x14ac:dyDescent="0.15">
      <c r="A36" s="32">
        <v>41</v>
      </c>
      <c r="B36" s="33">
        <v>9547</v>
      </c>
      <c r="C36" s="34" t="s">
        <v>4109</v>
      </c>
      <c r="D36" s="315"/>
      <c r="E36" s="20"/>
      <c r="F36" s="2"/>
      <c r="G36" s="2"/>
      <c r="H36" s="20"/>
      <c r="I36" s="39"/>
      <c r="J36" s="21"/>
      <c r="K36" s="337"/>
      <c r="L36" s="20"/>
      <c r="M36" s="4"/>
      <c r="N36" s="21"/>
      <c r="O36" s="1207"/>
      <c r="P36" s="1126"/>
      <c r="Q36" s="4"/>
      <c r="R36" s="23"/>
      <c r="S36" s="354"/>
      <c r="T36" s="76" t="s">
        <v>3828</v>
      </c>
      <c r="U36" s="65" t="s">
        <v>17</v>
      </c>
      <c r="V36" s="165">
        <f>$V$8</f>
        <v>0.95</v>
      </c>
      <c r="W36" s="35">
        <f>ROUND(ROUND(ROUND(F32*N31,0)*S35,0)*V36,0)</f>
        <v>242</v>
      </c>
      <c r="X36" s="31"/>
    </row>
    <row r="37" spans="1:24" ht="17.100000000000001" customHeight="1" x14ac:dyDescent="0.15">
      <c r="A37" s="32">
        <v>41</v>
      </c>
      <c r="B37" s="33">
        <v>9549</v>
      </c>
      <c r="C37" s="34" t="s">
        <v>4110</v>
      </c>
      <c r="D37" s="225"/>
      <c r="E37" s="20"/>
      <c r="H37" s="20"/>
      <c r="I37" s="2"/>
      <c r="J37" s="22"/>
      <c r="K37" s="337"/>
      <c r="L37" s="1226" t="s">
        <v>3833</v>
      </c>
      <c r="M37" s="65" t="s">
        <v>17</v>
      </c>
      <c r="N37" s="312">
        <f>$N$13</f>
        <v>0.5</v>
      </c>
      <c r="O37" s="47"/>
      <c r="P37" s="40"/>
      <c r="Q37" s="40"/>
      <c r="R37" s="40"/>
      <c r="S37" s="41"/>
      <c r="T37" s="47"/>
      <c r="U37" s="65"/>
      <c r="V37" s="157"/>
      <c r="W37" s="101">
        <f>ROUND(F32*N37,0)</f>
        <v>364</v>
      </c>
      <c r="X37" s="31"/>
    </row>
    <row r="38" spans="1:24" ht="17.100000000000001" customHeight="1" x14ac:dyDescent="0.15">
      <c r="A38" s="32">
        <v>41</v>
      </c>
      <c r="B38" s="33">
        <v>9551</v>
      </c>
      <c r="C38" s="34" t="s">
        <v>4111</v>
      </c>
      <c r="D38" s="225"/>
      <c r="E38" s="20"/>
      <c r="F38" s="39"/>
      <c r="H38" s="20"/>
      <c r="I38" s="2"/>
      <c r="J38" s="22"/>
      <c r="K38" s="355"/>
      <c r="L38" s="1227"/>
      <c r="M38" s="187"/>
      <c r="N38" s="208"/>
      <c r="O38" s="20"/>
      <c r="P38" s="4"/>
      <c r="Q38" s="4"/>
      <c r="R38" s="4"/>
      <c r="S38" s="21"/>
      <c r="T38" s="76" t="s">
        <v>3828</v>
      </c>
      <c r="U38" s="65" t="s">
        <v>17</v>
      </c>
      <c r="V38" s="165">
        <f>$V$8</f>
        <v>0.95</v>
      </c>
      <c r="W38" s="101">
        <f>ROUND(ROUND(F32*N37,0)*V38,0)</f>
        <v>346</v>
      </c>
      <c r="X38" s="31"/>
    </row>
    <row r="39" spans="1:24" ht="17.100000000000001" customHeight="1" x14ac:dyDescent="0.15">
      <c r="A39" s="32">
        <v>41</v>
      </c>
      <c r="B39" s="33">
        <v>9553</v>
      </c>
      <c r="C39" s="34" t="s">
        <v>4112</v>
      </c>
      <c r="D39" s="225"/>
      <c r="E39" s="20"/>
      <c r="F39" s="39"/>
      <c r="G39" s="2"/>
      <c r="H39" s="20"/>
      <c r="I39" s="39"/>
      <c r="J39" s="21"/>
      <c r="K39" s="337"/>
      <c r="L39" s="20"/>
      <c r="M39" s="4"/>
      <c r="N39" s="21"/>
      <c r="O39" s="1172" t="s">
        <v>3830</v>
      </c>
      <c r="P39" s="1198" t="s">
        <v>16</v>
      </c>
      <c r="Q39" s="40"/>
      <c r="R39" s="65" t="s">
        <v>17</v>
      </c>
      <c r="S39" s="312">
        <f>$S$9</f>
        <v>0.7</v>
      </c>
      <c r="T39" s="47"/>
      <c r="U39" s="65"/>
      <c r="V39" s="165"/>
      <c r="W39" s="101">
        <f>ROUND(ROUND(F32*N37,0)*S39,0)</f>
        <v>255</v>
      </c>
      <c r="X39" s="31"/>
    </row>
    <row r="40" spans="1:24" ht="17.100000000000001" customHeight="1" x14ac:dyDescent="0.15">
      <c r="A40" s="32">
        <v>41</v>
      </c>
      <c r="B40" s="33">
        <v>9555</v>
      </c>
      <c r="C40" s="34" t="s">
        <v>4113</v>
      </c>
      <c r="D40" s="225"/>
      <c r="E40" s="20"/>
      <c r="F40" s="39"/>
      <c r="G40" s="2"/>
      <c r="H40" s="20"/>
      <c r="I40" s="39"/>
      <c r="J40" s="21"/>
      <c r="K40" s="337"/>
      <c r="L40" s="20"/>
      <c r="M40" s="4"/>
      <c r="N40" s="21"/>
      <c r="O40" s="1205"/>
      <c r="P40" s="1126"/>
      <c r="Q40" s="4"/>
      <c r="R40" s="23"/>
      <c r="S40" s="354"/>
      <c r="T40" s="76" t="s">
        <v>3828</v>
      </c>
      <c r="U40" s="65" t="s">
        <v>17</v>
      </c>
      <c r="V40" s="165">
        <f>$V$8</f>
        <v>0.95</v>
      </c>
      <c r="W40" s="35">
        <f>ROUND(ROUND(ROUND(F32*N37,0)*S39,0)*V40,0)</f>
        <v>242</v>
      </c>
      <c r="X40" s="31"/>
    </row>
    <row r="41" spans="1:24" ht="17.100000000000001" customHeight="1" x14ac:dyDescent="0.15">
      <c r="A41" s="32">
        <v>41</v>
      </c>
      <c r="B41" s="33">
        <v>9557</v>
      </c>
      <c r="C41" s="34" t="s">
        <v>4114</v>
      </c>
      <c r="D41" s="225"/>
      <c r="E41" s="20"/>
      <c r="F41" s="39"/>
      <c r="G41" s="2"/>
      <c r="H41" s="20"/>
      <c r="I41" s="39"/>
      <c r="J41" s="21"/>
      <c r="K41" s="337"/>
      <c r="L41" s="20"/>
      <c r="M41" s="4"/>
      <c r="N41" s="21"/>
      <c r="O41" s="1206"/>
      <c r="P41" s="1198" t="s">
        <v>3833</v>
      </c>
      <c r="Q41" s="40"/>
      <c r="R41" s="65" t="s">
        <v>17</v>
      </c>
      <c r="S41" s="312">
        <f>$S$11</f>
        <v>0.5</v>
      </c>
      <c r="T41" s="47"/>
      <c r="U41" s="65"/>
      <c r="V41" s="165"/>
      <c r="W41" s="101">
        <f>ROUND(ROUND(F32*N37,0)*S41,0)</f>
        <v>182</v>
      </c>
      <c r="X41" s="31"/>
    </row>
    <row r="42" spans="1:24" ht="17.100000000000001" customHeight="1" x14ac:dyDescent="0.15">
      <c r="A42" s="32">
        <v>41</v>
      </c>
      <c r="B42" s="33">
        <v>9559</v>
      </c>
      <c r="C42" s="34" t="s">
        <v>4115</v>
      </c>
      <c r="D42" s="225"/>
      <c r="E42" s="20"/>
      <c r="F42" s="39"/>
      <c r="G42" s="2"/>
      <c r="H42" s="24"/>
      <c r="I42" s="15"/>
      <c r="J42" s="38"/>
      <c r="K42" s="337"/>
      <c r="L42" s="20"/>
      <c r="M42" s="4"/>
      <c r="N42" s="21"/>
      <c r="O42" s="1207"/>
      <c r="P42" s="1126"/>
      <c r="Q42" s="4"/>
      <c r="R42" s="23"/>
      <c r="S42" s="354"/>
      <c r="T42" s="76" t="s">
        <v>3828</v>
      </c>
      <c r="U42" s="65" t="s">
        <v>17</v>
      </c>
      <c r="V42" s="165">
        <f>$V$8</f>
        <v>0.95</v>
      </c>
      <c r="W42" s="35">
        <f>ROUND(ROUND(ROUND(F32*N37,0)*S41,0)*V42,0)</f>
        <v>173</v>
      </c>
      <c r="X42" s="31"/>
    </row>
    <row r="43" spans="1:24" ht="17.100000000000001" customHeight="1" x14ac:dyDescent="0.15">
      <c r="A43" s="17">
        <v>41</v>
      </c>
      <c r="B43" s="33">
        <v>9115</v>
      </c>
      <c r="C43" s="34" t="s">
        <v>4116</v>
      </c>
      <c r="D43" s="315"/>
      <c r="E43" s="20"/>
      <c r="H43" s="1085" t="s">
        <v>3836</v>
      </c>
      <c r="I43" s="48"/>
      <c r="J43" s="49"/>
      <c r="K43" s="355"/>
      <c r="L43" s="1226" t="s">
        <v>16</v>
      </c>
      <c r="M43" s="65" t="s">
        <v>17</v>
      </c>
      <c r="N43" s="157">
        <f>$N$7</f>
        <v>0.7</v>
      </c>
      <c r="O43" s="47"/>
      <c r="P43" s="40"/>
      <c r="Q43" s="40"/>
      <c r="R43" s="40"/>
      <c r="S43" s="41"/>
      <c r="T43" s="47"/>
      <c r="U43" s="65"/>
      <c r="V43" s="157"/>
      <c r="W43" s="101">
        <f>ROUND(ROUND(F32*J44,0)*N43,0)</f>
        <v>492</v>
      </c>
      <c r="X43" s="31"/>
    </row>
    <row r="44" spans="1:24" ht="17.100000000000001" customHeight="1" x14ac:dyDescent="0.15">
      <c r="A44" s="32">
        <v>41</v>
      </c>
      <c r="B44" s="33">
        <v>9116</v>
      </c>
      <c r="C44" s="34" t="s">
        <v>4117</v>
      </c>
      <c r="D44" s="315"/>
      <c r="E44" s="20"/>
      <c r="H44" s="1228"/>
      <c r="I44" s="23" t="s">
        <v>17</v>
      </c>
      <c r="J44" s="314">
        <f>$J$20</f>
        <v>0.96499999999999997</v>
      </c>
      <c r="K44" s="355"/>
      <c r="L44" s="1227"/>
      <c r="M44" s="187"/>
      <c r="N44" s="208"/>
      <c r="O44" s="20"/>
      <c r="P44" s="4"/>
      <c r="Q44" s="4"/>
      <c r="R44" s="4"/>
      <c r="S44" s="21"/>
      <c r="T44" s="76" t="s">
        <v>3828</v>
      </c>
      <c r="U44" s="65" t="s">
        <v>17</v>
      </c>
      <c r="V44" s="165">
        <f>$V$8</f>
        <v>0.95</v>
      </c>
      <c r="W44" s="101">
        <f>ROUND(ROUND(ROUND(F32*J44,0)*N43,0)*V44,0)</f>
        <v>467</v>
      </c>
      <c r="X44" s="31"/>
    </row>
    <row r="45" spans="1:24" ht="17.100000000000001" customHeight="1" x14ac:dyDescent="0.15">
      <c r="A45" s="32">
        <v>41</v>
      </c>
      <c r="B45" s="33">
        <v>9117</v>
      </c>
      <c r="C45" s="34" t="s">
        <v>4118</v>
      </c>
      <c r="D45" s="315"/>
      <c r="E45" s="20"/>
      <c r="F45" s="2"/>
      <c r="G45" s="2"/>
      <c r="H45" s="1228"/>
      <c r="I45" s="39"/>
      <c r="J45" s="21"/>
      <c r="K45" s="337"/>
      <c r="L45" s="20"/>
      <c r="M45" s="4"/>
      <c r="N45" s="21"/>
      <c r="O45" s="1172" t="s">
        <v>3830</v>
      </c>
      <c r="P45" s="1198" t="s">
        <v>16</v>
      </c>
      <c r="Q45" s="40"/>
      <c r="R45" s="65" t="s">
        <v>17</v>
      </c>
      <c r="S45" s="312">
        <f>$S$9</f>
        <v>0.7</v>
      </c>
      <c r="T45" s="47"/>
      <c r="U45" s="65"/>
      <c r="V45" s="165"/>
      <c r="W45" s="101">
        <f>ROUND(ROUND(ROUND(F32*J44,0)*N43,0)*S45,0)</f>
        <v>344</v>
      </c>
      <c r="X45" s="31"/>
    </row>
    <row r="46" spans="1:24" ht="17.100000000000001" customHeight="1" x14ac:dyDescent="0.15">
      <c r="A46" s="32">
        <v>41</v>
      </c>
      <c r="B46" s="33">
        <v>9118</v>
      </c>
      <c r="C46" s="34" t="s">
        <v>4119</v>
      </c>
      <c r="D46" s="315"/>
      <c r="E46" s="20"/>
      <c r="F46" s="2"/>
      <c r="G46" s="2"/>
      <c r="H46" s="1068"/>
      <c r="I46" s="39"/>
      <c r="J46" s="21"/>
      <c r="K46" s="337"/>
      <c r="L46" s="20"/>
      <c r="M46" s="4"/>
      <c r="N46" s="21"/>
      <c r="O46" s="1205"/>
      <c r="P46" s="1126"/>
      <c r="Q46" s="4"/>
      <c r="R46" s="23"/>
      <c r="S46" s="354"/>
      <c r="T46" s="76" t="s">
        <v>3828</v>
      </c>
      <c r="U46" s="65" t="s">
        <v>17</v>
      </c>
      <c r="V46" s="165">
        <f>$V$8</f>
        <v>0.95</v>
      </c>
      <c r="W46" s="35">
        <f>ROUND(ROUND(ROUND(ROUND(F32*J44,0)*N43,0)*S45,0)*V46,0)</f>
        <v>327</v>
      </c>
      <c r="X46" s="31"/>
    </row>
    <row r="47" spans="1:24" ht="17.100000000000001" customHeight="1" x14ac:dyDescent="0.15">
      <c r="A47" s="32">
        <v>41</v>
      </c>
      <c r="B47" s="33">
        <v>9565</v>
      </c>
      <c r="C47" s="34" t="s">
        <v>4120</v>
      </c>
      <c r="D47" s="315"/>
      <c r="E47" s="20"/>
      <c r="F47" s="2"/>
      <c r="G47" s="2"/>
      <c r="H47" s="20"/>
      <c r="I47" s="39"/>
      <c r="J47" s="21"/>
      <c r="K47" s="337"/>
      <c r="L47" s="20"/>
      <c r="M47" s="4"/>
      <c r="N47" s="21"/>
      <c r="O47" s="1206"/>
      <c r="P47" s="1198" t="s">
        <v>3833</v>
      </c>
      <c r="Q47" s="40"/>
      <c r="R47" s="65" t="s">
        <v>17</v>
      </c>
      <c r="S47" s="312">
        <f>$S$11</f>
        <v>0.5</v>
      </c>
      <c r="T47" s="47"/>
      <c r="U47" s="65"/>
      <c r="V47" s="165"/>
      <c r="W47" s="101">
        <f>ROUND(ROUND(ROUND(F32*J44,0)*N43,0)*S47,0)</f>
        <v>246</v>
      </c>
      <c r="X47" s="31"/>
    </row>
    <row r="48" spans="1:24" ht="17.100000000000001" customHeight="1" x14ac:dyDescent="0.15">
      <c r="A48" s="32">
        <v>41</v>
      </c>
      <c r="B48" s="33">
        <v>9567</v>
      </c>
      <c r="C48" s="34" t="s">
        <v>4121</v>
      </c>
      <c r="D48" s="315"/>
      <c r="E48" s="20"/>
      <c r="F48" s="2"/>
      <c r="G48" s="2"/>
      <c r="H48" s="20"/>
      <c r="I48" s="39"/>
      <c r="J48" s="21"/>
      <c r="K48" s="337"/>
      <c r="L48" s="20"/>
      <c r="M48" s="4"/>
      <c r="N48" s="21"/>
      <c r="O48" s="1207"/>
      <c r="P48" s="1126"/>
      <c r="Q48" s="4"/>
      <c r="R48" s="23"/>
      <c r="S48" s="354"/>
      <c r="T48" s="76" t="s">
        <v>3828</v>
      </c>
      <c r="U48" s="65" t="s">
        <v>17</v>
      </c>
      <c r="V48" s="165">
        <f>$V$8</f>
        <v>0.95</v>
      </c>
      <c r="W48" s="35">
        <f>ROUND(ROUND(ROUND(ROUND(F32*J44,0)*N43,0)*S47,0)*V48,0)</f>
        <v>234</v>
      </c>
      <c r="X48" s="31"/>
    </row>
    <row r="49" spans="1:24" ht="17.100000000000001" customHeight="1" x14ac:dyDescent="0.15">
      <c r="A49" s="17">
        <v>41</v>
      </c>
      <c r="B49" s="33">
        <v>9569</v>
      </c>
      <c r="C49" s="34" t="s">
        <v>4122</v>
      </c>
      <c r="D49" s="225"/>
      <c r="E49" s="20"/>
      <c r="F49" s="39"/>
      <c r="G49" s="21"/>
      <c r="H49" s="356"/>
      <c r="I49" s="2"/>
      <c r="J49" s="22"/>
      <c r="K49" s="337"/>
      <c r="L49" s="1226" t="s">
        <v>3833</v>
      </c>
      <c r="M49" s="65" t="s">
        <v>17</v>
      </c>
      <c r="N49" s="312">
        <f>$N$13</f>
        <v>0.5</v>
      </c>
      <c r="O49" s="47"/>
      <c r="P49" s="40"/>
      <c r="Q49" s="40"/>
      <c r="R49" s="40"/>
      <c r="S49" s="41"/>
      <c r="T49" s="47"/>
      <c r="U49" s="65"/>
      <c r="V49" s="157"/>
      <c r="W49" s="101">
        <f>ROUND(ROUND(F32*J44,0)*N49,0)</f>
        <v>352</v>
      </c>
      <c r="X49" s="31"/>
    </row>
    <row r="50" spans="1:24" ht="17.100000000000001" customHeight="1" x14ac:dyDescent="0.15">
      <c r="A50" s="32">
        <v>41</v>
      </c>
      <c r="B50" s="33">
        <v>9571</v>
      </c>
      <c r="C50" s="34" t="s">
        <v>4123</v>
      </c>
      <c r="D50" s="225"/>
      <c r="E50" s="20"/>
      <c r="H50" s="20"/>
      <c r="I50" s="2"/>
      <c r="J50" s="22"/>
      <c r="K50" s="355"/>
      <c r="L50" s="1227"/>
      <c r="M50" s="187"/>
      <c r="N50" s="208"/>
      <c r="O50" s="20"/>
      <c r="P50" s="4"/>
      <c r="Q50" s="4"/>
      <c r="R50" s="4"/>
      <c r="S50" s="21"/>
      <c r="T50" s="76" t="s">
        <v>3828</v>
      </c>
      <c r="U50" s="65" t="s">
        <v>17</v>
      </c>
      <c r="V50" s="165">
        <f>$V$8</f>
        <v>0.95</v>
      </c>
      <c r="W50" s="101">
        <f>ROUND(ROUND(ROUND(F32*J44,0)*N49,0)*V50,0)</f>
        <v>334</v>
      </c>
      <c r="X50" s="31"/>
    </row>
    <row r="51" spans="1:24" ht="17.100000000000001" customHeight="1" x14ac:dyDescent="0.15">
      <c r="A51" s="32">
        <v>41</v>
      </c>
      <c r="B51" s="33">
        <v>9573</v>
      </c>
      <c r="C51" s="34" t="s">
        <v>4124</v>
      </c>
      <c r="D51" s="225"/>
      <c r="E51" s="20"/>
      <c r="F51" s="2"/>
      <c r="G51" s="2"/>
      <c r="H51" s="20"/>
      <c r="I51" s="39"/>
      <c r="J51" s="21"/>
      <c r="K51" s="337"/>
      <c r="L51" s="20"/>
      <c r="M51" s="4"/>
      <c r="N51" s="21"/>
      <c r="O51" s="1172" t="s">
        <v>3830</v>
      </c>
      <c r="P51" s="1198" t="s">
        <v>16</v>
      </c>
      <c r="Q51" s="40"/>
      <c r="R51" s="65" t="s">
        <v>17</v>
      </c>
      <c r="S51" s="312">
        <f>$S$9</f>
        <v>0.7</v>
      </c>
      <c r="T51" s="47"/>
      <c r="U51" s="65"/>
      <c r="V51" s="165"/>
      <c r="W51" s="101">
        <f>ROUND(ROUND(ROUND(F32*J44,0)*N49,0)*S51,0)</f>
        <v>246</v>
      </c>
      <c r="X51" s="31"/>
    </row>
    <row r="52" spans="1:24" ht="17.100000000000001" customHeight="1" x14ac:dyDescent="0.15">
      <c r="A52" s="32">
        <v>41</v>
      </c>
      <c r="B52" s="33">
        <v>9575</v>
      </c>
      <c r="C52" s="34" t="s">
        <v>4125</v>
      </c>
      <c r="D52" s="225"/>
      <c r="E52" s="20"/>
      <c r="F52" s="2"/>
      <c r="G52" s="2"/>
      <c r="H52" s="20"/>
      <c r="I52" s="39"/>
      <c r="J52" s="21"/>
      <c r="K52" s="337"/>
      <c r="L52" s="20"/>
      <c r="M52" s="4"/>
      <c r="N52" s="21"/>
      <c r="O52" s="1205"/>
      <c r="P52" s="1126"/>
      <c r="Q52" s="4"/>
      <c r="R52" s="23"/>
      <c r="S52" s="354"/>
      <c r="T52" s="76" t="s">
        <v>3828</v>
      </c>
      <c r="U52" s="65" t="s">
        <v>17</v>
      </c>
      <c r="V52" s="165">
        <f>$V$8</f>
        <v>0.95</v>
      </c>
      <c r="W52" s="35">
        <f>ROUND(ROUND(ROUND(ROUND(F32*J44,0)*N49,0)*S51,0)*V52,0)</f>
        <v>234</v>
      </c>
      <c r="X52" s="31"/>
    </row>
    <row r="53" spans="1:24" ht="17.100000000000001" customHeight="1" x14ac:dyDescent="0.15">
      <c r="A53" s="32">
        <v>41</v>
      </c>
      <c r="B53" s="33">
        <v>9577</v>
      </c>
      <c r="C53" s="34" t="s">
        <v>4126</v>
      </c>
      <c r="D53" s="225"/>
      <c r="E53" s="20"/>
      <c r="F53" s="2"/>
      <c r="G53" s="2"/>
      <c r="H53" s="20"/>
      <c r="I53" s="39"/>
      <c r="J53" s="21"/>
      <c r="K53" s="337"/>
      <c r="L53" s="20"/>
      <c r="M53" s="4"/>
      <c r="N53" s="21"/>
      <c r="O53" s="1206"/>
      <c r="P53" s="1198" t="s">
        <v>3833</v>
      </c>
      <c r="Q53" s="40"/>
      <c r="R53" s="65" t="s">
        <v>17</v>
      </c>
      <c r="S53" s="312">
        <f>$S$11</f>
        <v>0.5</v>
      </c>
      <c r="T53" s="47"/>
      <c r="U53" s="65"/>
      <c r="V53" s="165"/>
      <c r="W53" s="101">
        <f>ROUND(ROUND(ROUND(F32*J44,0)*N49,0)*S53,0)</f>
        <v>176</v>
      </c>
      <c r="X53" s="31"/>
    </row>
    <row r="54" spans="1:24" ht="17.100000000000001" customHeight="1" x14ac:dyDescent="0.15">
      <c r="A54" s="32">
        <v>41</v>
      </c>
      <c r="B54" s="33">
        <v>9579</v>
      </c>
      <c r="C54" s="34" t="s">
        <v>4127</v>
      </c>
      <c r="D54" s="225"/>
      <c r="E54" s="20"/>
      <c r="F54" s="2"/>
      <c r="G54" s="2"/>
      <c r="H54" s="24"/>
      <c r="I54" s="15"/>
      <c r="J54" s="38"/>
      <c r="K54" s="337"/>
      <c r="L54" s="20"/>
      <c r="M54" s="4"/>
      <c r="N54" s="21"/>
      <c r="O54" s="1207"/>
      <c r="P54" s="1126"/>
      <c r="Q54" s="4"/>
      <c r="R54" s="23"/>
      <c r="S54" s="354"/>
      <c r="T54" s="76" t="s">
        <v>3828</v>
      </c>
      <c r="U54" s="65" t="s">
        <v>17</v>
      </c>
      <c r="V54" s="165">
        <f>$V$8</f>
        <v>0.95</v>
      </c>
      <c r="W54" s="35">
        <f>ROUND(ROUND(ROUND(ROUND(F32*J44,0)*N49,0)*S53,0)*V54,0)</f>
        <v>167</v>
      </c>
      <c r="X54" s="31"/>
    </row>
    <row r="55" spans="1:24" ht="17.100000000000001" customHeight="1" x14ac:dyDescent="0.15">
      <c r="A55" s="32">
        <v>41</v>
      </c>
      <c r="B55" s="33">
        <v>9121</v>
      </c>
      <c r="C55" s="34" t="s">
        <v>4128</v>
      </c>
      <c r="D55" s="315"/>
      <c r="E55" s="1198" t="s">
        <v>3856</v>
      </c>
      <c r="F55" s="40"/>
      <c r="G55" s="40"/>
      <c r="H55" s="47"/>
      <c r="I55" s="48"/>
      <c r="J55" s="49"/>
      <c r="K55" s="355"/>
      <c r="L55" s="1226" t="s">
        <v>16</v>
      </c>
      <c r="M55" s="65" t="s">
        <v>17</v>
      </c>
      <c r="N55" s="157">
        <f>$N$7</f>
        <v>0.7</v>
      </c>
      <c r="O55" s="47"/>
      <c r="P55" s="40"/>
      <c r="Q55" s="40"/>
      <c r="R55" s="40"/>
      <c r="S55" s="41"/>
      <c r="T55" s="47"/>
      <c r="U55" s="65"/>
      <c r="V55" s="157"/>
      <c r="W55" s="101">
        <f>ROUND(F56*N55,0)</f>
        <v>484</v>
      </c>
      <c r="X55" s="31"/>
    </row>
    <row r="56" spans="1:24" ht="17.100000000000001" customHeight="1" x14ac:dyDescent="0.15">
      <c r="A56" s="32">
        <v>41</v>
      </c>
      <c r="B56" s="33">
        <v>9122</v>
      </c>
      <c r="C56" s="34" t="s">
        <v>4129</v>
      </c>
      <c r="D56" s="315"/>
      <c r="E56" s="1126"/>
      <c r="F56" s="310">
        <f>'12自立訓練(機能・基本)'!F32</f>
        <v>692</v>
      </c>
      <c r="G56" s="4" t="s">
        <v>21</v>
      </c>
      <c r="H56" s="20"/>
      <c r="I56" s="2"/>
      <c r="J56" s="22"/>
      <c r="K56" s="355"/>
      <c r="L56" s="1227"/>
      <c r="M56" s="187"/>
      <c r="N56" s="208"/>
      <c r="O56" s="20"/>
      <c r="P56" s="4"/>
      <c r="Q56" s="4"/>
      <c r="R56" s="4"/>
      <c r="S56" s="21"/>
      <c r="T56" s="76" t="s">
        <v>3828</v>
      </c>
      <c r="U56" s="65" t="s">
        <v>17</v>
      </c>
      <c r="V56" s="165">
        <f>$V$8</f>
        <v>0.95</v>
      </c>
      <c r="W56" s="101">
        <f>ROUND(ROUND(F56*N55,0)*V56,0)</f>
        <v>460</v>
      </c>
      <c r="X56" s="31"/>
    </row>
    <row r="57" spans="1:24" ht="17.100000000000001" customHeight="1" x14ac:dyDescent="0.15">
      <c r="A57" s="32">
        <v>41</v>
      </c>
      <c r="B57" s="33">
        <v>9123</v>
      </c>
      <c r="C57" s="34" t="s">
        <v>4130</v>
      </c>
      <c r="D57" s="315"/>
      <c r="E57" s="20"/>
      <c r="F57" s="2"/>
      <c r="G57" s="2"/>
      <c r="H57" s="20"/>
      <c r="I57" s="39"/>
      <c r="J57" s="21"/>
      <c r="K57" s="337"/>
      <c r="L57" s="20"/>
      <c r="M57" s="4"/>
      <c r="N57" s="21"/>
      <c r="O57" s="1172" t="s">
        <v>3830</v>
      </c>
      <c r="P57" s="1198" t="s">
        <v>16</v>
      </c>
      <c r="Q57" s="40"/>
      <c r="R57" s="65" t="s">
        <v>17</v>
      </c>
      <c r="S57" s="312">
        <f>$S$9</f>
        <v>0.7</v>
      </c>
      <c r="T57" s="47"/>
      <c r="U57" s="65"/>
      <c r="V57" s="165"/>
      <c r="W57" s="101">
        <f>ROUND(ROUND(F56*N55,0)*S57,0)</f>
        <v>339</v>
      </c>
      <c r="X57" s="31"/>
    </row>
    <row r="58" spans="1:24" ht="17.100000000000001" customHeight="1" x14ac:dyDescent="0.15">
      <c r="A58" s="32">
        <v>41</v>
      </c>
      <c r="B58" s="33">
        <v>9124</v>
      </c>
      <c r="C58" s="34" t="s">
        <v>4131</v>
      </c>
      <c r="D58" s="315"/>
      <c r="E58" s="20"/>
      <c r="F58" s="2"/>
      <c r="G58" s="2"/>
      <c r="H58" s="20"/>
      <c r="I58" s="39"/>
      <c r="J58" s="21"/>
      <c r="K58" s="337"/>
      <c r="L58" s="20"/>
      <c r="M58" s="4"/>
      <c r="N58" s="21"/>
      <c r="O58" s="1205"/>
      <c r="P58" s="1126"/>
      <c r="Q58" s="4"/>
      <c r="R58" s="23"/>
      <c r="S58" s="354"/>
      <c r="T58" s="76" t="s">
        <v>3828</v>
      </c>
      <c r="U58" s="65" t="s">
        <v>17</v>
      </c>
      <c r="V58" s="165">
        <f>$V$8</f>
        <v>0.95</v>
      </c>
      <c r="W58" s="35">
        <f>ROUND(ROUND(ROUND(F56*N55,0)*S57,0)*V58,0)</f>
        <v>322</v>
      </c>
      <c r="X58" s="31"/>
    </row>
    <row r="59" spans="1:24" ht="17.100000000000001" customHeight="1" x14ac:dyDescent="0.15">
      <c r="A59" s="32">
        <v>41</v>
      </c>
      <c r="B59" s="33">
        <v>9585</v>
      </c>
      <c r="C59" s="34" t="s">
        <v>4132</v>
      </c>
      <c r="D59" s="315"/>
      <c r="E59" s="20"/>
      <c r="F59" s="2"/>
      <c r="G59" s="2"/>
      <c r="H59" s="20"/>
      <c r="I59" s="39"/>
      <c r="J59" s="21"/>
      <c r="K59" s="337"/>
      <c r="L59" s="20"/>
      <c r="M59" s="4"/>
      <c r="N59" s="21"/>
      <c r="O59" s="1206"/>
      <c r="P59" s="1198" t="s">
        <v>3833</v>
      </c>
      <c r="Q59" s="40"/>
      <c r="R59" s="65" t="s">
        <v>17</v>
      </c>
      <c r="S59" s="312">
        <f>$S$11</f>
        <v>0.5</v>
      </c>
      <c r="T59" s="47"/>
      <c r="U59" s="65"/>
      <c r="V59" s="165"/>
      <c r="W59" s="101">
        <f>ROUND(ROUND(F56*N55,0)*S59,0)</f>
        <v>242</v>
      </c>
      <c r="X59" s="31"/>
    </row>
    <row r="60" spans="1:24" ht="17.100000000000001" customHeight="1" x14ac:dyDescent="0.15">
      <c r="A60" s="32">
        <v>41</v>
      </c>
      <c r="B60" s="33">
        <v>9587</v>
      </c>
      <c r="C60" s="34" t="s">
        <v>4133</v>
      </c>
      <c r="D60" s="315"/>
      <c r="E60" s="20"/>
      <c r="F60" s="2"/>
      <c r="G60" s="2"/>
      <c r="H60" s="20"/>
      <c r="I60" s="39"/>
      <c r="J60" s="21"/>
      <c r="K60" s="337"/>
      <c r="L60" s="20"/>
      <c r="M60" s="4"/>
      <c r="N60" s="21"/>
      <c r="O60" s="1207"/>
      <c r="P60" s="1126"/>
      <c r="Q60" s="4"/>
      <c r="R60" s="23"/>
      <c r="S60" s="354"/>
      <c r="T60" s="76" t="s">
        <v>3828</v>
      </c>
      <c r="U60" s="65" t="s">
        <v>17</v>
      </c>
      <c r="V60" s="165">
        <f>$V$8</f>
        <v>0.95</v>
      </c>
      <c r="W60" s="35">
        <f>ROUND(ROUND(ROUND(F56*N55,0)*S59,0)*V60,0)</f>
        <v>230</v>
      </c>
      <c r="X60" s="31"/>
    </row>
    <row r="61" spans="1:24" ht="17.100000000000001" customHeight="1" x14ac:dyDescent="0.15">
      <c r="A61" s="32">
        <v>41</v>
      </c>
      <c r="B61" s="33">
        <v>9589</v>
      </c>
      <c r="C61" s="34" t="s">
        <v>4134</v>
      </c>
      <c r="D61" s="225"/>
      <c r="E61" s="20"/>
      <c r="H61" s="20"/>
      <c r="I61" s="2"/>
      <c r="J61" s="22"/>
      <c r="K61" s="337"/>
      <c r="L61" s="1226" t="s">
        <v>3833</v>
      </c>
      <c r="M61" s="65" t="s">
        <v>17</v>
      </c>
      <c r="N61" s="312">
        <f>$N$13</f>
        <v>0.5</v>
      </c>
      <c r="O61" s="47"/>
      <c r="P61" s="40"/>
      <c r="Q61" s="40"/>
      <c r="R61" s="40"/>
      <c r="S61" s="41"/>
      <c r="T61" s="47"/>
      <c r="U61" s="65"/>
      <c r="V61" s="157"/>
      <c r="W61" s="101">
        <f>ROUND(F56*N61,0)</f>
        <v>346</v>
      </c>
      <c r="X61" s="31"/>
    </row>
    <row r="62" spans="1:24" ht="17.100000000000001" customHeight="1" x14ac:dyDescent="0.15">
      <c r="A62" s="32">
        <v>41</v>
      </c>
      <c r="B62" s="33">
        <v>9591</v>
      </c>
      <c r="C62" s="34" t="s">
        <v>4135</v>
      </c>
      <c r="D62" s="225"/>
      <c r="E62" s="20"/>
      <c r="F62" s="39"/>
      <c r="H62" s="20"/>
      <c r="I62" s="2"/>
      <c r="J62" s="22"/>
      <c r="K62" s="355"/>
      <c r="L62" s="1227"/>
      <c r="M62" s="187"/>
      <c r="N62" s="208"/>
      <c r="O62" s="20"/>
      <c r="P62" s="4"/>
      <c r="Q62" s="4"/>
      <c r="R62" s="4"/>
      <c r="S62" s="21"/>
      <c r="T62" s="76" t="s">
        <v>3828</v>
      </c>
      <c r="U62" s="65" t="s">
        <v>17</v>
      </c>
      <c r="V62" s="165">
        <f>$V$8</f>
        <v>0.95</v>
      </c>
      <c r="W62" s="101">
        <f>ROUND(ROUND(F56*N61,0)*V62,0)</f>
        <v>329</v>
      </c>
      <c r="X62" s="31"/>
    </row>
    <row r="63" spans="1:24" ht="17.100000000000001" customHeight="1" x14ac:dyDescent="0.15">
      <c r="A63" s="32">
        <v>41</v>
      </c>
      <c r="B63" s="33">
        <v>9593</v>
      </c>
      <c r="C63" s="34" t="s">
        <v>4136</v>
      </c>
      <c r="D63" s="225"/>
      <c r="E63" s="20"/>
      <c r="F63" s="39"/>
      <c r="G63" s="2"/>
      <c r="H63" s="20"/>
      <c r="I63" s="39"/>
      <c r="J63" s="21"/>
      <c r="K63" s="337"/>
      <c r="L63" s="20"/>
      <c r="M63" s="4"/>
      <c r="N63" s="21"/>
      <c r="O63" s="1172" t="s">
        <v>3830</v>
      </c>
      <c r="P63" s="1198" t="s">
        <v>16</v>
      </c>
      <c r="Q63" s="40"/>
      <c r="R63" s="65" t="s">
        <v>17</v>
      </c>
      <c r="S63" s="312">
        <f>$S$9</f>
        <v>0.7</v>
      </c>
      <c r="T63" s="47"/>
      <c r="U63" s="65"/>
      <c r="V63" s="165"/>
      <c r="W63" s="101">
        <f>ROUND(ROUND(F56*N61,0)*S63,0)</f>
        <v>242</v>
      </c>
      <c r="X63" s="31"/>
    </row>
    <row r="64" spans="1:24" ht="17.100000000000001" customHeight="1" x14ac:dyDescent="0.15">
      <c r="A64" s="32">
        <v>41</v>
      </c>
      <c r="B64" s="33">
        <v>9595</v>
      </c>
      <c r="C64" s="34" t="s">
        <v>4137</v>
      </c>
      <c r="D64" s="225"/>
      <c r="E64" s="20"/>
      <c r="F64" s="39"/>
      <c r="G64" s="2"/>
      <c r="H64" s="20"/>
      <c r="I64" s="39"/>
      <c r="J64" s="21"/>
      <c r="K64" s="337"/>
      <c r="L64" s="20"/>
      <c r="M64" s="4"/>
      <c r="N64" s="21"/>
      <c r="O64" s="1205"/>
      <c r="P64" s="1126"/>
      <c r="Q64" s="4"/>
      <c r="R64" s="23"/>
      <c r="S64" s="354"/>
      <c r="T64" s="76" t="s">
        <v>3828</v>
      </c>
      <c r="U64" s="65" t="s">
        <v>17</v>
      </c>
      <c r="V64" s="165">
        <f>$V$8</f>
        <v>0.95</v>
      </c>
      <c r="W64" s="35">
        <f>ROUND(ROUND(ROUND(F56*N61,0)*S63,0)*V64,0)</f>
        <v>230</v>
      </c>
      <c r="X64" s="31"/>
    </row>
    <row r="65" spans="1:24" ht="17.100000000000001" customHeight="1" x14ac:dyDescent="0.15">
      <c r="A65" s="32">
        <v>41</v>
      </c>
      <c r="B65" s="33">
        <v>9597</v>
      </c>
      <c r="C65" s="34" t="s">
        <v>4138</v>
      </c>
      <c r="D65" s="225"/>
      <c r="E65" s="20"/>
      <c r="F65" s="39"/>
      <c r="G65" s="2"/>
      <c r="H65" s="20"/>
      <c r="I65" s="39"/>
      <c r="J65" s="21"/>
      <c r="K65" s="337"/>
      <c r="L65" s="20"/>
      <c r="M65" s="4"/>
      <c r="N65" s="21"/>
      <c r="O65" s="1206"/>
      <c r="P65" s="1198" t="s">
        <v>3833</v>
      </c>
      <c r="Q65" s="40"/>
      <c r="R65" s="65" t="s">
        <v>17</v>
      </c>
      <c r="S65" s="312">
        <f>$S$11</f>
        <v>0.5</v>
      </c>
      <c r="T65" s="47"/>
      <c r="U65" s="65"/>
      <c r="V65" s="165"/>
      <c r="W65" s="101">
        <f>ROUND(ROUND(F56*N61,0)*S65,0)</f>
        <v>173</v>
      </c>
      <c r="X65" s="31"/>
    </row>
    <row r="66" spans="1:24" ht="17.100000000000001" customHeight="1" x14ac:dyDescent="0.15">
      <c r="A66" s="32">
        <v>41</v>
      </c>
      <c r="B66" s="33">
        <v>9599</v>
      </c>
      <c r="C66" s="34" t="s">
        <v>4139</v>
      </c>
      <c r="D66" s="225"/>
      <c r="E66" s="20"/>
      <c r="F66" s="39"/>
      <c r="G66" s="2"/>
      <c r="H66" s="24"/>
      <c r="I66" s="15"/>
      <c r="J66" s="38"/>
      <c r="K66" s="337"/>
      <c r="L66" s="20"/>
      <c r="M66" s="4"/>
      <c r="N66" s="21"/>
      <c r="O66" s="1207"/>
      <c r="P66" s="1126"/>
      <c r="Q66" s="4"/>
      <c r="R66" s="23"/>
      <c r="S66" s="354"/>
      <c r="T66" s="76" t="s">
        <v>3828</v>
      </c>
      <c r="U66" s="65" t="s">
        <v>17</v>
      </c>
      <c r="V66" s="165">
        <f>$V$8</f>
        <v>0.95</v>
      </c>
      <c r="W66" s="35">
        <f>ROUND(ROUND(ROUND(F56*N61,0)*S65,0)*V66,0)</f>
        <v>164</v>
      </c>
      <c r="X66" s="31"/>
    </row>
    <row r="67" spans="1:24" ht="17.100000000000001" customHeight="1" x14ac:dyDescent="0.15">
      <c r="A67" s="17">
        <v>41</v>
      </c>
      <c r="B67" s="33">
        <v>9125</v>
      </c>
      <c r="C67" s="34" t="s">
        <v>4140</v>
      </c>
      <c r="D67" s="315"/>
      <c r="E67" s="20"/>
      <c r="H67" s="1088" t="s">
        <v>3836</v>
      </c>
      <c r="I67" s="2"/>
      <c r="J67" s="22"/>
      <c r="K67" s="355"/>
      <c r="L67" s="1226" t="s">
        <v>16</v>
      </c>
      <c r="M67" s="65" t="s">
        <v>17</v>
      </c>
      <c r="N67" s="157">
        <f>$N$7</f>
        <v>0.7</v>
      </c>
      <c r="O67" s="47"/>
      <c r="P67" s="40"/>
      <c r="Q67" s="40"/>
      <c r="R67" s="40"/>
      <c r="S67" s="41"/>
      <c r="T67" s="47"/>
      <c r="U67" s="65"/>
      <c r="V67" s="157"/>
      <c r="W67" s="101">
        <f>ROUND(ROUND(F56*J68,0)*N67,0)</f>
        <v>468</v>
      </c>
      <c r="X67" s="31"/>
    </row>
    <row r="68" spans="1:24" ht="17.100000000000001" customHeight="1" x14ac:dyDescent="0.15">
      <c r="A68" s="32">
        <v>41</v>
      </c>
      <c r="B68" s="33">
        <v>9126</v>
      </c>
      <c r="C68" s="34" t="s">
        <v>4141</v>
      </c>
      <c r="D68" s="315"/>
      <c r="E68" s="20"/>
      <c r="H68" s="1228"/>
      <c r="I68" s="23" t="s">
        <v>17</v>
      </c>
      <c r="J68" s="314">
        <f>$J$20</f>
        <v>0.96499999999999997</v>
      </c>
      <c r="K68" s="355"/>
      <c r="L68" s="1227"/>
      <c r="M68" s="187"/>
      <c r="N68" s="208"/>
      <c r="O68" s="20"/>
      <c r="P68" s="4"/>
      <c r="Q68" s="4"/>
      <c r="R68" s="4"/>
      <c r="S68" s="21"/>
      <c r="T68" s="76" t="s">
        <v>3828</v>
      </c>
      <c r="U68" s="65" t="s">
        <v>17</v>
      </c>
      <c r="V68" s="165">
        <f>$V$8</f>
        <v>0.95</v>
      </c>
      <c r="W68" s="101">
        <f>ROUND(ROUND(ROUND(F56*J68,0)*N67,0)*V68,0)</f>
        <v>445</v>
      </c>
      <c r="X68" s="31"/>
    </row>
    <row r="69" spans="1:24" ht="17.100000000000001" customHeight="1" x14ac:dyDescent="0.15">
      <c r="A69" s="32">
        <v>41</v>
      </c>
      <c r="B69" s="33">
        <v>9127</v>
      </c>
      <c r="C69" s="34" t="s">
        <v>4142</v>
      </c>
      <c r="D69" s="315"/>
      <c r="E69" s="20"/>
      <c r="F69" s="2"/>
      <c r="G69" s="2"/>
      <c r="H69" s="1228"/>
      <c r="I69" s="39"/>
      <c r="J69" s="21"/>
      <c r="K69" s="337"/>
      <c r="L69" s="20"/>
      <c r="M69" s="4"/>
      <c r="N69" s="21"/>
      <c r="O69" s="1172" t="s">
        <v>3830</v>
      </c>
      <c r="P69" s="1198" t="s">
        <v>16</v>
      </c>
      <c r="Q69" s="40"/>
      <c r="R69" s="65" t="s">
        <v>17</v>
      </c>
      <c r="S69" s="312">
        <f>$S$9</f>
        <v>0.7</v>
      </c>
      <c r="T69" s="47"/>
      <c r="U69" s="65"/>
      <c r="V69" s="165"/>
      <c r="W69" s="101">
        <f>ROUND(ROUND(ROUND(F56*J68,0)*N67,0)*S69,0)</f>
        <v>328</v>
      </c>
      <c r="X69" s="31"/>
    </row>
    <row r="70" spans="1:24" ht="17.100000000000001" customHeight="1" x14ac:dyDescent="0.15">
      <c r="A70" s="32">
        <v>41</v>
      </c>
      <c r="B70" s="33">
        <v>9128</v>
      </c>
      <c r="C70" s="34" t="s">
        <v>4143</v>
      </c>
      <c r="D70" s="315"/>
      <c r="E70" s="20"/>
      <c r="F70" s="2"/>
      <c r="G70" s="2"/>
      <c r="H70" s="1068"/>
      <c r="I70" s="39"/>
      <c r="J70" s="21"/>
      <c r="K70" s="337"/>
      <c r="L70" s="20"/>
      <c r="M70" s="4"/>
      <c r="N70" s="21"/>
      <c r="O70" s="1209"/>
      <c r="P70" s="1126"/>
      <c r="Q70" s="4"/>
      <c r="R70" s="23"/>
      <c r="S70" s="354"/>
      <c r="T70" s="76" t="s">
        <v>3828</v>
      </c>
      <c r="U70" s="65" t="s">
        <v>17</v>
      </c>
      <c r="V70" s="165">
        <f>$V$8</f>
        <v>0.95</v>
      </c>
      <c r="W70" s="35">
        <f>ROUND(ROUND(ROUND(ROUND(F56*J68,0)*N67,0)*S69,0)*V70,0)</f>
        <v>312</v>
      </c>
      <c r="X70" s="31"/>
    </row>
    <row r="71" spans="1:24" ht="17.100000000000001" customHeight="1" x14ac:dyDescent="0.15">
      <c r="A71" s="32">
        <v>41</v>
      </c>
      <c r="B71" s="33">
        <v>9605</v>
      </c>
      <c r="C71" s="34" t="s">
        <v>4144</v>
      </c>
      <c r="D71" s="315"/>
      <c r="E71" s="20"/>
      <c r="F71" s="2"/>
      <c r="G71" s="2"/>
      <c r="H71" s="20"/>
      <c r="I71" s="39"/>
      <c r="J71" s="21"/>
      <c r="K71" s="337"/>
      <c r="L71" s="20"/>
      <c r="M71" s="4"/>
      <c r="N71" s="21"/>
      <c r="O71" s="1209"/>
      <c r="P71" s="1198" t="s">
        <v>3833</v>
      </c>
      <c r="Q71" s="40"/>
      <c r="R71" s="65" t="s">
        <v>17</v>
      </c>
      <c r="S71" s="312">
        <f>$S$11</f>
        <v>0.5</v>
      </c>
      <c r="T71" s="47"/>
      <c r="U71" s="65"/>
      <c r="V71" s="165"/>
      <c r="W71" s="101">
        <f>ROUND(ROUND(ROUND(F56*J68,0)*N67,0)*S71,0)</f>
        <v>234</v>
      </c>
      <c r="X71" s="31"/>
    </row>
    <row r="72" spans="1:24" ht="17.100000000000001" customHeight="1" x14ac:dyDescent="0.15">
      <c r="A72" s="32">
        <v>41</v>
      </c>
      <c r="B72" s="33">
        <v>9607</v>
      </c>
      <c r="C72" s="34" t="s">
        <v>4145</v>
      </c>
      <c r="D72" s="315"/>
      <c r="E72" s="20"/>
      <c r="F72" s="2"/>
      <c r="G72" s="2"/>
      <c r="H72" s="20"/>
      <c r="I72" s="39"/>
      <c r="J72" s="21"/>
      <c r="K72" s="337"/>
      <c r="L72" s="20"/>
      <c r="M72" s="4"/>
      <c r="N72" s="21"/>
      <c r="O72" s="1173"/>
      <c r="P72" s="1126"/>
      <c r="Q72" s="4"/>
      <c r="R72" s="23"/>
      <c r="S72" s="354"/>
      <c r="T72" s="76" t="s">
        <v>3828</v>
      </c>
      <c r="U72" s="65" t="s">
        <v>17</v>
      </c>
      <c r="V72" s="165">
        <f>$V$8</f>
        <v>0.95</v>
      </c>
      <c r="W72" s="35">
        <f>ROUND(ROUND(ROUND(ROUND(F56*J68,0)*N67,0)*S71,0)*V72,0)</f>
        <v>222</v>
      </c>
      <c r="X72" s="31"/>
    </row>
    <row r="73" spans="1:24" ht="17.100000000000001" customHeight="1" x14ac:dyDescent="0.15">
      <c r="A73" s="17">
        <v>41</v>
      </c>
      <c r="B73" s="33">
        <v>9609</v>
      </c>
      <c r="C73" s="34" t="s">
        <v>4146</v>
      </c>
      <c r="D73" s="225"/>
      <c r="E73" s="20"/>
      <c r="F73" s="39"/>
      <c r="G73" s="21"/>
      <c r="H73" s="356"/>
      <c r="I73" s="2"/>
      <c r="J73" s="22"/>
      <c r="K73" s="337"/>
      <c r="L73" s="1226" t="s">
        <v>3833</v>
      </c>
      <c r="M73" s="65" t="s">
        <v>17</v>
      </c>
      <c r="N73" s="312">
        <f>$N$13</f>
        <v>0.5</v>
      </c>
      <c r="O73" s="47"/>
      <c r="P73" s="40"/>
      <c r="Q73" s="40"/>
      <c r="R73" s="40"/>
      <c r="S73" s="41"/>
      <c r="T73" s="47"/>
      <c r="U73" s="65"/>
      <c r="V73" s="157"/>
      <c r="W73" s="101">
        <f>ROUND(ROUND(F56*J68,0)*N73,0)</f>
        <v>334</v>
      </c>
      <c r="X73" s="31"/>
    </row>
    <row r="74" spans="1:24" ht="17.100000000000001" customHeight="1" x14ac:dyDescent="0.15">
      <c r="A74" s="32">
        <v>41</v>
      </c>
      <c r="B74" s="33">
        <v>9611</v>
      </c>
      <c r="C74" s="34" t="s">
        <v>4147</v>
      </c>
      <c r="D74" s="225"/>
      <c r="E74" s="20"/>
      <c r="H74" s="20"/>
      <c r="I74" s="2"/>
      <c r="J74" s="22"/>
      <c r="K74" s="355"/>
      <c r="L74" s="1227"/>
      <c r="M74" s="187"/>
      <c r="N74" s="208"/>
      <c r="O74" s="20"/>
      <c r="P74" s="4"/>
      <c r="Q74" s="4"/>
      <c r="R74" s="4"/>
      <c r="S74" s="21"/>
      <c r="T74" s="76" t="s">
        <v>3828</v>
      </c>
      <c r="U74" s="65" t="s">
        <v>17</v>
      </c>
      <c r="V74" s="165">
        <f>$V$8</f>
        <v>0.95</v>
      </c>
      <c r="W74" s="101">
        <f>ROUND(ROUND(ROUND(F56*J68,0)*N73,0)*V74,0)</f>
        <v>317</v>
      </c>
      <c r="X74" s="31"/>
    </row>
    <row r="75" spans="1:24" ht="17.100000000000001" customHeight="1" x14ac:dyDescent="0.15">
      <c r="A75" s="32">
        <v>41</v>
      </c>
      <c r="B75" s="33">
        <v>9613</v>
      </c>
      <c r="C75" s="34" t="s">
        <v>4148</v>
      </c>
      <c r="D75" s="225"/>
      <c r="E75" s="20"/>
      <c r="F75" s="2"/>
      <c r="G75" s="2"/>
      <c r="H75" s="20"/>
      <c r="I75" s="39"/>
      <c r="J75" s="21"/>
      <c r="K75" s="337"/>
      <c r="L75" s="20"/>
      <c r="M75" s="4"/>
      <c r="N75" s="21"/>
      <c r="O75" s="1172" t="s">
        <v>3830</v>
      </c>
      <c r="P75" s="1198" t="s">
        <v>16</v>
      </c>
      <c r="Q75" s="40"/>
      <c r="R75" s="65" t="s">
        <v>17</v>
      </c>
      <c r="S75" s="312">
        <f>$S$9</f>
        <v>0.7</v>
      </c>
      <c r="T75" s="47"/>
      <c r="U75" s="65"/>
      <c r="V75" s="165"/>
      <c r="W75" s="101">
        <f>ROUND(ROUND(ROUND(F56*J68,0)*N73,0)*S75,0)</f>
        <v>234</v>
      </c>
      <c r="X75" s="31"/>
    </row>
    <row r="76" spans="1:24" ht="17.100000000000001" customHeight="1" x14ac:dyDescent="0.15">
      <c r="A76" s="32">
        <v>41</v>
      </c>
      <c r="B76" s="33">
        <v>9615</v>
      </c>
      <c r="C76" s="34" t="s">
        <v>4149</v>
      </c>
      <c r="D76" s="225"/>
      <c r="E76" s="20"/>
      <c r="F76" s="2"/>
      <c r="G76" s="2"/>
      <c r="H76" s="20"/>
      <c r="I76" s="39"/>
      <c r="J76" s="21"/>
      <c r="K76" s="337"/>
      <c r="L76" s="20"/>
      <c r="M76" s="4"/>
      <c r="N76" s="21"/>
      <c r="O76" s="1205"/>
      <c r="P76" s="1126"/>
      <c r="Q76" s="4"/>
      <c r="R76" s="23"/>
      <c r="S76" s="354"/>
      <c r="T76" s="76" t="s">
        <v>3828</v>
      </c>
      <c r="U76" s="65" t="s">
        <v>17</v>
      </c>
      <c r="V76" s="165">
        <f>$V$8</f>
        <v>0.95</v>
      </c>
      <c r="W76" s="35">
        <f>ROUND(ROUND(ROUND(ROUND(F56*J68,0)*N73,0)*S75,0)*V76,0)</f>
        <v>222</v>
      </c>
      <c r="X76" s="31"/>
    </row>
    <row r="77" spans="1:24" ht="17.100000000000001" customHeight="1" x14ac:dyDescent="0.15">
      <c r="A77" s="32">
        <v>41</v>
      </c>
      <c r="B77" s="33">
        <v>9617</v>
      </c>
      <c r="C77" s="34" t="s">
        <v>4150</v>
      </c>
      <c r="D77" s="225"/>
      <c r="E77" s="20"/>
      <c r="F77" s="2"/>
      <c r="G77" s="2"/>
      <c r="H77" s="20"/>
      <c r="I77" s="39"/>
      <c r="J77" s="21"/>
      <c r="K77" s="337"/>
      <c r="L77" s="20"/>
      <c r="M77" s="4"/>
      <c r="N77" s="21"/>
      <c r="O77" s="1206"/>
      <c r="P77" s="1198" t="s">
        <v>3833</v>
      </c>
      <c r="Q77" s="40"/>
      <c r="R77" s="65" t="s">
        <v>17</v>
      </c>
      <c r="S77" s="312">
        <f>$S$11</f>
        <v>0.5</v>
      </c>
      <c r="T77" s="47"/>
      <c r="U77" s="65"/>
      <c r="V77" s="165"/>
      <c r="W77" s="101">
        <f>ROUND(ROUND(ROUND(F56*J68,0)*N73,0)*S77,0)</f>
        <v>167</v>
      </c>
      <c r="X77" s="31"/>
    </row>
    <row r="78" spans="1:24" ht="17.100000000000001" customHeight="1" x14ac:dyDescent="0.15">
      <c r="A78" s="32">
        <v>41</v>
      </c>
      <c r="B78" s="33">
        <v>9619</v>
      </c>
      <c r="C78" s="34" t="s">
        <v>4151</v>
      </c>
      <c r="D78" s="225"/>
      <c r="E78" s="20"/>
      <c r="F78" s="2"/>
      <c r="G78" s="2"/>
      <c r="H78" s="20"/>
      <c r="I78" s="39"/>
      <c r="J78" s="21"/>
      <c r="K78" s="337"/>
      <c r="L78" s="20"/>
      <c r="M78" s="4"/>
      <c r="N78" s="21"/>
      <c r="O78" s="1207"/>
      <c r="P78" s="1126"/>
      <c r="Q78" s="4"/>
      <c r="R78" s="23"/>
      <c r="S78" s="354"/>
      <c r="T78" s="76" t="s">
        <v>3828</v>
      </c>
      <c r="U78" s="65" t="s">
        <v>17</v>
      </c>
      <c r="V78" s="165">
        <f>$V$8</f>
        <v>0.95</v>
      </c>
      <c r="W78" s="35">
        <f>ROUND(ROUND(ROUND(ROUND(F56*J68,0)*N73,0)*S77,0)*V78,0)</f>
        <v>159</v>
      </c>
      <c r="X78" s="31"/>
    </row>
    <row r="79" spans="1:24" ht="17.100000000000001" customHeight="1" x14ac:dyDescent="0.15">
      <c r="A79" s="32">
        <v>41</v>
      </c>
      <c r="B79" s="33">
        <v>9131</v>
      </c>
      <c r="C79" s="34" t="s">
        <v>4152</v>
      </c>
      <c r="D79" s="315"/>
      <c r="E79" s="1198" t="s">
        <v>3869</v>
      </c>
      <c r="F79" s="40"/>
      <c r="G79" s="40"/>
      <c r="H79" s="47"/>
      <c r="I79" s="48"/>
      <c r="J79" s="49"/>
      <c r="K79" s="355"/>
      <c r="L79" s="1226" t="s">
        <v>16</v>
      </c>
      <c r="M79" s="65" t="s">
        <v>17</v>
      </c>
      <c r="N79" s="157">
        <f>$N$7</f>
        <v>0.7</v>
      </c>
      <c r="O79" s="47"/>
      <c r="P79" s="40"/>
      <c r="Q79" s="40"/>
      <c r="R79" s="40"/>
      <c r="S79" s="41"/>
      <c r="T79" s="47"/>
      <c r="U79" s="65"/>
      <c r="V79" s="157"/>
      <c r="W79" s="101">
        <f>ROUND(F80*N79,0)</f>
        <v>465</v>
      </c>
      <c r="X79" s="31"/>
    </row>
    <row r="80" spans="1:24" ht="17.100000000000001" customHeight="1" x14ac:dyDescent="0.15">
      <c r="A80" s="32">
        <v>41</v>
      </c>
      <c r="B80" s="33">
        <v>9132</v>
      </c>
      <c r="C80" s="34" t="s">
        <v>4153</v>
      </c>
      <c r="D80" s="315"/>
      <c r="E80" s="1126"/>
      <c r="F80" s="310">
        <f>'12自立訓練(機能・基本)'!F44</f>
        <v>664</v>
      </c>
      <c r="G80" s="4" t="s">
        <v>21</v>
      </c>
      <c r="H80" s="20"/>
      <c r="I80" s="2"/>
      <c r="J80" s="22"/>
      <c r="K80" s="355"/>
      <c r="L80" s="1227"/>
      <c r="M80" s="187"/>
      <c r="N80" s="208"/>
      <c r="O80" s="20"/>
      <c r="P80" s="4"/>
      <c r="Q80" s="4"/>
      <c r="R80" s="4"/>
      <c r="S80" s="21"/>
      <c r="T80" s="76" t="s">
        <v>3828</v>
      </c>
      <c r="U80" s="65" t="s">
        <v>17</v>
      </c>
      <c r="V80" s="165">
        <f>$V$8</f>
        <v>0.95</v>
      </c>
      <c r="W80" s="101">
        <f>ROUND(ROUND(F80*N79,0)*V80,0)</f>
        <v>442</v>
      </c>
      <c r="X80" s="31"/>
    </row>
    <row r="81" spans="1:24" ht="17.100000000000001" customHeight="1" x14ac:dyDescent="0.15">
      <c r="A81" s="32">
        <v>41</v>
      </c>
      <c r="B81" s="33">
        <v>9133</v>
      </c>
      <c r="C81" s="34" t="s">
        <v>4154</v>
      </c>
      <c r="D81" s="315"/>
      <c r="E81" s="20"/>
      <c r="F81" s="2"/>
      <c r="G81" s="2"/>
      <c r="H81" s="20"/>
      <c r="I81" s="39"/>
      <c r="J81" s="21"/>
      <c r="K81" s="337"/>
      <c r="L81" s="20"/>
      <c r="M81" s="4"/>
      <c r="N81" s="21"/>
      <c r="O81" s="1172" t="s">
        <v>3830</v>
      </c>
      <c r="P81" s="1198" t="s">
        <v>16</v>
      </c>
      <c r="Q81" s="40"/>
      <c r="R81" s="65" t="s">
        <v>17</v>
      </c>
      <c r="S81" s="312">
        <f>$S$9</f>
        <v>0.7</v>
      </c>
      <c r="T81" s="47"/>
      <c r="U81" s="65"/>
      <c r="V81" s="165"/>
      <c r="W81" s="101">
        <f>ROUND(ROUND(F80*N79,0)*S81,0)</f>
        <v>326</v>
      </c>
      <c r="X81" s="31"/>
    </row>
    <row r="82" spans="1:24" ht="17.100000000000001" customHeight="1" x14ac:dyDescent="0.15">
      <c r="A82" s="32">
        <v>41</v>
      </c>
      <c r="B82" s="33">
        <v>9134</v>
      </c>
      <c r="C82" s="34" t="s">
        <v>4155</v>
      </c>
      <c r="D82" s="315"/>
      <c r="E82" s="20"/>
      <c r="F82" s="2"/>
      <c r="G82" s="2"/>
      <c r="H82" s="20"/>
      <c r="I82" s="39"/>
      <c r="J82" s="21"/>
      <c r="K82" s="337"/>
      <c r="L82" s="20"/>
      <c r="M82" s="4"/>
      <c r="N82" s="21"/>
      <c r="O82" s="1205"/>
      <c r="P82" s="1126"/>
      <c r="Q82" s="4"/>
      <c r="R82" s="23"/>
      <c r="S82" s="354"/>
      <c r="T82" s="76" t="s">
        <v>3828</v>
      </c>
      <c r="U82" s="65" t="s">
        <v>17</v>
      </c>
      <c r="V82" s="165">
        <f>$V$8</f>
        <v>0.95</v>
      </c>
      <c r="W82" s="35">
        <f>ROUND(ROUND(ROUND(F80*N79,0)*S81,0)*V82,0)</f>
        <v>310</v>
      </c>
      <c r="X82" s="31"/>
    </row>
    <row r="83" spans="1:24" ht="17.100000000000001" customHeight="1" x14ac:dyDescent="0.15">
      <c r="A83" s="32">
        <v>41</v>
      </c>
      <c r="B83" s="33">
        <v>9625</v>
      </c>
      <c r="C83" s="34" t="s">
        <v>4156</v>
      </c>
      <c r="D83" s="315"/>
      <c r="E83" s="20"/>
      <c r="F83" s="2"/>
      <c r="G83" s="2"/>
      <c r="H83" s="20"/>
      <c r="I83" s="39"/>
      <c r="J83" s="21"/>
      <c r="K83" s="337"/>
      <c r="L83" s="20"/>
      <c r="M83" s="4"/>
      <c r="N83" s="21"/>
      <c r="O83" s="1206"/>
      <c r="P83" s="1198" t="s">
        <v>3833</v>
      </c>
      <c r="Q83" s="40"/>
      <c r="R83" s="65" t="s">
        <v>17</v>
      </c>
      <c r="S83" s="312">
        <f>$S$11</f>
        <v>0.5</v>
      </c>
      <c r="T83" s="47"/>
      <c r="U83" s="65"/>
      <c r="V83" s="165"/>
      <c r="W83" s="101">
        <f>ROUND(ROUND(F80*N79,0)*S83,0)</f>
        <v>233</v>
      </c>
      <c r="X83" s="31"/>
    </row>
    <row r="84" spans="1:24" ht="17.100000000000001" customHeight="1" x14ac:dyDescent="0.15">
      <c r="A84" s="32">
        <v>41</v>
      </c>
      <c r="B84" s="33">
        <v>9627</v>
      </c>
      <c r="C84" s="34" t="s">
        <v>4157</v>
      </c>
      <c r="D84" s="315"/>
      <c r="E84" s="20"/>
      <c r="F84" s="2"/>
      <c r="G84" s="2"/>
      <c r="H84" s="20"/>
      <c r="I84" s="39"/>
      <c r="J84" s="21"/>
      <c r="K84" s="337"/>
      <c r="L84" s="20"/>
      <c r="M84" s="4"/>
      <c r="N84" s="21"/>
      <c r="O84" s="1207"/>
      <c r="P84" s="1126"/>
      <c r="Q84" s="4"/>
      <c r="R84" s="23"/>
      <c r="S84" s="354"/>
      <c r="T84" s="76" t="s">
        <v>3828</v>
      </c>
      <c r="U84" s="65" t="s">
        <v>17</v>
      </c>
      <c r="V84" s="165">
        <f>$V$8</f>
        <v>0.95</v>
      </c>
      <c r="W84" s="35">
        <f>ROUND(ROUND(ROUND(F80*N79,0)*S83,0)*V84,0)</f>
        <v>221</v>
      </c>
      <c r="X84" s="31"/>
    </row>
    <row r="85" spans="1:24" ht="17.100000000000001" customHeight="1" x14ac:dyDescent="0.15">
      <c r="A85" s="32">
        <v>41</v>
      </c>
      <c r="B85" s="33">
        <v>9629</v>
      </c>
      <c r="C85" s="34" t="s">
        <v>4158</v>
      </c>
      <c r="D85" s="225"/>
      <c r="E85" s="20"/>
      <c r="H85" s="20"/>
      <c r="I85" s="2"/>
      <c r="J85" s="22"/>
      <c r="K85" s="337"/>
      <c r="L85" s="1226" t="s">
        <v>3833</v>
      </c>
      <c r="M85" s="65" t="s">
        <v>17</v>
      </c>
      <c r="N85" s="312">
        <f>$N$13</f>
        <v>0.5</v>
      </c>
      <c r="O85" s="47"/>
      <c r="P85" s="40"/>
      <c r="Q85" s="40"/>
      <c r="R85" s="40"/>
      <c r="S85" s="41"/>
      <c r="T85" s="47"/>
      <c r="U85" s="65"/>
      <c r="V85" s="157"/>
      <c r="W85" s="101">
        <f>ROUND(F80*N85,0)</f>
        <v>332</v>
      </c>
      <c r="X85" s="31"/>
    </row>
    <row r="86" spans="1:24" ht="17.100000000000001" customHeight="1" x14ac:dyDescent="0.15">
      <c r="A86" s="32">
        <v>41</v>
      </c>
      <c r="B86" s="33">
        <v>9631</v>
      </c>
      <c r="C86" s="34" t="s">
        <v>4159</v>
      </c>
      <c r="D86" s="225"/>
      <c r="E86" s="20"/>
      <c r="F86" s="39"/>
      <c r="H86" s="20"/>
      <c r="I86" s="2"/>
      <c r="J86" s="22"/>
      <c r="K86" s="355"/>
      <c r="L86" s="1227"/>
      <c r="M86" s="187"/>
      <c r="N86" s="208"/>
      <c r="O86" s="20"/>
      <c r="P86" s="4"/>
      <c r="Q86" s="4"/>
      <c r="R86" s="4"/>
      <c r="S86" s="21"/>
      <c r="T86" s="76" t="s">
        <v>3828</v>
      </c>
      <c r="U86" s="65" t="s">
        <v>17</v>
      </c>
      <c r="V86" s="165">
        <f>$V$8</f>
        <v>0.95</v>
      </c>
      <c r="W86" s="101">
        <f>ROUND(ROUND(F80*N85,0)*V86,0)</f>
        <v>315</v>
      </c>
      <c r="X86" s="31"/>
    </row>
    <row r="87" spans="1:24" ht="17.100000000000001" customHeight="1" x14ac:dyDescent="0.15">
      <c r="A87" s="32">
        <v>41</v>
      </c>
      <c r="B87" s="33">
        <v>9633</v>
      </c>
      <c r="C87" s="34" t="s">
        <v>4160</v>
      </c>
      <c r="D87" s="225"/>
      <c r="E87" s="20"/>
      <c r="F87" s="39"/>
      <c r="G87" s="2"/>
      <c r="H87" s="20"/>
      <c r="I87" s="39"/>
      <c r="J87" s="21"/>
      <c r="K87" s="337"/>
      <c r="L87" s="20"/>
      <c r="M87" s="4"/>
      <c r="N87" s="21"/>
      <c r="O87" s="1172" t="s">
        <v>3830</v>
      </c>
      <c r="P87" s="1198" t="s">
        <v>16</v>
      </c>
      <c r="Q87" s="40"/>
      <c r="R87" s="65" t="s">
        <v>17</v>
      </c>
      <c r="S87" s="312">
        <f>$S$9</f>
        <v>0.7</v>
      </c>
      <c r="T87" s="47"/>
      <c r="U87" s="65"/>
      <c r="V87" s="165"/>
      <c r="W87" s="101">
        <f>ROUND(ROUND(F80*N85,0)*S87,0)</f>
        <v>232</v>
      </c>
      <c r="X87" s="31"/>
    </row>
    <row r="88" spans="1:24" ht="17.100000000000001" customHeight="1" x14ac:dyDescent="0.15">
      <c r="A88" s="32">
        <v>41</v>
      </c>
      <c r="B88" s="33">
        <v>9635</v>
      </c>
      <c r="C88" s="34" t="s">
        <v>4161</v>
      </c>
      <c r="D88" s="225"/>
      <c r="E88" s="20"/>
      <c r="F88" s="39"/>
      <c r="G88" s="2"/>
      <c r="H88" s="20"/>
      <c r="I88" s="39"/>
      <c r="J88" s="21"/>
      <c r="K88" s="337"/>
      <c r="L88" s="20"/>
      <c r="M88" s="4"/>
      <c r="N88" s="21"/>
      <c r="O88" s="1205"/>
      <c r="P88" s="1126"/>
      <c r="Q88" s="4"/>
      <c r="R88" s="23"/>
      <c r="S88" s="354"/>
      <c r="T88" s="76" t="s">
        <v>3828</v>
      </c>
      <c r="U88" s="65" t="s">
        <v>17</v>
      </c>
      <c r="V88" s="165">
        <f>$V$8</f>
        <v>0.95</v>
      </c>
      <c r="W88" s="35">
        <f>ROUND(ROUND(ROUND(F80*N85,0)*S87,0)*V88,0)</f>
        <v>220</v>
      </c>
      <c r="X88" s="31"/>
    </row>
    <row r="89" spans="1:24" ht="17.100000000000001" customHeight="1" x14ac:dyDescent="0.15">
      <c r="A89" s="32">
        <v>41</v>
      </c>
      <c r="B89" s="33">
        <v>9637</v>
      </c>
      <c r="C89" s="34" t="s">
        <v>4162</v>
      </c>
      <c r="D89" s="225"/>
      <c r="E89" s="20"/>
      <c r="F89" s="39"/>
      <c r="G89" s="2"/>
      <c r="H89" s="20"/>
      <c r="I89" s="39"/>
      <c r="J89" s="21"/>
      <c r="K89" s="337"/>
      <c r="L89" s="20"/>
      <c r="M89" s="4"/>
      <c r="N89" s="21"/>
      <c r="O89" s="1206"/>
      <c r="P89" s="1198" t="s">
        <v>3833</v>
      </c>
      <c r="Q89" s="40"/>
      <c r="R89" s="65" t="s">
        <v>17</v>
      </c>
      <c r="S89" s="312">
        <f>$S$11</f>
        <v>0.5</v>
      </c>
      <c r="T89" s="47"/>
      <c r="U89" s="65"/>
      <c r="V89" s="165"/>
      <c r="W89" s="101">
        <f>ROUND(ROUND(F80*N85,0)*S89,0)</f>
        <v>166</v>
      </c>
      <c r="X89" s="31"/>
    </row>
    <row r="90" spans="1:24" ht="17.100000000000001" customHeight="1" x14ac:dyDescent="0.15">
      <c r="A90" s="32">
        <v>41</v>
      </c>
      <c r="B90" s="33">
        <v>9639</v>
      </c>
      <c r="C90" s="34" t="s">
        <v>4163</v>
      </c>
      <c r="D90" s="225"/>
      <c r="E90" s="20"/>
      <c r="F90" s="39"/>
      <c r="G90" s="2"/>
      <c r="H90" s="24"/>
      <c r="I90" s="15"/>
      <c r="J90" s="38"/>
      <c r="K90" s="337"/>
      <c r="L90" s="20"/>
      <c r="M90" s="4"/>
      <c r="N90" s="21"/>
      <c r="O90" s="1207"/>
      <c r="P90" s="1126"/>
      <c r="Q90" s="4"/>
      <c r="R90" s="23"/>
      <c r="S90" s="354"/>
      <c r="T90" s="76" t="s">
        <v>3828</v>
      </c>
      <c r="U90" s="65" t="s">
        <v>17</v>
      </c>
      <c r="V90" s="165">
        <f>$V$8</f>
        <v>0.95</v>
      </c>
      <c r="W90" s="35">
        <f>ROUND(ROUND(ROUND(F80*N85,0)*S89,0)*V90,0)</f>
        <v>158</v>
      </c>
      <c r="X90" s="31"/>
    </row>
    <row r="91" spans="1:24" ht="17.100000000000001" customHeight="1" x14ac:dyDescent="0.15">
      <c r="A91" s="17">
        <v>41</v>
      </c>
      <c r="B91" s="33">
        <v>9135</v>
      </c>
      <c r="C91" s="34" t="s">
        <v>4164</v>
      </c>
      <c r="D91" s="315"/>
      <c r="E91" s="20"/>
      <c r="H91" s="1085" t="s">
        <v>3836</v>
      </c>
      <c r="I91" s="48"/>
      <c r="J91" s="49"/>
      <c r="K91" s="355"/>
      <c r="L91" s="1226" t="s">
        <v>16</v>
      </c>
      <c r="M91" s="65" t="s">
        <v>17</v>
      </c>
      <c r="N91" s="157">
        <f>$N$7</f>
        <v>0.7</v>
      </c>
      <c r="O91" s="47"/>
      <c r="P91" s="40"/>
      <c r="Q91" s="40"/>
      <c r="R91" s="40"/>
      <c r="S91" s="41"/>
      <c r="T91" s="47"/>
      <c r="U91" s="65"/>
      <c r="V91" s="157"/>
      <c r="W91" s="101">
        <f>ROUND(ROUND(F80*J92,0)*N91,0)</f>
        <v>449</v>
      </c>
      <c r="X91" s="31"/>
    </row>
    <row r="92" spans="1:24" ht="17.100000000000001" customHeight="1" x14ac:dyDescent="0.15">
      <c r="A92" s="32">
        <v>41</v>
      </c>
      <c r="B92" s="33">
        <v>9136</v>
      </c>
      <c r="C92" s="34" t="s">
        <v>4165</v>
      </c>
      <c r="D92" s="315"/>
      <c r="E92" s="20"/>
      <c r="H92" s="1228"/>
      <c r="I92" s="23" t="s">
        <v>17</v>
      </c>
      <c r="J92" s="314">
        <f>$J$20</f>
        <v>0.96499999999999997</v>
      </c>
      <c r="K92" s="355"/>
      <c r="L92" s="1227"/>
      <c r="M92" s="187"/>
      <c r="N92" s="208"/>
      <c r="O92" s="20"/>
      <c r="P92" s="4"/>
      <c r="Q92" s="4"/>
      <c r="R92" s="4"/>
      <c r="S92" s="21"/>
      <c r="T92" s="76" t="s">
        <v>3828</v>
      </c>
      <c r="U92" s="65" t="s">
        <v>17</v>
      </c>
      <c r="V92" s="165">
        <f>$V$8</f>
        <v>0.95</v>
      </c>
      <c r="W92" s="101">
        <f>ROUND(ROUND(ROUND(F80*J92,0)*N91,0)*V92,0)</f>
        <v>427</v>
      </c>
      <c r="X92" s="31"/>
    </row>
    <row r="93" spans="1:24" ht="17.100000000000001" customHeight="1" x14ac:dyDescent="0.15">
      <c r="A93" s="32">
        <v>41</v>
      </c>
      <c r="B93" s="33">
        <v>9137</v>
      </c>
      <c r="C93" s="34" t="s">
        <v>4166</v>
      </c>
      <c r="D93" s="315"/>
      <c r="E93" s="20"/>
      <c r="F93" s="2"/>
      <c r="G93" s="2"/>
      <c r="H93" s="1228"/>
      <c r="I93" s="39"/>
      <c r="J93" s="21"/>
      <c r="K93" s="337"/>
      <c r="L93" s="20"/>
      <c r="M93" s="4"/>
      <c r="N93" s="21"/>
      <c r="O93" s="1172" t="s">
        <v>3830</v>
      </c>
      <c r="P93" s="1198" t="s">
        <v>16</v>
      </c>
      <c r="Q93" s="40"/>
      <c r="R93" s="65" t="s">
        <v>17</v>
      </c>
      <c r="S93" s="312">
        <f>$S$9</f>
        <v>0.7</v>
      </c>
      <c r="T93" s="47"/>
      <c r="U93" s="65"/>
      <c r="V93" s="165"/>
      <c r="W93" s="101">
        <f>ROUND(ROUND(ROUND(F80*J92,0)*N91,0)*S93,0)</f>
        <v>314</v>
      </c>
      <c r="X93" s="31"/>
    </row>
    <row r="94" spans="1:24" ht="17.100000000000001" customHeight="1" x14ac:dyDescent="0.15">
      <c r="A94" s="32">
        <v>41</v>
      </c>
      <c r="B94" s="33">
        <v>9138</v>
      </c>
      <c r="C94" s="34" t="s">
        <v>4167</v>
      </c>
      <c r="D94" s="315"/>
      <c r="E94" s="20"/>
      <c r="F94" s="2"/>
      <c r="G94" s="2"/>
      <c r="H94" s="1068"/>
      <c r="I94" s="39"/>
      <c r="J94" s="21"/>
      <c r="K94" s="337"/>
      <c r="L94" s="20"/>
      <c r="M94" s="4"/>
      <c r="N94" s="21"/>
      <c r="O94" s="1205"/>
      <c r="P94" s="1126"/>
      <c r="Q94" s="4"/>
      <c r="R94" s="23"/>
      <c r="S94" s="354"/>
      <c r="T94" s="76" t="s">
        <v>3828</v>
      </c>
      <c r="U94" s="65" t="s">
        <v>17</v>
      </c>
      <c r="V94" s="165">
        <f>$V$8</f>
        <v>0.95</v>
      </c>
      <c r="W94" s="35">
        <f>ROUND(ROUND(ROUND(ROUND(F80*J92,0)*N91,0)*S93,0)*V94,0)</f>
        <v>298</v>
      </c>
      <c r="X94" s="31"/>
    </row>
    <row r="95" spans="1:24" ht="17.100000000000001" customHeight="1" x14ac:dyDescent="0.15">
      <c r="A95" s="32">
        <v>41</v>
      </c>
      <c r="B95" s="33">
        <v>9645</v>
      </c>
      <c r="C95" s="34" t="s">
        <v>4168</v>
      </c>
      <c r="D95" s="315"/>
      <c r="E95" s="20"/>
      <c r="F95" s="2"/>
      <c r="G95" s="2"/>
      <c r="H95" s="20"/>
      <c r="I95" s="39"/>
      <c r="J95" s="21"/>
      <c r="K95" s="337"/>
      <c r="L95" s="20"/>
      <c r="M95" s="4"/>
      <c r="N95" s="21"/>
      <c r="O95" s="1206"/>
      <c r="P95" s="1198" t="s">
        <v>3833</v>
      </c>
      <c r="Q95" s="40"/>
      <c r="R95" s="65" t="s">
        <v>17</v>
      </c>
      <c r="S95" s="312">
        <f>$S$11</f>
        <v>0.5</v>
      </c>
      <c r="T95" s="47"/>
      <c r="U95" s="65"/>
      <c r="V95" s="165"/>
      <c r="W95" s="101">
        <f>ROUND(ROUND(ROUND(F80*J92,0)*N91,0)*S95,0)</f>
        <v>225</v>
      </c>
      <c r="X95" s="31"/>
    </row>
    <row r="96" spans="1:24" ht="17.100000000000001" customHeight="1" x14ac:dyDescent="0.15">
      <c r="A96" s="32">
        <v>41</v>
      </c>
      <c r="B96" s="33">
        <v>9647</v>
      </c>
      <c r="C96" s="34" t="s">
        <v>4169</v>
      </c>
      <c r="D96" s="315"/>
      <c r="E96" s="20"/>
      <c r="F96" s="2"/>
      <c r="G96" s="2"/>
      <c r="H96" s="20"/>
      <c r="I96" s="39"/>
      <c r="J96" s="21"/>
      <c r="K96" s="337"/>
      <c r="L96" s="20"/>
      <c r="M96" s="4"/>
      <c r="N96" s="21"/>
      <c r="O96" s="1207"/>
      <c r="P96" s="1126"/>
      <c r="Q96" s="4"/>
      <c r="R96" s="23"/>
      <c r="S96" s="354"/>
      <c r="T96" s="76" t="s">
        <v>3828</v>
      </c>
      <c r="U96" s="65" t="s">
        <v>17</v>
      </c>
      <c r="V96" s="165">
        <f>$V$8</f>
        <v>0.95</v>
      </c>
      <c r="W96" s="35">
        <f>ROUND(ROUND(ROUND(ROUND(F80*J92,0)*N91,0)*S95,0)*V96,0)</f>
        <v>214</v>
      </c>
      <c r="X96" s="31"/>
    </row>
    <row r="97" spans="1:24" ht="17.100000000000001" customHeight="1" x14ac:dyDescent="0.15">
      <c r="A97" s="17">
        <v>41</v>
      </c>
      <c r="B97" s="33">
        <v>9649</v>
      </c>
      <c r="C97" s="34" t="s">
        <v>4170</v>
      </c>
      <c r="D97" s="225"/>
      <c r="E97" s="20"/>
      <c r="F97" s="39"/>
      <c r="G97" s="21"/>
      <c r="H97" s="356"/>
      <c r="I97" s="2"/>
      <c r="J97" s="22"/>
      <c r="K97" s="337"/>
      <c r="L97" s="1226" t="s">
        <v>3833</v>
      </c>
      <c r="M97" s="65" t="s">
        <v>17</v>
      </c>
      <c r="N97" s="312">
        <f>$N$13</f>
        <v>0.5</v>
      </c>
      <c r="O97" s="47"/>
      <c r="P97" s="40"/>
      <c r="Q97" s="40"/>
      <c r="R97" s="40"/>
      <c r="S97" s="41"/>
      <c r="T97" s="47"/>
      <c r="U97" s="65"/>
      <c r="V97" s="157"/>
      <c r="W97" s="101">
        <f>ROUND(ROUND(F80*J92,0)*N97,0)</f>
        <v>321</v>
      </c>
      <c r="X97" s="31"/>
    </row>
    <row r="98" spans="1:24" ht="17.100000000000001" customHeight="1" x14ac:dyDescent="0.15">
      <c r="A98" s="32">
        <v>41</v>
      </c>
      <c r="B98" s="33">
        <v>9651</v>
      </c>
      <c r="C98" s="34" t="s">
        <v>4171</v>
      </c>
      <c r="D98" s="225"/>
      <c r="E98" s="20"/>
      <c r="H98" s="20"/>
      <c r="I98" s="2"/>
      <c r="J98" s="22"/>
      <c r="K98" s="355"/>
      <c r="L98" s="1227"/>
      <c r="M98" s="187"/>
      <c r="N98" s="208"/>
      <c r="O98" s="20"/>
      <c r="P98" s="4"/>
      <c r="Q98" s="4"/>
      <c r="R98" s="4"/>
      <c r="S98" s="21"/>
      <c r="T98" s="76" t="s">
        <v>3828</v>
      </c>
      <c r="U98" s="65" t="s">
        <v>17</v>
      </c>
      <c r="V98" s="165">
        <f>$V$8</f>
        <v>0.95</v>
      </c>
      <c r="W98" s="101">
        <f>ROUND(ROUND(ROUND(F80*J92,0)*N97,0)*V98,0)</f>
        <v>305</v>
      </c>
      <c r="X98" s="31"/>
    </row>
    <row r="99" spans="1:24" ht="17.100000000000001" customHeight="1" x14ac:dyDescent="0.15">
      <c r="A99" s="32">
        <v>41</v>
      </c>
      <c r="B99" s="33">
        <v>9653</v>
      </c>
      <c r="C99" s="34" t="s">
        <v>4172</v>
      </c>
      <c r="D99" s="225"/>
      <c r="E99" s="20"/>
      <c r="F99" s="2"/>
      <c r="G99" s="2"/>
      <c r="H99" s="20"/>
      <c r="I99" s="39"/>
      <c r="J99" s="21"/>
      <c r="K99" s="337"/>
      <c r="L99" s="20"/>
      <c r="M99" s="4"/>
      <c r="N99" s="21"/>
      <c r="O99" s="1172" t="s">
        <v>3830</v>
      </c>
      <c r="P99" s="1198" t="s">
        <v>16</v>
      </c>
      <c r="Q99" s="40"/>
      <c r="R99" s="65" t="s">
        <v>17</v>
      </c>
      <c r="S99" s="312">
        <f>$S$9</f>
        <v>0.7</v>
      </c>
      <c r="T99" s="47"/>
      <c r="U99" s="65"/>
      <c r="V99" s="165"/>
      <c r="W99" s="101">
        <f>ROUND(ROUND(ROUND(F80*J92,0)*N97,0)*S99,0)</f>
        <v>225</v>
      </c>
      <c r="X99" s="31"/>
    </row>
    <row r="100" spans="1:24" ht="17.100000000000001" customHeight="1" x14ac:dyDescent="0.15">
      <c r="A100" s="32">
        <v>41</v>
      </c>
      <c r="B100" s="33">
        <v>9655</v>
      </c>
      <c r="C100" s="34" t="s">
        <v>4173</v>
      </c>
      <c r="D100" s="225"/>
      <c r="E100" s="20"/>
      <c r="F100" s="2"/>
      <c r="G100" s="2"/>
      <c r="H100" s="20"/>
      <c r="I100" s="39"/>
      <c r="J100" s="21"/>
      <c r="K100" s="337"/>
      <c r="L100" s="20"/>
      <c r="M100" s="4"/>
      <c r="N100" s="21"/>
      <c r="O100" s="1205"/>
      <c r="P100" s="1126"/>
      <c r="Q100" s="4"/>
      <c r="R100" s="23"/>
      <c r="S100" s="354"/>
      <c r="T100" s="76" t="s">
        <v>3828</v>
      </c>
      <c r="U100" s="65" t="s">
        <v>17</v>
      </c>
      <c r="V100" s="165">
        <f>$V$8</f>
        <v>0.95</v>
      </c>
      <c r="W100" s="35">
        <f>ROUND(ROUND(ROUND(ROUND(F80*J92,0)*N97,0)*S99,0)*V100,0)</f>
        <v>214</v>
      </c>
      <c r="X100" s="31"/>
    </row>
    <row r="101" spans="1:24" ht="17.100000000000001" customHeight="1" x14ac:dyDescent="0.15">
      <c r="A101" s="32">
        <v>41</v>
      </c>
      <c r="B101" s="33">
        <v>9657</v>
      </c>
      <c r="C101" s="34" t="s">
        <v>4174</v>
      </c>
      <c r="D101" s="225"/>
      <c r="E101" s="20"/>
      <c r="F101" s="2"/>
      <c r="G101" s="2"/>
      <c r="H101" s="20"/>
      <c r="I101" s="39"/>
      <c r="J101" s="21"/>
      <c r="K101" s="337"/>
      <c r="L101" s="20"/>
      <c r="M101" s="4"/>
      <c r="N101" s="21"/>
      <c r="O101" s="1206"/>
      <c r="P101" s="1198" t="s">
        <v>3833</v>
      </c>
      <c r="Q101" s="40"/>
      <c r="R101" s="65" t="s">
        <v>17</v>
      </c>
      <c r="S101" s="312">
        <f>$S$11</f>
        <v>0.5</v>
      </c>
      <c r="T101" s="47"/>
      <c r="U101" s="65"/>
      <c r="V101" s="165"/>
      <c r="W101" s="101">
        <f>ROUND(ROUND(ROUND(F80*J92,0)*N97,0)*S101,0)</f>
        <v>161</v>
      </c>
      <c r="X101" s="31"/>
    </row>
    <row r="102" spans="1:24" ht="17.100000000000001" customHeight="1" x14ac:dyDescent="0.15">
      <c r="A102" s="32">
        <v>41</v>
      </c>
      <c r="B102" s="33">
        <v>9659</v>
      </c>
      <c r="C102" s="34" t="s">
        <v>4175</v>
      </c>
      <c r="D102" s="357"/>
      <c r="E102" s="24"/>
      <c r="F102" s="135"/>
      <c r="G102" s="135"/>
      <c r="H102" s="24"/>
      <c r="I102" s="15"/>
      <c r="J102" s="38"/>
      <c r="K102" s="338"/>
      <c r="L102" s="24"/>
      <c r="M102" s="25"/>
      <c r="N102" s="38"/>
      <c r="O102" s="1207"/>
      <c r="P102" s="1200"/>
      <c r="Q102" s="25"/>
      <c r="R102" s="26"/>
      <c r="S102" s="313"/>
      <c r="T102" s="311" t="s">
        <v>3828</v>
      </c>
      <c r="U102" s="44" t="s">
        <v>17</v>
      </c>
      <c r="V102" s="46">
        <f>$V$8</f>
        <v>0.95</v>
      </c>
      <c r="W102" s="35">
        <f>ROUND(ROUND(ROUND(ROUND(F80*J92,0)*N97,0)*S101,0)*V102,0)</f>
        <v>153</v>
      </c>
      <c r="X102" s="61"/>
    </row>
    <row r="103" spans="1:24" ht="17.100000000000001" customHeight="1" x14ac:dyDescent="0.15">
      <c r="A103" s="17">
        <v>41</v>
      </c>
      <c r="B103" s="18">
        <v>9141</v>
      </c>
      <c r="C103" s="19" t="s">
        <v>4176</v>
      </c>
      <c r="D103" s="315"/>
      <c r="E103" s="1126" t="s">
        <v>3882</v>
      </c>
      <c r="H103" s="20"/>
      <c r="I103" s="2"/>
      <c r="J103" s="22"/>
      <c r="K103" s="355"/>
      <c r="L103" s="1227" t="s">
        <v>16</v>
      </c>
      <c r="M103" s="23" t="s">
        <v>17</v>
      </c>
      <c r="N103" s="314">
        <f>$N$7</f>
        <v>0.7</v>
      </c>
      <c r="O103" s="20"/>
      <c r="P103" s="4"/>
      <c r="Q103" s="4"/>
      <c r="R103" s="4"/>
      <c r="S103" s="21"/>
      <c r="T103" s="20"/>
      <c r="U103" s="23"/>
      <c r="V103" s="314"/>
      <c r="W103" s="97">
        <f>ROUND(F104*N103,0)</f>
        <v>438</v>
      </c>
      <c r="X103" s="31"/>
    </row>
    <row r="104" spans="1:24" ht="17.100000000000001" customHeight="1" x14ac:dyDescent="0.15">
      <c r="A104" s="32">
        <v>41</v>
      </c>
      <c r="B104" s="33">
        <v>9142</v>
      </c>
      <c r="C104" s="34" t="s">
        <v>4177</v>
      </c>
      <c r="D104" s="315"/>
      <c r="E104" s="1126"/>
      <c r="F104" s="310">
        <f>'12自立訓練(機能・基本)'!F56</f>
        <v>626</v>
      </c>
      <c r="G104" s="4" t="s">
        <v>21</v>
      </c>
      <c r="H104" s="20"/>
      <c r="I104" s="2"/>
      <c r="J104" s="22"/>
      <c r="K104" s="355"/>
      <c r="L104" s="1227"/>
      <c r="M104" s="187"/>
      <c r="N104" s="208"/>
      <c r="O104" s="20"/>
      <c r="P104" s="4"/>
      <c r="Q104" s="4"/>
      <c r="R104" s="4"/>
      <c r="S104" s="21"/>
      <c r="T104" s="76" t="s">
        <v>3828</v>
      </c>
      <c r="U104" s="65" t="s">
        <v>17</v>
      </c>
      <c r="V104" s="165">
        <f>$V$8</f>
        <v>0.95</v>
      </c>
      <c r="W104" s="101">
        <f>ROUND(ROUND(F104*N103,0)*V104,0)</f>
        <v>416</v>
      </c>
      <c r="X104" s="31"/>
    </row>
    <row r="105" spans="1:24" ht="17.100000000000001" customHeight="1" x14ac:dyDescent="0.15">
      <c r="A105" s="32">
        <v>41</v>
      </c>
      <c r="B105" s="33">
        <v>9143</v>
      </c>
      <c r="C105" s="34" t="s">
        <v>4178</v>
      </c>
      <c r="D105" s="315"/>
      <c r="E105" s="20"/>
      <c r="F105" s="2"/>
      <c r="G105" s="2"/>
      <c r="H105" s="20"/>
      <c r="I105" s="39"/>
      <c r="J105" s="21"/>
      <c r="K105" s="337"/>
      <c r="L105" s="20"/>
      <c r="M105" s="4"/>
      <c r="N105" s="21"/>
      <c r="O105" s="1172" t="s">
        <v>3830</v>
      </c>
      <c r="P105" s="1198" t="s">
        <v>16</v>
      </c>
      <c r="Q105" s="40"/>
      <c r="R105" s="65" t="s">
        <v>17</v>
      </c>
      <c r="S105" s="312">
        <f>$S$9</f>
        <v>0.7</v>
      </c>
      <c r="T105" s="47"/>
      <c r="U105" s="65"/>
      <c r="V105" s="165"/>
      <c r="W105" s="101">
        <f>ROUND(ROUND(F104*N103,0)*S105,0)</f>
        <v>307</v>
      </c>
      <c r="X105" s="31"/>
    </row>
    <row r="106" spans="1:24" ht="17.100000000000001" customHeight="1" x14ac:dyDescent="0.15">
      <c r="A106" s="32">
        <v>41</v>
      </c>
      <c r="B106" s="33">
        <v>9144</v>
      </c>
      <c r="C106" s="34" t="s">
        <v>4179</v>
      </c>
      <c r="D106" s="315"/>
      <c r="E106" s="20"/>
      <c r="F106" s="2"/>
      <c r="G106" s="2"/>
      <c r="H106" s="20"/>
      <c r="I106" s="39"/>
      <c r="J106" s="21"/>
      <c r="K106" s="337"/>
      <c r="L106" s="20"/>
      <c r="M106" s="4"/>
      <c r="N106" s="21"/>
      <c r="O106" s="1205"/>
      <c r="P106" s="1126"/>
      <c r="Q106" s="4"/>
      <c r="R106" s="23"/>
      <c r="S106" s="354"/>
      <c r="T106" s="76" t="s">
        <v>3828</v>
      </c>
      <c r="U106" s="65" t="s">
        <v>17</v>
      </c>
      <c r="V106" s="165">
        <f>$V$8</f>
        <v>0.95</v>
      </c>
      <c r="W106" s="35">
        <f>ROUND(ROUND(ROUND(F104*N103,0)*S105,0)*V106,0)</f>
        <v>292</v>
      </c>
      <c r="X106" s="31"/>
    </row>
    <row r="107" spans="1:24" ht="17.100000000000001" customHeight="1" x14ac:dyDescent="0.15">
      <c r="A107" s="32">
        <v>41</v>
      </c>
      <c r="B107" s="33">
        <v>9665</v>
      </c>
      <c r="C107" s="34" t="s">
        <v>4180</v>
      </c>
      <c r="D107" s="315"/>
      <c r="E107" s="20"/>
      <c r="F107" s="2"/>
      <c r="G107" s="2"/>
      <c r="H107" s="20"/>
      <c r="I107" s="39"/>
      <c r="J107" s="21"/>
      <c r="K107" s="337"/>
      <c r="L107" s="20"/>
      <c r="M107" s="4"/>
      <c r="N107" s="21"/>
      <c r="O107" s="1206"/>
      <c r="P107" s="1198" t="s">
        <v>3833</v>
      </c>
      <c r="Q107" s="40"/>
      <c r="R107" s="65" t="s">
        <v>17</v>
      </c>
      <c r="S107" s="312">
        <f>$S$11</f>
        <v>0.5</v>
      </c>
      <c r="T107" s="47"/>
      <c r="U107" s="65"/>
      <c r="V107" s="165"/>
      <c r="W107" s="101">
        <f>ROUND(ROUND(F104*N103,0)*S107,0)</f>
        <v>219</v>
      </c>
      <c r="X107" s="31"/>
    </row>
    <row r="108" spans="1:24" ht="17.100000000000001" customHeight="1" x14ac:dyDescent="0.15">
      <c r="A108" s="32">
        <v>41</v>
      </c>
      <c r="B108" s="33">
        <v>9667</v>
      </c>
      <c r="C108" s="34" t="s">
        <v>4181</v>
      </c>
      <c r="D108" s="315"/>
      <c r="E108" s="20"/>
      <c r="F108" s="2"/>
      <c r="G108" s="2"/>
      <c r="H108" s="20"/>
      <c r="I108" s="39"/>
      <c r="J108" s="21"/>
      <c r="K108" s="337"/>
      <c r="L108" s="20"/>
      <c r="M108" s="4"/>
      <c r="N108" s="21"/>
      <c r="O108" s="1207"/>
      <c r="P108" s="1126"/>
      <c r="Q108" s="4"/>
      <c r="R108" s="23"/>
      <c r="S108" s="354"/>
      <c r="T108" s="76" t="s">
        <v>3828</v>
      </c>
      <c r="U108" s="65" t="s">
        <v>17</v>
      </c>
      <c r="V108" s="165">
        <f>$V$8</f>
        <v>0.95</v>
      </c>
      <c r="W108" s="35">
        <f>ROUND(ROUND(ROUND(F104*N103,0)*S107,0)*V108,0)</f>
        <v>208</v>
      </c>
      <c r="X108" s="31"/>
    </row>
    <row r="109" spans="1:24" ht="17.100000000000001" customHeight="1" x14ac:dyDescent="0.15">
      <c r="A109" s="32">
        <v>41</v>
      </c>
      <c r="B109" s="33">
        <v>9669</v>
      </c>
      <c r="C109" s="34" t="s">
        <v>4182</v>
      </c>
      <c r="D109" s="225"/>
      <c r="E109" s="20"/>
      <c r="H109" s="20"/>
      <c r="I109" s="2"/>
      <c r="J109" s="22"/>
      <c r="K109" s="337"/>
      <c r="L109" s="1226" t="s">
        <v>3833</v>
      </c>
      <c r="M109" s="65" t="s">
        <v>17</v>
      </c>
      <c r="N109" s="312">
        <f>$N$13</f>
        <v>0.5</v>
      </c>
      <c r="O109" s="47"/>
      <c r="P109" s="40"/>
      <c r="Q109" s="40"/>
      <c r="R109" s="40"/>
      <c r="S109" s="41"/>
      <c r="T109" s="47"/>
      <c r="U109" s="65"/>
      <c r="V109" s="157"/>
      <c r="W109" s="101">
        <f>ROUND(F104*N109,0)</f>
        <v>313</v>
      </c>
      <c r="X109" s="31"/>
    </row>
    <row r="110" spans="1:24" ht="17.100000000000001" customHeight="1" x14ac:dyDescent="0.15">
      <c r="A110" s="32">
        <v>41</v>
      </c>
      <c r="B110" s="33">
        <v>9671</v>
      </c>
      <c r="C110" s="34" t="s">
        <v>4183</v>
      </c>
      <c r="D110" s="225"/>
      <c r="E110" s="20"/>
      <c r="F110" s="39"/>
      <c r="H110" s="20"/>
      <c r="I110" s="2"/>
      <c r="J110" s="22"/>
      <c r="K110" s="355"/>
      <c r="L110" s="1227"/>
      <c r="M110" s="187"/>
      <c r="N110" s="208"/>
      <c r="O110" s="20"/>
      <c r="P110" s="4"/>
      <c r="Q110" s="4"/>
      <c r="R110" s="4"/>
      <c r="S110" s="21"/>
      <c r="T110" s="76" t="s">
        <v>3828</v>
      </c>
      <c r="U110" s="65" t="s">
        <v>17</v>
      </c>
      <c r="V110" s="165">
        <f>$V$8</f>
        <v>0.95</v>
      </c>
      <c r="W110" s="101">
        <f>ROUND(ROUND(F104*N109,0)*V110,0)</f>
        <v>297</v>
      </c>
      <c r="X110" s="31"/>
    </row>
    <row r="111" spans="1:24" ht="17.100000000000001" customHeight="1" x14ac:dyDescent="0.15">
      <c r="A111" s="32">
        <v>41</v>
      </c>
      <c r="B111" s="33">
        <v>9673</v>
      </c>
      <c r="C111" s="34" t="s">
        <v>4184</v>
      </c>
      <c r="D111" s="225"/>
      <c r="E111" s="20"/>
      <c r="F111" s="39"/>
      <c r="G111" s="2"/>
      <c r="H111" s="20"/>
      <c r="I111" s="39"/>
      <c r="J111" s="21"/>
      <c r="K111" s="337"/>
      <c r="L111" s="20"/>
      <c r="M111" s="4"/>
      <c r="N111" s="21"/>
      <c r="O111" s="1172" t="s">
        <v>3830</v>
      </c>
      <c r="P111" s="1198" t="s">
        <v>16</v>
      </c>
      <c r="Q111" s="40"/>
      <c r="R111" s="65" t="s">
        <v>17</v>
      </c>
      <c r="S111" s="312">
        <f>$S$9</f>
        <v>0.7</v>
      </c>
      <c r="T111" s="47"/>
      <c r="U111" s="65"/>
      <c r="V111" s="165"/>
      <c r="W111" s="101">
        <f>ROUND(ROUND(F104*N109,0)*S111,0)</f>
        <v>219</v>
      </c>
      <c r="X111" s="31"/>
    </row>
    <row r="112" spans="1:24" ht="17.100000000000001" customHeight="1" x14ac:dyDescent="0.15">
      <c r="A112" s="32">
        <v>41</v>
      </c>
      <c r="B112" s="33">
        <v>9675</v>
      </c>
      <c r="C112" s="34" t="s">
        <v>4185</v>
      </c>
      <c r="D112" s="225"/>
      <c r="E112" s="20"/>
      <c r="F112" s="39"/>
      <c r="G112" s="2"/>
      <c r="H112" s="20"/>
      <c r="I112" s="39"/>
      <c r="J112" s="21"/>
      <c r="K112" s="337"/>
      <c r="L112" s="20"/>
      <c r="M112" s="4"/>
      <c r="N112" s="21"/>
      <c r="O112" s="1205"/>
      <c r="P112" s="1126"/>
      <c r="Q112" s="4"/>
      <c r="R112" s="23"/>
      <c r="S112" s="354"/>
      <c r="T112" s="76" t="s">
        <v>3828</v>
      </c>
      <c r="U112" s="65" t="s">
        <v>17</v>
      </c>
      <c r="V112" s="165">
        <f>$V$8</f>
        <v>0.95</v>
      </c>
      <c r="W112" s="35">
        <f>ROUND(ROUND(ROUND(F104*N109,0)*S111,0)*V112,0)</f>
        <v>208</v>
      </c>
      <c r="X112" s="31"/>
    </row>
    <row r="113" spans="1:24" ht="17.100000000000001" customHeight="1" x14ac:dyDescent="0.15">
      <c r="A113" s="32">
        <v>41</v>
      </c>
      <c r="B113" s="33">
        <v>9677</v>
      </c>
      <c r="C113" s="34" t="s">
        <v>4186</v>
      </c>
      <c r="D113" s="225"/>
      <c r="E113" s="20"/>
      <c r="F113" s="39"/>
      <c r="G113" s="2"/>
      <c r="H113" s="20"/>
      <c r="I113" s="39"/>
      <c r="J113" s="21"/>
      <c r="K113" s="337"/>
      <c r="L113" s="20"/>
      <c r="M113" s="4"/>
      <c r="N113" s="21"/>
      <c r="O113" s="1206"/>
      <c r="P113" s="1198" t="s">
        <v>3833</v>
      </c>
      <c r="Q113" s="40"/>
      <c r="R113" s="65" t="s">
        <v>17</v>
      </c>
      <c r="S113" s="312">
        <f>$S$11</f>
        <v>0.5</v>
      </c>
      <c r="T113" s="47"/>
      <c r="U113" s="65"/>
      <c r="V113" s="165"/>
      <c r="W113" s="101">
        <f>ROUND(ROUND(F104*N109,0)*S113,0)</f>
        <v>157</v>
      </c>
      <c r="X113" s="31"/>
    </row>
    <row r="114" spans="1:24" ht="17.100000000000001" customHeight="1" x14ac:dyDescent="0.15">
      <c r="A114" s="32">
        <v>41</v>
      </c>
      <c r="B114" s="33">
        <v>9679</v>
      </c>
      <c r="C114" s="34" t="s">
        <v>4187</v>
      </c>
      <c r="D114" s="225"/>
      <c r="E114" s="20"/>
      <c r="F114" s="39"/>
      <c r="G114" s="2"/>
      <c r="H114" s="24"/>
      <c r="I114" s="15"/>
      <c r="J114" s="38"/>
      <c r="K114" s="337"/>
      <c r="L114" s="20"/>
      <c r="M114" s="4"/>
      <c r="N114" s="21"/>
      <c r="O114" s="1207"/>
      <c r="P114" s="1126"/>
      <c r="Q114" s="4"/>
      <c r="R114" s="23"/>
      <c r="S114" s="354"/>
      <c r="T114" s="76" t="s">
        <v>3828</v>
      </c>
      <c r="U114" s="65" t="s">
        <v>17</v>
      </c>
      <c r="V114" s="165">
        <f>$V$8</f>
        <v>0.95</v>
      </c>
      <c r="W114" s="35">
        <f>ROUND(ROUND(ROUND(F104*N109,0)*S113,0)*V114,0)</f>
        <v>149</v>
      </c>
      <c r="X114" s="31"/>
    </row>
    <row r="115" spans="1:24" ht="17.100000000000001" customHeight="1" x14ac:dyDescent="0.15">
      <c r="A115" s="17">
        <v>41</v>
      </c>
      <c r="B115" s="33">
        <v>9145</v>
      </c>
      <c r="C115" s="34" t="s">
        <v>4188</v>
      </c>
      <c r="D115" s="315"/>
      <c r="E115" s="20"/>
      <c r="H115" s="1085" t="s">
        <v>3836</v>
      </c>
      <c r="I115" s="48"/>
      <c r="J115" s="49"/>
      <c r="K115" s="355"/>
      <c r="L115" s="1226" t="s">
        <v>16</v>
      </c>
      <c r="M115" s="65" t="s">
        <v>17</v>
      </c>
      <c r="N115" s="157">
        <f>$N$7</f>
        <v>0.7</v>
      </c>
      <c r="O115" s="47"/>
      <c r="P115" s="40"/>
      <c r="Q115" s="40"/>
      <c r="R115" s="40"/>
      <c r="S115" s="41"/>
      <c r="T115" s="47"/>
      <c r="U115" s="65"/>
      <c r="V115" s="157"/>
      <c r="W115" s="101">
        <f>ROUND(ROUND(F104*J116,0)*N115,0)</f>
        <v>423</v>
      </c>
      <c r="X115" s="31"/>
    </row>
    <row r="116" spans="1:24" ht="17.100000000000001" customHeight="1" x14ac:dyDescent="0.15">
      <c r="A116" s="32">
        <v>41</v>
      </c>
      <c r="B116" s="33">
        <v>9146</v>
      </c>
      <c r="C116" s="34" t="s">
        <v>4189</v>
      </c>
      <c r="D116" s="315"/>
      <c r="E116" s="20"/>
      <c r="H116" s="1228"/>
      <c r="I116" s="23" t="s">
        <v>17</v>
      </c>
      <c r="J116" s="314">
        <f>$J$20</f>
        <v>0.96499999999999997</v>
      </c>
      <c r="K116" s="355"/>
      <c r="L116" s="1227"/>
      <c r="M116" s="187"/>
      <c r="N116" s="208"/>
      <c r="O116" s="20"/>
      <c r="P116" s="4"/>
      <c r="Q116" s="4"/>
      <c r="R116" s="4"/>
      <c r="S116" s="21"/>
      <c r="T116" s="76" t="s">
        <v>3828</v>
      </c>
      <c r="U116" s="65" t="s">
        <v>17</v>
      </c>
      <c r="V116" s="165">
        <f>$V$8</f>
        <v>0.95</v>
      </c>
      <c r="W116" s="101">
        <f>ROUND(ROUND(ROUND(F104*J116,0)*N115,0)*V116,0)</f>
        <v>402</v>
      </c>
      <c r="X116" s="31"/>
    </row>
    <row r="117" spans="1:24" ht="17.100000000000001" customHeight="1" x14ac:dyDescent="0.15">
      <c r="A117" s="32">
        <v>41</v>
      </c>
      <c r="B117" s="33">
        <v>9147</v>
      </c>
      <c r="C117" s="34" t="s">
        <v>4190</v>
      </c>
      <c r="D117" s="315"/>
      <c r="E117" s="20"/>
      <c r="F117" s="2"/>
      <c r="G117" s="2"/>
      <c r="H117" s="1228"/>
      <c r="I117" s="39"/>
      <c r="J117" s="21"/>
      <c r="K117" s="337"/>
      <c r="L117" s="20"/>
      <c r="M117" s="4"/>
      <c r="N117" s="21"/>
      <c r="O117" s="1172" t="s">
        <v>3830</v>
      </c>
      <c r="P117" s="1198" t="s">
        <v>16</v>
      </c>
      <c r="Q117" s="40"/>
      <c r="R117" s="65" t="s">
        <v>17</v>
      </c>
      <c r="S117" s="312">
        <f>$S$9</f>
        <v>0.7</v>
      </c>
      <c r="T117" s="47"/>
      <c r="U117" s="65"/>
      <c r="V117" s="165"/>
      <c r="W117" s="101">
        <f>ROUND(ROUND(ROUND(F104*J116,0)*N115,0)*S117,0)</f>
        <v>296</v>
      </c>
      <c r="X117" s="31"/>
    </row>
    <row r="118" spans="1:24" ht="17.100000000000001" customHeight="1" x14ac:dyDescent="0.15">
      <c r="A118" s="32">
        <v>41</v>
      </c>
      <c r="B118" s="33">
        <v>9148</v>
      </c>
      <c r="C118" s="34" t="s">
        <v>4191</v>
      </c>
      <c r="D118" s="315"/>
      <c r="E118" s="20"/>
      <c r="F118" s="2"/>
      <c r="G118" s="2"/>
      <c r="H118" s="1068"/>
      <c r="I118" s="39"/>
      <c r="J118" s="21"/>
      <c r="K118" s="337"/>
      <c r="L118" s="20"/>
      <c r="M118" s="4"/>
      <c r="N118" s="21"/>
      <c r="O118" s="1205"/>
      <c r="P118" s="1126"/>
      <c r="Q118" s="4"/>
      <c r="R118" s="23"/>
      <c r="S118" s="354"/>
      <c r="T118" s="76" t="s">
        <v>3828</v>
      </c>
      <c r="U118" s="65" t="s">
        <v>17</v>
      </c>
      <c r="V118" s="165">
        <f>$V$8</f>
        <v>0.95</v>
      </c>
      <c r="W118" s="35">
        <f>ROUND(ROUND(ROUND(ROUND(F104*J116,0)*N115,0)*S117,0)*V118,0)</f>
        <v>281</v>
      </c>
      <c r="X118" s="31"/>
    </row>
    <row r="119" spans="1:24" ht="17.100000000000001" customHeight="1" x14ac:dyDescent="0.15">
      <c r="A119" s="32">
        <v>41</v>
      </c>
      <c r="B119" s="33">
        <v>9685</v>
      </c>
      <c r="C119" s="34" t="s">
        <v>4192</v>
      </c>
      <c r="D119" s="315"/>
      <c r="E119" s="20"/>
      <c r="F119" s="2"/>
      <c r="G119" s="2"/>
      <c r="H119" s="20"/>
      <c r="I119" s="39"/>
      <c r="J119" s="21"/>
      <c r="K119" s="337"/>
      <c r="L119" s="20"/>
      <c r="M119" s="4"/>
      <c r="N119" s="21"/>
      <c r="O119" s="1206"/>
      <c r="P119" s="1198" t="s">
        <v>3833</v>
      </c>
      <c r="Q119" s="40"/>
      <c r="R119" s="65" t="s">
        <v>17</v>
      </c>
      <c r="S119" s="312">
        <f>$S$11</f>
        <v>0.5</v>
      </c>
      <c r="T119" s="47"/>
      <c r="U119" s="65"/>
      <c r="V119" s="165"/>
      <c r="W119" s="101">
        <f>ROUND(ROUND(ROUND(F104*J116,0)*N115,0)*S119,0)</f>
        <v>212</v>
      </c>
      <c r="X119" s="31"/>
    </row>
    <row r="120" spans="1:24" ht="17.100000000000001" customHeight="1" x14ac:dyDescent="0.15">
      <c r="A120" s="32">
        <v>41</v>
      </c>
      <c r="B120" s="33">
        <v>9687</v>
      </c>
      <c r="C120" s="34" t="s">
        <v>4193</v>
      </c>
      <c r="D120" s="225"/>
      <c r="E120" s="20"/>
      <c r="F120" s="2"/>
      <c r="G120" s="2"/>
      <c r="H120" s="20"/>
      <c r="I120" s="39"/>
      <c r="J120" s="21"/>
      <c r="K120" s="337"/>
      <c r="L120" s="20"/>
      <c r="M120" s="4"/>
      <c r="N120" s="21"/>
      <c r="O120" s="1207"/>
      <c r="P120" s="1126"/>
      <c r="Q120" s="4"/>
      <c r="R120" s="23"/>
      <c r="S120" s="354"/>
      <c r="T120" s="76" t="s">
        <v>3828</v>
      </c>
      <c r="U120" s="65" t="s">
        <v>17</v>
      </c>
      <c r="V120" s="165">
        <f>$V$8</f>
        <v>0.95</v>
      </c>
      <c r="W120" s="35">
        <f>ROUND(ROUND(ROUND(ROUND(F104*J116,0)*N115,0)*S119,0)*V120,0)</f>
        <v>201</v>
      </c>
      <c r="X120" s="31"/>
    </row>
    <row r="121" spans="1:24" ht="17.100000000000001" customHeight="1" x14ac:dyDescent="0.15">
      <c r="A121" s="17">
        <v>41</v>
      </c>
      <c r="B121" s="33">
        <v>9689</v>
      </c>
      <c r="C121" s="34" t="s">
        <v>4194</v>
      </c>
      <c r="D121" s="225"/>
      <c r="E121" s="20"/>
      <c r="F121" s="39"/>
      <c r="G121" s="21"/>
      <c r="H121" s="356"/>
      <c r="I121" s="2"/>
      <c r="J121" s="22"/>
      <c r="K121" s="337"/>
      <c r="L121" s="1226" t="s">
        <v>3833</v>
      </c>
      <c r="M121" s="65" t="s">
        <v>17</v>
      </c>
      <c r="N121" s="312">
        <f>$N$13</f>
        <v>0.5</v>
      </c>
      <c r="O121" s="47"/>
      <c r="P121" s="40"/>
      <c r="Q121" s="40"/>
      <c r="R121" s="40"/>
      <c r="S121" s="41"/>
      <c r="T121" s="47"/>
      <c r="U121" s="65"/>
      <c r="V121" s="157"/>
      <c r="W121" s="101">
        <f>ROUND(ROUND(F104*J116,0)*N121,0)</f>
        <v>302</v>
      </c>
      <c r="X121" s="31"/>
    </row>
    <row r="122" spans="1:24" ht="17.100000000000001" customHeight="1" x14ac:dyDescent="0.15">
      <c r="A122" s="32">
        <v>41</v>
      </c>
      <c r="B122" s="33">
        <v>9691</v>
      </c>
      <c r="C122" s="34" t="s">
        <v>4195</v>
      </c>
      <c r="D122" s="225"/>
      <c r="E122" s="20"/>
      <c r="H122" s="20"/>
      <c r="I122" s="2"/>
      <c r="J122" s="22"/>
      <c r="K122" s="355"/>
      <c r="L122" s="1227"/>
      <c r="M122" s="187"/>
      <c r="N122" s="208"/>
      <c r="O122" s="20"/>
      <c r="P122" s="4"/>
      <c r="Q122" s="4"/>
      <c r="R122" s="4"/>
      <c r="S122" s="21"/>
      <c r="T122" s="76" t="s">
        <v>3828</v>
      </c>
      <c r="U122" s="65" t="s">
        <v>17</v>
      </c>
      <c r="V122" s="165">
        <f>$V$8</f>
        <v>0.95</v>
      </c>
      <c r="W122" s="101">
        <f>ROUND(ROUND(ROUND(F104*J116,0)*N121,0)*V122,0)</f>
        <v>287</v>
      </c>
      <c r="X122" s="31"/>
    </row>
    <row r="123" spans="1:24" ht="17.100000000000001" customHeight="1" x14ac:dyDescent="0.15">
      <c r="A123" s="32">
        <v>41</v>
      </c>
      <c r="B123" s="33">
        <v>9693</v>
      </c>
      <c r="C123" s="34" t="s">
        <v>4196</v>
      </c>
      <c r="D123" s="225"/>
      <c r="E123" s="20"/>
      <c r="F123" s="2"/>
      <c r="G123" s="2"/>
      <c r="H123" s="20"/>
      <c r="I123" s="39"/>
      <c r="J123" s="21"/>
      <c r="K123" s="337"/>
      <c r="L123" s="20"/>
      <c r="M123" s="4"/>
      <c r="N123" s="21"/>
      <c r="O123" s="1172" t="s">
        <v>3830</v>
      </c>
      <c r="P123" s="1198" t="s">
        <v>16</v>
      </c>
      <c r="Q123" s="40"/>
      <c r="R123" s="65" t="s">
        <v>17</v>
      </c>
      <c r="S123" s="312">
        <f>$S$9</f>
        <v>0.7</v>
      </c>
      <c r="T123" s="47"/>
      <c r="U123" s="65"/>
      <c r="V123" s="165"/>
      <c r="W123" s="101">
        <f>ROUND(ROUND(ROUND(F104*J116,0)*N121,0)*S123,0)</f>
        <v>211</v>
      </c>
      <c r="X123" s="31"/>
    </row>
    <row r="124" spans="1:24" ht="17.100000000000001" customHeight="1" x14ac:dyDescent="0.15">
      <c r="A124" s="32">
        <v>41</v>
      </c>
      <c r="B124" s="33">
        <v>9695</v>
      </c>
      <c r="C124" s="34" t="s">
        <v>4197</v>
      </c>
      <c r="D124" s="225"/>
      <c r="E124" s="20"/>
      <c r="F124" s="2"/>
      <c r="G124" s="2"/>
      <c r="H124" s="20"/>
      <c r="I124" s="39"/>
      <c r="J124" s="21"/>
      <c r="K124" s="337"/>
      <c r="L124" s="20"/>
      <c r="M124" s="4"/>
      <c r="N124" s="21"/>
      <c r="O124" s="1205"/>
      <c r="P124" s="1126"/>
      <c r="Q124" s="4"/>
      <c r="R124" s="23"/>
      <c r="S124" s="354"/>
      <c r="T124" s="76" t="s">
        <v>3828</v>
      </c>
      <c r="U124" s="65" t="s">
        <v>17</v>
      </c>
      <c r="V124" s="165">
        <f>$V$8</f>
        <v>0.95</v>
      </c>
      <c r="W124" s="35">
        <f>ROUND(ROUND(ROUND(ROUND(F104*J116,0)*N121,0)*S123,0)*V124,0)</f>
        <v>200</v>
      </c>
      <c r="X124" s="31"/>
    </row>
    <row r="125" spans="1:24" ht="17.100000000000001" customHeight="1" x14ac:dyDescent="0.15">
      <c r="A125" s="32">
        <v>41</v>
      </c>
      <c r="B125" s="33">
        <v>9697</v>
      </c>
      <c r="C125" s="34" t="s">
        <v>4198</v>
      </c>
      <c r="D125" s="225"/>
      <c r="E125" s="20"/>
      <c r="F125" s="2"/>
      <c r="G125" s="2"/>
      <c r="H125" s="20"/>
      <c r="I125" s="39"/>
      <c r="J125" s="21"/>
      <c r="K125" s="337"/>
      <c r="L125" s="20"/>
      <c r="M125" s="4"/>
      <c r="N125" s="21"/>
      <c r="O125" s="1206"/>
      <c r="P125" s="1198" t="s">
        <v>3833</v>
      </c>
      <c r="Q125" s="40"/>
      <c r="R125" s="65" t="s">
        <v>17</v>
      </c>
      <c r="S125" s="312">
        <f>$S$11</f>
        <v>0.5</v>
      </c>
      <c r="T125" s="47"/>
      <c r="U125" s="65"/>
      <c r="V125" s="165"/>
      <c r="W125" s="101">
        <f>ROUND(ROUND(ROUND(F104*J116,0)*N121,0)*S125,0)</f>
        <v>151</v>
      </c>
      <c r="X125" s="31"/>
    </row>
    <row r="126" spans="1:24" ht="17.100000000000001" customHeight="1" x14ac:dyDescent="0.15">
      <c r="A126" s="32">
        <v>41</v>
      </c>
      <c r="B126" s="33">
        <v>9699</v>
      </c>
      <c r="C126" s="34" t="s">
        <v>4199</v>
      </c>
      <c r="D126" s="357"/>
      <c r="E126" s="24"/>
      <c r="F126" s="135"/>
      <c r="G126" s="135"/>
      <c r="H126" s="24"/>
      <c r="I126" s="15"/>
      <c r="J126" s="38"/>
      <c r="K126" s="338"/>
      <c r="L126" s="24"/>
      <c r="M126" s="25"/>
      <c r="N126" s="38"/>
      <c r="O126" s="1207"/>
      <c r="P126" s="1200"/>
      <c r="Q126" s="25"/>
      <c r="R126" s="26"/>
      <c r="S126" s="313"/>
      <c r="T126" s="311" t="s">
        <v>3828</v>
      </c>
      <c r="U126" s="44" t="s">
        <v>17</v>
      </c>
      <c r="V126" s="46">
        <f>$V$8</f>
        <v>0.95</v>
      </c>
      <c r="W126" s="35">
        <f>ROUND(ROUND(ROUND(ROUND(F104*J116,0)*N121,0)*S125,0)*V126,0)</f>
        <v>143</v>
      </c>
      <c r="X126" s="61"/>
    </row>
  </sheetData>
  <mergeCells count="93">
    <mergeCell ref="P119:P120"/>
    <mergeCell ref="L121:L122"/>
    <mergeCell ref="O123:O126"/>
    <mergeCell ref="P123:P124"/>
    <mergeCell ref="P125:P126"/>
    <mergeCell ref="E103:E104"/>
    <mergeCell ref="L103:L104"/>
    <mergeCell ref="H115:H118"/>
    <mergeCell ref="L115:L116"/>
    <mergeCell ref="O117:O120"/>
    <mergeCell ref="L109:L110"/>
    <mergeCell ref="O111:O114"/>
    <mergeCell ref="O105:O108"/>
    <mergeCell ref="P105:P106"/>
    <mergeCell ref="P107:P108"/>
    <mergeCell ref="P111:P112"/>
    <mergeCell ref="P113:P114"/>
    <mergeCell ref="P117:P118"/>
    <mergeCell ref="H91:H94"/>
    <mergeCell ref="L91:L92"/>
    <mergeCell ref="O93:O96"/>
    <mergeCell ref="P93:P94"/>
    <mergeCell ref="P95:P96"/>
    <mergeCell ref="L97:L98"/>
    <mergeCell ref="O99:O102"/>
    <mergeCell ref="P99:P100"/>
    <mergeCell ref="P101:P102"/>
    <mergeCell ref="O81:O84"/>
    <mergeCell ref="P81:P82"/>
    <mergeCell ref="P83:P84"/>
    <mergeCell ref="L85:L86"/>
    <mergeCell ref="O87:O90"/>
    <mergeCell ref="P87:P88"/>
    <mergeCell ref="P89:P90"/>
    <mergeCell ref="L73:L74"/>
    <mergeCell ref="O75:O78"/>
    <mergeCell ref="P75:P76"/>
    <mergeCell ref="P77:P78"/>
    <mergeCell ref="E79:E80"/>
    <mergeCell ref="L79:L80"/>
    <mergeCell ref="H67:H70"/>
    <mergeCell ref="L67:L68"/>
    <mergeCell ref="O69:O72"/>
    <mergeCell ref="P69:P70"/>
    <mergeCell ref="P71:P72"/>
    <mergeCell ref="E55:E56"/>
    <mergeCell ref="L55:L56"/>
    <mergeCell ref="L61:L62"/>
    <mergeCell ref="O63:O66"/>
    <mergeCell ref="P63:P64"/>
    <mergeCell ref="P65:P66"/>
    <mergeCell ref="O57:O60"/>
    <mergeCell ref="P57:P58"/>
    <mergeCell ref="P59:P60"/>
    <mergeCell ref="H43:H46"/>
    <mergeCell ref="L43:L44"/>
    <mergeCell ref="O45:O48"/>
    <mergeCell ref="P45:P46"/>
    <mergeCell ref="P47:P48"/>
    <mergeCell ref="L49:L50"/>
    <mergeCell ref="O51:O54"/>
    <mergeCell ref="P51:P52"/>
    <mergeCell ref="P53:P54"/>
    <mergeCell ref="O33:O36"/>
    <mergeCell ref="P33:P34"/>
    <mergeCell ref="P35:P36"/>
    <mergeCell ref="L37:L38"/>
    <mergeCell ref="O39:O42"/>
    <mergeCell ref="P39:P40"/>
    <mergeCell ref="P41:P42"/>
    <mergeCell ref="L25:L26"/>
    <mergeCell ref="O27:O30"/>
    <mergeCell ref="P27:P28"/>
    <mergeCell ref="P29:P30"/>
    <mergeCell ref="E31:E32"/>
    <mergeCell ref="L31:L32"/>
    <mergeCell ref="H19:H22"/>
    <mergeCell ref="L19:L20"/>
    <mergeCell ref="O21:O24"/>
    <mergeCell ref="P21:P22"/>
    <mergeCell ref="P23:P24"/>
    <mergeCell ref="D5:V5"/>
    <mergeCell ref="D7:D10"/>
    <mergeCell ref="E7:E8"/>
    <mergeCell ref="K7:K18"/>
    <mergeCell ref="L7:L8"/>
    <mergeCell ref="O9:O12"/>
    <mergeCell ref="P9:P10"/>
    <mergeCell ref="P11:P12"/>
    <mergeCell ref="L13:L14"/>
    <mergeCell ref="O15:O18"/>
    <mergeCell ref="P15:P16"/>
    <mergeCell ref="P17:P18"/>
  </mergeCells>
  <phoneticPr fontId="1"/>
  <printOptions horizontalCentered="1"/>
  <pageMargins left="0.39370078740157483" right="0.39370078740157483" top="0.78740157480314965" bottom="0.59055118110236227" header="0.51181102362204722" footer="0.31496062992125984"/>
  <pageSetup paperSize="9" scale="42" fitToHeight="0" orientation="portrait" r:id="rId1"/>
  <headerFooter>
    <oddHeader>&amp;R&amp;9自立訓練
（機能訓練）</oddHeader>
    <oddFooter>&amp;C&amp;14&amp;P</oddFooter>
  </headerFooter>
  <rowBreaks count="1" manualBreakCount="1">
    <brk id="102" max="2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A1:Y46"/>
  <sheetViews>
    <sheetView view="pageBreakPreview" zoomScaleNormal="100" zoomScaleSheetLayoutView="100" workbookViewId="0"/>
  </sheetViews>
  <sheetFormatPr defaultColWidth="2.375" defaultRowHeight="17.100000000000001" customHeight="1" x14ac:dyDescent="0.15"/>
  <cols>
    <col min="1" max="1" width="4.625" style="2" customWidth="1"/>
    <col min="2" max="2" width="7.625" style="2" customWidth="1"/>
    <col min="3" max="3" width="41.625" style="4" customWidth="1"/>
    <col min="4" max="4" width="8.625" style="2" customWidth="1"/>
    <col min="5" max="5" width="20.625" style="2" customWidth="1"/>
    <col min="6" max="7" width="4.125" style="4" customWidth="1"/>
    <col min="8" max="12" width="2.625" style="2" customWidth="1"/>
    <col min="13" max="13" width="3.875" style="2" customWidth="1"/>
    <col min="14" max="14" width="2.625" style="5" customWidth="1"/>
    <col min="15" max="15" width="5.375" style="2" bestFit="1" customWidth="1"/>
    <col min="16" max="16" width="8.625" style="2" customWidth="1"/>
    <col min="17" max="17" width="15.125" style="2" customWidth="1"/>
    <col min="18" max="18" width="1.625" style="2" customWidth="1"/>
    <col min="19" max="19" width="3" style="2" bestFit="1" customWidth="1"/>
    <col min="20" max="20" width="5.375" style="2" customWidth="1"/>
    <col min="21" max="21" width="16.875" style="2" customWidth="1"/>
    <col min="22" max="22" width="3" style="2" bestFit="1" customWidth="1"/>
    <col min="23" max="23" width="7.625" style="2" customWidth="1"/>
    <col min="24" max="24" width="7.125" style="2" customWidth="1"/>
    <col min="25" max="25" width="8.625" style="2" customWidth="1"/>
    <col min="26" max="16384" width="2.375" style="2"/>
  </cols>
  <sheetData>
    <row r="1" spans="1:25" ht="17.100000000000001" customHeight="1" x14ac:dyDescent="0.15">
      <c r="A1" s="1"/>
    </row>
    <row r="2" spans="1:25" ht="17.100000000000001" customHeight="1" x14ac:dyDescent="0.15">
      <c r="A2" s="1"/>
    </row>
    <row r="3" spans="1:25" ht="17.100000000000001" customHeight="1" x14ac:dyDescent="0.15">
      <c r="A3" s="1"/>
    </row>
    <row r="4" spans="1:25" ht="17.100000000000001" customHeight="1" x14ac:dyDescent="0.15">
      <c r="A4" s="1"/>
      <c r="B4" s="353" t="s">
        <v>4200</v>
      </c>
    </row>
    <row r="5" spans="1:25" ht="17.100000000000001" customHeight="1" x14ac:dyDescent="0.15">
      <c r="A5" s="6" t="s">
        <v>1</v>
      </c>
      <c r="B5" s="7"/>
      <c r="C5" s="79" t="s">
        <v>2</v>
      </c>
      <c r="D5" s="1097" t="s">
        <v>3</v>
      </c>
      <c r="E5" s="1229"/>
      <c r="F5" s="1229"/>
      <c r="G5" s="1229"/>
      <c r="H5" s="1229"/>
      <c r="I5" s="1229"/>
      <c r="J5" s="1229"/>
      <c r="K5" s="1229"/>
      <c r="L5" s="1229"/>
      <c r="M5" s="1229"/>
      <c r="N5" s="1229"/>
      <c r="O5" s="1229"/>
      <c r="P5" s="1229"/>
      <c r="Q5" s="1229"/>
      <c r="R5" s="1229"/>
      <c r="S5" s="1229"/>
      <c r="T5" s="1229"/>
      <c r="U5" s="1229"/>
      <c r="V5" s="1229"/>
      <c r="W5" s="1229"/>
      <c r="X5" s="9" t="s">
        <v>4</v>
      </c>
      <c r="Y5" s="9" t="s">
        <v>5</v>
      </c>
    </row>
    <row r="6" spans="1:25" ht="17.100000000000001" customHeight="1" x14ac:dyDescent="0.15">
      <c r="A6" s="10" t="s">
        <v>6</v>
      </c>
      <c r="B6" s="11" t="s">
        <v>7</v>
      </c>
      <c r="C6" s="80"/>
      <c r="D6" s="13"/>
      <c r="E6" s="14"/>
      <c r="F6" s="14"/>
      <c r="G6" s="14"/>
      <c r="H6" s="14"/>
      <c r="I6" s="14"/>
      <c r="J6" s="14"/>
      <c r="K6" s="14"/>
      <c r="L6" s="14"/>
      <c r="M6" s="14"/>
      <c r="N6" s="15"/>
      <c r="O6" s="14"/>
      <c r="P6" s="14"/>
      <c r="Q6" s="14"/>
      <c r="R6" s="14"/>
      <c r="S6" s="14"/>
      <c r="T6" s="14"/>
      <c r="U6" s="14"/>
      <c r="V6" s="14"/>
      <c r="W6" s="14"/>
      <c r="X6" s="16" t="s">
        <v>8</v>
      </c>
      <c r="Y6" s="16" t="s">
        <v>9</v>
      </c>
    </row>
    <row r="7" spans="1:25" ht="17.100000000000001" customHeight="1" x14ac:dyDescent="0.15">
      <c r="A7" s="17">
        <v>41</v>
      </c>
      <c r="B7" s="18">
        <v>9201</v>
      </c>
      <c r="C7" s="19" t="s">
        <v>4201</v>
      </c>
      <c r="D7" s="1172" t="s">
        <v>3825</v>
      </c>
      <c r="E7" s="1198" t="s">
        <v>3826</v>
      </c>
      <c r="F7" s="1199"/>
      <c r="G7" s="1230"/>
      <c r="H7" s="20"/>
      <c r="I7" s="4"/>
      <c r="J7" s="4"/>
      <c r="K7" s="4"/>
      <c r="L7" s="4"/>
      <c r="M7" s="4"/>
      <c r="N7" s="2"/>
      <c r="O7" s="22"/>
      <c r="P7" s="1224" t="s">
        <v>4202</v>
      </c>
      <c r="Q7" s="1226" t="s">
        <v>4203</v>
      </c>
      <c r="R7" s="358"/>
      <c r="S7" s="65" t="s">
        <v>17</v>
      </c>
      <c r="T7" s="359">
        <v>0.7</v>
      </c>
      <c r="U7" s="20"/>
      <c r="V7" s="23"/>
      <c r="W7" s="314"/>
      <c r="X7" s="97">
        <f>ROUND(F8*T7,0)</f>
        <v>571</v>
      </c>
      <c r="Y7" s="31" t="s">
        <v>209</v>
      </c>
    </row>
    <row r="8" spans="1:25" ht="17.100000000000001" customHeight="1" x14ac:dyDescent="0.15">
      <c r="A8" s="32">
        <v>41</v>
      </c>
      <c r="B8" s="33">
        <v>9203</v>
      </c>
      <c r="C8" s="34" t="s">
        <v>4204</v>
      </c>
      <c r="D8" s="1209"/>
      <c r="E8" s="200"/>
      <c r="F8" s="310">
        <f>'12自立訓練(機能・基本)'!F8</f>
        <v>815</v>
      </c>
      <c r="G8" s="4" t="s">
        <v>21</v>
      </c>
      <c r="H8" s="20"/>
      <c r="I8" s="4"/>
      <c r="J8" s="4"/>
      <c r="K8" s="4"/>
      <c r="L8" s="4"/>
      <c r="M8" s="4"/>
      <c r="N8" s="2"/>
      <c r="O8" s="22"/>
      <c r="P8" s="1225"/>
      <c r="Q8" s="1231"/>
      <c r="R8" s="360"/>
      <c r="S8" s="361"/>
      <c r="T8" s="362"/>
      <c r="U8" s="196" t="s">
        <v>3828</v>
      </c>
      <c r="V8" s="65" t="s">
        <v>17</v>
      </c>
      <c r="W8" s="165">
        <f>'12自立訓練(機能・基本)'!$R$8</f>
        <v>0.95</v>
      </c>
      <c r="X8" s="101">
        <f>ROUND(ROUND(F8*T7,0)*W8,0)</f>
        <v>542</v>
      </c>
      <c r="Y8" s="31"/>
    </row>
    <row r="9" spans="1:25" ht="17.100000000000001" customHeight="1" x14ac:dyDescent="0.15">
      <c r="A9" s="32">
        <v>41</v>
      </c>
      <c r="B9" s="33">
        <v>9213</v>
      </c>
      <c r="C9" s="34" t="s">
        <v>4205</v>
      </c>
      <c r="D9" s="1209"/>
      <c r="E9" s="20"/>
      <c r="H9" s="20"/>
      <c r="I9" s="4"/>
      <c r="J9" s="4"/>
      <c r="K9" s="4"/>
      <c r="L9" s="4"/>
      <c r="M9" s="4"/>
      <c r="N9" s="2"/>
      <c r="O9" s="22"/>
      <c r="P9" s="337"/>
      <c r="Q9" s="1226" t="s">
        <v>4206</v>
      </c>
      <c r="R9" s="358"/>
      <c r="S9" s="65" t="s">
        <v>17</v>
      </c>
      <c r="T9" s="359">
        <v>0.5</v>
      </c>
      <c r="U9" s="47"/>
      <c r="V9" s="65"/>
      <c r="W9" s="157"/>
      <c r="X9" s="101">
        <f>ROUND(F8*T9,0)</f>
        <v>408</v>
      </c>
      <c r="Y9" s="31"/>
    </row>
    <row r="10" spans="1:25" ht="17.100000000000001" customHeight="1" x14ac:dyDescent="0.15">
      <c r="A10" s="32">
        <v>41</v>
      </c>
      <c r="B10" s="33">
        <v>9215</v>
      </c>
      <c r="C10" s="34" t="s">
        <v>4207</v>
      </c>
      <c r="D10" s="1209"/>
      <c r="E10" s="20"/>
      <c r="F10" s="39"/>
      <c r="H10" s="20"/>
      <c r="I10" s="4"/>
      <c r="J10" s="4"/>
      <c r="K10" s="4"/>
      <c r="L10" s="4"/>
      <c r="M10" s="4"/>
      <c r="N10" s="2"/>
      <c r="O10" s="22"/>
      <c r="P10" s="355"/>
      <c r="Q10" s="1231"/>
      <c r="R10" s="360"/>
      <c r="S10" s="361"/>
      <c r="T10" s="362"/>
      <c r="U10" s="196" t="s">
        <v>3828</v>
      </c>
      <c r="V10" s="65" t="s">
        <v>17</v>
      </c>
      <c r="W10" s="165">
        <f>$W$8</f>
        <v>0.95</v>
      </c>
      <c r="X10" s="101">
        <f>ROUND(ROUND(F8*T9,0)*W10,0)</f>
        <v>388</v>
      </c>
      <c r="Y10" s="31"/>
    </row>
    <row r="11" spans="1:25" ht="17.100000000000001" customHeight="1" x14ac:dyDescent="0.15">
      <c r="A11" s="17">
        <v>41</v>
      </c>
      <c r="B11" s="33">
        <v>9225</v>
      </c>
      <c r="C11" s="34" t="s">
        <v>4208</v>
      </c>
      <c r="D11" s="225"/>
      <c r="E11" s="20"/>
      <c r="F11" s="39"/>
      <c r="H11" s="1198" t="s">
        <v>3836</v>
      </c>
      <c r="I11" s="1199"/>
      <c r="J11" s="1199"/>
      <c r="K11" s="1199"/>
      <c r="L11" s="1199"/>
      <c r="M11" s="1199"/>
      <c r="N11" s="363"/>
      <c r="O11" s="364"/>
      <c r="P11" s="355"/>
      <c r="Q11" s="1226" t="s">
        <v>4203</v>
      </c>
      <c r="R11" s="358"/>
      <c r="S11" s="65" t="s">
        <v>17</v>
      </c>
      <c r="T11" s="359">
        <f>$T$7</f>
        <v>0.7</v>
      </c>
      <c r="U11" s="47"/>
      <c r="V11" s="65"/>
      <c r="W11" s="157"/>
      <c r="X11" s="101">
        <f>ROUND(ROUND(F8*O12,0)*T11,0)</f>
        <v>550</v>
      </c>
      <c r="Y11" s="31"/>
    </row>
    <row r="12" spans="1:25" ht="17.100000000000001" customHeight="1" x14ac:dyDescent="0.15">
      <c r="A12" s="32">
        <v>41</v>
      </c>
      <c r="B12" s="33">
        <v>9227</v>
      </c>
      <c r="C12" s="34" t="s">
        <v>4209</v>
      </c>
      <c r="D12" s="225"/>
      <c r="E12" s="20"/>
      <c r="H12" s="1126"/>
      <c r="I12" s="1160"/>
      <c r="J12" s="1160"/>
      <c r="K12" s="1160"/>
      <c r="L12" s="1160"/>
      <c r="M12" s="1160"/>
      <c r="N12" s="23" t="s">
        <v>17</v>
      </c>
      <c r="O12" s="314">
        <f>'12自立訓練(機能・基本)'!$J$14</f>
        <v>0.96499999999999997</v>
      </c>
      <c r="P12" s="355"/>
      <c r="Q12" s="1231"/>
      <c r="R12" s="360"/>
      <c r="S12" s="361"/>
      <c r="T12" s="362"/>
      <c r="U12" s="196" t="s">
        <v>3828</v>
      </c>
      <c r="V12" s="65" t="s">
        <v>17</v>
      </c>
      <c r="W12" s="165">
        <f>$W$8</f>
        <v>0.95</v>
      </c>
      <c r="X12" s="101">
        <f>ROUND(ROUND(ROUND(F8*O12,0)*T11,0)*W12,0)</f>
        <v>523</v>
      </c>
      <c r="Y12" s="31"/>
    </row>
    <row r="13" spans="1:25" ht="17.100000000000001" customHeight="1" x14ac:dyDescent="0.15">
      <c r="A13" s="17">
        <v>41</v>
      </c>
      <c r="B13" s="33">
        <v>9237</v>
      </c>
      <c r="C13" s="34" t="s">
        <v>4210</v>
      </c>
      <c r="D13" s="225"/>
      <c r="E13" s="20"/>
      <c r="F13" s="39"/>
      <c r="G13" s="21"/>
      <c r="H13" s="1126"/>
      <c r="I13" s="1160"/>
      <c r="J13" s="1160"/>
      <c r="K13" s="1160"/>
      <c r="L13" s="1160"/>
      <c r="M13" s="1160"/>
      <c r="N13" s="2"/>
      <c r="O13" s="22"/>
      <c r="P13" s="337"/>
      <c r="Q13" s="1226" t="s">
        <v>4206</v>
      </c>
      <c r="R13" s="358"/>
      <c r="S13" s="65" t="s">
        <v>17</v>
      </c>
      <c r="T13" s="359">
        <f>$T$9</f>
        <v>0.5</v>
      </c>
      <c r="U13" s="47"/>
      <c r="V13" s="65"/>
      <c r="W13" s="157"/>
      <c r="X13" s="101">
        <f>ROUND(ROUND(F8*O12,0)*T13,0)</f>
        <v>393</v>
      </c>
      <c r="Y13" s="31"/>
    </row>
    <row r="14" spans="1:25" ht="17.100000000000001" customHeight="1" x14ac:dyDescent="0.15">
      <c r="A14" s="32">
        <v>41</v>
      </c>
      <c r="B14" s="33">
        <v>9239</v>
      </c>
      <c r="C14" s="34" t="s">
        <v>4211</v>
      </c>
      <c r="D14" s="225"/>
      <c r="E14" s="20"/>
      <c r="H14" s="20"/>
      <c r="I14" s="4"/>
      <c r="J14" s="4"/>
      <c r="K14" s="4"/>
      <c r="L14" s="4"/>
      <c r="M14" s="4"/>
      <c r="N14" s="2"/>
      <c r="O14" s="22"/>
      <c r="P14" s="355"/>
      <c r="Q14" s="1231"/>
      <c r="R14" s="360"/>
      <c r="S14" s="361"/>
      <c r="T14" s="362"/>
      <c r="U14" s="196" t="s">
        <v>3828</v>
      </c>
      <c r="V14" s="65" t="s">
        <v>17</v>
      </c>
      <c r="W14" s="165">
        <f>$W$8</f>
        <v>0.95</v>
      </c>
      <c r="X14" s="101">
        <f>ROUND(ROUND(ROUND(F8*O12,0)*T13,0)*W14,0)</f>
        <v>373</v>
      </c>
      <c r="Y14" s="31"/>
    </row>
    <row r="15" spans="1:25" ht="17.100000000000001" customHeight="1" x14ac:dyDescent="0.15">
      <c r="A15" s="32">
        <v>41</v>
      </c>
      <c r="B15" s="33">
        <v>9249</v>
      </c>
      <c r="C15" s="34" t="s">
        <v>4212</v>
      </c>
      <c r="D15" s="315"/>
      <c r="E15" s="1198" t="s">
        <v>4028</v>
      </c>
      <c r="F15" s="1199"/>
      <c r="G15" s="1230"/>
      <c r="H15" s="47"/>
      <c r="I15" s="40"/>
      <c r="J15" s="40"/>
      <c r="K15" s="40"/>
      <c r="L15" s="40"/>
      <c r="M15" s="40"/>
      <c r="N15" s="48"/>
      <c r="O15" s="49"/>
      <c r="P15" s="355"/>
      <c r="Q15" s="1226" t="s">
        <v>4203</v>
      </c>
      <c r="R15" s="358"/>
      <c r="S15" s="65" t="s">
        <v>17</v>
      </c>
      <c r="T15" s="359">
        <f>$T$7</f>
        <v>0.7</v>
      </c>
      <c r="U15" s="47"/>
      <c r="V15" s="65"/>
      <c r="W15" s="157"/>
      <c r="X15" s="101">
        <f>ROUND(F16*T15,0)</f>
        <v>510</v>
      </c>
      <c r="Y15" s="31"/>
    </row>
    <row r="16" spans="1:25" ht="17.100000000000001" customHeight="1" x14ac:dyDescent="0.15">
      <c r="A16" s="32">
        <v>41</v>
      </c>
      <c r="B16" s="33">
        <v>9251</v>
      </c>
      <c r="C16" s="34" t="s">
        <v>4213</v>
      </c>
      <c r="D16" s="315"/>
      <c r="E16" s="200"/>
      <c r="F16" s="310">
        <f>'12自立訓練(機能・基本)'!F20</f>
        <v>728</v>
      </c>
      <c r="G16" s="4" t="s">
        <v>21</v>
      </c>
      <c r="H16" s="20"/>
      <c r="I16" s="4"/>
      <c r="J16" s="4"/>
      <c r="K16" s="4"/>
      <c r="L16" s="4"/>
      <c r="M16" s="4"/>
      <c r="N16" s="2"/>
      <c r="O16" s="22"/>
      <c r="P16" s="355"/>
      <c r="Q16" s="1231"/>
      <c r="R16" s="360"/>
      <c r="S16" s="361"/>
      <c r="T16" s="362"/>
      <c r="U16" s="196" t="s">
        <v>3828</v>
      </c>
      <c r="V16" s="65" t="s">
        <v>17</v>
      </c>
      <c r="W16" s="165">
        <f>$W$8</f>
        <v>0.95</v>
      </c>
      <c r="X16" s="101">
        <f>ROUND(ROUND(F16*T15,0)*W16,0)</f>
        <v>485</v>
      </c>
      <c r="Y16" s="31"/>
    </row>
    <row r="17" spans="1:25" ht="17.100000000000001" customHeight="1" x14ac:dyDescent="0.15">
      <c r="A17" s="32">
        <v>41</v>
      </c>
      <c r="B17" s="33">
        <v>9261</v>
      </c>
      <c r="C17" s="34" t="s">
        <v>4214</v>
      </c>
      <c r="D17" s="225"/>
      <c r="E17" s="20"/>
      <c r="H17" s="20"/>
      <c r="I17" s="4"/>
      <c r="J17" s="4"/>
      <c r="K17" s="4"/>
      <c r="L17" s="4"/>
      <c r="M17" s="4"/>
      <c r="N17" s="2"/>
      <c r="O17" s="22"/>
      <c r="P17" s="337"/>
      <c r="Q17" s="1226" t="s">
        <v>4206</v>
      </c>
      <c r="R17" s="358"/>
      <c r="S17" s="65" t="s">
        <v>17</v>
      </c>
      <c r="T17" s="359">
        <f>$T$9</f>
        <v>0.5</v>
      </c>
      <c r="U17" s="47"/>
      <c r="V17" s="65"/>
      <c r="W17" s="157"/>
      <c r="X17" s="101">
        <f>ROUND(F16*T17,0)</f>
        <v>364</v>
      </c>
      <c r="Y17" s="31"/>
    </row>
    <row r="18" spans="1:25" ht="17.100000000000001" customHeight="1" x14ac:dyDescent="0.15">
      <c r="A18" s="32">
        <v>41</v>
      </c>
      <c r="B18" s="33">
        <v>9263</v>
      </c>
      <c r="C18" s="34" t="s">
        <v>4215</v>
      </c>
      <c r="D18" s="225"/>
      <c r="E18" s="20"/>
      <c r="F18" s="39"/>
      <c r="H18" s="20"/>
      <c r="I18" s="4"/>
      <c r="J18" s="4"/>
      <c r="K18" s="4"/>
      <c r="L18" s="4"/>
      <c r="M18" s="4"/>
      <c r="N18" s="2"/>
      <c r="O18" s="22"/>
      <c r="P18" s="355"/>
      <c r="Q18" s="1231"/>
      <c r="R18" s="360"/>
      <c r="S18" s="361"/>
      <c r="T18" s="362"/>
      <c r="U18" s="196" t="s">
        <v>3828</v>
      </c>
      <c r="V18" s="65" t="s">
        <v>17</v>
      </c>
      <c r="W18" s="165">
        <f>$W$8</f>
        <v>0.95</v>
      </c>
      <c r="X18" s="101">
        <f>ROUND(ROUND(F16*T17,0)*W18,0)</f>
        <v>346</v>
      </c>
      <c r="Y18" s="31"/>
    </row>
    <row r="19" spans="1:25" ht="17.100000000000001" customHeight="1" x14ac:dyDescent="0.15">
      <c r="A19" s="17">
        <v>41</v>
      </c>
      <c r="B19" s="33">
        <v>9273</v>
      </c>
      <c r="C19" s="34" t="s">
        <v>4216</v>
      </c>
      <c r="D19" s="315"/>
      <c r="E19" s="20"/>
      <c r="H19" s="1198" t="s">
        <v>3836</v>
      </c>
      <c r="I19" s="1199"/>
      <c r="J19" s="1199"/>
      <c r="K19" s="1199"/>
      <c r="L19" s="1199"/>
      <c r="M19" s="1199"/>
      <c r="N19" s="363"/>
      <c r="O19" s="364"/>
      <c r="P19" s="355"/>
      <c r="Q19" s="1226" t="s">
        <v>4203</v>
      </c>
      <c r="R19" s="358"/>
      <c r="S19" s="65" t="s">
        <v>17</v>
      </c>
      <c r="T19" s="359">
        <f>$T$7</f>
        <v>0.7</v>
      </c>
      <c r="U19" s="47"/>
      <c r="V19" s="65"/>
      <c r="W19" s="157"/>
      <c r="X19" s="101">
        <f>ROUND(ROUND(F16*O20,0)*T19,0)</f>
        <v>492</v>
      </c>
      <c r="Y19" s="31"/>
    </row>
    <row r="20" spans="1:25" ht="17.100000000000001" customHeight="1" x14ac:dyDescent="0.15">
      <c r="A20" s="32">
        <v>41</v>
      </c>
      <c r="B20" s="33">
        <v>9275</v>
      </c>
      <c r="C20" s="34" t="s">
        <v>4217</v>
      </c>
      <c r="D20" s="315"/>
      <c r="E20" s="20"/>
      <c r="H20" s="1126"/>
      <c r="I20" s="1160"/>
      <c r="J20" s="1160"/>
      <c r="K20" s="1160"/>
      <c r="L20" s="1160"/>
      <c r="M20" s="1160"/>
      <c r="N20" s="23" t="s">
        <v>17</v>
      </c>
      <c r="O20" s="314">
        <f>$O$12</f>
        <v>0.96499999999999997</v>
      </c>
      <c r="P20" s="355"/>
      <c r="Q20" s="1231"/>
      <c r="R20" s="360"/>
      <c r="S20" s="361"/>
      <c r="T20" s="362"/>
      <c r="U20" s="196" t="s">
        <v>3828</v>
      </c>
      <c r="V20" s="65" t="s">
        <v>17</v>
      </c>
      <c r="W20" s="165">
        <f>$W$8</f>
        <v>0.95</v>
      </c>
      <c r="X20" s="101">
        <f>ROUND(ROUND(ROUND(F16*O20,0)*T19,0)*W20,0)</f>
        <v>467</v>
      </c>
      <c r="Y20" s="31"/>
    </row>
    <row r="21" spans="1:25" ht="17.100000000000001" customHeight="1" x14ac:dyDescent="0.15">
      <c r="A21" s="17">
        <v>41</v>
      </c>
      <c r="B21" s="33">
        <v>9285</v>
      </c>
      <c r="C21" s="34" t="s">
        <v>4218</v>
      </c>
      <c r="D21" s="225"/>
      <c r="E21" s="20"/>
      <c r="F21" s="39"/>
      <c r="G21" s="21"/>
      <c r="H21" s="1126"/>
      <c r="I21" s="1160"/>
      <c r="J21" s="1160"/>
      <c r="K21" s="1160"/>
      <c r="L21" s="1160"/>
      <c r="M21" s="1160"/>
      <c r="N21" s="2"/>
      <c r="O21" s="22"/>
      <c r="P21" s="337"/>
      <c r="Q21" s="1226" t="s">
        <v>4206</v>
      </c>
      <c r="R21" s="358"/>
      <c r="S21" s="65" t="s">
        <v>17</v>
      </c>
      <c r="T21" s="359">
        <f>$T$9</f>
        <v>0.5</v>
      </c>
      <c r="U21" s="47"/>
      <c r="V21" s="65"/>
      <c r="W21" s="157"/>
      <c r="X21" s="101">
        <f>ROUND(ROUND(F16*O20,0)*T21,0)</f>
        <v>352</v>
      </c>
      <c r="Y21" s="31"/>
    </row>
    <row r="22" spans="1:25" ht="17.100000000000001" customHeight="1" x14ac:dyDescent="0.15">
      <c r="A22" s="32">
        <v>41</v>
      </c>
      <c r="B22" s="33">
        <v>9287</v>
      </c>
      <c r="C22" s="34" t="s">
        <v>4219</v>
      </c>
      <c r="D22" s="225"/>
      <c r="E22" s="20"/>
      <c r="H22" s="20"/>
      <c r="I22" s="4"/>
      <c r="J22" s="4"/>
      <c r="K22" s="4"/>
      <c r="L22" s="4"/>
      <c r="M22" s="4"/>
      <c r="N22" s="2"/>
      <c r="O22" s="22"/>
      <c r="P22" s="355"/>
      <c r="Q22" s="1231"/>
      <c r="R22" s="360"/>
      <c r="S22" s="361"/>
      <c r="T22" s="362"/>
      <c r="U22" s="196" t="s">
        <v>3828</v>
      </c>
      <c r="V22" s="65" t="s">
        <v>17</v>
      </c>
      <c r="W22" s="165">
        <f>$W$8</f>
        <v>0.95</v>
      </c>
      <c r="X22" s="101">
        <f>ROUND(ROUND(ROUND(F16*O20,0)*T21,0)*W22,0)</f>
        <v>334</v>
      </c>
      <c r="Y22" s="31"/>
    </row>
    <row r="23" spans="1:25" ht="17.100000000000001" customHeight="1" x14ac:dyDescent="0.15">
      <c r="A23" s="32">
        <v>41</v>
      </c>
      <c r="B23" s="33">
        <v>9297</v>
      </c>
      <c r="C23" s="34" t="s">
        <v>4220</v>
      </c>
      <c r="D23" s="315"/>
      <c r="E23" s="1198" t="s">
        <v>3856</v>
      </c>
      <c r="F23" s="1199"/>
      <c r="G23" s="1230"/>
      <c r="H23" s="47"/>
      <c r="I23" s="40"/>
      <c r="J23" s="40"/>
      <c r="K23" s="40"/>
      <c r="L23" s="40"/>
      <c r="M23" s="40"/>
      <c r="N23" s="48"/>
      <c r="O23" s="49"/>
      <c r="P23" s="355"/>
      <c r="Q23" s="1226" t="s">
        <v>4203</v>
      </c>
      <c r="R23" s="358"/>
      <c r="S23" s="65" t="s">
        <v>17</v>
      </c>
      <c r="T23" s="359">
        <f>$T$7</f>
        <v>0.7</v>
      </c>
      <c r="U23" s="47"/>
      <c r="V23" s="65"/>
      <c r="W23" s="157"/>
      <c r="X23" s="101">
        <f>ROUND(F24*T23,0)</f>
        <v>484</v>
      </c>
      <c r="Y23" s="31"/>
    </row>
    <row r="24" spans="1:25" ht="17.100000000000001" customHeight="1" x14ac:dyDescent="0.15">
      <c r="A24" s="32">
        <v>41</v>
      </c>
      <c r="B24" s="33">
        <v>9299</v>
      </c>
      <c r="C24" s="34" t="s">
        <v>4221</v>
      </c>
      <c r="D24" s="315"/>
      <c r="E24" s="200"/>
      <c r="F24" s="310">
        <f>'12自立訓練(機能・基本)'!F32</f>
        <v>692</v>
      </c>
      <c r="G24" s="4" t="s">
        <v>21</v>
      </c>
      <c r="H24" s="20"/>
      <c r="I24" s="4"/>
      <c r="J24" s="4"/>
      <c r="K24" s="4"/>
      <c r="L24" s="4"/>
      <c r="M24" s="4"/>
      <c r="N24" s="2"/>
      <c r="O24" s="22"/>
      <c r="P24" s="355"/>
      <c r="Q24" s="1231"/>
      <c r="R24" s="360"/>
      <c r="S24" s="361"/>
      <c r="T24" s="362"/>
      <c r="U24" s="196" t="s">
        <v>3828</v>
      </c>
      <c r="V24" s="65" t="s">
        <v>17</v>
      </c>
      <c r="W24" s="165">
        <f>$W$8</f>
        <v>0.95</v>
      </c>
      <c r="X24" s="101">
        <f>ROUND(ROUND(F24*T23,0)*W24,0)</f>
        <v>460</v>
      </c>
      <c r="Y24" s="31"/>
    </row>
    <row r="25" spans="1:25" ht="17.100000000000001" customHeight="1" x14ac:dyDescent="0.15">
      <c r="A25" s="32">
        <v>41</v>
      </c>
      <c r="B25" s="33">
        <v>9309</v>
      </c>
      <c r="C25" s="34" t="s">
        <v>4222</v>
      </c>
      <c r="D25" s="225"/>
      <c r="E25" s="20"/>
      <c r="H25" s="20"/>
      <c r="I25" s="4"/>
      <c r="J25" s="4"/>
      <c r="K25" s="4"/>
      <c r="L25" s="4"/>
      <c r="M25" s="4"/>
      <c r="N25" s="2"/>
      <c r="O25" s="22"/>
      <c r="P25" s="337"/>
      <c r="Q25" s="1226" t="s">
        <v>4206</v>
      </c>
      <c r="R25" s="358"/>
      <c r="S25" s="65" t="s">
        <v>17</v>
      </c>
      <c r="T25" s="359">
        <f>$T$9</f>
        <v>0.5</v>
      </c>
      <c r="U25" s="47"/>
      <c r="V25" s="65"/>
      <c r="W25" s="157"/>
      <c r="X25" s="101">
        <f>ROUND(F24*T25,0)</f>
        <v>346</v>
      </c>
      <c r="Y25" s="31"/>
    </row>
    <row r="26" spans="1:25" ht="17.100000000000001" customHeight="1" x14ac:dyDescent="0.15">
      <c r="A26" s="32">
        <v>41</v>
      </c>
      <c r="B26" s="33">
        <v>9311</v>
      </c>
      <c r="C26" s="34" t="s">
        <v>4223</v>
      </c>
      <c r="D26" s="225"/>
      <c r="E26" s="20"/>
      <c r="F26" s="39"/>
      <c r="H26" s="20"/>
      <c r="I26" s="4"/>
      <c r="J26" s="4"/>
      <c r="K26" s="4"/>
      <c r="L26" s="4"/>
      <c r="M26" s="4"/>
      <c r="N26" s="2"/>
      <c r="O26" s="22"/>
      <c r="P26" s="355"/>
      <c r="Q26" s="1231"/>
      <c r="R26" s="360"/>
      <c r="S26" s="361"/>
      <c r="T26" s="362"/>
      <c r="U26" s="196" t="s">
        <v>3828</v>
      </c>
      <c r="V26" s="65" t="s">
        <v>17</v>
      </c>
      <c r="W26" s="165">
        <f>$W$8</f>
        <v>0.95</v>
      </c>
      <c r="X26" s="101">
        <f>ROUND(ROUND(F24*T25,0)*W26,0)</f>
        <v>329</v>
      </c>
      <c r="Y26" s="31"/>
    </row>
    <row r="27" spans="1:25" ht="17.100000000000001" customHeight="1" x14ac:dyDescent="0.15">
      <c r="A27" s="17">
        <v>41</v>
      </c>
      <c r="B27" s="33">
        <v>9321</v>
      </c>
      <c r="C27" s="34" t="s">
        <v>4224</v>
      </c>
      <c r="D27" s="315"/>
      <c r="E27" s="20"/>
      <c r="H27" s="1198" t="s">
        <v>3836</v>
      </c>
      <c r="I27" s="1199"/>
      <c r="J27" s="1199"/>
      <c r="K27" s="1199"/>
      <c r="L27" s="1199"/>
      <c r="M27" s="1199"/>
      <c r="N27" s="363"/>
      <c r="O27" s="364"/>
      <c r="P27" s="355"/>
      <c r="Q27" s="1226" t="s">
        <v>4203</v>
      </c>
      <c r="R27" s="358"/>
      <c r="S27" s="65" t="s">
        <v>17</v>
      </c>
      <c r="T27" s="359">
        <f>$T$7</f>
        <v>0.7</v>
      </c>
      <c r="U27" s="47"/>
      <c r="V27" s="65"/>
      <c r="W27" s="157"/>
      <c r="X27" s="101">
        <f>ROUND(ROUND(F24*O28,0)*T27,0)</f>
        <v>468</v>
      </c>
      <c r="Y27" s="31"/>
    </row>
    <row r="28" spans="1:25" ht="17.100000000000001" customHeight="1" x14ac:dyDescent="0.15">
      <c r="A28" s="32">
        <v>41</v>
      </c>
      <c r="B28" s="33">
        <v>9323</v>
      </c>
      <c r="C28" s="34" t="s">
        <v>4225</v>
      </c>
      <c r="D28" s="315"/>
      <c r="E28" s="20"/>
      <c r="H28" s="1126"/>
      <c r="I28" s="1160"/>
      <c r="J28" s="1160"/>
      <c r="K28" s="1160"/>
      <c r="L28" s="1160"/>
      <c r="M28" s="1160"/>
      <c r="N28" s="23" t="s">
        <v>17</v>
      </c>
      <c r="O28" s="314">
        <f>$O$12</f>
        <v>0.96499999999999997</v>
      </c>
      <c r="P28" s="355"/>
      <c r="Q28" s="1231"/>
      <c r="R28" s="360"/>
      <c r="S28" s="361"/>
      <c r="T28" s="362"/>
      <c r="U28" s="196" t="s">
        <v>3828</v>
      </c>
      <c r="V28" s="65" t="s">
        <v>17</v>
      </c>
      <c r="W28" s="165">
        <f>$W$8</f>
        <v>0.95</v>
      </c>
      <c r="X28" s="101">
        <f>ROUND(ROUND(ROUND(F24*O28,0)*T27,0)*W28,0)</f>
        <v>445</v>
      </c>
      <c r="Y28" s="31"/>
    </row>
    <row r="29" spans="1:25" ht="17.100000000000001" customHeight="1" x14ac:dyDescent="0.15">
      <c r="A29" s="17">
        <v>41</v>
      </c>
      <c r="B29" s="33">
        <v>9333</v>
      </c>
      <c r="C29" s="34" t="s">
        <v>4226</v>
      </c>
      <c r="D29" s="225"/>
      <c r="E29" s="20"/>
      <c r="F29" s="39"/>
      <c r="G29" s="21"/>
      <c r="H29" s="1126"/>
      <c r="I29" s="1160"/>
      <c r="J29" s="1160"/>
      <c r="K29" s="1160"/>
      <c r="L29" s="1160"/>
      <c r="M29" s="1160"/>
      <c r="N29" s="2"/>
      <c r="O29" s="22"/>
      <c r="P29" s="337"/>
      <c r="Q29" s="1226" t="s">
        <v>4206</v>
      </c>
      <c r="R29" s="358"/>
      <c r="S29" s="65" t="s">
        <v>17</v>
      </c>
      <c r="T29" s="359">
        <f>$T$9</f>
        <v>0.5</v>
      </c>
      <c r="U29" s="47"/>
      <c r="V29" s="65"/>
      <c r="W29" s="157"/>
      <c r="X29" s="101">
        <f>ROUND(ROUND(F24*O28,0)*T29,0)</f>
        <v>334</v>
      </c>
      <c r="Y29" s="31"/>
    </row>
    <row r="30" spans="1:25" ht="17.100000000000001" customHeight="1" x14ac:dyDescent="0.15">
      <c r="A30" s="32">
        <v>41</v>
      </c>
      <c r="B30" s="33">
        <v>9335</v>
      </c>
      <c r="C30" s="34" t="s">
        <v>4227</v>
      </c>
      <c r="D30" s="225"/>
      <c r="E30" s="20"/>
      <c r="H30" s="20"/>
      <c r="I30" s="4"/>
      <c r="J30" s="4"/>
      <c r="K30" s="4"/>
      <c r="L30" s="4"/>
      <c r="M30" s="4"/>
      <c r="N30" s="2"/>
      <c r="O30" s="22"/>
      <c r="P30" s="355"/>
      <c r="Q30" s="1231"/>
      <c r="R30" s="360"/>
      <c r="S30" s="361"/>
      <c r="T30" s="362"/>
      <c r="U30" s="196" t="s">
        <v>3828</v>
      </c>
      <c r="V30" s="65" t="s">
        <v>17</v>
      </c>
      <c r="W30" s="165">
        <f>$W$8</f>
        <v>0.95</v>
      </c>
      <c r="X30" s="101">
        <f>ROUND(ROUND(ROUND(F24*O28,0)*T29,0)*W30,0)</f>
        <v>317</v>
      </c>
      <c r="Y30" s="31"/>
    </row>
    <row r="31" spans="1:25" ht="17.100000000000001" customHeight="1" x14ac:dyDescent="0.15">
      <c r="A31" s="32">
        <v>41</v>
      </c>
      <c r="B31" s="33">
        <v>9345</v>
      </c>
      <c r="C31" s="34" t="s">
        <v>4228</v>
      </c>
      <c r="D31" s="315"/>
      <c r="E31" s="1198" t="s">
        <v>3869</v>
      </c>
      <c r="F31" s="1199"/>
      <c r="G31" s="1230"/>
      <c r="H31" s="47"/>
      <c r="I31" s="40"/>
      <c r="J31" s="40"/>
      <c r="K31" s="40"/>
      <c r="L31" s="40"/>
      <c r="M31" s="40"/>
      <c r="N31" s="48"/>
      <c r="O31" s="49"/>
      <c r="P31" s="355"/>
      <c r="Q31" s="1226" t="s">
        <v>4203</v>
      </c>
      <c r="R31" s="358"/>
      <c r="S31" s="65" t="s">
        <v>17</v>
      </c>
      <c r="T31" s="359">
        <f>$T$7</f>
        <v>0.7</v>
      </c>
      <c r="U31" s="47"/>
      <c r="V31" s="65"/>
      <c r="W31" s="157"/>
      <c r="X31" s="101">
        <f>ROUND(F32*T31,0)</f>
        <v>465</v>
      </c>
      <c r="Y31" s="31"/>
    </row>
    <row r="32" spans="1:25" ht="17.100000000000001" customHeight="1" x14ac:dyDescent="0.15">
      <c r="A32" s="32">
        <v>41</v>
      </c>
      <c r="B32" s="33">
        <v>9347</v>
      </c>
      <c r="C32" s="34" t="s">
        <v>4229</v>
      </c>
      <c r="D32" s="315"/>
      <c r="E32" s="200"/>
      <c r="F32" s="310">
        <f>'12自立訓練(機能・基本)'!F44</f>
        <v>664</v>
      </c>
      <c r="G32" s="4" t="s">
        <v>21</v>
      </c>
      <c r="H32" s="20"/>
      <c r="I32" s="4"/>
      <c r="J32" s="4"/>
      <c r="K32" s="4"/>
      <c r="L32" s="4"/>
      <c r="M32" s="4"/>
      <c r="N32" s="2"/>
      <c r="O32" s="22"/>
      <c r="P32" s="355"/>
      <c r="Q32" s="1231"/>
      <c r="R32" s="360"/>
      <c r="S32" s="361"/>
      <c r="T32" s="362"/>
      <c r="U32" s="196" t="s">
        <v>3828</v>
      </c>
      <c r="V32" s="65" t="s">
        <v>17</v>
      </c>
      <c r="W32" s="165">
        <f>$W$8</f>
        <v>0.95</v>
      </c>
      <c r="X32" s="101">
        <f>ROUND(ROUND(F32*T31,0)*W32,0)</f>
        <v>442</v>
      </c>
      <c r="Y32" s="31"/>
    </row>
    <row r="33" spans="1:25" ht="17.100000000000001" customHeight="1" x14ac:dyDescent="0.15">
      <c r="A33" s="32">
        <v>41</v>
      </c>
      <c r="B33" s="33">
        <v>9357</v>
      </c>
      <c r="C33" s="34" t="s">
        <v>4230</v>
      </c>
      <c r="D33" s="225"/>
      <c r="E33" s="20"/>
      <c r="H33" s="20"/>
      <c r="I33" s="4"/>
      <c r="J33" s="4"/>
      <c r="K33" s="4"/>
      <c r="L33" s="4"/>
      <c r="M33" s="4"/>
      <c r="N33" s="2"/>
      <c r="O33" s="22"/>
      <c r="P33" s="337"/>
      <c r="Q33" s="1226" t="s">
        <v>4206</v>
      </c>
      <c r="R33" s="358"/>
      <c r="S33" s="65" t="s">
        <v>17</v>
      </c>
      <c r="T33" s="359">
        <f>$T$9</f>
        <v>0.5</v>
      </c>
      <c r="U33" s="47"/>
      <c r="V33" s="65"/>
      <c r="W33" s="157"/>
      <c r="X33" s="101">
        <f>ROUND(F32*T33,0)</f>
        <v>332</v>
      </c>
      <c r="Y33" s="31"/>
    </row>
    <row r="34" spans="1:25" ht="17.100000000000001" customHeight="1" x14ac:dyDescent="0.15">
      <c r="A34" s="32">
        <v>41</v>
      </c>
      <c r="B34" s="33">
        <v>9359</v>
      </c>
      <c r="C34" s="34" t="s">
        <v>4231</v>
      </c>
      <c r="D34" s="225"/>
      <c r="E34" s="20"/>
      <c r="F34" s="39"/>
      <c r="H34" s="20"/>
      <c r="I34" s="4"/>
      <c r="J34" s="4"/>
      <c r="K34" s="4"/>
      <c r="L34" s="4"/>
      <c r="M34" s="4"/>
      <c r="N34" s="2"/>
      <c r="O34" s="22"/>
      <c r="P34" s="355"/>
      <c r="Q34" s="1231"/>
      <c r="R34" s="360"/>
      <c r="S34" s="361"/>
      <c r="T34" s="362"/>
      <c r="U34" s="196" t="s">
        <v>3828</v>
      </c>
      <c r="V34" s="65" t="s">
        <v>17</v>
      </c>
      <c r="W34" s="165">
        <f>$W$8</f>
        <v>0.95</v>
      </c>
      <c r="X34" s="101">
        <f>ROUND(ROUND(F32*T33,0)*W34,0)</f>
        <v>315</v>
      </c>
      <c r="Y34" s="31"/>
    </row>
    <row r="35" spans="1:25" ht="17.100000000000001" customHeight="1" x14ac:dyDescent="0.15">
      <c r="A35" s="17">
        <v>41</v>
      </c>
      <c r="B35" s="33">
        <v>9369</v>
      </c>
      <c r="C35" s="34" t="s">
        <v>4232</v>
      </c>
      <c r="D35" s="315"/>
      <c r="E35" s="20"/>
      <c r="H35" s="1198" t="s">
        <v>3836</v>
      </c>
      <c r="I35" s="1199"/>
      <c r="J35" s="1199"/>
      <c r="K35" s="1199"/>
      <c r="L35" s="1199"/>
      <c r="M35" s="1199"/>
      <c r="N35" s="363"/>
      <c r="O35" s="364"/>
      <c r="P35" s="355"/>
      <c r="Q35" s="1226" t="s">
        <v>4203</v>
      </c>
      <c r="R35" s="358"/>
      <c r="S35" s="65" t="s">
        <v>17</v>
      </c>
      <c r="T35" s="359">
        <f>$T$7</f>
        <v>0.7</v>
      </c>
      <c r="U35" s="47"/>
      <c r="V35" s="65"/>
      <c r="W35" s="157"/>
      <c r="X35" s="101">
        <f>ROUND(ROUND(F32*O36,0)*T35,0)</f>
        <v>449</v>
      </c>
      <c r="Y35" s="31"/>
    </row>
    <row r="36" spans="1:25" ht="17.100000000000001" customHeight="1" x14ac:dyDescent="0.15">
      <c r="A36" s="32">
        <v>41</v>
      </c>
      <c r="B36" s="33">
        <v>9371</v>
      </c>
      <c r="C36" s="34" t="s">
        <v>4233</v>
      </c>
      <c r="D36" s="315"/>
      <c r="E36" s="20"/>
      <c r="H36" s="1126"/>
      <c r="I36" s="1160"/>
      <c r="J36" s="1160"/>
      <c r="K36" s="1160"/>
      <c r="L36" s="1160"/>
      <c r="M36" s="1160"/>
      <c r="N36" s="23" t="s">
        <v>17</v>
      </c>
      <c r="O36" s="314">
        <f>$O$12</f>
        <v>0.96499999999999997</v>
      </c>
      <c r="P36" s="355"/>
      <c r="Q36" s="1231"/>
      <c r="R36" s="360"/>
      <c r="S36" s="361"/>
      <c r="T36" s="362"/>
      <c r="U36" s="196" t="s">
        <v>3828</v>
      </c>
      <c r="V36" s="65" t="s">
        <v>17</v>
      </c>
      <c r="W36" s="165">
        <f>$W$8</f>
        <v>0.95</v>
      </c>
      <c r="X36" s="101">
        <f>ROUND(ROUND(ROUND(F32*O36,0)*T35,0)*W36,0)</f>
        <v>427</v>
      </c>
      <c r="Y36" s="31"/>
    </row>
    <row r="37" spans="1:25" ht="17.100000000000001" customHeight="1" x14ac:dyDescent="0.15">
      <c r="A37" s="17">
        <v>41</v>
      </c>
      <c r="B37" s="33">
        <v>9381</v>
      </c>
      <c r="C37" s="34" t="s">
        <v>4234</v>
      </c>
      <c r="D37" s="225"/>
      <c r="E37" s="20"/>
      <c r="F37" s="39"/>
      <c r="G37" s="21"/>
      <c r="H37" s="1126"/>
      <c r="I37" s="1160"/>
      <c r="J37" s="1160"/>
      <c r="K37" s="1160"/>
      <c r="L37" s="1160"/>
      <c r="M37" s="1160"/>
      <c r="N37" s="2"/>
      <c r="O37" s="22"/>
      <c r="P37" s="337"/>
      <c r="Q37" s="1226" t="s">
        <v>4206</v>
      </c>
      <c r="R37" s="358"/>
      <c r="S37" s="65" t="s">
        <v>17</v>
      </c>
      <c r="T37" s="359">
        <f>$T$9</f>
        <v>0.5</v>
      </c>
      <c r="U37" s="47"/>
      <c r="V37" s="65"/>
      <c r="W37" s="157"/>
      <c r="X37" s="101">
        <f>ROUND(ROUND(F32*O36,0)*T37,0)</f>
        <v>321</v>
      </c>
      <c r="Y37" s="31"/>
    </row>
    <row r="38" spans="1:25" ht="17.100000000000001" customHeight="1" x14ac:dyDescent="0.15">
      <c r="A38" s="32">
        <v>41</v>
      </c>
      <c r="B38" s="33">
        <v>9383</v>
      </c>
      <c r="C38" s="34" t="s">
        <v>4235</v>
      </c>
      <c r="D38" s="225"/>
      <c r="E38" s="20"/>
      <c r="H38" s="20"/>
      <c r="I38" s="4"/>
      <c r="J38" s="4"/>
      <c r="K38" s="4"/>
      <c r="L38" s="4"/>
      <c r="M38" s="4"/>
      <c r="N38" s="2"/>
      <c r="O38" s="22"/>
      <c r="P38" s="355"/>
      <c r="Q38" s="1231"/>
      <c r="R38" s="360"/>
      <c r="S38" s="361"/>
      <c r="T38" s="362"/>
      <c r="U38" s="196" t="s">
        <v>3828</v>
      </c>
      <c r="V38" s="65" t="s">
        <v>17</v>
      </c>
      <c r="W38" s="165">
        <f>$W$8</f>
        <v>0.95</v>
      </c>
      <c r="X38" s="101">
        <f>ROUND(ROUND(ROUND(F32*O36,0)*T37,0)*W38,0)</f>
        <v>305</v>
      </c>
      <c r="Y38" s="31"/>
    </row>
    <row r="39" spans="1:25" ht="17.100000000000001" customHeight="1" x14ac:dyDescent="0.15">
      <c r="A39" s="32">
        <v>41</v>
      </c>
      <c r="B39" s="33">
        <v>9393</v>
      </c>
      <c r="C39" s="34" t="s">
        <v>4236</v>
      </c>
      <c r="D39" s="315"/>
      <c r="E39" s="1198" t="s">
        <v>3882</v>
      </c>
      <c r="F39" s="1199"/>
      <c r="G39" s="1230"/>
      <c r="H39" s="47"/>
      <c r="I39" s="40"/>
      <c r="J39" s="40"/>
      <c r="K39" s="40"/>
      <c r="L39" s="40"/>
      <c r="M39" s="40"/>
      <c r="N39" s="48"/>
      <c r="O39" s="49"/>
      <c r="P39" s="355"/>
      <c r="Q39" s="1226" t="s">
        <v>4203</v>
      </c>
      <c r="R39" s="358"/>
      <c r="S39" s="65" t="s">
        <v>17</v>
      </c>
      <c r="T39" s="359">
        <f>$T$7</f>
        <v>0.7</v>
      </c>
      <c r="U39" s="47"/>
      <c r="V39" s="65"/>
      <c r="W39" s="157"/>
      <c r="X39" s="101">
        <f>ROUND(F40*T39,0)</f>
        <v>438</v>
      </c>
      <c r="Y39" s="31"/>
    </row>
    <row r="40" spans="1:25" ht="17.100000000000001" customHeight="1" x14ac:dyDescent="0.15">
      <c r="A40" s="32">
        <v>41</v>
      </c>
      <c r="B40" s="33">
        <v>9395</v>
      </c>
      <c r="C40" s="34" t="s">
        <v>4237</v>
      </c>
      <c r="D40" s="315"/>
      <c r="E40" s="200"/>
      <c r="F40" s="310">
        <f>'12自立訓練(機能・基本)'!F56</f>
        <v>626</v>
      </c>
      <c r="G40" s="4" t="s">
        <v>21</v>
      </c>
      <c r="H40" s="20"/>
      <c r="I40" s="4"/>
      <c r="J40" s="4"/>
      <c r="K40" s="4"/>
      <c r="L40" s="4"/>
      <c r="M40" s="4"/>
      <c r="N40" s="2"/>
      <c r="O40" s="22"/>
      <c r="P40" s="355"/>
      <c r="Q40" s="1231"/>
      <c r="R40" s="360"/>
      <c r="S40" s="361"/>
      <c r="T40" s="362"/>
      <c r="U40" s="196" t="s">
        <v>3828</v>
      </c>
      <c r="V40" s="65" t="s">
        <v>17</v>
      </c>
      <c r="W40" s="165">
        <f>$W$8</f>
        <v>0.95</v>
      </c>
      <c r="X40" s="101">
        <f>ROUND(ROUND(F40*T39,0)*W40,0)</f>
        <v>416</v>
      </c>
      <c r="Y40" s="31"/>
    </row>
    <row r="41" spans="1:25" ht="17.100000000000001" customHeight="1" x14ac:dyDescent="0.15">
      <c r="A41" s="32">
        <v>41</v>
      </c>
      <c r="B41" s="33">
        <v>9405</v>
      </c>
      <c r="C41" s="34" t="s">
        <v>4238</v>
      </c>
      <c r="D41" s="225"/>
      <c r="E41" s="20"/>
      <c r="H41" s="20"/>
      <c r="I41" s="4"/>
      <c r="J41" s="4"/>
      <c r="K41" s="4"/>
      <c r="L41" s="4"/>
      <c r="M41" s="4"/>
      <c r="N41" s="2"/>
      <c r="O41" s="22"/>
      <c r="P41" s="337"/>
      <c r="Q41" s="1226" t="s">
        <v>4206</v>
      </c>
      <c r="R41" s="358"/>
      <c r="S41" s="65" t="s">
        <v>17</v>
      </c>
      <c r="T41" s="359">
        <f>$T$9</f>
        <v>0.5</v>
      </c>
      <c r="U41" s="47"/>
      <c r="V41" s="65"/>
      <c r="W41" s="157"/>
      <c r="X41" s="101">
        <f>ROUND(F40*T41,0)</f>
        <v>313</v>
      </c>
      <c r="Y41" s="31"/>
    </row>
    <row r="42" spans="1:25" ht="17.100000000000001" customHeight="1" x14ac:dyDescent="0.15">
      <c r="A42" s="32">
        <v>41</v>
      </c>
      <c r="B42" s="33">
        <v>9407</v>
      </c>
      <c r="C42" s="34" t="s">
        <v>4239</v>
      </c>
      <c r="D42" s="225"/>
      <c r="E42" s="20"/>
      <c r="F42" s="39"/>
      <c r="H42" s="20"/>
      <c r="I42" s="4"/>
      <c r="J42" s="4"/>
      <c r="K42" s="4"/>
      <c r="L42" s="4"/>
      <c r="M42" s="4"/>
      <c r="N42" s="2"/>
      <c r="O42" s="22"/>
      <c r="P42" s="355"/>
      <c r="Q42" s="1231"/>
      <c r="R42" s="360"/>
      <c r="S42" s="361"/>
      <c r="T42" s="362"/>
      <c r="U42" s="196" t="s">
        <v>3828</v>
      </c>
      <c r="V42" s="65" t="s">
        <v>17</v>
      </c>
      <c r="W42" s="165">
        <f>$W$8</f>
        <v>0.95</v>
      </c>
      <c r="X42" s="101">
        <f>ROUND(ROUND(F40*T41,0)*W42,0)</f>
        <v>297</v>
      </c>
      <c r="Y42" s="31"/>
    </row>
    <row r="43" spans="1:25" ht="17.100000000000001" customHeight="1" x14ac:dyDescent="0.15">
      <c r="A43" s="17">
        <v>41</v>
      </c>
      <c r="B43" s="33">
        <v>9417</v>
      </c>
      <c r="C43" s="34" t="s">
        <v>4240</v>
      </c>
      <c r="D43" s="315"/>
      <c r="E43" s="20"/>
      <c r="H43" s="1198" t="s">
        <v>3836</v>
      </c>
      <c r="I43" s="1199"/>
      <c r="J43" s="1199"/>
      <c r="K43" s="1199"/>
      <c r="L43" s="1199"/>
      <c r="M43" s="1199"/>
      <c r="N43" s="363"/>
      <c r="O43" s="364"/>
      <c r="P43" s="355"/>
      <c r="Q43" s="1226" t="s">
        <v>4203</v>
      </c>
      <c r="R43" s="358"/>
      <c r="S43" s="65" t="s">
        <v>17</v>
      </c>
      <c r="T43" s="359">
        <f>$T$7</f>
        <v>0.7</v>
      </c>
      <c r="U43" s="47"/>
      <c r="V43" s="65"/>
      <c r="W43" s="157"/>
      <c r="X43" s="101">
        <f>ROUND(ROUND(F40*O44,0)*T43,0)</f>
        <v>423</v>
      </c>
      <c r="Y43" s="31"/>
    </row>
    <row r="44" spans="1:25" ht="17.100000000000001" customHeight="1" x14ac:dyDescent="0.15">
      <c r="A44" s="32">
        <v>41</v>
      </c>
      <c r="B44" s="33">
        <v>9419</v>
      </c>
      <c r="C44" s="34" t="s">
        <v>4241</v>
      </c>
      <c r="D44" s="315"/>
      <c r="E44" s="20"/>
      <c r="H44" s="1126"/>
      <c r="I44" s="1160"/>
      <c r="J44" s="1160"/>
      <c r="K44" s="1160"/>
      <c r="L44" s="1160"/>
      <c r="M44" s="1160"/>
      <c r="N44" s="23" t="s">
        <v>17</v>
      </c>
      <c r="O44" s="314">
        <f>$O$12</f>
        <v>0.96499999999999997</v>
      </c>
      <c r="P44" s="355"/>
      <c r="Q44" s="1231"/>
      <c r="R44" s="360"/>
      <c r="S44" s="361"/>
      <c r="T44" s="362"/>
      <c r="U44" s="196" t="s">
        <v>3828</v>
      </c>
      <c r="V44" s="65" t="s">
        <v>17</v>
      </c>
      <c r="W44" s="165">
        <f>$W$8</f>
        <v>0.95</v>
      </c>
      <c r="X44" s="101">
        <f>ROUND(ROUND(ROUND(F40*O44,0)*T43,0)*W44,0)</f>
        <v>402</v>
      </c>
      <c r="Y44" s="31"/>
    </row>
    <row r="45" spans="1:25" ht="17.100000000000001" customHeight="1" x14ac:dyDescent="0.15">
      <c r="A45" s="17">
        <v>41</v>
      </c>
      <c r="B45" s="33">
        <v>9429</v>
      </c>
      <c r="C45" s="34" t="s">
        <v>4242</v>
      </c>
      <c r="D45" s="225"/>
      <c r="E45" s="20"/>
      <c r="F45" s="39"/>
      <c r="G45" s="21"/>
      <c r="H45" s="1126"/>
      <c r="I45" s="1160"/>
      <c r="J45" s="1160"/>
      <c r="K45" s="1160"/>
      <c r="L45" s="1160"/>
      <c r="M45" s="1160"/>
      <c r="N45" s="2"/>
      <c r="O45" s="22"/>
      <c r="P45" s="337"/>
      <c r="Q45" s="1226" t="s">
        <v>4206</v>
      </c>
      <c r="R45" s="358"/>
      <c r="S45" s="65" t="s">
        <v>17</v>
      </c>
      <c r="T45" s="359">
        <f>$T$9</f>
        <v>0.5</v>
      </c>
      <c r="U45" s="47"/>
      <c r="V45" s="65"/>
      <c r="W45" s="157"/>
      <c r="X45" s="101">
        <f>ROUND(ROUND(F40*O44,0)*T45,0)</f>
        <v>302</v>
      </c>
      <c r="Y45" s="31"/>
    </row>
    <row r="46" spans="1:25" ht="17.100000000000001" customHeight="1" x14ac:dyDescent="0.15">
      <c r="A46" s="32">
        <v>41</v>
      </c>
      <c r="B46" s="33">
        <v>9431</v>
      </c>
      <c r="C46" s="34" t="s">
        <v>4243</v>
      </c>
      <c r="D46" s="357"/>
      <c r="E46" s="24"/>
      <c r="F46" s="25"/>
      <c r="G46" s="25"/>
      <c r="H46" s="24"/>
      <c r="I46" s="25"/>
      <c r="J46" s="25"/>
      <c r="K46" s="25"/>
      <c r="L46" s="25"/>
      <c r="M46" s="25"/>
      <c r="N46" s="135"/>
      <c r="O46" s="365"/>
      <c r="P46" s="366"/>
      <c r="Q46" s="1231"/>
      <c r="R46" s="360"/>
      <c r="S46" s="361"/>
      <c r="T46" s="362"/>
      <c r="U46" s="367" t="s">
        <v>3828</v>
      </c>
      <c r="V46" s="44" t="s">
        <v>17</v>
      </c>
      <c r="W46" s="46">
        <f>$W$8</f>
        <v>0.95</v>
      </c>
      <c r="X46" s="35">
        <f>ROUND(ROUND(ROUND(F40*O44,0)*T45,0)*W46,0)</f>
        <v>287</v>
      </c>
      <c r="Y46" s="61"/>
    </row>
  </sheetData>
  <mergeCells count="33">
    <mergeCell ref="H43:M45"/>
    <mergeCell ref="Q43:Q44"/>
    <mergeCell ref="Q45:Q46"/>
    <mergeCell ref="H35:M37"/>
    <mergeCell ref="Q35:Q36"/>
    <mergeCell ref="Q37:Q38"/>
    <mergeCell ref="E39:G39"/>
    <mergeCell ref="Q39:Q40"/>
    <mergeCell ref="Q41:Q42"/>
    <mergeCell ref="H27:M29"/>
    <mergeCell ref="Q27:Q28"/>
    <mergeCell ref="Q29:Q30"/>
    <mergeCell ref="E31:G31"/>
    <mergeCell ref="Q31:Q32"/>
    <mergeCell ref="Q33:Q34"/>
    <mergeCell ref="Q25:Q26"/>
    <mergeCell ref="H11:M13"/>
    <mergeCell ref="Q11:Q12"/>
    <mergeCell ref="Q13:Q14"/>
    <mergeCell ref="E15:G15"/>
    <mergeCell ref="Q15:Q16"/>
    <mergeCell ref="Q17:Q18"/>
    <mergeCell ref="H19:M21"/>
    <mergeCell ref="Q19:Q20"/>
    <mergeCell ref="Q21:Q22"/>
    <mergeCell ref="E23:G23"/>
    <mergeCell ref="Q23:Q24"/>
    <mergeCell ref="D5:W5"/>
    <mergeCell ref="D7:D10"/>
    <mergeCell ref="E7:G7"/>
    <mergeCell ref="P7:P8"/>
    <mergeCell ref="Q7:Q8"/>
    <mergeCell ref="Q9:Q10"/>
  </mergeCells>
  <phoneticPr fontId="1"/>
  <printOptions horizontalCentered="1"/>
  <pageMargins left="0.39370078740157483" right="0.39370078740157483" top="0.78740157480314965" bottom="0.59055118110236227" header="0.51181102362204722" footer="0.31496062992125984"/>
  <pageSetup paperSize="9" scale="44" orientation="portrait" r:id="rId1"/>
  <headerFooter>
    <oddHeader>&amp;R&amp;9自立訓練
（機能訓練）</oddHeader>
    <oddFooter>&amp;C&amp;14&amp;P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FF00"/>
    <pageSetUpPr autoPageBreaks="0" fitToPage="1"/>
  </sheetPr>
  <dimension ref="A1:T144"/>
  <sheetViews>
    <sheetView view="pageBreakPreview" zoomScaleNormal="100" zoomScaleSheetLayoutView="100" workbookViewId="0"/>
  </sheetViews>
  <sheetFormatPr defaultColWidth="2.375" defaultRowHeight="17.100000000000001" customHeight="1" x14ac:dyDescent="0.15"/>
  <cols>
    <col min="1" max="1" width="4.625" style="2" customWidth="1"/>
    <col min="2" max="2" width="7.625" style="2" customWidth="1"/>
    <col min="3" max="3" width="34.375" style="4" bestFit="1" customWidth="1"/>
    <col min="4" max="4" width="10.625" style="2" customWidth="1"/>
    <col min="5" max="5" width="20.625" style="2" customWidth="1"/>
    <col min="6" max="6" width="3.875" style="4" customWidth="1"/>
    <col min="7" max="7" width="7.625" style="4" customWidth="1"/>
    <col min="8" max="8" width="26.375" style="2" customWidth="1"/>
    <col min="9" max="9" width="2.625" style="5" customWidth="1"/>
    <col min="10" max="10" width="5.125" style="2" customWidth="1"/>
    <col min="11" max="11" width="9.375" style="2" customWidth="1"/>
    <col min="12" max="12" width="15.125" style="2" customWidth="1"/>
    <col min="13" max="13" width="1.625" style="2" customWidth="1"/>
    <col min="14" max="14" width="3" style="2" bestFit="1" customWidth="1"/>
    <col min="15" max="15" width="5.375" style="2" customWidth="1"/>
    <col min="16" max="16" width="19.625" style="2" customWidth="1"/>
    <col min="17" max="17" width="5.375" style="2" bestFit="1" customWidth="1"/>
    <col min="18" max="18" width="8.875" style="2" customWidth="1"/>
    <col min="19" max="19" width="7.125" style="2" customWidth="1"/>
    <col min="20" max="20" width="8.625" style="2" customWidth="1"/>
    <col min="21" max="222" width="9" style="2" customWidth="1"/>
    <col min="223" max="223" width="4.625" style="2" customWidth="1"/>
    <col min="224" max="224" width="7.625" style="2" customWidth="1"/>
    <col min="225" max="225" width="30.625" style="2" customWidth="1"/>
    <col min="226" max="16384" width="2.375" style="2"/>
  </cols>
  <sheetData>
    <row r="1" spans="1:20" ht="17.100000000000001" customHeight="1" x14ac:dyDescent="0.15">
      <c r="A1" s="1"/>
    </row>
    <row r="2" spans="1:20" ht="17.100000000000001" customHeight="1" x14ac:dyDescent="0.15">
      <c r="A2" s="1" t="s">
        <v>4244</v>
      </c>
    </row>
    <row r="3" spans="1:20" ht="17.100000000000001" customHeight="1" x14ac:dyDescent="0.15">
      <c r="A3" s="1"/>
    </row>
    <row r="4" spans="1:20" ht="17.100000000000001" customHeight="1" x14ac:dyDescent="0.15">
      <c r="A4" s="1"/>
    </row>
    <row r="5" spans="1:20" ht="17.100000000000001" customHeight="1" x14ac:dyDescent="0.15">
      <c r="A5" s="6" t="s">
        <v>1</v>
      </c>
      <c r="B5" s="7"/>
      <c r="C5" s="79" t="s">
        <v>2</v>
      </c>
      <c r="D5" s="1097" t="s">
        <v>3</v>
      </c>
      <c r="E5" s="944"/>
      <c r="F5" s="944"/>
      <c r="G5" s="944"/>
      <c r="H5" s="944"/>
      <c r="I5" s="944"/>
      <c r="J5" s="944"/>
      <c r="K5" s="944"/>
      <c r="L5" s="944"/>
      <c r="M5" s="944"/>
      <c r="N5" s="944"/>
      <c r="O5" s="944"/>
      <c r="P5" s="944"/>
      <c r="Q5" s="944"/>
      <c r="R5" s="1233"/>
      <c r="S5" s="9" t="s">
        <v>4</v>
      </c>
      <c r="T5" s="9" t="s">
        <v>5</v>
      </c>
    </row>
    <row r="6" spans="1:20" ht="17.100000000000001" customHeight="1" x14ac:dyDescent="0.15">
      <c r="A6" s="10" t="s">
        <v>6</v>
      </c>
      <c r="B6" s="11" t="s">
        <v>7</v>
      </c>
      <c r="C6" s="80"/>
      <c r="D6" s="13"/>
      <c r="E6" s="14"/>
      <c r="F6" s="14"/>
      <c r="G6" s="14"/>
      <c r="H6" s="14"/>
      <c r="I6" s="15"/>
      <c r="J6" s="14"/>
      <c r="K6" s="14"/>
      <c r="L6" s="14"/>
      <c r="M6" s="14"/>
      <c r="N6" s="14"/>
      <c r="O6" s="14"/>
      <c r="P6" s="14"/>
      <c r="Q6" s="14"/>
      <c r="R6" s="14"/>
      <c r="S6" s="16" t="s">
        <v>8</v>
      </c>
      <c r="T6" s="16" t="s">
        <v>9</v>
      </c>
    </row>
    <row r="7" spans="1:20" ht="17.100000000000001" customHeight="1" x14ac:dyDescent="0.15">
      <c r="A7" s="17">
        <v>42</v>
      </c>
      <c r="B7" s="18">
        <v>1151</v>
      </c>
      <c r="C7" s="19" t="s">
        <v>4245</v>
      </c>
      <c r="D7" s="1172" t="s">
        <v>4246</v>
      </c>
      <c r="E7" s="20" t="s">
        <v>3826</v>
      </c>
      <c r="H7" s="47"/>
      <c r="I7" s="48"/>
      <c r="J7" s="49"/>
      <c r="K7" s="47"/>
      <c r="L7" s="40"/>
      <c r="M7" s="40"/>
      <c r="N7" s="40"/>
      <c r="O7" s="41"/>
      <c r="P7" s="47"/>
      <c r="Q7" s="65"/>
      <c r="R7" s="165"/>
      <c r="S7" s="97">
        <f>ROUND(F8,0)</f>
        <v>748</v>
      </c>
      <c r="T7" s="31" t="s">
        <v>209</v>
      </c>
    </row>
    <row r="8" spans="1:20" ht="17.100000000000001" customHeight="1" x14ac:dyDescent="0.15">
      <c r="A8" s="32">
        <v>42</v>
      </c>
      <c r="B8" s="33">
        <v>1152</v>
      </c>
      <c r="C8" s="34" t="s">
        <v>4247</v>
      </c>
      <c r="D8" s="1209"/>
      <c r="E8" s="20"/>
      <c r="F8" s="310">
        <v>748</v>
      </c>
      <c r="G8" s="4" t="s">
        <v>21</v>
      </c>
      <c r="H8" s="20"/>
      <c r="I8" s="2"/>
      <c r="J8" s="22"/>
      <c r="K8" s="24"/>
      <c r="L8" s="25"/>
      <c r="M8" s="25"/>
      <c r="N8" s="25"/>
      <c r="O8" s="38"/>
      <c r="P8" s="76" t="s">
        <v>3828</v>
      </c>
      <c r="Q8" s="65" t="s">
        <v>17</v>
      </c>
      <c r="R8" s="165">
        <v>0.95</v>
      </c>
      <c r="S8" s="101">
        <f>ROUND(F8*R8,0)</f>
        <v>711</v>
      </c>
      <c r="T8" s="31"/>
    </row>
    <row r="9" spans="1:20" ht="17.100000000000001" customHeight="1" x14ac:dyDescent="0.15">
      <c r="A9" s="32">
        <v>42</v>
      </c>
      <c r="B9" s="33">
        <v>1153</v>
      </c>
      <c r="C9" s="34" t="s">
        <v>4248</v>
      </c>
      <c r="D9" s="1206"/>
      <c r="E9" s="20"/>
      <c r="F9" s="2"/>
      <c r="G9" s="2"/>
      <c r="H9" s="20"/>
      <c r="I9" s="39"/>
      <c r="J9" s="21"/>
      <c r="K9" s="1213" t="s">
        <v>4249</v>
      </c>
      <c r="L9" s="1198" t="s">
        <v>16</v>
      </c>
      <c r="M9" s="40"/>
      <c r="N9" s="65" t="s">
        <v>17</v>
      </c>
      <c r="O9" s="312">
        <v>0.7</v>
      </c>
      <c r="P9" s="47"/>
      <c r="Q9" s="65"/>
      <c r="R9" s="165"/>
      <c r="S9" s="101">
        <f>ROUND(F8*O9,0)</f>
        <v>524</v>
      </c>
      <c r="T9" s="31"/>
    </row>
    <row r="10" spans="1:20" ht="17.100000000000001" customHeight="1" x14ac:dyDescent="0.15">
      <c r="A10" s="32">
        <v>42</v>
      </c>
      <c r="B10" s="33">
        <v>1154</v>
      </c>
      <c r="C10" s="34" t="s">
        <v>4250</v>
      </c>
      <c r="D10" s="1206"/>
      <c r="E10" s="20"/>
      <c r="F10" s="2"/>
      <c r="G10" s="2"/>
      <c r="H10" s="20"/>
      <c r="I10" s="39"/>
      <c r="J10" s="21"/>
      <c r="K10" s="1232"/>
      <c r="L10" s="1200"/>
      <c r="M10" s="25"/>
      <c r="N10" s="26"/>
      <c r="O10" s="313"/>
      <c r="P10" s="76" t="s">
        <v>3828</v>
      </c>
      <c r="Q10" s="65" t="s">
        <v>17</v>
      </c>
      <c r="R10" s="165">
        <f>$R$8</f>
        <v>0.95</v>
      </c>
      <c r="S10" s="35">
        <f>ROUND(ROUND(F8*O9,0)*R10,0)</f>
        <v>498</v>
      </c>
      <c r="T10" s="31"/>
    </row>
    <row r="11" spans="1:20" ht="17.100000000000001" customHeight="1" x14ac:dyDescent="0.15">
      <c r="A11" s="32">
        <v>42</v>
      </c>
      <c r="B11" s="33">
        <v>1505</v>
      </c>
      <c r="C11" s="34" t="s">
        <v>4251</v>
      </c>
      <c r="D11" s="225"/>
      <c r="E11" s="20"/>
      <c r="F11" s="2"/>
      <c r="G11" s="2"/>
      <c r="H11" s="20"/>
      <c r="I11" s="39"/>
      <c r="J11" s="21"/>
      <c r="K11" s="368"/>
      <c r="L11" s="1198" t="s">
        <v>3833</v>
      </c>
      <c r="M11" s="40"/>
      <c r="N11" s="65" t="s">
        <v>17</v>
      </c>
      <c r="O11" s="312">
        <v>0.5</v>
      </c>
      <c r="P11" s="47"/>
      <c r="Q11" s="65"/>
      <c r="R11" s="165"/>
      <c r="S11" s="101">
        <f>ROUND(F8*O11,0)</f>
        <v>374</v>
      </c>
      <c r="T11" s="31"/>
    </row>
    <row r="12" spans="1:20" ht="17.100000000000001" customHeight="1" x14ac:dyDescent="0.15">
      <c r="A12" s="32">
        <v>42</v>
      </c>
      <c r="B12" s="33">
        <v>1507</v>
      </c>
      <c r="C12" s="34" t="s">
        <v>4252</v>
      </c>
      <c r="D12" s="225"/>
      <c r="E12" s="20"/>
      <c r="F12" s="2"/>
      <c r="G12" s="2"/>
      <c r="H12" s="24"/>
      <c r="I12" s="15"/>
      <c r="J12" s="38"/>
      <c r="K12" s="369"/>
      <c r="L12" s="1200"/>
      <c r="M12" s="25"/>
      <c r="N12" s="26"/>
      <c r="O12" s="313"/>
      <c r="P12" s="76" t="s">
        <v>3828</v>
      </c>
      <c r="Q12" s="65" t="s">
        <v>17</v>
      </c>
      <c r="R12" s="165">
        <f>$R$8</f>
        <v>0.95</v>
      </c>
      <c r="S12" s="35">
        <f>ROUND(ROUND(F8*O11,0)*R12,0)</f>
        <v>355</v>
      </c>
      <c r="T12" s="31"/>
    </row>
    <row r="13" spans="1:20" ht="17.100000000000001" customHeight="1" x14ac:dyDescent="0.15">
      <c r="A13" s="17">
        <v>42</v>
      </c>
      <c r="B13" s="33">
        <v>1155</v>
      </c>
      <c r="C13" s="34" t="s">
        <v>4253</v>
      </c>
      <c r="D13" s="225"/>
      <c r="E13" s="20"/>
      <c r="H13" s="1085" t="s">
        <v>4254</v>
      </c>
      <c r="I13" s="2"/>
      <c r="J13" s="22"/>
      <c r="K13" s="47"/>
      <c r="L13" s="40"/>
      <c r="M13" s="40"/>
      <c r="N13" s="40"/>
      <c r="O13" s="41"/>
      <c r="P13" s="47"/>
      <c r="Q13" s="65"/>
      <c r="R13" s="165"/>
      <c r="S13" s="101">
        <f>ROUND(F8*J14,0)</f>
        <v>722</v>
      </c>
      <c r="T13" s="31"/>
    </row>
    <row r="14" spans="1:20" ht="17.100000000000001" customHeight="1" x14ac:dyDescent="0.15">
      <c r="A14" s="32">
        <v>42</v>
      </c>
      <c r="B14" s="33">
        <v>1156</v>
      </c>
      <c r="C14" s="34" t="s">
        <v>4255</v>
      </c>
      <c r="D14" s="225"/>
      <c r="E14" s="20"/>
      <c r="H14" s="1088"/>
      <c r="I14" s="23" t="s">
        <v>17</v>
      </c>
      <c r="J14" s="314">
        <v>0.96499999999999997</v>
      </c>
      <c r="K14" s="24"/>
      <c r="L14" s="25"/>
      <c r="M14" s="25"/>
      <c r="N14" s="25"/>
      <c r="O14" s="38"/>
      <c r="P14" s="76" t="s">
        <v>3828</v>
      </c>
      <c r="Q14" s="65" t="s">
        <v>17</v>
      </c>
      <c r="R14" s="165">
        <f>$R$8</f>
        <v>0.95</v>
      </c>
      <c r="S14" s="35">
        <f>ROUND(ROUND(F8*J14,0)*R14,0)</f>
        <v>686</v>
      </c>
      <c r="T14" s="31"/>
    </row>
    <row r="15" spans="1:20" ht="17.100000000000001" customHeight="1" x14ac:dyDescent="0.15">
      <c r="A15" s="32">
        <v>42</v>
      </c>
      <c r="B15" s="33">
        <v>1157</v>
      </c>
      <c r="C15" s="34" t="s">
        <v>4256</v>
      </c>
      <c r="D15" s="225"/>
      <c r="E15" s="20"/>
      <c r="F15" s="2"/>
      <c r="G15" s="2"/>
      <c r="H15" s="1088"/>
      <c r="I15" s="39"/>
      <c r="J15" s="21"/>
      <c r="K15" s="1213" t="s">
        <v>4249</v>
      </c>
      <c r="L15" s="1198" t="s">
        <v>16</v>
      </c>
      <c r="M15" s="40"/>
      <c r="N15" s="65" t="s">
        <v>17</v>
      </c>
      <c r="O15" s="312">
        <f>$O$9</f>
        <v>0.7</v>
      </c>
      <c r="P15" s="47"/>
      <c r="Q15" s="65"/>
      <c r="R15" s="165"/>
      <c r="S15" s="101">
        <f>ROUND(ROUND(F8*J14,0)*O15,0)</f>
        <v>505</v>
      </c>
      <c r="T15" s="31"/>
    </row>
    <row r="16" spans="1:20" ht="17.100000000000001" customHeight="1" x14ac:dyDescent="0.15">
      <c r="A16" s="32">
        <v>42</v>
      </c>
      <c r="B16" s="33">
        <v>1158</v>
      </c>
      <c r="C16" s="34" t="s">
        <v>4257</v>
      </c>
      <c r="D16" s="225"/>
      <c r="E16" s="20"/>
      <c r="F16" s="2"/>
      <c r="G16" s="2"/>
      <c r="H16" s="20"/>
      <c r="I16" s="39"/>
      <c r="J16" s="21"/>
      <c r="K16" s="1232"/>
      <c r="L16" s="1200"/>
      <c r="M16" s="25"/>
      <c r="N16" s="26"/>
      <c r="O16" s="313"/>
      <c r="P16" s="76" t="s">
        <v>3828</v>
      </c>
      <c r="Q16" s="65" t="s">
        <v>17</v>
      </c>
      <c r="R16" s="165">
        <f>$R$8</f>
        <v>0.95</v>
      </c>
      <c r="S16" s="35">
        <f>ROUND(ROUND(ROUND(F8*J14,0)*O15,0)*R16,0)</f>
        <v>480</v>
      </c>
      <c r="T16" s="31"/>
    </row>
    <row r="17" spans="1:20" ht="17.100000000000001" customHeight="1" x14ac:dyDescent="0.15">
      <c r="A17" s="32">
        <v>42</v>
      </c>
      <c r="B17" s="33">
        <v>1513</v>
      </c>
      <c r="C17" s="34" t="s">
        <v>4258</v>
      </c>
      <c r="D17" s="225"/>
      <c r="E17" s="20"/>
      <c r="F17" s="2"/>
      <c r="G17" s="2"/>
      <c r="H17" s="20"/>
      <c r="I17" s="39"/>
      <c r="J17" s="21"/>
      <c r="K17" s="368"/>
      <c r="L17" s="1198" t="s">
        <v>3833</v>
      </c>
      <c r="M17" s="40"/>
      <c r="N17" s="65" t="s">
        <v>17</v>
      </c>
      <c r="O17" s="312">
        <f>$O$11</f>
        <v>0.5</v>
      </c>
      <c r="P17" s="47"/>
      <c r="Q17" s="65"/>
      <c r="R17" s="165"/>
      <c r="S17" s="101">
        <f>ROUND(ROUND(F8*J14,0)*O17,0)</f>
        <v>361</v>
      </c>
      <c r="T17" s="31"/>
    </row>
    <row r="18" spans="1:20" ht="17.100000000000001" customHeight="1" x14ac:dyDescent="0.15">
      <c r="A18" s="32">
        <v>42</v>
      </c>
      <c r="B18" s="33">
        <v>1515</v>
      </c>
      <c r="C18" s="34" t="s">
        <v>4259</v>
      </c>
      <c r="D18" s="225"/>
      <c r="E18" s="20"/>
      <c r="F18" s="2"/>
      <c r="G18" s="2"/>
      <c r="H18" s="20"/>
      <c r="I18" s="39"/>
      <c r="J18" s="21"/>
      <c r="K18" s="369"/>
      <c r="L18" s="1200"/>
      <c r="M18" s="25"/>
      <c r="N18" s="26"/>
      <c r="O18" s="313"/>
      <c r="P18" s="76" t="s">
        <v>3828</v>
      </c>
      <c r="Q18" s="65" t="s">
        <v>17</v>
      </c>
      <c r="R18" s="165">
        <f>$R$8</f>
        <v>0.95</v>
      </c>
      <c r="S18" s="35">
        <f>ROUND(ROUND(ROUND(F8*J14,0)*O17,0)*R18,0)</f>
        <v>343</v>
      </c>
      <c r="T18" s="31"/>
    </row>
    <row r="19" spans="1:20" ht="17.100000000000001" customHeight="1" x14ac:dyDescent="0.15">
      <c r="A19" s="32">
        <v>42</v>
      </c>
      <c r="B19" s="33">
        <v>1111</v>
      </c>
      <c r="C19" s="34" t="s">
        <v>4260</v>
      </c>
      <c r="D19" s="315"/>
      <c r="E19" s="76" t="s">
        <v>4028</v>
      </c>
      <c r="F19" s="40"/>
      <c r="G19" s="40"/>
      <c r="H19" s="47"/>
      <c r="I19" s="48"/>
      <c r="J19" s="49"/>
      <c r="K19" s="47"/>
      <c r="L19" s="40"/>
      <c r="M19" s="40"/>
      <c r="N19" s="40"/>
      <c r="O19" s="41"/>
      <c r="P19" s="47"/>
      <c r="Q19" s="65"/>
      <c r="R19" s="165"/>
      <c r="S19" s="101">
        <f>ROUND(F20,0)</f>
        <v>668</v>
      </c>
      <c r="T19" s="31"/>
    </row>
    <row r="20" spans="1:20" ht="17.100000000000001" customHeight="1" x14ac:dyDescent="0.15">
      <c r="A20" s="32">
        <v>42</v>
      </c>
      <c r="B20" s="33">
        <v>1112</v>
      </c>
      <c r="C20" s="34" t="s">
        <v>4261</v>
      </c>
      <c r="D20" s="315"/>
      <c r="E20" s="20"/>
      <c r="F20" s="310">
        <v>668</v>
      </c>
      <c r="G20" s="4" t="s">
        <v>21</v>
      </c>
      <c r="H20" s="20"/>
      <c r="I20" s="2"/>
      <c r="J20" s="22"/>
      <c r="K20" s="24"/>
      <c r="L20" s="25"/>
      <c r="M20" s="25"/>
      <c r="N20" s="25"/>
      <c r="O20" s="38"/>
      <c r="P20" s="76" t="s">
        <v>3828</v>
      </c>
      <c r="Q20" s="65" t="s">
        <v>17</v>
      </c>
      <c r="R20" s="165">
        <f>$R$8</f>
        <v>0.95</v>
      </c>
      <c r="S20" s="101">
        <f>ROUND(F20*R20,0)</f>
        <v>635</v>
      </c>
      <c r="T20" s="31"/>
    </row>
    <row r="21" spans="1:20" ht="17.100000000000001" customHeight="1" x14ac:dyDescent="0.15">
      <c r="A21" s="32">
        <v>42</v>
      </c>
      <c r="B21" s="33">
        <v>1113</v>
      </c>
      <c r="C21" s="34" t="s">
        <v>4262</v>
      </c>
      <c r="D21" s="315"/>
      <c r="E21" s="20"/>
      <c r="F21" s="2"/>
      <c r="G21" s="2"/>
      <c r="H21" s="20"/>
      <c r="I21" s="39"/>
      <c r="J21" s="21"/>
      <c r="K21" s="1213" t="s">
        <v>4249</v>
      </c>
      <c r="L21" s="1198" t="s">
        <v>16</v>
      </c>
      <c r="M21" s="40"/>
      <c r="N21" s="65" t="s">
        <v>17</v>
      </c>
      <c r="O21" s="312">
        <f>$O$9</f>
        <v>0.7</v>
      </c>
      <c r="P21" s="47"/>
      <c r="Q21" s="65"/>
      <c r="R21" s="165"/>
      <c r="S21" s="101">
        <f>ROUND(F20*O21,0)</f>
        <v>468</v>
      </c>
      <c r="T21" s="31"/>
    </row>
    <row r="22" spans="1:20" ht="17.100000000000001" customHeight="1" x14ac:dyDescent="0.15">
      <c r="A22" s="32">
        <v>42</v>
      </c>
      <c r="B22" s="33">
        <v>1114</v>
      </c>
      <c r="C22" s="34" t="s">
        <v>4263</v>
      </c>
      <c r="D22" s="315"/>
      <c r="E22" s="20"/>
      <c r="F22" s="2"/>
      <c r="G22" s="2"/>
      <c r="H22" s="20"/>
      <c r="I22" s="39"/>
      <c r="J22" s="21"/>
      <c r="K22" s="1232"/>
      <c r="L22" s="1200"/>
      <c r="M22" s="25"/>
      <c r="N22" s="26"/>
      <c r="O22" s="313"/>
      <c r="P22" s="76" t="s">
        <v>3828</v>
      </c>
      <c r="Q22" s="65" t="s">
        <v>17</v>
      </c>
      <c r="R22" s="165">
        <f>$R$8</f>
        <v>0.95</v>
      </c>
      <c r="S22" s="35">
        <f>ROUND(ROUND(F20*O21,0)*R22,0)</f>
        <v>445</v>
      </c>
      <c r="T22" s="31"/>
    </row>
    <row r="23" spans="1:20" ht="17.100000000000001" customHeight="1" x14ac:dyDescent="0.15">
      <c r="A23" s="32">
        <v>42</v>
      </c>
      <c r="B23" s="33">
        <v>1521</v>
      </c>
      <c r="C23" s="34" t="s">
        <v>4264</v>
      </c>
      <c r="D23" s="315"/>
      <c r="E23" s="20"/>
      <c r="F23" s="2"/>
      <c r="G23" s="2"/>
      <c r="H23" s="20"/>
      <c r="I23" s="39"/>
      <c r="J23" s="21"/>
      <c r="K23" s="368"/>
      <c r="L23" s="1198" t="s">
        <v>3833</v>
      </c>
      <c r="M23" s="40"/>
      <c r="N23" s="65" t="s">
        <v>17</v>
      </c>
      <c r="O23" s="312">
        <f>$O$11</f>
        <v>0.5</v>
      </c>
      <c r="P23" s="47"/>
      <c r="Q23" s="65"/>
      <c r="R23" s="165"/>
      <c r="S23" s="101">
        <f>ROUND(F20*O23,0)</f>
        <v>334</v>
      </c>
      <c r="T23" s="31"/>
    </row>
    <row r="24" spans="1:20" ht="17.100000000000001" customHeight="1" x14ac:dyDescent="0.15">
      <c r="A24" s="32">
        <v>42</v>
      </c>
      <c r="B24" s="33">
        <v>1523</v>
      </c>
      <c r="C24" s="34" t="s">
        <v>4265</v>
      </c>
      <c r="D24" s="315"/>
      <c r="E24" s="20"/>
      <c r="F24" s="2"/>
      <c r="G24" s="2"/>
      <c r="H24" s="24"/>
      <c r="I24" s="15"/>
      <c r="J24" s="38"/>
      <c r="K24" s="369"/>
      <c r="L24" s="1200"/>
      <c r="M24" s="25"/>
      <c r="N24" s="26"/>
      <c r="O24" s="313"/>
      <c r="P24" s="76" t="s">
        <v>3828</v>
      </c>
      <c r="Q24" s="65" t="s">
        <v>17</v>
      </c>
      <c r="R24" s="165">
        <f>$R$8</f>
        <v>0.95</v>
      </c>
      <c r="S24" s="35">
        <f>ROUND(ROUND(F20*O23,0)*R24,0)</f>
        <v>317</v>
      </c>
      <c r="T24" s="31"/>
    </row>
    <row r="25" spans="1:20" ht="17.100000000000001" customHeight="1" x14ac:dyDescent="0.15">
      <c r="A25" s="17">
        <v>42</v>
      </c>
      <c r="B25" s="33">
        <v>1115</v>
      </c>
      <c r="C25" s="34" t="s">
        <v>4266</v>
      </c>
      <c r="D25" s="315"/>
      <c r="E25" s="20"/>
      <c r="H25" s="1088" t="s">
        <v>4254</v>
      </c>
      <c r="I25" s="2"/>
      <c r="J25" s="22"/>
      <c r="K25" s="47"/>
      <c r="L25" s="40"/>
      <c r="M25" s="40"/>
      <c r="N25" s="40"/>
      <c r="O25" s="41"/>
      <c r="P25" s="47"/>
      <c r="Q25" s="65"/>
      <c r="R25" s="165"/>
      <c r="S25" s="101">
        <f>ROUND(F20*J26,0)</f>
        <v>645</v>
      </c>
      <c r="T25" s="31"/>
    </row>
    <row r="26" spans="1:20" ht="17.100000000000001" customHeight="1" x14ac:dyDescent="0.15">
      <c r="A26" s="32">
        <v>42</v>
      </c>
      <c r="B26" s="33">
        <v>1116</v>
      </c>
      <c r="C26" s="34" t="s">
        <v>4267</v>
      </c>
      <c r="D26" s="315"/>
      <c r="E26" s="20"/>
      <c r="H26" s="1228"/>
      <c r="I26" s="23" t="s">
        <v>17</v>
      </c>
      <c r="J26" s="314">
        <f>$J$14</f>
        <v>0.96499999999999997</v>
      </c>
      <c r="K26" s="24"/>
      <c r="L26" s="25"/>
      <c r="M26" s="25"/>
      <c r="N26" s="25"/>
      <c r="O26" s="38"/>
      <c r="P26" s="76" t="s">
        <v>3828</v>
      </c>
      <c r="Q26" s="65" t="s">
        <v>17</v>
      </c>
      <c r="R26" s="165">
        <f>$R$8</f>
        <v>0.95</v>
      </c>
      <c r="S26" s="35">
        <f>ROUND(ROUND(F20*J26,0)*R26,0)</f>
        <v>613</v>
      </c>
      <c r="T26" s="31"/>
    </row>
    <row r="27" spans="1:20" ht="17.100000000000001" customHeight="1" x14ac:dyDescent="0.15">
      <c r="A27" s="32">
        <v>42</v>
      </c>
      <c r="B27" s="33">
        <v>1117</v>
      </c>
      <c r="C27" s="34" t="s">
        <v>4268</v>
      </c>
      <c r="D27" s="315"/>
      <c r="E27" s="20"/>
      <c r="F27" s="2"/>
      <c r="G27" s="2"/>
      <c r="H27" s="1228"/>
      <c r="I27" s="39"/>
      <c r="J27" s="21"/>
      <c r="K27" s="1213" t="s">
        <v>4249</v>
      </c>
      <c r="L27" s="1198" t="s">
        <v>16</v>
      </c>
      <c r="M27" s="40"/>
      <c r="N27" s="65" t="s">
        <v>17</v>
      </c>
      <c r="O27" s="312">
        <f>$O$9</f>
        <v>0.7</v>
      </c>
      <c r="P27" s="47"/>
      <c r="Q27" s="65"/>
      <c r="R27" s="165"/>
      <c r="S27" s="101">
        <f>ROUND(ROUND(F20*J26,0)*O27,0)</f>
        <v>452</v>
      </c>
      <c r="T27" s="31"/>
    </row>
    <row r="28" spans="1:20" ht="17.100000000000001" customHeight="1" x14ac:dyDescent="0.15">
      <c r="A28" s="32">
        <v>42</v>
      </c>
      <c r="B28" s="33">
        <v>1118</v>
      </c>
      <c r="C28" s="34" t="s">
        <v>4269</v>
      </c>
      <c r="D28" s="315"/>
      <c r="E28" s="20"/>
      <c r="F28" s="2"/>
      <c r="G28" s="2"/>
      <c r="H28" s="20"/>
      <c r="I28" s="39"/>
      <c r="J28" s="21"/>
      <c r="K28" s="1232"/>
      <c r="L28" s="1200"/>
      <c r="M28" s="25"/>
      <c r="N28" s="26"/>
      <c r="O28" s="313"/>
      <c r="P28" s="76" t="s">
        <v>3828</v>
      </c>
      <c r="Q28" s="65" t="s">
        <v>17</v>
      </c>
      <c r="R28" s="165">
        <f>$R$8</f>
        <v>0.95</v>
      </c>
      <c r="S28" s="35">
        <f>ROUND(ROUND(ROUND(F20*J26,0)*O27,0)*R28,0)</f>
        <v>429</v>
      </c>
      <c r="T28" s="31"/>
    </row>
    <row r="29" spans="1:20" ht="17.100000000000001" customHeight="1" x14ac:dyDescent="0.15">
      <c r="A29" s="32">
        <v>42</v>
      </c>
      <c r="B29" s="33">
        <v>1529</v>
      </c>
      <c r="C29" s="34" t="s">
        <v>4270</v>
      </c>
      <c r="D29" s="315"/>
      <c r="E29" s="20"/>
      <c r="F29" s="2"/>
      <c r="G29" s="2"/>
      <c r="H29" s="20"/>
      <c r="I29" s="39"/>
      <c r="J29" s="21"/>
      <c r="K29" s="368"/>
      <c r="L29" s="1198" t="s">
        <v>3833</v>
      </c>
      <c r="M29" s="40"/>
      <c r="N29" s="65" t="s">
        <v>17</v>
      </c>
      <c r="O29" s="312">
        <f>$O$11</f>
        <v>0.5</v>
      </c>
      <c r="P29" s="47"/>
      <c r="Q29" s="65"/>
      <c r="R29" s="165"/>
      <c r="S29" s="101">
        <f>ROUND(ROUND(F20*J26,0)*O29,0)</f>
        <v>323</v>
      </c>
      <c r="T29" s="31"/>
    </row>
    <row r="30" spans="1:20" ht="17.100000000000001" customHeight="1" x14ac:dyDescent="0.15">
      <c r="A30" s="32">
        <v>42</v>
      </c>
      <c r="B30" s="33">
        <v>1531</v>
      </c>
      <c r="C30" s="34" t="s">
        <v>4271</v>
      </c>
      <c r="D30" s="315"/>
      <c r="E30" s="20"/>
      <c r="F30" s="2"/>
      <c r="G30" s="2"/>
      <c r="H30" s="20"/>
      <c r="I30" s="39"/>
      <c r="J30" s="21"/>
      <c r="K30" s="369"/>
      <c r="L30" s="1200"/>
      <c r="M30" s="25"/>
      <c r="N30" s="26"/>
      <c r="O30" s="313"/>
      <c r="P30" s="76" t="s">
        <v>3828</v>
      </c>
      <c r="Q30" s="65" t="s">
        <v>17</v>
      </c>
      <c r="R30" s="165">
        <f>$R$8</f>
        <v>0.95</v>
      </c>
      <c r="S30" s="35">
        <f>ROUND(ROUND(ROUND(F20*J26,0)*O29,0)*R30,0)</f>
        <v>307</v>
      </c>
      <c r="T30" s="31"/>
    </row>
    <row r="31" spans="1:20" ht="17.100000000000001" customHeight="1" x14ac:dyDescent="0.15">
      <c r="A31" s="32">
        <v>42</v>
      </c>
      <c r="B31" s="33">
        <v>1121</v>
      </c>
      <c r="C31" s="34" t="s">
        <v>4272</v>
      </c>
      <c r="D31" s="315"/>
      <c r="E31" s="76" t="s">
        <v>3856</v>
      </c>
      <c r="F31" s="40"/>
      <c r="G31" s="40"/>
      <c r="H31" s="47"/>
      <c r="I31" s="48"/>
      <c r="J31" s="49"/>
      <c r="K31" s="47"/>
      <c r="L31" s="40"/>
      <c r="M31" s="40"/>
      <c r="N31" s="40"/>
      <c r="O31" s="41"/>
      <c r="P31" s="47"/>
      <c r="Q31" s="65"/>
      <c r="R31" s="165"/>
      <c r="S31" s="101">
        <f>ROUND(F32,0)</f>
        <v>635</v>
      </c>
      <c r="T31" s="31"/>
    </row>
    <row r="32" spans="1:20" ht="17.100000000000001" customHeight="1" x14ac:dyDescent="0.15">
      <c r="A32" s="32">
        <v>42</v>
      </c>
      <c r="B32" s="33">
        <v>1122</v>
      </c>
      <c r="C32" s="34" t="s">
        <v>4273</v>
      </c>
      <c r="D32" s="315"/>
      <c r="E32" s="20"/>
      <c r="F32" s="310">
        <v>635</v>
      </c>
      <c r="G32" s="4" t="s">
        <v>21</v>
      </c>
      <c r="H32" s="20"/>
      <c r="I32" s="2"/>
      <c r="J32" s="22"/>
      <c r="K32" s="24"/>
      <c r="L32" s="25"/>
      <c r="M32" s="25"/>
      <c r="N32" s="25"/>
      <c r="O32" s="38"/>
      <c r="P32" s="76" t="s">
        <v>3828</v>
      </c>
      <c r="Q32" s="65" t="s">
        <v>17</v>
      </c>
      <c r="R32" s="165">
        <f>$R$8</f>
        <v>0.95</v>
      </c>
      <c r="S32" s="101">
        <f>ROUND(F32*R32,0)</f>
        <v>603</v>
      </c>
      <c r="T32" s="31"/>
    </row>
    <row r="33" spans="1:20" ht="17.100000000000001" customHeight="1" x14ac:dyDescent="0.15">
      <c r="A33" s="32">
        <v>42</v>
      </c>
      <c r="B33" s="33">
        <v>1123</v>
      </c>
      <c r="C33" s="34" t="s">
        <v>4274</v>
      </c>
      <c r="D33" s="315"/>
      <c r="E33" s="20"/>
      <c r="F33" s="2"/>
      <c r="G33" s="2"/>
      <c r="H33" s="20"/>
      <c r="I33" s="39"/>
      <c r="J33" s="21"/>
      <c r="K33" s="1213" t="s">
        <v>4249</v>
      </c>
      <c r="L33" s="1198" t="s">
        <v>16</v>
      </c>
      <c r="M33" s="40"/>
      <c r="N33" s="65" t="s">
        <v>17</v>
      </c>
      <c r="O33" s="312">
        <f>$O$9</f>
        <v>0.7</v>
      </c>
      <c r="P33" s="47"/>
      <c r="Q33" s="65"/>
      <c r="R33" s="165"/>
      <c r="S33" s="101">
        <f>ROUND(F32*O33,0)</f>
        <v>445</v>
      </c>
      <c r="T33" s="31"/>
    </row>
    <row r="34" spans="1:20" ht="17.100000000000001" customHeight="1" x14ac:dyDescent="0.15">
      <c r="A34" s="32">
        <v>42</v>
      </c>
      <c r="B34" s="33">
        <v>1124</v>
      </c>
      <c r="C34" s="34" t="s">
        <v>4275</v>
      </c>
      <c r="D34" s="315"/>
      <c r="E34" s="20"/>
      <c r="F34" s="2"/>
      <c r="G34" s="2"/>
      <c r="H34" s="20"/>
      <c r="I34" s="39"/>
      <c r="J34" s="21"/>
      <c r="K34" s="1232"/>
      <c r="L34" s="1200"/>
      <c r="M34" s="25"/>
      <c r="N34" s="26"/>
      <c r="O34" s="313"/>
      <c r="P34" s="76" t="s">
        <v>3828</v>
      </c>
      <c r="Q34" s="65" t="s">
        <v>17</v>
      </c>
      <c r="R34" s="165">
        <f>$R$8</f>
        <v>0.95</v>
      </c>
      <c r="S34" s="35">
        <f>ROUND(ROUND(F32*O33,0)*R34,0)</f>
        <v>423</v>
      </c>
      <c r="T34" s="31"/>
    </row>
    <row r="35" spans="1:20" ht="17.100000000000001" customHeight="1" x14ac:dyDescent="0.15">
      <c r="A35" s="32">
        <v>42</v>
      </c>
      <c r="B35" s="33">
        <v>1537</v>
      </c>
      <c r="C35" s="34" t="s">
        <v>4276</v>
      </c>
      <c r="D35" s="315"/>
      <c r="E35" s="20"/>
      <c r="F35" s="2"/>
      <c r="G35" s="2"/>
      <c r="H35" s="20"/>
      <c r="I35" s="39"/>
      <c r="J35" s="21"/>
      <c r="K35" s="368"/>
      <c r="L35" s="1198" t="s">
        <v>3833</v>
      </c>
      <c r="M35" s="40"/>
      <c r="N35" s="65" t="s">
        <v>17</v>
      </c>
      <c r="O35" s="312">
        <f>$O$11</f>
        <v>0.5</v>
      </c>
      <c r="P35" s="47"/>
      <c r="Q35" s="65"/>
      <c r="R35" s="165"/>
      <c r="S35" s="101">
        <f>ROUND(F32*O35,0)</f>
        <v>318</v>
      </c>
      <c r="T35" s="31"/>
    </row>
    <row r="36" spans="1:20" ht="17.100000000000001" customHeight="1" x14ac:dyDescent="0.15">
      <c r="A36" s="32">
        <v>42</v>
      </c>
      <c r="B36" s="33">
        <v>1539</v>
      </c>
      <c r="C36" s="34" t="s">
        <v>4277</v>
      </c>
      <c r="D36" s="315"/>
      <c r="E36" s="20"/>
      <c r="F36" s="2"/>
      <c r="G36" s="2"/>
      <c r="H36" s="24"/>
      <c r="I36" s="15"/>
      <c r="J36" s="38"/>
      <c r="K36" s="369"/>
      <c r="L36" s="1200"/>
      <c r="M36" s="25"/>
      <c r="N36" s="26"/>
      <c r="O36" s="313"/>
      <c r="P36" s="76" t="s">
        <v>3828</v>
      </c>
      <c r="Q36" s="65" t="s">
        <v>17</v>
      </c>
      <c r="R36" s="165">
        <f>$R$8</f>
        <v>0.95</v>
      </c>
      <c r="S36" s="35">
        <f>ROUND(ROUND(F32*O35,0)*R36,0)</f>
        <v>302</v>
      </c>
      <c r="T36" s="31"/>
    </row>
    <row r="37" spans="1:20" ht="17.100000000000001" customHeight="1" x14ac:dyDescent="0.15">
      <c r="A37" s="17">
        <v>42</v>
      </c>
      <c r="B37" s="33">
        <v>1125</v>
      </c>
      <c r="C37" s="34" t="s">
        <v>4278</v>
      </c>
      <c r="D37" s="315"/>
      <c r="E37" s="20"/>
      <c r="H37" s="1088" t="s">
        <v>4254</v>
      </c>
      <c r="I37" s="2"/>
      <c r="J37" s="22"/>
      <c r="K37" s="47"/>
      <c r="L37" s="40"/>
      <c r="M37" s="40"/>
      <c r="N37" s="40"/>
      <c r="O37" s="41"/>
      <c r="P37" s="47"/>
      <c r="Q37" s="65"/>
      <c r="R37" s="165"/>
      <c r="S37" s="101">
        <f>ROUND(F32*J38,0)</f>
        <v>613</v>
      </c>
      <c r="T37" s="31"/>
    </row>
    <row r="38" spans="1:20" ht="17.100000000000001" customHeight="1" x14ac:dyDescent="0.15">
      <c r="A38" s="32">
        <v>42</v>
      </c>
      <c r="B38" s="33">
        <v>1126</v>
      </c>
      <c r="C38" s="34" t="s">
        <v>4279</v>
      </c>
      <c r="D38" s="315"/>
      <c r="E38" s="20"/>
      <c r="H38" s="1228"/>
      <c r="I38" s="23" t="s">
        <v>17</v>
      </c>
      <c r="J38" s="314">
        <f>$J$14</f>
        <v>0.96499999999999997</v>
      </c>
      <c r="K38" s="24"/>
      <c r="L38" s="25"/>
      <c r="M38" s="25"/>
      <c r="N38" s="25"/>
      <c r="O38" s="38"/>
      <c r="P38" s="76" t="s">
        <v>3828</v>
      </c>
      <c r="Q38" s="65" t="s">
        <v>17</v>
      </c>
      <c r="R38" s="165">
        <f>$R$8</f>
        <v>0.95</v>
      </c>
      <c r="S38" s="35">
        <f>ROUND(ROUND(F32*J38,0)*R38,0)</f>
        <v>582</v>
      </c>
      <c r="T38" s="31"/>
    </row>
    <row r="39" spans="1:20" ht="17.100000000000001" customHeight="1" x14ac:dyDescent="0.15">
      <c r="A39" s="32">
        <v>42</v>
      </c>
      <c r="B39" s="33">
        <v>1127</v>
      </c>
      <c r="C39" s="34" t="s">
        <v>4280</v>
      </c>
      <c r="D39" s="315"/>
      <c r="E39" s="20"/>
      <c r="F39" s="2"/>
      <c r="G39" s="2"/>
      <c r="H39" s="1228"/>
      <c r="I39" s="39"/>
      <c r="J39" s="21"/>
      <c r="K39" s="1213" t="s">
        <v>4249</v>
      </c>
      <c r="L39" s="1198" t="s">
        <v>16</v>
      </c>
      <c r="M39" s="40"/>
      <c r="N39" s="65" t="s">
        <v>17</v>
      </c>
      <c r="O39" s="312">
        <f>$O$9</f>
        <v>0.7</v>
      </c>
      <c r="P39" s="47"/>
      <c r="Q39" s="65"/>
      <c r="R39" s="165"/>
      <c r="S39" s="101">
        <f>ROUND(ROUND(F32*J38,0)*O39,0)</f>
        <v>429</v>
      </c>
      <c r="T39" s="31"/>
    </row>
    <row r="40" spans="1:20" ht="17.100000000000001" customHeight="1" x14ac:dyDescent="0.15">
      <c r="A40" s="32">
        <v>42</v>
      </c>
      <c r="B40" s="33">
        <v>1128</v>
      </c>
      <c r="C40" s="34" t="s">
        <v>4281</v>
      </c>
      <c r="D40" s="315"/>
      <c r="E40" s="20"/>
      <c r="F40" s="2"/>
      <c r="G40" s="2"/>
      <c r="H40" s="20"/>
      <c r="I40" s="39"/>
      <c r="J40" s="21"/>
      <c r="K40" s="1232"/>
      <c r="L40" s="1200"/>
      <c r="M40" s="25"/>
      <c r="N40" s="26"/>
      <c r="O40" s="313"/>
      <c r="P40" s="76" t="s">
        <v>3828</v>
      </c>
      <c r="Q40" s="65" t="s">
        <v>17</v>
      </c>
      <c r="R40" s="165">
        <f>$R$8</f>
        <v>0.95</v>
      </c>
      <c r="S40" s="35">
        <f>ROUND(ROUND(ROUND(F32*J38,0)*O39,0)*R40,0)</f>
        <v>408</v>
      </c>
      <c r="T40" s="31"/>
    </row>
    <row r="41" spans="1:20" ht="17.100000000000001" customHeight="1" x14ac:dyDescent="0.15">
      <c r="A41" s="32">
        <v>42</v>
      </c>
      <c r="B41" s="33">
        <v>1545</v>
      </c>
      <c r="C41" s="34" t="s">
        <v>4282</v>
      </c>
      <c r="D41" s="315"/>
      <c r="E41" s="20"/>
      <c r="F41" s="2"/>
      <c r="G41" s="2"/>
      <c r="H41" s="20"/>
      <c r="I41" s="39"/>
      <c r="J41" s="21"/>
      <c r="K41" s="368"/>
      <c r="L41" s="1198" t="s">
        <v>3833</v>
      </c>
      <c r="M41" s="40"/>
      <c r="N41" s="65" t="s">
        <v>17</v>
      </c>
      <c r="O41" s="312">
        <f>$O$11</f>
        <v>0.5</v>
      </c>
      <c r="P41" s="47"/>
      <c r="Q41" s="65"/>
      <c r="R41" s="165"/>
      <c r="S41" s="101">
        <f>ROUND(ROUND(F32*J38,0)*O41,0)</f>
        <v>307</v>
      </c>
      <c r="T41" s="31"/>
    </row>
    <row r="42" spans="1:20" ht="17.100000000000001" customHeight="1" x14ac:dyDescent="0.15">
      <c r="A42" s="32">
        <v>42</v>
      </c>
      <c r="B42" s="33">
        <v>1547</v>
      </c>
      <c r="C42" s="34" t="s">
        <v>4283</v>
      </c>
      <c r="D42" s="315"/>
      <c r="E42" s="20"/>
      <c r="F42" s="2"/>
      <c r="G42" s="2"/>
      <c r="H42" s="20"/>
      <c r="I42" s="39"/>
      <c r="J42" s="21"/>
      <c r="K42" s="369"/>
      <c r="L42" s="1200"/>
      <c r="M42" s="25"/>
      <c r="N42" s="26"/>
      <c r="O42" s="313"/>
      <c r="P42" s="76" t="s">
        <v>3828</v>
      </c>
      <c r="Q42" s="65" t="s">
        <v>17</v>
      </c>
      <c r="R42" s="165">
        <f>$R$8</f>
        <v>0.95</v>
      </c>
      <c r="S42" s="35">
        <f>ROUND(ROUND(ROUND(F32*J38,0)*O41,0)*R42,0)</f>
        <v>292</v>
      </c>
      <c r="T42" s="31"/>
    </row>
    <row r="43" spans="1:20" ht="17.100000000000001" customHeight="1" x14ac:dyDescent="0.15">
      <c r="A43" s="32">
        <v>42</v>
      </c>
      <c r="B43" s="33">
        <v>1131</v>
      </c>
      <c r="C43" s="34" t="s">
        <v>4284</v>
      </c>
      <c r="D43" s="315"/>
      <c r="E43" s="76" t="s">
        <v>3869</v>
      </c>
      <c r="F43" s="40"/>
      <c r="G43" s="40"/>
      <c r="H43" s="47"/>
      <c r="I43" s="48"/>
      <c r="J43" s="49"/>
      <c r="K43" s="47"/>
      <c r="L43" s="40"/>
      <c r="M43" s="40"/>
      <c r="N43" s="40"/>
      <c r="O43" s="41"/>
      <c r="P43" s="47"/>
      <c r="Q43" s="65"/>
      <c r="R43" s="165"/>
      <c r="S43" s="101">
        <f>ROUND(F44,0)</f>
        <v>610</v>
      </c>
      <c r="T43" s="31"/>
    </row>
    <row r="44" spans="1:20" ht="17.100000000000001" customHeight="1" x14ac:dyDescent="0.15">
      <c r="A44" s="32">
        <v>42</v>
      </c>
      <c r="B44" s="33">
        <v>1132</v>
      </c>
      <c r="C44" s="34" t="s">
        <v>4285</v>
      </c>
      <c r="D44" s="315"/>
      <c r="E44" s="20"/>
      <c r="F44" s="310">
        <v>610</v>
      </c>
      <c r="G44" s="4" t="s">
        <v>21</v>
      </c>
      <c r="H44" s="20"/>
      <c r="I44" s="2"/>
      <c r="J44" s="22"/>
      <c r="K44" s="24"/>
      <c r="L44" s="25"/>
      <c r="M44" s="25"/>
      <c r="N44" s="25"/>
      <c r="O44" s="38"/>
      <c r="P44" s="76" t="s">
        <v>3828</v>
      </c>
      <c r="Q44" s="65" t="s">
        <v>17</v>
      </c>
      <c r="R44" s="165">
        <f>$R$8</f>
        <v>0.95</v>
      </c>
      <c r="S44" s="101">
        <f>ROUND(F44*R44,0)</f>
        <v>580</v>
      </c>
      <c r="T44" s="31"/>
    </row>
    <row r="45" spans="1:20" ht="17.100000000000001" customHeight="1" x14ac:dyDescent="0.15">
      <c r="A45" s="32">
        <v>42</v>
      </c>
      <c r="B45" s="33">
        <v>1133</v>
      </c>
      <c r="C45" s="34" t="s">
        <v>4286</v>
      </c>
      <c r="D45" s="315"/>
      <c r="E45" s="20"/>
      <c r="F45" s="2"/>
      <c r="G45" s="2"/>
      <c r="H45" s="20"/>
      <c r="I45" s="39"/>
      <c r="J45" s="21"/>
      <c r="K45" s="1213" t="s">
        <v>4249</v>
      </c>
      <c r="L45" s="1198" t="s">
        <v>16</v>
      </c>
      <c r="M45" s="40"/>
      <c r="N45" s="65" t="s">
        <v>17</v>
      </c>
      <c r="O45" s="312">
        <f>$O$9</f>
        <v>0.7</v>
      </c>
      <c r="P45" s="47"/>
      <c r="Q45" s="65"/>
      <c r="R45" s="165"/>
      <c r="S45" s="101">
        <f>ROUND(F44*O45,0)</f>
        <v>427</v>
      </c>
      <c r="T45" s="31"/>
    </row>
    <row r="46" spans="1:20" ht="17.100000000000001" customHeight="1" x14ac:dyDescent="0.15">
      <c r="A46" s="32">
        <v>42</v>
      </c>
      <c r="B46" s="33">
        <v>1134</v>
      </c>
      <c r="C46" s="34" t="s">
        <v>4287</v>
      </c>
      <c r="D46" s="315"/>
      <c r="E46" s="20"/>
      <c r="F46" s="2"/>
      <c r="G46" s="2"/>
      <c r="H46" s="20"/>
      <c r="I46" s="39"/>
      <c r="J46" s="21"/>
      <c r="K46" s="1232"/>
      <c r="L46" s="1200"/>
      <c r="M46" s="25"/>
      <c r="N46" s="26"/>
      <c r="O46" s="313"/>
      <c r="P46" s="76" t="s">
        <v>3828</v>
      </c>
      <c r="Q46" s="65" t="s">
        <v>17</v>
      </c>
      <c r="R46" s="165">
        <f>$R$8</f>
        <v>0.95</v>
      </c>
      <c r="S46" s="35">
        <f>ROUND(ROUND(F44*O45,0)*R46,0)</f>
        <v>406</v>
      </c>
      <c r="T46" s="31"/>
    </row>
    <row r="47" spans="1:20" ht="17.100000000000001" customHeight="1" x14ac:dyDescent="0.15">
      <c r="A47" s="32">
        <v>42</v>
      </c>
      <c r="B47" s="33">
        <v>1553</v>
      </c>
      <c r="C47" s="34" t="s">
        <v>4288</v>
      </c>
      <c r="D47" s="315"/>
      <c r="E47" s="20"/>
      <c r="F47" s="2"/>
      <c r="G47" s="2"/>
      <c r="H47" s="20"/>
      <c r="I47" s="39"/>
      <c r="J47" s="21"/>
      <c r="K47" s="368"/>
      <c r="L47" s="1198" t="s">
        <v>3833</v>
      </c>
      <c r="M47" s="40"/>
      <c r="N47" s="65" t="s">
        <v>17</v>
      </c>
      <c r="O47" s="312">
        <f>$O$11</f>
        <v>0.5</v>
      </c>
      <c r="P47" s="47"/>
      <c r="Q47" s="65"/>
      <c r="R47" s="165"/>
      <c r="S47" s="101">
        <f>ROUND(F44*O47,0)</f>
        <v>305</v>
      </c>
      <c r="T47" s="31"/>
    </row>
    <row r="48" spans="1:20" ht="17.100000000000001" customHeight="1" x14ac:dyDescent="0.15">
      <c r="A48" s="32">
        <v>42</v>
      </c>
      <c r="B48" s="33">
        <v>1555</v>
      </c>
      <c r="C48" s="34" t="s">
        <v>4289</v>
      </c>
      <c r="D48" s="315"/>
      <c r="E48" s="20"/>
      <c r="F48" s="2"/>
      <c r="G48" s="2"/>
      <c r="H48" s="24"/>
      <c r="I48" s="15"/>
      <c r="J48" s="38"/>
      <c r="K48" s="369"/>
      <c r="L48" s="1200"/>
      <c r="M48" s="25"/>
      <c r="N48" s="26"/>
      <c r="O48" s="313"/>
      <c r="P48" s="76" t="s">
        <v>3828</v>
      </c>
      <c r="Q48" s="65" t="s">
        <v>17</v>
      </c>
      <c r="R48" s="165">
        <f>$R$8</f>
        <v>0.95</v>
      </c>
      <c r="S48" s="35">
        <f>ROUND(ROUND(F44*O47,0)*R48,0)</f>
        <v>290</v>
      </c>
      <c r="T48" s="31"/>
    </row>
    <row r="49" spans="1:20" ht="17.100000000000001" customHeight="1" x14ac:dyDescent="0.15">
      <c r="A49" s="17">
        <v>42</v>
      </c>
      <c r="B49" s="33">
        <v>1135</v>
      </c>
      <c r="C49" s="34" t="s">
        <v>4290</v>
      </c>
      <c r="D49" s="315"/>
      <c r="E49" s="20"/>
      <c r="H49" s="1088" t="s">
        <v>4254</v>
      </c>
      <c r="I49" s="2"/>
      <c r="J49" s="22"/>
      <c r="K49" s="47"/>
      <c r="L49" s="40"/>
      <c r="M49" s="40"/>
      <c r="N49" s="40"/>
      <c r="O49" s="41"/>
      <c r="P49" s="47"/>
      <c r="Q49" s="65"/>
      <c r="R49" s="165"/>
      <c r="S49" s="101">
        <f>ROUND(F44*J50,0)</f>
        <v>589</v>
      </c>
      <c r="T49" s="31"/>
    </row>
    <row r="50" spans="1:20" ht="17.100000000000001" customHeight="1" x14ac:dyDescent="0.15">
      <c r="A50" s="32">
        <v>42</v>
      </c>
      <c r="B50" s="33">
        <v>1136</v>
      </c>
      <c r="C50" s="34" t="s">
        <v>4291</v>
      </c>
      <c r="D50" s="315"/>
      <c r="E50" s="20"/>
      <c r="H50" s="1228"/>
      <c r="I50" s="23" t="s">
        <v>17</v>
      </c>
      <c r="J50" s="314">
        <f>$J$14</f>
        <v>0.96499999999999997</v>
      </c>
      <c r="K50" s="24"/>
      <c r="L50" s="25"/>
      <c r="M50" s="25"/>
      <c r="N50" s="25"/>
      <c r="O50" s="38"/>
      <c r="P50" s="76" t="s">
        <v>3828</v>
      </c>
      <c r="Q50" s="65" t="s">
        <v>17</v>
      </c>
      <c r="R50" s="165">
        <f>$R$8</f>
        <v>0.95</v>
      </c>
      <c r="S50" s="35">
        <f>ROUND(ROUND(F44*J50,0)*R50,0)</f>
        <v>560</v>
      </c>
      <c r="T50" s="31"/>
    </row>
    <row r="51" spans="1:20" ht="17.100000000000001" customHeight="1" x14ac:dyDescent="0.15">
      <c r="A51" s="32">
        <v>42</v>
      </c>
      <c r="B51" s="33">
        <v>1137</v>
      </c>
      <c r="C51" s="34" t="s">
        <v>4292</v>
      </c>
      <c r="D51" s="315"/>
      <c r="E51" s="20"/>
      <c r="F51" s="2"/>
      <c r="G51" s="2"/>
      <c r="H51" s="1228"/>
      <c r="I51" s="39"/>
      <c r="J51" s="21"/>
      <c r="K51" s="1213" t="s">
        <v>4249</v>
      </c>
      <c r="L51" s="1198" t="s">
        <v>16</v>
      </c>
      <c r="M51" s="40"/>
      <c r="N51" s="65" t="s">
        <v>17</v>
      </c>
      <c r="O51" s="312">
        <f>$O$9</f>
        <v>0.7</v>
      </c>
      <c r="P51" s="47"/>
      <c r="Q51" s="65"/>
      <c r="R51" s="165"/>
      <c r="S51" s="101">
        <f>ROUND(ROUND(F44*J50,0)*O51,0)</f>
        <v>412</v>
      </c>
      <c r="T51" s="31"/>
    </row>
    <row r="52" spans="1:20" ht="17.100000000000001" customHeight="1" x14ac:dyDescent="0.15">
      <c r="A52" s="32">
        <v>42</v>
      </c>
      <c r="B52" s="33">
        <v>1138</v>
      </c>
      <c r="C52" s="34" t="s">
        <v>4293</v>
      </c>
      <c r="D52" s="315"/>
      <c r="E52" s="20"/>
      <c r="F52" s="2"/>
      <c r="G52" s="2"/>
      <c r="H52" s="20"/>
      <c r="I52" s="39"/>
      <c r="J52" s="21"/>
      <c r="K52" s="1232"/>
      <c r="L52" s="1200"/>
      <c r="M52" s="25"/>
      <c r="N52" s="26"/>
      <c r="O52" s="313"/>
      <c r="P52" s="76" t="s">
        <v>3828</v>
      </c>
      <c r="Q52" s="65" t="s">
        <v>17</v>
      </c>
      <c r="R52" s="165">
        <f>$R$8</f>
        <v>0.95</v>
      </c>
      <c r="S52" s="35">
        <f>ROUND(ROUND(ROUND(F44*J50,0)*O51,0)*R52,0)</f>
        <v>391</v>
      </c>
      <c r="T52" s="31"/>
    </row>
    <row r="53" spans="1:20" ht="17.100000000000001" customHeight="1" x14ac:dyDescent="0.15">
      <c r="A53" s="32">
        <v>42</v>
      </c>
      <c r="B53" s="33">
        <v>1561</v>
      </c>
      <c r="C53" s="34" t="s">
        <v>4294</v>
      </c>
      <c r="D53" s="315"/>
      <c r="E53" s="20"/>
      <c r="F53" s="2"/>
      <c r="G53" s="2"/>
      <c r="H53" s="20"/>
      <c r="I53" s="39"/>
      <c r="J53" s="21"/>
      <c r="K53" s="368"/>
      <c r="L53" s="1198" t="s">
        <v>3833</v>
      </c>
      <c r="M53" s="40"/>
      <c r="N53" s="65" t="s">
        <v>17</v>
      </c>
      <c r="O53" s="312">
        <f>$O$11</f>
        <v>0.5</v>
      </c>
      <c r="P53" s="47"/>
      <c r="Q53" s="65"/>
      <c r="R53" s="165"/>
      <c r="S53" s="101">
        <f>ROUND(ROUND(F44*J50,0)*O53,0)</f>
        <v>295</v>
      </c>
      <c r="T53" s="31"/>
    </row>
    <row r="54" spans="1:20" ht="17.100000000000001" customHeight="1" x14ac:dyDescent="0.15">
      <c r="A54" s="32">
        <v>42</v>
      </c>
      <c r="B54" s="33">
        <v>1563</v>
      </c>
      <c r="C54" s="34" t="s">
        <v>4295</v>
      </c>
      <c r="D54" s="315"/>
      <c r="E54" s="20"/>
      <c r="F54" s="2"/>
      <c r="G54" s="2"/>
      <c r="H54" s="20"/>
      <c r="I54" s="39"/>
      <c r="J54" s="21"/>
      <c r="K54" s="369"/>
      <c r="L54" s="1200"/>
      <c r="M54" s="25"/>
      <c r="N54" s="26"/>
      <c r="O54" s="313"/>
      <c r="P54" s="76" t="s">
        <v>3828</v>
      </c>
      <c r="Q54" s="65" t="s">
        <v>17</v>
      </c>
      <c r="R54" s="165">
        <f>$R$8</f>
        <v>0.95</v>
      </c>
      <c r="S54" s="35">
        <f>ROUND(ROUND(ROUND(F44*J50,0)*O53,0)*R54,0)</f>
        <v>280</v>
      </c>
      <c r="T54" s="31"/>
    </row>
    <row r="55" spans="1:20" ht="17.100000000000001" customHeight="1" x14ac:dyDescent="0.15">
      <c r="A55" s="32">
        <v>42</v>
      </c>
      <c r="B55" s="33">
        <v>1141</v>
      </c>
      <c r="C55" s="34" t="s">
        <v>4296</v>
      </c>
      <c r="D55" s="315"/>
      <c r="E55" s="47" t="s">
        <v>3882</v>
      </c>
      <c r="F55" s="40"/>
      <c r="G55" s="40"/>
      <c r="H55" s="47"/>
      <c r="I55" s="48"/>
      <c r="J55" s="49"/>
      <c r="K55" s="47"/>
      <c r="L55" s="40"/>
      <c r="M55" s="40"/>
      <c r="N55" s="40"/>
      <c r="O55" s="41"/>
      <c r="P55" s="47"/>
      <c r="Q55" s="65"/>
      <c r="R55" s="165"/>
      <c r="S55" s="101">
        <f>ROUND(F56,0)</f>
        <v>573</v>
      </c>
      <c r="T55" s="31"/>
    </row>
    <row r="56" spans="1:20" ht="17.100000000000001" customHeight="1" x14ac:dyDescent="0.15">
      <c r="A56" s="32">
        <v>42</v>
      </c>
      <c r="B56" s="33">
        <v>1142</v>
      </c>
      <c r="C56" s="34" t="s">
        <v>4297</v>
      </c>
      <c r="D56" s="315"/>
      <c r="E56" s="20"/>
      <c r="F56" s="310">
        <v>573</v>
      </c>
      <c r="G56" s="4" t="s">
        <v>21</v>
      </c>
      <c r="H56" s="20"/>
      <c r="I56" s="2"/>
      <c r="J56" s="22"/>
      <c r="K56" s="24"/>
      <c r="L56" s="25"/>
      <c r="M56" s="25"/>
      <c r="N56" s="25"/>
      <c r="O56" s="38"/>
      <c r="P56" s="76" t="s">
        <v>3828</v>
      </c>
      <c r="Q56" s="65" t="s">
        <v>17</v>
      </c>
      <c r="R56" s="165">
        <f>$R$8</f>
        <v>0.95</v>
      </c>
      <c r="S56" s="101">
        <f>ROUND(F56*R56,0)</f>
        <v>544</v>
      </c>
      <c r="T56" s="31"/>
    </row>
    <row r="57" spans="1:20" ht="17.100000000000001" customHeight="1" x14ac:dyDescent="0.15">
      <c r="A57" s="32">
        <v>42</v>
      </c>
      <c r="B57" s="33">
        <v>1143</v>
      </c>
      <c r="C57" s="34" t="s">
        <v>4298</v>
      </c>
      <c r="D57" s="315"/>
      <c r="E57" s="20"/>
      <c r="F57" s="2"/>
      <c r="G57" s="2"/>
      <c r="H57" s="20"/>
      <c r="I57" s="39"/>
      <c r="J57" s="21"/>
      <c r="K57" s="1213" t="s">
        <v>4249</v>
      </c>
      <c r="L57" s="1198" t="s">
        <v>16</v>
      </c>
      <c r="M57" s="40"/>
      <c r="N57" s="65" t="s">
        <v>17</v>
      </c>
      <c r="O57" s="312">
        <f>$O$9</f>
        <v>0.7</v>
      </c>
      <c r="P57" s="47"/>
      <c r="Q57" s="65"/>
      <c r="R57" s="165"/>
      <c r="S57" s="101">
        <f>ROUND(F56*O57,0)</f>
        <v>401</v>
      </c>
      <c r="T57" s="31"/>
    </row>
    <row r="58" spans="1:20" ht="17.100000000000001" customHeight="1" x14ac:dyDescent="0.15">
      <c r="A58" s="32">
        <v>42</v>
      </c>
      <c r="B58" s="33">
        <v>1144</v>
      </c>
      <c r="C58" s="34" t="s">
        <v>4299</v>
      </c>
      <c r="D58" s="315"/>
      <c r="E58" s="20"/>
      <c r="F58" s="2"/>
      <c r="G58" s="2"/>
      <c r="H58" s="20"/>
      <c r="I58" s="39"/>
      <c r="J58" s="21"/>
      <c r="K58" s="1232"/>
      <c r="L58" s="1200"/>
      <c r="M58" s="25"/>
      <c r="N58" s="26"/>
      <c r="O58" s="313"/>
      <c r="P58" s="76" t="s">
        <v>3828</v>
      </c>
      <c r="Q58" s="65" t="s">
        <v>17</v>
      </c>
      <c r="R58" s="165">
        <f>$R$8</f>
        <v>0.95</v>
      </c>
      <c r="S58" s="35">
        <f>ROUND(ROUND(F56*O57,0)*R58,0)</f>
        <v>381</v>
      </c>
      <c r="T58" s="31"/>
    </row>
    <row r="59" spans="1:20" ht="17.100000000000001" customHeight="1" x14ac:dyDescent="0.15">
      <c r="A59" s="32">
        <v>42</v>
      </c>
      <c r="B59" s="33">
        <v>1569</v>
      </c>
      <c r="C59" s="34" t="s">
        <v>4300</v>
      </c>
      <c r="D59" s="315"/>
      <c r="E59" s="20"/>
      <c r="F59" s="2"/>
      <c r="G59" s="2"/>
      <c r="H59" s="20"/>
      <c r="I59" s="39"/>
      <c r="J59" s="21"/>
      <c r="K59" s="368"/>
      <c r="L59" s="1198" t="s">
        <v>3833</v>
      </c>
      <c r="M59" s="40"/>
      <c r="N59" s="65" t="s">
        <v>17</v>
      </c>
      <c r="O59" s="312">
        <f>$O$11</f>
        <v>0.5</v>
      </c>
      <c r="P59" s="47"/>
      <c r="Q59" s="65"/>
      <c r="R59" s="165"/>
      <c r="S59" s="101">
        <f>ROUND(F56*O59,0)</f>
        <v>287</v>
      </c>
      <c r="T59" s="31"/>
    </row>
    <row r="60" spans="1:20" ht="17.100000000000001" customHeight="1" x14ac:dyDescent="0.15">
      <c r="A60" s="32">
        <v>42</v>
      </c>
      <c r="B60" s="33">
        <v>1571</v>
      </c>
      <c r="C60" s="34" t="s">
        <v>4301</v>
      </c>
      <c r="D60" s="315"/>
      <c r="E60" s="20"/>
      <c r="F60" s="2"/>
      <c r="G60" s="2"/>
      <c r="H60" s="24"/>
      <c r="I60" s="15"/>
      <c r="J60" s="38"/>
      <c r="K60" s="369"/>
      <c r="L60" s="1200"/>
      <c r="M60" s="25"/>
      <c r="N60" s="26"/>
      <c r="O60" s="313"/>
      <c r="P60" s="76" t="s">
        <v>3828</v>
      </c>
      <c r="Q60" s="65" t="s">
        <v>17</v>
      </c>
      <c r="R60" s="165">
        <f>$R$8</f>
        <v>0.95</v>
      </c>
      <c r="S60" s="35">
        <f>ROUND(ROUND(F56*O59,0)*R60,0)</f>
        <v>273</v>
      </c>
      <c r="T60" s="31"/>
    </row>
    <row r="61" spans="1:20" ht="17.100000000000001" customHeight="1" x14ac:dyDescent="0.15">
      <c r="A61" s="17">
        <v>42</v>
      </c>
      <c r="B61" s="33">
        <v>1145</v>
      </c>
      <c r="C61" s="34" t="s">
        <v>4302</v>
      </c>
      <c r="D61" s="315"/>
      <c r="E61" s="20"/>
      <c r="H61" s="1088" t="s">
        <v>4254</v>
      </c>
      <c r="I61" s="2"/>
      <c r="J61" s="22"/>
      <c r="K61" s="47"/>
      <c r="L61" s="40"/>
      <c r="M61" s="40"/>
      <c r="N61" s="40"/>
      <c r="O61" s="41"/>
      <c r="P61" s="47"/>
      <c r="Q61" s="65"/>
      <c r="R61" s="165"/>
      <c r="S61" s="101">
        <f>ROUND(F56*J62,0)</f>
        <v>553</v>
      </c>
      <c r="T61" s="31"/>
    </row>
    <row r="62" spans="1:20" ht="17.100000000000001" customHeight="1" x14ac:dyDescent="0.15">
      <c r="A62" s="32">
        <v>42</v>
      </c>
      <c r="B62" s="33">
        <v>1146</v>
      </c>
      <c r="C62" s="34" t="s">
        <v>4303</v>
      </c>
      <c r="D62" s="315"/>
      <c r="E62" s="20"/>
      <c r="H62" s="1228"/>
      <c r="I62" s="23" t="s">
        <v>17</v>
      </c>
      <c r="J62" s="314">
        <f>$J$14</f>
        <v>0.96499999999999997</v>
      </c>
      <c r="K62" s="24"/>
      <c r="L62" s="25"/>
      <c r="M62" s="25"/>
      <c r="N62" s="25"/>
      <c r="O62" s="38"/>
      <c r="P62" s="76" t="s">
        <v>3828</v>
      </c>
      <c r="Q62" s="65" t="s">
        <v>17</v>
      </c>
      <c r="R62" s="165">
        <f>$R$8</f>
        <v>0.95</v>
      </c>
      <c r="S62" s="35">
        <f>ROUND(ROUND(F56*J62,0)*R62,0)</f>
        <v>525</v>
      </c>
      <c r="T62" s="31"/>
    </row>
    <row r="63" spans="1:20" ht="17.100000000000001" customHeight="1" x14ac:dyDescent="0.15">
      <c r="A63" s="32">
        <v>42</v>
      </c>
      <c r="B63" s="33">
        <v>1147</v>
      </c>
      <c r="C63" s="34" t="s">
        <v>4304</v>
      </c>
      <c r="D63" s="315"/>
      <c r="E63" s="20"/>
      <c r="F63" s="2"/>
      <c r="G63" s="2"/>
      <c r="H63" s="1228"/>
      <c r="I63" s="39"/>
      <c r="J63" s="21"/>
      <c r="K63" s="1213" t="s">
        <v>4249</v>
      </c>
      <c r="L63" s="1198" t="s">
        <v>16</v>
      </c>
      <c r="M63" s="40"/>
      <c r="N63" s="65" t="s">
        <v>17</v>
      </c>
      <c r="O63" s="312">
        <f>$O$9</f>
        <v>0.7</v>
      </c>
      <c r="P63" s="47"/>
      <c r="Q63" s="65"/>
      <c r="R63" s="165"/>
      <c r="S63" s="101">
        <f>ROUND(ROUND(F56*J62,0)*O63,0)</f>
        <v>387</v>
      </c>
      <c r="T63" s="31"/>
    </row>
    <row r="64" spans="1:20" ht="17.100000000000001" customHeight="1" x14ac:dyDescent="0.15">
      <c r="A64" s="32">
        <v>42</v>
      </c>
      <c r="B64" s="33">
        <v>1148</v>
      </c>
      <c r="C64" s="34" t="s">
        <v>4305</v>
      </c>
      <c r="D64" s="315"/>
      <c r="E64" s="20"/>
      <c r="F64" s="2"/>
      <c r="G64" s="2"/>
      <c r="H64" s="20"/>
      <c r="I64" s="39"/>
      <c r="J64" s="21"/>
      <c r="K64" s="1232"/>
      <c r="L64" s="1200"/>
      <c r="M64" s="25"/>
      <c r="N64" s="26"/>
      <c r="O64" s="313"/>
      <c r="P64" s="76" t="s">
        <v>3828</v>
      </c>
      <c r="Q64" s="65" t="s">
        <v>17</v>
      </c>
      <c r="R64" s="165">
        <f>$R$8</f>
        <v>0.95</v>
      </c>
      <c r="S64" s="35">
        <f>ROUND(ROUND(ROUND(F56*J62,0)*O63,0)*R64,0)</f>
        <v>368</v>
      </c>
      <c r="T64" s="31"/>
    </row>
    <row r="65" spans="1:20" ht="17.100000000000001" customHeight="1" x14ac:dyDescent="0.15">
      <c r="A65" s="32">
        <v>42</v>
      </c>
      <c r="B65" s="33">
        <v>1577</v>
      </c>
      <c r="C65" s="34" t="s">
        <v>4306</v>
      </c>
      <c r="D65" s="315"/>
      <c r="E65" s="20"/>
      <c r="F65" s="2"/>
      <c r="G65" s="2"/>
      <c r="H65" s="20"/>
      <c r="I65" s="39"/>
      <c r="J65" s="21"/>
      <c r="K65" s="368"/>
      <c r="L65" s="1198" t="s">
        <v>3833</v>
      </c>
      <c r="M65" s="40"/>
      <c r="N65" s="65" t="s">
        <v>17</v>
      </c>
      <c r="O65" s="312">
        <f>$O$11</f>
        <v>0.5</v>
      </c>
      <c r="P65" s="47"/>
      <c r="Q65" s="65"/>
      <c r="R65" s="165"/>
      <c r="S65" s="101">
        <f>ROUND(ROUND(F56*J62,0)*O65,0)</f>
        <v>277</v>
      </c>
      <c r="T65" s="31"/>
    </row>
    <row r="66" spans="1:20" ht="17.100000000000001" customHeight="1" x14ac:dyDescent="0.15">
      <c r="A66" s="32">
        <v>42</v>
      </c>
      <c r="B66" s="33">
        <v>1579</v>
      </c>
      <c r="C66" s="34" t="s">
        <v>4307</v>
      </c>
      <c r="D66" s="225"/>
      <c r="E66" s="20"/>
      <c r="F66" s="2"/>
      <c r="G66" s="2"/>
      <c r="H66" s="20"/>
      <c r="I66" s="39"/>
      <c r="J66" s="21"/>
      <c r="K66" s="369"/>
      <c r="L66" s="1200"/>
      <c r="M66" s="25"/>
      <c r="N66" s="26"/>
      <c r="O66" s="313"/>
      <c r="P66" s="76" t="s">
        <v>3828</v>
      </c>
      <c r="Q66" s="65" t="s">
        <v>17</v>
      </c>
      <c r="R66" s="165">
        <f>$R$8</f>
        <v>0.95</v>
      </c>
      <c r="S66" s="35">
        <f>ROUND(ROUND(ROUND(F56*J62,0)*O65,0)*R66,0)</f>
        <v>263</v>
      </c>
      <c r="T66" s="31"/>
    </row>
    <row r="67" spans="1:20" ht="17.100000000000001" customHeight="1" x14ac:dyDescent="0.15">
      <c r="A67" s="32">
        <v>42</v>
      </c>
      <c r="B67" s="33">
        <v>1211</v>
      </c>
      <c r="C67" s="34" t="s">
        <v>4308</v>
      </c>
      <c r="D67" s="1172" t="s">
        <v>4309</v>
      </c>
      <c r="E67" s="47" t="s">
        <v>3896</v>
      </c>
      <c r="F67" s="40"/>
      <c r="G67" s="40"/>
      <c r="H67" s="40"/>
      <c r="I67" s="48"/>
      <c r="J67" s="49"/>
      <c r="K67" s="47"/>
      <c r="L67" s="40"/>
      <c r="M67" s="40"/>
      <c r="N67" s="40"/>
      <c r="O67" s="41"/>
      <c r="P67" s="47"/>
      <c r="Q67" s="65"/>
      <c r="R67" s="165"/>
      <c r="S67" s="101">
        <f>ROUND(F68,0)</f>
        <v>255</v>
      </c>
      <c r="T67" s="31"/>
    </row>
    <row r="68" spans="1:20" ht="17.100000000000001" customHeight="1" x14ac:dyDescent="0.15">
      <c r="A68" s="32">
        <v>42</v>
      </c>
      <c r="B68" s="33">
        <v>1212</v>
      </c>
      <c r="C68" s="34" t="s">
        <v>4310</v>
      </c>
      <c r="D68" s="1209"/>
      <c r="E68" s="20"/>
      <c r="F68" s="310">
        <v>255</v>
      </c>
      <c r="G68" s="4" t="s">
        <v>21</v>
      </c>
      <c r="H68" s="4"/>
      <c r="I68" s="2"/>
      <c r="J68" s="22"/>
      <c r="K68" s="24"/>
      <c r="L68" s="25"/>
      <c r="M68" s="25"/>
      <c r="N68" s="25"/>
      <c r="O68" s="38"/>
      <c r="P68" s="76" t="s">
        <v>3828</v>
      </c>
      <c r="Q68" s="65" t="s">
        <v>17</v>
      </c>
      <c r="R68" s="165">
        <f>$R$8</f>
        <v>0.95</v>
      </c>
      <c r="S68" s="101">
        <f>ROUND(F68*R68,0)</f>
        <v>242</v>
      </c>
      <c r="T68" s="31"/>
    </row>
    <row r="69" spans="1:20" ht="17.100000000000001" customHeight="1" x14ac:dyDescent="0.15">
      <c r="A69" s="32">
        <v>42</v>
      </c>
      <c r="B69" s="33">
        <v>1613</v>
      </c>
      <c r="C69" s="34" t="s">
        <v>4311</v>
      </c>
      <c r="D69" s="1209"/>
      <c r="E69" s="20"/>
      <c r="H69" s="4"/>
      <c r="I69" s="39"/>
      <c r="J69" s="21"/>
      <c r="K69" s="1213" t="s">
        <v>4249</v>
      </c>
      <c r="L69" s="1198" t="s">
        <v>16</v>
      </c>
      <c r="M69" s="40"/>
      <c r="N69" s="65" t="s">
        <v>17</v>
      </c>
      <c r="O69" s="312">
        <f>$O$9</f>
        <v>0.7</v>
      </c>
      <c r="P69" s="47"/>
      <c r="Q69" s="65"/>
      <c r="R69" s="165"/>
      <c r="S69" s="101">
        <f>ROUND(F68*O69,0)</f>
        <v>179</v>
      </c>
      <c r="T69" s="31"/>
    </row>
    <row r="70" spans="1:20" ht="17.100000000000001" customHeight="1" x14ac:dyDescent="0.15">
      <c r="A70" s="32">
        <v>42</v>
      </c>
      <c r="B70" s="33">
        <v>1615</v>
      </c>
      <c r="C70" s="34" t="s">
        <v>4312</v>
      </c>
      <c r="D70" s="1209"/>
      <c r="E70" s="20"/>
      <c r="F70" s="2"/>
      <c r="G70" s="2"/>
      <c r="H70" s="4"/>
      <c r="I70" s="39"/>
      <c r="J70" s="21"/>
      <c r="K70" s="1232"/>
      <c r="L70" s="1200"/>
      <c r="M70" s="25"/>
      <c r="N70" s="26"/>
      <c r="O70" s="313"/>
      <c r="P70" s="76" t="s">
        <v>3828</v>
      </c>
      <c r="Q70" s="65" t="s">
        <v>17</v>
      </c>
      <c r="R70" s="165">
        <f>$R$8</f>
        <v>0.95</v>
      </c>
      <c r="S70" s="35">
        <f>ROUND(ROUND(F68*O69,0)*R70,0)</f>
        <v>170</v>
      </c>
      <c r="T70" s="31"/>
    </row>
    <row r="71" spans="1:20" ht="17.100000000000001" customHeight="1" x14ac:dyDescent="0.15">
      <c r="A71" s="32">
        <v>42</v>
      </c>
      <c r="B71" s="33">
        <v>1617</v>
      </c>
      <c r="C71" s="34" t="s">
        <v>4313</v>
      </c>
      <c r="D71" s="315"/>
      <c r="E71" s="20"/>
      <c r="F71" s="2"/>
      <c r="G71" s="2"/>
      <c r="H71" s="4"/>
      <c r="I71" s="39"/>
      <c r="J71" s="21"/>
      <c r="K71" s="368"/>
      <c r="L71" s="1198" t="s">
        <v>3833</v>
      </c>
      <c r="M71" s="40"/>
      <c r="N71" s="65" t="s">
        <v>17</v>
      </c>
      <c r="O71" s="312">
        <f>$O$11</f>
        <v>0.5</v>
      </c>
      <c r="P71" s="47"/>
      <c r="Q71" s="65"/>
      <c r="R71" s="165"/>
      <c r="S71" s="101">
        <f>ROUND(F68*O71,0)</f>
        <v>128</v>
      </c>
      <c r="T71" s="31"/>
    </row>
    <row r="72" spans="1:20" ht="17.100000000000001" customHeight="1" x14ac:dyDescent="0.15">
      <c r="A72" s="32">
        <v>42</v>
      </c>
      <c r="B72" s="33">
        <v>1619</v>
      </c>
      <c r="C72" s="34" t="s">
        <v>4314</v>
      </c>
      <c r="D72" s="315"/>
      <c r="E72" s="20"/>
      <c r="F72" s="2"/>
      <c r="G72" s="2"/>
      <c r="H72" s="4"/>
      <c r="I72" s="39"/>
      <c r="J72" s="21"/>
      <c r="K72" s="369"/>
      <c r="L72" s="1200"/>
      <c r="M72" s="25"/>
      <c r="N72" s="26"/>
      <c r="O72" s="313"/>
      <c r="P72" s="76" t="s">
        <v>3828</v>
      </c>
      <c r="Q72" s="65" t="s">
        <v>17</v>
      </c>
      <c r="R72" s="165">
        <f>$R$8</f>
        <v>0.95</v>
      </c>
      <c r="S72" s="35">
        <f>ROUND(ROUND(F68*O71,0)*R72,0)</f>
        <v>122</v>
      </c>
      <c r="T72" s="31"/>
    </row>
    <row r="73" spans="1:20" ht="17.100000000000001" customHeight="1" x14ac:dyDescent="0.15">
      <c r="A73" s="32">
        <v>42</v>
      </c>
      <c r="B73" s="33">
        <v>1221</v>
      </c>
      <c r="C73" s="34" t="s">
        <v>4315</v>
      </c>
      <c r="D73" s="315"/>
      <c r="E73" s="47" t="s">
        <v>3903</v>
      </c>
      <c r="F73" s="40"/>
      <c r="G73" s="40"/>
      <c r="H73" s="40"/>
      <c r="I73" s="48"/>
      <c r="J73" s="49"/>
      <c r="K73" s="47"/>
      <c r="L73" s="40"/>
      <c r="M73" s="40"/>
      <c r="N73" s="40"/>
      <c r="O73" s="41"/>
      <c r="P73" s="47"/>
      <c r="Q73" s="65"/>
      <c r="R73" s="165"/>
      <c r="S73" s="101">
        <f>ROUND(F74,0)</f>
        <v>584</v>
      </c>
      <c r="T73" s="31"/>
    </row>
    <row r="74" spans="1:20" ht="17.100000000000001" customHeight="1" x14ac:dyDescent="0.15">
      <c r="A74" s="32">
        <v>42</v>
      </c>
      <c r="B74" s="33">
        <v>1222</v>
      </c>
      <c r="C74" s="34" t="s">
        <v>4316</v>
      </c>
      <c r="D74" s="315"/>
      <c r="E74" s="20"/>
      <c r="F74" s="310">
        <v>584</v>
      </c>
      <c r="G74" s="4" t="s">
        <v>21</v>
      </c>
      <c r="H74" s="4"/>
      <c r="I74" s="2"/>
      <c r="J74" s="22"/>
      <c r="K74" s="24"/>
      <c r="L74" s="25"/>
      <c r="M74" s="25"/>
      <c r="N74" s="25"/>
      <c r="O74" s="38"/>
      <c r="P74" s="76" t="s">
        <v>3828</v>
      </c>
      <c r="Q74" s="65" t="s">
        <v>17</v>
      </c>
      <c r="R74" s="165">
        <f>$R$8</f>
        <v>0.95</v>
      </c>
      <c r="S74" s="101">
        <f>ROUND(F74*R74,0)</f>
        <v>555</v>
      </c>
      <c r="T74" s="31"/>
    </row>
    <row r="75" spans="1:20" ht="17.100000000000001" customHeight="1" x14ac:dyDescent="0.15">
      <c r="A75" s="32">
        <v>42</v>
      </c>
      <c r="B75" s="33">
        <v>1623</v>
      </c>
      <c r="C75" s="34" t="s">
        <v>4317</v>
      </c>
      <c r="D75" s="315"/>
      <c r="E75" s="20"/>
      <c r="H75" s="4"/>
      <c r="I75" s="39"/>
      <c r="J75" s="21"/>
      <c r="K75" s="1213" t="s">
        <v>4249</v>
      </c>
      <c r="L75" s="1198" t="s">
        <v>16</v>
      </c>
      <c r="M75" s="40"/>
      <c r="N75" s="65" t="s">
        <v>17</v>
      </c>
      <c r="O75" s="312">
        <f>$O$9</f>
        <v>0.7</v>
      </c>
      <c r="P75" s="47"/>
      <c r="Q75" s="65"/>
      <c r="R75" s="165"/>
      <c r="S75" s="101">
        <f>ROUND(F74*O75,0)</f>
        <v>409</v>
      </c>
      <c r="T75" s="31"/>
    </row>
    <row r="76" spans="1:20" ht="17.100000000000001" customHeight="1" x14ac:dyDescent="0.15">
      <c r="A76" s="32">
        <v>42</v>
      </c>
      <c r="B76" s="33">
        <v>1625</v>
      </c>
      <c r="C76" s="34" t="s">
        <v>4318</v>
      </c>
      <c r="D76" s="315"/>
      <c r="E76" s="20"/>
      <c r="F76" s="2"/>
      <c r="G76" s="2"/>
      <c r="H76" s="4"/>
      <c r="I76" s="39"/>
      <c r="J76" s="21"/>
      <c r="K76" s="1232"/>
      <c r="L76" s="1200"/>
      <c r="M76" s="25"/>
      <c r="N76" s="26"/>
      <c r="O76" s="313"/>
      <c r="P76" s="76" t="s">
        <v>3828</v>
      </c>
      <c r="Q76" s="65" t="s">
        <v>17</v>
      </c>
      <c r="R76" s="165">
        <f>$R$8</f>
        <v>0.95</v>
      </c>
      <c r="S76" s="35">
        <f>ROUND(ROUND(F74*O75,0)*R76,0)</f>
        <v>389</v>
      </c>
      <c r="T76" s="31"/>
    </row>
    <row r="77" spans="1:20" ht="17.100000000000001" customHeight="1" x14ac:dyDescent="0.15">
      <c r="A77" s="32">
        <v>42</v>
      </c>
      <c r="B77" s="33">
        <v>1627</v>
      </c>
      <c r="C77" s="34" t="s">
        <v>4319</v>
      </c>
      <c r="D77" s="315"/>
      <c r="E77" s="20"/>
      <c r="F77" s="2"/>
      <c r="G77" s="2"/>
      <c r="H77" s="4"/>
      <c r="I77" s="39"/>
      <c r="J77" s="21"/>
      <c r="K77" s="368"/>
      <c r="L77" s="1198" t="s">
        <v>3833</v>
      </c>
      <c r="M77" s="40"/>
      <c r="N77" s="65" t="s">
        <v>17</v>
      </c>
      <c r="O77" s="312">
        <f>$O$11</f>
        <v>0.5</v>
      </c>
      <c r="P77" s="47"/>
      <c r="Q77" s="65"/>
      <c r="R77" s="165"/>
      <c r="S77" s="101">
        <f>ROUND(F74*O77,0)</f>
        <v>292</v>
      </c>
      <c r="T77" s="31"/>
    </row>
    <row r="78" spans="1:20" ht="17.100000000000001" customHeight="1" x14ac:dyDescent="0.15">
      <c r="A78" s="32">
        <v>42</v>
      </c>
      <c r="B78" s="33">
        <v>1629</v>
      </c>
      <c r="C78" s="34" t="s">
        <v>4320</v>
      </c>
      <c r="D78" s="315"/>
      <c r="E78" s="20"/>
      <c r="F78" s="2"/>
      <c r="G78" s="2"/>
      <c r="H78" s="4"/>
      <c r="I78" s="39"/>
      <c r="J78" s="21"/>
      <c r="K78" s="369"/>
      <c r="L78" s="1200"/>
      <c r="M78" s="25"/>
      <c r="N78" s="26"/>
      <c r="O78" s="313"/>
      <c r="P78" s="76" t="s">
        <v>3828</v>
      </c>
      <c r="Q78" s="65" t="s">
        <v>17</v>
      </c>
      <c r="R78" s="165">
        <f>$R$8</f>
        <v>0.95</v>
      </c>
      <c r="S78" s="35">
        <f>ROUND(ROUND(F74*O77,0)*R78,0)</f>
        <v>277</v>
      </c>
      <c r="T78" s="31"/>
    </row>
    <row r="79" spans="1:20" ht="17.100000000000001" customHeight="1" x14ac:dyDescent="0.15">
      <c r="A79" s="32">
        <v>42</v>
      </c>
      <c r="B79" s="33">
        <v>1231</v>
      </c>
      <c r="C79" s="34" t="s">
        <v>4321</v>
      </c>
      <c r="D79" s="315"/>
      <c r="E79" s="1198" t="s">
        <v>3910</v>
      </c>
      <c r="F79" s="40"/>
      <c r="G79" s="40"/>
      <c r="H79" s="40"/>
      <c r="I79" s="48"/>
      <c r="J79" s="49"/>
      <c r="K79" s="47"/>
      <c r="L79" s="40"/>
      <c r="M79" s="40"/>
      <c r="N79" s="40"/>
      <c r="O79" s="41"/>
      <c r="P79" s="47"/>
      <c r="Q79" s="65"/>
      <c r="R79" s="165"/>
      <c r="S79" s="101">
        <f>ROUND(F80,0)</f>
        <v>750</v>
      </c>
      <c r="T79" s="31"/>
    </row>
    <row r="80" spans="1:20" ht="17.100000000000001" customHeight="1" x14ac:dyDescent="0.15">
      <c r="A80" s="32">
        <v>42</v>
      </c>
      <c r="B80" s="33">
        <v>1232</v>
      </c>
      <c r="C80" s="34" t="s">
        <v>4322</v>
      </c>
      <c r="D80" s="315"/>
      <c r="E80" s="1126"/>
      <c r="F80" s="310">
        <v>750</v>
      </c>
      <c r="G80" s="4" t="s">
        <v>21</v>
      </c>
      <c r="H80" s="4"/>
      <c r="I80" s="2"/>
      <c r="J80" s="22"/>
      <c r="K80" s="24"/>
      <c r="L80" s="25"/>
      <c r="M80" s="25"/>
      <c r="N80" s="25"/>
      <c r="O80" s="38"/>
      <c r="P80" s="76" t="s">
        <v>3828</v>
      </c>
      <c r="Q80" s="65" t="s">
        <v>17</v>
      </c>
      <c r="R80" s="165">
        <f>$R$8</f>
        <v>0.95</v>
      </c>
      <c r="S80" s="101">
        <f>ROUND(F80*R80,0)</f>
        <v>713</v>
      </c>
      <c r="T80" s="31"/>
    </row>
    <row r="81" spans="1:20" ht="17.100000000000001" customHeight="1" x14ac:dyDescent="0.15">
      <c r="A81" s="32">
        <v>42</v>
      </c>
      <c r="B81" s="33">
        <v>1633</v>
      </c>
      <c r="C81" s="34" t="s">
        <v>4323</v>
      </c>
      <c r="D81" s="315"/>
      <c r="E81" s="1126"/>
      <c r="H81" s="4"/>
      <c r="I81" s="39"/>
      <c r="J81" s="21"/>
      <c r="K81" s="1213" t="s">
        <v>4249</v>
      </c>
      <c r="L81" s="1198" t="s">
        <v>16</v>
      </c>
      <c r="M81" s="40"/>
      <c r="N81" s="65" t="s">
        <v>17</v>
      </c>
      <c r="O81" s="312">
        <f>$O$9</f>
        <v>0.7</v>
      </c>
      <c r="P81" s="47"/>
      <c r="Q81" s="65"/>
      <c r="R81" s="165"/>
      <c r="S81" s="101">
        <f>ROUND(F80*O81,0)</f>
        <v>525</v>
      </c>
      <c r="T81" s="31"/>
    </row>
    <row r="82" spans="1:20" ht="17.100000000000001" customHeight="1" x14ac:dyDescent="0.15">
      <c r="A82" s="32">
        <v>42</v>
      </c>
      <c r="B82" s="33">
        <v>1635</v>
      </c>
      <c r="C82" s="34" t="s">
        <v>4324</v>
      </c>
      <c r="D82" s="315"/>
      <c r="E82" s="20"/>
      <c r="F82" s="2"/>
      <c r="G82" s="2"/>
      <c r="H82" s="4"/>
      <c r="I82" s="39"/>
      <c r="J82" s="21"/>
      <c r="K82" s="1232"/>
      <c r="L82" s="1200"/>
      <c r="M82" s="25"/>
      <c r="N82" s="26"/>
      <c r="O82" s="313"/>
      <c r="P82" s="76" t="s">
        <v>3828</v>
      </c>
      <c r="Q82" s="65" t="s">
        <v>17</v>
      </c>
      <c r="R82" s="165">
        <f>$R$8</f>
        <v>0.95</v>
      </c>
      <c r="S82" s="35">
        <f>ROUND(ROUND(F80*O81,0)*R82,0)</f>
        <v>499</v>
      </c>
      <c r="T82" s="31"/>
    </row>
    <row r="83" spans="1:20" ht="17.100000000000001" customHeight="1" x14ac:dyDescent="0.15">
      <c r="A83" s="32">
        <v>42</v>
      </c>
      <c r="B83" s="33">
        <v>1637</v>
      </c>
      <c r="C83" s="34" t="s">
        <v>4325</v>
      </c>
      <c r="D83" s="225"/>
      <c r="E83" s="20"/>
      <c r="F83" s="2"/>
      <c r="G83" s="2"/>
      <c r="H83" s="4"/>
      <c r="I83" s="39"/>
      <c r="J83" s="21"/>
      <c r="K83" s="368"/>
      <c r="L83" s="1198" t="s">
        <v>3833</v>
      </c>
      <c r="M83" s="40"/>
      <c r="N83" s="65" t="s">
        <v>17</v>
      </c>
      <c r="O83" s="312">
        <f>$O$11</f>
        <v>0.5</v>
      </c>
      <c r="P83" s="47"/>
      <c r="Q83" s="65"/>
      <c r="R83" s="165"/>
      <c r="S83" s="101">
        <f>ROUND(F80*O83,0)</f>
        <v>375</v>
      </c>
      <c r="T83" s="31"/>
    </row>
    <row r="84" spans="1:20" ht="17.100000000000001" customHeight="1" x14ac:dyDescent="0.15">
      <c r="A84" s="32">
        <v>42</v>
      </c>
      <c r="B84" s="33">
        <v>1639</v>
      </c>
      <c r="C84" s="34" t="s">
        <v>4326</v>
      </c>
      <c r="D84" s="225"/>
      <c r="E84" s="20"/>
      <c r="F84" s="2"/>
      <c r="G84" s="2"/>
      <c r="H84" s="4"/>
      <c r="I84" s="39"/>
      <c r="J84" s="21"/>
      <c r="K84" s="369"/>
      <c r="L84" s="1200"/>
      <c r="M84" s="25"/>
      <c r="N84" s="26"/>
      <c r="O84" s="313"/>
      <c r="P84" s="76" t="s">
        <v>3828</v>
      </c>
      <c r="Q84" s="65" t="s">
        <v>17</v>
      </c>
      <c r="R84" s="165">
        <f>$R$8</f>
        <v>0.95</v>
      </c>
      <c r="S84" s="35">
        <f>ROUND(ROUND(F80*O83,0)*R84,0)</f>
        <v>356</v>
      </c>
      <c r="T84" s="31"/>
    </row>
    <row r="85" spans="1:20" ht="17.100000000000001" customHeight="1" x14ac:dyDescent="0.15">
      <c r="A85" s="32">
        <v>42</v>
      </c>
      <c r="B85" s="33">
        <v>1411</v>
      </c>
      <c r="C85" s="34" t="s">
        <v>4327</v>
      </c>
      <c r="D85" s="47" t="s">
        <v>4328</v>
      </c>
      <c r="E85" s="40"/>
      <c r="F85" s="40"/>
      <c r="G85" s="41"/>
      <c r="H85" s="47"/>
      <c r="I85" s="48"/>
      <c r="J85" s="48"/>
      <c r="K85" s="40"/>
      <c r="L85" s="40"/>
      <c r="M85" s="40"/>
      <c r="N85" s="40"/>
      <c r="O85" s="40"/>
      <c r="P85" s="40"/>
      <c r="Q85" s="65"/>
      <c r="R85" s="157"/>
      <c r="S85" s="101">
        <f>ROUND(F86,0)</f>
        <v>665</v>
      </c>
      <c r="T85" s="31"/>
    </row>
    <row r="86" spans="1:20" ht="17.100000000000001" customHeight="1" x14ac:dyDescent="0.15">
      <c r="A86" s="32">
        <v>42</v>
      </c>
      <c r="B86" s="33">
        <v>1413</v>
      </c>
      <c r="C86" s="34" t="s">
        <v>4329</v>
      </c>
      <c r="D86" s="24"/>
      <c r="E86" s="25"/>
      <c r="F86" s="332">
        <v>665</v>
      </c>
      <c r="G86" s="38" t="s">
        <v>21</v>
      </c>
      <c r="H86" s="1234" t="s">
        <v>4254</v>
      </c>
      <c r="I86" s="1235"/>
      <c r="J86" s="1235"/>
      <c r="K86" s="1235"/>
      <c r="L86" s="1235"/>
      <c r="M86" s="43"/>
      <c r="N86" s="44" t="s">
        <v>17</v>
      </c>
      <c r="O86" s="50">
        <f>$J$14</f>
        <v>0.96499999999999997</v>
      </c>
      <c r="P86" s="45"/>
      <c r="Q86" s="45"/>
      <c r="R86" s="45"/>
      <c r="S86" s="35">
        <f>ROUND(F86*O86,0)</f>
        <v>642</v>
      </c>
      <c r="T86" s="31"/>
    </row>
    <row r="87" spans="1:20" ht="17.100000000000001" customHeight="1" x14ac:dyDescent="0.15">
      <c r="A87" s="32">
        <v>42</v>
      </c>
      <c r="B87" s="33">
        <v>1311</v>
      </c>
      <c r="C87" s="34" t="s">
        <v>4330</v>
      </c>
      <c r="D87" s="94" t="s">
        <v>4331</v>
      </c>
      <c r="E87" s="25"/>
      <c r="F87" s="332">
        <v>665</v>
      </c>
      <c r="G87" s="25" t="s">
        <v>21</v>
      </c>
      <c r="H87" s="43"/>
      <c r="I87" s="98"/>
      <c r="J87" s="43"/>
      <c r="K87" s="43"/>
      <c r="L87" s="43"/>
      <c r="M87" s="43"/>
      <c r="N87" s="43"/>
      <c r="O87" s="43"/>
      <c r="P87" s="106"/>
      <c r="Q87" s="106"/>
      <c r="R87" s="106"/>
      <c r="S87" s="35">
        <f>ROUND(F87,0)</f>
        <v>665</v>
      </c>
      <c r="T87" s="61"/>
    </row>
    <row r="88" spans="1:20" ht="17.100000000000001" customHeight="1" x14ac:dyDescent="0.15">
      <c r="A88" s="81">
        <v>42</v>
      </c>
      <c r="B88" s="317" t="s">
        <v>3921</v>
      </c>
      <c r="C88" s="318" t="s">
        <v>4332</v>
      </c>
      <c r="D88" s="370" t="s">
        <v>753</v>
      </c>
      <c r="E88" s="347"/>
      <c r="F88" s="85"/>
      <c r="G88" s="85"/>
      <c r="H88" s="85"/>
      <c r="I88" s="85"/>
      <c r="J88" s="85"/>
      <c r="K88" s="85"/>
      <c r="L88" s="85"/>
      <c r="M88" s="85"/>
      <c r="N88" s="85"/>
      <c r="O88" s="85"/>
      <c r="P88" s="84"/>
      <c r="Q88" s="129"/>
      <c r="R88" s="320" t="s">
        <v>754</v>
      </c>
      <c r="S88" s="91"/>
      <c r="T88" s="229" t="s">
        <v>4333</v>
      </c>
    </row>
    <row r="89" spans="1:20" ht="17.100000000000001" customHeight="1" x14ac:dyDescent="0.15">
      <c r="A89" s="32">
        <v>42</v>
      </c>
      <c r="B89" s="321" t="s">
        <v>756</v>
      </c>
      <c r="C89" s="322" t="s">
        <v>4334</v>
      </c>
      <c r="D89" s="323" t="s">
        <v>4335</v>
      </c>
      <c r="E89" s="41"/>
      <c r="F89" s="25" t="s">
        <v>4336</v>
      </c>
      <c r="G89" s="43"/>
      <c r="H89" s="43"/>
      <c r="I89" s="43"/>
      <c r="J89" s="43"/>
      <c r="K89" s="43"/>
      <c r="L89" s="43"/>
      <c r="M89" s="43"/>
      <c r="N89" s="43"/>
      <c r="O89" s="43"/>
      <c r="P89" s="100"/>
      <c r="Q89" s="121">
        <v>5</v>
      </c>
      <c r="R89" s="371" t="s">
        <v>759</v>
      </c>
      <c r="S89" s="35">
        <f>-ROUND(Q89,0)</f>
        <v>-5</v>
      </c>
      <c r="T89" s="66" t="s">
        <v>3956</v>
      </c>
    </row>
    <row r="90" spans="1:20" ht="17.100000000000001" customHeight="1" x14ac:dyDescent="0.15">
      <c r="A90" s="32">
        <v>42</v>
      </c>
      <c r="B90" s="321" t="s">
        <v>3927</v>
      </c>
      <c r="C90" s="322" t="s">
        <v>4337</v>
      </c>
      <c r="D90" s="325"/>
      <c r="E90" s="21"/>
      <c r="F90" s="25" t="s">
        <v>4338</v>
      </c>
      <c r="G90" s="43"/>
      <c r="H90" s="43"/>
      <c r="I90" s="43"/>
      <c r="J90" s="43"/>
      <c r="K90" s="43"/>
      <c r="L90" s="43"/>
      <c r="M90" s="43"/>
      <c r="N90" s="43"/>
      <c r="O90" s="43"/>
      <c r="P90" s="100"/>
      <c r="Q90" s="121">
        <v>5</v>
      </c>
      <c r="R90" s="371" t="s">
        <v>38</v>
      </c>
      <c r="S90" s="35">
        <f>-ROUND(Q90,0)</f>
        <v>-5</v>
      </c>
      <c r="T90" s="31"/>
    </row>
    <row r="91" spans="1:20" ht="17.100000000000001" customHeight="1" x14ac:dyDescent="0.15">
      <c r="A91" s="32">
        <v>42</v>
      </c>
      <c r="B91" s="321" t="s">
        <v>3930</v>
      </c>
      <c r="C91" s="322" t="s">
        <v>4339</v>
      </c>
      <c r="D91" s="326"/>
      <c r="E91" s="38"/>
      <c r="F91" s="25" t="s">
        <v>4340</v>
      </c>
      <c r="G91" s="43"/>
      <c r="H91" s="43"/>
      <c r="I91" s="43"/>
      <c r="J91" s="43"/>
      <c r="K91" s="43"/>
      <c r="L91" s="43"/>
      <c r="M91" s="43"/>
      <c r="N91" s="43"/>
      <c r="O91" s="43"/>
      <c r="P91" s="100"/>
      <c r="Q91" s="121">
        <v>5</v>
      </c>
      <c r="R91" s="371" t="s">
        <v>38</v>
      </c>
      <c r="S91" s="35">
        <f>-ROUND(Q91,0)</f>
        <v>-5</v>
      </c>
      <c r="T91" s="31"/>
    </row>
    <row r="92" spans="1:20" ht="17.100000000000001" customHeight="1" x14ac:dyDescent="0.15">
      <c r="A92" s="32">
        <v>42</v>
      </c>
      <c r="B92" s="321">
        <v>6801</v>
      </c>
      <c r="C92" s="322" t="s">
        <v>4341</v>
      </c>
      <c r="D92" s="327" t="s">
        <v>3934</v>
      </c>
      <c r="E92" s="25"/>
      <c r="F92" s="25"/>
      <c r="G92" s="43"/>
      <c r="H92" s="43"/>
      <c r="I92" s="43"/>
      <c r="J92" s="43"/>
      <c r="K92" s="43"/>
      <c r="L92" s="43"/>
      <c r="M92" s="43"/>
      <c r="N92" s="43"/>
      <c r="O92" s="43"/>
      <c r="P92" s="100"/>
      <c r="Q92" s="121">
        <v>58</v>
      </c>
      <c r="R92" s="371" t="s">
        <v>775</v>
      </c>
      <c r="S92" s="35">
        <f>ROUND(Q92,0)</f>
        <v>58</v>
      </c>
      <c r="T92" s="61"/>
    </row>
    <row r="93" spans="1:20" ht="17.100000000000001" customHeight="1" x14ac:dyDescent="0.15">
      <c r="A93" s="32">
        <v>42</v>
      </c>
      <c r="B93" s="321">
        <v>6015</v>
      </c>
      <c r="C93" s="322" t="s">
        <v>4342</v>
      </c>
      <c r="D93" s="327" t="s">
        <v>3936</v>
      </c>
      <c r="E93" s="25"/>
      <c r="F93" s="25"/>
      <c r="G93" s="25"/>
      <c r="H93" s="43"/>
      <c r="I93" s="43"/>
      <c r="J93" s="43"/>
      <c r="K93" s="43"/>
      <c r="L93" s="43"/>
      <c r="M93" s="43"/>
      <c r="N93" s="43"/>
      <c r="O93" s="43"/>
      <c r="P93" s="100"/>
      <c r="Q93" s="100"/>
      <c r="R93" s="324" t="s">
        <v>775</v>
      </c>
      <c r="S93" s="35"/>
      <c r="T93" s="328" t="s">
        <v>3937</v>
      </c>
    </row>
    <row r="94" spans="1:20" ht="17.100000000000001" customHeight="1" x14ac:dyDescent="0.15">
      <c r="A94" s="32">
        <v>42</v>
      </c>
      <c r="B94" s="32">
        <v>6037</v>
      </c>
      <c r="C94" s="34" t="s">
        <v>4343</v>
      </c>
      <c r="D94" s="1213" t="s">
        <v>3939</v>
      </c>
      <c r="E94" s="43" t="s">
        <v>3940</v>
      </c>
      <c r="F94" s="106"/>
      <c r="G94" s="106"/>
      <c r="H94" s="106"/>
      <c r="I94" s="106"/>
      <c r="J94" s="106"/>
      <c r="K94" s="106"/>
      <c r="L94" s="106"/>
      <c r="M94" s="106"/>
      <c r="N94" s="44"/>
      <c r="O94" s="44"/>
      <c r="P94" s="103"/>
      <c r="Q94" s="120">
        <v>15</v>
      </c>
      <c r="R94" s="100" t="s">
        <v>775</v>
      </c>
      <c r="S94" s="101">
        <f t="shared" ref="S94:S116" si="0">ROUND(Q94,0)</f>
        <v>15</v>
      </c>
      <c r="T94" s="31" t="s">
        <v>3956</v>
      </c>
    </row>
    <row r="95" spans="1:20" ht="17.100000000000001" customHeight="1" x14ac:dyDescent="0.15">
      <c r="A95" s="32">
        <v>42</v>
      </c>
      <c r="B95" s="32">
        <v>6035</v>
      </c>
      <c r="C95" s="34" t="s">
        <v>4344</v>
      </c>
      <c r="D95" s="1215"/>
      <c r="E95" s="43" t="s">
        <v>3943</v>
      </c>
      <c r="F95" s="106"/>
      <c r="G95" s="106"/>
      <c r="H95" s="106"/>
      <c r="I95" s="106"/>
      <c r="J95" s="106"/>
      <c r="K95" s="106"/>
      <c r="L95" s="106"/>
      <c r="M95" s="106"/>
      <c r="N95" s="44"/>
      <c r="O95" s="44"/>
      <c r="P95" s="103"/>
      <c r="Q95" s="120">
        <v>10</v>
      </c>
      <c r="R95" s="100" t="s">
        <v>775</v>
      </c>
      <c r="S95" s="101">
        <f t="shared" si="0"/>
        <v>10</v>
      </c>
      <c r="T95" s="31"/>
    </row>
    <row r="96" spans="1:20" ht="17.100000000000001" customHeight="1" x14ac:dyDescent="0.15">
      <c r="A96" s="32">
        <v>42</v>
      </c>
      <c r="B96" s="32">
        <v>6036</v>
      </c>
      <c r="C96" s="34" t="s">
        <v>4345</v>
      </c>
      <c r="D96" s="1214"/>
      <c r="E96" s="43" t="s">
        <v>3945</v>
      </c>
      <c r="F96" s="106"/>
      <c r="G96" s="106"/>
      <c r="H96" s="106"/>
      <c r="I96" s="106"/>
      <c r="J96" s="106"/>
      <c r="K96" s="106"/>
      <c r="L96" s="106"/>
      <c r="M96" s="106"/>
      <c r="N96" s="44"/>
      <c r="O96" s="44"/>
      <c r="P96" s="103"/>
      <c r="Q96" s="120">
        <v>6</v>
      </c>
      <c r="R96" s="100" t="s">
        <v>775</v>
      </c>
      <c r="S96" s="101">
        <f t="shared" si="0"/>
        <v>6</v>
      </c>
      <c r="T96" s="31"/>
    </row>
    <row r="97" spans="1:20" ht="15" customHeight="1" x14ac:dyDescent="0.15">
      <c r="A97" s="32">
        <v>42</v>
      </c>
      <c r="B97" s="33">
        <v>5060</v>
      </c>
      <c r="C97" s="34" t="s">
        <v>4346</v>
      </c>
      <c r="D97" s="223" t="s">
        <v>3947</v>
      </c>
      <c r="E97" s="43"/>
      <c r="F97" s="43"/>
      <c r="G97" s="43"/>
      <c r="H97" s="43"/>
      <c r="I97" s="44"/>
      <c r="J97" s="50"/>
      <c r="K97" s="43"/>
      <c r="L97" s="43"/>
      <c r="M97" s="43"/>
      <c r="N97" s="44"/>
      <c r="O97" s="45"/>
      <c r="P97" s="103"/>
      <c r="Q97" s="120">
        <v>41</v>
      </c>
      <c r="R97" s="100" t="s">
        <v>775</v>
      </c>
      <c r="S97" s="101">
        <f t="shared" si="0"/>
        <v>41</v>
      </c>
      <c r="T97" s="31"/>
    </row>
    <row r="98" spans="1:20" ht="17.100000000000001" customHeight="1" x14ac:dyDescent="0.15">
      <c r="A98" s="32">
        <v>42</v>
      </c>
      <c r="B98" s="33">
        <v>5050</v>
      </c>
      <c r="C98" s="34" t="s">
        <v>4347</v>
      </c>
      <c r="D98" s="223" t="s">
        <v>3949</v>
      </c>
      <c r="E98" s="43"/>
      <c r="F98" s="43"/>
      <c r="G98" s="43"/>
      <c r="H98" s="43"/>
      <c r="I98" s="44"/>
      <c r="J98" s="50"/>
      <c r="K98" s="43"/>
      <c r="L98" s="43"/>
      <c r="M98" s="43"/>
      <c r="N98" s="44"/>
      <c r="O98" s="45"/>
      <c r="P98" s="103"/>
      <c r="Q98" s="120">
        <v>30</v>
      </c>
      <c r="R98" s="100" t="s">
        <v>775</v>
      </c>
      <c r="S98" s="101">
        <f t="shared" si="0"/>
        <v>30</v>
      </c>
      <c r="T98" s="31"/>
    </row>
    <row r="99" spans="1:20" ht="17.100000000000001" customHeight="1" x14ac:dyDescent="0.15">
      <c r="A99" s="32">
        <v>42</v>
      </c>
      <c r="B99" s="33">
        <v>6040</v>
      </c>
      <c r="C99" s="34" t="s">
        <v>4348</v>
      </c>
      <c r="D99" s="223" t="s">
        <v>3951</v>
      </c>
      <c r="E99" s="43"/>
      <c r="F99" s="106"/>
      <c r="G99" s="106"/>
      <c r="H99" s="43"/>
      <c r="I99" s="98"/>
      <c r="J99" s="43"/>
      <c r="K99" s="43"/>
      <c r="L99" s="43"/>
      <c r="M99" s="43"/>
      <c r="N99" s="43"/>
      <c r="O99" s="43"/>
      <c r="P99" s="372"/>
      <c r="Q99" s="120">
        <v>94</v>
      </c>
      <c r="R99" s="372" t="s">
        <v>775</v>
      </c>
      <c r="S99" s="101">
        <f t="shared" si="0"/>
        <v>94</v>
      </c>
      <c r="T99" s="273" t="s">
        <v>3952</v>
      </c>
    </row>
    <row r="100" spans="1:20" ht="17.100000000000001" customHeight="1" x14ac:dyDescent="0.15">
      <c r="A100" s="32">
        <v>42</v>
      </c>
      <c r="B100" s="33">
        <v>6065</v>
      </c>
      <c r="C100" s="34" t="s">
        <v>4349</v>
      </c>
      <c r="D100" s="1213" t="s">
        <v>4350</v>
      </c>
      <c r="E100" s="72" t="s">
        <v>4351</v>
      </c>
      <c r="F100" s="373"/>
      <c r="G100" s="239" t="s">
        <v>4352</v>
      </c>
      <c r="H100" s="43"/>
      <c r="I100" s="98"/>
      <c r="J100" s="43"/>
      <c r="K100" s="43"/>
      <c r="L100" s="43"/>
      <c r="M100" s="43"/>
      <c r="N100" s="43"/>
      <c r="O100" s="43"/>
      <c r="P100" s="372"/>
      <c r="Q100" s="120">
        <v>32</v>
      </c>
      <c r="R100" s="372" t="s">
        <v>775</v>
      </c>
      <c r="S100" s="101">
        <f t="shared" si="0"/>
        <v>32</v>
      </c>
      <c r="T100" s="66" t="s">
        <v>3956</v>
      </c>
    </row>
    <row r="101" spans="1:20" ht="17.100000000000001" customHeight="1" x14ac:dyDescent="0.15">
      <c r="A101" s="32">
        <v>42</v>
      </c>
      <c r="B101" s="33">
        <v>6066</v>
      </c>
      <c r="C101" s="34" t="s">
        <v>4353</v>
      </c>
      <c r="D101" s="1215"/>
      <c r="E101" s="72" t="s">
        <v>4354</v>
      </c>
      <c r="F101" s="365"/>
      <c r="G101" s="211" t="s">
        <v>4355</v>
      </c>
      <c r="H101" s="25"/>
      <c r="I101" s="15"/>
      <c r="J101" s="25"/>
      <c r="K101" s="25"/>
      <c r="L101" s="25"/>
      <c r="M101" s="25"/>
      <c r="N101" s="25"/>
      <c r="O101" s="25"/>
      <c r="P101" s="372"/>
      <c r="Q101" s="120">
        <v>63</v>
      </c>
      <c r="R101" s="372" t="s">
        <v>775</v>
      </c>
      <c r="S101" s="101">
        <f t="shared" si="0"/>
        <v>63</v>
      </c>
      <c r="T101" s="31"/>
    </row>
    <row r="102" spans="1:20" ht="17.100000000000001" customHeight="1" x14ac:dyDescent="0.15">
      <c r="A102" s="32">
        <v>42</v>
      </c>
      <c r="B102" s="33">
        <v>6067</v>
      </c>
      <c r="C102" s="34" t="s">
        <v>4356</v>
      </c>
      <c r="D102" s="1215"/>
      <c r="E102" s="72" t="s">
        <v>4357</v>
      </c>
      <c r="F102" s="80"/>
      <c r="G102" s="211" t="s">
        <v>4358</v>
      </c>
      <c r="H102" s="25"/>
      <c r="I102" s="15"/>
      <c r="J102" s="25"/>
      <c r="K102" s="25"/>
      <c r="L102" s="25"/>
      <c r="M102" s="25"/>
      <c r="N102" s="25"/>
      <c r="O102" s="25"/>
      <c r="P102" s="372"/>
      <c r="Q102" s="332">
        <v>125</v>
      </c>
      <c r="R102" s="374" t="s">
        <v>775</v>
      </c>
      <c r="S102" s="101">
        <f t="shared" si="0"/>
        <v>125</v>
      </c>
      <c r="T102" s="31"/>
    </row>
    <row r="103" spans="1:20" ht="17.100000000000001" customHeight="1" x14ac:dyDescent="0.15">
      <c r="A103" s="32">
        <v>42</v>
      </c>
      <c r="B103" s="33">
        <v>6080</v>
      </c>
      <c r="C103" s="34" t="s">
        <v>4359</v>
      </c>
      <c r="D103" s="1215"/>
      <c r="E103" s="72" t="s">
        <v>4360</v>
      </c>
      <c r="F103" s="22"/>
      <c r="G103" s="211" t="s">
        <v>4361</v>
      </c>
      <c r="H103" s="231"/>
      <c r="I103" s="1236" t="s">
        <v>4362</v>
      </c>
      <c r="J103" s="1236"/>
      <c r="K103" s="1236"/>
      <c r="L103" s="1236"/>
      <c r="M103" s="1236"/>
      <c r="N103" s="1236"/>
      <c r="O103" s="1236"/>
      <c r="P103" s="1236"/>
      <c r="Q103" s="332">
        <v>800</v>
      </c>
      <c r="R103" s="212" t="s">
        <v>775</v>
      </c>
      <c r="S103" s="101">
        <f t="shared" si="0"/>
        <v>800</v>
      </c>
      <c r="T103" s="31"/>
    </row>
    <row r="104" spans="1:20" ht="17.100000000000001" customHeight="1" x14ac:dyDescent="0.15">
      <c r="A104" s="32">
        <v>42</v>
      </c>
      <c r="B104" s="33">
        <v>6081</v>
      </c>
      <c r="C104" s="34" t="s">
        <v>4363</v>
      </c>
      <c r="D104" s="315"/>
      <c r="E104" s="54"/>
      <c r="F104" s="22"/>
      <c r="G104" s="211" t="s">
        <v>4364</v>
      </c>
      <c r="H104" s="38"/>
      <c r="I104" s="1237"/>
      <c r="J104" s="1237"/>
      <c r="K104" s="1237"/>
      <c r="L104" s="1237"/>
      <c r="M104" s="1237"/>
      <c r="N104" s="1237"/>
      <c r="O104" s="1237"/>
      <c r="P104" s="1237"/>
      <c r="Q104" s="332">
        <v>500</v>
      </c>
      <c r="R104" s="212" t="s">
        <v>775</v>
      </c>
      <c r="S104" s="101">
        <f t="shared" si="0"/>
        <v>500</v>
      </c>
      <c r="T104" s="31"/>
    </row>
    <row r="105" spans="1:20" ht="17.100000000000001" customHeight="1" x14ac:dyDescent="0.15">
      <c r="A105" s="32">
        <v>42</v>
      </c>
      <c r="B105" s="33">
        <v>6082</v>
      </c>
      <c r="C105" s="34" t="s">
        <v>4365</v>
      </c>
      <c r="D105" s="315"/>
      <c r="E105" s="94"/>
      <c r="F105" s="365"/>
      <c r="G105" s="211" t="s">
        <v>4366</v>
      </c>
      <c r="H105" s="38"/>
      <c r="I105" s="1238"/>
      <c r="J105" s="1238"/>
      <c r="K105" s="1238"/>
      <c r="L105" s="1238"/>
      <c r="M105" s="1238"/>
      <c r="N105" s="1238"/>
      <c r="O105" s="1238"/>
      <c r="P105" s="1238"/>
      <c r="Q105" s="332">
        <v>400</v>
      </c>
      <c r="R105" s="212" t="s">
        <v>775</v>
      </c>
      <c r="S105" s="35">
        <f t="shared" si="0"/>
        <v>400</v>
      </c>
      <c r="T105" s="31"/>
    </row>
    <row r="106" spans="1:20" ht="17.100000000000001" customHeight="1" x14ac:dyDescent="0.15">
      <c r="A106" s="32">
        <v>42</v>
      </c>
      <c r="B106" s="33">
        <v>9992</v>
      </c>
      <c r="C106" s="34" t="s">
        <v>4367</v>
      </c>
      <c r="D106" s="315"/>
      <c r="E106" s="94" t="s">
        <v>4368</v>
      </c>
      <c r="F106" s="135"/>
      <c r="G106" s="211" t="s">
        <v>4369</v>
      </c>
      <c r="H106" s="25"/>
      <c r="I106" s="15"/>
      <c r="J106" s="25"/>
      <c r="K106" s="25"/>
      <c r="L106" s="25"/>
      <c r="M106" s="25"/>
      <c r="N106" s="25"/>
      <c r="O106" s="25"/>
      <c r="P106" s="212"/>
      <c r="Q106" s="332"/>
      <c r="R106" s="212" t="s">
        <v>775</v>
      </c>
      <c r="S106" s="30"/>
      <c r="T106" s="31"/>
    </row>
    <row r="107" spans="1:20" ht="17.100000000000001" customHeight="1" x14ac:dyDescent="0.15">
      <c r="A107" s="32">
        <v>42</v>
      </c>
      <c r="B107" s="33">
        <v>6068</v>
      </c>
      <c r="C107" s="34" t="s">
        <v>4370</v>
      </c>
      <c r="D107" s="330"/>
      <c r="E107" s="54" t="s">
        <v>4371</v>
      </c>
      <c r="F107" s="135"/>
      <c r="G107" s="135"/>
      <c r="H107" s="25"/>
      <c r="I107" s="15"/>
      <c r="J107" s="25"/>
      <c r="K107" s="25"/>
      <c r="L107" s="25"/>
      <c r="M107" s="25"/>
      <c r="N107" s="25"/>
      <c r="O107" s="25"/>
      <c r="P107" s="204"/>
      <c r="Q107" s="332">
        <v>100</v>
      </c>
      <c r="R107" s="212" t="s">
        <v>775</v>
      </c>
      <c r="S107" s="97">
        <f t="shared" si="0"/>
        <v>100</v>
      </c>
      <c r="T107" s="31"/>
    </row>
    <row r="108" spans="1:20" ht="17.100000000000001" customHeight="1" x14ac:dyDescent="0.15">
      <c r="A108" s="32">
        <v>42</v>
      </c>
      <c r="B108" s="33">
        <v>5450</v>
      </c>
      <c r="C108" s="34" t="s">
        <v>4372</v>
      </c>
      <c r="D108" s="223" t="s">
        <v>4373</v>
      </c>
      <c r="E108" s="43"/>
      <c r="F108" s="43"/>
      <c r="G108" s="43"/>
      <c r="H108" s="43"/>
      <c r="I108" s="44"/>
      <c r="J108" s="50"/>
      <c r="K108" s="43"/>
      <c r="L108" s="43"/>
      <c r="M108" s="43"/>
      <c r="N108" s="44"/>
      <c r="O108" s="45"/>
      <c r="P108" s="103"/>
      <c r="Q108" s="120">
        <v>19</v>
      </c>
      <c r="R108" s="100" t="s">
        <v>775</v>
      </c>
      <c r="S108" s="101">
        <f t="shared" si="0"/>
        <v>19</v>
      </c>
      <c r="T108" s="31"/>
    </row>
    <row r="109" spans="1:20" ht="17.100000000000001" customHeight="1" x14ac:dyDescent="0.15">
      <c r="A109" s="32">
        <v>42</v>
      </c>
      <c r="B109" s="33">
        <v>5220</v>
      </c>
      <c r="C109" s="34" t="s">
        <v>4374</v>
      </c>
      <c r="D109" s="1213" t="s">
        <v>4375</v>
      </c>
      <c r="E109" s="72" t="s">
        <v>4376</v>
      </c>
      <c r="F109" s="106"/>
      <c r="G109" s="106"/>
      <c r="H109" s="43"/>
      <c r="I109" s="98"/>
      <c r="J109" s="43"/>
      <c r="K109" s="43"/>
      <c r="L109" s="43"/>
      <c r="M109" s="43"/>
      <c r="N109" s="43"/>
      <c r="O109" s="43"/>
      <c r="P109" s="372"/>
      <c r="Q109" s="120">
        <v>180</v>
      </c>
      <c r="R109" s="372" t="s">
        <v>775</v>
      </c>
      <c r="S109" s="101">
        <f t="shared" si="0"/>
        <v>180</v>
      </c>
      <c r="T109" s="31"/>
    </row>
    <row r="110" spans="1:20" ht="17.100000000000001" customHeight="1" x14ac:dyDescent="0.15">
      <c r="A110" s="32">
        <v>42</v>
      </c>
      <c r="B110" s="33">
        <v>5221</v>
      </c>
      <c r="C110" s="34" t="s">
        <v>4377</v>
      </c>
      <c r="D110" s="1214"/>
      <c r="E110" s="72" t="s">
        <v>4378</v>
      </c>
      <c r="F110" s="135"/>
      <c r="G110" s="135"/>
      <c r="H110" s="25"/>
      <c r="I110" s="15"/>
      <c r="J110" s="25"/>
      <c r="K110" s="25"/>
      <c r="L110" s="25"/>
      <c r="M110" s="25"/>
      <c r="N110" s="25"/>
      <c r="O110" s="25"/>
      <c r="P110" s="372"/>
      <c r="Q110" s="120">
        <v>115</v>
      </c>
      <c r="R110" s="372" t="s">
        <v>775</v>
      </c>
      <c r="S110" s="101">
        <f t="shared" si="0"/>
        <v>115</v>
      </c>
      <c r="T110" s="31"/>
    </row>
    <row r="111" spans="1:20" ht="17.100000000000001" customHeight="1" x14ac:dyDescent="0.15">
      <c r="A111" s="32">
        <v>42</v>
      </c>
      <c r="B111" s="33">
        <v>5230</v>
      </c>
      <c r="C111" s="34" t="s">
        <v>4379</v>
      </c>
      <c r="D111" s="1213" t="s">
        <v>4380</v>
      </c>
      <c r="E111" s="72" t="s">
        <v>4381</v>
      </c>
      <c r="F111" s="106"/>
      <c r="G111" s="106"/>
      <c r="H111" s="43"/>
      <c r="I111" s="98"/>
      <c r="J111" s="43"/>
      <c r="K111" s="43"/>
      <c r="L111" s="43"/>
      <c r="M111" s="43"/>
      <c r="N111" s="43"/>
      <c r="O111" s="43"/>
      <c r="P111" s="372"/>
      <c r="Q111" s="120">
        <v>180</v>
      </c>
      <c r="R111" s="372" t="s">
        <v>775</v>
      </c>
      <c r="S111" s="101">
        <f t="shared" si="0"/>
        <v>180</v>
      </c>
      <c r="T111" s="31"/>
    </row>
    <row r="112" spans="1:20" ht="17.100000000000001" customHeight="1" x14ac:dyDescent="0.15">
      <c r="A112" s="32">
        <v>42</v>
      </c>
      <c r="B112" s="33">
        <v>5231</v>
      </c>
      <c r="C112" s="34" t="s">
        <v>4382</v>
      </c>
      <c r="D112" s="1214"/>
      <c r="E112" s="72" t="s">
        <v>4383</v>
      </c>
      <c r="F112" s="135"/>
      <c r="G112" s="135"/>
      <c r="H112" s="25"/>
      <c r="I112" s="15"/>
      <c r="J112" s="25"/>
      <c r="K112" s="25"/>
      <c r="L112" s="25"/>
      <c r="M112" s="25"/>
      <c r="N112" s="25"/>
      <c r="O112" s="25"/>
      <c r="P112" s="372"/>
      <c r="Q112" s="120">
        <v>115</v>
      </c>
      <c r="R112" s="372" t="s">
        <v>775</v>
      </c>
      <c r="S112" s="101">
        <f t="shared" si="0"/>
        <v>115</v>
      </c>
      <c r="T112" s="61"/>
    </row>
    <row r="113" spans="1:20" ht="17.100000000000001" customHeight="1" x14ac:dyDescent="0.15">
      <c r="A113" s="32">
        <v>42</v>
      </c>
      <c r="B113" s="33">
        <v>5010</v>
      </c>
      <c r="C113" s="34" t="s">
        <v>4384</v>
      </c>
      <c r="D113" s="223" t="s">
        <v>3960</v>
      </c>
      <c r="E113" s="43"/>
      <c r="F113" s="43"/>
      <c r="G113" s="43"/>
      <c r="H113" s="43"/>
      <c r="I113" s="44"/>
      <c r="J113" s="50"/>
      <c r="K113" s="43"/>
      <c r="L113" s="43"/>
      <c r="M113" s="43"/>
      <c r="N113" s="44"/>
      <c r="O113" s="45"/>
      <c r="P113" s="103"/>
      <c r="Q113" s="120">
        <v>150</v>
      </c>
      <c r="R113" s="100" t="s">
        <v>775</v>
      </c>
      <c r="S113" s="101">
        <f t="shared" si="0"/>
        <v>150</v>
      </c>
      <c r="T113" s="61" t="s">
        <v>812</v>
      </c>
    </row>
    <row r="114" spans="1:20" ht="17.100000000000001" customHeight="1" x14ac:dyDescent="0.15">
      <c r="A114" s="32">
        <v>42</v>
      </c>
      <c r="B114" s="33">
        <v>5070</v>
      </c>
      <c r="C114" s="34" t="s">
        <v>4385</v>
      </c>
      <c r="D114" s="1213" t="s">
        <v>3962</v>
      </c>
      <c r="E114" s="72" t="s">
        <v>4386</v>
      </c>
      <c r="F114" s="106"/>
      <c r="G114" s="106"/>
      <c r="H114" s="43"/>
      <c r="I114" s="98"/>
      <c r="J114" s="43"/>
      <c r="K114" s="43"/>
      <c r="L114" s="43"/>
      <c r="M114" s="43"/>
      <c r="N114" s="43"/>
      <c r="O114" s="43"/>
      <c r="P114" s="372"/>
      <c r="Q114" s="120">
        <v>48</v>
      </c>
      <c r="R114" s="372" t="s">
        <v>775</v>
      </c>
      <c r="S114" s="101">
        <f t="shared" si="0"/>
        <v>48</v>
      </c>
      <c r="T114" s="66" t="s">
        <v>3956</v>
      </c>
    </row>
    <row r="115" spans="1:20" ht="17.100000000000001" customHeight="1" x14ac:dyDescent="0.15">
      <c r="A115" s="32">
        <v>42</v>
      </c>
      <c r="B115" s="33">
        <v>5071</v>
      </c>
      <c r="C115" s="34" t="s">
        <v>4387</v>
      </c>
      <c r="D115" s="1214"/>
      <c r="E115" s="72" t="s">
        <v>4388</v>
      </c>
      <c r="F115" s="135"/>
      <c r="G115" s="135"/>
      <c r="H115" s="25"/>
      <c r="I115" s="15"/>
      <c r="J115" s="25"/>
      <c r="K115" s="25"/>
      <c r="L115" s="25"/>
      <c r="M115" s="25"/>
      <c r="N115" s="25"/>
      <c r="O115" s="25"/>
      <c r="P115" s="372"/>
      <c r="Q115" s="120">
        <v>30</v>
      </c>
      <c r="R115" s="372" t="s">
        <v>775</v>
      </c>
      <c r="S115" s="101">
        <f t="shared" si="0"/>
        <v>30</v>
      </c>
      <c r="T115" s="31"/>
    </row>
    <row r="116" spans="1:20" ht="17.100000000000001" customHeight="1" x14ac:dyDescent="0.15">
      <c r="A116" s="32">
        <v>42</v>
      </c>
      <c r="B116" s="33">
        <v>6640</v>
      </c>
      <c r="C116" s="34" t="s">
        <v>4389</v>
      </c>
      <c r="D116" s="223" t="s">
        <v>4390</v>
      </c>
      <c r="E116" s="43"/>
      <c r="F116" s="43"/>
      <c r="G116" s="43"/>
      <c r="H116" s="43"/>
      <c r="I116" s="44"/>
      <c r="J116" s="50"/>
      <c r="K116" s="43"/>
      <c r="L116" s="43"/>
      <c r="M116" s="43"/>
      <c r="N116" s="44"/>
      <c r="O116" s="45"/>
      <c r="P116" s="103"/>
      <c r="Q116" s="120">
        <v>18</v>
      </c>
      <c r="R116" s="100" t="s">
        <v>775</v>
      </c>
      <c r="S116" s="101">
        <f t="shared" si="0"/>
        <v>18</v>
      </c>
      <c r="T116" s="61"/>
    </row>
    <row r="117" spans="1:20" ht="17.100000000000001" customHeight="1" x14ac:dyDescent="0.15">
      <c r="A117" s="32">
        <v>42</v>
      </c>
      <c r="B117" s="33">
        <v>6590</v>
      </c>
      <c r="C117" s="34" t="s">
        <v>4391</v>
      </c>
      <c r="D117" s="72" t="s">
        <v>3964</v>
      </c>
      <c r="E117" s="72" t="s">
        <v>3965</v>
      </c>
      <c r="F117" s="40"/>
      <c r="G117" s="41"/>
      <c r="H117" s="43"/>
      <c r="I117" s="44"/>
      <c r="J117" s="50"/>
      <c r="K117" s="43"/>
      <c r="L117" s="43"/>
      <c r="M117" s="43"/>
      <c r="N117" s="44"/>
      <c r="O117" s="45"/>
      <c r="P117" s="103"/>
      <c r="Q117" s="98"/>
      <c r="R117" s="100"/>
      <c r="S117" s="101">
        <f>ROUND(F118,0)</f>
        <v>21</v>
      </c>
      <c r="T117" s="31" t="s">
        <v>3966</v>
      </c>
    </row>
    <row r="118" spans="1:20" ht="17.100000000000001" customHeight="1" x14ac:dyDescent="0.15">
      <c r="A118" s="32">
        <v>42</v>
      </c>
      <c r="B118" s="33">
        <v>6592</v>
      </c>
      <c r="C118" s="34" t="s">
        <v>4392</v>
      </c>
      <c r="D118" s="54"/>
      <c r="E118" s="54"/>
      <c r="F118" s="14">
        <v>21</v>
      </c>
      <c r="G118" s="38" t="s">
        <v>3968</v>
      </c>
      <c r="H118" s="43" t="s">
        <v>3969</v>
      </c>
      <c r="I118" s="44"/>
      <c r="J118" s="50"/>
      <c r="K118" s="43"/>
      <c r="L118" s="43"/>
      <c r="M118" s="43"/>
      <c r="N118" s="44"/>
      <c r="O118" s="45"/>
      <c r="P118" s="103"/>
      <c r="Q118" s="98" t="s">
        <v>17</v>
      </c>
      <c r="R118" s="334">
        <v>0.7</v>
      </c>
      <c r="S118" s="101">
        <f>ROUND(F118*R118,0)</f>
        <v>15</v>
      </c>
      <c r="T118" s="31"/>
    </row>
    <row r="119" spans="1:20" ht="17.100000000000001" customHeight="1" x14ac:dyDescent="0.15">
      <c r="A119" s="32">
        <v>42</v>
      </c>
      <c r="B119" s="33">
        <v>6591</v>
      </c>
      <c r="C119" s="34" t="s">
        <v>4393</v>
      </c>
      <c r="D119" s="54"/>
      <c r="E119" s="72" t="s">
        <v>3971</v>
      </c>
      <c r="F119" s="40"/>
      <c r="G119" s="41"/>
      <c r="H119" s="43"/>
      <c r="I119" s="44"/>
      <c r="J119" s="50"/>
      <c r="K119" s="43"/>
      <c r="L119" s="43"/>
      <c r="M119" s="43"/>
      <c r="N119" s="44"/>
      <c r="O119" s="45"/>
      <c r="P119" s="103"/>
      <c r="Q119" s="98"/>
      <c r="R119" s="100"/>
      <c r="S119" s="101">
        <f>ROUND(F120,0)</f>
        <v>10</v>
      </c>
      <c r="T119" s="31"/>
    </row>
    <row r="120" spans="1:20" ht="17.100000000000001" customHeight="1" x14ac:dyDescent="0.15">
      <c r="A120" s="32">
        <v>42</v>
      </c>
      <c r="B120" s="33">
        <v>6593</v>
      </c>
      <c r="C120" s="34" t="s">
        <v>4394</v>
      </c>
      <c r="D120" s="335"/>
      <c r="E120" s="94"/>
      <c r="F120" s="14">
        <v>10</v>
      </c>
      <c r="G120" s="38" t="s">
        <v>3968</v>
      </c>
      <c r="H120" s="43" t="s">
        <v>3969</v>
      </c>
      <c r="I120" s="44"/>
      <c r="J120" s="50"/>
      <c r="K120" s="43"/>
      <c r="L120" s="43"/>
      <c r="M120" s="43"/>
      <c r="N120" s="44"/>
      <c r="O120" s="45"/>
      <c r="P120" s="103"/>
      <c r="Q120" s="98" t="s">
        <v>17</v>
      </c>
      <c r="R120" s="334">
        <f>$R$118</f>
        <v>0.7</v>
      </c>
      <c r="S120" s="101">
        <f>ROUND(F120*R120,0)</f>
        <v>7</v>
      </c>
      <c r="T120" s="31"/>
    </row>
    <row r="121" spans="1:20" ht="17.100000000000001" customHeight="1" x14ac:dyDescent="0.15">
      <c r="A121" s="32">
        <v>42</v>
      </c>
      <c r="B121" s="32">
        <v>7590</v>
      </c>
      <c r="C121" s="34" t="s">
        <v>4395</v>
      </c>
      <c r="D121" s="1172" t="s">
        <v>3974</v>
      </c>
      <c r="E121" s="24" t="s">
        <v>3975</v>
      </c>
      <c r="F121" s="43"/>
      <c r="G121" s="43"/>
      <c r="H121" s="106"/>
      <c r="I121" s="106"/>
      <c r="J121" s="106"/>
      <c r="K121" s="106"/>
      <c r="L121" s="106"/>
      <c r="M121" s="106"/>
      <c r="N121" s="44"/>
      <c r="O121" s="44"/>
      <c r="P121" s="103"/>
      <c r="Q121" s="120">
        <v>500</v>
      </c>
      <c r="R121" s="100" t="s">
        <v>775</v>
      </c>
      <c r="S121" s="101">
        <f>ROUND(Q121,0)</f>
        <v>500</v>
      </c>
      <c r="T121" s="66" t="s">
        <v>3956</v>
      </c>
    </row>
    <row r="122" spans="1:20" ht="17.100000000000001" customHeight="1" x14ac:dyDescent="0.15">
      <c r="A122" s="32">
        <v>42</v>
      </c>
      <c r="B122" s="33">
        <v>7591</v>
      </c>
      <c r="C122" s="34" t="s">
        <v>4396</v>
      </c>
      <c r="D122" s="1209"/>
      <c r="E122" s="24" t="s">
        <v>3977</v>
      </c>
      <c r="F122" s="40"/>
      <c r="G122" s="40"/>
      <c r="H122" s="239"/>
      <c r="I122" s="239"/>
      <c r="J122" s="239"/>
      <c r="K122" s="239"/>
      <c r="L122" s="239"/>
      <c r="M122" s="239"/>
      <c r="N122" s="44"/>
      <c r="O122" s="44"/>
      <c r="P122" s="40"/>
      <c r="Q122" s="120">
        <v>250</v>
      </c>
      <c r="R122" s="100" t="s">
        <v>775</v>
      </c>
      <c r="S122" s="101">
        <f>ROUND(Q122,0)</f>
        <v>250</v>
      </c>
      <c r="T122" s="31"/>
    </row>
    <row r="123" spans="1:20" ht="17.100000000000001" customHeight="1" x14ac:dyDescent="0.15">
      <c r="A123" s="32">
        <v>42</v>
      </c>
      <c r="B123" s="33">
        <v>7592</v>
      </c>
      <c r="C123" s="34" t="s">
        <v>4397</v>
      </c>
      <c r="D123" s="1173"/>
      <c r="E123" s="42" t="s">
        <v>3979</v>
      </c>
      <c r="F123" s="40"/>
      <c r="G123" s="40"/>
      <c r="H123" s="239"/>
      <c r="I123" s="239"/>
      <c r="J123" s="239"/>
      <c r="K123" s="239"/>
      <c r="L123" s="239"/>
      <c r="M123" s="239"/>
      <c r="N123" s="44"/>
      <c r="O123" s="44"/>
      <c r="P123" s="40"/>
      <c r="Q123" s="120">
        <v>50</v>
      </c>
      <c r="R123" s="100" t="s">
        <v>775</v>
      </c>
      <c r="S123" s="101">
        <f>ROUND(Q123,0)</f>
        <v>50</v>
      </c>
      <c r="T123" s="61"/>
    </row>
    <row r="124" spans="1:20" ht="17.100000000000001" customHeight="1" x14ac:dyDescent="0.15">
      <c r="A124" s="32">
        <v>42</v>
      </c>
      <c r="B124" s="33">
        <v>6880</v>
      </c>
      <c r="C124" s="34" t="s">
        <v>4398</v>
      </c>
      <c r="D124" s="42" t="s">
        <v>3981</v>
      </c>
      <c r="E124" s="43"/>
      <c r="F124" s="40"/>
      <c r="G124" s="40"/>
      <c r="H124" s="239"/>
      <c r="I124" s="239"/>
      <c r="J124" s="239"/>
      <c r="K124" s="239"/>
      <c r="L124" s="239"/>
      <c r="M124" s="239"/>
      <c r="N124" s="44"/>
      <c r="O124" s="44"/>
      <c r="P124" s="40"/>
      <c r="Q124" s="120">
        <v>480</v>
      </c>
      <c r="R124" s="100" t="s">
        <v>775</v>
      </c>
      <c r="S124" s="101">
        <f>ROUND(Q124,0)</f>
        <v>480</v>
      </c>
      <c r="T124" s="273" t="s">
        <v>3956</v>
      </c>
    </row>
    <row r="125" spans="1:20" ht="17.100000000000001" customHeight="1" x14ac:dyDescent="0.15">
      <c r="A125" s="32">
        <v>42</v>
      </c>
      <c r="B125" s="33">
        <v>5240</v>
      </c>
      <c r="C125" s="34" t="s">
        <v>4399</v>
      </c>
      <c r="D125" s="1172" t="s">
        <v>4400</v>
      </c>
      <c r="E125" s="43" t="s">
        <v>3984</v>
      </c>
      <c r="F125" s="103">
        <v>54</v>
      </c>
      <c r="G125" s="41" t="s">
        <v>3985</v>
      </c>
      <c r="H125" s="255" t="s">
        <v>4401</v>
      </c>
      <c r="I125" s="184"/>
      <c r="J125" s="184"/>
      <c r="K125" s="184"/>
      <c r="L125" s="184"/>
      <c r="M125" s="184"/>
      <c r="N125" s="65"/>
      <c r="O125" s="65"/>
      <c r="P125" s="40"/>
      <c r="Q125" s="102"/>
      <c r="R125" s="336"/>
      <c r="S125" s="101"/>
      <c r="T125" s="66" t="s">
        <v>3956</v>
      </c>
    </row>
    <row r="126" spans="1:20" ht="17.100000000000001" customHeight="1" x14ac:dyDescent="0.15">
      <c r="A126" s="32">
        <v>42</v>
      </c>
      <c r="B126" s="33">
        <v>5241</v>
      </c>
      <c r="C126" s="34" t="s">
        <v>4402</v>
      </c>
      <c r="D126" s="1209"/>
      <c r="E126" s="43" t="s">
        <v>3988</v>
      </c>
      <c r="F126" s="103">
        <v>24</v>
      </c>
      <c r="G126" s="41" t="s">
        <v>3985</v>
      </c>
      <c r="H126" s="186" t="s">
        <v>3989</v>
      </c>
      <c r="I126" s="187"/>
      <c r="J126" s="187"/>
      <c r="K126" s="187"/>
      <c r="L126" s="187"/>
      <c r="M126" s="187"/>
      <c r="N126" s="23"/>
      <c r="O126" s="23"/>
      <c r="P126" s="4"/>
      <c r="Q126" s="39"/>
      <c r="R126" s="181"/>
      <c r="S126" s="101"/>
      <c r="T126" s="31"/>
    </row>
    <row r="127" spans="1:20" ht="17.100000000000001" customHeight="1" x14ac:dyDescent="0.15">
      <c r="A127" s="32">
        <v>42</v>
      </c>
      <c r="B127" s="33">
        <v>5242</v>
      </c>
      <c r="C127" s="34" t="s">
        <v>4403</v>
      </c>
      <c r="D127" s="1209"/>
      <c r="E127" s="43" t="s">
        <v>3991</v>
      </c>
      <c r="F127" s="103">
        <v>13</v>
      </c>
      <c r="G127" s="41" t="s">
        <v>3985</v>
      </c>
      <c r="H127" s="186"/>
      <c r="I127" s="187"/>
      <c r="J127" s="187"/>
      <c r="K127" s="187"/>
      <c r="L127" s="187"/>
      <c r="M127" s="187"/>
      <c r="N127" s="23"/>
      <c r="O127" s="23"/>
      <c r="P127" s="4"/>
      <c r="Q127" s="39"/>
      <c r="R127" s="181"/>
      <c r="S127" s="101"/>
      <c r="T127" s="31"/>
    </row>
    <row r="128" spans="1:20" ht="17.100000000000001" customHeight="1" x14ac:dyDescent="0.15">
      <c r="A128" s="32">
        <v>42</v>
      </c>
      <c r="B128" s="33">
        <v>5243</v>
      </c>
      <c r="C128" s="34" t="s">
        <v>4404</v>
      </c>
      <c r="D128" s="337"/>
      <c r="E128" s="43" t="s">
        <v>3993</v>
      </c>
      <c r="F128" s="103">
        <v>9</v>
      </c>
      <c r="G128" s="41" t="s">
        <v>3985</v>
      </c>
      <c r="H128" s="186" t="s">
        <v>3994</v>
      </c>
      <c r="I128" s="187"/>
      <c r="J128" s="187"/>
      <c r="K128" s="187"/>
      <c r="L128" s="187"/>
      <c r="M128" s="187"/>
      <c r="N128" s="23"/>
      <c r="O128" s="23"/>
      <c r="P128" s="4"/>
      <c r="Q128" s="39"/>
      <c r="R128" s="181"/>
      <c r="S128" s="101"/>
      <c r="T128" s="31"/>
    </row>
    <row r="129" spans="1:20" ht="17.100000000000001" customHeight="1" x14ac:dyDescent="0.15">
      <c r="A129" s="32">
        <v>42</v>
      </c>
      <c r="B129" s="33">
        <v>5244</v>
      </c>
      <c r="C129" s="34" t="s">
        <v>4405</v>
      </c>
      <c r="D129" s="338"/>
      <c r="E129" s="25" t="s">
        <v>3996</v>
      </c>
      <c r="F129" s="100">
        <v>7</v>
      </c>
      <c r="G129" s="231" t="s">
        <v>3985</v>
      </c>
      <c r="H129" s="214"/>
      <c r="I129" s="211"/>
      <c r="J129" s="211"/>
      <c r="K129" s="211"/>
      <c r="L129" s="211"/>
      <c r="M129" s="211"/>
      <c r="N129" s="26"/>
      <c r="O129" s="26"/>
      <c r="P129" s="25"/>
      <c r="Q129" s="15"/>
      <c r="R129" s="80"/>
      <c r="S129" s="35"/>
      <c r="T129" s="61"/>
    </row>
    <row r="130" spans="1:20" ht="17.100000000000001" customHeight="1" x14ac:dyDescent="0.15">
      <c r="A130" s="32">
        <v>42</v>
      </c>
      <c r="B130" s="33">
        <v>6715</v>
      </c>
      <c r="C130" s="34" t="s">
        <v>4406</v>
      </c>
      <c r="D130" s="1213" t="s">
        <v>843</v>
      </c>
      <c r="E130" s="1085" t="s">
        <v>844</v>
      </c>
      <c r="F130" s="234"/>
      <c r="G130" s="235"/>
      <c r="H130" s="43"/>
      <c r="I130" s="44"/>
      <c r="J130" s="50"/>
      <c r="K130" s="43"/>
      <c r="L130" s="43"/>
      <c r="M130" s="43"/>
      <c r="N130" s="43"/>
      <c r="O130" s="43"/>
      <c r="P130" s="100"/>
      <c r="Q130" s="100"/>
      <c r="R130" s="100" t="s">
        <v>775</v>
      </c>
      <c r="S130" s="35"/>
      <c r="T130" s="66" t="s">
        <v>755</v>
      </c>
    </row>
    <row r="131" spans="1:20" ht="17.100000000000001" customHeight="1" x14ac:dyDescent="0.15">
      <c r="A131" s="32">
        <v>42</v>
      </c>
      <c r="B131" s="33">
        <v>6716</v>
      </c>
      <c r="C131" s="34" t="s">
        <v>4407</v>
      </c>
      <c r="D131" s="1215"/>
      <c r="E131" s="1122"/>
      <c r="F131" s="236"/>
      <c r="G131" s="237"/>
      <c r="H131" s="43" t="s">
        <v>3999</v>
      </c>
      <c r="I131" s="44"/>
      <c r="J131" s="50"/>
      <c r="K131" s="43"/>
      <c r="L131" s="43"/>
      <c r="M131" s="43"/>
      <c r="N131" s="43"/>
      <c r="O131" s="45"/>
      <c r="P131" s="100"/>
      <c r="Q131" s="100"/>
      <c r="R131" s="100" t="s">
        <v>775</v>
      </c>
      <c r="S131" s="123"/>
      <c r="T131" s="31"/>
    </row>
    <row r="132" spans="1:20" ht="17.100000000000001" customHeight="1" x14ac:dyDescent="0.15">
      <c r="A132" s="32">
        <v>42</v>
      </c>
      <c r="B132" s="33">
        <v>6710</v>
      </c>
      <c r="C132" s="34" t="s">
        <v>4408</v>
      </c>
      <c r="D132" s="1215"/>
      <c r="E132" s="1085" t="s">
        <v>846</v>
      </c>
      <c r="F132" s="234"/>
      <c r="G132" s="235"/>
      <c r="H132" s="43"/>
      <c r="I132" s="44"/>
      <c r="J132" s="50"/>
      <c r="K132" s="43"/>
      <c r="L132" s="43"/>
      <c r="M132" s="43"/>
      <c r="N132" s="43"/>
      <c r="O132" s="43"/>
      <c r="P132" s="100"/>
      <c r="Q132" s="100"/>
      <c r="R132" s="100" t="s">
        <v>775</v>
      </c>
      <c r="S132" s="123"/>
      <c r="T132" s="31"/>
    </row>
    <row r="133" spans="1:20" ht="17.100000000000001" customHeight="1" x14ac:dyDescent="0.15">
      <c r="A133" s="32">
        <v>42</v>
      </c>
      <c r="B133" s="33">
        <v>6711</v>
      </c>
      <c r="C133" s="34" t="s">
        <v>4409</v>
      </c>
      <c r="D133" s="225"/>
      <c r="E133" s="1122"/>
      <c r="F133" s="236"/>
      <c r="G133" s="237"/>
      <c r="H133" s="43" t="s">
        <v>3999</v>
      </c>
      <c r="I133" s="44"/>
      <c r="J133" s="50"/>
      <c r="K133" s="43"/>
      <c r="L133" s="43"/>
      <c r="M133" s="43"/>
      <c r="N133" s="43"/>
      <c r="O133" s="45"/>
      <c r="P133" s="100"/>
      <c r="Q133" s="100"/>
      <c r="R133" s="100" t="s">
        <v>775</v>
      </c>
      <c r="S133" s="123"/>
      <c r="T133" s="31"/>
    </row>
    <row r="134" spans="1:20" ht="17.100000000000001" customHeight="1" x14ac:dyDescent="0.15">
      <c r="A134" s="32">
        <v>42</v>
      </c>
      <c r="B134" s="33">
        <v>6665</v>
      </c>
      <c r="C134" s="34" t="s">
        <v>4410</v>
      </c>
      <c r="D134" s="225"/>
      <c r="E134" s="1085" t="s">
        <v>848</v>
      </c>
      <c r="F134" s="234"/>
      <c r="G134" s="235"/>
      <c r="H134" s="43"/>
      <c r="I134" s="44"/>
      <c r="J134" s="50"/>
      <c r="K134" s="43"/>
      <c r="L134" s="43"/>
      <c r="M134" s="43"/>
      <c r="N134" s="43"/>
      <c r="O134" s="43"/>
      <c r="P134" s="100"/>
      <c r="Q134" s="100"/>
      <c r="R134" s="100" t="s">
        <v>775</v>
      </c>
      <c r="S134" s="35"/>
      <c r="T134" s="31"/>
    </row>
    <row r="135" spans="1:20" ht="17.100000000000001" customHeight="1" x14ac:dyDescent="0.15">
      <c r="A135" s="32">
        <v>42</v>
      </c>
      <c r="B135" s="33">
        <v>6666</v>
      </c>
      <c r="C135" s="34" t="s">
        <v>4411</v>
      </c>
      <c r="D135" s="225"/>
      <c r="E135" s="1122"/>
      <c r="F135" s="236"/>
      <c r="G135" s="237"/>
      <c r="H135" s="43" t="s">
        <v>3999</v>
      </c>
      <c r="I135" s="44"/>
      <c r="J135" s="50"/>
      <c r="K135" s="43"/>
      <c r="L135" s="43"/>
      <c r="M135" s="43"/>
      <c r="N135" s="43"/>
      <c r="O135" s="45"/>
      <c r="P135" s="100"/>
      <c r="Q135" s="100"/>
      <c r="R135" s="100" t="s">
        <v>775</v>
      </c>
      <c r="S135" s="123"/>
      <c r="T135" s="31"/>
    </row>
    <row r="136" spans="1:20" ht="17.100000000000001" customHeight="1" x14ac:dyDescent="0.15">
      <c r="A136" s="81">
        <v>42</v>
      </c>
      <c r="B136" s="124">
        <v>6670</v>
      </c>
      <c r="C136" s="82" t="s">
        <v>4412</v>
      </c>
      <c r="D136" s="225"/>
      <c r="E136" s="1216" t="s">
        <v>850</v>
      </c>
      <c r="F136" s="339"/>
      <c r="G136" s="340"/>
      <c r="H136" s="85"/>
      <c r="I136" s="87"/>
      <c r="J136" s="88"/>
      <c r="K136" s="85"/>
      <c r="L136" s="85"/>
      <c r="M136" s="85"/>
      <c r="N136" s="85"/>
      <c r="O136" s="85"/>
      <c r="P136" s="84"/>
      <c r="Q136" s="84"/>
      <c r="R136" s="84" t="s">
        <v>775</v>
      </c>
      <c r="S136" s="91"/>
      <c r="T136" s="31"/>
    </row>
    <row r="137" spans="1:20" ht="17.100000000000001" customHeight="1" x14ac:dyDescent="0.15">
      <c r="A137" s="81">
        <v>42</v>
      </c>
      <c r="B137" s="124">
        <v>6671</v>
      </c>
      <c r="C137" s="82" t="s">
        <v>4413</v>
      </c>
      <c r="D137" s="225"/>
      <c r="E137" s="1217"/>
      <c r="F137" s="342"/>
      <c r="G137" s="343"/>
      <c r="H137" s="85" t="s">
        <v>3999</v>
      </c>
      <c r="I137" s="87"/>
      <c r="J137" s="88"/>
      <c r="K137" s="85"/>
      <c r="L137" s="85"/>
      <c r="M137" s="85"/>
      <c r="N137" s="85"/>
      <c r="O137" s="89"/>
      <c r="P137" s="84"/>
      <c r="Q137" s="84"/>
      <c r="R137" s="84" t="s">
        <v>775</v>
      </c>
      <c r="S137" s="345"/>
      <c r="T137" s="31"/>
    </row>
    <row r="138" spans="1:20" ht="17.100000000000001" customHeight="1" x14ac:dyDescent="0.15">
      <c r="A138" s="81">
        <v>42</v>
      </c>
      <c r="B138" s="124">
        <v>6675</v>
      </c>
      <c r="C138" s="82" t="s">
        <v>4414</v>
      </c>
      <c r="D138" s="225"/>
      <c r="E138" s="1216" t="s">
        <v>852</v>
      </c>
      <c r="F138" s="339"/>
      <c r="G138" s="340"/>
      <c r="H138" s="85"/>
      <c r="I138" s="87"/>
      <c r="J138" s="88"/>
      <c r="K138" s="85"/>
      <c r="L138" s="85"/>
      <c r="M138" s="85"/>
      <c r="N138" s="85"/>
      <c r="O138" s="85"/>
      <c r="P138" s="84"/>
      <c r="Q138" s="84"/>
      <c r="R138" s="84" t="s">
        <v>775</v>
      </c>
      <c r="S138" s="91"/>
      <c r="T138" s="31"/>
    </row>
    <row r="139" spans="1:20" ht="17.100000000000001" customHeight="1" x14ac:dyDescent="0.15">
      <c r="A139" s="81">
        <v>42</v>
      </c>
      <c r="B139" s="124">
        <v>6676</v>
      </c>
      <c r="C139" s="82" t="s">
        <v>4415</v>
      </c>
      <c r="D139" s="225"/>
      <c r="E139" s="1217"/>
      <c r="F139" s="342"/>
      <c r="G139" s="343"/>
      <c r="H139" s="85" t="s">
        <v>3999</v>
      </c>
      <c r="I139" s="87"/>
      <c r="J139" s="88"/>
      <c r="K139" s="85"/>
      <c r="L139" s="85"/>
      <c r="M139" s="85"/>
      <c r="N139" s="85"/>
      <c r="O139" s="89"/>
      <c r="P139" s="84"/>
      <c r="Q139" s="84"/>
      <c r="R139" s="84" t="s">
        <v>775</v>
      </c>
      <c r="S139" s="345"/>
      <c r="T139" s="31"/>
    </row>
    <row r="140" spans="1:20" ht="17.100000000000001" customHeight="1" x14ac:dyDescent="0.15">
      <c r="A140" s="81">
        <v>42</v>
      </c>
      <c r="B140" s="81">
        <v>6685</v>
      </c>
      <c r="C140" s="82" t="s">
        <v>4416</v>
      </c>
      <c r="D140" s="346" t="s">
        <v>854</v>
      </c>
      <c r="E140" s="347"/>
      <c r="F140" s="347"/>
      <c r="G140" s="348"/>
      <c r="H140" s="85"/>
      <c r="I140" s="85"/>
      <c r="J140" s="85"/>
      <c r="K140" s="85"/>
      <c r="L140" s="85"/>
      <c r="M140" s="85"/>
      <c r="N140" s="85"/>
      <c r="O140" s="85"/>
      <c r="P140" s="84"/>
      <c r="Q140" s="84"/>
      <c r="R140" s="84" t="s">
        <v>855</v>
      </c>
      <c r="S140" s="91"/>
      <c r="T140" s="31"/>
    </row>
    <row r="141" spans="1:20" ht="17.100000000000001" customHeight="1" x14ac:dyDescent="0.15">
      <c r="A141" s="32">
        <v>42</v>
      </c>
      <c r="B141" s="32">
        <v>6772</v>
      </c>
      <c r="C141" s="34" t="s">
        <v>4417</v>
      </c>
      <c r="D141" s="1085" t="s">
        <v>4418</v>
      </c>
      <c r="E141" s="72" t="s">
        <v>2974</v>
      </c>
      <c r="F141" s="40"/>
      <c r="G141" s="40"/>
      <c r="H141" s="43"/>
      <c r="I141" s="43"/>
      <c r="J141" s="43"/>
      <c r="K141" s="43"/>
      <c r="L141" s="43"/>
      <c r="M141" s="43"/>
      <c r="N141" s="43"/>
      <c r="O141" s="43"/>
      <c r="P141" s="100"/>
      <c r="Q141" s="100"/>
      <c r="R141" s="100" t="s">
        <v>855</v>
      </c>
      <c r="S141" s="35"/>
      <c r="T141" s="31"/>
    </row>
    <row r="142" spans="1:20" ht="17.100000000000001" customHeight="1" x14ac:dyDescent="0.15">
      <c r="A142" s="32">
        <v>42</v>
      </c>
      <c r="B142" s="32">
        <v>6773</v>
      </c>
      <c r="C142" s="34" t="s">
        <v>4419</v>
      </c>
      <c r="D142" s="1062"/>
      <c r="E142" s="72" t="s">
        <v>2976</v>
      </c>
      <c r="F142" s="40"/>
      <c r="G142" s="40"/>
      <c r="H142" s="43"/>
      <c r="I142" s="43"/>
      <c r="J142" s="43"/>
      <c r="K142" s="43"/>
      <c r="L142" s="43"/>
      <c r="M142" s="43"/>
      <c r="N142" s="43"/>
      <c r="O142" s="43"/>
      <c r="P142" s="100"/>
      <c r="Q142" s="100"/>
      <c r="R142" s="100" t="s">
        <v>855</v>
      </c>
      <c r="S142" s="35"/>
      <c r="T142" s="31"/>
    </row>
    <row r="143" spans="1:20" ht="17.100000000000001" customHeight="1" x14ac:dyDescent="0.15">
      <c r="A143" s="32">
        <v>42</v>
      </c>
      <c r="B143" s="32">
        <v>6774</v>
      </c>
      <c r="C143" s="34" t="s">
        <v>4420</v>
      </c>
      <c r="D143" s="1239"/>
      <c r="E143" s="223" t="s">
        <v>4012</v>
      </c>
      <c r="F143" s="43"/>
      <c r="G143" s="43"/>
      <c r="H143" s="43"/>
      <c r="I143" s="43"/>
      <c r="J143" s="43"/>
      <c r="K143" s="43"/>
      <c r="L143" s="43"/>
      <c r="M143" s="43"/>
      <c r="N143" s="43"/>
      <c r="O143" s="43"/>
      <c r="P143" s="100"/>
      <c r="Q143" s="100"/>
      <c r="R143" s="100" t="s">
        <v>855</v>
      </c>
      <c r="S143" s="35"/>
      <c r="T143" s="31"/>
    </row>
    <row r="144" spans="1:20" ht="17.100000000000001" customHeight="1" x14ac:dyDescent="0.15">
      <c r="A144" s="137">
        <v>42</v>
      </c>
      <c r="B144" s="349">
        <v>6766</v>
      </c>
      <c r="C144" s="138" t="s">
        <v>4421</v>
      </c>
      <c r="D144" s="350" t="s">
        <v>4422</v>
      </c>
      <c r="E144" s="142"/>
      <c r="F144" s="142"/>
      <c r="G144" s="142"/>
      <c r="H144" s="351"/>
      <c r="I144" s="351"/>
      <c r="J144" s="351"/>
      <c r="K144" s="351"/>
      <c r="L144" s="351"/>
      <c r="M144" s="351"/>
      <c r="N144" s="294"/>
      <c r="O144" s="294"/>
      <c r="P144" s="142"/>
      <c r="Q144" s="146"/>
      <c r="R144" s="375" t="s">
        <v>775</v>
      </c>
      <c r="S144" s="148"/>
      <c r="T144" s="61"/>
    </row>
  </sheetData>
  <mergeCells count="64">
    <mergeCell ref="E136:E137"/>
    <mergeCell ref="E138:E139"/>
    <mergeCell ref="D141:D143"/>
    <mergeCell ref="D121:D123"/>
    <mergeCell ref="D125:D127"/>
    <mergeCell ref="D130:D132"/>
    <mergeCell ref="E130:E131"/>
    <mergeCell ref="E132:E133"/>
    <mergeCell ref="E134:E135"/>
    <mergeCell ref="D67:D70"/>
    <mergeCell ref="K69:K70"/>
    <mergeCell ref="L69:L70"/>
    <mergeCell ref="L71:L72"/>
    <mergeCell ref="D114:D115"/>
    <mergeCell ref="L77:L78"/>
    <mergeCell ref="E79:E81"/>
    <mergeCell ref="K81:K82"/>
    <mergeCell ref="L81:L82"/>
    <mergeCell ref="L83:L84"/>
    <mergeCell ref="H86:L86"/>
    <mergeCell ref="D94:D96"/>
    <mergeCell ref="D100:D103"/>
    <mergeCell ref="I103:P105"/>
    <mergeCell ref="D109:D110"/>
    <mergeCell ref="D111:D112"/>
    <mergeCell ref="K75:K76"/>
    <mergeCell ref="L75:L76"/>
    <mergeCell ref="L53:L54"/>
    <mergeCell ref="K57:K58"/>
    <mergeCell ref="L57:L58"/>
    <mergeCell ref="L59:L60"/>
    <mergeCell ref="L65:L66"/>
    <mergeCell ref="H61:H63"/>
    <mergeCell ref="K63:K64"/>
    <mergeCell ref="L63:L64"/>
    <mergeCell ref="L41:L42"/>
    <mergeCell ref="K45:K46"/>
    <mergeCell ref="L45:L46"/>
    <mergeCell ref="L47:L48"/>
    <mergeCell ref="H49:H51"/>
    <mergeCell ref="K51:K52"/>
    <mergeCell ref="L51:L52"/>
    <mergeCell ref="L29:L30"/>
    <mergeCell ref="K33:K34"/>
    <mergeCell ref="L33:L34"/>
    <mergeCell ref="L35:L36"/>
    <mergeCell ref="H37:H39"/>
    <mergeCell ref="K39:K40"/>
    <mergeCell ref="L39:L40"/>
    <mergeCell ref="L17:L18"/>
    <mergeCell ref="K21:K22"/>
    <mergeCell ref="L21:L22"/>
    <mergeCell ref="L23:L24"/>
    <mergeCell ref="H25:H27"/>
    <mergeCell ref="K27:K28"/>
    <mergeCell ref="L27:L28"/>
    <mergeCell ref="H13:H15"/>
    <mergeCell ref="K15:K16"/>
    <mergeCell ref="L15:L16"/>
    <mergeCell ref="D5:R5"/>
    <mergeCell ref="D7:D10"/>
    <mergeCell ref="K9:K10"/>
    <mergeCell ref="L9:L10"/>
    <mergeCell ref="L11:L12"/>
  </mergeCells>
  <phoneticPr fontId="1"/>
  <printOptions horizontalCentered="1"/>
  <pageMargins left="0.39370078740157483" right="0.39370078740157483" top="0.78740157480314965" bottom="0.59055118110236227" header="0.51181102362204722" footer="0.31496062992125984"/>
  <pageSetup paperSize="9" scale="46" fitToHeight="0" orientation="portrait" r:id="rId1"/>
  <headerFooter>
    <oddHeader>&amp;R&amp;9自立訓練
（生活訓練）</oddHeader>
    <oddFooter>&amp;C&amp;14&amp;P</oddFooter>
  </headerFooter>
  <rowBreaks count="1" manualBreakCount="1">
    <brk id="87" max="19"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autoPageBreaks="0" fitToPage="1"/>
  </sheetPr>
  <dimension ref="A1:W68"/>
  <sheetViews>
    <sheetView view="pageBreakPreview" zoomScaleNormal="100" zoomScaleSheetLayoutView="100" workbookViewId="0"/>
  </sheetViews>
  <sheetFormatPr defaultColWidth="2.375" defaultRowHeight="17.100000000000001" customHeight="1" x14ac:dyDescent="0.15"/>
  <cols>
    <col min="1" max="1" width="4.625" style="2" customWidth="1"/>
    <col min="2" max="2" width="7.625" style="2" customWidth="1"/>
    <col min="3" max="3" width="39.625" style="4" customWidth="1"/>
    <col min="4" max="4" width="8.625" style="2" customWidth="1"/>
    <col min="5" max="5" width="20.625" style="2" customWidth="1"/>
    <col min="6" max="6" width="4.125" style="4" customWidth="1"/>
    <col min="7" max="7" width="4.625" style="4" customWidth="1"/>
    <col min="8" max="8" width="22.625" style="2" customWidth="1"/>
    <col min="9" max="9" width="3" style="5" bestFit="1" customWidth="1"/>
    <col min="10" max="10" width="5.375" style="2" bestFit="1" customWidth="1"/>
    <col min="11" max="11" width="10.375" style="2" customWidth="1"/>
    <col min="12" max="12" width="2.625" style="2" customWidth="1"/>
    <col min="13" max="13" width="4.125" style="2" bestFit="1" customWidth="1"/>
    <col min="14" max="14" width="11.125" style="2" customWidth="1"/>
    <col min="15" max="15" width="17" style="2" customWidth="1"/>
    <col min="16" max="16" width="1.625" style="2" customWidth="1"/>
    <col min="17" max="17" width="2.625" style="2" customWidth="1"/>
    <col min="18" max="18" width="5.375" style="2" bestFit="1" customWidth="1"/>
    <col min="19" max="19" width="18.125" style="2" customWidth="1"/>
    <col min="20" max="20" width="3" style="2" bestFit="1" customWidth="1"/>
    <col min="21" max="21" width="5.375" style="2" customWidth="1"/>
    <col min="22" max="22" width="7.125" style="2" customWidth="1"/>
    <col min="23" max="23" width="8.625" style="2" customWidth="1"/>
    <col min="24" max="228" width="9" style="2" customWidth="1"/>
    <col min="229" max="229" width="4.625" style="2" customWidth="1"/>
    <col min="230" max="230" width="7.625" style="2" customWidth="1"/>
    <col min="231" max="231" width="30.625" style="2" customWidth="1"/>
    <col min="232" max="16384" width="2.375" style="2"/>
  </cols>
  <sheetData>
    <row r="1" spans="1:23" ht="17.100000000000001" customHeight="1" x14ac:dyDescent="0.15">
      <c r="A1" s="1"/>
    </row>
    <row r="2" spans="1:23" ht="17.100000000000001" customHeight="1" x14ac:dyDescent="0.15">
      <c r="A2" s="1"/>
    </row>
    <row r="3" spans="1:23" ht="17.100000000000001" customHeight="1" x14ac:dyDescent="0.15">
      <c r="A3" s="1"/>
    </row>
    <row r="4" spans="1:23" ht="17.100000000000001" customHeight="1" x14ac:dyDescent="0.15">
      <c r="A4" s="1"/>
      <c r="B4" s="353" t="s">
        <v>860</v>
      </c>
    </row>
    <row r="5" spans="1:23" ht="17.100000000000001" customHeight="1" x14ac:dyDescent="0.15">
      <c r="A5" s="6" t="s">
        <v>1</v>
      </c>
      <c r="B5" s="7"/>
      <c r="C5" s="79" t="s">
        <v>2</v>
      </c>
      <c r="D5" s="1097" t="s">
        <v>3</v>
      </c>
      <c r="E5" s="944"/>
      <c r="F5" s="944"/>
      <c r="G5" s="944"/>
      <c r="H5" s="944"/>
      <c r="I5" s="944"/>
      <c r="J5" s="944"/>
      <c r="K5" s="944"/>
      <c r="L5" s="944"/>
      <c r="M5" s="944"/>
      <c r="N5" s="944"/>
      <c r="O5" s="944"/>
      <c r="P5" s="944"/>
      <c r="Q5" s="944"/>
      <c r="R5" s="944"/>
      <c r="S5" s="944"/>
      <c r="T5" s="944"/>
      <c r="U5" s="944"/>
      <c r="V5" s="9" t="s">
        <v>4</v>
      </c>
      <c r="W5" s="9" t="s">
        <v>5</v>
      </c>
    </row>
    <row r="6" spans="1:23" ht="17.100000000000001" customHeight="1" x14ac:dyDescent="0.15">
      <c r="A6" s="10" t="s">
        <v>6</v>
      </c>
      <c r="B6" s="11" t="s">
        <v>7</v>
      </c>
      <c r="C6" s="80"/>
      <c r="D6" s="13"/>
      <c r="E6" s="14"/>
      <c r="F6" s="14"/>
      <c r="G6" s="14"/>
      <c r="H6" s="14"/>
      <c r="I6" s="15"/>
      <c r="J6" s="14"/>
      <c r="K6" s="14"/>
      <c r="L6" s="14"/>
      <c r="M6" s="14"/>
      <c r="N6" s="14"/>
      <c r="O6" s="14"/>
      <c r="P6" s="14"/>
      <c r="Q6" s="14"/>
      <c r="R6" s="14"/>
      <c r="S6" s="14"/>
      <c r="T6" s="14"/>
      <c r="U6" s="14"/>
      <c r="V6" s="16" t="s">
        <v>8</v>
      </c>
      <c r="W6" s="16" t="s">
        <v>9</v>
      </c>
    </row>
    <row r="7" spans="1:23" ht="17.100000000000001" customHeight="1" x14ac:dyDescent="0.15">
      <c r="A7" s="17">
        <v>42</v>
      </c>
      <c r="B7" s="18">
        <v>8151</v>
      </c>
      <c r="C7" s="19" t="s">
        <v>4423</v>
      </c>
      <c r="D7" s="1215" t="s">
        <v>4246</v>
      </c>
      <c r="E7" s="73" t="s">
        <v>3826</v>
      </c>
      <c r="H7" s="47"/>
      <c r="I7" s="48"/>
      <c r="J7" s="49"/>
      <c r="K7" s="1218" t="s">
        <v>4015</v>
      </c>
      <c r="L7" s="1219"/>
      <c r="M7" s="1219"/>
      <c r="N7" s="47"/>
      <c r="O7" s="40"/>
      <c r="P7" s="40"/>
      <c r="Q7" s="40"/>
      <c r="R7" s="41"/>
      <c r="S7" s="20"/>
      <c r="T7" s="23"/>
      <c r="U7" s="314"/>
      <c r="V7" s="97">
        <f>ROUND(F8*M$9,0)</f>
        <v>524</v>
      </c>
      <c r="W7" s="31" t="s">
        <v>209</v>
      </c>
    </row>
    <row r="8" spans="1:23" ht="17.100000000000001" customHeight="1" x14ac:dyDescent="0.15">
      <c r="A8" s="32">
        <v>42</v>
      </c>
      <c r="B8" s="33">
        <v>8152</v>
      </c>
      <c r="C8" s="34" t="s">
        <v>4424</v>
      </c>
      <c r="D8" s="1215"/>
      <c r="E8" s="20"/>
      <c r="F8" s="310">
        <f>'13自立訓練(生活・基本)'!F8</f>
        <v>748</v>
      </c>
      <c r="G8" s="4" t="s">
        <v>21</v>
      </c>
      <c r="H8" s="20"/>
      <c r="I8" s="2"/>
      <c r="J8" s="22"/>
      <c r="K8" s="1221"/>
      <c r="L8" s="1222"/>
      <c r="M8" s="1222"/>
      <c r="N8" s="24"/>
      <c r="O8" s="25"/>
      <c r="P8" s="25"/>
      <c r="Q8" s="25"/>
      <c r="R8" s="38"/>
      <c r="S8" s="76" t="s">
        <v>3828</v>
      </c>
      <c r="T8" s="65" t="s">
        <v>17</v>
      </c>
      <c r="U8" s="165">
        <v>0.95</v>
      </c>
      <c r="V8" s="101">
        <f>ROUND(ROUND(F8*M$9,0)*U8,0)</f>
        <v>498</v>
      </c>
      <c r="W8" s="31"/>
    </row>
    <row r="9" spans="1:23" ht="17.100000000000001" customHeight="1" x14ac:dyDescent="0.15">
      <c r="A9" s="32">
        <v>42</v>
      </c>
      <c r="B9" s="33">
        <v>8153</v>
      </c>
      <c r="C9" s="34" t="s">
        <v>4425</v>
      </c>
      <c r="D9" s="225"/>
      <c r="E9" s="20"/>
      <c r="F9" s="2"/>
      <c r="G9" s="2"/>
      <c r="H9" s="20"/>
      <c r="I9" s="39"/>
      <c r="J9" s="21"/>
      <c r="K9" s="20"/>
      <c r="L9" s="23" t="s">
        <v>17</v>
      </c>
      <c r="M9" s="158">
        <v>0.7</v>
      </c>
      <c r="N9" s="1213" t="s">
        <v>4249</v>
      </c>
      <c r="O9" s="1198" t="s">
        <v>16</v>
      </c>
      <c r="P9" s="40"/>
      <c r="Q9" s="65" t="s">
        <v>17</v>
      </c>
      <c r="R9" s="312">
        <f>'13自立訓練(生活・基本)'!$O$9</f>
        <v>0.7</v>
      </c>
      <c r="S9" s="47"/>
      <c r="T9" s="65"/>
      <c r="U9" s="165"/>
      <c r="V9" s="101">
        <f>ROUND(ROUND(F8*M$9,0)*R9,0)</f>
        <v>367</v>
      </c>
      <c r="W9" s="31"/>
    </row>
    <row r="10" spans="1:23" ht="17.100000000000001" customHeight="1" x14ac:dyDescent="0.15">
      <c r="A10" s="32">
        <v>42</v>
      </c>
      <c r="B10" s="33">
        <v>8154</v>
      </c>
      <c r="C10" s="34" t="s">
        <v>4426</v>
      </c>
      <c r="D10" s="225"/>
      <c r="E10" s="20"/>
      <c r="F10" s="2"/>
      <c r="G10" s="2"/>
      <c r="H10" s="20"/>
      <c r="I10" s="39"/>
      <c r="J10" s="21"/>
      <c r="K10" s="20"/>
      <c r="L10" s="4"/>
      <c r="M10" s="21"/>
      <c r="N10" s="1232"/>
      <c r="O10" s="1200"/>
      <c r="P10" s="25"/>
      <c r="Q10" s="26"/>
      <c r="R10" s="313"/>
      <c r="S10" s="76" t="s">
        <v>3828</v>
      </c>
      <c r="T10" s="65" t="s">
        <v>17</v>
      </c>
      <c r="U10" s="165">
        <v>0.95</v>
      </c>
      <c r="V10" s="35">
        <f>ROUND(ROUND(ROUND(F8*M$9,0)*R9,0)*U10,0)</f>
        <v>349</v>
      </c>
      <c r="W10" s="31"/>
    </row>
    <row r="11" spans="1:23" ht="17.100000000000001" customHeight="1" x14ac:dyDescent="0.15">
      <c r="A11" s="32">
        <v>42</v>
      </c>
      <c r="B11" s="33">
        <v>8505</v>
      </c>
      <c r="C11" s="34" t="s">
        <v>4427</v>
      </c>
      <c r="D11" s="225"/>
      <c r="E11" s="20"/>
      <c r="F11" s="2"/>
      <c r="G11" s="2"/>
      <c r="H11" s="20"/>
      <c r="I11" s="39"/>
      <c r="J11" s="21"/>
      <c r="K11" s="20"/>
      <c r="L11" s="4"/>
      <c r="M11" s="21"/>
      <c r="N11" s="368"/>
      <c r="O11" s="1198" t="s">
        <v>3833</v>
      </c>
      <c r="P11" s="40"/>
      <c r="Q11" s="65" t="s">
        <v>17</v>
      </c>
      <c r="R11" s="312">
        <f>'13自立訓練(生活・基本)'!$O$11</f>
        <v>0.5</v>
      </c>
      <c r="S11" s="47"/>
      <c r="T11" s="65"/>
      <c r="U11" s="165"/>
      <c r="V11" s="101">
        <f>ROUND(ROUND(F8*M$9,0)*R11,0)</f>
        <v>262</v>
      </c>
      <c r="W11" s="31"/>
    </row>
    <row r="12" spans="1:23" ht="17.100000000000001" customHeight="1" x14ac:dyDescent="0.15">
      <c r="A12" s="32">
        <v>42</v>
      </c>
      <c r="B12" s="33">
        <v>8507</v>
      </c>
      <c r="C12" s="34" t="s">
        <v>4428</v>
      </c>
      <c r="D12" s="225"/>
      <c r="E12" s="20"/>
      <c r="F12" s="2"/>
      <c r="G12" s="2"/>
      <c r="H12" s="24"/>
      <c r="I12" s="15"/>
      <c r="J12" s="38"/>
      <c r="K12" s="20"/>
      <c r="L12" s="4"/>
      <c r="M12" s="21"/>
      <c r="N12" s="369"/>
      <c r="O12" s="1200"/>
      <c r="P12" s="25"/>
      <c r="Q12" s="26"/>
      <c r="R12" s="313"/>
      <c r="S12" s="76" t="s">
        <v>3828</v>
      </c>
      <c r="T12" s="65" t="s">
        <v>17</v>
      </c>
      <c r="U12" s="165">
        <v>0.95</v>
      </c>
      <c r="V12" s="35">
        <f>ROUND(ROUND(ROUND(F8*M$9,0)*R11,0)*U12,0)</f>
        <v>249</v>
      </c>
      <c r="W12" s="31"/>
    </row>
    <row r="13" spans="1:23" ht="17.100000000000001" customHeight="1" x14ac:dyDescent="0.15">
      <c r="A13" s="17">
        <v>42</v>
      </c>
      <c r="B13" s="33">
        <v>8155</v>
      </c>
      <c r="C13" s="34" t="s">
        <v>4429</v>
      </c>
      <c r="D13" s="225"/>
      <c r="E13" s="20"/>
      <c r="H13" s="1085" t="s">
        <v>4254</v>
      </c>
      <c r="I13" s="48"/>
      <c r="J13" s="49"/>
      <c r="K13" s="186"/>
      <c r="L13" s="187"/>
      <c r="M13" s="208"/>
      <c r="N13" s="47"/>
      <c r="O13" s="40"/>
      <c r="P13" s="40"/>
      <c r="Q13" s="40"/>
      <c r="R13" s="41"/>
      <c r="S13" s="47"/>
      <c r="T13" s="65"/>
      <c r="U13" s="157"/>
      <c r="V13" s="101">
        <f>ROUND(ROUND(F8*J14,0)*M$9,0)</f>
        <v>505</v>
      </c>
      <c r="W13" s="31"/>
    </row>
    <row r="14" spans="1:23" ht="17.100000000000001" customHeight="1" x14ac:dyDescent="0.15">
      <c r="A14" s="32">
        <v>42</v>
      </c>
      <c r="B14" s="33">
        <v>8156</v>
      </c>
      <c r="C14" s="34" t="s">
        <v>4430</v>
      </c>
      <c r="D14" s="225"/>
      <c r="E14" s="20"/>
      <c r="H14" s="1228"/>
      <c r="I14" s="23" t="s">
        <v>17</v>
      </c>
      <c r="J14" s="314">
        <f>'13自立訓練(生活・基本)'!$J$14</f>
        <v>0.96499999999999997</v>
      </c>
      <c r="K14" s="186"/>
      <c r="L14" s="187"/>
      <c r="M14" s="208"/>
      <c r="N14" s="24"/>
      <c r="O14" s="25"/>
      <c r="P14" s="25"/>
      <c r="Q14" s="25"/>
      <c r="R14" s="38"/>
      <c r="S14" s="76" t="s">
        <v>3828</v>
      </c>
      <c r="T14" s="65" t="s">
        <v>17</v>
      </c>
      <c r="U14" s="165">
        <v>0.95</v>
      </c>
      <c r="V14" s="35">
        <f>ROUND(ROUND(ROUND(F8*J14,0)*M$9,0)*U14,0)</f>
        <v>480</v>
      </c>
      <c r="W14" s="31"/>
    </row>
    <row r="15" spans="1:23" ht="17.100000000000001" customHeight="1" x14ac:dyDescent="0.15">
      <c r="A15" s="32">
        <v>42</v>
      </c>
      <c r="B15" s="33">
        <v>8157</v>
      </c>
      <c r="C15" s="34" t="s">
        <v>4431</v>
      </c>
      <c r="D15" s="225"/>
      <c r="E15" s="20"/>
      <c r="F15" s="2"/>
      <c r="G15" s="2"/>
      <c r="H15" s="1228"/>
      <c r="I15" s="39"/>
      <c r="J15" s="21"/>
      <c r="K15" s="20"/>
      <c r="L15" s="4"/>
      <c r="M15" s="21"/>
      <c r="N15" s="1213" t="s">
        <v>4249</v>
      </c>
      <c r="O15" s="1198" t="s">
        <v>16</v>
      </c>
      <c r="P15" s="40"/>
      <c r="Q15" s="65" t="s">
        <v>17</v>
      </c>
      <c r="R15" s="312">
        <f>$R$9</f>
        <v>0.7</v>
      </c>
      <c r="S15" s="47"/>
      <c r="T15" s="65"/>
      <c r="U15" s="165"/>
      <c r="V15" s="101">
        <f>ROUND(ROUND(ROUND(F8*J14,0)*M$9,0)*R15,0)</f>
        <v>354</v>
      </c>
      <c r="W15" s="31"/>
    </row>
    <row r="16" spans="1:23" ht="17.100000000000001" customHeight="1" x14ac:dyDescent="0.15">
      <c r="A16" s="32">
        <v>42</v>
      </c>
      <c r="B16" s="33">
        <v>8158</v>
      </c>
      <c r="C16" s="34" t="s">
        <v>4432</v>
      </c>
      <c r="D16" s="225"/>
      <c r="E16" s="20"/>
      <c r="F16" s="2"/>
      <c r="G16" s="2"/>
      <c r="H16" s="20"/>
      <c r="I16" s="39"/>
      <c r="J16" s="21"/>
      <c r="K16" s="20"/>
      <c r="L16" s="4"/>
      <c r="M16" s="21"/>
      <c r="N16" s="1232"/>
      <c r="O16" s="1200"/>
      <c r="P16" s="25"/>
      <c r="Q16" s="26"/>
      <c r="R16" s="313"/>
      <c r="S16" s="76" t="s">
        <v>3828</v>
      </c>
      <c r="T16" s="65" t="s">
        <v>17</v>
      </c>
      <c r="U16" s="165">
        <v>0.95</v>
      </c>
      <c r="V16" s="35">
        <f>ROUND(ROUND(ROUND(ROUND(F8*J14,0)*M$9,0)*R15,0)*U16,0)</f>
        <v>336</v>
      </c>
      <c r="W16" s="31"/>
    </row>
    <row r="17" spans="1:23" ht="17.100000000000001" customHeight="1" x14ac:dyDescent="0.15">
      <c r="A17" s="32">
        <v>42</v>
      </c>
      <c r="B17" s="33">
        <v>8513</v>
      </c>
      <c r="C17" s="34" t="s">
        <v>4433</v>
      </c>
      <c r="D17" s="225"/>
      <c r="E17" s="20"/>
      <c r="F17" s="2"/>
      <c r="G17" s="2"/>
      <c r="H17" s="20"/>
      <c r="I17" s="39"/>
      <c r="J17" s="21"/>
      <c r="K17" s="20"/>
      <c r="L17" s="4"/>
      <c r="M17" s="21"/>
      <c r="N17" s="368"/>
      <c r="O17" s="1198" t="s">
        <v>3833</v>
      </c>
      <c r="P17" s="40"/>
      <c r="Q17" s="65" t="s">
        <v>17</v>
      </c>
      <c r="R17" s="312">
        <f>$R$11</f>
        <v>0.5</v>
      </c>
      <c r="S17" s="47"/>
      <c r="T17" s="65"/>
      <c r="U17" s="165"/>
      <c r="V17" s="101">
        <f>ROUND(ROUND(ROUND(F8*J14,0)*M$9,0)*R17,0)</f>
        <v>253</v>
      </c>
      <c r="W17" s="31"/>
    </row>
    <row r="18" spans="1:23" ht="17.100000000000001" customHeight="1" x14ac:dyDescent="0.15">
      <c r="A18" s="32">
        <v>42</v>
      </c>
      <c r="B18" s="33">
        <v>8515</v>
      </c>
      <c r="C18" s="34" t="s">
        <v>4434</v>
      </c>
      <c r="D18" s="225"/>
      <c r="E18" s="20"/>
      <c r="F18" s="2"/>
      <c r="G18" s="2"/>
      <c r="H18" s="24"/>
      <c r="I18" s="15"/>
      <c r="J18" s="38"/>
      <c r="K18" s="20"/>
      <c r="L18" s="4"/>
      <c r="M18" s="21"/>
      <c r="N18" s="369"/>
      <c r="O18" s="1200"/>
      <c r="P18" s="25"/>
      <c r="Q18" s="26"/>
      <c r="R18" s="313"/>
      <c r="S18" s="76" t="s">
        <v>3828</v>
      </c>
      <c r="T18" s="65" t="s">
        <v>17</v>
      </c>
      <c r="U18" s="165">
        <v>0.95</v>
      </c>
      <c r="V18" s="35">
        <f>ROUND(ROUND(ROUND(ROUND(F8*J14,0)*M$9,0)*R17,0)*U18,0)</f>
        <v>240</v>
      </c>
      <c r="W18" s="31"/>
    </row>
    <row r="19" spans="1:23" ht="17.100000000000001" customHeight="1" x14ac:dyDescent="0.15">
      <c r="A19" s="32">
        <v>42</v>
      </c>
      <c r="B19" s="33">
        <v>8111</v>
      </c>
      <c r="C19" s="34" t="s">
        <v>4435</v>
      </c>
      <c r="D19" s="315"/>
      <c r="E19" s="1198" t="s">
        <v>4028</v>
      </c>
      <c r="F19" s="40"/>
      <c r="G19" s="40"/>
      <c r="H19" s="47"/>
      <c r="I19" s="48"/>
      <c r="J19" s="49"/>
      <c r="K19" s="186"/>
      <c r="L19" s="187"/>
      <c r="M19" s="208"/>
      <c r="N19" s="47"/>
      <c r="O19" s="40"/>
      <c r="P19" s="40"/>
      <c r="Q19" s="40"/>
      <c r="R19" s="41"/>
      <c r="S19" s="47"/>
      <c r="T19" s="65"/>
      <c r="U19" s="157"/>
      <c r="V19" s="101">
        <f>ROUND(F20*M$9,0)</f>
        <v>468</v>
      </c>
      <c r="W19" s="31"/>
    </row>
    <row r="20" spans="1:23" ht="17.100000000000001" customHeight="1" x14ac:dyDescent="0.15">
      <c r="A20" s="32">
        <v>42</v>
      </c>
      <c r="B20" s="33">
        <v>8112</v>
      </c>
      <c r="C20" s="34" t="s">
        <v>4436</v>
      </c>
      <c r="D20" s="315"/>
      <c r="E20" s="1126"/>
      <c r="F20" s="310">
        <f>'13自立訓練(生活・基本)'!F20</f>
        <v>668</v>
      </c>
      <c r="G20" s="4" t="s">
        <v>21</v>
      </c>
      <c r="H20" s="20"/>
      <c r="I20" s="2"/>
      <c r="J20" s="22"/>
      <c r="K20" s="186"/>
      <c r="L20" s="187"/>
      <c r="M20" s="208"/>
      <c r="N20" s="24"/>
      <c r="O20" s="25"/>
      <c r="P20" s="25"/>
      <c r="Q20" s="25"/>
      <c r="R20" s="38"/>
      <c r="S20" s="76" t="s">
        <v>3828</v>
      </c>
      <c r="T20" s="65" t="s">
        <v>17</v>
      </c>
      <c r="U20" s="165">
        <v>0.95</v>
      </c>
      <c r="V20" s="101">
        <f>ROUND(ROUND(F20*M$9,0)*U20,0)</f>
        <v>445</v>
      </c>
      <c r="W20" s="31"/>
    </row>
    <row r="21" spans="1:23" ht="17.100000000000001" customHeight="1" x14ac:dyDescent="0.15">
      <c r="A21" s="32">
        <v>42</v>
      </c>
      <c r="B21" s="33">
        <v>8113</v>
      </c>
      <c r="C21" s="34" t="s">
        <v>4437</v>
      </c>
      <c r="D21" s="315"/>
      <c r="E21" s="20"/>
      <c r="F21" s="2"/>
      <c r="G21" s="2"/>
      <c r="H21" s="20"/>
      <c r="I21" s="39"/>
      <c r="J21" s="21"/>
      <c r="K21" s="20"/>
      <c r="L21" s="4"/>
      <c r="M21" s="21"/>
      <c r="N21" s="1213" t="s">
        <v>4249</v>
      </c>
      <c r="O21" s="1198" t="s">
        <v>16</v>
      </c>
      <c r="P21" s="40"/>
      <c r="Q21" s="65" t="s">
        <v>17</v>
      </c>
      <c r="R21" s="312">
        <f>$R$9</f>
        <v>0.7</v>
      </c>
      <c r="S21" s="47"/>
      <c r="T21" s="65"/>
      <c r="U21" s="165"/>
      <c r="V21" s="101">
        <f>ROUND(ROUND(F20*M$9,0)*R21,0)</f>
        <v>328</v>
      </c>
      <c r="W21" s="31"/>
    </row>
    <row r="22" spans="1:23" ht="17.100000000000001" customHeight="1" x14ac:dyDescent="0.15">
      <c r="A22" s="32">
        <v>42</v>
      </c>
      <c r="B22" s="33">
        <v>8114</v>
      </c>
      <c r="C22" s="34" t="s">
        <v>4438</v>
      </c>
      <c r="D22" s="315"/>
      <c r="E22" s="20"/>
      <c r="F22" s="2"/>
      <c r="G22" s="2"/>
      <c r="H22" s="20"/>
      <c r="I22" s="39"/>
      <c r="J22" s="21"/>
      <c r="K22" s="20"/>
      <c r="L22" s="4"/>
      <c r="M22" s="21"/>
      <c r="N22" s="1232"/>
      <c r="O22" s="1200"/>
      <c r="P22" s="25"/>
      <c r="Q22" s="26"/>
      <c r="R22" s="313"/>
      <c r="S22" s="76" t="s">
        <v>3828</v>
      </c>
      <c r="T22" s="65" t="s">
        <v>17</v>
      </c>
      <c r="U22" s="165">
        <v>0.95</v>
      </c>
      <c r="V22" s="35">
        <f>ROUND(ROUND(ROUND(F20*M$9,0)*R21,0)*U22,0)</f>
        <v>312</v>
      </c>
      <c r="W22" s="31"/>
    </row>
    <row r="23" spans="1:23" ht="17.100000000000001" customHeight="1" x14ac:dyDescent="0.15">
      <c r="A23" s="32">
        <v>42</v>
      </c>
      <c r="B23" s="33">
        <v>8521</v>
      </c>
      <c r="C23" s="34" t="s">
        <v>4439</v>
      </c>
      <c r="D23" s="315"/>
      <c r="E23" s="20"/>
      <c r="F23" s="2"/>
      <c r="G23" s="2"/>
      <c r="H23" s="20"/>
      <c r="I23" s="39"/>
      <c r="J23" s="21"/>
      <c r="K23" s="20"/>
      <c r="L23" s="4"/>
      <c r="M23" s="21"/>
      <c r="N23" s="368"/>
      <c r="O23" s="1198" t="s">
        <v>3833</v>
      </c>
      <c r="P23" s="40"/>
      <c r="Q23" s="65" t="s">
        <v>17</v>
      </c>
      <c r="R23" s="312">
        <f>$R$11</f>
        <v>0.5</v>
      </c>
      <c r="S23" s="47"/>
      <c r="T23" s="65"/>
      <c r="U23" s="165"/>
      <c r="V23" s="101">
        <f>ROUND(ROUND(F20*M$9,0)*R23,0)</f>
        <v>234</v>
      </c>
      <c r="W23" s="31"/>
    </row>
    <row r="24" spans="1:23" ht="17.100000000000001" customHeight="1" x14ac:dyDescent="0.15">
      <c r="A24" s="32">
        <v>42</v>
      </c>
      <c r="B24" s="33">
        <v>8523</v>
      </c>
      <c r="C24" s="34" t="s">
        <v>4440</v>
      </c>
      <c r="D24" s="315"/>
      <c r="E24" s="20"/>
      <c r="F24" s="2"/>
      <c r="G24" s="2"/>
      <c r="H24" s="24"/>
      <c r="I24" s="15"/>
      <c r="J24" s="38"/>
      <c r="K24" s="20"/>
      <c r="L24" s="4"/>
      <c r="M24" s="21"/>
      <c r="N24" s="369"/>
      <c r="O24" s="1200"/>
      <c r="P24" s="25"/>
      <c r="Q24" s="26"/>
      <c r="R24" s="313"/>
      <c r="S24" s="76" t="s">
        <v>3828</v>
      </c>
      <c r="T24" s="65" t="s">
        <v>17</v>
      </c>
      <c r="U24" s="165">
        <v>0.95</v>
      </c>
      <c r="V24" s="35">
        <f>ROUND(ROUND(ROUND(F20*M$9,0)*R23,0)*U24,0)</f>
        <v>222</v>
      </c>
      <c r="W24" s="31"/>
    </row>
    <row r="25" spans="1:23" ht="17.100000000000001" customHeight="1" x14ac:dyDescent="0.15">
      <c r="A25" s="17">
        <v>42</v>
      </c>
      <c r="B25" s="33">
        <v>8115</v>
      </c>
      <c r="C25" s="34" t="s">
        <v>4441</v>
      </c>
      <c r="D25" s="315"/>
      <c r="E25" s="20"/>
      <c r="H25" s="1085" t="s">
        <v>4254</v>
      </c>
      <c r="I25" s="48"/>
      <c r="J25" s="49"/>
      <c r="K25" s="186"/>
      <c r="L25" s="187"/>
      <c r="M25" s="208"/>
      <c r="N25" s="47"/>
      <c r="O25" s="40"/>
      <c r="P25" s="40"/>
      <c r="Q25" s="40"/>
      <c r="R25" s="41"/>
      <c r="S25" s="47"/>
      <c r="T25" s="65"/>
      <c r="U25" s="157"/>
      <c r="V25" s="101">
        <f>ROUND(ROUND(F20*J26,0)*M$9,0)</f>
        <v>452</v>
      </c>
      <c r="W25" s="31"/>
    </row>
    <row r="26" spans="1:23" ht="17.100000000000001" customHeight="1" x14ac:dyDescent="0.15">
      <c r="A26" s="32">
        <v>42</v>
      </c>
      <c r="B26" s="33">
        <v>8116</v>
      </c>
      <c r="C26" s="34" t="s">
        <v>4442</v>
      </c>
      <c r="D26" s="315"/>
      <c r="E26" s="20"/>
      <c r="H26" s="1228"/>
      <c r="I26" s="23" t="s">
        <v>17</v>
      </c>
      <c r="J26" s="314">
        <f>$J$14</f>
        <v>0.96499999999999997</v>
      </c>
      <c r="K26" s="186"/>
      <c r="L26" s="187"/>
      <c r="M26" s="208"/>
      <c r="N26" s="24"/>
      <c r="O26" s="25"/>
      <c r="P26" s="25"/>
      <c r="Q26" s="25"/>
      <c r="R26" s="38"/>
      <c r="S26" s="76" t="s">
        <v>3828</v>
      </c>
      <c r="T26" s="65" t="s">
        <v>17</v>
      </c>
      <c r="U26" s="165">
        <v>0.95</v>
      </c>
      <c r="V26" s="35">
        <f>ROUND(ROUND(ROUND(F20*J26,0)*M$9,0)*U26,0)</f>
        <v>429</v>
      </c>
      <c r="W26" s="31"/>
    </row>
    <row r="27" spans="1:23" ht="17.100000000000001" customHeight="1" x14ac:dyDescent="0.15">
      <c r="A27" s="32">
        <v>42</v>
      </c>
      <c r="B27" s="33">
        <v>8117</v>
      </c>
      <c r="C27" s="34" t="s">
        <v>4443</v>
      </c>
      <c r="D27" s="315"/>
      <c r="E27" s="20"/>
      <c r="F27" s="2"/>
      <c r="G27" s="2"/>
      <c r="H27" s="1228"/>
      <c r="I27" s="39"/>
      <c r="J27" s="21"/>
      <c r="K27" s="20"/>
      <c r="L27" s="4"/>
      <c r="M27" s="21"/>
      <c r="N27" s="1213" t="s">
        <v>4249</v>
      </c>
      <c r="O27" s="1198" t="s">
        <v>16</v>
      </c>
      <c r="P27" s="40"/>
      <c r="Q27" s="65" t="s">
        <v>17</v>
      </c>
      <c r="R27" s="312">
        <f>$R$9</f>
        <v>0.7</v>
      </c>
      <c r="S27" s="47"/>
      <c r="T27" s="65"/>
      <c r="U27" s="165"/>
      <c r="V27" s="101">
        <f>ROUND(ROUND(ROUND(F20*J26,0)*M$9,0)*R27,0)</f>
        <v>316</v>
      </c>
      <c r="W27" s="31"/>
    </row>
    <row r="28" spans="1:23" ht="17.100000000000001" customHeight="1" x14ac:dyDescent="0.15">
      <c r="A28" s="32">
        <v>42</v>
      </c>
      <c r="B28" s="33">
        <v>8118</v>
      </c>
      <c r="C28" s="34" t="s">
        <v>4444</v>
      </c>
      <c r="D28" s="315"/>
      <c r="E28" s="20"/>
      <c r="F28" s="2"/>
      <c r="G28" s="2"/>
      <c r="H28" s="20"/>
      <c r="I28" s="39"/>
      <c r="J28" s="21"/>
      <c r="K28" s="20"/>
      <c r="L28" s="4"/>
      <c r="M28" s="21"/>
      <c r="N28" s="1232"/>
      <c r="O28" s="1200"/>
      <c r="P28" s="25"/>
      <c r="Q28" s="26"/>
      <c r="R28" s="313"/>
      <c r="S28" s="76" t="s">
        <v>3828</v>
      </c>
      <c r="T28" s="65" t="s">
        <v>17</v>
      </c>
      <c r="U28" s="165">
        <v>0.95</v>
      </c>
      <c r="V28" s="35">
        <f>ROUND(ROUND(ROUND(ROUND(F20*J26,0)*M$9,0)*R27,0)*U28,0)</f>
        <v>300</v>
      </c>
      <c r="W28" s="31"/>
    </row>
    <row r="29" spans="1:23" ht="17.100000000000001" customHeight="1" x14ac:dyDescent="0.15">
      <c r="A29" s="32">
        <v>42</v>
      </c>
      <c r="B29" s="33">
        <v>8529</v>
      </c>
      <c r="C29" s="34" t="s">
        <v>4445</v>
      </c>
      <c r="D29" s="315"/>
      <c r="E29" s="20"/>
      <c r="F29" s="2"/>
      <c r="G29" s="2"/>
      <c r="H29" s="20"/>
      <c r="I29" s="39"/>
      <c r="J29" s="21"/>
      <c r="K29" s="20"/>
      <c r="L29" s="4"/>
      <c r="M29" s="21"/>
      <c r="N29" s="368"/>
      <c r="O29" s="1198" t="s">
        <v>3833</v>
      </c>
      <c r="P29" s="40"/>
      <c r="Q29" s="65" t="s">
        <v>17</v>
      </c>
      <c r="R29" s="312">
        <f>$R$11</f>
        <v>0.5</v>
      </c>
      <c r="S29" s="47"/>
      <c r="T29" s="65"/>
      <c r="U29" s="165"/>
      <c r="V29" s="101">
        <f>ROUND(ROUND(ROUND(F20*J26,0)*M$9,0)*R29,0)</f>
        <v>226</v>
      </c>
      <c r="W29" s="31"/>
    </row>
    <row r="30" spans="1:23" ht="17.100000000000001" customHeight="1" x14ac:dyDescent="0.15">
      <c r="A30" s="32">
        <v>42</v>
      </c>
      <c r="B30" s="33">
        <v>8531</v>
      </c>
      <c r="C30" s="34" t="s">
        <v>4446</v>
      </c>
      <c r="D30" s="315"/>
      <c r="E30" s="20"/>
      <c r="F30" s="2"/>
      <c r="G30" s="2"/>
      <c r="H30" s="24"/>
      <c r="I30" s="15"/>
      <c r="J30" s="38"/>
      <c r="K30" s="20"/>
      <c r="L30" s="4"/>
      <c r="M30" s="21"/>
      <c r="N30" s="369"/>
      <c r="O30" s="1200"/>
      <c r="P30" s="25"/>
      <c r="Q30" s="26"/>
      <c r="R30" s="313"/>
      <c r="S30" s="76" t="s">
        <v>3828</v>
      </c>
      <c r="T30" s="65" t="s">
        <v>17</v>
      </c>
      <c r="U30" s="165">
        <v>0.95</v>
      </c>
      <c r="V30" s="35">
        <f>ROUND(ROUND(ROUND(ROUND(F20*J26,0)*M$9,0)*R29,0)*U30,0)</f>
        <v>215</v>
      </c>
      <c r="W30" s="31"/>
    </row>
    <row r="31" spans="1:23" ht="17.100000000000001" customHeight="1" x14ac:dyDescent="0.15">
      <c r="A31" s="32">
        <v>42</v>
      </c>
      <c r="B31" s="33">
        <v>8121</v>
      </c>
      <c r="C31" s="34" t="s">
        <v>4447</v>
      </c>
      <c r="D31" s="315"/>
      <c r="E31" s="1198" t="s">
        <v>3856</v>
      </c>
      <c r="F31" s="40"/>
      <c r="G31" s="40"/>
      <c r="H31" s="47"/>
      <c r="I31" s="48"/>
      <c r="J31" s="49"/>
      <c r="K31" s="186"/>
      <c r="L31" s="187"/>
      <c r="M31" s="208"/>
      <c r="N31" s="47"/>
      <c r="O31" s="40"/>
      <c r="P31" s="40"/>
      <c r="Q31" s="40"/>
      <c r="R31" s="41"/>
      <c r="S31" s="47"/>
      <c r="T31" s="65"/>
      <c r="U31" s="157"/>
      <c r="V31" s="101">
        <f>ROUND(F32*M$9,0)</f>
        <v>445</v>
      </c>
      <c r="W31" s="31"/>
    </row>
    <row r="32" spans="1:23" ht="17.100000000000001" customHeight="1" x14ac:dyDescent="0.15">
      <c r="A32" s="32">
        <v>42</v>
      </c>
      <c r="B32" s="33">
        <v>8122</v>
      </c>
      <c r="C32" s="34" t="s">
        <v>4448</v>
      </c>
      <c r="D32" s="315"/>
      <c r="E32" s="1126"/>
      <c r="F32" s="310">
        <f>'13自立訓練(生活・基本)'!F32</f>
        <v>635</v>
      </c>
      <c r="G32" s="4" t="s">
        <v>21</v>
      </c>
      <c r="H32" s="20"/>
      <c r="I32" s="2"/>
      <c r="J32" s="22"/>
      <c r="K32" s="186"/>
      <c r="L32" s="187"/>
      <c r="M32" s="208"/>
      <c r="N32" s="24"/>
      <c r="O32" s="25"/>
      <c r="P32" s="25"/>
      <c r="Q32" s="25"/>
      <c r="R32" s="38"/>
      <c r="S32" s="76" t="s">
        <v>3828</v>
      </c>
      <c r="T32" s="65" t="s">
        <v>17</v>
      </c>
      <c r="U32" s="165">
        <v>0.95</v>
      </c>
      <c r="V32" s="101">
        <f>ROUND(ROUND(F32*M$9,0)*U32,0)</f>
        <v>423</v>
      </c>
      <c r="W32" s="31"/>
    </row>
    <row r="33" spans="1:23" ht="17.100000000000001" customHeight="1" x14ac:dyDescent="0.15">
      <c r="A33" s="32">
        <v>42</v>
      </c>
      <c r="B33" s="33">
        <v>8123</v>
      </c>
      <c r="C33" s="34" t="s">
        <v>4449</v>
      </c>
      <c r="D33" s="315"/>
      <c r="E33" s="20"/>
      <c r="F33" s="2"/>
      <c r="G33" s="2"/>
      <c r="H33" s="20"/>
      <c r="I33" s="39"/>
      <c r="J33" s="21"/>
      <c r="K33" s="20"/>
      <c r="L33" s="4"/>
      <c r="M33" s="21"/>
      <c r="N33" s="1213" t="s">
        <v>4249</v>
      </c>
      <c r="O33" s="1198" t="s">
        <v>16</v>
      </c>
      <c r="P33" s="40"/>
      <c r="Q33" s="65" t="s">
        <v>17</v>
      </c>
      <c r="R33" s="312">
        <f>$R$9</f>
        <v>0.7</v>
      </c>
      <c r="S33" s="47"/>
      <c r="T33" s="65"/>
      <c r="U33" s="165"/>
      <c r="V33" s="101">
        <f>ROUND(ROUND(F32*M$9,0)*R33,0)</f>
        <v>312</v>
      </c>
      <c r="W33" s="31"/>
    </row>
    <row r="34" spans="1:23" ht="17.100000000000001" customHeight="1" x14ac:dyDescent="0.15">
      <c r="A34" s="32">
        <v>42</v>
      </c>
      <c r="B34" s="33">
        <v>8124</v>
      </c>
      <c r="C34" s="34" t="s">
        <v>4450</v>
      </c>
      <c r="D34" s="315"/>
      <c r="E34" s="20"/>
      <c r="F34" s="2"/>
      <c r="G34" s="2"/>
      <c r="H34" s="20"/>
      <c r="I34" s="39"/>
      <c r="J34" s="21"/>
      <c r="K34" s="20"/>
      <c r="L34" s="4"/>
      <c r="M34" s="21"/>
      <c r="N34" s="1232"/>
      <c r="O34" s="1200"/>
      <c r="P34" s="25"/>
      <c r="Q34" s="26"/>
      <c r="R34" s="313"/>
      <c r="S34" s="76" t="s">
        <v>3828</v>
      </c>
      <c r="T34" s="65" t="s">
        <v>17</v>
      </c>
      <c r="U34" s="165">
        <v>0.95</v>
      </c>
      <c r="V34" s="35">
        <f>ROUND(ROUND(ROUND(F32*M$9,0)*R33,0)*U34,0)</f>
        <v>296</v>
      </c>
      <c r="W34" s="31"/>
    </row>
    <row r="35" spans="1:23" ht="17.100000000000001" customHeight="1" x14ac:dyDescent="0.15">
      <c r="A35" s="32">
        <v>42</v>
      </c>
      <c r="B35" s="33">
        <v>8537</v>
      </c>
      <c r="C35" s="34" t="s">
        <v>4451</v>
      </c>
      <c r="D35" s="315"/>
      <c r="E35" s="20"/>
      <c r="F35" s="2"/>
      <c r="G35" s="2"/>
      <c r="H35" s="20"/>
      <c r="I35" s="39"/>
      <c r="J35" s="21"/>
      <c r="K35" s="20"/>
      <c r="L35" s="4"/>
      <c r="M35" s="21"/>
      <c r="N35" s="368"/>
      <c r="O35" s="1198" t="s">
        <v>3833</v>
      </c>
      <c r="P35" s="40"/>
      <c r="Q35" s="65" t="s">
        <v>17</v>
      </c>
      <c r="R35" s="312">
        <f>$R$11</f>
        <v>0.5</v>
      </c>
      <c r="S35" s="47"/>
      <c r="T35" s="65"/>
      <c r="U35" s="165"/>
      <c r="V35" s="101">
        <f>ROUND(ROUND(F32*M$9,0)*R35,0)</f>
        <v>223</v>
      </c>
      <c r="W35" s="31"/>
    </row>
    <row r="36" spans="1:23" ht="17.100000000000001" customHeight="1" x14ac:dyDescent="0.15">
      <c r="A36" s="32">
        <v>42</v>
      </c>
      <c r="B36" s="33">
        <v>8539</v>
      </c>
      <c r="C36" s="34" t="s">
        <v>4452</v>
      </c>
      <c r="D36" s="315"/>
      <c r="E36" s="20"/>
      <c r="F36" s="2"/>
      <c r="G36" s="2"/>
      <c r="H36" s="24"/>
      <c r="I36" s="15"/>
      <c r="J36" s="38"/>
      <c r="K36" s="20"/>
      <c r="L36" s="4"/>
      <c r="M36" s="21"/>
      <c r="N36" s="369"/>
      <c r="O36" s="1200"/>
      <c r="P36" s="25"/>
      <c r="Q36" s="26"/>
      <c r="R36" s="313"/>
      <c r="S36" s="76" t="s">
        <v>3828</v>
      </c>
      <c r="T36" s="65" t="s">
        <v>17</v>
      </c>
      <c r="U36" s="165">
        <v>0.95</v>
      </c>
      <c r="V36" s="35">
        <f>ROUND(ROUND(ROUND(F32*M$9,0)*R35,0)*U36,0)</f>
        <v>212</v>
      </c>
      <c r="W36" s="31"/>
    </row>
    <row r="37" spans="1:23" ht="17.100000000000001" customHeight="1" x14ac:dyDescent="0.15">
      <c r="A37" s="17">
        <v>42</v>
      </c>
      <c r="B37" s="33">
        <v>8125</v>
      </c>
      <c r="C37" s="34" t="s">
        <v>4453</v>
      </c>
      <c r="D37" s="315"/>
      <c r="E37" s="20"/>
      <c r="H37" s="1085" t="s">
        <v>4254</v>
      </c>
      <c r="I37" s="48"/>
      <c r="J37" s="49"/>
      <c r="K37" s="186"/>
      <c r="L37" s="187"/>
      <c r="M37" s="208"/>
      <c r="N37" s="47"/>
      <c r="O37" s="40"/>
      <c r="P37" s="40"/>
      <c r="Q37" s="40"/>
      <c r="R37" s="41"/>
      <c r="S37" s="47"/>
      <c r="T37" s="65"/>
      <c r="U37" s="157"/>
      <c r="V37" s="101">
        <f>ROUND(ROUND(F32*J38,0)*M$9,0)</f>
        <v>429</v>
      </c>
      <c r="W37" s="31"/>
    </row>
    <row r="38" spans="1:23" ht="17.100000000000001" customHeight="1" x14ac:dyDescent="0.15">
      <c r="A38" s="32">
        <v>42</v>
      </c>
      <c r="B38" s="33">
        <v>8126</v>
      </c>
      <c r="C38" s="34" t="s">
        <v>4454</v>
      </c>
      <c r="D38" s="315"/>
      <c r="E38" s="20"/>
      <c r="H38" s="1228"/>
      <c r="I38" s="23" t="s">
        <v>17</v>
      </c>
      <c r="J38" s="314">
        <f>$J$14</f>
        <v>0.96499999999999997</v>
      </c>
      <c r="K38" s="186"/>
      <c r="L38" s="187"/>
      <c r="M38" s="208"/>
      <c r="N38" s="24"/>
      <c r="O38" s="25"/>
      <c r="P38" s="25"/>
      <c r="Q38" s="25"/>
      <c r="R38" s="38"/>
      <c r="S38" s="76" t="s">
        <v>3828</v>
      </c>
      <c r="T38" s="65" t="s">
        <v>17</v>
      </c>
      <c r="U38" s="165">
        <v>0.95</v>
      </c>
      <c r="V38" s="35">
        <f>ROUND(ROUND(ROUND(F32*J38,0)*M$9,0)*U38,0)</f>
        <v>408</v>
      </c>
      <c r="W38" s="31"/>
    </row>
    <row r="39" spans="1:23" ht="17.100000000000001" customHeight="1" x14ac:dyDescent="0.15">
      <c r="A39" s="32">
        <v>42</v>
      </c>
      <c r="B39" s="33">
        <v>8127</v>
      </c>
      <c r="C39" s="34" t="s">
        <v>4455</v>
      </c>
      <c r="D39" s="315"/>
      <c r="E39" s="20"/>
      <c r="F39" s="2"/>
      <c r="G39" s="2"/>
      <c r="H39" s="1228"/>
      <c r="I39" s="39"/>
      <c r="J39" s="21"/>
      <c r="K39" s="20"/>
      <c r="L39" s="4"/>
      <c r="M39" s="21"/>
      <c r="N39" s="1213" t="s">
        <v>4249</v>
      </c>
      <c r="O39" s="1198" t="s">
        <v>16</v>
      </c>
      <c r="P39" s="40"/>
      <c r="Q39" s="65" t="s">
        <v>17</v>
      </c>
      <c r="R39" s="312">
        <f>$R$9</f>
        <v>0.7</v>
      </c>
      <c r="S39" s="47"/>
      <c r="T39" s="65"/>
      <c r="U39" s="165"/>
      <c r="V39" s="101">
        <f>ROUND(ROUND(ROUND(F32*J38,0)*M$9,0)*R39,0)</f>
        <v>300</v>
      </c>
      <c r="W39" s="31"/>
    </row>
    <row r="40" spans="1:23" ht="17.100000000000001" customHeight="1" x14ac:dyDescent="0.15">
      <c r="A40" s="32">
        <v>42</v>
      </c>
      <c r="B40" s="33">
        <v>8128</v>
      </c>
      <c r="C40" s="34" t="s">
        <v>4456</v>
      </c>
      <c r="D40" s="315"/>
      <c r="E40" s="20"/>
      <c r="F40" s="2"/>
      <c r="G40" s="2"/>
      <c r="H40" s="20"/>
      <c r="I40" s="39"/>
      <c r="J40" s="21"/>
      <c r="K40" s="20"/>
      <c r="L40" s="4"/>
      <c r="M40" s="21"/>
      <c r="N40" s="1232"/>
      <c r="O40" s="1200"/>
      <c r="P40" s="25"/>
      <c r="Q40" s="26"/>
      <c r="R40" s="313"/>
      <c r="S40" s="76" t="s">
        <v>3828</v>
      </c>
      <c r="T40" s="65" t="s">
        <v>17</v>
      </c>
      <c r="U40" s="165">
        <v>0.95</v>
      </c>
      <c r="V40" s="35">
        <f>ROUND(ROUND(ROUND(ROUND(F32*J38,0)*M$9,0)*R39,0)*U40,0)</f>
        <v>285</v>
      </c>
      <c r="W40" s="31"/>
    </row>
    <row r="41" spans="1:23" ht="17.100000000000001" customHeight="1" x14ac:dyDescent="0.15">
      <c r="A41" s="32">
        <v>42</v>
      </c>
      <c r="B41" s="33">
        <v>8545</v>
      </c>
      <c r="C41" s="34" t="s">
        <v>4457</v>
      </c>
      <c r="D41" s="315"/>
      <c r="E41" s="20"/>
      <c r="F41" s="2"/>
      <c r="G41" s="2"/>
      <c r="H41" s="20"/>
      <c r="I41" s="39"/>
      <c r="J41" s="21"/>
      <c r="K41" s="20"/>
      <c r="L41" s="4"/>
      <c r="M41" s="21"/>
      <c r="N41" s="368"/>
      <c r="O41" s="1198" t="s">
        <v>3833</v>
      </c>
      <c r="P41" s="40"/>
      <c r="Q41" s="65" t="s">
        <v>17</v>
      </c>
      <c r="R41" s="312">
        <f>$R$11</f>
        <v>0.5</v>
      </c>
      <c r="S41" s="47"/>
      <c r="T41" s="65"/>
      <c r="U41" s="165"/>
      <c r="V41" s="101">
        <f>ROUND(ROUND(ROUND(F32*J38,0)*M$9,0)*R41,0)</f>
        <v>215</v>
      </c>
      <c r="W41" s="31"/>
    </row>
    <row r="42" spans="1:23" ht="17.100000000000001" customHeight="1" x14ac:dyDescent="0.15">
      <c r="A42" s="32">
        <v>42</v>
      </c>
      <c r="B42" s="33">
        <v>8547</v>
      </c>
      <c r="C42" s="34" t="s">
        <v>4458</v>
      </c>
      <c r="D42" s="315"/>
      <c r="E42" s="20"/>
      <c r="F42" s="2"/>
      <c r="G42" s="2"/>
      <c r="H42" s="24"/>
      <c r="I42" s="15"/>
      <c r="J42" s="38"/>
      <c r="K42" s="20"/>
      <c r="L42" s="4"/>
      <c r="M42" s="21"/>
      <c r="N42" s="369"/>
      <c r="O42" s="1200"/>
      <c r="P42" s="25"/>
      <c r="Q42" s="26"/>
      <c r="R42" s="313"/>
      <c r="S42" s="311" t="s">
        <v>3828</v>
      </c>
      <c r="T42" s="65" t="s">
        <v>17</v>
      </c>
      <c r="U42" s="165">
        <v>0.95</v>
      </c>
      <c r="V42" s="35">
        <f>ROUND(ROUND(ROUND(ROUND(F32*J38,0)*M$9,0)*R41,0)*U42,0)</f>
        <v>204</v>
      </c>
      <c r="W42" s="31"/>
    </row>
    <row r="43" spans="1:23" ht="17.100000000000001" customHeight="1" x14ac:dyDescent="0.15">
      <c r="A43" s="32">
        <v>42</v>
      </c>
      <c r="B43" s="33">
        <v>8131</v>
      </c>
      <c r="C43" s="34" t="s">
        <v>4459</v>
      </c>
      <c r="D43" s="315"/>
      <c r="E43" s="1240" t="s">
        <v>3869</v>
      </c>
      <c r="F43" s="40"/>
      <c r="G43" s="41"/>
      <c r="H43" s="47"/>
      <c r="I43" s="48"/>
      <c r="J43" s="49"/>
      <c r="K43" s="186"/>
      <c r="L43" s="187"/>
      <c r="M43" s="208"/>
      <c r="N43" s="47"/>
      <c r="O43" s="40"/>
      <c r="P43" s="40"/>
      <c r="Q43" s="40"/>
      <c r="R43" s="41"/>
      <c r="S43" s="47"/>
      <c r="T43" s="65"/>
      <c r="U43" s="157"/>
      <c r="V43" s="101">
        <f>ROUND(F44*M$9,0)</f>
        <v>427</v>
      </c>
      <c r="W43" s="31"/>
    </row>
    <row r="44" spans="1:23" ht="17.100000000000001" customHeight="1" x14ac:dyDescent="0.15">
      <c r="A44" s="32">
        <v>42</v>
      </c>
      <c r="B44" s="33">
        <v>8132</v>
      </c>
      <c r="C44" s="34" t="s">
        <v>4460</v>
      </c>
      <c r="D44" s="315"/>
      <c r="E44" s="1198"/>
      <c r="F44" s="310">
        <f>'13自立訓練(生活・基本)'!F44</f>
        <v>610</v>
      </c>
      <c r="G44" s="21" t="s">
        <v>21</v>
      </c>
      <c r="H44" s="20"/>
      <c r="I44" s="2"/>
      <c r="J44" s="22"/>
      <c r="K44" s="186"/>
      <c r="L44" s="187"/>
      <c r="M44" s="208"/>
      <c r="N44" s="24"/>
      <c r="O44" s="25"/>
      <c r="P44" s="25"/>
      <c r="Q44" s="25"/>
      <c r="R44" s="38"/>
      <c r="S44" s="76" t="s">
        <v>3828</v>
      </c>
      <c r="T44" s="65" t="s">
        <v>17</v>
      </c>
      <c r="U44" s="165">
        <v>0.95</v>
      </c>
      <c r="V44" s="101">
        <f>ROUND(ROUND(F44*M$9,0)*U44,0)</f>
        <v>406</v>
      </c>
      <c r="W44" s="31"/>
    </row>
    <row r="45" spans="1:23" ht="17.100000000000001" customHeight="1" x14ac:dyDescent="0.15">
      <c r="A45" s="32">
        <v>42</v>
      </c>
      <c r="B45" s="33">
        <v>8133</v>
      </c>
      <c r="C45" s="34" t="s">
        <v>4461</v>
      </c>
      <c r="D45" s="315"/>
      <c r="E45" s="20"/>
      <c r="F45" s="2"/>
      <c r="G45" s="22"/>
      <c r="H45" s="20"/>
      <c r="I45" s="39"/>
      <c r="J45" s="21"/>
      <c r="K45" s="20"/>
      <c r="L45" s="4"/>
      <c r="M45" s="21"/>
      <c r="N45" s="1213" t="s">
        <v>4249</v>
      </c>
      <c r="O45" s="1198" t="s">
        <v>16</v>
      </c>
      <c r="P45" s="40"/>
      <c r="Q45" s="65" t="s">
        <v>17</v>
      </c>
      <c r="R45" s="312">
        <f>$R$9</f>
        <v>0.7</v>
      </c>
      <c r="S45" s="47"/>
      <c r="T45" s="65"/>
      <c r="U45" s="165"/>
      <c r="V45" s="101">
        <f>ROUND(ROUND(F44*M$9,0)*R45,0)</f>
        <v>299</v>
      </c>
      <c r="W45" s="31"/>
    </row>
    <row r="46" spans="1:23" ht="17.100000000000001" customHeight="1" x14ac:dyDescent="0.15">
      <c r="A46" s="32">
        <v>42</v>
      </c>
      <c r="B46" s="33">
        <v>8134</v>
      </c>
      <c r="C46" s="34" t="s">
        <v>4462</v>
      </c>
      <c r="D46" s="315"/>
      <c r="E46" s="20"/>
      <c r="F46" s="2"/>
      <c r="G46" s="22"/>
      <c r="H46" s="20"/>
      <c r="I46" s="39"/>
      <c r="J46" s="21"/>
      <c r="K46" s="20"/>
      <c r="L46" s="4"/>
      <c r="M46" s="21"/>
      <c r="N46" s="1232"/>
      <c r="O46" s="1200"/>
      <c r="P46" s="25"/>
      <c r="Q46" s="26"/>
      <c r="R46" s="313"/>
      <c r="S46" s="76" t="s">
        <v>3828</v>
      </c>
      <c r="T46" s="65" t="s">
        <v>17</v>
      </c>
      <c r="U46" s="165">
        <v>0.95</v>
      </c>
      <c r="V46" s="35">
        <f>ROUND(ROUND(ROUND(F44*M$9,0)*R45,0)*U46,0)</f>
        <v>284</v>
      </c>
      <c r="W46" s="31"/>
    </row>
    <row r="47" spans="1:23" ht="17.100000000000001" customHeight="1" x14ac:dyDescent="0.15">
      <c r="A47" s="32">
        <v>42</v>
      </c>
      <c r="B47" s="33">
        <v>8553</v>
      </c>
      <c r="C47" s="34" t="s">
        <v>4463</v>
      </c>
      <c r="D47" s="315"/>
      <c r="E47" s="20"/>
      <c r="F47" s="2"/>
      <c r="G47" s="22"/>
      <c r="H47" s="20"/>
      <c r="I47" s="39"/>
      <c r="J47" s="21"/>
      <c r="K47" s="20"/>
      <c r="L47" s="4"/>
      <c r="M47" s="21"/>
      <c r="N47" s="368"/>
      <c r="O47" s="1198" t="s">
        <v>3833</v>
      </c>
      <c r="P47" s="40"/>
      <c r="Q47" s="65" t="s">
        <v>17</v>
      </c>
      <c r="R47" s="312">
        <f>$R$11</f>
        <v>0.5</v>
      </c>
      <c r="S47" s="47"/>
      <c r="T47" s="65"/>
      <c r="U47" s="165"/>
      <c r="V47" s="101">
        <f>ROUND(ROUND(F44*M$9,0)*R47,0)</f>
        <v>214</v>
      </c>
      <c r="W47" s="31"/>
    </row>
    <row r="48" spans="1:23" ht="17.100000000000001" customHeight="1" x14ac:dyDescent="0.15">
      <c r="A48" s="32">
        <v>42</v>
      </c>
      <c r="B48" s="33">
        <v>8555</v>
      </c>
      <c r="C48" s="34" t="s">
        <v>4464</v>
      </c>
      <c r="D48" s="315"/>
      <c r="E48" s="20"/>
      <c r="F48" s="2"/>
      <c r="G48" s="22"/>
      <c r="H48" s="24"/>
      <c r="I48" s="15"/>
      <c r="J48" s="38"/>
      <c r="K48" s="20"/>
      <c r="L48" s="4"/>
      <c r="M48" s="21"/>
      <c r="N48" s="369"/>
      <c r="O48" s="1200"/>
      <c r="P48" s="25"/>
      <c r="Q48" s="26"/>
      <c r="R48" s="313"/>
      <c r="S48" s="76" t="s">
        <v>3828</v>
      </c>
      <c r="T48" s="65" t="s">
        <v>17</v>
      </c>
      <c r="U48" s="165">
        <v>0.95</v>
      </c>
      <c r="V48" s="35">
        <f>ROUND(ROUND(ROUND(F44*M$9,0)*R47,0)*U48,0)</f>
        <v>203</v>
      </c>
      <c r="W48" s="31"/>
    </row>
    <row r="49" spans="1:23" ht="17.100000000000001" customHeight="1" x14ac:dyDescent="0.15">
      <c r="A49" s="17">
        <v>42</v>
      </c>
      <c r="B49" s="33">
        <v>8135</v>
      </c>
      <c r="C49" s="34" t="s">
        <v>4465</v>
      </c>
      <c r="D49" s="315"/>
      <c r="E49" s="20"/>
      <c r="G49" s="21"/>
      <c r="H49" s="1085" t="s">
        <v>4254</v>
      </c>
      <c r="I49" s="48"/>
      <c r="J49" s="49"/>
      <c r="K49" s="186"/>
      <c r="L49" s="187"/>
      <c r="M49" s="208"/>
      <c r="N49" s="47"/>
      <c r="O49" s="40"/>
      <c r="P49" s="40"/>
      <c r="Q49" s="40"/>
      <c r="R49" s="41"/>
      <c r="S49" s="47"/>
      <c r="T49" s="65"/>
      <c r="U49" s="157"/>
      <c r="V49" s="101">
        <f>ROUND(ROUND(F44*J50,0)*M$9,0)</f>
        <v>412</v>
      </c>
      <c r="W49" s="31"/>
    </row>
    <row r="50" spans="1:23" ht="17.100000000000001" customHeight="1" x14ac:dyDescent="0.15">
      <c r="A50" s="32">
        <v>42</v>
      </c>
      <c r="B50" s="33">
        <v>8136</v>
      </c>
      <c r="C50" s="34" t="s">
        <v>4466</v>
      </c>
      <c r="D50" s="315"/>
      <c r="E50" s="20"/>
      <c r="G50" s="21"/>
      <c r="H50" s="1228"/>
      <c r="I50" s="23" t="s">
        <v>17</v>
      </c>
      <c r="J50" s="314">
        <f>$J$14</f>
        <v>0.96499999999999997</v>
      </c>
      <c r="K50" s="186"/>
      <c r="L50" s="187"/>
      <c r="M50" s="208"/>
      <c r="N50" s="24"/>
      <c r="O50" s="25"/>
      <c r="P50" s="25"/>
      <c r="Q50" s="25"/>
      <c r="R50" s="38"/>
      <c r="S50" s="76" t="s">
        <v>3828</v>
      </c>
      <c r="T50" s="65" t="s">
        <v>17</v>
      </c>
      <c r="U50" s="165">
        <v>0.95</v>
      </c>
      <c r="V50" s="35">
        <f>ROUND(ROUND(ROUND(F44*J50,0)*M$9,0)*U50,0)</f>
        <v>391</v>
      </c>
      <c r="W50" s="31"/>
    </row>
    <row r="51" spans="1:23" ht="17.100000000000001" customHeight="1" x14ac:dyDescent="0.15">
      <c r="A51" s="32">
        <v>42</v>
      </c>
      <c r="B51" s="33">
        <v>8137</v>
      </c>
      <c r="C51" s="34" t="s">
        <v>4467</v>
      </c>
      <c r="D51" s="315"/>
      <c r="E51" s="20"/>
      <c r="F51" s="2"/>
      <c r="G51" s="22"/>
      <c r="H51" s="1228"/>
      <c r="I51" s="39"/>
      <c r="J51" s="21"/>
      <c r="K51" s="20"/>
      <c r="L51" s="4"/>
      <c r="M51" s="21"/>
      <c r="N51" s="1213" t="s">
        <v>4249</v>
      </c>
      <c r="O51" s="1198" t="s">
        <v>16</v>
      </c>
      <c r="P51" s="40"/>
      <c r="Q51" s="65" t="s">
        <v>17</v>
      </c>
      <c r="R51" s="312">
        <f>$R$9</f>
        <v>0.7</v>
      </c>
      <c r="S51" s="47"/>
      <c r="T51" s="65"/>
      <c r="U51" s="165"/>
      <c r="V51" s="101">
        <f>ROUND(ROUND(ROUND(F44*J50,0)*M$9,0)*R51,0)</f>
        <v>288</v>
      </c>
      <c r="W51" s="31"/>
    </row>
    <row r="52" spans="1:23" ht="17.100000000000001" customHeight="1" x14ac:dyDescent="0.15">
      <c r="A52" s="32">
        <v>42</v>
      </c>
      <c r="B52" s="33">
        <v>8138</v>
      </c>
      <c r="C52" s="34" t="s">
        <v>4468</v>
      </c>
      <c r="D52" s="315"/>
      <c r="E52" s="20"/>
      <c r="F52" s="2"/>
      <c r="G52" s="22"/>
      <c r="H52" s="20"/>
      <c r="I52" s="39"/>
      <c r="J52" s="21"/>
      <c r="K52" s="20"/>
      <c r="L52" s="4"/>
      <c r="M52" s="21"/>
      <c r="N52" s="1232"/>
      <c r="O52" s="1200"/>
      <c r="P52" s="25"/>
      <c r="Q52" s="26"/>
      <c r="R52" s="313"/>
      <c r="S52" s="76" t="s">
        <v>3828</v>
      </c>
      <c r="T52" s="65" t="s">
        <v>17</v>
      </c>
      <c r="U52" s="165">
        <v>0.95</v>
      </c>
      <c r="V52" s="35">
        <f>ROUND(ROUND(ROUND(ROUND(F44*J50,0)*M$9,0)*R51,0)*U52,0)</f>
        <v>274</v>
      </c>
      <c r="W52" s="31"/>
    </row>
    <row r="53" spans="1:23" ht="17.100000000000001" customHeight="1" x14ac:dyDescent="0.15">
      <c r="A53" s="32">
        <v>42</v>
      </c>
      <c r="B53" s="33">
        <v>8561</v>
      </c>
      <c r="C53" s="34" t="s">
        <v>4469</v>
      </c>
      <c r="D53" s="315"/>
      <c r="E53" s="20"/>
      <c r="F53" s="2"/>
      <c r="G53" s="22"/>
      <c r="H53" s="20"/>
      <c r="I53" s="39"/>
      <c r="J53" s="21"/>
      <c r="K53" s="20"/>
      <c r="L53" s="4"/>
      <c r="M53" s="21"/>
      <c r="N53" s="368"/>
      <c r="O53" s="1198" t="s">
        <v>3833</v>
      </c>
      <c r="P53" s="40"/>
      <c r="Q53" s="65" t="s">
        <v>17</v>
      </c>
      <c r="R53" s="312">
        <f>$R$11</f>
        <v>0.5</v>
      </c>
      <c r="S53" s="47"/>
      <c r="T53" s="65"/>
      <c r="U53" s="165"/>
      <c r="V53" s="101">
        <f>ROUND(ROUND(ROUND(F44*J50,0)*M$9,0)*R53,0)</f>
        <v>206</v>
      </c>
      <c r="W53" s="31"/>
    </row>
    <row r="54" spans="1:23" ht="17.100000000000001" customHeight="1" x14ac:dyDescent="0.15">
      <c r="A54" s="32">
        <v>42</v>
      </c>
      <c r="B54" s="33">
        <v>8563</v>
      </c>
      <c r="C54" s="34" t="s">
        <v>4470</v>
      </c>
      <c r="D54" s="315"/>
      <c r="E54" s="24"/>
      <c r="F54" s="135"/>
      <c r="G54" s="365"/>
      <c r="H54" s="24"/>
      <c r="I54" s="15"/>
      <c r="J54" s="38"/>
      <c r="K54" s="20"/>
      <c r="L54" s="4"/>
      <c r="M54" s="21"/>
      <c r="N54" s="369"/>
      <c r="O54" s="1200"/>
      <c r="P54" s="25"/>
      <c r="Q54" s="26"/>
      <c r="R54" s="313"/>
      <c r="S54" s="76" t="s">
        <v>3828</v>
      </c>
      <c r="T54" s="65" t="s">
        <v>17</v>
      </c>
      <c r="U54" s="165">
        <v>0.95</v>
      </c>
      <c r="V54" s="35">
        <f>ROUND(ROUND(ROUND(ROUND(F44*J50,0)*M$9,0)*R53,0)*U54,0)</f>
        <v>196</v>
      </c>
      <c r="W54" s="31"/>
    </row>
    <row r="55" spans="1:23" ht="17.100000000000001" customHeight="1" x14ac:dyDescent="0.15">
      <c r="A55" s="17">
        <v>42</v>
      </c>
      <c r="B55" s="18">
        <v>8141</v>
      </c>
      <c r="C55" s="19" t="s">
        <v>4471</v>
      </c>
      <c r="D55" s="315"/>
      <c r="E55" s="73" t="s">
        <v>3882</v>
      </c>
      <c r="H55" s="47"/>
      <c r="I55" s="48"/>
      <c r="J55" s="49"/>
      <c r="K55" s="186"/>
      <c r="L55" s="187"/>
      <c r="M55" s="208"/>
      <c r="N55" s="47"/>
      <c r="O55" s="40"/>
      <c r="P55" s="40"/>
      <c r="Q55" s="40"/>
      <c r="R55" s="41"/>
      <c r="S55" s="20"/>
      <c r="T55" s="23"/>
      <c r="U55" s="314"/>
      <c r="V55" s="97">
        <f>ROUND(F56*M$9,0)</f>
        <v>401</v>
      </c>
      <c r="W55" s="31"/>
    </row>
    <row r="56" spans="1:23" ht="17.100000000000001" customHeight="1" x14ac:dyDescent="0.15">
      <c r="A56" s="32">
        <v>42</v>
      </c>
      <c r="B56" s="33">
        <v>8142</v>
      </c>
      <c r="C56" s="34" t="s">
        <v>4472</v>
      </c>
      <c r="D56" s="315"/>
      <c r="E56" s="20"/>
      <c r="F56" s="310">
        <f>'13自立訓練(生活・基本)'!F56</f>
        <v>573</v>
      </c>
      <c r="G56" s="4" t="s">
        <v>21</v>
      </c>
      <c r="H56" s="20"/>
      <c r="I56" s="2"/>
      <c r="J56" s="22"/>
      <c r="K56" s="186"/>
      <c r="L56" s="187"/>
      <c r="M56" s="208"/>
      <c r="N56" s="24"/>
      <c r="O56" s="25"/>
      <c r="P56" s="25"/>
      <c r="Q56" s="25"/>
      <c r="R56" s="38"/>
      <c r="S56" s="76" t="s">
        <v>3828</v>
      </c>
      <c r="T56" s="65" t="s">
        <v>17</v>
      </c>
      <c r="U56" s="165">
        <v>0.95</v>
      </c>
      <c r="V56" s="101">
        <f>ROUND(ROUND(F56*M$9,0)*U56,0)</f>
        <v>381</v>
      </c>
      <c r="W56" s="31"/>
    </row>
    <row r="57" spans="1:23" ht="17.100000000000001" customHeight="1" x14ac:dyDescent="0.15">
      <c r="A57" s="32">
        <v>42</v>
      </c>
      <c r="B57" s="33">
        <v>8143</v>
      </c>
      <c r="C57" s="34" t="s">
        <v>4473</v>
      </c>
      <c r="D57" s="315"/>
      <c r="E57" s="20"/>
      <c r="F57" s="2"/>
      <c r="G57" s="2"/>
      <c r="H57" s="20"/>
      <c r="I57" s="39"/>
      <c r="J57" s="21"/>
      <c r="K57" s="20"/>
      <c r="L57" s="4"/>
      <c r="M57" s="21"/>
      <c r="N57" s="1213" t="s">
        <v>4249</v>
      </c>
      <c r="O57" s="1198" t="s">
        <v>16</v>
      </c>
      <c r="P57" s="40"/>
      <c r="Q57" s="65" t="s">
        <v>17</v>
      </c>
      <c r="R57" s="312">
        <f>$R$9</f>
        <v>0.7</v>
      </c>
      <c r="S57" s="47"/>
      <c r="T57" s="65"/>
      <c r="U57" s="165"/>
      <c r="V57" s="101">
        <f>ROUND(ROUND(F56*M$9,0)*R57,0)</f>
        <v>281</v>
      </c>
      <c r="W57" s="31"/>
    </row>
    <row r="58" spans="1:23" ht="17.100000000000001" customHeight="1" x14ac:dyDescent="0.15">
      <c r="A58" s="32">
        <v>42</v>
      </c>
      <c r="B58" s="33">
        <v>8144</v>
      </c>
      <c r="C58" s="34" t="s">
        <v>4474</v>
      </c>
      <c r="D58" s="315"/>
      <c r="E58" s="20"/>
      <c r="F58" s="2"/>
      <c r="G58" s="2"/>
      <c r="H58" s="20"/>
      <c r="I58" s="39"/>
      <c r="J58" s="21"/>
      <c r="K58" s="20"/>
      <c r="L58" s="4"/>
      <c r="M58" s="21"/>
      <c r="N58" s="1232"/>
      <c r="O58" s="1200"/>
      <c r="P58" s="25"/>
      <c r="Q58" s="26"/>
      <c r="R58" s="313"/>
      <c r="S58" s="76" t="s">
        <v>3828</v>
      </c>
      <c r="T58" s="65" t="s">
        <v>17</v>
      </c>
      <c r="U58" s="165">
        <v>0.95</v>
      </c>
      <c r="V58" s="35">
        <f>ROUND(ROUND(ROUND(F56*M$9,0)*R57,0)*U58,0)</f>
        <v>267</v>
      </c>
      <c r="W58" s="31"/>
    </row>
    <row r="59" spans="1:23" ht="17.100000000000001" customHeight="1" x14ac:dyDescent="0.15">
      <c r="A59" s="32">
        <v>42</v>
      </c>
      <c r="B59" s="33">
        <v>8569</v>
      </c>
      <c r="C59" s="34" t="s">
        <v>4475</v>
      </c>
      <c r="D59" s="315"/>
      <c r="E59" s="20"/>
      <c r="F59" s="2"/>
      <c r="G59" s="2"/>
      <c r="H59" s="20"/>
      <c r="I59" s="39"/>
      <c r="J59" s="21"/>
      <c r="K59" s="20"/>
      <c r="L59" s="4"/>
      <c r="M59" s="21"/>
      <c r="N59" s="368"/>
      <c r="O59" s="1198" t="s">
        <v>3833</v>
      </c>
      <c r="P59" s="40"/>
      <c r="Q59" s="65" t="s">
        <v>17</v>
      </c>
      <c r="R59" s="312">
        <f>$R$11</f>
        <v>0.5</v>
      </c>
      <c r="S59" s="47"/>
      <c r="T59" s="65"/>
      <c r="U59" s="165"/>
      <c r="V59" s="101">
        <f>ROUND(ROUND(F56*M$9,0)*R59,0)</f>
        <v>201</v>
      </c>
      <c r="W59" s="31"/>
    </row>
    <row r="60" spans="1:23" ht="17.100000000000001" customHeight="1" x14ac:dyDescent="0.15">
      <c r="A60" s="32">
        <v>42</v>
      </c>
      <c r="B60" s="33">
        <v>8571</v>
      </c>
      <c r="C60" s="34" t="s">
        <v>4476</v>
      </c>
      <c r="D60" s="315"/>
      <c r="E60" s="20"/>
      <c r="F60" s="2"/>
      <c r="G60" s="2"/>
      <c r="H60" s="24"/>
      <c r="I60" s="15"/>
      <c r="J60" s="38"/>
      <c r="K60" s="20"/>
      <c r="L60" s="4"/>
      <c r="M60" s="21"/>
      <c r="N60" s="369"/>
      <c r="O60" s="1200"/>
      <c r="P60" s="25"/>
      <c r="Q60" s="26"/>
      <c r="R60" s="313"/>
      <c r="S60" s="76" t="s">
        <v>3828</v>
      </c>
      <c r="T60" s="65" t="s">
        <v>17</v>
      </c>
      <c r="U60" s="165">
        <v>0.95</v>
      </c>
      <c r="V60" s="35">
        <f>ROUND(ROUND(ROUND(F56*M$9,0)*R59,0)*U60,0)</f>
        <v>191</v>
      </c>
      <c r="W60" s="31"/>
    </row>
    <row r="61" spans="1:23" ht="17.100000000000001" customHeight="1" x14ac:dyDescent="0.15">
      <c r="A61" s="17">
        <v>42</v>
      </c>
      <c r="B61" s="33">
        <v>8145</v>
      </c>
      <c r="C61" s="34" t="s">
        <v>4477</v>
      </c>
      <c r="D61" s="315"/>
      <c r="E61" s="20"/>
      <c r="H61" s="1085" t="s">
        <v>4254</v>
      </c>
      <c r="I61" s="48"/>
      <c r="J61" s="49"/>
      <c r="K61" s="186"/>
      <c r="L61" s="187"/>
      <c r="M61" s="208"/>
      <c r="N61" s="47"/>
      <c r="O61" s="40"/>
      <c r="P61" s="40"/>
      <c r="Q61" s="40"/>
      <c r="R61" s="41"/>
      <c r="S61" s="47"/>
      <c r="T61" s="65"/>
      <c r="U61" s="157"/>
      <c r="V61" s="101">
        <f>ROUND(ROUND(F56*J62,0)*M$9,0)</f>
        <v>387</v>
      </c>
      <c r="W61" s="31"/>
    </row>
    <row r="62" spans="1:23" ht="17.100000000000001" customHeight="1" x14ac:dyDescent="0.15">
      <c r="A62" s="32">
        <v>42</v>
      </c>
      <c r="B62" s="33">
        <v>8146</v>
      </c>
      <c r="C62" s="34" t="s">
        <v>4478</v>
      </c>
      <c r="D62" s="315"/>
      <c r="E62" s="20"/>
      <c r="H62" s="1228"/>
      <c r="I62" s="23" t="s">
        <v>17</v>
      </c>
      <c r="J62" s="314">
        <f>$J$14</f>
        <v>0.96499999999999997</v>
      </c>
      <c r="K62" s="186"/>
      <c r="L62" s="187"/>
      <c r="M62" s="208"/>
      <c r="N62" s="24"/>
      <c r="O62" s="25"/>
      <c r="P62" s="25"/>
      <c r="Q62" s="25"/>
      <c r="R62" s="38"/>
      <c r="S62" s="76" t="s">
        <v>3828</v>
      </c>
      <c r="T62" s="65" t="s">
        <v>17</v>
      </c>
      <c r="U62" s="165">
        <v>0.95</v>
      </c>
      <c r="V62" s="35">
        <f>ROUND(ROUND(ROUND(F56*J62,0)*M$9,0)*U62,0)</f>
        <v>368</v>
      </c>
      <c r="W62" s="31"/>
    </row>
    <row r="63" spans="1:23" ht="17.100000000000001" customHeight="1" x14ac:dyDescent="0.15">
      <c r="A63" s="32">
        <v>42</v>
      </c>
      <c r="B63" s="33">
        <v>8147</v>
      </c>
      <c r="C63" s="34" t="s">
        <v>4479</v>
      </c>
      <c r="D63" s="315"/>
      <c r="E63" s="20"/>
      <c r="F63" s="2"/>
      <c r="G63" s="2"/>
      <c r="H63" s="1228"/>
      <c r="I63" s="39"/>
      <c r="J63" s="21"/>
      <c r="K63" s="20"/>
      <c r="L63" s="4"/>
      <c r="M63" s="21"/>
      <c r="N63" s="1213" t="s">
        <v>4249</v>
      </c>
      <c r="O63" s="1198" t="s">
        <v>16</v>
      </c>
      <c r="P63" s="40"/>
      <c r="Q63" s="65" t="s">
        <v>17</v>
      </c>
      <c r="R63" s="312">
        <f>$R$9</f>
        <v>0.7</v>
      </c>
      <c r="S63" s="47"/>
      <c r="T63" s="65"/>
      <c r="U63" s="165"/>
      <c r="V63" s="101">
        <f>ROUND(ROUND(ROUND(F56*J62,0)*M$9,0)*R63,0)</f>
        <v>271</v>
      </c>
      <c r="W63" s="31"/>
    </row>
    <row r="64" spans="1:23" ht="17.100000000000001" customHeight="1" x14ac:dyDescent="0.15">
      <c r="A64" s="32">
        <v>42</v>
      </c>
      <c r="B64" s="33">
        <v>8148</v>
      </c>
      <c r="C64" s="34" t="s">
        <v>4480</v>
      </c>
      <c r="D64" s="315"/>
      <c r="E64" s="20"/>
      <c r="F64" s="2"/>
      <c r="G64" s="2"/>
      <c r="H64" s="20"/>
      <c r="I64" s="39"/>
      <c r="J64" s="21"/>
      <c r="K64" s="20"/>
      <c r="L64" s="4"/>
      <c r="M64" s="21"/>
      <c r="N64" s="1232"/>
      <c r="O64" s="1200"/>
      <c r="P64" s="25"/>
      <c r="Q64" s="26"/>
      <c r="R64" s="313"/>
      <c r="S64" s="76" t="s">
        <v>3828</v>
      </c>
      <c r="T64" s="65" t="s">
        <v>17</v>
      </c>
      <c r="U64" s="165">
        <v>0.95</v>
      </c>
      <c r="V64" s="35">
        <f>ROUND(ROUND(ROUND(ROUND(F56*J62,0)*M$9,0)*R63,0)*U64,0)</f>
        <v>257</v>
      </c>
      <c r="W64" s="31"/>
    </row>
    <row r="65" spans="1:23" ht="17.100000000000001" customHeight="1" x14ac:dyDescent="0.15">
      <c r="A65" s="32">
        <v>42</v>
      </c>
      <c r="B65" s="33">
        <v>8577</v>
      </c>
      <c r="C65" s="34" t="s">
        <v>4481</v>
      </c>
      <c r="D65" s="315"/>
      <c r="E65" s="20"/>
      <c r="F65" s="2"/>
      <c r="G65" s="2"/>
      <c r="H65" s="20"/>
      <c r="I65" s="39"/>
      <c r="J65" s="21"/>
      <c r="K65" s="20"/>
      <c r="L65" s="4"/>
      <c r="M65" s="21"/>
      <c r="N65" s="368"/>
      <c r="O65" s="1198" t="s">
        <v>3833</v>
      </c>
      <c r="P65" s="40"/>
      <c r="Q65" s="65" t="s">
        <v>17</v>
      </c>
      <c r="R65" s="312">
        <f>$R$11</f>
        <v>0.5</v>
      </c>
      <c r="S65" s="47"/>
      <c r="T65" s="65"/>
      <c r="U65" s="165"/>
      <c r="V65" s="101">
        <f>ROUND(ROUND(ROUND(F56*J62,0)*M$9,0)*R65,0)</f>
        <v>194</v>
      </c>
      <c r="W65" s="31"/>
    </row>
    <row r="66" spans="1:23" ht="17.100000000000001" customHeight="1" x14ac:dyDescent="0.15">
      <c r="A66" s="32">
        <v>42</v>
      </c>
      <c r="B66" s="33">
        <v>8579</v>
      </c>
      <c r="C66" s="34" t="s">
        <v>4482</v>
      </c>
      <c r="D66" s="225"/>
      <c r="E66" s="20"/>
      <c r="F66" s="2"/>
      <c r="G66" s="2"/>
      <c r="H66" s="24"/>
      <c r="I66" s="15"/>
      <c r="J66" s="38"/>
      <c r="K66" s="20"/>
      <c r="L66" s="4"/>
      <c r="M66" s="21"/>
      <c r="N66" s="369"/>
      <c r="O66" s="1200"/>
      <c r="P66" s="25"/>
      <c r="Q66" s="26"/>
      <c r="R66" s="313"/>
      <c r="S66" s="76" t="s">
        <v>3828</v>
      </c>
      <c r="T66" s="65" t="s">
        <v>17</v>
      </c>
      <c r="U66" s="165">
        <v>0.95</v>
      </c>
      <c r="V66" s="35">
        <f>ROUND(ROUND(ROUND(ROUND(F56*J62,0)*M$9,0)*R65,0)*U66,0)</f>
        <v>184</v>
      </c>
      <c r="W66" s="31"/>
    </row>
    <row r="67" spans="1:23" ht="17.100000000000001" customHeight="1" x14ac:dyDescent="0.15">
      <c r="A67" s="32">
        <v>42</v>
      </c>
      <c r="B67" s="33">
        <v>8411</v>
      </c>
      <c r="C67" s="34" t="s">
        <v>4483</v>
      </c>
      <c r="D67" s="47" t="s">
        <v>4328</v>
      </c>
      <c r="E67" s="40"/>
      <c r="F67" s="40"/>
      <c r="G67" s="40"/>
      <c r="H67" s="40"/>
      <c r="I67" s="48"/>
      <c r="J67" s="49"/>
      <c r="K67" s="186"/>
      <c r="L67" s="187"/>
      <c r="M67" s="208"/>
      <c r="N67" s="42"/>
      <c r="O67" s="43"/>
      <c r="P67" s="43"/>
      <c r="Q67" s="43"/>
      <c r="R67" s="43"/>
      <c r="S67" s="43"/>
      <c r="T67" s="44"/>
      <c r="U67" s="51"/>
      <c r="V67" s="35">
        <f>ROUND(F68*M$9,0)</f>
        <v>466</v>
      </c>
      <c r="W67" s="31"/>
    </row>
    <row r="68" spans="1:23" ht="17.100000000000001" customHeight="1" x14ac:dyDescent="0.15">
      <c r="A68" s="32">
        <v>42</v>
      </c>
      <c r="B68" s="33">
        <v>8413</v>
      </c>
      <c r="C68" s="34" t="s">
        <v>4484</v>
      </c>
      <c r="D68" s="24"/>
      <c r="E68" s="25"/>
      <c r="F68" s="332">
        <f>'13自立訓練(生活・基本)'!F86</f>
        <v>665</v>
      </c>
      <c r="G68" s="25" t="s">
        <v>21</v>
      </c>
      <c r="H68" s="376" t="s">
        <v>4485</v>
      </c>
      <c r="I68" s="44" t="s">
        <v>17</v>
      </c>
      <c r="J68" s="51">
        <f>$J$14</f>
        <v>0.96499999999999997</v>
      </c>
      <c r="K68" s="242"/>
      <c r="L68" s="242"/>
      <c r="M68" s="242"/>
      <c r="N68" s="1241"/>
      <c r="O68" s="1242"/>
      <c r="P68" s="1242"/>
      <c r="Q68" s="1242"/>
      <c r="R68" s="1242"/>
      <c r="S68" s="1242"/>
      <c r="T68" s="106"/>
      <c r="U68" s="373"/>
      <c r="V68" s="30">
        <f>ROUND(ROUND(F68*J68,0)*M$9,0)</f>
        <v>449</v>
      </c>
      <c r="W68" s="61"/>
    </row>
  </sheetData>
  <mergeCells count="42">
    <mergeCell ref="O65:O66"/>
    <mergeCell ref="N68:S68"/>
    <mergeCell ref="O53:O54"/>
    <mergeCell ref="N57:N58"/>
    <mergeCell ref="O57:O58"/>
    <mergeCell ref="O59:O60"/>
    <mergeCell ref="H61:H63"/>
    <mergeCell ref="N63:N64"/>
    <mergeCell ref="O63:O64"/>
    <mergeCell ref="O41:O42"/>
    <mergeCell ref="E43:E44"/>
    <mergeCell ref="N45:N46"/>
    <mergeCell ref="O45:O46"/>
    <mergeCell ref="O47:O48"/>
    <mergeCell ref="H49:H51"/>
    <mergeCell ref="N51:N52"/>
    <mergeCell ref="O51:O52"/>
    <mergeCell ref="N33:N34"/>
    <mergeCell ref="O33:O34"/>
    <mergeCell ref="O35:O36"/>
    <mergeCell ref="H37:H39"/>
    <mergeCell ref="N39:N40"/>
    <mergeCell ref="O39:O40"/>
    <mergeCell ref="E31:E32"/>
    <mergeCell ref="H13:H15"/>
    <mergeCell ref="N15:N16"/>
    <mergeCell ref="O15:O16"/>
    <mergeCell ref="O17:O18"/>
    <mergeCell ref="E19:E20"/>
    <mergeCell ref="N21:N22"/>
    <mergeCell ref="O21:O22"/>
    <mergeCell ref="O23:O24"/>
    <mergeCell ref="H25:H27"/>
    <mergeCell ref="N27:N28"/>
    <mergeCell ref="O27:O28"/>
    <mergeCell ref="O29:O30"/>
    <mergeCell ref="O11:O12"/>
    <mergeCell ref="D5:U5"/>
    <mergeCell ref="D7:D8"/>
    <mergeCell ref="K7:M8"/>
    <mergeCell ref="N9:N10"/>
    <mergeCell ref="O9:O10"/>
  </mergeCells>
  <phoneticPr fontId="1"/>
  <printOptions horizontalCentered="1"/>
  <pageMargins left="0.39370078740157483" right="0.39370078740157483" top="0.78740157480314965" bottom="0.59055118110236227" header="0.51181102362204722" footer="0.31496062992125984"/>
  <pageSetup paperSize="9" scale="44" fitToHeight="0" orientation="portrait" r:id="rId1"/>
  <headerFooter>
    <oddHeader>&amp;R&amp;9自立訓練
（生活訓練）</oddHeader>
    <oddFooter>&amp;C&amp;14&amp;P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autoPageBreaks="0" fitToPage="1"/>
  </sheetPr>
  <dimension ref="A1:X126"/>
  <sheetViews>
    <sheetView view="pageBreakPreview" zoomScaleNormal="100" zoomScaleSheetLayoutView="100" workbookViewId="0"/>
  </sheetViews>
  <sheetFormatPr defaultColWidth="2.375" defaultRowHeight="17.100000000000001" customHeight="1" x14ac:dyDescent="0.15"/>
  <cols>
    <col min="1" max="1" width="4.625" style="2" customWidth="1"/>
    <col min="2" max="2" width="7.625" style="2" customWidth="1"/>
    <col min="3" max="3" width="41.625" style="4" customWidth="1"/>
    <col min="4" max="4" width="8.625" style="2" customWidth="1"/>
    <col min="5" max="5" width="20.625" style="2" customWidth="1"/>
    <col min="6" max="6" width="4.125" style="4" customWidth="1"/>
    <col min="7" max="7" width="4.625" style="4" customWidth="1"/>
    <col min="8" max="8" width="26.375" style="2" customWidth="1"/>
    <col min="9" max="9" width="3" style="5" bestFit="1" customWidth="1"/>
    <col min="10" max="10" width="5.375" style="2" bestFit="1" customWidth="1"/>
    <col min="11" max="11" width="9.375" style="2" customWidth="1"/>
    <col min="12" max="12" width="15.125" style="2" customWidth="1"/>
    <col min="13" max="13" width="2.625" style="2" customWidth="1"/>
    <col min="14" max="14" width="5.125" style="2" customWidth="1"/>
    <col min="15" max="15" width="9.375" style="2" customWidth="1"/>
    <col min="16" max="16" width="15.125" style="2" customWidth="1"/>
    <col min="17" max="17" width="1.625" style="2" customWidth="1"/>
    <col min="18" max="18" width="3" style="2" bestFit="1" customWidth="1"/>
    <col min="19" max="19" width="5.125" style="2" customWidth="1"/>
    <col min="20" max="20" width="19.375" style="2" customWidth="1"/>
    <col min="21" max="21" width="2.625" style="2" customWidth="1"/>
    <col min="22" max="22" width="7.625" style="2" customWidth="1"/>
    <col min="23" max="23" width="7.125" style="2" customWidth="1"/>
    <col min="24" max="24" width="8.625" style="2" customWidth="1"/>
    <col min="25" max="225" width="9" style="2" customWidth="1"/>
    <col min="226" max="226" width="4.625" style="2" customWidth="1"/>
    <col min="227" max="227" width="7.625" style="2" customWidth="1"/>
    <col min="228" max="228" width="30.625" style="2" customWidth="1"/>
    <col min="229" max="16384" width="2.375" style="2"/>
  </cols>
  <sheetData>
    <row r="1" spans="1:24" ht="17.100000000000001" customHeight="1" x14ac:dyDescent="0.15">
      <c r="A1" s="1"/>
    </row>
    <row r="2" spans="1:24" ht="17.100000000000001" customHeight="1" x14ac:dyDescent="0.15">
      <c r="A2" s="1"/>
    </row>
    <row r="3" spans="1:24" ht="17.100000000000001" customHeight="1" x14ac:dyDescent="0.15">
      <c r="A3" s="1"/>
    </row>
    <row r="4" spans="1:24" ht="17.100000000000001" customHeight="1" x14ac:dyDescent="0.15">
      <c r="A4" s="1"/>
      <c r="B4" s="353" t="s">
        <v>4486</v>
      </c>
    </row>
    <row r="5" spans="1:24" ht="17.100000000000001" customHeight="1" x14ac:dyDescent="0.15">
      <c r="A5" s="6" t="s">
        <v>1</v>
      </c>
      <c r="B5" s="7"/>
      <c r="C5" s="79" t="s">
        <v>2</v>
      </c>
      <c r="D5" s="1097" t="s">
        <v>3</v>
      </c>
      <c r="E5" s="1098"/>
      <c r="F5" s="1098"/>
      <c r="G5" s="1098"/>
      <c r="H5" s="1098"/>
      <c r="I5" s="1098"/>
      <c r="J5" s="1098"/>
      <c r="K5" s="1098"/>
      <c r="L5" s="1098"/>
      <c r="M5" s="1098"/>
      <c r="N5" s="1098"/>
      <c r="O5" s="1098"/>
      <c r="P5" s="1098"/>
      <c r="Q5" s="1098"/>
      <c r="R5" s="1098"/>
      <c r="S5" s="1098"/>
      <c r="T5" s="1098"/>
      <c r="U5" s="1098"/>
      <c r="V5" s="1098"/>
      <c r="W5" s="9" t="s">
        <v>4</v>
      </c>
      <c r="X5" s="9" t="s">
        <v>5</v>
      </c>
    </row>
    <row r="6" spans="1:24" ht="17.100000000000001" customHeight="1" x14ac:dyDescent="0.15">
      <c r="A6" s="10" t="s">
        <v>6</v>
      </c>
      <c r="B6" s="11" t="s">
        <v>7</v>
      </c>
      <c r="C6" s="80"/>
      <c r="D6" s="13"/>
      <c r="E6" s="14"/>
      <c r="F6" s="14"/>
      <c r="G6" s="14"/>
      <c r="H6" s="14"/>
      <c r="I6" s="15"/>
      <c r="J6" s="14"/>
      <c r="K6" s="14"/>
      <c r="L6" s="14"/>
      <c r="M6" s="14"/>
      <c r="N6" s="14"/>
      <c r="O6" s="14"/>
      <c r="P6" s="14"/>
      <c r="Q6" s="14"/>
      <c r="R6" s="14"/>
      <c r="S6" s="14"/>
      <c r="T6" s="14"/>
      <c r="U6" s="14"/>
      <c r="V6" s="14"/>
      <c r="W6" s="16" t="s">
        <v>8</v>
      </c>
      <c r="X6" s="16" t="s">
        <v>9</v>
      </c>
    </row>
    <row r="7" spans="1:24" ht="17.100000000000001" customHeight="1" x14ac:dyDescent="0.15">
      <c r="A7" s="17">
        <v>42</v>
      </c>
      <c r="B7" s="18">
        <v>9151</v>
      </c>
      <c r="C7" s="19" t="s">
        <v>4487</v>
      </c>
      <c r="D7" s="1172" t="s">
        <v>4246</v>
      </c>
      <c r="E7" s="73" t="s">
        <v>3826</v>
      </c>
      <c r="H7" s="47"/>
      <c r="I7" s="48"/>
      <c r="J7" s="49"/>
      <c r="K7" s="1220" t="s">
        <v>4488</v>
      </c>
      <c r="L7" s="1226" t="s">
        <v>16</v>
      </c>
      <c r="M7" s="65" t="s">
        <v>17</v>
      </c>
      <c r="N7" s="165">
        <v>0.7</v>
      </c>
      <c r="O7" s="47"/>
      <c r="P7" s="40"/>
      <c r="Q7" s="40"/>
      <c r="R7" s="40"/>
      <c r="S7" s="41"/>
      <c r="T7" s="20"/>
      <c r="U7" s="23"/>
      <c r="V7" s="314"/>
      <c r="W7" s="97">
        <f>ROUND(F8*N7,0)</f>
        <v>524</v>
      </c>
      <c r="X7" s="31" t="s">
        <v>209</v>
      </c>
    </row>
    <row r="8" spans="1:24" ht="17.100000000000001" customHeight="1" x14ac:dyDescent="0.15">
      <c r="A8" s="32">
        <v>42</v>
      </c>
      <c r="B8" s="33">
        <v>9152</v>
      </c>
      <c r="C8" s="34" t="s">
        <v>4489</v>
      </c>
      <c r="D8" s="1209"/>
      <c r="E8" s="20"/>
      <c r="F8" s="310">
        <f>'13自立訓練(生活・基本)'!F8</f>
        <v>748</v>
      </c>
      <c r="G8" s="4" t="s">
        <v>21</v>
      </c>
      <c r="H8" s="20"/>
      <c r="I8" s="2"/>
      <c r="J8" s="22"/>
      <c r="K8" s="1223"/>
      <c r="L8" s="1227"/>
      <c r="M8" s="187"/>
      <c r="N8" s="208"/>
      <c r="O8" s="20"/>
      <c r="P8" s="4"/>
      <c r="Q8" s="4"/>
      <c r="R8" s="4"/>
      <c r="S8" s="21"/>
      <c r="T8" s="76" t="s">
        <v>3828</v>
      </c>
      <c r="U8" s="65" t="s">
        <v>17</v>
      </c>
      <c r="V8" s="165">
        <f>'13自立訓練(生活・基本)'!$R$8</f>
        <v>0.95</v>
      </c>
      <c r="W8" s="101">
        <f>ROUND(ROUND(F8*N7,0)*V8,0)</f>
        <v>498</v>
      </c>
      <c r="X8" s="31"/>
    </row>
    <row r="9" spans="1:24" ht="17.100000000000001" customHeight="1" x14ac:dyDescent="0.15">
      <c r="A9" s="32">
        <v>42</v>
      </c>
      <c r="B9" s="33">
        <v>9153</v>
      </c>
      <c r="C9" s="34" t="s">
        <v>4490</v>
      </c>
      <c r="D9" s="1209"/>
      <c r="E9" s="20"/>
      <c r="F9" s="2"/>
      <c r="G9" s="2"/>
      <c r="H9" s="20"/>
      <c r="I9" s="39"/>
      <c r="J9" s="21"/>
      <c r="K9" s="1223"/>
      <c r="L9" s="20"/>
      <c r="M9" s="4"/>
      <c r="N9" s="21"/>
      <c r="O9" s="1172" t="s">
        <v>4249</v>
      </c>
      <c r="P9" s="1198" t="s">
        <v>16</v>
      </c>
      <c r="Q9" s="40"/>
      <c r="R9" s="65" t="s">
        <v>17</v>
      </c>
      <c r="S9" s="312">
        <f>'13自立訓練(生活・基本)'!$O$9</f>
        <v>0.7</v>
      </c>
      <c r="T9" s="47"/>
      <c r="U9" s="65"/>
      <c r="V9" s="165"/>
      <c r="W9" s="101">
        <f>ROUND(ROUND(F8*N7,0)*S9,0)</f>
        <v>367</v>
      </c>
      <c r="X9" s="31"/>
    </row>
    <row r="10" spans="1:24" ht="17.100000000000001" customHeight="1" x14ac:dyDescent="0.15">
      <c r="A10" s="32">
        <v>42</v>
      </c>
      <c r="B10" s="33">
        <v>9154</v>
      </c>
      <c r="C10" s="34" t="s">
        <v>4491</v>
      </c>
      <c r="D10" s="1209"/>
      <c r="E10" s="20"/>
      <c r="F10" s="2"/>
      <c r="G10" s="2"/>
      <c r="H10" s="20"/>
      <c r="I10" s="39"/>
      <c r="J10" s="21"/>
      <c r="K10" s="1223"/>
      <c r="L10" s="20"/>
      <c r="M10" s="4"/>
      <c r="N10" s="21"/>
      <c r="O10" s="1209"/>
      <c r="P10" s="1126"/>
      <c r="Q10" s="4"/>
      <c r="S10" s="22"/>
      <c r="T10" s="76" t="s">
        <v>3828</v>
      </c>
      <c r="U10" s="65" t="s">
        <v>17</v>
      </c>
      <c r="V10" s="165">
        <f>$V$8</f>
        <v>0.95</v>
      </c>
      <c r="W10" s="35">
        <f>ROUND(ROUND(ROUND(F8*N7,0)*S9,0)*V10,0)</f>
        <v>349</v>
      </c>
      <c r="X10" s="31"/>
    </row>
    <row r="11" spans="1:24" ht="17.100000000000001" customHeight="1" x14ac:dyDescent="0.15">
      <c r="A11" s="32">
        <v>42</v>
      </c>
      <c r="B11" s="33">
        <v>9505</v>
      </c>
      <c r="C11" s="34" t="s">
        <v>4492</v>
      </c>
      <c r="D11" s="225"/>
      <c r="E11" s="20"/>
      <c r="F11" s="2"/>
      <c r="G11" s="2"/>
      <c r="H11" s="20"/>
      <c r="I11" s="39"/>
      <c r="J11" s="21"/>
      <c r="K11" s="1223"/>
      <c r="L11" s="20"/>
      <c r="M11" s="4"/>
      <c r="N11" s="21"/>
      <c r="O11" s="1209"/>
      <c r="P11" s="1198" t="s">
        <v>3833</v>
      </c>
      <c r="Q11" s="40"/>
      <c r="R11" s="65" t="s">
        <v>17</v>
      </c>
      <c r="S11" s="312">
        <f>'13自立訓練(生活・基本)'!$O$11</f>
        <v>0.5</v>
      </c>
      <c r="T11" s="47"/>
      <c r="U11" s="65"/>
      <c r="V11" s="165"/>
      <c r="W11" s="101">
        <f>ROUND(ROUND(F8*N7,0)*S11,0)</f>
        <v>262</v>
      </c>
      <c r="X11" s="31"/>
    </row>
    <row r="12" spans="1:24" ht="17.100000000000001" customHeight="1" x14ac:dyDescent="0.15">
      <c r="A12" s="32">
        <v>42</v>
      </c>
      <c r="B12" s="33">
        <v>9507</v>
      </c>
      <c r="C12" s="34" t="s">
        <v>4493</v>
      </c>
      <c r="D12" s="225"/>
      <c r="E12" s="20"/>
      <c r="F12" s="2"/>
      <c r="G12" s="2"/>
      <c r="H12" s="20"/>
      <c r="I12" s="39"/>
      <c r="J12" s="21"/>
      <c r="K12" s="1223"/>
      <c r="L12" s="20"/>
      <c r="M12" s="4"/>
      <c r="N12" s="21"/>
      <c r="O12" s="1173"/>
      <c r="P12" s="1126"/>
      <c r="Q12" s="4"/>
      <c r="S12" s="22"/>
      <c r="T12" s="76" t="s">
        <v>3828</v>
      </c>
      <c r="U12" s="65" t="s">
        <v>17</v>
      </c>
      <c r="V12" s="165">
        <f>$V$8</f>
        <v>0.95</v>
      </c>
      <c r="W12" s="35">
        <f>ROUND(ROUND(ROUND(F8*N7,0)*S11,0)*V12,0)</f>
        <v>249</v>
      </c>
      <c r="X12" s="31"/>
    </row>
    <row r="13" spans="1:24" ht="17.100000000000001" customHeight="1" x14ac:dyDescent="0.15">
      <c r="A13" s="32">
        <v>42</v>
      </c>
      <c r="B13" s="33">
        <v>9509</v>
      </c>
      <c r="C13" s="34" t="s">
        <v>4494</v>
      </c>
      <c r="D13" s="225"/>
      <c r="E13" s="20"/>
      <c r="H13" s="20"/>
      <c r="I13" s="2"/>
      <c r="J13" s="22"/>
      <c r="K13" s="21"/>
      <c r="L13" s="1226" t="s">
        <v>3833</v>
      </c>
      <c r="M13" s="65" t="s">
        <v>17</v>
      </c>
      <c r="N13" s="165">
        <v>0.5</v>
      </c>
      <c r="O13" s="47"/>
      <c r="P13" s="40"/>
      <c r="Q13" s="40"/>
      <c r="R13" s="40"/>
      <c r="S13" s="41"/>
      <c r="T13" s="47"/>
      <c r="U13" s="65"/>
      <c r="V13" s="157"/>
      <c r="W13" s="101">
        <f>ROUND(F8*N13,0)</f>
        <v>374</v>
      </c>
      <c r="X13" s="31"/>
    </row>
    <row r="14" spans="1:24" ht="17.100000000000001" customHeight="1" x14ac:dyDescent="0.15">
      <c r="A14" s="32">
        <v>42</v>
      </c>
      <c r="B14" s="33">
        <v>9511</v>
      </c>
      <c r="C14" s="34" t="s">
        <v>4495</v>
      </c>
      <c r="D14" s="225"/>
      <c r="E14" s="20"/>
      <c r="F14" s="39"/>
      <c r="H14" s="20"/>
      <c r="I14" s="2"/>
      <c r="J14" s="22"/>
      <c r="K14" s="208"/>
      <c r="L14" s="1227"/>
      <c r="M14" s="187"/>
      <c r="N14" s="208"/>
      <c r="O14" s="20"/>
      <c r="P14" s="4"/>
      <c r="Q14" s="4"/>
      <c r="R14" s="4"/>
      <c r="S14" s="21"/>
      <c r="T14" s="76" t="s">
        <v>3828</v>
      </c>
      <c r="U14" s="65" t="s">
        <v>17</v>
      </c>
      <c r="V14" s="165">
        <f>$V$8</f>
        <v>0.95</v>
      </c>
      <c r="W14" s="101">
        <f>ROUND(ROUND(F8*N13,0)*V14,0)</f>
        <v>355</v>
      </c>
      <c r="X14" s="31"/>
    </row>
    <row r="15" spans="1:24" ht="17.100000000000001" customHeight="1" x14ac:dyDescent="0.15">
      <c r="A15" s="32">
        <v>42</v>
      </c>
      <c r="B15" s="33">
        <v>9513</v>
      </c>
      <c r="C15" s="34" t="s">
        <v>4496</v>
      </c>
      <c r="D15" s="225"/>
      <c r="E15" s="20"/>
      <c r="F15" s="39"/>
      <c r="G15" s="2"/>
      <c r="H15" s="20"/>
      <c r="I15" s="39"/>
      <c r="J15" s="21"/>
      <c r="K15" s="21"/>
      <c r="L15" s="20"/>
      <c r="M15" s="4"/>
      <c r="N15" s="21"/>
      <c r="O15" s="1172" t="s">
        <v>4249</v>
      </c>
      <c r="P15" s="1198" t="s">
        <v>16</v>
      </c>
      <c r="Q15" s="40"/>
      <c r="R15" s="65" t="s">
        <v>17</v>
      </c>
      <c r="S15" s="312">
        <f>$S$9</f>
        <v>0.7</v>
      </c>
      <c r="T15" s="47"/>
      <c r="U15" s="65"/>
      <c r="V15" s="165"/>
      <c r="W15" s="101">
        <f>ROUND(ROUND(F8*N13,0)*S15,0)</f>
        <v>262</v>
      </c>
      <c r="X15" s="31"/>
    </row>
    <row r="16" spans="1:24" ht="17.100000000000001" customHeight="1" x14ac:dyDescent="0.15">
      <c r="A16" s="32">
        <v>42</v>
      </c>
      <c r="B16" s="33">
        <v>9515</v>
      </c>
      <c r="C16" s="34" t="s">
        <v>4497</v>
      </c>
      <c r="D16" s="225"/>
      <c r="E16" s="20"/>
      <c r="F16" s="39"/>
      <c r="G16" s="2"/>
      <c r="H16" s="20"/>
      <c r="I16" s="39"/>
      <c r="J16" s="21"/>
      <c r="K16" s="21"/>
      <c r="L16" s="20"/>
      <c r="M16" s="4"/>
      <c r="N16" s="21"/>
      <c r="O16" s="1205"/>
      <c r="P16" s="1126"/>
      <c r="Q16" s="4"/>
      <c r="S16" s="22"/>
      <c r="T16" s="76" t="s">
        <v>3828</v>
      </c>
      <c r="U16" s="65" t="s">
        <v>17</v>
      </c>
      <c r="V16" s="165">
        <f>$V$8</f>
        <v>0.95</v>
      </c>
      <c r="W16" s="35">
        <f>ROUND(ROUND(ROUND(F8*N13,0)*S15,0)*V16,0)</f>
        <v>249</v>
      </c>
      <c r="X16" s="31"/>
    </row>
    <row r="17" spans="1:24" ht="17.100000000000001" customHeight="1" x14ac:dyDescent="0.15">
      <c r="A17" s="32">
        <v>42</v>
      </c>
      <c r="B17" s="33">
        <v>9517</v>
      </c>
      <c r="C17" s="34" t="s">
        <v>4498</v>
      </c>
      <c r="D17" s="225"/>
      <c r="E17" s="20"/>
      <c r="F17" s="39"/>
      <c r="G17" s="2"/>
      <c r="H17" s="20"/>
      <c r="I17" s="39"/>
      <c r="J17" s="21"/>
      <c r="K17" s="21"/>
      <c r="L17" s="20"/>
      <c r="M17" s="4"/>
      <c r="N17" s="21"/>
      <c r="O17" s="1206"/>
      <c r="P17" s="1198" t="s">
        <v>3833</v>
      </c>
      <c r="Q17" s="40"/>
      <c r="R17" s="65" t="s">
        <v>17</v>
      </c>
      <c r="S17" s="312">
        <f>$S$11</f>
        <v>0.5</v>
      </c>
      <c r="T17" s="47"/>
      <c r="U17" s="65"/>
      <c r="V17" s="165"/>
      <c r="W17" s="101">
        <f>ROUND(ROUND(F8*N13,0)*S17,0)</f>
        <v>187</v>
      </c>
      <c r="X17" s="31"/>
    </row>
    <row r="18" spans="1:24" ht="17.100000000000001" customHeight="1" x14ac:dyDescent="0.15">
      <c r="A18" s="32">
        <v>42</v>
      </c>
      <c r="B18" s="33">
        <v>9519</v>
      </c>
      <c r="C18" s="34" t="s">
        <v>4499</v>
      </c>
      <c r="D18" s="225"/>
      <c r="E18" s="20"/>
      <c r="F18" s="39"/>
      <c r="G18" s="2"/>
      <c r="H18" s="24"/>
      <c r="I18" s="15"/>
      <c r="J18" s="38"/>
      <c r="K18" s="38"/>
      <c r="L18" s="20"/>
      <c r="M18" s="4"/>
      <c r="N18" s="21"/>
      <c r="O18" s="1207"/>
      <c r="P18" s="1126"/>
      <c r="Q18" s="4"/>
      <c r="S18" s="22"/>
      <c r="T18" s="76" t="s">
        <v>3828</v>
      </c>
      <c r="U18" s="65" t="s">
        <v>17</v>
      </c>
      <c r="V18" s="165">
        <f>$V$8</f>
        <v>0.95</v>
      </c>
      <c r="W18" s="35">
        <f>ROUND(ROUND(ROUND(F8*N13,0)*S17,0)*V18,0)</f>
        <v>178</v>
      </c>
      <c r="X18" s="31"/>
    </row>
    <row r="19" spans="1:24" ht="17.100000000000001" customHeight="1" x14ac:dyDescent="0.15">
      <c r="A19" s="17">
        <v>42</v>
      </c>
      <c r="B19" s="33">
        <v>9155</v>
      </c>
      <c r="C19" s="34" t="s">
        <v>4500</v>
      </c>
      <c r="D19" s="225"/>
      <c r="E19" s="20"/>
      <c r="F19" s="39"/>
      <c r="H19" s="1085" t="s">
        <v>4254</v>
      </c>
      <c r="I19" s="48"/>
      <c r="J19" s="49"/>
      <c r="K19" s="1224" t="s">
        <v>4488</v>
      </c>
      <c r="L19" s="1226" t="s">
        <v>16</v>
      </c>
      <c r="M19" s="65" t="s">
        <v>17</v>
      </c>
      <c r="N19" s="165">
        <f>$N$7</f>
        <v>0.7</v>
      </c>
      <c r="O19" s="47"/>
      <c r="P19" s="40"/>
      <c r="Q19" s="40"/>
      <c r="R19" s="40"/>
      <c r="S19" s="41"/>
      <c r="T19" s="47"/>
      <c r="U19" s="65"/>
      <c r="V19" s="157"/>
      <c r="W19" s="101">
        <f>ROUND(ROUND(F8*J20,0)*N19,0)</f>
        <v>505</v>
      </c>
      <c r="X19" s="31"/>
    </row>
    <row r="20" spans="1:24" ht="17.100000000000001" customHeight="1" x14ac:dyDescent="0.15">
      <c r="A20" s="32">
        <v>42</v>
      </c>
      <c r="B20" s="33">
        <v>9156</v>
      </c>
      <c r="C20" s="34" t="s">
        <v>4501</v>
      </c>
      <c r="D20" s="225"/>
      <c r="E20" s="20"/>
      <c r="H20" s="1088"/>
      <c r="I20" s="23" t="s">
        <v>17</v>
      </c>
      <c r="J20" s="314">
        <f>'13自立訓練(生活・基本)'!$J$14</f>
        <v>0.96499999999999997</v>
      </c>
      <c r="K20" s="1225"/>
      <c r="L20" s="1227"/>
      <c r="M20" s="187"/>
      <c r="N20" s="208"/>
      <c r="O20" s="20"/>
      <c r="P20" s="4"/>
      <c r="Q20" s="4"/>
      <c r="R20" s="4"/>
      <c r="S20" s="21"/>
      <c r="T20" s="76" t="s">
        <v>3828</v>
      </c>
      <c r="U20" s="65" t="s">
        <v>17</v>
      </c>
      <c r="V20" s="165">
        <f>$V$8</f>
        <v>0.95</v>
      </c>
      <c r="W20" s="101">
        <f>ROUND(ROUND(ROUND(F8*J20,0)*N19,0)*V20,0)</f>
        <v>480</v>
      </c>
      <c r="X20" s="31"/>
    </row>
    <row r="21" spans="1:24" ht="17.100000000000001" customHeight="1" x14ac:dyDescent="0.15">
      <c r="A21" s="32">
        <v>42</v>
      </c>
      <c r="B21" s="33">
        <v>9157</v>
      </c>
      <c r="C21" s="34" t="s">
        <v>4502</v>
      </c>
      <c r="D21" s="225"/>
      <c r="E21" s="20"/>
      <c r="F21" s="2"/>
      <c r="G21" s="2"/>
      <c r="H21" s="1088"/>
      <c r="I21" s="39"/>
      <c r="J21" s="21"/>
      <c r="K21" s="1225"/>
      <c r="L21" s="20"/>
      <c r="M21" s="4"/>
      <c r="N21" s="21"/>
      <c r="O21" s="1172" t="s">
        <v>4249</v>
      </c>
      <c r="P21" s="1198" t="s">
        <v>16</v>
      </c>
      <c r="Q21" s="40"/>
      <c r="R21" s="65" t="s">
        <v>17</v>
      </c>
      <c r="S21" s="312">
        <f>$S$9</f>
        <v>0.7</v>
      </c>
      <c r="T21" s="47"/>
      <c r="U21" s="65"/>
      <c r="V21" s="165"/>
      <c r="W21" s="101">
        <f>ROUND(ROUND(ROUND(F8*J20,0)*N19,0)*S21,0)</f>
        <v>354</v>
      </c>
      <c r="X21" s="31"/>
    </row>
    <row r="22" spans="1:24" ht="17.100000000000001" customHeight="1" x14ac:dyDescent="0.15">
      <c r="A22" s="32">
        <v>42</v>
      </c>
      <c r="B22" s="33">
        <v>9158</v>
      </c>
      <c r="C22" s="34" t="s">
        <v>4503</v>
      </c>
      <c r="D22" s="225"/>
      <c r="E22" s="20"/>
      <c r="F22" s="2"/>
      <c r="G22" s="2"/>
      <c r="H22" s="1068"/>
      <c r="I22" s="39"/>
      <c r="J22" s="21"/>
      <c r="K22" s="1225"/>
      <c r="L22" s="20"/>
      <c r="M22" s="4"/>
      <c r="N22" s="21"/>
      <c r="O22" s="1205"/>
      <c r="P22" s="1126"/>
      <c r="Q22" s="4"/>
      <c r="S22" s="22"/>
      <c r="T22" s="76" t="s">
        <v>3828</v>
      </c>
      <c r="U22" s="65" t="s">
        <v>17</v>
      </c>
      <c r="V22" s="165">
        <f>$V$8</f>
        <v>0.95</v>
      </c>
      <c r="W22" s="35">
        <f>ROUND(ROUND(ROUND(ROUND(F8*J20,0)*N19,0)*S21,0)*V22,0)</f>
        <v>336</v>
      </c>
      <c r="X22" s="31"/>
    </row>
    <row r="23" spans="1:24" ht="17.100000000000001" customHeight="1" x14ac:dyDescent="0.15">
      <c r="A23" s="32">
        <v>42</v>
      </c>
      <c r="B23" s="33">
        <v>9525</v>
      </c>
      <c r="C23" s="34" t="s">
        <v>4504</v>
      </c>
      <c r="D23" s="225"/>
      <c r="E23" s="20"/>
      <c r="F23" s="2"/>
      <c r="G23" s="2"/>
      <c r="H23" s="20"/>
      <c r="I23" s="39"/>
      <c r="J23" s="21"/>
      <c r="K23" s="1225"/>
      <c r="L23" s="20"/>
      <c r="M23" s="4"/>
      <c r="N23" s="21"/>
      <c r="O23" s="1206"/>
      <c r="P23" s="1198" t="s">
        <v>3833</v>
      </c>
      <c r="Q23" s="40"/>
      <c r="R23" s="65" t="s">
        <v>17</v>
      </c>
      <c r="S23" s="312">
        <f>$S$11</f>
        <v>0.5</v>
      </c>
      <c r="T23" s="47"/>
      <c r="U23" s="65"/>
      <c r="V23" s="165"/>
      <c r="W23" s="101">
        <f>ROUND(ROUND(ROUND(F8*J20,0)*N19,0)*S23,0)</f>
        <v>253</v>
      </c>
      <c r="X23" s="31"/>
    </row>
    <row r="24" spans="1:24" ht="17.100000000000001" customHeight="1" x14ac:dyDescent="0.15">
      <c r="A24" s="32">
        <v>42</v>
      </c>
      <c r="B24" s="33">
        <v>9527</v>
      </c>
      <c r="C24" s="34" t="s">
        <v>4505</v>
      </c>
      <c r="D24" s="225"/>
      <c r="E24" s="20"/>
      <c r="F24" s="2"/>
      <c r="G24" s="2"/>
      <c r="H24" s="20"/>
      <c r="I24" s="39"/>
      <c r="J24" s="21"/>
      <c r="K24" s="1225"/>
      <c r="L24" s="20"/>
      <c r="M24" s="4"/>
      <c r="N24" s="21"/>
      <c r="O24" s="1207"/>
      <c r="P24" s="1126"/>
      <c r="Q24" s="4"/>
      <c r="S24" s="22"/>
      <c r="T24" s="76" t="s">
        <v>3828</v>
      </c>
      <c r="U24" s="65" t="s">
        <v>17</v>
      </c>
      <c r="V24" s="165">
        <f>$V$8</f>
        <v>0.95</v>
      </c>
      <c r="W24" s="35">
        <f>ROUND(ROUND(ROUND(ROUND(F8*J20,0)*N19,0)*S23,0)*V24,0)</f>
        <v>240</v>
      </c>
      <c r="X24" s="31"/>
    </row>
    <row r="25" spans="1:24" ht="17.100000000000001" customHeight="1" x14ac:dyDescent="0.15">
      <c r="A25" s="17">
        <v>42</v>
      </c>
      <c r="B25" s="33">
        <v>9529</v>
      </c>
      <c r="C25" s="34" t="s">
        <v>4506</v>
      </c>
      <c r="D25" s="225"/>
      <c r="E25" s="20"/>
      <c r="F25" s="39"/>
      <c r="G25" s="21"/>
      <c r="H25" s="356"/>
      <c r="I25" s="2"/>
      <c r="J25" s="22"/>
      <c r="K25" s="337"/>
      <c r="L25" s="1226" t="s">
        <v>3833</v>
      </c>
      <c r="M25" s="65" t="s">
        <v>17</v>
      </c>
      <c r="N25" s="165">
        <f>$N$13</f>
        <v>0.5</v>
      </c>
      <c r="O25" s="47"/>
      <c r="P25" s="40"/>
      <c r="Q25" s="40"/>
      <c r="R25" s="40"/>
      <c r="S25" s="41"/>
      <c r="T25" s="47"/>
      <c r="U25" s="65"/>
      <c r="V25" s="157"/>
      <c r="W25" s="101">
        <f>ROUND(ROUND(F8*J20,0)*N25,0)</f>
        <v>361</v>
      </c>
      <c r="X25" s="31"/>
    </row>
    <row r="26" spans="1:24" ht="17.100000000000001" customHeight="1" x14ac:dyDescent="0.15">
      <c r="A26" s="32">
        <v>42</v>
      </c>
      <c r="B26" s="33">
        <v>9531</v>
      </c>
      <c r="C26" s="34" t="s">
        <v>4507</v>
      </c>
      <c r="D26" s="225"/>
      <c r="E26" s="20"/>
      <c r="H26" s="20"/>
      <c r="I26" s="2"/>
      <c r="J26" s="22"/>
      <c r="K26" s="355"/>
      <c r="L26" s="1227"/>
      <c r="M26" s="187"/>
      <c r="N26" s="208"/>
      <c r="O26" s="20"/>
      <c r="P26" s="4"/>
      <c r="Q26" s="4"/>
      <c r="R26" s="4"/>
      <c r="S26" s="21"/>
      <c r="T26" s="76" t="s">
        <v>3828</v>
      </c>
      <c r="U26" s="65" t="s">
        <v>17</v>
      </c>
      <c r="V26" s="165">
        <f>$V$8</f>
        <v>0.95</v>
      </c>
      <c r="W26" s="101">
        <f>ROUND(ROUND(ROUND(F8*J20,0)*N25,0)*V26,0)</f>
        <v>343</v>
      </c>
      <c r="X26" s="31"/>
    </row>
    <row r="27" spans="1:24" ht="17.100000000000001" customHeight="1" x14ac:dyDescent="0.15">
      <c r="A27" s="32">
        <v>42</v>
      </c>
      <c r="B27" s="33">
        <v>9533</v>
      </c>
      <c r="C27" s="34" t="s">
        <v>4508</v>
      </c>
      <c r="D27" s="225"/>
      <c r="E27" s="20"/>
      <c r="F27" s="2"/>
      <c r="G27" s="2"/>
      <c r="H27" s="20"/>
      <c r="I27" s="39"/>
      <c r="J27" s="21"/>
      <c r="K27" s="337"/>
      <c r="L27" s="20"/>
      <c r="M27" s="4"/>
      <c r="N27" s="21"/>
      <c r="O27" s="1172" t="s">
        <v>4249</v>
      </c>
      <c r="P27" s="1198" t="s">
        <v>16</v>
      </c>
      <c r="Q27" s="40"/>
      <c r="R27" s="65" t="s">
        <v>17</v>
      </c>
      <c r="S27" s="312">
        <f>$S$9</f>
        <v>0.7</v>
      </c>
      <c r="T27" s="47"/>
      <c r="U27" s="65"/>
      <c r="V27" s="165"/>
      <c r="W27" s="101">
        <f>ROUND(ROUND(ROUND(F8*J20,0)*N25,0)*S27,0)</f>
        <v>253</v>
      </c>
      <c r="X27" s="31"/>
    </row>
    <row r="28" spans="1:24" ht="17.100000000000001" customHeight="1" x14ac:dyDescent="0.15">
      <c r="A28" s="32">
        <v>42</v>
      </c>
      <c r="B28" s="33">
        <v>9535</v>
      </c>
      <c r="C28" s="34" t="s">
        <v>4509</v>
      </c>
      <c r="D28" s="225"/>
      <c r="E28" s="20"/>
      <c r="F28" s="2"/>
      <c r="G28" s="2"/>
      <c r="H28" s="20"/>
      <c r="I28" s="39"/>
      <c r="J28" s="21"/>
      <c r="K28" s="337"/>
      <c r="L28" s="20"/>
      <c r="M28" s="4"/>
      <c r="N28" s="21"/>
      <c r="O28" s="1205"/>
      <c r="P28" s="1126"/>
      <c r="Q28" s="4"/>
      <c r="S28" s="22"/>
      <c r="T28" s="76" t="s">
        <v>3828</v>
      </c>
      <c r="U28" s="65" t="s">
        <v>17</v>
      </c>
      <c r="V28" s="165">
        <f>$V$8</f>
        <v>0.95</v>
      </c>
      <c r="W28" s="35">
        <f>ROUND(ROUND(ROUND(ROUND(F8*J20,0)*N25,0)*S27,0)*V28,0)</f>
        <v>240</v>
      </c>
      <c r="X28" s="31"/>
    </row>
    <row r="29" spans="1:24" ht="17.100000000000001" customHeight="1" x14ac:dyDescent="0.15">
      <c r="A29" s="32">
        <v>42</v>
      </c>
      <c r="B29" s="33">
        <v>9537</v>
      </c>
      <c r="C29" s="34" t="s">
        <v>4510</v>
      </c>
      <c r="D29" s="225"/>
      <c r="E29" s="20"/>
      <c r="F29" s="2"/>
      <c r="G29" s="2"/>
      <c r="H29" s="20"/>
      <c r="I29" s="39"/>
      <c r="J29" s="21"/>
      <c r="K29" s="337"/>
      <c r="L29" s="20"/>
      <c r="M29" s="4"/>
      <c r="N29" s="21"/>
      <c r="O29" s="1206"/>
      <c r="P29" s="1198" t="s">
        <v>3833</v>
      </c>
      <c r="Q29" s="40"/>
      <c r="R29" s="65" t="s">
        <v>17</v>
      </c>
      <c r="S29" s="312">
        <f>$S$11</f>
        <v>0.5</v>
      </c>
      <c r="T29" s="47"/>
      <c r="U29" s="65"/>
      <c r="V29" s="165"/>
      <c r="W29" s="101">
        <f>ROUND(ROUND(ROUND(F8*J20,0)*N25,0)*S29,0)</f>
        <v>181</v>
      </c>
      <c r="X29" s="31"/>
    </row>
    <row r="30" spans="1:24" ht="17.100000000000001" customHeight="1" x14ac:dyDescent="0.15">
      <c r="A30" s="32">
        <v>42</v>
      </c>
      <c r="B30" s="33">
        <v>9539</v>
      </c>
      <c r="C30" s="34" t="s">
        <v>4511</v>
      </c>
      <c r="D30" s="225"/>
      <c r="E30" s="20"/>
      <c r="F30" s="2"/>
      <c r="G30" s="2"/>
      <c r="H30" s="24"/>
      <c r="I30" s="15"/>
      <c r="J30" s="38"/>
      <c r="K30" s="337"/>
      <c r="L30" s="20"/>
      <c r="M30" s="4"/>
      <c r="N30" s="21"/>
      <c r="O30" s="1207"/>
      <c r="P30" s="1126"/>
      <c r="Q30" s="4"/>
      <c r="S30" s="22"/>
      <c r="T30" s="76" t="s">
        <v>3828</v>
      </c>
      <c r="U30" s="65" t="s">
        <v>17</v>
      </c>
      <c r="V30" s="165">
        <f>$V$8</f>
        <v>0.95</v>
      </c>
      <c r="W30" s="35">
        <f>ROUND(ROUND(ROUND(ROUND(F8*J20,0)*N25,0)*S29,0)*V30,0)</f>
        <v>172</v>
      </c>
      <c r="X30" s="31"/>
    </row>
    <row r="31" spans="1:24" ht="17.100000000000001" customHeight="1" x14ac:dyDescent="0.15">
      <c r="A31" s="32">
        <v>42</v>
      </c>
      <c r="B31" s="33">
        <v>9111</v>
      </c>
      <c r="C31" s="34" t="s">
        <v>4512</v>
      </c>
      <c r="D31" s="315"/>
      <c r="E31" s="1198" t="s">
        <v>4028</v>
      </c>
      <c r="F31" s="40"/>
      <c r="G31" s="40"/>
      <c r="H31" s="47"/>
      <c r="I31" s="48"/>
      <c r="J31" s="49"/>
      <c r="K31" s="1224" t="s">
        <v>4488</v>
      </c>
      <c r="L31" s="1226" t="s">
        <v>16</v>
      </c>
      <c r="M31" s="65" t="s">
        <v>17</v>
      </c>
      <c r="N31" s="165">
        <f>$N$7</f>
        <v>0.7</v>
      </c>
      <c r="O31" s="47"/>
      <c r="P31" s="40"/>
      <c r="Q31" s="40"/>
      <c r="R31" s="40"/>
      <c r="S31" s="41"/>
      <c r="T31" s="47"/>
      <c r="U31" s="65"/>
      <c r="V31" s="157"/>
      <c r="W31" s="101">
        <f>ROUND(F32*N31,0)</f>
        <v>468</v>
      </c>
      <c r="X31" s="31"/>
    </row>
    <row r="32" spans="1:24" ht="17.100000000000001" customHeight="1" x14ac:dyDescent="0.15">
      <c r="A32" s="32">
        <v>42</v>
      </c>
      <c r="B32" s="33">
        <v>9112</v>
      </c>
      <c r="C32" s="34" t="s">
        <v>4513</v>
      </c>
      <c r="D32" s="315"/>
      <c r="E32" s="1126"/>
      <c r="F32" s="310">
        <f>'13自立訓練(生活・基本)'!F20</f>
        <v>668</v>
      </c>
      <c r="G32" s="4" t="s">
        <v>21</v>
      </c>
      <c r="H32" s="20"/>
      <c r="I32" s="2"/>
      <c r="J32" s="22"/>
      <c r="K32" s="1225"/>
      <c r="L32" s="1227"/>
      <c r="M32" s="187"/>
      <c r="N32" s="208"/>
      <c r="O32" s="20"/>
      <c r="P32" s="4"/>
      <c r="Q32" s="4"/>
      <c r="R32" s="4"/>
      <c r="S32" s="21"/>
      <c r="T32" s="76" t="s">
        <v>3828</v>
      </c>
      <c r="U32" s="65" t="s">
        <v>17</v>
      </c>
      <c r="V32" s="165">
        <f>$V$8</f>
        <v>0.95</v>
      </c>
      <c r="W32" s="101">
        <f>ROUND(ROUND(F32*N31,0)*V32,0)</f>
        <v>445</v>
      </c>
      <c r="X32" s="31"/>
    </row>
    <row r="33" spans="1:24" ht="17.100000000000001" customHeight="1" x14ac:dyDescent="0.15">
      <c r="A33" s="32">
        <v>42</v>
      </c>
      <c r="B33" s="33">
        <v>9113</v>
      </c>
      <c r="C33" s="34" t="s">
        <v>4514</v>
      </c>
      <c r="D33" s="315"/>
      <c r="E33" s="20"/>
      <c r="F33" s="2"/>
      <c r="G33" s="2"/>
      <c r="H33" s="20"/>
      <c r="I33" s="39"/>
      <c r="J33" s="21"/>
      <c r="K33" s="1225"/>
      <c r="L33" s="20"/>
      <c r="M33" s="4"/>
      <c r="N33" s="21"/>
      <c r="O33" s="1172" t="s">
        <v>4249</v>
      </c>
      <c r="P33" s="1198" t="s">
        <v>16</v>
      </c>
      <c r="Q33" s="40"/>
      <c r="R33" s="65" t="s">
        <v>17</v>
      </c>
      <c r="S33" s="312">
        <f>$S$9</f>
        <v>0.7</v>
      </c>
      <c r="T33" s="47"/>
      <c r="U33" s="65"/>
      <c r="V33" s="165"/>
      <c r="W33" s="101">
        <f>ROUND(ROUND(F32*N31,0)*S33,0)</f>
        <v>328</v>
      </c>
      <c r="X33" s="31"/>
    </row>
    <row r="34" spans="1:24" ht="17.100000000000001" customHeight="1" x14ac:dyDescent="0.15">
      <c r="A34" s="32">
        <v>42</v>
      </c>
      <c r="B34" s="33">
        <v>9114</v>
      </c>
      <c r="C34" s="34" t="s">
        <v>4515</v>
      </c>
      <c r="D34" s="315"/>
      <c r="E34" s="20"/>
      <c r="F34" s="2"/>
      <c r="G34" s="2"/>
      <c r="H34" s="20"/>
      <c r="I34" s="39"/>
      <c r="J34" s="21"/>
      <c r="K34" s="1225"/>
      <c r="L34" s="20"/>
      <c r="M34" s="4"/>
      <c r="N34" s="21"/>
      <c r="O34" s="1205"/>
      <c r="P34" s="1126"/>
      <c r="Q34" s="4"/>
      <c r="S34" s="22"/>
      <c r="T34" s="76" t="s">
        <v>3828</v>
      </c>
      <c r="U34" s="65" t="s">
        <v>17</v>
      </c>
      <c r="V34" s="165">
        <f>$V$8</f>
        <v>0.95</v>
      </c>
      <c r="W34" s="35">
        <f>ROUND(ROUND(ROUND(F32*N31,0)*S33,0)*V34,0)</f>
        <v>312</v>
      </c>
      <c r="X34" s="31"/>
    </row>
    <row r="35" spans="1:24" ht="17.100000000000001" customHeight="1" x14ac:dyDescent="0.15">
      <c r="A35" s="32">
        <v>42</v>
      </c>
      <c r="B35" s="33">
        <v>9545</v>
      </c>
      <c r="C35" s="34" t="s">
        <v>4516</v>
      </c>
      <c r="D35" s="315"/>
      <c r="E35" s="20"/>
      <c r="F35" s="2"/>
      <c r="G35" s="2"/>
      <c r="H35" s="20"/>
      <c r="I35" s="39"/>
      <c r="J35" s="21"/>
      <c r="K35" s="1225"/>
      <c r="L35" s="20"/>
      <c r="M35" s="4"/>
      <c r="N35" s="21"/>
      <c r="O35" s="1206"/>
      <c r="P35" s="1198" t="s">
        <v>3833</v>
      </c>
      <c r="Q35" s="40"/>
      <c r="R35" s="65" t="s">
        <v>17</v>
      </c>
      <c r="S35" s="312">
        <f>$S$11</f>
        <v>0.5</v>
      </c>
      <c r="T35" s="47"/>
      <c r="U35" s="65"/>
      <c r="V35" s="165"/>
      <c r="W35" s="101">
        <f>ROUND(ROUND(F32*N31,0)*S35,0)</f>
        <v>234</v>
      </c>
      <c r="X35" s="31"/>
    </row>
    <row r="36" spans="1:24" ht="17.100000000000001" customHeight="1" x14ac:dyDescent="0.15">
      <c r="A36" s="32">
        <v>42</v>
      </c>
      <c r="B36" s="33">
        <v>9547</v>
      </c>
      <c r="C36" s="34" t="s">
        <v>4517</v>
      </c>
      <c r="D36" s="315"/>
      <c r="E36" s="20"/>
      <c r="F36" s="2"/>
      <c r="G36" s="2"/>
      <c r="H36" s="20"/>
      <c r="I36" s="39"/>
      <c r="J36" s="21"/>
      <c r="K36" s="1225"/>
      <c r="L36" s="20"/>
      <c r="M36" s="4"/>
      <c r="N36" s="21"/>
      <c r="O36" s="1207"/>
      <c r="P36" s="1126"/>
      <c r="Q36" s="4"/>
      <c r="S36" s="22"/>
      <c r="T36" s="76" t="s">
        <v>3828</v>
      </c>
      <c r="U36" s="65" t="s">
        <v>17</v>
      </c>
      <c r="V36" s="165">
        <f>$V$8</f>
        <v>0.95</v>
      </c>
      <c r="W36" s="35">
        <f>ROUND(ROUND(ROUND(F32*N31,0)*S35,0)*V36,0)</f>
        <v>222</v>
      </c>
      <c r="X36" s="31"/>
    </row>
    <row r="37" spans="1:24" ht="17.100000000000001" customHeight="1" x14ac:dyDescent="0.15">
      <c r="A37" s="32">
        <v>42</v>
      </c>
      <c r="B37" s="33">
        <v>9549</v>
      </c>
      <c r="C37" s="34" t="s">
        <v>4518</v>
      </c>
      <c r="D37" s="225"/>
      <c r="E37" s="20"/>
      <c r="H37" s="20"/>
      <c r="I37" s="2"/>
      <c r="J37" s="22"/>
      <c r="K37" s="337"/>
      <c r="L37" s="1226" t="s">
        <v>3833</v>
      </c>
      <c r="M37" s="65" t="s">
        <v>17</v>
      </c>
      <c r="N37" s="165">
        <f>$N$13</f>
        <v>0.5</v>
      </c>
      <c r="O37" s="47"/>
      <c r="P37" s="40"/>
      <c r="Q37" s="40"/>
      <c r="R37" s="40"/>
      <c r="S37" s="41"/>
      <c r="T37" s="47"/>
      <c r="U37" s="65"/>
      <c r="V37" s="157"/>
      <c r="W37" s="101">
        <f>ROUND(F32*N37,0)</f>
        <v>334</v>
      </c>
      <c r="X37" s="31"/>
    </row>
    <row r="38" spans="1:24" ht="17.100000000000001" customHeight="1" x14ac:dyDescent="0.15">
      <c r="A38" s="32">
        <v>42</v>
      </c>
      <c r="B38" s="33">
        <v>9551</v>
      </c>
      <c r="C38" s="34" t="s">
        <v>4519</v>
      </c>
      <c r="D38" s="225"/>
      <c r="E38" s="20"/>
      <c r="F38" s="39"/>
      <c r="H38" s="20"/>
      <c r="I38" s="2"/>
      <c r="J38" s="22"/>
      <c r="K38" s="355"/>
      <c r="L38" s="1227"/>
      <c r="M38" s="187"/>
      <c r="N38" s="208"/>
      <c r="O38" s="20"/>
      <c r="P38" s="4"/>
      <c r="Q38" s="4"/>
      <c r="R38" s="4"/>
      <c r="S38" s="21"/>
      <c r="T38" s="76" t="s">
        <v>3828</v>
      </c>
      <c r="U38" s="65" t="s">
        <v>17</v>
      </c>
      <c r="V38" s="165">
        <f>$V$8</f>
        <v>0.95</v>
      </c>
      <c r="W38" s="101">
        <f>ROUND(ROUND(F32*N37,0)*V38,0)</f>
        <v>317</v>
      </c>
      <c r="X38" s="31"/>
    </row>
    <row r="39" spans="1:24" ht="17.100000000000001" customHeight="1" x14ac:dyDescent="0.15">
      <c r="A39" s="32">
        <v>42</v>
      </c>
      <c r="B39" s="33">
        <v>9553</v>
      </c>
      <c r="C39" s="34" t="s">
        <v>4520</v>
      </c>
      <c r="D39" s="225"/>
      <c r="E39" s="20"/>
      <c r="F39" s="39"/>
      <c r="G39" s="2"/>
      <c r="H39" s="20"/>
      <c r="I39" s="39"/>
      <c r="J39" s="21"/>
      <c r="K39" s="337"/>
      <c r="L39" s="20"/>
      <c r="M39" s="4"/>
      <c r="N39" s="21"/>
      <c r="O39" s="1172" t="s">
        <v>4249</v>
      </c>
      <c r="P39" s="1198" t="s">
        <v>16</v>
      </c>
      <c r="Q39" s="40"/>
      <c r="R39" s="65" t="s">
        <v>17</v>
      </c>
      <c r="S39" s="312">
        <f>$S$9</f>
        <v>0.7</v>
      </c>
      <c r="T39" s="47"/>
      <c r="U39" s="65"/>
      <c r="V39" s="165"/>
      <c r="W39" s="101">
        <f>ROUND(ROUND(F32*N37,0)*S39,0)</f>
        <v>234</v>
      </c>
      <c r="X39" s="31"/>
    </row>
    <row r="40" spans="1:24" ht="17.100000000000001" customHeight="1" x14ac:dyDescent="0.15">
      <c r="A40" s="32">
        <v>42</v>
      </c>
      <c r="B40" s="33">
        <v>9555</v>
      </c>
      <c r="C40" s="34" t="s">
        <v>4521</v>
      </c>
      <c r="D40" s="225"/>
      <c r="E40" s="20"/>
      <c r="F40" s="39"/>
      <c r="G40" s="2"/>
      <c r="H40" s="20"/>
      <c r="I40" s="39"/>
      <c r="J40" s="21"/>
      <c r="K40" s="337"/>
      <c r="L40" s="20"/>
      <c r="M40" s="4"/>
      <c r="N40" s="21"/>
      <c r="O40" s="1205"/>
      <c r="P40" s="1126"/>
      <c r="Q40" s="4"/>
      <c r="S40" s="22"/>
      <c r="T40" s="76" t="s">
        <v>3828</v>
      </c>
      <c r="U40" s="65" t="s">
        <v>17</v>
      </c>
      <c r="V40" s="165">
        <f>$V$8</f>
        <v>0.95</v>
      </c>
      <c r="W40" s="35">
        <f>ROUND(ROUND(ROUND(F32*N37,0)*S39,0)*V40,0)</f>
        <v>222</v>
      </c>
      <c r="X40" s="31"/>
    </row>
    <row r="41" spans="1:24" ht="17.100000000000001" customHeight="1" x14ac:dyDescent="0.15">
      <c r="A41" s="32">
        <v>42</v>
      </c>
      <c r="B41" s="33">
        <v>9557</v>
      </c>
      <c r="C41" s="34" t="s">
        <v>4522</v>
      </c>
      <c r="D41" s="225"/>
      <c r="E41" s="20"/>
      <c r="F41" s="39"/>
      <c r="G41" s="2"/>
      <c r="H41" s="20"/>
      <c r="I41" s="39"/>
      <c r="J41" s="21"/>
      <c r="K41" s="337"/>
      <c r="L41" s="20"/>
      <c r="M41" s="4"/>
      <c r="N41" s="21"/>
      <c r="O41" s="1206"/>
      <c r="P41" s="1198" t="s">
        <v>3833</v>
      </c>
      <c r="Q41" s="40"/>
      <c r="R41" s="65" t="s">
        <v>17</v>
      </c>
      <c r="S41" s="312">
        <f>$S$11</f>
        <v>0.5</v>
      </c>
      <c r="T41" s="47"/>
      <c r="U41" s="65"/>
      <c r="V41" s="165"/>
      <c r="W41" s="101">
        <f>ROUND(ROUND(F32*N37,0)*S41,0)</f>
        <v>167</v>
      </c>
      <c r="X41" s="31"/>
    </row>
    <row r="42" spans="1:24" ht="17.100000000000001" customHeight="1" x14ac:dyDescent="0.15">
      <c r="A42" s="32">
        <v>42</v>
      </c>
      <c r="B42" s="33">
        <v>9559</v>
      </c>
      <c r="C42" s="34" t="s">
        <v>4523</v>
      </c>
      <c r="D42" s="225"/>
      <c r="E42" s="20"/>
      <c r="F42" s="39"/>
      <c r="G42" s="2"/>
      <c r="H42" s="24"/>
      <c r="I42" s="15"/>
      <c r="J42" s="38"/>
      <c r="K42" s="337"/>
      <c r="L42" s="20"/>
      <c r="M42" s="4"/>
      <c r="N42" s="21"/>
      <c r="O42" s="1207"/>
      <c r="P42" s="1126"/>
      <c r="Q42" s="4"/>
      <c r="S42" s="22"/>
      <c r="T42" s="76" t="s">
        <v>3828</v>
      </c>
      <c r="U42" s="65" t="s">
        <v>17</v>
      </c>
      <c r="V42" s="165">
        <f>$V$8</f>
        <v>0.95</v>
      </c>
      <c r="W42" s="35">
        <f>ROUND(ROUND(ROUND(F32*N37,0)*S41,0)*V42,0)</f>
        <v>159</v>
      </c>
      <c r="X42" s="31"/>
    </row>
    <row r="43" spans="1:24" ht="17.100000000000001" customHeight="1" x14ac:dyDescent="0.15">
      <c r="A43" s="17">
        <v>42</v>
      </c>
      <c r="B43" s="33">
        <v>9115</v>
      </c>
      <c r="C43" s="34" t="s">
        <v>4524</v>
      </c>
      <c r="D43" s="315"/>
      <c r="E43" s="20"/>
      <c r="H43" s="1085" t="s">
        <v>4254</v>
      </c>
      <c r="I43" s="48"/>
      <c r="J43" s="49"/>
      <c r="K43" s="1224" t="s">
        <v>4488</v>
      </c>
      <c r="L43" s="1226" t="s">
        <v>16</v>
      </c>
      <c r="M43" s="65" t="s">
        <v>17</v>
      </c>
      <c r="N43" s="165">
        <f>$N$7</f>
        <v>0.7</v>
      </c>
      <c r="O43" s="47"/>
      <c r="P43" s="40"/>
      <c r="Q43" s="40"/>
      <c r="R43" s="40"/>
      <c r="S43" s="41"/>
      <c r="T43" s="47"/>
      <c r="U43" s="65"/>
      <c r="V43" s="157"/>
      <c r="W43" s="101">
        <f>ROUND(ROUND(F32*J44,0)*N43,0)</f>
        <v>452</v>
      </c>
      <c r="X43" s="31"/>
    </row>
    <row r="44" spans="1:24" ht="17.100000000000001" customHeight="1" x14ac:dyDescent="0.15">
      <c r="A44" s="32">
        <v>42</v>
      </c>
      <c r="B44" s="33">
        <v>9116</v>
      </c>
      <c r="C44" s="34" t="s">
        <v>4525</v>
      </c>
      <c r="D44" s="315"/>
      <c r="E44" s="20"/>
      <c r="H44" s="1228"/>
      <c r="I44" s="23" t="s">
        <v>17</v>
      </c>
      <c r="J44" s="314">
        <f>$J$20</f>
        <v>0.96499999999999997</v>
      </c>
      <c r="K44" s="1225"/>
      <c r="L44" s="1227"/>
      <c r="M44" s="187"/>
      <c r="N44" s="208"/>
      <c r="O44" s="20"/>
      <c r="P44" s="4"/>
      <c r="Q44" s="4"/>
      <c r="R44" s="4"/>
      <c r="S44" s="21"/>
      <c r="T44" s="76" t="s">
        <v>3828</v>
      </c>
      <c r="U44" s="65" t="s">
        <v>17</v>
      </c>
      <c r="V44" s="165">
        <f>$V$8</f>
        <v>0.95</v>
      </c>
      <c r="W44" s="101">
        <f>ROUND(ROUND(ROUND(F32*J44,0)*N43,0)*V44,0)</f>
        <v>429</v>
      </c>
      <c r="X44" s="31"/>
    </row>
    <row r="45" spans="1:24" ht="17.100000000000001" customHeight="1" x14ac:dyDescent="0.15">
      <c r="A45" s="32">
        <v>42</v>
      </c>
      <c r="B45" s="33">
        <v>9117</v>
      </c>
      <c r="C45" s="34" t="s">
        <v>4526</v>
      </c>
      <c r="D45" s="315"/>
      <c r="E45" s="20"/>
      <c r="F45" s="2"/>
      <c r="G45" s="2"/>
      <c r="H45" s="1228"/>
      <c r="I45" s="39"/>
      <c r="J45" s="21"/>
      <c r="K45" s="1225"/>
      <c r="L45" s="20"/>
      <c r="M45" s="4"/>
      <c r="N45" s="21"/>
      <c r="O45" s="1172" t="s">
        <v>4249</v>
      </c>
      <c r="P45" s="1198" t="s">
        <v>16</v>
      </c>
      <c r="Q45" s="40"/>
      <c r="R45" s="65" t="s">
        <v>17</v>
      </c>
      <c r="S45" s="312">
        <f>$S$9</f>
        <v>0.7</v>
      </c>
      <c r="T45" s="47"/>
      <c r="U45" s="65"/>
      <c r="V45" s="165"/>
      <c r="W45" s="101">
        <f>ROUND(ROUND(ROUND(F32*J44,0)*N43,0)*S45,0)</f>
        <v>316</v>
      </c>
      <c r="X45" s="31"/>
    </row>
    <row r="46" spans="1:24" ht="17.100000000000001" customHeight="1" x14ac:dyDescent="0.15">
      <c r="A46" s="32">
        <v>42</v>
      </c>
      <c r="B46" s="33">
        <v>9118</v>
      </c>
      <c r="C46" s="34" t="s">
        <v>4527</v>
      </c>
      <c r="D46" s="315"/>
      <c r="E46" s="20"/>
      <c r="F46" s="2"/>
      <c r="G46" s="2"/>
      <c r="H46" s="1068"/>
      <c r="I46" s="39"/>
      <c r="J46" s="21"/>
      <c r="K46" s="1225"/>
      <c r="L46" s="20"/>
      <c r="M46" s="4"/>
      <c r="N46" s="21"/>
      <c r="O46" s="1205"/>
      <c r="P46" s="1126"/>
      <c r="Q46" s="4"/>
      <c r="S46" s="22"/>
      <c r="T46" s="76" t="s">
        <v>3828</v>
      </c>
      <c r="U46" s="65" t="s">
        <v>17</v>
      </c>
      <c r="V46" s="165">
        <f>$V$8</f>
        <v>0.95</v>
      </c>
      <c r="W46" s="35">
        <f>ROUND(ROUND(ROUND(ROUND(F32*J44,0)*N43,0)*S45,0)*V46,0)</f>
        <v>300</v>
      </c>
      <c r="X46" s="31"/>
    </row>
    <row r="47" spans="1:24" ht="17.100000000000001" customHeight="1" x14ac:dyDescent="0.15">
      <c r="A47" s="32">
        <v>42</v>
      </c>
      <c r="B47" s="33">
        <v>9565</v>
      </c>
      <c r="C47" s="34" t="s">
        <v>4528</v>
      </c>
      <c r="D47" s="315"/>
      <c r="E47" s="20"/>
      <c r="F47" s="2"/>
      <c r="G47" s="2"/>
      <c r="H47" s="20"/>
      <c r="I47" s="39"/>
      <c r="J47" s="21"/>
      <c r="K47" s="1225"/>
      <c r="L47" s="20"/>
      <c r="M47" s="4"/>
      <c r="N47" s="21"/>
      <c r="O47" s="1206"/>
      <c r="P47" s="1198" t="s">
        <v>3833</v>
      </c>
      <c r="Q47" s="40"/>
      <c r="R47" s="65" t="s">
        <v>17</v>
      </c>
      <c r="S47" s="312">
        <f>$S$11</f>
        <v>0.5</v>
      </c>
      <c r="T47" s="47"/>
      <c r="U47" s="65"/>
      <c r="V47" s="165"/>
      <c r="W47" s="101">
        <f>ROUND(ROUND(ROUND(F32*J44,0)*N43,0)*S47,0)</f>
        <v>226</v>
      </c>
      <c r="X47" s="31"/>
    </row>
    <row r="48" spans="1:24" ht="17.100000000000001" customHeight="1" x14ac:dyDescent="0.15">
      <c r="A48" s="32">
        <v>42</v>
      </c>
      <c r="B48" s="33">
        <v>9567</v>
      </c>
      <c r="C48" s="34" t="s">
        <v>4529</v>
      </c>
      <c r="D48" s="315"/>
      <c r="E48" s="20"/>
      <c r="F48" s="2"/>
      <c r="G48" s="2"/>
      <c r="H48" s="20"/>
      <c r="I48" s="39"/>
      <c r="J48" s="21"/>
      <c r="K48" s="1225"/>
      <c r="L48" s="20"/>
      <c r="M48" s="4"/>
      <c r="N48" s="21"/>
      <c r="O48" s="1207"/>
      <c r="P48" s="1126"/>
      <c r="Q48" s="4"/>
      <c r="S48" s="22"/>
      <c r="T48" s="76" t="s">
        <v>3828</v>
      </c>
      <c r="U48" s="65" t="s">
        <v>17</v>
      </c>
      <c r="V48" s="165">
        <f>$V$8</f>
        <v>0.95</v>
      </c>
      <c r="W48" s="35">
        <f>ROUND(ROUND(ROUND(ROUND(F32*J44,0)*N43,0)*S47,0)*V48,0)</f>
        <v>215</v>
      </c>
      <c r="X48" s="31"/>
    </row>
    <row r="49" spans="1:24" ht="17.100000000000001" customHeight="1" x14ac:dyDescent="0.15">
      <c r="A49" s="17">
        <v>42</v>
      </c>
      <c r="B49" s="33">
        <v>9569</v>
      </c>
      <c r="C49" s="34" t="s">
        <v>4530</v>
      </c>
      <c r="D49" s="225"/>
      <c r="E49" s="20"/>
      <c r="F49" s="39"/>
      <c r="G49" s="21"/>
      <c r="H49" s="356"/>
      <c r="I49" s="2"/>
      <c r="J49" s="22"/>
      <c r="K49" s="337"/>
      <c r="L49" s="1226" t="s">
        <v>3833</v>
      </c>
      <c r="M49" s="65" t="s">
        <v>17</v>
      </c>
      <c r="N49" s="165">
        <f>$N$13</f>
        <v>0.5</v>
      </c>
      <c r="O49" s="47"/>
      <c r="P49" s="40"/>
      <c r="Q49" s="40"/>
      <c r="R49" s="40"/>
      <c r="S49" s="41"/>
      <c r="T49" s="47"/>
      <c r="U49" s="65"/>
      <c r="V49" s="157"/>
      <c r="W49" s="101">
        <f>ROUND(ROUND(F32*J44,0)*N49,0)</f>
        <v>323</v>
      </c>
      <c r="X49" s="31"/>
    </row>
    <row r="50" spans="1:24" ht="17.100000000000001" customHeight="1" x14ac:dyDescent="0.15">
      <c r="A50" s="32">
        <v>42</v>
      </c>
      <c r="B50" s="33">
        <v>9571</v>
      </c>
      <c r="C50" s="34" t="s">
        <v>4531</v>
      </c>
      <c r="D50" s="225"/>
      <c r="E50" s="20"/>
      <c r="H50" s="20"/>
      <c r="I50" s="2"/>
      <c r="J50" s="22"/>
      <c r="K50" s="355"/>
      <c r="L50" s="1227"/>
      <c r="M50" s="187"/>
      <c r="N50" s="208"/>
      <c r="O50" s="20"/>
      <c r="P50" s="4"/>
      <c r="Q50" s="4"/>
      <c r="R50" s="4"/>
      <c r="S50" s="21"/>
      <c r="T50" s="76" t="s">
        <v>3828</v>
      </c>
      <c r="U50" s="65" t="s">
        <v>17</v>
      </c>
      <c r="V50" s="165">
        <f>$V$8</f>
        <v>0.95</v>
      </c>
      <c r="W50" s="101">
        <f>ROUND(ROUND(ROUND(F32*J44,0)*N49,0)*V50,0)</f>
        <v>307</v>
      </c>
      <c r="X50" s="31"/>
    </row>
    <row r="51" spans="1:24" ht="17.100000000000001" customHeight="1" x14ac:dyDescent="0.15">
      <c r="A51" s="32">
        <v>42</v>
      </c>
      <c r="B51" s="33">
        <v>9573</v>
      </c>
      <c r="C51" s="34" t="s">
        <v>4532</v>
      </c>
      <c r="D51" s="225"/>
      <c r="E51" s="20"/>
      <c r="F51" s="2"/>
      <c r="G51" s="2"/>
      <c r="H51" s="20"/>
      <c r="I51" s="39"/>
      <c r="J51" s="21"/>
      <c r="K51" s="337"/>
      <c r="L51" s="20"/>
      <c r="M51" s="4"/>
      <c r="N51" s="21"/>
      <c r="O51" s="1172" t="s">
        <v>4249</v>
      </c>
      <c r="P51" s="1198" t="s">
        <v>16</v>
      </c>
      <c r="Q51" s="40"/>
      <c r="R51" s="65" t="s">
        <v>17</v>
      </c>
      <c r="S51" s="312">
        <f>$S$9</f>
        <v>0.7</v>
      </c>
      <c r="T51" s="47"/>
      <c r="U51" s="65"/>
      <c r="V51" s="165"/>
      <c r="W51" s="101">
        <f>ROUND(ROUND(ROUND(F32*J44,0)*N49,0)*S51,0)</f>
        <v>226</v>
      </c>
      <c r="X51" s="31"/>
    </row>
    <row r="52" spans="1:24" ht="17.100000000000001" customHeight="1" x14ac:dyDescent="0.15">
      <c r="A52" s="32">
        <v>42</v>
      </c>
      <c r="B52" s="33">
        <v>9575</v>
      </c>
      <c r="C52" s="34" t="s">
        <v>4533</v>
      </c>
      <c r="D52" s="225"/>
      <c r="E52" s="20"/>
      <c r="F52" s="2"/>
      <c r="G52" s="2"/>
      <c r="H52" s="20"/>
      <c r="I52" s="39"/>
      <c r="J52" s="21"/>
      <c r="K52" s="337"/>
      <c r="L52" s="20"/>
      <c r="M52" s="4"/>
      <c r="N52" s="21"/>
      <c r="O52" s="1205"/>
      <c r="P52" s="1126"/>
      <c r="Q52" s="4"/>
      <c r="S52" s="22"/>
      <c r="T52" s="76" t="s">
        <v>3828</v>
      </c>
      <c r="U52" s="65" t="s">
        <v>17</v>
      </c>
      <c r="V52" s="165">
        <f>$V$8</f>
        <v>0.95</v>
      </c>
      <c r="W52" s="35">
        <f>ROUND(ROUND(ROUND(ROUND(F32*J44,0)*N49,0)*S51,0)*V52,0)</f>
        <v>215</v>
      </c>
      <c r="X52" s="31"/>
    </row>
    <row r="53" spans="1:24" ht="17.100000000000001" customHeight="1" x14ac:dyDescent="0.15">
      <c r="A53" s="32">
        <v>42</v>
      </c>
      <c r="B53" s="33">
        <v>9577</v>
      </c>
      <c r="C53" s="34" t="s">
        <v>4534</v>
      </c>
      <c r="D53" s="225"/>
      <c r="E53" s="20"/>
      <c r="F53" s="2"/>
      <c r="G53" s="2"/>
      <c r="H53" s="20"/>
      <c r="I53" s="39"/>
      <c r="J53" s="21"/>
      <c r="K53" s="337"/>
      <c r="L53" s="20"/>
      <c r="M53" s="4"/>
      <c r="N53" s="21"/>
      <c r="O53" s="1206"/>
      <c r="P53" s="1198" t="s">
        <v>3833</v>
      </c>
      <c r="Q53" s="40"/>
      <c r="R53" s="65" t="s">
        <v>17</v>
      </c>
      <c r="S53" s="312">
        <f>$S$11</f>
        <v>0.5</v>
      </c>
      <c r="T53" s="47"/>
      <c r="U53" s="65"/>
      <c r="V53" s="165"/>
      <c r="W53" s="101">
        <f>ROUND(ROUND(ROUND(F32*J44,0)*N49,0)*S53,0)</f>
        <v>162</v>
      </c>
      <c r="X53" s="31"/>
    </row>
    <row r="54" spans="1:24" ht="17.100000000000001" customHeight="1" x14ac:dyDescent="0.15">
      <c r="A54" s="32">
        <v>42</v>
      </c>
      <c r="B54" s="33">
        <v>9579</v>
      </c>
      <c r="C54" s="34" t="s">
        <v>4535</v>
      </c>
      <c r="D54" s="225"/>
      <c r="E54" s="20"/>
      <c r="F54" s="2"/>
      <c r="G54" s="2"/>
      <c r="H54" s="24"/>
      <c r="I54" s="15"/>
      <c r="J54" s="38"/>
      <c r="K54" s="337"/>
      <c r="L54" s="20"/>
      <c r="M54" s="4"/>
      <c r="N54" s="21"/>
      <c r="O54" s="1207"/>
      <c r="P54" s="1126"/>
      <c r="Q54" s="4"/>
      <c r="S54" s="22"/>
      <c r="T54" s="76" t="s">
        <v>3828</v>
      </c>
      <c r="U54" s="65" t="s">
        <v>17</v>
      </c>
      <c r="V54" s="165">
        <f>$V$8</f>
        <v>0.95</v>
      </c>
      <c r="W54" s="35">
        <f>ROUND(ROUND(ROUND(ROUND(F32*J44,0)*N49,0)*S53,0)*V54,0)</f>
        <v>154</v>
      </c>
      <c r="X54" s="31"/>
    </row>
    <row r="55" spans="1:24" ht="17.100000000000001" customHeight="1" x14ac:dyDescent="0.15">
      <c r="A55" s="32">
        <v>42</v>
      </c>
      <c r="B55" s="33">
        <v>9121</v>
      </c>
      <c r="C55" s="34" t="s">
        <v>4536</v>
      </c>
      <c r="D55" s="315"/>
      <c r="E55" s="1198" t="s">
        <v>3856</v>
      </c>
      <c r="F55" s="40"/>
      <c r="G55" s="40"/>
      <c r="H55" s="47"/>
      <c r="I55" s="48"/>
      <c r="J55" s="49"/>
      <c r="K55" s="1224" t="s">
        <v>4488</v>
      </c>
      <c r="L55" s="1226" t="s">
        <v>16</v>
      </c>
      <c r="M55" s="65" t="s">
        <v>17</v>
      </c>
      <c r="N55" s="165">
        <f>$N$7</f>
        <v>0.7</v>
      </c>
      <c r="O55" s="47"/>
      <c r="P55" s="40"/>
      <c r="Q55" s="40"/>
      <c r="R55" s="40"/>
      <c r="S55" s="41"/>
      <c r="T55" s="47"/>
      <c r="U55" s="65"/>
      <c r="V55" s="157"/>
      <c r="W55" s="101">
        <f>ROUND(F56*N55,0)</f>
        <v>445</v>
      </c>
      <c r="X55" s="31"/>
    </row>
    <row r="56" spans="1:24" ht="17.100000000000001" customHeight="1" x14ac:dyDescent="0.15">
      <c r="A56" s="32">
        <v>42</v>
      </c>
      <c r="B56" s="33">
        <v>9122</v>
      </c>
      <c r="C56" s="34" t="s">
        <v>4537</v>
      </c>
      <c r="D56" s="315"/>
      <c r="E56" s="1126"/>
      <c r="F56" s="310">
        <f>'13自立訓練(生活・基本)'!F32</f>
        <v>635</v>
      </c>
      <c r="G56" s="4" t="s">
        <v>21</v>
      </c>
      <c r="H56" s="20"/>
      <c r="I56" s="2"/>
      <c r="J56" s="22"/>
      <c r="K56" s="1225"/>
      <c r="L56" s="1227"/>
      <c r="M56" s="187"/>
      <c r="N56" s="208"/>
      <c r="O56" s="20"/>
      <c r="P56" s="4"/>
      <c r="Q56" s="4"/>
      <c r="R56" s="4"/>
      <c r="S56" s="21"/>
      <c r="T56" s="76" t="s">
        <v>3828</v>
      </c>
      <c r="U56" s="65" t="s">
        <v>17</v>
      </c>
      <c r="V56" s="165">
        <f>$V$8</f>
        <v>0.95</v>
      </c>
      <c r="W56" s="101">
        <f>ROUND(ROUND(F56*N55,0)*V56,0)</f>
        <v>423</v>
      </c>
      <c r="X56" s="31"/>
    </row>
    <row r="57" spans="1:24" ht="17.100000000000001" customHeight="1" x14ac:dyDescent="0.15">
      <c r="A57" s="32">
        <v>42</v>
      </c>
      <c r="B57" s="33">
        <v>9123</v>
      </c>
      <c r="C57" s="34" t="s">
        <v>4538</v>
      </c>
      <c r="D57" s="315"/>
      <c r="E57" s="20"/>
      <c r="F57" s="2"/>
      <c r="G57" s="2"/>
      <c r="H57" s="20"/>
      <c r="I57" s="39"/>
      <c r="J57" s="21"/>
      <c r="K57" s="1225"/>
      <c r="L57" s="20"/>
      <c r="M57" s="4"/>
      <c r="N57" s="21"/>
      <c r="O57" s="1172" t="s">
        <v>4249</v>
      </c>
      <c r="P57" s="1198" t="s">
        <v>16</v>
      </c>
      <c r="Q57" s="40"/>
      <c r="R57" s="65" t="s">
        <v>17</v>
      </c>
      <c r="S57" s="312">
        <f>$S$9</f>
        <v>0.7</v>
      </c>
      <c r="T57" s="47"/>
      <c r="U57" s="65"/>
      <c r="V57" s="165"/>
      <c r="W57" s="101">
        <f>ROUND(ROUND(F56*N55,0)*S57,0)</f>
        <v>312</v>
      </c>
      <c r="X57" s="31"/>
    </row>
    <row r="58" spans="1:24" ht="17.100000000000001" customHeight="1" x14ac:dyDescent="0.15">
      <c r="A58" s="32">
        <v>42</v>
      </c>
      <c r="B58" s="33">
        <v>9124</v>
      </c>
      <c r="C58" s="34" t="s">
        <v>4539</v>
      </c>
      <c r="D58" s="315"/>
      <c r="E58" s="20"/>
      <c r="F58" s="2"/>
      <c r="G58" s="2"/>
      <c r="H58" s="20"/>
      <c r="I58" s="39"/>
      <c r="J58" s="21"/>
      <c r="K58" s="1225"/>
      <c r="L58" s="20"/>
      <c r="M58" s="4"/>
      <c r="N58" s="21"/>
      <c r="O58" s="1205"/>
      <c r="P58" s="1126"/>
      <c r="Q58" s="4"/>
      <c r="S58" s="22"/>
      <c r="T58" s="76" t="s">
        <v>3828</v>
      </c>
      <c r="U58" s="65" t="s">
        <v>17</v>
      </c>
      <c r="V58" s="165">
        <f>$V$8</f>
        <v>0.95</v>
      </c>
      <c r="W58" s="35">
        <f>ROUND(ROUND(ROUND(F56*N55,0)*S57,0)*V58,0)</f>
        <v>296</v>
      </c>
      <c r="X58" s="31"/>
    </row>
    <row r="59" spans="1:24" ht="17.100000000000001" customHeight="1" x14ac:dyDescent="0.15">
      <c r="A59" s="32">
        <v>42</v>
      </c>
      <c r="B59" s="33">
        <v>9585</v>
      </c>
      <c r="C59" s="34" t="s">
        <v>4540</v>
      </c>
      <c r="D59" s="315"/>
      <c r="E59" s="20"/>
      <c r="F59" s="2"/>
      <c r="G59" s="2"/>
      <c r="H59" s="20"/>
      <c r="I59" s="39"/>
      <c r="J59" s="21"/>
      <c r="K59" s="1225"/>
      <c r="L59" s="20"/>
      <c r="M59" s="4"/>
      <c r="N59" s="21"/>
      <c r="O59" s="1206"/>
      <c r="P59" s="1198" t="s">
        <v>3833</v>
      </c>
      <c r="Q59" s="40"/>
      <c r="R59" s="65" t="s">
        <v>17</v>
      </c>
      <c r="S59" s="312">
        <f>$S$11</f>
        <v>0.5</v>
      </c>
      <c r="T59" s="47"/>
      <c r="U59" s="65"/>
      <c r="V59" s="165"/>
      <c r="W59" s="101">
        <f>ROUND(ROUND(F56*N55,0)*S59,0)</f>
        <v>223</v>
      </c>
      <c r="X59" s="31"/>
    </row>
    <row r="60" spans="1:24" ht="17.100000000000001" customHeight="1" x14ac:dyDescent="0.15">
      <c r="A60" s="32">
        <v>42</v>
      </c>
      <c r="B60" s="33">
        <v>9587</v>
      </c>
      <c r="C60" s="34" t="s">
        <v>4541</v>
      </c>
      <c r="D60" s="315"/>
      <c r="E60" s="20"/>
      <c r="F60" s="2"/>
      <c r="G60" s="2"/>
      <c r="H60" s="20"/>
      <c r="I60" s="39"/>
      <c r="J60" s="21"/>
      <c r="K60" s="1225"/>
      <c r="L60" s="20"/>
      <c r="M60" s="4"/>
      <c r="N60" s="21"/>
      <c r="O60" s="1207"/>
      <c r="P60" s="1126"/>
      <c r="Q60" s="4"/>
      <c r="S60" s="22"/>
      <c r="T60" s="76" t="s">
        <v>3828</v>
      </c>
      <c r="U60" s="65" t="s">
        <v>17</v>
      </c>
      <c r="V60" s="165">
        <f>$V$8</f>
        <v>0.95</v>
      </c>
      <c r="W60" s="35">
        <f>ROUND(ROUND(ROUND(F56*N55,0)*S59,0)*V60,0)</f>
        <v>212</v>
      </c>
      <c r="X60" s="31"/>
    </row>
    <row r="61" spans="1:24" ht="17.100000000000001" customHeight="1" x14ac:dyDescent="0.15">
      <c r="A61" s="32">
        <v>42</v>
      </c>
      <c r="B61" s="33">
        <v>9589</v>
      </c>
      <c r="C61" s="34" t="s">
        <v>4542</v>
      </c>
      <c r="D61" s="225"/>
      <c r="E61" s="20"/>
      <c r="H61" s="20"/>
      <c r="I61" s="2"/>
      <c r="J61" s="22"/>
      <c r="K61" s="337"/>
      <c r="L61" s="1226" t="s">
        <v>3833</v>
      </c>
      <c r="M61" s="65" t="s">
        <v>17</v>
      </c>
      <c r="N61" s="165">
        <f>$N$13</f>
        <v>0.5</v>
      </c>
      <c r="O61" s="47"/>
      <c r="P61" s="40"/>
      <c r="Q61" s="40"/>
      <c r="R61" s="40"/>
      <c r="S61" s="41"/>
      <c r="T61" s="47"/>
      <c r="U61" s="65"/>
      <c r="V61" s="157"/>
      <c r="W61" s="101">
        <f>ROUND(F56*N61,0)</f>
        <v>318</v>
      </c>
      <c r="X61" s="31"/>
    </row>
    <row r="62" spans="1:24" ht="17.100000000000001" customHeight="1" x14ac:dyDescent="0.15">
      <c r="A62" s="32">
        <v>42</v>
      </c>
      <c r="B62" s="33">
        <v>9591</v>
      </c>
      <c r="C62" s="34" t="s">
        <v>4543</v>
      </c>
      <c r="D62" s="225"/>
      <c r="E62" s="20"/>
      <c r="F62" s="39"/>
      <c r="H62" s="20"/>
      <c r="I62" s="2"/>
      <c r="J62" s="22"/>
      <c r="K62" s="355"/>
      <c r="L62" s="1227"/>
      <c r="M62" s="187"/>
      <c r="N62" s="208"/>
      <c r="O62" s="20"/>
      <c r="P62" s="4"/>
      <c r="Q62" s="4"/>
      <c r="R62" s="4"/>
      <c r="S62" s="21"/>
      <c r="T62" s="76" t="s">
        <v>3828</v>
      </c>
      <c r="U62" s="65" t="s">
        <v>17</v>
      </c>
      <c r="V62" s="165">
        <f>$V$8</f>
        <v>0.95</v>
      </c>
      <c r="W62" s="101">
        <f>ROUND(ROUND(F56*N61,0)*V62,0)</f>
        <v>302</v>
      </c>
      <c r="X62" s="31"/>
    </row>
    <row r="63" spans="1:24" ht="17.100000000000001" customHeight="1" x14ac:dyDescent="0.15">
      <c r="A63" s="32">
        <v>42</v>
      </c>
      <c r="B63" s="33">
        <v>9593</v>
      </c>
      <c r="C63" s="34" t="s">
        <v>4544</v>
      </c>
      <c r="D63" s="225"/>
      <c r="E63" s="20"/>
      <c r="F63" s="39"/>
      <c r="G63" s="2"/>
      <c r="H63" s="20"/>
      <c r="I63" s="39"/>
      <c r="J63" s="21"/>
      <c r="K63" s="337"/>
      <c r="L63" s="20"/>
      <c r="M63" s="4"/>
      <c r="N63" s="21"/>
      <c r="O63" s="1172" t="s">
        <v>4249</v>
      </c>
      <c r="P63" s="1198" t="s">
        <v>16</v>
      </c>
      <c r="Q63" s="40"/>
      <c r="R63" s="65" t="s">
        <v>17</v>
      </c>
      <c r="S63" s="312">
        <f>$S$9</f>
        <v>0.7</v>
      </c>
      <c r="T63" s="47"/>
      <c r="U63" s="65"/>
      <c r="V63" s="165"/>
      <c r="W63" s="101">
        <f>ROUND(ROUND(F56*N61,0)*S63,0)</f>
        <v>223</v>
      </c>
      <c r="X63" s="31"/>
    </row>
    <row r="64" spans="1:24" ht="17.100000000000001" customHeight="1" x14ac:dyDescent="0.15">
      <c r="A64" s="32">
        <v>42</v>
      </c>
      <c r="B64" s="33">
        <v>9595</v>
      </c>
      <c r="C64" s="34" t="s">
        <v>4545</v>
      </c>
      <c r="D64" s="225"/>
      <c r="E64" s="20"/>
      <c r="F64" s="39"/>
      <c r="G64" s="2"/>
      <c r="H64" s="20"/>
      <c r="I64" s="39"/>
      <c r="J64" s="21"/>
      <c r="K64" s="337"/>
      <c r="L64" s="20"/>
      <c r="M64" s="4"/>
      <c r="N64" s="21"/>
      <c r="O64" s="1205"/>
      <c r="P64" s="1126"/>
      <c r="Q64" s="4"/>
      <c r="S64" s="22"/>
      <c r="T64" s="76" t="s">
        <v>3828</v>
      </c>
      <c r="U64" s="65" t="s">
        <v>17</v>
      </c>
      <c r="V64" s="165">
        <f>$V$8</f>
        <v>0.95</v>
      </c>
      <c r="W64" s="35">
        <f>ROUND(ROUND(ROUND(F56*N61,0)*S63,0)*V64,0)</f>
        <v>212</v>
      </c>
      <c r="X64" s="31"/>
    </row>
    <row r="65" spans="1:24" ht="17.100000000000001" customHeight="1" x14ac:dyDescent="0.15">
      <c r="A65" s="32">
        <v>42</v>
      </c>
      <c r="B65" s="33">
        <v>9597</v>
      </c>
      <c r="C65" s="34" t="s">
        <v>4546</v>
      </c>
      <c r="D65" s="225"/>
      <c r="E65" s="20"/>
      <c r="F65" s="39"/>
      <c r="G65" s="2"/>
      <c r="H65" s="20"/>
      <c r="I65" s="39"/>
      <c r="J65" s="21"/>
      <c r="K65" s="337"/>
      <c r="L65" s="20"/>
      <c r="M65" s="4"/>
      <c r="N65" s="21"/>
      <c r="O65" s="1206"/>
      <c r="P65" s="1198" t="s">
        <v>3833</v>
      </c>
      <c r="Q65" s="40"/>
      <c r="R65" s="65" t="s">
        <v>17</v>
      </c>
      <c r="S65" s="312">
        <f>$S$11</f>
        <v>0.5</v>
      </c>
      <c r="T65" s="47"/>
      <c r="U65" s="65"/>
      <c r="V65" s="165"/>
      <c r="W65" s="101">
        <f>ROUND(ROUND(F56*N61,0)*S65,0)</f>
        <v>159</v>
      </c>
      <c r="X65" s="31"/>
    </row>
    <row r="66" spans="1:24" ht="17.100000000000001" customHeight="1" x14ac:dyDescent="0.15">
      <c r="A66" s="32">
        <v>42</v>
      </c>
      <c r="B66" s="33">
        <v>9599</v>
      </c>
      <c r="C66" s="34" t="s">
        <v>4547</v>
      </c>
      <c r="D66" s="225"/>
      <c r="E66" s="20"/>
      <c r="F66" s="39"/>
      <c r="G66" s="2"/>
      <c r="H66" s="24"/>
      <c r="I66" s="15"/>
      <c r="J66" s="38"/>
      <c r="K66" s="337"/>
      <c r="L66" s="20"/>
      <c r="M66" s="4"/>
      <c r="N66" s="21"/>
      <c r="O66" s="1207"/>
      <c r="P66" s="1126"/>
      <c r="Q66" s="4"/>
      <c r="S66" s="22"/>
      <c r="T66" s="76" t="s">
        <v>3828</v>
      </c>
      <c r="U66" s="65" t="s">
        <v>17</v>
      </c>
      <c r="V66" s="165">
        <f>$V$8</f>
        <v>0.95</v>
      </c>
      <c r="W66" s="35">
        <f>ROUND(ROUND(ROUND(F56*N61,0)*S65,0)*V66,0)</f>
        <v>151</v>
      </c>
      <c r="X66" s="31"/>
    </row>
    <row r="67" spans="1:24" ht="17.100000000000001" customHeight="1" x14ac:dyDescent="0.15">
      <c r="A67" s="17">
        <v>42</v>
      </c>
      <c r="B67" s="33">
        <v>9125</v>
      </c>
      <c r="C67" s="34" t="s">
        <v>4548</v>
      </c>
      <c r="D67" s="315"/>
      <c r="E67" s="20"/>
      <c r="H67" s="1085" t="s">
        <v>4254</v>
      </c>
      <c r="I67" s="48"/>
      <c r="J67" s="49"/>
      <c r="K67" s="1224" t="s">
        <v>4488</v>
      </c>
      <c r="L67" s="1226" t="s">
        <v>16</v>
      </c>
      <c r="M67" s="65" t="s">
        <v>17</v>
      </c>
      <c r="N67" s="165">
        <f>$N$7</f>
        <v>0.7</v>
      </c>
      <c r="O67" s="47"/>
      <c r="P67" s="40"/>
      <c r="Q67" s="40"/>
      <c r="R67" s="40"/>
      <c r="S67" s="41"/>
      <c r="T67" s="47"/>
      <c r="U67" s="65"/>
      <c r="V67" s="157"/>
      <c r="W67" s="101">
        <f>ROUND(ROUND(F56*J68,0)*N67,0)</f>
        <v>429</v>
      </c>
      <c r="X67" s="31"/>
    </row>
    <row r="68" spans="1:24" ht="17.100000000000001" customHeight="1" x14ac:dyDescent="0.15">
      <c r="A68" s="32">
        <v>42</v>
      </c>
      <c r="B68" s="33">
        <v>9126</v>
      </c>
      <c r="C68" s="34" t="s">
        <v>4549</v>
      </c>
      <c r="D68" s="315"/>
      <c r="E68" s="20"/>
      <c r="H68" s="1228"/>
      <c r="I68" s="23" t="s">
        <v>17</v>
      </c>
      <c r="J68" s="314">
        <f>$J$20</f>
        <v>0.96499999999999997</v>
      </c>
      <c r="K68" s="1225"/>
      <c r="L68" s="1227"/>
      <c r="M68" s="187"/>
      <c r="N68" s="208"/>
      <c r="O68" s="20"/>
      <c r="P68" s="4"/>
      <c r="Q68" s="4"/>
      <c r="R68" s="4"/>
      <c r="S68" s="21"/>
      <c r="T68" s="76" t="s">
        <v>3828</v>
      </c>
      <c r="U68" s="65" t="s">
        <v>17</v>
      </c>
      <c r="V68" s="165">
        <f>$V$8</f>
        <v>0.95</v>
      </c>
      <c r="W68" s="101">
        <f>ROUND(ROUND(ROUND(F56*J68,0)*N67,0)*V68,0)</f>
        <v>408</v>
      </c>
      <c r="X68" s="31"/>
    </row>
    <row r="69" spans="1:24" ht="17.100000000000001" customHeight="1" x14ac:dyDescent="0.15">
      <c r="A69" s="32">
        <v>42</v>
      </c>
      <c r="B69" s="33">
        <v>9127</v>
      </c>
      <c r="C69" s="34" t="s">
        <v>4550</v>
      </c>
      <c r="D69" s="315"/>
      <c r="E69" s="20"/>
      <c r="F69" s="2"/>
      <c r="G69" s="2"/>
      <c r="H69" s="1228"/>
      <c r="I69" s="39"/>
      <c r="J69" s="21"/>
      <c r="K69" s="1225"/>
      <c r="L69" s="20"/>
      <c r="M69" s="4"/>
      <c r="N69" s="21"/>
      <c r="O69" s="1172" t="s">
        <v>4249</v>
      </c>
      <c r="P69" s="1198" t="s">
        <v>16</v>
      </c>
      <c r="Q69" s="40"/>
      <c r="R69" s="65" t="s">
        <v>17</v>
      </c>
      <c r="S69" s="312">
        <f>$S$9</f>
        <v>0.7</v>
      </c>
      <c r="T69" s="47"/>
      <c r="U69" s="65"/>
      <c r="V69" s="165"/>
      <c r="W69" s="101">
        <f>ROUND(ROUND(ROUND(F56*J68,0)*N67,0)*S69,0)</f>
        <v>300</v>
      </c>
      <c r="X69" s="31"/>
    </row>
    <row r="70" spans="1:24" ht="17.100000000000001" customHeight="1" x14ac:dyDescent="0.15">
      <c r="A70" s="32">
        <v>42</v>
      </c>
      <c r="B70" s="33">
        <v>9128</v>
      </c>
      <c r="C70" s="34" t="s">
        <v>4551</v>
      </c>
      <c r="D70" s="315"/>
      <c r="E70" s="20"/>
      <c r="F70" s="2"/>
      <c r="G70" s="2"/>
      <c r="H70" s="1068"/>
      <c r="I70" s="39"/>
      <c r="J70" s="21"/>
      <c r="K70" s="1225"/>
      <c r="L70" s="20"/>
      <c r="M70" s="4"/>
      <c r="N70" s="21"/>
      <c r="O70" s="1205"/>
      <c r="P70" s="1126"/>
      <c r="Q70" s="4"/>
      <c r="S70" s="22"/>
      <c r="T70" s="76" t="s">
        <v>3828</v>
      </c>
      <c r="U70" s="65" t="s">
        <v>17</v>
      </c>
      <c r="V70" s="165">
        <f>$V$8</f>
        <v>0.95</v>
      </c>
      <c r="W70" s="35">
        <f>ROUND(ROUND(ROUND(ROUND(F56*J68,0)*N67,0)*S69,0)*V70,0)</f>
        <v>285</v>
      </c>
      <c r="X70" s="31"/>
    </row>
    <row r="71" spans="1:24" ht="17.100000000000001" customHeight="1" x14ac:dyDescent="0.15">
      <c r="A71" s="32">
        <v>42</v>
      </c>
      <c r="B71" s="33">
        <v>9605</v>
      </c>
      <c r="C71" s="34" t="s">
        <v>4552</v>
      </c>
      <c r="D71" s="315"/>
      <c r="E71" s="20"/>
      <c r="F71" s="2"/>
      <c r="G71" s="2"/>
      <c r="H71" s="20"/>
      <c r="I71" s="39"/>
      <c r="J71" s="21"/>
      <c r="K71" s="1225"/>
      <c r="L71" s="20"/>
      <c r="M71" s="4"/>
      <c r="N71" s="21"/>
      <c r="O71" s="1206"/>
      <c r="P71" s="1198" t="s">
        <v>3833</v>
      </c>
      <c r="Q71" s="40"/>
      <c r="R71" s="65" t="s">
        <v>17</v>
      </c>
      <c r="S71" s="312">
        <f>$S$11</f>
        <v>0.5</v>
      </c>
      <c r="T71" s="47"/>
      <c r="U71" s="65"/>
      <c r="V71" s="165"/>
      <c r="W71" s="101">
        <f>ROUND(ROUND(ROUND(F56*J68,0)*N67,0)*S71,0)</f>
        <v>215</v>
      </c>
      <c r="X71" s="31"/>
    </row>
    <row r="72" spans="1:24" ht="17.100000000000001" customHeight="1" x14ac:dyDescent="0.15">
      <c r="A72" s="32">
        <v>42</v>
      </c>
      <c r="B72" s="33">
        <v>9607</v>
      </c>
      <c r="C72" s="34" t="s">
        <v>4553</v>
      </c>
      <c r="D72" s="315"/>
      <c r="E72" s="20"/>
      <c r="F72" s="2"/>
      <c r="G72" s="2"/>
      <c r="H72" s="20"/>
      <c r="I72" s="39"/>
      <c r="J72" s="21"/>
      <c r="K72" s="1225"/>
      <c r="L72" s="20"/>
      <c r="M72" s="4"/>
      <c r="N72" s="21"/>
      <c r="O72" s="1207"/>
      <c r="P72" s="1126"/>
      <c r="Q72" s="4"/>
      <c r="S72" s="22"/>
      <c r="T72" s="76" t="s">
        <v>3828</v>
      </c>
      <c r="U72" s="65" t="s">
        <v>17</v>
      </c>
      <c r="V72" s="165">
        <f>$V$8</f>
        <v>0.95</v>
      </c>
      <c r="W72" s="35">
        <f>ROUND(ROUND(ROUND(ROUND(F56*J68,0)*N67,0)*S71,0)*V72,0)</f>
        <v>204</v>
      </c>
      <c r="X72" s="31"/>
    </row>
    <row r="73" spans="1:24" ht="17.100000000000001" customHeight="1" x14ac:dyDescent="0.15">
      <c r="A73" s="17">
        <v>42</v>
      </c>
      <c r="B73" s="33">
        <v>9609</v>
      </c>
      <c r="C73" s="34" t="s">
        <v>4554</v>
      </c>
      <c r="D73" s="225"/>
      <c r="E73" s="20"/>
      <c r="F73" s="39"/>
      <c r="G73" s="21"/>
      <c r="H73" s="356"/>
      <c r="I73" s="2"/>
      <c r="J73" s="22"/>
      <c r="K73" s="337"/>
      <c r="L73" s="1226" t="s">
        <v>3833</v>
      </c>
      <c r="M73" s="65" t="s">
        <v>17</v>
      </c>
      <c r="N73" s="165">
        <f>$N$13</f>
        <v>0.5</v>
      </c>
      <c r="O73" s="47"/>
      <c r="P73" s="40"/>
      <c r="Q73" s="40"/>
      <c r="R73" s="40"/>
      <c r="S73" s="41"/>
      <c r="T73" s="47"/>
      <c r="U73" s="65"/>
      <c r="V73" s="157"/>
      <c r="W73" s="101">
        <f>ROUND(ROUND(F56*J68,0)*N73,0)</f>
        <v>307</v>
      </c>
      <c r="X73" s="31"/>
    </row>
    <row r="74" spans="1:24" ht="17.100000000000001" customHeight="1" x14ac:dyDescent="0.15">
      <c r="A74" s="32">
        <v>42</v>
      </c>
      <c r="B74" s="33">
        <v>9611</v>
      </c>
      <c r="C74" s="34" t="s">
        <v>4555</v>
      </c>
      <c r="D74" s="225"/>
      <c r="E74" s="20"/>
      <c r="H74" s="20"/>
      <c r="I74" s="2"/>
      <c r="J74" s="22"/>
      <c r="K74" s="355"/>
      <c r="L74" s="1227"/>
      <c r="M74" s="187"/>
      <c r="N74" s="208"/>
      <c r="O74" s="20"/>
      <c r="P74" s="4"/>
      <c r="Q74" s="4"/>
      <c r="R74" s="4"/>
      <c r="S74" s="21"/>
      <c r="T74" s="76" t="s">
        <v>3828</v>
      </c>
      <c r="U74" s="65" t="s">
        <v>17</v>
      </c>
      <c r="V74" s="165">
        <f>$V$8</f>
        <v>0.95</v>
      </c>
      <c r="W74" s="101">
        <f>ROUND(ROUND(ROUND(F56*J68,0)*N73,0)*V74,0)</f>
        <v>292</v>
      </c>
      <c r="X74" s="31"/>
    </row>
    <row r="75" spans="1:24" ht="17.100000000000001" customHeight="1" x14ac:dyDescent="0.15">
      <c r="A75" s="32">
        <v>42</v>
      </c>
      <c r="B75" s="33">
        <v>9613</v>
      </c>
      <c r="C75" s="34" t="s">
        <v>4556</v>
      </c>
      <c r="D75" s="225"/>
      <c r="E75" s="20"/>
      <c r="F75" s="2"/>
      <c r="G75" s="2"/>
      <c r="H75" s="20"/>
      <c r="I75" s="39"/>
      <c r="J75" s="21"/>
      <c r="K75" s="337"/>
      <c r="L75" s="20"/>
      <c r="M75" s="4"/>
      <c r="N75" s="21"/>
      <c r="O75" s="1172" t="s">
        <v>4249</v>
      </c>
      <c r="P75" s="1198" t="s">
        <v>16</v>
      </c>
      <c r="Q75" s="40"/>
      <c r="R75" s="65" t="s">
        <v>17</v>
      </c>
      <c r="S75" s="312">
        <f>$S$9</f>
        <v>0.7</v>
      </c>
      <c r="T75" s="47"/>
      <c r="U75" s="65"/>
      <c r="V75" s="165"/>
      <c r="W75" s="101">
        <f>ROUND(ROUND(ROUND(F56*J68,0)*N73,0)*S75,0)</f>
        <v>215</v>
      </c>
      <c r="X75" s="31"/>
    </row>
    <row r="76" spans="1:24" ht="17.100000000000001" customHeight="1" x14ac:dyDescent="0.15">
      <c r="A76" s="32">
        <v>42</v>
      </c>
      <c r="B76" s="33">
        <v>9615</v>
      </c>
      <c r="C76" s="34" t="s">
        <v>4557</v>
      </c>
      <c r="D76" s="225"/>
      <c r="E76" s="20"/>
      <c r="F76" s="2"/>
      <c r="G76" s="2"/>
      <c r="H76" s="20"/>
      <c r="I76" s="39"/>
      <c r="J76" s="21"/>
      <c r="K76" s="337"/>
      <c r="L76" s="20"/>
      <c r="M76" s="4"/>
      <c r="N76" s="21"/>
      <c r="O76" s="1205"/>
      <c r="P76" s="1126"/>
      <c r="Q76" s="4"/>
      <c r="S76" s="22"/>
      <c r="T76" s="76" t="s">
        <v>3828</v>
      </c>
      <c r="U76" s="65" t="s">
        <v>17</v>
      </c>
      <c r="V76" s="165">
        <f>$V$8</f>
        <v>0.95</v>
      </c>
      <c r="W76" s="35">
        <f>ROUND(ROUND(ROUND(ROUND(F56*J68,0)*N73,0)*S75,0)*V76,0)</f>
        <v>204</v>
      </c>
      <c r="X76" s="31"/>
    </row>
    <row r="77" spans="1:24" ht="17.100000000000001" customHeight="1" x14ac:dyDescent="0.15">
      <c r="A77" s="32">
        <v>42</v>
      </c>
      <c r="B77" s="33">
        <v>9617</v>
      </c>
      <c r="C77" s="34" t="s">
        <v>4558</v>
      </c>
      <c r="D77" s="225"/>
      <c r="E77" s="20"/>
      <c r="F77" s="2"/>
      <c r="G77" s="2"/>
      <c r="H77" s="20"/>
      <c r="I77" s="39"/>
      <c r="J77" s="21"/>
      <c r="K77" s="337"/>
      <c r="L77" s="20"/>
      <c r="M77" s="4"/>
      <c r="N77" s="21"/>
      <c r="O77" s="1206"/>
      <c r="P77" s="1198" t="s">
        <v>3833</v>
      </c>
      <c r="Q77" s="40"/>
      <c r="R77" s="65" t="s">
        <v>17</v>
      </c>
      <c r="S77" s="312">
        <f>$S$11</f>
        <v>0.5</v>
      </c>
      <c r="T77" s="47"/>
      <c r="U77" s="65"/>
      <c r="V77" s="165"/>
      <c r="W77" s="101">
        <f>ROUND(ROUND(ROUND(F56*J68,0)*N73,0)*S77,0)</f>
        <v>154</v>
      </c>
      <c r="X77" s="31"/>
    </row>
    <row r="78" spans="1:24" ht="17.100000000000001" customHeight="1" x14ac:dyDescent="0.15">
      <c r="A78" s="32">
        <v>42</v>
      </c>
      <c r="B78" s="33">
        <v>9619</v>
      </c>
      <c r="C78" s="34" t="s">
        <v>4559</v>
      </c>
      <c r="D78" s="225"/>
      <c r="E78" s="20"/>
      <c r="F78" s="2"/>
      <c r="G78" s="2"/>
      <c r="H78" s="24"/>
      <c r="I78" s="15"/>
      <c r="J78" s="38"/>
      <c r="K78" s="337"/>
      <c r="L78" s="20"/>
      <c r="M78" s="4"/>
      <c r="N78" s="21"/>
      <c r="O78" s="1207"/>
      <c r="P78" s="1126"/>
      <c r="Q78" s="4"/>
      <c r="S78" s="22"/>
      <c r="T78" s="76" t="s">
        <v>3828</v>
      </c>
      <c r="U78" s="65" t="s">
        <v>17</v>
      </c>
      <c r="V78" s="165">
        <f>$V$8</f>
        <v>0.95</v>
      </c>
      <c r="W78" s="35">
        <f>ROUND(ROUND(ROUND(ROUND(F56*J68,0)*N73,0)*S77,0)*V78,0)</f>
        <v>146</v>
      </c>
      <c r="X78" s="31"/>
    </row>
    <row r="79" spans="1:24" ht="17.100000000000001" customHeight="1" x14ac:dyDescent="0.15">
      <c r="A79" s="32">
        <v>42</v>
      </c>
      <c r="B79" s="33">
        <v>9131</v>
      </c>
      <c r="C79" s="34" t="s">
        <v>4560</v>
      </c>
      <c r="D79" s="315"/>
      <c r="E79" s="1198" t="s">
        <v>3869</v>
      </c>
      <c r="F79" s="40"/>
      <c r="G79" s="40"/>
      <c r="H79" s="47"/>
      <c r="I79" s="48"/>
      <c r="J79" s="49"/>
      <c r="K79" s="1224" t="s">
        <v>4488</v>
      </c>
      <c r="L79" s="1226" t="s">
        <v>16</v>
      </c>
      <c r="M79" s="65" t="s">
        <v>17</v>
      </c>
      <c r="N79" s="165">
        <f>$N$7</f>
        <v>0.7</v>
      </c>
      <c r="O79" s="47"/>
      <c r="P79" s="40"/>
      <c r="Q79" s="40"/>
      <c r="R79" s="40"/>
      <c r="S79" s="41"/>
      <c r="T79" s="47"/>
      <c r="U79" s="65"/>
      <c r="V79" s="157"/>
      <c r="W79" s="101">
        <f>ROUND(F80*N79,0)</f>
        <v>427</v>
      </c>
      <c r="X79" s="31"/>
    </row>
    <row r="80" spans="1:24" ht="17.100000000000001" customHeight="1" x14ac:dyDescent="0.15">
      <c r="A80" s="32">
        <v>42</v>
      </c>
      <c r="B80" s="33">
        <v>9132</v>
      </c>
      <c r="C80" s="34" t="s">
        <v>4561</v>
      </c>
      <c r="D80" s="315"/>
      <c r="E80" s="1126"/>
      <c r="F80" s="310">
        <f>'13自立訓練(生活・基本)'!F44</f>
        <v>610</v>
      </c>
      <c r="G80" s="4" t="s">
        <v>21</v>
      </c>
      <c r="H80" s="20"/>
      <c r="I80" s="2"/>
      <c r="J80" s="22"/>
      <c r="K80" s="1225"/>
      <c r="L80" s="1227"/>
      <c r="M80" s="187"/>
      <c r="N80" s="208"/>
      <c r="O80" s="20"/>
      <c r="P80" s="4"/>
      <c r="Q80" s="4"/>
      <c r="R80" s="4"/>
      <c r="S80" s="21"/>
      <c r="T80" s="76" t="s">
        <v>3828</v>
      </c>
      <c r="U80" s="65" t="s">
        <v>17</v>
      </c>
      <c r="V80" s="165">
        <f>$V$8</f>
        <v>0.95</v>
      </c>
      <c r="W80" s="101">
        <f>ROUND(ROUND(F80*N79,0)*V80,0)</f>
        <v>406</v>
      </c>
      <c r="X80" s="31"/>
    </row>
    <row r="81" spans="1:24" ht="17.100000000000001" customHeight="1" x14ac:dyDescent="0.15">
      <c r="A81" s="32">
        <v>42</v>
      </c>
      <c r="B81" s="33">
        <v>9133</v>
      </c>
      <c r="C81" s="34" t="s">
        <v>4562</v>
      </c>
      <c r="D81" s="315"/>
      <c r="E81" s="20"/>
      <c r="F81" s="2"/>
      <c r="G81" s="2"/>
      <c r="H81" s="20"/>
      <c r="I81" s="39"/>
      <c r="J81" s="21"/>
      <c r="K81" s="1225"/>
      <c r="L81" s="20"/>
      <c r="M81" s="4"/>
      <c r="N81" s="21"/>
      <c r="O81" s="1172" t="s">
        <v>4249</v>
      </c>
      <c r="P81" s="1198" t="s">
        <v>16</v>
      </c>
      <c r="Q81" s="40"/>
      <c r="R81" s="65" t="s">
        <v>17</v>
      </c>
      <c r="S81" s="312">
        <f>$S$9</f>
        <v>0.7</v>
      </c>
      <c r="T81" s="47"/>
      <c r="U81" s="65"/>
      <c r="V81" s="165"/>
      <c r="W81" s="101">
        <f>ROUND(ROUND(F80*N79,0)*S81,0)</f>
        <v>299</v>
      </c>
      <c r="X81" s="31"/>
    </row>
    <row r="82" spans="1:24" ht="17.100000000000001" customHeight="1" x14ac:dyDescent="0.15">
      <c r="A82" s="32">
        <v>42</v>
      </c>
      <c r="B82" s="33">
        <v>9134</v>
      </c>
      <c r="C82" s="34" t="s">
        <v>4563</v>
      </c>
      <c r="D82" s="315"/>
      <c r="E82" s="20"/>
      <c r="F82" s="2"/>
      <c r="G82" s="2"/>
      <c r="H82" s="20"/>
      <c r="I82" s="39"/>
      <c r="J82" s="21"/>
      <c r="K82" s="1225"/>
      <c r="L82" s="20"/>
      <c r="M82" s="4"/>
      <c r="N82" s="21"/>
      <c r="O82" s="1205"/>
      <c r="P82" s="1126"/>
      <c r="Q82" s="4"/>
      <c r="S82" s="22"/>
      <c r="T82" s="76" t="s">
        <v>3828</v>
      </c>
      <c r="U82" s="65" t="s">
        <v>17</v>
      </c>
      <c r="V82" s="165">
        <f>$V$8</f>
        <v>0.95</v>
      </c>
      <c r="W82" s="35">
        <f>ROUND(ROUND(ROUND(F80*N79,0)*S81,0)*V82,0)</f>
        <v>284</v>
      </c>
      <c r="X82" s="31"/>
    </row>
    <row r="83" spans="1:24" ht="17.100000000000001" customHeight="1" x14ac:dyDescent="0.15">
      <c r="A83" s="32">
        <v>42</v>
      </c>
      <c r="B83" s="33">
        <v>9625</v>
      </c>
      <c r="C83" s="34" t="s">
        <v>4564</v>
      </c>
      <c r="D83" s="315"/>
      <c r="E83" s="20"/>
      <c r="F83" s="2"/>
      <c r="G83" s="2"/>
      <c r="H83" s="20"/>
      <c r="I83" s="39"/>
      <c r="J83" s="21"/>
      <c r="K83" s="1225"/>
      <c r="L83" s="20"/>
      <c r="M83" s="4"/>
      <c r="N83" s="21"/>
      <c r="O83" s="1206"/>
      <c r="P83" s="1198" t="s">
        <v>3833</v>
      </c>
      <c r="Q83" s="40"/>
      <c r="R83" s="65" t="s">
        <v>17</v>
      </c>
      <c r="S83" s="312">
        <f>$S$11</f>
        <v>0.5</v>
      </c>
      <c r="T83" s="47"/>
      <c r="U83" s="65"/>
      <c r="V83" s="165"/>
      <c r="W83" s="101">
        <f>ROUND(ROUND(F80*N79,0)*S83,0)</f>
        <v>214</v>
      </c>
      <c r="X83" s="31"/>
    </row>
    <row r="84" spans="1:24" ht="17.100000000000001" customHeight="1" x14ac:dyDescent="0.15">
      <c r="A84" s="32">
        <v>42</v>
      </c>
      <c r="B84" s="33">
        <v>9627</v>
      </c>
      <c r="C84" s="34" t="s">
        <v>4565</v>
      </c>
      <c r="D84" s="315"/>
      <c r="E84" s="20"/>
      <c r="F84" s="2"/>
      <c r="G84" s="2"/>
      <c r="H84" s="20"/>
      <c r="I84" s="39"/>
      <c r="J84" s="21"/>
      <c r="K84" s="1225"/>
      <c r="L84" s="20"/>
      <c r="M84" s="4"/>
      <c r="N84" s="21"/>
      <c r="O84" s="1207"/>
      <c r="P84" s="1126"/>
      <c r="Q84" s="4"/>
      <c r="S84" s="22"/>
      <c r="T84" s="76" t="s">
        <v>3828</v>
      </c>
      <c r="U84" s="65" t="s">
        <v>17</v>
      </c>
      <c r="V84" s="165">
        <f>$V$8</f>
        <v>0.95</v>
      </c>
      <c r="W84" s="35">
        <f>ROUND(ROUND(ROUND(F80*N79,0)*S83,0)*V84,0)</f>
        <v>203</v>
      </c>
      <c r="X84" s="31"/>
    </row>
    <row r="85" spans="1:24" ht="17.100000000000001" customHeight="1" x14ac:dyDescent="0.15">
      <c r="A85" s="32">
        <v>42</v>
      </c>
      <c r="B85" s="33">
        <v>9629</v>
      </c>
      <c r="C85" s="34" t="s">
        <v>4566</v>
      </c>
      <c r="D85" s="225"/>
      <c r="E85" s="20"/>
      <c r="H85" s="20"/>
      <c r="I85" s="2"/>
      <c r="J85" s="22"/>
      <c r="K85" s="337"/>
      <c r="L85" s="1226" t="s">
        <v>3833</v>
      </c>
      <c r="M85" s="65" t="s">
        <v>17</v>
      </c>
      <c r="N85" s="165">
        <f>$N$13</f>
        <v>0.5</v>
      </c>
      <c r="O85" s="47"/>
      <c r="P85" s="40"/>
      <c r="Q85" s="40"/>
      <c r="R85" s="40"/>
      <c r="S85" s="41"/>
      <c r="T85" s="47"/>
      <c r="U85" s="65"/>
      <c r="V85" s="157"/>
      <c r="W85" s="101">
        <f>ROUND(F80*N85,0)</f>
        <v>305</v>
      </c>
      <c r="X85" s="31"/>
    </row>
    <row r="86" spans="1:24" ht="17.100000000000001" customHeight="1" x14ac:dyDescent="0.15">
      <c r="A86" s="32">
        <v>42</v>
      </c>
      <c r="B86" s="33">
        <v>9631</v>
      </c>
      <c r="C86" s="34" t="s">
        <v>4567</v>
      </c>
      <c r="D86" s="225"/>
      <c r="E86" s="20"/>
      <c r="F86" s="39"/>
      <c r="H86" s="20"/>
      <c r="I86" s="2"/>
      <c r="J86" s="22"/>
      <c r="K86" s="355"/>
      <c r="L86" s="1227"/>
      <c r="M86" s="187"/>
      <c r="N86" s="208"/>
      <c r="O86" s="20"/>
      <c r="P86" s="4"/>
      <c r="Q86" s="4"/>
      <c r="R86" s="4"/>
      <c r="S86" s="21"/>
      <c r="T86" s="76" t="s">
        <v>3828</v>
      </c>
      <c r="U86" s="65" t="s">
        <v>17</v>
      </c>
      <c r="V86" s="165">
        <f>$V$8</f>
        <v>0.95</v>
      </c>
      <c r="W86" s="101">
        <f>ROUND(ROUND(F80*N85,0)*V86,0)</f>
        <v>290</v>
      </c>
      <c r="X86" s="31"/>
    </row>
    <row r="87" spans="1:24" ht="17.100000000000001" customHeight="1" x14ac:dyDescent="0.15">
      <c r="A87" s="32">
        <v>42</v>
      </c>
      <c r="B87" s="33">
        <v>9633</v>
      </c>
      <c r="C87" s="34" t="s">
        <v>4568</v>
      </c>
      <c r="D87" s="225"/>
      <c r="E87" s="20"/>
      <c r="F87" s="39"/>
      <c r="G87" s="2"/>
      <c r="H87" s="20"/>
      <c r="I87" s="39"/>
      <c r="J87" s="21"/>
      <c r="K87" s="337"/>
      <c r="L87" s="20"/>
      <c r="M87" s="4"/>
      <c r="N87" s="21"/>
      <c r="O87" s="1172" t="s">
        <v>4249</v>
      </c>
      <c r="P87" s="1198" t="s">
        <v>16</v>
      </c>
      <c r="Q87" s="40"/>
      <c r="R87" s="65" t="s">
        <v>17</v>
      </c>
      <c r="S87" s="312">
        <f>$S$9</f>
        <v>0.7</v>
      </c>
      <c r="T87" s="47"/>
      <c r="U87" s="65"/>
      <c r="V87" s="165"/>
      <c r="W87" s="101">
        <f>ROUND(ROUND(F80*N85,0)*S87,0)</f>
        <v>214</v>
      </c>
      <c r="X87" s="31"/>
    </row>
    <row r="88" spans="1:24" ht="17.100000000000001" customHeight="1" x14ac:dyDescent="0.15">
      <c r="A88" s="32">
        <v>42</v>
      </c>
      <c r="B88" s="33">
        <v>9635</v>
      </c>
      <c r="C88" s="34" t="s">
        <v>4569</v>
      </c>
      <c r="D88" s="225"/>
      <c r="E88" s="20"/>
      <c r="F88" s="39"/>
      <c r="G88" s="2"/>
      <c r="H88" s="20"/>
      <c r="I88" s="39"/>
      <c r="J88" s="21"/>
      <c r="K88" s="337"/>
      <c r="L88" s="20"/>
      <c r="M88" s="4"/>
      <c r="N88" s="21"/>
      <c r="O88" s="1205"/>
      <c r="P88" s="1126"/>
      <c r="Q88" s="4"/>
      <c r="S88" s="22"/>
      <c r="T88" s="76" t="s">
        <v>3828</v>
      </c>
      <c r="U88" s="65" t="s">
        <v>17</v>
      </c>
      <c r="V88" s="165">
        <f>$V$8</f>
        <v>0.95</v>
      </c>
      <c r="W88" s="35">
        <f>ROUND(ROUND(ROUND(F80*N85,0)*S87,0)*V88,0)</f>
        <v>203</v>
      </c>
      <c r="X88" s="31"/>
    </row>
    <row r="89" spans="1:24" ht="17.100000000000001" customHeight="1" x14ac:dyDescent="0.15">
      <c r="A89" s="32">
        <v>42</v>
      </c>
      <c r="B89" s="33">
        <v>9637</v>
      </c>
      <c r="C89" s="34" t="s">
        <v>4570</v>
      </c>
      <c r="D89" s="315"/>
      <c r="E89" s="20"/>
      <c r="F89" s="39"/>
      <c r="G89" s="2"/>
      <c r="H89" s="20"/>
      <c r="I89" s="39"/>
      <c r="J89" s="21"/>
      <c r="K89" s="337"/>
      <c r="L89" s="20"/>
      <c r="M89" s="4"/>
      <c r="N89" s="21"/>
      <c r="O89" s="1206"/>
      <c r="P89" s="1198" t="s">
        <v>3833</v>
      </c>
      <c r="Q89" s="40"/>
      <c r="R89" s="65" t="s">
        <v>17</v>
      </c>
      <c r="S89" s="312">
        <f>$S$11</f>
        <v>0.5</v>
      </c>
      <c r="T89" s="47"/>
      <c r="U89" s="65"/>
      <c r="V89" s="165"/>
      <c r="W89" s="101">
        <f>ROUND(ROUND(F80*N85,0)*S89,0)</f>
        <v>153</v>
      </c>
      <c r="X89" s="31"/>
    </row>
    <row r="90" spans="1:24" ht="17.100000000000001" customHeight="1" x14ac:dyDescent="0.15">
      <c r="A90" s="32">
        <v>42</v>
      </c>
      <c r="B90" s="33">
        <v>9639</v>
      </c>
      <c r="C90" s="34" t="s">
        <v>4571</v>
      </c>
      <c r="D90" s="225"/>
      <c r="E90" s="20"/>
      <c r="F90" s="39"/>
      <c r="G90" s="2"/>
      <c r="H90" s="24"/>
      <c r="I90" s="15"/>
      <c r="J90" s="38"/>
      <c r="K90" s="337"/>
      <c r="L90" s="20"/>
      <c r="M90" s="4"/>
      <c r="N90" s="21"/>
      <c r="O90" s="1207"/>
      <c r="P90" s="1126"/>
      <c r="Q90" s="4"/>
      <c r="S90" s="22"/>
      <c r="T90" s="76" t="s">
        <v>3828</v>
      </c>
      <c r="U90" s="65" t="s">
        <v>17</v>
      </c>
      <c r="V90" s="165">
        <f>$V$8</f>
        <v>0.95</v>
      </c>
      <c r="W90" s="35">
        <f>ROUND(ROUND(ROUND(F80*N85,0)*S89,0)*V90,0)</f>
        <v>145</v>
      </c>
      <c r="X90" s="31"/>
    </row>
    <row r="91" spans="1:24" ht="17.100000000000001" customHeight="1" x14ac:dyDescent="0.15">
      <c r="A91" s="17">
        <v>42</v>
      </c>
      <c r="B91" s="33">
        <v>9135</v>
      </c>
      <c r="C91" s="34" t="s">
        <v>4572</v>
      </c>
      <c r="D91" s="315"/>
      <c r="E91" s="20"/>
      <c r="H91" s="1085" t="s">
        <v>4254</v>
      </c>
      <c r="I91" s="48"/>
      <c r="J91" s="49"/>
      <c r="K91" s="1224" t="s">
        <v>4488</v>
      </c>
      <c r="L91" s="1226" t="s">
        <v>16</v>
      </c>
      <c r="M91" s="65" t="s">
        <v>17</v>
      </c>
      <c r="N91" s="165">
        <f>$N$7</f>
        <v>0.7</v>
      </c>
      <c r="O91" s="47"/>
      <c r="P91" s="40"/>
      <c r="Q91" s="40"/>
      <c r="R91" s="40"/>
      <c r="S91" s="41"/>
      <c r="T91" s="47"/>
      <c r="U91" s="65"/>
      <c r="V91" s="157"/>
      <c r="W91" s="101">
        <f>ROUND(ROUND(F80*J92,0)*N91,0)</f>
        <v>412</v>
      </c>
      <c r="X91" s="31"/>
    </row>
    <row r="92" spans="1:24" ht="17.100000000000001" customHeight="1" x14ac:dyDescent="0.15">
      <c r="A92" s="32">
        <v>42</v>
      </c>
      <c r="B92" s="33">
        <v>9136</v>
      </c>
      <c r="C92" s="34" t="s">
        <v>4573</v>
      </c>
      <c r="D92" s="1215"/>
      <c r="E92" s="20"/>
      <c r="H92" s="1228"/>
      <c r="I92" s="23" t="s">
        <v>17</v>
      </c>
      <c r="J92" s="314">
        <f>$J$20</f>
        <v>0.96499999999999997</v>
      </c>
      <c r="K92" s="1225"/>
      <c r="L92" s="1227"/>
      <c r="M92" s="187"/>
      <c r="N92" s="208"/>
      <c r="O92" s="20"/>
      <c r="P92" s="4"/>
      <c r="Q92" s="4"/>
      <c r="R92" s="4"/>
      <c r="S92" s="21"/>
      <c r="T92" s="76" t="s">
        <v>3828</v>
      </c>
      <c r="U92" s="65" t="s">
        <v>17</v>
      </c>
      <c r="V92" s="165">
        <f>$V$8</f>
        <v>0.95</v>
      </c>
      <c r="W92" s="101">
        <f>ROUND(ROUND(ROUND(F80*J92,0)*N91,0)*V92,0)</f>
        <v>391</v>
      </c>
      <c r="X92" s="31"/>
    </row>
    <row r="93" spans="1:24" ht="17.100000000000001" customHeight="1" x14ac:dyDescent="0.15">
      <c r="A93" s="32">
        <v>42</v>
      </c>
      <c r="B93" s="33">
        <v>9137</v>
      </c>
      <c r="C93" s="34" t="s">
        <v>4574</v>
      </c>
      <c r="D93" s="1215"/>
      <c r="E93" s="20"/>
      <c r="F93" s="2"/>
      <c r="G93" s="2"/>
      <c r="H93" s="1228"/>
      <c r="I93" s="39"/>
      <c r="J93" s="21"/>
      <c r="K93" s="1225"/>
      <c r="L93" s="20"/>
      <c r="M93" s="4"/>
      <c r="N93" s="21"/>
      <c r="O93" s="1172" t="s">
        <v>4249</v>
      </c>
      <c r="P93" s="1198" t="s">
        <v>16</v>
      </c>
      <c r="Q93" s="40"/>
      <c r="R93" s="65" t="s">
        <v>17</v>
      </c>
      <c r="S93" s="312">
        <f>$S$9</f>
        <v>0.7</v>
      </c>
      <c r="T93" s="47"/>
      <c r="U93" s="65"/>
      <c r="V93" s="165"/>
      <c r="W93" s="101">
        <f>ROUND(ROUND(ROUND(F80*J92,0)*N91,0)*S93,0)</f>
        <v>288</v>
      </c>
      <c r="X93" s="31"/>
    </row>
    <row r="94" spans="1:24" ht="17.100000000000001" customHeight="1" x14ac:dyDescent="0.15">
      <c r="A94" s="32">
        <v>42</v>
      </c>
      <c r="B94" s="33">
        <v>9138</v>
      </c>
      <c r="C94" s="34" t="s">
        <v>4575</v>
      </c>
      <c r="D94" s="315"/>
      <c r="E94" s="20"/>
      <c r="F94" s="2"/>
      <c r="G94" s="2"/>
      <c r="H94" s="1068"/>
      <c r="I94" s="39"/>
      <c r="J94" s="21"/>
      <c r="K94" s="1225"/>
      <c r="L94" s="20"/>
      <c r="M94" s="4"/>
      <c r="N94" s="21"/>
      <c r="O94" s="1205"/>
      <c r="P94" s="1126"/>
      <c r="Q94" s="4"/>
      <c r="S94" s="22"/>
      <c r="T94" s="76" t="s">
        <v>3828</v>
      </c>
      <c r="U94" s="65" t="s">
        <v>17</v>
      </c>
      <c r="V94" s="165">
        <f>$V$8</f>
        <v>0.95</v>
      </c>
      <c r="W94" s="35">
        <f>ROUND(ROUND(ROUND(ROUND(F80*J92,0)*N91,0)*S93,0)*V94,0)</f>
        <v>274</v>
      </c>
      <c r="X94" s="31"/>
    </row>
    <row r="95" spans="1:24" ht="17.100000000000001" customHeight="1" x14ac:dyDescent="0.15">
      <c r="A95" s="32">
        <v>42</v>
      </c>
      <c r="B95" s="33">
        <v>9645</v>
      </c>
      <c r="C95" s="34" t="s">
        <v>4576</v>
      </c>
      <c r="D95" s="315"/>
      <c r="E95" s="20"/>
      <c r="F95" s="2"/>
      <c r="G95" s="2"/>
      <c r="H95" s="20"/>
      <c r="I95" s="39"/>
      <c r="J95" s="21"/>
      <c r="K95" s="1225"/>
      <c r="L95" s="20"/>
      <c r="M95" s="4"/>
      <c r="N95" s="21"/>
      <c r="O95" s="1206"/>
      <c r="P95" s="1198" t="s">
        <v>3833</v>
      </c>
      <c r="Q95" s="40"/>
      <c r="R95" s="65" t="s">
        <v>17</v>
      </c>
      <c r="S95" s="312">
        <f>$S$11</f>
        <v>0.5</v>
      </c>
      <c r="T95" s="47"/>
      <c r="U95" s="65"/>
      <c r="V95" s="165"/>
      <c r="W95" s="101">
        <f>ROUND(ROUND(ROUND(F80*J92,0)*N91,0)*S95,0)</f>
        <v>206</v>
      </c>
      <c r="X95" s="31"/>
    </row>
    <row r="96" spans="1:24" ht="17.100000000000001" customHeight="1" x14ac:dyDescent="0.15">
      <c r="A96" s="32">
        <v>42</v>
      </c>
      <c r="B96" s="33">
        <v>9647</v>
      </c>
      <c r="C96" s="34" t="s">
        <v>4577</v>
      </c>
      <c r="D96" s="315"/>
      <c r="E96" s="20"/>
      <c r="F96" s="2"/>
      <c r="G96" s="2"/>
      <c r="H96" s="20"/>
      <c r="I96" s="39"/>
      <c r="J96" s="21"/>
      <c r="K96" s="1225"/>
      <c r="L96" s="20"/>
      <c r="M96" s="4"/>
      <c r="N96" s="21"/>
      <c r="O96" s="1207"/>
      <c r="P96" s="1126"/>
      <c r="Q96" s="4"/>
      <c r="S96" s="22"/>
      <c r="T96" s="76" t="s">
        <v>3828</v>
      </c>
      <c r="U96" s="65" t="s">
        <v>17</v>
      </c>
      <c r="V96" s="165">
        <f>$V$8</f>
        <v>0.95</v>
      </c>
      <c r="W96" s="35">
        <f>ROUND(ROUND(ROUND(ROUND(F80*J92,0)*N91,0)*S95,0)*V96,0)</f>
        <v>196</v>
      </c>
      <c r="X96" s="31"/>
    </row>
    <row r="97" spans="1:24" ht="17.100000000000001" customHeight="1" x14ac:dyDescent="0.15">
      <c r="A97" s="17">
        <v>42</v>
      </c>
      <c r="B97" s="33">
        <v>9649</v>
      </c>
      <c r="C97" s="34" t="s">
        <v>4578</v>
      </c>
      <c r="D97" s="315"/>
      <c r="E97" s="20"/>
      <c r="F97" s="39"/>
      <c r="G97" s="21"/>
      <c r="H97" s="356"/>
      <c r="I97" s="2"/>
      <c r="J97" s="22"/>
      <c r="K97" s="337"/>
      <c r="L97" s="1226" t="s">
        <v>3833</v>
      </c>
      <c r="M97" s="65" t="s">
        <v>17</v>
      </c>
      <c r="N97" s="165">
        <f>$N$13</f>
        <v>0.5</v>
      </c>
      <c r="O97" s="47"/>
      <c r="P97" s="40"/>
      <c r="Q97" s="40"/>
      <c r="R97" s="40"/>
      <c r="S97" s="41"/>
      <c r="T97" s="47"/>
      <c r="U97" s="65"/>
      <c r="V97" s="157"/>
      <c r="W97" s="101">
        <f>ROUND(ROUND(F80*J92,0)*N97,0)</f>
        <v>295</v>
      </c>
      <c r="X97" s="31"/>
    </row>
    <row r="98" spans="1:24" ht="17.100000000000001" customHeight="1" x14ac:dyDescent="0.15">
      <c r="A98" s="32">
        <v>42</v>
      </c>
      <c r="B98" s="33">
        <v>9651</v>
      </c>
      <c r="C98" s="34" t="s">
        <v>4579</v>
      </c>
      <c r="D98" s="225"/>
      <c r="E98" s="20"/>
      <c r="H98" s="20"/>
      <c r="I98" s="2"/>
      <c r="J98" s="22"/>
      <c r="K98" s="355"/>
      <c r="L98" s="1227"/>
      <c r="M98" s="187"/>
      <c r="N98" s="208"/>
      <c r="O98" s="20"/>
      <c r="P98" s="4"/>
      <c r="Q98" s="4"/>
      <c r="R98" s="4"/>
      <c r="S98" s="21"/>
      <c r="T98" s="76" t="s">
        <v>3828</v>
      </c>
      <c r="U98" s="65" t="s">
        <v>17</v>
      </c>
      <c r="V98" s="165">
        <f>$V$8</f>
        <v>0.95</v>
      </c>
      <c r="W98" s="101">
        <f>ROUND(ROUND(ROUND(F80*J92,0)*N97,0)*V98,0)</f>
        <v>280</v>
      </c>
      <c r="X98" s="31"/>
    </row>
    <row r="99" spans="1:24" ht="17.100000000000001" customHeight="1" x14ac:dyDescent="0.15">
      <c r="A99" s="32">
        <v>42</v>
      </c>
      <c r="B99" s="33">
        <v>9653</v>
      </c>
      <c r="C99" s="34" t="s">
        <v>4580</v>
      </c>
      <c r="D99" s="225"/>
      <c r="E99" s="20"/>
      <c r="F99" s="2"/>
      <c r="G99" s="2"/>
      <c r="H99" s="20"/>
      <c r="I99" s="39"/>
      <c r="J99" s="21"/>
      <c r="K99" s="337"/>
      <c r="L99" s="20"/>
      <c r="M99" s="4"/>
      <c r="N99" s="21"/>
      <c r="O99" s="1172" t="s">
        <v>4249</v>
      </c>
      <c r="P99" s="1198" t="s">
        <v>16</v>
      </c>
      <c r="Q99" s="40"/>
      <c r="R99" s="65" t="s">
        <v>17</v>
      </c>
      <c r="S99" s="312">
        <f>$S$9</f>
        <v>0.7</v>
      </c>
      <c r="T99" s="47"/>
      <c r="U99" s="65"/>
      <c r="V99" s="165"/>
      <c r="W99" s="101">
        <f>ROUND(ROUND(ROUND(F80*J92,0)*N97,0)*S99,0)</f>
        <v>207</v>
      </c>
      <c r="X99" s="31"/>
    </row>
    <row r="100" spans="1:24" ht="17.100000000000001" customHeight="1" x14ac:dyDescent="0.15">
      <c r="A100" s="32">
        <v>42</v>
      </c>
      <c r="B100" s="33">
        <v>9655</v>
      </c>
      <c r="C100" s="34" t="s">
        <v>4581</v>
      </c>
      <c r="D100" s="225"/>
      <c r="E100" s="20"/>
      <c r="F100" s="2"/>
      <c r="G100" s="2"/>
      <c r="H100" s="20"/>
      <c r="I100" s="39"/>
      <c r="J100" s="21"/>
      <c r="K100" s="337"/>
      <c r="L100" s="20"/>
      <c r="M100" s="4"/>
      <c r="N100" s="21"/>
      <c r="O100" s="1205"/>
      <c r="P100" s="1126"/>
      <c r="Q100" s="4"/>
      <c r="S100" s="22"/>
      <c r="T100" s="76" t="s">
        <v>3828</v>
      </c>
      <c r="U100" s="65" t="s">
        <v>17</v>
      </c>
      <c r="V100" s="165">
        <f>$V$8</f>
        <v>0.95</v>
      </c>
      <c r="W100" s="35">
        <f>ROUND(ROUND(ROUND(ROUND(F80*J92,0)*N97,0)*S99,0)*V100,0)</f>
        <v>197</v>
      </c>
      <c r="X100" s="31"/>
    </row>
    <row r="101" spans="1:24" ht="17.100000000000001" customHeight="1" x14ac:dyDescent="0.15">
      <c r="A101" s="32">
        <v>42</v>
      </c>
      <c r="B101" s="33">
        <v>9657</v>
      </c>
      <c r="C101" s="34" t="s">
        <v>4582</v>
      </c>
      <c r="D101" s="225"/>
      <c r="E101" s="20"/>
      <c r="F101" s="2"/>
      <c r="G101" s="2"/>
      <c r="H101" s="20"/>
      <c r="I101" s="39"/>
      <c r="J101" s="21"/>
      <c r="K101" s="337"/>
      <c r="L101" s="20"/>
      <c r="M101" s="4"/>
      <c r="N101" s="21"/>
      <c r="O101" s="1206"/>
      <c r="P101" s="1198" t="s">
        <v>3833</v>
      </c>
      <c r="Q101" s="40"/>
      <c r="R101" s="65" t="s">
        <v>17</v>
      </c>
      <c r="S101" s="312">
        <f>$S$11</f>
        <v>0.5</v>
      </c>
      <c r="T101" s="47"/>
      <c r="U101" s="65"/>
      <c r="V101" s="165"/>
      <c r="W101" s="101">
        <f>ROUND(ROUND(ROUND(F80*J92,0)*N97,0)*S101,0)</f>
        <v>148</v>
      </c>
      <c r="X101" s="31"/>
    </row>
    <row r="102" spans="1:24" ht="17.100000000000001" customHeight="1" x14ac:dyDescent="0.15">
      <c r="A102" s="32">
        <v>42</v>
      </c>
      <c r="B102" s="33">
        <v>9659</v>
      </c>
      <c r="C102" s="34" t="s">
        <v>4583</v>
      </c>
      <c r="D102" s="377"/>
      <c r="E102" s="24"/>
      <c r="F102" s="135"/>
      <c r="G102" s="365"/>
      <c r="H102" s="24"/>
      <c r="I102" s="15"/>
      <c r="J102" s="38"/>
      <c r="K102" s="338"/>
      <c r="L102" s="24"/>
      <c r="M102" s="25"/>
      <c r="N102" s="38"/>
      <c r="O102" s="1207"/>
      <c r="P102" s="1200"/>
      <c r="Q102" s="25"/>
      <c r="R102" s="135"/>
      <c r="S102" s="365"/>
      <c r="T102" s="311" t="s">
        <v>3828</v>
      </c>
      <c r="U102" s="44" t="s">
        <v>17</v>
      </c>
      <c r="V102" s="46">
        <f>$V$8</f>
        <v>0.95</v>
      </c>
      <c r="W102" s="35">
        <f>ROUND(ROUND(ROUND(ROUND(F80*J92,0)*N97,0)*S101,0)*V102,0)</f>
        <v>141</v>
      </c>
      <c r="X102" s="61"/>
    </row>
    <row r="103" spans="1:24" ht="17.100000000000001" customHeight="1" x14ac:dyDescent="0.15">
      <c r="A103" s="32">
        <v>42</v>
      </c>
      <c r="B103" s="33">
        <v>9141</v>
      </c>
      <c r="C103" s="34" t="s">
        <v>4584</v>
      </c>
      <c r="D103" s="378"/>
      <c r="E103" s="73" t="s">
        <v>3882</v>
      </c>
      <c r="G103" s="21"/>
      <c r="H103" s="20"/>
      <c r="I103" s="2"/>
      <c r="J103" s="22"/>
      <c r="K103" s="1225" t="s">
        <v>4488</v>
      </c>
      <c r="L103" s="1227" t="s">
        <v>16</v>
      </c>
      <c r="M103" s="23" t="s">
        <v>17</v>
      </c>
      <c r="N103" s="158">
        <f>$N$7</f>
        <v>0.7</v>
      </c>
      <c r="O103" s="20"/>
      <c r="P103" s="4"/>
      <c r="Q103" s="4"/>
      <c r="R103" s="4"/>
      <c r="S103" s="21"/>
      <c r="T103" s="20"/>
      <c r="U103" s="23"/>
      <c r="V103" s="314"/>
      <c r="W103" s="97">
        <f>ROUND(F104*N103,0)</f>
        <v>401</v>
      </c>
      <c r="X103" s="31"/>
    </row>
    <row r="104" spans="1:24" ht="17.100000000000001" customHeight="1" x14ac:dyDescent="0.15">
      <c r="A104" s="32">
        <v>42</v>
      </c>
      <c r="B104" s="33">
        <v>9142</v>
      </c>
      <c r="C104" s="34" t="s">
        <v>4585</v>
      </c>
      <c r="D104" s="315"/>
      <c r="E104" s="20"/>
      <c r="F104" s="310">
        <f>'13自立訓練(生活・基本)'!F56</f>
        <v>573</v>
      </c>
      <c r="G104" s="21" t="s">
        <v>21</v>
      </c>
      <c r="H104" s="20"/>
      <c r="I104" s="2"/>
      <c r="J104" s="22"/>
      <c r="K104" s="1225"/>
      <c r="L104" s="1227"/>
      <c r="M104" s="187"/>
      <c r="N104" s="208"/>
      <c r="O104" s="20"/>
      <c r="P104" s="4"/>
      <c r="Q104" s="4"/>
      <c r="R104" s="4"/>
      <c r="S104" s="21"/>
      <c r="T104" s="76" t="s">
        <v>3828</v>
      </c>
      <c r="U104" s="65" t="s">
        <v>17</v>
      </c>
      <c r="V104" s="165">
        <f>$V$8</f>
        <v>0.95</v>
      </c>
      <c r="W104" s="101">
        <f>ROUND(ROUND(F104*N103,0)*V104,0)</f>
        <v>381</v>
      </c>
      <c r="X104" s="31"/>
    </row>
    <row r="105" spans="1:24" ht="17.100000000000001" customHeight="1" x14ac:dyDescent="0.15">
      <c r="A105" s="32">
        <v>42</v>
      </c>
      <c r="B105" s="33">
        <v>9143</v>
      </c>
      <c r="C105" s="34" t="s">
        <v>4586</v>
      </c>
      <c r="D105" s="315"/>
      <c r="E105" s="20"/>
      <c r="F105" s="2"/>
      <c r="G105" s="2"/>
      <c r="H105" s="20"/>
      <c r="I105" s="39"/>
      <c r="J105" s="21"/>
      <c r="K105" s="1225"/>
      <c r="L105" s="20"/>
      <c r="M105" s="4"/>
      <c r="N105" s="21"/>
      <c r="O105" s="1172" t="s">
        <v>4249</v>
      </c>
      <c r="P105" s="1198" t="s">
        <v>16</v>
      </c>
      <c r="Q105" s="40"/>
      <c r="R105" s="65" t="s">
        <v>17</v>
      </c>
      <c r="S105" s="312">
        <f>$S$9</f>
        <v>0.7</v>
      </c>
      <c r="T105" s="47"/>
      <c r="U105" s="65"/>
      <c r="V105" s="165"/>
      <c r="W105" s="101">
        <f>ROUND(ROUND(F104*N103,0)*S105,0)</f>
        <v>281</v>
      </c>
      <c r="X105" s="31"/>
    </row>
    <row r="106" spans="1:24" ht="17.100000000000001" customHeight="1" x14ac:dyDescent="0.15">
      <c r="A106" s="32">
        <v>42</v>
      </c>
      <c r="B106" s="33">
        <v>9144</v>
      </c>
      <c r="C106" s="34" t="s">
        <v>4587</v>
      </c>
      <c r="D106" s="315"/>
      <c r="E106" s="20"/>
      <c r="F106" s="2"/>
      <c r="G106" s="2"/>
      <c r="H106" s="20"/>
      <c r="I106" s="39"/>
      <c r="J106" s="21"/>
      <c r="K106" s="1225"/>
      <c r="L106" s="20"/>
      <c r="M106" s="4"/>
      <c r="N106" s="21"/>
      <c r="O106" s="1205"/>
      <c r="P106" s="1126"/>
      <c r="Q106" s="4"/>
      <c r="S106" s="22"/>
      <c r="T106" s="76" t="s">
        <v>3828</v>
      </c>
      <c r="U106" s="65" t="s">
        <v>17</v>
      </c>
      <c r="V106" s="165">
        <f>$V$8</f>
        <v>0.95</v>
      </c>
      <c r="W106" s="35">
        <f>ROUND(ROUND(ROUND(F104*N103,0)*S105,0)*V106,0)</f>
        <v>267</v>
      </c>
      <c r="X106" s="31"/>
    </row>
    <row r="107" spans="1:24" ht="17.100000000000001" customHeight="1" x14ac:dyDescent="0.15">
      <c r="A107" s="32">
        <v>42</v>
      </c>
      <c r="B107" s="33">
        <v>9665</v>
      </c>
      <c r="C107" s="34" t="s">
        <v>4588</v>
      </c>
      <c r="D107" s="315"/>
      <c r="E107" s="20"/>
      <c r="F107" s="2"/>
      <c r="G107" s="2"/>
      <c r="H107" s="20"/>
      <c r="I107" s="39"/>
      <c r="J107" s="21"/>
      <c r="K107" s="1225"/>
      <c r="L107" s="20"/>
      <c r="M107" s="4"/>
      <c r="N107" s="21"/>
      <c r="O107" s="1206"/>
      <c r="P107" s="1198" t="s">
        <v>3833</v>
      </c>
      <c r="Q107" s="40"/>
      <c r="R107" s="65" t="s">
        <v>17</v>
      </c>
      <c r="S107" s="312">
        <f>$S$11</f>
        <v>0.5</v>
      </c>
      <c r="T107" s="47"/>
      <c r="U107" s="65"/>
      <c r="V107" s="165"/>
      <c r="W107" s="101">
        <f>ROUND(ROUND(F104*N103,0)*S107,0)</f>
        <v>201</v>
      </c>
      <c r="X107" s="31"/>
    </row>
    <row r="108" spans="1:24" ht="17.100000000000001" customHeight="1" x14ac:dyDescent="0.15">
      <c r="A108" s="32">
        <v>42</v>
      </c>
      <c r="B108" s="33">
        <v>9667</v>
      </c>
      <c r="C108" s="34" t="s">
        <v>4589</v>
      </c>
      <c r="D108" s="315"/>
      <c r="E108" s="20"/>
      <c r="F108" s="2"/>
      <c r="G108" s="2"/>
      <c r="H108" s="20"/>
      <c r="I108" s="39"/>
      <c r="J108" s="21"/>
      <c r="K108" s="1225"/>
      <c r="L108" s="20"/>
      <c r="M108" s="4"/>
      <c r="N108" s="21"/>
      <c r="O108" s="1207"/>
      <c r="P108" s="1126"/>
      <c r="Q108" s="4"/>
      <c r="S108" s="22"/>
      <c r="T108" s="76" t="s">
        <v>3828</v>
      </c>
      <c r="U108" s="65" t="s">
        <v>17</v>
      </c>
      <c r="V108" s="165">
        <f>$V$8</f>
        <v>0.95</v>
      </c>
      <c r="W108" s="35">
        <f>ROUND(ROUND(ROUND(F104*N103,0)*S107,0)*V108,0)</f>
        <v>191</v>
      </c>
      <c r="X108" s="31"/>
    </row>
    <row r="109" spans="1:24" ht="17.100000000000001" customHeight="1" x14ac:dyDescent="0.15">
      <c r="A109" s="32">
        <v>42</v>
      </c>
      <c r="B109" s="33">
        <v>9669</v>
      </c>
      <c r="C109" s="34" t="s">
        <v>4590</v>
      </c>
      <c r="D109" s="225"/>
      <c r="E109" s="20"/>
      <c r="H109" s="20"/>
      <c r="I109" s="2"/>
      <c r="J109" s="22"/>
      <c r="K109" s="337"/>
      <c r="L109" s="1226" t="s">
        <v>3833</v>
      </c>
      <c r="M109" s="65" t="s">
        <v>17</v>
      </c>
      <c r="N109" s="165">
        <f>$N$13</f>
        <v>0.5</v>
      </c>
      <c r="O109" s="47"/>
      <c r="P109" s="40"/>
      <c r="Q109" s="40"/>
      <c r="R109" s="40"/>
      <c r="S109" s="41"/>
      <c r="T109" s="47"/>
      <c r="U109" s="65"/>
      <c r="V109" s="157"/>
      <c r="W109" s="101">
        <f>ROUND(F104*N109,0)</f>
        <v>287</v>
      </c>
      <c r="X109" s="31"/>
    </row>
    <row r="110" spans="1:24" ht="17.100000000000001" customHeight="1" x14ac:dyDescent="0.15">
      <c r="A110" s="32">
        <v>42</v>
      </c>
      <c r="B110" s="33">
        <v>9671</v>
      </c>
      <c r="C110" s="34" t="s">
        <v>4591</v>
      </c>
      <c r="D110" s="225"/>
      <c r="E110" s="20"/>
      <c r="F110" s="39"/>
      <c r="H110" s="20"/>
      <c r="I110" s="2"/>
      <c r="J110" s="22"/>
      <c r="K110" s="355"/>
      <c r="L110" s="1227"/>
      <c r="M110" s="187"/>
      <c r="N110" s="208"/>
      <c r="O110" s="20"/>
      <c r="P110" s="4"/>
      <c r="Q110" s="4"/>
      <c r="R110" s="4"/>
      <c r="S110" s="21"/>
      <c r="T110" s="76" t="s">
        <v>3828</v>
      </c>
      <c r="U110" s="65" t="s">
        <v>17</v>
      </c>
      <c r="V110" s="165">
        <f>$V$8</f>
        <v>0.95</v>
      </c>
      <c r="W110" s="101">
        <f>ROUND(ROUND(F104*N109,0)*V110,0)</f>
        <v>273</v>
      </c>
      <c r="X110" s="31"/>
    </row>
    <row r="111" spans="1:24" ht="17.100000000000001" customHeight="1" x14ac:dyDescent="0.15">
      <c r="A111" s="32">
        <v>42</v>
      </c>
      <c r="B111" s="33">
        <v>9673</v>
      </c>
      <c r="C111" s="34" t="s">
        <v>4592</v>
      </c>
      <c r="D111" s="225"/>
      <c r="E111" s="20"/>
      <c r="F111" s="39"/>
      <c r="G111" s="2"/>
      <c r="H111" s="20"/>
      <c r="I111" s="39"/>
      <c r="J111" s="21"/>
      <c r="K111" s="337"/>
      <c r="L111" s="20"/>
      <c r="M111" s="4"/>
      <c r="N111" s="21"/>
      <c r="O111" s="1172" t="s">
        <v>4249</v>
      </c>
      <c r="P111" s="1198" t="s">
        <v>16</v>
      </c>
      <c r="Q111" s="40"/>
      <c r="R111" s="65" t="s">
        <v>17</v>
      </c>
      <c r="S111" s="312">
        <f>$S$9</f>
        <v>0.7</v>
      </c>
      <c r="T111" s="47"/>
      <c r="U111" s="65"/>
      <c r="V111" s="165"/>
      <c r="W111" s="101">
        <f>ROUND(ROUND(F104*N109,0)*S111,0)</f>
        <v>201</v>
      </c>
      <c r="X111" s="31"/>
    </row>
    <row r="112" spans="1:24" ht="17.100000000000001" customHeight="1" x14ac:dyDescent="0.15">
      <c r="A112" s="32">
        <v>42</v>
      </c>
      <c r="B112" s="33">
        <v>9675</v>
      </c>
      <c r="C112" s="34" t="s">
        <v>4593</v>
      </c>
      <c r="D112" s="225"/>
      <c r="E112" s="20"/>
      <c r="F112" s="39"/>
      <c r="G112" s="2"/>
      <c r="H112" s="20"/>
      <c r="I112" s="39"/>
      <c r="J112" s="21"/>
      <c r="K112" s="337"/>
      <c r="L112" s="20"/>
      <c r="M112" s="4"/>
      <c r="N112" s="21"/>
      <c r="O112" s="1205"/>
      <c r="P112" s="1126"/>
      <c r="Q112" s="4"/>
      <c r="S112" s="22"/>
      <c r="T112" s="76" t="s">
        <v>3828</v>
      </c>
      <c r="U112" s="65" t="s">
        <v>17</v>
      </c>
      <c r="V112" s="165">
        <f>$V$8</f>
        <v>0.95</v>
      </c>
      <c r="W112" s="35">
        <f>ROUND(ROUND(ROUND(F104*N109,0)*S111,0)*V112,0)</f>
        <v>191</v>
      </c>
      <c r="X112" s="31"/>
    </row>
    <row r="113" spans="1:24" ht="17.100000000000001" customHeight="1" x14ac:dyDescent="0.15">
      <c r="A113" s="32">
        <v>42</v>
      </c>
      <c r="B113" s="33">
        <v>9677</v>
      </c>
      <c r="C113" s="34" t="s">
        <v>4594</v>
      </c>
      <c r="D113" s="225"/>
      <c r="E113" s="20"/>
      <c r="F113" s="39"/>
      <c r="G113" s="2"/>
      <c r="H113" s="20"/>
      <c r="I113" s="39"/>
      <c r="J113" s="21"/>
      <c r="K113" s="337"/>
      <c r="L113" s="20"/>
      <c r="M113" s="4"/>
      <c r="N113" s="21"/>
      <c r="O113" s="1206"/>
      <c r="P113" s="1198" t="s">
        <v>3833</v>
      </c>
      <c r="Q113" s="40"/>
      <c r="R113" s="65" t="s">
        <v>17</v>
      </c>
      <c r="S113" s="312">
        <f>$S$11</f>
        <v>0.5</v>
      </c>
      <c r="T113" s="47"/>
      <c r="U113" s="65"/>
      <c r="V113" s="165"/>
      <c r="W113" s="101">
        <f>ROUND(ROUND(F104*N109,0)*S113,0)</f>
        <v>144</v>
      </c>
      <c r="X113" s="31"/>
    </row>
    <row r="114" spans="1:24" ht="17.100000000000001" customHeight="1" x14ac:dyDescent="0.15">
      <c r="A114" s="32">
        <v>42</v>
      </c>
      <c r="B114" s="33">
        <v>9679</v>
      </c>
      <c r="C114" s="34" t="s">
        <v>4595</v>
      </c>
      <c r="D114" s="225"/>
      <c r="E114" s="20"/>
      <c r="F114" s="39"/>
      <c r="G114" s="2"/>
      <c r="H114" s="24"/>
      <c r="I114" s="15"/>
      <c r="J114" s="38"/>
      <c r="K114" s="337"/>
      <c r="L114" s="20"/>
      <c r="M114" s="4"/>
      <c r="N114" s="21"/>
      <c r="O114" s="1207"/>
      <c r="P114" s="1126"/>
      <c r="Q114" s="4"/>
      <c r="S114" s="22"/>
      <c r="T114" s="76" t="s">
        <v>3828</v>
      </c>
      <c r="U114" s="65" t="s">
        <v>17</v>
      </c>
      <c r="V114" s="165">
        <f>$V$8</f>
        <v>0.95</v>
      </c>
      <c r="W114" s="35">
        <f>ROUND(ROUND(ROUND(F104*N109,0)*S113,0)*V114,0)</f>
        <v>137</v>
      </c>
      <c r="X114" s="31"/>
    </row>
    <row r="115" spans="1:24" ht="17.100000000000001" customHeight="1" x14ac:dyDescent="0.15">
      <c r="A115" s="17">
        <v>42</v>
      </c>
      <c r="B115" s="33">
        <v>9145</v>
      </c>
      <c r="C115" s="34" t="s">
        <v>4596</v>
      </c>
      <c r="D115" s="315"/>
      <c r="E115" s="20"/>
      <c r="H115" s="1088" t="s">
        <v>4254</v>
      </c>
      <c r="I115" s="2"/>
      <c r="J115" s="22"/>
      <c r="K115" s="1224" t="s">
        <v>4488</v>
      </c>
      <c r="L115" s="1226" t="s">
        <v>16</v>
      </c>
      <c r="M115" s="65" t="s">
        <v>17</v>
      </c>
      <c r="N115" s="165">
        <f>$N$7</f>
        <v>0.7</v>
      </c>
      <c r="O115" s="47"/>
      <c r="P115" s="40"/>
      <c r="Q115" s="40"/>
      <c r="R115" s="40"/>
      <c r="S115" s="41"/>
      <c r="T115" s="47"/>
      <c r="U115" s="65"/>
      <c r="V115" s="157"/>
      <c r="W115" s="101">
        <f>ROUND(ROUND(F104*J116,0)*N115,0)</f>
        <v>387</v>
      </c>
      <c r="X115" s="31"/>
    </row>
    <row r="116" spans="1:24" ht="17.100000000000001" customHeight="1" x14ac:dyDescent="0.15">
      <c r="A116" s="32">
        <v>42</v>
      </c>
      <c r="B116" s="33">
        <v>9146</v>
      </c>
      <c r="C116" s="34" t="s">
        <v>4597</v>
      </c>
      <c r="D116" s="315"/>
      <c r="E116" s="20"/>
      <c r="H116" s="1228"/>
      <c r="I116" s="23" t="s">
        <v>17</v>
      </c>
      <c r="J116" s="314">
        <f>$J$20</f>
        <v>0.96499999999999997</v>
      </c>
      <c r="K116" s="1225"/>
      <c r="L116" s="1227"/>
      <c r="M116" s="187"/>
      <c r="N116" s="208"/>
      <c r="O116" s="20"/>
      <c r="P116" s="4"/>
      <c r="Q116" s="4"/>
      <c r="R116" s="4"/>
      <c r="S116" s="21"/>
      <c r="T116" s="76" t="s">
        <v>3828</v>
      </c>
      <c r="U116" s="65" t="s">
        <v>17</v>
      </c>
      <c r="V116" s="165">
        <f>$V$8</f>
        <v>0.95</v>
      </c>
      <c r="W116" s="101">
        <f>ROUND(ROUND(ROUND(F104*J116,0)*N115,0)*V116,0)</f>
        <v>368</v>
      </c>
      <c r="X116" s="31"/>
    </row>
    <row r="117" spans="1:24" ht="17.100000000000001" customHeight="1" x14ac:dyDescent="0.15">
      <c r="A117" s="32">
        <v>42</v>
      </c>
      <c r="B117" s="33">
        <v>9147</v>
      </c>
      <c r="C117" s="34" t="s">
        <v>4598</v>
      </c>
      <c r="D117" s="315"/>
      <c r="E117" s="20"/>
      <c r="F117" s="2"/>
      <c r="G117" s="2"/>
      <c r="H117" s="1228"/>
      <c r="I117" s="39"/>
      <c r="J117" s="21"/>
      <c r="K117" s="1225"/>
      <c r="L117" s="20"/>
      <c r="M117" s="4"/>
      <c r="N117" s="21"/>
      <c r="O117" s="1172" t="s">
        <v>4249</v>
      </c>
      <c r="P117" s="1198" t="s">
        <v>16</v>
      </c>
      <c r="Q117" s="40"/>
      <c r="R117" s="65" t="s">
        <v>17</v>
      </c>
      <c r="S117" s="312">
        <f>$S$9</f>
        <v>0.7</v>
      </c>
      <c r="T117" s="47"/>
      <c r="U117" s="65"/>
      <c r="V117" s="165"/>
      <c r="W117" s="101">
        <f>ROUND(ROUND(ROUND(F104*J116,0)*N115,0)*S117,0)</f>
        <v>271</v>
      </c>
      <c r="X117" s="31"/>
    </row>
    <row r="118" spans="1:24" ht="17.100000000000001" customHeight="1" x14ac:dyDescent="0.15">
      <c r="A118" s="32">
        <v>42</v>
      </c>
      <c r="B118" s="33">
        <v>9148</v>
      </c>
      <c r="C118" s="34" t="s">
        <v>4599</v>
      </c>
      <c r="D118" s="315"/>
      <c r="E118" s="20"/>
      <c r="F118" s="2"/>
      <c r="G118" s="2"/>
      <c r="H118" s="1068"/>
      <c r="I118" s="39"/>
      <c r="J118" s="21"/>
      <c r="K118" s="1225"/>
      <c r="L118" s="20"/>
      <c r="M118" s="4"/>
      <c r="N118" s="21"/>
      <c r="O118" s="1205"/>
      <c r="P118" s="1126"/>
      <c r="Q118" s="4"/>
      <c r="S118" s="22"/>
      <c r="T118" s="76" t="s">
        <v>3828</v>
      </c>
      <c r="U118" s="65" t="s">
        <v>17</v>
      </c>
      <c r="V118" s="165">
        <f>$V$8</f>
        <v>0.95</v>
      </c>
      <c r="W118" s="35">
        <f>ROUND(ROUND(ROUND(ROUND(F104*J116,0)*N115,0)*S117,0)*V118,0)</f>
        <v>257</v>
      </c>
      <c r="X118" s="31"/>
    </row>
    <row r="119" spans="1:24" ht="17.100000000000001" customHeight="1" x14ac:dyDescent="0.15">
      <c r="A119" s="32">
        <v>42</v>
      </c>
      <c r="B119" s="33">
        <v>9685</v>
      </c>
      <c r="C119" s="34" t="s">
        <v>4600</v>
      </c>
      <c r="D119" s="315"/>
      <c r="E119" s="20"/>
      <c r="F119" s="2"/>
      <c r="G119" s="2"/>
      <c r="H119" s="20"/>
      <c r="I119" s="39"/>
      <c r="J119" s="21"/>
      <c r="K119" s="1225"/>
      <c r="L119" s="20"/>
      <c r="M119" s="4"/>
      <c r="N119" s="21"/>
      <c r="O119" s="1206"/>
      <c r="P119" s="1198" t="s">
        <v>3833</v>
      </c>
      <c r="Q119" s="40"/>
      <c r="R119" s="65" t="s">
        <v>17</v>
      </c>
      <c r="S119" s="312">
        <f>$S$11</f>
        <v>0.5</v>
      </c>
      <c r="T119" s="47"/>
      <c r="U119" s="65"/>
      <c r="V119" s="165"/>
      <c r="W119" s="101">
        <f>ROUND(ROUND(ROUND(F104*J116,0)*N115,0)*S119,0)</f>
        <v>194</v>
      </c>
      <c r="X119" s="31"/>
    </row>
    <row r="120" spans="1:24" ht="17.100000000000001" customHeight="1" x14ac:dyDescent="0.15">
      <c r="A120" s="32">
        <v>42</v>
      </c>
      <c r="B120" s="33">
        <v>9687</v>
      </c>
      <c r="C120" s="34" t="s">
        <v>4601</v>
      </c>
      <c r="D120" s="225"/>
      <c r="E120" s="20"/>
      <c r="F120" s="2"/>
      <c r="G120" s="2"/>
      <c r="H120" s="20"/>
      <c r="I120" s="39"/>
      <c r="J120" s="21"/>
      <c r="K120" s="1225"/>
      <c r="L120" s="20"/>
      <c r="M120" s="4"/>
      <c r="N120" s="21"/>
      <c r="O120" s="1207"/>
      <c r="P120" s="1126"/>
      <c r="Q120" s="4"/>
      <c r="S120" s="22"/>
      <c r="T120" s="76" t="s">
        <v>3828</v>
      </c>
      <c r="U120" s="65" t="s">
        <v>17</v>
      </c>
      <c r="V120" s="165">
        <f>$V$8</f>
        <v>0.95</v>
      </c>
      <c r="W120" s="35">
        <f>ROUND(ROUND(ROUND(ROUND(F104*J116,0)*N115,0)*S119,0)*V120,0)</f>
        <v>184</v>
      </c>
      <c r="X120" s="31"/>
    </row>
    <row r="121" spans="1:24" ht="17.100000000000001" customHeight="1" x14ac:dyDescent="0.15">
      <c r="A121" s="17">
        <v>42</v>
      </c>
      <c r="B121" s="33">
        <v>9689</v>
      </c>
      <c r="C121" s="34" t="s">
        <v>4602</v>
      </c>
      <c r="D121" s="225"/>
      <c r="E121" s="20"/>
      <c r="F121" s="39"/>
      <c r="G121" s="21"/>
      <c r="H121" s="356"/>
      <c r="I121" s="2"/>
      <c r="J121" s="22"/>
      <c r="K121" s="337"/>
      <c r="L121" s="1226" t="s">
        <v>3833</v>
      </c>
      <c r="M121" s="65" t="s">
        <v>17</v>
      </c>
      <c r="N121" s="165">
        <f>$N$13</f>
        <v>0.5</v>
      </c>
      <c r="O121" s="47"/>
      <c r="P121" s="40"/>
      <c r="Q121" s="40"/>
      <c r="R121" s="40"/>
      <c r="S121" s="41"/>
      <c r="T121" s="47"/>
      <c r="U121" s="65"/>
      <c r="V121" s="157"/>
      <c r="W121" s="101">
        <f>ROUND(ROUND(F104*J116,0)*N121,0)</f>
        <v>277</v>
      </c>
      <c r="X121" s="31"/>
    </row>
    <row r="122" spans="1:24" ht="17.100000000000001" customHeight="1" x14ac:dyDescent="0.15">
      <c r="A122" s="32">
        <v>42</v>
      </c>
      <c r="B122" s="33">
        <v>9691</v>
      </c>
      <c r="C122" s="34" t="s">
        <v>4603</v>
      </c>
      <c r="D122" s="225"/>
      <c r="E122" s="20"/>
      <c r="H122" s="20"/>
      <c r="I122" s="2"/>
      <c r="J122" s="22"/>
      <c r="K122" s="355"/>
      <c r="L122" s="1227"/>
      <c r="M122" s="187"/>
      <c r="N122" s="208"/>
      <c r="O122" s="20"/>
      <c r="P122" s="4"/>
      <c r="Q122" s="4"/>
      <c r="R122" s="4"/>
      <c r="S122" s="21"/>
      <c r="T122" s="76" t="s">
        <v>3828</v>
      </c>
      <c r="U122" s="65" t="s">
        <v>17</v>
      </c>
      <c r="V122" s="165">
        <f>$V$8</f>
        <v>0.95</v>
      </c>
      <c r="W122" s="101">
        <f>ROUND(ROUND(ROUND(F104*J116,0)*N121,0)*V122,0)</f>
        <v>263</v>
      </c>
      <c r="X122" s="31"/>
    </row>
    <row r="123" spans="1:24" ht="17.100000000000001" customHeight="1" x14ac:dyDescent="0.15">
      <c r="A123" s="32">
        <v>42</v>
      </c>
      <c r="B123" s="33">
        <v>9693</v>
      </c>
      <c r="C123" s="34" t="s">
        <v>4604</v>
      </c>
      <c r="D123" s="225"/>
      <c r="E123" s="20"/>
      <c r="F123" s="2"/>
      <c r="G123" s="2"/>
      <c r="H123" s="20"/>
      <c r="I123" s="39"/>
      <c r="J123" s="21"/>
      <c r="K123" s="337"/>
      <c r="L123" s="20"/>
      <c r="M123" s="4"/>
      <c r="N123" s="21"/>
      <c r="O123" s="1172" t="s">
        <v>4249</v>
      </c>
      <c r="P123" s="1198" t="s">
        <v>16</v>
      </c>
      <c r="Q123" s="40"/>
      <c r="R123" s="65" t="s">
        <v>17</v>
      </c>
      <c r="S123" s="312">
        <f>$S$9</f>
        <v>0.7</v>
      </c>
      <c r="T123" s="47"/>
      <c r="U123" s="65"/>
      <c r="V123" s="165"/>
      <c r="W123" s="101">
        <f>ROUND(ROUND(ROUND(F104*J116,0)*N121,0)*S123,0)</f>
        <v>194</v>
      </c>
      <c r="X123" s="31"/>
    </row>
    <row r="124" spans="1:24" ht="17.100000000000001" customHeight="1" x14ac:dyDescent="0.15">
      <c r="A124" s="32">
        <v>42</v>
      </c>
      <c r="B124" s="33">
        <v>9695</v>
      </c>
      <c r="C124" s="34" t="s">
        <v>4605</v>
      </c>
      <c r="D124" s="225"/>
      <c r="E124" s="20"/>
      <c r="F124" s="2"/>
      <c r="G124" s="2"/>
      <c r="H124" s="20"/>
      <c r="I124" s="39"/>
      <c r="J124" s="21"/>
      <c r="K124" s="337"/>
      <c r="L124" s="20"/>
      <c r="M124" s="4"/>
      <c r="N124" s="21"/>
      <c r="O124" s="1205"/>
      <c r="P124" s="1126"/>
      <c r="Q124" s="4"/>
      <c r="S124" s="22"/>
      <c r="T124" s="76" t="s">
        <v>3828</v>
      </c>
      <c r="U124" s="65" t="s">
        <v>17</v>
      </c>
      <c r="V124" s="165">
        <f>$V$8</f>
        <v>0.95</v>
      </c>
      <c r="W124" s="35">
        <f>ROUND(ROUND(ROUND(ROUND(F104*J116,0)*N121,0)*S123,0)*V124,0)</f>
        <v>184</v>
      </c>
      <c r="X124" s="31"/>
    </row>
    <row r="125" spans="1:24" ht="17.100000000000001" customHeight="1" x14ac:dyDescent="0.15">
      <c r="A125" s="32">
        <v>42</v>
      </c>
      <c r="B125" s="33">
        <v>9697</v>
      </c>
      <c r="C125" s="34" t="s">
        <v>4606</v>
      </c>
      <c r="D125" s="225"/>
      <c r="E125" s="20"/>
      <c r="F125" s="2"/>
      <c r="G125" s="2"/>
      <c r="H125" s="20"/>
      <c r="I125" s="39"/>
      <c r="J125" s="21"/>
      <c r="K125" s="337"/>
      <c r="L125" s="20"/>
      <c r="M125" s="4"/>
      <c r="N125" s="21"/>
      <c r="O125" s="1206"/>
      <c r="P125" s="1198" t="s">
        <v>3833</v>
      </c>
      <c r="Q125" s="40"/>
      <c r="R125" s="65" t="s">
        <v>17</v>
      </c>
      <c r="S125" s="312">
        <f>$S$11</f>
        <v>0.5</v>
      </c>
      <c r="T125" s="47"/>
      <c r="U125" s="65"/>
      <c r="V125" s="165"/>
      <c r="W125" s="101">
        <f>ROUND(ROUND(ROUND(F104*J116,0)*N121,0)*S125,0)</f>
        <v>139</v>
      </c>
      <c r="X125" s="31"/>
    </row>
    <row r="126" spans="1:24" ht="17.100000000000001" customHeight="1" x14ac:dyDescent="0.15">
      <c r="A126" s="32">
        <v>42</v>
      </c>
      <c r="B126" s="33">
        <v>9699</v>
      </c>
      <c r="C126" s="34" t="s">
        <v>4607</v>
      </c>
      <c r="D126" s="357"/>
      <c r="E126" s="24"/>
      <c r="F126" s="135"/>
      <c r="G126" s="135"/>
      <c r="H126" s="24"/>
      <c r="I126" s="15"/>
      <c r="J126" s="38"/>
      <c r="K126" s="338"/>
      <c r="L126" s="24"/>
      <c r="M126" s="25"/>
      <c r="N126" s="38"/>
      <c r="O126" s="1207"/>
      <c r="P126" s="1200"/>
      <c r="Q126" s="25"/>
      <c r="R126" s="135"/>
      <c r="S126" s="365"/>
      <c r="T126" s="311" t="s">
        <v>3828</v>
      </c>
      <c r="U126" s="44" t="s">
        <v>17</v>
      </c>
      <c r="V126" s="46">
        <f>$V$8</f>
        <v>0.95</v>
      </c>
      <c r="W126" s="35">
        <f>ROUND(ROUND(ROUND(ROUND(F104*J116,0)*N121,0)*S125,0)*V126,0)</f>
        <v>132</v>
      </c>
      <c r="X126" s="61"/>
    </row>
  </sheetData>
  <mergeCells count="101">
    <mergeCell ref="L121:L122"/>
    <mergeCell ref="O123:O126"/>
    <mergeCell ref="P123:P124"/>
    <mergeCell ref="P125:P126"/>
    <mergeCell ref="O111:O114"/>
    <mergeCell ref="P111:P112"/>
    <mergeCell ref="P113:P114"/>
    <mergeCell ref="H115:H118"/>
    <mergeCell ref="K115:K120"/>
    <mergeCell ref="L115:L116"/>
    <mergeCell ref="O117:O120"/>
    <mergeCell ref="P117:P118"/>
    <mergeCell ref="P119:P120"/>
    <mergeCell ref="K103:K108"/>
    <mergeCell ref="L103:L104"/>
    <mergeCell ref="O105:O108"/>
    <mergeCell ref="P105:P106"/>
    <mergeCell ref="P107:P108"/>
    <mergeCell ref="L109:L110"/>
    <mergeCell ref="D92:D93"/>
    <mergeCell ref="O93:O96"/>
    <mergeCell ref="P93:P94"/>
    <mergeCell ref="P95:P96"/>
    <mergeCell ref="L97:L98"/>
    <mergeCell ref="O99:O102"/>
    <mergeCell ref="P99:P100"/>
    <mergeCell ref="P101:P102"/>
    <mergeCell ref="L85:L86"/>
    <mergeCell ref="O87:O90"/>
    <mergeCell ref="P87:P88"/>
    <mergeCell ref="P89:P90"/>
    <mergeCell ref="H91:H94"/>
    <mergeCell ref="K91:K96"/>
    <mergeCell ref="L91:L92"/>
    <mergeCell ref="L73:L74"/>
    <mergeCell ref="O75:O78"/>
    <mergeCell ref="P75:P76"/>
    <mergeCell ref="P77:P78"/>
    <mergeCell ref="E55:E56"/>
    <mergeCell ref="K55:K60"/>
    <mergeCell ref="L55:L56"/>
    <mergeCell ref="O57:O60"/>
    <mergeCell ref="P57:P58"/>
    <mergeCell ref="P59:P60"/>
    <mergeCell ref="E79:E80"/>
    <mergeCell ref="K79:K84"/>
    <mergeCell ref="L79:L80"/>
    <mergeCell ref="O81:O84"/>
    <mergeCell ref="P81:P82"/>
    <mergeCell ref="P83:P84"/>
    <mergeCell ref="L61:L62"/>
    <mergeCell ref="O63:O66"/>
    <mergeCell ref="P63:P64"/>
    <mergeCell ref="P65:P66"/>
    <mergeCell ref="H67:H70"/>
    <mergeCell ref="K67:K72"/>
    <mergeCell ref="L67:L68"/>
    <mergeCell ref="O69:O72"/>
    <mergeCell ref="P69:P70"/>
    <mergeCell ref="P71:P72"/>
    <mergeCell ref="H43:H46"/>
    <mergeCell ref="K43:K48"/>
    <mergeCell ref="L43:L44"/>
    <mergeCell ref="O45:O48"/>
    <mergeCell ref="P45:P46"/>
    <mergeCell ref="P47:P48"/>
    <mergeCell ref="L49:L50"/>
    <mergeCell ref="O51:O54"/>
    <mergeCell ref="P51:P52"/>
    <mergeCell ref="P53:P54"/>
    <mergeCell ref="E31:E32"/>
    <mergeCell ref="K31:K36"/>
    <mergeCell ref="L31:L32"/>
    <mergeCell ref="O33:O36"/>
    <mergeCell ref="P33:P34"/>
    <mergeCell ref="P35:P36"/>
    <mergeCell ref="L37:L38"/>
    <mergeCell ref="O39:O42"/>
    <mergeCell ref="P39:P40"/>
    <mergeCell ref="P41:P42"/>
    <mergeCell ref="H19:H22"/>
    <mergeCell ref="K19:K24"/>
    <mergeCell ref="L19:L20"/>
    <mergeCell ref="O21:O24"/>
    <mergeCell ref="P21:P22"/>
    <mergeCell ref="P23:P24"/>
    <mergeCell ref="L25:L26"/>
    <mergeCell ref="O27:O30"/>
    <mergeCell ref="P27:P28"/>
    <mergeCell ref="P29:P30"/>
    <mergeCell ref="D5:V5"/>
    <mergeCell ref="D7:D10"/>
    <mergeCell ref="K7:K12"/>
    <mergeCell ref="L7:L8"/>
    <mergeCell ref="O9:O12"/>
    <mergeCell ref="P9:P10"/>
    <mergeCell ref="P11:P12"/>
    <mergeCell ref="L13:L14"/>
    <mergeCell ref="O15:O18"/>
    <mergeCell ref="P15:P16"/>
    <mergeCell ref="P17:P18"/>
  </mergeCells>
  <phoneticPr fontId="1"/>
  <printOptions horizontalCentered="1"/>
  <pageMargins left="0.39370078740157483" right="0.39370078740157483" top="0.78740157480314965" bottom="0.59055118110236227" header="0.51181102362204722" footer="0.31496062992125984"/>
  <pageSetup paperSize="9" scale="40" fitToHeight="0" orientation="portrait" r:id="rId1"/>
  <headerFooter>
    <oddHeader>&amp;R&amp;9自立訓練
（生活訓練）</oddHeader>
    <oddFooter>&amp;C&amp;14&amp;P</oddFooter>
  </headerFooter>
  <rowBreaks count="1" manualBreakCount="1">
    <brk id="102" max="2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autoPageBreaks="0" fitToPage="1"/>
  </sheetPr>
  <dimension ref="A1:T46"/>
  <sheetViews>
    <sheetView view="pageBreakPreview" zoomScaleNormal="100" zoomScaleSheetLayoutView="100" workbookViewId="0"/>
  </sheetViews>
  <sheetFormatPr defaultColWidth="2.375" defaultRowHeight="17.100000000000001" customHeight="1" x14ac:dyDescent="0.15"/>
  <cols>
    <col min="1" max="1" width="4.625" style="2" customWidth="1"/>
    <col min="2" max="2" width="7.625" style="2" customWidth="1"/>
    <col min="3" max="3" width="41.625" style="4" customWidth="1"/>
    <col min="4" max="4" width="8.625" style="2" customWidth="1"/>
    <col min="5" max="5" width="20.625" style="2" customWidth="1"/>
    <col min="6" max="6" width="2.625" style="2" customWidth="1"/>
    <col min="7" max="8" width="4.125" style="4" customWidth="1"/>
    <col min="9" max="9" width="26.375" style="2" customWidth="1"/>
    <col min="10" max="10" width="2.625" style="5" customWidth="1"/>
    <col min="11" max="11" width="5.625" style="2" customWidth="1"/>
    <col min="12" max="12" width="9.375" style="2" customWidth="1"/>
    <col min="13" max="13" width="15.125" style="2" customWidth="1"/>
    <col min="14" max="14" width="3" style="2" bestFit="1" customWidth="1"/>
    <col min="15" max="15" width="5.625" style="2" bestFit="1" customWidth="1"/>
    <col min="16" max="16" width="19.375" style="2" customWidth="1"/>
    <col min="17" max="17" width="3" style="2" bestFit="1" customWidth="1"/>
    <col min="18" max="18" width="7.625" style="2" customWidth="1"/>
    <col min="19" max="19" width="7.125" style="2" customWidth="1"/>
    <col min="20" max="20" width="8.625" style="2" customWidth="1"/>
    <col min="21" max="229" width="9" style="2" customWidth="1"/>
    <col min="230" max="230" width="4.625" style="2" customWidth="1"/>
    <col min="231" max="231" width="7.625" style="2" customWidth="1"/>
    <col min="232" max="232" width="30.625" style="2" customWidth="1"/>
    <col min="233" max="16384" width="2.375" style="2"/>
  </cols>
  <sheetData>
    <row r="1" spans="1:20" ht="17.100000000000001" customHeight="1" x14ac:dyDescent="0.15">
      <c r="A1" s="1"/>
    </row>
    <row r="2" spans="1:20" ht="17.100000000000001" customHeight="1" x14ac:dyDescent="0.15">
      <c r="A2" s="1"/>
    </row>
    <row r="3" spans="1:20" ht="17.100000000000001" customHeight="1" x14ac:dyDescent="0.15">
      <c r="A3" s="1"/>
    </row>
    <row r="4" spans="1:20" ht="17.100000000000001" customHeight="1" x14ac:dyDescent="0.15">
      <c r="A4" s="1"/>
      <c r="B4" s="353" t="s">
        <v>4200</v>
      </c>
    </row>
    <row r="5" spans="1:20" ht="17.100000000000001" customHeight="1" x14ac:dyDescent="0.15">
      <c r="A5" s="6" t="s">
        <v>1</v>
      </c>
      <c r="B5" s="7"/>
      <c r="C5" s="79" t="s">
        <v>2</v>
      </c>
      <c r="D5" s="1097" t="s">
        <v>3</v>
      </c>
      <c r="E5" s="944"/>
      <c r="F5" s="944"/>
      <c r="G5" s="944"/>
      <c r="H5" s="944"/>
      <c r="I5" s="944"/>
      <c r="J5" s="944"/>
      <c r="K5" s="944"/>
      <c r="L5" s="944"/>
      <c r="M5" s="944"/>
      <c r="N5" s="944"/>
      <c r="O5" s="944"/>
      <c r="P5" s="944"/>
      <c r="Q5" s="944"/>
      <c r="R5" s="944"/>
      <c r="S5" s="9" t="s">
        <v>4</v>
      </c>
      <c r="T5" s="9" t="s">
        <v>5</v>
      </c>
    </row>
    <row r="6" spans="1:20" ht="17.100000000000001" customHeight="1" x14ac:dyDescent="0.15">
      <c r="A6" s="10" t="s">
        <v>6</v>
      </c>
      <c r="B6" s="11" t="s">
        <v>7</v>
      </c>
      <c r="C6" s="80"/>
      <c r="D6" s="13"/>
      <c r="E6" s="14"/>
      <c r="F6" s="14"/>
      <c r="G6" s="14"/>
      <c r="H6" s="14"/>
      <c r="I6" s="14"/>
      <c r="J6" s="15"/>
      <c r="K6" s="14"/>
      <c r="L6" s="14"/>
      <c r="M6" s="14"/>
      <c r="N6" s="14"/>
      <c r="O6" s="14"/>
      <c r="P6" s="14"/>
      <c r="Q6" s="14"/>
      <c r="R6" s="14"/>
      <c r="S6" s="16" t="s">
        <v>8</v>
      </c>
      <c r="T6" s="16" t="s">
        <v>9</v>
      </c>
    </row>
    <row r="7" spans="1:20" ht="17.100000000000001" customHeight="1" x14ac:dyDescent="0.15">
      <c r="A7" s="17">
        <v>42</v>
      </c>
      <c r="B7" s="18">
        <v>9201</v>
      </c>
      <c r="C7" s="19" t="s">
        <v>4608</v>
      </c>
      <c r="D7" s="1172" t="s">
        <v>4246</v>
      </c>
      <c r="E7" s="73" t="s">
        <v>3826</v>
      </c>
      <c r="F7" s="74"/>
      <c r="G7" s="379"/>
      <c r="H7" s="380"/>
      <c r="I7" s="20"/>
      <c r="J7" s="2"/>
      <c r="K7" s="22"/>
      <c r="L7" s="1224" t="s">
        <v>4202</v>
      </c>
      <c r="M7" s="1226" t="s">
        <v>4203</v>
      </c>
      <c r="N7" s="379"/>
      <c r="O7" s="380"/>
      <c r="P7" s="20"/>
      <c r="Q7" s="23"/>
      <c r="R7" s="314"/>
      <c r="S7" s="97">
        <f>ROUND(G8*O8,0)</f>
        <v>524</v>
      </c>
      <c r="T7" s="31" t="s">
        <v>209</v>
      </c>
    </row>
    <row r="8" spans="1:20" ht="17.100000000000001" customHeight="1" x14ac:dyDescent="0.15">
      <c r="A8" s="32">
        <v>42</v>
      </c>
      <c r="B8" s="33">
        <v>9203</v>
      </c>
      <c r="C8" s="34" t="s">
        <v>4609</v>
      </c>
      <c r="D8" s="1209"/>
      <c r="E8" s="200"/>
      <c r="F8" s="201"/>
      <c r="G8" s="310">
        <f>'13自立訓練(生活・基本)'!F8</f>
        <v>748</v>
      </c>
      <c r="H8" s="4" t="s">
        <v>21</v>
      </c>
      <c r="I8" s="20"/>
      <c r="J8" s="2"/>
      <c r="K8" s="22"/>
      <c r="L8" s="1225"/>
      <c r="M8" s="1227"/>
      <c r="N8" s="23" t="s">
        <v>17</v>
      </c>
      <c r="O8" s="158">
        <v>0.7</v>
      </c>
      <c r="P8" s="196" t="s">
        <v>3828</v>
      </c>
      <c r="Q8" s="65" t="s">
        <v>17</v>
      </c>
      <c r="R8" s="165">
        <f>'13自立訓練(生活・基本)'!$R$8</f>
        <v>0.95</v>
      </c>
      <c r="S8" s="101">
        <f>ROUND(ROUND(G8*O8,0)*R8,0)</f>
        <v>498</v>
      </c>
      <c r="T8" s="31"/>
    </row>
    <row r="9" spans="1:20" ht="17.100000000000001" customHeight="1" x14ac:dyDescent="0.15">
      <c r="A9" s="32">
        <v>42</v>
      </c>
      <c r="B9" s="33">
        <v>9213</v>
      </c>
      <c r="C9" s="34" t="s">
        <v>4610</v>
      </c>
      <c r="D9" s="1209"/>
      <c r="E9" s="20"/>
      <c r="F9" s="4"/>
      <c r="I9" s="20"/>
      <c r="J9" s="2"/>
      <c r="K9" s="22"/>
      <c r="L9" s="1225"/>
      <c r="M9" s="1226" t="s">
        <v>4206</v>
      </c>
      <c r="N9" s="363"/>
      <c r="O9" s="364"/>
      <c r="P9" s="47"/>
      <c r="Q9" s="65"/>
      <c r="R9" s="157"/>
      <c r="S9" s="101">
        <f>ROUND(G8*O10,0)</f>
        <v>374</v>
      </c>
      <c r="T9" s="31"/>
    </row>
    <row r="10" spans="1:20" ht="17.100000000000001" customHeight="1" x14ac:dyDescent="0.15">
      <c r="A10" s="32">
        <v>42</v>
      </c>
      <c r="B10" s="33">
        <v>9215</v>
      </c>
      <c r="C10" s="34" t="s">
        <v>4611</v>
      </c>
      <c r="D10" s="1209"/>
      <c r="E10" s="20"/>
      <c r="F10" s="4"/>
      <c r="G10" s="39"/>
      <c r="I10" s="20"/>
      <c r="J10" s="2"/>
      <c r="K10" s="22"/>
      <c r="L10" s="1225"/>
      <c r="M10" s="1227"/>
      <c r="N10" s="23" t="s">
        <v>17</v>
      </c>
      <c r="O10" s="354">
        <v>0.5</v>
      </c>
      <c r="P10" s="196" t="s">
        <v>3828</v>
      </c>
      <c r="Q10" s="65" t="s">
        <v>17</v>
      </c>
      <c r="R10" s="165">
        <f>$R$8</f>
        <v>0.95</v>
      </c>
      <c r="S10" s="101">
        <f>ROUND(ROUND(G8*O10,0)*R10,0)</f>
        <v>355</v>
      </c>
      <c r="T10" s="31"/>
    </row>
    <row r="11" spans="1:20" ht="17.100000000000001" customHeight="1" x14ac:dyDescent="0.15">
      <c r="A11" s="17">
        <v>42</v>
      </c>
      <c r="B11" s="33">
        <v>9225</v>
      </c>
      <c r="C11" s="34" t="s">
        <v>4612</v>
      </c>
      <c r="D11" s="225"/>
      <c r="E11" s="20"/>
      <c r="F11" s="4"/>
      <c r="G11" s="39"/>
      <c r="I11" s="1198" t="s">
        <v>4254</v>
      </c>
      <c r="J11" s="381"/>
      <c r="K11" s="382"/>
      <c r="L11" s="355"/>
      <c r="M11" s="1226" t="s">
        <v>4203</v>
      </c>
      <c r="N11" s="363"/>
      <c r="O11" s="364"/>
      <c r="P11" s="47"/>
      <c r="Q11" s="65"/>
      <c r="R11" s="157"/>
      <c r="S11" s="101">
        <f>ROUND(ROUND(G8*K12,0)*O12,0)</f>
        <v>505</v>
      </c>
      <c r="T11" s="31"/>
    </row>
    <row r="12" spans="1:20" ht="17.100000000000001" customHeight="1" x14ac:dyDescent="0.15">
      <c r="A12" s="32">
        <v>42</v>
      </c>
      <c r="B12" s="33">
        <v>9227</v>
      </c>
      <c r="C12" s="34" t="s">
        <v>4613</v>
      </c>
      <c r="D12" s="225"/>
      <c r="E12" s="20"/>
      <c r="F12" s="4"/>
      <c r="I12" s="1126"/>
      <c r="J12" s="23" t="s">
        <v>17</v>
      </c>
      <c r="K12" s="314">
        <f>'13自立訓練(生活・基本)'!$J$14</f>
        <v>0.96499999999999997</v>
      </c>
      <c r="L12" s="355"/>
      <c r="M12" s="1212"/>
      <c r="N12" s="23" t="s">
        <v>17</v>
      </c>
      <c r="O12" s="158">
        <f>$O$8</f>
        <v>0.7</v>
      </c>
      <c r="P12" s="196" t="s">
        <v>3828</v>
      </c>
      <c r="Q12" s="65" t="s">
        <v>17</v>
      </c>
      <c r="R12" s="165">
        <f>$R$8</f>
        <v>0.95</v>
      </c>
      <c r="S12" s="101">
        <f>ROUND(ROUND(ROUND(G8*K12,0)*O12,0)*R12,0)</f>
        <v>480</v>
      </c>
      <c r="T12" s="31"/>
    </row>
    <row r="13" spans="1:20" ht="17.100000000000001" customHeight="1" x14ac:dyDescent="0.15">
      <c r="A13" s="17">
        <v>42</v>
      </c>
      <c r="B13" s="33">
        <v>9237</v>
      </c>
      <c r="C13" s="34" t="s">
        <v>4614</v>
      </c>
      <c r="D13" s="225"/>
      <c r="E13" s="20"/>
      <c r="F13" s="4"/>
      <c r="G13" s="39"/>
      <c r="H13" s="21"/>
      <c r="I13" s="1126"/>
      <c r="J13" s="2"/>
      <c r="K13" s="22"/>
      <c r="L13" s="355"/>
      <c r="M13" s="1226" t="s">
        <v>4206</v>
      </c>
      <c r="N13" s="363"/>
      <c r="O13" s="364"/>
      <c r="P13" s="47"/>
      <c r="Q13" s="65"/>
      <c r="R13" s="157"/>
      <c r="S13" s="101">
        <f>ROUND(ROUND(G8*K12,0)*O14,0)</f>
        <v>361</v>
      </c>
      <c r="T13" s="31"/>
    </row>
    <row r="14" spans="1:20" ht="17.100000000000001" customHeight="1" x14ac:dyDescent="0.15">
      <c r="A14" s="32">
        <v>42</v>
      </c>
      <c r="B14" s="33">
        <v>9239</v>
      </c>
      <c r="C14" s="34" t="s">
        <v>4615</v>
      </c>
      <c r="D14" s="225"/>
      <c r="E14" s="20"/>
      <c r="F14" s="4"/>
      <c r="I14" s="20"/>
      <c r="J14" s="2"/>
      <c r="K14" s="22"/>
      <c r="L14" s="355"/>
      <c r="M14" s="1212"/>
      <c r="N14" s="23" t="s">
        <v>17</v>
      </c>
      <c r="O14" s="354">
        <f>$O$10</f>
        <v>0.5</v>
      </c>
      <c r="P14" s="196" t="s">
        <v>3828</v>
      </c>
      <c r="Q14" s="65" t="s">
        <v>17</v>
      </c>
      <c r="R14" s="165">
        <f>$R$8</f>
        <v>0.95</v>
      </c>
      <c r="S14" s="101">
        <f>ROUND(ROUND(ROUND(G8*K12,0)*O14,0)*R14,0)</f>
        <v>343</v>
      </c>
      <c r="T14" s="31"/>
    </row>
    <row r="15" spans="1:20" ht="17.100000000000001" customHeight="1" x14ac:dyDescent="0.15">
      <c r="A15" s="32">
        <v>42</v>
      </c>
      <c r="B15" s="33">
        <v>9249</v>
      </c>
      <c r="C15" s="34" t="s">
        <v>4616</v>
      </c>
      <c r="D15" s="315"/>
      <c r="E15" s="76" t="s">
        <v>4028</v>
      </c>
      <c r="F15" s="77"/>
      <c r="G15" s="363"/>
      <c r="H15" s="364"/>
      <c r="I15" s="47"/>
      <c r="J15" s="48"/>
      <c r="K15" s="49"/>
      <c r="L15" s="355"/>
      <c r="M15" s="1226" t="s">
        <v>4203</v>
      </c>
      <c r="N15" s="363"/>
      <c r="O15" s="364"/>
      <c r="P15" s="47"/>
      <c r="Q15" s="65"/>
      <c r="R15" s="157"/>
      <c r="S15" s="101">
        <f>ROUND(G16*O16,0)</f>
        <v>468</v>
      </c>
      <c r="T15" s="31"/>
    </row>
    <row r="16" spans="1:20" ht="17.100000000000001" customHeight="1" x14ac:dyDescent="0.15">
      <c r="A16" s="32">
        <v>42</v>
      </c>
      <c r="B16" s="33">
        <v>9251</v>
      </c>
      <c r="C16" s="34" t="s">
        <v>4617</v>
      </c>
      <c r="D16" s="315"/>
      <c r="E16" s="200"/>
      <c r="F16" s="201"/>
      <c r="G16" s="310">
        <f>'13自立訓練(生活・基本)'!F20</f>
        <v>668</v>
      </c>
      <c r="H16" s="4" t="s">
        <v>21</v>
      </c>
      <c r="I16" s="20"/>
      <c r="J16" s="2"/>
      <c r="K16" s="22"/>
      <c r="L16" s="355"/>
      <c r="M16" s="1212"/>
      <c r="N16" s="23" t="s">
        <v>17</v>
      </c>
      <c r="O16" s="158">
        <f>$O$8</f>
        <v>0.7</v>
      </c>
      <c r="P16" s="196" t="s">
        <v>3828</v>
      </c>
      <c r="Q16" s="65" t="s">
        <v>17</v>
      </c>
      <c r="R16" s="165">
        <f>$R$8</f>
        <v>0.95</v>
      </c>
      <c r="S16" s="101">
        <f>ROUND(ROUND(G16*O16,0)*R16,0)</f>
        <v>445</v>
      </c>
      <c r="T16" s="31"/>
    </row>
    <row r="17" spans="1:20" ht="17.100000000000001" customHeight="1" x14ac:dyDescent="0.15">
      <c r="A17" s="32">
        <v>42</v>
      </c>
      <c r="B17" s="33">
        <v>9261</v>
      </c>
      <c r="C17" s="34" t="s">
        <v>4618</v>
      </c>
      <c r="D17" s="225"/>
      <c r="E17" s="20"/>
      <c r="F17" s="4"/>
      <c r="I17" s="20"/>
      <c r="J17" s="2"/>
      <c r="K17" s="22"/>
      <c r="L17" s="355"/>
      <c r="M17" s="1226" t="s">
        <v>4206</v>
      </c>
      <c r="N17" s="363"/>
      <c r="O17" s="364"/>
      <c r="P17" s="47"/>
      <c r="Q17" s="65"/>
      <c r="R17" s="157"/>
      <c r="S17" s="101">
        <f>ROUND(G16*O18,0)</f>
        <v>334</v>
      </c>
      <c r="T17" s="31"/>
    </row>
    <row r="18" spans="1:20" ht="17.100000000000001" customHeight="1" x14ac:dyDescent="0.15">
      <c r="A18" s="32">
        <v>42</v>
      </c>
      <c r="B18" s="33">
        <v>9263</v>
      </c>
      <c r="C18" s="34" t="s">
        <v>4619</v>
      </c>
      <c r="D18" s="225"/>
      <c r="E18" s="20"/>
      <c r="F18" s="4"/>
      <c r="G18" s="39"/>
      <c r="I18" s="20"/>
      <c r="J18" s="2"/>
      <c r="K18" s="22"/>
      <c r="L18" s="355"/>
      <c r="M18" s="1212"/>
      <c r="N18" s="23" t="s">
        <v>17</v>
      </c>
      <c r="O18" s="354">
        <f>$O$10</f>
        <v>0.5</v>
      </c>
      <c r="P18" s="196" t="s">
        <v>3828</v>
      </c>
      <c r="Q18" s="65" t="s">
        <v>17</v>
      </c>
      <c r="R18" s="165">
        <f>$R$8</f>
        <v>0.95</v>
      </c>
      <c r="S18" s="101">
        <f>ROUND(ROUND(G16*O18,0)*R18,0)</f>
        <v>317</v>
      </c>
      <c r="T18" s="31"/>
    </row>
    <row r="19" spans="1:20" ht="17.100000000000001" customHeight="1" x14ac:dyDescent="0.15">
      <c r="A19" s="17">
        <v>42</v>
      </c>
      <c r="B19" s="33">
        <v>9273</v>
      </c>
      <c r="C19" s="34" t="s">
        <v>4620</v>
      </c>
      <c r="D19" s="315"/>
      <c r="E19" s="20"/>
      <c r="F19" s="4"/>
      <c r="I19" s="1198" t="s">
        <v>4254</v>
      </c>
      <c r="J19" s="381"/>
      <c r="K19" s="382"/>
      <c r="L19" s="355"/>
      <c r="M19" s="1226" t="s">
        <v>4203</v>
      </c>
      <c r="N19" s="363"/>
      <c r="O19" s="364"/>
      <c r="P19" s="47"/>
      <c r="Q19" s="65"/>
      <c r="R19" s="157"/>
      <c r="S19" s="101">
        <f>ROUND(ROUND(G16*K20,0)*O20,0)</f>
        <v>452</v>
      </c>
      <c r="T19" s="31"/>
    </row>
    <row r="20" spans="1:20" ht="17.100000000000001" customHeight="1" x14ac:dyDescent="0.15">
      <c r="A20" s="32">
        <v>42</v>
      </c>
      <c r="B20" s="33">
        <v>9275</v>
      </c>
      <c r="C20" s="34" t="s">
        <v>4621</v>
      </c>
      <c r="D20" s="315"/>
      <c r="E20" s="20"/>
      <c r="F20" s="4"/>
      <c r="I20" s="1126"/>
      <c r="J20" s="23" t="s">
        <v>17</v>
      </c>
      <c r="K20" s="314">
        <f>$K$12</f>
        <v>0.96499999999999997</v>
      </c>
      <c r="L20" s="355"/>
      <c r="M20" s="1212"/>
      <c r="N20" s="23" t="s">
        <v>17</v>
      </c>
      <c r="O20" s="158">
        <f>$O$8</f>
        <v>0.7</v>
      </c>
      <c r="P20" s="196" t="s">
        <v>3828</v>
      </c>
      <c r="Q20" s="65" t="s">
        <v>17</v>
      </c>
      <c r="R20" s="165">
        <f>$R$8</f>
        <v>0.95</v>
      </c>
      <c r="S20" s="101">
        <f>ROUND(ROUND(ROUND(G16*K20,0)*O20,0)*R20,0)</f>
        <v>429</v>
      </c>
      <c r="T20" s="31"/>
    </row>
    <row r="21" spans="1:20" ht="17.100000000000001" customHeight="1" x14ac:dyDescent="0.15">
      <c r="A21" s="17">
        <v>42</v>
      </c>
      <c r="B21" s="33">
        <v>9285</v>
      </c>
      <c r="C21" s="34" t="s">
        <v>4622</v>
      </c>
      <c r="D21" s="225"/>
      <c r="E21" s="20"/>
      <c r="F21" s="4"/>
      <c r="G21" s="39"/>
      <c r="H21" s="21"/>
      <c r="I21" s="1126"/>
      <c r="J21" s="2"/>
      <c r="K21" s="22"/>
      <c r="L21" s="355"/>
      <c r="M21" s="1226" t="s">
        <v>4206</v>
      </c>
      <c r="N21" s="363"/>
      <c r="O21" s="364"/>
      <c r="P21" s="47"/>
      <c r="Q21" s="65"/>
      <c r="R21" s="157"/>
      <c r="S21" s="101">
        <f>ROUND(ROUND(G16*K20,0)*O22,0)</f>
        <v>323</v>
      </c>
      <c r="T21" s="31"/>
    </row>
    <row r="22" spans="1:20" ht="17.100000000000001" customHeight="1" x14ac:dyDescent="0.15">
      <c r="A22" s="32">
        <v>42</v>
      </c>
      <c r="B22" s="33">
        <v>9287</v>
      </c>
      <c r="C22" s="34" t="s">
        <v>4623</v>
      </c>
      <c r="D22" s="225"/>
      <c r="E22" s="20"/>
      <c r="F22" s="4"/>
      <c r="I22" s="20"/>
      <c r="J22" s="2"/>
      <c r="K22" s="22"/>
      <c r="L22" s="355"/>
      <c r="M22" s="1212"/>
      <c r="N22" s="23" t="s">
        <v>17</v>
      </c>
      <c r="O22" s="354">
        <f>$O$10</f>
        <v>0.5</v>
      </c>
      <c r="P22" s="196" t="s">
        <v>3828</v>
      </c>
      <c r="Q22" s="65" t="s">
        <v>17</v>
      </c>
      <c r="R22" s="165">
        <f>$R$8</f>
        <v>0.95</v>
      </c>
      <c r="S22" s="101">
        <f>ROUND(ROUND(ROUND(G16*K20,0)*O22,0)*R22,0)</f>
        <v>307</v>
      </c>
      <c r="T22" s="31"/>
    </row>
    <row r="23" spans="1:20" ht="17.100000000000001" customHeight="1" x14ac:dyDescent="0.15">
      <c r="A23" s="32">
        <v>42</v>
      </c>
      <c r="B23" s="33">
        <v>9297</v>
      </c>
      <c r="C23" s="34" t="s">
        <v>4624</v>
      </c>
      <c r="D23" s="315"/>
      <c r="E23" s="76" t="s">
        <v>3856</v>
      </c>
      <c r="F23" s="77"/>
      <c r="G23" s="363"/>
      <c r="H23" s="364"/>
      <c r="I23" s="47"/>
      <c r="J23" s="48"/>
      <c r="K23" s="49"/>
      <c r="L23" s="355"/>
      <c r="M23" s="1226" t="s">
        <v>4203</v>
      </c>
      <c r="N23" s="363"/>
      <c r="O23" s="364"/>
      <c r="P23" s="47"/>
      <c r="Q23" s="65"/>
      <c r="R23" s="157"/>
      <c r="S23" s="101">
        <f>ROUND(G24*O24,0)</f>
        <v>445</v>
      </c>
      <c r="T23" s="31"/>
    </row>
    <row r="24" spans="1:20" ht="17.100000000000001" customHeight="1" x14ac:dyDescent="0.15">
      <c r="A24" s="32">
        <v>42</v>
      </c>
      <c r="B24" s="33">
        <v>9299</v>
      </c>
      <c r="C24" s="34" t="s">
        <v>4625</v>
      </c>
      <c r="D24" s="315"/>
      <c r="E24" s="200"/>
      <c r="F24" s="201"/>
      <c r="G24" s="310">
        <f>'13自立訓練(生活・基本)'!F32</f>
        <v>635</v>
      </c>
      <c r="H24" s="4" t="s">
        <v>21</v>
      </c>
      <c r="I24" s="20"/>
      <c r="J24" s="2"/>
      <c r="K24" s="22"/>
      <c r="L24" s="355"/>
      <c r="M24" s="1212"/>
      <c r="N24" s="23" t="s">
        <v>17</v>
      </c>
      <c r="O24" s="158">
        <f>$O$8</f>
        <v>0.7</v>
      </c>
      <c r="P24" s="196" t="s">
        <v>3828</v>
      </c>
      <c r="Q24" s="65" t="s">
        <v>17</v>
      </c>
      <c r="R24" s="165">
        <f>$R$8</f>
        <v>0.95</v>
      </c>
      <c r="S24" s="101">
        <f>ROUND(ROUND(G24*O24,0)*R24,0)</f>
        <v>423</v>
      </c>
      <c r="T24" s="31"/>
    </row>
    <row r="25" spans="1:20" ht="17.100000000000001" customHeight="1" x14ac:dyDescent="0.15">
      <c r="A25" s="32">
        <v>42</v>
      </c>
      <c r="B25" s="33">
        <v>9309</v>
      </c>
      <c r="C25" s="34" t="s">
        <v>4626</v>
      </c>
      <c r="D25" s="225"/>
      <c r="E25" s="20"/>
      <c r="F25" s="4"/>
      <c r="I25" s="20"/>
      <c r="J25" s="2"/>
      <c r="K25" s="22"/>
      <c r="L25" s="355"/>
      <c r="M25" s="1226" t="s">
        <v>4206</v>
      </c>
      <c r="N25" s="363"/>
      <c r="O25" s="364"/>
      <c r="P25" s="47"/>
      <c r="Q25" s="65"/>
      <c r="R25" s="157"/>
      <c r="S25" s="101">
        <f>ROUND(G24*O26,0)</f>
        <v>318</v>
      </c>
      <c r="T25" s="31"/>
    </row>
    <row r="26" spans="1:20" ht="17.100000000000001" customHeight="1" x14ac:dyDescent="0.15">
      <c r="A26" s="32">
        <v>42</v>
      </c>
      <c r="B26" s="33">
        <v>9311</v>
      </c>
      <c r="C26" s="34" t="s">
        <v>4627</v>
      </c>
      <c r="D26" s="225"/>
      <c r="E26" s="20"/>
      <c r="F26" s="4"/>
      <c r="G26" s="39"/>
      <c r="I26" s="20"/>
      <c r="J26" s="2"/>
      <c r="K26" s="22"/>
      <c r="L26" s="355"/>
      <c r="M26" s="1212"/>
      <c r="N26" s="23" t="s">
        <v>17</v>
      </c>
      <c r="O26" s="354">
        <f>$O$10</f>
        <v>0.5</v>
      </c>
      <c r="P26" s="196" t="s">
        <v>3828</v>
      </c>
      <c r="Q26" s="65" t="s">
        <v>17</v>
      </c>
      <c r="R26" s="165">
        <f>$R$8</f>
        <v>0.95</v>
      </c>
      <c r="S26" s="101">
        <f>ROUND(ROUND(G24*O26,0)*R26,0)</f>
        <v>302</v>
      </c>
      <c r="T26" s="31"/>
    </row>
    <row r="27" spans="1:20" ht="17.100000000000001" customHeight="1" x14ac:dyDescent="0.15">
      <c r="A27" s="17">
        <v>42</v>
      </c>
      <c r="B27" s="33">
        <v>9321</v>
      </c>
      <c r="C27" s="34" t="s">
        <v>4628</v>
      </c>
      <c r="D27" s="315"/>
      <c r="E27" s="20"/>
      <c r="F27" s="4"/>
      <c r="I27" s="1198" t="s">
        <v>4254</v>
      </c>
      <c r="J27" s="381"/>
      <c r="K27" s="382"/>
      <c r="L27" s="355"/>
      <c r="M27" s="1226" t="s">
        <v>4203</v>
      </c>
      <c r="N27" s="358"/>
      <c r="O27" s="383"/>
      <c r="P27" s="47"/>
      <c r="Q27" s="65"/>
      <c r="R27" s="157"/>
      <c r="S27" s="101">
        <f>ROUND(ROUND(G24*K28,0)*O28,0)</f>
        <v>429</v>
      </c>
      <c r="T27" s="31"/>
    </row>
    <row r="28" spans="1:20" ht="17.100000000000001" customHeight="1" x14ac:dyDescent="0.15">
      <c r="A28" s="32">
        <v>42</v>
      </c>
      <c r="B28" s="33">
        <v>9323</v>
      </c>
      <c r="C28" s="34" t="s">
        <v>4629</v>
      </c>
      <c r="D28" s="315"/>
      <c r="E28" s="20"/>
      <c r="F28" s="4"/>
      <c r="I28" s="1126"/>
      <c r="J28" s="23" t="s">
        <v>17</v>
      </c>
      <c r="K28" s="314">
        <f>$K$12</f>
        <v>0.96499999999999997</v>
      </c>
      <c r="L28" s="355"/>
      <c r="M28" s="1212"/>
      <c r="N28" s="23" t="s">
        <v>17</v>
      </c>
      <c r="O28" s="158">
        <f>$O$8</f>
        <v>0.7</v>
      </c>
      <c r="P28" s="196" t="s">
        <v>3828</v>
      </c>
      <c r="Q28" s="65" t="s">
        <v>17</v>
      </c>
      <c r="R28" s="165">
        <f>$R$8</f>
        <v>0.95</v>
      </c>
      <c r="S28" s="101">
        <f>ROUND(ROUND(ROUND(G24*K28,0)*O28,0)*R28,0)</f>
        <v>408</v>
      </c>
      <c r="T28" s="31"/>
    </row>
    <row r="29" spans="1:20" ht="17.100000000000001" customHeight="1" x14ac:dyDescent="0.15">
      <c r="A29" s="17">
        <v>42</v>
      </c>
      <c r="B29" s="33">
        <v>9333</v>
      </c>
      <c r="C29" s="34" t="s">
        <v>4630</v>
      </c>
      <c r="D29" s="225"/>
      <c r="E29" s="20"/>
      <c r="F29" s="4"/>
      <c r="G29" s="39"/>
      <c r="H29" s="21"/>
      <c r="I29" s="1126"/>
      <c r="J29" s="2"/>
      <c r="K29" s="22"/>
      <c r="L29" s="355"/>
      <c r="M29" s="1226" t="s">
        <v>4206</v>
      </c>
      <c r="N29" s="363"/>
      <c r="O29" s="364"/>
      <c r="P29" s="47"/>
      <c r="Q29" s="65"/>
      <c r="R29" s="157"/>
      <c r="S29" s="101">
        <f>ROUND(ROUND(G24*K28,0)*O30,0)</f>
        <v>307</v>
      </c>
      <c r="T29" s="31"/>
    </row>
    <row r="30" spans="1:20" ht="17.100000000000001" customHeight="1" x14ac:dyDescent="0.15">
      <c r="A30" s="32">
        <v>42</v>
      </c>
      <c r="B30" s="33">
        <v>9335</v>
      </c>
      <c r="C30" s="34" t="s">
        <v>4631</v>
      </c>
      <c r="D30" s="225"/>
      <c r="E30" s="20"/>
      <c r="F30" s="4"/>
      <c r="I30" s="20"/>
      <c r="J30" s="2"/>
      <c r="K30" s="22"/>
      <c r="L30" s="355"/>
      <c r="M30" s="1212"/>
      <c r="N30" s="23" t="s">
        <v>17</v>
      </c>
      <c r="O30" s="354">
        <f>$O$10</f>
        <v>0.5</v>
      </c>
      <c r="P30" s="196" t="s">
        <v>3828</v>
      </c>
      <c r="Q30" s="65" t="s">
        <v>17</v>
      </c>
      <c r="R30" s="165">
        <f>$R$8</f>
        <v>0.95</v>
      </c>
      <c r="S30" s="101">
        <f>ROUND(ROUND(ROUND(G24*K28,0)*O30,0)*R30,0)</f>
        <v>292</v>
      </c>
      <c r="T30" s="31"/>
    </row>
    <row r="31" spans="1:20" ht="17.100000000000001" customHeight="1" x14ac:dyDescent="0.15">
      <c r="A31" s="32">
        <v>42</v>
      </c>
      <c r="B31" s="33">
        <v>9345</v>
      </c>
      <c r="C31" s="34" t="s">
        <v>4632</v>
      </c>
      <c r="D31" s="315"/>
      <c r="E31" s="76" t="s">
        <v>3869</v>
      </c>
      <c r="F31" s="77"/>
      <c r="G31" s="363"/>
      <c r="H31" s="364"/>
      <c r="I31" s="47"/>
      <c r="J31" s="48"/>
      <c r="K31" s="49"/>
      <c r="L31" s="355"/>
      <c r="M31" s="1226" t="s">
        <v>4203</v>
      </c>
      <c r="N31" s="358"/>
      <c r="O31" s="383"/>
      <c r="P31" s="47"/>
      <c r="Q31" s="65"/>
      <c r="R31" s="157"/>
      <c r="S31" s="101">
        <f>ROUND(G32*O32,0)</f>
        <v>427</v>
      </c>
      <c r="T31" s="31"/>
    </row>
    <row r="32" spans="1:20" ht="17.100000000000001" customHeight="1" x14ac:dyDescent="0.15">
      <c r="A32" s="32">
        <v>42</v>
      </c>
      <c r="B32" s="33">
        <v>9347</v>
      </c>
      <c r="C32" s="34" t="s">
        <v>4633</v>
      </c>
      <c r="D32" s="315"/>
      <c r="E32" s="200"/>
      <c r="F32" s="201"/>
      <c r="G32" s="310">
        <f>'13自立訓練(生活・基本)'!F44</f>
        <v>610</v>
      </c>
      <c r="H32" s="4" t="s">
        <v>21</v>
      </c>
      <c r="I32" s="20"/>
      <c r="J32" s="2"/>
      <c r="K32" s="22"/>
      <c r="L32" s="355"/>
      <c r="M32" s="1212"/>
      <c r="N32" s="23" t="s">
        <v>17</v>
      </c>
      <c r="O32" s="158">
        <f>$O$8</f>
        <v>0.7</v>
      </c>
      <c r="P32" s="196" t="s">
        <v>3828</v>
      </c>
      <c r="Q32" s="65" t="s">
        <v>17</v>
      </c>
      <c r="R32" s="165">
        <f>$R$8</f>
        <v>0.95</v>
      </c>
      <c r="S32" s="101">
        <f>ROUND(ROUND(G32*O32,0)*R32,0)</f>
        <v>406</v>
      </c>
      <c r="T32" s="31"/>
    </row>
    <row r="33" spans="1:20" ht="17.100000000000001" customHeight="1" x14ac:dyDescent="0.15">
      <c r="A33" s="32">
        <v>42</v>
      </c>
      <c r="B33" s="33">
        <v>9357</v>
      </c>
      <c r="C33" s="34" t="s">
        <v>4634</v>
      </c>
      <c r="D33" s="225"/>
      <c r="E33" s="20"/>
      <c r="F33" s="4"/>
      <c r="I33" s="20"/>
      <c r="J33" s="2"/>
      <c r="K33" s="22"/>
      <c r="L33" s="355"/>
      <c r="M33" s="1226" t="s">
        <v>4206</v>
      </c>
      <c r="N33" s="358"/>
      <c r="O33" s="383"/>
      <c r="P33" s="47"/>
      <c r="Q33" s="65"/>
      <c r="R33" s="157"/>
      <c r="S33" s="101">
        <f>ROUND(G32*O34,0)</f>
        <v>305</v>
      </c>
      <c r="T33" s="31"/>
    </row>
    <row r="34" spans="1:20" ht="17.100000000000001" customHeight="1" x14ac:dyDescent="0.15">
      <c r="A34" s="32">
        <v>42</v>
      </c>
      <c r="B34" s="33">
        <v>9359</v>
      </c>
      <c r="C34" s="34" t="s">
        <v>4635</v>
      </c>
      <c r="D34" s="225"/>
      <c r="E34" s="20"/>
      <c r="F34" s="4"/>
      <c r="G34" s="39"/>
      <c r="I34" s="20"/>
      <c r="J34" s="2"/>
      <c r="K34" s="22"/>
      <c r="L34" s="355"/>
      <c r="M34" s="1212"/>
      <c r="N34" s="23" t="s">
        <v>17</v>
      </c>
      <c r="O34" s="354">
        <f>$O$10</f>
        <v>0.5</v>
      </c>
      <c r="P34" s="196" t="s">
        <v>3828</v>
      </c>
      <c r="Q34" s="65" t="s">
        <v>17</v>
      </c>
      <c r="R34" s="165">
        <f>$R$8</f>
        <v>0.95</v>
      </c>
      <c r="S34" s="101">
        <f>ROUND(ROUND(G32*O34,0)*R34,0)</f>
        <v>290</v>
      </c>
      <c r="T34" s="31"/>
    </row>
    <row r="35" spans="1:20" ht="17.100000000000001" customHeight="1" x14ac:dyDescent="0.15">
      <c r="A35" s="17">
        <v>42</v>
      </c>
      <c r="B35" s="33">
        <v>9369</v>
      </c>
      <c r="C35" s="34" t="s">
        <v>4636</v>
      </c>
      <c r="D35" s="315"/>
      <c r="E35" s="20"/>
      <c r="F35" s="4"/>
      <c r="I35" s="1198" t="s">
        <v>4254</v>
      </c>
      <c r="J35" s="381"/>
      <c r="K35" s="382"/>
      <c r="L35" s="355"/>
      <c r="M35" s="1226" t="s">
        <v>4203</v>
      </c>
      <c r="N35" s="358"/>
      <c r="O35" s="383"/>
      <c r="P35" s="47"/>
      <c r="Q35" s="65"/>
      <c r="R35" s="157"/>
      <c r="S35" s="101">
        <f>ROUND(ROUND(G32*K36,0)*O36,0)</f>
        <v>412</v>
      </c>
      <c r="T35" s="31"/>
    </row>
    <row r="36" spans="1:20" ht="17.100000000000001" customHeight="1" x14ac:dyDescent="0.15">
      <c r="A36" s="32">
        <v>42</v>
      </c>
      <c r="B36" s="33">
        <v>9371</v>
      </c>
      <c r="C36" s="34" t="s">
        <v>4637</v>
      </c>
      <c r="D36" s="315"/>
      <c r="E36" s="20"/>
      <c r="F36" s="4"/>
      <c r="I36" s="1126"/>
      <c r="J36" s="23" t="s">
        <v>17</v>
      </c>
      <c r="K36" s="314">
        <f>$K$12</f>
        <v>0.96499999999999997</v>
      </c>
      <c r="L36" s="355"/>
      <c r="M36" s="1212"/>
      <c r="N36" s="23" t="s">
        <v>17</v>
      </c>
      <c r="O36" s="158">
        <f>$O$8</f>
        <v>0.7</v>
      </c>
      <c r="P36" s="196" t="s">
        <v>3828</v>
      </c>
      <c r="Q36" s="65" t="s">
        <v>17</v>
      </c>
      <c r="R36" s="165">
        <f>$R$8</f>
        <v>0.95</v>
      </c>
      <c r="S36" s="101">
        <f>ROUND(ROUND(ROUND(G32*K36,0)*O36,0)*R36,0)</f>
        <v>391</v>
      </c>
      <c r="T36" s="31"/>
    </row>
    <row r="37" spans="1:20" ht="17.100000000000001" customHeight="1" x14ac:dyDescent="0.15">
      <c r="A37" s="17">
        <v>42</v>
      </c>
      <c r="B37" s="33">
        <v>9381</v>
      </c>
      <c r="C37" s="34" t="s">
        <v>4638</v>
      </c>
      <c r="D37" s="315"/>
      <c r="E37" s="20"/>
      <c r="F37" s="4"/>
      <c r="G37" s="39"/>
      <c r="H37" s="21"/>
      <c r="I37" s="1126"/>
      <c r="J37" s="2"/>
      <c r="K37" s="22"/>
      <c r="L37" s="355"/>
      <c r="M37" s="1226" t="s">
        <v>4206</v>
      </c>
      <c r="N37" s="358"/>
      <c r="O37" s="383"/>
      <c r="P37" s="47"/>
      <c r="Q37" s="65"/>
      <c r="R37" s="157"/>
      <c r="S37" s="101">
        <f>ROUND(ROUND(G32*K36,0)*O38,0)</f>
        <v>295</v>
      </c>
      <c r="T37" s="31"/>
    </row>
    <row r="38" spans="1:20" ht="17.100000000000001" customHeight="1" x14ac:dyDescent="0.15">
      <c r="A38" s="32">
        <v>42</v>
      </c>
      <c r="B38" s="33">
        <v>9383</v>
      </c>
      <c r="C38" s="34" t="s">
        <v>4639</v>
      </c>
      <c r="D38" s="225"/>
      <c r="E38" s="20"/>
      <c r="F38" s="4"/>
      <c r="I38" s="20"/>
      <c r="J38" s="2"/>
      <c r="K38" s="22"/>
      <c r="L38" s="355"/>
      <c r="M38" s="1212"/>
      <c r="N38" s="23" t="s">
        <v>17</v>
      </c>
      <c r="O38" s="354">
        <f>$O$10</f>
        <v>0.5</v>
      </c>
      <c r="P38" s="196" t="s">
        <v>3828</v>
      </c>
      <c r="Q38" s="65" t="s">
        <v>17</v>
      </c>
      <c r="R38" s="165">
        <f>$R$8</f>
        <v>0.95</v>
      </c>
      <c r="S38" s="101">
        <f>ROUND(ROUND(ROUND(G32*K36,0)*O38,0)*R38,0)</f>
        <v>280</v>
      </c>
      <c r="T38" s="31"/>
    </row>
    <row r="39" spans="1:20" ht="17.100000000000001" customHeight="1" x14ac:dyDescent="0.15">
      <c r="A39" s="32">
        <v>42</v>
      </c>
      <c r="B39" s="33">
        <v>9393</v>
      </c>
      <c r="C39" s="34" t="s">
        <v>4640</v>
      </c>
      <c r="D39" s="315"/>
      <c r="E39" s="76" t="s">
        <v>3882</v>
      </c>
      <c r="F39" s="77"/>
      <c r="G39" s="363"/>
      <c r="H39" s="364"/>
      <c r="I39" s="47"/>
      <c r="J39" s="48"/>
      <c r="K39" s="49"/>
      <c r="L39" s="355"/>
      <c r="M39" s="1226" t="s">
        <v>4203</v>
      </c>
      <c r="N39" s="358"/>
      <c r="O39" s="383"/>
      <c r="P39" s="47"/>
      <c r="Q39" s="65"/>
      <c r="R39" s="157"/>
      <c r="S39" s="101">
        <f>ROUND(G40*O40,0)</f>
        <v>401</v>
      </c>
      <c r="T39" s="31"/>
    </row>
    <row r="40" spans="1:20" ht="17.100000000000001" customHeight="1" x14ac:dyDescent="0.15">
      <c r="A40" s="32">
        <v>42</v>
      </c>
      <c r="B40" s="33">
        <v>9395</v>
      </c>
      <c r="C40" s="34" t="s">
        <v>4641</v>
      </c>
      <c r="D40" s="315"/>
      <c r="E40" s="200"/>
      <c r="F40" s="201"/>
      <c r="G40" s="310">
        <f>'13自立訓練(生活・基本)'!F56</f>
        <v>573</v>
      </c>
      <c r="H40" s="21" t="s">
        <v>21</v>
      </c>
      <c r="I40" s="20"/>
      <c r="J40" s="2"/>
      <c r="K40" s="22"/>
      <c r="L40" s="355"/>
      <c r="M40" s="1212"/>
      <c r="N40" s="23" t="s">
        <v>17</v>
      </c>
      <c r="O40" s="158">
        <f>$O$8</f>
        <v>0.7</v>
      </c>
      <c r="P40" s="196" t="s">
        <v>3828</v>
      </c>
      <c r="Q40" s="65" t="s">
        <v>17</v>
      </c>
      <c r="R40" s="165">
        <f>$R$8</f>
        <v>0.95</v>
      </c>
      <c r="S40" s="101">
        <f>ROUND(ROUND(G40*O40,0)*R40,0)</f>
        <v>381</v>
      </c>
      <c r="T40" s="31"/>
    </row>
    <row r="41" spans="1:20" ht="17.100000000000001" customHeight="1" x14ac:dyDescent="0.15">
      <c r="A41" s="32">
        <v>42</v>
      </c>
      <c r="B41" s="33">
        <v>9405</v>
      </c>
      <c r="C41" s="34" t="s">
        <v>4642</v>
      </c>
      <c r="D41" s="225"/>
      <c r="E41" s="20"/>
      <c r="F41" s="4"/>
      <c r="I41" s="20"/>
      <c r="J41" s="2"/>
      <c r="K41" s="22"/>
      <c r="L41" s="355"/>
      <c r="M41" s="1226" t="s">
        <v>4206</v>
      </c>
      <c r="N41" s="358"/>
      <c r="O41" s="383"/>
      <c r="P41" s="47"/>
      <c r="Q41" s="65"/>
      <c r="R41" s="157"/>
      <c r="S41" s="101">
        <f>ROUND(G40*O42,0)</f>
        <v>287</v>
      </c>
      <c r="T41" s="31"/>
    </row>
    <row r="42" spans="1:20" ht="17.100000000000001" customHeight="1" x14ac:dyDescent="0.15">
      <c r="A42" s="32">
        <v>42</v>
      </c>
      <c r="B42" s="33">
        <v>9407</v>
      </c>
      <c r="C42" s="34" t="s">
        <v>4643</v>
      </c>
      <c r="D42" s="225"/>
      <c r="E42" s="20"/>
      <c r="F42" s="4"/>
      <c r="G42" s="39"/>
      <c r="I42" s="20"/>
      <c r="J42" s="2"/>
      <c r="K42" s="22"/>
      <c r="L42" s="355"/>
      <c r="M42" s="1212"/>
      <c r="N42" s="23" t="s">
        <v>17</v>
      </c>
      <c r="O42" s="354">
        <f>$O$10</f>
        <v>0.5</v>
      </c>
      <c r="P42" s="196" t="s">
        <v>3828</v>
      </c>
      <c r="Q42" s="65" t="s">
        <v>17</v>
      </c>
      <c r="R42" s="165">
        <f>$R$8</f>
        <v>0.95</v>
      </c>
      <c r="S42" s="101">
        <f>ROUND(ROUND(G40*O42,0)*R42,0)</f>
        <v>273</v>
      </c>
      <c r="T42" s="31"/>
    </row>
    <row r="43" spans="1:20" ht="17.100000000000001" customHeight="1" x14ac:dyDescent="0.15">
      <c r="A43" s="17">
        <v>42</v>
      </c>
      <c r="B43" s="33">
        <v>9417</v>
      </c>
      <c r="C43" s="34" t="s">
        <v>4644</v>
      </c>
      <c r="D43" s="315"/>
      <c r="E43" s="20"/>
      <c r="F43" s="4"/>
      <c r="I43" s="1198" t="s">
        <v>4254</v>
      </c>
      <c r="J43" s="381"/>
      <c r="K43" s="382"/>
      <c r="L43" s="355"/>
      <c r="M43" s="1226" t="s">
        <v>4203</v>
      </c>
      <c r="N43" s="358"/>
      <c r="O43" s="383"/>
      <c r="P43" s="47"/>
      <c r="Q43" s="65"/>
      <c r="R43" s="157"/>
      <c r="S43" s="101">
        <f>ROUND(ROUND(G40*K44,0)*O44,0)</f>
        <v>387</v>
      </c>
      <c r="T43" s="31"/>
    </row>
    <row r="44" spans="1:20" ht="17.100000000000001" customHeight="1" x14ac:dyDescent="0.15">
      <c r="A44" s="32">
        <v>42</v>
      </c>
      <c r="B44" s="33">
        <v>9419</v>
      </c>
      <c r="C44" s="34" t="s">
        <v>4645</v>
      </c>
      <c r="D44" s="315"/>
      <c r="E44" s="20"/>
      <c r="F44" s="4"/>
      <c r="I44" s="1126"/>
      <c r="J44" s="23" t="s">
        <v>17</v>
      </c>
      <c r="K44" s="314">
        <f>$K$12</f>
        <v>0.96499999999999997</v>
      </c>
      <c r="L44" s="355"/>
      <c r="M44" s="1212"/>
      <c r="N44" s="23" t="s">
        <v>17</v>
      </c>
      <c r="O44" s="158">
        <f>$O$8</f>
        <v>0.7</v>
      </c>
      <c r="P44" s="196" t="s">
        <v>3828</v>
      </c>
      <c r="Q44" s="65" t="s">
        <v>17</v>
      </c>
      <c r="R44" s="165">
        <f>$R$8</f>
        <v>0.95</v>
      </c>
      <c r="S44" s="101">
        <f>ROUND(ROUND(ROUND(G40*K44,0)*O44,0)*R44,0)</f>
        <v>368</v>
      </c>
      <c r="T44" s="31"/>
    </row>
    <row r="45" spans="1:20" ht="17.100000000000001" customHeight="1" x14ac:dyDescent="0.15">
      <c r="A45" s="17">
        <v>42</v>
      </c>
      <c r="B45" s="33">
        <v>9429</v>
      </c>
      <c r="C45" s="34" t="s">
        <v>4646</v>
      </c>
      <c r="D45" s="225"/>
      <c r="E45" s="20"/>
      <c r="F45" s="4"/>
      <c r="G45" s="39"/>
      <c r="H45" s="21"/>
      <c r="I45" s="1126"/>
      <c r="J45" s="2"/>
      <c r="K45" s="22"/>
      <c r="L45" s="355"/>
      <c r="M45" s="1226" t="s">
        <v>4206</v>
      </c>
      <c r="N45" s="358"/>
      <c r="O45" s="383"/>
      <c r="P45" s="47"/>
      <c r="Q45" s="65"/>
      <c r="R45" s="157"/>
      <c r="S45" s="101">
        <f>ROUND(ROUND(G40*K44,0)*O46,0)</f>
        <v>277</v>
      </c>
      <c r="T45" s="31"/>
    </row>
    <row r="46" spans="1:20" ht="17.100000000000001" customHeight="1" x14ac:dyDescent="0.15">
      <c r="A46" s="32">
        <v>42</v>
      </c>
      <c r="B46" s="33">
        <v>9431</v>
      </c>
      <c r="C46" s="34" t="s">
        <v>4647</v>
      </c>
      <c r="D46" s="357"/>
      <c r="E46" s="24"/>
      <c r="F46" s="25"/>
      <c r="G46" s="25"/>
      <c r="H46" s="25"/>
      <c r="I46" s="24"/>
      <c r="J46" s="135"/>
      <c r="K46" s="365"/>
      <c r="L46" s="366"/>
      <c r="M46" s="1243"/>
      <c r="N46" s="26" t="s">
        <v>17</v>
      </c>
      <c r="O46" s="313">
        <f>$O$10</f>
        <v>0.5</v>
      </c>
      <c r="P46" s="367" t="s">
        <v>3828</v>
      </c>
      <c r="Q46" s="44" t="s">
        <v>17</v>
      </c>
      <c r="R46" s="46">
        <f>$R$8</f>
        <v>0.95</v>
      </c>
      <c r="S46" s="35">
        <f>ROUND(ROUND(ROUND(G40*K44,0)*O46,0)*R46,0)</f>
        <v>263</v>
      </c>
      <c r="T46" s="61"/>
    </row>
  </sheetData>
  <mergeCells count="28">
    <mergeCell ref="I43:I45"/>
    <mergeCell ref="M43:M44"/>
    <mergeCell ref="M45:M46"/>
    <mergeCell ref="M25:M26"/>
    <mergeCell ref="I27:I29"/>
    <mergeCell ref="M27:M28"/>
    <mergeCell ref="M29:M30"/>
    <mergeCell ref="M31:M32"/>
    <mergeCell ref="M33:M34"/>
    <mergeCell ref="I35:I37"/>
    <mergeCell ref="M35:M36"/>
    <mergeCell ref="M37:M38"/>
    <mergeCell ref="M39:M40"/>
    <mergeCell ref="M41:M42"/>
    <mergeCell ref="M23:M24"/>
    <mergeCell ref="D5:R5"/>
    <mergeCell ref="D7:D10"/>
    <mergeCell ref="L7:L10"/>
    <mergeCell ref="M7:M8"/>
    <mergeCell ref="M9:M10"/>
    <mergeCell ref="I11:I13"/>
    <mergeCell ref="M11:M12"/>
    <mergeCell ref="M13:M14"/>
    <mergeCell ref="M15:M16"/>
    <mergeCell ref="M17:M18"/>
    <mergeCell ref="I19:I21"/>
    <mergeCell ref="M19:M20"/>
    <mergeCell ref="M21:M22"/>
  </mergeCells>
  <phoneticPr fontId="1"/>
  <printOptions horizontalCentered="1"/>
  <pageMargins left="0.39370078740157483" right="0.39370078740157483" top="0.78740157480314965" bottom="0.59055118110236227" header="0.51181102362204722" footer="0.31496062992125984"/>
  <pageSetup paperSize="9" scale="46" fitToHeight="0" orientation="portrait" r:id="rId1"/>
  <headerFooter>
    <oddHeader>&amp;R&amp;9自立訓練
（生活訓練）</oddHeader>
    <oddFooter>&amp;C&amp;14&amp;P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FF00"/>
    <pageSetUpPr autoPageBreaks="0" fitToPage="1"/>
  </sheetPr>
  <dimension ref="A1:CR151"/>
  <sheetViews>
    <sheetView view="pageBreakPreview" zoomScale="85" zoomScaleNormal="100" zoomScaleSheetLayoutView="85" workbookViewId="0"/>
  </sheetViews>
  <sheetFormatPr defaultColWidth="9" defaultRowHeight="17.100000000000001" customHeight="1" x14ac:dyDescent="0.15"/>
  <cols>
    <col min="1" max="1" width="4.625" style="2" customWidth="1"/>
    <col min="2" max="2" width="7.625" style="2" customWidth="1"/>
    <col min="3" max="3" width="38.375" style="4" bestFit="1" customWidth="1"/>
    <col min="4" max="4" width="9.75" style="2" customWidth="1"/>
    <col min="5" max="5" width="8.625" style="2" customWidth="1"/>
    <col min="6" max="6" width="4.125" style="4" customWidth="1"/>
    <col min="7" max="7" width="5" style="2" bestFit="1" customWidth="1"/>
    <col min="8" max="9" width="8.625" style="2" customWidth="1"/>
    <col min="10" max="10" width="3.375" style="2" bestFit="1" customWidth="1"/>
    <col min="11" max="11" width="4.625" style="2" bestFit="1" customWidth="1"/>
    <col min="12" max="12" width="19.625" style="2" customWidth="1"/>
    <col min="13" max="13" width="19.375" style="2" customWidth="1"/>
    <col min="14" max="15" width="2.625" style="2" customWidth="1"/>
    <col min="16" max="16" width="5.75" style="2" bestFit="1" customWidth="1"/>
    <col min="17" max="17" width="8.625" style="2" bestFit="1" customWidth="1"/>
    <col min="18" max="18" width="7.125" style="2" customWidth="1"/>
    <col min="19" max="19" width="8.625" style="2" customWidth="1"/>
    <col min="20" max="20" width="2.75" style="2" customWidth="1"/>
    <col min="21" max="16384" width="9" style="2"/>
  </cols>
  <sheetData>
    <row r="1" spans="1:19" ht="17.100000000000001" customHeight="1" x14ac:dyDescent="0.15">
      <c r="A1" s="1"/>
    </row>
    <row r="2" spans="1:19" ht="17.100000000000001" customHeight="1" x14ac:dyDescent="0.15">
      <c r="A2" s="1" t="s">
        <v>4648</v>
      </c>
    </row>
    <row r="3" spans="1:19" ht="17.100000000000001" customHeight="1" x14ac:dyDescent="0.15">
      <c r="A3" s="1"/>
    </row>
    <row r="4" spans="1:19" ht="17.100000000000001" customHeight="1" x14ac:dyDescent="0.15">
      <c r="A4" s="1"/>
    </row>
    <row r="5" spans="1:19" ht="17.100000000000001" customHeight="1" x14ac:dyDescent="0.15">
      <c r="A5" s="6" t="s">
        <v>1</v>
      </c>
      <c r="B5" s="7"/>
      <c r="C5" s="79" t="s">
        <v>2</v>
      </c>
      <c r="D5" s="1097" t="s">
        <v>3</v>
      </c>
      <c r="E5" s="1098"/>
      <c r="F5" s="1098"/>
      <c r="G5" s="1098"/>
      <c r="H5" s="1098"/>
      <c r="I5" s="1098"/>
      <c r="J5" s="1098"/>
      <c r="K5" s="1098"/>
      <c r="L5" s="1098"/>
      <c r="M5" s="1098"/>
      <c r="N5" s="1098"/>
      <c r="O5" s="1098"/>
      <c r="P5" s="1098"/>
      <c r="Q5" s="1098"/>
      <c r="R5" s="9" t="s">
        <v>4</v>
      </c>
      <c r="S5" s="9" t="s">
        <v>5</v>
      </c>
    </row>
    <row r="6" spans="1:19" ht="17.100000000000001" customHeight="1" x14ac:dyDescent="0.15">
      <c r="A6" s="9" t="s">
        <v>6</v>
      </c>
      <c r="B6" s="79" t="s">
        <v>7</v>
      </c>
      <c r="C6" s="181"/>
      <c r="D6" s="55"/>
      <c r="E6" s="58"/>
      <c r="F6" s="58"/>
      <c r="G6" s="58"/>
      <c r="H6" s="58"/>
      <c r="I6" s="58"/>
      <c r="J6" s="58"/>
      <c r="K6" s="58"/>
      <c r="L6" s="58"/>
      <c r="M6" s="58"/>
      <c r="N6" s="58"/>
      <c r="O6" s="58"/>
      <c r="P6" s="58"/>
      <c r="Q6" s="58"/>
      <c r="R6" s="155" t="s">
        <v>8</v>
      </c>
      <c r="S6" s="155" t="s">
        <v>9</v>
      </c>
    </row>
    <row r="7" spans="1:19" ht="17.100000000000001" customHeight="1" x14ac:dyDescent="0.15">
      <c r="A7" s="32">
        <v>34</v>
      </c>
      <c r="B7" s="33">
        <v>1111</v>
      </c>
      <c r="C7" s="34" t="s">
        <v>4649</v>
      </c>
      <c r="D7" s="1172" t="s">
        <v>4650</v>
      </c>
      <c r="E7" s="1198" t="s">
        <v>4651</v>
      </c>
      <c r="F7" s="234"/>
      <c r="G7" s="235"/>
      <c r="H7" s="42"/>
      <c r="I7" s="43"/>
      <c r="J7" s="106"/>
      <c r="K7" s="106"/>
      <c r="L7" s="43"/>
      <c r="M7" s="43"/>
      <c r="N7" s="43"/>
      <c r="O7" s="43"/>
      <c r="P7" s="43"/>
      <c r="Q7" s="43"/>
      <c r="R7" s="35">
        <f>ROUND(F8,0)</f>
        <v>271</v>
      </c>
      <c r="S7" s="66" t="s">
        <v>13</v>
      </c>
    </row>
    <row r="8" spans="1:19" ht="17.100000000000001" customHeight="1" x14ac:dyDescent="0.15">
      <c r="A8" s="32">
        <v>34</v>
      </c>
      <c r="B8" s="33">
        <v>1112</v>
      </c>
      <c r="C8" s="34" t="s">
        <v>4652</v>
      </c>
      <c r="D8" s="1209"/>
      <c r="E8" s="1126"/>
      <c r="F8" s="189">
        <v>271</v>
      </c>
      <c r="G8" s="21" t="s">
        <v>21</v>
      </c>
      <c r="H8" s="1198" t="s">
        <v>4653</v>
      </c>
      <c r="I8" s="1199"/>
      <c r="J8" s="1199"/>
      <c r="K8" s="1230"/>
      <c r="L8" s="43" t="s">
        <v>16</v>
      </c>
      <c r="M8" s="25"/>
      <c r="N8" s="25"/>
      <c r="O8" s="25"/>
      <c r="P8" s="26" t="s">
        <v>17</v>
      </c>
      <c r="Q8" s="220">
        <v>0.7</v>
      </c>
      <c r="R8" s="35">
        <f>ROUND(F8*Q8,0)</f>
        <v>190</v>
      </c>
      <c r="S8" s="31"/>
    </row>
    <row r="9" spans="1:19" ht="17.100000000000001" customHeight="1" x14ac:dyDescent="0.15">
      <c r="A9" s="32">
        <v>34</v>
      </c>
      <c r="B9" s="33">
        <v>1113</v>
      </c>
      <c r="C9" s="34" t="s">
        <v>4654</v>
      </c>
      <c r="D9" s="1209"/>
      <c r="E9" s="1126"/>
      <c r="F9" s="58"/>
      <c r="G9" s="21"/>
      <c r="H9" s="1200"/>
      <c r="I9" s="1201"/>
      <c r="J9" s="1201"/>
      <c r="K9" s="1244"/>
      <c r="L9" s="43" t="s">
        <v>3833</v>
      </c>
      <c r="M9" s="25"/>
      <c r="N9" s="25"/>
      <c r="O9" s="25"/>
      <c r="P9" s="26" t="s">
        <v>17</v>
      </c>
      <c r="Q9" s="220">
        <v>0.5</v>
      </c>
      <c r="R9" s="35">
        <f>ROUND(F8*Q9,0)</f>
        <v>136</v>
      </c>
      <c r="S9" s="31"/>
    </row>
    <row r="10" spans="1:19" ht="17.100000000000001" customHeight="1" x14ac:dyDescent="0.15">
      <c r="A10" s="32">
        <v>34</v>
      </c>
      <c r="B10" s="33">
        <v>1121</v>
      </c>
      <c r="C10" s="34" t="s">
        <v>4655</v>
      </c>
      <c r="D10" s="384"/>
      <c r="E10" s="1198" t="s">
        <v>4656</v>
      </c>
      <c r="F10" s="48"/>
      <c r="G10" s="41"/>
      <c r="H10" s="42"/>
      <c r="I10" s="43"/>
      <c r="J10" s="106"/>
      <c r="K10" s="106"/>
      <c r="L10" s="43"/>
      <c r="M10" s="43"/>
      <c r="N10" s="43"/>
      <c r="O10" s="43"/>
      <c r="P10" s="44"/>
      <c r="Q10" s="50"/>
      <c r="R10" s="35">
        <f>ROUND(F11,0)</f>
        <v>164</v>
      </c>
      <c r="S10" s="31"/>
    </row>
    <row r="11" spans="1:19" ht="17.100000000000001" customHeight="1" x14ac:dyDescent="0.15">
      <c r="A11" s="32">
        <v>34</v>
      </c>
      <c r="B11" s="33">
        <v>1122</v>
      </c>
      <c r="C11" s="34" t="s">
        <v>4657</v>
      </c>
      <c r="D11" s="384"/>
      <c r="E11" s="1126"/>
      <c r="F11" s="189">
        <v>164</v>
      </c>
      <c r="G11" s="21" t="s">
        <v>21</v>
      </c>
      <c r="H11" s="1198" t="s">
        <v>4653</v>
      </c>
      <c r="I11" s="1199"/>
      <c r="J11" s="1199"/>
      <c r="K11" s="1230"/>
      <c r="L11" s="43" t="s">
        <v>16</v>
      </c>
      <c r="M11" s="25"/>
      <c r="N11" s="25"/>
      <c r="O11" s="25"/>
      <c r="P11" s="26" t="s">
        <v>17</v>
      </c>
      <c r="Q11" s="220">
        <v>0.7</v>
      </c>
      <c r="R11" s="35">
        <f>ROUND(F11*Q11,0)</f>
        <v>115</v>
      </c>
      <c r="S11" s="31"/>
    </row>
    <row r="12" spans="1:19" ht="17.100000000000001" customHeight="1" x14ac:dyDescent="0.15">
      <c r="A12" s="32">
        <v>34</v>
      </c>
      <c r="B12" s="33">
        <v>1123</v>
      </c>
      <c r="C12" s="34" t="s">
        <v>4658</v>
      </c>
      <c r="D12" s="384"/>
      <c r="E12" s="1126"/>
      <c r="F12" s="58"/>
      <c r="G12" s="21"/>
      <c r="H12" s="1200"/>
      <c r="I12" s="1201"/>
      <c r="J12" s="1201"/>
      <c r="K12" s="1244"/>
      <c r="L12" s="43" t="s">
        <v>3833</v>
      </c>
      <c r="M12" s="25"/>
      <c r="N12" s="25"/>
      <c r="O12" s="25"/>
      <c r="P12" s="26" t="s">
        <v>17</v>
      </c>
      <c r="Q12" s="220">
        <v>0.5</v>
      </c>
      <c r="R12" s="35">
        <f>ROUND(F11*Q12,0)</f>
        <v>82</v>
      </c>
      <c r="S12" s="31"/>
    </row>
    <row r="13" spans="1:19" ht="17.100000000000001" customHeight="1" x14ac:dyDescent="0.15">
      <c r="A13" s="32">
        <v>34</v>
      </c>
      <c r="B13" s="33">
        <v>1131</v>
      </c>
      <c r="C13" s="34" t="s">
        <v>4659</v>
      </c>
      <c r="D13" s="1172" t="s">
        <v>4660</v>
      </c>
      <c r="E13" s="1198" t="s">
        <v>4661</v>
      </c>
      <c r="F13" s="234"/>
      <c r="G13" s="235"/>
      <c r="H13" s="42"/>
      <c r="I13" s="43"/>
      <c r="J13" s="106"/>
      <c r="K13" s="106"/>
      <c r="L13" s="43"/>
      <c r="M13" s="43"/>
      <c r="N13" s="43"/>
      <c r="O13" s="43"/>
      <c r="P13" s="44"/>
      <c r="Q13" s="50"/>
      <c r="R13" s="35">
        <f>ROUND(F14,0)</f>
        <v>271</v>
      </c>
      <c r="S13" s="31"/>
    </row>
    <row r="14" spans="1:19" ht="17.100000000000001" customHeight="1" x14ac:dyDescent="0.15">
      <c r="A14" s="32">
        <v>34</v>
      </c>
      <c r="B14" s="33">
        <v>1132</v>
      </c>
      <c r="C14" s="34" t="s">
        <v>4662</v>
      </c>
      <c r="D14" s="1209"/>
      <c r="E14" s="1126"/>
      <c r="F14" s="189">
        <v>271</v>
      </c>
      <c r="G14" s="21" t="s">
        <v>21</v>
      </c>
      <c r="H14" s="1198" t="s">
        <v>4653</v>
      </c>
      <c r="I14" s="1199"/>
      <c r="J14" s="1199"/>
      <c r="K14" s="1230"/>
      <c r="L14" s="43" t="s">
        <v>16</v>
      </c>
      <c r="M14" s="25"/>
      <c r="N14" s="25"/>
      <c r="O14" s="25"/>
      <c r="P14" s="26" t="s">
        <v>17</v>
      </c>
      <c r="Q14" s="220">
        <v>0.7</v>
      </c>
      <c r="R14" s="35">
        <f>ROUND(F14*Q14,0)</f>
        <v>190</v>
      </c>
      <c r="S14" s="31"/>
    </row>
    <row r="15" spans="1:19" ht="17.100000000000001" customHeight="1" x14ac:dyDescent="0.15">
      <c r="A15" s="32">
        <v>34</v>
      </c>
      <c r="B15" s="33">
        <v>1133</v>
      </c>
      <c r="C15" s="34" t="s">
        <v>4663</v>
      </c>
      <c r="D15" s="1209"/>
      <c r="E15" s="1126"/>
      <c r="F15" s="58"/>
      <c r="G15" s="21"/>
      <c r="H15" s="1200"/>
      <c r="I15" s="1201"/>
      <c r="J15" s="1201"/>
      <c r="K15" s="1244"/>
      <c r="L15" s="43" t="s">
        <v>3833</v>
      </c>
      <c r="M15" s="25"/>
      <c r="N15" s="25"/>
      <c r="O15" s="25"/>
      <c r="P15" s="26" t="s">
        <v>17</v>
      </c>
      <c r="Q15" s="220">
        <v>0.5</v>
      </c>
      <c r="R15" s="35">
        <f>ROUND(F14*Q15,0)</f>
        <v>136</v>
      </c>
      <c r="S15" s="31"/>
    </row>
    <row r="16" spans="1:19" ht="17.100000000000001" customHeight="1" x14ac:dyDescent="0.15">
      <c r="A16" s="32">
        <v>34</v>
      </c>
      <c r="B16" s="33">
        <v>1141</v>
      </c>
      <c r="C16" s="34" t="s">
        <v>4664</v>
      </c>
      <c r="D16" s="384"/>
      <c r="E16" s="1198" t="s">
        <v>4665</v>
      </c>
      <c r="F16" s="48"/>
      <c r="G16" s="41"/>
      <c r="H16" s="43"/>
      <c r="I16" s="43"/>
      <c r="J16" s="106"/>
      <c r="K16" s="106"/>
      <c r="L16" s="43"/>
      <c r="M16" s="43"/>
      <c r="N16" s="43"/>
      <c r="O16" s="43"/>
      <c r="P16" s="44"/>
      <c r="Q16" s="50"/>
      <c r="R16" s="35">
        <f>ROUND(F17,0)</f>
        <v>164</v>
      </c>
      <c r="S16" s="31"/>
    </row>
    <row r="17" spans="1:48" ht="17.100000000000001" customHeight="1" x14ac:dyDescent="0.15">
      <c r="A17" s="32">
        <v>34</v>
      </c>
      <c r="B17" s="33">
        <v>1142</v>
      </c>
      <c r="C17" s="34" t="s">
        <v>4666</v>
      </c>
      <c r="D17" s="384"/>
      <c r="E17" s="1126"/>
      <c r="F17" s="189">
        <v>164</v>
      </c>
      <c r="G17" s="21" t="s">
        <v>21</v>
      </c>
      <c r="H17" s="1198" t="s">
        <v>4653</v>
      </c>
      <c r="I17" s="1199"/>
      <c r="J17" s="1199"/>
      <c r="K17" s="1230"/>
      <c r="L17" s="43" t="s">
        <v>16</v>
      </c>
      <c r="M17" s="25"/>
      <c r="N17" s="25"/>
      <c r="O17" s="25"/>
      <c r="P17" s="26" t="s">
        <v>17</v>
      </c>
      <c r="Q17" s="220">
        <v>0.7</v>
      </c>
      <c r="R17" s="35">
        <f>ROUND(F17*Q17,0)</f>
        <v>115</v>
      </c>
      <c r="S17" s="31"/>
    </row>
    <row r="18" spans="1:48" ht="17.100000000000001" customHeight="1" x14ac:dyDescent="0.15">
      <c r="A18" s="32">
        <v>34</v>
      </c>
      <c r="B18" s="33">
        <v>1143</v>
      </c>
      <c r="C18" s="34" t="s">
        <v>4667</v>
      </c>
      <c r="D18" s="384"/>
      <c r="E18" s="1126"/>
      <c r="F18" s="58"/>
      <c r="G18" s="21"/>
      <c r="H18" s="1200"/>
      <c r="I18" s="1201"/>
      <c r="J18" s="1201"/>
      <c r="K18" s="1244"/>
      <c r="L18" s="43" t="s">
        <v>3833</v>
      </c>
      <c r="M18" s="25"/>
      <c r="N18" s="25"/>
      <c r="O18" s="25"/>
      <c r="P18" s="26" t="s">
        <v>17</v>
      </c>
      <c r="Q18" s="220">
        <v>0.5</v>
      </c>
      <c r="R18" s="35">
        <f>ROUND(F17*Q18,0)</f>
        <v>82</v>
      </c>
      <c r="S18" s="31"/>
    </row>
    <row r="19" spans="1:48" ht="17.100000000000001" customHeight="1" x14ac:dyDescent="0.15">
      <c r="A19" s="81">
        <v>34</v>
      </c>
      <c r="B19" s="81" t="s">
        <v>3921</v>
      </c>
      <c r="C19" s="82" t="s">
        <v>4668</v>
      </c>
      <c r="D19" s="226" t="s">
        <v>753</v>
      </c>
      <c r="E19" s="85"/>
      <c r="F19" s="133"/>
      <c r="G19" s="133"/>
      <c r="H19" s="133"/>
      <c r="I19" s="133"/>
      <c r="J19" s="133"/>
      <c r="K19" s="133"/>
      <c r="L19" s="133"/>
      <c r="M19" s="133"/>
      <c r="N19" s="133"/>
      <c r="O19" s="133"/>
      <c r="P19" s="128"/>
      <c r="Q19" s="84" t="s">
        <v>754</v>
      </c>
      <c r="R19" s="91"/>
      <c r="S19" s="92" t="s">
        <v>4669</v>
      </c>
      <c r="T19" s="1"/>
      <c r="V19" s="4"/>
      <c r="AD19" s="4"/>
      <c r="AE19" s="4"/>
      <c r="AF19" s="4"/>
      <c r="AG19" s="4"/>
      <c r="AH19" s="4"/>
      <c r="AI19" s="4"/>
      <c r="AN19" s="5"/>
      <c r="AO19" s="5"/>
      <c r="AU19" s="5"/>
      <c r="AV19" s="5"/>
    </row>
    <row r="20" spans="1:48" ht="17.100000000000001" customHeight="1" x14ac:dyDescent="0.15">
      <c r="A20" s="17">
        <v>34</v>
      </c>
      <c r="B20" s="17" t="s">
        <v>756</v>
      </c>
      <c r="C20" s="19" t="s">
        <v>4670</v>
      </c>
      <c r="D20" s="24" t="s">
        <v>758</v>
      </c>
      <c r="E20" s="25"/>
      <c r="F20" s="135"/>
      <c r="G20" s="135"/>
      <c r="H20" s="135"/>
      <c r="I20" s="135"/>
      <c r="J20" s="135"/>
      <c r="K20" s="135"/>
      <c r="L20" s="135"/>
      <c r="M20" s="135"/>
      <c r="N20" s="135"/>
      <c r="O20" s="135"/>
      <c r="P20" s="332">
        <v>5</v>
      </c>
      <c r="Q20" s="14" t="s">
        <v>759</v>
      </c>
      <c r="R20" s="30">
        <f>-ROUND(P20,0)</f>
        <v>-5</v>
      </c>
      <c r="S20" s="31" t="s">
        <v>760</v>
      </c>
      <c r="T20" s="1"/>
      <c r="V20" s="4"/>
      <c r="AD20" s="4"/>
      <c r="AE20" s="4"/>
      <c r="AF20" s="4"/>
      <c r="AG20" s="4"/>
      <c r="AH20" s="4"/>
      <c r="AI20" s="4"/>
      <c r="AN20" s="5"/>
      <c r="AO20" s="5"/>
      <c r="AU20" s="5"/>
      <c r="AV20" s="5"/>
    </row>
    <row r="21" spans="1:48" ht="17.100000000000001" customHeight="1" x14ac:dyDescent="0.15">
      <c r="A21" s="32">
        <v>34</v>
      </c>
      <c r="B21" s="32">
        <v>6037</v>
      </c>
      <c r="C21" s="34" t="s">
        <v>4671</v>
      </c>
      <c r="D21" s="1172" t="s">
        <v>3939</v>
      </c>
      <c r="E21" s="43" t="s">
        <v>3940</v>
      </c>
      <c r="F21" s="106"/>
      <c r="G21" s="106"/>
      <c r="H21" s="106"/>
      <c r="I21" s="106"/>
      <c r="J21" s="106"/>
      <c r="K21" s="106"/>
      <c r="L21" s="106"/>
      <c r="M21" s="106"/>
      <c r="N21" s="106"/>
      <c r="O21" s="106"/>
      <c r="P21" s="120">
        <v>10</v>
      </c>
      <c r="Q21" s="100" t="s">
        <v>775</v>
      </c>
      <c r="R21" s="35">
        <f t="shared" ref="R21:R28" si="0">ROUND(P21,0)</f>
        <v>10</v>
      </c>
      <c r="S21" s="31"/>
      <c r="T21" s="1"/>
      <c r="V21" s="4"/>
      <c r="AD21" s="4"/>
      <c r="AE21" s="4"/>
      <c r="AF21" s="4"/>
      <c r="AG21" s="4"/>
      <c r="AH21" s="4"/>
      <c r="AI21" s="4"/>
      <c r="AN21" s="5"/>
      <c r="AO21" s="5"/>
      <c r="AU21" s="5"/>
      <c r="AV21" s="5"/>
    </row>
    <row r="22" spans="1:48" ht="17.100000000000001" customHeight="1" x14ac:dyDescent="0.15">
      <c r="A22" s="32">
        <v>34</v>
      </c>
      <c r="B22" s="32">
        <v>6035</v>
      </c>
      <c r="C22" s="34" t="s">
        <v>4672</v>
      </c>
      <c r="D22" s="1209"/>
      <c r="E22" s="43" t="s">
        <v>3943</v>
      </c>
      <c r="F22" s="106"/>
      <c r="G22" s="106"/>
      <c r="H22" s="106"/>
      <c r="I22" s="106"/>
      <c r="J22" s="106"/>
      <c r="K22" s="106"/>
      <c r="L22" s="106"/>
      <c r="M22" s="106"/>
      <c r="N22" s="106"/>
      <c r="O22" s="106"/>
      <c r="P22" s="120">
        <v>7</v>
      </c>
      <c r="Q22" s="100" t="s">
        <v>775</v>
      </c>
      <c r="R22" s="35">
        <f t="shared" si="0"/>
        <v>7</v>
      </c>
      <c r="S22" s="31"/>
      <c r="T22" s="1"/>
      <c r="V22" s="4"/>
      <c r="AD22" s="4"/>
      <c r="AE22" s="4"/>
      <c r="AF22" s="4"/>
      <c r="AG22" s="4"/>
      <c r="AH22" s="4"/>
      <c r="AI22" s="4"/>
      <c r="AN22" s="5"/>
      <c r="AO22" s="5"/>
      <c r="AU22" s="5"/>
      <c r="AV22" s="5"/>
    </row>
    <row r="23" spans="1:48" ht="17.100000000000001" customHeight="1" x14ac:dyDescent="0.15">
      <c r="A23" s="32">
        <v>34</v>
      </c>
      <c r="B23" s="32">
        <v>6036</v>
      </c>
      <c r="C23" s="34" t="s">
        <v>4673</v>
      </c>
      <c r="D23" s="1209"/>
      <c r="E23" s="43" t="s">
        <v>3945</v>
      </c>
      <c r="F23" s="106"/>
      <c r="G23" s="106"/>
      <c r="H23" s="106"/>
      <c r="I23" s="106"/>
      <c r="J23" s="106"/>
      <c r="K23" s="106"/>
      <c r="L23" s="106"/>
      <c r="M23" s="106"/>
      <c r="N23" s="106"/>
      <c r="O23" s="106"/>
      <c r="P23" s="120">
        <v>4</v>
      </c>
      <c r="Q23" s="100" t="s">
        <v>775</v>
      </c>
      <c r="R23" s="35">
        <f t="shared" si="0"/>
        <v>4</v>
      </c>
      <c r="S23" s="31"/>
      <c r="T23" s="1"/>
      <c r="V23" s="4"/>
      <c r="AD23" s="4"/>
      <c r="AE23" s="4"/>
      <c r="AF23" s="4"/>
      <c r="AG23" s="4"/>
      <c r="AH23" s="4"/>
      <c r="AI23" s="4"/>
      <c r="AN23" s="5"/>
      <c r="AO23" s="5"/>
      <c r="AU23" s="5"/>
      <c r="AV23" s="5"/>
    </row>
    <row r="24" spans="1:48" ht="17.100000000000001" customHeight="1" x14ac:dyDescent="0.15">
      <c r="A24" s="32">
        <v>34</v>
      </c>
      <c r="B24" s="33">
        <v>7080</v>
      </c>
      <c r="C24" s="34" t="s">
        <v>4674</v>
      </c>
      <c r="D24" s="42" t="s">
        <v>4675</v>
      </c>
      <c r="E24" s="107"/>
      <c r="F24" s="43"/>
      <c r="G24" s="43"/>
      <c r="H24" s="106"/>
      <c r="I24" s="106"/>
      <c r="J24" s="43"/>
      <c r="K24" s="43"/>
      <c r="L24" s="98"/>
      <c r="M24" s="98"/>
      <c r="N24" s="98"/>
      <c r="O24" s="98"/>
      <c r="P24" s="120">
        <v>55</v>
      </c>
      <c r="Q24" s="100" t="s">
        <v>775</v>
      </c>
      <c r="R24" s="35">
        <f t="shared" si="0"/>
        <v>55</v>
      </c>
      <c r="S24" s="31"/>
      <c r="T24" s="1"/>
      <c r="V24" s="4"/>
      <c r="AD24" s="4"/>
      <c r="AE24" s="4"/>
      <c r="AF24" s="4"/>
      <c r="AG24" s="4"/>
      <c r="AH24" s="4"/>
      <c r="AI24" s="4"/>
      <c r="AN24" s="5"/>
      <c r="AO24" s="5"/>
      <c r="AU24" s="5"/>
      <c r="AV24" s="5"/>
    </row>
    <row r="25" spans="1:48" ht="17.100000000000001" customHeight="1" x14ac:dyDescent="0.15">
      <c r="A25" s="32">
        <v>34</v>
      </c>
      <c r="B25" s="33">
        <v>5060</v>
      </c>
      <c r="C25" s="34" t="s">
        <v>4676</v>
      </c>
      <c r="D25" s="42" t="s">
        <v>788</v>
      </c>
      <c r="E25" s="107"/>
      <c r="F25" s="43"/>
      <c r="G25" s="43"/>
      <c r="H25" s="106"/>
      <c r="I25" s="106"/>
      <c r="J25" s="43"/>
      <c r="K25" s="43"/>
      <c r="L25" s="98"/>
      <c r="M25" s="98"/>
      <c r="N25" s="98"/>
      <c r="O25" s="98"/>
      <c r="P25" s="120">
        <v>41</v>
      </c>
      <c r="Q25" s="100" t="s">
        <v>775</v>
      </c>
      <c r="R25" s="35">
        <f t="shared" si="0"/>
        <v>41</v>
      </c>
      <c r="S25" s="31"/>
      <c r="T25" s="1"/>
      <c r="V25" s="4"/>
      <c r="AD25" s="4"/>
      <c r="AE25" s="4"/>
      <c r="AF25" s="4"/>
      <c r="AG25" s="4"/>
      <c r="AH25" s="4"/>
      <c r="AI25" s="4"/>
      <c r="AN25" s="5"/>
      <c r="AO25" s="5"/>
      <c r="AU25" s="5"/>
      <c r="AV25" s="5"/>
    </row>
    <row r="26" spans="1:48" ht="17.100000000000001" customHeight="1" x14ac:dyDescent="0.15">
      <c r="A26" s="32">
        <v>34</v>
      </c>
      <c r="B26" s="33">
        <v>5050</v>
      </c>
      <c r="C26" s="34" t="s">
        <v>4677</v>
      </c>
      <c r="D26" s="223" t="s">
        <v>4678</v>
      </c>
      <c r="E26" s="43"/>
      <c r="F26" s="43"/>
      <c r="G26" s="43"/>
      <c r="H26" s="98"/>
      <c r="I26" s="98"/>
      <c r="J26" s="50"/>
      <c r="K26" s="43"/>
      <c r="L26" s="43"/>
      <c r="M26" s="43"/>
      <c r="N26" s="43"/>
      <c r="O26" s="43"/>
      <c r="P26" s="120">
        <v>30</v>
      </c>
      <c r="Q26" s="100" t="s">
        <v>775</v>
      </c>
      <c r="R26" s="35">
        <f t="shared" si="0"/>
        <v>30</v>
      </c>
      <c r="S26" s="31"/>
    </row>
    <row r="27" spans="1:48" ht="17.100000000000001" customHeight="1" x14ac:dyDescent="0.15">
      <c r="A27" s="32">
        <v>34</v>
      </c>
      <c r="B27" s="33">
        <v>6065</v>
      </c>
      <c r="C27" s="34" t="s">
        <v>4679</v>
      </c>
      <c r="D27" s="1213" t="s">
        <v>4680</v>
      </c>
      <c r="E27" s="1163" t="s">
        <v>4681</v>
      </c>
      <c r="F27" s="1163"/>
      <c r="G27" s="1163"/>
      <c r="H27" s="1163" t="s">
        <v>4352</v>
      </c>
      <c r="I27" s="1163"/>
      <c r="J27" s="1163"/>
      <c r="K27" s="1163"/>
      <c r="L27" s="1163"/>
      <c r="M27" s="1163"/>
      <c r="N27" s="1163"/>
      <c r="O27" s="1163"/>
      <c r="P27" s="120">
        <v>32</v>
      </c>
      <c r="Q27" s="100" t="s">
        <v>775</v>
      </c>
      <c r="R27" s="35">
        <f t="shared" si="0"/>
        <v>32</v>
      </c>
      <c r="S27" s="31"/>
    </row>
    <row r="28" spans="1:48" ht="17.100000000000001" customHeight="1" x14ac:dyDescent="0.15">
      <c r="A28" s="32">
        <v>34</v>
      </c>
      <c r="B28" s="33">
        <v>6066</v>
      </c>
      <c r="C28" s="34" t="s">
        <v>4682</v>
      </c>
      <c r="D28" s="1215"/>
      <c r="E28" s="1163" t="s">
        <v>4683</v>
      </c>
      <c r="F28" s="1260"/>
      <c r="G28" s="1260"/>
      <c r="H28" s="1163" t="s">
        <v>4355</v>
      </c>
      <c r="I28" s="1261"/>
      <c r="J28" s="1261"/>
      <c r="K28" s="1261"/>
      <c r="L28" s="1261"/>
      <c r="M28" s="1261"/>
      <c r="N28" s="1261"/>
      <c r="O28" s="1261"/>
      <c r="P28" s="120">
        <v>63</v>
      </c>
      <c r="Q28" s="100" t="s">
        <v>775</v>
      </c>
      <c r="R28" s="35">
        <f t="shared" si="0"/>
        <v>63</v>
      </c>
      <c r="S28" s="31"/>
    </row>
    <row r="29" spans="1:48" ht="17.100000000000001" customHeight="1" x14ac:dyDescent="0.15">
      <c r="A29" s="32">
        <v>34</v>
      </c>
      <c r="B29" s="33">
        <v>6067</v>
      </c>
      <c r="C29" s="34" t="s">
        <v>4684</v>
      </c>
      <c r="D29" s="1215"/>
      <c r="E29" s="1163" t="s">
        <v>4685</v>
      </c>
      <c r="F29" s="1260"/>
      <c r="G29" s="1260"/>
      <c r="H29" s="1163" t="s">
        <v>4358</v>
      </c>
      <c r="I29" s="1261"/>
      <c r="J29" s="1261"/>
      <c r="K29" s="1261"/>
      <c r="L29" s="1261"/>
      <c r="M29" s="1261"/>
      <c r="N29" s="1261"/>
      <c r="O29" s="1261"/>
      <c r="P29" s="98">
        <v>125</v>
      </c>
      <c r="Q29" s="100" t="s">
        <v>775</v>
      </c>
      <c r="R29" s="35">
        <f>ROUND(P29,0)</f>
        <v>125</v>
      </c>
      <c r="S29" s="31"/>
    </row>
    <row r="30" spans="1:48" ht="17.100000000000001" customHeight="1" x14ac:dyDescent="0.15">
      <c r="A30" s="32">
        <v>34</v>
      </c>
      <c r="B30" s="33">
        <v>6080</v>
      </c>
      <c r="C30" s="34" t="s">
        <v>4686</v>
      </c>
      <c r="D30" s="1215"/>
      <c r="E30" s="1262" t="s">
        <v>4687</v>
      </c>
      <c r="F30" s="1177"/>
      <c r="G30" s="1178"/>
      <c r="H30" s="1254" t="s">
        <v>4361</v>
      </c>
      <c r="I30" s="1155"/>
      <c r="J30" s="1155"/>
      <c r="K30" s="1255"/>
      <c r="L30" s="1245" t="s">
        <v>4362</v>
      </c>
      <c r="M30" s="1246"/>
      <c r="N30" s="1246"/>
      <c r="O30" s="1246"/>
      <c r="P30" s="120">
        <v>800</v>
      </c>
      <c r="Q30" s="100" t="s">
        <v>775</v>
      </c>
      <c r="R30" s="35">
        <f>ROUND(P30,0)</f>
        <v>800</v>
      </c>
      <c r="S30" s="31"/>
    </row>
    <row r="31" spans="1:48" ht="17.100000000000001" customHeight="1" x14ac:dyDescent="0.15">
      <c r="A31" s="32">
        <v>34</v>
      </c>
      <c r="B31" s="33">
        <v>6081</v>
      </c>
      <c r="C31" s="34" t="s">
        <v>4688</v>
      </c>
      <c r="D31" s="1215"/>
      <c r="E31" s="1251"/>
      <c r="F31" s="1252"/>
      <c r="G31" s="1253"/>
      <c r="H31" s="1254" t="s">
        <v>4364</v>
      </c>
      <c r="I31" s="1155"/>
      <c r="J31" s="1155"/>
      <c r="K31" s="1255"/>
      <c r="L31" s="1247"/>
      <c r="M31" s="1248"/>
      <c r="N31" s="1248"/>
      <c r="O31" s="1248"/>
      <c r="P31" s="120">
        <v>500</v>
      </c>
      <c r="Q31" s="100" t="s">
        <v>775</v>
      </c>
      <c r="R31" s="35">
        <f t="shared" ref="R31:R69" si="1">ROUND(P31,0)</f>
        <v>500</v>
      </c>
      <c r="S31" s="31"/>
    </row>
    <row r="32" spans="1:48" ht="17.100000000000001" customHeight="1" x14ac:dyDescent="0.15">
      <c r="A32" s="32">
        <v>34</v>
      </c>
      <c r="B32" s="33">
        <v>6082</v>
      </c>
      <c r="C32" s="34" t="s">
        <v>4689</v>
      </c>
      <c r="D32" s="1215"/>
      <c r="E32" s="1256"/>
      <c r="F32" s="1257"/>
      <c r="G32" s="1258"/>
      <c r="H32" s="1254" t="s">
        <v>4366</v>
      </c>
      <c r="I32" s="1155"/>
      <c r="J32" s="1155"/>
      <c r="K32" s="1255"/>
      <c r="L32" s="1249"/>
      <c r="M32" s="1250"/>
      <c r="N32" s="1250"/>
      <c r="O32" s="1250"/>
      <c r="P32" s="120">
        <v>400</v>
      </c>
      <c r="Q32" s="100" t="s">
        <v>775</v>
      </c>
      <c r="R32" s="35">
        <f t="shared" si="1"/>
        <v>400</v>
      </c>
      <c r="S32" s="31"/>
    </row>
    <row r="33" spans="1:96" ht="17.100000000000001" customHeight="1" x14ac:dyDescent="0.15">
      <c r="A33" s="32">
        <v>34</v>
      </c>
      <c r="B33" s="33">
        <v>9992</v>
      </c>
      <c r="C33" s="34" t="s">
        <v>4690</v>
      </c>
      <c r="D33" s="1215"/>
      <c r="E33" s="1259" t="s">
        <v>4691</v>
      </c>
      <c r="F33" s="1163"/>
      <c r="G33" s="1163"/>
      <c r="H33" s="43" t="s">
        <v>4369</v>
      </c>
      <c r="I33" s="98"/>
      <c r="J33" s="50"/>
      <c r="K33" s="50"/>
      <c r="L33" s="43"/>
      <c r="M33" s="43"/>
      <c r="N33" s="43"/>
      <c r="O33" s="43"/>
      <c r="P33" s="120"/>
      <c r="Q33" s="100" t="s">
        <v>775</v>
      </c>
      <c r="R33" s="35"/>
      <c r="S33" s="31"/>
    </row>
    <row r="34" spans="1:96" ht="17.100000000000001" customHeight="1" x14ac:dyDescent="0.15">
      <c r="A34" s="32">
        <v>34</v>
      </c>
      <c r="B34" s="33">
        <v>6068</v>
      </c>
      <c r="C34" s="34" t="s">
        <v>4692</v>
      </c>
      <c r="D34" s="1214"/>
      <c r="E34" s="1259" t="s">
        <v>4693</v>
      </c>
      <c r="F34" s="1260"/>
      <c r="G34" s="1260"/>
      <c r="H34" s="98"/>
      <c r="I34" s="98"/>
      <c r="J34" s="50"/>
      <c r="K34" s="50"/>
      <c r="L34" s="43"/>
      <c r="M34" s="43"/>
      <c r="N34" s="43"/>
      <c r="O34" s="43"/>
      <c r="P34" s="120">
        <v>100</v>
      </c>
      <c r="Q34" s="100" t="s">
        <v>775</v>
      </c>
      <c r="R34" s="35">
        <f t="shared" ref="R34" si="2">ROUND(P34,0)</f>
        <v>100</v>
      </c>
      <c r="S34" s="31"/>
    </row>
    <row r="35" spans="1:96" ht="17.100000000000001" customHeight="1" x14ac:dyDescent="0.15">
      <c r="A35" s="32">
        <v>34</v>
      </c>
      <c r="B35" s="33">
        <v>5110</v>
      </c>
      <c r="C35" s="34" t="s">
        <v>4694</v>
      </c>
      <c r="D35" s="223" t="s">
        <v>4695</v>
      </c>
      <c r="E35" s="43"/>
      <c r="F35" s="43"/>
      <c r="G35" s="43"/>
      <c r="H35" s="98"/>
      <c r="I35" s="98"/>
      <c r="J35" s="50"/>
      <c r="K35" s="50"/>
      <c r="L35" s="43"/>
      <c r="M35" s="43"/>
      <c r="N35" s="43"/>
      <c r="O35" s="43"/>
      <c r="P35" s="120">
        <v>270</v>
      </c>
      <c r="Q35" s="100" t="s">
        <v>775</v>
      </c>
      <c r="R35" s="35">
        <f t="shared" si="1"/>
        <v>270</v>
      </c>
      <c r="S35" s="31"/>
    </row>
    <row r="36" spans="1:96" ht="17.100000000000001" customHeight="1" x14ac:dyDescent="0.15">
      <c r="A36" s="32">
        <v>34</v>
      </c>
      <c r="B36" s="33">
        <v>7035</v>
      </c>
      <c r="C36" s="34" t="s">
        <v>4696</v>
      </c>
      <c r="D36" s="223" t="s">
        <v>4697</v>
      </c>
      <c r="E36" s="43"/>
      <c r="F36" s="106"/>
      <c r="G36" s="43"/>
      <c r="H36" s="43"/>
      <c r="I36" s="43"/>
      <c r="J36" s="98"/>
      <c r="K36" s="98"/>
      <c r="L36" s="43"/>
      <c r="M36" s="43"/>
      <c r="N36" s="43"/>
      <c r="O36" s="43"/>
      <c r="P36" s="120">
        <v>18</v>
      </c>
      <c r="Q36" s="100" t="s">
        <v>775</v>
      </c>
      <c r="R36" s="35">
        <f t="shared" si="1"/>
        <v>18</v>
      </c>
      <c r="S36" s="61"/>
      <c r="T36" s="1"/>
      <c r="V36" s="4"/>
      <c r="AD36" s="4"/>
      <c r="AE36" s="4"/>
      <c r="AF36" s="4"/>
      <c r="AG36" s="4"/>
      <c r="AH36" s="4"/>
      <c r="AI36" s="4"/>
      <c r="AN36" s="5"/>
      <c r="AO36" s="5"/>
      <c r="AU36" s="5"/>
      <c r="AV36" s="5"/>
    </row>
    <row r="37" spans="1:96" ht="17.100000000000001" customHeight="1" x14ac:dyDescent="0.15">
      <c r="A37" s="32">
        <v>34</v>
      </c>
      <c r="B37" s="33">
        <v>5660</v>
      </c>
      <c r="C37" s="34" t="s">
        <v>4698</v>
      </c>
      <c r="D37" s="1172" t="s">
        <v>810</v>
      </c>
      <c r="E37" s="42" t="s">
        <v>4699</v>
      </c>
      <c r="F37" s="385"/>
      <c r="G37" s="385"/>
      <c r="H37" s="98"/>
      <c r="I37" s="98"/>
      <c r="J37" s="50"/>
      <c r="K37" s="50"/>
      <c r="L37" s="43"/>
      <c r="M37" s="43"/>
      <c r="N37" s="43"/>
      <c r="O37" s="43"/>
      <c r="P37" s="120">
        <v>561</v>
      </c>
      <c r="Q37" s="100" t="s">
        <v>775</v>
      </c>
      <c r="R37" s="35">
        <f t="shared" si="1"/>
        <v>561</v>
      </c>
      <c r="S37" s="31" t="s">
        <v>812</v>
      </c>
    </row>
    <row r="38" spans="1:96" ht="17.100000000000001" customHeight="1" x14ac:dyDescent="0.15">
      <c r="A38" s="32">
        <v>34</v>
      </c>
      <c r="B38" s="33">
        <v>5661</v>
      </c>
      <c r="C38" s="34" t="s">
        <v>4700</v>
      </c>
      <c r="D38" s="1173"/>
      <c r="E38" s="42" t="s">
        <v>4701</v>
      </c>
      <c r="F38" s="385"/>
      <c r="G38" s="385"/>
      <c r="H38" s="98"/>
      <c r="I38" s="98"/>
      <c r="J38" s="50"/>
      <c r="K38" s="50"/>
      <c r="L38" s="43"/>
      <c r="M38" s="43"/>
      <c r="N38" s="43"/>
      <c r="O38" s="43"/>
      <c r="P38" s="120">
        <v>1122</v>
      </c>
      <c r="Q38" s="100" t="s">
        <v>775</v>
      </c>
      <c r="R38" s="35">
        <f t="shared" si="1"/>
        <v>1122</v>
      </c>
      <c r="S38" s="31"/>
    </row>
    <row r="39" spans="1:96" ht="17.100000000000001" customHeight="1" x14ac:dyDescent="0.15">
      <c r="A39" s="32">
        <v>34</v>
      </c>
      <c r="B39" s="33">
        <v>5670</v>
      </c>
      <c r="C39" s="34" t="s">
        <v>4702</v>
      </c>
      <c r="D39" s="1172" t="s">
        <v>4703</v>
      </c>
      <c r="E39" s="42" t="s">
        <v>4704</v>
      </c>
      <c r="F39" s="385"/>
      <c r="G39" s="385"/>
      <c r="H39" s="98"/>
      <c r="I39" s="98"/>
      <c r="J39" s="50"/>
      <c r="K39" s="50"/>
      <c r="L39" s="43"/>
      <c r="M39" s="43"/>
      <c r="N39" s="43"/>
      <c r="O39" s="43"/>
      <c r="P39" s="120">
        <v>187</v>
      </c>
      <c r="Q39" s="100" t="s">
        <v>775</v>
      </c>
      <c r="R39" s="35">
        <f t="shared" si="1"/>
        <v>187</v>
      </c>
      <c r="S39" s="31"/>
    </row>
    <row r="40" spans="1:96" ht="17.100000000000001" customHeight="1" x14ac:dyDescent="0.15">
      <c r="A40" s="32">
        <v>34</v>
      </c>
      <c r="B40" s="33">
        <v>5671</v>
      </c>
      <c r="C40" s="34" t="s">
        <v>4705</v>
      </c>
      <c r="D40" s="1173"/>
      <c r="E40" s="42" t="s">
        <v>4706</v>
      </c>
      <c r="F40" s="385"/>
      <c r="G40" s="385"/>
      <c r="H40" s="98"/>
      <c r="I40" s="98"/>
      <c r="J40" s="50"/>
      <c r="K40" s="50"/>
      <c r="L40" s="43"/>
      <c r="M40" s="43"/>
      <c r="N40" s="43"/>
      <c r="O40" s="43"/>
      <c r="P40" s="120">
        <v>374</v>
      </c>
      <c r="Q40" s="100" t="s">
        <v>775</v>
      </c>
      <c r="R40" s="35">
        <f t="shared" si="1"/>
        <v>374</v>
      </c>
      <c r="S40" s="61"/>
    </row>
    <row r="41" spans="1:96" ht="17.100000000000001" customHeight="1" x14ac:dyDescent="0.15">
      <c r="A41" s="32">
        <v>34</v>
      </c>
      <c r="B41" s="33">
        <v>5662</v>
      </c>
      <c r="C41" s="34" t="s">
        <v>4707</v>
      </c>
      <c r="D41" s="223" t="s">
        <v>4708</v>
      </c>
      <c r="E41" s="43"/>
      <c r="F41" s="106"/>
      <c r="G41" s="43"/>
      <c r="H41" s="43"/>
      <c r="I41" s="43"/>
      <c r="J41" s="98"/>
      <c r="K41" s="98"/>
      <c r="L41" s="43"/>
      <c r="M41" s="43"/>
      <c r="N41" s="43"/>
      <c r="O41" s="43"/>
      <c r="P41" s="120">
        <v>76</v>
      </c>
      <c r="Q41" s="100" t="s">
        <v>775</v>
      </c>
      <c r="R41" s="35">
        <f t="shared" si="1"/>
        <v>76</v>
      </c>
      <c r="S41" s="31" t="s">
        <v>13</v>
      </c>
    </row>
    <row r="42" spans="1:96" ht="17.100000000000001" customHeight="1" x14ac:dyDescent="0.15">
      <c r="A42" s="32">
        <v>34</v>
      </c>
      <c r="B42" s="33">
        <v>5672</v>
      </c>
      <c r="C42" s="34" t="s">
        <v>4709</v>
      </c>
      <c r="D42" s="94" t="s">
        <v>4710</v>
      </c>
      <c r="E42" s="43"/>
      <c r="F42" s="43"/>
      <c r="G42" s="43"/>
      <c r="H42" s="43"/>
      <c r="I42" s="43"/>
      <c r="J42" s="50"/>
      <c r="K42" s="43"/>
      <c r="L42" s="43"/>
      <c r="M42" s="43"/>
      <c r="N42" s="43"/>
      <c r="O42" s="43"/>
      <c r="P42" s="120">
        <v>25</v>
      </c>
      <c r="Q42" s="100" t="s">
        <v>775</v>
      </c>
      <c r="R42" s="35">
        <f t="shared" si="1"/>
        <v>25</v>
      </c>
      <c r="S42" s="31"/>
      <c r="T42" s="149"/>
      <c r="U42" s="149"/>
      <c r="V42" s="4"/>
      <c r="W42" s="29"/>
      <c r="X42" s="29"/>
      <c r="Y42" s="29"/>
      <c r="AA42" s="29"/>
      <c r="AB42" s="29"/>
      <c r="AC42" s="53"/>
      <c r="AD42" s="386"/>
      <c r="AE42" s="386"/>
      <c r="AF42" s="386"/>
      <c r="AG42" s="386"/>
      <c r="AH42" s="386"/>
      <c r="AI42" s="4"/>
      <c r="AJ42" s="4"/>
      <c r="AK42" s="4"/>
      <c r="AP42" s="4"/>
      <c r="AQ42" s="4"/>
      <c r="AR42" s="4"/>
      <c r="AS42" s="39"/>
      <c r="AT42" s="39"/>
      <c r="AU42" s="39"/>
      <c r="AV42" s="4"/>
      <c r="AW42" s="4"/>
      <c r="AX42" s="4"/>
      <c r="AY42" s="4"/>
      <c r="AZ42" s="4"/>
      <c r="BA42" s="4"/>
      <c r="BB42" s="4"/>
      <c r="BC42" s="4"/>
      <c r="BD42" s="4"/>
      <c r="BE42" s="4"/>
      <c r="BF42" s="4"/>
      <c r="BG42" s="4"/>
      <c r="BH42" s="39"/>
      <c r="BI42" s="39"/>
      <c r="BJ42" s="4"/>
      <c r="BM42" s="151"/>
      <c r="BN42" s="152"/>
      <c r="BO42" s="386"/>
      <c r="BR42" s="4"/>
      <c r="BZ42" s="4"/>
      <c r="CA42" s="4"/>
      <c r="CB42" s="4"/>
      <c r="CC42" s="4"/>
      <c r="CD42" s="4"/>
      <c r="CE42" s="4"/>
      <c r="CJ42" s="5"/>
      <c r="CK42" s="5"/>
      <c r="CQ42" s="5"/>
      <c r="CR42" s="5"/>
    </row>
    <row r="43" spans="1:96" ht="17.100000000000001" customHeight="1" x14ac:dyDescent="0.15">
      <c r="A43" s="32">
        <v>34</v>
      </c>
      <c r="B43" s="33">
        <v>5530</v>
      </c>
      <c r="C43" s="34" t="s">
        <v>4711</v>
      </c>
      <c r="D43" s="94" t="s">
        <v>4712</v>
      </c>
      <c r="E43" s="43"/>
      <c r="F43" s="43"/>
      <c r="G43" s="43"/>
      <c r="H43" s="43"/>
      <c r="I43" s="43"/>
      <c r="J43" s="50"/>
      <c r="K43" s="43"/>
      <c r="L43" s="43"/>
      <c r="M43" s="43"/>
      <c r="N43" s="43"/>
      <c r="O43" s="43"/>
      <c r="P43" s="120">
        <v>500</v>
      </c>
      <c r="Q43" s="100" t="s">
        <v>775</v>
      </c>
      <c r="R43" s="35">
        <f t="shared" si="1"/>
        <v>500</v>
      </c>
      <c r="S43" s="273" t="s">
        <v>818</v>
      </c>
    </row>
    <row r="44" spans="1:96" ht="17.100000000000001" customHeight="1" x14ac:dyDescent="0.15">
      <c r="A44" s="32">
        <v>34</v>
      </c>
      <c r="B44" s="32">
        <v>6070</v>
      </c>
      <c r="C44" s="34" t="s">
        <v>4713</v>
      </c>
      <c r="D44" s="42" t="s">
        <v>822</v>
      </c>
      <c r="E44" s="43"/>
      <c r="F44" s="43"/>
      <c r="G44" s="98"/>
      <c r="H44" s="106"/>
      <c r="I44" s="106"/>
      <c r="J44" s="106"/>
      <c r="K44" s="106"/>
      <c r="L44" s="106"/>
      <c r="M44" s="106"/>
      <c r="N44" s="106"/>
      <c r="O44" s="106"/>
      <c r="P44" s="120">
        <v>670</v>
      </c>
      <c r="Q44" s="100" t="s">
        <v>775</v>
      </c>
      <c r="R44" s="35">
        <f t="shared" si="1"/>
        <v>670</v>
      </c>
      <c r="S44" s="31" t="s">
        <v>13</v>
      </c>
    </row>
    <row r="45" spans="1:96" ht="17.100000000000001" customHeight="1" x14ac:dyDescent="0.15">
      <c r="A45" s="32">
        <v>34</v>
      </c>
      <c r="B45" s="32">
        <v>6890</v>
      </c>
      <c r="C45" s="34" t="s">
        <v>4714</v>
      </c>
      <c r="D45" s="42" t="s">
        <v>4715</v>
      </c>
      <c r="E45" s="43"/>
      <c r="F45" s="43"/>
      <c r="G45" s="43"/>
      <c r="H45" s="98"/>
      <c r="I45" s="98"/>
      <c r="J45" s="43"/>
      <c r="K45" s="43"/>
      <c r="L45" s="43"/>
      <c r="M45" s="43"/>
      <c r="N45" s="43"/>
      <c r="O45" s="43"/>
      <c r="P45" s="121">
        <v>300</v>
      </c>
      <c r="Q45" s="136" t="s">
        <v>855</v>
      </c>
      <c r="R45" s="35">
        <f t="shared" si="1"/>
        <v>300</v>
      </c>
      <c r="S45" s="31"/>
    </row>
    <row r="46" spans="1:96" ht="17.100000000000001" customHeight="1" x14ac:dyDescent="0.15">
      <c r="A46" s="32">
        <v>34</v>
      </c>
      <c r="B46" s="32">
        <v>6895</v>
      </c>
      <c r="C46" s="34" t="s">
        <v>4716</v>
      </c>
      <c r="D46" s="42" t="s">
        <v>4717</v>
      </c>
      <c r="E46" s="43"/>
      <c r="F46" s="43"/>
      <c r="G46" s="43"/>
      <c r="H46" s="98"/>
      <c r="I46" s="98"/>
      <c r="J46" s="43"/>
      <c r="K46" s="43"/>
      <c r="L46" s="43"/>
      <c r="M46" s="43"/>
      <c r="N46" s="43"/>
      <c r="O46" s="43"/>
      <c r="P46" s="121">
        <v>300</v>
      </c>
      <c r="Q46" s="136" t="s">
        <v>855</v>
      </c>
      <c r="R46" s="35">
        <f t="shared" si="1"/>
        <v>300</v>
      </c>
      <c r="S46" s="31"/>
    </row>
    <row r="47" spans="1:96" ht="17.100000000000001" customHeight="1" x14ac:dyDescent="0.15">
      <c r="A47" s="32">
        <v>34</v>
      </c>
      <c r="B47" s="33">
        <v>5070</v>
      </c>
      <c r="C47" s="34" t="s">
        <v>4718</v>
      </c>
      <c r="D47" s="223" t="s">
        <v>4719</v>
      </c>
      <c r="E47" s="43"/>
      <c r="F47" s="43"/>
      <c r="G47" s="43"/>
      <c r="H47" s="98"/>
      <c r="I47" s="98"/>
      <c r="J47" s="50"/>
      <c r="K47" s="43"/>
      <c r="L47" s="43"/>
      <c r="M47" s="43"/>
      <c r="N47" s="43"/>
      <c r="O47" s="43"/>
      <c r="P47" s="120">
        <v>48</v>
      </c>
      <c r="Q47" s="100" t="s">
        <v>775</v>
      </c>
      <c r="R47" s="35">
        <f t="shared" si="1"/>
        <v>48</v>
      </c>
      <c r="S47" s="31"/>
    </row>
    <row r="48" spans="1:96" ht="17.100000000000001" customHeight="1" x14ac:dyDescent="0.15">
      <c r="A48" s="32">
        <v>34</v>
      </c>
      <c r="B48" s="33">
        <v>5620</v>
      </c>
      <c r="C48" s="34" t="s">
        <v>4720</v>
      </c>
      <c r="D48" s="1172" t="s">
        <v>4721</v>
      </c>
      <c r="E48" s="1172" t="s">
        <v>4722</v>
      </c>
      <c r="F48" s="387" t="s">
        <v>4723</v>
      </c>
      <c r="G48" s="385"/>
      <c r="H48" s="98"/>
      <c r="I48" s="98"/>
      <c r="J48" s="50"/>
      <c r="K48" s="43"/>
      <c r="L48" s="43"/>
      <c r="M48" s="43"/>
      <c r="N48" s="43"/>
      <c r="O48" s="43"/>
      <c r="P48" s="120">
        <v>448</v>
      </c>
      <c r="Q48" s="100" t="s">
        <v>775</v>
      </c>
      <c r="R48" s="35">
        <f t="shared" si="1"/>
        <v>448</v>
      </c>
      <c r="S48" s="31"/>
    </row>
    <row r="49" spans="1:19" ht="17.100000000000001" customHeight="1" x14ac:dyDescent="0.15">
      <c r="A49" s="32">
        <v>34</v>
      </c>
      <c r="B49" s="33">
        <v>5621</v>
      </c>
      <c r="C49" s="34" t="s">
        <v>4724</v>
      </c>
      <c r="D49" s="1209"/>
      <c r="E49" s="1209"/>
      <c r="F49" s="387" t="s">
        <v>4725</v>
      </c>
      <c r="G49" s="385"/>
      <c r="H49" s="43"/>
      <c r="I49" s="43"/>
      <c r="J49" s="120"/>
      <c r="K49" s="98"/>
      <c r="L49" s="98"/>
      <c r="M49" s="98"/>
      <c r="N49" s="98"/>
      <c r="O49" s="98"/>
      <c r="P49" s="120">
        <v>269</v>
      </c>
      <c r="Q49" s="100" t="s">
        <v>775</v>
      </c>
      <c r="R49" s="35">
        <f t="shared" si="1"/>
        <v>269</v>
      </c>
      <c r="S49" s="31"/>
    </row>
    <row r="50" spans="1:19" ht="17.100000000000001" customHeight="1" x14ac:dyDescent="0.15">
      <c r="A50" s="32">
        <v>34</v>
      </c>
      <c r="B50" s="33">
        <v>5622</v>
      </c>
      <c r="C50" s="34" t="s">
        <v>4726</v>
      </c>
      <c r="D50" s="1209"/>
      <c r="E50" s="1209"/>
      <c r="F50" s="387" t="s">
        <v>4727</v>
      </c>
      <c r="G50" s="385"/>
      <c r="H50" s="43"/>
      <c r="I50" s="43"/>
      <c r="J50" s="120"/>
      <c r="K50" s="98"/>
      <c r="L50" s="98"/>
      <c r="M50" s="98"/>
      <c r="N50" s="98"/>
      <c r="O50" s="98"/>
      <c r="P50" s="120">
        <v>168</v>
      </c>
      <c r="Q50" s="100" t="s">
        <v>775</v>
      </c>
      <c r="R50" s="35">
        <f t="shared" si="1"/>
        <v>168</v>
      </c>
      <c r="S50" s="31"/>
    </row>
    <row r="51" spans="1:19" ht="17.100000000000001" customHeight="1" x14ac:dyDescent="0.15">
      <c r="A51" s="32">
        <v>34</v>
      </c>
      <c r="B51" s="33">
        <v>5623</v>
      </c>
      <c r="C51" s="34" t="s">
        <v>4728</v>
      </c>
      <c r="D51" s="200"/>
      <c r="E51" s="200"/>
      <c r="F51" s="387" t="s">
        <v>4729</v>
      </c>
      <c r="G51" s="385"/>
      <c r="H51" s="43"/>
      <c r="I51" s="43"/>
      <c r="J51" s="120"/>
      <c r="K51" s="98"/>
      <c r="L51" s="98"/>
      <c r="M51" s="98"/>
      <c r="N51" s="98"/>
      <c r="O51" s="98"/>
      <c r="P51" s="120">
        <v>122</v>
      </c>
      <c r="Q51" s="100" t="s">
        <v>775</v>
      </c>
      <c r="R51" s="35">
        <f t="shared" si="1"/>
        <v>122</v>
      </c>
      <c r="S51" s="31"/>
    </row>
    <row r="52" spans="1:19" ht="17.100000000000001" customHeight="1" x14ac:dyDescent="0.15">
      <c r="A52" s="32">
        <v>34</v>
      </c>
      <c r="B52" s="33">
        <v>5624</v>
      </c>
      <c r="C52" s="34" t="s">
        <v>4730</v>
      </c>
      <c r="D52" s="200"/>
      <c r="E52" s="200"/>
      <c r="F52" s="387" t="s">
        <v>4731</v>
      </c>
      <c r="G52" s="385"/>
      <c r="H52" s="43"/>
      <c r="I52" s="43"/>
      <c r="J52" s="120"/>
      <c r="K52" s="98"/>
      <c r="L52" s="98"/>
      <c r="M52" s="98"/>
      <c r="N52" s="98"/>
      <c r="O52" s="98"/>
      <c r="P52" s="120">
        <v>96</v>
      </c>
      <c r="Q52" s="100" t="s">
        <v>775</v>
      </c>
      <c r="R52" s="35">
        <f t="shared" si="1"/>
        <v>96</v>
      </c>
      <c r="S52" s="31"/>
    </row>
    <row r="53" spans="1:19" ht="17.100000000000001" customHeight="1" x14ac:dyDescent="0.15">
      <c r="A53" s="32">
        <v>34</v>
      </c>
      <c r="B53" s="33">
        <v>5625</v>
      </c>
      <c r="C53" s="34" t="s">
        <v>4732</v>
      </c>
      <c r="D53" s="200"/>
      <c r="E53" s="200"/>
      <c r="F53" s="387" t="s">
        <v>4733</v>
      </c>
      <c r="G53" s="385"/>
      <c r="H53" s="43"/>
      <c r="I53" s="43"/>
      <c r="J53" s="120"/>
      <c r="K53" s="98"/>
      <c r="L53" s="98"/>
      <c r="M53" s="98"/>
      <c r="N53" s="98"/>
      <c r="O53" s="98"/>
      <c r="P53" s="120">
        <v>79</v>
      </c>
      <c r="Q53" s="100" t="s">
        <v>775</v>
      </c>
      <c r="R53" s="35">
        <f t="shared" si="1"/>
        <v>79</v>
      </c>
      <c r="S53" s="31"/>
    </row>
    <row r="54" spans="1:19" ht="17.100000000000001" customHeight="1" x14ac:dyDescent="0.15">
      <c r="A54" s="32">
        <v>34</v>
      </c>
      <c r="B54" s="33">
        <v>5626</v>
      </c>
      <c r="C54" s="34" t="s">
        <v>4734</v>
      </c>
      <c r="D54" s="200"/>
      <c r="E54" s="200"/>
      <c r="F54" s="387" t="s">
        <v>4735</v>
      </c>
      <c r="G54" s="385"/>
      <c r="H54" s="43"/>
      <c r="I54" s="43"/>
      <c r="J54" s="120"/>
      <c r="K54" s="98"/>
      <c r="L54" s="98"/>
      <c r="M54" s="98"/>
      <c r="N54" s="98"/>
      <c r="O54" s="98"/>
      <c r="P54" s="120">
        <v>67</v>
      </c>
      <c r="Q54" s="100" t="s">
        <v>775</v>
      </c>
      <c r="R54" s="35">
        <f t="shared" si="1"/>
        <v>67</v>
      </c>
      <c r="S54" s="31"/>
    </row>
    <row r="55" spans="1:19" ht="17.100000000000001" customHeight="1" x14ac:dyDescent="0.15">
      <c r="A55" s="32">
        <v>34</v>
      </c>
      <c r="B55" s="33">
        <v>5627</v>
      </c>
      <c r="C55" s="34" t="s">
        <v>4736</v>
      </c>
      <c r="D55" s="200"/>
      <c r="E55" s="200"/>
      <c r="F55" s="387" t="s">
        <v>4737</v>
      </c>
      <c r="G55" s="385"/>
      <c r="H55" s="43"/>
      <c r="I55" s="43"/>
      <c r="J55" s="120"/>
      <c r="K55" s="98"/>
      <c r="L55" s="98"/>
      <c r="M55" s="98"/>
      <c r="N55" s="98"/>
      <c r="O55" s="98"/>
      <c r="P55" s="120">
        <v>58</v>
      </c>
      <c r="Q55" s="100" t="s">
        <v>775</v>
      </c>
      <c r="R55" s="35">
        <f t="shared" si="1"/>
        <v>58</v>
      </c>
      <c r="S55" s="31"/>
    </row>
    <row r="56" spans="1:19" ht="17.100000000000001" customHeight="1" x14ac:dyDescent="0.15">
      <c r="A56" s="32">
        <v>34</v>
      </c>
      <c r="B56" s="33">
        <v>5628</v>
      </c>
      <c r="C56" s="34" t="s">
        <v>4738</v>
      </c>
      <c r="D56" s="200"/>
      <c r="E56" s="200"/>
      <c r="F56" s="387" t="s">
        <v>4739</v>
      </c>
      <c r="G56" s="385"/>
      <c r="H56" s="98"/>
      <c r="I56" s="98"/>
      <c r="J56" s="50"/>
      <c r="K56" s="43"/>
      <c r="L56" s="43"/>
      <c r="M56" s="43"/>
      <c r="N56" s="43"/>
      <c r="O56" s="43"/>
      <c r="P56" s="120">
        <v>52</v>
      </c>
      <c r="Q56" s="100" t="s">
        <v>775</v>
      </c>
      <c r="R56" s="35">
        <f t="shared" si="1"/>
        <v>52</v>
      </c>
      <c r="S56" s="31"/>
    </row>
    <row r="57" spans="1:19" ht="17.100000000000001" customHeight="1" x14ac:dyDescent="0.15">
      <c r="A57" s="32">
        <v>34</v>
      </c>
      <c r="B57" s="33">
        <v>5629</v>
      </c>
      <c r="C57" s="34" t="s">
        <v>4740</v>
      </c>
      <c r="D57" s="200"/>
      <c r="E57" s="248"/>
      <c r="F57" s="387" t="s">
        <v>4741</v>
      </c>
      <c r="G57" s="385"/>
      <c r="H57" s="98"/>
      <c r="I57" s="98"/>
      <c r="J57" s="50"/>
      <c r="K57" s="43"/>
      <c r="L57" s="43"/>
      <c r="M57" s="43"/>
      <c r="N57" s="43"/>
      <c r="O57" s="43"/>
      <c r="P57" s="120">
        <v>46</v>
      </c>
      <c r="Q57" s="100" t="s">
        <v>775</v>
      </c>
      <c r="R57" s="35">
        <f t="shared" si="1"/>
        <v>46</v>
      </c>
      <c r="S57" s="31"/>
    </row>
    <row r="58" spans="1:19" ht="17.100000000000001" customHeight="1" x14ac:dyDescent="0.15">
      <c r="A58" s="32">
        <v>34</v>
      </c>
      <c r="B58" s="33">
        <v>5760</v>
      </c>
      <c r="C58" s="34" t="s">
        <v>4742</v>
      </c>
      <c r="D58" s="200"/>
      <c r="E58" s="1172" t="s">
        <v>4743</v>
      </c>
      <c r="F58" s="387" t="s">
        <v>4723</v>
      </c>
      <c r="G58" s="385"/>
      <c r="H58" s="98"/>
      <c r="I58" s="98"/>
      <c r="J58" s="50"/>
      <c r="K58" s="43"/>
      <c r="L58" s="43"/>
      <c r="M58" s="43"/>
      <c r="N58" s="43"/>
      <c r="O58" s="43"/>
      <c r="P58" s="120">
        <v>149</v>
      </c>
      <c r="Q58" s="100" t="s">
        <v>775</v>
      </c>
      <c r="R58" s="35">
        <f t="shared" si="1"/>
        <v>149</v>
      </c>
      <c r="S58" s="31"/>
    </row>
    <row r="59" spans="1:19" ht="17.100000000000001" customHeight="1" x14ac:dyDescent="0.15">
      <c r="A59" s="32">
        <v>34</v>
      </c>
      <c r="B59" s="33">
        <v>5761</v>
      </c>
      <c r="C59" s="34" t="s">
        <v>4744</v>
      </c>
      <c r="D59" s="200"/>
      <c r="E59" s="1209"/>
      <c r="F59" s="387" t="s">
        <v>4725</v>
      </c>
      <c r="G59" s="385"/>
      <c r="H59" s="43"/>
      <c r="I59" s="43"/>
      <c r="J59" s="120"/>
      <c r="K59" s="98"/>
      <c r="L59" s="98"/>
      <c r="M59" s="98"/>
      <c r="N59" s="98"/>
      <c r="O59" s="98"/>
      <c r="P59" s="120">
        <v>90</v>
      </c>
      <c r="Q59" s="100" t="s">
        <v>775</v>
      </c>
      <c r="R59" s="35">
        <f t="shared" si="1"/>
        <v>90</v>
      </c>
      <c r="S59" s="31"/>
    </row>
    <row r="60" spans="1:19" ht="17.100000000000001" customHeight="1" x14ac:dyDescent="0.15">
      <c r="A60" s="32">
        <v>34</v>
      </c>
      <c r="B60" s="33">
        <v>5762</v>
      </c>
      <c r="C60" s="34" t="s">
        <v>4745</v>
      </c>
      <c r="D60" s="200"/>
      <c r="E60" s="1209"/>
      <c r="F60" s="387" t="s">
        <v>4727</v>
      </c>
      <c r="G60" s="385"/>
      <c r="H60" s="43"/>
      <c r="I60" s="43"/>
      <c r="J60" s="120"/>
      <c r="K60" s="98"/>
      <c r="L60" s="98"/>
      <c r="M60" s="98"/>
      <c r="N60" s="98"/>
      <c r="O60" s="98"/>
      <c r="P60" s="120">
        <v>56</v>
      </c>
      <c r="Q60" s="100" t="s">
        <v>775</v>
      </c>
      <c r="R60" s="35">
        <f t="shared" si="1"/>
        <v>56</v>
      </c>
      <c r="S60" s="31"/>
    </row>
    <row r="61" spans="1:19" ht="17.100000000000001" customHeight="1" x14ac:dyDescent="0.15">
      <c r="A61" s="32">
        <v>34</v>
      </c>
      <c r="B61" s="33">
        <v>5763</v>
      </c>
      <c r="C61" s="34" t="s">
        <v>4746</v>
      </c>
      <c r="D61" s="200"/>
      <c r="E61" s="200"/>
      <c r="F61" s="387" t="s">
        <v>4729</v>
      </c>
      <c r="G61" s="385"/>
      <c r="H61" s="43"/>
      <c r="I61" s="43"/>
      <c r="J61" s="120"/>
      <c r="K61" s="98"/>
      <c r="L61" s="98"/>
      <c r="M61" s="98"/>
      <c r="N61" s="98"/>
      <c r="O61" s="98"/>
      <c r="P61" s="120">
        <v>41</v>
      </c>
      <c r="Q61" s="100" t="s">
        <v>775</v>
      </c>
      <c r="R61" s="35">
        <f t="shared" si="1"/>
        <v>41</v>
      </c>
      <c r="S61" s="31"/>
    </row>
    <row r="62" spans="1:19" ht="17.100000000000001" customHeight="1" x14ac:dyDescent="0.15">
      <c r="A62" s="32">
        <v>34</v>
      </c>
      <c r="B62" s="33">
        <v>5764</v>
      </c>
      <c r="C62" s="34" t="s">
        <v>4747</v>
      </c>
      <c r="D62" s="200"/>
      <c r="E62" s="200"/>
      <c r="F62" s="387" t="s">
        <v>4731</v>
      </c>
      <c r="G62" s="385"/>
      <c r="H62" s="43"/>
      <c r="I62" s="43"/>
      <c r="J62" s="120"/>
      <c r="K62" s="98"/>
      <c r="L62" s="98"/>
      <c r="M62" s="98"/>
      <c r="N62" s="98"/>
      <c r="O62" s="98"/>
      <c r="P62" s="120">
        <v>32</v>
      </c>
      <c r="Q62" s="100" t="s">
        <v>775</v>
      </c>
      <c r="R62" s="35">
        <f t="shared" si="1"/>
        <v>32</v>
      </c>
      <c r="S62" s="31"/>
    </row>
    <row r="63" spans="1:19" ht="17.100000000000001" customHeight="1" x14ac:dyDescent="0.15">
      <c r="A63" s="32">
        <v>34</v>
      </c>
      <c r="B63" s="33">
        <v>5765</v>
      </c>
      <c r="C63" s="34" t="s">
        <v>4748</v>
      </c>
      <c r="D63" s="200"/>
      <c r="E63" s="200"/>
      <c r="F63" s="387" t="s">
        <v>4733</v>
      </c>
      <c r="G63" s="385"/>
      <c r="H63" s="43"/>
      <c r="I63" s="43"/>
      <c r="J63" s="120"/>
      <c r="K63" s="98"/>
      <c r="L63" s="98"/>
      <c r="M63" s="98"/>
      <c r="N63" s="98"/>
      <c r="O63" s="98"/>
      <c r="P63" s="120">
        <v>26</v>
      </c>
      <c r="Q63" s="100" t="s">
        <v>775</v>
      </c>
      <c r="R63" s="35">
        <f t="shared" si="1"/>
        <v>26</v>
      </c>
      <c r="S63" s="31"/>
    </row>
    <row r="64" spans="1:19" ht="17.100000000000001" customHeight="1" x14ac:dyDescent="0.15">
      <c r="A64" s="32">
        <v>34</v>
      </c>
      <c r="B64" s="33">
        <v>5766</v>
      </c>
      <c r="C64" s="34" t="s">
        <v>4749</v>
      </c>
      <c r="D64" s="200"/>
      <c r="E64" s="200"/>
      <c r="F64" s="387" t="s">
        <v>4735</v>
      </c>
      <c r="G64" s="385"/>
      <c r="H64" s="43"/>
      <c r="I64" s="43"/>
      <c r="J64" s="120"/>
      <c r="K64" s="98"/>
      <c r="L64" s="98"/>
      <c r="M64" s="98"/>
      <c r="N64" s="98"/>
      <c r="O64" s="98"/>
      <c r="P64" s="120">
        <v>22</v>
      </c>
      <c r="Q64" s="100" t="s">
        <v>775</v>
      </c>
      <c r="R64" s="35">
        <f t="shared" si="1"/>
        <v>22</v>
      </c>
      <c r="S64" s="31"/>
    </row>
    <row r="65" spans="1:21" ht="17.100000000000001" customHeight="1" x14ac:dyDescent="0.15">
      <c r="A65" s="32">
        <v>34</v>
      </c>
      <c r="B65" s="33">
        <v>5767</v>
      </c>
      <c r="C65" s="34" t="s">
        <v>4750</v>
      </c>
      <c r="D65" s="200"/>
      <c r="E65" s="200"/>
      <c r="F65" s="387" t="s">
        <v>4737</v>
      </c>
      <c r="G65" s="385"/>
      <c r="H65" s="43"/>
      <c r="I65" s="43"/>
      <c r="J65" s="120"/>
      <c r="K65" s="98"/>
      <c r="L65" s="98"/>
      <c r="M65" s="98"/>
      <c r="N65" s="98"/>
      <c r="O65" s="98"/>
      <c r="P65" s="120">
        <v>19</v>
      </c>
      <c r="Q65" s="100" t="s">
        <v>775</v>
      </c>
      <c r="R65" s="35">
        <f t="shared" si="1"/>
        <v>19</v>
      </c>
      <c r="S65" s="31"/>
    </row>
    <row r="66" spans="1:21" ht="17.100000000000001" customHeight="1" x14ac:dyDescent="0.15">
      <c r="A66" s="32">
        <v>34</v>
      </c>
      <c r="B66" s="33">
        <v>5768</v>
      </c>
      <c r="C66" s="34" t="s">
        <v>4751</v>
      </c>
      <c r="D66" s="200"/>
      <c r="E66" s="200"/>
      <c r="F66" s="387" t="s">
        <v>4739</v>
      </c>
      <c r="G66" s="385"/>
      <c r="H66" s="98"/>
      <c r="I66" s="98"/>
      <c r="J66" s="50"/>
      <c r="K66" s="43"/>
      <c r="L66" s="43"/>
      <c r="M66" s="43"/>
      <c r="N66" s="43"/>
      <c r="O66" s="43"/>
      <c r="P66" s="120">
        <v>17</v>
      </c>
      <c r="Q66" s="100" t="s">
        <v>775</v>
      </c>
      <c r="R66" s="35">
        <f t="shared" si="1"/>
        <v>17</v>
      </c>
      <c r="S66" s="31"/>
    </row>
    <row r="67" spans="1:21" ht="17.100000000000001" customHeight="1" x14ac:dyDescent="0.15">
      <c r="A67" s="32">
        <v>34</v>
      </c>
      <c r="B67" s="33">
        <v>5769</v>
      </c>
      <c r="C67" s="34" t="s">
        <v>4752</v>
      </c>
      <c r="D67" s="200"/>
      <c r="E67" s="248"/>
      <c r="F67" s="387" t="s">
        <v>4741</v>
      </c>
      <c r="G67" s="385"/>
      <c r="H67" s="98"/>
      <c r="I67" s="98"/>
      <c r="J67" s="50"/>
      <c r="K67" s="43"/>
      <c r="L67" s="43"/>
      <c r="M67" s="43"/>
      <c r="N67" s="43"/>
      <c r="O67" s="43"/>
      <c r="P67" s="120">
        <v>15</v>
      </c>
      <c r="Q67" s="100" t="s">
        <v>775</v>
      </c>
      <c r="R67" s="35">
        <f t="shared" si="1"/>
        <v>15</v>
      </c>
      <c r="S67" s="31"/>
    </row>
    <row r="68" spans="1:21" ht="17.100000000000001" customHeight="1" x14ac:dyDescent="0.15">
      <c r="A68" s="32">
        <v>34</v>
      </c>
      <c r="B68" s="33">
        <v>5830</v>
      </c>
      <c r="C68" s="34" t="s">
        <v>4753</v>
      </c>
      <c r="D68" s="248"/>
      <c r="E68" s="281" t="s">
        <v>4754</v>
      </c>
      <c r="F68" s="57"/>
      <c r="G68" s="57"/>
      <c r="H68" s="98"/>
      <c r="I68" s="98"/>
      <c r="J68" s="50"/>
      <c r="K68" s="43"/>
      <c r="L68" s="43"/>
      <c r="M68" s="43"/>
      <c r="N68" s="43"/>
      <c r="O68" s="43"/>
      <c r="P68" s="120">
        <v>10</v>
      </c>
      <c r="Q68" s="100" t="s">
        <v>775</v>
      </c>
      <c r="R68" s="35">
        <f t="shared" si="1"/>
        <v>10</v>
      </c>
      <c r="S68" s="31"/>
    </row>
    <row r="69" spans="1:21" ht="17.100000000000001" customHeight="1" x14ac:dyDescent="0.15">
      <c r="A69" s="32">
        <v>34</v>
      </c>
      <c r="B69" s="33">
        <v>6645</v>
      </c>
      <c r="C69" s="34" t="s">
        <v>4755</v>
      </c>
      <c r="D69" s="223" t="s">
        <v>2380</v>
      </c>
      <c r="E69" s="43"/>
      <c r="F69" s="43"/>
      <c r="G69" s="43"/>
      <c r="H69" s="98"/>
      <c r="I69" s="98"/>
      <c r="J69" s="50"/>
      <c r="K69" s="43"/>
      <c r="L69" s="43"/>
      <c r="M69" s="43"/>
      <c r="N69" s="43"/>
      <c r="O69" s="43"/>
      <c r="P69" s="120">
        <v>13</v>
      </c>
      <c r="Q69" s="100" t="s">
        <v>775</v>
      </c>
      <c r="R69" s="35">
        <f t="shared" si="1"/>
        <v>13</v>
      </c>
      <c r="S69" s="31"/>
    </row>
    <row r="70" spans="1:21" ht="17.100000000000001" customHeight="1" x14ac:dyDescent="0.15">
      <c r="A70" s="32">
        <v>34</v>
      </c>
      <c r="B70" s="33">
        <v>6715</v>
      </c>
      <c r="C70" s="34" t="s">
        <v>4756</v>
      </c>
      <c r="D70" s="1172" t="s">
        <v>843</v>
      </c>
      <c r="E70" s="367" t="s">
        <v>844</v>
      </c>
      <c r="F70" s="385"/>
      <c r="G70" s="388"/>
      <c r="H70" s="98"/>
      <c r="I70" s="98"/>
      <c r="J70" s="50"/>
      <c r="K70" s="43"/>
      <c r="L70" s="43"/>
      <c r="M70" s="43"/>
      <c r="N70" s="43"/>
      <c r="O70" s="43"/>
      <c r="P70" s="43"/>
      <c r="Q70" s="121" t="s">
        <v>775</v>
      </c>
      <c r="R70" s="35"/>
      <c r="S70" s="66" t="s">
        <v>755</v>
      </c>
      <c r="U70" s="122"/>
    </row>
    <row r="71" spans="1:21" ht="17.100000000000001" customHeight="1" x14ac:dyDescent="0.15">
      <c r="A71" s="32">
        <v>34</v>
      </c>
      <c r="B71" s="33">
        <v>6710</v>
      </c>
      <c r="C71" s="34" t="s">
        <v>4757</v>
      </c>
      <c r="D71" s="1209"/>
      <c r="E71" s="367" t="s">
        <v>846</v>
      </c>
      <c r="F71" s="385"/>
      <c r="G71" s="389"/>
      <c r="H71" s="98"/>
      <c r="I71" s="98"/>
      <c r="J71" s="50"/>
      <c r="K71" s="43"/>
      <c r="L71" s="43"/>
      <c r="M71" s="43"/>
      <c r="N71" s="43"/>
      <c r="O71" s="43"/>
      <c r="P71" s="43"/>
      <c r="Q71" s="121" t="s">
        <v>775</v>
      </c>
      <c r="R71" s="35"/>
      <c r="S71" s="31"/>
      <c r="U71" s="122"/>
    </row>
    <row r="72" spans="1:21" ht="17.100000000000001" customHeight="1" x14ac:dyDescent="0.15">
      <c r="A72" s="32">
        <v>34</v>
      </c>
      <c r="B72" s="33">
        <v>6665</v>
      </c>
      <c r="C72" s="34" t="s">
        <v>4758</v>
      </c>
      <c r="D72" s="1209"/>
      <c r="E72" s="367" t="s">
        <v>848</v>
      </c>
      <c r="F72" s="385"/>
      <c r="G72" s="388"/>
      <c r="H72" s="98"/>
      <c r="I72" s="98"/>
      <c r="J72" s="50"/>
      <c r="K72" s="43"/>
      <c r="L72" s="43"/>
      <c r="M72" s="43"/>
      <c r="N72" s="43"/>
      <c r="O72" s="43"/>
      <c r="P72" s="43"/>
      <c r="Q72" s="121" t="s">
        <v>775</v>
      </c>
      <c r="R72" s="35"/>
      <c r="S72" s="31"/>
      <c r="U72" s="122"/>
    </row>
    <row r="73" spans="1:21" ht="17.100000000000001" customHeight="1" x14ac:dyDescent="0.15">
      <c r="A73" s="81">
        <v>34</v>
      </c>
      <c r="B73" s="124">
        <v>6670</v>
      </c>
      <c r="C73" s="82" t="s">
        <v>4759</v>
      </c>
      <c r="D73" s="200"/>
      <c r="E73" s="390" t="s">
        <v>850</v>
      </c>
      <c r="F73" s="391"/>
      <c r="G73" s="392"/>
      <c r="H73" s="86"/>
      <c r="I73" s="86"/>
      <c r="J73" s="88"/>
      <c r="K73" s="85"/>
      <c r="L73" s="85"/>
      <c r="M73" s="85"/>
      <c r="N73" s="85"/>
      <c r="O73" s="85"/>
      <c r="P73" s="85"/>
      <c r="Q73" s="129" t="s">
        <v>775</v>
      </c>
      <c r="R73" s="91"/>
      <c r="S73" s="31"/>
      <c r="U73" s="122"/>
    </row>
    <row r="74" spans="1:21" ht="17.100000000000001" customHeight="1" x14ac:dyDescent="0.15">
      <c r="A74" s="81">
        <v>34</v>
      </c>
      <c r="B74" s="124">
        <v>6675</v>
      </c>
      <c r="C74" s="82" t="s">
        <v>4760</v>
      </c>
      <c r="D74" s="248"/>
      <c r="E74" s="390" t="s">
        <v>852</v>
      </c>
      <c r="F74" s="391"/>
      <c r="G74" s="392"/>
      <c r="H74" s="86"/>
      <c r="I74" s="86"/>
      <c r="J74" s="88"/>
      <c r="K74" s="85"/>
      <c r="L74" s="85"/>
      <c r="M74" s="85"/>
      <c r="N74" s="85"/>
      <c r="O74" s="85"/>
      <c r="P74" s="85"/>
      <c r="Q74" s="129" t="s">
        <v>775</v>
      </c>
      <c r="R74" s="91"/>
      <c r="S74" s="31"/>
      <c r="U74" s="122"/>
    </row>
    <row r="75" spans="1:21" ht="17.100000000000001" customHeight="1" x14ac:dyDescent="0.15">
      <c r="A75" s="81">
        <v>34</v>
      </c>
      <c r="B75" s="81">
        <v>6685</v>
      </c>
      <c r="C75" s="82" t="s">
        <v>4761</v>
      </c>
      <c r="D75" s="226" t="s">
        <v>854</v>
      </c>
      <c r="E75" s="85"/>
      <c r="F75" s="85"/>
      <c r="G75" s="85"/>
      <c r="H75" s="86"/>
      <c r="I75" s="86"/>
      <c r="J75" s="85"/>
      <c r="K75" s="85"/>
      <c r="L75" s="85"/>
      <c r="M75" s="85"/>
      <c r="N75" s="85"/>
      <c r="O75" s="85"/>
      <c r="P75" s="85"/>
      <c r="Q75" s="134" t="s">
        <v>855</v>
      </c>
      <c r="R75" s="91"/>
      <c r="S75" s="31"/>
    </row>
    <row r="76" spans="1:21" ht="17.100000000000001" customHeight="1" x14ac:dyDescent="0.15">
      <c r="A76" s="32">
        <v>34</v>
      </c>
      <c r="B76" s="32">
        <v>6772</v>
      </c>
      <c r="C76" s="34" t="s">
        <v>4762</v>
      </c>
      <c r="D76" s="1085" t="s">
        <v>4418</v>
      </c>
      <c r="E76" s="42" t="s">
        <v>4763</v>
      </c>
      <c r="F76" s="43"/>
      <c r="G76" s="98"/>
      <c r="H76" s="98"/>
      <c r="I76" s="43"/>
      <c r="J76" s="43"/>
      <c r="K76" s="43"/>
      <c r="L76" s="43"/>
      <c r="M76" s="43"/>
      <c r="N76" s="43"/>
      <c r="O76" s="43"/>
      <c r="P76" s="43"/>
      <c r="Q76" s="136" t="s">
        <v>855</v>
      </c>
      <c r="R76" s="35"/>
      <c r="S76" s="31"/>
    </row>
    <row r="77" spans="1:21" ht="17.100000000000001" customHeight="1" x14ac:dyDescent="0.15">
      <c r="A77" s="32">
        <v>34</v>
      </c>
      <c r="B77" s="32">
        <v>6773</v>
      </c>
      <c r="C77" s="34" t="s">
        <v>4764</v>
      </c>
      <c r="D77" s="1122"/>
      <c r="E77" s="42" t="s">
        <v>4765</v>
      </c>
      <c r="F77" s="43"/>
      <c r="G77" s="98"/>
      <c r="H77" s="98"/>
      <c r="I77" s="43"/>
      <c r="J77" s="43"/>
      <c r="K77" s="43"/>
      <c r="L77" s="43"/>
      <c r="M77" s="43"/>
      <c r="N77" s="43"/>
      <c r="O77" s="43"/>
      <c r="P77" s="43"/>
      <c r="Q77" s="136" t="s">
        <v>855</v>
      </c>
      <c r="R77" s="35"/>
      <c r="S77" s="31"/>
    </row>
    <row r="78" spans="1:21" ht="17.100000000000001" customHeight="1" x14ac:dyDescent="0.15">
      <c r="A78" s="137">
        <v>34</v>
      </c>
      <c r="B78" s="349">
        <v>6766</v>
      </c>
      <c r="C78" s="138" t="s">
        <v>4766</v>
      </c>
      <c r="D78" s="292" t="s">
        <v>2978</v>
      </c>
      <c r="E78" s="142"/>
      <c r="F78" s="142"/>
      <c r="G78" s="142"/>
      <c r="H78" s="393"/>
      <c r="I78" s="393"/>
      <c r="J78" s="394"/>
      <c r="K78" s="142"/>
      <c r="L78" s="142"/>
      <c r="M78" s="142"/>
      <c r="N78" s="142"/>
      <c r="O78" s="142"/>
      <c r="P78" s="146"/>
      <c r="Q78" s="375" t="s">
        <v>775</v>
      </c>
      <c r="R78" s="148"/>
      <c r="S78" s="61"/>
    </row>
    <row r="79" spans="1:21" ht="17.100000000000001" customHeight="1" x14ac:dyDescent="0.15">
      <c r="A79" s="180"/>
      <c r="B79" s="180"/>
      <c r="C79" s="3"/>
      <c r="R79" s="395"/>
      <c r="S79" s="3"/>
    </row>
    <row r="80" spans="1:21" ht="17.100000000000001" customHeight="1" x14ac:dyDescent="0.15">
      <c r="A80" s="180"/>
      <c r="B80" s="180"/>
      <c r="C80" s="3"/>
      <c r="R80" s="395"/>
      <c r="S80" s="3"/>
    </row>
    <row r="81" spans="1:19" ht="17.100000000000001" customHeight="1" x14ac:dyDescent="0.15">
      <c r="A81" s="180"/>
      <c r="B81" s="180" t="s">
        <v>860</v>
      </c>
      <c r="C81" s="3"/>
      <c r="R81" s="395"/>
      <c r="S81" s="3"/>
    </row>
    <row r="82" spans="1:19" ht="17.100000000000001" customHeight="1" x14ac:dyDescent="0.15">
      <c r="A82" s="6" t="s">
        <v>1</v>
      </c>
      <c r="B82" s="7"/>
      <c r="C82" s="8" t="s">
        <v>2</v>
      </c>
      <c r="D82" s="1099" t="s">
        <v>3</v>
      </c>
      <c r="E82" s="1263"/>
      <c r="F82" s="1263"/>
      <c r="G82" s="1263"/>
      <c r="H82" s="1263"/>
      <c r="I82" s="1263"/>
      <c r="J82" s="1263"/>
      <c r="K82" s="1263"/>
      <c r="L82" s="1263"/>
      <c r="M82" s="1263"/>
      <c r="N82" s="1263"/>
      <c r="O82" s="1263"/>
      <c r="P82" s="1263"/>
      <c r="Q82" s="1263"/>
      <c r="R82" s="396" t="s">
        <v>4</v>
      </c>
      <c r="S82" s="396" t="s">
        <v>5</v>
      </c>
    </row>
    <row r="83" spans="1:19" ht="17.100000000000001" customHeight="1" x14ac:dyDescent="0.15">
      <c r="A83" s="10" t="s">
        <v>6</v>
      </c>
      <c r="B83" s="11" t="s">
        <v>7</v>
      </c>
      <c r="C83" s="12"/>
      <c r="D83" s="13"/>
      <c r="E83" s="14"/>
      <c r="F83" s="14"/>
      <c r="G83" s="14"/>
      <c r="H83" s="14"/>
      <c r="I83" s="14"/>
      <c r="J83" s="14"/>
      <c r="K83" s="14"/>
      <c r="L83" s="14"/>
      <c r="M83" s="14"/>
      <c r="N83" s="14"/>
      <c r="O83" s="14"/>
      <c r="P83" s="14"/>
      <c r="Q83" s="14"/>
      <c r="R83" s="397" t="s">
        <v>8</v>
      </c>
      <c r="S83" s="397" t="s">
        <v>9</v>
      </c>
    </row>
    <row r="84" spans="1:19" ht="17.100000000000001" customHeight="1" x14ac:dyDescent="0.15">
      <c r="A84" s="17">
        <v>34</v>
      </c>
      <c r="B84" s="17">
        <v>8111</v>
      </c>
      <c r="C84" s="19" t="s">
        <v>4767</v>
      </c>
      <c r="D84" s="1209" t="s">
        <v>4650</v>
      </c>
      <c r="E84" s="1126" t="s">
        <v>4651</v>
      </c>
      <c r="F84" s="193"/>
      <c r="G84" s="194"/>
      <c r="H84" s="166"/>
      <c r="I84" s="167"/>
      <c r="L84" s="24"/>
      <c r="M84" s="25"/>
      <c r="N84" s="25"/>
      <c r="O84" s="25"/>
      <c r="P84" s="135"/>
      <c r="Q84" s="135"/>
      <c r="R84" s="30">
        <f>ROUND(F85*K89,0)</f>
        <v>190</v>
      </c>
      <c r="S84" s="31" t="s">
        <v>13</v>
      </c>
    </row>
    <row r="85" spans="1:19" ht="17.100000000000001" customHeight="1" x14ac:dyDescent="0.15">
      <c r="A85" s="32">
        <v>34</v>
      </c>
      <c r="B85" s="32">
        <v>8112</v>
      </c>
      <c r="C85" s="34" t="s">
        <v>4768</v>
      </c>
      <c r="D85" s="1209"/>
      <c r="E85" s="1126"/>
      <c r="F85" s="189">
        <f>F8</f>
        <v>271</v>
      </c>
      <c r="G85" s="21" t="s">
        <v>21</v>
      </c>
      <c r="H85" s="398"/>
      <c r="I85" s="399"/>
      <c r="J85" s="399"/>
      <c r="K85" s="399"/>
      <c r="L85" s="1172" t="s">
        <v>4653</v>
      </c>
      <c r="M85" s="43" t="s">
        <v>16</v>
      </c>
      <c r="N85" s="25"/>
      <c r="O85" s="25"/>
      <c r="P85" s="26" t="s">
        <v>17</v>
      </c>
      <c r="Q85" s="220">
        <v>0.7</v>
      </c>
      <c r="R85" s="35">
        <f>ROUND(ROUND(F85*K89,0)*Q85,0)</f>
        <v>133</v>
      </c>
      <c r="S85" s="31"/>
    </row>
    <row r="86" spans="1:19" ht="17.100000000000001" customHeight="1" x14ac:dyDescent="0.15">
      <c r="A86" s="32">
        <v>34</v>
      </c>
      <c r="B86" s="32">
        <v>8113</v>
      </c>
      <c r="C86" s="34" t="s">
        <v>4769</v>
      </c>
      <c r="D86" s="1209"/>
      <c r="E86" s="1126"/>
      <c r="F86" s="58"/>
      <c r="G86" s="21"/>
      <c r="H86" s="398"/>
      <c r="I86" s="399"/>
      <c r="J86" s="399"/>
      <c r="K86" s="399"/>
      <c r="L86" s="1173"/>
      <c r="M86" s="43" t="s">
        <v>3833</v>
      </c>
      <c r="N86" s="25"/>
      <c r="O86" s="25"/>
      <c r="P86" s="26" t="s">
        <v>17</v>
      </c>
      <c r="Q86" s="220">
        <v>0.5</v>
      </c>
      <c r="R86" s="35">
        <f>ROUND(ROUND(F85*K89,0)*Q86,0)</f>
        <v>95</v>
      </c>
      <c r="S86" s="31"/>
    </row>
    <row r="87" spans="1:19" ht="17.100000000000001" customHeight="1" x14ac:dyDescent="0.15">
      <c r="A87" s="32">
        <v>34</v>
      </c>
      <c r="B87" s="32">
        <v>8121</v>
      </c>
      <c r="C87" s="34" t="s">
        <v>4770</v>
      </c>
      <c r="D87" s="384"/>
      <c r="E87" s="1198" t="s">
        <v>4656</v>
      </c>
      <c r="F87" s="48"/>
      <c r="G87" s="41"/>
      <c r="H87" s="1227" t="s">
        <v>4015</v>
      </c>
      <c r="I87" s="1264"/>
      <c r="J87" s="1264"/>
      <c r="K87" s="1265"/>
      <c r="L87" s="42"/>
      <c r="M87" s="43"/>
      <c r="N87" s="43"/>
      <c r="O87" s="43"/>
      <c r="P87" s="44"/>
      <c r="Q87" s="50"/>
      <c r="R87" s="35">
        <f>ROUND(F88*K89,0)</f>
        <v>115</v>
      </c>
      <c r="S87" s="31"/>
    </row>
    <row r="88" spans="1:19" ht="17.100000000000001" customHeight="1" x14ac:dyDescent="0.15">
      <c r="A88" s="32">
        <v>34</v>
      </c>
      <c r="B88" s="32">
        <v>8122</v>
      </c>
      <c r="C88" s="34" t="s">
        <v>4771</v>
      </c>
      <c r="D88" s="384"/>
      <c r="E88" s="1126"/>
      <c r="F88" s="189">
        <f>F11</f>
        <v>164</v>
      </c>
      <c r="G88" s="21" t="s">
        <v>21</v>
      </c>
      <c r="H88" s="1227"/>
      <c r="I88" s="1264"/>
      <c r="J88" s="1264"/>
      <c r="K88" s="1265"/>
      <c r="L88" s="1172" t="s">
        <v>4653</v>
      </c>
      <c r="M88" s="43" t="s">
        <v>16</v>
      </c>
      <c r="N88" s="25"/>
      <c r="O88" s="25"/>
      <c r="P88" s="26" t="s">
        <v>17</v>
      </c>
      <c r="Q88" s="220">
        <v>0.7</v>
      </c>
      <c r="R88" s="35">
        <f>ROUND(ROUND(F88*K89,0)*Q88,0)</f>
        <v>81</v>
      </c>
      <c r="S88" s="31"/>
    </row>
    <row r="89" spans="1:19" ht="17.100000000000001" customHeight="1" x14ac:dyDescent="0.15">
      <c r="A89" s="32">
        <v>34</v>
      </c>
      <c r="B89" s="32">
        <v>8123</v>
      </c>
      <c r="C89" s="34" t="s">
        <v>4772</v>
      </c>
      <c r="D89" s="384"/>
      <c r="E89" s="1126"/>
      <c r="F89" s="58"/>
      <c r="G89" s="21"/>
      <c r="H89" s="400"/>
      <c r="I89" s="401"/>
      <c r="J89" s="23" t="s">
        <v>17</v>
      </c>
      <c r="K89" s="169">
        <v>0.7</v>
      </c>
      <c r="L89" s="1173"/>
      <c r="M89" s="43" t="s">
        <v>3833</v>
      </c>
      <c r="N89" s="25"/>
      <c r="O89" s="25"/>
      <c r="P89" s="26" t="s">
        <v>17</v>
      </c>
      <c r="Q89" s="220">
        <v>0.5</v>
      </c>
      <c r="R89" s="35">
        <f>ROUND(ROUND(F88*K89,0)*Q89,0)</f>
        <v>58</v>
      </c>
      <c r="S89" s="31"/>
    </row>
    <row r="90" spans="1:19" ht="17.100000000000001" customHeight="1" x14ac:dyDescent="0.15">
      <c r="A90" s="32">
        <v>34</v>
      </c>
      <c r="B90" s="32">
        <v>8131</v>
      </c>
      <c r="C90" s="34" t="s">
        <v>4773</v>
      </c>
      <c r="D90" s="1172" t="s">
        <v>4774</v>
      </c>
      <c r="E90" s="1198" t="s">
        <v>4661</v>
      </c>
      <c r="F90" s="234"/>
      <c r="G90" s="235"/>
      <c r="H90" s="166"/>
      <c r="I90" s="167"/>
      <c r="L90" s="42"/>
      <c r="M90" s="43"/>
      <c r="N90" s="43"/>
      <c r="O90" s="43"/>
      <c r="P90" s="44"/>
      <c r="Q90" s="50"/>
      <c r="R90" s="35">
        <f>ROUND(F91*K89,0)</f>
        <v>190</v>
      </c>
      <c r="S90" s="31"/>
    </row>
    <row r="91" spans="1:19" ht="17.100000000000001" customHeight="1" x14ac:dyDescent="0.15">
      <c r="A91" s="32">
        <v>34</v>
      </c>
      <c r="B91" s="32">
        <v>8132</v>
      </c>
      <c r="C91" s="34" t="s">
        <v>4775</v>
      </c>
      <c r="D91" s="1209"/>
      <c r="E91" s="1126"/>
      <c r="F91" s="189">
        <f>F14</f>
        <v>271</v>
      </c>
      <c r="G91" s="21" t="s">
        <v>21</v>
      </c>
      <c r="H91" s="398"/>
      <c r="I91" s="399"/>
      <c r="J91" s="399"/>
      <c r="K91" s="399"/>
      <c r="L91" s="1172" t="s">
        <v>4653</v>
      </c>
      <c r="M91" s="43" t="s">
        <v>16</v>
      </c>
      <c r="N91" s="25"/>
      <c r="O91" s="25"/>
      <c r="P91" s="26" t="s">
        <v>17</v>
      </c>
      <c r="Q91" s="220">
        <v>0.7</v>
      </c>
      <c r="R91" s="35">
        <f>ROUND(ROUND(F91*K89,0)*Q91,0)</f>
        <v>133</v>
      </c>
      <c r="S91" s="31"/>
    </row>
    <row r="92" spans="1:19" ht="17.100000000000001" customHeight="1" x14ac:dyDescent="0.15">
      <c r="A92" s="32">
        <v>34</v>
      </c>
      <c r="B92" s="32">
        <v>8133</v>
      </c>
      <c r="C92" s="34" t="s">
        <v>4776</v>
      </c>
      <c r="D92" s="1209"/>
      <c r="E92" s="1126"/>
      <c r="F92" s="58"/>
      <c r="G92" s="21"/>
      <c r="H92" s="398"/>
      <c r="I92" s="399"/>
      <c r="J92" s="399"/>
      <c r="K92" s="399"/>
      <c r="L92" s="1173"/>
      <c r="M92" s="43" t="s">
        <v>3833</v>
      </c>
      <c r="N92" s="25"/>
      <c r="O92" s="25"/>
      <c r="P92" s="26" t="s">
        <v>17</v>
      </c>
      <c r="Q92" s="220">
        <v>0.5</v>
      </c>
      <c r="R92" s="35">
        <f>ROUND(ROUND(F91*K89,0)*Q92,0)</f>
        <v>95</v>
      </c>
      <c r="S92" s="31"/>
    </row>
    <row r="93" spans="1:19" ht="17.100000000000001" customHeight="1" x14ac:dyDescent="0.15">
      <c r="A93" s="32">
        <v>34</v>
      </c>
      <c r="B93" s="32">
        <v>8141</v>
      </c>
      <c r="C93" s="34" t="s">
        <v>4777</v>
      </c>
      <c r="D93" s="384"/>
      <c r="E93" s="1198" t="s">
        <v>4665</v>
      </c>
      <c r="F93" s="48"/>
      <c r="G93" s="41"/>
      <c r="H93" s="399"/>
      <c r="I93" s="399"/>
      <c r="J93" s="399"/>
      <c r="K93" s="399"/>
      <c r="L93" s="42"/>
      <c r="M93" s="43"/>
      <c r="N93" s="43"/>
      <c r="O93" s="43"/>
      <c r="P93" s="44"/>
      <c r="Q93" s="50"/>
      <c r="R93" s="35">
        <f>ROUND(F94*K89,0)</f>
        <v>115</v>
      </c>
      <c r="S93" s="31"/>
    </row>
    <row r="94" spans="1:19" ht="17.100000000000001" customHeight="1" x14ac:dyDescent="0.15">
      <c r="A94" s="32">
        <v>34</v>
      </c>
      <c r="B94" s="32">
        <v>8142</v>
      </c>
      <c r="C94" s="34" t="s">
        <v>4778</v>
      </c>
      <c r="D94" s="384"/>
      <c r="E94" s="1126"/>
      <c r="F94" s="189">
        <f>F17</f>
        <v>164</v>
      </c>
      <c r="G94" s="21" t="s">
        <v>21</v>
      </c>
      <c r="H94" s="93"/>
      <c r="J94" s="23"/>
      <c r="K94" s="354"/>
      <c r="L94" s="1172" t="s">
        <v>4653</v>
      </c>
      <c r="M94" s="43" t="s">
        <v>16</v>
      </c>
      <c r="N94" s="25"/>
      <c r="O94" s="25"/>
      <c r="P94" s="26" t="s">
        <v>17</v>
      </c>
      <c r="Q94" s="220">
        <v>0.7</v>
      </c>
      <c r="R94" s="35">
        <f>ROUND(ROUND(F94*K89,0)*Q94,0)</f>
        <v>81</v>
      </c>
      <c r="S94" s="31"/>
    </row>
    <row r="95" spans="1:19" ht="17.100000000000001" customHeight="1" x14ac:dyDescent="0.15">
      <c r="A95" s="32">
        <v>34</v>
      </c>
      <c r="B95" s="32">
        <v>8143</v>
      </c>
      <c r="C95" s="34" t="s">
        <v>4779</v>
      </c>
      <c r="D95" s="402"/>
      <c r="E95" s="1200"/>
      <c r="F95" s="14"/>
      <c r="G95" s="38"/>
      <c r="H95" s="175"/>
      <c r="I95" s="135"/>
      <c r="J95" s="26"/>
      <c r="K95" s="313"/>
      <c r="L95" s="1173"/>
      <c r="M95" s="43" t="s">
        <v>3833</v>
      </c>
      <c r="N95" s="25"/>
      <c r="O95" s="25"/>
      <c r="P95" s="26" t="s">
        <v>17</v>
      </c>
      <c r="Q95" s="220">
        <v>0.5</v>
      </c>
      <c r="R95" s="35">
        <f>ROUND(ROUND(F94*K89,0)*Q95,0)</f>
        <v>58</v>
      </c>
      <c r="S95" s="61"/>
    </row>
    <row r="96" spans="1:19" ht="17.100000000000001" customHeight="1" x14ac:dyDescent="0.15">
      <c r="A96" s="180"/>
      <c r="B96" s="180"/>
      <c r="C96" s="3"/>
      <c r="R96" s="395"/>
      <c r="S96" s="3"/>
    </row>
    <row r="97" spans="1:19" ht="17.100000000000001" customHeight="1" x14ac:dyDescent="0.15">
      <c r="A97" s="180"/>
      <c r="B97" s="180"/>
      <c r="C97" s="3"/>
      <c r="R97" s="395"/>
      <c r="S97" s="3"/>
    </row>
    <row r="98" spans="1:19" ht="17.100000000000001" customHeight="1" x14ac:dyDescent="0.15">
      <c r="A98" s="180"/>
      <c r="B98" s="180" t="s">
        <v>4780</v>
      </c>
      <c r="C98" s="3"/>
      <c r="R98" s="395"/>
      <c r="S98" s="3"/>
    </row>
    <row r="99" spans="1:19" ht="17.100000000000001" customHeight="1" x14ac:dyDescent="0.15">
      <c r="A99" s="6" t="s">
        <v>1</v>
      </c>
      <c r="B99" s="7"/>
      <c r="C99" s="8" t="s">
        <v>2</v>
      </c>
      <c r="D99" s="1099" t="s">
        <v>3</v>
      </c>
      <c r="E99" s="1263"/>
      <c r="F99" s="1263"/>
      <c r="G99" s="1263"/>
      <c r="H99" s="1263"/>
      <c r="I99" s="1263"/>
      <c r="J99" s="1263"/>
      <c r="K99" s="1263"/>
      <c r="L99" s="1263"/>
      <c r="M99" s="1263"/>
      <c r="N99" s="1263"/>
      <c r="O99" s="1263"/>
      <c r="P99" s="1263"/>
      <c r="Q99" s="1263"/>
      <c r="R99" s="396" t="s">
        <v>4</v>
      </c>
      <c r="S99" s="396" t="s">
        <v>5</v>
      </c>
    </row>
    <row r="100" spans="1:19" ht="17.100000000000001" customHeight="1" x14ac:dyDescent="0.15">
      <c r="A100" s="10" t="s">
        <v>6</v>
      </c>
      <c r="B100" s="11" t="s">
        <v>7</v>
      </c>
      <c r="C100" s="12"/>
      <c r="D100" s="13"/>
      <c r="E100" s="14"/>
      <c r="F100" s="14"/>
      <c r="G100" s="14"/>
      <c r="H100" s="14"/>
      <c r="I100" s="14"/>
      <c r="J100" s="14"/>
      <c r="K100" s="14"/>
      <c r="L100" s="14"/>
      <c r="M100" s="14"/>
      <c r="N100" s="14"/>
      <c r="O100" s="14"/>
      <c r="P100" s="14"/>
      <c r="Q100" s="14"/>
      <c r="R100" s="397" t="s">
        <v>8</v>
      </c>
      <c r="S100" s="397" t="s">
        <v>9</v>
      </c>
    </row>
    <row r="101" spans="1:19" ht="17.100000000000001" customHeight="1" x14ac:dyDescent="0.15">
      <c r="A101" s="17">
        <v>34</v>
      </c>
      <c r="B101" s="18">
        <v>9111</v>
      </c>
      <c r="C101" s="19" t="s">
        <v>4781</v>
      </c>
      <c r="D101" s="1209" t="s">
        <v>4650</v>
      </c>
      <c r="E101" s="1126" t="s">
        <v>4651</v>
      </c>
      <c r="F101" s="193"/>
      <c r="G101" s="194"/>
      <c r="H101" s="1172" t="s">
        <v>4488</v>
      </c>
      <c r="I101" s="1227" t="s">
        <v>16</v>
      </c>
      <c r="J101" s="403"/>
      <c r="K101" s="404"/>
      <c r="L101" s="24"/>
      <c r="M101" s="25"/>
      <c r="N101" s="25"/>
      <c r="O101" s="25"/>
      <c r="P101" s="135"/>
      <c r="Q101" s="135"/>
      <c r="R101" s="30">
        <f>ROUND(F102*K102,0)</f>
        <v>190</v>
      </c>
      <c r="S101" s="31" t="s">
        <v>13</v>
      </c>
    </row>
    <row r="102" spans="1:19" ht="17.100000000000001" customHeight="1" x14ac:dyDescent="0.15">
      <c r="A102" s="32">
        <v>34</v>
      </c>
      <c r="B102" s="33">
        <v>9112</v>
      </c>
      <c r="C102" s="34" t="s">
        <v>4782</v>
      </c>
      <c r="D102" s="1209"/>
      <c r="E102" s="1126"/>
      <c r="F102" s="189">
        <f>F8</f>
        <v>271</v>
      </c>
      <c r="G102" s="21" t="s">
        <v>21</v>
      </c>
      <c r="H102" s="1209"/>
      <c r="I102" s="1227"/>
      <c r="J102" s="23" t="s">
        <v>17</v>
      </c>
      <c r="K102" s="354">
        <v>0.7</v>
      </c>
      <c r="L102" s="1172" t="s">
        <v>4653</v>
      </c>
      <c r="M102" s="43" t="s">
        <v>16</v>
      </c>
      <c r="N102" s="25"/>
      <c r="O102" s="25"/>
      <c r="P102" s="26" t="s">
        <v>17</v>
      </c>
      <c r="Q102" s="220">
        <v>0.7</v>
      </c>
      <c r="R102" s="35">
        <f>ROUND(ROUND(F102*K102,0)*Q102,0)</f>
        <v>133</v>
      </c>
      <c r="S102" s="31"/>
    </row>
    <row r="103" spans="1:19" ht="17.100000000000001" customHeight="1" x14ac:dyDescent="0.15">
      <c r="A103" s="32">
        <v>34</v>
      </c>
      <c r="B103" s="33">
        <v>9113</v>
      </c>
      <c r="C103" s="34" t="s">
        <v>4783</v>
      </c>
      <c r="D103" s="1209"/>
      <c r="E103" s="1126"/>
      <c r="F103" s="58"/>
      <c r="G103" s="21"/>
      <c r="H103" s="1209"/>
      <c r="I103" s="1227"/>
      <c r="J103" s="405"/>
      <c r="K103" s="406"/>
      <c r="L103" s="1173"/>
      <c r="M103" s="43" t="s">
        <v>3833</v>
      </c>
      <c r="N103" s="25"/>
      <c r="O103" s="25"/>
      <c r="P103" s="26" t="s">
        <v>17</v>
      </c>
      <c r="Q103" s="220">
        <v>0.5</v>
      </c>
      <c r="R103" s="35">
        <f>ROUND(ROUND(F102*K102,0)*Q103,0)</f>
        <v>95</v>
      </c>
      <c r="S103" s="31"/>
    </row>
    <row r="104" spans="1:19" ht="17.100000000000001" customHeight="1" x14ac:dyDescent="0.15">
      <c r="A104" s="32">
        <v>34</v>
      </c>
      <c r="B104" s="33">
        <v>9151</v>
      </c>
      <c r="C104" s="34" t="s">
        <v>4784</v>
      </c>
      <c r="D104" s="384"/>
      <c r="E104" s="200"/>
      <c r="F104" s="193"/>
      <c r="G104" s="194"/>
      <c r="H104" s="1209"/>
      <c r="I104" s="1226" t="s">
        <v>3833</v>
      </c>
      <c r="J104" s="407"/>
      <c r="K104" s="408"/>
      <c r="L104" s="42"/>
      <c r="M104" s="43"/>
      <c r="N104" s="43"/>
      <c r="O104" s="43"/>
      <c r="P104" s="106"/>
      <c r="Q104" s="106"/>
      <c r="R104" s="35">
        <f>ROUND(F102*K105,0)</f>
        <v>136</v>
      </c>
      <c r="S104" s="31"/>
    </row>
    <row r="105" spans="1:19" ht="17.100000000000001" customHeight="1" x14ac:dyDescent="0.15">
      <c r="A105" s="32">
        <v>34</v>
      </c>
      <c r="B105" s="33">
        <v>9152</v>
      </c>
      <c r="C105" s="34" t="s">
        <v>4785</v>
      </c>
      <c r="D105" s="200"/>
      <c r="E105" s="200"/>
      <c r="F105" s="58"/>
      <c r="G105" s="21"/>
      <c r="H105" s="1209"/>
      <c r="I105" s="1227"/>
      <c r="J105" s="23" t="s">
        <v>17</v>
      </c>
      <c r="K105" s="354">
        <v>0.5</v>
      </c>
      <c r="L105" s="1172" t="s">
        <v>4653</v>
      </c>
      <c r="M105" s="43" t="s">
        <v>16</v>
      </c>
      <c r="N105" s="25"/>
      <c r="O105" s="25"/>
      <c r="P105" s="26" t="s">
        <v>17</v>
      </c>
      <c r="Q105" s="220">
        <v>0.7</v>
      </c>
      <c r="R105" s="35">
        <f>ROUND(ROUND(F102*K105,0)*Q105,0)</f>
        <v>95</v>
      </c>
      <c r="S105" s="31"/>
    </row>
    <row r="106" spans="1:19" ht="17.100000000000001" customHeight="1" x14ac:dyDescent="0.15">
      <c r="A106" s="32">
        <v>34</v>
      </c>
      <c r="B106" s="33">
        <v>9153</v>
      </c>
      <c r="C106" s="34" t="s">
        <v>4786</v>
      </c>
      <c r="D106" s="200"/>
      <c r="E106" s="200"/>
      <c r="F106" s="58"/>
      <c r="G106" s="21"/>
      <c r="H106" s="1173"/>
      <c r="I106" s="1227"/>
      <c r="J106" s="405"/>
      <c r="K106" s="406"/>
      <c r="L106" s="1173"/>
      <c r="M106" s="43" t="s">
        <v>3833</v>
      </c>
      <c r="N106" s="25"/>
      <c r="O106" s="25"/>
      <c r="P106" s="26" t="s">
        <v>17</v>
      </c>
      <c r="Q106" s="220">
        <v>0.5</v>
      </c>
      <c r="R106" s="35">
        <f>ROUND(ROUND(F102*K105,0)*Q106,0)</f>
        <v>68</v>
      </c>
      <c r="S106" s="31"/>
    </row>
    <row r="107" spans="1:19" ht="17.100000000000001" customHeight="1" x14ac:dyDescent="0.15">
      <c r="A107" s="32">
        <v>34</v>
      </c>
      <c r="B107" s="33">
        <v>9121</v>
      </c>
      <c r="C107" s="34" t="s">
        <v>4787</v>
      </c>
      <c r="D107" s="200"/>
      <c r="E107" s="1198" t="s">
        <v>4656</v>
      </c>
      <c r="F107" s="48"/>
      <c r="G107" s="41"/>
      <c r="H107" s="1172" t="s">
        <v>4488</v>
      </c>
      <c r="I107" s="1226" t="s">
        <v>16</v>
      </c>
      <c r="J107" s="407"/>
      <c r="K107" s="408"/>
      <c r="L107" s="42"/>
      <c r="M107" s="43"/>
      <c r="N107" s="43"/>
      <c r="O107" s="43"/>
      <c r="P107" s="44"/>
      <c r="Q107" s="50"/>
      <c r="R107" s="35">
        <f>ROUND(F108*K108,0)</f>
        <v>115</v>
      </c>
      <c r="S107" s="31"/>
    </row>
    <row r="108" spans="1:19" ht="17.100000000000001" customHeight="1" x14ac:dyDescent="0.15">
      <c r="A108" s="32">
        <v>34</v>
      </c>
      <c r="B108" s="33">
        <v>9122</v>
      </c>
      <c r="C108" s="34" t="s">
        <v>4788</v>
      </c>
      <c r="D108" s="384"/>
      <c r="E108" s="1126"/>
      <c r="F108" s="189">
        <f>F11</f>
        <v>164</v>
      </c>
      <c r="G108" s="21" t="s">
        <v>21</v>
      </c>
      <c r="H108" s="1209"/>
      <c r="I108" s="1227"/>
      <c r="J108" s="23" t="s">
        <v>17</v>
      </c>
      <c r="K108" s="354">
        <v>0.7</v>
      </c>
      <c r="L108" s="1172" t="s">
        <v>4653</v>
      </c>
      <c r="M108" s="43" t="s">
        <v>16</v>
      </c>
      <c r="N108" s="25"/>
      <c r="O108" s="25"/>
      <c r="P108" s="26" t="s">
        <v>17</v>
      </c>
      <c r="Q108" s="220">
        <v>0.7</v>
      </c>
      <c r="R108" s="35">
        <f>ROUND(ROUND(F108*K108,0)*Q108,0)</f>
        <v>81</v>
      </c>
      <c r="S108" s="31"/>
    </row>
    <row r="109" spans="1:19" ht="17.100000000000001" customHeight="1" x14ac:dyDescent="0.15">
      <c r="A109" s="32">
        <v>34</v>
      </c>
      <c r="B109" s="33">
        <v>9123</v>
      </c>
      <c r="C109" s="34" t="s">
        <v>4789</v>
      </c>
      <c r="D109" s="384"/>
      <c r="E109" s="1126"/>
      <c r="F109" s="58"/>
      <c r="G109" s="21"/>
      <c r="H109" s="1209"/>
      <c r="I109" s="1227"/>
      <c r="J109" s="405"/>
      <c r="K109" s="406"/>
      <c r="L109" s="1173"/>
      <c r="M109" s="43" t="s">
        <v>3833</v>
      </c>
      <c r="N109" s="25"/>
      <c r="O109" s="25"/>
      <c r="P109" s="26" t="s">
        <v>17</v>
      </c>
      <c r="Q109" s="220">
        <v>0.5</v>
      </c>
      <c r="R109" s="35">
        <f>ROUND(ROUND(F108*K108,0)*Q109,0)</f>
        <v>58</v>
      </c>
      <c r="S109" s="31"/>
    </row>
    <row r="110" spans="1:19" ht="17.100000000000001" customHeight="1" x14ac:dyDescent="0.15">
      <c r="A110" s="32">
        <v>34</v>
      </c>
      <c r="B110" s="33">
        <v>9161</v>
      </c>
      <c r="C110" s="34" t="s">
        <v>4790</v>
      </c>
      <c r="D110" s="200"/>
      <c r="E110" s="200"/>
      <c r="F110" s="2"/>
      <c r="G110" s="21"/>
      <c r="H110" s="1209"/>
      <c r="I110" s="1226" t="s">
        <v>3833</v>
      </c>
      <c r="J110" s="407"/>
      <c r="K110" s="408"/>
      <c r="L110" s="42"/>
      <c r="M110" s="43"/>
      <c r="N110" s="43"/>
      <c r="O110" s="43"/>
      <c r="P110" s="44"/>
      <c r="Q110" s="50"/>
      <c r="R110" s="35">
        <f>ROUND(F108*K111,0)</f>
        <v>82</v>
      </c>
      <c r="S110" s="31"/>
    </row>
    <row r="111" spans="1:19" ht="17.100000000000001" customHeight="1" x14ac:dyDescent="0.15">
      <c r="A111" s="32">
        <v>34</v>
      </c>
      <c r="B111" s="33">
        <v>9162</v>
      </c>
      <c r="C111" s="34" t="s">
        <v>4791</v>
      </c>
      <c r="D111" s="384"/>
      <c r="E111" s="200"/>
      <c r="F111" s="58"/>
      <c r="G111" s="21"/>
      <c r="H111" s="1209"/>
      <c r="I111" s="1227"/>
      <c r="J111" s="23" t="s">
        <v>17</v>
      </c>
      <c r="K111" s="354">
        <v>0.5</v>
      </c>
      <c r="L111" s="1172" t="s">
        <v>4653</v>
      </c>
      <c r="M111" s="43" t="s">
        <v>16</v>
      </c>
      <c r="N111" s="25"/>
      <c r="O111" s="25"/>
      <c r="P111" s="26" t="s">
        <v>17</v>
      </c>
      <c r="Q111" s="220">
        <v>0.7</v>
      </c>
      <c r="R111" s="35">
        <f>ROUND(ROUND(F108*K111,0)*Q111,0)</f>
        <v>57</v>
      </c>
      <c r="S111" s="31"/>
    </row>
    <row r="112" spans="1:19" ht="17.100000000000001" customHeight="1" x14ac:dyDescent="0.15">
      <c r="A112" s="32">
        <v>34</v>
      </c>
      <c r="B112" s="33">
        <v>9163</v>
      </c>
      <c r="C112" s="34" t="s">
        <v>4792</v>
      </c>
      <c r="D112" s="384"/>
      <c r="E112" s="200"/>
      <c r="F112" s="58"/>
      <c r="G112" s="21"/>
      <c r="H112" s="1173"/>
      <c r="I112" s="1227"/>
      <c r="J112" s="405"/>
      <c r="K112" s="406"/>
      <c r="L112" s="1173"/>
      <c r="M112" s="43" t="s">
        <v>3833</v>
      </c>
      <c r="N112" s="25"/>
      <c r="O112" s="25"/>
      <c r="P112" s="26" t="s">
        <v>17</v>
      </c>
      <c r="Q112" s="220">
        <v>0.5</v>
      </c>
      <c r="R112" s="35">
        <f>ROUND(ROUND(F108*K111,0)*Q112,0)</f>
        <v>41</v>
      </c>
      <c r="S112" s="31"/>
    </row>
    <row r="113" spans="1:19" ht="17.100000000000001" customHeight="1" x14ac:dyDescent="0.15">
      <c r="A113" s="32">
        <v>34</v>
      </c>
      <c r="B113" s="33">
        <v>9131</v>
      </c>
      <c r="C113" s="34" t="s">
        <v>4793</v>
      </c>
      <c r="D113" s="1172" t="s">
        <v>4774</v>
      </c>
      <c r="E113" s="1198" t="s">
        <v>4661</v>
      </c>
      <c r="F113" s="234"/>
      <c r="G113" s="235"/>
      <c r="H113" s="1172" t="s">
        <v>4488</v>
      </c>
      <c r="I113" s="1226" t="s">
        <v>16</v>
      </c>
      <c r="J113" s="407"/>
      <c r="K113" s="408"/>
      <c r="L113" s="42"/>
      <c r="M113" s="43"/>
      <c r="N113" s="43"/>
      <c r="O113" s="43"/>
      <c r="P113" s="44"/>
      <c r="Q113" s="50"/>
      <c r="R113" s="35">
        <f>ROUND(F114*K114,0)</f>
        <v>190</v>
      </c>
      <c r="S113" s="31"/>
    </row>
    <row r="114" spans="1:19" ht="17.100000000000001" customHeight="1" x14ac:dyDescent="0.15">
      <c r="A114" s="32">
        <v>34</v>
      </c>
      <c r="B114" s="33">
        <v>9132</v>
      </c>
      <c r="C114" s="34" t="s">
        <v>4794</v>
      </c>
      <c r="D114" s="1209"/>
      <c r="E114" s="1126"/>
      <c r="F114" s="189">
        <f>F14</f>
        <v>271</v>
      </c>
      <c r="G114" s="21" t="s">
        <v>21</v>
      </c>
      <c r="H114" s="1209"/>
      <c r="I114" s="1227"/>
      <c r="J114" s="23" t="s">
        <v>17</v>
      </c>
      <c r="K114" s="354">
        <v>0.7</v>
      </c>
      <c r="L114" s="1172" t="s">
        <v>4653</v>
      </c>
      <c r="M114" s="43" t="s">
        <v>16</v>
      </c>
      <c r="N114" s="25"/>
      <c r="O114" s="25"/>
      <c r="P114" s="26" t="s">
        <v>17</v>
      </c>
      <c r="Q114" s="220">
        <v>0.7</v>
      </c>
      <c r="R114" s="35">
        <f>ROUND(ROUND(F114*K114,0)*Q114,0)</f>
        <v>133</v>
      </c>
      <c r="S114" s="31"/>
    </row>
    <row r="115" spans="1:19" ht="17.100000000000001" customHeight="1" x14ac:dyDescent="0.15">
      <c r="A115" s="32">
        <v>34</v>
      </c>
      <c r="B115" s="33">
        <v>9133</v>
      </c>
      <c r="C115" s="34" t="s">
        <v>4795</v>
      </c>
      <c r="D115" s="1209"/>
      <c r="E115" s="1126"/>
      <c r="F115" s="58"/>
      <c r="G115" s="21"/>
      <c r="H115" s="1209"/>
      <c r="I115" s="1227"/>
      <c r="J115" s="405"/>
      <c r="K115" s="406"/>
      <c r="L115" s="1173"/>
      <c r="M115" s="43" t="s">
        <v>3833</v>
      </c>
      <c r="N115" s="25"/>
      <c r="O115" s="25"/>
      <c r="P115" s="26" t="s">
        <v>17</v>
      </c>
      <c r="Q115" s="220">
        <v>0.5</v>
      </c>
      <c r="R115" s="35">
        <f>ROUND(ROUND(F114*K114,0)*Q115,0)</f>
        <v>95</v>
      </c>
      <c r="S115" s="31"/>
    </row>
    <row r="116" spans="1:19" ht="17.100000000000001" customHeight="1" x14ac:dyDescent="0.15">
      <c r="A116" s="32">
        <v>34</v>
      </c>
      <c r="B116" s="33">
        <v>9171</v>
      </c>
      <c r="C116" s="34" t="s">
        <v>4796</v>
      </c>
      <c r="D116" s="384"/>
      <c r="E116" s="200"/>
      <c r="F116" s="193"/>
      <c r="G116" s="194"/>
      <c r="H116" s="1209"/>
      <c r="I116" s="1226" t="s">
        <v>3833</v>
      </c>
      <c r="J116" s="407"/>
      <c r="K116" s="408"/>
      <c r="L116" s="42"/>
      <c r="M116" s="43"/>
      <c r="N116" s="43"/>
      <c r="O116" s="43"/>
      <c r="P116" s="44"/>
      <c r="Q116" s="50"/>
      <c r="R116" s="35">
        <f>ROUND(F114*K117,0)</f>
        <v>136</v>
      </c>
      <c r="S116" s="31"/>
    </row>
    <row r="117" spans="1:19" ht="17.100000000000001" customHeight="1" x14ac:dyDescent="0.15">
      <c r="A117" s="32">
        <v>34</v>
      </c>
      <c r="B117" s="33">
        <v>9172</v>
      </c>
      <c r="C117" s="34" t="s">
        <v>4797</v>
      </c>
      <c r="D117" s="384"/>
      <c r="E117" s="200"/>
      <c r="F117" s="58"/>
      <c r="G117" s="21"/>
      <c r="H117" s="1209"/>
      <c r="I117" s="1227"/>
      <c r="J117" s="23" t="s">
        <v>17</v>
      </c>
      <c r="K117" s="354">
        <v>0.5</v>
      </c>
      <c r="L117" s="1172" t="s">
        <v>4653</v>
      </c>
      <c r="M117" s="43" t="s">
        <v>16</v>
      </c>
      <c r="N117" s="25"/>
      <c r="O117" s="25"/>
      <c r="P117" s="26" t="s">
        <v>17</v>
      </c>
      <c r="Q117" s="220">
        <v>0.7</v>
      </c>
      <c r="R117" s="35">
        <f>ROUND(ROUND(F114*K117,0)*Q117,0)</f>
        <v>95</v>
      </c>
      <c r="S117" s="31"/>
    </row>
    <row r="118" spans="1:19" ht="17.100000000000001" customHeight="1" x14ac:dyDescent="0.15">
      <c r="A118" s="32">
        <v>34</v>
      </c>
      <c r="B118" s="33">
        <v>9173</v>
      </c>
      <c r="C118" s="34" t="s">
        <v>4798</v>
      </c>
      <c r="D118" s="384"/>
      <c r="E118" s="200"/>
      <c r="F118" s="58"/>
      <c r="G118" s="21"/>
      <c r="H118" s="1173"/>
      <c r="I118" s="1227"/>
      <c r="J118" s="405"/>
      <c r="K118" s="406"/>
      <c r="L118" s="1173"/>
      <c r="M118" s="43" t="s">
        <v>3833</v>
      </c>
      <c r="N118" s="25"/>
      <c r="O118" s="25"/>
      <c r="P118" s="26" t="s">
        <v>17</v>
      </c>
      <c r="Q118" s="220">
        <v>0.5</v>
      </c>
      <c r="R118" s="35">
        <f>ROUND(ROUND(F114*K117,0)*Q118,0)</f>
        <v>68</v>
      </c>
      <c r="S118" s="31"/>
    </row>
    <row r="119" spans="1:19" ht="17.100000000000001" customHeight="1" x14ac:dyDescent="0.15">
      <c r="A119" s="32">
        <v>34</v>
      </c>
      <c r="B119" s="33">
        <v>9141</v>
      </c>
      <c r="C119" s="34" t="s">
        <v>4799</v>
      </c>
      <c r="D119" s="384"/>
      <c r="E119" s="1198" t="s">
        <v>4665</v>
      </c>
      <c r="F119" s="48"/>
      <c r="G119" s="41"/>
      <c r="H119" s="1172" t="s">
        <v>4488</v>
      </c>
      <c r="I119" s="1226" t="s">
        <v>16</v>
      </c>
      <c r="J119" s="407"/>
      <c r="K119" s="408"/>
      <c r="L119" s="42"/>
      <c r="M119" s="43"/>
      <c r="N119" s="43"/>
      <c r="O119" s="43"/>
      <c r="P119" s="44"/>
      <c r="Q119" s="50"/>
      <c r="R119" s="35">
        <f>ROUND(F120*K120,0)</f>
        <v>115</v>
      </c>
      <c r="S119" s="31"/>
    </row>
    <row r="120" spans="1:19" ht="17.100000000000001" customHeight="1" x14ac:dyDescent="0.15">
      <c r="A120" s="32">
        <v>34</v>
      </c>
      <c r="B120" s="32">
        <v>9142</v>
      </c>
      <c r="C120" s="34" t="s">
        <v>4800</v>
      </c>
      <c r="D120" s="384"/>
      <c r="E120" s="1126"/>
      <c r="F120" s="189">
        <f>F17</f>
        <v>164</v>
      </c>
      <c r="G120" s="21" t="s">
        <v>21</v>
      </c>
      <c r="H120" s="1209"/>
      <c r="I120" s="1227"/>
      <c r="J120" s="23" t="s">
        <v>17</v>
      </c>
      <c r="K120" s="354">
        <v>0.7</v>
      </c>
      <c r="L120" s="1172" t="s">
        <v>4653</v>
      </c>
      <c r="M120" s="43" t="s">
        <v>16</v>
      </c>
      <c r="N120" s="25"/>
      <c r="O120" s="25"/>
      <c r="P120" s="26" t="s">
        <v>17</v>
      </c>
      <c r="Q120" s="220">
        <v>0.7</v>
      </c>
      <c r="R120" s="35">
        <f>ROUND(ROUND(F120*K120,0)*Q120,0)</f>
        <v>81</v>
      </c>
      <c r="S120" s="31"/>
    </row>
    <row r="121" spans="1:19" ht="17.100000000000001" customHeight="1" x14ac:dyDescent="0.15">
      <c r="A121" s="32">
        <v>34</v>
      </c>
      <c r="B121" s="32">
        <v>9143</v>
      </c>
      <c r="C121" s="34" t="s">
        <v>4801</v>
      </c>
      <c r="D121" s="384"/>
      <c r="E121" s="1126"/>
      <c r="F121" s="58"/>
      <c r="G121" s="21"/>
      <c r="H121" s="1209"/>
      <c r="I121" s="1227"/>
      <c r="J121" s="405"/>
      <c r="K121" s="406"/>
      <c r="L121" s="1173"/>
      <c r="M121" s="43" t="s">
        <v>3833</v>
      </c>
      <c r="N121" s="25"/>
      <c r="O121" s="25"/>
      <c r="P121" s="26" t="s">
        <v>17</v>
      </c>
      <c r="Q121" s="220">
        <v>0.5</v>
      </c>
      <c r="R121" s="35">
        <f>ROUND(ROUND(F120*K120,0)*Q121,0)</f>
        <v>58</v>
      </c>
      <c r="S121" s="31"/>
    </row>
    <row r="122" spans="1:19" ht="17.100000000000001" customHeight="1" x14ac:dyDescent="0.15">
      <c r="A122" s="32">
        <v>34</v>
      </c>
      <c r="B122" s="33">
        <v>9181</v>
      </c>
      <c r="C122" s="34" t="s">
        <v>4802</v>
      </c>
      <c r="D122" s="384"/>
      <c r="E122" s="200"/>
      <c r="F122" s="2"/>
      <c r="G122" s="21"/>
      <c r="H122" s="1209"/>
      <c r="I122" s="1226" t="s">
        <v>3833</v>
      </c>
      <c r="J122" s="407"/>
      <c r="K122" s="408"/>
      <c r="L122" s="42"/>
      <c r="M122" s="43"/>
      <c r="N122" s="43"/>
      <c r="O122" s="43"/>
      <c r="P122" s="44"/>
      <c r="Q122" s="50"/>
      <c r="R122" s="35">
        <f>ROUND(F120*K123,0)</f>
        <v>82</v>
      </c>
      <c r="S122" s="31"/>
    </row>
    <row r="123" spans="1:19" ht="17.100000000000001" customHeight="1" x14ac:dyDescent="0.15">
      <c r="A123" s="32">
        <v>34</v>
      </c>
      <c r="B123" s="32">
        <v>9182</v>
      </c>
      <c r="C123" s="34" t="s">
        <v>4803</v>
      </c>
      <c r="D123" s="384"/>
      <c r="E123" s="200"/>
      <c r="F123" s="58"/>
      <c r="G123" s="21"/>
      <c r="H123" s="1209"/>
      <c r="I123" s="1227"/>
      <c r="J123" s="23" t="s">
        <v>17</v>
      </c>
      <c r="K123" s="354">
        <v>0.5</v>
      </c>
      <c r="L123" s="1172" t="s">
        <v>4653</v>
      </c>
      <c r="M123" s="43" t="s">
        <v>16</v>
      </c>
      <c r="N123" s="25"/>
      <c r="O123" s="25"/>
      <c r="P123" s="26" t="s">
        <v>17</v>
      </c>
      <c r="Q123" s="220">
        <v>0.7</v>
      </c>
      <c r="R123" s="35">
        <f>ROUND(ROUND(F120*K123,0)*Q123,0)</f>
        <v>57</v>
      </c>
      <c r="S123" s="31"/>
    </row>
    <row r="124" spans="1:19" ht="17.100000000000001" customHeight="1" x14ac:dyDescent="0.15">
      <c r="A124" s="32">
        <v>34</v>
      </c>
      <c r="B124" s="33">
        <v>9183</v>
      </c>
      <c r="C124" s="34" t="s">
        <v>4804</v>
      </c>
      <c r="D124" s="402"/>
      <c r="E124" s="248"/>
      <c r="F124" s="14"/>
      <c r="G124" s="38"/>
      <c r="H124" s="1173"/>
      <c r="I124" s="1231"/>
      <c r="J124" s="409"/>
      <c r="K124" s="410"/>
      <c r="L124" s="1173"/>
      <c r="M124" s="43" t="s">
        <v>3833</v>
      </c>
      <c r="N124" s="25"/>
      <c r="O124" s="25"/>
      <c r="P124" s="26" t="s">
        <v>17</v>
      </c>
      <c r="Q124" s="220">
        <v>0.5</v>
      </c>
      <c r="R124" s="35">
        <f>ROUND(ROUND(F120*K123,0)*Q124,0)</f>
        <v>41</v>
      </c>
      <c r="S124" s="61"/>
    </row>
    <row r="125" spans="1:19" ht="17.100000000000001" customHeight="1" x14ac:dyDescent="0.15">
      <c r="A125" s="180"/>
      <c r="B125" s="180"/>
      <c r="C125" s="3"/>
      <c r="R125" s="395"/>
      <c r="S125" s="3"/>
    </row>
    <row r="126" spans="1:19" ht="17.100000000000001" customHeight="1" x14ac:dyDescent="0.15">
      <c r="A126" s="180"/>
      <c r="B126" s="180"/>
      <c r="C126" s="3"/>
      <c r="R126" s="395"/>
      <c r="S126" s="3"/>
    </row>
    <row r="127" spans="1:19" ht="17.100000000000001" customHeight="1" x14ac:dyDescent="0.15">
      <c r="A127" s="180"/>
      <c r="B127" s="180" t="s">
        <v>4805</v>
      </c>
      <c r="C127" s="3"/>
      <c r="R127" s="395"/>
      <c r="S127" s="3"/>
    </row>
    <row r="128" spans="1:19" ht="17.100000000000001" customHeight="1" x14ac:dyDescent="0.15">
      <c r="A128" s="6" t="s">
        <v>1</v>
      </c>
      <c r="B128" s="7"/>
      <c r="C128" s="8" t="s">
        <v>2</v>
      </c>
      <c r="D128" s="1099" t="s">
        <v>3</v>
      </c>
      <c r="E128" s="1263"/>
      <c r="F128" s="1263"/>
      <c r="G128" s="1263"/>
      <c r="H128" s="1263"/>
      <c r="I128" s="1263"/>
      <c r="J128" s="1263"/>
      <c r="K128" s="1263"/>
      <c r="L128" s="1263"/>
      <c r="M128" s="1263"/>
      <c r="N128" s="1263"/>
      <c r="O128" s="1263"/>
      <c r="P128" s="1263"/>
      <c r="Q128" s="1263"/>
      <c r="R128" s="396" t="s">
        <v>4</v>
      </c>
      <c r="S128" s="396" t="s">
        <v>5</v>
      </c>
    </row>
    <row r="129" spans="1:19" ht="17.100000000000001" customHeight="1" x14ac:dyDescent="0.15">
      <c r="A129" s="10" t="s">
        <v>6</v>
      </c>
      <c r="B129" s="11" t="s">
        <v>7</v>
      </c>
      <c r="C129" s="12"/>
      <c r="D129" s="13"/>
      <c r="E129" s="14"/>
      <c r="F129" s="14"/>
      <c r="G129" s="14"/>
      <c r="H129" s="14"/>
      <c r="I129" s="14"/>
      <c r="J129" s="14"/>
      <c r="K129" s="14"/>
      <c r="L129" s="14"/>
      <c r="M129" s="14"/>
      <c r="N129" s="14"/>
      <c r="O129" s="14"/>
      <c r="P129" s="14"/>
      <c r="Q129" s="14"/>
      <c r="R129" s="397" t="s">
        <v>8</v>
      </c>
      <c r="S129" s="397" t="s">
        <v>9</v>
      </c>
    </row>
    <row r="130" spans="1:19" ht="17.100000000000001" customHeight="1" x14ac:dyDescent="0.15">
      <c r="A130" s="17">
        <v>34</v>
      </c>
      <c r="B130" s="18">
        <v>9211</v>
      </c>
      <c r="C130" s="19" t="s">
        <v>4806</v>
      </c>
      <c r="D130" s="1209" t="s">
        <v>4650</v>
      </c>
      <c r="E130" s="1126" t="s">
        <v>4651</v>
      </c>
      <c r="F130" s="189">
        <f>F8</f>
        <v>271</v>
      </c>
      <c r="G130" s="21" t="s">
        <v>21</v>
      </c>
      <c r="H130" s="1266" t="s">
        <v>4202</v>
      </c>
      <c r="I130" s="1267"/>
      <c r="J130" s="400" t="s">
        <v>4807</v>
      </c>
      <c r="K130" s="403"/>
      <c r="L130" s="4"/>
      <c r="M130" s="106"/>
      <c r="N130" s="106"/>
      <c r="O130" s="411"/>
      <c r="P130" s="65" t="s">
        <v>17</v>
      </c>
      <c r="Q130" s="411">
        <v>0.7</v>
      </c>
      <c r="R130" s="30">
        <f>ROUND(F130*Q130,0)</f>
        <v>190</v>
      </c>
      <c r="S130" s="31" t="s">
        <v>13</v>
      </c>
    </row>
    <row r="131" spans="1:19" ht="17.100000000000001" customHeight="1" x14ac:dyDescent="0.15">
      <c r="A131" s="32">
        <v>34</v>
      </c>
      <c r="B131" s="33">
        <v>9221</v>
      </c>
      <c r="C131" s="34" t="s">
        <v>4808</v>
      </c>
      <c r="D131" s="1206"/>
      <c r="E131" s="1212"/>
      <c r="F131" s="193"/>
      <c r="G131" s="194"/>
      <c r="H131" s="1266"/>
      <c r="I131" s="1267"/>
      <c r="J131" s="412" t="s">
        <v>4809</v>
      </c>
      <c r="K131" s="407"/>
      <c r="L131" s="40"/>
      <c r="M131" s="106"/>
      <c r="N131" s="106"/>
      <c r="O131" s="411"/>
      <c r="P131" s="65" t="s">
        <v>17</v>
      </c>
      <c r="Q131" s="411">
        <v>0.5</v>
      </c>
      <c r="R131" s="35">
        <f>ROUND(F130*Q131,0)</f>
        <v>136</v>
      </c>
      <c r="S131" s="31"/>
    </row>
    <row r="132" spans="1:19" ht="17.100000000000001" customHeight="1" x14ac:dyDescent="0.15">
      <c r="A132" s="32">
        <v>34</v>
      </c>
      <c r="B132" s="33">
        <v>9231</v>
      </c>
      <c r="C132" s="34" t="s">
        <v>4810</v>
      </c>
      <c r="D132" s="200"/>
      <c r="E132" s="1198" t="s">
        <v>4656</v>
      </c>
      <c r="F132" s="413">
        <f>F11</f>
        <v>164</v>
      </c>
      <c r="G132" s="41" t="s">
        <v>21</v>
      </c>
      <c r="H132" s="1266" t="s">
        <v>4202</v>
      </c>
      <c r="I132" s="1267"/>
      <c r="J132" s="412" t="s">
        <v>4807</v>
      </c>
      <c r="K132" s="407"/>
      <c r="L132" s="40"/>
      <c r="M132" s="106"/>
      <c r="N132" s="106"/>
      <c r="O132" s="411"/>
      <c r="P132" s="65" t="s">
        <v>17</v>
      </c>
      <c r="Q132" s="411">
        <v>0.7</v>
      </c>
      <c r="R132" s="35">
        <f>ROUND(F132*Q132,0)</f>
        <v>115</v>
      </c>
      <c r="S132" s="31"/>
    </row>
    <row r="133" spans="1:19" ht="17.100000000000001" customHeight="1" x14ac:dyDescent="0.15">
      <c r="A133" s="32">
        <v>34</v>
      </c>
      <c r="B133" s="33">
        <v>9241</v>
      </c>
      <c r="C133" s="34" t="s">
        <v>4811</v>
      </c>
      <c r="D133" s="200"/>
      <c r="E133" s="1212"/>
      <c r="F133" s="2"/>
      <c r="G133" s="21"/>
      <c r="H133" s="1266"/>
      <c r="I133" s="1267"/>
      <c r="J133" s="412" t="s">
        <v>4809</v>
      </c>
      <c r="K133" s="407"/>
      <c r="L133" s="40"/>
      <c r="M133" s="106"/>
      <c r="N133" s="106"/>
      <c r="O133" s="411"/>
      <c r="P133" s="65" t="s">
        <v>17</v>
      </c>
      <c r="Q133" s="411">
        <v>0.5</v>
      </c>
      <c r="R133" s="35">
        <f>ROUND(F132*Q133,0)</f>
        <v>82</v>
      </c>
      <c r="S133" s="31"/>
    </row>
    <row r="134" spans="1:19" ht="17.100000000000001" customHeight="1" x14ac:dyDescent="0.15">
      <c r="A134" s="32">
        <v>34</v>
      </c>
      <c r="B134" s="33">
        <v>9251</v>
      </c>
      <c r="C134" s="34" t="s">
        <v>4812</v>
      </c>
      <c r="D134" s="1172" t="s">
        <v>4774</v>
      </c>
      <c r="E134" s="1198" t="s">
        <v>4661</v>
      </c>
      <c r="F134" s="413">
        <f>F14</f>
        <v>271</v>
      </c>
      <c r="G134" s="41" t="s">
        <v>21</v>
      </c>
      <c r="H134" s="1266" t="s">
        <v>4202</v>
      </c>
      <c r="I134" s="1267"/>
      <c r="J134" s="412" t="s">
        <v>4807</v>
      </c>
      <c r="K134" s="407"/>
      <c r="L134" s="40"/>
      <c r="M134" s="106"/>
      <c r="N134" s="106"/>
      <c r="O134" s="411"/>
      <c r="P134" s="65" t="s">
        <v>17</v>
      </c>
      <c r="Q134" s="411">
        <v>0.7</v>
      </c>
      <c r="R134" s="35">
        <f>ROUND(F134*Q134,0)</f>
        <v>190</v>
      </c>
      <c r="S134" s="31"/>
    </row>
    <row r="135" spans="1:19" ht="17.100000000000001" customHeight="1" x14ac:dyDescent="0.15">
      <c r="A135" s="32">
        <v>34</v>
      </c>
      <c r="B135" s="33">
        <v>9261</v>
      </c>
      <c r="C135" s="34" t="s">
        <v>4813</v>
      </c>
      <c r="D135" s="1206"/>
      <c r="E135" s="1212"/>
      <c r="F135" s="193"/>
      <c r="G135" s="194"/>
      <c r="H135" s="1266"/>
      <c r="I135" s="1267"/>
      <c r="J135" s="412" t="s">
        <v>4809</v>
      </c>
      <c r="K135" s="407"/>
      <c r="L135" s="40"/>
      <c r="M135" s="106"/>
      <c r="N135" s="106"/>
      <c r="O135" s="411"/>
      <c r="P135" s="65" t="s">
        <v>17</v>
      </c>
      <c r="Q135" s="411">
        <v>0.5</v>
      </c>
      <c r="R135" s="35">
        <f>ROUND(F134*Q135,0)</f>
        <v>136</v>
      </c>
      <c r="S135" s="31"/>
    </row>
    <row r="136" spans="1:19" ht="17.100000000000001" customHeight="1" x14ac:dyDescent="0.15">
      <c r="A136" s="32">
        <v>34</v>
      </c>
      <c r="B136" s="33">
        <v>9271</v>
      </c>
      <c r="C136" s="34" t="s">
        <v>4814</v>
      </c>
      <c r="D136" s="384"/>
      <c r="E136" s="1198" t="s">
        <v>4665</v>
      </c>
      <c r="F136" s="413">
        <f>F17</f>
        <v>164</v>
      </c>
      <c r="G136" s="41" t="s">
        <v>21</v>
      </c>
      <c r="H136" s="1266" t="s">
        <v>4202</v>
      </c>
      <c r="I136" s="1267"/>
      <c r="J136" s="412" t="s">
        <v>4807</v>
      </c>
      <c r="K136" s="407"/>
      <c r="L136" s="40"/>
      <c r="M136" s="106"/>
      <c r="N136" s="106"/>
      <c r="O136" s="411"/>
      <c r="P136" s="65" t="s">
        <v>17</v>
      </c>
      <c r="Q136" s="411">
        <v>0.7</v>
      </c>
      <c r="R136" s="35">
        <f>ROUND(F136*Q136,0)</f>
        <v>115</v>
      </c>
      <c r="S136" s="31"/>
    </row>
    <row r="137" spans="1:19" ht="17.100000000000001" customHeight="1" x14ac:dyDescent="0.15">
      <c r="A137" s="32">
        <v>34</v>
      </c>
      <c r="B137" s="33">
        <v>9281</v>
      </c>
      <c r="C137" s="34" t="s">
        <v>4815</v>
      </c>
      <c r="D137" s="402"/>
      <c r="E137" s="1243"/>
      <c r="F137" s="135"/>
      <c r="G137" s="38"/>
      <c r="H137" s="1266"/>
      <c r="I137" s="1267"/>
      <c r="J137" s="414" t="s">
        <v>4809</v>
      </c>
      <c r="K137" s="415"/>
      <c r="L137" s="43"/>
      <c r="M137" s="106"/>
      <c r="N137" s="106"/>
      <c r="O137" s="220"/>
      <c r="P137" s="44" t="s">
        <v>17</v>
      </c>
      <c r="Q137" s="220">
        <v>0.5</v>
      </c>
      <c r="R137" s="35">
        <f>ROUND(F136*Q137,0)</f>
        <v>82</v>
      </c>
      <c r="S137" s="61"/>
    </row>
    <row r="143" spans="1:19" ht="17.100000000000001" customHeight="1" x14ac:dyDescent="0.15">
      <c r="A143" s="1"/>
    </row>
    <row r="144" spans="1:19" ht="17.100000000000001" customHeight="1" x14ac:dyDescent="0.15">
      <c r="A144" s="1"/>
    </row>
    <row r="145" spans="1:18" ht="17.100000000000001" customHeight="1" x14ac:dyDescent="0.15">
      <c r="A145" s="149"/>
      <c r="B145" s="149"/>
      <c r="D145" s="4"/>
      <c r="E145" s="150"/>
      <c r="G145" s="4"/>
      <c r="H145" s="4"/>
      <c r="I145" s="4"/>
      <c r="J145" s="4"/>
      <c r="K145" s="4"/>
      <c r="L145" s="23"/>
      <c r="M145" s="23"/>
      <c r="N145" s="23"/>
      <c r="O145" s="23"/>
      <c r="P145" s="53"/>
      <c r="Q145" s="53"/>
      <c r="R145" s="152"/>
    </row>
    <row r="148" spans="1:18" ht="17.100000000000001" customHeight="1" x14ac:dyDescent="0.15">
      <c r="A148" s="149"/>
      <c r="B148" s="149"/>
      <c r="D148" s="4"/>
      <c r="E148" s="4"/>
      <c r="G148" s="4"/>
      <c r="H148" s="153"/>
      <c r="I148" s="153"/>
      <c r="J148" s="4"/>
      <c r="K148" s="4"/>
      <c r="P148" s="53"/>
      <c r="Q148" s="53"/>
      <c r="R148" s="152"/>
    </row>
    <row r="149" spans="1:18" ht="17.100000000000001" customHeight="1" x14ac:dyDescent="0.15">
      <c r="A149" s="149"/>
      <c r="B149" s="149"/>
      <c r="D149" s="4"/>
      <c r="E149" s="4"/>
      <c r="G149" s="4"/>
      <c r="H149" s="23"/>
      <c r="I149" s="23"/>
      <c r="J149" s="4"/>
      <c r="K149" s="4"/>
      <c r="L149" s="4"/>
      <c r="M149" s="4"/>
      <c r="N149" s="4"/>
      <c r="O149" s="4"/>
      <c r="P149" s="53"/>
      <c r="Q149" s="53"/>
      <c r="R149" s="152"/>
    </row>
    <row r="150" spans="1:18" ht="17.100000000000001" customHeight="1" x14ac:dyDescent="0.15">
      <c r="A150" s="149"/>
      <c r="B150" s="149"/>
      <c r="D150" s="4"/>
      <c r="E150" s="4"/>
      <c r="G150" s="4"/>
      <c r="H150" s="4"/>
      <c r="I150" s="4"/>
      <c r="J150" s="4"/>
      <c r="K150" s="4"/>
      <c r="L150" s="4"/>
      <c r="M150" s="4"/>
      <c r="N150" s="4"/>
      <c r="O150" s="4"/>
      <c r="P150" s="4"/>
      <c r="Q150" s="4"/>
      <c r="R150" s="152"/>
    </row>
    <row r="151" spans="1:18" ht="17.100000000000001" customHeight="1" x14ac:dyDescent="0.15">
      <c r="A151" s="149"/>
      <c r="B151" s="149"/>
      <c r="D151" s="4"/>
      <c r="E151" s="4"/>
      <c r="G151" s="4"/>
      <c r="H151" s="4"/>
      <c r="I151" s="4"/>
      <c r="J151" s="4"/>
      <c r="K151" s="4"/>
      <c r="L151" s="23"/>
      <c r="M151" s="23"/>
      <c r="N151" s="23"/>
      <c r="O151" s="23"/>
      <c r="P151" s="53"/>
      <c r="Q151" s="53"/>
      <c r="R151" s="152"/>
    </row>
  </sheetData>
  <mergeCells count="85">
    <mergeCell ref="D134:D135"/>
    <mergeCell ref="E134:E135"/>
    <mergeCell ref="H134:I135"/>
    <mergeCell ref="E136:E137"/>
    <mergeCell ref="H136:I137"/>
    <mergeCell ref="D128:Q128"/>
    <mergeCell ref="D130:D131"/>
    <mergeCell ref="E130:E131"/>
    <mergeCell ref="H130:I131"/>
    <mergeCell ref="E132:E133"/>
    <mergeCell ref="H132:I133"/>
    <mergeCell ref="E119:E121"/>
    <mergeCell ref="H119:H124"/>
    <mergeCell ref="I119:I121"/>
    <mergeCell ref="L120:L121"/>
    <mergeCell ref="I122:I124"/>
    <mergeCell ref="L123:L124"/>
    <mergeCell ref="D113:D115"/>
    <mergeCell ref="E113:E115"/>
    <mergeCell ref="H113:H118"/>
    <mergeCell ref="I113:I115"/>
    <mergeCell ref="L114:L115"/>
    <mergeCell ref="I116:I118"/>
    <mergeCell ref="L117:L118"/>
    <mergeCell ref="E107:E109"/>
    <mergeCell ref="H107:H112"/>
    <mergeCell ref="I107:I109"/>
    <mergeCell ref="L108:L109"/>
    <mergeCell ref="I110:I112"/>
    <mergeCell ref="L111:L112"/>
    <mergeCell ref="D101:D103"/>
    <mergeCell ref="E101:E103"/>
    <mergeCell ref="H101:H106"/>
    <mergeCell ref="I101:I103"/>
    <mergeCell ref="L102:L103"/>
    <mergeCell ref="I104:I106"/>
    <mergeCell ref="L105:L106"/>
    <mergeCell ref="D99:Q99"/>
    <mergeCell ref="D76:D77"/>
    <mergeCell ref="D82:Q82"/>
    <mergeCell ref="D84:D86"/>
    <mergeCell ref="E84:E86"/>
    <mergeCell ref="L85:L86"/>
    <mergeCell ref="E87:E89"/>
    <mergeCell ref="H87:K88"/>
    <mergeCell ref="L88:L89"/>
    <mergeCell ref="D90:D92"/>
    <mergeCell ref="E90:E92"/>
    <mergeCell ref="L91:L92"/>
    <mergeCell ref="E93:E95"/>
    <mergeCell ref="L94:L95"/>
    <mergeCell ref="D37:D38"/>
    <mergeCell ref="D39:D40"/>
    <mergeCell ref="D48:D50"/>
    <mergeCell ref="E48:E50"/>
    <mergeCell ref="E58:E60"/>
    <mergeCell ref="D70:D72"/>
    <mergeCell ref="E31:G31"/>
    <mergeCell ref="H31:K31"/>
    <mergeCell ref="E32:G32"/>
    <mergeCell ref="H32:K32"/>
    <mergeCell ref="E33:G33"/>
    <mergeCell ref="E34:G34"/>
    <mergeCell ref="D27:D34"/>
    <mergeCell ref="E27:G27"/>
    <mergeCell ref="H27:O27"/>
    <mergeCell ref="E28:G28"/>
    <mergeCell ref="H28:O28"/>
    <mergeCell ref="E29:G29"/>
    <mergeCell ref="H29:O29"/>
    <mergeCell ref="E30:G30"/>
    <mergeCell ref="H30:K30"/>
    <mergeCell ref="L30:O32"/>
    <mergeCell ref="D13:D15"/>
    <mergeCell ref="E13:E15"/>
    <mergeCell ref="H14:K15"/>
    <mergeCell ref="E16:E18"/>
    <mergeCell ref="H17:K18"/>
    <mergeCell ref="D21:D23"/>
    <mergeCell ref="D5:Q5"/>
    <mergeCell ref="D7:D9"/>
    <mergeCell ref="E7:E9"/>
    <mergeCell ref="H8:K9"/>
    <mergeCell ref="E10:E12"/>
    <mergeCell ref="H11:K12"/>
  </mergeCells>
  <phoneticPr fontId="1"/>
  <printOptions horizontalCentered="1"/>
  <pageMargins left="0.39370078740157483" right="0.39370078740157483" top="0.62992125984251968" bottom="0.39370078740157483" header="0.51181102362204722" footer="0.31496062992125984"/>
  <pageSetup paperSize="9" scale="54" fitToHeight="0" orientation="portrait" r:id="rId1"/>
  <headerFooter>
    <oddHeader>&amp;R&amp;9宿泊型自立訓練</oddHeader>
    <oddFooter>&amp;C&amp;14&amp;P</oddFooter>
  </headerFooter>
  <rowBreaks count="1" manualBreakCount="1">
    <brk id="78" max="19"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pageSetUpPr autoPageBreaks="0"/>
  </sheetPr>
  <dimension ref="A1:BH476"/>
  <sheetViews>
    <sheetView view="pageBreakPreview" zoomScaleNormal="100" zoomScaleSheetLayoutView="100" workbookViewId="0"/>
  </sheetViews>
  <sheetFormatPr defaultRowHeight="17.100000000000001" customHeight="1" x14ac:dyDescent="0.15"/>
  <cols>
    <col min="1" max="1" width="4.625" style="2" customWidth="1"/>
    <col min="2" max="2" width="7.625" style="2" customWidth="1"/>
    <col min="3" max="3" width="30.375" style="4" bestFit="1" customWidth="1"/>
    <col min="4" max="10" width="2.375" style="2" customWidth="1"/>
    <col min="11" max="11" width="3.125" style="2" customWidth="1"/>
    <col min="12" max="17" width="2.375" style="4" customWidth="1"/>
    <col min="18" max="19" width="2.375" style="2" customWidth="1"/>
    <col min="20" max="20" width="2.875" style="2" customWidth="1"/>
    <col min="21" max="21" width="2.375" style="2" customWidth="1"/>
    <col min="22" max="23" width="2.375" style="5" customWidth="1"/>
    <col min="24" max="29" width="2.375" style="2" customWidth="1"/>
    <col min="30" max="41" width="2.375" style="5" customWidth="1"/>
    <col min="42" max="56" width="2.375" style="2" customWidth="1"/>
    <col min="57" max="57" width="7.125" style="2" customWidth="1"/>
    <col min="58" max="58" width="8.625" style="2" customWidth="1"/>
    <col min="59" max="59" width="2.875" style="2" customWidth="1"/>
    <col min="60" max="269" width="9" style="2"/>
    <col min="270" max="270" width="4.625" style="2" customWidth="1"/>
    <col min="271" max="271" width="7.625" style="2" customWidth="1"/>
    <col min="272" max="272" width="30.625" style="2" customWidth="1"/>
    <col min="273" max="286" width="2.375" style="2" customWidth="1"/>
    <col min="287" max="287" width="2.875" style="2" customWidth="1"/>
    <col min="288" max="312" width="2.375" style="2" customWidth="1"/>
    <col min="313" max="314" width="8.625" style="2" customWidth="1"/>
    <col min="315" max="315" width="2.875" style="2" customWidth="1"/>
    <col min="316" max="525" width="9" style="2"/>
    <col min="526" max="526" width="4.625" style="2" customWidth="1"/>
    <col min="527" max="527" width="7.625" style="2" customWidth="1"/>
    <col min="528" max="528" width="30.625" style="2" customWidth="1"/>
    <col min="529" max="542" width="2.375" style="2" customWidth="1"/>
    <col min="543" max="543" width="2.875" style="2" customWidth="1"/>
    <col min="544" max="568" width="2.375" style="2" customWidth="1"/>
    <col min="569" max="570" width="8.625" style="2" customWidth="1"/>
    <col min="571" max="571" width="2.875" style="2" customWidth="1"/>
    <col min="572" max="781" width="9" style="2"/>
    <col min="782" max="782" width="4.625" style="2" customWidth="1"/>
    <col min="783" max="783" width="7.625" style="2" customWidth="1"/>
    <col min="784" max="784" width="30.625" style="2" customWidth="1"/>
    <col min="785" max="798" width="2.375" style="2" customWidth="1"/>
    <col min="799" max="799" width="2.875" style="2" customWidth="1"/>
    <col min="800" max="824" width="2.375" style="2" customWidth="1"/>
    <col min="825" max="826" width="8.625" style="2" customWidth="1"/>
    <col min="827" max="827" width="2.875" style="2" customWidth="1"/>
    <col min="828" max="1037" width="9" style="2"/>
    <col min="1038" max="1038" width="4.625" style="2" customWidth="1"/>
    <col min="1039" max="1039" width="7.625" style="2" customWidth="1"/>
    <col min="1040" max="1040" width="30.625" style="2" customWidth="1"/>
    <col min="1041" max="1054" width="2.375" style="2" customWidth="1"/>
    <col min="1055" max="1055" width="2.875" style="2" customWidth="1"/>
    <col min="1056" max="1080" width="2.375" style="2" customWidth="1"/>
    <col min="1081" max="1082" width="8.625" style="2" customWidth="1"/>
    <col min="1083" max="1083" width="2.875" style="2" customWidth="1"/>
    <col min="1084" max="1293" width="9" style="2"/>
    <col min="1294" max="1294" width="4.625" style="2" customWidth="1"/>
    <col min="1295" max="1295" width="7.625" style="2" customWidth="1"/>
    <col min="1296" max="1296" width="30.625" style="2" customWidth="1"/>
    <col min="1297" max="1310" width="2.375" style="2" customWidth="1"/>
    <col min="1311" max="1311" width="2.875" style="2" customWidth="1"/>
    <col min="1312" max="1336" width="2.375" style="2" customWidth="1"/>
    <col min="1337" max="1338" width="8.625" style="2" customWidth="1"/>
    <col min="1339" max="1339" width="2.875" style="2" customWidth="1"/>
    <col min="1340" max="1549" width="9" style="2"/>
    <col min="1550" max="1550" width="4.625" style="2" customWidth="1"/>
    <col min="1551" max="1551" width="7.625" style="2" customWidth="1"/>
    <col min="1552" max="1552" width="30.625" style="2" customWidth="1"/>
    <col min="1553" max="1566" width="2.375" style="2" customWidth="1"/>
    <col min="1567" max="1567" width="2.875" style="2" customWidth="1"/>
    <col min="1568" max="1592" width="2.375" style="2" customWidth="1"/>
    <col min="1593" max="1594" width="8.625" style="2" customWidth="1"/>
    <col min="1595" max="1595" width="2.875" style="2" customWidth="1"/>
    <col min="1596" max="1805" width="9" style="2"/>
    <col min="1806" max="1806" width="4.625" style="2" customWidth="1"/>
    <col min="1807" max="1807" width="7.625" style="2" customWidth="1"/>
    <col min="1808" max="1808" width="30.625" style="2" customWidth="1"/>
    <col min="1809" max="1822" width="2.375" style="2" customWidth="1"/>
    <col min="1823" max="1823" width="2.875" style="2" customWidth="1"/>
    <col min="1824" max="1848" width="2.375" style="2" customWidth="1"/>
    <col min="1849" max="1850" width="8.625" style="2" customWidth="1"/>
    <col min="1851" max="1851" width="2.875" style="2" customWidth="1"/>
    <col min="1852" max="2061" width="9" style="2"/>
    <col min="2062" max="2062" width="4.625" style="2" customWidth="1"/>
    <col min="2063" max="2063" width="7.625" style="2" customWidth="1"/>
    <col min="2064" max="2064" width="30.625" style="2" customWidth="1"/>
    <col min="2065" max="2078" width="2.375" style="2" customWidth="1"/>
    <col min="2079" max="2079" width="2.875" style="2" customWidth="1"/>
    <col min="2080" max="2104" width="2.375" style="2" customWidth="1"/>
    <col min="2105" max="2106" width="8.625" style="2" customWidth="1"/>
    <col min="2107" max="2107" width="2.875" style="2" customWidth="1"/>
    <col min="2108" max="2317" width="9" style="2"/>
    <col min="2318" max="2318" width="4.625" style="2" customWidth="1"/>
    <col min="2319" max="2319" width="7.625" style="2" customWidth="1"/>
    <col min="2320" max="2320" width="30.625" style="2" customWidth="1"/>
    <col min="2321" max="2334" width="2.375" style="2" customWidth="1"/>
    <col min="2335" max="2335" width="2.875" style="2" customWidth="1"/>
    <col min="2336" max="2360" width="2.375" style="2" customWidth="1"/>
    <col min="2361" max="2362" width="8.625" style="2" customWidth="1"/>
    <col min="2363" max="2363" width="2.875" style="2" customWidth="1"/>
    <col min="2364" max="2573" width="9" style="2"/>
    <col min="2574" max="2574" width="4.625" style="2" customWidth="1"/>
    <col min="2575" max="2575" width="7.625" style="2" customWidth="1"/>
    <col min="2576" max="2576" width="30.625" style="2" customWidth="1"/>
    <col min="2577" max="2590" width="2.375" style="2" customWidth="1"/>
    <col min="2591" max="2591" width="2.875" style="2" customWidth="1"/>
    <col min="2592" max="2616" width="2.375" style="2" customWidth="1"/>
    <col min="2617" max="2618" width="8.625" style="2" customWidth="1"/>
    <col min="2619" max="2619" width="2.875" style="2" customWidth="1"/>
    <col min="2620" max="2829" width="9" style="2"/>
    <col min="2830" max="2830" width="4.625" style="2" customWidth="1"/>
    <col min="2831" max="2831" width="7.625" style="2" customWidth="1"/>
    <col min="2832" max="2832" width="30.625" style="2" customWidth="1"/>
    <col min="2833" max="2846" width="2.375" style="2" customWidth="1"/>
    <col min="2847" max="2847" width="2.875" style="2" customWidth="1"/>
    <col min="2848" max="2872" width="2.375" style="2" customWidth="1"/>
    <col min="2873" max="2874" width="8.625" style="2" customWidth="1"/>
    <col min="2875" max="2875" width="2.875" style="2" customWidth="1"/>
    <col min="2876" max="3085" width="9" style="2"/>
    <col min="3086" max="3086" width="4.625" style="2" customWidth="1"/>
    <col min="3087" max="3087" width="7.625" style="2" customWidth="1"/>
    <col min="3088" max="3088" width="30.625" style="2" customWidth="1"/>
    <col min="3089" max="3102" width="2.375" style="2" customWidth="1"/>
    <col min="3103" max="3103" width="2.875" style="2" customWidth="1"/>
    <col min="3104" max="3128" width="2.375" style="2" customWidth="1"/>
    <col min="3129" max="3130" width="8.625" style="2" customWidth="1"/>
    <col min="3131" max="3131" width="2.875" style="2" customWidth="1"/>
    <col min="3132" max="3341" width="9" style="2"/>
    <col min="3342" max="3342" width="4.625" style="2" customWidth="1"/>
    <col min="3343" max="3343" width="7.625" style="2" customWidth="1"/>
    <col min="3344" max="3344" width="30.625" style="2" customWidth="1"/>
    <col min="3345" max="3358" width="2.375" style="2" customWidth="1"/>
    <col min="3359" max="3359" width="2.875" style="2" customWidth="1"/>
    <col min="3360" max="3384" width="2.375" style="2" customWidth="1"/>
    <col min="3385" max="3386" width="8.625" style="2" customWidth="1"/>
    <col min="3387" max="3387" width="2.875" style="2" customWidth="1"/>
    <col min="3388" max="3597" width="9" style="2"/>
    <col min="3598" max="3598" width="4.625" style="2" customWidth="1"/>
    <col min="3599" max="3599" width="7.625" style="2" customWidth="1"/>
    <col min="3600" max="3600" width="30.625" style="2" customWidth="1"/>
    <col min="3601" max="3614" width="2.375" style="2" customWidth="1"/>
    <col min="3615" max="3615" width="2.875" style="2" customWidth="1"/>
    <col min="3616" max="3640" width="2.375" style="2" customWidth="1"/>
    <col min="3641" max="3642" width="8.625" style="2" customWidth="1"/>
    <col min="3643" max="3643" width="2.875" style="2" customWidth="1"/>
    <col min="3644" max="3853" width="9" style="2"/>
    <col min="3854" max="3854" width="4.625" style="2" customWidth="1"/>
    <col min="3855" max="3855" width="7.625" style="2" customWidth="1"/>
    <col min="3856" max="3856" width="30.625" style="2" customWidth="1"/>
    <col min="3857" max="3870" width="2.375" style="2" customWidth="1"/>
    <col min="3871" max="3871" width="2.875" style="2" customWidth="1"/>
    <col min="3872" max="3896" width="2.375" style="2" customWidth="1"/>
    <col min="3897" max="3898" width="8.625" style="2" customWidth="1"/>
    <col min="3899" max="3899" width="2.875" style="2" customWidth="1"/>
    <col min="3900" max="4109" width="9" style="2"/>
    <col min="4110" max="4110" width="4.625" style="2" customWidth="1"/>
    <col min="4111" max="4111" width="7.625" style="2" customWidth="1"/>
    <col min="4112" max="4112" width="30.625" style="2" customWidth="1"/>
    <col min="4113" max="4126" width="2.375" style="2" customWidth="1"/>
    <col min="4127" max="4127" width="2.875" style="2" customWidth="1"/>
    <col min="4128" max="4152" width="2.375" style="2" customWidth="1"/>
    <col min="4153" max="4154" width="8.625" style="2" customWidth="1"/>
    <col min="4155" max="4155" width="2.875" style="2" customWidth="1"/>
    <col min="4156" max="4365" width="9" style="2"/>
    <col min="4366" max="4366" width="4.625" style="2" customWidth="1"/>
    <col min="4367" max="4367" width="7.625" style="2" customWidth="1"/>
    <col min="4368" max="4368" width="30.625" style="2" customWidth="1"/>
    <col min="4369" max="4382" width="2.375" style="2" customWidth="1"/>
    <col min="4383" max="4383" width="2.875" style="2" customWidth="1"/>
    <col min="4384" max="4408" width="2.375" style="2" customWidth="1"/>
    <col min="4409" max="4410" width="8.625" style="2" customWidth="1"/>
    <col min="4411" max="4411" width="2.875" style="2" customWidth="1"/>
    <col min="4412" max="4621" width="9" style="2"/>
    <col min="4622" max="4622" width="4.625" style="2" customWidth="1"/>
    <col min="4623" max="4623" width="7.625" style="2" customWidth="1"/>
    <col min="4624" max="4624" width="30.625" style="2" customWidth="1"/>
    <col min="4625" max="4638" width="2.375" style="2" customWidth="1"/>
    <col min="4639" max="4639" width="2.875" style="2" customWidth="1"/>
    <col min="4640" max="4664" width="2.375" style="2" customWidth="1"/>
    <col min="4665" max="4666" width="8.625" style="2" customWidth="1"/>
    <col min="4667" max="4667" width="2.875" style="2" customWidth="1"/>
    <col min="4668" max="4877" width="9" style="2"/>
    <col min="4878" max="4878" width="4.625" style="2" customWidth="1"/>
    <col min="4879" max="4879" width="7.625" style="2" customWidth="1"/>
    <col min="4880" max="4880" width="30.625" style="2" customWidth="1"/>
    <col min="4881" max="4894" width="2.375" style="2" customWidth="1"/>
    <col min="4895" max="4895" width="2.875" style="2" customWidth="1"/>
    <col min="4896" max="4920" width="2.375" style="2" customWidth="1"/>
    <col min="4921" max="4922" width="8.625" style="2" customWidth="1"/>
    <col min="4923" max="4923" width="2.875" style="2" customWidth="1"/>
    <col min="4924" max="5133" width="9" style="2"/>
    <col min="5134" max="5134" width="4.625" style="2" customWidth="1"/>
    <col min="5135" max="5135" width="7.625" style="2" customWidth="1"/>
    <col min="5136" max="5136" width="30.625" style="2" customWidth="1"/>
    <col min="5137" max="5150" width="2.375" style="2" customWidth="1"/>
    <col min="5151" max="5151" width="2.875" style="2" customWidth="1"/>
    <col min="5152" max="5176" width="2.375" style="2" customWidth="1"/>
    <col min="5177" max="5178" width="8.625" style="2" customWidth="1"/>
    <col min="5179" max="5179" width="2.875" style="2" customWidth="1"/>
    <col min="5180" max="5389" width="9" style="2"/>
    <col min="5390" max="5390" width="4.625" style="2" customWidth="1"/>
    <col min="5391" max="5391" width="7.625" style="2" customWidth="1"/>
    <col min="5392" max="5392" width="30.625" style="2" customWidth="1"/>
    <col min="5393" max="5406" width="2.375" style="2" customWidth="1"/>
    <col min="5407" max="5407" width="2.875" style="2" customWidth="1"/>
    <col min="5408" max="5432" width="2.375" style="2" customWidth="1"/>
    <col min="5433" max="5434" width="8.625" style="2" customWidth="1"/>
    <col min="5435" max="5435" width="2.875" style="2" customWidth="1"/>
    <col min="5436" max="5645" width="9" style="2"/>
    <col min="5646" max="5646" width="4.625" style="2" customWidth="1"/>
    <col min="5647" max="5647" width="7.625" style="2" customWidth="1"/>
    <col min="5648" max="5648" width="30.625" style="2" customWidth="1"/>
    <col min="5649" max="5662" width="2.375" style="2" customWidth="1"/>
    <col min="5663" max="5663" width="2.875" style="2" customWidth="1"/>
    <col min="5664" max="5688" width="2.375" style="2" customWidth="1"/>
    <col min="5689" max="5690" width="8.625" style="2" customWidth="1"/>
    <col min="5691" max="5691" width="2.875" style="2" customWidth="1"/>
    <col min="5692" max="5901" width="9" style="2"/>
    <col min="5902" max="5902" width="4.625" style="2" customWidth="1"/>
    <col min="5903" max="5903" width="7.625" style="2" customWidth="1"/>
    <col min="5904" max="5904" width="30.625" style="2" customWidth="1"/>
    <col min="5905" max="5918" width="2.375" style="2" customWidth="1"/>
    <col min="5919" max="5919" width="2.875" style="2" customWidth="1"/>
    <col min="5920" max="5944" width="2.375" style="2" customWidth="1"/>
    <col min="5945" max="5946" width="8.625" style="2" customWidth="1"/>
    <col min="5947" max="5947" width="2.875" style="2" customWidth="1"/>
    <col min="5948" max="6157" width="9" style="2"/>
    <col min="6158" max="6158" width="4.625" style="2" customWidth="1"/>
    <col min="6159" max="6159" width="7.625" style="2" customWidth="1"/>
    <col min="6160" max="6160" width="30.625" style="2" customWidth="1"/>
    <col min="6161" max="6174" width="2.375" style="2" customWidth="1"/>
    <col min="6175" max="6175" width="2.875" style="2" customWidth="1"/>
    <col min="6176" max="6200" width="2.375" style="2" customWidth="1"/>
    <col min="6201" max="6202" width="8.625" style="2" customWidth="1"/>
    <col min="6203" max="6203" width="2.875" style="2" customWidth="1"/>
    <col min="6204" max="6413" width="9" style="2"/>
    <col min="6414" max="6414" width="4.625" style="2" customWidth="1"/>
    <col min="6415" max="6415" width="7.625" style="2" customWidth="1"/>
    <col min="6416" max="6416" width="30.625" style="2" customWidth="1"/>
    <col min="6417" max="6430" width="2.375" style="2" customWidth="1"/>
    <col min="6431" max="6431" width="2.875" style="2" customWidth="1"/>
    <col min="6432" max="6456" width="2.375" style="2" customWidth="1"/>
    <col min="6457" max="6458" width="8.625" style="2" customWidth="1"/>
    <col min="6459" max="6459" width="2.875" style="2" customWidth="1"/>
    <col min="6460" max="6669" width="9" style="2"/>
    <col min="6670" max="6670" width="4.625" style="2" customWidth="1"/>
    <col min="6671" max="6671" width="7.625" style="2" customWidth="1"/>
    <col min="6672" max="6672" width="30.625" style="2" customWidth="1"/>
    <col min="6673" max="6686" width="2.375" style="2" customWidth="1"/>
    <col min="6687" max="6687" width="2.875" style="2" customWidth="1"/>
    <col min="6688" max="6712" width="2.375" style="2" customWidth="1"/>
    <col min="6713" max="6714" width="8.625" style="2" customWidth="1"/>
    <col min="6715" max="6715" width="2.875" style="2" customWidth="1"/>
    <col min="6716" max="6925" width="9" style="2"/>
    <col min="6926" max="6926" width="4.625" style="2" customWidth="1"/>
    <col min="6927" max="6927" width="7.625" style="2" customWidth="1"/>
    <col min="6928" max="6928" width="30.625" style="2" customWidth="1"/>
    <col min="6929" max="6942" width="2.375" style="2" customWidth="1"/>
    <col min="6943" max="6943" width="2.875" style="2" customWidth="1"/>
    <col min="6944" max="6968" width="2.375" style="2" customWidth="1"/>
    <col min="6969" max="6970" width="8.625" style="2" customWidth="1"/>
    <col min="6971" max="6971" width="2.875" style="2" customWidth="1"/>
    <col min="6972" max="7181" width="9" style="2"/>
    <col min="7182" max="7182" width="4.625" style="2" customWidth="1"/>
    <col min="7183" max="7183" width="7.625" style="2" customWidth="1"/>
    <col min="7184" max="7184" width="30.625" style="2" customWidth="1"/>
    <col min="7185" max="7198" width="2.375" style="2" customWidth="1"/>
    <col min="7199" max="7199" width="2.875" style="2" customWidth="1"/>
    <col min="7200" max="7224" width="2.375" style="2" customWidth="1"/>
    <col min="7225" max="7226" width="8.625" style="2" customWidth="1"/>
    <col min="7227" max="7227" width="2.875" style="2" customWidth="1"/>
    <col min="7228" max="7437" width="9" style="2"/>
    <col min="7438" max="7438" width="4.625" style="2" customWidth="1"/>
    <col min="7439" max="7439" width="7.625" style="2" customWidth="1"/>
    <col min="7440" max="7440" width="30.625" style="2" customWidth="1"/>
    <col min="7441" max="7454" width="2.375" style="2" customWidth="1"/>
    <col min="7455" max="7455" width="2.875" style="2" customWidth="1"/>
    <col min="7456" max="7480" width="2.375" style="2" customWidth="1"/>
    <col min="7481" max="7482" width="8.625" style="2" customWidth="1"/>
    <col min="7483" max="7483" width="2.875" style="2" customWidth="1"/>
    <col min="7484" max="7693" width="9" style="2"/>
    <col min="7694" max="7694" width="4.625" style="2" customWidth="1"/>
    <col min="7695" max="7695" width="7.625" style="2" customWidth="1"/>
    <col min="7696" max="7696" width="30.625" style="2" customWidth="1"/>
    <col min="7697" max="7710" width="2.375" style="2" customWidth="1"/>
    <col min="7711" max="7711" width="2.875" style="2" customWidth="1"/>
    <col min="7712" max="7736" width="2.375" style="2" customWidth="1"/>
    <col min="7737" max="7738" width="8.625" style="2" customWidth="1"/>
    <col min="7739" max="7739" width="2.875" style="2" customWidth="1"/>
    <col min="7740" max="7949" width="9" style="2"/>
    <col min="7950" max="7950" width="4.625" style="2" customWidth="1"/>
    <col min="7951" max="7951" width="7.625" style="2" customWidth="1"/>
    <col min="7952" max="7952" width="30.625" style="2" customWidth="1"/>
    <col min="7953" max="7966" width="2.375" style="2" customWidth="1"/>
    <col min="7967" max="7967" width="2.875" style="2" customWidth="1"/>
    <col min="7968" max="7992" width="2.375" style="2" customWidth="1"/>
    <col min="7993" max="7994" width="8.625" style="2" customWidth="1"/>
    <col min="7995" max="7995" width="2.875" style="2" customWidth="1"/>
    <col min="7996" max="8205" width="9" style="2"/>
    <col min="8206" max="8206" width="4.625" style="2" customWidth="1"/>
    <col min="8207" max="8207" width="7.625" style="2" customWidth="1"/>
    <col min="8208" max="8208" width="30.625" style="2" customWidth="1"/>
    <col min="8209" max="8222" width="2.375" style="2" customWidth="1"/>
    <col min="8223" max="8223" width="2.875" style="2" customWidth="1"/>
    <col min="8224" max="8248" width="2.375" style="2" customWidth="1"/>
    <col min="8249" max="8250" width="8.625" style="2" customWidth="1"/>
    <col min="8251" max="8251" width="2.875" style="2" customWidth="1"/>
    <col min="8252" max="8461" width="9" style="2"/>
    <col min="8462" max="8462" width="4.625" style="2" customWidth="1"/>
    <col min="8463" max="8463" width="7.625" style="2" customWidth="1"/>
    <col min="8464" max="8464" width="30.625" style="2" customWidth="1"/>
    <col min="8465" max="8478" width="2.375" style="2" customWidth="1"/>
    <col min="8479" max="8479" width="2.875" style="2" customWidth="1"/>
    <col min="8480" max="8504" width="2.375" style="2" customWidth="1"/>
    <col min="8505" max="8506" width="8.625" style="2" customWidth="1"/>
    <col min="8507" max="8507" width="2.875" style="2" customWidth="1"/>
    <col min="8508" max="8717" width="9" style="2"/>
    <col min="8718" max="8718" width="4.625" style="2" customWidth="1"/>
    <col min="8719" max="8719" width="7.625" style="2" customWidth="1"/>
    <col min="8720" max="8720" width="30.625" style="2" customWidth="1"/>
    <col min="8721" max="8734" width="2.375" style="2" customWidth="1"/>
    <col min="8735" max="8735" width="2.875" style="2" customWidth="1"/>
    <col min="8736" max="8760" width="2.375" style="2" customWidth="1"/>
    <col min="8761" max="8762" width="8.625" style="2" customWidth="1"/>
    <col min="8763" max="8763" width="2.875" style="2" customWidth="1"/>
    <col min="8764" max="8973" width="9" style="2"/>
    <col min="8974" max="8974" width="4.625" style="2" customWidth="1"/>
    <col min="8975" max="8975" width="7.625" style="2" customWidth="1"/>
    <col min="8976" max="8976" width="30.625" style="2" customWidth="1"/>
    <col min="8977" max="8990" width="2.375" style="2" customWidth="1"/>
    <col min="8991" max="8991" width="2.875" style="2" customWidth="1"/>
    <col min="8992" max="9016" width="2.375" style="2" customWidth="1"/>
    <col min="9017" max="9018" width="8.625" style="2" customWidth="1"/>
    <col min="9019" max="9019" width="2.875" style="2" customWidth="1"/>
    <col min="9020" max="9229" width="9" style="2"/>
    <col min="9230" max="9230" width="4.625" style="2" customWidth="1"/>
    <col min="9231" max="9231" width="7.625" style="2" customWidth="1"/>
    <col min="9232" max="9232" width="30.625" style="2" customWidth="1"/>
    <col min="9233" max="9246" width="2.375" style="2" customWidth="1"/>
    <col min="9247" max="9247" width="2.875" style="2" customWidth="1"/>
    <col min="9248" max="9272" width="2.375" style="2" customWidth="1"/>
    <col min="9273" max="9274" width="8.625" style="2" customWidth="1"/>
    <col min="9275" max="9275" width="2.875" style="2" customWidth="1"/>
    <col min="9276" max="9485" width="9" style="2"/>
    <col min="9486" max="9486" width="4.625" style="2" customWidth="1"/>
    <col min="9487" max="9487" width="7.625" style="2" customWidth="1"/>
    <col min="9488" max="9488" width="30.625" style="2" customWidth="1"/>
    <col min="9489" max="9502" width="2.375" style="2" customWidth="1"/>
    <col min="9503" max="9503" width="2.875" style="2" customWidth="1"/>
    <col min="9504" max="9528" width="2.375" style="2" customWidth="1"/>
    <col min="9529" max="9530" width="8.625" style="2" customWidth="1"/>
    <col min="9531" max="9531" width="2.875" style="2" customWidth="1"/>
    <col min="9532" max="9741" width="9" style="2"/>
    <col min="9742" max="9742" width="4.625" style="2" customWidth="1"/>
    <col min="9743" max="9743" width="7.625" style="2" customWidth="1"/>
    <col min="9744" max="9744" width="30.625" style="2" customWidth="1"/>
    <col min="9745" max="9758" width="2.375" style="2" customWidth="1"/>
    <col min="9759" max="9759" width="2.875" style="2" customWidth="1"/>
    <col min="9760" max="9784" width="2.375" style="2" customWidth="1"/>
    <col min="9785" max="9786" width="8.625" style="2" customWidth="1"/>
    <col min="9787" max="9787" width="2.875" style="2" customWidth="1"/>
    <col min="9788" max="9997" width="9" style="2"/>
    <col min="9998" max="9998" width="4.625" style="2" customWidth="1"/>
    <col min="9999" max="9999" width="7.625" style="2" customWidth="1"/>
    <col min="10000" max="10000" width="30.625" style="2" customWidth="1"/>
    <col min="10001" max="10014" width="2.375" style="2" customWidth="1"/>
    <col min="10015" max="10015" width="2.875" style="2" customWidth="1"/>
    <col min="10016" max="10040" width="2.375" style="2" customWidth="1"/>
    <col min="10041" max="10042" width="8.625" style="2" customWidth="1"/>
    <col min="10043" max="10043" width="2.875" style="2" customWidth="1"/>
    <col min="10044" max="10253" width="9" style="2"/>
    <col min="10254" max="10254" width="4.625" style="2" customWidth="1"/>
    <col min="10255" max="10255" width="7.625" style="2" customWidth="1"/>
    <col min="10256" max="10256" width="30.625" style="2" customWidth="1"/>
    <col min="10257" max="10270" width="2.375" style="2" customWidth="1"/>
    <col min="10271" max="10271" width="2.875" style="2" customWidth="1"/>
    <col min="10272" max="10296" width="2.375" style="2" customWidth="1"/>
    <col min="10297" max="10298" width="8.625" style="2" customWidth="1"/>
    <col min="10299" max="10299" width="2.875" style="2" customWidth="1"/>
    <col min="10300" max="10509" width="9" style="2"/>
    <col min="10510" max="10510" width="4.625" style="2" customWidth="1"/>
    <col min="10511" max="10511" width="7.625" style="2" customWidth="1"/>
    <col min="10512" max="10512" width="30.625" style="2" customWidth="1"/>
    <col min="10513" max="10526" width="2.375" style="2" customWidth="1"/>
    <col min="10527" max="10527" width="2.875" style="2" customWidth="1"/>
    <col min="10528" max="10552" width="2.375" style="2" customWidth="1"/>
    <col min="10553" max="10554" width="8.625" style="2" customWidth="1"/>
    <col min="10555" max="10555" width="2.875" style="2" customWidth="1"/>
    <col min="10556" max="10765" width="9" style="2"/>
    <col min="10766" max="10766" width="4.625" style="2" customWidth="1"/>
    <col min="10767" max="10767" width="7.625" style="2" customWidth="1"/>
    <col min="10768" max="10768" width="30.625" style="2" customWidth="1"/>
    <col min="10769" max="10782" width="2.375" style="2" customWidth="1"/>
    <col min="10783" max="10783" width="2.875" style="2" customWidth="1"/>
    <col min="10784" max="10808" width="2.375" style="2" customWidth="1"/>
    <col min="10809" max="10810" width="8.625" style="2" customWidth="1"/>
    <col min="10811" max="10811" width="2.875" style="2" customWidth="1"/>
    <col min="10812" max="11021" width="9" style="2"/>
    <col min="11022" max="11022" width="4.625" style="2" customWidth="1"/>
    <col min="11023" max="11023" width="7.625" style="2" customWidth="1"/>
    <col min="11024" max="11024" width="30.625" style="2" customWidth="1"/>
    <col min="11025" max="11038" width="2.375" style="2" customWidth="1"/>
    <col min="11039" max="11039" width="2.875" style="2" customWidth="1"/>
    <col min="11040" max="11064" width="2.375" style="2" customWidth="1"/>
    <col min="11065" max="11066" width="8.625" style="2" customWidth="1"/>
    <col min="11067" max="11067" width="2.875" style="2" customWidth="1"/>
    <col min="11068" max="11277" width="9" style="2"/>
    <col min="11278" max="11278" width="4.625" style="2" customWidth="1"/>
    <col min="11279" max="11279" width="7.625" style="2" customWidth="1"/>
    <col min="11280" max="11280" width="30.625" style="2" customWidth="1"/>
    <col min="11281" max="11294" width="2.375" style="2" customWidth="1"/>
    <col min="11295" max="11295" width="2.875" style="2" customWidth="1"/>
    <col min="11296" max="11320" width="2.375" style="2" customWidth="1"/>
    <col min="11321" max="11322" width="8.625" style="2" customWidth="1"/>
    <col min="11323" max="11323" width="2.875" style="2" customWidth="1"/>
    <col min="11324" max="11533" width="9" style="2"/>
    <col min="11534" max="11534" width="4.625" style="2" customWidth="1"/>
    <col min="11535" max="11535" width="7.625" style="2" customWidth="1"/>
    <col min="11536" max="11536" width="30.625" style="2" customWidth="1"/>
    <col min="11537" max="11550" width="2.375" style="2" customWidth="1"/>
    <col min="11551" max="11551" width="2.875" style="2" customWidth="1"/>
    <col min="11552" max="11576" width="2.375" style="2" customWidth="1"/>
    <col min="11577" max="11578" width="8.625" style="2" customWidth="1"/>
    <col min="11579" max="11579" width="2.875" style="2" customWidth="1"/>
    <col min="11580" max="11789" width="9" style="2"/>
    <col min="11790" max="11790" width="4.625" style="2" customWidth="1"/>
    <col min="11791" max="11791" width="7.625" style="2" customWidth="1"/>
    <col min="11792" max="11792" width="30.625" style="2" customWidth="1"/>
    <col min="11793" max="11806" width="2.375" style="2" customWidth="1"/>
    <col min="11807" max="11807" width="2.875" style="2" customWidth="1"/>
    <col min="11808" max="11832" width="2.375" style="2" customWidth="1"/>
    <col min="11833" max="11834" width="8.625" style="2" customWidth="1"/>
    <col min="11835" max="11835" width="2.875" style="2" customWidth="1"/>
    <col min="11836" max="12045" width="9" style="2"/>
    <col min="12046" max="12046" width="4.625" style="2" customWidth="1"/>
    <col min="12047" max="12047" width="7.625" style="2" customWidth="1"/>
    <col min="12048" max="12048" width="30.625" style="2" customWidth="1"/>
    <col min="12049" max="12062" width="2.375" style="2" customWidth="1"/>
    <col min="12063" max="12063" width="2.875" style="2" customWidth="1"/>
    <col min="12064" max="12088" width="2.375" style="2" customWidth="1"/>
    <col min="12089" max="12090" width="8.625" style="2" customWidth="1"/>
    <col min="12091" max="12091" width="2.875" style="2" customWidth="1"/>
    <col min="12092" max="12301" width="9" style="2"/>
    <col min="12302" max="12302" width="4.625" style="2" customWidth="1"/>
    <col min="12303" max="12303" width="7.625" style="2" customWidth="1"/>
    <col min="12304" max="12304" width="30.625" style="2" customWidth="1"/>
    <col min="12305" max="12318" width="2.375" style="2" customWidth="1"/>
    <col min="12319" max="12319" width="2.875" style="2" customWidth="1"/>
    <col min="12320" max="12344" width="2.375" style="2" customWidth="1"/>
    <col min="12345" max="12346" width="8.625" style="2" customWidth="1"/>
    <col min="12347" max="12347" width="2.875" style="2" customWidth="1"/>
    <col min="12348" max="12557" width="9" style="2"/>
    <col min="12558" max="12558" width="4.625" style="2" customWidth="1"/>
    <col min="12559" max="12559" width="7.625" style="2" customWidth="1"/>
    <col min="12560" max="12560" width="30.625" style="2" customWidth="1"/>
    <col min="12561" max="12574" width="2.375" style="2" customWidth="1"/>
    <col min="12575" max="12575" width="2.875" style="2" customWidth="1"/>
    <col min="12576" max="12600" width="2.375" style="2" customWidth="1"/>
    <col min="12601" max="12602" width="8.625" style="2" customWidth="1"/>
    <col min="12603" max="12603" width="2.875" style="2" customWidth="1"/>
    <col min="12604" max="12813" width="9" style="2"/>
    <col min="12814" max="12814" width="4.625" style="2" customWidth="1"/>
    <col min="12815" max="12815" width="7.625" style="2" customWidth="1"/>
    <col min="12816" max="12816" width="30.625" style="2" customWidth="1"/>
    <col min="12817" max="12830" width="2.375" style="2" customWidth="1"/>
    <col min="12831" max="12831" width="2.875" style="2" customWidth="1"/>
    <col min="12832" max="12856" width="2.375" style="2" customWidth="1"/>
    <col min="12857" max="12858" width="8.625" style="2" customWidth="1"/>
    <col min="12859" max="12859" width="2.875" style="2" customWidth="1"/>
    <col min="12860" max="13069" width="9" style="2"/>
    <col min="13070" max="13070" width="4.625" style="2" customWidth="1"/>
    <col min="13071" max="13071" width="7.625" style="2" customWidth="1"/>
    <col min="13072" max="13072" width="30.625" style="2" customWidth="1"/>
    <col min="13073" max="13086" width="2.375" style="2" customWidth="1"/>
    <col min="13087" max="13087" width="2.875" style="2" customWidth="1"/>
    <col min="13088" max="13112" width="2.375" style="2" customWidth="1"/>
    <col min="13113" max="13114" width="8.625" style="2" customWidth="1"/>
    <col min="13115" max="13115" width="2.875" style="2" customWidth="1"/>
    <col min="13116" max="13325" width="9" style="2"/>
    <col min="13326" max="13326" width="4.625" style="2" customWidth="1"/>
    <col min="13327" max="13327" width="7.625" style="2" customWidth="1"/>
    <col min="13328" max="13328" width="30.625" style="2" customWidth="1"/>
    <col min="13329" max="13342" width="2.375" style="2" customWidth="1"/>
    <col min="13343" max="13343" width="2.875" style="2" customWidth="1"/>
    <col min="13344" max="13368" width="2.375" style="2" customWidth="1"/>
    <col min="13369" max="13370" width="8.625" style="2" customWidth="1"/>
    <col min="13371" max="13371" width="2.875" style="2" customWidth="1"/>
    <col min="13372" max="13581" width="9" style="2"/>
    <col min="13582" max="13582" width="4.625" style="2" customWidth="1"/>
    <col min="13583" max="13583" width="7.625" style="2" customWidth="1"/>
    <col min="13584" max="13584" width="30.625" style="2" customWidth="1"/>
    <col min="13585" max="13598" width="2.375" style="2" customWidth="1"/>
    <col min="13599" max="13599" width="2.875" style="2" customWidth="1"/>
    <col min="13600" max="13624" width="2.375" style="2" customWidth="1"/>
    <col min="13625" max="13626" width="8.625" style="2" customWidth="1"/>
    <col min="13627" max="13627" width="2.875" style="2" customWidth="1"/>
    <col min="13628" max="13837" width="9" style="2"/>
    <col min="13838" max="13838" width="4.625" style="2" customWidth="1"/>
    <col min="13839" max="13839" width="7.625" style="2" customWidth="1"/>
    <col min="13840" max="13840" width="30.625" style="2" customWidth="1"/>
    <col min="13841" max="13854" width="2.375" style="2" customWidth="1"/>
    <col min="13855" max="13855" width="2.875" style="2" customWidth="1"/>
    <col min="13856" max="13880" width="2.375" style="2" customWidth="1"/>
    <col min="13881" max="13882" width="8.625" style="2" customWidth="1"/>
    <col min="13883" max="13883" width="2.875" style="2" customWidth="1"/>
    <col min="13884" max="14093" width="9" style="2"/>
    <col min="14094" max="14094" width="4.625" style="2" customWidth="1"/>
    <col min="14095" max="14095" width="7.625" style="2" customWidth="1"/>
    <col min="14096" max="14096" width="30.625" style="2" customWidth="1"/>
    <col min="14097" max="14110" width="2.375" style="2" customWidth="1"/>
    <col min="14111" max="14111" width="2.875" style="2" customWidth="1"/>
    <col min="14112" max="14136" width="2.375" style="2" customWidth="1"/>
    <col min="14137" max="14138" width="8.625" style="2" customWidth="1"/>
    <col min="14139" max="14139" width="2.875" style="2" customWidth="1"/>
    <col min="14140" max="14349" width="9" style="2"/>
    <col min="14350" max="14350" width="4.625" style="2" customWidth="1"/>
    <col min="14351" max="14351" width="7.625" style="2" customWidth="1"/>
    <col min="14352" max="14352" width="30.625" style="2" customWidth="1"/>
    <col min="14353" max="14366" width="2.375" style="2" customWidth="1"/>
    <col min="14367" max="14367" width="2.875" style="2" customWidth="1"/>
    <col min="14368" max="14392" width="2.375" style="2" customWidth="1"/>
    <col min="14393" max="14394" width="8.625" style="2" customWidth="1"/>
    <col min="14395" max="14395" width="2.875" style="2" customWidth="1"/>
    <col min="14396" max="14605" width="9" style="2"/>
    <col min="14606" max="14606" width="4.625" style="2" customWidth="1"/>
    <col min="14607" max="14607" width="7.625" style="2" customWidth="1"/>
    <col min="14608" max="14608" width="30.625" style="2" customWidth="1"/>
    <col min="14609" max="14622" width="2.375" style="2" customWidth="1"/>
    <col min="14623" max="14623" width="2.875" style="2" customWidth="1"/>
    <col min="14624" max="14648" width="2.375" style="2" customWidth="1"/>
    <col min="14649" max="14650" width="8.625" style="2" customWidth="1"/>
    <col min="14651" max="14651" width="2.875" style="2" customWidth="1"/>
    <col min="14652" max="14861" width="9" style="2"/>
    <col min="14862" max="14862" width="4.625" style="2" customWidth="1"/>
    <col min="14863" max="14863" width="7.625" style="2" customWidth="1"/>
    <col min="14864" max="14864" width="30.625" style="2" customWidth="1"/>
    <col min="14865" max="14878" width="2.375" style="2" customWidth="1"/>
    <col min="14879" max="14879" width="2.875" style="2" customWidth="1"/>
    <col min="14880" max="14904" width="2.375" style="2" customWidth="1"/>
    <col min="14905" max="14906" width="8.625" style="2" customWidth="1"/>
    <col min="14907" max="14907" width="2.875" style="2" customWidth="1"/>
    <col min="14908" max="15117" width="9" style="2"/>
    <col min="15118" max="15118" width="4.625" style="2" customWidth="1"/>
    <col min="15119" max="15119" width="7.625" style="2" customWidth="1"/>
    <col min="15120" max="15120" width="30.625" style="2" customWidth="1"/>
    <col min="15121" max="15134" width="2.375" style="2" customWidth="1"/>
    <col min="15135" max="15135" width="2.875" style="2" customWidth="1"/>
    <col min="15136" max="15160" width="2.375" style="2" customWidth="1"/>
    <col min="15161" max="15162" width="8.625" style="2" customWidth="1"/>
    <col min="15163" max="15163" width="2.875" style="2" customWidth="1"/>
    <col min="15164" max="15373" width="9" style="2"/>
    <col min="15374" max="15374" width="4.625" style="2" customWidth="1"/>
    <col min="15375" max="15375" width="7.625" style="2" customWidth="1"/>
    <col min="15376" max="15376" width="30.625" style="2" customWidth="1"/>
    <col min="15377" max="15390" width="2.375" style="2" customWidth="1"/>
    <col min="15391" max="15391" width="2.875" style="2" customWidth="1"/>
    <col min="15392" max="15416" width="2.375" style="2" customWidth="1"/>
    <col min="15417" max="15418" width="8.625" style="2" customWidth="1"/>
    <col min="15419" max="15419" width="2.875" style="2" customWidth="1"/>
    <col min="15420" max="15629" width="9" style="2"/>
    <col min="15630" max="15630" width="4.625" style="2" customWidth="1"/>
    <col min="15631" max="15631" width="7.625" style="2" customWidth="1"/>
    <col min="15632" max="15632" width="30.625" style="2" customWidth="1"/>
    <col min="15633" max="15646" width="2.375" style="2" customWidth="1"/>
    <col min="15647" max="15647" width="2.875" style="2" customWidth="1"/>
    <col min="15648" max="15672" width="2.375" style="2" customWidth="1"/>
    <col min="15673" max="15674" width="8.625" style="2" customWidth="1"/>
    <col min="15675" max="15675" width="2.875" style="2" customWidth="1"/>
    <col min="15676" max="15885" width="9" style="2"/>
    <col min="15886" max="15886" width="4.625" style="2" customWidth="1"/>
    <col min="15887" max="15887" width="7.625" style="2" customWidth="1"/>
    <col min="15888" max="15888" width="30.625" style="2" customWidth="1"/>
    <col min="15889" max="15902" width="2.375" style="2" customWidth="1"/>
    <col min="15903" max="15903" width="2.875" style="2" customWidth="1"/>
    <col min="15904" max="15928" width="2.375" style="2" customWidth="1"/>
    <col min="15929" max="15930" width="8.625" style="2" customWidth="1"/>
    <col min="15931" max="15931" width="2.875" style="2" customWidth="1"/>
    <col min="15932" max="16141" width="9" style="2"/>
    <col min="16142" max="16142" width="4.625" style="2" customWidth="1"/>
    <col min="16143" max="16143" width="7.625" style="2" customWidth="1"/>
    <col min="16144" max="16144" width="30.625" style="2" customWidth="1"/>
    <col min="16145" max="16158" width="2.375" style="2" customWidth="1"/>
    <col min="16159" max="16159" width="2.875" style="2" customWidth="1"/>
    <col min="16160" max="16184" width="2.375" style="2" customWidth="1"/>
    <col min="16185" max="16186" width="8.625" style="2" customWidth="1"/>
    <col min="16187" max="16187" width="2.875" style="2" customWidth="1"/>
    <col min="16188" max="16384" width="9" style="2"/>
  </cols>
  <sheetData>
    <row r="1" spans="1:58" ht="17.100000000000001" customHeight="1" x14ac:dyDescent="0.15">
      <c r="A1" s="1"/>
    </row>
    <row r="2" spans="1:58" ht="17.100000000000001" customHeight="1" x14ac:dyDescent="0.15">
      <c r="A2" s="1" t="s">
        <v>4816</v>
      </c>
    </row>
    <row r="3" spans="1:58" ht="17.100000000000001" customHeight="1" x14ac:dyDescent="0.15">
      <c r="A3" s="1"/>
    </row>
    <row r="4" spans="1:58" ht="17.100000000000001" customHeight="1" x14ac:dyDescent="0.15">
      <c r="A4" s="1"/>
    </row>
    <row r="5" spans="1:58" ht="17.100000000000001" customHeight="1" x14ac:dyDescent="0.15">
      <c r="A5" s="6" t="s">
        <v>1</v>
      </c>
      <c r="B5" s="7"/>
      <c r="C5" s="79" t="s">
        <v>2</v>
      </c>
      <c r="D5" s="1099" t="s">
        <v>4817</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1100"/>
      <c r="AV5" s="1100"/>
      <c r="AW5" s="1100"/>
      <c r="AX5" s="1100"/>
      <c r="AY5" s="1100"/>
      <c r="AZ5" s="1100"/>
      <c r="BA5" s="1100"/>
      <c r="BB5" s="1100"/>
      <c r="BC5" s="1100"/>
      <c r="BD5" s="1104"/>
      <c r="BE5" s="9" t="s">
        <v>4</v>
      </c>
      <c r="BF5" s="9" t="s">
        <v>5</v>
      </c>
    </row>
    <row r="6" spans="1:58" ht="17.100000000000001" customHeight="1" x14ac:dyDescent="0.15">
      <c r="A6" s="9" t="s">
        <v>6</v>
      </c>
      <c r="B6" s="79" t="s">
        <v>7</v>
      </c>
      <c r="C6" s="181"/>
      <c r="D6" s="55"/>
      <c r="E6" s="58"/>
      <c r="F6" s="58"/>
      <c r="G6" s="58"/>
      <c r="H6" s="58"/>
      <c r="I6" s="58"/>
      <c r="J6" s="58"/>
      <c r="K6" s="58"/>
      <c r="L6" s="58"/>
      <c r="M6" s="58"/>
      <c r="N6" s="58"/>
      <c r="O6" s="58"/>
      <c r="P6" s="58"/>
      <c r="Q6" s="39"/>
      <c r="R6" s="39"/>
      <c r="S6" s="58"/>
      <c r="T6" s="58"/>
      <c r="U6" s="58"/>
      <c r="V6" s="58"/>
      <c r="W6" s="58"/>
      <c r="X6" s="58"/>
      <c r="Y6" s="39"/>
      <c r="Z6" s="39"/>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155" t="s">
        <v>8</v>
      </c>
      <c r="BF6" s="155" t="s">
        <v>9</v>
      </c>
    </row>
    <row r="7" spans="1:58" ht="17.100000000000001" customHeight="1" x14ac:dyDescent="0.15">
      <c r="A7" s="32">
        <v>43</v>
      </c>
      <c r="B7" s="33">
        <v>2001</v>
      </c>
      <c r="C7" s="34" t="s">
        <v>4818</v>
      </c>
      <c r="D7" s="1085" t="s">
        <v>4819</v>
      </c>
      <c r="E7" s="1086"/>
      <c r="F7" s="1087"/>
      <c r="G7" s="1086" t="s">
        <v>4820</v>
      </c>
      <c r="H7" s="1086"/>
      <c r="I7" s="1086"/>
      <c r="J7" s="1086"/>
      <c r="K7" s="1085" t="s">
        <v>4821</v>
      </c>
      <c r="L7" s="1133"/>
      <c r="M7" s="1133"/>
      <c r="N7" s="1134"/>
      <c r="O7" s="416"/>
      <c r="P7" s="417"/>
      <c r="Q7" s="417"/>
      <c r="R7" s="65"/>
      <c r="S7" s="156"/>
      <c r="T7" s="156"/>
      <c r="U7" s="42"/>
      <c r="V7" s="43"/>
      <c r="W7" s="44"/>
      <c r="X7" s="44"/>
      <c r="Y7" s="43"/>
      <c r="Z7" s="43"/>
      <c r="AA7" s="43"/>
      <c r="AB7" s="43"/>
      <c r="AC7" s="43"/>
      <c r="AD7" s="43"/>
      <c r="AE7" s="43"/>
      <c r="AF7" s="43"/>
      <c r="AG7" s="43"/>
      <c r="AH7" s="43"/>
      <c r="AI7" s="43"/>
      <c r="AJ7" s="43"/>
      <c r="AK7" s="43"/>
      <c r="AL7" s="43"/>
      <c r="AM7" s="43"/>
      <c r="AN7" s="43"/>
      <c r="AO7" s="43"/>
      <c r="AP7" s="43"/>
      <c r="AQ7" s="43"/>
      <c r="AR7" s="43"/>
      <c r="AS7" s="43"/>
      <c r="AT7" s="44"/>
      <c r="AU7" s="45"/>
      <c r="AV7" s="45"/>
      <c r="AW7" s="43"/>
      <c r="AX7" s="43"/>
      <c r="AY7" s="43"/>
      <c r="AZ7" s="43"/>
      <c r="BA7" s="43"/>
      <c r="BB7" s="44"/>
      <c r="BC7" s="45"/>
      <c r="BD7" s="46"/>
      <c r="BE7" s="101">
        <f>K11</f>
        <v>1128</v>
      </c>
      <c r="BF7" s="66" t="s">
        <v>4822</v>
      </c>
    </row>
    <row r="8" spans="1:58" ht="17.100000000000001" customHeight="1" x14ac:dyDescent="0.15">
      <c r="A8" s="32">
        <v>43</v>
      </c>
      <c r="B8" s="33">
        <v>2002</v>
      </c>
      <c r="C8" s="34" t="s">
        <v>4823</v>
      </c>
      <c r="D8" s="1088"/>
      <c r="E8" s="1089"/>
      <c r="F8" s="1090"/>
      <c r="G8" s="1089"/>
      <c r="H8" s="1089"/>
      <c r="I8" s="1089"/>
      <c r="J8" s="1089"/>
      <c r="K8" s="1137"/>
      <c r="L8" s="1135"/>
      <c r="M8" s="1135"/>
      <c r="N8" s="1136"/>
      <c r="O8" s="418"/>
      <c r="P8" s="419"/>
      <c r="Q8" s="419"/>
      <c r="R8" s="23"/>
      <c r="S8" s="167"/>
      <c r="T8" s="167"/>
      <c r="U8" s="1271" t="s">
        <v>4824</v>
      </c>
      <c r="V8" s="1202"/>
      <c r="W8" s="1202"/>
      <c r="X8" s="1202"/>
      <c r="Y8" s="1202"/>
      <c r="Z8" s="42" t="s">
        <v>4825</v>
      </c>
      <c r="AA8" s="99"/>
      <c r="AB8" s="99"/>
      <c r="AC8" s="43"/>
      <c r="AD8" s="43"/>
      <c r="AE8" s="43"/>
      <c r="AF8" s="43"/>
      <c r="AG8" s="43"/>
      <c r="AH8" s="43"/>
      <c r="AI8" s="43"/>
      <c r="AJ8" s="43"/>
      <c r="AK8" s="43"/>
      <c r="AL8" s="43"/>
      <c r="AM8" s="43"/>
      <c r="AN8" s="43"/>
      <c r="AO8" s="43"/>
      <c r="AP8" s="43"/>
      <c r="AQ8" s="43"/>
      <c r="AR8" s="43"/>
      <c r="AS8" s="43"/>
      <c r="AT8" s="44" t="s">
        <v>17</v>
      </c>
      <c r="AU8" s="1157">
        <v>0.7</v>
      </c>
      <c r="AV8" s="1157"/>
      <c r="AW8" s="43"/>
      <c r="AX8" s="43"/>
      <c r="AY8" s="43"/>
      <c r="AZ8" s="43"/>
      <c r="BA8" s="43"/>
      <c r="BB8" s="44"/>
      <c r="BC8" s="45"/>
      <c r="BD8" s="46"/>
      <c r="BE8" s="101">
        <f>ROUND(K11*AU8,0)</f>
        <v>790</v>
      </c>
      <c r="BF8" s="232"/>
    </row>
    <row r="9" spans="1:58" ht="17.100000000000001" customHeight="1" x14ac:dyDescent="0.15">
      <c r="A9" s="32">
        <v>43</v>
      </c>
      <c r="B9" s="33">
        <v>2003</v>
      </c>
      <c r="C9" s="34" t="s">
        <v>4826</v>
      </c>
      <c r="D9" s="1088"/>
      <c r="E9" s="1089"/>
      <c r="F9" s="1090"/>
      <c r="G9" s="29"/>
      <c r="H9" s="4"/>
      <c r="I9" s="4"/>
      <c r="J9" s="21"/>
      <c r="K9" s="1137"/>
      <c r="L9" s="1135"/>
      <c r="M9" s="1135"/>
      <c r="N9" s="1136"/>
      <c r="O9" s="420"/>
      <c r="P9" s="421"/>
      <c r="Q9" s="421"/>
      <c r="R9" s="26"/>
      <c r="S9" s="27"/>
      <c r="T9" s="27"/>
      <c r="U9" s="1272"/>
      <c r="V9" s="1273"/>
      <c r="W9" s="1273"/>
      <c r="X9" s="1273"/>
      <c r="Y9" s="1273"/>
      <c r="Z9" s="42" t="s">
        <v>4827</v>
      </c>
      <c r="AA9" s="99"/>
      <c r="AB9" s="99"/>
      <c r="AC9" s="43"/>
      <c r="AD9" s="43"/>
      <c r="AE9" s="43"/>
      <c r="AF9" s="43"/>
      <c r="AG9" s="43"/>
      <c r="AH9" s="43"/>
      <c r="AI9" s="43"/>
      <c r="AJ9" s="43"/>
      <c r="AK9" s="43"/>
      <c r="AL9" s="43"/>
      <c r="AM9" s="43"/>
      <c r="AN9" s="43"/>
      <c r="AO9" s="43"/>
      <c r="AP9" s="43"/>
      <c r="AQ9" s="43"/>
      <c r="AR9" s="43"/>
      <c r="AS9" s="43"/>
      <c r="AT9" s="44" t="s">
        <v>17</v>
      </c>
      <c r="AU9" s="1157">
        <v>0.5</v>
      </c>
      <c r="AV9" s="1157"/>
      <c r="AW9" s="43"/>
      <c r="AX9" s="43"/>
      <c r="AY9" s="43"/>
      <c r="AZ9" s="43"/>
      <c r="BA9" s="43"/>
      <c r="BB9" s="44"/>
      <c r="BC9" s="45"/>
      <c r="BD9" s="46"/>
      <c r="BE9" s="101">
        <f>ROUND(K11*AU9,0)</f>
        <v>564</v>
      </c>
      <c r="BF9" s="232"/>
    </row>
    <row r="10" spans="1:58" ht="17.100000000000001" customHeight="1" x14ac:dyDescent="0.15">
      <c r="A10" s="32">
        <v>43</v>
      </c>
      <c r="B10" s="33">
        <v>2004</v>
      </c>
      <c r="C10" s="34" t="s">
        <v>4828</v>
      </c>
      <c r="D10" s="1088"/>
      <c r="E10" s="1089"/>
      <c r="F10" s="1090"/>
      <c r="J10" s="22"/>
      <c r="K10" s="1268"/>
      <c r="L10" s="1269"/>
      <c r="M10" s="1269"/>
      <c r="N10" s="1270"/>
      <c r="O10" s="1271" t="s">
        <v>4829</v>
      </c>
      <c r="P10" s="1274"/>
      <c r="Q10" s="1274"/>
      <c r="R10" s="1274"/>
      <c r="S10" s="1274"/>
      <c r="T10" s="1275"/>
      <c r="U10" s="42"/>
      <c r="V10" s="43"/>
      <c r="W10" s="44"/>
      <c r="X10" s="44"/>
      <c r="Y10" s="43"/>
      <c r="Z10" s="43"/>
      <c r="AA10" s="43"/>
      <c r="AB10" s="43"/>
      <c r="AC10" s="43"/>
      <c r="AD10" s="43"/>
      <c r="AE10" s="43"/>
      <c r="AF10" s="43"/>
      <c r="AG10" s="43"/>
      <c r="AH10" s="43"/>
      <c r="AI10" s="43"/>
      <c r="AJ10" s="43"/>
      <c r="AK10" s="43"/>
      <c r="AL10" s="43"/>
      <c r="AM10" s="43"/>
      <c r="AN10" s="43"/>
      <c r="AO10" s="43"/>
      <c r="AP10" s="43"/>
      <c r="AQ10" s="43"/>
      <c r="AR10" s="43"/>
      <c r="AS10" s="43"/>
      <c r="AT10" s="44"/>
      <c r="AU10" s="1279"/>
      <c r="AV10" s="1279"/>
      <c r="AW10" s="43"/>
      <c r="AX10" s="43"/>
      <c r="AY10" s="25"/>
      <c r="AZ10" s="25"/>
      <c r="BA10" s="25"/>
      <c r="BB10" s="26"/>
      <c r="BC10" s="95"/>
      <c r="BD10" s="161"/>
      <c r="BE10" s="101">
        <f>ROUND(K11*S12,0)</f>
        <v>1089</v>
      </c>
      <c r="BF10" s="232"/>
    </row>
    <row r="11" spans="1:58" ht="17.100000000000001" customHeight="1" x14ac:dyDescent="0.15">
      <c r="A11" s="32">
        <v>43</v>
      </c>
      <c r="B11" s="33">
        <v>2005</v>
      </c>
      <c r="C11" s="34" t="s">
        <v>4830</v>
      </c>
      <c r="D11" s="422"/>
      <c r="E11" s="423"/>
      <c r="F11" s="424"/>
      <c r="G11" s="29"/>
      <c r="H11" s="4"/>
      <c r="I11" s="4"/>
      <c r="J11" s="21"/>
      <c r="K11" s="1280">
        <v>1128</v>
      </c>
      <c r="L11" s="1108"/>
      <c r="M11" s="4" t="s">
        <v>21</v>
      </c>
      <c r="N11" s="2"/>
      <c r="O11" s="1276"/>
      <c r="P11" s="1277"/>
      <c r="Q11" s="1277"/>
      <c r="R11" s="1277"/>
      <c r="S11" s="1277"/>
      <c r="T11" s="1278"/>
      <c r="U11" s="1271" t="s">
        <v>4824</v>
      </c>
      <c r="V11" s="1202"/>
      <c r="W11" s="1202"/>
      <c r="X11" s="1202"/>
      <c r="Y11" s="1202"/>
      <c r="Z11" s="42" t="s">
        <v>4825</v>
      </c>
      <c r="AA11" s="99"/>
      <c r="AB11" s="99"/>
      <c r="AC11" s="43"/>
      <c r="AD11" s="43"/>
      <c r="AE11" s="43"/>
      <c r="AF11" s="43"/>
      <c r="AG11" s="43"/>
      <c r="AH11" s="43"/>
      <c r="AI11" s="43"/>
      <c r="AJ11" s="43"/>
      <c r="AK11" s="43"/>
      <c r="AL11" s="43"/>
      <c r="AM11" s="43"/>
      <c r="AN11" s="43"/>
      <c r="AO11" s="43"/>
      <c r="AP11" s="43"/>
      <c r="AQ11" s="43"/>
      <c r="AR11" s="43"/>
      <c r="AS11" s="43"/>
      <c r="AT11" s="44" t="s">
        <v>17</v>
      </c>
      <c r="AU11" s="1157">
        <f>$AU$8</f>
        <v>0.7</v>
      </c>
      <c r="AV11" s="1157"/>
      <c r="AW11" s="25"/>
      <c r="AX11" s="25"/>
      <c r="AY11" s="25"/>
      <c r="AZ11" s="25"/>
      <c r="BA11" s="25"/>
      <c r="BB11" s="26"/>
      <c r="BC11" s="95"/>
      <c r="BD11" s="161"/>
      <c r="BE11" s="101">
        <f>ROUND(ROUND(K11*S12,0)*AU11,0)</f>
        <v>762</v>
      </c>
      <c r="BF11" s="232"/>
    </row>
    <row r="12" spans="1:58" ht="17.100000000000001" customHeight="1" x14ac:dyDescent="0.15">
      <c r="A12" s="32">
        <v>43</v>
      </c>
      <c r="B12" s="33">
        <v>2006</v>
      </c>
      <c r="C12" s="34" t="s">
        <v>4831</v>
      </c>
      <c r="D12" s="422"/>
      <c r="E12" s="423"/>
      <c r="F12" s="424"/>
      <c r="G12" s="29"/>
      <c r="H12" s="4"/>
      <c r="I12" s="4"/>
      <c r="J12" s="21"/>
      <c r="K12" s="419"/>
      <c r="L12" s="419"/>
      <c r="M12" s="419"/>
      <c r="N12" s="419"/>
      <c r="O12" s="420"/>
      <c r="P12" s="421"/>
      <c r="Q12" s="421"/>
      <c r="R12" s="26" t="s">
        <v>17</v>
      </c>
      <c r="S12" s="1180">
        <v>0.96499999999999997</v>
      </c>
      <c r="T12" s="1181"/>
      <c r="U12" s="1272"/>
      <c r="V12" s="1273"/>
      <c r="W12" s="1273"/>
      <c r="X12" s="1273"/>
      <c r="Y12" s="1273"/>
      <c r="Z12" s="42" t="s">
        <v>4827</v>
      </c>
      <c r="AA12" s="99"/>
      <c r="AB12" s="99"/>
      <c r="AC12" s="43"/>
      <c r="AD12" s="43"/>
      <c r="AE12" s="43"/>
      <c r="AF12" s="43"/>
      <c r="AG12" s="43"/>
      <c r="AH12" s="43"/>
      <c r="AI12" s="43"/>
      <c r="AJ12" s="43"/>
      <c r="AK12" s="43"/>
      <c r="AL12" s="43"/>
      <c r="AM12" s="43"/>
      <c r="AN12" s="43"/>
      <c r="AO12" s="43"/>
      <c r="AP12" s="43"/>
      <c r="AQ12" s="43"/>
      <c r="AR12" s="43"/>
      <c r="AS12" s="43"/>
      <c r="AT12" s="44" t="s">
        <v>17</v>
      </c>
      <c r="AU12" s="1157">
        <f>$AU$9</f>
        <v>0.5</v>
      </c>
      <c r="AV12" s="1157"/>
      <c r="AW12" s="25"/>
      <c r="AX12" s="25"/>
      <c r="AY12" s="25"/>
      <c r="AZ12" s="25"/>
      <c r="BA12" s="25"/>
      <c r="BB12" s="26"/>
      <c r="BC12" s="95"/>
      <c r="BD12" s="161"/>
      <c r="BE12" s="101">
        <f>ROUND(ROUND(K11*S12,0)*AU12,0)</f>
        <v>545</v>
      </c>
      <c r="BF12" s="232"/>
    </row>
    <row r="13" spans="1:58" ht="17.100000000000001" customHeight="1" x14ac:dyDescent="0.15">
      <c r="A13" s="32">
        <v>43</v>
      </c>
      <c r="B13" s="33">
        <v>2013</v>
      </c>
      <c r="C13" s="34" t="s">
        <v>4832</v>
      </c>
      <c r="D13" s="422"/>
      <c r="E13" s="423"/>
      <c r="F13" s="424"/>
      <c r="G13" s="29"/>
      <c r="H13" s="29"/>
      <c r="I13" s="29"/>
      <c r="J13" s="29"/>
      <c r="K13" s="20"/>
      <c r="N13" s="21"/>
      <c r="O13" s="416"/>
      <c r="P13" s="417"/>
      <c r="Q13" s="417"/>
      <c r="R13" s="65"/>
      <c r="S13" s="156"/>
      <c r="T13" s="156"/>
      <c r="U13" s="42"/>
      <c r="V13" s="43"/>
      <c r="W13" s="44"/>
      <c r="X13" s="44"/>
      <c r="Y13" s="43"/>
      <c r="Z13" s="43"/>
      <c r="AA13" s="43"/>
      <c r="AB13" s="43"/>
      <c r="AC13" s="43"/>
      <c r="AD13" s="43"/>
      <c r="AE13" s="43"/>
      <c r="AF13" s="43"/>
      <c r="AG13" s="43"/>
      <c r="AH13" s="43"/>
      <c r="AI13" s="43"/>
      <c r="AJ13" s="43"/>
      <c r="AK13" s="43"/>
      <c r="AL13" s="43"/>
      <c r="AM13" s="43"/>
      <c r="AN13" s="43"/>
      <c r="AO13" s="43"/>
      <c r="AP13" s="43"/>
      <c r="AQ13" s="43"/>
      <c r="AR13" s="43"/>
      <c r="AS13" s="43"/>
      <c r="AT13" s="44"/>
      <c r="AU13" s="1279"/>
      <c r="AV13" s="1279"/>
      <c r="AW13" s="1198" t="s">
        <v>4833</v>
      </c>
      <c r="AX13" s="1281"/>
      <c r="AY13" s="1281"/>
      <c r="AZ13" s="1281"/>
      <c r="BA13" s="40"/>
      <c r="BB13" s="40"/>
      <c r="BC13" s="40"/>
      <c r="BD13" s="41"/>
      <c r="BE13" s="101">
        <f>ROUND(K11*AY16,0)</f>
        <v>1072</v>
      </c>
      <c r="BF13" s="31"/>
    </row>
    <row r="14" spans="1:58" ht="17.100000000000001" customHeight="1" x14ac:dyDescent="0.15">
      <c r="A14" s="32">
        <v>43</v>
      </c>
      <c r="B14" s="33">
        <v>2014</v>
      </c>
      <c r="C14" s="34" t="s">
        <v>4834</v>
      </c>
      <c r="D14" s="422"/>
      <c r="E14" s="423"/>
      <c r="F14" s="424"/>
      <c r="G14" s="29"/>
      <c r="H14" s="29"/>
      <c r="I14" s="29"/>
      <c r="J14" s="29"/>
      <c r="K14" s="20"/>
      <c r="N14" s="21"/>
      <c r="O14" s="418"/>
      <c r="P14" s="419"/>
      <c r="Q14" s="419"/>
      <c r="R14" s="23"/>
      <c r="S14" s="167"/>
      <c r="T14" s="167"/>
      <c r="U14" s="1271" t="s">
        <v>4824</v>
      </c>
      <c r="V14" s="1202"/>
      <c r="W14" s="1202"/>
      <c r="X14" s="1202"/>
      <c r="Y14" s="1202"/>
      <c r="Z14" s="42" t="s">
        <v>4825</v>
      </c>
      <c r="AA14" s="99"/>
      <c r="AB14" s="99"/>
      <c r="AC14" s="43"/>
      <c r="AD14" s="43"/>
      <c r="AE14" s="43"/>
      <c r="AF14" s="43"/>
      <c r="AG14" s="43"/>
      <c r="AH14" s="43"/>
      <c r="AI14" s="43"/>
      <c r="AJ14" s="43"/>
      <c r="AK14" s="43"/>
      <c r="AL14" s="43"/>
      <c r="AM14" s="43"/>
      <c r="AN14" s="43"/>
      <c r="AO14" s="43"/>
      <c r="AP14" s="43"/>
      <c r="AQ14" s="43"/>
      <c r="AR14" s="43"/>
      <c r="AS14" s="43"/>
      <c r="AT14" s="44" t="s">
        <v>17</v>
      </c>
      <c r="AU14" s="1157">
        <f>$AU$8</f>
        <v>0.7</v>
      </c>
      <c r="AV14" s="1157"/>
      <c r="AW14" s="1268"/>
      <c r="AX14" s="1269"/>
      <c r="AY14" s="1269"/>
      <c r="AZ14" s="1269"/>
      <c r="BA14" s="4"/>
      <c r="BB14" s="4"/>
      <c r="BC14" s="4"/>
      <c r="BD14" s="21"/>
      <c r="BE14" s="101">
        <f>ROUND(ROUND(K11*AU14,0)*AY16,0)</f>
        <v>751</v>
      </c>
      <c r="BF14" s="31"/>
    </row>
    <row r="15" spans="1:58" ht="17.100000000000001" customHeight="1" x14ac:dyDescent="0.15">
      <c r="A15" s="32">
        <v>43</v>
      </c>
      <c r="B15" s="33">
        <v>2015</v>
      </c>
      <c r="C15" s="34" t="s">
        <v>4835</v>
      </c>
      <c r="D15" s="422"/>
      <c r="E15" s="423"/>
      <c r="F15" s="424"/>
      <c r="G15" s="29"/>
      <c r="H15" s="29"/>
      <c r="I15" s="29"/>
      <c r="J15" s="29"/>
      <c r="K15" s="20"/>
      <c r="N15" s="21"/>
      <c r="O15" s="420"/>
      <c r="P15" s="421"/>
      <c r="Q15" s="421"/>
      <c r="R15" s="26"/>
      <c r="S15" s="27"/>
      <c r="T15" s="27"/>
      <c r="U15" s="1272"/>
      <c r="V15" s="1273"/>
      <c r="W15" s="1273"/>
      <c r="X15" s="1273"/>
      <c r="Y15" s="1273"/>
      <c r="Z15" s="42" t="s">
        <v>4827</v>
      </c>
      <c r="AA15" s="99"/>
      <c r="AB15" s="99"/>
      <c r="AC15" s="43"/>
      <c r="AD15" s="43"/>
      <c r="AE15" s="43"/>
      <c r="AF15" s="43"/>
      <c r="AG15" s="43"/>
      <c r="AH15" s="43"/>
      <c r="AI15" s="43"/>
      <c r="AJ15" s="43"/>
      <c r="AK15" s="43"/>
      <c r="AL15" s="43"/>
      <c r="AM15" s="43"/>
      <c r="AN15" s="43"/>
      <c r="AO15" s="43"/>
      <c r="AP15" s="43"/>
      <c r="AQ15" s="43"/>
      <c r="AR15" s="43"/>
      <c r="AS15" s="43"/>
      <c r="AT15" s="44" t="s">
        <v>17</v>
      </c>
      <c r="AU15" s="1157">
        <f>$AU$9</f>
        <v>0.5</v>
      </c>
      <c r="AV15" s="1157"/>
      <c r="AW15" s="20"/>
      <c r="AX15" s="4"/>
      <c r="AY15" s="4"/>
      <c r="AZ15" s="4"/>
      <c r="BA15" s="4"/>
      <c r="BB15" s="4"/>
      <c r="BC15" s="4"/>
      <c r="BD15" s="21"/>
      <c r="BE15" s="101">
        <f>ROUND(ROUND(K11*AU15,0)*AY16,0)</f>
        <v>536</v>
      </c>
      <c r="BF15" s="31"/>
    </row>
    <row r="16" spans="1:58" ht="17.100000000000001" customHeight="1" x14ac:dyDescent="0.15">
      <c r="A16" s="32">
        <v>43</v>
      </c>
      <c r="B16" s="33">
        <v>2016</v>
      </c>
      <c r="C16" s="34" t="s">
        <v>4836</v>
      </c>
      <c r="D16" s="422"/>
      <c r="E16" s="423"/>
      <c r="F16" s="424"/>
      <c r="G16" s="29"/>
      <c r="H16" s="29"/>
      <c r="I16" s="29"/>
      <c r="J16" s="29"/>
      <c r="K16" s="20"/>
      <c r="N16" s="21"/>
      <c r="O16" s="1271" t="s">
        <v>4829</v>
      </c>
      <c r="P16" s="1274"/>
      <c r="Q16" s="1274"/>
      <c r="R16" s="1274"/>
      <c r="S16" s="1274"/>
      <c r="T16" s="1275"/>
      <c r="U16" s="42"/>
      <c r="V16" s="43"/>
      <c r="W16" s="44"/>
      <c r="X16" s="44"/>
      <c r="Y16" s="43"/>
      <c r="Z16" s="43"/>
      <c r="AA16" s="43"/>
      <c r="AB16" s="43"/>
      <c r="AC16" s="43"/>
      <c r="AD16" s="43"/>
      <c r="AE16" s="43"/>
      <c r="AF16" s="43"/>
      <c r="AG16" s="43"/>
      <c r="AH16" s="43"/>
      <c r="AI16" s="43"/>
      <c r="AJ16" s="43"/>
      <c r="AK16" s="43"/>
      <c r="AL16" s="43"/>
      <c r="AM16" s="43"/>
      <c r="AN16" s="43"/>
      <c r="AO16" s="43"/>
      <c r="AP16" s="43"/>
      <c r="AQ16" s="43"/>
      <c r="AR16" s="43"/>
      <c r="AS16" s="43"/>
      <c r="AT16" s="44"/>
      <c r="AU16" s="1279"/>
      <c r="AV16" s="1279"/>
      <c r="AW16" s="20"/>
      <c r="AX16" s="23" t="s">
        <v>17</v>
      </c>
      <c r="AY16" s="1158">
        <v>0.95</v>
      </c>
      <c r="AZ16" s="1158"/>
      <c r="BA16" s="4"/>
      <c r="BB16" s="4"/>
      <c r="BC16" s="4"/>
      <c r="BD16" s="21"/>
      <c r="BE16" s="101">
        <f>ROUND(ROUND(K11*S18,0)*AY16,0)</f>
        <v>1035</v>
      </c>
      <c r="BF16" s="31"/>
    </row>
    <row r="17" spans="1:58" ht="17.100000000000001" customHeight="1" x14ac:dyDescent="0.15">
      <c r="A17" s="32">
        <v>43</v>
      </c>
      <c r="B17" s="33">
        <v>2017</v>
      </c>
      <c r="C17" s="34" t="s">
        <v>4837</v>
      </c>
      <c r="D17" s="422"/>
      <c r="E17" s="423"/>
      <c r="F17" s="424"/>
      <c r="G17" s="29"/>
      <c r="H17" s="29"/>
      <c r="I17" s="29"/>
      <c r="J17" s="29"/>
      <c r="K17" s="20"/>
      <c r="N17" s="21"/>
      <c r="O17" s="1276"/>
      <c r="P17" s="1277"/>
      <c r="Q17" s="1277"/>
      <c r="R17" s="1277"/>
      <c r="S17" s="1277"/>
      <c r="T17" s="1278"/>
      <c r="U17" s="1271" t="s">
        <v>4824</v>
      </c>
      <c r="V17" s="1202"/>
      <c r="W17" s="1202"/>
      <c r="X17" s="1202"/>
      <c r="Y17" s="1202"/>
      <c r="Z17" s="42" t="s">
        <v>4825</v>
      </c>
      <c r="AA17" s="99"/>
      <c r="AB17" s="99"/>
      <c r="AC17" s="43"/>
      <c r="AD17" s="43"/>
      <c r="AE17" s="43"/>
      <c r="AF17" s="43"/>
      <c r="AG17" s="43"/>
      <c r="AH17" s="43"/>
      <c r="AI17" s="43"/>
      <c r="AJ17" s="43"/>
      <c r="AK17" s="43"/>
      <c r="AL17" s="43"/>
      <c r="AM17" s="43"/>
      <c r="AN17" s="43"/>
      <c r="AO17" s="43"/>
      <c r="AP17" s="43"/>
      <c r="AQ17" s="43"/>
      <c r="AR17" s="43"/>
      <c r="AS17" s="43"/>
      <c r="AT17" s="44" t="s">
        <v>17</v>
      </c>
      <c r="AU17" s="1157">
        <f>$AU$8</f>
        <v>0.7</v>
      </c>
      <c r="AV17" s="1157"/>
      <c r="AW17" s="20"/>
      <c r="AX17" s="4"/>
      <c r="AY17" s="4"/>
      <c r="AZ17" s="4"/>
      <c r="BA17" s="4"/>
      <c r="BB17" s="4"/>
      <c r="BC17" s="4"/>
      <c r="BD17" s="21"/>
      <c r="BE17" s="101">
        <f>ROUND(ROUND(ROUND(K11*S18,0)*AU17,0)*AY16,0)</f>
        <v>724</v>
      </c>
      <c r="BF17" s="31"/>
    </row>
    <row r="18" spans="1:58" ht="17.100000000000001" customHeight="1" x14ac:dyDescent="0.15">
      <c r="A18" s="32">
        <v>43</v>
      </c>
      <c r="B18" s="33">
        <v>2018</v>
      </c>
      <c r="C18" s="34" t="s">
        <v>4838</v>
      </c>
      <c r="D18" s="422"/>
      <c r="E18" s="423"/>
      <c r="F18" s="424"/>
      <c r="G18" s="29"/>
      <c r="H18" s="29"/>
      <c r="I18" s="29"/>
      <c r="J18" s="29"/>
      <c r="K18" s="20"/>
      <c r="N18" s="21"/>
      <c r="O18" s="420"/>
      <c r="P18" s="421"/>
      <c r="Q18" s="421"/>
      <c r="R18" s="26" t="s">
        <v>17</v>
      </c>
      <c r="S18" s="1180">
        <f>$S$12</f>
        <v>0.96499999999999997</v>
      </c>
      <c r="T18" s="1181"/>
      <c r="U18" s="1272"/>
      <c r="V18" s="1273"/>
      <c r="W18" s="1273"/>
      <c r="X18" s="1273"/>
      <c r="Y18" s="1273"/>
      <c r="Z18" s="42" t="s">
        <v>4827</v>
      </c>
      <c r="AA18" s="99"/>
      <c r="AB18" s="99"/>
      <c r="AC18" s="43"/>
      <c r="AD18" s="43"/>
      <c r="AE18" s="43"/>
      <c r="AF18" s="43"/>
      <c r="AG18" s="43"/>
      <c r="AH18" s="43"/>
      <c r="AI18" s="43"/>
      <c r="AJ18" s="43"/>
      <c r="AK18" s="43"/>
      <c r="AL18" s="43"/>
      <c r="AM18" s="43"/>
      <c r="AN18" s="43"/>
      <c r="AO18" s="43"/>
      <c r="AP18" s="43"/>
      <c r="AQ18" s="43"/>
      <c r="AR18" s="43"/>
      <c r="AS18" s="43"/>
      <c r="AT18" s="44" t="s">
        <v>17</v>
      </c>
      <c r="AU18" s="1157">
        <f>$AU$9</f>
        <v>0.5</v>
      </c>
      <c r="AV18" s="1157"/>
      <c r="AW18" s="24"/>
      <c r="AX18" s="25"/>
      <c r="AY18" s="25"/>
      <c r="AZ18" s="25"/>
      <c r="BA18" s="25"/>
      <c r="BB18" s="25"/>
      <c r="BC18" s="25"/>
      <c r="BD18" s="38"/>
      <c r="BE18" s="101">
        <f>ROUND(ROUND(ROUND(K11*S18,0)*AU18,0)*AY16,0)</f>
        <v>518</v>
      </c>
      <c r="BF18" s="31"/>
    </row>
    <row r="19" spans="1:58" ht="17.100000000000001" customHeight="1" x14ac:dyDescent="0.15">
      <c r="A19" s="32">
        <v>43</v>
      </c>
      <c r="B19" s="33">
        <v>2025</v>
      </c>
      <c r="C19" s="34" t="s">
        <v>4839</v>
      </c>
      <c r="D19" s="422"/>
      <c r="E19" s="423"/>
      <c r="F19" s="424"/>
      <c r="G19" s="36"/>
      <c r="H19" s="29"/>
      <c r="I19" s="29"/>
      <c r="J19" s="37"/>
      <c r="K19" s="1086" t="s">
        <v>4840</v>
      </c>
      <c r="L19" s="1133"/>
      <c r="M19" s="1133"/>
      <c r="N19" s="1134"/>
      <c r="O19" s="416"/>
      <c r="P19" s="417"/>
      <c r="Q19" s="417"/>
      <c r="R19" s="65"/>
      <c r="S19" s="156"/>
      <c r="T19" s="156"/>
      <c r="U19" s="42"/>
      <c r="V19" s="43"/>
      <c r="W19" s="44"/>
      <c r="X19" s="44"/>
      <c r="Y19" s="43"/>
      <c r="Z19" s="43"/>
      <c r="AA19" s="43"/>
      <c r="AB19" s="43"/>
      <c r="AC19" s="43"/>
      <c r="AD19" s="43"/>
      <c r="AE19" s="43"/>
      <c r="AF19" s="43"/>
      <c r="AG19" s="43"/>
      <c r="AH19" s="43"/>
      <c r="AI19" s="43"/>
      <c r="AJ19" s="43"/>
      <c r="AK19" s="43"/>
      <c r="AL19" s="43"/>
      <c r="AM19" s="43"/>
      <c r="AN19" s="43"/>
      <c r="AO19" s="43"/>
      <c r="AP19" s="43"/>
      <c r="AQ19" s="43"/>
      <c r="AR19" s="43"/>
      <c r="AS19" s="43"/>
      <c r="AT19" s="44"/>
      <c r="AU19" s="1279"/>
      <c r="AV19" s="1279"/>
      <c r="AW19" s="25"/>
      <c r="AX19" s="25"/>
      <c r="AY19" s="25"/>
      <c r="AZ19" s="25"/>
      <c r="BA19" s="25"/>
      <c r="BB19" s="26"/>
      <c r="BC19" s="95"/>
      <c r="BD19" s="161"/>
      <c r="BE19" s="101">
        <f>K23</f>
        <v>959</v>
      </c>
      <c r="BF19" s="31"/>
    </row>
    <row r="20" spans="1:58" ht="17.100000000000001" customHeight="1" x14ac:dyDescent="0.15">
      <c r="A20" s="32">
        <v>43</v>
      </c>
      <c r="B20" s="33">
        <v>2026</v>
      </c>
      <c r="C20" s="34" t="s">
        <v>4841</v>
      </c>
      <c r="D20" s="422"/>
      <c r="E20" s="423"/>
      <c r="F20" s="424"/>
      <c r="G20" s="36"/>
      <c r="H20" s="29"/>
      <c r="I20" s="29"/>
      <c r="J20" s="37"/>
      <c r="K20" s="1135"/>
      <c r="L20" s="1135"/>
      <c r="M20" s="1135"/>
      <c r="N20" s="1136"/>
      <c r="O20" s="418"/>
      <c r="P20" s="419"/>
      <c r="Q20" s="419"/>
      <c r="R20" s="23"/>
      <c r="S20" s="167"/>
      <c r="T20" s="167"/>
      <c r="U20" s="1271" t="s">
        <v>4824</v>
      </c>
      <c r="V20" s="1202"/>
      <c r="W20" s="1202"/>
      <c r="X20" s="1202"/>
      <c r="Y20" s="1202"/>
      <c r="Z20" s="42" t="s">
        <v>4825</v>
      </c>
      <c r="AA20" s="99"/>
      <c r="AB20" s="99"/>
      <c r="AC20" s="43"/>
      <c r="AD20" s="43"/>
      <c r="AE20" s="43"/>
      <c r="AF20" s="43"/>
      <c r="AG20" s="43"/>
      <c r="AH20" s="43"/>
      <c r="AI20" s="43"/>
      <c r="AJ20" s="43"/>
      <c r="AK20" s="43"/>
      <c r="AL20" s="43"/>
      <c r="AM20" s="43"/>
      <c r="AN20" s="43"/>
      <c r="AO20" s="43"/>
      <c r="AP20" s="43"/>
      <c r="AQ20" s="43"/>
      <c r="AR20" s="43"/>
      <c r="AS20" s="43"/>
      <c r="AT20" s="44" t="s">
        <v>17</v>
      </c>
      <c r="AU20" s="1157">
        <f>$AU$8</f>
        <v>0.7</v>
      </c>
      <c r="AV20" s="1157"/>
      <c r="AW20" s="43"/>
      <c r="AX20" s="43"/>
      <c r="AY20" s="43"/>
      <c r="AZ20" s="43"/>
      <c r="BA20" s="43"/>
      <c r="BB20" s="44"/>
      <c r="BC20" s="45"/>
      <c r="BD20" s="46"/>
      <c r="BE20" s="101">
        <f>ROUND(K23*AU20,0)</f>
        <v>671</v>
      </c>
      <c r="BF20" s="31"/>
    </row>
    <row r="21" spans="1:58" ht="17.100000000000001" customHeight="1" x14ac:dyDescent="0.15">
      <c r="A21" s="32">
        <v>43</v>
      </c>
      <c r="B21" s="33">
        <v>2027</v>
      </c>
      <c r="C21" s="34" t="s">
        <v>4842</v>
      </c>
      <c r="D21" s="422"/>
      <c r="E21" s="423"/>
      <c r="F21" s="424"/>
      <c r="G21" s="36"/>
      <c r="H21" s="29"/>
      <c r="I21" s="29"/>
      <c r="J21" s="37"/>
      <c r="K21" s="1135"/>
      <c r="L21" s="1135"/>
      <c r="M21" s="1135"/>
      <c r="N21" s="1136"/>
      <c r="O21" s="420"/>
      <c r="P21" s="421"/>
      <c r="Q21" s="421"/>
      <c r="R21" s="26"/>
      <c r="S21" s="27"/>
      <c r="T21" s="27"/>
      <c r="U21" s="1272"/>
      <c r="V21" s="1273"/>
      <c r="W21" s="1273"/>
      <c r="X21" s="1273"/>
      <c r="Y21" s="1273"/>
      <c r="Z21" s="42" t="s">
        <v>4827</v>
      </c>
      <c r="AA21" s="99"/>
      <c r="AB21" s="99"/>
      <c r="AC21" s="43"/>
      <c r="AD21" s="43"/>
      <c r="AE21" s="43"/>
      <c r="AF21" s="43"/>
      <c r="AG21" s="43"/>
      <c r="AH21" s="43"/>
      <c r="AI21" s="43"/>
      <c r="AJ21" s="43"/>
      <c r="AK21" s="43"/>
      <c r="AL21" s="43"/>
      <c r="AM21" s="43"/>
      <c r="AN21" s="43"/>
      <c r="AO21" s="43"/>
      <c r="AP21" s="43"/>
      <c r="AQ21" s="43"/>
      <c r="AR21" s="43"/>
      <c r="AS21" s="43"/>
      <c r="AT21" s="44" t="s">
        <v>17</v>
      </c>
      <c r="AU21" s="1157">
        <f>$AU$9</f>
        <v>0.5</v>
      </c>
      <c r="AV21" s="1157"/>
      <c r="AW21" s="43"/>
      <c r="AX21" s="43"/>
      <c r="AY21" s="43"/>
      <c r="AZ21" s="43"/>
      <c r="BA21" s="43"/>
      <c r="BB21" s="44"/>
      <c r="BC21" s="45"/>
      <c r="BD21" s="46"/>
      <c r="BE21" s="101">
        <f>ROUND(K23*AU21,0)</f>
        <v>480</v>
      </c>
      <c r="BF21" s="31"/>
    </row>
    <row r="22" spans="1:58" ht="17.100000000000001" customHeight="1" x14ac:dyDescent="0.15">
      <c r="A22" s="32">
        <v>43</v>
      </c>
      <c r="B22" s="33">
        <v>2028</v>
      </c>
      <c r="C22" s="34" t="s">
        <v>4843</v>
      </c>
      <c r="D22" s="422"/>
      <c r="E22" s="423"/>
      <c r="F22" s="424"/>
      <c r="G22" s="36"/>
      <c r="H22" s="29"/>
      <c r="I22" s="29"/>
      <c r="J22" s="37"/>
      <c r="K22" s="1269"/>
      <c r="L22" s="1269"/>
      <c r="M22" s="1269"/>
      <c r="N22" s="1270"/>
      <c r="O22" s="1271" t="s">
        <v>4829</v>
      </c>
      <c r="P22" s="1274"/>
      <c r="Q22" s="1274"/>
      <c r="R22" s="1274"/>
      <c r="S22" s="1274"/>
      <c r="T22" s="1275"/>
      <c r="U22" s="42"/>
      <c r="V22" s="43"/>
      <c r="W22" s="44"/>
      <c r="X22" s="44"/>
      <c r="Y22" s="43"/>
      <c r="Z22" s="43"/>
      <c r="AA22" s="43"/>
      <c r="AB22" s="43"/>
      <c r="AC22" s="43"/>
      <c r="AD22" s="43"/>
      <c r="AE22" s="43"/>
      <c r="AF22" s="43"/>
      <c r="AG22" s="43"/>
      <c r="AH22" s="43"/>
      <c r="AI22" s="43"/>
      <c r="AJ22" s="43"/>
      <c r="AK22" s="43"/>
      <c r="AL22" s="43"/>
      <c r="AM22" s="43"/>
      <c r="AN22" s="43"/>
      <c r="AO22" s="43"/>
      <c r="AP22" s="43"/>
      <c r="AQ22" s="43"/>
      <c r="AR22" s="43"/>
      <c r="AS22" s="43"/>
      <c r="AT22" s="44"/>
      <c r="AU22" s="1279"/>
      <c r="AV22" s="1279"/>
      <c r="AW22" s="43"/>
      <c r="AX22" s="43"/>
      <c r="AY22" s="25"/>
      <c r="AZ22" s="25"/>
      <c r="BA22" s="25"/>
      <c r="BB22" s="26"/>
      <c r="BC22" s="95"/>
      <c r="BD22" s="161"/>
      <c r="BE22" s="101">
        <f>ROUND(K23*S24,0)</f>
        <v>925</v>
      </c>
      <c r="BF22" s="31"/>
    </row>
    <row r="23" spans="1:58" ht="17.100000000000001" customHeight="1" x14ac:dyDescent="0.15">
      <c r="A23" s="32">
        <v>43</v>
      </c>
      <c r="B23" s="33">
        <v>2029</v>
      </c>
      <c r="C23" s="34" t="s">
        <v>4844</v>
      </c>
      <c r="D23" s="422"/>
      <c r="E23" s="423"/>
      <c r="F23" s="424"/>
      <c r="G23" s="36"/>
      <c r="H23" s="29"/>
      <c r="I23" s="29"/>
      <c r="J23" s="37"/>
      <c r="K23" s="1108">
        <v>959</v>
      </c>
      <c r="L23" s="1108"/>
      <c r="M23" s="4" t="s">
        <v>21</v>
      </c>
      <c r="N23" s="2"/>
      <c r="O23" s="1276"/>
      <c r="P23" s="1277"/>
      <c r="Q23" s="1277"/>
      <c r="R23" s="1277"/>
      <c r="S23" s="1277"/>
      <c r="T23" s="1278"/>
      <c r="U23" s="1271" t="s">
        <v>4824</v>
      </c>
      <c r="V23" s="1202"/>
      <c r="W23" s="1202"/>
      <c r="X23" s="1202"/>
      <c r="Y23" s="1202"/>
      <c r="Z23" s="42" t="s">
        <v>4825</v>
      </c>
      <c r="AA23" s="99"/>
      <c r="AB23" s="99"/>
      <c r="AC23" s="43"/>
      <c r="AD23" s="43"/>
      <c r="AE23" s="43"/>
      <c r="AF23" s="43"/>
      <c r="AG23" s="43"/>
      <c r="AH23" s="43"/>
      <c r="AI23" s="43"/>
      <c r="AJ23" s="43"/>
      <c r="AK23" s="43"/>
      <c r="AL23" s="43"/>
      <c r="AM23" s="43"/>
      <c r="AN23" s="43"/>
      <c r="AO23" s="43"/>
      <c r="AP23" s="43"/>
      <c r="AQ23" s="43"/>
      <c r="AR23" s="43"/>
      <c r="AS23" s="43"/>
      <c r="AT23" s="44" t="s">
        <v>17</v>
      </c>
      <c r="AU23" s="1157">
        <f>$AU$8</f>
        <v>0.7</v>
      </c>
      <c r="AV23" s="1157"/>
      <c r="AW23" s="25"/>
      <c r="AX23" s="25"/>
      <c r="AY23" s="25"/>
      <c r="AZ23" s="25"/>
      <c r="BA23" s="25"/>
      <c r="BB23" s="26"/>
      <c r="BC23" s="95"/>
      <c r="BD23" s="161"/>
      <c r="BE23" s="101">
        <f>ROUND(ROUND(K23*S24,0)*AU23,0)</f>
        <v>648</v>
      </c>
      <c r="BF23" s="31"/>
    </row>
    <row r="24" spans="1:58" ht="17.100000000000001" customHeight="1" x14ac:dyDescent="0.15">
      <c r="A24" s="32">
        <v>43</v>
      </c>
      <c r="B24" s="33">
        <v>2030</v>
      </c>
      <c r="C24" s="34" t="s">
        <v>4845</v>
      </c>
      <c r="D24" s="422"/>
      <c r="E24" s="423"/>
      <c r="F24" s="424"/>
      <c r="G24" s="36"/>
      <c r="H24" s="29"/>
      <c r="I24" s="29"/>
      <c r="J24" s="37"/>
      <c r="K24" s="419"/>
      <c r="L24" s="419"/>
      <c r="M24" s="419"/>
      <c r="N24" s="419"/>
      <c r="O24" s="420"/>
      <c r="P24" s="421"/>
      <c r="Q24" s="421"/>
      <c r="R24" s="26" t="s">
        <v>17</v>
      </c>
      <c r="S24" s="1180">
        <f>$S$12</f>
        <v>0.96499999999999997</v>
      </c>
      <c r="T24" s="1181"/>
      <c r="U24" s="1272"/>
      <c r="V24" s="1273"/>
      <c r="W24" s="1273"/>
      <c r="X24" s="1273"/>
      <c r="Y24" s="1273"/>
      <c r="Z24" s="42" t="s">
        <v>4827</v>
      </c>
      <c r="AA24" s="99"/>
      <c r="AB24" s="99"/>
      <c r="AC24" s="43"/>
      <c r="AD24" s="43"/>
      <c r="AE24" s="43"/>
      <c r="AF24" s="43"/>
      <c r="AG24" s="43"/>
      <c r="AH24" s="43"/>
      <c r="AI24" s="43"/>
      <c r="AJ24" s="43"/>
      <c r="AK24" s="43"/>
      <c r="AL24" s="43"/>
      <c r="AM24" s="43"/>
      <c r="AN24" s="43"/>
      <c r="AO24" s="43"/>
      <c r="AP24" s="43"/>
      <c r="AQ24" s="43"/>
      <c r="AR24" s="43"/>
      <c r="AS24" s="43"/>
      <c r="AT24" s="44" t="s">
        <v>17</v>
      </c>
      <c r="AU24" s="1157">
        <f>$AU$9</f>
        <v>0.5</v>
      </c>
      <c r="AV24" s="1157"/>
      <c r="AW24" s="25"/>
      <c r="AX24" s="25"/>
      <c r="AY24" s="25"/>
      <c r="AZ24" s="25"/>
      <c r="BA24" s="25"/>
      <c r="BB24" s="26"/>
      <c r="BC24" s="95"/>
      <c r="BD24" s="161"/>
      <c r="BE24" s="101">
        <f>ROUND(ROUND(K23*S24,0)*AU24,0)</f>
        <v>463</v>
      </c>
      <c r="BF24" s="31"/>
    </row>
    <row r="25" spans="1:58" ht="17.100000000000001" customHeight="1" x14ac:dyDescent="0.15">
      <c r="A25" s="32">
        <v>43</v>
      </c>
      <c r="B25" s="33">
        <v>2037</v>
      </c>
      <c r="C25" s="34" t="s">
        <v>4846</v>
      </c>
      <c r="D25" s="422"/>
      <c r="E25" s="423"/>
      <c r="F25" s="424"/>
      <c r="G25" s="36"/>
      <c r="H25" s="29"/>
      <c r="I25" s="29"/>
      <c r="J25" s="37"/>
      <c r="K25" s="4"/>
      <c r="N25" s="21"/>
      <c r="O25" s="416"/>
      <c r="P25" s="417"/>
      <c r="Q25" s="417"/>
      <c r="R25" s="65"/>
      <c r="S25" s="156"/>
      <c r="T25" s="156"/>
      <c r="U25" s="42"/>
      <c r="V25" s="43"/>
      <c r="W25" s="44"/>
      <c r="X25" s="44"/>
      <c r="Y25" s="43"/>
      <c r="Z25" s="43"/>
      <c r="AA25" s="43"/>
      <c r="AB25" s="43"/>
      <c r="AC25" s="43"/>
      <c r="AD25" s="43"/>
      <c r="AE25" s="43"/>
      <c r="AF25" s="43"/>
      <c r="AG25" s="43"/>
      <c r="AH25" s="43"/>
      <c r="AI25" s="43"/>
      <c r="AJ25" s="43"/>
      <c r="AK25" s="43"/>
      <c r="AL25" s="43"/>
      <c r="AM25" s="43"/>
      <c r="AN25" s="43"/>
      <c r="AO25" s="43"/>
      <c r="AP25" s="43"/>
      <c r="AQ25" s="43"/>
      <c r="AR25" s="43"/>
      <c r="AS25" s="43"/>
      <c r="AT25" s="44"/>
      <c r="AU25" s="1279"/>
      <c r="AV25" s="1279"/>
      <c r="AW25" s="1198" t="s">
        <v>4833</v>
      </c>
      <c r="AX25" s="1281"/>
      <c r="AY25" s="1281"/>
      <c r="AZ25" s="1281"/>
      <c r="BA25" s="40"/>
      <c r="BB25" s="40"/>
      <c r="BC25" s="40"/>
      <c r="BD25" s="41"/>
      <c r="BE25" s="101">
        <f>ROUND(K23*AY28,0)</f>
        <v>911</v>
      </c>
      <c r="BF25" s="31"/>
    </row>
    <row r="26" spans="1:58" ht="17.100000000000001" customHeight="1" x14ac:dyDescent="0.15">
      <c r="A26" s="32">
        <v>43</v>
      </c>
      <c r="B26" s="33">
        <v>2038</v>
      </c>
      <c r="C26" s="34" t="s">
        <v>4847</v>
      </c>
      <c r="D26" s="422"/>
      <c r="E26" s="423"/>
      <c r="F26" s="424"/>
      <c r="G26" s="36"/>
      <c r="H26" s="29"/>
      <c r="I26" s="29"/>
      <c r="J26" s="37"/>
      <c r="K26" s="4"/>
      <c r="N26" s="21"/>
      <c r="O26" s="418"/>
      <c r="P26" s="419"/>
      <c r="Q26" s="419"/>
      <c r="R26" s="23"/>
      <c r="S26" s="167"/>
      <c r="T26" s="167"/>
      <c r="U26" s="1271" t="s">
        <v>4824</v>
      </c>
      <c r="V26" s="1202"/>
      <c r="W26" s="1202"/>
      <c r="X26" s="1202"/>
      <c r="Y26" s="1202"/>
      <c r="Z26" s="42" t="s">
        <v>4825</v>
      </c>
      <c r="AA26" s="99"/>
      <c r="AB26" s="99"/>
      <c r="AC26" s="43"/>
      <c r="AD26" s="43"/>
      <c r="AE26" s="43"/>
      <c r="AF26" s="43"/>
      <c r="AG26" s="43"/>
      <c r="AH26" s="43"/>
      <c r="AI26" s="43"/>
      <c r="AJ26" s="43"/>
      <c r="AK26" s="43"/>
      <c r="AL26" s="43"/>
      <c r="AM26" s="43"/>
      <c r="AN26" s="43"/>
      <c r="AO26" s="43"/>
      <c r="AP26" s="43"/>
      <c r="AQ26" s="43"/>
      <c r="AR26" s="43"/>
      <c r="AS26" s="43"/>
      <c r="AT26" s="44" t="s">
        <v>17</v>
      </c>
      <c r="AU26" s="1157">
        <f>$AU$8</f>
        <v>0.7</v>
      </c>
      <c r="AV26" s="1157"/>
      <c r="AW26" s="1268"/>
      <c r="AX26" s="1269"/>
      <c r="AY26" s="1269"/>
      <c r="AZ26" s="1269"/>
      <c r="BA26" s="4"/>
      <c r="BB26" s="4"/>
      <c r="BC26" s="4"/>
      <c r="BD26" s="21"/>
      <c r="BE26" s="101">
        <f>ROUND(ROUND(K23*AU26,0)*AY28,0)</f>
        <v>637</v>
      </c>
      <c r="BF26" s="31"/>
    </row>
    <row r="27" spans="1:58" ht="17.100000000000001" customHeight="1" x14ac:dyDescent="0.15">
      <c r="A27" s="32">
        <v>43</v>
      </c>
      <c r="B27" s="33">
        <v>2039</v>
      </c>
      <c r="C27" s="34" t="s">
        <v>4848</v>
      </c>
      <c r="D27" s="422"/>
      <c r="E27" s="423"/>
      <c r="F27" s="424"/>
      <c r="G27" s="36"/>
      <c r="H27" s="29"/>
      <c r="I27" s="29"/>
      <c r="J27" s="37"/>
      <c r="K27" s="4"/>
      <c r="N27" s="21"/>
      <c r="O27" s="420"/>
      <c r="P27" s="421"/>
      <c r="Q27" s="421"/>
      <c r="R27" s="26"/>
      <c r="S27" s="27"/>
      <c r="T27" s="27"/>
      <c r="U27" s="1272"/>
      <c r="V27" s="1273"/>
      <c r="W27" s="1273"/>
      <c r="X27" s="1273"/>
      <c r="Y27" s="1273"/>
      <c r="Z27" s="42" t="s">
        <v>4827</v>
      </c>
      <c r="AA27" s="99"/>
      <c r="AB27" s="99"/>
      <c r="AC27" s="43"/>
      <c r="AD27" s="43"/>
      <c r="AE27" s="43"/>
      <c r="AF27" s="43"/>
      <c r="AG27" s="43"/>
      <c r="AH27" s="43"/>
      <c r="AI27" s="43"/>
      <c r="AJ27" s="43"/>
      <c r="AK27" s="43"/>
      <c r="AL27" s="43"/>
      <c r="AM27" s="43"/>
      <c r="AN27" s="43"/>
      <c r="AO27" s="43"/>
      <c r="AP27" s="43"/>
      <c r="AQ27" s="43"/>
      <c r="AR27" s="43"/>
      <c r="AS27" s="43"/>
      <c r="AT27" s="44" t="s">
        <v>17</v>
      </c>
      <c r="AU27" s="1157">
        <f>$AU$9</f>
        <v>0.5</v>
      </c>
      <c r="AV27" s="1157"/>
      <c r="AW27" s="20"/>
      <c r="AX27" s="4"/>
      <c r="AY27" s="4"/>
      <c r="AZ27" s="4"/>
      <c r="BA27" s="4"/>
      <c r="BB27" s="4"/>
      <c r="BC27" s="4"/>
      <c r="BD27" s="21"/>
      <c r="BE27" s="101">
        <f>ROUND(ROUND(K23*AU27,0)*AY28,0)</f>
        <v>456</v>
      </c>
      <c r="BF27" s="31"/>
    </row>
    <row r="28" spans="1:58" ht="17.100000000000001" customHeight="1" x14ac:dyDescent="0.15">
      <c r="A28" s="32">
        <v>43</v>
      </c>
      <c r="B28" s="33">
        <v>2040</v>
      </c>
      <c r="C28" s="34" t="s">
        <v>4849</v>
      </c>
      <c r="D28" s="422"/>
      <c r="E28" s="423"/>
      <c r="F28" s="424"/>
      <c r="G28" s="36"/>
      <c r="H28" s="29"/>
      <c r="I28" s="29"/>
      <c r="J28" s="37"/>
      <c r="K28" s="4"/>
      <c r="N28" s="21"/>
      <c r="O28" s="1271" t="s">
        <v>4829</v>
      </c>
      <c r="P28" s="1274"/>
      <c r="Q28" s="1274"/>
      <c r="R28" s="1274"/>
      <c r="S28" s="1274"/>
      <c r="T28" s="1275"/>
      <c r="U28" s="42"/>
      <c r="V28" s="43"/>
      <c r="W28" s="44"/>
      <c r="X28" s="44"/>
      <c r="Y28" s="43"/>
      <c r="Z28" s="43"/>
      <c r="AA28" s="43"/>
      <c r="AB28" s="43"/>
      <c r="AC28" s="43"/>
      <c r="AD28" s="43"/>
      <c r="AE28" s="43"/>
      <c r="AF28" s="43"/>
      <c r="AG28" s="43"/>
      <c r="AH28" s="43"/>
      <c r="AI28" s="43"/>
      <c r="AJ28" s="43"/>
      <c r="AK28" s="43"/>
      <c r="AL28" s="43"/>
      <c r="AM28" s="43"/>
      <c r="AN28" s="43"/>
      <c r="AO28" s="43"/>
      <c r="AP28" s="43"/>
      <c r="AQ28" s="43"/>
      <c r="AR28" s="43"/>
      <c r="AS28" s="43"/>
      <c r="AT28" s="44"/>
      <c r="AU28" s="1279"/>
      <c r="AV28" s="1279"/>
      <c r="AW28" s="20"/>
      <c r="AX28" s="23" t="s">
        <v>17</v>
      </c>
      <c r="AY28" s="1158">
        <f>AY16</f>
        <v>0.95</v>
      </c>
      <c r="AZ28" s="1158"/>
      <c r="BA28" s="4"/>
      <c r="BB28" s="4"/>
      <c r="BC28" s="4"/>
      <c r="BD28" s="21"/>
      <c r="BE28" s="101">
        <f>ROUND(ROUND(K23*S30,0)*AY28,0)</f>
        <v>879</v>
      </c>
      <c r="BF28" s="31"/>
    </row>
    <row r="29" spans="1:58" ht="17.100000000000001" customHeight="1" x14ac:dyDescent="0.15">
      <c r="A29" s="32">
        <v>43</v>
      </c>
      <c r="B29" s="33">
        <v>2041</v>
      </c>
      <c r="C29" s="34" t="s">
        <v>4850</v>
      </c>
      <c r="D29" s="422"/>
      <c r="E29" s="423"/>
      <c r="F29" s="424"/>
      <c r="G29" s="36"/>
      <c r="H29" s="29"/>
      <c r="I29" s="29"/>
      <c r="J29" s="37"/>
      <c r="K29" s="4"/>
      <c r="N29" s="21"/>
      <c r="O29" s="1276"/>
      <c r="P29" s="1277"/>
      <c r="Q29" s="1277"/>
      <c r="R29" s="1277"/>
      <c r="S29" s="1277"/>
      <c r="T29" s="1278"/>
      <c r="U29" s="1271" t="s">
        <v>4824</v>
      </c>
      <c r="V29" s="1202"/>
      <c r="W29" s="1202"/>
      <c r="X29" s="1202"/>
      <c r="Y29" s="1202"/>
      <c r="Z29" s="42" t="s">
        <v>4825</v>
      </c>
      <c r="AA29" s="99"/>
      <c r="AB29" s="99"/>
      <c r="AC29" s="43"/>
      <c r="AD29" s="43"/>
      <c r="AE29" s="43"/>
      <c r="AF29" s="43"/>
      <c r="AG29" s="43"/>
      <c r="AH29" s="43"/>
      <c r="AI29" s="43"/>
      <c r="AJ29" s="43"/>
      <c r="AK29" s="43"/>
      <c r="AL29" s="43"/>
      <c r="AM29" s="43"/>
      <c r="AN29" s="43"/>
      <c r="AO29" s="43"/>
      <c r="AP29" s="43"/>
      <c r="AQ29" s="43"/>
      <c r="AR29" s="43"/>
      <c r="AS29" s="43"/>
      <c r="AT29" s="44" t="s">
        <v>17</v>
      </c>
      <c r="AU29" s="1157">
        <f>$AU$8</f>
        <v>0.7</v>
      </c>
      <c r="AV29" s="1157"/>
      <c r="AW29" s="20"/>
      <c r="AX29" s="4"/>
      <c r="AY29" s="4"/>
      <c r="AZ29" s="4"/>
      <c r="BA29" s="4"/>
      <c r="BB29" s="4"/>
      <c r="BC29" s="4"/>
      <c r="BD29" s="21"/>
      <c r="BE29" s="101">
        <f>ROUND(ROUND(ROUND(K23*S30,0)*AU29,0)*AY28,0)</f>
        <v>616</v>
      </c>
      <c r="BF29" s="31"/>
    </row>
    <row r="30" spans="1:58" ht="17.100000000000001" customHeight="1" x14ac:dyDescent="0.15">
      <c r="A30" s="32">
        <v>43</v>
      </c>
      <c r="B30" s="33">
        <v>2042</v>
      </c>
      <c r="C30" s="34" t="s">
        <v>4851</v>
      </c>
      <c r="D30" s="422"/>
      <c r="E30" s="423"/>
      <c r="F30" s="424"/>
      <c r="G30" s="36"/>
      <c r="H30" s="29"/>
      <c r="I30" s="29"/>
      <c r="J30" s="37"/>
      <c r="K30" s="4"/>
      <c r="N30" s="21"/>
      <c r="O30" s="420"/>
      <c r="P30" s="421"/>
      <c r="Q30" s="421"/>
      <c r="R30" s="26" t="s">
        <v>17</v>
      </c>
      <c r="S30" s="1180">
        <f>$S$12</f>
        <v>0.96499999999999997</v>
      </c>
      <c r="T30" s="1181"/>
      <c r="U30" s="1272"/>
      <c r="V30" s="1273"/>
      <c r="W30" s="1273"/>
      <c r="X30" s="1273"/>
      <c r="Y30" s="1273"/>
      <c r="Z30" s="42" t="s">
        <v>4827</v>
      </c>
      <c r="AA30" s="99"/>
      <c r="AB30" s="99"/>
      <c r="AC30" s="43"/>
      <c r="AD30" s="43"/>
      <c r="AE30" s="43"/>
      <c r="AF30" s="43"/>
      <c r="AG30" s="43"/>
      <c r="AH30" s="43"/>
      <c r="AI30" s="43"/>
      <c r="AJ30" s="43"/>
      <c r="AK30" s="43"/>
      <c r="AL30" s="43"/>
      <c r="AM30" s="43"/>
      <c r="AN30" s="43"/>
      <c r="AO30" s="43"/>
      <c r="AP30" s="43"/>
      <c r="AQ30" s="43"/>
      <c r="AR30" s="43"/>
      <c r="AS30" s="43"/>
      <c r="AT30" s="44" t="s">
        <v>17</v>
      </c>
      <c r="AU30" s="1157">
        <f>$AU$9</f>
        <v>0.5</v>
      </c>
      <c r="AV30" s="1157"/>
      <c r="AW30" s="24"/>
      <c r="AX30" s="25"/>
      <c r="AY30" s="25"/>
      <c r="AZ30" s="25"/>
      <c r="BA30" s="25"/>
      <c r="BB30" s="25"/>
      <c r="BC30" s="25"/>
      <c r="BD30" s="38"/>
      <c r="BE30" s="101">
        <f>ROUND(ROUND(ROUND(K23*S30,0)*AU30,0)*AY28,0)</f>
        <v>440</v>
      </c>
      <c r="BF30" s="31"/>
    </row>
    <row r="31" spans="1:58" ht="17.100000000000001" customHeight="1" x14ac:dyDescent="0.15">
      <c r="A31" s="32">
        <v>43</v>
      </c>
      <c r="B31" s="33">
        <v>2049</v>
      </c>
      <c r="C31" s="34" t="s">
        <v>4852</v>
      </c>
      <c r="D31" s="422"/>
      <c r="E31" s="423"/>
      <c r="F31" s="424"/>
      <c r="G31" s="36"/>
      <c r="H31" s="29"/>
      <c r="I31" s="29"/>
      <c r="J31" s="37"/>
      <c r="K31" s="1085" t="s">
        <v>4853</v>
      </c>
      <c r="L31" s="1133"/>
      <c r="M31" s="1133"/>
      <c r="N31" s="1134"/>
      <c r="O31" s="416"/>
      <c r="P31" s="417"/>
      <c r="Q31" s="417"/>
      <c r="R31" s="65"/>
      <c r="S31" s="156"/>
      <c r="T31" s="156"/>
      <c r="U31" s="42"/>
      <c r="V31" s="43"/>
      <c r="W31" s="44"/>
      <c r="X31" s="44"/>
      <c r="Y31" s="43"/>
      <c r="Z31" s="43"/>
      <c r="AA31" s="43"/>
      <c r="AB31" s="43"/>
      <c r="AC31" s="43"/>
      <c r="AD31" s="43"/>
      <c r="AE31" s="43"/>
      <c r="AF31" s="43"/>
      <c r="AG31" s="43"/>
      <c r="AH31" s="43"/>
      <c r="AI31" s="43"/>
      <c r="AJ31" s="43"/>
      <c r="AK31" s="43"/>
      <c r="AL31" s="43"/>
      <c r="AM31" s="43"/>
      <c r="AN31" s="43"/>
      <c r="AO31" s="43"/>
      <c r="AP31" s="43"/>
      <c r="AQ31" s="43"/>
      <c r="AR31" s="43"/>
      <c r="AS31" s="43"/>
      <c r="AT31" s="44"/>
      <c r="AU31" s="1279"/>
      <c r="AV31" s="1279"/>
      <c r="AW31" s="25"/>
      <c r="AX31" s="25"/>
      <c r="AY31" s="25"/>
      <c r="AZ31" s="25"/>
      <c r="BA31" s="25"/>
      <c r="BB31" s="26"/>
      <c r="BC31" s="95"/>
      <c r="BD31" s="161"/>
      <c r="BE31" s="101">
        <f>K35</f>
        <v>820</v>
      </c>
      <c r="BF31" s="31"/>
    </row>
    <row r="32" spans="1:58" ht="17.100000000000001" customHeight="1" x14ac:dyDescent="0.15">
      <c r="A32" s="32">
        <v>43</v>
      </c>
      <c r="B32" s="33">
        <v>2050</v>
      </c>
      <c r="C32" s="34" t="s">
        <v>4854</v>
      </c>
      <c r="D32" s="422"/>
      <c r="E32" s="423"/>
      <c r="F32" s="424"/>
      <c r="G32" s="29"/>
      <c r="H32" s="29"/>
      <c r="I32" s="29"/>
      <c r="J32" s="29"/>
      <c r="K32" s="1137"/>
      <c r="L32" s="1135"/>
      <c r="M32" s="1135"/>
      <c r="N32" s="1136"/>
      <c r="O32" s="418"/>
      <c r="P32" s="419"/>
      <c r="Q32" s="419"/>
      <c r="R32" s="23"/>
      <c r="S32" s="167"/>
      <c r="T32" s="167"/>
      <c r="U32" s="1271" t="s">
        <v>4824</v>
      </c>
      <c r="V32" s="1202"/>
      <c r="W32" s="1202"/>
      <c r="X32" s="1202"/>
      <c r="Y32" s="1202"/>
      <c r="Z32" s="42" t="s">
        <v>4825</v>
      </c>
      <c r="AA32" s="99"/>
      <c r="AB32" s="99"/>
      <c r="AC32" s="43"/>
      <c r="AD32" s="43"/>
      <c r="AE32" s="43"/>
      <c r="AF32" s="43"/>
      <c r="AG32" s="43"/>
      <c r="AH32" s="43"/>
      <c r="AI32" s="43"/>
      <c r="AJ32" s="43"/>
      <c r="AK32" s="43"/>
      <c r="AL32" s="43"/>
      <c r="AM32" s="43"/>
      <c r="AN32" s="43"/>
      <c r="AO32" s="43"/>
      <c r="AP32" s="43"/>
      <c r="AQ32" s="43"/>
      <c r="AR32" s="43"/>
      <c r="AS32" s="43"/>
      <c r="AT32" s="44" t="s">
        <v>17</v>
      </c>
      <c r="AU32" s="1157">
        <f>$AU$8</f>
        <v>0.7</v>
      </c>
      <c r="AV32" s="1157"/>
      <c r="AW32" s="43"/>
      <c r="AX32" s="43"/>
      <c r="AY32" s="43"/>
      <c r="AZ32" s="43"/>
      <c r="BA32" s="43"/>
      <c r="BB32" s="44"/>
      <c r="BC32" s="45"/>
      <c r="BD32" s="46"/>
      <c r="BE32" s="101">
        <f>ROUND(K35*AU32,0)</f>
        <v>574</v>
      </c>
      <c r="BF32" s="31"/>
    </row>
    <row r="33" spans="1:58" ht="17.100000000000001" customHeight="1" x14ac:dyDescent="0.15">
      <c r="A33" s="32">
        <v>43</v>
      </c>
      <c r="B33" s="33">
        <v>2051</v>
      </c>
      <c r="C33" s="34" t="s">
        <v>4855</v>
      </c>
      <c r="D33" s="422"/>
      <c r="E33" s="423"/>
      <c r="F33" s="424"/>
      <c r="G33" s="29"/>
      <c r="H33" s="29"/>
      <c r="I33" s="29"/>
      <c r="J33" s="29"/>
      <c r="K33" s="1137"/>
      <c r="L33" s="1135"/>
      <c r="M33" s="1135"/>
      <c r="N33" s="1136"/>
      <c r="O33" s="420"/>
      <c r="P33" s="421"/>
      <c r="Q33" s="421"/>
      <c r="R33" s="26"/>
      <c r="S33" s="27"/>
      <c r="T33" s="27"/>
      <c r="U33" s="1272"/>
      <c r="V33" s="1273"/>
      <c r="W33" s="1273"/>
      <c r="X33" s="1273"/>
      <c r="Y33" s="1273"/>
      <c r="Z33" s="42" t="s">
        <v>4827</v>
      </c>
      <c r="AA33" s="99"/>
      <c r="AB33" s="99"/>
      <c r="AC33" s="43"/>
      <c r="AD33" s="43"/>
      <c r="AE33" s="43"/>
      <c r="AF33" s="43"/>
      <c r="AG33" s="43"/>
      <c r="AH33" s="43"/>
      <c r="AI33" s="43"/>
      <c r="AJ33" s="43"/>
      <c r="AK33" s="43"/>
      <c r="AL33" s="43"/>
      <c r="AM33" s="43"/>
      <c r="AN33" s="43"/>
      <c r="AO33" s="43"/>
      <c r="AP33" s="43"/>
      <c r="AQ33" s="43"/>
      <c r="AR33" s="43"/>
      <c r="AS33" s="43"/>
      <c r="AT33" s="44" t="s">
        <v>17</v>
      </c>
      <c r="AU33" s="1157">
        <f>$AU$9</f>
        <v>0.5</v>
      </c>
      <c r="AV33" s="1157"/>
      <c r="AW33" s="43"/>
      <c r="AX33" s="43"/>
      <c r="AY33" s="43"/>
      <c r="AZ33" s="43"/>
      <c r="BA33" s="43"/>
      <c r="BB33" s="44"/>
      <c r="BC33" s="45"/>
      <c r="BD33" s="46"/>
      <c r="BE33" s="101">
        <f>ROUND(K35*AU33,0)</f>
        <v>410</v>
      </c>
      <c r="BF33" s="31"/>
    </row>
    <row r="34" spans="1:58" ht="17.100000000000001" customHeight="1" x14ac:dyDescent="0.15">
      <c r="A34" s="32">
        <v>43</v>
      </c>
      <c r="B34" s="33">
        <v>2052</v>
      </c>
      <c r="C34" s="34" t="s">
        <v>4856</v>
      </c>
      <c r="D34" s="422"/>
      <c r="E34" s="423"/>
      <c r="F34" s="424"/>
      <c r="G34" s="29"/>
      <c r="H34" s="29"/>
      <c r="I34" s="29"/>
      <c r="J34" s="29"/>
      <c r="K34" s="1268"/>
      <c r="L34" s="1269"/>
      <c r="M34" s="1269"/>
      <c r="N34" s="1270"/>
      <c r="O34" s="1271" t="s">
        <v>4829</v>
      </c>
      <c r="P34" s="1274"/>
      <c r="Q34" s="1274"/>
      <c r="R34" s="1274"/>
      <c r="S34" s="1274"/>
      <c r="T34" s="1275"/>
      <c r="U34" s="42"/>
      <c r="V34" s="43"/>
      <c r="W34" s="44"/>
      <c r="X34" s="44"/>
      <c r="Y34" s="43"/>
      <c r="Z34" s="43"/>
      <c r="AA34" s="43"/>
      <c r="AB34" s="43"/>
      <c r="AC34" s="43"/>
      <c r="AD34" s="43"/>
      <c r="AE34" s="43"/>
      <c r="AF34" s="43"/>
      <c r="AG34" s="43"/>
      <c r="AH34" s="43"/>
      <c r="AI34" s="43"/>
      <c r="AJ34" s="43"/>
      <c r="AK34" s="43"/>
      <c r="AL34" s="43"/>
      <c r="AM34" s="43"/>
      <c r="AN34" s="43"/>
      <c r="AO34" s="43"/>
      <c r="AP34" s="43"/>
      <c r="AQ34" s="43"/>
      <c r="AR34" s="43"/>
      <c r="AS34" s="43"/>
      <c r="AT34" s="44"/>
      <c r="AU34" s="1279"/>
      <c r="AV34" s="1279"/>
      <c r="AW34" s="43"/>
      <c r="AX34" s="43"/>
      <c r="AY34" s="25"/>
      <c r="AZ34" s="25"/>
      <c r="BA34" s="25"/>
      <c r="BB34" s="26"/>
      <c r="BC34" s="95"/>
      <c r="BD34" s="161"/>
      <c r="BE34" s="101">
        <f>ROUND(K35*S36,0)</f>
        <v>791</v>
      </c>
      <c r="BF34" s="31"/>
    </row>
    <row r="35" spans="1:58" ht="17.100000000000001" customHeight="1" x14ac:dyDescent="0.15">
      <c r="A35" s="32">
        <v>43</v>
      </c>
      <c r="B35" s="33">
        <v>2053</v>
      </c>
      <c r="C35" s="34" t="s">
        <v>4857</v>
      </c>
      <c r="D35" s="422"/>
      <c r="E35" s="423"/>
      <c r="F35" s="424"/>
      <c r="G35" s="29"/>
      <c r="H35" s="29"/>
      <c r="I35" s="29"/>
      <c r="J35" s="29"/>
      <c r="K35" s="1280">
        <v>820</v>
      </c>
      <c r="L35" s="1108"/>
      <c r="M35" s="4" t="s">
        <v>21</v>
      </c>
      <c r="N35" s="22"/>
      <c r="O35" s="1276"/>
      <c r="P35" s="1277"/>
      <c r="Q35" s="1277"/>
      <c r="R35" s="1277"/>
      <c r="S35" s="1277"/>
      <c r="T35" s="1278"/>
      <c r="U35" s="1271" t="s">
        <v>4824</v>
      </c>
      <c r="V35" s="1202"/>
      <c r="W35" s="1202"/>
      <c r="X35" s="1202"/>
      <c r="Y35" s="1202"/>
      <c r="Z35" s="42" t="s">
        <v>4825</v>
      </c>
      <c r="AA35" s="99"/>
      <c r="AB35" s="99"/>
      <c r="AC35" s="43"/>
      <c r="AD35" s="43"/>
      <c r="AE35" s="43"/>
      <c r="AF35" s="43"/>
      <c r="AG35" s="43"/>
      <c r="AH35" s="43"/>
      <c r="AI35" s="43"/>
      <c r="AJ35" s="43"/>
      <c r="AK35" s="43"/>
      <c r="AL35" s="43"/>
      <c r="AM35" s="43"/>
      <c r="AN35" s="43"/>
      <c r="AO35" s="43"/>
      <c r="AP35" s="43"/>
      <c r="AQ35" s="43"/>
      <c r="AR35" s="43"/>
      <c r="AS35" s="43"/>
      <c r="AT35" s="44" t="s">
        <v>17</v>
      </c>
      <c r="AU35" s="1157">
        <f>$AU$8</f>
        <v>0.7</v>
      </c>
      <c r="AV35" s="1157"/>
      <c r="AW35" s="25"/>
      <c r="AX35" s="25"/>
      <c r="AY35" s="25"/>
      <c r="AZ35" s="25"/>
      <c r="BA35" s="25"/>
      <c r="BB35" s="26"/>
      <c r="BC35" s="95"/>
      <c r="BD35" s="161"/>
      <c r="BE35" s="101">
        <f>ROUND(ROUND(K35*S36,0)*AU35,0)</f>
        <v>554</v>
      </c>
      <c r="BF35" s="31"/>
    </row>
    <row r="36" spans="1:58" ht="17.100000000000001" customHeight="1" x14ac:dyDescent="0.15">
      <c r="A36" s="32">
        <v>43</v>
      </c>
      <c r="B36" s="33">
        <v>2054</v>
      </c>
      <c r="C36" s="34" t="s">
        <v>4858</v>
      </c>
      <c r="D36" s="422"/>
      <c r="E36" s="423"/>
      <c r="F36" s="424"/>
      <c r="G36" s="29"/>
      <c r="H36" s="29"/>
      <c r="I36" s="29"/>
      <c r="J36" s="29"/>
      <c r="K36" s="418"/>
      <c r="L36" s="419"/>
      <c r="M36" s="419"/>
      <c r="N36" s="425"/>
      <c r="O36" s="420"/>
      <c r="P36" s="421"/>
      <c r="Q36" s="421"/>
      <c r="R36" s="26" t="s">
        <v>17</v>
      </c>
      <c r="S36" s="1180">
        <f>$S$12</f>
        <v>0.96499999999999997</v>
      </c>
      <c r="T36" s="1181"/>
      <c r="U36" s="1272"/>
      <c r="V36" s="1273"/>
      <c r="W36" s="1273"/>
      <c r="X36" s="1273"/>
      <c r="Y36" s="1273"/>
      <c r="Z36" s="42" t="s">
        <v>4827</v>
      </c>
      <c r="AA36" s="99"/>
      <c r="AB36" s="99"/>
      <c r="AC36" s="43"/>
      <c r="AD36" s="43"/>
      <c r="AE36" s="43"/>
      <c r="AF36" s="43"/>
      <c r="AG36" s="43"/>
      <c r="AH36" s="43"/>
      <c r="AI36" s="43"/>
      <c r="AJ36" s="43"/>
      <c r="AK36" s="43"/>
      <c r="AL36" s="43"/>
      <c r="AM36" s="43"/>
      <c r="AN36" s="43"/>
      <c r="AO36" s="43"/>
      <c r="AP36" s="43"/>
      <c r="AQ36" s="43"/>
      <c r="AR36" s="43"/>
      <c r="AS36" s="43"/>
      <c r="AT36" s="44" t="s">
        <v>17</v>
      </c>
      <c r="AU36" s="1157">
        <f>$AU$9</f>
        <v>0.5</v>
      </c>
      <c r="AV36" s="1157"/>
      <c r="AW36" s="25"/>
      <c r="AX36" s="25"/>
      <c r="AY36" s="25"/>
      <c r="AZ36" s="25"/>
      <c r="BA36" s="25"/>
      <c r="BB36" s="26"/>
      <c r="BC36" s="95"/>
      <c r="BD36" s="161"/>
      <c r="BE36" s="101">
        <f>ROUND(ROUND(K35*S36,0)*AU36,0)</f>
        <v>396</v>
      </c>
      <c r="BF36" s="31"/>
    </row>
    <row r="37" spans="1:58" ht="17.100000000000001" customHeight="1" x14ac:dyDescent="0.15">
      <c r="A37" s="32">
        <v>43</v>
      </c>
      <c r="B37" s="33">
        <v>2061</v>
      </c>
      <c r="C37" s="34" t="s">
        <v>4859</v>
      </c>
      <c r="D37" s="422"/>
      <c r="E37" s="423"/>
      <c r="F37" s="424"/>
      <c r="G37" s="29"/>
      <c r="H37" s="29"/>
      <c r="I37" s="29"/>
      <c r="J37" s="29"/>
      <c r="K37" s="20"/>
      <c r="N37" s="21"/>
      <c r="O37" s="416"/>
      <c r="P37" s="417"/>
      <c r="Q37" s="417"/>
      <c r="R37" s="65"/>
      <c r="S37" s="156"/>
      <c r="T37" s="156"/>
      <c r="U37" s="42"/>
      <c r="V37" s="43"/>
      <c r="W37" s="44"/>
      <c r="X37" s="44"/>
      <c r="Y37" s="43"/>
      <c r="Z37" s="43"/>
      <c r="AA37" s="43"/>
      <c r="AB37" s="43"/>
      <c r="AC37" s="43"/>
      <c r="AD37" s="43"/>
      <c r="AE37" s="43"/>
      <c r="AF37" s="43"/>
      <c r="AG37" s="43"/>
      <c r="AH37" s="43"/>
      <c r="AI37" s="43"/>
      <c r="AJ37" s="43"/>
      <c r="AK37" s="43"/>
      <c r="AL37" s="43"/>
      <c r="AM37" s="43"/>
      <c r="AN37" s="43"/>
      <c r="AO37" s="43"/>
      <c r="AP37" s="43"/>
      <c r="AQ37" s="43"/>
      <c r="AR37" s="43"/>
      <c r="AS37" s="43"/>
      <c r="AT37" s="44"/>
      <c r="AU37" s="1279"/>
      <c r="AV37" s="1279"/>
      <c r="AW37" s="1198" t="s">
        <v>4833</v>
      </c>
      <c r="AX37" s="1281"/>
      <c r="AY37" s="1281"/>
      <c r="AZ37" s="1281"/>
      <c r="BA37" s="40"/>
      <c r="BB37" s="40"/>
      <c r="BC37" s="40"/>
      <c r="BD37" s="41"/>
      <c r="BE37" s="101">
        <f>ROUND(K35*AY40,0)</f>
        <v>779</v>
      </c>
      <c r="BF37" s="31"/>
    </row>
    <row r="38" spans="1:58" ht="17.100000000000001" customHeight="1" x14ac:dyDescent="0.15">
      <c r="A38" s="32">
        <v>43</v>
      </c>
      <c r="B38" s="33">
        <v>2062</v>
      </c>
      <c r="C38" s="34" t="s">
        <v>4860</v>
      </c>
      <c r="D38" s="422"/>
      <c r="E38" s="423"/>
      <c r="F38" s="424"/>
      <c r="G38" s="29"/>
      <c r="H38" s="29"/>
      <c r="I38" s="29"/>
      <c r="J38" s="29"/>
      <c r="K38" s="20"/>
      <c r="N38" s="21"/>
      <c r="O38" s="418"/>
      <c r="P38" s="419"/>
      <c r="Q38" s="419"/>
      <c r="R38" s="23"/>
      <c r="S38" s="167"/>
      <c r="T38" s="167"/>
      <c r="U38" s="1271" t="s">
        <v>4824</v>
      </c>
      <c r="V38" s="1202"/>
      <c r="W38" s="1202"/>
      <c r="X38" s="1202"/>
      <c r="Y38" s="1202"/>
      <c r="Z38" s="42" t="s">
        <v>4825</v>
      </c>
      <c r="AA38" s="99"/>
      <c r="AB38" s="99"/>
      <c r="AC38" s="43"/>
      <c r="AD38" s="43"/>
      <c r="AE38" s="43"/>
      <c r="AF38" s="43"/>
      <c r="AG38" s="43"/>
      <c r="AH38" s="43"/>
      <c r="AI38" s="43"/>
      <c r="AJ38" s="43"/>
      <c r="AK38" s="43"/>
      <c r="AL38" s="43"/>
      <c r="AM38" s="43"/>
      <c r="AN38" s="43"/>
      <c r="AO38" s="43"/>
      <c r="AP38" s="43"/>
      <c r="AQ38" s="43"/>
      <c r="AR38" s="43"/>
      <c r="AS38" s="43"/>
      <c r="AT38" s="44" t="s">
        <v>17</v>
      </c>
      <c r="AU38" s="1157">
        <f>$AU$8</f>
        <v>0.7</v>
      </c>
      <c r="AV38" s="1157"/>
      <c r="AW38" s="1268"/>
      <c r="AX38" s="1269"/>
      <c r="AY38" s="1269"/>
      <c r="AZ38" s="1269"/>
      <c r="BA38" s="4"/>
      <c r="BB38" s="4"/>
      <c r="BC38" s="4"/>
      <c r="BD38" s="21"/>
      <c r="BE38" s="101">
        <f>ROUND(ROUND(K35*AU38,0)*AY40,0)</f>
        <v>545</v>
      </c>
      <c r="BF38" s="31"/>
    </row>
    <row r="39" spans="1:58" ht="17.100000000000001" customHeight="1" x14ac:dyDescent="0.15">
      <c r="A39" s="32">
        <v>43</v>
      </c>
      <c r="B39" s="33">
        <v>2063</v>
      </c>
      <c r="C39" s="34" t="s">
        <v>4861</v>
      </c>
      <c r="D39" s="422"/>
      <c r="E39" s="423"/>
      <c r="F39" s="424"/>
      <c r="G39" s="29"/>
      <c r="H39" s="29"/>
      <c r="I39" s="29"/>
      <c r="J39" s="29"/>
      <c r="K39" s="20"/>
      <c r="N39" s="21"/>
      <c r="O39" s="420"/>
      <c r="P39" s="421"/>
      <c r="Q39" s="421"/>
      <c r="R39" s="26"/>
      <c r="S39" s="27"/>
      <c r="T39" s="27"/>
      <c r="U39" s="1272"/>
      <c r="V39" s="1273"/>
      <c r="W39" s="1273"/>
      <c r="X39" s="1273"/>
      <c r="Y39" s="1273"/>
      <c r="Z39" s="42" t="s">
        <v>4827</v>
      </c>
      <c r="AA39" s="99"/>
      <c r="AB39" s="99"/>
      <c r="AC39" s="43"/>
      <c r="AD39" s="43"/>
      <c r="AE39" s="43"/>
      <c r="AF39" s="43"/>
      <c r="AG39" s="43"/>
      <c r="AH39" s="43"/>
      <c r="AI39" s="43"/>
      <c r="AJ39" s="43"/>
      <c r="AK39" s="43"/>
      <c r="AL39" s="43"/>
      <c r="AM39" s="43"/>
      <c r="AN39" s="43"/>
      <c r="AO39" s="43"/>
      <c r="AP39" s="43"/>
      <c r="AQ39" s="43"/>
      <c r="AR39" s="43"/>
      <c r="AS39" s="43"/>
      <c r="AT39" s="44" t="s">
        <v>17</v>
      </c>
      <c r="AU39" s="1157">
        <f>$AU$9</f>
        <v>0.5</v>
      </c>
      <c r="AV39" s="1157"/>
      <c r="AW39" s="20"/>
      <c r="AX39" s="4"/>
      <c r="AY39" s="4"/>
      <c r="AZ39" s="4"/>
      <c r="BA39" s="4"/>
      <c r="BB39" s="4"/>
      <c r="BC39" s="4"/>
      <c r="BD39" s="21"/>
      <c r="BE39" s="101">
        <f>ROUND(ROUND(K35*AU39,0)*AY40,0)</f>
        <v>390</v>
      </c>
      <c r="BF39" s="31"/>
    </row>
    <row r="40" spans="1:58" ht="17.100000000000001" customHeight="1" x14ac:dyDescent="0.15">
      <c r="A40" s="32">
        <v>43</v>
      </c>
      <c r="B40" s="33">
        <v>2064</v>
      </c>
      <c r="C40" s="34" t="s">
        <v>4862</v>
      </c>
      <c r="D40" s="422"/>
      <c r="E40" s="423"/>
      <c r="F40" s="424"/>
      <c r="G40" s="29"/>
      <c r="H40" s="29"/>
      <c r="I40" s="29"/>
      <c r="J40" s="29"/>
      <c r="K40" s="20"/>
      <c r="N40" s="21"/>
      <c r="O40" s="1271" t="s">
        <v>4829</v>
      </c>
      <c r="P40" s="1274"/>
      <c r="Q40" s="1274"/>
      <c r="R40" s="1274"/>
      <c r="S40" s="1274"/>
      <c r="T40" s="1275"/>
      <c r="U40" s="42"/>
      <c r="V40" s="43"/>
      <c r="W40" s="44"/>
      <c r="X40" s="44"/>
      <c r="Y40" s="43"/>
      <c r="Z40" s="43"/>
      <c r="AA40" s="43"/>
      <c r="AB40" s="43"/>
      <c r="AC40" s="43"/>
      <c r="AD40" s="43"/>
      <c r="AE40" s="43"/>
      <c r="AF40" s="43"/>
      <c r="AG40" s="43"/>
      <c r="AH40" s="43"/>
      <c r="AI40" s="43"/>
      <c r="AJ40" s="43"/>
      <c r="AK40" s="43"/>
      <c r="AL40" s="43"/>
      <c r="AM40" s="43"/>
      <c r="AN40" s="43"/>
      <c r="AO40" s="43"/>
      <c r="AP40" s="43"/>
      <c r="AQ40" s="43"/>
      <c r="AR40" s="43"/>
      <c r="AS40" s="43"/>
      <c r="AT40" s="44"/>
      <c r="AU40" s="1279"/>
      <c r="AV40" s="1279"/>
      <c r="AW40" s="20"/>
      <c r="AX40" s="23" t="s">
        <v>17</v>
      </c>
      <c r="AY40" s="1158">
        <f>AY28</f>
        <v>0.95</v>
      </c>
      <c r="AZ40" s="1158"/>
      <c r="BA40" s="4"/>
      <c r="BB40" s="4"/>
      <c r="BC40" s="4"/>
      <c r="BD40" s="21"/>
      <c r="BE40" s="101">
        <f>ROUND(ROUND(K35*S42,0)*AY40,0)</f>
        <v>751</v>
      </c>
      <c r="BF40" s="31"/>
    </row>
    <row r="41" spans="1:58" ht="17.100000000000001" customHeight="1" x14ac:dyDescent="0.15">
      <c r="A41" s="32">
        <v>43</v>
      </c>
      <c r="B41" s="33">
        <v>2065</v>
      </c>
      <c r="C41" s="34" t="s">
        <v>4863</v>
      </c>
      <c r="D41" s="422"/>
      <c r="E41" s="423"/>
      <c r="F41" s="424"/>
      <c r="G41" s="29"/>
      <c r="H41" s="29"/>
      <c r="I41" s="29"/>
      <c r="J41" s="29"/>
      <c r="K41" s="20"/>
      <c r="N41" s="21"/>
      <c r="O41" s="1276"/>
      <c r="P41" s="1277"/>
      <c r="Q41" s="1277"/>
      <c r="R41" s="1277"/>
      <c r="S41" s="1277"/>
      <c r="T41" s="1278"/>
      <c r="U41" s="1271" t="s">
        <v>4824</v>
      </c>
      <c r="V41" s="1202"/>
      <c r="W41" s="1202"/>
      <c r="X41" s="1202"/>
      <c r="Y41" s="1202"/>
      <c r="Z41" s="42" t="s">
        <v>4825</v>
      </c>
      <c r="AA41" s="99"/>
      <c r="AB41" s="99"/>
      <c r="AC41" s="43"/>
      <c r="AD41" s="43"/>
      <c r="AE41" s="43"/>
      <c r="AF41" s="43"/>
      <c r="AG41" s="43"/>
      <c r="AH41" s="43"/>
      <c r="AI41" s="43"/>
      <c r="AJ41" s="43"/>
      <c r="AK41" s="43"/>
      <c r="AL41" s="43"/>
      <c r="AM41" s="43"/>
      <c r="AN41" s="43"/>
      <c r="AO41" s="43"/>
      <c r="AP41" s="43"/>
      <c r="AQ41" s="43"/>
      <c r="AR41" s="43"/>
      <c r="AS41" s="43"/>
      <c r="AT41" s="44" t="s">
        <v>17</v>
      </c>
      <c r="AU41" s="1157">
        <f>$AU$8</f>
        <v>0.7</v>
      </c>
      <c r="AV41" s="1157"/>
      <c r="AW41" s="20"/>
      <c r="AX41" s="4"/>
      <c r="AY41" s="4"/>
      <c r="AZ41" s="4"/>
      <c r="BA41" s="4"/>
      <c r="BB41" s="4"/>
      <c r="BC41" s="4"/>
      <c r="BD41" s="21"/>
      <c r="BE41" s="101">
        <f>ROUND(ROUND(ROUND(K35*S42,0)*AU41,0)*AY40,0)</f>
        <v>526</v>
      </c>
      <c r="BF41" s="31"/>
    </row>
    <row r="42" spans="1:58" ht="17.100000000000001" customHeight="1" x14ac:dyDescent="0.15">
      <c r="A42" s="32">
        <v>43</v>
      </c>
      <c r="B42" s="33">
        <v>2066</v>
      </c>
      <c r="C42" s="34" t="s">
        <v>4864</v>
      </c>
      <c r="D42" s="422"/>
      <c r="E42" s="423"/>
      <c r="F42" s="424"/>
      <c r="G42" s="29"/>
      <c r="H42" s="29"/>
      <c r="I42" s="29"/>
      <c r="J42" s="29"/>
      <c r="K42" s="20"/>
      <c r="N42" s="21"/>
      <c r="O42" s="420"/>
      <c r="P42" s="421"/>
      <c r="Q42" s="421"/>
      <c r="R42" s="26" t="s">
        <v>17</v>
      </c>
      <c r="S42" s="1180">
        <f>$S$12</f>
        <v>0.96499999999999997</v>
      </c>
      <c r="T42" s="1181"/>
      <c r="U42" s="1272"/>
      <c r="V42" s="1273"/>
      <c r="W42" s="1273"/>
      <c r="X42" s="1273"/>
      <c r="Y42" s="1273"/>
      <c r="Z42" s="42" t="s">
        <v>4827</v>
      </c>
      <c r="AA42" s="99"/>
      <c r="AB42" s="99"/>
      <c r="AC42" s="43"/>
      <c r="AD42" s="43"/>
      <c r="AE42" s="43"/>
      <c r="AF42" s="43"/>
      <c r="AG42" s="43"/>
      <c r="AH42" s="43"/>
      <c r="AI42" s="43"/>
      <c r="AJ42" s="43"/>
      <c r="AK42" s="43"/>
      <c r="AL42" s="43"/>
      <c r="AM42" s="43"/>
      <c r="AN42" s="43"/>
      <c r="AO42" s="43"/>
      <c r="AP42" s="43"/>
      <c r="AQ42" s="43"/>
      <c r="AR42" s="43"/>
      <c r="AS42" s="43"/>
      <c r="AT42" s="44" t="s">
        <v>17</v>
      </c>
      <c r="AU42" s="1157">
        <f>$AU$9</f>
        <v>0.5</v>
      </c>
      <c r="AV42" s="1157"/>
      <c r="AW42" s="24"/>
      <c r="AX42" s="25"/>
      <c r="AY42" s="25"/>
      <c r="AZ42" s="25"/>
      <c r="BA42" s="25"/>
      <c r="BB42" s="25"/>
      <c r="BC42" s="25"/>
      <c r="BD42" s="38"/>
      <c r="BE42" s="101">
        <f>ROUND(ROUND(ROUND(K35*S42,0)*AU42,0)*AY40,0)</f>
        <v>376</v>
      </c>
      <c r="BF42" s="31"/>
    </row>
    <row r="43" spans="1:58" ht="17.100000000000001" customHeight="1" x14ac:dyDescent="0.15">
      <c r="A43" s="32">
        <v>43</v>
      </c>
      <c r="B43" s="33">
        <v>2073</v>
      </c>
      <c r="C43" s="34" t="s">
        <v>4865</v>
      </c>
      <c r="D43" s="422"/>
      <c r="E43" s="423"/>
      <c r="F43" s="424"/>
      <c r="G43" s="36"/>
      <c r="H43" s="29"/>
      <c r="I43" s="29"/>
      <c r="J43" s="37"/>
      <c r="K43" s="1085" t="s">
        <v>4866</v>
      </c>
      <c r="L43" s="1133"/>
      <c r="M43" s="1133"/>
      <c r="N43" s="1134"/>
      <c r="O43" s="416"/>
      <c r="P43" s="417"/>
      <c r="Q43" s="417"/>
      <c r="R43" s="65"/>
      <c r="S43" s="156"/>
      <c r="T43" s="156"/>
      <c r="U43" s="42"/>
      <c r="V43" s="43"/>
      <c r="W43" s="44"/>
      <c r="X43" s="44"/>
      <c r="Y43" s="43"/>
      <c r="Z43" s="43"/>
      <c r="AA43" s="43"/>
      <c r="AB43" s="43"/>
      <c r="AC43" s="43"/>
      <c r="AD43" s="43"/>
      <c r="AE43" s="43"/>
      <c r="AF43" s="43"/>
      <c r="AG43" s="43"/>
      <c r="AH43" s="43"/>
      <c r="AI43" s="43"/>
      <c r="AJ43" s="43"/>
      <c r="AK43" s="43"/>
      <c r="AL43" s="43"/>
      <c r="AM43" s="43"/>
      <c r="AN43" s="43"/>
      <c r="AO43" s="43"/>
      <c r="AP43" s="43"/>
      <c r="AQ43" s="43"/>
      <c r="AR43" s="43"/>
      <c r="AS43" s="43"/>
      <c r="AT43" s="44"/>
      <c r="AU43" s="1279"/>
      <c r="AV43" s="1279"/>
      <c r="AW43" s="25"/>
      <c r="AX43" s="25"/>
      <c r="AY43" s="25"/>
      <c r="AZ43" s="25"/>
      <c r="BA43" s="25"/>
      <c r="BB43" s="26"/>
      <c r="BC43" s="95"/>
      <c r="BD43" s="161"/>
      <c r="BE43" s="101">
        <f>K47</f>
        <v>690</v>
      </c>
      <c r="BF43" s="31"/>
    </row>
    <row r="44" spans="1:58" ht="17.100000000000001" customHeight="1" x14ac:dyDescent="0.15">
      <c r="A44" s="32">
        <v>43</v>
      </c>
      <c r="B44" s="33">
        <v>2074</v>
      </c>
      <c r="C44" s="34" t="s">
        <v>4867</v>
      </c>
      <c r="D44" s="422"/>
      <c r="E44" s="423"/>
      <c r="F44" s="424"/>
      <c r="G44" s="29"/>
      <c r="H44" s="29"/>
      <c r="I44" s="29"/>
      <c r="J44" s="29"/>
      <c r="K44" s="1137"/>
      <c r="L44" s="1135"/>
      <c r="M44" s="1135"/>
      <c r="N44" s="1136"/>
      <c r="O44" s="418"/>
      <c r="P44" s="419"/>
      <c r="Q44" s="419"/>
      <c r="R44" s="23"/>
      <c r="S44" s="167"/>
      <c r="T44" s="167"/>
      <c r="U44" s="1271" t="s">
        <v>4824</v>
      </c>
      <c r="V44" s="1202"/>
      <c r="W44" s="1202"/>
      <c r="X44" s="1202"/>
      <c r="Y44" s="1202"/>
      <c r="Z44" s="42" t="s">
        <v>4825</v>
      </c>
      <c r="AA44" s="99"/>
      <c r="AB44" s="99"/>
      <c r="AC44" s="43"/>
      <c r="AD44" s="43"/>
      <c r="AE44" s="43"/>
      <c r="AF44" s="43"/>
      <c r="AG44" s="43"/>
      <c r="AH44" s="43"/>
      <c r="AI44" s="43"/>
      <c r="AJ44" s="43"/>
      <c r="AK44" s="43"/>
      <c r="AL44" s="43"/>
      <c r="AM44" s="43"/>
      <c r="AN44" s="43"/>
      <c r="AO44" s="43"/>
      <c r="AP44" s="43"/>
      <c r="AQ44" s="43"/>
      <c r="AR44" s="43"/>
      <c r="AS44" s="43"/>
      <c r="AT44" s="44" t="s">
        <v>17</v>
      </c>
      <c r="AU44" s="1157">
        <f>$AU$8</f>
        <v>0.7</v>
      </c>
      <c r="AV44" s="1157"/>
      <c r="AW44" s="43"/>
      <c r="AX44" s="43"/>
      <c r="AY44" s="43"/>
      <c r="AZ44" s="43"/>
      <c r="BA44" s="43"/>
      <c r="BB44" s="44"/>
      <c r="BC44" s="45"/>
      <c r="BD44" s="46"/>
      <c r="BE44" s="101">
        <f>ROUND(K47*AU44,0)</f>
        <v>483</v>
      </c>
      <c r="BF44" s="31"/>
    </row>
    <row r="45" spans="1:58" ht="17.100000000000001" customHeight="1" x14ac:dyDescent="0.15">
      <c r="A45" s="32">
        <v>43</v>
      </c>
      <c r="B45" s="33">
        <v>2075</v>
      </c>
      <c r="C45" s="34" t="s">
        <v>4868</v>
      </c>
      <c r="D45" s="422"/>
      <c r="E45" s="423"/>
      <c r="F45" s="424"/>
      <c r="G45" s="29"/>
      <c r="H45" s="29"/>
      <c r="I45" s="29"/>
      <c r="J45" s="29"/>
      <c r="K45" s="1137"/>
      <c r="L45" s="1135"/>
      <c r="M45" s="1135"/>
      <c r="N45" s="1136"/>
      <c r="O45" s="420"/>
      <c r="P45" s="421"/>
      <c r="Q45" s="421"/>
      <c r="R45" s="26"/>
      <c r="S45" s="27"/>
      <c r="T45" s="27"/>
      <c r="U45" s="1272"/>
      <c r="V45" s="1273"/>
      <c r="W45" s="1273"/>
      <c r="X45" s="1273"/>
      <c r="Y45" s="1273"/>
      <c r="Z45" s="42" t="s">
        <v>4827</v>
      </c>
      <c r="AA45" s="99"/>
      <c r="AB45" s="99"/>
      <c r="AC45" s="43"/>
      <c r="AD45" s="43"/>
      <c r="AE45" s="43"/>
      <c r="AF45" s="43"/>
      <c r="AG45" s="43"/>
      <c r="AH45" s="43"/>
      <c r="AI45" s="43"/>
      <c r="AJ45" s="43"/>
      <c r="AK45" s="43"/>
      <c r="AL45" s="43"/>
      <c r="AM45" s="43"/>
      <c r="AN45" s="43"/>
      <c r="AO45" s="43"/>
      <c r="AP45" s="43"/>
      <c r="AQ45" s="43"/>
      <c r="AR45" s="43"/>
      <c r="AS45" s="43"/>
      <c r="AT45" s="44" t="s">
        <v>17</v>
      </c>
      <c r="AU45" s="1157">
        <f>$AU$9</f>
        <v>0.5</v>
      </c>
      <c r="AV45" s="1157"/>
      <c r="AW45" s="43"/>
      <c r="AX45" s="43"/>
      <c r="AY45" s="43"/>
      <c r="AZ45" s="43"/>
      <c r="BA45" s="43"/>
      <c r="BB45" s="44"/>
      <c r="BC45" s="45"/>
      <c r="BD45" s="46"/>
      <c r="BE45" s="101">
        <f>ROUND(K47*AU45,0)</f>
        <v>345</v>
      </c>
      <c r="BF45" s="31"/>
    </row>
    <row r="46" spans="1:58" ht="17.100000000000001" customHeight="1" x14ac:dyDescent="0.15">
      <c r="A46" s="32">
        <v>43</v>
      </c>
      <c r="B46" s="33">
        <v>2076</v>
      </c>
      <c r="C46" s="34" t="s">
        <v>4869</v>
      </c>
      <c r="D46" s="422"/>
      <c r="E46" s="423"/>
      <c r="F46" s="424"/>
      <c r="G46" s="29"/>
      <c r="H46" s="29"/>
      <c r="I46" s="29"/>
      <c r="J46" s="29"/>
      <c r="K46" s="1268"/>
      <c r="L46" s="1269"/>
      <c r="M46" s="1269"/>
      <c r="N46" s="1270"/>
      <c r="O46" s="1271" t="s">
        <v>4829</v>
      </c>
      <c r="P46" s="1274"/>
      <c r="Q46" s="1274"/>
      <c r="R46" s="1274"/>
      <c r="S46" s="1274"/>
      <c r="T46" s="1275"/>
      <c r="U46" s="42"/>
      <c r="V46" s="43"/>
      <c r="W46" s="44"/>
      <c r="X46" s="44"/>
      <c r="Y46" s="43"/>
      <c r="Z46" s="43"/>
      <c r="AA46" s="43"/>
      <c r="AB46" s="43"/>
      <c r="AC46" s="43"/>
      <c r="AD46" s="43"/>
      <c r="AE46" s="43"/>
      <c r="AF46" s="43"/>
      <c r="AG46" s="43"/>
      <c r="AH46" s="43"/>
      <c r="AI46" s="43"/>
      <c r="AJ46" s="43"/>
      <c r="AK46" s="43"/>
      <c r="AL46" s="43"/>
      <c r="AM46" s="43"/>
      <c r="AN46" s="43"/>
      <c r="AO46" s="43"/>
      <c r="AP46" s="43"/>
      <c r="AQ46" s="43"/>
      <c r="AR46" s="43"/>
      <c r="AS46" s="43"/>
      <c r="AT46" s="44"/>
      <c r="AU46" s="1279"/>
      <c r="AV46" s="1279"/>
      <c r="AW46" s="43"/>
      <c r="AX46" s="43"/>
      <c r="AY46" s="25"/>
      <c r="AZ46" s="25"/>
      <c r="BA46" s="25"/>
      <c r="BB46" s="26"/>
      <c r="BC46" s="95"/>
      <c r="BD46" s="161"/>
      <c r="BE46" s="101">
        <f>ROUND(K47*S48,0)</f>
        <v>666</v>
      </c>
      <c r="BF46" s="31"/>
    </row>
    <row r="47" spans="1:58" ht="17.100000000000001" customHeight="1" x14ac:dyDescent="0.15">
      <c r="A47" s="32">
        <v>43</v>
      </c>
      <c r="B47" s="33">
        <v>2077</v>
      </c>
      <c r="C47" s="34" t="s">
        <v>4870</v>
      </c>
      <c r="D47" s="422"/>
      <c r="E47" s="423"/>
      <c r="F47" s="424"/>
      <c r="G47" s="29"/>
      <c r="H47" s="29"/>
      <c r="I47" s="29"/>
      <c r="J47" s="29"/>
      <c r="K47" s="1280">
        <v>690</v>
      </c>
      <c r="L47" s="1108"/>
      <c r="M47" s="4" t="s">
        <v>21</v>
      </c>
      <c r="N47" s="22"/>
      <c r="O47" s="1276"/>
      <c r="P47" s="1277"/>
      <c r="Q47" s="1277"/>
      <c r="R47" s="1277"/>
      <c r="S47" s="1277"/>
      <c r="T47" s="1278"/>
      <c r="U47" s="1271" t="s">
        <v>4824</v>
      </c>
      <c r="V47" s="1202"/>
      <c r="W47" s="1202"/>
      <c r="X47" s="1202"/>
      <c r="Y47" s="1202"/>
      <c r="Z47" s="42" t="s">
        <v>4825</v>
      </c>
      <c r="AA47" s="99"/>
      <c r="AB47" s="99"/>
      <c r="AC47" s="43"/>
      <c r="AD47" s="43"/>
      <c r="AE47" s="43"/>
      <c r="AF47" s="43"/>
      <c r="AG47" s="43"/>
      <c r="AH47" s="43"/>
      <c r="AI47" s="43"/>
      <c r="AJ47" s="43"/>
      <c r="AK47" s="43"/>
      <c r="AL47" s="43"/>
      <c r="AM47" s="43"/>
      <c r="AN47" s="43"/>
      <c r="AO47" s="43"/>
      <c r="AP47" s="43"/>
      <c r="AQ47" s="43"/>
      <c r="AR47" s="43"/>
      <c r="AS47" s="43"/>
      <c r="AT47" s="44" t="s">
        <v>17</v>
      </c>
      <c r="AU47" s="1157">
        <f>$AU$8</f>
        <v>0.7</v>
      </c>
      <c r="AV47" s="1157"/>
      <c r="AW47" s="25"/>
      <c r="AX47" s="25"/>
      <c r="AY47" s="25"/>
      <c r="AZ47" s="25"/>
      <c r="BA47" s="25"/>
      <c r="BB47" s="26"/>
      <c r="BC47" s="95"/>
      <c r="BD47" s="161"/>
      <c r="BE47" s="101">
        <f>ROUND(ROUND(K47*S48,0)*AU47,0)</f>
        <v>466</v>
      </c>
      <c r="BF47" s="31"/>
    </row>
    <row r="48" spans="1:58" ht="17.100000000000001" customHeight="1" x14ac:dyDescent="0.15">
      <c r="A48" s="32">
        <v>43</v>
      </c>
      <c r="B48" s="33">
        <v>2078</v>
      </c>
      <c r="C48" s="34" t="s">
        <v>4871</v>
      </c>
      <c r="D48" s="422"/>
      <c r="E48" s="423"/>
      <c r="F48" s="424"/>
      <c r="G48" s="29"/>
      <c r="H48" s="29"/>
      <c r="I48" s="29"/>
      <c r="J48" s="29"/>
      <c r="K48" s="418"/>
      <c r="L48" s="419"/>
      <c r="M48" s="419"/>
      <c r="N48" s="425"/>
      <c r="O48" s="420"/>
      <c r="P48" s="421"/>
      <c r="Q48" s="421"/>
      <c r="R48" s="26" t="s">
        <v>17</v>
      </c>
      <c r="S48" s="1180">
        <f>$S$12</f>
        <v>0.96499999999999997</v>
      </c>
      <c r="T48" s="1181"/>
      <c r="U48" s="1272"/>
      <c r="V48" s="1273"/>
      <c r="W48" s="1273"/>
      <c r="X48" s="1273"/>
      <c r="Y48" s="1273"/>
      <c r="Z48" s="42" t="s">
        <v>4827</v>
      </c>
      <c r="AA48" s="99"/>
      <c r="AB48" s="99"/>
      <c r="AC48" s="43"/>
      <c r="AD48" s="43"/>
      <c r="AE48" s="43"/>
      <c r="AF48" s="43"/>
      <c r="AG48" s="43"/>
      <c r="AH48" s="43"/>
      <c r="AI48" s="43"/>
      <c r="AJ48" s="43"/>
      <c r="AK48" s="43"/>
      <c r="AL48" s="43"/>
      <c r="AM48" s="43"/>
      <c r="AN48" s="43"/>
      <c r="AO48" s="43"/>
      <c r="AP48" s="43"/>
      <c r="AQ48" s="43"/>
      <c r="AR48" s="43"/>
      <c r="AS48" s="43"/>
      <c r="AT48" s="44" t="s">
        <v>17</v>
      </c>
      <c r="AU48" s="1157">
        <f>$AU$9</f>
        <v>0.5</v>
      </c>
      <c r="AV48" s="1157"/>
      <c r="AW48" s="25"/>
      <c r="AX48" s="25"/>
      <c r="AY48" s="25"/>
      <c r="AZ48" s="25"/>
      <c r="BA48" s="25"/>
      <c r="BB48" s="26"/>
      <c r="BC48" s="95"/>
      <c r="BD48" s="161"/>
      <c r="BE48" s="101">
        <f>ROUND(ROUND(K47*S48,0)*AU48,0)</f>
        <v>333</v>
      </c>
      <c r="BF48" s="31"/>
    </row>
    <row r="49" spans="1:58" ht="17.100000000000001" customHeight="1" x14ac:dyDescent="0.15">
      <c r="A49" s="32">
        <v>43</v>
      </c>
      <c r="B49" s="33">
        <v>2085</v>
      </c>
      <c r="C49" s="34" t="s">
        <v>4872</v>
      </c>
      <c r="D49" s="422"/>
      <c r="E49" s="423"/>
      <c r="F49" s="424"/>
      <c r="G49" s="29"/>
      <c r="H49" s="29"/>
      <c r="I49" s="29"/>
      <c r="J49" s="29"/>
      <c r="K49" s="20"/>
      <c r="N49" s="21"/>
      <c r="O49" s="416"/>
      <c r="P49" s="417"/>
      <c r="Q49" s="417"/>
      <c r="R49" s="65"/>
      <c r="S49" s="156"/>
      <c r="T49" s="156"/>
      <c r="U49" s="42"/>
      <c r="V49" s="43"/>
      <c r="W49" s="44"/>
      <c r="X49" s="44"/>
      <c r="Y49" s="43"/>
      <c r="Z49" s="43"/>
      <c r="AA49" s="43"/>
      <c r="AB49" s="43"/>
      <c r="AC49" s="43"/>
      <c r="AD49" s="43"/>
      <c r="AE49" s="43"/>
      <c r="AF49" s="43"/>
      <c r="AG49" s="43"/>
      <c r="AH49" s="43"/>
      <c r="AI49" s="43"/>
      <c r="AJ49" s="43"/>
      <c r="AK49" s="43"/>
      <c r="AL49" s="43"/>
      <c r="AM49" s="43"/>
      <c r="AN49" s="43"/>
      <c r="AO49" s="43"/>
      <c r="AP49" s="43"/>
      <c r="AQ49" s="43"/>
      <c r="AR49" s="43"/>
      <c r="AS49" s="43"/>
      <c r="AT49" s="44"/>
      <c r="AU49" s="1279"/>
      <c r="AV49" s="1279"/>
      <c r="AW49" s="1198" t="s">
        <v>4833</v>
      </c>
      <c r="AX49" s="1281"/>
      <c r="AY49" s="1281"/>
      <c r="AZ49" s="1281"/>
      <c r="BA49" s="40"/>
      <c r="BB49" s="40"/>
      <c r="BC49" s="40"/>
      <c r="BD49" s="41"/>
      <c r="BE49" s="101">
        <f>ROUND(K47*AY52,0)</f>
        <v>656</v>
      </c>
      <c r="BF49" s="31"/>
    </row>
    <row r="50" spans="1:58" ht="17.100000000000001" customHeight="1" x14ac:dyDescent="0.15">
      <c r="A50" s="32">
        <v>43</v>
      </c>
      <c r="B50" s="33">
        <v>2086</v>
      </c>
      <c r="C50" s="34" t="s">
        <v>4873</v>
      </c>
      <c r="D50" s="422"/>
      <c r="E50" s="423"/>
      <c r="F50" s="424"/>
      <c r="G50" s="29"/>
      <c r="H50" s="29"/>
      <c r="I50" s="29"/>
      <c r="J50" s="29"/>
      <c r="K50" s="20"/>
      <c r="N50" s="21"/>
      <c r="O50" s="418"/>
      <c r="P50" s="419"/>
      <c r="Q50" s="419"/>
      <c r="R50" s="23"/>
      <c r="S50" s="167"/>
      <c r="T50" s="167"/>
      <c r="U50" s="1271" t="s">
        <v>4824</v>
      </c>
      <c r="V50" s="1202"/>
      <c r="W50" s="1202"/>
      <c r="X50" s="1202"/>
      <c r="Y50" s="1202"/>
      <c r="Z50" s="42" t="s">
        <v>4825</v>
      </c>
      <c r="AA50" s="99"/>
      <c r="AB50" s="99"/>
      <c r="AC50" s="43"/>
      <c r="AD50" s="43"/>
      <c r="AE50" s="43"/>
      <c r="AF50" s="43"/>
      <c r="AG50" s="43"/>
      <c r="AH50" s="43"/>
      <c r="AI50" s="43"/>
      <c r="AJ50" s="43"/>
      <c r="AK50" s="43"/>
      <c r="AL50" s="43"/>
      <c r="AM50" s="43"/>
      <c r="AN50" s="43"/>
      <c r="AO50" s="43"/>
      <c r="AP50" s="43"/>
      <c r="AQ50" s="43"/>
      <c r="AR50" s="43"/>
      <c r="AS50" s="43"/>
      <c r="AT50" s="44" t="s">
        <v>17</v>
      </c>
      <c r="AU50" s="1157">
        <f>$AU$8</f>
        <v>0.7</v>
      </c>
      <c r="AV50" s="1157"/>
      <c r="AW50" s="1268"/>
      <c r="AX50" s="1269"/>
      <c r="AY50" s="1269"/>
      <c r="AZ50" s="1269"/>
      <c r="BA50" s="4"/>
      <c r="BB50" s="4"/>
      <c r="BC50" s="4"/>
      <c r="BD50" s="21"/>
      <c r="BE50" s="101">
        <f>ROUND(ROUND(K47*AU50,0)*AY52,0)</f>
        <v>459</v>
      </c>
      <c r="BF50" s="31"/>
    </row>
    <row r="51" spans="1:58" ht="17.100000000000001" customHeight="1" x14ac:dyDescent="0.15">
      <c r="A51" s="32">
        <v>43</v>
      </c>
      <c r="B51" s="33">
        <v>2087</v>
      </c>
      <c r="C51" s="34" t="s">
        <v>4874</v>
      </c>
      <c r="D51" s="422"/>
      <c r="E51" s="423"/>
      <c r="F51" s="424"/>
      <c r="G51" s="29"/>
      <c r="H51" s="29"/>
      <c r="I51" s="29"/>
      <c r="J51" s="29"/>
      <c r="K51" s="20"/>
      <c r="N51" s="21"/>
      <c r="O51" s="420"/>
      <c r="P51" s="421"/>
      <c r="Q51" s="421"/>
      <c r="R51" s="26"/>
      <c r="S51" s="27"/>
      <c r="T51" s="27"/>
      <c r="U51" s="1272"/>
      <c r="V51" s="1273"/>
      <c r="W51" s="1273"/>
      <c r="X51" s="1273"/>
      <c r="Y51" s="1273"/>
      <c r="Z51" s="42" t="s">
        <v>4827</v>
      </c>
      <c r="AA51" s="99"/>
      <c r="AB51" s="99"/>
      <c r="AC51" s="43"/>
      <c r="AD51" s="43"/>
      <c r="AE51" s="43"/>
      <c r="AF51" s="43"/>
      <c r="AG51" s="43"/>
      <c r="AH51" s="43"/>
      <c r="AI51" s="43"/>
      <c r="AJ51" s="43"/>
      <c r="AK51" s="43"/>
      <c r="AL51" s="43"/>
      <c r="AM51" s="43"/>
      <c r="AN51" s="43"/>
      <c r="AO51" s="43"/>
      <c r="AP51" s="43"/>
      <c r="AQ51" s="43"/>
      <c r="AR51" s="43"/>
      <c r="AS51" s="43"/>
      <c r="AT51" s="44" t="s">
        <v>17</v>
      </c>
      <c r="AU51" s="1157">
        <f>$AU$9</f>
        <v>0.5</v>
      </c>
      <c r="AV51" s="1157"/>
      <c r="AW51" s="20"/>
      <c r="AX51" s="4"/>
      <c r="AY51" s="4"/>
      <c r="AZ51" s="4"/>
      <c r="BA51" s="4"/>
      <c r="BB51" s="4"/>
      <c r="BC51" s="4"/>
      <c r="BD51" s="21"/>
      <c r="BE51" s="101">
        <f>ROUND(ROUND(K47*AU51,0)*AY52,0)</f>
        <v>328</v>
      </c>
      <c r="BF51" s="31"/>
    </row>
    <row r="52" spans="1:58" ht="17.100000000000001" customHeight="1" x14ac:dyDescent="0.15">
      <c r="A52" s="32">
        <v>43</v>
      </c>
      <c r="B52" s="33">
        <v>2088</v>
      </c>
      <c r="C52" s="34" t="s">
        <v>4875</v>
      </c>
      <c r="D52" s="422"/>
      <c r="E52" s="423"/>
      <c r="F52" s="424"/>
      <c r="G52" s="29"/>
      <c r="H52" s="29"/>
      <c r="I52" s="29"/>
      <c r="J52" s="29"/>
      <c r="K52" s="20"/>
      <c r="N52" s="21"/>
      <c r="O52" s="1271" t="s">
        <v>4829</v>
      </c>
      <c r="P52" s="1202"/>
      <c r="Q52" s="1202"/>
      <c r="R52" s="1202"/>
      <c r="S52" s="1202"/>
      <c r="T52" s="1282"/>
      <c r="U52" s="42"/>
      <c r="V52" s="43"/>
      <c r="W52" s="44"/>
      <c r="X52" s="44"/>
      <c r="Y52" s="43"/>
      <c r="Z52" s="43"/>
      <c r="AA52" s="43"/>
      <c r="AB52" s="43"/>
      <c r="AC52" s="43"/>
      <c r="AD52" s="43"/>
      <c r="AE52" s="43"/>
      <c r="AF52" s="43"/>
      <c r="AG52" s="43"/>
      <c r="AH52" s="43"/>
      <c r="AI52" s="43"/>
      <c r="AJ52" s="43"/>
      <c r="AK52" s="43"/>
      <c r="AL52" s="43"/>
      <c r="AM52" s="43"/>
      <c r="AN52" s="43"/>
      <c r="AO52" s="43"/>
      <c r="AP52" s="43"/>
      <c r="AQ52" s="43"/>
      <c r="AR52" s="43"/>
      <c r="AS52" s="43"/>
      <c r="AT52" s="44"/>
      <c r="AU52" s="1279"/>
      <c r="AV52" s="1279"/>
      <c r="AW52" s="20"/>
      <c r="AX52" s="23" t="s">
        <v>17</v>
      </c>
      <c r="AY52" s="1158">
        <f>AY40</f>
        <v>0.95</v>
      </c>
      <c r="AZ52" s="1158"/>
      <c r="BA52" s="4"/>
      <c r="BB52" s="4"/>
      <c r="BC52" s="4"/>
      <c r="BD52" s="21"/>
      <c r="BE52" s="101">
        <f>ROUND(ROUND(K47*S54,0)*AY52,0)</f>
        <v>633</v>
      </c>
      <c r="BF52" s="31"/>
    </row>
    <row r="53" spans="1:58" ht="17.100000000000001" customHeight="1" x14ac:dyDescent="0.15">
      <c r="A53" s="32">
        <v>43</v>
      </c>
      <c r="B53" s="33">
        <v>2089</v>
      </c>
      <c r="C53" s="34" t="s">
        <v>4876</v>
      </c>
      <c r="D53" s="422"/>
      <c r="E53" s="423"/>
      <c r="F53" s="424"/>
      <c r="G53" s="29"/>
      <c r="H53" s="29"/>
      <c r="I53" s="29"/>
      <c r="J53" s="29"/>
      <c r="K53" s="20"/>
      <c r="N53" s="21"/>
      <c r="O53" s="1228"/>
      <c r="P53" s="1283"/>
      <c r="Q53" s="1283"/>
      <c r="R53" s="1283"/>
      <c r="S53" s="1283"/>
      <c r="T53" s="1284"/>
      <c r="U53" s="1271" t="s">
        <v>4824</v>
      </c>
      <c r="V53" s="1202"/>
      <c r="W53" s="1202"/>
      <c r="X53" s="1202"/>
      <c r="Y53" s="1202"/>
      <c r="Z53" s="42" t="s">
        <v>4825</v>
      </c>
      <c r="AA53" s="99"/>
      <c r="AB53" s="99"/>
      <c r="AC53" s="43"/>
      <c r="AD53" s="43"/>
      <c r="AE53" s="43"/>
      <c r="AF53" s="43"/>
      <c r="AG53" s="43"/>
      <c r="AH53" s="43"/>
      <c r="AI53" s="43"/>
      <c r="AJ53" s="43"/>
      <c r="AK53" s="43"/>
      <c r="AL53" s="43"/>
      <c r="AM53" s="43"/>
      <c r="AN53" s="43"/>
      <c r="AO53" s="43"/>
      <c r="AP53" s="43"/>
      <c r="AQ53" s="43"/>
      <c r="AR53" s="43"/>
      <c r="AS53" s="43"/>
      <c r="AT53" s="44" t="s">
        <v>17</v>
      </c>
      <c r="AU53" s="1157">
        <f>$AU$8</f>
        <v>0.7</v>
      </c>
      <c r="AV53" s="1157"/>
      <c r="AW53" s="20"/>
      <c r="AX53" s="4"/>
      <c r="AY53" s="4"/>
      <c r="AZ53" s="4"/>
      <c r="BA53" s="4"/>
      <c r="BB53" s="4"/>
      <c r="BC53" s="4"/>
      <c r="BD53" s="21"/>
      <c r="BE53" s="101">
        <f>ROUND(ROUND(ROUND(K47*S54,0)*AU53,0)*AY52,0)</f>
        <v>443</v>
      </c>
      <c r="BF53" s="31"/>
    </row>
    <row r="54" spans="1:58" ht="17.100000000000001" customHeight="1" x14ac:dyDescent="0.15">
      <c r="A54" s="32">
        <v>43</v>
      </c>
      <c r="B54" s="33">
        <v>2090</v>
      </c>
      <c r="C54" s="34" t="s">
        <v>4877</v>
      </c>
      <c r="D54" s="422"/>
      <c r="E54" s="423"/>
      <c r="F54" s="424"/>
      <c r="G54" s="29"/>
      <c r="H54" s="29"/>
      <c r="I54" s="29"/>
      <c r="J54" s="29"/>
      <c r="K54" s="20"/>
      <c r="N54" s="21"/>
      <c r="O54" s="420"/>
      <c r="P54" s="421"/>
      <c r="Q54" s="421"/>
      <c r="R54" s="26" t="s">
        <v>17</v>
      </c>
      <c r="S54" s="1180">
        <f>$S$12</f>
        <v>0.96499999999999997</v>
      </c>
      <c r="T54" s="1181"/>
      <c r="U54" s="1272"/>
      <c r="V54" s="1273"/>
      <c r="W54" s="1273"/>
      <c r="X54" s="1273"/>
      <c r="Y54" s="1273"/>
      <c r="Z54" s="42" t="s">
        <v>4827</v>
      </c>
      <c r="AA54" s="99"/>
      <c r="AB54" s="99"/>
      <c r="AC54" s="43"/>
      <c r="AD54" s="43"/>
      <c r="AE54" s="43"/>
      <c r="AF54" s="43"/>
      <c r="AG54" s="43"/>
      <c r="AH54" s="43"/>
      <c r="AI54" s="43"/>
      <c r="AJ54" s="43"/>
      <c r="AK54" s="43"/>
      <c r="AL54" s="43"/>
      <c r="AM54" s="43"/>
      <c r="AN54" s="43"/>
      <c r="AO54" s="43"/>
      <c r="AP54" s="43"/>
      <c r="AQ54" s="43"/>
      <c r="AR54" s="43"/>
      <c r="AS54" s="43"/>
      <c r="AT54" s="44" t="s">
        <v>17</v>
      </c>
      <c r="AU54" s="1157">
        <f>$AU$9</f>
        <v>0.5</v>
      </c>
      <c r="AV54" s="1157"/>
      <c r="AW54" s="24"/>
      <c r="AX54" s="25"/>
      <c r="AY54" s="25"/>
      <c r="AZ54" s="25"/>
      <c r="BA54" s="25"/>
      <c r="BB54" s="25"/>
      <c r="BC54" s="25"/>
      <c r="BD54" s="38"/>
      <c r="BE54" s="101">
        <f>ROUND(ROUND(ROUND(K47*S54,0)*AU54,0)*AY52,0)</f>
        <v>316</v>
      </c>
      <c r="BF54" s="31"/>
    </row>
    <row r="55" spans="1:58" ht="17.100000000000001" customHeight="1" x14ac:dyDescent="0.15">
      <c r="A55" s="32">
        <v>43</v>
      </c>
      <c r="B55" s="33">
        <v>2097</v>
      </c>
      <c r="C55" s="34" t="s">
        <v>4878</v>
      </c>
      <c r="D55" s="422"/>
      <c r="E55" s="423"/>
      <c r="F55" s="424"/>
      <c r="G55" s="29"/>
      <c r="H55" s="29"/>
      <c r="I55" s="29"/>
      <c r="J55" s="29"/>
      <c r="K55" s="1085" t="s">
        <v>4879</v>
      </c>
      <c r="L55" s="1133"/>
      <c r="M55" s="1133"/>
      <c r="N55" s="1134"/>
      <c r="O55" s="416"/>
      <c r="P55" s="417"/>
      <c r="Q55" s="417"/>
      <c r="R55" s="65"/>
      <c r="S55" s="156"/>
      <c r="T55" s="156"/>
      <c r="U55" s="42"/>
      <c r="V55" s="43"/>
      <c r="W55" s="44"/>
      <c r="X55" s="44"/>
      <c r="Y55" s="43"/>
      <c r="Z55" s="43"/>
      <c r="AA55" s="43"/>
      <c r="AB55" s="43"/>
      <c r="AC55" s="43"/>
      <c r="AD55" s="43"/>
      <c r="AE55" s="43"/>
      <c r="AF55" s="43"/>
      <c r="AG55" s="43"/>
      <c r="AH55" s="43"/>
      <c r="AI55" s="43"/>
      <c r="AJ55" s="43"/>
      <c r="AK55" s="43"/>
      <c r="AL55" s="43"/>
      <c r="AM55" s="43"/>
      <c r="AN55" s="43"/>
      <c r="AO55" s="43"/>
      <c r="AP55" s="43"/>
      <c r="AQ55" s="43"/>
      <c r="AR55" s="43"/>
      <c r="AS55" s="43"/>
      <c r="AT55" s="44"/>
      <c r="AU55" s="1279"/>
      <c r="AV55" s="1279"/>
      <c r="AW55" s="25"/>
      <c r="AX55" s="25"/>
      <c r="AY55" s="25"/>
      <c r="AZ55" s="25"/>
      <c r="BA55" s="25"/>
      <c r="BB55" s="26"/>
      <c r="BC55" s="95"/>
      <c r="BD55" s="161"/>
      <c r="BE55" s="101">
        <f>K59</f>
        <v>557</v>
      </c>
      <c r="BF55" s="31"/>
    </row>
    <row r="56" spans="1:58" ht="17.100000000000001" customHeight="1" x14ac:dyDescent="0.15">
      <c r="A56" s="32">
        <v>43</v>
      </c>
      <c r="B56" s="33">
        <v>2098</v>
      </c>
      <c r="C56" s="34" t="s">
        <v>4880</v>
      </c>
      <c r="D56" s="422"/>
      <c r="E56" s="423"/>
      <c r="F56" s="424"/>
      <c r="G56" s="29"/>
      <c r="H56" s="29"/>
      <c r="I56" s="29"/>
      <c r="J56" s="29"/>
      <c r="K56" s="1137"/>
      <c r="L56" s="1135"/>
      <c r="M56" s="1135"/>
      <c r="N56" s="1136"/>
      <c r="O56" s="418"/>
      <c r="P56" s="419"/>
      <c r="Q56" s="419"/>
      <c r="R56" s="23"/>
      <c r="S56" s="167"/>
      <c r="T56" s="167"/>
      <c r="U56" s="1271" t="s">
        <v>4824</v>
      </c>
      <c r="V56" s="1202"/>
      <c r="W56" s="1202"/>
      <c r="X56" s="1202"/>
      <c r="Y56" s="1202"/>
      <c r="Z56" s="42" t="s">
        <v>4825</v>
      </c>
      <c r="AA56" s="99"/>
      <c r="AB56" s="99"/>
      <c r="AC56" s="43"/>
      <c r="AD56" s="43"/>
      <c r="AE56" s="43"/>
      <c r="AF56" s="43"/>
      <c r="AG56" s="43"/>
      <c r="AH56" s="43"/>
      <c r="AI56" s="43"/>
      <c r="AJ56" s="43"/>
      <c r="AK56" s="43"/>
      <c r="AL56" s="43"/>
      <c r="AM56" s="43"/>
      <c r="AN56" s="43"/>
      <c r="AO56" s="43"/>
      <c r="AP56" s="43"/>
      <c r="AQ56" s="43"/>
      <c r="AR56" s="43"/>
      <c r="AS56" s="43"/>
      <c r="AT56" s="44" t="s">
        <v>17</v>
      </c>
      <c r="AU56" s="1157">
        <f>$AU$8</f>
        <v>0.7</v>
      </c>
      <c r="AV56" s="1157"/>
      <c r="AW56" s="43"/>
      <c r="AX56" s="43"/>
      <c r="AY56" s="43"/>
      <c r="AZ56" s="43"/>
      <c r="BA56" s="43"/>
      <c r="BB56" s="44"/>
      <c r="BC56" s="45"/>
      <c r="BD56" s="46"/>
      <c r="BE56" s="101">
        <f>ROUND(K59*AU56,0)</f>
        <v>390</v>
      </c>
      <c r="BF56" s="31"/>
    </row>
    <row r="57" spans="1:58" ht="17.100000000000001" customHeight="1" x14ac:dyDescent="0.15">
      <c r="A57" s="32">
        <v>43</v>
      </c>
      <c r="B57" s="33">
        <v>2099</v>
      </c>
      <c r="C57" s="34" t="s">
        <v>4881</v>
      </c>
      <c r="D57" s="422"/>
      <c r="E57" s="423"/>
      <c r="F57" s="424"/>
      <c r="G57" s="29"/>
      <c r="H57" s="29"/>
      <c r="I57" s="29"/>
      <c r="J57" s="29"/>
      <c r="K57" s="1137"/>
      <c r="L57" s="1135"/>
      <c r="M57" s="1135"/>
      <c r="N57" s="1136"/>
      <c r="O57" s="420"/>
      <c r="P57" s="421"/>
      <c r="Q57" s="421"/>
      <c r="R57" s="26"/>
      <c r="S57" s="27"/>
      <c r="T57" s="27"/>
      <c r="U57" s="1272"/>
      <c r="V57" s="1273"/>
      <c r="W57" s="1273"/>
      <c r="X57" s="1273"/>
      <c r="Y57" s="1273"/>
      <c r="Z57" s="42" t="s">
        <v>4827</v>
      </c>
      <c r="AA57" s="99"/>
      <c r="AB57" s="99"/>
      <c r="AC57" s="43"/>
      <c r="AD57" s="43"/>
      <c r="AE57" s="43"/>
      <c r="AF57" s="43"/>
      <c r="AG57" s="43"/>
      <c r="AH57" s="43"/>
      <c r="AI57" s="43"/>
      <c r="AJ57" s="43"/>
      <c r="AK57" s="43"/>
      <c r="AL57" s="43"/>
      <c r="AM57" s="43"/>
      <c r="AN57" s="43"/>
      <c r="AO57" s="43"/>
      <c r="AP57" s="43"/>
      <c r="AQ57" s="43"/>
      <c r="AR57" s="43"/>
      <c r="AS57" s="43"/>
      <c r="AT57" s="44" t="s">
        <v>17</v>
      </c>
      <c r="AU57" s="1157">
        <f>$AU$9</f>
        <v>0.5</v>
      </c>
      <c r="AV57" s="1157"/>
      <c r="AW57" s="43"/>
      <c r="AX57" s="43"/>
      <c r="AY57" s="43"/>
      <c r="AZ57" s="43"/>
      <c r="BA57" s="43"/>
      <c r="BB57" s="44"/>
      <c r="BC57" s="45"/>
      <c r="BD57" s="46"/>
      <c r="BE57" s="101">
        <f>ROUND(K59*AU57,0)</f>
        <v>279</v>
      </c>
      <c r="BF57" s="31"/>
    </row>
    <row r="58" spans="1:58" ht="17.100000000000001" customHeight="1" x14ac:dyDescent="0.15">
      <c r="A58" s="32">
        <v>43</v>
      </c>
      <c r="B58" s="33">
        <v>2100</v>
      </c>
      <c r="C58" s="34" t="s">
        <v>4882</v>
      </c>
      <c r="D58" s="422"/>
      <c r="E58" s="423"/>
      <c r="F58" s="424"/>
      <c r="G58" s="29"/>
      <c r="H58" s="29"/>
      <c r="I58" s="29"/>
      <c r="J58" s="29"/>
      <c r="K58" s="1268"/>
      <c r="L58" s="1269"/>
      <c r="M58" s="1269"/>
      <c r="N58" s="1270"/>
      <c r="O58" s="1271" t="s">
        <v>4829</v>
      </c>
      <c r="P58" s="1274"/>
      <c r="Q58" s="1274"/>
      <c r="R58" s="1274"/>
      <c r="S58" s="1274"/>
      <c r="T58" s="1275"/>
      <c r="U58" s="42"/>
      <c r="V58" s="43"/>
      <c r="W58" s="44"/>
      <c r="X58" s="44"/>
      <c r="Y58" s="43"/>
      <c r="Z58" s="43"/>
      <c r="AA58" s="43"/>
      <c r="AB58" s="43"/>
      <c r="AC58" s="43"/>
      <c r="AD58" s="43"/>
      <c r="AE58" s="43"/>
      <c r="AF58" s="43"/>
      <c r="AG58" s="43"/>
      <c r="AH58" s="43"/>
      <c r="AI58" s="43"/>
      <c r="AJ58" s="43"/>
      <c r="AK58" s="43"/>
      <c r="AL58" s="43"/>
      <c r="AM58" s="43"/>
      <c r="AN58" s="43"/>
      <c r="AO58" s="43"/>
      <c r="AP58" s="43"/>
      <c r="AQ58" s="43"/>
      <c r="AR58" s="43"/>
      <c r="AS58" s="43"/>
      <c r="AT58" s="44"/>
      <c r="AU58" s="1279"/>
      <c r="AV58" s="1279"/>
      <c r="AW58" s="43"/>
      <c r="AX58" s="43"/>
      <c r="AY58" s="25"/>
      <c r="AZ58" s="25"/>
      <c r="BA58" s="25"/>
      <c r="BB58" s="26"/>
      <c r="BC58" s="95"/>
      <c r="BD58" s="161"/>
      <c r="BE58" s="101">
        <f>ROUND(K59*S60,0)</f>
        <v>538</v>
      </c>
      <c r="BF58" s="31"/>
    </row>
    <row r="59" spans="1:58" ht="17.100000000000001" customHeight="1" x14ac:dyDescent="0.15">
      <c r="A59" s="32">
        <v>43</v>
      </c>
      <c r="B59" s="33">
        <v>2101</v>
      </c>
      <c r="C59" s="34" t="s">
        <v>4883</v>
      </c>
      <c r="D59" s="422"/>
      <c r="E59" s="423"/>
      <c r="F59" s="424"/>
      <c r="G59" s="29"/>
      <c r="H59" s="29"/>
      <c r="I59" s="29"/>
      <c r="J59" s="29"/>
      <c r="K59" s="1280">
        <v>557</v>
      </c>
      <c r="L59" s="1108"/>
      <c r="M59" s="4" t="s">
        <v>21</v>
      </c>
      <c r="N59" s="22"/>
      <c r="O59" s="1276"/>
      <c r="P59" s="1277"/>
      <c r="Q59" s="1277"/>
      <c r="R59" s="1277"/>
      <c r="S59" s="1277"/>
      <c r="T59" s="1278"/>
      <c r="U59" s="1271" t="s">
        <v>4824</v>
      </c>
      <c r="V59" s="1202"/>
      <c r="W59" s="1202"/>
      <c r="X59" s="1202"/>
      <c r="Y59" s="1202"/>
      <c r="Z59" s="42" t="s">
        <v>4825</v>
      </c>
      <c r="AA59" s="99"/>
      <c r="AB59" s="99"/>
      <c r="AC59" s="43"/>
      <c r="AD59" s="43"/>
      <c r="AE59" s="43"/>
      <c r="AF59" s="43"/>
      <c r="AG59" s="43"/>
      <c r="AH59" s="43"/>
      <c r="AI59" s="43"/>
      <c r="AJ59" s="43"/>
      <c r="AK59" s="43"/>
      <c r="AL59" s="43"/>
      <c r="AM59" s="43"/>
      <c r="AN59" s="43"/>
      <c r="AO59" s="43"/>
      <c r="AP59" s="43"/>
      <c r="AQ59" s="43"/>
      <c r="AR59" s="43"/>
      <c r="AS59" s="43"/>
      <c r="AT59" s="44" t="s">
        <v>17</v>
      </c>
      <c r="AU59" s="1157">
        <f>$AU$8</f>
        <v>0.7</v>
      </c>
      <c r="AV59" s="1157"/>
      <c r="AW59" s="25"/>
      <c r="AX59" s="25"/>
      <c r="AY59" s="25"/>
      <c r="AZ59" s="25"/>
      <c r="BA59" s="25"/>
      <c r="BB59" s="26"/>
      <c r="BC59" s="95"/>
      <c r="BD59" s="161"/>
      <c r="BE59" s="101">
        <f>ROUND(ROUND(K59*S60,0)*AU59,0)</f>
        <v>377</v>
      </c>
      <c r="BF59" s="31"/>
    </row>
    <row r="60" spans="1:58" ht="17.100000000000001" customHeight="1" x14ac:dyDescent="0.15">
      <c r="A60" s="32">
        <v>43</v>
      </c>
      <c r="B60" s="33">
        <v>2102</v>
      </c>
      <c r="C60" s="34" t="s">
        <v>4884</v>
      </c>
      <c r="D60" s="422"/>
      <c r="E60" s="423"/>
      <c r="F60" s="424"/>
      <c r="G60" s="29"/>
      <c r="H60" s="29"/>
      <c r="I60" s="29"/>
      <c r="J60" s="29"/>
      <c r="K60" s="418"/>
      <c r="L60" s="419"/>
      <c r="M60" s="419"/>
      <c r="N60" s="425"/>
      <c r="O60" s="420"/>
      <c r="P60" s="421"/>
      <c r="Q60" s="421"/>
      <c r="R60" s="26" t="s">
        <v>17</v>
      </c>
      <c r="S60" s="1180">
        <f>$S$12</f>
        <v>0.96499999999999997</v>
      </c>
      <c r="T60" s="1181"/>
      <c r="U60" s="1272"/>
      <c r="V60" s="1273"/>
      <c r="W60" s="1273"/>
      <c r="X60" s="1273"/>
      <c r="Y60" s="1273"/>
      <c r="Z60" s="42" t="s">
        <v>4827</v>
      </c>
      <c r="AA60" s="99"/>
      <c r="AB60" s="99"/>
      <c r="AC60" s="43"/>
      <c r="AD60" s="43"/>
      <c r="AE60" s="43"/>
      <c r="AF60" s="43"/>
      <c r="AG60" s="43"/>
      <c r="AH60" s="43"/>
      <c r="AI60" s="43"/>
      <c r="AJ60" s="43"/>
      <c r="AK60" s="43"/>
      <c r="AL60" s="43"/>
      <c r="AM60" s="43"/>
      <c r="AN60" s="43"/>
      <c r="AO60" s="43"/>
      <c r="AP60" s="43"/>
      <c r="AQ60" s="43"/>
      <c r="AR60" s="43"/>
      <c r="AS60" s="43"/>
      <c r="AT60" s="44" t="s">
        <v>17</v>
      </c>
      <c r="AU60" s="1157">
        <f>$AU$9</f>
        <v>0.5</v>
      </c>
      <c r="AV60" s="1157"/>
      <c r="AW60" s="25"/>
      <c r="AX60" s="25"/>
      <c r="AY60" s="25"/>
      <c r="AZ60" s="25"/>
      <c r="BA60" s="25"/>
      <c r="BB60" s="26"/>
      <c r="BC60" s="95"/>
      <c r="BD60" s="161"/>
      <c r="BE60" s="101">
        <f>ROUND(ROUND(K59*S60,0)*AU60,0)</f>
        <v>269</v>
      </c>
      <c r="BF60" s="31"/>
    </row>
    <row r="61" spans="1:58" ht="17.100000000000001" customHeight="1" x14ac:dyDescent="0.15">
      <c r="A61" s="32">
        <v>43</v>
      </c>
      <c r="B61" s="33">
        <v>2109</v>
      </c>
      <c r="C61" s="34" t="s">
        <v>4885</v>
      </c>
      <c r="D61" s="422"/>
      <c r="E61" s="423"/>
      <c r="F61" s="424"/>
      <c r="G61" s="29"/>
      <c r="H61" s="29"/>
      <c r="I61" s="29"/>
      <c r="J61" s="29"/>
      <c r="K61" s="20"/>
      <c r="N61" s="21"/>
      <c r="O61" s="416"/>
      <c r="P61" s="417"/>
      <c r="Q61" s="417"/>
      <c r="R61" s="65"/>
      <c r="S61" s="156"/>
      <c r="T61" s="156"/>
      <c r="U61" s="42"/>
      <c r="V61" s="43"/>
      <c r="W61" s="44"/>
      <c r="X61" s="44"/>
      <c r="Y61" s="43"/>
      <c r="Z61" s="43"/>
      <c r="AA61" s="43"/>
      <c r="AB61" s="43"/>
      <c r="AC61" s="43"/>
      <c r="AD61" s="43"/>
      <c r="AE61" s="43"/>
      <c r="AF61" s="43"/>
      <c r="AG61" s="43"/>
      <c r="AH61" s="43"/>
      <c r="AI61" s="43"/>
      <c r="AJ61" s="43"/>
      <c r="AK61" s="43"/>
      <c r="AL61" s="43"/>
      <c r="AM61" s="43"/>
      <c r="AN61" s="43"/>
      <c r="AO61" s="43"/>
      <c r="AP61" s="43"/>
      <c r="AQ61" s="43"/>
      <c r="AR61" s="43"/>
      <c r="AS61" s="43"/>
      <c r="AT61" s="44"/>
      <c r="AU61" s="1279"/>
      <c r="AV61" s="1279"/>
      <c r="AW61" s="1198" t="s">
        <v>4833</v>
      </c>
      <c r="AX61" s="1281"/>
      <c r="AY61" s="1281"/>
      <c r="AZ61" s="1281"/>
      <c r="BA61" s="40"/>
      <c r="BB61" s="40"/>
      <c r="BC61" s="40"/>
      <c r="BD61" s="41"/>
      <c r="BE61" s="101">
        <f>ROUND(K59*AY64,0)</f>
        <v>529</v>
      </c>
      <c r="BF61" s="31"/>
    </row>
    <row r="62" spans="1:58" ht="17.100000000000001" customHeight="1" x14ac:dyDescent="0.15">
      <c r="A62" s="32">
        <v>43</v>
      </c>
      <c r="B62" s="33">
        <v>2110</v>
      </c>
      <c r="C62" s="34" t="s">
        <v>4886</v>
      </c>
      <c r="D62" s="422"/>
      <c r="E62" s="423"/>
      <c r="F62" s="424"/>
      <c r="G62" s="29"/>
      <c r="H62" s="29"/>
      <c r="I62" s="29"/>
      <c r="J62" s="29"/>
      <c r="K62" s="20"/>
      <c r="N62" s="21"/>
      <c r="O62" s="418"/>
      <c r="P62" s="419"/>
      <c r="Q62" s="419"/>
      <c r="R62" s="23"/>
      <c r="S62" s="167"/>
      <c r="T62" s="167"/>
      <c r="U62" s="1271" t="s">
        <v>4824</v>
      </c>
      <c r="V62" s="1202"/>
      <c r="W62" s="1202"/>
      <c r="X62" s="1202"/>
      <c r="Y62" s="1202"/>
      <c r="Z62" s="42" t="s">
        <v>4825</v>
      </c>
      <c r="AA62" s="99"/>
      <c r="AB62" s="99"/>
      <c r="AC62" s="43"/>
      <c r="AD62" s="43"/>
      <c r="AE62" s="43"/>
      <c r="AF62" s="43"/>
      <c r="AG62" s="43"/>
      <c r="AH62" s="43"/>
      <c r="AI62" s="43"/>
      <c r="AJ62" s="43"/>
      <c r="AK62" s="43"/>
      <c r="AL62" s="43"/>
      <c r="AM62" s="43"/>
      <c r="AN62" s="43"/>
      <c r="AO62" s="43"/>
      <c r="AP62" s="43"/>
      <c r="AQ62" s="43"/>
      <c r="AR62" s="43"/>
      <c r="AS62" s="43"/>
      <c r="AT62" s="44" t="s">
        <v>17</v>
      </c>
      <c r="AU62" s="1157">
        <f>$AU$8</f>
        <v>0.7</v>
      </c>
      <c r="AV62" s="1157"/>
      <c r="AW62" s="1268"/>
      <c r="AX62" s="1269"/>
      <c r="AY62" s="1269"/>
      <c r="AZ62" s="1269"/>
      <c r="BA62" s="4"/>
      <c r="BB62" s="4"/>
      <c r="BC62" s="4"/>
      <c r="BD62" s="21"/>
      <c r="BE62" s="101">
        <f>ROUND(ROUND(K59*AU62,0)*AY64,0)</f>
        <v>371</v>
      </c>
      <c r="BF62" s="31"/>
    </row>
    <row r="63" spans="1:58" ht="17.100000000000001" customHeight="1" x14ac:dyDescent="0.15">
      <c r="A63" s="32">
        <v>43</v>
      </c>
      <c r="B63" s="33">
        <v>2111</v>
      </c>
      <c r="C63" s="34" t="s">
        <v>4887</v>
      </c>
      <c r="D63" s="422"/>
      <c r="E63" s="423"/>
      <c r="F63" s="424"/>
      <c r="G63" s="29"/>
      <c r="H63" s="29"/>
      <c r="I63" s="29"/>
      <c r="J63" s="29"/>
      <c r="K63" s="20"/>
      <c r="N63" s="21"/>
      <c r="O63" s="420"/>
      <c r="P63" s="421"/>
      <c r="Q63" s="421"/>
      <c r="R63" s="26"/>
      <c r="S63" s="27"/>
      <c r="T63" s="27"/>
      <c r="U63" s="1272"/>
      <c r="V63" s="1273"/>
      <c r="W63" s="1273"/>
      <c r="X63" s="1273"/>
      <c r="Y63" s="1273"/>
      <c r="Z63" s="42" t="s">
        <v>4827</v>
      </c>
      <c r="AA63" s="99"/>
      <c r="AB63" s="99"/>
      <c r="AC63" s="43"/>
      <c r="AD63" s="43"/>
      <c r="AE63" s="43"/>
      <c r="AF63" s="43"/>
      <c r="AG63" s="43"/>
      <c r="AH63" s="43"/>
      <c r="AI63" s="43"/>
      <c r="AJ63" s="43"/>
      <c r="AK63" s="43"/>
      <c r="AL63" s="43"/>
      <c r="AM63" s="43"/>
      <c r="AN63" s="43"/>
      <c r="AO63" s="43"/>
      <c r="AP63" s="43"/>
      <c r="AQ63" s="43"/>
      <c r="AR63" s="43"/>
      <c r="AS63" s="43"/>
      <c r="AT63" s="44" t="s">
        <v>17</v>
      </c>
      <c r="AU63" s="1157">
        <f>$AU$9</f>
        <v>0.5</v>
      </c>
      <c r="AV63" s="1157"/>
      <c r="AW63" s="20"/>
      <c r="AX63" s="4"/>
      <c r="AY63" s="4"/>
      <c r="AZ63" s="4"/>
      <c r="BA63" s="4"/>
      <c r="BB63" s="4"/>
      <c r="BC63" s="4"/>
      <c r="BD63" s="21"/>
      <c r="BE63" s="101">
        <f>ROUND(ROUND(K59*AU63,0)*AY64,0)</f>
        <v>265</v>
      </c>
      <c r="BF63" s="31"/>
    </row>
    <row r="64" spans="1:58" ht="17.100000000000001" customHeight="1" x14ac:dyDescent="0.15">
      <c r="A64" s="32">
        <v>43</v>
      </c>
      <c r="B64" s="33">
        <v>2112</v>
      </c>
      <c r="C64" s="34" t="s">
        <v>4888</v>
      </c>
      <c r="D64" s="422"/>
      <c r="E64" s="423"/>
      <c r="F64" s="424"/>
      <c r="G64" s="29"/>
      <c r="H64" s="29"/>
      <c r="I64" s="29"/>
      <c r="J64" s="29"/>
      <c r="K64" s="20"/>
      <c r="N64" s="21"/>
      <c r="O64" s="1271" t="s">
        <v>4829</v>
      </c>
      <c r="P64" s="1274"/>
      <c r="Q64" s="1274"/>
      <c r="R64" s="1274"/>
      <c r="S64" s="1274"/>
      <c r="T64" s="1275"/>
      <c r="U64" s="42"/>
      <c r="V64" s="43"/>
      <c r="W64" s="44"/>
      <c r="X64" s="44"/>
      <c r="Y64" s="43"/>
      <c r="Z64" s="43"/>
      <c r="AA64" s="43"/>
      <c r="AB64" s="43"/>
      <c r="AC64" s="43"/>
      <c r="AD64" s="43"/>
      <c r="AE64" s="43"/>
      <c r="AF64" s="43"/>
      <c r="AG64" s="43"/>
      <c r="AH64" s="43"/>
      <c r="AI64" s="43"/>
      <c r="AJ64" s="43"/>
      <c r="AK64" s="43"/>
      <c r="AL64" s="43"/>
      <c r="AM64" s="43"/>
      <c r="AN64" s="43"/>
      <c r="AO64" s="43"/>
      <c r="AP64" s="43"/>
      <c r="AQ64" s="43"/>
      <c r="AR64" s="43"/>
      <c r="AS64" s="43"/>
      <c r="AT64" s="44"/>
      <c r="AU64" s="1279"/>
      <c r="AV64" s="1279"/>
      <c r="AW64" s="20"/>
      <c r="AX64" s="23" t="s">
        <v>17</v>
      </c>
      <c r="AY64" s="1158">
        <f>AY52</f>
        <v>0.95</v>
      </c>
      <c r="AZ64" s="1158"/>
      <c r="BA64" s="4"/>
      <c r="BB64" s="4"/>
      <c r="BC64" s="4"/>
      <c r="BD64" s="21"/>
      <c r="BE64" s="101">
        <f>ROUND(ROUND(K59*S66,0)*AY64,0)</f>
        <v>511</v>
      </c>
      <c r="BF64" s="31"/>
    </row>
    <row r="65" spans="1:58" ht="17.100000000000001" customHeight="1" x14ac:dyDescent="0.15">
      <c r="A65" s="32">
        <v>43</v>
      </c>
      <c r="B65" s="33">
        <v>2113</v>
      </c>
      <c r="C65" s="34" t="s">
        <v>4889</v>
      </c>
      <c r="D65" s="422"/>
      <c r="E65" s="423"/>
      <c r="F65" s="424"/>
      <c r="G65" s="29"/>
      <c r="H65" s="29"/>
      <c r="I65" s="29"/>
      <c r="J65" s="29"/>
      <c r="K65" s="20"/>
      <c r="N65" s="21"/>
      <c r="O65" s="1276"/>
      <c r="P65" s="1277"/>
      <c r="Q65" s="1277"/>
      <c r="R65" s="1277"/>
      <c r="S65" s="1277"/>
      <c r="T65" s="1278"/>
      <c r="U65" s="1271" t="s">
        <v>4824</v>
      </c>
      <c r="V65" s="1202"/>
      <c r="W65" s="1202"/>
      <c r="X65" s="1202"/>
      <c r="Y65" s="1202"/>
      <c r="Z65" s="42" t="s">
        <v>4825</v>
      </c>
      <c r="AA65" s="99"/>
      <c r="AB65" s="99"/>
      <c r="AC65" s="43"/>
      <c r="AD65" s="43"/>
      <c r="AE65" s="43"/>
      <c r="AF65" s="43"/>
      <c r="AG65" s="43"/>
      <c r="AH65" s="43"/>
      <c r="AI65" s="43"/>
      <c r="AJ65" s="43"/>
      <c r="AK65" s="43"/>
      <c r="AL65" s="43"/>
      <c r="AM65" s="43"/>
      <c r="AN65" s="43"/>
      <c r="AO65" s="43"/>
      <c r="AP65" s="43"/>
      <c r="AQ65" s="43"/>
      <c r="AR65" s="43"/>
      <c r="AS65" s="43"/>
      <c r="AT65" s="44" t="s">
        <v>17</v>
      </c>
      <c r="AU65" s="1157">
        <f>$AU$8</f>
        <v>0.7</v>
      </c>
      <c r="AV65" s="1157"/>
      <c r="AW65" s="20"/>
      <c r="AX65" s="4"/>
      <c r="AY65" s="4"/>
      <c r="AZ65" s="4"/>
      <c r="BA65" s="4"/>
      <c r="BB65" s="4"/>
      <c r="BC65" s="4"/>
      <c r="BD65" s="21"/>
      <c r="BE65" s="101">
        <f>ROUND(ROUND(ROUND(K59*S66,0)*AU65,0)*AY64,0)</f>
        <v>358</v>
      </c>
      <c r="BF65" s="31"/>
    </row>
    <row r="66" spans="1:58" ht="17.100000000000001" customHeight="1" x14ac:dyDescent="0.15">
      <c r="A66" s="32">
        <v>43</v>
      </c>
      <c r="B66" s="33">
        <v>2114</v>
      </c>
      <c r="C66" s="34" t="s">
        <v>4890</v>
      </c>
      <c r="D66" s="422"/>
      <c r="E66" s="423"/>
      <c r="F66" s="424"/>
      <c r="G66" s="29"/>
      <c r="H66" s="29"/>
      <c r="I66" s="29"/>
      <c r="J66" s="29"/>
      <c r="K66" s="20"/>
      <c r="N66" s="21"/>
      <c r="O66" s="420"/>
      <c r="P66" s="421"/>
      <c r="Q66" s="421"/>
      <c r="R66" s="26" t="s">
        <v>17</v>
      </c>
      <c r="S66" s="1180">
        <f>$S$12</f>
        <v>0.96499999999999997</v>
      </c>
      <c r="T66" s="1181"/>
      <c r="U66" s="1272"/>
      <c r="V66" s="1273"/>
      <c r="W66" s="1273"/>
      <c r="X66" s="1273"/>
      <c r="Y66" s="1273"/>
      <c r="Z66" s="42" t="s">
        <v>4827</v>
      </c>
      <c r="AA66" s="99"/>
      <c r="AB66" s="99"/>
      <c r="AC66" s="43"/>
      <c r="AD66" s="43"/>
      <c r="AE66" s="43"/>
      <c r="AF66" s="43"/>
      <c r="AG66" s="43"/>
      <c r="AH66" s="43"/>
      <c r="AI66" s="43"/>
      <c r="AJ66" s="43"/>
      <c r="AK66" s="43"/>
      <c r="AL66" s="43"/>
      <c r="AM66" s="43"/>
      <c r="AN66" s="43"/>
      <c r="AO66" s="43"/>
      <c r="AP66" s="43"/>
      <c r="AQ66" s="43"/>
      <c r="AR66" s="43"/>
      <c r="AS66" s="43"/>
      <c r="AT66" s="44" t="s">
        <v>17</v>
      </c>
      <c r="AU66" s="1157">
        <f>$AU$9</f>
        <v>0.5</v>
      </c>
      <c r="AV66" s="1157"/>
      <c r="AW66" s="24"/>
      <c r="AX66" s="25"/>
      <c r="AY66" s="25"/>
      <c r="AZ66" s="25"/>
      <c r="BA66" s="25"/>
      <c r="BB66" s="25"/>
      <c r="BC66" s="25"/>
      <c r="BD66" s="38"/>
      <c r="BE66" s="101">
        <f>ROUND(ROUND(ROUND(K59*S66,0)*AU66,0)*AY64,0)</f>
        <v>256</v>
      </c>
      <c r="BF66" s="31"/>
    </row>
    <row r="67" spans="1:58" ht="17.100000000000001" customHeight="1" x14ac:dyDescent="0.15">
      <c r="A67" s="32">
        <v>43</v>
      </c>
      <c r="B67" s="33">
        <v>2121</v>
      </c>
      <c r="C67" s="34" t="s">
        <v>4891</v>
      </c>
      <c r="D67" s="422"/>
      <c r="E67" s="423"/>
      <c r="F67" s="424"/>
      <c r="G67" s="29"/>
      <c r="H67" s="29"/>
      <c r="I67" s="29"/>
      <c r="J67" s="29"/>
      <c r="K67" s="1085" t="s">
        <v>4892</v>
      </c>
      <c r="L67" s="1133"/>
      <c r="M67" s="1133"/>
      <c r="N67" s="1134"/>
      <c r="O67" s="416"/>
      <c r="P67" s="417"/>
      <c r="Q67" s="417"/>
      <c r="R67" s="65"/>
      <c r="S67" s="156"/>
      <c r="T67" s="156"/>
      <c r="U67" s="42"/>
      <c r="V67" s="43"/>
      <c r="W67" s="44"/>
      <c r="X67" s="44"/>
      <c r="Y67" s="43"/>
      <c r="Z67" s="43"/>
      <c r="AA67" s="43"/>
      <c r="AB67" s="43"/>
      <c r="AC67" s="43"/>
      <c r="AD67" s="43"/>
      <c r="AE67" s="43"/>
      <c r="AF67" s="43"/>
      <c r="AG67" s="43"/>
      <c r="AH67" s="43"/>
      <c r="AI67" s="43"/>
      <c r="AJ67" s="43"/>
      <c r="AK67" s="43"/>
      <c r="AL67" s="43"/>
      <c r="AM67" s="43"/>
      <c r="AN67" s="43"/>
      <c r="AO67" s="43"/>
      <c r="AP67" s="43"/>
      <c r="AQ67" s="43"/>
      <c r="AR67" s="43"/>
      <c r="AS67" s="43"/>
      <c r="AT67" s="44"/>
      <c r="AU67" s="1279"/>
      <c r="AV67" s="1279"/>
      <c r="AW67" s="25"/>
      <c r="AX67" s="25"/>
      <c r="AY67" s="25"/>
      <c r="AZ67" s="25"/>
      <c r="BA67" s="25"/>
      <c r="BB67" s="26"/>
      <c r="BC67" s="95"/>
      <c r="BD67" s="161"/>
      <c r="BE67" s="101">
        <f>K71</f>
        <v>507</v>
      </c>
      <c r="BF67" s="31"/>
    </row>
    <row r="68" spans="1:58" ht="17.100000000000001" customHeight="1" x14ac:dyDescent="0.15">
      <c r="A68" s="32">
        <v>43</v>
      </c>
      <c r="B68" s="33">
        <v>2122</v>
      </c>
      <c r="C68" s="34" t="s">
        <v>4893</v>
      </c>
      <c r="D68" s="422"/>
      <c r="E68" s="423"/>
      <c r="F68" s="424"/>
      <c r="G68" s="29"/>
      <c r="H68" s="29"/>
      <c r="I68" s="29"/>
      <c r="J68" s="29"/>
      <c r="K68" s="1137"/>
      <c r="L68" s="1135"/>
      <c r="M68" s="1135"/>
      <c r="N68" s="1136"/>
      <c r="O68" s="418"/>
      <c r="P68" s="419"/>
      <c r="Q68" s="419"/>
      <c r="R68" s="23"/>
      <c r="S68" s="167"/>
      <c r="T68" s="167"/>
      <c r="U68" s="1271" t="s">
        <v>4824</v>
      </c>
      <c r="V68" s="1202"/>
      <c r="W68" s="1202"/>
      <c r="X68" s="1202"/>
      <c r="Y68" s="1202"/>
      <c r="Z68" s="42" t="s">
        <v>4825</v>
      </c>
      <c r="AA68" s="99"/>
      <c r="AB68" s="99"/>
      <c r="AC68" s="43"/>
      <c r="AD68" s="43"/>
      <c r="AE68" s="43"/>
      <c r="AF68" s="43"/>
      <c r="AG68" s="43"/>
      <c r="AH68" s="43"/>
      <c r="AI68" s="43"/>
      <c r="AJ68" s="43"/>
      <c r="AK68" s="43"/>
      <c r="AL68" s="43"/>
      <c r="AM68" s="43"/>
      <c r="AN68" s="43"/>
      <c r="AO68" s="43"/>
      <c r="AP68" s="43"/>
      <c r="AQ68" s="43"/>
      <c r="AR68" s="43"/>
      <c r="AS68" s="43"/>
      <c r="AT68" s="44" t="s">
        <v>17</v>
      </c>
      <c r="AU68" s="1157">
        <f>$AU$8</f>
        <v>0.7</v>
      </c>
      <c r="AV68" s="1157"/>
      <c r="AW68" s="43"/>
      <c r="AX68" s="43"/>
      <c r="AY68" s="43"/>
      <c r="AZ68" s="43"/>
      <c r="BA68" s="43"/>
      <c r="BB68" s="44"/>
      <c r="BC68" s="45"/>
      <c r="BD68" s="46"/>
      <c r="BE68" s="101">
        <f>ROUND(K71*AU68,0)</f>
        <v>355</v>
      </c>
      <c r="BF68" s="31"/>
    </row>
    <row r="69" spans="1:58" ht="17.100000000000001" customHeight="1" x14ac:dyDescent="0.15">
      <c r="A69" s="32">
        <v>43</v>
      </c>
      <c r="B69" s="33">
        <v>2123</v>
      </c>
      <c r="C69" s="34" t="s">
        <v>4894</v>
      </c>
      <c r="D69" s="422"/>
      <c r="E69" s="423"/>
      <c r="F69" s="424"/>
      <c r="G69" s="29"/>
      <c r="H69" s="29"/>
      <c r="I69" s="29"/>
      <c r="J69" s="29"/>
      <c r="K69" s="1137"/>
      <c r="L69" s="1135"/>
      <c r="M69" s="1135"/>
      <c r="N69" s="1136"/>
      <c r="O69" s="420"/>
      <c r="P69" s="421"/>
      <c r="Q69" s="421"/>
      <c r="R69" s="26"/>
      <c r="S69" s="27"/>
      <c r="T69" s="27"/>
      <c r="U69" s="1272"/>
      <c r="V69" s="1273"/>
      <c r="W69" s="1273"/>
      <c r="X69" s="1273"/>
      <c r="Y69" s="1273"/>
      <c r="Z69" s="42" t="s">
        <v>4827</v>
      </c>
      <c r="AA69" s="99"/>
      <c r="AB69" s="99"/>
      <c r="AC69" s="43"/>
      <c r="AD69" s="43"/>
      <c r="AE69" s="43"/>
      <c r="AF69" s="43"/>
      <c r="AG69" s="43"/>
      <c r="AH69" s="43"/>
      <c r="AI69" s="43"/>
      <c r="AJ69" s="43"/>
      <c r="AK69" s="43"/>
      <c r="AL69" s="43"/>
      <c r="AM69" s="43"/>
      <c r="AN69" s="43"/>
      <c r="AO69" s="43"/>
      <c r="AP69" s="43"/>
      <c r="AQ69" s="43"/>
      <c r="AR69" s="43"/>
      <c r="AS69" s="43"/>
      <c r="AT69" s="44" t="s">
        <v>17</v>
      </c>
      <c r="AU69" s="1157">
        <f>$AU$9</f>
        <v>0.5</v>
      </c>
      <c r="AV69" s="1157"/>
      <c r="AW69" s="43"/>
      <c r="AX69" s="43"/>
      <c r="AY69" s="43"/>
      <c r="AZ69" s="43"/>
      <c r="BA69" s="43"/>
      <c r="BB69" s="44"/>
      <c r="BC69" s="45"/>
      <c r="BD69" s="46"/>
      <c r="BE69" s="101">
        <f>ROUND(K71*AU69,0)</f>
        <v>254</v>
      </c>
      <c r="BF69" s="31"/>
    </row>
    <row r="70" spans="1:58" ht="17.100000000000001" customHeight="1" x14ac:dyDescent="0.15">
      <c r="A70" s="32">
        <v>43</v>
      </c>
      <c r="B70" s="33">
        <v>2124</v>
      </c>
      <c r="C70" s="34" t="s">
        <v>4895</v>
      </c>
      <c r="D70" s="422"/>
      <c r="E70" s="423"/>
      <c r="F70" s="424"/>
      <c r="G70" s="29"/>
      <c r="H70" s="29"/>
      <c r="I70" s="29"/>
      <c r="J70" s="29"/>
      <c r="K70" s="1268"/>
      <c r="L70" s="1269"/>
      <c r="M70" s="1269"/>
      <c r="N70" s="1270"/>
      <c r="O70" s="1271" t="s">
        <v>4829</v>
      </c>
      <c r="P70" s="1274"/>
      <c r="Q70" s="1274"/>
      <c r="R70" s="1274"/>
      <c r="S70" s="1274"/>
      <c r="T70" s="1275"/>
      <c r="U70" s="42"/>
      <c r="V70" s="43"/>
      <c r="W70" s="44"/>
      <c r="X70" s="44"/>
      <c r="Y70" s="43"/>
      <c r="Z70" s="43"/>
      <c r="AA70" s="43"/>
      <c r="AB70" s="43"/>
      <c r="AC70" s="43"/>
      <c r="AD70" s="43"/>
      <c r="AE70" s="43"/>
      <c r="AF70" s="43"/>
      <c r="AG70" s="43"/>
      <c r="AH70" s="43"/>
      <c r="AI70" s="43"/>
      <c r="AJ70" s="43"/>
      <c r="AK70" s="43"/>
      <c r="AL70" s="43"/>
      <c r="AM70" s="43"/>
      <c r="AN70" s="43"/>
      <c r="AO70" s="43"/>
      <c r="AP70" s="43"/>
      <c r="AQ70" s="43"/>
      <c r="AR70" s="43"/>
      <c r="AS70" s="43"/>
      <c r="AT70" s="44"/>
      <c r="AU70" s="1279"/>
      <c r="AV70" s="1279"/>
      <c r="AW70" s="43"/>
      <c r="AX70" s="43"/>
      <c r="AY70" s="25"/>
      <c r="AZ70" s="25"/>
      <c r="BA70" s="25"/>
      <c r="BB70" s="26"/>
      <c r="BC70" s="95"/>
      <c r="BD70" s="161"/>
      <c r="BE70" s="101">
        <f>ROUND(K71*S72,0)</f>
        <v>489</v>
      </c>
      <c r="BF70" s="31"/>
    </row>
    <row r="71" spans="1:58" ht="17.100000000000001" customHeight="1" x14ac:dyDescent="0.15">
      <c r="A71" s="32">
        <v>43</v>
      </c>
      <c r="B71" s="33">
        <v>2125</v>
      </c>
      <c r="C71" s="34" t="s">
        <v>4896</v>
      </c>
      <c r="D71" s="422"/>
      <c r="E71" s="423"/>
      <c r="F71" s="424"/>
      <c r="G71" s="29"/>
      <c r="H71" s="29"/>
      <c r="I71" s="29"/>
      <c r="J71" s="29"/>
      <c r="K71" s="1280">
        <v>507</v>
      </c>
      <c r="L71" s="1108"/>
      <c r="M71" s="4" t="s">
        <v>21</v>
      </c>
      <c r="N71" s="22"/>
      <c r="O71" s="1276"/>
      <c r="P71" s="1277"/>
      <c r="Q71" s="1277"/>
      <c r="R71" s="1277"/>
      <c r="S71" s="1277"/>
      <c r="T71" s="1278"/>
      <c r="U71" s="1271" t="s">
        <v>4824</v>
      </c>
      <c r="V71" s="1202"/>
      <c r="W71" s="1202"/>
      <c r="X71" s="1202"/>
      <c r="Y71" s="1202"/>
      <c r="Z71" s="42" t="s">
        <v>4825</v>
      </c>
      <c r="AA71" s="99"/>
      <c r="AB71" s="99"/>
      <c r="AC71" s="43"/>
      <c r="AD71" s="43"/>
      <c r="AE71" s="43"/>
      <c r="AF71" s="43"/>
      <c r="AG71" s="43"/>
      <c r="AH71" s="43"/>
      <c r="AI71" s="43"/>
      <c r="AJ71" s="43"/>
      <c r="AK71" s="43"/>
      <c r="AL71" s="43"/>
      <c r="AM71" s="43"/>
      <c r="AN71" s="43"/>
      <c r="AO71" s="43"/>
      <c r="AP71" s="43"/>
      <c r="AQ71" s="43"/>
      <c r="AR71" s="43"/>
      <c r="AS71" s="43"/>
      <c r="AT71" s="44" t="s">
        <v>17</v>
      </c>
      <c r="AU71" s="1157">
        <f>$AU$8</f>
        <v>0.7</v>
      </c>
      <c r="AV71" s="1157"/>
      <c r="AW71" s="25"/>
      <c r="AX71" s="25"/>
      <c r="AY71" s="25"/>
      <c r="AZ71" s="25"/>
      <c r="BA71" s="25"/>
      <c r="BB71" s="26"/>
      <c r="BC71" s="95"/>
      <c r="BD71" s="161"/>
      <c r="BE71" s="101">
        <f>ROUND(ROUND(K71*S72,0)*AU71,0)</f>
        <v>342</v>
      </c>
      <c r="BF71" s="31"/>
    </row>
    <row r="72" spans="1:58" ht="17.100000000000001" customHeight="1" x14ac:dyDescent="0.15">
      <c r="A72" s="32">
        <v>43</v>
      </c>
      <c r="B72" s="33">
        <v>2126</v>
      </c>
      <c r="C72" s="34" t="s">
        <v>4897</v>
      </c>
      <c r="D72" s="422"/>
      <c r="E72" s="423"/>
      <c r="F72" s="424"/>
      <c r="G72" s="29"/>
      <c r="H72" s="29"/>
      <c r="I72" s="29"/>
      <c r="J72" s="29"/>
      <c r="K72" s="418"/>
      <c r="L72" s="419"/>
      <c r="M72" s="419"/>
      <c r="N72" s="425"/>
      <c r="O72" s="420"/>
      <c r="P72" s="421"/>
      <c r="Q72" s="421"/>
      <c r="R72" s="26" t="s">
        <v>17</v>
      </c>
      <c r="S72" s="1180">
        <f>$S$12</f>
        <v>0.96499999999999997</v>
      </c>
      <c r="T72" s="1181"/>
      <c r="U72" s="1272"/>
      <c r="V72" s="1273"/>
      <c r="W72" s="1273"/>
      <c r="X72" s="1273"/>
      <c r="Y72" s="1273"/>
      <c r="Z72" s="42" t="s">
        <v>4827</v>
      </c>
      <c r="AA72" s="99"/>
      <c r="AB72" s="99"/>
      <c r="AC72" s="43"/>
      <c r="AD72" s="43"/>
      <c r="AE72" s="43"/>
      <c r="AF72" s="43"/>
      <c r="AG72" s="43"/>
      <c r="AH72" s="43"/>
      <c r="AI72" s="43"/>
      <c r="AJ72" s="43"/>
      <c r="AK72" s="43"/>
      <c r="AL72" s="43"/>
      <c r="AM72" s="43"/>
      <c r="AN72" s="43"/>
      <c r="AO72" s="43"/>
      <c r="AP72" s="43"/>
      <c r="AQ72" s="43"/>
      <c r="AR72" s="43"/>
      <c r="AS72" s="43"/>
      <c r="AT72" s="44" t="s">
        <v>17</v>
      </c>
      <c r="AU72" s="1157">
        <f>$AU$9</f>
        <v>0.5</v>
      </c>
      <c r="AV72" s="1157"/>
      <c r="AW72" s="25"/>
      <c r="AX72" s="25"/>
      <c r="AY72" s="25"/>
      <c r="AZ72" s="25"/>
      <c r="BA72" s="25"/>
      <c r="BB72" s="26"/>
      <c r="BC72" s="95"/>
      <c r="BD72" s="161"/>
      <c r="BE72" s="101">
        <f>ROUND(ROUND(K71*S72,0)*AU72,0)</f>
        <v>245</v>
      </c>
      <c r="BF72" s="31"/>
    </row>
    <row r="73" spans="1:58" ht="17.100000000000001" customHeight="1" x14ac:dyDescent="0.15">
      <c r="A73" s="32">
        <v>43</v>
      </c>
      <c r="B73" s="33">
        <v>2133</v>
      </c>
      <c r="C73" s="34" t="s">
        <v>4898</v>
      </c>
      <c r="D73" s="422"/>
      <c r="E73" s="423"/>
      <c r="F73" s="424"/>
      <c r="G73" s="29"/>
      <c r="H73" s="29"/>
      <c r="I73" s="29"/>
      <c r="J73" s="29"/>
      <c r="K73" s="20"/>
      <c r="N73" s="21"/>
      <c r="O73" s="416"/>
      <c r="P73" s="417"/>
      <c r="Q73" s="417"/>
      <c r="R73" s="65"/>
      <c r="S73" s="156"/>
      <c r="T73" s="156"/>
      <c r="U73" s="42"/>
      <c r="V73" s="43"/>
      <c r="W73" s="44"/>
      <c r="X73" s="44"/>
      <c r="Y73" s="43"/>
      <c r="Z73" s="43"/>
      <c r="AA73" s="43"/>
      <c r="AB73" s="43"/>
      <c r="AC73" s="43"/>
      <c r="AD73" s="43"/>
      <c r="AE73" s="43"/>
      <c r="AF73" s="43"/>
      <c r="AG73" s="43"/>
      <c r="AH73" s="43"/>
      <c r="AI73" s="43"/>
      <c r="AJ73" s="43"/>
      <c r="AK73" s="43"/>
      <c r="AL73" s="43"/>
      <c r="AM73" s="43"/>
      <c r="AN73" s="43"/>
      <c r="AO73" s="43"/>
      <c r="AP73" s="43"/>
      <c r="AQ73" s="43"/>
      <c r="AR73" s="43"/>
      <c r="AS73" s="43"/>
      <c r="AT73" s="44"/>
      <c r="AU73" s="1279"/>
      <c r="AV73" s="1279"/>
      <c r="AW73" s="1198" t="s">
        <v>4833</v>
      </c>
      <c r="AX73" s="1281"/>
      <c r="AY73" s="1281"/>
      <c r="AZ73" s="1281"/>
      <c r="BA73" s="40"/>
      <c r="BB73" s="40"/>
      <c r="BC73" s="40"/>
      <c r="BD73" s="41"/>
      <c r="BE73" s="101">
        <f>ROUND(K71*AY76,0)</f>
        <v>482</v>
      </c>
      <c r="BF73" s="31"/>
    </row>
    <row r="74" spans="1:58" ht="17.100000000000001" customHeight="1" x14ac:dyDescent="0.15">
      <c r="A74" s="32">
        <v>43</v>
      </c>
      <c r="B74" s="33">
        <v>2134</v>
      </c>
      <c r="C74" s="34" t="s">
        <v>4899</v>
      </c>
      <c r="D74" s="422"/>
      <c r="E74" s="423"/>
      <c r="F74" s="424"/>
      <c r="G74" s="29"/>
      <c r="H74" s="29"/>
      <c r="I74" s="29"/>
      <c r="J74" s="29"/>
      <c r="K74" s="20"/>
      <c r="N74" s="21"/>
      <c r="O74" s="418"/>
      <c r="P74" s="419"/>
      <c r="Q74" s="419"/>
      <c r="R74" s="23"/>
      <c r="S74" s="167"/>
      <c r="T74" s="167"/>
      <c r="U74" s="1271" t="s">
        <v>4824</v>
      </c>
      <c r="V74" s="1202"/>
      <c r="W74" s="1202"/>
      <c r="X74" s="1202"/>
      <c r="Y74" s="1202"/>
      <c r="Z74" s="42" t="s">
        <v>4825</v>
      </c>
      <c r="AA74" s="99"/>
      <c r="AB74" s="99"/>
      <c r="AC74" s="43"/>
      <c r="AD74" s="43"/>
      <c r="AE74" s="43"/>
      <c r="AF74" s="43"/>
      <c r="AG74" s="43"/>
      <c r="AH74" s="43"/>
      <c r="AI74" s="43"/>
      <c r="AJ74" s="43"/>
      <c r="AK74" s="43"/>
      <c r="AL74" s="43"/>
      <c r="AM74" s="43"/>
      <c r="AN74" s="43"/>
      <c r="AO74" s="43"/>
      <c r="AP74" s="43"/>
      <c r="AQ74" s="43"/>
      <c r="AR74" s="43"/>
      <c r="AS74" s="43"/>
      <c r="AT74" s="44" t="s">
        <v>17</v>
      </c>
      <c r="AU74" s="1157">
        <f>$AU$8</f>
        <v>0.7</v>
      </c>
      <c r="AV74" s="1157"/>
      <c r="AW74" s="1268"/>
      <c r="AX74" s="1269"/>
      <c r="AY74" s="1269"/>
      <c r="AZ74" s="1269"/>
      <c r="BA74" s="4"/>
      <c r="BB74" s="4"/>
      <c r="BC74" s="4"/>
      <c r="BD74" s="21"/>
      <c r="BE74" s="101">
        <f>ROUND(ROUND(K71*AU74,0)*AY76,0)</f>
        <v>337</v>
      </c>
      <c r="BF74" s="31"/>
    </row>
    <row r="75" spans="1:58" ht="17.100000000000001" customHeight="1" x14ac:dyDescent="0.15">
      <c r="A75" s="32">
        <v>43</v>
      </c>
      <c r="B75" s="33">
        <v>2135</v>
      </c>
      <c r="C75" s="34" t="s">
        <v>4900</v>
      </c>
      <c r="D75" s="422"/>
      <c r="E75" s="423"/>
      <c r="F75" s="424"/>
      <c r="G75" s="29"/>
      <c r="H75" s="29"/>
      <c r="I75" s="29"/>
      <c r="J75" s="29"/>
      <c r="K75" s="20"/>
      <c r="N75" s="21"/>
      <c r="O75" s="420"/>
      <c r="P75" s="421"/>
      <c r="Q75" s="421"/>
      <c r="R75" s="26"/>
      <c r="S75" s="27"/>
      <c r="T75" s="27"/>
      <c r="U75" s="1272"/>
      <c r="V75" s="1273"/>
      <c r="W75" s="1273"/>
      <c r="X75" s="1273"/>
      <c r="Y75" s="1273"/>
      <c r="Z75" s="42" t="s">
        <v>4827</v>
      </c>
      <c r="AA75" s="99"/>
      <c r="AB75" s="99"/>
      <c r="AC75" s="43"/>
      <c r="AD75" s="43"/>
      <c r="AE75" s="43"/>
      <c r="AF75" s="43"/>
      <c r="AG75" s="43"/>
      <c r="AH75" s="43"/>
      <c r="AI75" s="43"/>
      <c r="AJ75" s="43"/>
      <c r="AK75" s="43"/>
      <c r="AL75" s="43"/>
      <c r="AM75" s="43"/>
      <c r="AN75" s="43"/>
      <c r="AO75" s="43"/>
      <c r="AP75" s="43"/>
      <c r="AQ75" s="43"/>
      <c r="AR75" s="43"/>
      <c r="AS75" s="43"/>
      <c r="AT75" s="44" t="s">
        <v>17</v>
      </c>
      <c r="AU75" s="1157">
        <f>$AU$9</f>
        <v>0.5</v>
      </c>
      <c r="AV75" s="1157"/>
      <c r="AW75" s="20"/>
      <c r="AX75" s="4"/>
      <c r="AY75" s="4"/>
      <c r="AZ75" s="4"/>
      <c r="BA75" s="4"/>
      <c r="BB75" s="4"/>
      <c r="BC75" s="4"/>
      <c r="BD75" s="21"/>
      <c r="BE75" s="101">
        <f>ROUND(ROUND(K71*AU75,0)*AY76,0)</f>
        <v>241</v>
      </c>
      <c r="BF75" s="31"/>
    </row>
    <row r="76" spans="1:58" ht="17.100000000000001" customHeight="1" x14ac:dyDescent="0.15">
      <c r="A76" s="32">
        <v>43</v>
      </c>
      <c r="B76" s="33">
        <v>2136</v>
      </c>
      <c r="C76" s="34" t="s">
        <v>4901</v>
      </c>
      <c r="D76" s="422"/>
      <c r="E76" s="423"/>
      <c r="F76" s="424"/>
      <c r="G76" s="29"/>
      <c r="H76" s="29"/>
      <c r="I76" s="29"/>
      <c r="J76" s="29"/>
      <c r="K76" s="20"/>
      <c r="N76" s="21"/>
      <c r="O76" s="1271" t="s">
        <v>4829</v>
      </c>
      <c r="P76" s="1274"/>
      <c r="Q76" s="1274"/>
      <c r="R76" s="1274"/>
      <c r="S76" s="1274"/>
      <c r="T76" s="1275"/>
      <c r="U76" s="42"/>
      <c r="V76" s="43"/>
      <c r="W76" s="44"/>
      <c r="X76" s="44"/>
      <c r="Y76" s="43"/>
      <c r="Z76" s="43"/>
      <c r="AA76" s="43"/>
      <c r="AB76" s="43"/>
      <c r="AC76" s="43"/>
      <c r="AD76" s="43"/>
      <c r="AE76" s="43"/>
      <c r="AF76" s="43"/>
      <c r="AG76" s="43"/>
      <c r="AH76" s="43"/>
      <c r="AI76" s="43"/>
      <c r="AJ76" s="43"/>
      <c r="AK76" s="43"/>
      <c r="AL76" s="43"/>
      <c r="AM76" s="43"/>
      <c r="AN76" s="43"/>
      <c r="AO76" s="43"/>
      <c r="AP76" s="43"/>
      <c r="AQ76" s="43"/>
      <c r="AR76" s="43"/>
      <c r="AS76" s="43"/>
      <c r="AT76" s="44"/>
      <c r="AU76" s="1279"/>
      <c r="AV76" s="1279"/>
      <c r="AW76" s="20"/>
      <c r="AX76" s="23" t="s">
        <v>17</v>
      </c>
      <c r="AY76" s="1158">
        <f>AY64</f>
        <v>0.95</v>
      </c>
      <c r="AZ76" s="1158"/>
      <c r="BA76" s="4"/>
      <c r="BB76" s="4"/>
      <c r="BC76" s="4"/>
      <c r="BD76" s="21"/>
      <c r="BE76" s="101">
        <f>ROUND(ROUND(K71*S78,0)*AY76,0)</f>
        <v>465</v>
      </c>
      <c r="BF76" s="31"/>
    </row>
    <row r="77" spans="1:58" ht="17.100000000000001" customHeight="1" x14ac:dyDescent="0.15">
      <c r="A77" s="32">
        <v>43</v>
      </c>
      <c r="B77" s="33">
        <v>2137</v>
      </c>
      <c r="C77" s="34" t="s">
        <v>4902</v>
      </c>
      <c r="D77" s="422"/>
      <c r="E77" s="423"/>
      <c r="F77" s="424"/>
      <c r="G77" s="29"/>
      <c r="H77" s="29"/>
      <c r="I77" s="29"/>
      <c r="J77" s="29"/>
      <c r="K77" s="20"/>
      <c r="N77" s="21"/>
      <c r="O77" s="1276"/>
      <c r="P77" s="1277"/>
      <c r="Q77" s="1277"/>
      <c r="R77" s="1277"/>
      <c r="S77" s="1277"/>
      <c r="T77" s="1278"/>
      <c r="U77" s="1271" t="s">
        <v>4824</v>
      </c>
      <c r="V77" s="1202"/>
      <c r="W77" s="1202"/>
      <c r="X77" s="1202"/>
      <c r="Y77" s="1202"/>
      <c r="Z77" s="42" t="s">
        <v>4825</v>
      </c>
      <c r="AA77" s="99"/>
      <c r="AB77" s="99"/>
      <c r="AC77" s="43"/>
      <c r="AD77" s="43"/>
      <c r="AE77" s="43"/>
      <c r="AF77" s="43"/>
      <c r="AG77" s="43"/>
      <c r="AH77" s="43"/>
      <c r="AI77" s="43"/>
      <c r="AJ77" s="43"/>
      <c r="AK77" s="43"/>
      <c r="AL77" s="43"/>
      <c r="AM77" s="43"/>
      <c r="AN77" s="43"/>
      <c r="AO77" s="43"/>
      <c r="AP77" s="43"/>
      <c r="AQ77" s="43"/>
      <c r="AR77" s="43"/>
      <c r="AS77" s="43"/>
      <c r="AT77" s="44" t="s">
        <v>17</v>
      </c>
      <c r="AU77" s="1157">
        <f>$AU$8</f>
        <v>0.7</v>
      </c>
      <c r="AV77" s="1157"/>
      <c r="AW77" s="20"/>
      <c r="AX77" s="4"/>
      <c r="AY77" s="4"/>
      <c r="AZ77" s="4"/>
      <c r="BA77" s="4"/>
      <c r="BB77" s="4"/>
      <c r="BC77" s="4"/>
      <c r="BD77" s="21"/>
      <c r="BE77" s="101">
        <f>ROUND(ROUND(ROUND(K71*S78,0)*AU77,0)*AY76,0)</f>
        <v>325</v>
      </c>
      <c r="BF77" s="31"/>
    </row>
    <row r="78" spans="1:58" ht="17.100000000000001" customHeight="1" x14ac:dyDescent="0.15">
      <c r="A78" s="32">
        <v>43</v>
      </c>
      <c r="B78" s="33">
        <v>2138</v>
      </c>
      <c r="C78" s="34" t="s">
        <v>4903</v>
      </c>
      <c r="D78" s="422"/>
      <c r="E78" s="423"/>
      <c r="F78" s="424"/>
      <c r="G78" s="29"/>
      <c r="H78" s="29"/>
      <c r="I78" s="29"/>
      <c r="J78" s="29"/>
      <c r="K78" s="20"/>
      <c r="N78" s="21"/>
      <c r="O78" s="420"/>
      <c r="P78" s="421"/>
      <c r="Q78" s="421"/>
      <c r="R78" s="26" t="s">
        <v>17</v>
      </c>
      <c r="S78" s="1180">
        <f>$S$12</f>
        <v>0.96499999999999997</v>
      </c>
      <c r="T78" s="1181"/>
      <c r="U78" s="1272"/>
      <c r="V78" s="1273"/>
      <c r="W78" s="1273"/>
      <c r="X78" s="1273"/>
      <c r="Y78" s="1273"/>
      <c r="Z78" s="42" t="s">
        <v>4827</v>
      </c>
      <c r="AA78" s="99"/>
      <c r="AB78" s="99"/>
      <c r="AC78" s="43"/>
      <c r="AD78" s="43"/>
      <c r="AE78" s="43"/>
      <c r="AF78" s="43"/>
      <c r="AG78" s="43"/>
      <c r="AH78" s="43"/>
      <c r="AI78" s="43"/>
      <c r="AJ78" s="43"/>
      <c r="AK78" s="43"/>
      <c r="AL78" s="43"/>
      <c r="AM78" s="43"/>
      <c r="AN78" s="43"/>
      <c r="AO78" s="43"/>
      <c r="AP78" s="43"/>
      <c r="AQ78" s="43"/>
      <c r="AR78" s="43"/>
      <c r="AS78" s="43"/>
      <c r="AT78" s="44" t="s">
        <v>17</v>
      </c>
      <c r="AU78" s="1157">
        <f>$AU$9</f>
        <v>0.5</v>
      </c>
      <c r="AV78" s="1157"/>
      <c r="AW78" s="24"/>
      <c r="AX78" s="25"/>
      <c r="AY78" s="25"/>
      <c r="AZ78" s="25"/>
      <c r="BA78" s="25"/>
      <c r="BB78" s="25"/>
      <c r="BC78" s="25"/>
      <c r="BD78" s="38"/>
      <c r="BE78" s="101">
        <f>ROUND(ROUND(ROUND(K71*S78,0)*AU78,0)*AY76,0)</f>
        <v>233</v>
      </c>
      <c r="BF78" s="31"/>
    </row>
    <row r="79" spans="1:58" ht="17.100000000000001" customHeight="1" x14ac:dyDescent="0.15">
      <c r="A79" s="32">
        <v>43</v>
      </c>
      <c r="B79" s="33">
        <v>2145</v>
      </c>
      <c r="C79" s="34" t="s">
        <v>4904</v>
      </c>
      <c r="D79" s="422"/>
      <c r="E79" s="423"/>
      <c r="F79" s="424"/>
      <c r="G79" s="36"/>
      <c r="H79" s="29"/>
      <c r="I79" s="29"/>
      <c r="J79" s="37"/>
      <c r="K79" s="1085" t="s">
        <v>4905</v>
      </c>
      <c r="L79" s="1133"/>
      <c r="M79" s="1133"/>
      <c r="N79" s="1134"/>
      <c r="O79" s="416"/>
      <c r="P79" s="417"/>
      <c r="Q79" s="417"/>
      <c r="R79" s="65"/>
      <c r="S79" s="156"/>
      <c r="T79" s="156"/>
      <c r="U79" s="42"/>
      <c r="V79" s="43"/>
      <c r="W79" s="44"/>
      <c r="X79" s="44"/>
      <c r="Y79" s="43"/>
      <c r="Z79" s="43"/>
      <c r="AA79" s="43"/>
      <c r="AB79" s="43"/>
      <c r="AC79" s="43"/>
      <c r="AD79" s="43"/>
      <c r="AE79" s="43"/>
      <c r="AF79" s="43"/>
      <c r="AG79" s="43"/>
      <c r="AH79" s="43"/>
      <c r="AI79" s="43"/>
      <c r="AJ79" s="43"/>
      <c r="AK79" s="43"/>
      <c r="AL79" s="43"/>
      <c r="AM79" s="43"/>
      <c r="AN79" s="43"/>
      <c r="AO79" s="43"/>
      <c r="AP79" s="43"/>
      <c r="AQ79" s="43"/>
      <c r="AR79" s="43"/>
      <c r="AS79" s="43"/>
      <c r="AT79" s="44"/>
      <c r="AU79" s="1279"/>
      <c r="AV79" s="1279"/>
      <c r="AW79" s="25"/>
      <c r="AX79" s="25"/>
      <c r="AY79" s="25"/>
      <c r="AZ79" s="25"/>
      <c r="BA79" s="25"/>
      <c r="BB79" s="26"/>
      <c r="BC79" s="95"/>
      <c r="BD79" s="161"/>
      <c r="BE79" s="101">
        <f>K83</f>
        <v>468</v>
      </c>
      <c r="BF79" s="31"/>
    </row>
    <row r="80" spans="1:58" ht="17.100000000000001" customHeight="1" x14ac:dyDescent="0.15">
      <c r="A80" s="32">
        <v>43</v>
      </c>
      <c r="B80" s="33">
        <v>2146</v>
      </c>
      <c r="C80" s="34" t="s">
        <v>4906</v>
      </c>
      <c r="D80" s="422"/>
      <c r="E80" s="423"/>
      <c r="F80" s="424"/>
      <c r="G80" s="29"/>
      <c r="H80" s="29"/>
      <c r="I80" s="29"/>
      <c r="J80" s="29"/>
      <c r="K80" s="1137"/>
      <c r="L80" s="1135"/>
      <c r="M80" s="1135"/>
      <c r="N80" s="1136"/>
      <c r="O80" s="418"/>
      <c r="P80" s="419"/>
      <c r="Q80" s="419"/>
      <c r="R80" s="23"/>
      <c r="S80" s="167"/>
      <c r="T80" s="167"/>
      <c r="U80" s="1271" t="s">
        <v>4824</v>
      </c>
      <c r="V80" s="1202"/>
      <c r="W80" s="1202"/>
      <c r="X80" s="1202"/>
      <c r="Y80" s="1202"/>
      <c r="Z80" s="42" t="s">
        <v>4825</v>
      </c>
      <c r="AA80" s="99"/>
      <c r="AB80" s="99"/>
      <c r="AC80" s="43"/>
      <c r="AD80" s="43"/>
      <c r="AE80" s="43"/>
      <c r="AF80" s="43"/>
      <c r="AG80" s="43"/>
      <c r="AH80" s="43"/>
      <c r="AI80" s="43"/>
      <c r="AJ80" s="43"/>
      <c r="AK80" s="43"/>
      <c r="AL80" s="43"/>
      <c r="AM80" s="43"/>
      <c r="AN80" s="43"/>
      <c r="AO80" s="43"/>
      <c r="AP80" s="43"/>
      <c r="AQ80" s="43"/>
      <c r="AR80" s="43"/>
      <c r="AS80" s="43"/>
      <c r="AT80" s="44" t="s">
        <v>17</v>
      </c>
      <c r="AU80" s="1157">
        <f>$AU$8</f>
        <v>0.7</v>
      </c>
      <c r="AV80" s="1157"/>
      <c r="AW80" s="43"/>
      <c r="AX80" s="43"/>
      <c r="AY80" s="43"/>
      <c r="AZ80" s="43"/>
      <c r="BA80" s="43"/>
      <c r="BB80" s="44"/>
      <c r="BC80" s="45"/>
      <c r="BD80" s="46"/>
      <c r="BE80" s="101">
        <f>ROUND(K83*AU80,0)</f>
        <v>328</v>
      </c>
      <c r="BF80" s="31"/>
    </row>
    <row r="81" spans="1:58" ht="17.100000000000001" customHeight="1" x14ac:dyDescent="0.15">
      <c r="A81" s="32">
        <v>43</v>
      </c>
      <c r="B81" s="33">
        <v>2147</v>
      </c>
      <c r="C81" s="34" t="s">
        <v>4907</v>
      </c>
      <c r="D81" s="422"/>
      <c r="E81" s="423"/>
      <c r="F81" s="424"/>
      <c r="G81" s="29"/>
      <c r="H81" s="29"/>
      <c r="I81" s="29"/>
      <c r="J81" s="29"/>
      <c r="K81" s="1137"/>
      <c r="L81" s="1135"/>
      <c r="M81" s="1135"/>
      <c r="N81" s="1136"/>
      <c r="O81" s="420"/>
      <c r="P81" s="421"/>
      <c r="Q81" s="421"/>
      <c r="R81" s="26"/>
      <c r="S81" s="27"/>
      <c r="T81" s="27"/>
      <c r="U81" s="1272"/>
      <c r="V81" s="1273"/>
      <c r="W81" s="1273"/>
      <c r="X81" s="1273"/>
      <c r="Y81" s="1273"/>
      <c r="Z81" s="42" t="s">
        <v>4827</v>
      </c>
      <c r="AA81" s="99"/>
      <c r="AB81" s="99"/>
      <c r="AC81" s="43"/>
      <c r="AD81" s="43"/>
      <c r="AE81" s="43"/>
      <c r="AF81" s="43"/>
      <c r="AG81" s="43"/>
      <c r="AH81" s="43"/>
      <c r="AI81" s="43"/>
      <c r="AJ81" s="43"/>
      <c r="AK81" s="43"/>
      <c r="AL81" s="43"/>
      <c r="AM81" s="43"/>
      <c r="AN81" s="43"/>
      <c r="AO81" s="43"/>
      <c r="AP81" s="43"/>
      <c r="AQ81" s="43"/>
      <c r="AR81" s="43"/>
      <c r="AS81" s="43"/>
      <c r="AT81" s="44" t="s">
        <v>17</v>
      </c>
      <c r="AU81" s="1157">
        <f>$AU$9</f>
        <v>0.5</v>
      </c>
      <c r="AV81" s="1157"/>
      <c r="AW81" s="43"/>
      <c r="AX81" s="43"/>
      <c r="AY81" s="43"/>
      <c r="AZ81" s="43"/>
      <c r="BA81" s="43"/>
      <c r="BB81" s="44"/>
      <c r="BC81" s="45"/>
      <c r="BD81" s="46"/>
      <c r="BE81" s="101">
        <f>ROUND(K83*AU81,0)</f>
        <v>234</v>
      </c>
      <c r="BF81" s="31"/>
    </row>
    <row r="82" spans="1:58" ht="17.100000000000001" customHeight="1" x14ac:dyDescent="0.15">
      <c r="A82" s="32">
        <v>43</v>
      </c>
      <c r="B82" s="33">
        <v>2148</v>
      </c>
      <c r="C82" s="34" t="s">
        <v>4908</v>
      </c>
      <c r="D82" s="422"/>
      <c r="E82" s="423"/>
      <c r="F82" s="424"/>
      <c r="G82" s="29"/>
      <c r="H82" s="29"/>
      <c r="I82" s="29"/>
      <c r="J82" s="29"/>
      <c r="K82" s="1268"/>
      <c r="L82" s="1269"/>
      <c r="M82" s="1269"/>
      <c r="N82" s="1270"/>
      <c r="O82" s="1271" t="s">
        <v>4829</v>
      </c>
      <c r="P82" s="1274"/>
      <c r="Q82" s="1274"/>
      <c r="R82" s="1274"/>
      <c r="S82" s="1274"/>
      <c r="T82" s="1275"/>
      <c r="U82" s="42"/>
      <c r="V82" s="43"/>
      <c r="W82" s="44"/>
      <c r="X82" s="44"/>
      <c r="Y82" s="43"/>
      <c r="Z82" s="43"/>
      <c r="AA82" s="43"/>
      <c r="AB82" s="43"/>
      <c r="AC82" s="43"/>
      <c r="AD82" s="43"/>
      <c r="AE82" s="43"/>
      <c r="AF82" s="43"/>
      <c r="AG82" s="43"/>
      <c r="AH82" s="43"/>
      <c r="AI82" s="43"/>
      <c r="AJ82" s="43"/>
      <c r="AK82" s="43"/>
      <c r="AL82" s="43"/>
      <c r="AM82" s="43"/>
      <c r="AN82" s="43"/>
      <c r="AO82" s="43"/>
      <c r="AP82" s="43"/>
      <c r="AQ82" s="43"/>
      <c r="AR82" s="43"/>
      <c r="AS82" s="43"/>
      <c r="AT82" s="44"/>
      <c r="AU82" s="1279"/>
      <c r="AV82" s="1279"/>
      <c r="AW82" s="43"/>
      <c r="AX82" s="43"/>
      <c r="AY82" s="25"/>
      <c r="AZ82" s="25"/>
      <c r="BA82" s="25"/>
      <c r="BB82" s="26"/>
      <c r="BC82" s="95"/>
      <c r="BD82" s="161"/>
      <c r="BE82" s="101">
        <f>ROUND(K83*S84,0)</f>
        <v>452</v>
      </c>
      <c r="BF82" s="31"/>
    </row>
    <row r="83" spans="1:58" ht="17.100000000000001" customHeight="1" x14ac:dyDescent="0.15">
      <c r="A83" s="32">
        <v>43</v>
      </c>
      <c r="B83" s="33">
        <v>2149</v>
      </c>
      <c r="C83" s="34" t="s">
        <v>4909</v>
      </c>
      <c r="D83" s="422"/>
      <c r="E83" s="423"/>
      <c r="F83" s="424"/>
      <c r="G83" s="29"/>
      <c r="H83" s="29"/>
      <c r="I83" s="29"/>
      <c r="J83" s="29"/>
      <c r="K83" s="1280">
        <v>468</v>
      </c>
      <c r="L83" s="1108"/>
      <c r="M83" s="4" t="s">
        <v>21</v>
      </c>
      <c r="N83" s="22"/>
      <c r="O83" s="1276"/>
      <c r="P83" s="1277"/>
      <c r="Q83" s="1277"/>
      <c r="R83" s="1277"/>
      <c r="S83" s="1277"/>
      <c r="T83" s="1278"/>
      <c r="U83" s="1271" t="s">
        <v>4824</v>
      </c>
      <c r="V83" s="1202"/>
      <c r="W83" s="1202"/>
      <c r="X83" s="1202"/>
      <c r="Y83" s="1202"/>
      <c r="Z83" s="42" t="s">
        <v>4825</v>
      </c>
      <c r="AA83" s="99"/>
      <c r="AB83" s="99"/>
      <c r="AC83" s="43"/>
      <c r="AD83" s="43"/>
      <c r="AE83" s="43"/>
      <c r="AF83" s="43"/>
      <c r="AG83" s="43"/>
      <c r="AH83" s="43"/>
      <c r="AI83" s="43"/>
      <c r="AJ83" s="43"/>
      <c r="AK83" s="43"/>
      <c r="AL83" s="43"/>
      <c r="AM83" s="43"/>
      <c r="AN83" s="43"/>
      <c r="AO83" s="43"/>
      <c r="AP83" s="43"/>
      <c r="AQ83" s="43"/>
      <c r="AR83" s="43"/>
      <c r="AS83" s="43"/>
      <c r="AT83" s="44" t="s">
        <v>17</v>
      </c>
      <c r="AU83" s="1157">
        <f>$AU$8</f>
        <v>0.7</v>
      </c>
      <c r="AV83" s="1157"/>
      <c r="AW83" s="25"/>
      <c r="AX83" s="25"/>
      <c r="AY83" s="25"/>
      <c r="AZ83" s="25"/>
      <c r="BA83" s="25"/>
      <c r="BB83" s="26"/>
      <c r="BC83" s="95"/>
      <c r="BD83" s="161"/>
      <c r="BE83" s="101">
        <f>ROUND(ROUND(K83*S84,0)*AU83,0)</f>
        <v>316</v>
      </c>
      <c r="BF83" s="31"/>
    </row>
    <row r="84" spans="1:58" ht="17.100000000000001" customHeight="1" x14ac:dyDescent="0.15">
      <c r="A84" s="32">
        <v>43</v>
      </c>
      <c r="B84" s="33">
        <v>2150</v>
      </c>
      <c r="C84" s="34" t="s">
        <v>4910</v>
      </c>
      <c r="D84" s="422"/>
      <c r="E84" s="423"/>
      <c r="F84" s="424"/>
      <c r="G84" s="29"/>
      <c r="H84" s="29"/>
      <c r="I84" s="29"/>
      <c r="J84" s="29"/>
      <c r="K84" s="418"/>
      <c r="L84" s="419"/>
      <c r="M84" s="419"/>
      <c r="N84" s="425"/>
      <c r="O84" s="420"/>
      <c r="P84" s="421"/>
      <c r="Q84" s="421"/>
      <c r="R84" s="26" t="s">
        <v>17</v>
      </c>
      <c r="S84" s="1180">
        <f>$S$12</f>
        <v>0.96499999999999997</v>
      </c>
      <c r="T84" s="1181"/>
      <c r="U84" s="1272"/>
      <c r="V84" s="1273"/>
      <c r="W84" s="1273"/>
      <c r="X84" s="1273"/>
      <c r="Y84" s="1273"/>
      <c r="Z84" s="42" t="s">
        <v>4827</v>
      </c>
      <c r="AA84" s="99"/>
      <c r="AB84" s="99"/>
      <c r="AC84" s="43"/>
      <c r="AD84" s="43"/>
      <c r="AE84" s="43"/>
      <c r="AF84" s="43"/>
      <c r="AG84" s="43"/>
      <c r="AH84" s="43"/>
      <c r="AI84" s="43"/>
      <c r="AJ84" s="43"/>
      <c r="AK84" s="43"/>
      <c r="AL84" s="43"/>
      <c r="AM84" s="43"/>
      <c r="AN84" s="43"/>
      <c r="AO84" s="43"/>
      <c r="AP84" s="43"/>
      <c r="AQ84" s="43"/>
      <c r="AR84" s="43"/>
      <c r="AS84" s="43"/>
      <c r="AT84" s="44" t="s">
        <v>17</v>
      </c>
      <c r="AU84" s="1157">
        <f>$AU$9</f>
        <v>0.5</v>
      </c>
      <c r="AV84" s="1157"/>
      <c r="AW84" s="25"/>
      <c r="AX84" s="25"/>
      <c r="AY84" s="25"/>
      <c r="AZ84" s="25"/>
      <c r="BA84" s="25"/>
      <c r="BB84" s="26"/>
      <c r="BC84" s="95"/>
      <c r="BD84" s="161"/>
      <c r="BE84" s="101">
        <f>ROUND(ROUND(K83*S84,0)*AU84,0)</f>
        <v>226</v>
      </c>
      <c r="BF84" s="31"/>
    </row>
    <row r="85" spans="1:58" ht="17.100000000000001" customHeight="1" x14ac:dyDescent="0.15">
      <c r="A85" s="32">
        <v>43</v>
      </c>
      <c r="B85" s="33">
        <v>2157</v>
      </c>
      <c r="C85" s="34" t="s">
        <v>4911</v>
      </c>
      <c r="D85" s="422"/>
      <c r="E85" s="423"/>
      <c r="F85" s="424"/>
      <c r="G85" s="29"/>
      <c r="H85" s="29"/>
      <c r="I85" s="29"/>
      <c r="J85" s="29"/>
      <c r="K85" s="20"/>
      <c r="N85" s="21"/>
      <c r="O85" s="416"/>
      <c r="P85" s="417"/>
      <c r="Q85" s="417"/>
      <c r="R85" s="65"/>
      <c r="S85" s="156"/>
      <c r="T85" s="156"/>
      <c r="U85" s="42"/>
      <c r="V85" s="43"/>
      <c r="W85" s="44"/>
      <c r="X85" s="44"/>
      <c r="Y85" s="43"/>
      <c r="Z85" s="43"/>
      <c r="AA85" s="43"/>
      <c r="AB85" s="43"/>
      <c r="AC85" s="43"/>
      <c r="AD85" s="43"/>
      <c r="AE85" s="43"/>
      <c r="AF85" s="43"/>
      <c r="AG85" s="43"/>
      <c r="AH85" s="43"/>
      <c r="AI85" s="43"/>
      <c r="AJ85" s="43"/>
      <c r="AK85" s="43"/>
      <c r="AL85" s="43"/>
      <c r="AM85" s="43"/>
      <c r="AN85" s="43"/>
      <c r="AO85" s="43"/>
      <c r="AP85" s="43"/>
      <c r="AQ85" s="43"/>
      <c r="AR85" s="43"/>
      <c r="AS85" s="43"/>
      <c r="AT85" s="44"/>
      <c r="AU85" s="1279"/>
      <c r="AV85" s="1279"/>
      <c r="AW85" s="1198" t="s">
        <v>4833</v>
      </c>
      <c r="AX85" s="1281"/>
      <c r="AY85" s="1281"/>
      <c r="AZ85" s="1281"/>
      <c r="BA85" s="40"/>
      <c r="BB85" s="40"/>
      <c r="BC85" s="40"/>
      <c r="BD85" s="41"/>
      <c r="BE85" s="101">
        <f>ROUND(K83*AY88,0)</f>
        <v>445</v>
      </c>
      <c r="BF85" s="31"/>
    </row>
    <row r="86" spans="1:58" ht="17.100000000000001" customHeight="1" x14ac:dyDescent="0.15">
      <c r="A86" s="32">
        <v>43</v>
      </c>
      <c r="B86" s="33">
        <v>2158</v>
      </c>
      <c r="C86" s="34" t="s">
        <v>4912</v>
      </c>
      <c r="D86" s="422"/>
      <c r="E86" s="423"/>
      <c r="F86" s="424"/>
      <c r="G86" s="29"/>
      <c r="H86" s="29"/>
      <c r="I86" s="29"/>
      <c r="J86" s="29"/>
      <c r="K86" s="20"/>
      <c r="N86" s="21"/>
      <c r="O86" s="418"/>
      <c r="P86" s="419"/>
      <c r="Q86" s="419"/>
      <c r="R86" s="23"/>
      <c r="S86" s="167"/>
      <c r="T86" s="167"/>
      <c r="U86" s="1271" t="s">
        <v>4824</v>
      </c>
      <c r="V86" s="1202"/>
      <c r="W86" s="1202"/>
      <c r="X86" s="1202"/>
      <c r="Y86" s="1202"/>
      <c r="Z86" s="42" t="s">
        <v>4825</v>
      </c>
      <c r="AA86" s="99"/>
      <c r="AB86" s="99"/>
      <c r="AC86" s="43"/>
      <c r="AD86" s="43"/>
      <c r="AE86" s="43"/>
      <c r="AF86" s="43"/>
      <c r="AG86" s="43"/>
      <c r="AH86" s="43"/>
      <c r="AI86" s="43"/>
      <c r="AJ86" s="43"/>
      <c r="AK86" s="43"/>
      <c r="AL86" s="43"/>
      <c r="AM86" s="43"/>
      <c r="AN86" s="43"/>
      <c r="AO86" s="43"/>
      <c r="AP86" s="43"/>
      <c r="AQ86" s="43"/>
      <c r="AR86" s="43"/>
      <c r="AS86" s="43"/>
      <c r="AT86" s="44" t="s">
        <v>17</v>
      </c>
      <c r="AU86" s="1157">
        <f>$AU$8</f>
        <v>0.7</v>
      </c>
      <c r="AV86" s="1157"/>
      <c r="AW86" s="1268"/>
      <c r="AX86" s="1269"/>
      <c r="AY86" s="1269"/>
      <c r="AZ86" s="1269"/>
      <c r="BA86" s="4"/>
      <c r="BB86" s="4"/>
      <c r="BC86" s="4"/>
      <c r="BD86" s="21"/>
      <c r="BE86" s="101">
        <f>ROUND(ROUND(K83*AU86,0)*AY88,0)</f>
        <v>312</v>
      </c>
      <c r="BF86" s="31"/>
    </row>
    <row r="87" spans="1:58" ht="17.100000000000001" customHeight="1" x14ac:dyDescent="0.15">
      <c r="A87" s="32">
        <v>43</v>
      </c>
      <c r="B87" s="33">
        <v>2159</v>
      </c>
      <c r="C87" s="34" t="s">
        <v>4913</v>
      </c>
      <c r="D87" s="422"/>
      <c r="E87" s="423"/>
      <c r="F87" s="424"/>
      <c r="G87" s="29"/>
      <c r="H87" s="29"/>
      <c r="I87" s="29"/>
      <c r="J87" s="29"/>
      <c r="K87" s="20"/>
      <c r="N87" s="21"/>
      <c r="O87" s="420"/>
      <c r="P87" s="421"/>
      <c r="Q87" s="421"/>
      <c r="R87" s="26"/>
      <c r="S87" s="27"/>
      <c r="T87" s="27"/>
      <c r="U87" s="1272"/>
      <c r="V87" s="1273"/>
      <c r="W87" s="1273"/>
      <c r="X87" s="1273"/>
      <c r="Y87" s="1273"/>
      <c r="Z87" s="42" t="s">
        <v>4827</v>
      </c>
      <c r="AA87" s="99"/>
      <c r="AB87" s="99"/>
      <c r="AC87" s="43"/>
      <c r="AD87" s="43"/>
      <c r="AE87" s="43"/>
      <c r="AF87" s="43"/>
      <c r="AG87" s="43"/>
      <c r="AH87" s="43"/>
      <c r="AI87" s="43"/>
      <c r="AJ87" s="43"/>
      <c r="AK87" s="43"/>
      <c r="AL87" s="43"/>
      <c r="AM87" s="43"/>
      <c r="AN87" s="43"/>
      <c r="AO87" s="43"/>
      <c r="AP87" s="43"/>
      <c r="AQ87" s="43"/>
      <c r="AR87" s="43"/>
      <c r="AS87" s="43"/>
      <c r="AT87" s="44" t="s">
        <v>17</v>
      </c>
      <c r="AU87" s="1157">
        <f>$AU$9</f>
        <v>0.5</v>
      </c>
      <c r="AV87" s="1157"/>
      <c r="AW87" s="20"/>
      <c r="AX87" s="4"/>
      <c r="AY87" s="4"/>
      <c r="AZ87" s="4"/>
      <c r="BA87" s="4"/>
      <c r="BB87" s="4"/>
      <c r="BC87" s="4"/>
      <c r="BD87" s="21"/>
      <c r="BE87" s="101">
        <f>ROUND(ROUND(K83*AU87,0)*AY88,0)</f>
        <v>222</v>
      </c>
      <c r="BF87" s="31"/>
    </row>
    <row r="88" spans="1:58" ht="17.100000000000001" customHeight="1" x14ac:dyDescent="0.15">
      <c r="A88" s="32">
        <v>43</v>
      </c>
      <c r="B88" s="33">
        <v>2160</v>
      </c>
      <c r="C88" s="34" t="s">
        <v>4914</v>
      </c>
      <c r="D88" s="422"/>
      <c r="E88" s="423"/>
      <c r="F88" s="424"/>
      <c r="G88" s="29"/>
      <c r="H88" s="29"/>
      <c r="I88" s="29"/>
      <c r="J88" s="29"/>
      <c r="K88" s="20"/>
      <c r="N88" s="21"/>
      <c r="O88" s="1271" t="s">
        <v>4829</v>
      </c>
      <c r="P88" s="1274"/>
      <c r="Q88" s="1274"/>
      <c r="R88" s="1274"/>
      <c r="S88" s="1274"/>
      <c r="T88" s="1275"/>
      <c r="U88" s="42"/>
      <c r="V88" s="43"/>
      <c r="W88" s="44"/>
      <c r="X88" s="44"/>
      <c r="Y88" s="43"/>
      <c r="Z88" s="43"/>
      <c r="AA88" s="43"/>
      <c r="AB88" s="43"/>
      <c r="AC88" s="43"/>
      <c r="AD88" s="43"/>
      <c r="AE88" s="43"/>
      <c r="AF88" s="43"/>
      <c r="AG88" s="43"/>
      <c r="AH88" s="43"/>
      <c r="AI88" s="43"/>
      <c r="AJ88" s="43"/>
      <c r="AK88" s="43"/>
      <c r="AL88" s="43"/>
      <c r="AM88" s="43"/>
      <c r="AN88" s="43"/>
      <c r="AO88" s="43"/>
      <c r="AP88" s="43"/>
      <c r="AQ88" s="43"/>
      <c r="AR88" s="43"/>
      <c r="AS88" s="43"/>
      <c r="AT88" s="44"/>
      <c r="AU88" s="1279"/>
      <c r="AV88" s="1279"/>
      <c r="AW88" s="20"/>
      <c r="AX88" s="23" t="s">
        <v>17</v>
      </c>
      <c r="AY88" s="1158">
        <f>AY76</f>
        <v>0.95</v>
      </c>
      <c r="AZ88" s="1158"/>
      <c r="BA88" s="4"/>
      <c r="BB88" s="4"/>
      <c r="BC88" s="4"/>
      <c r="BD88" s="21"/>
      <c r="BE88" s="101">
        <f>ROUND(ROUND(K83*S90,0)*AY88,0)</f>
        <v>429</v>
      </c>
      <c r="BF88" s="31"/>
    </row>
    <row r="89" spans="1:58" ht="17.100000000000001" customHeight="1" x14ac:dyDescent="0.15">
      <c r="A89" s="32">
        <v>43</v>
      </c>
      <c r="B89" s="33">
        <v>2161</v>
      </c>
      <c r="C89" s="34" t="s">
        <v>4915</v>
      </c>
      <c r="D89" s="422"/>
      <c r="E89" s="423"/>
      <c r="F89" s="424"/>
      <c r="G89" s="29"/>
      <c r="H89" s="29"/>
      <c r="I89" s="29"/>
      <c r="J89" s="29"/>
      <c r="K89" s="20"/>
      <c r="N89" s="21"/>
      <c r="O89" s="1276"/>
      <c r="P89" s="1277"/>
      <c r="Q89" s="1277"/>
      <c r="R89" s="1277"/>
      <c r="S89" s="1277"/>
      <c r="T89" s="1278"/>
      <c r="U89" s="1271" t="s">
        <v>4824</v>
      </c>
      <c r="V89" s="1202"/>
      <c r="W89" s="1202"/>
      <c r="X89" s="1202"/>
      <c r="Y89" s="1202"/>
      <c r="Z89" s="42" t="s">
        <v>4825</v>
      </c>
      <c r="AA89" s="99"/>
      <c r="AB89" s="99"/>
      <c r="AC89" s="43"/>
      <c r="AD89" s="43"/>
      <c r="AE89" s="43"/>
      <c r="AF89" s="43"/>
      <c r="AG89" s="43"/>
      <c r="AH89" s="43"/>
      <c r="AI89" s="43"/>
      <c r="AJ89" s="43"/>
      <c r="AK89" s="43"/>
      <c r="AL89" s="43"/>
      <c r="AM89" s="43"/>
      <c r="AN89" s="43"/>
      <c r="AO89" s="43"/>
      <c r="AP89" s="43"/>
      <c r="AQ89" s="43"/>
      <c r="AR89" s="43"/>
      <c r="AS89" s="43"/>
      <c r="AT89" s="44" t="s">
        <v>17</v>
      </c>
      <c r="AU89" s="1157">
        <f>$AU$8</f>
        <v>0.7</v>
      </c>
      <c r="AV89" s="1157"/>
      <c r="AW89" s="20"/>
      <c r="AX89" s="4"/>
      <c r="AY89" s="4"/>
      <c r="AZ89" s="4"/>
      <c r="BA89" s="4"/>
      <c r="BB89" s="4"/>
      <c r="BC89" s="4"/>
      <c r="BD89" s="21"/>
      <c r="BE89" s="101">
        <f>ROUND(ROUND(ROUND(K83*S90,0)*AU89,0)*AY88,0)</f>
        <v>300</v>
      </c>
      <c r="BF89" s="31"/>
    </row>
    <row r="90" spans="1:58" ht="17.100000000000001" customHeight="1" x14ac:dyDescent="0.15">
      <c r="A90" s="32">
        <v>43</v>
      </c>
      <c r="B90" s="33">
        <v>2162</v>
      </c>
      <c r="C90" s="34" t="s">
        <v>4916</v>
      </c>
      <c r="D90" s="426"/>
      <c r="E90" s="427"/>
      <c r="F90" s="428"/>
      <c r="G90" s="57"/>
      <c r="H90" s="57"/>
      <c r="I90" s="57"/>
      <c r="J90" s="57"/>
      <c r="K90" s="24"/>
      <c r="L90" s="25"/>
      <c r="M90" s="25"/>
      <c r="N90" s="38"/>
      <c r="O90" s="420"/>
      <c r="P90" s="421"/>
      <c r="Q90" s="421"/>
      <c r="R90" s="26" t="s">
        <v>17</v>
      </c>
      <c r="S90" s="1180">
        <f>$S$12</f>
        <v>0.96499999999999997</v>
      </c>
      <c r="T90" s="1181"/>
      <c r="U90" s="1272"/>
      <c r="V90" s="1273"/>
      <c r="W90" s="1273"/>
      <c r="X90" s="1273"/>
      <c r="Y90" s="1273"/>
      <c r="Z90" s="42" t="s">
        <v>4827</v>
      </c>
      <c r="AA90" s="99"/>
      <c r="AB90" s="99"/>
      <c r="AC90" s="43"/>
      <c r="AD90" s="43"/>
      <c r="AE90" s="43"/>
      <c r="AF90" s="43"/>
      <c r="AG90" s="43"/>
      <c r="AH90" s="43"/>
      <c r="AI90" s="43"/>
      <c r="AJ90" s="43"/>
      <c r="AK90" s="43"/>
      <c r="AL90" s="43"/>
      <c r="AM90" s="43"/>
      <c r="AN90" s="43"/>
      <c r="AO90" s="43"/>
      <c r="AP90" s="43"/>
      <c r="AQ90" s="43"/>
      <c r="AR90" s="43"/>
      <c r="AS90" s="43"/>
      <c r="AT90" s="44" t="s">
        <v>17</v>
      </c>
      <c r="AU90" s="1157">
        <f>$AU$9</f>
        <v>0.5</v>
      </c>
      <c r="AV90" s="1157"/>
      <c r="AW90" s="24"/>
      <c r="AX90" s="25"/>
      <c r="AY90" s="25"/>
      <c r="AZ90" s="25"/>
      <c r="BA90" s="25"/>
      <c r="BB90" s="25"/>
      <c r="BC90" s="25"/>
      <c r="BD90" s="38"/>
      <c r="BE90" s="35">
        <f>ROUND(ROUND(ROUND(K83*S90,0)*AU90,0)*AY88,0)</f>
        <v>215</v>
      </c>
      <c r="BF90" s="61"/>
    </row>
    <row r="91" spans="1:58" ht="17.100000000000001" customHeight="1" x14ac:dyDescent="0.15">
      <c r="A91" s="32">
        <v>43</v>
      </c>
      <c r="B91" s="33">
        <v>2169</v>
      </c>
      <c r="C91" s="34" t="s">
        <v>4917</v>
      </c>
      <c r="D91" s="1085" t="s">
        <v>4819</v>
      </c>
      <c r="E91" s="1086"/>
      <c r="F91" s="1087"/>
      <c r="G91" s="1086" t="s">
        <v>4918</v>
      </c>
      <c r="H91" s="1086"/>
      <c r="I91" s="1086"/>
      <c r="J91" s="1086"/>
      <c r="K91" s="1085" t="s">
        <v>4821</v>
      </c>
      <c r="L91" s="1133"/>
      <c r="M91" s="1133"/>
      <c r="N91" s="1134"/>
      <c r="O91" s="416"/>
      <c r="P91" s="417"/>
      <c r="Q91" s="417"/>
      <c r="R91" s="65"/>
      <c r="S91" s="156"/>
      <c r="T91" s="156"/>
      <c r="U91" s="42"/>
      <c r="V91" s="43"/>
      <c r="W91" s="44"/>
      <c r="X91" s="44"/>
      <c r="Y91" s="43"/>
      <c r="Z91" s="43"/>
      <c r="AA91" s="43"/>
      <c r="AB91" s="43"/>
      <c r="AC91" s="43"/>
      <c r="AD91" s="43"/>
      <c r="AE91" s="43"/>
      <c r="AF91" s="43"/>
      <c r="AG91" s="43"/>
      <c r="AH91" s="43"/>
      <c r="AI91" s="43"/>
      <c r="AJ91" s="43"/>
      <c r="AK91" s="43"/>
      <c r="AL91" s="43"/>
      <c r="AM91" s="43"/>
      <c r="AN91" s="43"/>
      <c r="AO91" s="43"/>
      <c r="AP91" s="43"/>
      <c r="AQ91" s="43"/>
      <c r="AR91" s="43"/>
      <c r="AS91" s="43"/>
      <c r="AT91" s="44"/>
      <c r="AU91" s="1279"/>
      <c r="AV91" s="1279"/>
      <c r="AW91" s="43"/>
      <c r="AX91" s="43"/>
      <c r="AY91" s="43"/>
      <c r="AZ91" s="43"/>
      <c r="BA91" s="43"/>
      <c r="BB91" s="44"/>
      <c r="BC91" s="45"/>
      <c r="BD91" s="46"/>
      <c r="BE91" s="101">
        <f>K95</f>
        <v>1035</v>
      </c>
      <c r="BF91" s="66" t="s">
        <v>4822</v>
      </c>
    </row>
    <row r="92" spans="1:58" ht="17.100000000000001" customHeight="1" x14ac:dyDescent="0.15">
      <c r="A92" s="32">
        <v>43</v>
      </c>
      <c r="B92" s="33">
        <v>2170</v>
      </c>
      <c r="C92" s="34" t="s">
        <v>4919</v>
      </c>
      <c r="D92" s="1088"/>
      <c r="E92" s="1089"/>
      <c r="F92" s="1090"/>
      <c r="G92" s="1089"/>
      <c r="H92" s="1089"/>
      <c r="I92" s="1089"/>
      <c r="J92" s="1089"/>
      <c r="K92" s="1137"/>
      <c r="L92" s="1135"/>
      <c r="M92" s="1135"/>
      <c r="N92" s="1136"/>
      <c r="O92" s="418"/>
      <c r="P92" s="419"/>
      <c r="Q92" s="419"/>
      <c r="R92" s="23"/>
      <c r="S92" s="167"/>
      <c r="T92" s="167"/>
      <c r="U92" s="1271" t="s">
        <v>4824</v>
      </c>
      <c r="V92" s="1202"/>
      <c r="W92" s="1202"/>
      <c r="X92" s="1202"/>
      <c r="Y92" s="1202"/>
      <c r="Z92" s="42" t="s">
        <v>4825</v>
      </c>
      <c r="AA92" s="99"/>
      <c r="AB92" s="99"/>
      <c r="AC92" s="43"/>
      <c r="AD92" s="43"/>
      <c r="AE92" s="43"/>
      <c r="AF92" s="43"/>
      <c r="AG92" s="43"/>
      <c r="AH92" s="43"/>
      <c r="AI92" s="43"/>
      <c r="AJ92" s="43"/>
      <c r="AK92" s="43"/>
      <c r="AL92" s="43"/>
      <c r="AM92" s="43"/>
      <c r="AN92" s="43"/>
      <c r="AO92" s="43"/>
      <c r="AP92" s="43"/>
      <c r="AQ92" s="43"/>
      <c r="AR92" s="43"/>
      <c r="AS92" s="43"/>
      <c r="AT92" s="44" t="s">
        <v>17</v>
      </c>
      <c r="AU92" s="1157">
        <f>$AU$8</f>
        <v>0.7</v>
      </c>
      <c r="AV92" s="1157"/>
      <c r="AW92" s="43"/>
      <c r="AX92" s="43"/>
      <c r="AY92" s="43"/>
      <c r="AZ92" s="43"/>
      <c r="BA92" s="43"/>
      <c r="BB92" s="44"/>
      <c r="BC92" s="45"/>
      <c r="BD92" s="46"/>
      <c r="BE92" s="101">
        <f>ROUND(K95*AU92,0)</f>
        <v>725</v>
      </c>
      <c r="BF92" s="232"/>
    </row>
    <row r="93" spans="1:58" ht="17.100000000000001" customHeight="1" x14ac:dyDescent="0.15">
      <c r="A93" s="32">
        <v>43</v>
      </c>
      <c r="B93" s="33">
        <v>2171</v>
      </c>
      <c r="C93" s="34" t="s">
        <v>4920</v>
      </c>
      <c r="D93" s="1088"/>
      <c r="E93" s="1089"/>
      <c r="F93" s="1090"/>
      <c r="G93" s="29"/>
      <c r="H93" s="4"/>
      <c r="I93" s="4"/>
      <c r="J93" s="21"/>
      <c r="K93" s="1137"/>
      <c r="L93" s="1135"/>
      <c r="M93" s="1135"/>
      <c r="N93" s="1136"/>
      <c r="O93" s="420"/>
      <c r="P93" s="421"/>
      <c r="Q93" s="421"/>
      <c r="R93" s="26"/>
      <c r="S93" s="27"/>
      <c r="T93" s="27"/>
      <c r="U93" s="1272"/>
      <c r="V93" s="1273"/>
      <c r="W93" s="1273"/>
      <c r="X93" s="1273"/>
      <c r="Y93" s="1273"/>
      <c r="Z93" s="42" t="s">
        <v>4827</v>
      </c>
      <c r="AA93" s="99"/>
      <c r="AB93" s="99"/>
      <c r="AC93" s="43"/>
      <c r="AD93" s="43"/>
      <c r="AE93" s="43"/>
      <c r="AF93" s="43"/>
      <c r="AG93" s="43"/>
      <c r="AH93" s="43"/>
      <c r="AI93" s="43"/>
      <c r="AJ93" s="43"/>
      <c r="AK93" s="43"/>
      <c r="AL93" s="43"/>
      <c r="AM93" s="43"/>
      <c r="AN93" s="43"/>
      <c r="AO93" s="43"/>
      <c r="AP93" s="43"/>
      <c r="AQ93" s="43"/>
      <c r="AR93" s="43"/>
      <c r="AS93" s="43"/>
      <c r="AT93" s="44" t="s">
        <v>17</v>
      </c>
      <c r="AU93" s="1157">
        <f>$AU$9</f>
        <v>0.5</v>
      </c>
      <c r="AV93" s="1157"/>
      <c r="AW93" s="43"/>
      <c r="AX93" s="43"/>
      <c r="AY93" s="43"/>
      <c r="AZ93" s="43"/>
      <c r="BA93" s="43"/>
      <c r="BB93" s="44"/>
      <c r="BC93" s="45"/>
      <c r="BD93" s="46"/>
      <c r="BE93" s="101">
        <f>ROUND(K95*AU93,0)</f>
        <v>518</v>
      </c>
      <c r="BF93" s="232"/>
    </row>
    <row r="94" spans="1:58" ht="17.100000000000001" customHeight="1" x14ac:dyDescent="0.15">
      <c r="A94" s="32">
        <v>43</v>
      </c>
      <c r="B94" s="33">
        <v>2172</v>
      </c>
      <c r="C94" s="34" t="s">
        <v>4921</v>
      </c>
      <c r="D94" s="1088"/>
      <c r="E94" s="1089"/>
      <c r="F94" s="1090"/>
      <c r="J94" s="22"/>
      <c r="K94" s="1268"/>
      <c r="L94" s="1269"/>
      <c r="M94" s="1269"/>
      <c r="N94" s="1270"/>
      <c r="O94" s="1271" t="s">
        <v>4829</v>
      </c>
      <c r="P94" s="1274"/>
      <c r="Q94" s="1274"/>
      <c r="R94" s="1274"/>
      <c r="S94" s="1274"/>
      <c r="T94" s="1275"/>
      <c r="U94" s="42"/>
      <c r="V94" s="43"/>
      <c r="W94" s="44"/>
      <c r="X94" s="44"/>
      <c r="Y94" s="43"/>
      <c r="Z94" s="43"/>
      <c r="AA94" s="43"/>
      <c r="AB94" s="43"/>
      <c r="AC94" s="43"/>
      <c r="AD94" s="43"/>
      <c r="AE94" s="43"/>
      <c r="AF94" s="43"/>
      <c r="AG94" s="43"/>
      <c r="AH94" s="43"/>
      <c r="AI94" s="43"/>
      <c r="AJ94" s="43"/>
      <c r="AK94" s="43"/>
      <c r="AL94" s="43"/>
      <c r="AM94" s="43"/>
      <c r="AN94" s="43"/>
      <c r="AO94" s="43"/>
      <c r="AP94" s="43"/>
      <c r="AQ94" s="43"/>
      <c r="AR94" s="43"/>
      <c r="AS94" s="43"/>
      <c r="AT94" s="44"/>
      <c r="AU94" s="1279"/>
      <c r="AV94" s="1279"/>
      <c r="AW94" s="43"/>
      <c r="AX94" s="43"/>
      <c r="AY94" s="25"/>
      <c r="AZ94" s="25"/>
      <c r="BA94" s="25"/>
      <c r="BB94" s="26"/>
      <c r="BC94" s="95"/>
      <c r="BD94" s="161"/>
      <c r="BE94" s="101">
        <f>ROUND(K95*S96,0)</f>
        <v>999</v>
      </c>
      <c r="BF94" s="232"/>
    </row>
    <row r="95" spans="1:58" ht="17.100000000000001" customHeight="1" x14ac:dyDescent="0.15">
      <c r="A95" s="32">
        <v>43</v>
      </c>
      <c r="B95" s="33">
        <v>2173</v>
      </c>
      <c r="C95" s="34" t="s">
        <v>4922</v>
      </c>
      <c r="D95" s="422"/>
      <c r="E95" s="423"/>
      <c r="F95" s="424"/>
      <c r="G95" s="29"/>
      <c r="H95" s="4"/>
      <c r="I95" s="4"/>
      <c r="J95" s="21"/>
      <c r="K95" s="1280">
        <v>1035</v>
      </c>
      <c r="L95" s="1108"/>
      <c r="M95" s="4" t="s">
        <v>21</v>
      </c>
      <c r="N95" s="2"/>
      <c r="O95" s="1276"/>
      <c r="P95" s="1277"/>
      <c r="Q95" s="1277"/>
      <c r="R95" s="1277"/>
      <c r="S95" s="1277"/>
      <c r="T95" s="1278"/>
      <c r="U95" s="1271" t="s">
        <v>4824</v>
      </c>
      <c r="V95" s="1202"/>
      <c r="W95" s="1202"/>
      <c r="X95" s="1202"/>
      <c r="Y95" s="1202"/>
      <c r="Z95" s="42" t="s">
        <v>4825</v>
      </c>
      <c r="AA95" s="99"/>
      <c r="AB95" s="99"/>
      <c r="AC95" s="43"/>
      <c r="AD95" s="43"/>
      <c r="AE95" s="43"/>
      <c r="AF95" s="43"/>
      <c r="AG95" s="43"/>
      <c r="AH95" s="43"/>
      <c r="AI95" s="43"/>
      <c r="AJ95" s="43"/>
      <c r="AK95" s="43"/>
      <c r="AL95" s="43"/>
      <c r="AM95" s="43"/>
      <c r="AN95" s="43"/>
      <c r="AO95" s="43"/>
      <c r="AP95" s="43"/>
      <c r="AQ95" s="43"/>
      <c r="AR95" s="43"/>
      <c r="AS95" s="43"/>
      <c r="AT95" s="44" t="s">
        <v>17</v>
      </c>
      <c r="AU95" s="1157">
        <f>$AU$8</f>
        <v>0.7</v>
      </c>
      <c r="AV95" s="1157"/>
      <c r="AW95" s="25"/>
      <c r="AX95" s="25"/>
      <c r="AY95" s="25"/>
      <c r="AZ95" s="25"/>
      <c r="BA95" s="25"/>
      <c r="BB95" s="26"/>
      <c r="BC95" s="95"/>
      <c r="BD95" s="161"/>
      <c r="BE95" s="101">
        <f>ROUND(ROUND(K95*S96,0)*AU95,0)</f>
        <v>699</v>
      </c>
      <c r="BF95" s="232"/>
    </row>
    <row r="96" spans="1:58" ht="17.100000000000001" customHeight="1" x14ac:dyDescent="0.15">
      <c r="A96" s="32">
        <v>43</v>
      </c>
      <c r="B96" s="33">
        <v>2174</v>
      </c>
      <c r="C96" s="34" t="s">
        <v>4923</v>
      </c>
      <c r="D96" s="422"/>
      <c r="E96" s="423"/>
      <c r="F96" s="424"/>
      <c r="G96" s="29"/>
      <c r="H96" s="4"/>
      <c r="I96" s="4"/>
      <c r="J96" s="21"/>
      <c r="K96" s="419"/>
      <c r="L96" s="419"/>
      <c r="M96" s="419"/>
      <c r="N96" s="419"/>
      <c r="O96" s="420"/>
      <c r="P96" s="421"/>
      <c r="Q96" s="421"/>
      <c r="R96" s="26" t="s">
        <v>17</v>
      </c>
      <c r="S96" s="1180">
        <f>$S$12</f>
        <v>0.96499999999999997</v>
      </c>
      <c r="T96" s="1181"/>
      <c r="U96" s="1272"/>
      <c r="V96" s="1273"/>
      <c r="W96" s="1273"/>
      <c r="X96" s="1273"/>
      <c r="Y96" s="1273"/>
      <c r="Z96" s="42" t="s">
        <v>4827</v>
      </c>
      <c r="AA96" s="99"/>
      <c r="AB96" s="99"/>
      <c r="AC96" s="43"/>
      <c r="AD96" s="43"/>
      <c r="AE96" s="43"/>
      <c r="AF96" s="43"/>
      <c r="AG96" s="43"/>
      <c r="AH96" s="43"/>
      <c r="AI96" s="43"/>
      <c r="AJ96" s="43"/>
      <c r="AK96" s="43"/>
      <c r="AL96" s="43"/>
      <c r="AM96" s="43"/>
      <c r="AN96" s="43"/>
      <c r="AO96" s="43"/>
      <c r="AP96" s="43"/>
      <c r="AQ96" s="43"/>
      <c r="AR96" s="43"/>
      <c r="AS96" s="43"/>
      <c r="AT96" s="44" t="s">
        <v>17</v>
      </c>
      <c r="AU96" s="1157">
        <f>$AU$9</f>
        <v>0.5</v>
      </c>
      <c r="AV96" s="1157"/>
      <c r="AW96" s="25"/>
      <c r="AX96" s="25"/>
      <c r="AY96" s="25"/>
      <c r="AZ96" s="25"/>
      <c r="BA96" s="25"/>
      <c r="BB96" s="26"/>
      <c r="BC96" s="95"/>
      <c r="BD96" s="161"/>
      <c r="BE96" s="101">
        <f>ROUND(ROUND(K95*S96,0)*AU96,0)</f>
        <v>500</v>
      </c>
      <c r="BF96" s="232"/>
    </row>
    <row r="97" spans="1:58" ht="17.100000000000001" customHeight="1" x14ac:dyDescent="0.15">
      <c r="A97" s="32">
        <v>43</v>
      </c>
      <c r="B97" s="33">
        <v>2181</v>
      </c>
      <c r="C97" s="34" t="s">
        <v>4924</v>
      </c>
      <c r="D97" s="422"/>
      <c r="E97" s="423"/>
      <c r="F97" s="424"/>
      <c r="G97" s="29"/>
      <c r="H97" s="29"/>
      <c r="I97" s="29"/>
      <c r="J97" s="29"/>
      <c r="K97" s="20"/>
      <c r="N97" s="21"/>
      <c r="O97" s="416"/>
      <c r="P97" s="417"/>
      <c r="Q97" s="417"/>
      <c r="R97" s="65"/>
      <c r="S97" s="156"/>
      <c r="T97" s="156"/>
      <c r="U97" s="42"/>
      <c r="V97" s="43"/>
      <c r="W97" s="44"/>
      <c r="X97" s="44"/>
      <c r="Y97" s="43"/>
      <c r="Z97" s="43"/>
      <c r="AA97" s="43"/>
      <c r="AB97" s="43"/>
      <c r="AC97" s="43"/>
      <c r="AD97" s="43"/>
      <c r="AE97" s="43"/>
      <c r="AF97" s="43"/>
      <c r="AG97" s="43"/>
      <c r="AH97" s="43"/>
      <c r="AI97" s="43"/>
      <c r="AJ97" s="43"/>
      <c r="AK97" s="43"/>
      <c r="AL97" s="43"/>
      <c r="AM97" s="43"/>
      <c r="AN97" s="43"/>
      <c r="AO97" s="43"/>
      <c r="AP97" s="43"/>
      <c r="AQ97" s="43"/>
      <c r="AR97" s="43"/>
      <c r="AS97" s="43"/>
      <c r="AT97" s="44"/>
      <c r="AU97" s="1279"/>
      <c r="AV97" s="1279"/>
      <c r="AW97" s="1198" t="s">
        <v>4833</v>
      </c>
      <c r="AX97" s="1281"/>
      <c r="AY97" s="1281"/>
      <c r="AZ97" s="1281"/>
      <c r="BA97" s="40"/>
      <c r="BB97" s="40"/>
      <c r="BC97" s="40"/>
      <c r="BD97" s="41"/>
      <c r="BE97" s="101">
        <f>ROUND(K95*AY100,0)</f>
        <v>983</v>
      </c>
      <c r="BF97" s="31"/>
    </row>
    <row r="98" spans="1:58" ht="17.100000000000001" customHeight="1" x14ac:dyDescent="0.15">
      <c r="A98" s="32">
        <v>43</v>
      </c>
      <c r="B98" s="33">
        <v>2182</v>
      </c>
      <c r="C98" s="34" t="s">
        <v>4925</v>
      </c>
      <c r="D98" s="422"/>
      <c r="E98" s="423"/>
      <c r="F98" s="424"/>
      <c r="G98" s="29"/>
      <c r="H98" s="29"/>
      <c r="I98" s="29"/>
      <c r="J98" s="29"/>
      <c r="K98" s="20"/>
      <c r="N98" s="21"/>
      <c r="O98" s="418"/>
      <c r="P98" s="419"/>
      <c r="Q98" s="419"/>
      <c r="R98" s="23"/>
      <c r="S98" s="167"/>
      <c r="T98" s="167"/>
      <c r="U98" s="1271" t="s">
        <v>4824</v>
      </c>
      <c r="V98" s="1202"/>
      <c r="W98" s="1202"/>
      <c r="X98" s="1202"/>
      <c r="Y98" s="1202"/>
      <c r="Z98" s="42" t="s">
        <v>4825</v>
      </c>
      <c r="AA98" s="99"/>
      <c r="AB98" s="99"/>
      <c r="AC98" s="43"/>
      <c r="AD98" s="43"/>
      <c r="AE98" s="43"/>
      <c r="AF98" s="43"/>
      <c r="AG98" s="43"/>
      <c r="AH98" s="43"/>
      <c r="AI98" s="43"/>
      <c r="AJ98" s="43"/>
      <c r="AK98" s="43"/>
      <c r="AL98" s="43"/>
      <c r="AM98" s="43"/>
      <c r="AN98" s="43"/>
      <c r="AO98" s="43"/>
      <c r="AP98" s="43"/>
      <c r="AQ98" s="43"/>
      <c r="AR98" s="43"/>
      <c r="AS98" s="43"/>
      <c r="AT98" s="44" t="s">
        <v>17</v>
      </c>
      <c r="AU98" s="1157">
        <f>$AU$8</f>
        <v>0.7</v>
      </c>
      <c r="AV98" s="1157"/>
      <c r="AW98" s="1268"/>
      <c r="AX98" s="1269"/>
      <c r="AY98" s="1269"/>
      <c r="AZ98" s="1269"/>
      <c r="BA98" s="4"/>
      <c r="BB98" s="4"/>
      <c r="BC98" s="4"/>
      <c r="BD98" s="21"/>
      <c r="BE98" s="101">
        <f>ROUND(ROUND(K95*AU98,0)*AY100,0)</f>
        <v>689</v>
      </c>
      <c r="BF98" s="31"/>
    </row>
    <row r="99" spans="1:58" ht="17.100000000000001" customHeight="1" x14ac:dyDescent="0.15">
      <c r="A99" s="32">
        <v>43</v>
      </c>
      <c r="B99" s="33">
        <v>2183</v>
      </c>
      <c r="C99" s="34" t="s">
        <v>4926</v>
      </c>
      <c r="D99" s="422"/>
      <c r="E99" s="423"/>
      <c r="F99" s="424"/>
      <c r="G99" s="29"/>
      <c r="H99" s="29"/>
      <c r="I99" s="29"/>
      <c r="J99" s="29"/>
      <c r="K99" s="20"/>
      <c r="N99" s="21"/>
      <c r="O99" s="420"/>
      <c r="P99" s="421"/>
      <c r="Q99" s="421"/>
      <c r="R99" s="26"/>
      <c r="S99" s="27"/>
      <c r="T99" s="27"/>
      <c r="U99" s="1272"/>
      <c r="V99" s="1273"/>
      <c r="W99" s="1273"/>
      <c r="X99" s="1273"/>
      <c r="Y99" s="1273"/>
      <c r="Z99" s="42" t="s">
        <v>4827</v>
      </c>
      <c r="AA99" s="99"/>
      <c r="AB99" s="99"/>
      <c r="AC99" s="43"/>
      <c r="AD99" s="43"/>
      <c r="AE99" s="43"/>
      <c r="AF99" s="43"/>
      <c r="AG99" s="43"/>
      <c r="AH99" s="43"/>
      <c r="AI99" s="43"/>
      <c r="AJ99" s="43"/>
      <c r="AK99" s="43"/>
      <c r="AL99" s="43"/>
      <c r="AM99" s="43"/>
      <c r="AN99" s="43"/>
      <c r="AO99" s="43"/>
      <c r="AP99" s="43"/>
      <c r="AQ99" s="43"/>
      <c r="AR99" s="43"/>
      <c r="AS99" s="43"/>
      <c r="AT99" s="44" t="s">
        <v>17</v>
      </c>
      <c r="AU99" s="1157">
        <f>$AU$9</f>
        <v>0.5</v>
      </c>
      <c r="AV99" s="1157"/>
      <c r="AW99" s="20"/>
      <c r="AX99" s="4"/>
      <c r="AY99" s="4"/>
      <c r="AZ99" s="4"/>
      <c r="BA99" s="4"/>
      <c r="BB99" s="4"/>
      <c r="BC99" s="4"/>
      <c r="BD99" s="21"/>
      <c r="BE99" s="101">
        <f>ROUND(ROUND(K95*AU99,0)*AY100,0)</f>
        <v>492</v>
      </c>
      <c r="BF99" s="31"/>
    </row>
    <row r="100" spans="1:58" ht="17.100000000000001" customHeight="1" x14ac:dyDescent="0.15">
      <c r="A100" s="32">
        <v>43</v>
      </c>
      <c r="B100" s="33">
        <v>2184</v>
      </c>
      <c r="C100" s="34" t="s">
        <v>4927</v>
      </c>
      <c r="D100" s="422"/>
      <c r="E100" s="423"/>
      <c r="F100" s="424"/>
      <c r="G100" s="29"/>
      <c r="H100" s="29"/>
      <c r="I100" s="29"/>
      <c r="J100" s="29"/>
      <c r="K100" s="20"/>
      <c r="N100" s="21"/>
      <c r="O100" s="1271" t="s">
        <v>4829</v>
      </c>
      <c r="P100" s="1274"/>
      <c r="Q100" s="1274"/>
      <c r="R100" s="1274"/>
      <c r="S100" s="1274"/>
      <c r="T100" s="1275"/>
      <c r="U100" s="42"/>
      <c r="V100" s="43"/>
      <c r="W100" s="44"/>
      <c r="X100" s="44"/>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4"/>
      <c r="AU100" s="1279"/>
      <c r="AV100" s="1279"/>
      <c r="AW100" s="20"/>
      <c r="AX100" s="23" t="s">
        <v>17</v>
      </c>
      <c r="AY100" s="1158">
        <f>AY88</f>
        <v>0.95</v>
      </c>
      <c r="AZ100" s="1158"/>
      <c r="BA100" s="4"/>
      <c r="BB100" s="4"/>
      <c r="BC100" s="4"/>
      <c r="BD100" s="21"/>
      <c r="BE100" s="101">
        <f>ROUND(ROUND(K95*S102,0)*AY100,0)</f>
        <v>949</v>
      </c>
      <c r="BF100" s="31"/>
    </row>
    <row r="101" spans="1:58" ht="17.100000000000001" customHeight="1" x14ac:dyDescent="0.15">
      <c r="A101" s="32">
        <v>43</v>
      </c>
      <c r="B101" s="33">
        <v>2185</v>
      </c>
      <c r="C101" s="34" t="s">
        <v>4928</v>
      </c>
      <c r="D101" s="422"/>
      <c r="E101" s="423"/>
      <c r="F101" s="424"/>
      <c r="G101" s="29"/>
      <c r="H101" s="29"/>
      <c r="I101" s="29"/>
      <c r="J101" s="29"/>
      <c r="K101" s="20"/>
      <c r="N101" s="21"/>
      <c r="O101" s="1276"/>
      <c r="P101" s="1277"/>
      <c r="Q101" s="1277"/>
      <c r="R101" s="1277"/>
      <c r="S101" s="1277"/>
      <c r="T101" s="1278"/>
      <c r="U101" s="1271" t="s">
        <v>4824</v>
      </c>
      <c r="V101" s="1202"/>
      <c r="W101" s="1202"/>
      <c r="X101" s="1202"/>
      <c r="Y101" s="1202"/>
      <c r="Z101" s="42" t="s">
        <v>4825</v>
      </c>
      <c r="AA101" s="99"/>
      <c r="AB101" s="99"/>
      <c r="AC101" s="43"/>
      <c r="AD101" s="43"/>
      <c r="AE101" s="43"/>
      <c r="AF101" s="43"/>
      <c r="AG101" s="43"/>
      <c r="AH101" s="43"/>
      <c r="AI101" s="43"/>
      <c r="AJ101" s="43"/>
      <c r="AK101" s="43"/>
      <c r="AL101" s="43"/>
      <c r="AM101" s="43"/>
      <c r="AN101" s="43"/>
      <c r="AO101" s="43"/>
      <c r="AP101" s="43"/>
      <c r="AQ101" s="43"/>
      <c r="AR101" s="43"/>
      <c r="AS101" s="43"/>
      <c r="AT101" s="44" t="s">
        <v>17</v>
      </c>
      <c r="AU101" s="1157">
        <f>$AU$8</f>
        <v>0.7</v>
      </c>
      <c r="AV101" s="1157"/>
      <c r="AW101" s="20"/>
      <c r="AX101" s="4"/>
      <c r="AY101" s="4"/>
      <c r="AZ101" s="4"/>
      <c r="BA101" s="4"/>
      <c r="BB101" s="4"/>
      <c r="BC101" s="4"/>
      <c r="BD101" s="21"/>
      <c r="BE101" s="101">
        <f>ROUND(ROUND(ROUND(K95*S102,0)*AU101,0)*AY100,0)</f>
        <v>664</v>
      </c>
      <c r="BF101" s="31"/>
    </row>
    <row r="102" spans="1:58" ht="17.100000000000001" customHeight="1" x14ac:dyDescent="0.15">
      <c r="A102" s="32">
        <v>43</v>
      </c>
      <c r="B102" s="33">
        <v>2186</v>
      </c>
      <c r="C102" s="34" t="s">
        <v>4929</v>
      </c>
      <c r="D102" s="422"/>
      <c r="E102" s="423"/>
      <c r="F102" s="424"/>
      <c r="G102" s="29"/>
      <c r="H102" s="29"/>
      <c r="I102" s="29"/>
      <c r="J102" s="29"/>
      <c r="K102" s="20"/>
      <c r="N102" s="21"/>
      <c r="O102" s="420"/>
      <c r="P102" s="421"/>
      <c r="Q102" s="421"/>
      <c r="R102" s="26" t="s">
        <v>17</v>
      </c>
      <c r="S102" s="1180">
        <f>$S$12</f>
        <v>0.96499999999999997</v>
      </c>
      <c r="T102" s="1181"/>
      <c r="U102" s="1272"/>
      <c r="V102" s="1273"/>
      <c r="W102" s="1273"/>
      <c r="X102" s="1273"/>
      <c r="Y102" s="1273"/>
      <c r="Z102" s="42" t="s">
        <v>4827</v>
      </c>
      <c r="AA102" s="99"/>
      <c r="AB102" s="99"/>
      <c r="AC102" s="43"/>
      <c r="AD102" s="43"/>
      <c r="AE102" s="43"/>
      <c r="AF102" s="43"/>
      <c r="AG102" s="43"/>
      <c r="AH102" s="43"/>
      <c r="AI102" s="43"/>
      <c r="AJ102" s="43"/>
      <c r="AK102" s="43"/>
      <c r="AL102" s="43"/>
      <c r="AM102" s="43"/>
      <c r="AN102" s="43"/>
      <c r="AO102" s="43"/>
      <c r="AP102" s="43"/>
      <c r="AQ102" s="43"/>
      <c r="AR102" s="43"/>
      <c r="AS102" s="43"/>
      <c r="AT102" s="44" t="s">
        <v>17</v>
      </c>
      <c r="AU102" s="1157">
        <f>$AU$9</f>
        <v>0.5</v>
      </c>
      <c r="AV102" s="1157"/>
      <c r="AW102" s="24"/>
      <c r="AX102" s="25"/>
      <c r="AY102" s="25"/>
      <c r="AZ102" s="25"/>
      <c r="BA102" s="25"/>
      <c r="BB102" s="25"/>
      <c r="BC102" s="25"/>
      <c r="BD102" s="38"/>
      <c r="BE102" s="101">
        <f>ROUND(ROUND(ROUND(K95*S102,0)*AU102,0)*AY100,0)</f>
        <v>475</v>
      </c>
      <c r="BF102" s="31"/>
    </row>
    <row r="103" spans="1:58" ht="17.100000000000001" customHeight="1" x14ac:dyDescent="0.15">
      <c r="A103" s="32">
        <v>43</v>
      </c>
      <c r="B103" s="33">
        <v>2193</v>
      </c>
      <c r="C103" s="34" t="s">
        <v>4930</v>
      </c>
      <c r="D103" s="422"/>
      <c r="E103" s="423"/>
      <c r="F103" s="424"/>
      <c r="G103" s="36"/>
      <c r="H103" s="29"/>
      <c r="I103" s="29"/>
      <c r="J103" s="37"/>
      <c r="K103" s="1086" t="s">
        <v>4840</v>
      </c>
      <c r="L103" s="1133"/>
      <c r="M103" s="1133"/>
      <c r="N103" s="1134"/>
      <c r="O103" s="416"/>
      <c r="P103" s="417"/>
      <c r="Q103" s="417"/>
      <c r="R103" s="65"/>
      <c r="S103" s="156"/>
      <c r="T103" s="156"/>
      <c r="U103" s="42"/>
      <c r="V103" s="43"/>
      <c r="W103" s="44"/>
      <c r="X103" s="44"/>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4"/>
      <c r="AU103" s="1279"/>
      <c r="AV103" s="1279"/>
      <c r="AW103" s="25"/>
      <c r="AX103" s="25"/>
      <c r="AY103" s="25"/>
      <c r="AZ103" s="25"/>
      <c r="BA103" s="25"/>
      <c r="BB103" s="26"/>
      <c r="BC103" s="95"/>
      <c r="BD103" s="161"/>
      <c r="BE103" s="101">
        <f>K107</f>
        <v>863</v>
      </c>
      <c r="BF103" s="31"/>
    </row>
    <row r="104" spans="1:58" ht="17.100000000000001" customHeight="1" x14ac:dyDescent="0.15">
      <c r="A104" s="32">
        <v>43</v>
      </c>
      <c r="B104" s="33">
        <v>2194</v>
      </c>
      <c r="C104" s="34" t="s">
        <v>4931</v>
      </c>
      <c r="D104" s="422"/>
      <c r="E104" s="423"/>
      <c r="F104" s="424"/>
      <c r="G104" s="36"/>
      <c r="H104" s="29"/>
      <c r="I104" s="29"/>
      <c r="J104" s="37"/>
      <c r="K104" s="1135"/>
      <c r="L104" s="1135"/>
      <c r="M104" s="1135"/>
      <c r="N104" s="1136"/>
      <c r="O104" s="418"/>
      <c r="P104" s="419"/>
      <c r="Q104" s="419"/>
      <c r="R104" s="23"/>
      <c r="S104" s="167"/>
      <c r="T104" s="167"/>
      <c r="U104" s="1271" t="s">
        <v>4824</v>
      </c>
      <c r="V104" s="1202"/>
      <c r="W104" s="1202"/>
      <c r="X104" s="1202"/>
      <c r="Y104" s="1202"/>
      <c r="Z104" s="42" t="s">
        <v>4825</v>
      </c>
      <c r="AA104" s="99"/>
      <c r="AB104" s="99"/>
      <c r="AC104" s="43"/>
      <c r="AD104" s="43"/>
      <c r="AE104" s="43"/>
      <c r="AF104" s="43"/>
      <c r="AG104" s="43"/>
      <c r="AH104" s="43"/>
      <c r="AI104" s="43"/>
      <c r="AJ104" s="43"/>
      <c r="AK104" s="43"/>
      <c r="AL104" s="43"/>
      <c r="AM104" s="43"/>
      <c r="AN104" s="43"/>
      <c r="AO104" s="43"/>
      <c r="AP104" s="43"/>
      <c r="AQ104" s="43"/>
      <c r="AR104" s="43"/>
      <c r="AS104" s="43"/>
      <c r="AT104" s="44" t="s">
        <v>17</v>
      </c>
      <c r="AU104" s="1157">
        <f>$AU$8</f>
        <v>0.7</v>
      </c>
      <c r="AV104" s="1157"/>
      <c r="AW104" s="43"/>
      <c r="AX104" s="43"/>
      <c r="AY104" s="43"/>
      <c r="AZ104" s="43"/>
      <c r="BA104" s="43"/>
      <c r="BB104" s="44"/>
      <c r="BC104" s="45"/>
      <c r="BD104" s="46"/>
      <c r="BE104" s="101">
        <f>ROUND(K107*AU104,0)</f>
        <v>604</v>
      </c>
      <c r="BF104" s="31"/>
    </row>
    <row r="105" spans="1:58" ht="17.100000000000001" customHeight="1" x14ac:dyDescent="0.15">
      <c r="A105" s="32">
        <v>43</v>
      </c>
      <c r="B105" s="33">
        <v>2195</v>
      </c>
      <c r="C105" s="34" t="s">
        <v>4932</v>
      </c>
      <c r="D105" s="422"/>
      <c r="E105" s="423"/>
      <c r="F105" s="424"/>
      <c r="G105" s="36"/>
      <c r="H105" s="29"/>
      <c r="I105" s="29"/>
      <c r="J105" s="37"/>
      <c r="K105" s="1135"/>
      <c r="L105" s="1135"/>
      <c r="M105" s="1135"/>
      <c r="N105" s="1136"/>
      <c r="O105" s="420"/>
      <c r="P105" s="421"/>
      <c r="Q105" s="421"/>
      <c r="R105" s="26"/>
      <c r="S105" s="27"/>
      <c r="T105" s="27"/>
      <c r="U105" s="1272"/>
      <c r="V105" s="1273"/>
      <c r="W105" s="1273"/>
      <c r="X105" s="1273"/>
      <c r="Y105" s="1273"/>
      <c r="Z105" s="42" t="s">
        <v>4827</v>
      </c>
      <c r="AA105" s="99"/>
      <c r="AB105" s="99"/>
      <c r="AC105" s="43"/>
      <c r="AD105" s="43"/>
      <c r="AE105" s="43"/>
      <c r="AF105" s="43"/>
      <c r="AG105" s="43"/>
      <c r="AH105" s="43"/>
      <c r="AI105" s="43"/>
      <c r="AJ105" s="43"/>
      <c r="AK105" s="43"/>
      <c r="AL105" s="43"/>
      <c r="AM105" s="43"/>
      <c r="AN105" s="43"/>
      <c r="AO105" s="43"/>
      <c r="AP105" s="43"/>
      <c r="AQ105" s="43"/>
      <c r="AR105" s="43"/>
      <c r="AS105" s="43"/>
      <c r="AT105" s="44" t="s">
        <v>17</v>
      </c>
      <c r="AU105" s="1157">
        <f>$AU$9</f>
        <v>0.5</v>
      </c>
      <c r="AV105" s="1157"/>
      <c r="AW105" s="43"/>
      <c r="AX105" s="43"/>
      <c r="AY105" s="43"/>
      <c r="AZ105" s="43"/>
      <c r="BA105" s="43"/>
      <c r="BB105" s="44"/>
      <c r="BC105" s="45"/>
      <c r="BD105" s="46"/>
      <c r="BE105" s="101">
        <f>ROUND(K107*AU105,0)</f>
        <v>432</v>
      </c>
      <c r="BF105" s="31"/>
    </row>
    <row r="106" spans="1:58" ht="17.100000000000001" customHeight="1" x14ac:dyDescent="0.15">
      <c r="A106" s="32">
        <v>43</v>
      </c>
      <c r="B106" s="33">
        <v>2196</v>
      </c>
      <c r="C106" s="34" t="s">
        <v>4933</v>
      </c>
      <c r="D106" s="422"/>
      <c r="E106" s="423"/>
      <c r="F106" s="424"/>
      <c r="G106" s="36"/>
      <c r="H106" s="29"/>
      <c r="I106" s="29"/>
      <c r="J106" s="37"/>
      <c r="K106" s="1269"/>
      <c r="L106" s="1269"/>
      <c r="M106" s="1269"/>
      <c r="N106" s="1270"/>
      <c r="O106" s="1271" t="s">
        <v>4829</v>
      </c>
      <c r="P106" s="1274"/>
      <c r="Q106" s="1274"/>
      <c r="R106" s="1274"/>
      <c r="S106" s="1274"/>
      <c r="T106" s="1275"/>
      <c r="U106" s="42"/>
      <c r="V106" s="43"/>
      <c r="W106" s="44"/>
      <c r="X106" s="44"/>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4"/>
      <c r="AU106" s="1279"/>
      <c r="AV106" s="1279"/>
      <c r="AW106" s="43"/>
      <c r="AX106" s="43"/>
      <c r="AY106" s="25"/>
      <c r="AZ106" s="25"/>
      <c r="BA106" s="25"/>
      <c r="BB106" s="26"/>
      <c r="BC106" s="95"/>
      <c r="BD106" s="161"/>
      <c r="BE106" s="101">
        <f>ROUND(K107*S108,0)</f>
        <v>833</v>
      </c>
      <c r="BF106" s="31"/>
    </row>
    <row r="107" spans="1:58" ht="17.100000000000001" customHeight="1" x14ac:dyDescent="0.15">
      <c r="A107" s="32">
        <v>43</v>
      </c>
      <c r="B107" s="33">
        <v>2197</v>
      </c>
      <c r="C107" s="34" t="s">
        <v>4934</v>
      </c>
      <c r="D107" s="422"/>
      <c r="E107" s="423"/>
      <c r="F107" s="424"/>
      <c r="G107" s="36"/>
      <c r="H107" s="29"/>
      <c r="I107" s="29"/>
      <c r="J107" s="37"/>
      <c r="K107" s="1108">
        <v>863</v>
      </c>
      <c r="L107" s="1108"/>
      <c r="M107" s="4" t="s">
        <v>21</v>
      </c>
      <c r="N107" s="2"/>
      <c r="O107" s="1276"/>
      <c r="P107" s="1277"/>
      <c r="Q107" s="1277"/>
      <c r="R107" s="1277"/>
      <c r="S107" s="1277"/>
      <c r="T107" s="1278"/>
      <c r="U107" s="1271" t="s">
        <v>4824</v>
      </c>
      <c r="V107" s="1202"/>
      <c r="W107" s="1202"/>
      <c r="X107" s="1202"/>
      <c r="Y107" s="1202"/>
      <c r="Z107" s="42" t="s">
        <v>4825</v>
      </c>
      <c r="AA107" s="99"/>
      <c r="AB107" s="99"/>
      <c r="AC107" s="43"/>
      <c r="AD107" s="43"/>
      <c r="AE107" s="43"/>
      <c r="AF107" s="43"/>
      <c r="AG107" s="43"/>
      <c r="AH107" s="43"/>
      <c r="AI107" s="43"/>
      <c r="AJ107" s="43"/>
      <c r="AK107" s="43"/>
      <c r="AL107" s="43"/>
      <c r="AM107" s="43"/>
      <c r="AN107" s="43"/>
      <c r="AO107" s="43"/>
      <c r="AP107" s="43"/>
      <c r="AQ107" s="43"/>
      <c r="AR107" s="43"/>
      <c r="AS107" s="43"/>
      <c r="AT107" s="44" t="s">
        <v>17</v>
      </c>
      <c r="AU107" s="1157">
        <f>$AU$8</f>
        <v>0.7</v>
      </c>
      <c r="AV107" s="1157"/>
      <c r="AW107" s="25"/>
      <c r="AX107" s="25"/>
      <c r="AY107" s="25"/>
      <c r="AZ107" s="25"/>
      <c r="BA107" s="25"/>
      <c r="BB107" s="26"/>
      <c r="BC107" s="95"/>
      <c r="BD107" s="161"/>
      <c r="BE107" s="101">
        <f>ROUND(ROUND(K107*S108,0)*AU107,0)</f>
        <v>583</v>
      </c>
      <c r="BF107" s="31"/>
    </row>
    <row r="108" spans="1:58" ht="17.100000000000001" customHeight="1" x14ac:dyDescent="0.15">
      <c r="A108" s="32">
        <v>43</v>
      </c>
      <c r="B108" s="33">
        <v>2198</v>
      </c>
      <c r="C108" s="34" t="s">
        <v>4935</v>
      </c>
      <c r="D108" s="422"/>
      <c r="E108" s="423"/>
      <c r="F108" s="424"/>
      <c r="G108" s="36"/>
      <c r="H108" s="29"/>
      <c r="I108" s="29"/>
      <c r="J108" s="37"/>
      <c r="K108" s="419"/>
      <c r="L108" s="419"/>
      <c r="M108" s="419"/>
      <c r="N108" s="419"/>
      <c r="O108" s="420"/>
      <c r="P108" s="421"/>
      <c r="Q108" s="421"/>
      <c r="R108" s="26" t="s">
        <v>17</v>
      </c>
      <c r="S108" s="1180">
        <f>$S$12</f>
        <v>0.96499999999999997</v>
      </c>
      <c r="T108" s="1181"/>
      <c r="U108" s="1272"/>
      <c r="V108" s="1273"/>
      <c r="W108" s="1273"/>
      <c r="X108" s="1273"/>
      <c r="Y108" s="1273"/>
      <c r="Z108" s="42" t="s">
        <v>4827</v>
      </c>
      <c r="AA108" s="99"/>
      <c r="AB108" s="99"/>
      <c r="AC108" s="43"/>
      <c r="AD108" s="43"/>
      <c r="AE108" s="43"/>
      <c r="AF108" s="43"/>
      <c r="AG108" s="43"/>
      <c r="AH108" s="43"/>
      <c r="AI108" s="43"/>
      <c r="AJ108" s="43"/>
      <c r="AK108" s="43"/>
      <c r="AL108" s="43"/>
      <c r="AM108" s="43"/>
      <c r="AN108" s="43"/>
      <c r="AO108" s="43"/>
      <c r="AP108" s="43"/>
      <c r="AQ108" s="43"/>
      <c r="AR108" s="43"/>
      <c r="AS108" s="43"/>
      <c r="AT108" s="44" t="s">
        <v>17</v>
      </c>
      <c r="AU108" s="1157">
        <f>$AU$9</f>
        <v>0.5</v>
      </c>
      <c r="AV108" s="1157"/>
      <c r="AW108" s="25"/>
      <c r="AX108" s="25"/>
      <c r="AY108" s="25"/>
      <c r="AZ108" s="25"/>
      <c r="BA108" s="25"/>
      <c r="BB108" s="26"/>
      <c r="BC108" s="95"/>
      <c r="BD108" s="161"/>
      <c r="BE108" s="101">
        <f>ROUND(ROUND(K107*S108,0)*AU108,0)</f>
        <v>417</v>
      </c>
      <c r="BF108" s="31"/>
    </row>
    <row r="109" spans="1:58" ht="17.100000000000001" customHeight="1" x14ac:dyDescent="0.15">
      <c r="A109" s="32">
        <v>43</v>
      </c>
      <c r="B109" s="33">
        <v>2205</v>
      </c>
      <c r="C109" s="34" t="s">
        <v>4936</v>
      </c>
      <c r="D109" s="422"/>
      <c r="E109" s="423"/>
      <c r="F109" s="424"/>
      <c r="G109" s="36"/>
      <c r="H109" s="29"/>
      <c r="I109" s="29"/>
      <c r="J109" s="37"/>
      <c r="K109" s="4"/>
      <c r="N109" s="21"/>
      <c r="O109" s="416"/>
      <c r="P109" s="417"/>
      <c r="Q109" s="417"/>
      <c r="R109" s="65"/>
      <c r="S109" s="156"/>
      <c r="T109" s="156"/>
      <c r="U109" s="42"/>
      <c r="V109" s="43"/>
      <c r="W109" s="44"/>
      <c r="X109" s="44"/>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4"/>
      <c r="AU109" s="1279"/>
      <c r="AV109" s="1279"/>
      <c r="AW109" s="1198" t="s">
        <v>4833</v>
      </c>
      <c r="AX109" s="1281"/>
      <c r="AY109" s="1281"/>
      <c r="AZ109" s="1281"/>
      <c r="BA109" s="40"/>
      <c r="BB109" s="40"/>
      <c r="BC109" s="40"/>
      <c r="BD109" s="41"/>
      <c r="BE109" s="101">
        <f>ROUND(K107*AY112,0)</f>
        <v>820</v>
      </c>
      <c r="BF109" s="31"/>
    </row>
    <row r="110" spans="1:58" ht="17.100000000000001" customHeight="1" x14ac:dyDescent="0.15">
      <c r="A110" s="32">
        <v>43</v>
      </c>
      <c r="B110" s="33">
        <v>2206</v>
      </c>
      <c r="C110" s="34" t="s">
        <v>4937</v>
      </c>
      <c r="D110" s="422"/>
      <c r="E110" s="423"/>
      <c r="F110" s="424"/>
      <c r="G110" s="36"/>
      <c r="H110" s="29"/>
      <c r="I110" s="29"/>
      <c r="J110" s="37"/>
      <c r="K110" s="4"/>
      <c r="N110" s="21"/>
      <c r="O110" s="418"/>
      <c r="P110" s="419"/>
      <c r="Q110" s="419"/>
      <c r="R110" s="23"/>
      <c r="S110" s="167"/>
      <c r="T110" s="167"/>
      <c r="U110" s="1271" t="s">
        <v>4824</v>
      </c>
      <c r="V110" s="1202"/>
      <c r="W110" s="1202"/>
      <c r="X110" s="1202"/>
      <c r="Y110" s="1202"/>
      <c r="Z110" s="42" t="s">
        <v>4825</v>
      </c>
      <c r="AA110" s="99"/>
      <c r="AB110" s="99"/>
      <c r="AC110" s="43"/>
      <c r="AD110" s="43"/>
      <c r="AE110" s="43"/>
      <c r="AF110" s="43"/>
      <c r="AG110" s="43"/>
      <c r="AH110" s="43"/>
      <c r="AI110" s="43"/>
      <c r="AJ110" s="43"/>
      <c r="AK110" s="43"/>
      <c r="AL110" s="43"/>
      <c r="AM110" s="43"/>
      <c r="AN110" s="43"/>
      <c r="AO110" s="43"/>
      <c r="AP110" s="43"/>
      <c r="AQ110" s="43"/>
      <c r="AR110" s="43"/>
      <c r="AS110" s="43"/>
      <c r="AT110" s="44" t="s">
        <v>17</v>
      </c>
      <c r="AU110" s="1157">
        <f>$AU$8</f>
        <v>0.7</v>
      </c>
      <c r="AV110" s="1157"/>
      <c r="AW110" s="1268"/>
      <c r="AX110" s="1269"/>
      <c r="AY110" s="1269"/>
      <c r="AZ110" s="1269"/>
      <c r="BA110" s="4"/>
      <c r="BB110" s="4"/>
      <c r="BC110" s="4"/>
      <c r="BD110" s="21"/>
      <c r="BE110" s="101">
        <f>ROUND(ROUND(K107*AU110,0)*AY112,0)</f>
        <v>574</v>
      </c>
      <c r="BF110" s="31"/>
    </row>
    <row r="111" spans="1:58" ht="17.100000000000001" customHeight="1" x14ac:dyDescent="0.15">
      <c r="A111" s="32">
        <v>43</v>
      </c>
      <c r="B111" s="33">
        <v>2207</v>
      </c>
      <c r="C111" s="34" t="s">
        <v>4938</v>
      </c>
      <c r="D111" s="422"/>
      <c r="E111" s="423"/>
      <c r="F111" s="424"/>
      <c r="G111" s="36"/>
      <c r="H111" s="29"/>
      <c r="I111" s="29"/>
      <c r="J111" s="37"/>
      <c r="K111" s="4"/>
      <c r="N111" s="21"/>
      <c r="O111" s="420"/>
      <c r="P111" s="421"/>
      <c r="Q111" s="421"/>
      <c r="R111" s="26"/>
      <c r="S111" s="27"/>
      <c r="T111" s="27"/>
      <c r="U111" s="1272"/>
      <c r="V111" s="1273"/>
      <c r="W111" s="1273"/>
      <c r="X111" s="1273"/>
      <c r="Y111" s="1273"/>
      <c r="Z111" s="42" t="s">
        <v>4827</v>
      </c>
      <c r="AA111" s="99"/>
      <c r="AB111" s="99"/>
      <c r="AC111" s="43"/>
      <c r="AD111" s="43"/>
      <c r="AE111" s="43"/>
      <c r="AF111" s="43"/>
      <c r="AG111" s="43"/>
      <c r="AH111" s="43"/>
      <c r="AI111" s="43"/>
      <c r="AJ111" s="43"/>
      <c r="AK111" s="43"/>
      <c r="AL111" s="43"/>
      <c r="AM111" s="43"/>
      <c r="AN111" s="43"/>
      <c r="AO111" s="43"/>
      <c r="AP111" s="43"/>
      <c r="AQ111" s="43"/>
      <c r="AR111" s="43"/>
      <c r="AS111" s="43"/>
      <c r="AT111" s="44" t="s">
        <v>17</v>
      </c>
      <c r="AU111" s="1157">
        <f>$AU$9</f>
        <v>0.5</v>
      </c>
      <c r="AV111" s="1157"/>
      <c r="AW111" s="20"/>
      <c r="AX111" s="4"/>
      <c r="AY111" s="4"/>
      <c r="AZ111" s="4"/>
      <c r="BA111" s="4"/>
      <c r="BB111" s="4"/>
      <c r="BC111" s="4"/>
      <c r="BD111" s="21"/>
      <c r="BE111" s="101">
        <f>ROUND(ROUND(K107*AU111,0)*AY112,0)</f>
        <v>410</v>
      </c>
      <c r="BF111" s="31"/>
    </row>
    <row r="112" spans="1:58" ht="17.100000000000001" customHeight="1" x14ac:dyDescent="0.15">
      <c r="A112" s="32">
        <v>43</v>
      </c>
      <c r="B112" s="33">
        <v>2208</v>
      </c>
      <c r="C112" s="34" t="s">
        <v>4939</v>
      </c>
      <c r="D112" s="422"/>
      <c r="E112" s="423"/>
      <c r="F112" s="424"/>
      <c r="G112" s="36"/>
      <c r="H112" s="29"/>
      <c r="I112" s="29"/>
      <c r="J112" s="37"/>
      <c r="K112" s="4"/>
      <c r="N112" s="21"/>
      <c r="O112" s="1271" t="s">
        <v>4829</v>
      </c>
      <c r="P112" s="1274"/>
      <c r="Q112" s="1274"/>
      <c r="R112" s="1274"/>
      <c r="S112" s="1274"/>
      <c r="T112" s="1275"/>
      <c r="U112" s="42"/>
      <c r="V112" s="43"/>
      <c r="W112" s="44"/>
      <c r="X112" s="44"/>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4"/>
      <c r="AU112" s="1279"/>
      <c r="AV112" s="1279"/>
      <c r="AW112" s="20"/>
      <c r="AX112" s="23" t="s">
        <v>17</v>
      </c>
      <c r="AY112" s="1158">
        <f>AY100</f>
        <v>0.95</v>
      </c>
      <c r="AZ112" s="1158"/>
      <c r="BA112" s="4"/>
      <c r="BB112" s="4"/>
      <c r="BC112" s="4"/>
      <c r="BD112" s="21"/>
      <c r="BE112" s="101">
        <f>ROUND(ROUND(K107*S114,0)*AY112,0)</f>
        <v>791</v>
      </c>
      <c r="BF112" s="31"/>
    </row>
    <row r="113" spans="1:58" ht="17.100000000000001" customHeight="1" x14ac:dyDescent="0.15">
      <c r="A113" s="32">
        <v>43</v>
      </c>
      <c r="B113" s="33">
        <v>2209</v>
      </c>
      <c r="C113" s="34" t="s">
        <v>4940</v>
      </c>
      <c r="D113" s="422"/>
      <c r="E113" s="423"/>
      <c r="F113" s="424"/>
      <c r="G113" s="36"/>
      <c r="H113" s="29"/>
      <c r="I113" s="29"/>
      <c r="J113" s="37"/>
      <c r="K113" s="4"/>
      <c r="N113" s="21"/>
      <c r="O113" s="1276"/>
      <c r="P113" s="1277"/>
      <c r="Q113" s="1277"/>
      <c r="R113" s="1277"/>
      <c r="S113" s="1277"/>
      <c r="T113" s="1278"/>
      <c r="U113" s="1271" t="s">
        <v>4824</v>
      </c>
      <c r="V113" s="1202"/>
      <c r="W113" s="1202"/>
      <c r="X113" s="1202"/>
      <c r="Y113" s="1202"/>
      <c r="Z113" s="42" t="s">
        <v>4825</v>
      </c>
      <c r="AA113" s="99"/>
      <c r="AB113" s="99"/>
      <c r="AC113" s="43"/>
      <c r="AD113" s="43"/>
      <c r="AE113" s="43"/>
      <c r="AF113" s="43"/>
      <c r="AG113" s="43"/>
      <c r="AH113" s="43"/>
      <c r="AI113" s="43"/>
      <c r="AJ113" s="43"/>
      <c r="AK113" s="43"/>
      <c r="AL113" s="43"/>
      <c r="AM113" s="43"/>
      <c r="AN113" s="43"/>
      <c r="AO113" s="43"/>
      <c r="AP113" s="43"/>
      <c r="AQ113" s="43"/>
      <c r="AR113" s="43"/>
      <c r="AS113" s="43"/>
      <c r="AT113" s="44" t="s">
        <v>17</v>
      </c>
      <c r="AU113" s="1157">
        <f>$AU$8</f>
        <v>0.7</v>
      </c>
      <c r="AV113" s="1157"/>
      <c r="AW113" s="20"/>
      <c r="AX113" s="4"/>
      <c r="AY113" s="4"/>
      <c r="AZ113" s="4"/>
      <c r="BA113" s="4"/>
      <c r="BB113" s="4"/>
      <c r="BC113" s="4"/>
      <c r="BD113" s="21"/>
      <c r="BE113" s="101">
        <f>ROUND(ROUND(ROUND(K107*S114,0)*AU113,0)*AY112,0)</f>
        <v>554</v>
      </c>
      <c r="BF113" s="31"/>
    </row>
    <row r="114" spans="1:58" ht="17.100000000000001" customHeight="1" x14ac:dyDescent="0.15">
      <c r="A114" s="32">
        <v>43</v>
      </c>
      <c r="B114" s="33">
        <v>2210</v>
      </c>
      <c r="C114" s="34" t="s">
        <v>4941</v>
      </c>
      <c r="D114" s="422"/>
      <c r="E114" s="423"/>
      <c r="F114" s="424"/>
      <c r="G114" s="36"/>
      <c r="H114" s="29"/>
      <c r="I114" s="29"/>
      <c r="J114" s="37"/>
      <c r="K114" s="4"/>
      <c r="N114" s="21"/>
      <c r="O114" s="420"/>
      <c r="P114" s="421"/>
      <c r="Q114" s="421"/>
      <c r="R114" s="26" t="s">
        <v>17</v>
      </c>
      <c r="S114" s="1180">
        <f>$S$12</f>
        <v>0.96499999999999997</v>
      </c>
      <c r="T114" s="1181"/>
      <c r="U114" s="1272"/>
      <c r="V114" s="1273"/>
      <c r="W114" s="1273"/>
      <c r="X114" s="1273"/>
      <c r="Y114" s="1273"/>
      <c r="Z114" s="42" t="s">
        <v>4827</v>
      </c>
      <c r="AA114" s="99"/>
      <c r="AB114" s="99"/>
      <c r="AC114" s="43"/>
      <c r="AD114" s="43"/>
      <c r="AE114" s="43"/>
      <c r="AF114" s="43"/>
      <c r="AG114" s="43"/>
      <c r="AH114" s="43"/>
      <c r="AI114" s="43"/>
      <c r="AJ114" s="43"/>
      <c r="AK114" s="43"/>
      <c r="AL114" s="43"/>
      <c r="AM114" s="43"/>
      <c r="AN114" s="43"/>
      <c r="AO114" s="43"/>
      <c r="AP114" s="43"/>
      <c r="AQ114" s="43"/>
      <c r="AR114" s="43"/>
      <c r="AS114" s="43"/>
      <c r="AT114" s="44" t="s">
        <v>17</v>
      </c>
      <c r="AU114" s="1157">
        <f>$AU$9</f>
        <v>0.5</v>
      </c>
      <c r="AV114" s="1157"/>
      <c r="AW114" s="24"/>
      <c r="AX114" s="25"/>
      <c r="AY114" s="25"/>
      <c r="AZ114" s="25"/>
      <c r="BA114" s="25"/>
      <c r="BB114" s="25"/>
      <c r="BC114" s="25"/>
      <c r="BD114" s="38"/>
      <c r="BE114" s="101">
        <f>ROUND(ROUND(ROUND(K107*S114,0)*AU114,0)*AY112,0)</f>
        <v>396</v>
      </c>
      <c r="BF114" s="31"/>
    </row>
    <row r="115" spans="1:58" ht="17.100000000000001" customHeight="1" x14ac:dyDescent="0.15">
      <c r="A115" s="32">
        <v>43</v>
      </c>
      <c r="B115" s="33">
        <v>2217</v>
      </c>
      <c r="C115" s="34" t="s">
        <v>4942</v>
      </c>
      <c r="D115" s="422"/>
      <c r="E115" s="423"/>
      <c r="F115" s="424"/>
      <c r="G115" s="36"/>
      <c r="H115" s="29"/>
      <c r="I115" s="29"/>
      <c r="J115" s="37"/>
      <c r="K115" s="1085" t="s">
        <v>4853</v>
      </c>
      <c r="L115" s="1133"/>
      <c r="M115" s="1133"/>
      <c r="N115" s="1134"/>
      <c r="O115" s="416"/>
      <c r="P115" s="417"/>
      <c r="Q115" s="417"/>
      <c r="R115" s="65"/>
      <c r="S115" s="156"/>
      <c r="T115" s="156"/>
      <c r="U115" s="42"/>
      <c r="V115" s="43"/>
      <c r="W115" s="44"/>
      <c r="X115" s="44"/>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4"/>
      <c r="AU115" s="1279"/>
      <c r="AV115" s="1279"/>
      <c r="AW115" s="25"/>
      <c r="AX115" s="25"/>
      <c r="AY115" s="25"/>
      <c r="AZ115" s="25"/>
      <c r="BA115" s="25"/>
      <c r="BB115" s="26"/>
      <c r="BC115" s="95"/>
      <c r="BD115" s="161"/>
      <c r="BE115" s="101">
        <f>K119</f>
        <v>725</v>
      </c>
      <c r="BF115" s="31"/>
    </row>
    <row r="116" spans="1:58" ht="17.100000000000001" customHeight="1" x14ac:dyDescent="0.15">
      <c r="A116" s="32">
        <v>43</v>
      </c>
      <c r="B116" s="33">
        <v>2218</v>
      </c>
      <c r="C116" s="34" t="s">
        <v>4943</v>
      </c>
      <c r="D116" s="422"/>
      <c r="E116" s="423"/>
      <c r="F116" s="424"/>
      <c r="G116" s="29"/>
      <c r="H116" s="29"/>
      <c r="I116" s="29"/>
      <c r="J116" s="29"/>
      <c r="K116" s="1137"/>
      <c r="L116" s="1135"/>
      <c r="M116" s="1135"/>
      <c r="N116" s="1136"/>
      <c r="O116" s="418"/>
      <c r="P116" s="419"/>
      <c r="Q116" s="419"/>
      <c r="R116" s="23"/>
      <c r="S116" s="167"/>
      <c r="T116" s="167"/>
      <c r="U116" s="1271" t="s">
        <v>4824</v>
      </c>
      <c r="V116" s="1202"/>
      <c r="W116" s="1202"/>
      <c r="X116" s="1202"/>
      <c r="Y116" s="1202"/>
      <c r="Z116" s="42" t="s">
        <v>4825</v>
      </c>
      <c r="AA116" s="99"/>
      <c r="AB116" s="99"/>
      <c r="AC116" s="43"/>
      <c r="AD116" s="43"/>
      <c r="AE116" s="43"/>
      <c r="AF116" s="43"/>
      <c r="AG116" s="43"/>
      <c r="AH116" s="43"/>
      <c r="AI116" s="43"/>
      <c r="AJ116" s="43"/>
      <c r="AK116" s="43"/>
      <c r="AL116" s="43"/>
      <c r="AM116" s="43"/>
      <c r="AN116" s="43"/>
      <c r="AO116" s="43"/>
      <c r="AP116" s="43"/>
      <c r="AQ116" s="43"/>
      <c r="AR116" s="43"/>
      <c r="AS116" s="43"/>
      <c r="AT116" s="44" t="s">
        <v>17</v>
      </c>
      <c r="AU116" s="1157">
        <f>$AU$8</f>
        <v>0.7</v>
      </c>
      <c r="AV116" s="1157"/>
      <c r="AW116" s="43"/>
      <c r="AX116" s="43"/>
      <c r="AY116" s="43"/>
      <c r="AZ116" s="43"/>
      <c r="BA116" s="43"/>
      <c r="BB116" s="44"/>
      <c r="BC116" s="45"/>
      <c r="BD116" s="46"/>
      <c r="BE116" s="101">
        <f>ROUND(K119*AU116,0)</f>
        <v>508</v>
      </c>
      <c r="BF116" s="31"/>
    </row>
    <row r="117" spans="1:58" ht="17.100000000000001" customHeight="1" x14ac:dyDescent="0.15">
      <c r="A117" s="32">
        <v>43</v>
      </c>
      <c r="B117" s="33">
        <v>2219</v>
      </c>
      <c r="C117" s="34" t="s">
        <v>4944</v>
      </c>
      <c r="D117" s="422"/>
      <c r="E117" s="423"/>
      <c r="F117" s="424"/>
      <c r="G117" s="29"/>
      <c r="H117" s="29"/>
      <c r="I117" s="29"/>
      <c r="J117" s="29"/>
      <c r="K117" s="1137"/>
      <c r="L117" s="1135"/>
      <c r="M117" s="1135"/>
      <c r="N117" s="1136"/>
      <c r="O117" s="420"/>
      <c r="P117" s="421"/>
      <c r="Q117" s="421"/>
      <c r="R117" s="26"/>
      <c r="S117" s="27"/>
      <c r="T117" s="27"/>
      <c r="U117" s="1272"/>
      <c r="V117" s="1273"/>
      <c r="W117" s="1273"/>
      <c r="X117" s="1273"/>
      <c r="Y117" s="1273"/>
      <c r="Z117" s="42" t="s">
        <v>4827</v>
      </c>
      <c r="AA117" s="99"/>
      <c r="AB117" s="99"/>
      <c r="AC117" s="43"/>
      <c r="AD117" s="43"/>
      <c r="AE117" s="43"/>
      <c r="AF117" s="43"/>
      <c r="AG117" s="43"/>
      <c r="AH117" s="43"/>
      <c r="AI117" s="43"/>
      <c r="AJ117" s="43"/>
      <c r="AK117" s="43"/>
      <c r="AL117" s="43"/>
      <c r="AM117" s="43"/>
      <c r="AN117" s="43"/>
      <c r="AO117" s="43"/>
      <c r="AP117" s="43"/>
      <c r="AQ117" s="43"/>
      <c r="AR117" s="43"/>
      <c r="AS117" s="43"/>
      <c r="AT117" s="44" t="s">
        <v>17</v>
      </c>
      <c r="AU117" s="1157">
        <f>$AU$9</f>
        <v>0.5</v>
      </c>
      <c r="AV117" s="1157"/>
      <c r="AW117" s="43"/>
      <c r="AX117" s="43"/>
      <c r="AY117" s="43"/>
      <c r="AZ117" s="43"/>
      <c r="BA117" s="43"/>
      <c r="BB117" s="44"/>
      <c r="BC117" s="45"/>
      <c r="BD117" s="46"/>
      <c r="BE117" s="101">
        <f>ROUND(K119*AU117,0)</f>
        <v>363</v>
      </c>
      <c r="BF117" s="31"/>
    </row>
    <row r="118" spans="1:58" ht="17.100000000000001" customHeight="1" x14ac:dyDescent="0.15">
      <c r="A118" s="32">
        <v>43</v>
      </c>
      <c r="B118" s="33">
        <v>2220</v>
      </c>
      <c r="C118" s="34" t="s">
        <v>4945</v>
      </c>
      <c r="D118" s="422"/>
      <c r="E118" s="423"/>
      <c r="F118" s="424"/>
      <c r="G118" s="29"/>
      <c r="H118" s="29"/>
      <c r="I118" s="29"/>
      <c r="J118" s="29"/>
      <c r="K118" s="1268"/>
      <c r="L118" s="1269"/>
      <c r="M118" s="1269"/>
      <c r="N118" s="1270"/>
      <c r="O118" s="1271" t="s">
        <v>4829</v>
      </c>
      <c r="P118" s="1274"/>
      <c r="Q118" s="1274"/>
      <c r="R118" s="1274"/>
      <c r="S118" s="1274"/>
      <c r="T118" s="1275"/>
      <c r="U118" s="42"/>
      <c r="V118" s="43"/>
      <c r="W118" s="44"/>
      <c r="X118" s="44"/>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4"/>
      <c r="AU118" s="1279"/>
      <c r="AV118" s="1279"/>
      <c r="AW118" s="43"/>
      <c r="AX118" s="43"/>
      <c r="AY118" s="25"/>
      <c r="AZ118" s="25"/>
      <c r="BA118" s="25"/>
      <c r="BB118" s="26"/>
      <c r="BC118" s="95"/>
      <c r="BD118" s="161"/>
      <c r="BE118" s="101">
        <f>ROUND(K119*S120,0)</f>
        <v>700</v>
      </c>
      <c r="BF118" s="31"/>
    </row>
    <row r="119" spans="1:58" ht="17.100000000000001" customHeight="1" x14ac:dyDescent="0.15">
      <c r="A119" s="32">
        <v>43</v>
      </c>
      <c r="B119" s="33">
        <v>2221</v>
      </c>
      <c r="C119" s="34" t="s">
        <v>4946</v>
      </c>
      <c r="D119" s="422"/>
      <c r="E119" s="423"/>
      <c r="F119" s="424"/>
      <c r="G119" s="29"/>
      <c r="H119" s="29"/>
      <c r="I119" s="29"/>
      <c r="J119" s="29"/>
      <c r="K119" s="1280">
        <v>725</v>
      </c>
      <c r="L119" s="1108"/>
      <c r="M119" s="4" t="s">
        <v>21</v>
      </c>
      <c r="N119" s="22"/>
      <c r="O119" s="1276"/>
      <c r="P119" s="1277"/>
      <c r="Q119" s="1277"/>
      <c r="R119" s="1277"/>
      <c r="S119" s="1277"/>
      <c r="T119" s="1278"/>
      <c r="U119" s="1271" t="s">
        <v>4824</v>
      </c>
      <c r="V119" s="1202"/>
      <c r="W119" s="1202"/>
      <c r="X119" s="1202"/>
      <c r="Y119" s="1202"/>
      <c r="Z119" s="42" t="s">
        <v>4825</v>
      </c>
      <c r="AA119" s="99"/>
      <c r="AB119" s="99"/>
      <c r="AC119" s="43"/>
      <c r="AD119" s="43"/>
      <c r="AE119" s="43"/>
      <c r="AF119" s="43"/>
      <c r="AG119" s="43"/>
      <c r="AH119" s="43"/>
      <c r="AI119" s="43"/>
      <c r="AJ119" s="43"/>
      <c r="AK119" s="43"/>
      <c r="AL119" s="43"/>
      <c r="AM119" s="43"/>
      <c r="AN119" s="43"/>
      <c r="AO119" s="43"/>
      <c r="AP119" s="43"/>
      <c r="AQ119" s="43"/>
      <c r="AR119" s="43"/>
      <c r="AS119" s="43"/>
      <c r="AT119" s="44" t="s">
        <v>17</v>
      </c>
      <c r="AU119" s="1157">
        <f>$AU$8</f>
        <v>0.7</v>
      </c>
      <c r="AV119" s="1157"/>
      <c r="AW119" s="25"/>
      <c r="AX119" s="25"/>
      <c r="AY119" s="25"/>
      <c r="AZ119" s="25"/>
      <c r="BA119" s="25"/>
      <c r="BB119" s="26"/>
      <c r="BC119" s="95"/>
      <c r="BD119" s="161"/>
      <c r="BE119" s="101">
        <f>ROUND(ROUND(K119*S120,0)*AU119,0)</f>
        <v>490</v>
      </c>
      <c r="BF119" s="31"/>
    </row>
    <row r="120" spans="1:58" ht="17.100000000000001" customHeight="1" x14ac:dyDescent="0.15">
      <c r="A120" s="32">
        <v>43</v>
      </c>
      <c r="B120" s="33">
        <v>2222</v>
      </c>
      <c r="C120" s="34" t="s">
        <v>4947</v>
      </c>
      <c r="D120" s="422"/>
      <c r="E120" s="423"/>
      <c r="F120" s="424"/>
      <c r="G120" s="29"/>
      <c r="H120" s="29"/>
      <c r="I120" s="29"/>
      <c r="J120" s="29"/>
      <c r="K120" s="418"/>
      <c r="L120" s="419"/>
      <c r="M120" s="419"/>
      <c r="N120" s="425"/>
      <c r="O120" s="420"/>
      <c r="P120" s="421"/>
      <c r="Q120" s="421"/>
      <c r="R120" s="26" t="s">
        <v>17</v>
      </c>
      <c r="S120" s="1180">
        <f>$S$12</f>
        <v>0.96499999999999997</v>
      </c>
      <c r="T120" s="1181"/>
      <c r="U120" s="1272"/>
      <c r="V120" s="1273"/>
      <c r="W120" s="1273"/>
      <c r="X120" s="1273"/>
      <c r="Y120" s="1273"/>
      <c r="Z120" s="42" t="s">
        <v>4827</v>
      </c>
      <c r="AA120" s="99"/>
      <c r="AB120" s="99"/>
      <c r="AC120" s="43"/>
      <c r="AD120" s="43"/>
      <c r="AE120" s="43"/>
      <c r="AF120" s="43"/>
      <c r="AG120" s="43"/>
      <c r="AH120" s="43"/>
      <c r="AI120" s="43"/>
      <c r="AJ120" s="43"/>
      <c r="AK120" s="43"/>
      <c r="AL120" s="43"/>
      <c r="AM120" s="43"/>
      <c r="AN120" s="43"/>
      <c r="AO120" s="43"/>
      <c r="AP120" s="43"/>
      <c r="AQ120" s="43"/>
      <c r="AR120" s="43"/>
      <c r="AS120" s="43"/>
      <c r="AT120" s="44" t="s">
        <v>17</v>
      </c>
      <c r="AU120" s="1157">
        <f>$AU$9</f>
        <v>0.5</v>
      </c>
      <c r="AV120" s="1157"/>
      <c r="AW120" s="25"/>
      <c r="AX120" s="25"/>
      <c r="AY120" s="25"/>
      <c r="AZ120" s="25"/>
      <c r="BA120" s="25"/>
      <c r="BB120" s="26"/>
      <c r="BC120" s="95"/>
      <c r="BD120" s="161"/>
      <c r="BE120" s="101">
        <f>ROUND(ROUND(K119*S120,0)*AU120,0)</f>
        <v>350</v>
      </c>
      <c r="BF120" s="31"/>
    </row>
    <row r="121" spans="1:58" ht="17.100000000000001" customHeight="1" x14ac:dyDescent="0.15">
      <c r="A121" s="32">
        <v>43</v>
      </c>
      <c r="B121" s="33">
        <v>2229</v>
      </c>
      <c r="C121" s="34" t="s">
        <v>4948</v>
      </c>
      <c r="D121" s="422"/>
      <c r="E121" s="423"/>
      <c r="F121" s="424"/>
      <c r="G121" s="29"/>
      <c r="H121" s="29"/>
      <c r="I121" s="29"/>
      <c r="J121" s="29"/>
      <c r="K121" s="20"/>
      <c r="N121" s="21"/>
      <c r="O121" s="416"/>
      <c r="P121" s="417"/>
      <c r="Q121" s="417"/>
      <c r="R121" s="65"/>
      <c r="S121" s="156"/>
      <c r="T121" s="156"/>
      <c r="U121" s="42"/>
      <c r="V121" s="43"/>
      <c r="W121" s="44"/>
      <c r="X121" s="44"/>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4"/>
      <c r="AU121" s="1279"/>
      <c r="AV121" s="1279"/>
      <c r="AW121" s="1198" t="s">
        <v>4833</v>
      </c>
      <c r="AX121" s="1281"/>
      <c r="AY121" s="1281"/>
      <c r="AZ121" s="1281"/>
      <c r="BA121" s="40"/>
      <c r="BB121" s="40"/>
      <c r="BC121" s="40"/>
      <c r="BD121" s="41"/>
      <c r="BE121" s="101">
        <f>ROUND(K119*AY124,0)</f>
        <v>689</v>
      </c>
      <c r="BF121" s="31"/>
    </row>
    <row r="122" spans="1:58" ht="17.100000000000001" customHeight="1" x14ac:dyDescent="0.15">
      <c r="A122" s="32">
        <v>43</v>
      </c>
      <c r="B122" s="33">
        <v>2230</v>
      </c>
      <c r="C122" s="34" t="s">
        <v>4949</v>
      </c>
      <c r="D122" s="422"/>
      <c r="E122" s="423"/>
      <c r="F122" s="424"/>
      <c r="G122" s="29"/>
      <c r="H122" s="29"/>
      <c r="I122" s="29"/>
      <c r="J122" s="29"/>
      <c r="K122" s="20"/>
      <c r="N122" s="21"/>
      <c r="O122" s="418"/>
      <c r="P122" s="419"/>
      <c r="Q122" s="419"/>
      <c r="R122" s="23"/>
      <c r="S122" s="167"/>
      <c r="T122" s="167"/>
      <c r="U122" s="1271" t="s">
        <v>4824</v>
      </c>
      <c r="V122" s="1202"/>
      <c r="W122" s="1202"/>
      <c r="X122" s="1202"/>
      <c r="Y122" s="1202"/>
      <c r="Z122" s="42" t="s">
        <v>4825</v>
      </c>
      <c r="AA122" s="99"/>
      <c r="AB122" s="99"/>
      <c r="AC122" s="43"/>
      <c r="AD122" s="43"/>
      <c r="AE122" s="43"/>
      <c r="AF122" s="43"/>
      <c r="AG122" s="43"/>
      <c r="AH122" s="43"/>
      <c r="AI122" s="43"/>
      <c r="AJ122" s="43"/>
      <c r="AK122" s="43"/>
      <c r="AL122" s="43"/>
      <c r="AM122" s="43"/>
      <c r="AN122" s="43"/>
      <c r="AO122" s="43"/>
      <c r="AP122" s="43"/>
      <c r="AQ122" s="43"/>
      <c r="AR122" s="43"/>
      <c r="AS122" s="43"/>
      <c r="AT122" s="44" t="s">
        <v>17</v>
      </c>
      <c r="AU122" s="1157">
        <f>$AU$8</f>
        <v>0.7</v>
      </c>
      <c r="AV122" s="1157"/>
      <c r="AW122" s="1268"/>
      <c r="AX122" s="1269"/>
      <c r="AY122" s="1269"/>
      <c r="AZ122" s="1269"/>
      <c r="BA122" s="4"/>
      <c r="BB122" s="4"/>
      <c r="BC122" s="4"/>
      <c r="BD122" s="21"/>
      <c r="BE122" s="101">
        <f>ROUND(ROUND(K119*AU122,0)*AY124,0)</f>
        <v>483</v>
      </c>
      <c r="BF122" s="31"/>
    </row>
    <row r="123" spans="1:58" ht="17.100000000000001" customHeight="1" x14ac:dyDescent="0.15">
      <c r="A123" s="32">
        <v>43</v>
      </c>
      <c r="B123" s="33">
        <v>2231</v>
      </c>
      <c r="C123" s="34" t="s">
        <v>4950</v>
      </c>
      <c r="D123" s="422"/>
      <c r="E123" s="423"/>
      <c r="F123" s="424"/>
      <c r="G123" s="29"/>
      <c r="H123" s="29"/>
      <c r="I123" s="29"/>
      <c r="J123" s="29"/>
      <c r="K123" s="20"/>
      <c r="N123" s="21"/>
      <c r="O123" s="420"/>
      <c r="P123" s="421"/>
      <c r="Q123" s="421"/>
      <c r="R123" s="26"/>
      <c r="S123" s="27"/>
      <c r="T123" s="27"/>
      <c r="U123" s="1272"/>
      <c r="V123" s="1273"/>
      <c r="W123" s="1273"/>
      <c r="X123" s="1273"/>
      <c r="Y123" s="1273"/>
      <c r="Z123" s="42" t="s">
        <v>4827</v>
      </c>
      <c r="AA123" s="99"/>
      <c r="AB123" s="99"/>
      <c r="AC123" s="43"/>
      <c r="AD123" s="43"/>
      <c r="AE123" s="43"/>
      <c r="AF123" s="43"/>
      <c r="AG123" s="43"/>
      <c r="AH123" s="43"/>
      <c r="AI123" s="43"/>
      <c r="AJ123" s="43"/>
      <c r="AK123" s="43"/>
      <c r="AL123" s="43"/>
      <c r="AM123" s="43"/>
      <c r="AN123" s="43"/>
      <c r="AO123" s="43"/>
      <c r="AP123" s="43"/>
      <c r="AQ123" s="43"/>
      <c r="AR123" s="43"/>
      <c r="AS123" s="43"/>
      <c r="AT123" s="44" t="s">
        <v>17</v>
      </c>
      <c r="AU123" s="1157">
        <f>$AU$9</f>
        <v>0.5</v>
      </c>
      <c r="AV123" s="1157"/>
      <c r="AW123" s="20"/>
      <c r="AX123" s="4"/>
      <c r="AY123" s="4"/>
      <c r="AZ123" s="4"/>
      <c r="BA123" s="4"/>
      <c r="BB123" s="4"/>
      <c r="BC123" s="4"/>
      <c r="BD123" s="21"/>
      <c r="BE123" s="101">
        <f>ROUND(ROUND(K119*AU123,0)*AY124,0)</f>
        <v>345</v>
      </c>
      <c r="BF123" s="31"/>
    </row>
    <row r="124" spans="1:58" ht="17.100000000000001" customHeight="1" x14ac:dyDescent="0.15">
      <c r="A124" s="32">
        <v>43</v>
      </c>
      <c r="B124" s="33">
        <v>2232</v>
      </c>
      <c r="C124" s="34" t="s">
        <v>4951</v>
      </c>
      <c r="D124" s="422"/>
      <c r="E124" s="423"/>
      <c r="F124" s="424"/>
      <c r="G124" s="29"/>
      <c r="H124" s="29"/>
      <c r="I124" s="29"/>
      <c r="J124" s="29"/>
      <c r="K124" s="20"/>
      <c r="N124" s="21"/>
      <c r="O124" s="1271" t="s">
        <v>4829</v>
      </c>
      <c r="P124" s="1274"/>
      <c r="Q124" s="1274"/>
      <c r="R124" s="1274"/>
      <c r="S124" s="1274"/>
      <c r="T124" s="1275"/>
      <c r="U124" s="42"/>
      <c r="V124" s="43"/>
      <c r="W124" s="44"/>
      <c r="X124" s="44"/>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4"/>
      <c r="AU124" s="1279"/>
      <c r="AV124" s="1279"/>
      <c r="AW124" s="20"/>
      <c r="AX124" s="23" t="s">
        <v>17</v>
      </c>
      <c r="AY124" s="1158">
        <f>AY112</f>
        <v>0.95</v>
      </c>
      <c r="AZ124" s="1158"/>
      <c r="BA124" s="4"/>
      <c r="BB124" s="4"/>
      <c r="BC124" s="4"/>
      <c r="BD124" s="21"/>
      <c r="BE124" s="101">
        <f>ROUND(ROUND(K119*S126,0)*AY124,0)</f>
        <v>665</v>
      </c>
      <c r="BF124" s="31"/>
    </row>
    <row r="125" spans="1:58" ht="17.100000000000001" customHeight="1" x14ac:dyDescent="0.15">
      <c r="A125" s="32">
        <v>43</v>
      </c>
      <c r="B125" s="33">
        <v>2233</v>
      </c>
      <c r="C125" s="34" t="s">
        <v>4952</v>
      </c>
      <c r="D125" s="422"/>
      <c r="E125" s="423"/>
      <c r="F125" s="424"/>
      <c r="G125" s="29"/>
      <c r="H125" s="29"/>
      <c r="I125" s="29"/>
      <c r="J125" s="29"/>
      <c r="K125" s="20"/>
      <c r="N125" s="21"/>
      <c r="O125" s="1276"/>
      <c r="P125" s="1277"/>
      <c r="Q125" s="1277"/>
      <c r="R125" s="1277"/>
      <c r="S125" s="1277"/>
      <c r="T125" s="1278"/>
      <c r="U125" s="1271" t="s">
        <v>4824</v>
      </c>
      <c r="V125" s="1202"/>
      <c r="W125" s="1202"/>
      <c r="X125" s="1202"/>
      <c r="Y125" s="1202"/>
      <c r="Z125" s="42" t="s">
        <v>4825</v>
      </c>
      <c r="AA125" s="99"/>
      <c r="AB125" s="99"/>
      <c r="AC125" s="43"/>
      <c r="AD125" s="43"/>
      <c r="AE125" s="43"/>
      <c r="AF125" s="43"/>
      <c r="AG125" s="43"/>
      <c r="AH125" s="43"/>
      <c r="AI125" s="43"/>
      <c r="AJ125" s="43"/>
      <c r="AK125" s="43"/>
      <c r="AL125" s="43"/>
      <c r="AM125" s="43"/>
      <c r="AN125" s="43"/>
      <c r="AO125" s="43"/>
      <c r="AP125" s="43"/>
      <c r="AQ125" s="43"/>
      <c r="AR125" s="43"/>
      <c r="AS125" s="43"/>
      <c r="AT125" s="44" t="s">
        <v>17</v>
      </c>
      <c r="AU125" s="1157">
        <f>$AU$8</f>
        <v>0.7</v>
      </c>
      <c r="AV125" s="1157"/>
      <c r="AW125" s="20"/>
      <c r="AX125" s="4"/>
      <c r="AY125" s="4"/>
      <c r="AZ125" s="4"/>
      <c r="BA125" s="4"/>
      <c r="BB125" s="4"/>
      <c r="BC125" s="4"/>
      <c r="BD125" s="21"/>
      <c r="BE125" s="101">
        <f>ROUND(ROUND(ROUND(K119*S126,0)*AU125,0)*AY124,0)</f>
        <v>466</v>
      </c>
      <c r="BF125" s="31"/>
    </row>
    <row r="126" spans="1:58" ht="17.100000000000001" customHeight="1" x14ac:dyDescent="0.15">
      <c r="A126" s="32">
        <v>43</v>
      </c>
      <c r="B126" s="33">
        <v>2234</v>
      </c>
      <c r="C126" s="34" t="s">
        <v>4953</v>
      </c>
      <c r="D126" s="422"/>
      <c r="E126" s="423"/>
      <c r="F126" s="424"/>
      <c r="G126" s="29"/>
      <c r="H126" s="29"/>
      <c r="I126" s="29"/>
      <c r="J126" s="29"/>
      <c r="K126" s="20"/>
      <c r="N126" s="21"/>
      <c r="O126" s="420"/>
      <c r="P126" s="421"/>
      <c r="Q126" s="421"/>
      <c r="R126" s="26" t="s">
        <v>17</v>
      </c>
      <c r="S126" s="1180">
        <f>$S$12</f>
        <v>0.96499999999999997</v>
      </c>
      <c r="T126" s="1181"/>
      <c r="U126" s="1272"/>
      <c r="V126" s="1273"/>
      <c r="W126" s="1273"/>
      <c r="X126" s="1273"/>
      <c r="Y126" s="1273"/>
      <c r="Z126" s="42" t="s">
        <v>4827</v>
      </c>
      <c r="AA126" s="99"/>
      <c r="AB126" s="99"/>
      <c r="AC126" s="43"/>
      <c r="AD126" s="43"/>
      <c r="AE126" s="43"/>
      <c r="AF126" s="43"/>
      <c r="AG126" s="43"/>
      <c r="AH126" s="43"/>
      <c r="AI126" s="43"/>
      <c r="AJ126" s="43"/>
      <c r="AK126" s="43"/>
      <c r="AL126" s="43"/>
      <c r="AM126" s="43"/>
      <c r="AN126" s="43"/>
      <c r="AO126" s="43"/>
      <c r="AP126" s="43"/>
      <c r="AQ126" s="43"/>
      <c r="AR126" s="43"/>
      <c r="AS126" s="43"/>
      <c r="AT126" s="44" t="s">
        <v>17</v>
      </c>
      <c r="AU126" s="1157">
        <f>$AU$9</f>
        <v>0.5</v>
      </c>
      <c r="AV126" s="1157"/>
      <c r="AW126" s="24"/>
      <c r="AX126" s="25"/>
      <c r="AY126" s="25"/>
      <c r="AZ126" s="25"/>
      <c r="BA126" s="25"/>
      <c r="BB126" s="25"/>
      <c r="BC126" s="25"/>
      <c r="BD126" s="38"/>
      <c r="BE126" s="101">
        <f>ROUND(ROUND(ROUND(K119*S126,0)*AU126,0)*AY124,0)</f>
        <v>333</v>
      </c>
      <c r="BF126" s="31"/>
    </row>
    <row r="127" spans="1:58" ht="17.100000000000001" customHeight="1" x14ac:dyDescent="0.15">
      <c r="A127" s="32">
        <v>43</v>
      </c>
      <c r="B127" s="33">
        <v>2241</v>
      </c>
      <c r="C127" s="34" t="s">
        <v>4954</v>
      </c>
      <c r="D127" s="422"/>
      <c r="E127" s="423"/>
      <c r="F127" s="424"/>
      <c r="G127" s="36"/>
      <c r="H127" s="29"/>
      <c r="I127" s="29"/>
      <c r="J127" s="37"/>
      <c r="K127" s="1085" t="s">
        <v>4866</v>
      </c>
      <c r="L127" s="1133"/>
      <c r="M127" s="1133"/>
      <c r="N127" s="1134"/>
      <c r="O127" s="416"/>
      <c r="P127" s="417"/>
      <c r="Q127" s="417"/>
      <c r="R127" s="65"/>
      <c r="S127" s="156"/>
      <c r="T127" s="156"/>
      <c r="U127" s="42"/>
      <c r="V127" s="43"/>
      <c r="W127" s="44"/>
      <c r="X127" s="44"/>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4"/>
      <c r="AU127" s="1279"/>
      <c r="AV127" s="1279"/>
      <c r="AW127" s="25"/>
      <c r="AX127" s="25"/>
      <c r="AY127" s="25"/>
      <c r="AZ127" s="25"/>
      <c r="BA127" s="25"/>
      <c r="BB127" s="26"/>
      <c r="BC127" s="95"/>
      <c r="BD127" s="161"/>
      <c r="BE127" s="101">
        <f>K131</f>
        <v>631</v>
      </c>
      <c r="BF127" s="31"/>
    </row>
    <row r="128" spans="1:58" ht="17.100000000000001" customHeight="1" x14ac:dyDescent="0.15">
      <c r="A128" s="32">
        <v>43</v>
      </c>
      <c r="B128" s="33">
        <v>2242</v>
      </c>
      <c r="C128" s="34" t="s">
        <v>4955</v>
      </c>
      <c r="D128" s="422"/>
      <c r="E128" s="423"/>
      <c r="F128" s="424"/>
      <c r="G128" s="29"/>
      <c r="H128" s="29"/>
      <c r="I128" s="29"/>
      <c r="J128" s="29"/>
      <c r="K128" s="1137"/>
      <c r="L128" s="1135"/>
      <c r="M128" s="1135"/>
      <c r="N128" s="1136"/>
      <c r="O128" s="418"/>
      <c r="P128" s="419"/>
      <c r="Q128" s="419"/>
      <c r="R128" s="23"/>
      <c r="S128" s="167"/>
      <c r="T128" s="167"/>
      <c r="U128" s="1271" t="s">
        <v>4824</v>
      </c>
      <c r="V128" s="1202"/>
      <c r="W128" s="1202"/>
      <c r="X128" s="1202"/>
      <c r="Y128" s="1202"/>
      <c r="Z128" s="42" t="s">
        <v>4825</v>
      </c>
      <c r="AA128" s="99"/>
      <c r="AB128" s="99"/>
      <c r="AC128" s="43"/>
      <c r="AD128" s="43"/>
      <c r="AE128" s="43"/>
      <c r="AF128" s="43"/>
      <c r="AG128" s="43"/>
      <c r="AH128" s="43"/>
      <c r="AI128" s="43"/>
      <c r="AJ128" s="43"/>
      <c r="AK128" s="43"/>
      <c r="AL128" s="43"/>
      <c r="AM128" s="43"/>
      <c r="AN128" s="43"/>
      <c r="AO128" s="43"/>
      <c r="AP128" s="43"/>
      <c r="AQ128" s="43"/>
      <c r="AR128" s="43"/>
      <c r="AS128" s="43"/>
      <c r="AT128" s="44" t="s">
        <v>17</v>
      </c>
      <c r="AU128" s="1157">
        <f>$AU$8</f>
        <v>0.7</v>
      </c>
      <c r="AV128" s="1157"/>
      <c r="AW128" s="43"/>
      <c r="AX128" s="43"/>
      <c r="AY128" s="43"/>
      <c r="AZ128" s="43"/>
      <c r="BA128" s="43"/>
      <c r="BB128" s="44"/>
      <c r="BC128" s="45"/>
      <c r="BD128" s="46"/>
      <c r="BE128" s="101">
        <f>ROUND(K131*AU128,0)</f>
        <v>442</v>
      </c>
      <c r="BF128" s="31"/>
    </row>
    <row r="129" spans="1:58" ht="17.100000000000001" customHeight="1" x14ac:dyDescent="0.15">
      <c r="A129" s="32">
        <v>43</v>
      </c>
      <c r="B129" s="33">
        <v>2243</v>
      </c>
      <c r="C129" s="34" t="s">
        <v>4956</v>
      </c>
      <c r="D129" s="422"/>
      <c r="E129" s="423"/>
      <c r="F129" s="424"/>
      <c r="G129" s="29"/>
      <c r="H129" s="29"/>
      <c r="I129" s="29"/>
      <c r="J129" s="29"/>
      <c r="K129" s="1137"/>
      <c r="L129" s="1135"/>
      <c r="M129" s="1135"/>
      <c r="N129" s="1136"/>
      <c r="O129" s="420"/>
      <c r="P129" s="421"/>
      <c r="Q129" s="421"/>
      <c r="R129" s="26"/>
      <c r="S129" s="27"/>
      <c r="T129" s="27"/>
      <c r="U129" s="1272"/>
      <c r="V129" s="1273"/>
      <c r="W129" s="1273"/>
      <c r="X129" s="1273"/>
      <c r="Y129" s="1273"/>
      <c r="Z129" s="42" t="s">
        <v>4827</v>
      </c>
      <c r="AA129" s="99"/>
      <c r="AB129" s="99"/>
      <c r="AC129" s="43"/>
      <c r="AD129" s="43"/>
      <c r="AE129" s="43"/>
      <c r="AF129" s="43"/>
      <c r="AG129" s="43"/>
      <c r="AH129" s="43"/>
      <c r="AI129" s="43"/>
      <c r="AJ129" s="43"/>
      <c r="AK129" s="43"/>
      <c r="AL129" s="43"/>
      <c r="AM129" s="43"/>
      <c r="AN129" s="43"/>
      <c r="AO129" s="43"/>
      <c r="AP129" s="43"/>
      <c r="AQ129" s="43"/>
      <c r="AR129" s="43"/>
      <c r="AS129" s="43"/>
      <c r="AT129" s="44" t="s">
        <v>17</v>
      </c>
      <c r="AU129" s="1157">
        <f>$AU$9</f>
        <v>0.5</v>
      </c>
      <c r="AV129" s="1157"/>
      <c r="AW129" s="43"/>
      <c r="AX129" s="43"/>
      <c r="AY129" s="43"/>
      <c r="AZ129" s="43"/>
      <c r="BA129" s="43"/>
      <c r="BB129" s="44"/>
      <c r="BC129" s="45"/>
      <c r="BD129" s="46"/>
      <c r="BE129" s="101">
        <f>ROUND(K131*AU129,0)</f>
        <v>316</v>
      </c>
      <c r="BF129" s="31"/>
    </row>
    <row r="130" spans="1:58" ht="17.100000000000001" customHeight="1" x14ac:dyDescent="0.15">
      <c r="A130" s="32">
        <v>43</v>
      </c>
      <c r="B130" s="33">
        <v>2244</v>
      </c>
      <c r="C130" s="34" t="s">
        <v>4957</v>
      </c>
      <c r="D130" s="422"/>
      <c r="E130" s="423"/>
      <c r="F130" s="424"/>
      <c r="G130" s="29"/>
      <c r="H130" s="29"/>
      <c r="I130" s="29"/>
      <c r="J130" s="29"/>
      <c r="K130" s="1268"/>
      <c r="L130" s="1269"/>
      <c r="M130" s="1269"/>
      <c r="N130" s="1270"/>
      <c r="O130" s="1271" t="s">
        <v>4829</v>
      </c>
      <c r="P130" s="1274"/>
      <c r="Q130" s="1274"/>
      <c r="R130" s="1274"/>
      <c r="S130" s="1274"/>
      <c r="T130" s="1275"/>
      <c r="U130" s="42"/>
      <c r="V130" s="43"/>
      <c r="W130" s="44"/>
      <c r="X130" s="44"/>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4"/>
      <c r="AU130" s="1279"/>
      <c r="AV130" s="1279"/>
      <c r="AW130" s="43"/>
      <c r="AX130" s="43"/>
      <c r="AY130" s="25"/>
      <c r="AZ130" s="25"/>
      <c r="BA130" s="25"/>
      <c r="BB130" s="26"/>
      <c r="BC130" s="95"/>
      <c r="BD130" s="161"/>
      <c r="BE130" s="101">
        <f>ROUND(K131*S132,0)</f>
        <v>609</v>
      </c>
      <c r="BF130" s="31"/>
    </row>
    <row r="131" spans="1:58" ht="17.100000000000001" customHeight="1" x14ac:dyDescent="0.15">
      <c r="A131" s="32">
        <v>43</v>
      </c>
      <c r="B131" s="33">
        <v>2245</v>
      </c>
      <c r="C131" s="34" t="s">
        <v>4958</v>
      </c>
      <c r="D131" s="422"/>
      <c r="E131" s="423"/>
      <c r="F131" s="424"/>
      <c r="G131" s="29"/>
      <c r="H131" s="29"/>
      <c r="I131" s="29"/>
      <c r="J131" s="29"/>
      <c r="K131" s="1280">
        <v>631</v>
      </c>
      <c r="L131" s="1108"/>
      <c r="M131" s="4" t="s">
        <v>21</v>
      </c>
      <c r="N131" s="22"/>
      <c r="O131" s="1276"/>
      <c r="P131" s="1277"/>
      <c r="Q131" s="1277"/>
      <c r="R131" s="1277"/>
      <c r="S131" s="1277"/>
      <c r="T131" s="1278"/>
      <c r="U131" s="1271" t="s">
        <v>4824</v>
      </c>
      <c r="V131" s="1202"/>
      <c r="W131" s="1202"/>
      <c r="X131" s="1202"/>
      <c r="Y131" s="1202"/>
      <c r="Z131" s="42" t="s">
        <v>4825</v>
      </c>
      <c r="AA131" s="99"/>
      <c r="AB131" s="99"/>
      <c r="AC131" s="43"/>
      <c r="AD131" s="43"/>
      <c r="AE131" s="43"/>
      <c r="AF131" s="43"/>
      <c r="AG131" s="43"/>
      <c r="AH131" s="43"/>
      <c r="AI131" s="43"/>
      <c r="AJ131" s="43"/>
      <c r="AK131" s="43"/>
      <c r="AL131" s="43"/>
      <c r="AM131" s="43"/>
      <c r="AN131" s="43"/>
      <c r="AO131" s="43"/>
      <c r="AP131" s="43"/>
      <c r="AQ131" s="43"/>
      <c r="AR131" s="43"/>
      <c r="AS131" s="43"/>
      <c r="AT131" s="44" t="s">
        <v>17</v>
      </c>
      <c r="AU131" s="1157">
        <f>$AU$8</f>
        <v>0.7</v>
      </c>
      <c r="AV131" s="1157"/>
      <c r="AW131" s="25"/>
      <c r="AX131" s="25"/>
      <c r="AY131" s="25"/>
      <c r="AZ131" s="25"/>
      <c r="BA131" s="25"/>
      <c r="BB131" s="26"/>
      <c r="BC131" s="95"/>
      <c r="BD131" s="161"/>
      <c r="BE131" s="101">
        <f>ROUND(ROUND(K131*S132,0)*AU131,0)</f>
        <v>426</v>
      </c>
      <c r="BF131" s="31"/>
    </row>
    <row r="132" spans="1:58" ht="17.100000000000001" customHeight="1" x14ac:dyDescent="0.15">
      <c r="A132" s="32">
        <v>43</v>
      </c>
      <c r="B132" s="33">
        <v>2246</v>
      </c>
      <c r="C132" s="34" t="s">
        <v>4959</v>
      </c>
      <c r="D132" s="422"/>
      <c r="E132" s="423"/>
      <c r="F132" s="424"/>
      <c r="G132" s="29"/>
      <c r="H132" s="29"/>
      <c r="I132" s="29"/>
      <c r="J132" s="29"/>
      <c r="K132" s="418"/>
      <c r="L132" s="419"/>
      <c r="M132" s="419"/>
      <c r="N132" s="425"/>
      <c r="O132" s="420"/>
      <c r="P132" s="421"/>
      <c r="Q132" s="421"/>
      <c r="R132" s="26" t="s">
        <v>17</v>
      </c>
      <c r="S132" s="1180">
        <f>$S$12</f>
        <v>0.96499999999999997</v>
      </c>
      <c r="T132" s="1181"/>
      <c r="U132" s="1272"/>
      <c r="V132" s="1273"/>
      <c r="W132" s="1273"/>
      <c r="X132" s="1273"/>
      <c r="Y132" s="1273"/>
      <c r="Z132" s="42" t="s">
        <v>4827</v>
      </c>
      <c r="AA132" s="99"/>
      <c r="AB132" s="99"/>
      <c r="AC132" s="43"/>
      <c r="AD132" s="43"/>
      <c r="AE132" s="43"/>
      <c r="AF132" s="43"/>
      <c r="AG132" s="43"/>
      <c r="AH132" s="43"/>
      <c r="AI132" s="43"/>
      <c r="AJ132" s="43"/>
      <c r="AK132" s="43"/>
      <c r="AL132" s="43"/>
      <c r="AM132" s="43"/>
      <c r="AN132" s="43"/>
      <c r="AO132" s="43"/>
      <c r="AP132" s="43"/>
      <c r="AQ132" s="43"/>
      <c r="AR132" s="43"/>
      <c r="AS132" s="43"/>
      <c r="AT132" s="44" t="s">
        <v>17</v>
      </c>
      <c r="AU132" s="1157">
        <f>$AU$9</f>
        <v>0.5</v>
      </c>
      <c r="AV132" s="1157"/>
      <c r="AW132" s="25"/>
      <c r="AX132" s="25"/>
      <c r="AY132" s="25"/>
      <c r="AZ132" s="25"/>
      <c r="BA132" s="25"/>
      <c r="BB132" s="26"/>
      <c r="BC132" s="95"/>
      <c r="BD132" s="161"/>
      <c r="BE132" s="101">
        <f>ROUND(ROUND(K131*S132,0)*AU132,0)</f>
        <v>305</v>
      </c>
      <c r="BF132" s="31"/>
    </row>
    <row r="133" spans="1:58" ht="17.100000000000001" customHeight="1" x14ac:dyDescent="0.15">
      <c r="A133" s="32">
        <v>43</v>
      </c>
      <c r="B133" s="33">
        <v>2253</v>
      </c>
      <c r="C133" s="34" t="s">
        <v>4960</v>
      </c>
      <c r="D133" s="422"/>
      <c r="E133" s="423"/>
      <c r="F133" s="424"/>
      <c r="G133" s="29"/>
      <c r="H133" s="29"/>
      <c r="I133" s="29"/>
      <c r="J133" s="29"/>
      <c r="K133" s="20"/>
      <c r="N133" s="21"/>
      <c r="O133" s="416"/>
      <c r="P133" s="417"/>
      <c r="Q133" s="417"/>
      <c r="R133" s="65"/>
      <c r="S133" s="156"/>
      <c r="T133" s="156"/>
      <c r="U133" s="42"/>
      <c r="V133" s="43"/>
      <c r="W133" s="44"/>
      <c r="X133" s="44"/>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4"/>
      <c r="AU133" s="1279"/>
      <c r="AV133" s="1279"/>
      <c r="AW133" s="1198" t="s">
        <v>4833</v>
      </c>
      <c r="AX133" s="1281"/>
      <c r="AY133" s="1281"/>
      <c r="AZ133" s="1281"/>
      <c r="BA133" s="40"/>
      <c r="BB133" s="40"/>
      <c r="BC133" s="40"/>
      <c r="BD133" s="41"/>
      <c r="BE133" s="101">
        <f>ROUND(K131*AY136,0)</f>
        <v>599</v>
      </c>
      <c r="BF133" s="31"/>
    </row>
    <row r="134" spans="1:58" ht="17.100000000000001" customHeight="1" x14ac:dyDescent="0.15">
      <c r="A134" s="32">
        <v>43</v>
      </c>
      <c r="B134" s="33">
        <v>2254</v>
      </c>
      <c r="C134" s="34" t="s">
        <v>4961</v>
      </c>
      <c r="D134" s="422"/>
      <c r="E134" s="423"/>
      <c r="F134" s="424"/>
      <c r="G134" s="29"/>
      <c r="H134" s="29"/>
      <c r="I134" s="29"/>
      <c r="J134" s="29"/>
      <c r="K134" s="20"/>
      <c r="N134" s="21"/>
      <c r="O134" s="418"/>
      <c r="P134" s="419"/>
      <c r="Q134" s="419"/>
      <c r="R134" s="23"/>
      <c r="S134" s="167"/>
      <c r="T134" s="167"/>
      <c r="U134" s="1271" t="s">
        <v>4824</v>
      </c>
      <c r="V134" s="1202"/>
      <c r="W134" s="1202"/>
      <c r="X134" s="1202"/>
      <c r="Y134" s="1202"/>
      <c r="Z134" s="42" t="s">
        <v>4825</v>
      </c>
      <c r="AA134" s="99"/>
      <c r="AB134" s="99"/>
      <c r="AC134" s="43"/>
      <c r="AD134" s="43"/>
      <c r="AE134" s="43"/>
      <c r="AF134" s="43"/>
      <c r="AG134" s="43"/>
      <c r="AH134" s="43"/>
      <c r="AI134" s="43"/>
      <c r="AJ134" s="43"/>
      <c r="AK134" s="43"/>
      <c r="AL134" s="43"/>
      <c r="AM134" s="43"/>
      <c r="AN134" s="43"/>
      <c r="AO134" s="43"/>
      <c r="AP134" s="43"/>
      <c r="AQ134" s="43"/>
      <c r="AR134" s="43"/>
      <c r="AS134" s="43"/>
      <c r="AT134" s="44" t="s">
        <v>17</v>
      </c>
      <c r="AU134" s="1157">
        <f>$AU$8</f>
        <v>0.7</v>
      </c>
      <c r="AV134" s="1157"/>
      <c r="AW134" s="1268"/>
      <c r="AX134" s="1269"/>
      <c r="AY134" s="1269"/>
      <c r="AZ134" s="1269"/>
      <c r="BA134" s="4"/>
      <c r="BB134" s="4"/>
      <c r="BC134" s="4"/>
      <c r="BD134" s="21"/>
      <c r="BE134" s="101">
        <f>ROUND(ROUND(K131*AU134,0)*AY136,0)</f>
        <v>420</v>
      </c>
      <c r="BF134" s="31"/>
    </row>
    <row r="135" spans="1:58" ht="17.100000000000001" customHeight="1" x14ac:dyDescent="0.15">
      <c r="A135" s="32">
        <v>43</v>
      </c>
      <c r="B135" s="33">
        <v>2255</v>
      </c>
      <c r="C135" s="34" t="s">
        <v>4962</v>
      </c>
      <c r="D135" s="422"/>
      <c r="E135" s="423"/>
      <c r="F135" s="424"/>
      <c r="G135" s="29"/>
      <c r="H135" s="29"/>
      <c r="I135" s="29"/>
      <c r="J135" s="29"/>
      <c r="K135" s="20"/>
      <c r="N135" s="21"/>
      <c r="O135" s="420"/>
      <c r="P135" s="421"/>
      <c r="Q135" s="421"/>
      <c r="R135" s="26"/>
      <c r="S135" s="27"/>
      <c r="T135" s="27"/>
      <c r="U135" s="1272"/>
      <c r="V135" s="1273"/>
      <c r="W135" s="1273"/>
      <c r="X135" s="1273"/>
      <c r="Y135" s="1273"/>
      <c r="Z135" s="42" t="s">
        <v>4827</v>
      </c>
      <c r="AA135" s="99"/>
      <c r="AB135" s="99"/>
      <c r="AC135" s="43"/>
      <c r="AD135" s="43"/>
      <c r="AE135" s="43"/>
      <c r="AF135" s="43"/>
      <c r="AG135" s="43"/>
      <c r="AH135" s="43"/>
      <c r="AI135" s="43"/>
      <c r="AJ135" s="43"/>
      <c r="AK135" s="43"/>
      <c r="AL135" s="43"/>
      <c r="AM135" s="43"/>
      <c r="AN135" s="43"/>
      <c r="AO135" s="43"/>
      <c r="AP135" s="43"/>
      <c r="AQ135" s="43"/>
      <c r="AR135" s="43"/>
      <c r="AS135" s="43"/>
      <c r="AT135" s="44" t="s">
        <v>17</v>
      </c>
      <c r="AU135" s="1157">
        <f>$AU$9</f>
        <v>0.5</v>
      </c>
      <c r="AV135" s="1157"/>
      <c r="AW135" s="20"/>
      <c r="AX135" s="4"/>
      <c r="AY135" s="4"/>
      <c r="AZ135" s="4"/>
      <c r="BA135" s="4"/>
      <c r="BB135" s="4"/>
      <c r="BC135" s="4"/>
      <c r="BD135" s="21"/>
      <c r="BE135" s="101">
        <f>ROUND(ROUND(K131*AU135,0)*AY136,0)</f>
        <v>300</v>
      </c>
      <c r="BF135" s="31"/>
    </row>
    <row r="136" spans="1:58" ht="17.100000000000001" customHeight="1" x14ac:dyDescent="0.15">
      <c r="A136" s="32">
        <v>43</v>
      </c>
      <c r="B136" s="33">
        <v>2256</v>
      </c>
      <c r="C136" s="34" t="s">
        <v>4963</v>
      </c>
      <c r="D136" s="422"/>
      <c r="E136" s="423"/>
      <c r="F136" s="424"/>
      <c r="G136" s="29"/>
      <c r="H136" s="29"/>
      <c r="I136" s="29"/>
      <c r="J136" s="29"/>
      <c r="K136" s="20"/>
      <c r="N136" s="21"/>
      <c r="O136" s="1271" t="s">
        <v>4829</v>
      </c>
      <c r="P136" s="1274"/>
      <c r="Q136" s="1274"/>
      <c r="R136" s="1274"/>
      <c r="S136" s="1274"/>
      <c r="T136" s="1275"/>
      <c r="U136" s="42"/>
      <c r="V136" s="43"/>
      <c r="W136" s="44"/>
      <c r="X136" s="44"/>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4"/>
      <c r="AU136" s="1279"/>
      <c r="AV136" s="1279"/>
      <c r="AW136" s="20"/>
      <c r="AX136" s="23" t="s">
        <v>17</v>
      </c>
      <c r="AY136" s="1158">
        <f>AY124</f>
        <v>0.95</v>
      </c>
      <c r="AZ136" s="1158"/>
      <c r="BA136" s="4"/>
      <c r="BB136" s="4"/>
      <c r="BC136" s="4"/>
      <c r="BD136" s="21"/>
      <c r="BE136" s="101">
        <f>ROUND(ROUND(K131*S138,0)*AY136,0)</f>
        <v>579</v>
      </c>
      <c r="BF136" s="31"/>
    </row>
    <row r="137" spans="1:58" ht="17.100000000000001" customHeight="1" x14ac:dyDescent="0.15">
      <c r="A137" s="32">
        <v>43</v>
      </c>
      <c r="B137" s="33">
        <v>2257</v>
      </c>
      <c r="C137" s="34" t="s">
        <v>4964</v>
      </c>
      <c r="D137" s="422"/>
      <c r="E137" s="423"/>
      <c r="F137" s="424"/>
      <c r="G137" s="29"/>
      <c r="H137" s="29"/>
      <c r="I137" s="29"/>
      <c r="J137" s="29"/>
      <c r="K137" s="20"/>
      <c r="N137" s="21"/>
      <c r="O137" s="1276"/>
      <c r="P137" s="1277"/>
      <c r="Q137" s="1277"/>
      <c r="R137" s="1277"/>
      <c r="S137" s="1277"/>
      <c r="T137" s="1278"/>
      <c r="U137" s="1271" t="s">
        <v>4824</v>
      </c>
      <c r="V137" s="1202"/>
      <c r="W137" s="1202"/>
      <c r="X137" s="1202"/>
      <c r="Y137" s="1202"/>
      <c r="Z137" s="42" t="s">
        <v>4825</v>
      </c>
      <c r="AA137" s="99"/>
      <c r="AB137" s="99"/>
      <c r="AC137" s="43"/>
      <c r="AD137" s="43"/>
      <c r="AE137" s="43"/>
      <c r="AF137" s="43"/>
      <c r="AG137" s="43"/>
      <c r="AH137" s="43"/>
      <c r="AI137" s="43"/>
      <c r="AJ137" s="43"/>
      <c r="AK137" s="43"/>
      <c r="AL137" s="43"/>
      <c r="AM137" s="43"/>
      <c r="AN137" s="43"/>
      <c r="AO137" s="43"/>
      <c r="AP137" s="43"/>
      <c r="AQ137" s="43"/>
      <c r="AR137" s="43"/>
      <c r="AS137" s="43"/>
      <c r="AT137" s="44" t="s">
        <v>17</v>
      </c>
      <c r="AU137" s="1157">
        <f>$AU$8</f>
        <v>0.7</v>
      </c>
      <c r="AV137" s="1157"/>
      <c r="AW137" s="20"/>
      <c r="AX137" s="4"/>
      <c r="AY137" s="4"/>
      <c r="AZ137" s="4"/>
      <c r="BA137" s="4"/>
      <c r="BB137" s="4"/>
      <c r="BC137" s="4"/>
      <c r="BD137" s="21"/>
      <c r="BE137" s="101">
        <f>ROUND(ROUND(ROUND(K131*S138,0)*AU137,0)*AY136,0)</f>
        <v>405</v>
      </c>
      <c r="BF137" s="31"/>
    </row>
    <row r="138" spans="1:58" ht="17.100000000000001" customHeight="1" x14ac:dyDescent="0.15">
      <c r="A138" s="32">
        <v>43</v>
      </c>
      <c r="B138" s="33">
        <v>2258</v>
      </c>
      <c r="C138" s="34" t="s">
        <v>4965</v>
      </c>
      <c r="D138" s="422"/>
      <c r="E138" s="423"/>
      <c r="F138" s="424"/>
      <c r="G138" s="29"/>
      <c r="H138" s="29"/>
      <c r="I138" s="29"/>
      <c r="J138" s="29"/>
      <c r="K138" s="20"/>
      <c r="N138" s="21"/>
      <c r="O138" s="420"/>
      <c r="P138" s="421"/>
      <c r="Q138" s="421"/>
      <c r="R138" s="26" t="s">
        <v>17</v>
      </c>
      <c r="S138" s="1180">
        <f>$S$12</f>
        <v>0.96499999999999997</v>
      </c>
      <c r="T138" s="1181"/>
      <c r="U138" s="1272"/>
      <c r="V138" s="1273"/>
      <c r="W138" s="1273"/>
      <c r="X138" s="1273"/>
      <c r="Y138" s="1273"/>
      <c r="Z138" s="42" t="s">
        <v>4827</v>
      </c>
      <c r="AA138" s="99"/>
      <c r="AB138" s="99"/>
      <c r="AC138" s="43"/>
      <c r="AD138" s="43"/>
      <c r="AE138" s="43"/>
      <c r="AF138" s="43"/>
      <c r="AG138" s="43"/>
      <c r="AH138" s="43"/>
      <c r="AI138" s="43"/>
      <c r="AJ138" s="43"/>
      <c r="AK138" s="43"/>
      <c r="AL138" s="43"/>
      <c r="AM138" s="43"/>
      <c r="AN138" s="43"/>
      <c r="AO138" s="43"/>
      <c r="AP138" s="43"/>
      <c r="AQ138" s="43"/>
      <c r="AR138" s="43"/>
      <c r="AS138" s="43"/>
      <c r="AT138" s="44" t="s">
        <v>17</v>
      </c>
      <c r="AU138" s="1157">
        <f>$AU$9</f>
        <v>0.5</v>
      </c>
      <c r="AV138" s="1157"/>
      <c r="AW138" s="24"/>
      <c r="AX138" s="25"/>
      <c r="AY138" s="25"/>
      <c r="AZ138" s="25"/>
      <c r="BA138" s="25"/>
      <c r="BB138" s="25"/>
      <c r="BC138" s="25"/>
      <c r="BD138" s="38"/>
      <c r="BE138" s="101">
        <f>ROUND(ROUND(ROUND(K131*S138,0)*AU138,0)*AY136,0)</f>
        <v>290</v>
      </c>
      <c r="BF138" s="31"/>
    </row>
    <row r="139" spans="1:58" ht="17.100000000000001" customHeight="1" x14ac:dyDescent="0.15">
      <c r="A139" s="32">
        <v>43</v>
      </c>
      <c r="B139" s="33">
        <v>2265</v>
      </c>
      <c r="C139" s="34" t="s">
        <v>4966</v>
      </c>
      <c r="D139" s="422"/>
      <c r="E139" s="423"/>
      <c r="F139" s="424"/>
      <c r="G139" s="29"/>
      <c r="H139" s="29"/>
      <c r="I139" s="29"/>
      <c r="J139" s="29"/>
      <c r="K139" s="1085" t="s">
        <v>4879</v>
      </c>
      <c r="L139" s="1133"/>
      <c r="M139" s="1133"/>
      <c r="N139" s="1134"/>
      <c r="O139" s="416"/>
      <c r="P139" s="417"/>
      <c r="Q139" s="417"/>
      <c r="R139" s="65"/>
      <c r="S139" s="156"/>
      <c r="T139" s="156"/>
      <c r="U139" s="42"/>
      <c r="V139" s="43"/>
      <c r="W139" s="44"/>
      <c r="X139" s="44"/>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4"/>
      <c r="AU139" s="1279"/>
      <c r="AV139" s="1279"/>
      <c r="AW139" s="25"/>
      <c r="AX139" s="25"/>
      <c r="AY139" s="25"/>
      <c r="AZ139" s="25"/>
      <c r="BA139" s="25"/>
      <c r="BB139" s="26"/>
      <c r="BC139" s="95"/>
      <c r="BD139" s="161"/>
      <c r="BE139" s="101">
        <f>K143</f>
        <v>506</v>
      </c>
      <c r="BF139" s="31"/>
    </row>
    <row r="140" spans="1:58" ht="17.100000000000001" customHeight="1" x14ac:dyDescent="0.15">
      <c r="A140" s="32">
        <v>43</v>
      </c>
      <c r="B140" s="33">
        <v>2266</v>
      </c>
      <c r="C140" s="34" t="s">
        <v>4967</v>
      </c>
      <c r="D140" s="422"/>
      <c r="E140" s="423"/>
      <c r="F140" s="424"/>
      <c r="G140" s="29"/>
      <c r="H140" s="29"/>
      <c r="I140" s="29"/>
      <c r="J140" s="29"/>
      <c r="K140" s="1137"/>
      <c r="L140" s="1135"/>
      <c r="M140" s="1135"/>
      <c r="N140" s="1136"/>
      <c r="O140" s="418"/>
      <c r="P140" s="419"/>
      <c r="Q140" s="419"/>
      <c r="R140" s="23"/>
      <c r="S140" s="167"/>
      <c r="T140" s="167"/>
      <c r="U140" s="1271" t="s">
        <v>4824</v>
      </c>
      <c r="V140" s="1202"/>
      <c r="W140" s="1202"/>
      <c r="X140" s="1202"/>
      <c r="Y140" s="1202"/>
      <c r="Z140" s="42" t="s">
        <v>4825</v>
      </c>
      <c r="AA140" s="99"/>
      <c r="AB140" s="99"/>
      <c r="AC140" s="43"/>
      <c r="AD140" s="43"/>
      <c r="AE140" s="43"/>
      <c r="AF140" s="43"/>
      <c r="AG140" s="43"/>
      <c r="AH140" s="43"/>
      <c r="AI140" s="43"/>
      <c r="AJ140" s="43"/>
      <c r="AK140" s="43"/>
      <c r="AL140" s="43"/>
      <c r="AM140" s="43"/>
      <c r="AN140" s="43"/>
      <c r="AO140" s="43"/>
      <c r="AP140" s="43"/>
      <c r="AQ140" s="43"/>
      <c r="AR140" s="43"/>
      <c r="AS140" s="43"/>
      <c r="AT140" s="44" t="s">
        <v>17</v>
      </c>
      <c r="AU140" s="1157">
        <f>$AU$8</f>
        <v>0.7</v>
      </c>
      <c r="AV140" s="1157"/>
      <c r="AW140" s="43"/>
      <c r="AX140" s="43"/>
      <c r="AY140" s="43"/>
      <c r="AZ140" s="43"/>
      <c r="BA140" s="43"/>
      <c r="BB140" s="44"/>
      <c r="BC140" s="45"/>
      <c r="BD140" s="46"/>
      <c r="BE140" s="101">
        <f>ROUND(K143*AU140,0)</f>
        <v>354</v>
      </c>
      <c r="BF140" s="31"/>
    </row>
    <row r="141" spans="1:58" ht="17.100000000000001" customHeight="1" x14ac:dyDescent="0.15">
      <c r="A141" s="32">
        <v>43</v>
      </c>
      <c r="B141" s="33">
        <v>2267</v>
      </c>
      <c r="C141" s="34" t="s">
        <v>4968</v>
      </c>
      <c r="D141" s="422"/>
      <c r="E141" s="423"/>
      <c r="F141" s="424"/>
      <c r="G141" s="29"/>
      <c r="H141" s="29"/>
      <c r="I141" s="29"/>
      <c r="J141" s="29"/>
      <c r="K141" s="1137"/>
      <c r="L141" s="1135"/>
      <c r="M141" s="1135"/>
      <c r="N141" s="1136"/>
      <c r="O141" s="420"/>
      <c r="P141" s="421"/>
      <c r="Q141" s="421"/>
      <c r="R141" s="26"/>
      <c r="S141" s="27"/>
      <c r="T141" s="27"/>
      <c r="U141" s="1272"/>
      <c r="V141" s="1273"/>
      <c r="W141" s="1273"/>
      <c r="X141" s="1273"/>
      <c r="Y141" s="1273"/>
      <c r="Z141" s="42" t="s">
        <v>4827</v>
      </c>
      <c r="AA141" s="99"/>
      <c r="AB141" s="99"/>
      <c r="AC141" s="43"/>
      <c r="AD141" s="43"/>
      <c r="AE141" s="43"/>
      <c r="AF141" s="43"/>
      <c r="AG141" s="43"/>
      <c r="AH141" s="43"/>
      <c r="AI141" s="43"/>
      <c r="AJ141" s="43"/>
      <c r="AK141" s="43"/>
      <c r="AL141" s="43"/>
      <c r="AM141" s="43"/>
      <c r="AN141" s="43"/>
      <c r="AO141" s="43"/>
      <c r="AP141" s="43"/>
      <c r="AQ141" s="43"/>
      <c r="AR141" s="43"/>
      <c r="AS141" s="43"/>
      <c r="AT141" s="44" t="s">
        <v>17</v>
      </c>
      <c r="AU141" s="1157">
        <f>$AU$9</f>
        <v>0.5</v>
      </c>
      <c r="AV141" s="1157"/>
      <c r="AW141" s="43"/>
      <c r="AX141" s="43"/>
      <c r="AY141" s="43"/>
      <c r="AZ141" s="43"/>
      <c r="BA141" s="43"/>
      <c r="BB141" s="44"/>
      <c r="BC141" s="45"/>
      <c r="BD141" s="46"/>
      <c r="BE141" s="101">
        <f>ROUND(K143*AU141,0)</f>
        <v>253</v>
      </c>
      <c r="BF141" s="31"/>
    </row>
    <row r="142" spans="1:58" ht="17.100000000000001" customHeight="1" x14ac:dyDescent="0.15">
      <c r="A142" s="32">
        <v>43</v>
      </c>
      <c r="B142" s="33">
        <v>2268</v>
      </c>
      <c r="C142" s="34" t="s">
        <v>4969</v>
      </c>
      <c r="D142" s="422"/>
      <c r="E142" s="423"/>
      <c r="F142" s="424"/>
      <c r="G142" s="29"/>
      <c r="H142" s="29"/>
      <c r="I142" s="29"/>
      <c r="J142" s="29"/>
      <c r="K142" s="1268"/>
      <c r="L142" s="1269"/>
      <c r="M142" s="1269"/>
      <c r="N142" s="1270"/>
      <c r="O142" s="1271" t="s">
        <v>4829</v>
      </c>
      <c r="P142" s="1274"/>
      <c r="Q142" s="1274"/>
      <c r="R142" s="1274"/>
      <c r="S142" s="1274"/>
      <c r="T142" s="1275"/>
      <c r="U142" s="42"/>
      <c r="V142" s="43"/>
      <c r="W142" s="44"/>
      <c r="X142" s="44"/>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4"/>
      <c r="AU142" s="1279"/>
      <c r="AV142" s="1279"/>
      <c r="AW142" s="43"/>
      <c r="AX142" s="43"/>
      <c r="AY142" s="25"/>
      <c r="AZ142" s="25"/>
      <c r="BA142" s="25"/>
      <c r="BB142" s="26"/>
      <c r="BC142" s="95"/>
      <c r="BD142" s="161"/>
      <c r="BE142" s="101">
        <f>ROUND(K143*S144,0)</f>
        <v>488</v>
      </c>
      <c r="BF142" s="31"/>
    </row>
    <row r="143" spans="1:58" ht="17.100000000000001" customHeight="1" x14ac:dyDescent="0.15">
      <c r="A143" s="32">
        <v>43</v>
      </c>
      <c r="B143" s="33">
        <v>2269</v>
      </c>
      <c r="C143" s="34" t="s">
        <v>4970</v>
      </c>
      <c r="D143" s="422"/>
      <c r="E143" s="423"/>
      <c r="F143" s="424"/>
      <c r="G143" s="29"/>
      <c r="H143" s="29"/>
      <c r="I143" s="29"/>
      <c r="J143" s="29"/>
      <c r="K143" s="1280">
        <v>506</v>
      </c>
      <c r="L143" s="1108"/>
      <c r="M143" s="4" t="s">
        <v>21</v>
      </c>
      <c r="N143" s="22"/>
      <c r="O143" s="1276"/>
      <c r="P143" s="1277"/>
      <c r="Q143" s="1277"/>
      <c r="R143" s="1277"/>
      <c r="S143" s="1277"/>
      <c r="T143" s="1278"/>
      <c r="U143" s="1271" t="s">
        <v>4824</v>
      </c>
      <c r="V143" s="1202"/>
      <c r="W143" s="1202"/>
      <c r="X143" s="1202"/>
      <c r="Y143" s="1202"/>
      <c r="Z143" s="42" t="s">
        <v>4825</v>
      </c>
      <c r="AA143" s="99"/>
      <c r="AB143" s="99"/>
      <c r="AC143" s="43"/>
      <c r="AD143" s="43"/>
      <c r="AE143" s="43"/>
      <c r="AF143" s="43"/>
      <c r="AG143" s="43"/>
      <c r="AH143" s="43"/>
      <c r="AI143" s="43"/>
      <c r="AJ143" s="43"/>
      <c r="AK143" s="43"/>
      <c r="AL143" s="43"/>
      <c r="AM143" s="43"/>
      <c r="AN143" s="43"/>
      <c r="AO143" s="43"/>
      <c r="AP143" s="43"/>
      <c r="AQ143" s="43"/>
      <c r="AR143" s="43"/>
      <c r="AS143" s="43"/>
      <c r="AT143" s="44" t="s">
        <v>17</v>
      </c>
      <c r="AU143" s="1157">
        <f>$AU$8</f>
        <v>0.7</v>
      </c>
      <c r="AV143" s="1157"/>
      <c r="AW143" s="25"/>
      <c r="AX143" s="25"/>
      <c r="AY143" s="25"/>
      <c r="AZ143" s="25"/>
      <c r="BA143" s="25"/>
      <c r="BB143" s="26"/>
      <c r="BC143" s="95"/>
      <c r="BD143" s="161"/>
      <c r="BE143" s="101">
        <f>ROUND(ROUND(K143*S144,0)*AU143,0)</f>
        <v>342</v>
      </c>
      <c r="BF143" s="31"/>
    </row>
    <row r="144" spans="1:58" ht="17.100000000000001" customHeight="1" x14ac:dyDescent="0.15">
      <c r="A144" s="32">
        <v>43</v>
      </c>
      <c r="B144" s="33">
        <v>2270</v>
      </c>
      <c r="C144" s="34" t="s">
        <v>4971</v>
      </c>
      <c r="D144" s="422"/>
      <c r="E144" s="423"/>
      <c r="F144" s="424"/>
      <c r="G144" s="29"/>
      <c r="H144" s="29"/>
      <c r="I144" s="29"/>
      <c r="J144" s="29"/>
      <c r="K144" s="418"/>
      <c r="L144" s="419"/>
      <c r="M144" s="419"/>
      <c r="N144" s="425"/>
      <c r="O144" s="420"/>
      <c r="P144" s="421"/>
      <c r="Q144" s="421"/>
      <c r="R144" s="26" t="s">
        <v>17</v>
      </c>
      <c r="S144" s="1180">
        <f>$S$12</f>
        <v>0.96499999999999997</v>
      </c>
      <c r="T144" s="1181"/>
      <c r="U144" s="1272"/>
      <c r="V144" s="1273"/>
      <c r="W144" s="1273"/>
      <c r="X144" s="1273"/>
      <c r="Y144" s="1273"/>
      <c r="Z144" s="42" t="s">
        <v>4827</v>
      </c>
      <c r="AA144" s="99"/>
      <c r="AB144" s="99"/>
      <c r="AC144" s="43"/>
      <c r="AD144" s="43"/>
      <c r="AE144" s="43"/>
      <c r="AF144" s="43"/>
      <c r="AG144" s="43"/>
      <c r="AH144" s="43"/>
      <c r="AI144" s="43"/>
      <c r="AJ144" s="43"/>
      <c r="AK144" s="43"/>
      <c r="AL144" s="43"/>
      <c r="AM144" s="43"/>
      <c r="AN144" s="43"/>
      <c r="AO144" s="43"/>
      <c r="AP144" s="43"/>
      <c r="AQ144" s="43"/>
      <c r="AR144" s="43"/>
      <c r="AS144" s="43"/>
      <c r="AT144" s="44" t="s">
        <v>17</v>
      </c>
      <c r="AU144" s="1157">
        <f>$AU$9</f>
        <v>0.5</v>
      </c>
      <c r="AV144" s="1157"/>
      <c r="AW144" s="25"/>
      <c r="AX144" s="25"/>
      <c r="AY144" s="25"/>
      <c r="AZ144" s="25"/>
      <c r="BA144" s="25"/>
      <c r="BB144" s="26"/>
      <c r="BC144" s="95"/>
      <c r="BD144" s="161"/>
      <c r="BE144" s="101">
        <f>ROUND(ROUND(K143*S144,0)*AU144,0)</f>
        <v>244</v>
      </c>
      <c r="BF144" s="31"/>
    </row>
    <row r="145" spans="1:58" ht="17.100000000000001" customHeight="1" x14ac:dyDescent="0.15">
      <c r="A145" s="32">
        <v>43</v>
      </c>
      <c r="B145" s="33">
        <v>2277</v>
      </c>
      <c r="C145" s="34" t="s">
        <v>4972</v>
      </c>
      <c r="D145" s="422"/>
      <c r="E145" s="423"/>
      <c r="F145" s="424"/>
      <c r="G145" s="29"/>
      <c r="H145" s="29"/>
      <c r="I145" s="29"/>
      <c r="J145" s="29"/>
      <c r="K145" s="20"/>
      <c r="N145" s="21"/>
      <c r="O145" s="416"/>
      <c r="P145" s="417"/>
      <c r="Q145" s="417"/>
      <c r="R145" s="65"/>
      <c r="S145" s="156"/>
      <c r="T145" s="156"/>
      <c r="U145" s="42"/>
      <c r="V145" s="43"/>
      <c r="W145" s="44"/>
      <c r="X145" s="44"/>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4"/>
      <c r="AU145" s="1279"/>
      <c r="AV145" s="1279"/>
      <c r="AW145" s="1198" t="s">
        <v>4833</v>
      </c>
      <c r="AX145" s="1281"/>
      <c r="AY145" s="1281"/>
      <c r="AZ145" s="1281"/>
      <c r="BA145" s="40"/>
      <c r="BB145" s="40"/>
      <c r="BC145" s="40"/>
      <c r="BD145" s="41"/>
      <c r="BE145" s="101">
        <f>ROUND(K143*AY148,0)</f>
        <v>481</v>
      </c>
      <c r="BF145" s="31"/>
    </row>
    <row r="146" spans="1:58" ht="17.100000000000001" customHeight="1" x14ac:dyDescent="0.15">
      <c r="A146" s="32">
        <v>43</v>
      </c>
      <c r="B146" s="33">
        <v>2278</v>
      </c>
      <c r="C146" s="34" t="s">
        <v>4973</v>
      </c>
      <c r="D146" s="422"/>
      <c r="E146" s="423"/>
      <c r="F146" s="424"/>
      <c r="G146" s="29"/>
      <c r="H146" s="29"/>
      <c r="I146" s="29"/>
      <c r="J146" s="29"/>
      <c r="K146" s="20"/>
      <c r="N146" s="21"/>
      <c r="O146" s="418"/>
      <c r="P146" s="419"/>
      <c r="Q146" s="419"/>
      <c r="R146" s="23"/>
      <c r="S146" s="167"/>
      <c r="T146" s="167"/>
      <c r="U146" s="1271" t="s">
        <v>4824</v>
      </c>
      <c r="V146" s="1202"/>
      <c r="W146" s="1202"/>
      <c r="X146" s="1202"/>
      <c r="Y146" s="1202"/>
      <c r="Z146" s="42" t="s">
        <v>4825</v>
      </c>
      <c r="AA146" s="99"/>
      <c r="AB146" s="99"/>
      <c r="AC146" s="43"/>
      <c r="AD146" s="43"/>
      <c r="AE146" s="43"/>
      <c r="AF146" s="43"/>
      <c r="AG146" s="43"/>
      <c r="AH146" s="43"/>
      <c r="AI146" s="43"/>
      <c r="AJ146" s="43"/>
      <c r="AK146" s="43"/>
      <c r="AL146" s="43"/>
      <c r="AM146" s="43"/>
      <c r="AN146" s="43"/>
      <c r="AO146" s="43"/>
      <c r="AP146" s="43"/>
      <c r="AQ146" s="43"/>
      <c r="AR146" s="43"/>
      <c r="AS146" s="43"/>
      <c r="AT146" s="44" t="s">
        <v>17</v>
      </c>
      <c r="AU146" s="1157">
        <f>$AU$8</f>
        <v>0.7</v>
      </c>
      <c r="AV146" s="1157"/>
      <c r="AW146" s="1268"/>
      <c r="AX146" s="1269"/>
      <c r="AY146" s="1269"/>
      <c r="AZ146" s="1269"/>
      <c r="BA146" s="4"/>
      <c r="BB146" s="4"/>
      <c r="BC146" s="4"/>
      <c r="BD146" s="21"/>
      <c r="BE146" s="101">
        <f>ROUND(ROUND(K143*AU146,0)*AY148,0)</f>
        <v>336</v>
      </c>
      <c r="BF146" s="31"/>
    </row>
    <row r="147" spans="1:58" ht="17.100000000000001" customHeight="1" x14ac:dyDescent="0.15">
      <c r="A147" s="32">
        <v>43</v>
      </c>
      <c r="B147" s="33">
        <v>2279</v>
      </c>
      <c r="C147" s="34" t="s">
        <v>4974</v>
      </c>
      <c r="D147" s="422"/>
      <c r="E147" s="423"/>
      <c r="F147" s="424"/>
      <c r="G147" s="29"/>
      <c r="H147" s="29"/>
      <c r="I147" s="29"/>
      <c r="J147" s="29"/>
      <c r="K147" s="20"/>
      <c r="N147" s="21"/>
      <c r="O147" s="420"/>
      <c r="P147" s="421"/>
      <c r="Q147" s="421"/>
      <c r="R147" s="26"/>
      <c r="S147" s="27"/>
      <c r="T147" s="27"/>
      <c r="U147" s="1272"/>
      <c r="V147" s="1273"/>
      <c r="W147" s="1273"/>
      <c r="X147" s="1273"/>
      <c r="Y147" s="1273"/>
      <c r="Z147" s="42" t="s">
        <v>4827</v>
      </c>
      <c r="AA147" s="99"/>
      <c r="AB147" s="99"/>
      <c r="AC147" s="43"/>
      <c r="AD147" s="43"/>
      <c r="AE147" s="43"/>
      <c r="AF147" s="43"/>
      <c r="AG147" s="43"/>
      <c r="AH147" s="43"/>
      <c r="AI147" s="43"/>
      <c r="AJ147" s="43"/>
      <c r="AK147" s="43"/>
      <c r="AL147" s="43"/>
      <c r="AM147" s="43"/>
      <c r="AN147" s="43"/>
      <c r="AO147" s="43"/>
      <c r="AP147" s="43"/>
      <c r="AQ147" s="43"/>
      <c r="AR147" s="43"/>
      <c r="AS147" s="43"/>
      <c r="AT147" s="44" t="s">
        <v>17</v>
      </c>
      <c r="AU147" s="1157">
        <f>$AU$9</f>
        <v>0.5</v>
      </c>
      <c r="AV147" s="1157"/>
      <c r="AW147" s="20"/>
      <c r="AX147" s="4"/>
      <c r="AY147" s="4"/>
      <c r="AZ147" s="4"/>
      <c r="BA147" s="4"/>
      <c r="BB147" s="4"/>
      <c r="BC147" s="4"/>
      <c r="BD147" s="21"/>
      <c r="BE147" s="101">
        <f>ROUND(ROUND(K143*AU147,0)*AY148,0)</f>
        <v>240</v>
      </c>
      <c r="BF147" s="31"/>
    </row>
    <row r="148" spans="1:58" ht="17.100000000000001" customHeight="1" x14ac:dyDescent="0.15">
      <c r="A148" s="32">
        <v>43</v>
      </c>
      <c r="B148" s="33">
        <v>2280</v>
      </c>
      <c r="C148" s="34" t="s">
        <v>4975</v>
      </c>
      <c r="D148" s="422"/>
      <c r="E148" s="423"/>
      <c r="F148" s="424"/>
      <c r="G148" s="29"/>
      <c r="H148" s="29"/>
      <c r="I148" s="29"/>
      <c r="J148" s="29"/>
      <c r="K148" s="20"/>
      <c r="N148" s="21"/>
      <c r="O148" s="1271" t="s">
        <v>4829</v>
      </c>
      <c r="P148" s="1274"/>
      <c r="Q148" s="1274"/>
      <c r="R148" s="1274"/>
      <c r="S148" s="1274"/>
      <c r="T148" s="1275"/>
      <c r="U148" s="42"/>
      <c r="V148" s="43"/>
      <c r="W148" s="44"/>
      <c r="X148" s="44"/>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4"/>
      <c r="AU148" s="1279"/>
      <c r="AV148" s="1279"/>
      <c r="AW148" s="20"/>
      <c r="AX148" s="23" t="s">
        <v>17</v>
      </c>
      <c r="AY148" s="1158">
        <f>AY136</f>
        <v>0.95</v>
      </c>
      <c r="AZ148" s="1158"/>
      <c r="BA148" s="4"/>
      <c r="BB148" s="4"/>
      <c r="BC148" s="4"/>
      <c r="BD148" s="21"/>
      <c r="BE148" s="101">
        <f>ROUND(ROUND(K143*S150,0)*AY148,0)</f>
        <v>464</v>
      </c>
      <c r="BF148" s="31"/>
    </row>
    <row r="149" spans="1:58" ht="17.100000000000001" customHeight="1" x14ac:dyDescent="0.15">
      <c r="A149" s="32">
        <v>43</v>
      </c>
      <c r="B149" s="33">
        <v>2281</v>
      </c>
      <c r="C149" s="34" t="s">
        <v>4976</v>
      </c>
      <c r="D149" s="422"/>
      <c r="E149" s="423"/>
      <c r="F149" s="424"/>
      <c r="G149" s="29"/>
      <c r="H149" s="29"/>
      <c r="I149" s="29"/>
      <c r="J149" s="29"/>
      <c r="K149" s="20"/>
      <c r="N149" s="21"/>
      <c r="O149" s="1276"/>
      <c r="P149" s="1277"/>
      <c r="Q149" s="1277"/>
      <c r="R149" s="1277"/>
      <c r="S149" s="1277"/>
      <c r="T149" s="1278"/>
      <c r="U149" s="1271" t="s">
        <v>4824</v>
      </c>
      <c r="V149" s="1202"/>
      <c r="W149" s="1202"/>
      <c r="X149" s="1202"/>
      <c r="Y149" s="1202"/>
      <c r="Z149" s="42" t="s">
        <v>4825</v>
      </c>
      <c r="AA149" s="99"/>
      <c r="AB149" s="99"/>
      <c r="AC149" s="43"/>
      <c r="AD149" s="43"/>
      <c r="AE149" s="43"/>
      <c r="AF149" s="43"/>
      <c r="AG149" s="43"/>
      <c r="AH149" s="43"/>
      <c r="AI149" s="43"/>
      <c r="AJ149" s="43"/>
      <c r="AK149" s="43"/>
      <c r="AL149" s="43"/>
      <c r="AM149" s="43"/>
      <c r="AN149" s="43"/>
      <c r="AO149" s="43"/>
      <c r="AP149" s="43"/>
      <c r="AQ149" s="43"/>
      <c r="AR149" s="43"/>
      <c r="AS149" s="43"/>
      <c r="AT149" s="44" t="s">
        <v>17</v>
      </c>
      <c r="AU149" s="1157">
        <f>$AU$8</f>
        <v>0.7</v>
      </c>
      <c r="AV149" s="1157"/>
      <c r="AW149" s="20"/>
      <c r="AX149" s="4"/>
      <c r="AY149" s="4"/>
      <c r="AZ149" s="4"/>
      <c r="BA149" s="4"/>
      <c r="BB149" s="4"/>
      <c r="BC149" s="4"/>
      <c r="BD149" s="21"/>
      <c r="BE149" s="101">
        <f>ROUND(ROUND(ROUND(K143*S150,0)*AU149,0)*AY148,0)</f>
        <v>325</v>
      </c>
      <c r="BF149" s="31"/>
    </row>
    <row r="150" spans="1:58" ht="17.100000000000001" customHeight="1" x14ac:dyDescent="0.15">
      <c r="A150" s="32">
        <v>43</v>
      </c>
      <c r="B150" s="33">
        <v>2282</v>
      </c>
      <c r="C150" s="34" t="s">
        <v>4977</v>
      </c>
      <c r="D150" s="422"/>
      <c r="E150" s="423"/>
      <c r="F150" s="424"/>
      <c r="G150" s="29"/>
      <c r="H150" s="29"/>
      <c r="I150" s="29"/>
      <c r="J150" s="29"/>
      <c r="K150" s="20"/>
      <c r="N150" s="21"/>
      <c r="O150" s="420"/>
      <c r="P150" s="421"/>
      <c r="Q150" s="421"/>
      <c r="R150" s="26" t="s">
        <v>17</v>
      </c>
      <c r="S150" s="1180">
        <f>$S$12</f>
        <v>0.96499999999999997</v>
      </c>
      <c r="T150" s="1181"/>
      <c r="U150" s="1272"/>
      <c r="V150" s="1273"/>
      <c r="W150" s="1273"/>
      <c r="X150" s="1273"/>
      <c r="Y150" s="1273"/>
      <c r="Z150" s="42" t="s">
        <v>4827</v>
      </c>
      <c r="AA150" s="99"/>
      <c r="AB150" s="99"/>
      <c r="AC150" s="43"/>
      <c r="AD150" s="43"/>
      <c r="AE150" s="43"/>
      <c r="AF150" s="43"/>
      <c r="AG150" s="43"/>
      <c r="AH150" s="43"/>
      <c r="AI150" s="43"/>
      <c r="AJ150" s="43"/>
      <c r="AK150" s="43"/>
      <c r="AL150" s="43"/>
      <c r="AM150" s="43"/>
      <c r="AN150" s="43"/>
      <c r="AO150" s="43"/>
      <c r="AP150" s="43"/>
      <c r="AQ150" s="43"/>
      <c r="AR150" s="43"/>
      <c r="AS150" s="43"/>
      <c r="AT150" s="44" t="s">
        <v>17</v>
      </c>
      <c r="AU150" s="1157">
        <f>$AU$9</f>
        <v>0.5</v>
      </c>
      <c r="AV150" s="1157"/>
      <c r="AW150" s="24"/>
      <c r="AX150" s="25"/>
      <c r="AY150" s="25"/>
      <c r="AZ150" s="25"/>
      <c r="BA150" s="25"/>
      <c r="BB150" s="25"/>
      <c r="BC150" s="25"/>
      <c r="BD150" s="38"/>
      <c r="BE150" s="101">
        <f>ROUND(ROUND(ROUND(K143*S150,0)*AU150,0)*AY148,0)</f>
        <v>232</v>
      </c>
      <c r="BF150" s="31"/>
    </row>
    <row r="151" spans="1:58" ht="17.100000000000001" customHeight="1" x14ac:dyDescent="0.15">
      <c r="A151" s="32">
        <v>43</v>
      </c>
      <c r="B151" s="33">
        <v>2289</v>
      </c>
      <c r="C151" s="34" t="s">
        <v>4978</v>
      </c>
      <c r="D151" s="422"/>
      <c r="E151" s="423"/>
      <c r="F151" s="424"/>
      <c r="G151" s="29"/>
      <c r="H151" s="29"/>
      <c r="I151" s="29"/>
      <c r="J151" s="29"/>
      <c r="K151" s="1085" t="s">
        <v>4892</v>
      </c>
      <c r="L151" s="1133"/>
      <c r="M151" s="1133"/>
      <c r="N151" s="1134"/>
      <c r="O151" s="416"/>
      <c r="P151" s="417"/>
      <c r="Q151" s="417"/>
      <c r="R151" s="65"/>
      <c r="S151" s="156"/>
      <c r="T151" s="156"/>
      <c r="U151" s="42"/>
      <c r="V151" s="43"/>
      <c r="W151" s="44"/>
      <c r="X151" s="44"/>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4"/>
      <c r="AU151" s="1279"/>
      <c r="AV151" s="1279"/>
      <c r="AW151" s="25"/>
      <c r="AX151" s="25"/>
      <c r="AY151" s="25"/>
      <c r="AZ151" s="25"/>
      <c r="BA151" s="25"/>
      <c r="BB151" s="26"/>
      <c r="BC151" s="95"/>
      <c r="BD151" s="161"/>
      <c r="BE151" s="101">
        <f>K155</f>
        <v>448</v>
      </c>
      <c r="BF151" s="31"/>
    </row>
    <row r="152" spans="1:58" ht="17.100000000000001" customHeight="1" x14ac:dyDescent="0.15">
      <c r="A152" s="32">
        <v>43</v>
      </c>
      <c r="B152" s="33">
        <v>2290</v>
      </c>
      <c r="C152" s="34" t="s">
        <v>4979</v>
      </c>
      <c r="D152" s="422"/>
      <c r="E152" s="423"/>
      <c r="F152" s="424"/>
      <c r="G152" s="29"/>
      <c r="H152" s="29"/>
      <c r="I152" s="29"/>
      <c r="J152" s="29"/>
      <c r="K152" s="1137"/>
      <c r="L152" s="1135"/>
      <c r="M152" s="1135"/>
      <c r="N152" s="1136"/>
      <c r="O152" s="418"/>
      <c r="P152" s="419"/>
      <c r="Q152" s="419"/>
      <c r="R152" s="23"/>
      <c r="S152" s="167"/>
      <c r="T152" s="167"/>
      <c r="U152" s="1271" t="s">
        <v>4824</v>
      </c>
      <c r="V152" s="1202"/>
      <c r="W152" s="1202"/>
      <c r="X152" s="1202"/>
      <c r="Y152" s="1202"/>
      <c r="Z152" s="42" t="s">
        <v>4825</v>
      </c>
      <c r="AA152" s="99"/>
      <c r="AB152" s="99"/>
      <c r="AC152" s="43"/>
      <c r="AD152" s="43"/>
      <c r="AE152" s="43"/>
      <c r="AF152" s="43"/>
      <c r="AG152" s="43"/>
      <c r="AH152" s="43"/>
      <c r="AI152" s="43"/>
      <c r="AJ152" s="43"/>
      <c r="AK152" s="43"/>
      <c r="AL152" s="43"/>
      <c r="AM152" s="43"/>
      <c r="AN152" s="43"/>
      <c r="AO152" s="43"/>
      <c r="AP152" s="43"/>
      <c r="AQ152" s="43"/>
      <c r="AR152" s="43"/>
      <c r="AS152" s="43"/>
      <c r="AT152" s="44" t="s">
        <v>17</v>
      </c>
      <c r="AU152" s="1157">
        <f>$AU$8</f>
        <v>0.7</v>
      </c>
      <c r="AV152" s="1157"/>
      <c r="AW152" s="43"/>
      <c r="AX152" s="43"/>
      <c r="AY152" s="43"/>
      <c r="AZ152" s="43"/>
      <c r="BA152" s="43"/>
      <c r="BB152" s="44"/>
      <c r="BC152" s="45"/>
      <c r="BD152" s="46"/>
      <c r="BE152" s="101">
        <f>ROUND(K155*AU152,0)</f>
        <v>314</v>
      </c>
      <c r="BF152" s="31"/>
    </row>
    <row r="153" spans="1:58" ht="17.100000000000001" customHeight="1" x14ac:dyDescent="0.15">
      <c r="A153" s="32">
        <v>43</v>
      </c>
      <c r="B153" s="33">
        <v>2291</v>
      </c>
      <c r="C153" s="34" t="s">
        <v>4980</v>
      </c>
      <c r="D153" s="422"/>
      <c r="E153" s="423"/>
      <c r="F153" s="424"/>
      <c r="G153" s="29"/>
      <c r="H153" s="29"/>
      <c r="I153" s="29"/>
      <c r="J153" s="29"/>
      <c r="K153" s="1137"/>
      <c r="L153" s="1135"/>
      <c r="M153" s="1135"/>
      <c r="N153" s="1136"/>
      <c r="O153" s="420"/>
      <c r="P153" s="421"/>
      <c r="Q153" s="421"/>
      <c r="R153" s="26"/>
      <c r="S153" s="27"/>
      <c r="T153" s="27"/>
      <c r="U153" s="1272"/>
      <c r="V153" s="1273"/>
      <c r="W153" s="1273"/>
      <c r="X153" s="1273"/>
      <c r="Y153" s="1273"/>
      <c r="Z153" s="42" t="s">
        <v>4827</v>
      </c>
      <c r="AA153" s="99"/>
      <c r="AB153" s="99"/>
      <c r="AC153" s="43"/>
      <c r="AD153" s="43"/>
      <c r="AE153" s="43"/>
      <c r="AF153" s="43"/>
      <c r="AG153" s="43"/>
      <c r="AH153" s="43"/>
      <c r="AI153" s="43"/>
      <c r="AJ153" s="43"/>
      <c r="AK153" s="43"/>
      <c r="AL153" s="43"/>
      <c r="AM153" s="43"/>
      <c r="AN153" s="43"/>
      <c r="AO153" s="43"/>
      <c r="AP153" s="43"/>
      <c r="AQ153" s="43"/>
      <c r="AR153" s="43"/>
      <c r="AS153" s="43"/>
      <c r="AT153" s="44" t="s">
        <v>17</v>
      </c>
      <c r="AU153" s="1157">
        <f>$AU$9</f>
        <v>0.5</v>
      </c>
      <c r="AV153" s="1157"/>
      <c r="AW153" s="43"/>
      <c r="AX153" s="43"/>
      <c r="AY153" s="43"/>
      <c r="AZ153" s="43"/>
      <c r="BA153" s="43"/>
      <c r="BB153" s="44"/>
      <c r="BC153" s="45"/>
      <c r="BD153" s="46"/>
      <c r="BE153" s="101">
        <f>ROUND(K155*AU153,0)</f>
        <v>224</v>
      </c>
      <c r="BF153" s="31"/>
    </row>
    <row r="154" spans="1:58" ht="17.100000000000001" customHeight="1" x14ac:dyDescent="0.15">
      <c r="A154" s="32">
        <v>43</v>
      </c>
      <c r="B154" s="33">
        <v>2292</v>
      </c>
      <c r="C154" s="34" t="s">
        <v>4981</v>
      </c>
      <c r="D154" s="422"/>
      <c r="E154" s="423"/>
      <c r="F154" s="424"/>
      <c r="G154" s="29"/>
      <c r="H154" s="29"/>
      <c r="I154" s="29"/>
      <c r="J154" s="29"/>
      <c r="K154" s="1268"/>
      <c r="L154" s="1269"/>
      <c r="M154" s="1269"/>
      <c r="N154" s="1270"/>
      <c r="O154" s="1271" t="s">
        <v>4829</v>
      </c>
      <c r="P154" s="1274"/>
      <c r="Q154" s="1274"/>
      <c r="R154" s="1274"/>
      <c r="S154" s="1274"/>
      <c r="T154" s="1275"/>
      <c r="U154" s="42"/>
      <c r="V154" s="43"/>
      <c r="W154" s="44"/>
      <c r="X154" s="44"/>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4"/>
      <c r="AU154" s="1279"/>
      <c r="AV154" s="1279"/>
      <c r="AW154" s="43"/>
      <c r="AX154" s="43"/>
      <c r="AY154" s="25"/>
      <c r="AZ154" s="25"/>
      <c r="BA154" s="25"/>
      <c r="BB154" s="26"/>
      <c r="BC154" s="95"/>
      <c r="BD154" s="161"/>
      <c r="BE154" s="101">
        <f>ROUND(K155*S156,0)</f>
        <v>432</v>
      </c>
      <c r="BF154" s="31"/>
    </row>
    <row r="155" spans="1:58" ht="17.100000000000001" customHeight="1" x14ac:dyDescent="0.15">
      <c r="A155" s="32">
        <v>43</v>
      </c>
      <c r="B155" s="33">
        <v>2293</v>
      </c>
      <c r="C155" s="34" t="s">
        <v>4982</v>
      </c>
      <c r="D155" s="422"/>
      <c r="E155" s="423"/>
      <c r="F155" s="424"/>
      <c r="G155" s="29"/>
      <c r="H155" s="29"/>
      <c r="I155" s="29"/>
      <c r="J155" s="29"/>
      <c r="K155" s="1280">
        <v>448</v>
      </c>
      <c r="L155" s="1108"/>
      <c r="M155" s="4" t="s">
        <v>21</v>
      </c>
      <c r="N155" s="22"/>
      <c r="O155" s="1276"/>
      <c r="P155" s="1277"/>
      <c r="Q155" s="1277"/>
      <c r="R155" s="1277"/>
      <c r="S155" s="1277"/>
      <c r="T155" s="1278"/>
      <c r="U155" s="1271" t="s">
        <v>4824</v>
      </c>
      <c r="V155" s="1202"/>
      <c r="W155" s="1202"/>
      <c r="X155" s="1202"/>
      <c r="Y155" s="1202"/>
      <c r="Z155" s="42" t="s">
        <v>4825</v>
      </c>
      <c r="AA155" s="99"/>
      <c r="AB155" s="99"/>
      <c r="AC155" s="43"/>
      <c r="AD155" s="43"/>
      <c r="AE155" s="43"/>
      <c r="AF155" s="43"/>
      <c r="AG155" s="43"/>
      <c r="AH155" s="43"/>
      <c r="AI155" s="43"/>
      <c r="AJ155" s="43"/>
      <c r="AK155" s="43"/>
      <c r="AL155" s="43"/>
      <c r="AM155" s="43"/>
      <c r="AN155" s="43"/>
      <c r="AO155" s="43"/>
      <c r="AP155" s="43"/>
      <c r="AQ155" s="43"/>
      <c r="AR155" s="43"/>
      <c r="AS155" s="43"/>
      <c r="AT155" s="44" t="s">
        <v>17</v>
      </c>
      <c r="AU155" s="1157">
        <f>$AU$8</f>
        <v>0.7</v>
      </c>
      <c r="AV155" s="1157"/>
      <c r="AW155" s="25"/>
      <c r="AX155" s="25"/>
      <c r="AY155" s="25"/>
      <c r="AZ155" s="25"/>
      <c r="BA155" s="25"/>
      <c r="BB155" s="26"/>
      <c r="BC155" s="95"/>
      <c r="BD155" s="161"/>
      <c r="BE155" s="101">
        <f>ROUND(ROUND(K155*S156,0)*AU155,0)</f>
        <v>302</v>
      </c>
      <c r="BF155" s="31"/>
    </row>
    <row r="156" spans="1:58" ht="17.100000000000001" customHeight="1" x14ac:dyDescent="0.15">
      <c r="A156" s="32">
        <v>43</v>
      </c>
      <c r="B156" s="33">
        <v>2294</v>
      </c>
      <c r="C156" s="34" t="s">
        <v>4983</v>
      </c>
      <c r="D156" s="422"/>
      <c r="E156" s="423"/>
      <c r="F156" s="424"/>
      <c r="G156" s="29"/>
      <c r="H156" s="29"/>
      <c r="I156" s="29"/>
      <c r="J156" s="29"/>
      <c r="K156" s="418"/>
      <c r="L156" s="419"/>
      <c r="M156" s="419"/>
      <c r="N156" s="425"/>
      <c r="O156" s="420"/>
      <c r="P156" s="421"/>
      <c r="Q156" s="421"/>
      <c r="R156" s="26" t="s">
        <v>17</v>
      </c>
      <c r="S156" s="1180">
        <f>$S$12</f>
        <v>0.96499999999999997</v>
      </c>
      <c r="T156" s="1181"/>
      <c r="U156" s="1272"/>
      <c r="V156" s="1273"/>
      <c r="W156" s="1273"/>
      <c r="X156" s="1273"/>
      <c r="Y156" s="1273"/>
      <c r="Z156" s="42" t="s">
        <v>4827</v>
      </c>
      <c r="AA156" s="99"/>
      <c r="AB156" s="99"/>
      <c r="AC156" s="43"/>
      <c r="AD156" s="43"/>
      <c r="AE156" s="43"/>
      <c r="AF156" s="43"/>
      <c r="AG156" s="43"/>
      <c r="AH156" s="43"/>
      <c r="AI156" s="43"/>
      <c r="AJ156" s="43"/>
      <c r="AK156" s="43"/>
      <c r="AL156" s="43"/>
      <c r="AM156" s="43"/>
      <c r="AN156" s="43"/>
      <c r="AO156" s="43"/>
      <c r="AP156" s="43"/>
      <c r="AQ156" s="43"/>
      <c r="AR156" s="43"/>
      <c r="AS156" s="43"/>
      <c r="AT156" s="44" t="s">
        <v>17</v>
      </c>
      <c r="AU156" s="1157">
        <f>$AU$9</f>
        <v>0.5</v>
      </c>
      <c r="AV156" s="1157"/>
      <c r="AW156" s="25"/>
      <c r="AX156" s="25"/>
      <c r="AY156" s="25"/>
      <c r="AZ156" s="25"/>
      <c r="BA156" s="25"/>
      <c r="BB156" s="26"/>
      <c r="BC156" s="95"/>
      <c r="BD156" s="161"/>
      <c r="BE156" s="101">
        <f>ROUND(ROUND(K155*S156,0)*AU156,0)</f>
        <v>216</v>
      </c>
      <c r="BF156" s="31"/>
    </row>
    <row r="157" spans="1:58" ht="17.100000000000001" customHeight="1" x14ac:dyDescent="0.15">
      <c r="A157" s="32">
        <v>43</v>
      </c>
      <c r="B157" s="33">
        <v>2301</v>
      </c>
      <c r="C157" s="34" t="s">
        <v>4984</v>
      </c>
      <c r="D157" s="422"/>
      <c r="E157" s="423"/>
      <c r="F157" s="424"/>
      <c r="G157" s="29"/>
      <c r="H157" s="29"/>
      <c r="I157" s="29"/>
      <c r="J157" s="29"/>
      <c r="K157" s="20"/>
      <c r="N157" s="21"/>
      <c r="O157" s="416"/>
      <c r="P157" s="417"/>
      <c r="Q157" s="417"/>
      <c r="R157" s="65"/>
      <c r="S157" s="156"/>
      <c r="T157" s="156"/>
      <c r="U157" s="42"/>
      <c r="V157" s="43"/>
      <c r="W157" s="44"/>
      <c r="X157" s="44"/>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4"/>
      <c r="AU157" s="1279"/>
      <c r="AV157" s="1279"/>
      <c r="AW157" s="1198" t="s">
        <v>4833</v>
      </c>
      <c r="AX157" s="1281"/>
      <c r="AY157" s="1281"/>
      <c r="AZ157" s="1281"/>
      <c r="BA157" s="40"/>
      <c r="BB157" s="40"/>
      <c r="BC157" s="40"/>
      <c r="BD157" s="41"/>
      <c r="BE157" s="101">
        <f>ROUND(K155*AY160,0)</f>
        <v>426</v>
      </c>
      <c r="BF157" s="31"/>
    </row>
    <row r="158" spans="1:58" ht="17.100000000000001" customHeight="1" x14ac:dyDescent="0.15">
      <c r="A158" s="32">
        <v>43</v>
      </c>
      <c r="B158" s="33">
        <v>2302</v>
      </c>
      <c r="C158" s="34" t="s">
        <v>4985</v>
      </c>
      <c r="D158" s="422"/>
      <c r="E158" s="423"/>
      <c r="F158" s="424"/>
      <c r="G158" s="29"/>
      <c r="H158" s="29"/>
      <c r="I158" s="29"/>
      <c r="J158" s="29"/>
      <c r="K158" s="20"/>
      <c r="N158" s="21"/>
      <c r="O158" s="418"/>
      <c r="P158" s="419"/>
      <c r="Q158" s="419"/>
      <c r="R158" s="23"/>
      <c r="S158" s="167"/>
      <c r="T158" s="167"/>
      <c r="U158" s="1271" t="s">
        <v>4824</v>
      </c>
      <c r="V158" s="1202"/>
      <c r="W158" s="1202"/>
      <c r="X158" s="1202"/>
      <c r="Y158" s="1202"/>
      <c r="Z158" s="42" t="s">
        <v>4825</v>
      </c>
      <c r="AA158" s="99"/>
      <c r="AB158" s="99"/>
      <c r="AC158" s="43"/>
      <c r="AD158" s="43"/>
      <c r="AE158" s="43"/>
      <c r="AF158" s="43"/>
      <c r="AG158" s="43"/>
      <c r="AH158" s="43"/>
      <c r="AI158" s="43"/>
      <c r="AJ158" s="43"/>
      <c r="AK158" s="43"/>
      <c r="AL158" s="43"/>
      <c r="AM158" s="43"/>
      <c r="AN158" s="43"/>
      <c r="AO158" s="43"/>
      <c r="AP158" s="43"/>
      <c r="AQ158" s="43"/>
      <c r="AR158" s="43"/>
      <c r="AS158" s="43"/>
      <c r="AT158" s="44" t="s">
        <v>17</v>
      </c>
      <c r="AU158" s="1157">
        <f>$AU$8</f>
        <v>0.7</v>
      </c>
      <c r="AV158" s="1157"/>
      <c r="AW158" s="1268"/>
      <c r="AX158" s="1269"/>
      <c r="AY158" s="1269"/>
      <c r="AZ158" s="1269"/>
      <c r="BA158" s="4"/>
      <c r="BB158" s="4"/>
      <c r="BC158" s="4"/>
      <c r="BD158" s="21"/>
      <c r="BE158" s="101">
        <f>ROUND(ROUND(K155*AU158,0)*AY160,0)</f>
        <v>298</v>
      </c>
      <c r="BF158" s="31"/>
    </row>
    <row r="159" spans="1:58" ht="17.100000000000001" customHeight="1" x14ac:dyDescent="0.15">
      <c r="A159" s="32">
        <v>43</v>
      </c>
      <c r="B159" s="33">
        <v>2303</v>
      </c>
      <c r="C159" s="34" t="s">
        <v>4986</v>
      </c>
      <c r="D159" s="422"/>
      <c r="E159" s="423"/>
      <c r="F159" s="424"/>
      <c r="G159" s="29"/>
      <c r="H159" s="29"/>
      <c r="I159" s="29"/>
      <c r="J159" s="29"/>
      <c r="K159" s="20"/>
      <c r="N159" s="21"/>
      <c r="O159" s="420"/>
      <c r="P159" s="421"/>
      <c r="Q159" s="421"/>
      <c r="R159" s="26"/>
      <c r="S159" s="27"/>
      <c r="T159" s="27"/>
      <c r="U159" s="1272"/>
      <c r="V159" s="1273"/>
      <c r="W159" s="1273"/>
      <c r="X159" s="1273"/>
      <c r="Y159" s="1273"/>
      <c r="Z159" s="42" t="s">
        <v>4827</v>
      </c>
      <c r="AA159" s="99"/>
      <c r="AB159" s="99"/>
      <c r="AC159" s="43"/>
      <c r="AD159" s="43"/>
      <c r="AE159" s="43"/>
      <c r="AF159" s="43"/>
      <c r="AG159" s="43"/>
      <c r="AH159" s="43"/>
      <c r="AI159" s="43"/>
      <c r="AJ159" s="43"/>
      <c r="AK159" s="43"/>
      <c r="AL159" s="43"/>
      <c r="AM159" s="43"/>
      <c r="AN159" s="43"/>
      <c r="AO159" s="43"/>
      <c r="AP159" s="43"/>
      <c r="AQ159" s="43"/>
      <c r="AR159" s="43"/>
      <c r="AS159" s="43"/>
      <c r="AT159" s="44" t="s">
        <v>17</v>
      </c>
      <c r="AU159" s="1157">
        <f>$AU$9</f>
        <v>0.5</v>
      </c>
      <c r="AV159" s="1157"/>
      <c r="AW159" s="20"/>
      <c r="AX159" s="4"/>
      <c r="AY159" s="4"/>
      <c r="AZ159" s="4"/>
      <c r="BA159" s="4"/>
      <c r="BB159" s="4"/>
      <c r="BC159" s="4"/>
      <c r="BD159" s="21"/>
      <c r="BE159" s="101">
        <f>ROUND(ROUND(K155*AU159,0)*AY160,0)</f>
        <v>213</v>
      </c>
      <c r="BF159" s="31"/>
    </row>
    <row r="160" spans="1:58" ht="17.100000000000001" customHeight="1" x14ac:dyDescent="0.15">
      <c r="A160" s="32">
        <v>43</v>
      </c>
      <c r="B160" s="33">
        <v>2304</v>
      </c>
      <c r="C160" s="34" t="s">
        <v>4987</v>
      </c>
      <c r="D160" s="422"/>
      <c r="E160" s="423"/>
      <c r="F160" s="424"/>
      <c r="G160" s="29"/>
      <c r="H160" s="29"/>
      <c r="I160" s="29"/>
      <c r="J160" s="29"/>
      <c r="K160" s="20"/>
      <c r="N160" s="21"/>
      <c r="O160" s="1271" t="s">
        <v>4829</v>
      </c>
      <c r="P160" s="1274"/>
      <c r="Q160" s="1274"/>
      <c r="R160" s="1274"/>
      <c r="S160" s="1274"/>
      <c r="T160" s="1275"/>
      <c r="U160" s="42"/>
      <c r="V160" s="43"/>
      <c r="W160" s="44"/>
      <c r="X160" s="44"/>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4"/>
      <c r="AU160" s="1279"/>
      <c r="AV160" s="1279"/>
      <c r="AW160" s="20"/>
      <c r="AX160" s="23" t="s">
        <v>17</v>
      </c>
      <c r="AY160" s="1158">
        <f>AY148</f>
        <v>0.95</v>
      </c>
      <c r="AZ160" s="1158"/>
      <c r="BA160" s="4"/>
      <c r="BB160" s="4"/>
      <c r="BC160" s="4"/>
      <c r="BD160" s="21"/>
      <c r="BE160" s="101">
        <f>ROUND(ROUND(K155*S162,0)*AY160,0)</f>
        <v>410</v>
      </c>
      <c r="BF160" s="31"/>
    </row>
    <row r="161" spans="1:58" ht="17.100000000000001" customHeight="1" x14ac:dyDescent="0.15">
      <c r="A161" s="32">
        <v>43</v>
      </c>
      <c r="B161" s="33">
        <v>2305</v>
      </c>
      <c r="C161" s="34" t="s">
        <v>4988</v>
      </c>
      <c r="D161" s="422"/>
      <c r="E161" s="423"/>
      <c r="F161" s="424"/>
      <c r="G161" s="29"/>
      <c r="H161" s="29"/>
      <c r="I161" s="29"/>
      <c r="J161" s="29"/>
      <c r="K161" s="20"/>
      <c r="N161" s="21"/>
      <c r="O161" s="1276"/>
      <c r="P161" s="1277"/>
      <c r="Q161" s="1277"/>
      <c r="R161" s="1277"/>
      <c r="S161" s="1277"/>
      <c r="T161" s="1278"/>
      <c r="U161" s="1271" t="s">
        <v>4824</v>
      </c>
      <c r="V161" s="1202"/>
      <c r="W161" s="1202"/>
      <c r="X161" s="1202"/>
      <c r="Y161" s="1202"/>
      <c r="Z161" s="42" t="s">
        <v>4825</v>
      </c>
      <c r="AA161" s="99"/>
      <c r="AB161" s="99"/>
      <c r="AC161" s="43"/>
      <c r="AD161" s="43"/>
      <c r="AE161" s="43"/>
      <c r="AF161" s="43"/>
      <c r="AG161" s="43"/>
      <c r="AH161" s="43"/>
      <c r="AI161" s="43"/>
      <c r="AJ161" s="43"/>
      <c r="AK161" s="43"/>
      <c r="AL161" s="43"/>
      <c r="AM161" s="43"/>
      <c r="AN161" s="43"/>
      <c r="AO161" s="43"/>
      <c r="AP161" s="43"/>
      <c r="AQ161" s="43"/>
      <c r="AR161" s="43"/>
      <c r="AS161" s="43"/>
      <c r="AT161" s="44" t="s">
        <v>17</v>
      </c>
      <c r="AU161" s="1157">
        <f>$AU$8</f>
        <v>0.7</v>
      </c>
      <c r="AV161" s="1157"/>
      <c r="AW161" s="20"/>
      <c r="AX161" s="4"/>
      <c r="AY161" s="4"/>
      <c r="AZ161" s="4"/>
      <c r="BA161" s="4"/>
      <c r="BB161" s="4"/>
      <c r="BC161" s="4"/>
      <c r="BD161" s="21"/>
      <c r="BE161" s="101">
        <f>ROUND(ROUND(ROUND(K155*S162,0)*AU161,0)*AY160,0)</f>
        <v>287</v>
      </c>
      <c r="BF161" s="31"/>
    </row>
    <row r="162" spans="1:58" ht="17.100000000000001" customHeight="1" x14ac:dyDescent="0.15">
      <c r="A162" s="32">
        <v>43</v>
      </c>
      <c r="B162" s="33">
        <v>2306</v>
      </c>
      <c r="C162" s="34" t="s">
        <v>4989</v>
      </c>
      <c r="D162" s="422"/>
      <c r="E162" s="423"/>
      <c r="F162" s="424"/>
      <c r="G162" s="29"/>
      <c r="H162" s="29"/>
      <c r="I162" s="29"/>
      <c r="J162" s="29"/>
      <c r="K162" s="20"/>
      <c r="N162" s="21"/>
      <c r="O162" s="420"/>
      <c r="P162" s="421"/>
      <c r="Q162" s="421"/>
      <c r="R162" s="26" t="s">
        <v>17</v>
      </c>
      <c r="S162" s="1180">
        <f>$S$12</f>
        <v>0.96499999999999997</v>
      </c>
      <c r="T162" s="1181"/>
      <c r="U162" s="1272"/>
      <c r="V162" s="1273"/>
      <c r="W162" s="1273"/>
      <c r="X162" s="1273"/>
      <c r="Y162" s="1273"/>
      <c r="Z162" s="42" t="s">
        <v>4827</v>
      </c>
      <c r="AA162" s="99"/>
      <c r="AB162" s="99"/>
      <c r="AC162" s="43"/>
      <c r="AD162" s="43"/>
      <c r="AE162" s="43"/>
      <c r="AF162" s="43"/>
      <c r="AG162" s="43"/>
      <c r="AH162" s="43"/>
      <c r="AI162" s="43"/>
      <c r="AJ162" s="43"/>
      <c r="AK162" s="43"/>
      <c r="AL162" s="43"/>
      <c r="AM162" s="43"/>
      <c r="AN162" s="43"/>
      <c r="AO162" s="43"/>
      <c r="AP162" s="43"/>
      <c r="AQ162" s="43"/>
      <c r="AR162" s="43"/>
      <c r="AS162" s="43"/>
      <c r="AT162" s="44" t="s">
        <v>17</v>
      </c>
      <c r="AU162" s="1157">
        <f>$AU$9</f>
        <v>0.5</v>
      </c>
      <c r="AV162" s="1157"/>
      <c r="AW162" s="24"/>
      <c r="AX162" s="25"/>
      <c r="AY162" s="25"/>
      <c r="AZ162" s="25"/>
      <c r="BA162" s="25"/>
      <c r="BB162" s="25"/>
      <c r="BC162" s="25"/>
      <c r="BD162" s="38"/>
      <c r="BE162" s="101">
        <f>ROUND(ROUND(ROUND(K155*S162,0)*AU162,0)*AY160,0)</f>
        <v>205</v>
      </c>
      <c r="BF162" s="31"/>
    </row>
    <row r="163" spans="1:58" ht="17.100000000000001" customHeight="1" x14ac:dyDescent="0.15">
      <c r="A163" s="32">
        <v>43</v>
      </c>
      <c r="B163" s="33">
        <v>2313</v>
      </c>
      <c r="C163" s="34" t="s">
        <v>4990</v>
      </c>
      <c r="D163" s="422"/>
      <c r="E163" s="423"/>
      <c r="F163" s="424"/>
      <c r="G163" s="36"/>
      <c r="H163" s="29"/>
      <c r="I163" s="29"/>
      <c r="J163" s="37"/>
      <c r="K163" s="1085" t="s">
        <v>4905</v>
      </c>
      <c r="L163" s="1133"/>
      <c r="M163" s="1133"/>
      <c r="N163" s="1134"/>
      <c r="O163" s="416"/>
      <c r="P163" s="417"/>
      <c r="Q163" s="417"/>
      <c r="R163" s="65"/>
      <c r="S163" s="156"/>
      <c r="T163" s="156"/>
      <c r="U163" s="42"/>
      <c r="V163" s="43"/>
      <c r="W163" s="44"/>
      <c r="X163" s="44"/>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4"/>
      <c r="AU163" s="1279"/>
      <c r="AV163" s="1279"/>
      <c r="AW163" s="25"/>
      <c r="AX163" s="25"/>
      <c r="AY163" s="25"/>
      <c r="AZ163" s="25"/>
      <c r="BA163" s="25"/>
      <c r="BB163" s="26"/>
      <c r="BC163" s="95"/>
      <c r="BD163" s="161"/>
      <c r="BE163" s="101">
        <f>K167</f>
        <v>414</v>
      </c>
      <c r="BF163" s="31"/>
    </row>
    <row r="164" spans="1:58" ht="17.100000000000001" customHeight="1" x14ac:dyDescent="0.15">
      <c r="A164" s="32">
        <v>43</v>
      </c>
      <c r="B164" s="33">
        <v>2314</v>
      </c>
      <c r="C164" s="34" t="s">
        <v>4991</v>
      </c>
      <c r="D164" s="422"/>
      <c r="E164" s="423"/>
      <c r="F164" s="424"/>
      <c r="G164" s="29"/>
      <c r="H164" s="29"/>
      <c r="I164" s="29"/>
      <c r="J164" s="29"/>
      <c r="K164" s="1137"/>
      <c r="L164" s="1135"/>
      <c r="M164" s="1135"/>
      <c r="N164" s="1136"/>
      <c r="O164" s="418"/>
      <c r="P164" s="419"/>
      <c r="Q164" s="419"/>
      <c r="R164" s="23"/>
      <c r="S164" s="167"/>
      <c r="T164" s="167"/>
      <c r="U164" s="1271" t="s">
        <v>4824</v>
      </c>
      <c r="V164" s="1202"/>
      <c r="W164" s="1202"/>
      <c r="X164" s="1202"/>
      <c r="Y164" s="1202"/>
      <c r="Z164" s="42" t="s">
        <v>4825</v>
      </c>
      <c r="AA164" s="99"/>
      <c r="AB164" s="99"/>
      <c r="AC164" s="43"/>
      <c r="AD164" s="43"/>
      <c r="AE164" s="43"/>
      <c r="AF164" s="43"/>
      <c r="AG164" s="43"/>
      <c r="AH164" s="43"/>
      <c r="AI164" s="43"/>
      <c r="AJ164" s="43"/>
      <c r="AK164" s="43"/>
      <c r="AL164" s="43"/>
      <c r="AM164" s="43"/>
      <c r="AN164" s="43"/>
      <c r="AO164" s="43"/>
      <c r="AP164" s="43"/>
      <c r="AQ164" s="43"/>
      <c r="AR164" s="43"/>
      <c r="AS164" s="43"/>
      <c r="AT164" s="44" t="s">
        <v>17</v>
      </c>
      <c r="AU164" s="1157">
        <f>$AU$8</f>
        <v>0.7</v>
      </c>
      <c r="AV164" s="1157"/>
      <c r="AW164" s="43"/>
      <c r="AX164" s="43"/>
      <c r="AY164" s="43"/>
      <c r="AZ164" s="43"/>
      <c r="BA164" s="43"/>
      <c r="BB164" s="44"/>
      <c r="BC164" s="45"/>
      <c r="BD164" s="46"/>
      <c r="BE164" s="101">
        <f>ROUND(K167*AU164,0)</f>
        <v>290</v>
      </c>
      <c r="BF164" s="31"/>
    </row>
    <row r="165" spans="1:58" ht="17.100000000000001" customHeight="1" x14ac:dyDescent="0.15">
      <c r="A165" s="32">
        <v>43</v>
      </c>
      <c r="B165" s="33">
        <v>2315</v>
      </c>
      <c r="C165" s="34" t="s">
        <v>4992</v>
      </c>
      <c r="D165" s="422"/>
      <c r="E165" s="423"/>
      <c r="F165" s="424"/>
      <c r="G165" s="29"/>
      <c r="H165" s="29"/>
      <c r="I165" s="29"/>
      <c r="J165" s="29"/>
      <c r="K165" s="1137"/>
      <c r="L165" s="1135"/>
      <c r="M165" s="1135"/>
      <c r="N165" s="1136"/>
      <c r="O165" s="420"/>
      <c r="P165" s="421"/>
      <c r="Q165" s="421"/>
      <c r="R165" s="26"/>
      <c r="S165" s="27"/>
      <c r="T165" s="27"/>
      <c r="U165" s="1272"/>
      <c r="V165" s="1273"/>
      <c r="W165" s="1273"/>
      <c r="X165" s="1273"/>
      <c r="Y165" s="1273"/>
      <c r="Z165" s="42" t="s">
        <v>4827</v>
      </c>
      <c r="AA165" s="99"/>
      <c r="AB165" s="99"/>
      <c r="AC165" s="43"/>
      <c r="AD165" s="43"/>
      <c r="AE165" s="43"/>
      <c r="AF165" s="43"/>
      <c r="AG165" s="43"/>
      <c r="AH165" s="43"/>
      <c r="AI165" s="43"/>
      <c r="AJ165" s="43"/>
      <c r="AK165" s="43"/>
      <c r="AL165" s="43"/>
      <c r="AM165" s="43"/>
      <c r="AN165" s="43"/>
      <c r="AO165" s="43"/>
      <c r="AP165" s="43"/>
      <c r="AQ165" s="43"/>
      <c r="AR165" s="43"/>
      <c r="AS165" s="43"/>
      <c r="AT165" s="44" t="s">
        <v>17</v>
      </c>
      <c r="AU165" s="1157">
        <f>$AU$9</f>
        <v>0.5</v>
      </c>
      <c r="AV165" s="1157"/>
      <c r="AW165" s="43"/>
      <c r="AX165" s="43"/>
      <c r="AY165" s="43"/>
      <c r="AZ165" s="43"/>
      <c r="BA165" s="43"/>
      <c r="BB165" s="44"/>
      <c r="BC165" s="45"/>
      <c r="BD165" s="46"/>
      <c r="BE165" s="101">
        <f>ROUND(K167*AU165,0)</f>
        <v>207</v>
      </c>
      <c r="BF165" s="31"/>
    </row>
    <row r="166" spans="1:58" ht="17.100000000000001" customHeight="1" x14ac:dyDescent="0.15">
      <c r="A166" s="32">
        <v>43</v>
      </c>
      <c r="B166" s="33">
        <v>2316</v>
      </c>
      <c r="C166" s="34" t="s">
        <v>4993</v>
      </c>
      <c r="D166" s="422"/>
      <c r="E166" s="423"/>
      <c r="F166" s="424"/>
      <c r="G166" s="29"/>
      <c r="H166" s="29"/>
      <c r="I166" s="29"/>
      <c r="J166" s="29"/>
      <c r="K166" s="1268"/>
      <c r="L166" s="1269"/>
      <c r="M166" s="1269"/>
      <c r="N166" s="1270"/>
      <c r="O166" s="1271" t="s">
        <v>4829</v>
      </c>
      <c r="P166" s="1274"/>
      <c r="Q166" s="1274"/>
      <c r="R166" s="1274"/>
      <c r="S166" s="1274"/>
      <c r="T166" s="1275"/>
      <c r="U166" s="42"/>
      <c r="V166" s="43"/>
      <c r="W166" s="44"/>
      <c r="X166" s="44"/>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4"/>
      <c r="AU166" s="1279"/>
      <c r="AV166" s="1279"/>
      <c r="AW166" s="43"/>
      <c r="AX166" s="43"/>
      <c r="AY166" s="25"/>
      <c r="AZ166" s="25"/>
      <c r="BA166" s="25"/>
      <c r="BB166" s="26"/>
      <c r="BC166" s="95"/>
      <c r="BD166" s="161"/>
      <c r="BE166" s="101">
        <f>ROUND(K167*S168,0)</f>
        <v>400</v>
      </c>
      <c r="BF166" s="31"/>
    </row>
    <row r="167" spans="1:58" ht="17.100000000000001" customHeight="1" x14ac:dyDescent="0.15">
      <c r="A167" s="32">
        <v>43</v>
      </c>
      <c r="B167" s="33">
        <v>2317</v>
      </c>
      <c r="C167" s="34" t="s">
        <v>4994</v>
      </c>
      <c r="D167" s="422"/>
      <c r="E167" s="423"/>
      <c r="F167" s="424"/>
      <c r="G167" s="29"/>
      <c r="H167" s="29"/>
      <c r="I167" s="29"/>
      <c r="J167" s="29"/>
      <c r="K167" s="1280">
        <v>414</v>
      </c>
      <c r="L167" s="1108"/>
      <c r="M167" s="4" t="s">
        <v>21</v>
      </c>
      <c r="N167" s="22"/>
      <c r="O167" s="1276"/>
      <c r="P167" s="1277"/>
      <c r="Q167" s="1277"/>
      <c r="R167" s="1277"/>
      <c r="S167" s="1277"/>
      <c r="T167" s="1278"/>
      <c r="U167" s="1271" t="s">
        <v>4824</v>
      </c>
      <c r="V167" s="1202"/>
      <c r="W167" s="1202"/>
      <c r="X167" s="1202"/>
      <c r="Y167" s="1202"/>
      <c r="Z167" s="42" t="s">
        <v>4825</v>
      </c>
      <c r="AA167" s="99"/>
      <c r="AB167" s="99"/>
      <c r="AC167" s="43"/>
      <c r="AD167" s="43"/>
      <c r="AE167" s="43"/>
      <c r="AF167" s="43"/>
      <c r="AG167" s="43"/>
      <c r="AH167" s="43"/>
      <c r="AI167" s="43"/>
      <c r="AJ167" s="43"/>
      <c r="AK167" s="43"/>
      <c r="AL167" s="43"/>
      <c r="AM167" s="43"/>
      <c r="AN167" s="43"/>
      <c r="AO167" s="43"/>
      <c r="AP167" s="43"/>
      <c r="AQ167" s="43"/>
      <c r="AR167" s="43"/>
      <c r="AS167" s="43"/>
      <c r="AT167" s="44" t="s">
        <v>17</v>
      </c>
      <c r="AU167" s="1157">
        <f>$AU$8</f>
        <v>0.7</v>
      </c>
      <c r="AV167" s="1157"/>
      <c r="AW167" s="25"/>
      <c r="AX167" s="25"/>
      <c r="AY167" s="25"/>
      <c r="AZ167" s="25"/>
      <c r="BA167" s="25"/>
      <c r="BB167" s="26"/>
      <c r="BC167" s="95"/>
      <c r="BD167" s="161"/>
      <c r="BE167" s="101">
        <f>ROUND(ROUND(K167*S168,0)*AU167,0)</f>
        <v>280</v>
      </c>
      <c r="BF167" s="31"/>
    </row>
    <row r="168" spans="1:58" ht="17.100000000000001" customHeight="1" x14ac:dyDescent="0.15">
      <c r="A168" s="32">
        <v>43</v>
      </c>
      <c r="B168" s="33">
        <v>2318</v>
      </c>
      <c r="C168" s="34" t="s">
        <v>4995</v>
      </c>
      <c r="D168" s="422"/>
      <c r="E168" s="423"/>
      <c r="F168" s="424"/>
      <c r="G168" s="29"/>
      <c r="H168" s="29"/>
      <c r="I168" s="29"/>
      <c r="J168" s="29"/>
      <c r="K168" s="418"/>
      <c r="L168" s="419"/>
      <c r="M168" s="419"/>
      <c r="N168" s="425"/>
      <c r="O168" s="420"/>
      <c r="P168" s="421"/>
      <c r="Q168" s="421"/>
      <c r="R168" s="26" t="s">
        <v>17</v>
      </c>
      <c r="S168" s="1180">
        <f>$S$12</f>
        <v>0.96499999999999997</v>
      </c>
      <c r="T168" s="1181"/>
      <c r="U168" s="1272"/>
      <c r="V168" s="1273"/>
      <c r="W168" s="1273"/>
      <c r="X168" s="1273"/>
      <c r="Y168" s="1273"/>
      <c r="Z168" s="42" t="s">
        <v>4827</v>
      </c>
      <c r="AA168" s="99"/>
      <c r="AB168" s="99"/>
      <c r="AC168" s="43"/>
      <c r="AD168" s="43"/>
      <c r="AE168" s="43"/>
      <c r="AF168" s="43"/>
      <c r="AG168" s="43"/>
      <c r="AH168" s="43"/>
      <c r="AI168" s="43"/>
      <c r="AJ168" s="43"/>
      <c r="AK168" s="43"/>
      <c r="AL168" s="43"/>
      <c r="AM168" s="43"/>
      <c r="AN168" s="43"/>
      <c r="AO168" s="43"/>
      <c r="AP168" s="43"/>
      <c r="AQ168" s="43"/>
      <c r="AR168" s="43"/>
      <c r="AS168" s="43"/>
      <c r="AT168" s="44" t="s">
        <v>17</v>
      </c>
      <c r="AU168" s="1157">
        <f>$AU$9</f>
        <v>0.5</v>
      </c>
      <c r="AV168" s="1157"/>
      <c r="AW168" s="25"/>
      <c r="AX168" s="25"/>
      <c r="AY168" s="25"/>
      <c r="AZ168" s="25"/>
      <c r="BA168" s="25"/>
      <c r="BB168" s="26"/>
      <c r="BC168" s="95"/>
      <c r="BD168" s="161"/>
      <c r="BE168" s="101">
        <f>ROUND(ROUND(K167*S168,0)*AU168,0)</f>
        <v>200</v>
      </c>
      <c r="BF168" s="31"/>
    </row>
    <row r="169" spans="1:58" ht="17.100000000000001" customHeight="1" x14ac:dyDescent="0.15">
      <c r="A169" s="32">
        <v>43</v>
      </c>
      <c r="B169" s="33">
        <v>2325</v>
      </c>
      <c r="C169" s="34" t="s">
        <v>4996</v>
      </c>
      <c r="D169" s="422"/>
      <c r="E169" s="423"/>
      <c r="F169" s="424"/>
      <c r="G169" s="29"/>
      <c r="H169" s="29"/>
      <c r="I169" s="29"/>
      <c r="J169" s="29"/>
      <c r="K169" s="20"/>
      <c r="N169" s="21"/>
      <c r="O169" s="416"/>
      <c r="P169" s="417"/>
      <c r="Q169" s="417"/>
      <c r="R169" s="65"/>
      <c r="S169" s="156"/>
      <c r="T169" s="156"/>
      <c r="U169" s="42"/>
      <c r="V169" s="43"/>
      <c r="W169" s="44"/>
      <c r="X169" s="44"/>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4"/>
      <c r="AU169" s="1279"/>
      <c r="AV169" s="1279"/>
      <c r="AW169" s="1198" t="s">
        <v>4833</v>
      </c>
      <c r="AX169" s="1281"/>
      <c r="AY169" s="1281"/>
      <c r="AZ169" s="1281"/>
      <c r="BA169" s="40"/>
      <c r="BB169" s="40"/>
      <c r="BC169" s="40"/>
      <c r="BD169" s="41"/>
      <c r="BE169" s="101">
        <f>ROUND(K167*AY172,0)</f>
        <v>393</v>
      </c>
      <c r="BF169" s="31"/>
    </row>
    <row r="170" spans="1:58" ht="17.100000000000001" customHeight="1" x14ac:dyDescent="0.15">
      <c r="A170" s="32">
        <v>43</v>
      </c>
      <c r="B170" s="33">
        <v>2326</v>
      </c>
      <c r="C170" s="34" t="s">
        <v>4997</v>
      </c>
      <c r="D170" s="422"/>
      <c r="E170" s="423"/>
      <c r="F170" s="424"/>
      <c r="G170" s="29"/>
      <c r="H170" s="29"/>
      <c r="I170" s="29"/>
      <c r="J170" s="29"/>
      <c r="K170" s="20"/>
      <c r="N170" s="21"/>
      <c r="O170" s="418"/>
      <c r="P170" s="419"/>
      <c r="Q170" s="419"/>
      <c r="R170" s="23"/>
      <c r="S170" s="167"/>
      <c r="T170" s="167"/>
      <c r="U170" s="1271" t="s">
        <v>4824</v>
      </c>
      <c r="V170" s="1202"/>
      <c r="W170" s="1202"/>
      <c r="X170" s="1202"/>
      <c r="Y170" s="1202"/>
      <c r="Z170" s="42" t="s">
        <v>4825</v>
      </c>
      <c r="AA170" s="99"/>
      <c r="AB170" s="99"/>
      <c r="AC170" s="43"/>
      <c r="AD170" s="43"/>
      <c r="AE170" s="43"/>
      <c r="AF170" s="43"/>
      <c r="AG170" s="43"/>
      <c r="AH170" s="43"/>
      <c r="AI170" s="43"/>
      <c r="AJ170" s="43"/>
      <c r="AK170" s="43"/>
      <c r="AL170" s="43"/>
      <c r="AM170" s="43"/>
      <c r="AN170" s="43"/>
      <c r="AO170" s="43"/>
      <c r="AP170" s="43"/>
      <c r="AQ170" s="43"/>
      <c r="AR170" s="43"/>
      <c r="AS170" s="43"/>
      <c r="AT170" s="44" t="s">
        <v>17</v>
      </c>
      <c r="AU170" s="1157">
        <f>$AU$8</f>
        <v>0.7</v>
      </c>
      <c r="AV170" s="1157"/>
      <c r="AW170" s="1268"/>
      <c r="AX170" s="1269"/>
      <c r="AY170" s="1269"/>
      <c r="AZ170" s="1269"/>
      <c r="BA170" s="4"/>
      <c r="BB170" s="4"/>
      <c r="BC170" s="4"/>
      <c r="BD170" s="21"/>
      <c r="BE170" s="101">
        <f>ROUND(ROUND(K167*AU170,0)*AY172,0)</f>
        <v>276</v>
      </c>
      <c r="BF170" s="31"/>
    </row>
    <row r="171" spans="1:58" ht="17.100000000000001" customHeight="1" x14ac:dyDescent="0.15">
      <c r="A171" s="32">
        <v>43</v>
      </c>
      <c r="B171" s="33">
        <v>2327</v>
      </c>
      <c r="C171" s="34" t="s">
        <v>4998</v>
      </c>
      <c r="D171" s="422"/>
      <c r="E171" s="423"/>
      <c r="F171" s="424"/>
      <c r="G171" s="29"/>
      <c r="H171" s="29"/>
      <c r="I171" s="29"/>
      <c r="J171" s="29"/>
      <c r="K171" s="20"/>
      <c r="N171" s="21"/>
      <c r="O171" s="420"/>
      <c r="P171" s="421"/>
      <c r="Q171" s="421"/>
      <c r="R171" s="26"/>
      <c r="S171" s="27"/>
      <c r="T171" s="27"/>
      <c r="U171" s="1272"/>
      <c r="V171" s="1273"/>
      <c r="W171" s="1273"/>
      <c r="X171" s="1273"/>
      <c r="Y171" s="1273"/>
      <c r="Z171" s="42" t="s">
        <v>4827</v>
      </c>
      <c r="AA171" s="99"/>
      <c r="AB171" s="99"/>
      <c r="AC171" s="43"/>
      <c r="AD171" s="43"/>
      <c r="AE171" s="43"/>
      <c r="AF171" s="43"/>
      <c r="AG171" s="43"/>
      <c r="AH171" s="43"/>
      <c r="AI171" s="43"/>
      <c r="AJ171" s="43"/>
      <c r="AK171" s="43"/>
      <c r="AL171" s="43"/>
      <c r="AM171" s="43"/>
      <c r="AN171" s="43"/>
      <c r="AO171" s="43"/>
      <c r="AP171" s="43"/>
      <c r="AQ171" s="43"/>
      <c r="AR171" s="43"/>
      <c r="AS171" s="43"/>
      <c r="AT171" s="44" t="s">
        <v>17</v>
      </c>
      <c r="AU171" s="1157">
        <f>$AU$9</f>
        <v>0.5</v>
      </c>
      <c r="AV171" s="1157"/>
      <c r="AW171" s="20"/>
      <c r="AX171" s="4"/>
      <c r="AY171" s="4"/>
      <c r="AZ171" s="4"/>
      <c r="BA171" s="4"/>
      <c r="BB171" s="4"/>
      <c r="BC171" s="4"/>
      <c r="BD171" s="21"/>
      <c r="BE171" s="101">
        <f>ROUND(ROUND(K167*AU171,0)*AY172,0)</f>
        <v>197</v>
      </c>
      <c r="BF171" s="31"/>
    </row>
    <row r="172" spans="1:58" ht="17.100000000000001" customHeight="1" x14ac:dyDescent="0.15">
      <c r="A172" s="32">
        <v>43</v>
      </c>
      <c r="B172" s="33">
        <v>2328</v>
      </c>
      <c r="C172" s="34" t="s">
        <v>4999</v>
      </c>
      <c r="D172" s="422"/>
      <c r="E172" s="423"/>
      <c r="F172" s="424"/>
      <c r="G172" s="29"/>
      <c r="H172" s="29"/>
      <c r="I172" s="29"/>
      <c r="J172" s="29"/>
      <c r="K172" s="20"/>
      <c r="N172" s="21"/>
      <c r="O172" s="1271" t="s">
        <v>4829</v>
      </c>
      <c r="P172" s="1274"/>
      <c r="Q172" s="1274"/>
      <c r="R172" s="1274"/>
      <c r="S172" s="1274"/>
      <c r="T172" s="1275"/>
      <c r="U172" s="42"/>
      <c r="V172" s="43"/>
      <c r="W172" s="44"/>
      <c r="X172" s="44"/>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4"/>
      <c r="AU172" s="1279"/>
      <c r="AV172" s="1279"/>
      <c r="AW172" s="20"/>
      <c r="AX172" s="23" t="s">
        <v>17</v>
      </c>
      <c r="AY172" s="1158">
        <f>AY160</f>
        <v>0.95</v>
      </c>
      <c r="AZ172" s="1158"/>
      <c r="BA172" s="4"/>
      <c r="BB172" s="4"/>
      <c r="BC172" s="4"/>
      <c r="BD172" s="21"/>
      <c r="BE172" s="101">
        <f>ROUND(ROUND(K167*S174,0)*AY172,0)</f>
        <v>380</v>
      </c>
      <c r="BF172" s="31"/>
    </row>
    <row r="173" spans="1:58" ht="17.100000000000001" customHeight="1" x14ac:dyDescent="0.15">
      <c r="A173" s="32">
        <v>43</v>
      </c>
      <c r="B173" s="33">
        <v>2329</v>
      </c>
      <c r="C173" s="34" t="s">
        <v>5000</v>
      </c>
      <c r="D173" s="422"/>
      <c r="E173" s="423"/>
      <c r="F173" s="424"/>
      <c r="G173" s="29"/>
      <c r="H173" s="29"/>
      <c r="I173" s="29"/>
      <c r="J173" s="29"/>
      <c r="K173" s="20"/>
      <c r="N173" s="21"/>
      <c r="O173" s="1276"/>
      <c r="P173" s="1277"/>
      <c r="Q173" s="1277"/>
      <c r="R173" s="1277"/>
      <c r="S173" s="1277"/>
      <c r="T173" s="1278"/>
      <c r="U173" s="1271" t="s">
        <v>4824</v>
      </c>
      <c r="V173" s="1202"/>
      <c r="W173" s="1202"/>
      <c r="X173" s="1202"/>
      <c r="Y173" s="1202"/>
      <c r="Z173" s="42" t="s">
        <v>4825</v>
      </c>
      <c r="AA173" s="99"/>
      <c r="AB173" s="99"/>
      <c r="AC173" s="43"/>
      <c r="AD173" s="43"/>
      <c r="AE173" s="43"/>
      <c r="AF173" s="43"/>
      <c r="AG173" s="43"/>
      <c r="AH173" s="43"/>
      <c r="AI173" s="43"/>
      <c r="AJ173" s="43"/>
      <c r="AK173" s="43"/>
      <c r="AL173" s="43"/>
      <c r="AM173" s="43"/>
      <c r="AN173" s="43"/>
      <c r="AO173" s="43"/>
      <c r="AP173" s="43"/>
      <c r="AQ173" s="43"/>
      <c r="AR173" s="43"/>
      <c r="AS173" s="43"/>
      <c r="AT173" s="44" t="s">
        <v>17</v>
      </c>
      <c r="AU173" s="1157">
        <f>$AU$8</f>
        <v>0.7</v>
      </c>
      <c r="AV173" s="1157"/>
      <c r="AW173" s="20"/>
      <c r="AX173" s="4"/>
      <c r="AY173" s="4"/>
      <c r="AZ173" s="4"/>
      <c r="BA173" s="4"/>
      <c r="BB173" s="4"/>
      <c r="BC173" s="4"/>
      <c r="BD173" s="21"/>
      <c r="BE173" s="101">
        <f>ROUND(ROUND(ROUND(K167*S174,0)*AU173,0)*AY172,0)</f>
        <v>266</v>
      </c>
      <c r="BF173" s="31"/>
    </row>
    <row r="174" spans="1:58" ht="17.100000000000001" customHeight="1" x14ac:dyDescent="0.15">
      <c r="A174" s="32">
        <v>43</v>
      </c>
      <c r="B174" s="33">
        <v>2330</v>
      </c>
      <c r="C174" s="34" t="s">
        <v>5001</v>
      </c>
      <c r="D174" s="426"/>
      <c r="E174" s="427"/>
      <c r="F174" s="428"/>
      <c r="G174" s="57"/>
      <c r="H174" s="57"/>
      <c r="I174" s="57"/>
      <c r="J174" s="57"/>
      <c r="K174" s="24"/>
      <c r="L174" s="25"/>
      <c r="M174" s="25"/>
      <c r="N174" s="38"/>
      <c r="O174" s="420"/>
      <c r="P174" s="421"/>
      <c r="Q174" s="421"/>
      <c r="R174" s="26" t="s">
        <v>17</v>
      </c>
      <c r="S174" s="1180">
        <f>$S$12</f>
        <v>0.96499999999999997</v>
      </c>
      <c r="T174" s="1181"/>
      <c r="U174" s="1272"/>
      <c r="V174" s="1273"/>
      <c r="W174" s="1273"/>
      <c r="X174" s="1273"/>
      <c r="Y174" s="1273"/>
      <c r="Z174" s="42" t="s">
        <v>4827</v>
      </c>
      <c r="AA174" s="99"/>
      <c r="AB174" s="99"/>
      <c r="AC174" s="43"/>
      <c r="AD174" s="43"/>
      <c r="AE174" s="43"/>
      <c r="AF174" s="43"/>
      <c r="AG174" s="43"/>
      <c r="AH174" s="43"/>
      <c r="AI174" s="43"/>
      <c r="AJ174" s="43"/>
      <c r="AK174" s="43"/>
      <c r="AL174" s="43"/>
      <c r="AM174" s="43"/>
      <c r="AN174" s="43"/>
      <c r="AO174" s="43"/>
      <c r="AP174" s="43"/>
      <c r="AQ174" s="43"/>
      <c r="AR174" s="43"/>
      <c r="AS174" s="43"/>
      <c r="AT174" s="44" t="s">
        <v>17</v>
      </c>
      <c r="AU174" s="1157">
        <f>$AU$9</f>
        <v>0.5</v>
      </c>
      <c r="AV174" s="1157"/>
      <c r="AW174" s="24"/>
      <c r="AX174" s="25"/>
      <c r="AY174" s="25"/>
      <c r="AZ174" s="25"/>
      <c r="BA174" s="25"/>
      <c r="BB174" s="25"/>
      <c r="BC174" s="25"/>
      <c r="BD174" s="38"/>
      <c r="BE174" s="35">
        <f>ROUND(ROUND(ROUND(K167*S174,0)*AU174,0)*AY172,0)</f>
        <v>190</v>
      </c>
      <c r="BF174" s="61"/>
    </row>
    <row r="175" spans="1:58" ht="17.100000000000001" customHeight="1" x14ac:dyDescent="0.15">
      <c r="A175" s="32">
        <v>43</v>
      </c>
      <c r="B175" s="33">
        <v>2337</v>
      </c>
      <c r="C175" s="34" t="s">
        <v>5002</v>
      </c>
      <c r="D175" s="1085" t="s">
        <v>4819</v>
      </c>
      <c r="E175" s="1086"/>
      <c r="F175" s="1087"/>
      <c r="G175" s="1086" t="s">
        <v>5003</v>
      </c>
      <c r="H175" s="1086"/>
      <c r="I175" s="1086"/>
      <c r="J175" s="1086"/>
      <c r="K175" s="1085" t="s">
        <v>4821</v>
      </c>
      <c r="L175" s="1133"/>
      <c r="M175" s="1133"/>
      <c r="N175" s="1134"/>
      <c r="O175" s="416"/>
      <c r="P175" s="417"/>
      <c r="Q175" s="417"/>
      <c r="R175" s="65"/>
      <c r="S175" s="156"/>
      <c r="T175" s="156"/>
      <c r="U175" s="42"/>
      <c r="V175" s="43"/>
      <c r="W175" s="44"/>
      <c r="X175" s="44"/>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4"/>
      <c r="AU175" s="1279"/>
      <c r="AV175" s="1279"/>
      <c r="AW175" s="43"/>
      <c r="AX175" s="43"/>
      <c r="AY175" s="43"/>
      <c r="AZ175" s="43"/>
      <c r="BA175" s="43"/>
      <c r="BB175" s="44"/>
      <c r="BC175" s="45"/>
      <c r="BD175" s="46"/>
      <c r="BE175" s="101">
        <f>K179</f>
        <v>1003</v>
      </c>
      <c r="BF175" s="66" t="s">
        <v>4822</v>
      </c>
    </row>
    <row r="176" spans="1:58" ht="17.100000000000001" customHeight="1" x14ac:dyDescent="0.15">
      <c r="A176" s="32">
        <v>43</v>
      </c>
      <c r="B176" s="33">
        <v>2338</v>
      </c>
      <c r="C176" s="34" t="s">
        <v>5004</v>
      </c>
      <c r="D176" s="1088"/>
      <c r="E176" s="1089"/>
      <c r="F176" s="1090"/>
      <c r="G176" s="1089"/>
      <c r="H176" s="1089"/>
      <c r="I176" s="1089"/>
      <c r="J176" s="1089"/>
      <c r="K176" s="1137"/>
      <c r="L176" s="1135"/>
      <c r="M176" s="1135"/>
      <c r="N176" s="1136"/>
      <c r="O176" s="418"/>
      <c r="P176" s="419"/>
      <c r="Q176" s="419"/>
      <c r="R176" s="23"/>
      <c r="S176" s="167"/>
      <c r="T176" s="167"/>
      <c r="U176" s="1271" t="s">
        <v>4824</v>
      </c>
      <c r="V176" s="1202"/>
      <c r="W176" s="1202"/>
      <c r="X176" s="1202"/>
      <c r="Y176" s="1202"/>
      <c r="Z176" s="42" t="s">
        <v>4825</v>
      </c>
      <c r="AA176" s="99"/>
      <c r="AB176" s="99"/>
      <c r="AC176" s="43"/>
      <c r="AD176" s="43"/>
      <c r="AE176" s="43"/>
      <c r="AF176" s="43"/>
      <c r="AG176" s="43"/>
      <c r="AH176" s="43"/>
      <c r="AI176" s="43"/>
      <c r="AJ176" s="43"/>
      <c r="AK176" s="43"/>
      <c r="AL176" s="43"/>
      <c r="AM176" s="43"/>
      <c r="AN176" s="43"/>
      <c r="AO176" s="43"/>
      <c r="AP176" s="43"/>
      <c r="AQ176" s="43"/>
      <c r="AR176" s="43"/>
      <c r="AS176" s="43"/>
      <c r="AT176" s="44" t="s">
        <v>17</v>
      </c>
      <c r="AU176" s="1157">
        <f>$AU$8</f>
        <v>0.7</v>
      </c>
      <c r="AV176" s="1157"/>
      <c r="AW176" s="43"/>
      <c r="AX176" s="43"/>
      <c r="AY176" s="43"/>
      <c r="AZ176" s="43"/>
      <c r="BA176" s="43"/>
      <c r="BB176" s="44"/>
      <c r="BC176" s="45"/>
      <c r="BD176" s="46"/>
      <c r="BE176" s="101">
        <f>ROUND(K179*AU176,0)</f>
        <v>702</v>
      </c>
      <c r="BF176" s="232"/>
    </row>
    <row r="177" spans="1:58" ht="17.100000000000001" customHeight="1" x14ac:dyDescent="0.15">
      <c r="A177" s="32">
        <v>43</v>
      </c>
      <c r="B177" s="33">
        <v>2339</v>
      </c>
      <c r="C177" s="34" t="s">
        <v>5005</v>
      </c>
      <c r="D177" s="1088"/>
      <c r="E177" s="1089"/>
      <c r="F177" s="1090"/>
      <c r="G177" s="29"/>
      <c r="H177" s="4"/>
      <c r="I177" s="4"/>
      <c r="J177" s="21"/>
      <c r="K177" s="1137"/>
      <c r="L177" s="1135"/>
      <c r="M177" s="1135"/>
      <c r="N177" s="1136"/>
      <c r="O177" s="420"/>
      <c r="P177" s="421"/>
      <c r="Q177" s="421"/>
      <c r="R177" s="26"/>
      <c r="S177" s="27"/>
      <c r="T177" s="27"/>
      <c r="U177" s="1272"/>
      <c r="V177" s="1273"/>
      <c r="W177" s="1273"/>
      <c r="X177" s="1273"/>
      <c r="Y177" s="1273"/>
      <c r="Z177" s="42" t="s">
        <v>4827</v>
      </c>
      <c r="AA177" s="99"/>
      <c r="AB177" s="99"/>
      <c r="AC177" s="43"/>
      <c r="AD177" s="43"/>
      <c r="AE177" s="43"/>
      <c r="AF177" s="43"/>
      <c r="AG177" s="43"/>
      <c r="AH177" s="43"/>
      <c r="AI177" s="43"/>
      <c r="AJ177" s="43"/>
      <c r="AK177" s="43"/>
      <c r="AL177" s="43"/>
      <c r="AM177" s="43"/>
      <c r="AN177" s="43"/>
      <c r="AO177" s="43"/>
      <c r="AP177" s="43"/>
      <c r="AQ177" s="43"/>
      <c r="AR177" s="43"/>
      <c r="AS177" s="43"/>
      <c r="AT177" s="44" t="s">
        <v>17</v>
      </c>
      <c r="AU177" s="1157">
        <f>$AU$9</f>
        <v>0.5</v>
      </c>
      <c r="AV177" s="1157"/>
      <c r="AW177" s="43"/>
      <c r="AX177" s="43"/>
      <c r="AY177" s="43"/>
      <c r="AZ177" s="43"/>
      <c r="BA177" s="43"/>
      <c r="BB177" s="44"/>
      <c r="BC177" s="45"/>
      <c r="BD177" s="46"/>
      <c r="BE177" s="101">
        <f>ROUND(K179*AU177,0)</f>
        <v>502</v>
      </c>
      <c r="BF177" s="232"/>
    </row>
    <row r="178" spans="1:58" ht="17.100000000000001" customHeight="1" x14ac:dyDescent="0.15">
      <c r="A178" s="32">
        <v>43</v>
      </c>
      <c r="B178" s="33">
        <v>2340</v>
      </c>
      <c r="C178" s="34" t="s">
        <v>5006</v>
      </c>
      <c r="D178" s="1088"/>
      <c r="E178" s="1089"/>
      <c r="F178" s="1090"/>
      <c r="J178" s="22"/>
      <c r="K178" s="1268"/>
      <c r="L178" s="1269"/>
      <c r="M178" s="1269"/>
      <c r="N178" s="1270"/>
      <c r="O178" s="1271" t="s">
        <v>4829</v>
      </c>
      <c r="P178" s="1274"/>
      <c r="Q178" s="1274"/>
      <c r="R178" s="1274"/>
      <c r="S178" s="1274"/>
      <c r="T178" s="1275"/>
      <c r="U178" s="42"/>
      <c r="V178" s="43"/>
      <c r="W178" s="44"/>
      <c r="X178" s="44"/>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4"/>
      <c r="AU178" s="1279"/>
      <c r="AV178" s="1279"/>
      <c r="AW178" s="43"/>
      <c r="AX178" s="43"/>
      <c r="AY178" s="25"/>
      <c r="AZ178" s="25"/>
      <c r="BA178" s="25"/>
      <c r="BB178" s="26"/>
      <c r="BC178" s="95"/>
      <c r="BD178" s="161"/>
      <c r="BE178" s="101">
        <f>ROUND(K179*S180,0)</f>
        <v>968</v>
      </c>
      <c r="BF178" s="232"/>
    </row>
    <row r="179" spans="1:58" ht="17.100000000000001" customHeight="1" x14ac:dyDescent="0.15">
      <c r="A179" s="32">
        <v>43</v>
      </c>
      <c r="B179" s="33">
        <v>2341</v>
      </c>
      <c r="C179" s="34" t="s">
        <v>5007</v>
      </c>
      <c r="D179" s="422"/>
      <c r="E179" s="423"/>
      <c r="F179" s="424"/>
      <c r="G179" s="29"/>
      <c r="H179" s="4"/>
      <c r="I179" s="4"/>
      <c r="J179" s="21"/>
      <c r="K179" s="1280">
        <v>1003</v>
      </c>
      <c r="L179" s="1108"/>
      <c r="M179" s="4" t="s">
        <v>21</v>
      </c>
      <c r="N179" s="2"/>
      <c r="O179" s="1276"/>
      <c r="P179" s="1277"/>
      <c r="Q179" s="1277"/>
      <c r="R179" s="1277"/>
      <c r="S179" s="1277"/>
      <c r="T179" s="1278"/>
      <c r="U179" s="1271" t="s">
        <v>4824</v>
      </c>
      <c r="V179" s="1202"/>
      <c r="W179" s="1202"/>
      <c r="X179" s="1202"/>
      <c r="Y179" s="1202"/>
      <c r="Z179" s="42" t="s">
        <v>4825</v>
      </c>
      <c r="AA179" s="99"/>
      <c r="AB179" s="99"/>
      <c r="AC179" s="43"/>
      <c r="AD179" s="43"/>
      <c r="AE179" s="43"/>
      <c r="AF179" s="43"/>
      <c r="AG179" s="43"/>
      <c r="AH179" s="43"/>
      <c r="AI179" s="43"/>
      <c r="AJ179" s="43"/>
      <c r="AK179" s="43"/>
      <c r="AL179" s="43"/>
      <c r="AM179" s="43"/>
      <c r="AN179" s="43"/>
      <c r="AO179" s="43"/>
      <c r="AP179" s="43"/>
      <c r="AQ179" s="43"/>
      <c r="AR179" s="43"/>
      <c r="AS179" s="43"/>
      <c r="AT179" s="44" t="s">
        <v>17</v>
      </c>
      <c r="AU179" s="1157">
        <f>$AU$8</f>
        <v>0.7</v>
      </c>
      <c r="AV179" s="1157"/>
      <c r="AW179" s="25"/>
      <c r="AX179" s="25"/>
      <c r="AY179" s="25"/>
      <c r="AZ179" s="25"/>
      <c r="BA179" s="25"/>
      <c r="BB179" s="26"/>
      <c r="BC179" s="95"/>
      <c r="BD179" s="161"/>
      <c r="BE179" s="101">
        <f>ROUND(ROUND(K179*S180,0)*AU179,0)</f>
        <v>678</v>
      </c>
      <c r="BF179" s="232"/>
    </row>
    <row r="180" spans="1:58" ht="17.100000000000001" customHeight="1" x14ac:dyDescent="0.15">
      <c r="A180" s="32">
        <v>43</v>
      </c>
      <c r="B180" s="33">
        <v>2342</v>
      </c>
      <c r="C180" s="34" t="s">
        <v>5008</v>
      </c>
      <c r="D180" s="422"/>
      <c r="E180" s="423"/>
      <c r="F180" s="424"/>
      <c r="G180" s="29"/>
      <c r="H180" s="4"/>
      <c r="I180" s="4"/>
      <c r="J180" s="21"/>
      <c r="K180" s="419"/>
      <c r="L180" s="419"/>
      <c r="M180" s="419"/>
      <c r="N180" s="419"/>
      <c r="O180" s="420"/>
      <c r="P180" s="421"/>
      <c r="Q180" s="421"/>
      <c r="R180" s="26" t="s">
        <v>17</v>
      </c>
      <c r="S180" s="1180">
        <f>$S$12</f>
        <v>0.96499999999999997</v>
      </c>
      <c r="T180" s="1181"/>
      <c r="U180" s="1272"/>
      <c r="V180" s="1273"/>
      <c r="W180" s="1273"/>
      <c r="X180" s="1273"/>
      <c r="Y180" s="1273"/>
      <c r="Z180" s="42" t="s">
        <v>4827</v>
      </c>
      <c r="AA180" s="99"/>
      <c r="AB180" s="99"/>
      <c r="AC180" s="43"/>
      <c r="AD180" s="43"/>
      <c r="AE180" s="43"/>
      <c r="AF180" s="43"/>
      <c r="AG180" s="43"/>
      <c r="AH180" s="43"/>
      <c r="AI180" s="43"/>
      <c r="AJ180" s="43"/>
      <c r="AK180" s="43"/>
      <c r="AL180" s="43"/>
      <c r="AM180" s="43"/>
      <c r="AN180" s="43"/>
      <c r="AO180" s="43"/>
      <c r="AP180" s="43"/>
      <c r="AQ180" s="43"/>
      <c r="AR180" s="43"/>
      <c r="AS180" s="43"/>
      <c r="AT180" s="44" t="s">
        <v>17</v>
      </c>
      <c r="AU180" s="1157">
        <f>$AU$9</f>
        <v>0.5</v>
      </c>
      <c r="AV180" s="1157"/>
      <c r="AW180" s="25"/>
      <c r="AX180" s="25"/>
      <c r="AY180" s="25"/>
      <c r="AZ180" s="25"/>
      <c r="BA180" s="25"/>
      <c r="BB180" s="26"/>
      <c r="BC180" s="95"/>
      <c r="BD180" s="161"/>
      <c r="BE180" s="101">
        <f>ROUND(ROUND(K179*S180,0)*AU180,0)</f>
        <v>484</v>
      </c>
      <c r="BF180" s="232"/>
    </row>
    <row r="181" spans="1:58" ht="17.100000000000001" customHeight="1" x14ac:dyDescent="0.15">
      <c r="A181" s="32">
        <v>43</v>
      </c>
      <c r="B181" s="33">
        <v>2349</v>
      </c>
      <c r="C181" s="34" t="s">
        <v>5009</v>
      </c>
      <c r="D181" s="422"/>
      <c r="E181" s="423"/>
      <c r="F181" s="424"/>
      <c r="G181" s="29"/>
      <c r="H181" s="29"/>
      <c r="I181" s="29"/>
      <c r="J181" s="29"/>
      <c r="K181" s="20"/>
      <c r="N181" s="21"/>
      <c r="O181" s="416"/>
      <c r="P181" s="417"/>
      <c r="Q181" s="417"/>
      <c r="R181" s="65"/>
      <c r="S181" s="156"/>
      <c r="T181" s="156"/>
      <c r="U181" s="42"/>
      <c r="V181" s="43"/>
      <c r="W181" s="44"/>
      <c r="X181" s="44"/>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4"/>
      <c r="AU181" s="1279"/>
      <c r="AV181" s="1279"/>
      <c r="AW181" s="1198" t="s">
        <v>4833</v>
      </c>
      <c r="AX181" s="1281"/>
      <c r="AY181" s="1281"/>
      <c r="AZ181" s="1281"/>
      <c r="BA181" s="40"/>
      <c r="BB181" s="40"/>
      <c r="BC181" s="40"/>
      <c r="BD181" s="41"/>
      <c r="BE181" s="101">
        <f>ROUND(K179*AY184,0)</f>
        <v>953</v>
      </c>
      <c r="BF181" s="31"/>
    </row>
    <row r="182" spans="1:58" ht="17.100000000000001" customHeight="1" x14ac:dyDescent="0.15">
      <c r="A182" s="32">
        <v>43</v>
      </c>
      <c r="B182" s="33">
        <v>2350</v>
      </c>
      <c r="C182" s="34" t="s">
        <v>5010</v>
      </c>
      <c r="D182" s="422"/>
      <c r="E182" s="423"/>
      <c r="F182" s="424"/>
      <c r="G182" s="29"/>
      <c r="H182" s="29"/>
      <c r="I182" s="29"/>
      <c r="J182" s="29"/>
      <c r="K182" s="20"/>
      <c r="N182" s="21"/>
      <c r="O182" s="418"/>
      <c r="P182" s="419"/>
      <c r="Q182" s="419"/>
      <c r="R182" s="23"/>
      <c r="S182" s="167"/>
      <c r="T182" s="167"/>
      <c r="U182" s="1271" t="s">
        <v>4824</v>
      </c>
      <c r="V182" s="1202"/>
      <c r="W182" s="1202"/>
      <c r="X182" s="1202"/>
      <c r="Y182" s="1202"/>
      <c r="Z182" s="42" t="s">
        <v>4825</v>
      </c>
      <c r="AA182" s="99"/>
      <c r="AB182" s="99"/>
      <c r="AC182" s="43"/>
      <c r="AD182" s="43"/>
      <c r="AE182" s="43"/>
      <c r="AF182" s="43"/>
      <c r="AG182" s="43"/>
      <c r="AH182" s="43"/>
      <c r="AI182" s="43"/>
      <c r="AJ182" s="43"/>
      <c r="AK182" s="43"/>
      <c r="AL182" s="43"/>
      <c r="AM182" s="43"/>
      <c r="AN182" s="43"/>
      <c r="AO182" s="43"/>
      <c r="AP182" s="43"/>
      <c r="AQ182" s="43"/>
      <c r="AR182" s="43"/>
      <c r="AS182" s="43"/>
      <c r="AT182" s="44" t="s">
        <v>17</v>
      </c>
      <c r="AU182" s="1157">
        <f>$AU$8</f>
        <v>0.7</v>
      </c>
      <c r="AV182" s="1157"/>
      <c r="AW182" s="1268"/>
      <c r="AX182" s="1269"/>
      <c r="AY182" s="1269"/>
      <c r="AZ182" s="1269"/>
      <c r="BA182" s="4"/>
      <c r="BB182" s="4"/>
      <c r="BC182" s="4"/>
      <c r="BD182" s="21"/>
      <c r="BE182" s="101">
        <f>ROUND(ROUND(K179*AU182,0)*AY184,0)</f>
        <v>667</v>
      </c>
      <c r="BF182" s="31"/>
    </row>
    <row r="183" spans="1:58" ht="17.100000000000001" customHeight="1" x14ac:dyDescent="0.15">
      <c r="A183" s="32">
        <v>43</v>
      </c>
      <c r="B183" s="33">
        <v>2351</v>
      </c>
      <c r="C183" s="34" t="s">
        <v>5011</v>
      </c>
      <c r="D183" s="422"/>
      <c r="E183" s="423"/>
      <c r="F183" s="424"/>
      <c r="G183" s="29"/>
      <c r="H183" s="29"/>
      <c r="I183" s="29"/>
      <c r="J183" s="29"/>
      <c r="K183" s="20"/>
      <c r="N183" s="21"/>
      <c r="O183" s="420"/>
      <c r="P183" s="421"/>
      <c r="Q183" s="421"/>
      <c r="R183" s="26"/>
      <c r="S183" s="27"/>
      <c r="T183" s="27"/>
      <c r="U183" s="1272"/>
      <c r="V183" s="1273"/>
      <c r="W183" s="1273"/>
      <c r="X183" s="1273"/>
      <c r="Y183" s="1273"/>
      <c r="Z183" s="42" t="s">
        <v>4827</v>
      </c>
      <c r="AA183" s="99"/>
      <c r="AB183" s="99"/>
      <c r="AC183" s="43"/>
      <c r="AD183" s="43"/>
      <c r="AE183" s="43"/>
      <c r="AF183" s="43"/>
      <c r="AG183" s="43"/>
      <c r="AH183" s="43"/>
      <c r="AI183" s="43"/>
      <c r="AJ183" s="43"/>
      <c r="AK183" s="43"/>
      <c r="AL183" s="43"/>
      <c r="AM183" s="43"/>
      <c r="AN183" s="43"/>
      <c r="AO183" s="43"/>
      <c r="AP183" s="43"/>
      <c r="AQ183" s="43"/>
      <c r="AR183" s="43"/>
      <c r="AS183" s="43"/>
      <c r="AT183" s="44" t="s">
        <v>17</v>
      </c>
      <c r="AU183" s="1157">
        <f>$AU$9</f>
        <v>0.5</v>
      </c>
      <c r="AV183" s="1157"/>
      <c r="AW183" s="20"/>
      <c r="AX183" s="4"/>
      <c r="AY183" s="4"/>
      <c r="AZ183" s="4"/>
      <c r="BA183" s="4"/>
      <c r="BB183" s="4"/>
      <c r="BC183" s="4"/>
      <c r="BD183" s="21"/>
      <c r="BE183" s="101">
        <f>ROUND(ROUND(K179*AU183,0)*AY184,0)</f>
        <v>477</v>
      </c>
      <c r="BF183" s="31"/>
    </row>
    <row r="184" spans="1:58" ht="17.100000000000001" customHeight="1" x14ac:dyDescent="0.15">
      <c r="A184" s="32">
        <v>43</v>
      </c>
      <c r="B184" s="33">
        <v>2352</v>
      </c>
      <c r="C184" s="34" t="s">
        <v>5012</v>
      </c>
      <c r="D184" s="422"/>
      <c r="E184" s="423"/>
      <c r="F184" s="424"/>
      <c r="G184" s="29"/>
      <c r="H184" s="29"/>
      <c r="I184" s="29"/>
      <c r="J184" s="29"/>
      <c r="K184" s="20"/>
      <c r="N184" s="21"/>
      <c r="O184" s="1271" t="s">
        <v>4829</v>
      </c>
      <c r="P184" s="1274"/>
      <c r="Q184" s="1274"/>
      <c r="R184" s="1274"/>
      <c r="S184" s="1274"/>
      <c r="T184" s="1275"/>
      <c r="U184" s="42"/>
      <c r="V184" s="43"/>
      <c r="W184" s="44"/>
      <c r="X184" s="44"/>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4"/>
      <c r="AU184" s="1279"/>
      <c r="AV184" s="1279"/>
      <c r="AW184" s="20"/>
      <c r="AX184" s="23" t="s">
        <v>17</v>
      </c>
      <c r="AY184" s="1158">
        <f>AY172</f>
        <v>0.95</v>
      </c>
      <c r="AZ184" s="1158"/>
      <c r="BA184" s="4"/>
      <c r="BB184" s="4"/>
      <c r="BC184" s="4"/>
      <c r="BD184" s="21"/>
      <c r="BE184" s="101">
        <f>ROUND(ROUND(K179*S186,0)*AY184,0)</f>
        <v>920</v>
      </c>
      <c r="BF184" s="31"/>
    </row>
    <row r="185" spans="1:58" ht="17.100000000000001" customHeight="1" x14ac:dyDescent="0.15">
      <c r="A185" s="32">
        <v>43</v>
      </c>
      <c r="B185" s="33">
        <v>2353</v>
      </c>
      <c r="C185" s="34" t="s">
        <v>5013</v>
      </c>
      <c r="D185" s="422"/>
      <c r="E185" s="423"/>
      <c r="F185" s="424"/>
      <c r="G185" s="29"/>
      <c r="H185" s="29"/>
      <c r="I185" s="29"/>
      <c r="J185" s="29"/>
      <c r="K185" s="20"/>
      <c r="N185" s="21"/>
      <c r="O185" s="1276"/>
      <c r="P185" s="1277"/>
      <c r="Q185" s="1277"/>
      <c r="R185" s="1277"/>
      <c r="S185" s="1277"/>
      <c r="T185" s="1278"/>
      <c r="U185" s="1271" t="s">
        <v>4824</v>
      </c>
      <c r="V185" s="1202"/>
      <c r="W185" s="1202"/>
      <c r="X185" s="1202"/>
      <c r="Y185" s="1202"/>
      <c r="Z185" s="42" t="s">
        <v>4825</v>
      </c>
      <c r="AA185" s="99"/>
      <c r="AB185" s="99"/>
      <c r="AC185" s="43"/>
      <c r="AD185" s="43"/>
      <c r="AE185" s="43"/>
      <c r="AF185" s="43"/>
      <c r="AG185" s="43"/>
      <c r="AH185" s="43"/>
      <c r="AI185" s="43"/>
      <c r="AJ185" s="43"/>
      <c r="AK185" s="43"/>
      <c r="AL185" s="43"/>
      <c r="AM185" s="43"/>
      <c r="AN185" s="43"/>
      <c r="AO185" s="43"/>
      <c r="AP185" s="43"/>
      <c r="AQ185" s="43"/>
      <c r="AR185" s="43"/>
      <c r="AS185" s="43"/>
      <c r="AT185" s="44" t="s">
        <v>17</v>
      </c>
      <c r="AU185" s="1157">
        <f>$AU$8</f>
        <v>0.7</v>
      </c>
      <c r="AV185" s="1157"/>
      <c r="AW185" s="20"/>
      <c r="AX185" s="4"/>
      <c r="AY185" s="4"/>
      <c r="AZ185" s="4"/>
      <c r="BA185" s="4"/>
      <c r="BB185" s="4"/>
      <c r="BC185" s="4"/>
      <c r="BD185" s="21"/>
      <c r="BE185" s="101">
        <f>ROUND(ROUND(ROUND(K179*S186,0)*AU185,0)*AY184,0)</f>
        <v>644</v>
      </c>
      <c r="BF185" s="31"/>
    </row>
    <row r="186" spans="1:58" ht="17.100000000000001" customHeight="1" x14ac:dyDescent="0.15">
      <c r="A186" s="32">
        <v>43</v>
      </c>
      <c r="B186" s="33">
        <v>2354</v>
      </c>
      <c r="C186" s="34" t="s">
        <v>5014</v>
      </c>
      <c r="D186" s="422"/>
      <c r="E186" s="423"/>
      <c r="F186" s="424"/>
      <c r="G186" s="29"/>
      <c r="H186" s="29"/>
      <c r="I186" s="29"/>
      <c r="J186" s="29"/>
      <c r="K186" s="20"/>
      <c r="N186" s="21"/>
      <c r="O186" s="420"/>
      <c r="P186" s="421"/>
      <c r="Q186" s="421"/>
      <c r="R186" s="26" t="s">
        <v>17</v>
      </c>
      <c r="S186" s="1180">
        <f>$S$12</f>
        <v>0.96499999999999997</v>
      </c>
      <c r="T186" s="1181"/>
      <c r="U186" s="1272"/>
      <c r="V186" s="1273"/>
      <c r="W186" s="1273"/>
      <c r="X186" s="1273"/>
      <c r="Y186" s="1273"/>
      <c r="Z186" s="42" t="s">
        <v>4827</v>
      </c>
      <c r="AA186" s="99"/>
      <c r="AB186" s="99"/>
      <c r="AC186" s="43"/>
      <c r="AD186" s="43"/>
      <c r="AE186" s="43"/>
      <c r="AF186" s="43"/>
      <c r="AG186" s="43"/>
      <c r="AH186" s="43"/>
      <c r="AI186" s="43"/>
      <c r="AJ186" s="43"/>
      <c r="AK186" s="43"/>
      <c r="AL186" s="43"/>
      <c r="AM186" s="43"/>
      <c r="AN186" s="43"/>
      <c r="AO186" s="43"/>
      <c r="AP186" s="43"/>
      <c r="AQ186" s="43"/>
      <c r="AR186" s="43"/>
      <c r="AS186" s="43"/>
      <c r="AT186" s="44" t="s">
        <v>17</v>
      </c>
      <c r="AU186" s="1157">
        <f>$AU$9</f>
        <v>0.5</v>
      </c>
      <c r="AV186" s="1157"/>
      <c r="AW186" s="24"/>
      <c r="AX186" s="25"/>
      <c r="AY186" s="25"/>
      <c r="AZ186" s="25"/>
      <c r="BA186" s="25"/>
      <c r="BB186" s="25"/>
      <c r="BC186" s="25"/>
      <c r="BD186" s="38"/>
      <c r="BE186" s="101">
        <f>ROUND(ROUND(ROUND(K179*S186,0)*AU186,0)*AY184,0)</f>
        <v>460</v>
      </c>
      <c r="BF186" s="31"/>
    </row>
    <row r="187" spans="1:58" ht="17.100000000000001" customHeight="1" x14ac:dyDescent="0.15">
      <c r="A187" s="32">
        <v>43</v>
      </c>
      <c r="B187" s="33">
        <v>2361</v>
      </c>
      <c r="C187" s="34" t="s">
        <v>5015</v>
      </c>
      <c r="D187" s="422"/>
      <c r="E187" s="423"/>
      <c r="F187" s="424"/>
      <c r="G187" s="36"/>
      <c r="H187" s="29"/>
      <c r="I187" s="29"/>
      <c r="J187" s="37"/>
      <c r="K187" s="1086" t="s">
        <v>4840</v>
      </c>
      <c r="L187" s="1133"/>
      <c r="M187" s="1133"/>
      <c r="N187" s="1134"/>
      <c r="O187" s="416"/>
      <c r="P187" s="417"/>
      <c r="Q187" s="417"/>
      <c r="R187" s="65"/>
      <c r="S187" s="156"/>
      <c r="T187" s="156"/>
      <c r="U187" s="42"/>
      <c r="V187" s="43"/>
      <c r="W187" s="44"/>
      <c r="X187" s="44"/>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4"/>
      <c r="AU187" s="1279"/>
      <c r="AV187" s="1279"/>
      <c r="AW187" s="25"/>
      <c r="AX187" s="25"/>
      <c r="AY187" s="25"/>
      <c r="AZ187" s="25"/>
      <c r="BA187" s="25"/>
      <c r="BB187" s="26"/>
      <c r="BC187" s="95"/>
      <c r="BD187" s="161"/>
      <c r="BE187" s="101">
        <f>K191</f>
        <v>838</v>
      </c>
      <c r="BF187" s="31"/>
    </row>
    <row r="188" spans="1:58" ht="17.100000000000001" customHeight="1" x14ac:dyDescent="0.15">
      <c r="A188" s="32">
        <v>43</v>
      </c>
      <c r="B188" s="33">
        <v>2362</v>
      </c>
      <c r="C188" s="34" t="s">
        <v>5016</v>
      </c>
      <c r="D188" s="422"/>
      <c r="E188" s="423"/>
      <c r="F188" s="424"/>
      <c r="G188" s="36"/>
      <c r="H188" s="29"/>
      <c r="I188" s="29"/>
      <c r="J188" s="37"/>
      <c r="K188" s="1135"/>
      <c r="L188" s="1135"/>
      <c r="M188" s="1135"/>
      <c r="N188" s="1136"/>
      <c r="O188" s="418"/>
      <c r="P188" s="419"/>
      <c r="Q188" s="419"/>
      <c r="R188" s="23"/>
      <c r="S188" s="167"/>
      <c r="T188" s="167"/>
      <c r="U188" s="1271" t="s">
        <v>4824</v>
      </c>
      <c r="V188" s="1202"/>
      <c r="W188" s="1202"/>
      <c r="X188" s="1202"/>
      <c r="Y188" s="1202"/>
      <c r="Z188" s="42" t="s">
        <v>4825</v>
      </c>
      <c r="AA188" s="99"/>
      <c r="AB188" s="99"/>
      <c r="AC188" s="43"/>
      <c r="AD188" s="43"/>
      <c r="AE188" s="43"/>
      <c r="AF188" s="43"/>
      <c r="AG188" s="43"/>
      <c r="AH188" s="43"/>
      <c r="AI188" s="43"/>
      <c r="AJ188" s="43"/>
      <c r="AK188" s="43"/>
      <c r="AL188" s="43"/>
      <c r="AM188" s="43"/>
      <c r="AN188" s="43"/>
      <c r="AO188" s="43"/>
      <c r="AP188" s="43"/>
      <c r="AQ188" s="43"/>
      <c r="AR188" s="43"/>
      <c r="AS188" s="43"/>
      <c r="AT188" s="44" t="s">
        <v>17</v>
      </c>
      <c r="AU188" s="1157">
        <f>$AU$8</f>
        <v>0.7</v>
      </c>
      <c r="AV188" s="1157"/>
      <c r="AW188" s="43"/>
      <c r="AX188" s="43"/>
      <c r="AY188" s="43"/>
      <c r="AZ188" s="43"/>
      <c r="BA188" s="43"/>
      <c r="BB188" s="44"/>
      <c r="BC188" s="45"/>
      <c r="BD188" s="46"/>
      <c r="BE188" s="101">
        <f>ROUND(K191*AU188,0)</f>
        <v>587</v>
      </c>
      <c r="BF188" s="31"/>
    </row>
    <row r="189" spans="1:58" ht="17.100000000000001" customHeight="1" x14ac:dyDescent="0.15">
      <c r="A189" s="32">
        <v>43</v>
      </c>
      <c r="B189" s="33">
        <v>2363</v>
      </c>
      <c r="C189" s="34" t="s">
        <v>5017</v>
      </c>
      <c r="D189" s="422"/>
      <c r="E189" s="423"/>
      <c r="F189" s="424"/>
      <c r="G189" s="36"/>
      <c r="H189" s="29"/>
      <c r="I189" s="29"/>
      <c r="J189" s="37"/>
      <c r="K189" s="1135"/>
      <c r="L189" s="1135"/>
      <c r="M189" s="1135"/>
      <c r="N189" s="1136"/>
      <c r="O189" s="420"/>
      <c r="P189" s="421"/>
      <c r="Q189" s="421"/>
      <c r="R189" s="26"/>
      <c r="S189" s="27"/>
      <c r="T189" s="27"/>
      <c r="U189" s="1272"/>
      <c r="V189" s="1273"/>
      <c r="W189" s="1273"/>
      <c r="X189" s="1273"/>
      <c r="Y189" s="1273"/>
      <c r="Z189" s="42" t="s">
        <v>4827</v>
      </c>
      <c r="AA189" s="99"/>
      <c r="AB189" s="99"/>
      <c r="AC189" s="43"/>
      <c r="AD189" s="43"/>
      <c r="AE189" s="43"/>
      <c r="AF189" s="43"/>
      <c r="AG189" s="43"/>
      <c r="AH189" s="43"/>
      <c r="AI189" s="43"/>
      <c r="AJ189" s="43"/>
      <c r="AK189" s="43"/>
      <c r="AL189" s="43"/>
      <c r="AM189" s="43"/>
      <c r="AN189" s="43"/>
      <c r="AO189" s="43"/>
      <c r="AP189" s="43"/>
      <c r="AQ189" s="43"/>
      <c r="AR189" s="43"/>
      <c r="AS189" s="43"/>
      <c r="AT189" s="44" t="s">
        <v>17</v>
      </c>
      <c r="AU189" s="1157">
        <f>$AU$9</f>
        <v>0.5</v>
      </c>
      <c r="AV189" s="1157"/>
      <c r="AW189" s="43"/>
      <c r="AX189" s="43"/>
      <c r="AY189" s="43"/>
      <c r="AZ189" s="43"/>
      <c r="BA189" s="43"/>
      <c r="BB189" s="44"/>
      <c r="BC189" s="45"/>
      <c r="BD189" s="46"/>
      <c r="BE189" s="101">
        <f>ROUND(K191*AU189,0)</f>
        <v>419</v>
      </c>
      <c r="BF189" s="31"/>
    </row>
    <row r="190" spans="1:58" ht="17.100000000000001" customHeight="1" x14ac:dyDescent="0.15">
      <c r="A190" s="32">
        <v>43</v>
      </c>
      <c r="B190" s="33">
        <v>2364</v>
      </c>
      <c r="C190" s="34" t="s">
        <v>5018</v>
      </c>
      <c r="D190" s="422"/>
      <c r="E190" s="423"/>
      <c r="F190" s="424"/>
      <c r="G190" s="36"/>
      <c r="H190" s="29"/>
      <c r="I190" s="29"/>
      <c r="J190" s="37"/>
      <c r="K190" s="1269"/>
      <c r="L190" s="1269"/>
      <c r="M190" s="1269"/>
      <c r="N190" s="1270"/>
      <c r="O190" s="1271" t="s">
        <v>4829</v>
      </c>
      <c r="P190" s="1274"/>
      <c r="Q190" s="1274"/>
      <c r="R190" s="1274"/>
      <c r="S190" s="1274"/>
      <c r="T190" s="1275"/>
      <c r="U190" s="42"/>
      <c r="V190" s="43"/>
      <c r="W190" s="44"/>
      <c r="X190" s="44"/>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4"/>
      <c r="AU190" s="1279"/>
      <c r="AV190" s="1279"/>
      <c r="AW190" s="43"/>
      <c r="AX190" s="43"/>
      <c r="AY190" s="25"/>
      <c r="AZ190" s="25"/>
      <c r="BA190" s="25"/>
      <c r="BB190" s="26"/>
      <c r="BC190" s="95"/>
      <c r="BD190" s="161"/>
      <c r="BE190" s="101">
        <f>ROUND(K191*S192,0)</f>
        <v>809</v>
      </c>
      <c r="BF190" s="31"/>
    </row>
    <row r="191" spans="1:58" ht="17.100000000000001" customHeight="1" x14ac:dyDescent="0.15">
      <c r="A191" s="32">
        <v>43</v>
      </c>
      <c r="B191" s="33">
        <v>2365</v>
      </c>
      <c r="C191" s="34" t="s">
        <v>5019</v>
      </c>
      <c r="D191" s="422"/>
      <c r="E191" s="423"/>
      <c r="F191" s="424"/>
      <c r="G191" s="36"/>
      <c r="H191" s="29"/>
      <c r="I191" s="29"/>
      <c r="J191" s="37"/>
      <c r="K191" s="1108">
        <v>838</v>
      </c>
      <c r="L191" s="1108"/>
      <c r="M191" s="4" t="s">
        <v>21</v>
      </c>
      <c r="N191" s="2"/>
      <c r="O191" s="1276"/>
      <c r="P191" s="1277"/>
      <c r="Q191" s="1277"/>
      <c r="R191" s="1277"/>
      <c r="S191" s="1277"/>
      <c r="T191" s="1278"/>
      <c r="U191" s="1271" t="s">
        <v>4824</v>
      </c>
      <c r="V191" s="1202"/>
      <c r="W191" s="1202"/>
      <c r="X191" s="1202"/>
      <c r="Y191" s="1202"/>
      <c r="Z191" s="42" t="s">
        <v>4825</v>
      </c>
      <c r="AA191" s="99"/>
      <c r="AB191" s="99"/>
      <c r="AC191" s="43"/>
      <c r="AD191" s="43"/>
      <c r="AE191" s="43"/>
      <c r="AF191" s="43"/>
      <c r="AG191" s="43"/>
      <c r="AH191" s="43"/>
      <c r="AI191" s="43"/>
      <c r="AJ191" s="43"/>
      <c r="AK191" s="43"/>
      <c r="AL191" s="43"/>
      <c r="AM191" s="43"/>
      <c r="AN191" s="43"/>
      <c r="AO191" s="43"/>
      <c r="AP191" s="43"/>
      <c r="AQ191" s="43"/>
      <c r="AR191" s="43"/>
      <c r="AS191" s="43"/>
      <c r="AT191" s="44" t="s">
        <v>17</v>
      </c>
      <c r="AU191" s="1157">
        <f>$AU$8</f>
        <v>0.7</v>
      </c>
      <c r="AV191" s="1157"/>
      <c r="AW191" s="25"/>
      <c r="AX191" s="25"/>
      <c r="AY191" s="25"/>
      <c r="AZ191" s="25"/>
      <c r="BA191" s="25"/>
      <c r="BB191" s="26"/>
      <c r="BC191" s="95"/>
      <c r="BD191" s="161"/>
      <c r="BE191" s="101">
        <f>ROUND(ROUND(K191*S192,0)*AU191,0)</f>
        <v>566</v>
      </c>
      <c r="BF191" s="31"/>
    </row>
    <row r="192" spans="1:58" ht="17.100000000000001" customHeight="1" x14ac:dyDescent="0.15">
      <c r="A192" s="32">
        <v>43</v>
      </c>
      <c r="B192" s="33">
        <v>2366</v>
      </c>
      <c r="C192" s="34" t="s">
        <v>5020</v>
      </c>
      <c r="D192" s="422"/>
      <c r="E192" s="423"/>
      <c r="F192" s="424"/>
      <c r="G192" s="36"/>
      <c r="H192" s="29"/>
      <c r="I192" s="29"/>
      <c r="J192" s="37"/>
      <c r="K192" s="419"/>
      <c r="L192" s="419"/>
      <c r="M192" s="419"/>
      <c r="N192" s="419"/>
      <c r="O192" s="420"/>
      <c r="P192" s="421"/>
      <c r="Q192" s="421"/>
      <c r="R192" s="26" t="s">
        <v>17</v>
      </c>
      <c r="S192" s="1180">
        <f>$S$12</f>
        <v>0.96499999999999997</v>
      </c>
      <c r="T192" s="1181"/>
      <c r="U192" s="1272"/>
      <c r="V192" s="1273"/>
      <c r="W192" s="1273"/>
      <c r="X192" s="1273"/>
      <c r="Y192" s="1273"/>
      <c r="Z192" s="42" t="s">
        <v>4827</v>
      </c>
      <c r="AA192" s="99"/>
      <c r="AB192" s="99"/>
      <c r="AC192" s="43"/>
      <c r="AD192" s="43"/>
      <c r="AE192" s="43"/>
      <c r="AF192" s="43"/>
      <c r="AG192" s="43"/>
      <c r="AH192" s="43"/>
      <c r="AI192" s="43"/>
      <c r="AJ192" s="43"/>
      <c r="AK192" s="43"/>
      <c r="AL192" s="43"/>
      <c r="AM192" s="43"/>
      <c r="AN192" s="43"/>
      <c r="AO192" s="43"/>
      <c r="AP192" s="43"/>
      <c r="AQ192" s="43"/>
      <c r="AR192" s="43"/>
      <c r="AS192" s="43"/>
      <c r="AT192" s="44" t="s">
        <v>17</v>
      </c>
      <c r="AU192" s="1157">
        <f>$AU$9</f>
        <v>0.5</v>
      </c>
      <c r="AV192" s="1157"/>
      <c r="AW192" s="25"/>
      <c r="AX192" s="25"/>
      <c r="AY192" s="25"/>
      <c r="AZ192" s="25"/>
      <c r="BA192" s="25"/>
      <c r="BB192" s="26"/>
      <c r="BC192" s="95"/>
      <c r="BD192" s="161"/>
      <c r="BE192" s="101">
        <f>ROUND(ROUND(K191*S192,0)*AU192,0)</f>
        <v>405</v>
      </c>
      <c r="BF192" s="31"/>
    </row>
    <row r="193" spans="1:58" ht="17.100000000000001" customHeight="1" x14ac:dyDescent="0.15">
      <c r="A193" s="32">
        <v>43</v>
      </c>
      <c r="B193" s="33">
        <v>2373</v>
      </c>
      <c r="C193" s="34" t="s">
        <v>5021</v>
      </c>
      <c r="D193" s="422"/>
      <c r="E193" s="423"/>
      <c r="F193" s="424"/>
      <c r="G193" s="36"/>
      <c r="H193" s="29"/>
      <c r="I193" s="29"/>
      <c r="J193" s="37"/>
      <c r="K193" s="4"/>
      <c r="N193" s="21"/>
      <c r="O193" s="416"/>
      <c r="P193" s="417"/>
      <c r="Q193" s="417"/>
      <c r="R193" s="65"/>
      <c r="S193" s="156"/>
      <c r="T193" s="156"/>
      <c r="U193" s="42"/>
      <c r="V193" s="43"/>
      <c r="W193" s="44"/>
      <c r="X193" s="44"/>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4"/>
      <c r="AU193" s="1279"/>
      <c r="AV193" s="1279"/>
      <c r="AW193" s="1198" t="s">
        <v>4833</v>
      </c>
      <c r="AX193" s="1281"/>
      <c r="AY193" s="1281"/>
      <c r="AZ193" s="1281"/>
      <c r="BA193" s="40"/>
      <c r="BB193" s="40"/>
      <c r="BC193" s="40"/>
      <c r="BD193" s="41"/>
      <c r="BE193" s="101">
        <f>ROUND(K191*AY196,0)</f>
        <v>796</v>
      </c>
      <c r="BF193" s="31"/>
    </row>
    <row r="194" spans="1:58" ht="17.100000000000001" customHeight="1" x14ac:dyDescent="0.15">
      <c r="A194" s="32">
        <v>43</v>
      </c>
      <c r="B194" s="33">
        <v>2374</v>
      </c>
      <c r="C194" s="34" t="s">
        <v>5022</v>
      </c>
      <c r="D194" s="422"/>
      <c r="E194" s="423"/>
      <c r="F194" s="424"/>
      <c r="G194" s="36"/>
      <c r="H194" s="29"/>
      <c r="I194" s="29"/>
      <c r="J194" s="37"/>
      <c r="K194" s="4"/>
      <c r="N194" s="21"/>
      <c r="O194" s="418"/>
      <c r="P194" s="419"/>
      <c r="Q194" s="419"/>
      <c r="R194" s="23"/>
      <c r="S194" s="167"/>
      <c r="T194" s="167"/>
      <c r="U194" s="1271" t="s">
        <v>4824</v>
      </c>
      <c r="V194" s="1202"/>
      <c r="W194" s="1202"/>
      <c r="X194" s="1202"/>
      <c r="Y194" s="1202"/>
      <c r="Z194" s="42" t="s">
        <v>4825</v>
      </c>
      <c r="AA194" s="99"/>
      <c r="AB194" s="99"/>
      <c r="AC194" s="43"/>
      <c r="AD194" s="43"/>
      <c r="AE194" s="43"/>
      <c r="AF194" s="43"/>
      <c r="AG194" s="43"/>
      <c r="AH194" s="43"/>
      <c r="AI194" s="43"/>
      <c r="AJ194" s="43"/>
      <c r="AK194" s="43"/>
      <c r="AL194" s="43"/>
      <c r="AM194" s="43"/>
      <c r="AN194" s="43"/>
      <c r="AO194" s="43"/>
      <c r="AP194" s="43"/>
      <c r="AQ194" s="43"/>
      <c r="AR194" s="43"/>
      <c r="AS194" s="43"/>
      <c r="AT194" s="44" t="s">
        <v>17</v>
      </c>
      <c r="AU194" s="1157">
        <f>$AU$8</f>
        <v>0.7</v>
      </c>
      <c r="AV194" s="1157"/>
      <c r="AW194" s="1268"/>
      <c r="AX194" s="1269"/>
      <c r="AY194" s="1269"/>
      <c r="AZ194" s="1269"/>
      <c r="BA194" s="4"/>
      <c r="BB194" s="4"/>
      <c r="BC194" s="4"/>
      <c r="BD194" s="21"/>
      <c r="BE194" s="101">
        <f>ROUND(ROUND(K191*AU194,0)*AY196,0)</f>
        <v>558</v>
      </c>
      <c r="BF194" s="31"/>
    </row>
    <row r="195" spans="1:58" ht="17.100000000000001" customHeight="1" x14ac:dyDescent="0.15">
      <c r="A195" s="32">
        <v>43</v>
      </c>
      <c r="B195" s="33">
        <v>2375</v>
      </c>
      <c r="C195" s="34" t="s">
        <v>5023</v>
      </c>
      <c r="D195" s="422"/>
      <c r="E195" s="423"/>
      <c r="F195" s="424"/>
      <c r="G195" s="36"/>
      <c r="H195" s="29"/>
      <c r="I195" s="29"/>
      <c r="J195" s="37"/>
      <c r="K195" s="4"/>
      <c r="N195" s="21"/>
      <c r="O195" s="420"/>
      <c r="P195" s="421"/>
      <c r="Q195" s="421"/>
      <c r="R195" s="26"/>
      <c r="S195" s="27"/>
      <c r="T195" s="27"/>
      <c r="U195" s="1272"/>
      <c r="V195" s="1273"/>
      <c r="W195" s="1273"/>
      <c r="X195" s="1273"/>
      <c r="Y195" s="1273"/>
      <c r="Z195" s="42" t="s">
        <v>4827</v>
      </c>
      <c r="AA195" s="99"/>
      <c r="AB195" s="99"/>
      <c r="AC195" s="43"/>
      <c r="AD195" s="43"/>
      <c r="AE195" s="43"/>
      <c r="AF195" s="43"/>
      <c r="AG195" s="43"/>
      <c r="AH195" s="43"/>
      <c r="AI195" s="43"/>
      <c r="AJ195" s="43"/>
      <c r="AK195" s="43"/>
      <c r="AL195" s="43"/>
      <c r="AM195" s="43"/>
      <c r="AN195" s="43"/>
      <c r="AO195" s="43"/>
      <c r="AP195" s="43"/>
      <c r="AQ195" s="43"/>
      <c r="AR195" s="43"/>
      <c r="AS195" s="43"/>
      <c r="AT195" s="44" t="s">
        <v>17</v>
      </c>
      <c r="AU195" s="1157">
        <f>$AU$9</f>
        <v>0.5</v>
      </c>
      <c r="AV195" s="1157"/>
      <c r="AW195" s="20"/>
      <c r="AX195" s="4"/>
      <c r="AY195" s="4"/>
      <c r="AZ195" s="4"/>
      <c r="BA195" s="4"/>
      <c r="BB195" s="4"/>
      <c r="BC195" s="4"/>
      <c r="BD195" s="21"/>
      <c r="BE195" s="101">
        <f>ROUND(ROUND(K191*AU195,0)*AY196,0)</f>
        <v>398</v>
      </c>
      <c r="BF195" s="31"/>
    </row>
    <row r="196" spans="1:58" ht="17.100000000000001" customHeight="1" x14ac:dyDescent="0.15">
      <c r="A196" s="32">
        <v>43</v>
      </c>
      <c r="B196" s="33">
        <v>2376</v>
      </c>
      <c r="C196" s="34" t="s">
        <v>5024</v>
      </c>
      <c r="D196" s="422"/>
      <c r="E196" s="423"/>
      <c r="F196" s="424"/>
      <c r="G196" s="36"/>
      <c r="H196" s="29"/>
      <c r="I196" s="29"/>
      <c r="J196" s="37"/>
      <c r="K196" s="4"/>
      <c r="N196" s="21"/>
      <c r="O196" s="1271" t="s">
        <v>4829</v>
      </c>
      <c r="P196" s="1274"/>
      <c r="Q196" s="1274"/>
      <c r="R196" s="1274"/>
      <c r="S196" s="1274"/>
      <c r="T196" s="1275"/>
      <c r="U196" s="42"/>
      <c r="V196" s="43"/>
      <c r="W196" s="44"/>
      <c r="X196" s="44"/>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4"/>
      <c r="AU196" s="1279"/>
      <c r="AV196" s="1279"/>
      <c r="AW196" s="20"/>
      <c r="AX196" s="23" t="s">
        <v>17</v>
      </c>
      <c r="AY196" s="1158">
        <f>AY184</f>
        <v>0.95</v>
      </c>
      <c r="AZ196" s="1158"/>
      <c r="BA196" s="4"/>
      <c r="BB196" s="4"/>
      <c r="BC196" s="4"/>
      <c r="BD196" s="21"/>
      <c r="BE196" s="101">
        <f>ROUND(ROUND(K191*S198,0)*AY196,0)</f>
        <v>769</v>
      </c>
      <c r="BF196" s="31"/>
    </row>
    <row r="197" spans="1:58" ht="17.100000000000001" customHeight="1" x14ac:dyDescent="0.15">
      <c r="A197" s="32">
        <v>43</v>
      </c>
      <c r="B197" s="33">
        <v>2377</v>
      </c>
      <c r="C197" s="34" t="s">
        <v>5025</v>
      </c>
      <c r="D197" s="422"/>
      <c r="E197" s="423"/>
      <c r="F197" s="424"/>
      <c r="G197" s="36"/>
      <c r="H197" s="29"/>
      <c r="I197" s="29"/>
      <c r="J197" s="37"/>
      <c r="K197" s="4"/>
      <c r="N197" s="21"/>
      <c r="O197" s="1276"/>
      <c r="P197" s="1277"/>
      <c r="Q197" s="1277"/>
      <c r="R197" s="1277"/>
      <c r="S197" s="1277"/>
      <c r="T197" s="1278"/>
      <c r="U197" s="1271" t="s">
        <v>4824</v>
      </c>
      <c r="V197" s="1202"/>
      <c r="W197" s="1202"/>
      <c r="X197" s="1202"/>
      <c r="Y197" s="1202"/>
      <c r="Z197" s="42" t="s">
        <v>4825</v>
      </c>
      <c r="AA197" s="99"/>
      <c r="AB197" s="99"/>
      <c r="AC197" s="43"/>
      <c r="AD197" s="43"/>
      <c r="AE197" s="43"/>
      <c r="AF197" s="43"/>
      <c r="AG197" s="43"/>
      <c r="AH197" s="43"/>
      <c r="AI197" s="43"/>
      <c r="AJ197" s="43"/>
      <c r="AK197" s="43"/>
      <c r="AL197" s="43"/>
      <c r="AM197" s="43"/>
      <c r="AN197" s="43"/>
      <c r="AO197" s="43"/>
      <c r="AP197" s="43"/>
      <c r="AQ197" s="43"/>
      <c r="AR197" s="43"/>
      <c r="AS197" s="43"/>
      <c r="AT197" s="44" t="s">
        <v>17</v>
      </c>
      <c r="AU197" s="1157">
        <f>$AU$8</f>
        <v>0.7</v>
      </c>
      <c r="AV197" s="1157"/>
      <c r="AW197" s="20"/>
      <c r="AX197" s="4"/>
      <c r="AY197" s="4"/>
      <c r="AZ197" s="4"/>
      <c r="BA197" s="4"/>
      <c r="BB197" s="4"/>
      <c r="BC197" s="4"/>
      <c r="BD197" s="21"/>
      <c r="BE197" s="101">
        <f>ROUND(ROUND(ROUND(K191*S198,0)*AU197,0)*AY196,0)</f>
        <v>538</v>
      </c>
      <c r="BF197" s="31"/>
    </row>
    <row r="198" spans="1:58" ht="17.100000000000001" customHeight="1" x14ac:dyDescent="0.15">
      <c r="A198" s="32">
        <v>43</v>
      </c>
      <c r="B198" s="33">
        <v>2378</v>
      </c>
      <c r="C198" s="34" t="s">
        <v>5026</v>
      </c>
      <c r="D198" s="422"/>
      <c r="E198" s="423"/>
      <c r="F198" s="424"/>
      <c r="G198" s="36"/>
      <c r="H198" s="29"/>
      <c r="I198" s="29"/>
      <c r="J198" s="37"/>
      <c r="K198" s="4"/>
      <c r="N198" s="21"/>
      <c r="O198" s="420"/>
      <c r="P198" s="421"/>
      <c r="Q198" s="421"/>
      <c r="R198" s="26" t="s">
        <v>17</v>
      </c>
      <c r="S198" s="1180">
        <f>$S$12</f>
        <v>0.96499999999999997</v>
      </c>
      <c r="T198" s="1181"/>
      <c r="U198" s="1272"/>
      <c r="V198" s="1273"/>
      <c r="W198" s="1273"/>
      <c r="X198" s="1273"/>
      <c r="Y198" s="1273"/>
      <c r="Z198" s="42" t="s">
        <v>4827</v>
      </c>
      <c r="AA198" s="99"/>
      <c r="AB198" s="99"/>
      <c r="AC198" s="43"/>
      <c r="AD198" s="43"/>
      <c r="AE198" s="43"/>
      <c r="AF198" s="43"/>
      <c r="AG198" s="43"/>
      <c r="AH198" s="43"/>
      <c r="AI198" s="43"/>
      <c r="AJ198" s="43"/>
      <c r="AK198" s="43"/>
      <c r="AL198" s="43"/>
      <c r="AM198" s="43"/>
      <c r="AN198" s="43"/>
      <c r="AO198" s="43"/>
      <c r="AP198" s="43"/>
      <c r="AQ198" s="43"/>
      <c r="AR198" s="43"/>
      <c r="AS198" s="43"/>
      <c r="AT198" s="44" t="s">
        <v>17</v>
      </c>
      <c r="AU198" s="1157">
        <f>$AU$9</f>
        <v>0.5</v>
      </c>
      <c r="AV198" s="1157"/>
      <c r="AW198" s="24"/>
      <c r="AX198" s="25"/>
      <c r="AY198" s="25"/>
      <c r="AZ198" s="25"/>
      <c r="BA198" s="25"/>
      <c r="BB198" s="25"/>
      <c r="BC198" s="25"/>
      <c r="BD198" s="38"/>
      <c r="BE198" s="101">
        <f>ROUND(ROUND(ROUND(K191*S198,0)*AU198,0)*AY196,0)</f>
        <v>385</v>
      </c>
      <c r="BF198" s="31"/>
    </row>
    <row r="199" spans="1:58" ht="17.100000000000001" customHeight="1" x14ac:dyDescent="0.15">
      <c r="A199" s="32">
        <v>43</v>
      </c>
      <c r="B199" s="33">
        <v>2385</v>
      </c>
      <c r="C199" s="34" t="s">
        <v>5027</v>
      </c>
      <c r="D199" s="422"/>
      <c r="E199" s="423"/>
      <c r="F199" s="424"/>
      <c r="G199" s="36"/>
      <c r="H199" s="29"/>
      <c r="I199" s="29"/>
      <c r="J199" s="37"/>
      <c r="K199" s="1085" t="s">
        <v>4853</v>
      </c>
      <c r="L199" s="1133"/>
      <c r="M199" s="1133"/>
      <c r="N199" s="1134"/>
      <c r="O199" s="416"/>
      <c r="P199" s="417"/>
      <c r="Q199" s="417"/>
      <c r="R199" s="65"/>
      <c r="S199" s="156"/>
      <c r="T199" s="156"/>
      <c r="U199" s="42"/>
      <c r="V199" s="43"/>
      <c r="W199" s="44"/>
      <c r="X199" s="44"/>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4"/>
      <c r="AU199" s="1279"/>
      <c r="AV199" s="1279"/>
      <c r="AW199" s="25"/>
      <c r="AX199" s="25"/>
      <c r="AY199" s="25"/>
      <c r="AZ199" s="25"/>
      <c r="BA199" s="25"/>
      <c r="BB199" s="26"/>
      <c r="BC199" s="95"/>
      <c r="BD199" s="161"/>
      <c r="BE199" s="101">
        <f>K203</f>
        <v>693</v>
      </c>
      <c r="BF199" s="31"/>
    </row>
    <row r="200" spans="1:58" ht="17.100000000000001" customHeight="1" x14ac:dyDescent="0.15">
      <c r="A200" s="32">
        <v>43</v>
      </c>
      <c r="B200" s="33">
        <v>2386</v>
      </c>
      <c r="C200" s="34" t="s">
        <v>5028</v>
      </c>
      <c r="D200" s="422"/>
      <c r="E200" s="423"/>
      <c r="F200" s="424"/>
      <c r="G200" s="29"/>
      <c r="H200" s="29"/>
      <c r="I200" s="29"/>
      <c r="J200" s="29"/>
      <c r="K200" s="1137"/>
      <c r="L200" s="1135"/>
      <c r="M200" s="1135"/>
      <c r="N200" s="1136"/>
      <c r="O200" s="418"/>
      <c r="P200" s="419"/>
      <c r="Q200" s="419"/>
      <c r="R200" s="23"/>
      <c r="S200" s="167"/>
      <c r="T200" s="167"/>
      <c r="U200" s="1271" t="s">
        <v>4824</v>
      </c>
      <c r="V200" s="1202"/>
      <c r="W200" s="1202"/>
      <c r="X200" s="1202"/>
      <c r="Y200" s="1202"/>
      <c r="Z200" s="42" t="s">
        <v>4825</v>
      </c>
      <c r="AA200" s="99"/>
      <c r="AB200" s="99"/>
      <c r="AC200" s="43"/>
      <c r="AD200" s="43"/>
      <c r="AE200" s="43"/>
      <c r="AF200" s="43"/>
      <c r="AG200" s="43"/>
      <c r="AH200" s="43"/>
      <c r="AI200" s="43"/>
      <c r="AJ200" s="43"/>
      <c r="AK200" s="43"/>
      <c r="AL200" s="43"/>
      <c r="AM200" s="43"/>
      <c r="AN200" s="43"/>
      <c r="AO200" s="43"/>
      <c r="AP200" s="43"/>
      <c r="AQ200" s="43"/>
      <c r="AR200" s="43"/>
      <c r="AS200" s="43"/>
      <c r="AT200" s="44" t="s">
        <v>17</v>
      </c>
      <c r="AU200" s="1157">
        <f>$AU$8</f>
        <v>0.7</v>
      </c>
      <c r="AV200" s="1157"/>
      <c r="AW200" s="43"/>
      <c r="AX200" s="43"/>
      <c r="AY200" s="43"/>
      <c r="AZ200" s="43"/>
      <c r="BA200" s="43"/>
      <c r="BB200" s="44"/>
      <c r="BC200" s="45"/>
      <c r="BD200" s="46"/>
      <c r="BE200" s="101">
        <f>ROUND(K203*AU200,0)</f>
        <v>485</v>
      </c>
      <c r="BF200" s="31"/>
    </row>
    <row r="201" spans="1:58" ht="17.100000000000001" customHeight="1" x14ac:dyDescent="0.15">
      <c r="A201" s="32">
        <v>43</v>
      </c>
      <c r="B201" s="33">
        <v>2387</v>
      </c>
      <c r="C201" s="34" t="s">
        <v>5029</v>
      </c>
      <c r="D201" s="422"/>
      <c r="E201" s="423"/>
      <c r="F201" s="424"/>
      <c r="G201" s="29"/>
      <c r="H201" s="29"/>
      <c r="I201" s="29"/>
      <c r="J201" s="29"/>
      <c r="K201" s="1137"/>
      <c r="L201" s="1135"/>
      <c r="M201" s="1135"/>
      <c r="N201" s="1136"/>
      <c r="O201" s="420"/>
      <c r="P201" s="421"/>
      <c r="Q201" s="421"/>
      <c r="R201" s="26"/>
      <c r="S201" s="27"/>
      <c r="T201" s="27"/>
      <c r="U201" s="1272"/>
      <c r="V201" s="1273"/>
      <c r="W201" s="1273"/>
      <c r="X201" s="1273"/>
      <c r="Y201" s="1273"/>
      <c r="Z201" s="42" t="s">
        <v>4827</v>
      </c>
      <c r="AA201" s="99"/>
      <c r="AB201" s="99"/>
      <c r="AC201" s="43"/>
      <c r="AD201" s="43"/>
      <c r="AE201" s="43"/>
      <c r="AF201" s="43"/>
      <c r="AG201" s="43"/>
      <c r="AH201" s="43"/>
      <c r="AI201" s="43"/>
      <c r="AJ201" s="43"/>
      <c r="AK201" s="43"/>
      <c r="AL201" s="43"/>
      <c r="AM201" s="43"/>
      <c r="AN201" s="43"/>
      <c r="AO201" s="43"/>
      <c r="AP201" s="43"/>
      <c r="AQ201" s="43"/>
      <c r="AR201" s="43"/>
      <c r="AS201" s="43"/>
      <c r="AT201" s="44" t="s">
        <v>17</v>
      </c>
      <c r="AU201" s="1157">
        <f>$AU$9</f>
        <v>0.5</v>
      </c>
      <c r="AV201" s="1157"/>
      <c r="AW201" s="43"/>
      <c r="AX201" s="43"/>
      <c r="AY201" s="43"/>
      <c r="AZ201" s="43"/>
      <c r="BA201" s="43"/>
      <c r="BB201" s="44"/>
      <c r="BC201" s="45"/>
      <c r="BD201" s="46"/>
      <c r="BE201" s="101">
        <f>ROUND(K203*AU201,0)</f>
        <v>347</v>
      </c>
      <c r="BF201" s="31"/>
    </row>
    <row r="202" spans="1:58" ht="17.100000000000001" customHeight="1" x14ac:dyDescent="0.15">
      <c r="A202" s="32">
        <v>43</v>
      </c>
      <c r="B202" s="33">
        <v>2388</v>
      </c>
      <c r="C202" s="34" t="s">
        <v>5030</v>
      </c>
      <c r="D202" s="422"/>
      <c r="E202" s="423"/>
      <c r="F202" s="424"/>
      <c r="G202" s="29"/>
      <c r="H202" s="29"/>
      <c r="I202" s="29"/>
      <c r="J202" s="29"/>
      <c r="K202" s="1268"/>
      <c r="L202" s="1269"/>
      <c r="M202" s="1269"/>
      <c r="N202" s="1270"/>
      <c r="O202" s="1271" t="s">
        <v>4829</v>
      </c>
      <c r="P202" s="1274"/>
      <c r="Q202" s="1274"/>
      <c r="R202" s="1274"/>
      <c r="S202" s="1274"/>
      <c r="T202" s="1275"/>
      <c r="U202" s="42"/>
      <c r="V202" s="43"/>
      <c r="W202" s="44"/>
      <c r="X202" s="44"/>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4"/>
      <c r="AU202" s="1279"/>
      <c r="AV202" s="1279"/>
      <c r="AW202" s="43"/>
      <c r="AX202" s="43"/>
      <c r="AY202" s="25"/>
      <c r="AZ202" s="25"/>
      <c r="BA202" s="25"/>
      <c r="BB202" s="26"/>
      <c r="BC202" s="95"/>
      <c r="BD202" s="161"/>
      <c r="BE202" s="101">
        <f>ROUND(K203*S204,0)</f>
        <v>669</v>
      </c>
      <c r="BF202" s="31"/>
    </row>
    <row r="203" spans="1:58" ht="17.100000000000001" customHeight="1" x14ac:dyDescent="0.15">
      <c r="A203" s="32">
        <v>43</v>
      </c>
      <c r="B203" s="33">
        <v>2389</v>
      </c>
      <c r="C203" s="34" t="s">
        <v>5031</v>
      </c>
      <c r="D203" s="422"/>
      <c r="E203" s="423"/>
      <c r="F203" s="424"/>
      <c r="G203" s="29"/>
      <c r="H203" s="29"/>
      <c r="I203" s="29"/>
      <c r="J203" s="29"/>
      <c r="K203" s="1280">
        <v>693</v>
      </c>
      <c r="L203" s="1108"/>
      <c r="M203" s="4" t="s">
        <v>21</v>
      </c>
      <c r="N203" s="22"/>
      <c r="O203" s="1276"/>
      <c r="P203" s="1277"/>
      <c r="Q203" s="1277"/>
      <c r="R203" s="1277"/>
      <c r="S203" s="1277"/>
      <c r="T203" s="1278"/>
      <c r="U203" s="1271" t="s">
        <v>4824</v>
      </c>
      <c r="V203" s="1202"/>
      <c r="W203" s="1202"/>
      <c r="X203" s="1202"/>
      <c r="Y203" s="1202"/>
      <c r="Z203" s="42" t="s">
        <v>4825</v>
      </c>
      <c r="AA203" s="99"/>
      <c r="AB203" s="99"/>
      <c r="AC203" s="43"/>
      <c r="AD203" s="43"/>
      <c r="AE203" s="43"/>
      <c r="AF203" s="43"/>
      <c r="AG203" s="43"/>
      <c r="AH203" s="43"/>
      <c r="AI203" s="43"/>
      <c r="AJ203" s="43"/>
      <c r="AK203" s="43"/>
      <c r="AL203" s="43"/>
      <c r="AM203" s="43"/>
      <c r="AN203" s="43"/>
      <c r="AO203" s="43"/>
      <c r="AP203" s="43"/>
      <c r="AQ203" s="43"/>
      <c r="AR203" s="43"/>
      <c r="AS203" s="43"/>
      <c r="AT203" s="44" t="s">
        <v>17</v>
      </c>
      <c r="AU203" s="1157">
        <f>$AU$8</f>
        <v>0.7</v>
      </c>
      <c r="AV203" s="1157"/>
      <c r="AW203" s="25"/>
      <c r="AX203" s="25"/>
      <c r="AY203" s="25"/>
      <c r="AZ203" s="25"/>
      <c r="BA203" s="25"/>
      <c r="BB203" s="26"/>
      <c r="BC203" s="95"/>
      <c r="BD203" s="161"/>
      <c r="BE203" s="101">
        <f>ROUND(ROUND(K203*S204,0)*AU203,0)</f>
        <v>468</v>
      </c>
      <c r="BF203" s="31"/>
    </row>
    <row r="204" spans="1:58" ht="17.100000000000001" customHeight="1" x14ac:dyDescent="0.15">
      <c r="A204" s="32">
        <v>43</v>
      </c>
      <c r="B204" s="33">
        <v>2390</v>
      </c>
      <c r="C204" s="34" t="s">
        <v>5032</v>
      </c>
      <c r="D204" s="422"/>
      <c r="E204" s="423"/>
      <c r="F204" s="424"/>
      <c r="G204" s="29"/>
      <c r="H204" s="29"/>
      <c r="I204" s="29"/>
      <c r="J204" s="29"/>
      <c r="K204" s="418"/>
      <c r="L204" s="419"/>
      <c r="M204" s="419"/>
      <c r="N204" s="425"/>
      <c r="O204" s="420"/>
      <c r="P204" s="421"/>
      <c r="Q204" s="421"/>
      <c r="R204" s="26" t="s">
        <v>17</v>
      </c>
      <c r="S204" s="1180">
        <f>$S$12</f>
        <v>0.96499999999999997</v>
      </c>
      <c r="T204" s="1181"/>
      <c r="U204" s="1272"/>
      <c r="V204" s="1273"/>
      <c r="W204" s="1273"/>
      <c r="X204" s="1273"/>
      <c r="Y204" s="1273"/>
      <c r="Z204" s="42" t="s">
        <v>4827</v>
      </c>
      <c r="AA204" s="99"/>
      <c r="AB204" s="99"/>
      <c r="AC204" s="43"/>
      <c r="AD204" s="43"/>
      <c r="AE204" s="43"/>
      <c r="AF204" s="43"/>
      <c r="AG204" s="43"/>
      <c r="AH204" s="43"/>
      <c r="AI204" s="43"/>
      <c r="AJ204" s="43"/>
      <c r="AK204" s="43"/>
      <c r="AL204" s="43"/>
      <c r="AM204" s="43"/>
      <c r="AN204" s="43"/>
      <c r="AO204" s="43"/>
      <c r="AP204" s="43"/>
      <c r="AQ204" s="43"/>
      <c r="AR204" s="43"/>
      <c r="AS204" s="43"/>
      <c r="AT204" s="44" t="s">
        <v>17</v>
      </c>
      <c r="AU204" s="1157">
        <f>$AU$9</f>
        <v>0.5</v>
      </c>
      <c r="AV204" s="1157"/>
      <c r="AW204" s="25"/>
      <c r="AX204" s="25"/>
      <c r="AY204" s="25"/>
      <c r="AZ204" s="25"/>
      <c r="BA204" s="25"/>
      <c r="BB204" s="26"/>
      <c r="BC204" s="95"/>
      <c r="BD204" s="161"/>
      <c r="BE204" s="101">
        <f>ROUND(ROUND(K203*S204,0)*AU204,0)</f>
        <v>335</v>
      </c>
      <c r="BF204" s="31"/>
    </row>
    <row r="205" spans="1:58" ht="17.100000000000001" customHeight="1" x14ac:dyDescent="0.15">
      <c r="A205" s="32">
        <v>43</v>
      </c>
      <c r="B205" s="33">
        <v>2397</v>
      </c>
      <c r="C205" s="34" t="s">
        <v>5033</v>
      </c>
      <c r="D205" s="422"/>
      <c r="E205" s="423"/>
      <c r="F205" s="424"/>
      <c r="G205" s="29"/>
      <c r="H205" s="29"/>
      <c r="I205" s="29"/>
      <c r="J205" s="29"/>
      <c r="K205" s="20"/>
      <c r="N205" s="21"/>
      <c r="O205" s="416"/>
      <c r="P205" s="417"/>
      <c r="Q205" s="417"/>
      <c r="R205" s="65"/>
      <c r="S205" s="156"/>
      <c r="T205" s="156"/>
      <c r="U205" s="42"/>
      <c r="V205" s="43"/>
      <c r="W205" s="44"/>
      <c r="X205" s="44"/>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4"/>
      <c r="AU205" s="1279"/>
      <c r="AV205" s="1279"/>
      <c r="AW205" s="1198" t="s">
        <v>4833</v>
      </c>
      <c r="AX205" s="1281"/>
      <c r="AY205" s="1281"/>
      <c r="AZ205" s="1281"/>
      <c r="BA205" s="40"/>
      <c r="BB205" s="40"/>
      <c r="BC205" s="40"/>
      <c r="BD205" s="41"/>
      <c r="BE205" s="101">
        <f>ROUND(K203*AY208,0)</f>
        <v>658</v>
      </c>
      <c r="BF205" s="31"/>
    </row>
    <row r="206" spans="1:58" ht="17.100000000000001" customHeight="1" x14ac:dyDescent="0.15">
      <c r="A206" s="32">
        <v>43</v>
      </c>
      <c r="B206" s="33">
        <v>2398</v>
      </c>
      <c r="C206" s="34" t="s">
        <v>5034</v>
      </c>
      <c r="D206" s="422"/>
      <c r="E206" s="423"/>
      <c r="F206" s="424"/>
      <c r="G206" s="29"/>
      <c r="H206" s="29"/>
      <c r="I206" s="29"/>
      <c r="J206" s="29"/>
      <c r="K206" s="20"/>
      <c r="N206" s="21"/>
      <c r="O206" s="418"/>
      <c r="P206" s="419"/>
      <c r="Q206" s="419"/>
      <c r="R206" s="23"/>
      <c r="S206" s="167"/>
      <c r="T206" s="167"/>
      <c r="U206" s="1271" t="s">
        <v>4824</v>
      </c>
      <c r="V206" s="1202"/>
      <c r="W206" s="1202"/>
      <c r="X206" s="1202"/>
      <c r="Y206" s="1202"/>
      <c r="Z206" s="42" t="s">
        <v>4825</v>
      </c>
      <c r="AA206" s="99"/>
      <c r="AB206" s="99"/>
      <c r="AC206" s="43"/>
      <c r="AD206" s="43"/>
      <c r="AE206" s="43"/>
      <c r="AF206" s="43"/>
      <c r="AG206" s="43"/>
      <c r="AH206" s="43"/>
      <c r="AI206" s="43"/>
      <c r="AJ206" s="43"/>
      <c r="AK206" s="43"/>
      <c r="AL206" s="43"/>
      <c r="AM206" s="43"/>
      <c r="AN206" s="43"/>
      <c r="AO206" s="43"/>
      <c r="AP206" s="43"/>
      <c r="AQ206" s="43"/>
      <c r="AR206" s="43"/>
      <c r="AS206" s="43"/>
      <c r="AT206" s="44" t="s">
        <v>17</v>
      </c>
      <c r="AU206" s="1157">
        <f>$AU$8</f>
        <v>0.7</v>
      </c>
      <c r="AV206" s="1157"/>
      <c r="AW206" s="1268"/>
      <c r="AX206" s="1269"/>
      <c r="AY206" s="1269"/>
      <c r="AZ206" s="1269"/>
      <c r="BA206" s="4"/>
      <c r="BB206" s="4"/>
      <c r="BC206" s="4"/>
      <c r="BD206" s="21"/>
      <c r="BE206" s="101">
        <f>ROUND(ROUND(K203*AU206,0)*AY208,0)</f>
        <v>461</v>
      </c>
      <c r="BF206" s="31"/>
    </row>
    <row r="207" spans="1:58" ht="17.100000000000001" customHeight="1" x14ac:dyDescent="0.15">
      <c r="A207" s="32">
        <v>43</v>
      </c>
      <c r="B207" s="33">
        <v>2399</v>
      </c>
      <c r="C207" s="34" t="s">
        <v>5035</v>
      </c>
      <c r="D207" s="422"/>
      <c r="E207" s="423"/>
      <c r="F207" s="424"/>
      <c r="G207" s="29"/>
      <c r="H207" s="29"/>
      <c r="I207" s="29"/>
      <c r="J207" s="29"/>
      <c r="K207" s="20"/>
      <c r="N207" s="21"/>
      <c r="O207" s="420"/>
      <c r="P207" s="421"/>
      <c r="Q207" s="421"/>
      <c r="R207" s="26"/>
      <c r="S207" s="27"/>
      <c r="T207" s="27"/>
      <c r="U207" s="1272"/>
      <c r="V207" s="1273"/>
      <c r="W207" s="1273"/>
      <c r="X207" s="1273"/>
      <c r="Y207" s="1273"/>
      <c r="Z207" s="42" t="s">
        <v>4827</v>
      </c>
      <c r="AA207" s="99"/>
      <c r="AB207" s="99"/>
      <c r="AC207" s="43"/>
      <c r="AD207" s="43"/>
      <c r="AE207" s="43"/>
      <c r="AF207" s="43"/>
      <c r="AG207" s="43"/>
      <c r="AH207" s="43"/>
      <c r="AI207" s="43"/>
      <c r="AJ207" s="43"/>
      <c r="AK207" s="43"/>
      <c r="AL207" s="43"/>
      <c r="AM207" s="43"/>
      <c r="AN207" s="43"/>
      <c r="AO207" s="43"/>
      <c r="AP207" s="43"/>
      <c r="AQ207" s="43"/>
      <c r="AR207" s="43"/>
      <c r="AS207" s="43"/>
      <c r="AT207" s="44" t="s">
        <v>17</v>
      </c>
      <c r="AU207" s="1157">
        <f>$AU$9</f>
        <v>0.5</v>
      </c>
      <c r="AV207" s="1157"/>
      <c r="AW207" s="20"/>
      <c r="AX207" s="4"/>
      <c r="AY207" s="4"/>
      <c r="AZ207" s="4"/>
      <c r="BA207" s="4"/>
      <c r="BB207" s="4"/>
      <c r="BC207" s="4"/>
      <c r="BD207" s="21"/>
      <c r="BE207" s="101">
        <f>ROUND(ROUND(K203*AU207,0)*AY208,0)</f>
        <v>330</v>
      </c>
      <c r="BF207" s="31"/>
    </row>
    <row r="208" spans="1:58" ht="17.100000000000001" customHeight="1" x14ac:dyDescent="0.15">
      <c r="A208" s="32">
        <v>43</v>
      </c>
      <c r="B208" s="33">
        <v>2400</v>
      </c>
      <c r="C208" s="34" t="s">
        <v>5036</v>
      </c>
      <c r="D208" s="422"/>
      <c r="E208" s="423"/>
      <c r="F208" s="424"/>
      <c r="G208" s="29"/>
      <c r="H208" s="29"/>
      <c r="I208" s="29"/>
      <c r="J208" s="29"/>
      <c r="K208" s="20"/>
      <c r="N208" s="21"/>
      <c r="O208" s="1271" t="s">
        <v>4829</v>
      </c>
      <c r="P208" s="1274"/>
      <c r="Q208" s="1274"/>
      <c r="R208" s="1274"/>
      <c r="S208" s="1274"/>
      <c r="T208" s="1275"/>
      <c r="U208" s="42"/>
      <c r="V208" s="43"/>
      <c r="W208" s="44"/>
      <c r="X208" s="44"/>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4"/>
      <c r="AU208" s="1279"/>
      <c r="AV208" s="1279"/>
      <c r="AW208" s="20"/>
      <c r="AX208" s="23" t="s">
        <v>17</v>
      </c>
      <c r="AY208" s="1158">
        <f>AY196</f>
        <v>0.95</v>
      </c>
      <c r="AZ208" s="1158"/>
      <c r="BA208" s="4"/>
      <c r="BB208" s="4"/>
      <c r="BC208" s="4"/>
      <c r="BD208" s="21"/>
      <c r="BE208" s="101">
        <f>ROUND(ROUND(K203*S210,0)*AY208,0)</f>
        <v>636</v>
      </c>
      <c r="BF208" s="31"/>
    </row>
    <row r="209" spans="1:58" ht="17.100000000000001" customHeight="1" x14ac:dyDescent="0.15">
      <c r="A209" s="32">
        <v>43</v>
      </c>
      <c r="B209" s="33">
        <v>2401</v>
      </c>
      <c r="C209" s="34" t="s">
        <v>5037</v>
      </c>
      <c r="D209" s="422"/>
      <c r="E209" s="423"/>
      <c r="F209" s="424"/>
      <c r="G209" s="29"/>
      <c r="H209" s="29"/>
      <c r="I209" s="29"/>
      <c r="J209" s="29"/>
      <c r="K209" s="20"/>
      <c r="N209" s="21"/>
      <c r="O209" s="1276"/>
      <c r="P209" s="1277"/>
      <c r="Q209" s="1277"/>
      <c r="R209" s="1277"/>
      <c r="S209" s="1277"/>
      <c r="T209" s="1278"/>
      <c r="U209" s="1271" t="s">
        <v>4824</v>
      </c>
      <c r="V209" s="1202"/>
      <c r="W209" s="1202"/>
      <c r="X209" s="1202"/>
      <c r="Y209" s="1202"/>
      <c r="Z209" s="42" t="s">
        <v>4825</v>
      </c>
      <c r="AA209" s="99"/>
      <c r="AB209" s="99"/>
      <c r="AC209" s="43"/>
      <c r="AD209" s="43"/>
      <c r="AE209" s="43"/>
      <c r="AF209" s="43"/>
      <c r="AG209" s="43"/>
      <c r="AH209" s="43"/>
      <c r="AI209" s="43"/>
      <c r="AJ209" s="43"/>
      <c r="AK209" s="43"/>
      <c r="AL209" s="43"/>
      <c r="AM209" s="43"/>
      <c r="AN209" s="43"/>
      <c r="AO209" s="43"/>
      <c r="AP209" s="43"/>
      <c r="AQ209" s="43"/>
      <c r="AR209" s="43"/>
      <c r="AS209" s="43"/>
      <c r="AT209" s="44" t="s">
        <v>17</v>
      </c>
      <c r="AU209" s="1157">
        <f>$AU$8</f>
        <v>0.7</v>
      </c>
      <c r="AV209" s="1157"/>
      <c r="AW209" s="20"/>
      <c r="AX209" s="4"/>
      <c r="AY209" s="4"/>
      <c r="AZ209" s="4"/>
      <c r="BA209" s="4"/>
      <c r="BB209" s="4"/>
      <c r="BC209" s="4"/>
      <c r="BD209" s="21"/>
      <c r="BE209" s="101">
        <f>ROUND(ROUND(ROUND(K203*S210,0)*AU209,0)*AY208,0)</f>
        <v>445</v>
      </c>
      <c r="BF209" s="31"/>
    </row>
    <row r="210" spans="1:58" ht="17.100000000000001" customHeight="1" x14ac:dyDescent="0.15">
      <c r="A210" s="32">
        <v>43</v>
      </c>
      <c r="B210" s="33">
        <v>2402</v>
      </c>
      <c r="C210" s="34" t="s">
        <v>5038</v>
      </c>
      <c r="D210" s="422"/>
      <c r="E210" s="423"/>
      <c r="F210" s="424"/>
      <c r="G210" s="29"/>
      <c r="H210" s="29"/>
      <c r="I210" s="29"/>
      <c r="J210" s="29"/>
      <c r="K210" s="20"/>
      <c r="N210" s="21"/>
      <c r="O210" s="420"/>
      <c r="P210" s="421"/>
      <c r="Q210" s="421"/>
      <c r="R210" s="26" t="s">
        <v>17</v>
      </c>
      <c r="S210" s="1180">
        <f>$S$12</f>
        <v>0.96499999999999997</v>
      </c>
      <c r="T210" s="1181"/>
      <c r="U210" s="1272"/>
      <c r="V210" s="1273"/>
      <c r="W210" s="1273"/>
      <c r="X210" s="1273"/>
      <c r="Y210" s="1273"/>
      <c r="Z210" s="42" t="s">
        <v>4827</v>
      </c>
      <c r="AA210" s="99"/>
      <c r="AB210" s="99"/>
      <c r="AC210" s="43"/>
      <c r="AD210" s="43"/>
      <c r="AE210" s="43"/>
      <c r="AF210" s="43"/>
      <c r="AG210" s="43"/>
      <c r="AH210" s="43"/>
      <c r="AI210" s="43"/>
      <c r="AJ210" s="43"/>
      <c r="AK210" s="43"/>
      <c r="AL210" s="43"/>
      <c r="AM210" s="43"/>
      <c r="AN210" s="43"/>
      <c r="AO210" s="43"/>
      <c r="AP210" s="43"/>
      <c r="AQ210" s="43"/>
      <c r="AR210" s="43"/>
      <c r="AS210" s="43"/>
      <c r="AT210" s="44" t="s">
        <v>17</v>
      </c>
      <c r="AU210" s="1157">
        <f>$AU$9</f>
        <v>0.5</v>
      </c>
      <c r="AV210" s="1157"/>
      <c r="AW210" s="24"/>
      <c r="AX210" s="25"/>
      <c r="AY210" s="25"/>
      <c r="AZ210" s="25"/>
      <c r="BA210" s="25"/>
      <c r="BB210" s="25"/>
      <c r="BC210" s="25"/>
      <c r="BD210" s="38"/>
      <c r="BE210" s="101">
        <f>ROUND(ROUND(ROUND(K203*S210,0)*AU210,0)*AY208,0)</f>
        <v>318</v>
      </c>
      <c r="BF210" s="31"/>
    </row>
    <row r="211" spans="1:58" ht="17.100000000000001" customHeight="1" x14ac:dyDescent="0.15">
      <c r="A211" s="32">
        <v>43</v>
      </c>
      <c r="B211" s="33">
        <v>2409</v>
      </c>
      <c r="C211" s="34" t="s">
        <v>5039</v>
      </c>
      <c r="D211" s="422"/>
      <c r="E211" s="423"/>
      <c r="F211" s="424"/>
      <c r="G211" s="36"/>
      <c r="H211" s="29"/>
      <c r="I211" s="29"/>
      <c r="J211" s="37"/>
      <c r="K211" s="1085" t="s">
        <v>4866</v>
      </c>
      <c r="L211" s="1133"/>
      <c r="M211" s="1133"/>
      <c r="N211" s="1134"/>
      <c r="O211" s="416"/>
      <c r="P211" s="417"/>
      <c r="Q211" s="417"/>
      <c r="R211" s="65"/>
      <c r="S211" s="156"/>
      <c r="T211" s="156"/>
      <c r="U211" s="42"/>
      <c r="V211" s="43"/>
      <c r="W211" s="44"/>
      <c r="X211" s="44"/>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4"/>
      <c r="AU211" s="1279"/>
      <c r="AV211" s="1279"/>
      <c r="AW211" s="25"/>
      <c r="AX211" s="25"/>
      <c r="AY211" s="25"/>
      <c r="AZ211" s="25"/>
      <c r="BA211" s="25"/>
      <c r="BB211" s="26"/>
      <c r="BC211" s="95"/>
      <c r="BD211" s="161"/>
      <c r="BE211" s="101">
        <f>K215</f>
        <v>596</v>
      </c>
      <c r="BF211" s="31"/>
    </row>
    <row r="212" spans="1:58" ht="17.100000000000001" customHeight="1" x14ac:dyDescent="0.15">
      <c r="A212" s="32">
        <v>43</v>
      </c>
      <c r="B212" s="33">
        <v>2410</v>
      </c>
      <c r="C212" s="34" t="s">
        <v>5040</v>
      </c>
      <c r="D212" s="422"/>
      <c r="E212" s="423"/>
      <c r="F212" s="424"/>
      <c r="G212" s="29"/>
      <c r="H212" s="29"/>
      <c r="I212" s="29"/>
      <c r="J212" s="29"/>
      <c r="K212" s="1137"/>
      <c r="L212" s="1135"/>
      <c r="M212" s="1135"/>
      <c r="N212" s="1136"/>
      <c r="O212" s="418"/>
      <c r="P212" s="419"/>
      <c r="Q212" s="419"/>
      <c r="R212" s="23"/>
      <c r="S212" s="167"/>
      <c r="T212" s="167"/>
      <c r="U212" s="1271" t="s">
        <v>4824</v>
      </c>
      <c r="V212" s="1202"/>
      <c r="W212" s="1202"/>
      <c r="X212" s="1202"/>
      <c r="Y212" s="1202"/>
      <c r="Z212" s="42" t="s">
        <v>4825</v>
      </c>
      <c r="AA212" s="99"/>
      <c r="AB212" s="99"/>
      <c r="AC212" s="43"/>
      <c r="AD212" s="43"/>
      <c r="AE212" s="43"/>
      <c r="AF212" s="43"/>
      <c r="AG212" s="43"/>
      <c r="AH212" s="43"/>
      <c r="AI212" s="43"/>
      <c r="AJ212" s="43"/>
      <c r="AK212" s="43"/>
      <c r="AL212" s="43"/>
      <c r="AM212" s="43"/>
      <c r="AN212" s="43"/>
      <c r="AO212" s="43"/>
      <c r="AP212" s="43"/>
      <c r="AQ212" s="43"/>
      <c r="AR212" s="43"/>
      <c r="AS212" s="43"/>
      <c r="AT212" s="44" t="s">
        <v>17</v>
      </c>
      <c r="AU212" s="1157">
        <f>$AU$8</f>
        <v>0.7</v>
      </c>
      <c r="AV212" s="1157"/>
      <c r="AW212" s="43"/>
      <c r="AX212" s="43"/>
      <c r="AY212" s="43"/>
      <c r="AZ212" s="43"/>
      <c r="BA212" s="43"/>
      <c r="BB212" s="44"/>
      <c r="BC212" s="45"/>
      <c r="BD212" s="46"/>
      <c r="BE212" s="101">
        <f>ROUND(K215*AU212,0)</f>
        <v>417</v>
      </c>
      <c r="BF212" s="31"/>
    </row>
    <row r="213" spans="1:58" ht="17.100000000000001" customHeight="1" x14ac:dyDescent="0.15">
      <c r="A213" s="32">
        <v>43</v>
      </c>
      <c r="B213" s="33">
        <v>2411</v>
      </c>
      <c r="C213" s="34" t="s">
        <v>5041</v>
      </c>
      <c r="D213" s="422"/>
      <c r="E213" s="423"/>
      <c r="F213" s="424"/>
      <c r="G213" s="29"/>
      <c r="H213" s="29"/>
      <c r="I213" s="29"/>
      <c r="J213" s="29"/>
      <c r="K213" s="1137"/>
      <c r="L213" s="1135"/>
      <c r="M213" s="1135"/>
      <c r="N213" s="1136"/>
      <c r="O213" s="420"/>
      <c r="P213" s="421"/>
      <c r="Q213" s="421"/>
      <c r="R213" s="26"/>
      <c r="S213" s="27"/>
      <c r="T213" s="27"/>
      <c r="U213" s="1272"/>
      <c r="V213" s="1273"/>
      <c r="W213" s="1273"/>
      <c r="X213" s="1273"/>
      <c r="Y213" s="1273"/>
      <c r="Z213" s="42" t="s">
        <v>4827</v>
      </c>
      <c r="AA213" s="99"/>
      <c r="AB213" s="99"/>
      <c r="AC213" s="43"/>
      <c r="AD213" s="43"/>
      <c r="AE213" s="43"/>
      <c r="AF213" s="43"/>
      <c r="AG213" s="43"/>
      <c r="AH213" s="43"/>
      <c r="AI213" s="43"/>
      <c r="AJ213" s="43"/>
      <c r="AK213" s="43"/>
      <c r="AL213" s="43"/>
      <c r="AM213" s="43"/>
      <c r="AN213" s="43"/>
      <c r="AO213" s="43"/>
      <c r="AP213" s="43"/>
      <c r="AQ213" s="43"/>
      <c r="AR213" s="43"/>
      <c r="AS213" s="43"/>
      <c r="AT213" s="44" t="s">
        <v>17</v>
      </c>
      <c r="AU213" s="1157">
        <f>$AU$9</f>
        <v>0.5</v>
      </c>
      <c r="AV213" s="1157"/>
      <c r="AW213" s="43"/>
      <c r="AX213" s="43"/>
      <c r="AY213" s="43"/>
      <c r="AZ213" s="43"/>
      <c r="BA213" s="43"/>
      <c r="BB213" s="44"/>
      <c r="BC213" s="45"/>
      <c r="BD213" s="46"/>
      <c r="BE213" s="101">
        <f>ROUND(K215*AU213,0)</f>
        <v>298</v>
      </c>
      <c r="BF213" s="31"/>
    </row>
    <row r="214" spans="1:58" ht="17.100000000000001" customHeight="1" x14ac:dyDescent="0.15">
      <c r="A214" s="32">
        <v>43</v>
      </c>
      <c r="B214" s="33">
        <v>2412</v>
      </c>
      <c r="C214" s="34" t="s">
        <v>5042</v>
      </c>
      <c r="D214" s="422"/>
      <c r="E214" s="423"/>
      <c r="F214" s="424"/>
      <c r="G214" s="29"/>
      <c r="H214" s="29"/>
      <c r="I214" s="29"/>
      <c r="J214" s="29"/>
      <c r="K214" s="1268"/>
      <c r="L214" s="1269"/>
      <c r="M214" s="1269"/>
      <c r="N214" s="1270"/>
      <c r="O214" s="1271" t="s">
        <v>4829</v>
      </c>
      <c r="P214" s="1274"/>
      <c r="Q214" s="1274"/>
      <c r="R214" s="1274"/>
      <c r="S214" s="1274"/>
      <c r="T214" s="1275"/>
      <c r="U214" s="42"/>
      <c r="V214" s="43"/>
      <c r="W214" s="44"/>
      <c r="X214" s="44"/>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4"/>
      <c r="AU214" s="1279"/>
      <c r="AV214" s="1279"/>
      <c r="AW214" s="43"/>
      <c r="AX214" s="43"/>
      <c r="AY214" s="25"/>
      <c r="AZ214" s="25"/>
      <c r="BA214" s="25"/>
      <c r="BB214" s="26"/>
      <c r="BC214" s="95"/>
      <c r="BD214" s="161"/>
      <c r="BE214" s="101">
        <f>ROUND(K215*S216,0)</f>
        <v>575</v>
      </c>
      <c r="BF214" s="31"/>
    </row>
    <row r="215" spans="1:58" ht="17.100000000000001" customHeight="1" x14ac:dyDescent="0.15">
      <c r="A215" s="32">
        <v>43</v>
      </c>
      <c r="B215" s="33">
        <v>2413</v>
      </c>
      <c r="C215" s="34" t="s">
        <v>5043</v>
      </c>
      <c r="D215" s="422"/>
      <c r="E215" s="423"/>
      <c r="F215" s="424"/>
      <c r="G215" s="29"/>
      <c r="H215" s="29"/>
      <c r="I215" s="29"/>
      <c r="J215" s="29"/>
      <c r="K215" s="1280">
        <v>596</v>
      </c>
      <c r="L215" s="1108"/>
      <c r="M215" s="4" t="s">
        <v>21</v>
      </c>
      <c r="N215" s="22"/>
      <c r="O215" s="1276"/>
      <c r="P215" s="1277"/>
      <c r="Q215" s="1277"/>
      <c r="R215" s="1277"/>
      <c r="S215" s="1277"/>
      <c r="T215" s="1278"/>
      <c r="U215" s="1271" t="s">
        <v>4824</v>
      </c>
      <c r="V215" s="1202"/>
      <c r="W215" s="1202"/>
      <c r="X215" s="1202"/>
      <c r="Y215" s="1202"/>
      <c r="Z215" s="42" t="s">
        <v>4825</v>
      </c>
      <c r="AA215" s="99"/>
      <c r="AB215" s="99"/>
      <c r="AC215" s="43"/>
      <c r="AD215" s="43"/>
      <c r="AE215" s="43"/>
      <c r="AF215" s="43"/>
      <c r="AG215" s="43"/>
      <c r="AH215" s="43"/>
      <c r="AI215" s="43"/>
      <c r="AJ215" s="43"/>
      <c r="AK215" s="43"/>
      <c r="AL215" s="43"/>
      <c r="AM215" s="43"/>
      <c r="AN215" s="43"/>
      <c r="AO215" s="43"/>
      <c r="AP215" s="43"/>
      <c r="AQ215" s="43"/>
      <c r="AR215" s="43"/>
      <c r="AS215" s="43"/>
      <c r="AT215" s="44" t="s">
        <v>17</v>
      </c>
      <c r="AU215" s="1157">
        <f>$AU$8</f>
        <v>0.7</v>
      </c>
      <c r="AV215" s="1157"/>
      <c r="AW215" s="25"/>
      <c r="AX215" s="25"/>
      <c r="AY215" s="25"/>
      <c r="AZ215" s="25"/>
      <c r="BA215" s="25"/>
      <c r="BB215" s="26"/>
      <c r="BC215" s="95"/>
      <c r="BD215" s="161"/>
      <c r="BE215" s="101">
        <f>ROUND(ROUND(K215*S216,0)*AU215,0)</f>
        <v>403</v>
      </c>
      <c r="BF215" s="31"/>
    </row>
    <row r="216" spans="1:58" ht="17.100000000000001" customHeight="1" x14ac:dyDescent="0.15">
      <c r="A216" s="32">
        <v>43</v>
      </c>
      <c r="B216" s="33">
        <v>2414</v>
      </c>
      <c r="C216" s="34" t="s">
        <v>5044</v>
      </c>
      <c r="D216" s="422"/>
      <c r="E216" s="423"/>
      <c r="F216" s="424"/>
      <c r="G216" s="29"/>
      <c r="H216" s="29"/>
      <c r="I216" s="29"/>
      <c r="J216" s="29"/>
      <c r="K216" s="418"/>
      <c r="L216" s="419"/>
      <c r="M216" s="419"/>
      <c r="N216" s="425"/>
      <c r="O216" s="420"/>
      <c r="P216" s="421"/>
      <c r="Q216" s="421"/>
      <c r="R216" s="26" t="s">
        <v>17</v>
      </c>
      <c r="S216" s="1180">
        <f>$S$12</f>
        <v>0.96499999999999997</v>
      </c>
      <c r="T216" s="1181"/>
      <c r="U216" s="1272"/>
      <c r="V216" s="1273"/>
      <c r="W216" s="1273"/>
      <c r="X216" s="1273"/>
      <c r="Y216" s="1273"/>
      <c r="Z216" s="42" t="s">
        <v>4827</v>
      </c>
      <c r="AA216" s="99"/>
      <c r="AB216" s="99"/>
      <c r="AC216" s="43"/>
      <c r="AD216" s="43"/>
      <c r="AE216" s="43"/>
      <c r="AF216" s="43"/>
      <c r="AG216" s="43"/>
      <c r="AH216" s="43"/>
      <c r="AI216" s="43"/>
      <c r="AJ216" s="43"/>
      <c r="AK216" s="43"/>
      <c r="AL216" s="43"/>
      <c r="AM216" s="43"/>
      <c r="AN216" s="43"/>
      <c r="AO216" s="43"/>
      <c r="AP216" s="43"/>
      <c r="AQ216" s="43"/>
      <c r="AR216" s="43"/>
      <c r="AS216" s="43"/>
      <c r="AT216" s="44" t="s">
        <v>17</v>
      </c>
      <c r="AU216" s="1157">
        <f>$AU$9</f>
        <v>0.5</v>
      </c>
      <c r="AV216" s="1157"/>
      <c r="AW216" s="25"/>
      <c r="AX216" s="25"/>
      <c r="AY216" s="25"/>
      <c r="AZ216" s="25"/>
      <c r="BA216" s="25"/>
      <c r="BB216" s="26"/>
      <c r="BC216" s="95"/>
      <c r="BD216" s="161"/>
      <c r="BE216" s="101">
        <f>ROUND(ROUND(K215*S216,0)*AU216,0)</f>
        <v>288</v>
      </c>
      <c r="BF216" s="31"/>
    </row>
    <row r="217" spans="1:58" ht="17.100000000000001" customHeight="1" x14ac:dyDescent="0.15">
      <c r="A217" s="32">
        <v>43</v>
      </c>
      <c r="B217" s="33">
        <v>2421</v>
      </c>
      <c r="C217" s="34" t="s">
        <v>5045</v>
      </c>
      <c r="D217" s="422"/>
      <c r="E217" s="423"/>
      <c r="F217" s="424"/>
      <c r="G217" s="29"/>
      <c r="H217" s="29"/>
      <c r="I217" s="29"/>
      <c r="J217" s="29"/>
      <c r="K217" s="20"/>
      <c r="N217" s="21"/>
      <c r="O217" s="416"/>
      <c r="P217" s="417"/>
      <c r="Q217" s="417"/>
      <c r="R217" s="65"/>
      <c r="S217" s="156"/>
      <c r="T217" s="156"/>
      <c r="U217" s="42"/>
      <c r="V217" s="43"/>
      <c r="W217" s="44"/>
      <c r="X217" s="44"/>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4"/>
      <c r="AU217" s="1279"/>
      <c r="AV217" s="1279"/>
      <c r="AW217" s="1198" t="s">
        <v>4833</v>
      </c>
      <c r="AX217" s="1281"/>
      <c r="AY217" s="1281"/>
      <c r="AZ217" s="1281"/>
      <c r="BA217" s="40"/>
      <c r="BB217" s="40"/>
      <c r="BC217" s="40"/>
      <c r="BD217" s="41"/>
      <c r="BE217" s="101">
        <f>ROUND(K215*AY220,0)</f>
        <v>566</v>
      </c>
      <c r="BF217" s="31"/>
    </row>
    <row r="218" spans="1:58" ht="17.100000000000001" customHeight="1" x14ac:dyDescent="0.15">
      <c r="A218" s="32">
        <v>43</v>
      </c>
      <c r="B218" s="33">
        <v>2422</v>
      </c>
      <c r="C218" s="34" t="s">
        <v>5046</v>
      </c>
      <c r="D218" s="422"/>
      <c r="E218" s="423"/>
      <c r="F218" s="424"/>
      <c r="G218" s="29"/>
      <c r="H218" s="29"/>
      <c r="I218" s="29"/>
      <c r="J218" s="29"/>
      <c r="K218" s="20"/>
      <c r="N218" s="21"/>
      <c r="O218" s="418"/>
      <c r="P218" s="419"/>
      <c r="Q218" s="419"/>
      <c r="R218" s="23"/>
      <c r="S218" s="167"/>
      <c r="T218" s="167"/>
      <c r="U218" s="1271" t="s">
        <v>4824</v>
      </c>
      <c r="V218" s="1202"/>
      <c r="W218" s="1202"/>
      <c r="X218" s="1202"/>
      <c r="Y218" s="1202"/>
      <c r="Z218" s="42" t="s">
        <v>4825</v>
      </c>
      <c r="AA218" s="99"/>
      <c r="AB218" s="99"/>
      <c r="AC218" s="43"/>
      <c r="AD218" s="43"/>
      <c r="AE218" s="43"/>
      <c r="AF218" s="43"/>
      <c r="AG218" s="43"/>
      <c r="AH218" s="43"/>
      <c r="AI218" s="43"/>
      <c r="AJ218" s="43"/>
      <c r="AK218" s="43"/>
      <c r="AL218" s="43"/>
      <c r="AM218" s="43"/>
      <c r="AN218" s="43"/>
      <c r="AO218" s="43"/>
      <c r="AP218" s="43"/>
      <c r="AQ218" s="43"/>
      <c r="AR218" s="43"/>
      <c r="AS218" s="43"/>
      <c r="AT218" s="44" t="s">
        <v>17</v>
      </c>
      <c r="AU218" s="1157">
        <f>$AU$8</f>
        <v>0.7</v>
      </c>
      <c r="AV218" s="1157"/>
      <c r="AW218" s="1268"/>
      <c r="AX218" s="1269"/>
      <c r="AY218" s="1269"/>
      <c r="AZ218" s="1269"/>
      <c r="BA218" s="4"/>
      <c r="BB218" s="4"/>
      <c r="BC218" s="4"/>
      <c r="BD218" s="21"/>
      <c r="BE218" s="101">
        <f>ROUND(ROUND(K215*AU218,0)*AY220,0)</f>
        <v>396</v>
      </c>
      <c r="BF218" s="31"/>
    </row>
    <row r="219" spans="1:58" ht="17.100000000000001" customHeight="1" x14ac:dyDescent="0.15">
      <c r="A219" s="32">
        <v>43</v>
      </c>
      <c r="B219" s="33">
        <v>2423</v>
      </c>
      <c r="C219" s="34" t="s">
        <v>5047</v>
      </c>
      <c r="D219" s="422"/>
      <c r="E219" s="423"/>
      <c r="F219" s="424"/>
      <c r="G219" s="29"/>
      <c r="H219" s="29"/>
      <c r="I219" s="29"/>
      <c r="J219" s="29"/>
      <c r="K219" s="20"/>
      <c r="N219" s="21"/>
      <c r="O219" s="420"/>
      <c r="P219" s="421"/>
      <c r="Q219" s="421"/>
      <c r="R219" s="26"/>
      <c r="S219" s="27"/>
      <c r="T219" s="27"/>
      <c r="U219" s="1272"/>
      <c r="V219" s="1273"/>
      <c r="W219" s="1273"/>
      <c r="X219" s="1273"/>
      <c r="Y219" s="1273"/>
      <c r="Z219" s="42" t="s">
        <v>4827</v>
      </c>
      <c r="AA219" s="99"/>
      <c r="AB219" s="99"/>
      <c r="AC219" s="43"/>
      <c r="AD219" s="43"/>
      <c r="AE219" s="43"/>
      <c r="AF219" s="43"/>
      <c r="AG219" s="43"/>
      <c r="AH219" s="43"/>
      <c r="AI219" s="43"/>
      <c r="AJ219" s="43"/>
      <c r="AK219" s="43"/>
      <c r="AL219" s="43"/>
      <c r="AM219" s="43"/>
      <c r="AN219" s="43"/>
      <c r="AO219" s="43"/>
      <c r="AP219" s="43"/>
      <c r="AQ219" s="43"/>
      <c r="AR219" s="43"/>
      <c r="AS219" s="43"/>
      <c r="AT219" s="44" t="s">
        <v>17</v>
      </c>
      <c r="AU219" s="1157">
        <f>$AU$9</f>
        <v>0.5</v>
      </c>
      <c r="AV219" s="1157"/>
      <c r="AW219" s="20"/>
      <c r="AX219" s="4"/>
      <c r="AY219" s="4"/>
      <c r="AZ219" s="4"/>
      <c r="BA219" s="4"/>
      <c r="BB219" s="4"/>
      <c r="BC219" s="4"/>
      <c r="BD219" s="21"/>
      <c r="BE219" s="101">
        <f>ROUND(ROUND(K215*AU219,0)*AY220,0)</f>
        <v>283</v>
      </c>
      <c r="BF219" s="31"/>
    </row>
    <row r="220" spans="1:58" ht="17.100000000000001" customHeight="1" x14ac:dyDescent="0.15">
      <c r="A220" s="32">
        <v>43</v>
      </c>
      <c r="B220" s="33">
        <v>2424</v>
      </c>
      <c r="C220" s="34" t="s">
        <v>5048</v>
      </c>
      <c r="D220" s="422"/>
      <c r="E220" s="423"/>
      <c r="F220" s="424"/>
      <c r="G220" s="29"/>
      <c r="H220" s="29"/>
      <c r="I220" s="29"/>
      <c r="J220" s="29"/>
      <c r="K220" s="20"/>
      <c r="N220" s="21"/>
      <c r="O220" s="1271" t="s">
        <v>4829</v>
      </c>
      <c r="P220" s="1274"/>
      <c r="Q220" s="1274"/>
      <c r="R220" s="1274"/>
      <c r="S220" s="1274"/>
      <c r="T220" s="1275"/>
      <c r="U220" s="42"/>
      <c r="V220" s="43"/>
      <c r="W220" s="44"/>
      <c r="X220" s="44"/>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4"/>
      <c r="AU220" s="1279"/>
      <c r="AV220" s="1279"/>
      <c r="AW220" s="20"/>
      <c r="AX220" s="23" t="s">
        <v>17</v>
      </c>
      <c r="AY220" s="1158">
        <f>AY208</f>
        <v>0.95</v>
      </c>
      <c r="AZ220" s="1158"/>
      <c r="BA220" s="4"/>
      <c r="BB220" s="4"/>
      <c r="BC220" s="4"/>
      <c r="BD220" s="21"/>
      <c r="BE220" s="101">
        <f>ROUND(ROUND(K215*S222,0)*AY220,0)</f>
        <v>546</v>
      </c>
      <c r="BF220" s="31"/>
    </row>
    <row r="221" spans="1:58" ht="17.100000000000001" customHeight="1" x14ac:dyDescent="0.15">
      <c r="A221" s="32">
        <v>43</v>
      </c>
      <c r="B221" s="33">
        <v>2425</v>
      </c>
      <c r="C221" s="34" t="s">
        <v>5049</v>
      </c>
      <c r="D221" s="422"/>
      <c r="E221" s="423"/>
      <c r="F221" s="424"/>
      <c r="G221" s="29"/>
      <c r="H221" s="29"/>
      <c r="I221" s="29"/>
      <c r="J221" s="29"/>
      <c r="K221" s="20"/>
      <c r="N221" s="21"/>
      <c r="O221" s="1276"/>
      <c r="P221" s="1277"/>
      <c r="Q221" s="1277"/>
      <c r="R221" s="1277"/>
      <c r="S221" s="1277"/>
      <c r="T221" s="1278"/>
      <c r="U221" s="1271" t="s">
        <v>4824</v>
      </c>
      <c r="V221" s="1202"/>
      <c r="W221" s="1202"/>
      <c r="X221" s="1202"/>
      <c r="Y221" s="1202"/>
      <c r="Z221" s="42" t="s">
        <v>4825</v>
      </c>
      <c r="AA221" s="99"/>
      <c r="AB221" s="99"/>
      <c r="AC221" s="43"/>
      <c r="AD221" s="43"/>
      <c r="AE221" s="43"/>
      <c r="AF221" s="43"/>
      <c r="AG221" s="43"/>
      <c r="AH221" s="43"/>
      <c r="AI221" s="43"/>
      <c r="AJ221" s="43"/>
      <c r="AK221" s="43"/>
      <c r="AL221" s="43"/>
      <c r="AM221" s="43"/>
      <c r="AN221" s="43"/>
      <c r="AO221" s="43"/>
      <c r="AP221" s="43"/>
      <c r="AQ221" s="43"/>
      <c r="AR221" s="43"/>
      <c r="AS221" s="43"/>
      <c r="AT221" s="44" t="s">
        <v>17</v>
      </c>
      <c r="AU221" s="1157">
        <f>$AU$8</f>
        <v>0.7</v>
      </c>
      <c r="AV221" s="1157"/>
      <c r="AW221" s="20"/>
      <c r="AX221" s="4"/>
      <c r="AY221" s="4"/>
      <c r="AZ221" s="4"/>
      <c r="BA221" s="4"/>
      <c r="BB221" s="4"/>
      <c r="BC221" s="4"/>
      <c r="BD221" s="21"/>
      <c r="BE221" s="101">
        <f>ROUND(ROUND(ROUND(K215*S222,0)*AU221,0)*AY220,0)</f>
        <v>383</v>
      </c>
      <c r="BF221" s="31"/>
    </row>
    <row r="222" spans="1:58" ht="17.100000000000001" customHeight="1" x14ac:dyDescent="0.15">
      <c r="A222" s="32">
        <v>43</v>
      </c>
      <c r="B222" s="33">
        <v>2426</v>
      </c>
      <c r="C222" s="34" t="s">
        <v>5050</v>
      </c>
      <c r="D222" s="422"/>
      <c r="E222" s="423"/>
      <c r="F222" s="424"/>
      <c r="G222" s="29"/>
      <c r="H222" s="29"/>
      <c r="I222" s="29"/>
      <c r="J222" s="29"/>
      <c r="K222" s="20"/>
      <c r="N222" s="21"/>
      <c r="O222" s="420"/>
      <c r="P222" s="421"/>
      <c r="Q222" s="421"/>
      <c r="R222" s="26" t="s">
        <v>17</v>
      </c>
      <c r="S222" s="1180">
        <f>$S$12</f>
        <v>0.96499999999999997</v>
      </c>
      <c r="T222" s="1181"/>
      <c r="U222" s="1272"/>
      <c r="V222" s="1273"/>
      <c r="W222" s="1273"/>
      <c r="X222" s="1273"/>
      <c r="Y222" s="1273"/>
      <c r="Z222" s="42" t="s">
        <v>4827</v>
      </c>
      <c r="AA222" s="99"/>
      <c r="AB222" s="99"/>
      <c r="AC222" s="43"/>
      <c r="AD222" s="43"/>
      <c r="AE222" s="43"/>
      <c r="AF222" s="43"/>
      <c r="AG222" s="43"/>
      <c r="AH222" s="43"/>
      <c r="AI222" s="43"/>
      <c r="AJ222" s="43"/>
      <c r="AK222" s="43"/>
      <c r="AL222" s="43"/>
      <c r="AM222" s="43"/>
      <c r="AN222" s="43"/>
      <c r="AO222" s="43"/>
      <c r="AP222" s="43"/>
      <c r="AQ222" s="43"/>
      <c r="AR222" s="43"/>
      <c r="AS222" s="43"/>
      <c r="AT222" s="44" t="s">
        <v>17</v>
      </c>
      <c r="AU222" s="1157">
        <f>$AU$9</f>
        <v>0.5</v>
      </c>
      <c r="AV222" s="1157"/>
      <c r="AW222" s="24"/>
      <c r="AX222" s="25"/>
      <c r="AY222" s="25"/>
      <c r="AZ222" s="25"/>
      <c r="BA222" s="25"/>
      <c r="BB222" s="25"/>
      <c r="BC222" s="25"/>
      <c r="BD222" s="38"/>
      <c r="BE222" s="101">
        <f>ROUND(ROUND(ROUND(K215*S222,0)*AU222,0)*AY220,0)</f>
        <v>274</v>
      </c>
      <c r="BF222" s="31"/>
    </row>
    <row r="223" spans="1:58" ht="17.100000000000001" customHeight="1" x14ac:dyDescent="0.15">
      <c r="A223" s="32">
        <v>43</v>
      </c>
      <c r="B223" s="33">
        <v>2433</v>
      </c>
      <c r="C223" s="34" t="s">
        <v>5051</v>
      </c>
      <c r="D223" s="422"/>
      <c r="E223" s="423"/>
      <c r="F223" s="424"/>
      <c r="G223" s="29"/>
      <c r="H223" s="29"/>
      <c r="I223" s="29"/>
      <c r="J223" s="29"/>
      <c r="K223" s="1085" t="s">
        <v>4879</v>
      </c>
      <c r="L223" s="1133"/>
      <c r="M223" s="1133"/>
      <c r="N223" s="1134"/>
      <c r="O223" s="416"/>
      <c r="P223" s="417"/>
      <c r="Q223" s="417"/>
      <c r="R223" s="65"/>
      <c r="S223" s="156"/>
      <c r="T223" s="156"/>
      <c r="U223" s="42"/>
      <c r="V223" s="43"/>
      <c r="W223" s="44"/>
      <c r="X223" s="44"/>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4"/>
      <c r="AU223" s="1279"/>
      <c r="AV223" s="1279"/>
      <c r="AW223" s="25"/>
      <c r="AX223" s="25"/>
      <c r="AY223" s="25"/>
      <c r="AZ223" s="25"/>
      <c r="BA223" s="25"/>
      <c r="BB223" s="26"/>
      <c r="BC223" s="95"/>
      <c r="BD223" s="161"/>
      <c r="BE223" s="101">
        <f>K227</f>
        <v>497</v>
      </c>
      <c r="BF223" s="31"/>
    </row>
    <row r="224" spans="1:58" ht="17.100000000000001" customHeight="1" x14ac:dyDescent="0.15">
      <c r="A224" s="32">
        <v>43</v>
      </c>
      <c r="B224" s="33">
        <v>2434</v>
      </c>
      <c r="C224" s="34" t="s">
        <v>5052</v>
      </c>
      <c r="D224" s="422"/>
      <c r="E224" s="423"/>
      <c r="F224" s="424"/>
      <c r="G224" s="29"/>
      <c r="H224" s="29"/>
      <c r="I224" s="29"/>
      <c r="J224" s="29"/>
      <c r="K224" s="1137"/>
      <c r="L224" s="1135"/>
      <c r="M224" s="1135"/>
      <c r="N224" s="1136"/>
      <c r="O224" s="418"/>
      <c r="P224" s="419"/>
      <c r="Q224" s="419"/>
      <c r="R224" s="23"/>
      <c r="S224" s="167"/>
      <c r="T224" s="167"/>
      <c r="U224" s="1271" t="s">
        <v>4824</v>
      </c>
      <c r="V224" s="1202"/>
      <c r="W224" s="1202"/>
      <c r="X224" s="1202"/>
      <c r="Y224" s="1202"/>
      <c r="Z224" s="42" t="s">
        <v>4825</v>
      </c>
      <c r="AA224" s="99"/>
      <c r="AB224" s="99"/>
      <c r="AC224" s="43"/>
      <c r="AD224" s="43"/>
      <c r="AE224" s="43"/>
      <c r="AF224" s="43"/>
      <c r="AG224" s="43"/>
      <c r="AH224" s="43"/>
      <c r="AI224" s="43"/>
      <c r="AJ224" s="43"/>
      <c r="AK224" s="43"/>
      <c r="AL224" s="43"/>
      <c r="AM224" s="43"/>
      <c r="AN224" s="43"/>
      <c r="AO224" s="43"/>
      <c r="AP224" s="43"/>
      <c r="AQ224" s="43"/>
      <c r="AR224" s="43"/>
      <c r="AS224" s="43"/>
      <c r="AT224" s="44" t="s">
        <v>17</v>
      </c>
      <c r="AU224" s="1157">
        <f>$AU$8</f>
        <v>0.7</v>
      </c>
      <c r="AV224" s="1157"/>
      <c r="AW224" s="43"/>
      <c r="AX224" s="43"/>
      <c r="AY224" s="43"/>
      <c r="AZ224" s="43"/>
      <c r="BA224" s="43"/>
      <c r="BB224" s="44"/>
      <c r="BC224" s="45"/>
      <c r="BD224" s="46"/>
      <c r="BE224" s="101">
        <f>ROUND(K227*AU224,0)</f>
        <v>348</v>
      </c>
      <c r="BF224" s="31"/>
    </row>
    <row r="225" spans="1:58" ht="17.100000000000001" customHeight="1" x14ac:dyDescent="0.15">
      <c r="A225" s="32">
        <v>43</v>
      </c>
      <c r="B225" s="33">
        <v>2435</v>
      </c>
      <c r="C225" s="34" t="s">
        <v>5053</v>
      </c>
      <c r="D225" s="422"/>
      <c r="E225" s="423"/>
      <c r="F225" s="424"/>
      <c r="G225" s="29"/>
      <c r="H225" s="29"/>
      <c r="I225" s="29"/>
      <c r="J225" s="29"/>
      <c r="K225" s="1137"/>
      <c r="L225" s="1135"/>
      <c r="M225" s="1135"/>
      <c r="N225" s="1136"/>
      <c r="O225" s="420"/>
      <c r="P225" s="421"/>
      <c r="Q225" s="421"/>
      <c r="R225" s="26"/>
      <c r="S225" s="27"/>
      <c r="T225" s="27"/>
      <c r="U225" s="1272"/>
      <c r="V225" s="1273"/>
      <c r="W225" s="1273"/>
      <c r="X225" s="1273"/>
      <c r="Y225" s="1273"/>
      <c r="Z225" s="42" t="s">
        <v>4827</v>
      </c>
      <c r="AA225" s="99"/>
      <c r="AB225" s="99"/>
      <c r="AC225" s="43"/>
      <c r="AD225" s="43"/>
      <c r="AE225" s="43"/>
      <c r="AF225" s="43"/>
      <c r="AG225" s="43"/>
      <c r="AH225" s="43"/>
      <c r="AI225" s="43"/>
      <c r="AJ225" s="43"/>
      <c r="AK225" s="43"/>
      <c r="AL225" s="43"/>
      <c r="AM225" s="43"/>
      <c r="AN225" s="43"/>
      <c r="AO225" s="43"/>
      <c r="AP225" s="43"/>
      <c r="AQ225" s="43"/>
      <c r="AR225" s="43"/>
      <c r="AS225" s="43"/>
      <c r="AT225" s="44" t="s">
        <v>17</v>
      </c>
      <c r="AU225" s="1157">
        <f>$AU$9</f>
        <v>0.5</v>
      </c>
      <c r="AV225" s="1157"/>
      <c r="AW225" s="43"/>
      <c r="AX225" s="43"/>
      <c r="AY225" s="43"/>
      <c r="AZ225" s="43"/>
      <c r="BA225" s="43"/>
      <c r="BB225" s="44"/>
      <c r="BC225" s="45"/>
      <c r="BD225" s="46"/>
      <c r="BE225" s="101">
        <f>ROUND(K227*AU225,0)</f>
        <v>249</v>
      </c>
      <c r="BF225" s="31"/>
    </row>
    <row r="226" spans="1:58" ht="17.100000000000001" customHeight="1" x14ac:dyDescent="0.15">
      <c r="A226" s="32">
        <v>43</v>
      </c>
      <c r="B226" s="33">
        <v>2436</v>
      </c>
      <c r="C226" s="34" t="s">
        <v>5054</v>
      </c>
      <c r="D226" s="422"/>
      <c r="E226" s="423"/>
      <c r="F226" s="424"/>
      <c r="G226" s="29"/>
      <c r="H226" s="29"/>
      <c r="I226" s="29"/>
      <c r="J226" s="29"/>
      <c r="K226" s="1268"/>
      <c r="L226" s="1269"/>
      <c r="M226" s="1269"/>
      <c r="N226" s="1270"/>
      <c r="O226" s="1271" t="s">
        <v>4829</v>
      </c>
      <c r="P226" s="1274"/>
      <c r="Q226" s="1274"/>
      <c r="R226" s="1274"/>
      <c r="S226" s="1274"/>
      <c r="T226" s="1275"/>
      <c r="U226" s="42"/>
      <c r="V226" s="43"/>
      <c r="W226" s="44"/>
      <c r="X226" s="44"/>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4"/>
      <c r="AU226" s="1279"/>
      <c r="AV226" s="1279"/>
      <c r="AW226" s="43"/>
      <c r="AX226" s="43"/>
      <c r="AY226" s="25"/>
      <c r="AZ226" s="25"/>
      <c r="BA226" s="25"/>
      <c r="BB226" s="26"/>
      <c r="BC226" s="95"/>
      <c r="BD226" s="161"/>
      <c r="BE226" s="101">
        <f>ROUND(K227*S228,0)</f>
        <v>480</v>
      </c>
      <c r="BF226" s="31"/>
    </row>
    <row r="227" spans="1:58" ht="17.100000000000001" customHeight="1" x14ac:dyDescent="0.15">
      <c r="A227" s="32">
        <v>43</v>
      </c>
      <c r="B227" s="33">
        <v>2437</v>
      </c>
      <c r="C227" s="34" t="s">
        <v>5055</v>
      </c>
      <c r="D227" s="422"/>
      <c r="E227" s="423"/>
      <c r="F227" s="424"/>
      <c r="G227" s="29"/>
      <c r="H227" s="29"/>
      <c r="I227" s="29"/>
      <c r="J227" s="29"/>
      <c r="K227" s="1280">
        <v>497</v>
      </c>
      <c r="L227" s="1108"/>
      <c r="M227" s="4" t="s">
        <v>21</v>
      </c>
      <c r="N227" s="22"/>
      <c r="O227" s="1276"/>
      <c r="P227" s="1277"/>
      <c r="Q227" s="1277"/>
      <c r="R227" s="1277"/>
      <c r="S227" s="1277"/>
      <c r="T227" s="1278"/>
      <c r="U227" s="1271" t="s">
        <v>4824</v>
      </c>
      <c r="V227" s="1202"/>
      <c r="W227" s="1202"/>
      <c r="X227" s="1202"/>
      <c r="Y227" s="1202"/>
      <c r="Z227" s="42" t="s">
        <v>4825</v>
      </c>
      <c r="AA227" s="99"/>
      <c r="AB227" s="99"/>
      <c r="AC227" s="43"/>
      <c r="AD227" s="43"/>
      <c r="AE227" s="43"/>
      <c r="AF227" s="43"/>
      <c r="AG227" s="43"/>
      <c r="AH227" s="43"/>
      <c r="AI227" s="43"/>
      <c r="AJ227" s="43"/>
      <c r="AK227" s="43"/>
      <c r="AL227" s="43"/>
      <c r="AM227" s="43"/>
      <c r="AN227" s="43"/>
      <c r="AO227" s="43"/>
      <c r="AP227" s="43"/>
      <c r="AQ227" s="43"/>
      <c r="AR227" s="43"/>
      <c r="AS227" s="43"/>
      <c r="AT227" s="44" t="s">
        <v>17</v>
      </c>
      <c r="AU227" s="1157">
        <f>$AU$8</f>
        <v>0.7</v>
      </c>
      <c r="AV227" s="1157"/>
      <c r="AW227" s="25"/>
      <c r="AX227" s="25"/>
      <c r="AY227" s="25"/>
      <c r="AZ227" s="25"/>
      <c r="BA227" s="25"/>
      <c r="BB227" s="26"/>
      <c r="BC227" s="95"/>
      <c r="BD227" s="161"/>
      <c r="BE227" s="101">
        <f>ROUND(ROUND(K227*S228,0)*AU227,0)</f>
        <v>336</v>
      </c>
      <c r="BF227" s="31"/>
    </row>
    <row r="228" spans="1:58" ht="17.100000000000001" customHeight="1" x14ac:dyDescent="0.15">
      <c r="A228" s="32">
        <v>43</v>
      </c>
      <c r="B228" s="33">
        <v>2438</v>
      </c>
      <c r="C228" s="34" t="s">
        <v>5056</v>
      </c>
      <c r="D228" s="422"/>
      <c r="E228" s="423"/>
      <c r="F228" s="424"/>
      <c r="G228" s="29"/>
      <c r="H228" s="29"/>
      <c r="I228" s="29"/>
      <c r="J228" s="29"/>
      <c r="K228" s="418"/>
      <c r="L228" s="419"/>
      <c r="M228" s="419"/>
      <c r="N228" s="425"/>
      <c r="O228" s="420"/>
      <c r="P228" s="421"/>
      <c r="Q228" s="421"/>
      <c r="R228" s="26" t="s">
        <v>17</v>
      </c>
      <c r="S228" s="1180">
        <f>$S$12</f>
        <v>0.96499999999999997</v>
      </c>
      <c r="T228" s="1181"/>
      <c r="U228" s="1272"/>
      <c r="V228" s="1273"/>
      <c r="W228" s="1273"/>
      <c r="X228" s="1273"/>
      <c r="Y228" s="1273"/>
      <c r="Z228" s="42" t="s">
        <v>4827</v>
      </c>
      <c r="AA228" s="99"/>
      <c r="AB228" s="99"/>
      <c r="AC228" s="43"/>
      <c r="AD228" s="43"/>
      <c r="AE228" s="43"/>
      <c r="AF228" s="43"/>
      <c r="AG228" s="43"/>
      <c r="AH228" s="43"/>
      <c r="AI228" s="43"/>
      <c r="AJ228" s="43"/>
      <c r="AK228" s="43"/>
      <c r="AL228" s="43"/>
      <c r="AM228" s="43"/>
      <c r="AN228" s="43"/>
      <c r="AO228" s="43"/>
      <c r="AP228" s="43"/>
      <c r="AQ228" s="43"/>
      <c r="AR228" s="43"/>
      <c r="AS228" s="43"/>
      <c r="AT228" s="44" t="s">
        <v>17</v>
      </c>
      <c r="AU228" s="1157">
        <f>$AU$9</f>
        <v>0.5</v>
      </c>
      <c r="AV228" s="1157"/>
      <c r="AW228" s="25"/>
      <c r="AX228" s="25"/>
      <c r="AY228" s="25"/>
      <c r="AZ228" s="25"/>
      <c r="BA228" s="25"/>
      <c r="BB228" s="26"/>
      <c r="BC228" s="95"/>
      <c r="BD228" s="161"/>
      <c r="BE228" s="101">
        <f>ROUND(ROUND(K227*S228,0)*AU228,0)</f>
        <v>240</v>
      </c>
      <c r="BF228" s="31"/>
    </row>
    <row r="229" spans="1:58" ht="17.100000000000001" customHeight="1" x14ac:dyDescent="0.15">
      <c r="A229" s="32">
        <v>43</v>
      </c>
      <c r="B229" s="33">
        <v>2445</v>
      </c>
      <c r="C229" s="34" t="s">
        <v>5057</v>
      </c>
      <c r="D229" s="422"/>
      <c r="E229" s="423"/>
      <c r="F229" s="424"/>
      <c r="G229" s="29"/>
      <c r="H229" s="29"/>
      <c r="I229" s="29"/>
      <c r="J229" s="29"/>
      <c r="K229" s="20"/>
      <c r="N229" s="21"/>
      <c r="O229" s="416"/>
      <c r="P229" s="417"/>
      <c r="Q229" s="417"/>
      <c r="R229" s="65"/>
      <c r="S229" s="156"/>
      <c r="T229" s="156"/>
      <c r="U229" s="42"/>
      <c r="V229" s="43"/>
      <c r="W229" s="44"/>
      <c r="X229" s="44"/>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4"/>
      <c r="AU229" s="1279"/>
      <c r="AV229" s="1279"/>
      <c r="AW229" s="1198" t="s">
        <v>4833</v>
      </c>
      <c r="AX229" s="1281"/>
      <c r="AY229" s="1281"/>
      <c r="AZ229" s="1281"/>
      <c r="BA229" s="40"/>
      <c r="BB229" s="40"/>
      <c r="BC229" s="40"/>
      <c r="BD229" s="41"/>
      <c r="BE229" s="101">
        <f>ROUND(K227*AY232,0)</f>
        <v>472</v>
      </c>
      <c r="BF229" s="31"/>
    </row>
    <row r="230" spans="1:58" ht="17.100000000000001" customHeight="1" x14ac:dyDescent="0.15">
      <c r="A230" s="32">
        <v>43</v>
      </c>
      <c r="B230" s="33">
        <v>2446</v>
      </c>
      <c r="C230" s="34" t="s">
        <v>5058</v>
      </c>
      <c r="D230" s="422"/>
      <c r="E230" s="423"/>
      <c r="F230" s="424"/>
      <c r="G230" s="29"/>
      <c r="H230" s="29"/>
      <c r="I230" s="29"/>
      <c r="J230" s="29"/>
      <c r="K230" s="20"/>
      <c r="N230" s="21"/>
      <c r="O230" s="418"/>
      <c r="P230" s="419"/>
      <c r="Q230" s="419"/>
      <c r="R230" s="23"/>
      <c r="S230" s="167"/>
      <c r="T230" s="167"/>
      <c r="U230" s="1271" t="s">
        <v>4824</v>
      </c>
      <c r="V230" s="1202"/>
      <c r="W230" s="1202"/>
      <c r="X230" s="1202"/>
      <c r="Y230" s="1202"/>
      <c r="Z230" s="42" t="s">
        <v>4825</v>
      </c>
      <c r="AA230" s="99"/>
      <c r="AB230" s="99"/>
      <c r="AC230" s="43"/>
      <c r="AD230" s="43"/>
      <c r="AE230" s="43"/>
      <c r="AF230" s="43"/>
      <c r="AG230" s="43"/>
      <c r="AH230" s="43"/>
      <c r="AI230" s="43"/>
      <c r="AJ230" s="43"/>
      <c r="AK230" s="43"/>
      <c r="AL230" s="43"/>
      <c r="AM230" s="43"/>
      <c r="AN230" s="43"/>
      <c r="AO230" s="43"/>
      <c r="AP230" s="43"/>
      <c r="AQ230" s="43"/>
      <c r="AR230" s="43"/>
      <c r="AS230" s="43"/>
      <c r="AT230" s="44" t="s">
        <v>17</v>
      </c>
      <c r="AU230" s="1157">
        <f>$AU$8</f>
        <v>0.7</v>
      </c>
      <c r="AV230" s="1157"/>
      <c r="AW230" s="1268"/>
      <c r="AX230" s="1269"/>
      <c r="AY230" s="1269"/>
      <c r="AZ230" s="1269"/>
      <c r="BA230" s="4"/>
      <c r="BB230" s="4"/>
      <c r="BC230" s="4"/>
      <c r="BD230" s="21"/>
      <c r="BE230" s="101">
        <f>ROUND(ROUND(K227*AU230,0)*AY232,0)</f>
        <v>331</v>
      </c>
      <c r="BF230" s="31"/>
    </row>
    <row r="231" spans="1:58" ht="17.100000000000001" customHeight="1" x14ac:dyDescent="0.15">
      <c r="A231" s="32">
        <v>43</v>
      </c>
      <c r="B231" s="33">
        <v>2447</v>
      </c>
      <c r="C231" s="34" t="s">
        <v>5059</v>
      </c>
      <c r="D231" s="422"/>
      <c r="E231" s="423"/>
      <c r="F231" s="424"/>
      <c r="G231" s="29"/>
      <c r="H231" s="29"/>
      <c r="I231" s="29"/>
      <c r="J231" s="29"/>
      <c r="K231" s="20"/>
      <c r="N231" s="21"/>
      <c r="O231" s="420"/>
      <c r="P231" s="421"/>
      <c r="Q231" s="421"/>
      <c r="R231" s="26"/>
      <c r="S231" s="27"/>
      <c r="T231" s="27"/>
      <c r="U231" s="1272"/>
      <c r="V231" s="1273"/>
      <c r="W231" s="1273"/>
      <c r="X231" s="1273"/>
      <c r="Y231" s="1273"/>
      <c r="Z231" s="42" t="s">
        <v>4827</v>
      </c>
      <c r="AA231" s="99"/>
      <c r="AB231" s="99"/>
      <c r="AC231" s="43"/>
      <c r="AD231" s="43"/>
      <c r="AE231" s="43"/>
      <c r="AF231" s="43"/>
      <c r="AG231" s="43"/>
      <c r="AH231" s="43"/>
      <c r="AI231" s="43"/>
      <c r="AJ231" s="43"/>
      <c r="AK231" s="43"/>
      <c r="AL231" s="43"/>
      <c r="AM231" s="43"/>
      <c r="AN231" s="43"/>
      <c r="AO231" s="43"/>
      <c r="AP231" s="43"/>
      <c r="AQ231" s="43"/>
      <c r="AR231" s="43"/>
      <c r="AS231" s="43"/>
      <c r="AT231" s="44" t="s">
        <v>17</v>
      </c>
      <c r="AU231" s="1157">
        <f>$AU$9</f>
        <v>0.5</v>
      </c>
      <c r="AV231" s="1157"/>
      <c r="AW231" s="20"/>
      <c r="AX231" s="4"/>
      <c r="AY231" s="4"/>
      <c r="AZ231" s="4"/>
      <c r="BA231" s="4"/>
      <c r="BB231" s="4"/>
      <c r="BC231" s="4"/>
      <c r="BD231" s="21"/>
      <c r="BE231" s="101">
        <f>ROUND(ROUND(K227*AU231,0)*AY232,0)</f>
        <v>237</v>
      </c>
      <c r="BF231" s="31"/>
    </row>
    <row r="232" spans="1:58" ht="17.100000000000001" customHeight="1" x14ac:dyDescent="0.15">
      <c r="A232" s="32">
        <v>43</v>
      </c>
      <c r="B232" s="33">
        <v>2448</v>
      </c>
      <c r="C232" s="34" t="s">
        <v>5060</v>
      </c>
      <c r="D232" s="422"/>
      <c r="E232" s="423"/>
      <c r="F232" s="424"/>
      <c r="G232" s="29"/>
      <c r="H232" s="29"/>
      <c r="I232" s="29"/>
      <c r="J232" s="29"/>
      <c r="K232" s="20"/>
      <c r="N232" s="21"/>
      <c r="O232" s="1271" t="s">
        <v>4829</v>
      </c>
      <c r="P232" s="1274"/>
      <c r="Q232" s="1274"/>
      <c r="R232" s="1274"/>
      <c r="S232" s="1274"/>
      <c r="T232" s="1275"/>
      <c r="U232" s="42"/>
      <c r="V232" s="43"/>
      <c r="W232" s="44"/>
      <c r="X232" s="44"/>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4"/>
      <c r="AU232" s="1279"/>
      <c r="AV232" s="1279"/>
      <c r="AW232" s="20"/>
      <c r="AX232" s="23" t="s">
        <v>17</v>
      </c>
      <c r="AY232" s="1158">
        <f>AY220</f>
        <v>0.95</v>
      </c>
      <c r="AZ232" s="1158"/>
      <c r="BA232" s="4"/>
      <c r="BB232" s="4"/>
      <c r="BC232" s="4"/>
      <c r="BD232" s="21"/>
      <c r="BE232" s="101">
        <f>ROUND(ROUND(K227*S234,0)*AY232,0)</f>
        <v>456</v>
      </c>
      <c r="BF232" s="31"/>
    </row>
    <row r="233" spans="1:58" ht="17.100000000000001" customHeight="1" x14ac:dyDescent="0.15">
      <c r="A233" s="32">
        <v>43</v>
      </c>
      <c r="B233" s="33">
        <v>2449</v>
      </c>
      <c r="C233" s="34" t="s">
        <v>5061</v>
      </c>
      <c r="D233" s="422"/>
      <c r="E233" s="423"/>
      <c r="F233" s="424"/>
      <c r="G233" s="29"/>
      <c r="H233" s="29"/>
      <c r="I233" s="29"/>
      <c r="J233" s="29"/>
      <c r="K233" s="20"/>
      <c r="N233" s="21"/>
      <c r="O233" s="1276"/>
      <c r="P233" s="1277"/>
      <c r="Q233" s="1277"/>
      <c r="R233" s="1277"/>
      <c r="S233" s="1277"/>
      <c r="T233" s="1278"/>
      <c r="U233" s="1271" t="s">
        <v>4824</v>
      </c>
      <c r="V233" s="1202"/>
      <c r="W233" s="1202"/>
      <c r="X233" s="1202"/>
      <c r="Y233" s="1202"/>
      <c r="Z233" s="42" t="s">
        <v>4825</v>
      </c>
      <c r="AA233" s="99"/>
      <c r="AB233" s="99"/>
      <c r="AC233" s="43"/>
      <c r="AD233" s="43"/>
      <c r="AE233" s="43"/>
      <c r="AF233" s="43"/>
      <c r="AG233" s="43"/>
      <c r="AH233" s="43"/>
      <c r="AI233" s="43"/>
      <c r="AJ233" s="43"/>
      <c r="AK233" s="43"/>
      <c r="AL233" s="43"/>
      <c r="AM233" s="43"/>
      <c r="AN233" s="43"/>
      <c r="AO233" s="43"/>
      <c r="AP233" s="43"/>
      <c r="AQ233" s="43"/>
      <c r="AR233" s="43"/>
      <c r="AS233" s="43"/>
      <c r="AT233" s="44" t="s">
        <v>17</v>
      </c>
      <c r="AU233" s="1157">
        <f>$AU$8</f>
        <v>0.7</v>
      </c>
      <c r="AV233" s="1157"/>
      <c r="AW233" s="20"/>
      <c r="AX233" s="4"/>
      <c r="AY233" s="4"/>
      <c r="AZ233" s="4"/>
      <c r="BA233" s="4"/>
      <c r="BB233" s="4"/>
      <c r="BC233" s="4"/>
      <c r="BD233" s="21"/>
      <c r="BE233" s="101">
        <f>ROUND(ROUND(ROUND(K227*S234,0)*AU233,0)*AY232,0)</f>
        <v>319</v>
      </c>
      <c r="BF233" s="31"/>
    </row>
    <row r="234" spans="1:58" ht="17.100000000000001" customHeight="1" x14ac:dyDescent="0.15">
      <c r="A234" s="32">
        <v>43</v>
      </c>
      <c r="B234" s="33">
        <v>2450</v>
      </c>
      <c r="C234" s="34" t="s">
        <v>5062</v>
      </c>
      <c r="D234" s="422"/>
      <c r="E234" s="423"/>
      <c r="F234" s="424"/>
      <c r="G234" s="29"/>
      <c r="H234" s="29"/>
      <c r="I234" s="29"/>
      <c r="J234" s="29"/>
      <c r="K234" s="20"/>
      <c r="N234" s="21"/>
      <c r="O234" s="420"/>
      <c r="P234" s="421"/>
      <c r="Q234" s="421"/>
      <c r="R234" s="26" t="s">
        <v>17</v>
      </c>
      <c r="S234" s="1180">
        <f>$S$12</f>
        <v>0.96499999999999997</v>
      </c>
      <c r="T234" s="1181"/>
      <c r="U234" s="1272"/>
      <c r="V234" s="1273"/>
      <c r="W234" s="1273"/>
      <c r="X234" s="1273"/>
      <c r="Y234" s="1273"/>
      <c r="Z234" s="42" t="s">
        <v>4827</v>
      </c>
      <c r="AA234" s="99"/>
      <c r="AB234" s="99"/>
      <c r="AC234" s="43"/>
      <c r="AD234" s="43"/>
      <c r="AE234" s="43"/>
      <c r="AF234" s="43"/>
      <c r="AG234" s="43"/>
      <c r="AH234" s="43"/>
      <c r="AI234" s="43"/>
      <c r="AJ234" s="43"/>
      <c r="AK234" s="43"/>
      <c r="AL234" s="43"/>
      <c r="AM234" s="43"/>
      <c r="AN234" s="43"/>
      <c r="AO234" s="43"/>
      <c r="AP234" s="43"/>
      <c r="AQ234" s="43"/>
      <c r="AR234" s="43"/>
      <c r="AS234" s="43"/>
      <c r="AT234" s="44" t="s">
        <v>17</v>
      </c>
      <c r="AU234" s="1157">
        <f>$AU$9</f>
        <v>0.5</v>
      </c>
      <c r="AV234" s="1157"/>
      <c r="AW234" s="24"/>
      <c r="AX234" s="25"/>
      <c r="AY234" s="25"/>
      <c r="AZ234" s="25"/>
      <c r="BA234" s="25"/>
      <c r="BB234" s="25"/>
      <c r="BC234" s="25"/>
      <c r="BD234" s="38"/>
      <c r="BE234" s="101">
        <f>ROUND(ROUND(ROUND(K227*S234,0)*AU234,0)*AY232,0)</f>
        <v>228</v>
      </c>
      <c r="BF234" s="31"/>
    </row>
    <row r="235" spans="1:58" ht="17.100000000000001" customHeight="1" x14ac:dyDescent="0.15">
      <c r="A235" s="32">
        <v>43</v>
      </c>
      <c r="B235" s="33">
        <v>2457</v>
      </c>
      <c r="C235" s="34" t="s">
        <v>5063</v>
      </c>
      <c r="D235" s="422"/>
      <c r="E235" s="423"/>
      <c r="F235" s="424"/>
      <c r="G235" s="29"/>
      <c r="H235" s="29"/>
      <c r="I235" s="29"/>
      <c r="J235" s="29"/>
      <c r="K235" s="1085" t="s">
        <v>4892</v>
      </c>
      <c r="L235" s="1133"/>
      <c r="M235" s="1133"/>
      <c r="N235" s="1134"/>
      <c r="O235" s="416"/>
      <c r="P235" s="417"/>
      <c r="Q235" s="417"/>
      <c r="R235" s="65"/>
      <c r="S235" s="156"/>
      <c r="T235" s="156"/>
      <c r="U235" s="42"/>
      <c r="V235" s="43"/>
      <c r="W235" s="44"/>
      <c r="X235" s="44"/>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4"/>
      <c r="AU235" s="1279"/>
      <c r="AV235" s="1279"/>
      <c r="AW235" s="25"/>
      <c r="AX235" s="25"/>
      <c r="AY235" s="25"/>
      <c r="AZ235" s="25"/>
      <c r="BA235" s="25"/>
      <c r="BB235" s="26"/>
      <c r="BC235" s="95"/>
      <c r="BD235" s="161"/>
      <c r="BE235" s="101">
        <f>K239</f>
        <v>428</v>
      </c>
      <c r="BF235" s="31"/>
    </row>
    <row r="236" spans="1:58" ht="17.100000000000001" customHeight="1" x14ac:dyDescent="0.15">
      <c r="A236" s="32">
        <v>43</v>
      </c>
      <c r="B236" s="33">
        <v>2458</v>
      </c>
      <c r="C236" s="34" t="s">
        <v>5064</v>
      </c>
      <c r="D236" s="422"/>
      <c r="E236" s="423"/>
      <c r="F236" s="424"/>
      <c r="G236" s="29"/>
      <c r="H236" s="29"/>
      <c r="I236" s="29"/>
      <c r="J236" s="29"/>
      <c r="K236" s="1137"/>
      <c r="L236" s="1135"/>
      <c r="M236" s="1135"/>
      <c r="N236" s="1136"/>
      <c r="O236" s="418"/>
      <c r="P236" s="419"/>
      <c r="Q236" s="419"/>
      <c r="R236" s="23"/>
      <c r="S236" s="167"/>
      <c r="T236" s="167"/>
      <c r="U236" s="1271" t="s">
        <v>4824</v>
      </c>
      <c r="V236" s="1202"/>
      <c r="W236" s="1202"/>
      <c r="X236" s="1202"/>
      <c r="Y236" s="1202"/>
      <c r="Z236" s="42" t="s">
        <v>4825</v>
      </c>
      <c r="AA236" s="99"/>
      <c r="AB236" s="99"/>
      <c r="AC236" s="43"/>
      <c r="AD236" s="43"/>
      <c r="AE236" s="43"/>
      <c r="AF236" s="43"/>
      <c r="AG236" s="43"/>
      <c r="AH236" s="43"/>
      <c r="AI236" s="43"/>
      <c r="AJ236" s="43"/>
      <c r="AK236" s="43"/>
      <c r="AL236" s="43"/>
      <c r="AM236" s="43"/>
      <c r="AN236" s="43"/>
      <c r="AO236" s="43"/>
      <c r="AP236" s="43"/>
      <c r="AQ236" s="43"/>
      <c r="AR236" s="43"/>
      <c r="AS236" s="43"/>
      <c r="AT236" s="44" t="s">
        <v>17</v>
      </c>
      <c r="AU236" s="1157">
        <f>$AU$8</f>
        <v>0.7</v>
      </c>
      <c r="AV236" s="1157"/>
      <c r="AW236" s="43"/>
      <c r="AX236" s="43"/>
      <c r="AY236" s="43"/>
      <c r="AZ236" s="43"/>
      <c r="BA236" s="43"/>
      <c r="BB236" s="44"/>
      <c r="BC236" s="45"/>
      <c r="BD236" s="46"/>
      <c r="BE236" s="101">
        <f>ROUND(K239*AU236,0)</f>
        <v>300</v>
      </c>
      <c r="BF236" s="31"/>
    </row>
    <row r="237" spans="1:58" ht="17.100000000000001" customHeight="1" x14ac:dyDescent="0.15">
      <c r="A237" s="32">
        <v>43</v>
      </c>
      <c r="B237" s="33">
        <v>2459</v>
      </c>
      <c r="C237" s="34" t="s">
        <v>5065</v>
      </c>
      <c r="D237" s="422"/>
      <c r="E237" s="423"/>
      <c r="F237" s="424"/>
      <c r="G237" s="29"/>
      <c r="H237" s="29"/>
      <c r="I237" s="29"/>
      <c r="J237" s="29"/>
      <c r="K237" s="1137"/>
      <c r="L237" s="1135"/>
      <c r="M237" s="1135"/>
      <c r="N237" s="1136"/>
      <c r="O237" s="420"/>
      <c r="P237" s="421"/>
      <c r="Q237" s="421"/>
      <c r="R237" s="26"/>
      <c r="S237" s="27"/>
      <c r="T237" s="27"/>
      <c r="U237" s="1272"/>
      <c r="V237" s="1273"/>
      <c r="W237" s="1273"/>
      <c r="X237" s="1273"/>
      <c r="Y237" s="1273"/>
      <c r="Z237" s="42" t="s">
        <v>4827</v>
      </c>
      <c r="AA237" s="99"/>
      <c r="AB237" s="99"/>
      <c r="AC237" s="43"/>
      <c r="AD237" s="43"/>
      <c r="AE237" s="43"/>
      <c r="AF237" s="43"/>
      <c r="AG237" s="43"/>
      <c r="AH237" s="43"/>
      <c r="AI237" s="43"/>
      <c r="AJ237" s="43"/>
      <c r="AK237" s="43"/>
      <c r="AL237" s="43"/>
      <c r="AM237" s="43"/>
      <c r="AN237" s="43"/>
      <c r="AO237" s="43"/>
      <c r="AP237" s="43"/>
      <c r="AQ237" s="43"/>
      <c r="AR237" s="43"/>
      <c r="AS237" s="43"/>
      <c r="AT237" s="44" t="s">
        <v>17</v>
      </c>
      <c r="AU237" s="1157">
        <f>$AU$9</f>
        <v>0.5</v>
      </c>
      <c r="AV237" s="1157"/>
      <c r="AW237" s="43"/>
      <c r="AX237" s="43"/>
      <c r="AY237" s="43"/>
      <c r="AZ237" s="43"/>
      <c r="BA237" s="43"/>
      <c r="BB237" s="44"/>
      <c r="BC237" s="45"/>
      <c r="BD237" s="46"/>
      <c r="BE237" s="101">
        <f>ROUND(K239*AU237,0)</f>
        <v>214</v>
      </c>
      <c r="BF237" s="31"/>
    </row>
    <row r="238" spans="1:58" ht="17.100000000000001" customHeight="1" x14ac:dyDescent="0.15">
      <c r="A238" s="32">
        <v>43</v>
      </c>
      <c r="B238" s="33">
        <v>2460</v>
      </c>
      <c r="C238" s="34" t="s">
        <v>5066</v>
      </c>
      <c r="D238" s="422"/>
      <c r="E238" s="423"/>
      <c r="F238" s="424"/>
      <c r="G238" s="29"/>
      <c r="H238" s="29"/>
      <c r="I238" s="29"/>
      <c r="J238" s="29"/>
      <c r="K238" s="1268"/>
      <c r="L238" s="1269"/>
      <c r="M238" s="1269"/>
      <c r="N238" s="1270"/>
      <c r="O238" s="1271" t="s">
        <v>4829</v>
      </c>
      <c r="P238" s="1274"/>
      <c r="Q238" s="1274"/>
      <c r="R238" s="1274"/>
      <c r="S238" s="1274"/>
      <c r="T238" s="1275"/>
      <c r="U238" s="42"/>
      <c r="V238" s="43"/>
      <c r="W238" s="44"/>
      <c r="X238" s="44"/>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4"/>
      <c r="AU238" s="1279"/>
      <c r="AV238" s="1279"/>
      <c r="AW238" s="43"/>
      <c r="AX238" s="43"/>
      <c r="AY238" s="25"/>
      <c r="AZ238" s="25"/>
      <c r="BA238" s="25"/>
      <c r="BB238" s="26"/>
      <c r="BC238" s="95"/>
      <c r="BD238" s="161"/>
      <c r="BE238" s="101">
        <f>ROUND(K239*S240,0)</f>
        <v>413</v>
      </c>
      <c r="BF238" s="31"/>
    </row>
    <row r="239" spans="1:58" ht="17.100000000000001" customHeight="1" x14ac:dyDescent="0.15">
      <c r="A239" s="32">
        <v>43</v>
      </c>
      <c r="B239" s="33">
        <v>2461</v>
      </c>
      <c r="C239" s="34" t="s">
        <v>5067</v>
      </c>
      <c r="D239" s="422"/>
      <c r="E239" s="423"/>
      <c r="F239" s="424"/>
      <c r="G239" s="29"/>
      <c r="H239" s="29"/>
      <c r="I239" s="29"/>
      <c r="J239" s="29"/>
      <c r="K239" s="1280">
        <v>428</v>
      </c>
      <c r="L239" s="1108"/>
      <c r="M239" s="4" t="s">
        <v>21</v>
      </c>
      <c r="N239" s="22"/>
      <c r="O239" s="1276"/>
      <c r="P239" s="1277"/>
      <c r="Q239" s="1277"/>
      <c r="R239" s="1277"/>
      <c r="S239" s="1277"/>
      <c r="T239" s="1278"/>
      <c r="U239" s="1271" t="s">
        <v>4824</v>
      </c>
      <c r="V239" s="1202"/>
      <c r="W239" s="1202"/>
      <c r="X239" s="1202"/>
      <c r="Y239" s="1202"/>
      <c r="Z239" s="42" t="s">
        <v>4825</v>
      </c>
      <c r="AA239" s="99"/>
      <c r="AB239" s="99"/>
      <c r="AC239" s="43"/>
      <c r="AD239" s="43"/>
      <c r="AE239" s="43"/>
      <c r="AF239" s="43"/>
      <c r="AG239" s="43"/>
      <c r="AH239" s="43"/>
      <c r="AI239" s="43"/>
      <c r="AJ239" s="43"/>
      <c r="AK239" s="43"/>
      <c r="AL239" s="43"/>
      <c r="AM239" s="43"/>
      <c r="AN239" s="43"/>
      <c r="AO239" s="43"/>
      <c r="AP239" s="43"/>
      <c r="AQ239" s="43"/>
      <c r="AR239" s="43"/>
      <c r="AS239" s="43"/>
      <c r="AT239" s="44" t="s">
        <v>17</v>
      </c>
      <c r="AU239" s="1157">
        <f>$AU$8</f>
        <v>0.7</v>
      </c>
      <c r="AV239" s="1157"/>
      <c r="AW239" s="25"/>
      <c r="AX239" s="25"/>
      <c r="AY239" s="25"/>
      <c r="AZ239" s="25"/>
      <c r="BA239" s="25"/>
      <c r="BB239" s="26"/>
      <c r="BC239" s="95"/>
      <c r="BD239" s="161"/>
      <c r="BE239" s="101">
        <f>ROUND(ROUND(K239*S240,0)*AU239,0)</f>
        <v>289</v>
      </c>
      <c r="BF239" s="31"/>
    </row>
    <row r="240" spans="1:58" ht="17.100000000000001" customHeight="1" x14ac:dyDescent="0.15">
      <c r="A240" s="32">
        <v>43</v>
      </c>
      <c r="B240" s="33">
        <v>2462</v>
      </c>
      <c r="C240" s="34" t="s">
        <v>5068</v>
      </c>
      <c r="D240" s="422"/>
      <c r="E240" s="423"/>
      <c r="F240" s="424"/>
      <c r="G240" s="29"/>
      <c r="H240" s="29"/>
      <c r="I240" s="29"/>
      <c r="J240" s="29"/>
      <c r="K240" s="418"/>
      <c r="L240" s="419"/>
      <c r="M240" s="419"/>
      <c r="N240" s="425"/>
      <c r="O240" s="420"/>
      <c r="P240" s="421"/>
      <c r="Q240" s="421"/>
      <c r="R240" s="26" t="s">
        <v>17</v>
      </c>
      <c r="S240" s="1180">
        <f>$S$12</f>
        <v>0.96499999999999997</v>
      </c>
      <c r="T240" s="1181"/>
      <c r="U240" s="1272"/>
      <c r="V240" s="1273"/>
      <c r="W240" s="1273"/>
      <c r="X240" s="1273"/>
      <c r="Y240" s="1273"/>
      <c r="Z240" s="42" t="s">
        <v>4827</v>
      </c>
      <c r="AA240" s="99"/>
      <c r="AB240" s="99"/>
      <c r="AC240" s="43"/>
      <c r="AD240" s="43"/>
      <c r="AE240" s="43"/>
      <c r="AF240" s="43"/>
      <c r="AG240" s="43"/>
      <c r="AH240" s="43"/>
      <c r="AI240" s="43"/>
      <c r="AJ240" s="43"/>
      <c r="AK240" s="43"/>
      <c r="AL240" s="43"/>
      <c r="AM240" s="43"/>
      <c r="AN240" s="43"/>
      <c r="AO240" s="43"/>
      <c r="AP240" s="43"/>
      <c r="AQ240" s="43"/>
      <c r="AR240" s="43"/>
      <c r="AS240" s="43"/>
      <c r="AT240" s="44" t="s">
        <v>17</v>
      </c>
      <c r="AU240" s="1157">
        <f>$AU$9</f>
        <v>0.5</v>
      </c>
      <c r="AV240" s="1157"/>
      <c r="AW240" s="25"/>
      <c r="AX240" s="25"/>
      <c r="AY240" s="25"/>
      <c r="AZ240" s="25"/>
      <c r="BA240" s="25"/>
      <c r="BB240" s="26"/>
      <c r="BC240" s="95"/>
      <c r="BD240" s="161"/>
      <c r="BE240" s="101">
        <f>ROUND(ROUND(K239*S240,0)*AU240,0)</f>
        <v>207</v>
      </c>
      <c r="BF240" s="31"/>
    </row>
    <row r="241" spans="1:58" ht="17.100000000000001" customHeight="1" x14ac:dyDescent="0.15">
      <c r="A241" s="32">
        <v>43</v>
      </c>
      <c r="B241" s="33">
        <v>2469</v>
      </c>
      <c r="C241" s="34" t="s">
        <v>5069</v>
      </c>
      <c r="D241" s="422"/>
      <c r="E241" s="423"/>
      <c r="F241" s="424"/>
      <c r="G241" s="29"/>
      <c r="H241" s="29"/>
      <c r="I241" s="29"/>
      <c r="J241" s="29"/>
      <c r="K241" s="20"/>
      <c r="N241" s="21"/>
      <c r="O241" s="416"/>
      <c r="P241" s="417"/>
      <c r="Q241" s="417"/>
      <c r="R241" s="65"/>
      <c r="S241" s="156"/>
      <c r="T241" s="156"/>
      <c r="U241" s="42"/>
      <c r="V241" s="43"/>
      <c r="W241" s="44"/>
      <c r="X241" s="44"/>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4"/>
      <c r="AU241" s="1279"/>
      <c r="AV241" s="1279"/>
      <c r="AW241" s="1198" t="s">
        <v>4833</v>
      </c>
      <c r="AX241" s="1281"/>
      <c r="AY241" s="1281"/>
      <c r="AZ241" s="1281"/>
      <c r="BA241" s="40"/>
      <c r="BB241" s="40"/>
      <c r="BC241" s="40"/>
      <c r="BD241" s="41"/>
      <c r="BE241" s="101">
        <f>ROUND(K239*AY244,0)</f>
        <v>407</v>
      </c>
      <c r="BF241" s="31"/>
    </row>
    <row r="242" spans="1:58" ht="17.100000000000001" customHeight="1" x14ac:dyDescent="0.15">
      <c r="A242" s="32">
        <v>43</v>
      </c>
      <c r="B242" s="33">
        <v>2470</v>
      </c>
      <c r="C242" s="34" t="s">
        <v>5070</v>
      </c>
      <c r="D242" s="422"/>
      <c r="E242" s="423"/>
      <c r="F242" s="424"/>
      <c r="G242" s="29"/>
      <c r="H242" s="29"/>
      <c r="I242" s="29"/>
      <c r="J242" s="29"/>
      <c r="K242" s="20"/>
      <c r="N242" s="21"/>
      <c r="O242" s="418"/>
      <c r="P242" s="419"/>
      <c r="Q242" s="419"/>
      <c r="R242" s="23"/>
      <c r="S242" s="167"/>
      <c r="T242" s="167"/>
      <c r="U242" s="1271" t="s">
        <v>4824</v>
      </c>
      <c r="V242" s="1202"/>
      <c r="W242" s="1202"/>
      <c r="X242" s="1202"/>
      <c r="Y242" s="1202"/>
      <c r="Z242" s="42" t="s">
        <v>4825</v>
      </c>
      <c r="AA242" s="99"/>
      <c r="AB242" s="99"/>
      <c r="AC242" s="43"/>
      <c r="AD242" s="43"/>
      <c r="AE242" s="43"/>
      <c r="AF242" s="43"/>
      <c r="AG242" s="43"/>
      <c r="AH242" s="43"/>
      <c r="AI242" s="43"/>
      <c r="AJ242" s="43"/>
      <c r="AK242" s="43"/>
      <c r="AL242" s="43"/>
      <c r="AM242" s="43"/>
      <c r="AN242" s="43"/>
      <c r="AO242" s="43"/>
      <c r="AP242" s="43"/>
      <c r="AQ242" s="43"/>
      <c r="AR242" s="43"/>
      <c r="AS242" s="43"/>
      <c r="AT242" s="44" t="s">
        <v>17</v>
      </c>
      <c r="AU242" s="1157">
        <f>$AU$8</f>
        <v>0.7</v>
      </c>
      <c r="AV242" s="1157"/>
      <c r="AW242" s="1268"/>
      <c r="AX242" s="1269"/>
      <c r="AY242" s="1269"/>
      <c r="AZ242" s="1269"/>
      <c r="BA242" s="4"/>
      <c r="BB242" s="4"/>
      <c r="BC242" s="4"/>
      <c r="BD242" s="21"/>
      <c r="BE242" s="101">
        <f>ROUND(ROUND(K239*AU242,0)*AY244,0)</f>
        <v>285</v>
      </c>
      <c r="BF242" s="31"/>
    </row>
    <row r="243" spans="1:58" ht="17.100000000000001" customHeight="1" x14ac:dyDescent="0.15">
      <c r="A243" s="32">
        <v>43</v>
      </c>
      <c r="B243" s="33">
        <v>2471</v>
      </c>
      <c r="C243" s="34" t="s">
        <v>5071</v>
      </c>
      <c r="D243" s="422"/>
      <c r="E243" s="423"/>
      <c r="F243" s="424"/>
      <c r="G243" s="29"/>
      <c r="H243" s="29"/>
      <c r="I243" s="29"/>
      <c r="J243" s="29"/>
      <c r="K243" s="20"/>
      <c r="N243" s="21"/>
      <c r="O243" s="420"/>
      <c r="P243" s="421"/>
      <c r="Q243" s="421"/>
      <c r="R243" s="26"/>
      <c r="S243" s="27"/>
      <c r="T243" s="27"/>
      <c r="U243" s="1272"/>
      <c r="V243" s="1273"/>
      <c r="W243" s="1273"/>
      <c r="X243" s="1273"/>
      <c r="Y243" s="1273"/>
      <c r="Z243" s="42" t="s">
        <v>4827</v>
      </c>
      <c r="AA243" s="99"/>
      <c r="AB243" s="99"/>
      <c r="AC243" s="43"/>
      <c r="AD243" s="43"/>
      <c r="AE243" s="43"/>
      <c r="AF243" s="43"/>
      <c r="AG243" s="43"/>
      <c r="AH243" s="43"/>
      <c r="AI243" s="43"/>
      <c r="AJ243" s="43"/>
      <c r="AK243" s="43"/>
      <c r="AL243" s="43"/>
      <c r="AM243" s="43"/>
      <c r="AN243" s="43"/>
      <c r="AO243" s="43"/>
      <c r="AP243" s="43"/>
      <c r="AQ243" s="43"/>
      <c r="AR243" s="43"/>
      <c r="AS243" s="43"/>
      <c r="AT243" s="44" t="s">
        <v>17</v>
      </c>
      <c r="AU243" s="1157">
        <f>$AU$9</f>
        <v>0.5</v>
      </c>
      <c r="AV243" s="1157"/>
      <c r="AW243" s="20"/>
      <c r="AX243" s="4"/>
      <c r="AY243" s="4"/>
      <c r="AZ243" s="4"/>
      <c r="BA243" s="4"/>
      <c r="BB243" s="4"/>
      <c r="BC243" s="4"/>
      <c r="BD243" s="21"/>
      <c r="BE243" s="101">
        <f>ROUND(ROUND(K239*AU243,0)*AY244,0)</f>
        <v>203</v>
      </c>
      <c r="BF243" s="31"/>
    </row>
    <row r="244" spans="1:58" ht="17.100000000000001" customHeight="1" x14ac:dyDescent="0.15">
      <c r="A244" s="32">
        <v>43</v>
      </c>
      <c r="B244" s="33">
        <v>2472</v>
      </c>
      <c r="C244" s="34" t="s">
        <v>5072</v>
      </c>
      <c r="D244" s="422"/>
      <c r="E244" s="423"/>
      <c r="F244" s="424"/>
      <c r="G244" s="29"/>
      <c r="H244" s="29"/>
      <c r="I244" s="29"/>
      <c r="J244" s="29"/>
      <c r="K244" s="20"/>
      <c r="N244" s="21"/>
      <c r="O244" s="1271" t="s">
        <v>4829</v>
      </c>
      <c r="P244" s="1274"/>
      <c r="Q244" s="1274"/>
      <c r="R244" s="1274"/>
      <c r="S244" s="1274"/>
      <c r="T244" s="1275"/>
      <c r="U244" s="42"/>
      <c r="V244" s="43"/>
      <c r="W244" s="44"/>
      <c r="X244" s="44"/>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4"/>
      <c r="AU244" s="1279"/>
      <c r="AV244" s="1279"/>
      <c r="AW244" s="20"/>
      <c r="AX244" s="23" t="s">
        <v>17</v>
      </c>
      <c r="AY244" s="1158">
        <f>AY232</f>
        <v>0.95</v>
      </c>
      <c r="AZ244" s="1158"/>
      <c r="BA244" s="4"/>
      <c r="BB244" s="4"/>
      <c r="BC244" s="4"/>
      <c r="BD244" s="21"/>
      <c r="BE244" s="101">
        <f>ROUND(ROUND(K239*S246,0)*AY244,0)</f>
        <v>392</v>
      </c>
      <c r="BF244" s="31"/>
    </row>
    <row r="245" spans="1:58" ht="17.100000000000001" customHeight="1" x14ac:dyDescent="0.15">
      <c r="A245" s="32">
        <v>43</v>
      </c>
      <c r="B245" s="33">
        <v>2473</v>
      </c>
      <c r="C245" s="34" t="s">
        <v>5073</v>
      </c>
      <c r="D245" s="422"/>
      <c r="E245" s="423"/>
      <c r="F245" s="424"/>
      <c r="G245" s="29"/>
      <c r="H245" s="29"/>
      <c r="I245" s="29"/>
      <c r="J245" s="29"/>
      <c r="K245" s="20"/>
      <c r="N245" s="21"/>
      <c r="O245" s="1276"/>
      <c r="P245" s="1277"/>
      <c r="Q245" s="1277"/>
      <c r="R245" s="1277"/>
      <c r="S245" s="1277"/>
      <c r="T245" s="1278"/>
      <c r="U245" s="1271" t="s">
        <v>4824</v>
      </c>
      <c r="V245" s="1202"/>
      <c r="W245" s="1202"/>
      <c r="X245" s="1202"/>
      <c r="Y245" s="1202"/>
      <c r="Z245" s="42" t="s">
        <v>4825</v>
      </c>
      <c r="AA245" s="99"/>
      <c r="AB245" s="99"/>
      <c r="AC245" s="43"/>
      <c r="AD245" s="43"/>
      <c r="AE245" s="43"/>
      <c r="AF245" s="43"/>
      <c r="AG245" s="43"/>
      <c r="AH245" s="43"/>
      <c r="AI245" s="43"/>
      <c r="AJ245" s="43"/>
      <c r="AK245" s="43"/>
      <c r="AL245" s="43"/>
      <c r="AM245" s="43"/>
      <c r="AN245" s="43"/>
      <c r="AO245" s="43"/>
      <c r="AP245" s="43"/>
      <c r="AQ245" s="43"/>
      <c r="AR245" s="43"/>
      <c r="AS245" s="43"/>
      <c r="AT245" s="44" t="s">
        <v>17</v>
      </c>
      <c r="AU245" s="1157">
        <f>$AU$8</f>
        <v>0.7</v>
      </c>
      <c r="AV245" s="1157"/>
      <c r="AW245" s="20"/>
      <c r="AX245" s="4"/>
      <c r="AY245" s="4"/>
      <c r="AZ245" s="4"/>
      <c r="BA245" s="4"/>
      <c r="BB245" s="4"/>
      <c r="BC245" s="4"/>
      <c r="BD245" s="21"/>
      <c r="BE245" s="101">
        <f>ROUND(ROUND(ROUND(K239*S246,0)*AU245,0)*AY244,0)</f>
        <v>275</v>
      </c>
      <c r="BF245" s="31"/>
    </row>
    <row r="246" spans="1:58" ht="17.100000000000001" customHeight="1" x14ac:dyDescent="0.15">
      <c r="A246" s="32">
        <v>43</v>
      </c>
      <c r="B246" s="33">
        <v>2474</v>
      </c>
      <c r="C246" s="34" t="s">
        <v>5074</v>
      </c>
      <c r="D246" s="422"/>
      <c r="E246" s="423"/>
      <c r="F246" s="424"/>
      <c r="G246" s="29"/>
      <c r="H246" s="29"/>
      <c r="I246" s="29"/>
      <c r="J246" s="29"/>
      <c r="K246" s="20"/>
      <c r="N246" s="21"/>
      <c r="O246" s="420"/>
      <c r="P246" s="421"/>
      <c r="Q246" s="421"/>
      <c r="R246" s="26" t="s">
        <v>17</v>
      </c>
      <c r="S246" s="1180">
        <f>$S$12</f>
        <v>0.96499999999999997</v>
      </c>
      <c r="T246" s="1181"/>
      <c r="U246" s="1272"/>
      <c r="V246" s="1273"/>
      <c r="W246" s="1273"/>
      <c r="X246" s="1273"/>
      <c r="Y246" s="1273"/>
      <c r="Z246" s="42" t="s">
        <v>4827</v>
      </c>
      <c r="AA246" s="99"/>
      <c r="AB246" s="99"/>
      <c r="AC246" s="43"/>
      <c r="AD246" s="43"/>
      <c r="AE246" s="43"/>
      <c r="AF246" s="43"/>
      <c r="AG246" s="43"/>
      <c r="AH246" s="43"/>
      <c r="AI246" s="43"/>
      <c r="AJ246" s="43"/>
      <c r="AK246" s="43"/>
      <c r="AL246" s="43"/>
      <c r="AM246" s="43"/>
      <c r="AN246" s="43"/>
      <c r="AO246" s="43"/>
      <c r="AP246" s="43"/>
      <c r="AQ246" s="43"/>
      <c r="AR246" s="43"/>
      <c r="AS246" s="43"/>
      <c r="AT246" s="44" t="s">
        <v>17</v>
      </c>
      <c r="AU246" s="1157">
        <f>$AU$9</f>
        <v>0.5</v>
      </c>
      <c r="AV246" s="1157"/>
      <c r="AW246" s="24"/>
      <c r="AX246" s="25"/>
      <c r="AY246" s="25"/>
      <c r="AZ246" s="25"/>
      <c r="BA246" s="25"/>
      <c r="BB246" s="25"/>
      <c r="BC246" s="25"/>
      <c r="BD246" s="38"/>
      <c r="BE246" s="101">
        <f>ROUND(ROUND(ROUND(K239*S246,0)*AU246,0)*AY244,0)</f>
        <v>197</v>
      </c>
      <c r="BF246" s="31"/>
    </row>
    <row r="247" spans="1:58" ht="17.100000000000001" customHeight="1" x14ac:dyDescent="0.15">
      <c r="A247" s="32">
        <v>43</v>
      </c>
      <c r="B247" s="33">
        <v>2481</v>
      </c>
      <c r="C247" s="34" t="s">
        <v>5075</v>
      </c>
      <c r="D247" s="422"/>
      <c r="E247" s="423"/>
      <c r="F247" s="424"/>
      <c r="G247" s="36"/>
      <c r="H247" s="29"/>
      <c r="I247" s="29"/>
      <c r="J247" s="37"/>
      <c r="K247" s="1085" t="s">
        <v>4905</v>
      </c>
      <c r="L247" s="1133"/>
      <c r="M247" s="1133"/>
      <c r="N247" s="1134"/>
      <c r="O247" s="416"/>
      <c r="P247" s="417"/>
      <c r="Q247" s="417"/>
      <c r="R247" s="65"/>
      <c r="S247" s="156"/>
      <c r="T247" s="156"/>
      <c r="U247" s="42"/>
      <c r="V247" s="43"/>
      <c r="W247" s="44"/>
      <c r="X247" s="44"/>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4"/>
      <c r="AU247" s="1279"/>
      <c r="AV247" s="1279"/>
      <c r="AW247" s="25"/>
      <c r="AX247" s="25"/>
      <c r="AY247" s="25"/>
      <c r="AZ247" s="25"/>
      <c r="BA247" s="25"/>
      <c r="BB247" s="26"/>
      <c r="BC247" s="95"/>
      <c r="BD247" s="161"/>
      <c r="BE247" s="101">
        <f>K251</f>
        <v>395</v>
      </c>
      <c r="BF247" s="31"/>
    </row>
    <row r="248" spans="1:58" ht="17.100000000000001" customHeight="1" x14ac:dyDescent="0.15">
      <c r="A248" s="32">
        <v>43</v>
      </c>
      <c r="B248" s="33">
        <v>2482</v>
      </c>
      <c r="C248" s="34" t="s">
        <v>5076</v>
      </c>
      <c r="D248" s="422"/>
      <c r="E248" s="423"/>
      <c r="F248" s="424"/>
      <c r="G248" s="29"/>
      <c r="H248" s="29"/>
      <c r="I248" s="29"/>
      <c r="J248" s="29"/>
      <c r="K248" s="1137"/>
      <c r="L248" s="1135"/>
      <c r="M248" s="1135"/>
      <c r="N248" s="1136"/>
      <c r="O248" s="418"/>
      <c r="P248" s="419"/>
      <c r="Q248" s="419"/>
      <c r="R248" s="23"/>
      <c r="S248" s="167"/>
      <c r="T248" s="167"/>
      <c r="U248" s="1271" t="s">
        <v>4824</v>
      </c>
      <c r="V248" s="1202"/>
      <c r="W248" s="1202"/>
      <c r="X248" s="1202"/>
      <c r="Y248" s="1202"/>
      <c r="Z248" s="42" t="s">
        <v>4825</v>
      </c>
      <c r="AA248" s="99"/>
      <c r="AB248" s="99"/>
      <c r="AC248" s="43"/>
      <c r="AD248" s="43"/>
      <c r="AE248" s="43"/>
      <c r="AF248" s="43"/>
      <c r="AG248" s="43"/>
      <c r="AH248" s="43"/>
      <c r="AI248" s="43"/>
      <c r="AJ248" s="43"/>
      <c r="AK248" s="43"/>
      <c r="AL248" s="43"/>
      <c r="AM248" s="43"/>
      <c r="AN248" s="43"/>
      <c r="AO248" s="43"/>
      <c r="AP248" s="43"/>
      <c r="AQ248" s="43"/>
      <c r="AR248" s="43"/>
      <c r="AS248" s="43"/>
      <c r="AT248" s="44" t="s">
        <v>17</v>
      </c>
      <c r="AU248" s="1157">
        <f>$AU$8</f>
        <v>0.7</v>
      </c>
      <c r="AV248" s="1157"/>
      <c r="AW248" s="43"/>
      <c r="AX248" s="43"/>
      <c r="AY248" s="43"/>
      <c r="AZ248" s="43"/>
      <c r="BA248" s="43"/>
      <c r="BB248" s="44"/>
      <c r="BC248" s="45"/>
      <c r="BD248" s="46"/>
      <c r="BE248" s="101">
        <f>ROUND(K251*AU248,0)</f>
        <v>277</v>
      </c>
      <c r="BF248" s="31"/>
    </row>
    <row r="249" spans="1:58" ht="17.100000000000001" customHeight="1" x14ac:dyDescent="0.15">
      <c r="A249" s="32">
        <v>43</v>
      </c>
      <c r="B249" s="33">
        <v>2483</v>
      </c>
      <c r="C249" s="34" t="s">
        <v>5077</v>
      </c>
      <c r="D249" s="422"/>
      <c r="E249" s="423"/>
      <c r="F249" s="424"/>
      <c r="G249" s="29"/>
      <c r="H249" s="29"/>
      <c r="I249" s="29"/>
      <c r="J249" s="29"/>
      <c r="K249" s="1137"/>
      <c r="L249" s="1135"/>
      <c r="M249" s="1135"/>
      <c r="N249" s="1136"/>
      <c r="O249" s="420"/>
      <c r="P249" s="421"/>
      <c r="Q249" s="421"/>
      <c r="R249" s="26"/>
      <c r="S249" s="27"/>
      <c r="T249" s="27"/>
      <c r="U249" s="1272"/>
      <c r="V249" s="1273"/>
      <c r="W249" s="1273"/>
      <c r="X249" s="1273"/>
      <c r="Y249" s="1273"/>
      <c r="Z249" s="42" t="s">
        <v>4827</v>
      </c>
      <c r="AA249" s="99"/>
      <c r="AB249" s="99"/>
      <c r="AC249" s="43"/>
      <c r="AD249" s="43"/>
      <c r="AE249" s="43"/>
      <c r="AF249" s="43"/>
      <c r="AG249" s="43"/>
      <c r="AH249" s="43"/>
      <c r="AI249" s="43"/>
      <c r="AJ249" s="43"/>
      <c r="AK249" s="43"/>
      <c r="AL249" s="43"/>
      <c r="AM249" s="43"/>
      <c r="AN249" s="43"/>
      <c r="AO249" s="43"/>
      <c r="AP249" s="43"/>
      <c r="AQ249" s="43"/>
      <c r="AR249" s="43"/>
      <c r="AS249" s="43"/>
      <c r="AT249" s="44" t="s">
        <v>17</v>
      </c>
      <c r="AU249" s="1157">
        <f>$AU$9</f>
        <v>0.5</v>
      </c>
      <c r="AV249" s="1157"/>
      <c r="AW249" s="43"/>
      <c r="AX249" s="43"/>
      <c r="AY249" s="43"/>
      <c r="AZ249" s="43"/>
      <c r="BA249" s="43"/>
      <c r="BB249" s="44"/>
      <c r="BC249" s="45"/>
      <c r="BD249" s="46"/>
      <c r="BE249" s="101">
        <f>ROUND(K251*AU249,0)</f>
        <v>198</v>
      </c>
      <c r="BF249" s="31"/>
    </row>
    <row r="250" spans="1:58" ht="17.100000000000001" customHeight="1" x14ac:dyDescent="0.15">
      <c r="A250" s="32">
        <v>43</v>
      </c>
      <c r="B250" s="33">
        <v>2484</v>
      </c>
      <c r="C250" s="34" t="s">
        <v>5078</v>
      </c>
      <c r="D250" s="422"/>
      <c r="E250" s="423"/>
      <c r="F250" s="424"/>
      <c r="G250" s="29"/>
      <c r="H250" s="29"/>
      <c r="I250" s="29"/>
      <c r="J250" s="29"/>
      <c r="K250" s="1268"/>
      <c r="L250" s="1269"/>
      <c r="M250" s="1269"/>
      <c r="N250" s="1270"/>
      <c r="O250" s="1271" t="s">
        <v>4829</v>
      </c>
      <c r="P250" s="1274"/>
      <c r="Q250" s="1274"/>
      <c r="R250" s="1274"/>
      <c r="S250" s="1274"/>
      <c r="T250" s="1275"/>
      <c r="U250" s="42"/>
      <c r="V250" s="43"/>
      <c r="W250" s="44"/>
      <c r="X250" s="44"/>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4"/>
      <c r="AU250" s="1279"/>
      <c r="AV250" s="1279"/>
      <c r="AW250" s="43"/>
      <c r="AX250" s="43"/>
      <c r="AY250" s="25"/>
      <c r="AZ250" s="25"/>
      <c r="BA250" s="25"/>
      <c r="BB250" s="26"/>
      <c r="BC250" s="95"/>
      <c r="BD250" s="161"/>
      <c r="BE250" s="101">
        <f>ROUND(K251*S252,0)</f>
        <v>381</v>
      </c>
      <c r="BF250" s="31"/>
    </row>
    <row r="251" spans="1:58" ht="17.100000000000001" customHeight="1" x14ac:dyDescent="0.15">
      <c r="A251" s="32">
        <v>43</v>
      </c>
      <c r="B251" s="33">
        <v>2485</v>
      </c>
      <c r="C251" s="34" t="s">
        <v>5079</v>
      </c>
      <c r="D251" s="422"/>
      <c r="E251" s="423"/>
      <c r="F251" s="424"/>
      <c r="G251" s="29"/>
      <c r="H251" s="29"/>
      <c r="I251" s="29"/>
      <c r="J251" s="29"/>
      <c r="K251" s="1280">
        <v>395</v>
      </c>
      <c r="L251" s="1108"/>
      <c r="M251" s="4" t="s">
        <v>21</v>
      </c>
      <c r="N251" s="22"/>
      <c r="O251" s="1276"/>
      <c r="P251" s="1277"/>
      <c r="Q251" s="1277"/>
      <c r="R251" s="1277"/>
      <c r="S251" s="1277"/>
      <c r="T251" s="1278"/>
      <c r="U251" s="1271" t="s">
        <v>4824</v>
      </c>
      <c r="V251" s="1202"/>
      <c r="W251" s="1202"/>
      <c r="X251" s="1202"/>
      <c r="Y251" s="1202"/>
      <c r="Z251" s="42" t="s">
        <v>4825</v>
      </c>
      <c r="AA251" s="99"/>
      <c r="AB251" s="99"/>
      <c r="AC251" s="43"/>
      <c r="AD251" s="43"/>
      <c r="AE251" s="43"/>
      <c r="AF251" s="43"/>
      <c r="AG251" s="43"/>
      <c r="AH251" s="43"/>
      <c r="AI251" s="43"/>
      <c r="AJ251" s="43"/>
      <c r="AK251" s="43"/>
      <c r="AL251" s="43"/>
      <c r="AM251" s="43"/>
      <c r="AN251" s="43"/>
      <c r="AO251" s="43"/>
      <c r="AP251" s="43"/>
      <c r="AQ251" s="43"/>
      <c r="AR251" s="43"/>
      <c r="AS251" s="43"/>
      <c r="AT251" s="44" t="s">
        <v>17</v>
      </c>
      <c r="AU251" s="1157">
        <f>$AU$8</f>
        <v>0.7</v>
      </c>
      <c r="AV251" s="1157"/>
      <c r="AW251" s="25"/>
      <c r="AX251" s="25"/>
      <c r="AY251" s="25"/>
      <c r="AZ251" s="25"/>
      <c r="BA251" s="25"/>
      <c r="BB251" s="26"/>
      <c r="BC251" s="95"/>
      <c r="BD251" s="161"/>
      <c r="BE251" s="101">
        <f>ROUND(ROUND(K251*S252,0)*AU251,0)</f>
        <v>267</v>
      </c>
      <c r="BF251" s="31"/>
    </row>
    <row r="252" spans="1:58" ht="17.100000000000001" customHeight="1" x14ac:dyDescent="0.15">
      <c r="A252" s="32">
        <v>43</v>
      </c>
      <c r="B252" s="33">
        <v>2486</v>
      </c>
      <c r="C252" s="34" t="s">
        <v>5080</v>
      </c>
      <c r="D252" s="422"/>
      <c r="E252" s="423"/>
      <c r="F252" s="424"/>
      <c r="G252" s="29"/>
      <c r="H252" s="29"/>
      <c r="I252" s="29"/>
      <c r="J252" s="29"/>
      <c r="K252" s="418"/>
      <c r="L252" s="419"/>
      <c r="M252" s="419"/>
      <c r="N252" s="425"/>
      <c r="O252" s="420"/>
      <c r="P252" s="421"/>
      <c r="Q252" s="421"/>
      <c r="R252" s="26" t="s">
        <v>17</v>
      </c>
      <c r="S252" s="1180">
        <f>$S$12</f>
        <v>0.96499999999999997</v>
      </c>
      <c r="T252" s="1181"/>
      <c r="U252" s="1272"/>
      <c r="V252" s="1273"/>
      <c r="W252" s="1273"/>
      <c r="X252" s="1273"/>
      <c r="Y252" s="1273"/>
      <c r="Z252" s="42" t="s">
        <v>4827</v>
      </c>
      <c r="AA252" s="99"/>
      <c r="AB252" s="99"/>
      <c r="AC252" s="43"/>
      <c r="AD252" s="43"/>
      <c r="AE252" s="43"/>
      <c r="AF252" s="43"/>
      <c r="AG252" s="43"/>
      <c r="AH252" s="43"/>
      <c r="AI252" s="43"/>
      <c r="AJ252" s="43"/>
      <c r="AK252" s="43"/>
      <c r="AL252" s="43"/>
      <c r="AM252" s="43"/>
      <c r="AN252" s="43"/>
      <c r="AO252" s="43"/>
      <c r="AP252" s="43"/>
      <c r="AQ252" s="43"/>
      <c r="AR252" s="43"/>
      <c r="AS252" s="43"/>
      <c r="AT252" s="44" t="s">
        <v>17</v>
      </c>
      <c r="AU252" s="1157">
        <f>$AU$9</f>
        <v>0.5</v>
      </c>
      <c r="AV252" s="1157"/>
      <c r="AW252" s="25"/>
      <c r="AX252" s="25"/>
      <c r="AY252" s="25"/>
      <c r="AZ252" s="25"/>
      <c r="BA252" s="25"/>
      <c r="BB252" s="26"/>
      <c r="BC252" s="95"/>
      <c r="BD252" s="161"/>
      <c r="BE252" s="101">
        <f>ROUND(ROUND(K251*S252,0)*AU252,0)</f>
        <v>191</v>
      </c>
      <c r="BF252" s="31"/>
    </row>
    <row r="253" spans="1:58" ht="17.100000000000001" customHeight="1" x14ac:dyDescent="0.15">
      <c r="A253" s="32">
        <v>43</v>
      </c>
      <c r="B253" s="33">
        <v>2493</v>
      </c>
      <c r="C253" s="34" t="s">
        <v>5081</v>
      </c>
      <c r="D253" s="422"/>
      <c r="E253" s="423"/>
      <c r="F253" s="424"/>
      <c r="G253" s="29"/>
      <c r="H253" s="29"/>
      <c r="I253" s="29"/>
      <c r="J253" s="29"/>
      <c r="K253" s="20"/>
      <c r="N253" s="21"/>
      <c r="O253" s="416"/>
      <c r="P253" s="417"/>
      <c r="Q253" s="417"/>
      <c r="R253" s="65"/>
      <c r="S253" s="156"/>
      <c r="T253" s="156"/>
      <c r="U253" s="42"/>
      <c r="V253" s="43"/>
      <c r="W253" s="44"/>
      <c r="X253" s="44"/>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4"/>
      <c r="AU253" s="1279"/>
      <c r="AV253" s="1279"/>
      <c r="AW253" s="1198" t="s">
        <v>4833</v>
      </c>
      <c r="AX253" s="1281"/>
      <c r="AY253" s="1281"/>
      <c r="AZ253" s="1281"/>
      <c r="BA253" s="40"/>
      <c r="BB253" s="40"/>
      <c r="BC253" s="40"/>
      <c r="BD253" s="41"/>
      <c r="BE253" s="101">
        <f>ROUND(K251*AY256,0)</f>
        <v>375</v>
      </c>
      <c r="BF253" s="31"/>
    </row>
    <row r="254" spans="1:58" ht="17.100000000000001" customHeight="1" x14ac:dyDescent="0.15">
      <c r="A254" s="32">
        <v>43</v>
      </c>
      <c r="B254" s="33">
        <v>2494</v>
      </c>
      <c r="C254" s="34" t="s">
        <v>5082</v>
      </c>
      <c r="D254" s="422"/>
      <c r="E254" s="423"/>
      <c r="F254" s="424"/>
      <c r="G254" s="29"/>
      <c r="H254" s="29"/>
      <c r="I254" s="29"/>
      <c r="J254" s="29"/>
      <c r="K254" s="20"/>
      <c r="N254" s="21"/>
      <c r="O254" s="418"/>
      <c r="P254" s="419"/>
      <c r="Q254" s="419"/>
      <c r="R254" s="23"/>
      <c r="S254" s="167"/>
      <c r="T254" s="167"/>
      <c r="U254" s="1271" t="s">
        <v>4824</v>
      </c>
      <c r="V254" s="1202"/>
      <c r="W254" s="1202"/>
      <c r="X254" s="1202"/>
      <c r="Y254" s="1202"/>
      <c r="Z254" s="42" t="s">
        <v>4825</v>
      </c>
      <c r="AA254" s="99"/>
      <c r="AB254" s="99"/>
      <c r="AC254" s="43"/>
      <c r="AD254" s="43"/>
      <c r="AE254" s="43"/>
      <c r="AF254" s="43"/>
      <c r="AG254" s="43"/>
      <c r="AH254" s="43"/>
      <c r="AI254" s="43"/>
      <c r="AJ254" s="43"/>
      <c r="AK254" s="43"/>
      <c r="AL254" s="43"/>
      <c r="AM254" s="43"/>
      <c r="AN254" s="43"/>
      <c r="AO254" s="43"/>
      <c r="AP254" s="43"/>
      <c r="AQ254" s="43"/>
      <c r="AR254" s="43"/>
      <c r="AS254" s="43"/>
      <c r="AT254" s="44" t="s">
        <v>17</v>
      </c>
      <c r="AU254" s="1157">
        <f>$AU$8</f>
        <v>0.7</v>
      </c>
      <c r="AV254" s="1157"/>
      <c r="AW254" s="1268"/>
      <c r="AX254" s="1269"/>
      <c r="AY254" s="1269"/>
      <c r="AZ254" s="1269"/>
      <c r="BA254" s="4"/>
      <c r="BB254" s="4"/>
      <c r="BC254" s="4"/>
      <c r="BD254" s="21"/>
      <c r="BE254" s="101">
        <f>ROUND(ROUND(K251*AU254,0)*AY256,0)</f>
        <v>263</v>
      </c>
      <c r="BF254" s="31"/>
    </row>
    <row r="255" spans="1:58" ht="17.100000000000001" customHeight="1" x14ac:dyDescent="0.15">
      <c r="A255" s="32">
        <v>43</v>
      </c>
      <c r="B255" s="33">
        <v>2495</v>
      </c>
      <c r="C255" s="34" t="s">
        <v>5083</v>
      </c>
      <c r="D255" s="422"/>
      <c r="E255" s="423"/>
      <c r="F255" s="424"/>
      <c r="G255" s="29"/>
      <c r="H255" s="29"/>
      <c r="I255" s="29"/>
      <c r="J255" s="29"/>
      <c r="K255" s="20"/>
      <c r="N255" s="21"/>
      <c r="O255" s="420"/>
      <c r="P255" s="421"/>
      <c r="Q255" s="421"/>
      <c r="R255" s="26"/>
      <c r="S255" s="27"/>
      <c r="T255" s="27"/>
      <c r="U255" s="1272"/>
      <c r="V255" s="1273"/>
      <c r="W255" s="1273"/>
      <c r="X255" s="1273"/>
      <c r="Y255" s="1273"/>
      <c r="Z255" s="42" t="s">
        <v>4827</v>
      </c>
      <c r="AA255" s="99"/>
      <c r="AB255" s="99"/>
      <c r="AC255" s="43"/>
      <c r="AD255" s="43"/>
      <c r="AE255" s="43"/>
      <c r="AF255" s="43"/>
      <c r="AG255" s="43"/>
      <c r="AH255" s="43"/>
      <c r="AI255" s="43"/>
      <c r="AJ255" s="43"/>
      <c r="AK255" s="43"/>
      <c r="AL255" s="43"/>
      <c r="AM255" s="43"/>
      <c r="AN255" s="43"/>
      <c r="AO255" s="43"/>
      <c r="AP255" s="43"/>
      <c r="AQ255" s="43"/>
      <c r="AR255" s="43"/>
      <c r="AS255" s="43"/>
      <c r="AT255" s="44" t="s">
        <v>17</v>
      </c>
      <c r="AU255" s="1157">
        <f>$AU$9</f>
        <v>0.5</v>
      </c>
      <c r="AV255" s="1157"/>
      <c r="AW255" s="20"/>
      <c r="AX255" s="4"/>
      <c r="AY255" s="4"/>
      <c r="AZ255" s="4"/>
      <c r="BA255" s="4"/>
      <c r="BB255" s="4"/>
      <c r="BC255" s="4"/>
      <c r="BD255" s="21"/>
      <c r="BE255" s="101">
        <f>ROUND(ROUND(K251*AU255,0)*AY256,0)</f>
        <v>188</v>
      </c>
      <c r="BF255" s="31"/>
    </row>
    <row r="256" spans="1:58" ht="17.100000000000001" customHeight="1" x14ac:dyDescent="0.15">
      <c r="A256" s="32">
        <v>43</v>
      </c>
      <c r="B256" s="33">
        <v>2496</v>
      </c>
      <c r="C256" s="34" t="s">
        <v>5084</v>
      </c>
      <c r="D256" s="422"/>
      <c r="E256" s="423"/>
      <c r="F256" s="424"/>
      <c r="G256" s="29"/>
      <c r="H256" s="29"/>
      <c r="I256" s="29"/>
      <c r="J256" s="29"/>
      <c r="K256" s="20"/>
      <c r="N256" s="21"/>
      <c r="O256" s="1271" t="s">
        <v>4829</v>
      </c>
      <c r="P256" s="1274"/>
      <c r="Q256" s="1274"/>
      <c r="R256" s="1274"/>
      <c r="S256" s="1274"/>
      <c r="T256" s="1275"/>
      <c r="U256" s="42"/>
      <c r="V256" s="43"/>
      <c r="W256" s="44"/>
      <c r="X256" s="44"/>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4"/>
      <c r="AU256" s="1279"/>
      <c r="AV256" s="1279"/>
      <c r="AW256" s="20"/>
      <c r="AX256" s="23" t="s">
        <v>17</v>
      </c>
      <c r="AY256" s="1158">
        <f>AY244</f>
        <v>0.95</v>
      </c>
      <c r="AZ256" s="1158"/>
      <c r="BA256" s="4"/>
      <c r="BB256" s="4"/>
      <c r="BC256" s="4"/>
      <c r="BD256" s="21"/>
      <c r="BE256" s="101">
        <f>ROUND(ROUND(K251*S258,0)*AY256,0)</f>
        <v>362</v>
      </c>
      <c r="BF256" s="31"/>
    </row>
    <row r="257" spans="1:58" ht="17.100000000000001" customHeight="1" x14ac:dyDescent="0.15">
      <c r="A257" s="32">
        <v>43</v>
      </c>
      <c r="B257" s="33">
        <v>2497</v>
      </c>
      <c r="C257" s="34" t="s">
        <v>5085</v>
      </c>
      <c r="D257" s="422"/>
      <c r="E257" s="423"/>
      <c r="F257" s="424"/>
      <c r="G257" s="29"/>
      <c r="H257" s="29"/>
      <c r="I257" s="29"/>
      <c r="J257" s="29"/>
      <c r="K257" s="20"/>
      <c r="N257" s="21"/>
      <c r="O257" s="1276"/>
      <c r="P257" s="1277"/>
      <c r="Q257" s="1277"/>
      <c r="R257" s="1277"/>
      <c r="S257" s="1277"/>
      <c r="T257" s="1278"/>
      <c r="U257" s="1271" t="s">
        <v>4824</v>
      </c>
      <c r="V257" s="1202"/>
      <c r="W257" s="1202"/>
      <c r="X257" s="1202"/>
      <c r="Y257" s="1202"/>
      <c r="Z257" s="42" t="s">
        <v>4825</v>
      </c>
      <c r="AA257" s="99"/>
      <c r="AB257" s="99"/>
      <c r="AC257" s="43"/>
      <c r="AD257" s="43"/>
      <c r="AE257" s="43"/>
      <c r="AF257" s="43"/>
      <c r="AG257" s="43"/>
      <c r="AH257" s="43"/>
      <c r="AI257" s="43"/>
      <c r="AJ257" s="43"/>
      <c r="AK257" s="43"/>
      <c r="AL257" s="43"/>
      <c r="AM257" s="43"/>
      <c r="AN257" s="43"/>
      <c r="AO257" s="43"/>
      <c r="AP257" s="43"/>
      <c r="AQ257" s="43"/>
      <c r="AR257" s="43"/>
      <c r="AS257" s="43"/>
      <c r="AT257" s="44" t="s">
        <v>17</v>
      </c>
      <c r="AU257" s="1157">
        <f>$AU$8</f>
        <v>0.7</v>
      </c>
      <c r="AV257" s="1157"/>
      <c r="AW257" s="20"/>
      <c r="AX257" s="4"/>
      <c r="AY257" s="4"/>
      <c r="AZ257" s="4"/>
      <c r="BA257" s="4"/>
      <c r="BB257" s="4"/>
      <c r="BC257" s="4"/>
      <c r="BD257" s="21"/>
      <c r="BE257" s="101">
        <f>ROUND(ROUND(ROUND(K251*S258,0)*AU257,0)*AY256,0)</f>
        <v>254</v>
      </c>
      <c r="BF257" s="31"/>
    </row>
    <row r="258" spans="1:58" ht="17.100000000000001" customHeight="1" x14ac:dyDescent="0.15">
      <c r="A258" s="32">
        <v>43</v>
      </c>
      <c r="B258" s="33">
        <v>2498</v>
      </c>
      <c r="C258" s="34" t="s">
        <v>5086</v>
      </c>
      <c r="D258" s="426"/>
      <c r="E258" s="427"/>
      <c r="F258" s="428"/>
      <c r="G258" s="57"/>
      <c r="H258" s="57"/>
      <c r="I258" s="57"/>
      <c r="J258" s="57"/>
      <c r="K258" s="24"/>
      <c r="L258" s="25"/>
      <c r="M258" s="25"/>
      <c r="N258" s="38"/>
      <c r="O258" s="420"/>
      <c r="P258" s="421"/>
      <c r="Q258" s="421"/>
      <c r="R258" s="26" t="s">
        <v>17</v>
      </c>
      <c r="S258" s="1180">
        <f>$S$12</f>
        <v>0.96499999999999997</v>
      </c>
      <c r="T258" s="1181"/>
      <c r="U258" s="1272"/>
      <c r="V258" s="1273"/>
      <c r="W258" s="1273"/>
      <c r="X258" s="1273"/>
      <c r="Y258" s="1273"/>
      <c r="Z258" s="42" t="s">
        <v>4827</v>
      </c>
      <c r="AA258" s="99"/>
      <c r="AB258" s="99"/>
      <c r="AC258" s="43"/>
      <c r="AD258" s="43"/>
      <c r="AE258" s="43"/>
      <c r="AF258" s="43"/>
      <c r="AG258" s="43"/>
      <c r="AH258" s="43"/>
      <c r="AI258" s="43"/>
      <c r="AJ258" s="43"/>
      <c r="AK258" s="43"/>
      <c r="AL258" s="43"/>
      <c r="AM258" s="43"/>
      <c r="AN258" s="43"/>
      <c r="AO258" s="43"/>
      <c r="AP258" s="43"/>
      <c r="AQ258" s="43"/>
      <c r="AR258" s="43"/>
      <c r="AS258" s="43"/>
      <c r="AT258" s="44" t="s">
        <v>17</v>
      </c>
      <c r="AU258" s="1157">
        <f>$AU$9</f>
        <v>0.5</v>
      </c>
      <c r="AV258" s="1157"/>
      <c r="AW258" s="24"/>
      <c r="AX258" s="25"/>
      <c r="AY258" s="25"/>
      <c r="AZ258" s="25"/>
      <c r="BA258" s="25"/>
      <c r="BB258" s="25"/>
      <c r="BC258" s="25"/>
      <c r="BD258" s="38"/>
      <c r="BE258" s="35">
        <f>ROUND(ROUND(ROUND(K251*S258,0)*AU258,0)*AY256,0)</f>
        <v>181</v>
      </c>
      <c r="BF258" s="61"/>
    </row>
    <row r="259" spans="1:58" ht="17.100000000000001" customHeight="1" x14ac:dyDescent="0.15">
      <c r="A259" s="32">
        <v>43</v>
      </c>
      <c r="B259" s="33">
        <v>2505</v>
      </c>
      <c r="C259" s="34" t="s">
        <v>5087</v>
      </c>
      <c r="D259" s="1085" t="s">
        <v>4819</v>
      </c>
      <c r="E259" s="1086"/>
      <c r="F259" s="1087"/>
      <c r="G259" s="1086" t="s">
        <v>5088</v>
      </c>
      <c r="H259" s="1086"/>
      <c r="I259" s="1086"/>
      <c r="J259" s="1086"/>
      <c r="K259" s="1085" t="s">
        <v>4821</v>
      </c>
      <c r="L259" s="1133"/>
      <c r="M259" s="1133"/>
      <c r="N259" s="1134"/>
      <c r="O259" s="416"/>
      <c r="P259" s="417"/>
      <c r="Q259" s="417"/>
      <c r="R259" s="65"/>
      <c r="S259" s="156"/>
      <c r="T259" s="156"/>
      <c r="U259" s="42"/>
      <c r="V259" s="43"/>
      <c r="W259" s="44"/>
      <c r="X259" s="44"/>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4"/>
      <c r="AU259" s="1279"/>
      <c r="AV259" s="1279"/>
      <c r="AW259" s="43"/>
      <c r="AX259" s="43"/>
      <c r="AY259" s="43"/>
      <c r="AZ259" s="43"/>
      <c r="BA259" s="43"/>
      <c r="BB259" s="44"/>
      <c r="BC259" s="45"/>
      <c r="BD259" s="46"/>
      <c r="BE259" s="101">
        <f>K263</f>
        <v>948</v>
      </c>
      <c r="BF259" s="66" t="s">
        <v>4822</v>
      </c>
    </row>
    <row r="260" spans="1:58" ht="17.100000000000001" customHeight="1" x14ac:dyDescent="0.15">
      <c r="A260" s="32">
        <v>43</v>
      </c>
      <c r="B260" s="33">
        <v>2506</v>
      </c>
      <c r="C260" s="34" t="s">
        <v>5089</v>
      </c>
      <c r="D260" s="1088"/>
      <c r="E260" s="1089"/>
      <c r="F260" s="1090"/>
      <c r="G260" s="1089"/>
      <c r="H260" s="1089"/>
      <c r="I260" s="1089"/>
      <c r="J260" s="1089"/>
      <c r="K260" s="1137"/>
      <c r="L260" s="1135"/>
      <c r="M260" s="1135"/>
      <c r="N260" s="1136"/>
      <c r="O260" s="418"/>
      <c r="P260" s="419"/>
      <c r="Q260" s="419"/>
      <c r="R260" s="23"/>
      <c r="S260" s="167"/>
      <c r="T260" s="167"/>
      <c r="U260" s="1271" t="s">
        <v>4824</v>
      </c>
      <c r="V260" s="1202"/>
      <c r="W260" s="1202"/>
      <c r="X260" s="1202"/>
      <c r="Y260" s="1202"/>
      <c r="Z260" s="42" t="s">
        <v>4825</v>
      </c>
      <c r="AA260" s="99"/>
      <c r="AB260" s="99"/>
      <c r="AC260" s="43"/>
      <c r="AD260" s="43"/>
      <c r="AE260" s="43"/>
      <c r="AF260" s="43"/>
      <c r="AG260" s="43"/>
      <c r="AH260" s="43"/>
      <c r="AI260" s="43"/>
      <c r="AJ260" s="43"/>
      <c r="AK260" s="43"/>
      <c r="AL260" s="43"/>
      <c r="AM260" s="43"/>
      <c r="AN260" s="43"/>
      <c r="AO260" s="43"/>
      <c r="AP260" s="43"/>
      <c r="AQ260" s="43"/>
      <c r="AR260" s="43"/>
      <c r="AS260" s="43"/>
      <c r="AT260" s="44" t="s">
        <v>17</v>
      </c>
      <c r="AU260" s="1157">
        <f>$AU$8</f>
        <v>0.7</v>
      </c>
      <c r="AV260" s="1157"/>
      <c r="AW260" s="43"/>
      <c r="AX260" s="43"/>
      <c r="AY260" s="43"/>
      <c r="AZ260" s="43"/>
      <c r="BA260" s="43"/>
      <c r="BB260" s="44"/>
      <c r="BC260" s="45"/>
      <c r="BD260" s="46"/>
      <c r="BE260" s="101">
        <f>ROUND(K263*AU260,0)</f>
        <v>664</v>
      </c>
      <c r="BF260" s="232"/>
    </row>
    <row r="261" spans="1:58" ht="17.100000000000001" customHeight="1" x14ac:dyDescent="0.15">
      <c r="A261" s="32">
        <v>43</v>
      </c>
      <c r="B261" s="33">
        <v>2507</v>
      </c>
      <c r="C261" s="34" t="s">
        <v>5090</v>
      </c>
      <c r="D261" s="1088"/>
      <c r="E261" s="1089"/>
      <c r="F261" s="1090"/>
      <c r="G261" s="29"/>
      <c r="H261" s="4"/>
      <c r="I261" s="4"/>
      <c r="J261" s="21"/>
      <c r="K261" s="1137"/>
      <c r="L261" s="1135"/>
      <c r="M261" s="1135"/>
      <c r="N261" s="1136"/>
      <c r="O261" s="420"/>
      <c r="P261" s="421"/>
      <c r="Q261" s="421"/>
      <c r="R261" s="26"/>
      <c r="S261" s="27"/>
      <c r="T261" s="27"/>
      <c r="U261" s="1272"/>
      <c r="V261" s="1273"/>
      <c r="W261" s="1273"/>
      <c r="X261" s="1273"/>
      <c r="Y261" s="1273"/>
      <c r="Z261" s="42" t="s">
        <v>4827</v>
      </c>
      <c r="AA261" s="99"/>
      <c r="AB261" s="99"/>
      <c r="AC261" s="43"/>
      <c r="AD261" s="43"/>
      <c r="AE261" s="43"/>
      <c r="AF261" s="43"/>
      <c r="AG261" s="43"/>
      <c r="AH261" s="43"/>
      <c r="AI261" s="43"/>
      <c r="AJ261" s="43"/>
      <c r="AK261" s="43"/>
      <c r="AL261" s="43"/>
      <c r="AM261" s="43"/>
      <c r="AN261" s="43"/>
      <c r="AO261" s="43"/>
      <c r="AP261" s="43"/>
      <c r="AQ261" s="43"/>
      <c r="AR261" s="43"/>
      <c r="AS261" s="43"/>
      <c r="AT261" s="44" t="s">
        <v>17</v>
      </c>
      <c r="AU261" s="1157">
        <f>$AU$9</f>
        <v>0.5</v>
      </c>
      <c r="AV261" s="1157"/>
      <c r="AW261" s="43"/>
      <c r="AX261" s="43"/>
      <c r="AY261" s="43"/>
      <c r="AZ261" s="43"/>
      <c r="BA261" s="43"/>
      <c r="BB261" s="44"/>
      <c r="BC261" s="45"/>
      <c r="BD261" s="46"/>
      <c r="BE261" s="101">
        <f>ROUND(K263*AU261,0)</f>
        <v>474</v>
      </c>
      <c r="BF261" s="232"/>
    </row>
    <row r="262" spans="1:58" ht="17.100000000000001" customHeight="1" x14ac:dyDescent="0.15">
      <c r="A262" s="32">
        <v>43</v>
      </c>
      <c r="B262" s="33">
        <v>2508</v>
      </c>
      <c r="C262" s="34" t="s">
        <v>5091</v>
      </c>
      <c r="D262" s="1088"/>
      <c r="E262" s="1089"/>
      <c r="F262" s="1090"/>
      <c r="J262" s="22"/>
      <c r="K262" s="1268"/>
      <c r="L262" s="1269"/>
      <c r="M262" s="1269"/>
      <c r="N262" s="1270"/>
      <c r="O262" s="1271" t="s">
        <v>4829</v>
      </c>
      <c r="P262" s="1274"/>
      <c r="Q262" s="1274"/>
      <c r="R262" s="1274"/>
      <c r="S262" s="1274"/>
      <c r="T262" s="1275"/>
      <c r="U262" s="42"/>
      <c r="V262" s="43"/>
      <c r="W262" s="44"/>
      <c r="X262" s="44"/>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4"/>
      <c r="AU262" s="1279"/>
      <c r="AV262" s="1279"/>
      <c r="AW262" s="43"/>
      <c r="AX262" s="43"/>
      <c r="AY262" s="25"/>
      <c r="AZ262" s="25"/>
      <c r="BA262" s="25"/>
      <c r="BB262" s="26"/>
      <c r="BC262" s="95"/>
      <c r="BD262" s="161"/>
      <c r="BE262" s="101">
        <f>ROUND(K263*S264,0)</f>
        <v>915</v>
      </c>
      <c r="BF262" s="232"/>
    </row>
    <row r="263" spans="1:58" ht="17.100000000000001" customHeight="1" x14ac:dyDescent="0.15">
      <c r="A263" s="32">
        <v>43</v>
      </c>
      <c r="B263" s="33">
        <v>2509</v>
      </c>
      <c r="C263" s="34" t="s">
        <v>5092</v>
      </c>
      <c r="D263" s="422"/>
      <c r="E263" s="423"/>
      <c r="F263" s="424"/>
      <c r="G263" s="29"/>
      <c r="H263" s="4"/>
      <c r="I263" s="4"/>
      <c r="J263" s="21"/>
      <c r="K263" s="1280">
        <v>948</v>
      </c>
      <c r="L263" s="1108"/>
      <c r="M263" s="4" t="s">
        <v>21</v>
      </c>
      <c r="N263" s="2"/>
      <c r="O263" s="1276"/>
      <c r="P263" s="1277"/>
      <c r="Q263" s="1277"/>
      <c r="R263" s="1277"/>
      <c r="S263" s="1277"/>
      <c r="T263" s="1278"/>
      <c r="U263" s="1271" t="s">
        <v>4824</v>
      </c>
      <c r="V263" s="1202"/>
      <c r="W263" s="1202"/>
      <c r="X263" s="1202"/>
      <c r="Y263" s="1202"/>
      <c r="Z263" s="42" t="s">
        <v>4825</v>
      </c>
      <c r="AA263" s="99"/>
      <c r="AB263" s="99"/>
      <c r="AC263" s="43"/>
      <c r="AD263" s="43"/>
      <c r="AE263" s="43"/>
      <c r="AF263" s="43"/>
      <c r="AG263" s="43"/>
      <c r="AH263" s="43"/>
      <c r="AI263" s="43"/>
      <c r="AJ263" s="43"/>
      <c r="AK263" s="43"/>
      <c r="AL263" s="43"/>
      <c r="AM263" s="43"/>
      <c r="AN263" s="43"/>
      <c r="AO263" s="43"/>
      <c r="AP263" s="43"/>
      <c r="AQ263" s="43"/>
      <c r="AR263" s="43"/>
      <c r="AS263" s="43"/>
      <c r="AT263" s="44" t="s">
        <v>17</v>
      </c>
      <c r="AU263" s="1157">
        <f>$AU$8</f>
        <v>0.7</v>
      </c>
      <c r="AV263" s="1157"/>
      <c r="AW263" s="25"/>
      <c r="AX263" s="25"/>
      <c r="AY263" s="25"/>
      <c r="AZ263" s="25"/>
      <c r="BA263" s="25"/>
      <c r="BB263" s="26"/>
      <c r="BC263" s="95"/>
      <c r="BD263" s="161"/>
      <c r="BE263" s="101">
        <f>ROUND(ROUND(K263*S264,0)*AU263,0)</f>
        <v>641</v>
      </c>
      <c r="BF263" s="232"/>
    </row>
    <row r="264" spans="1:58" ht="17.100000000000001" customHeight="1" x14ac:dyDescent="0.15">
      <c r="A264" s="32">
        <v>43</v>
      </c>
      <c r="B264" s="33">
        <v>2510</v>
      </c>
      <c r="C264" s="34" t="s">
        <v>5093</v>
      </c>
      <c r="D264" s="422"/>
      <c r="E264" s="423"/>
      <c r="F264" s="424"/>
      <c r="G264" s="29"/>
      <c r="H264" s="4"/>
      <c r="I264" s="4"/>
      <c r="J264" s="21"/>
      <c r="K264" s="419"/>
      <c r="L264" s="419"/>
      <c r="M264" s="419"/>
      <c r="N264" s="419"/>
      <c r="O264" s="420"/>
      <c r="P264" s="421"/>
      <c r="Q264" s="421"/>
      <c r="R264" s="26" t="s">
        <v>17</v>
      </c>
      <c r="S264" s="1180">
        <f>$S$12</f>
        <v>0.96499999999999997</v>
      </c>
      <c r="T264" s="1181"/>
      <c r="U264" s="1272"/>
      <c r="V264" s="1273"/>
      <c r="W264" s="1273"/>
      <c r="X264" s="1273"/>
      <c r="Y264" s="1273"/>
      <c r="Z264" s="42" t="s">
        <v>4827</v>
      </c>
      <c r="AA264" s="99"/>
      <c r="AB264" s="99"/>
      <c r="AC264" s="43"/>
      <c r="AD264" s="43"/>
      <c r="AE264" s="43"/>
      <c r="AF264" s="43"/>
      <c r="AG264" s="43"/>
      <c r="AH264" s="43"/>
      <c r="AI264" s="43"/>
      <c r="AJ264" s="43"/>
      <c r="AK264" s="43"/>
      <c r="AL264" s="43"/>
      <c r="AM264" s="43"/>
      <c r="AN264" s="43"/>
      <c r="AO264" s="43"/>
      <c r="AP264" s="43"/>
      <c r="AQ264" s="43"/>
      <c r="AR264" s="43"/>
      <c r="AS264" s="43"/>
      <c r="AT264" s="44" t="s">
        <v>17</v>
      </c>
      <c r="AU264" s="1157">
        <f>$AU$9</f>
        <v>0.5</v>
      </c>
      <c r="AV264" s="1157"/>
      <c r="AW264" s="25"/>
      <c r="AX264" s="25"/>
      <c r="AY264" s="25"/>
      <c r="AZ264" s="25"/>
      <c r="BA264" s="25"/>
      <c r="BB264" s="26"/>
      <c r="BC264" s="95"/>
      <c r="BD264" s="161"/>
      <c r="BE264" s="101">
        <f>ROUND(ROUND(K263*S264,0)*AU264,0)</f>
        <v>458</v>
      </c>
      <c r="BF264" s="232"/>
    </row>
    <row r="265" spans="1:58" ht="17.100000000000001" customHeight="1" x14ac:dyDescent="0.15">
      <c r="A265" s="32">
        <v>43</v>
      </c>
      <c r="B265" s="33">
        <v>2517</v>
      </c>
      <c r="C265" s="34" t="s">
        <v>5094</v>
      </c>
      <c r="D265" s="422"/>
      <c r="E265" s="423"/>
      <c r="F265" s="424"/>
      <c r="G265" s="29"/>
      <c r="H265" s="29"/>
      <c r="I265" s="29"/>
      <c r="J265" s="29"/>
      <c r="K265" s="20"/>
      <c r="N265" s="21"/>
      <c r="O265" s="416"/>
      <c r="P265" s="417"/>
      <c r="Q265" s="417"/>
      <c r="R265" s="65"/>
      <c r="S265" s="156"/>
      <c r="T265" s="156"/>
      <c r="U265" s="42"/>
      <c r="V265" s="43"/>
      <c r="W265" s="44"/>
      <c r="X265" s="44"/>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4"/>
      <c r="AU265" s="1279"/>
      <c r="AV265" s="1279"/>
      <c r="AW265" s="1198" t="s">
        <v>4833</v>
      </c>
      <c r="AX265" s="1281"/>
      <c r="AY265" s="1281"/>
      <c r="AZ265" s="1281"/>
      <c r="BA265" s="40"/>
      <c r="BB265" s="40"/>
      <c r="BC265" s="40"/>
      <c r="BD265" s="41"/>
      <c r="BE265" s="101">
        <f>ROUND(K263*AY268,0)</f>
        <v>901</v>
      </c>
      <c r="BF265" s="31"/>
    </row>
    <row r="266" spans="1:58" ht="17.100000000000001" customHeight="1" x14ac:dyDescent="0.15">
      <c r="A266" s="32">
        <v>43</v>
      </c>
      <c r="B266" s="33">
        <v>2518</v>
      </c>
      <c r="C266" s="34" t="s">
        <v>5095</v>
      </c>
      <c r="D266" s="422"/>
      <c r="E266" s="423"/>
      <c r="F266" s="424"/>
      <c r="G266" s="29"/>
      <c r="H266" s="29"/>
      <c r="I266" s="29"/>
      <c r="J266" s="29"/>
      <c r="K266" s="20"/>
      <c r="N266" s="21"/>
      <c r="O266" s="418"/>
      <c r="P266" s="419"/>
      <c r="Q266" s="419"/>
      <c r="R266" s="23"/>
      <c r="S266" s="167"/>
      <c r="T266" s="167"/>
      <c r="U266" s="1271" t="s">
        <v>4824</v>
      </c>
      <c r="V266" s="1202"/>
      <c r="W266" s="1202"/>
      <c r="X266" s="1202"/>
      <c r="Y266" s="1202"/>
      <c r="Z266" s="42" t="s">
        <v>4825</v>
      </c>
      <c r="AA266" s="99"/>
      <c r="AB266" s="99"/>
      <c r="AC266" s="43"/>
      <c r="AD266" s="43"/>
      <c r="AE266" s="43"/>
      <c r="AF266" s="43"/>
      <c r="AG266" s="43"/>
      <c r="AH266" s="43"/>
      <c r="AI266" s="43"/>
      <c r="AJ266" s="43"/>
      <c r="AK266" s="43"/>
      <c r="AL266" s="43"/>
      <c r="AM266" s="43"/>
      <c r="AN266" s="43"/>
      <c r="AO266" s="43"/>
      <c r="AP266" s="43"/>
      <c r="AQ266" s="43"/>
      <c r="AR266" s="43"/>
      <c r="AS266" s="43"/>
      <c r="AT266" s="44" t="s">
        <v>17</v>
      </c>
      <c r="AU266" s="1157">
        <f>$AU$8</f>
        <v>0.7</v>
      </c>
      <c r="AV266" s="1157"/>
      <c r="AW266" s="1268"/>
      <c r="AX266" s="1269"/>
      <c r="AY266" s="1269"/>
      <c r="AZ266" s="1269"/>
      <c r="BA266" s="4"/>
      <c r="BB266" s="4"/>
      <c r="BC266" s="4"/>
      <c r="BD266" s="21"/>
      <c r="BE266" s="101">
        <f>ROUND(ROUND(K263*AU266,0)*AY268,0)</f>
        <v>631</v>
      </c>
      <c r="BF266" s="31"/>
    </row>
    <row r="267" spans="1:58" ht="17.100000000000001" customHeight="1" x14ac:dyDescent="0.15">
      <c r="A267" s="32">
        <v>43</v>
      </c>
      <c r="B267" s="33">
        <v>2519</v>
      </c>
      <c r="C267" s="34" t="s">
        <v>5096</v>
      </c>
      <c r="D267" s="422"/>
      <c r="E267" s="423"/>
      <c r="F267" s="424"/>
      <c r="G267" s="29"/>
      <c r="H267" s="29"/>
      <c r="I267" s="29"/>
      <c r="J267" s="29"/>
      <c r="K267" s="20"/>
      <c r="N267" s="21"/>
      <c r="O267" s="420"/>
      <c r="P267" s="421"/>
      <c r="Q267" s="421"/>
      <c r="R267" s="26"/>
      <c r="S267" s="27"/>
      <c r="T267" s="27"/>
      <c r="U267" s="1272"/>
      <c r="V267" s="1273"/>
      <c r="W267" s="1273"/>
      <c r="X267" s="1273"/>
      <c r="Y267" s="1273"/>
      <c r="Z267" s="42" t="s">
        <v>4827</v>
      </c>
      <c r="AA267" s="99"/>
      <c r="AB267" s="99"/>
      <c r="AC267" s="43"/>
      <c r="AD267" s="43"/>
      <c r="AE267" s="43"/>
      <c r="AF267" s="43"/>
      <c r="AG267" s="43"/>
      <c r="AH267" s="43"/>
      <c r="AI267" s="43"/>
      <c r="AJ267" s="43"/>
      <c r="AK267" s="43"/>
      <c r="AL267" s="43"/>
      <c r="AM267" s="43"/>
      <c r="AN267" s="43"/>
      <c r="AO267" s="43"/>
      <c r="AP267" s="43"/>
      <c r="AQ267" s="43"/>
      <c r="AR267" s="43"/>
      <c r="AS267" s="43"/>
      <c r="AT267" s="44" t="s">
        <v>17</v>
      </c>
      <c r="AU267" s="1157">
        <f>$AU$9</f>
        <v>0.5</v>
      </c>
      <c r="AV267" s="1157"/>
      <c r="AW267" s="20"/>
      <c r="AX267" s="4"/>
      <c r="AY267" s="4"/>
      <c r="AZ267" s="4"/>
      <c r="BA267" s="4"/>
      <c r="BB267" s="4"/>
      <c r="BC267" s="4"/>
      <c r="BD267" s="21"/>
      <c r="BE267" s="101">
        <f>ROUND(ROUND(K263*AU267,0)*AY268,0)</f>
        <v>450</v>
      </c>
      <c r="BF267" s="31"/>
    </row>
    <row r="268" spans="1:58" ht="17.100000000000001" customHeight="1" x14ac:dyDescent="0.15">
      <c r="A268" s="32">
        <v>43</v>
      </c>
      <c r="B268" s="33">
        <v>2520</v>
      </c>
      <c r="C268" s="34" t="s">
        <v>5097</v>
      </c>
      <c r="D268" s="422"/>
      <c r="E268" s="423"/>
      <c r="F268" s="424"/>
      <c r="G268" s="29"/>
      <c r="H268" s="29"/>
      <c r="I268" s="29"/>
      <c r="J268" s="29"/>
      <c r="K268" s="20"/>
      <c r="N268" s="21"/>
      <c r="O268" s="1271" t="s">
        <v>4829</v>
      </c>
      <c r="P268" s="1274"/>
      <c r="Q268" s="1274"/>
      <c r="R268" s="1274"/>
      <c r="S268" s="1274"/>
      <c r="T268" s="1275"/>
      <c r="U268" s="42"/>
      <c r="V268" s="43"/>
      <c r="W268" s="44"/>
      <c r="X268" s="44"/>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4"/>
      <c r="AU268" s="1279"/>
      <c r="AV268" s="1279"/>
      <c r="AW268" s="20"/>
      <c r="AX268" s="23" t="s">
        <v>17</v>
      </c>
      <c r="AY268" s="1158">
        <f>AY256</f>
        <v>0.95</v>
      </c>
      <c r="AZ268" s="1158"/>
      <c r="BA268" s="4"/>
      <c r="BB268" s="4"/>
      <c r="BC268" s="4"/>
      <c r="BD268" s="21"/>
      <c r="BE268" s="101">
        <f>ROUND(ROUND(K263*S270,0)*AY268,0)</f>
        <v>869</v>
      </c>
      <c r="BF268" s="31"/>
    </row>
    <row r="269" spans="1:58" ht="17.100000000000001" customHeight="1" x14ac:dyDescent="0.15">
      <c r="A269" s="32">
        <v>43</v>
      </c>
      <c r="B269" s="33">
        <v>2521</v>
      </c>
      <c r="C269" s="34" t="s">
        <v>5098</v>
      </c>
      <c r="D269" s="422"/>
      <c r="E269" s="423"/>
      <c r="F269" s="424"/>
      <c r="G269" s="29"/>
      <c r="H269" s="29"/>
      <c r="I269" s="29"/>
      <c r="J269" s="29"/>
      <c r="K269" s="20"/>
      <c r="N269" s="21"/>
      <c r="O269" s="1276"/>
      <c r="P269" s="1277"/>
      <c r="Q269" s="1277"/>
      <c r="R269" s="1277"/>
      <c r="S269" s="1277"/>
      <c r="T269" s="1278"/>
      <c r="U269" s="1271" t="s">
        <v>4824</v>
      </c>
      <c r="V269" s="1202"/>
      <c r="W269" s="1202"/>
      <c r="X269" s="1202"/>
      <c r="Y269" s="1202"/>
      <c r="Z269" s="42" t="s">
        <v>4825</v>
      </c>
      <c r="AA269" s="99"/>
      <c r="AB269" s="99"/>
      <c r="AC269" s="43"/>
      <c r="AD269" s="43"/>
      <c r="AE269" s="43"/>
      <c r="AF269" s="43"/>
      <c r="AG269" s="43"/>
      <c r="AH269" s="43"/>
      <c r="AI269" s="43"/>
      <c r="AJ269" s="43"/>
      <c r="AK269" s="43"/>
      <c r="AL269" s="43"/>
      <c r="AM269" s="43"/>
      <c r="AN269" s="43"/>
      <c r="AO269" s="43"/>
      <c r="AP269" s="43"/>
      <c r="AQ269" s="43"/>
      <c r="AR269" s="43"/>
      <c r="AS269" s="43"/>
      <c r="AT269" s="44" t="s">
        <v>17</v>
      </c>
      <c r="AU269" s="1157">
        <f>$AU$8</f>
        <v>0.7</v>
      </c>
      <c r="AV269" s="1157"/>
      <c r="AW269" s="20"/>
      <c r="AX269" s="4"/>
      <c r="AY269" s="4"/>
      <c r="AZ269" s="4"/>
      <c r="BA269" s="4"/>
      <c r="BB269" s="4"/>
      <c r="BC269" s="4"/>
      <c r="BD269" s="21"/>
      <c r="BE269" s="101">
        <f>ROUND(ROUND(ROUND(K263*S270,0)*AU269,0)*AY268,0)</f>
        <v>609</v>
      </c>
      <c r="BF269" s="31"/>
    </row>
    <row r="270" spans="1:58" ht="17.100000000000001" customHeight="1" x14ac:dyDescent="0.15">
      <c r="A270" s="32">
        <v>43</v>
      </c>
      <c r="B270" s="33">
        <v>2522</v>
      </c>
      <c r="C270" s="34" t="s">
        <v>5099</v>
      </c>
      <c r="D270" s="422"/>
      <c r="E270" s="423"/>
      <c r="F270" s="424"/>
      <c r="G270" s="29"/>
      <c r="H270" s="29"/>
      <c r="I270" s="29"/>
      <c r="J270" s="29"/>
      <c r="K270" s="20"/>
      <c r="N270" s="21"/>
      <c r="O270" s="420"/>
      <c r="P270" s="421"/>
      <c r="Q270" s="421"/>
      <c r="R270" s="26" t="s">
        <v>17</v>
      </c>
      <c r="S270" s="1180">
        <f>$S$12</f>
        <v>0.96499999999999997</v>
      </c>
      <c r="T270" s="1181"/>
      <c r="U270" s="1272"/>
      <c r="V270" s="1273"/>
      <c r="W270" s="1273"/>
      <c r="X270" s="1273"/>
      <c r="Y270" s="1273"/>
      <c r="Z270" s="42" t="s">
        <v>4827</v>
      </c>
      <c r="AA270" s="99"/>
      <c r="AB270" s="99"/>
      <c r="AC270" s="43"/>
      <c r="AD270" s="43"/>
      <c r="AE270" s="43"/>
      <c r="AF270" s="43"/>
      <c r="AG270" s="43"/>
      <c r="AH270" s="43"/>
      <c r="AI270" s="43"/>
      <c r="AJ270" s="43"/>
      <c r="AK270" s="43"/>
      <c r="AL270" s="43"/>
      <c r="AM270" s="43"/>
      <c r="AN270" s="43"/>
      <c r="AO270" s="43"/>
      <c r="AP270" s="43"/>
      <c r="AQ270" s="43"/>
      <c r="AR270" s="43"/>
      <c r="AS270" s="43"/>
      <c r="AT270" s="44" t="s">
        <v>17</v>
      </c>
      <c r="AU270" s="1157">
        <f>$AU$9</f>
        <v>0.5</v>
      </c>
      <c r="AV270" s="1157"/>
      <c r="AW270" s="24"/>
      <c r="AX270" s="25"/>
      <c r="AY270" s="25"/>
      <c r="AZ270" s="25"/>
      <c r="BA270" s="25"/>
      <c r="BB270" s="25"/>
      <c r="BC270" s="25"/>
      <c r="BD270" s="38"/>
      <c r="BE270" s="101">
        <f>ROUND(ROUND(ROUND(K263*S270,0)*AU270,0)*AY268,0)</f>
        <v>435</v>
      </c>
      <c r="BF270" s="31"/>
    </row>
    <row r="271" spans="1:58" ht="17.100000000000001" customHeight="1" x14ac:dyDescent="0.15">
      <c r="A271" s="32">
        <v>43</v>
      </c>
      <c r="B271" s="33">
        <v>2529</v>
      </c>
      <c r="C271" s="34" t="s">
        <v>5100</v>
      </c>
      <c r="D271" s="422"/>
      <c r="E271" s="423"/>
      <c r="F271" s="424"/>
      <c r="G271" s="36"/>
      <c r="H271" s="29"/>
      <c r="I271" s="29"/>
      <c r="J271" s="37"/>
      <c r="K271" s="1086" t="s">
        <v>4840</v>
      </c>
      <c r="L271" s="1133"/>
      <c r="M271" s="1133"/>
      <c r="N271" s="1134"/>
      <c r="O271" s="416"/>
      <c r="P271" s="417"/>
      <c r="Q271" s="417"/>
      <c r="R271" s="65"/>
      <c r="S271" s="156"/>
      <c r="T271" s="156"/>
      <c r="U271" s="42"/>
      <c r="V271" s="43"/>
      <c r="W271" s="44"/>
      <c r="X271" s="44"/>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4"/>
      <c r="AU271" s="1279"/>
      <c r="AV271" s="1279"/>
      <c r="AW271" s="25"/>
      <c r="AX271" s="25"/>
      <c r="AY271" s="25"/>
      <c r="AZ271" s="25"/>
      <c r="BA271" s="25"/>
      <c r="BB271" s="26"/>
      <c r="BC271" s="95"/>
      <c r="BD271" s="161"/>
      <c r="BE271" s="101">
        <f>K275</f>
        <v>797</v>
      </c>
      <c r="BF271" s="31"/>
    </row>
    <row r="272" spans="1:58" ht="17.100000000000001" customHeight="1" x14ac:dyDescent="0.15">
      <c r="A272" s="32">
        <v>43</v>
      </c>
      <c r="B272" s="33">
        <v>2530</v>
      </c>
      <c r="C272" s="34" t="s">
        <v>5101</v>
      </c>
      <c r="D272" s="422"/>
      <c r="E272" s="423"/>
      <c r="F272" s="424"/>
      <c r="G272" s="36"/>
      <c r="H272" s="29"/>
      <c r="I272" s="29"/>
      <c r="J272" s="37"/>
      <c r="K272" s="1135"/>
      <c r="L272" s="1135"/>
      <c r="M272" s="1135"/>
      <c r="N272" s="1136"/>
      <c r="O272" s="418"/>
      <c r="P272" s="419"/>
      <c r="Q272" s="419"/>
      <c r="R272" s="23"/>
      <c r="S272" s="167"/>
      <c r="T272" s="167"/>
      <c r="U272" s="1271" t="s">
        <v>4824</v>
      </c>
      <c r="V272" s="1202"/>
      <c r="W272" s="1202"/>
      <c r="X272" s="1202"/>
      <c r="Y272" s="1202"/>
      <c r="Z272" s="42" t="s">
        <v>4825</v>
      </c>
      <c r="AA272" s="99"/>
      <c r="AB272" s="99"/>
      <c r="AC272" s="43"/>
      <c r="AD272" s="43"/>
      <c r="AE272" s="43"/>
      <c r="AF272" s="43"/>
      <c r="AG272" s="43"/>
      <c r="AH272" s="43"/>
      <c r="AI272" s="43"/>
      <c r="AJ272" s="43"/>
      <c r="AK272" s="43"/>
      <c r="AL272" s="43"/>
      <c r="AM272" s="43"/>
      <c r="AN272" s="43"/>
      <c r="AO272" s="43"/>
      <c r="AP272" s="43"/>
      <c r="AQ272" s="43"/>
      <c r="AR272" s="43"/>
      <c r="AS272" s="43"/>
      <c r="AT272" s="44" t="s">
        <v>17</v>
      </c>
      <c r="AU272" s="1157">
        <f>$AU$8</f>
        <v>0.7</v>
      </c>
      <c r="AV272" s="1157"/>
      <c r="AW272" s="43"/>
      <c r="AX272" s="43"/>
      <c r="AY272" s="43"/>
      <c r="AZ272" s="43"/>
      <c r="BA272" s="43"/>
      <c r="BB272" s="44"/>
      <c r="BC272" s="45"/>
      <c r="BD272" s="46"/>
      <c r="BE272" s="101">
        <f>ROUND(K275*AU272,0)</f>
        <v>558</v>
      </c>
      <c r="BF272" s="31"/>
    </row>
    <row r="273" spans="1:58" ht="17.100000000000001" customHeight="1" x14ac:dyDescent="0.15">
      <c r="A273" s="32">
        <v>43</v>
      </c>
      <c r="B273" s="33">
        <v>2531</v>
      </c>
      <c r="C273" s="34" t="s">
        <v>5102</v>
      </c>
      <c r="D273" s="422"/>
      <c r="E273" s="423"/>
      <c r="F273" s="424"/>
      <c r="G273" s="36"/>
      <c r="H273" s="29"/>
      <c r="I273" s="29"/>
      <c r="J273" s="37"/>
      <c r="K273" s="1135"/>
      <c r="L273" s="1135"/>
      <c r="M273" s="1135"/>
      <c r="N273" s="1136"/>
      <c r="O273" s="420"/>
      <c r="P273" s="421"/>
      <c r="Q273" s="421"/>
      <c r="R273" s="26"/>
      <c r="S273" s="27"/>
      <c r="T273" s="27"/>
      <c r="U273" s="1272"/>
      <c r="V273" s="1273"/>
      <c r="W273" s="1273"/>
      <c r="X273" s="1273"/>
      <c r="Y273" s="1273"/>
      <c r="Z273" s="42" t="s">
        <v>4827</v>
      </c>
      <c r="AA273" s="99"/>
      <c r="AB273" s="99"/>
      <c r="AC273" s="43"/>
      <c r="AD273" s="43"/>
      <c r="AE273" s="43"/>
      <c r="AF273" s="43"/>
      <c r="AG273" s="43"/>
      <c r="AH273" s="43"/>
      <c r="AI273" s="43"/>
      <c r="AJ273" s="43"/>
      <c r="AK273" s="43"/>
      <c r="AL273" s="43"/>
      <c r="AM273" s="43"/>
      <c r="AN273" s="43"/>
      <c r="AO273" s="43"/>
      <c r="AP273" s="43"/>
      <c r="AQ273" s="43"/>
      <c r="AR273" s="43"/>
      <c r="AS273" s="43"/>
      <c r="AT273" s="44" t="s">
        <v>17</v>
      </c>
      <c r="AU273" s="1157">
        <f>$AU$9</f>
        <v>0.5</v>
      </c>
      <c r="AV273" s="1157"/>
      <c r="AW273" s="43"/>
      <c r="AX273" s="43"/>
      <c r="AY273" s="43"/>
      <c r="AZ273" s="43"/>
      <c r="BA273" s="43"/>
      <c r="BB273" s="44"/>
      <c r="BC273" s="45"/>
      <c r="BD273" s="46"/>
      <c r="BE273" s="101">
        <f>ROUND(K275*AU273,0)</f>
        <v>399</v>
      </c>
      <c r="BF273" s="31"/>
    </row>
    <row r="274" spans="1:58" ht="17.100000000000001" customHeight="1" x14ac:dyDescent="0.15">
      <c r="A274" s="32">
        <v>43</v>
      </c>
      <c r="B274" s="33">
        <v>2532</v>
      </c>
      <c r="C274" s="34" t="s">
        <v>5103</v>
      </c>
      <c r="D274" s="422"/>
      <c r="E274" s="423"/>
      <c r="F274" s="424"/>
      <c r="G274" s="36"/>
      <c r="H274" s="29"/>
      <c r="I274" s="29"/>
      <c r="J274" s="37"/>
      <c r="K274" s="1269"/>
      <c r="L274" s="1269"/>
      <c r="M274" s="1269"/>
      <c r="N274" s="1270"/>
      <c r="O274" s="1271" t="s">
        <v>4829</v>
      </c>
      <c r="P274" s="1274"/>
      <c r="Q274" s="1274"/>
      <c r="R274" s="1274"/>
      <c r="S274" s="1274"/>
      <c r="T274" s="1275"/>
      <c r="U274" s="42"/>
      <c r="V274" s="43"/>
      <c r="W274" s="44"/>
      <c r="X274" s="44"/>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4"/>
      <c r="AU274" s="1279"/>
      <c r="AV274" s="1279"/>
      <c r="AW274" s="43"/>
      <c r="AX274" s="43"/>
      <c r="AY274" s="25"/>
      <c r="AZ274" s="25"/>
      <c r="BA274" s="25"/>
      <c r="BB274" s="26"/>
      <c r="BC274" s="95"/>
      <c r="BD274" s="161"/>
      <c r="BE274" s="101">
        <f>ROUND(K275*S276,0)</f>
        <v>769</v>
      </c>
      <c r="BF274" s="31"/>
    </row>
    <row r="275" spans="1:58" ht="17.100000000000001" customHeight="1" x14ac:dyDescent="0.15">
      <c r="A275" s="32">
        <v>43</v>
      </c>
      <c r="B275" s="33">
        <v>2533</v>
      </c>
      <c r="C275" s="34" t="s">
        <v>5104</v>
      </c>
      <c r="D275" s="422"/>
      <c r="E275" s="423"/>
      <c r="F275" s="424"/>
      <c r="G275" s="36"/>
      <c r="H275" s="29"/>
      <c r="I275" s="29"/>
      <c r="J275" s="37"/>
      <c r="K275" s="1108">
        <v>797</v>
      </c>
      <c r="L275" s="1108"/>
      <c r="M275" s="4" t="s">
        <v>21</v>
      </c>
      <c r="N275" s="2"/>
      <c r="O275" s="1276"/>
      <c r="P275" s="1277"/>
      <c r="Q275" s="1277"/>
      <c r="R275" s="1277"/>
      <c r="S275" s="1277"/>
      <c r="T275" s="1278"/>
      <c r="U275" s="1271" t="s">
        <v>4824</v>
      </c>
      <c r="V275" s="1202"/>
      <c r="W275" s="1202"/>
      <c r="X275" s="1202"/>
      <c r="Y275" s="1202"/>
      <c r="Z275" s="42" t="s">
        <v>4825</v>
      </c>
      <c r="AA275" s="99"/>
      <c r="AB275" s="99"/>
      <c r="AC275" s="43"/>
      <c r="AD275" s="43"/>
      <c r="AE275" s="43"/>
      <c r="AF275" s="43"/>
      <c r="AG275" s="43"/>
      <c r="AH275" s="43"/>
      <c r="AI275" s="43"/>
      <c r="AJ275" s="43"/>
      <c r="AK275" s="43"/>
      <c r="AL275" s="43"/>
      <c r="AM275" s="43"/>
      <c r="AN275" s="43"/>
      <c r="AO275" s="43"/>
      <c r="AP275" s="43"/>
      <c r="AQ275" s="43"/>
      <c r="AR275" s="43"/>
      <c r="AS275" s="43"/>
      <c r="AT275" s="44" t="s">
        <v>17</v>
      </c>
      <c r="AU275" s="1157">
        <f>$AU$8</f>
        <v>0.7</v>
      </c>
      <c r="AV275" s="1157"/>
      <c r="AW275" s="25"/>
      <c r="AX275" s="25"/>
      <c r="AY275" s="25"/>
      <c r="AZ275" s="25"/>
      <c r="BA275" s="25"/>
      <c r="BB275" s="26"/>
      <c r="BC275" s="95"/>
      <c r="BD275" s="161"/>
      <c r="BE275" s="101">
        <f>ROUND(ROUND(K275*S276,0)*AU275,0)</f>
        <v>538</v>
      </c>
      <c r="BF275" s="31"/>
    </row>
    <row r="276" spans="1:58" ht="17.100000000000001" customHeight="1" x14ac:dyDescent="0.15">
      <c r="A276" s="32">
        <v>43</v>
      </c>
      <c r="B276" s="33">
        <v>2534</v>
      </c>
      <c r="C276" s="34" t="s">
        <v>5105</v>
      </c>
      <c r="D276" s="422"/>
      <c r="E276" s="423"/>
      <c r="F276" s="424"/>
      <c r="G276" s="36"/>
      <c r="H276" s="29"/>
      <c r="I276" s="29"/>
      <c r="J276" s="37"/>
      <c r="K276" s="419"/>
      <c r="L276" s="419"/>
      <c r="M276" s="419"/>
      <c r="N276" s="419"/>
      <c r="O276" s="420"/>
      <c r="P276" s="421"/>
      <c r="Q276" s="421"/>
      <c r="R276" s="26" t="s">
        <v>17</v>
      </c>
      <c r="S276" s="1180">
        <f>$S$12</f>
        <v>0.96499999999999997</v>
      </c>
      <c r="T276" s="1181"/>
      <c r="U276" s="1272"/>
      <c r="V276" s="1273"/>
      <c r="W276" s="1273"/>
      <c r="X276" s="1273"/>
      <c r="Y276" s="1273"/>
      <c r="Z276" s="42" t="s">
        <v>4827</v>
      </c>
      <c r="AA276" s="99"/>
      <c r="AB276" s="99"/>
      <c r="AC276" s="43"/>
      <c r="AD276" s="43"/>
      <c r="AE276" s="43"/>
      <c r="AF276" s="43"/>
      <c r="AG276" s="43"/>
      <c r="AH276" s="43"/>
      <c r="AI276" s="43"/>
      <c r="AJ276" s="43"/>
      <c r="AK276" s="43"/>
      <c r="AL276" s="43"/>
      <c r="AM276" s="43"/>
      <c r="AN276" s="43"/>
      <c r="AO276" s="43"/>
      <c r="AP276" s="43"/>
      <c r="AQ276" s="43"/>
      <c r="AR276" s="43"/>
      <c r="AS276" s="43"/>
      <c r="AT276" s="44" t="s">
        <v>17</v>
      </c>
      <c r="AU276" s="1157">
        <f>$AU$9</f>
        <v>0.5</v>
      </c>
      <c r="AV276" s="1157"/>
      <c r="AW276" s="25"/>
      <c r="AX276" s="25"/>
      <c r="AY276" s="25"/>
      <c r="AZ276" s="25"/>
      <c r="BA276" s="25"/>
      <c r="BB276" s="26"/>
      <c r="BC276" s="95"/>
      <c r="BD276" s="161"/>
      <c r="BE276" s="101">
        <f>ROUND(ROUND(K275*S276,0)*AU276,0)</f>
        <v>385</v>
      </c>
      <c r="BF276" s="31"/>
    </row>
    <row r="277" spans="1:58" ht="17.100000000000001" customHeight="1" x14ac:dyDescent="0.15">
      <c r="A277" s="32">
        <v>43</v>
      </c>
      <c r="B277" s="33">
        <v>2541</v>
      </c>
      <c r="C277" s="34" t="s">
        <v>5106</v>
      </c>
      <c r="D277" s="422"/>
      <c r="E277" s="423"/>
      <c r="F277" s="424"/>
      <c r="G277" s="36"/>
      <c r="H277" s="29"/>
      <c r="I277" s="29"/>
      <c r="J277" s="37"/>
      <c r="K277" s="4"/>
      <c r="N277" s="21"/>
      <c r="O277" s="416"/>
      <c r="P277" s="417"/>
      <c r="Q277" s="417"/>
      <c r="R277" s="65"/>
      <c r="S277" s="156"/>
      <c r="T277" s="156"/>
      <c r="U277" s="42"/>
      <c r="V277" s="43"/>
      <c r="W277" s="44"/>
      <c r="X277" s="44"/>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4"/>
      <c r="AU277" s="1279"/>
      <c r="AV277" s="1279"/>
      <c r="AW277" s="1198" t="s">
        <v>4833</v>
      </c>
      <c r="AX277" s="1281"/>
      <c r="AY277" s="1281"/>
      <c r="AZ277" s="1281"/>
      <c r="BA277" s="40"/>
      <c r="BB277" s="40"/>
      <c r="BC277" s="40"/>
      <c r="BD277" s="41"/>
      <c r="BE277" s="101">
        <f>ROUND(K275*AY280,0)</f>
        <v>757</v>
      </c>
      <c r="BF277" s="31"/>
    </row>
    <row r="278" spans="1:58" ht="17.100000000000001" customHeight="1" x14ac:dyDescent="0.15">
      <c r="A278" s="32">
        <v>43</v>
      </c>
      <c r="B278" s="33">
        <v>2542</v>
      </c>
      <c r="C278" s="34" t="s">
        <v>5107</v>
      </c>
      <c r="D278" s="422"/>
      <c r="E278" s="423"/>
      <c r="F278" s="424"/>
      <c r="G278" s="36"/>
      <c r="H278" s="29"/>
      <c r="I278" s="29"/>
      <c r="J278" s="37"/>
      <c r="K278" s="4"/>
      <c r="N278" s="21"/>
      <c r="O278" s="418"/>
      <c r="P278" s="419"/>
      <c r="Q278" s="419"/>
      <c r="R278" s="23"/>
      <c r="S278" s="167"/>
      <c r="T278" s="167"/>
      <c r="U278" s="1271" t="s">
        <v>4824</v>
      </c>
      <c r="V278" s="1202"/>
      <c r="W278" s="1202"/>
      <c r="X278" s="1202"/>
      <c r="Y278" s="1202"/>
      <c r="Z278" s="42" t="s">
        <v>4825</v>
      </c>
      <c r="AA278" s="99"/>
      <c r="AB278" s="99"/>
      <c r="AC278" s="43"/>
      <c r="AD278" s="43"/>
      <c r="AE278" s="43"/>
      <c r="AF278" s="43"/>
      <c r="AG278" s="43"/>
      <c r="AH278" s="43"/>
      <c r="AI278" s="43"/>
      <c r="AJ278" s="43"/>
      <c r="AK278" s="43"/>
      <c r="AL278" s="43"/>
      <c r="AM278" s="43"/>
      <c r="AN278" s="43"/>
      <c r="AO278" s="43"/>
      <c r="AP278" s="43"/>
      <c r="AQ278" s="43"/>
      <c r="AR278" s="43"/>
      <c r="AS278" s="43"/>
      <c r="AT278" s="44" t="s">
        <v>17</v>
      </c>
      <c r="AU278" s="1157">
        <f>$AU$8</f>
        <v>0.7</v>
      </c>
      <c r="AV278" s="1157"/>
      <c r="AW278" s="1268"/>
      <c r="AX278" s="1269"/>
      <c r="AY278" s="1269"/>
      <c r="AZ278" s="1269"/>
      <c r="BA278" s="4"/>
      <c r="BB278" s="4"/>
      <c r="BC278" s="4"/>
      <c r="BD278" s="21"/>
      <c r="BE278" s="101">
        <f>ROUND(ROUND(K275*AU278,0)*AY280,0)</f>
        <v>530</v>
      </c>
      <c r="BF278" s="31"/>
    </row>
    <row r="279" spans="1:58" ht="17.100000000000001" customHeight="1" x14ac:dyDescent="0.15">
      <c r="A279" s="32">
        <v>43</v>
      </c>
      <c r="B279" s="33">
        <v>2543</v>
      </c>
      <c r="C279" s="34" t="s">
        <v>5108</v>
      </c>
      <c r="D279" s="422"/>
      <c r="E279" s="423"/>
      <c r="F279" s="424"/>
      <c r="G279" s="36"/>
      <c r="H279" s="29"/>
      <c r="I279" s="29"/>
      <c r="J279" s="37"/>
      <c r="K279" s="4"/>
      <c r="N279" s="21"/>
      <c r="O279" s="420"/>
      <c r="P279" s="421"/>
      <c r="Q279" s="421"/>
      <c r="R279" s="26"/>
      <c r="S279" s="27"/>
      <c r="T279" s="27"/>
      <c r="U279" s="1272"/>
      <c r="V279" s="1273"/>
      <c r="W279" s="1273"/>
      <c r="X279" s="1273"/>
      <c r="Y279" s="1273"/>
      <c r="Z279" s="42" t="s">
        <v>4827</v>
      </c>
      <c r="AA279" s="99"/>
      <c r="AB279" s="99"/>
      <c r="AC279" s="43"/>
      <c r="AD279" s="43"/>
      <c r="AE279" s="43"/>
      <c r="AF279" s="43"/>
      <c r="AG279" s="43"/>
      <c r="AH279" s="43"/>
      <c r="AI279" s="43"/>
      <c r="AJ279" s="43"/>
      <c r="AK279" s="43"/>
      <c r="AL279" s="43"/>
      <c r="AM279" s="43"/>
      <c r="AN279" s="43"/>
      <c r="AO279" s="43"/>
      <c r="AP279" s="43"/>
      <c r="AQ279" s="43"/>
      <c r="AR279" s="43"/>
      <c r="AS279" s="43"/>
      <c r="AT279" s="44" t="s">
        <v>17</v>
      </c>
      <c r="AU279" s="1157">
        <f>$AU$9</f>
        <v>0.5</v>
      </c>
      <c r="AV279" s="1157"/>
      <c r="AW279" s="20"/>
      <c r="AX279" s="4"/>
      <c r="AY279" s="4"/>
      <c r="AZ279" s="4"/>
      <c r="BA279" s="4"/>
      <c r="BB279" s="4"/>
      <c r="BC279" s="4"/>
      <c r="BD279" s="21"/>
      <c r="BE279" s="101">
        <f>ROUND(ROUND(K275*AU279,0)*AY280,0)</f>
        <v>379</v>
      </c>
      <c r="BF279" s="31"/>
    </row>
    <row r="280" spans="1:58" ht="17.100000000000001" customHeight="1" x14ac:dyDescent="0.15">
      <c r="A280" s="32">
        <v>43</v>
      </c>
      <c r="B280" s="33">
        <v>2544</v>
      </c>
      <c r="C280" s="34" t="s">
        <v>5109</v>
      </c>
      <c r="D280" s="422"/>
      <c r="E280" s="423"/>
      <c r="F280" s="424"/>
      <c r="G280" s="36"/>
      <c r="H280" s="29"/>
      <c r="I280" s="29"/>
      <c r="J280" s="37"/>
      <c r="K280" s="4"/>
      <c r="N280" s="21"/>
      <c r="O280" s="1271" t="s">
        <v>4829</v>
      </c>
      <c r="P280" s="1274"/>
      <c r="Q280" s="1274"/>
      <c r="R280" s="1274"/>
      <c r="S280" s="1274"/>
      <c r="T280" s="1275"/>
      <c r="U280" s="42"/>
      <c r="V280" s="43"/>
      <c r="W280" s="44"/>
      <c r="X280" s="44"/>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4"/>
      <c r="AU280" s="1279"/>
      <c r="AV280" s="1279"/>
      <c r="AW280" s="20"/>
      <c r="AX280" s="23" t="s">
        <v>17</v>
      </c>
      <c r="AY280" s="1158">
        <f>AY268</f>
        <v>0.95</v>
      </c>
      <c r="AZ280" s="1158"/>
      <c r="BA280" s="4"/>
      <c r="BB280" s="4"/>
      <c r="BC280" s="4"/>
      <c r="BD280" s="21"/>
      <c r="BE280" s="101">
        <f>ROUND(ROUND(K275*S282,0)*AY280,0)</f>
        <v>731</v>
      </c>
      <c r="BF280" s="31"/>
    </row>
    <row r="281" spans="1:58" ht="17.100000000000001" customHeight="1" x14ac:dyDescent="0.15">
      <c r="A281" s="32">
        <v>43</v>
      </c>
      <c r="B281" s="33">
        <v>2545</v>
      </c>
      <c r="C281" s="34" t="s">
        <v>5110</v>
      </c>
      <c r="D281" s="422"/>
      <c r="E281" s="423"/>
      <c r="F281" s="424"/>
      <c r="G281" s="36"/>
      <c r="H281" s="29"/>
      <c r="I281" s="29"/>
      <c r="J281" s="37"/>
      <c r="K281" s="4"/>
      <c r="N281" s="21"/>
      <c r="O281" s="1276"/>
      <c r="P281" s="1277"/>
      <c r="Q281" s="1277"/>
      <c r="R281" s="1277"/>
      <c r="S281" s="1277"/>
      <c r="T281" s="1278"/>
      <c r="U281" s="1271" t="s">
        <v>4824</v>
      </c>
      <c r="V281" s="1202"/>
      <c r="W281" s="1202"/>
      <c r="X281" s="1202"/>
      <c r="Y281" s="1202"/>
      <c r="Z281" s="42" t="s">
        <v>4825</v>
      </c>
      <c r="AA281" s="99"/>
      <c r="AB281" s="99"/>
      <c r="AC281" s="43"/>
      <c r="AD281" s="43"/>
      <c r="AE281" s="43"/>
      <c r="AF281" s="43"/>
      <c r="AG281" s="43"/>
      <c r="AH281" s="43"/>
      <c r="AI281" s="43"/>
      <c r="AJ281" s="43"/>
      <c r="AK281" s="43"/>
      <c r="AL281" s="43"/>
      <c r="AM281" s="43"/>
      <c r="AN281" s="43"/>
      <c r="AO281" s="43"/>
      <c r="AP281" s="43"/>
      <c r="AQ281" s="43"/>
      <c r="AR281" s="43"/>
      <c r="AS281" s="43"/>
      <c r="AT281" s="44" t="s">
        <v>17</v>
      </c>
      <c r="AU281" s="1157">
        <f>$AU$8</f>
        <v>0.7</v>
      </c>
      <c r="AV281" s="1157"/>
      <c r="AW281" s="20"/>
      <c r="AX281" s="4"/>
      <c r="AY281" s="4"/>
      <c r="AZ281" s="4"/>
      <c r="BA281" s="4"/>
      <c r="BB281" s="4"/>
      <c r="BC281" s="4"/>
      <c r="BD281" s="21"/>
      <c r="BE281" s="101">
        <f>ROUND(ROUND(ROUND(K275*S282,0)*AU281,0)*AY280,0)</f>
        <v>511</v>
      </c>
      <c r="BF281" s="31"/>
    </row>
    <row r="282" spans="1:58" ht="17.100000000000001" customHeight="1" x14ac:dyDescent="0.15">
      <c r="A282" s="32">
        <v>43</v>
      </c>
      <c r="B282" s="33">
        <v>2546</v>
      </c>
      <c r="C282" s="34" t="s">
        <v>5111</v>
      </c>
      <c r="D282" s="422"/>
      <c r="E282" s="423"/>
      <c r="F282" s="424"/>
      <c r="G282" s="36"/>
      <c r="H282" s="29"/>
      <c r="I282" s="29"/>
      <c r="J282" s="37"/>
      <c r="K282" s="4"/>
      <c r="N282" s="21"/>
      <c r="O282" s="420"/>
      <c r="P282" s="421"/>
      <c r="Q282" s="421"/>
      <c r="R282" s="26" t="s">
        <v>17</v>
      </c>
      <c r="S282" s="1180">
        <f>$S$12</f>
        <v>0.96499999999999997</v>
      </c>
      <c r="T282" s="1181"/>
      <c r="U282" s="1272"/>
      <c r="V282" s="1273"/>
      <c r="W282" s="1273"/>
      <c r="X282" s="1273"/>
      <c r="Y282" s="1273"/>
      <c r="Z282" s="42" t="s">
        <v>4827</v>
      </c>
      <c r="AA282" s="99"/>
      <c r="AB282" s="99"/>
      <c r="AC282" s="43"/>
      <c r="AD282" s="43"/>
      <c r="AE282" s="43"/>
      <c r="AF282" s="43"/>
      <c r="AG282" s="43"/>
      <c r="AH282" s="43"/>
      <c r="AI282" s="43"/>
      <c r="AJ282" s="43"/>
      <c r="AK282" s="43"/>
      <c r="AL282" s="43"/>
      <c r="AM282" s="43"/>
      <c r="AN282" s="43"/>
      <c r="AO282" s="43"/>
      <c r="AP282" s="43"/>
      <c r="AQ282" s="43"/>
      <c r="AR282" s="43"/>
      <c r="AS282" s="43"/>
      <c r="AT282" s="44" t="s">
        <v>17</v>
      </c>
      <c r="AU282" s="1157">
        <f>$AU$9</f>
        <v>0.5</v>
      </c>
      <c r="AV282" s="1157"/>
      <c r="AW282" s="24"/>
      <c r="AX282" s="25"/>
      <c r="AY282" s="25"/>
      <c r="AZ282" s="25"/>
      <c r="BA282" s="25"/>
      <c r="BB282" s="25"/>
      <c r="BC282" s="25"/>
      <c r="BD282" s="38"/>
      <c r="BE282" s="101">
        <f>ROUND(ROUND(ROUND(K275*S282,0)*AU282,0)*AY280,0)</f>
        <v>366</v>
      </c>
      <c r="BF282" s="31"/>
    </row>
    <row r="283" spans="1:58" ht="17.100000000000001" customHeight="1" x14ac:dyDescent="0.15">
      <c r="A283" s="32">
        <v>43</v>
      </c>
      <c r="B283" s="33">
        <v>2553</v>
      </c>
      <c r="C283" s="34" t="s">
        <v>5112</v>
      </c>
      <c r="D283" s="422"/>
      <c r="E283" s="423"/>
      <c r="F283" s="424"/>
      <c r="G283" s="36"/>
      <c r="H283" s="29"/>
      <c r="I283" s="29"/>
      <c r="J283" s="37"/>
      <c r="K283" s="1085" t="s">
        <v>4853</v>
      </c>
      <c r="L283" s="1133"/>
      <c r="M283" s="1133"/>
      <c r="N283" s="1134"/>
      <c r="O283" s="416"/>
      <c r="P283" s="417"/>
      <c r="Q283" s="417"/>
      <c r="R283" s="65"/>
      <c r="S283" s="156"/>
      <c r="T283" s="156"/>
      <c r="U283" s="42"/>
      <c r="V283" s="43"/>
      <c r="W283" s="44"/>
      <c r="X283" s="44"/>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4"/>
      <c r="AU283" s="1279"/>
      <c r="AV283" s="1279"/>
      <c r="AW283" s="25"/>
      <c r="AX283" s="25"/>
      <c r="AY283" s="25"/>
      <c r="AZ283" s="25"/>
      <c r="BA283" s="25"/>
      <c r="BB283" s="26"/>
      <c r="BC283" s="95"/>
      <c r="BD283" s="161"/>
      <c r="BE283" s="101">
        <f>K287</f>
        <v>646</v>
      </c>
      <c r="BF283" s="31"/>
    </row>
    <row r="284" spans="1:58" ht="17.100000000000001" customHeight="1" x14ac:dyDescent="0.15">
      <c r="A284" s="32">
        <v>43</v>
      </c>
      <c r="B284" s="33">
        <v>2554</v>
      </c>
      <c r="C284" s="34" t="s">
        <v>5113</v>
      </c>
      <c r="D284" s="422"/>
      <c r="E284" s="423"/>
      <c r="F284" s="424"/>
      <c r="G284" s="29"/>
      <c r="H284" s="29"/>
      <c r="I284" s="29"/>
      <c r="J284" s="29"/>
      <c r="K284" s="1137"/>
      <c r="L284" s="1135"/>
      <c r="M284" s="1135"/>
      <c r="N284" s="1136"/>
      <c r="O284" s="418"/>
      <c r="P284" s="419"/>
      <c r="Q284" s="419"/>
      <c r="R284" s="23"/>
      <c r="S284" s="167"/>
      <c r="T284" s="167"/>
      <c r="U284" s="1271" t="s">
        <v>4824</v>
      </c>
      <c r="V284" s="1202"/>
      <c r="W284" s="1202"/>
      <c r="X284" s="1202"/>
      <c r="Y284" s="1202"/>
      <c r="Z284" s="42" t="s">
        <v>4825</v>
      </c>
      <c r="AA284" s="99"/>
      <c r="AB284" s="99"/>
      <c r="AC284" s="43"/>
      <c r="AD284" s="43"/>
      <c r="AE284" s="43"/>
      <c r="AF284" s="43"/>
      <c r="AG284" s="43"/>
      <c r="AH284" s="43"/>
      <c r="AI284" s="43"/>
      <c r="AJ284" s="43"/>
      <c r="AK284" s="43"/>
      <c r="AL284" s="43"/>
      <c r="AM284" s="43"/>
      <c r="AN284" s="43"/>
      <c r="AO284" s="43"/>
      <c r="AP284" s="43"/>
      <c r="AQ284" s="43"/>
      <c r="AR284" s="43"/>
      <c r="AS284" s="43"/>
      <c r="AT284" s="44" t="s">
        <v>17</v>
      </c>
      <c r="AU284" s="1157">
        <f>$AU$8</f>
        <v>0.7</v>
      </c>
      <c r="AV284" s="1157"/>
      <c r="AW284" s="43"/>
      <c r="AX284" s="43"/>
      <c r="AY284" s="43"/>
      <c r="AZ284" s="43"/>
      <c r="BA284" s="43"/>
      <c r="BB284" s="44"/>
      <c r="BC284" s="45"/>
      <c r="BD284" s="46"/>
      <c r="BE284" s="101">
        <f>ROUND(K287*AU284,0)</f>
        <v>452</v>
      </c>
      <c r="BF284" s="31"/>
    </row>
    <row r="285" spans="1:58" ht="17.100000000000001" customHeight="1" x14ac:dyDescent="0.15">
      <c r="A285" s="32">
        <v>43</v>
      </c>
      <c r="B285" s="33">
        <v>2555</v>
      </c>
      <c r="C285" s="34" t="s">
        <v>5114</v>
      </c>
      <c r="D285" s="422"/>
      <c r="E285" s="423"/>
      <c r="F285" s="424"/>
      <c r="G285" s="29"/>
      <c r="H285" s="29"/>
      <c r="I285" s="29"/>
      <c r="J285" s="29"/>
      <c r="K285" s="1137"/>
      <c r="L285" s="1135"/>
      <c r="M285" s="1135"/>
      <c r="N285" s="1136"/>
      <c r="O285" s="420"/>
      <c r="P285" s="421"/>
      <c r="Q285" s="421"/>
      <c r="R285" s="26"/>
      <c r="S285" s="27"/>
      <c r="T285" s="27"/>
      <c r="U285" s="1272"/>
      <c r="V285" s="1273"/>
      <c r="W285" s="1273"/>
      <c r="X285" s="1273"/>
      <c r="Y285" s="1273"/>
      <c r="Z285" s="42" t="s">
        <v>4827</v>
      </c>
      <c r="AA285" s="99"/>
      <c r="AB285" s="99"/>
      <c r="AC285" s="43"/>
      <c r="AD285" s="43"/>
      <c r="AE285" s="43"/>
      <c r="AF285" s="43"/>
      <c r="AG285" s="43"/>
      <c r="AH285" s="43"/>
      <c r="AI285" s="43"/>
      <c r="AJ285" s="43"/>
      <c r="AK285" s="43"/>
      <c r="AL285" s="43"/>
      <c r="AM285" s="43"/>
      <c r="AN285" s="43"/>
      <c r="AO285" s="43"/>
      <c r="AP285" s="43"/>
      <c r="AQ285" s="43"/>
      <c r="AR285" s="43"/>
      <c r="AS285" s="43"/>
      <c r="AT285" s="44" t="s">
        <v>17</v>
      </c>
      <c r="AU285" s="1157">
        <f>$AU$9</f>
        <v>0.5</v>
      </c>
      <c r="AV285" s="1157"/>
      <c r="AW285" s="43"/>
      <c r="AX285" s="43"/>
      <c r="AY285" s="43"/>
      <c r="AZ285" s="43"/>
      <c r="BA285" s="43"/>
      <c r="BB285" s="44"/>
      <c r="BC285" s="45"/>
      <c r="BD285" s="46"/>
      <c r="BE285" s="101">
        <f>ROUND(K287*AU285,0)</f>
        <v>323</v>
      </c>
      <c r="BF285" s="31"/>
    </row>
    <row r="286" spans="1:58" ht="17.100000000000001" customHeight="1" x14ac:dyDescent="0.15">
      <c r="A286" s="32">
        <v>43</v>
      </c>
      <c r="B286" s="33">
        <v>2556</v>
      </c>
      <c r="C286" s="34" t="s">
        <v>5115</v>
      </c>
      <c r="D286" s="422"/>
      <c r="E286" s="423"/>
      <c r="F286" s="424"/>
      <c r="G286" s="29"/>
      <c r="H286" s="29"/>
      <c r="I286" s="29"/>
      <c r="J286" s="29"/>
      <c r="K286" s="1268"/>
      <c r="L286" s="1269"/>
      <c r="M286" s="1269"/>
      <c r="N286" s="1270"/>
      <c r="O286" s="1271" t="s">
        <v>4829</v>
      </c>
      <c r="P286" s="1274"/>
      <c r="Q286" s="1274"/>
      <c r="R286" s="1274"/>
      <c r="S286" s="1274"/>
      <c r="T286" s="1275"/>
      <c r="U286" s="42"/>
      <c r="V286" s="43"/>
      <c r="W286" s="44"/>
      <c r="X286" s="44"/>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4"/>
      <c r="AU286" s="1279"/>
      <c r="AV286" s="1279"/>
      <c r="AW286" s="43"/>
      <c r="AX286" s="43"/>
      <c r="AY286" s="25"/>
      <c r="AZ286" s="25"/>
      <c r="BA286" s="25"/>
      <c r="BB286" s="26"/>
      <c r="BC286" s="95"/>
      <c r="BD286" s="161"/>
      <c r="BE286" s="101">
        <f>ROUND(K287*S288,0)</f>
        <v>623</v>
      </c>
      <c r="BF286" s="31"/>
    </row>
    <row r="287" spans="1:58" ht="17.100000000000001" customHeight="1" x14ac:dyDescent="0.15">
      <c r="A287" s="32">
        <v>43</v>
      </c>
      <c r="B287" s="33">
        <v>2557</v>
      </c>
      <c r="C287" s="34" t="s">
        <v>5116</v>
      </c>
      <c r="D287" s="422"/>
      <c r="E287" s="423"/>
      <c r="F287" s="424"/>
      <c r="G287" s="29"/>
      <c r="H287" s="29"/>
      <c r="I287" s="29"/>
      <c r="J287" s="29"/>
      <c r="K287" s="1280">
        <v>646</v>
      </c>
      <c r="L287" s="1108"/>
      <c r="M287" s="4" t="s">
        <v>21</v>
      </c>
      <c r="N287" s="22"/>
      <c r="O287" s="1276"/>
      <c r="P287" s="1277"/>
      <c r="Q287" s="1277"/>
      <c r="R287" s="1277"/>
      <c r="S287" s="1277"/>
      <c r="T287" s="1278"/>
      <c r="U287" s="1271" t="s">
        <v>4824</v>
      </c>
      <c r="V287" s="1202"/>
      <c r="W287" s="1202"/>
      <c r="X287" s="1202"/>
      <c r="Y287" s="1202"/>
      <c r="Z287" s="42" t="s">
        <v>4825</v>
      </c>
      <c r="AA287" s="99"/>
      <c r="AB287" s="99"/>
      <c r="AC287" s="43"/>
      <c r="AD287" s="43"/>
      <c r="AE287" s="43"/>
      <c r="AF287" s="43"/>
      <c r="AG287" s="43"/>
      <c r="AH287" s="43"/>
      <c r="AI287" s="43"/>
      <c r="AJ287" s="43"/>
      <c r="AK287" s="43"/>
      <c r="AL287" s="43"/>
      <c r="AM287" s="43"/>
      <c r="AN287" s="43"/>
      <c r="AO287" s="43"/>
      <c r="AP287" s="43"/>
      <c r="AQ287" s="43"/>
      <c r="AR287" s="43"/>
      <c r="AS287" s="43"/>
      <c r="AT287" s="44" t="s">
        <v>17</v>
      </c>
      <c r="AU287" s="1157">
        <f>$AU$8</f>
        <v>0.7</v>
      </c>
      <c r="AV287" s="1157"/>
      <c r="AW287" s="25"/>
      <c r="AX287" s="25"/>
      <c r="AY287" s="25"/>
      <c r="AZ287" s="25"/>
      <c r="BA287" s="25"/>
      <c r="BB287" s="26"/>
      <c r="BC287" s="95"/>
      <c r="BD287" s="161"/>
      <c r="BE287" s="101">
        <f>ROUND(ROUND(K287*S288,0)*AU287,0)</f>
        <v>436</v>
      </c>
      <c r="BF287" s="31"/>
    </row>
    <row r="288" spans="1:58" ht="17.100000000000001" customHeight="1" x14ac:dyDescent="0.15">
      <c r="A288" s="32">
        <v>43</v>
      </c>
      <c r="B288" s="33">
        <v>2558</v>
      </c>
      <c r="C288" s="34" t="s">
        <v>5117</v>
      </c>
      <c r="D288" s="422"/>
      <c r="E288" s="423"/>
      <c r="F288" s="424"/>
      <c r="G288" s="29"/>
      <c r="H288" s="29"/>
      <c r="I288" s="29"/>
      <c r="J288" s="29"/>
      <c r="K288" s="418"/>
      <c r="L288" s="419"/>
      <c r="M288" s="419"/>
      <c r="N288" s="425"/>
      <c r="O288" s="420"/>
      <c r="P288" s="421"/>
      <c r="Q288" s="421"/>
      <c r="R288" s="26" t="s">
        <v>17</v>
      </c>
      <c r="S288" s="1180">
        <f>$S$12</f>
        <v>0.96499999999999997</v>
      </c>
      <c r="T288" s="1181"/>
      <c r="U288" s="1272"/>
      <c r="V288" s="1273"/>
      <c r="W288" s="1273"/>
      <c r="X288" s="1273"/>
      <c r="Y288" s="1273"/>
      <c r="Z288" s="42" t="s">
        <v>4827</v>
      </c>
      <c r="AA288" s="99"/>
      <c r="AB288" s="99"/>
      <c r="AC288" s="43"/>
      <c r="AD288" s="43"/>
      <c r="AE288" s="43"/>
      <c r="AF288" s="43"/>
      <c r="AG288" s="43"/>
      <c r="AH288" s="43"/>
      <c r="AI288" s="43"/>
      <c r="AJ288" s="43"/>
      <c r="AK288" s="43"/>
      <c r="AL288" s="43"/>
      <c r="AM288" s="43"/>
      <c r="AN288" s="43"/>
      <c r="AO288" s="43"/>
      <c r="AP288" s="43"/>
      <c r="AQ288" s="43"/>
      <c r="AR288" s="43"/>
      <c r="AS288" s="43"/>
      <c r="AT288" s="44" t="s">
        <v>17</v>
      </c>
      <c r="AU288" s="1157">
        <f>$AU$9</f>
        <v>0.5</v>
      </c>
      <c r="AV288" s="1157"/>
      <c r="AW288" s="25"/>
      <c r="AX288" s="25"/>
      <c r="AY288" s="25"/>
      <c r="AZ288" s="25"/>
      <c r="BA288" s="25"/>
      <c r="BB288" s="26"/>
      <c r="BC288" s="95"/>
      <c r="BD288" s="161"/>
      <c r="BE288" s="101">
        <f>ROUND(ROUND(K287*S288,0)*AU288,0)</f>
        <v>312</v>
      </c>
      <c r="BF288" s="31"/>
    </row>
    <row r="289" spans="1:58" ht="17.100000000000001" customHeight="1" x14ac:dyDescent="0.15">
      <c r="A289" s="32">
        <v>43</v>
      </c>
      <c r="B289" s="33">
        <v>2565</v>
      </c>
      <c r="C289" s="34" t="s">
        <v>5118</v>
      </c>
      <c r="D289" s="422"/>
      <c r="E289" s="423"/>
      <c r="F289" s="424"/>
      <c r="G289" s="29"/>
      <c r="H289" s="29"/>
      <c r="I289" s="29"/>
      <c r="J289" s="29"/>
      <c r="K289" s="20"/>
      <c r="N289" s="21"/>
      <c r="O289" s="416"/>
      <c r="P289" s="417"/>
      <c r="Q289" s="417"/>
      <c r="R289" s="65"/>
      <c r="S289" s="156"/>
      <c r="T289" s="156"/>
      <c r="U289" s="42"/>
      <c r="V289" s="43"/>
      <c r="W289" s="44"/>
      <c r="X289" s="44"/>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4"/>
      <c r="AU289" s="1279"/>
      <c r="AV289" s="1279"/>
      <c r="AW289" s="1198" t="s">
        <v>4833</v>
      </c>
      <c r="AX289" s="1281"/>
      <c r="AY289" s="1281"/>
      <c r="AZ289" s="1281"/>
      <c r="BA289" s="40"/>
      <c r="BB289" s="40"/>
      <c r="BC289" s="40"/>
      <c r="BD289" s="41"/>
      <c r="BE289" s="101">
        <f>ROUND(K287*AY292,0)</f>
        <v>614</v>
      </c>
      <c r="BF289" s="31"/>
    </row>
    <row r="290" spans="1:58" ht="17.100000000000001" customHeight="1" x14ac:dyDescent="0.15">
      <c r="A290" s="32">
        <v>43</v>
      </c>
      <c r="B290" s="33">
        <v>2566</v>
      </c>
      <c r="C290" s="34" t="s">
        <v>5119</v>
      </c>
      <c r="D290" s="422"/>
      <c r="E290" s="423"/>
      <c r="F290" s="424"/>
      <c r="G290" s="29"/>
      <c r="H290" s="29"/>
      <c r="I290" s="29"/>
      <c r="J290" s="29"/>
      <c r="K290" s="20"/>
      <c r="N290" s="21"/>
      <c r="O290" s="418"/>
      <c r="P290" s="419"/>
      <c r="Q290" s="419"/>
      <c r="R290" s="23"/>
      <c r="S290" s="167"/>
      <c r="T290" s="167"/>
      <c r="U290" s="1271" t="s">
        <v>4824</v>
      </c>
      <c r="V290" s="1202"/>
      <c r="W290" s="1202"/>
      <c r="X290" s="1202"/>
      <c r="Y290" s="1202"/>
      <c r="Z290" s="42" t="s">
        <v>4825</v>
      </c>
      <c r="AA290" s="99"/>
      <c r="AB290" s="99"/>
      <c r="AC290" s="43"/>
      <c r="AD290" s="43"/>
      <c r="AE290" s="43"/>
      <c r="AF290" s="43"/>
      <c r="AG290" s="43"/>
      <c r="AH290" s="43"/>
      <c r="AI290" s="43"/>
      <c r="AJ290" s="43"/>
      <c r="AK290" s="43"/>
      <c r="AL290" s="43"/>
      <c r="AM290" s="43"/>
      <c r="AN290" s="43"/>
      <c r="AO290" s="43"/>
      <c r="AP290" s="43"/>
      <c r="AQ290" s="43"/>
      <c r="AR290" s="43"/>
      <c r="AS290" s="43"/>
      <c r="AT290" s="44" t="s">
        <v>17</v>
      </c>
      <c r="AU290" s="1157">
        <f>$AU$8</f>
        <v>0.7</v>
      </c>
      <c r="AV290" s="1157"/>
      <c r="AW290" s="1268"/>
      <c r="AX290" s="1269"/>
      <c r="AY290" s="1269"/>
      <c r="AZ290" s="1269"/>
      <c r="BA290" s="4"/>
      <c r="BB290" s="4"/>
      <c r="BC290" s="4"/>
      <c r="BD290" s="21"/>
      <c r="BE290" s="101">
        <f>ROUND(ROUND(K287*AU290,0)*AY292,0)</f>
        <v>429</v>
      </c>
      <c r="BF290" s="31"/>
    </row>
    <row r="291" spans="1:58" ht="17.100000000000001" customHeight="1" x14ac:dyDescent="0.15">
      <c r="A291" s="32">
        <v>43</v>
      </c>
      <c r="B291" s="33">
        <v>2567</v>
      </c>
      <c r="C291" s="34" t="s">
        <v>5120</v>
      </c>
      <c r="D291" s="422"/>
      <c r="E291" s="423"/>
      <c r="F291" s="424"/>
      <c r="G291" s="29"/>
      <c r="H291" s="29"/>
      <c r="I291" s="29"/>
      <c r="J291" s="29"/>
      <c r="K291" s="20"/>
      <c r="N291" s="21"/>
      <c r="O291" s="420"/>
      <c r="P291" s="421"/>
      <c r="Q291" s="421"/>
      <c r="R291" s="26"/>
      <c r="S291" s="27"/>
      <c r="T291" s="27"/>
      <c r="U291" s="1272"/>
      <c r="V291" s="1273"/>
      <c r="W291" s="1273"/>
      <c r="X291" s="1273"/>
      <c r="Y291" s="1273"/>
      <c r="Z291" s="42" t="s">
        <v>4827</v>
      </c>
      <c r="AA291" s="99"/>
      <c r="AB291" s="99"/>
      <c r="AC291" s="43"/>
      <c r="AD291" s="43"/>
      <c r="AE291" s="43"/>
      <c r="AF291" s="43"/>
      <c r="AG291" s="43"/>
      <c r="AH291" s="43"/>
      <c r="AI291" s="43"/>
      <c r="AJ291" s="43"/>
      <c r="AK291" s="43"/>
      <c r="AL291" s="43"/>
      <c r="AM291" s="43"/>
      <c r="AN291" s="43"/>
      <c r="AO291" s="43"/>
      <c r="AP291" s="43"/>
      <c r="AQ291" s="43"/>
      <c r="AR291" s="43"/>
      <c r="AS291" s="43"/>
      <c r="AT291" s="44" t="s">
        <v>17</v>
      </c>
      <c r="AU291" s="1157">
        <f>$AU$9</f>
        <v>0.5</v>
      </c>
      <c r="AV291" s="1157"/>
      <c r="AW291" s="20"/>
      <c r="AX291" s="4"/>
      <c r="AY291" s="4"/>
      <c r="AZ291" s="4"/>
      <c r="BA291" s="4"/>
      <c r="BB291" s="4"/>
      <c r="BC291" s="4"/>
      <c r="BD291" s="21"/>
      <c r="BE291" s="101">
        <f>ROUND(ROUND(K287*AU291,0)*AY292,0)</f>
        <v>307</v>
      </c>
      <c r="BF291" s="31"/>
    </row>
    <row r="292" spans="1:58" ht="17.100000000000001" customHeight="1" x14ac:dyDescent="0.15">
      <c r="A292" s="32">
        <v>43</v>
      </c>
      <c r="B292" s="33">
        <v>2568</v>
      </c>
      <c r="C292" s="34" t="s">
        <v>5121</v>
      </c>
      <c r="D292" s="422"/>
      <c r="E292" s="423"/>
      <c r="F292" s="424"/>
      <c r="G292" s="29"/>
      <c r="H292" s="29"/>
      <c r="I292" s="29"/>
      <c r="J292" s="29"/>
      <c r="K292" s="20"/>
      <c r="N292" s="21"/>
      <c r="O292" s="1271" t="s">
        <v>4829</v>
      </c>
      <c r="P292" s="1274"/>
      <c r="Q292" s="1274"/>
      <c r="R292" s="1274"/>
      <c r="S292" s="1274"/>
      <c r="T292" s="1275"/>
      <c r="U292" s="42"/>
      <c r="V292" s="43"/>
      <c r="W292" s="44"/>
      <c r="X292" s="44"/>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4"/>
      <c r="AU292" s="1279"/>
      <c r="AV292" s="1279"/>
      <c r="AW292" s="20"/>
      <c r="AX292" s="23" t="s">
        <v>17</v>
      </c>
      <c r="AY292" s="1158">
        <f>AY280</f>
        <v>0.95</v>
      </c>
      <c r="AZ292" s="1158"/>
      <c r="BA292" s="4"/>
      <c r="BB292" s="4"/>
      <c r="BC292" s="4"/>
      <c r="BD292" s="21"/>
      <c r="BE292" s="101">
        <f>ROUND(ROUND(K287*S294,0)*AY292,0)</f>
        <v>592</v>
      </c>
      <c r="BF292" s="31"/>
    </row>
    <row r="293" spans="1:58" ht="17.100000000000001" customHeight="1" x14ac:dyDescent="0.15">
      <c r="A293" s="32">
        <v>43</v>
      </c>
      <c r="B293" s="33">
        <v>2569</v>
      </c>
      <c r="C293" s="34" t="s">
        <v>5122</v>
      </c>
      <c r="D293" s="422"/>
      <c r="E293" s="423"/>
      <c r="F293" s="424"/>
      <c r="G293" s="29"/>
      <c r="H293" s="29"/>
      <c r="I293" s="29"/>
      <c r="J293" s="29"/>
      <c r="K293" s="20"/>
      <c r="N293" s="21"/>
      <c r="O293" s="1276"/>
      <c r="P293" s="1277"/>
      <c r="Q293" s="1277"/>
      <c r="R293" s="1277"/>
      <c r="S293" s="1277"/>
      <c r="T293" s="1278"/>
      <c r="U293" s="1271" t="s">
        <v>4824</v>
      </c>
      <c r="V293" s="1202"/>
      <c r="W293" s="1202"/>
      <c r="X293" s="1202"/>
      <c r="Y293" s="1202"/>
      <c r="Z293" s="42" t="s">
        <v>4825</v>
      </c>
      <c r="AA293" s="99"/>
      <c r="AB293" s="99"/>
      <c r="AC293" s="43"/>
      <c r="AD293" s="43"/>
      <c r="AE293" s="43"/>
      <c r="AF293" s="43"/>
      <c r="AG293" s="43"/>
      <c r="AH293" s="43"/>
      <c r="AI293" s="43"/>
      <c r="AJ293" s="43"/>
      <c r="AK293" s="43"/>
      <c r="AL293" s="43"/>
      <c r="AM293" s="43"/>
      <c r="AN293" s="43"/>
      <c r="AO293" s="43"/>
      <c r="AP293" s="43"/>
      <c r="AQ293" s="43"/>
      <c r="AR293" s="43"/>
      <c r="AS293" s="43"/>
      <c r="AT293" s="44" t="s">
        <v>17</v>
      </c>
      <c r="AU293" s="1157">
        <f>$AU$8</f>
        <v>0.7</v>
      </c>
      <c r="AV293" s="1157"/>
      <c r="AW293" s="20"/>
      <c r="AX293" s="4"/>
      <c r="AY293" s="4"/>
      <c r="AZ293" s="4"/>
      <c r="BA293" s="4"/>
      <c r="BB293" s="4"/>
      <c r="BC293" s="4"/>
      <c r="BD293" s="21"/>
      <c r="BE293" s="101">
        <f>ROUND(ROUND(ROUND(K287*S294,0)*AU293,0)*AY292,0)</f>
        <v>414</v>
      </c>
      <c r="BF293" s="31"/>
    </row>
    <row r="294" spans="1:58" ht="17.100000000000001" customHeight="1" x14ac:dyDescent="0.15">
      <c r="A294" s="32">
        <v>43</v>
      </c>
      <c r="B294" s="33">
        <v>2570</v>
      </c>
      <c r="C294" s="34" t="s">
        <v>5123</v>
      </c>
      <c r="D294" s="422"/>
      <c r="E294" s="423"/>
      <c r="F294" s="424"/>
      <c r="G294" s="29"/>
      <c r="H294" s="29"/>
      <c r="I294" s="29"/>
      <c r="J294" s="29"/>
      <c r="K294" s="20"/>
      <c r="N294" s="21"/>
      <c r="O294" s="420"/>
      <c r="P294" s="421"/>
      <c r="Q294" s="421"/>
      <c r="R294" s="26" t="s">
        <v>17</v>
      </c>
      <c r="S294" s="1180">
        <f>$S$12</f>
        <v>0.96499999999999997</v>
      </c>
      <c r="T294" s="1181"/>
      <c r="U294" s="1272"/>
      <c r="V294" s="1273"/>
      <c r="W294" s="1273"/>
      <c r="X294" s="1273"/>
      <c r="Y294" s="1273"/>
      <c r="Z294" s="42" t="s">
        <v>4827</v>
      </c>
      <c r="AA294" s="99"/>
      <c r="AB294" s="99"/>
      <c r="AC294" s="43"/>
      <c r="AD294" s="43"/>
      <c r="AE294" s="43"/>
      <c r="AF294" s="43"/>
      <c r="AG294" s="43"/>
      <c r="AH294" s="43"/>
      <c r="AI294" s="43"/>
      <c r="AJ294" s="43"/>
      <c r="AK294" s="43"/>
      <c r="AL294" s="43"/>
      <c r="AM294" s="43"/>
      <c r="AN294" s="43"/>
      <c r="AO294" s="43"/>
      <c r="AP294" s="43"/>
      <c r="AQ294" s="43"/>
      <c r="AR294" s="43"/>
      <c r="AS294" s="43"/>
      <c r="AT294" s="44" t="s">
        <v>17</v>
      </c>
      <c r="AU294" s="1157">
        <f>$AU$9</f>
        <v>0.5</v>
      </c>
      <c r="AV294" s="1157"/>
      <c r="AW294" s="24"/>
      <c r="AX294" s="25"/>
      <c r="AY294" s="25"/>
      <c r="AZ294" s="25"/>
      <c r="BA294" s="25"/>
      <c r="BB294" s="25"/>
      <c r="BC294" s="25"/>
      <c r="BD294" s="38"/>
      <c r="BE294" s="101">
        <f>ROUND(ROUND(ROUND(K287*S294,0)*AU294,0)*AY292,0)</f>
        <v>296</v>
      </c>
      <c r="BF294" s="31"/>
    </row>
    <row r="295" spans="1:58" ht="17.100000000000001" customHeight="1" x14ac:dyDescent="0.15">
      <c r="A295" s="32">
        <v>43</v>
      </c>
      <c r="B295" s="33">
        <v>2577</v>
      </c>
      <c r="C295" s="34" t="s">
        <v>5124</v>
      </c>
      <c r="D295" s="422"/>
      <c r="E295" s="423"/>
      <c r="F295" s="424"/>
      <c r="G295" s="36"/>
      <c r="H295" s="29"/>
      <c r="I295" s="29"/>
      <c r="J295" s="37"/>
      <c r="K295" s="1085" t="s">
        <v>4866</v>
      </c>
      <c r="L295" s="1133"/>
      <c r="M295" s="1133"/>
      <c r="N295" s="1134"/>
      <c r="O295" s="416"/>
      <c r="P295" s="417"/>
      <c r="Q295" s="417"/>
      <c r="R295" s="65"/>
      <c r="S295" s="156"/>
      <c r="T295" s="156"/>
      <c r="U295" s="42"/>
      <c r="V295" s="43"/>
      <c r="W295" s="44"/>
      <c r="X295" s="44"/>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4"/>
      <c r="AU295" s="1279"/>
      <c r="AV295" s="1279"/>
      <c r="AW295" s="25"/>
      <c r="AX295" s="25"/>
      <c r="AY295" s="25"/>
      <c r="AZ295" s="25"/>
      <c r="BA295" s="25"/>
      <c r="BB295" s="26"/>
      <c r="BC295" s="95"/>
      <c r="BD295" s="161"/>
      <c r="BE295" s="101">
        <f>K299</f>
        <v>544</v>
      </c>
      <c r="BF295" s="31"/>
    </row>
    <row r="296" spans="1:58" ht="17.100000000000001" customHeight="1" x14ac:dyDescent="0.15">
      <c r="A296" s="32">
        <v>43</v>
      </c>
      <c r="B296" s="33">
        <v>2578</v>
      </c>
      <c r="C296" s="34" t="s">
        <v>5125</v>
      </c>
      <c r="D296" s="422"/>
      <c r="E296" s="423"/>
      <c r="F296" s="424"/>
      <c r="G296" s="29"/>
      <c r="H296" s="29"/>
      <c r="I296" s="29"/>
      <c r="J296" s="29"/>
      <c r="K296" s="1137"/>
      <c r="L296" s="1135"/>
      <c r="M296" s="1135"/>
      <c r="N296" s="1136"/>
      <c r="O296" s="418"/>
      <c r="P296" s="419"/>
      <c r="Q296" s="419"/>
      <c r="R296" s="23"/>
      <c r="S296" s="167"/>
      <c r="T296" s="167"/>
      <c r="U296" s="1271" t="s">
        <v>4824</v>
      </c>
      <c r="V296" s="1202"/>
      <c r="W296" s="1202"/>
      <c r="X296" s="1202"/>
      <c r="Y296" s="1202"/>
      <c r="Z296" s="42" t="s">
        <v>4825</v>
      </c>
      <c r="AA296" s="99"/>
      <c r="AB296" s="99"/>
      <c r="AC296" s="43"/>
      <c r="AD296" s="43"/>
      <c r="AE296" s="43"/>
      <c r="AF296" s="43"/>
      <c r="AG296" s="43"/>
      <c r="AH296" s="43"/>
      <c r="AI296" s="43"/>
      <c r="AJ296" s="43"/>
      <c r="AK296" s="43"/>
      <c r="AL296" s="43"/>
      <c r="AM296" s="43"/>
      <c r="AN296" s="43"/>
      <c r="AO296" s="43"/>
      <c r="AP296" s="43"/>
      <c r="AQ296" s="43"/>
      <c r="AR296" s="43"/>
      <c r="AS296" s="43"/>
      <c r="AT296" s="44" t="s">
        <v>17</v>
      </c>
      <c r="AU296" s="1157">
        <f>$AU$8</f>
        <v>0.7</v>
      </c>
      <c r="AV296" s="1157"/>
      <c r="AW296" s="43"/>
      <c r="AX296" s="43"/>
      <c r="AY296" s="43"/>
      <c r="AZ296" s="43"/>
      <c r="BA296" s="43"/>
      <c r="BB296" s="44"/>
      <c r="BC296" s="45"/>
      <c r="BD296" s="46"/>
      <c r="BE296" s="101">
        <f>ROUND(K299*AU296,0)</f>
        <v>381</v>
      </c>
      <c r="BF296" s="31"/>
    </row>
    <row r="297" spans="1:58" ht="17.100000000000001" customHeight="1" x14ac:dyDescent="0.15">
      <c r="A297" s="32">
        <v>43</v>
      </c>
      <c r="B297" s="33">
        <v>2579</v>
      </c>
      <c r="C297" s="34" t="s">
        <v>5126</v>
      </c>
      <c r="D297" s="422"/>
      <c r="E297" s="423"/>
      <c r="F297" s="424"/>
      <c r="G297" s="29"/>
      <c r="H297" s="29"/>
      <c r="I297" s="29"/>
      <c r="J297" s="29"/>
      <c r="K297" s="1137"/>
      <c r="L297" s="1135"/>
      <c r="M297" s="1135"/>
      <c r="N297" s="1136"/>
      <c r="O297" s="420"/>
      <c r="P297" s="421"/>
      <c r="Q297" s="421"/>
      <c r="R297" s="26"/>
      <c r="S297" s="27"/>
      <c r="T297" s="27"/>
      <c r="U297" s="1272"/>
      <c r="V297" s="1273"/>
      <c r="W297" s="1273"/>
      <c r="X297" s="1273"/>
      <c r="Y297" s="1273"/>
      <c r="Z297" s="42" t="s">
        <v>4827</v>
      </c>
      <c r="AA297" s="99"/>
      <c r="AB297" s="99"/>
      <c r="AC297" s="43"/>
      <c r="AD297" s="43"/>
      <c r="AE297" s="43"/>
      <c r="AF297" s="43"/>
      <c r="AG297" s="43"/>
      <c r="AH297" s="43"/>
      <c r="AI297" s="43"/>
      <c r="AJ297" s="43"/>
      <c r="AK297" s="43"/>
      <c r="AL297" s="43"/>
      <c r="AM297" s="43"/>
      <c r="AN297" s="43"/>
      <c r="AO297" s="43"/>
      <c r="AP297" s="43"/>
      <c r="AQ297" s="43"/>
      <c r="AR297" s="43"/>
      <c r="AS297" s="43"/>
      <c r="AT297" s="44" t="s">
        <v>17</v>
      </c>
      <c r="AU297" s="1157">
        <f>$AU$9</f>
        <v>0.5</v>
      </c>
      <c r="AV297" s="1157"/>
      <c r="AW297" s="43"/>
      <c r="AX297" s="43"/>
      <c r="AY297" s="43"/>
      <c r="AZ297" s="43"/>
      <c r="BA297" s="43"/>
      <c r="BB297" s="44"/>
      <c r="BC297" s="45"/>
      <c r="BD297" s="46"/>
      <c r="BE297" s="101">
        <f>ROUND(K299*AU297,0)</f>
        <v>272</v>
      </c>
      <c r="BF297" s="31"/>
    </row>
    <row r="298" spans="1:58" ht="17.100000000000001" customHeight="1" x14ac:dyDescent="0.15">
      <c r="A298" s="32">
        <v>43</v>
      </c>
      <c r="B298" s="33">
        <v>2580</v>
      </c>
      <c r="C298" s="34" t="s">
        <v>5127</v>
      </c>
      <c r="D298" s="422"/>
      <c r="E298" s="423"/>
      <c r="F298" s="424"/>
      <c r="G298" s="29"/>
      <c r="H298" s="29"/>
      <c r="I298" s="29"/>
      <c r="J298" s="29"/>
      <c r="K298" s="1268"/>
      <c r="L298" s="1269"/>
      <c r="M298" s="1269"/>
      <c r="N298" s="1270"/>
      <c r="O298" s="1271" t="s">
        <v>4829</v>
      </c>
      <c r="P298" s="1274"/>
      <c r="Q298" s="1274"/>
      <c r="R298" s="1274"/>
      <c r="S298" s="1274"/>
      <c r="T298" s="1275"/>
      <c r="U298" s="42"/>
      <c r="V298" s="43"/>
      <c r="W298" s="44"/>
      <c r="X298" s="44"/>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4"/>
      <c r="AU298" s="1279"/>
      <c r="AV298" s="1279"/>
      <c r="AW298" s="43"/>
      <c r="AX298" s="43"/>
      <c r="AY298" s="25"/>
      <c r="AZ298" s="25"/>
      <c r="BA298" s="25"/>
      <c r="BB298" s="26"/>
      <c r="BC298" s="95"/>
      <c r="BD298" s="161"/>
      <c r="BE298" s="101">
        <f>ROUND(K299*S300,0)</f>
        <v>525</v>
      </c>
      <c r="BF298" s="31"/>
    </row>
    <row r="299" spans="1:58" ht="17.100000000000001" customHeight="1" x14ac:dyDescent="0.15">
      <c r="A299" s="32">
        <v>43</v>
      </c>
      <c r="B299" s="33">
        <v>2581</v>
      </c>
      <c r="C299" s="34" t="s">
        <v>5128</v>
      </c>
      <c r="D299" s="422"/>
      <c r="E299" s="423"/>
      <c r="F299" s="424"/>
      <c r="G299" s="29"/>
      <c r="H299" s="29"/>
      <c r="I299" s="29"/>
      <c r="J299" s="29"/>
      <c r="K299" s="1280">
        <v>544</v>
      </c>
      <c r="L299" s="1108"/>
      <c r="M299" s="4" t="s">
        <v>21</v>
      </c>
      <c r="N299" s="22"/>
      <c r="O299" s="1276"/>
      <c r="P299" s="1277"/>
      <c r="Q299" s="1277"/>
      <c r="R299" s="1277"/>
      <c r="S299" s="1277"/>
      <c r="T299" s="1278"/>
      <c r="U299" s="1271" t="s">
        <v>4824</v>
      </c>
      <c r="V299" s="1202"/>
      <c r="W299" s="1202"/>
      <c r="X299" s="1202"/>
      <c r="Y299" s="1202"/>
      <c r="Z299" s="42" t="s">
        <v>4825</v>
      </c>
      <c r="AA299" s="99"/>
      <c r="AB299" s="99"/>
      <c r="AC299" s="43"/>
      <c r="AD299" s="43"/>
      <c r="AE299" s="43"/>
      <c r="AF299" s="43"/>
      <c r="AG299" s="43"/>
      <c r="AH299" s="43"/>
      <c r="AI299" s="43"/>
      <c r="AJ299" s="43"/>
      <c r="AK299" s="43"/>
      <c r="AL299" s="43"/>
      <c r="AM299" s="43"/>
      <c r="AN299" s="43"/>
      <c r="AO299" s="43"/>
      <c r="AP299" s="43"/>
      <c r="AQ299" s="43"/>
      <c r="AR299" s="43"/>
      <c r="AS299" s="43"/>
      <c r="AT299" s="44" t="s">
        <v>17</v>
      </c>
      <c r="AU299" s="1157">
        <f>$AU$8</f>
        <v>0.7</v>
      </c>
      <c r="AV299" s="1157"/>
      <c r="AW299" s="25"/>
      <c r="AX299" s="25"/>
      <c r="AY299" s="25"/>
      <c r="AZ299" s="25"/>
      <c r="BA299" s="25"/>
      <c r="BB299" s="26"/>
      <c r="BC299" s="95"/>
      <c r="BD299" s="161"/>
      <c r="BE299" s="101">
        <f>ROUND(ROUND(K299*S300,0)*AU299,0)</f>
        <v>368</v>
      </c>
      <c r="BF299" s="31"/>
    </row>
    <row r="300" spans="1:58" ht="17.100000000000001" customHeight="1" x14ac:dyDescent="0.15">
      <c r="A300" s="32">
        <v>43</v>
      </c>
      <c r="B300" s="33">
        <v>2582</v>
      </c>
      <c r="C300" s="34" t="s">
        <v>5129</v>
      </c>
      <c r="D300" s="422"/>
      <c r="E300" s="423"/>
      <c r="F300" s="424"/>
      <c r="G300" s="29"/>
      <c r="H300" s="29"/>
      <c r="I300" s="29"/>
      <c r="J300" s="29"/>
      <c r="K300" s="418"/>
      <c r="L300" s="419"/>
      <c r="M300" s="419"/>
      <c r="N300" s="425"/>
      <c r="O300" s="420"/>
      <c r="P300" s="421"/>
      <c r="Q300" s="421"/>
      <c r="R300" s="26" t="s">
        <v>17</v>
      </c>
      <c r="S300" s="1180">
        <f>$S$12</f>
        <v>0.96499999999999997</v>
      </c>
      <c r="T300" s="1181"/>
      <c r="U300" s="1272"/>
      <c r="V300" s="1273"/>
      <c r="W300" s="1273"/>
      <c r="X300" s="1273"/>
      <c r="Y300" s="1273"/>
      <c r="Z300" s="42" t="s">
        <v>4827</v>
      </c>
      <c r="AA300" s="99"/>
      <c r="AB300" s="99"/>
      <c r="AC300" s="43"/>
      <c r="AD300" s="43"/>
      <c r="AE300" s="43"/>
      <c r="AF300" s="43"/>
      <c r="AG300" s="43"/>
      <c r="AH300" s="43"/>
      <c r="AI300" s="43"/>
      <c r="AJ300" s="43"/>
      <c r="AK300" s="43"/>
      <c r="AL300" s="43"/>
      <c r="AM300" s="43"/>
      <c r="AN300" s="43"/>
      <c r="AO300" s="43"/>
      <c r="AP300" s="43"/>
      <c r="AQ300" s="43"/>
      <c r="AR300" s="43"/>
      <c r="AS300" s="43"/>
      <c r="AT300" s="44" t="s">
        <v>17</v>
      </c>
      <c r="AU300" s="1157">
        <f>$AU$9</f>
        <v>0.5</v>
      </c>
      <c r="AV300" s="1157"/>
      <c r="AW300" s="25"/>
      <c r="AX300" s="25"/>
      <c r="AY300" s="25"/>
      <c r="AZ300" s="25"/>
      <c r="BA300" s="25"/>
      <c r="BB300" s="26"/>
      <c r="BC300" s="95"/>
      <c r="BD300" s="161"/>
      <c r="BE300" s="101">
        <f>ROUND(ROUND(K299*S300,0)*AU300,0)</f>
        <v>263</v>
      </c>
      <c r="BF300" s="31"/>
    </row>
    <row r="301" spans="1:58" ht="17.100000000000001" customHeight="1" x14ac:dyDescent="0.15">
      <c r="A301" s="32">
        <v>43</v>
      </c>
      <c r="B301" s="33">
        <v>2589</v>
      </c>
      <c r="C301" s="34" t="s">
        <v>5130</v>
      </c>
      <c r="D301" s="422"/>
      <c r="E301" s="423"/>
      <c r="F301" s="424"/>
      <c r="G301" s="29"/>
      <c r="H301" s="29"/>
      <c r="I301" s="29"/>
      <c r="J301" s="29"/>
      <c r="K301" s="20"/>
      <c r="N301" s="21"/>
      <c r="O301" s="416"/>
      <c r="P301" s="417"/>
      <c r="Q301" s="417"/>
      <c r="R301" s="65"/>
      <c r="S301" s="156"/>
      <c r="T301" s="156"/>
      <c r="U301" s="42"/>
      <c r="V301" s="43"/>
      <c r="W301" s="44"/>
      <c r="X301" s="44"/>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4"/>
      <c r="AU301" s="1279"/>
      <c r="AV301" s="1279"/>
      <c r="AW301" s="1198" t="s">
        <v>4833</v>
      </c>
      <c r="AX301" s="1281"/>
      <c r="AY301" s="1281"/>
      <c r="AZ301" s="1281"/>
      <c r="BA301" s="40"/>
      <c r="BB301" s="40"/>
      <c r="BC301" s="40"/>
      <c r="BD301" s="41"/>
      <c r="BE301" s="101">
        <f>ROUND(K299*AY304,0)</f>
        <v>517</v>
      </c>
      <c r="BF301" s="31"/>
    </row>
    <row r="302" spans="1:58" ht="17.100000000000001" customHeight="1" x14ac:dyDescent="0.15">
      <c r="A302" s="32">
        <v>43</v>
      </c>
      <c r="B302" s="33">
        <v>2590</v>
      </c>
      <c r="C302" s="34" t="s">
        <v>5131</v>
      </c>
      <c r="D302" s="422"/>
      <c r="E302" s="423"/>
      <c r="F302" s="424"/>
      <c r="G302" s="29"/>
      <c r="H302" s="29"/>
      <c r="I302" s="29"/>
      <c r="J302" s="29"/>
      <c r="K302" s="20"/>
      <c r="N302" s="21"/>
      <c r="O302" s="418"/>
      <c r="P302" s="419"/>
      <c r="Q302" s="419"/>
      <c r="R302" s="23"/>
      <c r="S302" s="167"/>
      <c r="T302" s="167"/>
      <c r="U302" s="1271" t="s">
        <v>4824</v>
      </c>
      <c r="V302" s="1202"/>
      <c r="W302" s="1202"/>
      <c r="X302" s="1202"/>
      <c r="Y302" s="1202"/>
      <c r="Z302" s="42" t="s">
        <v>4825</v>
      </c>
      <c r="AA302" s="99"/>
      <c r="AB302" s="99"/>
      <c r="AC302" s="43"/>
      <c r="AD302" s="43"/>
      <c r="AE302" s="43"/>
      <c r="AF302" s="43"/>
      <c r="AG302" s="43"/>
      <c r="AH302" s="43"/>
      <c r="AI302" s="43"/>
      <c r="AJ302" s="43"/>
      <c r="AK302" s="43"/>
      <c r="AL302" s="43"/>
      <c r="AM302" s="43"/>
      <c r="AN302" s="43"/>
      <c r="AO302" s="43"/>
      <c r="AP302" s="43"/>
      <c r="AQ302" s="43"/>
      <c r="AR302" s="43"/>
      <c r="AS302" s="43"/>
      <c r="AT302" s="44" t="s">
        <v>17</v>
      </c>
      <c r="AU302" s="1157">
        <f>$AU$8</f>
        <v>0.7</v>
      </c>
      <c r="AV302" s="1157"/>
      <c r="AW302" s="1268"/>
      <c r="AX302" s="1269"/>
      <c r="AY302" s="1269"/>
      <c r="AZ302" s="1269"/>
      <c r="BA302" s="4"/>
      <c r="BB302" s="4"/>
      <c r="BC302" s="4"/>
      <c r="BD302" s="21"/>
      <c r="BE302" s="101">
        <f>ROUND(ROUND(K299*AU302,0)*AY304,0)</f>
        <v>362</v>
      </c>
      <c r="BF302" s="31"/>
    </row>
    <row r="303" spans="1:58" ht="17.100000000000001" customHeight="1" x14ac:dyDescent="0.15">
      <c r="A303" s="32">
        <v>43</v>
      </c>
      <c r="B303" s="33">
        <v>2591</v>
      </c>
      <c r="C303" s="34" t="s">
        <v>5132</v>
      </c>
      <c r="D303" s="422"/>
      <c r="E303" s="423"/>
      <c r="F303" s="424"/>
      <c r="G303" s="29"/>
      <c r="H303" s="29"/>
      <c r="I303" s="29"/>
      <c r="J303" s="29"/>
      <c r="K303" s="20"/>
      <c r="N303" s="21"/>
      <c r="O303" s="420"/>
      <c r="P303" s="421"/>
      <c r="Q303" s="421"/>
      <c r="R303" s="26"/>
      <c r="S303" s="27"/>
      <c r="T303" s="27"/>
      <c r="U303" s="1272"/>
      <c r="V303" s="1273"/>
      <c r="W303" s="1273"/>
      <c r="X303" s="1273"/>
      <c r="Y303" s="1273"/>
      <c r="Z303" s="42" t="s">
        <v>4827</v>
      </c>
      <c r="AA303" s="99"/>
      <c r="AB303" s="99"/>
      <c r="AC303" s="43"/>
      <c r="AD303" s="43"/>
      <c r="AE303" s="43"/>
      <c r="AF303" s="43"/>
      <c r="AG303" s="43"/>
      <c r="AH303" s="43"/>
      <c r="AI303" s="43"/>
      <c r="AJ303" s="43"/>
      <c r="AK303" s="43"/>
      <c r="AL303" s="43"/>
      <c r="AM303" s="43"/>
      <c r="AN303" s="43"/>
      <c r="AO303" s="43"/>
      <c r="AP303" s="43"/>
      <c r="AQ303" s="43"/>
      <c r="AR303" s="43"/>
      <c r="AS303" s="43"/>
      <c r="AT303" s="44" t="s">
        <v>17</v>
      </c>
      <c r="AU303" s="1157">
        <f>$AU$9</f>
        <v>0.5</v>
      </c>
      <c r="AV303" s="1157"/>
      <c r="AW303" s="20"/>
      <c r="AX303" s="4"/>
      <c r="AY303" s="4"/>
      <c r="AZ303" s="4"/>
      <c r="BA303" s="4"/>
      <c r="BB303" s="4"/>
      <c r="BC303" s="4"/>
      <c r="BD303" s="21"/>
      <c r="BE303" s="101">
        <f>ROUND(ROUND(K299*AU303,0)*AY304,0)</f>
        <v>258</v>
      </c>
      <c r="BF303" s="31"/>
    </row>
    <row r="304" spans="1:58" ht="17.100000000000001" customHeight="1" x14ac:dyDescent="0.15">
      <c r="A304" s="32">
        <v>43</v>
      </c>
      <c r="B304" s="33">
        <v>2592</v>
      </c>
      <c r="C304" s="34" t="s">
        <v>5133</v>
      </c>
      <c r="D304" s="422"/>
      <c r="E304" s="423"/>
      <c r="F304" s="424"/>
      <c r="G304" s="29"/>
      <c r="H304" s="29"/>
      <c r="I304" s="29"/>
      <c r="J304" s="29"/>
      <c r="K304" s="20"/>
      <c r="N304" s="21"/>
      <c r="O304" s="1271" t="s">
        <v>4829</v>
      </c>
      <c r="P304" s="1274"/>
      <c r="Q304" s="1274"/>
      <c r="R304" s="1274"/>
      <c r="S304" s="1274"/>
      <c r="T304" s="1275"/>
      <c r="U304" s="42"/>
      <c r="V304" s="43"/>
      <c r="W304" s="44"/>
      <c r="X304" s="44"/>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4"/>
      <c r="AU304" s="1279"/>
      <c r="AV304" s="1279"/>
      <c r="AW304" s="20"/>
      <c r="AX304" s="23" t="s">
        <v>17</v>
      </c>
      <c r="AY304" s="1158">
        <f>AY292</f>
        <v>0.95</v>
      </c>
      <c r="AZ304" s="1158"/>
      <c r="BA304" s="4"/>
      <c r="BB304" s="4"/>
      <c r="BC304" s="4"/>
      <c r="BD304" s="21"/>
      <c r="BE304" s="101">
        <f>ROUND(ROUND(K299*S306,0)*AY304,0)</f>
        <v>499</v>
      </c>
      <c r="BF304" s="31"/>
    </row>
    <row r="305" spans="1:58" ht="17.100000000000001" customHeight="1" x14ac:dyDescent="0.15">
      <c r="A305" s="32">
        <v>43</v>
      </c>
      <c r="B305" s="33">
        <v>2593</v>
      </c>
      <c r="C305" s="34" t="s">
        <v>5134</v>
      </c>
      <c r="D305" s="422"/>
      <c r="E305" s="423"/>
      <c r="F305" s="424"/>
      <c r="G305" s="29"/>
      <c r="H305" s="29"/>
      <c r="I305" s="29"/>
      <c r="J305" s="29"/>
      <c r="K305" s="20"/>
      <c r="N305" s="21"/>
      <c r="O305" s="1276"/>
      <c r="P305" s="1277"/>
      <c r="Q305" s="1277"/>
      <c r="R305" s="1277"/>
      <c r="S305" s="1277"/>
      <c r="T305" s="1278"/>
      <c r="U305" s="1271" t="s">
        <v>4824</v>
      </c>
      <c r="V305" s="1202"/>
      <c r="W305" s="1202"/>
      <c r="X305" s="1202"/>
      <c r="Y305" s="1202"/>
      <c r="Z305" s="42" t="s">
        <v>4825</v>
      </c>
      <c r="AA305" s="99"/>
      <c r="AB305" s="99"/>
      <c r="AC305" s="43"/>
      <c r="AD305" s="43"/>
      <c r="AE305" s="43"/>
      <c r="AF305" s="43"/>
      <c r="AG305" s="43"/>
      <c r="AH305" s="43"/>
      <c r="AI305" s="43"/>
      <c r="AJ305" s="43"/>
      <c r="AK305" s="43"/>
      <c r="AL305" s="43"/>
      <c r="AM305" s="43"/>
      <c r="AN305" s="43"/>
      <c r="AO305" s="43"/>
      <c r="AP305" s="43"/>
      <c r="AQ305" s="43"/>
      <c r="AR305" s="43"/>
      <c r="AS305" s="43"/>
      <c r="AT305" s="44" t="s">
        <v>17</v>
      </c>
      <c r="AU305" s="1157">
        <f>$AU$8</f>
        <v>0.7</v>
      </c>
      <c r="AV305" s="1157"/>
      <c r="AW305" s="20"/>
      <c r="AX305" s="4"/>
      <c r="AY305" s="4"/>
      <c r="AZ305" s="4"/>
      <c r="BA305" s="4"/>
      <c r="BB305" s="4"/>
      <c r="BC305" s="4"/>
      <c r="BD305" s="21"/>
      <c r="BE305" s="101">
        <f>ROUND(ROUND(ROUND(K299*S306,0)*AU305,0)*AY304,0)</f>
        <v>350</v>
      </c>
      <c r="BF305" s="31"/>
    </row>
    <row r="306" spans="1:58" ht="17.100000000000001" customHeight="1" x14ac:dyDescent="0.15">
      <c r="A306" s="32">
        <v>43</v>
      </c>
      <c r="B306" s="33">
        <v>2594</v>
      </c>
      <c r="C306" s="34" t="s">
        <v>5135</v>
      </c>
      <c r="D306" s="422"/>
      <c r="E306" s="423"/>
      <c r="F306" s="424"/>
      <c r="G306" s="29"/>
      <c r="H306" s="29"/>
      <c r="I306" s="29"/>
      <c r="J306" s="29"/>
      <c r="K306" s="20"/>
      <c r="N306" s="21"/>
      <c r="O306" s="420"/>
      <c r="P306" s="421"/>
      <c r="Q306" s="421"/>
      <c r="R306" s="26" t="s">
        <v>17</v>
      </c>
      <c r="S306" s="1180">
        <f>$S$12</f>
        <v>0.96499999999999997</v>
      </c>
      <c r="T306" s="1181"/>
      <c r="U306" s="1272"/>
      <c r="V306" s="1273"/>
      <c r="W306" s="1273"/>
      <c r="X306" s="1273"/>
      <c r="Y306" s="1273"/>
      <c r="Z306" s="42" t="s">
        <v>4827</v>
      </c>
      <c r="AA306" s="99"/>
      <c r="AB306" s="99"/>
      <c r="AC306" s="43"/>
      <c r="AD306" s="43"/>
      <c r="AE306" s="43"/>
      <c r="AF306" s="43"/>
      <c r="AG306" s="43"/>
      <c r="AH306" s="43"/>
      <c r="AI306" s="43"/>
      <c r="AJ306" s="43"/>
      <c r="AK306" s="43"/>
      <c r="AL306" s="43"/>
      <c r="AM306" s="43"/>
      <c r="AN306" s="43"/>
      <c r="AO306" s="43"/>
      <c r="AP306" s="43"/>
      <c r="AQ306" s="43"/>
      <c r="AR306" s="43"/>
      <c r="AS306" s="43"/>
      <c r="AT306" s="44" t="s">
        <v>17</v>
      </c>
      <c r="AU306" s="1157">
        <f>$AU$9</f>
        <v>0.5</v>
      </c>
      <c r="AV306" s="1157"/>
      <c r="AW306" s="24"/>
      <c r="AX306" s="25"/>
      <c r="AY306" s="25"/>
      <c r="AZ306" s="25"/>
      <c r="BA306" s="25"/>
      <c r="BB306" s="25"/>
      <c r="BC306" s="25"/>
      <c r="BD306" s="38"/>
      <c r="BE306" s="101">
        <f>ROUND(ROUND(ROUND(K299*S306,0)*AU306,0)*AY304,0)</f>
        <v>250</v>
      </c>
      <c r="BF306" s="31"/>
    </row>
    <row r="307" spans="1:58" ht="17.100000000000001" customHeight="1" x14ac:dyDescent="0.15">
      <c r="A307" s="32">
        <v>43</v>
      </c>
      <c r="B307" s="33">
        <v>2601</v>
      </c>
      <c r="C307" s="34" t="s">
        <v>5136</v>
      </c>
      <c r="D307" s="422"/>
      <c r="E307" s="423"/>
      <c r="F307" s="424"/>
      <c r="G307" s="29"/>
      <c r="H307" s="29"/>
      <c r="I307" s="29"/>
      <c r="J307" s="29"/>
      <c r="K307" s="1085" t="s">
        <v>4879</v>
      </c>
      <c r="L307" s="1133"/>
      <c r="M307" s="1133"/>
      <c r="N307" s="1134"/>
      <c r="O307" s="416"/>
      <c r="P307" s="417"/>
      <c r="Q307" s="417"/>
      <c r="R307" s="65"/>
      <c r="S307" s="156"/>
      <c r="T307" s="156"/>
      <c r="U307" s="42"/>
      <c r="V307" s="43"/>
      <c r="W307" s="44"/>
      <c r="X307" s="44"/>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4"/>
      <c r="AU307" s="1279"/>
      <c r="AV307" s="1279"/>
      <c r="AW307" s="25"/>
      <c r="AX307" s="25"/>
      <c r="AY307" s="25"/>
      <c r="AZ307" s="25"/>
      <c r="BA307" s="25"/>
      <c r="BB307" s="26"/>
      <c r="BC307" s="95"/>
      <c r="BD307" s="161"/>
      <c r="BE307" s="101">
        <f>K311</f>
        <v>476</v>
      </c>
      <c r="BF307" s="31"/>
    </row>
    <row r="308" spans="1:58" ht="17.100000000000001" customHeight="1" x14ac:dyDescent="0.15">
      <c r="A308" s="32">
        <v>43</v>
      </c>
      <c r="B308" s="33">
        <v>2602</v>
      </c>
      <c r="C308" s="34" t="s">
        <v>5137</v>
      </c>
      <c r="D308" s="422"/>
      <c r="E308" s="423"/>
      <c r="F308" s="424"/>
      <c r="G308" s="29"/>
      <c r="H308" s="29"/>
      <c r="I308" s="29"/>
      <c r="J308" s="29"/>
      <c r="K308" s="1137"/>
      <c r="L308" s="1135"/>
      <c r="M308" s="1135"/>
      <c r="N308" s="1136"/>
      <c r="O308" s="418"/>
      <c r="P308" s="419"/>
      <c r="Q308" s="419"/>
      <c r="R308" s="23"/>
      <c r="S308" s="167"/>
      <c r="T308" s="167"/>
      <c r="U308" s="1271" t="s">
        <v>4824</v>
      </c>
      <c r="V308" s="1202"/>
      <c r="W308" s="1202"/>
      <c r="X308" s="1202"/>
      <c r="Y308" s="1202"/>
      <c r="Z308" s="42" t="s">
        <v>4825</v>
      </c>
      <c r="AA308" s="99"/>
      <c r="AB308" s="99"/>
      <c r="AC308" s="43"/>
      <c r="AD308" s="43"/>
      <c r="AE308" s="43"/>
      <c r="AF308" s="43"/>
      <c r="AG308" s="43"/>
      <c r="AH308" s="43"/>
      <c r="AI308" s="43"/>
      <c r="AJ308" s="43"/>
      <c r="AK308" s="43"/>
      <c r="AL308" s="43"/>
      <c r="AM308" s="43"/>
      <c r="AN308" s="43"/>
      <c r="AO308" s="43"/>
      <c r="AP308" s="43"/>
      <c r="AQ308" s="43"/>
      <c r="AR308" s="43"/>
      <c r="AS308" s="43"/>
      <c r="AT308" s="44" t="s">
        <v>17</v>
      </c>
      <c r="AU308" s="1157">
        <f>$AU$8</f>
        <v>0.7</v>
      </c>
      <c r="AV308" s="1157"/>
      <c r="AW308" s="43"/>
      <c r="AX308" s="43"/>
      <c r="AY308" s="43"/>
      <c r="AZ308" s="43"/>
      <c r="BA308" s="43"/>
      <c r="BB308" s="44"/>
      <c r="BC308" s="45"/>
      <c r="BD308" s="46"/>
      <c r="BE308" s="101">
        <f>ROUND(K311*AU308,0)</f>
        <v>333</v>
      </c>
      <c r="BF308" s="31"/>
    </row>
    <row r="309" spans="1:58" ht="17.100000000000001" customHeight="1" x14ac:dyDescent="0.15">
      <c r="A309" s="32">
        <v>43</v>
      </c>
      <c r="B309" s="33">
        <v>2603</v>
      </c>
      <c r="C309" s="34" t="s">
        <v>5138</v>
      </c>
      <c r="D309" s="422"/>
      <c r="E309" s="423"/>
      <c r="F309" s="424"/>
      <c r="G309" s="29"/>
      <c r="H309" s="29"/>
      <c r="I309" s="29"/>
      <c r="J309" s="29"/>
      <c r="K309" s="1137"/>
      <c r="L309" s="1135"/>
      <c r="M309" s="1135"/>
      <c r="N309" s="1136"/>
      <c r="O309" s="420"/>
      <c r="P309" s="421"/>
      <c r="Q309" s="421"/>
      <c r="R309" s="26"/>
      <c r="S309" s="27"/>
      <c r="T309" s="27"/>
      <c r="U309" s="1272"/>
      <c r="V309" s="1273"/>
      <c r="W309" s="1273"/>
      <c r="X309" s="1273"/>
      <c r="Y309" s="1273"/>
      <c r="Z309" s="42" t="s">
        <v>4827</v>
      </c>
      <c r="AA309" s="99"/>
      <c r="AB309" s="99"/>
      <c r="AC309" s="43"/>
      <c r="AD309" s="43"/>
      <c r="AE309" s="43"/>
      <c r="AF309" s="43"/>
      <c r="AG309" s="43"/>
      <c r="AH309" s="43"/>
      <c r="AI309" s="43"/>
      <c r="AJ309" s="43"/>
      <c r="AK309" s="43"/>
      <c r="AL309" s="43"/>
      <c r="AM309" s="43"/>
      <c r="AN309" s="43"/>
      <c r="AO309" s="43"/>
      <c r="AP309" s="43"/>
      <c r="AQ309" s="43"/>
      <c r="AR309" s="43"/>
      <c r="AS309" s="43"/>
      <c r="AT309" s="44" t="s">
        <v>17</v>
      </c>
      <c r="AU309" s="1157">
        <f>$AU$9</f>
        <v>0.5</v>
      </c>
      <c r="AV309" s="1157"/>
      <c r="AW309" s="43"/>
      <c r="AX309" s="43"/>
      <c r="AY309" s="43"/>
      <c r="AZ309" s="43"/>
      <c r="BA309" s="43"/>
      <c r="BB309" s="44"/>
      <c r="BC309" s="45"/>
      <c r="BD309" s="46"/>
      <c r="BE309" s="101">
        <f>ROUND(K311*AU309,0)</f>
        <v>238</v>
      </c>
      <c r="BF309" s="31"/>
    </row>
    <row r="310" spans="1:58" ht="17.100000000000001" customHeight="1" x14ac:dyDescent="0.15">
      <c r="A310" s="32">
        <v>43</v>
      </c>
      <c r="B310" s="33">
        <v>2604</v>
      </c>
      <c r="C310" s="34" t="s">
        <v>5139</v>
      </c>
      <c r="D310" s="422"/>
      <c r="E310" s="423"/>
      <c r="F310" s="424"/>
      <c r="G310" s="29"/>
      <c r="H310" s="29"/>
      <c r="I310" s="29"/>
      <c r="J310" s="29"/>
      <c r="K310" s="1268"/>
      <c r="L310" s="1269"/>
      <c r="M310" s="1269"/>
      <c r="N310" s="1270"/>
      <c r="O310" s="1271" t="s">
        <v>4829</v>
      </c>
      <c r="P310" s="1274"/>
      <c r="Q310" s="1274"/>
      <c r="R310" s="1274"/>
      <c r="S310" s="1274"/>
      <c r="T310" s="1275"/>
      <c r="U310" s="42"/>
      <c r="V310" s="43"/>
      <c r="W310" s="44"/>
      <c r="X310" s="44"/>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4"/>
      <c r="AU310" s="1279"/>
      <c r="AV310" s="1279"/>
      <c r="AW310" s="43"/>
      <c r="AX310" s="43"/>
      <c r="AY310" s="25"/>
      <c r="AZ310" s="25"/>
      <c r="BA310" s="25"/>
      <c r="BB310" s="26"/>
      <c r="BC310" s="95"/>
      <c r="BD310" s="161"/>
      <c r="BE310" s="101">
        <f>ROUND(K311*S312,0)</f>
        <v>459</v>
      </c>
      <c r="BF310" s="31"/>
    </row>
    <row r="311" spans="1:58" ht="17.100000000000001" customHeight="1" x14ac:dyDescent="0.15">
      <c r="A311" s="32">
        <v>43</v>
      </c>
      <c r="B311" s="33">
        <v>2605</v>
      </c>
      <c r="C311" s="34" t="s">
        <v>5140</v>
      </c>
      <c r="D311" s="422"/>
      <c r="E311" s="423"/>
      <c r="F311" s="424"/>
      <c r="G311" s="29"/>
      <c r="H311" s="29"/>
      <c r="I311" s="29"/>
      <c r="J311" s="29"/>
      <c r="K311" s="1280">
        <v>476</v>
      </c>
      <c r="L311" s="1108"/>
      <c r="M311" s="4" t="s">
        <v>21</v>
      </c>
      <c r="N311" s="22"/>
      <c r="O311" s="1276"/>
      <c r="P311" s="1277"/>
      <c r="Q311" s="1277"/>
      <c r="R311" s="1277"/>
      <c r="S311" s="1277"/>
      <c r="T311" s="1278"/>
      <c r="U311" s="1271" t="s">
        <v>4824</v>
      </c>
      <c r="V311" s="1202"/>
      <c r="W311" s="1202"/>
      <c r="X311" s="1202"/>
      <c r="Y311" s="1202"/>
      <c r="Z311" s="42" t="s">
        <v>4825</v>
      </c>
      <c r="AA311" s="99"/>
      <c r="AB311" s="99"/>
      <c r="AC311" s="43"/>
      <c r="AD311" s="43"/>
      <c r="AE311" s="43"/>
      <c r="AF311" s="43"/>
      <c r="AG311" s="43"/>
      <c r="AH311" s="43"/>
      <c r="AI311" s="43"/>
      <c r="AJ311" s="43"/>
      <c r="AK311" s="43"/>
      <c r="AL311" s="43"/>
      <c r="AM311" s="43"/>
      <c r="AN311" s="43"/>
      <c r="AO311" s="43"/>
      <c r="AP311" s="43"/>
      <c r="AQ311" s="43"/>
      <c r="AR311" s="43"/>
      <c r="AS311" s="43"/>
      <c r="AT311" s="44" t="s">
        <v>17</v>
      </c>
      <c r="AU311" s="1157">
        <f>$AU$8</f>
        <v>0.7</v>
      </c>
      <c r="AV311" s="1157"/>
      <c r="AW311" s="25"/>
      <c r="AX311" s="25"/>
      <c r="AY311" s="25"/>
      <c r="AZ311" s="25"/>
      <c r="BA311" s="25"/>
      <c r="BB311" s="26"/>
      <c r="BC311" s="95"/>
      <c r="BD311" s="161"/>
      <c r="BE311" s="101">
        <f>ROUND(ROUND(K311*S312,0)*AU311,0)</f>
        <v>321</v>
      </c>
      <c r="BF311" s="31"/>
    </row>
    <row r="312" spans="1:58" ht="17.100000000000001" customHeight="1" x14ac:dyDescent="0.15">
      <c r="A312" s="32">
        <v>43</v>
      </c>
      <c r="B312" s="33">
        <v>2606</v>
      </c>
      <c r="C312" s="34" t="s">
        <v>5141</v>
      </c>
      <c r="D312" s="422"/>
      <c r="E312" s="423"/>
      <c r="F312" s="424"/>
      <c r="G312" s="29"/>
      <c r="H312" s="29"/>
      <c r="I312" s="29"/>
      <c r="J312" s="29"/>
      <c r="K312" s="418"/>
      <c r="L312" s="419"/>
      <c r="M312" s="419"/>
      <c r="N312" s="425"/>
      <c r="O312" s="420"/>
      <c r="P312" s="421"/>
      <c r="Q312" s="421"/>
      <c r="R312" s="26" t="s">
        <v>17</v>
      </c>
      <c r="S312" s="1180">
        <f>$S$12</f>
        <v>0.96499999999999997</v>
      </c>
      <c r="T312" s="1181"/>
      <c r="U312" s="1272"/>
      <c r="V312" s="1273"/>
      <c r="W312" s="1273"/>
      <c r="X312" s="1273"/>
      <c r="Y312" s="1273"/>
      <c r="Z312" s="42" t="s">
        <v>4827</v>
      </c>
      <c r="AA312" s="99"/>
      <c r="AB312" s="99"/>
      <c r="AC312" s="43"/>
      <c r="AD312" s="43"/>
      <c r="AE312" s="43"/>
      <c r="AF312" s="43"/>
      <c r="AG312" s="43"/>
      <c r="AH312" s="43"/>
      <c r="AI312" s="43"/>
      <c r="AJ312" s="43"/>
      <c r="AK312" s="43"/>
      <c r="AL312" s="43"/>
      <c r="AM312" s="43"/>
      <c r="AN312" s="43"/>
      <c r="AO312" s="43"/>
      <c r="AP312" s="43"/>
      <c r="AQ312" s="43"/>
      <c r="AR312" s="43"/>
      <c r="AS312" s="43"/>
      <c r="AT312" s="44" t="s">
        <v>17</v>
      </c>
      <c r="AU312" s="1157">
        <f>$AU$9</f>
        <v>0.5</v>
      </c>
      <c r="AV312" s="1157"/>
      <c r="AW312" s="25"/>
      <c r="AX312" s="25"/>
      <c r="AY312" s="25"/>
      <c r="AZ312" s="25"/>
      <c r="BA312" s="25"/>
      <c r="BB312" s="26"/>
      <c r="BC312" s="95"/>
      <c r="BD312" s="161"/>
      <c r="BE312" s="101">
        <f>ROUND(ROUND(K311*S312,0)*AU312,0)</f>
        <v>230</v>
      </c>
      <c r="BF312" s="31"/>
    </row>
    <row r="313" spans="1:58" ht="17.100000000000001" customHeight="1" x14ac:dyDescent="0.15">
      <c r="A313" s="32">
        <v>43</v>
      </c>
      <c r="B313" s="33">
        <v>2613</v>
      </c>
      <c r="C313" s="34" t="s">
        <v>5142</v>
      </c>
      <c r="D313" s="422"/>
      <c r="E313" s="423"/>
      <c r="F313" s="424"/>
      <c r="G313" s="29"/>
      <c r="H313" s="29"/>
      <c r="I313" s="29"/>
      <c r="J313" s="29"/>
      <c r="K313" s="20"/>
      <c r="N313" s="21"/>
      <c r="O313" s="416"/>
      <c r="P313" s="417"/>
      <c r="Q313" s="417"/>
      <c r="R313" s="65"/>
      <c r="S313" s="156"/>
      <c r="T313" s="156"/>
      <c r="U313" s="42"/>
      <c r="V313" s="43"/>
      <c r="W313" s="44"/>
      <c r="X313" s="44"/>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4"/>
      <c r="AU313" s="1279"/>
      <c r="AV313" s="1279"/>
      <c r="AW313" s="1198" t="s">
        <v>4833</v>
      </c>
      <c r="AX313" s="1281"/>
      <c r="AY313" s="1281"/>
      <c r="AZ313" s="1281"/>
      <c r="BA313" s="40"/>
      <c r="BB313" s="40"/>
      <c r="BC313" s="40"/>
      <c r="BD313" s="41"/>
      <c r="BE313" s="101">
        <f>ROUND(K311*AY316,0)</f>
        <v>452</v>
      </c>
      <c r="BF313" s="31"/>
    </row>
    <row r="314" spans="1:58" ht="17.100000000000001" customHeight="1" x14ac:dyDescent="0.15">
      <c r="A314" s="32">
        <v>43</v>
      </c>
      <c r="B314" s="33">
        <v>2614</v>
      </c>
      <c r="C314" s="34" t="s">
        <v>5143</v>
      </c>
      <c r="D314" s="422"/>
      <c r="E314" s="423"/>
      <c r="F314" s="424"/>
      <c r="G314" s="29"/>
      <c r="H314" s="29"/>
      <c r="I314" s="29"/>
      <c r="J314" s="29"/>
      <c r="K314" s="20"/>
      <c r="N314" s="21"/>
      <c r="O314" s="418"/>
      <c r="P314" s="419"/>
      <c r="Q314" s="419"/>
      <c r="R314" s="23"/>
      <c r="S314" s="167"/>
      <c r="T314" s="167"/>
      <c r="U314" s="1271" t="s">
        <v>4824</v>
      </c>
      <c r="V314" s="1202"/>
      <c r="W314" s="1202"/>
      <c r="X314" s="1202"/>
      <c r="Y314" s="1202"/>
      <c r="Z314" s="42" t="s">
        <v>4825</v>
      </c>
      <c r="AA314" s="99"/>
      <c r="AB314" s="99"/>
      <c r="AC314" s="43"/>
      <c r="AD314" s="43"/>
      <c r="AE314" s="43"/>
      <c r="AF314" s="43"/>
      <c r="AG314" s="43"/>
      <c r="AH314" s="43"/>
      <c r="AI314" s="43"/>
      <c r="AJ314" s="43"/>
      <c r="AK314" s="43"/>
      <c r="AL314" s="43"/>
      <c r="AM314" s="43"/>
      <c r="AN314" s="43"/>
      <c r="AO314" s="43"/>
      <c r="AP314" s="43"/>
      <c r="AQ314" s="43"/>
      <c r="AR314" s="43"/>
      <c r="AS314" s="43"/>
      <c r="AT314" s="44" t="s">
        <v>17</v>
      </c>
      <c r="AU314" s="1157">
        <f>$AU$8</f>
        <v>0.7</v>
      </c>
      <c r="AV314" s="1157"/>
      <c r="AW314" s="1268"/>
      <c r="AX314" s="1269"/>
      <c r="AY314" s="1269"/>
      <c r="AZ314" s="1269"/>
      <c r="BA314" s="4"/>
      <c r="BB314" s="4"/>
      <c r="BC314" s="4"/>
      <c r="BD314" s="21"/>
      <c r="BE314" s="101">
        <f>ROUND(ROUND(K311*AU314,0)*AY316,0)</f>
        <v>316</v>
      </c>
      <c r="BF314" s="31"/>
    </row>
    <row r="315" spans="1:58" ht="17.100000000000001" customHeight="1" x14ac:dyDescent="0.15">
      <c r="A315" s="32">
        <v>43</v>
      </c>
      <c r="B315" s="33">
        <v>2615</v>
      </c>
      <c r="C315" s="34" t="s">
        <v>5144</v>
      </c>
      <c r="D315" s="422"/>
      <c r="E315" s="423"/>
      <c r="F315" s="424"/>
      <c r="G315" s="29"/>
      <c r="H315" s="29"/>
      <c r="I315" s="29"/>
      <c r="J315" s="29"/>
      <c r="K315" s="20"/>
      <c r="N315" s="21"/>
      <c r="O315" s="420"/>
      <c r="P315" s="421"/>
      <c r="Q315" s="421"/>
      <c r="R315" s="26"/>
      <c r="S315" s="27"/>
      <c r="T315" s="27"/>
      <c r="U315" s="1272"/>
      <c r="V315" s="1273"/>
      <c r="W315" s="1273"/>
      <c r="X315" s="1273"/>
      <c r="Y315" s="1273"/>
      <c r="Z315" s="42" t="s">
        <v>4827</v>
      </c>
      <c r="AA315" s="99"/>
      <c r="AB315" s="99"/>
      <c r="AC315" s="43"/>
      <c r="AD315" s="43"/>
      <c r="AE315" s="43"/>
      <c r="AF315" s="43"/>
      <c r="AG315" s="43"/>
      <c r="AH315" s="43"/>
      <c r="AI315" s="43"/>
      <c r="AJ315" s="43"/>
      <c r="AK315" s="43"/>
      <c r="AL315" s="43"/>
      <c r="AM315" s="43"/>
      <c r="AN315" s="43"/>
      <c r="AO315" s="43"/>
      <c r="AP315" s="43"/>
      <c r="AQ315" s="43"/>
      <c r="AR315" s="43"/>
      <c r="AS315" s="43"/>
      <c r="AT315" s="44" t="s">
        <v>17</v>
      </c>
      <c r="AU315" s="1157">
        <f>$AU$9</f>
        <v>0.5</v>
      </c>
      <c r="AV315" s="1157"/>
      <c r="AW315" s="20"/>
      <c r="AX315" s="4"/>
      <c r="AY315" s="4"/>
      <c r="AZ315" s="4"/>
      <c r="BA315" s="4"/>
      <c r="BB315" s="4"/>
      <c r="BC315" s="4"/>
      <c r="BD315" s="21"/>
      <c r="BE315" s="101">
        <f>ROUND(ROUND(K311*AU315,0)*AY316,0)</f>
        <v>226</v>
      </c>
      <c r="BF315" s="31"/>
    </row>
    <row r="316" spans="1:58" ht="17.100000000000001" customHeight="1" x14ac:dyDescent="0.15">
      <c r="A316" s="32">
        <v>43</v>
      </c>
      <c r="B316" s="33">
        <v>2616</v>
      </c>
      <c r="C316" s="34" t="s">
        <v>5145</v>
      </c>
      <c r="D316" s="422"/>
      <c r="E316" s="423"/>
      <c r="F316" s="424"/>
      <c r="G316" s="29"/>
      <c r="H316" s="29"/>
      <c r="I316" s="29"/>
      <c r="J316" s="29"/>
      <c r="K316" s="20"/>
      <c r="N316" s="21"/>
      <c r="O316" s="1271" t="s">
        <v>4829</v>
      </c>
      <c r="P316" s="1274"/>
      <c r="Q316" s="1274"/>
      <c r="R316" s="1274"/>
      <c r="S316" s="1274"/>
      <c r="T316" s="1275"/>
      <c r="U316" s="42"/>
      <c r="V316" s="43"/>
      <c r="W316" s="44"/>
      <c r="X316" s="44"/>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4"/>
      <c r="AU316" s="1279"/>
      <c r="AV316" s="1279"/>
      <c r="AW316" s="20"/>
      <c r="AX316" s="23" t="s">
        <v>17</v>
      </c>
      <c r="AY316" s="1158">
        <f>AY304</f>
        <v>0.95</v>
      </c>
      <c r="AZ316" s="1158"/>
      <c r="BA316" s="4"/>
      <c r="BB316" s="4"/>
      <c r="BC316" s="4"/>
      <c r="BD316" s="21"/>
      <c r="BE316" s="101">
        <f>ROUND(ROUND(K311*S318,0)*AY316,0)</f>
        <v>436</v>
      </c>
      <c r="BF316" s="31"/>
    </row>
    <row r="317" spans="1:58" ht="17.100000000000001" customHeight="1" x14ac:dyDescent="0.15">
      <c r="A317" s="32">
        <v>43</v>
      </c>
      <c r="B317" s="33">
        <v>2617</v>
      </c>
      <c r="C317" s="34" t="s">
        <v>5146</v>
      </c>
      <c r="D317" s="422"/>
      <c r="E317" s="423"/>
      <c r="F317" s="424"/>
      <c r="G317" s="29"/>
      <c r="H317" s="29"/>
      <c r="I317" s="29"/>
      <c r="J317" s="29"/>
      <c r="K317" s="20"/>
      <c r="N317" s="21"/>
      <c r="O317" s="1276"/>
      <c r="P317" s="1277"/>
      <c r="Q317" s="1277"/>
      <c r="R317" s="1277"/>
      <c r="S317" s="1277"/>
      <c r="T317" s="1278"/>
      <c r="U317" s="1271" t="s">
        <v>4824</v>
      </c>
      <c r="V317" s="1202"/>
      <c r="W317" s="1202"/>
      <c r="X317" s="1202"/>
      <c r="Y317" s="1202"/>
      <c r="Z317" s="42" t="s">
        <v>4825</v>
      </c>
      <c r="AA317" s="99"/>
      <c r="AB317" s="99"/>
      <c r="AC317" s="43"/>
      <c r="AD317" s="43"/>
      <c r="AE317" s="43"/>
      <c r="AF317" s="43"/>
      <c r="AG317" s="43"/>
      <c r="AH317" s="43"/>
      <c r="AI317" s="43"/>
      <c r="AJ317" s="43"/>
      <c r="AK317" s="43"/>
      <c r="AL317" s="43"/>
      <c r="AM317" s="43"/>
      <c r="AN317" s="43"/>
      <c r="AO317" s="43"/>
      <c r="AP317" s="43"/>
      <c r="AQ317" s="43"/>
      <c r="AR317" s="43"/>
      <c r="AS317" s="43"/>
      <c r="AT317" s="44" t="s">
        <v>17</v>
      </c>
      <c r="AU317" s="1157">
        <f>$AU$8</f>
        <v>0.7</v>
      </c>
      <c r="AV317" s="1157"/>
      <c r="AW317" s="20"/>
      <c r="AX317" s="4"/>
      <c r="AY317" s="4"/>
      <c r="AZ317" s="4"/>
      <c r="BA317" s="4"/>
      <c r="BB317" s="4"/>
      <c r="BC317" s="4"/>
      <c r="BD317" s="21"/>
      <c r="BE317" s="101">
        <f>ROUND(ROUND(ROUND(K311*S318,0)*AU317,0)*AY316,0)</f>
        <v>305</v>
      </c>
      <c r="BF317" s="31"/>
    </row>
    <row r="318" spans="1:58" ht="17.100000000000001" customHeight="1" x14ac:dyDescent="0.15">
      <c r="A318" s="32">
        <v>43</v>
      </c>
      <c r="B318" s="33">
        <v>2618</v>
      </c>
      <c r="C318" s="34" t="s">
        <v>5147</v>
      </c>
      <c r="D318" s="422"/>
      <c r="E318" s="423"/>
      <c r="F318" s="424"/>
      <c r="G318" s="29"/>
      <c r="H318" s="29"/>
      <c r="I318" s="29"/>
      <c r="J318" s="29"/>
      <c r="K318" s="20"/>
      <c r="N318" s="21"/>
      <c r="O318" s="420"/>
      <c r="P318" s="421"/>
      <c r="Q318" s="421"/>
      <c r="R318" s="26" t="s">
        <v>17</v>
      </c>
      <c r="S318" s="1180">
        <f>$S$12</f>
        <v>0.96499999999999997</v>
      </c>
      <c r="T318" s="1181"/>
      <c r="U318" s="1272"/>
      <c r="V318" s="1273"/>
      <c r="W318" s="1273"/>
      <c r="X318" s="1273"/>
      <c r="Y318" s="1273"/>
      <c r="Z318" s="42" t="s">
        <v>4827</v>
      </c>
      <c r="AA318" s="99"/>
      <c r="AB318" s="99"/>
      <c r="AC318" s="43"/>
      <c r="AD318" s="43"/>
      <c r="AE318" s="43"/>
      <c r="AF318" s="43"/>
      <c r="AG318" s="43"/>
      <c r="AH318" s="43"/>
      <c r="AI318" s="43"/>
      <c r="AJ318" s="43"/>
      <c r="AK318" s="43"/>
      <c r="AL318" s="43"/>
      <c r="AM318" s="43"/>
      <c r="AN318" s="43"/>
      <c r="AO318" s="43"/>
      <c r="AP318" s="43"/>
      <c r="AQ318" s="43"/>
      <c r="AR318" s="43"/>
      <c r="AS318" s="43"/>
      <c r="AT318" s="44" t="s">
        <v>17</v>
      </c>
      <c r="AU318" s="1157">
        <f>$AU$9</f>
        <v>0.5</v>
      </c>
      <c r="AV318" s="1157"/>
      <c r="AW318" s="24"/>
      <c r="AX318" s="25"/>
      <c r="AY318" s="25"/>
      <c r="AZ318" s="25"/>
      <c r="BA318" s="25"/>
      <c r="BB318" s="25"/>
      <c r="BC318" s="25"/>
      <c r="BD318" s="38"/>
      <c r="BE318" s="101">
        <f>ROUND(ROUND(ROUND(K311*S318,0)*AU318,0)*AY316,0)</f>
        <v>219</v>
      </c>
      <c r="BF318" s="31"/>
    </row>
    <row r="319" spans="1:58" ht="17.100000000000001" customHeight="1" x14ac:dyDescent="0.15">
      <c r="A319" s="32">
        <v>43</v>
      </c>
      <c r="B319" s="33">
        <v>2625</v>
      </c>
      <c r="C319" s="34" t="s">
        <v>5148</v>
      </c>
      <c r="D319" s="422"/>
      <c r="E319" s="423"/>
      <c r="F319" s="424"/>
      <c r="G319" s="29"/>
      <c r="H319" s="29"/>
      <c r="I319" s="29"/>
      <c r="J319" s="29"/>
      <c r="K319" s="1085" t="s">
        <v>4892</v>
      </c>
      <c r="L319" s="1133"/>
      <c r="M319" s="1133"/>
      <c r="N319" s="1134"/>
      <c r="O319" s="416"/>
      <c r="P319" s="417"/>
      <c r="Q319" s="417"/>
      <c r="R319" s="65"/>
      <c r="S319" s="156"/>
      <c r="T319" s="156"/>
      <c r="U319" s="42"/>
      <c r="V319" s="43"/>
      <c r="W319" s="44"/>
      <c r="X319" s="44"/>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4"/>
      <c r="AU319" s="1279"/>
      <c r="AV319" s="1279"/>
      <c r="AW319" s="25"/>
      <c r="AX319" s="25"/>
      <c r="AY319" s="25"/>
      <c r="AZ319" s="25"/>
      <c r="BA319" s="25"/>
      <c r="BB319" s="26"/>
      <c r="BC319" s="95"/>
      <c r="BD319" s="161"/>
      <c r="BE319" s="101">
        <f>K323</f>
        <v>400</v>
      </c>
      <c r="BF319" s="31"/>
    </row>
    <row r="320" spans="1:58" ht="17.100000000000001" customHeight="1" x14ac:dyDescent="0.15">
      <c r="A320" s="32">
        <v>43</v>
      </c>
      <c r="B320" s="33">
        <v>2626</v>
      </c>
      <c r="C320" s="34" t="s">
        <v>5149</v>
      </c>
      <c r="D320" s="422"/>
      <c r="E320" s="423"/>
      <c r="F320" s="424"/>
      <c r="G320" s="29"/>
      <c r="H320" s="29"/>
      <c r="I320" s="29"/>
      <c r="J320" s="29"/>
      <c r="K320" s="1137"/>
      <c r="L320" s="1135"/>
      <c r="M320" s="1135"/>
      <c r="N320" s="1136"/>
      <c r="O320" s="418"/>
      <c r="P320" s="419"/>
      <c r="Q320" s="419"/>
      <c r="R320" s="23"/>
      <c r="S320" s="167"/>
      <c r="T320" s="167"/>
      <c r="U320" s="1271" t="s">
        <v>4824</v>
      </c>
      <c r="V320" s="1202"/>
      <c r="W320" s="1202"/>
      <c r="X320" s="1202"/>
      <c r="Y320" s="1202"/>
      <c r="Z320" s="42" t="s">
        <v>4825</v>
      </c>
      <c r="AA320" s="99"/>
      <c r="AB320" s="99"/>
      <c r="AC320" s="43"/>
      <c r="AD320" s="43"/>
      <c r="AE320" s="43"/>
      <c r="AF320" s="43"/>
      <c r="AG320" s="43"/>
      <c r="AH320" s="43"/>
      <c r="AI320" s="43"/>
      <c r="AJ320" s="43"/>
      <c r="AK320" s="43"/>
      <c r="AL320" s="43"/>
      <c r="AM320" s="43"/>
      <c r="AN320" s="43"/>
      <c r="AO320" s="43"/>
      <c r="AP320" s="43"/>
      <c r="AQ320" s="43"/>
      <c r="AR320" s="43"/>
      <c r="AS320" s="43"/>
      <c r="AT320" s="44" t="s">
        <v>17</v>
      </c>
      <c r="AU320" s="1157">
        <f>$AU$8</f>
        <v>0.7</v>
      </c>
      <c r="AV320" s="1157"/>
      <c r="AW320" s="43"/>
      <c r="AX320" s="43"/>
      <c r="AY320" s="43"/>
      <c r="AZ320" s="43"/>
      <c r="BA320" s="43"/>
      <c r="BB320" s="44"/>
      <c r="BC320" s="45"/>
      <c r="BD320" s="46"/>
      <c r="BE320" s="101">
        <f>ROUND(K323*AU320,0)</f>
        <v>280</v>
      </c>
      <c r="BF320" s="31"/>
    </row>
    <row r="321" spans="1:58" ht="17.100000000000001" customHeight="1" x14ac:dyDescent="0.15">
      <c r="A321" s="32">
        <v>43</v>
      </c>
      <c r="B321" s="33">
        <v>2627</v>
      </c>
      <c r="C321" s="34" t="s">
        <v>5150</v>
      </c>
      <c r="D321" s="422"/>
      <c r="E321" s="423"/>
      <c r="F321" s="424"/>
      <c r="G321" s="29"/>
      <c r="H321" s="29"/>
      <c r="I321" s="29"/>
      <c r="J321" s="29"/>
      <c r="K321" s="1137"/>
      <c r="L321" s="1135"/>
      <c r="M321" s="1135"/>
      <c r="N321" s="1136"/>
      <c r="O321" s="420"/>
      <c r="P321" s="421"/>
      <c r="Q321" s="421"/>
      <c r="R321" s="26"/>
      <c r="S321" s="27"/>
      <c r="T321" s="27"/>
      <c r="U321" s="1272"/>
      <c r="V321" s="1273"/>
      <c r="W321" s="1273"/>
      <c r="X321" s="1273"/>
      <c r="Y321" s="1273"/>
      <c r="Z321" s="42" t="s">
        <v>4827</v>
      </c>
      <c r="AA321" s="99"/>
      <c r="AB321" s="99"/>
      <c r="AC321" s="43"/>
      <c r="AD321" s="43"/>
      <c r="AE321" s="43"/>
      <c r="AF321" s="43"/>
      <c r="AG321" s="43"/>
      <c r="AH321" s="43"/>
      <c r="AI321" s="43"/>
      <c r="AJ321" s="43"/>
      <c r="AK321" s="43"/>
      <c r="AL321" s="43"/>
      <c r="AM321" s="43"/>
      <c r="AN321" s="43"/>
      <c r="AO321" s="43"/>
      <c r="AP321" s="43"/>
      <c r="AQ321" s="43"/>
      <c r="AR321" s="43"/>
      <c r="AS321" s="43"/>
      <c r="AT321" s="44" t="s">
        <v>17</v>
      </c>
      <c r="AU321" s="1157">
        <f>$AU$9</f>
        <v>0.5</v>
      </c>
      <c r="AV321" s="1157"/>
      <c r="AW321" s="43"/>
      <c r="AX321" s="43"/>
      <c r="AY321" s="43"/>
      <c r="AZ321" s="43"/>
      <c r="BA321" s="43"/>
      <c r="BB321" s="44"/>
      <c r="BC321" s="45"/>
      <c r="BD321" s="46"/>
      <c r="BE321" s="101">
        <f>ROUND(K323*AU321,0)</f>
        <v>200</v>
      </c>
      <c r="BF321" s="31"/>
    </row>
    <row r="322" spans="1:58" ht="17.100000000000001" customHeight="1" x14ac:dyDescent="0.15">
      <c r="A322" s="32">
        <v>43</v>
      </c>
      <c r="B322" s="33">
        <v>2628</v>
      </c>
      <c r="C322" s="34" t="s">
        <v>5151</v>
      </c>
      <c r="D322" s="422"/>
      <c r="E322" s="423"/>
      <c r="F322" s="424"/>
      <c r="G322" s="29"/>
      <c r="H322" s="29"/>
      <c r="I322" s="29"/>
      <c r="J322" s="29"/>
      <c r="K322" s="1268"/>
      <c r="L322" s="1269"/>
      <c r="M322" s="1269"/>
      <c r="N322" s="1270"/>
      <c r="O322" s="1271" t="s">
        <v>4829</v>
      </c>
      <c r="P322" s="1274"/>
      <c r="Q322" s="1274"/>
      <c r="R322" s="1274"/>
      <c r="S322" s="1274"/>
      <c r="T322" s="1275"/>
      <c r="U322" s="42"/>
      <c r="V322" s="43"/>
      <c r="W322" s="44"/>
      <c r="X322" s="44"/>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4"/>
      <c r="AU322" s="1279"/>
      <c r="AV322" s="1279"/>
      <c r="AW322" s="43"/>
      <c r="AX322" s="43"/>
      <c r="AY322" s="25"/>
      <c r="AZ322" s="25"/>
      <c r="BA322" s="25"/>
      <c r="BB322" s="26"/>
      <c r="BC322" s="95"/>
      <c r="BD322" s="161"/>
      <c r="BE322" s="101">
        <f>ROUND(K323*S324,0)</f>
        <v>386</v>
      </c>
      <c r="BF322" s="31"/>
    </row>
    <row r="323" spans="1:58" ht="17.100000000000001" customHeight="1" x14ac:dyDescent="0.15">
      <c r="A323" s="32">
        <v>43</v>
      </c>
      <c r="B323" s="33">
        <v>2629</v>
      </c>
      <c r="C323" s="34" t="s">
        <v>5152</v>
      </c>
      <c r="D323" s="422"/>
      <c r="E323" s="423"/>
      <c r="F323" s="424"/>
      <c r="G323" s="29"/>
      <c r="H323" s="29"/>
      <c r="I323" s="29"/>
      <c r="J323" s="29"/>
      <c r="K323" s="1280">
        <v>400</v>
      </c>
      <c r="L323" s="1108"/>
      <c r="M323" s="4" t="s">
        <v>21</v>
      </c>
      <c r="N323" s="22"/>
      <c r="O323" s="1276"/>
      <c r="P323" s="1277"/>
      <c r="Q323" s="1277"/>
      <c r="R323" s="1277"/>
      <c r="S323" s="1277"/>
      <c r="T323" s="1278"/>
      <c r="U323" s="1271" t="s">
        <v>4824</v>
      </c>
      <c r="V323" s="1202"/>
      <c r="W323" s="1202"/>
      <c r="X323" s="1202"/>
      <c r="Y323" s="1202"/>
      <c r="Z323" s="42" t="s">
        <v>4825</v>
      </c>
      <c r="AA323" s="99"/>
      <c r="AB323" s="99"/>
      <c r="AC323" s="43"/>
      <c r="AD323" s="43"/>
      <c r="AE323" s="43"/>
      <c r="AF323" s="43"/>
      <c r="AG323" s="43"/>
      <c r="AH323" s="43"/>
      <c r="AI323" s="43"/>
      <c r="AJ323" s="43"/>
      <c r="AK323" s="43"/>
      <c r="AL323" s="43"/>
      <c r="AM323" s="43"/>
      <c r="AN323" s="43"/>
      <c r="AO323" s="43"/>
      <c r="AP323" s="43"/>
      <c r="AQ323" s="43"/>
      <c r="AR323" s="43"/>
      <c r="AS323" s="43"/>
      <c r="AT323" s="44" t="s">
        <v>17</v>
      </c>
      <c r="AU323" s="1157">
        <f>$AU$8</f>
        <v>0.7</v>
      </c>
      <c r="AV323" s="1157"/>
      <c r="AW323" s="25"/>
      <c r="AX323" s="25"/>
      <c r="AY323" s="25"/>
      <c r="AZ323" s="25"/>
      <c r="BA323" s="25"/>
      <c r="BB323" s="26"/>
      <c r="BC323" s="95"/>
      <c r="BD323" s="161"/>
      <c r="BE323" s="101">
        <f>ROUND(ROUND(K323*S324,0)*AU323,0)</f>
        <v>270</v>
      </c>
      <c r="BF323" s="31"/>
    </row>
    <row r="324" spans="1:58" ht="17.100000000000001" customHeight="1" x14ac:dyDescent="0.15">
      <c r="A324" s="32">
        <v>43</v>
      </c>
      <c r="B324" s="33">
        <v>2630</v>
      </c>
      <c r="C324" s="34" t="s">
        <v>5153</v>
      </c>
      <c r="D324" s="422"/>
      <c r="E324" s="423"/>
      <c r="F324" s="424"/>
      <c r="G324" s="29"/>
      <c r="H324" s="29"/>
      <c r="I324" s="29"/>
      <c r="J324" s="29"/>
      <c r="K324" s="418"/>
      <c r="L324" s="419"/>
      <c r="M324" s="419"/>
      <c r="N324" s="425"/>
      <c r="O324" s="420"/>
      <c r="P324" s="421"/>
      <c r="Q324" s="421"/>
      <c r="R324" s="26" t="s">
        <v>17</v>
      </c>
      <c r="S324" s="1180">
        <f>$S$12</f>
        <v>0.96499999999999997</v>
      </c>
      <c r="T324" s="1181"/>
      <c r="U324" s="1272"/>
      <c r="V324" s="1273"/>
      <c r="W324" s="1273"/>
      <c r="X324" s="1273"/>
      <c r="Y324" s="1273"/>
      <c r="Z324" s="42" t="s">
        <v>4827</v>
      </c>
      <c r="AA324" s="99"/>
      <c r="AB324" s="99"/>
      <c r="AC324" s="43"/>
      <c r="AD324" s="43"/>
      <c r="AE324" s="43"/>
      <c r="AF324" s="43"/>
      <c r="AG324" s="43"/>
      <c r="AH324" s="43"/>
      <c r="AI324" s="43"/>
      <c r="AJ324" s="43"/>
      <c r="AK324" s="43"/>
      <c r="AL324" s="43"/>
      <c r="AM324" s="43"/>
      <c r="AN324" s="43"/>
      <c r="AO324" s="43"/>
      <c r="AP324" s="43"/>
      <c r="AQ324" s="43"/>
      <c r="AR324" s="43"/>
      <c r="AS324" s="43"/>
      <c r="AT324" s="44" t="s">
        <v>17</v>
      </c>
      <c r="AU324" s="1157">
        <f>$AU$9</f>
        <v>0.5</v>
      </c>
      <c r="AV324" s="1157"/>
      <c r="AW324" s="25"/>
      <c r="AX324" s="25"/>
      <c r="AY324" s="25"/>
      <c r="AZ324" s="25"/>
      <c r="BA324" s="25"/>
      <c r="BB324" s="26"/>
      <c r="BC324" s="95"/>
      <c r="BD324" s="161"/>
      <c r="BE324" s="101">
        <f>ROUND(ROUND(K323*S324,0)*AU324,0)</f>
        <v>193</v>
      </c>
      <c r="BF324" s="31"/>
    </row>
    <row r="325" spans="1:58" ht="17.100000000000001" customHeight="1" x14ac:dyDescent="0.15">
      <c r="A325" s="32">
        <v>43</v>
      </c>
      <c r="B325" s="33">
        <v>2637</v>
      </c>
      <c r="C325" s="34" t="s">
        <v>5154</v>
      </c>
      <c r="D325" s="422"/>
      <c r="E325" s="423"/>
      <c r="F325" s="424"/>
      <c r="G325" s="29"/>
      <c r="H325" s="29"/>
      <c r="I325" s="29"/>
      <c r="J325" s="29"/>
      <c r="K325" s="20"/>
      <c r="N325" s="21"/>
      <c r="O325" s="416"/>
      <c r="P325" s="417"/>
      <c r="Q325" s="417"/>
      <c r="R325" s="65"/>
      <c r="S325" s="156"/>
      <c r="T325" s="156"/>
      <c r="U325" s="42"/>
      <c r="V325" s="43"/>
      <c r="W325" s="44"/>
      <c r="X325" s="44"/>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4"/>
      <c r="AU325" s="1279"/>
      <c r="AV325" s="1279"/>
      <c r="AW325" s="1198" t="s">
        <v>4833</v>
      </c>
      <c r="AX325" s="1281"/>
      <c r="AY325" s="1281"/>
      <c r="AZ325" s="1281"/>
      <c r="BA325" s="40"/>
      <c r="BB325" s="40"/>
      <c r="BC325" s="40"/>
      <c r="BD325" s="41"/>
      <c r="BE325" s="101">
        <f>ROUND(K323*AY328,0)</f>
        <v>380</v>
      </c>
      <c r="BF325" s="31"/>
    </row>
    <row r="326" spans="1:58" ht="17.100000000000001" customHeight="1" x14ac:dyDescent="0.15">
      <c r="A326" s="32">
        <v>43</v>
      </c>
      <c r="B326" s="33">
        <v>2638</v>
      </c>
      <c r="C326" s="34" t="s">
        <v>5155</v>
      </c>
      <c r="D326" s="422"/>
      <c r="E326" s="423"/>
      <c r="F326" s="424"/>
      <c r="G326" s="29"/>
      <c r="H326" s="29"/>
      <c r="I326" s="29"/>
      <c r="J326" s="29"/>
      <c r="K326" s="20"/>
      <c r="N326" s="21"/>
      <c r="O326" s="418"/>
      <c r="P326" s="419"/>
      <c r="Q326" s="419"/>
      <c r="R326" s="23"/>
      <c r="S326" s="167"/>
      <c r="T326" s="167"/>
      <c r="U326" s="1271" t="s">
        <v>4824</v>
      </c>
      <c r="V326" s="1202"/>
      <c r="W326" s="1202"/>
      <c r="X326" s="1202"/>
      <c r="Y326" s="1202"/>
      <c r="Z326" s="42" t="s">
        <v>4825</v>
      </c>
      <c r="AA326" s="99"/>
      <c r="AB326" s="99"/>
      <c r="AC326" s="43"/>
      <c r="AD326" s="43"/>
      <c r="AE326" s="43"/>
      <c r="AF326" s="43"/>
      <c r="AG326" s="43"/>
      <c r="AH326" s="43"/>
      <c r="AI326" s="43"/>
      <c r="AJ326" s="43"/>
      <c r="AK326" s="43"/>
      <c r="AL326" s="43"/>
      <c r="AM326" s="43"/>
      <c r="AN326" s="43"/>
      <c r="AO326" s="43"/>
      <c r="AP326" s="43"/>
      <c r="AQ326" s="43"/>
      <c r="AR326" s="43"/>
      <c r="AS326" s="43"/>
      <c r="AT326" s="44" t="s">
        <v>17</v>
      </c>
      <c r="AU326" s="1157">
        <f>$AU$8</f>
        <v>0.7</v>
      </c>
      <c r="AV326" s="1157"/>
      <c r="AW326" s="1268"/>
      <c r="AX326" s="1269"/>
      <c r="AY326" s="1269"/>
      <c r="AZ326" s="1269"/>
      <c r="BA326" s="4"/>
      <c r="BB326" s="4"/>
      <c r="BC326" s="4"/>
      <c r="BD326" s="21"/>
      <c r="BE326" s="101">
        <f>ROUND(ROUND(K323*AU326,0)*AY328,0)</f>
        <v>266</v>
      </c>
      <c r="BF326" s="31"/>
    </row>
    <row r="327" spans="1:58" ht="17.100000000000001" customHeight="1" x14ac:dyDescent="0.15">
      <c r="A327" s="32">
        <v>43</v>
      </c>
      <c r="B327" s="33">
        <v>2639</v>
      </c>
      <c r="C327" s="34" t="s">
        <v>5156</v>
      </c>
      <c r="D327" s="422"/>
      <c r="E327" s="423"/>
      <c r="F327" s="424"/>
      <c r="G327" s="29"/>
      <c r="H327" s="29"/>
      <c r="I327" s="29"/>
      <c r="J327" s="29"/>
      <c r="K327" s="20"/>
      <c r="N327" s="21"/>
      <c r="O327" s="420"/>
      <c r="P327" s="421"/>
      <c r="Q327" s="421"/>
      <c r="R327" s="26"/>
      <c r="S327" s="27"/>
      <c r="T327" s="27"/>
      <c r="U327" s="1272"/>
      <c r="V327" s="1273"/>
      <c r="W327" s="1273"/>
      <c r="X327" s="1273"/>
      <c r="Y327" s="1273"/>
      <c r="Z327" s="42" t="s">
        <v>4827</v>
      </c>
      <c r="AA327" s="99"/>
      <c r="AB327" s="99"/>
      <c r="AC327" s="43"/>
      <c r="AD327" s="43"/>
      <c r="AE327" s="43"/>
      <c r="AF327" s="43"/>
      <c r="AG327" s="43"/>
      <c r="AH327" s="43"/>
      <c r="AI327" s="43"/>
      <c r="AJ327" s="43"/>
      <c r="AK327" s="43"/>
      <c r="AL327" s="43"/>
      <c r="AM327" s="43"/>
      <c r="AN327" s="43"/>
      <c r="AO327" s="43"/>
      <c r="AP327" s="43"/>
      <c r="AQ327" s="43"/>
      <c r="AR327" s="43"/>
      <c r="AS327" s="43"/>
      <c r="AT327" s="44" t="s">
        <v>17</v>
      </c>
      <c r="AU327" s="1157">
        <f>$AU$9</f>
        <v>0.5</v>
      </c>
      <c r="AV327" s="1157"/>
      <c r="AW327" s="20"/>
      <c r="AX327" s="4"/>
      <c r="AY327" s="4"/>
      <c r="AZ327" s="4"/>
      <c r="BA327" s="4"/>
      <c r="BB327" s="4"/>
      <c r="BC327" s="4"/>
      <c r="BD327" s="21"/>
      <c r="BE327" s="101">
        <f>ROUND(ROUND(K323*AU327,0)*AY328,0)</f>
        <v>190</v>
      </c>
      <c r="BF327" s="31"/>
    </row>
    <row r="328" spans="1:58" ht="17.100000000000001" customHeight="1" x14ac:dyDescent="0.15">
      <c r="A328" s="32">
        <v>43</v>
      </c>
      <c r="B328" s="33">
        <v>2640</v>
      </c>
      <c r="C328" s="34" t="s">
        <v>5157</v>
      </c>
      <c r="D328" s="422"/>
      <c r="E328" s="423"/>
      <c r="F328" s="424"/>
      <c r="G328" s="29"/>
      <c r="H328" s="29"/>
      <c r="I328" s="29"/>
      <c r="J328" s="29"/>
      <c r="K328" s="20"/>
      <c r="N328" s="21"/>
      <c r="O328" s="1271" t="s">
        <v>4829</v>
      </c>
      <c r="P328" s="1274"/>
      <c r="Q328" s="1274"/>
      <c r="R328" s="1274"/>
      <c r="S328" s="1274"/>
      <c r="T328" s="1275"/>
      <c r="U328" s="42"/>
      <c r="V328" s="43"/>
      <c r="W328" s="44"/>
      <c r="X328" s="44"/>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4"/>
      <c r="AU328" s="1279"/>
      <c r="AV328" s="1279"/>
      <c r="AW328" s="20"/>
      <c r="AX328" s="23" t="s">
        <v>17</v>
      </c>
      <c r="AY328" s="1158">
        <f>AY316</f>
        <v>0.95</v>
      </c>
      <c r="AZ328" s="1158"/>
      <c r="BA328" s="4"/>
      <c r="BB328" s="4"/>
      <c r="BC328" s="4"/>
      <c r="BD328" s="21"/>
      <c r="BE328" s="101">
        <f>ROUND(ROUND(K323*S330,0)*AY328,0)</f>
        <v>367</v>
      </c>
      <c r="BF328" s="31"/>
    </row>
    <row r="329" spans="1:58" ht="17.100000000000001" customHeight="1" x14ac:dyDescent="0.15">
      <c r="A329" s="32">
        <v>43</v>
      </c>
      <c r="B329" s="33">
        <v>2641</v>
      </c>
      <c r="C329" s="34" t="s">
        <v>5158</v>
      </c>
      <c r="D329" s="422"/>
      <c r="E329" s="423"/>
      <c r="F329" s="424"/>
      <c r="G329" s="29"/>
      <c r="H329" s="29"/>
      <c r="I329" s="29"/>
      <c r="J329" s="29"/>
      <c r="K329" s="20"/>
      <c r="N329" s="21"/>
      <c r="O329" s="1276"/>
      <c r="P329" s="1277"/>
      <c r="Q329" s="1277"/>
      <c r="R329" s="1277"/>
      <c r="S329" s="1277"/>
      <c r="T329" s="1278"/>
      <c r="U329" s="1271" t="s">
        <v>4824</v>
      </c>
      <c r="V329" s="1202"/>
      <c r="W329" s="1202"/>
      <c r="X329" s="1202"/>
      <c r="Y329" s="1202"/>
      <c r="Z329" s="42" t="s">
        <v>4825</v>
      </c>
      <c r="AA329" s="99"/>
      <c r="AB329" s="99"/>
      <c r="AC329" s="43"/>
      <c r="AD329" s="43"/>
      <c r="AE329" s="43"/>
      <c r="AF329" s="43"/>
      <c r="AG329" s="43"/>
      <c r="AH329" s="43"/>
      <c r="AI329" s="43"/>
      <c r="AJ329" s="43"/>
      <c r="AK329" s="43"/>
      <c r="AL329" s="43"/>
      <c r="AM329" s="43"/>
      <c r="AN329" s="43"/>
      <c r="AO329" s="43"/>
      <c r="AP329" s="43"/>
      <c r="AQ329" s="43"/>
      <c r="AR329" s="43"/>
      <c r="AS329" s="43"/>
      <c r="AT329" s="44" t="s">
        <v>17</v>
      </c>
      <c r="AU329" s="1157">
        <f>$AU$8</f>
        <v>0.7</v>
      </c>
      <c r="AV329" s="1157"/>
      <c r="AW329" s="20"/>
      <c r="AX329" s="4"/>
      <c r="AY329" s="4"/>
      <c r="AZ329" s="4"/>
      <c r="BA329" s="4"/>
      <c r="BB329" s="4"/>
      <c r="BC329" s="4"/>
      <c r="BD329" s="21"/>
      <c r="BE329" s="101">
        <f>ROUND(ROUND(ROUND(K323*S330,0)*AU329,0)*AY328,0)</f>
        <v>257</v>
      </c>
      <c r="BF329" s="31"/>
    </row>
    <row r="330" spans="1:58" ht="17.100000000000001" customHeight="1" x14ac:dyDescent="0.15">
      <c r="A330" s="32">
        <v>43</v>
      </c>
      <c r="B330" s="33">
        <v>2642</v>
      </c>
      <c r="C330" s="34" t="s">
        <v>5159</v>
      </c>
      <c r="D330" s="422"/>
      <c r="E330" s="423"/>
      <c r="F330" s="424"/>
      <c r="G330" s="29"/>
      <c r="H330" s="29"/>
      <c r="I330" s="29"/>
      <c r="J330" s="29"/>
      <c r="K330" s="20"/>
      <c r="N330" s="21"/>
      <c r="O330" s="420"/>
      <c r="P330" s="421"/>
      <c r="Q330" s="421"/>
      <c r="R330" s="26" t="s">
        <v>17</v>
      </c>
      <c r="S330" s="1180">
        <f>$S$12</f>
        <v>0.96499999999999997</v>
      </c>
      <c r="T330" s="1181"/>
      <c r="U330" s="1272"/>
      <c r="V330" s="1273"/>
      <c r="W330" s="1273"/>
      <c r="X330" s="1273"/>
      <c r="Y330" s="1273"/>
      <c r="Z330" s="42" t="s">
        <v>4827</v>
      </c>
      <c r="AA330" s="99"/>
      <c r="AB330" s="99"/>
      <c r="AC330" s="43"/>
      <c r="AD330" s="43"/>
      <c r="AE330" s="43"/>
      <c r="AF330" s="43"/>
      <c r="AG330" s="43"/>
      <c r="AH330" s="43"/>
      <c r="AI330" s="43"/>
      <c r="AJ330" s="43"/>
      <c r="AK330" s="43"/>
      <c r="AL330" s="43"/>
      <c r="AM330" s="43"/>
      <c r="AN330" s="43"/>
      <c r="AO330" s="43"/>
      <c r="AP330" s="43"/>
      <c r="AQ330" s="43"/>
      <c r="AR330" s="43"/>
      <c r="AS330" s="43"/>
      <c r="AT330" s="44" t="s">
        <v>17</v>
      </c>
      <c r="AU330" s="1157">
        <f>$AU$9</f>
        <v>0.5</v>
      </c>
      <c r="AV330" s="1157"/>
      <c r="AW330" s="24"/>
      <c r="AX330" s="25"/>
      <c r="AY330" s="25"/>
      <c r="AZ330" s="25"/>
      <c r="BA330" s="25"/>
      <c r="BB330" s="25"/>
      <c r="BC330" s="25"/>
      <c r="BD330" s="38"/>
      <c r="BE330" s="101">
        <f>ROUND(ROUND(ROUND(K323*S330,0)*AU330,0)*AY328,0)</f>
        <v>183</v>
      </c>
      <c r="BF330" s="31"/>
    </row>
    <row r="331" spans="1:58" ht="17.100000000000001" customHeight="1" x14ac:dyDescent="0.15">
      <c r="A331" s="32">
        <v>43</v>
      </c>
      <c r="B331" s="33">
        <v>2649</v>
      </c>
      <c r="C331" s="34" t="s">
        <v>5160</v>
      </c>
      <c r="D331" s="422"/>
      <c r="E331" s="423"/>
      <c r="F331" s="424"/>
      <c r="G331" s="36"/>
      <c r="H331" s="29"/>
      <c r="I331" s="29"/>
      <c r="J331" s="37"/>
      <c r="K331" s="1085" t="s">
        <v>4905</v>
      </c>
      <c r="L331" s="1133"/>
      <c r="M331" s="1133"/>
      <c r="N331" s="1134"/>
      <c r="O331" s="416"/>
      <c r="P331" s="417"/>
      <c r="Q331" s="417"/>
      <c r="R331" s="65"/>
      <c r="S331" s="156"/>
      <c r="T331" s="156"/>
      <c r="U331" s="42"/>
      <c r="V331" s="43"/>
      <c r="W331" s="44"/>
      <c r="X331" s="44"/>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4"/>
      <c r="AU331" s="1279"/>
      <c r="AV331" s="1279"/>
      <c r="AW331" s="25"/>
      <c r="AX331" s="25"/>
      <c r="AY331" s="25"/>
      <c r="AZ331" s="25"/>
      <c r="BA331" s="25"/>
      <c r="BB331" s="26"/>
      <c r="BC331" s="95"/>
      <c r="BD331" s="161"/>
      <c r="BE331" s="101">
        <f>K335</f>
        <v>369</v>
      </c>
      <c r="BF331" s="31"/>
    </row>
    <row r="332" spans="1:58" ht="17.100000000000001" customHeight="1" x14ac:dyDescent="0.15">
      <c r="A332" s="32">
        <v>43</v>
      </c>
      <c r="B332" s="33">
        <v>2650</v>
      </c>
      <c r="C332" s="34" t="s">
        <v>5161</v>
      </c>
      <c r="D332" s="422"/>
      <c r="E332" s="423"/>
      <c r="F332" s="424"/>
      <c r="G332" s="29"/>
      <c r="H332" s="29"/>
      <c r="I332" s="29"/>
      <c r="J332" s="29"/>
      <c r="K332" s="1137"/>
      <c r="L332" s="1135"/>
      <c r="M332" s="1135"/>
      <c r="N332" s="1136"/>
      <c r="O332" s="418"/>
      <c r="P332" s="419"/>
      <c r="Q332" s="419"/>
      <c r="R332" s="23"/>
      <c r="S332" s="167"/>
      <c r="T332" s="167"/>
      <c r="U332" s="1271" t="s">
        <v>4824</v>
      </c>
      <c r="V332" s="1202"/>
      <c r="W332" s="1202"/>
      <c r="X332" s="1202"/>
      <c r="Y332" s="1202"/>
      <c r="Z332" s="42" t="s">
        <v>4825</v>
      </c>
      <c r="AA332" s="99"/>
      <c r="AB332" s="99"/>
      <c r="AC332" s="43"/>
      <c r="AD332" s="43"/>
      <c r="AE332" s="43"/>
      <c r="AF332" s="43"/>
      <c r="AG332" s="43"/>
      <c r="AH332" s="43"/>
      <c r="AI332" s="43"/>
      <c r="AJ332" s="43"/>
      <c r="AK332" s="43"/>
      <c r="AL332" s="43"/>
      <c r="AM332" s="43"/>
      <c r="AN332" s="43"/>
      <c r="AO332" s="43"/>
      <c r="AP332" s="43"/>
      <c r="AQ332" s="43"/>
      <c r="AR332" s="43"/>
      <c r="AS332" s="43"/>
      <c r="AT332" s="44" t="s">
        <v>17</v>
      </c>
      <c r="AU332" s="1157">
        <f>$AU$8</f>
        <v>0.7</v>
      </c>
      <c r="AV332" s="1157"/>
      <c r="AW332" s="43"/>
      <c r="AX332" s="43"/>
      <c r="AY332" s="43"/>
      <c r="AZ332" s="43"/>
      <c r="BA332" s="43"/>
      <c r="BB332" s="44"/>
      <c r="BC332" s="45"/>
      <c r="BD332" s="46"/>
      <c r="BE332" s="101">
        <f>ROUND(K335*AU332,0)</f>
        <v>258</v>
      </c>
      <c r="BF332" s="31"/>
    </row>
    <row r="333" spans="1:58" ht="17.100000000000001" customHeight="1" x14ac:dyDescent="0.15">
      <c r="A333" s="32">
        <v>43</v>
      </c>
      <c r="B333" s="33">
        <v>2651</v>
      </c>
      <c r="C333" s="34" t="s">
        <v>5162</v>
      </c>
      <c r="D333" s="422"/>
      <c r="E333" s="423"/>
      <c r="F333" s="424"/>
      <c r="G333" s="29"/>
      <c r="H333" s="29"/>
      <c r="I333" s="29"/>
      <c r="J333" s="29"/>
      <c r="K333" s="1137"/>
      <c r="L333" s="1135"/>
      <c r="M333" s="1135"/>
      <c r="N333" s="1136"/>
      <c r="O333" s="420"/>
      <c r="P333" s="421"/>
      <c r="Q333" s="421"/>
      <c r="R333" s="26"/>
      <c r="S333" s="27"/>
      <c r="T333" s="27"/>
      <c r="U333" s="1272"/>
      <c r="V333" s="1273"/>
      <c r="W333" s="1273"/>
      <c r="X333" s="1273"/>
      <c r="Y333" s="1273"/>
      <c r="Z333" s="42" t="s">
        <v>4827</v>
      </c>
      <c r="AA333" s="99"/>
      <c r="AB333" s="99"/>
      <c r="AC333" s="43"/>
      <c r="AD333" s="43"/>
      <c r="AE333" s="43"/>
      <c r="AF333" s="43"/>
      <c r="AG333" s="43"/>
      <c r="AH333" s="43"/>
      <c r="AI333" s="43"/>
      <c r="AJ333" s="43"/>
      <c r="AK333" s="43"/>
      <c r="AL333" s="43"/>
      <c r="AM333" s="43"/>
      <c r="AN333" s="43"/>
      <c r="AO333" s="43"/>
      <c r="AP333" s="43"/>
      <c r="AQ333" s="43"/>
      <c r="AR333" s="43"/>
      <c r="AS333" s="43"/>
      <c r="AT333" s="44" t="s">
        <v>17</v>
      </c>
      <c r="AU333" s="1157">
        <f>$AU$9</f>
        <v>0.5</v>
      </c>
      <c r="AV333" s="1157"/>
      <c r="AW333" s="43"/>
      <c r="AX333" s="43"/>
      <c r="AY333" s="43"/>
      <c r="AZ333" s="43"/>
      <c r="BA333" s="43"/>
      <c r="BB333" s="44"/>
      <c r="BC333" s="45"/>
      <c r="BD333" s="46"/>
      <c r="BE333" s="101">
        <f>ROUND(K335*AU333,0)</f>
        <v>185</v>
      </c>
      <c r="BF333" s="31"/>
    </row>
    <row r="334" spans="1:58" ht="17.100000000000001" customHeight="1" x14ac:dyDescent="0.15">
      <c r="A334" s="32">
        <v>43</v>
      </c>
      <c r="B334" s="33">
        <v>2652</v>
      </c>
      <c r="C334" s="34" t="s">
        <v>5163</v>
      </c>
      <c r="D334" s="422"/>
      <c r="E334" s="423"/>
      <c r="F334" s="424"/>
      <c r="G334" s="29"/>
      <c r="H334" s="29"/>
      <c r="I334" s="29"/>
      <c r="J334" s="29"/>
      <c r="K334" s="1268"/>
      <c r="L334" s="1269"/>
      <c r="M334" s="1269"/>
      <c r="N334" s="1270"/>
      <c r="O334" s="1271" t="s">
        <v>4829</v>
      </c>
      <c r="P334" s="1274"/>
      <c r="Q334" s="1274"/>
      <c r="R334" s="1274"/>
      <c r="S334" s="1274"/>
      <c r="T334" s="1275"/>
      <c r="U334" s="42"/>
      <c r="V334" s="43"/>
      <c r="W334" s="44"/>
      <c r="X334" s="44"/>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4"/>
      <c r="AU334" s="1279"/>
      <c r="AV334" s="1279"/>
      <c r="AW334" s="43"/>
      <c r="AX334" s="43"/>
      <c r="AY334" s="25"/>
      <c r="AZ334" s="25"/>
      <c r="BA334" s="25"/>
      <c r="BB334" s="26"/>
      <c r="BC334" s="95"/>
      <c r="BD334" s="161"/>
      <c r="BE334" s="101">
        <f>ROUND(K335*S336,0)</f>
        <v>356</v>
      </c>
      <c r="BF334" s="31"/>
    </row>
    <row r="335" spans="1:58" ht="17.100000000000001" customHeight="1" x14ac:dyDescent="0.15">
      <c r="A335" s="32">
        <v>43</v>
      </c>
      <c r="B335" s="33">
        <v>2653</v>
      </c>
      <c r="C335" s="34" t="s">
        <v>5164</v>
      </c>
      <c r="D335" s="422"/>
      <c r="E335" s="423"/>
      <c r="F335" s="424"/>
      <c r="G335" s="29"/>
      <c r="H335" s="29"/>
      <c r="I335" s="29"/>
      <c r="J335" s="29"/>
      <c r="K335" s="1280">
        <v>369</v>
      </c>
      <c r="L335" s="1108"/>
      <c r="M335" s="4" t="s">
        <v>21</v>
      </c>
      <c r="N335" s="22"/>
      <c r="O335" s="1276"/>
      <c r="P335" s="1277"/>
      <c r="Q335" s="1277"/>
      <c r="R335" s="1277"/>
      <c r="S335" s="1277"/>
      <c r="T335" s="1278"/>
      <c r="U335" s="1271" t="s">
        <v>4824</v>
      </c>
      <c r="V335" s="1202"/>
      <c r="W335" s="1202"/>
      <c r="X335" s="1202"/>
      <c r="Y335" s="1202"/>
      <c r="Z335" s="42" t="s">
        <v>4825</v>
      </c>
      <c r="AA335" s="99"/>
      <c r="AB335" s="99"/>
      <c r="AC335" s="43"/>
      <c r="AD335" s="43"/>
      <c r="AE335" s="43"/>
      <c r="AF335" s="43"/>
      <c r="AG335" s="43"/>
      <c r="AH335" s="43"/>
      <c r="AI335" s="43"/>
      <c r="AJ335" s="43"/>
      <c r="AK335" s="43"/>
      <c r="AL335" s="43"/>
      <c r="AM335" s="43"/>
      <c r="AN335" s="43"/>
      <c r="AO335" s="43"/>
      <c r="AP335" s="43"/>
      <c r="AQ335" s="43"/>
      <c r="AR335" s="43"/>
      <c r="AS335" s="43"/>
      <c r="AT335" s="44" t="s">
        <v>17</v>
      </c>
      <c r="AU335" s="1157">
        <f>$AU$8</f>
        <v>0.7</v>
      </c>
      <c r="AV335" s="1157"/>
      <c r="AW335" s="25"/>
      <c r="AX335" s="25"/>
      <c r="AY335" s="25"/>
      <c r="AZ335" s="25"/>
      <c r="BA335" s="25"/>
      <c r="BB335" s="26"/>
      <c r="BC335" s="95"/>
      <c r="BD335" s="161"/>
      <c r="BE335" s="101">
        <f>ROUND(ROUND(K335*S336,0)*AU335,0)</f>
        <v>249</v>
      </c>
      <c r="BF335" s="31"/>
    </row>
    <row r="336" spans="1:58" ht="17.100000000000001" customHeight="1" x14ac:dyDescent="0.15">
      <c r="A336" s="32">
        <v>43</v>
      </c>
      <c r="B336" s="33">
        <v>2654</v>
      </c>
      <c r="C336" s="34" t="s">
        <v>5165</v>
      </c>
      <c r="D336" s="422"/>
      <c r="E336" s="423"/>
      <c r="F336" s="424"/>
      <c r="G336" s="29"/>
      <c r="H336" s="29"/>
      <c r="I336" s="29"/>
      <c r="J336" s="29"/>
      <c r="K336" s="418"/>
      <c r="L336" s="419"/>
      <c r="M336" s="419"/>
      <c r="N336" s="425"/>
      <c r="O336" s="420"/>
      <c r="P336" s="421"/>
      <c r="Q336" s="421"/>
      <c r="R336" s="26" t="s">
        <v>17</v>
      </c>
      <c r="S336" s="1180">
        <f>$S$12</f>
        <v>0.96499999999999997</v>
      </c>
      <c r="T336" s="1181"/>
      <c r="U336" s="1272"/>
      <c r="V336" s="1273"/>
      <c r="W336" s="1273"/>
      <c r="X336" s="1273"/>
      <c r="Y336" s="1273"/>
      <c r="Z336" s="42" t="s">
        <v>4827</v>
      </c>
      <c r="AA336" s="99"/>
      <c r="AB336" s="99"/>
      <c r="AC336" s="43"/>
      <c r="AD336" s="43"/>
      <c r="AE336" s="43"/>
      <c r="AF336" s="43"/>
      <c r="AG336" s="43"/>
      <c r="AH336" s="43"/>
      <c r="AI336" s="43"/>
      <c r="AJ336" s="43"/>
      <c r="AK336" s="43"/>
      <c r="AL336" s="43"/>
      <c r="AM336" s="43"/>
      <c r="AN336" s="43"/>
      <c r="AO336" s="43"/>
      <c r="AP336" s="43"/>
      <c r="AQ336" s="43"/>
      <c r="AR336" s="43"/>
      <c r="AS336" s="43"/>
      <c r="AT336" s="44" t="s">
        <v>17</v>
      </c>
      <c r="AU336" s="1157">
        <f>$AU$9</f>
        <v>0.5</v>
      </c>
      <c r="AV336" s="1157"/>
      <c r="AW336" s="25"/>
      <c r="AX336" s="25"/>
      <c r="AY336" s="25"/>
      <c r="AZ336" s="25"/>
      <c r="BA336" s="25"/>
      <c r="BB336" s="26"/>
      <c r="BC336" s="95"/>
      <c r="BD336" s="161"/>
      <c r="BE336" s="101">
        <f>ROUND(ROUND(K335*S336,0)*AU336,0)</f>
        <v>178</v>
      </c>
      <c r="BF336" s="31"/>
    </row>
    <row r="337" spans="1:58" ht="17.100000000000001" customHeight="1" x14ac:dyDescent="0.15">
      <c r="A337" s="32">
        <v>43</v>
      </c>
      <c r="B337" s="33">
        <v>2661</v>
      </c>
      <c r="C337" s="34" t="s">
        <v>5166</v>
      </c>
      <c r="D337" s="422"/>
      <c r="E337" s="423"/>
      <c r="F337" s="424"/>
      <c r="G337" s="29"/>
      <c r="H337" s="29"/>
      <c r="I337" s="29"/>
      <c r="J337" s="29"/>
      <c r="K337" s="20"/>
      <c r="N337" s="21"/>
      <c r="O337" s="416"/>
      <c r="P337" s="417"/>
      <c r="Q337" s="417"/>
      <c r="R337" s="65"/>
      <c r="S337" s="156"/>
      <c r="T337" s="156"/>
      <c r="U337" s="42"/>
      <c r="V337" s="43"/>
      <c r="W337" s="44"/>
      <c r="X337" s="44"/>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4"/>
      <c r="AU337" s="1279"/>
      <c r="AV337" s="1279"/>
      <c r="AW337" s="1198" t="s">
        <v>4833</v>
      </c>
      <c r="AX337" s="1281"/>
      <c r="AY337" s="1281"/>
      <c r="AZ337" s="1281"/>
      <c r="BA337" s="40"/>
      <c r="BB337" s="40"/>
      <c r="BC337" s="40"/>
      <c r="BD337" s="41"/>
      <c r="BE337" s="101">
        <f>ROUND(K335*AY340,0)</f>
        <v>351</v>
      </c>
      <c r="BF337" s="31"/>
    </row>
    <row r="338" spans="1:58" ht="17.100000000000001" customHeight="1" x14ac:dyDescent="0.15">
      <c r="A338" s="32">
        <v>43</v>
      </c>
      <c r="B338" s="33">
        <v>2662</v>
      </c>
      <c r="C338" s="34" t="s">
        <v>5167</v>
      </c>
      <c r="D338" s="422"/>
      <c r="E338" s="423"/>
      <c r="F338" s="424"/>
      <c r="G338" s="29"/>
      <c r="H338" s="29"/>
      <c r="I338" s="29"/>
      <c r="J338" s="29"/>
      <c r="K338" s="20"/>
      <c r="N338" s="21"/>
      <c r="O338" s="418"/>
      <c r="P338" s="419"/>
      <c r="Q338" s="419"/>
      <c r="R338" s="23"/>
      <c r="S338" s="167"/>
      <c r="T338" s="167"/>
      <c r="U338" s="1271" t="s">
        <v>4824</v>
      </c>
      <c r="V338" s="1202"/>
      <c r="W338" s="1202"/>
      <c r="X338" s="1202"/>
      <c r="Y338" s="1202"/>
      <c r="Z338" s="42" t="s">
        <v>4825</v>
      </c>
      <c r="AA338" s="99"/>
      <c r="AB338" s="99"/>
      <c r="AC338" s="43"/>
      <c r="AD338" s="43"/>
      <c r="AE338" s="43"/>
      <c r="AF338" s="43"/>
      <c r="AG338" s="43"/>
      <c r="AH338" s="43"/>
      <c r="AI338" s="43"/>
      <c r="AJ338" s="43"/>
      <c r="AK338" s="43"/>
      <c r="AL338" s="43"/>
      <c r="AM338" s="43"/>
      <c r="AN338" s="43"/>
      <c r="AO338" s="43"/>
      <c r="AP338" s="43"/>
      <c r="AQ338" s="43"/>
      <c r="AR338" s="43"/>
      <c r="AS338" s="43"/>
      <c r="AT338" s="44" t="s">
        <v>17</v>
      </c>
      <c r="AU338" s="1157">
        <f>$AU$8</f>
        <v>0.7</v>
      </c>
      <c r="AV338" s="1157"/>
      <c r="AW338" s="1268"/>
      <c r="AX338" s="1269"/>
      <c r="AY338" s="1269"/>
      <c r="AZ338" s="1269"/>
      <c r="BA338" s="4"/>
      <c r="BB338" s="4"/>
      <c r="BC338" s="4"/>
      <c r="BD338" s="21"/>
      <c r="BE338" s="101">
        <f>ROUND(ROUND(K335*AU338,0)*AY340,0)</f>
        <v>245</v>
      </c>
      <c r="BF338" s="31"/>
    </row>
    <row r="339" spans="1:58" ht="17.100000000000001" customHeight="1" x14ac:dyDescent="0.15">
      <c r="A339" s="32">
        <v>43</v>
      </c>
      <c r="B339" s="33">
        <v>2663</v>
      </c>
      <c r="C339" s="34" t="s">
        <v>5168</v>
      </c>
      <c r="D339" s="422"/>
      <c r="E339" s="423"/>
      <c r="F339" s="424"/>
      <c r="G339" s="29"/>
      <c r="H339" s="29"/>
      <c r="I339" s="29"/>
      <c r="J339" s="29"/>
      <c r="K339" s="20"/>
      <c r="N339" s="21"/>
      <c r="O339" s="420"/>
      <c r="P339" s="421"/>
      <c r="Q339" s="421"/>
      <c r="R339" s="26"/>
      <c r="S339" s="27"/>
      <c r="T339" s="27"/>
      <c r="U339" s="1272"/>
      <c r="V339" s="1273"/>
      <c r="W339" s="1273"/>
      <c r="X339" s="1273"/>
      <c r="Y339" s="1273"/>
      <c r="Z339" s="42" t="s">
        <v>4827</v>
      </c>
      <c r="AA339" s="99"/>
      <c r="AB339" s="99"/>
      <c r="AC339" s="43"/>
      <c r="AD339" s="43"/>
      <c r="AE339" s="43"/>
      <c r="AF339" s="43"/>
      <c r="AG339" s="43"/>
      <c r="AH339" s="43"/>
      <c r="AI339" s="43"/>
      <c r="AJ339" s="43"/>
      <c r="AK339" s="43"/>
      <c r="AL339" s="43"/>
      <c r="AM339" s="43"/>
      <c r="AN339" s="43"/>
      <c r="AO339" s="43"/>
      <c r="AP339" s="43"/>
      <c r="AQ339" s="43"/>
      <c r="AR339" s="43"/>
      <c r="AS339" s="43"/>
      <c r="AT339" s="44" t="s">
        <v>17</v>
      </c>
      <c r="AU339" s="1157">
        <f>$AU$9</f>
        <v>0.5</v>
      </c>
      <c r="AV339" s="1157"/>
      <c r="AW339" s="20"/>
      <c r="AX339" s="4"/>
      <c r="AY339" s="4"/>
      <c r="AZ339" s="4"/>
      <c r="BA339" s="4"/>
      <c r="BB339" s="4"/>
      <c r="BC339" s="4"/>
      <c r="BD339" s="21"/>
      <c r="BE339" s="101">
        <f>ROUND(ROUND(K335*AU339,0)*AY340,0)</f>
        <v>176</v>
      </c>
      <c r="BF339" s="31"/>
    </row>
    <row r="340" spans="1:58" ht="17.100000000000001" customHeight="1" x14ac:dyDescent="0.15">
      <c r="A340" s="32">
        <v>43</v>
      </c>
      <c r="B340" s="33">
        <v>2664</v>
      </c>
      <c r="C340" s="34" t="s">
        <v>5169</v>
      </c>
      <c r="D340" s="422"/>
      <c r="E340" s="423"/>
      <c r="F340" s="424"/>
      <c r="G340" s="29"/>
      <c r="H340" s="29"/>
      <c r="I340" s="29"/>
      <c r="J340" s="29"/>
      <c r="K340" s="20"/>
      <c r="N340" s="21"/>
      <c r="O340" s="1271" t="s">
        <v>4829</v>
      </c>
      <c r="P340" s="1274"/>
      <c r="Q340" s="1274"/>
      <c r="R340" s="1274"/>
      <c r="S340" s="1274"/>
      <c r="T340" s="1275"/>
      <c r="U340" s="42"/>
      <c r="V340" s="43"/>
      <c r="W340" s="44"/>
      <c r="X340" s="44"/>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4"/>
      <c r="AU340" s="1279"/>
      <c r="AV340" s="1279"/>
      <c r="AW340" s="20"/>
      <c r="AX340" s="23" t="s">
        <v>17</v>
      </c>
      <c r="AY340" s="1158">
        <f>AY328</f>
        <v>0.95</v>
      </c>
      <c r="AZ340" s="1158"/>
      <c r="BA340" s="4"/>
      <c r="BB340" s="4"/>
      <c r="BC340" s="4"/>
      <c r="BD340" s="21"/>
      <c r="BE340" s="101">
        <f>ROUND(ROUND(K335*S342,0)*AY340,0)</f>
        <v>338</v>
      </c>
      <c r="BF340" s="31"/>
    </row>
    <row r="341" spans="1:58" ht="17.100000000000001" customHeight="1" x14ac:dyDescent="0.15">
      <c r="A341" s="32">
        <v>43</v>
      </c>
      <c r="B341" s="33">
        <v>2665</v>
      </c>
      <c r="C341" s="34" t="s">
        <v>5170</v>
      </c>
      <c r="D341" s="422"/>
      <c r="E341" s="423"/>
      <c r="F341" s="424"/>
      <c r="G341" s="29"/>
      <c r="H341" s="29"/>
      <c r="I341" s="29"/>
      <c r="J341" s="29"/>
      <c r="K341" s="20"/>
      <c r="N341" s="21"/>
      <c r="O341" s="1276"/>
      <c r="P341" s="1277"/>
      <c r="Q341" s="1277"/>
      <c r="R341" s="1277"/>
      <c r="S341" s="1277"/>
      <c r="T341" s="1278"/>
      <c r="U341" s="1271" t="s">
        <v>4824</v>
      </c>
      <c r="V341" s="1202"/>
      <c r="W341" s="1202"/>
      <c r="X341" s="1202"/>
      <c r="Y341" s="1202"/>
      <c r="Z341" s="42" t="s">
        <v>4825</v>
      </c>
      <c r="AA341" s="99"/>
      <c r="AB341" s="99"/>
      <c r="AC341" s="43"/>
      <c r="AD341" s="43"/>
      <c r="AE341" s="43"/>
      <c r="AF341" s="43"/>
      <c r="AG341" s="43"/>
      <c r="AH341" s="43"/>
      <c r="AI341" s="43"/>
      <c r="AJ341" s="43"/>
      <c r="AK341" s="43"/>
      <c r="AL341" s="43"/>
      <c r="AM341" s="43"/>
      <c r="AN341" s="43"/>
      <c r="AO341" s="43"/>
      <c r="AP341" s="43"/>
      <c r="AQ341" s="43"/>
      <c r="AR341" s="43"/>
      <c r="AS341" s="43"/>
      <c r="AT341" s="44" t="s">
        <v>17</v>
      </c>
      <c r="AU341" s="1157">
        <f>$AU$8</f>
        <v>0.7</v>
      </c>
      <c r="AV341" s="1157"/>
      <c r="AW341" s="20"/>
      <c r="AX341" s="4"/>
      <c r="AY341" s="4"/>
      <c r="AZ341" s="4"/>
      <c r="BA341" s="4"/>
      <c r="BB341" s="4"/>
      <c r="BC341" s="4"/>
      <c r="BD341" s="21"/>
      <c r="BE341" s="101">
        <f>ROUND(ROUND(ROUND(K335*S342,0)*AU341,0)*AY340,0)</f>
        <v>237</v>
      </c>
      <c r="BF341" s="31"/>
    </row>
    <row r="342" spans="1:58" ht="17.100000000000001" customHeight="1" x14ac:dyDescent="0.15">
      <c r="A342" s="32">
        <v>43</v>
      </c>
      <c r="B342" s="33">
        <v>2666</v>
      </c>
      <c r="C342" s="34" t="s">
        <v>5171</v>
      </c>
      <c r="D342" s="426"/>
      <c r="E342" s="427"/>
      <c r="F342" s="428"/>
      <c r="G342" s="57"/>
      <c r="H342" s="57"/>
      <c r="I342" s="57"/>
      <c r="J342" s="57"/>
      <c r="K342" s="24"/>
      <c r="L342" s="25"/>
      <c r="M342" s="25"/>
      <c r="N342" s="38"/>
      <c r="O342" s="420"/>
      <c r="P342" s="421"/>
      <c r="Q342" s="421"/>
      <c r="R342" s="26" t="s">
        <v>17</v>
      </c>
      <c r="S342" s="1180">
        <f>$S$12</f>
        <v>0.96499999999999997</v>
      </c>
      <c r="T342" s="1181"/>
      <c r="U342" s="1272"/>
      <c r="V342" s="1273"/>
      <c r="W342" s="1273"/>
      <c r="X342" s="1273"/>
      <c r="Y342" s="1273"/>
      <c r="Z342" s="42" t="s">
        <v>4827</v>
      </c>
      <c r="AA342" s="99"/>
      <c r="AB342" s="99"/>
      <c r="AC342" s="43"/>
      <c r="AD342" s="43"/>
      <c r="AE342" s="43"/>
      <c r="AF342" s="43"/>
      <c r="AG342" s="43"/>
      <c r="AH342" s="43"/>
      <c r="AI342" s="43"/>
      <c r="AJ342" s="43"/>
      <c r="AK342" s="43"/>
      <c r="AL342" s="43"/>
      <c r="AM342" s="43"/>
      <c r="AN342" s="43"/>
      <c r="AO342" s="43"/>
      <c r="AP342" s="43"/>
      <c r="AQ342" s="43"/>
      <c r="AR342" s="43"/>
      <c r="AS342" s="43"/>
      <c r="AT342" s="44" t="s">
        <v>17</v>
      </c>
      <c r="AU342" s="1157">
        <f>$AU$9</f>
        <v>0.5</v>
      </c>
      <c r="AV342" s="1157"/>
      <c r="AW342" s="24"/>
      <c r="AX342" s="25"/>
      <c r="AY342" s="25"/>
      <c r="AZ342" s="25"/>
      <c r="BA342" s="25"/>
      <c r="BB342" s="25"/>
      <c r="BC342" s="25"/>
      <c r="BD342" s="38"/>
      <c r="BE342" s="35">
        <f>ROUND(ROUND(ROUND(K335*S342,0)*AU342,0)*AY340,0)</f>
        <v>169</v>
      </c>
      <c r="BF342" s="61"/>
    </row>
    <row r="343" spans="1:58" ht="17.100000000000001" customHeight="1" x14ac:dyDescent="0.15">
      <c r="A343" s="32">
        <v>43</v>
      </c>
      <c r="B343" s="33">
        <v>2673</v>
      </c>
      <c r="C343" s="34" t="s">
        <v>5172</v>
      </c>
      <c r="D343" s="1085" t="s">
        <v>4819</v>
      </c>
      <c r="E343" s="1086"/>
      <c r="F343" s="1087"/>
      <c r="G343" s="1086" t="s">
        <v>5173</v>
      </c>
      <c r="H343" s="1086"/>
      <c r="I343" s="1086"/>
      <c r="J343" s="1086"/>
      <c r="K343" s="1085" t="s">
        <v>4821</v>
      </c>
      <c r="L343" s="1133"/>
      <c r="M343" s="1133"/>
      <c r="N343" s="1134"/>
      <c r="O343" s="416"/>
      <c r="P343" s="417"/>
      <c r="Q343" s="417"/>
      <c r="R343" s="65"/>
      <c r="S343" s="156"/>
      <c r="T343" s="156"/>
      <c r="U343" s="42"/>
      <c r="V343" s="43"/>
      <c r="W343" s="44"/>
      <c r="X343" s="44"/>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4"/>
      <c r="AU343" s="1279"/>
      <c r="AV343" s="1279"/>
      <c r="AW343" s="43"/>
      <c r="AX343" s="43"/>
      <c r="AY343" s="43"/>
      <c r="AZ343" s="43"/>
      <c r="BA343" s="43"/>
      <c r="BB343" s="44"/>
      <c r="BC343" s="45"/>
      <c r="BD343" s="46"/>
      <c r="BE343" s="101">
        <f>K347</f>
        <v>915</v>
      </c>
      <c r="BF343" s="66" t="s">
        <v>4822</v>
      </c>
    </row>
    <row r="344" spans="1:58" ht="17.100000000000001" customHeight="1" x14ac:dyDescent="0.15">
      <c r="A344" s="32">
        <v>43</v>
      </c>
      <c r="B344" s="33">
        <v>2674</v>
      </c>
      <c r="C344" s="34" t="s">
        <v>5174</v>
      </c>
      <c r="D344" s="1088"/>
      <c r="E344" s="1089"/>
      <c r="F344" s="1090"/>
      <c r="G344" s="1089"/>
      <c r="H344" s="1089"/>
      <c r="I344" s="1089"/>
      <c r="J344" s="1089"/>
      <c r="K344" s="1137"/>
      <c r="L344" s="1135"/>
      <c r="M344" s="1135"/>
      <c r="N344" s="1136"/>
      <c r="O344" s="418"/>
      <c r="P344" s="419"/>
      <c r="Q344" s="419"/>
      <c r="R344" s="23"/>
      <c r="S344" s="167"/>
      <c r="T344" s="167"/>
      <c r="U344" s="1271" t="s">
        <v>4824</v>
      </c>
      <c r="V344" s="1202"/>
      <c r="W344" s="1202"/>
      <c r="X344" s="1202"/>
      <c r="Y344" s="1202"/>
      <c r="Z344" s="42" t="s">
        <v>4825</v>
      </c>
      <c r="AA344" s="99"/>
      <c r="AB344" s="99"/>
      <c r="AC344" s="43"/>
      <c r="AD344" s="43"/>
      <c r="AE344" s="43"/>
      <c r="AF344" s="43"/>
      <c r="AG344" s="43"/>
      <c r="AH344" s="43"/>
      <c r="AI344" s="43"/>
      <c r="AJ344" s="43"/>
      <c r="AK344" s="43"/>
      <c r="AL344" s="43"/>
      <c r="AM344" s="43"/>
      <c r="AN344" s="43"/>
      <c r="AO344" s="43"/>
      <c r="AP344" s="43"/>
      <c r="AQ344" s="43"/>
      <c r="AR344" s="43"/>
      <c r="AS344" s="43"/>
      <c r="AT344" s="44" t="s">
        <v>17</v>
      </c>
      <c r="AU344" s="1157">
        <f>$AU$8</f>
        <v>0.7</v>
      </c>
      <c r="AV344" s="1157"/>
      <c r="AW344" s="43"/>
      <c r="AX344" s="43"/>
      <c r="AY344" s="43"/>
      <c r="AZ344" s="43"/>
      <c r="BA344" s="43"/>
      <c r="BB344" s="44"/>
      <c r="BC344" s="45"/>
      <c r="BD344" s="46"/>
      <c r="BE344" s="101">
        <f>ROUND(K347*AU344,0)</f>
        <v>641</v>
      </c>
      <c r="BF344" s="232"/>
    </row>
    <row r="345" spans="1:58" ht="17.100000000000001" customHeight="1" x14ac:dyDescent="0.15">
      <c r="A345" s="32">
        <v>43</v>
      </c>
      <c r="B345" s="33">
        <v>2675</v>
      </c>
      <c r="C345" s="34" t="s">
        <v>5175</v>
      </c>
      <c r="D345" s="1088"/>
      <c r="E345" s="1089"/>
      <c r="F345" s="1090"/>
      <c r="G345" s="29"/>
      <c r="H345" s="4"/>
      <c r="I345" s="4"/>
      <c r="J345" s="21"/>
      <c r="K345" s="1137"/>
      <c r="L345" s="1135"/>
      <c r="M345" s="1135"/>
      <c r="N345" s="1136"/>
      <c r="O345" s="420"/>
      <c r="P345" s="421"/>
      <c r="Q345" s="421"/>
      <c r="R345" s="26"/>
      <c r="S345" s="27"/>
      <c r="T345" s="27"/>
      <c r="U345" s="1272"/>
      <c r="V345" s="1273"/>
      <c r="W345" s="1273"/>
      <c r="X345" s="1273"/>
      <c r="Y345" s="1273"/>
      <c r="Z345" s="42" t="s">
        <v>4827</v>
      </c>
      <c r="AA345" s="99"/>
      <c r="AB345" s="99"/>
      <c r="AC345" s="43"/>
      <c r="AD345" s="43"/>
      <c r="AE345" s="43"/>
      <c r="AF345" s="43"/>
      <c r="AG345" s="43"/>
      <c r="AH345" s="43"/>
      <c r="AI345" s="43"/>
      <c r="AJ345" s="43"/>
      <c r="AK345" s="43"/>
      <c r="AL345" s="43"/>
      <c r="AM345" s="43"/>
      <c r="AN345" s="43"/>
      <c r="AO345" s="43"/>
      <c r="AP345" s="43"/>
      <c r="AQ345" s="43"/>
      <c r="AR345" s="43"/>
      <c r="AS345" s="43"/>
      <c r="AT345" s="44" t="s">
        <v>17</v>
      </c>
      <c r="AU345" s="1157">
        <f>$AU$9</f>
        <v>0.5</v>
      </c>
      <c r="AV345" s="1157"/>
      <c r="AW345" s="43"/>
      <c r="AX345" s="43"/>
      <c r="AY345" s="43"/>
      <c r="AZ345" s="43"/>
      <c r="BA345" s="43"/>
      <c r="BB345" s="44"/>
      <c r="BC345" s="45"/>
      <c r="BD345" s="46"/>
      <c r="BE345" s="101">
        <f>ROUND(K347*AU345,0)</f>
        <v>458</v>
      </c>
      <c r="BF345" s="232"/>
    </row>
    <row r="346" spans="1:58" ht="17.100000000000001" customHeight="1" x14ac:dyDescent="0.15">
      <c r="A346" s="32">
        <v>43</v>
      </c>
      <c r="B346" s="33">
        <v>2676</v>
      </c>
      <c r="C346" s="34" t="s">
        <v>5176</v>
      </c>
      <c r="D346" s="1088"/>
      <c r="E346" s="1089"/>
      <c r="F346" s="1090"/>
      <c r="J346" s="22"/>
      <c r="K346" s="1268"/>
      <c r="L346" s="1269"/>
      <c r="M346" s="1269"/>
      <c r="N346" s="1270"/>
      <c r="O346" s="1271" t="s">
        <v>4829</v>
      </c>
      <c r="P346" s="1274"/>
      <c r="Q346" s="1274"/>
      <c r="R346" s="1274"/>
      <c r="S346" s="1274"/>
      <c r="T346" s="1275"/>
      <c r="U346" s="42"/>
      <c r="V346" s="43"/>
      <c r="W346" s="44"/>
      <c r="X346" s="44"/>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4"/>
      <c r="AU346" s="1279"/>
      <c r="AV346" s="1279"/>
      <c r="AW346" s="43"/>
      <c r="AX346" s="43"/>
      <c r="AY346" s="25"/>
      <c r="AZ346" s="25"/>
      <c r="BA346" s="25"/>
      <c r="BB346" s="26"/>
      <c r="BC346" s="95"/>
      <c r="BD346" s="161"/>
      <c r="BE346" s="101">
        <f>ROUND(K347*S348,0)</f>
        <v>883</v>
      </c>
      <c r="BF346" s="232"/>
    </row>
    <row r="347" spans="1:58" ht="17.100000000000001" customHeight="1" x14ac:dyDescent="0.15">
      <c r="A347" s="32">
        <v>43</v>
      </c>
      <c r="B347" s="33">
        <v>2677</v>
      </c>
      <c r="C347" s="34" t="s">
        <v>5177</v>
      </c>
      <c r="D347" s="422"/>
      <c r="E347" s="423"/>
      <c r="F347" s="424"/>
      <c r="G347" s="29"/>
      <c r="H347" s="4"/>
      <c r="I347" s="4"/>
      <c r="J347" s="21"/>
      <c r="K347" s="1280">
        <v>915</v>
      </c>
      <c r="L347" s="1108"/>
      <c r="M347" s="4" t="s">
        <v>21</v>
      </c>
      <c r="N347" s="2"/>
      <c r="O347" s="1276"/>
      <c r="P347" s="1277"/>
      <c r="Q347" s="1277"/>
      <c r="R347" s="1277"/>
      <c r="S347" s="1277"/>
      <c r="T347" s="1278"/>
      <c r="U347" s="1271" t="s">
        <v>4824</v>
      </c>
      <c r="V347" s="1202"/>
      <c r="W347" s="1202"/>
      <c r="X347" s="1202"/>
      <c r="Y347" s="1202"/>
      <c r="Z347" s="42" t="s">
        <v>4825</v>
      </c>
      <c r="AA347" s="99"/>
      <c r="AB347" s="99"/>
      <c r="AC347" s="43"/>
      <c r="AD347" s="43"/>
      <c r="AE347" s="43"/>
      <c r="AF347" s="43"/>
      <c r="AG347" s="43"/>
      <c r="AH347" s="43"/>
      <c r="AI347" s="43"/>
      <c r="AJ347" s="43"/>
      <c r="AK347" s="43"/>
      <c r="AL347" s="43"/>
      <c r="AM347" s="43"/>
      <c r="AN347" s="43"/>
      <c r="AO347" s="43"/>
      <c r="AP347" s="43"/>
      <c r="AQ347" s="43"/>
      <c r="AR347" s="43"/>
      <c r="AS347" s="43"/>
      <c r="AT347" s="44" t="s">
        <v>17</v>
      </c>
      <c r="AU347" s="1157">
        <f>$AU$8</f>
        <v>0.7</v>
      </c>
      <c r="AV347" s="1157"/>
      <c r="AW347" s="25"/>
      <c r="AX347" s="25"/>
      <c r="AY347" s="25"/>
      <c r="AZ347" s="25"/>
      <c r="BA347" s="25"/>
      <c r="BB347" s="26"/>
      <c r="BC347" s="95"/>
      <c r="BD347" s="161"/>
      <c r="BE347" s="101">
        <f>ROUND(ROUND(K347*S348,0)*AU347,0)</f>
        <v>618</v>
      </c>
      <c r="BF347" s="232"/>
    </row>
    <row r="348" spans="1:58" ht="17.100000000000001" customHeight="1" x14ac:dyDescent="0.15">
      <c r="A348" s="32">
        <v>43</v>
      </c>
      <c r="B348" s="33">
        <v>2678</v>
      </c>
      <c r="C348" s="34" t="s">
        <v>5178</v>
      </c>
      <c r="D348" s="422"/>
      <c r="E348" s="423"/>
      <c r="F348" s="424"/>
      <c r="G348" s="29"/>
      <c r="H348" s="4"/>
      <c r="I348" s="4"/>
      <c r="J348" s="21"/>
      <c r="K348" s="419"/>
      <c r="L348" s="419"/>
      <c r="M348" s="419"/>
      <c r="N348" s="419"/>
      <c r="O348" s="420"/>
      <c r="P348" s="421"/>
      <c r="Q348" s="421"/>
      <c r="R348" s="26" t="s">
        <v>17</v>
      </c>
      <c r="S348" s="1180">
        <f>$S$12</f>
        <v>0.96499999999999997</v>
      </c>
      <c r="T348" s="1181"/>
      <c r="U348" s="1272"/>
      <c r="V348" s="1273"/>
      <c r="W348" s="1273"/>
      <c r="X348" s="1273"/>
      <c r="Y348" s="1273"/>
      <c r="Z348" s="42" t="s">
        <v>4827</v>
      </c>
      <c r="AA348" s="99"/>
      <c r="AB348" s="99"/>
      <c r="AC348" s="43"/>
      <c r="AD348" s="43"/>
      <c r="AE348" s="43"/>
      <c r="AF348" s="43"/>
      <c r="AG348" s="43"/>
      <c r="AH348" s="43"/>
      <c r="AI348" s="43"/>
      <c r="AJ348" s="43"/>
      <c r="AK348" s="43"/>
      <c r="AL348" s="43"/>
      <c r="AM348" s="43"/>
      <c r="AN348" s="43"/>
      <c r="AO348" s="43"/>
      <c r="AP348" s="43"/>
      <c r="AQ348" s="43"/>
      <c r="AR348" s="43"/>
      <c r="AS348" s="43"/>
      <c r="AT348" s="44" t="s">
        <v>17</v>
      </c>
      <c r="AU348" s="1157">
        <f>$AU$9</f>
        <v>0.5</v>
      </c>
      <c r="AV348" s="1157"/>
      <c r="AW348" s="25"/>
      <c r="AX348" s="25"/>
      <c r="AY348" s="25"/>
      <c r="AZ348" s="25"/>
      <c r="BA348" s="25"/>
      <c r="BB348" s="26"/>
      <c r="BC348" s="95"/>
      <c r="BD348" s="161"/>
      <c r="BE348" s="101">
        <f>ROUND(ROUND(K347*S348,0)*AU348,0)</f>
        <v>442</v>
      </c>
      <c r="BF348" s="232"/>
    </row>
    <row r="349" spans="1:58" ht="17.100000000000001" customHeight="1" x14ac:dyDescent="0.15">
      <c r="A349" s="32">
        <v>43</v>
      </c>
      <c r="B349" s="33">
        <v>2685</v>
      </c>
      <c r="C349" s="34" t="s">
        <v>5179</v>
      </c>
      <c r="D349" s="422"/>
      <c r="E349" s="423"/>
      <c r="F349" s="424"/>
      <c r="G349" s="29"/>
      <c r="H349" s="29"/>
      <c r="I349" s="29"/>
      <c r="J349" s="29"/>
      <c r="K349" s="20"/>
      <c r="N349" s="21"/>
      <c r="O349" s="416"/>
      <c r="P349" s="417"/>
      <c r="Q349" s="417"/>
      <c r="R349" s="65"/>
      <c r="S349" s="156"/>
      <c r="T349" s="156"/>
      <c r="U349" s="42"/>
      <c r="V349" s="43"/>
      <c r="W349" s="44"/>
      <c r="X349" s="44"/>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4"/>
      <c r="AU349" s="1279"/>
      <c r="AV349" s="1279"/>
      <c r="AW349" s="1198" t="s">
        <v>4833</v>
      </c>
      <c r="AX349" s="1281"/>
      <c r="AY349" s="1281"/>
      <c r="AZ349" s="1281"/>
      <c r="BA349" s="40"/>
      <c r="BB349" s="40"/>
      <c r="BC349" s="40"/>
      <c r="BD349" s="41"/>
      <c r="BE349" s="101">
        <f>ROUND(K347*AY352,0)</f>
        <v>869</v>
      </c>
      <c r="BF349" s="31"/>
    </row>
    <row r="350" spans="1:58" ht="17.100000000000001" customHeight="1" x14ac:dyDescent="0.15">
      <c r="A350" s="32">
        <v>43</v>
      </c>
      <c r="B350" s="33">
        <v>2686</v>
      </c>
      <c r="C350" s="34" t="s">
        <v>5180</v>
      </c>
      <c r="D350" s="422"/>
      <c r="E350" s="423"/>
      <c r="F350" s="424"/>
      <c r="G350" s="29"/>
      <c r="H350" s="29"/>
      <c r="I350" s="29"/>
      <c r="J350" s="29"/>
      <c r="K350" s="20"/>
      <c r="N350" s="21"/>
      <c r="O350" s="418"/>
      <c r="P350" s="419"/>
      <c r="Q350" s="419"/>
      <c r="R350" s="23"/>
      <c r="S350" s="167"/>
      <c r="T350" s="167"/>
      <c r="U350" s="1271" t="s">
        <v>4824</v>
      </c>
      <c r="V350" s="1202"/>
      <c r="W350" s="1202"/>
      <c r="X350" s="1202"/>
      <c r="Y350" s="1202"/>
      <c r="Z350" s="42" t="s">
        <v>4825</v>
      </c>
      <c r="AA350" s="99"/>
      <c r="AB350" s="99"/>
      <c r="AC350" s="43"/>
      <c r="AD350" s="43"/>
      <c r="AE350" s="43"/>
      <c r="AF350" s="43"/>
      <c r="AG350" s="43"/>
      <c r="AH350" s="43"/>
      <c r="AI350" s="43"/>
      <c r="AJ350" s="43"/>
      <c r="AK350" s="43"/>
      <c r="AL350" s="43"/>
      <c r="AM350" s="43"/>
      <c r="AN350" s="43"/>
      <c r="AO350" s="43"/>
      <c r="AP350" s="43"/>
      <c r="AQ350" s="43"/>
      <c r="AR350" s="43"/>
      <c r="AS350" s="43"/>
      <c r="AT350" s="44" t="s">
        <v>17</v>
      </c>
      <c r="AU350" s="1157">
        <f>$AU$8</f>
        <v>0.7</v>
      </c>
      <c r="AV350" s="1157"/>
      <c r="AW350" s="1268"/>
      <c r="AX350" s="1269"/>
      <c r="AY350" s="1269"/>
      <c r="AZ350" s="1269"/>
      <c r="BA350" s="4"/>
      <c r="BB350" s="4"/>
      <c r="BC350" s="4"/>
      <c r="BD350" s="21"/>
      <c r="BE350" s="101">
        <f>ROUND(ROUND(K347*AU350,0)*AY352,0)</f>
        <v>609</v>
      </c>
      <c r="BF350" s="31"/>
    </row>
    <row r="351" spans="1:58" ht="17.100000000000001" customHeight="1" x14ac:dyDescent="0.15">
      <c r="A351" s="32">
        <v>43</v>
      </c>
      <c r="B351" s="33">
        <v>2687</v>
      </c>
      <c r="C351" s="34" t="s">
        <v>5181</v>
      </c>
      <c r="D351" s="422"/>
      <c r="E351" s="423"/>
      <c r="F351" s="424"/>
      <c r="G351" s="29"/>
      <c r="H351" s="29"/>
      <c r="I351" s="29"/>
      <c r="J351" s="29"/>
      <c r="K351" s="20"/>
      <c r="N351" s="21"/>
      <c r="O351" s="420"/>
      <c r="P351" s="421"/>
      <c r="Q351" s="421"/>
      <c r="R351" s="26"/>
      <c r="S351" s="27"/>
      <c r="T351" s="27"/>
      <c r="U351" s="1272"/>
      <c r="V351" s="1273"/>
      <c r="W351" s="1273"/>
      <c r="X351" s="1273"/>
      <c r="Y351" s="1273"/>
      <c r="Z351" s="42" t="s">
        <v>4827</v>
      </c>
      <c r="AA351" s="99"/>
      <c r="AB351" s="99"/>
      <c r="AC351" s="43"/>
      <c r="AD351" s="43"/>
      <c r="AE351" s="43"/>
      <c r="AF351" s="43"/>
      <c r="AG351" s="43"/>
      <c r="AH351" s="43"/>
      <c r="AI351" s="43"/>
      <c r="AJ351" s="43"/>
      <c r="AK351" s="43"/>
      <c r="AL351" s="43"/>
      <c r="AM351" s="43"/>
      <c r="AN351" s="43"/>
      <c r="AO351" s="43"/>
      <c r="AP351" s="43"/>
      <c r="AQ351" s="43"/>
      <c r="AR351" s="43"/>
      <c r="AS351" s="43"/>
      <c r="AT351" s="44" t="s">
        <v>17</v>
      </c>
      <c r="AU351" s="1157">
        <f>$AU$9</f>
        <v>0.5</v>
      </c>
      <c r="AV351" s="1157"/>
      <c r="AW351" s="20"/>
      <c r="AX351" s="4"/>
      <c r="AY351" s="4"/>
      <c r="AZ351" s="4"/>
      <c r="BA351" s="4"/>
      <c r="BB351" s="4"/>
      <c r="BC351" s="4"/>
      <c r="BD351" s="21"/>
      <c r="BE351" s="101">
        <f>ROUND(ROUND(K347*AU351,0)*AY352,0)</f>
        <v>435</v>
      </c>
      <c r="BF351" s="31"/>
    </row>
    <row r="352" spans="1:58" ht="17.100000000000001" customHeight="1" x14ac:dyDescent="0.15">
      <c r="A352" s="32">
        <v>43</v>
      </c>
      <c r="B352" s="33">
        <v>2688</v>
      </c>
      <c r="C352" s="34" t="s">
        <v>5182</v>
      </c>
      <c r="D352" s="422"/>
      <c r="E352" s="423"/>
      <c r="F352" s="424"/>
      <c r="G352" s="29"/>
      <c r="H352" s="29"/>
      <c r="I352" s="29"/>
      <c r="J352" s="29"/>
      <c r="K352" s="20"/>
      <c r="N352" s="21"/>
      <c r="O352" s="1271" t="s">
        <v>4829</v>
      </c>
      <c r="P352" s="1274"/>
      <c r="Q352" s="1274"/>
      <c r="R352" s="1274"/>
      <c r="S352" s="1274"/>
      <c r="T352" s="1275"/>
      <c r="U352" s="42"/>
      <c r="V352" s="43"/>
      <c r="W352" s="44"/>
      <c r="X352" s="44"/>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4"/>
      <c r="AU352" s="1279"/>
      <c r="AV352" s="1279"/>
      <c r="AW352" s="20"/>
      <c r="AX352" s="23" t="s">
        <v>17</v>
      </c>
      <c r="AY352" s="1158">
        <f>AY340</f>
        <v>0.95</v>
      </c>
      <c r="AZ352" s="1158"/>
      <c r="BA352" s="4"/>
      <c r="BB352" s="4"/>
      <c r="BC352" s="4"/>
      <c r="BD352" s="21"/>
      <c r="BE352" s="101">
        <f>ROUND(ROUND(K347*S354,0)*AY352,0)</f>
        <v>839</v>
      </c>
      <c r="BF352" s="31"/>
    </row>
    <row r="353" spans="1:58" ht="17.100000000000001" customHeight="1" x14ac:dyDescent="0.15">
      <c r="A353" s="32">
        <v>43</v>
      </c>
      <c r="B353" s="33">
        <v>2689</v>
      </c>
      <c r="C353" s="34" t="s">
        <v>5183</v>
      </c>
      <c r="D353" s="422"/>
      <c r="E353" s="423"/>
      <c r="F353" s="424"/>
      <c r="G353" s="29"/>
      <c r="H353" s="29"/>
      <c r="I353" s="29"/>
      <c r="J353" s="29"/>
      <c r="K353" s="20"/>
      <c r="N353" s="21"/>
      <c r="O353" s="1276"/>
      <c r="P353" s="1277"/>
      <c r="Q353" s="1277"/>
      <c r="R353" s="1277"/>
      <c r="S353" s="1277"/>
      <c r="T353" s="1278"/>
      <c r="U353" s="1271" t="s">
        <v>4824</v>
      </c>
      <c r="V353" s="1202"/>
      <c r="W353" s="1202"/>
      <c r="X353" s="1202"/>
      <c r="Y353" s="1202"/>
      <c r="Z353" s="42" t="s">
        <v>4825</v>
      </c>
      <c r="AA353" s="99"/>
      <c r="AB353" s="99"/>
      <c r="AC353" s="43"/>
      <c r="AD353" s="43"/>
      <c r="AE353" s="43"/>
      <c r="AF353" s="43"/>
      <c r="AG353" s="43"/>
      <c r="AH353" s="43"/>
      <c r="AI353" s="43"/>
      <c r="AJ353" s="43"/>
      <c r="AK353" s="43"/>
      <c r="AL353" s="43"/>
      <c r="AM353" s="43"/>
      <c r="AN353" s="43"/>
      <c r="AO353" s="43"/>
      <c r="AP353" s="43"/>
      <c r="AQ353" s="43"/>
      <c r="AR353" s="43"/>
      <c r="AS353" s="43"/>
      <c r="AT353" s="44" t="s">
        <v>17</v>
      </c>
      <c r="AU353" s="1157">
        <f>$AU$8</f>
        <v>0.7</v>
      </c>
      <c r="AV353" s="1157"/>
      <c r="AW353" s="20"/>
      <c r="AX353" s="4"/>
      <c r="AY353" s="4"/>
      <c r="AZ353" s="4"/>
      <c r="BA353" s="4"/>
      <c r="BB353" s="4"/>
      <c r="BC353" s="4"/>
      <c r="BD353" s="21"/>
      <c r="BE353" s="101">
        <f>ROUND(ROUND(ROUND(K347*S354,0)*AU353,0)*AY352,0)</f>
        <v>587</v>
      </c>
      <c r="BF353" s="31"/>
    </row>
    <row r="354" spans="1:58" ht="17.100000000000001" customHeight="1" x14ac:dyDescent="0.15">
      <c r="A354" s="32">
        <v>43</v>
      </c>
      <c r="B354" s="33">
        <v>2690</v>
      </c>
      <c r="C354" s="34" t="s">
        <v>5184</v>
      </c>
      <c r="D354" s="422"/>
      <c r="E354" s="423"/>
      <c r="F354" s="424"/>
      <c r="G354" s="29"/>
      <c r="H354" s="29"/>
      <c r="I354" s="29"/>
      <c r="J354" s="29"/>
      <c r="K354" s="20"/>
      <c r="N354" s="21"/>
      <c r="O354" s="420"/>
      <c r="P354" s="421"/>
      <c r="Q354" s="421"/>
      <c r="R354" s="26" t="s">
        <v>17</v>
      </c>
      <c r="S354" s="1180">
        <f>$S$12</f>
        <v>0.96499999999999997</v>
      </c>
      <c r="T354" s="1181"/>
      <c r="U354" s="1272"/>
      <c r="V354" s="1273"/>
      <c r="W354" s="1273"/>
      <c r="X354" s="1273"/>
      <c r="Y354" s="1273"/>
      <c r="Z354" s="42" t="s">
        <v>4827</v>
      </c>
      <c r="AA354" s="99"/>
      <c r="AB354" s="99"/>
      <c r="AC354" s="43"/>
      <c r="AD354" s="43"/>
      <c r="AE354" s="43"/>
      <c r="AF354" s="43"/>
      <c r="AG354" s="43"/>
      <c r="AH354" s="43"/>
      <c r="AI354" s="43"/>
      <c r="AJ354" s="43"/>
      <c r="AK354" s="43"/>
      <c r="AL354" s="43"/>
      <c r="AM354" s="43"/>
      <c r="AN354" s="43"/>
      <c r="AO354" s="43"/>
      <c r="AP354" s="43"/>
      <c r="AQ354" s="43"/>
      <c r="AR354" s="43"/>
      <c r="AS354" s="43"/>
      <c r="AT354" s="44" t="s">
        <v>17</v>
      </c>
      <c r="AU354" s="1157">
        <f>$AU$9</f>
        <v>0.5</v>
      </c>
      <c r="AV354" s="1157"/>
      <c r="AW354" s="24"/>
      <c r="AX354" s="25"/>
      <c r="AY354" s="25"/>
      <c r="AZ354" s="25"/>
      <c r="BA354" s="25"/>
      <c r="BB354" s="25"/>
      <c r="BC354" s="25"/>
      <c r="BD354" s="38"/>
      <c r="BE354" s="101">
        <f>ROUND(ROUND(ROUND(K347*S354,0)*AU354,0)*AY352,0)</f>
        <v>420</v>
      </c>
      <c r="BF354" s="31"/>
    </row>
    <row r="355" spans="1:58" ht="17.100000000000001" customHeight="1" x14ac:dyDescent="0.15">
      <c r="A355" s="32">
        <v>43</v>
      </c>
      <c r="B355" s="33">
        <v>2697</v>
      </c>
      <c r="C355" s="34" t="s">
        <v>5185</v>
      </c>
      <c r="D355" s="422"/>
      <c r="E355" s="423"/>
      <c r="F355" s="424"/>
      <c r="G355" s="36"/>
      <c r="H355" s="29"/>
      <c r="I355" s="29"/>
      <c r="J355" s="37"/>
      <c r="K355" s="1086" t="s">
        <v>4840</v>
      </c>
      <c r="L355" s="1133"/>
      <c r="M355" s="1133"/>
      <c r="N355" s="1134"/>
      <c r="O355" s="416"/>
      <c r="P355" s="417"/>
      <c r="Q355" s="417"/>
      <c r="R355" s="65"/>
      <c r="S355" s="156"/>
      <c r="T355" s="156"/>
      <c r="U355" s="42"/>
      <c r="V355" s="43"/>
      <c r="W355" s="44"/>
      <c r="X355" s="44"/>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4"/>
      <c r="AU355" s="1279"/>
      <c r="AV355" s="1279"/>
      <c r="AW355" s="25"/>
      <c r="AX355" s="25"/>
      <c r="AY355" s="25"/>
      <c r="AZ355" s="25"/>
      <c r="BA355" s="25"/>
      <c r="BB355" s="26"/>
      <c r="BC355" s="95"/>
      <c r="BD355" s="161"/>
      <c r="BE355" s="101">
        <f>K359</f>
        <v>760</v>
      </c>
      <c r="BF355" s="31"/>
    </row>
    <row r="356" spans="1:58" ht="17.100000000000001" customHeight="1" x14ac:dyDescent="0.15">
      <c r="A356" s="32">
        <v>43</v>
      </c>
      <c r="B356" s="33">
        <v>2698</v>
      </c>
      <c r="C356" s="34" t="s">
        <v>5186</v>
      </c>
      <c r="D356" s="422"/>
      <c r="E356" s="423"/>
      <c r="F356" s="424"/>
      <c r="G356" s="36"/>
      <c r="H356" s="29"/>
      <c r="I356" s="29"/>
      <c r="J356" s="37"/>
      <c r="K356" s="1135"/>
      <c r="L356" s="1135"/>
      <c r="M356" s="1135"/>
      <c r="N356" s="1136"/>
      <c r="O356" s="418"/>
      <c r="P356" s="419"/>
      <c r="Q356" s="419"/>
      <c r="R356" s="23"/>
      <c r="S356" s="167"/>
      <c r="T356" s="167"/>
      <c r="U356" s="1271" t="s">
        <v>4824</v>
      </c>
      <c r="V356" s="1202"/>
      <c r="W356" s="1202"/>
      <c r="X356" s="1202"/>
      <c r="Y356" s="1202"/>
      <c r="Z356" s="42" t="s">
        <v>4825</v>
      </c>
      <c r="AA356" s="99"/>
      <c r="AB356" s="99"/>
      <c r="AC356" s="43"/>
      <c r="AD356" s="43"/>
      <c r="AE356" s="43"/>
      <c r="AF356" s="43"/>
      <c r="AG356" s="43"/>
      <c r="AH356" s="43"/>
      <c r="AI356" s="43"/>
      <c r="AJ356" s="43"/>
      <c r="AK356" s="43"/>
      <c r="AL356" s="43"/>
      <c r="AM356" s="43"/>
      <c r="AN356" s="43"/>
      <c r="AO356" s="43"/>
      <c r="AP356" s="43"/>
      <c r="AQ356" s="43"/>
      <c r="AR356" s="43"/>
      <c r="AS356" s="43"/>
      <c r="AT356" s="44" t="s">
        <v>17</v>
      </c>
      <c r="AU356" s="1157">
        <f>$AU$8</f>
        <v>0.7</v>
      </c>
      <c r="AV356" s="1157"/>
      <c r="AW356" s="43"/>
      <c r="AX356" s="43"/>
      <c r="AY356" s="43"/>
      <c r="AZ356" s="43"/>
      <c r="BA356" s="43"/>
      <c r="BB356" s="44"/>
      <c r="BC356" s="45"/>
      <c r="BD356" s="46"/>
      <c r="BE356" s="101">
        <f>ROUND(K359*AU356,0)</f>
        <v>532</v>
      </c>
      <c r="BF356" s="31"/>
    </row>
    <row r="357" spans="1:58" ht="17.100000000000001" customHeight="1" x14ac:dyDescent="0.15">
      <c r="A357" s="32">
        <v>43</v>
      </c>
      <c r="B357" s="33">
        <v>2699</v>
      </c>
      <c r="C357" s="34" t="s">
        <v>5187</v>
      </c>
      <c r="D357" s="422"/>
      <c r="E357" s="423"/>
      <c r="F357" s="424"/>
      <c r="G357" s="36"/>
      <c r="H357" s="29"/>
      <c r="I357" s="29"/>
      <c r="J357" s="37"/>
      <c r="K357" s="1135"/>
      <c r="L357" s="1135"/>
      <c r="M357" s="1135"/>
      <c r="N357" s="1136"/>
      <c r="O357" s="420"/>
      <c r="P357" s="421"/>
      <c r="Q357" s="421"/>
      <c r="R357" s="26"/>
      <c r="S357" s="27"/>
      <c r="T357" s="27"/>
      <c r="U357" s="1272"/>
      <c r="V357" s="1273"/>
      <c r="W357" s="1273"/>
      <c r="X357" s="1273"/>
      <c r="Y357" s="1273"/>
      <c r="Z357" s="42" t="s">
        <v>4827</v>
      </c>
      <c r="AA357" s="99"/>
      <c r="AB357" s="99"/>
      <c r="AC357" s="43"/>
      <c r="AD357" s="43"/>
      <c r="AE357" s="43"/>
      <c r="AF357" s="43"/>
      <c r="AG357" s="43"/>
      <c r="AH357" s="43"/>
      <c r="AI357" s="43"/>
      <c r="AJ357" s="43"/>
      <c r="AK357" s="43"/>
      <c r="AL357" s="43"/>
      <c r="AM357" s="43"/>
      <c r="AN357" s="43"/>
      <c r="AO357" s="43"/>
      <c r="AP357" s="43"/>
      <c r="AQ357" s="43"/>
      <c r="AR357" s="43"/>
      <c r="AS357" s="43"/>
      <c r="AT357" s="44" t="s">
        <v>17</v>
      </c>
      <c r="AU357" s="1157">
        <f>$AU$9</f>
        <v>0.5</v>
      </c>
      <c r="AV357" s="1157"/>
      <c r="AW357" s="43"/>
      <c r="AX357" s="43"/>
      <c r="AY357" s="43"/>
      <c r="AZ357" s="43"/>
      <c r="BA357" s="43"/>
      <c r="BB357" s="44"/>
      <c r="BC357" s="45"/>
      <c r="BD357" s="46"/>
      <c r="BE357" s="101">
        <f>ROUND(K359*AU357,0)</f>
        <v>380</v>
      </c>
      <c r="BF357" s="31"/>
    </row>
    <row r="358" spans="1:58" ht="17.100000000000001" customHeight="1" x14ac:dyDescent="0.15">
      <c r="A358" s="32">
        <v>43</v>
      </c>
      <c r="B358" s="33">
        <v>2700</v>
      </c>
      <c r="C358" s="34" t="s">
        <v>5188</v>
      </c>
      <c r="D358" s="422"/>
      <c r="E358" s="423"/>
      <c r="F358" s="424"/>
      <c r="G358" s="36"/>
      <c r="H358" s="29"/>
      <c r="I358" s="29"/>
      <c r="J358" s="37"/>
      <c r="K358" s="1269"/>
      <c r="L358" s="1269"/>
      <c r="M358" s="1269"/>
      <c r="N358" s="1270"/>
      <c r="O358" s="1271" t="s">
        <v>4829</v>
      </c>
      <c r="P358" s="1274"/>
      <c r="Q358" s="1274"/>
      <c r="R358" s="1274"/>
      <c r="S358" s="1274"/>
      <c r="T358" s="1275"/>
      <c r="U358" s="42"/>
      <c r="V358" s="43"/>
      <c r="W358" s="44"/>
      <c r="X358" s="44"/>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4"/>
      <c r="AU358" s="1279"/>
      <c r="AV358" s="1279"/>
      <c r="AW358" s="43"/>
      <c r="AX358" s="43"/>
      <c r="AY358" s="25"/>
      <c r="AZ358" s="25"/>
      <c r="BA358" s="25"/>
      <c r="BB358" s="26"/>
      <c r="BC358" s="95"/>
      <c r="BD358" s="161"/>
      <c r="BE358" s="101">
        <f>ROUND(K359*S360,0)</f>
        <v>733</v>
      </c>
      <c r="BF358" s="31"/>
    </row>
    <row r="359" spans="1:58" ht="17.100000000000001" customHeight="1" x14ac:dyDescent="0.15">
      <c r="A359" s="32">
        <v>43</v>
      </c>
      <c r="B359" s="33">
        <v>2701</v>
      </c>
      <c r="C359" s="34" t="s">
        <v>5189</v>
      </c>
      <c r="D359" s="422"/>
      <c r="E359" s="423"/>
      <c r="F359" s="424"/>
      <c r="G359" s="36"/>
      <c r="H359" s="29"/>
      <c r="I359" s="29"/>
      <c r="J359" s="37"/>
      <c r="K359" s="1108">
        <v>760</v>
      </c>
      <c r="L359" s="1108"/>
      <c r="M359" s="4" t="s">
        <v>21</v>
      </c>
      <c r="N359" s="2"/>
      <c r="O359" s="1276"/>
      <c r="P359" s="1277"/>
      <c r="Q359" s="1277"/>
      <c r="R359" s="1277"/>
      <c r="S359" s="1277"/>
      <c r="T359" s="1278"/>
      <c r="U359" s="1271" t="s">
        <v>4824</v>
      </c>
      <c r="V359" s="1202"/>
      <c r="W359" s="1202"/>
      <c r="X359" s="1202"/>
      <c r="Y359" s="1202"/>
      <c r="Z359" s="42" t="s">
        <v>4825</v>
      </c>
      <c r="AA359" s="99"/>
      <c r="AB359" s="99"/>
      <c r="AC359" s="43"/>
      <c r="AD359" s="43"/>
      <c r="AE359" s="43"/>
      <c r="AF359" s="43"/>
      <c r="AG359" s="43"/>
      <c r="AH359" s="43"/>
      <c r="AI359" s="43"/>
      <c r="AJ359" s="43"/>
      <c r="AK359" s="43"/>
      <c r="AL359" s="43"/>
      <c r="AM359" s="43"/>
      <c r="AN359" s="43"/>
      <c r="AO359" s="43"/>
      <c r="AP359" s="43"/>
      <c r="AQ359" s="43"/>
      <c r="AR359" s="43"/>
      <c r="AS359" s="43"/>
      <c r="AT359" s="44" t="s">
        <v>17</v>
      </c>
      <c r="AU359" s="1157">
        <f>$AU$8</f>
        <v>0.7</v>
      </c>
      <c r="AV359" s="1157"/>
      <c r="AW359" s="25"/>
      <c r="AX359" s="25"/>
      <c r="AY359" s="25"/>
      <c r="AZ359" s="25"/>
      <c r="BA359" s="25"/>
      <c r="BB359" s="26"/>
      <c r="BC359" s="95"/>
      <c r="BD359" s="161"/>
      <c r="BE359" s="101">
        <f>ROUND(ROUND(K359*S360,0)*AU359,0)</f>
        <v>513</v>
      </c>
      <c r="BF359" s="31"/>
    </row>
    <row r="360" spans="1:58" ht="17.100000000000001" customHeight="1" x14ac:dyDescent="0.15">
      <c r="A360" s="32">
        <v>43</v>
      </c>
      <c r="B360" s="33">
        <v>2702</v>
      </c>
      <c r="C360" s="34" t="s">
        <v>5190</v>
      </c>
      <c r="D360" s="422"/>
      <c r="E360" s="423"/>
      <c r="F360" s="424"/>
      <c r="G360" s="36"/>
      <c r="H360" s="29"/>
      <c r="I360" s="29"/>
      <c r="J360" s="37"/>
      <c r="K360" s="419"/>
      <c r="L360" s="419"/>
      <c r="M360" s="419"/>
      <c r="N360" s="419"/>
      <c r="O360" s="420"/>
      <c r="P360" s="421"/>
      <c r="Q360" s="421"/>
      <c r="R360" s="26" t="s">
        <v>17</v>
      </c>
      <c r="S360" s="1180">
        <f>$S$12</f>
        <v>0.96499999999999997</v>
      </c>
      <c r="T360" s="1181"/>
      <c r="U360" s="1272"/>
      <c r="V360" s="1273"/>
      <c r="W360" s="1273"/>
      <c r="X360" s="1273"/>
      <c r="Y360" s="1273"/>
      <c r="Z360" s="42" t="s">
        <v>4827</v>
      </c>
      <c r="AA360" s="99"/>
      <c r="AB360" s="99"/>
      <c r="AC360" s="43"/>
      <c r="AD360" s="43"/>
      <c r="AE360" s="43"/>
      <c r="AF360" s="43"/>
      <c r="AG360" s="43"/>
      <c r="AH360" s="43"/>
      <c r="AI360" s="43"/>
      <c r="AJ360" s="43"/>
      <c r="AK360" s="43"/>
      <c r="AL360" s="43"/>
      <c r="AM360" s="43"/>
      <c r="AN360" s="43"/>
      <c r="AO360" s="43"/>
      <c r="AP360" s="43"/>
      <c r="AQ360" s="43"/>
      <c r="AR360" s="43"/>
      <c r="AS360" s="43"/>
      <c r="AT360" s="44" t="s">
        <v>17</v>
      </c>
      <c r="AU360" s="1157">
        <f>$AU$9</f>
        <v>0.5</v>
      </c>
      <c r="AV360" s="1157"/>
      <c r="AW360" s="25"/>
      <c r="AX360" s="25"/>
      <c r="AY360" s="25"/>
      <c r="AZ360" s="25"/>
      <c r="BA360" s="25"/>
      <c r="BB360" s="26"/>
      <c r="BC360" s="95"/>
      <c r="BD360" s="161"/>
      <c r="BE360" s="101">
        <f>ROUND(ROUND(K359*S360,0)*AU360,0)</f>
        <v>367</v>
      </c>
      <c r="BF360" s="31"/>
    </row>
    <row r="361" spans="1:58" ht="17.100000000000001" customHeight="1" x14ac:dyDescent="0.15">
      <c r="A361" s="32">
        <v>43</v>
      </c>
      <c r="B361" s="33">
        <v>2709</v>
      </c>
      <c r="C361" s="34" t="s">
        <v>5191</v>
      </c>
      <c r="D361" s="422"/>
      <c r="E361" s="423"/>
      <c r="F361" s="424"/>
      <c r="G361" s="36"/>
      <c r="H361" s="29"/>
      <c r="I361" s="29"/>
      <c r="J361" s="37"/>
      <c r="K361" s="4"/>
      <c r="N361" s="21"/>
      <c r="O361" s="416"/>
      <c r="P361" s="417"/>
      <c r="Q361" s="417"/>
      <c r="R361" s="65"/>
      <c r="S361" s="156"/>
      <c r="T361" s="156"/>
      <c r="U361" s="42"/>
      <c r="V361" s="43"/>
      <c r="W361" s="44"/>
      <c r="X361" s="44"/>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4"/>
      <c r="AU361" s="1279"/>
      <c r="AV361" s="1279"/>
      <c r="AW361" s="1198" t="s">
        <v>4833</v>
      </c>
      <c r="AX361" s="1281"/>
      <c r="AY361" s="1281"/>
      <c r="AZ361" s="1281"/>
      <c r="BA361" s="40"/>
      <c r="BB361" s="40"/>
      <c r="BC361" s="40"/>
      <c r="BD361" s="41"/>
      <c r="BE361" s="101">
        <f>ROUND(K359*AY364,0)</f>
        <v>722</v>
      </c>
      <c r="BF361" s="31"/>
    </row>
    <row r="362" spans="1:58" ht="17.100000000000001" customHeight="1" x14ac:dyDescent="0.15">
      <c r="A362" s="32">
        <v>43</v>
      </c>
      <c r="B362" s="33">
        <v>2710</v>
      </c>
      <c r="C362" s="34" t="s">
        <v>5192</v>
      </c>
      <c r="D362" s="422"/>
      <c r="E362" s="423"/>
      <c r="F362" s="424"/>
      <c r="G362" s="36"/>
      <c r="H362" s="29"/>
      <c r="I362" s="29"/>
      <c r="J362" s="37"/>
      <c r="K362" s="4"/>
      <c r="N362" s="21"/>
      <c r="O362" s="418"/>
      <c r="P362" s="419"/>
      <c r="Q362" s="419"/>
      <c r="R362" s="23"/>
      <c r="S362" s="167"/>
      <c r="T362" s="167"/>
      <c r="U362" s="1271" t="s">
        <v>4824</v>
      </c>
      <c r="V362" s="1202"/>
      <c r="W362" s="1202"/>
      <c r="X362" s="1202"/>
      <c r="Y362" s="1202"/>
      <c r="Z362" s="42" t="s">
        <v>4825</v>
      </c>
      <c r="AA362" s="99"/>
      <c r="AB362" s="99"/>
      <c r="AC362" s="43"/>
      <c r="AD362" s="43"/>
      <c r="AE362" s="43"/>
      <c r="AF362" s="43"/>
      <c r="AG362" s="43"/>
      <c r="AH362" s="43"/>
      <c r="AI362" s="43"/>
      <c r="AJ362" s="43"/>
      <c r="AK362" s="43"/>
      <c r="AL362" s="43"/>
      <c r="AM362" s="43"/>
      <c r="AN362" s="43"/>
      <c r="AO362" s="43"/>
      <c r="AP362" s="43"/>
      <c r="AQ362" s="43"/>
      <c r="AR362" s="43"/>
      <c r="AS362" s="43"/>
      <c r="AT362" s="44" t="s">
        <v>17</v>
      </c>
      <c r="AU362" s="1157">
        <f>$AU$8</f>
        <v>0.7</v>
      </c>
      <c r="AV362" s="1157"/>
      <c r="AW362" s="1268"/>
      <c r="AX362" s="1269"/>
      <c r="AY362" s="1269"/>
      <c r="AZ362" s="1269"/>
      <c r="BA362" s="4"/>
      <c r="BB362" s="4"/>
      <c r="BC362" s="4"/>
      <c r="BD362" s="21"/>
      <c r="BE362" s="101">
        <f>ROUND(ROUND(K359*AU362,0)*AY364,0)</f>
        <v>505</v>
      </c>
      <c r="BF362" s="31"/>
    </row>
    <row r="363" spans="1:58" ht="17.100000000000001" customHeight="1" x14ac:dyDescent="0.15">
      <c r="A363" s="32">
        <v>43</v>
      </c>
      <c r="B363" s="33">
        <v>2711</v>
      </c>
      <c r="C363" s="34" t="s">
        <v>5193</v>
      </c>
      <c r="D363" s="422"/>
      <c r="E363" s="423"/>
      <c r="F363" s="424"/>
      <c r="G363" s="36"/>
      <c r="H363" s="29"/>
      <c r="I363" s="29"/>
      <c r="J363" s="37"/>
      <c r="K363" s="4"/>
      <c r="N363" s="21"/>
      <c r="O363" s="420"/>
      <c r="P363" s="421"/>
      <c r="Q363" s="421"/>
      <c r="R363" s="26"/>
      <c r="S363" s="27"/>
      <c r="T363" s="27"/>
      <c r="U363" s="1272"/>
      <c r="V363" s="1273"/>
      <c r="W363" s="1273"/>
      <c r="X363" s="1273"/>
      <c r="Y363" s="1273"/>
      <c r="Z363" s="42" t="s">
        <v>4827</v>
      </c>
      <c r="AA363" s="99"/>
      <c r="AB363" s="99"/>
      <c r="AC363" s="43"/>
      <c r="AD363" s="43"/>
      <c r="AE363" s="43"/>
      <c r="AF363" s="43"/>
      <c r="AG363" s="43"/>
      <c r="AH363" s="43"/>
      <c r="AI363" s="43"/>
      <c r="AJ363" s="43"/>
      <c r="AK363" s="43"/>
      <c r="AL363" s="43"/>
      <c r="AM363" s="43"/>
      <c r="AN363" s="43"/>
      <c r="AO363" s="43"/>
      <c r="AP363" s="43"/>
      <c r="AQ363" s="43"/>
      <c r="AR363" s="43"/>
      <c r="AS363" s="43"/>
      <c r="AT363" s="44" t="s">
        <v>17</v>
      </c>
      <c r="AU363" s="1157">
        <f>$AU$9</f>
        <v>0.5</v>
      </c>
      <c r="AV363" s="1157"/>
      <c r="AW363" s="20"/>
      <c r="AX363" s="4"/>
      <c r="AY363" s="4"/>
      <c r="AZ363" s="4"/>
      <c r="BA363" s="4"/>
      <c r="BB363" s="4"/>
      <c r="BC363" s="4"/>
      <c r="BD363" s="21"/>
      <c r="BE363" s="101">
        <f>ROUND(ROUND(K359*AU363,0)*AY364,0)</f>
        <v>361</v>
      </c>
      <c r="BF363" s="31"/>
    </row>
    <row r="364" spans="1:58" ht="17.100000000000001" customHeight="1" x14ac:dyDescent="0.15">
      <c r="A364" s="32">
        <v>43</v>
      </c>
      <c r="B364" s="33">
        <v>2712</v>
      </c>
      <c r="C364" s="34" t="s">
        <v>5194</v>
      </c>
      <c r="D364" s="422"/>
      <c r="E364" s="423"/>
      <c r="F364" s="424"/>
      <c r="G364" s="36"/>
      <c r="H364" s="29"/>
      <c r="I364" s="29"/>
      <c r="J364" s="37"/>
      <c r="K364" s="4"/>
      <c r="N364" s="21"/>
      <c r="O364" s="1271" t="s">
        <v>4829</v>
      </c>
      <c r="P364" s="1274"/>
      <c r="Q364" s="1274"/>
      <c r="R364" s="1274"/>
      <c r="S364" s="1274"/>
      <c r="T364" s="1275"/>
      <c r="U364" s="42"/>
      <c r="V364" s="43"/>
      <c r="W364" s="44"/>
      <c r="X364" s="44"/>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4"/>
      <c r="AU364" s="1279"/>
      <c r="AV364" s="1279"/>
      <c r="AW364" s="20"/>
      <c r="AX364" s="23" t="s">
        <v>17</v>
      </c>
      <c r="AY364" s="1158">
        <f>AY352</f>
        <v>0.95</v>
      </c>
      <c r="AZ364" s="1158"/>
      <c r="BA364" s="4"/>
      <c r="BB364" s="4"/>
      <c r="BC364" s="4"/>
      <c r="BD364" s="21"/>
      <c r="BE364" s="101">
        <f>ROUND(ROUND(K359*S366,0)*AY364,0)</f>
        <v>696</v>
      </c>
      <c r="BF364" s="31"/>
    </row>
    <row r="365" spans="1:58" ht="17.100000000000001" customHeight="1" x14ac:dyDescent="0.15">
      <c r="A365" s="32">
        <v>43</v>
      </c>
      <c r="B365" s="33">
        <v>2713</v>
      </c>
      <c r="C365" s="34" t="s">
        <v>5195</v>
      </c>
      <c r="D365" s="422"/>
      <c r="E365" s="423"/>
      <c r="F365" s="424"/>
      <c r="G365" s="36"/>
      <c r="H365" s="29"/>
      <c r="I365" s="29"/>
      <c r="J365" s="37"/>
      <c r="K365" s="4"/>
      <c r="N365" s="21"/>
      <c r="O365" s="1276"/>
      <c r="P365" s="1277"/>
      <c r="Q365" s="1277"/>
      <c r="R365" s="1277"/>
      <c r="S365" s="1277"/>
      <c r="T365" s="1278"/>
      <c r="U365" s="1271" t="s">
        <v>4824</v>
      </c>
      <c r="V365" s="1202"/>
      <c r="W365" s="1202"/>
      <c r="X365" s="1202"/>
      <c r="Y365" s="1202"/>
      <c r="Z365" s="42" t="s">
        <v>4825</v>
      </c>
      <c r="AA365" s="99"/>
      <c r="AB365" s="99"/>
      <c r="AC365" s="43"/>
      <c r="AD365" s="43"/>
      <c r="AE365" s="43"/>
      <c r="AF365" s="43"/>
      <c r="AG365" s="43"/>
      <c r="AH365" s="43"/>
      <c r="AI365" s="43"/>
      <c r="AJ365" s="43"/>
      <c r="AK365" s="43"/>
      <c r="AL365" s="43"/>
      <c r="AM365" s="43"/>
      <c r="AN365" s="43"/>
      <c r="AO365" s="43"/>
      <c r="AP365" s="43"/>
      <c r="AQ365" s="43"/>
      <c r="AR365" s="43"/>
      <c r="AS365" s="43"/>
      <c r="AT365" s="44" t="s">
        <v>17</v>
      </c>
      <c r="AU365" s="1157">
        <f>$AU$8</f>
        <v>0.7</v>
      </c>
      <c r="AV365" s="1157"/>
      <c r="AW365" s="20"/>
      <c r="AX365" s="4"/>
      <c r="AY365" s="4"/>
      <c r="AZ365" s="4"/>
      <c r="BA365" s="4"/>
      <c r="BB365" s="4"/>
      <c r="BC365" s="4"/>
      <c r="BD365" s="21"/>
      <c r="BE365" s="101">
        <f>ROUND(ROUND(ROUND(K359*S366,0)*AU365,0)*AY364,0)</f>
        <v>487</v>
      </c>
      <c r="BF365" s="31"/>
    </row>
    <row r="366" spans="1:58" ht="17.100000000000001" customHeight="1" x14ac:dyDescent="0.15">
      <c r="A366" s="32">
        <v>43</v>
      </c>
      <c r="B366" s="33">
        <v>2714</v>
      </c>
      <c r="C366" s="34" t="s">
        <v>5196</v>
      </c>
      <c r="D366" s="422"/>
      <c r="E366" s="423"/>
      <c r="F366" s="424"/>
      <c r="G366" s="36"/>
      <c r="H366" s="29"/>
      <c r="I366" s="29"/>
      <c r="J366" s="37"/>
      <c r="K366" s="4"/>
      <c r="N366" s="21"/>
      <c r="O366" s="420"/>
      <c r="P366" s="421"/>
      <c r="Q366" s="421"/>
      <c r="R366" s="26" t="s">
        <v>17</v>
      </c>
      <c r="S366" s="1180">
        <f>$S$12</f>
        <v>0.96499999999999997</v>
      </c>
      <c r="T366" s="1181"/>
      <c r="U366" s="1272"/>
      <c r="V366" s="1273"/>
      <c r="W366" s="1273"/>
      <c r="X366" s="1273"/>
      <c r="Y366" s="1273"/>
      <c r="Z366" s="42" t="s">
        <v>4827</v>
      </c>
      <c r="AA366" s="99"/>
      <c r="AB366" s="99"/>
      <c r="AC366" s="43"/>
      <c r="AD366" s="43"/>
      <c r="AE366" s="43"/>
      <c r="AF366" s="43"/>
      <c r="AG366" s="43"/>
      <c r="AH366" s="43"/>
      <c r="AI366" s="43"/>
      <c r="AJ366" s="43"/>
      <c r="AK366" s="43"/>
      <c r="AL366" s="43"/>
      <c r="AM366" s="43"/>
      <c r="AN366" s="43"/>
      <c r="AO366" s="43"/>
      <c r="AP366" s="43"/>
      <c r="AQ366" s="43"/>
      <c r="AR366" s="43"/>
      <c r="AS366" s="43"/>
      <c r="AT366" s="44" t="s">
        <v>17</v>
      </c>
      <c r="AU366" s="1157">
        <f>$AU$9</f>
        <v>0.5</v>
      </c>
      <c r="AV366" s="1157"/>
      <c r="AW366" s="24"/>
      <c r="AX366" s="25"/>
      <c r="AY366" s="25"/>
      <c r="AZ366" s="25"/>
      <c r="BA366" s="25"/>
      <c r="BB366" s="25"/>
      <c r="BC366" s="25"/>
      <c r="BD366" s="38"/>
      <c r="BE366" s="101">
        <f>ROUND(ROUND(ROUND(K359*S366,0)*AU366,0)*AY364,0)</f>
        <v>349</v>
      </c>
      <c r="BF366" s="31"/>
    </row>
    <row r="367" spans="1:58" ht="17.100000000000001" customHeight="1" x14ac:dyDescent="0.15">
      <c r="A367" s="32">
        <v>43</v>
      </c>
      <c r="B367" s="33">
        <v>2721</v>
      </c>
      <c r="C367" s="34" t="s">
        <v>5197</v>
      </c>
      <c r="D367" s="422"/>
      <c r="E367" s="423"/>
      <c r="F367" s="424"/>
      <c r="G367" s="36"/>
      <c r="H367" s="29"/>
      <c r="I367" s="29"/>
      <c r="J367" s="37"/>
      <c r="K367" s="1085" t="s">
        <v>4853</v>
      </c>
      <c r="L367" s="1133"/>
      <c r="M367" s="1133"/>
      <c r="N367" s="1134"/>
      <c r="O367" s="416"/>
      <c r="P367" s="417"/>
      <c r="Q367" s="417"/>
      <c r="R367" s="65"/>
      <c r="S367" s="156"/>
      <c r="T367" s="156"/>
      <c r="U367" s="42"/>
      <c r="V367" s="43"/>
      <c r="W367" s="44"/>
      <c r="X367" s="44"/>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4"/>
      <c r="AU367" s="1279"/>
      <c r="AV367" s="1279"/>
      <c r="AW367" s="25"/>
      <c r="AX367" s="25"/>
      <c r="AY367" s="25"/>
      <c r="AZ367" s="25"/>
      <c r="BA367" s="25"/>
      <c r="BB367" s="26"/>
      <c r="BC367" s="95"/>
      <c r="BD367" s="161"/>
      <c r="BE367" s="101">
        <f>K371</f>
        <v>607</v>
      </c>
      <c r="BF367" s="31"/>
    </row>
    <row r="368" spans="1:58" ht="17.100000000000001" customHeight="1" x14ac:dyDescent="0.15">
      <c r="A368" s="32">
        <v>43</v>
      </c>
      <c r="B368" s="33">
        <v>2722</v>
      </c>
      <c r="C368" s="34" t="s">
        <v>5198</v>
      </c>
      <c r="D368" s="422"/>
      <c r="E368" s="423"/>
      <c r="F368" s="424"/>
      <c r="G368" s="29"/>
      <c r="H368" s="29"/>
      <c r="I368" s="29"/>
      <c r="J368" s="29"/>
      <c r="K368" s="1137"/>
      <c r="L368" s="1135"/>
      <c r="M368" s="1135"/>
      <c r="N368" s="1136"/>
      <c r="O368" s="418"/>
      <c r="P368" s="419"/>
      <c r="Q368" s="419"/>
      <c r="R368" s="23"/>
      <c r="S368" s="167"/>
      <c r="T368" s="167"/>
      <c r="U368" s="1271" t="s">
        <v>4824</v>
      </c>
      <c r="V368" s="1202"/>
      <c r="W368" s="1202"/>
      <c r="X368" s="1202"/>
      <c r="Y368" s="1202"/>
      <c r="Z368" s="42" t="s">
        <v>4825</v>
      </c>
      <c r="AA368" s="99"/>
      <c r="AB368" s="99"/>
      <c r="AC368" s="43"/>
      <c r="AD368" s="43"/>
      <c r="AE368" s="43"/>
      <c r="AF368" s="43"/>
      <c r="AG368" s="43"/>
      <c r="AH368" s="43"/>
      <c r="AI368" s="43"/>
      <c r="AJ368" s="43"/>
      <c r="AK368" s="43"/>
      <c r="AL368" s="43"/>
      <c r="AM368" s="43"/>
      <c r="AN368" s="43"/>
      <c r="AO368" s="43"/>
      <c r="AP368" s="43"/>
      <c r="AQ368" s="43"/>
      <c r="AR368" s="43"/>
      <c r="AS368" s="43"/>
      <c r="AT368" s="44" t="s">
        <v>17</v>
      </c>
      <c r="AU368" s="1157">
        <f>$AU$8</f>
        <v>0.7</v>
      </c>
      <c r="AV368" s="1157"/>
      <c r="AW368" s="43"/>
      <c r="AX368" s="43"/>
      <c r="AY368" s="43"/>
      <c r="AZ368" s="43"/>
      <c r="BA368" s="43"/>
      <c r="BB368" s="44"/>
      <c r="BC368" s="45"/>
      <c r="BD368" s="46"/>
      <c r="BE368" s="101">
        <f>ROUND(K371*AU368,0)</f>
        <v>425</v>
      </c>
      <c r="BF368" s="31"/>
    </row>
    <row r="369" spans="1:58" ht="17.100000000000001" customHeight="1" x14ac:dyDescent="0.15">
      <c r="A369" s="32">
        <v>43</v>
      </c>
      <c r="B369" s="33">
        <v>2723</v>
      </c>
      <c r="C369" s="34" t="s">
        <v>5199</v>
      </c>
      <c r="D369" s="422"/>
      <c r="E369" s="423"/>
      <c r="F369" s="424"/>
      <c r="G369" s="29"/>
      <c r="H369" s="29"/>
      <c r="I369" s="29"/>
      <c r="J369" s="29"/>
      <c r="K369" s="1137"/>
      <c r="L369" s="1135"/>
      <c r="M369" s="1135"/>
      <c r="N369" s="1136"/>
      <c r="O369" s="420"/>
      <c r="P369" s="421"/>
      <c r="Q369" s="421"/>
      <c r="R369" s="26"/>
      <c r="S369" s="27"/>
      <c r="T369" s="27"/>
      <c r="U369" s="1272"/>
      <c r="V369" s="1273"/>
      <c r="W369" s="1273"/>
      <c r="X369" s="1273"/>
      <c r="Y369" s="1273"/>
      <c r="Z369" s="42" t="s">
        <v>4827</v>
      </c>
      <c r="AA369" s="99"/>
      <c r="AB369" s="99"/>
      <c r="AC369" s="43"/>
      <c r="AD369" s="43"/>
      <c r="AE369" s="43"/>
      <c r="AF369" s="43"/>
      <c r="AG369" s="43"/>
      <c r="AH369" s="43"/>
      <c r="AI369" s="43"/>
      <c r="AJ369" s="43"/>
      <c r="AK369" s="43"/>
      <c r="AL369" s="43"/>
      <c r="AM369" s="43"/>
      <c r="AN369" s="43"/>
      <c r="AO369" s="43"/>
      <c r="AP369" s="43"/>
      <c r="AQ369" s="43"/>
      <c r="AR369" s="43"/>
      <c r="AS369" s="43"/>
      <c r="AT369" s="44" t="s">
        <v>17</v>
      </c>
      <c r="AU369" s="1157">
        <f>$AU$9</f>
        <v>0.5</v>
      </c>
      <c r="AV369" s="1157"/>
      <c r="AW369" s="43"/>
      <c r="AX369" s="43"/>
      <c r="AY369" s="43"/>
      <c r="AZ369" s="43"/>
      <c r="BA369" s="43"/>
      <c r="BB369" s="44"/>
      <c r="BC369" s="45"/>
      <c r="BD369" s="46"/>
      <c r="BE369" s="101">
        <f>ROUND(K371*AU369,0)</f>
        <v>304</v>
      </c>
      <c r="BF369" s="31"/>
    </row>
    <row r="370" spans="1:58" ht="17.100000000000001" customHeight="1" x14ac:dyDescent="0.15">
      <c r="A370" s="32">
        <v>43</v>
      </c>
      <c r="B370" s="33">
        <v>2724</v>
      </c>
      <c r="C370" s="34" t="s">
        <v>5200</v>
      </c>
      <c r="D370" s="422"/>
      <c r="E370" s="423"/>
      <c r="F370" s="424"/>
      <c r="G370" s="29"/>
      <c r="H370" s="29"/>
      <c r="I370" s="29"/>
      <c r="J370" s="29"/>
      <c r="K370" s="1268"/>
      <c r="L370" s="1269"/>
      <c r="M370" s="1269"/>
      <c r="N370" s="1270"/>
      <c r="O370" s="1271" t="s">
        <v>4829</v>
      </c>
      <c r="P370" s="1274"/>
      <c r="Q370" s="1274"/>
      <c r="R370" s="1274"/>
      <c r="S370" s="1274"/>
      <c r="T370" s="1275"/>
      <c r="U370" s="42"/>
      <c r="V370" s="43"/>
      <c r="W370" s="44"/>
      <c r="X370" s="44"/>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4"/>
      <c r="AU370" s="1279"/>
      <c r="AV370" s="1279"/>
      <c r="AW370" s="43"/>
      <c r="AX370" s="43"/>
      <c r="AY370" s="25"/>
      <c r="AZ370" s="25"/>
      <c r="BA370" s="25"/>
      <c r="BB370" s="26"/>
      <c r="BC370" s="95"/>
      <c r="BD370" s="161"/>
      <c r="BE370" s="101">
        <f>ROUND(K371*S372,0)</f>
        <v>586</v>
      </c>
      <c r="BF370" s="31"/>
    </row>
    <row r="371" spans="1:58" ht="17.100000000000001" customHeight="1" x14ac:dyDescent="0.15">
      <c r="A371" s="32">
        <v>43</v>
      </c>
      <c r="B371" s="33">
        <v>2725</v>
      </c>
      <c r="C371" s="34" t="s">
        <v>5201</v>
      </c>
      <c r="D371" s="422"/>
      <c r="E371" s="423"/>
      <c r="F371" s="424"/>
      <c r="G371" s="29"/>
      <c r="H371" s="29"/>
      <c r="I371" s="29"/>
      <c r="J371" s="29"/>
      <c r="K371" s="1280">
        <v>607</v>
      </c>
      <c r="L371" s="1108"/>
      <c r="M371" s="4" t="s">
        <v>21</v>
      </c>
      <c r="N371" s="22"/>
      <c r="O371" s="1276"/>
      <c r="P371" s="1277"/>
      <c r="Q371" s="1277"/>
      <c r="R371" s="1277"/>
      <c r="S371" s="1277"/>
      <c r="T371" s="1278"/>
      <c r="U371" s="1271" t="s">
        <v>4824</v>
      </c>
      <c r="V371" s="1202"/>
      <c r="W371" s="1202"/>
      <c r="X371" s="1202"/>
      <c r="Y371" s="1202"/>
      <c r="Z371" s="42" t="s">
        <v>4825</v>
      </c>
      <c r="AA371" s="99"/>
      <c r="AB371" s="99"/>
      <c r="AC371" s="43"/>
      <c r="AD371" s="43"/>
      <c r="AE371" s="43"/>
      <c r="AF371" s="43"/>
      <c r="AG371" s="43"/>
      <c r="AH371" s="43"/>
      <c r="AI371" s="43"/>
      <c r="AJ371" s="43"/>
      <c r="AK371" s="43"/>
      <c r="AL371" s="43"/>
      <c r="AM371" s="43"/>
      <c r="AN371" s="43"/>
      <c r="AO371" s="43"/>
      <c r="AP371" s="43"/>
      <c r="AQ371" s="43"/>
      <c r="AR371" s="43"/>
      <c r="AS371" s="43"/>
      <c r="AT371" s="44" t="s">
        <v>17</v>
      </c>
      <c r="AU371" s="1157">
        <f>$AU$8</f>
        <v>0.7</v>
      </c>
      <c r="AV371" s="1157"/>
      <c r="AW371" s="25"/>
      <c r="AX371" s="25"/>
      <c r="AY371" s="25"/>
      <c r="AZ371" s="25"/>
      <c r="BA371" s="25"/>
      <c r="BB371" s="26"/>
      <c r="BC371" s="95"/>
      <c r="BD371" s="161"/>
      <c r="BE371" s="101">
        <f>ROUND(ROUND(K371*S372,0)*AU371,0)</f>
        <v>410</v>
      </c>
      <c r="BF371" s="31"/>
    </row>
    <row r="372" spans="1:58" ht="17.100000000000001" customHeight="1" x14ac:dyDescent="0.15">
      <c r="A372" s="32">
        <v>43</v>
      </c>
      <c r="B372" s="33">
        <v>2726</v>
      </c>
      <c r="C372" s="34" t="s">
        <v>5202</v>
      </c>
      <c r="D372" s="422"/>
      <c r="E372" s="423"/>
      <c r="F372" s="424"/>
      <c r="G372" s="29"/>
      <c r="H372" s="29"/>
      <c r="I372" s="29"/>
      <c r="J372" s="29"/>
      <c r="K372" s="418"/>
      <c r="L372" s="419"/>
      <c r="M372" s="419"/>
      <c r="N372" s="425"/>
      <c r="O372" s="420"/>
      <c r="P372" s="421"/>
      <c r="Q372" s="421"/>
      <c r="R372" s="26" t="s">
        <v>17</v>
      </c>
      <c r="S372" s="1180">
        <f>$S$12</f>
        <v>0.96499999999999997</v>
      </c>
      <c r="T372" s="1181"/>
      <c r="U372" s="1272"/>
      <c r="V372" s="1273"/>
      <c r="W372" s="1273"/>
      <c r="X372" s="1273"/>
      <c r="Y372" s="1273"/>
      <c r="Z372" s="42" t="s">
        <v>4827</v>
      </c>
      <c r="AA372" s="99"/>
      <c r="AB372" s="99"/>
      <c r="AC372" s="43"/>
      <c r="AD372" s="43"/>
      <c r="AE372" s="43"/>
      <c r="AF372" s="43"/>
      <c r="AG372" s="43"/>
      <c r="AH372" s="43"/>
      <c r="AI372" s="43"/>
      <c r="AJ372" s="43"/>
      <c r="AK372" s="43"/>
      <c r="AL372" s="43"/>
      <c r="AM372" s="43"/>
      <c r="AN372" s="43"/>
      <c r="AO372" s="43"/>
      <c r="AP372" s="43"/>
      <c r="AQ372" s="43"/>
      <c r="AR372" s="43"/>
      <c r="AS372" s="43"/>
      <c r="AT372" s="44" t="s">
        <v>17</v>
      </c>
      <c r="AU372" s="1157">
        <f>$AU$9</f>
        <v>0.5</v>
      </c>
      <c r="AV372" s="1157"/>
      <c r="AW372" s="25"/>
      <c r="AX372" s="25"/>
      <c r="AY372" s="25"/>
      <c r="AZ372" s="25"/>
      <c r="BA372" s="25"/>
      <c r="BB372" s="26"/>
      <c r="BC372" s="95"/>
      <c r="BD372" s="161"/>
      <c r="BE372" s="101">
        <f>ROUND(ROUND(K371*S372,0)*AU372,0)</f>
        <v>293</v>
      </c>
      <c r="BF372" s="31"/>
    </row>
    <row r="373" spans="1:58" ht="17.100000000000001" customHeight="1" x14ac:dyDescent="0.15">
      <c r="A373" s="32">
        <v>43</v>
      </c>
      <c r="B373" s="33">
        <v>2733</v>
      </c>
      <c r="C373" s="34" t="s">
        <v>5203</v>
      </c>
      <c r="D373" s="422"/>
      <c r="E373" s="423"/>
      <c r="F373" s="424"/>
      <c r="G373" s="29"/>
      <c r="H373" s="29"/>
      <c r="I373" s="29"/>
      <c r="J373" s="29"/>
      <c r="K373" s="20"/>
      <c r="N373" s="21"/>
      <c r="O373" s="416"/>
      <c r="P373" s="417"/>
      <c r="Q373" s="417"/>
      <c r="R373" s="65"/>
      <c r="S373" s="156"/>
      <c r="T373" s="156"/>
      <c r="U373" s="42"/>
      <c r="V373" s="43"/>
      <c r="W373" s="44"/>
      <c r="X373" s="44"/>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4"/>
      <c r="AU373" s="1279"/>
      <c r="AV373" s="1279"/>
      <c r="AW373" s="1198" t="s">
        <v>4833</v>
      </c>
      <c r="AX373" s="1281"/>
      <c r="AY373" s="1281"/>
      <c r="AZ373" s="1281"/>
      <c r="BA373" s="40"/>
      <c r="BB373" s="40"/>
      <c r="BC373" s="40"/>
      <c r="BD373" s="41"/>
      <c r="BE373" s="101">
        <f>ROUND(K371*AY376,0)</f>
        <v>577</v>
      </c>
      <c r="BF373" s="31"/>
    </row>
    <row r="374" spans="1:58" ht="17.100000000000001" customHeight="1" x14ac:dyDescent="0.15">
      <c r="A374" s="32">
        <v>43</v>
      </c>
      <c r="B374" s="33">
        <v>2734</v>
      </c>
      <c r="C374" s="34" t="s">
        <v>5204</v>
      </c>
      <c r="D374" s="422"/>
      <c r="E374" s="423"/>
      <c r="F374" s="424"/>
      <c r="G374" s="29"/>
      <c r="H374" s="29"/>
      <c r="I374" s="29"/>
      <c r="J374" s="29"/>
      <c r="K374" s="20"/>
      <c r="N374" s="21"/>
      <c r="O374" s="418"/>
      <c r="P374" s="419"/>
      <c r="Q374" s="419"/>
      <c r="R374" s="23"/>
      <c r="S374" s="167"/>
      <c r="T374" s="167"/>
      <c r="U374" s="1271" t="s">
        <v>4824</v>
      </c>
      <c r="V374" s="1202"/>
      <c r="W374" s="1202"/>
      <c r="X374" s="1202"/>
      <c r="Y374" s="1202"/>
      <c r="Z374" s="42" t="s">
        <v>4825</v>
      </c>
      <c r="AA374" s="99"/>
      <c r="AB374" s="99"/>
      <c r="AC374" s="43"/>
      <c r="AD374" s="43"/>
      <c r="AE374" s="43"/>
      <c r="AF374" s="43"/>
      <c r="AG374" s="43"/>
      <c r="AH374" s="43"/>
      <c r="AI374" s="43"/>
      <c r="AJ374" s="43"/>
      <c r="AK374" s="43"/>
      <c r="AL374" s="43"/>
      <c r="AM374" s="43"/>
      <c r="AN374" s="43"/>
      <c r="AO374" s="43"/>
      <c r="AP374" s="43"/>
      <c r="AQ374" s="43"/>
      <c r="AR374" s="43"/>
      <c r="AS374" s="43"/>
      <c r="AT374" s="44" t="s">
        <v>17</v>
      </c>
      <c r="AU374" s="1157">
        <f>$AU$8</f>
        <v>0.7</v>
      </c>
      <c r="AV374" s="1157"/>
      <c r="AW374" s="1268"/>
      <c r="AX374" s="1269"/>
      <c r="AY374" s="1269"/>
      <c r="AZ374" s="1269"/>
      <c r="BA374" s="4"/>
      <c r="BB374" s="4"/>
      <c r="BC374" s="4"/>
      <c r="BD374" s="21"/>
      <c r="BE374" s="101">
        <f>ROUND(ROUND(K371*AU374,0)*AY376,0)</f>
        <v>404</v>
      </c>
      <c r="BF374" s="31"/>
    </row>
    <row r="375" spans="1:58" ht="17.100000000000001" customHeight="1" x14ac:dyDescent="0.15">
      <c r="A375" s="32">
        <v>43</v>
      </c>
      <c r="B375" s="33">
        <v>2735</v>
      </c>
      <c r="C375" s="34" t="s">
        <v>5205</v>
      </c>
      <c r="D375" s="422"/>
      <c r="E375" s="423"/>
      <c r="F375" s="424"/>
      <c r="G375" s="29"/>
      <c r="H375" s="29"/>
      <c r="I375" s="29"/>
      <c r="J375" s="29"/>
      <c r="K375" s="20"/>
      <c r="N375" s="21"/>
      <c r="O375" s="420"/>
      <c r="P375" s="421"/>
      <c r="Q375" s="421"/>
      <c r="R375" s="26"/>
      <c r="S375" s="27"/>
      <c r="T375" s="27"/>
      <c r="U375" s="1272"/>
      <c r="V375" s="1273"/>
      <c r="W375" s="1273"/>
      <c r="X375" s="1273"/>
      <c r="Y375" s="1273"/>
      <c r="Z375" s="42" t="s">
        <v>4827</v>
      </c>
      <c r="AA375" s="99"/>
      <c r="AB375" s="99"/>
      <c r="AC375" s="43"/>
      <c r="AD375" s="43"/>
      <c r="AE375" s="43"/>
      <c r="AF375" s="43"/>
      <c r="AG375" s="43"/>
      <c r="AH375" s="43"/>
      <c r="AI375" s="43"/>
      <c r="AJ375" s="43"/>
      <c r="AK375" s="43"/>
      <c r="AL375" s="43"/>
      <c r="AM375" s="43"/>
      <c r="AN375" s="43"/>
      <c r="AO375" s="43"/>
      <c r="AP375" s="43"/>
      <c r="AQ375" s="43"/>
      <c r="AR375" s="43"/>
      <c r="AS375" s="43"/>
      <c r="AT375" s="44" t="s">
        <v>17</v>
      </c>
      <c r="AU375" s="1157">
        <f>$AU$9</f>
        <v>0.5</v>
      </c>
      <c r="AV375" s="1157"/>
      <c r="AW375" s="20"/>
      <c r="AX375" s="4"/>
      <c r="AY375" s="4"/>
      <c r="AZ375" s="4"/>
      <c r="BA375" s="4"/>
      <c r="BB375" s="4"/>
      <c r="BC375" s="4"/>
      <c r="BD375" s="21"/>
      <c r="BE375" s="101">
        <f>ROUND(ROUND(K371*AU375,0)*AY376,0)</f>
        <v>289</v>
      </c>
      <c r="BF375" s="31"/>
    </row>
    <row r="376" spans="1:58" ht="17.100000000000001" customHeight="1" x14ac:dyDescent="0.15">
      <c r="A376" s="32">
        <v>43</v>
      </c>
      <c r="B376" s="33">
        <v>2736</v>
      </c>
      <c r="C376" s="34" t="s">
        <v>5206</v>
      </c>
      <c r="D376" s="422"/>
      <c r="E376" s="423"/>
      <c r="F376" s="424"/>
      <c r="G376" s="29"/>
      <c r="H376" s="29"/>
      <c r="I376" s="29"/>
      <c r="J376" s="29"/>
      <c r="K376" s="20"/>
      <c r="N376" s="21"/>
      <c r="O376" s="1271" t="s">
        <v>4829</v>
      </c>
      <c r="P376" s="1274"/>
      <c r="Q376" s="1274"/>
      <c r="R376" s="1274"/>
      <c r="S376" s="1274"/>
      <c r="T376" s="1275"/>
      <c r="U376" s="42"/>
      <c r="V376" s="43"/>
      <c r="W376" s="44"/>
      <c r="X376" s="44"/>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4"/>
      <c r="AU376" s="1279"/>
      <c r="AV376" s="1279"/>
      <c r="AW376" s="20"/>
      <c r="AX376" s="23" t="s">
        <v>17</v>
      </c>
      <c r="AY376" s="1158">
        <f>AY364</f>
        <v>0.95</v>
      </c>
      <c r="AZ376" s="1158"/>
      <c r="BA376" s="4"/>
      <c r="BB376" s="4"/>
      <c r="BC376" s="4"/>
      <c r="BD376" s="21"/>
      <c r="BE376" s="101">
        <f>ROUND(ROUND(K371*S378,0)*AY376,0)</f>
        <v>557</v>
      </c>
      <c r="BF376" s="31"/>
    </row>
    <row r="377" spans="1:58" ht="17.100000000000001" customHeight="1" x14ac:dyDescent="0.15">
      <c r="A377" s="32">
        <v>43</v>
      </c>
      <c r="B377" s="33">
        <v>2737</v>
      </c>
      <c r="C377" s="34" t="s">
        <v>5207</v>
      </c>
      <c r="D377" s="422"/>
      <c r="E377" s="423"/>
      <c r="F377" s="424"/>
      <c r="G377" s="29"/>
      <c r="H377" s="29"/>
      <c r="I377" s="29"/>
      <c r="J377" s="29"/>
      <c r="K377" s="20"/>
      <c r="N377" s="21"/>
      <c r="O377" s="1276"/>
      <c r="P377" s="1277"/>
      <c r="Q377" s="1277"/>
      <c r="R377" s="1277"/>
      <c r="S377" s="1277"/>
      <c r="T377" s="1278"/>
      <c r="U377" s="1271" t="s">
        <v>4824</v>
      </c>
      <c r="V377" s="1202"/>
      <c r="W377" s="1202"/>
      <c r="X377" s="1202"/>
      <c r="Y377" s="1202"/>
      <c r="Z377" s="42" t="s">
        <v>4825</v>
      </c>
      <c r="AA377" s="99"/>
      <c r="AB377" s="99"/>
      <c r="AC377" s="43"/>
      <c r="AD377" s="43"/>
      <c r="AE377" s="43"/>
      <c r="AF377" s="43"/>
      <c r="AG377" s="43"/>
      <c r="AH377" s="43"/>
      <c r="AI377" s="43"/>
      <c r="AJ377" s="43"/>
      <c r="AK377" s="43"/>
      <c r="AL377" s="43"/>
      <c r="AM377" s="43"/>
      <c r="AN377" s="43"/>
      <c r="AO377" s="43"/>
      <c r="AP377" s="43"/>
      <c r="AQ377" s="43"/>
      <c r="AR377" s="43"/>
      <c r="AS377" s="43"/>
      <c r="AT377" s="44" t="s">
        <v>17</v>
      </c>
      <c r="AU377" s="1157">
        <f>$AU$8</f>
        <v>0.7</v>
      </c>
      <c r="AV377" s="1157"/>
      <c r="AW377" s="20"/>
      <c r="AX377" s="4"/>
      <c r="AY377" s="4"/>
      <c r="AZ377" s="4"/>
      <c r="BA377" s="4"/>
      <c r="BB377" s="4"/>
      <c r="BC377" s="4"/>
      <c r="BD377" s="21"/>
      <c r="BE377" s="101">
        <f>ROUND(ROUND(ROUND(K371*S378,0)*AU377,0)*AY376,0)</f>
        <v>390</v>
      </c>
      <c r="BF377" s="31"/>
    </row>
    <row r="378" spans="1:58" ht="17.100000000000001" customHeight="1" x14ac:dyDescent="0.15">
      <c r="A378" s="32">
        <v>43</v>
      </c>
      <c r="B378" s="33">
        <v>2738</v>
      </c>
      <c r="C378" s="34" t="s">
        <v>5208</v>
      </c>
      <c r="D378" s="422"/>
      <c r="E378" s="423"/>
      <c r="F378" s="424"/>
      <c r="G378" s="29"/>
      <c r="H378" s="29"/>
      <c r="I378" s="29"/>
      <c r="J378" s="29"/>
      <c r="K378" s="20"/>
      <c r="N378" s="21"/>
      <c r="O378" s="420"/>
      <c r="P378" s="421"/>
      <c r="Q378" s="421"/>
      <c r="R378" s="26" t="s">
        <v>17</v>
      </c>
      <c r="S378" s="1180">
        <f>$S$12</f>
        <v>0.96499999999999997</v>
      </c>
      <c r="T378" s="1181"/>
      <c r="U378" s="1272"/>
      <c r="V378" s="1273"/>
      <c r="W378" s="1273"/>
      <c r="X378" s="1273"/>
      <c r="Y378" s="1273"/>
      <c r="Z378" s="42" t="s">
        <v>4827</v>
      </c>
      <c r="AA378" s="99"/>
      <c r="AB378" s="99"/>
      <c r="AC378" s="43"/>
      <c r="AD378" s="43"/>
      <c r="AE378" s="43"/>
      <c r="AF378" s="43"/>
      <c r="AG378" s="43"/>
      <c r="AH378" s="43"/>
      <c r="AI378" s="43"/>
      <c r="AJ378" s="43"/>
      <c r="AK378" s="43"/>
      <c r="AL378" s="43"/>
      <c r="AM378" s="43"/>
      <c r="AN378" s="43"/>
      <c r="AO378" s="43"/>
      <c r="AP378" s="43"/>
      <c r="AQ378" s="43"/>
      <c r="AR378" s="43"/>
      <c r="AS378" s="43"/>
      <c r="AT378" s="44" t="s">
        <v>17</v>
      </c>
      <c r="AU378" s="1157">
        <f>$AU$9</f>
        <v>0.5</v>
      </c>
      <c r="AV378" s="1157"/>
      <c r="AW378" s="24"/>
      <c r="AX378" s="25"/>
      <c r="AY378" s="25"/>
      <c r="AZ378" s="25"/>
      <c r="BA378" s="25"/>
      <c r="BB378" s="25"/>
      <c r="BC378" s="25"/>
      <c r="BD378" s="38"/>
      <c r="BE378" s="101">
        <f>ROUND(ROUND(ROUND(K371*S378,0)*AU378,0)*AY376,0)</f>
        <v>278</v>
      </c>
      <c r="BF378" s="31"/>
    </row>
    <row r="379" spans="1:58" ht="17.100000000000001" customHeight="1" x14ac:dyDescent="0.15">
      <c r="A379" s="32">
        <v>43</v>
      </c>
      <c r="B379" s="33">
        <v>2745</v>
      </c>
      <c r="C379" s="34" t="s">
        <v>5209</v>
      </c>
      <c r="D379" s="422"/>
      <c r="E379" s="423"/>
      <c r="F379" s="424"/>
      <c r="G379" s="36"/>
      <c r="H379" s="29"/>
      <c r="I379" s="29"/>
      <c r="J379" s="37"/>
      <c r="K379" s="1085" t="s">
        <v>4866</v>
      </c>
      <c r="L379" s="1133"/>
      <c r="M379" s="1133"/>
      <c r="N379" s="1134"/>
      <c r="O379" s="416"/>
      <c r="P379" s="417"/>
      <c r="Q379" s="417"/>
      <c r="R379" s="65"/>
      <c r="S379" s="156"/>
      <c r="T379" s="156"/>
      <c r="U379" s="42"/>
      <c r="V379" s="43"/>
      <c r="W379" s="44"/>
      <c r="X379" s="44"/>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4"/>
      <c r="AU379" s="1279"/>
      <c r="AV379" s="1279"/>
      <c r="AW379" s="25"/>
      <c r="AX379" s="25"/>
      <c r="AY379" s="25"/>
      <c r="AZ379" s="25"/>
      <c r="BA379" s="25"/>
      <c r="BB379" s="26"/>
      <c r="BC379" s="95"/>
      <c r="BD379" s="161"/>
      <c r="BE379" s="101">
        <f>K383</f>
        <v>498</v>
      </c>
      <c r="BF379" s="31"/>
    </row>
    <row r="380" spans="1:58" ht="17.100000000000001" customHeight="1" x14ac:dyDescent="0.15">
      <c r="A380" s="32">
        <v>43</v>
      </c>
      <c r="B380" s="33">
        <v>2746</v>
      </c>
      <c r="C380" s="34" t="s">
        <v>5210</v>
      </c>
      <c r="D380" s="422"/>
      <c r="E380" s="423"/>
      <c r="F380" s="424"/>
      <c r="G380" s="29"/>
      <c r="H380" s="29"/>
      <c r="I380" s="29"/>
      <c r="J380" s="29"/>
      <c r="K380" s="1137"/>
      <c r="L380" s="1135"/>
      <c r="M380" s="1135"/>
      <c r="N380" s="1136"/>
      <c r="O380" s="418"/>
      <c r="P380" s="419"/>
      <c r="Q380" s="419"/>
      <c r="R380" s="23"/>
      <c r="S380" s="167"/>
      <c r="T380" s="167"/>
      <c r="U380" s="1271" t="s">
        <v>4824</v>
      </c>
      <c r="V380" s="1202"/>
      <c r="W380" s="1202"/>
      <c r="X380" s="1202"/>
      <c r="Y380" s="1202"/>
      <c r="Z380" s="42" t="s">
        <v>4825</v>
      </c>
      <c r="AA380" s="99"/>
      <c r="AB380" s="99"/>
      <c r="AC380" s="43"/>
      <c r="AD380" s="43"/>
      <c r="AE380" s="43"/>
      <c r="AF380" s="43"/>
      <c r="AG380" s="43"/>
      <c r="AH380" s="43"/>
      <c r="AI380" s="43"/>
      <c r="AJ380" s="43"/>
      <c r="AK380" s="43"/>
      <c r="AL380" s="43"/>
      <c r="AM380" s="43"/>
      <c r="AN380" s="43"/>
      <c r="AO380" s="43"/>
      <c r="AP380" s="43"/>
      <c r="AQ380" s="43"/>
      <c r="AR380" s="43"/>
      <c r="AS380" s="43"/>
      <c r="AT380" s="44" t="s">
        <v>17</v>
      </c>
      <c r="AU380" s="1157">
        <f>$AU$8</f>
        <v>0.7</v>
      </c>
      <c r="AV380" s="1157"/>
      <c r="AW380" s="43"/>
      <c r="AX380" s="43"/>
      <c r="AY380" s="43"/>
      <c r="AZ380" s="43"/>
      <c r="BA380" s="43"/>
      <c r="BB380" s="44"/>
      <c r="BC380" s="45"/>
      <c r="BD380" s="46"/>
      <c r="BE380" s="101">
        <f>ROUND(K383*AU380,0)</f>
        <v>349</v>
      </c>
      <c r="BF380" s="31"/>
    </row>
    <row r="381" spans="1:58" ht="17.100000000000001" customHeight="1" x14ac:dyDescent="0.15">
      <c r="A381" s="32">
        <v>43</v>
      </c>
      <c r="B381" s="33">
        <v>2747</v>
      </c>
      <c r="C381" s="34" t="s">
        <v>5211</v>
      </c>
      <c r="D381" s="422"/>
      <c r="E381" s="423"/>
      <c r="F381" s="424"/>
      <c r="G381" s="29"/>
      <c r="H381" s="29"/>
      <c r="I381" s="29"/>
      <c r="J381" s="29"/>
      <c r="K381" s="1137"/>
      <c r="L381" s="1135"/>
      <c r="M381" s="1135"/>
      <c r="N381" s="1136"/>
      <c r="O381" s="420"/>
      <c r="P381" s="421"/>
      <c r="Q381" s="421"/>
      <c r="R381" s="26"/>
      <c r="S381" s="27"/>
      <c r="T381" s="27"/>
      <c r="U381" s="1272"/>
      <c r="V381" s="1273"/>
      <c r="W381" s="1273"/>
      <c r="X381" s="1273"/>
      <c r="Y381" s="1273"/>
      <c r="Z381" s="42" t="s">
        <v>4827</v>
      </c>
      <c r="AA381" s="99"/>
      <c r="AB381" s="99"/>
      <c r="AC381" s="43"/>
      <c r="AD381" s="43"/>
      <c r="AE381" s="43"/>
      <c r="AF381" s="43"/>
      <c r="AG381" s="43"/>
      <c r="AH381" s="43"/>
      <c r="AI381" s="43"/>
      <c r="AJ381" s="43"/>
      <c r="AK381" s="43"/>
      <c r="AL381" s="43"/>
      <c r="AM381" s="43"/>
      <c r="AN381" s="43"/>
      <c r="AO381" s="43"/>
      <c r="AP381" s="43"/>
      <c r="AQ381" s="43"/>
      <c r="AR381" s="43"/>
      <c r="AS381" s="43"/>
      <c r="AT381" s="44" t="s">
        <v>17</v>
      </c>
      <c r="AU381" s="1157">
        <f>$AU$9</f>
        <v>0.5</v>
      </c>
      <c r="AV381" s="1157"/>
      <c r="AW381" s="43"/>
      <c r="AX381" s="43"/>
      <c r="AY381" s="43"/>
      <c r="AZ381" s="43"/>
      <c r="BA381" s="43"/>
      <c r="BB381" s="44"/>
      <c r="BC381" s="45"/>
      <c r="BD381" s="46"/>
      <c r="BE381" s="101">
        <f>ROUND(K383*AU381,0)</f>
        <v>249</v>
      </c>
      <c r="BF381" s="31"/>
    </row>
    <row r="382" spans="1:58" ht="17.100000000000001" customHeight="1" x14ac:dyDescent="0.15">
      <c r="A382" s="32">
        <v>43</v>
      </c>
      <c r="B382" s="33">
        <v>2748</v>
      </c>
      <c r="C382" s="34" t="s">
        <v>5212</v>
      </c>
      <c r="D382" s="422"/>
      <c r="E382" s="423"/>
      <c r="F382" s="424"/>
      <c r="G382" s="29"/>
      <c r="H382" s="29"/>
      <c r="I382" s="29"/>
      <c r="J382" s="29"/>
      <c r="K382" s="1268"/>
      <c r="L382" s="1269"/>
      <c r="M382" s="1269"/>
      <c r="N382" s="1270"/>
      <c r="O382" s="1271" t="s">
        <v>4829</v>
      </c>
      <c r="P382" s="1274"/>
      <c r="Q382" s="1274"/>
      <c r="R382" s="1274"/>
      <c r="S382" s="1274"/>
      <c r="T382" s="1275"/>
      <c r="U382" s="42"/>
      <c r="V382" s="43"/>
      <c r="W382" s="44"/>
      <c r="X382" s="44"/>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4"/>
      <c r="AU382" s="1279"/>
      <c r="AV382" s="1279"/>
      <c r="AW382" s="43"/>
      <c r="AX382" s="43"/>
      <c r="AY382" s="25"/>
      <c r="AZ382" s="25"/>
      <c r="BA382" s="25"/>
      <c r="BB382" s="26"/>
      <c r="BC382" s="95"/>
      <c r="BD382" s="161"/>
      <c r="BE382" s="101">
        <f>ROUND(K383*S384,0)</f>
        <v>481</v>
      </c>
      <c r="BF382" s="31"/>
    </row>
    <row r="383" spans="1:58" ht="17.100000000000001" customHeight="1" x14ac:dyDescent="0.15">
      <c r="A383" s="32">
        <v>43</v>
      </c>
      <c r="B383" s="33">
        <v>2749</v>
      </c>
      <c r="C383" s="34" t="s">
        <v>5213</v>
      </c>
      <c r="D383" s="422"/>
      <c r="E383" s="423"/>
      <c r="F383" s="424"/>
      <c r="G383" s="29"/>
      <c r="H383" s="29"/>
      <c r="I383" s="29"/>
      <c r="J383" s="29"/>
      <c r="K383" s="1280">
        <v>498</v>
      </c>
      <c r="L383" s="1108"/>
      <c r="M383" s="4" t="s">
        <v>21</v>
      </c>
      <c r="N383" s="22"/>
      <c r="O383" s="1276"/>
      <c r="P383" s="1277"/>
      <c r="Q383" s="1277"/>
      <c r="R383" s="1277"/>
      <c r="S383" s="1277"/>
      <c r="T383" s="1278"/>
      <c r="U383" s="1271" t="s">
        <v>4824</v>
      </c>
      <c r="V383" s="1202"/>
      <c r="W383" s="1202"/>
      <c r="X383" s="1202"/>
      <c r="Y383" s="1202"/>
      <c r="Z383" s="42" t="s">
        <v>4825</v>
      </c>
      <c r="AA383" s="99"/>
      <c r="AB383" s="99"/>
      <c r="AC383" s="43"/>
      <c r="AD383" s="43"/>
      <c r="AE383" s="43"/>
      <c r="AF383" s="43"/>
      <c r="AG383" s="43"/>
      <c r="AH383" s="43"/>
      <c r="AI383" s="43"/>
      <c r="AJ383" s="43"/>
      <c r="AK383" s="43"/>
      <c r="AL383" s="43"/>
      <c r="AM383" s="43"/>
      <c r="AN383" s="43"/>
      <c r="AO383" s="43"/>
      <c r="AP383" s="43"/>
      <c r="AQ383" s="43"/>
      <c r="AR383" s="43"/>
      <c r="AS383" s="43"/>
      <c r="AT383" s="44" t="s">
        <v>17</v>
      </c>
      <c r="AU383" s="1157">
        <f>$AU$8</f>
        <v>0.7</v>
      </c>
      <c r="AV383" s="1157"/>
      <c r="AW383" s="25"/>
      <c r="AX383" s="25"/>
      <c r="AY383" s="25"/>
      <c r="AZ383" s="25"/>
      <c r="BA383" s="25"/>
      <c r="BB383" s="26"/>
      <c r="BC383" s="95"/>
      <c r="BD383" s="161"/>
      <c r="BE383" s="101">
        <f>ROUND(ROUND(K383*S384,0)*AU383,0)</f>
        <v>337</v>
      </c>
      <c r="BF383" s="31"/>
    </row>
    <row r="384" spans="1:58" ht="17.100000000000001" customHeight="1" x14ac:dyDescent="0.15">
      <c r="A384" s="32">
        <v>43</v>
      </c>
      <c r="B384" s="33">
        <v>2750</v>
      </c>
      <c r="C384" s="34" t="s">
        <v>5214</v>
      </c>
      <c r="D384" s="422"/>
      <c r="E384" s="423"/>
      <c r="F384" s="424"/>
      <c r="G384" s="29"/>
      <c r="H384" s="29"/>
      <c r="I384" s="29"/>
      <c r="J384" s="29"/>
      <c r="K384" s="418"/>
      <c r="L384" s="419"/>
      <c r="M384" s="419"/>
      <c r="N384" s="425"/>
      <c r="O384" s="420"/>
      <c r="P384" s="421"/>
      <c r="Q384" s="421"/>
      <c r="R384" s="26" t="s">
        <v>17</v>
      </c>
      <c r="S384" s="1180">
        <f>$S$12</f>
        <v>0.96499999999999997</v>
      </c>
      <c r="T384" s="1181"/>
      <c r="U384" s="1272"/>
      <c r="V384" s="1273"/>
      <c r="W384" s="1273"/>
      <c r="X384" s="1273"/>
      <c r="Y384" s="1273"/>
      <c r="Z384" s="42" t="s">
        <v>4827</v>
      </c>
      <c r="AA384" s="99"/>
      <c r="AB384" s="99"/>
      <c r="AC384" s="43"/>
      <c r="AD384" s="43"/>
      <c r="AE384" s="43"/>
      <c r="AF384" s="43"/>
      <c r="AG384" s="43"/>
      <c r="AH384" s="43"/>
      <c r="AI384" s="43"/>
      <c r="AJ384" s="43"/>
      <c r="AK384" s="43"/>
      <c r="AL384" s="43"/>
      <c r="AM384" s="43"/>
      <c r="AN384" s="43"/>
      <c r="AO384" s="43"/>
      <c r="AP384" s="43"/>
      <c r="AQ384" s="43"/>
      <c r="AR384" s="43"/>
      <c r="AS384" s="43"/>
      <c r="AT384" s="44" t="s">
        <v>17</v>
      </c>
      <c r="AU384" s="1157">
        <f>$AU$9</f>
        <v>0.5</v>
      </c>
      <c r="AV384" s="1157"/>
      <c r="AW384" s="25"/>
      <c r="AX384" s="25"/>
      <c r="AY384" s="25"/>
      <c r="AZ384" s="25"/>
      <c r="BA384" s="25"/>
      <c r="BB384" s="26"/>
      <c r="BC384" s="95"/>
      <c r="BD384" s="161"/>
      <c r="BE384" s="101">
        <f>ROUND(ROUND(K383*S384,0)*AU384,0)</f>
        <v>241</v>
      </c>
      <c r="BF384" s="31"/>
    </row>
    <row r="385" spans="1:58" ht="17.100000000000001" customHeight="1" x14ac:dyDescent="0.15">
      <c r="A385" s="32">
        <v>43</v>
      </c>
      <c r="B385" s="33">
        <v>2757</v>
      </c>
      <c r="C385" s="34" t="s">
        <v>5215</v>
      </c>
      <c r="D385" s="422"/>
      <c r="E385" s="423"/>
      <c r="F385" s="424"/>
      <c r="G385" s="29"/>
      <c r="H385" s="29"/>
      <c r="I385" s="29"/>
      <c r="J385" s="29"/>
      <c r="K385" s="20"/>
      <c r="N385" s="21"/>
      <c r="O385" s="416"/>
      <c r="P385" s="417"/>
      <c r="Q385" s="417"/>
      <c r="R385" s="65"/>
      <c r="S385" s="156"/>
      <c r="T385" s="156"/>
      <c r="U385" s="42"/>
      <c r="V385" s="43"/>
      <c r="W385" s="44"/>
      <c r="X385" s="44"/>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4"/>
      <c r="AU385" s="1279"/>
      <c r="AV385" s="1279"/>
      <c r="AW385" s="1198" t="s">
        <v>4833</v>
      </c>
      <c r="AX385" s="1281"/>
      <c r="AY385" s="1281"/>
      <c r="AZ385" s="1281"/>
      <c r="BA385" s="40"/>
      <c r="BB385" s="40"/>
      <c r="BC385" s="40"/>
      <c r="BD385" s="41"/>
      <c r="BE385" s="101">
        <f>ROUND(K383*AY388,0)</f>
        <v>473</v>
      </c>
      <c r="BF385" s="31"/>
    </row>
    <row r="386" spans="1:58" ht="17.100000000000001" customHeight="1" x14ac:dyDescent="0.15">
      <c r="A386" s="32">
        <v>43</v>
      </c>
      <c r="B386" s="33">
        <v>2758</v>
      </c>
      <c r="C386" s="34" t="s">
        <v>5216</v>
      </c>
      <c r="D386" s="422"/>
      <c r="E386" s="423"/>
      <c r="F386" s="424"/>
      <c r="G386" s="29"/>
      <c r="H386" s="29"/>
      <c r="I386" s="29"/>
      <c r="J386" s="29"/>
      <c r="K386" s="20"/>
      <c r="N386" s="21"/>
      <c r="O386" s="418"/>
      <c r="P386" s="419"/>
      <c r="Q386" s="419"/>
      <c r="R386" s="23"/>
      <c r="S386" s="167"/>
      <c r="T386" s="167"/>
      <c r="U386" s="1271" t="s">
        <v>4824</v>
      </c>
      <c r="V386" s="1202"/>
      <c r="W386" s="1202"/>
      <c r="X386" s="1202"/>
      <c r="Y386" s="1202"/>
      <c r="Z386" s="42" t="s">
        <v>4825</v>
      </c>
      <c r="AA386" s="99"/>
      <c r="AB386" s="99"/>
      <c r="AC386" s="43"/>
      <c r="AD386" s="43"/>
      <c r="AE386" s="43"/>
      <c r="AF386" s="43"/>
      <c r="AG386" s="43"/>
      <c r="AH386" s="43"/>
      <c r="AI386" s="43"/>
      <c r="AJ386" s="43"/>
      <c r="AK386" s="43"/>
      <c r="AL386" s="43"/>
      <c r="AM386" s="43"/>
      <c r="AN386" s="43"/>
      <c r="AO386" s="43"/>
      <c r="AP386" s="43"/>
      <c r="AQ386" s="43"/>
      <c r="AR386" s="43"/>
      <c r="AS386" s="43"/>
      <c r="AT386" s="44" t="s">
        <v>17</v>
      </c>
      <c r="AU386" s="1157">
        <f>$AU$8</f>
        <v>0.7</v>
      </c>
      <c r="AV386" s="1157"/>
      <c r="AW386" s="1268"/>
      <c r="AX386" s="1269"/>
      <c r="AY386" s="1269"/>
      <c r="AZ386" s="1269"/>
      <c r="BA386" s="4"/>
      <c r="BB386" s="4"/>
      <c r="BC386" s="4"/>
      <c r="BD386" s="21"/>
      <c r="BE386" s="101">
        <f>ROUND(ROUND(K383*AU386,0)*AY388,0)</f>
        <v>332</v>
      </c>
      <c r="BF386" s="31"/>
    </row>
    <row r="387" spans="1:58" ht="17.100000000000001" customHeight="1" x14ac:dyDescent="0.15">
      <c r="A387" s="32">
        <v>43</v>
      </c>
      <c r="B387" s="33">
        <v>2759</v>
      </c>
      <c r="C387" s="34" t="s">
        <v>5217</v>
      </c>
      <c r="D387" s="422"/>
      <c r="E387" s="423"/>
      <c r="F387" s="424"/>
      <c r="G387" s="29"/>
      <c r="H387" s="29"/>
      <c r="I387" s="29"/>
      <c r="J387" s="29"/>
      <c r="K387" s="20"/>
      <c r="N387" s="21"/>
      <c r="O387" s="420"/>
      <c r="P387" s="421"/>
      <c r="Q387" s="421"/>
      <c r="R387" s="26"/>
      <c r="S387" s="27"/>
      <c r="T387" s="27"/>
      <c r="U387" s="1272"/>
      <c r="V387" s="1273"/>
      <c r="W387" s="1273"/>
      <c r="X387" s="1273"/>
      <c r="Y387" s="1273"/>
      <c r="Z387" s="42" t="s">
        <v>4827</v>
      </c>
      <c r="AA387" s="99"/>
      <c r="AB387" s="99"/>
      <c r="AC387" s="43"/>
      <c r="AD387" s="43"/>
      <c r="AE387" s="43"/>
      <c r="AF387" s="43"/>
      <c r="AG387" s="43"/>
      <c r="AH387" s="43"/>
      <c r="AI387" s="43"/>
      <c r="AJ387" s="43"/>
      <c r="AK387" s="43"/>
      <c r="AL387" s="43"/>
      <c r="AM387" s="43"/>
      <c r="AN387" s="43"/>
      <c r="AO387" s="43"/>
      <c r="AP387" s="43"/>
      <c r="AQ387" s="43"/>
      <c r="AR387" s="43"/>
      <c r="AS387" s="43"/>
      <c r="AT387" s="44" t="s">
        <v>17</v>
      </c>
      <c r="AU387" s="1157">
        <f>$AU$9</f>
        <v>0.5</v>
      </c>
      <c r="AV387" s="1157"/>
      <c r="AW387" s="20"/>
      <c r="AX387" s="4"/>
      <c r="AY387" s="4"/>
      <c r="AZ387" s="4"/>
      <c r="BA387" s="4"/>
      <c r="BB387" s="4"/>
      <c r="BC387" s="4"/>
      <c r="BD387" s="21"/>
      <c r="BE387" s="101">
        <f>ROUND(ROUND(K383*AU387,0)*AY388,0)</f>
        <v>237</v>
      </c>
      <c r="BF387" s="31"/>
    </row>
    <row r="388" spans="1:58" ht="17.100000000000001" customHeight="1" x14ac:dyDescent="0.15">
      <c r="A388" s="32">
        <v>43</v>
      </c>
      <c r="B388" s="33">
        <v>2760</v>
      </c>
      <c r="C388" s="34" t="s">
        <v>5218</v>
      </c>
      <c r="D388" s="422"/>
      <c r="E388" s="423"/>
      <c r="F388" s="424"/>
      <c r="G388" s="29"/>
      <c r="H388" s="29"/>
      <c r="I388" s="29"/>
      <c r="J388" s="29"/>
      <c r="K388" s="20"/>
      <c r="N388" s="21"/>
      <c r="O388" s="1271" t="s">
        <v>4829</v>
      </c>
      <c r="P388" s="1274"/>
      <c r="Q388" s="1274"/>
      <c r="R388" s="1274"/>
      <c r="S388" s="1274"/>
      <c r="T388" s="1275"/>
      <c r="U388" s="42"/>
      <c r="V388" s="43"/>
      <c r="W388" s="44"/>
      <c r="X388" s="44"/>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4"/>
      <c r="AU388" s="1279"/>
      <c r="AV388" s="1279"/>
      <c r="AW388" s="20"/>
      <c r="AX388" s="23" t="s">
        <v>17</v>
      </c>
      <c r="AY388" s="1158">
        <f>AY376</f>
        <v>0.95</v>
      </c>
      <c r="AZ388" s="1158"/>
      <c r="BA388" s="4"/>
      <c r="BB388" s="4"/>
      <c r="BC388" s="4"/>
      <c r="BD388" s="21"/>
      <c r="BE388" s="101">
        <f>ROUND(ROUND(K383*S390,0)*AY388,0)</f>
        <v>457</v>
      </c>
      <c r="BF388" s="31"/>
    </row>
    <row r="389" spans="1:58" ht="17.100000000000001" customHeight="1" x14ac:dyDescent="0.15">
      <c r="A389" s="32">
        <v>43</v>
      </c>
      <c r="B389" s="33">
        <v>2761</v>
      </c>
      <c r="C389" s="34" t="s">
        <v>5219</v>
      </c>
      <c r="D389" s="422"/>
      <c r="E389" s="423"/>
      <c r="F389" s="424"/>
      <c r="G389" s="29"/>
      <c r="H389" s="29"/>
      <c r="I389" s="29"/>
      <c r="J389" s="29"/>
      <c r="K389" s="20"/>
      <c r="N389" s="21"/>
      <c r="O389" s="1276"/>
      <c r="P389" s="1277"/>
      <c r="Q389" s="1277"/>
      <c r="R389" s="1277"/>
      <c r="S389" s="1277"/>
      <c r="T389" s="1278"/>
      <c r="U389" s="1271" t="s">
        <v>4824</v>
      </c>
      <c r="V389" s="1202"/>
      <c r="W389" s="1202"/>
      <c r="X389" s="1202"/>
      <c r="Y389" s="1202"/>
      <c r="Z389" s="42" t="s">
        <v>4825</v>
      </c>
      <c r="AA389" s="99"/>
      <c r="AB389" s="99"/>
      <c r="AC389" s="43"/>
      <c r="AD389" s="43"/>
      <c r="AE389" s="43"/>
      <c r="AF389" s="43"/>
      <c r="AG389" s="43"/>
      <c r="AH389" s="43"/>
      <c r="AI389" s="43"/>
      <c r="AJ389" s="43"/>
      <c r="AK389" s="43"/>
      <c r="AL389" s="43"/>
      <c r="AM389" s="43"/>
      <c r="AN389" s="43"/>
      <c r="AO389" s="43"/>
      <c r="AP389" s="43"/>
      <c r="AQ389" s="43"/>
      <c r="AR389" s="43"/>
      <c r="AS389" s="43"/>
      <c r="AT389" s="44" t="s">
        <v>17</v>
      </c>
      <c r="AU389" s="1157">
        <f>$AU$8</f>
        <v>0.7</v>
      </c>
      <c r="AV389" s="1157"/>
      <c r="AW389" s="20"/>
      <c r="AX389" s="4"/>
      <c r="AY389" s="4"/>
      <c r="AZ389" s="4"/>
      <c r="BA389" s="4"/>
      <c r="BB389" s="4"/>
      <c r="BC389" s="4"/>
      <c r="BD389" s="21"/>
      <c r="BE389" s="101">
        <f>ROUND(ROUND(ROUND(K383*S390,0)*AU389,0)*AY388,0)</f>
        <v>320</v>
      </c>
      <c r="BF389" s="31"/>
    </row>
    <row r="390" spans="1:58" ht="17.100000000000001" customHeight="1" x14ac:dyDescent="0.15">
      <c r="A390" s="32">
        <v>43</v>
      </c>
      <c r="B390" s="33">
        <v>2762</v>
      </c>
      <c r="C390" s="34" t="s">
        <v>5220</v>
      </c>
      <c r="D390" s="422"/>
      <c r="E390" s="423"/>
      <c r="F390" s="424"/>
      <c r="G390" s="29"/>
      <c r="H390" s="29"/>
      <c r="I390" s="29"/>
      <c r="J390" s="29"/>
      <c r="K390" s="20"/>
      <c r="N390" s="21"/>
      <c r="O390" s="420"/>
      <c r="P390" s="421"/>
      <c r="Q390" s="421"/>
      <c r="R390" s="26" t="s">
        <v>17</v>
      </c>
      <c r="S390" s="1180">
        <f>$S$12</f>
        <v>0.96499999999999997</v>
      </c>
      <c r="T390" s="1181"/>
      <c r="U390" s="1272"/>
      <c r="V390" s="1273"/>
      <c r="W390" s="1273"/>
      <c r="X390" s="1273"/>
      <c r="Y390" s="1273"/>
      <c r="Z390" s="42" t="s">
        <v>4827</v>
      </c>
      <c r="AA390" s="99"/>
      <c r="AB390" s="99"/>
      <c r="AC390" s="43"/>
      <c r="AD390" s="43"/>
      <c r="AE390" s="43"/>
      <c r="AF390" s="43"/>
      <c r="AG390" s="43"/>
      <c r="AH390" s="43"/>
      <c r="AI390" s="43"/>
      <c r="AJ390" s="43"/>
      <c r="AK390" s="43"/>
      <c r="AL390" s="43"/>
      <c r="AM390" s="43"/>
      <c r="AN390" s="43"/>
      <c r="AO390" s="43"/>
      <c r="AP390" s="43"/>
      <c r="AQ390" s="43"/>
      <c r="AR390" s="43"/>
      <c r="AS390" s="43"/>
      <c r="AT390" s="44" t="s">
        <v>17</v>
      </c>
      <c r="AU390" s="1157">
        <f>$AU$9</f>
        <v>0.5</v>
      </c>
      <c r="AV390" s="1157"/>
      <c r="AW390" s="24"/>
      <c r="AX390" s="25"/>
      <c r="AY390" s="25"/>
      <c r="AZ390" s="25"/>
      <c r="BA390" s="25"/>
      <c r="BB390" s="25"/>
      <c r="BC390" s="25"/>
      <c r="BD390" s="38"/>
      <c r="BE390" s="101">
        <f>ROUND(ROUND(ROUND(K383*S390,0)*AU390,0)*AY388,0)</f>
        <v>229</v>
      </c>
      <c r="BF390" s="31"/>
    </row>
    <row r="391" spans="1:58" ht="17.100000000000001" customHeight="1" x14ac:dyDescent="0.15">
      <c r="A391" s="32">
        <v>43</v>
      </c>
      <c r="B391" s="33">
        <v>2769</v>
      </c>
      <c r="C391" s="34" t="s">
        <v>5221</v>
      </c>
      <c r="D391" s="422"/>
      <c r="E391" s="423"/>
      <c r="F391" s="424"/>
      <c r="G391" s="29"/>
      <c r="H391" s="29"/>
      <c r="I391" s="29"/>
      <c r="J391" s="29"/>
      <c r="K391" s="1085" t="s">
        <v>4879</v>
      </c>
      <c r="L391" s="1133"/>
      <c r="M391" s="1133"/>
      <c r="N391" s="1134"/>
      <c r="O391" s="416"/>
      <c r="P391" s="417"/>
      <c r="Q391" s="417"/>
      <c r="R391" s="65"/>
      <c r="S391" s="156"/>
      <c r="T391" s="156"/>
      <c r="U391" s="42"/>
      <c r="V391" s="43"/>
      <c r="W391" s="44"/>
      <c r="X391" s="44"/>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4"/>
      <c r="AU391" s="1279"/>
      <c r="AV391" s="1279"/>
      <c r="AW391" s="25"/>
      <c r="AX391" s="25"/>
      <c r="AY391" s="25"/>
      <c r="AZ391" s="25"/>
      <c r="BA391" s="25"/>
      <c r="BB391" s="26"/>
      <c r="BC391" s="95"/>
      <c r="BD391" s="161"/>
      <c r="BE391" s="101">
        <f>K395</f>
        <v>460</v>
      </c>
      <c r="BF391" s="31"/>
    </row>
    <row r="392" spans="1:58" ht="17.100000000000001" customHeight="1" x14ac:dyDescent="0.15">
      <c r="A392" s="32">
        <v>43</v>
      </c>
      <c r="B392" s="33">
        <v>2770</v>
      </c>
      <c r="C392" s="34" t="s">
        <v>5222</v>
      </c>
      <c r="D392" s="422"/>
      <c r="E392" s="423"/>
      <c r="F392" s="424"/>
      <c r="G392" s="29"/>
      <c r="H392" s="29"/>
      <c r="I392" s="29"/>
      <c r="J392" s="29"/>
      <c r="K392" s="1137"/>
      <c r="L392" s="1135"/>
      <c r="M392" s="1135"/>
      <c r="N392" s="1136"/>
      <c r="O392" s="418"/>
      <c r="P392" s="419"/>
      <c r="Q392" s="419"/>
      <c r="R392" s="23"/>
      <c r="S392" s="167"/>
      <c r="T392" s="167"/>
      <c r="U392" s="1271" t="s">
        <v>4824</v>
      </c>
      <c r="V392" s="1202"/>
      <c r="W392" s="1202"/>
      <c r="X392" s="1202"/>
      <c r="Y392" s="1202"/>
      <c r="Z392" s="42" t="s">
        <v>4825</v>
      </c>
      <c r="AA392" s="99"/>
      <c r="AB392" s="99"/>
      <c r="AC392" s="43"/>
      <c r="AD392" s="43"/>
      <c r="AE392" s="43"/>
      <c r="AF392" s="43"/>
      <c r="AG392" s="43"/>
      <c r="AH392" s="43"/>
      <c r="AI392" s="43"/>
      <c r="AJ392" s="43"/>
      <c r="AK392" s="43"/>
      <c r="AL392" s="43"/>
      <c r="AM392" s="43"/>
      <c r="AN392" s="43"/>
      <c r="AO392" s="43"/>
      <c r="AP392" s="43"/>
      <c r="AQ392" s="43"/>
      <c r="AR392" s="43"/>
      <c r="AS392" s="43"/>
      <c r="AT392" s="44" t="s">
        <v>17</v>
      </c>
      <c r="AU392" s="1157">
        <f>$AU$8</f>
        <v>0.7</v>
      </c>
      <c r="AV392" s="1157"/>
      <c r="AW392" s="43"/>
      <c r="AX392" s="43"/>
      <c r="AY392" s="43"/>
      <c r="AZ392" s="43"/>
      <c r="BA392" s="43"/>
      <c r="BB392" s="44"/>
      <c r="BC392" s="45"/>
      <c r="BD392" s="46"/>
      <c r="BE392" s="101">
        <f>ROUND(K395*AU392,0)</f>
        <v>322</v>
      </c>
      <c r="BF392" s="31"/>
    </row>
    <row r="393" spans="1:58" ht="17.100000000000001" customHeight="1" x14ac:dyDescent="0.15">
      <c r="A393" s="32">
        <v>43</v>
      </c>
      <c r="B393" s="33">
        <v>2771</v>
      </c>
      <c r="C393" s="34" t="s">
        <v>5223</v>
      </c>
      <c r="D393" s="422"/>
      <c r="E393" s="423"/>
      <c r="F393" s="424"/>
      <c r="G393" s="29"/>
      <c r="H393" s="29"/>
      <c r="I393" s="29"/>
      <c r="J393" s="29"/>
      <c r="K393" s="1137"/>
      <c r="L393" s="1135"/>
      <c r="M393" s="1135"/>
      <c r="N393" s="1136"/>
      <c r="O393" s="420"/>
      <c r="P393" s="421"/>
      <c r="Q393" s="421"/>
      <c r="R393" s="26"/>
      <c r="S393" s="27"/>
      <c r="T393" s="27"/>
      <c r="U393" s="1272"/>
      <c r="V393" s="1273"/>
      <c r="W393" s="1273"/>
      <c r="X393" s="1273"/>
      <c r="Y393" s="1273"/>
      <c r="Z393" s="42" t="s">
        <v>4827</v>
      </c>
      <c r="AA393" s="99"/>
      <c r="AB393" s="99"/>
      <c r="AC393" s="43"/>
      <c r="AD393" s="43"/>
      <c r="AE393" s="43"/>
      <c r="AF393" s="43"/>
      <c r="AG393" s="43"/>
      <c r="AH393" s="43"/>
      <c r="AI393" s="43"/>
      <c r="AJ393" s="43"/>
      <c r="AK393" s="43"/>
      <c r="AL393" s="43"/>
      <c r="AM393" s="43"/>
      <c r="AN393" s="43"/>
      <c r="AO393" s="43"/>
      <c r="AP393" s="43"/>
      <c r="AQ393" s="43"/>
      <c r="AR393" s="43"/>
      <c r="AS393" s="43"/>
      <c r="AT393" s="44" t="s">
        <v>17</v>
      </c>
      <c r="AU393" s="1157">
        <f>$AU$9</f>
        <v>0.5</v>
      </c>
      <c r="AV393" s="1157"/>
      <c r="AW393" s="43"/>
      <c r="AX393" s="43"/>
      <c r="AY393" s="43"/>
      <c r="AZ393" s="43"/>
      <c r="BA393" s="43"/>
      <c r="BB393" s="44"/>
      <c r="BC393" s="45"/>
      <c r="BD393" s="46"/>
      <c r="BE393" s="101">
        <f>ROUND(K395*AU393,0)</f>
        <v>230</v>
      </c>
      <c r="BF393" s="31"/>
    </row>
    <row r="394" spans="1:58" ht="17.100000000000001" customHeight="1" x14ac:dyDescent="0.15">
      <c r="A394" s="32">
        <v>43</v>
      </c>
      <c r="B394" s="33">
        <v>2772</v>
      </c>
      <c r="C394" s="34" t="s">
        <v>5224</v>
      </c>
      <c r="D394" s="422"/>
      <c r="E394" s="423"/>
      <c r="F394" s="424"/>
      <c r="G394" s="29"/>
      <c r="H394" s="29"/>
      <c r="I394" s="29"/>
      <c r="J394" s="29"/>
      <c r="K394" s="1268"/>
      <c r="L394" s="1269"/>
      <c r="M394" s="1269"/>
      <c r="N394" s="1270"/>
      <c r="O394" s="1271" t="s">
        <v>4829</v>
      </c>
      <c r="P394" s="1274"/>
      <c r="Q394" s="1274"/>
      <c r="R394" s="1274"/>
      <c r="S394" s="1274"/>
      <c r="T394" s="1275"/>
      <c r="U394" s="42"/>
      <c r="V394" s="43"/>
      <c r="W394" s="44"/>
      <c r="X394" s="44"/>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4"/>
      <c r="AU394" s="1279"/>
      <c r="AV394" s="1279"/>
      <c r="AW394" s="43"/>
      <c r="AX394" s="43"/>
      <c r="AY394" s="25"/>
      <c r="AZ394" s="25"/>
      <c r="BA394" s="25"/>
      <c r="BB394" s="26"/>
      <c r="BC394" s="95"/>
      <c r="BD394" s="161"/>
      <c r="BE394" s="101">
        <f>ROUND(K395*S396,0)</f>
        <v>444</v>
      </c>
      <c r="BF394" s="31"/>
    </row>
    <row r="395" spans="1:58" ht="17.100000000000001" customHeight="1" x14ac:dyDescent="0.15">
      <c r="A395" s="32">
        <v>43</v>
      </c>
      <c r="B395" s="33">
        <v>2773</v>
      </c>
      <c r="C395" s="34" t="s">
        <v>5225</v>
      </c>
      <c r="D395" s="422"/>
      <c r="E395" s="423"/>
      <c r="F395" s="424"/>
      <c r="G395" s="29"/>
      <c r="H395" s="29"/>
      <c r="I395" s="29"/>
      <c r="J395" s="29"/>
      <c r="K395" s="1280">
        <v>460</v>
      </c>
      <c r="L395" s="1108"/>
      <c r="M395" s="4" t="s">
        <v>21</v>
      </c>
      <c r="N395" s="22"/>
      <c r="O395" s="1276"/>
      <c r="P395" s="1277"/>
      <c r="Q395" s="1277"/>
      <c r="R395" s="1277"/>
      <c r="S395" s="1277"/>
      <c r="T395" s="1278"/>
      <c r="U395" s="1271" t="s">
        <v>4824</v>
      </c>
      <c r="V395" s="1202"/>
      <c r="W395" s="1202"/>
      <c r="X395" s="1202"/>
      <c r="Y395" s="1202"/>
      <c r="Z395" s="42" t="s">
        <v>4825</v>
      </c>
      <c r="AA395" s="99"/>
      <c r="AB395" s="99"/>
      <c r="AC395" s="43"/>
      <c r="AD395" s="43"/>
      <c r="AE395" s="43"/>
      <c r="AF395" s="43"/>
      <c r="AG395" s="43"/>
      <c r="AH395" s="43"/>
      <c r="AI395" s="43"/>
      <c r="AJ395" s="43"/>
      <c r="AK395" s="43"/>
      <c r="AL395" s="43"/>
      <c r="AM395" s="43"/>
      <c r="AN395" s="43"/>
      <c r="AO395" s="43"/>
      <c r="AP395" s="43"/>
      <c r="AQ395" s="43"/>
      <c r="AR395" s="43"/>
      <c r="AS395" s="43"/>
      <c r="AT395" s="44" t="s">
        <v>17</v>
      </c>
      <c r="AU395" s="1157">
        <f>$AU$8</f>
        <v>0.7</v>
      </c>
      <c r="AV395" s="1157"/>
      <c r="AW395" s="25"/>
      <c r="AX395" s="25"/>
      <c r="AY395" s="25"/>
      <c r="AZ395" s="25"/>
      <c r="BA395" s="25"/>
      <c r="BB395" s="26"/>
      <c r="BC395" s="95"/>
      <c r="BD395" s="161"/>
      <c r="BE395" s="101">
        <f>ROUND(ROUND(K395*S396,0)*AU395,0)</f>
        <v>311</v>
      </c>
      <c r="BF395" s="31"/>
    </row>
    <row r="396" spans="1:58" ht="17.100000000000001" customHeight="1" x14ac:dyDescent="0.15">
      <c r="A396" s="32">
        <v>43</v>
      </c>
      <c r="B396" s="33">
        <v>2774</v>
      </c>
      <c r="C396" s="34" t="s">
        <v>5226</v>
      </c>
      <c r="D396" s="422"/>
      <c r="E396" s="423"/>
      <c r="F396" s="424"/>
      <c r="G396" s="29"/>
      <c r="H396" s="29"/>
      <c r="I396" s="29"/>
      <c r="J396" s="29"/>
      <c r="K396" s="418"/>
      <c r="L396" s="419"/>
      <c r="M396" s="419"/>
      <c r="N396" s="425"/>
      <c r="O396" s="420"/>
      <c r="P396" s="421"/>
      <c r="Q396" s="421"/>
      <c r="R396" s="26" t="s">
        <v>17</v>
      </c>
      <c r="S396" s="1180">
        <f>$S$12</f>
        <v>0.96499999999999997</v>
      </c>
      <c r="T396" s="1181"/>
      <c r="U396" s="1272"/>
      <c r="V396" s="1273"/>
      <c r="W396" s="1273"/>
      <c r="X396" s="1273"/>
      <c r="Y396" s="1273"/>
      <c r="Z396" s="42" t="s">
        <v>4827</v>
      </c>
      <c r="AA396" s="99"/>
      <c r="AB396" s="99"/>
      <c r="AC396" s="43"/>
      <c r="AD396" s="43"/>
      <c r="AE396" s="43"/>
      <c r="AF396" s="43"/>
      <c r="AG396" s="43"/>
      <c r="AH396" s="43"/>
      <c r="AI396" s="43"/>
      <c r="AJ396" s="43"/>
      <c r="AK396" s="43"/>
      <c r="AL396" s="43"/>
      <c r="AM396" s="43"/>
      <c r="AN396" s="43"/>
      <c r="AO396" s="43"/>
      <c r="AP396" s="43"/>
      <c r="AQ396" s="43"/>
      <c r="AR396" s="43"/>
      <c r="AS396" s="43"/>
      <c r="AT396" s="44" t="s">
        <v>17</v>
      </c>
      <c r="AU396" s="1157">
        <f>$AU$9</f>
        <v>0.5</v>
      </c>
      <c r="AV396" s="1157"/>
      <c r="AW396" s="25"/>
      <c r="AX396" s="25"/>
      <c r="AY396" s="25"/>
      <c r="AZ396" s="25"/>
      <c r="BA396" s="25"/>
      <c r="BB396" s="26"/>
      <c r="BC396" s="95"/>
      <c r="BD396" s="161"/>
      <c r="BE396" s="101">
        <f>ROUND(ROUND(K395*S396,0)*AU396,0)</f>
        <v>222</v>
      </c>
      <c r="BF396" s="31"/>
    </row>
    <row r="397" spans="1:58" ht="17.100000000000001" customHeight="1" x14ac:dyDescent="0.15">
      <c r="A397" s="32">
        <v>43</v>
      </c>
      <c r="B397" s="33">
        <v>2781</v>
      </c>
      <c r="C397" s="34" t="s">
        <v>5227</v>
      </c>
      <c r="D397" s="422"/>
      <c r="E397" s="423"/>
      <c r="F397" s="424"/>
      <c r="G397" s="29"/>
      <c r="H397" s="29"/>
      <c r="I397" s="29"/>
      <c r="J397" s="29"/>
      <c r="K397" s="20"/>
      <c r="N397" s="21"/>
      <c r="O397" s="416"/>
      <c r="P397" s="417"/>
      <c r="Q397" s="417"/>
      <c r="R397" s="65"/>
      <c r="S397" s="156"/>
      <c r="T397" s="156"/>
      <c r="U397" s="42"/>
      <c r="V397" s="43"/>
      <c r="W397" s="44"/>
      <c r="X397" s="44"/>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4"/>
      <c r="AU397" s="1279"/>
      <c r="AV397" s="1279"/>
      <c r="AW397" s="1198" t="s">
        <v>4833</v>
      </c>
      <c r="AX397" s="1281"/>
      <c r="AY397" s="1281"/>
      <c r="AZ397" s="1281"/>
      <c r="BA397" s="40"/>
      <c r="BB397" s="40"/>
      <c r="BC397" s="40"/>
      <c r="BD397" s="41"/>
      <c r="BE397" s="101">
        <f>ROUND(K395*AY400,0)</f>
        <v>437</v>
      </c>
      <c r="BF397" s="31"/>
    </row>
    <row r="398" spans="1:58" ht="17.100000000000001" customHeight="1" x14ac:dyDescent="0.15">
      <c r="A398" s="32">
        <v>43</v>
      </c>
      <c r="B398" s="33">
        <v>2782</v>
      </c>
      <c r="C398" s="34" t="s">
        <v>5228</v>
      </c>
      <c r="D398" s="422"/>
      <c r="E398" s="423"/>
      <c r="F398" s="424"/>
      <c r="G398" s="29"/>
      <c r="H398" s="29"/>
      <c r="I398" s="29"/>
      <c r="J398" s="29"/>
      <c r="K398" s="20"/>
      <c r="N398" s="21"/>
      <c r="O398" s="418"/>
      <c r="P398" s="419"/>
      <c r="Q398" s="419"/>
      <c r="R398" s="23"/>
      <c r="S398" s="167"/>
      <c r="T398" s="167"/>
      <c r="U398" s="1271" t="s">
        <v>4824</v>
      </c>
      <c r="V398" s="1202"/>
      <c r="W398" s="1202"/>
      <c r="X398" s="1202"/>
      <c r="Y398" s="1202"/>
      <c r="Z398" s="42" t="s">
        <v>4825</v>
      </c>
      <c r="AA398" s="99"/>
      <c r="AB398" s="99"/>
      <c r="AC398" s="43"/>
      <c r="AD398" s="43"/>
      <c r="AE398" s="43"/>
      <c r="AF398" s="43"/>
      <c r="AG398" s="43"/>
      <c r="AH398" s="43"/>
      <c r="AI398" s="43"/>
      <c r="AJ398" s="43"/>
      <c r="AK398" s="43"/>
      <c r="AL398" s="43"/>
      <c r="AM398" s="43"/>
      <c r="AN398" s="43"/>
      <c r="AO398" s="43"/>
      <c r="AP398" s="43"/>
      <c r="AQ398" s="43"/>
      <c r="AR398" s="43"/>
      <c r="AS398" s="43"/>
      <c r="AT398" s="44" t="s">
        <v>17</v>
      </c>
      <c r="AU398" s="1157">
        <f>$AU$8</f>
        <v>0.7</v>
      </c>
      <c r="AV398" s="1157"/>
      <c r="AW398" s="1268"/>
      <c r="AX398" s="1269"/>
      <c r="AY398" s="1269"/>
      <c r="AZ398" s="1269"/>
      <c r="BA398" s="4"/>
      <c r="BB398" s="4"/>
      <c r="BC398" s="4"/>
      <c r="BD398" s="21"/>
      <c r="BE398" s="101">
        <f>ROUND(ROUND(K395*AU398,0)*AY400,0)</f>
        <v>306</v>
      </c>
      <c r="BF398" s="31"/>
    </row>
    <row r="399" spans="1:58" ht="17.100000000000001" customHeight="1" x14ac:dyDescent="0.15">
      <c r="A399" s="32">
        <v>43</v>
      </c>
      <c r="B399" s="33">
        <v>2783</v>
      </c>
      <c r="C399" s="34" t="s">
        <v>5229</v>
      </c>
      <c r="D399" s="422"/>
      <c r="E399" s="423"/>
      <c r="F399" s="424"/>
      <c r="G399" s="29"/>
      <c r="H399" s="29"/>
      <c r="I399" s="29"/>
      <c r="J399" s="29"/>
      <c r="K399" s="20"/>
      <c r="N399" s="21"/>
      <c r="O399" s="420"/>
      <c r="P399" s="421"/>
      <c r="Q399" s="421"/>
      <c r="R399" s="26"/>
      <c r="S399" s="27"/>
      <c r="T399" s="27"/>
      <c r="U399" s="1272"/>
      <c r="V399" s="1273"/>
      <c r="W399" s="1273"/>
      <c r="X399" s="1273"/>
      <c r="Y399" s="1273"/>
      <c r="Z399" s="42" t="s">
        <v>4827</v>
      </c>
      <c r="AA399" s="99"/>
      <c r="AB399" s="99"/>
      <c r="AC399" s="43"/>
      <c r="AD399" s="43"/>
      <c r="AE399" s="43"/>
      <c r="AF399" s="43"/>
      <c r="AG399" s="43"/>
      <c r="AH399" s="43"/>
      <c r="AI399" s="43"/>
      <c r="AJ399" s="43"/>
      <c r="AK399" s="43"/>
      <c r="AL399" s="43"/>
      <c r="AM399" s="43"/>
      <c r="AN399" s="43"/>
      <c r="AO399" s="43"/>
      <c r="AP399" s="43"/>
      <c r="AQ399" s="43"/>
      <c r="AR399" s="43"/>
      <c r="AS399" s="43"/>
      <c r="AT399" s="44" t="s">
        <v>17</v>
      </c>
      <c r="AU399" s="1157">
        <f>$AU$9</f>
        <v>0.5</v>
      </c>
      <c r="AV399" s="1157"/>
      <c r="AW399" s="20"/>
      <c r="AX399" s="4"/>
      <c r="AY399" s="4"/>
      <c r="AZ399" s="4"/>
      <c r="BA399" s="4"/>
      <c r="BB399" s="4"/>
      <c r="BC399" s="4"/>
      <c r="BD399" s="21"/>
      <c r="BE399" s="101">
        <f>ROUND(ROUND(K395*AU399,0)*AY400,0)</f>
        <v>219</v>
      </c>
      <c r="BF399" s="31"/>
    </row>
    <row r="400" spans="1:58" ht="17.100000000000001" customHeight="1" x14ac:dyDescent="0.15">
      <c r="A400" s="32">
        <v>43</v>
      </c>
      <c r="B400" s="33">
        <v>2784</v>
      </c>
      <c r="C400" s="34" t="s">
        <v>5230</v>
      </c>
      <c r="D400" s="422"/>
      <c r="E400" s="423"/>
      <c r="F400" s="424"/>
      <c r="G400" s="29"/>
      <c r="H400" s="29"/>
      <c r="I400" s="29"/>
      <c r="J400" s="29"/>
      <c r="K400" s="20"/>
      <c r="N400" s="21"/>
      <c r="O400" s="1271" t="s">
        <v>4829</v>
      </c>
      <c r="P400" s="1274"/>
      <c r="Q400" s="1274"/>
      <c r="R400" s="1274"/>
      <c r="S400" s="1274"/>
      <c r="T400" s="1275"/>
      <c r="U400" s="42"/>
      <c r="V400" s="43"/>
      <c r="W400" s="44"/>
      <c r="X400" s="44"/>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4"/>
      <c r="AU400" s="1279"/>
      <c r="AV400" s="1279"/>
      <c r="AW400" s="20"/>
      <c r="AX400" s="23" t="s">
        <v>17</v>
      </c>
      <c r="AY400" s="1158">
        <f>AY388</f>
        <v>0.95</v>
      </c>
      <c r="AZ400" s="1158"/>
      <c r="BA400" s="4"/>
      <c r="BB400" s="4"/>
      <c r="BC400" s="4"/>
      <c r="BD400" s="21"/>
      <c r="BE400" s="101">
        <f>ROUND(ROUND(K395*S402,0)*AY400,0)</f>
        <v>422</v>
      </c>
      <c r="BF400" s="31"/>
    </row>
    <row r="401" spans="1:58" ht="17.100000000000001" customHeight="1" x14ac:dyDescent="0.15">
      <c r="A401" s="32">
        <v>43</v>
      </c>
      <c r="B401" s="33">
        <v>2785</v>
      </c>
      <c r="C401" s="34" t="s">
        <v>5231</v>
      </c>
      <c r="D401" s="422"/>
      <c r="E401" s="423"/>
      <c r="F401" s="424"/>
      <c r="G401" s="29"/>
      <c r="H401" s="29"/>
      <c r="I401" s="29"/>
      <c r="J401" s="29"/>
      <c r="K401" s="20"/>
      <c r="N401" s="21"/>
      <c r="O401" s="1276"/>
      <c r="P401" s="1277"/>
      <c r="Q401" s="1277"/>
      <c r="R401" s="1277"/>
      <c r="S401" s="1277"/>
      <c r="T401" s="1278"/>
      <c r="U401" s="1271" t="s">
        <v>4824</v>
      </c>
      <c r="V401" s="1202"/>
      <c r="W401" s="1202"/>
      <c r="X401" s="1202"/>
      <c r="Y401" s="1202"/>
      <c r="Z401" s="42" t="s">
        <v>4825</v>
      </c>
      <c r="AA401" s="99"/>
      <c r="AB401" s="99"/>
      <c r="AC401" s="43"/>
      <c r="AD401" s="43"/>
      <c r="AE401" s="43"/>
      <c r="AF401" s="43"/>
      <c r="AG401" s="43"/>
      <c r="AH401" s="43"/>
      <c r="AI401" s="43"/>
      <c r="AJ401" s="43"/>
      <c r="AK401" s="43"/>
      <c r="AL401" s="43"/>
      <c r="AM401" s="43"/>
      <c r="AN401" s="43"/>
      <c r="AO401" s="43"/>
      <c r="AP401" s="43"/>
      <c r="AQ401" s="43"/>
      <c r="AR401" s="43"/>
      <c r="AS401" s="43"/>
      <c r="AT401" s="44" t="s">
        <v>17</v>
      </c>
      <c r="AU401" s="1157">
        <f>$AU$8</f>
        <v>0.7</v>
      </c>
      <c r="AV401" s="1157"/>
      <c r="AW401" s="20"/>
      <c r="AX401" s="4"/>
      <c r="AY401" s="4"/>
      <c r="AZ401" s="4"/>
      <c r="BA401" s="4"/>
      <c r="BB401" s="4"/>
      <c r="BC401" s="4"/>
      <c r="BD401" s="21"/>
      <c r="BE401" s="101">
        <f>ROUND(ROUND(ROUND(K395*S402,0)*AU401,0)*AY400,0)</f>
        <v>295</v>
      </c>
      <c r="BF401" s="31"/>
    </row>
    <row r="402" spans="1:58" ht="17.100000000000001" customHeight="1" x14ac:dyDescent="0.15">
      <c r="A402" s="32">
        <v>43</v>
      </c>
      <c r="B402" s="33">
        <v>2786</v>
      </c>
      <c r="C402" s="34" t="s">
        <v>5232</v>
      </c>
      <c r="D402" s="422"/>
      <c r="E402" s="423"/>
      <c r="F402" s="424"/>
      <c r="G402" s="29"/>
      <c r="H402" s="29"/>
      <c r="I402" s="29"/>
      <c r="J402" s="29"/>
      <c r="K402" s="20"/>
      <c r="N402" s="21"/>
      <c r="O402" s="420"/>
      <c r="P402" s="421"/>
      <c r="Q402" s="421"/>
      <c r="R402" s="26" t="s">
        <v>17</v>
      </c>
      <c r="S402" s="1180">
        <f>$S$12</f>
        <v>0.96499999999999997</v>
      </c>
      <c r="T402" s="1181"/>
      <c r="U402" s="1272"/>
      <c r="V402" s="1273"/>
      <c r="W402" s="1273"/>
      <c r="X402" s="1273"/>
      <c r="Y402" s="1273"/>
      <c r="Z402" s="42" t="s">
        <v>4827</v>
      </c>
      <c r="AA402" s="99"/>
      <c r="AB402" s="99"/>
      <c r="AC402" s="43"/>
      <c r="AD402" s="43"/>
      <c r="AE402" s="43"/>
      <c r="AF402" s="43"/>
      <c r="AG402" s="43"/>
      <c r="AH402" s="43"/>
      <c r="AI402" s="43"/>
      <c r="AJ402" s="43"/>
      <c r="AK402" s="43"/>
      <c r="AL402" s="43"/>
      <c r="AM402" s="43"/>
      <c r="AN402" s="43"/>
      <c r="AO402" s="43"/>
      <c r="AP402" s="43"/>
      <c r="AQ402" s="43"/>
      <c r="AR402" s="43"/>
      <c r="AS402" s="43"/>
      <c r="AT402" s="44" t="s">
        <v>17</v>
      </c>
      <c r="AU402" s="1157">
        <f>$AU$9</f>
        <v>0.5</v>
      </c>
      <c r="AV402" s="1157"/>
      <c r="AW402" s="24"/>
      <c r="AX402" s="25"/>
      <c r="AY402" s="25"/>
      <c r="AZ402" s="25"/>
      <c r="BA402" s="25"/>
      <c r="BB402" s="25"/>
      <c r="BC402" s="25"/>
      <c r="BD402" s="38"/>
      <c r="BE402" s="101">
        <f>ROUND(ROUND(ROUND(K395*S402,0)*AU402,0)*AY400,0)</f>
        <v>211</v>
      </c>
      <c r="BF402" s="31"/>
    </row>
    <row r="403" spans="1:58" ht="17.100000000000001" customHeight="1" x14ac:dyDescent="0.15">
      <c r="A403" s="32">
        <v>43</v>
      </c>
      <c r="B403" s="33">
        <v>2793</v>
      </c>
      <c r="C403" s="34" t="s">
        <v>5233</v>
      </c>
      <c r="D403" s="422"/>
      <c r="E403" s="423"/>
      <c r="F403" s="424"/>
      <c r="G403" s="29"/>
      <c r="H403" s="29"/>
      <c r="I403" s="29"/>
      <c r="J403" s="29"/>
      <c r="K403" s="1085" t="s">
        <v>4892</v>
      </c>
      <c r="L403" s="1133"/>
      <c r="M403" s="1133"/>
      <c r="N403" s="1134"/>
      <c r="O403" s="416"/>
      <c r="P403" s="417"/>
      <c r="Q403" s="417"/>
      <c r="R403" s="65"/>
      <c r="S403" s="156"/>
      <c r="T403" s="156"/>
      <c r="U403" s="42"/>
      <c r="V403" s="43"/>
      <c r="W403" s="44"/>
      <c r="X403" s="44"/>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4"/>
      <c r="AU403" s="1279"/>
      <c r="AV403" s="1279"/>
      <c r="AW403" s="25"/>
      <c r="AX403" s="25"/>
      <c r="AY403" s="25"/>
      <c r="AZ403" s="25"/>
      <c r="BA403" s="25"/>
      <c r="BB403" s="26"/>
      <c r="BC403" s="95"/>
      <c r="BD403" s="161"/>
      <c r="BE403" s="101">
        <f>K407</f>
        <v>374</v>
      </c>
      <c r="BF403" s="31"/>
    </row>
    <row r="404" spans="1:58" ht="17.100000000000001" customHeight="1" x14ac:dyDescent="0.15">
      <c r="A404" s="32">
        <v>43</v>
      </c>
      <c r="B404" s="33">
        <v>2794</v>
      </c>
      <c r="C404" s="34" t="s">
        <v>5234</v>
      </c>
      <c r="D404" s="422"/>
      <c r="E404" s="423"/>
      <c r="F404" s="424"/>
      <c r="G404" s="29"/>
      <c r="H404" s="29"/>
      <c r="I404" s="29"/>
      <c r="J404" s="29"/>
      <c r="K404" s="1137"/>
      <c r="L404" s="1135"/>
      <c r="M404" s="1135"/>
      <c r="N404" s="1136"/>
      <c r="O404" s="418"/>
      <c r="P404" s="419"/>
      <c r="Q404" s="419"/>
      <c r="R404" s="23"/>
      <c r="S404" s="167"/>
      <c r="T404" s="167"/>
      <c r="U404" s="1271" t="s">
        <v>4824</v>
      </c>
      <c r="V404" s="1202"/>
      <c r="W404" s="1202"/>
      <c r="X404" s="1202"/>
      <c r="Y404" s="1202"/>
      <c r="Z404" s="42" t="s">
        <v>4825</v>
      </c>
      <c r="AA404" s="99"/>
      <c r="AB404" s="99"/>
      <c r="AC404" s="43"/>
      <c r="AD404" s="43"/>
      <c r="AE404" s="43"/>
      <c r="AF404" s="43"/>
      <c r="AG404" s="43"/>
      <c r="AH404" s="43"/>
      <c r="AI404" s="43"/>
      <c r="AJ404" s="43"/>
      <c r="AK404" s="43"/>
      <c r="AL404" s="43"/>
      <c r="AM404" s="43"/>
      <c r="AN404" s="43"/>
      <c r="AO404" s="43"/>
      <c r="AP404" s="43"/>
      <c r="AQ404" s="43"/>
      <c r="AR404" s="43"/>
      <c r="AS404" s="43"/>
      <c r="AT404" s="44" t="s">
        <v>17</v>
      </c>
      <c r="AU404" s="1157">
        <f>$AU$8</f>
        <v>0.7</v>
      </c>
      <c r="AV404" s="1157"/>
      <c r="AW404" s="43"/>
      <c r="AX404" s="43"/>
      <c r="AY404" s="43"/>
      <c r="AZ404" s="43"/>
      <c r="BA404" s="43"/>
      <c r="BB404" s="44"/>
      <c r="BC404" s="45"/>
      <c r="BD404" s="46"/>
      <c r="BE404" s="101">
        <f>ROUND(K407*AU404,0)</f>
        <v>262</v>
      </c>
      <c r="BF404" s="31"/>
    </row>
    <row r="405" spans="1:58" ht="17.100000000000001" customHeight="1" x14ac:dyDescent="0.15">
      <c r="A405" s="32">
        <v>43</v>
      </c>
      <c r="B405" s="33">
        <v>2795</v>
      </c>
      <c r="C405" s="34" t="s">
        <v>5235</v>
      </c>
      <c r="D405" s="422"/>
      <c r="E405" s="423"/>
      <c r="F405" s="424"/>
      <c r="G405" s="29"/>
      <c r="H405" s="29"/>
      <c r="I405" s="29"/>
      <c r="J405" s="29"/>
      <c r="K405" s="1137"/>
      <c r="L405" s="1135"/>
      <c r="M405" s="1135"/>
      <c r="N405" s="1136"/>
      <c r="O405" s="420"/>
      <c r="P405" s="421"/>
      <c r="Q405" s="421"/>
      <c r="R405" s="26"/>
      <c r="S405" s="27"/>
      <c r="T405" s="27"/>
      <c r="U405" s="1272"/>
      <c r="V405" s="1273"/>
      <c r="W405" s="1273"/>
      <c r="X405" s="1273"/>
      <c r="Y405" s="1273"/>
      <c r="Z405" s="42" t="s">
        <v>4827</v>
      </c>
      <c r="AA405" s="99"/>
      <c r="AB405" s="99"/>
      <c r="AC405" s="43"/>
      <c r="AD405" s="43"/>
      <c r="AE405" s="43"/>
      <c r="AF405" s="43"/>
      <c r="AG405" s="43"/>
      <c r="AH405" s="43"/>
      <c r="AI405" s="43"/>
      <c r="AJ405" s="43"/>
      <c r="AK405" s="43"/>
      <c r="AL405" s="43"/>
      <c r="AM405" s="43"/>
      <c r="AN405" s="43"/>
      <c r="AO405" s="43"/>
      <c r="AP405" s="43"/>
      <c r="AQ405" s="43"/>
      <c r="AR405" s="43"/>
      <c r="AS405" s="43"/>
      <c r="AT405" s="44" t="s">
        <v>17</v>
      </c>
      <c r="AU405" s="1157">
        <f>$AU$9</f>
        <v>0.5</v>
      </c>
      <c r="AV405" s="1157"/>
      <c r="AW405" s="43"/>
      <c r="AX405" s="43"/>
      <c r="AY405" s="43"/>
      <c r="AZ405" s="43"/>
      <c r="BA405" s="43"/>
      <c r="BB405" s="44"/>
      <c r="BC405" s="45"/>
      <c r="BD405" s="46"/>
      <c r="BE405" s="101">
        <f>ROUND(K407*AU405,0)</f>
        <v>187</v>
      </c>
      <c r="BF405" s="31"/>
    </row>
    <row r="406" spans="1:58" ht="17.100000000000001" customHeight="1" x14ac:dyDescent="0.15">
      <c r="A406" s="32">
        <v>43</v>
      </c>
      <c r="B406" s="33">
        <v>2796</v>
      </c>
      <c r="C406" s="34" t="s">
        <v>5236</v>
      </c>
      <c r="D406" s="422"/>
      <c r="E406" s="423"/>
      <c r="F406" s="424"/>
      <c r="G406" s="29"/>
      <c r="H406" s="29"/>
      <c r="I406" s="29"/>
      <c r="J406" s="29"/>
      <c r="K406" s="1268"/>
      <c r="L406" s="1269"/>
      <c r="M406" s="1269"/>
      <c r="N406" s="1270"/>
      <c r="O406" s="1271" t="s">
        <v>4829</v>
      </c>
      <c r="P406" s="1274"/>
      <c r="Q406" s="1274"/>
      <c r="R406" s="1274"/>
      <c r="S406" s="1274"/>
      <c r="T406" s="1275"/>
      <c r="U406" s="42"/>
      <c r="V406" s="43"/>
      <c r="W406" s="44"/>
      <c r="X406" s="44"/>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4"/>
      <c r="AU406" s="1279"/>
      <c r="AV406" s="1279"/>
      <c r="AW406" s="43"/>
      <c r="AX406" s="43"/>
      <c r="AY406" s="25"/>
      <c r="AZ406" s="25"/>
      <c r="BA406" s="25"/>
      <c r="BB406" s="26"/>
      <c r="BC406" s="95"/>
      <c r="BD406" s="161"/>
      <c r="BE406" s="101">
        <f>ROUND(K407*S408,0)</f>
        <v>361</v>
      </c>
      <c r="BF406" s="31"/>
    </row>
    <row r="407" spans="1:58" ht="17.100000000000001" customHeight="1" x14ac:dyDescent="0.15">
      <c r="A407" s="32">
        <v>43</v>
      </c>
      <c r="B407" s="33">
        <v>2797</v>
      </c>
      <c r="C407" s="34" t="s">
        <v>5237</v>
      </c>
      <c r="D407" s="422"/>
      <c r="E407" s="423"/>
      <c r="F407" s="424"/>
      <c r="G407" s="29"/>
      <c r="H407" s="29"/>
      <c r="I407" s="29"/>
      <c r="J407" s="29"/>
      <c r="K407" s="1280">
        <v>374</v>
      </c>
      <c r="L407" s="1108"/>
      <c r="M407" s="4" t="s">
        <v>21</v>
      </c>
      <c r="N407" s="22"/>
      <c r="O407" s="1276"/>
      <c r="P407" s="1277"/>
      <c r="Q407" s="1277"/>
      <c r="R407" s="1277"/>
      <c r="S407" s="1277"/>
      <c r="T407" s="1278"/>
      <c r="U407" s="1271" t="s">
        <v>4824</v>
      </c>
      <c r="V407" s="1202"/>
      <c r="W407" s="1202"/>
      <c r="X407" s="1202"/>
      <c r="Y407" s="1202"/>
      <c r="Z407" s="42" t="s">
        <v>4825</v>
      </c>
      <c r="AA407" s="99"/>
      <c r="AB407" s="99"/>
      <c r="AC407" s="43"/>
      <c r="AD407" s="43"/>
      <c r="AE407" s="43"/>
      <c r="AF407" s="43"/>
      <c r="AG407" s="43"/>
      <c r="AH407" s="43"/>
      <c r="AI407" s="43"/>
      <c r="AJ407" s="43"/>
      <c r="AK407" s="43"/>
      <c r="AL407" s="43"/>
      <c r="AM407" s="43"/>
      <c r="AN407" s="43"/>
      <c r="AO407" s="43"/>
      <c r="AP407" s="43"/>
      <c r="AQ407" s="43"/>
      <c r="AR407" s="43"/>
      <c r="AS407" s="43"/>
      <c r="AT407" s="44" t="s">
        <v>17</v>
      </c>
      <c r="AU407" s="1157">
        <f>$AU$8</f>
        <v>0.7</v>
      </c>
      <c r="AV407" s="1157"/>
      <c r="AW407" s="25"/>
      <c r="AX407" s="25"/>
      <c r="AY407" s="25"/>
      <c r="AZ407" s="25"/>
      <c r="BA407" s="25"/>
      <c r="BB407" s="26"/>
      <c r="BC407" s="95"/>
      <c r="BD407" s="161"/>
      <c r="BE407" s="101">
        <f>ROUND(ROUND(K407*S408,0)*AU407,0)</f>
        <v>253</v>
      </c>
      <c r="BF407" s="31"/>
    </row>
    <row r="408" spans="1:58" ht="17.100000000000001" customHeight="1" x14ac:dyDescent="0.15">
      <c r="A408" s="32">
        <v>43</v>
      </c>
      <c r="B408" s="33">
        <v>2798</v>
      </c>
      <c r="C408" s="34" t="s">
        <v>5238</v>
      </c>
      <c r="D408" s="422"/>
      <c r="E408" s="423"/>
      <c r="F408" s="424"/>
      <c r="G408" s="29"/>
      <c r="H408" s="29"/>
      <c r="I408" s="29"/>
      <c r="J408" s="29"/>
      <c r="K408" s="418"/>
      <c r="L408" s="419"/>
      <c r="M408" s="419"/>
      <c r="N408" s="425"/>
      <c r="O408" s="420"/>
      <c r="P408" s="421"/>
      <c r="Q408" s="421"/>
      <c r="R408" s="26" t="s">
        <v>17</v>
      </c>
      <c r="S408" s="1180">
        <f>$S$12</f>
        <v>0.96499999999999997</v>
      </c>
      <c r="T408" s="1181"/>
      <c r="U408" s="1272"/>
      <c r="V408" s="1273"/>
      <c r="W408" s="1273"/>
      <c r="X408" s="1273"/>
      <c r="Y408" s="1273"/>
      <c r="Z408" s="42" t="s">
        <v>4827</v>
      </c>
      <c r="AA408" s="99"/>
      <c r="AB408" s="99"/>
      <c r="AC408" s="43"/>
      <c r="AD408" s="43"/>
      <c r="AE408" s="43"/>
      <c r="AF408" s="43"/>
      <c r="AG408" s="43"/>
      <c r="AH408" s="43"/>
      <c r="AI408" s="43"/>
      <c r="AJ408" s="43"/>
      <c r="AK408" s="43"/>
      <c r="AL408" s="43"/>
      <c r="AM408" s="43"/>
      <c r="AN408" s="43"/>
      <c r="AO408" s="43"/>
      <c r="AP408" s="43"/>
      <c r="AQ408" s="43"/>
      <c r="AR408" s="43"/>
      <c r="AS408" s="43"/>
      <c r="AT408" s="44" t="s">
        <v>17</v>
      </c>
      <c r="AU408" s="1157">
        <f>$AU$9</f>
        <v>0.5</v>
      </c>
      <c r="AV408" s="1157"/>
      <c r="AW408" s="25"/>
      <c r="AX408" s="25"/>
      <c r="AY408" s="25"/>
      <c r="AZ408" s="25"/>
      <c r="BA408" s="25"/>
      <c r="BB408" s="26"/>
      <c r="BC408" s="95"/>
      <c r="BD408" s="161"/>
      <c r="BE408" s="101">
        <f>ROUND(ROUND(K407*S408,0)*AU408,0)</f>
        <v>181</v>
      </c>
      <c r="BF408" s="31"/>
    </row>
    <row r="409" spans="1:58" ht="17.100000000000001" customHeight="1" x14ac:dyDescent="0.15">
      <c r="A409" s="32">
        <v>43</v>
      </c>
      <c r="B409" s="33">
        <v>2805</v>
      </c>
      <c r="C409" s="34" t="s">
        <v>5239</v>
      </c>
      <c r="D409" s="422"/>
      <c r="E409" s="423"/>
      <c r="F409" s="424"/>
      <c r="G409" s="29"/>
      <c r="H409" s="29"/>
      <c r="I409" s="29"/>
      <c r="J409" s="29"/>
      <c r="K409" s="20"/>
      <c r="N409" s="21"/>
      <c r="O409" s="416"/>
      <c r="P409" s="417"/>
      <c r="Q409" s="417"/>
      <c r="R409" s="65"/>
      <c r="S409" s="156"/>
      <c r="T409" s="156"/>
      <c r="U409" s="42"/>
      <c r="V409" s="43"/>
      <c r="W409" s="44"/>
      <c r="X409" s="44"/>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4"/>
      <c r="AU409" s="1279"/>
      <c r="AV409" s="1279"/>
      <c r="AW409" s="1198" t="s">
        <v>4833</v>
      </c>
      <c r="AX409" s="1281"/>
      <c r="AY409" s="1281"/>
      <c r="AZ409" s="1281"/>
      <c r="BA409" s="40"/>
      <c r="BB409" s="40"/>
      <c r="BC409" s="40"/>
      <c r="BD409" s="41"/>
      <c r="BE409" s="101">
        <f>ROUND(K407*AY412,0)</f>
        <v>355</v>
      </c>
      <c r="BF409" s="31"/>
    </row>
    <row r="410" spans="1:58" ht="17.100000000000001" customHeight="1" x14ac:dyDescent="0.15">
      <c r="A410" s="32">
        <v>43</v>
      </c>
      <c r="B410" s="33">
        <v>2806</v>
      </c>
      <c r="C410" s="34" t="s">
        <v>5240</v>
      </c>
      <c r="D410" s="422"/>
      <c r="E410" s="423"/>
      <c r="F410" s="424"/>
      <c r="G410" s="29"/>
      <c r="H410" s="29"/>
      <c r="I410" s="29"/>
      <c r="J410" s="29"/>
      <c r="K410" s="20"/>
      <c r="N410" s="21"/>
      <c r="O410" s="418"/>
      <c r="P410" s="419"/>
      <c r="Q410" s="419"/>
      <c r="R410" s="23"/>
      <c r="S410" s="167"/>
      <c r="T410" s="167"/>
      <c r="U410" s="1271" t="s">
        <v>4824</v>
      </c>
      <c r="V410" s="1202"/>
      <c r="W410" s="1202"/>
      <c r="X410" s="1202"/>
      <c r="Y410" s="1202"/>
      <c r="Z410" s="42" t="s">
        <v>4825</v>
      </c>
      <c r="AA410" s="99"/>
      <c r="AB410" s="99"/>
      <c r="AC410" s="43"/>
      <c r="AD410" s="43"/>
      <c r="AE410" s="43"/>
      <c r="AF410" s="43"/>
      <c r="AG410" s="43"/>
      <c r="AH410" s="43"/>
      <c r="AI410" s="43"/>
      <c r="AJ410" s="43"/>
      <c r="AK410" s="43"/>
      <c r="AL410" s="43"/>
      <c r="AM410" s="43"/>
      <c r="AN410" s="43"/>
      <c r="AO410" s="43"/>
      <c r="AP410" s="43"/>
      <c r="AQ410" s="43"/>
      <c r="AR410" s="43"/>
      <c r="AS410" s="43"/>
      <c r="AT410" s="44" t="s">
        <v>17</v>
      </c>
      <c r="AU410" s="1157">
        <f>$AU$8</f>
        <v>0.7</v>
      </c>
      <c r="AV410" s="1157"/>
      <c r="AW410" s="1268"/>
      <c r="AX410" s="1269"/>
      <c r="AY410" s="1269"/>
      <c r="AZ410" s="1269"/>
      <c r="BA410" s="4"/>
      <c r="BB410" s="4"/>
      <c r="BC410" s="4"/>
      <c r="BD410" s="21"/>
      <c r="BE410" s="101">
        <f>ROUND(ROUND(K407*AU410,0)*AY412,0)</f>
        <v>249</v>
      </c>
      <c r="BF410" s="31"/>
    </row>
    <row r="411" spans="1:58" ht="17.100000000000001" customHeight="1" x14ac:dyDescent="0.15">
      <c r="A411" s="32">
        <v>43</v>
      </c>
      <c r="B411" s="33">
        <v>2807</v>
      </c>
      <c r="C411" s="34" t="s">
        <v>5241</v>
      </c>
      <c r="D411" s="422"/>
      <c r="E411" s="423"/>
      <c r="F411" s="424"/>
      <c r="G411" s="29"/>
      <c r="H411" s="29"/>
      <c r="I411" s="29"/>
      <c r="J411" s="29"/>
      <c r="K411" s="20"/>
      <c r="N411" s="21"/>
      <c r="O411" s="420"/>
      <c r="P411" s="421"/>
      <c r="Q411" s="421"/>
      <c r="R411" s="26"/>
      <c r="S411" s="27"/>
      <c r="T411" s="27"/>
      <c r="U411" s="1272"/>
      <c r="V411" s="1273"/>
      <c r="W411" s="1273"/>
      <c r="X411" s="1273"/>
      <c r="Y411" s="1273"/>
      <c r="Z411" s="42" t="s">
        <v>4827</v>
      </c>
      <c r="AA411" s="99"/>
      <c r="AB411" s="99"/>
      <c r="AC411" s="43"/>
      <c r="AD411" s="43"/>
      <c r="AE411" s="43"/>
      <c r="AF411" s="43"/>
      <c r="AG411" s="43"/>
      <c r="AH411" s="43"/>
      <c r="AI411" s="43"/>
      <c r="AJ411" s="43"/>
      <c r="AK411" s="43"/>
      <c r="AL411" s="43"/>
      <c r="AM411" s="43"/>
      <c r="AN411" s="43"/>
      <c r="AO411" s="43"/>
      <c r="AP411" s="43"/>
      <c r="AQ411" s="43"/>
      <c r="AR411" s="43"/>
      <c r="AS411" s="43"/>
      <c r="AT411" s="44" t="s">
        <v>17</v>
      </c>
      <c r="AU411" s="1157">
        <f>$AU$9</f>
        <v>0.5</v>
      </c>
      <c r="AV411" s="1157"/>
      <c r="AW411" s="20"/>
      <c r="AX411" s="4"/>
      <c r="AY411" s="4"/>
      <c r="AZ411" s="4"/>
      <c r="BA411" s="4"/>
      <c r="BB411" s="4"/>
      <c r="BC411" s="4"/>
      <c r="BD411" s="21"/>
      <c r="BE411" s="101">
        <f>ROUND(ROUND(K407*AU411,0)*AY412,0)</f>
        <v>178</v>
      </c>
      <c r="BF411" s="31"/>
    </row>
    <row r="412" spans="1:58" ht="17.100000000000001" customHeight="1" x14ac:dyDescent="0.15">
      <c r="A412" s="32">
        <v>43</v>
      </c>
      <c r="B412" s="33">
        <v>2808</v>
      </c>
      <c r="C412" s="34" t="s">
        <v>5242</v>
      </c>
      <c r="D412" s="422"/>
      <c r="E412" s="423"/>
      <c r="F412" s="424"/>
      <c r="G412" s="29"/>
      <c r="H412" s="29"/>
      <c r="I412" s="29"/>
      <c r="J412" s="29"/>
      <c r="K412" s="20"/>
      <c r="N412" s="21"/>
      <c r="O412" s="1271" t="s">
        <v>4829</v>
      </c>
      <c r="P412" s="1274"/>
      <c r="Q412" s="1274"/>
      <c r="R412" s="1274"/>
      <c r="S412" s="1274"/>
      <c r="T412" s="1275"/>
      <c r="U412" s="42"/>
      <c r="V412" s="43"/>
      <c r="W412" s="44"/>
      <c r="X412" s="44"/>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4"/>
      <c r="AU412" s="1279"/>
      <c r="AV412" s="1279"/>
      <c r="AW412" s="20"/>
      <c r="AX412" s="23" t="s">
        <v>17</v>
      </c>
      <c r="AY412" s="1158">
        <f>AY400</f>
        <v>0.95</v>
      </c>
      <c r="AZ412" s="1158"/>
      <c r="BA412" s="4"/>
      <c r="BB412" s="4"/>
      <c r="BC412" s="4"/>
      <c r="BD412" s="21"/>
      <c r="BE412" s="101">
        <f>ROUND(ROUND(K407*S414,0)*AY412,0)</f>
        <v>343</v>
      </c>
      <c r="BF412" s="31"/>
    </row>
    <row r="413" spans="1:58" ht="17.100000000000001" customHeight="1" x14ac:dyDescent="0.15">
      <c r="A413" s="32">
        <v>43</v>
      </c>
      <c r="B413" s="33">
        <v>2809</v>
      </c>
      <c r="C413" s="34" t="s">
        <v>5243</v>
      </c>
      <c r="D413" s="422"/>
      <c r="E413" s="423"/>
      <c r="F413" s="424"/>
      <c r="G413" s="29"/>
      <c r="H413" s="29"/>
      <c r="I413" s="29"/>
      <c r="J413" s="29"/>
      <c r="K413" s="20"/>
      <c r="N413" s="21"/>
      <c r="O413" s="1276"/>
      <c r="P413" s="1277"/>
      <c r="Q413" s="1277"/>
      <c r="R413" s="1277"/>
      <c r="S413" s="1277"/>
      <c r="T413" s="1278"/>
      <c r="U413" s="1271" t="s">
        <v>4824</v>
      </c>
      <c r="V413" s="1202"/>
      <c r="W413" s="1202"/>
      <c r="X413" s="1202"/>
      <c r="Y413" s="1202"/>
      <c r="Z413" s="42" t="s">
        <v>4825</v>
      </c>
      <c r="AA413" s="99"/>
      <c r="AB413" s="99"/>
      <c r="AC413" s="43"/>
      <c r="AD413" s="43"/>
      <c r="AE413" s="43"/>
      <c r="AF413" s="43"/>
      <c r="AG413" s="43"/>
      <c r="AH413" s="43"/>
      <c r="AI413" s="43"/>
      <c r="AJ413" s="43"/>
      <c r="AK413" s="43"/>
      <c r="AL413" s="43"/>
      <c r="AM413" s="43"/>
      <c r="AN413" s="43"/>
      <c r="AO413" s="43"/>
      <c r="AP413" s="43"/>
      <c r="AQ413" s="43"/>
      <c r="AR413" s="43"/>
      <c r="AS413" s="43"/>
      <c r="AT413" s="44" t="s">
        <v>17</v>
      </c>
      <c r="AU413" s="1157">
        <f>$AU$8</f>
        <v>0.7</v>
      </c>
      <c r="AV413" s="1157"/>
      <c r="AW413" s="20"/>
      <c r="AX413" s="4"/>
      <c r="AY413" s="4"/>
      <c r="AZ413" s="4"/>
      <c r="BA413" s="4"/>
      <c r="BB413" s="4"/>
      <c r="BC413" s="4"/>
      <c r="BD413" s="21"/>
      <c r="BE413" s="101">
        <f>ROUND(ROUND(ROUND(K407*S414,0)*AU413,0)*AY412,0)</f>
        <v>240</v>
      </c>
      <c r="BF413" s="31"/>
    </row>
    <row r="414" spans="1:58" ht="17.100000000000001" customHeight="1" x14ac:dyDescent="0.15">
      <c r="A414" s="32">
        <v>43</v>
      </c>
      <c r="B414" s="33">
        <v>2810</v>
      </c>
      <c r="C414" s="34" t="s">
        <v>5244</v>
      </c>
      <c r="D414" s="422"/>
      <c r="E414" s="423"/>
      <c r="F414" s="424"/>
      <c r="G414" s="29"/>
      <c r="H414" s="29"/>
      <c r="I414" s="29"/>
      <c r="J414" s="29"/>
      <c r="K414" s="20"/>
      <c r="N414" s="21"/>
      <c r="O414" s="420"/>
      <c r="P414" s="421"/>
      <c r="Q414" s="421"/>
      <c r="R414" s="26" t="s">
        <v>17</v>
      </c>
      <c r="S414" s="1180">
        <f>$S$12</f>
        <v>0.96499999999999997</v>
      </c>
      <c r="T414" s="1181"/>
      <c r="U414" s="1272"/>
      <c r="V414" s="1273"/>
      <c r="W414" s="1273"/>
      <c r="X414" s="1273"/>
      <c r="Y414" s="1273"/>
      <c r="Z414" s="42" t="s">
        <v>4827</v>
      </c>
      <c r="AA414" s="99"/>
      <c r="AB414" s="99"/>
      <c r="AC414" s="43"/>
      <c r="AD414" s="43"/>
      <c r="AE414" s="43"/>
      <c r="AF414" s="43"/>
      <c r="AG414" s="43"/>
      <c r="AH414" s="43"/>
      <c r="AI414" s="43"/>
      <c r="AJ414" s="43"/>
      <c r="AK414" s="43"/>
      <c r="AL414" s="43"/>
      <c r="AM414" s="43"/>
      <c r="AN414" s="43"/>
      <c r="AO414" s="43"/>
      <c r="AP414" s="43"/>
      <c r="AQ414" s="43"/>
      <c r="AR414" s="43"/>
      <c r="AS414" s="43"/>
      <c r="AT414" s="44" t="s">
        <v>17</v>
      </c>
      <c r="AU414" s="1157">
        <f>$AU$9</f>
        <v>0.5</v>
      </c>
      <c r="AV414" s="1157"/>
      <c r="AW414" s="24"/>
      <c r="AX414" s="25"/>
      <c r="AY414" s="25"/>
      <c r="AZ414" s="25"/>
      <c r="BA414" s="25"/>
      <c r="BB414" s="25"/>
      <c r="BC414" s="25"/>
      <c r="BD414" s="38"/>
      <c r="BE414" s="101">
        <f>ROUND(ROUND(ROUND(K407*S414,0)*AU414,0)*AY412,0)</f>
        <v>172</v>
      </c>
      <c r="BF414" s="31"/>
    </row>
    <row r="415" spans="1:58" ht="17.100000000000001" customHeight="1" x14ac:dyDescent="0.15">
      <c r="A415" s="32">
        <v>43</v>
      </c>
      <c r="B415" s="33">
        <v>2817</v>
      </c>
      <c r="C415" s="34" t="s">
        <v>5245</v>
      </c>
      <c r="D415" s="422"/>
      <c r="E415" s="423"/>
      <c r="F415" s="424"/>
      <c r="G415" s="36"/>
      <c r="H415" s="29"/>
      <c r="I415" s="29"/>
      <c r="J415" s="37"/>
      <c r="K415" s="1085" t="s">
        <v>4905</v>
      </c>
      <c r="L415" s="1133"/>
      <c r="M415" s="1133"/>
      <c r="N415" s="1134"/>
      <c r="O415" s="416"/>
      <c r="P415" s="417"/>
      <c r="Q415" s="417"/>
      <c r="R415" s="65"/>
      <c r="S415" s="156"/>
      <c r="T415" s="156"/>
      <c r="U415" s="42"/>
      <c r="V415" s="43"/>
      <c r="W415" s="44"/>
      <c r="X415" s="44"/>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4"/>
      <c r="AU415" s="1279"/>
      <c r="AV415" s="1279"/>
      <c r="AW415" s="25"/>
      <c r="AX415" s="25"/>
      <c r="AY415" s="25"/>
      <c r="AZ415" s="25"/>
      <c r="BA415" s="25"/>
      <c r="BB415" s="26"/>
      <c r="BC415" s="95"/>
      <c r="BD415" s="161"/>
      <c r="BE415" s="101">
        <f>K419</f>
        <v>346</v>
      </c>
      <c r="BF415" s="31"/>
    </row>
    <row r="416" spans="1:58" ht="17.100000000000001" customHeight="1" x14ac:dyDescent="0.15">
      <c r="A416" s="32">
        <v>43</v>
      </c>
      <c r="B416" s="33">
        <v>2818</v>
      </c>
      <c r="C416" s="34" t="s">
        <v>5246</v>
      </c>
      <c r="D416" s="422"/>
      <c r="E416" s="423"/>
      <c r="F416" s="424"/>
      <c r="G416" s="29"/>
      <c r="H416" s="29"/>
      <c r="I416" s="29"/>
      <c r="J416" s="29"/>
      <c r="K416" s="1137"/>
      <c r="L416" s="1135"/>
      <c r="M416" s="1135"/>
      <c r="N416" s="1136"/>
      <c r="O416" s="418"/>
      <c r="P416" s="419"/>
      <c r="Q416" s="419"/>
      <c r="R416" s="23"/>
      <c r="S416" s="167"/>
      <c r="T416" s="167"/>
      <c r="U416" s="1271" t="s">
        <v>4824</v>
      </c>
      <c r="V416" s="1202"/>
      <c r="W416" s="1202"/>
      <c r="X416" s="1202"/>
      <c r="Y416" s="1202"/>
      <c r="Z416" s="42" t="s">
        <v>4825</v>
      </c>
      <c r="AA416" s="99"/>
      <c r="AB416" s="99"/>
      <c r="AC416" s="43"/>
      <c r="AD416" s="43"/>
      <c r="AE416" s="43"/>
      <c r="AF416" s="43"/>
      <c r="AG416" s="43"/>
      <c r="AH416" s="43"/>
      <c r="AI416" s="43"/>
      <c r="AJ416" s="43"/>
      <c r="AK416" s="43"/>
      <c r="AL416" s="43"/>
      <c r="AM416" s="43"/>
      <c r="AN416" s="43"/>
      <c r="AO416" s="43"/>
      <c r="AP416" s="43"/>
      <c r="AQ416" s="43"/>
      <c r="AR416" s="43"/>
      <c r="AS416" s="43"/>
      <c r="AT416" s="44" t="s">
        <v>17</v>
      </c>
      <c r="AU416" s="1157">
        <f>$AU$8</f>
        <v>0.7</v>
      </c>
      <c r="AV416" s="1157"/>
      <c r="AW416" s="43"/>
      <c r="AX416" s="43"/>
      <c r="AY416" s="43"/>
      <c r="AZ416" s="43"/>
      <c r="BA416" s="43"/>
      <c r="BB416" s="44"/>
      <c r="BC416" s="45"/>
      <c r="BD416" s="46"/>
      <c r="BE416" s="101">
        <f>ROUND(K419*AU416,0)</f>
        <v>242</v>
      </c>
      <c r="BF416" s="31"/>
    </row>
    <row r="417" spans="1:58" ht="17.100000000000001" customHeight="1" x14ac:dyDescent="0.15">
      <c r="A417" s="32">
        <v>43</v>
      </c>
      <c r="B417" s="33">
        <v>2819</v>
      </c>
      <c r="C417" s="34" t="s">
        <v>5247</v>
      </c>
      <c r="D417" s="422"/>
      <c r="E417" s="423"/>
      <c r="F417" s="424"/>
      <c r="G417" s="29"/>
      <c r="H417" s="29"/>
      <c r="I417" s="29"/>
      <c r="J417" s="29"/>
      <c r="K417" s="1137"/>
      <c r="L417" s="1135"/>
      <c r="M417" s="1135"/>
      <c r="N417" s="1136"/>
      <c r="O417" s="420"/>
      <c r="P417" s="421"/>
      <c r="Q417" s="421"/>
      <c r="R417" s="26"/>
      <c r="S417" s="27"/>
      <c r="T417" s="27"/>
      <c r="U417" s="1272"/>
      <c r="V417" s="1273"/>
      <c r="W417" s="1273"/>
      <c r="X417" s="1273"/>
      <c r="Y417" s="1273"/>
      <c r="Z417" s="42" t="s">
        <v>4827</v>
      </c>
      <c r="AA417" s="99"/>
      <c r="AB417" s="99"/>
      <c r="AC417" s="43"/>
      <c r="AD417" s="43"/>
      <c r="AE417" s="43"/>
      <c r="AF417" s="43"/>
      <c r="AG417" s="43"/>
      <c r="AH417" s="43"/>
      <c r="AI417" s="43"/>
      <c r="AJ417" s="43"/>
      <c r="AK417" s="43"/>
      <c r="AL417" s="43"/>
      <c r="AM417" s="43"/>
      <c r="AN417" s="43"/>
      <c r="AO417" s="43"/>
      <c r="AP417" s="43"/>
      <c r="AQ417" s="43"/>
      <c r="AR417" s="43"/>
      <c r="AS417" s="43"/>
      <c r="AT417" s="44" t="s">
        <v>17</v>
      </c>
      <c r="AU417" s="1157">
        <f>$AU$9</f>
        <v>0.5</v>
      </c>
      <c r="AV417" s="1157"/>
      <c r="AW417" s="43"/>
      <c r="AX417" s="43"/>
      <c r="AY417" s="43"/>
      <c r="AZ417" s="43"/>
      <c r="BA417" s="43"/>
      <c r="BB417" s="44"/>
      <c r="BC417" s="45"/>
      <c r="BD417" s="46"/>
      <c r="BE417" s="101">
        <f>ROUND(K419*AU417,0)</f>
        <v>173</v>
      </c>
      <c r="BF417" s="31"/>
    </row>
    <row r="418" spans="1:58" ht="17.100000000000001" customHeight="1" x14ac:dyDescent="0.15">
      <c r="A418" s="32">
        <v>43</v>
      </c>
      <c r="B418" s="33">
        <v>2820</v>
      </c>
      <c r="C418" s="34" t="s">
        <v>5248</v>
      </c>
      <c r="D418" s="422"/>
      <c r="E418" s="423"/>
      <c r="F418" s="424"/>
      <c r="G418" s="29"/>
      <c r="H418" s="29"/>
      <c r="I418" s="29"/>
      <c r="J418" s="29"/>
      <c r="K418" s="1268"/>
      <c r="L418" s="1269"/>
      <c r="M418" s="1269"/>
      <c r="N418" s="1270"/>
      <c r="O418" s="1271" t="s">
        <v>4829</v>
      </c>
      <c r="P418" s="1274"/>
      <c r="Q418" s="1274"/>
      <c r="R418" s="1274"/>
      <c r="S418" s="1274"/>
      <c r="T418" s="1275"/>
      <c r="U418" s="42"/>
      <c r="V418" s="43"/>
      <c r="W418" s="44"/>
      <c r="X418" s="44"/>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4"/>
      <c r="AU418" s="1279"/>
      <c r="AV418" s="1279"/>
      <c r="AW418" s="43"/>
      <c r="AX418" s="43"/>
      <c r="AY418" s="25"/>
      <c r="AZ418" s="25"/>
      <c r="BA418" s="25"/>
      <c r="BB418" s="26"/>
      <c r="BC418" s="95"/>
      <c r="BD418" s="161"/>
      <c r="BE418" s="101">
        <f>ROUND(K419*S420,0)</f>
        <v>334</v>
      </c>
      <c r="BF418" s="31"/>
    </row>
    <row r="419" spans="1:58" ht="17.100000000000001" customHeight="1" x14ac:dyDescent="0.15">
      <c r="A419" s="32">
        <v>43</v>
      </c>
      <c r="B419" s="33">
        <v>2821</v>
      </c>
      <c r="C419" s="34" t="s">
        <v>5249</v>
      </c>
      <c r="D419" s="422"/>
      <c r="E419" s="423"/>
      <c r="F419" s="424"/>
      <c r="G419" s="29"/>
      <c r="H419" s="29"/>
      <c r="I419" s="29"/>
      <c r="J419" s="29"/>
      <c r="K419" s="1280">
        <v>346</v>
      </c>
      <c r="L419" s="1108"/>
      <c r="M419" s="4" t="s">
        <v>21</v>
      </c>
      <c r="N419" s="22"/>
      <c r="O419" s="1276"/>
      <c r="P419" s="1277"/>
      <c r="Q419" s="1277"/>
      <c r="R419" s="1277"/>
      <c r="S419" s="1277"/>
      <c r="T419" s="1278"/>
      <c r="U419" s="1271" t="s">
        <v>4824</v>
      </c>
      <c r="V419" s="1202"/>
      <c r="W419" s="1202"/>
      <c r="X419" s="1202"/>
      <c r="Y419" s="1202"/>
      <c r="Z419" s="42" t="s">
        <v>4825</v>
      </c>
      <c r="AA419" s="99"/>
      <c r="AB419" s="99"/>
      <c r="AC419" s="43"/>
      <c r="AD419" s="43"/>
      <c r="AE419" s="43"/>
      <c r="AF419" s="43"/>
      <c r="AG419" s="43"/>
      <c r="AH419" s="43"/>
      <c r="AI419" s="43"/>
      <c r="AJ419" s="43"/>
      <c r="AK419" s="43"/>
      <c r="AL419" s="43"/>
      <c r="AM419" s="43"/>
      <c r="AN419" s="43"/>
      <c r="AO419" s="43"/>
      <c r="AP419" s="43"/>
      <c r="AQ419" s="43"/>
      <c r="AR419" s="43"/>
      <c r="AS419" s="43"/>
      <c r="AT419" s="44" t="s">
        <v>17</v>
      </c>
      <c r="AU419" s="1157">
        <f>$AU$8</f>
        <v>0.7</v>
      </c>
      <c r="AV419" s="1157"/>
      <c r="AW419" s="25"/>
      <c r="AX419" s="25"/>
      <c r="AY419" s="25"/>
      <c r="AZ419" s="25"/>
      <c r="BA419" s="25"/>
      <c r="BB419" s="26"/>
      <c r="BC419" s="95"/>
      <c r="BD419" s="161"/>
      <c r="BE419" s="101">
        <f>ROUND(ROUND(K419*S420,0)*AU419,0)</f>
        <v>234</v>
      </c>
      <c r="BF419" s="31"/>
    </row>
    <row r="420" spans="1:58" ht="17.100000000000001" customHeight="1" x14ac:dyDescent="0.15">
      <c r="A420" s="32">
        <v>43</v>
      </c>
      <c r="B420" s="33">
        <v>2822</v>
      </c>
      <c r="C420" s="34" t="s">
        <v>5250</v>
      </c>
      <c r="D420" s="422"/>
      <c r="E420" s="423"/>
      <c r="F420" s="424"/>
      <c r="G420" s="29"/>
      <c r="H420" s="29"/>
      <c r="I420" s="29"/>
      <c r="J420" s="29"/>
      <c r="K420" s="418"/>
      <c r="L420" s="419"/>
      <c r="M420" s="419"/>
      <c r="N420" s="425"/>
      <c r="O420" s="420"/>
      <c r="P420" s="421"/>
      <c r="Q420" s="421"/>
      <c r="R420" s="26" t="s">
        <v>17</v>
      </c>
      <c r="S420" s="1180">
        <f>$S$12</f>
        <v>0.96499999999999997</v>
      </c>
      <c r="T420" s="1181"/>
      <c r="U420" s="1272"/>
      <c r="V420" s="1273"/>
      <c r="W420" s="1273"/>
      <c r="X420" s="1273"/>
      <c r="Y420" s="1273"/>
      <c r="Z420" s="42" t="s">
        <v>4827</v>
      </c>
      <c r="AA420" s="99"/>
      <c r="AB420" s="99"/>
      <c r="AC420" s="43"/>
      <c r="AD420" s="43"/>
      <c r="AE420" s="43"/>
      <c r="AF420" s="43"/>
      <c r="AG420" s="43"/>
      <c r="AH420" s="43"/>
      <c r="AI420" s="43"/>
      <c r="AJ420" s="43"/>
      <c r="AK420" s="43"/>
      <c r="AL420" s="43"/>
      <c r="AM420" s="43"/>
      <c r="AN420" s="43"/>
      <c r="AO420" s="43"/>
      <c r="AP420" s="43"/>
      <c r="AQ420" s="43"/>
      <c r="AR420" s="43"/>
      <c r="AS420" s="43"/>
      <c r="AT420" s="44" t="s">
        <v>17</v>
      </c>
      <c r="AU420" s="1157">
        <f>$AU$9</f>
        <v>0.5</v>
      </c>
      <c r="AV420" s="1157"/>
      <c r="AW420" s="25"/>
      <c r="AX420" s="25"/>
      <c r="AY420" s="25"/>
      <c r="AZ420" s="25"/>
      <c r="BA420" s="25"/>
      <c r="BB420" s="26"/>
      <c r="BC420" s="95"/>
      <c r="BD420" s="161"/>
      <c r="BE420" s="101">
        <f>ROUND(ROUND(K419*S420,0)*AU420,0)</f>
        <v>167</v>
      </c>
      <c r="BF420" s="31"/>
    </row>
    <row r="421" spans="1:58" ht="17.100000000000001" customHeight="1" x14ac:dyDescent="0.15">
      <c r="A421" s="32">
        <v>43</v>
      </c>
      <c r="B421" s="33">
        <v>2829</v>
      </c>
      <c r="C421" s="34" t="s">
        <v>5251</v>
      </c>
      <c r="D421" s="422"/>
      <c r="E421" s="423"/>
      <c r="F421" s="424"/>
      <c r="G421" s="29"/>
      <c r="H421" s="29"/>
      <c r="I421" s="29"/>
      <c r="J421" s="29"/>
      <c r="K421" s="20"/>
      <c r="N421" s="21"/>
      <c r="O421" s="416"/>
      <c r="P421" s="417"/>
      <c r="Q421" s="417"/>
      <c r="R421" s="65"/>
      <c r="S421" s="156"/>
      <c r="T421" s="156"/>
      <c r="U421" s="42"/>
      <c r="V421" s="43"/>
      <c r="W421" s="44"/>
      <c r="X421" s="44"/>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4"/>
      <c r="AU421" s="1279"/>
      <c r="AV421" s="1279"/>
      <c r="AW421" s="1198" t="s">
        <v>4833</v>
      </c>
      <c r="AX421" s="1281"/>
      <c r="AY421" s="1281"/>
      <c r="AZ421" s="1281"/>
      <c r="BA421" s="40"/>
      <c r="BB421" s="40"/>
      <c r="BC421" s="40"/>
      <c r="BD421" s="41"/>
      <c r="BE421" s="101">
        <f>ROUND(K419*AY424,0)</f>
        <v>329</v>
      </c>
      <c r="BF421" s="31"/>
    </row>
    <row r="422" spans="1:58" ht="17.100000000000001" customHeight="1" x14ac:dyDescent="0.15">
      <c r="A422" s="32">
        <v>43</v>
      </c>
      <c r="B422" s="33">
        <v>2830</v>
      </c>
      <c r="C422" s="34" t="s">
        <v>5252</v>
      </c>
      <c r="D422" s="422"/>
      <c r="E422" s="423"/>
      <c r="F422" s="424"/>
      <c r="G422" s="29"/>
      <c r="H422" s="29"/>
      <c r="I422" s="29"/>
      <c r="J422" s="29"/>
      <c r="K422" s="20"/>
      <c r="N422" s="21"/>
      <c r="O422" s="418"/>
      <c r="P422" s="419"/>
      <c r="Q422" s="419"/>
      <c r="R422" s="23"/>
      <c r="S422" s="167"/>
      <c r="T422" s="167"/>
      <c r="U422" s="1271" t="s">
        <v>4824</v>
      </c>
      <c r="V422" s="1202"/>
      <c r="W422" s="1202"/>
      <c r="X422" s="1202"/>
      <c r="Y422" s="1202"/>
      <c r="Z422" s="42" t="s">
        <v>4825</v>
      </c>
      <c r="AA422" s="99"/>
      <c r="AB422" s="99"/>
      <c r="AC422" s="43"/>
      <c r="AD422" s="43"/>
      <c r="AE422" s="43"/>
      <c r="AF422" s="43"/>
      <c r="AG422" s="43"/>
      <c r="AH422" s="43"/>
      <c r="AI422" s="43"/>
      <c r="AJ422" s="43"/>
      <c r="AK422" s="43"/>
      <c r="AL422" s="43"/>
      <c r="AM422" s="43"/>
      <c r="AN422" s="43"/>
      <c r="AO422" s="43"/>
      <c r="AP422" s="43"/>
      <c r="AQ422" s="43"/>
      <c r="AR422" s="43"/>
      <c r="AS422" s="43"/>
      <c r="AT422" s="44" t="s">
        <v>17</v>
      </c>
      <c r="AU422" s="1157">
        <f>$AU$8</f>
        <v>0.7</v>
      </c>
      <c r="AV422" s="1157"/>
      <c r="AW422" s="1268"/>
      <c r="AX422" s="1269"/>
      <c r="AY422" s="1269"/>
      <c r="AZ422" s="1269"/>
      <c r="BA422" s="4"/>
      <c r="BB422" s="4"/>
      <c r="BC422" s="4"/>
      <c r="BD422" s="21"/>
      <c r="BE422" s="101">
        <f>ROUND(ROUND(K419*AU422,0)*AY424,0)</f>
        <v>230</v>
      </c>
      <c r="BF422" s="31"/>
    </row>
    <row r="423" spans="1:58" ht="17.100000000000001" customHeight="1" x14ac:dyDescent="0.15">
      <c r="A423" s="32">
        <v>43</v>
      </c>
      <c r="B423" s="33">
        <v>2831</v>
      </c>
      <c r="C423" s="34" t="s">
        <v>5253</v>
      </c>
      <c r="D423" s="422"/>
      <c r="E423" s="423"/>
      <c r="F423" s="424"/>
      <c r="G423" s="29"/>
      <c r="H423" s="29"/>
      <c r="I423" s="29"/>
      <c r="J423" s="29"/>
      <c r="K423" s="20"/>
      <c r="N423" s="21"/>
      <c r="O423" s="420"/>
      <c r="P423" s="421"/>
      <c r="Q423" s="421"/>
      <c r="R423" s="26"/>
      <c r="S423" s="27"/>
      <c r="T423" s="27"/>
      <c r="U423" s="1272"/>
      <c r="V423" s="1273"/>
      <c r="W423" s="1273"/>
      <c r="X423" s="1273"/>
      <c r="Y423" s="1273"/>
      <c r="Z423" s="42" t="s">
        <v>4827</v>
      </c>
      <c r="AA423" s="99"/>
      <c r="AB423" s="99"/>
      <c r="AC423" s="43"/>
      <c r="AD423" s="43"/>
      <c r="AE423" s="43"/>
      <c r="AF423" s="43"/>
      <c r="AG423" s="43"/>
      <c r="AH423" s="43"/>
      <c r="AI423" s="43"/>
      <c r="AJ423" s="43"/>
      <c r="AK423" s="43"/>
      <c r="AL423" s="43"/>
      <c r="AM423" s="43"/>
      <c r="AN423" s="43"/>
      <c r="AO423" s="43"/>
      <c r="AP423" s="43"/>
      <c r="AQ423" s="43"/>
      <c r="AR423" s="43"/>
      <c r="AS423" s="43"/>
      <c r="AT423" s="44" t="s">
        <v>17</v>
      </c>
      <c r="AU423" s="1157">
        <f>$AU$9</f>
        <v>0.5</v>
      </c>
      <c r="AV423" s="1157"/>
      <c r="AW423" s="20"/>
      <c r="AX423" s="4"/>
      <c r="AY423" s="4"/>
      <c r="AZ423" s="4"/>
      <c r="BA423" s="4"/>
      <c r="BB423" s="4"/>
      <c r="BC423" s="4"/>
      <c r="BD423" s="21"/>
      <c r="BE423" s="101">
        <f>ROUND(ROUND(K419*AU423,0)*AY424,0)</f>
        <v>164</v>
      </c>
      <c r="BF423" s="31"/>
    </row>
    <row r="424" spans="1:58" ht="17.100000000000001" customHeight="1" x14ac:dyDescent="0.15">
      <c r="A424" s="32">
        <v>43</v>
      </c>
      <c r="B424" s="33">
        <v>2832</v>
      </c>
      <c r="C424" s="34" t="s">
        <v>5254</v>
      </c>
      <c r="D424" s="422"/>
      <c r="E424" s="423"/>
      <c r="F424" s="424"/>
      <c r="G424" s="29"/>
      <c r="H424" s="29"/>
      <c r="I424" s="29"/>
      <c r="J424" s="29"/>
      <c r="K424" s="20"/>
      <c r="N424" s="21"/>
      <c r="O424" s="1271" t="s">
        <v>4829</v>
      </c>
      <c r="P424" s="1274"/>
      <c r="Q424" s="1274"/>
      <c r="R424" s="1274"/>
      <c r="S424" s="1274"/>
      <c r="T424" s="1275"/>
      <c r="U424" s="42"/>
      <c r="V424" s="43"/>
      <c r="W424" s="44"/>
      <c r="X424" s="44"/>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4"/>
      <c r="AU424" s="1279"/>
      <c r="AV424" s="1279"/>
      <c r="AW424" s="20"/>
      <c r="AX424" s="23" t="s">
        <v>17</v>
      </c>
      <c r="AY424" s="1158">
        <f>AY412</f>
        <v>0.95</v>
      </c>
      <c r="AZ424" s="1158"/>
      <c r="BA424" s="4"/>
      <c r="BB424" s="4"/>
      <c r="BC424" s="4"/>
      <c r="BD424" s="21"/>
      <c r="BE424" s="101">
        <f>ROUND(ROUND(K419*S426,0)*AY424,0)</f>
        <v>317</v>
      </c>
      <c r="BF424" s="31"/>
    </row>
    <row r="425" spans="1:58" ht="17.100000000000001" customHeight="1" x14ac:dyDescent="0.15">
      <c r="A425" s="32">
        <v>43</v>
      </c>
      <c r="B425" s="33">
        <v>2833</v>
      </c>
      <c r="C425" s="34" t="s">
        <v>5255</v>
      </c>
      <c r="D425" s="422"/>
      <c r="E425" s="423"/>
      <c r="F425" s="424"/>
      <c r="G425" s="29"/>
      <c r="H425" s="29"/>
      <c r="I425" s="29"/>
      <c r="J425" s="29"/>
      <c r="K425" s="20"/>
      <c r="N425" s="21"/>
      <c r="O425" s="1276"/>
      <c r="P425" s="1277"/>
      <c r="Q425" s="1277"/>
      <c r="R425" s="1277"/>
      <c r="S425" s="1277"/>
      <c r="T425" s="1278"/>
      <c r="U425" s="1271" t="s">
        <v>4824</v>
      </c>
      <c r="V425" s="1202"/>
      <c r="W425" s="1202"/>
      <c r="X425" s="1202"/>
      <c r="Y425" s="1202"/>
      <c r="Z425" s="42" t="s">
        <v>4825</v>
      </c>
      <c r="AA425" s="99"/>
      <c r="AB425" s="99"/>
      <c r="AC425" s="43"/>
      <c r="AD425" s="43"/>
      <c r="AE425" s="43"/>
      <c r="AF425" s="43"/>
      <c r="AG425" s="43"/>
      <c r="AH425" s="43"/>
      <c r="AI425" s="43"/>
      <c r="AJ425" s="43"/>
      <c r="AK425" s="43"/>
      <c r="AL425" s="43"/>
      <c r="AM425" s="43"/>
      <c r="AN425" s="43"/>
      <c r="AO425" s="43"/>
      <c r="AP425" s="43"/>
      <c r="AQ425" s="43"/>
      <c r="AR425" s="43"/>
      <c r="AS425" s="43"/>
      <c r="AT425" s="44" t="s">
        <v>17</v>
      </c>
      <c r="AU425" s="1157">
        <f>$AU$8</f>
        <v>0.7</v>
      </c>
      <c r="AV425" s="1157"/>
      <c r="AW425" s="20"/>
      <c r="AX425" s="4"/>
      <c r="AY425" s="4"/>
      <c r="AZ425" s="4"/>
      <c r="BA425" s="4"/>
      <c r="BB425" s="4"/>
      <c r="BC425" s="4"/>
      <c r="BD425" s="21"/>
      <c r="BE425" s="101">
        <f>ROUND(ROUND(ROUND(K419*S426,0)*AU425,0)*AY424,0)</f>
        <v>222</v>
      </c>
      <c r="BF425" s="31"/>
    </row>
    <row r="426" spans="1:58" ht="17.100000000000001" customHeight="1" x14ac:dyDescent="0.15">
      <c r="A426" s="32">
        <v>43</v>
      </c>
      <c r="B426" s="33">
        <v>2834</v>
      </c>
      <c r="C426" s="34" t="s">
        <v>5256</v>
      </c>
      <c r="D426" s="426"/>
      <c r="E426" s="427"/>
      <c r="F426" s="428"/>
      <c r="G426" s="57"/>
      <c r="H426" s="57"/>
      <c r="I426" s="57"/>
      <c r="J426" s="57"/>
      <c r="K426" s="24"/>
      <c r="L426" s="25"/>
      <c r="M426" s="25"/>
      <c r="N426" s="38"/>
      <c r="O426" s="420"/>
      <c r="P426" s="421"/>
      <c r="Q426" s="421"/>
      <c r="R426" s="26" t="s">
        <v>17</v>
      </c>
      <c r="S426" s="1180">
        <f>$S$12</f>
        <v>0.96499999999999997</v>
      </c>
      <c r="T426" s="1181"/>
      <c r="U426" s="1272"/>
      <c r="V426" s="1273"/>
      <c r="W426" s="1273"/>
      <c r="X426" s="1273"/>
      <c r="Y426" s="1273"/>
      <c r="Z426" s="42" t="s">
        <v>4827</v>
      </c>
      <c r="AA426" s="99"/>
      <c r="AB426" s="99"/>
      <c r="AC426" s="43"/>
      <c r="AD426" s="43"/>
      <c r="AE426" s="43"/>
      <c r="AF426" s="43"/>
      <c r="AG426" s="43"/>
      <c r="AH426" s="43"/>
      <c r="AI426" s="43"/>
      <c r="AJ426" s="43"/>
      <c r="AK426" s="43"/>
      <c r="AL426" s="43"/>
      <c r="AM426" s="43"/>
      <c r="AN426" s="43"/>
      <c r="AO426" s="43"/>
      <c r="AP426" s="43"/>
      <c r="AQ426" s="43"/>
      <c r="AR426" s="43"/>
      <c r="AS426" s="43"/>
      <c r="AT426" s="44" t="s">
        <v>17</v>
      </c>
      <c r="AU426" s="1157">
        <f>$AU$9</f>
        <v>0.5</v>
      </c>
      <c r="AV426" s="1157"/>
      <c r="AW426" s="24"/>
      <c r="AX426" s="25"/>
      <c r="AY426" s="25"/>
      <c r="AZ426" s="25"/>
      <c r="BA426" s="25"/>
      <c r="BB426" s="25"/>
      <c r="BC426" s="25"/>
      <c r="BD426" s="38"/>
      <c r="BE426" s="35">
        <f>ROUND(ROUND(ROUND(K419*S426,0)*AU426,0)*AY424,0)</f>
        <v>159</v>
      </c>
      <c r="BF426" s="61"/>
    </row>
    <row r="427" spans="1:58" ht="17.100000000000001" customHeight="1" x14ac:dyDescent="0.15">
      <c r="A427" s="81">
        <v>43</v>
      </c>
      <c r="B427" s="124" t="s">
        <v>3921</v>
      </c>
      <c r="C427" s="82" t="s">
        <v>5257</v>
      </c>
      <c r="D427" s="83" t="s">
        <v>5258</v>
      </c>
      <c r="E427" s="291"/>
      <c r="F427" s="291"/>
      <c r="G427" s="291"/>
      <c r="H427" s="291"/>
      <c r="I427" s="291"/>
      <c r="J427" s="291"/>
      <c r="K427" s="291"/>
      <c r="L427" s="85"/>
      <c r="M427" s="85"/>
      <c r="N427" s="85"/>
      <c r="O427" s="133"/>
      <c r="P427" s="133"/>
      <c r="Q427" s="133"/>
      <c r="R427" s="133"/>
      <c r="S427" s="85"/>
      <c r="T427" s="85"/>
      <c r="U427" s="85"/>
      <c r="V427" s="86"/>
      <c r="W427" s="86"/>
      <c r="X427" s="86"/>
      <c r="Y427" s="85"/>
      <c r="Z427" s="85"/>
      <c r="AA427" s="85"/>
      <c r="AB427" s="87"/>
      <c r="AC427" s="87"/>
      <c r="AD427" s="85"/>
      <c r="AE427" s="85"/>
      <c r="AF427" s="85"/>
      <c r="AG427" s="85"/>
      <c r="AH427" s="85"/>
      <c r="AI427" s="85"/>
      <c r="AJ427" s="85"/>
      <c r="AK427" s="85"/>
      <c r="AL427" s="85"/>
      <c r="AM427" s="85"/>
      <c r="AN427" s="85"/>
      <c r="AO427" s="85"/>
      <c r="AP427" s="85"/>
      <c r="AQ427" s="85"/>
      <c r="AR427" s="85"/>
      <c r="AS427" s="85"/>
      <c r="AT427" s="85"/>
      <c r="AU427" s="85"/>
      <c r="AV427" s="85"/>
      <c r="AW427" s="85"/>
      <c r="AX427" s="1105"/>
      <c r="AY427" s="1105"/>
      <c r="AZ427" s="1105"/>
      <c r="BA427" s="84" t="s">
        <v>754</v>
      </c>
      <c r="BB427" s="133"/>
      <c r="BC427" s="133"/>
      <c r="BD427" s="429"/>
      <c r="BE427" s="91"/>
      <c r="BF427" s="92" t="s">
        <v>755</v>
      </c>
    </row>
    <row r="428" spans="1:58" ht="17.100000000000001" customHeight="1" x14ac:dyDescent="0.15">
      <c r="A428" s="32">
        <v>43</v>
      </c>
      <c r="B428" s="33" t="s">
        <v>756</v>
      </c>
      <c r="C428" s="34" t="s">
        <v>5259</v>
      </c>
      <c r="D428" s="223" t="s">
        <v>758</v>
      </c>
      <c r="E428" s="272"/>
      <c r="F428" s="272"/>
      <c r="G428" s="272"/>
      <c r="H428" s="272"/>
      <c r="I428" s="272"/>
      <c r="J428" s="272"/>
      <c r="K428" s="272"/>
      <c r="L428" s="43"/>
      <c r="M428" s="43"/>
      <c r="N428" s="43"/>
      <c r="O428" s="106"/>
      <c r="P428" s="106"/>
      <c r="Q428" s="106"/>
      <c r="R428" s="106"/>
      <c r="S428" s="43"/>
      <c r="T428" s="43"/>
      <c r="U428" s="43"/>
      <c r="V428" s="98"/>
      <c r="W428" s="98"/>
      <c r="X428" s="98"/>
      <c r="Y428" s="43"/>
      <c r="Z428" s="43"/>
      <c r="AA428" s="43"/>
      <c r="AB428" s="44"/>
      <c r="AC428" s="44"/>
      <c r="AD428" s="43"/>
      <c r="AE428" s="43"/>
      <c r="AF428" s="43"/>
      <c r="AG428" s="43"/>
      <c r="AH428" s="43"/>
      <c r="AI428" s="43"/>
      <c r="AJ428" s="43"/>
      <c r="AK428" s="43"/>
      <c r="AL428" s="43"/>
      <c r="AM428" s="43"/>
      <c r="AN428" s="43"/>
      <c r="AO428" s="43"/>
      <c r="AP428" s="43"/>
      <c r="AQ428" s="43"/>
      <c r="AR428" s="43"/>
      <c r="AS428" s="43"/>
      <c r="AT428" s="43"/>
      <c r="AU428" s="43"/>
      <c r="AV428" s="43"/>
      <c r="AW428" s="43"/>
      <c r="AX428" s="1106">
        <v>5</v>
      </c>
      <c r="AY428" s="1106"/>
      <c r="AZ428" s="1106"/>
      <c r="BA428" s="100" t="s">
        <v>759</v>
      </c>
      <c r="BB428" s="106"/>
      <c r="BC428" s="106"/>
      <c r="BD428" s="46"/>
      <c r="BE428" s="35">
        <f>-ROUND(AX428,0)</f>
        <v>-5</v>
      </c>
      <c r="BF428" s="66" t="s">
        <v>13</v>
      </c>
    </row>
    <row r="429" spans="1:58" ht="17.100000000000001" customHeight="1" x14ac:dyDescent="0.15">
      <c r="A429" s="17">
        <v>43</v>
      </c>
      <c r="B429" s="17">
        <v>6037</v>
      </c>
      <c r="C429" s="19" t="s">
        <v>5260</v>
      </c>
      <c r="D429" s="200" t="s">
        <v>3939</v>
      </c>
      <c r="E429" s="201"/>
      <c r="F429" s="201"/>
      <c r="G429" s="201"/>
      <c r="H429" s="201"/>
      <c r="I429" s="201"/>
      <c r="J429" s="201"/>
      <c r="K429" s="201"/>
      <c r="L429" s="201"/>
      <c r="M429" s="201"/>
      <c r="P429" s="23"/>
      <c r="Q429" s="23"/>
      <c r="R429" s="201"/>
      <c r="S429" s="202"/>
      <c r="T429" s="25" t="s">
        <v>3940</v>
      </c>
      <c r="U429" s="15"/>
      <c r="V429" s="135"/>
      <c r="W429" s="135"/>
      <c r="X429" s="135"/>
      <c r="Y429" s="135"/>
      <c r="Z429" s="135"/>
      <c r="AA429" s="135"/>
      <c r="AB429" s="135"/>
      <c r="AC429" s="135"/>
      <c r="AD429" s="135"/>
      <c r="AE429" s="135"/>
      <c r="AF429" s="135"/>
      <c r="AG429" s="135"/>
      <c r="AH429" s="135"/>
      <c r="AI429" s="135"/>
      <c r="AJ429" s="135"/>
      <c r="AK429" s="135"/>
      <c r="AL429" s="135"/>
      <c r="AM429" s="135"/>
      <c r="AN429" s="135"/>
      <c r="AO429" s="135"/>
      <c r="AP429" s="26"/>
      <c r="AQ429" s="26"/>
      <c r="AR429" s="26"/>
      <c r="AS429" s="25"/>
      <c r="AT429" s="25"/>
      <c r="AU429" s="25"/>
      <c r="AV429" s="25"/>
      <c r="AW429" s="25"/>
      <c r="AX429" s="1107">
        <v>15</v>
      </c>
      <c r="AY429" s="1107"/>
      <c r="AZ429" s="1107"/>
      <c r="BA429" s="14" t="s">
        <v>775</v>
      </c>
      <c r="BB429" s="25"/>
      <c r="BC429" s="25"/>
      <c r="BD429" s="38"/>
      <c r="BE429" s="97">
        <f t="shared" ref="BE429:BE443" si="0">ROUND(AX429,0)</f>
        <v>15</v>
      </c>
      <c r="BF429" s="430"/>
    </row>
    <row r="430" spans="1:58" ht="17.100000000000001" customHeight="1" x14ac:dyDescent="0.15">
      <c r="A430" s="32">
        <v>43</v>
      </c>
      <c r="B430" s="32">
        <v>6035</v>
      </c>
      <c r="C430" s="34" t="s">
        <v>5261</v>
      </c>
      <c r="D430" s="200"/>
      <c r="E430" s="201"/>
      <c r="F430" s="201"/>
      <c r="G430" s="201"/>
      <c r="H430" s="201"/>
      <c r="I430" s="201"/>
      <c r="J430" s="201"/>
      <c r="K430" s="201"/>
      <c r="L430" s="201"/>
      <c r="M430" s="201"/>
      <c r="P430" s="23"/>
      <c r="Q430" s="23"/>
      <c r="R430" s="201"/>
      <c r="S430" s="202"/>
      <c r="T430" s="43" t="s">
        <v>3943</v>
      </c>
      <c r="U430" s="98"/>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44"/>
      <c r="AQ430" s="44"/>
      <c r="AR430" s="44"/>
      <c r="AS430" s="43"/>
      <c r="AT430" s="43"/>
      <c r="AU430" s="43"/>
      <c r="AV430" s="43"/>
      <c r="AW430" s="43"/>
      <c r="AX430" s="1106">
        <v>10</v>
      </c>
      <c r="AY430" s="1106"/>
      <c r="AZ430" s="1106"/>
      <c r="BA430" s="100" t="s">
        <v>775</v>
      </c>
      <c r="BB430" s="43"/>
      <c r="BC430" s="43"/>
      <c r="BD430" s="231"/>
      <c r="BE430" s="101">
        <f t="shared" si="0"/>
        <v>10</v>
      </c>
      <c r="BF430" s="31"/>
    </row>
    <row r="431" spans="1:58" ht="17.100000000000001" customHeight="1" x14ac:dyDescent="0.15">
      <c r="A431" s="32">
        <v>43</v>
      </c>
      <c r="B431" s="32">
        <v>6036</v>
      </c>
      <c r="C431" s="34" t="s">
        <v>5262</v>
      </c>
      <c r="D431" s="200"/>
      <c r="E431" s="201"/>
      <c r="F431" s="201"/>
      <c r="G431" s="201"/>
      <c r="H431" s="201"/>
      <c r="I431" s="201"/>
      <c r="J431" s="201"/>
      <c r="K431" s="201"/>
      <c r="L431" s="201"/>
      <c r="M431" s="201"/>
      <c r="P431" s="23"/>
      <c r="Q431" s="23"/>
      <c r="R431" s="201"/>
      <c r="S431" s="202"/>
      <c r="T431" s="43" t="s">
        <v>3945</v>
      </c>
      <c r="U431" s="98"/>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44"/>
      <c r="AQ431" s="44"/>
      <c r="AR431" s="44"/>
      <c r="AS431" s="43"/>
      <c r="AT431" s="43"/>
      <c r="AU431" s="43"/>
      <c r="AV431" s="43"/>
      <c r="AW431" s="43"/>
      <c r="AX431" s="1106">
        <v>6</v>
      </c>
      <c r="AY431" s="1106"/>
      <c r="AZ431" s="1106"/>
      <c r="BA431" s="100" t="s">
        <v>775</v>
      </c>
      <c r="BB431" s="43"/>
      <c r="BC431" s="43"/>
      <c r="BD431" s="231"/>
      <c r="BE431" s="101">
        <f t="shared" si="0"/>
        <v>6</v>
      </c>
      <c r="BF431" s="31"/>
    </row>
    <row r="432" spans="1:58" ht="17.100000000000001" customHeight="1" x14ac:dyDescent="0.15">
      <c r="A432" s="32">
        <v>43</v>
      </c>
      <c r="B432" s="33">
        <v>7040</v>
      </c>
      <c r="C432" s="34" t="s">
        <v>5263</v>
      </c>
      <c r="D432" s="223" t="s">
        <v>5264</v>
      </c>
      <c r="E432" s="272"/>
      <c r="F432" s="272"/>
      <c r="G432" s="272"/>
      <c r="H432" s="272"/>
      <c r="I432" s="272"/>
      <c r="J432" s="272"/>
      <c r="K432" s="272"/>
      <c r="L432" s="43"/>
      <c r="M432" s="43"/>
      <c r="N432" s="43"/>
      <c r="O432" s="106"/>
      <c r="P432" s="106"/>
      <c r="Q432" s="106"/>
      <c r="R432" s="106"/>
      <c r="S432" s="43"/>
      <c r="T432" s="43"/>
      <c r="U432" s="43"/>
      <c r="V432" s="98"/>
      <c r="W432" s="98"/>
      <c r="X432" s="98"/>
      <c r="Y432" s="43"/>
      <c r="Z432" s="43"/>
      <c r="AA432" s="43"/>
      <c r="AB432" s="44"/>
      <c r="AC432" s="44"/>
      <c r="AD432" s="43"/>
      <c r="AE432" s="43"/>
      <c r="AF432" s="43"/>
      <c r="AG432" s="43"/>
      <c r="AH432" s="43"/>
      <c r="AI432" s="43"/>
      <c r="AJ432" s="43"/>
      <c r="AK432" s="43"/>
      <c r="AL432" s="43"/>
      <c r="AM432" s="43"/>
      <c r="AN432" s="43"/>
      <c r="AO432" s="43"/>
      <c r="AP432" s="43"/>
      <c r="AQ432" s="43"/>
      <c r="AR432" s="43"/>
      <c r="AS432" s="43"/>
      <c r="AT432" s="43"/>
      <c r="AU432" s="43"/>
      <c r="AV432" s="43"/>
      <c r="AW432" s="43"/>
      <c r="AX432" s="1106">
        <v>6</v>
      </c>
      <c r="AY432" s="1106"/>
      <c r="AZ432" s="1106"/>
      <c r="BA432" s="100" t="s">
        <v>775</v>
      </c>
      <c r="BB432" s="106"/>
      <c r="BC432" s="106"/>
      <c r="BD432" s="46"/>
      <c r="BE432" s="35">
        <f t="shared" si="0"/>
        <v>6</v>
      </c>
      <c r="BF432" s="31"/>
    </row>
    <row r="433" spans="1:58" ht="17.100000000000001" customHeight="1" x14ac:dyDescent="0.15">
      <c r="A433" s="32">
        <v>43</v>
      </c>
      <c r="B433" s="33">
        <v>5060</v>
      </c>
      <c r="C433" s="34" t="s">
        <v>5265</v>
      </c>
      <c r="D433" s="223" t="s">
        <v>3947</v>
      </c>
      <c r="E433" s="272"/>
      <c r="F433" s="272"/>
      <c r="G433" s="272"/>
      <c r="H433" s="272"/>
      <c r="I433" s="272"/>
      <c r="J433" s="272"/>
      <c r="K433" s="43"/>
      <c r="L433" s="43"/>
      <c r="M433" s="43"/>
      <c r="N433" s="43"/>
      <c r="O433" s="43"/>
      <c r="P433" s="43"/>
      <c r="Q433" s="43"/>
      <c r="R433" s="43"/>
      <c r="S433" s="43"/>
      <c r="T433" s="43"/>
      <c r="U433" s="43"/>
      <c r="V433" s="98"/>
      <c r="W433" s="44"/>
      <c r="X433" s="50"/>
      <c r="Y433" s="50"/>
      <c r="Z433" s="43"/>
      <c r="AA433" s="43"/>
      <c r="AB433" s="43"/>
      <c r="AC433" s="43"/>
      <c r="AD433" s="44"/>
      <c r="AE433" s="44"/>
      <c r="AF433" s="44"/>
      <c r="AG433" s="44"/>
      <c r="AH433" s="44"/>
      <c r="AI433" s="44"/>
      <c r="AJ433" s="44"/>
      <c r="AK433" s="44"/>
      <c r="AL433" s="44"/>
      <c r="AM433" s="44"/>
      <c r="AN433" s="44"/>
      <c r="AO433" s="44"/>
      <c r="AP433" s="44"/>
      <c r="AQ433" s="45"/>
      <c r="AR433" s="45"/>
      <c r="AS433" s="43"/>
      <c r="AT433" s="43"/>
      <c r="AU433" s="43"/>
      <c r="AV433" s="43"/>
      <c r="AW433" s="43"/>
      <c r="AX433" s="1106">
        <v>41</v>
      </c>
      <c r="AY433" s="1106"/>
      <c r="AZ433" s="1106"/>
      <c r="BA433" s="100" t="s">
        <v>775</v>
      </c>
      <c r="BB433" s="100"/>
      <c r="BC433" s="43"/>
      <c r="BD433" s="46"/>
      <c r="BE433" s="101">
        <f t="shared" si="0"/>
        <v>41</v>
      </c>
      <c r="BF433" s="31"/>
    </row>
    <row r="434" spans="1:58" ht="17.100000000000001" customHeight="1" x14ac:dyDescent="0.15">
      <c r="A434" s="32">
        <v>43</v>
      </c>
      <c r="B434" s="33">
        <v>5050</v>
      </c>
      <c r="C434" s="34" t="s">
        <v>5266</v>
      </c>
      <c r="D434" s="223" t="s">
        <v>4678</v>
      </c>
      <c r="E434" s="272"/>
      <c r="F434" s="272"/>
      <c r="G434" s="272"/>
      <c r="H434" s="272"/>
      <c r="I434" s="272"/>
      <c r="J434" s="272"/>
      <c r="K434" s="43"/>
      <c r="L434" s="43"/>
      <c r="M434" s="43"/>
      <c r="N434" s="43"/>
      <c r="O434" s="43"/>
      <c r="P434" s="43"/>
      <c r="Q434" s="43"/>
      <c r="R434" s="43"/>
      <c r="S434" s="43"/>
      <c r="T434" s="43"/>
      <c r="U434" s="43"/>
      <c r="V434" s="98"/>
      <c r="W434" s="44"/>
      <c r="X434" s="50"/>
      <c r="Y434" s="50"/>
      <c r="Z434" s="43"/>
      <c r="AA434" s="43"/>
      <c r="AB434" s="43"/>
      <c r="AC434" s="43"/>
      <c r="AD434" s="44"/>
      <c r="AE434" s="44"/>
      <c r="AF434" s="44"/>
      <c r="AG434" s="44"/>
      <c r="AH434" s="44"/>
      <c r="AI434" s="44"/>
      <c r="AJ434" s="44"/>
      <c r="AK434" s="44"/>
      <c r="AL434" s="44"/>
      <c r="AM434" s="44"/>
      <c r="AN434" s="44"/>
      <c r="AO434" s="44"/>
      <c r="AP434" s="44"/>
      <c r="AQ434" s="45"/>
      <c r="AR434" s="45"/>
      <c r="AS434" s="43"/>
      <c r="AT434" s="43"/>
      <c r="AU434" s="43"/>
      <c r="AV434" s="43"/>
      <c r="AW434" s="43"/>
      <c r="AX434" s="1106">
        <v>30</v>
      </c>
      <c r="AY434" s="1106"/>
      <c r="AZ434" s="1106"/>
      <c r="BA434" s="100" t="s">
        <v>775</v>
      </c>
      <c r="BB434" s="100"/>
      <c r="BC434" s="43"/>
      <c r="BD434" s="46"/>
      <c r="BE434" s="35">
        <f t="shared" si="0"/>
        <v>30</v>
      </c>
      <c r="BF434" s="61"/>
    </row>
    <row r="435" spans="1:58" ht="17.100000000000001" customHeight="1" x14ac:dyDescent="0.15">
      <c r="A435" s="32">
        <v>43</v>
      </c>
      <c r="B435" s="33">
        <v>5600</v>
      </c>
      <c r="C435" s="34" t="s">
        <v>5267</v>
      </c>
      <c r="D435" s="72" t="s">
        <v>5268</v>
      </c>
      <c r="E435" s="114"/>
      <c r="F435" s="114"/>
      <c r="G435" s="114"/>
      <c r="H435" s="114"/>
      <c r="I435" s="114"/>
      <c r="J435" s="114"/>
      <c r="K435" s="40"/>
      <c r="L435" s="40"/>
      <c r="M435" s="40"/>
      <c r="N435" s="40"/>
      <c r="O435" s="40"/>
      <c r="P435" s="40"/>
      <c r="Q435" s="40"/>
      <c r="R435" s="40"/>
      <c r="S435" s="41"/>
      <c r="T435" s="43" t="s">
        <v>5269</v>
      </c>
      <c r="U435" s="43"/>
      <c r="V435" s="98"/>
      <c r="W435" s="44"/>
      <c r="X435" s="50"/>
      <c r="Y435" s="50"/>
      <c r="Z435" s="43"/>
      <c r="AA435" s="43"/>
      <c r="AB435" s="43"/>
      <c r="AC435" s="43"/>
      <c r="AD435" s="44"/>
      <c r="AE435" s="44"/>
      <c r="AF435" s="44"/>
      <c r="AG435" s="44"/>
      <c r="AH435" s="44"/>
      <c r="AI435" s="44"/>
      <c r="AJ435" s="44"/>
      <c r="AK435" s="44"/>
      <c r="AL435" s="44"/>
      <c r="AM435" s="44"/>
      <c r="AN435" s="44"/>
      <c r="AO435" s="44"/>
      <c r="AP435" s="44"/>
      <c r="AQ435" s="45"/>
      <c r="AR435" s="45"/>
      <c r="AS435" s="43"/>
      <c r="AT435" s="43"/>
      <c r="AU435" s="43"/>
      <c r="AV435" s="43"/>
      <c r="AW435" s="43"/>
      <c r="AX435" s="1106">
        <v>187</v>
      </c>
      <c r="AY435" s="1106"/>
      <c r="AZ435" s="1106"/>
      <c r="BA435" s="100" t="s">
        <v>775</v>
      </c>
      <c r="BB435" s="100"/>
      <c r="BC435" s="43"/>
      <c r="BD435" s="46"/>
      <c r="BE435" s="97">
        <f t="shared" si="0"/>
        <v>187</v>
      </c>
      <c r="BF435" s="31" t="s">
        <v>5270</v>
      </c>
    </row>
    <row r="436" spans="1:58" ht="17.100000000000001" customHeight="1" x14ac:dyDescent="0.15">
      <c r="A436" s="32">
        <v>43</v>
      </c>
      <c r="B436" s="33">
        <v>5601</v>
      </c>
      <c r="C436" s="34" t="s">
        <v>5271</v>
      </c>
      <c r="D436" s="94"/>
      <c r="E436" s="116"/>
      <c r="F436" s="116"/>
      <c r="G436" s="116"/>
      <c r="H436" s="116"/>
      <c r="I436" s="116"/>
      <c r="J436" s="116"/>
      <c r="K436" s="25"/>
      <c r="L436" s="25"/>
      <c r="M436" s="25"/>
      <c r="N436" s="25"/>
      <c r="O436" s="25"/>
      <c r="P436" s="25"/>
      <c r="Q436" s="25"/>
      <c r="R436" s="25"/>
      <c r="S436" s="38"/>
      <c r="T436" s="43" t="s">
        <v>5272</v>
      </c>
      <c r="U436" s="43"/>
      <c r="V436" s="98"/>
      <c r="W436" s="44"/>
      <c r="X436" s="50"/>
      <c r="Y436" s="50"/>
      <c r="Z436" s="43"/>
      <c r="AA436" s="43"/>
      <c r="AB436" s="43"/>
      <c r="AC436" s="43"/>
      <c r="AD436" s="44"/>
      <c r="AE436" s="44"/>
      <c r="AF436" s="44"/>
      <c r="AG436" s="44"/>
      <c r="AH436" s="44"/>
      <c r="AI436" s="44"/>
      <c r="AJ436" s="44"/>
      <c r="AK436" s="44"/>
      <c r="AL436" s="44"/>
      <c r="AM436" s="44"/>
      <c r="AN436" s="44"/>
      <c r="AO436" s="44"/>
      <c r="AP436" s="44"/>
      <c r="AQ436" s="45"/>
      <c r="AR436" s="45"/>
      <c r="AS436" s="43"/>
      <c r="AT436" s="43"/>
      <c r="AU436" s="43"/>
      <c r="AV436" s="43"/>
      <c r="AW436" s="43"/>
      <c r="AX436" s="1106">
        <v>280</v>
      </c>
      <c r="AY436" s="1106"/>
      <c r="AZ436" s="1106"/>
      <c r="BA436" s="100" t="s">
        <v>775</v>
      </c>
      <c r="BB436" s="100"/>
      <c r="BC436" s="43"/>
      <c r="BD436" s="46"/>
      <c r="BE436" s="101">
        <f t="shared" si="0"/>
        <v>280</v>
      </c>
      <c r="BF436" s="61"/>
    </row>
    <row r="437" spans="1:58" ht="17.100000000000001" customHeight="1" x14ac:dyDescent="0.15">
      <c r="A437" s="32">
        <v>43</v>
      </c>
      <c r="B437" s="33">
        <v>6040</v>
      </c>
      <c r="C437" s="34" t="s">
        <v>5273</v>
      </c>
      <c r="D437" s="223" t="s">
        <v>3951</v>
      </c>
      <c r="E437" s="272"/>
      <c r="F437" s="272"/>
      <c r="G437" s="272"/>
      <c r="H437" s="272"/>
      <c r="I437" s="272"/>
      <c r="J437" s="272"/>
      <c r="K437" s="272"/>
      <c r="L437" s="43"/>
      <c r="M437" s="43"/>
      <c r="N437" s="43"/>
      <c r="O437" s="106"/>
      <c r="P437" s="106"/>
      <c r="Q437" s="106"/>
      <c r="R437" s="106"/>
      <c r="S437" s="43"/>
      <c r="T437" s="43"/>
      <c r="U437" s="43"/>
      <c r="V437" s="98"/>
      <c r="W437" s="98"/>
      <c r="X437" s="98"/>
      <c r="Y437" s="43"/>
      <c r="Z437" s="43"/>
      <c r="AA437" s="43"/>
      <c r="AB437" s="44"/>
      <c r="AC437" s="44"/>
      <c r="AD437" s="43"/>
      <c r="AE437" s="43"/>
      <c r="AF437" s="43"/>
      <c r="AG437" s="43"/>
      <c r="AH437" s="43"/>
      <c r="AI437" s="43"/>
      <c r="AJ437" s="43"/>
      <c r="AK437" s="43"/>
      <c r="AL437" s="43"/>
      <c r="AM437" s="43"/>
      <c r="AN437" s="43"/>
      <c r="AO437" s="43"/>
      <c r="AP437" s="43"/>
      <c r="AQ437" s="43"/>
      <c r="AR437" s="43"/>
      <c r="AS437" s="43"/>
      <c r="AT437" s="43"/>
      <c r="AU437" s="43"/>
      <c r="AV437" s="43"/>
      <c r="AW437" s="43"/>
      <c r="AX437" s="1106">
        <v>94</v>
      </c>
      <c r="AY437" s="1106"/>
      <c r="AZ437" s="1106"/>
      <c r="BA437" s="100" t="s">
        <v>775</v>
      </c>
      <c r="BB437" s="106"/>
      <c r="BC437" s="106"/>
      <c r="BD437" s="46"/>
      <c r="BE437" s="35">
        <f t="shared" si="0"/>
        <v>94</v>
      </c>
      <c r="BF437" s="273" t="s">
        <v>3952</v>
      </c>
    </row>
    <row r="438" spans="1:58" ht="17.100000000000001" customHeight="1" x14ac:dyDescent="0.15">
      <c r="A438" s="32">
        <v>43</v>
      </c>
      <c r="B438" s="33">
        <v>6065</v>
      </c>
      <c r="C438" s="34" t="s">
        <v>5274</v>
      </c>
      <c r="D438" s="196" t="s">
        <v>4680</v>
      </c>
      <c r="E438" s="197"/>
      <c r="F438" s="197"/>
      <c r="G438" s="197"/>
      <c r="H438" s="197"/>
      <c r="I438" s="197"/>
      <c r="J438" s="197"/>
      <c r="K438" s="367" t="s">
        <v>5275</v>
      </c>
      <c r="L438" s="385"/>
      <c r="M438" s="385"/>
      <c r="N438" s="385"/>
      <c r="O438" s="385"/>
      <c r="P438" s="385"/>
      <c r="Q438" s="385"/>
      <c r="R438" s="385"/>
      <c r="S438" s="385"/>
      <c r="T438" s="1163" t="s">
        <v>4352</v>
      </c>
      <c r="U438" s="1260"/>
      <c r="V438" s="1260"/>
      <c r="W438" s="1260"/>
      <c r="X438" s="1260"/>
      <c r="Y438" s="1260"/>
      <c r="Z438" s="1260"/>
      <c r="AA438" s="1260"/>
      <c r="AB438" s="1260"/>
      <c r="AC438" s="1260"/>
      <c r="AD438" s="1260"/>
      <c r="AE438" s="1260"/>
      <c r="AF438" s="1260"/>
      <c r="AG438" s="1260"/>
      <c r="AH438" s="1260"/>
      <c r="AI438" s="1260"/>
      <c r="AJ438" s="1260"/>
      <c r="AK438" s="1260"/>
      <c r="AL438" s="1260"/>
      <c r="AM438" s="1260"/>
      <c r="AN438" s="1260"/>
      <c r="AO438" s="1260"/>
      <c r="AP438" s="1260"/>
      <c r="AQ438" s="1260"/>
      <c r="AR438" s="1260"/>
      <c r="AS438" s="1260"/>
      <c r="AT438" s="1260"/>
      <c r="AU438" s="1260"/>
      <c r="AV438" s="1260"/>
      <c r="AW438" s="1260"/>
      <c r="AX438" s="1106">
        <v>32</v>
      </c>
      <c r="AY438" s="1106"/>
      <c r="AZ438" s="1106"/>
      <c r="BA438" s="100" t="s">
        <v>775</v>
      </c>
      <c r="BB438" s="106"/>
      <c r="BC438" s="106"/>
      <c r="BD438" s="46"/>
      <c r="BE438" s="35">
        <f t="shared" si="0"/>
        <v>32</v>
      </c>
      <c r="BF438" s="66" t="s">
        <v>13</v>
      </c>
    </row>
    <row r="439" spans="1:58" ht="17.100000000000001" customHeight="1" x14ac:dyDescent="0.15">
      <c r="A439" s="32">
        <v>43</v>
      </c>
      <c r="B439" s="33">
        <v>6066</v>
      </c>
      <c r="C439" s="34" t="s">
        <v>5276</v>
      </c>
      <c r="D439" s="200"/>
      <c r="E439" s="201"/>
      <c r="F439" s="201"/>
      <c r="G439" s="201"/>
      <c r="H439" s="201"/>
      <c r="I439" s="201"/>
      <c r="J439" s="201"/>
      <c r="K439" s="367" t="s">
        <v>4354</v>
      </c>
      <c r="L439" s="385"/>
      <c r="M439" s="385"/>
      <c r="N439" s="385"/>
      <c r="O439" s="385"/>
      <c r="P439" s="385"/>
      <c r="Q439" s="385"/>
      <c r="R439" s="385"/>
      <c r="S439" s="385"/>
      <c r="T439" s="1163" t="s">
        <v>4355</v>
      </c>
      <c r="U439" s="1260"/>
      <c r="V439" s="1260"/>
      <c r="W439" s="1260"/>
      <c r="X439" s="1260"/>
      <c r="Y439" s="1260"/>
      <c r="Z439" s="1260"/>
      <c r="AA439" s="1260"/>
      <c r="AB439" s="1260"/>
      <c r="AC439" s="1260"/>
      <c r="AD439" s="1260"/>
      <c r="AE439" s="1260"/>
      <c r="AF439" s="1260"/>
      <c r="AG439" s="1260"/>
      <c r="AH439" s="1260"/>
      <c r="AI439" s="1260"/>
      <c r="AJ439" s="1260"/>
      <c r="AK439" s="1260"/>
      <c r="AL439" s="1260"/>
      <c r="AM439" s="1260"/>
      <c r="AN439" s="1260"/>
      <c r="AO439" s="1260"/>
      <c r="AP439" s="1260"/>
      <c r="AQ439" s="1260"/>
      <c r="AR439" s="1260"/>
      <c r="AS439" s="1260"/>
      <c r="AT439" s="1260"/>
      <c r="AU439" s="1260"/>
      <c r="AV439" s="1260"/>
      <c r="AW439" s="1260"/>
      <c r="AX439" s="1106">
        <v>63</v>
      </c>
      <c r="AY439" s="1106"/>
      <c r="AZ439" s="1106"/>
      <c r="BA439" s="100" t="s">
        <v>775</v>
      </c>
      <c r="BB439" s="106"/>
      <c r="BC439" s="106"/>
      <c r="BD439" s="46"/>
      <c r="BE439" s="35">
        <f t="shared" si="0"/>
        <v>63</v>
      </c>
      <c r="BF439" s="31"/>
    </row>
    <row r="440" spans="1:58" ht="17.100000000000001" customHeight="1" x14ac:dyDescent="0.15">
      <c r="A440" s="32">
        <v>43</v>
      </c>
      <c r="B440" s="33">
        <v>6067</v>
      </c>
      <c r="C440" s="34" t="s">
        <v>5277</v>
      </c>
      <c r="D440" s="200"/>
      <c r="E440" s="201"/>
      <c r="F440" s="201"/>
      <c r="G440" s="201"/>
      <c r="H440" s="201"/>
      <c r="I440" s="201"/>
      <c r="J440" s="201"/>
      <c r="K440" s="367" t="s">
        <v>4357</v>
      </c>
      <c r="L440" s="385"/>
      <c r="M440" s="385"/>
      <c r="N440" s="385"/>
      <c r="O440" s="385"/>
      <c r="P440" s="385"/>
      <c r="Q440" s="385"/>
      <c r="R440" s="385"/>
      <c r="S440" s="385"/>
      <c r="T440" s="1163" t="s">
        <v>4358</v>
      </c>
      <c r="U440" s="1260"/>
      <c r="V440" s="1260"/>
      <c r="W440" s="1260"/>
      <c r="X440" s="1260"/>
      <c r="Y440" s="1260"/>
      <c r="Z440" s="1260"/>
      <c r="AA440" s="1260"/>
      <c r="AB440" s="1260"/>
      <c r="AC440" s="1260"/>
      <c r="AD440" s="1260"/>
      <c r="AE440" s="1260"/>
      <c r="AF440" s="1260"/>
      <c r="AG440" s="1260"/>
      <c r="AH440" s="1260"/>
      <c r="AI440" s="1260"/>
      <c r="AJ440" s="1260"/>
      <c r="AK440" s="1260"/>
      <c r="AL440" s="1260"/>
      <c r="AM440" s="1260"/>
      <c r="AN440" s="1260"/>
      <c r="AO440" s="1260"/>
      <c r="AP440" s="1260"/>
      <c r="AQ440" s="1260"/>
      <c r="AR440" s="1260"/>
      <c r="AS440" s="1260"/>
      <c r="AT440" s="1260"/>
      <c r="AU440" s="1260"/>
      <c r="AV440" s="1260"/>
      <c r="AW440" s="1260"/>
      <c r="AX440" s="1185">
        <v>125</v>
      </c>
      <c r="AY440" s="1185"/>
      <c r="AZ440" s="1185"/>
      <c r="BA440" s="100" t="s">
        <v>775</v>
      </c>
      <c r="BB440" s="106"/>
      <c r="BC440" s="106"/>
      <c r="BD440" s="46"/>
      <c r="BE440" s="35">
        <f t="shared" si="0"/>
        <v>125</v>
      </c>
      <c r="BF440" s="31"/>
    </row>
    <row r="441" spans="1:58" ht="17.100000000000001" customHeight="1" x14ac:dyDescent="0.15">
      <c r="A441" s="32">
        <v>43</v>
      </c>
      <c r="B441" s="33">
        <v>6080</v>
      </c>
      <c r="C441" s="34" t="s">
        <v>5278</v>
      </c>
      <c r="D441" s="200"/>
      <c r="E441" s="201"/>
      <c r="F441" s="201"/>
      <c r="G441" s="201"/>
      <c r="H441" s="201"/>
      <c r="I441" s="201"/>
      <c r="J441" s="201"/>
      <c r="K441" s="200" t="s">
        <v>4360</v>
      </c>
      <c r="L441" s="201"/>
      <c r="M441" s="201"/>
      <c r="N441" s="201"/>
      <c r="O441" s="201"/>
      <c r="P441" s="201"/>
      <c r="Q441" s="201"/>
      <c r="R441" s="201"/>
      <c r="S441" s="201"/>
      <c r="T441" s="42" t="s">
        <v>4361</v>
      </c>
      <c r="U441" s="43"/>
      <c r="V441" s="98"/>
      <c r="W441" s="98"/>
      <c r="X441" s="98"/>
      <c r="Y441" s="43"/>
      <c r="Z441" s="43"/>
      <c r="AA441" s="43"/>
      <c r="AB441" s="44"/>
      <c r="AC441" s="44"/>
      <c r="AD441" s="43"/>
      <c r="AE441" s="1285" t="s">
        <v>4362</v>
      </c>
      <c r="AF441" s="1286"/>
      <c r="AG441" s="1286"/>
      <c r="AH441" s="1286"/>
      <c r="AI441" s="1286"/>
      <c r="AJ441" s="1286"/>
      <c r="AK441" s="1286"/>
      <c r="AL441" s="1286"/>
      <c r="AM441" s="1286"/>
      <c r="AN441" s="1286"/>
      <c r="AO441" s="1286"/>
      <c r="AP441" s="1286"/>
      <c r="AQ441" s="1286"/>
      <c r="AR441" s="1286"/>
      <c r="AS441" s="1286"/>
      <c r="AT441" s="1286"/>
      <c r="AU441" s="1286"/>
      <c r="AV441" s="1286"/>
      <c r="AW441" s="1286"/>
      <c r="AX441" s="1106">
        <v>800</v>
      </c>
      <c r="AY441" s="1106"/>
      <c r="AZ441" s="1106"/>
      <c r="BA441" s="100" t="s">
        <v>775</v>
      </c>
      <c r="BB441" s="106"/>
      <c r="BC441" s="106"/>
      <c r="BD441" s="46"/>
      <c r="BE441" s="35">
        <f t="shared" si="0"/>
        <v>800</v>
      </c>
      <c r="BF441" s="31"/>
    </row>
    <row r="442" spans="1:58" ht="17.100000000000001" customHeight="1" x14ac:dyDescent="0.15">
      <c r="A442" s="32">
        <v>43</v>
      </c>
      <c r="B442" s="33">
        <v>6081</v>
      </c>
      <c r="C442" s="34" t="s">
        <v>5279</v>
      </c>
      <c r="D442" s="200"/>
      <c r="E442" s="201"/>
      <c r="F442" s="201"/>
      <c r="G442" s="201"/>
      <c r="H442" s="201"/>
      <c r="I442" s="201"/>
      <c r="J442" s="201"/>
      <c r="K442" s="200"/>
      <c r="L442" s="201"/>
      <c r="M442" s="201"/>
      <c r="N442" s="201"/>
      <c r="O442" s="201"/>
      <c r="P442" s="201"/>
      <c r="Q442" s="201"/>
      <c r="R442" s="201"/>
      <c r="S442" s="201"/>
      <c r="T442" s="42" t="s">
        <v>4364</v>
      </c>
      <c r="U442" s="43"/>
      <c r="V442" s="98"/>
      <c r="W442" s="98"/>
      <c r="X442" s="98"/>
      <c r="Y442" s="43"/>
      <c r="Z442" s="43"/>
      <c r="AA442" s="43"/>
      <c r="AB442" s="44"/>
      <c r="AC442" s="44"/>
      <c r="AD442" s="43"/>
      <c r="AE442" s="1287"/>
      <c r="AF442" s="1288"/>
      <c r="AG442" s="1288"/>
      <c r="AH442" s="1288"/>
      <c r="AI442" s="1288"/>
      <c r="AJ442" s="1288"/>
      <c r="AK442" s="1288"/>
      <c r="AL442" s="1288"/>
      <c r="AM442" s="1288"/>
      <c r="AN442" s="1288"/>
      <c r="AO442" s="1288"/>
      <c r="AP442" s="1288"/>
      <c r="AQ442" s="1288"/>
      <c r="AR442" s="1288"/>
      <c r="AS442" s="1288"/>
      <c r="AT442" s="1288"/>
      <c r="AU442" s="1288"/>
      <c r="AV442" s="1288"/>
      <c r="AW442" s="1288"/>
      <c r="AX442" s="1106">
        <v>500</v>
      </c>
      <c r="AY442" s="1106"/>
      <c r="AZ442" s="1106"/>
      <c r="BA442" s="100" t="s">
        <v>775</v>
      </c>
      <c r="BB442" s="106"/>
      <c r="BC442" s="106"/>
      <c r="BD442" s="46"/>
      <c r="BE442" s="35">
        <f t="shared" si="0"/>
        <v>500</v>
      </c>
      <c r="BF442" s="31"/>
    </row>
    <row r="443" spans="1:58" ht="17.100000000000001" customHeight="1" x14ac:dyDescent="0.15">
      <c r="A443" s="32">
        <v>43</v>
      </c>
      <c r="B443" s="33">
        <v>6082</v>
      </c>
      <c r="C443" s="34" t="s">
        <v>5280</v>
      </c>
      <c r="D443" s="200"/>
      <c r="E443" s="201"/>
      <c r="F443" s="201"/>
      <c r="G443" s="201"/>
      <c r="H443" s="201"/>
      <c r="I443" s="201"/>
      <c r="J443" s="201"/>
      <c r="K443" s="200"/>
      <c r="L443" s="201"/>
      <c r="M443" s="201"/>
      <c r="N443" s="201"/>
      <c r="O443" s="201"/>
      <c r="P443" s="201"/>
      <c r="Q443" s="201"/>
      <c r="R443" s="201"/>
      <c r="S443" s="201"/>
      <c r="T443" s="42" t="s">
        <v>4366</v>
      </c>
      <c r="U443" s="43"/>
      <c r="V443" s="98"/>
      <c r="W443" s="98"/>
      <c r="X443" s="98"/>
      <c r="Y443" s="43"/>
      <c r="Z443" s="43"/>
      <c r="AA443" s="43"/>
      <c r="AB443" s="44"/>
      <c r="AC443" s="44"/>
      <c r="AD443" s="43"/>
      <c r="AE443" s="1289"/>
      <c r="AF443" s="1290"/>
      <c r="AG443" s="1290"/>
      <c r="AH443" s="1290"/>
      <c r="AI443" s="1290"/>
      <c r="AJ443" s="1290"/>
      <c r="AK443" s="1290"/>
      <c r="AL443" s="1290"/>
      <c r="AM443" s="1290"/>
      <c r="AN443" s="1290"/>
      <c r="AO443" s="1290"/>
      <c r="AP443" s="1290"/>
      <c r="AQ443" s="1290"/>
      <c r="AR443" s="1290"/>
      <c r="AS443" s="1290"/>
      <c r="AT443" s="1290"/>
      <c r="AU443" s="1290"/>
      <c r="AV443" s="1290"/>
      <c r="AW443" s="1290"/>
      <c r="AX443" s="1106">
        <v>400</v>
      </c>
      <c r="AY443" s="1106"/>
      <c r="AZ443" s="1106"/>
      <c r="BA443" s="100" t="s">
        <v>775</v>
      </c>
      <c r="BB443" s="106"/>
      <c r="BC443" s="106"/>
      <c r="BD443" s="46"/>
      <c r="BE443" s="35">
        <f t="shared" si="0"/>
        <v>400</v>
      </c>
      <c r="BF443" s="31"/>
    </row>
    <row r="444" spans="1:58" ht="17.100000000000001" customHeight="1" x14ac:dyDescent="0.15">
      <c r="A444" s="32">
        <v>43</v>
      </c>
      <c r="B444" s="33">
        <v>9992</v>
      </c>
      <c r="C444" s="34" t="s">
        <v>5281</v>
      </c>
      <c r="D444" s="200"/>
      <c r="E444" s="201"/>
      <c r="F444" s="201"/>
      <c r="G444" s="201"/>
      <c r="H444" s="201"/>
      <c r="I444" s="201"/>
      <c r="J444" s="201"/>
      <c r="K444" s="367" t="s">
        <v>4691</v>
      </c>
      <c r="L444" s="385"/>
      <c r="M444" s="385"/>
      <c r="N444" s="385"/>
      <c r="O444" s="385"/>
      <c r="P444" s="385"/>
      <c r="Q444" s="385"/>
      <c r="R444" s="385"/>
      <c r="S444" s="385"/>
      <c r="T444" s="43" t="s">
        <v>4369</v>
      </c>
      <c r="U444" s="43"/>
      <c r="V444" s="98"/>
      <c r="W444" s="98"/>
      <c r="X444" s="98"/>
      <c r="Y444" s="43"/>
      <c r="Z444" s="43"/>
      <c r="AA444" s="43"/>
      <c r="AB444" s="44"/>
      <c r="AC444" s="44"/>
      <c r="AD444" s="43"/>
      <c r="AE444" s="43"/>
      <c r="AF444" s="43"/>
      <c r="AG444" s="43"/>
      <c r="AH444" s="43"/>
      <c r="AI444" s="43"/>
      <c r="AJ444" s="43"/>
      <c r="AK444" s="43"/>
      <c r="AL444" s="43"/>
      <c r="AM444" s="43"/>
      <c r="AN444" s="43"/>
      <c r="AO444" s="43"/>
      <c r="AP444" s="43"/>
      <c r="AQ444" s="43"/>
      <c r="AR444" s="43"/>
      <c r="AS444" s="43"/>
      <c r="AT444" s="43"/>
      <c r="AU444" s="43"/>
      <c r="AV444" s="43"/>
      <c r="AW444" s="43"/>
      <c r="AX444" s="1106"/>
      <c r="AY444" s="1106"/>
      <c r="AZ444" s="1106"/>
      <c r="BA444" s="100" t="s">
        <v>775</v>
      </c>
      <c r="BB444" s="106"/>
      <c r="BC444" s="106"/>
      <c r="BD444" s="46"/>
      <c r="BE444" s="35"/>
      <c r="BF444" s="31"/>
    </row>
    <row r="445" spans="1:58" ht="17.100000000000001" customHeight="1" x14ac:dyDescent="0.15">
      <c r="A445" s="32">
        <v>43</v>
      </c>
      <c r="B445" s="33">
        <v>6068</v>
      </c>
      <c r="C445" s="34" t="s">
        <v>5282</v>
      </c>
      <c r="D445" s="248"/>
      <c r="E445" s="249"/>
      <c r="F445" s="249"/>
      <c r="G445" s="249"/>
      <c r="H445" s="249"/>
      <c r="I445" s="249"/>
      <c r="J445" s="249"/>
      <c r="K445" s="248" t="s">
        <v>4693</v>
      </c>
      <c r="L445" s="249"/>
      <c r="M445" s="249"/>
      <c r="N445" s="249"/>
      <c r="O445" s="249"/>
      <c r="P445" s="249"/>
      <c r="Q445" s="249"/>
      <c r="R445" s="249"/>
      <c r="S445" s="249"/>
      <c r="T445" s="43"/>
      <c r="U445" s="43"/>
      <c r="V445" s="98"/>
      <c r="W445" s="98"/>
      <c r="X445" s="98"/>
      <c r="Y445" s="43"/>
      <c r="Z445" s="43"/>
      <c r="AA445" s="43"/>
      <c r="AB445" s="44"/>
      <c r="AC445" s="44"/>
      <c r="AD445" s="43"/>
      <c r="AE445" s="43"/>
      <c r="AF445" s="43"/>
      <c r="AG445" s="43"/>
      <c r="AH445" s="43"/>
      <c r="AI445" s="43"/>
      <c r="AJ445" s="43"/>
      <c r="AK445" s="43"/>
      <c r="AL445" s="43"/>
      <c r="AM445" s="43"/>
      <c r="AN445" s="43"/>
      <c r="AO445" s="43"/>
      <c r="AP445" s="43"/>
      <c r="AQ445" s="43"/>
      <c r="AR445" s="43"/>
      <c r="AS445" s="43"/>
      <c r="AT445" s="43"/>
      <c r="AU445" s="43"/>
      <c r="AV445" s="43"/>
      <c r="AW445" s="43"/>
      <c r="AX445" s="1106">
        <v>100</v>
      </c>
      <c r="AY445" s="1106"/>
      <c r="AZ445" s="1106"/>
      <c r="BA445" s="100" t="s">
        <v>775</v>
      </c>
      <c r="BB445" s="106"/>
      <c r="BC445" s="106"/>
      <c r="BD445" s="46"/>
      <c r="BE445" s="35">
        <f t="shared" ref="BE445:BE450" si="1">ROUND(AX445,0)</f>
        <v>100</v>
      </c>
      <c r="BF445" s="31"/>
    </row>
    <row r="446" spans="1:58" ht="17.100000000000001" customHeight="1" x14ac:dyDescent="0.15">
      <c r="A446" s="32">
        <v>43</v>
      </c>
      <c r="B446" s="33">
        <v>5230</v>
      </c>
      <c r="C446" s="34" t="s">
        <v>5283</v>
      </c>
      <c r="D446" s="72" t="s">
        <v>5284</v>
      </c>
      <c r="E446" s="114"/>
      <c r="F446" s="114"/>
      <c r="G446" s="114"/>
      <c r="H446" s="114"/>
      <c r="I446" s="114"/>
      <c r="J446" s="114"/>
      <c r="K446" s="40"/>
      <c r="L446" s="40"/>
      <c r="M446" s="40"/>
      <c r="N446" s="40"/>
      <c r="O446" s="40"/>
      <c r="P446" s="40"/>
      <c r="Q446" s="40"/>
      <c r="R446" s="40"/>
      <c r="S446" s="41"/>
      <c r="T446" s="43" t="s">
        <v>4381</v>
      </c>
      <c r="U446" s="43"/>
      <c r="V446" s="98"/>
      <c r="W446" s="44"/>
      <c r="X446" s="50"/>
      <c r="Y446" s="50"/>
      <c r="Z446" s="43"/>
      <c r="AA446" s="43"/>
      <c r="AB446" s="43"/>
      <c r="AC446" s="43"/>
      <c r="AD446" s="44"/>
      <c r="AE446" s="44"/>
      <c r="AF446" s="44"/>
      <c r="AG446" s="44"/>
      <c r="AH446" s="44"/>
      <c r="AI446" s="44"/>
      <c r="AJ446" s="44"/>
      <c r="AK446" s="44"/>
      <c r="AL446" s="44"/>
      <c r="AM446" s="44"/>
      <c r="AN446" s="44"/>
      <c r="AO446" s="44"/>
      <c r="AP446" s="44"/>
      <c r="AQ446" s="45"/>
      <c r="AR446" s="45"/>
      <c r="AS446" s="43"/>
      <c r="AT446" s="43"/>
      <c r="AU446" s="43"/>
      <c r="AV446" s="43"/>
      <c r="AW446" s="43"/>
      <c r="AX446" s="1106">
        <v>180</v>
      </c>
      <c r="AY446" s="1106"/>
      <c r="AZ446" s="1106"/>
      <c r="BA446" s="100" t="s">
        <v>775</v>
      </c>
      <c r="BB446" s="100"/>
      <c r="BC446" s="43"/>
      <c r="BD446" s="46"/>
      <c r="BE446" s="101">
        <f t="shared" si="1"/>
        <v>180</v>
      </c>
      <c r="BF446" s="31"/>
    </row>
    <row r="447" spans="1:58" ht="17.100000000000001" customHeight="1" x14ac:dyDescent="0.15">
      <c r="A447" s="32">
        <v>43</v>
      </c>
      <c r="B447" s="33">
        <v>5231</v>
      </c>
      <c r="C447" s="34" t="s">
        <v>5285</v>
      </c>
      <c r="D447" s="94"/>
      <c r="E447" s="116"/>
      <c r="F447" s="116"/>
      <c r="G447" s="116"/>
      <c r="H447" s="116"/>
      <c r="I447" s="116"/>
      <c r="J447" s="116"/>
      <c r="K447" s="25"/>
      <c r="L447" s="25"/>
      <c r="M447" s="25"/>
      <c r="N447" s="25"/>
      <c r="O447" s="25"/>
      <c r="P447" s="25"/>
      <c r="Q447" s="25"/>
      <c r="R447" s="25"/>
      <c r="S447" s="38"/>
      <c r="T447" s="43" t="s">
        <v>4383</v>
      </c>
      <c r="U447" s="43"/>
      <c r="V447" s="98"/>
      <c r="W447" s="44"/>
      <c r="X447" s="50"/>
      <c r="Y447" s="50"/>
      <c r="Z447" s="43"/>
      <c r="AA447" s="43"/>
      <c r="AB447" s="43"/>
      <c r="AC447" s="43"/>
      <c r="AD447" s="44"/>
      <c r="AE447" s="44"/>
      <c r="AF447" s="44"/>
      <c r="AG447" s="44"/>
      <c r="AH447" s="44"/>
      <c r="AI447" s="44"/>
      <c r="AJ447" s="44"/>
      <c r="AK447" s="44"/>
      <c r="AL447" s="44"/>
      <c r="AM447" s="44"/>
      <c r="AN447" s="44"/>
      <c r="AO447" s="44"/>
      <c r="AP447" s="44"/>
      <c r="AQ447" s="45"/>
      <c r="AR447" s="45"/>
      <c r="AS447" s="43"/>
      <c r="AT447" s="43"/>
      <c r="AU447" s="43"/>
      <c r="AV447" s="43"/>
      <c r="AW447" s="43"/>
      <c r="AX447" s="1106">
        <v>115</v>
      </c>
      <c r="AY447" s="1106"/>
      <c r="AZ447" s="1106"/>
      <c r="BA447" s="100" t="s">
        <v>775</v>
      </c>
      <c r="BB447" s="100"/>
      <c r="BC447" s="43"/>
      <c r="BD447" s="46"/>
      <c r="BE447" s="35">
        <f t="shared" si="1"/>
        <v>115</v>
      </c>
      <c r="BF447" s="61"/>
    </row>
    <row r="448" spans="1:58" ht="17.100000000000001" customHeight="1" x14ac:dyDescent="0.15">
      <c r="A448" s="32">
        <v>43</v>
      </c>
      <c r="B448" s="33">
        <v>5010</v>
      </c>
      <c r="C448" s="34" t="s">
        <v>5286</v>
      </c>
      <c r="D448" s="223" t="s">
        <v>3960</v>
      </c>
      <c r="E448" s="272"/>
      <c r="F448" s="272"/>
      <c r="G448" s="272"/>
      <c r="H448" s="272"/>
      <c r="I448" s="272"/>
      <c r="J448" s="272"/>
      <c r="K448" s="43"/>
      <c r="L448" s="43"/>
      <c r="M448" s="43"/>
      <c r="N448" s="43"/>
      <c r="O448" s="43"/>
      <c r="P448" s="43"/>
      <c r="Q448" s="43"/>
      <c r="R448" s="43"/>
      <c r="S448" s="43"/>
      <c r="T448" s="43"/>
      <c r="U448" s="43"/>
      <c r="V448" s="98"/>
      <c r="W448" s="44"/>
      <c r="X448" s="50"/>
      <c r="Y448" s="50"/>
      <c r="Z448" s="43"/>
      <c r="AA448" s="43"/>
      <c r="AB448" s="43"/>
      <c r="AC448" s="43"/>
      <c r="AD448" s="44"/>
      <c r="AE448" s="44"/>
      <c r="AF448" s="44"/>
      <c r="AG448" s="44"/>
      <c r="AH448" s="44"/>
      <c r="AI448" s="44"/>
      <c r="AJ448" s="44"/>
      <c r="AK448" s="44"/>
      <c r="AL448" s="44"/>
      <c r="AM448" s="44"/>
      <c r="AN448" s="44"/>
      <c r="AO448" s="44"/>
      <c r="AP448" s="44"/>
      <c r="AQ448" s="45"/>
      <c r="AR448" s="45"/>
      <c r="AS448" s="43"/>
      <c r="AT448" s="43"/>
      <c r="AU448" s="43"/>
      <c r="AV448" s="43"/>
      <c r="AW448" s="43"/>
      <c r="AX448" s="1106">
        <v>150</v>
      </c>
      <c r="AY448" s="1106"/>
      <c r="AZ448" s="1106"/>
      <c r="BA448" s="100" t="s">
        <v>775</v>
      </c>
      <c r="BB448" s="100"/>
      <c r="BC448" s="43"/>
      <c r="BD448" s="46"/>
      <c r="BE448" s="101">
        <f t="shared" si="1"/>
        <v>150</v>
      </c>
      <c r="BF448" s="273" t="s">
        <v>812</v>
      </c>
    </row>
    <row r="449" spans="1:60" ht="17.100000000000001" customHeight="1" x14ac:dyDescent="0.15">
      <c r="A449" s="32">
        <v>43</v>
      </c>
      <c r="B449" s="33">
        <v>5070</v>
      </c>
      <c r="C449" s="34" t="s">
        <v>5287</v>
      </c>
      <c r="D449" s="72" t="s">
        <v>3962</v>
      </c>
      <c r="E449" s="114"/>
      <c r="F449" s="114"/>
      <c r="G449" s="114"/>
      <c r="H449" s="114"/>
      <c r="I449" s="114"/>
      <c r="J449" s="114"/>
      <c r="K449" s="40"/>
      <c r="L449" s="40"/>
      <c r="M449" s="40"/>
      <c r="N449" s="40"/>
      <c r="O449" s="40"/>
      <c r="P449" s="40"/>
      <c r="Q449" s="40"/>
      <c r="R449" s="40"/>
      <c r="S449" s="40"/>
      <c r="T449" s="43"/>
      <c r="U449" s="43"/>
      <c r="V449" s="98"/>
      <c r="W449" s="44"/>
      <c r="X449" s="50"/>
      <c r="Y449" s="50"/>
      <c r="Z449" s="43"/>
      <c r="AA449" s="43"/>
      <c r="AB449" s="43"/>
      <c r="AC449" s="43"/>
      <c r="AD449" s="44"/>
      <c r="AE449" s="44"/>
      <c r="AF449" s="44"/>
      <c r="AG449" s="44"/>
      <c r="AH449" s="44"/>
      <c r="AI449" s="44"/>
      <c r="AJ449" s="44"/>
      <c r="AK449" s="44"/>
      <c r="AL449" s="44"/>
      <c r="AM449" s="44"/>
      <c r="AN449" s="44"/>
      <c r="AO449" s="44"/>
      <c r="AP449" s="44"/>
      <c r="AQ449" s="45"/>
      <c r="AR449" s="45"/>
      <c r="AS449" s="43"/>
      <c r="AT449" s="43"/>
      <c r="AU449" s="43"/>
      <c r="AV449" s="43"/>
      <c r="AW449" s="43"/>
      <c r="AX449" s="1106">
        <v>30</v>
      </c>
      <c r="AY449" s="1106"/>
      <c r="AZ449" s="1106"/>
      <c r="BA449" s="100" t="s">
        <v>775</v>
      </c>
      <c r="BB449" s="100"/>
      <c r="BC449" s="43"/>
      <c r="BD449" s="46"/>
      <c r="BE449" s="101">
        <f t="shared" si="1"/>
        <v>30</v>
      </c>
      <c r="BF449" s="31" t="s">
        <v>13</v>
      </c>
    </row>
    <row r="450" spans="1:60" ht="17.100000000000001" customHeight="1" x14ac:dyDescent="0.15">
      <c r="A450" s="32">
        <v>43</v>
      </c>
      <c r="B450" s="33">
        <v>6655</v>
      </c>
      <c r="C450" s="431" t="s">
        <v>5288</v>
      </c>
      <c r="D450" s="72" t="s">
        <v>5289</v>
      </c>
      <c r="E450" s="114"/>
      <c r="F450" s="114"/>
      <c r="G450" s="114"/>
      <c r="H450" s="114"/>
      <c r="I450" s="114"/>
      <c r="J450" s="114"/>
      <c r="K450" s="40"/>
      <c r="L450" s="40"/>
      <c r="M450" s="40"/>
      <c r="N450" s="40"/>
      <c r="O450" s="40"/>
      <c r="P450" s="40"/>
      <c r="Q450" s="40"/>
      <c r="R450" s="40"/>
      <c r="S450" s="40"/>
      <c r="T450" s="43"/>
      <c r="U450" s="40"/>
      <c r="V450" s="98"/>
      <c r="W450" s="44"/>
      <c r="X450" s="50"/>
      <c r="Y450" s="50"/>
      <c r="Z450" s="43"/>
      <c r="AA450" s="43"/>
      <c r="AB450" s="43"/>
      <c r="AC450" s="43"/>
      <c r="AD450" s="44"/>
      <c r="AE450" s="44"/>
      <c r="AF450" s="44"/>
      <c r="AG450" s="44"/>
      <c r="AH450" s="44"/>
      <c r="AI450" s="44"/>
      <c r="AJ450" s="44"/>
      <c r="AK450" s="44"/>
      <c r="AL450" s="44"/>
      <c r="AM450" s="44"/>
      <c r="AN450" s="44"/>
      <c r="AO450" s="44"/>
      <c r="AP450" s="44"/>
      <c r="AQ450" s="45"/>
      <c r="AR450" s="45"/>
      <c r="AS450" s="43"/>
      <c r="AT450" s="43"/>
      <c r="AU450" s="43"/>
      <c r="AV450" s="43"/>
      <c r="AW450" s="43"/>
      <c r="AX450" s="1106">
        <v>41</v>
      </c>
      <c r="AY450" s="1106"/>
      <c r="AZ450" s="1106"/>
      <c r="BA450" s="100" t="s">
        <v>775</v>
      </c>
      <c r="BB450" s="100"/>
      <c r="BC450" s="43"/>
      <c r="BD450" s="46"/>
      <c r="BE450" s="101">
        <f t="shared" si="1"/>
        <v>41</v>
      </c>
      <c r="BF450" s="31"/>
    </row>
    <row r="451" spans="1:60" ht="17.100000000000001" customHeight="1" x14ac:dyDescent="0.15">
      <c r="A451" s="32">
        <v>43</v>
      </c>
      <c r="B451" s="33">
        <v>6590</v>
      </c>
      <c r="C451" s="34" t="s">
        <v>5290</v>
      </c>
      <c r="D451" s="72" t="s">
        <v>3964</v>
      </c>
      <c r="E451" s="114"/>
      <c r="F451" s="114"/>
      <c r="G451" s="114"/>
      <c r="H451" s="114"/>
      <c r="I451" s="114"/>
      <c r="J451" s="114"/>
      <c r="K451" s="41"/>
      <c r="L451" s="72" t="s">
        <v>3965</v>
      </c>
      <c r="M451" s="40"/>
      <c r="N451" s="40"/>
      <c r="O451" s="40"/>
      <c r="P451" s="40"/>
      <c r="Q451" s="40"/>
      <c r="R451" s="40"/>
      <c r="S451" s="40"/>
      <c r="T451" s="40"/>
      <c r="U451" s="41"/>
      <c r="V451" s="98"/>
      <c r="W451" s="44"/>
      <c r="X451" s="50"/>
      <c r="Y451" s="50"/>
      <c r="Z451" s="43"/>
      <c r="AA451" s="43"/>
      <c r="AB451" s="43"/>
      <c r="AC451" s="43"/>
      <c r="AD451" s="44"/>
      <c r="AE451" s="44"/>
      <c r="AF451" s="44"/>
      <c r="AG451" s="44"/>
      <c r="AH451" s="44"/>
      <c r="AI451" s="44"/>
      <c r="AJ451" s="44"/>
      <c r="AK451" s="44"/>
      <c r="AL451" s="44"/>
      <c r="AM451" s="44"/>
      <c r="AN451" s="44"/>
      <c r="AO451" s="44"/>
      <c r="AP451" s="44"/>
      <c r="AQ451" s="45"/>
      <c r="AR451" s="45"/>
      <c r="AS451" s="43"/>
      <c r="AT451" s="43"/>
      <c r="AU451" s="43"/>
      <c r="AV451" s="43"/>
      <c r="AW451" s="43"/>
      <c r="AX451" s="1185"/>
      <c r="AY451" s="1185"/>
      <c r="AZ451" s="1185"/>
      <c r="BA451" s="100"/>
      <c r="BB451" s="100"/>
      <c r="BC451" s="43"/>
      <c r="BD451" s="46"/>
      <c r="BE451" s="35">
        <f>ROUND(Q452,0)</f>
        <v>21</v>
      </c>
      <c r="BF451" s="66" t="s">
        <v>3966</v>
      </c>
    </row>
    <row r="452" spans="1:60" ht="17.100000000000001" customHeight="1" x14ac:dyDescent="0.15">
      <c r="A452" s="32">
        <v>43</v>
      </c>
      <c r="B452" s="33">
        <v>6592</v>
      </c>
      <c r="C452" s="34" t="s">
        <v>5291</v>
      </c>
      <c r="D452" s="200"/>
      <c r="E452" s="201"/>
      <c r="F452" s="201"/>
      <c r="G452" s="201"/>
      <c r="L452" s="24"/>
      <c r="M452" s="25"/>
      <c r="N452" s="25"/>
      <c r="O452" s="135"/>
      <c r="P452" s="135"/>
      <c r="Q452" s="1162">
        <v>21</v>
      </c>
      <c r="R452" s="1162"/>
      <c r="S452" s="1291" t="s">
        <v>775</v>
      </c>
      <c r="T452" s="1292"/>
      <c r="U452" s="1293"/>
      <c r="V452" s="43" t="s">
        <v>5292</v>
      </c>
      <c r="W452" s="43"/>
      <c r="X452" s="44"/>
      <c r="Y452" s="50"/>
      <c r="Z452" s="50"/>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4" t="s">
        <v>17</v>
      </c>
      <c r="AY452" s="1157">
        <v>0.7</v>
      </c>
      <c r="AZ452" s="1157"/>
      <c r="BA452" s="100"/>
      <c r="BB452" s="100"/>
      <c r="BC452" s="43"/>
      <c r="BD452" s="231"/>
      <c r="BE452" s="432">
        <f>ROUND(Q452*AY452,0)</f>
        <v>15</v>
      </c>
      <c r="BF452" s="31"/>
    </row>
    <row r="453" spans="1:60" ht="17.100000000000001" customHeight="1" x14ac:dyDescent="0.15">
      <c r="A453" s="32">
        <v>43</v>
      </c>
      <c r="B453" s="33">
        <v>6591</v>
      </c>
      <c r="C453" s="34" t="s">
        <v>5293</v>
      </c>
      <c r="D453" s="200"/>
      <c r="E453" s="201"/>
      <c r="F453" s="201"/>
      <c r="G453" s="201"/>
      <c r="L453" s="20" t="s">
        <v>3971</v>
      </c>
      <c r="O453" s="2"/>
      <c r="P453" s="2"/>
      <c r="R453" s="4"/>
      <c r="S453" s="4"/>
      <c r="T453" s="4"/>
      <c r="U453" s="21"/>
      <c r="V453" s="43"/>
      <c r="W453" s="43"/>
      <c r="X453" s="44"/>
      <c r="Y453" s="50"/>
      <c r="Z453" s="50"/>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106"/>
      <c r="AZ453" s="106"/>
      <c r="BA453" s="106"/>
      <c r="BB453" s="106"/>
      <c r="BC453" s="106"/>
      <c r="BD453" s="231"/>
      <c r="BE453" s="432">
        <f>ROUND(Q454,0)</f>
        <v>10</v>
      </c>
      <c r="BF453" s="31"/>
    </row>
    <row r="454" spans="1:60" ht="17.100000000000001" customHeight="1" x14ac:dyDescent="0.15">
      <c r="A454" s="32">
        <v>43</v>
      </c>
      <c r="B454" s="33">
        <v>6593</v>
      </c>
      <c r="C454" s="34" t="s">
        <v>5294</v>
      </c>
      <c r="D454" s="248"/>
      <c r="E454" s="249"/>
      <c r="F454" s="249"/>
      <c r="G454" s="249"/>
      <c r="H454" s="135"/>
      <c r="L454" s="24"/>
      <c r="M454" s="25"/>
      <c r="N454" s="25"/>
      <c r="O454" s="2"/>
      <c r="P454" s="2"/>
      <c r="Q454" s="1162">
        <v>10</v>
      </c>
      <c r="R454" s="1162"/>
      <c r="S454" s="1291" t="s">
        <v>775</v>
      </c>
      <c r="T454" s="1292"/>
      <c r="U454" s="1293"/>
      <c r="V454" s="43" t="s">
        <v>5292</v>
      </c>
      <c r="W454" s="43"/>
      <c r="X454" s="44"/>
      <c r="Y454" s="50"/>
      <c r="Z454" s="50"/>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4" t="s">
        <v>17</v>
      </c>
      <c r="AY454" s="1157">
        <v>0.7</v>
      </c>
      <c r="AZ454" s="1157"/>
      <c r="BA454" s="100"/>
      <c r="BB454" s="100"/>
      <c r="BC454" s="43"/>
      <c r="BD454" s="231"/>
      <c r="BE454" s="433">
        <f>ROUND(Q454*AY454,0)</f>
        <v>7</v>
      </c>
      <c r="BF454" s="61"/>
    </row>
    <row r="455" spans="1:60" ht="17.100000000000001" customHeight="1" x14ac:dyDescent="0.15">
      <c r="A455" s="32">
        <v>43</v>
      </c>
      <c r="B455" s="32">
        <v>7590</v>
      </c>
      <c r="C455" s="34" t="s">
        <v>5295</v>
      </c>
      <c r="D455" s="47" t="s">
        <v>3974</v>
      </c>
      <c r="E455" s="434"/>
      <c r="F455" s="40"/>
      <c r="G455" s="40"/>
      <c r="H455" s="40"/>
      <c r="I455" s="40"/>
      <c r="J455" s="40"/>
      <c r="K455" s="40"/>
      <c r="L455" s="40"/>
      <c r="M455" s="40"/>
      <c r="N455" s="40"/>
      <c r="O455" s="435"/>
      <c r="P455" s="239" t="s">
        <v>5296</v>
      </c>
      <c r="Q455" s="239"/>
      <c r="R455" s="239"/>
      <c r="S455" s="106"/>
      <c r="T455" s="106"/>
      <c r="U455" s="106"/>
      <c r="V455" s="43"/>
      <c r="W455" s="43"/>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T455" s="43"/>
      <c r="AU455" s="43"/>
      <c r="AV455" s="43"/>
      <c r="AW455" s="43"/>
      <c r="AX455" s="43"/>
      <c r="AY455" s="1106">
        <v>500</v>
      </c>
      <c r="AZ455" s="1106"/>
      <c r="BA455" s="100" t="s">
        <v>775</v>
      </c>
      <c r="BB455" s="43"/>
      <c r="BC455" s="43"/>
      <c r="BD455" s="231"/>
      <c r="BE455" s="101">
        <f t="shared" ref="BE455:BE460" si="2">ROUND(AY455,0)</f>
        <v>500</v>
      </c>
      <c r="BF455" s="66" t="s">
        <v>3956</v>
      </c>
    </row>
    <row r="456" spans="1:60" ht="17.100000000000001" customHeight="1" x14ac:dyDescent="0.15">
      <c r="A456" s="32">
        <v>43</v>
      </c>
      <c r="B456" s="33">
        <v>7591</v>
      </c>
      <c r="C456" s="34" t="s">
        <v>5297</v>
      </c>
      <c r="D456" s="20"/>
      <c r="E456" s="150"/>
      <c r="F456" s="4"/>
      <c r="G456" s="4"/>
      <c r="H456" s="4"/>
      <c r="I456" s="4"/>
      <c r="J456" s="4"/>
      <c r="K456" s="4"/>
      <c r="O456" s="109"/>
      <c r="P456" s="239" t="s">
        <v>5298</v>
      </c>
      <c r="Q456" s="239"/>
      <c r="R456" s="239"/>
      <c r="S456" s="106"/>
      <c r="T456" s="106"/>
      <c r="U456" s="106"/>
      <c r="V456" s="43"/>
      <c r="W456" s="43"/>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T456" s="43"/>
      <c r="AU456" s="43"/>
      <c r="AV456" s="43"/>
      <c r="AW456" s="25"/>
      <c r="AX456" s="43"/>
      <c r="AY456" s="1106">
        <v>250</v>
      </c>
      <c r="AZ456" s="1106"/>
      <c r="BA456" s="100" t="s">
        <v>775</v>
      </c>
      <c r="BB456" s="43"/>
      <c r="BC456" s="43"/>
      <c r="BD456" s="231"/>
      <c r="BE456" s="101">
        <f t="shared" si="2"/>
        <v>250</v>
      </c>
      <c r="BF456" s="31"/>
    </row>
    <row r="457" spans="1:60" ht="17.100000000000001" customHeight="1" x14ac:dyDescent="0.15">
      <c r="A457" s="32">
        <v>43</v>
      </c>
      <c r="B457" s="33">
        <v>7592</v>
      </c>
      <c r="C457" s="34" t="s">
        <v>5299</v>
      </c>
      <c r="D457" s="24"/>
      <c r="E457" s="436"/>
      <c r="F457" s="25"/>
      <c r="G457" s="25"/>
      <c r="H457" s="25"/>
      <c r="I457" s="25"/>
      <c r="J457" s="25"/>
      <c r="K457" s="25"/>
      <c r="L457" s="25"/>
      <c r="M457" s="25"/>
      <c r="N457" s="25"/>
      <c r="O457" s="110"/>
      <c r="P457" s="239" t="s">
        <v>5300</v>
      </c>
      <c r="Q457" s="239"/>
      <c r="R457" s="239"/>
      <c r="S457" s="106"/>
      <c r="T457" s="106"/>
      <c r="U457" s="106"/>
      <c r="V457" s="43"/>
      <c r="W457" s="43"/>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T457" s="43"/>
      <c r="AU457" s="43"/>
      <c r="AV457" s="43"/>
      <c r="AW457" s="25"/>
      <c r="AX457" s="43"/>
      <c r="AY457" s="1106">
        <v>50</v>
      </c>
      <c r="AZ457" s="1106"/>
      <c r="BA457" s="100" t="s">
        <v>775</v>
      </c>
      <c r="BB457" s="43"/>
      <c r="BC457" s="43"/>
      <c r="BD457" s="231"/>
      <c r="BE457" s="101">
        <f t="shared" si="2"/>
        <v>50</v>
      </c>
      <c r="BF457" s="31"/>
    </row>
    <row r="458" spans="1:60" ht="17.100000000000001" customHeight="1" x14ac:dyDescent="0.15">
      <c r="A458" s="32">
        <v>43</v>
      </c>
      <c r="B458" s="33">
        <v>6885</v>
      </c>
      <c r="C458" s="34" t="s">
        <v>5301</v>
      </c>
      <c r="D458" s="42" t="s">
        <v>5302</v>
      </c>
      <c r="E458" s="437"/>
      <c r="F458" s="43"/>
      <c r="G458" s="43"/>
      <c r="H458" s="43"/>
      <c r="I458" s="43"/>
      <c r="J458" s="43"/>
      <c r="K458" s="43"/>
      <c r="L458" s="43"/>
      <c r="M458" s="43"/>
      <c r="N458" s="43"/>
      <c r="O458" s="98"/>
      <c r="P458" s="239"/>
      <c r="Q458" s="239"/>
      <c r="R458" s="239"/>
      <c r="S458" s="106"/>
      <c r="T458" s="106"/>
      <c r="U458" s="106"/>
      <c r="V458" s="43"/>
      <c r="W458" s="43"/>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T458" s="43"/>
      <c r="AU458" s="43"/>
      <c r="AV458" s="25"/>
      <c r="AW458" s="25"/>
      <c r="AX458" s="43"/>
      <c r="AY458" s="1106">
        <v>800</v>
      </c>
      <c r="AZ458" s="1106"/>
      <c r="BA458" s="100" t="s">
        <v>775</v>
      </c>
      <c r="BB458" s="43"/>
      <c r="BC458" s="43"/>
      <c r="BD458" s="231"/>
      <c r="BE458" s="101">
        <f t="shared" si="2"/>
        <v>800</v>
      </c>
      <c r="BF458" s="31"/>
    </row>
    <row r="459" spans="1:60" ht="17.100000000000001" customHeight="1" x14ac:dyDescent="0.15">
      <c r="A459" s="32">
        <v>43</v>
      </c>
      <c r="B459" s="33">
        <v>6875</v>
      </c>
      <c r="C459" s="34" t="s">
        <v>5303</v>
      </c>
      <c r="D459" s="47" t="s">
        <v>5304</v>
      </c>
      <c r="E459" s="434"/>
      <c r="F459" s="40"/>
      <c r="G459" s="40"/>
      <c r="H459" s="40"/>
      <c r="I459" s="40"/>
      <c r="J459" s="40"/>
      <c r="K459" s="40"/>
      <c r="L459" s="40"/>
      <c r="M459" s="40"/>
      <c r="N459" s="40"/>
      <c r="O459" s="102"/>
      <c r="P459" s="48"/>
      <c r="Q459" s="106"/>
      <c r="R459" s="106"/>
      <c r="S459" s="106"/>
      <c r="T459" s="106"/>
      <c r="U459" s="106"/>
      <c r="V459" s="43"/>
      <c r="W459" s="43"/>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T459" s="43"/>
      <c r="AU459" s="43"/>
      <c r="AV459" s="43"/>
      <c r="AW459" s="25"/>
      <c r="AX459" s="43"/>
      <c r="AY459" s="1106">
        <v>300</v>
      </c>
      <c r="AZ459" s="1106"/>
      <c r="BA459" s="100" t="s">
        <v>775</v>
      </c>
      <c r="BB459" s="43"/>
      <c r="BC459" s="43"/>
      <c r="BD459" s="231"/>
      <c r="BE459" s="101">
        <f t="shared" si="2"/>
        <v>300</v>
      </c>
      <c r="BF459" s="31"/>
    </row>
    <row r="460" spans="1:60" ht="17.100000000000001" customHeight="1" x14ac:dyDescent="0.15">
      <c r="A460" s="32">
        <v>43</v>
      </c>
      <c r="B460" s="33">
        <v>6880</v>
      </c>
      <c r="C460" s="34" t="s">
        <v>5305</v>
      </c>
      <c r="D460" s="42" t="s">
        <v>5306</v>
      </c>
      <c r="E460" s="437"/>
      <c r="F460" s="43"/>
      <c r="G460" s="43"/>
      <c r="H460" s="43"/>
      <c r="I460" s="43"/>
      <c r="J460" s="43"/>
      <c r="K460" s="43"/>
      <c r="L460" s="43"/>
      <c r="M460" s="43"/>
      <c r="N460" s="43"/>
      <c r="O460" s="98"/>
      <c r="P460" s="239"/>
      <c r="Q460" s="239"/>
      <c r="R460" s="239"/>
      <c r="S460" s="106"/>
      <c r="T460" s="106"/>
      <c r="U460" s="106"/>
      <c r="V460" s="43"/>
      <c r="W460" s="43"/>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3"/>
      <c r="AU460" s="43"/>
      <c r="AV460" s="25"/>
      <c r="AW460" s="25"/>
      <c r="AX460" s="43"/>
      <c r="AY460" s="1106">
        <v>480</v>
      </c>
      <c r="AZ460" s="1106"/>
      <c r="BA460" s="100" t="s">
        <v>775</v>
      </c>
      <c r="BB460" s="43"/>
      <c r="BC460" s="43"/>
      <c r="BD460" s="231"/>
      <c r="BE460" s="101">
        <f t="shared" si="2"/>
        <v>480</v>
      </c>
      <c r="BF460" s="61"/>
    </row>
    <row r="461" spans="1:60" ht="17.100000000000001" customHeight="1" x14ac:dyDescent="0.15">
      <c r="A461" s="32">
        <v>43</v>
      </c>
      <c r="B461" s="33">
        <v>6890</v>
      </c>
      <c r="C461" s="34" t="s">
        <v>5307</v>
      </c>
      <c r="D461" s="42" t="s">
        <v>5308</v>
      </c>
      <c r="E461" s="437"/>
      <c r="F461" s="43"/>
      <c r="G461" s="43"/>
      <c r="H461" s="43"/>
      <c r="I461" s="43"/>
      <c r="J461" s="43"/>
      <c r="K461" s="43"/>
      <c r="L461" s="43"/>
      <c r="M461" s="43"/>
      <c r="N461" s="43"/>
      <c r="O461" s="98"/>
      <c r="P461" s="239"/>
      <c r="Q461" s="239"/>
      <c r="R461" s="239"/>
      <c r="S461" s="106"/>
      <c r="T461" s="106"/>
      <c r="U461" s="106"/>
      <c r="V461" s="43"/>
      <c r="W461" s="43"/>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T461" s="43"/>
      <c r="AU461" s="43"/>
      <c r="AV461" s="25"/>
      <c r="AW461" s="25"/>
      <c r="AX461" s="43"/>
      <c r="AY461" s="1296">
        <v>583</v>
      </c>
      <c r="AZ461" s="1296"/>
      <c r="BA461" s="100" t="s">
        <v>775</v>
      </c>
      <c r="BB461" s="43"/>
      <c r="BC461" s="43"/>
      <c r="BD461" s="231"/>
      <c r="BE461" s="101">
        <f>ROUND(AY461,0)</f>
        <v>583</v>
      </c>
      <c r="BF461" s="31" t="s">
        <v>5309</v>
      </c>
    </row>
    <row r="462" spans="1:60" ht="17.100000000000001" customHeight="1" x14ac:dyDescent="0.15">
      <c r="A462" s="32">
        <v>43</v>
      </c>
      <c r="B462" s="33">
        <v>6715</v>
      </c>
      <c r="C462" s="34" t="s">
        <v>5310</v>
      </c>
      <c r="D462" s="1085" t="s">
        <v>843</v>
      </c>
      <c r="E462" s="1086"/>
      <c r="F462" s="1086"/>
      <c r="G462" s="1086"/>
      <c r="H462" s="1086"/>
      <c r="I462" s="1086"/>
      <c r="J462" s="1086"/>
      <c r="K462" s="1087"/>
      <c r="L462" s="1297" t="s">
        <v>844</v>
      </c>
      <c r="M462" s="1297"/>
      <c r="N462" s="1297"/>
      <c r="O462" s="1297"/>
      <c r="P462" s="1297"/>
      <c r="Q462" s="1297"/>
      <c r="R462" s="1298"/>
      <c r="S462" s="1298"/>
      <c r="T462" s="1298"/>
      <c r="U462" s="43"/>
      <c r="V462" s="98"/>
      <c r="W462" s="98"/>
      <c r="X462" s="44"/>
      <c r="Y462" s="50"/>
      <c r="Z462" s="50"/>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4"/>
      <c r="AW462" s="119"/>
      <c r="AX462" s="43"/>
      <c r="AY462" s="43"/>
      <c r="AZ462" s="120"/>
      <c r="BA462" s="121" t="s">
        <v>775</v>
      </c>
      <c r="BB462" s="121"/>
      <c r="BC462" s="43"/>
      <c r="BD462" s="43"/>
      <c r="BE462" s="35"/>
      <c r="BF462" s="66" t="s">
        <v>755</v>
      </c>
      <c r="BH462" s="122"/>
    </row>
    <row r="463" spans="1:60" ht="17.100000000000001" customHeight="1" x14ac:dyDescent="0.15">
      <c r="A463" s="32">
        <v>43</v>
      </c>
      <c r="B463" s="33">
        <v>6716</v>
      </c>
      <c r="C463" s="34" t="s">
        <v>5311</v>
      </c>
      <c r="D463" s="1088"/>
      <c r="E463" s="1089"/>
      <c r="F463" s="1089"/>
      <c r="G463" s="1089"/>
      <c r="H463" s="1089"/>
      <c r="I463" s="1089"/>
      <c r="J463" s="1089"/>
      <c r="K463" s="1090"/>
      <c r="L463" s="1297"/>
      <c r="M463" s="1297"/>
      <c r="N463" s="1297"/>
      <c r="O463" s="1297"/>
      <c r="P463" s="1297"/>
      <c r="Q463" s="1297"/>
      <c r="R463" s="1298"/>
      <c r="S463" s="1298"/>
      <c r="T463" s="1298"/>
      <c r="U463" s="43" t="s">
        <v>3999</v>
      </c>
      <c r="V463" s="98"/>
      <c r="W463" s="98"/>
      <c r="X463" s="44"/>
      <c r="Y463" s="50"/>
      <c r="Z463" s="50"/>
      <c r="AA463" s="43"/>
      <c r="AB463" s="43"/>
      <c r="AC463" s="43"/>
      <c r="AD463" s="43"/>
      <c r="AE463" s="43"/>
      <c r="AF463" s="43"/>
      <c r="AG463" s="43"/>
      <c r="AH463" s="43"/>
      <c r="AI463" s="43"/>
      <c r="AJ463" s="43"/>
      <c r="AK463" s="43"/>
      <c r="AL463" s="43"/>
      <c r="AM463" s="43"/>
      <c r="AN463" s="43"/>
      <c r="AO463" s="43"/>
      <c r="AP463" s="43"/>
      <c r="AQ463" s="45"/>
      <c r="AR463" s="95"/>
      <c r="AS463" s="15"/>
      <c r="AT463" s="438"/>
      <c r="AU463" s="438"/>
      <c r="AV463" s="100"/>
      <c r="AW463" s="15"/>
      <c r="AX463" s="220"/>
      <c r="AY463" s="220"/>
      <c r="AZ463" s="220"/>
      <c r="BA463" s="121" t="s">
        <v>775</v>
      </c>
      <c r="BB463" s="439"/>
      <c r="BC463" s="43"/>
      <c r="BD463" s="43"/>
      <c r="BE463" s="123"/>
      <c r="BF463" s="31"/>
      <c r="BH463" s="122"/>
    </row>
    <row r="464" spans="1:60" ht="17.100000000000001" customHeight="1" x14ac:dyDescent="0.15">
      <c r="A464" s="32">
        <v>43</v>
      </c>
      <c r="B464" s="33">
        <v>6710</v>
      </c>
      <c r="C464" s="34" t="s">
        <v>5312</v>
      </c>
      <c r="D464" s="1088"/>
      <c r="E464" s="1089"/>
      <c r="F464" s="1089"/>
      <c r="G464" s="1089"/>
      <c r="H464" s="1089"/>
      <c r="I464" s="1089"/>
      <c r="J464" s="1089"/>
      <c r="K464" s="1090"/>
      <c r="L464" s="1297" t="s">
        <v>846</v>
      </c>
      <c r="M464" s="1297"/>
      <c r="N464" s="1297"/>
      <c r="O464" s="1297"/>
      <c r="P464" s="1297"/>
      <c r="Q464" s="1297"/>
      <c r="R464" s="1298"/>
      <c r="S464" s="1298"/>
      <c r="T464" s="1298"/>
      <c r="U464" s="43"/>
      <c r="V464" s="98"/>
      <c r="W464" s="98"/>
      <c r="X464" s="44"/>
      <c r="Y464" s="50"/>
      <c r="Z464" s="50"/>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4"/>
      <c r="AW464" s="119"/>
      <c r="AX464" s="43"/>
      <c r="AY464" s="43"/>
      <c r="AZ464" s="120"/>
      <c r="BA464" s="121" t="s">
        <v>775</v>
      </c>
      <c r="BB464" s="121"/>
      <c r="BC464" s="43"/>
      <c r="BD464" s="43"/>
      <c r="BE464" s="123"/>
      <c r="BF464" s="31"/>
      <c r="BH464" s="122"/>
    </row>
    <row r="465" spans="1:60" ht="17.100000000000001" customHeight="1" x14ac:dyDescent="0.15">
      <c r="A465" s="32">
        <v>43</v>
      </c>
      <c r="B465" s="33">
        <v>6711</v>
      </c>
      <c r="C465" s="34" t="s">
        <v>5313</v>
      </c>
      <c r="D465" s="1088"/>
      <c r="E465" s="1089"/>
      <c r="F465" s="1089"/>
      <c r="G465" s="1089"/>
      <c r="H465" s="1089"/>
      <c r="I465" s="1089"/>
      <c r="J465" s="1089"/>
      <c r="K465" s="1090"/>
      <c r="L465" s="1297"/>
      <c r="M465" s="1297"/>
      <c r="N465" s="1297"/>
      <c r="O465" s="1297"/>
      <c r="P465" s="1297"/>
      <c r="Q465" s="1297"/>
      <c r="R465" s="1298"/>
      <c r="S465" s="1298"/>
      <c r="T465" s="1298"/>
      <c r="U465" s="43" t="s">
        <v>3999</v>
      </c>
      <c r="V465" s="98"/>
      <c r="W465" s="98"/>
      <c r="X465" s="44"/>
      <c r="Y465" s="50"/>
      <c r="Z465" s="50"/>
      <c r="AA465" s="43"/>
      <c r="AB465" s="43"/>
      <c r="AC465" s="43"/>
      <c r="AD465" s="43"/>
      <c r="AE465" s="43"/>
      <c r="AF465" s="43"/>
      <c r="AG465" s="43"/>
      <c r="AH465" s="43"/>
      <c r="AI465" s="43"/>
      <c r="AJ465" s="43"/>
      <c r="AK465" s="43"/>
      <c r="AL465" s="43"/>
      <c r="AM465" s="43"/>
      <c r="AN465" s="43"/>
      <c r="AO465" s="43"/>
      <c r="AP465" s="43"/>
      <c r="AQ465" s="45"/>
      <c r="AR465" s="95"/>
      <c r="AS465" s="15"/>
      <c r="AT465" s="438"/>
      <c r="AU465" s="438"/>
      <c r="AV465" s="100"/>
      <c r="AW465" s="15"/>
      <c r="AX465" s="220"/>
      <c r="AY465" s="220"/>
      <c r="AZ465" s="220"/>
      <c r="BA465" s="121" t="s">
        <v>775</v>
      </c>
      <c r="BB465" s="439"/>
      <c r="BC465" s="43"/>
      <c r="BD465" s="43"/>
      <c r="BE465" s="123"/>
      <c r="BF465" s="31"/>
      <c r="BH465" s="122"/>
    </row>
    <row r="466" spans="1:60" ht="17.100000000000001" customHeight="1" x14ac:dyDescent="0.15">
      <c r="A466" s="32">
        <v>43</v>
      </c>
      <c r="B466" s="33">
        <v>6665</v>
      </c>
      <c r="C466" s="34" t="s">
        <v>5314</v>
      </c>
      <c r="D466" s="1088"/>
      <c r="E466" s="1089"/>
      <c r="F466" s="1089"/>
      <c r="G466" s="1089"/>
      <c r="H466" s="1089"/>
      <c r="I466" s="1089"/>
      <c r="J466" s="1089"/>
      <c r="K466" s="1090"/>
      <c r="L466" s="1297" t="s">
        <v>848</v>
      </c>
      <c r="M466" s="1297"/>
      <c r="N466" s="1297"/>
      <c r="O466" s="1297"/>
      <c r="P466" s="1297"/>
      <c r="Q466" s="1297"/>
      <c r="R466" s="1298"/>
      <c r="S466" s="1298"/>
      <c r="T466" s="1298"/>
      <c r="U466" s="43"/>
      <c r="V466" s="98"/>
      <c r="W466" s="98"/>
      <c r="X466" s="44"/>
      <c r="Y466" s="50"/>
      <c r="Z466" s="50"/>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26"/>
      <c r="AW466" s="119"/>
      <c r="AX466" s="43"/>
      <c r="AY466" s="43"/>
      <c r="AZ466" s="120"/>
      <c r="BA466" s="121" t="s">
        <v>775</v>
      </c>
      <c r="BB466" s="121"/>
      <c r="BC466" s="43"/>
      <c r="BD466" s="43"/>
      <c r="BE466" s="35"/>
      <c r="BF466" s="31"/>
      <c r="BH466" s="122"/>
    </row>
    <row r="467" spans="1:60" ht="17.100000000000001" customHeight="1" x14ac:dyDescent="0.15">
      <c r="A467" s="32">
        <v>43</v>
      </c>
      <c r="B467" s="33">
        <v>6666</v>
      </c>
      <c r="C467" s="34" t="s">
        <v>5315</v>
      </c>
      <c r="D467" s="1088"/>
      <c r="E467" s="1089"/>
      <c r="F467" s="1089"/>
      <c r="G467" s="1089"/>
      <c r="H467" s="1089"/>
      <c r="I467" s="1089"/>
      <c r="J467" s="1089"/>
      <c r="K467" s="1090"/>
      <c r="L467" s="1297"/>
      <c r="M467" s="1297"/>
      <c r="N467" s="1297"/>
      <c r="O467" s="1297"/>
      <c r="P467" s="1297"/>
      <c r="Q467" s="1297"/>
      <c r="R467" s="1298"/>
      <c r="S467" s="1298"/>
      <c r="T467" s="1298"/>
      <c r="U467" s="43" t="s">
        <v>3999</v>
      </c>
      <c r="V467" s="98"/>
      <c r="W467" s="98"/>
      <c r="X467" s="44"/>
      <c r="Y467" s="50"/>
      <c r="Z467" s="50"/>
      <c r="AA467" s="43"/>
      <c r="AB467" s="43"/>
      <c r="AC467" s="43"/>
      <c r="AD467" s="43"/>
      <c r="AE467" s="43"/>
      <c r="AF467" s="43"/>
      <c r="AG467" s="43"/>
      <c r="AH467" s="43"/>
      <c r="AI467" s="43"/>
      <c r="AJ467" s="43"/>
      <c r="AK467" s="43"/>
      <c r="AL467" s="43"/>
      <c r="AM467" s="43"/>
      <c r="AN467" s="43"/>
      <c r="AO467" s="43"/>
      <c r="AP467" s="43"/>
      <c r="AQ467" s="45"/>
      <c r="AR467" s="95"/>
      <c r="AS467" s="15"/>
      <c r="AT467" s="438"/>
      <c r="AU467" s="438"/>
      <c r="AV467" s="100"/>
      <c r="AW467" s="15"/>
      <c r="AX467" s="220"/>
      <c r="AY467" s="220"/>
      <c r="AZ467" s="220"/>
      <c r="BA467" s="121" t="s">
        <v>775</v>
      </c>
      <c r="BB467" s="439"/>
      <c r="BC467" s="43"/>
      <c r="BD467" s="43"/>
      <c r="BE467" s="123"/>
      <c r="BF467" s="31"/>
      <c r="BH467" s="122"/>
    </row>
    <row r="468" spans="1:60" ht="17.100000000000001" customHeight="1" x14ac:dyDescent="0.15">
      <c r="A468" s="81">
        <v>43</v>
      </c>
      <c r="B468" s="124">
        <v>6670</v>
      </c>
      <c r="C468" s="82" t="s">
        <v>5316</v>
      </c>
      <c r="D468" s="73"/>
      <c r="E468" s="74"/>
      <c r="F468" s="74"/>
      <c r="G468" s="74"/>
      <c r="H468" s="74"/>
      <c r="I468" s="74"/>
      <c r="J468" s="74"/>
      <c r="K468" s="75"/>
      <c r="L468" s="1294" t="s">
        <v>850</v>
      </c>
      <c r="M468" s="1294"/>
      <c r="N468" s="1294"/>
      <c r="O468" s="1294"/>
      <c r="P468" s="1294"/>
      <c r="Q468" s="1294"/>
      <c r="R468" s="1295"/>
      <c r="S468" s="1295"/>
      <c r="T468" s="1295"/>
      <c r="U468" s="85"/>
      <c r="V468" s="86"/>
      <c r="W468" s="86"/>
      <c r="X468" s="87"/>
      <c r="Y468" s="88"/>
      <c r="Z468" s="88"/>
      <c r="AA468" s="85"/>
      <c r="AB468" s="85"/>
      <c r="AC468" s="85"/>
      <c r="AD468" s="85"/>
      <c r="AE468" s="85"/>
      <c r="AF468" s="85"/>
      <c r="AG468" s="85"/>
      <c r="AH468" s="85"/>
      <c r="AI468" s="85"/>
      <c r="AJ468" s="85"/>
      <c r="AK468" s="85"/>
      <c r="AL468" s="85"/>
      <c r="AM468" s="85"/>
      <c r="AN468" s="85"/>
      <c r="AO468" s="85"/>
      <c r="AP468" s="85"/>
      <c r="AQ468" s="85"/>
      <c r="AR468" s="85"/>
      <c r="AS468" s="85"/>
      <c r="AT468" s="85"/>
      <c r="AU468" s="85"/>
      <c r="AV468" s="126"/>
      <c r="AW468" s="127"/>
      <c r="AX468" s="85"/>
      <c r="AY468" s="85"/>
      <c r="AZ468" s="128"/>
      <c r="BA468" s="129" t="s">
        <v>775</v>
      </c>
      <c r="BB468" s="129"/>
      <c r="BC468" s="85"/>
      <c r="BD468" s="85"/>
      <c r="BE468" s="91"/>
      <c r="BF468" s="31"/>
      <c r="BH468" s="122"/>
    </row>
    <row r="469" spans="1:60" ht="17.100000000000001" customHeight="1" x14ac:dyDescent="0.15">
      <c r="A469" s="81">
        <v>43</v>
      </c>
      <c r="B469" s="124">
        <v>6671</v>
      </c>
      <c r="C469" s="82" t="s">
        <v>5317</v>
      </c>
      <c r="D469" s="73"/>
      <c r="E469" s="74"/>
      <c r="F469" s="74"/>
      <c r="G469" s="74"/>
      <c r="H469" s="74"/>
      <c r="I469" s="74"/>
      <c r="J469" s="74"/>
      <c r="K469" s="75"/>
      <c r="L469" s="1294"/>
      <c r="M469" s="1294"/>
      <c r="N469" s="1294"/>
      <c r="O469" s="1294"/>
      <c r="P469" s="1294"/>
      <c r="Q469" s="1294"/>
      <c r="R469" s="1295"/>
      <c r="S469" s="1295"/>
      <c r="T469" s="1295"/>
      <c r="U469" s="85" t="s">
        <v>3999</v>
      </c>
      <c r="V469" s="86"/>
      <c r="W469" s="86"/>
      <c r="X469" s="87"/>
      <c r="Y469" s="88"/>
      <c r="Z469" s="88"/>
      <c r="AA469" s="85"/>
      <c r="AB469" s="85"/>
      <c r="AC469" s="85"/>
      <c r="AD469" s="85"/>
      <c r="AE469" s="85"/>
      <c r="AF469" s="85"/>
      <c r="AG469" s="85"/>
      <c r="AH469" s="85"/>
      <c r="AI469" s="85"/>
      <c r="AJ469" s="85"/>
      <c r="AK469" s="85"/>
      <c r="AL469" s="85"/>
      <c r="AM469" s="85"/>
      <c r="AN469" s="85"/>
      <c r="AO469" s="85"/>
      <c r="AP469" s="85"/>
      <c r="AQ469" s="89"/>
      <c r="AR469" s="440"/>
      <c r="AS469" s="344"/>
      <c r="AT469" s="441"/>
      <c r="AU469" s="441"/>
      <c r="AV469" s="84"/>
      <c r="AW469" s="344"/>
      <c r="AX469" s="442"/>
      <c r="AY469" s="442"/>
      <c r="AZ469" s="442"/>
      <c r="BA469" s="129" t="s">
        <v>775</v>
      </c>
      <c r="BB469" s="443"/>
      <c r="BC469" s="85"/>
      <c r="BD469" s="85"/>
      <c r="BE469" s="345"/>
      <c r="BF469" s="31"/>
      <c r="BH469" s="122"/>
    </row>
    <row r="470" spans="1:60" ht="17.100000000000001" customHeight="1" x14ac:dyDescent="0.15">
      <c r="A470" s="81">
        <v>43</v>
      </c>
      <c r="B470" s="124">
        <v>6675</v>
      </c>
      <c r="C470" s="82" t="s">
        <v>5318</v>
      </c>
      <c r="D470" s="73"/>
      <c r="E470" s="74"/>
      <c r="F470" s="74"/>
      <c r="G470" s="74"/>
      <c r="H470" s="74"/>
      <c r="I470" s="74"/>
      <c r="J470" s="74"/>
      <c r="K470" s="75"/>
      <c r="L470" s="1294" t="s">
        <v>852</v>
      </c>
      <c r="M470" s="1294"/>
      <c r="N470" s="1294"/>
      <c r="O470" s="1294"/>
      <c r="P470" s="1294"/>
      <c r="Q470" s="1294"/>
      <c r="R470" s="1295"/>
      <c r="S470" s="1295"/>
      <c r="T470" s="1295"/>
      <c r="U470" s="85"/>
      <c r="V470" s="86"/>
      <c r="W470" s="86"/>
      <c r="X470" s="87"/>
      <c r="Y470" s="88"/>
      <c r="Z470" s="88"/>
      <c r="AA470" s="85"/>
      <c r="AB470" s="85"/>
      <c r="AC470" s="85"/>
      <c r="AD470" s="85"/>
      <c r="AE470" s="85"/>
      <c r="AF470" s="85"/>
      <c r="AG470" s="85"/>
      <c r="AH470" s="85"/>
      <c r="AI470" s="85"/>
      <c r="AJ470" s="85"/>
      <c r="AK470" s="85"/>
      <c r="AL470" s="85"/>
      <c r="AM470" s="85"/>
      <c r="AN470" s="85"/>
      <c r="AO470" s="85"/>
      <c r="AP470" s="85"/>
      <c r="AQ470" s="85"/>
      <c r="AR470" s="85"/>
      <c r="AS470" s="85"/>
      <c r="AT470" s="85"/>
      <c r="AU470" s="85"/>
      <c r="AV470" s="126"/>
      <c r="AW470" s="127"/>
      <c r="AX470" s="85"/>
      <c r="AY470" s="85"/>
      <c r="AZ470" s="128"/>
      <c r="BA470" s="129" t="s">
        <v>775</v>
      </c>
      <c r="BB470" s="129"/>
      <c r="BC470" s="85"/>
      <c r="BD470" s="85"/>
      <c r="BE470" s="91"/>
      <c r="BF470" s="31"/>
      <c r="BH470" s="122"/>
    </row>
    <row r="471" spans="1:60" ht="17.100000000000001" customHeight="1" x14ac:dyDescent="0.15">
      <c r="A471" s="81">
        <v>43</v>
      </c>
      <c r="B471" s="124">
        <v>6676</v>
      </c>
      <c r="C471" s="82" t="s">
        <v>5319</v>
      </c>
      <c r="D471" s="111"/>
      <c r="E471" s="112"/>
      <c r="F471" s="112"/>
      <c r="G471" s="112"/>
      <c r="H471" s="112"/>
      <c r="I471" s="112"/>
      <c r="J471" s="112"/>
      <c r="K471" s="113"/>
      <c r="L471" s="1294"/>
      <c r="M471" s="1294"/>
      <c r="N471" s="1294"/>
      <c r="O471" s="1294"/>
      <c r="P471" s="1294"/>
      <c r="Q471" s="1294"/>
      <c r="R471" s="1295"/>
      <c r="S471" s="1295"/>
      <c r="T471" s="1295"/>
      <c r="U471" s="85" t="s">
        <v>3999</v>
      </c>
      <c r="V471" s="86"/>
      <c r="W471" s="86"/>
      <c r="X471" s="87"/>
      <c r="Y471" s="88"/>
      <c r="Z471" s="88"/>
      <c r="AA471" s="85"/>
      <c r="AB471" s="85"/>
      <c r="AC471" s="85"/>
      <c r="AD471" s="85"/>
      <c r="AE471" s="85"/>
      <c r="AF471" s="85"/>
      <c r="AG471" s="85"/>
      <c r="AH471" s="85"/>
      <c r="AI471" s="85"/>
      <c r="AJ471" s="85"/>
      <c r="AK471" s="85"/>
      <c r="AL471" s="85"/>
      <c r="AM471" s="85"/>
      <c r="AN471" s="85"/>
      <c r="AO471" s="85"/>
      <c r="AP471" s="85"/>
      <c r="AQ471" s="89"/>
      <c r="AR471" s="440"/>
      <c r="AS471" s="344"/>
      <c r="AT471" s="441"/>
      <c r="AU471" s="441"/>
      <c r="AV471" s="84"/>
      <c r="AW471" s="344"/>
      <c r="AX471" s="442"/>
      <c r="AY471" s="442"/>
      <c r="AZ471" s="442"/>
      <c r="BA471" s="129" t="s">
        <v>775</v>
      </c>
      <c r="BB471" s="443"/>
      <c r="BC471" s="85"/>
      <c r="BD471" s="85"/>
      <c r="BE471" s="345"/>
      <c r="BF471" s="31"/>
      <c r="BH471" s="122"/>
    </row>
    <row r="472" spans="1:60" ht="17.100000000000001" customHeight="1" x14ac:dyDescent="0.15">
      <c r="A472" s="81">
        <v>43</v>
      </c>
      <c r="B472" s="81">
        <v>6685</v>
      </c>
      <c r="C472" s="82" t="s">
        <v>5320</v>
      </c>
      <c r="D472" s="346" t="s">
        <v>854</v>
      </c>
      <c r="E472" s="444"/>
      <c r="F472" s="347"/>
      <c r="G472" s="347"/>
      <c r="H472" s="347"/>
      <c r="I472" s="347"/>
      <c r="J472" s="347"/>
      <c r="K472" s="347"/>
      <c r="L472" s="347"/>
      <c r="M472" s="347"/>
      <c r="N472" s="347"/>
      <c r="O472" s="347"/>
      <c r="P472" s="347"/>
      <c r="Q472" s="347"/>
      <c r="R472" s="347"/>
      <c r="S472" s="347"/>
      <c r="T472" s="348"/>
      <c r="U472" s="85"/>
      <c r="V472" s="86"/>
      <c r="W472" s="85"/>
      <c r="X472" s="85"/>
      <c r="Y472" s="85"/>
      <c r="Z472" s="85"/>
      <c r="AA472" s="85"/>
      <c r="AB472" s="85"/>
      <c r="AC472" s="85"/>
      <c r="AD472" s="133"/>
      <c r="AE472" s="133"/>
      <c r="AF472" s="133"/>
      <c r="AG472" s="133"/>
      <c r="AH472" s="133"/>
      <c r="AI472" s="133"/>
      <c r="AJ472" s="133"/>
      <c r="AK472" s="133"/>
      <c r="AL472" s="133"/>
      <c r="AM472" s="133"/>
      <c r="AN472" s="133"/>
      <c r="AO472" s="133"/>
      <c r="AP472" s="85"/>
      <c r="AQ472" s="85"/>
      <c r="AR472" s="85"/>
      <c r="AS472" s="85"/>
      <c r="AT472" s="85"/>
      <c r="AU472" s="85"/>
      <c r="AV472" s="126"/>
      <c r="AW472" s="127"/>
      <c r="AX472" s="85"/>
      <c r="AY472" s="85"/>
      <c r="AZ472" s="128"/>
      <c r="BA472" s="134" t="s">
        <v>855</v>
      </c>
      <c r="BB472" s="85"/>
      <c r="BC472" s="85"/>
      <c r="BD472" s="85"/>
      <c r="BE472" s="91"/>
      <c r="BF472" s="31"/>
    </row>
    <row r="473" spans="1:60" ht="17.100000000000001" customHeight="1" x14ac:dyDescent="0.15">
      <c r="A473" s="32">
        <v>43</v>
      </c>
      <c r="B473" s="32">
        <v>6772</v>
      </c>
      <c r="C473" s="34" t="s">
        <v>5321</v>
      </c>
      <c r="D473" s="1085" t="s">
        <v>857</v>
      </c>
      <c r="E473" s="1086"/>
      <c r="F473" s="1086"/>
      <c r="G473" s="1086"/>
      <c r="H473" s="1086"/>
      <c r="I473" s="1086"/>
      <c r="J473" s="1086"/>
      <c r="K473" s="1087"/>
      <c r="L473" s="72" t="s">
        <v>2974</v>
      </c>
      <c r="M473" s="63"/>
      <c r="N473" s="63"/>
      <c r="O473" s="63"/>
      <c r="P473" s="63"/>
      <c r="Q473" s="63"/>
      <c r="R473" s="63"/>
      <c r="S473" s="63"/>
      <c r="T473" s="63"/>
      <c r="U473" s="43"/>
      <c r="V473" s="98"/>
      <c r="W473" s="43"/>
      <c r="X473" s="43"/>
      <c r="Y473" s="43"/>
      <c r="Z473" s="43"/>
      <c r="AA473" s="43"/>
      <c r="AB473" s="43"/>
      <c r="AC473" s="43"/>
      <c r="AD473" s="106"/>
      <c r="AE473" s="106"/>
      <c r="AF473" s="106"/>
      <c r="AG473" s="106"/>
      <c r="AH473" s="106"/>
      <c r="AI473" s="106"/>
      <c r="AJ473" s="106"/>
      <c r="AK473" s="106"/>
      <c r="AL473" s="106"/>
      <c r="AM473" s="106"/>
      <c r="AN473" s="106"/>
      <c r="AO473" s="106"/>
      <c r="AP473" s="43"/>
      <c r="AQ473" s="43"/>
      <c r="AR473" s="43"/>
      <c r="AS473" s="43"/>
      <c r="AT473" s="43"/>
      <c r="AU473" s="43"/>
      <c r="AV473" s="26"/>
      <c r="AW473" s="119"/>
      <c r="AX473" s="43"/>
      <c r="AY473" s="43"/>
      <c r="AZ473" s="120"/>
      <c r="BA473" s="136" t="s">
        <v>855</v>
      </c>
      <c r="BB473" s="43"/>
      <c r="BC473" s="43"/>
      <c r="BD473" s="43"/>
      <c r="BE473" s="35"/>
      <c r="BF473" s="31"/>
    </row>
    <row r="474" spans="1:60" ht="17.100000000000001" customHeight="1" x14ac:dyDescent="0.15">
      <c r="A474" s="32">
        <v>43</v>
      </c>
      <c r="B474" s="32">
        <v>6773</v>
      </c>
      <c r="C474" s="34" t="s">
        <v>5322</v>
      </c>
      <c r="D474" s="1088"/>
      <c r="E474" s="1089"/>
      <c r="F474" s="1089"/>
      <c r="G474" s="1089"/>
      <c r="H474" s="1089"/>
      <c r="I474" s="1089"/>
      <c r="J474" s="1089"/>
      <c r="K474" s="1090"/>
      <c r="L474" s="72" t="s">
        <v>2976</v>
      </c>
      <c r="M474" s="63"/>
      <c r="N474" s="63"/>
      <c r="O474" s="63"/>
      <c r="P474" s="63"/>
      <c r="Q474" s="63"/>
      <c r="R474" s="63"/>
      <c r="S474" s="63"/>
      <c r="T474" s="63"/>
      <c r="U474" s="43"/>
      <c r="V474" s="98"/>
      <c r="W474" s="43"/>
      <c r="X474" s="43"/>
      <c r="Y474" s="43"/>
      <c r="Z474" s="43"/>
      <c r="AA474" s="43"/>
      <c r="AB474" s="43"/>
      <c r="AC474" s="43"/>
      <c r="AD474" s="106"/>
      <c r="AE474" s="106"/>
      <c r="AF474" s="106"/>
      <c r="AG474" s="106"/>
      <c r="AH474" s="106"/>
      <c r="AI474" s="106"/>
      <c r="AJ474" s="106"/>
      <c r="AK474" s="106"/>
      <c r="AL474" s="106"/>
      <c r="AM474" s="106"/>
      <c r="AN474" s="106"/>
      <c r="AO474" s="106"/>
      <c r="AP474" s="43"/>
      <c r="AQ474" s="43"/>
      <c r="AR474" s="43"/>
      <c r="AS474" s="43"/>
      <c r="AT474" s="43"/>
      <c r="AU474" s="43"/>
      <c r="AV474" s="26"/>
      <c r="AW474" s="119"/>
      <c r="AX474" s="43"/>
      <c r="AY474" s="43"/>
      <c r="AZ474" s="120"/>
      <c r="BA474" s="136" t="s">
        <v>855</v>
      </c>
      <c r="BB474" s="43"/>
      <c r="BC474" s="43"/>
      <c r="BD474" s="43"/>
      <c r="BE474" s="35"/>
      <c r="BF474" s="31"/>
    </row>
    <row r="475" spans="1:60" ht="17.100000000000001" customHeight="1" x14ac:dyDescent="0.15">
      <c r="A475" s="32">
        <v>43</v>
      </c>
      <c r="B475" s="32">
        <v>6774</v>
      </c>
      <c r="C475" s="34" t="s">
        <v>5323</v>
      </c>
      <c r="D475" s="1122"/>
      <c r="E475" s="1123"/>
      <c r="F475" s="1123"/>
      <c r="G475" s="1123"/>
      <c r="H475" s="1123"/>
      <c r="I475" s="1123"/>
      <c r="J475" s="1123"/>
      <c r="K475" s="1138"/>
      <c r="L475" s="223" t="s">
        <v>4012</v>
      </c>
      <c r="M475" s="445"/>
      <c r="N475" s="445"/>
      <c r="O475" s="445"/>
      <c r="P475" s="445"/>
      <c r="Q475" s="445"/>
      <c r="R475" s="445"/>
      <c r="S475" s="445"/>
      <c r="T475" s="445"/>
      <c r="U475" s="43"/>
      <c r="V475" s="98"/>
      <c r="W475" s="43"/>
      <c r="X475" s="43"/>
      <c r="Y475" s="43"/>
      <c r="Z475" s="43"/>
      <c r="AA475" s="43"/>
      <c r="AB475" s="43"/>
      <c r="AC475" s="43"/>
      <c r="AD475" s="106"/>
      <c r="AE475" s="106"/>
      <c r="AF475" s="106"/>
      <c r="AG475" s="106"/>
      <c r="AH475" s="106"/>
      <c r="AI475" s="106"/>
      <c r="AJ475" s="106"/>
      <c r="AK475" s="106"/>
      <c r="AL475" s="106"/>
      <c r="AM475" s="106"/>
      <c r="AN475" s="106"/>
      <c r="AO475" s="106"/>
      <c r="AP475" s="43"/>
      <c r="AQ475" s="43"/>
      <c r="AR475" s="43"/>
      <c r="AS475" s="43"/>
      <c r="AT475" s="43"/>
      <c r="AU475" s="43"/>
      <c r="AV475" s="26"/>
      <c r="AW475" s="119"/>
      <c r="AX475" s="43"/>
      <c r="AY475" s="43"/>
      <c r="AZ475" s="120"/>
      <c r="BA475" s="136" t="s">
        <v>855</v>
      </c>
      <c r="BB475" s="43"/>
      <c r="BC475" s="43"/>
      <c r="BD475" s="43"/>
      <c r="BE475" s="35"/>
      <c r="BF475" s="31"/>
    </row>
    <row r="476" spans="1:60" ht="17.100000000000001" customHeight="1" x14ac:dyDescent="0.15">
      <c r="A476" s="137">
        <v>43</v>
      </c>
      <c r="B476" s="349">
        <v>6766</v>
      </c>
      <c r="C476" s="138" t="s">
        <v>5324</v>
      </c>
      <c r="D476" s="350" t="s">
        <v>2978</v>
      </c>
      <c r="E476" s="446"/>
      <c r="F476" s="142"/>
      <c r="G476" s="142"/>
      <c r="H476" s="142"/>
      <c r="I476" s="142"/>
      <c r="J476" s="142"/>
      <c r="K476" s="142"/>
      <c r="L476" s="142"/>
      <c r="M476" s="142"/>
      <c r="N476" s="142"/>
      <c r="O476" s="393"/>
      <c r="P476" s="351"/>
      <c r="Q476" s="351"/>
      <c r="R476" s="351"/>
      <c r="S476" s="143"/>
      <c r="T476" s="143"/>
      <c r="U476" s="143"/>
      <c r="V476" s="142"/>
      <c r="W476" s="142"/>
      <c r="X476" s="294"/>
      <c r="Y476" s="294"/>
      <c r="Z476" s="294"/>
      <c r="AA476" s="294"/>
      <c r="AB476" s="294"/>
      <c r="AC476" s="294"/>
      <c r="AD476" s="294"/>
      <c r="AE476" s="294"/>
      <c r="AF476" s="294"/>
      <c r="AG476" s="294"/>
      <c r="AH476" s="294"/>
      <c r="AI476" s="294"/>
      <c r="AJ476" s="294"/>
      <c r="AK476" s="294"/>
      <c r="AL476" s="294"/>
      <c r="AM476" s="294"/>
      <c r="AN476" s="294"/>
      <c r="AO476" s="294"/>
      <c r="AP476" s="294"/>
      <c r="AQ476" s="294"/>
      <c r="AR476" s="294"/>
      <c r="AS476" s="294"/>
      <c r="AT476" s="142"/>
      <c r="AU476" s="142"/>
      <c r="AV476" s="141"/>
      <c r="AW476" s="141"/>
      <c r="AX476" s="142"/>
      <c r="AY476" s="1125"/>
      <c r="AZ476" s="1125"/>
      <c r="BA476" s="375" t="s">
        <v>775</v>
      </c>
      <c r="BB476" s="142"/>
      <c r="BC476" s="142"/>
      <c r="BD476" s="447"/>
      <c r="BE476" s="148"/>
      <c r="BF476" s="61"/>
    </row>
  </sheetData>
  <mergeCells count="900">
    <mergeCell ref="L470:T471"/>
    <mergeCell ref="D473:K475"/>
    <mergeCell ref="AY476:AZ476"/>
    <mergeCell ref="AY461:AZ461"/>
    <mergeCell ref="D462:K467"/>
    <mergeCell ref="L462:T463"/>
    <mergeCell ref="L464:T465"/>
    <mergeCell ref="L466:T467"/>
    <mergeCell ref="L468:T469"/>
    <mergeCell ref="AY455:AZ455"/>
    <mergeCell ref="AY456:AZ456"/>
    <mergeCell ref="AY457:AZ457"/>
    <mergeCell ref="AY458:AZ458"/>
    <mergeCell ref="AY459:AZ459"/>
    <mergeCell ref="AY460:AZ460"/>
    <mergeCell ref="AX450:AZ450"/>
    <mergeCell ref="AX451:AZ451"/>
    <mergeCell ref="Q452:R452"/>
    <mergeCell ref="S452:U452"/>
    <mergeCell ref="AY452:AZ452"/>
    <mergeCell ref="Q454:R454"/>
    <mergeCell ref="S454:U454"/>
    <mergeCell ref="AY454:AZ454"/>
    <mergeCell ref="AX444:AZ444"/>
    <mergeCell ref="AX445:AZ445"/>
    <mergeCell ref="AX446:AZ446"/>
    <mergeCell ref="AX447:AZ447"/>
    <mergeCell ref="AX448:AZ448"/>
    <mergeCell ref="AX449:AZ449"/>
    <mergeCell ref="T439:AW439"/>
    <mergeCell ref="AX439:AZ439"/>
    <mergeCell ref="T440:AW440"/>
    <mergeCell ref="AX440:AZ440"/>
    <mergeCell ref="AE441:AW443"/>
    <mergeCell ref="AX441:AZ441"/>
    <mergeCell ref="AX442:AZ442"/>
    <mergeCell ref="AX443:AZ443"/>
    <mergeCell ref="AX433:AZ433"/>
    <mergeCell ref="AX434:AZ434"/>
    <mergeCell ref="AX435:AZ435"/>
    <mergeCell ref="AX436:AZ436"/>
    <mergeCell ref="AX437:AZ437"/>
    <mergeCell ref="T438:AW438"/>
    <mergeCell ref="AX438:AZ438"/>
    <mergeCell ref="AX427:AZ427"/>
    <mergeCell ref="AX428:AZ428"/>
    <mergeCell ref="AX429:AZ429"/>
    <mergeCell ref="AX430:AZ430"/>
    <mergeCell ref="AX431:AZ431"/>
    <mergeCell ref="AX432:AZ432"/>
    <mergeCell ref="O424:T425"/>
    <mergeCell ref="AU424:AV424"/>
    <mergeCell ref="AY424:AZ424"/>
    <mergeCell ref="U425:Y426"/>
    <mergeCell ref="AU425:AV425"/>
    <mergeCell ref="S426:T426"/>
    <mergeCell ref="AU426:AV426"/>
    <mergeCell ref="S420:T420"/>
    <mergeCell ref="AU420:AV420"/>
    <mergeCell ref="AU421:AV421"/>
    <mergeCell ref="AW421:AZ422"/>
    <mergeCell ref="U422:Y423"/>
    <mergeCell ref="AU422:AV422"/>
    <mergeCell ref="AU423:AV423"/>
    <mergeCell ref="K415:N418"/>
    <mergeCell ref="AU415:AV415"/>
    <mergeCell ref="U416:Y417"/>
    <mergeCell ref="AU416:AV416"/>
    <mergeCell ref="AU417:AV417"/>
    <mergeCell ref="O418:T419"/>
    <mergeCell ref="AU418:AV418"/>
    <mergeCell ref="K419:L419"/>
    <mergeCell ref="U419:Y420"/>
    <mergeCell ref="AU419:AV419"/>
    <mergeCell ref="O412:T413"/>
    <mergeCell ref="AU412:AV412"/>
    <mergeCell ref="AY412:AZ412"/>
    <mergeCell ref="U413:Y414"/>
    <mergeCell ref="AU413:AV413"/>
    <mergeCell ref="S414:T414"/>
    <mergeCell ref="AU414:AV414"/>
    <mergeCell ref="S408:T408"/>
    <mergeCell ref="AU408:AV408"/>
    <mergeCell ref="AU409:AV409"/>
    <mergeCell ref="AW409:AZ410"/>
    <mergeCell ref="U410:Y411"/>
    <mergeCell ref="AU410:AV410"/>
    <mergeCell ref="AU411:AV411"/>
    <mergeCell ref="K403:N406"/>
    <mergeCell ref="AU403:AV403"/>
    <mergeCell ref="U404:Y405"/>
    <mergeCell ref="AU404:AV404"/>
    <mergeCell ref="AU405:AV405"/>
    <mergeCell ref="O406:T407"/>
    <mergeCell ref="AU406:AV406"/>
    <mergeCell ref="K407:L407"/>
    <mergeCell ref="U407:Y408"/>
    <mergeCell ref="AU407:AV407"/>
    <mergeCell ref="O400:T401"/>
    <mergeCell ref="AU400:AV400"/>
    <mergeCell ref="AY400:AZ400"/>
    <mergeCell ref="U401:Y402"/>
    <mergeCell ref="AU401:AV401"/>
    <mergeCell ref="S402:T402"/>
    <mergeCell ref="AU402:AV402"/>
    <mergeCell ref="S396:T396"/>
    <mergeCell ref="AU396:AV396"/>
    <mergeCell ref="AU397:AV397"/>
    <mergeCell ref="AW397:AZ398"/>
    <mergeCell ref="U398:Y399"/>
    <mergeCell ref="AU398:AV398"/>
    <mergeCell ref="AU399:AV399"/>
    <mergeCell ref="K391:N394"/>
    <mergeCell ref="AU391:AV391"/>
    <mergeCell ref="U392:Y393"/>
    <mergeCell ref="AU392:AV392"/>
    <mergeCell ref="AU393:AV393"/>
    <mergeCell ref="O394:T395"/>
    <mergeCell ref="AU394:AV394"/>
    <mergeCell ref="K395:L395"/>
    <mergeCell ref="U395:Y396"/>
    <mergeCell ref="AU395:AV395"/>
    <mergeCell ref="O388:T389"/>
    <mergeCell ref="AU388:AV388"/>
    <mergeCell ref="AY388:AZ388"/>
    <mergeCell ref="U389:Y390"/>
    <mergeCell ref="AU389:AV389"/>
    <mergeCell ref="S390:T390"/>
    <mergeCell ref="AU390:AV390"/>
    <mergeCell ref="S384:T384"/>
    <mergeCell ref="AU384:AV384"/>
    <mergeCell ref="AU385:AV385"/>
    <mergeCell ref="AW385:AZ386"/>
    <mergeCell ref="U386:Y387"/>
    <mergeCell ref="AU386:AV386"/>
    <mergeCell ref="AU387:AV387"/>
    <mergeCell ref="K379:N382"/>
    <mergeCell ref="AU379:AV379"/>
    <mergeCell ref="U380:Y381"/>
    <mergeCell ref="AU380:AV380"/>
    <mergeCell ref="AU381:AV381"/>
    <mergeCell ref="O382:T383"/>
    <mergeCell ref="AU382:AV382"/>
    <mergeCell ref="K383:L383"/>
    <mergeCell ref="U383:Y384"/>
    <mergeCell ref="AU383:AV383"/>
    <mergeCell ref="O376:T377"/>
    <mergeCell ref="AU376:AV376"/>
    <mergeCell ref="AY376:AZ376"/>
    <mergeCell ref="U377:Y378"/>
    <mergeCell ref="AU377:AV377"/>
    <mergeCell ref="S378:T378"/>
    <mergeCell ref="AU378:AV378"/>
    <mergeCell ref="S372:T372"/>
    <mergeCell ref="AU372:AV372"/>
    <mergeCell ref="AU373:AV373"/>
    <mergeCell ref="AW373:AZ374"/>
    <mergeCell ref="U374:Y375"/>
    <mergeCell ref="AU374:AV374"/>
    <mergeCell ref="AU375:AV375"/>
    <mergeCell ref="K367:N370"/>
    <mergeCell ref="AU367:AV367"/>
    <mergeCell ref="U368:Y369"/>
    <mergeCell ref="AU368:AV368"/>
    <mergeCell ref="AU369:AV369"/>
    <mergeCell ref="O370:T371"/>
    <mergeCell ref="AU370:AV370"/>
    <mergeCell ref="K371:L371"/>
    <mergeCell ref="U371:Y372"/>
    <mergeCell ref="AU371:AV371"/>
    <mergeCell ref="O364:T365"/>
    <mergeCell ref="AU364:AV364"/>
    <mergeCell ref="AY364:AZ364"/>
    <mergeCell ref="U365:Y366"/>
    <mergeCell ref="AU365:AV365"/>
    <mergeCell ref="S366:T366"/>
    <mergeCell ref="AU366:AV366"/>
    <mergeCell ref="S360:T360"/>
    <mergeCell ref="AU360:AV360"/>
    <mergeCell ref="AU361:AV361"/>
    <mergeCell ref="AW361:AZ362"/>
    <mergeCell ref="U362:Y363"/>
    <mergeCell ref="AU362:AV362"/>
    <mergeCell ref="AU363:AV363"/>
    <mergeCell ref="K355:N358"/>
    <mergeCell ref="AU355:AV355"/>
    <mergeCell ref="U356:Y357"/>
    <mergeCell ref="AU356:AV356"/>
    <mergeCell ref="AU357:AV357"/>
    <mergeCell ref="O358:T359"/>
    <mergeCell ref="AU358:AV358"/>
    <mergeCell ref="K359:L359"/>
    <mergeCell ref="U359:Y360"/>
    <mergeCell ref="AU359:AV359"/>
    <mergeCell ref="O352:T353"/>
    <mergeCell ref="AU352:AV352"/>
    <mergeCell ref="AY352:AZ352"/>
    <mergeCell ref="U353:Y354"/>
    <mergeCell ref="AU353:AV353"/>
    <mergeCell ref="S354:T354"/>
    <mergeCell ref="AU354:AV354"/>
    <mergeCell ref="U347:Y348"/>
    <mergeCell ref="AU347:AV347"/>
    <mergeCell ref="S348:T348"/>
    <mergeCell ref="AU348:AV348"/>
    <mergeCell ref="AU349:AV349"/>
    <mergeCell ref="AW349:AZ350"/>
    <mergeCell ref="U350:Y351"/>
    <mergeCell ref="AU350:AV350"/>
    <mergeCell ref="AU351:AV351"/>
    <mergeCell ref="D343:F346"/>
    <mergeCell ref="G343:J344"/>
    <mergeCell ref="K343:N346"/>
    <mergeCell ref="AU343:AV343"/>
    <mergeCell ref="U344:Y345"/>
    <mergeCell ref="AU344:AV344"/>
    <mergeCell ref="AU345:AV345"/>
    <mergeCell ref="O346:T347"/>
    <mergeCell ref="AU346:AV346"/>
    <mergeCell ref="K347:L347"/>
    <mergeCell ref="O340:T341"/>
    <mergeCell ref="AU340:AV340"/>
    <mergeCell ref="AY340:AZ340"/>
    <mergeCell ref="U341:Y342"/>
    <mergeCell ref="AU341:AV341"/>
    <mergeCell ref="S342:T342"/>
    <mergeCell ref="AU342:AV342"/>
    <mergeCell ref="S336:T336"/>
    <mergeCell ref="AU336:AV336"/>
    <mergeCell ref="AU337:AV337"/>
    <mergeCell ref="AW337:AZ338"/>
    <mergeCell ref="U338:Y339"/>
    <mergeCell ref="AU338:AV338"/>
    <mergeCell ref="AU339:AV339"/>
    <mergeCell ref="K331:N334"/>
    <mergeCell ref="AU331:AV331"/>
    <mergeCell ref="U332:Y333"/>
    <mergeCell ref="AU332:AV332"/>
    <mergeCell ref="AU333:AV333"/>
    <mergeCell ref="O334:T335"/>
    <mergeCell ref="AU334:AV334"/>
    <mergeCell ref="K335:L335"/>
    <mergeCell ref="U335:Y336"/>
    <mergeCell ref="AU335:AV335"/>
    <mergeCell ref="O328:T329"/>
    <mergeCell ref="AU328:AV328"/>
    <mergeCell ref="AY328:AZ328"/>
    <mergeCell ref="U329:Y330"/>
    <mergeCell ref="AU329:AV329"/>
    <mergeCell ref="S330:T330"/>
    <mergeCell ref="AU330:AV330"/>
    <mergeCell ref="S324:T324"/>
    <mergeCell ref="AU324:AV324"/>
    <mergeCell ref="AU325:AV325"/>
    <mergeCell ref="AW325:AZ326"/>
    <mergeCell ref="U326:Y327"/>
    <mergeCell ref="AU326:AV326"/>
    <mergeCell ref="AU327:AV327"/>
    <mergeCell ref="K319:N322"/>
    <mergeCell ref="AU319:AV319"/>
    <mergeCell ref="U320:Y321"/>
    <mergeCell ref="AU320:AV320"/>
    <mergeCell ref="AU321:AV321"/>
    <mergeCell ref="O322:T323"/>
    <mergeCell ref="AU322:AV322"/>
    <mergeCell ref="K323:L323"/>
    <mergeCell ref="U323:Y324"/>
    <mergeCell ref="AU323:AV323"/>
    <mergeCell ref="O316:T317"/>
    <mergeCell ref="AU316:AV316"/>
    <mergeCell ref="AY316:AZ316"/>
    <mergeCell ref="U317:Y318"/>
    <mergeCell ref="AU317:AV317"/>
    <mergeCell ref="S318:T318"/>
    <mergeCell ref="AU318:AV318"/>
    <mergeCell ref="S312:T312"/>
    <mergeCell ref="AU312:AV312"/>
    <mergeCell ref="AU313:AV313"/>
    <mergeCell ref="AW313:AZ314"/>
    <mergeCell ref="U314:Y315"/>
    <mergeCell ref="AU314:AV314"/>
    <mergeCell ref="AU315:AV315"/>
    <mergeCell ref="K307:N310"/>
    <mergeCell ref="AU307:AV307"/>
    <mergeCell ref="U308:Y309"/>
    <mergeCell ref="AU308:AV308"/>
    <mergeCell ref="AU309:AV309"/>
    <mergeCell ref="O310:T311"/>
    <mergeCell ref="AU310:AV310"/>
    <mergeCell ref="K311:L311"/>
    <mergeCell ref="U311:Y312"/>
    <mergeCell ref="AU311:AV311"/>
    <mergeCell ref="O304:T305"/>
    <mergeCell ref="AU304:AV304"/>
    <mergeCell ref="AY304:AZ304"/>
    <mergeCell ref="U305:Y306"/>
    <mergeCell ref="AU305:AV305"/>
    <mergeCell ref="S306:T306"/>
    <mergeCell ref="AU306:AV306"/>
    <mergeCell ref="S300:T300"/>
    <mergeCell ref="AU300:AV300"/>
    <mergeCell ref="AU301:AV301"/>
    <mergeCell ref="AW301:AZ302"/>
    <mergeCell ref="U302:Y303"/>
    <mergeCell ref="AU302:AV302"/>
    <mergeCell ref="AU303:AV303"/>
    <mergeCell ref="K295:N298"/>
    <mergeCell ref="AU295:AV295"/>
    <mergeCell ref="U296:Y297"/>
    <mergeCell ref="AU296:AV296"/>
    <mergeCell ref="AU297:AV297"/>
    <mergeCell ref="O298:T299"/>
    <mergeCell ref="AU298:AV298"/>
    <mergeCell ref="K299:L299"/>
    <mergeCell ref="U299:Y300"/>
    <mergeCell ref="AU299:AV299"/>
    <mergeCell ref="O292:T293"/>
    <mergeCell ref="AU292:AV292"/>
    <mergeCell ref="AY292:AZ292"/>
    <mergeCell ref="U293:Y294"/>
    <mergeCell ref="AU293:AV293"/>
    <mergeCell ref="S294:T294"/>
    <mergeCell ref="AU294:AV294"/>
    <mergeCell ref="S288:T288"/>
    <mergeCell ref="AU288:AV288"/>
    <mergeCell ref="AU289:AV289"/>
    <mergeCell ref="AW289:AZ290"/>
    <mergeCell ref="U290:Y291"/>
    <mergeCell ref="AU290:AV290"/>
    <mergeCell ref="AU291:AV291"/>
    <mergeCell ref="K283:N286"/>
    <mergeCell ref="AU283:AV283"/>
    <mergeCell ref="U284:Y285"/>
    <mergeCell ref="AU284:AV284"/>
    <mergeCell ref="AU285:AV285"/>
    <mergeCell ref="O286:T287"/>
    <mergeCell ref="AU286:AV286"/>
    <mergeCell ref="K287:L287"/>
    <mergeCell ref="U287:Y288"/>
    <mergeCell ref="AU287:AV287"/>
    <mergeCell ref="O280:T281"/>
    <mergeCell ref="AU280:AV280"/>
    <mergeCell ref="AY280:AZ280"/>
    <mergeCell ref="U281:Y282"/>
    <mergeCell ref="AU281:AV281"/>
    <mergeCell ref="S282:T282"/>
    <mergeCell ref="AU282:AV282"/>
    <mergeCell ref="S276:T276"/>
    <mergeCell ref="AU276:AV276"/>
    <mergeCell ref="AU277:AV277"/>
    <mergeCell ref="AW277:AZ278"/>
    <mergeCell ref="U278:Y279"/>
    <mergeCell ref="AU278:AV278"/>
    <mergeCell ref="AU279:AV279"/>
    <mergeCell ref="K271:N274"/>
    <mergeCell ref="AU271:AV271"/>
    <mergeCell ref="U272:Y273"/>
    <mergeCell ref="AU272:AV272"/>
    <mergeCell ref="AU273:AV273"/>
    <mergeCell ref="O274:T275"/>
    <mergeCell ref="AU274:AV274"/>
    <mergeCell ref="K275:L275"/>
    <mergeCell ref="U275:Y276"/>
    <mergeCell ref="AU275:AV275"/>
    <mergeCell ref="O268:T269"/>
    <mergeCell ref="AU268:AV268"/>
    <mergeCell ref="AY268:AZ268"/>
    <mergeCell ref="U269:Y270"/>
    <mergeCell ref="AU269:AV269"/>
    <mergeCell ref="S270:T270"/>
    <mergeCell ref="AU270:AV270"/>
    <mergeCell ref="U263:Y264"/>
    <mergeCell ref="AU263:AV263"/>
    <mergeCell ref="S264:T264"/>
    <mergeCell ref="AU264:AV264"/>
    <mergeCell ref="AU265:AV265"/>
    <mergeCell ref="AW265:AZ266"/>
    <mergeCell ref="U266:Y267"/>
    <mergeCell ref="AU266:AV266"/>
    <mergeCell ref="AU267:AV267"/>
    <mergeCell ref="D259:F262"/>
    <mergeCell ref="G259:J260"/>
    <mergeCell ref="K259:N262"/>
    <mergeCell ref="AU259:AV259"/>
    <mergeCell ref="U260:Y261"/>
    <mergeCell ref="AU260:AV260"/>
    <mergeCell ref="AU261:AV261"/>
    <mergeCell ref="O262:T263"/>
    <mergeCell ref="AU262:AV262"/>
    <mergeCell ref="K263:L263"/>
    <mergeCell ref="O256:T257"/>
    <mergeCell ref="AU256:AV256"/>
    <mergeCell ref="AY256:AZ256"/>
    <mergeCell ref="U257:Y258"/>
    <mergeCell ref="AU257:AV257"/>
    <mergeCell ref="S258:T258"/>
    <mergeCell ref="AU258:AV258"/>
    <mergeCell ref="S252:T252"/>
    <mergeCell ref="AU252:AV252"/>
    <mergeCell ref="AU253:AV253"/>
    <mergeCell ref="AW253:AZ254"/>
    <mergeCell ref="U254:Y255"/>
    <mergeCell ref="AU254:AV254"/>
    <mergeCell ref="AU255:AV255"/>
    <mergeCell ref="K247:N250"/>
    <mergeCell ref="AU247:AV247"/>
    <mergeCell ref="U248:Y249"/>
    <mergeCell ref="AU248:AV248"/>
    <mergeCell ref="AU249:AV249"/>
    <mergeCell ref="O250:T251"/>
    <mergeCell ref="AU250:AV250"/>
    <mergeCell ref="K251:L251"/>
    <mergeCell ref="U251:Y252"/>
    <mergeCell ref="AU251:AV251"/>
    <mergeCell ref="O244:T245"/>
    <mergeCell ref="AU244:AV244"/>
    <mergeCell ref="AY244:AZ244"/>
    <mergeCell ref="U245:Y246"/>
    <mergeCell ref="AU245:AV245"/>
    <mergeCell ref="S246:T246"/>
    <mergeCell ref="AU246:AV246"/>
    <mergeCell ref="S240:T240"/>
    <mergeCell ref="AU240:AV240"/>
    <mergeCell ref="AU241:AV241"/>
    <mergeCell ref="AW241:AZ242"/>
    <mergeCell ref="U242:Y243"/>
    <mergeCell ref="AU242:AV242"/>
    <mergeCell ref="AU243:AV243"/>
    <mergeCell ref="K235:N238"/>
    <mergeCell ref="AU235:AV235"/>
    <mergeCell ref="U236:Y237"/>
    <mergeCell ref="AU236:AV236"/>
    <mergeCell ref="AU237:AV237"/>
    <mergeCell ref="O238:T239"/>
    <mergeCell ref="AU238:AV238"/>
    <mergeCell ref="K239:L239"/>
    <mergeCell ref="U239:Y240"/>
    <mergeCell ref="AU239:AV239"/>
    <mergeCell ref="O232:T233"/>
    <mergeCell ref="AU232:AV232"/>
    <mergeCell ref="AY232:AZ232"/>
    <mergeCell ref="U233:Y234"/>
    <mergeCell ref="AU233:AV233"/>
    <mergeCell ref="S234:T234"/>
    <mergeCell ref="AU234:AV234"/>
    <mergeCell ref="S228:T228"/>
    <mergeCell ref="AU228:AV228"/>
    <mergeCell ref="AU229:AV229"/>
    <mergeCell ref="AW229:AZ230"/>
    <mergeCell ref="U230:Y231"/>
    <mergeCell ref="AU230:AV230"/>
    <mergeCell ref="AU231:AV231"/>
    <mergeCell ref="K223:N226"/>
    <mergeCell ref="AU223:AV223"/>
    <mergeCell ref="U224:Y225"/>
    <mergeCell ref="AU224:AV224"/>
    <mergeCell ref="AU225:AV225"/>
    <mergeCell ref="O226:T227"/>
    <mergeCell ref="AU226:AV226"/>
    <mergeCell ref="K227:L227"/>
    <mergeCell ref="U227:Y228"/>
    <mergeCell ref="AU227:AV227"/>
    <mergeCell ref="O220:T221"/>
    <mergeCell ref="AU220:AV220"/>
    <mergeCell ref="AY220:AZ220"/>
    <mergeCell ref="U221:Y222"/>
    <mergeCell ref="AU221:AV221"/>
    <mergeCell ref="S222:T222"/>
    <mergeCell ref="AU222:AV222"/>
    <mergeCell ref="S216:T216"/>
    <mergeCell ref="AU216:AV216"/>
    <mergeCell ref="AU217:AV217"/>
    <mergeCell ref="AW217:AZ218"/>
    <mergeCell ref="U218:Y219"/>
    <mergeCell ref="AU218:AV218"/>
    <mergeCell ref="AU219:AV219"/>
    <mergeCell ref="K211:N214"/>
    <mergeCell ref="AU211:AV211"/>
    <mergeCell ref="U212:Y213"/>
    <mergeCell ref="AU212:AV212"/>
    <mergeCell ref="AU213:AV213"/>
    <mergeCell ref="O214:T215"/>
    <mergeCell ref="AU214:AV214"/>
    <mergeCell ref="K215:L215"/>
    <mergeCell ref="U215:Y216"/>
    <mergeCell ref="AU215:AV215"/>
    <mergeCell ref="O208:T209"/>
    <mergeCell ref="AU208:AV208"/>
    <mergeCell ref="AY208:AZ208"/>
    <mergeCell ref="U209:Y210"/>
    <mergeCell ref="AU209:AV209"/>
    <mergeCell ref="S210:T210"/>
    <mergeCell ref="AU210:AV210"/>
    <mergeCell ref="S204:T204"/>
    <mergeCell ref="AU204:AV204"/>
    <mergeCell ref="AU205:AV205"/>
    <mergeCell ref="AW205:AZ206"/>
    <mergeCell ref="U206:Y207"/>
    <mergeCell ref="AU206:AV206"/>
    <mergeCell ref="AU207:AV207"/>
    <mergeCell ref="K199:N202"/>
    <mergeCell ref="AU199:AV199"/>
    <mergeCell ref="U200:Y201"/>
    <mergeCell ref="AU200:AV200"/>
    <mergeCell ref="AU201:AV201"/>
    <mergeCell ref="O202:T203"/>
    <mergeCell ref="AU202:AV202"/>
    <mergeCell ref="K203:L203"/>
    <mergeCell ref="U203:Y204"/>
    <mergeCell ref="AU203:AV203"/>
    <mergeCell ref="O196:T197"/>
    <mergeCell ref="AU196:AV196"/>
    <mergeCell ref="AY196:AZ196"/>
    <mergeCell ref="U197:Y198"/>
    <mergeCell ref="AU197:AV197"/>
    <mergeCell ref="S198:T198"/>
    <mergeCell ref="AU198:AV198"/>
    <mergeCell ref="S192:T192"/>
    <mergeCell ref="AU192:AV192"/>
    <mergeCell ref="AU193:AV193"/>
    <mergeCell ref="AW193:AZ194"/>
    <mergeCell ref="U194:Y195"/>
    <mergeCell ref="AU194:AV194"/>
    <mergeCell ref="AU195:AV195"/>
    <mergeCell ref="K187:N190"/>
    <mergeCell ref="AU187:AV187"/>
    <mergeCell ref="U188:Y189"/>
    <mergeCell ref="AU188:AV188"/>
    <mergeCell ref="AU189:AV189"/>
    <mergeCell ref="O190:T191"/>
    <mergeCell ref="AU190:AV190"/>
    <mergeCell ref="K191:L191"/>
    <mergeCell ref="U191:Y192"/>
    <mergeCell ref="AU191:AV191"/>
    <mergeCell ref="O184:T185"/>
    <mergeCell ref="AU184:AV184"/>
    <mergeCell ref="AY184:AZ184"/>
    <mergeCell ref="U185:Y186"/>
    <mergeCell ref="AU185:AV185"/>
    <mergeCell ref="S186:T186"/>
    <mergeCell ref="AU186:AV186"/>
    <mergeCell ref="U179:Y180"/>
    <mergeCell ref="AU179:AV179"/>
    <mergeCell ref="S180:T180"/>
    <mergeCell ref="AU180:AV180"/>
    <mergeCell ref="AU181:AV181"/>
    <mergeCell ref="AW181:AZ182"/>
    <mergeCell ref="U182:Y183"/>
    <mergeCell ref="AU182:AV182"/>
    <mergeCell ref="AU183:AV183"/>
    <mergeCell ref="D175:F178"/>
    <mergeCell ref="G175:J176"/>
    <mergeCell ref="K175:N178"/>
    <mergeCell ref="AU175:AV175"/>
    <mergeCell ref="U176:Y177"/>
    <mergeCell ref="AU176:AV176"/>
    <mergeCell ref="AU177:AV177"/>
    <mergeCell ref="O178:T179"/>
    <mergeCell ref="AU178:AV178"/>
    <mergeCell ref="K179:L179"/>
    <mergeCell ref="O172:T173"/>
    <mergeCell ref="AU172:AV172"/>
    <mergeCell ref="AY172:AZ172"/>
    <mergeCell ref="U173:Y174"/>
    <mergeCell ref="AU173:AV173"/>
    <mergeCell ref="S174:T174"/>
    <mergeCell ref="AU174:AV174"/>
    <mergeCell ref="S168:T168"/>
    <mergeCell ref="AU168:AV168"/>
    <mergeCell ref="AU169:AV169"/>
    <mergeCell ref="AW169:AZ170"/>
    <mergeCell ref="U170:Y171"/>
    <mergeCell ref="AU170:AV170"/>
    <mergeCell ref="AU171:AV171"/>
    <mergeCell ref="K163:N166"/>
    <mergeCell ref="AU163:AV163"/>
    <mergeCell ref="U164:Y165"/>
    <mergeCell ref="AU164:AV164"/>
    <mergeCell ref="AU165:AV165"/>
    <mergeCell ref="O166:T167"/>
    <mergeCell ref="AU166:AV166"/>
    <mergeCell ref="K167:L167"/>
    <mergeCell ref="U167:Y168"/>
    <mergeCell ref="AU167:AV167"/>
    <mergeCell ref="O160:T161"/>
    <mergeCell ref="AU160:AV160"/>
    <mergeCell ref="AY160:AZ160"/>
    <mergeCell ref="U161:Y162"/>
    <mergeCell ref="AU161:AV161"/>
    <mergeCell ref="S162:T162"/>
    <mergeCell ref="AU162:AV162"/>
    <mergeCell ref="S156:T156"/>
    <mergeCell ref="AU156:AV156"/>
    <mergeCell ref="AU157:AV157"/>
    <mergeCell ref="AW157:AZ158"/>
    <mergeCell ref="U158:Y159"/>
    <mergeCell ref="AU158:AV158"/>
    <mergeCell ref="AU159:AV159"/>
    <mergeCell ref="K151:N154"/>
    <mergeCell ref="AU151:AV151"/>
    <mergeCell ref="U152:Y153"/>
    <mergeCell ref="AU152:AV152"/>
    <mergeCell ref="AU153:AV153"/>
    <mergeCell ref="O154:T155"/>
    <mergeCell ref="AU154:AV154"/>
    <mergeCell ref="K155:L155"/>
    <mergeCell ref="U155:Y156"/>
    <mergeCell ref="AU155:AV155"/>
    <mergeCell ref="O148:T149"/>
    <mergeCell ref="AU148:AV148"/>
    <mergeCell ref="AY148:AZ148"/>
    <mergeCell ref="U149:Y150"/>
    <mergeCell ref="AU149:AV149"/>
    <mergeCell ref="S150:T150"/>
    <mergeCell ref="AU150:AV150"/>
    <mergeCell ref="S144:T144"/>
    <mergeCell ref="AU144:AV144"/>
    <mergeCell ref="AU145:AV145"/>
    <mergeCell ref="AW145:AZ146"/>
    <mergeCell ref="U146:Y147"/>
    <mergeCell ref="AU146:AV146"/>
    <mergeCell ref="AU147:AV147"/>
    <mergeCell ref="K139:N142"/>
    <mergeCell ref="AU139:AV139"/>
    <mergeCell ref="U140:Y141"/>
    <mergeCell ref="AU140:AV140"/>
    <mergeCell ref="AU141:AV141"/>
    <mergeCell ref="O142:T143"/>
    <mergeCell ref="AU142:AV142"/>
    <mergeCell ref="K143:L143"/>
    <mergeCell ref="U143:Y144"/>
    <mergeCell ref="AU143:AV143"/>
    <mergeCell ref="O136:T137"/>
    <mergeCell ref="AU136:AV136"/>
    <mergeCell ref="AY136:AZ136"/>
    <mergeCell ref="U137:Y138"/>
    <mergeCell ref="AU137:AV137"/>
    <mergeCell ref="S138:T138"/>
    <mergeCell ref="AU138:AV138"/>
    <mergeCell ref="S132:T132"/>
    <mergeCell ref="AU132:AV132"/>
    <mergeCell ref="AU133:AV133"/>
    <mergeCell ref="AW133:AZ134"/>
    <mergeCell ref="U134:Y135"/>
    <mergeCell ref="AU134:AV134"/>
    <mergeCell ref="AU135:AV135"/>
    <mergeCell ref="K127:N130"/>
    <mergeCell ref="AU127:AV127"/>
    <mergeCell ref="U128:Y129"/>
    <mergeCell ref="AU128:AV128"/>
    <mergeCell ref="AU129:AV129"/>
    <mergeCell ref="O130:T131"/>
    <mergeCell ref="AU130:AV130"/>
    <mergeCell ref="K131:L131"/>
    <mergeCell ref="U131:Y132"/>
    <mergeCell ref="AU131:AV131"/>
    <mergeCell ref="O124:T125"/>
    <mergeCell ref="AU124:AV124"/>
    <mergeCell ref="AY124:AZ124"/>
    <mergeCell ref="U125:Y126"/>
    <mergeCell ref="AU125:AV125"/>
    <mergeCell ref="S126:T126"/>
    <mergeCell ref="AU126:AV126"/>
    <mergeCell ref="S120:T120"/>
    <mergeCell ref="AU120:AV120"/>
    <mergeCell ref="AU121:AV121"/>
    <mergeCell ref="AW121:AZ122"/>
    <mergeCell ref="U122:Y123"/>
    <mergeCell ref="AU122:AV122"/>
    <mergeCell ref="AU123:AV123"/>
    <mergeCell ref="K115:N118"/>
    <mergeCell ref="AU115:AV115"/>
    <mergeCell ref="U116:Y117"/>
    <mergeCell ref="AU116:AV116"/>
    <mergeCell ref="AU117:AV117"/>
    <mergeCell ref="O118:T119"/>
    <mergeCell ref="AU118:AV118"/>
    <mergeCell ref="K119:L119"/>
    <mergeCell ref="U119:Y120"/>
    <mergeCell ref="AU119:AV119"/>
    <mergeCell ref="O112:T113"/>
    <mergeCell ref="AU112:AV112"/>
    <mergeCell ref="AY112:AZ112"/>
    <mergeCell ref="U113:Y114"/>
    <mergeCell ref="AU113:AV113"/>
    <mergeCell ref="S114:T114"/>
    <mergeCell ref="AU114:AV114"/>
    <mergeCell ref="S108:T108"/>
    <mergeCell ref="AU108:AV108"/>
    <mergeCell ref="AU109:AV109"/>
    <mergeCell ref="AW109:AZ110"/>
    <mergeCell ref="U110:Y111"/>
    <mergeCell ref="AU110:AV110"/>
    <mergeCell ref="AU111:AV111"/>
    <mergeCell ref="K103:N106"/>
    <mergeCell ref="AU103:AV103"/>
    <mergeCell ref="U104:Y105"/>
    <mergeCell ref="AU104:AV104"/>
    <mergeCell ref="AU105:AV105"/>
    <mergeCell ref="O106:T107"/>
    <mergeCell ref="AU106:AV106"/>
    <mergeCell ref="K107:L107"/>
    <mergeCell ref="U107:Y108"/>
    <mergeCell ref="AU107:AV107"/>
    <mergeCell ref="O100:T101"/>
    <mergeCell ref="AU100:AV100"/>
    <mergeCell ref="AY100:AZ100"/>
    <mergeCell ref="U101:Y102"/>
    <mergeCell ref="AU101:AV101"/>
    <mergeCell ref="S102:T102"/>
    <mergeCell ref="AU102:AV102"/>
    <mergeCell ref="U95:Y96"/>
    <mergeCell ref="AU95:AV95"/>
    <mergeCell ref="S96:T96"/>
    <mergeCell ref="AU96:AV96"/>
    <mergeCell ref="AU97:AV97"/>
    <mergeCell ref="AW97:AZ98"/>
    <mergeCell ref="U98:Y99"/>
    <mergeCell ref="AU98:AV98"/>
    <mergeCell ref="AU99:AV99"/>
    <mergeCell ref="D91:F94"/>
    <mergeCell ref="G91:J92"/>
    <mergeCell ref="K91:N94"/>
    <mergeCell ref="AU91:AV91"/>
    <mergeCell ref="U92:Y93"/>
    <mergeCell ref="AU92:AV92"/>
    <mergeCell ref="AU93:AV93"/>
    <mergeCell ref="O94:T95"/>
    <mergeCell ref="AU94:AV94"/>
    <mergeCell ref="K95:L95"/>
    <mergeCell ref="O88:T89"/>
    <mergeCell ref="AU88:AV88"/>
    <mergeCell ref="AY88:AZ88"/>
    <mergeCell ref="U89:Y90"/>
    <mergeCell ref="AU89:AV89"/>
    <mergeCell ref="S90:T90"/>
    <mergeCell ref="AU90:AV90"/>
    <mergeCell ref="S84:T84"/>
    <mergeCell ref="AU84:AV84"/>
    <mergeCell ref="AU85:AV85"/>
    <mergeCell ref="AW85:AZ86"/>
    <mergeCell ref="U86:Y87"/>
    <mergeCell ref="AU86:AV86"/>
    <mergeCell ref="AU87:AV87"/>
    <mergeCell ref="K79:N82"/>
    <mergeCell ref="AU79:AV79"/>
    <mergeCell ref="U80:Y81"/>
    <mergeCell ref="AU80:AV80"/>
    <mergeCell ref="AU81:AV81"/>
    <mergeCell ref="O82:T83"/>
    <mergeCell ref="AU82:AV82"/>
    <mergeCell ref="K83:L83"/>
    <mergeCell ref="U83:Y84"/>
    <mergeCell ref="AU83:AV83"/>
    <mergeCell ref="O76:T77"/>
    <mergeCell ref="AU76:AV76"/>
    <mergeCell ref="AY76:AZ76"/>
    <mergeCell ref="U77:Y78"/>
    <mergeCell ref="AU77:AV77"/>
    <mergeCell ref="S78:T78"/>
    <mergeCell ref="AU78:AV78"/>
    <mergeCell ref="S72:T72"/>
    <mergeCell ref="AU72:AV72"/>
    <mergeCell ref="AU73:AV73"/>
    <mergeCell ref="AW73:AZ74"/>
    <mergeCell ref="U74:Y75"/>
    <mergeCell ref="AU74:AV74"/>
    <mergeCell ref="AU75:AV75"/>
    <mergeCell ref="K67:N70"/>
    <mergeCell ref="AU67:AV67"/>
    <mergeCell ref="U68:Y69"/>
    <mergeCell ref="AU68:AV68"/>
    <mergeCell ref="AU69:AV69"/>
    <mergeCell ref="O70:T71"/>
    <mergeCell ref="AU70:AV70"/>
    <mergeCell ref="K71:L71"/>
    <mergeCell ref="U71:Y72"/>
    <mergeCell ref="AU71:AV71"/>
    <mergeCell ref="O64:T65"/>
    <mergeCell ref="AU64:AV64"/>
    <mergeCell ref="AY64:AZ64"/>
    <mergeCell ref="U65:Y66"/>
    <mergeCell ref="AU65:AV65"/>
    <mergeCell ref="S66:T66"/>
    <mergeCell ref="AU66:AV66"/>
    <mergeCell ref="S60:T60"/>
    <mergeCell ref="AU60:AV60"/>
    <mergeCell ref="AU61:AV61"/>
    <mergeCell ref="AW61:AZ62"/>
    <mergeCell ref="U62:Y63"/>
    <mergeCell ref="AU62:AV62"/>
    <mergeCell ref="AU63:AV63"/>
    <mergeCell ref="K55:N58"/>
    <mergeCell ref="AU55:AV55"/>
    <mergeCell ref="U56:Y57"/>
    <mergeCell ref="AU56:AV56"/>
    <mergeCell ref="AU57:AV57"/>
    <mergeCell ref="O58:T59"/>
    <mergeCell ref="AU58:AV58"/>
    <mergeCell ref="K59:L59"/>
    <mergeCell ref="U59:Y60"/>
    <mergeCell ref="AU59:AV59"/>
    <mergeCell ref="O52:T53"/>
    <mergeCell ref="AU52:AV52"/>
    <mergeCell ref="AY52:AZ52"/>
    <mergeCell ref="U53:Y54"/>
    <mergeCell ref="AU53:AV53"/>
    <mergeCell ref="S54:T54"/>
    <mergeCell ref="AU54:AV54"/>
    <mergeCell ref="S48:T48"/>
    <mergeCell ref="AU48:AV48"/>
    <mergeCell ref="AU49:AV49"/>
    <mergeCell ref="AW49:AZ50"/>
    <mergeCell ref="U50:Y51"/>
    <mergeCell ref="AU50:AV50"/>
    <mergeCell ref="AU51:AV51"/>
    <mergeCell ref="K43:N46"/>
    <mergeCell ref="AU43:AV43"/>
    <mergeCell ref="U44:Y45"/>
    <mergeCell ref="AU44:AV44"/>
    <mergeCell ref="AU45:AV45"/>
    <mergeCell ref="O46:T47"/>
    <mergeCell ref="AU46:AV46"/>
    <mergeCell ref="K47:L47"/>
    <mergeCell ref="U47:Y48"/>
    <mergeCell ref="AU47:AV47"/>
    <mergeCell ref="O40:T41"/>
    <mergeCell ref="AU40:AV40"/>
    <mergeCell ref="AY40:AZ40"/>
    <mergeCell ref="U41:Y42"/>
    <mergeCell ref="AU41:AV41"/>
    <mergeCell ref="S42:T42"/>
    <mergeCell ref="AU42:AV42"/>
    <mergeCell ref="S36:T36"/>
    <mergeCell ref="AU36:AV36"/>
    <mergeCell ref="AU37:AV37"/>
    <mergeCell ref="AW37:AZ38"/>
    <mergeCell ref="U38:Y39"/>
    <mergeCell ref="AU38:AV38"/>
    <mergeCell ref="AU39:AV39"/>
    <mergeCell ref="K31:N34"/>
    <mergeCell ref="AU31:AV31"/>
    <mergeCell ref="U32:Y33"/>
    <mergeCell ref="AU32:AV32"/>
    <mergeCell ref="AU33:AV33"/>
    <mergeCell ref="O34:T35"/>
    <mergeCell ref="AU34:AV34"/>
    <mergeCell ref="K35:L35"/>
    <mergeCell ref="U35:Y36"/>
    <mergeCell ref="AU35:AV35"/>
    <mergeCell ref="O28:T29"/>
    <mergeCell ref="AU28:AV28"/>
    <mergeCell ref="AY28:AZ28"/>
    <mergeCell ref="U29:Y30"/>
    <mergeCell ref="AU29:AV29"/>
    <mergeCell ref="S30:T30"/>
    <mergeCell ref="AU30:AV30"/>
    <mergeCell ref="S24:T24"/>
    <mergeCell ref="AU24:AV24"/>
    <mergeCell ref="AU25:AV25"/>
    <mergeCell ref="AW25:AZ26"/>
    <mergeCell ref="U26:Y27"/>
    <mergeCell ref="AU26:AV26"/>
    <mergeCell ref="AU27:AV27"/>
    <mergeCell ref="K19:N22"/>
    <mergeCell ref="AU19:AV19"/>
    <mergeCell ref="U20:Y21"/>
    <mergeCell ref="AU20:AV20"/>
    <mergeCell ref="AU21:AV21"/>
    <mergeCell ref="O22:T23"/>
    <mergeCell ref="AU22:AV22"/>
    <mergeCell ref="K23:L23"/>
    <mergeCell ref="U23:Y24"/>
    <mergeCell ref="AU23:AV23"/>
    <mergeCell ref="O16:T17"/>
    <mergeCell ref="AU16:AV16"/>
    <mergeCell ref="AY16:AZ16"/>
    <mergeCell ref="U17:Y18"/>
    <mergeCell ref="AU17:AV17"/>
    <mergeCell ref="S18:T18"/>
    <mergeCell ref="AU18:AV18"/>
    <mergeCell ref="U11:Y12"/>
    <mergeCell ref="AU11:AV11"/>
    <mergeCell ref="S12:T12"/>
    <mergeCell ref="AU12:AV12"/>
    <mergeCell ref="AU13:AV13"/>
    <mergeCell ref="AW13:AZ14"/>
    <mergeCell ref="U14:Y15"/>
    <mergeCell ref="AU14:AV14"/>
    <mergeCell ref="AU15:AV15"/>
    <mergeCell ref="D5:BD5"/>
    <mergeCell ref="D7:F10"/>
    <mergeCell ref="G7:J8"/>
    <mergeCell ref="K7:N10"/>
    <mergeCell ref="U8:Y9"/>
    <mergeCell ref="AU8:AV8"/>
    <mergeCell ref="AU9:AV9"/>
    <mergeCell ref="O10:T11"/>
    <mergeCell ref="AU10:AV10"/>
    <mergeCell ref="K11:L11"/>
  </mergeCells>
  <phoneticPr fontId="1"/>
  <printOptions horizontalCentered="1"/>
  <pageMargins left="0.59055118110236227" right="0.39370078740157483" top="0.78740157480314965" bottom="0.59055118110236227" header="0.51181102362204722" footer="0.31496062992125984"/>
  <pageSetup paperSize="9" scale="50" orientation="portrait" r:id="rId1"/>
  <headerFooter>
    <oddHeader>&amp;R&amp;9就労移行支援</oddHeader>
    <oddFooter>&amp;C&amp;14&amp;P</oddFooter>
  </headerFooter>
  <rowBreaks count="5" manualBreakCount="5">
    <brk id="90" max="57" man="1"/>
    <brk id="174" max="57" man="1"/>
    <brk id="258" max="57" man="1"/>
    <brk id="342" max="57" man="1"/>
    <brk id="426" max="5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AR156"/>
  <sheetViews>
    <sheetView view="pageBreakPreview" zoomScaleNormal="100" zoomScaleSheetLayoutView="100" workbookViewId="0"/>
  </sheetViews>
  <sheetFormatPr defaultColWidth="9" defaultRowHeight="13.5" x14ac:dyDescent="0.15"/>
  <cols>
    <col min="1" max="1" width="4.625" style="2" customWidth="1"/>
    <col min="2" max="2" width="7.625" style="2" customWidth="1"/>
    <col min="3" max="3" width="32.125" style="3" customWidth="1"/>
    <col min="4" max="8" width="2.375" style="2" customWidth="1"/>
    <col min="9" max="12" width="2.375" style="4" customWidth="1"/>
    <col min="13" max="13" width="5.875" style="4" customWidth="1"/>
    <col min="14" max="16" width="2.375" style="4" customWidth="1"/>
    <col min="17" max="19" width="2.375" style="2" customWidth="1"/>
    <col min="20" max="23" width="2.375" style="5" customWidth="1"/>
    <col min="24" max="24" width="5.375" style="5" bestFit="1" customWidth="1"/>
    <col min="25" max="39" width="2.375" style="5" customWidth="1"/>
    <col min="40" max="40" width="7.125" style="5" customWidth="1"/>
    <col min="41" max="41" width="2.375" style="5" customWidth="1"/>
    <col min="42" max="42" width="3.875" style="2" customWidth="1"/>
    <col min="43" max="43" width="7.125" style="2" customWidth="1"/>
    <col min="44" max="44" width="8.625" style="2" customWidth="1"/>
    <col min="45" max="45" width="4.375" style="2" bestFit="1" customWidth="1"/>
    <col min="46" max="16384" width="9" style="2"/>
  </cols>
  <sheetData>
    <row r="1" spans="1:44" ht="17.100000000000001" customHeight="1" x14ac:dyDescent="0.15">
      <c r="A1" s="1"/>
    </row>
    <row r="2" spans="1:44" ht="17.100000000000001" customHeight="1" x14ac:dyDescent="0.15">
      <c r="A2" s="1" t="s">
        <v>21561</v>
      </c>
    </row>
    <row r="3" spans="1:44" ht="17.100000000000001" customHeight="1" x14ac:dyDescent="0.15">
      <c r="A3" s="1"/>
    </row>
    <row r="4" spans="1:44" ht="17.100000000000001" customHeight="1" x14ac:dyDescent="0.15">
      <c r="A4" s="1"/>
      <c r="B4" s="180"/>
    </row>
    <row r="5" spans="1:44" x14ac:dyDescent="0.15">
      <c r="A5" s="6" t="s">
        <v>1</v>
      </c>
      <c r="B5" s="7"/>
      <c r="C5" s="8" t="s">
        <v>2</v>
      </c>
      <c r="D5" s="1097" t="s">
        <v>3</v>
      </c>
      <c r="E5" s="1098"/>
      <c r="F5" s="1098"/>
      <c r="G5" s="1098"/>
      <c r="H5" s="1098"/>
      <c r="I5" s="1098"/>
      <c r="J5" s="1098"/>
      <c r="K5" s="1098"/>
      <c r="L5" s="1098"/>
      <c r="M5" s="1098"/>
      <c r="N5" s="1098"/>
      <c r="O5" s="1098"/>
      <c r="P5" s="1098"/>
      <c r="Q5" s="1098"/>
      <c r="R5" s="1098"/>
      <c r="S5" s="1098"/>
      <c r="T5" s="1098"/>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9" t="s">
        <v>4</v>
      </c>
      <c r="AR5" s="9" t="s">
        <v>5</v>
      </c>
    </row>
    <row r="6" spans="1:44" x14ac:dyDescent="0.15">
      <c r="A6" s="10" t="s">
        <v>6</v>
      </c>
      <c r="B6" s="11" t="s">
        <v>7</v>
      </c>
      <c r="C6" s="12"/>
      <c r="D6" s="13"/>
      <c r="E6" s="14"/>
      <c r="F6" s="14"/>
      <c r="G6" s="14"/>
      <c r="H6" s="14"/>
      <c r="I6" s="14"/>
      <c r="J6" s="14"/>
      <c r="K6" s="14"/>
      <c r="L6" s="14"/>
      <c r="M6" s="14"/>
      <c r="N6" s="14"/>
      <c r="O6" s="14"/>
      <c r="P6" s="14"/>
      <c r="Q6" s="14"/>
      <c r="R6" s="14"/>
      <c r="S6" s="14"/>
      <c r="T6" s="15"/>
      <c r="U6" s="15"/>
      <c r="V6" s="15"/>
      <c r="W6" s="15"/>
      <c r="X6" s="15"/>
      <c r="Y6" s="15"/>
      <c r="Z6" s="15"/>
      <c r="AA6" s="15"/>
      <c r="AB6" s="15"/>
      <c r="AC6" s="15"/>
      <c r="AD6" s="15"/>
      <c r="AE6" s="15"/>
      <c r="AF6" s="15"/>
      <c r="AG6" s="15"/>
      <c r="AH6" s="15"/>
      <c r="AI6" s="15"/>
      <c r="AJ6" s="15"/>
      <c r="AK6" s="15"/>
      <c r="AL6" s="15"/>
      <c r="AM6" s="15"/>
      <c r="AN6" s="15"/>
      <c r="AO6" s="15"/>
      <c r="AP6" s="14"/>
      <c r="AQ6" s="16" t="s">
        <v>8</v>
      </c>
      <c r="AR6" s="16" t="s">
        <v>9</v>
      </c>
    </row>
    <row r="7" spans="1:44" ht="14.25" customHeight="1" x14ac:dyDescent="0.15">
      <c r="A7" s="17">
        <v>22</v>
      </c>
      <c r="B7" s="17">
        <v>4111</v>
      </c>
      <c r="C7" s="19" t="s">
        <v>21562</v>
      </c>
      <c r="D7" s="1088" t="s">
        <v>1225</v>
      </c>
      <c r="E7" s="1089"/>
      <c r="F7" s="1090"/>
      <c r="G7" s="1088" t="s">
        <v>1226</v>
      </c>
      <c r="H7" s="1089"/>
      <c r="I7" s="1089"/>
      <c r="J7" s="1090"/>
      <c r="K7" s="20" t="s">
        <v>1227</v>
      </c>
      <c r="M7" s="58"/>
      <c r="Q7" s="21"/>
      <c r="R7" s="20"/>
      <c r="S7" s="23"/>
      <c r="T7" s="23"/>
      <c r="U7" s="23"/>
      <c r="V7" s="23"/>
      <c r="W7" s="23"/>
      <c r="X7" s="39"/>
      <c r="Y7" s="300"/>
      <c r="Z7" s="168"/>
      <c r="AA7" s="23"/>
      <c r="AB7" s="23"/>
      <c r="AC7" s="23"/>
      <c r="AD7" s="23"/>
      <c r="AE7" s="23"/>
      <c r="AF7" s="23"/>
      <c r="AG7" s="23"/>
      <c r="AH7" s="23"/>
      <c r="AI7" s="23"/>
      <c r="AJ7" s="23"/>
      <c r="AK7" s="23"/>
      <c r="AL7" s="23"/>
      <c r="AM7" s="23"/>
      <c r="AN7" s="23"/>
      <c r="AO7" s="187"/>
      <c r="AP7" s="204"/>
      <c r="AQ7" s="30">
        <f>ROUND(M9,0)</f>
        <v>885</v>
      </c>
      <c r="AR7" s="31" t="s">
        <v>13</v>
      </c>
    </row>
    <row r="8" spans="1:44" ht="14.25" customHeight="1" x14ac:dyDescent="0.15">
      <c r="A8" s="32">
        <v>22</v>
      </c>
      <c r="B8" s="32">
        <v>4112</v>
      </c>
      <c r="C8" s="34" t="s">
        <v>21563</v>
      </c>
      <c r="D8" s="1088"/>
      <c r="E8" s="1089"/>
      <c r="F8" s="1090"/>
      <c r="G8" s="1088"/>
      <c r="H8" s="1089"/>
      <c r="I8" s="1089"/>
      <c r="J8" s="1090"/>
      <c r="K8" s="186"/>
      <c r="L8" s="187"/>
      <c r="M8" s="58"/>
      <c r="Q8" s="21"/>
      <c r="R8" s="186"/>
      <c r="S8" s="53"/>
      <c r="T8" s="53"/>
      <c r="U8" s="53"/>
      <c r="V8" s="53"/>
      <c r="W8" s="53"/>
      <c r="X8" s="188"/>
      <c r="Y8" s="53"/>
      <c r="Z8" s="1091" t="s">
        <v>1229</v>
      </c>
      <c r="AA8" s="1092"/>
      <c r="AB8" s="1092"/>
      <c r="AC8" s="1092"/>
      <c r="AD8" s="1092"/>
      <c r="AE8" s="1093"/>
      <c r="AF8" s="67" t="s">
        <v>1230</v>
      </c>
      <c r="AG8" s="67"/>
      <c r="AH8" s="67"/>
      <c r="AI8" s="67"/>
      <c r="AJ8" s="67"/>
      <c r="AK8" s="67"/>
      <c r="AL8" s="67"/>
      <c r="AM8" s="67"/>
      <c r="AN8" s="67"/>
      <c r="AO8" s="65" t="s">
        <v>17</v>
      </c>
      <c r="AP8" s="164">
        <v>0.7</v>
      </c>
      <c r="AQ8" s="35">
        <f>ROUND(M9*AP8,0)</f>
        <v>620</v>
      </c>
      <c r="AR8" s="31"/>
    </row>
    <row r="9" spans="1:44" ht="14.25" customHeight="1" x14ac:dyDescent="0.15">
      <c r="A9" s="32">
        <v>22</v>
      </c>
      <c r="B9" s="32" t="s">
        <v>1231</v>
      </c>
      <c r="C9" s="34" t="s">
        <v>21564</v>
      </c>
      <c r="D9" s="1088"/>
      <c r="E9" s="1089"/>
      <c r="F9" s="1090"/>
      <c r="G9" s="1088"/>
      <c r="H9" s="1089"/>
      <c r="I9" s="1089"/>
      <c r="J9" s="1090"/>
      <c r="K9" s="186"/>
      <c r="L9" s="187"/>
      <c r="M9" s="189">
        <v>885</v>
      </c>
      <c r="N9" s="4" t="s">
        <v>21</v>
      </c>
      <c r="P9" s="190"/>
      <c r="Q9" s="21"/>
      <c r="R9" s="186"/>
      <c r="S9" s="53"/>
      <c r="T9" s="53"/>
      <c r="U9" s="53"/>
      <c r="V9" s="53"/>
      <c r="W9" s="53"/>
      <c r="X9" s="188"/>
      <c r="Y9" s="53"/>
      <c r="Z9" s="1094"/>
      <c r="AA9" s="1095"/>
      <c r="AB9" s="1095"/>
      <c r="AC9" s="1095"/>
      <c r="AD9" s="1095"/>
      <c r="AE9" s="1096"/>
      <c r="AF9" s="67" t="s">
        <v>1233</v>
      </c>
      <c r="AG9" s="67"/>
      <c r="AH9" s="67"/>
      <c r="AI9" s="67"/>
      <c r="AJ9" s="67"/>
      <c r="AK9" s="67"/>
      <c r="AL9" s="67"/>
      <c r="AM9" s="67"/>
      <c r="AN9" s="67"/>
      <c r="AO9" s="65" t="s">
        <v>17</v>
      </c>
      <c r="AP9" s="164">
        <v>0.5</v>
      </c>
      <c r="AQ9" s="35">
        <f>ROUND(M9*AP9,0)</f>
        <v>443</v>
      </c>
      <c r="AR9" s="31"/>
    </row>
    <row r="10" spans="1:44" ht="14.25" customHeight="1" x14ac:dyDescent="0.15">
      <c r="A10" s="32">
        <v>22</v>
      </c>
      <c r="B10" s="32">
        <v>4113</v>
      </c>
      <c r="C10" s="34" t="s">
        <v>21565</v>
      </c>
      <c r="D10" s="73"/>
      <c r="E10" s="74"/>
      <c r="F10" s="75"/>
      <c r="G10" s="73"/>
      <c r="H10" s="74"/>
      <c r="I10" s="74"/>
      <c r="J10" s="75"/>
      <c r="K10" s="186"/>
      <c r="L10" s="187"/>
      <c r="M10" s="58"/>
      <c r="P10" s="191"/>
      <c r="Q10" s="21"/>
      <c r="R10" s="72" t="s">
        <v>1235</v>
      </c>
      <c r="S10" s="67"/>
      <c r="T10" s="67"/>
      <c r="U10" s="67"/>
      <c r="V10" s="67"/>
      <c r="W10" s="67"/>
      <c r="X10" s="192"/>
      <c r="Y10" s="68"/>
      <c r="Z10" s="54"/>
      <c r="AA10" s="53"/>
      <c r="AB10" s="53"/>
      <c r="AC10" s="53"/>
      <c r="AD10" s="53"/>
      <c r="AE10" s="53"/>
      <c r="AF10" s="65"/>
      <c r="AG10" s="65"/>
      <c r="AH10" s="65"/>
      <c r="AI10" s="65"/>
      <c r="AJ10" s="65"/>
      <c r="AK10" s="65"/>
      <c r="AL10" s="65"/>
      <c r="AM10" s="65"/>
      <c r="AN10" s="65"/>
      <c r="AO10" s="184"/>
      <c r="AP10" s="185"/>
      <c r="AQ10" s="35">
        <f>ROUND(M9*X12,0)</f>
        <v>854</v>
      </c>
      <c r="AR10" s="31"/>
    </row>
    <row r="11" spans="1:44" ht="14.25" customHeight="1" x14ac:dyDescent="0.15">
      <c r="A11" s="32">
        <v>22</v>
      </c>
      <c r="B11" s="32">
        <v>4114</v>
      </c>
      <c r="C11" s="34" t="s">
        <v>21566</v>
      </c>
      <c r="D11" s="73"/>
      <c r="E11" s="74"/>
      <c r="F11" s="75"/>
      <c r="G11" s="193"/>
      <c r="H11" s="193"/>
      <c r="I11" s="193"/>
      <c r="J11" s="194"/>
      <c r="K11" s="186"/>
      <c r="L11" s="187"/>
      <c r="M11" s="58"/>
      <c r="P11" s="191"/>
      <c r="Q11" s="21"/>
      <c r="R11" s="54" t="s">
        <v>1237</v>
      </c>
      <c r="S11" s="53"/>
      <c r="T11" s="53"/>
      <c r="U11" s="53"/>
      <c r="V11" s="53"/>
      <c r="W11" s="53"/>
      <c r="X11" s="188"/>
      <c r="Y11" s="59"/>
      <c r="Z11" s="1091" t="s">
        <v>1229</v>
      </c>
      <c r="AA11" s="1092"/>
      <c r="AB11" s="1092"/>
      <c r="AC11" s="1092"/>
      <c r="AD11" s="1092"/>
      <c r="AE11" s="1093"/>
      <c r="AF11" s="67" t="s">
        <v>1230</v>
      </c>
      <c r="AG11" s="67"/>
      <c r="AH11" s="67"/>
      <c r="AI11" s="67"/>
      <c r="AJ11" s="67"/>
      <c r="AK11" s="67"/>
      <c r="AL11" s="67"/>
      <c r="AM11" s="67"/>
      <c r="AN11" s="67"/>
      <c r="AO11" s="65" t="s">
        <v>17</v>
      </c>
      <c r="AP11" s="164">
        <v>0.7</v>
      </c>
      <c r="AQ11" s="35">
        <f>ROUND(ROUND(M9*X12,0)*AP11,0)</f>
        <v>598</v>
      </c>
      <c r="AR11" s="31"/>
    </row>
    <row r="12" spans="1:44" ht="14.25" customHeight="1" x14ac:dyDescent="0.15">
      <c r="A12" s="32">
        <v>22</v>
      </c>
      <c r="B12" s="32" t="s">
        <v>1238</v>
      </c>
      <c r="C12" s="34" t="s">
        <v>21567</v>
      </c>
      <c r="D12" s="73"/>
      <c r="E12" s="74"/>
      <c r="F12" s="75"/>
      <c r="G12" s="193"/>
      <c r="H12" s="193"/>
      <c r="I12" s="193"/>
      <c r="J12" s="194"/>
      <c r="K12" s="186"/>
      <c r="L12" s="187"/>
      <c r="M12" s="58"/>
      <c r="P12" s="191"/>
      <c r="Q12" s="21"/>
      <c r="R12" s="54"/>
      <c r="S12" s="53"/>
      <c r="T12" s="53"/>
      <c r="U12" s="53"/>
      <c r="V12" s="53"/>
      <c r="W12" s="23" t="s">
        <v>17</v>
      </c>
      <c r="X12" s="195">
        <v>0.96499999999999997</v>
      </c>
      <c r="Y12" s="59"/>
      <c r="Z12" s="1094"/>
      <c r="AA12" s="1095"/>
      <c r="AB12" s="1095"/>
      <c r="AC12" s="1095"/>
      <c r="AD12" s="1095"/>
      <c r="AE12" s="1096"/>
      <c r="AF12" s="67" t="s">
        <v>1233</v>
      </c>
      <c r="AG12" s="67"/>
      <c r="AH12" s="67"/>
      <c r="AI12" s="67"/>
      <c r="AJ12" s="67"/>
      <c r="AK12" s="67"/>
      <c r="AL12" s="67"/>
      <c r="AM12" s="67"/>
      <c r="AN12" s="67"/>
      <c r="AO12" s="65" t="s">
        <v>17</v>
      </c>
      <c r="AP12" s="164">
        <v>0.5</v>
      </c>
      <c r="AQ12" s="35">
        <f>ROUND(ROUND(M9*X12,0)*AP12,0)</f>
        <v>427</v>
      </c>
      <c r="AR12" s="31"/>
    </row>
    <row r="13" spans="1:44" ht="14.25" customHeight="1" x14ac:dyDescent="0.15">
      <c r="A13" s="32">
        <v>22</v>
      </c>
      <c r="B13" s="32">
        <v>4121</v>
      </c>
      <c r="C13" s="34" t="s">
        <v>21568</v>
      </c>
      <c r="D13" s="73"/>
      <c r="E13" s="74"/>
      <c r="F13" s="75"/>
      <c r="G13" s="1085" t="s">
        <v>1241</v>
      </c>
      <c r="H13" s="1086"/>
      <c r="I13" s="1086"/>
      <c r="J13" s="1087"/>
      <c r="K13" s="47" t="s">
        <v>1242</v>
      </c>
      <c r="L13" s="40"/>
      <c r="M13" s="103"/>
      <c r="N13" s="40"/>
      <c r="O13" s="40"/>
      <c r="P13" s="199"/>
      <c r="Q13" s="40"/>
      <c r="R13" s="47"/>
      <c r="S13" s="65"/>
      <c r="T13" s="65"/>
      <c r="U13" s="65"/>
      <c r="V13" s="65"/>
      <c r="W13" s="65"/>
      <c r="X13" s="102"/>
      <c r="Y13" s="182"/>
      <c r="Z13" s="72"/>
      <c r="AA13" s="67"/>
      <c r="AB13" s="67"/>
      <c r="AC13" s="67"/>
      <c r="AD13" s="67"/>
      <c r="AE13" s="67"/>
      <c r="AF13" s="65"/>
      <c r="AG13" s="65"/>
      <c r="AH13" s="65"/>
      <c r="AI13" s="65"/>
      <c r="AJ13" s="65"/>
      <c r="AK13" s="65"/>
      <c r="AL13" s="65"/>
      <c r="AM13" s="65"/>
      <c r="AN13" s="65"/>
      <c r="AO13" s="184"/>
      <c r="AP13" s="185"/>
      <c r="AQ13" s="35">
        <f>ROUND(M15,0)</f>
        <v>774</v>
      </c>
      <c r="AR13" s="31"/>
    </row>
    <row r="14" spans="1:44" ht="14.25" customHeight="1" x14ac:dyDescent="0.15">
      <c r="A14" s="32">
        <v>22</v>
      </c>
      <c r="B14" s="32">
        <v>4122</v>
      </c>
      <c r="C14" s="34" t="s">
        <v>21569</v>
      </c>
      <c r="D14" s="73"/>
      <c r="E14" s="74"/>
      <c r="F14" s="75"/>
      <c r="G14" s="1088"/>
      <c r="H14" s="1089"/>
      <c r="I14" s="1089"/>
      <c r="J14" s="1090"/>
      <c r="K14" s="20" t="s">
        <v>1244</v>
      </c>
      <c r="M14" s="58"/>
      <c r="Q14" s="4"/>
      <c r="R14" s="186"/>
      <c r="S14" s="53"/>
      <c r="T14" s="53"/>
      <c r="U14" s="53"/>
      <c r="V14" s="53"/>
      <c r="W14" s="53"/>
      <c r="X14" s="188"/>
      <c r="Y14" s="53"/>
      <c r="Z14" s="1091" t="s">
        <v>1229</v>
      </c>
      <c r="AA14" s="1092"/>
      <c r="AB14" s="1092"/>
      <c r="AC14" s="1092"/>
      <c r="AD14" s="1092"/>
      <c r="AE14" s="1093"/>
      <c r="AF14" s="67" t="s">
        <v>1230</v>
      </c>
      <c r="AG14" s="67"/>
      <c r="AH14" s="67"/>
      <c r="AI14" s="67"/>
      <c r="AJ14" s="67"/>
      <c r="AK14" s="67"/>
      <c r="AL14" s="67"/>
      <c r="AM14" s="67"/>
      <c r="AN14" s="67"/>
      <c r="AO14" s="65" t="s">
        <v>17</v>
      </c>
      <c r="AP14" s="164">
        <v>0.7</v>
      </c>
      <c r="AQ14" s="35">
        <f>ROUND(M15*AP14,0)</f>
        <v>542</v>
      </c>
      <c r="AR14" s="31"/>
    </row>
    <row r="15" spans="1:44" ht="14.25" customHeight="1" x14ac:dyDescent="0.15">
      <c r="A15" s="32">
        <v>22</v>
      </c>
      <c r="B15" s="32" t="s">
        <v>1245</v>
      </c>
      <c r="C15" s="34" t="s">
        <v>21570</v>
      </c>
      <c r="D15" s="73"/>
      <c r="E15" s="74"/>
      <c r="F15" s="75"/>
      <c r="G15" s="1088"/>
      <c r="H15" s="1089"/>
      <c r="I15" s="1089"/>
      <c r="J15" s="1090"/>
      <c r="K15" s="20"/>
      <c r="M15" s="189">
        <v>774</v>
      </c>
      <c r="N15" s="4" t="s">
        <v>21</v>
      </c>
      <c r="P15" s="203"/>
      <c r="Q15" s="4"/>
      <c r="R15" s="186"/>
      <c r="S15" s="53"/>
      <c r="T15" s="53"/>
      <c r="U15" s="53"/>
      <c r="V15" s="53"/>
      <c r="W15" s="53"/>
      <c r="X15" s="188"/>
      <c r="Y15" s="53"/>
      <c r="Z15" s="1094"/>
      <c r="AA15" s="1095"/>
      <c r="AB15" s="1095"/>
      <c r="AC15" s="1095"/>
      <c r="AD15" s="1095"/>
      <c r="AE15" s="1096"/>
      <c r="AF15" s="67" t="s">
        <v>1233</v>
      </c>
      <c r="AG15" s="67"/>
      <c r="AH15" s="67"/>
      <c r="AI15" s="67"/>
      <c r="AJ15" s="67"/>
      <c r="AK15" s="67"/>
      <c r="AL15" s="67"/>
      <c r="AM15" s="67"/>
      <c r="AN15" s="67"/>
      <c r="AO15" s="65" t="s">
        <v>17</v>
      </c>
      <c r="AP15" s="164">
        <v>0.5</v>
      </c>
      <c r="AQ15" s="35">
        <f>ROUND(M15*AP15,0)</f>
        <v>387</v>
      </c>
      <c r="AR15" s="31"/>
    </row>
    <row r="16" spans="1:44" ht="14.25" customHeight="1" x14ac:dyDescent="0.15">
      <c r="A16" s="32">
        <v>22</v>
      </c>
      <c r="B16" s="32">
        <v>4123</v>
      </c>
      <c r="C16" s="34" t="s">
        <v>21571</v>
      </c>
      <c r="D16" s="73"/>
      <c r="E16" s="74"/>
      <c r="F16" s="75"/>
      <c r="G16" s="4"/>
      <c r="H16" s="4"/>
      <c r="K16" s="20"/>
      <c r="M16" s="58"/>
      <c r="P16" s="203"/>
      <c r="Q16" s="4"/>
      <c r="R16" s="72" t="s">
        <v>1235</v>
      </c>
      <c r="S16" s="67"/>
      <c r="T16" s="67"/>
      <c r="U16" s="67"/>
      <c r="V16" s="67"/>
      <c r="W16" s="67"/>
      <c r="X16" s="192"/>
      <c r="Y16" s="68"/>
      <c r="Z16" s="54"/>
      <c r="AA16" s="53"/>
      <c r="AB16" s="53"/>
      <c r="AC16" s="53"/>
      <c r="AD16" s="53"/>
      <c r="AE16" s="53"/>
      <c r="AF16" s="65"/>
      <c r="AG16" s="65"/>
      <c r="AH16" s="65"/>
      <c r="AI16" s="65"/>
      <c r="AJ16" s="65"/>
      <c r="AK16" s="65"/>
      <c r="AL16" s="65"/>
      <c r="AM16" s="65"/>
      <c r="AN16" s="65"/>
      <c r="AO16" s="184"/>
      <c r="AP16" s="185"/>
      <c r="AQ16" s="35">
        <f>ROUND(M15*X18,0)</f>
        <v>747</v>
      </c>
      <c r="AR16" s="31"/>
    </row>
    <row r="17" spans="1:44" ht="14.25" customHeight="1" x14ac:dyDescent="0.15">
      <c r="A17" s="32">
        <v>22</v>
      </c>
      <c r="B17" s="32">
        <v>4124</v>
      </c>
      <c r="C17" s="34" t="s">
        <v>21572</v>
      </c>
      <c r="D17" s="73"/>
      <c r="E17" s="74"/>
      <c r="F17" s="75"/>
      <c r="G17" s="4"/>
      <c r="H17" s="4"/>
      <c r="K17" s="186"/>
      <c r="L17" s="187"/>
      <c r="M17" s="204"/>
      <c r="N17" s="187"/>
      <c r="P17" s="203"/>
      <c r="Q17" s="4"/>
      <c r="R17" s="54" t="s">
        <v>1237</v>
      </c>
      <c r="S17" s="53"/>
      <c r="T17" s="53"/>
      <c r="U17" s="53"/>
      <c r="V17" s="53"/>
      <c r="W17" s="53"/>
      <c r="X17" s="188"/>
      <c r="Y17" s="59"/>
      <c r="Z17" s="1091" t="s">
        <v>1229</v>
      </c>
      <c r="AA17" s="1092"/>
      <c r="AB17" s="1092"/>
      <c r="AC17" s="1092"/>
      <c r="AD17" s="1092"/>
      <c r="AE17" s="1093"/>
      <c r="AF17" s="67" t="s">
        <v>1230</v>
      </c>
      <c r="AG17" s="67"/>
      <c r="AH17" s="67"/>
      <c r="AI17" s="67"/>
      <c r="AJ17" s="67"/>
      <c r="AK17" s="67"/>
      <c r="AL17" s="67"/>
      <c r="AM17" s="67"/>
      <c r="AN17" s="67"/>
      <c r="AO17" s="65" t="s">
        <v>17</v>
      </c>
      <c r="AP17" s="164">
        <v>0.7</v>
      </c>
      <c r="AQ17" s="35">
        <f>ROUND(ROUND(M15*X18,0)*AP17,0)</f>
        <v>523</v>
      </c>
      <c r="AR17" s="31"/>
    </row>
    <row r="18" spans="1:44" ht="14.25" customHeight="1" x14ac:dyDescent="0.15">
      <c r="A18" s="32">
        <v>22</v>
      </c>
      <c r="B18" s="32" t="s">
        <v>1249</v>
      </c>
      <c r="C18" s="34" t="s">
        <v>21573</v>
      </c>
      <c r="D18" s="73"/>
      <c r="E18" s="74"/>
      <c r="F18" s="75"/>
      <c r="G18" s="4"/>
      <c r="H18" s="4"/>
      <c r="K18" s="186"/>
      <c r="L18" s="187"/>
      <c r="M18" s="204"/>
      <c r="N18" s="187"/>
      <c r="P18" s="203"/>
      <c r="Q18" s="21"/>
      <c r="R18" s="54"/>
      <c r="S18" s="53"/>
      <c r="T18" s="53"/>
      <c r="U18" s="53"/>
      <c r="V18" s="53"/>
      <c r="W18" s="23" t="s">
        <v>17</v>
      </c>
      <c r="X18" s="195">
        <v>0.96499999999999997</v>
      </c>
      <c r="Y18" s="59"/>
      <c r="Z18" s="1094"/>
      <c r="AA18" s="1095"/>
      <c r="AB18" s="1095"/>
      <c r="AC18" s="1095"/>
      <c r="AD18" s="1095"/>
      <c r="AE18" s="1096"/>
      <c r="AF18" s="67" t="s">
        <v>1233</v>
      </c>
      <c r="AG18" s="67"/>
      <c r="AH18" s="67"/>
      <c r="AI18" s="67"/>
      <c r="AJ18" s="67"/>
      <c r="AK18" s="67"/>
      <c r="AL18" s="67"/>
      <c r="AM18" s="67"/>
      <c r="AN18" s="67"/>
      <c r="AO18" s="65" t="s">
        <v>17</v>
      </c>
      <c r="AP18" s="164">
        <v>0.5</v>
      </c>
      <c r="AQ18" s="35">
        <f>ROUND(ROUND(M15*X18,0)*AP18,0)</f>
        <v>374</v>
      </c>
      <c r="AR18" s="31"/>
    </row>
    <row r="19" spans="1:44" ht="14.25" customHeight="1" x14ac:dyDescent="0.15">
      <c r="A19" s="32">
        <v>22</v>
      </c>
      <c r="B19" s="32">
        <v>4125</v>
      </c>
      <c r="C19" s="34" t="s">
        <v>21574</v>
      </c>
      <c r="D19" s="73"/>
      <c r="E19" s="74"/>
      <c r="F19" s="75"/>
      <c r="G19" s="4"/>
      <c r="H19" s="4"/>
      <c r="J19" s="187"/>
      <c r="K19" s="47" t="s">
        <v>1252</v>
      </c>
      <c r="L19" s="184"/>
      <c r="M19" s="185"/>
      <c r="N19" s="184"/>
      <c r="O19" s="184"/>
      <c r="P19" s="205"/>
      <c r="Q19" s="41"/>
      <c r="R19" s="40"/>
      <c r="S19" s="65"/>
      <c r="T19" s="65"/>
      <c r="U19" s="65"/>
      <c r="V19" s="65"/>
      <c r="W19" s="65"/>
      <c r="X19" s="102"/>
      <c r="Y19" s="182"/>
      <c r="Z19" s="72"/>
      <c r="AA19" s="67"/>
      <c r="AB19" s="67"/>
      <c r="AC19" s="67"/>
      <c r="AD19" s="67"/>
      <c r="AE19" s="67"/>
      <c r="AF19" s="65"/>
      <c r="AG19" s="65"/>
      <c r="AH19" s="65"/>
      <c r="AI19" s="65"/>
      <c r="AJ19" s="65"/>
      <c r="AK19" s="65"/>
      <c r="AL19" s="65"/>
      <c r="AM19" s="65"/>
      <c r="AN19" s="65"/>
      <c r="AO19" s="184"/>
      <c r="AP19" s="185"/>
      <c r="AQ19" s="35">
        <f>ROUND(M21,0)</f>
        <v>1595</v>
      </c>
      <c r="AR19" s="31"/>
    </row>
    <row r="20" spans="1:44" ht="14.25" customHeight="1" x14ac:dyDescent="0.15">
      <c r="A20" s="32">
        <v>22</v>
      </c>
      <c r="B20" s="32">
        <v>4126</v>
      </c>
      <c r="C20" s="34" t="s">
        <v>21575</v>
      </c>
      <c r="D20" s="73"/>
      <c r="E20" s="74"/>
      <c r="F20" s="75"/>
      <c r="G20" s="4"/>
      <c r="H20" s="4"/>
      <c r="J20" s="187"/>
      <c r="K20" s="186"/>
      <c r="L20" s="187"/>
      <c r="M20" s="204"/>
      <c r="N20" s="187"/>
      <c r="O20" s="187"/>
      <c r="Q20" s="21"/>
      <c r="R20" s="4"/>
      <c r="S20" s="53"/>
      <c r="T20" s="53"/>
      <c r="U20" s="53"/>
      <c r="V20" s="53"/>
      <c r="W20" s="53"/>
      <c r="X20" s="188"/>
      <c r="Y20" s="59"/>
      <c r="Z20" s="1091" t="s">
        <v>1229</v>
      </c>
      <c r="AA20" s="1092"/>
      <c r="AB20" s="1092"/>
      <c r="AC20" s="1092"/>
      <c r="AD20" s="1092"/>
      <c r="AE20" s="1093"/>
      <c r="AF20" s="67" t="s">
        <v>1230</v>
      </c>
      <c r="AG20" s="67"/>
      <c r="AH20" s="67"/>
      <c r="AI20" s="67"/>
      <c r="AJ20" s="67"/>
      <c r="AK20" s="67"/>
      <c r="AL20" s="67"/>
      <c r="AM20" s="67"/>
      <c r="AN20" s="67"/>
      <c r="AO20" s="65" t="s">
        <v>17</v>
      </c>
      <c r="AP20" s="164">
        <v>0.7</v>
      </c>
      <c r="AQ20" s="35">
        <f>ROUND(M21*AP20,0)</f>
        <v>1117</v>
      </c>
      <c r="AR20" s="31"/>
    </row>
    <row r="21" spans="1:44" ht="14.25" customHeight="1" x14ac:dyDescent="0.15">
      <c r="A21" s="32">
        <v>22</v>
      </c>
      <c r="B21" s="32" t="s">
        <v>1254</v>
      </c>
      <c r="C21" s="34" t="s">
        <v>21576</v>
      </c>
      <c r="D21" s="73"/>
      <c r="E21" s="74"/>
      <c r="F21" s="75"/>
      <c r="G21" s="4"/>
      <c r="H21" s="4"/>
      <c r="J21" s="187"/>
      <c r="K21" s="186"/>
      <c r="L21" s="187"/>
      <c r="M21" s="189">
        <v>1595</v>
      </c>
      <c r="N21" s="4" t="s">
        <v>21</v>
      </c>
      <c r="O21" s="187"/>
      <c r="P21" s="191"/>
      <c r="Q21" s="21"/>
      <c r="R21" s="4"/>
      <c r="S21" s="53"/>
      <c r="T21" s="53"/>
      <c r="U21" s="53"/>
      <c r="V21" s="53"/>
      <c r="W21" s="53"/>
      <c r="X21" s="188"/>
      <c r="Y21" s="59"/>
      <c r="Z21" s="1094"/>
      <c r="AA21" s="1095"/>
      <c r="AB21" s="1095"/>
      <c r="AC21" s="1095"/>
      <c r="AD21" s="1095"/>
      <c r="AE21" s="1096"/>
      <c r="AF21" s="67" t="s">
        <v>1233</v>
      </c>
      <c r="AG21" s="67"/>
      <c r="AH21" s="67"/>
      <c r="AI21" s="67"/>
      <c r="AJ21" s="67"/>
      <c r="AK21" s="67"/>
      <c r="AL21" s="67"/>
      <c r="AM21" s="67"/>
      <c r="AN21" s="67"/>
      <c r="AO21" s="65" t="s">
        <v>17</v>
      </c>
      <c r="AP21" s="164">
        <v>0.5</v>
      </c>
      <c r="AQ21" s="35">
        <f>ROUND(M21*AP21,0)</f>
        <v>798</v>
      </c>
      <c r="AR21" s="31"/>
    </row>
    <row r="22" spans="1:44" ht="14.25" customHeight="1" x14ac:dyDescent="0.15">
      <c r="A22" s="32">
        <v>22</v>
      </c>
      <c r="B22" s="32">
        <v>4127</v>
      </c>
      <c r="C22" s="34" t="s">
        <v>21577</v>
      </c>
      <c r="D22" s="73"/>
      <c r="E22" s="74"/>
      <c r="F22" s="75"/>
      <c r="G22" s="4"/>
      <c r="H22" s="4"/>
      <c r="J22" s="187"/>
      <c r="K22" s="186"/>
      <c r="L22" s="187"/>
      <c r="M22" s="204"/>
      <c r="N22" s="187"/>
      <c r="O22" s="187"/>
      <c r="P22" s="191"/>
      <c r="Q22" s="21"/>
      <c r="R22" s="72" t="s">
        <v>1235</v>
      </c>
      <c r="S22" s="67"/>
      <c r="T22" s="67"/>
      <c r="U22" s="67"/>
      <c r="V22" s="67"/>
      <c r="W22" s="67"/>
      <c r="X22" s="192"/>
      <c r="Y22" s="68"/>
      <c r="Z22" s="54"/>
      <c r="AA22" s="53"/>
      <c r="AB22" s="53"/>
      <c r="AC22" s="53"/>
      <c r="AD22" s="53"/>
      <c r="AE22" s="53"/>
      <c r="AF22" s="65"/>
      <c r="AG22" s="65"/>
      <c r="AH22" s="65"/>
      <c r="AI22" s="65"/>
      <c r="AJ22" s="65"/>
      <c r="AK22" s="65"/>
      <c r="AL22" s="65"/>
      <c r="AM22" s="65"/>
      <c r="AN22" s="65"/>
      <c r="AO22" s="184"/>
      <c r="AP22" s="185"/>
      <c r="AQ22" s="35">
        <f>ROUND(M21*X24,0)</f>
        <v>1539</v>
      </c>
      <c r="AR22" s="31"/>
    </row>
    <row r="23" spans="1:44" ht="14.25" customHeight="1" x14ac:dyDescent="0.15">
      <c r="A23" s="32">
        <v>22</v>
      </c>
      <c r="B23" s="32">
        <v>4128</v>
      </c>
      <c r="C23" s="34" t="s">
        <v>21578</v>
      </c>
      <c r="D23" s="73"/>
      <c r="E23" s="74"/>
      <c r="F23" s="75"/>
      <c r="G23" s="4"/>
      <c r="H23" s="4"/>
      <c r="J23" s="187"/>
      <c r="K23" s="186"/>
      <c r="L23" s="187"/>
      <c r="M23" s="204"/>
      <c r="N23" s="187"/>
      <c r="O23" s="187"/>
      <c r="P23" s="191"/>
      <c r="Q23" s="21"/>
      <c r="R23" s="54" t="s">
        <v>1237</v>
      </c>
      <c r="S23" s="53"/>
      <c r="T23" s="53"/>
      <c r="U23" s="53"/>
      <c r="V23" s="53"/>
      <c r="W23" s="53"/>
      <c r="X23" s="188"/>
      <c r="Y23" s="59"/>
      <c r="Z23" s="1091" t="s">
        <v>1229</v>
      </c>
      <c r="AA23" s="1092"/>
      <c r="AB23" s="1092"/>
      <c r="AC23" s="1092"/>
      <c r="AD23" s="1092"/>
      <c r="AE23" s="1093"/>
      <c r="AF23" s="67" t="s">
        <v>1230</v>
      </c>
      <c r="AG23" s="67"/>
      <c r="AH23" s="67"/>
      <c r="AI23" s="67"/>
      <c r="AJ23" s="67"/>
      <c r="AK23" s="67"/>
      <c r="AL23" s="67"/>
      <c r="AM23" s="67"/>
      <c r="AN23" s="67"/>
      <c r="AO23" s="65" t="s">
        <v>17</v>
      </c>
      <c r="AP23" s="164">
        <v>0.7</v>
      </c>
      <c r="AQ23" s="35">
        <f>ROUND(ROUND(M21*X24,0)*AP23,0)</f>
        <v>1077</v>
      </c>
      <c r="AR23" s="31"/>
    </row>
    <row r="24" spans="1:44" ht="14.25" customHeight="1" x14ac:dyDescent="0.15">
      <c r="A24" s="32">
        <v>22</v>
      </c>
      <c r="B24" s="32" t="s">
        <v>1258</v>
      </c>
      <c r="C24" s="34" t="s">
        <v>21579</v>
      </c>
      <c r="D24" s="73"/>
      <c r="E24" s="74"/>
      <c r="F24" s="75"/>
      <c r="G24" s="4"/>
      <c r="H24" s="4"/>
      <c r="J24" s="187"/>
      <c r="K24" s="186"/>
      <c r="L24" s="187"/>
      <c r="M24" s="204"/>
      <c r="N24" s="187"/>
      <c r="O24" s="187"/>
      <c r="P24" s="191"/>
      <c r="Q24" s="21"/>
      <c r="R24" s="53"/>
      <c r="S24" s="53"/>
      <c r="T24" s="53"/>
      <c r="U24" s="53"/>
      <c r="V24" s="53"/>
      <c r="W24" s="23" t="s">
        <v>17</v>
      </c>
      <c r="X24" s="195">
        <v>0.96499999999999997</v>
      </c>
      <c r="Y24" s="59"/>
      <c r="Z24" s="1094"/>
      <c r="AA24" s="1095"/>
      <c r="AB24" s="1095"/>
      <c r="AC24" s="1095"/>
      <c r="AD24" s="1095"/>
      <c r="AE24" s="1096"/>
      <c r="AF24" s="67" t="s">
        <v>1233</v>
      </c>
      <c r="AG24" s="67"/>
      <c r="AH24" s="67"/>
      <c r="AI24" s="67"/>
      <c r="AJ24" s="67"/>
      <c r="AK24" s="67"/>
      <c r="AL24" s="67"/>
      <c r="AM24" s="67"/>
      <c r="AN24" s="67"/>
      <c r="AO24" s="65" t="s">
        <v>17</v>
      </c>
      <c r="AP24" s="164">
        <v>0.5</v>
      </c>
      <c r="AQ24" s="35">
        <f>ROUND(ROUND(M21*X24,0)*AP24,0)</f>
        <v>770</v>
      </c>
      <c r="AR24" s="31"/>
    </row>
    <row r="25" spans="1:44" ht="14.25" customHeight="1" x14ac:dyDescent="0.15">
      <c r="A25" s="32">
        <v>22</v>
      </c>
      <c r="B25" s="32">
        <v>4129</v>
      </c>
      <c r="C25" s="34" t="s">
        <v>21580</v>
      </c>
      <c r="D25" s="73"/>
      <c r="E25" s="74"/>
      <c r="F25" s="75"/>
      <c r="G25" s="4"/>
      <c r="H25" s="4"/>
      <c r="J25" s="187"/>
      <c r="K25" s="20" t="s">
        <v>1261</v>
      </c>
      <c r="L25" s="187"/>
      <c r="M25" s="204"/>
      <c r="N25" s="187"/>
      <c r="O25" s="187"/>
      <c r="P25" s="191"/>
      <c r="Q25" s="4"/>
      <c r="R25" s="47"/>
      <c r="S25" s="65"/>
      <c r="T25" s="65"/>
      <c r="U25" s="65"/>
      <c r="V25" s="65"/>
      <c r="W25" s="65"/>
      <c r="X25" s="102"/>
      <c r="Y25" s="182"/>
      <c r="Z25" s="72"/>
      <c r="AA25" s="67"/>
      <c r="AB25" s="67"/>
      <c r="AC25" s="67"/>
      <c r="AD25" s="67"/>
      <c r="AE25" s="67"/>
      <c r="AF25" s="65"/>
      <c r="AG25" s="65"/>
      <c r="AH25" s="65"/>
      <c r="AI25" s="65"/>
      <c r="AJ25" s="65"/>
      <c r="AK25" s="65"/>
      <c r="AL25" s="65"/>
      <c r="AM25" s="65"/>
      <c r="AN25" s="65"/>
      <c r="AO25" s="184"/>
      <c r="AP25" s="185"/>
      <c r="AQ25" s="35">
        <f>ROUND(M27,0)</f>
        <v>885</v>
      </c>
      <c r="AR25" s="31"/>
    </row>
    <row r="26" spans="1:44" ht="14.25" customHeight="1" x14ac:dyDescent="0.15">
      <c r="A26" s="32">
        <v>22</v>
      </c>
      <c r="B26" s="32">
        <v>4130</v>
      </c>
      <c r="C26" s="34" t="s">
        <v>21581</v>
      </c>
      <c r="D26" s="73"/>
      <c r="E26" s="74"/>
      <c r="F26" s="75"/>
      <c r="G26" s="4"/>
      <c r="H26" s="4"/>
      <c r="J26" s="187"/>
      <c r="K26" s="186"/>
      <c r="L26" s="187"/>
      <c r="M26" s="204"/>
      <c r="N26" s="187"/>
      <c r="O26" s="187"/>
      <c r="Q26" s="4"/>
      <c r="R26" s="20"/>
      <c r="S26" s="53"/>
      <c r="T26" s="53"/>
      <c r="U26" s="53"/>
      <c r="V26" s="53"/>
      <c r="W26" s="53"/>
      <c r="X26" s="188"/>
      <c r="Y26" s="59"/>
      <c r="Z26" s="1091" t="s">
        <v>1229</v>
      </c>
      <c r="AA26" s="1092"/>
      <c r="AB26" s="1092"/>
      <c r="AC26" s="1092"/>
      <c r="AD26" s="1092"/>
      <c r="AE26" s="1093"/>
      <c r="AF26" s="67" t="s">
        <v>1230</v>
      </c>
      <c r="AG26" s="67"/>
      <c r="AH26" s="67"/>
      <c r="AI26" s="67"/>
      <c r="AJ26" s="67"/>
      <c r="AK26" s="67"/>
      <c r="AL26" s="67"/>
      <c r="AM26" s="67"/>
      <c r="AN26" s="67"/>
      <c r="AO26" s="65" t="s">
        <v>17</v>
      </c>
      <c r="AP26" s="164">
        <v>0.7</v>
      </c>
      <c r="AQ26" s="35">
        <f>ROUND(M27*AP26,0)</f>
        <v>620</v>
      </c>
      <c r="AR26" s="31"/>
    </row>
    <row r="27" spans="1:44" ht="14.25" customHeight="1" x14ac:dyDescent="0.15">
      <c r="A27" s="32">
        <v>22</v>
      </c>
      <c r="B27" s="32" t="s">
        <v>1263</v>
      </c>
      <c r="C27" s="34" t="s">
        <v>21582</v>
      </c>
      <c r="D27" s="73"/>
      <c r="E27" s="74"/>
      <c r="F27" s="75"/>
      <c r="G27" s="4"/>
      <c r="H27" s="4"/>
      <c r="J27" s="187"/>
      <c r="K27" s="186"/>
      <c r="L27" s="187"/>
      <c r="M27" s="189">
        <v>885</v>
      </c>
      <c r="N27" s="4" t="s">
        <v>21</v>
      </c>
      <c r="O27" s="187"/>
      <c r="P27" s="191"/>
      <c r="Q27" s="4"/>
      <c r="R27" s="20"/>
      <c r="S27" s="53"/>
      <c r="T27" s="53"/>
      <c r="U27" s="53"/>
      <c r="V27" s="53"/>
      <c r="W27" s="53"/>
      <c r="X27" s="188"/>
      <c r="Y27" s="59"/>
      <c r="Z27" s="1094"/>
      <c r="AA27" s="1095"/>
      <c r="AB27" s="1095"/>
      <c r="AC27" s="1095"/>
      <c r="AD27" s="1095"/>
      <c r="AE27" s="1096"/>
      <c r="AF27" s="67" t="s">
        <v>1233</v>
      </c>
      <c r="AG27" s="67"/>
      <c r="AH27" s="67"/>
      <c r="AI27" s="67"/>
      <c r="AJ27" s="67"/>
      <c r="AK27" s="67"/>
      <c r="AL27" s="67"/>
      <c r="AM27" s="67"/>
      <c r="AN27" s="67"/>
      <c r="AO27" s="65" t="s">
        <v>17</v>
      </c>
      <c r="AP27" s="164">
        <v>0.5</v>
      </c>
      <c r="AQ27" s="35">
        <f>ROUND(M27*AP27,0)</f>
        <v>443</v>
      </c>
      <c r="AR27" s="31"/>
    </row>
    <row r="28" spans="1:44" ht="14.25" customHeight="1" x14ac:dyDescent="0.15">
      <c r="A28" s="32">
        <v>22</v>
      </c>
      <c r="B28" s="32">
        <v>4131</v>
      </c>
      <c r="C28" s="34" t="s">
        <v>21583</v>
      </c>
      <c r="D28" s="73"/>
      <c r="E28" s="74"/>
      <c r="F28" s="75"/>
      <c r="G28" s="4"/>
      <c r="H28" s="4"/>
      <c r="J28" s="187"/>
      <c r="K28" s="186"/>
      <c r="L28" s="187"/>
      <c r="M28" s="204"/>
      <c r="N28" s="187"/>
      <c r="O28" s="187"/>
      <c r="P28" s="191"/>
      <c r="Q28" s="4"/>
      <c r="R28" s="72" t="s">
        <v>1235</v>
      </c>
      <c r="S28" s="67"/>
      <c r="T28" s="67"/>
      <c r="U28" s="67"/>
      <c r="V28" s="67"/>
      <c r="W28" s="67"/>
      <c r="X28" s="192"/>
      <c r="Y28" s="68"/>
      <c r="Z28" s="54"/>
      <c r="AA28" s="53"/>
      <c r="AB28" s="53"/>
      <c r="AC28" s="53"/>
      <c r="AD28" s="53"/>
      <c r="AE28" s="53"/>
      <c r="AF28" s="65"/>
      <c r="AG28" s="65"/>
      <c r="AH28" s="65"/>
      <c r="AI28" s="65"/>
      <c r="AJ28" s="65"/>
      <c r="AK28" s="65"/>
      <c r="AL28" s="65"/>
      <c r="AM28" s="65"/>
      <c r="AN28" s="65"/>
      <c r="AO28" s="184"/>
      <c r="AP28" s="185"/>
      <c r="AQ28" s="35">
        <f>ROUND(M27*X30,0)</f>
        <v>854</v>
      </c>
      <c r="AR28" s="31"/>
    </row>
    <row r="29" spans="1:44" ht="14.25" customHeight="1" x14ac:dyDescent="0.15">
      <c r="A29" s="32">
        <v>22</v>
      </c>
      <c r="B29" s="32">
        <v>4132</v>
      </c>
      <c r="C29" s="34" t="s">
        <v>21584</v>
      </c>
      <c r="D29" s="73"/>
      <c r="E29" s="74"/>
      <c r="F29" s="75"/>
      <c r="G29" s="4"/>
      <c r="H29" s="4"/>
      <c r="J29" s="187"/>
      <c r="K29" s="186"/>
      <c r="L29" s="187"/>
      <c r="M29" s="204"/>
      <c r="N29" s="187"/>
      <c r="O29" s="187"/>
      <c r="P29" s="191"/>
      <c r="Q29" s="4"/>
      <c r="R29" s="54" t="s">
        <v>1237</v>
      </c>
      <c r="S29" s="53"/>
      <c r="T29" s="53"/>
      <c r="U29" s="53"/>
      <c r="V29" s="53"/>
      <c r="W29" s="53"/>
      <c r="X29" s="188"/>
      <c r="Y29" s="59"/>
      <c r="Z29" s="1091" t="s">
        <v>1229</v>
      </c>
      <c r="AA29" s="1092"/>
      <c r="AB29" s="1092"/>
      <c r="AC29" s="1092"/>
      <c r="AD29" s="1092"/>
      <c r="AE29" s="1093"/>
      <c r="AF29" s="67" t="s">
        <v>1230</v>
      </c>
      <c r="AG29" s="67"/>
      <c r="AH29" s="67"/>
      <c r="AI29" s="67"/>
      <c r="AJ29" s="67"/>
      <c r="AK29" s="67"/>
      <c r="AL29" s="67"/>
      <c r="AM29" s="67"/>
      <c r="AN29" s="67"/>
      <c r="AO29" s="65" t="s">
        <v>17</v>
      </c>
      <c r="AP29" s="164">
        <v>0.7</v>
      </c>
      <c r="AQ29" s="35">
        <f>ROUND(ROUND(M27*X30,0)*AP29,0)</f>
        <v>598</v>
      </c>
      <c r="AR29" s="31"/>
    </row>
    <row r="30" spans="1:44" ht="14.25" customHeight="1" x14ac:dyDescent="0.15">
      <c r="A30" s="32">
        <v>22</v>
      </c>
      <c r="B30" s="32" t="s">
        <v>1267</v>
      </c>
      <c r="C30" s="34" t="s">
        <v>21585</v>
      </c>
      <c r="D30" s="73"/>
      <c r="E30" s="74"/>
      <c r="F30" s="75"/>
      <c r="G30" s="4"/>
      <c r="H30" s="4"/>
      <c r="J30" s="187"/>
      <c r="K30" s="186"/>
      <c r="L30" s="187"/>
      <c r="M30" s="204"/>
      <c r="N30" s="187"/>
      <c r="O30" s="187"/>
      <c r="P30" s="191"/>
      <c r="Q30" s="4"/>
      <c r="R30" s="54"/>
      <c r="S30" s="53"/>
      <c r="T30" s="53"/>
      <c r="U30" s="53"/>
      <c r="V30" s="53"/>
      <c r="W30" s="23" t="s">
        <v>17</v>
      </c>
      <c r="X30" s="195">
        <v>0.96499999999999997</v>
      </c>
      <c r="Y30" s="59"/>
      <c r="Z30" s="1094"/>
      <c r="AA30" s="1095"/>
      <c r="AB30" s="1095"/>
      <c r="AC30" s="1095"/>
      <c r="AD30" s="1095"/>
      <c r="AE30" s="1096"/>
      <c r="AF30" s="67" t="s">
        <v>1233</v>
      </c>
      <c r="AG30" s="67"/>
      <c r="AH30" s="67"/>
      <c r="AI30" s="67"/>
      <c r="AJ30" s="67"/>
      <c r="AK30" s="67"/>
      <c r="AL30" s="67"/>
      <c r="AM30" s="67"/>
      <c r="AN30" s="67"/>
      <c r="AO30" s="65" t="s">
        <v>17</v>
      </c>
      <c r="AP30" s="164">
        <v>0.5</v>
      </c>
      <c r="AQ30" s="35">
        <f>ROUND(ROUND(M27*X30,0)*AP30,0)</f>
        <v>427</v>
      </c>
      <c r="AR30" s="31"/>
    </row>
    <row r="31" spans="1:44" ht="14.25" customHeight="1" x14ac:dyDescent="0.15">
      <c r="A31" s="32">
        <v>22</v>
      </c>
      <c r="B31" s="32">
        <v>4141</v>
      </c>
      <c r="C31" s="34" t="s">
        <v>21586</v>
      </c>
      <c r="D31" s="73"/>
      <c r="E31" s="74"/>
      <c r="F31" s="75"/>
      <c r="G31" s="1085" t="s">
        <v>1270</v>
      </c>
      <c r="H31" s="1086"/>
      <c r="I31" s="1086"/>
      <c r="J31" s="1087"/>
      <c r="K31" s="47" t="s">
        <v>1242</v>
      </c>
      <c r="L31" s="40"/>
      <c r="M31" s="103"/>
      <c r="N31" s="40"/>
      <c r="O31" s="40"/>
      <c r="P31" s="199"/>
      <c r="Q31" s="41"/>
      <c r="R31" s="40"/>
      <c r="S31" s="65"/>
      <c r="T31" s="65"/>
      <c r="U31" s="65"/>
      <c r="V31" s="65"/>
      <c r="W31" s="65"/>
      <c r="X31" s="102"/>
      <c r="Y31" s="182"/>
      <c r="Z31" s="72"/>
      <c r="AA31" s="67"/>
      <c r="AB31" s="67"/>
      <c r="AC31" s="67"/>
      <c r="AD31" s="67"/>
      <c r="AE31" s="67"/>
      <c r="AF31" s="65"/>
      <c r="AG31" s="65"/>
      <c r="AH31" s="65"/>
      <c r="AI31" s="65"/>
      <c r="AJ31" s="65"/>
      <c r="AK31" s="65"/>
      <c r="AL31" s="65"/>
      <c r="AM31" s="65"/>
      <c r="AN31" s="65"/>
      <c r="AO31" s="184"/>
      <c r="AP31" s="185"/>
      <c r="AQ31" s="35">
        <f>ROUND(M33,0)</f>
        <v>615</v>
      </c>
      <c r="AR31" s="31"/>
    </row>
    <row r="32" spans="1:44" ht="14.25" customHeight="1" x14ac:dyDescent="0.15">
      <c r="A32" s="32">
        <v>22</v>
      </c>
      <c r="B32" s="32">
        <v>4142</v>
      </c>
      <c r="C32" s="34" t="s">
        <v>21587</v>
      </c>
      <c r="D32" s="73"/>
      <c r="E32" s="74"/>
      <c r="F32" s="75"/>
      <c r="G32" s="1088"/>
      <c r="H32" s="1089"/>
      <c r="I32" s="1089"/>
      <c r="J32" s="1090"/>
      <c r="K32" s="20" t="s">
        <v>1244</v>
      </c>
      <c r="M32" s="58"/>
      <c r="Q32" s="21"/>
      <c r="R32" s="4"/>
      <c r="S32" s="53"/>
      <c r="T32" s="53"/>
      <c r="U32" s="53"/>
      <c r="V32" s="53"/>
      <c r="W32" s="53"/>
      <c r="X32" s="188"/>
      <c r="Y32" s="59"/>
      <c r="Z32" s="1091" t="s">
        <v>1229</v>
      </c>
      <c r="AA32" s="1092"/>
      <c r="AB32" s="1092"/>
      <c r="AC32" s="1092"/>
      <c r="AD32" s="1092"/>
      <c r="AE32" s="1093"/>
      <c r="AF32" s="67" t="s">
        <v>1230</v>
      </c>
      <c r="AG32" s="67"/>
      <c r="AH32" s="67"/>
      <c r="AI32" s="67"/>
      <c r="AJ32" s="67"/>
      <c r="AK32" s="67"/>
      <c r="AL32" s="67"/>
      <c r="AM32" s="67"/>
      <c r="AN32" s="67"/>
      <c r="AO32" s="65" t="s">
        <v>17</v>
      </c>
      <c r="AP32" s="164">
        <v>0.7</v>
      </c>
      <c r="AQ32" s="35">
        <f>ROUND(M33*AP32,0)</f>
        <v>431</v>
      </c>
      <c r="AR32" s="31"/>
    </row>
    <row r="33" spans="1:44" ht="14.25" customHeight="1" x14ac:dyDescent="0.15">
      <c r="A33" s="32">
        <v>22</v>
      </c>
      <c r="B33" s="32" t="s">
        <v>1272</v>
      </c>
      <c r="C33" s="34" t="s">
        <v>21588</v>
      </c>
      <c r="D33" s="73"/>
      <c r="E33" s="74"/>
      <c r="F33" s="75"/>
      <c r="G33" s="1088"/>
      <c r="H33" s="1089"/>
      <c r="I33" s="1089"/>
      <c r="J33" s="1090"/>
      <c r="K33" s="20"/>
      <c r="M33" s="189">
        <v>615</v>
      </c>
      <c r="N33" s="4" t="s">
        <v>21</v>
      </c>
      <c r="P33" s="191"/>
      <c r="Q33" s="21"/>
      <c r="R33" s="4"/>
      <c r="S33" s="53"/>
      <c r="T33" s="53"/>
      <c r="U33" s="53"/>
      <c r="V33" s="53"/>
      <c r="W33" s="53"/>
      <c r="X33" s="188"/>
      <c r="Y33" s="59"/>
      <c r="Z33" s="1094"/>
      <c r="AA33" s="1095"/>
      <c r="AB33" s="1095"/>
      <c r="AC33" s="1095"/>
      <c r="AD33" s="1095"/>
      <c r="AE33" s="1096"/>
      <c r="AF33" s="67" t="s">
        <v>1233</v>
      </c>
      <c r="AG33" s="67"/>
      <c r="AH33" s="67"/>
      <c r="AI33" s="67"/>
      <c r="AJ33" s="67"/>
      <c r="AK33" s="67"/>
      <c r="AL33" s="67"/>
      <c r="AM33" s="67"/>
      <c r="AN33" s="67"/>
      <c r="AO33" s="65" t="s">
        <v>17</v>
      </c>
      <c r="AP33" s="164">
        <v>0.5</v>
      </c>
      <c r="AQ33" s="35">
        <f>ROUND(M33*AP33,0)</f>
        <v>308</v>
      </c>
      <c r="AR33" s="31"/>
    </row>
    <row r="34" spans="1:44" ht="14.25" customHeight="1" x14ac:dyDescent="0.15">
      <c r="A34" s="32">
        <v>22</v>
      </c>
      <c r="B34" s="32">
        <v>4143</v>
      </c>
      <c r="C34" s="34" t="s">
        <v>21589</v>
      </c>
      <c r="D34" s="73"/>
      <c r="E34" s="74"/>
      <c r="F34" s="75"/>
      <c r="G34" s="73"/>
      <c r="H34" s="74"/>
      <c r="I34" s="74"/>
      <c r="J34" s="75"/>
      <c r="K34" s="20"/>
      <c r="M34" s="58"/>
      <c r="P34" s="203"/>
      <c r="Q34" s="21"/>
      <c r="R34" s="72" t="s">
        <v>1235</v>
      </c>
      <c r="S34" s="67"/>
      <c r="T34" s="67"/>
      <c r="U34" s="67"/>
      <c r="V34" s="67"/>
      <c r="W34" s="67"/>
      <c r="X34" s="192"/>
      <c r="Y34" s="68"/>
      <c r="Z34" s="54"/>
      <c r="AA34" s="53"/>
      <c r="AB34" s="53"/>
      <c r="AC34" s="53"/>
      <c r="AD34" s="53"/>
      <c r="AE34" s="53"/>
      <c r="AF34" s="65"/>
      <c r="AG34" s="65"/>
      <c r="AH34" s="65"/>
      <c r="AI34" s="65"/>
      <c r="AJ34" s="65"/>
      <c r="AK34" s="65"/>
      <c r="AL34" s="65"/>
      <c r="AM34" s="65"/>
      <c r="AN34" s="65"/>
      <c r="AO34" s="184"/>
      <c r="AP34" s="185"/>
      <c r="AQ34" s="35">
        <f>ROUND(M33*X36,0)</f>
        <v>593</v>
      </c>
      <c r="AR34" s="31"/>
    </row>
    <row r="35" spans="1:44" ht="14.25" customHeight="1" x14ac:dyDescent="0.15">
      <c r="A35" s="32">
        <v>22</v>
      </c>
      <c r="B35" s="32">
        <v>4144</v>
      </c>
      <c r="C35" s="34" t="s">
        <v>21590</v>
      </c>
      <c r="D35" s="73"/>
      <c r="E35" s="74"/>
      <c r="F35" s="75"/>
      <c r="G35" s="4"/>
      <c r="H35" s="4"/>
      <c r="K35" s="186"/>
      <c r="L35" s="187"/>
      <c r="M35" s="204"/>
      <c r="N35" s="187"/>
      <c r="P35" s="203"/>
      <c r="Q35" s="21"/>
      <c r="R35" s="54" t="s">
        <v>1237</v>
      </c>
      <c r="S35" s="53"/>
      <c r="T35" s="53"/>
      <c r="U35" s="53"/>
      <c r="V35" s="53"/>
      <c r="W35" s="53"/>
      <c r="X35" s="188"/>
      <c r="Y35" s="59"/>
      <c r="Z35" s="1091" t="s">
        <v>1229</v>
      </c>
      <c r="AA35" s="1092"/>
      <c r="AB35" s="1092"/>
      <c r="AC35" s="1092"/>
      <c r="AD35" s="1092"/>
      <c r="AE35" s="1093"/>
      <c r="AF35" s="67" t="s">
        <v>1230</v>
      </c>
      <c r="AG35" s="67"/>
      <c r="AH35" s="67"/>
      <c r="AI35" s="67"/>
      <c r="AJ35" s="67"/>
      <c r="AK35" s="67"/>
      <c r="AL35" s="67"/>
      <c r="AM35" s="67"/>
      <c r="AN35" s="67"/>
      <c r="AO35" s="65" t="s">
        <v>17</v>
      </c>
      <c r="AP35" s="164">
        <v>0.7</v>
      </c>
      <c r="AQ35" s="35">
        <f>ROUND(ROUND(M33*X36,0)*AP35,0)</f>
        <v>415</v>
      </c>
      <c r="AR35" s="31"/>
    </row>
    <row r="36" spans="1:44" ht="14.25" customHeight="1" x14ac:dyDescent="0.15">
      <c r="A36" s="32">
        <v>22</v>
      </c>
      <c r="B36" s="32" t="s">
        <v>1276</v>
      </c>
      <c r="C36" s="34" t="s">
        <v>21591</v>
      </c>
      <c r="D36" s="73"/>
      <c r="E36" s="74"/>
      <c r="F36" s="75"/>
      <c r="G36" s="4"/>
      <c r="H36" s="4"/>
      <c r="K36" s="186"/>
      <c r="L36" s="187"/>
      <c r="M36" s="204"/>
      <c r="N36" s="187"/>
      <c r="P36" s="203"/>
      <c r="Q36" s="21"/>
      <c r="R36" s="71"/>
      <c r="S36" s="71"/>
      <c r="T36" s="71"/>
      <c r="U36" s="71"/>
      <c r="V36" s="71"/>
      <c r="W36" s="23" t="s">
        <v>17</v>
      </c>
      <c r="X36" s="195">
        <v>0.96499999999999997</v>
      </c>
      <c r="Y36" s="207"/>
      <c r="Z36" s="1094"/>
      <c r="AA36" s="1095"/>
      <c r="AB36" s="1095"/>
      <c r="AC36" s="1095"/>
      <c r="AD36" s="1095"/>
      <c r="AE36" s="1096"/>
      <c r="AF36" s="67" t="s">
        <v>1233</v>
      </c>
      <c r="AG36" s="67"/>
      <c r="AH36" s="67"/>
      <c r="AI36" s="67"/>
      <c r="AJ36" s="67"/>
      <c r="AK36" s="67"/>
      <c r="AL36" s="67"/>
      <c r="AM36" s="67"/>
      <c r="AN36" s="67"/>
      <c r="AO36" s="65" t="s">
        <v>17</v>
      </c>
      <c r="AP36" s="164">
        <v>0.5</v>
      </c>
      <c r="AQ36" s="35">
        <f>ROUND(ROUND(M33*X36,0)*AP36,0)</f>
        <v>297</v>
      </c>
      <c r="AR36" s="31"/>
    </row>
    <row r="37" spans="1:44" ht="14.25" customHeight="1" x14ac:dyDescent="0.15">
      <c r="A37" s="32">
        <v>22</v>
      </c>
      <c r="B37" s="32">
        <v>4145</v>
      </c>
      <c r="C37" s="34" t="s">
        <v>21592</v>
      </c>
      <c r="D37" s="73"/>
      <c r="E37" s="74"/>
      <c r="F37" s="75"/>
      <c r="G37" s="4"/>
      <c r="H37" s="4"/>
      <c r="J37" s="208"/>
      <c r="K37" s="4" t="s">
        <v>1252</v>
      </c>
      <c r="L37" s="187"/>
      <c r="M37" s="204"/>
      <c r="N37" s="187"/>
      <c r="O37" s="187"/>
      <c r="P37" s="203"/>
      <c r="Q37" s="21"/>
      <c r="R37" s="47"/>
      <c r="S37" s="65"/>
      <c r="T37" s="65"/>
      <c r="U37" s="65"/>
      <c r="V37" s="65"/>
      <c r="W37" s="65"/>
      <c r="X37" s="102"/>
      <c r="Y37" s="182"/>
      <c r="Z37" s="72"/>
      <c r="AA37" s="67"/>
      <c r="AB37" s="67"/>
      <c r="AC37" s="67"/>
      <c r="AD37" s="67"/>
      <c r="AE37" s="67"/>
      <c r="AF37" s="65"/>
      <c r="AG37" s="65"/>
      <c r="AH37" s="65"/>
      <c r="AI37" s="65"/>
      <c r="AJ37" s="65"/>
      <c r="AK37" s="65"/>
      <c r="AL37" s="65"/>
      <c r="AM37" s="65"/>
      <c r="AN37" s="65"/>
      <c r="AO37" s="184"/>
      <c r="AP37" s="185"/>
      <c r="AQ37" s="35">
        <f>ROUND(M39,0)</f>
        <v>1025</v>
      </c>
      <c r="AR37" s="31"/>
    </row>
    <row r="38" spans="1:44" ht="14.25" customHeight="1" x14ac:dyDescent="0.15">
      <c r="A38" s="32">
        <v>22</v>
      </c>
      <c r="B38" s="32">
        <v>4146</v>
      </c>
      <c r="C38" s="34" t="s">
        <v>21593</v>
      </c>
      <c r="D38" s="73"/>
      <c r="E38" s="74"/>
      <c r="F38" s="75"/>
      <c r="G38" s="4"/>
      <c r="H38" s="4"/>
      <c r="J38" s="208"/>
      <c r="K38" s="187"/>
      <c r="L38" s="187"/>
      <c r="M38" s="204"/>
      <c r="N38" s="187"/>
      <c r="O38" s="187"/>
      <c r="Q38" s="21"/>
      <c r="R38" s="20"/>
      <c r="S38" s="53"/>
      <c r="T38" s="53"/>
      <c r="U38" s="53"/>
      <c r="V38" s="53"/>
      <c r="W38" s="53"/>
      <c r="X38" s="188"/>
      <c r="Y38" s="59"/>
      <c r="Z38" s="1091" t="s">
        <v>1229</v>
      </c>
      <c r="AA38" s="1092"/>
      <c r="AB38" s="1092"/>
      <c r="AC38" s="1092"/>
      <c r="AD38" s="1092"/>
      <c r="AE38" s="1093"/>
      <c r="AF38" s="67" t="s">
        <v>1230</v>
      </c>
      <c r="AG38" s="67"/>
      <c r="AH38" s="67"/>
      <c r="AI38" s="67"/>
      <c r="AJ38" s="67"/>
      <c r="AK38" s="67"/>
      <c r="AL38" s="67"/>
      <c r="AM38" s="67"/>
      <c r="AN38" s="67"/>
      <c r="AO38" s="65" t="s">
        <v>17</v>
      </c>
      <c r="AP38" s="164">
        <v>0.7</v>
      </c>
      <c r="AQ38" s="35">
        <f>ROUND(M39*AP38,0)</f>
        <v>718</v>
      </c>
      <c r="AR38" s="31"/>
    </row>
    <row r="39" spans="1:44" ht="14.25" customHeight="1" x14ac:dyDescent="0.15">
      <c r="A39" s="32">
        <v>22</v>
      </c>
      <c r="B39" s="32" t="s">
        <v>1280</v>
      </c>
      <c r="C39" s="34" t="s">
        <v>21594</v>
      </c>
      <c r="D39" s="73"/>
      <c r="E39" s="74"/>
      <c r="F39" s="75"/>
      <c r="G39" s="4"/>
      <c r="H39" s="4"/>
      <c r="J39" s="208"/>
      <c r="K39" s="187"/>
      <c r="L39" s="187"/>
      <c r="M39" s="189">
        <v>1025</v>
      </c>
      <c r="N39" s="4" t="s">
        <v>21</v>
      </c>
      <c r="P39" s="191"/>
      <c r="Q39" s="21"/>
      <c r="R39" s="20"/>
      <c r="S39" s="53"/>
      <c r="T39" s="53"/>
      <c r="U39" s="53"/>
      <c r="V39" s="53"/>
      <c r="W39" s="53"/>
      <c r="X39" s="188"/>
      <c r="Y39" s="59"/>
      <c r="Z39" s="1094"/>
      <c r="AA39" s="1095"/>
      <c r="AB39" s="1095"/>
      <c r="AC39" s="1095"/>
      <c r="AD39" s="1095"/>
      <c r="AE39" s="1096"/>
      <c r="AF39" s="67" t="s">
        <v>1233</v>
      </c>
      <c r="AG39" s="67"/>
      <c r="AH39" s="67"/>
      <c r="AI39" s="67"/>
      <c r="AJ39" s="67"/>
      <c r="AK39" s="67"/>
      <c r="AL39" s="67"/>
      <c r="AM39" s="67"/>
      <c r="AN39" s="67"/>
      <c r="AO39" s="65" t="s">
        <v>17</v>
      </c>
      <c r="AP39" s="164">
        <v>0.5</v>
      </c>
      <c r="AQ39" s="35">
        <f>ROUND(M39*AP39,0)</f>
        <v>513</v>
      </c>
      <c r="AR39" s="31"/>
    </row>
    <row r="40" spans="1:44" ht="14.25" customHeight="1" x14ac:dyDescent="0.15">
      <c r="A40" s="32">
        <v>22</v>
      </c>
      <c r="B40" s="32">
        <v>4147</v>
      </c>
      <c r="C40" s="34" t="s">
        <v>21595</v>
      </c>
      <c r="D40" s="73"/>
      <c r="E40" s="74"/>
      <c r="F40" s="75"/>
      <c r="G40" s="4"/>
      <c r="H40" s="4"/>
      <c r="J40" s="208"/>
      <c r="K40" s="187"/>
      <c r="L40" s="187"/>
      <c r="M40" s="204"/>
      <c r="P40" s="191"/>
      <c r="Q40" s="21"/>
      <c r="R40" s="72" t="s">
        <v>1235</v>
      </c>
      <c r="S40" s="67"/>
      <c r="T40" s="67"/>
      <c r="U40" s="67"/>
      <c r="V40" s="67"/>
      <c r="W40" s="67"/>
      <c r="X40" s="192"/>
      <c r="Y40" s="68"/>
      <c r="Z40" s="54"/>
      <c r="AA40" s="53"/>
      <c r="AB40" s="53"/>
      <c r="AC40" s="53"/>
      <c r="AD40" s="53"/>
      <c r="AE40" s="53"/>
      <c r="AF40" s="65"/>
      <c r="AG40" s="65"/>
      <c r="AH40" s="65"/>
      <c r="AI40" s="65"/>
      <c r="AJ40" s="65"/>
      <c r="AK40" s="65"/>
      <c r="AL40" s="65"/>
      <c r="AM40" s="65"/>
      <c r="AN40" s="65"/>
      <c r="AO40" s="184"/>
      <c r="AP40" s="185"/>
      <c r="AQ40" s="35">
        <f>ROUND(M39*X42,0)</f>
        <v>989</v>
      </c>
      <c r="AR40" s="31"/>
    </row>
    <row r="41" spans="1:44" ht="14.25" customHeight="1" x14ac:dyDescent="0.15">
      <c r="A41" s="32">
        <v>22</v>
      </c>
      <c r="B41" s="32">
        <v>4148</v>
      </c>
      <c r="C41" s="34" t="s">
        <v>21596</v>
      </c>
      <c r="D41" s="73"/>
      <c r="E41" s="74"/>
      <c r="F41" s="75"/>
      <c r="G41" s="4"/>
      <c r="H41" s="4"/>
      <c r="J41" s="208"/>
      <c r="K41" s="187"/>
      <c r="L41" s="187"/>
      <c r="M41" s="204"/>
      <c r="N41" s="187"/>
      <c r="O41" s="187"/>
      <c r="P41" s="191"/>
      <c r="Q41" s="21"/>
      <c r="R41" s="54" t="s">
        <v>1237</v>
      </c>
      <c r="S41" s="53"/>
      <c r="T41" s="53"/>
      <c r="U41" s="53"/>
      <c r="V41" s="53"/>
      <c r="W41" s="53"/>
      <c r="X41" s="188"/>
      <c r="Y41" s="59"/>
      <c r="Z41" s="1091" t="s">
        <v>1229</v>
      </c>
      <c r="AA41" s="1092"/>
      <c r="AB41" s="1092"/>
      <c r="AC41" s="1092"/>
      <c r="AD41" s="1092"/>
      <c r="AE41" s="1093"/>
      <c r="AF41" s="67" t="s">
        <v>1230</v>
      </c>
      <c r="AG41" s="67"/>
      <c r="AH41" s="67"/>
      <c r="AI41" s="67"/>
      <c r="AJ41" s="67"/>
      <c r="AK41" s="67"/>
      <c r="AL41" s="67"/>
      <c r="AM41" s="67"/>
      <c r="AN41" s="67"/>
      <c r="AO41" s="65" t="s">
        <v>17</v>
      </c>
      <c r="AP41" s="164">
        <v>0.7</v>
      </c>
      <c r="AQ41" s="35">
        <f>ROUND(ROUND(M39*X42,0)*AP41,0)</f>
        <v>692</v>
      </c>
      <c r="AR41" s="31"/>
    </row>
    <row r="42" spans="1:44" ht="14.25" customHeight="1" x14ac:dyDescent="0.15">
      <c r="A42" s="32">
        <v>22</v>
      </c>
      <c r="B42" s="32" t="s">
        <v>1284</v>
      </c>
      <c r="C42" s="34" t="s">
        <v>21597</v>
      </c>
      <c r="D42" s="73"/>
      <c r="E42" s="74"/>
      <c r="F42" s="75"/>
      <c r="G42" s="4"/>
      <c r="H42" s="4"/>
      <c r="J42" s="208"/>
      <c r="K42" s="187"/>
      <c r="L42" s="187"/>
      <c r="M42" s="204"/>
      <c r="N42" s="187"/>
      <c r="O42" s="187"/>
      <c r="P42" s="191"/>
      <c r="Q42" s="21"/>
      <c r="R42" s="94"/>
      <c r="S42" s="71"/>
      <c r="T42" s="71"/>
      <c r="U42" s="71"/>
      <c r="V42" s="71"/>
      <c r="W42" s="23" t="s">
        <v>17</v>
      </c>
      <c r="X42" s="195">
        <v>0.96499999999999997</v>
      </c>
      <c r="Y42" s="207"/>
      <c r="Z42" s="1094"/>
      <c r="AA42" s="1095"/>
      <c r="AB42" s="1095"/>
      <c r="AC42" s="1095"/>
      <c r="AD42" s="1095"/>
      <c r="AE42" s="1096"/>
      <c r="AF42" s="67" t="s">
        <v>1233</v>
      </c>
      <c r="AG42" s="67"/>
      <c r="AH42" s="67"/>
      <c r="AI42" s="67"/>
      <c r="AJ42" s="67"/>
      <c r="AK42" s="67"/>
      <c r="AL42" s="67"/>
      <c r="AM42" s="67"/>
      <c r="AN42" s="67"/>
      <c r="AO42" s="65" t="s">
        <v>17</v>
      </c>
      <c r="AP42" s="164">
        <v>0.5</v>
      </c>
      <c r="AQ42" s="35">
        <f>ROUND(ROUND(M39*X42,0)*AP42,0)</f>
        <v>495</v>
      </c>
      <c r="AR42" s="31"/>
    </row>
    <row r="43" spans="1:44" ht="14.25" customHeight="1" x14ac:dyDescent="0.15">
      <c r="A43" s="32">
        <v>22</v>
      </c>
      <c r="B43" s="32">
        <v>4149</v>
      </c>
      <c r="C43" s="34" t="s">
        <v>21598</v>
      </c>
      <c r="D43" s="73"/>
      <c r="E43" s="74"/>
      <c r="F43" s="75"/>
      <c r="G43" s="4"/>
      <c r="H43" s="4"/>
      <c r="J43" s="187"/>
      <c r="K43" s="47" t="s">
        <v>1261</v>
      </c>
      <c r="L43" s="184"/>
      <c r="M43" s="185"/>
      <c r="N43" s="184"/>
      <c r="O43" s="184"/>
      <c r="P43" s="206"/>
      <c r="Q43" s="41"/>
      <c r="R43" s="40"/>
      <c r="S43" s="65"/>
      <c r="T43" s="65"/>
      <c r="U43" s="65"/>
      <c r="V43" s="65"/>
      <c r="W43" s="65"/>
      <c r="X43" s="102"/>
      <c r="Y43" s="182"/>
      <c r="Z43" s="72"/>
      <c r="AA43" s="67"/>
      <c r="AB43" s="67"/>
      <c r="AC43" s="67"/>
      <c r="AD43" s="67"/>
      <c r="AE43" s="67"/>
      <c r="AF43" s="65"/>
      <c r="AG43" s="65"/>
      <c r="AH43" s="65"/>
      <c r="AI43" s="65"/>
      <c r="AJ43" s="65"/>
      <c r="AK43" s="65"/>
      <c r="AL43" s="65"/>
      <c r="AM43" s="65"/>
      <c r="AN43" s="65"/>
      <c r="AO43" s="184"/>
      <c r="AP43" s="185"/>
      <c r="AQ43" s="35">
        <f>ROUND(M45,0)</f>
        <v>811</v>
      </c>
      <c r="AR43" s="31"/>
    </row>
    <row r="44" spans="1:44" ht="14.25" customHeight="1" x14ac:dyDescent="0.15">
      <c r="A44" s="32">
        <v>22</v>
      </c>
      <c r="B44" s="32">
        <v>4150</v>
      </c>
      <c r="C44" s="34" t="s">
        <v>21599</v>
      </c>
      <c r="D44" s="73"/>
      <c r="E44" s="74"/>
      <c r="F44" s="75"/>
      <c r="G44" s="4"/>
      <c r="H44" s="4"/>
      <c r="J44" s="187"/>
      <c r="K44" s="186"/>
      <c r="L44" s="187"/>
      <c r="M44" s="204"/>
      <c r="N44" s="187"/>
      <c r="O44" s="187"/>
      <c r="Q44" s="21"/>
      <c r="R44" s="4"/>
      <c r="S44" s="53"/>
      <c r="T44" s="53"/>
      <c r="U44" s="53"/>
      <c r="V44" s="53"/>
      <c r="W44" s="53"/>
      <c r="X44" s="188"/>
      <c r="Y44" s="59"/>
      <c r="Z44" s="1091" t="s">
        <v>1229</v>
      </c>
      <c r="AA44" s="1092"/>
      <c r="AB44" s="1092"/>
      <c r="AC44" s="1092"/>
      <c r="AD44" s="1092"/>
      <c r="AE44" s="1093"/>
      <c r="AF44" s="67" t="s">
        <v>1230</v>
      </c>
      <c r="AG44" s="67"/>
      <c r="AH44" s="67"/>
      <c r="AI44" s="67"/>
      <c r="AJ44" s="67"/>
      <c r="AK44" s="67"/>
      <c r="AL44" s="67"/>
      <c r="AM44" s="67"/>
      <c r="AN44" s="67"/>
      <c r="AO44" s="65" t="s">
        <v>17</v>
      </c>
      <c r="AP44" s="164">
        <v>0.7</v>
      </c>
      <c r="AQ44" s="35">
        <f>ROUND(M45*AP44,0)</f>
        <v>568</v>
      </c>
      <c r="AR44" s="31"/>
    </row>
    <row r="45" spans="1:44" ht="14.25" customHeight="1" x14ac:dyDescent="0.15">
      <c r="A45" s="32">
        <v>22</v>
      </c>
      <c r="B45" s="32" t="s">
        <v>1288</v>
      </c>
      <c r="C45" s="34" t="s">
        <v>21600</v>
      </c>
      <c r="D45" s="73"/>
      <c r="E45" s="74"/>
      <c r="F45" s="75"/>
      <c r="G45" s="4"/>
      <c r="H45" s="4"/>
      <c r="J45" s="187"/>
      <c r="K45" s="186"/>
      <c r="L45" s="187"/>
      <c r="M45" s="189">
        <v>811</v>
      </c>
      <c r="N45" s="4" t="s">
        <v>21</v>
      </c>
      <c r="O45" s="187"/>
      <c r="P45" s="191"/>
      <c r="Q45" s="21"/>
      <c r="R45" s="4"/>
      <c r="S45" s="53"/>
      <c r="T45" s="53"/>
      <c r="U45" s="53"/>
      <c r="V45" s="53"/>
      <c r="W45" s="53"/>
      <c r="X45" s="188"/>
      <c r="Y45" s="59"/>
      <c r="Z45" s="1094"/>
      <c r="AA45" s="1095"/>
      <c r="AB45" s="1095"/>
      <c r="AC45" s="1095"/>
      <c r="AD45" s="1095"/>
      <c r="AE45" s="1096"/>
      <c r="AF45" s="67" t="s">
        <v>1233</v>
      </c>
      <c r="AG45" s="67"/>
      <c r="AH45" s="67"/>
      <c r="AI45" s="67"/>
      <c r="AJ45" s="67"/>
      <c r="AK45" s="67"/>
      <c r="AL45" s="67"/>
      <c r="AM45" s="67"/>
      <c r="AN45" s="67"/>
      <c r="AO45" s="65" t="s">
        <v>17</v>
      </c>
      <c r="AP45" s="164">
        <v>0.5</v>
      </c>
      <c r="AQ45" s="35">
        <f>ROUND(M45*AP45,0)</f>
        <v>406</v>
      </c>
      <c r="AR45" s="31"/>
    </row>
    <row r="46" spans="1:44" ht="14.25" customHeight="1" x14ac:dyDescent="0.15">
      <c r="A46" s="32">
        <v>22</v>
      </c>
      <c r="B46" s="32">
        <v>4151</v>
      </c>
      <c r="C46" s="34" t="s">
        <v>21601</v>
      </c>
      <c r="D46" s="73"/>
      <c r="E46" s="74"/>
      <c r="F46" s="75"/>
      <c r="G46" s="4"/>
      <c r="H46" s="4"/>
      <c r="J46" s="187"/>
      <c r="K46" s="186"/>
      <c r="L46" s="187"/>
      <c r="M46" s="204"/>
      <c r="N46" s="187"/>
      <c r="O46" s="187"/>
      <c r="P46" s="191"/>
      <c r="Q46" s="21"/>
      <c r="R46" s="72" t="s">
        <v>1235</v>
      </c>
      <c r="S46" s="67"/>
      <c r="T46" s="67"/>
      <c r="U46" s="67"/>
      <c r="V46" s="67"/>
      <c r="W46" s="67"/>
      <c r="X46" s="192"/>
      <c r="Y46" s="68"/>
      <c r="Z46" s="54"/>
      <c r="AA46" s="53"/>
      <c r="AB46" s="53"/>
      <c r="AC46" s="53"/>
      <c r="AD46" s="53"/>
      <c r="AE46" s="53"/>
      <c r="AF46" s="65"/>
      <c r="AG46" s="65"/>
      <c r="AH46" s="65"/>
      <c r="AI46" s="65"/>
      <c r="AJ46" s="65"/>
      <c r="AK46" s="65"/>
      <c r="AL46" s="65"/>
      <c r="AM46" s="65"/>
      <c r="AN46" s="65"/>
      <c r="AO46" s="184"/>
      <c r="AP46" s="185"/>
      <c r="AQ46" s="35">
        <f>ROUND(M45*X48,0)</f>
        <v>783</v>
      </c>
      <c r="AR46" s="31"/>
    </row>
    <row r="47" spans="1:44" ht="14.25" customHeight="1" x14ac:dyDescent="0.15">
      <c r="A47" s="32">
        <v>22</v>
      </c>
      <c r="B47" s="32">
        <v>4152</v>
      </c>
      <c r="C47" s="34" t="s">
        <v>21602</v>
      </c>
      <c r="D47" s="73"/>
      <c r="E47" s="74"/>
      <c r="F47" s="75"/>
      <c r="G47" s="4"/>
      <c r="H47" s="4"/>
      <c r="J47" s="187"/>
      <c r="K47" s="186"/>
      <c r="L47" s="187"/>
      <c r="M47" s="204"/>
      <c r="N47" s="187"/>
      <c r="O47" s="187"/>
      <c r="P47" s="191"/>
      <c r="Q47" s="21"/>
      <c r="R47" s="54" t="s">
        <v>1237</v>
      </c>
      <c r="S47" s="53"/>
      <c r="T47" s="53"/>
      <c r="U47" s="53"/>
      <c r="V47" s="53"/>
      <c r="W47" s="53"/>
      <c r="X47" s="188"/>
      <c r="Y47" s="59"/>
      <c r="Z47" s="1091" t="s">
        <v>1229</v>
      </c>
      <c r="AA47" s="1092"/>
      <c r="AB47" s="1092"/>
      <c r="AC47" s="1092"/>
      <c r="AD47" s="1092"/>
      <c r="AE47" s="1093"/>
      <c r="AF47" s="67" t="s">
        <v>1230</v>
      </c>
      <c r="AG47" s="67"/>
      <c r="AH47" s="67"/>
      <c r="AI47" s="67"/>
      <c r="AJ47" s="67"/>
      <c r="AK47" s="67"/>
      <c r="AL47" s="67"/>
      <c r="AM47" s="67"/>
      <c r="AN47" s="67"/>
      <c r="AO47" s="65" t="s">
        <v>17</v>
      </c>
      <c r="AP47" s="164">
        <v>0.7</v>
      </c>
      <c r="AQ47" s="35">
        <f>ROUND(ROUND(M45*X48,0)*AP47,0)</f>
        <v>548</v>
      </c>
      <c r="AR47" s="31"/>
    </row>
    <row r="48" spans="1:44" ht="14.25" customHeight="1" x14ac:dyDescent="0.15">
      <c r="A48" s="32">
        <v>22</v>
      </c>
      <c r="B48" s="32" t="s">
        <v>1292</v>
      </c>
      <c r="C48" s="34" t="s">
        <v>21603</v>
      </c>
      <c r="D48" s="73"/>
      <c r="E48" s="74"/>
      <c r="F48" s="75"/>
      <c r="G48" s="4"/>
      <c r="H48" s="4"/>
      <c r="J48" s="187"/>
      <c r="K48" s="186"/>
      <c r="L48" s="187"/>
      <c r="M48" s="204"/>
      <c r="N48" s="187"/>
      <c r="O48" s="187"/>
      <c r="P48" s="191"/>
      <c r="Q48" s="21"/>
      <c r="R48" s="71"/>
      <c r="S48" s="71"/>
      <c r="T48" s="71"/>
      <c r="U48" s="71"/>
      <c r="V48" s="71"/>
      <c r="W48" s="23" t="s">
        <v>17</v>
      </c>
      <c r="X48" s="195">
        <v>0.96499999999999997</v>
      </c>
      <c r="Y48" s="207"/>
      <c r="Z48" s="1094"/>
      <c r="AA48" s="1095"/>
      <c r="AB48" s="1095"/>
      <c r="AC48" s="1095"/>
      <c r="AD48" s="1095"/>
      <c r="AE48" s="1096"/>
      <c r="AF48" s="67" t="s">
        <v>1233</v>
      </c>
      <c r="AG48" s="67"/>
      <c r="AH48" s="67"/>
      <c r="AI48" s="67"/>
      <c r="AJ48" s="67"/>
      <c r="AK48" s="67"/>
      <c r="AL48" s="67"/>
      <c r="AM48" s="67"/>
      <c r="AN48" s="67"/>
      <c r="AO48" s="65" t="s">
        <v>17</v>
      </c>
      <c r="AP48" s="164">
        <v>0.5</v>
      </c>
      <c r="AQ48" s="35">
        <f>ROUND(ROUND(M45*X48,0)*AP48,0)</f>
        <v>392</v>
      </c>
      <c r="AR48" s="31"/>
    </row>
    <row r="49" spans="1:44" ht="14.25" customHeight="1" x14ac:dyDescent="0.15">
      <c r="A49" s="32">
        <v>22</v>
      </c>
      <c r="B49" s="32">
        <v>4161</v>
      </c>
      <c r="C49" s="34" t="s">
        <v>21604</v>
      </c>
      <c r="D49" s="73"/>
      <c r="E49" s="74"/>
      <c r="F49" s="74"/>
      <c r="G49" s="47" t="s">
        <v>1295</v>
      </c>
      <c r="H49" s="40"/>
      <c r="I49" s="40"/>
      <c r="J49" s="184"/>
      <c r="K49" s="40"/>
      <c r="L49" s="184"/>
      <c r="M49" s="185"/>
      <c r="N49" s="184"/>
      <c r="O49" s="184"/>
      <c r="P49" s="206"/>
      <c r="Q49" s="41"/>
      <c r="R49" s="40"/>
      <c r="S49" s="65"/>
      <c r="T49" s="65"/>
      <c r="U49" s="65"/>
      <c r="V49" s="65"/>
      <c r="W49" s="65"/>
      <c r="X49" s="102"/>
      <c r="Y49" s="182"/>
      <c r="Z49" s="72"/>
      <c r="AA49" s="67"/>
      <c r="AB49" s="67"/>
      <c r="AC49" s="67"/>
      <c r="AD49" s="67"/>
      <c r="AE49" s="67"/>
      <c r="AF49" s="65"/>
      <c r="AG49" s="65"/>
      <c r="AH49" s="65"/>
      <c r="AI49" s="65"/>
      <c r="AJ49" s="65"/>
      <c r="AK49" s="65"/>
      <c r="AL49" s="65"/>
      <c r="AM49" s="65"/>
      <c r="AN49" s="65"/>
      <c r="AO49" s="184"/>
      <c r="AP49" s="185"/>
      <c r="AQ49" s="35">
        <f>ROUND(M51,0)</f>
        <v>774</v>
      </c>
      <c r="AR49" s="31"/>
    </row>
    <row r="50" spans="1:44" ht="14.25" customHeight="1" x14ac:dyDescent="0.15">
      <c r="A50" s="32">
        <v>22</v>
      </c>
      <c r="B50" s="32">
        <v>4162</v>
      </c>
      <c r="C50" s="34" t="s">
        <v>21605</v>
      </c>
      <c r="D50" s="73"/>
      <c r="E50" s="74"/>
      <c r="F50" s="74"/>
      <c r="G50" s="20"/>
      <c r="H50" s="4"/>
      <c r="J50" s="187"/>
      <c r="L50" s="187"/>
      <c r="M50" s="204"/>
      <c r="N50" s="187"/>
      <c r="O50" s="187"/>
      <c r="Q50" s="21"/>
      <c r="R50" s="4"/>
      <c r="S50" s="53"/>
      <c r="T50" s="53"/>
      <c r="U50" s="53"/>
      <c r="V50" s="53"/>
      <c r="W50" s="53"/>
      <c r="X50" s="188"/>
      <c r="Y50" s="59"/>
      <c r="Z50" s="1091" t="s">
        <v>1229</v>
      </c>
      <c r="AA50" s="1092"/>
      <c r="AB50" s="1092"/>
      <c r="AC50" s="1092"/>
      <c r="AD50" s="1092"/>
      <c r="AE50" s="1093"/>
      <c r="AF50" s="67" t="s">
        <v>1230</v>
      </c>
      <c r="AG50" s="67"/>
      <c r="AH50" s="67"/>
      <c r="AI50" s="67"/>
      <c r="AJ50" s="67"/>
      <c r="AK50" s="67"/>
      <c r="AL50" s="67"/>
      <c r="AM50" s="67"/>
      <c r="AN50" s="67"/>
      <c r="AO50" s="65" t="s">
        <v>17</v>
      </c>
      <c r="AP50" s="164">
        <v>0.7</v>
      </c>
      <c r="AQ50" s="35">
        <f>ROUND(M51*AP50,0)</f>
        <v>542</v>
      </c>
      <c r="AR50" s="31"/>
    </row>
    <row r="51" spans="1:44" ht="14.25" customHeight="1" x14ac:dyDescent="0.15">
      <c r="A51" s="32">
        <v>22</v>
      </c>
      <c r="B51" s="32" t="s">
        <v>1297</v>
      </c>
      <c r="C51" s="34" t="s">
        <v>21606</v>
      </c>
      <c r="D51" s="73"/>
      <c r="E51" s="74"/>
      <c r="F51" s="74"/>
      <c r="G51" s="20"/>
      <c r="H51" s="4"/>
      <c r="J51" s="187"/>
      <c r="L51" s="187"/>
      <c r="M51" s="189">
        <v>774</v>
      </c>
      <c r="N51" s="4" t="s">
        <v>21</v>
      </c>
      <c r="O51" s="187"/>
      <c r="P51" s="191"/>
      <c r="Q51" s="21"/>
      <c r="R51" s="4"/>
      <c r="S51" s="53"/>
      <c r="T51" s="53"/>
      <c r="U51" s="53"/>
      <c r="V51" s="53"/>
      <c r="W51" s="53"/>
      <c r="X51" s="188"/>
      <c r="Y51" s="59"/>
      <c r="Z51" s="1094"/>
      <c r="AA51" s="1095"/>
      <c r="AB51" s="1095"/>
      <c r="AC51" s="1095"/>
      <c r="AD51" s="1095"/>
      <c r="AE51" s="1096"/>
      <c r="AF51" s="67" t="s">
        <v>1233</v>
      </c>
      <c r="AG51" s="67"/>
      <c r="AH51" s="67"/>
      <c r="AI51" s="67"/>
      <c r="AJ51" s="67"/>
      <c r="AK51" s="67"/>
      <c r="AL51" s="67"/>
      <c r="AM51" s="67"/>
      <c r="AN51" s="67"/>
      <c r="AO51" s="65" t="s">
        <v>17</v>
      </c>
      <c r="AP51" s="164">
        <v>0.5</v>
      </c>
      <c r="AQ51" s="35">
        <f>ROUND(M51*AP51,0)</f>
        <v>387</v>
      </c>
      <c r="AR51" s="31"/>
    </row>
    <row r="52" spans="1:44" ht="14.25" customHeight="1" x14ac:dyDescent="0.15">
      <c r="A52" s="32">
        <v>22</v>
      </c>
      <c r="B52" s="32">
        <v>4163</v>
      </c>
      <c r="C52" s="34" t="s">
        <v>21607</v>
      </c>
      <c r="D52" s="73"/>
      <c r="E52" s="74"/>
      <c r="F52" s="74"/>
      <c r="G52" s="20"/>
      <c r="H52" s="4"/>
      <c r="J52" s="187"/>
      <c r="L52" s="187"/>
      <c r="M52" s="204"/>
      <c r="N52" s="187"/>
      <c r="O52" s="187"/>
      <c r="P52" s="191"/>
      <c r="Q52" s="21"/>
      <c r="R52" s="72" t="s">
        <v>1235</v>
      </c>
      <c r="S52" s="67"/>
      <c r="T52" s="67"/>
      <c r="U52" s="67"/>
      <c r="V52" s="67"/>
      <c r="W52" s="67"/>
      <c r="X52" s="192"/>
      <c r="Y52" s="68"/>
      <c r="Z52" s="54"/>
      <c r="AA52" s="53"/>
      <c r="AB52" s="53"/>
      <c r="AC52" s="53"/>
      <c r="AD52" s="53"/>
      <c r="AE52" s="53"/>
      <c r="AF52" s="65"/>
      <c r="AG52" s="65"/>
      <c r="AH52" s="65"/>
      <c r="AI52" s="65"/>
      <c r="AJ52" s="65"/>
      <c r="AK52" s="65"/>
      <c r="AL52" s="65"/>
      <c r="AM52" s="65"/>
      <c r="AN52" s="65"/>
      <c r="AO52" s="184"/>
      <c r="AP52" s="185"/>
      <c r="AQ52" s="35">
        <f>ROUND(M51*X54,0)</f>
        <v>747</v>
      </c>
      <c r="AR52" s="31"/>
    </row>
    <row r="53" spans="1:44" ht="14.25" customHeight="1" x14ac:dyDescent="0.15">
      <c r="A53" s="32">
        <v>22</v>
      </c>
      <c r="B53" s="32">
        <v>4164</v>
      </c>
      <c r="C53" s="34" t="s">
        <v>21608</v>
      </c>
      <c r="D53" s="73"/>
      <c r="E53" s="74"/>
      <c r="F53" s="74"/>
      <c r="G53" s="20"/>
      <c r="H53" s="4"/>
      <c r="J53" s="187"/>
      <c r="L53" s="187"/>
      <c r="M53" s="204"/>
      <c r="N53" s="187"/>
      <c r="O53" s="187"/>
      <c r="P53" s="191"/>
      <c r="Q53" s="21"/>
      <c r="R53" s="54" t="s">
        <v>1237</v>
      </c>
      <c r="S53" s="53"/>
      <c r="T53" s="53"/>
      <c r="U53" s="53"/>
      <c r="V53" s="53"/>
      <c r="W53" s="53"/>
      <c r="X53" s="188"/>
      <c r="Y53" s="59"/>
      <c r="Z53" s="1091" t="s">
        <v>1229</v>
      </c>
      <c r="AA53" s="1092"/>
      <c r="AB53" s="1092"/>
      <c r="AC53" s="1092"/>
      <c r="AD53" s="1092"/>
      <c r="AE53" s="1093"/>
      <c r="AF53" s="67" t="s">
        <v>1230</v>
      </c>
      <c r="AG53" s="67"/>
      <c r="AH53" s="67"/>
      <c r="AI53" s="67"/>
      <c r="AJ53" s="67"/>
      <c r="AK53" s="67"/>
      <c r="AL53" s="67"/>
      <c r="AM53" s="67"/>
      <c r="AN53" s="67"/>
      <c r="AO53" s="65" t="s">
        <v>17</v>
      </c>
      <c r="AP53" s="164">
        <v>0.7</v>
      </c>
      <c r="AQ53" s="35">
        <f>ROUND(ROUND(M51*X54,0)*AP53,0)</f>
        <v>523</v>
      </c>
      <c r="AR53" s="31"/>
    </row>
    <row r="54" spans="1:44" ht="14.25" customHeight="1" x14ac:dyDescent="0.15">
      <c r="A54" s="32">
        <v>22</v>
      </c>
      <c r="B54" s="32" t="s">
        <v>1301</v>
      </c>
      <c r="C54" s="34" t="s">
        <v>21609</v>
      </c>
      <c r="D54" s="73"/>
      <c r="E54" s="74"/>
      <c r="F54" s="74"/>
      <c r="G54" s="20"/>
      <c r="H54" s="4"/>
      <c r="J54" s="187"/>
      <c r="L54" s="187"/>
      <c r="M54" s="204"/>
      <c r="N54" s="187"/>
      <c r="O54" s="187"/>
      <c r="P54" s="191"/>
      <c r="Q54" s="21"/>
      <c r="R54" s="71"/>
      <c r="S54" s="71"/>
      <c r="T54" s="71"/>
      <c r="U54" s="71"/>
      <c r="V54" s="71"/>
      <c r="W54" s="23" t="s">
        <v>17</v>
      </c>
      <c r="X54" s="195">
        <v>0.96499999999999997</v>
      </c>
      <c r="Y54" s="207"/>
      <c r="Z54" s="1094"/>
      <c r="AA54" s="1095"/>
      <c r="AB54" s="1095"/>
      <c r="AC54" s="1095"/>
      <c r="AD54" s="1095"/>
      <c r="AE54" s="1096"/>
      <c r="AF54" s="67" t="s">
        <v>1233</v>
      </c>
      <c r="AG54" s="67"/>
      <c r="AH54" s="67"/>
      <c r="AI54" s="67"/>
      <c r="AJ54" s="67"/>
      <c r="AK54" s="67"/>
      <c r="AL54" s="67"/>
      <c r="AM54" s="67"/>
      <c r="AN54" s="67"/>
      <c r="AO54" s="65" t="s">
        <v>17</v>
      </c>
      <c r="AP54" s="164">
        <v>0.5</v>
      </c>
      <c r="AQ54" s="35">
        <f>ROUND(ROUND(M51*X54,0)*AP54,0)</f>
        <v>374</v>
      </c>
      <c r="AR54" s="31"/>
    </row>
    <row r="55" spans="1:44" ht="14.25" customHeight="1" x14ac:dyDescent="0.15">
      <c r="A55" s="32">
        <v>22</v>
      </c>
      <c r="B55" s="32">
        <v>4171</v>
      </c>
      <c r="C55" s="34" t="s">
        <v>21610</v>
      </c>
      <c r="D55" s="73"/>
      <c r="E55" s="74"/>
      <c r="F55" s="74"/>
      <c r="G55" s="47" t="s">
        <v>1304</v>
      </c>
      <c r="H55" s="40"/>
      <c r="I55" s="40"/>
      <c r="J55" s="184"/>
      <c r="K55" s="40"/>
      <c r="L55" s="184"/>
      <c r="M55" s="185"/>
      <c r="N55" s="184"/>
      <c r="O55" s="184"/>
      <c r="P55" s="206"/>
      <c r="Q55" s="41"/>
      <c r="R55" s="40"/>
      <c r="S55" s="65"/>
      <c r="T55" s="65"/>
      <c r="U55" s="65"/>
      <c r="V55" s="65"/>
      <c r="W55" s="65"/>
      <c r="X55" s="102"/>
      <c r="Y55" s="182"/>
      <c r="Z55" s="72"/>
      <c r="AA55" s="67"/>
      <c r="AB55" s="67"/>
      <c r="AC55" s="67"/>
      <c r="AD55" s="67"/>
      <c r="AE55" s="67"/>
      <c r="AF55" s="65"/>
      <c r="AG55" s="65"/>
      <c r="AH55" s="65"/>
      <c r="AI55" s="65"/>
      <c r="AJ55" s="65"/>
      <c r="AK55" s="65"/>
      <c r="AL55" s="65"/>
      <c r="AM55" s="65"/>
      <c r="AN55" s="65"/>
      <c r="AO55" s="184"/>
      <c r="AP55" s="185"/>
      <c r="AQ55" s="35">
        <f>ROUND(M57,0)</f>
        <v>647</v>
      </c>
      <c r="AR55" s="31"/>
    </row>
    <row r="56" spans="1:44" ht="14.25" customHeight="1" x14ac:dyDescent="0.15">
      <c r="A56" s="32">
        <v>22</v>
      </c>
      <c r="B56" s="32">
        <v>4172</v>
      </c>
      <c r="C56" s="34" t="s">
        <v>21611</v>
      </c>
      <c r="D56" s="73"/>
      <c r="E56" s="74"/>
      <c r="F56" s="74"/>
      <c r="G56" s="20"/>
      <c r="H56" s="4"/>
      <c r="J56" s="187"/>
      <c r="L56" s="187"/>
      <c r="M56" s="204"/>
      <c r="N56" s="187"/>
      <c r="O56" s="187"/>
      <c r="Q56" s="21"/>
      <c r="R56" s="4"/>
      <c r="S56" s="53"/>
      <c r="T56" s="53"/>
      <c r="U56" s="53"/>
      <c r="V56" s="53"/>
      <c r="W56" s="53"/>
      <c r="X56" s="188"/>
      <c r="Y56" s="59"/>
      <c r="Z56" s="1091" t="s">
        <v>1229</v>
      </c>
      <c r="AA56" s="1092"/>
      <c r="AB56" s="1092"/>
      <c r="AC56" s="1092"/>
      <c r="AD56" s="1092"/>
      <c r="AE56" s="1093"/>
      <c r="AF56" s="67" t="s">
        <v>1230</v>
      </c>
      <c r="AG56" s="67"/>
      <c r="AH56" s="67"/>
      <c r="AI56" s="67"/>
      <c r="AJ56" s="67"/>
      <c r="AK56" s="67"/>
      <c r="AL56" s="67"/>
      <c r="AM56" s="67"/>
      <c r="AN56" s="67"/>
      <c r="AO56" s="65" t="s">
        <v>17</v>
      </c>
      <c r="AP56" s="164">
        <v>0.7</v>
      </c>
      <c r="AQ56" s="35">
        <f>ROUND(M57*AP56,0)</f>
        <v>453</v>
      </c>
      <c r="AR56" s="31"/>
    </row>
    <row r="57" spans="1:44" ht="14.25" customHeight="1" x14ac:dyDescent="0.15">
      <c r="A57" s="32">
        <v>22</v>
      </c>
      <c r="B57" s="32" t="s">
        <v>1306</v>
      </c>
      <c r="C57" s="34" t="s">
        <v>21612</v>
      </c>
      <c r="D57" s="73"/>
      <c r="E57" s="74"/>
      <c r="F57" s="74"/>
      <c r="G57" s="20"/>
      <c r="H57" s="4"/>
      <c r="J57" s="187"/>
      <c r="L57" s="187"/>
      <c r="M57" s="189">
        <v>647</v>
      </c>
      <c r="N57" s="4" t="s">
        <v>21</v>
      </c>
      <c r="O57" s="187"/>
      <c r="P57" s="191"/>
      <c r="Q57" s="21"/>
      <c r="R57" s="4"/>
      <c r="S57" s="53"/>
      <c r="T57" s="53"/>
      <c r="U57" s="53"/>
      <c r="V57" s="53"/>
      <c r="W57" s="53"/>
      <c r="X57" s="188"/>
      <c r="Y57" s="59"/>
      <c r="Z57" s="1094"/>
      <c r="AA57" s="1095"/>
      <c r="AB57" s="1095"/>
      <c r="AC57" s="1095"/>
      <c r="AD57" s="1095"/>
      <c r="AE57" s="1096"/>
      <c r="AF57" s="67" t="s">
        <v>1233</v>
      </c>
      <c r="AG57" s="67"/>
      <c r="AH57" s="67"/>
      <c r="AI57" s="67"/>
      <c r="AJ57" s="67"/>
      <c r="AK57" s="67"/>
      <c r="AL57" s="67"/>
      <c r="AM57" s="67"/>
      <c r="AN57" s="67"/>
      <c r="AO57" s="65" t="s">
        <v>17</v>
      </c>
      <c r="AP57" s="164">
        <v>0.5</v>
      </c>
      <c r="AQ57" s="35">
        <f>ROUND(M57*AP57,0)</f>
        <v>324</v>
      </c>
      <c r="AR57" s="31"/>
    </row>
    <row r="58" spans="1:44" ht="14.25" customHeight="1" x14ac:dyDescent="0.15">
      <c r="A58" s="32">
        <v>22</v>
      </c>
      <c r="B58" s="32">
        <v>4173</v>
      </c>
      <c r="C58" s="34" t="s">
        <v>21613</v>
      </c>
      <c r="D58" s="73"/>
      <c r="E58" s="74"/>
      <c r="F58" s="74"/>
      <c r="G58" s="20"/>
      <c r="H58" s="4"/>
      <c r="J58" s="187"/>
      <c r="L58" s="187"/>
      <c r="M58" s="204"/>
      <c r="N58" s="187"/>
      <c r="O58" s="187"/>
      <c r="P58" s="191"/>
      <c r="Q58" s="21"/>
      <c r="R58" s="72" t="s">
        <v>1235</v>
      </c>
      <c r="S58" s="67"/>
      <c r="T58" s="67"/>
      <c r="U58" s="67"/>
      <c r="V58" s="67"/>
      <c r="W58" s="67"/>
      <c r="X58" s="192"/>
      <c r="Y58" s="68"/>
      <c r="Z58" s="54"/>
      <c r="AA58" s="53"/>
      <c r="AB58" s="53"/>
      <c r="AC58" s="53"/>
      <c r="AD58" s="53"/>
      <c r="AE58" s="53"/>
      <c r="AF58" s="65"/>
      <c r="AG58" s="65"/>
      <c r="AH58" s="65"/>
      <c r="AI58" s="65"/>
      <c r="AJ58" s="65"/>
      <c r="AK58" s="65"/>
      <c r="AL58" s="65"/>
      <c r="AM58" s="65"/>
      <c r="AN58" s="65"/>
      <c r="AO58" s="184"/>
      <c r="AP58" s="185"/>
      <c r="AQ58" s="35">
        <f>ROUND(M57*X60,0)</f>
        <v>624</v>
      </c>
      <c r="AR58" s="31"/>
    </row>
    <row r="59" spans="1:44" ht="14.25" customHeight="1" x14ac:dyDescent="0.15">
      <c r="A59" s="32">
        <v>22</v>
      </c>
      <c r="B59" s="32">
        <v>4174</v>
      </c>
      <c r="C59" s="34" t="s">
        <v>21614</v>
      </c>
      <c r="D59" s="73"/>
      <c r="E59" s="74"/>
      <c r="F59" s="74"/>
      <c r="G59" s="20"/>
      <c r="H59" s="4"/>
      <c r="J59" s="187"/>
      <c r="L59" s="187"/>
      <c r="M59" s="204"/>
      <c r="N59" s="187"/>
      <c r="O59" s="187"/>
      <c r="P59" s="191"/>
      <c r="Q59" s="21"/>
      <c r="R59" s="54" t="s">
        <v>1237</v>
      </c>
      <c r="S59" s="53"/>
      <c r="T59" s="53"/>
      <c r="U59" s="53"/>
      <c r="V59" s="53"/>
      <c r="W59" s="53"/>
      <c r="X59" s="188"/>
      <c r="Y59" s="59"/>
      <c r="Z59" s="1091" t="s">
        <v>1229</v>
      </c>
      <c r="AA59" s="1092"/>
      <c r="AB59" s="1092"/>
      <c r="AC59" s="1092"/>
      <c r="AD59" s="1092"/>
      <c r="AE59" s="1093"/>
      <c r="AF59" s="67" t="s">
        <v>1230</v>
      </c>
      <c r="AG59" s="67"/>
      <c r="AH59" s="67"/>
      <c r="AI59" s="67"/>
      <c r="AJ59" s="67"/>
      <c r="AK59" s="67"/>
      <c r="AL59" s="67"/>
      <c r="AM59" s="67"/>
      <c r="AN59" s="67"/>
      <c r="AO59" s="65" t="s">
        <v>17</v>
      </c>
      <c r="AP59" s="164">
        <v>0.7</v>
      </c>
      <c r="AQ59" s="35">
        <f>ROUND(ROUND(M57*X60,0)*AP59,0)</f>
        <v>437</v>
      </c>
      <c r="AR59" s="31"/>
    </row>
    <row r="60" spans="1:44" ht="14.25" customHeight="1" x14ac:dyDescent="0.15">
      <c r="A60" s="32">
        <v>22</v>
      </c>
      <c r="B60" s="32" t="s">
        <v>1310</v>
      </c>
      <c r="C60" s="34" t="s">
        <v>21615</v>
      </c>
      <c r="D60" s="73"/>
      <c r="E60" s="74"/>
      <c r="F60" s="74"/>
      <c r="G60" s="20"/>
      <c r="H60" s="4"/>
      <c r="J60" s="187"/>
      <c r="L60" s="187"/>
      <c r="M60" s="204"/>
      <c r="N60" s="187"/>
      <c r="O60" s="187"/>
      <c r="P60" s="191"/>
      <c r="Q60" s="21"/>
      <c r="R60" s="71"/>
      <c r="S60" s="71"/>
      <c r="T60" s="71"/>
      <c r="U60" s="71"/>
      <c r="V60" s="71"/>
      <c r="W60" s="23" t="s">
        <v>17</v>
      </c>
      <c r="X60" s="195">
        <v>0.96499999999999997</v>
      </c>
      <c r="Y60" s="207"/>
      <c r="Z60" s="1094"/>
      <c r="AA60" s="1095"/>
      <c r="AB60" s="1095"/>
      <c r="AC60" s="1095"/>
      <c r="AD60" s="1095"/>
      <c r="AE60" s="1096"/>
      <c r="AF60" s="67" t="s">
        <v>1233</v>
      </c>
      <c r="AG60" s="67"/>
      <c r="AH60" s="67"/>
      <c r="AI60" s="67"/>
      <c r="AJ60" s="67"/>
      <c r="AK60" s="67"/>
      <c r="AL60" s="67"/>
      <c r="AM60" s="67"/>
      <c r="AN60" s="67"/>
      <c r="AO60" s="65" t="s">
        <v>17</v>
      </c>
      <c r="AP60" s="164">
        <v>0.5</v>
      </c>
      <c r="AQ60" s="35">
        <f>ROUND(ROUND(M57*X60,0)*AP60,0)</f>
        <v>312</v>
      </c>
      <c r="AR60" s="31"/>
    </row>
    <row r="61" spans="1:44" ht="14.25" customHeight="1" x14ac:dyDescent="0.15">
      <c r="A61" s="32">
        <v>22</v>
      </c>
      <c r="B61" s="32">
        <v>4181</v>
      </c>
      <c r="C61" s="34" t="s">
        <v>21616</v>
      </c>
      <c r="D61" s="73"/>
      <c r="E61" s="74"/>
      <c r="F61" s="74"/>
      <c r="G61" s="47" t="s">
        <v>1313</v>
      </c>
      <c r="H61" s="40"/>
      <c r="I61" s="40"/>
      <c r="J61" s="184"/>
      <c r="K61" s="40"/>
      <c r="L61" s="184"/>
      <c r="M61" s="185"/>
      <c r="N61" s="184"/>
      <c r="O61" s="184"/>
      <c r="P61" s="206"/>
      <c r="Q61" s="41"/>
      <c r="R61" s="40"/>
      <c r="S61" s="65"/>
      <c r="T61" s="65"/>
      <c r="U61" s="65"/>
      <c r="V61" s="65"/>
      <c r="W61" s="65"/>
      <c r="X61" s="102"/>
      <c r="Y61" s="182"/>
      <c r="Z61" s="72"/>
      <c r="AA61" s="67"/>
      <c r="AB61" s="67"/>
      <c r="AC61" s="67"/>
      <c r="AD61" s="67"/>
      <c r="AE61" s="67"/>
      <c r="AF61" s="65"/>
      <c r="AG61" s="65"/>
      <c r="AH61" s="65"/>
      <c r="AI61" s="65"/>
      <c r="AJ61" s="65"/>
      <c r="AK61" s="65"/>
      <c r="AL61" s="65"/>
      <c r="AM61" s="65"/>
      <c r="AN61" s="65"/>
      <c r="AO61" s="184"/>
      <c r="AP61" s="185"/>
      <c r="AQ61" s="35">
        <f>ROUND(M63,0)</f>
        <v>577</v>
      </c>
      <c r="AR61" s="31"/>
    </row>
    <row r="62" spans="1:44" ht="14.25" customHeight="1" x14ac:dyDescent="0.15">
      <c r="A62" s="32">
        <v>22</v>
      </c>
      <c r="B62" s="32">
        <v>4182</v>
      </c>
      <c r="C62" s="34" t="s">
        <v>21617</v>
      </c>
      <c r="D62" s="73"/>
      <c r="E62" s="74"/>
      <c r="F62" s="74"/>
      <c r="G62" s="20"/>
      <c r="H62" s="4"/>
      <c r="J62" s="187"/>
      <c r="L62" s="187"/>
      <c r="M62" s="204"/>
      <c r="N62" s="187"/>
      <c r="O62" s="187"/>
      <c r="Q62" s="21"/>
      <c r="R62" s="4"/>
      <c r="S62" s="53"/>
      <c r="T62" s="53"/>
      <c r="U62" s="53"/>
      <c r="V62" s="53"/>
      <c r="W62" s="53"/>
      <c r="X62" s="188"/>
      <c r="Y62" s="59"/>
      <c r="Z62" s="1091" t="s">
        <v>1229</v>
      </c>
      <c r="AA62" s="1092"/>
      <c r="AB62" s="1092"/>
      <c r="AC62" s="1092"/>
      <c r="AD62" s="1092"/>
      <c r="AE62" s="1093"/>
      <c r="AF62" s="67" t="s">
        <v>1230</v>
      </c>
      <c r="AG62" s="67"/>
      <c r="AH62" s="67"/>
      <c r="AI62" s="67"/>
      <c r="AJ62" s="67"/>
      <c r="AK62" s="67"/>
      <c r="AL62" s="67"/>
      <c r="AM62" s="67"/>
      <c r="AN62" s="67"/>
      <c r="AO62" s="65" t="s">
        <v>17</v>
      </c>
      <c r="AP62" s="164">
        <v>0.7</v>
      </c>
      <c r="AQ62" s="35">
        <f>ROUND(M63*AP62,0)</f>
        <v>404</v>
      </c>
      <c r="AR62" s="31"/>
    </row>
    <row r="63" spans="1:44" ht="14.25" customHeight="1" x14ac:dyDescent="0.15">
      <c r="A63" s="32">
        <v>22</v>
      </c>
      <c r="B63" s="32" t="s">
        <v>1315</v>
      </c>
      <c r="C63" s="34" t="s">
        <v>21618</v>
      </c>
      <c r="D63" s="73"/>
      <c r="E63" s="74"/>
      <c r="F63" s="74"/>
      <c r="G63" s="20"/>
      <c r="H63" s="4"/>
      <c r="J63" s="187"/>
      <c r="L63" s="187"/>
      <c r="M63" s="189">
        <v>577</v>
      </c>
      <c r="N63" s="4" t="s">
        <v>21</v>
      </c>
      <c r="O63" s="187"/>
      <c r="P63" s="191"/>
      <c r="Q63" s="21"/>
      <c r="R63" s="4"/>
      <c r="S63" s="53"/>
      <c r="T63" s="53"/>
      <c r="U63" s="53"/>
      <c r="V63" s="53"/>
      <c r="W63" s="53"/>
      <c r="X63" s="188"/>
      <c r="Y63" s="59"/>
      <c r="Z63" s="1094"/>
      <c r="AA63" s="1095"/>
      <c r="AB63" s="1095"/>
      <c r="AC63" s="1095"/>
      <c r="AD63" s="1095"/>
      <c r="AE63" s="1096"/>
      <c r="AF63" s="67" t="s">
        <v>1233</v>
      </c>
      <c r="AG63" s="67"/>
      <c r="AH63" s="67"/>
      <c r="AI63" s="67"/>
      <c r="AJ63" s="67"/>
      <c r="AK63" s="67"/>
      <c r="AL63" s="67"/>
      <c r="AM63" s="67"/>
      <c r="AN63" s="67"/>
      <c r="AO63" s="65" t="s">
        <v>17</v>
      </c>
      <c r="AP63" s="164">
        <v>0.5</v>
      </c>
      <c r="AQ63" s="35">
        <f>ROUND(M63*AP63,0)</f>
        <v>289</v>
      </c>
      <c r="AR63" s="31"/>
    </row>
    <row r="64" spans="1:44" ht="14.25" customHeight="1" x14ac:dyDescent="0.15">
      <c r="A64" s="32">
        <v>22</v>
      </c>
      <c r="B64" s="32">
        <v>4183</v>
      </c>
      <c r="C64" s="34" t="s">
        <v>21619</v>
      </c>
      <c r="D64" s="73"/>
      <c r="E64" s="74"/>
      <c r="F64" s="74"/>
      <c r="G64" s="20"/>
      <c r="H64" s="4"/>
      <c r="J64" s="187"/>
      <c r="L64" s="187"/>
      <c r="M64" s="204"/>
      <c r="N64" s="187"/>
      <c r="O64" s="187"/>
      <c r="P64" s="191"/>
      <c r="Q64" s="21"/>
      <c r="R64" s="72" t="s">
        <v>1235</v>
      </c>
      <c r="S64" s="67"/>
      <c r="T64" s="67"/>
      <c r="U64" s="67"/>
      <c r="V64" s="67"/>
      <c r="W64" s="67"/>
      <c r="X64" s="192"/>
      <c r="Y64" s="68"/>
      <c r="Z64" s="54"/>
      <c r="AA64" s="53"/>
      <c r="AB64" s="53"/>
      <c r="AC64" s="53"/>
      <c r="AD64" s="53"/>
      <c r="AE64" s="53"/>
      <c r="AF64" s="65"/>
      <c r="AG64" s="65"/>
      <c r="AH64" s="65"/>
      <c r="AI64" s="65"/>
      <c r="AJ64" s="65"/>
      <c r="AK64" s="65"/>
      <c r="AL64" s="65"/>
      <c r="AM64" s="65"/>
      <c r="AN64" s="65"/>
      <c r="AO64" s="184"/>
      <c r="AP64" s="185"/>
      <c r="AQ64" s="35">
        <f>ROUND(M63*X66,0)</f>
        <v>557</v>
      </c>
      <c r="AR64" s="31"/>
    </row>
    <row r="65" spans="1:44" ht="14.25" customHeight="1" x14ac:dyDescent="0.15">
      <c r="A65" s="32">
        <v>22</v>
      </c>
      <c r="B65" s="32">
        <v>4184</v>
      </c>
      <c r="C65" s="34" t="s">
        <v>21620</v>
      </c>
      <c r="D65" s="73"/>
      <c r="E65" s="74"/>
      <c r="F65" s="74"/>
      <c r="G65" s="20"/>
      <c r="H65" s="4"/>
      <c r="J65" s="187"/>
      <c r="L65" s="187"/>
      <c r="M65" s="204"/>
      <c r="N65" s="187"/>
      <c r="O65" s="187"/>
      <c r="P65" s="191"/>
      <c r="Q65" s="21"/>
      <c r="R65" s="54" t="s">
        <v>1237</v>
      </c>
      <c r="S65" s="53"/>
      <c r="T65" s="53"/>
      <c r="U65" s="53"/>
      <c r="V65" s="53"/>
      <c r="W65" s="53"/>
      <c r="X65" s="188"/>
      <c r="Y65" s="59"/>
      <c r="Z65" s="1091" t="s">
        <v>1229</v>
      </c>
      <c r="AA65" s="1092"/>
      <c r="AB65" s="1092"/>
      <c r="AC65" s="1092"/>
      <c r="AD65" s="1092"/>
      <c r="AE65" s="1093"/>
      <c r="AF65" s="67" t="s">
        <v>1230</v>
      </c>
      <c r="AG65" s="67"/>
      <c r="AH65" s="67"/>
      <c r="AI65" s="67"/>
      <c r="AJ65" s="67"/>
      <c r="AK65" s="67"/>
      <c r="AL65" s="67"/>
      <c r="AM65" s="67"/>
      <c r="AN65" s="67"/>
      <c r="AO65" s="65" t="s">
        <v>17</v>
      </c>
      <c r="AP65" s="164">
        <v>0.7</v>
      </c>
      <c r="AQ65" s="35">
        <f>ROUND(ROUND(M63*X66,0)*AP65,0)</f>
        <v>390</v>
      </c>
      <c r="AR65" s="31"/>
    </row>
    <row r="66" spans="1:44" ht="14.25" customHeight="1" x14ac:dyDescent="0.15">
      <c r="A66" s="32">
        <v>22</v>
      </c>
      <c r="B66" s="32" t="s">
        <v>1319</v>
      </c>
      <c r="C66" s="34" t="s">
        <v>21621</v>
      </c>
      <c r="D66" s="111"/>
      <c r="E66" s="112"/>
      <c r="F66" s="112"/>
      <c r="G66" s="24"/>
      <c r="H66" s="25"/>
      <c r="I66" s="25"/>
      <c r="J66" s="211"/>
      <c r="K66" s="25"/>
      <c r="L66" s="211"/>
      <c r="M66" s="212"/>
      <c r="N66" s="211"/>
      <c r="O66" s="211"/>
      <c r="P66" s="213"/>
      <c r="Q66" s="38"/>
      <c r="R66" s="71"/>
      <c r="S66" s="71"/>
      <c r="T66" s="71"/>
      <c r="U66" s="71"/>
      <c r="V66" s="71"/>
      <c r="W66" s="26" t="s">
        <v>17</v>
      </c>
      <c r="X66" s="195">
        <v>0.96499999999999997</v>
      </c>
      <c r="Y66" s="207"/>
      <c r="Z66" s="1094"/>
      <c r="AA66" s="1095"/>
      <c r="AB66" s="1095"/>
      <c r="AC66" s="1095"/>
      <c r="AD66" s="1095"/>
      <c r="AE66" s="1096"/>
      <c r="AF66" s="107" t="s">
        <v>1233</v>
      </c>
      <c r="AG66" s="107"/>
      <c r="AH66" s="107"/>
      <c r="AI66" s="107"/>
      <c r="AJ66" s="107"/>
      <c r="AK66" s="107"/>
      <c r="AL66" s="107"/>
      <c r="AM66" s="107"/>
      <c r="AN66" s="107"/>
      <c r="AO66" s="44" t="s">
        <v>17</v>
      </c>
      <c r="AP66" s="45">
        <v>0.5</v>
      </c>
      <c r="AQ66" s="35">
        <f>ROUND(ROUND(M63*X66,0)*AP66,0)</f>
        <v>279</v>
      </c>
      <c r="AR66" s="61"/>
    </row>
    <row r="67" spans="1:44" ht="14.25" customHeight="1" x14ac:dyDescent="0.15">
      <c r="A67" s="32">
        <v>22</v>
      </c>
      <c r="B67" s="32">
        <v>4191</v>
      </c>
      <c r="C67" s="34" t="s">
        <v>21622</v>
      </c>
      <c r="D67" s="76"/>
      <c r="E67" s="77"/>
      <c r="F67" s="77"/>
      <c r="G67" s="47" t="s">
        <v>1322</v>
      </c>
      <c r="H67" s="40"/>
      <c r="I67" s="40"/>
      <c r="J67" s="184"/>
      <c r="K67" s="40"/>
      <c r="L67" s="184"/>
      <c r="M67" s="185"/>
      <c r="N67" s="184"/>
      <c r="O67" s="184"/>
      <c r="P67" s="206"/>
      <c r="Q67" s="41"/>
      <c r="R67" s="40"/>
      <c r="S67" s="65"/>
      <c r="T67" s="65"/>
      <c r="U67" s="65"/>
      <c r="V67" s="65"/>
      <c r="W67" s="65"/>
      <c r="X67" s="102"/>
      <c r="Y67" s="182"/>
      <c r="Z67" s="72"/>
      <c r="AA67" s="67"/>
      <c r="AB67" s="67"/>
      <c r="AC67" s="67"/>
      <c r="AD67" s="67"/>
      <c r="AE67" s="67"/>
      <c r="AF67" s="65"/>
      <c r="AG67" s="65"/>
      <c r="AH67" s="65"/>
      <c r="AI67" s="65"/>
      <c r="AJ67" s="65"/>
      <c r="AK67" s="65"/>
      <c r="AL67" s="65"/>
      <c r="AM67" s="65"/>
      <c r="AN67" s="65"/>
      <c r="AO67" s="184"/>
      <c r="AP67" s="185"/>
      <c r="AQ67" s="35">
        <f>ROUND(M69,0)</f>
        <v>555</v>
      </c>
      <c r="AR67" s="66"/>
    </row>
    <row r="68" spans="1:44" ht="14.25" customHeight="1" x14ac:dyDescent="0.15">
      <c r="A68" s="32">
        <v>22</v>
      </c>
      <c r="B68" s="32">
        <v>4192</v>
      </c>
      <c r="C68" s="34" t="s">
        <v>21623</v>
      </c>
      <c r="D68" s="73"/>
      <c r="E68" s="74"/>
      <c r="F68" s="74"/>
      <c r="G68" s="20"/>
      <c r="H68" s="4"/>
      <c r="J68" s="187"/>
      <c r="L68" s="187"/>
      <c r="M68" s="204"/>
      <c r="N68" s="187"/>
      <c r="O68" s="187"/>
      <c r="Q68" s="21"/>
      <c r="R68" s="4"/>
      <c r="S68" s="53"/>
      <c r="T68" s="53"/>
      <c r="U68" s="53"/>
      <c r="V68" s="53"/>
      <c r="W68" s="53"/>
      <c r="X68" s="188"/>
      <c r="Y68" s="59"/>
      <c r="Z68" s="1091" t="s">
        <v>1229</v>
      </c>
      <c r="AA68" s="1092"/>
      <c r="AB68" s="1092"/>
      <c r="AC68" s="1092"/>
      <c r="AD68" s="1092"/>
      <c r="AE68" s="1093"/>
      <c r="AF68" s="67" t="s">
        <v>1230</v>
      </c>
      <c r="AG68" s="67"/>
      <c r="AH68" s="67"/>
      <c r="AI68" s="67"/>
      <c r="AJ68" s="67"/>
      <c r="AK68" s="67"/>
      <c r="AL68" s="67"/>
      <c r="AM68" s="67"/>
      <c r="AN68" s="67"/>
      <c r="AO68" s="65" t="s">
        <v>17</v>
      </c>
      <c r="AP68" s="164">
        <v>0.7</v>
      </c>
      <c r="AQ68" s="35">
        <f>ROUND(M69*AP68,0)</f>
        <v>389</v>
      </c>
      <c r="AR68" s="31"/>
    </row>
    <row r="69" spans="1:44" ht="14.25" customHeight="1" x14ac:dyDescent="0.15">
      <c r="A69" s="32">
        <v>22</v>
      </c>
      <c r="B69" s="32" t="s">
        <v>1324</v>
      </c>
      <c r="C69" s="34" t="s">
        <v>21624</v>
      </c>
      <c r="D69" s="73"/>
      <c r="E69" s="74"/>
      <c r="F69" s="74"/>
      <c r="G69" s="20"/>
      <c r="H69" s="4"/>
      <c r="J69" s="187"/>
      <c r="L69" s="187"/>
      <c r="M69" s="189">
        <v>555</v>
      </c>
      <c r="N69" s="4" t="s">
        <v>21</v>
      </c>
      <c r="O69" s="187"/>
      <c r="P69" s="191"/>
      <c r="Q69" s="21"/>
      <c r="R69" s="4"/>
      <c r="S69" s="53"/>
      <c r="T69" s="53"/>
      <c r="U69" s="53"/>
      <c r="V69" s="53"/>
      <c r="W69" s="209"/>
      <c r="X69" s="210"/>
      <c r="Y69" s="59"/>
      <c r="Z69" s="1094"/>
      <c r="AA69" s="1095"/>
      <c r="AB69" s="1095"/>
      <c r="AC69" s="1095"/>
      <c r="AD69" s="1095"/>
      <c r="AE69" s="1096"/>
      <c r="AF69" s="67" t="s">
        <v>1233</v>
      </c>
      <c r="AG69" s="67"/>
      <c r="AH69" s="67"/>
      <c r="AI69" s="67"/>
      <c r="AJ69" s="67"/>
      <c r="AK69" s="67"/>
      <c r="AL69" s="67"/>
      <c r="AM69" s="67"/>
      <c r="AN69" s="67"/>
      <c r="AO69" s="65" t="s">
        <v>17</v>
      </c>
      <c r="AP69" s="164">
        <v>0.5</v>
      </c>
      <c r="AQ69" s="35">
        <f>ROUND(M69*AP69,0)</f>
        <v>278</v>
      </c>
      <c r="AR69" s="31"/>
    </row>
    <row r="70" spans="1:44" ht="14.25" customHeight="1" x14ac:dyDescent="0.15">
      <c r="A70" s="32">
        <v>22</v>
      </c>
      <c r="B70" s="32">
        <v>4193</v>
      </c>
      <c r="C70" s="34" t="s">
        <v>21625</v>
      </c>
      <c r="D70" s="73"/>
      <c r="E70" s="74"/>
      <c r="F70" s="74"/>
      <c r="G70" s="20"/>
      <c r="H70" s="4"/>
      <c r="J70" s="187"/>
      <c r="L70" s="187"/>
      <c r="M70" s="204"/>
      <c r="N70" s="187"/>
      <c r="O70" s="187"/>
      <c r="P70" s="191"/>
      <c r="Q70" s="21"/>
      <c r="R70" s="72" t="s">
        <v>1235</v>
      </c>
      <c r="S70" s="67"/>
      <c r="T70" s="67"/>
      <c r="U70" s="67"/>
      <c r="V70" s="67"/>
      <c r="W70" s="67"/>
      <c r="X70" s="192"/>
      <c r="Y70" s="68"/>
      <c r="Z70" s="54"/>
      <c r="AA70" s="53"/>
      <c r="AB70" s="53"/>
      <c r="AC70" s="53"/>
      <c r="AD70" s="53"/>
      <c r="AE70" s="53"/>
      <c r="AF70" s="65"/>
      <c r="AG70" s="65"/>
      <c r="AH70" s="65"/>
      <c r="AI70" s="65"/>
      <c r="AJ70" s="65"/>
      <c r="AK70" s="65"/>
      <c r="AL70" s="65"/>
      <c r="AM70" s="65"/>
      <c r="AN70" s="65"/>
      <c r="AO70" s="184"/>
      <c r="AP70" s="185"/>
      <c r="AQ70" s="35">
        <f>ROUND(M69*X72,0)</f>
        <v>536</v>
      </c>
      <c r="AR70" s="31"/>
    </row>
    <row r="71" spans="1:44" ht="14.25" customHeight="1" x14ac:dyDescent="0.15">
      <c r="A71" s="32">
        <v>22</v>
      </c>
      <c r="B71" s="32">
        <v>4194</v>
      </c>
      <c r="C71" s="34" t="s">
        <v>21626</v>
      </c>
      <c r="D71" s="73"/>
      <c r="E71" s="74"/>
      <c r="F71" s="74"/>
      <c r="G71" s="20"/>
      <c r="H71" s="4"/>
      <c r="J71" s="187"/>
      <c r="L71" s="187"/>
      <c r="M71" s="204"/>
      <c r="N71" s="187"/>
      <c r="O71" s="187"/>
      <c r="P71" s="191"/>
      <c r="Q71" s="21"/>
      <c r="R71" s="54" t="s">
        <v>1237</v>
      </c>
      <c r="S71" s="53"/>
      <c r="T71" s="53"/>
      <c r="U71" s="53"/>
      <c r="V71" s="53"/>
      <c r="W71" s="53"/>
      <c r="X71" s="188"/>
      <c r="Y71" s="59"/>
      <c r="Z71" s="1091" t="s">
        <v>1229</v>
      </c>
      <c r="AA71" s="1092"/>
      <c r="AB71" s="1092"/>
      <c r="AC71" s="1092"/>
      <c r="AD71" s="1092"/>
      <c r="AE71" s="1093"/>
      <c r="AF71" s="67" t="s">
        <v>1230</v>
      </c>
      <c r="AG71" s="67"/>
      <c r="AH71" s="67"/>
      <c r="AI71" s="67"/>
      <c r="AJ71" s="67"/>
      <c r="AK71" s="67"/>
      <c r="AL71" s="67"/>
      <c r="AM71" s="67"/>
      <c r="AN71" s="67"/>
      <c r="AO71" s="65" t="s">
        <v>17</v>
      </c>
      <c r="AP71" s="164">
        <v>0.7</v>
      </c>
      <c r="AQ71" s="35">
        <f>ROUND(ROUND(M69*X72,0)*AP71,0)</f>
        <v>375</v>
      </c>
      <c r="AR71" s="31"/>
    </row>
    <row r="72" spans="1:44" ht="14.25" customHeight="1" x14ac:dyDescent="0.15">
      <c r="A72" s="32">
        <v>22</v>
      </c>
      <c r="B72" s="32" t="s">
        <v>1328</v>
      </c>
      <c r="C72" s="34" t="s">
        <v>21627</v>
      </c>
      <c r="D72" s="73"/>
      <c r="E72" s="74"/>
      <c r="F72" s="74"/>
      <c r="G72" s="20"/>
      <c r="H72" s="4"/>
      <c r="J72" s="187"/>
      <c r="L72" s="187"/>
      <c r="M72" s="204"/>
      <c r="N72" s="187"/>
      <c r="O72" s="187"/>
      <c r="P72" s="191"/>
      <c r="Q72" s="21"/>
      <c r="R72" s="71"/>
      <c r="S72" s="71"/>
      <c r="T72" s="71"/>
      <c r="U72" s="71"/>
      <c r="V72" s="71"/>
      <c r="W72" s="23" t="s">
        <v>17</v>
      </c>
      <c r="X72" s="195">
        <v>0.96499999999999997</v>
      </c>
      <c r="Y72" s="207"/>
      <c r="Z72" s="1094"/>
      <c r="AA72" s="1095"/>
      <c r="AB72" s="1095"/>
      <c r="AC72" s="1095"/>
      <c r="AD72" s="1095"/>
      <c r="AE72" s="1096"/>
      <c r="AF72" s="67" t="s">
        <v>1233</v>
      </c>
      <c r="AG72" s="67"/>
      <c r="AH72" s="67"/>
      <c r="AI72" s="67"/>
      <c r="AJ72" s="67"/>
      <c r="AK72" s="67"/>
      <c r="AL72" s="67"/>
      <c r="AM72" s="67"/>
      <c r="AN72" s="67"/>
      <c r="AO72" s="65" t="s">
        <v>17</v>
      </c>
      <c r="AP72" s="164">
        <v>0.5</v>
      </c>
      <c r="AQ72" s="35">
        <f>ROUND(ROUND(M69*X72,0)*AP72,0)</f>
        <v>268</v>
      </c>
      <c r="AR72" s="31"/>
    </row>
    <row r="73" spans="1:44" ht="14.25" customHeight="1" x14ac:dyDescent="0.15">
      <c r="A73" s="32">
        <v>22</v>
      </c>
      <c r="B73" s="32">
        <v>4201</v>
      </c>
      <c r="C73" s="34" t="s">
        <v>21628</v>
      </c>
      <c r="D73" s="73"/>
      <c r="E73" s="74"/>
      <c r="F73" s="74"/>
      <c r="G73" s="47" t="s">
        <v>1331</v>
      </c>
      <c r="H73" s="40"/>
      <c r="I73" s="40"/>
      <c r="J73" s="184"/>
      <c r="K73" s="40"/>
      <c r="L73" s="184"/>
      <c r="M73" s="185"/>
      <c r="N73" s="184"/>
      <c r="O73" s="184"/>
      <c r="P73" s="206"/>
      <c r="Q73" s="41"/>
      <c r="R73" s="40"/>
      <c r="S73" s="65"/>
      <c r="T73" s="65"/>
      <c r="U73" s="65"/>
      <c r="V73" s="65"/>
      <c r="W73" s="65"/>
      <c r="X73" s="102"/>
      <c r="Y73" s="182"/>
      <c r="Z73" s="72"/>
      <c r="AA73" s="67"/>
      <c r="AB73" s="67"/>
      <c r="AC73" s="67"/>
      <c r="AD73" s="67"/>
      <c r="AE73" s="67"/>
      <c r="AF73" s="65"/>
      <c r="AG73" s="65"/>
      <c r="AH73" s="65"/>
      <c r="AI73" s="65"/>
      <c r="AJ73" s="65"/>
      <c r="AK73" s="65"/>
      <c r="AL73" s="65"/>
      <c r="AM73" s="65"/>
      <c r="AN73" s="65"/>
      <c r="AO73" s="184"/>
      <c r="AP73" s="185"/>
      <c r="AQ73" s="35">
        <f>ROUND(M75,0)</f>
        <v>534</v>
      </c>
      <c r="AR73" s="31"/>
    </row>
    <row r="74" spans="1:44" ht="14.25" customHeight="1" x14ac:dyDescent="0.15">
      <c r="A74" s="32">
        <v>22</v>
      </c>
      <c r="B74" s="32">
        <v>4202</v>
      </c>
      <c r="C74" s="34" t="s">
        <v>21629</v>
      </c>
      <c r="D74" s="73"/>
      <c r="E74" s="74"/>
      <c r="F74" s="74"/>
      <c r="G74" s="20"/>
      <c r="H74" s="4"/>
      <c r="J74" s="187"/>
      <c r="L74" s="187"/>
      <c r="M74" s="204"/>
      <c r="N74" s="187"/>
      <c r="O74" s="187"/>
      <c r="Q74" s="21"/>
      <c r="R74" s="4"/>
      <c r="S74" s="53"/>
      <c r="T74" s="53"/>
      <c r="U74" s="53"/>
      <c r="V74" s="53"/>
      <c r="W74" s="53"/>
      <c r="X74" s="188"/>
      <c r="Y74" s="59"/>
      <c r="Z74" s="1091" t="s">
        <v>1229</v>
      </c>
      <c r="AA74" s="1092"/>
      <c r="AB74" s="1092"/>
      <c r="AC74" s="1092"/>
      <c r="AD74" s="1092"/>
      <c r="AE74" s="1093"/>
      <c r="AF74" s="67" t="s">
        <v>1230</v>
      </c>
      <c r="AG74" s="67"/>
      <c r="AH74" s="67"/>
      <c r="AI74" s="67"/>
      <c r="AJ74" s="67"/>
      <c r="AK74" s="67"/>
      <c r="AL74" s="67"/>
      <c r="AM74" s="67"/>
      <c r="AN74" s="67"/>
      <c r="AO74" s="65" t="s">
        <v>17</v>
      </c>
      <c r="AP74" s="164">
        <v>0.7</v>
      </c>
      <c r="AQ74" s="35">
        <f>ROUND(M75*AP74,0)</f>
        <v>374</v>
      </c>
      <c r="AR74" s="31"/>
    </row>
    <row r="75" spans="1:44" ht="14.25" customHeight="1" x14ac:dyDescent="0.15">
      <c r="A75" s="32">
        <v>22</v>
      </c>
      <c r="B75" s="32" t="s">
        <v>1333</v>
      </c>
      <c r="C75" s="34" t="s">
        <v>21630</v>
      </c>
      <c r="D75" s="73"/>
      <c r="E75" s="74"/>
      <c r="F75" s="74"/>
      <c r="G75" s="20"/>
      <c r="H75" s="4"/>
      <c r="J75" s="187"/>
      <c r="L75" s="187"/>
      <c r="M75" s="189">
        <v>534</v>
      </c>
      <c r="N75" s="4" t="s">
        <v>21</v>
      </c>
      <c r="O75" s="187"/>
      <c r="P75" s="191"/>
      <c r="Q75" s="21"/>
      <c r="R75" s="4"/>
      <c r="S75" s="53"/>
      <c r="T75" s="53"/>
      <c r="U75" s="53"/>
      <c r="V75" s="53"/>
      <c r="W75" s="53"/>
      <c r="X75" s="188"/>
      <c r="Y75" s="59"/>
      <c r="Z75" s="1094"/>
      <c r="AA75" s="1095"/>
      <c r="AB75" s="1095"/>
      <c r="AC75" s="1095"/>
      <c r="AD75" s="1095"/>
      <c r="AE75" s="1096"/>
      <c r="AF75" s="67" t="s">
        <v>1233</v>
      </c>
      <c r="AG75" s="67"/>
      <c r="AH75" s="67"/>
      <c r="AI75" s="67"/>
      <c r="AJ75" s="67"/>
      <c r="AK75" s="67"/>
      <c r="AL75" s="67"/>
      <c r="AM75" s="67"/>
      <c r="AN75" s="67"/>
      <c r="AO75" s="65" t="s">
        <v>17</v>
      </c>
      <c r="AP75" s="164">
        <v>0.5</v>
      </c>
      <c r="AQ75" s="35">
        <f>ROUND(M75*AP75,0)</f>
        <v>267</v>
      </c>
      <c r="AR75" s="31"/>
    </row>
    <row r="76" spans="1:44" ht="14.25" customHeight="1" x14ac:dyDescent="0.15">
      <c r="A76" s="32">
        <v>22</v>
      </c>
      <c r="B76" s="32">
        <v>4203</v>
      </c>
      <c r="C76" s="34" t="s">
        <v>21631</v>
      </c>
      <c r="D76" s="73"/>
      <c r="E76" s="74"/>
      <c r="F76" s="74"/>
      <c r="G76" s="20"/>
      <c r="H76" s="4"/>
      <c r="J76" s="187"/>
      <c r="L76" s="187"/>
      <c r="M76" s="204"/>
      <c r="N76" s="187"/>
      <c r="O76" s="187"/>
      <c r="P76" s="191"/>
      <c r="Q76" s="21"/>
      <c r="R76" s="72" t="s">
        <v>1235</v>
      </c>
      <c r="S76" s="67"/>
      <c r="T76" s="67"/>
      <c r="U76" s="67"/>
      <c r="V76" s="67"/>
      <c r="W76" s="67"/>
      <c r="X76" s="192"/>
      <c r="Y76" s="68"/>
      <c r="Z76" s="54"/>
      <c r="AA76" s="53"/>
      <c r="AB76" s="53"/>
      <c r="AC76" s="53"/>
      <c r="AD76" s="53"/>
      <c r="AE76" s="53"/>
      <c r="AF76" s="65"/>
      <c r="AG76" s="65"/>
      <c r="AH76" s="65"/>
      <c r="AI76" s="65"/>
      <c r="AJ76" s="65"/>
      <c r="AK76" s="65"/>
      <c r="AL76" s="65"/>
      <c r="AM76" s="65"/>
      <c r="AN76" s="65"/>
      <c r="AO76" s="184"/>
      <c r="AP76" s="185"/>
      <c r="AQ76" s="35">
        <f>ROUND(M75*X78,0)</f>
        <v>515</v>
      </c>
      <c r="AR76" s="31"/>
    </row>
    <row r="77" spans="1:44" ht="14.25" customHeight="1" x14ac:dyDescent="0.15">
      <c r="A77" s="32">
        <v>22</v>
      </c>
      <c r="B77" s="32">
        <v>4204</v>
      </c>
      <c r="C77" s="34" t="s">
        <v>21632</v>
      </c>
      <c r="D77" s="73"/>
      <c r="E77" s="74"/>
      <c r="F77" s="74"/>
      <c r="G77" s="20"/>
      <c r="H77" s="4"/>
      <c r="J77" s="187"/>
      <c r="L77" s="187"/>
      <c r="M77" s="204"/>
      <c r="N77" s="187"/>
      <c r="O77" s="187"/>
      <c r="P77" s="191"/>
      <c r="Q77" s="21"/>
      <c r="R77" s="54" t="s">
        <v>1237</v>
      </c>
      <c r="S77" s="53"/>
      <c r="T77" s="53"/>
      <c r="U77" s="53"/>
      <c r="V77" s="53"/>
      <c r="W77" s="53"/>
      <c r="X77" s="188"/>
      <c r="Y77" s="59"/>
      <c r="Z77" s="1091" t="s">
        <v>1229</v>
      </c>
      <c r="AA77" s="1092"/>
      <c r="AB77" s="1092"/>
      <c r="AC77" s="1092"/>
      <c r="AD77" s="1092"/>
      <c r="AE77" s="1093"/>
      <c r="AF77" s="67" t="s">
        <v>1230</v>
      </c>
      <c r="AG77" s="67"/>
      <c r="AH77" s="67"/>
      <c r="AI77" s="67"/>
      <c r="AJ77" s="67"/>
      <c r="AK77" s="67"/>
      <c r="AL77" s="67"/>
      <c r="AM77" s="67"/>
      <c r="AN77" s="67"/>
      <c r="AO77" s="65" t="s">
        <v>17</v>
      </c>
      <c r="AP77" s="164">
        <v>0.7</v>
      </c>
      <c r="AQ77" s="35">
        <f>ROUND(ROUND(M75*X78,0)*AP77,0)</f>
        <v>361</v>
      </c>
      <c r="AR77" s="31"/>
    </row>
    <row r="78" spans="1:44" ht="14.25" customHeight="1" x14ac:dyDescent="0.15">
      <c r="A78" s="32">
        <v>22</v>
      </c>
      <c r="B78" s="32" t="s">
        <v>1337</v>
      </c>
      <c r="C78" s="34" t="s">
        <v>21633</v>
      </c>
      <c r="D78" s="73"/>
      <c r="E78" s="74"/>
      <c r="F78" s="74"/>
      <c r="G78" s="20"/>
      <c r="H78" s="4"/>
      <c r="J78" s="187"/>
      <c r="L78" s="187"/>
      <c r="M78" s="204"/>
      <c r="N78" s="187"/>
      <c r="O78" s="187"/>
      <c r="P78" s="191"/>
      <c r="Q78" s="21"/>
      <c r="R78" s="71"/>
      <c r="S78" s="71"/>
      <c r="T78" s="71"/>
      <c r="U78" s="71"/>
      <c r="V78" s="71"/>
      <c r="W78" s="23" t="s">
        <v>17</v>
      </c>
      <c r="X78" s="195">
        <v>0.96499999999999997</v>
      </c>
      <c r="Y78" s="207"/>
      <c r="Z78" s="1094"/>
      <c r="AA78" s="1095"/>
      <c r="AB78" s="1095"/>
      <c r="AC78" s="1095"/>
      <c r="AD78" s="1095"/>
      <c r="AE78" s="1096"/>
      <c r="AF78" s="67" t="s">
        <v>1233</v>
      </c>
      <c r="AG78" s="67"/>
      <c r="AH78" s="67"/>
      <c r="AI78" s="67"/>
      <c r="AJ78" s="67"/>
      <c r="AK78" s="67"/>
      <c r="AL78" s="67"/>
      <c r="AM78" s="67"/>
      <c r="AN78" s="67"/>
      <c r="AO78" s="65" t="s">
        <v>17</v>
      </c>
      <c r="AP78" s="164">
        <v>0.5</v>
      </c>
      <c r="AQ78" s="35">
        <f>ROUND(ROUND(M75*X78,0)*AP78,0)</f>
        <v>258</v>
      </c>
      <c r="AR78" s="31"/>
    </row>
    <row r="79" spans="1:44" ht="14.25" customHeight="1" x14ac:dyDescent="0.15">
      <c r="A79" s="32">
        <v>22</v>
      </c>
      <c r="B79" s="32">
        <v>4211</v>
      </c>
      <c r="C79" s="34" t="s">
        <v>21634</v>
      </c>
      <c r="D79" s="73"/>
      <c r="E79" s="74"/>
      <c r="F79" s="74"/>
      <c r="G79" s="47" t="s">
        <v>1340</v>
      </c>
      <c r="H79" s="40"/>
      <c r="I79" s="40"/>
      <c r="J79" s="184"/>
      <c r="K79" s="40"/>
      <c r="L79" s="184"/>
      <c r="M79" s="185"/>
      <c r="N79" s="184"/>
      <c r="O79" s="184"/>
      <c r="P79" s="206"/>
      <c r="Q79" s="41"/>
      <c r="R79" s="40"/>
      <c r="S79" s="65"/>
      <c r="T79" s="65"/>
      <c r="U79" s="65"/>
      <c r="V79" s="65"/>
      <c r="W79" s="65"/>
      <c r="X79" s="102"/>
      <c r="Y79" s="182"/>
      <c r="Z79" s="72"/>
      <c r="AA79" s="67"/>
      <c r="AB79" s="67"/>
      <c r="AC79" s="67"/>
      <c r="AD79" s="67"/>
      <c r="AE79" s="67"/>
      <c r="AF79" s="65"/>
      <c r="AG79" s="65"/>
      <c r="AH79" s="65"/>
      <c r="AI79" s="65"/>
      <c r="AJ79" s="65"/>
      <c r="AK79" s="65"/>
      <c r="AL79" s="65"/>
      <c r="AM79" s="65"/>
      <c r="AN79" s="65"/>
      <c r="AO79" s="184"/>
      <c r="AP79" s="185"/>
      <c r="AQ79" s="35">
        <f>ROUND(M81,0)</f>
        <v>512</v>
      </c>
      <c r="AR79" s="31"/>
    </row>
    <row r="80" spans="1:44" ht="14.25" customHeight="1" x14ac:dyDescent="0.15">
      <c r="A80" s="32">
        <v>22</v>
      </c>
      <c r="B80" s="32">
        <v>4212</v>
      </c>
      <c r="C80" s="34" t="s">
        <v>21635</v>
      </c>
      <c r="D80" s="73"/>
      <c r="E80" s="74"/>
      <c r="F80" s="74"/>
      <c r="G80" s="20"/>
      <c r="H80" s="4"/>
      <c r="J80" s="187"/>
      <c r="L80" s="187"/>
      <c r="M80" s="204"/>
      <c r="N80" s="187"/>
      <c r="O80" s="187"/>
      <c r="Q80" s="21"/>
      <c r="R80" s="4"/>
      <c r="S80" s="53"/>
      <c r="T80" s="53"/>
      <c r="U80" s="53"/>
      <c r="V80" s="53"/>
      <c r="W80" s="53"/>
      <c r="X80" s="188"/>
      <c r="Y80" s="59"/>
      <c r="Z80" s="1091" t="s">
        <v>1229</v>
      </c>
      <c r="AA80" s="1092"/>
      <c r="AB80" s="1092"/>
      <c r="AC80" s="1092"/>
      <c r="AD80" s="1092"/>
      <c r="AE80" s="1093"/>
      <c r="AF80" s="67" t="s">
        <v>1230</v>
      </c>
      <c r="AG80" s="67"/>
      <c r="AH80" s="67"/>
      <c r="AI80" s="67"/>
      <c r="AJ80" s="67"/>
      <c r="AK80" s="67"/>
      <c r="AL80" s="67"/>
      <c r="AM80" s="67"/>
      <c r="AN80" s="67"/>
      <c r="AO80" s="65" t="s">
        <v>17</v>
      </c>
      <c r="AP80" s="164">
        <v>0.7</v>
      </c>
      <c r="AQ80" s="35">
        <f>ROUND(M81*AP80,0)</f>
        <v>358</v>
      </c>
      <c r="AR80" s="31"/>
    </row>
    <row r="81" spans="1:44" ht="14.25" customHeight="1" x14ac:dyDescent="0.15">
      <c r="A81" s="32">
        <v>22</v>
      </c>
      <c r="B81" s="32" t="s">
        <v>1342</v>
      </c>
      <c r="C81" s="34" t="s">
        <v>21636</v>
      </c>
      <c r="D81" s="73"/>
      <c r="E81" s="74"/>
      <c r="F81" s="74"/>
      <c r="G81" s="20"/>
      <c r="H81" s="4"/>
      <c r="J81" s="187"/>
      <c r="L81" s="187"/>
      <c r="M81" s="189">
        <v>512</v>
      </c>
      <c r="N81" s="4" t="s">
        <v>21</v>
      </c>
      <c r="O81" s="187"/>
      <c r="P81" s="191"/>
      <c r="Q81" s="21"/>
      <c r="R81" s="4"/>
      <c r="S81" s="53"/>
      <c r="T81" s="53"/>
      <c r="U81" s="53"/>
      <c r="V81" s="53"/>
      <c r="W81" s="53"/>
      <c r="X81" s="188"/>
      <c r="Y81" s="59"/>
      <c r="Z81" s="1094"/>
      <c r="AA81" s="1095"/>
      <c r="AB81" s="1095"/>
      <c r="AC81" s="1095"/>
      <c r="AD81" s="1095"/>
      <c r="AE81" s="1096"/>
      <c r="AF81" s="67" t="s">
        <v>1233</v>
      </c>
      <c r="AG81" s="67"/>
      <c r="AH81" s="67"/>
      <c r="AI81" s="67"/>
      <c r="AJ81" s="67"/>
      <c r="AK81" s="67"/>
      <c r="AL81" s="67"/>
      <c r="AM81" s="67"/>
      <c r="AN81" s="67"/>
      <c r="AO81" s="65" t="s">
        <v>17</v>
      </c>
      <c r="AP81" s="164">
        <v>0.5</v>
      </c>
      <c r="AQ81" s="35">
        <f>ROUND(M81*AP81,0)</f>
        <v>256</v>
      </c>
      <c r="AR81" s="31"/>
    </row>
    <row r="82" spans="1:44" ht="14.25" customHeight="1" x14ac:dyDescent="0.15">
      <c r="A82" s="32">
        <v>22</v>
      </c>
      <c r="B82" s="32">
        <v>4213</v>
      </c>
      <c r="C82" s="34" t="s">
        <v>21637</v>
      </c>
      <c r="D82" s="73"/>
      <c r="E82" s="74"/>
      <c r="F82" s="74"/>
      <c r="G82" s="20"/>
      <c r="H82" s="4"/>
      <c r="J82" s="187"/>
      <c r="L82" s="187"/>
      <c r="M82" s="204"/>
      <c r="N82" s="187"/>
      <c r="O82" s="187"/>
      <c r="P82" s="191"/>
      <c r="Q82" s="21"/>
      <c r="R82" s="72" t="s">
        <v>1235</v>
      </c>
      <c r="S82" s="67"/>
      <c r="T82" s="67"/>
      <c r="U82" s="67"/>
      <c r="V82" s="67"/>
      <c r="W82" s="67"/>
      <c r="X82" s="192"/>
      <c r="Y82" s="68"/>
      <c r="Z82" s="54"/>
      <c r="AA82" s="53"/>
      <c r="AB82" s="53"/>
      <c r="AC82" s="53"/>
      <c r="AD82" s="53"/>
      <c r="AE82" s="53"/>
      <c r="AF82" s="65"/>
      <c r="AG82" s="65"/>
      <c r="AH82" s="65"/>
      <c r="AI82" s="65"/>
      <c r="AJ82" s="65"/>
      <c r="AK82" s="65"/>
      <c r="AL82" s="65"/>
      <c r="AM82" s="65"/>
      <c r="AN82" s="65"/>
      <c r="AO82" s="184"/>
      <c r="AP82" s="185"/>
      <c r="AQ82" s="35">
        <f>ROUND(M81*X84,0)</f>
        <v>494</v>
      </c>
      <c r="AR82" s="31"/>
    </row>
    <row r="83" spans="1:44" ht="14.25" customHeight="1" x14ac:dyDescent="0.15">
      <c r="A83" s="32">
        <v>22</v>
      </c>
      <c r="B83" s="32">
        <v>4214</v>
      </c>
      <c r="C83" s="34" t="s">
        <v>21638</v>
      </c>
      <c r="D83" s="73"/>
      <c r="E83" s="74"/>
      <c r="F83" s="74"/>
      <c r="G83" s="20"/>
      <c r="H83" s="4"/>
      <c r="J83" s="187"/>
      <c r="L83" s="187"/>
      <c r="M83" s="204"/>
      <c r="N83" s="187"/>
      <c r="O83" s="187"/>
      <c r="P83" s="191"/>
      <c r="Q83" s="21"/>
      <c r="R83" s="54" t="s">
        <v>1237</v>
      </c>
      <c r="S83" s="53"/>
      <c r="T83" s="53"/>
      <c r="U83" s="53"/>
      <c r="V83" s="53"/>
      <c r="W83" s="53"/>
      <c r="X83" s="188"/>
      <c r="Y83" s="59"/>
      <c r="Z83" s="1091" t="s">
        <v>1229</v>
      </c>
      <c r="AA83" s="1092"/>
      <c r="AB83" s="1092"/>
      <c r="AC83" s="1092"/>
      <c r="AD83" s="1092"/>
      <c r="AE83" s="1093"/>
      <c r="AF83" s="67" t="s">
        <v>1230</v>
      </c>
      <c r="AG83" s="67"/>
      <c r="AH83" s="67"/>
      <c r="AI83" s="67"/>
      <c r="AJ83" s="67"/>
      <c r="AK83" s="67"/>
      <c r="AL83" s="67"/>
      <c r="AM83" s="67"/>
      <c r="AN83" s="67"/>
      <c r="AO83" s="65" t="s">
        <v>17</v>
      </c>
      <c r="AP83" s="164">
        <v>0.7</v>
      </c>
      <c r="AQ83" s="35">
        <f>ROUND(ROUND(M81*X84,0)*AP83,0)</f>
        <v>346</v>
      </c>
      <c r="AR83" s="31"/>
    </row>
    <row r="84" spans="1:44" ht="14.25" customHeight="1" x14ac:dyDescent="0.15">
      <c r="A84" s="32">
        <v>22</v>
      </c>
      <c r="B84" s="32" t="s">
        <v>1346</v>
      </c>
      <c r="C84" s="34" t="s">
        <v>21639</v>
      </c>
      <c r="D84" s="73"/>
      <c r="E84" s="74"/>
      <c r="F84" s="74"/>
      <c r="G84" s="20"/>
      <c r="H84" s="4"/>
      <c r="J84" s="187"/>
      <c r="L84" s="187"/>
      <c r="M84" s="204"/>
      <c r="N84" s="187"/>
      <c r="O84" s="187"/>
      <c r="P84" s="191"/>
      <c r="Q84" s="21"/>
      <c r="R84" s="71"/>
      <c r="S84" s="71"/>
      <c r="T84" s="71"/>
      <c r="U84" s="71"/>
      <c r="V84" s="71"/>
      <c r="W84" s="23" t="s">
        <v>17</v>
      </c>
      <c r="X84" s="195">
        <v>0.96499999999999997</v>
      </c>
      <c r="Y84" s="207"/>
      <c r="Z84" s="1094"/>
      <c r="AA84" s="1095"/>
      <c r="AB84" s="1095"/>
      <c r="AC84" s="1095"/>
      <c r="AD84" s="1095"/>
      <c r="AE84" s="1096"/>
      <c r="AF84" s="67" t="s">
        <v>1233</v>
      </c>
      <c r="AG84" s="67"/>
      <c r="AH84" s="67"/>
      <c r="AI84" s="67"/>
      <c r="AJ84" s="67"/>
      <c r="AK84" s="67"/>
      <c r="AL84" s="67"/>
      <c r="AM84" s="67"/>
      <c r="AN84" s="67"/>
      <c r="AO84" s="65" t="s">
        <v>17</v>
      </c>
      <c r="AP84" s="164">
        <v>0.5</v>
      </c>
      <c r="AQ84" s="35">
        <f>ROUND(ROUND(M81*X84,0)*AP84,0)</f>
        <v>247</v>
      </c>
      <c r="AR84" s="31"/>
    </row>
    <row r="85" spans="1:44" ht="14.25" customHeight="1" x14ac:dyDescent="0.15">
      <c r="A85" s="32">
        <v>22</v>
      </c>
      <c r="B85" s="32">
        <v>4221</v>
      </c>
      <c r="C85" s="34" t="s">
        <v>21640</v>
      </c>
      <c r="D85" s="73"/>
      <c r="E85" s="74"/>
      <c r="F85" s="74"/>
      <c r="G85" s="47" t="s">
        <v>1349</v>
      </c>
      <c r="H85" s="40"/>
      <c r="I85" s="40"/>
      <c r="J85" s="184"/>
      <c r="K85" s="40"/>
      <c r="L85" s="184"/>
      <c r="M85" s="185"/>
      <c r="N85" s="184"/>
      <c r="O85" s="184"/>
      <c r="P85" s="206"/>
      <c r="Q85" s="41"/>
      <c r="R85" s="40"/>
      <c r="S85" s="65"/>
      <c r="T85" s="65"/>
      <c r="U85" s="65"/>
      <c r="V85" s="65"/>
      <c r="W85" s="65"/>
      <c r="X85" s="102"/>
      <c r="Y85" s="182"/>
      <c r="Z85" s="72"/>
      <c r="AA85" s="67"/>
      <c r="AB85" s="67"/>
      <c r="AC85" s="67"/>
      <c r="AD85" s="67"/>
      <c r="AE85" s="67"/>
      <c r="AF85" s="65"/>
      <c r="AG85" s="65"/>
      <c r="AH85" s="65"/>
      <c r="AI85" s="65"/>
      <c r="AJ85" s="65"/>
      <c r="AK85" s="65"/>
      <c r="AL85" s="65"/>
      <c r="AM85" s="65"/>
      <c r="AN85" s="65"/>
      <c r="AO85" s="184"/>
      <c r="AP85" s="185"/>
      <c r="AQ85" s="35">
        <f>ROUND(M87,0)</f>
        <v>495</v>
      </c>
      <c r="AR85" s="31"/>
    </row>
    <row r="86" spans="1:44" ht="14.25" customHeight="1" x14ac:dyDescent="0.15">
      <c r="A86" s="32">
        <v>22</v>
      </c>
      <c r="B86" s="32">
        <v>4222</v>
      </c>
      <c r="C86" s="34" t="s">
        <v>21641</v>
      </c>
      <c r="D86" s="73"/>
      <c r="E86" s="74"/>
      <c r="F86" s="74"/>
      <c r="G86" s="20"/>
      <c r="H86" s="4"/>
      <c r="J86" s="187"/>
      <c r="L86" s="187"/>
      <c r="M86" s="204"/>
      <c r="N86" s="187"/>
      <c r="O86" s="187"/>
      <c r="Q86" s="21"/>
      <c r="R86" s="4"/>
      <c r="S86" s="53"/>
      <c r="T86" s="53"/>
      <c r="U86" s="53"/>
      <c r="V86" s="53"/>
      <c r="W86" s="53"/>
      <c r="X86" s="188"/>
      <c r="Y86" s="59"/>
      <c r="Z86" s="1091" t="s">
        <v>1229</v>
      </c>
      <c r="AA86" s="1092"/>
      <c r="AB86" s="1092"/>
      <c r="AC86" s="1092"/>
      <c r="AD86" s="1092"/>
      <c r="AE86" s="1093"/>
      <c r="AF86" s="67" t="s">
        <v>1230</v>
      </c>
      <c r="AG86" s="67"/>
      <c r="AH86" s="67"/>
      <c r="AI86" s="67"/>
      <c r="AJ86" s="67"/>
      <c r="AK86" s="67"/>
      <c r="AL86" s="67"/>
      <c r="AM86" s="67"/>
      <c r="AN86" s="67"/>
      <c r="AO86" s="65" t="s">
        <v>17</v>
      </c>
      <c r="AP86" s="164">
        <v>0.7</v>
      </c>
      <c r="AQ86" s="35">
        <f>ROUND(M87*AP86,0)</f>
        <v>347</v>
      </c>
      <c r="AR86" s="31"/>
    </row>
    <row r="87" spans="1:44" ht="14.25" customHeight="1" x14ac:dyDescent="0.15">
      <c r="A87" s="32">
        <v>22</v>
      </c>
      <c r="B87" s="32" t="s">
        <v>1351</v>
      </c>
      <c r="C87" s="34" t="s">
        <v>21642</v>
      </c>
      <c r="D87" s="73"/>
      <c r="E87" s="74"/>
      <c r="F87" s="74"/>
      <c r="G87" s="20"/>
      <c r="H87" s="4"/>
      <c r="J87" s="187"/>
      <c r="L87" s="187"/>
      <c r="M87" s="189">
        <v>495</v>
      </c>
      <c r="N87" s="4" t="s">
        <v>21</v>
      </c>
      <c r="O87" s="187"/>
      <c r="P87" s="191"/>
      <c r="Q87" s="21"/>
      <c r="R87" s="4"/>
      <c r="S87" s="53"/>
      <c r="T87" s="53"/>
      <c r="U87" s="53"/>
      <c r="V87" s="53"/>
      <c r="W87" s="53"/>
      <c r="X87" s="188"/>
      <c r="Y87" s="59"/>
      <c r="Z87" s="1094"/>
      <c r="AA87" s="1095"/>
      <c r="AB87" s="1095"/>
      <c r="AC87" s="1095"/>
      <c r="AD87" s="1095"/>
      <c r="AE87" s="1096"/>
      <c r="AF87" s="67" t="s">
        <v>1233</v>
      </c>
      <c r="AG87" s="67"/>
      <c r="AH87" s="67"/>
      <c r="AI87" s="67"/>
      <c r="AJ87" s="67"/>
      <c r="AK87" s="67"/>
      <c r="AL87" s="67"/>
      <c r="AM87" s="67"/>
      <c r="AN87" s="67"/>
      <c r="AO87" s="65" t="s">
        <v>17</v>
      </c>
      <c r="AP87" s="164">
        <v>0.5</v>
      </c>
      <c r="AQ87" s="35">
        <f>ROUND(M87*AP87,0)</f>
        <v>248</v>
      </c>
      <c r="AR87" s="31"/>
    </row>
    <row r="88" spans="1:44" ht="14.25" customHeight="1" x14ac:dyDescent="0.15">
      <c r="A88" s="32">
        <v>22</v>
      </c>
      <c r="B88" s="32">
        <v>4223</v>
      </c>
      <c r="C88" s="34" t="s">
        <v>21643</v>
      </c>
      <c r="D88" s="73"/>
      <c r="E88" s="74"/>
      <c r="F88" s="74"/>
      <c r="G88" s="20"/>
      <c r="H88" s="4"/>
      <c r="J88" s="187"/>
      <c r="L88" s="187"/>
      <c r="M88" s="204"/>
      <c r="N88" s="187"/>
      <c r="O88" s="187"/>
      <c r="P88" s="191"/>
      <c r="Q88" s="21"/>
      <c r="R88" s="72" t="s">
        <v>1235</v>
      </c>
      <c r="S88" s="67"/>
      <c r="T88" s="67"/>
      <c r="U88" s="67"/>
      <c r="V88" s="67"/>
      <c r="W88" s="67"/>
      <c r="X88" s="192"/>
      <c r="Y88" s="68"/>
      <c r="Z88" s="54"/>
      <c r="AA88" s="53"/>
      <c r="AB88" s="53"/>
      <c r="AC88" s="53"/>
      <c r="AD88" s="53"/>
      <c r="AE88" s="53"/>
      <c r="AF88" s="65"/>
      <c r="AG88" s="65"/>
      <c r="AH88" s="65"/>
      <c r="AI88" s="65"/>
      <c r="AJ88" s="65"/>
      <c r="AK88" s="65"/>
      <c r="AL88" s="65"/>
      <c r="AM88" s="65"/>
      <c r="AN88" s="65"/>
      <c r="AO88" s="184"/>
      <c r="AP88" s="185"/>
      <c r="AQ88" s="35">
        <f>ROUND(M87*X90,0)</f>
        <v>478</v>
      </c>
      <c r="AR88" s="31"/>
    </row>
    <row r="89" spans="1:44" ht="14.25" customHeight="1" x14ac:dyDescent="0.15">
      <c r="A89" s="32">
        <v>22</v>
      </c>
      <c r="B89" s="32">
        <v>4224</v>
      </c>
      <c r="C89" s="34" t="s">
        <v>21644</v>
      </c>
      <c r="D89" s="73"/>
      <c r="E89" s="74"/>
      <c r="F89" s="74"/>
      <c r="G89" s="20"/>
      <c r="H89" s="4"/>
      <c r="J89" s="187"/>
      <c r="L89" s="187"/>
      <c r="M89" s="204"/>
      <c r="N89" s="187"/>
      <c r="O89" s="187"/>
      <c r="P89" s="191"/>
      <c r="Q89" s="21"/>
      <c r="R89" s="54" t="s">
        <v>1237</v>
      </c>
      <c r="S89" s="53"/>
      <c r="T89" s="53"/>
      <c r="U89" s="53"/>
      <c r="V89" s="53"/>
      <c r="W89" s="53"/>
      <c r="X89" s="188"/>
      <c r="Y89" s="59"/>
      <c r="Z89" s="1091" t="s">
        <v>1229</v>
      </c>
      <c r="AA89" s="1092"/>
      <c r="AB89" s="1092"/>
      <c r="AC89" s="1092"/>
      <c r="AD89" s="1092"/>
      <c r="AE89" s="1093"/>
      <c r="AF89" s="67" t="s">
        <v>1230</v>
      </c>
      <c r="AG89" s="67"/>
      <c r="AH89" s="67"/>
      <c r="AI89" s="67"/>
      <c r="AJ89" s="67"/>
      <c r="AK89" s="67"/>
      <c r="AL89" s="67"/>
      <c r="AM89" s="67"/>
      <c r="AN89" s="67"/>
      <c r="AO89" s="65" t="s">
        <v>17</v>
      </c>
      <c r="AP89" s="164">
        <v>0.7</v>
      </c>
      <c r="AQ89" s="35">
        <f>ROUND(ROUND(M87*X90,0)*AP89,0)</f>
        <v>335</v>
      </c>
      <c r="AR89" s="31"/>
    </row>
    <row r="90" spans="1:44" ht="14.25" customHeight="1" x14ac:dyDescent="0.15">
      <c r="A90" s="32">
        <v>22</v>
      </c>
      <c r="B90" s="32" t="s">
        <v>1355</v>
      </c>
      <c r="C90" s="34" t="s">
        <v>21645</v>
      </c>
      <c r="D90" s="73"/>
      <c r="E90" s="74"/>
      <c r="F90" s="74"/>
      <c r="G90" s="20"/>
      <c r="H90" s="4"/>
      <c r="J90" s="187"/>
      <c r="L90" s="187"/>
      <c r="M90" s="204"/>
      <c r="N90" s="187"/>
      <c r="O90" s="187"/>
      <c r="P90" s="191"/>
      <c r="Q90" s="21"/>
      <c r="R90" s="71"/>
      <c r="S90" s="71"/>
      <c r="T90" s="71"/>
      <c r="U90" s="71"/>
      <c r="V90" s="71"/>
      <c r="W90" s="23" t="s">
        <v>17</v>
      </c>
      <c r="X90" s="195">
        <v>0.96499999999999997</v>
      </c>
      <c r="Y90" s="207"/>
      <c r="Z90" s="1094"/>
      <c r="AA90" s="1095"/>
      <c r="AB90" s="1095"/>
      <c r="AC90" s="1095"/>
      <c r="AD90" s="1095"/>
      <c r="AE90" s="1096"/>
      <c r="AF90" s="67" t="s">
        <v>1233</v>
      </c>
      <c r="AG90" s="67"/>
      <c r="AH90" s="67"/>
      <c r="AI90" s="67"/>
      <c r="AJ90" s="67"/>
      <c r="AK90" s="67"/>
      <c r="AL90" s="67"/>
      <c r="AM90" s="67"/>
      <c r="AN90" s="67"/>
      <c r="AO90" s="65" t="s">
        <v>17</v>
      </c>
      <c r="AP90" s="164">
        <v>0.5</v>
      </c>
      <c r="AQ90" s="35">
        <f>ROUND(ROUND(M87*X90,0)*AP90,0)</f>
        <v>239</v>
      </c>
      <c r="AR90" s="31"/>
    </row>
    <row r="91" spans="1:44" ht="14.25" customHeight="1" x14ac:dyDescent="0.15">
      <c r="A91" s="32">
        <v>22</v>
      </c>
      <c r="B91" s="32">
        <v>4231</v>
      </c>
      <c r="C91" s="34" t="s">
        <v>21646</v>
      </c>
      <c r="D91" s="73"/>
      <c r="E91" s="74"/>
      <c r="F91" s="74"/>
      <c r="G91" s="47" t="s">
        <v>1358</v>
      </c>
      <c r="H91" s="40"/>
      <c r="I91" s="40"/>
      <c r="J91" s="184"/>
      <c r="K91" s="40"/>
      <c r="L91" s="184"/>
      <c r="M91" s="185"/>
      <c r="N91" s="184"/>
      <c r="O91" s="184"/>
      <c r="P91" s="206"/>
      <c r="Q91" s="41"/>
      <c r="R91" s="40"/>
      <c r="S91" s="65"/>
      <c r="T91" s="65"/>
      <c r="U91" s="65"/>
      <c r="V91" s="65"/>
      <c r="W91" s="65"/>
      <c r="X91" s="102"/>
      <c r="Y91" s="182"/>
      <c r="Z91" s="72"/>
      <c r="AA91" s="67"/>
      <c r="AB91" s="67"/>
      <c r="AC91" s="67"/>
      <c r="AD91" s="67"/>
      <c r="AE91" s="67"/>
      <c r="AF91" s="65"/>
      <c r="AG91" s="65"/>
      <c r="AH91" s="65"/>
      <c r="AI91" s="65"/>
      <c r="AJ91" s="65"/>
      <c r="AK91" s="65"/>
      <c r="AL91" s="65"/>
      <c r="AM91" s="65"/>
      <c r="AN91" s="65"/>
      <c r="AO91" s="184"/>
      <c r="AP91" s="185"/>
      <c r="AQ91" s="35">
        <f>ROUND(M93,0)</f>
        <v>474</v>
      </c>
      <c r="AR91" s="31"/>
    </row>
    <row r="92" spans="1:44" ht="14.25" customHeight="1" x14ac:dyDescent="0.15">
      <c r="A92" s="32">
        <v>22</v>
      </c>
      <c r="B92" s="32">
        <v>4232</v>
      </c>
      <c r="C92" s="34" t="s">
        <v>21647</v>
      </c>
      <c r="D92" s="73"/>
      <c r="E92" s="74"/>
      <c r="F92" s="74"/>
      <c r="G92" s="20"/>
      <c r="H92" s="4"/>
      <c r="J92" s="187"/>
      <c r="L92" s="187"/>
      <c r="M92" s="782"/>
      <c r="N92" s="187"/>
      <c r="O92" s="187"/>
      <c r="Q92" s="21"/>
      <c r="R92" s="4"/>
      <c r="S92" s="53"/>
      <c r="T92" s="53"/>
      <c r="U92" s="53"/>
      <c r="V92" s="53"/>
      <c r="W92" s="53"/>
      <c r="X92" s="188"/>
      <c r="Y92" s="59"/>
      <c r="Z92" s="1091" t="s">
        <v>1229</v>
      </c>
      <c r="AA92" s="1092"/>
      <c r="AB92" s="1092"/>
      <c r="AC92" s="1092"/>
      <c r="AD92" s="1092"/>
      <c r="AE92" s="1093"/>
      <c r="AF92" s="67" t="s">
        <v>1230</v>
      </c>
      <c r="AG92" s="67"/>
      <c r="AH92" s="67"/>
      <c r="AI92" s="67"/>
      <c r="AJ92" s="67"/>
      <c r="AK92" s="67"/>
      <c r="AL92" s="67"/>
      <c r="AM92" s="67"/>
      <c r="AN92" s="67"/>
      <c r="AO92" s="65" t="s">
        <v>17</v>
      </c>
      <c r="AP92" s="164">
        <v>0.7</v>
      </c>
      <c r="AQ92" s="35">
        <f>ROUND(M93*AP92,0)</f>
        <v>332</v>
      </c>
      <c r="AR92" s="31"/>
    </row>
    <row r="93" spans="1:44" ht="14.25" customHeight="1" x14ac:dyDescent="0.15">
      <c r="A93" s="32">
        <v>22</v>
      </c>
      <c r="B93" s="32" t="s">
        <v>1360</v>
      </c>
      <c r="C93" s="34" t="s">
        <v>21648</v>
      </c>
      <c r="D93" s="73"/>
      <c r="E93" s="74"/>
      <c r="F93" s="74"/>
      <c r="G93" s="20"/>
      <c r="H93" s="4"/>
      <c r="J93" s="187"/>
      <c r="L93" s="187"/>
      <c r="M93" s="189">
        <v>474</v>
      </c>
      <c r="N93" s="4" t="s">
        <v>21</v>
      </c>
      <c r="O93" s="187"/>
      <c r="P93" s="191"/>
      <c r="Q93" s="21"/>
      <c r="R93" s="4"/>
      <c r="S93" s="53"/>
      <c r="T93" s="53"/>
      <c r="U93" s="53"/>
      <c r="V93" s="53"/>
      <c r="W93" s="53"/>
      <c r="X93" s="188"/>
      <c r="Y93" s="59"/>
      <c r="Z93" s="1094"/>
      <c r="AA93" s="1095"/>
      <c r="AB93" s="1095"/>
      <c r="AC93" s="1095"/>
      <c r="AD93" s="1095"/>
      <c r="AE93" s="1096"/>
      <c r="AF93" s="67" t="s">
        <v>1233</v>
      </c>
      <c r="AG93" s="67"/>
      <c r="AH93" s="67"/>
      <c r="AI93" s="67"/>
      <c r="AJ93" s="67"/>
      <c r="AK93" s="67"/>
      <c r="AL93" s="67"/>
      <c r="AM93" s="67"/>
      <c r="AN93" s="67"/>
      <c r="AO93" s="65" t="s">
        <v>17</v>
      </c>
      <c r="AP93" s="164">
        <v>0.5</v>
      </c>
      <c r="AQ93" s="35">
        <f>ROUND(M93*AP93,0)</f>
        <v>237</v>
      </c>
      <c r="AR93" s="31"/>
    </row>
    <row r="94" spans="1:44" ht="14.25" customHeight="1" x14ac:dyDescent="0.15">
      <c r="A94" s="32">
        <v>22</v>
      </c>
      <c r="B94" s="32">
        <v>4233</v>
      </c>
      <c r="C94" s="34" t="s">
        <v>21649</v>
      </c>
      <c r="D94" s="73"/>
      <c r="E94" s="74"/>
      <c r="F94" s="74"/>
      <c r="G94" s="20"/>
      <c r="H94" s="4"/>
      <c r="J94" s="187"/>
      <c r="L94" s="187"/>
      <c r="M94" s="204"/>
      <c r="N94" s="187"/>
      <c r="O94" s="187"/>
      <c r="P94" s="191"/>
      <c r="Q94" s="21"/>
      <c r="R94" s="72" t="s">
        <v>1235</v>
      </c>
      <c r="S94" s="67"/>
      <c r="T94" s="67"/>
      <c r="U94" s="67"/>
      <c r="V94" s="67"/>
      <c r="W94" s="67"/>
      <c r="X94" s="192"/>
      <c r="Y94" s="68"/>
      <c r="Z94" s="54"/>
      <c r="AA94" s="53"/>
      <c r="AB94" s="53"/>
      <c r="AC94" s="53"/>
      <c r="AD94" s="53"/>
      <c r="AE94" s="53"/>
      <c r="AF94" s="65"/>
      <c r="AG94" s="65"/>
      <c r="AH94" s="65"/>
      <c r="AI94" s="65"/>
      <c r="AJ94" s="65"/>
      <c r="AK94" s="65"/>
      <c r="AL94" s="65"/>
      <c r="AM94" s="65"/>
      <c r="AN94" s="65"/>
      <c r="AO94" s="184"/>
      <c r="AP94" s="185"/>
      <c r="AQ94" s="35">
        <f>ROUND(M93*X96,0)</f>
        <v>457</v>
      </c>
      <c r="AR94" s="31"/>
    </row>
    <row r="95" spans="1:44" ht="14.25" customHeight="1" x14ac:dyDescent="0.15">
      <c r="A95" s="32">
        <v>22</v>
      </c>
      <c r="B95" s="32">
        <v>4234</v>
      </c>
      <c r="C95" s="34" t="s">
        <v>21650</v>
      </c>
      <c r="D95" s="73"/>
      <c r="E95" s="74"/>
      <c r="F95" s="74"/>
      <c r="G95" s="20"/>
      <c r="H95" s="4"/>
      <c r="J95" s="187"/>
      <c r="L95" s="187"/>
      <c r="M95" s="204"/>
      <c r="N95" s="187"/>
      <c r="O95" s="187"/>
      <c r="P95" s="191"/>
      <c r="Q95" s="21"/>
      <c r="R95" s="54" t="s">
        <v>1237</v>
      </c>
      <c r="S95" s="53"/>
      <c r="T95" s="53"/>
      <c r="U95" s="53"/>
      <c r="V95" s="53"/>
      <c r="W95" s="53"/>
      <c r="X95" s="188"/>
      <c r="Y95" s="59"/>
      <c r="Z95" s="1091" t="s">
        <v>1229</v>
      </c>
      <c r="AA95" s="1092"/>
      <c r="AB95" s="1092"/>
      <c r="AC95" s="1092"/>
      <c r="AD95" s="1092"/>
      <c r="AE95" s="1093"/>
      <c r="AF95" s="67" t="s">
        <v>1230</v>
      </c>
      <c r="AG95" s="67"/>
      <c r="AH95" s="67"/>
      <c r="AI95" s="67"/>
      <c r="AJ95" s="67"/>
      <c r="AK95" s="67"/>
      <c r="AL95" s="67"/>
      <c r="AM95" s="67"/>
      <c r="AN95" s="67"/>
      <c r="AO95" s="65" t="s">
        <v>17</v>
      </c>
      <c r="AP95" s="164">
        <v>0.7</v>
      </c>
      <c r="AQ95" s="35">
        <f>ROUND(ROUND(M93*X96,0)*AP95,0)</f>
        <v>320</v>
      </c>
      <c r="AR95" s="31"/>
    </row>
    <row r="96" spans="1:44" ht="14.25" customHeight="1" x14ac:dyDescent="0.15">
      <c r="A96" s="32">
        <v>22</v>
      </c>
      <c r="B96" s="32" t="s">
        <v>1364</v>
      </c>
      <c r="C96" s="34" t="s">
        <v>21651</v>
      </c>
      <c r="D96" s="73"/>
      <c r="E96" s="74"/>
      <c r="F96" s="74"/>
      <c r="G96" s="20"/>
      <c r="H96" s="4"/>
      <c r="J96" s="187"/>
      <c r="L96" s="187"/>
      <c r="M96" s="204"/>
      <c r="N96" s="187"/>
      <c r="O96" s="187"/>
      <c r="P96" s="191"/>
      <c r="Q96" s="21"/>
      <c r="R96" s="71"/>
      <c r="S96" s="71"/>
      <c r="T96" s="71"/>
      <c r="U96" s="71"/>
      <c r="V96" s="71"/>
      <c r="W96" s="23" t="s">
        <v>17</v>
      </c>
      <c r="X96" s="195">
        <v>0.96499999999999997</v>
      </c>
      <c r="Y96" s="207"/>
      <c r="Z96" s="1094"/>
      <c r="AA96" s="1095"/>
      <c r="AB96" s="1095"/>
      <c r="AC96" s="1095"/>
      <c r="AD96" s="1095"/>
      <c r="AE96" s="1096"/>
      <c r="AF96" s="67" t="s">
        <v>1233</v>
      </c>
      <c r="AG96" s="67"/>
      <c r="AH96" s="67"/>
      <c r="AI96" s="67"/>
      <c r="AJ96" s="67"/>
      <c r="AK96" s="67"/>
      <c r="AL96" s="67"/>
      <c r="AM96" s="67"/>
      <c r="AN96" s="67"/>
      <c r="AO96" s="65" t="s">
        <v>17</v>
      </c>
      <c r="AP96" s="164">
        <v>0.5</v>
      </c>
      <c r="AQ96" s="35">
        <f>ROUND(ROUND(M93*X96,0)*AP96,0)</f>
        <v>229</v>
      </c>
      <c r="AR96" s="31"/>
    </row>
    <row r="97" spans="1:44" ht="14.25" customHeight="1" x14ac:dyDescent="0.15">
      <c r="A97" s="32">
        <v>22</v>
      </c>
      <c r="B97" s="32">
        <v>4241</v>
      </c>
      <c r="C97" s="34" t="s">
        <v>21652</v>
      </c>
      <c r="D97" s="73"/>
      <c r="E97" s="74"/>
      <c r="F97" s="74"/>
      <c r="G97" s="47" t="s">
        <v>1367</v>
      </c>
      <c r="H97" s="40"/>
      <c r="I97" s="40"/>
      <c r="J97" s="184"/>
      <c r="K97" s="40"/>
      <c r="L97" s="184"/>
      <c r="M97" s="185"/>
      <c r="N97" s="184"/>
      <c r="O97" s="184"/>
      <c r="P97" s="206"/>
      <c r="Q97" s="41"/>
      <c r="R97" s="40"/>
      <c r="S97" s="65"/>
      <c r="T97" s="65"/>
      <c r="U97" s="65"/>
      <c r="V97" s="65"/>
      <c r="W97" s="65"/>
      <c r="X97" s="102"/>
      <c r="Y97" s="182"/>
      <c r="Z97" s="72"/>
      <c r="AA97" s="67"/>
      <c r="AB97" s="67"/>
      <c r="AC97" s="67"/>
      <c r="AD97" s="67"/>
      <c r="AE97" s="67"/>
      <c r="AF97" s="65"/>
      <c r="AG97" s="65"/>
      <c r="AH97" s="65"/>
      <c r="AI97" s="65"/>
      <c r="AJ97" s="65"/>
      <c r="AK97" s="65"/>
      <c r="AL97" s="65"/>
      <c r="AM97" s="65"/>
      <c r="AN97" s="65"/>
      <c r="AO97" s="184"/>
      <c r="AP97" s="185"/>
      <c r="AQ97" s="35">
        <f>ROUND(M99,0)</f>
        <v>471</v>
      </c>
      <c r="AR97" s="31"/>
    </row>
    <row r="98" spans="1:44" ht="14.25" customHeight="1" x14ac:dyDescent="0.15">
      <c r="A98" s="32">
        <v>22</v>
      </c>
      <c r="B98" s="32">
        <v>4242</v>
      </c>
      <c r="C98" s="34" t="s">
        <v>21653</v>
      </c>
      <c r="D98" s="73"/>
      <c r="E98" s="74"/>
      <c r="F98" s="74"/>
      <c r="G98" s="20"/>
      <c r="H98" s="4"/>
      <c r="J98" s="187"/>
      <c r="L98" s="187"/>
      <c r="M98" s="204"/>
      <c r="N98" s="187"/>
      <c r="O98" s="187"/>
      <c r="Q98" s="21"/>
      <c r="R98" s="4"/>
      <c r="S98" s="53"/>
      <c r="T98" s="53"/>
      <c r="U98" s="53"/>
      <c r="V98" s="53"/>
      <c r="W98" s="53"/>
      <c r="X98" s="188"/>
      <c r="Y98" s="59"/>
      <c r="Z98" s="1091" t="s">
        <v>1229</v>
      </c>
      <c r="AA98" s="1092"/>
      <c r="AB98" s="1092"/>
      <c r="AC98" s="1092"/>
      <c r="AD98" s="1092"/>
      <c r="AE98" s="1093"/>
      <c r="AF98" s="67" t="s">
        <v>1230</v>
      </c>
      <c r="AG98" s="67"/>
      <c r="AH98" s="67"/>
      <c r="AI98" s="67"/>
      <c r="AJ98" s="67"/>
      <c r="AK98" s="67"/>
      <c r="AL98" s="67"/>
      <c r="AM98" s="67"/>
      <c r="AN98" s="67"/>
      <c r="AO98" s="65" t="s">
        <v>17</v>
      </c>
      <c r="AP98" s="164">
        <v>0.7</v>
      </c>
      <c r="AQ98" s="35">
        <f>ROUND(M99*AP98,0)</f>
        <v>330</v>
      </c>
      <c r="AR98" s="31"/>
    </row>
    <row r="99" spans="1:44" ht="14.25" customHeight="1" x14ac:dyDescent="0.15">
      <c r="A99" s="32">
        <v>22</v>
      </c>
      <c r="B99" s="32" t="s">
        <v>1369</v>
      </c>
      <c r="C99" s="34" t="s">
        <v>21654</v>
      </c>
      <c r="D99" s="73"/>
      <c r="E99" s="74"/>
      <c r="F99" s="74"/>
      <c r="G99" s="20"/>
      <c r="H99" s="4"/>
      <c r="J99" s="187"/>
      <c r="L99" s="187"/>
      <c r="M99" s="189">
        <v>471</v>
      </c>
      <c r="N99" s="4" t="s">
        <v>21</v>
      </c>
      <c r="O99" s="187"/>
      <c r="P99" s="191"/>
      <c r="Q99" s="21"/>
      <c r="R99" s="4"/>
      <c r="S99" s="53"/>
      <c r="T99" s="53"/>
      <c r="U99" s="53"/>
      <c r="V99" s="53"/>
      <c r="W99" s="53"/>
      <c r="X99" s="188"/>
      <c r="Y99" s="59"/>
      <c r="Z99" s="1094"/>
      <c r="AA99" s="1095"/>
      <c r="AB99" s="1095"/>
      <c r="AC99" s="1095"/>
      <c r="AD99" s="1095"/>
      <c r="AE99" s="1096"/>
      <c r="AF99" s="67" t="s">
        <v>1233</v>
      </c>
      <c r="AG99" s="67"/>
      <c r="AH99" s="67"/>
      <c r="AI99" s="67"/>
      <c r="AJ99" s="67"/>
      <c r="AK99" s="67"/>
      <c r="AL99" s="67"/>
      <c r="AM99" s="67"/>
      <c r="AN99" s="67"/>
      <c r="AO99" s="65" t="s">
        <v>17</v>
      </c>
      <c r="AP99" s="164">
        <v>0.5</v>
      </c>
      <c r="AQ99" s="35">
        <f>ROUND(M99*AP99,0)</f>
        <v>236</v>
      </c>
      <c r="AR99" s="31"/>
    </row>
    <row r="100" spans="1:44" ht="14.25" customHeight="1" x14ac:dyDescent="0.15">
      <c r="A100" s="32">
        <v>22</v>
      </c>
      <c r="B100" s="32">
        <v>4243</v>
      </c>
      <c r="C100" s="34" t="s">
        <v>21655</v>
      </c>
      <c r="D100" s="73"/>
      <c r="E100" s="74"/>
      <c r="F100" s="74"/>
      <c r="G100" s="20"/>
      <c r="H100" s="4"/>
      <c r="J100" s="187"/>
      <c r="L100" s="187"/>
      <c r="M100" s="204"/>
      <c r="N100" s="187"/>
      <c r="O100" s="187"/>
      <c r="P100" s="191"/>
      <c r="Q100" s="21"/>
      <c r="R100" s="72" t="s">
        <v>1235</v>
      </c>
      <c r="S100" s="67"/>
      <c r="T100" s="67"/>
      <c r="U100" s="67"/>
      <c r="V100" s="67"/>
      <c r="W100" s="67"/>
      <c r="X100" s="192"/>
      <c r="Y100" s="68"/>
      <c r="Z100" s="54"/>
      <c r="AA100" s="53"/>
      <c r="AB100" s="53"/>
      <c r="AC100" s="53"/>
      <c r="AD100" s="53"/>
      <c r="AE100" s="53"/>
      <c r="AF100" s="65"/>
      <c r="AG100" s="65"/>
      <c r="AH100" s="65"/>
      <c r="AI100" s="65"/>
      <c r="AJ100" s="65"/>
      <c r="AK100" s="65"/>
      <c r="AL100" s="65"/>
      <c r="AM100" s="65"/>
      <c r="AN100" s="65"/>
      <c r="AO100" s="184"/>
      <c r="AP100" s="185"/>
      <c r="AQ100" s="35">
        <f>ROUND(M99*X102,0)</f>
        <v>455</v>
      </c>
      <c r="AR100" s="31"/>
    </row>
    <row r="101" spans="1:44" ht="14.25" customHeight="1" x14ac:dyDescent="0.15">
      <c r="A101" s="32">
        <v>22</v>
      </c>
      <c r="B101" s="32">
        <v>4244</v>
      </c>
      <c r="C101" s="34" t="s">
        <v>21656</v>
      </c>
      <c r="D101" s="73"/>
      <c r="E101" s="74"/>
      <c r="F101" s="74"/>
      <c r="G101" s="20"/>
      <c r="H101" s="4"/>
      <c r="J101" s="187"/>
      <c r="L101" s="187"/>
      <c r="M101" s="204"/>
      <c r="N101" s="187"/>
      <c r="O101" s="187"/>
      <c r="P101" s="191"/>
      <c r="Q101" s="21"/>
      <c r="R101" s="54" t="s">
        <v>1237</v>
      </c>
      <c r="S101" s="53"/>
      <c r="T101" s="53"/>
      <c r="U101" s="53"/>
      <c r="V101" s="53"/>
      <c r="W101" s="53"/>
      <c r="X101" s="188"/>
      <c r="Y101" s="59"/>
      <c r="Z101" s="1091" t="s">
        <v>1229</v>
      </c>
      <c r="AA101" s="1092"/>
      <c r="AB101" s="1092"/>
      <c r="AC101" s="1092"/>
      <c r="AD101" s="1092"/>
      <c r="AE101" s="1093"/>
      <c r="AF101" s="67" t="s">
        <v>1230</v>
      </c>
      <c r="AG101" s="67"/>
      <c r="AH101" s="67"/>
      <c r="AI101" s="67"/>
      <c r="AJ101" s="67"/>
      <c r="AK101" s="67"/>
      <c r="AL101" s="67"/>
      <c r="AM101" s="67"/>
      <c r="AN101" s="67"/>
      <c r="AO101" s="65" t="s">
        <v>17</v>
      </c>
      <c r="AP101" s="164">
        <v>0.7</v>
      </c>
      <c r="AQ101" s="35">
        <f>ROUND(ROUND(M99*X102,0)*AP101,0)</f>
        <v>319</v>
      </c>
      <c r="AR101" s="31"/>
    </row>
    <row r="102" spans="1:44" ht="14.25" customHeight="1" x14ac:dyDescent="0.15">
      <c r="A102" s="32">
        <v>22</v>
      </c>
      <c r="B102" s="32" t="s">
        <v>1373</v>
      </c>
      <c r="C102" s="34" t="s">
        <v>21657</v>
      </c>
      <c r="D102" s="73"/>
      <c r="E102" s="74"/>
      <c r="F102" s="74"/>
      <c r="G102" s="20"/>
      <c r="H102" s="4"/>
      <c r="J102" s="187"/>
      <c r="L102" s="187"/>
      <c r="M102" s="204"/>
      <c r="N102" s="187"/>
      <c r="O102" s="187"/>
      <c r="P102" s="191"/>
      <c r="Q102" s="21"/>
      <c r="R102" s="71"/>
      <c r="S102" s="71"/>
      <c r="T102" s="71"/>
      <c r="U102" s="71"/>
      <c r="V102" s="71"/>
      <c r="W102" s="23" t="s">
        <v>17</v>
      </c>
      <c r="X102" s="195">
        <v>0.96499999999999997</v>
      </c>
      <c r="Y102" s="207"/>
      <c r="Z102" s="1094"/>
      <c r="AA102" s="1095"/>
      <c r="AB102" s="1095"/>
      <c r="AC102" s="1095"/>
      <c r="AD102" s="1095"/>
      <c r="AE102" s="1096"/>
      <c r="AF102" s="67" t="s">
        <v>1233</v>
      </c>
      <c r="AG102" s="67"/>
      <c r="AH102" s="67"/>
      <c r="AI102" s="67"/>
      <c r="AJ102" s="67"/>
      <c r="AK102" s="67"/>
      <c r="AL102" s="67"/>
      <c r="AM102" s="67"/>
      <c r="AN102" s="67"/>
      <c r="AO102" s="65" t="s">
        <v>17</v>
      </c>
      <c r="AP102" s="164">
        <v>0.5</v>
      </c>
      <c r="AQ102" s="35">
        <f>ROUND(ROUND(M99*X102,0)*AP102,0)</f>
        <v>228</v>
      </c>
      <c r="AR102" s="31"/>
    </row>
    <row r="103" spans="1:44" ht="14.25" customHeight="1" x14ac:dyDescent="0.15">
      <c r="A103" s="32">
        <v>22</v>
      </c>
      <c r="B103" s="32">
        <v>4251</v>
      </c>
      <c r="C103" s="34" t="s">
        <v>21658</v>
      </c>
      <c r="D103" s="73"/>
      <c r="E103" s="74"/>
      <c r="F103" s="74"/>
      <c r="G103" s="47" t="s">
        <v>1376</v>
      </c>
      <c r="H103" s="40"/>
      <c r="I103" s="40"/>
      <c r="J103" s="184"/>
      <c r="K103" s="40"/>
      <c r="L103" s="184"/>
      <c r="M103" s="185"/>
      <c r="N103" s="184"/>
      <c r="O103" s="184"/>
      <c r="P103" s="206"/>
      <c r="Q103" s="41"/>
      <c r="R103" s="40"/>
      <c r="S103" s="65"/>
      <c r="T103" s="65"/>
      <c r="U103" s="65"/>
      <c r="V103" s="65"/>
      <c r="W103" s="65"/>
      <c r="X103" s="102"/>
      <c r="Y103" s="182"/>
      <c r="Z103" s="72"/>
      <c r="AA103" s="67"/>
      <c r="AB103" s="67"/>
      <c r="AC103" s="67"/>
      <c r="AD103" s="67"/>
      <c r="AE103" s="67"/>
      <c r="AF103" s="65"/>
      <c r="AG103" s="65"/>
      <c r="AH103" s="65"/>
      <c r="AI103" s="65"/>
      <c r="AJ103" s="65"/>
      <c r="AK103" s="65"/>
      <c r="AL103" s="65"/>
      <c r="AM103" s="65"/>
      <c r="AN103" s="65"/>
      <c r="AO103" s="184"/>
      <c r="AP103" s="185"/>
      <c r="AQ103" s="35">
        <f>ROUND(M105,0)</f>
        <v>469</v>
      </c>
      <c r="AR103" s="31"/>
    </row>
    <row r="104" spans="1:44" ht="14.25" customHeight="1" x14ac:dyDescent="0.15">
      <c r="A104" s="32">
        <v>22</v>
      </c>
      <c r="B104" s="32">
        <v>4252</v>
      </c>
      <c r="C104" s="34" t="s">
        <v>21659</v>
      </c>
      <c r="D104" s="73"/>
      <c r="E104" s="74"/>
      <c r="F104" s="74"/>
      <c r="G104" s="20"/>
      <c r="H104" s="4"/>
      <c r="J104" s="187"/>
      <c r="L104" s="187"/>
      <c r="M104" s="204"/>
      <c r="N104" s="187"/>
      <c r="O104" s="187"/>
      <c r="Q104" s="21"/>
      <c r="R104" s="4"/>
      <c r="S104" s="53"/>
      <c r="T104" s="53"/>
      <c r="U104" s="53"/>
      <c r="V104" s="53"/>
      <c r="W104" s="53"/>
      <c r="X104" s="188"/>
      <c r="Y104" s="59"/>
      <c r="Z104" s="1091" t="s">
        <v>1229</v>
      </c>
      <c r="AA104" s="1092"/>
      <c r="AB104" s="1092"/>
      <c r="AC104" s="1092"/>
      <c r="AD104" s="1092"/>
      <c r="AE104" s="1093"/>
      <c r="AF104" s="67" t="s">
        <v>1230</v>
      </c>
      <c r="AG104" s="67"/>
      <c r="AH104" s="67"/>
      <c r="AI104" s="67"/>
      <c r="AJ104" s="67"/>
      <c r="AK104" s="67"/>
      <c r="AL104" s="67"/>
      <c r="AM104" s="67"/>
      <c r="AN104" s="67"/>
      <c r="AO104" s="65" t="s">
        <v>17</v>
      </c>
      <c r="AP104" s="164">
        <v>0.7</v>
      </c>
      <c r="AQ104" s="35">
        <f>ROUND(M105*AP104,0)</f>
        <v>328</v>
      </c>
      <c r="AR104" s="31"/>
    </row>
    <row r="105" spans="1:44" ht="14.25" customHeight="1" x14ac:dyDescent="0.15">
      <c r="A105" s="32">
        <v>22</v>
      </c>
      <c r="B105" s="32" t="s">
        <v>1378</v>
      </c>
      <c r="C105" s="34" t="s">
        <v>21660</v>
      </c>
      <c r="D105" s="73"/>
      <c r="E105" s="74"/>
      <c r="F105" s="74"/>
      <c r="G105" s="20"/>
      <c r="H105" s="4"/>
      <c r="J105" s="187"/>
      <c r="L105" s="187"/>
      <c r="M105" s="189">
        <v>469</v>
      </c>
      <c r="N105" s="4" t="s">
        <v>21</v>
      </c>
      <c r="O105" s="191"/>
      <c r="P105" s="191"/>
      <c r="Q105" s="21"/>
      <c r="R105" s="4"/>
      <c r="S105" s="53"/>
      <c r="T105" s="53"/>
      <c r="U105" s="53"/>
      <c r="V105" s="53"/>
      <c r="W105" s="53"/>
      <c r="X105" s="188"/>
      <c r="Y105" s="59"/>
      <c r="Z105" s="1094"/>
      <c r="AA105" s="1095"/>
      <c r="AB105" s="1095"/>
      <c r="AC105" s="1095"/>
      <c r="AD105" s="1095"/>
      <c r="AE105" s="1096"/>
      <c r="AF105" s="67" t="s">
        <v>1233</v>
      </c>
      <c r="AG105" s="67"/>
      <c r="AH105" s="67"/>
      <c r="AI105" s="67"/>
      <c r="AJ105" s="67"/>
      <c r="AK105" s="67"/>
      <c r="AL105" s="67"/>
      <c r="AM105" s="67"/>
      <c r="AN105" s="67"/>
      <c r="AO105" s="65" t="s">
        <v>17</v>
      </c>
      <c r="AP105" s="164">
        <v>0.5</v>
      </c>
      <c r="AQ105" s="35">
        <f>ROUND(M105*AP105,0)</f>
        <v>235</v>
      </c>
      <c r="AR105" s="31"/>
    </row>
    <row r="106" spans="1:44" ht="14.25" customHeight="1" x14ac:dyDescent="0.15">
      <c r="A106" s="32">
        <v>22</v>
      </c>
      <c r="B106" s="32">
        <v>4253</v>
      </c>
      <c r="C106" s="34" t="s">
        <v>21661</v>
      </c>
      <c r="D106" s="73"/>
      <c r="E106" s="74"/>
      <c r="F106" s="74"/>
      <c r="G106" s="20"/>
      <c r="H106" s="4"/>
      <c r="J106" s="187"/>
      <c r="L106" s="187"/>
      <c r="M106" s="204"/>
      <c r="N106" s="187"/>
      <c r="O106" s="187"/>
      <c r="P106" s="191"/>
      <c r="Q106" s="21"/>
      <c r="R106" s="72" t="s">
        <v>1235</v>
      </c>
      <c r="S106" s="67"/>
      <c r="T106" s="67"/>
      <c r="U106" s="67"/>
      <c r="V106" s="67"/>
      <c r="W106" s="67"/>
      <c r="X106" s="192"/>
      <c r="Y106" s="68"/>
      <c r="Z106" s="54"/>
      <c r="AA106" s="53"/>
      <c r="AB106" s="53"/>
      <c r="AC106" s="53"/>
      <c r="AD106" s="53"/>
      <c r="AE106" s="53"/>
      <c r="AF106" s="65"/>
      <c r="AG106" s="65"/>
      <c r="AH106" s="65"/>
      <c r="AI106" s="65"/>
      <c r="AJ106" s="65"/>
      <c r="AK106" s="65"/>
      <c r="AL106" s="65"/>
      <c r="AM106" s="65"/>
      <c r="AN106" s="65"/>
      <c r="AO106" s="184"/>
      <c r="AP106" s="185"/>
      <c r="AQ106" s="35">
        <f>ROUND(M105*X108,0)</f>
        <v>453</v>
      </c>
      <c r="AR106" s="31"/>
    </row>
    <row r="107" spans="1:44" ht="14.25" customHeight="1" x14ac:dyDescent="0.15">
      <c r="A107" s="32">
        <v>22</v>
      </c>
      <c r="B107" s="32">
        <v>4254</v>
      </c>
      <c r="C107" s="34" t="s">
        <v>21662</v>
      </c>
      <c r="D107" s="73"/>
      <c r="E107" s="74"/>
      <c r="F107" s="74"/>
      <c r="G107" s="20"/>
      <c r="H107" s="4"/>
      <c r="J107" s="187"/>
      <c r="L107" s="187"/>
      <c r="M107" s="204"/>
      <c r="N107" s="187"/>
      <c r="O107" s="187"/>
      <c r="P107" s="191"/>
      <c r="Q107" s="21"/>
      <c r="R107" s="54" t="s">
        <v>1237</v>
      </c>
      <c r="S107" s="53"/>
      <c r="T107" s="53"/>
      <c r="U107" s="53"/>
      <c r="V107" s="53"/>
      <c r="W107" s="53"/>
      <c r="X107" s="188"/>
      <c r="Y107" s="59"/>
      <c r="Z107" s="1091" t="s">
        <v>1229</v>
      </c>
      <c r="AA107" s="1092"/>
      <c r="AB107" s="1092"/>
      <c r="AC107" s="1092"/>
      <c r="AD107" s="1092"/>
      <c r="AE107" s="1093"/>
      <c r="AF107" s="67" t="s">
        <v>1230</v>
      </c>
      <c r="AG107" s="67"/>
      <c r="AH107" s="67"/>
      <c r="AI107" s="67"/>
      <c r="AJ107" s="67"/>
      <c r="AK107" s="67"/>
      <c r="AL107" s="67"/>
      <c r="AM107" s="67"/>
      <c r="AN107" s="67"/>
      <c r="AO107" s="65" t="s">
        <v>17</v>
      </c>
      <c r="AP107" s="164">
        <v>0.7</v>
      </c>
      <c r="AQ107" s="35">
        <f>ROUND(ROUND(M105*X108,0)*AP107,0)</f>
        <v>317</v>
      </c>
      <c r="AR107" s="31"/>
    </row>
    <row r="108" spans="1:44" ht="14.25" customHeight="1" x14ac:dyDescent="0.15">
      <c r="A108" s="32">
        <v>22</v>
      </c>
      <c r="B108" s="32" t="s">
        <v>1382</v>
      </c>
      <c r="C108" s="34" t="s">
        <v>21663</v>
      </c>
      <c r="D108" s="73"/>
      <c r="E108" s="74"/>
      <c r="F108" s="74"/>
      <c r="G108" s="20"/>
      <c r="H108" s="4"/>
      <c r="J108" s="187"/>
      <c r="L108" s="187"/>
      <c r="M108" s="204"/>
      <c r="N108" s="187"/>
      <c r="O108" s="187"/>
      <c r="P108" s="191"/>
      <c r="Q108" s="21"/>
      <c r="R108" s="71"/>
      <c r="S108" s="71"/>
      <c r="T108" s="71"/>
      <c r="U108" s="71"/>
      <c r="V108" s="71"/>
      <c r="W108" s="23" t="s">
        <v>17</v>
      </c>
      <c r="X108" s="195">
        <v>0.96499999999999997</v>
      </c>
      <c r="Y108" s="207"/>
      <c r="Z108" s="1094"/>
      <c r="AA108" s="1095"/>
      <c r="AB108" s="1095"/>
      <c r="AC108" s="1095"/>
      <c r="AD108" s="1095"/>
      <c r="AE108" s="1096"/>
      <c r="AF108" s="67" t="s">
        <v>1233</v>
      </c>
      <c r="AG108" s="67"/>
      <c r="AH108" s="67"/>
      <c r="AI108" s="67"/>
      <c r="AJ108" s="67"/>
      <c r="AK108" s="67"/>
      <c r="AL108" s="67"/>
      <c r="AM108" s="67"/>
      <c r="AN108" s="67"/>
      <c r="AO108" s="65" t="s">
        <v>17</v>
      </c>
      <c r="AP108" s="164">
        <v>0.5</v>
      </c>
      <c r="AQ108" s="35">
        <f>ROUND(ROUND(M105*X108,0)*AP108,0)</f>
        <v>227</v>
      </c>
      <c r="AR108" s="31"/>
    </row>
    <row r="109" spans="1:44" ht="14.25" customHeight="1" x14ac:dyDescent="0.15">
      <c r="A109" s="32">
        <v>22</v>
      </c>
      <c r="B109" s="32">
        <v>4261</v>
      </c>
      <c r="C109" s="34" t="s">
        <v>21664</v>
      </c>
      <c r="D109" s="73"/>
      <c r="E109" s="74"/>
      <c r="F109" s="74"/>
      <c r="G109" s="47" t="s">
        <v>1385</v>
      </c>
      <c r="H109" s="40"/>
      <c r="I109" s="40"/>
      <c r="J109" s="184"/>
      <c r="K109" s="40"/>
      <c r="L109" s="184"/>
      <c r="M109" s="185"/>
      <c r="N109" s="184"/>
      <c r="O109" s="184"/>
      <c r="P109" s="206"/>
      <c r="Q109" s="41"/>
      <c r="R109" s="40"/>
      <c r="S109" s="65"/>
      <c r="T109" s="65"/>
      <c r="U109" s="65"/>
      <c r="V109" s="65"/>
      <c r="W109" s="65"/>
      <c r="X109" s="102"/>
      <c r="Y109" s="182"/>
      <c r="Z109" s="72"/>
      <c r="AA109" s="67"/>
      <c r="AB109" s="67"/>
      <c r="AC109" s="67"/>
      <c r="AD109" s="67"/>
      <c r="AE109" s="67"/>
      <c r="AF109" s="65"/>
      <c r="AG109" s="65"/>
      <c r="AH109" s="65"/>
      <c r="AI109" s="65"/>
      <c r="AJ109" s="65"/>
      <c r="AK109" s="65"/>
      <c r="AL109" s="65"/>
      <c r="AM109" s="65"/>
      <c r="AN109" s="65"/>
      <c r="AO109" s="184"/>
      <c r="AP109" s="185"/>
      <c r="AQ109" s="35">
        <f>ROUND(M111,0)</f>
        <v>466</v>
      </c>
      <c r="AR109" s="31"/>
    </row>
    <row r="110" spans="1:44" ht="14.25" customHeight="1" x14ac:dyDescent="0.15">
      <c r="A110" s="32">
        <v>22</v>
      </c>
      <c r="B110" s="32">
        <v>4262</v>
      </c>
      <c r="C110" s="34" t="s">
        <v>21665</v>
      </c>
      <c r="D110" s="73"/>
      <c r="E110" s="74"/>
      <c r="F110" s="74"/>
      <c r="G110" s="20"/>
      <c r="H110" s="4"/>
      <c r="J110" s="187"/>
      <c r="L110" s="187"/>
      <c r="M110" s="204"/>
      <c r="N110" s="187"/>
      <c r="O110" s="187"/>
      <c r="Q110" s="21"/>
      <c r="R110" s="4"/>
      <c r="S110" s="53"/>
      <c r="T110" s="53"/>
      <c r="U110" s="53"/>
      <c r="V110" s="53"/>
      <c r="W110" s="53"/>
      <c r="X110" s="188"/>
      <c r="Y110" s="59"/>
      <c r="Z110" s="1091" t="s">
        <v>1229</v>
      </c>
      <c r="AA110" s="1092"/>
      <c r="AB110" s="1092"/>
      <c r="AC110" s="1092"/>
      <c r="AD110" s="1092"/>
      <c r="AE110" s="1093"/>
      <c r="AF110" s="67" t="s">
        <v>1230</v>
      </c>
      <c r="AG110" s="67"/>
      <c r="AH110" s="67"/>
      <c r="AI110" s="67"/>
      <c r="AJ110" s="67"/>
      <c r="AK110" s="67"/>
      <c r="AL110" s="67"/>
      <c r="AM110" s="67"/>
      <c r="AN110" s="67"/>
      <c r="AO110" s="65" t="s">
        <v>17</v>
      </c>
      <c r="AP110" s="164">
        <v>0.7</v>
      </c>
      <c r="AQ110" s="35">
        <f>ROUND(M111*AP110,0)</f>
        <v>326</v>
      </c>
      <c r="AR110" s="31"/>
    </row>
    <row r="111" spans="1:44" ht="14.25" customHeight="1" x14ac:dyDescent="0.15">
      <c r="A111" s="32">
        <v>22</v>
      </c>
      <c r="B111" s="32" t="s">
        <v>1387</v>
      </c>
      <c r="C111" s="34" t="s">
        <v>21666</v>
      </c>
      <c r="D111" s="73"/>
      <c r="E111" s="74"/>
      <c r="F111" s="74"/>
      <c r="G111" s="20"/>
      <c r="H111" s="4"/>
      <c r="J111" s="187"/>
      <c r="L111" s="187"/>
      <c r="M111" s="189">
        <v>466</v>
      </c>
      <c r="N111" s="4" t="s">
        <v>21</v>
      </c>
      <c r="O111" s="187"/>
      <c r="P111" s="191"/>
      <c r="Q111" s="21"/>
      <c r="R111" s="4"/>
      <c r="S111" s="53"/>
      <c r="T111" s="53"/>
      <c r="U111" s="53"/>
      <c r="V111" s="53"/>
      <c r="W111" s="53"/>
      <c r="X111" s="188"/>
      <c r="Y111" s="59"/>
      <c r="Z111" s="1094"/>
      <c r="AA111" s="1095"/>
      <c r="AB111" s="1095"/>
      <c r="AC111" s="1095"/>
      <c r="AD111" s="1095"/>
      <c r="AE111" s="1096"/>
      <c r="AF111" s="67" t="s">
        <v>1233</v>
      </c>
      <c r="AG111" s="67"/>
      <c r="AH111" s="67"/>
      <c r="AI111" s="67"/>
      <c r="AJ111" s="67"/>
      <c r="AK111" s="67"/>
      <c r="AL111" s="67"/>
      <c r="AM111" s="67"/>
      <c r="AN111" s="67"/>
      <c r="AO111" s="65" t="s">
        <v>17</v>
      </c>
      <c r="AP111" s="164">
        <v>0.5</v>
      </c>
      <c r="AQ111" s="35">
        <f>ROUND(M111*AP111,0)</f>
        <v>233</v>
      </c>
      <c r="AR111" s="31"/>
    </row>
    <row r="112" spans="1:44" ht="14.25" customHeight="1" x14ac:dyDescent="0.15">
      <c r="A112" s="32">
        <v>22</v>
      </c>
      <c r="B112" s="32">
        <v>4263</v>
      </c>
      <c r="C112" s="34" t="s">
        <v>21667</v>
      </c>
      <c r="D112" s="73"/>
      <c r="E112" s="74"/>
      <c r="F112" s="74"/>
      <c r="G112" s="20"/>
      <c r="H112" s="4"/>
      <c r="J112" s="187"/>
      <c r="L112" s="187"/>
      <c r="M112" s="204"/>
      <c r="N112" s="187"/>
      <c r="O112" s="187"/>
      <c r="P112" s="191"/>
      <c r="Q112" s="21"/>
      <c r="R112" s="72" t="s">
        <v>1235</v>
      </c>
      <c r="S112" s="67"/>
      <c r="T112" s="67"/>
      <c r="U112" s="67"/>
      <c r="V112" s="67"/>
      <c r="W112" s="67"/>
      <c r="X112" s="192"/>
      <c r="Y112" s="68"/>
      <c r="Z112" s="54"/>
      <c r="AA112" s="53"/>
      <c r="AB112" s="53"/>
      <c r="AC112" s="53"/>
      <c r="AD112" s="53"/>
      <c r="AE112" s="53"/>
      <c r="AF112" s="65"/>
      <c r="AG112" s="65"/>
      <c r="AH112" s="65"/>
      <c r="AI112" s="65"/>
      <c r="AJ112" s="65"/>
      <c r="AK112" s="65"/>
      <c r="AL112" s="65"/>
      <c r="AM112" s="65"/>
      <c r="AN112" s="65"/>
      <c r="AO112" s="184"/>
      <c r="AP112" s="185"/>
      <c r="AQ112" s="35">
        <f>ROUND(M111*X114,0)</f>
        <v>450</v>
      </c>
      <c r="AR112" s="31"/>
    </row>
    <row r="113" spans="1:44" ht="14.25" customHeight="1" x14ac:dyDescent="0.15">
      <c r="A113" s="32">
        <v>22</v>
      </c>
      <c r="B113" s="32">
        <v>4264</v>
      </c>
      <c r="C113" s="34" t="s">
        <v>21668</v>
      </c>
      <c r="D113" s="73"/>
      <c r="E113" s="74"/>
      <c r="F113" s="74"/>
      <c r="G113" s="20"/>
      <c r="H113" s="4"/>
      <c r="J113" s="187"/>
      <c r="L113" s="187"/>
      <c r="M113" s="204"/>
      <c r="N113" s="187"/>
      <c r="O113" s="187"/>
      <c r="P113" s="191"/>
      <c r="Q113" s="21"/>
      <c r="R113" s="54" t="s">
        <v>1237</v>
      </c>
      <c r="S113" s="53"/>
      <c r="T113" s="53"/>
      <c r="U113" s="53"/>
      <c r="V113" s="53"/>
      <c r="W113" s="53"/>
      <c r="X113" s="188"/>
      <c r="Y113" s="59"/>
      <c r="Z113" s="1091" t="s">
        <v>1229</v>
      </c>
      <c r="AA113" s="1092"/>
      <c r="AB113" s="1092"/>
      <c r="AC113" s="1092"/>
      <c r="AD113" s="1092"/>
      <c r="AE113" s="1093"/>
      <c r="AF113" s="67" t="s">
        <v>1230</v>
      </c>
      <c r="AG113" s="67"/>
      <c r="AH113" s="67"/>
      <c r="AI113" s="67"/>
      <c r="AJ113" s="67"/>
      <c r="AK113" s="67"/>
      <c r="AL113" s="67"/>
      <c r="AM113" s="67"/>
      <c r="AN113" s="67"/>
      <c r="AO113" s="65" t="s">
        <v>17</v>
      </c>
      <c r="AP113" s="164">
        <v>0.7</v>
      </c>
      <c r="AQ113" s="35">
        <f>ROUND(ROUND(M111*X114,0)*AP113,0)</f>
        <v>315</v>
      </c>
      <c r="AR113" s="31"/>
    </row>
    <row r="114" spans="1:44" ht="14.25" customHeight="1" x14ac:dyDescent="0.15">
      <c r="A114" s="32">
        <v>22</v>
      </c>
      <c r="B114" s="32" t="s">
        <v>1391</v>
      </c>
      <c r="C114" s="34" t="s">
        <v>21669</v>
      </c>
      <c r="D114" s="111"/>
      <c r="E114" s="112"/>
      <c r="F114" s="112"/>
      <c r="G114" s="24"/>
      <c r="H114" s="25"/>
      <c r="I114" s="25"/>
      <c r="J114" s="211"/>
      <c r="K114" s="25"/>
      <c r="L114" s="211"/>
      <c r="M114" s="212"/>
      <c r="N114" s="211"/>
      <c r="O114" s="211"/>
      <c r="P114" s="213"/>
      <c r="Q114" s="38"/>
      <c r="R114" s="71"/>
      <c r="S114" s="71"/>
      <c r="T114" s="71"/>
      <c r="U114" s="71"/>
      <c r="V114" s="71"/>
      <c r="W114" s="26" t="s">
        <v>17</v>
      </c>
      <c r="X114" s="195">
        <v>0.96499999999999997</v>
      </c>
      <c r="Y114" s="207"/>
      <c r="Z114" s="1094"/>
      <c r="AA114" s="1095"/>
      <c r="AB114" s="1095"/>
      <c r="AC114" s="1095"/>
      <c r="AD114" s="1095"/>
      <c r="AE114" s="1096"/>
      <c r="AF114" s="107" t="s">
        <v>1233</v>
      </c>
      <c r="AG114" s="107"/>
      <c r="AH114" s="107"/>
      <c r="AI114" s="107"/>
      <c r="AJ114" s="107"/>
      <c r="AK114" s="107"/>
      <c r="AL114" s="107"/>
      <c r="AM114" s="107"/>
      <c r="AN114" s="107"/>
      <c r="AO114" s="44" t="s">
        <v>17</v>
      </c>
      <c r="AP114" s="45">
        <v>0.5</v>
      </c>
      <c r="AQ114" s="35">
        <f>ROUND(ROUND(M111*X114,0)*AP114,0)</f>
        <v>225</v>
      </c>
      <c r="AR114" s="61"/>
    </row>
    <row r="115" spans="1:44" ht="14.25" customHeight="1" x14ac:dyDescent="0.15">
      <c r="A115" s="32">
        <v>22</v>
      </c>
      <c r="B115" s="32">
        <v>4271</v>
      </c>
      <c r="C115" s="34" t="s">
        <v>21670</v>
      </c>
      <c r="D115" s="76"/>
      <c r="E115" s="77"/>
      <c r="F115" s="77"/>
      <c r="G115" s="47" t="s">
        <v>1394</v>
      </c>
      <c r="H115" s="40"/>
      <c r="I115" s="40"/>
      <c r="J115" s="184"/>
      <c r="K115" s="40"/>
      <c r="L115" s="184"/>
      <c r="M115" s="185"/>
      <c r="N115" s="184"/>
      <c r="O115" s="184"/>
      <c r="P115" s="206"/>
      <c r="Q115" s="41"/>
      <c r="R115" s="40"/>
      <c r="S115" s="65"/>
      <c r="T115" s="65"/>
      <c r="U115" s="65"/>
      <c r="V115" s="65"/>
      <c r="W115" s="65"/>
      <c r="X115" s="102"/>
      <c r="Y115" s="182"/>
      <c r="Z115" s="72"/>
      <c r="AA115" s="67"/>
      <c r="AB115" s="67"/>
      <c r="AC115" s="67"/>
      <c r="AD115" s="67"/>
      <c r="AE115" s="67"/>
      <c r="AF115" s="65"/>
      <c r="AG115" s="65"/>
      <c r="AH115" s="65"/>
      <c r="AI115" s="65"/>
      <c r="AJ115" s="65"/>
      <c r="AK115" s="65"/>
      <c r="AL115" s="65"/>
      <c r="AM115" s="65"/>
      <c r="AN115" s="65"/>
      <c r="AO115" s="184"/>
      <c r="AP115" s="185"/>
      <c r="AQ115" s="35">
        <f>ROUND(M117,0)</f>
        <v>463</v>
      </c>
      <c r="AR115" s="66"/>
    </row>
    <row r="116" spans="1:44" ht="14.25" customHeight="1" x14ac:dyDescent="0.15">
      <c r="A116" s="32">
        <v>22</v>
      </c>
      <c r="B116" s="32">
        <v>4272</v>
      </c>
      <c r="C116" s="34" t="s">
        <v>21671</v>
      </c>
      <c r="D116" s="73"/>
      <c r="E116" s="74"/>
      <c r="F116" s="74"/>
      <c r="G116" s="20"/>
      <c r="H116" s="4"/>
      <c r="J116" s="187"/>
      <c r="L116" s="187"/>
      <c r="M116" s="204"/>
      <c r="N116" s="187"/>
      <c r="O116" s="187"/>
      <c r="Q116" s="21"/>
      <c r="R116" s="4"/>
      <c r="S116" s="53"/>
      <c r="T116" s="53"/>
      <c r="U116" s="53"/>
      <c r="V116" s="53"/>
      <c r="W116" s="53"/>
      <c r="X116" s="188"/>
      <c r="Y116" s="59"/>
      <c r="Z116" s="1091" t="s">
        <v>1229</v>
      </c>
      <c r="AA116" s="1092"/>
      <c r="AB116" s="1092"/>
      <c r="AC116" s="1092"/>
      <c r="AD116" s="1092"/>
      <c r="AE116" s="1093"/>
      <c r="AF116" s="67" t="s">
        <v>1230</v>
      </c>
      <c r="AG116" s="67"/>
      <c r="AH116" s="67"/>
      <c r="AI116" s="67"/>
      <c r="AJ116" s="67"/>
      <c r="AK116" s="67"/>
      <c r="AL116" s="67"/>
      <c r="AM116" s="67"/>
      <c r="AN116" s="67"/>
      <c r="AO116" s="65" t="s">
        <v>17</v>
      </c>
      <c r="AP116" s="164">
        <v>0.7</v>
      </c>
      <c r="AQ116" s="35">
        <f>ROUND(M117*AP116,0)</f>
        <v>324</v>
      </c>
      <c r="AR116" s="31"/>
    </row>
    <row r="117" spans="1:44" ht="14.25" customHeight="1" x14ac:dyDescent="0.15">
      <c r="A117" s="32">
        <v>22</v>
      </c>
      <c r="B117" s="32" t="s">
        <v>1396</v>
      </c>
      <c r="C117" s="34" t="s">
        <v>21672</v>
      </c>
      <c r="D117" s="73"/>
      <c r="E117" s="74"/>
      <c r="F117" s="74"/>
      <c r="G117" s="20"/>
      <c r="H117" s="4"/>
      <c r="J117" s="187"/>
      <c r="L117" s="187"/>
      <c r="M117" s="189">
        <v>463</v>
      </c>
      <c r="N117" s="4" t="s">
        <v>21</v>
      </c>
      <c r="O117" s="187"/>
      <c r="P117" s="191"/>
      <c r="Q117" s="21"/>
      <c r="R117" s="4"/>
      <c r="S117" s="53"/>
      <c r="T117" s="53"/>
      <c r="U117" s="53"/>
      <c r="V117" s="53"/>
      <c r="W117" s="53"/>
      <c r="X117" s="188"/>
      <c r="Y117" s="59"/>
      <c r="Z117" s="1094"/>
      <c r="AA117" s="1095"/>
      <c r="AB117" s="1095"/>
      <c r="AC117" s="1095"/>
      <c r="AD117" s="1095"/>
      <c r="AE117" s="1096"/>
      <c r="AF117" s="67" t="s">
        <v>1233</v>
      </c>
      <c r="AG117" s="67"/>
      <c r="AH117" s="67"/>
      <c r="AI117" s="67"/>
      <c r="AJ117" s="67"/>
      <c r="AK117" s="67"/>
      <c r="AL117" s="67"/>
      <c r="AM117" s="67"/>
      <c r="AN117" s="67"/>
      <c r="AO117" s="65" t="s">
        <v>17</v>
      </c>
      <c r="AP117" s="164">
        <v>0.5</v>
      </c>
      <c r="AQ117" s="35">
        <f>ROUND(M117*AP117,0)</f>
        <v>232</v>
      </c>
      <c r="AR117" s="31"/>
    </row>
    <row r="118" spans="1:44" ht="14.25" customHeight="1" x14ac:dyDescent="0.15">
      <c r="A118" s="32">
        <v>22</v>
      </c>
      <c r="B118" s="32">
        <v>4273</v>
      </c>
      <c r="C118" s="34" t="s">
        <v>21673</v>
      </c>
      <c r="D118" s="73"/>
      <c r="E118" s="74"/>
      <c r="F118" s="74"/>
      <c r="G118" s="20"/>
      <c r="H118" s="4"/>
      <c r="J118" s="187"/>
      <c r="L118" s="187"/>
      <c r="M118" s="204"/>
      <c r="N118" s="187"/>
      <c r="O118" s="187"/>
      <c r="P118" s="191"/>
      <c r="Q118" s="21"/>
      <c r="R118" s="72" t="s">
        <v>1235</v>
      </c>
      <c r="S118" s="67"/>
      <c r="T118" s="67"/>
      <c r="U118" s="67"/>
      <c r="V118" s="67"/>
      <c r="W118" s="67"/>
      <c r="X118" s="192"/>
      <c r="Y118" s="68"/>
      <c r="Z118" s="54"/>
      <c r="AA118" s="53"/>
      <c r="AB118" s="53"/>
      <c r="AC118" s="53"/>
      <c r="AD118" s="53"/>
      <c r="AE118" s="53"/>
      <c r="AF118" s="65"/>
      <c r="AG118" s="65"/>
      <c r="AH118" s="65"/>
      <c r="AI118" s="65"/>
      <c r="AJ118" s="65"/>
      <c r="AK118" s="65"/>
      <c r="AL118" s="65"/>
      <c r="AM118" s="65"/>
      <c r="AN118" s="65"/>
      <c r="AO118" s="184"/>
      <c r="AP118" s="185"/>
      <c r="AQ118" s="35">
        <f>ROUND(M117*X120,0)</f>
        <v>447</v>
      </c>
      <c r="AR118" s="31"/>
    </row>
    <row r="119" spans="1:44" ht="14.25" customHeight="1" x14ac:dyDescent="0.15">
      <c r="A119" s="32">
        <v>22</v>
      </c>
      <c r="B119" s="32">
        <v>4274</v>
      </c>
      <c r="C119" s="34" t="s">
        <v>21674</v>
      </c>
      <c r="D119" s="73"/>
      <c r="E119" s="74"/>
      <c r="F119" s="74"/>
      <c r="G119" s="20"/>
      <c r="H119" s="4"/>
      <c r="J119" s="187"/>
      <c r="L119" s="187"/>
      <c r="M119" s="204"/>
      <c r="N119" s="187"/>
      <c r="O119" s="187"/>
      <c r="P119" s="191"/>
      <c r="Q119" s="21"/>
      <c r="R119" s="54" t="s">
        <v>1237</v>
      </c>
      <c r="S119" s="53"/>
      <c r="T119" s="53"/>
      <c r="U119" s="53"/>
      <c r="V119" s="53"/>
      <c r="W119" s="53"/>
      <c r="X119" s="188"/>
      <c r="Y119" s="59"/>
      <c r="Z119" s="1091" t="s">
        <v>1229</v>
      </c>
      <c r="AA119" s="1092"/>
      <c r="AB119" s="1092"/>
      <c r="AC119" s="1092"/>
      <c r="AD119" s="1092"/>
      <c r="AE119" s="1093"/>
      <c r="AF119" s="67" t="s">
        <v>1230</v>
      </c>
      <c r="AG119" s="67"/>
      <c r="AH119" s="67"/>
      <c r="AI119" s="67"/>
      <c r="AJ119" s="67"/>
      <c r="AK119" s="67"/>
      <c r="AL119" s="67"/>
      <c r="AM119" s="67"/>
      <c r="AN119" s="67"/>
      <c r="AO119" s="65" t="s">
        <v>17</v>
      </c>
      <c r="AP119" s="164">
        <v>0.7</v>
      </c>
      <c r="AQ119" s="35">
        <f>ROUND(ROUND(M117*X120,0)*AP119,0)</f>
        <v>313</v>
      </c>
      <c r="AR119" s="31"/>
    </row>
    <row r="120" spans="1:44" ht="14.25" customHeight="1" x14ac:dyDescent="0.15">
      <c r="A120" s="32">
        <v>22</v>
      </c>
      <c r="B120" s="32" t="s">
        <v>1400</v>
      </c>
      <c r="C120" s="34" t="s">
        <v>21675</v>
      </c>
      <c r="D120" s="73"/>
      <c r="E120" s="74"/>
      <c r="F120" s="74"/>
      <c r="G120" s="20"/>
      <c r="H120" s="4"/>
      <c r="J120" s="187"/>
      <c r="L120" s="187"/>
      <c r="M120" s="204"/>
      <c r="N120" s="187"/>
      <c r="O120" s="187"/>
      <c r="P120" s="191"/>
      <c r="Q120" s="21"/>
      <c r="R120" s="71"/>
      <c r="S120" s="71"/>
      <c r="T120" s="71"/>
      <c r="U120" s="71"/>
      <c r="V120" s="71"/>
      <c r="W120" s="23" t="s">
        <v>17</v>
      </c>
      <c r="X120" s="195">
        <v>0.96499999999999997</v>
      </c>
      <c r="Y120" s="207"/>
      <c r="Z120" s="1094"/>
      <c r="AA120" s="1095"/>
      <c r="AB120" s="1095"/>
      <c r="AC120" s="1095"/>
      <c r="AD120" s="1095"/>
      <c r="AE120" s="1096"/>
      <c r="AF120" s="67" t="s">
        <v>1233</v>
      </c>
      <c r="AG120" s="67"/>
      <c r="AH120" s="67"/>
      <c r="AI120" s="67"/>
      <c r="AJ120" s="67"/>
      <c r="AK120" s="67"/>
      <c r="AL120" s="67"/>
      <c r="AM120" s="67"/>
      <c r="AN120" s="67"/>
      <c r="AO120" s="65" t="s">
        <v>17</v>
      </c>
      <c r="AP120" s="164">
        <v>0.5</v>
      </c>
      <c r="AQ120" s="35">
        <f>ROUND(ROUND(M117*X120,0)*AP120,0)</f>
        <v>224</v>
      </c>
      <c r="AR120" s="31"/>
    </row>
    <row r="121" spans="1:44" ht="14.25" customHeight="1" x14ac:dyDescent="0.15">
      <c r="A121" s="32">
        <v>22</v>
      </c>
      <c r="B121" s="32">
        <v>4281</v>
      </c>
      <c r="C121" s="34" t="s">
        <v>21676</v>
      </c>
      <c r="D121" s="73"/>
      <c r="E121" s="74"/>
      <c r="F121" s="74"/>
      <c r="G121" s="47" t="s">
        <v>1403</v>
      </c>
      <c r="H121" s="40"/>
      <c r="I121" s="40"/>
      <c r="J121" s="184"/>
      <c r="K121" s="40"/>
      <c r="L121" s="184"/>
      <c r="M121" s="185"/>
      <c r="N121" s="184"/>
      <c r="O121" s="184"/>
      <c r="P121" s="206"/>
      <c r="Q121" s="41"/>
      <c r="R121" s="40"/>
      <c r="S121" s="65"/>
      <c r="T121" s="65"/>
      <c r="U121" s="65"/>
      <c r="V121" s="65"/>
      <c r="W121" s="65"/>
      <c r="X121" s="102"/>
      <c r="Y121" s="182"/>
      <c r="Z121" s="72"/>
      <c r="AA121" s="67"/>
      <c r="AB121" s="67"/>
      <c r="AC121" s="67"/>
      <c r="AD121" s="67"/>
      <c r="AE121" s="67"/>
      <c r="AF121" s="65"/>
      <c r="AG121" s="65"/>
      <c r="AH121" s="65"/>
      <c r="AI121" s="65"/>
      <c r="AJ121" s="65"/>
      <c r="AK121" s="65"/>
      <c r="AL121" s="65"/>
      <c r="AM121" s="65"/>
      <c r="AN121" s="65"/>
      <c r="AO121" s="184"/>
      <c r="AP121" s="185"/>
      <c r="AQ121" s="35">
        <f>ROUND(M123,0)</f>
        <v>461</v>
      </c>
      <c r="AR121" s="31"/>
    </row>
    <row r="122" spans="1:44" ht="14.25" customHeight="1" x14ac:dyDescent="0.15">
      <c r="A122" s="32">
        <v>22</v>
      </c>
      <c r="B122" s="32">
        <v>4282</v>
      </c>
      <c r="C122" s="34" t="s">
        <v>21677</v>
      </c>
      <c r="D122" s="73"/>
      <c r="E122" s="74"/>
      <c r="F122" s="74"/>
      <c r="G122" s="20"/>
      <c r="H122" s="4"/>
      <c r="J122" s="187"/>
      <c r="L122" s="187"/>
      <c r="M122" s="204"/>
      <c r="N122" s="187"/>
      <c r="O122" s="187"/>
      <c r="Q122" s="21"/>
      <c r="R122" s="4"/>
      <c r="S122" s="53"/>
      <c r="T122" s="53"/>
      <c r="U122" s="53"/>
      <c r="V122" s="53"/>
      <c r="W122" s="53"/>
      <c r="X122" s="188"/>
      <c r="Y122" s="59"/>
      <c r="Z122" s="1091" t="s">
        <v>1229</v>
      </c>
      <c r="AA122" s="1092"/>
      <c r="AB122" s="1092"/>
      <c r="AC122" s="1092"/>
      <c r="AD122" s="1092"/>
      <c r="AE122" s="1093"/>
      <c r="AF122" s="67" t="s">
        <v>1230</v>
      </c>
      <c r="AG122" s="67"/>
      <c r="AH122" s="67"/>
      <c r="AI122" s="67"/>
      <c r="AJ122" s="67"/>
      <c r="AK122" s="67"/>
      <c r="AL122" s="67"/>
      <c r="AM122" s="67"/>
      <c r="AN122" s="67"/>
      <c r="AO122" s="65" t="s">
        <v>17</v>
      </c>
      <c r="AP122" s="164">
        <v>0.7</v>
      </c>
      <c r="AQ122" s="35">
        <f>ROUND(M123*AP122,0)</f>
        <v>323</v>
      </c>
      <c r="AR122" s="31"/>
    </row>
    <row r="123" spans="1:44" ht="14.25" customHeight="1" x14ac:dyDescent="0.15">
      <c r="A123" s="32">
        <v>22</v>
      </c>
      <c r="B123" s="32" t="s">
        <v>1405</v>
      </c>
      <c r="C123" s="34" t="s">
        <v>21678</v>
      </c>
      <c r="D123" s="73"/>
      <c r="E123" s="74"/>
      <c r="F123" s="74"/>
      <c r="G123" s="20"/>
      <c r="H123" s="4"/>
      <c r="J123" s="187"/>
      <c r="L123" s="187"/>
      <c r="M123" s="189">
        <v>461</v>
      </c>
      <c r="N123" s="4" t="s">
        <v>21</v>
      </c>
      <c r="O123" s="187"/>
      <c r="P123" s="191"/>
      <c r="Q123" s="21"/>
      <c r="R123" s="4"/>
      <c r="S123" s="53"/>
      <c r="T123" s="53"/>
      <c r="U123" s="53"/>
      <c r="V123" s="53"/>
      <c r="W123" s="53"/>
      <c r="X123" s="188"/>
      <c r="Y123" s="59"/>
      <c r="Z123" s="1094"/>
      <c r="AA123" s="1095"/>
      <c r="AB123" s="1095"/>
      <c r="AC123" s="1095"/>
      <c r="AD123" s="1095"/>
      <c r="AE123" s="1096"/>
      <c r="AF123" s="67" t="s">
        <v>1233</v>
      </c>
      <c r="AG123" s="67"/>
      <c r="AH123" s="67"/>
      <c r="AI123" s="67"/>
      <c r="AJ123" s="67"/>
      <c r="AK123" s="67"/>
      <c r="AL123" s="67"/>
      <c r="AM123" s="67"/>
      <c r="AN123" s="67"/>
      <c r="AO123" s="65" t="s">
        <v>17</v>
      </c>
      <c r="AP123" s="164">
        <v>0.5</v>
      </c>
      <c r="AQ123" s="35">
        <f>ROUND(M123*AP123,0)</f>
        <v>231</v>
      </c>
      <c r="AR123" s="31"/>
    </row>
    <row r="124" spans="1:44" ht="14.25" customHeight="1" x14ac:dyDescent="0.15">
      <c r="A124" s="32">
        <v>22</v>
      </c>
      <c r="B124" s="32">
        <v>4283</v>
      </c>
      <c r="C124" s="34" t="s">
        <v>21679</v>
      </c>
      <c r="D124" s="73"/>
      <c r="E124" s="74"/>
      <c r="F124" s="74"/>
      <c r="G124" s="20"/>
      <c r="H124" s="4"/>
      <c r="J124" s="187"/>
      <c r="L124" s="187"/>
      <c r="M124" s="204"/>
      <c r="N124" s="187"/>
      <c r="O124" s="187"/>
      <c r="P124" s="191"/>
      <c r="Q124" s="21"/>
      <c r="R124" s="72" t="s">
        <v>1235</v>
      </c>
      <c r="S124" s="67"/>
      <c r="T124" s="67"/>
      <c r="U124" s="67"/>
      <c r="V124" s="67"/>
      <c r="W124" s="67"/>
      <c r="X124" s="192"/>
      <c r="Y124" s="68"/>
      <c r="Z124" s="54"/>
      <c r="AA124" s="53"/>
      <c r="AB124" s="53"/>
      <c r="AC124" s="53"/>
      <c r="AD124" s="53"/>
      <c r="AE124" s="53"/>
      <c r="AF124" s="65"/>
      <c r="AG124" s="65"/>
      <c r="AH124" s="65"/>
      <c r="AI124" s="65"/>
      <c r="AJ124" s="65"/>
      <c r="AK124" s="65"/>
      <c r="AL124" s="65"/>
      <c r="AM124" s="65"/>
      <c r="AN124" s="65"/>
      <c r="AO124" s="184"/>
      <c r="AP124" s="185"/>
      <c r="AQ124" s="35">
        <f>ROUND(M123*X126,0)</f>
        <v>445</v>
      </c>
      <c r="AR124" s="31"/>
    </row>
    <row r="125" spans="1:44" ht="14.25" customHeight="1" x14ac:dyDescent="0.15">
      <c r="A125" s="32">
        <v>22</v>
      </c>
      <c r="B125" s="32">
        <v>4284</v>
      </c>
      <c r="C125" s="34" t="s">
        <v>21680</v>
      </c>
      <c r="D125" s="73"/>
      <c r="E125" s="74"/>
      <c r="F125" s="74"/>
      <c r="G125" s="20"/>
      <c r="H125" s="4"/>
      <c r="J125" s="187"/>
      <c r="L125" s="187"/>
      <c r="M125" s="204"/>
      <c r="N125" s="187"/>
      <c r="O125" s="187"/>
      <c r="P125" s="191"/>
      <c r="Q125" s="21"/>
      <c r="R125" s="54" t="s">
        <v>1237</v>
      </c>
      <c r="S125" s="53"/>
      <c r="T125" s="53"/>
      <c r="U125" s="53"/>
      <c r="V125" s="53"/>
      <c r="W125" s="53"/>
      <c r="X125" s="188"/>
      <c r="Y125" s="59"/>
      <c r="Z125" s="1091" t="s">
        <v>1229</v>
      </c>
      <c r="AA125" s="1092"/>
      <c r="AB125" s="1092"/>
      <c r="AC125" s="1092"/>
      <c r="AD125" s="1092"/>
      <c r="AE125" s="1093"/>
      <c r="AF125" s="67" t="s">
        <v>1230</v>
      </c>
      <c r="AG125" s="67"/>
      <c r="AH125" s="67"/>
      <c r="AI125" s="67"/>
      <c r="AJ125" s="67"/>
      <c r="AK125" s="67"/>
      <c r="AL125" s="67"/>
      <c r="AM125" s="67"/>
      <c r="AN125" s="67"/>
      <c r="AO125" s="65" t="s">
        <v>17</v>
      </c>
      <c r="AP125" s="164">
        <v>0.7</v>
      </c>
      <c r="AQ125" s="35">
        <f>ROUND(ROUND(M123*X126,0)*AP125,0)</f>
        <v>312</v>
      </c>
      <c r="AR125" s="31"/>
    </row>
    <row r="126" spans="1:44" ht="14.25" customHeight="1" x14ac:dyDescent="0.15">
      <c r="A126" s="32">
        <v>22</v>
      </c>
      <c r="B126" s="32" t="s">
        <v>1409</v>
      </c>
      <c r="C126" s="34" t="s">
        <v>21681</v>
      </c>
      <c r="D126" s="73"/>
      <c r="E126" s="74"/>
      <c r="F126" s="74"/>
      <c r="G126" s="20"/>
      <c r="H126" s="4"/>
      <c r="J126" s="187"/>
      <c r="L126" s="187"/>
      <c r="M126" s="204"/>
      <c r="N126" s="187"/>
      <c r="O126" s="187"/>
      <c r="P126" s="191"/>
      <c r="Q126" s="21"/>
      <c r="R126" s="71"/>
      <c r="S126" s="71"/>
      <c r="T126" s="71"/>
      <c r="U126" s="71"/>
      <c r="V126" s="71"/>
      <c r="W126" s="23" t="s">
        <v>17</v>
      </c>
      <c r="X126" s="195">
        <v>0.96499999999999997</v>
      </c>
      <c r="Y126" s="207"/>
      <c r="Z126" s="1094"/>
      <c r="AA126" s="1095"/>
      <c r="AB126" s="1095"/>
      <c r="AC126" s="1095"/>
      <c r="AD126" s="1095"/>
      <c r="AE126" s="1096"/>
      <c r="AF126" s="67" t="s">
        <v>1233</v>
      </c>
      <c r="AG126" s="67"/>
      <c r="AH126" s="67"/>
      <c r="AI126" s="67"/>
      <c r="AJ126" s="67"/>
      <c r="AK126" s="67"/>
      <c r="AL126" s="67"/>
      <c r="AM126" s="67"/>
      <c r="AN126" s="67"/>
      <c r="AO126" s="65" t="s">
        <v>17</v>
      </c>
      <c r="AP126" s="164">
        <v>0.5</v>
      </c>
      <c r="AQ126" s="35">
        <f>ROUND(ROUND(M123*X126,0)*AP126,0)</f>
        <v>223</v>
      </c>
      <c r="AR126" s="31"/>
    </row>
    <row r="127" spans="1:44" ht="14.25" customHeight="1" x14ac:dyDescent="0.15">
      <c r="A127" s="32">
        <v>22</v>
      </c>
      <c r="B127" s="32">
        <v>4291</v>
      </c>
      <c r="C127" s="34" t="s">
        <v>21682</v>
      </c>
      <c r="D127" s="73"/>
      <c r="E127" s="74"/>
      <c r="F127" s="74"/>
      <c r="G127" s="47" t="s">
        <v>1412</v>
      </c>
      <c r="H127" s="40"/>
      <c r="I127" s="40"/>
      <c r="J127" s="184"/>
      <c r="K127" s="40"/>
      <c r="L127" s="184"/>
      <c r="M127" s="185"/>
      <c r="N127" s="184"/>
      <c r="O127" s="184"/>
      <c r="P127" s="206"/>
      <c r="Q127" s="41"/>
      <c r="R127" s="40"/>
      <c r="S127" s="65"/>
      <c r="T127" s="65"/>
      <c r="U127" s="65"/>
      <c r="V127" s="65"/>
      <c r="W127" s="65"/>
      <c r="X127" s="102"/>
      <c r="Y127" s="182"/>
      <c r="Z127" s="72"/>
      <c r="AA127" s="67"/>
      <c r="AB127" s="67"/>
      <c r="AC127" s="67"/>
      <c r="AD127" s="67"/>
      <c r="AE127" s="67"/>
      <c r="AF127" s="65"/>
      <c r="AG127" s="65"/>
      <c r="AH127" s="65"/>
      <c r="AI127" s="65"/>
      <c r="AJ127" s="65"/>
      <c r="AK127" s="65"/>
      <c r="AL127" s="65"/>
      <c r="AM127" s="65"/>
      <c r="AN127" s="65"/>
      <c r="AO127" s="184"/>
      <c r="AP127" s="185"/>
      <c r="AQ127" s="35">
        <f>ROUND(M129,0)</f>
        <v>456</v>
      </c>
      <c r="AR127" s="31"/>
    </row>
    <row r="128" spans="1:44" ht="14.25" customHeight="1" x14ac:dyDescent="0.15">
      <c r="A128" s="32">
        <v>22</v>
      </c>
      <c r="B128" s="32">
        <v>4292</v>
      </c>
      <c r="C128" s="34" t="s">
        <v>21683</v>
      </c>
      <c r="D128" s="73"/>
      <c r="E128" s="74"/>
      <c r="F128" s="74"/>
      <c r="G128" s="20"/>
      <c r="H128" s="4"/>
      <c r="J128" s="187"/>
      <c r="L128" s="187"/>
      <c r="M128" s="204"/>
      <c r="N128" s="187"/>
      <c r="O128" s="187"/>
      <c r="Q128" s="21"/>
      <c r="R128" s="4"/>
      <c r="S128" s="53"/>
      <c r="T128" s="53"/>
      <c r="U128" s="53"/>
      <c r="V128" s="53"/>
      <c r="W128" s="53"/>
      <c r="X128" s="188"/>
      <c r="Y128" s="59"/>
      <c r="Z128" s="1091" t="s">
        <v>1229</v>
      </c>
      <c r="AA128" s="1092"/>
      <c r="AB128" s="1092"/>
      <c r="AC128" s="1092"/>
      <c r="AD128" s="1092"/>
      <c r="AE128" s="1093"/>
      <c r="AF128" s="67" t="s">
        <v>1230</v>
      </c>
      <c r="AG128" s="67"/>
      <c r="AH128" s="67"/>
      <c r="AI128" s="67"/>
      <c r="AJ128" s="67"/>
      <c r="AK128" s="67"/>
      <c r="AL128" s="67"/>
      <c r="AM128" s="67"/>
      <c r="AN128" s="67"/>
      <c r="AO128" s="65" t="s">
        <v>17</v>
      </c>
      <c r="AP128" s="164">
        <v>0.7</v>
      </c>
      <c r="AQ128" s="35">
        <f>ROUND(M129*AP128,0)</f>
        <v>319</v>
      </c>
      <c r="AR128" s="31"/>
    </row>
    <row r="129" spans="1:44" ht="14.25" customHeight="1" x14ac:dyDescent="0.15">
      <c r="A129" s="32">
        <v>22</v>
      </c>
      <c r="B129" s="32" t="s">
        <v>1414</v>
      </c>
      <c r="C129" s="34" t="s">
        <v>21684</v>
      </c>
      <c r="D129" s="73"/>
      <c r="E129" s="74"/>
      <c r="F129" s="74"/>
      <c r="G129" s="20"/>
      <c r="H129" s="4"/>
      <c r="J129" s="187"/>
      <c r="L129" s="187"/>
      <c r="M129" s="189">
        <v>456</v>
      </c>
      <c r="N129" s="4" t="s">
        <v>21</v>
      </c>
      <c r="O129" s="187"/>
      <c r="P129" s="191"/>
      <c r="Q129" s="21"/>
      <c r="R129" s="4"/>
      <c r="S129" s="53"/>
      <c r="T129" s="53"/>
      <c r="U129" s="53"/>
      <c r="V129" s="53"/>
      <c r="W129" s="53"/>
      <c r="X129" s="188"/>
      <c r="Y129" s="59"/>
      <c r="Z129" s="1094"/>
      <c r="AA129" s="1095"/>
      <c r="AB129" s="1095"/>
      <c r="AC129" s="1095"/>
      <c r="AD129" s="1095"/>
      <c r="AE129" s="1096"/>
      <c r="AF129" s="67" t="s">
        <v>1233</v>
      </c>
      <c r="AG129" s="67"/>
      <c r="AH129" s="67"/>
      <c r="AI129" s="67"/>
      <c r="AJ129" s="67"/>
      <c r="AK129" s="67"/>
      <c r="AL129" s="67"/>
      <c r="AM129" s="67"/>
      <c r="AN129" s="67"/>
      <c r="AO129" s="65" t="s">
        <v>17</v>
      </c>
      <c r="AP129" s="164">
        <v>0.5</v>
      </c>
      <c r="AQ129" s="35">
        <f>ROUND(M129*AP129,0)</f>
        <v>228</v>
      </c>
      <c r="AR129" s="31"/>
    </row>
    <row r="130" spans="1:44" ht="14.25" customHeight="1" x14ac:dyDescent="0.15">
      <c r="A130" s="32">
        <v>22</v>
      </c>
      <c r="B130" s="32">
        <v>4293</v>
      </c>
      <c r="C130" s="34" t="s">
        <v>21685</v>
      </c>
      <c r="D130" s="73"/>
      <c r="E130" s="74"/>
      <c r="F130" s="74"/>
      <c r="G130" s="20"/>
      <c r="H130" s="4"/>
      <c r="J130" s="187"/>
      <c r="L130" s="187"/>
      <c r="M130" s="204"/>
      <c r="N130" s="187"/>
      <c r="O130" s="187"/>
      <c r="P130" s="191"/>
      <c r="Q130" s="21"/>
      <c r="R130" s="72" t="s">
        <v>1235</v>
      </c>
      <c r="S130" s="67"/>
      <c r="T130" s="67"/>
      <c r="U130" s="67"/>
      <c r="V130" s="67"/>
      <c r="W130" s="67"/>
      <c r="X130" s="192"/>
      <c r="Y130" s="68"/>
      <c r="Z130" s="54"/>
      <c r="AA130" s="53"/>
      <c r="AB130" s="53"/>
      <c r="AC130" s="53"/>
      <c r="AD130" s="53"/>
      <c r="AE130" s="53"/>
      <c r="AF130" s="65"/>
      <c r="AG130" s="65"/>
      <c r="AH130" s="65"/>
      <c r="AI130" s="65"/>
      <c r="AJ130" s="65"/>
      <c r="AK130" s="65"/>
      <c r="AL130" s="65"/>
      <c r="AM130" s="65"/>
      <c r="AN130" s="65"/>
      <c r="AO130" s="184"/>
      <c r="AP130" s="185"/>
      <c r="AQ130" s="35">
        <f>ROUND(M129*X132,0)</f>
        <v>440</v>
      </c>
      <c r="AR130" s="31"/>
    </row>
    <row r="131" spans="1:44" ht="14.25" customHeight="1" x14ac:dyDescent="0.15">
      <c r="A131" s="32">
        <v>22</v>
      </c>
      <c r="B131" s="32">
        <v>4294</v>
      </c>
      <c r="C131" s="34" t="s">
        <v>21686</v>
      </c>
      <c r="D131" s="73"/>
      <c r="E131" s="74"/>
      <c r="F131" s="74"/>
      <c r="G131" s="20"/>
      <c r="H131" s="4"/>
      <c r="J131" s="187"/>
      <c r="L131" s="187"/>
      <c r="M131" s="204"/>
      <c r="N131" s="187"/>
      <c r="O131" s="187"/>
      <c r="P131" s="191"/>
      <c r="Q131" s="21"/>
      <c r="R131" s="54" t="s">
        <v>1237</v>
      </c>
      <c r="S131" s="53"/>
      <c r="T131" s="53"/>
      <c r="U131" s="53"/>
      <c r="V131" s="53"/>
      <c r="W131" s="53"/>
      <c r="X131" s="188"/>
      <c r="Y131" s="59"/>
      <c r="Z131" s="1091" t="s">
        <v>1229</v>
      </c>
      <c r="AA131" s="1092"/>
      <c r="AB131" s="1092"/>
      <c r="AC131" s="1092"/>
      <c r="AD131" s="1092"/>
      <c r="AE131" s="1093"/>
      <c r="AF131" s="67" t="s">
        <v>1230</v>
      </c>
      <c r="AG131" s="67"/>
      <c r="AH131" s="67"/>
      <c r="AI131" s="67"/>
      <c r="AJ131" s="67"/>
      <c r="AK131" s="67"/>
      <c r="AL131" s="67"/>
      <c r="AM131" s="67"/>
      <c r="AN131" s="67"/>
      <c r="AO131" s="65" t="s">
        <v>17</v>
      </c>
      <c r="AP131" s="164">
        <v>0.7</v>
      </c>
      <c r="AQ131" s="35">
        <f>ROUND(ROUND(M129*X132,0)*AP131,0)</f>
        <v>308</v>
      </c>
      <c r="AR131" s="31"/>
    </row>
    <row r="132" spans="1:44" ht="14.25" customHeight="1" x14ac:dyDescent="0.15">
      <c r="A132" s="32">
        <v>22</v>
      </c>
      <c r="B132" s="32" t="s">
        <v>1418</v>
      </c>
      <c r="C132" s="34" t="s">
        <v>21687</v>
      </c>
      <c r="D132" s="73"/>
      <c r="E132" s="74"/>
      <c r="F132" s="74"/>
      <c r="G132" s="20"/>
      <c r="H132" s="4"/>
      <c r="J132" s="187"/>
      <c r="L132" s="187"/>
      <c r="M132" s="204"/>
      <c r="N132" s="187"/>
      <c r="O132" s="187"/>
      <c r="P132" s="191"/>
      <c r="Q132" s="21"/>
      <c r="R132" s="71"/>
      <c r="S132" s="71"/>
      <c r="T132" s="71"/>
      <c r="U132" s="71"/>
      <c r="V132" s="71"/>
      <c r="W132" s="23" t="s">
        <v>17</v>
      </c>
      <c r="X132" s="195">
        <v>0.96499999999999997</v>
      </c>
      <c r="Y132" s="207"/>
      <c r="Z132" s="1094"/>
      <c r="AA132" s="1095"/>
      <c r="AB132" s="1095"/>
      <c r="AC132" s="1095"/>
      <c r="AD132" s="1095"/>
      <c r="AE132" s="1096"/>
      <c r="AF132" s="67" t="s">
        <v>1233</v>
      </c>
      <c r="AG132" s="67"/>
      <c r="AH132" s="67"/>
      <c r="AI132" s="67"/>
      <c r="AJ132" s="67"/>
      <c r="AK132" s="67"/>
      <c r="AL132" s="67"/>
      <c r="AM132" s="67"/>
      <c r="AN132" s="67"/>
      <c r="AO132" s="65" t="s">
        <v>17</v>
      </c>
      <c r="AP132" s="164">
        <v>0.5</v>
      </c>
      <c r="AQ132" s="35">
        <f>ROUND(ROUND(M129*X132,0)*AP132,0)</f>
        <v>220</v>
      </c>
      <c r="AR132" s="31"/>
    </row>
    <row r="133" spans="1:44" ht="14.25" customHeight="1" x14ac:dyDescent="0.15">
      <c r="A133" s="32">
        <v>22</v>
      </c>
      <c r="B133" s="32">
        <v>4301</v>
      </c>
      <c r="C133" s="34" t="s">
        <v>21688</v>
      </c>
      <c r="D133" s="73"/>
      <c r="E133" s="74"/>
      <c r="F133" s="74"/>
      <c r="G133" s="47" t="s">
        <v>1421</v>
      </c>
      <c r="H133" s="40"/>
      <c r="I133" s="40"/>
      <c r="J133" s="184"/>
      <c r="K133" s="40"/>
      <c r="L133" s="184"/>
      <c r="M133" s="185"/>
      <c r="N133" s="184"/>
      <c r="O133" s="184"/>
      <c r="P133" s="206"/>
      <c r="Q133" s="41"/>
      <c r="R133" s="40"/>
      <c r="S133" s="65"/>
      <c r="T133" s="65"/>
      <c r="U133" s="65"/>
      <c r="V133" s="65"/>
      <c r="W133" s="65"/>
      <c r="X133" s="102"/>
      <c r="Y133" s="182"/>
      <c r="Z133" s="72"/>
      <c r="AA133" s="67"/>
      <c r="AB133" s="67"/>
      <c r="AC133" s="67"/>
      <c r="AD133" s="67"/>
      <c r="AE133" s="67"/>
      <c r="AF133" s="65"/>
      <c r="AG133" s="65"/>
      <c r="AH133" s="65"/>
      <c r="AI133" s="65"/>
      <c r="AJ133" s="65"/>
      <c r="AK133" s="65"/>
      <c r="AL133" s="65"/>
      <c r="AM133" s="65"/>
      <c r="AN133" s="65"/>
      <c r="AO133" s="184"/>
      <c r="AP133" s="185"/>
      <c r="AQ133" s="35">
        <f>ROUND(M135,0)</f>
        <v>452</v>
      </c>
      <c r="AR133" s="31"/>
    </row>
    <row r="134" spans="1:44" ht="14.25" customHeight="1" x14ac:dyDescent="0.15">
      <c r="A134" s="32">
        <v>22</v>
      </c>
      <c r="B134" s="32">
        <v>4302</v>
      </c>
      <c r="C134" s="34" t="s">
        <v>21689</v>
      </c>
      <c r="D134" s="73"/>
      <c r="E134" s="74"/>
      <c r="F134" s="74"/>
      <c r="G134" s="20"/>
      <c r="H134" s="4"/>
      <c r="J134" s="187"/>
      <c r="L134" s="187"/>
      <c r="M134" s="204"/>
      <c r="N134" s="187"/>
      <c r="O134" s="187"/>
      <c r="Q134" s="21"/>
      <c r="R134" s="4"/>
      <c r="S134" s="53"/>
      <c r="T134" s="53"/>
      <c r="U134" s="53"/>
      <c r="V134" s="53"/>
      <c r="W134" s="53"/>
      <c r="X134" s="188"/>
      <c r="Y134" s="59"/>
      <c r="Z134" s="1091" t="s">
        <v>1229</v>
      </c>
      <c r="AA134" s="1092"/>
      <c r="AB134" s="1092"/>
      <c r="AC134" s="1092"/>
      <c r="AD134" s="1092"/>
      <c r="AE134" s="1093"/>
      <c r="AF134" s="67" t="s">
        <v>1230</v>
      </c>
      <c r="AG134" s="67"/>
      <c r="AH134" s="67"/>
      <c r="AI134" s="67"/>
      <c r="AJ134" s="67"/>
      <c r="AK134" s="67"/>
      <c r="AL134" s="67"/>
      <c r="AM134" s="67"/>
      <c r="AN134" s="67"/>
      <c r="AO134" s="65" t="s">
        <v>17</v>
      </c>
      <c r="AP134" s="164">
        <v>0.7</v>
      </c>
      <c r="AQ134" s="35">
        <f>ROUND(M135*AP134,0)</f>
        <v>316</v>
      </c>
      <c r="AR134" s="31"/>
    </row>
    <row r="135" spans="1:44" ht="14.25" customHeight="1" x14ac:dyDescent="0.15">
      <c r="A135" s="32">
        <v>22</v>
      </c>
      <c r="B135" s="32" t="s">
        <v>1423</v>
      </c>
      <c r="C135" s="34" t="s">
        <v>21690</v>
      </c>
      <c r="D135" s="73"/>
      <c r="E135" s="74"/>
      <c r="F135" s="74"/>
      <c r="G135" s="20"/>
      <c r="H135" s="4"/>
      <c r="J135" s="187"/>
      <c r="L135" s="187"/>
      <c r="M135" s="189">
        <v>452</v>
      </c>
      <c r="N135" s="4" t="s">
        <v>21</v>
      </c>
      <c r="O135" s="187"/>
      <c r="P135" s="191"/>
      <c r="Q135" s="21"/>
      <c r="R135" s="4"/>
      <c r="S135" s="53"/>
      <c r="T135" s="53"/>
      <c r="U135" s="53"/>
      <c r="V135" s="53"/>
      <c r="W135" s="53"/>
      <c r="X135" s="188"/>
      <c r="Y135" s="59"/>
      <c r="Z135" s="1094"/>
      <c r="AA135" s="1095"/>
      <c r="AB135" s="1095"/>
      <c r="AC135" s="1095"/>
      <c r="AD135" s="1095"/>
      <c r="AE135" s="1096"/>
      <c r="AF135" s="67" t="s">
        <v>1233</v>
      </c>
      <c r="AG135" s="67"/>
      <c r="AH135" s="67"/>
      <c r="AI135" s="67"/>
      <c r="AJ135" s="67"/>
      <c r="AK135" s="67"/>
      <c r="AL135" s="67"/>
      <c r="AM135" s="67"/>
      <c r="AN135" s="67"/>
      <c r="AO135" s="65" t="s">
        <v>17</v>
      </c>
      <c r="AP135" s="164">
        <v>0.5</v>
      </c>
      <c r="AQ135" s="35">
        <f>ROUND(M135*AP135,0)</f>
        <v>226</v>
      </c>
      <c r="AR135" s="31"/>
    </row>
    <row r="136" spans="1:44" ht="14.25" customHeight="1" x14ac:dyDescent="0.15">
      <c r="A136" s="32">
        <v>22</v>
      </c>
      <c r="B136" s="32">
        <v>4303</v>
      </c>
      <c r="C136" s="34" t="s">
        <v>21691</v>
      </c>
      <c r="D136" s="73"/>
      <c r="E136" s="74"/>
      <c r="F136" s="74"/>
      <c r="G136" s="20"/>
      <c r="H136" s="4"/>
      <c r="J136" s="187"/>
      <c r="L136" s="187"/>
      <c r="M136" s="204"/>
      <c r="N136" s="187"/>
      <c r="O136" s="187"/>
      <c r="P136" s="191"/>
      <c r="Q136" s="21"/>
      <c r="R136" s="72" t="s">
        <v>1235</v>
      </c>
      <c r="S136" s="67"/>
      <c r="T136" s="67"/>
      <c r="U136" s="67"/>
      <c r="V136" s="67"/>
      <c r="W136" s="67"/>
      <c r="X136" s="192"/>
      <c r="Y136" s="68"/>
      <c r="Z136" s="54"/>
      <c r="AA136" s="53"/>
      <c r="AB136" s="53"/>
      <c r="AC136" s="53"/>
      <c r="AD136" s="53"/>
      <c r="AE136" s="53"/>
      <c r="AF136" s="65"/>
      <c r="AG136" s="65"/>
      <c r="AH136" s="65"/>
      <c r="AI136" s="65"/>
      <c r="AJ136" s="65"/>
      <c r="AK136" s="65"/>
      <c r="AL136" s="65"/>
      <c r="AM136" s="65"/>
      <c r="AN136" s="65"/>
      <c r="AO136" s="184"/>
      <c r="AP136" s="185"/>
      <c r="AQ136" s="35">
        <f>ROUND(M135*X138,0)</f>
        <v>436</v>
      </c>
      <c r="AR136" s="31"/>
    </row>
    <row r="137" spans="1:44" ht="14.25" customHeight="1" x14ac:dyDescent="0.15">
      <c r="A137" s="32">
        <v>22</v>
      </c>
      <c r="B137" s="32">
        <v>4304</v>
      </c>
      <c r="C137" s="34" t="s">
        <v>21692</v>
      </c>
      <c r="D137" s="73"/>
      <c r="E137" s="74"/>
      <c r="F137" s="74"/>
      <c r="G137" s="20"/>
      <c r="H137" s="4"/>
      <c r="J137" s="187"/>
      <c r="L137" s="187"/>
      <c r="M137" s="204"/>
      <c r="N137" s="187"/>
      <c r="O137" s="187"/>
      <c r="P137" s="191"/>
      <c r="Q137" s="21"/>
      <c r="R137" s="54" t="s">
        <v>1237</v>
      </c>
      <c r="S137" s="53"/>
      <c r="T137" s="53"/>
      <c r="U137" s="53"/>
      <c r="V137" s="53"/>
      <c r="W137" s="53"/>
      <c r="X137" s="188"/>
      <c r="Y137" s="59"/>
      <c r="Z137" s="1091" t="s">
        <v>1229</v>
      </c>
      <c r="AA137" s="1092"/>
      <c r="AB137" s="1092"/>
      <c r="AC137" s="1092"/>
      <c r="AD137" s="1092"/>
      <c r="AE137" s="1093"/>
      <c r="AF137" s="67" t="s">
        <v>1230</v>
      </c>
      <c r="AG137" s="67"/>
      <c r="AH137" s="67"/>
      <c r="AI137" s="67"/>
      <c r="AJ137" s="67"/>
      <c r="AK137" s="67"/>
      <c r="AL137" s="67"/>
      <c r="AM137" s="67"/>
      <c r="AN137" s="67"/>
      <c r="AO137" s="65" t="s">
        <v>17</v>
      </c>
      <c r="AP137" s="164">
        <v>0.7</v>
      </c>
      <c r="AQ137" s="35">
        <f>ROUND(ROUND(M135*X138,0)*AP137,0)</f>
        <v>305</v>
      </c>
      <c r="AR137" s="31"/>
    </row>
    <row r="138" spans="1:44" ht="14.25" customHeight="1" x14ac:dyDescent="0.15">
      <c r="A138" s="32">
        <v>22</v>
      </c>
      <c r="B138" s="32" t="s">
        <v>1427</v>
      </c>
      <c r="C138" s="34" t="s">
        <v>21693</v>
      </c>
      <c r="D138" s="73"/>
      <c r="E138" s="74"/>
      <c r="F138" s="74"/>
      <c r="G138" s="20"/>
      <c r="H138" s="4"/>
      <c r="J138" s="187"/>
      <c r="L138" s="187"/>
      <c r="M138" s="204"/>
      <c r="N138" s="187"/>
      <c r="O138" s="187"/>
      <c r="P138" s="191"/>
      <c r="Q138" s="21"/>
      <c r="R138" s="71"/>
      <c r="S138" s="71"/>
      <c r="T138" s="71"/>
      <c r="U138" s="71"/>
      <c r="V138" s="71"/>
      <c r="W138" s="23" t="s">
        <v>17</v>
      </c>
      <c r="X138" s="195">
        <v>0.96499999999999997</v>
      </c>
      <c r="Y138" s="207"/>
      <c r="Z138" s="1094"/>
      <c r="AA138" s="1095"/>
      <c r="AB138" s="1095"/>
      <c r="AC138" s="1095"/>
      <c r="AD138" s="1095"/>
      <c r="AE138" s="1096"/>
      <c r="AF138" s="67" t="s">
        <v>1233</v>
      </c>
      <c r="AG138" s="67"/>
      <c r="AH138" s="67"/>
      <c r="AI138" s="67"/>
      <c r="AJ138" s="67"/>
      <c r="AK138" s="67"/>
      <c r="AL138" s="67"/>
      <c r="AM138" s="67"/>
      <c r="AN138" s="67"/>
      <c r="AO138" s="65" t="s">
        <v>17</v>
      </c>
      <c r="AP138" s="164">
        <v>0.5</v>
      </c>
      <c r="AQ138" s="35">
        <f>ROUND(ROUND(M135*X138,0)*AP138,0)</f>
        <v>218</v>
      </c>
      <c r="AR138" s="31"/>
    </row>
    <row r="139" spans="1:44" ht="14.25" customHeight="1" x14ac:dyDescent="0.15">
      <c r="A139" s="32">
        <v>22</v>
      </c>
      <c r="B139" s="32">
        <v>4311</v>
      </c>
      <c r="C139" s="34" t="s">
        <v>21694</v>
      </c>
      <c r="D139" s="73"/>
      <c r="E139" s="74"/>
      <c r="F139" s="74"/>
      <c r="G139" s="47" t="s">
        <v>1430</v>
      </c>
      <c r="H139" s="40"/>
      <c r="I139" s="40"/>
      <c r="J139" s="184"/>
      <c r="K139" s="40"/>
      <c r="L139" s="184"/>
      <c r="M139" s="185"/>
      <c r="N139" s="184"/>
      <c r="O139" s="184"/>
      <c r="P139" s="206"/>
      <c r="Q139" s="41"/>
      <c r="R139" s="40"/>
      <c r="S139" s="65"/>
      <c r="T139" s="65"/>
      <c r="U139" s="65"/>
      <c r="V139" s="65"/>
      <c r="W139" s="65"/>
      <c r="X139" s="102"/>
      <c r="Y139" s="182"/>
      <c r="Z139" s="72"/>
      <c r="AA139" s="67"/>
      <c r="AB139" s="67"/>
      <c r="AC139" s="67"/>
      <c r="AD139" s="67"/>
      <c r="AE139" s="67"/>
      <c r="AF139" s="65"/>
      <c r="AG139" s="65"/>
      <c r="AH139" s="65"/>
      <c r="AI139" s="65"/>
      <c r="AJ139" s="65"/>
      <c r="AK139" s="65"/>
      <c r="AL139" s="65"/>
      <c r="AM139" s="65"/>
      <c r="AN139" s="65"/>
      <c r="AO139" s="184"/>
      <c r="AP139" s="185"/>
      <c r="AQ139" s="35">
        <f>ROUND(M141,0)</f>
        <v>448</v>
      </c>
      <c r="AR139" s="31"/>
    </row>
    <row r="140" spans="1:44" ht="14.25" customHeight="1" x14ac:dyDescent="0.15">
      <c r="A140" s="32">
        <v>22</v>
      </c>
      <c r="B140" s="32">
        <v>4312</v>
      </c>
      <c r="C140" s="34" t="s">
        <v>21695</v>
      </c>
      <c r="D140" s="73"/>
      <c r="E140" s="74"/>
      <c r="F140" s="74"/>
      <c r="G140" s="20"/>
      <c r="H140" s="4"/>
      <c r="J140" s="187"/>
      <c r="L140" s="187"/>
      <c r="M140" s="204"/>
      <c r="N140" s="187"/>
      <c r="O140" s="187"/>
      <c r="Q140" s="21"/>
      <c r="R140" s="4"/>
      <c r="S140" s="53"/>
      <c r="T140" s="53"/>
      <c r="U140" s="53"/>
      <c r="V140" s="53"/>
      <c r="W140" s="53"/>
      <c r="X140" s="188"/>
      <c r="Y140" s="59"/>
      <c r="Z140" s="1091" t="s">
        <v>1229</v>
      </c>
      <c r="AA140" s="1092"/>
      <c r="AB140" s="1092"/>
      <c r="AC140" s="1092"/>
      <c r="AD140" s="1092"/>
      <c r="AE140" s="1093"/>
      <c r="AF140" s="67" t="s">
        <v>1230</v>
      </c>
      <c r="AG140" s="67"/>
      <c r="AH140" s="67"/>
      <c r="AI140" s="67"/>
      <c r="AJ140" s="67"/>
      <c r="AK140" s="67"/>
      <c r="AL140" s="67"/>
      <c r="AM140" s="67"/>
      <c r="AN140" s="67"/>
      <c r="AO140" s="65" t="s">
        <v>17</v>
      </c>
      <c r="AP140" s="164">
        <v>0.7</v>
      </c>
      <c r="AQ140" s="35">
        <f>ROUND(M141*AP140,0)</f>
        <v>314</v>
      </c>
      <c r="AR140" s="31"/>
    </row>
    <row r="141" spans="1:44" ht="14.25" customHeight="1" x14ac:dyDescent="0.15">
      <c r="A141" s="32">
        <v>22</v>
      </c>
      <c r="B141" s="32" t="s">
        <v>1432</v>
      </c>
      <c r="C141" s="34" t="s">
        <v>21696</v>
      </c>
      <c r="D141" s="73"/>
      <c r="E141" s="74"/>
      <c r="F141" s="74"/>
      <c r="G141" s="20"/>
      <c r="H141" s="4"/>
      <c r="J141" s="187"/>
      <c r="L141" s="187"/>
      <c r="M141" s="189">
        <v>448</v>
      </c>
      <c r="N141" s="4" t="s">
        <v>21</v>
      </c>
      <c r="O141" s="187"/>
      <c r="P141" s="191"/>
      <c r="Q141" s="21"/>
      <c r="R141" s="4"/>
      <c r="S141" s="53"/>
      <c r="T141" s="53"/>
      <c r="U141" s="53"/>
      <c r="V141" s="53"/>
      <c r="W141" s="53"/>
      <c r="X141" s="188"/>
      <c r="Y141" s="59"/>
      <c r="Z141" s="1094"/>
      <c r="AA141" s="1095"/>
      <c r="AB141" s="1095"/>
      <c r="AC141" s="1095"/>
      <c r="AD141" s="1095"/>
      <c r="AE141" s="1096"/>
      <c r="AF141" s="67" t="s">
        <v>1233</v>
      </c>
      <c r="AG141" s="67"/>
      <c r="AH141" s="67"/>
      <c r="AI141" s="67"/>
      <c r="AJ141" s="67"/>
      <c r="AK141" s="67"/>
      <c r="AL141" s="67"/>
      <c r="AM141" s="67"/>
      <c r="AN141" s="67"/>
      <c r="AO141" s="65" t="s">
        <v>17</v>
      </c>
      <c r="AP141" s="164">
        <v>0.5</v>
      </c>
      <c r="AQ141" s="35">
        <f>ROUND(M141*AP141,0)</f>
        <v>224</v>
      </c>
      <c r="AR141" s="31"/>
    </row>
    <row r="142" spans="1:44" ht="14.25" customHeight="1" x14ac:dyDescent="0.15">
      <c r="A142" s="32">
        <v>22</v>
      </c>
      <c r="B142" s="32">
        <v>4313</v>
      </c>
      <c r="C142" s="34" t="s">
        <v>21697</v>
      </c>
      <c r="D142" s="73"/>
      <c r="E142" s="74"/>
      <c r="F142" s="74"/>
      <c r="G142" s="20"/>
      <c r="H142" s="4"/>
      <c r="J142" s="187"/>
      <c r="L142" s="187"/>
      <c r="M142" s="204"/>
      <c r="N142" s="187"/>
      <c r="O142" s="187"/>
      <c r="P142" s="191"/>
      <c r="Q142" s="21"/>
      <c r="R142" s="72" t="s">
        <v>1235</v>
      </c>
      <c r="S142" s="67"/>
      <c r="T142" s="67"/>
      <c r="U142" s="67"/>
      <c r="V142" s="67"/>
      <c r="W142" s="67"/>
      <c r="X142" s="192"/>
      <c r="Y142" s="68"/>
      <c r="Z142" s="54"/>
      <c r="AA142" s="53"/>
      <c r="AB142" s="53"/>
      <c r="AC142" s="53"/>
      <c r="AD142" s="53"/>
      <c r="AE142" s="53"/>
      <c r="AF142" s="65"/>
      <c r="AG142" s="65"/>
      <c r="AH142" s="65"/>
      <c r="AI142" s="65"/>
      <c r="AJ142" s="65"/>
      <c r="AK142" s="65"/>
      <c r="AL142" s="65"/>
      <c r="AM142" s="65"/>
      <c r="AN142" s="65"/>
      <c r="AO142" s="184"/>
      <c r="AP142" s="185"/>
      <c r="AQ142" s="35">
        <f>ROUND(M141*X144,0)</f>
        <v>432</v>
      </c>
      <c r="AR142" s="31"/>
    </row>
    <row r="143" spans="1:44" ht="14.25" customHeight="1" x14ac:dyDescent="0.15">
      <c r="A143" s="32">
        <v>22</v>
      </c>
      <c r="B143" s="32">
        <v>4314</v>
      </c>
      <c r="C143" s="34" t="s">
        <v>21698</v>
      </c>
      <c r="D143" s="73"/>
      <c r="E143" s="74"/>
      <c r="F143" s="74"/>
      <c r="G143" s="20"/>
      <c r="H143" s="4"/>
      <c r="J143" s="187"/>
      <c r="L143" s="187"/>
      <c r="M143" s="204"/>
      <c r="N143" s="187"/>
      <c r="O143" s="187"/>
      <c r="P143" s="191"/>
      <c r="Q143" s="21"/>
      <c r="R143" s="54" t="s">
        <v>1237</v>
      </c>
      <c r="S143" s="53"/>
      <c r="T143" s="53"/>
      <c r="U143" s="53"/>
      <c r="V143" s="53"/>
      <c r="W143" s="53"/>
      <c r="X143" s="188"/>
      <c r="Y143" s="59"/>
      <c r="Z143" s="1091" t="s">
        <v>1229</v>
      </c>
      <c r="AA143" s="1092"/>
      <c r="AB143" s="1092"/>
      <c r="AC143" s="1092"/>
      <c r="AD143" s="1092"/>
      <c r="AE143" s="1093"/>
      <c r="AF143" s="67" t="s">
        <v>1230</v>
      </c>
      <c r="AG143" s="67"/>
      <c r="AH143" s="67"/>
      <c r="AI143" s="67"/>
      <c r="AJ143" s="67"/>
      <c r="AK143" s="67"/>
      <c r="AL143" s="67"/>
      <c r="AM143" s="67"/>
      <c r="AN143" s="67"/>
      <c r="AO143" s="65" t="s">
        <v>17</v>
      </c>
      <c r="AP143" s="164">
        <v>0.7</v>
      </c>
      <c r="AQ143" s="35">
        <f>ROUND(ROUND(M141*X144,0)*AP143,0)</f>
        <v>302</v>
      </c>
      <c r="AR143" s="31"/>
    </row>
    <row r="144" spans="1:44" ht="14.25" customHeight="1" x14ac:dyDescent="0.15">
      <c r="A144" s="32">
        <v>22</v>
      </c>
      <c r="B144" s="32" t="s">
        <v>1436</v>
      </c>
      <c r="C144" s="34" t="s">
        <v>21699</v>
      </c>
      <c r="D144" s="73"/>
      <c r="E144" s="74"/>
      <c r="F144" s="74"/>
      <c r="G144" s="20"/>
      <c r="H144" s="4"/>
      <c r="J144" s="187"/>
      <c r="L144" s="187"/>
      <c r="M144" s="204"/>
      <c r="N144" s="187"/>
      <c r="O144" s="187"/>
      <c r="P144" s="191"/>
      <c r="Q144" s="21"/>
      <c r="R144" s="71"/>
      <c r="S144" s="71"/>
      <c r="T144" s="71"/>
      <c r="U144" s="71"/>
      <c r="V144" s="71"/>
      <c r="W144" s="23" t="s">
        <v>17</v>
      </c>
      <c r="X144" s="195">
        <v>0.96499999999999997</v>
      </c>
      <c r="Y144" s="207"/>
      <c r="Z144" s="1094"/>
      <c r="AA144" s="1095"/>
      <c r="AB144" s="1095"/>
      <c r="AC144" s="1095"/>
      <c r="AD144" s="1095"/>
      <c r="AE144" s="1096"/>
      <c r="AF144" s="67" t="s">
        <v>1233</v>
      </c>
      <c r="AG144" s="67"/>
      <c r="AH144" s="67"/>
      <c r="AI144" s="67"/>
      <c r="AJ144" s="67"/>
      <c r="AK144" s="67"/>
      <c r="AL144" s="67"/>
      <c r="AM144" s="67"/>
      <c r="AN144" s="67"/>
      <c r="AO144" s="65" t="s">
        <v>17</v>
      </c>
      <c r="AP144" s="164">
        <v>0.5</v>
      </c>
      <c r="AQ144" s="35">
        <f>ROUND(ROUND(M141*X144,0)*AP144,0)</f>
        <v>216</v>
      </c>
      <c r="AR144" s="31"/>
    </row>
    <row r="145" spans="1:44" ht="14.25" customHeight="1" x14ac:dyDescent="0.15">
      <c r="A145" s="32">
        <v>22</v>
      </c>
      <c r="B145" s="32">
        <v>4321</v>
      </c>
      <c r="C145" s="34" t="s">
        <v>21700</v>
      </c>
      <c r="D145" s="73"/>
      <c r="E145" s="74"/>
      <c r="F145" s="74"/>
      <c r="G145" s="47" t="s">
        <v>1439</v>
      </c>
      <c r="H145" s="40"/>
      <c r="I145" s="40"/>
      <c r="J145" s="184"/>
      <c r="K145" s="40"/>
      <c r="L145" s="184"/>
      <c r="M145" s="185"/>
      <c r="N145" s="184"/>
      <c r="O145" s="184"/>
      <c r="P145" s="206"/>
      <c r="Q145" s="41"/>
      <c r="R145" s="40"/>
      <c r="S145" s="65"/>
      <c r="T145" s="65"/>
      <c r="U145" s="65"/>
      <c r="V145" s="65"/>
      <c r="W145" s="65"/>
      <c r="X145" s="102"/>
      <c r="Y145" s="182"/>
      <c r="Z145" s="72"/>
      <c r="AA145" s="67"/>
      <c r="AB145" s="67"/>
      <c r="AC145" s="67"/>
      <c r="AD145" s="67"/>
      <c r="AE145" s="67"/>
      <c r="AF145" s="65"/>
      <c r="AG145" s="65"/>
      <c r="AH145" s="65"/>
      <c r="AI145" s="65"/>
      <c r="AJ145" s="65"/>
      <c r="AK145" s="65"/>
      <c r="AL145" s="65"/>
      <c r="AM145" s="65"/>
      <c r="AN145" s="65"/>
      <c r="AO145" s="184"/>
      <c r="AP145" s="185"/>
      <c r="AQ145" s="35">
        <f>ROUND(M147,0)</f>
        <v>445</v>
      </c>
      <c r="AR145" s="31"/>
    </row>
    <row r="146" spans="1:44" ht="14.25" customHeight="1" x14ac:dyDescent="0.15">
      <c r="A146" s="32">
        <v>22</v>
      </c>
      <c r="B146" s="32">
        <v>4322</v>
      </c>
      <c r="C146" s="34" t="s">
        <v>21701</v>
      </c>
      <c r="D146" s="73"/>
      <c r="E146" s="74"/>
      <c r="F146" s="74"/>
      <c r="G146" s="20"/>
      <c r="H146" s="4"/>
      <c r="J146" s="187"/>
      <c r="L146" s="187"/>
      <c r="M146" s="204"/>
      <c r="N146" s="187"/>
      <c r="O146" s="187"/>
      <c r="Q146" s="21"/>
      <c r="R146" s="4"/>
      <c r="S146" s="53"/>
      <c r="T146" s="53"/>
      <c r="U146" s="53"/>
      <c r="V146" s="53"/>
      <c r="W146" s="53"/>
      <c r="X146" s="188"/>
      <c r="Y146" s="59"/>
      <c r="Z146" s="1091" t="s">
        <v>1229</v>
      </c>
      <c r="AA146" s="1092"/>
      <c r="AB146" s="1092"/>
      <c r="AC146" s="1092"/>
      <c r="AD146" s="1092"/>
      <c r="AE146" s="1093"/>
      <c r="AF146" s="67" t="s">
        <v>1230</v>
      </c>
      <c r="AG146" s="67"/>
      <c r="AH146" s="67"/>
      <c r="AI146" s="67"/>
      <c r="AJ146" s="67"/>
      <c r="AK146" s="67"/>
      <c r="AL146" s="67"/>
      <c r="AM146" s="67"/>
      <c r="AN146" s="67"/>
      <c r="AO146" s="65" t="s">
        <v>17</v>
      </c>
      <c r="AP146" s="164">
        <v>0.7</v>
      </c>
      <c r="AQ146" s="35">
        <f>ROUND(M147*AP146,0)</f>
        <v>312</v>
      </c>
      <c r="AR146" s="31"/>
    </row>
    <row r="147" spans="1:44" ht="14.25" customHeight="1" x14ac:dyDescent="0.15">
      <c r="A147" s="32">
        <v>22</v>
      </c>
      <c r="B147" s="32" t="s">
        <v>1441</v>
      </c>
      <c r="C147" s="34" t="s">
        <v>21702</v>
      </c>
      <c r="D147" s="73"/>
      <c r="E147" s="74"/>
      <c r="F147" s="74"/>
      <c r="G147" s="20"/>
      <c r="H147" s="4"/>
      <c r="J147" s="187"/>
      <c r="L147" s="187"/>
      <c r="M147" s="189">
        <v>445</v>
      </c>
      <c r="N147" s="4" t="s">
        <v>21</v>
      </c>
      <c r="O147" s="187"/>
      <c r="P147" s="191"/>
      <c r="Q147" s="21"/>
      <c r="R147" s="4"/>
      <c r="S147" s="53"/>
      <c r="T147" s="53"/>
      <c r="U147" s="53"/>
      <c r="V147" s="53"/>
      <c r="W147" s="53"/>
      <c r="X147" s="188"/>
      <c r="Y147" s="59"/>
      <c r="Z147" s="1094"/>
      <c r="AA147" s="1095"/>
      <c r="AB147" s="1095"/>
      <c r="AC147" s="1095"/>
      <c r="AD147" s="1095"/>
      <c r="AE147" s="1096"/>
      <c r="AF147" s="67" t="s">
        <v>1233</v>
      </c>
      <c r="AG147" s="67"/>
      <c r="AH147" s="67"/>
      <c r="AI147" s="67"/>
      <c r="AJ147" s="67"/>
      <c r="AK147" s="67"/>
      <c r="AL147" s="67"/>
      <c r="AM147" s="67"/>
      <c r="AN147" s="67"/>
      <c r="AO147" s="65" t="s">
        <v>17</v>
      </c>
      <c r="AP147" s="164">
        <v>0.5</v>
      </c>
      <c r="AQ147" s="35">
        <f>ROUND(M147*AP147,0)</f>
        <v>223</v>
      </c>
      <c r="AR147" s="31"/>
    </row>
    <row r="148" spans="1:44" ht="14.25" customHeight="1" x14ac:dyDescent="0.15">
      <c r="A148" s="32">
        <v>22</v>
      </c>
      <c r="B148" s="32">
        <v>4323</v>
      </c>
      <c r="C148" s="34" t="s">
        <v>21703</v>
      </c>
      <c r="D148" s="73"/>
      <c r="E148" s="74"/>
      <c r="F148" s="74"/>
      <c r="G148" s="20"/>
      <c r="H148" s="4"/>
      <c r="J148" s="187"/>
      <c r="L148" s="187"/>
      <c r="M148" s="204"/>
      <c r="N148" s="187"/>
      <c r="O148" s="187"/>
      <c r="P148" s="191"/>
      <c r="Q148" s="21"/>
      <c r="R148" s="72" t="s">
        <v>1235</v>
      </c>
      <c r="S148" s="67"/>
      <c r="T148" s="67"/>
      <c r="U148" s="67"/>
      <c r="V148" s="67"/>
      <c r="W148" s="67"/>
      <c r="X148" s="192"/>
      <c r="Y148" s="68"/>
      <c r="Z148" s="54"/>
      <c r="AA148" s="53"/>
      <c r="AB148" s="53"/>
      <c r="AC148" s="53"/>
      <c r="AD148" s="53"/>
      <c r="AE148" s="53"/>
      <c r="AF148" s="65"/>
      <c r="AG148" s="65"/>
      <c r="AH148" s="65"/>
      <c r="AI148" s="65"/>
      <c r="AJ148" s="65"/>
      <c r="AK148" s="65"/>
      <c r="AL148" s="65"/>
      <c r="AM148" s="65"/>
      <c r="AN148" s="65"/>
      <c r="AO148" s="184"/>
      <c r="AP148" s="185"/>
      <c r="AQ148" s="35">
        <f>ROUND(M147*X150,0)</f>
        <v>429</v>
      </c>
      <c r="AR148" s="31"/>
    </row>
    <row r="149" spans="1:44" ht="14.25" customHeight="1" x14ac:dyDescent="0.15">
      <c r="A149" s="32">
        <v>22</v>
      </c>
      <c r="B149" s="32">
        <v>4324</v>
      </c>
      <c r="C149" s="34" t="s">
        <v>21704</v>
      </c>
      <c r="D149" s="73"/>
      <c r="E149" s="74"/>
      <c r="F149" s="74"/>
      <c r="G149" s="20"/>
      <c r="H149" s="4"/>
      <c r="J149" s="187"/>
      <c r="L149" s="187"/>
      <c r="M149" s="204"/>
      <c r="N149" s="187"/>
      <c r="O149" s="187"/>
      <c r="P149" s="191"/>
      <c r="Q149" s="21"/>
      <c r="R149" s="54" t="s">
        <v>1237</v>
      </c>
      <c r="S149" s="53"/>
      <c r="T149" s="53"/>
      <c r="U149" s="53"/>
      <c r="V149" s="53"/>
      <c r="W149" s="53"/>
      <c r="X149" s="188"/>
      <c r="Y149" s="59"/>
      <c r="Z149" s="1091" t="s">
        <v>1229</v>
      </c>
      <c r="AA149" s="1092"/>
      <c r="AB149" s="1092"/>
      <c r="AC149" s="1092"/>
      <c r="AD149" s="1092"/>
      <c r="AE149" s="1093"/>
      <c r="AF149" s="67" t="s">
        <v>1230</v>
      </c>
      <c r="AG149" s="67"/>
      <c r="AH149" s="67"/>
      <c r="AI149" s="67"/>
      <c r="AJ149" s="67"/>
      <c r="AK149" s="67"/>
      <c r="AL149" s="67"/>
      <c r="AM149" s="67"/>
      <c r="AN149" s="67"/>
      <c r="AO149" s="65" t="s">
        <v>17</v>
      </c>
      <c r="AP149" s="164">
        <v>0.7</v>
      </c>
      <c r="AQ149" s="35">
        <f>ROUND(ROUND(M147*X150,0)*AP149,0)</f>
        <v>300</v>
      </c>
      <c r="AR149" s="31"/>
    </row>
    <row r="150" spans="1:44" ht="14.25" customHeight="1" x14ac:dyDescent="0.15">
      <c r="A150" s="32">
        <v>22</v>
      </c>
      <c r="B150" s="32" t="s">
        <v>1445</v>
      </c>
      <c r="C150" s="34" t="s">
        <v>21705</v>
      </c>
      <c r="D150" s="73"/>
      <c r="E150" s="74"/>
      <c r="F150" s="74"/>
      <c r="G150" s="20"/>
      <c r="H150" s="4"/>
      <c r="J150" s="187"/>
      <c r="L150" s="187"/>
      <c r="M150" s="204"/>
      <c r="N150" s="187"/>
      <c r="O150" s="187"/>
      <c r="P150" s="191"/>
      <c r="Q150" s="21"/>
      <c r="R150" s="71"/>
      <c r="S150" s="71"/>
      <c r="T150" s="71"/>
      <c r="U150" s="71"/>
      <c r="V150" s="71"/>
      <c r="W150" s="23" t="s">
        <v>17</v>
      </c>
      <c r="X150" s="195">
        <v>0.96499999999999997</v>
      </c>
      <c r="Y150" s="207"/>
      <c r="Z150" s="1094"/>
      <c r="AA150" s="1095"/>
      <c r="AB150" s="1095"/>
      <c r="AC150" s="1095"/>
      <c r="AD150" s="1095"/>
      <c r="AE150" s="1096"/>
      <c r="AF150" s="67" t="s">
        <v>1233</v>
      </c>
      <c r="AG150" s="67"/>
      <c r="AH150" s="67"/>
      <c r="AI150" s="67"/>
      <c r="AJ150" s="67"/>
      <c r="AK150" s="67"/>
      <c r="AL150" s="67"/>
      <c r="AM150" s="67"/>
      <c r="AN150" s="67"/>
      <c r="AO150" s="65" t="s">
        <v>17</v>
      </c>
      <c r="AP150" s="164">
        <v>0.5</v>
      </c>
      <c r="AQ150" s="35">
        <f>ROUND(ROUND(M147*X150,0)*AP150,0)</f>
        <v>215</v>
      </c>
      <c r="AR150" s="31"/>
    </row>
    <row r="151" spans="1:44" ht="14.25" customHeight="1" x14ac:dyDescent="0.15">
      <c r="A151" s="32">
        <v>22</v>
      </c>
      <c r="B151" s="32">
        <v>4331</v>
      </c>
      <c r="C151" s="34" t="s">
        <v>21706</v>
      </c>
      <c r="D151" s="73"/>
      <c r="E151" s="74"/>
      <c r="F151" s="74"/>
      <c r="G151" s="47" t="s">
        <v>1448</v>
      </c>
      <c r="H151" s="40"/>
      <c r="I151" s="40"/>
      <c r="J151" s="184"/>
      <c r="K151" s="40"/>
      <c r="L151" s="184"/>
      <c r="M151" s="185"/>
      <c r="N151" s="184"/>
      <c r="O151" s="184"/>
      <c r="P151" s="206"/>
      <c r="Q151" s="41"/>
      <c r="R151" s="40"/>
      <c r="S151" s="65"/>
      <c r="T151" s="65"/>
      <c r="U151" s="65"/>
      <c r="V151" s="65"/>
      <c r="W151" s="65"/>
      <c r="X151" s="102"/>
      <c r="Y151" s="182"/>
      <c r="Z151" s="72"/>
      <c r="AA151" s="67"/>
      <c r="AB151" s="67"/>
      <c r="AC151" s="67"/>
      <c r="AD151" s="67"/>
      <c r="AE151" s="67"/>
      <c r="AF151" s="65"/>
      <c r="AG151" s="65"/>
      <c r="AH151" s="65"/>
      <c r="AI151" s="65"/>
      <c r="AJ151" s="65"/>
      <c r="AK151" s="65"/>
      <c r="AL151" s="65"/>
      <c r="AM151" s="65"/>
      <c r="AN151" s="65"/>
      <c r="AO151" s="184"/>
      <c r="AP151" s="185"/>
      <c r="AQ151" s="35">
        <f>ROUND(M153,0)</f>
        <v>442</v>
      </c>
      <c r="AR151" s="31"/>
    </row>
    <row r="152" spans="1:44" ht="14.25" customHeight="1" x14ac:dyDescent="0.15">
      <c r="A152" s="32">
        <v>22</v>
      </c>
      <c r="B152" s="32">
        <v>4332</v>
      </c>
      <c r="C152" s="34" t="s">
        <v>21707</v>
      </c>
      <c r="D152" s="73"/>
      <c r="E152" s="74"/>
      <c r="F152" s="74"/>
      <c r="G152" s="20"/>
      <c r="H152" s="4"/>
      <c r="J152" s="187"/>
      <c r="L152" s="187"/>
      <c r="M152" s="204"/>
      <c r="N152" s="187"/>
      <c r="O152" s="187"/>
      <c r="Q152" s="21"/>
      <c r="R152" s="4"/>
      <c r="S152" s="53"/>
      <c r="T152" s="53"/>
      <c r="U152" s="53"/>
      <c r="V152" s="53"/>
      <c r="W152" s="53"/>
      <c r="X152" s="188"/>
      <c r="Y152" s="59"/>
      <c r="Z152" s="1091" t="s">
        <v>1229</v>
      </c>
      <c r="AA152" s="1092"/>
      <c r="AB152" s="1092"/>
      <c r="AC152" s="1092"/>
      <c r="AD152" s="1092"/>
      <c r="AE152" s="1093"/>
      <c r="AF152" s="67" t="s">
        <v>1230</v>
      </c>
      <c r="AG152" s="67"/>
      <c r="AH152" s="67"/>
      <c r="AI152" s="67"/>
      <c r="AJ152" s="67"/>
      <c r="AK152" s="67"/>
      <c r="AL152" s="67"/>
      <c r="AM152" s="67"/>
      <c r="AN152" s="67"/>
      <c r="AO152" s="65" t="s">
        <v>17</v>
      </c>
      <c r="AP152" s="164">
        <v>0.7</v>
      </c>
      <c r="AQ152" s="35">
        <f>ROUND(M153*AP152,0)</f>
        <v>309</v>
      </c>
      <c r="AR152" s="31"/>
    </row>
    <row r="153" spans="1:44" ht="14.25" customHeight="1" x14ac:dyDescent="0.15">
      <c r="A153" s="32">
        <v>22</v>
      </c>
      <c r="B153" s="32" t="s">
        <v>1450</v>
      </c>
      <c r="C153" s="34" t="s">
        <v>21708</v>
      </c>
      <c r="D153" s="73"/>
      <c r="E153" s="74"/>
      <c r="F153" s="74"/>
      <c r="G153" s="20"/>
      <c r="H153" s="4"/>
      <c r="J153" s="187"/>
      <c r="L153" s="187"/>
      <c r="M153" s="189">
        <v>442</v>
      </c>
      <c r="N153" s="4" t="s">
        <v>21</v>
      </c>
      <c r="O153" s="187"/>
      <c r="P153" s="191"/>
      <c r="Q153" s="21"/>
      <c r="R153" s="4"/>
      <c r="S153" s="53"/>
      <c r="T153" s="53"/>
      <c r="U153" s="53"/>
      <c r="V153" s="53"/>
      <c r="W153" s="53"/>
      <c r="X153" s="188"/>
      <c r="Y153" s="59"/>
      <c r="Z153" s="1094"/>
      <c r="AA153" s="1095"/>
      <c r="AB153" s="1095"/>
      <c r="AC153" s="1095"/>
      <c r="AD153" s="1095"/>
      <c r="AE153" s="1096"/>
      <c r="AF153" s="67" t="s">
        <v>1233</v>
      </c>
      <c r="AG153" s="67"/>
      <c r="AH153" s="67"/>
      <c r="AI153" s="67"/>
      <c r="AJ153" s="67"/>
      <c r="AK153" s="67"/>
      <c r="AL153" s="67"/>
      <c r="AM153" s="67"/>
      <c r="AN153" s="67"/>
      <c r="AO153" s="65" t="s">
        <v>17</v>
      </c>
      <c r="AP153" s="164">
        <v>0.5</v>
      </c>
      <c r="AQ153" s="35">
        <f>ROUND(M153*AP153,0)</f>
        <v>221</v>
      </c>
      <c r="AR153" s="31"/>
    </row>
    <row r="154" spans="1:44" ht="14.25" customHeight="1" x14ac:dyDescent="0.15">
      <c r="A154" s="32">
        <v>22</v>
      </c>
      <c r="B154" s="32">
        <v>4333</v>
      </c>
      <c r="C154" s="34" t="s">
        <v>21709</v>
      </c>
      <c r="D154" s="73"/>
      <c r="E154" s="74"/>
      <c r="F154" s="74"/>
      <c r="G154" s="20"/>
      <c r="H154" s="4"/>
      <c r="J154" s="187"/>
      <c r="L154" s="187"/>
      <c r="M154" s="204"/>
      <c r="N154" s="187"/>
      <c r="O154" s="187"/>
      <c r="P154" s="23"/>
      <c r="Q154" s="21"/>
      <c r="R154" s="72" t="s">
        <v>1235</v>
      </c>
      <c r="S154" s="67"/>
      <c r="T154" s="67"/>
      <c r="U154" s="67"/>
      <c r="V154" s="67"/>
      <c r="W154" s="67"/>
      <c r="X154" s="192"/>
      <c r="Y154" s="68"/>
      <c r="Z154" s="54"/>
      <c r="AA154" s="53"/>
      <c r="AB154" s="53"/>
      <c r="AC154" s="53"/>
      <c r="AD154" s="53"/>
      <c r="AE154" s="53"/>
      <c r="AF154" s="65"/>
      <c r="AG154" s="65"/>
      <c r="AH154" s="65"/>
      <c r="AI154" s="65"/>
      <c r="AJ154" s="65"/>
      <c r="AK154" s="65"/>
      <c r="AL154" s="65"/>
      <c r="AM154" s="65"/>
      <c r="AN154" s="65"/>
      <c r="AO154" s="184"/>
      <c r="AP154" s="185"/>
      <c r="AQ154" s="35">
        <f>ROUND(M153*X156,0)</f>
        <v>427</v>
      </c>
      <c r="AR154" s="31"/>
    </row>
    <row r="155" spans="1:44" ht="14.25" customHeight="1" x14ac:dyDescent="0.15">
      <c r="A155" s="32">
        <v>22</v>
      </c>
      <c r="B155" s="32">
        <v>4334</v>
      </c>
      <c r="C155" s="34" t="s">
        <v>21710</v>
      </c>
      <c r="D155" s="73"/>
      <c r="E155" s="74"/>
      <c r="F155" s="74"/>
      <c r="G155" s="20"/>
      <c r="H155" s="4"/>
      <c r="J155" s="187"/>
      <c r="L155" s="187"/>
      <c r="M155" s="204"/>
      <c r="N155" s="187"/>
      <c r="O155" s="187"/>
      <c r="P155" s="23"/>
      <c r="Q155" s="21"/>
      <c r="R155" s="54" t="s">
        <v>1237</v>
      </c>
      <c r="S155" s="53"/>
      <c r="T155" s="53"/>
      <c r="U155" s="53"/>
      <c r="V155" s="53"/>
      <c r="W155" s="53"/>
      <c r="X155" s="188"/>
      <c r="Y155" s="59"/>
      <c r="Z155" s="1091" t="s">
        <v>1229</v>
      </c>
      <c r="AA155" s="1092"/>
      <c r="AB155" s="1092"/>
      <c r="AC155" s="1092"/>
      <c r="AD155" s="1092"/>
      <c r="AE155" s="1093"/>
      <c r="AF155" s="67" t="s">
        <v>1230</v>
      </c>
      <c r="AG155" s="67"/>
      <c r="AH155" s="67"/>
      <c r="AI155" s="67"/>
      <c r="AJ155" s="67"/>
      <c r="AK155" s="67"/>
      <c r="AL155" s="67"/>
      <c r="AM155" s="67"/>
      <c r="AN155" s="67"/>
      <c r="AO155" s="65" t="s">
        <v>17</v>
      </c>
      <c r="AP155" s="164">
        <v>0.7</v>
      </c>
      <c r="AQ155" s="35">
        <f>ROUND(ROUND(M153*X156,0)*AP155,0)</f>
        <v>299</v>
      </c>
      <c r="AR155" s="31"/>
    </row>
    <row r="156" spans="1:44" ht="14.25" customHeight="1" x14ac:dyDescent="0.15">
      <c r="A156" s="32">
        <v>22</v>
      </c>
      <c r="B156" s="32" t="s">
        <v>1454</v>
      </c>
      <c r="C156" s="34" t="s">
        <v>21711</v>
      </c>
      <c r="D156" s="111"/>
      <c r="E156" s="112"/>
      <c r="F156" s="112"/>
      <c r="G156" s="214"/>
      <c r="H156" s="211"/>
      <c r="I156" s="25"/>
      <c r="J156" s="25"/>
      <c r="K156" s="25"/>
      <c r="L156" s="25"/>
      <c r="M156" s="14"/>
      <c r="N156" s="25"/>
      <c r="O156" s="25"/>
      <c r="P156" s="25"/>
      <c r="Q156" s="215"/>
      <c r="R156" s="71"/>
      <c r="S156" s="71"/>
      <c r="T156" s="71"/>
      <c r="U156" s="71"/>
      <c r="V156" s="71"/>
      <c r="W156" s="26" t="s">
        <v>17</v>
      </c>
      <c r="X156" s="195">
        <v>0.96499999999999997</v>
      </c>
      <c r="Y156" s="207"/>
      <c r="Z156" s="1094"/>
      <c r="AA156" s="1095"/>
      <c r="AB156" s="1095"/>
      <c r="AC156" s="1095"/>
      <c r="AD156" s="1095"/>
      <c r="AE156" s="1096"/>
      <c r="AF156" s="107" t="s">
        <v>1233</v>
      </c>
      <c r="AG156" s="107"/>
      <c r="AH156" s="107"/>
      <c r="AI156" s="107"/>
      <c r="AJ156" s="107"/>
      <c r="AK156" s="107"/>
      <c r="AL156" s="107"/>
      <c r="AM156" s="107"/>
      <c r="AN156" s="107"/>
      <c r="AO156" s="44" t="s">
        <v>17</v>
      </c>
      <c r="AP156" s="45">
        <v>0.5</v>
      </c>
      <c r="AQ156" s="35">
        <f>ROUND(ROUND(M153*X156,0)*AP156,0)</f>
        <v>214</v>
      </c>
      <c r="AR156" s="61"/>
    </row>
  </sheetData>
  <mergeCells count="55">
    <mergeCell ref="Z143:AE144"/>
    <mergeCell ref="Z146:AE147"/>
    <mergeCell ref="Z149:AE150"/>
    <mergeCell ref="Z152:AE153"/>
    <mergeCell ref="Z155:AE156"/>
    <mergeCell ref="Z140:AE141"/>
    <mergeCell ref="Z107:AE108"/>
    <mergeCell ref="Z110:AE111"/>
    <mergeCell ref="Z113:AE114"/>
    <mergeCell ref="Z116:AE117"/>
    <mergeCell ref="Z119:AE120"/>
    <mergeCell ref="Z122:AE123"/>
    <mergeCell ref="Z125:AE126"/>
    <mergeCell ref="Z128:AE129"/>
    <mergeCell ref="Z131:AE132"/>
    <mergeCell ref="Z134:AE135"/>
    <mergeCell ref="Z137:AE138"/>
    <mergeCell ref="Z104:AE105"/>
    <mergeCell ref="Z71:AE72"/>
    <mergeCell ref="Z74:AE75"/>
    <mergeCell ref="Z77:AE78"/>
    <mergeCell ref="Z80:AE81"/>
    <mergeCell ref="Z83:AE84"/>
    <mergeCell ref="Z86:AE87"/>
    <mergeCell ref="Z89:AE90"/>
    <mergeCell ref="Z92:AE93"/>
    <mergeCell ref="Z95:AE96"/>
    <mergeCell ref="Z98:AE99"/>
    <mergeCell ref="Z101:AE102"/>
    <mergeCell ref="Z68:AE69"/>
    <mergeCell ref="Z35:AE36"/>
    <mergeCell ref="Z38:AE39"/>
    <mergeCell ref="Z41:AE42"/>
    <mergeCell ref="Z44:AE45"/>
    <mergeCell ref="Z47:AE48"/>
    <mergeCell ref="Z50:AE51"/>
    <mergeCell ref="Z53:AE54"/>
    <mergeCell ref="Z56:AE57"/>
    <mergeCell ref="Z59:AE60"/>
    <mergeCell ref="Z62:AE63"/>
    <mergeCell ref="Z65:AE66"/>
    <mergeCell ref="G31:J33"/>
    <mergeCell ref="Z32:AE33"/>
    <mergeCell ref="D5:AP5"/>
    <mergeCell ref="D7:F9"/>
    <mergeCell ref="G7:J9"/>
    <mergeCell ref="Z8:AE9"/>
    <mergeCell ref="Z11:AE12"/>
    <mergeCell ref="G13:J15"/>
    <mergeCell ref="Z14:AE15"/>
    <mergeCell ref="Z17:AE18"/>
    <mergeCell ref="Z20:AE21"/>
    <mergeCell ref="Z23:AE24"/>
    <mergeCell ref="Z26:AE27"/>
    <mergeCell ref="Z29:AE30"/>
  </mergeCells>
  <phoneticPr fontId="1"/>
  <printOptions horizontalCentered="1"/>
  <pageMargins left="0.78740157480314965" right="0.39370078740157483" top="0.59055118110236227" bottom="0.59055118110236227" header="0.39370078740157483" footer="0.31496062992125984"/>
  <pageSetup paperSize="9" scale="48" orientation="portrait" horizontalDpi="300" verticalDpi="300" r:id="rId1"/>
  <headerFooter>
    <oddHeader>&amp;R&amp;9経過的生活介護</oddHeader>
    <oddFooter>&amp;C&amp;14&amp;P</oddFooter>
  </headerFooter>
  <rowBreaks count="2" manualBreakCount="2">
    <brk id="66" max="43" man="1"/>
    <brk id="114" max="16383" man="1"/>
  </rowBreaks>
  <colBreaks count="1" manualBreakCount="1">
    <brk id="44"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sheetPr>
  <dimension ref="A1:AU437"/>
  <sheetViews>
    <sheetView view="pageBreakPreview" zoomScaleNormal="85" zoomScaleSheetLayoutView="100" workbookViewId="0"/>
  </sheetViews>
  <sheetFormatPr defaultRowHeight="17.100000000000001" customHeight="1" x14ac:dyDescent="0.15"/>
  <cols>
    <col min="1" max="1" width="4.625" style="2" customWidth="1"/>
    <col min="2" max="2" width="7.625" style="2" customWidth="1"/>
    <col min="3" max="3" width="35.625" style="4" customWidth="1"/>
    <col min="4" max="9" width="2.375" style="2" customWidth="1"/>
    <col min="10" max="10" width="3.125" style="2" customWidth="1"/>
    <col min="11" max="16" width="2.375" style="4" customWidth="1"/>
    <col min="17" max="18" width="2.375" style="2" customWidth="1"/>
    <col min="19" max="19" width="2.875" style="2" customWidth="1"/>
    <col min="20" max="21" width="2.375" style="2" customWidth="1"/>
    <col min="22" max="23" width="2.375" style="5" customWidth="1"/>
    <col min="24" max="33" width="2.375" style="2" customWidth="1"/>
    <col min="34" max="35" width="2.375" style="5" customWidth="1"/>
    <col min="36" max="45" width="2.375" style="2" customWidth="1"/>
    <col min="46" max="46" width="7.125" style="2" customWidth="1"/>
    <col min="47" max="47" width="8.625" style="2" customWidth="1"/>
    <col min="48" max="48" width="2.875" style="2" customWidth="1"/>
    <col min="49" max="255" width="9" style="2"/>
    <col min="256" max="256" width="4.625" style="2" customWidth="1"/>
    <col min="257" max="257" width="7.625" style="2" customWidth="1"/>
    <col min="258" max="258" width="35.625" style="2" customWidth="1"/>
    <col min="259" max="301" width="2.375" style="2" customWidth="1"/>
    <col min="302" max="303" width="8.625" style="2" customWidth="1"/>
    <col min="304" max="304" width="2.875" style="2" customWidth="1"/>
    <col min="305" max="511" width="9" style="2"/>
    <col min="512" max="512" width="4.625" style="2" customWidth="1"/>
    <col min="513" max="513" width="7.625" style="2" customWidth="1"/>
    <col min="514" max="514" width="35.625" style="2" customWidth="1"/>
    <col min="515" max="557" width="2.375" style="2" customWidth="1"/>
    <col min="558" max="559" width="8.625" style="2" customWidth="1"/>
    <col min="560" max="560" width="2.875" style="2" customWidth="1"/>
    <col min="561" max="767" width="9" style="2"/>
    <col min="768" max="768" width="4.625" style="2" customWidth="1"/>
    <col min="769" max="769" width="7.625" style="2" customWidth="1"/>
    <col min="770" max="770" width="35.625" style="2" customWidth="1"/>
    <col min="771" max="813" width="2.375" style="2" customWidth="1"/>
    <col min="814" max="815" width="8.625" style="2" customWidth="1"/>
    <col min="816" max="816" width="2.875" style="2" customWidth="1"/>
    <col min="817" max="1023" width="9" style="2"/>
    <col min="1024" max="1024" width="4.625" style="2" customWidth="1"/>
    <col min="1025" max="1025" width="7.625" style="2" customWidth="1"/>
    <col min="1026" max="1026" width="35.625" style="2" customWidth="1"/>
    <col min="1027" max="1069" width="2.375" style="2" customWidth="1"/>
    <col min="1070" max="1071" width="8.625" style="2" customWidth="1"/>
    <col min="1072" max="1072" width="2.875" style="2" customWidth="1"/>
    <col min="1073" max="1279" width="9" style="2"/>
    <col min="1280" max="1280" width="4.625" style="2" customWidth="1"/>
    <col min="1281" max="1281" width="7.625" style="2" customWidth="1"/>
    <col min="1282" max="1282" width="35.625" style="2" customWidth="1"/>
    <col min="1283" max="1325" width="2.375" style="2" customWidth="1"/>
    <col min="1326" max="1327" width="8.625" style="2" customWidth="1"/>
    <col min="1328" max="1328" width="2.875" style="2" customWidth="1"/>
    <col min="1329" max="1535" width="9" style="2"/>
    <col min="1536" max="1536" width="4.625" style="2" customWidth="1"/>
    <col min="1537" max="1537" width="7.625" style="2" customWidth="1"/>
    <col min="1538" max="1538" width="35.625" style="2" customWidth="1"/>
    <col min="1539" max="1581" width="2.375" style="2" customWidth="1"/>
    <col min="1582" max="1583" width="8.625" style="2" customWidth="1"/>
    <col min="1584" max="1584" width="2.875" style="2" customWidth="1"/>
    <col min="1585" max="1791" width="9" style="2"/>
    <col min="1792" max="1792" width="4.625" style="2" customWidth="1"/>
    <col min="1793" max="1793" width="7.625" style="2" customWidth="1"/>
    <col min="1794" max="1794" width="35.625" style="2" customWidth="1"/>
    <col min="1795" max="1837" width="2.375" style="2" customWidth="1"/>
    <col min="1838" max="1839" width="8.625" style="2" customWidth="1"/>
    <col min="1840" max="1840" width="2.875" style="2" customWidth="1"/>
    <col min="1841" max="2047" width="9" style="2"/>
    <col min="2048" max="2048" width="4.625" style="2" customWidth="1"/>
    <col min="2049" max="2049" width="7.625" style="2" customWidth="1"/>
    <col min="2050" max="2050" width="35.625" style="2" customWidth="1"/>
    <col min="2051" max="2093" width="2.375" style="2" customWidth="1"/>
    <col min="2094" max="2095" width="8.625" style="2" customWidth="1"/>
    <col min="2096" max="2096" width="2.875" style="2" customWidth="1"/>
    <col min="2097" max="2303" width="9" style="2"/>
    <col min="2304" max="2304" width="4.625" style="2" customWidth="1"/>
    <col min="2305" max="2305" width="7.625" style="2" customWidth="1"/>
    <col min="2306" max="2306" width="35.625" style="2" customWidth="1"/>
    <col min="2307" max="2349" width="2.375" style="2" customWidth="1"/>
    <col min="2350" max="2351" width="8.625" style="2" customWidth="1"/>
    <col min="2352" max="2352" width="2.875" style="2" customWidth="1"/>
    <col min="2353" max="2559" width="9" style="2"/>
    <col min="2560" max="2560" width="4.625" style="2" customWidth="1"/>
    <col min="2561" max="2561" width="7.625" style="2" customWidth="1"/>
    <col min="2562" max="2562" width="35.625" style="2" customWidth="1"/>
    <col min="2563" max="2605" width="2.375" style="2" customWidth="1"/>
    <col min="2606" max="2607" width="8.625" style="2" customWidth="1"/>
    <col min="2608" max="2608" width="2.875" style="2" customWidth="1"/>
    <col min="2609" max="2815" width="9" style="2"/>
    <col min="2816" max="2816" width="4.625" style="2" customWidth="1"/>
    <col min="2817" max="2817" width="7.625" style="2" customWidth="1"/>
    <col min="2818" max="2818" width="35.625" style="2" customWidth="1"/>
    <col min="2819" max="2861" width="2.375" style="2" customWidth="1"/>
    <col min="2862" max="2863" width="8.625" style="2" customWidth="1"/>
    <col min="2864" max="2864" width="2.875" style="2" customWidth="1"/>
    <col min="2865" max="3071" width="9" style="2"/>
    <col min="3072" max="3072" width="4.625" style="2" customWidth="1"/>
    <col min="3073" max="3073" width="7.625" style="2" customWidth="1"/>
    <col min="3074" max="3074" width="35.625" style="2" customWidth="1"/>
    <col min="3075" max="3117" width="2.375" style="2" customWidth="1"/>
    <col min="3118" max="3119" width="8.625" style="2" customWidth="1"/>
    <col min="3120" max="3120" width="2.875" style="2" customWidth="1"/>
    <col min="3121" max="3327" width="9" style="2"/>
    <col min="3328" max="3328" width="4.625" style="2" customWidth="1"/>
    <col min="3329" max="3329" width="7.625" style="2" customWidth="1"/>
    <col min="3330" max="3330" width="35.625" style="2" customWidth="1"/>
    <col min="3331" max="3373" width="2.375" style="2" customWidth="1"/>
    <col min="3374" max="3375" width="8.625" style="2" customWidth="1"/>
    <col min="3376" max="3376" width="2.875" style="2" customWidth="1"/>
    <col min="3377" max="3583" width="9" style="2"/>
    <col min="3584" max="3584" width="4.625" style="2" customWidth="1"/>
    <col min="3585" max="3585" width="7.625" style="2" customWidth="1"/>
    <col min="3586" max="3586" width="35.625" style="2" customWidth="1"/>
    <col min="3587" max="3629" width="2.375" style="2" customWidth="1"/>
    <col min="3630" max="3631" width="8.625" style="2" customWidth="1"/>
    <col min="3632" max="3632" width="2.875" style="2" customWidth="1"/>
    <col min="3633" max="3839" width="9" style="2"/>
    <col min="3840" max="3840" width="4.625" style="2" customWidth="1"/>
    <col min="3841" max="3841" width="7.625" style="2" customWidth="1"/>
    <col min="3842" max="3842" width="35.625" style="2" customWidth="1"/>
    <col min="3843" max="3885" width="2.375" style="2" customWidth="1"/>
    <col min="3886" max="3887" width="8.625" style="2" customWidth="1"/>
    <col min="3888" max="3888" width="2.875" style="2" customWidth="1"/>
    <col min="3889" max="4095" width="9" style="2"/>
    <col min="4096" max="4096" width="4.625" style="2" customWidth="1"/>
    <col min="4097" max="4097" width="7.625" style="2" customWidth="1"/>
    <col min="4098" max="4098" width="35.625" style="2" customWidth="1"/>
    <col min="4099" max="4141" width="2.375" style="2" customWidth="1"/>
    <col min="4142" max="4143" width="8.625" style="2" customWidth="1"/>
    <col min="4144" max="4144" width="2.875" style="2" customWidth="1"/>
    <col min="4145" max="4351" width="9" style="2"/>
    <col min="4352" max="4352" width="4.625" style="2" customWidth="1"/>
    <col min="4353" max="4353" width="7.625" style="2" customWidth="1"/>
    <col min="4354" max="4354" width="35.625" style="2" customWidth="1"/>
    <col min="4355" max="4397" width="2.375" style="2" customWidth="1"/>
    <col min="4398" max="4399" width="8.625" style="2" customWidth="1"/>
    <col min="4400" max="4400" width="2.875" style="2" customWidth="1"/>
    <col min="4401" max="4607" width="9" style="2"/>
    <col min="4608" max="4608" width="4.625" style="2" customWidth="1"/>
    <col min="4609" max="4609" width="7.625" style="2" customWidth="1"/>
    <col min="4610" max="4610" width="35.625" style="2" customWidth="1"/>
    <col min="4611" max="4653" width="2.375" style="2" customWidth="1"/>
    <col min="4654" max="4655" width="8.625" style="2" customWidth="1"/>
    <col min="4656" max="4656" width="2.875" style="2" customWidth="1"/>
    <col min="4657" max="4863" width="9" style="2"/>
    <col min="4864" max="4864" width="4.625" style="2" customWidth="1"/>
    <col min="4865" max="4865" width="7.625" style="2" customWidth="1"/>
    <col min="4866" max="4866" width="35.625" style="2" customWidth="1"/>
    <col min="4867" max="4909" width="2.375" style="2" customWidth="1"/>
    <col min="4910" max="4911" width="8.625" style="2" customWidth="1"/>
    <col min="4912" max="4912" width="2.875" style="2" customWidth="1"/>
    <col min="4913" max="5119" width="9" style="2"/>
    <col min="5120" max="5120" width="4.625" style="2" customWidth="1"/>
    <col min="5121" max="5121" width="7.625" style="2" customWidth="1"/>
    <col min="5122" max="5122" width="35.625" style="2" customWidth="1"/>
    <col min="5123" max="5165" width="2.375" style="2" customWidth="1"/>
    <col min="5166" max="5167" width="8.625" style="2" customWidth="1"/>
    <col min="5168" max="5168" width="2.875" style="2" customWidth="1"/>
    <col min="5169" max="5375" width="9" style="2"/>
    <col min="5376" max="5376" width="4.625" style="2" customWidth="1"/>
    <col min="5377" max="5377" width="7.625" style="2" customWidth="1"/>
    <col min="5378" max="5378" width="35.625" style="2" customWidth="1"/>
    <col min="5379" max="5421" width="2.375" style="2" customWidth="1"/>
    <col min="5422" max="5423" width="8.625" style="2" customWidth="1"/>
    <col min="5424" max="5424" width="2.875" style="2" customWidth="1"/>
    <col min="5425" max="5631" width="9" style="2"/>
    <col min="5632" max="5632" width="4.625" style="2" customWidth="1"/>
    <col min="5633" max="5633" width="7.625" style="2" customWidth="1"/>
    <col min="5634" max="5634" width="35.625" style="2" customWidth="1"/>
    <col min="5635" max="5677" width="2.375" style="2" customWidth="1"/>
    <col min="5678" max="5679" width="8.625" style="2" customWidth="1"/>
    <col min="5680" max="5680" width="2.875" style="2" customWidth="1"/>
    <col min="5681" max="5887" width="9" style="2"/>
    <col min="5888" max="5888" width="4.625" style="2" customWidth="1"/>
    <col min="5889" max="5889" width="7.625" style="2" customWidth="1"/>
    <col min="5890" max="5890" width="35.625" style="2" customWidth="1"/>
    <col min="5891" max="5933" width="2.375" style="2" customWidth="1"/>
    <col min="5934" max="5935" width="8.625" style="2" customWidth="1"/>
    <col min="5936" max="5936" width="2.875" style="2" customWidth="1"/>
    <col min="5937" max="6143" width="9" style="2"/>
    <col min="6144" max="6144" width="4.625" style="2" customWidth="1"/>
    <col min="6145" max="6145" width="7.625" style="2" customWidth="1"/>
    <col min="6146" max="6146" width="35.625" style="2" customWidth="1"/>
    <col min="6147" max="6189" width="2.375" style="2" customWidth="1"/>
    <col min="6190" max="6191" width="8.625" style="2" customWidth="1"/>
    <col min="6192" max="6192" width="2.875" style="2" customWidth="1"/>
    <col min="6193" max="6399" width="9" style="2"/>
    <col min="6400" max="6400" width="4.625" style="2" customWidth="1"/>
    <col min="6401" max="6401" width="7.625" style="2" customWidth="1"/>
    <col min="6402" max="6402" width="35.625" style="2" customWidth="1"/>
    <col min="6403" max="6445" width="2.375" style="2" customWidth="1"/>
    <col min="6446" max="6447" width="8.625" style="2" customWidth="1"/>
    <col min="6448" max="6448" width="2.875" style="2" customWidth="1"/>
    <col min="6449" max="6655" width="9" style="2"/>
    <col min="6656" max="6656" width="4.625" style="2" customWidth="1"/>
    <col min="6657" max="6657" width="7.625" style="2" customWidth="1"/>
    <col min="6658" max="6658" width="35.625" style="2" customWidth="1"/>
    <col min="6659" max="6701" width="2.375" style="2" customWidth="1"/>
    <col min="6702" max="6703" width="8.625" style="2" customWidth="1"/>
    <col min="6704" max="6704" width="2.875" style="2" customWidth="1"/>
    <col min="6705" max="6911" width="9" style="2"/>
    <col min="6912" max="6912" width="4.625" style="2" customWidth="1"/>
    <col min="6913" max="6913" width="7.625" style="2" customWidth="1"/>
    <col min="6914" max="6914" width="35.625" style="2" customWidth="1"/>
    <col min="6915" max="6957" width="2.375" style="2" customWidth="1"/>
    <col min="6958" max="6959" width="8.625" style="2" customWidth="1"/>
    <col min="6960" max="6960" width="2.875" style="2" customWidth="1"/>
    <col min="6961" max="7167" width="9" style="2"/>
    <col min="7168" max="7168" width="4.625" style="2" customWidth="1"/>
    <col min="7169" max="7169" width="7.625" style="2" customWidth="1"/>
    <col min="7170" max="7170" width="35.625" style="2" customWidth="1"/>
    <col min="7171" max="7213" width="2.375" style="2" customWidth="1"/>
    <col min="7214" max="7215" width="8.625" style="2" customWidth="1"/>
    <col min="7216" max="7216" width="2.875" style="2" customWidth="1"/>
    <col min="7217" max="7423" width="9" style="2"/>
    <col min="7424" max="7424" width="4.625" style="2" customWidth="1"/>
    <col min="7425" max="7425" width="7.625" style="2" customWidth="1"/>
    <col min="7426" max="7426" width="35.625" style="2" customWidth="1"/>
    <col min="7427" max="7469" width="2.375" style="2" customWidth="1"/>
    <col min="7470" max="7471" width="8.625" style="2" customWidth="1"/>
    <col min="7472" max="7472" width="2.875" style="2" customWidth="1"/>
    <col min="7473" max="7679" width="9" style="2"/>
    <col min="7680" max="7680" width="4.625" style="2" customWidth="1"/>
    <col min="7681" max="7681" width="7.625" style="2" customWidth="1"/>
    <col min="7682" max="7682" width="35.625" style="2" customWidth="1"/>
    <col min="7683" max="7725" width="2.375" style="2" customWidth="1"/>
    <col min="7726" max="7727" width="8.625" style="2" customWidth="1"/>
    <col min="7728" max="7728" width="2.875" style="2" customWidth="1"/>
    <col min="7729" max="7935" width="9" style="2"/>
    <col min="7936" max="7936" width="4.625" style="2" customWidth="1"/>
    <col min="7937" max="7937" width="7.625" style="2" customWidth="1"/>
    <col min="7938" max="7938" width="35.625" style="2" customWidth="1"/>
    <col min="7939" max="7981" width="2.375" style="2" customWidth="1"/>
    <col min="7982" max="7983" width="8.625" style="2" customWidth="1"/>
    <col min="7984" max="7984" width="2.875" style="2" customWidth="1"/>
    <col min="7985" max="8191" width="9" style="2"/>
    <col min="8192" max="8192" width="4.625" style="2" customWidth="1"/>
    <col min="8193" max="8193" width="7.625" style="2" customWidth="1"/>
    <col min="8194" max="8194" width="35.625" style="2" customWidth="1"/>
    <col min="8195" max="8237" width="2.375" style="2" customWidth="1"/>
    <col min="8238" max="8239" width="8.625" style="2" customWidth="1"/>
    <col min="8240" max="8240" width="2.875" style="2" customWidth="1"/>
    <col min="8241" max="8447" width="9" style="2"/>
    <col min="8448" max="8448" width="4.625" style="2" customWidth="1"/>
    <col min="8449" max="8449" width="7.625" style="2" customWidth="1"/>
    <col min="8450" max="8450" width="35.625" style="2" customWidth="1"/>
    <col min="8451" max="8493" width="2.375" style="2" customWidth="1"/>
    <col min="8494" max="8495" width="8.625" style="2" customWidth="1"/>
    <col min="8496" max="8496" width="2.875" style="2" customWidth="1"/>
    <col min="8497" max="8703" width="9" style="2"/>
    <col min="8704" max="8704" width="4.625" style="2" customWidth="1"/>
    <col min="8705" max="8705" width="7.625" style="2" customWidth="1"/>
    <col min="8706" max="8706" width="35.625" style="2" customWidth="1"/>
    <col min="8707" max="8749" width="2.375" style="2" customWidth="1"/>
    <col min="8750" max="8751" width="8.625" style="2" customWidth="1"/>
    <col min="8752" max="8752" width="2.875" style="2" customWidth="1"/>
    <col min="8753" max="8959" width="9" style="2"/>
    <col min="8960" max="8960" width="4.625" style="2" customWidth="1"/>
    <col min="8961" max="8961" width="7.625" style="2" customWidth="1"/>
    <col min="8962" max="8962" width="35.625" style="2" customWidth="1"/>
    <col min="8963" max="9005" width="2.375" style="2" customWidth="1"/>
    <col min="9006" max="9007" width="8.625" style="2" customWidth="1"/>
    <col min="9008" max="9008" width="2.875" style="2" customWidth="1"/>
    <col min="9009" max="9215" width="9" style="2"/>
    <col min="9216" max="9216" width="4.625" style="2" customWidth="1"/>
    <col min="9217" max="9217" width="7.625" style="2" customWidth="1"/>
    <col min="9218" max="9218" width="35.625" style="2" customWidth="1"/>
    <col min="9219" max="9261" width="2.375" style="2" customWidth="1"/>
    <col min="9262" max="9263" width="8.625" style="2" customWidth="1"/>
    <col min="9264" max="9264" width="2.875" style="2" customWidth="1"/>
    <col min="9265" max="9471" width="9" style="2"/>
    <col min="9472" max="9472" width="4.625" style="2" customWidth="1"/>
    <col min="9473" max="9473" width="7.625" style="2" customWidth="1"/>
    <col min="9474" max="9474" width="35.625" style="2" customWidth="1"/>
    <col min="9475" max="9517" width="2.375" style="2" customWidth="1"/>
    <col min="9518" max="9519" width="8.625" style="2" customWidth="1"/>
    <col min="9520" max="9520" width="2.875" style="2" customWidth="1"/>
    <col min="9521" max="9727" width="9" style="2"/>
    <col min="9728" max="9728" width="4.625" style="2" customWidth="1"/>
    <col min="9729" max="9729" width="7.625" style="2" customWidth="1"/>
    <col min="9730" max="9730" width="35.625" style="2" customWidth="1"/>
    <col min="9731" max="9773" width="2.375" style="2" customWidth="1"/>
    <col min="9774" max="9775" width="8.625" style="2" customWidth="1"/>
    <col min="9776" max="9776" width="2.875" style="2" customWidth="1"/>
    <col min="9777" max="9983" width="9" style="2"/>
    <col min="9984" max="9984" width="4.625" style="2" customWidth="1"/>
    <col min="9985" max="9985" width="7.625" style="2" customWidth="1"/>
    <col min="9986" max="9986" width="35.625" style="2" customWidth="1"/>
    <col min="9987" max="10029" width="2.375" style="2" customWidth="1"/>
    <col min="10030" max="10031" width="8.625" style="2" customWidth="1"/>
    <col min="10032" max="10032" width="2.875" style="2" customWidth="1"/>
    <col min="10033" max="10239" width="9" style="2"/>
    <col min="10240" max="10240" width="4.625" style="2" customWidth="1"/>
    <col min="10241" max="10241" width="7.625" style="2" customWidth="1"/>
    <col min="10242" max="10242" width="35.625" style="2" customWidth="1"/>
    <col min="10243" max="10285" width="2.375" style="2" customWidth="1"/>
    <col min="10286" max="10287" width="8.625" style="2" customWidth="1"/>
    <col min="10288" max="10288" width="2.875" style="2" customWidth="1"/>
    <col min="10289" max="10495" width="9" style="2"/>
    <col min="10496" max="10496" width="4.625" style="2" customWidth="1"/>
    <col min="10497" max="10497" width="7.625" style="2" customWidth="1"/>
    <col min="10498" max="10498" width="35.625" style="2" customWidth="1"/>
    <col min="10499" max="10541" width="2.375" style="2" customWidth="1"/>
    <col min="10542" max="10543" width="8.625" style="2" customWidth="1"/>
    <col min="10544" max="10544" width="2.875" style="2" customWidth="1"/>
    <col min="10545" max="10751" width="9" style="2"/>
    <col min="10752" max="10752" width="4.625" style="2" customWidth="1"/>
    <col min="10753" max="10753" width="7.625" style="2" customWidth="1"/>
    <col min="10754" max="10754" width="35.625" style="2" customWidth="1"/>
    <col min="10755" max="10797" width="2.375" style="2" customWidth="1"/>
    <col min="10798" max="10799" width="8.625" style="2" customWidth="1"/>
    <col min="10800" max="10800" width="2.875" style="2" customWidth="1"/>
    <col min="10801" max="11007" width="9" style="2"/>
    <col min="11008" max="11008" width="4.625" style="2" customWidth="1"/>
    <col min="11009" max="11009" width="7.625" style="2" customWidth="1"/>
    <col min="11010" max="11010" width="35.625" style="2" customWidth="1"/>
    <col min="11011" max="11053" width="2.375" style="2" customWidth="1"/>
    <col min="11054" max="11055" width="8.625" style="2" customWidth="1"/>
    <col min="11056" max="11056" width="2.875" style="2" customWidth="1"/>
    <col min="11057" max="11263" width="9" style="2"/>
    <col min="11264" max="11264" width="4.625" style="2" customWidth="1"/>
    <col min="11265" max="11265" width="7.625" style="2" customWidth="1"/>
    <col min="11266" max="11266" width="35.625" style="2" customWidth="1"/>
    <col min="11267" max="11309" width="2.375" style="2" customWidth="1"/>
    <col min="11310" max="11311" width="8.625" style="2" customWidth="1"/>
    <col min="11312" max="11312" width="2.875" style="2" customWidth="1"/>
    <col min="11313" max="11519" width="9" style="2"/>
    <col min="11520" max="11520" width="4.625" style="2" customWidth="1"/>
    <col min="11521" max="11521" width="7.625" style="2" customWidth="1"/>
    <col min="11522" max="11522" width="35.625" style="2" customWidth="1"/>
    <col min="11523" max="11565" width="2.375" style="2" customWidth="1"/>
    <col min="11566" max="11567" width="8.625" style="2" customWidth="1"/>
    <col min="11568" max="11568" width="2.875" style="2" customWidth="1"/>
    <col min="11569" max="11775" width="9" style="2"/>
    <col min="11776" max="11776" width="4.625" style="2" customWidth="1"/>
    <col min="11777" max="11777" width="7.625" style="2" customWidth="1"/>
    <col min="11778" max="11778" width="35.625" style="2" customWidth="1"/>
    <col min="11779" max="11821" width="2.375" style="2" customWidth="1"/>
    <col min="11822" max="11823" width="8.625" style="2" customWidth="1"/>
    <col min="11824" max="11824" width="2.875" style="2" customWidth="1"/>
    <col min="11825" max="12031" width="9" style="2"/>
    <col min="12032" max="12032" width="4.625" style="2" customWidth="1"/>
    <col min="12033" max="12033" width="7.625" style="2" customWidth="1"/>
    <col min="12034" max="12034" width="35.625" style="2" customWidth="1"/>
    <col min="12035" max="12077" width="2.375" style="2" customWidth="1"/>
    <col min="12078" max="12079" width="8.625" style="2" customWidth="1"/>
    <col min="12080" max="12080" width="2.875" style="2" customWidth="1"/>
    <col min="12081" max="12287" width="9" style="2"/>
    <col min="12288" max="12288" width="4.625" style="2" customWidth="1"/>
    <col min="12289" max="12289" width="7.625" style="2" customWidth="1"/>
    <col min="12290" max="12290" width="35.625" style="2" customWidth="1"/>
    <col min="12291" max="12333" width="2.375" style="2" customWidth="1"/>
    <col min="12334" max="12335" width="8.625" style="2" customWidth="1"/>
    <col min="12336" max="12336" width="2.875" style="2" customWidth="1"/>
    <col min="12337" max="12543" width="9" style="2"/>
    <col min="12544" max="12544" width="4.625" style="2" customWidth="1"/>
    <col min="12545" max="12545" width="7.625" style="2" customWidth="1"/>
    <col min="12546" max="12546" width="35.625" style="2" customWidth="1"/>
    <col min="12547" max="12589" width="2.375" style="2" customWidth="1"/>
    <col min="12590" max="12591" width="8.625" style="2" customWidth="1"/>
    <col min="12592" max="12592" width="2.875" style="2" customWidth="1"/>
    <col min="12593" max="12799" width="9" style="2"/>
    <col min="12800" max="12800" width="4.625" style="2" customWidth="1"/>
    <col min="12801" max="12801" width="7.625" style="2" customWidth="1"/>
    <col min="12802" max="12802" width="35.625" style="2" customWidth="1"/>
    <col min="12803" max="12845" width="2.375" style="2" customWidth="1"/>
    <col min="12846" max="12847" width="8.625" style="2" customWidth="1"/>
    <col min="12848" max="12848" width="2.875" style="2" customWidth="1"/>
    <col min="12849" max="13055" width="9" style="2"/>
    <col min="13056" max="13056" width="4.625" style="2" customWidth="1"/>
    <col min="13057" max="13057" width="7.625" style="2" customWidth="1"/>
    <col min="13058" max="13058" width="35.625" style="2" customWidth="1"/>
    <col min="13059" max="13101" width="2.375" style="2" customWidth="1"/>
    <col min="13102" max="13103" width="8.625" style="2" customWidth="1"/>
    <col min="13104" max="13104" width="2.875" style="2" customWidth="1"/>
    <col min="13105" max="13311" width="9" style="2"/>
    <col min="13312" max="13312" width="4.625" style="2" customWidth="1"/>
    <col min="13313" max="13313" width="7.625" style="2" customWidth="1"/>
    <col min="13314" max="13314" width="35.625" style="2" customWidth="1"/>
    <col min="13315" max="13357" width="2.375" style="2" customWidth="1"/>
    <col min="13358" max="13359" width="8.625" style="2" customWidth="1"/>
    <col min="13360" max="13360" width="2.875" style="2" customWidth="1"/>
    <col min="13361" max="13567" width="9" style="2"/>
    <col min="13568" max="13568" width="4.625" style="2" customWidth="1"/>
    <col min="13569" max="13569" width="7.625" style="2" customWidth="1"/>
    <col min="13570" max="13570" width="35.625" style="2" customWidth="1"/>
    <col min="13571" max="13613" width="2.375" style="2" customWidth="1"/>
    <col min="13614" max="13615" width="8.625" style="2" customWidth="1"/>
    <col min="13616" max="13616" width="2.875" style="2" customWidth="1"/>
    <col min="13617" max="13823" width="9" style="2"/>
    <col min="13824" max="13824" width="4.625" style="2" customWidth="1"/>
    <col min="13825" max="13825" width="7.625" style="2" customWidth="1"/>
    <col min="13826" max="13826" width="35.625" style="2" customWidth="1"/>
    <col min="13827" max="13869" width="2.375" style="2" customWidth="1"/>
    <col min="13870" max="13871" width="8.625" style="2" customWidth="1"/>
    <col min="13872" max="13872" width="2.875" style="2" customWidth="1"/>
    <col min="13873" max="14079" width="9" style="2"/>
    <col min="14080" max="14080" width="4.625" style="2" customWidth="1"/>
    <col min="14081" max="14081" width="7.625" style="2" customWidth="1"/>
    <col min="14082" max="14082" width="35.625" style="2" customWidth="1"/>
    <col min="14083" max="14125" width="2.375" style="2" customWidth="1"/>
    <col min="14126" max="14127" width="8.625" style="2" customWidth="1"/>
    <col min="14128" max="14128" width="2.875" style="2" customWidth="1"/>
    <col min="14129" max="14335" width="9" style="2"/>
    <col min="14336" max="14336" width="4.625" style="2" customWidth="1"/>
    <col min="14337" max="14337" width="7.625" style="2" customWidth="1"/>
    <col min="14338" max="14338" width="35.625" style="2" customWidth="1"/>
    <col min="14339" max="14381" width="2.375" style="2" customWidth="1"/>
    <col min="14382" max="14383" width="8.625" style="2" customWidth="1"/>
    <col min="14384" max="14384" width="2.875" style="2" customWidth="1"/>
    <col min="14385" max="14591" width="9" style="2"/>
    <col min="14592" max="14592" width="4.625" style="2" customWidth="1"/>
    <col min="14593" max="14593" width="7.625" style="2" customWidth="1"/>
    <col min="14594" max="14594" width="35.625" style="2" customWidth="1"/>
    <col min="14595" max="14637" width="2.375" style="2" customWidth="1"/>
    <col min="14638" max="14639" width="8.625" style="2" customWidth="1"/>
    <col min="14640" max="14640" width="2.875" style="2" customWidth="1"/>
    <col min="14641" max="14847" width="9" style="2"/>
    <col min="14848" max="14848" width="4.625" style="2" customWidth="1"/>
    <col min="14849" max="14849" width="7.625" style="2" customWidth="1"/>
    <col min="14850" max="14850" width="35.625" style="2" customWidth="1"/>
    <col min="14851" max="14893" width="2.375" style="2" customWidth="1"/>
    <col min="14894" max="14895" width="8.625" style="2" customWidth="1"/>
    <col min="14896" max="14896" width="2.875" style="2" customWidth="1"/>
    <col min="14897" max="15103" width="9" style="2"/>
    <col min="15104" max="15104" width="4.625" style="2" customWidth="1"/>
    <col min="15105" max="15105" width="7.625" style="2" customWidth="1"/>
    <col min="15106" max="15106" width="35.625" style="2" customWidth="1"/>
    <col min="15107" max="15149" width="2.375" style="2" customWidth="1"/>
    <col min="15150" max="15151" width="8.625" style="2" customWidth="1"/>
    <col min="15152" max="15152" width="2.875" style="2" customWidth="1"/>
    <col min="15153" max="15359" width="9" style="2"/>
    <col min="15360" max="15360" width="4.625" style="2" customWidth="1"/>
    <col min="15361" max="15361" width="7.625" style="2" customWidth="1"/>
    <col min="15362" max="15362" width="35.625" style="2" customWidth="1"/>
    <col min="15363" max="15405" width="2.375" style="2" customWidth="1"/>
    <col min="15406" max="15407" width="8.625" style="2" customWidth="1"/>
    <col min="15408" max="15408" width="2.875" style="2" customWidth="1"/>
    <col min="15409" max="15615" width="9" style="2"/>
    <col min="15616" max="15616" width="4.625" style="2" customWidth="1"/>
    <col min="15617" max="15617" width="7.625" style="2" customWidth="1"/>
    <col min="15618" max="15618" width="35.625" style="2" customWidth="1"/>
    <col min="15619" max="15661" width="2.375" style="2" customWidth="1"/>
    <col min="15662" max="15663" width="8.625" style="2" customWidth="1"/>
    <col min="15664" max="15664" width="2.875" style="2" customWidth="1"/>
    <col min="15665" max="15871" width="9" style="2"/>
    <col min="15872" max="15872" width="4.625" style="2" customWidth="1"/>
    <col min="15873" max="15873" width="7.625" style="2" customWidth="1"/>
    <col min="15874" max="15874" width="35.625" style="2" customWidth="1"/>
    <col min="15875" max="15917" width="2.375" style="2" customWidth="1"/>
    <col min="15918" max="15919" width="8.625" style="2" customWidth="1"/>
    <col min="15920" max="15920" width="2.875" style="2" customWidth="1"/>
    <col min="15921" max="16127" width="9" style="2"/>
    <col min="16128" max="16128" width="4.625" style="2" customWidth="1"/>
    <col min="16129" max="16129" width="7.625" style="2" customWidth="1"/>
    <col min="16130" max="16130" width="35.625" style="2" customWidth="1"/>
    <col min="16131" max="16173" width="2.375" style="2" customWidth="1"/>
    <col min="16174" max="16175" width="8.625" style="2" customWidth="1"/>
    <col min="16176" max="16176" width="2.875" style="2" customWidth="1"/>
    <col min="16177" max="16384" width="9" style="2"/>
  </cols>
  <sheetData>
    <row r="1" spans="1:47" ht="17.100000000000001" customHeight="1" x14ac:dyDescent="0.15">
      <c r="A1" s="1"/>
    </row>
    <row r="2" spans="1:47" ht="17.100000000000001" customHeight="1" x14ac:dyDescent="0.15">
      <c r="A2" s="1"/>
    </row>
    <row r="3" spans="1:47" ht="17.100000000000001" customHeight="1" x14ac:dyDescent="0.15">
      <c r="A3" s="1"/>
    </row>
    <row r="4" spans="1:47" ht="17.100000000000001" customHeight="1" x14ac:dyDescent="0.15">
      <c r="A4" s="1"/>
      <c r="B4" s="1" t="s">
        <v>860</v>
      </c>
    </row>
    <row r="5" spans="1:47" ht="17.100000000000001" customHeight="1" x14ac:dyDescent="0.15">
      <c r="A5" s="6" t="s">
        <v>1</v>
      </c>
      <c r="B5" s="7"/>
      <c r="C5" s="79" t="s">
        <v>2</v>
      </c>
      <c r="D5" s="1099" t="s">
        <v>4817</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9" t="s">
        <v>4</v>
      </c>
      <c r="AU5" s="9" t="s">
        <v>5</v>
      </c>
    </row>
    <row r="6" spans="1:47" ht="17.100000000000001" customHeight="1" x14ac:dyDescent="0.15">
      <c r="A6" s="9" t="s">
        <v>6</v>
      </c>
      <c r="B6" s="79" t="s">
        <v>7</v>
      </c>
      <c r="C6" s="181"/>
      <c r="D6" s="55"/>
      <c r="E6" s="58"/>
      <c r="F6" s="58"/>
      <c r="G6" s="58"/>
      <c r="H6" s="58"/>
      <c r="I6" s="58"/>
      <c r="J6" s="58"/>
      <c r="K6" s="58"/>
      <c r="L6" s="58"/>
      <c r="M6" s="58"/>
      <c r="N6" s="58"/>
      <c r="O6" s="58"/>
      <c r="P6" s="39"/>
      <c r="Q6" s="39"/>
      <c r="R6" s="58"/>
      <c r="S6" s="58"/>
      <c r="T6" s="58"/>
      <c r="U6" s="58"/>
      <c r="V6" s="58"/>
      <c r="W6" s="58"/>
      <c r="X6" s="58"/>
      <c r="Y6" s="58"/>
      <c r="Z6" s="58"/>
      <c r="AA6" s="58"/>
      <c r="AB6" s="39"/>
      <c r="AC6" s="39"/>
      <c r="AD6" s="58"/>
      <c r="AE6" s="58"/>
      <c r="AF6" s="58"/>
      <c r="AG6" s="58"/>
      <c r="AH6" s="58"/>
      <c r="AI6" s="58"/>
      <c r="AJ6" s="58"/>
      <c r="AK6" s="58"/>
      <c r="AL6" s="58"/>
      <c r="AM6" s="58"/>
      <c r="AN6" s="58"/>
      <c r="AO6" s="58"/>
      <c r="AP6" s="58"/>
      <c r="AQ6" s="58"/>
      <c r="AR6" s="58"/>
      <c r="AS6" s="58"/>
      <c r="AT6" s="155" t="s">
        <v>8</v>
      </c>
      <c r="AU6" s="155" t="s">
        <v>9</v>
      </c>
    </row>
    <row r="7" spans="1:47" ht="17.100000000000001" customHeight="1" x14ac:dyDescent="0.15">
      <c r="A7" s="32">
        <v>43</v>
      </c>
      <c r="B7" s="33" t="s">
        <v>5325</v>
      </c>
      <c r="C7" s="34" t="s">
        <v>5326</v>
      </c>
      <c r="D7" s="1085" t="s">
        <v>4819</v>
      </c>
      <c r="E7" s="1086"/>
      <c r="F7" s="1087"/>
      <c r="G7" s="1085" t="s">
        <v>4820</v>
      </c>
      <c r="H7" s="1281"/>
      <c r="I7" s="1281"/>
      <c r="J7" s="1085" t="s">
        <v>4821</v>
      </c>
      <c r="K7" s="1086"/>
      <c r="L7" s="1086"/>
      <c r="M7" s="1087"/>
      <c r="N7" s="416"/>
      <c r="O7" s="417"/>
      <c r="P7" s="417"/>
      <c r="Q7" s="65"/>
      <c r="R7" s="156"/>
      <c r="S7" s="156"/>
      <c r="T7" s="1218" t="s">
        <v>5327</v>
      </c>
      <c r="U7" s="1274"/>
      <c r="V7" s="1274"/>
      <c r="W7" s="1275"/>
      <c r="X7" s="42"/>
      <c r="Y7" s="43"/>
      <c r="Z7" s="44"/>
      <c r="AA7" s="44"/>
      <c r="AB7" s="43"/>
      <c r="AC7" s="43"/>
      <c r="AD7" s="43"/>
      <c r="AE7" s="43"/>
      <c r="AF7" s="43"/>
      <c r="AG7" s="43"/>
      <c r="AH7" s="43"/>
      <c r="AI7" s="43"/>
      <c r="AJ7" s="43"/>
      <c r="AK7" s="43"/>
      <c r="AL7" s="43"/>
      <c r="AM7" s="44"/>
      <c r="AN7" s="45"/>
      <c r="AO7" s="45"/>
      <c r="AP7" s="43"/>
      <c r="AQ7" s="43"/>
      <c r="AR7" s="43"/>
      <c r="AS7" s="43"/>
      <c r="AT7" s="35">
        <f>ROUND(J11*V12,0)</f>
        <v>790</v>
      </c>
      <c r="AU7" s="66" t="s">
        <v>4822</v>
      </c>
    </row>
    <row r="8" spans="1:47" ht="17.100000000000001" customHeight="1" x14ac:dyDescent="0.15">
      <c r="A8" s="32">
        <v>43</v>
      </c>
      <c r="B8" s="33" t="s">
        <v>5328</v>
      </c>
      <c r="C8" s="34" t="s">
        <v>5329</v>
      </c>
      <c r="D8" s="1088"/>
      <c r="E8" s="1089"/>
      <c r="F8" s="1090"/>
      <c r="G8" s="1268"/>
      <c r="H8" s="1269"/>
      <c r="I8" s="1269"/>
      <c r="J8" s="1088"/>
      <c r="K8" s="1089"/>
      <c r="L8" s="1089"/>
      <c r="M8" s="1090"/>
      <c r="N8" s="418"/>
      <c r="O8" s="419"/>
      <c r="P8" s="419"/>
      <c r="Q8" s="23"/>
      <c r="R8" s="167"/>
      <c r="S8" s="167"/>
      <c r="T8" s="1276"/>
      <c r="U8" s="1277"/>
      <c r="V8" s="1277"/>
      <c r="W8" s="1278"/>
      <c r="X8" s="1271" t="s">
        <v>4824</v>
      </c>
      <c r="Y8" s="1202"/>
      <c r="Z8" s="1202"/>
      <c r="AA8" s="1202"/>
      <c r="AB8" s="1202"/>
      <c r="AC8" s="448" t="s">
        <v>4825</v>
      </c>
      <c r="AD8" s="99"/>
      <c r="AE8" s="99"/>
      <c r="AF8" s="99"/>
      <c r="AG8" s="43"/>
      <c r="AH8" s="43"/>
      <c r="AI8" s="43"/>
      <c r="AJ8" s="43"/>
      <c r="AK8" s="43"/>
      <c r="AL8" s="43"/>
      <c r="AM8" s="44" t="s">
        <v>17</v>
      </c>
      <c r="AN8" s="1157">
        <f>'15就労移行支援(基本)'!AU8</f>
        <v>0.7</v>
      </c>
      <c r="AO8" s="1157"/>
      <c r="AP8" s="43"/>
      <c r="AQ8" s="43"/>
      <c r="AR8" s="43"/>
      <c r="AS8" s="43"/>
      <c r="AT8" s="101">
        <f>ROUND(ROUND(J11*V12,0)*AN8,0)</f>
        <v>553</v>
      </c>
      <c r="AU8" s="232"/>
    </row>
    <row r="9" spans="1:47" ht="17.100000000000001" customHeight="1" x14ac:dyDescent="0.15">
      <c r="A9" s="32">
        <v>43</v>
      </c>
      <c r="B9" s="33" t="s">
        <v>5330</v>
      </c>
      <c r="C9" s="34" t="s">
        <v>5331</v>
      </c>
      <c r="D9" s="1088"/>
      <c r="E9" s="1089"/>
      <c r="F9" s="1090"/>
      <c r="G9" s="1268"/>
      <c r="H9" s="1269"/>
      <c r="I9" s="1269"/>
      <c r="J9" s="1088"/>
      <c r="K9" s="1089"/>
      <c r="L9" s="1089"/>
      <c r="M9" s="1090"/>
      <c r="N9" s="420"/>
      <c r="O9" s="421"/>
      <c r="P9" s="421"/>
      <c r="Q9" s="26"/>
      <c r="R9" s="27"/>
      <c r="S9" s="27"/>
      <c r="T9" s="1276"/>
      <c r="U9" s="1277"/>
      <c r="V9" s="1277"/>
      <c r="W9" s="1278"/>
      <c r="X9" s="1272"/>
      <c r="Y9" s="1273"/>
      <c r="Z9" s="1273"/>
      <c r="AA9" s="1273"/>
      <c r="AB9" s="1273"/>
      <c r="AC9" s="448" t="s">
        <v>4827</v>
      </c>
      <c r="AD9" s="99"/>
      <c r="AE9" s="99"/>
      <c r="AF9" s="99"/>
      <c r="AG9" s="43"/>
      <c r="AH9" s="43"/>
      <c r="AI9" s="43"/>
      <c r="AJ9" s="43"/>
      <c r="AK9" s="43"/>
      <c r="AL9" s="43"/>
      <c r="AM9" s="44" t="s">
        <v>17</v>
      </c>
      <c r="AN9" s="1157">
        <f>'15就労移行支援(基本)'!AU9</f>
        <v>0.5</v>
      </c>
      <c r="AO9" s="1157"/>
      <c r="AP9" s="43"/>
      <c r="AQ9" s="43"/>
      <c r="AR9" s="43"/>
      <c r="AS9" s="43"/>
      <c r="AT9" s="101">
        <f>ROUND(ROUND(J11*V12,0)*AN9,0)</f>
        <v>395</v>
      </c>
      <c r="AU9" s="232"/>
    </row>
    <row r="10" spans="1:47" ht="17.100000000000001" customHeight="1" x14ac:dyDescent="0.15">
      <c r="A10" s="32">
        <v>43</v>
      </c>
      <c r="B10" s="33" t="s">
        <v>5332</v>
      </c>
      <c r="C10" s="34" t="s">
        <v>5333</v>
      </c>
      <c r="D10" s="1088"/>
      <c r="E10" s="1089"/>
      <c r="F10" s="1090"/>
      <c r="J10" s="1088"/>
      <c r="K10" s="1089"/>
      <c r="L10" s="1089"/>
      <c r="M10" s="1090"/>
      <c r="N10" s="1271" t="s">
        <v>4829</v>
      </c>
      <c r="O10" s="1202"/>
      <c r="P10" s="1202"/>
      <c r="Q10" s="1202"/>
      <c r="R10" s="1202"/>
      <c r="S10" s="1202"/>
      <c r="T10" s="418"/>
      <c r="W10" s="449"/>
      <c r="X10" s="42"/>
      <c r="Y10" s="43"/>
      <c r="Z10" s="44"/>
      <c r="AA10" s="44"/>
      <c r="AB10" s="43"/>
      <c r="AC10" s="450"/>
      <c r="AD10" s="43"/>
      <c r="AE10" s="43"/>
      <c r="AF10" s="43"/>
      <c r="AG10" s="43"/>
      <c r="AH10" s="43"/>
      <c r="AI10" s="43"/>
      <c r="AJ10" s="43"/>
      <c r="AK10" s="43"/>
      <c r="AL10" s="43"/>
      <c r="AM10" s="44"/>
      <c r="AN10" s="45"/>
      <c r="AO10" s="45"/>
      <c r="AP10" s="43"/>
      <c r="AQ10" s="43"/>
      <c r="AR10" s="25"/>
      <c r="AS10" s="25"/>
      <c r="AT10" s="101">
        <f>ROUND(ROUND(J11*R12,0)*V12,0)</f>
        <v>762</v>
      </c>
      <c r="AU10" s="232"/>
    </row>
    <row r="11" spans="1:47" ht="17.100000000000001" customHeight="1" x14ac:dyDescent="0.15">
      <c r="A11" s="32">
        <v>43</v>
      </c>
      <c r="B11" s="33" t="s">
        <v>5334</v>
      </c>
      <c r="C11" s="34" t="s">
        <v>5335</v>
      </c>
      <c r="D11" s="422"/>
      <c r="E11" s="423"/>
      <c r="F11" s="424"/>
      <c r="G11" s="29"/>
      <c r="H11" s="29"/>
      <c r="I11" s="4"/>
      <c r="J11" s="1280">
        <f>'15就労移行支援(基本)'!K11</f>
        <v>1128</v>
      </c>
      <c r="K11" s="1108"/>
      <c r="L11" s="4" t="s">
        <v>21</v>
      </c>
      <c r="M11" s="22"/>
      <c r="N11" s="1228"/>
      <c r="O11" s="1283"/>
      <c r="P11" s="1283"/>
      <c r="Q11" s="1283"/>
      <c r="R11" s="1283"/>
      <c r="S11" s="1283"/>
      <c r="T11" s="418"/>
      <c r="W11" s="449"/>
      <c r="X11" s="1271" t="s">
        <v>4824</v>
      </c>
      <c r="Y11" s="1202"/>
      <c r="Z11" s="1202"/>
      <c r="AA11" s="1202"/>
      <c r="AB11" s="1202"/>
      <c r="AC11" s="448" t="s">
        <v>4825</v>
      </c>
      <c r="AD11" s="99"/>
      <c r="AE11" s="99"/>
      <c r="AF11" s="99"/>
      <c r="AG11" s="43"/>
      <c r="AH11" s="43"/>
      <c r="AI11" s="43"/>
      <c r="AJ11" s="43"/>
      <c r="AK11" s="43"/>
      <c r="AL11" s="43"/>
      <c r="AM11" s="44" t="s">
        <v>17</v>
      </c>
      <c r="AN11" s="1157">
        <f>$AN$8</f>
        <v>0.7</v>
      </c>
      <c r="AO11" s="1157"/>
      <c r="AP11" s="25"/>
      <c r="AQ11" s="25"/>
      <c r="AR11" s="25"/>
      <c r="AS11" s="25"/>
      <c r="AT11" s="101">
        <f>ROUND(ROUND(ROUND(J11*R12,0)*V12,0)*AN11,0)</f>
        <v>533</v>
      </c>
      <c r="AU11" s="232"/>
    </row>
    <row r="12" spans="1:47" ht="17.100000000000001" customHeight="1" x14ac:dyDescent="0.15">
      <c r="A12" s="32">
        <v>43</v>
      </c>
      <c r="B12" s="33" t="s">
        <v>5336</v>
      </c>
      <c r="C12" s="34" t="s">
        <v>5337</v>
      </c>
      <c r="D12" s="422"/>
      <c r="E12" s="423"/>
      <c r="F12" s="424"/>
      <c r="G12" s="29"/>
      <c r="H12" s="29"/>
      <c r="I12" s="4"/>
      <c r="J12" s="418"/>
      <c r="K12" s="419"/>
      <c r="L12" s="419"/>
      <c r="M12" s="425"/>
      <c r="N12" s="420"/>
      <c r="O12" s="421"/>
      <c r="P12" s="421"/>
      <c r="Q12" s="26" t="s">
        <v>17</v>
      </c>
      <c r="R12" s="1180">
        <f>'15就労移行支援(基本)'!S12</f>
        <v>0.96499999999999997</v>
      </c>
      <c r="S12" s="1180"/>
      <c r="T12" s="166"/>
      <c r="U12" s="23" t="s">
        <v>17</v>
      </c>
      <c r="V12" s="1158">
        <v>0.7</v>
      </c>
      <c r="W12" s="1159"/>
      <c r="X12" s="1272"/>
      <c r="Y12" s="1273"/>
      <c r="Z12" s="1273"/>
      <c r="AA12" s="1273"/>
      <c r="AB12" s="1273"/>
      <c r="AC12" s="448" t="s">
        <v>4827</v>
      </c>
      <c r="AD12" s="99"/>
      <c r="AE12" s="99"/>
      <c r="AF12" s="99"/>
      <c r="AG12" s="43"/>
      <c r="AH12" s="43"/>
      <c r="AI12" s="43"/>
      <c r="AJ12" s="43"/>
      <c r="AK12" s="43"/>
      <c r="AL12" s="43"/>
      <c r="AM12" s="44" t="s">
        <v>17</v>
      </c>
      <c r="AN12" s="1157">
        <f>$AN$9</f>
        <v>0.5</v>
      </c>
      <c r="AO12" s="1157"/>
      <c r="AP12" s="25"/>
      <c r="AQ12" s="25"/>
      <c r="AR12" s="25"/>
      <c r="AS12" s="25"/>
      <c r="AT12" s="101">
        <f>ROUND(ROUND(ROUND(J11*R12,0)*V12,0)*AN12,0)</f>
        <v>381</v>
      </c>
      <c r="AU12" s="232"/>
    </row>
    <row r="13" spans="1:47" ht="17.100000000000001" customHeight="1" x14ac:dyDescent="0.15">
      <c r="A13" s="32">
        <v>43</v>
      </c>
      <c r="B13" s="33" t="s">
        <v>5338</v>
      </c>
      <c r="C13" s="34" t="s">
        <v>5339</v>
      </c>
      <c r="D13" s="422"/>
      <c r="E13" s="423"/>
      <c r="F13" s="424"/>
      <c r="G13" s="29"/>
      <c r="H13" s="29"/>
      <c r="I13" s="29"/>
      <c r="J13" s="20"/>
      <c r="M13" s="21"/>
      <c r="N13" s="416"/>
      <c r="O13" s="417"/>
      <c r="P13" s="417"/>
      <c r="Q13" s="65"/>
      <c r="R13" s="156"/>
      <c r="S13" s="156"/>
      <c r="T13" s="166"/>
      <c r="W13" s="449"/>
      <c r="X13" s="42"/>
      <c r="Y13" s="43"/>
      <c r="Z13" s="44"/>
      <c r="AA13" s="44"/>
      <c r="AB13" s="43"/>
      <c r="AC13" s="450"/>
      <c r="AD13" s="43"/>
      <c r="AE13" s="43"/>
      <c r="AF13" s="43"/>
      <c r="AG13" s="43"/>
      <c r="AH13" s="43"/>
      <c r="AI13" s="43"/>
      <c r="AJ13" s="43"/>
      <c r="AK13" s="43"/>
      <c r="AL13" s="43"/>
      <c r="AM13" s="44"/>
      <c r="AN13" s="45"/>
      <c r="AO13" s="45"/>
      <c r="AP13" s="1198" t="s">
        <v>4833</v>
      </c>
      <c r="AQ13" s="1281"/>
      <c r="AR13" s="1281"/>
      <c r="AS13" s="1299"/>
      <c r="AT13" s="101">
        <f>ROUND(ROUND(J11*V12,0)*AR16,0)</f>
        <v>751</v>
      </c>
      <c r="AU13" s="31"/>
    </row>
    <row r="14" spans="1:47" ht="17.100000000000001" customHeight="1" x14ac:dyDescent="0.15">
      <c r="A14" s="32">
        <v>43</v>
      </c>
      <c r="B14" s="33" t="s">
        <v>5340</v>
      </c>
      <c r="C14" s="34" t="s">
        <v>5341</v>
      </c>
      <c r="D14" s="422"/>
      <c r="E14" s="423"/>
      <c r="F14" s="424"/>
      <c r="G14" s="29"/>
      <c r="H14" s="29"/>
      <c r="I14" s="29"/>
      <c r="J14" s="20"/>
      <c r="M14" s="21"/>
      <c r="N14" s="418"/>
      <c r="O14" s="419"/>
      <c r="P14" s="419"/>
      <c r="Q14" s="23"/>
      <c r="R14" s="167"/>
      <c r="S14" s="167"/>
      <c r="T14" s="166"/>
      <c r="W14" s="449"/>
      <c r="X14" s="1271" t="s">
        <v>4824</v>
      </c>
      <c r="Y14" s="1202"/>
      <c r="Z14" s="1202"/>
      <c r="AA14" s="1202"/>
      <c r="AB14" s="1202"/>
      <c r="AC14" s="448" t="s">
        <v>4825</v>
      </c>
      <c r="AD14" s="99"/>
      <c r="AE14" s="99"/>
      <c r="AF14" s="99"/>
      <c r="AG14" s="43"/>
      <c r="AH14" s="43"/>
      <c r="AI14" s="43"/>
      <c r="AJ14" s="43"/>
      <c r="AK14" s="43"/>
      <c r="AL14" s="43"/>
      <c r="AM14" s="44" t="s">
        <v>17</v>
      </c>
      <c r="AN14" s="1157">
        <f>$AN$8</f>
        <v>0.7</v>
      </c>
      <c r="AO14" s="1157"/>
      <c r="AP14" s="1268"/>
      <c r="AQ14" s="1269"/>
      <c r="AR14" s="1269"/>
      <c r="AS14" s="1270"/>
      <c r="AT14" s="101">
        <f>ROUND(ROUND(ROUND(J11*V12,0)*AN14,0)*AR16,0)</f>
        <v>525</v>
      </c>
      <c r="AU14" s="31"/>
    </row>
    <row r="15" spans="1:47" ht="17.100000000000001" customHeight="1" x14ac:dyDescent="0.15">
      <c r="A15" s="32">
        <v>43</v>
      </c>
      <c r="B15" s="33" t="s">
        <v>5342</v>
      </c>
      <c r="C15" s="34" t="s">
        <v>5343</v>
      </c>
      <c r="D15" s="422"/>
      <c r="E15" s="423"/>
      <c r="F15" s="424"/>
      <c r="G15" s="29"/>
      <c r="H15" s="29"/>
      <c r="I15" s="29"/>
      <c r="J15" s="20"/>
      <c r="M15" s="21"/>
      <c r="N15" s="420"/>
      <c r="O15" s="421"/>
      <c r="P15" s="421"/>
      <c r="Q15" s="26"/>
      <c r="R15" s="27"/>
      <c r="S15" s="27"/>
      <c r="T15" s="166"/>
      <c r="W15" s="449"/>
      <c r="X15" s="1272"/>
      <c r="Y15" s="1273"/>
      <c r="Z15" s="1273"/>
      <c r="AA15" s="1273"/>
      <c r="AB15" s="1273"/>
      <c r="AC15" s="448" t="s">
        <v>4827</v>
      </c>
      <c r="AD15" s="99"/>
      <c r="AE15" s="99"/>
      <c r="AF15" s="99"/>
      <c r="AG15" s="43"/>
      <c r="AH15" s="43"/>
      <c r="AI15" s="43"/>
      <c r="AJ15" s="43"/>
      <c r="AK15" s="43"/>
      <c r="AL15" s="43"/>
      <c r="AM15" s="44" t="s">
        <v>17</v>
      </c>
      <c r="AN15" s="1157">
        <f>$AN$9</f>
        <v>0.5</v>
      </c>
      <c r="AO15" s="1157"/>
      <c r="AP15" s="20"/>
      <c r="AQ15" s="4"/>
      <c r="AR15" s="4"/>
      <c r="AS15" s="21"/>
      <c r="AT15" s="101">
        <f>ROUND(ROUND(ROUND(J11*V12,0)*AN15,0)*AR16,0)</f>
        <v>375</v>
      </c>
      <c r="AU15" s="31"/>
    </row>
    <row r="16" spans="1:47" ht="17.100000000000001" customHeight="1" x14ac:dyDescent="0.15">
      <c r="A16" s="32">
        <v>43</v>
      </c>
      <c r="B16" s="33" t="s">
        <v>5344</v>
      </c>
      <c r="C16" s="34" t="s">
        <v>5345</v>
      </c>
      <c r="D16" s="422"/>
      <c r="E16" s="423"/>
      <c r="F16" s="424"/>
      <c r="G16" s="29"/>
      <c r="H16" s="29"/>
      <c r="I16" s="29"/>
      <c r="J16" s="20"/>
      <c r="M16" s="21"/>
      <c r="N16" s="1271" t="s">
        <v>4829</v>
      </c>
      <c r="O16" s="1202"/>
      <c r="P16" s="1202"/>
      <c r="Q16" s="1202"/>
      <c r="R16" s="1202"/>
      <c r="S16" s="1202"/>
      <c r="T16" s="418"/>
      <c r="W16" s="449"/>
      <c r="X16" s="42"/>
      <c r="Y16" s="43"/>
      <c r="Z16" s="44"/>
      <c r="AA16" s="44"/>
      <c r="AB16" s="43"/>
      <c r="AC16" s="450"/>
      <c r="AD16" s="43"/>
      <c r="AE16" s="43"/>
      <c r="AF16" s="43"/>
      <c r="AG16" s="43"/>
      <c r="AH16" s="43"/>
      <c r="AI16" s="43"/>
      <c r="AJ16" s="43"/>
      <c r="AK16" s="43"/>
      <c r="AL16" s="43"/>
      <c r="AM16" s="44"/>
      <c r="AN16" s="45"/>
      <c r="AO16" s="45"/>
      <c r="AP16" s="20"/>
      <c r="AQ16" s="23" t="s">
        <v>17</v>
      </c>
      <c r="AR16" s="1158">
        <f>'15就労移行支援(基本)'!AY16</f>
        <v>0.95</v>
      </c>
      <c r="AS16" s="1159"/>
      <c r="AT16" s="101">
        <f>ROUND(ROUND(ROUND(J11*R18,0)*V12,0)*AR16,0)</f>
        <v>724</v>
      </c>
      <c r="AU16" s="31"/>
    </row>
    <row r="17" spans="1:47" ht="17.100000000000001" customHeight="1" x14ac:dyDescent="0.15">
      <c r="A17" s="32">
        <v>43</v>
      </c>
      <c r="B17" s="33" t="s">
        <v>5346</v>
      </c>
      <c r="C17" s="34" t="s">
        <v>5347</v>
      </c>
      <c r="D17" s="422"/>
      <c r="E17" s="423"/>
      <c r="F17" s="424"/>
      <c r="G17" s="29"/>
      <c r="H17" s="29"/>
      <c r="I17" s="29"/>
      <c r="J17" s="20"/>
      <c r="M17" s="21"/>
      <c r="N17" s="1228"/>
      <c r="O17" s="1283"/>
      <c r="P17" s="1283"/>
      <c r="Q17" s="1283"/>
      <c r="R17" s="1283"/>
      <c r="S17" s="1283"/>
      <c r="T17" s="418"/>
      <c r="W17" s="449"/>
      <c r="X17" s="1271" t="s">
        <v>4824</v>
      </c>
      <c r="Y17" s="1202"/>
      <c r="Z17" s="1202"/>
      <c r="AA17" s="1202"/>
      <c r="AB17" s="1202"/>
      <c r="AC17" s="448" t="s">
        <v>4825</v>
      </c>
      <c r="AD17" s="99"/>
      <c r="AE17" s="99"/>
      <c r="AF17" s="99"/>
      <c r="AG17" s="43"/>
      <c r="AH17" s="43"/>
      <c r="AI17" s="43"/>
      <c r="AJ17" s="43"/>
      <c r="AK17" s="43"/>
      <c r="AL17" s="43"/>
      <c r="AM17" s="44" t="s">
        <v>17</v>
      </c>
      <c r="AN17" s="1157">
        <f>$AN$8</f>
        <v>0.7</v>
      </c>
      <c r="AO17" s="1157"/>
      <c r="AP17" s="20"/>
      <c r="AQ17" s="4"/>
      <c r="AR17" s="4"/>
      <c r="AS17" s="21"/>
      <c r="AT17" s="101">
        <f>ROUND(ROUND(ROUND(ROUND(J11*R18,0)*V12,0)*AN17,0)*AR16,0)</f>
        <v>506</v>
      </c>
      <c r="AU17" s="31"/>
    </row>
    <row r="18" spans="1:47" ht="17.100000000000001" customHeight="1" x14ac:dyDescent="0.15">
      <c r="A18" s="32">
        <v>43</v>
      </c>
      <c r="B18" s="33" t="s">
        <v>5348</v>
      </c>
      <c r="C18" s="34" t="s">
        <v>5349</v>
      </c>
      <c r="D18" s="422"/>
      <c r="E18" s="423"/>
      <c r="F18" s="424"/>
      <c r="G18" s="29"/>
      <c r="H18" s="29"/>
      <c r="I18" s="29"/>
      <c r="J18" s="20"/>
      <c r="M18" s="21"/>
      <c r="N18" s="420"/>
      <c r="O18" s="421"/>
      <c r="P18" s="421"/>
      <c r="Q18" s="26" t="s">
        <v>17</v>
      </c>
      <c r="R18" s="1180">
        <f>$R$12</f>
        <v>0.96499999999999997</v>
      </c>
      <c r="S18" s="1180"/>
      <c r="T18" s="166"/>
      <c r="W18" s="449"/>
      <c r="X18" s="1272"/>
      <c r="Y18" s="1273"/>
      <c r="Z18" s="1273"/>
      <c r="AA18" s="1273"/>
      <c r="AB18" s="1273"/>
      <c r="AC18" s="448" t="s">
        <v>4827</v>
      </c>
      <c r="AD18" s="99"/>
      <c r="AE18" s="99"/>
      <c r="AF18" s="99"/>
      <c r="AG18" s="43"/>
      <c r="AH18" s="43"/>
      <c r="AI18" s="43"/>
      <c r="AJ18" s="43"/>
      <c r="AK18" s="43"/>
      <c r="AL18" s="43"/>
      <c r="AM18" s="44" t="s">
        <v>17</v>
      </c>
      <c r="AN18" s="1157">
        <f>$AN$9</f>
        <v>0.5</v>
      </c>
      <c r="AO18" s="1157"/>
      <c r="AP18" s="24"/>
      <c r="AQ18" s="25"/>
      <c r="AR18" s="25"/>
      <c r="AS18" s="38"/>
      <c r="AT18" s="101">
        <f>ROUND(ROUND(ROUND(ROUND(J11*R18,0)*V12,0)*AN18,0)*AR16,0)</f>
        <v>362</v>
      </c>
      <c r="AU18" s="31"/>
    </row>
    <row r="19" spans="1:47" ht="17.100000000000001" customHeight="1" x14ac:dyDescent="0.15">
      <c r="A19" s="32">
        <v>43</v>
      </c>
      <c r="B19" s="33" t="s">
        <v>5350</v>
      </c>
      <c r="C19" s="34" t="s">
        <v>5351</v>
      </c>
      <c r="D19" s="422"/>
      <c r="E19" s="423"/>
      <c r="F19" s="424"/>
      <c r="G19" s="36"/>
      <c r="H19" s="29"/>
      <c r="I19" s="29"/>
      <c r="J19" s="1085" t="s">
        <v>4840</v>
      </c>
      <c r="K19" s="1086"/>
      <c r="L19" s="1086"/>
      <c r="M19" s="1087"/>
      <c r="N19" s="416"/>
      <c r="O19" s="417"/>
      <c r="P19" s="417"/>
      <c r="Q19" s="65"/>
      <c r="R19" s="156"/>
      <c r="S19" s="156"/>
      <c r="T19" s="1221"/>
      <c r="U19" s="1277"/>
      <c r="V19" s="1277"/>
      <c r="W19" s="1278"/>
      <c r="X19" s="42"/>
      <c r="Y19" s="43"/>
      <c r="Z19" s="44"/>
      <c r="AA19" s="44"/>
      <c r="AB19" s="43"/>
      <c r="AC19" s="450"/>
      <c r="AD19" s="43"/>
      <c r="AE19" s="43"/>
      <c r="AF19" s="43"/>
      <c r="AG19" s="43"/>
      <c r="AH19" s="43"/>
      <c r="AI19" s="43"/>
      <c r="AJ19" s="43"/>
      <c r="AK19" s="43"/>
      <c r="AL19" s="43"/>
      <c r="AM19" s="44"/>
      <c r="AN19" s="45"/>
      <c r="AO19" s="45"/>
      <c r="AP19" s="25"/>
      <c r="AQ19" s="25"/>
      <c r="AR19" s="25"/>
      <c r="AS19" s="25"/>
      <c r="AT19" s="35">
        <f>ROUND(J23*V12,0)</f>
        <v>671</v>
      </c>
      <c r="AU19" s="31"/>
    </row>
    <row r="20" spans="1:47" ht="17.100000000000001" customHeight="1" x14ac:dyDescent="0.15">
      <c r="A20" s="32">
        <v>43</v>
      </c>
      <c r="B20" s="33" t="s">
        <v>5352</v>
      </c>
      <c r="C20" s="34" t="s">
        <v>5353</v>
      </c>
      <c r="D20" s="422"/>
      <c r="E20" s="423"/>
      <c r="F20" s="424"/>
      <c r="G20" s="36"/>
      <c r="H20" s="29"/>
      <c r="I20" s="29"/>
      <c r="J20" s="1088"/>
      <c r="K20" s="1089"/>
      <c r="L20" s="1089"/>
      <c r="M20" s="1090"/>
      <c r="N20" s="418"/>
      <c r="O20" s="419"/>
      <c r="P20" s="419"/>
      <c r="Q20" s="23"/>
      <c r="R20" s="167"/>
      <c r="S20" s="167"/>
      <c r="T20" s="1276"/>
      <c r="U20" s="1277"/>
      <c r="V20" s="1277"/>
      <c r="W20" s="1278"/>
      <c r="X20" s="1271" t="s">
        <v>4824</v>
      </c>
      <c r="Y20" s="1202"/>
      <c r="Z20" s="1202"/>
      <c r="AA20" s="1202"/>
      <c r="AB20" s="1202"/>
      <c r="AC20" s="448" t="s">
        <v>4825</v>
      </c>
      <c r="AD20" s="99"/>
      <c r="AE20" s="99"/>
      <c r="AF20" s="99"/>
      <c r="AG20" s="43"/>
      <c r="AH20" s="43"/>
      <c r="AI20" s="43"/>
      <c r="AJ20" s="43"/>
      <c r="AK20" s="43"/>
      <c r="AL20" s="43"/>
      <c r="AM20" s="44" t="s">
        <v>17</v>
      </c>
      <c r="AN20" s="1157">
        <f>$AN$8</f>
        <v>0.7</v>
      </c>
      <c r="AO20" s="1157"/>
      <c r="AP20" s="43"/>
      <c r="AQ20" s="43"/>
      <c r="AR20" s="43"/>
      <c r="AS20" s="43"/>
      <c r="AT20" s="101">
        <f>ROUND(ROUND(J23*V12,0)*AN20,0)</f>
        <v>470</v>
      </c>
      <c r="AU20" s="31"/>
    </row>
    <row r="21" spans="1:47" ht="17.100000000000001" customHeight="1" x14ac:dyDescent="0.15">
      <c r="A21" s="32">
        <v>43</v>
      </c>
      <c r="B21" s="33" t="s">
        <v>5354</v>
      </c>
      <c r="C21" s="34" t="s">
        <v>5355</v>
      </c>
      <c r="D21" s="422"/>
      <c r="E21" s="423"/>
      <c r="F21" s="424"/>
      <c r="G21" s="36"/>
      <c r="H21" s="29"/>
      <c r="I21" s="29"/>
      <c r="J21" s="1088"/>
      <c r="K21" s="1089"/>
      <c r="L21" s="1089"/>
      <c r="M21" s="1090"/>
      <c r="N21" s="420"/>
      <c r="O21" s="421"/>
      <c r="P21" s="421"/>
      <c r="Q21" s="26"/>
      <c r="R21" s="27"/>
      <c r="S21" s="27"/>
      <c r="T21" s="1276"/>
      <c r="U21" s="1277"/>
      <c r="V21" s="1277"/>
      <c r="W21" s="1278"/>
      <c r="X21" s="1272"/>
      <c r="Y21" s="1273"/>
      <c r="Z21" s="1273"/>
      <c r="AA21" s="1273"/>
      <c r="AB21" s="1273"/>
      <c r="AC21" s="448" t="s">
        <v>4827</v>
      </c>
      <c r="AD21" s="99"/>
      <c r="AE21" s="99"/>
      <c r="AF21" s="99"/>
      <c r="AG21" s="43"/>
      <c r="AH21" s="43"/>
      <c r="AI21" s="43"/>
      <c r="AJ21" s="43"/>
      <c r="AK21" s="43"/>
      <c r="AL21" s="43"/>
      <c r="AM21" s="44" t="s">
        <v>17</v>
      </c>
      <c r="AN21" s="1157">
        <f>$AN$9</f>
        <v>0.5</v>
      </c>
      <c r="AO21" s="1157"/>
      <c r="AP21" s="43"/>
      <c r="AQ21" s="43"/>
      <c r="AR21" s="43"/>
      <c r="AS21" s="43"/>
      <c r="AT21" s="101">
        <f>ROUND(ROUND(J23*V12,0)*AN21,0)</f>
        <v>336</v>
      </c>
      <c r="AU21" s="31"/>
    </row>
    <row r="22" spans="1:47" ht="17.100000000000001" customHeight="1" x14ac:dyDescent="0.15">
      <c r="A22" s="32">
        <v>43</v>
      </c>
      <c r="B22" s="33" t="s">
        <v>5356</v>
      </c>
      <c r="C22" s="34" t="s">
        <v>5357</v>
      </c>
      <c r="D22" s="422"/>
      <c r="E22" s="423"/>
      <c r="F22" s="424"/>
      <c r="G22" s="36"/>
      <c r="H22" s="29"/>
      <c r="I22" s="29"/>
      <c r="J22" s="1088"/>
      <c r="K22" s="1089"/>
      <c r="L22" s="1089"/>
      <c r="M22" s="1090"/>
      <c r="N22" s="1271" t="s">
        <v>4829</v>
      </c>
      <c r="O22" s="1202"/>
      <c r="P22" s="1202"/>
      <c r="Q22" s="1202"/>
      <c r="R22" s="1202"/>
      <c r="S22" s="1202"/>
      <c r="T22" s="418"/>
      <c r="W22" s="449"/>
      <c r="X22" s="42"/>
      <c r="Y22" s="43"/>
      <c r="Z22" s="44"/>
      <c r="AA22" s="44"/>
      <c r="AB22" s="43"/>
      <c r="AC22" s="450"/>
      <c r="AD22" s="43"/>
      <c r="AE22" s="43"/>
      <c r="AF22" s="43"/>
      <c r="AG22" s="43"/>
      <c r="AH22" s="43"/>
      <c r="AI22" s="43"/>
      <c r="AJ22" s="43"/>
      <c r="AK22" s="43"/>
      <c r="AL22" s="43"/>
      <c r="AM22" s="44"/>
      <c r="AN22" s="45"/>
      <c r="AO22" s="45"/>
      <c r="AP22" s="43"/>
      <c r="AQ22" s="43"/>
      <c r="AR22" s="25"/>
      <c r="AS22" s="25"/>
      <c r="AT22" s="101">
        <f>ROUND(ROUND(J23*R24,0)*V12,0)</f>
        <v>648</v>
      </c>
      <c r="AU22" s="31"/>
    </row>
    <row r="23" spans="1:47" ht="17.100000000000001" customHeight="1" x14ac:dyDescent="0.15">
      <c r="A23" s="32">
        <v>43</v>
      </c>
      <c r="B23" s="33" t="s">
        <v>5358</v>
      </c>
      <c r="C23" s="34" t="s">
        <v>5359</v>
      </c>
      <c r="D23" s="422"/>
      <c r="E23" s="423"/>
      <c r="F23" s="424"/>
      <c r="G23" s="36"/>
      <c r="H23" s="29"/>
      <c r="I23" s="29"/>
      <c r="J23" s="1280">
        <f>'15就労移行支援(基本)'!K23</f>
        <v>959</v>
      </c>
      <c r="K23" s="1108"/>
      <c r="L23" s="4" t="s">
        <v>21</v>
      </c>
      <c r="M23" s="22"/>
      <c r="N23" s="1228"/>
      <c r="O23" s="1283"/>
      <c r="P23" s="1283"/>
      <c r="Q23" s="1283"/>
      <c r="R23" s="1283"/>
      <c r="S23" s="1283"/>
      <c r="T23" s="418"/>
      <c r="W23" s="449"/>
      <c r="X23" s="1271" t="s">
        <v>4824</v>
      </c>
      <c r="Y23" s="1202"/>
      <c r="Z23" s="1202"/>
      <c r="AA23" s="1202"/>
      <c r="AB23" s="1202"/>
      <c r="AC23" s="448" t="s">
        <v>4825</v>
      </c>
      <c r="AD23" s="99"/>
      <c r="AE23" s="99"/>
      <c r="AF23" s="99"/>
      <c r="AG23" s="43"/>
      <c r="AH23" s="43"/>
      <c r="AI23" s="43"/>
      <c r="AJ23" s="43"/>
      <c r="AK23" s="43"/>
      <c r="AL23" s="43"/>
      <c r="AM23" s="44" t="s">
        <v>17</v>
      </c>
      <c r="AN23" s="1157">
        <f>$AN$8</f>
        <v>0.7</v>
      </c>
      <c r="AO23" s="1157"/>
      <c r="AP23" s="25"/>
      <c r="AQ23" s="25"/>
      <c r="AR23" s="25"/>
      <c r="AS23" s="25"/>
      <c r="AT23" s="101">
        <f>ROUND(ROUND(ROUND(J23*R24,0)*V12,0)*AN23,0)</f>
        <v>454</v>
      </c>
      <c r="AU23" s="31"/>
    </row>
    <row r="24" spans="1:47" ht="17.100000000000001" customHeight="1" x14ac:dyDescent="0.15">
      <c r="A24" s="32">
        <v>43</v>
      </c>
      <c r="B24" s="33" t="s">
        <v>5360</v>
      </c>
      <c r="C24" s="34" t="s">
        <v>5361</v>
      </c>
      <c r="D24" s="422"/>
      <c r="E24" s="423"/>
      <c r="F24" s="424"/>
      <c r="G24" s="36"/>
      <c r="H24" s="29"/>
      <c r="I24" s="29"/>
      <c r="J24" s="418"/>
      <c r="K24" s="419"/>
      <c r="L24" s="419"/>
      <c r="M24" s="425"/>
      <c r="N24" s="420"/>
      <c r="O24" s="421"/>
      <c r="P24" s="421"/>
      <c r="Q24" s="26" t="s">
        <v>17</v>
      </c>
      <c r="R24" s="1180">
        <f>$R$12</f>
        <v>0.96499999999999997</v>
      </c>
      <c r="S24" s="1180"/>
      <c r="T24" s="166"/>
      <c r="U24" s="23"/>
      <c r="V24" s="1158"/>
      <c r="W24" s="1159"/>
      <c r="X24" s="1272"/>
      <c r="Y24" s="1273"/>
      <c r="Z24" s="1273"/>
      <c r="AA24" s="1273"/>
      <c r="AB24" s="1273"/>
      <c r="AC24" s="448" t="s">
        <v>4827</v>
      </c>
      <c r="AD24" s="99"/>
      <c r="AE24" s="99"/>
      <c r="AF24" s="99"/>
      <c r="AG24" s="43"/>
      <c r="AH24" s="43"/>
      <c r="AI24" s="43"/>
      <c r="AJ24" s="43"/>
      <c r="AK24" s="43"/>
      <c r="AL24" s="43"/>
      <c r="AM24" s="44" t="s">
        <v>17</v>
      </c>
      <c r="AN24" s="1157">
        <f>$AN$9</f>
        <v>0.5</v>
      </c>
      <c r="AO24" s="1157"/>
      <c r="AP24" s="25"/>
      <c r="AQ24" s="25"/>
      <c r="AR24" s="25"/>
      <c r="AS24" s="25"/>
      <c r="AT24" s="101">
        <f>ROUND(ROUND(ROUND(J23*R24,0)*V12,0)*AN24,0)</f>
        <v>324</v>
      </c>
      <c r="AU24" s="31"/>
    </row>
    <row r="25" spans="1:47" ht="17.100000000000001" customHeight="1" x14ac:dyDescent="0.15">
      <c r="A25" s="32">
        <v>43</v>
      </c>
      <c r="B25" s="33" t="s">
        <v>5362</v>
      </c>
      <c r="C25" s="34" t="s">
        <v>5363</v>
      </c>
      <c r="D25" s="422"/>
      <c r="E25" s="423"/>
      <c r="F25" s="424"/>
      <c r="G25" s="36"/>
      <c r="H25" s="29"/>
      <c r="I25" s="29"/>
      <c r="J25" s="20"/>
      <c r="M25" s="21"/>
      <c r="N25" s="416"/>
      <c r="O25" s="417"/>
      <c r="P25" s="417"/>
      <c r="Q25" s="65"/>
      <c r="R25" s="156"/>
      <c r="S25" s="156"/>
      <c r="T25" s="166"/>
      <c r="W25" s="449"/>
      <c r="X25" s="42"/>
      <c r="Y25" s="43"/>
      <c r="Z25" s="44"/>
      <c r="AA25" s="44"/>
      <c r="AB25" s="43"/>
      <c r="AC25" s="450"/>
      <c r="AD25" s="43"/>
      <c r="AE25" s="43"/>
      <c r="AF25" s="43"/>
      <c r="AG25" s="43"/>
      <c r="AH25" s="43"/>
      <c r="AI25" s="43"/>
      <c r="AJ25" s="43"/>
      <c r="AK25" s="43"/>
      <c r="AL25" s="43"/>
      <c r="AM25" s="44"/>
      <c r="AN25" s="45"/>
      <c r="AO25" s="45"/>
      <c r="AP25" s="1198" t="s">
        <v>4833</v>
      </c>
      <c r="AQ25" s="1281"/>
      <c r="AR25" s="1281"/>
      <c r="AS25" s="1299"/>
      <c r="AT25" s="101">
        <f>ROUND(ROUND(J23*V12,0)*AR28,0)</f>
        <v>637</v>
      </c>
      <c r="AU25" s="31"/>
    </row>
    <row r="26" spans="1:47" ht="17.100000000000001" customHeight="1" x14ac:dyDescent="0.15">
      <c r="A26" s="32">
        <v>43</v>
      </c>
      <c r="B26" s="33" t="s">
        <v>5364</v>
      </c>
      <c r="C26" s="34" t="s">
        <v>5365</v>
      </c>
      <c r="D26" s="422"/>
      <c r="E26" s="423"/>
      <c r="F26" s="424"/>
      <c r="G26" s="36"/>
      <c r="H26" s="29"/>
      <c r="I26" s="29"/>
      <c r="J26" s="20"/>
      <c r="M26" s="21"/>
      <c r="N26" s="418"/>
      <c r="O26" s="419"/>
      <c r="P26" s="419"/>
      <c r="Q26" s="23"/>
      <c r="R26" s="167"/>
      <c r="S26" s="167"/>
      <c r="T26" s="166"/>
      <c r="W26" s="449"/>
      <c r="X26" s="1271" t="s">
        <v>4824</v>
      </c>
      <c r="Y26" s="1202"/>
      <c r="Z26" s="1202"/>
      <c r="AA26" s="1202"/>
      <c r="AB26" s="1202"/>
      <c r="AC26" s="448" t="s">
        <v>4825</v>
      </c>
      <c r="AD26" s="99"/>
      <c r="AE26" s="99"/>
      <c r="AF26" s="99"/>
      <c r="AG26" s="43"/>
      <c r="AH26" s="43"/>
      <c r="AI26" s="43"/>
      <c r="AJ26" s="43"/>
      <c r="AK26" s="43"/>
      <c r="AL26" s="43"/>
      <c r="AM26" s="44" t="s">
        <v>17</v>
      </c>
      <c r="AN26" s="1157">
        <f>$AN$8</f>
        <v>0.7</v>
      </c>
      <c r="AO26" s="1157"/>
      <c r="AP26" s="1268"/>
      <c r="AQ26" s="1269"/>
      <c r="AR26" s="1269"/>
      <c r="AS26" s="1270"/>
      <c r="AT26" s="101">
        <f>ROUND(ROUND(ROUND(J23*V12,0)*AN26,0)*AR28,0)</f>
        <v>447</v>
      </c>
      <c r="AU26" s="31"/>
    </row>
    <row r="27" spans="1:47" ht="17.100000000000001" customHeight="1" x14ac:dyDescent="0.15">
      <c r="A27" s="32">
        <v>43</v>
      </c>
      <c r="B27" s="33" t="s">
        <v>5366</v>
      </c>
      <c r="C27" s="34" t="s">
        <v>5367</v>
      </c>
      <c r="D27" s="422"/>
      <c r="E27" s="423"/>
      <c r="F27" s="424"/>
      <c r="G27" s="36"/>
      <c r="H27" s="29"/>
      <c r="I27" s="29"/>
      <c r="J27" s="20"/>
      <c r="M27" s="21"/>
      <c r="N27" s="420"/>
      <c r="O27" s="421"/>
      <c r="P27" s="421"/>
      <c r="Q27" s="26"/>
      <c r="R27" s="27"/>
      <c r="S27" s="27"/>
      <c r="T27" s="166"/>
      <c r="W27" s="449"/>
      <c r="X27" s="1272"/>
      <c r="Y27" s="1273"/>
      <c r="Z27" s="1273"/>
      <c r="AA27" s="1273"/>
      <c r="AB27" s="1273"/>
      <c r="AC27" s="448" t="s">
        <v>4827</v>
      </c>
      <c r="AD27" s="99"/>
      <c r="AE27" s="99"/>
      <c r="AF27" s="99"/>
      <c r="AG27" s="43"/>
      <c r="AH27" s="43"/>
      <c r="AI27" s="43"/>
      <c r="AJ27" s="43"/>
      <c r="AK27" s="43"/>
      <c r="AL27" s="43"/>
      <c r="AM27" s="44" t="s">
        <v>17</v>
      </c>
      <c r="AN27" s="1157">
        <f>$AN$9</f>
        <v>0.5</v>
      </c>
      <c r="AO27" s="1157"/>
      <c r="AP27" s="20"/>
      <c r="AQ27" s="4"/>
      <c r="AR27" s="4"/>
      <c r="AS27" s="21"/>
      <c r="AT27" s="101">
        <f>ROUND(ROUND(ROUND(J23*V12,0)*AN27,0)*AR28,0)</f>
        <v>319</v>
      </c>
      <c r="AU27" s="31"/>
    </row>
    <row r="28" spans="1:47" ht="17.100000000000001" customHeight="1" x14ac:dyDescent="0.15">
      <c r="A28" s="32">
        <v>43</v>
      </c>
      <c r="B28" s="33" t="s">
        <v>5368</v>
      </c>
      <c r="C28" s="34" t="s">
        <v>5369</v>
      </c>
      <c r="D28" s="422"/>
      <c r="E28" s="423"/>
      <c r="F28" s="424"/>
      <c r="G28" s="36"/>
      <c r="H28" s="29"/>
      <c r="I28" s="29"/>
      <c r="J28" s="20"/>
      <c r="M28" s="21"/>
      <c r="N28" s="1271" t="s">
        <v>4829</v>
      </c>
      <c r="O28" s="1202"/>
      <c r="P28" s="1202"/>
      <c r="Q28" s="1202"/>
      <c r="R28" s="1202"/>
      <c r="S28" s="1202"/>
      <c r="T28" s="418"/>
      <c r="W28" s="449"/>
      <c r="X28" s="42"/>
      <c r="Y28" s="43"/>
      <c r="Z28" s="44"/>
      <c r="AA28" s="44"/>
      <c r="AB28" s="43"/>
      <c r="AC28" s="450"/>
      <c r="AD28" s="43"/>
      <c r="AE28" s="43"/>
      <c r="AF28" s="43"/>
      <c r="AG28" s="43"/>
      <c r="AH28" s="43"/>
      <c r="AI28" s="43"/>
      <c r="AJ28" s="43"/>
      <c r="AK28" s="43"/>
      <c r="AL28" s="43"/>
      <c r="AM28" s="44"/>
      <c r="AN28" s="45"/>
      <c r="AO28" s="45"/>
      <c r="AP28" s="20"/>
      <c r="AQ28" s="23" t="s">
        <v>17</v>
      </c>
      <c r="AR28" s="1158">
        <f>AR16</f>
        <v>0.95</v>
      </c>
      <c r="AS28" s="1159"/>
      <c r="AT28" s="101">
        <f>ROUND(ROUND(ROUND(J23*R30,0)*V12,0)*AR28,0)</f>
        <v>616</v>
      </c>
      <c r="AU28" s="31"/>
    </row>
    <row r="29" spans="1:47" ht="17.100000000000001" customHeight="1" x14ac:dyDescent="0.15">
      <c r="A29" s="32">
        <v>43</v>
      </c>
      <c r="B29" s="33" t="s">
        <v>5370</v>
      </c>
      <c r="C29" s="34" t="s">
        <v>5371</v>
      </c>
      <c r="D29" s="422"/>
      <c r="E29" s="423"/>
      <c r="F29" s="424"/>
      <c r="G29" s="36"/>
      <c r="H29" s="29"/>
      <c r="I29" s="29"/>
      <c r="J29" s="20"/>
      <c r="M29" s="21"/>
      <c r="N29" s="1228"/>
      <c r="O29" s="1283"/>
      <c r="P29" s="1283"/>
      <c r="Q29" s="1283"/>
      <c r="R29" s="1283"/>
      <c r="S29" s="1283"/>
      <c r="T29" s="418"/>
      <c r="W29" s="449"/>
      <c r="X29" s="1271" t="s">
        <v>4824</v>
      </c>
      <c r="Y29" s="1202"/>
      <c r="Z29" s="1202"/>
      <c r="AA29" s="1202"/>
      <c r="AB29" s="1202"/>
      <c r="AC29" s="448" t="s">
        <v>4825</v>
      </c>
      <c r="AD29" s="99"/>
      <c r="AE29" s="99"/>
      <c r="AF29" s="99"/>
      <c r="AG29" s="43"/>
      <c r="AH29" s="43"/>
      <c r="AI29" s="43"/>
      <c r="AJ29" s="43"/>
      <c r="AK29" s="43"/>
      <c r="AL29" s="43"/>
      <c r="AM29" s="44" t="s">
        <v>17</v>
      </c>
      <c r="AN29" s="1157">
        <f>$AN$8</f>
        <v>0.7</v>
      </c>
      <c r="AO29" s="1157"/>
      <c r="AP29" s="20"/>
      <c r="AQ29" s="4"/>
      <c r="AR29" s="4"/>
      <c r="AS29" s="21"/>
      <c r="AT29" s="101">
        <f>ROUND(ROUND(ROUND(ROUND(J23*R30,0)*V12,0)*AN29,0)*AR28,0)</f>
        <v>431</v>
      </c>
      <c r="AU29" s="31"/>
    </row>
    <row r="30" spans="1:47" ht="17.100000000000001" customHeight="1" x14ac:dyDescent="0.15">
      <c r="A30" s="32">
        <v>43</v>
      </c>
      <c r="B30" s="33" t="s">
        <v>5372</v>
      </c>
      <c r="C30" s="34" t="s">
        <v>5373</v>
      </c>
      <c r="D30" s="422"/>
      <c r="E30" s="423"/>
      <c r="F30" s="424"/>
      <c r="G30" s="36"/>
      <c r="H30" s="29"/>
      <c r="I30" s="29"/>
      <c r="J30" s="20"/>
      <c r="M30" s="21"/>
      <c r="N30" s="420"/>
      <c r="O30" s="421"/>
      <c r="P30" s="421"/>
      <c r="Q30" s="26" t="s">
        <v>17</v>
      </c>
      <c r="R30" s="1180">
        <f>$R$12</f>
        <v>0.96499999999999997</v>
      </c>
      <c r="S30" s="1180"/>
      <c r="T30" s="166"/>
      <c r="W30" s="449"/>
      <c r="X30" s="1272"/>
      <c r="Y30" s="1273"/>
      <c r="Z30" s="1273"/>
      <c r="AA30" s="1273"/>
      <c r="AB30" s="1273"/>
      <c r="AC30" s="448" t="s">
        <v>4827</v>
      </c>
      <c r="AD30" s="99"/>
      <c r="AE30" s="99"/>
      <c r="AF30" s="99"/>
      <c r="AG30" s="43"/>
      <c r="AH30" s="43"/>
      <c r="AI30" s="43"/>
      <c r="AJ30" s="43"/>
      <c r="AK30" s="43"/>
      <c r="AL30" s="43"/>
      <c r="AM30" s="44" t="s">
        <v>17</v>
      </c>
      <c r="AN30" s="1157">
        <f>$AN$9</f>
        <v>0.5</v>
      </c>
      <c r="AO30" s="1157"/>
      <c r="AP30" s="24"/>
      <c r="AQ30" s="25"/>
      <c r="AR30" s="25"/>
      <c r="AS30" s="38"/>
      <c r="AT30" s="101">
        <f>ROUND(ROUND(ROUND(ROUND(J23*R30,0)*V12,0)*AN30,0)*AR28,0)</f>
        <v>308</v>
      </c>
      <c r="AU30" s="31"/>
    </row>
    <row r="31" spans="1:47" ht="17.100000000000001" customHeight="1" x14ac:dyDescent="0.15">
      <c r="A31" s="32">
        <v>43</v>
      </c>
      <c r="B31" s="33" t="s">
        <v>5374</v>
      </c>
      <c r="C31" s="34" t="s">
        <v>5375</v>
      </c>
      <c r="D31" s="422"/>
      <c r="E31" s="423"/>
      <c r="F31" s="424"/>
      <c r="G31" s="36"/>
      <c r="H31" s="29"/>
      <c r="I31" s="29"/>
      <c r="J31" s="1085" t="s">
        <v>4853</v>
      </c>
      <c r="K31" s="1086"/>
      <c r="L31" s="1086"/>
      <c r="M31" s="1087"/>
      <c r="N31" s="416"/>
      <c r="O31" s="417"/>
      <c r="P31" s="417"/>
      <c r="Q31" s="65"/>
      <c r="R31" s="156"/>
      <c r="S31" s="156"/>
      <c r="T31" s="258"/>
      <c r="U31" s="451"/>
      <c r="V31" s="451"/>
      <c r="W31" s="452"/>
      <c r="X31" s="42"/>
      <c r="Y31" s="43"/>
      <c r="Z31" s="44"/>
      <c r="AA31" s="44"/>
      <c r="AB31" s="43"/>
      <c r="AC31" s="450"/>
      <c r="AD31" s="43"/>
      <c r="AE31" s="43"/>
      <c r="AF31" s="43"/>
      <c r="AG31" s="43"/>
      <c r="AH31" s="43"/>
      <c r="AI31" s="43"/>
      <c r="AJ31" s="43"/>
      <c r="AK31" s="43"/>
      <c r="AL31" s="43"/>
      <c r="AM31" s="44"/>
      <c r="AN31" s="45"/>
      <c r="AO31" s="45"/>
      <c r="AP31" s="25"/>
      <c r="AQ31" s="25"/>
      <c r="AR31" s="25"/>
      <c r="AS31" s="25"/>
      <c r="AT31" s="35">
        <f>ROUND(J35*V12,0)</f>
        <v>574</v>
      </c>
      <c r="AU31" s="31"/>
    </row>
    <row r="32" spans="1:47" ht="17.100000000000001" customHeight="1" x14ac:dyDescent="0.15">
      <c r="A32" s="32">
        <v>43</v>
      </c>
      <c r="B32" s="33" t="s">
        <v>5376</v>
      </c>
      <c r="C32" s="34" t="s">
        <v>5377</v>
      </c>
      <c r="D32" s="422"/>
      <c r="E32" s="423"/>
      <c r="F32" s="424"/>
      <c r="G32" s="29"/>
      <c r="H32" s="29"/>
      <c r="I32" s="29"/>
      <c r="J32" s="1088"/>
      <c r="K32" s="1089"/>
      <c r="L32" s="1089"/>
      <c r="M32" s="1090"/>
      <c r="N32" s="418"/>
      <c r="O32" s="419"/>
      <c r="P32" s="419"/>
      <c r="Q32" s="23"/>
      <c r="R32" s="167"/>
      <c r="S32" s="167"/>
      <c r="T32" s="453"/>
      <c r="U32" s="451"/>
      <c r="V32" s="451"/>
      <c r="W32" s="452"/>
      <c r="X32" s="1271" t="s">
        <v>4824</v>
      </c>
      <c r="Y32" s="1202"/>
      <c r="Z32" s="1202"/>
      <c r="AA32" s="1202"/>
      <c r="AB32" s="1202"/>
      <c r="AC32" s="448" t="s">
        <v>4825</v>
      </c>
      <c r="AD32" s="99"/>
      <c r="AE32" s="99"/>
      <c r="AF32" s="99"/>
      <c r="AG32" s="43"/>
      <c r="AH32" s="43"/>
      <c r="AI32" s="43"/>
      <c r="AJ32" s="43"/>
      <c r="AK32" s="43"/>
      <c r="AL32" s="43"/>
      <c r="AM32" s="44" t="s">
        <v>17</v>
      </c>
      <c r="AN32" s="1157">
        <f>$AN$8</f>
        <v>0.7</v>
      </c>
      <c r="AO32" s="1157"/>
      <c r="AP32" s="43"/>
      <c r="AQ32" s="43"/>
      <c r="AR32" s="43"/>
      <c r="AS32" s="43"/>
      <c r="AT32" s="101">
        <f>ROUND(ROUND(J35*V12,0)*AN32,0)</f>
        <v>402</v>
      </c>
      <c r="AU32" s="31"/>
    </row>
    <row r="33" spans="1:47" ht="17.100000000000001" customHeight="1" x14ac:dyDescent="0.15">
      <c r="A33" s="32">
        <v>43</v>
      </c>
      <c r="B33" s="33" t="s">
        <v>5378</v>
      </c>
      <c r="C33" s="34" t="s">
        <v>5379</v>
      </c>
      <c r="D33" s="422"/>
      <c r="E33" s="423"/>
      <c r="F33" s="424"/>
      <c r="G33" s="29"/>
      <c r="H33" s="29"/>
      <c r="I33" s="29"/>
      <c r="J33" s="1088"/>
      <c r="K33" s="1089"/>
      <c r="L33" s="1089"/>
      <c r="M33" s="1090"/>
      <c r="N33" s="420"/>
      <c r="O33" s="421"/>
      <c r="P33" s="421"/>
      <c r="Q33" s="26"/>
      <c r="R33" s="27"/>
      <c r="S33" s="27"/>
      <c r="T33" s="453"/>
      <c r="U33" s="451"/>
      <c r="V33" s="451"/>
      <c r="W33" s="452"/>
      <c r="X33" s="1272"/>
      <c r="Y33" s="1273"/>
      <c r="Z33" s="1273"/>
      <c r="AA33" s="1273"/>
      <c r="AB33" s="1273"/>
      <c r="AC33" s="448" t="s">
        <v>4827</v>
      </c>
      <c r="AD33" s="99"/>
      <c r="AE33" s="99"/>
      <c r="AF33" s="99"/>
      <c r="AG33" s="43"/>
      <c r="AH33" s="43"/>
      <c r="AI33" s="43"/>
      <c r="AJ33" s="43"/>
      <c r="AK33" s="43"/>
      <c r="AL33" s="43"/>
      <c r="AM33" s="44" t="s">
        <v>17</v>
      </c>
      <c r="AN33" s="1157">
        <f>$AN$9</f>
        <v>0.5</v>
      </c>
      <c r="AO33" s="1157"/>
      <c r="AP33" s="43"/>
      <c r="AQ33" s="43"/>
      <c r="AR33" s="43"/>
      <c r="AS33" s="43"/>
      <c r="AT33" s="101">
        <f>ROUND(ROUND(J35*V12,0)*AN33,0)</f>
        <v>287</v>
      </c>
      <c r="AU33" s="31"/>
    </row>
    <row r="34" spans="1:47" ht="17.100000000000001" customHeight="1" x14ac:dyDescent="0.15">
      <c r="A34" s="32">
        <v>43</v>
      </c>
      <c r="B34" s="33" t="s">
        <v>5380</v>
      </c>
      <c r="C34" s="34" t="s">
        <v>5381</v>
      </c>
      <c r="D34" s="422"/>
      <c r="E34" s="423"/>
      <c r="F34" s="424"/>
      <c r="G34" s="29"/>
      <c r="H34" s="29"/>
      <c r="I34" s="29"/>
      <c r="J34" s="1088"/>
      <c r="K34" s="1089"/>
      <c r="L34" s="1089"/>
      <c r="M34" s="1090"/>
      <c r="N34" s="1271" t="s">
        <v>4829</v>
      </c>
      <c r="O34" s="1202"/>
      <c r="P34" s="1202"/>
      <c r="Q34" s="1202"/>
      <c r="R34" s="1202"/>
      <c r="S34" s="1202"/>
      <c r="T34" s="418"/>
      <c r="W34" s="449"/>
      <c r="X34" s="42"/>
      <c r="Y34" s="43"/>
      <c r="Z34" s="44"/>
      <c r="AA34" s="44"/>
      <c r="AB34" s="43"/>
      <c r="AC34" s="450"/>
      <c r="AD34" s="43"/>
      <c r="AE34" s="43"/>
      <c r="AF34" s="43"/>
      <c r="AG34" s="43"/>
      <c r="AH34" s="43"/>
      <c r="AI34" s="43"/>
      <c r="AJ34" s="43"/>
      <c r="AK34" s="43"/>
      <c r="AL34" s="43"/>
      <c r="AM34" s="44"/>
      <c r="AN34" s="45"/>
      <c r="AO34" s="45"/>
      <c r="AP34" s="43"/>
      <c r="AQ34" s="43"/>
      <c r="AR34" s="25"/>
      <c r="AS34" s="25"/>
      <c r="AT34" s="101">
        <f>ROUND(ROUND(J35*R36,0)*V12,0)</f>
        <v>554</v>
      </c>
      <c r="AU34" s="31"/>
    </row>
    <row r="35" spans="1:47" ht="17.100000000000001" customHeight="1" x14ac:dyDescent="0.15">
      <c r="A35" s="32">
        <v>43</v>
      </c>
      <c r="B35" s="33" t="s">
        <v>5382</v>
      </c>
      <c r="C35" s="34" t="s">
        <v>5383</v>
      </c>
      <c r="D35" s="422"/>
      <c r="E35" s="423"/>
      <c r="F35" s="424"/>
      <c r="G35" s="29"/>
      <c r="H35" s="29"/>
      <c r="I35" s="29"/>
      <c r="J35" s="1280">
        <f>'15就労移行支援(基本)'!K35</f>
        <v>820</v>
      </c>
      <c r="K35" s="1108"/>
      <c r="L35" s="4" t="s">
        <v>21</v>
      </c>
      <c r="M35" s="22"/>
      <c r="N35" s="1228"/>
      <c r="O35" s="1283"/>
      <c r="P35" s="1283"/>
      <c r="Q35" s="1283"/>
      <c r="R35" s="1283"/>
      <c r="S35" s="1283"/>
      <c r="T35" s="418"/>
      <c r="W35" s="449"/>
      <c r="X35" s="1271" t="s">
        <v>4824</v>
      </c>
      <c r="Y35" s="1202"/>
      <c r="Z35" s="1202"/>
      <c r="AA35" s="1202"/>
      <c r="AB35" s="1202"/>
      <c r="AC35" s="448" t="s">
        <v>4825</v>
      </c>
      <c r="AD35" s="99"/>
      <c r="AE35" s="99"/>
      <c r="AF35" s="99"/>
      <c r="AG35" s="43"/>
      <c r="AH35" s="43"/>
      <c r="AI35" s="43"/>
      <c r="AJ35" s="43"/>
      <c r="AK35" s="43"/>
      <c r="AL35" s="43"/>
      <c r="AM35" s="44" t="s">
        <v>17</v>
      </c>
      <c r="AN35" s="1157">
        <f>$AN$8</f>
        <v>0.7</v>
      </c>
      <c r="AO35" s="1157"/>
      <c r="AP35" s="25"/>
      <c r="AQ35" s="25"/>
      <c r="AR35" s="25"/>
      <c r="AS35" s="25"/>
      <c r="AT35" s="101">
        <f>ROUND(ROUND(ROUND(J35*R36,0)*V12,0)*AN35,0)</f>
        <v>388</v>
      </c>
      <c r="AU35" s="31"/>
    </row>
    <row r="36" spans="1:47" ht="17.100000000000001" customHeight="1" x14ac:dyDescent="0.15">
      <c r="A36" s="32">
        <v>43</v>
      </c>
      <c r="B36" s="33" t="s">
        <v>5384</v>
      </c>
      <c r="C36" s="34" t="s">
        <v>5385</v>
      </c>
      <c r="D36" s="422"/>
      <c r="E36" s="423"/>
      <c r="F36" s="424"/>
      <c r="G36" s="29"/>
      <c r="H36" s="29"/>
      <c r="I36" s="29"/>
      <c r="J36" s="418"/>
      <c r="K36" s="419"/>
      <c r="L36" s="419"/>
      <c r="M36" s="425"/>
      <c r="N36" s="420"/>
      <c r="O36" s="421"/>
      <c r="P36" s="421"/>
      <c r="Q36" s="26" t="s">
        <v>17</v>
      </c>
      <c r="R36" s="1180">
        <f>$R$12</f>
        <v>0.96499999999999997</v>
      </c>
      <c r="S36" s="1180"/>
      <c r="T36" s="166"/>
      <c r="U36" s="23"/>
      <c r="V36" s="169"/>
      <c r="W36" s="354"/>
      <c r="X36" s="1272"/>
      <c r="Y36" s="1273"/>
      <c r="Z36" s="1273"/>
      <c r="AA36" s="1273"/>
      <c r="AB36" s="1273"/>
      <c r="AC36" s="448" t="s">
        <v>4827</v>
      </c>
      <c r="AD36" s="99"/>
      <c r="AE36" s="99"/>
      <c r="AF36" s="99"/>
      <c r="AG36" s="43"/>
      <c r="AH36" s="43"/>
      <c r="AI36" s="43"/>
      <c r="AJ36" s="43"/>
      <c r="AK36" s="43"/>
      <c r="AL36" s="43"/>
      <c r="AM36" s="44" t="s">
        <v>17</v>
      </c>
      <c r="AN36" s="1157">
        <f>$AN$9</f>
        <v>0.5</v>
      </c>
      <c r="AO36" s="1157"/>
      <c r="AP36" s="25"/>
      <c r="AQ36" s="25"/>
      <c r="AR36" s="25"/>
      <c r="AS36" s="25"/>
      <c r="AT36" s="101">
        <f>ROUND(ROUND(ROUND(J35*R36,0)*V12,0)*AN36,0)</f>
        <v>277</v>
      </c>
      <c r="AU36" s="31"/>
    </row>
    <row r="37" spans="1:47" ht="17.100000000000001" customHeight="1" x14ac:dyDescent="0.15">
      <c r="A37" s="32">
        <v>43</v>
      </c>
      <c r="B37" s="33" t="s">
        <v>5386</v>
      </c>
      <c r="C37" s="34" t="s">
        <v>5387</v>
      </c>
      <c r="D37" s="422"/>
      <c r="E37" s="423"/>
      <c r="F37" s="424"/>
      <c r="G37" s="29"/>
      <c r="H37" s="29"/>
      <c r="I37" s="29"/>
      <c r="J37" s="20"/>
      <c r="M37" s="21"/>
      <c r="N37" s="416"/>
      <c r="O37" s="417"/>
      <c r="P37" s="417"/>
      <c r="Q37" s="65"/>
      <c r="R37" s="156"/>
      <c r="S37" s="156"/>
      <c r="T37" s="166"/>
      <c r="W37" s="449"/>
      <c r="X37" s="42"/>
      <c r="Y37" s="43"/>
      <c r="Z37" s="44"/>
      <c r="AA37" s="44"/>
      <c r="AB37" s="43"/>
      <c r="AC37" s="450"/>
      <c r="AD37" s="43"/>
      <c r="AE37" s="43"/>
      <c r="AF37" s="43"/>
      <c r="AG37" s="43"/>
      <c r="AH37" s="43"/>
      <c r="AI37" s="43"/>
      <c r="AJ37" s="43"/>
      <c r="AK37" s="43"/>
      <c r="AL37" s="43"/>
      <c r="AM37" s="44"/>
      <c r="AN37" s="45"/>
      <c r="AO37" s="45"/>
      <c r="AP37" s="1198" t="s">
        <v>4833</v>
      </c>
      <c r="AQ37" s="1281"/>
      <c r="AR37" s="1281"/>
      <c r="AS37" s="1299"/>
      <c r="AT37" s="101">
        <f>ROUND(ROUND(J35*V12,0)*AR40,0)</f>
        <v>545</v>
      </c>
      <c r="AU37" s="31"/>
    </row>
    <row r="38" spans="1:47" ht="17.100000000000001" customHeight="1" x14ac:dyDescent="0.15">
      <c r="A38" s="32">
        <v>43</v>
      </c>
      <c r="B38" s="33" t="s">
        <v>5388</v>
      </c>
      <c r="C38" s="34" t="s">
        <v>5389</v>
      </c>
      <c r="D38" s="422"/>
      <c r="E38" s="423"/>
      <c r="F38" s="424"/>
      <c r="G38" s="29"/>
      <c r="H38" s="29"/>
      <c r="I38" s="29"/>
      <c r="J38" s="20"/>
      <c r="M38" s="21"/>
      <c r="N38" s="418"/>
      <c r="O38" s="419"/>
      <c r="P38" s="419"/>
      <c r="Q38" s="23"/>
      <c r="R38" s="167"/>
      <c r="S38" s="167"/>
      <c r="T38" s="166"/>
      <c r="W38" s="449"/>
      <c r="X38" s="1271" t="s">
        <v>4824</v>
      </c>
      <c r="Y38" s="1202"/>
      <c r="Z38" s="1202"/>
      <c r="AA38" s="1202"/>
      <c r="AB38" s="1202"/>
      <c r="AC38" s="448" t="s">
        <v>4825</v>
      </c>
      <c r="AD38" s="99"/>
      <c r="AE38" s="99"/>
      <c r="AF38" s="99"/>
      <c r="AG38" s="43"/>
      <c r="AH38" s="43"/>
      <c r="AI38" s="43"/>
      <c r="AJ38" s="43"/>
      <c r="AK38" s="43"/>
      <c r="AL38" s="43"/>
      <c r="AM38" s="44" t="s">
        <v>17</v>
      </c>
      <c r="AN38" s="1157">
        <f>$AN$8</f>
        <v>0.7</v>
      </c>
      <c r="AO38" s="1157"/>
      <c r="AP38" s="1268"/>
      <c r="AQ38" s="1269"/>
      <c r="AR38" s="1269"/>
      <c r="AS38" s="1270"/>
      <c r="AT38" s="101">
        <f>ROUND(ROUND(ROUND(J35*V12,0)*AN38,0)*AR40,0)</f>
        <v>382</v>
      </c>
      <c r="AU38" s="31"/>
    </row>
    <row r="39" spans="1:47" ht="17.100000000000001" customHeight="1" x14ac:dyDescent="0.15">
      <c r="A39" s="32">
        <v>43</v>
      </c>
      <c r="B39" s="33" t="s">
        <v>5390</v>
      </c>
      <c r="C39" s="34" t="s">
        <v>5391</v>
      </c>
      <c r="D39" s="422"/>
      <c r="E39" s="423"/>
      <c r="F39" s="424"/>
      <c r="G39" s="29"/>
      <c r="H39" s="29"/>
      <c r="I39" s="29"/>
      <c r="J39" s="20"/>
      <c r="M39" s="21"/>
      <c r="N39" s="420"/>
      <c r="O39" s="421"/>
      <c r="P39" s="421"/>
      <c r="Q39" s="26"/>
      <c r="R39" s="27"/>
      <c r="S39" s="27"/>
      <c r="T39" s="166"/>
      <c r="W39" s="449"/>
      <c r="X39" s="1272"/>
      <c r="Y39" s="1273"/>
      <c r="Z39" s="1273"/>
      <c r="AA39" s="1273"/>
      <c r="AB39" s="1273"/>
      <c r="AC39" s="448" t="s">
        <v>4827</v>
      </c>
      <c r="AD39" s="99"/>
      <c r="AE39" s="99"/>
      <c r="AF39" s="99"/>
      <c r="AG39" s="43"/>
      <c r="AH39" s="43"/>
      <c r="AI39" s="43"/>
      <c r="AJ39" s="43"/>
      <c r="AK39" s="43"/>
      <c r="AL39" s="43"/>
      <c r="AM39" s="44" t="s">
        <v>17</v>
      </c>
      <c r="AN39" s="1157">
        <f>$AN$9</f>
        <v>0.5</v>
      </c>
      <c r="AO39" s="1157"/>
      <c r="AP39" s="20"/>
      <c r="AQ39" s="4"/>
      <c r="AR39" s="4"/>
      <c r="AS39" s="21"/>
      <c r="AT39" s="101">
        <f>ROUND(ROUND(ROUND(J35*V12,0)*AN39,0)*AR40,0)</f>
        <v>273</v>
      </c>
      <c r="AU39" s="31"/>
    </row>
    <row r="40" spans="1:47" ht="17.100000000000001" customHeight="1" x14ac:dyDescent="0.15">
      <c r="A40" s="32">
        <v>43</v>
      </c>
      <c r="B40" s="33" t="s">
        <v>5392</v>
      </c>
      <c r="C40" s="34" t="s">
        <v>5393</v>
      </c>
      <c r="D40" s="422"/>
      <c r="E40" s="423"/>
      <c r="F40" s="424"/>
      <c r="G40" s="29"/>
      <c r="H40" s="29"/>
      <c r="I40" s="29"/>
      <c r="J40" s="20"/>
      <c r="M40" s="21"/>
      <c r="N40" s="1271" t="s">
        <v>4829</v>
      </c>
      <c r="O40" s="1202"/>
      <c r="P40" s="1202"/>
      <c r="Q40" s="1202"/>
      <c r="R40" s="1202"/>
      <c r="S40" s="1202"/>
      <c r="T40" s="418"/>
      <c r="W40" s="449"/>
      <c r="X40" s="42"/>
      <c r="Y40" s="43"/>
      <c r="Z40" s="44"/>
      <c r="AA40" s="44"/>
      <c r="AB40" s="43"/>
      <c r="AC40" s="450"/>
      <c r="AD40" s="43"/>
      <c r="AE40" s="43"/>
      <c r="AF40" s="43"/>
      <c r="AG40" s="43"/>
      <c r="AH40" s="43"/>
      <c r="AI40" s="43"/>
      <c r="AJ40" s="43"/>
      <c r="AK40" s="43"/>
      <c r="AL40" s="43"/>
      <c r="AM40" s="44"/>
      <c r="AN40" s="45"/>
      <c r="AO40" s="45"/>
      <c r="AP40" s="20"/>
      <c r="AQ40" s="23" t="s">
        <v>17</v>
      </c>
      <c r="AR40" s="1158">
        <f>AR28</f>
        <v>0.95</v>
      </c>
      <c r="AS40" s="1159"/>
      <c r="AT40" s="101">
        <f>ROUND(ROUND(ROUND(J35*R42,0)*V12,0)*AR40,0)</f>
        <v>526</v>
      </c>
      <c r="AU40" s="31"/>
    </row>
    <row r="41" spans="1:47" ht="17.100000000000001" customHeight="1" x14ac:dyDescent="0.15">
      <c r="A41" s="32">
        <v>43</v>
      </c>
      <c r="B41" s="33" t="s">
        <v>5394</v>
      </c>
      <c r="C41" s="34" t="s">
        <v>5395</v>
      </c>
      <c r="D41" s="422"/>
      <c r="E41" s="423"/>
      <c r="F41" s="424"/>
      <c r="G41" s="29"/>
      <c r="H41" s="29"/>
      <c r="I41" s="29"/>
      <c r="J41" s="20"/>
      <c r="M41" s="21"/>
      <c r="N41" s="1228"/>
      <c r="O41" s="1283"/>
      <c r="P41" s="1283"/>
      <c r="Q41" s="1283"/>
      <c r="R41" s="1283"/>
      <c r="S41" s="1283"/>
      <c r="T41" s="418"/>
      <c r="W41" s="449"/>
      <c r="X41" s="1271" t="s">
        <v>4824</v>
      </c>
      <c r="Y41" s="1202"/>
      <c r="Z41" s="1202"/>
      <c r="AA41" s="1202"/>
      <c r="AB41" s="1202"/>
      <c r="AC41" s="448" t="s">
        <v>4825</v>
      </c>
      <c r="AD41" s="99"/>
      <c r="AE41" s="99"/>
      <c r="AF41" s="99"/>
      <c r="AG41" s="43"/>
      <c r="AH41" s="43"/>
      <c r="AI41" s="43"/>
      <c r="AJ41" s="43"/>
      <c r="AK41" s="43"/>
      <c r="AL41" s="43"/>
      <c r="AM41" s="44" t="s">
        <v>17</v>
      </c>
      <c r="AN41" s="1157">
        <f>$AN$8</f>
        <v>0.7</v>
      </c>
      <c r="AO41" s="1157"/>
      <c r="AP41" s="20"/>
      <c r="AQ41" s="4"/>
      <c r="AR41" s="4"/>
      <c r="AS41" s="21"/>
      <c r="AT41" s="101">
        <f>ROUND(ROUND(ROUND(ROUND(J35*R42,0)*V12,0)*AN41,0)*AR40,0)</f>
        <v>369</v>
      </c>
      <c r="AU41" s="31"/>
    </row>
    <row r="42" spans="1:47" ht="17.100000000000001" customHeight="1" x14ac:dyDescent="0.15">
      <c r="A42" s="32">
        <v>43</v>
      </c>
      <c r="B42" s="33" t="s">
        <v>5396</v>
      </c>
      <c r="C42" s="34" t="s">
        <v>5397</v>
      </c>
      <c r="D42" s="426"/>
      <c r="E42" s="427"/>
      <c r="F42" s="428"/>
      <c r="G42" s="57"/>
      <c r="H42" s="57"/>
      <c r="I42" s="57"/>
      <c r="J42" s="24"/>
      <c r="K42" s="25"/>
      <c r="L42" s="25"/>
      <c r="M42" s="38"/>
      <c r="N42" s="420"/>
      <c r="O42" s="421"/>
      <c r="P42" s="421"/>
      <c r="Q42" s="26" t="s">
        <v>17</v>
      </c>
      <c r="R42" s="1180">
        <f>$R$12</f>
        <v>0.96499999999999997</v>
      </c>
      <c r="S42" s="1180"/>
      <c r="T42" s="454"/>
      <c r="U42" s="135"/>
      <c r="V42" s="233"/>
      <c r="W42" s="455"/>
      <c r="X42" s="1272"/>
      <c r="Y42" s="1273"/>
      <c r="Z42" s="1273"/>
      <c r="AA42" s="1273"/>
      <c r="AB42" s="1273"/>
      <c r="AC42" s="448" t="s">
        <v>4827</v>
      </c>
      <c r="AD42" s="99"/>
      <c r="AE42" s="99"/>
      <c r="AF42" s="99"/>
      <c r="AG42" s="43"/>
      <c r="AH42" s="43"/>
      <c r="AI42" s="43"/>
      <c r="AJ42" s="43"/>
      <c r="AK42" s="43"/>
      <c r="AL42" s="43"/>
      <c r="AM42" s="44" t="s">
        <v>17</v>
      </c>
      <c r="AN42" s="1157">
        <f>$AN$9</f>
        <v>0.5</v>
      </c>
      <c r="AO42" s="1157"/>
      <c r="AP42" s="24"/>
      <c r="AQ42" s="25"/>
      <c r="AR42" s="25"/>
      <c r="AS42" s="38"/>
      <c r="AT42" s="35">
        <f>ROUND(ROUND(ROUND(ROUND(J35*R42,0)*V12,0)*AN42,0)*AR40,0)</f>
        <v>263</v>
      </c>
      <c r="AU42" s="61"/>
    </row>
    <row r="43" spans="1:47" ht="17.100000000000001" customHeight="1" x14ac:dyDescent="0.15">
      <c r="A43" s="32">
        <v>43</v>
      </c>
      <c r="B43" s="33" t="s">
        <v>5398</v>
      </c>
      <c r="C43" s="34" t="s">
        <v>5399</v>
      </c>
      <c r="D43" s="1085" t="s">
        <v>4819</v>
      </c>
      <c r="E43" s="1086"/>
      <c r="F43" s="1087"/>
      <c r="G43" s="1085" t="s">
        <v>4820</v>
      </c>
      <c r="H43" s="1281"/>
      <c r="I43" s="1281"/>
      <c r="J43" s="1085" t="s">
        <v>4866</v>
      </c>
      <c r="K43" s="1086"/>
      <c r="L43" s="1086"/>
      <c r="M43" s="1087"/>
      <c r="N43" s="416"/>
      <c r="O43" s="417"/>
      <c r="P43" s="417"/>
      <c r="Q43" s="65"/>
      <c r="R43" s="156"/>
      <c r="S43" s="156"/>
      <c r="T43" s="1218" t="s">
        <v>5327</v>
      </c>
      <c r="U43" s="1274"/>
      <c r="V43" s="1274"/>
      <c r="W43" s="1275"/>
      <c r="X43" s="42"/>
      <c r="Y43" s="43"/>
      <c r="Z43" s="44"/>
      <c r="AA43" s="44"/>
      <c r="AB43" s="43"/>
      <c r="AC43" s="450"/>
      <c r="AD43" s="43"/>
      <c r="AE43" s="43"/>
      <c r="AF43" s="43"/>
      <c r="AG43" s="43"/>
      <c r="AH43" s="43"/>
      <c r="AI43" s="43"/>
      <c r="AJ43" s="43"/>
      <c r="AK43" s="43"/>
      <c r="AL43" s="43"/>
      <c r="AM43" s="44"/>
      <c r="AN43" s="45"/>
      <c r="AO43" s="45"/>
      <c r="AP43" s="43"/>
      <c r="AQ43" s="43"/>
      <c r="AR43" s="43"/>
      <c r="AS43" s="43"/>
      <c r="AT43" s="35">
        <f>ROUND(J47*V48,0)</f>
        <v>483</v>
      </c>
      <c r="AU43" s="66" t="s">
        <v>4822</v>
      </c>
    </row>
    <row r="44" spans="1:47" ht="17.100000000000001" customHeight="1" x14ac:dyDescent="0.15">
      <c r="A44" s="32">
        <v>43</v>
      </c>
      <c r="B44" s="33" t="s">
        <v>5400</v>
      </c>
      <c r="C44" s="34" t="s">
        <v>5401</v>
      </c>
      <c r="D44" s="1088"/>
      <c r="E44" s="1089"/>
      <c r="F44" s="1090"/>
      <c r="G44" s="1268"/>
      <c r="H44" s="1269"/>
      <c r="I44" s="1269"/>
      <c r="J44" s="1088"/>
      <c r="K44" s="1089"/>
      <c r="L44" s="1089"/>
      <c r="M44" s="1090"/>
      <c r="N44" s="418"/>
      <c r="O44" s="419"/>
      <c r="P44" s="419"/>
      <c r="Q44" s="23"/>
      <c r="R44" s="167"/>
      <c r="S44" s="167"/>
      <c r="T44" s="1276"/>
      <c r="U44" s="1277"/>
      <c r="V44" s="1277"/>
      <c r="W44" s="1278"/>
      <c r="X44" s="1271" t="s">
        <v>4824</v>
      </c>
      <c r="Y44" s="1202"/>
      <c r="Z44" s="1202"/>
      <c r="AA44" s="1202"/>
      <c r="AB44" s="1202"/>
      <c r="AC44" s="448" t="s">
        <v>4825</v>
      </c>
      <c r="AD44" s="99"/>
      <c r="AE44" s="99"/>
      <c r="AF44" s="99"/>
      <c r="AG44" s="43"/>
      <c r="AH44" s="43"/>
      <c r="AI44" s="43"/>
      <c r="AJ44" s="43"/>
      <c r="AK44" s="43"/>
      <c r="AL44" s="43"/>
      <c r="AM44" s="44" t="s">
        <v>17</v>
      </c>
      <c r="AN44" s="1157">
        <f>$AN$8</f>
        <v>0.7</v>
      </c>
      <c r="AO44" s="1157"/>
      <c r="AP44" s="43"/>
      <c r="AQ44" s="43"/>
      <c r="AR44" s="43"/>
      <c r="AS44" s="43"/>
      <c r="AT44" s="101">
        <f>ROUND(ROUND(J47*V48,0)*AN44,0)</f>
        <v>338</v>
      </c>
      <c r="AU44" s="31"/>
    </row>
    <row r="45" spans="1:47" ht="17.100000000000001" customHeight="1" x14ac:dyDescent="0.15">
      <c r="A45" s="32">
        <v>43</v>
      </c>
      <c r="B45" s="33" t="s">
        <v>5402</v>
      </c>
      <c r="C45" s="34" t="s">
        <v>5403</v>
      </c>
      <c r="D45" s="1088"/>
      <c r="E45" s="1089"/>
      <c r="F45" s="1090"/>
      <c r="G45" s="1268"/>
      <c r="H45" s="1269"/>
      <c r="I45" s="1269"/>
      <c r="J45" s="1088"/>
      <c r="K45" s="1089"/>
      <c r="L45" s="1089"/>
      <c r="M45" s="1090"/>
      <c r="N45" s="420"/>
      <c r="O45" s="421"/>
      <c r="P45" s="421"/>
      <c r="Q45" s="26"/>
      <c r="R45" s="27"/>
      <c r="S45" s="27"/>
      <c r="T45" s="1276"/>
      <c r="U45" s="1277"/>
      <c r="V45" s="1277"/>
      <c r="W45" s="1278"/>
      <c r="X45" s="1272"/>
      <c r="Y45" s="1273"/>
      <c r="Z45" s="1273"/>
      <c r="AA45" s="1273"/>
      <c r="AB45" s="1273"/>
      <c r="AC45" s="448" t="s">
        <v>4827</v>
      </c>
      <c r="AD45" s="99"/>
      <c r="AE45" s="99"/>
      <c r="AF45" s="99"/>
      <c r="AG45" s="43"/>
      <c r="AH45" s="43"/>
      <c r="AI45" s="43"/>
      <c r="AJ45" s="43"/>
      <c r="AK45" s="43"/>
      <c r="AL45" s="43"/>
      <c r="AM45" s="44" t="s">
        <v>17</v>
      </c>
      <c r="AN45" s="1157">
        <f>$AN$9</f>
        <v>0.5</v>
      </c>
      <c r="AO45" s="1157"/>
      <c r="AP45" s="43"/>
      <c r="AQ45" s="43"/>
      <c r="AR45" s="43"/>
      <c r="AS45" s="43"/>
      <c r="AT45" s="101">
        <f>ROUND(ROUND(J47*V48,0)*AN45,0)</f>
        <v>242</v>
      </c>
      <c r="AU45" s="31"/>
    </row>
    <row r="46" spans="1:47" ht="17.100000000000001" customHeight="1" x14ac:dyDescent="0.15">
      <c r="A46" s="32">
        <v>43</v>
      </c>
      <c r="B46" s="33" t="s">
        <v>5404</v>
      </c>
      <c r="C46" s="34" t="s">
        <v>5405</v>
      </c>
      <c r="D46" s="1088"/>
      <c r="E46" s="1089"/>
      <c r="F46" s="1090"/>
      <c r="G46" s="29"/>
      <c r="H46" s="29"/>
      <c r="I46" s="29"/>
      <c r="J46" s="1088"/>
      <c r="K46" s="1089"/>
      <c r="L46" s="1089"/>
      <c r="M46" s="1090"/>
      <c r="N46" s="1271" t="s">
        <v>4829</v>
      </c>
      <c r="O46" s="1202"/>
      <c r="P46" s="1202"/>
      <c r="Q46" s="1202"/>
      <c r="R46" s="1202"/>
      <c r="S46" s="1202"/>
      <c r="T46" s="418"/>
      <c r="W46" s="449"/>
      <c r="X46" s="42"/>
      <c r="Y46" s="43"/>
      <c r="Z46" s="44"/>
      <c r="AA46" s="44"/>
      <c r="AB46" s="43"/>
      <c r="AC46" s="450"/>
      <c r="AD46" s="43"/>
      <c r="AE46" s="43"/>
      <c r="AF46" s="43"/>
      <c r="AG46" s="43"/>
      <c r="AH46" s="43"/>
      <c r="AI46" s="43"/>
      <c r="AJ46" s="43"/>
      <c r="AK46" s="43"/>
      <c r="AL46" s="43"/>
      <c r="AM46" s="44"/>
      <c r="AN46" s="45"/>
      <c r="AO46" s="45"/>
      <c r="AP46" s="43"/>
      <c r="AQ46" s="43"/>
      <c r="AR46" s="25"/>
      <c r="AS46" s="25"/>
      <c r="AT46" s="101">
        <f>ROUND(ROUND(J47*R48,0)*V48,0)</f>
        <v>466</v>
      </c>
      <c r="AU46" s="31"/>
    </row>
    <row r="47" spans="1:47" ht="17.100000000000001" customHeight="1" x14ac:dyDescent="0.15">
      <c r="A47" s="32">
        <v>43</v>
      </c>
      <c r="B47" s="33" t="s">
        <v>5406</v>
      </c>
      <c r="C47" s="34" t="s">
        <v>5407</v>
      </c>
      <c r="D47" s="422"/>
      <c r="E47" s="423"/>
      <c r="F47" s="424"/>
      <c r="G47" s="29"/>
      <c r="H47" s="29"/>
      <c r="I47" s="29"/>
      <c r="J47" s="1280">
        <f>'15就労移行支援(基本)'!K47</f>
        <v>690</v>
      </c>
      <c r="K47" s="1108"/>
      <c r="L47" s="4" t="s">
        <v>21</v>
      </c>
      <c r="M47" s="22"/>
      <c r="N47" s="1228"/>
      <c r="O47" s="1283"/>
      <c r="P47" s="1283"/>
      <c r="Q47" s="1283"/>
      <c r="R47" s="1283"/>
      <c r="S47" s="1283"/>
      <c r="T47" s="418"/>
      <c r="W47" s="449"/>
      <c r="X47" s="1271" t="s">
        <v>4824</v>
      </c>
      <c r="Y47" s="1202"/>
      <c r="Z47" s="1202"/>
      <c r="AA47" s="1202"/>
      <c r="AB47" s="1202"/>
      <c r="AC47" s="448" t="s">
        <v>4825</v>
      </c>
      <c r="AD47" s="99"/>
      <c r="AE47" s="99"/>
      <c r="AF47" s="99"/>
      <c r="AG47" s="43"/>
      <c r="AH47" s="43"/>
      <c r="AI47" s="43"/>
      <c r="AJ47" s="43"/>
      <c r="AK47" s="43"/>
      <c r="AL47" s="43"/>
      <c r="AM47" s="44" t="s">
        <v>17</v>
      </c>
      <c r="AN47" s="1157">
        <f>$AN$8</f>
        <v>0.7</v>
      </c>
      <c r="AO47" s="1157"/>
      <c r="AP47" s="25"/>
      <c r="AQ47" s="25"/>
      <c r="AR47" s="25"/>
      <c r="AS47" s="25"/>
      <c r="AT47" s="101">
        <f>ROUND(ROUND(ROUND(J47*R48,0)*V48,0)*AN47,0)</f>
        <v>326</v>
      </c>
      <c r="AU47" s="31"/>
    </row>
    <row r="48" spans="1:47" ht="17.100000000000001" customHeight="1" x14ac:dyDescent="0.15">
      <c r="A48" s="32">
        <v>43</v>
      </c>
      <c r="B48" s="33" t="s">
        <v>5408</v>
      </c>
      <c r="C48" s="34" t="s">
        <v>5409</v>
      </c>
      <c r="D48" s="422"/>
      <c r="E48" s="423"/>
      <c r="F48" s="424"/>
      <c r="G48" s="29"/>
      <c r="H48" s="29"/>
      <c r="I48" s="29"/>
      <c r="J48" s="418"/>
      <c r="K48" s="419"/>
      <c r="L48" s="419"/>
      <c r="M48" s="425"/>
      <c r="N48" s="420"/>
      <c r="O48" s="421"/>
      <c r="P48" s="421"/>
      <c r="Q48" s="26" t="s">
        <v>17</v>
      </c>
      <c r="R48" s="1180">
        <f>$R$12</f>
        <v>0.96499999999999997</v>
      </c>
      <c r="S48" s="1180"/>
      <c r="T48" s="166"/>
      <c r="U48" s="23" t="s">
        <v>17</v>
      </c>
      <c r="V48" s="1158">
        <f>V12</f>
        <v>0.7</v>
      </c>
      <c r="W48" s="1159"/>
      <c r="X48" s="1272"/>
      <c r="Y48" s="1273"/>
      <c r="Z48" s="1273"/>
      <c r="AA48" s="1273"/>
      <c r="AB48" s="1273"/>
      <c r="AC48" s="448" t="s">
        <v>4827</v>
      </c>
      <c r="AD48" s="99"/>
      <c r="AE48" s="99"/>
      <c r="AF48" s="99"/>
      <c r="AG48" s="43"/>
      <c r="AH48" s="43"/>
      <c r="AI48" s="43"/>
      <c r="AJ48" s="43"/>
      <c r="AK48" s="43"/>
      <c r="AL48" s="43"/>
      <c r="AM48" s="44" t="s">
        <v>17</v>
      </c>
      <c r="AN48" s="1157">
        <f>$AN$9</f>
        <v>0.5</v>
      </c>
      <c r="AO48" s="1157"/>
      <c r="AP48" s="25"/>
      <c r="AQ48" s="25"/>
      <c r="AR48" s="25"/>
      <c r="AS48" s="25"/>
      <c r="AT48" s="101">
        <f>ROUND(ROUND(ROUND(J47*R48,0)*V48,0)*AN48,0)</f>
        <v>233</v>
      </c>
      <c r="AU48" s="31"/>
    </row>
    <row r="49" spans="1:47" ht="17.100000000000001" customHeight="1" x14ac:dyDescent="0.15">
      <c r="A49" s="32">
        <v>43</v>
      </c>
      <c r="B49" s="33" t="s">
        <v>5410</v>
      </c>
      <c r="C49" s="34" t="s">
        <v>5411</v>
      </c>
      <c r="D49" s="422"/>
      <c r="E49" s="423"/>
      <c r="F49" s="424"/>
      <c r="G49" s="29"/>
      <c r="H49" s="29"/>
      <c r="I49" s="29"/>
      <c r="J49" s="20"/>
      <c r="M49" s="21"/>
      <c r="N49" s="416"/>
      <c r="O49" s="417"/>
      <c r="P49" s="417"/>
      <c r="Q49" s="65"/>
      <c r="R49" s="156"/>
      <c r="S49" s="156"/>
      <c r="T49" s="166"/>
      <c r="W49" s="449"/>
      <c r="X49" s="42"/>
      <c r="Y49" s="43"/>
      <c r="Z49" s="44"/>
      <c r="AA49" s="44"/>
      <c r="AB49" s="43"/>
      <c r="AC49" s="450"/>
      <c r="AD49" s="43"/>
      <c r="AE49" s="43"/>
      <c r="AF49" s="43"/>
      <c r="AG49" s="43"/>
      <c r="AH49" s="43"/>
      <c r="AI49" s="43"/>
      <c r="AJ49" s="43"/>
      <c r="AK49" s="43"/>
      <c r="AL49" s="43"/>
      <c r="AM49" s="44"/>
      <c r="AN49" s="45"/>
      <c r="AO49" s="45"/>
      <c r="AP49" s="1198" t="s">
        <v>4833</v>
      </c>
      <c r="AQ49" s="1281"/>
      <c r="AR49" s="1281"/>
      <c r="AS49" s="1299"/>
      <c r="AT49" s="101">
        <f>ROUND(ROUND(J47*V48,0)*AR52,0)</f>
        <v>459</v>
      </c>
      <c r="AU49" s="31"/>
    </row>
    <row r="50" spans="1:47" ht="17.100000000000001" customHeight="1" x14ac:dyDescent="0.15">
      <c r="A50" s="32">
        <v>43</v>
      </c>
      <c r="B50" s="33" t="s">
        <v>5412</v>
      </c>
      <c r="C50" s="34" t="s">
        <v>5413</v>
      </c>
      <c r="D50" s="422"/>
      <c r="E50" s="423"/>
      <c r="F50" s="424"/>
      <c r="G50" s="29"/>
      <c r="H50" s="29"/>
      <c r="I50" s="29"/>
      <c r="J50" s="20"/>
      <c r="M50" s="21"/>
      <c r="N50" s="418"/>
      <c r="O50" s="419"/>
      <c r="P50" s="419"/>
      <c r="Q50" s="23"/>
      <c r="R50" s="167"/>
      <c r="S50" s="167"/>
      <c r="T50" s="166"/>
      <c r="W50" s="449"/>
      <c r="X50" s="1271" t="s">
        <v>4824</v>
      </c>
      <c r="Y50" s="1202"/>
      <c r="Z50" s="1202"/>
      <c r="AA50" s="1202"/>
      <c r="AB50" s="1202"/>
      <c r="AC50" s="448" t="s">
        <v>4825</v>
      </c>
      <c r="AD50" s="99"/>
      <c r="AE50" s="99"/>
      <c r="AF50" s="99"/>
      <c r="AG50" s="43"/>
      <c r="AH50" s="43"/>
      <c r="AI50" s="43"/>
      <c r="AJ50" s="43"/>
      <c r="AK50" s="43"/>
      <c r="AL50" s="43"/>
      <c r="AM50" s="44" t="s">
        <v>17</v>
      </c>
      <c r="AN50" s="1157">
        <f>$AN$8</f>
        <v>0.7</v>
      </c>
      <c r="AO50" s="1157"/>
      <c r="AP50" s="1268"/>
      <c r="AQ50" s="1269"/>
      <c r="AR50" s="1269"/>
      <c r="AS50" s="1270"/>
      <c r="AT50" s="101">
        <f>ROUND(ROUND(ROUND(J47*V48,0)*AN50,0)*AR52,0)</f>
        <v>321</v>
      </c>
      <c r="AU50" s="31"/>
    </row>
    <row r="51" spans="1:47" ht="17.100000000000001" customHeight="1" x14ac:dyDescent="0.15">
      <c r="A51" s="32">
        <v>43</v>
      </c>
      <c r="B51" s="33" t="s">
        <v>5414</v>
      </c>
      <c r="C51" s="34" t="s">
        <v>5415</v>
      </c>
      <c r="D51" s="422"/>
      <c r="E51" s="423"/>
      <c r="F51" s="424"/>
      <c r="G51" s="29"/>
      <c r="H51" s="29"/>
      <c r="I51" s="29"/>
      <c r="J51" s="20"/>
      <c r="M51" s="21"/>
      <c r="N51" s="420"/>
      <c r="O51" s="421"/>
      <c r="P51" s="421"/>
      <c r="Q51" s="26"/>
      <c r="R51" s="27"/>
      <c r="S51" s="27"/>
      <c r="T51" s="166"/>
      <c r="W51" s="449"/>
      <c r="X51" s="1272"/>
      <c r="Y51" s="1273"/>
      <c r="Z51" s="1273"/>
      <c r="AA51" s="1273"/>
      <c r="AB51" s="1273"/>
      <c r="AC51" s="448" t="s">
        <v>4827</v>
      </c>
      <c r="AD51" s="99"/>
      <c r="AE51" s="99"/>
      <c r="AF51" s="99"/>
      <c r="AG51" s="43"/>
      <c r="AH51" s="43"/>
      <c r="AI51" s="43"/>
      <c r="AJ51" s="43"/>
      <c r="AK51" s="43"/>
      <c r="AL51" s="43"/>
      <c r="AM51" s="44" t="s">
        <v>17</v>
      </c>
      <c r="AN51" s="1157">
        <f>$AN$9</f>
        <v>0.5</v>
      </c>
      <c r="AO51" s="1157"/>
      <c r="AP51" s="20"/>
      <c r="AQ51" s="4"/>
      <c r="AR51" s="4"/>
      <c r="AS51" s="21"/>
      <c r="AT51" s="101">
        <f>ROUND(ROUND(ROUND(J47*V48,0)*AN51,0)*AR52,0)</f>
        <v>230</v>
      </c>
      <c r="AU51" s="31"/>
    </row>
    <row r="52" spans="1:47" ht="17.100000000000001" customHeight="1" x14ac:dyDescent="0.15">
      <c r="A52" s="32">
        <v>43</v>
      </c>
      <c r="B52" s="33" t="s">
        <v>5416</v>
      </c>
      <c r="C52" s="34" t="s">
        <v>5417</v>
      </c>
      <c r="D52" s="422"/>
      <c r="E52" s="423"/>
      <c r="F52" s="424"/>
      <c r="G52" s="29"/>
      <c r="H52" s="29"/>
      <c r="I52" s="29"/>
      <c r="J52" s="20"/>
      <c r="M52" s="21"/>
      <c r="N52" s="1271" t="s">
        <v>4829</v>
      </c>
      <c r="O52" s="1202"/>
      <c r="P52" s="1202"/>
      <c r="Q52" s="1202"/>
      <c r="R52" s="1202"/>
      <c r="S52" s="1202"/>
      <c r="T52" s="418"/>
      <c r="W52" s="449"/>
      <c r="X52" s="42"/>
      <c r="Y52" s="43"/>
      <c r="Z52" s="44"/>
      <c r="AA52" s="44"/>
      <c r="AB52" s="43"/>
      <c r="AC52" s="450"/>
      <c r="AD52" s="43"/>
      <c r="AE52" s="43"/>
      <c r="AF52" s="43"/>
      <c r="AG52" s="43"/>
      <c r="AH52" s="43"/>
      <c r="AI52" s="43"/>
      <c r="AJ52" s="43"/>
      <c r="AK52" s="43"/>
      <c r="AL52" s="43"/>
      <c r="AM52" s="44"/>
      <c r="AN52" s="45"/>
      <c r="AO52" s="45"/>
      <c r="AP52" s="20"/>
      <c r="AQ52" s="23" t="s">
        <v>17</v>
      </c>
      <c r="AR52" s="1158">
        <f>AR40</f>
        <v>0.95</v>
      </c>
      <c r="AS52" s="1159"/>
      <c r="AT52" s="101">
        <f>ROUND(ROUND(ROUND(J47*R54,0)*V48,0)*AR52,0)</f>
        <v>443</v>
      </c>
      <c r="AU52" s="31"/>
    </row>
    <row r="53" spans="1:47" ht="17.100000000000001" customHeight="1" x14ac:dyDescent="0.15">
      <c r="A53" s="32">
        <v>43</v>
      </c>
      <c r="B53" s="33" t="s">
        <v>5418</v>
      </c>
      <c r="C53" s="34" t="s">
        <v>5419</v>
      </c>
      <c r="D53" s="422"/>
      <c r="E53" s="423"/>
      <c r="F53" s="424"/>
      <c r="G53" s="29"/>
      <c r="H53" s="29"/>
      <c r="I53" s="29"/>
      <c r="J53" s="20"/>
      <c r="M53" s="21"/>
      <c r="N53" s="1228"/>
      <c r="O53" s="1283"/>
      <c r="P53" s="1283"/>
      <c r="Q53" s="1283"/>
      <c r="R53" s="1283"/>
      <c r="S53" s="1283"/>
      <c r="T53" s="418"/>
      <c r="W53" s="449"/>
      <c r="X53" s="1271" t="s">
        <v>4824</v>
      </c>
      <c r="Y53" s="1202"/>
      <c r="Z53" s="1202"/>
      <c r="AA53" s="1202"/>
      <c r="AB53" s="1202"/>
      <c r="AC53" s="448" t="s">
        <v>4825</v>
      </c>
      <c r="AD53" s="99"/>
      <c r="AE53" s="99"/>
      <c r="AF53" s="99"/>
      <c r="AG53" s="43"/>
      <c r="AH53" s="43"/>
      <c r="AI53" s="43"/>
      <c r="AJ53" s="43"/>
      <c r="AK53" s="43"/>
      <c r="AL53" s="43"/>
      <c r="AM53" s="44" t="s">
        <v>17</v>
      </c>
      <c r="AN53" s="1157">
        <f>$AN$8</f>
        <v>0.7</v>
      </c>
      <c r="AO53" s="1157"/>
      <c r="AP53" s="20"/>
      <c r="AQ53" s="4"/>
      <c r="AR53" s="4"/>
      <c r="AS53" s="21"/>
      <c r="AT53" s="101">
        <f>ROUND(ROUND(ROUND(ROUND(J47*R54,0)*V48,0)*AN53,0)*AR52,0)</f>
        <v>310</v>
      </c>
      <c r="AU53" s="31"/>
    </row>
    <row r="54" spans="1:47" ht="17.100000000000001" customHeight="1" x14ac:dyDescent="0.15">
      <c r="A54" s="32">
        <v>43</v>
      </c>
      <c r="B54" s="33" t="s">
        <v>5420</v>
      </c>
      <c r="C54" s="34" t="s">
        <v>5421</v>
      </c>
      <c r="D54" s="422"/>
      <c r="E54" s="423"/>
      <c r="F54" s="424"/>
      <c r="G54" s="29"/>
      <c r="H54" s="29"/>
      <c r="I54" s="29"/>
      <c r="J54" s="20"/>
      <c r="M54" s="21"/>
      <c r="N54" s="420"/>
      <c r="O54" s="421"/>
      <c r="P54" s="421"/>
      <c r="Q54" s="26" t="s">
        <v>17</v>
      </c>
      <c r="R54" s="1180">
        <f>$R$12</f>
        <v>0.96499999999999997</v>
      </c>
      <c r="S54" s="1180"/>
      <c r="T54" s="166"/>
      <c r="W54" s="449"/>
      <c r="X54" s="1272"/>
      <c r="Y54" s="1273"/>
      <c r="Z54" s="1273"/>
      <c r="AA54" s="1273"/>
      <c r="AB54" s="1273"/>
      <c r="AC54" s="448" t="s">
        <v>4827</v>
      </c>
      <c r="AD54" s="99"/>
      <c r="AE54" s="99"/>
      <c r="AF54" s="99"/>
      <c r="AG54" s="43"/>
      <c r="AH54" s="43"/>
      <c r="AI54" s="43"/>
      <c r="AJ54" s="43"/>
      <c r="AK54" s="43"/>
      <c r="AL54" s="43"/>
      <c r="AM54" s="44" t="s">
        <v>17</v>
      </c>
      <c r="AN54" s="1157">
        <f>$AN$9</f>
        <v>0.5</v>
      </c>
      <c r="AO54" s="1157"/>
      <c r="AP54" s="24"/>
      <c r="AQ54" s="25"/>
      <c r="AR54" s="25"/>
      <c r="AS54" s="38"/>
      <c r="AT54" s="101">
        <f>ROUND(ROUND(ROUND(ROUND(J47*R54,0)*V48,0)*AN54,0)*AR52,0)</f>
        <v>221</v>
      </c>
      <c r="AU54" s="31"/>
    </row>
    <row r="55" spans="1:47" ht="17.100000000000001" customHeight="1" x14ac:dyDescent="0.15">
      <c r="A55" s="32">
        <v>43</v>
      </c>
      <c r="B55" s="33" t="s">
        <v>5422</v>
      </c>
      <c r="C55" s="34" t="s">
        <v>5423</v>
      </c>
      <c r="D55" s="422"/>
      <c r="E55" s="423"/>
      <c r="F55" s="424"/>
      <c r="G55" s="29"/>
      <c r="H55" s="29"/>
      <c r="I55" s="29"/>
      <c r="J55" s="1085" t="s">
        <v>4879</v>
      </c>
      <c r="K55" s="1086"/>
      <c r="L55" s="1086"/>
      <c r="M55" s="1087"/>
      <c r="N55" s="416"/>
      <c r="O55" s="417"/>
      <c r="P55" s="417"/>
      <c r="Q55" s="65"/>
      <c r="R55" s="156"/>
      <c r="S55" s="156"/>
      <c r="T55" s="258"/>
      <c r="U55" s="451"/>
      <c r="V55" s="451"/>
      <c r="W55" s="452"/>
      <c r="X55" s="42"/>
      <c r="Y55" s="43"/>
      <c r="Z55" s="44"/>
      <c r="AA55" s="44"/>
      <c r="AB55" s="43"/>
      <c r="AC55" s="450"/>
      <c r="AD55" s="43"/>
      <c r="AE55" s="43"/>
      <c r="AF55" s="43"/>
      <c r="AG55" s="43"/>
      <c r="AH55" s="43"/>
      <c r="AI55" s="43"/>
      <c r="AJ55" s="43"/>
      <c r="AK55" s="43"/>
      <c r="AL55" s="43"/>
      <c r="AM55" s="44"/>
      <c r="AN55" s="45"/>
      <c r="AO55" s="45"/>
      <c r="AP55" s="25"/>
      <c r="AQ55" s="25"/>
      <c r="AR55" s="25"/>
      <c r="AS55" s="25"/>
      <c r="AT55" s="35">
        <f>ROUND(J59*V48,0)</f>
        <v>390</v>
      </c>
      <c r="AU55" s="31"/>
    </row>
    <row r="56" spans="1:47" ht="17.100000000000001" customHeight="1" x14ac:dyDescent="0.15">
      <c r="A56" s="32">
        <v>43</v>
      </c>
      <c r="B56" s="33" t="s">
        <v>5424</v>
      </c>
      <c r="C56" s="34" t="s">
        <v>5425</v>
      </c>
      <c r="D56" s="422"/>
      <c r="E56" s="423"/>
      <c r="F56" s="424"/>
      <c r="G56" s="29"/>
      <c r="H56" s="29"/>
      <c r="I56" s="29"/>
      <c r="J56" s="1088"/>
      <c r="K56" s="1089"/>
      <c r="L56" s="1089"/>
      <c r="M56" s="1090"/>
      <c r="N56" s="418"/>
      <c r="O56" s="419"/>
      <c r="P56" s="419"/>
      <c r="Q56" s="23"/>
      <c r="R56" s="167"/>
      <c r="S56" s="167"/>
      <c r="T56" s="453"/>
      <c r="U56" s="451"/>
      <c r="V56" s="451"/>
      <c r="W56" s="452"/>
      <c r="X56" s="1271" t="s">
        <v>4824</v>
      </c>
      <c r="Y56" s="1202"/>
      <c r="Z56" s="1202"/>
      <c r="AA56" s="1202"/>
      <c r="AB56" s="1202"/>
      <c r="AC56" s="448" t="s">
        <v>4825</v>
      </c>
      <c r="AD56" s="99"/>
      <c r="AE56" s="99"/>
      <c r="AF56" s="99"/>
      <c r="AG56" s="43"/>
      <c r="AH56" s="43"/>
      <c r="AI56" s="43"/>
      <c r="AJ56" s="43"/>
      <c r="AK56" s="43"/>
      <c r="AL56" s="43"/>
      <c r="AM56" s="44" t="s">
        <v>17</v>
      </c>
      <c r="AN56" s="1157">
        <f>$AN$8</f>
        <v>0.7</v>
      </c>
      <c r="AO56" s="1157"/>
      <c r="AP56" s="43"/>
      <c r="AQ56" s="43"/>
      <c r="AR56" s="43"/>
      <c r="AS56" s="43"/>
      <c r="AT56" s="101">
        <f>ROUND(ROUND(J59*V48,0)*AN56,0)</f>
        <v>273</v>
      </c>
      <c r="AU56" s="31"/>
    </row>
    <row r="57" spans="1:47" ht="17.100000000000001" customHeight="1" x14ac:dyDescent="0.15">
      <c r="A57" s="32">
        <v>43</v>
      </c>
      <c r="B57" s="33" t="s">
        <v>5426</v>
      </c>
      <c r="C57" s="34" t="s">
        <v>5427</v>
      </c>
      <c r="D57" s="422"/>
      <c r="E57" s="423"/>
      <c r="F57" s="424"/>
      <c r="G57" s="29"/>
      <c r="H57" s="29"/>
      <c r="I57" s="29"/>
      <c r="J57" s="1088"/>
      <c r="K57" s="1089"/>
      <c r="L57" s="1089"/>
      <c r="M57" s="1090"/>
      <c r="N57" s="420"/>
      <c r="O57" s="421"/>
      <c r="P57" s="421"/>
      <c r="Q57" s="26"/>
      <c r="R57" s="27"/>
      <c r="S57" s="27"/>
      <c r="T57" s="453"/>
      <c r="U57" s="451"/>
      <c r="V57" s="451"/>
      <c r="W57" s="452"/>
      <c r="X57" s="1272"/>
      <c r="Y57" s="1273"/>
      <c r="Z57" s="1273"/>
      <c r="AA57" s="1273"/>
      <c r="AB57" s="1273"/>
      <c r="AC57" s="448" t="s">
        <v>4827</v>
      </c>
      <c r="AD57" s="99"/>
      <c r="AE57" s="99"/>
      <c r="AF57" s="99"/>
      <c r="AG57" s="43"/>
      <c r="AH57" s="43"/>
      <c r="AI57" s="43"/>
      <c r="AJ57" s="43"/>
      <c r="AK57" s="43"/>
      <c r="AL57" s="43"/>
      <c r="AM57" s="44" t="s">
        <v>17</v>
      </c>
      <c r="AN57" s="1157">
        <f>$AN$9</f>
        <v>0.5</v>
      </c>
      <c r="AO57" s="1157"/>
      <c r="AP57" s="43"/>
      <c r="AQ57" s="43"/>
      <c r="AR57" s="43"/>
      <c r="AS57" s="43"/>
      <c r="AT57" s="101">
        <f>ROUND(ROUND(J59*V48,0)*AN57,0)</f>
        <v>195</v>
      </c>
      <c r="AU57" s="31"/>
    </row>
    <row r="58" spans="1:47" ht="17.100000000000001" customHeight="1" x14ac:dyDescent="0.15">
      <c r="A58" s="32">
        <v>43</v>
      </c>
      <c r="B58" s="33" t="s">
        <v>5428</v>
      </c>
      <c r="C58" s="34" t="s">
        <v>5429</v>
      </c>
      <c r="D58" s="422"/>
      <c r="E58" s="423"/>
      <c r="F58" s="424"/>
      <c r="G58" s="29"/>
      <c r="H58" s="29"/>
      <c r="I58" s="29"/>
      <c r="J58" s="1088"/>
      <c r="K58" s="1089"/>
      <c r="L58" s="1089"/>
      <c r="M58" s="1090"/>
      <c r="N58" s="1271" t="s">
        <v>4829</v>
      </c>
      <c r="O58" s="1202"/>
      <c r="P58" s="1202"/>
      <c r="Q58" s="1202"/>
      <c r="R58" s="1202"/>
      <c r="S58" s="1202"/>
      <c r="T58" s="418"/>
      <c r="W58" s="449"/>
      <c r="X58" s="42"/>
      <c r="Y58" s="43"/>
      <c r="Z58" s="44"/>
      <c r="AA58" s="44"/>
      <c r="AB58" s="43"/>
      <c r="AC58" s="450"/>
      <c r="AD58" s="43"/>
      <c r="AE58" s="43"/>
      <c r="AF58" s="43"/>
      <c r="AG58" s="43"/>
      <c r="AH58" s="43"/>
      <c r="AI58" s="43"/>
      <c r="AJ58" s="43"/>
      <c r="AK58" s="43"/>
      <c r="AL58" s="43"/>
      <c r="AM58" s="44"/>
      <c r="AN58" s="45"/>
      <c r="AO58" s="45"/>
      <c r="AP58" s="43"/>
      <c r="AQ58" s="43"/>
      <c r="AR58" s="25"/>
      <c r="AS58" s="25"/>
      <c r="AT58" s="101">
        <f>ROUND(ROUND(J59*R60,0)*V48,0)</f>
        <v>377</v>
      </c>
      <c r="AU58" s="31"/>
    </row>
    <row r="59" spans="1:47" ht="17.100000000000001" customHeight="1" x14ac:dyDescent="0.15">
      <c r="A59" s="32">
        <v>43</v>
      </c>
      <c r="B59" s="33" t="s">
        <v>5430</v>
      </c>
      <c r="C59" s="34" t="s">
        <v>5431</v>
      </c>
      <c r="D59" s="422"/>
      <c r="E59" s="423"/>
      <c r="F59" s="424"/>
      <c r="G59" s="29"/>
      <c r="H59" s="29"/>
      <c r="I59" s="29"/>
      <c r="J59" s="1280">
        <f>'15就労移行支援(基本)'!K59</f>
        <v>557</v>
      </c>
      <c r="K59" s="1108"/>
      <c r="L59" s="4" t="s">
        <v>21</v>
      </c>
      <c r="M59" s="22"/>
      <c r="N59" s="1228"/>
      <c r="O59" s="1283"/>
      <c r="P59" s="1283"/>
      <c r="Q59" s="1283"/>
      <c r="R59" s="1283"/>
      <c r="S59" s="1283"/>
      <c r="T59" s="418"/>
      <c r="W59" s="449"/>
      <c r="X59" s="1271" t="s">
        <v>4824</v>
      </c>
      <c r="Y59" s="1202"/>
      <c r="Z59" s="1202"/>
      <c r="AA59" s="1202"/>
      <c r="AB59" s="1202"/>
      <c r="AC59" s="448" t="s">
        <v>4825</v>
      </c>
      <c r="AD59" s="99"/>
      <c r="AE59" s="99"/>
      <c r="AF59" s="99"/>
      <c r="AG59" s="43"/>
      <c r="AH59" s="43"/>
      <c r="AI59" s="43"/>
      <c r="AJ59" s="43"/>
      <c r="AK59" s="43"/>
      <c r="AL59" s="43"/>
      <c r="AM59" s="44" t="s">
        <v>17</v>
      </c>
      <c r="AN59" s="1157">
        <f>$AN$8</f>
        <v>0.7</v>
      </c>
      <c r="AO59" s="1157"/>
      <c r="AP59" s="25"/>
      <c r="AQ59" s="25"/>
      <c r="AR59" s="25"/>
      <c r="AS59" s="25"/>
      <c r="AT59" s="101">
        <f>ROUND(ROUND(ROUND(J59*R60,0)*V48,0)*AN59,0)</f>
        <v>264</v>
      </c>
      <c r="AU59" s="31"/>
    </row>
    <row r="60" spans="1:47" ht="17.100000000000001" customHeight="1" x14ac:dyDescent="0.15">
      <c r="A60" s="32">
        <v>43</v>
      </c>
      <c r="B60" s="33" t="s">
        <v>5432</v>
      </c>
      <c r="C60" s="34" t="s">
        <v>5433</v>
      </c>
      <c r="D60" s="422"/>
      <c r="E60" s="423"/>
      <c r="F60" s="424"/>
      <c r="G60" s="29"/>
      <c r="H60" s="29"/>
      <c r="I60" s="29"/>
      <c r="J60" s="418"/>
      <c r="K60" s="419"/>
      <c r="L60" s="419"/>
      <c r="M60" s="425"/>
      <c r="N60" s="420"/>
      <c r="O60" s="421"/>
      <c r="P60" s="421"/>
      <c r="Q60" s="26" t="s">
        <v>17</v>
      </c>
      <c r="R60" s="1180">
        <f>$R$12</f>
        <v>0.96499999999999997</v>
      </c>
      <c r="S60" s="1180"/>
      <c r="T60" s="166"/>
      <c r="U60" s="23"/>
      <c r="V60" s="169"/>
      <c r="W60" s="354"/>
      <c r="X60" s="1272"/>
      <c r="Y60" s="1273"/>
      <c r="Z60" s="1273"/>
      <c r="AA60" s="1273"/>
      <c r="AB60" s="1273"/>
      <c r="AC60" s="448" t="s">
        <v>4827</v>
      </c>
      <c r="AD60" s="99"/>
      <c r="AE60" s="99"/>
      <c r="AF60" s="99"/>
      <c r="AG60" s="43"/>
      <c r="AH60" s="43"/>
      <c r="AI60" s="43"/>
      <c r="AJ60" s="43"/>
      <c r="AK60" s="43"/>
      <c r="AL60" s="43"/>
      <c r="AM60" s="44" t="s">
        <v>17</v>
      </c>
      <c r="AN60" s="1157">
        <f>$AN$9</f>
        <v>0.5</v>
      </c>
      <c r="AO60" s="1157"/>
      <c r="AP60" s="25"/>
      <c r="AQ60" s="25"/>
      <c r="AR60" s="25"/>
      <c r="AS60" s="25"/>
      <c r="AT60" s="101">
        <f>ROUND(ROUND(ROUND(J59*R60,0)*V48,0)*AN60,0)</f>
        <v>189</v>
      </c>
      <c r="AU60" s="31"/>
    </row>
    <row r="61" spans="1:47" ht="17.100000000000001" customHeight="1" x14ac:dyDescent="0.15">
      <c r="A61" s="32">
        <v>43</v>
      </c>
      <c r="B61" s="33" t="s">
        <v>5434</v>
      </c>
      <c r="C61" s="34" t="s">
        <v>5435</v>
      </c>
      <c r="D61" s="422"/>
      <c r="E61" s="423"/>
      <c r="F61" s="424"/>
      <c r="G61" s="29"/>
      <c r="H61" s="29"/>
      <c r="I61" s="29"/>
      <c r="J61" s="20"/>
      <c r="M61" s="21"/>
      <c r="N61" s="416"/>
      <c r="O61" s="417"/>
      <c r="P61" s="417"/>
      <c r="Q61" s="65"/>
      <c r="R61" s="156"/>
      <c r="S61" s="156"/>
      <c r="T61" s="166"/>
      <c r="W61" s="449"/>
      <c r="X61" s="42"/>
      <c r="Y61" s="43"/>
      <c r="Z61" s="44"/>
      <c r="AA61" s="44"/>
      <c r="AB61" s="43"/>
      <c r="AC61" s="450"/>
      <c r="AD61" s="43"/>
      <c r="AE61" s="43"/>
      <c r="AF61" s="43"/>
      <c r="AG61" s="43"/>
      <c r="AH61" s="43"/>
      <c r="AI61" s="43"/>
      <c r="AJ61" s="43"/>
      <c r="AK61" s="43"/>
      <c r="AL61" s="43"/>
      <c r="AM61" s="44"/>
      <c r="AN61" s="45"/>
      <c r="AO61" s="45"/>
      <c r="AP61" s="1198" t="s">
        <v>4833</v>
      </c>
      <c r="AQ61" s="1281"/>
      <c r="AR61" s="1281"/>
      <c r="AS61" s="1299"/>
      <c r="AT61" s="101">
        <f>ROUND(ROUND(J59*V48,0)*AR64,0)</f>
        <v>371</v>
      </c>
      <c r="AU61" s="31"/>
    </row>
    <row r="62" spans="1:47" ht="17.100000000000001" customHeight="1" x14ac:dyDescent="0.15">
      <c r="A62" s="32">
        <v>43</v>
      </c>
      <c r="B62" s="33" t="s">
        <v>5436</v>
      </c>
      <c r="C62" s="34" t="s">
        <v>5437</v>
      </c>
      <c r="D62" s="422"/>
      <c r="E62" s="423"/>
      <c r="F62" s="424"/>
      <c r="G62" s="29"/>
      <c r="H62" s="29"/>
      <c r="I62" s="29"/>
      <c r="J62" s="20"/>
      <c r="M62" s="21"/>
      <c r="N62" s="418"/>
      <c r="O62" s="419"/>
      <c r="P62" s="419"/>
      <c r="Q62" s="23"/>
      <c r="R62" s="167"/>
      <c r="S62" s="167"/>
      <c r="T62" s="166"/>
      <c r="W62" s="449"/>
      <c r="X62" s="1271" t="s">
        <v>4824</v>
      </c>
      <c r="Y62" s="1202"/>
      <c r="Z62" s="1202"/>
      <c r="AA62" s="1202"/>
      <c r="AB62" s="1202"/>
      <c r="AC62" s="448" t="s">
        <v>4825</v>
      </c>
      <c r="AD62" s="99"/>
      <c r="AE62" s="99"/>
      <c r="AF62" s="99"/>
      <c r="AG62" s="43"/>
      <c r="AH62" s="43"/>
      <c r="AI62" s="43"/>
      <c r="AJ62" s="43"/>
      <c r="AK62" s="43"/>
      <c r="AL62" s="43"/>
      <c r="AM62" s="44" t="s">
        <v>17</v>
      </c>
      <c r="AN62" s="1157">
        <f>$AN$8</f>
        <v>0.7</v>
      </c>
      <c r="AO62" s="1157"/>
      <c r="AP62" s="1268"/>
      <c r="AQ62" s="1269"/>
      <c r="AR62" s="1269"/>
      <c r="AS62" s="1270"/>
      <c r="AT62" s="101">
        <f>ROUND(ROUND(ROUND(J59*V48,0)*AN62,0)*AR64,0)</f>
        <v>259</v>
      </c>
      <c r="AU62" s="31"/>
    </row>
    <row r="63" spans="1:47" ht="17.100000000000001" customHeight="1" x14ac:dyDescent="0.15">
      <c r="A63" s="32">
        <v>43</v>
      </c>
      <c r="B63" s="33" t="s">
        <v>5438</v>
      </c>
      <c r="C63" s="34" t="s">
        <v>5439</v>
      </c>
      <c r="D63" s="422"/>
      <c r="E63" s="423"/>
      <c r="F63" s="424"/>
      <c r="G63" s="29"/>
      <c r="H63" s="29"/>
      <c r="I63" s="29"/>
      <c r="J63" s="20"/>
      <c r="M63" s="21"/>
      <c r="N63" s="420"/>
      <c r="O63" s="421"/>
      <c r="P63" s="421"/>
      <c r="Q63" s="26"/>
      <c r="R63" s="27"/>
      <c r="S63" s="27"/>
      <c r="T63" s="166"/>
      <c r="W63" s="449"/>
      <c r="X63" s="1272"/>
      <c r="Y63" s="1273"/>
      <c r="Z63" s="1273"/>
      <c r="AA63" s="1273"/>
      <c r="AB63" s="1273"/>
      <c r="AC63" s="448" t="s">
        <v>4827</v>
      </c>
      <c r="AD63" s="99"/>
      <c r="AE63" s="99"/>
      <c r="AF63" s="99"/>
      <c r="AG63" s="43"/>
      <c r="AH63" s="43"/>
      <c r="AI63" s="43"/>
      <c r="AJ63" s="43"/>
      <c r="AK63" s="43"/>
      <c r="AL63" s="43"/>
      <c r="AM63" s="44" t="s">
        <v>17</v>
      </c>
      <c r="AN63" s="1157">
        <f>$AN$9</f>
        <v>0.5</v>
      </c>
      <c r="AO63" s="1157"/>
      <c r="AP63" s="20"/>
      <c r="AQ63" s="4"/>
      <c r="AR63" s="4"/>
      <c r="AS63" s="21"/>
      <c r="AT63" s="101">
        <f>ROUND(ROUND(ROUND(J59*V48,0)*AN63,0)*AR64,0)</f>
        <v>185</v>
      </c>
      <c r="AU63" s="31"/>
    </row>
    <row r="64" spans="1:47" ht="17.100000000000001" customHeight="1" x14ac:dyDescent="0.15">
      <c r="A64" s="32">
        <v>43</v>
      </c>
      <c r="B64" s="33" t="s">
        <v>5440</v>
      </c>
      <c r="C64" s="34" t="s">
        <v>5441</v>
      </c>
      <c r="D64" s="422"/>
      <c r="E64" s="423"/>
      <c r="F64" s="424"/>
      <c r="G64" s="29"/>
      <c r="H64" s="29"/>
      <c r="I64" s="29"/>
      <c r="J64" s="20"/>
      <c r="M64" s="21"/>
      <c r="N64" s="1271" t="s">
        <v>4829</v>
      </c>
      <c r="O64" s="1202"/>
      <c r="P64" s="1202"/>
      <c r="Q64" s="1202"/>
      <c r="R64" s="1202"/>
      <c r="S64" s="1202"/>
      <c r="T64" s="418"/>
      <c r="W64" s="449"/>
      <c r="X64" s="42"/>
      <c r="Y64" s="43"/>
      <c r="Z64" s="44"/>
      <c r="AA64" s="44"/>
      <c r="AB64" s="43"/>
      <c r="AC64" s="450"/>
      <c r="AD64" s="43"/>
      <c r="AE64" s="43"/>
      <c r="AF64" s="43"/>
      <c r="AG64" s="43"/>
      <c r="AH64" s="43"/>
      <c r="AI64" s="43"/>
      <c r="AJ64" s="43"/>
      <c r="AK64" s="43"/>
      <c r="AL64" s="43"/>
      <c r="AM64" s="44"/>
      <c r="AN64" s="45"/>
      <c r="AO64" s="45"/>
      <c r="AP64" s="20"/>
      <c r="AQ64" s="23" t="s">
        <v>17</v>
      </c>
      <c r="AR64" s="1158">
        <f>AR52</f>
        <v>0.95</v>
      </c>
      <c r="AS64" s="1159"/>
      <c r="AT64" s="101">
        <f>ROUND(ROUND(ROUND(J59*R66,0)*V48,0)*AR64,0)</f>
        <v>358</v>
      </c>
      <c r="AU64" s="31"/>
    </row>
    <row r="65" spans="1:47" ht="17.100000000000001" customHeight="1" x14ac:dyDescent="0.15">
      <c r="A65" s="32">
        <v>43</v>
      </c>
      <c r="B65" s="33" t="s">
        <v>5442</v>
      </c>
      <c r="C65" s="34" t="s">
        <v>5443</v>
      </c>
      <c r="D65" s="422"/>
      <c r="E65" s="423"/>
      <c r="F65" s="424"/>
      <c r="G65" s="29"/>
      <c r="H65" s="29"/>
      <c r="I65" s="29"/>
      <c r="J65" s="20"/>
      <c r="M65" s="21"/>
      <c r="N65" s="1228"/>
      <c r="O65" s="1283"/>
      <c r="P65" s="1283"/>
      <c r="Q65" s="1283"/>
      <c r="R65" s="1283"/>
      <c r="S65" s="1283"/>
      <c r="T65" s="418"/>
      <c r="W65" s="449"/>
      <c r="X65" s="1271" t="s">
        <v>4824</v>
      </c>
      <c r="Y65" s="1202"/>
      <c r="Z65" s="1202"/>
      <c r="AA65" s="1202"/>
      <c r="AB65" s="1202"/>
      <c r="AC65" s="448" t="s">
        <v>4825</v>
      </c>
      <c r="AD65" s="99"/>
      <c r="AE65" s="99"/>
      <c r="AF65" s="99"/>
      <c r="AG65" s="43"/>
      <c r="AH65" s="43"/>
      <c r="AI65" s="43"/>
      <c r="AJ65" s="43"/>
      <c r="AK65" s="43"/>
      <c r="AL65" s="43"/>
      <c r="AM65" s="44" t="s">
        <v>17</v>
      </c>
      <c r="AN65" s="1157">
        <f>$AN$8</f>
        <v>0.7</v>
      </c>
      <c r="AO65" s="1157"/>
      <c r="AP65" s="20"/>
      <c r="AQ65" s="4"/>
      <c r="AR65" s="4"/>
      <c r="AS65" s="21"/>
      <c r="AT65" s="101">
        <f>ROUND(ROUND(ROUND(ROUND(J59*R66,0)*V48,0)*AN65,0)*AR64,0)</f>
        <v>251</v>
      </c>
      <c r="AU65" s="31"/>
    </row>
    <row r="66" spans="1:47" ht="17.100000000000001" customHeight="1" x14ac:dyDescent="0.15">
      <c r="A66" s="32">
        <v>43</v>
      </c>
      <c r="B66" s="33" t="s">
        <v>5444</v>
      </c>
      <c r="C66" s="34" t="s">
        <v>5445</v>
      </c>
      <c r="D66" s="422"/>
      <c r="E66" s="423"/>
      <c r="F66" s="424"/>
      <c r="G66" s="29"/>
      <c r="H66" s="29"/>
      <c r="I66" s="29"/>
      <c r="J66" s="20"/>
      <c r="M66" s="21"/>
      <c r="N66" s="420"/>
      <c r="O66" s="421"/>
      <c r="P66" s="421"/>
      <c r="Q66" s="26" t="s">
        <v>17</v>
      </c>
      <c r="R66" s="1180">
        <f>$R$12</f>
        <v>0.96499999999999997</v>
      </c>
      <c r="S66" s="1180"/>
      <c r="T66" s="166"/>
      <c r="W66" s="449"/>
      <c r="X66" s="1272"/>
      <c r="Y66" s="1273"/>
      <c r="Z66" s="1273"/>
      <c r="AA66" s="1273"/>
      <c r="AB66" s="1273"/>
      <c r="AC66" s="448" t="s">
        <v>4827</v>
      </c>
      <c r="AD66" s="99"/>
      <c r="AE66" s="99"/>
      <c r="AF66" s="99"/>
      <c r="AG66" s="43"/>
      <c r="AH66" s="43"/>
      <c r="AI66" s="43"/>
      <c r="AJ66" s="43"/>
      <c r="AK66" s="43"/>
      <c r="AL66" s="43"/>
      <c r="AM66" s="44" t="s">
        <v>17</v>
      </c>
      <c r="AN66" s="1157">
        <f>$AN$9</f>
        <v>0.5</v>
      </c>
      <c r="AO66" s="1157"/>
      <c r="AP66" s="24"/>
      <c r="AQ66" s="25"/>
      <c r="AR66" s="25"/>
      <c r="AS66" s="38"/>
      <c r="AT66" s="101">
        <f>ROUND(ROUND(ROUND(ROUND(J59*R66,0)*V48,0)*AN66,0)*AR64,0)</f>
        <v>180</v>
      </c>
      <c r="AU66" s="31"/>
    </row>
    <row r="67" spans="1:47" ht="17.100000000000001" customHeight="1" x14ac:dyDescent="0.15">
      <c r="A67" s="32">
        <v>43</v>
      </c>
      <c r="B67" s="33" t="s">
        <v>5446</v>
      </c>
      <c r="C67" s="34" t="s">
        <v>5447</v>
      </c>
      <c r="D67" s="422"/>
      <c r="E67" s="423"/>
      <c r="F67" s="424"/>
      <c r="G67" s="29"/>
      <c r="H67" s="29"/>
      <c r="I67" s="29"/>
      <c r="J67" s="1085" t="s">
        <v>4892</v>
      </c>
      <c r="K67" s="1086"/>
      <c r="L67" s="1086"/>
      <c r="M67" s="1087"/>
      <c r="N67" s="416"/>
      <c r="O67" s="417"/>
      <c r="P67" s="417"/>
      <c r="Q67" s="65"/>
      <c r="R67" s="156"/>
      <c r="S67" s="156"/>
      <c r="T67" s="258"/>
      <c r="U67" s="451"/>
      <c r="V67" s="451"/>
      <c r="W67" s="452"/>
      <c r="X67" s="42"/>
      <c r="Y67" s="43"/>
      <c r="Z67" s="44"/>
      <c r="AA67" s="44"/>
      <c r="AB67" s="43"/>
      <c r="AC67" s="450"/>
      <c r="AD67" s="43"/>
      <c r="AE67" s="43"/>
      <c r="AF67" s="43"/>
      <c r="AG67" s="43"/>
      <c r="AH67" s="43"/>
      <c r="AI67" s="43"/>
      <c r="AJ67" s="43"/>
      <c r="AK67" s="43"/>
      <c r="AL67" s="43"/>
      <c r="AM67" s="44"/>
      <c r="AN67" s="45"/>
      <c r="AO67" s="45"/>
      <c r="AP67" s="25"/>
      <c r="AQ67" s="25"/>
      <c r="AR67" s="25"/>
      <c r="AS67" s="25"/>
      <c r="AT67" s="35">
        <f>ROUND(J71*V48,0)</f>
        <v>355</v>
      </c>
      <c r="AU67" s="31"/>
    </row>
    <row r="68" spans="1:47" ht="17.100000000000001" customHeight="1" x14ac:dyDescent="0.15">
      <c r="A68" s="32">
        <v>43</v>
      </c>
      <c r="B68" s="33" t="s">
        <v>5448</v>
      </c>
      <c r="C68" s="34" t="s">
        <v>5449</v>
      </c>
      <c r="D68" s="422"/>
      <c r="E68" s="423"/>
      <c r="F68" s="424"/>
      <c r="G68" s="29"/>
      <c r="H68" s="29"/>
      <c r="I68" s="29"/>
      <c r="J68" s="1088"/>
      <c r="K68" s="1089"/>
      <c r="L68" s="1089"/>
      <c r="M68" s="1090"/>
      <c r="N68" s="418"/>
      <c r="O68" s="419"/>
      <c r="P68" s="419"/>
      <c r="Q68" s="23"/>
      <c r="R68" s="167"/>
      <c r="S68" s="167"/>
      <c r="T68" s="453"/>
      <c r="U68" s="451"/>
      <c r="V68" s="451"/>
      <c r="W68" s="452"/>
      <c r="X68" s="1271" t="s">
        <v>4824</v>
      </c>
      <c r="Y68" s="1202"/>
      <c r="Z68" s="1202"/>
      <c r="AA68" s="1202"/>
      <c r="AB68" s="1202"/>
      <c r="AC68" s="448" t="s">
        <v>4825</v>
      </c>
      <c r="AD68" s="99"/>
      <c r="AE68" s="99"/>
      <c r="AF68" s="99"/>
      <c r="AG68" s="43"/>
      <c r="AH68" s="43"/>
      <c r="AI68" s="43"/>
      <c r="AJ68" s="43"/>
      <c r="AK68" s="43"/>
      <c r="AL68" s="43"/>
      <c r="AM68" s="44" t="s">
        <v>17</v>
      </c>
      <c r="AN68" s="1157">
        <f>$AN$8</f>
        <v>0.7</v>
      </c>
      <c r="AO68" s="1157"/>
      <c r="AP68" s="43"/>
      <c r="AQ68" s="43"/>
      <c r="AR68" s="43"/>
      <c r="AS68" s="43"/>
      <c r="AT68" s="101">
        <f>ROUND(ROUND(J71*V48,0)*AN68,0)</f>
        <v>249</v>
      </c>
      <c r="AU68" s="31"/>
    </row>
    <row r="69" spans="1:47" ht="17.100000000000001" customHeight="1" x14ac:dyDescent="0.15">
      <c r="A69" s="32">
        <v>43</v>
      </c>
      <c r="B69" s="33" t="s">
        <v>5450</v>
      </c>
      <c r="C69" s="34" t="s">
        <v>5451</v>
      </c>
      <c r="D69" s="422"/>
      <c r="E69" s="423"/>
      <c r="F69" s="424"/>
      <c r="G69" s="29"/>
      <c r="H69" s="29"/>
      <c r="I69" s="29"/>
      <c r="J69" s="1088"/>
      <c r="K69" s="1089"/>
      <c r="L69" s="1089"/>
      <c r="M69" s="1090"/>
      <c r="N69" s="420"/>
      <c r="O69" s="421"/>
      <c r="P69" s="421"/>
      <c r="Q69" s="26"/>
      <c r="R69" s="27"/>
      <c r="S69" s="27"/>
      <c r="T69" s="453"/>
      <c r="U69" s="451"/>
      <c r="V69" s="451"/>
      <c r="W69" s="452"/>
      <c r="X69" s="1272"/>
      <c r="Y69" s="1273"/>
      <c r="Z69" s="1273"/>
      <c r="AA69" s="1273"/>
      <c r="AB69" s="1273"/>
      <c r="AC69" s="448" t="s">
        <v>4827</v>
      </c>
      <c r="AD69" s="99"/>
      <c r="AE69" s="99"/>
      <c r="AF69" s="99"/>
      <c r="AG69" s="43"/>
      <c r="AH69" s="43"/>
      <c r="AI69" s="43"/>
      <c r="AJ69" s="43"/>
      <c r="AK69" s="43"/>
      <c r="AL69" s="43"/>
      <c r="AM69" s="44" t="s">
        <v>17</v>
      </c>
      <c r="AN69" s="1157">
        <f>$AN$9</f>
        <v>0.5</v>
      </c>
      <c r="AO69" s="1157"/>
      <c r="AP69" s="43"/>
      <c r="AQ69" s="43"/>
      <c r="AR69" s="43"/>
      <c r="AS69" s="43"/>
      <c r="AT69" s="101">
        <f>ROUND(ROUND(J71*V48,0)*AN69,0)</f>
        <v>178</v>
      </c>
      <c r="AU69" s="31"/>
    </row>
    <row r="70" spans="1:47" ht="17.100000000000001" customHeight="1" x14ac:dyDescent="0.15">
      <c r="A70" s="32">
        <v>43</v>
      </c>
      <c r="B70" s="33" t="s">
        <v>5452</v>
      </c>
      <c r="C70" s="34" t="s">
        <v>5453</v>
      </c>
      <c r="D70" s="422"/>
      <c r="E70" s="423"/>
      <c r="F70" s="424"/>
      <c r="G70" s="29"/>
      <c r="H70" s="29"/>
      <c r="I70" s="29"/>
      <c r="J70" s="1088"/>
      <c r="K70" s="1089"/>
      <c r="L70" s="1089"/>
      <c r="M70" s="1090"/>
      <c r="N70" s="1271" t="s">
        <v>4829</v>
      </c>
      <c r="O70" s="1202"/>
      <c r="P70" s="1202"/>
      <c r="Q70" s="1202"/>
      <c r="R70" s="1202"/>
      <c r="S70" s="1202"/>
      <c r="T70" s="418"/>
      <c r="W70" s="449"/>
      <c r="X70" s="42"/>
      <c r="Y70" s="43"/>
      <c r="Z70" s="44"/>
      <c r="AA70" s="44"/>
      <c r="AB70" s="43"/>
      <c r="AC70" s="450"/>
      <c r="AD70" s="43"/>
      <c r="AE70" s="43"/>
      <c r="AF70" s="43"/>
      <c r="AG70" s="43"/>
      <c r="AH70" s="43"/>
      <c r="AI70" s="43"/>
      <c r="AJ70" s="43"/>
      <c r="AK70" s="43"/>
      <c r="AL70" s="43"/>
      <c r="AM70" s="44"/>
      <c r="AN70" s="45"/>
      <c r="AO70" s="45"/>
      <c r="AP70" s="43"/>
      <c r="AQ70" s="43"/>
      <c r="AR70" s="25"/>
      <c r="AS70" s="25"/>
      <c r="AT70" s="101">
        <f>ROUND(ROUND(J71*R72,0)*V48,0)</f>
        <v>342</v>
      </c>
      <c r="AU70" s="31"/>
    </row>
    <row r="71" spans="1:47" ht="17.100000000000001" customHeight="1" x14ac:dyDescent="0.15">
      <c r="A71" s="32">
        <v>43</v>
      </c>
      <c r="B71" s="33" t="s">
        <v>5454</v>
      </c>
      <c r="C71" s="34" t="s">
        <v>5455</v>
      </c>
      <c r="D71" s="422"/>
      <c r="E71" s="423"/>
      <c r="F71" s="424"/>
      <c r="G71" s="29"/>
      <c r="H71" s="29"/>
      <c r="I71" s="29"/>
      <c r="J71" s="1280">
        <f>'15就労移行支援(基本)'!K71</f>
        <v>507</v>
      </c>
      <c r="K71" s="1108"/>
      <c r="L71" s="4" t="s">
        <v>21</v>
      </c>
      <c r="M71" s="22"/>
      <c r="N71" s="1228"/>
      <c r="O71" s="1283"/>
      <c r="P71" s="1283"/>
      <c r="Q71" s="1283"/>
      <c r="R71" s="1283"/>
      <c r="S71" s="1283"/>
      <c r="T71" s="418"/>
      <c r="W71" s="449"/>
      <c r="X71" s="1271" t="s">
        <v>4824</v>
      </c>
      <c r="Y71" s="1202"/>
      <c r="Z71" s="1202"/>
      <c r="AA71" s="1202"/>
      <c r="AB71" s="1202"/>
      <c r="AC71" s="448" t="s">
        <v>4825</v>
      </c>
      <c r="AD71" s="99"/>
      <c r="AE71" s="99"/>
      <c r="AF71" s="99"/>
      <c r="AG71" s="43"/>
      <c r="AH71" s="43"/>
      <c r="AI71" s="43"/>
      <c r="AJ71" s="43"/>
      <c r="AK71" s="43"/>
      <c r="AL71" s="43"/>
      <c r="AM71" s="44" t="s">
        <v>17</v>
      </c>
      <c r="AN71" s="1157">
        <f>$AN$8</f>
        <v>0.7</v>
      </c>
      <c r="AO71" s="1157"/>
      <c r="AP71" s="25"/>
      <c r="AQ71" s="25"/>
      <c r="AR71" s="25"/>
      <c r="AS71" s="25"/>
      <c r="AT71" s="101">
        <f>ROUND(ROUND(ROUND(J71*R72,0)*V48,0)*AN71,0)</f>
        <v>239</v>
      </c>
      <c r="AU71" s="31"/>
    </row>
    <row r="72" spans="1:47" ht="17.100000000000001" customHeight="1" x14ac:dyDescent="0.15">
      <c r="A72" s="32">
        <v>43</v>
      </c>
      <c r="B72" s="33" t="s">
        <v>5456</v>
      </c>
      <c r="C72" s="34" t="s">
        <v>5457</v>
      </c>
      <c r="D72" s="422"/>
      <c r="E72" s="423"/>
      <c r="F72" s="424"/>
      <c r="G72" s="29"/>
      <c r="H72" s="29"/>
      <c r="I72" s="29"/>
      <c r="J72" s="418"/>
      <c r="K72" s="419"/>
      <c r="L72" s="419"/>
      <c r="M72" s="425"/>
      <c r="N72" s="420"/>
      <c r="O72" s="421"/>
      <c r="P72" s="421"/>
      <c r="Q72" s="26" t="s">
        <v>17</v>
      </c>
      <c r="R72" s="1180">
        <f>$R$12</f>
        <v>0.96499999999999997</v>
      </c>
      <c r="S72" s="1180"/>
      <c r="T72" s="166"/>
      <c r="U72" s="23"/>
      <c r="V72" s="169"/>
      <c r="W72" s="354"/>
      <c r="X72" s="1272"/>
      <c r="Y72" s="1273"/>
      <c r="Z72" s="1273"/>
      <c r="AA72" s="1273"/>
      <c r="AB72" s="1273"/>
      <c r="AC72" s="448" t="s">
        <v>4827</v>
      </c>
      <c r="AD72" s="99"/>
      <c r="AE72" s="99"/>
      <c r="AF72" s="99"/>
      <c r="AG72" s="43"/>
      <c r="AH72" s="43"/>
      <c r="AI72" s="43"/>
      <c r="AJ72" s="43"/>
      <c r="AK72" s="43"/>
      <c r="AL72" s="43"/>
      <c r="AM72" s="44" t="s">
        <v>17</v>
      </c>
      <c r="AN72" s="1157">
        <f>$AN$9</f>
        <v>0.5</v>
      </c>
      <c r="AO72" s="1157"/>
      <c r="AP72" s="25"/>
      <c r="AQ72" s="25"/>
      <c r="AR72" s="25"/>
      <c r="AS72" s="25"/>
      <c r="AT72" s="101">
        <f>ROUND(ROUND(ROUND(J71*R72,0)*V48,0)*AN72,0)</f>
        <v>171</v>
      </c>
      <c r="AU72" s="31"/>
    </row>
    <row r="73" spans="1:47" ht="17.100000000000001" customHeight="1" x14ac:dyDescent="0.15">
      <c r="A73" s="32">
        <v>43</v>
      </c>
      <c r="B73" s="33" t="s">
        <v>5458</v>
      </c>
      <c r="C73" s="34" t="s">
        <v>5459</v>
      </c>
      <c r="D73" s="422"/>
      <c r="E73" s="423"/>
      <c r="F73" s="424"/>
      <c r="G73" s="29"/>
      <c r="H73" s="29"/>
      <c r="I73" s="29"/>
      <c r="J73" s="20"/>
      <c r="M73" s="21"/>
      <c r="N73" s="416"/>
      <c r="O73" s="417"/>
      <c r="P73" s="417"/>
      <c r="Q73" s="65"/>
      <c r="R73" s="156"/>
      <c r="S73" s="156"/>
      <c r="T73" s="166"/>
      <c r="W73" s="449"/>
      <c r="X73" s="42"/>
      <c r="Y73" s="43"/>
      <c r="Z73" s="44"/>
      <c r="AA73" s="44"/>
      <c r="AB73" s="43"/>
      <c r="AC73" s="450"/>
      <c r="AD73" s="43"/>
      <c r="AE73" s="43"/>
      <c r="AF73" s="43"/>
      <c r="AG73" s="43"/>
      <c r="AH73" s="43"/>
      <c r="AI73" s="43"/>
      <c r="AJ73" s="43"/>
      <c r="AK73" s="43"/>
      <c r="AL73" s="43"/>
      <c r="AM73" s="44"/>
      <c r="AN73" s="45"/>
      <c r="AO73" s="45"/>
      <c r="AP73" s="1198" t="s">
        <v>4833</v>
      </c>
      <c r="AQ73" s="1281"/>
      <c r="AR73" s="1281"/>
      <c r="AS73" s="1299"/>
      <c r="AT73" s="101">
        <f>ROUND(ROUND(J71*V48,0)*AR76,0)</f>
        <v>337</v>
      </c>
      <c r="AU73" s="31"/>
    </row>
    <row r="74" spans="1:47" ht="17.100000000000001" customHeight="1" x14ac:dyDescent="0.15">
      <c r="A74" s="32">
        <v>43</v>
      </c>
      <c r="B74" s="33" t="s">
        <v>5460</v>
      </c>
      <c r="C74" s="34" t="s">
        <v>5461</v>
      </c>
      <c r="D74" s="422"/>
      <c r="E74" s="423"/>
      <c r="F74" s="424"/>
      <c r="G74" s="29"/>
      <c r="H74" s="29"/>
      <c r="I74" s="29"/>
      <c r="J74" s="20"/>
      <c r="M74" s="21"/>
      <c r="N74" s="418"/>
      <c r="O74" s="419"/>
      <c r="P74" s="419"/>
      <c r="Q74" s="23"/>
      <c r="R74" s="167"/>
      <c r="S74" s="167"/>
      <c r="T74" s="166"/>
      <c r="W74" s="449"/>
      <c r="X74" s="1271" t="s">
        <v>4824</v>
      </c>
      <c r="Y74" s="1202"/>
      <c r="Z74" s="1202"/>
      <c r="AA74" s="1202"/>
      <c r="AB74" s="1202"/>
      <c r="AC74" s="448" t="s">
        <v>4825</v>
      </c>
      <c r="AD74" s="99"/>
      <c r="AE74" s="99"/>
      <c r="AF74" s="99"/>
      <c r="AG74" s="43"/>
      <c r="AH74" s="43"/>
      <c r="AI74" s="43"/>
      <c r="AJ74" s="43"/>
      <c r="AK74" s="43"/>
      <c r="AL74" s="43"/>
      <c r="AM74" s="44" t="s">
        <v>17</v>
      </c>
      <c r="AN74" s="1157">
        <f>$AN$8</f>
        <v>0.7</v>
      </c>
      <c r="AO74" s="1157"/>
      <c r="AP74" s="1268"/>
      <c r="AQ74" s="1269"/>
      <c r="AR74" s="1269"/>
      <c r="AS74" s="1270"/>
      <c r="AT74" s="101">
        <f>ROUND(ROUND(ROUND(J71*V48,0)*AN74,0)*AR76,0)</f>
        <v>237</v>
      </c>
      <c r="AU74" s="31"/>
    </row>
    <row r="75" spans="1:47" ht="17.100000000000001" customHeight="1" x14ac:dyDescent="0.15">
      <c r="A75" s="32">
        <v>43</v>
      </c>
      <c r="B75" s="33" t="s">
        <v>5462</v>
      </c>
      <c r="C75" s="34" t="s">
        <v>5463</v>
      </c>
      <c r="D75" s="422"/>
      <c r="E75" s="423"/>
      <c r="F75" s="424"/>
      <c r="G75" s="29"/>
      <c r="H75" s="29"/>
      <c r="I75" s="29"/>
      <c r="J75" s="20"/>
      <c r="M75" s="21"/>
      <c r="N75" s="420"/>
      <c r="O75" s="421"/>
      <c r="P75" s="421"/>
      <c r="Q75" s="26"/>
      <c r="R75" s="27"/>
      <c r="S75" s="27"/>
      <c r="T75" s="166"/>
      <c r="W75" s="449"/>
      <c r="X75" s="1272"/>
      <c r="Y75" s="1273"/>
      <c r="Z75" s="1273"/>
      <c r="AA75" s="1273"/>
      <c r="AB75" s="1273"/>
      <c r="AC75" s="448" t="s">
        <v>4827</v>
      </c>
      <c r="AD75" s="99"/>
      <c r="AE75" s="99"/>
      <c r="AF75" s="99"/>
      <c r="AG75" s="43"/>
      <c r="AH75" s="43"/>
      <c r="AI75" s="43"/>
      <c r="AJ75" s="43"/>
      <c r="AK75" s="43"/>
      <c r="AL75" s="43"/>
      <c r="AM75" s="44" t="s">
        <v>17</v>
      </c>
      <c r="AN75" s="1157">
        <f>$AN$9</f>
        <v>0.5</v>
      </c>
      <c r="AO75" s="1157"/>
      <c r="AP75" s="20"/>
      <c r="AQ75" s="4"/>
      <c r="AR75" s="4"/>
      <c r="AS75" s="21"/>
      <c r="AT75" s="101">
        <f>ROUND(ROUND(ROUND(J71*V48,0)*AN75,0)*AR76,0)</f>
        <v>169</v>
      </c>
      <c r="AU75" s="31"/>
    </row>
    <row r="76" spans="1:47" ht="17.100000000000001" customHeight="1" x14ac:dyDescent="0.15">
      <c r="A76" s="32">
        <v>43</v>
      </c>
      <c r="B76" s="33" t="s">
        <v>5464</v>
      </c>
      <c r="C76" s="34" t="s">
        <v>5465</v>
      </c>
      <c r="D76" s="422"/>
      <c r="E76" s="423"/>
      <c r="F76" s="424"/>
      <c r="G76" s="29"/>
      <c r="H76" s="29"/>
      <c r="I76" s="29"/>
      <c r="J76" s="20"/>
      <c r="M76" s="21"/>
      <c r="N76" s="1271" t="s">
        <v>4829</v>
      </c>
      <c r="O76" s="1202"/>
      <c r="P76" s="1202"/>
      <c r="Q76" s="1202"/>
      <c r="R76" s="1202"/>
      <c r="S76" s="1202"/>
      <c r="T76" s="418"/>
      <c r="W76" s="449"/>
      <c r="X76" s="42"/>
      <c r="Y76" s="43"/>
      <c r="Z76" s="44"/>
      <c r="AA76" s="44"/>
      <c r="AB76" s="43"/>
      <c r="AC76" s="450"/>
      <c r="AD76" s="43"/>
      <c r="AE76" s="43"/>
      <c r="AF76" s="43"/>
      <c r="AG76" s="43"/>
      <c r="AH76" s="43"/>
      <c r="AI76" s="43"/>
      <c r="AJ76" s="43"/>
      <c r="AK76" s="43"/>
      <c r="AL76" s="43"/>
      <c r="AM76" s="44"/>
      <c r="AN76" s="45"/>
      <c r="AO76" s="45"/>
      <c r="AP76" s="20"/>
      <c r="AQ76" s="23" t="s">
        <v>17</v>
      </c>
      <c r="AR76" s="1158">
        <f>AR64</f>
        <v>0.95</v>
      </c>
      <c r="AS76" s="1159"/>
      <c r="AT76" s="101">
        <f>ROUND(ROUND(ROUND(J71*R78,0)*V48,0)*AR76,0)</f>
        <v>325</v>
      </c>
      <c r="AU76" s="31"/>
    </row>
    <row r="77" spans="1:47" ht="17.100000000000001" customHeight="1" x14ac:dyDescent="0.15">
      <c r="A77" s="32">
        <v>43</v>
      </c>
      <c r="B77" s="33" t="s">
        <v>5466</v>
      </c>
      <c r="C77" s="34" t="s">
        <v>5467</v>
      </c>
      <c r="D77" s="422"/>
      <c r="E77" s="423"/>
      <c r="F77" s="424"/>
      <c r="G77" s="29"/>
      <c r="H77" s="29"/>
      <c r="I77" s="29"/>
      <c r="J77" s="20"/>
      <c r="M77" s="21"/>
      <c r="N77" s="1228"/>
      <c r="O77" s="1283"/>
      <c r="P77" s="1283"/>
      <c r="Q77" s="1283"/>
      <c r="R77" s="1283"/>
      <c r="S77" s="1283"/>
      <c r="T77" s="418"/>
      <c r="W77" s="449"/>
      <c r="X77" s="1271" t="s">
        <v>4824</v>
      </c>
      <c r="Y77" s="1202"/>
      <c r="Z77" s="1202"/>
      <c r="AA77" s="1202"/>
      <c r="AB77" s="1202"/>
      <c r="AC77" s="448" t="s">
        <v>4825</v>
      </c>
      <c r="AD77" s="99"/>
      <c r="AE77" s="99"/>
      <c r="AF77" s="99"/>
      <c r="AG77" s="43"/>
      <c r="AH77" s="43"/>
      <c r="AI77" s="43"/>
      <c r="AJ77" s="43"/>
      <c r="AK77" s="43"/>
      <c r="AL77" s="43"/>
      <c r="AM77" s="44" t="s">
        <v>17</v>
      </c>
      <c r="AN77" s="1157">
        <f>$AN$8</f>
        <v>0.7</v>
      </c>
      <c r="AO77" s="1157"/>
      <c r="AP77" s="20"/>
      <c r="AQ77" s="4"/>
      <c r="AR77" s="4"/>
      <c r="AS77" s="21"/>
      <c r="AT77" s="101">
        <f>ROUND(ROUND(ROUND(ROUND(J71*R78,0)*V48,0)*AN77,0)*AR76,0)</f>
        <v>227</v>
      </c>
      <c r="AU77" s="31"/>
    </row>
    <row r="78" spans="1:47" ht="17.100000000000001" customHeight="1" x14ac:dyDescent="0.15">
      <c r="A78" s="32">
        <v>43</v>
      </c>
      <c r="B78" s="33" t="s">
        <v>5468</v>
      </c>
      <c r="C78" s="34" t="s">
        <v>5469</v>
      </c>
      <c r="D78" s="422"/>
      <c r="E78" s="423"/>
      <c r="F78" s="424"/>
      <c r="G78" s="29"/>
      <c r="H78" s="29"/>
      <c r="I78" s="29"/>
      <c r="J78" s="20"/>
      <c r="M78" s="21"/>
      <c r="N78" s="420"/>
      <c r="O78" s="421"/>
      <c r="P78" s="421"/>
      <c r="Q78" s="26" t="s">
        <v>17</v>
      </c>
      <c r="R78" s="1180">
        <f>$R$12</f>
        <v>0.96499999999999997</v>
      </c>
      <c r="S78" s="1180"/>
      <c r="T78" s="166"/>
      <c r="W78" s="449"/>
      <c r="X78" s="1272"/>
      <c r="Y78" s="1273"/>
      <c r="Z78" s="1273"/>
      <c r="AA78" s="1273"/>
      <c r="AB78" s="1273"/>
      <c r="AC78" s="448" t="s">
        <v>4827</v>
      </c>
      <c r="AD78" s="99"/>
      <c r="AE78" s="99"/>
      <c r="AF78" s="99"/>
      <c r="AG78" s="43"/>
      <c r="AH78" s="43"/>
      <c r="AI78" s="43"/>
      <c r="AJ78" s="43"/>
      <c r="AK78" s="43"/>
      <c r="AL78" s="43"/>
      <c r="AM78" s="44" t="s">
        <v>17</v>
      </c>
      <c r="AN78" s="1157">
        <f>$AN$9</f>
        <v>0.5</v>
      </c>
      <c r="AO78" s="1157"/>
      <c r="AP78" s="24"/>
      <c r="AQ78" s="25"/>
      <c r="AR78" s="25"/>
      <c r="AS78" s="38"/>
      <c r="AT78" s="101">
        <f>ROUND(ROUND(ROUND(ROUND(J71*R78,0)*V48,0)*AN78,0)*AR76,0)</f>
        <v>162</v>
      </c>
      <c r="AU78" s="31"/>
    </row>
    <row r="79" spans="1:47" ht="17.100000000000001" customHeight="1" x14ac:dyDescent="0.15">
      <c r="A79" s="32">
        <v>43</v>
      </c>
      <c r="B79" s="33" t="s">
        <v>5470</v>
      </c>
      <c r="C79" s="34" t="s">
        <v>5471</v>
      </c>
      <c r="D79" s="422"/>
      <c r="E79" s="423"/>
      <c r="F79" s="424"/>
      <c r="G79" s="29"/>
      <c r="H79" s="29"/>
      <c r="I79" s="29"/>
      <c r="J79" s="1085" t="s">
        <v>4905</v>
      </c>
      <c r="K79" s="1086"/>
      <c r="L79" s="1086"/>
      <c r="M79" s="1087"/>
      <c r="N79" s="416"/>
      <c r="O79" s="417"/>
      <c r="P79" s="417"/>
      <c r="Q79" s="65"/>
      <c r="R79" s="156"/>
      <c r="S79" s="156"/>
      <c r="T79" s="1218" t="s">
        <v>5327</v>
      </c>
      <c r="U79" s="1274"/>
      <c r="V79" s="1274"/>
      <c r="W79" s="1275"/>
      <c r="X79" s="42"/>
      <c r="Y79" s="43"/>
      <c r="Z79" s="44"/>
      <c r="AA79" s="44"/>
      <c r="AB79" s="43"/>
      <c r="AC79" s="450"/>
      <c r="AD79" s="43"/>
      <c r="AE79" s="43"/>
      <c r="AF79" s="43"/>
      <c r="AG79" s="43"/>
      <c r="AH79" s="43"/>
      <c r="AI79" s="43"/>
      <c r="AJ79" s="43"/>
      <c r="AK79" s="43"/>
      <c r="AL79" s="43"/>
      <c r="AM79" s="44"/>
      <c r="AN79" s="45"/>
      <c r="AO79" s="45"/>
      <c r="AP79" s="25"/>
      <c r="AQ79" s="25"/>
      <c r="AR79" s="25"/>
      <c r="AS79" s="25"/>
      <c r="AT79" s="35">
        <f>ROUND(J83*V84,0)</f>
        <v>328</v>
      </c>
      <c r="AU79" s="31"/>
    </row>
    <row r="80" spans="1:47" ht="17.100000000000001" customHeight="1" x14ac:dyDescent="0.15">
      <c r="A80" s="32">
        <v>43</v>
      </c>
      <c r="B80" s="33" t="s">
        <v>5472</v>
      </c>
      <c r="C80" s="34" t="s">
        <v>5473</v>
      </c>
      <c r="D80" s="422"/>
      <c r="E80" s="423"/>
      <c r="F80" s="424"/>
      <c r="G80" s="29"/>
      <c r="H80" s="29"/>
      <c r="I80" s="29"/>
      <c r="J80" s="1088"/>
      <c r="K80" s="1089"/>
      <c r="L80" s="1089"/>
      <c r="M80" s="1090"/>
      <c r="N80" s="418"/>
      <c r="O80" s="419"/>
      <c r="P80" s="419"/>
      <c r="Q80" s="23"/>
      <c r="R80" s="167"/>
      <c r="S80" s="167"/>
      <c r="T80" s="1276"/>
      <c r="U80" s="1277"/>
      <c r="V80" s="1277"/>
      <c r="W80" s="1278"/>
      <c r="X80" s="1271" t="s">
        <v>4824</v>
      </c>
      <c r="Y80" s="1202"/>
      <c r="Z80" s="1202"/>
      <c r="AA80" s="1202"/>
      <c r="AB80" s="1202"/>
      <c r="AC80" s="448" t="s">
        <v>4825</v>
      </c>
      <c r="AD80" s="99"/>
      <c r="AE80" s="99"/>
      <c r="AF80" s="99"/>
      <c r="AG80" s="43"/>
      <c r="AH80" s="43"/>
      <c r="AI80" s="43"/>
      <c r="AJ80" s="43"/>
      <c r="AK80" s="43"/>
      <c r="AL80" s="43"/>
      <c r="AM80" s="44" t="s">
        <v>17</v>
      </c>
      <c r="AN80" s="1157">
        <f>$AN$8</f>
        <v>0.7</v>
      </c>
      <c r="AO80" s="1157"/>
      <c r="AP80" s="43"/>
      <c r="AQ80" s="43"/>
      <c r="AR80" s="43"/>
      <c r="AS80" s="43"/>
      <c r="AT80" s="101">
        <f>ROUND(ROUND(J83*V84,0)*AN80,0)</f>
        <v>230</v>
      </c>
      <c r="AU80" s="31"/>
    </row>
    <row r="81" spans="1:47" ht="17.100000000000001" customHeight="1" x14ac:dyDescent="0.15">
      <c r="A81" s="32">
        <v>43</v>
      </c>
      <c r="B81" s="33" t="s">
        <v>5474</v>
      </c>
      <c r="C81" s="34" t="s">
        <v>5475</v>
      </c>
      <c r="D81" s="422"/>
      <c r="E81" s="423"/>
      <c r="F81" s="424"/>
      <c r="G81" s="29"/>
      <c r="H81" s="29"/>
      <c r="I81" s="29"/>
      <c r="J81" s="1088"/>
      <c r="K81" s="1089"/>
      <c r="L81" s="1089"/>
      <c r="M81" s="1090"/>
      <c r="N81" s="420"/>
      <c r="O81" s="421"/>
      <c r="P81" s="421"/>
      <c r="Q81" s="26"/>
      <c r="R81" s="27"/>
      <c r="S81" s="27"/>
      <c r="T81" s="1276"/>
      <c r="U81" s="1277"/>
      <c r="V81" s="1277"/>
      <c r="W81" s="1278"/>
      <c r="X81" s="1272"/>
      <c r="Y81" s="1273"/>
      <c r="Z81" s="1273"/>
      <c r="AA81" s="1273"/>
      <c r="AB81" s="1273"/>
      <c r="AC81" s="448" t="s">
        <v>4827</v>
      </c>
      <c r="AD81" s="99"/>
      <c r="AE81" s="99"/>
      <c r="AF81" s="99"/>
      <c r="AG81" s="43"/>
      <c r="AH81" s="43"/>
      <c r="AI81" s="43"/>
      <c r="AJ81" s="43"/>
      <c r="AK81" s="43"/>
      <c r="AL81" s="43"/>
      <c r="AM81" s="44" t="s">
        <v>17</v>
      </c>
      <c r="AN81" s="1157">
        <f>$AN$9</f>
        <v>0.5</v>
      </c>
      <c r="AO81" s="1157"/>
      <c r="AP81" s="43"/>
      <c r="AQ81" s="43"/>
      <c r="AR81" s="43"/>
      <c r="AS81" s="43"/>
      <c r="AT81" s="101">
        <f>ROUND(ROUND(J83*V84,0)*AN81,0)</f>
        <v>164</v>
      </c>
      <c r="AU81" s="31"/>
    </row>
    <row r="82" spans="1:47" ht="17.100000000000001" customHeight="1" x14ac:dyDescent="0.15">
      <c r="A82" s="32">
        <v>43</v>
      </c>
      <c r="B82" s="33" t="s">
        <v>5476</v>
      </c>
      <c r="C82" s="34" t="s">
        <v>5477</v>
      </c>
      <c r="D82" s="422"/>
      <c r="E82" s="423"/>
      <c r="F82" s="424"/>
      <c r="G82" s="29"/>
      <c r="H82" s="29"/>
      <c r="I82" s="29"/>
      <c r="J82" s="1088"/>
      <c r="K82" s="1089"/>
      <c r="L82" s="1089"/>
      <c r="M82" s="1090"/>
      <c r="N82" s="1271" t="s">
        <v>4829</v>
      </c>
      <c r="O82" s="1202"/>
      <c r="P82" s="1202"/>
      <c r="Q82" s="1202"/>
      <c r="R82" s="1202"/>
      <c r="S82" s="1202"/>
      <c r="T82" s="418"/>
      <c r="W82" s="449"/>
      <c r="X82" s="42"/>
      <c r="Y82" s="43"/>
      <c r="Z82" s="44"/>
      <c r="AA82" s="44"/>
      <c r="AB82" s="43"/>
      <c r="AC82" s="450"/>
      <c r="AD82" s="43"/>
      <c r="AE82" s="43"/>
      <c r="AF82" s="43"/>
      <c r="AG82" s="43"/>
      <c r="AH82" s="43"/>
      <c r="AI82" s="43"/>
      <c r="AJ82" s="43"/>
      <c r="AK82" s="43"/>
      <c r="AL82" s="43"/>
      <c r="AM82" s="44"/>
      <c r="AN82" s="45"/>
      <c r="AO82" s="45"/>
      <c r="AP82" s="43"/>
      <c r="AQ82" s="43"/>
      <c r="AR82" s="25"/>
      <c r="AS82" s="25"/>
      <c r="AT82" s="101">
        <f>ROUND(ROUND(J83*R84,0)*V84,0)</f>
        <v>316</v>
      </c>
      <c r="AU82" s="31"/>
    </row>
    <row r="83" spans="1:47" ht="17.100000000000001" customHeight="1" x14ac:dyDescent="0.15">
      <c r="A83" s="32">
        <v>43</v>
      </c>
      <c r="B83" s="33" t="s">
        <v>5478</v>
      </c>
      <c r="C83" s="34" t="s">
        <v>5479</v>
      </c>
      <c r="D83" s="422"/>
      <c r="E83" s="423"/>
      <c r="F83" s="424"/>
      <c r="G83" s="29"/>
      <c r="H83" s="29"/>
      <c r="I83" s="29"/>
      <c r="J83" s="1280">
        <f>'15就労移行支援(基本)'!K83</f>
        <v>468</v>
      </c>
      <c r="K83" s="1108"/>
      <c r="L83" s="4" t="s">
        <v>21</v>
      </c>
      <c r="M83" s="22"/>
      <c r="N83" s="1228"/>
      <c r="O83" s="1283"/>
      <c r="P83" s="1283"/>
      <c r="Q83" s="1283"/>
      <c r="R83" s="1283"/>
      <c r="S83" s="1283"/>
      <c r="T83" s="418"/>
      <c r="W83" s="449"/>
      <c r="X83" s="1271" t="s">
        <v>4824</v>
      </c>
      <c r="Y83" s="1202"/>
      <c r="Z83" s="1202"/>
      <c r="AA83" s="1202"/>
      <c r="AB83" s="1202"/>
      <c r="AC83" s="448" t="s">
        <v>4825</v>
      </c>
      <c r="AD83" s="99"/>
      <c r="AE83" s="99"/>
      <c r="AF83" s="99"/>
      <c r="AG83" s="43"/>
      <c r="AH83" s="43"/>
      <c r="AI83" s="43"/>
      <c r="AJ83" s="43"/>
      <c r="AK83" s="43"/>
      <c r="AL83" s="43"/>
      <c r="AM83" s="44" t="s">
        <v>17</v>
      </c>
      <c r="AN83" s="1157">
        <f>$AN$8</f>
        <v>0.7</v>
      </c>
      <c r="AO83" s="1157"/>
      <c r="AP83" s="25"/>
      <c r="AQ83" s="25"/>
      <c r="AR83" s="25"/>
      <c r="AS83" s="25"/>
      <c r="AT83" s="101">
        <f>ROUND(ROUND(ROUND(J83*R84,0)*V84,0)*AN83,0)</f>
        <v>221</v>
      </c>
      <c r="AU83" s="31"/>
    </row>
    <row r="84" spans="1:47" ht="17.100000000000001" customHeight="1" x14ac:dyDescent="0.15">
      <c r="A84" s="32">
        <v>43</v>
      </c>
      <c r="B84" s="33" t="s">
        <v>5480</v>
      </c>
      <c r="C84" s="34" t="s">
        <v>5481</v>
      </c>
      <c r="D84" s="422"/>
      <c r="E84" s="423"/>
      <c r="F84" s="424"/>
      <c r="G84" s="29"/>
      <c r="H84" s="29"/>
      <c r="I84" s="29"/>
      <c r="J84" s="418"/>
      <c r="K84" s="419"/>
      <c r="L84" s="419"/>
      <c r="M84" s="425"/>
      <c r="N84" s="420"/>
      <c r="O84" s="421"/>
      <c r="P84" s="421"/>
      <c r="Q84" s="26" t="s">
        <v>17</v>
      </c>
      <c r="R84" s="1180">
        <f>$R$12</f>
        <v>0.96499999999999997</v>
      </c>
      <c r="S84" s="1180"/>
      <c r="T84" s="166"/>
      <c r="U84" s="23" t="s">
        <v>17</v>
      </c>
      <c r="V84" s="1158">
        <f>V48</f>
        <v>0.7</v>
      </c>
      <c r="W84" s="1159"/>
      <c r="X84" s="1272"/>
      <c r="Y84" s="1273"/>
      <c r="Z84" s="1273"/>
      <c r="AA84" s="1273"/>
      <c r="AB84" s="1273"/>
      <c r="AC84" s="448" t="s">
        <v>4827</v>
      </c>
      <c r="AD84" s="99"/>
      <c r="AE84" s="99"/>
      <c r="AF84" s="99"/>
      <c r="AG84" s="43"/>
      <c r="AH84" s="43"/>
      <c r="AI84" s="43"/>
      <c r="AJ84" s="43"/>
      <c r="AK84" s="43"/>
      <c r="AL84" s="43"/>
      <c r="AM84" s="44" t="s">
        <v>17</v>
      </c>
      <c r="AN84" s="1157">
        <f>$AN$9</f>
        <v>0.5</v>
      </c>
      <c r="AO84" s="1157"/>
      <c r="AP84" s="25"/>
      <c r="AQ84" s="25"/>
      <c r="AR84" s="25"/>
      <c r="AS84" s="25"/>
      <c r="AT84" s="101">
        <f>ROUND(ROUND(ROUND(J83*R84,0)*V84,0)*AN84,0)</f>
        <v>158</v>
      </c>
      <c r="AU84" s="31"/>
    </row>
    <row r="85" spans="1:47" ht="17.100000000000001" customHeight="1" x14ac:dyDescent="0.15">
      <c r="A85" s="32">
        <v>43</v>
      </c>
      <c r="B85" s="33" t="s">
        <v>5482</v>
      </c>
      <c r="C85" s="34" t="s">
        <v>5483</v>
      </c>
      <c r="D85" s="422"/>
      <c r="E85" s="423"/>
      <c r="F85" s="424"/>
      <c r="G85" s="29"/>
      <c r="H85" s="29"/>
      <c r="I85" s="29"/>
      <c r="J85" s="20"/>
      <c r="M85" s="21"/>
      <c r="N85" s="416"/>
      <c r="O85" s="417"/>
      <c r="P85" s="417"/>
      <c r="Q85" s="65"/>
      <c r="R85" s="156"/>
      <c r="S85" s="156"/>
      <c r="T85" s="166"/>
      <c r="W85" s="449"/>
      <c r="X85" s="42"/>
      <c r="Y85" s="43"/>
      <c r="Z85" s="44"/>
      <c r="AA85" s="44"/>
      <c r="AB85" s="43"/>
      <c r="AC85" s="450"/>
      <c r="AD85" s="43"/>
      <c r="AE85" s="43"/>
      <c r="AF85" s="43"/>
      <c r="AG85" s="43"/>
      <c r="AH85" s="43"/>
      <c r="AI85" s="43"/>
      <c r="AJ85" s="43"/>
      <c r="AK85" s="43"/>
      <c r="AL85" s="43"/>
      <c r="AM85" s="44"/>
      <c r="AN85" s="45"/>
      <c r="AO85" s="45"/>
      <c r="AP85" s="1198" t="s">
        <v>4833</v>
      </c>
      <c r="AQ85" s="1281"/>
      <c r="AR85" s="1281"/>
      <c r="AS85" s="1299"/>
      <c r="AT85" s="101">
        <f>ROUND(ROUND(J83*V84,0)*AR88,0)</f>
        <v>312</v>
      </c>
      <c r="AU85" s="31"/>
    </row>
    <row r="86" spans="1:47" ht="17.100000000000001" customHeight="1" x14ac:dyDescent="0.15">
      <c r="A86" s="32">
        <v>43</v>
      </c>
      <c r="B86" s="33" t="s">
        <v>5484</v>
      </c>
      <c r="C86" s="34" t="s">
        <v>5485</v>
      </c>
      <c r="D86" s="422"/>
      <c r="E86" s="423"/>
      <c r="F86" s="424"/>
      <c r="G86" s="29"/>
      <c r="H86" s="29"/>
      <c r="I86" s="29"/>
      <c r="J86" s="20"/>
      <c r="M86" s="21"/>
      <c r="N86" s="418"/>
      <c r="O86" s="419"/>
      <c r="P86" s="419"/>
      <c r="Q86" s="23"/>
      <c r="R86" s="167"/>
      <c r="S86" s="167"/>
      <c r="T86" s="166"/>
      <c r="W86" s="449"/>
      <c r="X86" s="1271" t="s">
        <v>4824</v>
      </c>
      <c r="Y86" s="1202"/>
      <c r="Z86" s="1202"/>
      <c r="AA86" s="1202"/>
      <c r="AB86" s="1202"/>
      <c r="AC86" s="448" t="s">
        <v>4825</v>
      </c>
      <c r="AD86" s="99"/>
      <c r="AE86" s="99"/>
      <c r="AF86" s="99"/>
      <c r="AG86" s="43"/>
      <c r="AH86" s="43"/>
      <c r="AI86" s="43"/>
      <c r="AJ86" s="43"/>
      <c r="AK86" s="43"/>
      <c r="AL86" s="43"/>
      <c r="AM86" s="44" t="s">
        <v>17</v>
      </c>
      <c r="AN86" s="1157">
        <f>$AN$8</f>
        <v>0.7</v>
      </c>
      <c r="AO86" s="1157"/>
      <c r="AP86" s="1268"/>
      <c r="AQ86" s="1269"/>
      <c r="AR86" s="1269"/>
      <c r="AS86" s="1270"/>
      <c r="AT86" s="101">
        <f>ROUND(ROUND(ROUND(J83*V84,0)*AN86,0)*AR88,0)</f>
        <v>219</v>
      </c>
      <c r="AU86" s="31"/>
    </row>
    <row r="87" spans="1:47" ht="17.100000000000001" customHeight="1" x14ac:dyDescent="0.15">
      <c r="A87" s="32">
        <v>43</v>
      </c>
      <c r="B87" s="33" t="s">
        <v>5486</v>
      </c>
      <c r="C87" s="34" t="s">
        <v>5487</v>
      </c>
      <c r="D87" s="422"/>
      <c r="E87" s="423"/>
      <c r="F87" s="424"/>
      <c r="G87" s="29"/>
      <c r="H87" s="29"/>
      <c r="I87" s="29"/>
      <c r="J87" s="20"/>
      <c r="M87" s="21"/>
      <c r="N87" s="420"/>
      <c r="O87" s="421"/>
      <c r="P87" s="421"/>
      <c r="Q87" s="26"/>
      <c r="R87" s="27"/>
      <c r="S87" s="27"/>
      <c r="T87" s="166"/>
      <c r="W87" s="449"/>
      <c r="X87" s="1272"/>
      <c r="Y87" s="1273"/>
      <c r="Z87" s="1273"/>
      <c r="AA87" s="1273"/>
      <c r="AB87" s="1273"/>
      <c r="AC87" s="448" t="s">
        <v>4827</v>
      </c>
      <c r="AD87" s="99"/>
      <c r="AE87" s="99"/>
      <c r="AF87" s="99"/>
      <c r="AG87" s="43"/>
      <c r="AH87" s="43"/>
      <c r="AI87" s="43"/>
      <c r="AJ87" s="43"/>
      <c r="AK87" s="43"/>
      <c r="AL87" s="43"/>
      <c r="AM87" s="44" t="s">
        <v>17</v>
      </c>
      <c r="AN87" s="1157">
        <f>$AN$9</f>
        <v>0.5</v>
      </c>
      <c r="AO87" s="1157"/>
      <c r="AP87" s="20"/>
      <c r="AQ87" s="4"/>
      <c r="AR87" s="4"/>
      <c r="AS87" s="21"/>
      <c r="AT87" s="101">
        <f>ROUND(ROUND(ROUND(J83*V84,0)*AN87,0)*AR88,0)</f>
        <v>156</v>
      </c>
      <c r="AU87" s="31"/>
    </row>
    <row r="88" spans="1:47" ht="17.100000000000001" customHeight="1" x14ac:dyDescent="0.15">
      <c r="A88" s="32">
        <v>43</v>
      </c>
      <c r="B88" s="33" t="s">
        <v>5488</v>
      </c>
      <c r="C88" s="34" t="s">
        <v>5489</v>
      </c>
      <c r="D88" s="422"/>
      <c r="E88" s="423"/>
      <c r="F88" s="424"/>
      <c r="G88" s="29"/>
      <c r="H88" s="29"/>
      <c r="I88" s="29"/>
      <c r="J88" s="20"/>
      <c r="M88" s="21"/>
      <c r="N88" s="1271" t="s">
        <v>4829</v>
      </c>
      <c r="O88" s="1202"/>
      <c r="P88" s="1202"/>
      <c r="Q88" s="1202"/>
      <c r="R88" s="1202"/>
      <c r="S88" s="1202"/>
      <c r="T88" s="418"/>
      <c r="W88" s="449"/>
      <c r="X88" s="42"/>
      <c r="Y88" s="43"/>
      <c r="Z88" s="44"/>
      <c r="AA88" s="44"/>
      <c r="AB88" s="43"/>
      <c r="AC88" s="450"/>
      <c r="AD88" s="43"/>
      <c r="AE88" s="43"/>
      <c r="AF88" s="43"/>
      <c r="AG88" s="43"/>
      <c r="AH88" s="43"/>
      <c r="AI88" s="43"/>
      <c r="AJ88" s="43"/>
      <c r="AK88" s="43"/>
      <c r="AL88" s="43"/>
      <c r="AM88" s="44"/>
      <c r="AN88" s="45"/>
      <c r="AO88" s="45"/>
      <c r="AP88" s="20"/>
      <c r="AQ88" s="23" t="s">
        <v>17</v>
      </c>
      <c r="AR88" s="1158">
        <f>AR76</f>
        <v>0.95</v>
      </c>
      <c r="AS88" s="1159"/>
      <c r="AT88" s="101">
        <f>ROUND(ROUND(ROUND(J83*R90,0)*V84,0)*AR88,0)</f>
        <v>300</v>
      </c>
      <c r="AU88" s="31"/>
    </row>
    <row r="89" spans="1:47" ht="17.100000000000001" customHeight="1" x14ac:dyDescent="0.15">
      <c r="A89" s="32">
        <v>43</v>
      </c>
      <c r="B89" s="33" t="s">
        <v>5490</v>
      </c>
      <c r="C89" s="34" t="s">
        <v>5491</v>
      </c>
      <c r="D89" s="422"/>
      <c r="E89" s="423"/>
      <c r="F89" s="424"/>
      <c r="G89" s="29"/>
      <c r="H89" s="29"/>
      <c r="I89" s="29"/>
      <c r="J89" s="20"/>
      <c r="M89" s="21"/>
      <c r="N89" s="1228"/>
      <c r="O89" s="1283"/>
      <c r="P89" s="1283"/>
      <c r="Q89" s="1283"/>
      <c r="R89" s="1283"/>
      <c r="S89" s="1283"/>
      <c r="T89" s="418"/>
      <c r="W89" s="449"/>
      <c r="X89" s="1271" t="s">
        <v>4824</v>
      </c>
      <c r="Y89" s="1202"/>
      <c r="Z89" s="1202"/>
      <c r="AA89" s="1202"/>
      <c r="AB89" s="1202"/>
      <c r="AC89" s="448" t="s">
        <v>4825</v>
      </c>
      <c r="AD89" s="99"/>
      <c r="AE89" s="99"/>
      <c r="AF89" s="99"/>
      <c r="AG89" s="43"/>
      <c r="AH89" s="43"/>
      <c r="AI89" s="43"/>
      <c r="AJ89" s="43"/>
      <c r="AK89" s="43"/>
      <c r="AL89" s="43"/>
      <c r="AM89" s="44" t="s">
        <v>17</v>
      </c>
      <c r="AN89" s="1157">
        <f>$AN$8</f>
        <v>0.7</v>
      </c>
      <c r="AO89" s="1157"/>
      <c r="AP89" s="20"/>
      <c r="AQ89" s="4"/>
      <c r="AR89" s="4"/>
      <c r="AS89" s="21"/>
      <c r="AT89" s="101">
        <f>ROUND(ROUND(ROUND(ROUND(J83*R90,0)*V84,0)*AN89,0)*AR88,0)</f>
        <v>210</v>
      </c>
      <c r="AU89" s="31"/>
    </row>
    <row r="90" spans="1:47" ht="17.100000000000001" customHeight="1" x14ac:dyDescent="0.15">
      <c r="A90" s="32">
        <v>43</v>
      </c>
      <c r="B90" s="33" t="s">
        <v>5492</v>
      </c>
      <c r="C90" s="34" t="s">
        <v>5493</v>
      </c>
      <c r="D90" s="426"/>
      <c r="E90" s="427"/>
      <c r="F90" s="428"/>
      <c r="G90" s="57"/>
      <c r="H90" s="57"/>
      <c r="I90" s="57"/>
      <c r="J90" s="24"/>
      <c r="K90" s="25"/>
      <c r="L90" s="25"/>
      <c r="M90" s="38"/>
      <c r="N90" s="420"/>
      <c r="O90" s="421"/>
      <c r="P90" s="421"/>
      <c r="Q90" s="26" t="s">
        <v>17</v>
      </c>
      <c r="R90" s="1180">
        <f>$R$12</f>
        <v>0.96499999999999997</v>
      </c>
      <c r="S90" s="1180"/>
      <c r="T90" s="454"/>
      <c r="U90" s="135"/>
      <c r="V90" s="233"/>
      <c r="W90" s="455"/>
      <c r="X90" s="1272"/>
      <c r="Y90" s="1273"/>
      <c r="Z90" s="1273"/>
      <c r="AA90" s="1273"/>
      <c r="AB90" s="1273"/>
      <c r="AC90" s="448" t="s">
        <v>4827</v>
      </c>
      <c r="AD90" s="99"/>
      <c r="AE90" s="99"/>
      <c r="AF90" s="99"/>
      <c r="AG90" s="43"/>
      <c r="AH90" s="43"/>
      <c r="AI90" s="43"/>
      <c r="AJ90" s="43"/>
      <c r="AK90" s="43"/>
      <c r="AL90" s="43"/>
      <c r="AM90" s="44" t="s">
        <v>17</v>
      </c>
      <c r="AN90" s="1157">
        <f>$AN$9</f>
        <v>0.5</v>
      </c>
      <c r="AO90" s="1157"/>
      <c r="AP90" s="24"/>
      <c r="AQ90" s="25"/>
      <c r="AR90" s="25"/>
      <c r="AS90" s="38"/>
      <c r="AT90" s="35">
        <f>ROUND(ROUND(ROUND(ROUND(J83*R90,0)*V84,0)*AN90,0)*AR88,0)</f>
        <v>150</v>
      </c>
      <c r="AU90" s="61"/>
    </row>
    <row r="91" spans="1:47" ht="17.100000000000001" customHeight="1" x14ac:dyDescent="0.15">
      <c r="A91" s="32">
        <v>43</v>
      </c>
      <c r="B91" s="33" t="s">
        <v>5494</v>
      </c>
      <c r="C91" s="34" t="s">
        <v>5495</v>
      </c>
      <c r="D91" s="1085" t="s">
        <v>4819</v>
      </c>
      <c r="E91" s="1086"/>
      <c r="F91" s="1087"/>
      <c r="G91" s="1085" t="s">
        <v>4918</v>
      </c>
      <c r="H91" s="1281"/>
      <c r="I91" s="1281"/>
      <c r="J91" s="1085" t="s">
        <v>4821</v>
      </c>
      <c r="K91" s="1086"/>
      <c r="L91" s="1086"/>
      <c r="M91" s="1087"/>
      <c r="N91" s="416"/>
      <c r="O91" s="417"/>
      <c r="P91" s="417"/>
      <c r="Q91" s="65"/>
      <c r="R91" s="156"/>
      <c r="S91" s="156"/>
      <c r="T91" s="1218" t="s">
        <v>5327</v>
      </c>
      <c r="U91" s="1274"/>
      <c r="V91" s="1274"/>
      <c r="W91" s="1275"/>
      <c r="X91" s="42"/>
      <c r="Y91" s="43"/>
      <c r="Z91" s="44"/>
      <c r="AA91" s="44"/>
      <c r="AB91" s="43"/>
      <c r="AC91" s="450"/>
      <c r="AD91" s="43"/>
      <c r="AE91" s="43"/>
      <c r="AF91" s="43"/>
      <c r="AG91" s="43"/>
      <c r="AH91" s="43"/>
      <c r="AI91" s="43"/>
      <c r="AJ91" s="43"/>
      <c r="AK91" s="43"/>
      <c r="AL91" s="43"/>
      <c r="AM91" s="44"/>
      <c r="AN91" s="45"/>
      <c r="AO91" s="45"/>
      <c r="AP91" s="43"/>
      <c r="AQ91" s="43"/>
      <c r="AR91" s="43"/>
      <c r="AS91" s="43"/>
      <c r="AT91" s="35">
        <f>ROUND(J95*V96,0)</f>
        <v>725</v>
      </c>
      <c r="AU91" s="66" t="s">
        <v>4822</v>
      </c>
    </row>
    <row r="92" spans="1:47" ht="17.100000000000001" customHeight="1" x14ac:dyDescent="0.15">
      <c r="A92" s="32">
        <v>43</v>
      </c>
      <c r="B92" s="33" t="s">
        <v>5496</v>
      </c>
      <c r="C92" s="34" t="s">
        <v>5497</v>
      </c>
      <c r="D92" s="1088"/>
      <c r="E92" s="1089"/>
      <c r="F92" s="1090"/>
      <c r="G92" s="1268"/>
      <c r="H92" s="1269"/>
      <c r="I92" s="1269"/>
      <c r="J92" s="1088"/>
      <c r="K92" s="1089"/>
      <c r="L92" s="1089"/>
      <c r="M92" s="1090"/>
      <c r="N92" s="418"/>
      <c r="O92" s="419"/>
      <c r="P92" s="419"/>
      <c r="Q92" s="23"/>
      <c r="R92" s="167"/>
      <c r="S92" s="167"/>
      <c r="T92" s="1276"/>
      <c r="U92" s="1277"/>
      <c r="V92" s="1277"/>
      <c r="W92" s="1278"/>
      <c r="X92" s="1271" t="s">
        <v>4824</v>
      </c>
      <c r="Y92" s="1202"/>
      <c r="Z92" s="1202"/>
      <c r="AA92" s="1202"/>
      <c r="AB92" s="1202"/>
      <c r="AC92" s="448" t="s">
        <v>4825</v>
      </c>
      <c r="AD92" s="99"/>
      <c r="AE92" s="99"/>
      <c r="AF92" s="99"/>
      <c r="AG92" s="43"/>
      <c r="AH92" s="43"/>
      <c r="AI92" s="43"/>
      <c r="AJ92" s="43"/>
      <c r="AK92" s="43"/>
      <c r="AL92" s="43"/>
      <c r="AM92" s="44" t="s">
        <v>17</v>
      </c>
      <c r="AN92" s="1157">
        <f>$AN$8</f>
        <v>0.7</v>
      </c>
      <c r="AO92" s="1157"/>
      <c r="AP92" s="43"/>
      <c r="AQ92" s="43"/>
      <c r="AR92" s="43"/>
      <c r="AS92" s="43"/>
      <c r="AT92" s="101">
        <f>ROUND(ROUND(J95*V96,0)*AN92,0)</f>
        <v>508</v>
      </c>
      <c r="AU92" s="232"/>
    </row>
    <row r="93" spans="1:47" ht="17.100000000000001" customHeight="1" x14ac:dyDescent="0.15">
      <c r="A93" s="32">
        <v>43</v>
      </c>
      <c r="B93" s="33" t="s">
        <v>5498</v>
      </c>
      <c r="C93" s="34" t="s">
        <v>5499</v>
      </c>
      <c r="D93" s="1088"/>
      <c r="E93" s="1089"/>
      <c r="F93" s="1090"/>
      <c r="G93" s="1268"/>
      <c r="H93" s="1269"/>
      <c r="I93" s="1269"/>
      <c r="J93" s="1088"/>
      <c r="K93" s="1089"/>
      <c r="L93" s="1089"/>
      <c r="M93" s="1090"/>
      <c r="N93" s="420"/>
      <c r="O93" s="421"/>
      <c r="P93" s="421"/>
      <c r="Q93" s="26"/>
      <c r="R93" s="27"/>
      <c r="S93" s="27"/>
      <c r="T93" s="1276"/>
      <c r="U93" s="1277"/>
      <c r="V93" s="1277"/>
      <c r="W93" s="1278"/>
      <c r="X93" s="1272"/>
      <c r="Y93" s="1273"/>
      <c r="Z93" s="1273"/>
      <c r="AA93" s="1273"/>
      <c r="AB93" s="1273"/>
      <c r="AC93" s="448" t="s">
        <v>4827</v>
      </c>
      <c r="AD93" s="99"/>
      <c r="AE93" s="99"/>
      <c r="AF93" s="99"/>
      <c r="AG93" s="43"/>
      <c r="AH93" s="43"/>
      <c r="AI93" s="43"/>
      <c r="AJ93" s="43"/>
      <c r="AK93" s="43"/>
      <c r="AL93" s="43"/>
      <c r="AM93" s="44" t="s">
        <v>17</v>
      </c>
      <c r="AN93" s="1157">
        <f>$AN$9</f>
        <v>0.5</v>
      </c>
      <c r="AO93" s="1157"/>
      <c r="AP93" s="43"/>
      <c r="AQ93" s="43"/>
      <c r="AR93" s="43"/>
      <c r="AS93" s="43"/>
      <c r="AT93" s="101">
        <f>ROUND(ROUND(J95*V96,0)*AN93,0)</f>
        <v>363</v>
      </c>
      <c r="AU93" s="232"/>
    </row>
    <row r="94" spans="1:47" ht="17.100000000000001" customHeight="1" x14ac:dyDescent="0.15">
      <c r="A94" s="32">
        <v>43</v>
      </c>
      <c r="B94" s="33" t="s">
        <v>5500</v>
      </c>
      <c r="C94" s="34" t="s">
        <v>5501</v>
      </c>
      <c r="D94" s="1088"/>
      <c r="E94" s="1089"/>
      <c r="F94" s="1090"/>
      <c r="J94" s="1088"/>
      <c r="K94" s="1089"/>
      <c r="L94" s="1089"/>
      <c r="M94" s="1090"/>
      <c r="N94" s="1271" t="s">
        <v>4829</v>
      </c>
      <c r="O94" s="1202"/>
      <c r="P94" s="1202"/>
      <c r="Q94" s="1202"/>
      <c r="R94" s="1202"/>
      <c r="S94" s="1202"/>
      <c r="T94" s="418"/>
      <c r="W94" s="449"/>
      <c r="X94" s="42"/>
      <c r="Y94" s="43"/>
      <c r="Z94" s="44"/>
      <c r="AA94" s="44"/>
      <c r="AB94" s="43"/>
      <c r="AC94" s="450"/>
      <c r="AD94" s="43"/>
      <c r="AE94" s="43"/>
      <c r="AF94" s="43"/>
      <c r="AG94" s="43"/>
      <c r="AH94" s="43"/>
      <c r="AI94" s="43"/>
      <c r="AJ94" s="43"/>
      <c r="AK94" s="43"/>
      <c r="AL94" s="43"/>
      <c r="AM94" s="44"/>
      <c r="AN94" s="45"/>
      <c r="AO94" s="45"/>
      <c r="AP94" s="43"/>
      <c r="AQ94" s="43"/>
      <c r="AR94" s="25"/>
      <c r="AS94" s="25"/>
      <c r="AT94" s="101">
        <f>ROUND(ROUND(J95*R96,0)*V96,0)</f>
        <v>699</v>
      </c>
      <c r="AU94" s="232"/>
    </row>
    <row r="95" spans="1:47" ht="17.100000000000001" customHeight="1" x14ac:dyDescent="0.15">
      <c r="A95" s="32">
        <v>43</v>
      </c>
      <c r="B95" s="33" t="s">
        <v>5502</v>
      </c>
      <c r="C95" s="34" t="s">
        <v>5503</v>
      </c>
      <c r="D95" s="422"/>
      <c r="E95" s="423"/>
      <c r="F95" s="424"/>
      <c r="G95" s="29"/>
      <c r="H95" s="29"/>
      <c r="I95" s="4"/>
      <c r="J95" s="1280">
        <f>'15就労移行支援(基本)'!K95</f>
        <v>1035</v>
      </c>
      <c r="K95" s="1108"/>
      <c r="L95" s="4" t="s">
        <v>21</v>
      </c>
      <c r="M95" s="22"/>
      <c r="N95" s="1228"/>
      <c r="O95" s="1283"/>
      <c r="P95" s="1283"/>
      <c r="Q95" s="1283"/>
      <c r="R95" s="1283"/>
      <c r="S95" s="1283"/>
      <c r="T95" s="418"/>
      <c r="W95" s="449"/>
      <c r="X95" s="1271" t="s">
        <v>4824</v>
      </c>
      <c r="Y95" s="1202"/>
      <c r="Z95" s="1202"/>
      <c r="AA95" s="1202"/>
      <c r="AB95" s="1202"/>
      <c r="AC95" s="448" t="s">
        <v>4825</v>
      </c>
      <c r="AD95" s="99"/>
      <c r="AE95" s="99"/>
      <c r="AF95" s="99"/>
      <c r="AG95" s="43"/>
      <c r="AH95" s="43"/>
      <c r="AI95" s="43"/>
      <c r="AJ95" s="43"/>
      <c r="AK95" s="43"/>
      <c r="AL95" s="43"/>
      <c r="AM95" s="44" t="s">
        <v>17</v>
      </c>
      <c r="AN95" s="1157">
        <f>$AN$8</f>
        <v>0.7</v>
      </c>
      <c r="AO95" s="1157"/>
      <c r="AP95" s="25"/>
      <c r="AQ95" s="25"/>
      <c r="AR95" s="25"/>
      <c r="AS95" s="25"/>
      <c r="AT95" s="101">
        <f>ROUND(ROUND(ROUND(J95*R96,0)*V96,0)*AN95,0)</f>
        <v>489</v>
      </c>
      <c r="AU95" s="232"/>
    </row>
    <row r="96" spans="1:47" ht="17.100000000000001" customHeight="1" x14ac:dyDescent="0.15">
      <c r="A96" s="32">
        <v>43</v>
      </c>
      <c r="B96" s="33" t="s">
        <v>5504</v>
      </c>
      <c r="C96" s="34" t="s">
        <v>5505</v>
      </c>
      <c r="D96" s="422"/>
      <c r="E96" s="423"/>
      <c r="F96" s="424"/>
      <c r="G96" s="29"/>
      <c r="H96" s="29"/>
      <c r="I96" s="4"/>
      <c r="J96" s="418"/>
      <c r="K96" s="419"/>
      <c r="L96" s="419"/>
      <c r="M96" s="425"/>
      <c r="N96" s="420"/>
      <c r="O96" s="421"/>
      <c r="P96" s="421"/>
      <c r="Q96" s="26" t="s">
        <v>17</v>
      </c>
      <c r="R96" s="1180">
        <f>$R$12</f>
        <v>0.96499999999999997</v>
      </c>
      <c r="S96" s="1180"/>
      <c r="T96" s="166"/>
      <c r="U96" s="23" t="s">
        <v>17</v>
      </c>
      <c r="V96" s="1158">
        <f>V84</f>
        <v>0.7</v>
      </c>
      <c r="W96" s="1159"/>
      <c r="X96" s="1272"/>
      <c r="Y96" s="1273"/>
      <c r="Z96" s="1273"/>
      <c r="AA96" s="1273"/>
      <c r="AB96" s="1273"/>
      <c r="AC96" s="448" t="s">
        <v>4827</v>
      </c>
      <c r="AD96" s="99"/>
      <c r="AE96" s="99"/>
      <c r="AF96" s="99"/>
      <c r="AG96" s="43"/>
      <c r="AH96" s="43"/>
      <c r="AI96" s="43"/>
      <c r="AJ96" s="43"/>
      <c r="AK96" s="43"/>
      <c r="AL96" s="43"/>
      <c r="AM96" s="44" t="s">
        <v>17</v>
      </c>
      <c r="AN96" s="1157">
        <f>$AN$9</f>
        <v>0.5</v>
      </c>
      <c r="AO96" s="1157"/>
      <c r="AP96" s="25"/>
      <c r="AQ96" s="25"/>
      <c r="AR96" s="25"/>
      <c r="AS96" s="25"/>
      <c r="AT96" s="101">
        <f>ROUND(ROUND(ROUND(J95*R96,0)*V96,0)*AN96,0)</f>
        <v>350</v>
      </c>
      <c r="AU96" s="232"/>
    </row>
    <row r="97" spans="1:47" ht="17.100000000000001" customHeight="1" x14ac:dyDescent="0.15">
      <c r="A97" s="32">
        <v>43</v>
      </c>
      <c r="B97" s="33" t="s">
        <v>5506</v>
      </c>
      <c r="C97" s="34" t="s">
        <v>5507</v>
      </c>
      <c r="D97" s="422"/>
      <c r="E97" s="423"/>
      <c r="F97" s="424"/>
      <c r="G97" s="29"/>
      <c r="H97" s="29"/>
      <c r="I97" s="29"/>
      <c r="J97" s="20"/>
      <c r="M97" s="21"/>
      <c r="N97" s="416"/>
      <c r="O97" s="417"/>
      <c r="P97" s="417"/>
      <c r="Q97" s="65"/>
      <c r="R97" s="156"/>
      <c r="S97" s="156"/>
      <c r="T97" s="166"/>
      <c r="W97" s="449"/>
      <c r="X97" s="42"/>
      <c r="Y97" s="43"/>
      <c r="Z97" s="44"/>
      <c r="AA97" s="44"/>
      <c r="AB97" s="43"/>
      <c r="AC97" s="450"/>
      <c r="AD97" s="43"/>
      <c r="AE97" s="43"/>
      <c r="AF97" s="43"/>
      <c r="AG97" s="43"/>
      <c r="AH97" s="43"/>
      <c r="AI97" s="43"/>
      <c r="AJ97" s="43"/>
      <c r="AK97" s="43"/>
      <c r="AL97" s="43"/>
      <c r="AM97" s="44"/>
      <c r="AN97" s="45"/>
      <c r="AO97" s="45"/>
      <c r="AP97" s="1198" t="s">
        <v>4833</v>
      </c>
      <c r="AQ97" s="1281"/>
      <c r="AR97" s="1281"/>
      <c r="AS97" s="1299"/>
      <c r="AT97" s="101">
        <f>ROUND(ROUND(J95*V96,0)*AR100,0)</f>
        <v>689</v>
      </c>
      <c r="AU97" s="31"/>
    </row>
    <row r="98" spans="1:47" ht="17.100000000000001" customHeight="1" x14ac:dyDescent="0.15">
      <c r="A98" s="32">
        <v>43</v>
      </c>
      <c r="B98" s="33" t="s">
        <v>5508</v>
      </c>
      <c r="C98" s="34" t="s">
        <v>5509</v>
      </c>
      <c r="D98" s="422"/>
      <c r="E98" s="423"/>
      <c r="F98" s="424"/>
      <c r="G98" s="29"/>
      <c r="H98" s="29"/>
      <c r="I98" s="29"/>
      <c r="J98" s="20"/>
      <c r="M98" s="21"/>
      <c r="N98" s="418"/>
      <c r="O98" s="419"/>
      <c r="P98" s="419"/>
      <c r="Q98" s="23"/>
      <c r="R98" s="167"/>
      <c r="S98" s="167"/>
      <c r="T98" s="166"/>
      <c r="W98" s="449"/>
      <c r="X98" s="1271" t="s">
        <v>4824</v>
      </c>
      <c r="Y98" s="1202"/>
      <c r="Z98" s="1202"/>
      <c r="AA98" s="1202"/>
      <c r="AB98" s="1202"/>
      <c r="AC98" s="448" t="s">
        <v>4825</v>
      </c>
      <c r="AD98" s="99"/>
      <c r="AE98" s="99"/>
      <c r="AF98" s="99"/>
      <c r="AG98" s="43"/>
      <c r="AH98" s="43"/>
      <c r="AI98" s="43"/>
      <c r="AJ98" s="43"/>
      <c r="AK98" s="43"/>
      <c r="AL98" s="43"/>
      <c r="AM98" s="44" t="s">
        <v>17</v>
      </c>
      <c r="AN98" s="1157">
        <f>$AN$8</f>
        <v>0.7</v>
      </c>
      <c r="AO98" s="1157"/>
      <c r="AP98" s="1268"/>
      <c r="AQ98" s="1269"/>
      <c r="AR98" s="1269"/>
      <c r="AS98" s="1270"/>
      <c r="AT98" s="101">
        <f>ROUND(ROUND(ROUND(J95*V96,0)*AN98,0)*AR100,0)</f>
        <v>483</v>
      </c>
      <c r="AU98" s="31"/>
    </row>
    <row r="99" spans="1:47" ht="17.100000000000001" customHeight="1" x14ac:dyDescent="0.15">
      <c r="A99" s="32">
        <v>43</v>
      </c>
      <c r="B99" s="33" t="s">
        <v>5510</v>
      </c>
      <c r="C99" s="34" t="s">
        <v>5511</v>
      </c>
      <c r="D99" s="422"/>
      <c r="E99" s="423"/>
      <c r="F99" s="424"/>
      <c r="G99" s="29"/>
      <c r="H99" s="29"/>
      <c r="I99" s="29"/>
      <c r="J99" s="20"/>
      <c r="M99" s="21"/>
      <c r="N99" s="420"/>
      <c r="O99" s="421"/>
      <c r="P99" s="421"/>
      <c r="Q99" s="26"/>
      <c r="R99" s="27"/>
      <c r="S99" s="27"/>
      <c r="T99" s="166"/>
      <c r="W99" s="449"/>
      <c r="X99" s="1272"/>
      <c r="Y99" s="1273"/>
      <c r="Z99" s="1273"/>
      <c r="AA99" s="1273"/>
      <c r="AB99" s="1273"/>
      <c r="AC99" s="448" t="s">
        <v>4827</v>
      </c>
      <c r="AD99" s="99"/>
      <c r="AE99" s="99"/>
      <c r="AF99" s="99"/>
      <c r="AG99" s="43"/>
      <c r="AH99" s="43"/>
      <c r="AI99" s="43"/>
      <c r="AJ99" s="43"/>
      <c r="AK99" s="43"/>
      <c r="AL99" s="43"/>
      <c r="AM99" s="44" t="s">
        <v>17</v>
      </c>
      <c r="AN99" s="1157">
        <f>$AN$9</f>
        <v>0.5</v>
      </c>
      <c r="AO99" s="1157"/>
      <c r="AP99" s="20"/>
      <c r="AQ99" s="4"/>
      <c r="AR99" s="4"/>
      <c r="AS99" s="21"/>
      <c r="AT99" s="101">
        <f>ROUND(ROUND(ROUND(J95*V96,0)*AN99,0)*AR100,0)</f>
        <v>345</v>
      </c>
      <c r="AU99" s="31"/>
    </row>
    <row r="100" spans="1:47" ht="17.100000000000001" customHeight="1" x14ac:dyDescent="0.15">
      <c r="A100" s="32">
        <v>43</v>
      </c>
      <c r="B100" s="33" t="s">
        <v>5512</v>
      </c>
      <c r="C100" s="34" t="s">
        <v>5513</v>
      </c>
      <c r="D100" s="422"/>
      <c r="E100" s="423"/>
      <c r="F100" s="424"/>
      <c r="G100" s="29"/>
      <c r="H100" s="29"/>
      <c r="I100" s="29"/>
      <c r="J100" s="20"/>
      <c r="M100" s="21"/>
      <c r="N100" s="1271" t="s">
        <v>4829</v>
      </c>
      <c r="O100" s="1202"/>
      <c r="P100" s="1202"/>
      <c r="Q100" s="1202"/>
      <c r="R100" s="1202"/>
      <c r="S100" s="1202"/>
      <c r="T100" s="418"/>
      <c r="W100" s="449"/>
      <c r="X100" s="42"/>
      <c r="Y100" s="43"/>
      <c r="Z100" s="44"/>
      <c r="AA100" s="44"/>
      <c r="AB100" s="43"/>
      <c r="AC100" s="450"/>
      <c r="AD100" s="43"/>
      <c r="AE100" s="43"/>
      <c r="AF100" s="43"/>
      <c r="AG100" s="43"/>
      <c r="AH100" s="43"/>
      <c r="AI100" s="43"/>
      <c r="AJ100" s="43"/>
      <c r="AK100" s="43"/>
      <c r="AL100" s="43"/>
      <c r="AM100" s="44"/>
      <c r="AN100" s="45"/>
      <c r="AO100" s="45"/>
      <c r="AP100" s="20"/>
      <c r="AQ100" s="23" t="s">
        <v>17</v>
      </c>
      <c r="AR100" s="1158">
        <f>AR88</f>
        <v>0.95</v>
      </c>
      <c r="AS100" s="1159"/>
      <c r="AT100" s="101">
        <f>ROUND(ROUND(ROUND(J95*R102,0)*V96,0)*AR100,0)</f>
        <v>664</v>
      </c>
      <c r="AU100" s="31"/>
    </row>
    <row r="101" spans="1:47" ht="17.100000000000001" customHeight="1" x14ac:dyDescent="0.15">
      <c r="A101" s="32">
        <v>43</v>
      </c>
      <c r="B101" s="33" t="s">
        <v>5514</v>
      </c>
      <c r="C101" s="34" t="s">
        <v>5515</v>
      </c>
      <c r="D101" s="422"/>
      <c r="E101" s="423"/>
      <c r="F101" s="424"/>
      <c r="G101" s="29"/>
      <c r="H101" s="29"/>
      <c r="I101" s="29"/>
      <c r="J101" s="20"/>
      <c r="M101" s="21"/>
      <c r="N101" s="1228"/>
      <c r="O101" s="1283"/>
      <c r="P101" s="1283"/>
      <c r="Q101" s="1283"/>
      <c r="R101" s="1283"/>
      <c r="S101" s="1283"/>
      <c r="T101" s="418"/>
      <c r="W101" s="449"/>
      <c r="X101" s="1271" t="s">
        <v>4824</v>
      </c>
      <c r="Y101" s="1202"/>
      <c r="Z101" s="1202"/>
      <c r="AA101" s="1202"/>
      <c r="AB101" s="1202"/>
      <c r="AC101" s="448" t="s">
        <v>4825</v>
      </c>
      <c r="AD101" s="99"/>
      <c r="AE101" s="99"/>
      <c r="AF101" s="99"/>
      <c r="AG101" s="43"/>
      <c r="AH101" s="43"/>
      <c r="AI101" s="43"/>
      <c r="AJ101" s="43"/>
      <c r="AK101" s="43"/>
      <c r="AL101" s="43"/>
      <c r="AM101" s="44" t="s">
        <v>17</v>
      </c>
      <c r="AN101" s="1157">
        <f>$AN$8</f>
        <v>0.7</v>
      </c>
      <c r="AO101" s="1157"/>
      <c r="AP101" s="20"/>
      <c r="AQ101" s="4"/>
      <c r="AR101" s="4"/>
      <c r="AS101" s="21"/>
      <c r="AT101" s="101">
        <f>ROUND(ROUND(ROUND(ROUND(J95*R102,0)*V96,0)*AN101,0)*AR100,0)</f>
        <v>465</v>
      </c>
      <c r="AU101" s="31"/>
    </row>
    <row r="102" spans="1:47" ht="17.100000000000001" customHeight="1" x14ac:dyDescent="0.15">
      <c r="A102" s="32">
        <v>43</v>
      </c>
      <c r="B102" s="33" t="s">
        <v>5516</v>
      </c>
      <c r="C102" s="34" t="s">
        <v>5517</v>
      </c>
      <c r="D102" s="422"/>
      <c r="E102" s="423"/>
      <c r="F102" s="424"/>
      <c r="G102" s="29"/>
      <c r="H102" s="29"/>
      <c r="I102" s="29"/>
      <c r="J102" s="20"/>
      <c r="M102" s="21"/>
      <c r="N102" s="420"/>
      <c r="O102" s="421"/>
      <c r="P102" s="421"/>
      <c r="Q102" s="26" t="s">
        <v>17</v>
      </c>
      <c r="R102" s="1180">
        <f>$R$12</f>
        <v>0.96499999999999997</v>
      </c>
      <c r="S102" s="1180"/>
      <c r="T102" s="166"/>
      <c r="W102" s="449"/>
      <c r="X102" s="1272"/>
      <c r="Y102" s="1273"/>
      <c r="Z102" s="1273"/>
      <c r="AA102" s="1273"/>
      <c r="AB102" s="1273"/>
      <c r="AC102" s="448" t="s">
        <v>4827</v>
      </c>
      <c r="AD102" s="99"/>
      <c r="AE102" s="99"/>
      <c r="AF102" s="99"/>
      <c r="AG102" s="43"/>
      <c r="AH102" s="43"/>
      <c r="AI102" s="43"/>
      <c r="AJ102" s="43"/>
      <c r="AK102" s="43"/>
      <c r="AL102" s="43"/>
      <c r="AM102" s="44" t="s">
        <v>17</v>
      </c>
      <c r="AN102" s="1157">
        <f>$AN$9</f>
        <v>0.5</v>
      </c>
      <c r="AO102" s="1157"/>
      <c r="AP102" s="24"/>
      <c r="AQ102" s="25"/>
      <c r="AR102" s="25"/>
      <c r="AS102" s="38"/>
      <c r="AT102" s="101">
        <f>ROUND(ROUND(ROUND(ROUND(J95*R102,0)*V96,0)*AN102,0)*AR100,0)</f>
        <v>333</v>
      </c>
      <c r="AU102" s="31"/>
    </row>
    <row r="103" spans="1:47" ht="17.100000000000001" customHeight="1" x14ac:dyDescent="0.15">
      <c r="A103" s="32">
        <v>43</v>
      </c>
      <c r="B103" s="33" t="s">
        <v>5518</v>
      </c>
      <c r="C103" s="34" t="s">
        <v>5519</v>
      </c>
      <c r="D103" s="422"/>
      <c r="E103" s="423"/>
      <c r="F103" s="424"/>
      <c r="G103" s="36"/>
      <c r="H103" s="29"/>
      <c r="I103" s="29"/>
      <c r="J103" s="1085" t="s">
        <v>4840</v>
      </c>
      <c r="K103" s="1086"/>
      <c r="L103" s="1086"/>
      <c r="M103" s="1087"/>
      <c r="N103" s="416"/>
      <c r="O103" s="417"/>
      <c r="P103" s="417"/>
      <c r="Q103" s="65"/>
      <c r="R103" s="156"/>
      <c r="S103" s="156"/>
      <c r="T103" s="258"/>
      <c r="U103" s="451"/>
      <c r="V103" s="451"/>
      <c r="W103" s="452"/>
      <c r="X103" s="42"/>
      <c r="Y103" s="43"/>
      <c r="Z103" s="44"/>
      <c r="AA103" s="44"/>
      <c r="AB103" s="43"/>
      <c r="AC103" s="450"/>
      <c r="AD103" s="43"/>
      <c r="AE103" s="43"/>
      <c r="AF103" s="43"/>
      <c r="AG103" s="43"/>
      <c r="AH103" s="43"/>
      <c r="AI103" s="43"/>
      <c r="AJ103" s="43"/>
      <c r="AK103" s="43"/>
      <c r="AL103" s="43"/>
      <c r="AM103" s="44"/>
      <c r="AN103" s="45"/>
      <c r="AO103" s="45"/>
      <c r="AP103" s="25"/>
      <c r="AQ103" s="25"/>
      <c r="AR103" s="25"/>
      <c r="AS103" s="25"/>
      <c r="AT103" s="35">
        <f>ROUND(J107*V96,0)</f>
        <v>604</v>
      </c>
      <c r="AU103" s="31"/>
    </row>
    <row r="104" spans="1:47" ht="17.100000000000001" customHeight="1" x14ac:dyDescent="0.15">
      <c r="A104" s="32">
        <v>43</v>
      </c>
      <c r="B104" s="33" t="s">
        <v>5520</v>
      </c>
      <c r="C104" s="34" t="s">
        <v>5521</v>
      </c>
      <c r="D104" s="422"/>
      <c r="E104" s="423"/>
      <c r="F104" s="424"/>
      <c r="G104" s="36"/>
      <c r="H104" s="29"/>
      <c r="I104" s="29"/>
      <c r="J104" s="1088"/>
      <c r="K104" s="1089"/>
      <c r="L104" s="1089"/>
      <c r="M104" s="1090"/>
      <c r="N104" s="418"/>
      <c r="O104" s="419"/>
      <c r="P104" s="419"/>
      <c r="Q104" s="23"/>
      <c r="R104" s="167"/>
      <c r="S104" s="167"/>
      <c r="T104" s="453"/>
      <c r="U104" s="451"/>
      <c r="V104" s="451"/>
      <c r="W104" s="452"/>
      <c r="X104" s="1271" t="s">
        <v>4824</v>
      </c>
      <c r="Y104" s="1202"/>
      <c r="Z104" s="1202"/>
      <c r="AA104" s="1202"/>
      <c r="AB104" s="1202"/>
      <c r="AC104" s="448" t="s">
        <v>4825</v>
      </c>
      <c r="AD104" s="99"/>
      <c r="AE104" s="99"/>
      <c r="AF104" s="99"/>
      <c r="AG104" s="43"/>
      <c r="AH104" s="43"/>
      <c r="AI104" s="43"/>
      <c r="AJ104" s="43"/>
      <c r="AK104" s="43"/>
      <c r="AL104" s="43"/>
      <c r="AM104" s="44" t="s">
        <v>17</v>
      </c>
      <c r="AN104" s="1157">
        <f>$AN$8</f>
        <v>0.7</v>
      </c>
      <c r="AO104" s="1157"/>
      <c r="AP104" s="43"/>
      <c r="AQ104" s="43"/>
      <c r="AR104" s="43"/>
      <c r="AS104" s="43"/>
      <c r="AT104" s="101">
        <f>ROUND(ROUND(J107*V96,0)*AN104,0)</f>
        <v>423</v>
      </c>
      <c r="AU104" s="31"/>
    </row>
    <row r="105" spans="1:47" ht="17.100000000000001" customHeight="1" x14ac:dyDescent="0.15">
      <c r="A105" s="32">
        <v>43</v>
      </c>
      <c r="B105" s="33" t="s">
        <v>5522</v>
      </c>
      <c r="C105" s="34" t="s">
        <v>5523</v>
      </c>
      <c r="D105" s="422"/>
      <c r="E105" s="423"/>
      <c r="F105" s="424"/>
      <c r="G105" s="36"/>
      <c r="H105" s="29"/>
      <c r="I105" s="29"/>
      <c r="J105" s="1088"/>
      <c r="K105" s="1089"/>
      <c r="L105" s="1089"/>
      <c r="M105" s="1090"/>
      <c r="N105" s="420"/>
      <c r="O105" s="421"/>
      <c r="P105" s="421"/>
      <c r="Q105" s="26"/>
      <c r="R105" s="27"/>
      <c r="S105" s="27"/>
      <c r="T105" s="453"/>
      <c r="U105" s="451"/>
      <c r="V105" s="451"/>
      <c r="W105" s="452"/>
      <c r="X105" s="1272"/>
      <c r="Y105" s="1273"/>
      <c r="Z105" s="1273"/>
      <c r="AA105" s="1273"/>
      <c r="AB105" s="1273"/>
      <c r="AC105" s="448" t="s">
        <v>4827</v>
      </c>
      <c r="AD105" s="99"/>
      <c r="AE105" s="99"/>
      <c r="AF105" s="99"/>
      <c r="AG105" s="43"/>
      <c r="AH105" s="43"/>
      <c r="AI105" s="43"/>
      <c r="AJ105" s="43"/>
      <c r="AK105" s="43"/>
      <c r="AL105" s="43"/>
      <c r="AM105" s="44" t="s">
        <v>17</v>
      </c>
      <c r="AN105" s="1157">
        <f>$AN$9</f>
        <v>0.5</v>
      </c>
      <c r="AO105" s="1157"/>
      <c r="AP105" s="43"/>
      <c r="AQ105" s="43"/>
      <c r="AR105" s="43"/>
      <c r="AS105" s="43"/>
      <c r="AT105" s="101">
        <f>ROUND(ROUND(J107*V96,0)*AN105,0)</f>
        <v>302</v>
      </c>
      <c r="AU105" s="31"/>
    </row>
    <row r="106" spans="1:47" ht="17.100000000000001" customHeight="1" x14ac:dyDescent="0.15">
      <c r="A106" s="32">
        <v>43</v>
      </c>
      <c r="B106" s="33" t="s">
        <v>5524</v>
      </c>
      <c r="C106" s="34" t="s">
        <v>5525</v>
      </c>
      <c r="D106" s="422"/>
      <c r="E106" s="423"/>
      <c r="F106" s="424"/>
      <c r="G106" s="36"/>
      <c r="H106" s="29"/>
      <c r="I106" s="29"/>
      <c r="J106" s="1088"/>
      <c r="K106" s="1089"/>
      <c r="L106" s="1089"/>
      <c r="M106" s="1090"/>
      <c r="N106" s="1271" t="s">
        <v>4829</v>
      </c>
      <c r="O106" s="1202"/>
      <c r="P106" s="1202"/>
      <c r="Q106" s="1202"/>
      <c r="R106" s="1202"/>
      <c r="S106" s="1202"/>
      <c r="T106" s="418"/>
      <c r="W106" s="449"/>
      <c r="X106" s="42"/>
      <c r="Y106" s="43"/>
      <c r="Z106" s="44"/>
      <c r="AA106" s="44"/>
      <c r="AB106" s="43"/>
      <c r="AC106" s="450"/>
      <c r="AD106" s="43"/>
      <c r="AE106" s="43"/>
      <c r="AF106" s="43"/>
      <c r="AG106" s="43"/>
      <c r="AH106" s="43"/>
      <c r="AI106" s="43"/>
      <c r="AJ106" s="43"/>
      <c r="AK106" s="43"/>
      <c r="AL106" s="43"/>
      <c r="AM106" s="44"/>
      <c r="AN106" s="45"/>
      <c r="AO106" s="45"/>
      <c r="AP106" s="43"/>
      <c r="AQ106" s="43"/>
      <c r="AR106" s="25"/>
      <c r="AS106" s="25"/>
      <c r="AT106" s="101">
        <f>ROUND(ROUND(J107*R108,0)*V96,0)</f>
        <v>583</v>
      </c>
      <c r="AU106" s="31"/>
    </row>
    <row r="107" spans="1:47" ht="17.100000000000001" customHeight="1" x14ac:dyDescent="0.15">
      <c r="A107" s="32">
        <v>43</v>
      </c>
      <c r="B107" s="33" t="s">
        <v>5526</v>
      </c>
      <c r="C107" s="34" t="s">
        <v>5527</v>
      </c>
      <c r="D107" s="422"/>
      <c r="E107" s="423"/>
      <c r="F107" s="424"/>
      <c r="G107" s="36"/>
      <c r="H107" s="29"/>
      <c r="I107" s="29"/>
      <c r="J107" s="1280">
        <f>'15就労移行支援(基本)'!K107</f>
        <v>863</v>
      </c>
      <c r="K107" s="1108"/>
      <c r="L107" s="4" t="s">
        <v>21</v>
      </c>
      <c r="M107" s="22"/>
      <c r="N107" s="1228"/>
      <c r="O107" s="1283"/>
      <c r="P107" s="1283"/>
      <c r="Q107" s="1283"/>
      <c r="R107" s="1283"/>
      <c r="S107" s="1283"/>
      <c r="T107" s="418"/>
      <c r="W107" s="449"/>
      <c r="X107" s="1271" t="s">
        <v>4824</v>
      </c>
      <c r="Y107" s="1202"/>
      <c r="Z107" s="1202"/>
      <c r="AA107" s="1202"/>
      <c r="AB107" s="1202"/>
      <c r="AC107" s="448" t="s">
        <v>4825</v>
      </c>
      <c r="AD107" s="99"/>
      <c r="AE107" s="99"/>
      <c r="AF107" s="99"/>
      <c r="AG107" s="43"/>
      <c r="AH107" s="43"/>
      <c r="AI107" s="43"/>
      <c r="AJ107" s="43"/>
      <c r="AK107" s="43"/>
      <c r="AL107" s="43"/>
      <c r="AM107" s="44" t="s">
        <v>17</v>
      </c>
      <c r="AN107" s="1157">
        <f>$AN$8</f>
        <v>0.7</v>
      </c>
      <c r="AO107" s="1157"/>
      <c r="AP107" s="25"/>
      <c r="AQ107" s="25"/>
      <c r="AR107" s="25"/>
      <c r="AS107" s="25"/>
      <c r="AT107" s="101">
        <f>ROUND(ROUND(ROUND(J107*R108,0)*V96,0)*AN107,0)</f>
        <v>408</v>
      </c>
      <c r="AU107" s="31"/>
    </row>
    <row r="108" spans="1:47" ht="17.100000000000001" customHeight="1" x14ac:dyDescent="0.15">
      <c r="A108" s="32">
        <v>43</v>
      </c>
      <c r="B108" s="33" t="s">
        <v>5528</v>
      </c>
      <c r="C108" s="34" t="s">
        <v>5529</v>
      </c>
      <c r="D108" s="422"/>
      <c r="E108" s="423"/>
      <c r="F108" s="424"/>
      <c r="G108" s="36"/>
      <c r="H108" s="29"/>
      <c r="I108" s="29"/>
      <c r="J108" s="418"/>
      <c r="K108" s="419"/>
      <c r="L108" s="419"/>
      <c r="M108" s="425"/>
      <c r="N108" s="420"/>
      <c r="O108" s="421"/>
      <c r="P108" s="421"/>
      <c r="Q108" s="26" t="s">
        <v>17</v>
      </c>
      <c r="R108" s="1180">
        <f>$R$12</f>
        <v>0.96499999999999997</v>
      </c>
      <c r="S108" s="1180"/>
      <c r="T108" s="166"/>
      <c r="U108" s="23"/>
      <c r="V108" s="169"/>
      <c r="W108" s="354"/>
      <c r="X108" s="1272"/>
      <c r="Y108" s="1273"/>
      <c r="Z108" s="1273"/>
      <c r="AA108" s="1273"/>
      <c r="AB108" s="1273"/>
      <c r="AC108" s="448" t="s">
        <v>4827</v>
      </c>
      <c r="AD108" s="99"/>
      <c r="AE108" s="99"/>
      <c r="AF108" s="99"/>
      <c r="AG108" s="43"/>
      <c r="AH108" s="43"/>
      <c r="AI108" s="43"/>
      <c r="AJ108" s="43"/>
      <c r="AK108" s="43"/>
      <c r="AL108" s="43"/>
      <c r="AM108" s="44" t="s">
        <v>17</v>
      </c>
      <c r="AN108" s="1157">
        <f>$AN$9</f>
        <v>0.5</v>
      </c>
      <c r="AO108" s="1157"/>
      <c r="AP108" s="25"/>
      <c r="AQ108" s="25"/>
      <c r="AR108" s="25"/>
      <c r="AS108" s="25"/>
      <c r="AT108" s="101">
        <f>ROUND(ROUND(ROUND(J107*R108,0)*V96,0)*AN108,0)</f>
        <v>292</v>
      </c>
      <c r="AU108" s="31"/>
    </row>
    <row r="109" spans="1:47" ht="17.100000000000001" customHeight="1" x14ac:dyDescent="0.15">
      <c r="A109" s="32">
        <v>43</v>
      </c>
      <c r="B109" s="33" t="s">
        <v>5530</v>
      </c>
      <c r="C109" s="34" t="s">
        <v>5531</v>
      </c>
      <c r="D109" s="422"/>
      <c r="E109" s="423"/>
      <c r="F109" s="424"/>
      <c r="G109" s="36"/>
      <c r="H109" s="29"/>
      <c r="I109" s="29"/>
      <c r="J109" s="20"/>
      <c r="M109" s="21"/>
      <c r="N109" s="416"/>
      <c r="O109" s="417"/>
      <c r="P109" s="417"/>
      <c r="Q109" s="65"/>
      <c r="R109" s="156"/>
      <c r="S109" s="156"/>
      <c r="T109" s="166"/>
      <c r="W109" s="449"/>
      <c r="X109" s="42"/>
      <c r="Y109" s="43"/>
      <c r="Z109" s="44"/>
      <c r="AA109" s="44"/>
      <c r="AB109" s="43"/>
      <c r="AC109" s="450"/>
      <c r="AD109" s="43"/>
      <c r="AE109" s="43"/>
      <c r="AF109" s="43"/>
      <c r="AG109" s="43"/>
      <c r="AH109" s="43"/>
      <c r="AI109" s="43"/>
      <c r="AJ109" s="43"/>
      <c r="AK109" s="43"/>
      <c r="AL109" s="43"/>
      <c r="AM109" s="44"/>
      <c r="AN109" s="45"/>
      <c r="AO109" s="45"/>
      <c r="AP109" s="1198" t="s">
        <v>4833</v>
      </c>
      <c r="AQ109" s="1281"/>
      <c r="AR109" s="1281"/>
      <c r="AS109" s="1299"/>
      <c r="AT109" s="101">
        <f>ROUND(ROUND(J107*V96,0)*AR112,0)</f>
        <v>574</v>
      </c>
      <c r="AU109" s="31"/>
    </row>
    <row r="110" spans="1:47" ht="17.100000000000001" customHeight="1" x14ac:dyDescent="0.15">
      <c r="A110" s="32">
        <v>43</v>
      </c>
      <c r="B110" s="33" t="s">
        <v>5532</v>
      </c>
      <c r="C110" s="34" t="s">
        <v>5533</v>
      </c>
      <c r="D110" s="422"/>
      <c r="E110" s="423"/>
      <c r="F110" s="424"/>
      <c r="G110" s="36"/>
      <c r="H110" s="29"/>
      <c r="I110" s="29"/>
      <c r="J110" s="20"/>
      <c r="M110" s="21"/>
      <c r="N110" s="418"/>
      <c r="O110" s="419"/>
      <c r="P110" s="419"/>
      <c r="Q110" s="23"/>
      <c r="R110" s="167"/>
      <c r="S110" s="167"/>
      <c r="T110" s="166"/>
      <c r="W110" s="449"/>
      <c r="X110" s="1271" t="s">
        <v>4824</v>
      </c>
      <c r="Y110" s="1202"/>
      <c r="Z110" s="1202"/>
      <c r="AA110" s="1202"/>
      <c r="AB110" s="1202"/>
      <c r="AC110" s="448" t="s">
        <v>4825</v>
      </c>
      <c r="AD110" s="99"/>
      <c r="AE110" s="99"/>
      <c r="AF110" s="99"/>
      <c r="AG110" s="43"/>
      <c r="AH110" s="43"/>
      <c r="AI110" s="43"/>
      <c r="AJ110" s="43"/>
      <c r="AK110" s="43"/>
      <c r="AL110" s="43"/>
      <c r="AM110" s="44" t="s">
        <v>17</v>
      </c>
      <c r="AN110" s="1157">
        <f>$AN$8</f>
        <v>0.7</v>
      </c>
      <c r="AO110" s="1157"/>
      <c r="AP110" s="1268"/>
      <c r="AQ110" s="1269"/>
      <c r="AR110" s="1269"/>
      <c r="AS110" s="1270"/>
      <c r="AT110" s="101">
        <f>ROUND(ROUND(ROUND(J107*V96,0)*AN110,0)*AR112,0)</f>
        <v>402</v>
      </c>
      <c r="AU110" s="31"/>
    </row>
    <row r="111" spans="1:47" ht="17.100000000000001" customHeight="1" x14ac:dyDescent="0.15">
      <c r="A111" s="32">
        <v>43</v>
      </c>
      <c r="B111" s="33" t="s">
        <v>5534</v>
      </c>
      <c r="C111" s="34" t="s">
        <v>5535</v>
      </c>
      <c r="D111" s="422"/>
      <c r="E111" s="423"/>
      <c r="F111" s="424"/>
      <c r="G111" s="36"/>
      <c r="H111" s="29"/>
      <c r="I111" s="29"/>
      <c r="J111" s="20"/>
      <c r="M111" s="21"/>
      <c r="N111" s="420"/>
      <c r="O111" s="421"/>
      <c r="P111" s="421"/>
      <c r="Q111" s="26"/>
      <c r="R111" s="27"/>
      <c r="S111" s="27"/>
      <c r="T111" s="166"/>
      <c r="W111" s="449"/>
      <c r="X111" s="1272"/>
      <c r="Y111" s="1273"/>
      <c r="Z111" s="1273"/>
      <c r="AA111" s="1273"/>
      <c r="AB111" s="1273"/>
      <c r="AC111" s="448" t="s">
        <v>4827</v>
      </c>
      <c r="AD111" s="99"/>
      <c r="AE111" s="99"/>
      <c r="AF111" s="99"/>
      <c r="AG111" s="43"/>
      <c r="AH111" s="43"/>
      <c r="AI111" s="43"/>
      <c r="AJ111" s="43"/>
      <c r="AK111" s="43"/>
      <c r="AL111" s="43"/>
      <c r="AM111" s="44" t="s">
        <v>17</v>
      </c>
      <c r="AN111" s="1157">
        <f>$AN$9</f>
        <v>0.5</v>
      </c>
      <c r="AO111" s="1157"/>
      <c r="AP111" s="20"/>
      <c r="AQ111" s="4"/>
      <c r="AR111" s="4"/>
      <c r="AS111" s="21"/>
      <c r="AT111" s="101">
        <f>ROUND(ROUND(ROUND(J107*V96,0)*AN111,0)*AR112,0)</f>
        <v>287</v>
      </c>
      <c r="AU111" s="31"/>
    </row>
    <row r="112" spans="1:47" ht="17.100000000000001" customHeight="1" x14ac:dyDescent="0.15">
      <c r="A112" s="32">
        <v>43</v>
      </c>
      <c r="B112" s="33" t="s">
        <v>5536</v>
      </c>
      <c r="C112" s="34" t="s">
        <v>5537</v>
      </c>
      <c r="D112" s="422"/>
      <c r="E112" s="423"/>
      <c r="F112" s="424"/>
      <c r="G112" s="36"/>
      <c r="H112" s="29"/>
      <c r="I112" s="29"/>
      <c r="J112" s="20"/>
      <c r="M112" s="21"/>
      <c r="N112" s="1271" t="s">
        <v>4829</v>
      </c>
      <c r="O112" s="1202"/>
      <c r="P112" s="1202"/>
      <c r="Q112" s="1202"/>
      <c r="R112" s="1202"/>
      <c r="S112" s="1202"/>
      <c r="T112" s="418"/>
      <c r="W112" s="449"/>
      <c r="X112" s="42"/>
      <c r="Y112" s="43"/>
      <c r="Z112" s="44"/>
      <c r="AA112" s="44"/>
      <c r="AB112" s="43"/>
      <c r="AC112" s="450"/>
      <c r="AD112" s="43"/>
      <c r="AE112" s="43"/>
      <c r="AF112" s="43"/>
      <c r="AG112" s="43"/>
      <c r="AH112" s="43"/>
      <c r="AI112" s="43"/>
      <c r="AJ112" s="43"/>
      <c r="AK112" s="43"/>
      <c r="AL112" s="43"/>
      <c r="AM112" s="44"/>
      <c r="AN112" s="45"/>
      <c r="AO112" s="45"/>
      <c r="AP112" s="20"/>
      <c r="AQ112" s="23" t="s">
        <v>17</v>
      </c>
      <c r="AR112" s="1158">
        <f>AR100</f>
        <v>0.95</v>
      </c>
      <c r="AS112" s="1159"/>
      <c r="AT112" s="101">
        <f>ROUND(ROUND(ROUND(J107*R114,0)*V96,0)*AR112,0)</f>
        <v>554</v>
      </c>
      <c r="AU112" s="31"/>
    </row>
    <row r="113" spans="1:47" ht="17.100000000000001" customHeight="1" x14ac:dyDescent="0.15">
      <c r="A113" s="32">
        <v>43</v>
      </c>
      <c r="B113" s="33" t="s">
        <v>5538</v>
      </c>
      <c r="C113" s="34" t="s">
        <v>5539</v>
      </c>
      <c r="D113" s="422"/>
      <c r="E113" s="423"/>
      <c r="F113" s="424"/>
      <c r="G113" s="36"/>
      <c r="H113" s="29"/>
      <c r="I113" s="29"/>
      <c r="J113" s="20"/>
      <c r="M113" s="21"/>
      <c r="N113" s="1228"/>
      <c r="O113" s="1283"/>
      <c r="P113" s="1283"/>
      <c r="Q113" s="1283"/>
      <c r="R113" s="1283"/>
      <c r="S113" s="1283"/>
      <c r="T113" s="418"/>
      <c r="W113" s="449"/>
      <c r="X113" s="1271" t="s">
        <v>4824</v>
      </c>
      <c r="Y113" s="1202"/>
      <c r="Z113" s="1202"/>
      <c r="AA113" s="1202"/>
      <c r="AB113" s="1202"/>
      <c r="AC113" s="448" t="s">
        <v>4825</v>
      </c>
      <c r="AD113" s="99"/>
      <c r="AE113" s="99"/>
      <c r="AF113" s="99"/>
      <c r="AG113" s="43"/>
      <c r="AH113" s="43"/>
      <c r="AI113" s="43"/>
      <c r="AJ113" s="43"/>
      <c r="AK113" s="43"/>
      <c r="AL113" s="43"/>
      <c r="AM113" s="44" t="s">
        <v>17</v>
      </c>
      <c r="AN113" s="1157">
        <f>$AN$8</f>
        <v>0.7</v>
      </c>
      <c r="AO113" s="1157"/>
      <c r="AP113" s="20"/>
      <c r="AQ113" s="4"/>
      <c r="AR113" s="4"/>
      <c r="AS113" s="21"/>
      <c r="AT113" s="101">
        <f>ROUND(ROUND(ROUND(ROUND(J107*R114,0)*V96,0)*AN113,0)*AR112,0)</f>
        <v>388</v>
      </c>
      <c r="AU113" s="31"/>
    </row>
    <row r="114" spans="1:47" ht="17.100000000000001" customHeight="1" x14ac:dyDescent="0.15">
      <c r="A114" s="32">
        <v>43</v>
      </c>
      <c r="B114" s="33" t="s">
        <v>5540</v>
      </c>
      <c r="C114" s="34" t="s">
        <v>5541</v>
      </c>
      <c r="D114" s="422"/>
      <c r="E114" s="423"/>
      <c r="F114" s="424"/>
      <c r="G114" s="36"/>
      <c r="H114" s="29"/>
      <c r="I114" s="29"/>
      <c r="J114" s="20"/>
      <c r="M114" s="21"/>
      <c r="N114" s="420"/>
      <c r="O114" s="421"/>
      <c r="P114" s="421"/>
      <c r="Q114" s="26" t="s">
        <v>17</v>
      </c>
      <c r="R114" s="1180">
        <f>$R$12</f>
        <v>0.96499999999999997</v>
      </c>
      <c r="S114" s="1180"/>
      <c r="T114" s="166"/>
      <c r="W114" s="449"/>
      <c r="X114" s="1272"/>
      <c r="Y114" s="1273"/>
      <c r="Z114" s="1273"/>
      <c r="AA114" s="1273"/>
      <c r="AB114" s="1273"/>
      <c r="AC114" s="448" t="s">
        <v>4827</v>
      </c>
      <c r="AD114" s="99"/>
      <c r="AE114" s="99"/>
      <c r="AF114" s="99"/>
      <c r="AG114" s="43"/>
      <c r="AH114" s="43"/>
      <c r="AI114" s="43"/>
      <c r="AJ114" s="43"/>
      <c r="AK114" s="43"/>
      <c r="AL114" s="43"/>
      <c r="AM114" s="44" t="s">
        <v>17</v>
      </c>
      <c r="AN114" s="1157">
        <f>$AN$9</f>
        <v>0.5</v>
      </c>
      <c r="AO114" s="1157"/>
      <c r="AP114" s="24"/>
      <c r="AQ114" s="25"/>
      <c r="AR114" s="25"/>
      <c r="AS114" s="38"/>
      <c r="AT114" s="101">
        <f>ROUND(ROUND(ROUND(ROUND(J107*R114,0)*V96,0)*AN114,0)*AR112,0)</f>
        <v>277</v>
      </c>
      <c r="AU114" s="31"/>
    </row>
    <row r="115" spans="1:47" ht="17.100000000000001" customHeight="1" x14ac:dyDescent="0.15">
      <c r="A115" s="32">
        <v>43</v>
      </c>
      <c r="B115" s="33" t="s">
        <v>5542</v>
      </c>
      <c r="C115" s="34" t="s">
        <v>5543</v>
      </c>
      <c r="D115" s="422"/>
      <c r="E115" s="423"/>
      <c r="F115" s="424"/>
      <c r="G115" s="36"/>
      <c r="H115" s="29"/>
      <c r="I115" s="29"/>
      <c r="J115" s="1085" t="s">
        <v>4853</v>
      </c>
      <c r="K115" s="1086"/>
      <c r="L115" s="1086"/>
      <c r="M115" s="1087"/>
      <c r="N115" s="416"/>
      <c r="O115" s="417"/>
      <c r="P115" s="417"/>
      <c r="Q115" s="65"/>
      <c r="R115" s="156"/>
      <c r="S115" s="156"/>
      <c r="T115" s="258"/>
      <c r="U115" s="451"/>
      <c r="V115" s="451"/>
      <c r="W115" s="452"/>
      <c r="X115" s="42"/>
      <c r="Y115" s="43"/>
      <c r="Z115" s="44"/>
      <c r="AA115" s="44"/>
      <c r="AB115" s="43"/>
      <c r="AC115" s="450"/>
      <c r="AD115" s="43"/>
      <c r="AE115" s="43"/>
      <c r="AF115" s="43"/>
      <c r="AG115" s="43"/>
      <c r="AH115" s="43"/>
      <c r="AI115" s="43"/>
      <c r="AJ115" s="43"/>
      <c r="AK115" s="43"/>
      <c r="AL115" s="43"/>
      <c r="AM115" s="44"/>
      <c r="AN115" s="45"/>
      <c r="AO115" s="45"/>
      <c r="AP115" s="25"/>
      <c r="AQ115" s="25"/>
      <c r="AR115" s="25"/>
      <c r="AS115" s="25"/>
      <c r="AT115" s="35">
        <f>ROUND(J119*V96,0)</f>
        <v>508</v>
      </c>
      <c r="AU115" s="31"/>
    </row>
    <row r="116" spans="1:47" ht="17.100000000000001" customHeight="1" x14ac:dyDescent="0.15">
      <c r="A116" s="32">
        <v>43</v>
      </c>
      <c r="B116" s="33" t="s">
        <v>5544</v>
      </c>
      <c r="C116" s="34" t="s">
        <v>5545</v>
      </c>
      <c r="D116" s="422"/>
      <c r="E116" s="423"/>
      <c r="F116" s="424"/>
      <c r="G116" s="29"/>
      <c r="H116" s="29"/>
      <c r="I116" s="29"/>
      <c r="J116" s="1088"/>
      <c r="K116" s="1089"/>
      <c r="L116" s="1089"/>
      <c r="M116" s="1090"/>
      <c r="N116" s="418"/>
      <c r="O116" s="419"/>
      <c r="P116" s="419"/>
      <c r="Q116" s="23"/>
      <c r="R116" s="167"/>
      <c r="S116" s="167"/>
      <c r="T116" s="453"/>
      <c r="U116" s="451"/>
      <c r="V116" s="451"/>
      <c r="W116" s="452"/>
      <c r="X116" s="1271" t="s">
        <v>4824</v>
      </c>
      <c r="Y116" s="1202"/>
      <c r="Z116" s="1202"/>
      <c r="AA116" s="1202"/>
      <c r="AB116" s="1202"/>
      <c r="AC116" s="448" t="s">
        <v>4825</v>
      </c>
      <c r="AD116" s="99"/>
      <c r="AE116" s="99"/>
      <c r="AF116" s="99"/>
      <c r="AG116" s="43"/>
      <c r="AH116" s="43"/>
      <c r="AI116" s="43"/>
      <c r="AJ116" s="43"/>
      <c r="AK116" s="43"/>
      <c r="AL116" s="43"/>
      <c r="AM116" s="44" t="s">
        <v>17</v>
      </c>
      <c r="AN116" s="1157">
        <f>$AN$8</f>
        <v>0.7</v>
      </c>
      <c r="AO116" s="1157"/>
      <c r="AP116" s="43"/>
      <c r="AQ116" s="43"/>
      <c r="AR116" s="43"/>
      <c r="AS116" s="43"/>
      <c r="AT116" s="101">
        <f>ROUND(ROUND(J119*V96,0)*AN116,0)</f>
        <v>356</v>
      </c>
      <c r="AU116" s="31"/>
    </row>
    <row r="117" spans="1:47" ht="17.100000000000001" customHeight="1" x14ac:dyDescent="0.15">
      <c r="A117" s="32">
        <v>43</v>
      </c>
      <c r="B117" s="33" t="s">
        <v>5546</v>
      </c>
      <c r="C117" s="34" t="s">
        <v>5547</v>
      </c>
      <c r="D117" s="422"/>
      <c r="E117" s="423"/>
      <c r="F117" s="424"/>
      <c r="G117" s="29"/>
      <c r="H117" s="29"/>
      <c r="I117" s="29"/>
      <c r="J117" s="1088"/>
      <c r="K117" s="1089"/>
      <c r="L117" s="1089"/>
      <c r="M117" s="1090"/>
      <c r="N117" s="420"/>
      <c r="O117" s="421"/>
      <c r="P117" s="421"/>
      <c r="Q117" s="26"/>
      <c r="R117" s="27"/>
      <c r="S117" s="27"/>
      <c r="T117" s="453"/>
      <c r="U117" s="451"/>
      <c r="V117" s="451"/>
      <c r="W117" s="452"/>
      <c r="X117" s="1272"/>
      <c r="Y117" s="1273"/>
      <c r="Z117" s="1273"/>
      <c r="AA117" s="1273"/>
      <c r="AB117" s="1273"/>
      <c r="AC117" s="448" t="s">
        <v>4827</v>
      </c>
      <c r="AD117" s="99"/>
      <c r="AE117" s="99"/>
      <c r="AF117" s="99"/>
      <c r="AG117" s="43"/>
      <c r="AH117" s="43"/>
      <c r="AI117" s="43"/>
      <c r="AJ117" s="43"/>
      <c r="AK117" s="43"/>
      <c r="AL117" s="43"/>
      <c r="AM117" s="44" t="s">
        <v>17</v>
      </c>
      <c r="AN117" s="1157">
        <f>$AN$9</f>
        <v>0.5</v>
      </c>
      <c r="AO117" s="1157"/>
      <c r="AP117" s="43"/>
      <c r="AQ117" s="43"/>
      <c r="AR117" s="43"/>
      <c r="AS117" s="43"/>
      <c r="AT117" s="101">
        <f>ROUND(ROUND(J119*V96,0)*AN117,0)</f>
        <v>254</v>
      </c>
      <c r="AU117" s="31"/>
    </row>
    <row r="118" spans="1:47" ht="17.100000000000001" customHeight="1" x14ac:dyDescent="0.15">
      <c r="A118" s="32">
        <v>43</v>
      </c>
      <c r="B118" s="33" t="s">
        <v>5548</v>
      </c>
      <c r="C118" s="34" t="s">
        <v>5549</v>
      </c>
      <c r="D118" s="422"/>
      <c r="E118" s="423"/>
      <c r="F118" s="424"/>
      <c r="G118" s="29"/>
      <c r="H118" s="29"/>
      <c r="I118" s="29"/>
      <c r="J118" s="1088"/>
      <c r="K118" s="1089"/>
      <c r="L118" s="1089"/>
      <c r="M118" s="1090"/>
      <c r="N118" s="1271" t="s">
        <v>4829</v>
      </c>
      <c r="O118" s="1202"/>
      <c r="P118" s="1202"/>
      <c r="Q118" s="1202"/>
      <c r="R118" s="1202"/>
      <c r="S118" s="1202"/>
      <c r="T118" s="418"/>
      <c r="W118" s="449"/>
      <c r="X118" s="42"/>
      <c r="Y118" s="43"/>
      <c r="Z118" s="44"/>
      <c r="AA118" s="44"/>
      <c r="AB118" s="43"/>
      <c r="AC118" s="450"/>
      <c r="AD118" s="43"/>
      <c r="AE118" s="43"/>
      <c r="AF118" s="43"/>
      <c r="AG118" s="43"/>
      <c r="AH118" s="43"/>
      <c r="AI118" s="43"/>
      <c r="AJ118" s="43"/>
      <c r="AK118" s="43"/>
      <c r="AL118" s="43"/>
      <c r="AM118" s="44"/>
      <c r="AN118" s="45"/>
      <c r="AO118" s="45"/>
      <c r="AP118" s="43"/>
      <c r="AQ118" s="43"/>
      <c r="AR118" s="25"/>
      <c r="AS118" s="25"/>
      <c r="AT118" s="101">
        <f>ROUND(ROUND(J119*R120,0)*V96,0)</f>
        <v>490</v>
      </c>
      <c r="AU118" s="31"/>
    </row>
    <row r="119" spans="1:47" ht="17.100000000000001" customHeight="1" x14ac:dyDescent="0.15">
      <c r="A119" s="32">
        <v>43</v>
      </c>
      <c r="B119" s="33" t="s">
        <v>5550</v>
      </c>
      <c r="C119" s="34" t="s">
        <v>5551</v>
      </c>
      <c r="D119" s="422"/>
      <c r="E119" s="423"/>
      <c r="F119" s="424"/>
      <c r="G119" s="29"/>
      <c r="H119" s="29"/>
      <c r="I119" s="29"/>
      <c r="J119" s="1280">
        <f>'15就労移行支援(基本)'!K119</f>
        <v>725</v>
      </c>
      <c r="K119" s="1108"/>
      <c r="L119" s="4" t="s">
        <v>21</v>
      </c>
      <c r="M119" s="22"/>
      <c r="N119" s="1228"/>
      <c r="O119" s="1283"/>
      <c r="P119" s="1283"/>
      <c r="Q119" s="1283"/>
      <c r="R119" s="1283"/>
      <c r="S119" s="1283"/>
      <c r="T119" s="418"/>
      <c r="W119" s="449"/>
      <c r="X119" s="1271" t="s">
        <v>4824</v>
      </c>
      <c r="Y119" s="1202"/>
      <c r="Z119" s="1202"/>
      <c r="AA119" s="1202"/>
      <c r="AB119" s="1202"/>
      <c r="AC119" s="448" t="s">
        <v>4825</v>
      </c>
      <c r="AD119" s="99"/>
      <c r="AE119" s="99"/>
      <c r="AF119" s="99"/>
      <c r="AG119" s="43"/>
      <c r="AH119" s="43"/>
      <c r="AI119" s="43"/>
      <c r="AJ119" s="43"/>
      <c r="AK119" s="43"/>
      <c r="AL119" s="43"/>
      <c r="AM119" s="44" t="s">
        <v>17</v>
      </c>
      <c r="AN119" s="1157">
        <f>$AN$8</f>
        <v>0.7</v>
      </c>
      <c r="AO119" s="1157"/>
      <c r="AP119" s="25"/>
      <c r="AQ119" s="25"/>
      <c r="AR119" s="25"/>
      <c r="AS119" s="25"/>
      <c r="AT119" s="101">
        <f>ROUND(ROUND(ROUND(J119*R120,0)*V96,0)*AN119,0)</f>
        <v>343</v>
      </c>
      <c r="AU119" s="31"/>
    </row>
    <row r="120" spans="1:47" ht="17.100000000000001" customHeight="1" x14ac:dyDescent="0.15">
      <c r="A120" s="32">
        <v>43</v>
      </c>
      <c r="B120" s="33" t="s">
        <v>5552</v>
      </c>
      <c r="C120" s="34" t="s">
        <v>5553</v>
      </c>
      <c r="D120" s="422"/>
      <c r="E120" s="423"/>
      <c r="F120" s="424"/>
      <c r="G120" s="29"/>
      <c r="H120" s="29"/>
      <c r="I120" s="29"/>
      <c r="J120" s="418"/>
      <c r="K120" s="419"/>
      <c r="L120" s="419"/>
      <c r="M120" s="425"/>
      <c r="N120" s="420"/>
      <c r="O120" s="421"/>
      <c r="P120" s="421"/>
      <c r="Q120" s="26" t="s">
        <v>17</v>
      </c>
      <c r="R120" s="1180">
        <f>$R$12</f>
        <v>0.96499999999999997</v>
      </c>
      <c r="S120" s="1180"/>
      <c r="T120" s="166"/>
      <c r="U120" s="23"/>
      <c r="V120" s="169"/>
      <c r="W120" s="354"/>
      <c r="X120" s="1272"/>
      <c r="Y120" s="1273"/>
      <c r="Z120" s="1273"/>
      <c r="AA120" s="1273"/>
      <c r="AB120" s="1273"/>
      <c r="AC120" s="448" t="s">
        <v>4827</v>
      </c>
      <c r="AD120" s="99"/>
      <c r="AE120" s="99"/>
      <c r="AF120" s="99"/>
      <c r="AG120" s="43"/>
      <c r="AH120" s="43"/>
      <c r="AI120" s="43"/>
      <c r="AJ120" s="43"/>
      <c r="AK120" s="43"/>
      <c r="AL120" s="43"/>
      <c r="AM120" s="44" t="s">
        <v>17</v>
      </c>
      <c r="AN120" s="1157">
        <f>$AN$9</f>
        <v>0.5</v>
      </c>
      <c r="AO120" s="1157"/>
      <c r="AP120" s="25"/>
      <c r="AQ120" s="25"/>
      <c r="AR120" s="25"/>
      <c r="AS120" s="25"/>
      <c r="AT120" s="101">
        <f>ROUND(ROUND(ROUND(J119*R120,0)*V96,0)*AN120,0)</f>
        <v>245</v>
      </c>
      <c r="AU120" s="31"/>
    </row>
    <row r="121" spans="1:47" ht="17.100000000000001" customHeight="1" x14ac:dyDescent="0.15">
      <c r="A121" s="32">
        <v>43</v>
      </c>
      <c r="B121" s="33" t="s">
        <v>5554</v>
      </c>
      <c r="C121" s="34" t="s">
        <v>5555</v>
      </c>
      <c r="D121" s="422"/>
      <c r="E121" s="423"/>
      <c r="F121" s="424"/>
      <c r="G121" s="29"/>
      <c r="H121" s="29"/>
      <c r="I121" s="29"/>
      <c r="J121" s="20"/>
      <c r="M121" s="21"/>
      <c r="N121" s="416"/>
      <c r="O121" s="417"/>
      <c r="P121" s="417"/>
      <c r="Q121" s="65"/>
      <c r="R121" s="156"/>
      <c r="S121" s="156"/>
      <c r="T121" s="166"/>
      <c r="W121" s="449"/>
      <c r="X121" s="42"/>
      <c r="Y121" s="43"/>
      <c r="Z121" s="44"/>
      <c r="AA121" s="44"/>
      <c r="AB121" s="43"/>
      <c r="AC121" s="450"/>
      <c r="AD121" s="43"/>
      <c r="AE121" s="43"/>
      <c r="AF121" s="43"/>
      <c r="AG121" s="43"/>
      <c r="AH121" s="43"/>
      <c r="AI121" s="43"/>
      <c r="AJ121" s="43"/>
      <c r="AK121" s="43"/>
      <c r="AL121" s="43"/>
      <c r="AM121" s="44"/>
      <c r="AN121" s="45"/>
      <c r="AO121" s="45"/>
      <c r="AP121" s="1198" t="s">
        <v>4833</v>
      </c>
      <c r="AQ121" s="1281"/>
      <c r="AR121" s="1281"/>
      <c r="AS121" s="1299"/>
      <c r="AT121" s="101">
        <f>ROUND(ROUND(J119*V96,0)*AR124,0)</f>
        <v>483</v>
      </c>
      <c r="AU121" s="31"/>
    </row>
    <row r="122" spans="1:47" ht="17.100000000000001" customHeight="1" x14ac:dyDescent="0.15">
      <c r="A122" s="32">
        <v>43</v>
      </c>
      <c r="B122" s="33" t="s">
        <v>5556</v>
      </c>
      <c r="C122" s="34" t="s">
        <v>5557</v>
      </c>
      <c r="D122" s="422"/>
      <c r="E122" s="423"/>
      <c r="F122" s="424"/>
      <c r="G122" s="29"/>
      <c r="H122" s="29"/>
      <c r="I122" s="29"/>
      <c r="J122" s="20"/>
      <c r="M122" s="21"/>
      <c r="N122" s="418"/>
      <c r="O122" s="419"/>
      <c r="P122" s="419"/>
      <c r="Q122" s="23"/>
      <c r="R122" s="167"/>
      <c r="S122" s="167"/>
      <c r="T122" s="166"/>
      <c r="W122" s="449"/>
      <c r="X122" s="1271" t="s">
        <v>4824</v>
      </c>
      <c r="Y122" s="1202"/>
      <c r="Z122" s="1202"/>
      <c r="AA122" s="1202"/>
      <c r="AB122" s="1202"/>
      <c r="AC122" s="448" t="s">
        <v>4825</v>
      </c>
      <c r="AD122" s="99"/>
      <c r="AE122" s="99"/>
      <c r="AF122" s="99"/>
      <c r="AG122" s="43"/>
      <c r="AH122" s="43"/>
      <c r="AI122" s="43"/>
      <c r="AJ122" s="43"/>
      <c r="AK122" s="43"/>
      <c r="AL122" s="43"/>
      <c r="AM122" s="44" t="s">
        <v>17</v>
      </c>
      <c r="AN122" s="1157">
        <f>$AN$8</f>
        <v>0.7</v>
      </c>
      <c r="AO122" s="1157"/>
      <c r="AP122" s="1268"/>
      <c r="AQ122" s="1269"/>
      <c r="AR122" s="1269"/>
      <c r="AS122" s="1270"/>
      <c r="AT122" s="101">
        <f>ROUND(ROUND(ROUND(J119*V96,0)*AN122,0)*AR124,0)</f>
        <v>338</v>
      </c>
      <c r="AU122" s="31"/>
    </row>
    <row r="123" spans="1:47" ht="17.100000000000001" customHeight="1" x14ac:dyDescent="0.15">
      <c r="A123" s="32">
        <v>43</v>
      </c>
      <c r="B123" s="33" t="s">
        <v>5558</v>
      </c>
      <c r="C123" s="34" t="s">
        <v>5559</v>
      </c>
      <c r="D123" s="422"/>
      <c r="E123" s="423"/>
      <c r="F123" s="424"/>
      <c r="G123" s="29"/>
      <c r="H123" s="29"/>
      <c r="I123" s="29"/>
      <c r="J123" s="20"/>
      <c r="M123" s="21"/>
      <c r="N123" s="420"/>
      <c r="O123" s="421"/>
      <c r="P123" s="421"/>
      <c r="Q123" s="26"/>
      <c r="R123" s="27"/>
      <c r="S123" s="27"/>
      <c r="T123" s="166"/>
      <c r="W123" s="449"/>
      <c r="X123" s="1272"/>
      <c r="Y123" s="1273"/>
      <c r="Z123" s="1273"/>
      <c r="AA123" s="1273"/>
      <c r="AB123" s="1273"/>
      <c r="AC123" s="448" t="s">
        <v>4827</v>
      </c>
      <c r="AD123" s="99"/>
      <c r="AE123" s="99"/>
      <c r="AF123" s="99"/>
      <c r="AG123" s="43"/>
      <c r="AH123" s="43"/>
      <c r="AI123" s="43"/>
      <c r="AJ123" s="43"/>
      <c r="AK123" s="43"/>
      <c r="AL123" s="43"/>
      <c r="AM123" s="44" t="s">
        <v>17</v>
      </c>
      <c r="AN123" s="1157">
        <f>$AN$9</f>
        <v>0.5</v>
      </c>
      <c r="AO123" s="1157"/>
      <c r="AP123" s="20"/>
      <c r="AQ123" s="4"/>
      <c r="AR123" s="4"/>
      <c r="AS123" s="21"/>
      <c r="AT123" s="101">
        <f>ROUND(ROUND(ROUND(J119*V96,0)*AN123,0)*AR124,0)</f>
        <v>241</v>
      </c>
      <c r="AU123" s="31"/>
    </row>
    <row r="124" spans="1:47" ht="17.100000000000001" customHeight="1" x14ac:dyDescent="0.15">
      <c r="A124" s="32">
        <v>43</v>
      </c>
      <c r="B124" s="33" t="s">
        <v>5560</v>
      </c>
      <c r="C124" s="34" t="s">
        <v>5561</v>
      </c>
      <c r="D124" s="422"/>
      <c r="E124" s="423"/>
      <c r="F124" s="424"/>
      <c r="G124" s="29"/>
      <c r="H124" s="29"/>
      <c r="I124" s="29"/>
      <c r="J124" s="20"/>
      <c r="M124" s="21"/>
      <c r="N124" s="1271" t="s">
        <v>4829</v>
      </c>
      <c r="O124" s="1202"/>
      <c r="P124" s="1202"/>
      <c r="Q124" s="1202"/>
      <c r="R124" s="1202"/>
      <c r="S124" s="1202"/>
      <c r="T124" s="418"/>
      <c r="W124" s="449"/>
      <c r="X124" s="42"/>
      <c r="Y124" s="43"/>
      <c r="Z124" s="44"/>
      <c r="AA124" s="44"/>
      <c r="AB124" s="43"/>
      <c r="AC124" s="450"/>
      <c r="AD124" s="43"/>
      <c r="AE124" s="43"/>
      <c r="AF124" s="43"/>
      <c r="AG124" s="43"/>
      <c r="AH124" s="43"/>
      <c r="AI124" s="43"/>
      <c r="AJ124" s="43"/>
      <c r="AK124" s="43"/>
      <c r="AL124" s="43"/>
      <c r="AM124" s="44"/>
      <c r="AN124" s="45"/>
      <c r="AO124" s="45"/>
      <c r="AP124" s="20"/>
      <c r="AQ124" s="23" t="s">
        <v>17</v>
      </c>
      <c r="AR124" s="1158">
        <f>AR112</f>
        <v>0.95</v>
      </c>
      <c r="AS124" s="1159"/>
      <c r="AT124" s="101">
        <f>ROUND(ROUND(ROUND(J119*R126,0)*V96,0)*AR124,0)</f>
        <v>466</v>
      </c>
      <c r="AU124" s="31"/>
    </row>
    <row r="125" spans="1:47" ht="17.100000000000001" customHeight="1" x14ac:dyDescent="0.15">
      <c r="A125" s="32">
        <v>43</v>
      </c>
      <c r="B125" s="33" t="s">
        <v>5562</v>
      </c>
      <c r="C125" s="34" t="s">
        <v>5563</v>
      </c>
      <c r="D125" s="422"/>
      <c r="E125" s="423"/>
      <c r="F125" s="424"/>
      <c r="G125" s="29"/>
      <c r="H125" s="29"/>
      <c r="I125" s="29"/>
      <c r="J125" s="20"/>
      <c r="M125" s="21"/>
      <c r="N125" s="1228"/>
      <c r="O125" s="1283"/>
      <c r="P125" s="1283"/>
      <c r="Q125" s="1283"/>
      <c r="R125" s="1283"/>
      <c r="S125" s="1283"/>
      <c r="T125" s="418"/>
      <c r="W125" s="449"/>
      <c r="X125" s="1271" t="s">
        <v>4824</v>
      </c>
      <c r="Y125" s="1202"/>
      <c r="Z125" s="1202"/>
      <c r="AA125" s="1202"/>
      <c r="AB125" s="1202"/>
      <c r="AC125" s="448" t="s">
        <v>4825</v>
      </c>
      <c r="AD125" s="99"/>
      <c r="AE125" s="99"/>
      <c r="AF125" s="99"/>
      <c r="AG125" s="43"/>
      <c r="AH125" s="43"/>
      <c r="AI125" s="43"/>
      <c r="AJ125" s="43"/>
      <c r="AK125" s="43"/>
      <c r="AL125" s="43"/>
      <c r="AM125" s="44" t="s">
        <v>17</v>
      </c>
      <c r="AN125" s="1157">
        <f>$AN$8</f>
        <v>0.7</v>
      </c>
      <c r="AO125" s="1157"/>
      <c r="AP125" s="20"/>
      <c r="AQ125" s="4"/>
      <c r="AR125" s="4"/>
      <c r="AS125" s="21"/>
      <c r="AT125" s="101">
        <f>ROUND(ROUND(ROUND(ROUND(J119*R126,0)*V96,0)*AN125,0)*AR124,0)</f>
        <v>326</v>
      </c>
      <c r="AU125" s="31"/>
    </row>
    <row r="126" spans="1:47" ht="17.100000000000001" customHeight="1" x14ac:dyDescent="0.15">
      <c r="A126" s="32">
        <v>43</v>
      </c>
      <c r="B126" s="33" t="s">
        <v>5564</v>
      </c>
      <c r="C126" s="34" t="s">
        <v>5565</v>
      </c>
      <c r="D126" s="426"/>
      <c r="E126" s="427"/>
      <c r="F126" s="428"/>
      <c r="G126" s="57"/>
      <c r="H126" s="57"/>
      <c r="I126" s="57"/>
      <c r="J126" s="24"/>
      <c r="K126" s="25"/>
      <c r="L126" s="25"/>
      <c r="M126" s="38"/>
      <c r="N126" s="420"/>
      <c r="O126" s="421"/>
      <c r="P126" s="421"/>
      <c r="Q126" s="26" t="s">
        <v>17</v>
      </c>
      <c r="R126" s="1180">
        <f>$R$12</f>
        <v>0.96499999999999997</v>
      </c>
      <c r="S126" s="1180"/>
      <c r="T126" s="454"/>
      <c r="U126" s="135"/>
      <c r="V126" s="233"/>
      <c r="W126" s="455"/>
      <c r="X126" s="1272"/>
      <c r="Y126" s="1273"/>
      <c r="Z126" s="1273"/>
      <c r="AA126" s="1273"/>
      <c r="AB126" s="1273"/>
      <c r="AC126" s="448" t="s">
        <v>4827</v>
      </c>
      <c r="AD126" s="99"/>
      <c r="AE126" s="99"/>
      <c r="AF126" s="99"/>
      <c r="AG126" s="43"/>
      <c r="AH126" s="43"/>
      <c r="AI126" s="43"/>
      <c r="AJ126" s="43"/>
      <c r="AK126" s="43"/>
      <c r="AL126" s="43"/>
      <c r="AM126" s="44" t="s">
        <v>17</v>
      </c>
      <c r="AN126" s="1157">
        <f>$AN$9</f>
        <v>0.5</v>
      </c>
      <c r="AO126" s="1157"/>
      <c r="AP126" s="24"/>
      <c r="AQ126" s="25"/>
      <c r="AR126" s="25"/>
      <c r="AS126" s="38"/>
      <c r="AT126" s="35">
        <f>ROUND(ROUND(ROUND(ROUND(J119*R126,0)*V96,0)*AN126,0)*AR124,0)</f>
        <v>233</v>
      </c>
      <c r="AU126" s="61"/>
    </row>
    <row r="127" spans="1:47" ht="17.100000000000001" customHeight="1" x14ac:dyDescent="0.15">
      <c r="A127" s="32">
        <v>43</v>
      </c>
      <c r="B127" s="33" t="s">
        <v>5566</v>
      </c>
      <c r="C127" s="34" t="s">
        <v>5567</v>
      </c>
      <c r="D127" s="456"/>
      <c r="E127" s="457"/>
      <c r="F127" s="458"/>
      <c r="G127" s="62"/>
      <c r="H127" s="63"/>
      <c r="I127" s="63"/>
      <c r="J127" s="1085" t="s">
        <v>4866</v>
      </c>
      <c r="K127" s="1086"/>
      <c r="L127" s="1086"/>
      <c r="M127" s="1087"/>
      <c r="N127" s="416"/>
      <c r="O127" s="417"/>
      <c r="P127" s="417"/>
      <c r="Q127" s="65"/>
      <c r="R127" s="156"/>
      <c r="S127" s="156"/>
      <c r="T127" s="1218" t="s">
        <v>5327</v>
      </c>
      <c r="U127" s="1274"/>
      <c r="V127" s="1274"/>
      <c r="W127" s="1275"/>
      <c r="X127" s="42"/>
      <c r="Y127" s="43"/>
      <c r="Z127" s="44"/>
      <c r="AA127" s="44"/>
      <c r="AB127" s="43"/>
      <c r="AC127" s="450"/>
      <c r="AD127" s="43"/>
      <c r="AE127" s="43"/>
      <c r="AF127" s="43"/>
      <c r="AG127" s="43"/>
      <c r="AH127" s="43"/>
      <c r="AI127" s="43"/>
      <c r="AJ127" s="43"/>
      <c r="AK127" s="43"/>
      <c r="AL127" s="43"/>
      <c r="AM127" s="44"/>
      <c r="AN127" s="45"/>
      <c r="AO127" s="45"/>
      <c r="AP127" s="43"/>
      <c r="AQ127" s="43"/>
      <c r="AR127" s="43"/>
      <c r="AS127" s="43"/>
      <c r="AT127" s="35">
        <f>ROUND(J131*V132,0)</f>
        <v>442</v>
      </c>
      <c r="AU127" s="66"/>
    </row>
    <row r="128" spans="1:47" ht="17.100000000000001" customHeight="1" x14ac:dyDescent="0.15">
      <c r="A128" s="32">
        <v>43</v>
      </c>
      <c r="B128" s="33" t="s">
        <v>5568</v>
      </c>
      <c r="C128" s="34" t="s">
        <v>5569</v>
      </c>
      <c r="D128" s="422"/>
      <c r="E128" s="423"/>
      <c r="F128" s="424"/>
      <c r="G128" s="29"/>
      <c r="H128" s="29"/>
      <c r="I128" s="29"/>
      <c r="J128" s="1088"/>
      <c r="K128" s="1089"/>
      <c r="L128" s="1089"/>
      <c r="M128" s="1090"/>
      <c r="N128" s="418"/>
      <c r="O128" s="419"/>
      <c r="P128" s="419"/>
      <c r="Q128" s="23"/>
      <c r="R128" s="167"/>
      <c r="S128" s="167"/>
      <c r="T128" s="1276"/>
      <c r="U128" s="1277"/>
      <c r="V128" s="1277"/>
      <c r="W128" s="1278"/>
      <c r="X128" s="1271" t="s">
        <v>4824</v>
      </c>
      <c r="Y128" s="1202"/>
      <c r="Z128" s="1202"/>
      <c r="AA128" s="1202"/>
      <c r="AB128" s="1202"/>
      <c r="AC128" s="448" t="s">
        <v>4825</v>
      </c>
      <c r="AD128" s="99"/>
      <c r="AE128" s="99"/>
      <c r="AF128" s="99"/>
      <c r="AG128" s="43"/>
      <c r="AH128" s="43"/>
      <c r="AI128" s="43"/>
      <c r="AJ128" s="43"/>
      <c r="AK128" s="43"/>
      <c r="AL128" s="43"/>
      <c r="AM128" s="44" t="s">
        <v>17</v>
      </c>
      <c r="AN128" s="1157">
        <f>$AN$8</f>
        <v>0.7</v>
      </c>
      <c r="AO128" s="1157"/>
      <c r="AP128" s="43"/>
      <c r="AQ128" s="43"/>
      <c r="AR128" s="43"/>
      <c r="AS128" s="43"/>
      <c r="AT128" s="101">
        <f>ROUND(ROUND(J131*V132,0)*AN128,0)</f>
        <v>309</v>
      </c>
      <c r="AU128" s="31"/>
    </row>
    <row r="129" spans="1:47" ht="17.100000000000001" customHeight="1" x14ac:dyDescent="0.15">
      <c r="A129" s="32">
        <v>43</v>
      </c>
      <c r="B129" s="33" t="s">
        <v>5570</v>
      </c>
      <c r="C129" s="34" t="s">
        <v>5571</v>
      </c>
      <c r="D129" s="422"/>
      <c r="E129" s="423"/>
      <c r="F129" s="424"/>
      <c r="G129" s="29"/>
      <c r="H129" s="29"/>
      <c r="I129" s="29"/>
      <c r="J129" s="1088"/>
      <c r="K129" s="1089"/>
      <c r="L129" s="1089"/>
      <c r="M129" s="1090"/>
      <c r="N129" s="420"/>
      <c r="O129" s="421"/>
      <c r="P129" s="421"/>
      <c r="Q129" s="26"/>
      <c r="R129" s="27"/>
      <c r="S129" s="27"/>
      <c r="T129" s="1276"/>
      <c r="U129" s="1277"/>
      <c r="V129" s="1277"/>
      <c r="W129" s="1278"/>
      <c r="X129" s="1272"/>
      <c r="Y129" s="1273"/>
      <c r="Z129" s="1273"/>
      <c r="AA129" s="1273"/>
      <c r="AB129" s="1273"/>
      <c r="AC129" s="448" t="s">
        <v>4827</v>
      </c>
      <c r="AD129" s="99"/>
      <c r="AE129" s="99"/>
      <c r="AF129" s="99"/>
      <c r="AG129" s="43"/>
      <c r="AH129" s="43"/>
      <c r="AI129" s="43"/>
      <c r="AJ129" s="43"/>
      <c r="AK129" s="43"/>
      <c r="AL129" s="43"/>
      <c r="AM129" s="44" t="s">
        <v>17</v>
      </c>
      <c r="AN129" s="1157">
        <f>$AN$9</f>
        <v>0.5</v>
      </c>
      <c r="AO129" s="1157"/>
      <c r="AP129" s="43"/>
      <c r="AQ129" s="43"/>
      <c r="AR129" s="43"/>
      <c r="AS129" s="43"/>
      <c r="AT129" s="101">
        <f>ROUND(ROUND(J131*V132,0)*AN129,0)</f>
        <v>221</v>
      </c>
      <c r="AU129" s="31"/>
    </row>
    <row r="130" spans="1:47" ht="17.100000000000001" customHeight="1" x14ac:dyDescent="0.15">
      <c r="A130" s="32">
        <v>43</v>
      </c>
      <c r="B130" s="33" t="s">
        <v>5572</v>
      </c>
      <c r="C130" s="34" t="s">
        <v>5573</v>
      </c>
      <c r="D130" s="422"/>
      <c r="E130" s="423"/>
      <c r="F130" s="424"/>
      <c r="G130" s="29"/>
      <c r="H130" s="29"/>
      <c r="I130" s="29"/>
      <c r="J130" s="1088"/>
      <c r="K130" s="1089"/>
      <c r="L130" s="1089"/>
      <c r="M130" s="1090"/>
      <c r="N130" s="1271" t="s">
        <v>4829</v>
      </c>
      <c r="O130" s="1202"/>
      <c r="P130" s="1202"/>
      <c r="Q130" s="1202"/>
      <c r="R130" s="1202"/>
      <c r="S130" s="1202"/>
      <c r="T130" s="418"/>
      <c r="W130" s="449"/>
      <c r="X130" s="42"/>
      <c r="Y130" s="43"/>
      <c r="Z130" s="44"/>
      <c r="AA130" s="44"/>
      <c r="AB130" s="43"/>
      <c r="AC130" s="450"/>
      <c r="AD130" s="43"/>
      <c r="AE130" s="43"/>
      <c r="AF130" s="43"/>
      <c r="AG130" s="43"/>
      <c r="AH130" s="43"/>
      <c r="AI130" s="43"/>
      <c r="AJ130" s="43"/>
      <c r="AK130" s="43"/>
      <c r="AL130" s="43"/>
      <c r="AM130" s="44"/>
      <c r="AN130" s="45"/>
      <c r="AO130" s="45"/>
      <c r="AP130" s="43"/>
      <c r="AQ130" s="43"/>
      <c r="AR130" s="25"/>
      <c r="AS130" s="25"/>
      <c r="AT130" s="101">
        <f>ROUND(ROUND(J131*R132,0)*V132,0)</f>
        <v>426</v>
      </c>
      <c r="AU130" s="31"/>
    </row>
    <row r="131" spans="1:47" ht="17.100000000000001" customHeight="1" x14ac:dyDescent="0.15">
      <c r="A131" s="32">
        <v>43</v>
      </c>
      <c r="B131" s="33" t="s">
        <v>5574</v>
      </c>
      <c r="C131" s="34" t="s">
        <v>5575</v>
      </c>
      <c r="D131" s="422"/>
      <c r="E131" s="423"/>
      <c r="F131" s="424"/>
      <c r="G131" s="29"/>
      <c r="H131" s="29"/>
      <c r="I131" s="29"/>
      <c r="J131" s="1280">
        <f>'15就労移行支援(基本)'!K131</f>
        <v>631</v>
      </c>
      <c r="K131" s="1108"/>
      <c r="L131" s="4" t="s">
        <v>21</v>
      </c>
      <c r="M131" s="22"/>
      <c r="N131" s="1228"/>
      <c r="O131" s="1283"/>
      <c r="P131" s="1283"/>
      <c r="Q131" s="1283"/>
      <c r="R131" s="1283"/>
      <c r="S131" s="1283"/>
      <c r="T131" s="418"/>
      <c r="W131" s="449"/>
      <c r="X131" s="1271" t="s">
        <v>4824</v>
      </c>
      <c r="Y131" s="1202"/>
      <c r="Z131" s="1202"/>
      <c r="AA131" s="1202"/>
      <c r="AB131" s="1202"/>
      <c r="AC131" s="448" t="s">
        <v>4825</v>
      </c>
      <c r="AD131" s="99"/>
      <c r="AE131" s="99"/>
      <c r="AF131" s="99"/>
      <c r="AG131" s="43"/>
      <c r="AH131" s="43"/>
      <c r="AI131" s="43"/>
      <c r="AJ131" s="43"/>
      <c r="AK131" s="43"/>
      <c r="AL131" s="43"/>
      <c r="AM131" s="44" t="s">
        <v>17</v>
      </c>
      <c r="AN131" s="1157">
        <f>$AN$8</f>
        <v>0.7</v>
      </c>
      <c r="AO131" s="1157"/>
      <c r="AP131" s="25"/>
      <c r="AQ131" s="25"/>
      <c r="AR131" s="25"/>
      <c r="AS131" s="25"/>
      <c r="AT131" s="101">
        <f>ROUND(ROUND(ROUND(J131*R132,0)*V132,0)*AN131,0)</f>
        <v>298</v>
      </c>
      <c r="AU131" s="31"/>
    </row>
    <row r="132" spans="1:47" ht="17.100000000000001" customHeight="1" x14ac:dyDescent="0.15">
      <c r="A132" s="32">
        <v>43</v>
      </c>
      <c r="B132" s="33" t="s">
        <v>5576</v>
      </c>
      <c r="C132" s="34" t="s">
        <v>5577</v>
      </c>
      <c r="D132" s="422"/>
      <c r="E132" s="423"/>
      <c r="F132" s="424"/>
      <c r="G132" s="29"/>
      <c r="H132" s="29"/>
      <c r="I132" s="29"/>
      <c r="J132" s="418"/>
      <c r="K132" s="419"/>
      <c r="L132" s="419"/>
      <c r="M132" s="425"/>
      <c r="N132" s="420"/>
      <c r="O132" s="421"/>
      <c r="P132" s="421"/>
      <c r="Q132" s="26" t="s">
        <v>17</v>
      </c>
      <c r="R132" s="1180">
        <f>$R$12</f>
        <v>0.96499999999999997</v>
      </c>
      <c r="S132" s="1180"/>
      <c r="T132" s="166"/>
      <c r="U132" s="23" t="s">
        <v>17</v>
      </c>
      <c r="V132" s="1158">
        <f>V96</f>
        <v>0.7</v>
      </c>
      <c r="W132" s="1159"/>
      <c r="X132" s="1272"/>
      <c r="Y132" s="1273"/>
      <c r="Z132" s="1273"/>
      <c r="AA132" s="1273"/>
      <c r="AB132" s="1273"/>
      <c r="AC132" s="448" t="s">
        <v>4827</v>
      </c>
      <c r="AD132" s="99"/>
      <c r="AE132" s="99"/>
      <c r="AF132" s="99"/>
      <c r="AG132" s="43"/>
      <c r="AH132" s="43"/>
      <c r="AI132" s="43"/>
      <c r="AJ132" s="43"/>
      <c r="AK132" s="43"/>
      <c r="AL132" s="43"/>
      <c r="AM132" s="44" t="s">
        <v>17</v>
      </c>
      <c r="AN132" s="1157">
        <f>$AN$9</f>
        <v>0.5</v>
      </c>
      <c r="AO132" s="1157"/>
      <c r="AP132" s="25"/>
      <c r="AQ132" s="25"/>
      <c r="AR132" s="25"/>
      <c r="AS132" s="25"/>
      <c r="AT132" s="101">
        <f>ROUND(ROUND(ROUND(J131*R132,0)*V132,0)*AN132,0)</f>
        <v>213</v>
      </c>
      <c r="AU132" s="31"/>
    </row>
    <row r="133" spans="1:47" ht="17.100000000000001" customHeight="1" x14ac:dyDescent="0.15">
      <c r="A133" s="32">
        <v>43</v>
      </c>
      <c r="B133" s="33" t="s">
        <v>5578</v>
      </c>
      <c r="C133" s="34" t="s">
        <v>5579</v>
      </c>
      <c r="D133" s="422"/>
      <c r="E133" s="423"/>
      <c r="F133" s="424"/>
      <c r="G133" s="29"/>
      <c r="H133" s="29"/>
      <c r="I133" s="29"/>
      <c r="J133" s="20"/>
      <c r="M133" s="21"/>
      <c r="N133" s="416"/>
      <c r="O133" s="417"/>
      <c r="P133" s="417"/>
      <c r="Q133" s="65"/>
      <c r="R133" s="156"/>
      <c r="S133" s="156"/>
      <c r="T133" s="166"/>
      <c r="W133" s="449"/>
      <c r="X133" s="42"/>
      <c r="Y133" s="43"/>
      <c r="Z133" s="44"/>
      <c r="AA133" s="44"/>
      <c r="AB133" s="43"/>
      <c r="AC133" s="450"/>
      <c r="AD133" s="43"/>
      <c r="AE133" s="43"/>
      <c r="AF133" s="43"/>
      <c r="AG133" s="43"/>
      <c r="AH133" s="43"/>
      <c r="AI133" s="43"/>
      <c r="AJ133" s="43"/>
      <c r="AK133" s="43"/>
      <c r="AL133" s="43"/>
      <c r="AM133" s="44"/>
      <c r="AN133" s="45"/>
      <c r="AO133" s="45"/>
      <c r="AP133" s="1198" t="s">
        <v>4833</v>
      </c>
      <c r="AQ133" s="1281"/>
      <c r="AR133" s="1281"/>
      <c r="AS133" s="1299"/>
      <c r="AT133" s="101">
        <f>ROUND(ROUND(J131*V132,0)*AR136,0)</f>
        <v>420</v>
      </c>
      <c r="AU133" s="31"/>
    </row>
    <row r="134" spans="1:47" ht="17.100000000000001" customHeight="1" x14ac:dyDescent="0.15">
      <c r="A134" s="32">
        <v>43</v>
      </c>
      <c r="B134" s="33" t="s">
        <v>5580</v>
      </c>
      <c r="C134" s="34" t="s">
        <v>5581</v>
      </c>
      <c r="D134" s="422"/>
      <c r="E134" s="423"/>
      <c r="F134" s="424"/>
      <c r="G134" s="29"/>
      <c r="H134" s="29"/>
      <c r="I134" s="29"/>
      <c r="J134" s="20"/>
      <c r="M134" s="21"/>
      <c r="N134" s="418"/>
      <c r="O134" s="419"/>
      <c r="P134" s="419"/>
      <c r="Q134" s="23"/>
      <c r="R134" s="167"/>
      <c r="S134" s="167"/>
      <c r="T134" s="166"/>
      <c r="W134" s="449"/>
      <c r="X134" s="1271" t="s">
        <v>4824</v>
      </c>
      <c r="Y134" s="1202"/>
      <c r="Z134" s="1202"/>
      <c r="AA134" s="1202"/>
      <c r="AB134" s="1202"/>
      <c r="AC134" s="448" t="s">
        <v>4825</v>
      </c>
      <c r="AD134" s="99"/>
      <c r="AE134" s="99"/>
      <c r="AF134" s="99"/>
      <c r="AG134" s="43"/>
      <c r="AH134" s="43"/>
      <c r="AI134" s="43"/>
      <c r="AJ134" s="43"/>
      <c r="AK134" s="43"/>
      <c r="AL134" s="43"/>
      <c r="AM134" s="44" t="s">
        <v>17</v>
      </c>
      <c r="AN134" s="1157">
        <f>$AN$8</f>
        <v>0.7</v>
      </c>
      <c r="AO134" s="1157"/>
      <c r="AP134" s="1268"/>
      <c r="AQ134" s="1269"/>
      <c r="AR134" s="1269"/>
      <c r="AS134" s="1270"/>
      <c r="AT134" s="101">
        <f>ROUND(ROUND(ROUND(J131*V132,0)*AN134,0)*AR136,0)</f>
        <v>294</v>
      </c>
      <c r="AU134" s="31"/>
    </row>
    <row r="135" spans="1:47" ht="17.100000000000001" customHeight="1" x14ac:dyDescent="0.15">
      <c r="A135" s="32">
        <v>43</v>
      </c>
      <c r="B135" s="33" t="s">
        <v>5582</v>
      </c>
      <c r="C135" s="34" t="s">
        <v>5583</v>
      </c>
      <c r="D135" s="422"/>
      <c r="E135" s="423"/>
      <c r="F135" s="424"/>
      <c r="G135" s="29"/>
      <c r="H135" s="29"/>
      <c r="I135" s="29"/>
      <c r="J135" s="20"/>
      <c r="M135" s="21"/>
      <c r="N135" s="420"/>
      <c r="O135" s="421"/>
      <c r="P135" s="421"/>
      <c r="Q135" s="26"/>
      <c r="R135" s="27"/>
      <c r="S135" s="27"/>
      <c r="T135" s="166"/>
      <c r="W135" s="449"/>
      <c r="X135" s="1272"/>
      <c r="Y135" s="1273"/>
      <c r="Z135" s="1273"/>
      <c r="AA135" s="1273"/>
      <c r="AB135" s="1273"/>
      <c r="AC135" s="448" t="s">
        <v>4827</v>
      </c>
      <c r="AD135" s="99"/>
      <c r="AE135" s="99"/>
      <c r="AF135" s="99"/>
      <c r="AG135" s="43"/>
      <c r="AH135" s="43"/>
      <c r="AI135" s="43"/>
      <c r="AJ135" s="43"/>
      <c r="AK135" s="43"/>
      <c r="AL135" s="43"/>
      <c r="AM135" s="44" t="s">
        <v>17</v>
      </c>
      <c r="AN135" s="1157">
        <f>$AN$9</f>
        <v>0.5</v>
      </c>
      <c r="AO135" s="1157"/>
      <c r="AP135" s="20"/>
      <c r="AQ135" s="4"/>
      <c r="AR135" s="4"/>
      <c r="AS135" s="21"/>
      <c r="AT135" s="101">
        <f>ROUND(ROUND(ROUND(J131*V132,0)*AN135,0)*AR136,0)</f>
        <v>210</v>
      </c>
      <c r="AU135" s="31"/>
    </row>
    <row r="136" spans="1:47" ht="17.100000000000001" customHeight="1" x14ac:dyDescent="0.15">
      <c r="A136" s="32">
        <v>43</v>
      </c>
      <c r="B136" s="33" t="s">
        <v>5584</v>
      </c>
      <c r="C136" s="34" t="s">
        <v>5585</v>
      </c>
      <c r="D136" s="422"/>
      <c r="E136" s="423"/>
      <c r="F136" s="424"/>
      <c r="G136" s="29"/>
      <c r="H136" s="29"/>
      <c r="I136" s="29"/>
      <c r="J136" s="20"/>
      <c r="M136" s="21"/>
      <c r="N136" s="1271" t="s">
        <v>4829</v>
      </c>
      <c r="O136" s="1202"/>
      <c r="P136" s="1202"/>
      <c r="Q136" s="1202"/>
      <c r="R136" s="1202"/>
      <c r="S136" s="1202"/>
      <c r="T136" s="418"/>
      <c r="W136" s="449"/>
      <c r="X136" s="42"/>
      <c r="Y136" s="43"/>
      <c r="Z136" s="44"/>
      <c r="AA136" s="44"/>
      <c r="AB136" s="43"/>
      <c r="AC136" s="450"/>
      <c r="AD136" s="43"/>
      <c r="AE136" s="43"/>
      <c r="AF136" s="43"/>
      <c r="AG136" s="43"/>
      <c r="AH136" s="43"/>
      <c r="AI136" s="43"/>
      <c r="AJ136" s="43"/>
      <c r="AK136" s="43"/>
      <c r="AL136" s="43"/>
      <c r="AM136" s="44"/>
      <c r="AN136" s="45"/>
      <c r="AO136" s="45"/>
      <c r="AP136" s="20"/>
      <c r="AQ136" s="23" t="s">
        <v>17</v>
      </c>
      <c r="AR136" s="1158">
        <f>AR124</f>
        <v>0.95</v>
      </c>
      <c r="AS136" s="1159"/>
      <c r="AT136" s="101">
        <f>ROUND(ROUND(ROUND(J131*R138,0)*V132,0)*AR136,0)</f>
        <v>405</v>
      </c>
      <c r="AU136" s="31"/>
    </row>
    <row r="137" spans="1:47" ht="17.100000000000001" customHeight="1" x14ac:dyDescent="0.15">
      <c r="A137" s="32">
        <v>43</v>
      </c>
      <c r="B137" s="33" t="s">
        <v>5586</v>
      </c>
      <c r="C137" s="34" t="s">
        <v>5587</v>
      </c>
      <c r="D137" s="422"/>
      <c r="E137" s="423"/>
      <c r="F137" s="424"/>
      <c r="G137" s="29"/>
      <c r="H137" s="29"/>
      <c r="I137" s="29"/>
      <c r="J137" s="20"/>
      <c r="M137" s="21"/>
      <c r="N137" s="1228"/>
      <c r="O137" s="1283"/>
      <c r="P137" s="1283"/>
      <c r="Q137" s="1283"/>
      <c r="R137" s="1283"/>
      <c r="S137" s="1283"/>
      <c r="T137" s="418"/>
      <c r="W137" s="449"/>
      <c r="X137" s="1271" t="s">
        <v>4824</v>
      </c>
      <c r="Y137" s="1202"/>
      <c r="Z137" s="1202"/>
      <c r="AA137" s="1202"/>
      <c r="AB137" s="1202"/>
      <c r="AC137" s="448" t="s">
        <v>4825</v>
      </c>
      <c r="AD137" s="99"/>
      <c r="AE137" s="99"/>
      <c r="AF137" s="99"/>
      <c r="AG137" s="43"/>
      <c r="AH137" s="43"/>
      <c r="AI137" s="43"/>
      <c r="AJ137" s="43"/>
      <c r="AK137" s="43"/>
      <c r="AL137" s="43"/>
      <c r="AM137" s="44" t="s">
        <v>17</v>
      </c>
      <c r="AN137" s="1157">
        <f>$AN$8</f>
        <v>0.7</v>
      </c>
      <c r="AO137" s="1157"/>
      <c r="AP137" s="20"/>
      <c r="AQ137" s="4"/>
      <c r="AR137" s="4"/>
      <c r="AS137" s="21"/>
      <c r="AT137" s="101">
        <f>ROUND(ROUND(ROUND(ROUND(J131*R138,0)*V132,0)*AN137,0)*AR136,0)</f>
        <v>283</v>
      </c>
      <c r="AU137" s="31"/>
    </row>
    <row r="138" spans="1:47" ht="17.100000000000001" customHeight="1" x14ac:dyDescent="0.15">
      <c r="A138" s="32">
        <v>43</v>
      </c>
      <c r="B138" s="33" t="s">
        <v>5588</v>
      </c>
      <c r="C138" s="34" t="s">
        <v>5589</v>
      </c>
      <c r="D138" s="422"/>
      <c r="E138" s="423"/>
      <c r="F138" s="424"/>
      <c r="G138" s="29"/>
      <c r="H138" s="29"/>
      <c r="I138" s="29"/>
      <c r="J138" s="20"/>
      <c r="M138" s="21"/>
      <c r="N138" s="420"/>
      <c r="O138" s="421"/>
      <c r="P138" s="421"/>
      <c r="Q138" s="26" t="s">
        <v>17</v>
      </c>
      <c r="R138" s="1180">
        <f>$R$12</f>
        <v>0.96499999999999997</v>
      </c>
      <c r="S138" s="1180"/>
      <c r="T138" s="166"/>
      <c r="W138" s="449"/>
      <c r="X138" s="1272"/>
      <c r="Y138" s="1273"/>
      <c r="Z138" s="1273"/>
      <c r="AA138" s="1273"/>
      <c r="AB138" s="1273"/>
      <c r="AC138" s="448" t="s">
        <v>4827</v>
      </c>
      <c r="AD138" s="99"/>
      <c r="AE138" s="99"/>
      <c r="AF138" s="99"/>
      <c r="AG138" s="43"/>
      <c r="AH138" s="43"/>
      <c r="AI138" s="43"/>
      <c r="AJ138" s="43"/>
      <c r="AK138" s="43"/>
      <c r="AL138" s="43"/>
      <c r="AM138" s="44" t="s">
        <v>17</v>
      </c>
      <c r="AN138" s="1157">
        <f>$AN$9</f>
        <v>0.5</v>
      </c>
      <c r="AO138" s="1157"/>
      <c r="AP138" s="24"/>
      <c r="AQ138" s="25"/>
      <c r="AR138" s="25"/>
      <c r="AS138" s="38"/>
      <c r="AT138" s="101">
        <f>ROUND(ROUND(ROUND(ROUND(J131*R138,0)*V132,0)*AN138,0)*AR136,0)</f>
        <v>202</v>
      </c>
      <c r="AU138" s="31"/>
    </row>
    <row r="139" spans="1:47" ht="17.100000000000001" customHeight="1" x14ac:dyDescent="0.15">
      <c r="A139" s="32">
        <v>43</v>
      </c>
      <c r="B139" s="33" t="s">
        <v>5590</v>
      </c>
      <c r="C139" s="34" t="s">
        <v>5591</v>
      </c>
      <c r="D139" s="422"/>
      <c r="E139" s="423"/>
      <c r="F139" s="424"/>
      <c r="G139" s="29"/>
      <c r="H139" s="29"/>
      <c r="I139" s="29"/>
      <c r="J139" s="1085" t="s">
        <v>4879</v>
      </c>
      <c r="K139" s="1086"/>
      <c r="L139" s="1086"/>
      <c r="M139" s="1087"/>
      <c r="N139" s="416"/>
      <c r="O139" s="417"/>
      <c r="P139" s="417"/>
      <c r="Q139" s="65"/>
      <c r="R139" s="156"/>
      <c r="S139" s="156"/>
      <c r="T139" s="258"/>
      <c r="U139" s="451"/>
      <c r="V139" s="451"/>
      <c r="W139" s="452"/>
      <c r="X139" s="42"/>
      <c r="Y139" s="43"/>
      <c r="Z139" s="44"/>
      <c r="AA139" s="44"/>
      <c r="AB139" s="43"/>
      <c r="AC139" s="450"/>
      <c r="AD139" s="43"/>
      <c r="AE139" s="43"/>
      <c r="AF139" s="43"/>
      <c r="AG139" s="43"/>
      <c r="AH139" s="43"/>
      <c r="AI139" s="43"/>
      <c r="AJ139" s="43"/>
      <c r="AK139" s="43"/>
      <c r="AL139" s="43"/>
      <c r="AM139" s="44"/>
      <c r="AN139" s="45"/>
      <c r="AO139" s="45"/>
      <c r="AP139" s="25"/>
      <c r="AQ139" s="25"/>
      <c r="AR139" s="25"/>
      <c r="AS139" s="25"/>
      <c r="AT139" s="35">
        <f>ROUND(J143*V132,0)</f>
        <v>354</v>
      </c>
      <c r="AU139" s="31"/>
    </row>
    <row r="140" spans="1:47" ht="17.100000000000001" customHeight="1" x14ac:dyDescent="0.15">
      <c r="A140" s="32">
        <v>43</v>
      </c>
      <c r="B140" s="33" t="s">
        <v>5592</v>
      </c>
      <c r="C140" s="34" t="s">
        <v>5593</v>
      </c>
      <c r="D140" s="422"/>
      <c r="E140" s="423"/>
      <c r="F140" s="424"/>
      <c r="G140" s="29"/>
      <c r="H140" s="29"/>
      <c r="I140" s="29"/>
      <c r="J140" s="1088"/>
      <c r="K140" s="1089"/>
      <c r="L140" s="1089"/>
      <c r="M140" s="1090"/>
      <c r="N140" s="418"/>
      <c r="O140" s="419"/>
      <c r="P140" s="419"/>
      <c r="Q140" s="23"/>
      <c r="R140" s="167"/>
      <c r="S140" s="167"/>
      <c r="T140" s="453"/>
      <c r="U140" s="451"/>
      <c r="V140" s="451"/>
      <c r="W140" s="452"/>
      <c r="X140" s="1271" t="s">
        <v>4824</v>
      </c>
      <c r="Y140" s="1202"/>
      <c r="Z140" s="1202"/>
      <c r="AA140" s="1202"/>
      <c r="AB140" s="1202"/>
      <c r="AC140" s="448" t="s">
        <v>4825</v>
      </c>
      <c r="AD140" s="99"/>
      <c r="AE140" s="99"/>
      <c r="AF140" s="99"/>
      <c r="AG140" s="43"/>
      <c r="AH140" s="43"/>
      <c r="AI140" s="43"/>
      <c r="AJ140" s="43"/>
      <c r="AK140" s="43"/>
      <c r="AL140" s="43"/>
      <c r="AM140" s="44" t="s">
        <v>17</v>
      </c>
      <c r="AN140" s="1157">
        <f>$AN$8</f>
        <v>0.7</v>
      </c>
      <c r="AO140" s="1157"/>
      <c r="AP140" s="43"/>
      <c r="AQ140" s="43"/>
      <c r="AR140" s="43"/>
      <c r="AS140" s="43"/>
      <c r="AT140" s="101">
        <f>ROUND(ROUND(J143*V132,0)*AN140,0)</f>
        <v>248</v>
      </c>
      <c r="AU140" s="31"/>
    </row>
    <row r="141" spans="1:47" ht="17.100000000000001" customHeight="1" x14ac:dyDescent="0.15">
      <c r="A141" s="32">
        <v>43</v>
      </c>
      <c r="B141" s="33" t="s">
        <v>5594</v>
      </c>
      <c r="C141" s="34" t="s">
        <v>5595</v>
      </c>
      <c r="D141" s="422"/>
      <c r="E141" s="423"/>
      <c r="F141" s="424"/>
      <c r="G141" s="29"/>
      <c r="H141" s="29"/>
      <c r="I141" s="29"/>
      <c r="J141" s="1088"/>
      <c r="K141" s="1089"/>
      <c r="L141" s="1089"/>
      <c r="M141" s="1090"/>
      <c r="N141" s="420"/>
      <c r="O141" s="421"/>
      <c r="P141" s="421"/>
      <c r="Q141" s="26"/>
      <c r="R141" s="27"/>
      <c r="S141" s="27"/>
      <c r="T141" s="453"/>
      <c r="U141" s="451"/>
      <c r="V141" s="451"/>
      <c r="W141" s="452"/>
      <c r="X141" s="1272"/>
      <c r="Y141" s="1273"/>
      <c r="Z141" s="1273"/>
      <c r="AA141" s="1273"/>
      <c r="AB141" s="1273"/>
      <c r="AC141" s="448" t="s">
        <v>4827</v>
      </c>
      <c r="AD141" s="99"/>
      <c r="AE141" s="99"/>
      <c r="AF141" s="99"/>
      <c r="AG141" s="43"/>
      <c r="AH141" s="43"/>
      <c r="AI141" s="43"/>
      <c r="AJ141" s="43"/>
      <c r="AK141" s="43"/>
      <c r="AL141" s="43"/>
      <c r="AM141" s="44" t="s">
        <v>17</v>
      </c>
      <c r="AN141" s="1157">
        <f>$AN$9</f>
        <v>0.5</v>
      </c>
      <c r="AO141" s="1157"/>
      <c r="AP141" s="43"/>
      <c r="AQ141" s="43"/>
      <c r="AR141" s="43"/>
      <c r="AS141" s="43"/>
      <c r="AT141" s="101">
        <f>ROUND(ROUND(J143*V132,0)*AN141,0)</f>
        <v>177</v>
      </c>
      <c r="AU141" s="31"/>
    </row>
    <row r="142" spans="1:47" ht="17.100000000000001" customHeight="1" x14ac:dyDescent="0.15">
      <c r="A142" s="32">
        <v>43</v>
      </c>
      <c r="B142" s="33" t="s">
        <v>5596</v>
      </c>
      <c r="C142" s="34" t="s">
        <v>5597</v>
      </c>
      <c r="D142" s="422"/>
      <c r="E142" s="423"/>
      <c r="F142" s="424"/>
      <c r="G142" s="29"/>
      <c r="H142" s="29"/>
      <c r="I142" s="29"/>
      <c r="J142" s="1088"/>
      <c r="K142" s="1089"/>
      <c r="L142" s="1089"/>
      <c r="M142" s="1090"/>
      <c r="N142" s="1271" t="s">
        <v>4829</v>
      </c>
      <c r="O142" s="1202"/>
      <c r="P142" s="1202"/>
      <c r="Q142" s="1202"/>
      <c r="R142" s="1202"/>
      <c r="S142" s="1202"/>
      <c r="T142" s="418"/>
      <c r="W142" s="449"/>
      <c r="X142" s="42"/>
      <c r="Y142" s="43"/>
      <c r="Z142" s="44"/>
      <c r="AA142" s="44"/>
      <c r="AB142" s="43"/>
      <c r="AC142" s="450"/>
      <c r="AD142" s="43"/>
      <c r="AE142" s="43"/>
      <c r="AF142" s="43"/>
      <c r="AG142" s="43"/>
      <c r="AH142" s="43"/>
      <c r="AI142" s="43"/>
      <c r="AJ142" s="43"/>
      <c r="AK142" s="43"/>
      <c r="AL142" s="43"/>
      <c r="AM142" s="44"/>
      <c r="AN142" s="45"/>
      <c r="AO142" s="45"/>
      <c r="AP142" s="43"/>
      <c r="AQ142" s="43"/>
      <c r="AR142" s="25"/>
      <c r="AS142" s="25"/>
      <c r="AT142" s="101">
        <f>ROUND(ROUND(J143*R144,0)*V132,0)</f>
        <v>342</v>
      </c>
      <c r="AU142" s="31"/>
    </row>
    <row r="143" spans="1:47" ht="17.100000000000001" customHeight="1" x14ac:dyDescent="0.15">
      <c r="A143" s="32">
        <v>43</v>
      </c>
      <c r="B143" s="33" t="s">
        <v>5598</v>
      </c>
      <c r="C143" s="34" t="s">
        <v>5599</v>
      </c>
      <c r="D143" s="422"/>
      <c r="E143" s="423"/>
      <c r="F143" s="424"/>
      <c r="G143" s="29"/>
      <c r="H143" s="29"/>
      <c r="I143" s="29"/>
      <c r="J143" s="1280">
        <f>'15就労移行支援(基本)'!K143</f>
        <v>506</v>
      </c>
      <c r="K143" s="1108"/>
      <c r="L143" s="4" t="s">
        <v>21</v>
      </c>
      <c r="M143" s="22"/>
      <c r="N143" s="1228"/>
      <c r="O143" s="1283"/>
      <c r="P143" s="1283"/>
      <c r="Q143" s="1283"/>
      <c r="R143" s="1283"/>
      <c r="S143" s="1283"/>
      <c r="T143" s="418"/>
      <c r="W143" s="449"/>
      <c r="X143" s="1271" t="s">
        <v>4824</v>
      </c>
      <c r="Y143" s="1202"/>
      <c r="Z143" s="1202"/>
      <c r="AA143" s="1202"/>
      <c r="AB143" s="1202"/>
      <c r="AC143" s="448" t="s">
        <v>4825</v>
      </c>
      <c r="AD143" s="99"/>
      <c r="AE143" s="99"/>
      <c r="AF143" s="99"/>
      <c r="AG143" s="43"/>
      <c r="AH143" s="43"/>
      <c r="AI143" s="43"/>
      <c r="AJ143" s="43"/>
      <c r="AK143" s="43"/>
      <c r="AL143" s="43"/>
      <c r="AM143" s="44" t="s">
        <v>17</v>
      </c>
      <c r="AN143" s="1157">
        <f>$AN$8</f>
        <v>0.7</v>
      </c>
      <c r="AO143" s="1157"/>
      <c r="AP143" s="25"/>
      <c r="AQ143" s="25"/>
      <c r="AR143" s="25"/>
      <c r="AS143" s="25"/>
      <c r="AT143" s="101">
        <f>ROUND(ROUND(ROUND(J143*R144,0)*V132,0)*AN143,0)</f>
        <v>239</v>
      </c>
      <c r="AU143" s="31"/>
    </row>
    <row r="144" spans="1:47" ht="17.100000000000001" customHeight="1" x14ac:dyDescent="0.15">
      <c r="A144" s="32">
        <v>43</v>
      </c>
      <c r="B144" s="33" t="s">
        <v>5600</v>
      </c>
      <c r="C144" s="34" t="s">
        <v>5601</v>
      </c>
      <c r="D144" s="422"/>
      <c r="E144" s="423"/>
      <c r="F144" s="424"/>
      <c r="G144" s="29"/>
      <c r="H144" s="29"/>
      <c r="I144" s="29"/>
      <c r="J144" s="418"/>
      <c r="K144" s="419"/>
      <c r="L144" s="419"/>
      <c r="M144" s="425"/>
      <c r="N144" s="420"/>
      <c r="O144" s="421"/>
      <c r="P144" s="421"/>
      <c r="Q144" s="26" t="s">
        <v>17</v>
      </c>
      <c r="R144" s="1180">
        <f>$R$12</f>
        <v>0.96499999999999997</v>
      </c>
      <c r="S144" s="1180"/>
      <c r="T144" s="166"/>
      <c r="U144" s="23"/>
      <c r="V144" s="169"/>
      <c r="W144" s="354"/>
      <c r="X144" s="1272"/>
      <c r="Y144" s="1273"/>
      <c r="Z144" s="1273"/>
      <c r="AA144" s="1273"/>
      <c r="AB144" s="1273"/>
      <c r="AC144" s="448" t="s">
        <v>4827</v>
      </c>
      <c r="AD144" s="99"/>
      <c r="AE144" s="99"/>
      <c r="AF144" s="99"/>
      <c r="AG144" s="43"/>
      <c r="AH144" s="43"/>
      <c r="AI144" s="43"/>
      <c r="AJ144" s="43"/>
      <c r="AK144" s="43"/>
      <c r="AL144" s="43"/>
      <c r="AM144" s="44" t="s">
        <v>17</v>
      </c>
      <c r="AN144" s="1157">
        <f>$AN$9</f>
        <v>0.5</v>
      </c>
      <c r="AO144" s="1157"/>
      <c r="AP144" s="25"/>
      <c r="AQ144" s="25"/>
      <c r="AR144" s="25"/>
      <c r="AS144" s="25"/>
      <c r="AT144" s="101">
        <f>ROUND(ROUND(ROUND(J143*R144,0)*V132,0)*AN144,0)</f>
        <v>171</v>
      </c>
      <c r="AU144" s="31"/>
    </row>
    <row r="145" spans="1:47" ht="17.100000000000001" customHeight="1" x14ac:dyDescent="0.15">
      <c r="A145" s="32">
        <v>43</v>
      </c>
      <c r="B145" s="33" t="s">
        <v>5602</v>
      </c>
      <c r="C145" s="34" t="s">
        <v>5603</v>
      </c>
      <c r="D145" s="422"/>
      <c r="E145" s="423"/>
      <c r="F145" s="424"/>
      <c r="G145" s="29"/>
      <c r="H145" s="29"/>
      <c r="I145" s="29"/>
      <c r="J145" s="20"/>
      <c r="M145" s="21"/>
      <c r="N145" s="416"/>
      <c r="O145" s="417"/>
      <c r="P145" s="417"/>
      <c r="Q145" s="65"/>
      <c r="R145" s="156"/>
      <c r="S145" s="156"/>
      <c r="T145" s="166"/>
      <c r="W145" s="449"/>
      <c r="X145" s="42"/>
      <c r="Y145" s="43"/>
      <c r="Z145" s="44"/>
      <c r="AA145" s="44"/>
      <c r="AB145" s="43"/>
      <c r="AC145" s="450"/>
      <c r="AD145" s="43"/>
      <c r="AE145" s="43"/>
      <c r="AF145" s="43"/>
      <c r="AG145" s="43"/>
      <c r="AH145" s="43"/>
      <c r="AI145" s="43"/>
      <c r="AJ145" s="43"/>
      <c r="AK145" s="43"/>
      <c r="AL145" s="43"/>
      <c r="AM145" s="44"/>
      <c r="AN145" s="45"/>
      <c r="AO145" s="45"/>
      <c r="AP145" s="1198" t="s">
        <v>4833</v>
      </c>
      <c r="AQ145" s="1281"/>
      <c r="AR145" s="1281"/>
      <c r="AS145" s="1299"/>
      <c r="AT145" s="101">
        <f>ROUND(ROUND(J143*V132,0)*AR148,0)</f>
        <v>336</v>
      </c>
      <c r="AU145" s="31"/>
    </row>
    <row r="146" spans="1:47" ht="17.100000000000001" customHeight="1" x14ac:dyDescent="0.15">
      <c r="A146" s="32">
        <v>43</v>
      </c>
      <c r="B146" s="33" t="s">
        <v>5604</v>
      </c>
      <c r="C146" s="34" t="s">
        <v>5605</v>
      </c>
      <c r="D146" s="422"/>
      <c r="E146" s="423"/>
      <c r="F146" s="424"/>
      <c r="G146" s="29"/>
      <c r="H146" s="29"/>
      <c r="I146" s="29"/>
      <c r="J146" s="20"/>
      <c r="M146" s="21"/>
      <c r="N146" s="418"/>
      <c r="O146" s="419"/>
      <c r="P146" s="419"/>
      <c r="Q146" s="23"/>
      <c r="R146" s="167"/>
      <c r="S146" s="167"/>
      <c r="T146" s="166"/>
      <c r="W146" s="449"/>
      <c r="X146" s="1271" t="s">
        <v>4824</v>
      </c>
      <c r="Y146" s="1202"/>
      <c r="Z146" s="1202"/>
      <c r="AA146" s="1202"/>
      <c r="AB146" s="1202"/>
      <c r="AC146" s="448" t="s">
        <v>4825</v>
      </c>
      <c r="AD146" s="99"/>
      <c r="AE146" s="99"/>
      <c r="AF146" s="99"/>
      <c r="AG146" s="43"/>
      <c r="AH146" s="43"/>
      <c r="AI146" s="43"/>
      <c r="AJ146" s="43"/>
      <c r="AK146" s="43"/>
      <c r="AL146" s="43"/>
      <c r="AM146" s="44" t="s">
        <v>17</v>
      </c>
      <c r="AN146" s="1157">
        <f>$AN$8</f>
        <v>0.7</v>
      </c>
      <c r="AO146" s="1157"/>
      <c r="AP146" s="1268"/>
      <c r="AQ146" s="1269"/>
      <c r="AR146" s="1269"/>
      <c r="AS146" s="1270"/>
      <c r="AT146" s="101">
        <f>ROUND(ROUND(ROUND(J143*V132,0)*AN146,0)*AR148,0)</f>
        <v>236</v>
      </c>
      <c r="AU146" s="31"/>
    </row>
    <row r="147" spans="1:47" ht="17.100000000000001" customHeight="1" x14ac:dyDescent="0.15">
      <c r="A147" s="32">
        <v>43</v>
      </c>
      <c r="B147" s="33" t="s">
        <v>5606</v>
      </c>
      <c r="C147" s="34" t="s">
        <v>5607</v>
      </c>
      <c r="D147" s="422"/>
      <c r="E147" s="423"/>
      <c r="F147" s="424"/>
      <c r="G147" s="29"/>
      <c r="H147" s="29"/>
      <c r="I147" s="29"/>
      <c r="J147" s="20"/>
      <c r="M147" s="21"/>
      <c r="N147" s="420"/>
      <c r="O147" s="421"/>
      <c r="P147" s="421"/>
      <c r="Q147" s="26"/>
      <c r="R147" s="27"/>
      <c r="S147" s="27"/>
      <c r="T147" s="166"/>
      <c r="W147" s="449"/>
      <c r="X147" s="1272"/>
      <c r="Y147" s="1273"/>
      <c r="Z147" s="1273"/>
      <c r="AA147" s="1273"/>
      <c r="AB147" s="1273"/>
      <c r="AC147" s="448" t="s">
        <v>4827</v>
      </c>
      <c r="AD147" s="99"/>
      <c r="AE147" s="99"/>
      <c r="AF147" s="99"/>
      <c r="AG147" s="43"/>
      <c r="AH147" s="43"/>
      <c r="AI147" s="43"/>
      <c r="AJ147" s="43"/>
      <c r="AK147" s="43"/>
      <c r="AL147" s="43"/>
      <c r="AM147" s="44" t="s">
        <v>17</v>
      </c>
      <c r="AN147" s="1157">
        <f>$AN$9</f>
        <v>0.5</v>
      </c>
      <c r="AO147" s="1157"/>
      <c r="AP147" s="20"/>
      <c r="AQ147" s="4"/>
      <c r="AR147" s="4"/>
      <c r="AS147" s="21"/>
      <c r="AT147" s="101">
        <f>ROUND(ROUND(ROUND(J143*V132,0)*AN147,0)*AR148,0)</f>
        <v>168</v>
      </c>
      <c r="AU147" s="31"/>
    </row>
    <row r="148" spans="1:47" ht="17.100000000000001" customHeight="1" x14ac:dyDescent="0.15">
      <c r="A148" s="32">
        <v>43</v>
      </c>
      <c r="B148" s="33" t="s">
        <v>5608</v>
      </c>
      <c r="C148" s="34" t="s">
        <v>5609</v>
      </c>
      <c r="D148" s="422"/>
      <c r="E148" s="423"/>
      <c r="F148" s="424"/>
      <c r="G148" s="29"/>
      <c r="H148" s="29"/>
      <c r="I148" s="29"/>
      <c r="J148" s="20"/>
      <c r="M148" s="21"/>
      <c r="N148" s="1271" t="s">
        <v>4829</v>
      </c>
      <c r="O148" s="1202"/>
      <c r="P148" s="1202"/>
      <c r="Q148" s="1202"/>
      <c r="R148" s="1202"/>
      <c r="S148" s="1202"/>
      <c r="T148" s="418"/>
      <c r="W148" s="449"/>
      <c r="X148" s="42"/>
      <c r="Y148" s="43"/>
      <c r="Z148" s="44"/>
      <c r="AA148" s="44"/>
      <c r="AB148" s="43"/>
      <c r="AC148" s="450"/>
      <c r="AD148" s="43"/>
      <c r="AE148" s="43"/>
      <c r="AF148" s="43"/>
      <c r="AG148" s="43"/>
      <c r="AH148" s="43"/>
      <c r="AI148" s="43"/>
      <c r="AJ148" s="43"/>
      <c r="AK148" s="43"/>
      <c r="AL148" s="43"/>
      <c r="AM148" s="44"/>
      <c r="AN148" s="45"/>
      <c r="AO148" s="45"/>
      <c r="AP148" s="20"/>
      <c r="AQ148" s="23" t="s">
        <v>17</v>
      </c>
      <c r="AR148" s="1158">
        <f>AR136</f>
        <v>0.95</v>
      </c>
      <c r="AS148" s="1159"/>
      <c r="AT148" s="101">
        <f>ROUND(ROUND(ROUND(J143*R150,0)*V132,0)*AR148,0)</f>
        <v>325</v>
      </c>
      <c r="AU148" s="31"/>
    </row>
    <row r="149" spans="1:47" ht="17.100000000000001" customHeight="1" x14ac:dyDescent="0.15">
      <c r="A149" s="32">
        <v>43</v>
      </c>
      <c r="B149" s="33" t="s">
        <v>5610</v>
      </c>
      <c r="C149" s="34" t="s">
        <v>5611</v>
      </c>
      <c r="D149" s="422"/>
      <c r="E149" s="423"/>
      <c r="F149" s="424"/>
      <c r="G149" s="29"/>
      <c r="H149" s="29"/>
      <c r="I149" s="29"/>
      <c r="J149" s="20"/>
      <c r="M149" s="21"/>
      <c r="N149" s="1228"/>
      <c r="O149" s="1283"/>
      <c r="P149" s="1283"/>
      <c r="Q149" s="1283"/>
      <c r="R149" s="1283"/>
      <c r="S149" s="1283"/>
      <c r="T149" s="418"/>
      <c r="W149" s="449"/>
      <c r="X149" s="1271" t="s">
        <v>4824</v>
      </c>
      <c r="Y149" s="1202"/>
      <c r="Z149" s="1202"/>
      <c r="AA149" s="1202"/>
      <c r="AB149" s="1202"/>
      <c r="AC149" s="448" t="s">
        <v>4825</v>
      </c>
      <c r="AD149" s="99"/>
      <c r="AE149" s="99"/>
      <c r="AF149" s="99"/>
      <c r="AG149" s="43"/>
      <c r="AH149" s="43"/>
      <c r="AI149" s="43"/>
      <c r="AJ149" s="43"/>
      <c r="AK149" s="43"/>
      <c r="AL149" s="43"/>
      <c r="AM149" s="44" t="s">
        <v>17</v>
      </c>
      <c r="AN149" s="1157">
        <f>$AN$8</f>
        <v>0.7</v>
      </c>
      <c r="AO149" s="1157"/>
      <c r="AP149" s="20"/>
      <c r="AQ149" s="4"/>
      <c r="AR149" s="4"/>
      <c r="AS149" s="21"/>
      <c r="AT149" s="101">
        <f>ROUND(ROUND(ROUND(ROUND(J143*R150,0)*V132,0)*AN149,0)*AR148,0)</f>
        <v>227</v>
      </c>
      <c r="AU149" s="31"/>
    </row>
    <row r="150" spans="1:47" ht="17.100000000000001" customHeight="1" x14ac:dyDescent="0.15">
      <c r="A150" s="32">
        <v>43</v>
      </c>
      <c r="B150" s="33" t="s">
        <v>5612</v>
      </c>
      <c r="C150" s="34" t="s">
        <v>5613</v>
      </c>
      <c r="D150" s="422"/>
      <c r="E150" s="423"/>
      <c r="F150" s="424"/>
      <c r="G150" s="29"/>
      <c r="H150" s="29"/>
      <c r="I150" s="29"/>
      <c r="J150" s="20"/>
      <c r="M150" s="21"/>
      <c r="N150" s="420"/>
      <c r="O150" s="421"/>
      <c r="P150" s="421"/>
      <c r="Q150" s="26" t="s">
        <v>17</v>
      </c>
      <c r="R150" s="1180">
        <f>$R$12</f>
        <v>0.96499999999999997</v>
      </c>
      <c r="S150" s="1180"/>
      <c r="T150" s="166"/>
      <c r="W150" s="449"/>
      <c r="X150" s="1272"/>
      <c r="Y150" s="1273"/>
      <c r="Z150" s="1273"/>
      <c r="AA150" s="1273"/>
      <c r="AB150" s="1273"/>
      <c r="AC150" s="448" t="s">
        <v>4827</v>
      </c>
      <c r="AD150" s="99"/>
      <c r="AE150" s="99"/>
      <c r="AF150" s="99"/>
      <c r="AG150" s="43"/>
      <c r="AH150" s="43"/>
      <c r="AI150" s="43"/>
      <c r="AJ150" s="43"/>
      <c r="AK150" s="43"/>
      <c r="AL150" s="43"/>
      <c r="AM150" s="44" t="s">
        <v>17</v>
      </c>
      <c r="AN150" s="1157">
        <f>$AN$9</f>
        <v>0.5</v>
      </c>
      <c r="AO150" s="1157"/>
      <c r="AP150" s="24"/>
      <c r="AQ150" s="25"/>
      <c r="AR150" s="25"/>
      <c r="AS150" s="38"/>
      <c r="AT150" s="101">
        <f>ROUND(ROUND(ROUND(ROUND(J143*R150,0)*V132,0)*AN150,0)*AR148,0)</f>
        <v>162</v>
      </c>
      <c r="AU150" s="31"/>
    </row>
    <row r="151" spans="1:47" ht="17.100000000000001" customHeight="1" x14ac:dyDescent="0.15">
      <c r="A151" s="32">
        <v>43</v>
      </c>
      <c r="B151" s="33" t="s">
        <v>5614</v>
      </c>
      <c r="C151" s="34" t="s">
        <v>5615</v>
      </c>
      <c r="D151" s="422"/>
      <c r="E151" s="423"/>
      <c r="F151" s="424"/>
      <c r="G151" s="29"/>
      <c r="H151" s="29"/>
      <c r="I151" s="29"/>
      <c r="J151" s="1085" t="s">
        <v>4892</v>
      </c>
      <c r="K151" s="1086"/>
      <c r="L151" s="1086"/>
      <c r="M151" s="1087"/>
      <c r="N151" s="416"/>
      <c r="O151" s="417"/>
      <c r="P151" s="417"/>
      <c r="Q151" s="65"/>
      <c r="R151" s="156"/>
      <c r="S151" s="156"/>
      <c r="T151" s="258"/>
      <c r="U151" s="451"/>
      <c r="V151" s="451"/>
      <c r="W151" s="452"/>
      <c r="X151" s="42"/>
      <c r="Y151" s="43"/>
      <c r="Z151" s="44"/>
      <c r="AA151" s="44"/>
      <c r="AB151" s="43"/>
      <c r="AC151" s="450"/>
      <c r="AD151" s="43"/>
      <c r="AE151" s="43"/>
      <c r="AF151" s="43"/>
      <c r="AG151" s="43"/>
      <c r="AH151" s="43"/>
      <c r="AI151" s="43"/>
      <c r="AJ151" s="43"/>
      <c r="AK151" s="43"/>
      <c r="AL151" s="43"/>
      <c r="AM151" s="44"/>
      <c r="AN151" s="45"/>
      <c r="AO151" s="45"/>
      <c r="AP151" s="25"/>
      <c r="AQ151" s="25"/>
      <c r="AR151" s="25"/>
      <c r="AS151" s="25"/>
      <c r="AT151" s="35">
        <f>ROUND(J155*V132,0)</f>
        <v>314</v>
      </c>
      <c r="AU151" s="31"/>
    </row>
    <row r="152" spans="1:47" ht="17.100000000000001" customHeight="1" x14ac:dyDescent="0.15">
      <c r="A152" s="32">
        <v>43</v>
      </c>
      <c r="B152" s="33" t="s">
        <v>5616</v>
      </c>
      <c r="C152" s="34" t="s">
        <v>5617</v>
      </c>
      <c r="D152" s="422"/>
      <c r="E152" s="423"/>
      <c r="F152" s="424"/>
      <c r="G152" s="29"/>
      <c r="H152" s="29"/>
      <c r="I152" s="29"/>
      <c r="J152" s="1088"/>
      <c r="K152" s="1089"/>
      <c r="L152" s="1089"/>
      <c r="M152" s="1090"/>
      <c r="N152" s="418"/>
      <c r="O152" s="419"/>
      <c r="P152" s="419"/>
      <c r="Q152" s="23"/>
      <c r="R152" s="167"/>
      <c r="S152" s="167"/>
      <c r="T152" s="453"/>
      <c r="U152" s="451"/>
      <c r="V152" s="451"/>
      <c r="W152" s="452"/>
      <c r="X152" s="1271" t="s">
        <v>4824</v>
      </c>
      <c r="Y152" s="1202"/>
      <c r="Z152" s="1202"/>
      <c r="AA152" s="1202"/>
      <c r="AB152" s="1202"/>
      <c r="AC152" s="448" t="s">
        <v>4825</v>
      </c>
      <c r="AD152" s="99"/>
      <c r="AE152" s="99"/>
      <c r="AF152" s="99"/>
      <c r="AG152" s="43"/>
      <c r="AH152" s="43"/>
      <c r="AI152" s="43"/>
      <c r="AJ152" s="43"/>
      <c r="AK152" s="43"/>
      <c r="AL152" s="43"/>
      <c r="AM152" s="44" t="s">
        <v>17</v>
      </c>
      <c r="AN152" s="1157">
        <f>$AN$8</f>
        <v>0.7</v>
      </c>
      <c r="AO152" s="1157"/>
      <c r="AP152" s="43"/>
      <c r="AQ152" s="43"/>
      <c r="AR152" s="43"/>
      <c r="AS152" s="43"/>
      <c r="AT152" s="101">
        <f>ROUND(ROUND(J155*V132,0)*AN152,0)</f>
        <v>220</v>
      </c>
      <c r="AU152" s="31"/>
    </row>
    <row r="153" spans="1:47" ht="17.100000000000001" customHeight="1" x14ac:dyDescent="0.15">
      <c r="A153" s="32">
        <v>43</v>
      </c>
      <c r="B153" s="33" t="s">
        <v>5618</v>
      </c>
      <c r="C153" s="34" t="s">
        <v>5619</v>
      </c>
      <c r="D153" s="422"/>
      <c r="E153" s="423"/>
      <c r="F153" s="424"/>
      <c r="G153" s="29"/>
      <c r="H153" s="29"/>
      <c r="I153" s="29"/>
      <c r="J153" s="1088"/>
      <c r="K153" s="1089"/>
      <c r="L153" s="1089"/>
      <c r="M153" s="1090"/>
      <c r="N153" s="420"/>
      <c r="O153" s="421"/>
      <c r="P153" s="421"/>
      <c r="Q153" s="26"/>
      <c r="R153" s="27"/>
      <c r="S153" s="27"/>
      <c r="T153" s="453"/>
      <c r="U153" s="451"/>
      <c r="V153" s="451"/>
      <c r="W153" s="452"/>
      <c r="X153" s="1272"/>
      <c r="Y153" s="1273"/>
      <c r="Z153" s="1273"/>
      <c r="AA153" s="1273"/>
      <c r="AB153" s="1273"/>
      <c r="AC153" s="448" t="s">
        <v>4827</v>
      </c>
      <c r="AD153" s="99"/>
      <c r="AE153" s="99"/>
      <c r="AF153" s="99"/>
      <c r="AG153" s="43"/>
      <c r="AH153" s="43"/>
      <c r="AI153" s="43"/>
      <c r="AJ153" s="43"/>
      <c r="AK153" s="43"/>
      <c r="AL153" s="43"/>
      <c r="AM153" s="44" t="s">
        <v>17</v>
      </c>
      <c r="AN153" s="1157">
        <f>$AN$9</f>
        <v>0.5</v>
      </c>
      <c r="AO153" s="1157"/>
      <c r="AP153" s="43"/>
      <c r="AQ153" s="43"/>
      <c r="AR153" s="43"/>
      <c r="AS153" s="43"/>
      <c r="AT153" s="101">
        <f>ROUND(ROUND(J155*V132,0)*AN153,0)</f>
        <v>157</v>
      </c>
      <c r="AU153" s="31"/>
    </row>
    <row r="154" spans="1:47" ht="17.100000000000001" customHeight="1" x14ac:dyDescent="0.15">
      <c r="A154" s="32">
        <v>43</v>
      </c>
      <c r="B154" s="33" t="s">
        <v>5620</v>
      </c>
      <c r="C154" s="34" t="s">
        <v>5621</v>
      </c>
      <c r="D154" s="422"/>
      <c r="E154" s="423"/>
      <c r="F154" s="424"/>
      <c r="G154" s="29"/>
      <c r="H154" s="29"/>
      <c r="I154" s="29"/>
      <c r="J154" s="1088"/>
      <c r="K154" s="1089"/>
      <c r="L154" s="1089"/>
      <c r="M154" s="1090"/>
      <c r="N154" s="1271" t="s">
        <v>4829</v>
      </c>
      <c r="O154" s="1202"/>
      <c r="P154" s="1202"/>
      <c r="Q154" s="1202"/>
      <c r="R154" s="1202"/>
      <c r="S154" s="1202"/>
      <c r="T154" s="418"/>
      <c r="W154" s="449"/>
      <c r="X154" s="42"/>
      <c r="Y154" s="43"/>
      <c r="Z154" s="44"/>
      <c r="AA154" s="44"/>
      <c r="AB154" s="43"/>
      <c r="AC154" s="450"/>
      <c r="AD154" s="43"/>
      <c r="AE154" s="43"/>
      <c r="AF154" s="43"/>
      <c r="AG154" s="43"/>
      <c r="AH154" s="43"/>
      <c r="AI154" s="43"/>
      <c r="AJ154" s="43"/>
      <c r="AK154" s="43"/>
      <c r="AL154" s="43"/>
      <c r="AM154" s="44"/>
      <c r="AN154" s="45"/>
      <c r="AO154" s="45"/>
      <c r="AP154" s="43"/>
      <c r="AQ154" s="43"/>
      <c r="AR154" s="25"/>
      <c r="AS154" s="25"/>
      <c r="AT154" s="101">
        <f>ROUND(ROUND(J155*R156,0)*V132,0)</f>
        <v>302</v>
      </c>
      <c r="AU154" s="31"/>
    </row>
    <row r="155" spans="1:47" ht="17.100000000000001" customHeight="1" x14ac:dyDescent="0.15">
      <c r="A155" s="32">
        <v>43</v>
      </c>
      <c r="B155" s="33" t="s">
        <v>5622</v>
      </c>
      <c r="C155" s="34" t="s">
        <v>5623</v>
      </c>
      <c r="D155" s="422"/>
      <c r="E155" s="423"/>
      <c r="F155" s="424"/>
      <c r="G155" s="29"/>
      <c r="H155" s="29"/>
      <c r="I155" s="29"/>
      <c r="J155" s="1280">
        <f>'15就労移行支援(基本)'!K155</f>
        <v>448</v>
      </c>
      <c r="K155" s="1108"/>
      <c r="L155" s="4" t="s">
        <v>21</v>
      </c>
      <c r="M155" s="22"/>
      <c r="N155" s="1228"/>
      <c r="O155" s="1283"/>
      <c r="P155" s="1283"/>
      <c r="Q155" s="1283"/>
      <c r="R155" s="1283"/>
      <c r="S155" s="1283"/>
      <c r="T155" s="418"/>
      <c r="W155" s="449"/>
      <c r="X155" s="1271" t="s">
        <v>4824</v>
      </c>
      <c r="Y155" s="1202"/>
      <c r="Z155" s="1202"/>
      <c r="AA155" s="1202"/>
      <c r="AB155" s="1202"/>
      <c r="AC155" s="448" t="s">
        <v>4825</v>
      </c>
      <c r="AD155" s="99"/>
      <c r="AE155" s="99"/>
      <c r="AF155" s="99"/>
      <c r="AG155" s="43"/>
      <c r="AH155" s="43"/>
      <c r="AI155" s="43"/>
      <c r="AJ155" s="43"/>
      <c r="AK155" s="43"/>
      <c r="AL155" s="43"/>
      <c r="AM155" s="44" t="s">
        <v>17</v>
      </c>
      <c r="AN155" s="1157">
        <f>$AN$8</f>
        <v>0.7</v>
      </c>
      <c r="AO155" s="1157"/>
      <c r="AP155" s="25"/>
      <c r="AQ155" s="25"/>
      <c r="AR155" s="25"/>
      <c r="AS155" s="25"/>
      <c r="AT155" s="101">
        <f>ROUND(ROUND(ROUND(J155*R156,0)*V132,0)*AN155,0)</f>
        <v>211</v>
      </c>
      <c r="AU155" s="31"/>
    </row>
    <row r="156" spans="1:47" ht="17.100000000000001" customHeight="1" x14ac:dyDescent="0.15">
      <c r="A156" s="32">
        <v>43</v>
      </c>
      <c r="B156" s="33" t="s">
        <v>5624</v>
      </c>
      <c r="C156" s="34" t="s">
        <v>5625</v>
      </c>
      <c r="D156" s="422"/>
      <c r="E156" s="423"/>
      <c r="F156" s="424"/>
      <c r="G156" s="29"/>
      <c r="H156" s="29"/>
      <c r="I156" s="29"/>
      <c r="J156" s="418"/>
      <c r="K156" s="419"/>
      <c r="L156" s="419"/>
      <c r="M156" s="425"/>
      <c r="N156" s="420"/>
      <c r="O156" s="421"/>
      <c r="P156" s="421"/>
      <c r="Q156" s="26" t="s">
        <v>17</v>
      </c>
      <c r="R156" s="1180">
        <f>$R$12</f>
        <v>0.96499999999999997</v>
      </c>
      <c r="S156" s="1180"/>
      <c r="T156" s="166"/>
      <c r="U156" s="23"/>
      <c r="V156" s="169"/>
      <c r="W156" s="354"/>
      <c r="X156" s="1272"/>
      <c r="Y156" s="1273"/>
      <c r="Z156" s="1273"/>
      <c r="AA156" s="1273"/>
      <c r="AB156" s="1273"/>
      <c r="AC156" s="448" t="s">
        <v>4827</v>
      </c>
      <c r="AD156" s="99"/>
      <c r="AE156" s="99"/>
      <c r="AF156" s="99"/>
      <c r="AG156" s="43"/>
      <c r="AH156" s="43"/>
      <c r="AI156" s="43"/>
      <c r="AJ156" s="43"/>
      <c r="AK156" s="43"/>
      <c r="AL156" s="43"/>
      <c r="AM156" s="44" t="s">
        <v>17</v>
      </c>
      <c r="AN156" s="1157">
        <f>$AN$9</f>
        <v>0.5</v>
      </c>
      <c r="AO156" s="1157"/>
      <c r="AP156" s="25"/>
      <c r="AQ156" s="25"/>
      <c r="AR156" s="25"/>
      <c r="AS156" s="25"/>
      <c r="AT156" s="101">
        <f>ROUND(ROUND(ROUND(J155*R156,0)*V132,0)*AN156,0)</f>
        <v>151</v>
      </c>
      <c r="AU156" s="31"/>
    </row>
    <row r="157" spans="1:47" ht="17.100000000000001" customHeight="1" x14ac:dyDescent="0.15">
      <c r="A157" s="32">
        <v>43</v>
      </c>
      <c r="B157" s="33" t="s">
        <v>5626</v>
      </c>
      <c r="C157" s="34" t="s">
        <v>5627</v>
      </c>
      <c r="D157" s="422"/>
      <c r="E157" s="423"/>
      <c r="F157" s="424"/>
      <c r="G157" s="29"/>
      <c r="H157" s="29"/>
      <c r="I157" s="29"/>
      <c r="J157" s="20"/>
      <c r="M157" s="21"/>
      <c r="N157" s="416"/>
      <c r="O157" s="417"/>
      <c r="P157" s="417"/>
      <c r="Q157" s="65"/>
      <c r="R157" s="156"/>
      <c r="S157" s="156"/>
      <c r="T157" s="166"/>
      <c r="W157" s="449"/>
      <c r="X157" s="42"/>
      <c r="Y157" s="43"/>
      <c r="Z157" s="44"/>
      <c r="AA157" s="44"/>
      <c r="AB157" s="43"/>
      <c r="AC157" s="450"/>
      <c r="AD157" s="43"/>
      <c r="AE157" s="43"/>
      <c r="AF157" s="43"/>
      <c r="AG157" s="43"/>
      <c r="AH157" s="43"/>
      <c r="AI157" s="43"/>
      <c r="AJ157" s="43"/>
      <c r="AK157" s="43"/>
      <c r="AL157" s="43"/>
      <c r="AM157" s="44"/>
      <c r="AN157" s="45"/>
      <c r="AO157" s="45"/>
      <c r="AP157" s="1198" t="s">
        <v>4833</v>
      </c>
      <c r="AQ157" s="1281"/>
      <c r="AR157" s="1281"/>
      <c r="AS157" s="1299"/>
      <c r="AT157" s="101">
        <f>ROUND(ROUND(J155*V132,0)*AR160,0)</f>
        <v>298</v>
      </c>
      <c r="AU157" s="31"/>
    </row>
    <row r="158" spans="1:47" ht="17.100000000000001" customHeight="1" x14ac:dyDescent="0.15">
      <c r="A158" s="32">
        <v>43</v>
      </c>
      <c r="B158" s="33" t="s">
        <v>5628</v>
      </c>
      <c r="C158" s="34" t="s">
        <v>5629</v>
      </c>
      <c r="D158" s="422"/>
      <c r="E158" s="423"/>
      <c r="F158" s="424"/>
      <c r="G158" s="29"/>
      <c r="H158" s="29"/>
      <c r="I158" s="29"/>
      <c r="J158" s="20"/>
      <c r="M158" s="21"/>
      <c r="N158" s="418"/>
      <c r="O158" s="419"/>
      <c r="P158" s="419"/>
      <c r="Q158" s="23"/>
      <c r="R158" s="167"/>
      <c r="S158" s="167"/>
      <c r="T158" s="166"/>
      <c r="W158" s="449"/>
      <c r="X158" s="1271" t="s">
        <v>4824</v>
      </c>
      <c r="Y158" s="1202"/>
      <c r="Z158" s="1202"/>
      <c r="AA158" s="1202"/>
      <c r="AB158" s="1202"/>
      <c r="AC158" s="448" t="s">
        <v>4825</v>
      </c>
      <c r="AD158" s="99"/>
      <c r="AE158" s="99"/>
      <c r="AF158" s="99"/>
      <c r="AG158" s="43"/>
      <c r="AH158" s="43"/>
      <c r="AI158" s="43"/>
      <c r="AJ158" s="43"/>
      <c r="AK158" s="43"/>
      <c r="AL158" s="43"/>
      <c r="AM158" s="44" t="s">
        <v>17</v>
      </c>
      <c r="AN158" s="1157">
        <f>$AN$8</f>
        <v>0.7</v>
      </c>
      <c r="AO158" s="1157"/>
      <c r="AP158" s="1268"/>
      <c r="AQ158" s="1269"/>
      <c r="AR158" s="1269"/>
      <c r="AS158" s="1270"/>
      <c r="AT158" s="101">
        <f>ROUND(ROUND(ROUND(J155*V132,0)*AN158,0)*AR160,0)</f>
        <v>209</v>
      </c>
      <c r="AU158" s="31"/>
    </row>
    <row r="159" spans="1:47" ht="17.100000000000001" customHeight="1" x14ac:dyDescent="0.15">
      <c r="A159" s="32">
        <v>43</v>
      </c>
      <c r="B159" s="33" t="s">
        <v>5630</v>
      </c>
      <c r="C159" s="34" t="s">
        <v>5631</v>
      </c>
      <c r="D159" s="422"/>
      <c r="E159" s="423"/>
      <c r="F159" s="424"/>
      <c r="G159" s="29"/>
      <c r="H159" s="29"/>
      <c r="I159" s="29"/>
      <c r="J159" s="20"/>
      <c r="M159" s="21"/>
      <c r="N159" s="420"/>
      <c r="O159" s="421"/>
      <c r="P159" s="421"/>
      <c r="Q159" s="26"/>
      <c r="R159" s="27"/>
      <c r="S159" s="27"/>
      <c r="T159" s="166"/>
      <c r="W159" s="449"/>
      <c r="X159" s="1272"/>
      <c r="Y159" s="1273"/>
      <c r="Z159" s="1273"/>
      <c r="AA159" s="1273"/>
      <c r="AB159" s="1273"/>
      <c r="AC159" s="448" t="s">
        <v>4827</v>
      </c>
      <c r="AD159" s="99"/>
      <c r="AE159" s="99"/>
      <c r="AF159" s="99"/>
      <c r="AG159" s="43"/>
      <c r="AH159" s="43"/>
      <c r="AI159" s="43"/>
      <c r="AJ159" s="43"/>
      <c r="AK159" s="43"/>
      <c r="AL159" s="43"/>
      <c r="AM159" s="44" t="s">
        <v>17</v>
      </c>
      <c r="AN159" s="1157">
        <f>$AN$9</f>
        <v>0.5</v>
      </c>
      <c r="AO159" s="1157"/>
      <c r="AP159" s="20"/>
      <c r="AQ159" s="4"/>
      <c r="AR159" s="4"/>
      <c r="AS159" s="21"/>
      <c r="AT159" s="101">
        <f>ROUND(ROUND(ROUND(J155*V132,0)*AN159,0)*AR160,0)</f>
        <v>149</v>
      </c>
      <c r="AU159" s="31"/>
    </row>
    <row r="160" spans="1:47" ht="17.100000000000001" customHeight="1" x14ac:dyDescent="0.15">
      <c r="A160" s="32">
        <v>43</v>
      </c>
      <c r="B160" s="33" t="s">
        <v>5632</v>
      </c>
      <c r="C160" s="34" t="s">
        <v>5633</v>
      </c>
      <c r="D160" s="422"/>
      <c r="E160" s="423"/>
      <c r="F160" s="424"/>
      <c r="G160" s="29"/>
      <c r="H160" s="29"/>
      <c r="I160" s="29"/>
      <c r="J160" s="20"/>
      <c r="M160" s="21"/>
      <c r="N160" s="1271" t="s">
        <v>4829</v>
      </c>
      <c r="O160" s="1202"/>
      <c r="P160" s="1202"/>
      <c r="Q160" s="1202"/>
      <c r="R160" s="1202"/>
      <c r="S160" s="1202"/>
      <c r="T160" s="418"/>
      <c r="W160" s="449"/>
      <c r="X160" s="42"/>
      <c r="Y160" s="43"/>
      <c r="Z160" s="44"/>
      <c r="AA160" s="44"/>
      <c r="AB160" s="43"/>
      <c r="AC160" s="450"/>
      <c r="AD160" s="43"/>
      <c r="AE160" s="43"/>
      <c r="AF160" s="43"/>
      <c r="AG160" s="43"/>
      <c r="AH160" s="43"/>
      <c r="AI160" s="43"/>
      <c r="AJ160" s="43"/>
      <c r="AK160" s="43"/>
      <c r="AL160" s="43"/>
      <c r="AM160" s="44"/>
      <c r="AN160" s="45"/>
      <c r="AO160" s="45"/>
      <c r="AP160" s="20"/>
      <c r="AQ160" s="23" t="s">
        <v>17</v>
      </c>
      <c r="AR160" s="1158">
        <f>AR148</f>
        <v>0.95</v>
      </c>
      <c r="AS160" s="1159"/>
      <c r="AT160" s="101">
        <f>ROUND(ROUND(ROUND(J155*R162,0)*V132,0)*AR160,0)</f>
        <v>287</v>
      </c>
      <c r="AU160" s="31"/>
    </row>
    <row r="161" spans="1:47" ht="17.100000000000001" customHeight="1" x14ac:dyDescent="0.15">
      <c r="A161" s="32">
        <v>43</v>
      </c>
      <c r="B161" s="33" t="s">
        <v>5634</v>
      </c>
      <c r="C161" s="34" t="s">
        <v>5635</v>
      </c>
      <c r="D161" s="422"/>
      <c r="E161" s="423"/>
      <c r="F161" s="424"/>
      <c r="G161" s="29"/>
      <c r="H161" s="29"/>
      <c r="I161" s="29"/>
      <c r="J161" s="20"/>
      <c r="M161" s="21"/>
      <c r="N161" s="1228"/>
      <c r="O161" s="1283"/>
      <c r="P161" s="1283"/>
      <c r="Q161" s="1283"/>
      <c r="R161" s="1283"/>
      <c r="S161" s="1283"/>
      <c r="T161" s="418"/>
      <c r="W161" s="449"/>
      <c r="X161" s="1271" t="s">
        <v>4824</v>
      </c>
      <c r="Y161" s="1202"/>
      <c r="Z161" s="1202"/>
      <c r="AA161" s="1202"/>
      <c r="AB161" s="1202"/>
      <c r="AC161" s="448" t="s">
        <v>4825</v>
      </c>
      <c r="AD161" s="99"/>
      <c r="AE161" s="99"/>
      <c r="AF161" s="99"/>
      <c r="AG161" s="43"/>
      <c r="AH161" s="43"/>
      <c r="AI161" s="43"/>
      <c r="AJ161" s="43"/>
      <c r="AK161" s="43"/>
      <c r="AL161" s="43"/>
      <c r="AM161" s="44" t="s">
        <v>17</v>
      </c>
      <c r="AN161" s="1157">
        <f>$AN$8</f>
        <v>0.7</v>
      </c>
      <c r="AO161" s="1157"/>
      <c r="AP161" s="20"/>
      <c r="AQ161" s="4"/>
      <c r="AR161" s="4"/>
      <c r="AS161" s="21"/>
      <c r="AT161" s="101">
        <f>ROUND(ROUND(ROUND(ROUND(J155*R162,0)*V132,0)*AN161,0)*AR160,0)</f>
        <v>200</v>
      </c>
      <c r="AU161" s="31"/>
    </row>
    <row r="162" spans="1:47" ht="17.100000000000001" customHeight="1" x14ac:dyDescent="0.15">
      <c r="A162" s="32">
        <v>43</v>
      </c>
      <c r="B162" s="33" t="s">
        <v>5636</v>
      </c>
      <c r="C162" s="34" t="s">
        <v>5637</v>
      </c>
      <c r="D162" s="422"/>
      <c r="E162" s="423"/>
      <c r="F162" s="424"/>
      <c r="G162" s="29"/>
      <c r="H162" s="29"/>
      <c r="I162" s="29"/>
      <c r="J162" s="20"/>
      <c r="M162" s="21"/>
      <c r="N162" s="420"/>
      <c r="O162" s="421"/>
      <c r="P162" s="421"/>
      <c r="Q162" s="26" t="s">
        <v>17</v>
      </c>
      <c r="R162" s="1180">
        <f>$R$12</f>
        <v>0.96499999999999997</v>
      </c>
      <c r="S162" s="1180"/>
      <c r="T162" s="166"/>
      <c r="W162" s="449"/>
      <c r="X162" s="1272"/>
      <c r="Y162" s="1273"/>
      <c r="Z162" s="1273"/>
      <c r="AA162" s="1273"/>
      <c r="AB162" s="1273"/>
      <c r="AC162" s="448" t="s">
        <v>4827</v>
      </c>
      <c r="AD162" s="99"/>
      <c r="AE162" s="99"/>
      <c r="AF162" s="99"/>
      <c r="AG162" s="43"/>
      <c r="AH162" s="43"/>
      <c r="AI162" s="43"/>
      <c r="AJ162" s="43"/>
      <c r="AK162" s="43"/>
      <c r="AL162" s="43"/>
      <c r="AM162" s="44" t="s">
        <v>17</v>
      </c>
      <c r="AN162" s="1157">
        <f>$AN$9</f>
        <v>0.5</v>
      </c>
      <c r="AO162" s="1157"/>
      <c r="AP162" s="24"/>
      <c r="AQ162" s="25"/>
      <c r="AR162" s="25"/>
      <c r="AS162" s="38"/>
      <c r="AT162" s="101">
        <f>ROUND(ROUND(ROUND(ROUND(J155*R162,0)*V132,0)*AN162,0)*AR160,0)</f>
        <v>143</v>
      </c>
      <c r="AU162" s="31"/>
    </row>
    <row r="163" spans="1:47" ht="17.100000000000001" customHeight="1" x14ac:dyDescent="0.15">
      <c r="A163" s="32">
        <v>43</v>
      </c>
      <c r="B163" s="33" t="s">
        <v>5638</v>
      </c>
      <c r="C163" s="34" t="s">
        <v>5639</v>
      </c>
      <c r="D163" s="422"/>
      <c r="E163" s="423"/>
      <c r="F163" s="424"/>
      <c r="G163" s="36"/>
      <c r="H163" s="29"/>
      <c r="I163" s="29"/>
      <c r="J163" s="1085" t="s">
        <v>4905</v>
      </c>
      <c r="K163" s="1086"/>
      <c r="L163" s="1086"/>
      <c r="M163" s="1087"/>
      <c r="N163" s="416"/>
      <c r="O163" s="417"/>
      <c r="P163" s="417"/>
      <c r="Q163" s="65"/>
      <c r="R163" s="156"/>
      <c r="S163" s="156"/>
      <c r="T163" s="1218" t="s">
        <v>5327</v>
      </c>
      <c r="U163" s="1274"/>
      <c r="V163" s="1274"/>
      <c r="W163" s="1275"/>
      <c r="X163" s="42"/>
      <c r="Y163" s="43"/>
      <c r="Z163" s="44"/>
      <c r="AA163" s="44"/>
      <c r="AB163" s="43"/>
      <c r="AC163" s="450"/>
      <c r="AD163" s="43"/>
      <c r="AE163" s="43"/>
      <c r="AF163" s="43"/>
      <c r="AG163" s="43"/>
      <c r="AH163" s="43"/>
      <c r="AI163" s="43"/>
      <c r="AJ163" s="43"/>
      <c r="AK163" s="43"/>
      <c r="AL163" s="43"/>
      <c r="AM163" s="44"/>
      <c r="AN163" s="45"/>
      <c r="AO163" s="45"/>
      <c r="AP163" s="25"/>
      <c r="AQ163" s="25"/>
      <c r="AR163" s="25"/>
      <c r="AS163" s="25"/>
      <c r="AT163" s="35">
        <f>ROUND(J167*V168,0)</f>
        <v>290</v>
      </c>
      <c r="AU163" s="31"/>
    </row>
    <row r="164" spans="1:47" ht="17.100000000000001" customHeight="1" x14ac:dyDescent="0.15">
      <c r="A164" s="32">
        <v>43</v>
      </c>
      <c r="B164" s="33" t="s">
        <v>5640</v>
      </c>
      <c r="C164" s="34" t="s">
        <v>5641</v>
      </c>
      <c r="D164" s="422"/>
      <c r="E164" s="423"/>
      <c r="F164" s="424"/>
      <c r="G164" s="29"/>
      <c r="H164" s="29"/>
      <c r="I164" s="29"/>
      <c r="J164" s="1088"/>
      <c r="K164" s="1089"/>
      <c r="L164" s="1089"/>
      <c r="M164" s="1090"/>
      <c r="N164" s="418"/>
      <c r="O164" s="419"/>
      <c r="P164" s="419"/>
      <c r="Q164" s="23"/>
      <c r="R164" s="167"/>
      <c r="S164" s="167"/>
      <c r="T164" s="1276"/>
      <c r="U164" s="1277"/>
      <c r="V164" s="1277"/>
      <c r="W164" s="1278"/>
      <c r="X164" s="1271" t="s">
        <v>4824</v>
      </c>
      <c r="Y164" s="1202"/>
      <c r="Z164" s="1202"/>
      <c r="AA164" s="1202"/>
      <c r="AB164" s="1202"/>
      <c r="AC164" s="448" t="s">
        <v>4825</v>
      </c>
      <c r="AD164" s="99"/>
      <c r="AE164" s="99"/>
      <c r="AF164" s="99"/>
      <c r="AG164" s="43"/>
      <c r="AH164" s="43"/>
      <c r="AI164" s="43"/>
      <c r="AJ164" s="43"/>
      <c r="AK164" s="43"/>
      <c r="AL164" s="43"/>
      <c r="AM164" s="44" t="s">
        <v>17</v>
      </c>
      <c r="AN164" s="1157">
        <f>$AN$8</f>
        <v>0.7</v>
      </c>
      <c r="AO164" s="1157"/>
      <c r="AP164" s="43"/>
      <c r="AQ164" s="43"/>
      <c r="AR164" s="43"/>
      <c r="AS164" s="43"/>
      <c r="AT164" s="101">
        <f>ROUND(ROUND(J167*V168,0)*AN164,0)</f>
        <v>203</v>
      </c>
      <c r="AU164" s="31"/>
    </row>
    <row r="165" spans="1:47" ht="17.100000000000001" customHeight="1" x14ac:dyDescent="0.15">
      <c r="A165" s="32">
        <v>43</v>
      </c>
      <c r="B165" s="33" t="s">
        <v>5642</v>
      </c>
      <c r="C165" s="34" t="s">
        <v>5643</v>
      </c>
      <c r="D165" s="422"/>
      <c r="E165" s="423"/>
      <c r="F165" s="424"/>
      <c r="G165" s="29"/>
      <c r="H165" s="29"/>
      <c r="I165" s="29"/>
      <c r="J165" s="1088"/>
      <c r="K165" s="1089"/>
      <c r="L165" s="1089"/>
      <c r="M165" s="1090"/>
      <c r="N165" s="420"/>
      <c r="O165" s="421"/>
      <c r="P165" s="421"/>
      <c r="Q165" s="26"/>
      <c r="R165" s="27"/>
      <c r="S165" s="27"/>
      <c r="T165" s="1276"/>
      <c r="U165" s="1277"/>
      <c r="V165" s="1277"/>
      <c r="W165" s="1278"/>
      <c r="X165" s="1272"/>
      <c r="Y165" s="1273"/>
      <c r="Z165" s="1273"/>
      <c r="AA165" s="1273"/>
      <c r="AB165" s="1273"/>
      <c r="AC165" s="448" t="s">
        <v>4827</v>
      </c>
      <c r="AD165" s="99"/>
      <c r="AE165" s="99"/>
      <c r="AF165" s="99"/>
      <c r="AG165" s="43"/>
      <c r="AH165" s="43"/>
      <c r="AI165" s="43"/>
      <c r="AJ165" s="43"/>
      <c r="AK165" s="43"/>
      <c r="AL165" s="43"/>
      <c r="AM165" s="44" t="s">
        <v>17</v>
      </c>
      <c r="AN165" s="1157">
        <f>$AN$9</f>
        <v>0.5</v>
      </c>
      <c r="AO165" s="1157"/>
      <c r="AP165" s="43"/>
      <c r="AQ165" s="43"/>
      <c r="AR165" s="43"/>
      <c r="AS165" s="43"/>
      <c r="AT165" s="101">
        <f>ROUND(ROUND(J167*V168,0)*AN165,0)</f>
        <v>145</v>
      </c>
      <c r="AU165" s="31"/>
    </row>
    <row r="166" spans="1:47" ht="17.100000000000001" customHeight="1" x14ac:dyDescent="0.15">
      <c r="A166" s="32">
        <v>43</v>
      </c>
      <c r="B166" s="33" t="s">
        <v>5644</v>
      </c>
      <c r="C166" s="34" t="s">
        <v>5645</v>
      </c>
      <c r="D166" s="422"/>
      <c r="E166" s="423"/>
      <c r="F166" s="424"/>
      <c r="G166" s="29"/>
      <c r="H166" s="29"/>
      <c r="I166" s="29"/>
      <c r="J166" s="1088"/>
      <c r="K166" s="1089"/>
      <c r="L166" s="1089"/>
      <c r="M166" s="1090"/>
      <c r="N166" s="1271" t="s">
        <v>4829</v>
      </c>
      <c r="O166" s="1202"/>
      <c r="P166" s="1202"/>
      <c r="Q166" s="1202"/>
      <c r="R166" s="1202"/>
      <c r="S166" s="1202"/>
      <c r="T166" s="418"/>
      <c r="W166" s="449"/>
      <c r="X166" s="42"/>
      <c r="Y166" s="43"/>
      <c r="Z166" s="44"/>
      <c r="AA166" s="44"/>
      <c r="AB166" s="43"/>
      <c r="AC166" s="450"/>
      <c r="AD166" s="43"/>
      <c r="AE166" s="43"/>
      <c r="AF166" s="43"/>
      <c r="AG166" s="43"/>
      <c r="AH166" s="43"/>
      <c r="AI166" s="43"/>
      <c r="AJ166" s="43"/>
      <c r="AK166" s="43"/>
      <c r="AL166" s="43"/>
      <c r="AM166" s="44"/>
      <c r="AN166" s="45"/>
      <c r="AO166" s="45"/>
      <c r="AP166" s="43"/>
      <c r="AQ166" s="43"/>
      <c r="AR166" s="25"/>
      <c r="AS166" s="25"/>
      <c r="AT166" s="101">
        <f>ROUND(ROUND(J167*R168,0)*V168,0)</f>
        <v>280</v>
      </c>
      <c r="AU166" s="31"/>
    </row>
    <row r="167" spans="1:47" ht="17.100000000000001" customHeight="1" x14ac:dyDescent="0.15">
      <c r="A167" s="32">
        <v>43</v>
      </c>
      <c r="B167" s="33" t="s">
        <v>5646</v>
      </c>
      <c r="C167" s="34" t="s">
        <v>5647</v>
      </c>
      <c r="D167" s="422"/>
      <c r="E167" s="423"/>
      <c r="F167" s="424"/>
      <c r="G167" s="29"/>
      <c r="H167" s="29"/>
      <c r="I167" s="29"/>
      <c r="J167" s="1280">
        <f>'15就労移行支援(基本)'!K167</f>
        <v>414</v>
      </c>
      <c r="K167" s="1108"/>
      <c r="L167" s="4" t="s">
        <v>21</v>
      </c>
      <c r="M167" s="22"/>
      <c r="N167" s="1228"/>
      <c r="O167" s="1283"/>
      <c r="P167" s="1283"/>
      <c r="Q167" s="1283"/>
      <c r="R167" s="1283"/>
      <c r="S167" s="1283"/>
      <c r="T167" s="418"/>
      <c r="W167" s="449"/>
      <c r="X167" s="1271" t="s">
        <v>4824</v>
      </c>
      <c r="Y167" s="1202"/>
      <c r="Z167" s="1202"/>
      <c r="AA167" s="1202"/>
      <c r="AB167" s="1202"/>
      <c r="AC167" s="448" t="s">
        <v>4825</v>
      </c>
      <c r="AD167" s="99"/>
      <c r="AE167" s="99"/>
      <c r="AF167" s="99"/>
      <c r="AG167" s="43"/>
      <c r="AH167" s="43"/>
      <c r="AI167" s="43"/>
      <c r="AJ167" s="43"/>
      <c r="AK167" s="43"/>
      <c r="AL167" s="43"/>
      <c r="AM167" s="44" t="s">
        <v>17</v>
      </c>
      <c r="AN167" s="1157">
        <f>$AN$8</f>
        <v>0.7</v>
      </c>
      <c r="AO167" s="1157"/>
      <c r="AP167" s="25"/>
      <c r="AQ167" s="25"/>
      <c r="AR167" s="25"/>
      <c r="AS167" s="25"/>
      <c r="AT167" s="101">
        <f>ROUND(ROUND(ROUND(J167*R168,0)*V168,0)*AN167,0)</f>
        <v>196</v>
      </c>
      <c r="AU167" s="31"/>
    </row>
    <row r="168" spans="1:47" ht="17.100000000000001" customHeight="1" x14ac:dyDescent="0.15">
      <c r="A168" s="32">
        <v>43</v>
      </c>
      <c r="B168" s="33" t="s">
        <v>5648</v>
      </c>
      <c r="C168" s="34" t="s">
        <v>5649</v>
      </c>
      <c r="D168" s="422"/>
      <c r="E168" s="423"/>
      <c r="F168" s="424"/>
      <c r="G168" s="29"/>
      <c r="H168" s="29"/>
      <c r="I168" s="29"/>
      <c r="J168" s="418"/>
      <c r="K168" s="419"/>
      <c r="L168" s="419"/>
      <c r="M168" s="425"/>
      <c r="N168" s="420"/>
      <c r="O168" s="421"/>
      <c r="P168" s="421"/>
      <c r="Q168" s="26" t="s">
        <v>17</v>
      </c>
      <c r="R168" s="1180">
        <f>$R$12</f>
        <v>0.96499999999999997</v>
      </c>
      <c r="S168" s="1180"/>
      <c r="T168" s="166"/>
      <c r="U168" s="23" t="s">
        <v>17</v>
      </c>
      <c r="V168" s="1158">
        <f>V132</f>
        <v>0.7</v>
      </c>
      <c r="W168" s="1159"/>
      <c r="X168" s="1272"/>
      <c r="Y168" s="1273"/>
      <c r="Z168" s="1273"/>
      <c r="AA168" s="1273"/>
      <c r="AB168" s="1273"/>
      <c r="AC168" s="448" t="s">
        <v>4827</v>
      </c>
      <c r="AD168" s="99"/>
      <c r="AE168" s="99"/>
      <c r="AF168" s="99"/>
      <c r="AG168" s="43"/>
      <c r="AH168" s="43"/>
      <c r="AI168" s="43"/>
      <c r="AJ168" s="43"/>
      <c r="AK168" s="43"/>
      <c r="AL168" s="43"/>
      <c r="AM168" s="44" t="s">
        <v>17</v>
      </c>
      <c r="AN168" s="1157">
        <f>$AN$9</f>
        <v>0.5</v>
      </c>
      <c r="AO168" s="1157"/>
      <c r="AP168" s="25"/>
      <c r="AQ168" s="25"/>
      <c r="AR168" s="25"/>
      <c r="AS168" s="25"/>
      <c r="AT168" s="101">
        <f>ROUND(ROUND(ROUND(J167*R168,0)*V168,0)*AN168,0)</f>
        <v>140</v>
      </c>
      <c r="AU168" s="31"/>
    </row>
    <row r="169" spans="1:47" ht="17.100000000000001" customHeight="1" x14ac:dyDescent="0.15">
      <c r="A169" s="32">
        <v>43</v>
      </c>
      <c r="B169" s="33" t="s">
        <v>5650</v>
      </c>
      <c r="C169" s="34" t="s">
        <v>5651</v>
      </c>
      <c r="D169" s="422"/>
      <c r="E169" s="423"/>
      <c r="F169" s="424"/>
      <c r="G169" s="29"/>
      <c r="H169" s="29"/>
      <c r="I169" s="29"/>
      <c r="J169" s="20"/>
      <c r="M169" s="21"/>
      <c r="N169" s="416"/>
      <c r="O169" s="417"/>
      <c r="P169" s="417"/>
      <c r="Q169" s="65"/>
      <c r="R169" s="156"/>
      <c r="S169" s="156"/>
      <c r="T169" s="166"/>
      <c r="W169" s="449"/>
      <c r="X169" s="42"/>
      <c r="Y169" s="43"/>
      <c r="Z169" s="44"/>
      <c r="AA169" s="44"/>
      <c r="AB169" s="43"/>
      <c r="AC169" s="450"/>
      <c r="AD169" s="43"/>
      <c r="AE169" s="43"/>
      <c r="AF169" s="43"/>
      <c r="AG169" s="43"/>
      <c r="AH169" s="43"/>
      <c r="AI169" s="43"/>
      <c r="AJ169" s="43"/>
      <c r="AK169" s="43"/>
      <c r="AL169" s="43"/>
      <c r="AM169" s="44"/>
      <c r="AN169" s="45"/>
      <c r="AO169" s="45"/>
      <c r="AP169" s="1198" t="s">
        <v>4833</v>
      </c>
      <c r="AQ169" s="1281"/>
      <c r="AR169" s="1281"/>
      <c r="AS169" s="1299"/>
      <c r="AT169" s="101">
        <f>ROUND(ROUND(J167*V168,0)*AR172,0)</f>
        <v>276</v>
      </c>
      <c r="AU169" s="31"/>
    </row>
    <row r="170" spans="1:47" ht="17.100000000000001" customHeight="1" x14ac:dyDescent="0.15">
      <c r="A170" s="32">
        <v>43</v>
      </c>
      <c r="B170" s="33" t="s">
        <v>5652</v>
      </c>
      <c r="C170" s="34" t="s">
        <v>5653</v>
      </c>
      <c r="D170" s="422"/>
      <c r="E170" s="423"/>
      <c r="F170" s="424"/>
      <c r="G170" s="29"/>
      <c r="H170" s="29"/>
      <c r="I170" s="29"/>
      <c r="J170" s="20"/>
      <c r="M170" s="21"/>
      <c r="N170" s="418"/>
      <c r="O170" s="419"/>
      <c r="P170" s="419"/>
      <c r="Q170" s="23"/>
      <c r="R170" s="167"/>
      <c r="S170" s="167"/>
      <c r="T170" s="166"/>
      <c r="W170" s="449"/>
      <c r="X170" s="1271" t="s">
        <v>4824</v>
      </c>
      <c r="Y170" s="1202"/>
      <c r="Z170" s="1202"/>
      <c r="AA170" s="1202"/>
      <c r="AB170" s="1202"/>
      <c r="AC170" s="448" t="s">
        <v>4825</v>
      </c>
      <c r="AD170" s="99"/>
      <c r="AE170" s="99"/>
      <c r="AF170" s="99"/>
      <c r="AG170" s="43"/>
      <c r="AH170" s="43"/>
      <c r="AI170" s="43"/>
      <c r="AJ170" s="43"/>
      <c r="AK170" s="43"/>
      <c r="AL170" s="43"/>
      <c r="AM170" s="44" t="s">
        <v>17</v>
      </c>
      <c r="AN170" s="1157">
        <f>$AN$8</f>
        <v>0.7</v>
      </c>
      <c r="AO170" s="1157"/>
      <c r="AP170" s="1268"/>
      <c r="AQ170" s="1269"/>
      <c r="AR170" s="1269"/>
      <c r="AS170" s="1270"/>
      <c r="AT170" s="101">
        <f>ROUND(ROUND(ROUND(J167*V168,0)*AN170,0)*AR172,0)</f>
        <v>193</v>
      </c>
      <c r="AU170" s="31"/>
    </row>
    <row r="171" spans="1:47" ht="17.100000000000001" customHeight="1" x14ac:dyDescent="0.15">
      <c r="A171" s="32">
        <v>43</v>
      </c>
      <c r="B171" s="33" t="s">
        <v>5654</v>
      </c>
      <c r="C171" s="34" t="s">
        <v>5655</v>
      </c>
      <c r="D171" s="422"/>
      <c r="E171" s="423"/>
      <c r="F171" s="424"/>
      <c r="G171" s="29"/>
      <c r="H171" s="29"/>
      <c r="I171" s="29"/>
      <c r="J171" s="20"/>
      <c r="M171" s="21"/>
      <c r="N171" s="420"/>
      <c r="O171" s="421"/>
      <c r="P171" s="421"/>
      <c r="Q171" s="26"/>
      <c r="R171" s="27"/>
      <c r="S171" s="27"/>
      <c r="T171" s="166"/>
      <c r="W171" s="449"/>
      <c r="X171" s="1272"/>
      <c r="Y171" s="1273"/>
      <c r="Z171" s="1273"/>
      <c r="AA171" s="1273"/>
      <c r="AB171" s="1273"/>
      <c r="AC171" s="448" t="s">
        <v>4827</v>
      </c>
      <c r="AD171" s="99"/>
      <c r="AE171" s="99"/>
      <c r="AF171" s="99"/>
      <c r="AG171" s="43"/>
      <c r="AH171" s="43"/>
      <c r="AI171" s="43"/>
      <c r="AJ171" s="43"/>
      <c r="AK171" s="43"/>
      <c r="AL171" s="43"/>
      <c r="AM171" s="44" t="s">
        <v>17</v>
      </c>
      <c r="AN171" s="1157">
        <f>$AN$9</f>
        <v>0.5</v>
      </c>
      <c r="AO171" s="1157"/>
      <c r="AP171" s="20"/>
      <c r="AQ171" s="4"/>
      <c r="AR171" s="4"/>
      <c r="AS171" s="21"/>
      <c r="AT171" s="101">
        <f>ROUND(ROUND(ROUND(J167*V168,0)*AN171,0)*AR172,0)</f>
        <v>138</v>
      </c>
      <c r="AU171" s="31"/>
    </row>
    <row r="172" spans="1:47" ht="17.100000000000001" customHeight="1" x14ac:dyDescent="0.15">
      <c r="A172" s="32">
        <v>43</v>
      </c>
      <c r="B172" s="33" t="s">
        <v>5656</v>
      </c>
      <c r="C172" s="34" t="s">
        <v>5657</v>
      </c>
      <c r="D172" s="422"/>
      <c r="E172" s="423"/>
      <c r="F172" s="424"/>
      <c r="G172" s="29"/>
      <c r="H172" s="29"/>
      <c r="I172" s="29"/>
      <c r="J172" s="20"/>
      <c r="M172" s="21"/>
      <c r="N172" s="1271" t="s">
        <v>4829</v>
      </c>
      <c r="O172" s="1202"/>
      <c r="P172" s="1202"/>
      <c r="Q172" s="1202"/>
      <c r="R172" s="1202"/>
      <c r="S172" s="1202"/>
      <c r="T172" s="418"/>
      <c r="W172" s="449"/>
      <c r="X172" s="42"/>
      <c r="Y172" s="43"/>
      <c r="Z172" s="44"/>
      <c r="AA172" s="44"/>
      <c r="AB172" s="43"/>
      <c r="AC172" s="450"/>
      <c r="AD172" s="43"/>
      <c r="AE172" s="43"/>
      <c r="AF172" s="43"/>
      <c r="AG172" s="43"/>
      <c r="AH172" s="43"/>
      <c r="AI172" s="43"/>
      <c r="AJ172" s="43"/>
      <c r="AK172" s="43"/>
      <c r="AL172" s="43"/>
      <c r="AM172" s="44"/>
      <c r="AN172" s="45"/>
      <c r="AO172" s="45"/>
      <c r="AP172" s="20"/>
      <c r="AQ172" s="23" t="s">
        <v>17</v>
      </c>
      <c r="AR172" s="1158">
        <f>AR160</f>
        <v>0.95</v>
      </c>
      <c r="AS172" s="1159"/>
      <c r="AT172" s="101">
        <f>ROUND(ROUND(ROUND(J167*R174,0)*V168,0)*AR172,0)</f>
        <v>266</v>
      </c>
      <c r="AU172" s="31"/>
    </row>
    <row r="173" spans="1:47" ht="17.100000000000001" customHeight="1" x14ac:dyDescent="0.15">
      <c r="A173" s="32">
        <v>43</v>
      </c>
      <c r="B173" s="33" t="s">
        <v>5658</v>
      </c>
      <c r="C173" s="34" t="s">
        <v>5659</v>
      </c>
      <c r="D173" s="422"/>
      <c r="E173" s="423"/>
      <c r="F173" s="424"/>
      <c r="G173" s="29"/>
      <c r="H173" s="29"/>
      <c r="I173" s="29"/>
      <c r="J173" s="20"/>
      <c r="M173" s="21"/>
      <c r="N173" s="1228"/>
      <c r="O173" s="1283"/>
      <c r="P173" s="1283"/>
      <c r="Q173" s="1283"/>
      <c r="R173" s="1283"/>
      <c r="S173" s="1283"/>
      <c r="T173" s="418"/>
      <c r="W173" s="449"/>
      <c r="X173" s="1271" t="s">
        <v>4824</v>
      </c>
      <c r="Y173" s="1202"/>
      <c r="Z173" s="1202"/>
      <c r="AA173" s="1202"/>
      <c r="AB173" s="1202"/>
      <c r="AC173" s="448" t="s">
        <v>4825</v>
      </c>
      <c r="AD173" s="99"/>
      <c r="AE173" s="99"/>
      <c r="AF173" s="99"/>
      <c r="AG173" s="43"/>
      <c r="AH173" s="43"/>
      <c r="AI173" s="43"/>
      <c r="AJ173" s="43"/>
      <c r="AK173" s="43"/>
      <c r="AL173" s="43"/>
      <c r="AM173" s="44" t="s">
        <v>17</v>
      </c>
      <c r="AN173" s="1157">
        <f>$AN$8</f>
        <v>0.7</v>
      </c>
      <c r="AO173" s="1157"/>
      <c r="AP173" s="20"/>
      <c r="AQ173" s="4"/>
      <c r="AR173" s="4"/>
      <c r="AS173" s="21"/>
      <c r="AT173" s="101">
        <f>ROUND(ROUND(ROUND(ROUND(J167*R174,0)*V168,0)*AN173,0)*AR172,0)</f>
        <v>186</v>
      </c>
      <c r="AU173" s="31"/>
    </row>
    <row r="174" spans="1:47" ht="17.100000000000001" customHeight="1" x14ac:dyDescent="0.15">
      <c r="A174" s="32">
        <v>43</v>
      </c>
      <c r="B174" s="33" t="s">
        <v>5660</v>
      </c>
      <c r="C174" s="34" t="s">
        <v>5661</v>
      </c>
      <c r="D174" s="426"/>
      <c r="E174" s="427"/>
      <c r="F174" s="428"/>
      <c r="G174" s="57"/>
      <c r="H174" s="57"/>
      <c r="I174" s="57"/>
      <c r="J174" s="24"/>
      <c r="K174" s="25"/>
      <c r="L174" s="25"/>
      <c r="M174" s="38"/>
      <c r="N174" s="420"/>
      <c r="O174" s="421"/>
      <c r="P174" s="421"/>
      <c r="Q174" s="26" t="s">
        <v>17</v>
      </c>
      <c r="R174" s="1180">
        <f>$R$12</f>
        <v>0.96499999999999997</v>
      </c>
      <c r="S174" s="1180"/>
      <c r="T174" s="454"/>
      <c r="U174" s="135"/>
      <c r="V174" s="233"/>
      <c r="W174" s="455"/>
      <c r="X174" s="1272"/>
      <c r="Y174" s="1273"/>
      <c r="Z174" s="1273"/>
      <c r="AA174" s="1273"/>
      <c r="AB174" s="1273"/>
      <c r="AC174" s="448" t="s">
        <v>4827</v>
      </c>
      <c r="AD174" s="99"/>
      <c r="AE174" s="99"/>
      <c r="AF174" s="99"/>
      <c r="AG174" s="43"/>
      <c r="AH174" s="43"/>
      <c r="AI174" s="43"/>
      <c r="AJ174" s="43"/>
      <c r="AK174" s="43"/>
      <c r="AL174" s="43"/>
      <c r="AM174" s="44" t="s">
        <v>17</v>
      </c>
      <c r="AN174" s="1157">
        <f>$AN$9</f>
        <v>0.5</v>
      </c>
      <c r="AO174" s="1157"/>
      <c r="AP174" s="24"/>
      <c r="AQ174" s="25"/>
      <c r="AR174" s="25"/>
      <c r="AS174" s="38"/>
      <c r="AT174" s="35">
        <f>ROUND(ROUND(ROUND(ROUND(J167*R174,0)*V168,0)*AN174,0)*AR172,0)</f>
        <v>133</v>
      </c>
      <c r="AU174" s="61"/>
    </row>
    <row r="175" spans="1:47" ht="17.100000000000001" customHeight="1" x14ac:dyDescent="0.15">
      <c r="A175" s="32">
        <v>43</v>
      </c>
      <c r="B175" s="33" t="s">
        <v>5662</v>
      </c>
      <c r="C175" s="34" t="s">
        <v>5663</v>
      </c>
      <c r="D175" s="1085" t="s">
        <v>4819</v>
      </c>
      <c r="E175" s="1086"/>
      <c r="F175" s="1087"/>
      <c r="G175" s="1085" t="s">
        <v>5003</v>
      </c>
      <c r="H175" s="1274"/>
      <c r="I175" s="1274"/>
      <c r="J175" s="1085" t="s">
        <v>4821</v>
      </c>
      <c r="K175" s="1086"/>
      <c r="L175" s="1086"/>
      <c r="M175" s="1087"/>
      <c r="N175" s="416"/>
      <c r="O175" s="417"/>
      <c r="P175" s="417"/>
      <c r="Q175" s="65"/>
      <c r="R175" s="156"/>
      <c r="S175" s="156"/>
      <c r="T175" s="1218" t="s">
        <v>5327</v>
      </c>
      <c r="U175" s="1274"/>
      <c r="V175" s="1274"/>
      <c r="W175" s="1275"/>
      <c r="X175" s="42"/>
      <c r="Y175" s="43"/>
      <c r="Z175" s="44"/>
      <c r="AA175" s="44"/>
      <c r="AB175" s="43"/>
      <c r="AC175" s="450"/>
      <c r="AD175" s="43"/>
      <c r="AE175" s="43"/>
      <c r="AF175" s="43"/>
      <c r="AG175" s="43"/>
      <c r="AH175" s="43"/>
      <c r="AI175" s="43"/>
      <c r="AJ175" s="43"/>
      <c r="AK175" s="43"/>
      <c r="AL175" s="43"/>
      <c r="AM175" s="44"/>
      <c r="AN175" s="45"/>
      <c r="AO175" s="45"/>
      <c r="AP175" s="43"/>
      <c r="AQ175" s="43"/>
      <c r="AR175" s="43"/>
      <c r="AS175" s="43"/>
      <c r="AT175" s="35">
        <f>ROUND(J179*V180,0)</f>
        <v>702</v>
      </c>
      <c r="AU175" s="66" t="s">
        <v>4822</v>
      </c>
    </row>
    <row r="176" spans="1:47" ht="17.100000000000001" customHeight="1" x14ac:dyDescent="0.15">
      <c r="A176" s="32">
        <v>43</v>
      </c>
      <c r="B176" s="33" t="s">
        <v>5664</v>
      </c>
      <c r="C176" s="34" t="s">
        <v>5665</v>
      </c>
      <c r="D176" s="1088"/>
      <c r="E176" s="1089"/>
      <c r="F176" s="1090"/>
      <c r="G176" s="1276"/>
      <c r="H176" s="1277"/>
      <c r="I176" s="1277"/>
      <c r="J176" s="1088"/>
      <c r="K176" s="1089"/>
      <c r="L176" s="1089"/>
      <c r="M176" s="1090"/>
      <c r="N176" s="418"/>
      <c r="O176" s="419"/>
      <c r="P176" s="419"/>
      <c r="Q176" s="23"/>
      <c r="R176" s="167"/>
      <c r="S176" s="167"/>
      <c r="T176" s="1276"/>
      <c r="U176" s="1277"/>
      <c r="V176" s="1277"/>
      <c r="W176" s="1278"/>
      <c r="X176" s="1271" t="s">
        <v>4824</v>
      </c>
      <c r="Y176" s="1202"/>
      <c r="Z176" s="1202"/>
      <c r="AA176" s="1202"/>
      <c r="AB176" s="1202"/>
      <c r="AC176" s="448" t="s">
        <v>4825</v>
      </c>
      <c r="AD176" s="99"/>
      <c r="AE176" s="99"/>
      <c r="AF176" s="99"/>
      <c r="AG176" s="43"/>
      <c r="AH176" s="43"/>
      <c r="AI176" s="43"/>
      <c r="AJ176" s="43"/>
      <c r="AK176" s="43"/>
      <c r="AL176" s="43"/>
      <c r="AM176" s="44" t="s">
        <v>17</v>
      </c>
      <c r="AN176" s="1157">
        <f>$AN$8</f>
        <v>0.7</v>
      </c>
      <c r="AO176" s="1157"/>
      <c r="AP176" s="43"/>
      <c r="AQ176" s="43"/>
      <c r="AR176" s="43"/>
      <c r="AS176" s="43"/>
      <c r="AT176" s="101">
        <f>ROUND(ROUND(J179*V180,0)*AN176,0)</f>
        <v>491</v>
      </c>
      <c r="AU176" s="232"/>
    </row>
    <row r="177" spans="1:47" ht="17.100000000000001" customHeight="1" x14ac:dyDescent="0.15">
      <c r="A177" s="32">
        <v>43</v>
      </c>
      <c r="B177" s="33" t="s">
        <v>5666</v>
      </c>
      <c r="C177" s="34" t="s">
        <v>5667</v>
      </c>
      <c r="D177" s="1088"/>
      <c r="E177" s="1089"/>
      <c r="F177" s="1090"/>
      <c r="G177" s="1276"/>
      <c r="H177" s="1277"/>
      <c r="I177" s="1277"/>
      <c r="J177" s="1088"/>
      <c r="K177" s="1089"/>
      <c r="L177" s="1089"/>
      <c r="M177" s="1090"/>
      <c r="N177" s="420"/>
      <c r="O177" s="421"/>
      <c r="P177" s="421"/>
      <c r="Q177" s="26"/>
      <c r="R177" s="27"/>
      <c r="S177" s="27"/>
      <c r="T177" s="1276"/>
      <c r="U177" s="1277"/>
      <c r="V177" s="1277"/>
      <c r="W177" s="1278"/>
      <c r="X177" s="1272"/>
      <c r="Y177" s="1273"/>
      <c r="Z177" s="1273"/>
      <c r="AA177" s="1273"/>
      <c r="AB177" s="1273"/>
      <c r="AC177" s="448" t="s">
        <v>4827</v>
      </c>
      <c r="AD177" s="99"/>
      <c r="AE177" s="99"/>
      <c r="AF177" s="99"/>
      <c r="AG177" s="43"/>
      <c r="AH177" s="43"/>
      <c r="AI177" s="43"/>
      <c r="AJ177" s="43"/>
      <c r="AK177" s="43"/>
      <c r="AL177" s="43"/>
      <c r="AM177" s="44" t="s">
        <v>17</v>
      </c>
      <c r="AN177" s="1157">
        <f>$AN$9</f>
        <v>0.5</v>
      </c>
      <c r="AO177" s="1157"/>
      <c r="AP177" s="43"/>
      <c r="AQ177" s="43"/>
      <c r="AR177" s="43"/>
      <c r="AS177" s="43"/>
      <c r="AT177" s="101">
        <f>ROUND(ROUND(J179*V180,0)*AN177,0)</f>
        <v>351</v>
      </c>
      <c r="AU177" s="232"/>
    </row>
    <row r="178" spans="1:47" ht="17.100000000000001" customHeight="1" x14ac:dyDescent="0.15">
      <c r="A178" s="32">
        <v>43</v>
      </c>
      <c r="B178" s="33" t="s">
        <v>5668</v>
      </c>
      <c r="C178" s="34" t="s">
        <v>5669</v>
      </c>
      <c r="D178" s="1088"/>
      <c r="E178" s="1089"/>
      <c r="F178" s="1090"/>
      <c r="J178" s="1088"/>
      <c r="K178" s="1089"/>
      <c r="L178" s="1089"/>
      <c r="M178" s="1090"/>
      <c r="N178" s="1271" t="s">
        <v>4829</v>
      </c>
      <c r="O178" s="1202"/>
      <c r="P178" s="1202"/>
      <c r="Q178" s="1202"/>
      <c r="R178" s="1202"/>
      <c r="S178" s="1202"/>
      <c r="T178" s="418"/>
      <c r="W178" s="449"/>
      <c r="X178" s="42"/>
      <c r="Y178" s="43"/>
      <c r="Z178" s="44"/>
      <c r="AA178" s="44"/>
      <c r="AB178" s="43"/>
      <c r="AC178" s="450"/>
      <c r="AD178" s="43"/>
      <c r="AE178" s="43"/>
      <c r="AF178" s="43"/>
      <c r="AG178" s="43"/>
      <c r="AH178" s="43"/>
      <c r="AI178" s="43"/>
      <c r="AJ178" s="43"/>
      <c r="AK178" s="43"/>
      <c r="AL178" s="43"/>
      <c r="AM178" s="44"/>
      <c r="AN178" s="45"/>
      <c r="AO178" s="45"/>
      <c r="AP178" s="43"/>
      <c r="AQ178" s="43"/>
      <c r="AR178" s="25"/>
      <c r="AS178" s="25"/>
      <c r="AT178" s="101">
        <f>ROUND(ROUND(J179*R180,0)*V180,0)</f>
        <v>678</v>
      </c>
      <c r="AU178" s="232"/>
    </row>
    <row r="179" spans="1:47" ht="17.100000000000001" customHeight="1" x14ac:dyDescent="0.15">
      <c r="A179" s="32">
        <v>43</v>
      </c>
      <c r="B179" s="33" t="s">
        <v>5670</v>
      </c>
      <c r="C179" s="34" t="s">
        <v>5671</v>
      </c>
      <c r="D179" s="422"/>
      <c r="E179" s="423"/>
      <c r="F179" s="424"/>
      <c r="G179" s="29"/>
      <c r="H179" s="29"/>
      <c r="I179" s="4"/>
      <c r="J179" s="1280">
        <f>'15就労移行支援(基本)'!K179</f>
        <v>1003</v>
      </c>
      <c r="K179" s="1108"/>
      <c r="L179" s="4" t="s">
        <v>21</v>
      </c>
      <c r="M179" s="22"/>
      <c r="N179" s="1228"/>
      <c r="O179" s="1283"/>
      <c r="P179" s="1283"/>
      <c r="Q179" s="1283"/>
      <c r="R179" s="1283"/>
      <c r="S179" s="1283"/>
      <c r="T179" s="418"/>
      <c r="W179" s="449"/>
      <c r="X179" s="1271" t="s">
        <v>4824</v>
      </c>
      <c r="Y179" s="1202"/>
      <c r="Z179" s="1202"/>
      <c r="AA179" s="1202"/>
      <c r="AB179" s="1202"/>
      <c r="AC179" s="448" t="s">
        <v>4825</v>
      </c>
      <c r="AD179" s="99"/>
      <c r="AE179" s="99"/>
      <c r="AF179" s="99"/>
      <c r="AG179" s="43"/>
      <c r="AH179" s="43"/>
      <c r="AI179" s="43"/>
      <c r="AJ179" s="43"/>
      <c r="AK179" s="43"/>
      <c r="AL179" s="43"/>
      <c r="AM179" s="44" t="s">
        <v>17</v>
      </c>
      <c r="AN179" s="1157">
        <f>$AN$8</f>
        <v>0.7</v>
      </c>
      <c r="AO179" s="1157"/>
      <c r="AP179" s="25"/>
      <c r="AQ179" s="25"/>
      <c r="AR179" s="25"/>
      <c r="AS179" s="25"/>
      <c r="AT179" s="101">
        <f>ROUND(ROUND(ROUND(J179*R180,0)*V180,0)*AN179,0)</f>
        <v>475</v>
      </c>
      <c r="AU179" s="232"/>
    </row>
    <row r="180" spans="1:47" ht="17.100000000000001" customHeight="1" x14ac:dyDescent="0.15">
      <c r="A180" s="32">
        <v>43</v>
      </c>
      <c r="B180" s="33" t="s">
        <v>5672</v>
      </c>
      <c r="C180" s="34" t="s">
        <v>5673</v>
      </c>
      <c r="D180" s="422"/>
      <c r="E180" s="423"/>
      <c r="F180" s="424"/>
      <c r="G180" s="29"/>
      <c r="H180" s="29"/>
      <c r="I180" s="4"/>
      <c r="J180" s="418"/>
      <c r="K180" s="419"/>
      <c r="L180" s="419"/>
      <c r="M180" s="425"/>
      <c r="N180" s="420"/>
      <c r="O180" s="421"/>
      <c r="P180" s="421"/>
      <c r="Q180" s="26" t="s">
        <v>17</v>
      </c>
      <c r="R180" s="1180">
        <f>$R$12</f>
        <v>0.96499999999999997</v>
      </c>
      <c r="S180" s="1180"/>
      <c r="T180" s="166"/>
      <c r="U180" s="23" t="s">
        <v>17</v>
      </c>
      <c r="V180" s="1158">
        <f>V168</f>
        <v>0.7</v>
      </c>
      <c r="W180" s="1159"/>
      <c r="X180" s="1272"/>
      <c r="Y180" s="1273"/>
      <c r="Z180" s="1273"/>
      <c r="AA180" s="1273"/>
      <c r="AB180" s="1273"/>
      <c r="AC180" s="448" t="s">
        <v>4827</v>
      </c>
      <c r="AD180" s="99"/>
      <c r="AE180" s="99"/>
      <c r="AF180" s="99"/>
      <c r="AG180" s="43"/>
      <c r="AH180" s="43"/>
      <c r="AI180" s="43"/>
      <c r="AJ180" s="43"/>
      <c r="AK180" s="43"/>
      <c r="AL180" s="43"/>
      <c r="AM180" s="44" t="s">
        <v>17</v>
      </c>
      <c r="AN180" s="1157">
        <f>$AN$9</f>
        <v>0.5</v>
      </c>
      <c r="AO180" s="1157"/>
      <c r="AP180" s="25"/>
      <c r="AQ180" s="25"/>
      <c r="AR180" s="25"/>
      <c r="AS180" s="25"/>
      <c r="AT180" s="101">
        <f>ROUND(ROUND(ROUND(J179*R180,0)*V180,0)*AN180,0)</f>
        <v>339</v>
      </c>
      <c r="AU180" s="232"/>
    </row>
    <row r="181" spans="1:47" ht="17.100000000000001" customHeight="1" x14ac:dyDescent="0.15">
      <c r="A181" s="32">
        <v>43</v>
      </c>
      <c r="B181" s="33" t="s">
        <v>5674</v>
      </c>
      <c r="C181" s="34" t="s">
        <v>5675</v>
      </c>
      <c r="D181" s="422"/>
      <c r="E181" s="423"/>
      <c r="F181" s="424"/>
      <c r="G181" s="29"/>
      <c r="H181" s="29"/>
      <c r="I181" s="29"/>
      <c r="J181" s="20"/>
      <c r="M181" s="21"/>
      <c r="N181" s="416"/>
      <c r="O181" s="417"/>
      <c r="P181" s="417"/>
      <c r="Q181" s="65"/>
      <c r="R181" s="156"/>
      <c r="S181" s="156"/>
      <c r="T181" s="166"/>
      <c r="W181" s="449"/>
      <c r="X181" s="42"/>
      <c r="Y181" s="43"/>
      <c r="Z181" s="44"/>
      <c r="AA181" s="44"/>
      <c r="AB181" s="43"/>
      <c r="AC181" s="450"/>
      <c r="AD181" s="43"/>
      <c r="AE181" s="43"/>
      <c r="AF181" s="43"/>
      <c r="AG181" s="43"/>
      <c r="AH181" s="43"/>
      <c r="AI181" s="43"/>
      <c r="AJ181" s="43"/>
      <c r="AK181" s="43"/>
      <c r="AL181" s="43"/>
      <c r="AM181" s="44"/>
      <c r="AN181" s="45"/>
      <c r="AO181" s="45"/>
      <c r="AP181" s="1198" t="s">
        <v>4833</v>
      </c>
      <c r="AQ181" s="1281"/>
      <c r="AR181" s="1281"/>
      <c r="AS181" s="1299"/>
      <c r="AT181" s="101">
        <f>ROUND(ROUND(J179*V180,0)*AR184,0)</f>
        <v>667</v>
      </c>
      <c r="AU181" s="31"/>
    </row>
    <row r="182" spans="1:47" ht="17.100000000000001" customHeight="1" x14ac:dyDescent="0.15">
      <c r="A182" s="32">
        <v>43</v>
      </c>
      <c r="B182" s="33" t="s">
        <v>5676</v>
      </c>
      <c r="C182" s="34" t="s">
        <v>5677</v>
      </c>
      <c r="D182" s="422"/>
      <c r="E182" s="423"/>
      <c r="F182" s="424"/>
      <c r="G182" s="29"/>
      <c r="H182" s="29"/>
      <c r="I182" s="29"/>
      <c r="J182" s="20"/>
      <c r="M182" s="21"/>
      <c r="N182" s="418"/>
      <c r="O182" s="419"/>
      <c r="P182" s="419"/>
      <c r="Q182" s="23"/>
      <c r="R182" s="167"/>
      <c r="S182" s="167"/>
      <c r="T182" s="166"/>
      <c r="W182" s="449"/>
      <c r="X182" s="1271" t="s">
        <v>4824</v>
      </c>
      <c r="Y182" s="1202"/>
      <c r="Z182" s="1202"/>
      <c r="AA182" s="1202"/>
      <c r="AB182" s="1202"/>
      <c r="AC182" s="448" t="s">
        <v>4825</v>
      </c>
      <c r="AD182" s="99"/>
      <c r="AE182" s="99"/>
      <c r="AF182" s="99"/>
      <c r="AG182" s="43"/>
      <c r="AH182" s="43"/>
      <c r="AI182" s="43"/>
      <c r="AJ182" s="43"/>
      <c r="AK182" s="43"/>
      <c r="AL182" s="43"/>
      <c r="AM182" s="44" t="s">
        <v>17</v>
      </c>
      <c r="AN182" s="1157">
        <f>$AN$8</f>
        <v>0.7</v>
      </c>
      <c r="AO182" s="1157"/>
      <c r="AP182" s="1268"/>
      <c r="AQ182" s="1269"/>
      <c r="AR182" s="1269"/>
      <c r="AS182" s="1270"/>
      <c r="AT182" s="101">
        <f>ROUND(ROUND(ROUND(J179*V180,0)*AN182,0)*AR184,0)</f>
        <v>466</v>
      </c>
      <c r="AU182" s="31"/>
    </row>
    <row r="183" spans="1:47" ht="17.100000000000001" customHeight="1" x14ac:dyDescent="0.15">
      <c r="A183" s="32">
        <v>43</v>
      </c>
      <c r="B183" s="33" t="s">
        <v>5678</v>
      </c>
      <c r="C183" s="34" t="s">
        <v>5679</v>
      </c>
      <c r="D183" s="422"/>
      <c r="E183" s="423"/>
      <c r="F183" s="424"/>
      <c r="G183" s="29"/>
      <c r="H183" s="29"/>
      <c r="I183" s="29"/>
      <c r="J183" s="20"/>
      <c r="M183" s="21"/>
      <c r="N183" s="420"/>
      <c r="O183" s="421"/>
      <c r="P183" s="421"/>
      <c r="Q183" s="26"/>
      <c r="R183" s="27"/>
      <c r="S183" s="27"/>
      <c r="T183" s="166"/>
      <c r="W183" s="449"/>
      <c r="X183" s="1272"/>
      <c r="Y183" s="1273"/>
      <c r="Z183" s="1273"/>
      <c r="AA183" s="1273"/>
      <c r="AB183" s="1273"/>
      <c r="AC183" s="448" t="s">
        <v>4827</v>
      </c>
      <c r="AD183" s="99"/>
      <c r="AE183" s="99"/>
      <c r="AF183" s="99"/>
      <c r="AG183" s="43"/>
      <c r="AH183" s="43"/>
      <c r="AI183" s="43"/>
      <c r="AJ183" s="43"/>
      <c r="AK183" s="43"/>
      <c r="AL183" s="43"/>
      <c r="AM183" s="44" t="s">
        <v>17</v>
      </c>
      <c r="AN183" s="1157">
        <f>$AN$9</f>
        <v>0.5</v>
      </c>
      <c r="AO183" s="1157"/>
      <c r="AP183" s="20"/>
      <c r="AQ183" s="4"/>
      <c r="AR183" s="4"/>
      <c r="AS183" s="21"/>
      <c r="AT183" s="101">
        <f>ROUND(ROUND(ROUND(J179*V180,0)*AN183,0)*AR184,0)</f>
        <v>333</v>
      </c>
      <c r="AU183" s="31"/>
    </row>
    <row r="184" spans="1:47" ht="17.100000000000001" customHeight="1" x14ac:dyDescent="0.15">
      <c r="A184" s="32">
        <v>43</v>
      </c>
      <c r="B184" s="33" t="s">
        <v>5680</v>
      </c>
      <c r="C184" s="34" t="s">
        <v>5681</v>
      </c>
      <c r="D184" s="422"/>
      <c r="E184" s="423"/>
      <c r="F184" s="424"/>
      <c r="G184" s="29"/>
      <c r="H184" s="29"/>
      <c r="I184" s="29"/>
      <c r="J184" s="20"/>
      <c r="M184" s="21"/>
      <c r="N184" s="1271" t="s">
        <v>4829</v>
      </c>
      <c r="O184" s="1202"/>
      <c r="P184" s="1202"/>
      <c r="Q184" s="1202"/>
      <c r="R184" s="1202"/>
      <c r="S184" s="1202"/>
      <c r="T184" s="418"/>
      <c r="W184" s="449"/>
      <c r="X184" s="42"/>
      <c r="Y184" s="43"/>
      <c r="Z184" s="44"/>
      <c r="AA184" s="44"/>
      <c r="AB184" s="43"/>
      <c r="AC184" s="450"/>
      <c r="AD184" s="43"/>
      <c r="AE184" s="43"/>
      <c r="AF184" s="43"/>
      <c r="AG184" s="43"/>
      <c r="AH184" s="43"/>
      <c r="AI184" s="43"/>
      <c r="AJ184" s="43"/>
      <c r="AK184" s="43"/>
      <c r="AL184" s="43"/>
      <c r="AM184" s="44"/>
      <c r="AN184" s="45"/>
      <c r="AO184" s="45"/>
      <c r="AP184" s="20"/>
      <c r="AQ184" s="23" t="s">
        <v>17</v>
      </c>
      <c r="AR184" s="1158">
        <f>AR172</f>
        <v>0.95</v>
      </c>
      <c r="AS184" s="1159"/>
      <c r="AT184" s="101">
        <f>ROUND(ROUND(ROUND(J179*R186,0)*V180,0)*AR184,0)</f>
        <v>644</v>
      </c>
      <c r="AU184" s="31"/>
    </row>
    <row r="185" spans="1:47" ht="17.100000000000001" customHeight="1" x14ac:dyDescent="0.15">
      <c r="A185" s="32">
        <v>43</v>
      </c>
      <c r="B185" s="33" t="s">
        <v>5682</v>
      </c>
      <c r="C185" s="34" t="s">
        <v>5683</v>
      </c>
      <c r="D185" s="422"/>
      <c r="E185" s="423"/>
      <c r="F185" s="424"/>
      <c r="G185" s="29"/>
      <c r="H185" s="29"/>
      <c r="I185" s="29"/>
      <c r="J185" s="20"/>
      <c r="M185" s="21"/>
      <c r="N185" s="1228"/>
      <c r="O185" s="1283"/>
      <c r="P185" s="1283"/>
      <c r="Q185" s="1283"/>
      <c r="R185" s="1283"/>
      <c r="S185" s="1283"/>
      <c r="T185" s="418"/>
      <c r="W185" s="449"/>
      <c r="X185" s="1271" t="s">
        <v>4824</v>
      </c>
      <c r="Y185" s="1202"/>
      <c r="Z185" s="1202"/>
      <c r="AA185" s="1202"/>
      <c r="AB185" s="1202"/>
      <c r="AC185" s="448" t="s">
        <v>4825</v>
      </c>
      <c r="AD185" s="99"/>
      <c r="AE185" s="99"/>
      <c r="AF185" s="99"/>
      <c r="AG185" s="43"/>
      <c r="AH185" s="43"/>
      <c r="AI185" s="43"/>
      <c r="AJ185" s="43"/>
      <c r="AK185" s="43"/>
      <c r="AL185" s="43"/>
      <c r="AM185" s="44" t="s">
        <v>17</v>
      </c>
      <c r="AN185" s="1157">
        <f>$AN$8</f>
        <v>0.7</v>
      </c>
      <c r="AO185" s="1157"/>
      <c r="AP185" s="20"/>
      <c r="AQ185" s="4"/>
      <c r="AR185" s="4"/>
      <c r="AS185" s="21"/>
      <c r="AT185" s="101">
        <f>ROUND(ROUND(ROUND(ROUND(J179*R186,0)*V180,0)*AN185,0)*AR184,0)</f>
        <v>451</v>
      </c>
      <c r="AU185" s="31"/>
    </row>
    <row r="186" spans="1:47" ht="17.100000000000001" customHeight="1" x14ac:dyDescent="0.15">
      <c r="A186" s="32">
        <v>43</v>
      </c>
      <c r="B186" s="33" t="s">
        <v>5684</v>
      </c>
      <c r="C186" s="34" t="s">
        <v>5685</v>
      </c>
      <c r="D186" s="422"/>
      <c r="E186" s="423"/>
      <c r="F186" s="424"/>
      <c r="G186" s="29"/>
      <c r="H186" s="29"/>
      <c r="I186" s="29"/>
      <c r="J186" s="20"/>
      <c r="M186" s="21"/>
      <c r="N186" s="420"/>
      <c r="O186" s="421"/>
      <c r="P186" s="421"/>
      <c r="Q186" s="26" t="s">
        <v>17</v>
      </c>
      <c r="R186" s="1180">
        <f>$R$12</f>
        <v>0.96499999999999997</v>
      </c>
      <c r="S186" s="1180"/>
      <c r="T186" s="166"/>
      <c r="W186" s="449"/>
      <c r="X186" s="1272"/>
      <c r="Y186" s="1273"/>
      <c r="Z186" s="1273"/>
      <c r="AA186" s="1273"/>
      <c r="AB186" s="1273"/>
      <c r="AC186" s="448" t="s">
        <v>4827</v>
      </c>
      <c r="AD186" s="99"/>
      <c r="AE186" s="99"/>
      <c r="AF186" s="99"/>
      <c r="AG186" s="43"/>
      <c r="AH186" s="43"/>
      <c r="AI186" s="43"/>
      <c r="AJ186" s="43"/>
      <c r="AK186" s="43"/>
      <c r="AL186" s="43"/>
      <c r="AM186" s="44" t="s">
        <v>17</v>
      </c>
      <c r="AN186" s="1157">
        <f>$AN$9</f>
        <v>0.5</v>
      </c>
      <c r="AO186" s="1157"/>
      <c r="AP186" s="24"/>
      <c r="AQ186" s="25"/>
      <c r="AR186" s="25"/>
      <c r="AS186" s="38"/>
      <c r="AT186" s="101">
        <f>ROUND(ROUND(ROUND(ROUND(J179*R186,0)*V180,0)*AN186,0)*AR184,0)</f>
        <v>322</v>
      </c>
      <c r="AU186" s="31"/>
    </row>
    <row r="187" spans="1:47" ht="17.100000000000001" customHeight="1" x14ac:dyDescent="0.15">
      <c r="A187" s="32">
        <v>43</v>
      </c>
      <c r="B187" s="33" t="s">
        <v>5686</v>
      </c>
      <c r="C187" s="34" t="s">
        <v>5687</v>
      </c>
      <c r="D187" s="422"/>
      <c r="E187" s="423"/>
      <c r="F187" s="424"/>
      <c r="G187" s="36"/>
      <c r="H187" s="29"/>
      <c r="I187" s="29"/>
      <c r="J187" s="1085" t="s">
        <v>4840</v>
      </c>
      <c r="K187" s="1086"/>
      <c r="L187" s="1086"/>
      <c r="M187" s="1087"/>
      <c r="N187" s="416"/>
      <c r="O187" s="417"/>
      <c r="P187" s="417"/>
      <c r="Q187" s="65"/>
      <c r="R187" s="156"/>
      <c r="S187" s="156"/>
      <c r="T187" s="258"/>
      <c r="U187" s="451"/>
      <c r="V187" s="451"/>
      <c r="W187" s="452"/>
      <c r="X187" s="42"/>
      <c r="Y187" s="43"/>
      <c r="Z187" s="44"/>
      <c r="AA187" s="44"/>
      <c r="AB187" s="43"/>
      <c r="AC187" s="450"/>
      <c r="AD187" s="43"/>
      <c r="AE187" s="43"/>
      <c r="AF187" s="43"/>
      <c r="AG187" s="43"/>
      <c r="AH187" s="43"/>
      <c r="AI187" s="43"/>
      <c r="AJ187" s="43"/>
      <c r="AK187" s="43"/>
      <c r="AL187" s="43"/>
      <c r="AM187" s="44"/>
      <c r="AN187" s="45"/>
      <c r="AO187" s="45"/>
      <c r="AP187" s="25"/>
      <c r="AQ187" s="25"/>
      <c r="AR187" s="25"/>
      <c r="AS187" s="25"/>
      <c r="AT187" s="35">
        <f>ROUND(J191*V180,0)</f>
        <v>587</v>
      </c>
      <c r="AU187" s="31"/>
    </row>
    <row r="188" spans="1:47" ht="17.100000000000001" customHeight="1" x14ac:dyDescent="0.15">
      <c r="A188" s="32">
        <v>43</v>
      </c>
      <c r="B188" s="33" t="s">
        <v>5688</v>
      </c>
      <c r="C188" s="34" t="s">
        <v>5689</v>
      </c>
      <c r="D188" s="422"/>
      <c r="E188" s="423"/>
      <c r="F188" s="424"/>
      <c r="G188" s="36"/>
      <c r="H188" s="29"/>
      <c r="I188" s="29"/>
      <c r="J188" s="1088"/>
      <c r="K188" s="1089"/>
      <c r="L188" s="1089"/>
      <c r="M188" s="1090"/>
      <c r="N188" s="418"/>
      <c r="O188" s="419"/>
      <c r="P188" s="419"/>
      <c r="Q188" s="23"/>
      <c r="R188" s="167"/>
      <c r="S188" s="167"/>
      <c r="T188" s="453"/>
      <c r="U188" s="451"/>
      <c r="V188" s="451"/>
      <c r="W188" s="452"/>
      <c r="X188" s="1271" t="s">
        <v>4824</v>
      </c>
      <c r="Y188" s="1202"/>
      <c r="Z188" s="1202"/>
      <c r="AA188" s="1202"/>
      <c r="AB188" s="1202"/>
      <c r="AC188" s="448" t="s">
        <v>4825</v>
      </c>
      <c r="AD188" s="99"/>
      <c r="AE188" s="99"/>
      <c r="AF188" s="99"/>
      <c r="AG188" s="43"/>
      <c r="AH188" s="43"/>
      <c r="AI188" s="43"/>
      <c r="AJ188" s="43"/>
      <c r="AK188" s="43"/>
      <c r="AL188" s="43"/>
      <c r="AM188" s="44" t="s">
        <v>17</v>
      </c>
      <c r="AN188" s="1157">
        <f>$AN$8</f>
        <v>0.7</v>
      </c>
      <c r="AO188" s="1157"/>
      <c r="AP188" s="43"/>
      <c r="AQ188" s="43"/>
      <c r="AR188" s="43"/>
      <c r="AS188" s="43"/>
      <c r="AT188" s="101">
        <f>ROUND(ROUND(J191*V180,0)*AN188,0)</f>
        <v>411</v>
      </c>
      <c r="AU188" s="31"/>
    </row>
    <row r="189" spans="1:47" ht="17.100000000000001" customHeight="1" x14ac:dyDescent="0.15">
      <c r="A189" s="32">
        <v>43</v>
      </c>
      <c r="B189" s="33" t="s">
        <v>5690</v>
      </c>
      <c r="C189" s="34" t="s">
        <v>5691</v>
      </c>
      <c r="D189" s="422"/>
      <c r="E189" s="423"/>
      <c r="F189" s="424"/>
      <c r="G189" s="36"/>
      <c r="H189" s="29"/>
      <c r="I189" s="29"/>
      <c r="J189" s="1088"/>
      <c r="K189" s="1089"/>
      <c r="L189" s="1089"/>
      <c r="M189" s="1090"/>
      <c r="N189" s="420"/>
      <c r="O189" s="421"/>
      <c r="P189" s="421"/>
      <c r="Q189" s="26"/>
      <c r="R189" s="27"/>
      <c r="S189" s="27"/>
      <c r="T189" s="453"/>
      <c r="U189" s="451"/>
      <c r="V189" s="451"/>
      <c r="W189" s="452"/>
      <c r="X189" s="1272"/>
      <c r="Y189" s="1273"/>
      <c r="Z189" s="1273"/>
      <c r="AA189" s="1273"/>
      <c r="AB189" s="1273"/>
      <c r="AC189" s="448" t="s">
        <v>4827</v>
      </c>
      <c r="AD189" s="99"/>
      <c r="AE189" s="99"/>
      <c r="AF189" s="99"/>
      <c r="AG189" s="43"/>
      <c r="AH189" s="43"/>
      <c r="AI189" s="43"/>
      <c r="AJ189" s="43"/>
      <c r="AK189" s="43"/>
      <c r="AL189" s="43"/>
      <c r="AM189" s="44" t="s">
        <v>17</v>
      </c>
      <c r="AN189" s="1157">
        <f>$AN$9</f>
        <v>0.5</v>
      </c>
      <c r="AO189" s="1157"/>
      <c r="AP189" s="43"/>
      <c r="AQ189" s="43"/>
      <c r="AR189" s="43"/>
      <c r="AS189" s="43"/>
      <c r="AT189" s="101">
        <f>ROUND(ROUND(J191*V180,0)*AN189,0)</f>
        <v>294</v>
      </c>
      <c r="AU189" s="31"/>
    </row>
    <row r="190" spans="1:47" ht="17.100000000000001" customHeight="1" x14ac:dyDescent="0.15">
      <c r="A190" s="32">
        <v>43</v>
      </c>
      <c r="B190" s="33" t="s">
        <v>5692</v>
      </c>
      <c r="C190" s="34" t="s">
        <v>5693</v>
      </c>
      <c r="D190" s="422"/>
      <c r="E190" s="423"/>
      <c r="F190" s="424"/>
      <c r="G190" s="36"/>
      <c r="H190" s="29"/>
      <c r="I190" s="29"/>
      <c r="J190" s="1088"/>
      <c r="K190" s="1089"/>
      <c r="L190" s="1089"/>
      <c r="M190" s="1090"/>
      <c r="N190" s="1271" t="s">
        <v>4829</v>
      </c>
      <c r="O190" s="1202"/>
      <c r="P190" s="1202"/>
      <c r="Q190" s="1202"/>
      <c r="R190" s="1202"/>
      <c r="S190" s="1202"/>
      <c r="T190" s="418"/>
      <c r="W190" s="449"/>
      <c r="X190" s="42"/>
      <c r="Y190" s="43"/>
      <c r="Z190" s="44"/>
      <c r="AA190" s="44"/>
      <c r="AB190" s="43"/>
      <c r="AC190" s="450"/>
      <c r="AD190" s="43"/>
      <c r="AE190" s="43"/>
      <c r="AF190" s="43"/>
      <c r="AG190" s="43"/>
      <c r="AH190" s="43"/>
      <c r="AI190" s="43"/>
      <c r="AJ190" s="43"/>
      <c r="AK190" s="43"/>
      <c r="AL190" s="43"/>
      <c r="AM190" s="44"/>
      <c r="AN190" s="45"/>
      <c r="AO190" s="45"/>
      <c r="AP190" s="43"/>
      <c r="AQ190" s="43"/>
      <c r="AR190" s="25"/>
      <c r="AS190" s="25"/>
      <c r="AT190" s="101">
        <f>ROUND(ROUND(J191*R192,0)*V180,0)</f>
        <v>566</v>
      </c>
      <c r="AU190" s="31"/>
    </row>
    <row r="191" spans="1:47" ht="17.100000000000001" customHeight="1" x14ac:dyDescent="0.15">
      <c r="A191" s="32">
        <v>43</v>
      </c>
      <c r="B191" s="33" t="s">
        <v>5694</v>
      </c>
      <c r="C191" s="34" t="s">
        <v>5695</v>
      </c>
      <c r="D191" s="422"/>
      <c r="E191" s="423"/>
      <c r="F191" s="424"/>
      <c r="G191" s="36"/>
      <c r="H191" s="29"/>
      <c r="I191" s="29"/>
      <c r="J191" s="1280">
        <f>'15就労移行支援(基本)'!K191</f>
        <v>838</v>
      </c>
      <c r="K191" s="1108"/>
      <c r="L191" s="4" t="s">
        <v>21</v>
      </c>
      <c r="M191" s="22"/>
      <c r="N191" s="1228"/>
      <c r="O191" s="1283"/>
      <c r="P191" s="1283"/>
      <c r="Q191" s="1283"/>
      <c r="R191" s="1283"/>
      <c r="S191" s="1283"/>
      <c r="T191" s="418"/>
      <c r="W191" s="449"/>
      <c r="X191" s="1271" t="s">
        <v>4824</v>
      </c>
      <c r="Y191" s="1202"/>
      <c r="Z191" s="1202"/>
      <c r="AA191" s="1202"/>
      <c r="AB191" s="1202"/>
      <c r="AC191" s="448" t="s">
        <v>4825</v>
      </c>
      <c r="AD191" s="99"/>
      <c r="AE191" s="99"/>
      <c r="AF191" s="99"/>
      <c r="AG191" s="43"/>
      <c r="AH191" s="43"/>
      <c r="AI191" s="43"/>
      <c r="AJ191" s="43"/>
      <c r="AK191" s="43"/>
      <c r="AL191" s="43"/>
      <c r="AM191" s="44" t="s">
        <v>17</v>
      </c>
      <c r="AN191" s="1157">
        <f>$AN$8</f>
        <v>0.7</v>
      </c>
      <c r="AO191" s="1157"/>
      <c r="AP191" s="25"/>
      <c r="AQ191" s="25"/>
      <c r="AR191" s="25"/>
      <c r="AS191" s="25"/>
      <c r="AT191" s="101">
        <f>ROUND(ROUND(ROUND(J191*R192,0)*V180,0)*AN191,0)</f>
        <v>396</v>
      </c>
      <c r="AU191" s="31"/>
    </row>
    <row r="192" spans="1:47" ht="17.100000000000001" customHeight="1" x14ac:dyDescent="0.15">
      <c r="A192" s="32">
        <v>43</v>
      </c>
      <c r="B192" s="33" t="s">
        <v>5696</v>
      </c>
      <c r="C192" s="34" t="s">
        <v>5697</v>
      </c>
      <c r="D192" s="422"/>
      <c r="E192" s="423"/>
      <c r="F192" s="424"/>
      <c r="G192" s="36"/>
      <c r="H192" s="29"/>
      <c r="I192" s="29"/>
      <c r="J192" s="418"/>
      <c r="K192" s="419"/>
      <c r="L192" s="419"/>
      <c r="M192" s="425"/>
      <c r="N192" s="420"/>
      <c r="O192" s="421"/>
      <c r="P192" s="421"/>
      <c r="Q192" s="26" t="s">
        <v>17</v>
      </c>
      <c r="R192" s="1180">
        <f>$R$12</f>
        <v>0.96499999999999997</v>
      </c>
      <c r="S192" s="1180"/>
      <c r="T192" s="166"/>
      <c r="U192" s="23"/>
      <c r="V192" s="169"/>
      <c r="W192" s="354"/>
      <c r="X192" s="1272"/>
      <c r="Y192" s="1273"/>
      <c r="Z192" s="1273"/>
      <c r="AA192" s="1273"/>
      <c r="AB192" s="1273"/>
      <c r="AC192" s="448" t="s">
        <v>4827</v>
      </c>
      <c r="AD192" s="99"/>
      <c r="AE192" s="99"/>
      <c r="AF192" s="99"/>
      <c r="AG192" s="43"/>
      <c r="AH192" s="43"/>
      <c r="AI192" s="43"/>
      <c r="AJ192" s="43"/>
      <c r="AK192" s="43"/>
      <c r="AL192" s="43"/>
      <c r="AM192" s="44" t="s">
        <v>17</v>
      </c>
      <c r="AN192" s="1157">
        <f>$AN$9</f>
        <v>0.5</v>
      </c>
      <c r="AO192" s="1157"/>
      <c r="AP192" s="25"/>
      <c r="AQ192" s="25"/>
      <c r="AR192" s="25"/>
      <c r="AS192" s="25"/>
      <c r="AT192" s="101">
        <f>ROUND(ROUND(ROUND(J191*R192,0)*V180,0)*AN192,0)</f>
        <v>283</v>
      </c>
      <c r="AU192" s="31"/>
    </row>
    <row r="193" spans="1:47" ht="17.100000000000001" customHeight="1" x14ac:dyDescent="0.15">
      <c r="A193" s="32">
        <v>43</v>
      </c>
      <c r="B193" s="33" t="s">
        <v>5698</v>
      </c>
      <c r="C193" s="34" t="s">
        <v>5699</v>
      </c>
      <c r="D193" s="422"/>
      <c r="E193" s="423"/>
      <c r="F193" s="424"/>
      <c r="G193" s="36"/>
      <c r="H193" s="29"/>
      <c r="I193" s="29"/>
      <c r="J193" s="20"/>
      <c r="M193" s="21"/>
      <c r="N193" s="416"/>
      <c r="O193" s="417"/>
      <c r="P193" s="417"/>
      <c r="Q193" s="65"/>
      <c r="R193" s="156"/>
      <c r="S193" s="156"/>
      <c r="T193" s="166"/>
      <c r="W193" s="449"/>
      <c r="X193" s="42"/>
      <c r="Y193" s="43"/>
      <c r="Z193" s="44"/>
      <c r="AA193" s="44"/>
      <c r="AB193" s="43"/>
      <c r="AC193" s="450"/>
      <c r="AD193" s="43"/>
      <c r="AE193" s="43"/>
      <c r="AF193" s="43"/>
      <c r="AG193" s="43"/>
      <c r="AH193" s="43"/>
      <c r="AI193" s="43"/>
      <c r="AJ193" s="43"/>
      <c r="AK193" s="43"/>
      <c r="AL193" s="43"/>
      <c r="AM193" s="44"/>
      <c r="AN193" s="45"/>
      <c r="AO193" s="45"/>
      <c r="AP193" s="1198" t="s">
        <v>4833</v>
      </c>
      <c r="AQ193" s="1281"/>
      <c r="AR193" s="1281"/>
      <c r="AS193" s="1299"/>
      <c r="AT193" s="101">
        <f>ROUND(ROUND(J191*V180,0)*AR196,0)</f>
        <v>558</v>
      </c>
      <c r="AU193" s="31"/>
    </row>
    <row r="194" spans="1:47" ht="17.100000000000001" customHeight="1" x14ac:dyDescent="0.15">
      <c r="A194" s="32">
        <v>43</v>
      </c>
      <c r="B194" s="33" t="s">
        <v>5700</v>
      </c>
      <c r="C194" s="34" t="s">
        <v>5701</v>
      </c>
      <c r="D194" s="422"/>
      <c r="E194" s="423"/>
      <c r="F194" s="424"/>
      <c r="G194" s="36"/>
      <c r="H194" s="29"/>
      <c r="I194" s="29"/>
      <c r="J194" s="20"/>
      <c r="M194" s="21"/>
      <c r="N194" s="418"/>
      <c r="O194" s="419"/>
      <c r="P194" s="419"/>
      <c r="Q194" s="23"/>
      <c r="R194" s="167"/>
      <c r="S194" s="167"/>
      <c r="T194" s="166"/>
      <c r="W194" s="449"/>
      <c r="X194" s="1271" t="s">
        <v>4824</v>
      </c>
      <c r="Y194" s="1202"/>
      <c r="Z194" s="1202"/>
      <c r="AA194" s="1202"/>
      <c r="AB194" s="1202"/>
      <c r="AC194" s="448" t="s">
        <v>4825</v>
      </c>
      <c r="AD194" s="99"/>
      <c r="AE194" s="99"/>
      <c r="AF194" s="99"/>
      <c r="AG194" s="43"/>
      <c r="AH194" s="43"/>
      <c r="AI194" s="43"/>
      <c r="AJ194" s="43"/>
      <c r="AK194" s="43"/>
      <c r="AL194" s="43"/>
      <c r="AM194" s="44" t="s">
        <v>17</v>
      </c>
      <c r="AN194" s="1157">
        <f>$AN$8</f>
        <v>0.7</v>
      </c>
      <c r="AO194" s="1157"/>
      <c r="AP194" s="1268"/>
      <c r="AQ194" s="1269"/>
      <c r="AR194" s="1269"/>
      <c r="AS194" s="1270"/>
      <c r="AT194" s="101">
        <f>ROUND(ROUND(ROUND(J191*V180,0)*AN194,0)*AR196,0)</f>
        <v>390</v>
      </c>
      <c r="AU194" s="31"/>
    </row>
    <row r="195" spans="1:47" ht="17.100000000000001" customHeight="1" x14ac:dyDescent="0.15">
      <c r="A195" s="32">
        <v>43</v>
      </c>
      <c r="B195" s="33" t="s">
        <v>5702</v>
      </c>
      <c r="C195" s="34" t="s">
        <v>5703</v>
      </c>
      <c r="D195" s="422"/>
      <c r="E195" s="423"/>
      <c r="F195" s="424"/>
      <c r="G195" s="36"/>
      <c r="H195" s="29"/>
      <c r="I195" s="29"/>
      <c r="J195" s="20"/>
      <c r="M195" s="21"/>
      <c r="N195" s="420"/>
      <c r="O195" s="421"/>
      <c r="P195" s="421"/>
      <c r="Q195" s="26"/>
      <c r="R195" s="27"/>
      <c r="S195" s="27"/>
      <c r="T195" s="166"/>
      <c r="W195" s="449"/>
      <c r="X195" s="1272"/>
      <c r="Y195" s="1273"/>
      <c r="Z195" s="1273"/>
      <c r="AA195" s="1273"/>
      <c r="AB195" s="1273"/>
      <c r="AC195" s="448" t="s">
        <v>4827</v>
      </c>
      <c r="AD195" s="99"/>
      <c r="AE195" s="99"/>
      <c r="AF195" s="99"/>
      <c r="AG195" s="43"/>
      <c r="AH195" s="43"/>
      <c r="AI195" s="43"/>
      <c r="AJ195" s="43"/>
      <c r="AK195" s="43"/>
      <c r="AL195" s="43"/>
      <c r="AM195" s="44" t="s">
        <v>17</v>
      </c>
      <c r="AN195" s="1157">
        <f>$AN$9</f>
        <v>0.5</v>
      </c>
      <c r="AO195" s="1157"/>
      <c r="AP195" s="20"/>
      <c r="AQ195" s="4"/>
      <c r="AR195" s="4"/>
      <c r="AS195" s="21"/>
      <c r="AT195" s="101">
        <f>ROUND(ROUND(ROUND(J191*V180,0)*AN195,0)*AR196,0)</f>
        <v>279</v>
      </c>
      <c r="AU195" s="31"/>
    </row>
    <row r="196" spans="1:47" ht="17.100000000000001" customHeight="1" x14ac:dyDescent="0.15">
      <c r="A196" s="32">
        <v>43</v>
      </c>
      <c r="B196" s="33" t="s">
        <v>5704</v>
      </c>
      <c r="C196" s="34" t="s">
        <v>5705</v>
      </c>
      <c r="D196" s="422"/>
      <c r="E196" s="423"/>
      <c r="F196" s="424"/>
      <c r="G196" s="36"/>
      <c r="H196" s="29"/>
      <c r="I196" s="29"/>
      <c r="J196" s="20"/>
      <c r="M196" s="21"/>
      <c r="N196" s="1271" t="s">
        <v>4829</v>
      </c>
      <c r="O196" s="1202"/>
      <c r="P196" s="1202"/>
      <c r="Q196" s="1202"/>
      <c r="R196" s="1202"/>
      <c r="S196" s="1202"/>
      <c r="T196" s="418"/>
      <c r="W196" s="449"/>
      <c r="X196" s="42"/>
      <c r="Y196" s="43"/>
      <c r="Z196" s="44"/>
      <c r="AA196" s="44"/>
      <c r="AB196" s="43"/>
      <c r="AC196" s="450"/>
      <c r="AD196" s="43"/>
      <c r="AE196" s="43"/>
      <c r="AF196" s="43"/>
      <c r="AG196" s="43"/>
      <c r="AH196" s="43"/>
      <c r="AI196" s="43"/>
      <c r="AJ196" s="43"/>
      <c r="AK196" s="43"/>
      <c r="AL196" s="43"/>
      <c r="AM196" s="44"/>
      <c r="AN196" s="45"/>
      <c r="AO196" s="45"/>
      <c r="AP196" s="20"/>
      <c r="AQ196" s="23" t="s">
        <v>17</v>
      </c>
      <c r="AR196" s="1158">
        <f>AR184</f>
        <v>0.95</v>
      </c>
      <c r="AS196" s="1159"/>
      <c r="AT196" s="101">
        <f>ROUND(ROUND(ROUND(J191*R198,0)*V180,0)*AR196,0)</f>
        <v>538</v>
      </c>
      <c r="AU196" s="31"/>
    </row>
    <row r="197" spans="1:47" ht="17.100000000000001" customHeight="1" x14ac:dyDescent="0.15">
      <c r="A197" s="32">
        <v>43</v>
      </c>
      <c r="B197" s="33" t="s">
        <v>5706</v>
      </c>
      <c r="C197" s="34" t="s">
        <v>5707</v>
      </c>
      <c r="D197" s="422"/>
      <c r="E197" s="423"/>
      <c r="F197" s="424"/>
      <c r="G197" s="36"/>
      <c r="H197" s="29"/>
      <c r="I197" s="29"/>
      <c r="J197" s="20"/>
      <c r="M197" s="21"/>
      <c r="N197" s="1228"/>
      <c r="O197" s="1283"/>
      <c r="P197" s="1283"/>
      <c r="Q197" s="1283"/>
      <c r="R197" s="1283"/>
      <c r="S197" s="1283"/>
      <c r="T197" s="418"/>
      <c r="W197" s="449"/>
      <c r="X197" s="1271" t="s">
        <v>4824</v>
      </c>
      <c r="Y197" s="1202"/>
      <c r="Z197" s="1202"/>
      <c r="AA197" s="1202"/>
      <c r="AB197" s="1202"/>
      <c r="AC197" s="448" t="s">
        <v>4825</v>
      </c>
      <c r="AD197" s="99"/>
      <c r="AE197" s="99"/>
      <c r="AF197" s="99"/>
      <c r="AG197" s="43"/>
      <c r="AH197" s="43"/>
      <c r="AI197" s="43"/>
      <c r="AJ197" s="43"/>
      <c r="AK197" s="43"/>
      <c r="AL197" s="43"/>
      <c r="AM197" s="44" t="s">
        <v>17</v>
      </c>
      <c r="AN197" s="1157">
        <f>$AN$8</f>
        <v>0.7</v>
      </c>
      <c r="AO197" s="1157"/>
      <c r="AP197" s="20"/>
      <c r="AQ197" s="4"/>
      <c r="AR197" s="4"/>
      <c r="AS197" s="21"/>
      <c r="AT197" s="101">
        <f>ROUND(ROUND(ROUND(ROUND(J191*R198,0)*V180,0)*AN197,0)*AR196,0)</f>
        <v>376</v>
      </c>
      <c r="AU197" s="31"/>
    </row>
    <row r="198" spans="1:47" ht="17.100000000000001" customHeight="1" x14ac:dyDescent="0.15">
      <c r="A198" s="32">
        <v>43</v>
      </c>
      <c r="B198" s="33" t="s">
        <v>5708</v>
      </c>
      <c r="C198" s="34" t="s">
        <v>5709</v>
      </c>
      <c r="D198" s="422"/>
      <c r="E198" s="423"/>
      <c r="F198" s="424"/>
      <c r="G198" s="36"/>
      <c r="H198" s="29"/>
      <c r="I198" s="29"/>
      <c r="J198" s="20"/>
      <c r="M198" s="21"/>
      <c r="N198" s="420"/>
      <c r="O198" s="421"/>
      <c r="P198" s="421"/>
      <c r="Q198" s="26" t="s">
        <v>17</v>
      </c>
      <c r="R198" s="1180">
        <f>$R$12</f>
        <v>0.96499999999999997</v>
      </c>
      <c r="S198" s="1180"/>
      <c r="T198" s="166"/>
      <c r="W198" s="449"/>
      <c r="X198" s="1272"/>
      <c r="Y198" s="1273"/>
      <c r="Z198" s="1273"/>
      <c r="AA198" s="1273"/>
      <c r="AB198" s="1273"/>
      <c r="AC198" s="448" t="s">
        <v>4827</v>
      </c>
      <c r="AD198" s="99"/>
      <c r="AE198" s="99"/>
      <c r="AF198" s="99"/>
      <c r="AG198" s="43"/>
      <c r="AH198" s="43"/>
      <c r="AI198" s="43"/>
      <c r="AJ198" s="43"/>
      <c r="AK198" s="43"/>
      <c r="AL198" s="43"/>
      <c r="AM198" s="44" t="s">
        <v>17</v>
      </c>
      <c r="AN198" s="1157">
        <f>$AN$9</f>
        <v>0.5</v>
      </c>
      <c r="AO198" s="1157"/>
      <c r="AP198" s="24"/>
      <c r="AQ198" s="25"/>
      <c r="AR198" s="25"/>
      <c r="AS198" s="38"/>
      <c r="AT198" s="101">
        <f>ROUND(ROUND(ROUND(ROUND(J191*R198,0)*V180,0)*AN198,0)*AR196,0)</f>
        <v>269</v>
      </c>
      <c r="AU198" s="31"/>
    </row>
    <row r="199" spans="1:47" ht="17.100000000000001" customHeight="1" x14ac:dyDescent="0.15">
      <c r="A199" s="32">
        <v>43</v>
      </c>
      <c r="B199" s="33" t="s">
        <v>5710</v>
      </c>
      <c r="C199" s="34" t="s">
        <v>5711</v>
      </c>
      <c r="D199" s="422"/>
      <c r="E199" s="423"/>
      <c r="F199" s="424"/>
      <c r="G199" s="36"/>
      <c r="H199" s="29"/>
      <c r="I199" s="29"/>
      <c r="J199" s="1085" t="s">
        <v>4853</v>
      </c>
      <c r="K199" s="1086"/>
      <c r="L199" s="1086"/>
      <c r="M199" s="1087"/>
      <c r="N199" s="416"/>
      <c r="O199" s="417"/>
      <c r="P199" s="417"/>
      <c r="Q199" s="65"/>
      <c r="R199" s="156"/>
      <c r="S199" s="156"/>
      <c r="T199" s="258"/>
      <c r="U199" s="451"/>
      <c r="V199" s="451"/>
      <c r="W199" s="452"/>
      <c r="X199" s="42"/>
      <c r="Y199" s="43"/>
      <c r="Z199" s="44"/>
      <c r="AA199" s="44"/>
      <c r="AB199" s="43"/>
      <c r="AC199" s="450"/>
      <c r="AD199" s="43"/>
      <c r="AE199" s="43"/>
      <c r="AF199" s="43"/>
      <c r="AG199" s="43"/>
      <c r="AH199" s="43"/>
      <c r="AI199" s="43"/>
      <c r="AJ199" s="43"/>
      <c r="AK199" s="43"/>
      <c r="AL199" s="43"/>
      <c r="AM199" s="44"/>
      <c r="AN199" s="45"/>
      <c r="AO199" s="45"/>
      <c r="AP199" s="25"/>
      <c r="AQ199" s="25"/>
      <c r="AR199" s="25"/>
      <c r="AS199" s="25"/>
      <c r="AT199" s="35">
        <f>ROUND(J203*V180,0)</f>
        <v>485</v>
      </c>
      <c r="AU199" s="31"/>
    </row>
    <row r="200" spans="1:47" ht="17.100000000000001" customHeight="1" x14ac:dyDescent="0.15">
      <c r="A200" s="32">
        <v>43</v>
      </c>
      <c r="B200" s="33" t="s">
        <v>5712</v>
      </c>
      <c r="C200" s="34" t="s">
        <v>5713</v>
      </c>
      <c r="D200" s="422"/>
      <c r="E200" s="423"/>
      <c r="F200" s="424"/>
      <c r="G200" s="29"/>
      <c r="H200" s="29"/>
      <c r="I200" s="29"/>
      <c r="J200" s="1088"/>
      <c r="K200" s="1089"/>
      <c r="L200" s="1089"/>
      <c r="M200" s="1090"/>
      <c r="N200" s="418"/>
      <c r="O200" s="419"/>
      <c r="P200" s="419"/>
      <c r="Q200" s="23"/>
      <c r="R200" s="167"/>
      <c r="S200" s="167"/>
      <c r="T200" s="453"/>
      <c r="U200" s="451"/>
      <c r="V200" s="451"/>
      <c r="W200" s="452"/>
      <c r="X200" s="1271" t="s">
        <v>4824</v>
      </c>
      <c r="Y200" s="1202"/>
      <c r="Z200" s="1202"/>
      <c r="AA200" s="1202"/>
      <c r="AB200" s="1202"/>
      <c r="AC200" s="448" t="s">
        <v>4825</v>
      </c>
      <c r="AD200" s="99"/>
      <c r="AE200" s="99"/>
      <c r="AF200" s="99"/>
      <c r="AG200" s="43"/>
      <c r="AH200" s="43"/>
      <c r="AI200" s="43"/>
      <c r="AJ200" s="43"/>
      <c r="AK200" s="43"/>
      <c r="AL200" s="43"/>
      <c r="AM200" s="44" t="s">
        <v>17</v>
      </c>
      <c r="AN200" s="1157">
        <f>$AN$8</f>
        <v>0.7</v>
      </c>
      <c r="AO200" s="1157"/>
      <c r="AP200" s="43"/>
      <c r="AQ200" s="43"/>
      <c r="AR200" s="43"/>
      <c r="AS200" s="43"/>
      <c r="AT200" s="101">
        <f>ROUND(ROUND(J203*V180,0)*AN200,0)</f>
        <v>340</v>
      </c>
      <c r="AU200" s="31"/>
    </row>
    <row r="201" spans="1:47" ht="17.100000000000001" customHeight="1" x14ac:dyDescent="0.15">
      <c r="A201" s="32">
        <v>43</v>
      </c>
      <c r="B201" s="33" t="s">
        <v>5714</v>
      </c>
      <c r="C201" s="34" t="s">
        <v>5715</v>
      </c>
      <c r="D201" s="422"/>
      <c r="E201" s="423"/>
      <c r="F201" s="424"/>
      <c r="G201" s="29"/>
      <c r="H201" s="29"/>
      <c r="I201" s="29"/>
      <c r="J201" s="1088"/>
      <c r="K201" s="1089"/>
      <c r="L201" s="1089"/>
      <c r="M201" s="1090"/>
      <c r="N201" s="420"/>
      <c r="O201" s="421"/>
      <c r="P201" s="421"/>
      <c r="Q201" s="26"/>
      <c r="R201" s="27"/>
      <c r="S201" s="27"/>
      <c r="T201" s="453"/>
      <c r="U201" s="451"/>
      <c r="V201" s="451"/>
      <c r="W201" s="452"/>
      <c r="X201" s="1272"/>
      <c r="Y201" s="1273"/>
      <c r="Z201" s="1273"/>
      <c r="AA201" s="1273"/>
      <c r="AB201" s="1273"/>
      <c r="AC201" s="448" t="s">
        <v>4827</v>
      </c>
      <c r="AD201" s="99"/>
      <c r="AE201" s="99"/>
      <c r="AF201" s="99"/>
      <c r="AG201" s="43"/>
      <c r="AH201" s="43"/>
      <c r="AI201" s="43"/>
      <c r="AJ201" s="43"/>
      <c r="AK201" s="43"/>
      <c r="AL201" s="43"/>
      <c r="AM201" s="44" t="s">
        <v>17</v>
      </c>
      <c r="AN201" s="1157">
        <f>$AN$9</f>
        <v>0.5</v>
      </c>
      <c r="AO201" s="1157"/>
      <c r="AP201" s="43"/>
      <c r="AQ201" s="43"/>
      <c r="AR201" s="43"/>
      <c r="AS201" s="43"/>
      <c r="AT201" s="101">
        <f>ROUND(ROUND(J203*V180,0)*AN201,0)</f>
        <v>243</v>
      </c>
      <c r="AU201" s="31"/>
    </row>
    <row r="202" spans="1:47" ht="17.100000000000001" customHeight="1" x14ac:dyDescent="0.15">
      <c r="A202" s="32">
        <v>43</v>
      </c>
      <c r="B202" s="33" t="s">
        <v>5716</v>
      </c>
      <c r="C202" s="34" t="s">
        <v>5717</v>
      </c>
      <c r="D202" s="422"/>
      <c r="E202" s="423"/>
      <c r="F202" s="424"/>
      <c r="G202" s="29"/>
      <c r="H202" s="29"/>
      <c r="I202" s="29"/>
      <c r="J202" s="1088"/>
      <c r="K202" s="1089"/>
      <c r="L202" s="1089"/>
      <c r="M202" s="1090"/>
      <c r="N202" s="1271" t="s">
        <v>4829</v>
      </c>
      <c r="O202" s="1202"/>
      <c r="P202" s="1202"/>
      <c r="Q202" s="1202"/>
      <c r="R202" s="1202"/>
      <c r="S202" s="1202"/>
      <c r="T202" s="418"/>
      <c r="W202" s="449"/>
      <c r="X202" s="42"/>
      <c r="Y202" s="43"/>
      <c r="Z202" s="44"/>
      <c r="AA202" s="44"/>
      <c r="AB202" s="43"/>
      <c r="AC202" s="450"/>
      <c r="AD202" s="43"/>
      <c r="AE202" s="43"/>
      <c r="AF202" s="43"/>
      <c r="AG202" s="43"/>
      <c r="AH202" s="43"/>
      <c r="AI202" s="43"/>
      <c r="AJ202" s="43"/>
      <c r="AK202" s="43"/>
      <c r="AL202" s="43"/>
      <c r="AM202" s="44"/>
      <c r="AN202" s="45"/>
      <c r="AO202" s="45"/>
      <c r="AP202" s="43"/>
      <c r="AQ202" s="43"/>
      <c r="AR202" s="25"/>
      <c r="AS202" s="25"/>
      <c r="AT202" s="101">
        <f>ROUND(ROUND(J203*R204,0)*V180,0)</f>
        <v>468</v>
      </c>
      <c r="AU202" s="31"/>
    </row>
    <row r="203" spans="1:47" ht="17.100000000000001" customHeight="1" x14ac:dyDescent="0.15">
      <c r="A203" s="32">
        <v>43</v>
      </c>
      <c r="B203" s="33" t="s">
        <v>5718</v>
      </c>
      <c r="C203" s="34" t="s">
        <v>5719</v>
      </c>
      <c r="D203" s="422"/>
      <c r="E203" s="423"/>
      <c r="F203" s="424"/>
      <c r="G203" s="29"/>
      <c r="H203" s="29"/>
      <c r="I203" s="29"/>
      <c r="J203" s="1280">
        <f>'15就労移行支援(基本)'!K203</f>
        <v>693</v>
      </c>
      <c r="K203" s="1108"/>
      <c r="L203" s="4" t="s">
        <v>21</v>
      </c>
      <c r="M203" s="22"/>
      <c r="N203" s="1228"/>
      <c r="O203" s="1283"/>
      <c r="P203" s="1283"/>
      <c r="Q203" s="1283"/>
      <c r="R203" s="1283"/>
      <c r="S203" s="1283"/>
      <c r="T203" s="418"/>
      <c r="W203" s="449"/>
      <c r="X203" s="1271" t="s">
        <v>4824</v>
      </c>
      <c r="Y203" s="1202"/>
      <c r="Z203" s="1202"/>
      <c r="AA203" s="1202"/>
      <c r="AB203" s="1202"/>
      <c r="AC203" s="448" t="s">
        <v>4825</v>
      </c>
      <c r="AD203" s="99"/>
      <c r="AE203" s="99"/>
      <c r="AF203" s="99"/>
      <c r="AG203" s="43"/>
      <c r="AH203" s="43"/>
      <c r="AI203" s="43"/>
      <c r="AJ203" s="43"/>
      <c r="AK203" s="43"/>
      <c r="AL203" s="43"/>
      <c r="AM203" s="44" t="s">
        <v>17</v>
      </c>
      <c r="AN203" s="1157">
        <f>$AN$8</f>
        <v>0.7</v>
      </c>
      <c r="AO203" s="1157"/>
      <c r="AP203" s="25"/>
      <c r="AQ203" s="25"/>
      <c r="AR203" s="25"/>
      <c r="AS203" s="25"/>
      <c r="AT203" s="101">
        <f>ROUND(ROUND(ROUND(J203*R204,0)*V180,0)*AN203,0)</f>
        <v>328</v>
      </c>
      <c r="AU203" s="31"/>
    </row>
    <row r="204" spans="1:47" ht="17.100000000000001" customHeight="1" x14ac:dyDescent="0.15">
      <c r="A204" s="32">
        <v>43</v>
      </c>
      <c r="B204" s="33" t="s">
        <v>5720</v>
      </c>
      <c r="C204" s="34" t="s">
        <v>5721</v>
      </c>
      <c r="D204" s="422"/>
      <c r="E204" s="423"/>
      <c r="F204" s="424"/>
      <c r="G204" s="29"/>
      <c r="H204" s="29"/>
      <c r="I204" s="29"/>
      <c r="J204" s="418"/>
      <c r="K204" s="419"/>
      <c r="L204" s="419"/>
      <c r="M204" s="425"/>
      <c r="N204" s="420"/>
      <c r="O204" s="421"/>
      <c r="P204" s="421"/>
      <c r="Q204" s="26" t="s">
        <v>17</v>
      </c>
      <c r="R204" s="1180">
        <f>$R$12</f>
        <v>0.96499999999999997</v>
      </c>
      <c r="S204" s="1180"/>
      <c r="T204" s="166"/>
      <c r="U204" s="23"/>
      <c r="V204" s="169"/>
      <c r="W204" s="354"/>
      <c r="X204" s="1272"/>
      <c r="Y204" s="1273"/>
      <c r="Z204" s="1273"/>
      <c r="AA204" s="1273"/>
      <c r="AB204" s="1273"/>
      <c r="AC204" s="448" t="s">
        <v>4827</v>
      </c>
      <c r="AD204" s="99"/>
      <c r="AE204" s="99"/>
      <c r="AF204" s="99"/>
      <c r="AG204" s="43"/>
      <c r="AH204" s="43"/>
      <c r="AI204" s="43"/>
      <c r="AJ204" s="43"/>
      <c r="AK204" s="43"/>
      <c r="AL204" s="43"/>
      <c r="AM204" s="44" t="s">
        <v>17</v>
      </c>
      <c r="AN204" s="1157">
        <f>$AN$9</f>
        <v>0.5</v>
      </c>
      <c r="AO204" s="1157"/>
      <c r="AP204" s="25"/>
      <c r="AQ204" s="25"/>
      <c r="AR204" s="25"/>
      <c r="AS204" s="25"/>
      <c r="AT204" s="101">
        <f>ROUND(ROUND(ROUND(J203*R204,0)*V180,0)*AN204,0)</f>
        <v>234</v>
      </c>
      <c r="AU204" s="31"/>
    </row>
    <row r="205" spans="1:47" ht="17.100000000000001" customHeight="1" x14ac:dyDescent="0.15">
      <c r="A205" s="32">
        <v>43</v>
      </c>
      <c r="B205" s="33" t="s">
        <v>5722</v>
      </c>
      <c r="C205" s="34" t="s">
        <v>5723</v>
      </c>
      <c r="D205" s="422"/>
      <c r="E205" s="423"/>
      <c r="F205" s="424"/>
      <c r="G205" s="29"/>
      <c r="H205" s="29"/>
      <c r="I205" s="29"/>
      <c r="J205" s="20"/>
      <c r="M205" s="21"/>
      <c r="N205" s="416"/>
      <c r="O205" s="417"/>
      <c r="P205" s="417"/>
      <c r="Q205" s="65"/>
      <c r="R205" s="156"/>
      <c r="S205" s="156"/>
      <c r="T205" s="166"/>
      <c r="W205" s="449"/>
      <c r="X205" s="42"/>
      <c r="Y205" s="43"/>
      <c r="Z205" s="44"/>
      <c r="AA205" s="44"/>
      <c r="AB205" s="43"/>
      <c r="AC205" s="450"/>
      <c r="AD205" s="43"/>
      <c r="AE205" s="43"/>
      <c r="AF205" s="43"/>
      <c r="AG205" s="43"/>
      <c r="AH205" s="43"/>
      <c r="AI205" s="43"/>
      <c r="AJ205" s="43"/>
      <c r="AK205" s="43"/>
      <c r="AL205" s="43"/>
      <c r="AM205" s="44"/>
      <c r="AN205" s="45"/>
      <c r="AO205" s="45"/>
      <c r="AP205" s="1198" t="s">
        <v>4833</v>
      </c>
      <c r="AQ205" s="1281"/>
      <c r="AR205" s="1281"/>
      <c r="AS205" s="1299"/>
      <c r="AT205" s="101">
        <f>ROUND(ROUND(J203*V180,0)*AR208,0)</f>
        <v>461</v>
      </c>
      <c r="AU205" s="31"/>
    </row>
    <row r="206" spans="1:47" ht="17.100000000000001" customHeight="1" x14ac:dyDescent="0.15">
      <c r="A206" s="32">
        <v>43</v>
      </c>
      <c r="B206" s="33" t="s">
        <v>5724</v>
      </c>
      <c r="C206" s="34" t="s">
        <v>5725</v>
      </c>
      <c r="D206" s="422"/>
      <c r="E206" s="423"/>
      <c r="F206" s="424"/>
      <c r="G206" s="29"/>
      <c r="H206" s="29"/>
      <c r="I206" s="29"/>
      <c r="J206" s="20"/>
      <c r="M206" s="21"/>
      <c r="N206" s="418"/>
      <c r="O206" s="419"/>
      <c r="P206" s="419"/>
      <c r="Q206" s="23"/>
      <c r="R206" s="167"/>
      <c r="S206" s="167"/>
      <c r="T206" s="166"/>
      <c r="W206" s="449"/>
      <c r="X206" s="1271" t="s">
        <v>4824</v>
      </c>
      <c r="Y206" s="1202"/>
      <c r="Z206" s="1202"/>
      <c r="AA206" s="1202"/>
      <c r="AB206" s="1202"/>
      <c r="AC206" s="448" t="s">
        <v>4825</v>
      </c>
      <c r="AD206" s="99"/>
      <c r="AE206" s="99"/>
      <c r="AF206" s="99"/>
      <c r="AG206" s="43"/>
      <c r="AH206" s="43"/>
      <c r="AI206" s="43"/>
      <c r="AJ206" s="43"/>
      <c r="AK206" s="43"/>
      <c r="AL206" s="43"/>
      <c r="AM206" s="44" t="s">
        <v>17</v>
      </c>
      <c r="AN206" s="1157">
        <f>$AN$8</f>
        <v>0.7</v>
      </c>
      <c r="AO206" s="1157"/>
      <c r="AP206" s="1268"/>
      <c r="AQ206" s="1269"/>
      <c r="AR206" s="1269"/>
      <c r="AS206" s="1270"/>
      <c r="AT206" s="101">
        <f>ROUND(ROUND(ROUND(J203*V180,0)*AN206,0)*AR208,0)</f>
        <v>323</v>
      </c>
      <c r="AU206" s="31"/>
    </row>
    <row r="207" spans="1:47" ht="17.100000000000001" customHeight="1" x14ac:dyDescent="0.15">
      <c r="A207" s="32">
        <v>43</v>
      </c>
      <c r="B207" s="33" t="s">
        <v>5726</v>
      </c>
      <c r="C207" s="34" t="s">
        <v>5727</v>
      </c>
      <c r="D207" s="422"/>
      <c r="E207" s="423"/>
      <c r="F207" s="424"/>
      <c r="G207" s="29"/>
      <c r="H207" s="29"/>
      <c r="I207" s="29"/>
      <c r="J207" s="20"/>
      <c r="M207" s="21"/>
      <c r="N207" s="420"/>
      <c r="O207" s="421"/>
      <c r="P207" s="421"/>
      <c r="Q207" s="26"/>
      <c r="R207" s="27"/>
      <c r="S207" s="27"/>
      <c r="T207" s="166"/>
      <c r="W207" s="449"/>
      <c r="X207" s="1272"/>
      <c r="Y207" s="1273"/>
      <c r="Z207" s="1273"/>
      <c r="AA207" s="1273"/>
      <c r="AB207" s="1273"/>
      <c r="AC207" s="448" t="s">
        <v>4827</v>
      </c>
      <c r="AD207" s="99"/>
      <c r="AE207" s="99"/>
      <c r="AF207" s="99"/>
      <c r="AG207" s="43"/>
      <c r="AH207" s="43"/>
      <c r="AI207" s="43"/>
      <c r="AJ207" s="43"/>
      <c r="AK207" s="43"/>
      <c r="AL207" s="43"/>
      <c r="AM207" s="44" t="s">
        <v>17</v>
      </c>
      <c r="AN207" s="1157">
        <f>$AN$9</f>
        <v>0.5</v>
      </c>
      <c r="AO207" s="1157"/>
      <c r="AP207" s="20"/>
      <c r="AQ207" s="4"/>
      <c r="AR207" s="4"/>
      <c r="AS207" s="21"/>
      <c r="AT207" s="101">
        <f>ROUND(ROUND(ROUND(J203*V180,0)*AN207,0)*AR208,0)</f>
        <v>231</v>
      </c>
      <c r="AU207" s="31"/>
    </row>
    <row r="208" spans="1:47" ht="17.100000000000001" customHeight="1" x14ac:dyDescent="0.15">
      <c r="A208" s="32">
        <v>43</v>
      </c>
      <c r="B208" s="33" t="s">
        <v>5728</v>
      </c>
      <c r="C208" s="34" t="s">
        <v>5729</v>
      </c>
      <c r="D208" s="422"/>
      <c r="E208" s="423"/>
      <c r="F208" s="424"/>
      <c r="G208" s="29"/>
      <c r="H208" s="29"/>
      <c r="I208" s="29"/>
      <c r="J208" s="20"/>
      <c r="M208" s="21"/>
      <c r="N208" s="1271" t="s">
        <v>4829</v>
      </c>
      <c r="O208" s="1202"/>
      <c r="P208" s="1202"/>
      <c r="Q208" s="1202"/>
      <c r="R208" s="1202"/>
      <c r="S208" s="1202"/>
      <c r="T208" s="418"/>
      <c r="W208" s="449"/>
      <c r="X208" s="42"/>
      <c r="Y208" s="43"/>
      <c r="Z208" s="44"/>
      <c r="AA208" s="44"/>
      <c r="AB208" s="43"/>
      <c r="AC208" s="450"/>
      <c r="AD208" s="43"/>
      <c r="AE208" s="43"/>
      <c r="AF208" s="43"/>
      <c r="AG208" s="43"/>
      <c r="AH208" s="43"/>
      <c r="AI208" s="43"/>
      <c r="AJ208" s="43"/>
      <c r="AK208" s="43"/>
      <c r="AL208" s="43"/>
      <c r="AM208" s="44"/>
      <c r="AN208" s="45"/>
      <c r="AO208" s="45"/>
      <c r="AP208" s="20"/>
      <c r="AQ208" s="23" t="s">
        <v>17</v>
      </c>
      <c r="AR208" s="1158">
        <f>AR196</f>
        <v>0.95</v>
      </c>
      <c r="AS208" s="1159"/>
      <c r="AT208" s="101">
        <f>ROUND(ROUND(ROUND(J203*R210,0)*V180,0)*AR208,0)</f>
        <v>445</v>
      </c>
      <c r="AU208" s="31"/>
    </row>
    <row r="209" spans="1:47" ht="17.100000000000001" customHeight="1" x14ac:dyDescent="0.15">
      <c r="A209" s="32">
        <v>43</v>
      </c>
      <c r="B209" s="33" t="s">
        <v>5730</v>
      </c>
      <c r="C209" s="34" t="s">
        <v>5731</v>
      </c>
      <c r="D209" s="422"/>
      <c r="E209" s="423"/>
      <c r="F209" s="424"/>
      <c r="G209" s="29"/>
      <c r="H209" s="29"/>
      <c r="I209" s="29"/>
      <c r="J209" s="20"/>
      <c r="M209" s="21"/>
      <c r="N209" s="1228"/>
      <c r="O209" s="1283"/>
      <c r="P209" s="1283"/>
      <c r="Q209" s="1283"/>
      <c r="R209" s="1283"/>
      <c r="S209" s="1283"/>
      <c r="T209" s="418"/>
      <c r="W209" s="449"/>
      <c r="X209" s="1271" t="s">
        <v>4824</v>
      </c>
      <c r="Y209" s="1202"/>
      <c r="Z209" s="1202"/>
      <c r="AA209" s="1202"/>
      <c r="AB209" s="1202"/>
      <c r="AC209" s="448" t="s">
        <v>4825</v>
      </c>
      <c r="AD209" s="99"/>
      <c r="AE209" s="99"/>
      <c r="AF209" s="99"/>
      <c r="AG209" s="43"/>
      <c r="AH209" s="43"/>
      <c r="AI209" s="43"/>
      <c r="AJ209" s="43"/>
      <c r="AK209" s="43"/>
      <c r="AL209" s="43"/>
      <c r="AM209" s="44" t="s">
        <v>17</v>
      </c>
      <c r="AN209" s="1157">
        <f>$AN$8</f>
        <v>0.7</v>
      </c>
      <c r="AO209" s="1157"/>
      <c r="AP209" s="20"/>
      <c r="AQ209" s="4"/>
      <c r="AR209" s="4"/>
      <c r="AS209" s="21"/>
      <c r="AT209" s="101">
        <f>ROUND(ROUND(ROUND(ROUND(J203*R210,0)*V180,0)*AN209,0)*AR208,0)</f>
        <v>312</v>
      </c>
      <c r="AU209" s="31"/>
    </row>
    <row r="210" spans="1:47" ht="17.100000000000001" customHeight="1" x14ac:dyDescent="0.15">
      <c r="A210" s="32">
        <v>43</v>
      </c>
      <c r="B210" s="33" t="s">
        <v>5732</v>
      </c>
      <c r="C210" s="34" t="s">
        <v>5733</v>
      </c>
      <c r="D210" s="426"/>
      <c r="E210" s="427"/>
      <c r="F210" s="428"/>
      <c r="G210" s="57"/>
      <c r="H210" s="57"/>
      <c r="I210" s="57"/>
      <c r="J210" s="24"/>
      <c r="K210" s="25"/>
      <c r="L210" s="25"/>
      <c r="M210" s="38"/>
      <c r="N210" s="420"/>
      <c r="O210" s="421"/>
      <c r="P210" s="421"/>
      <c r="Q210" s="26" t="s">
        <v>17</v>
      </c>
      <c r="R210" s="1180">
        <f>$R$12</f>
        <v>0.96499999999999997</v>
      </c>
      <c r="S210" s="1180"/>
      <c r="T210" s="454"/>
      <c r="U210" s="135"/>
      <c r="V210" s="233"/>
      <c r="W210" s="455"/>
      <c r="X210" s="1272"/>
      <c r="Y210" s="1273"/>
      <c r="Z210" s="1273"/>
      <c r="AA210" s="1273"/>
      <c r="AB210" s="1273"/>
      <c r="AC210" s="448" t="s">
        <v>4827</v>
      </c>
      <c r="AD210" s="99"/>
      <c r="AE210" s="99"/>
      <c r="AF210" s="99"/>
      <c r="AG210" s="43"/>
      <c r="AH210" s="43"/>
      <c r="AI210" s="43"/>
      <c r="AJ210" s="43"/>
      <c r="AK210" s="43"/>
      <c r="AL210" s="43"/>
      <c r="AM210" s="44" t="s">
        <v>17</v>
      </c>
      <c r="AN210" s="1157">
        <f>$AN$9</f>
        <v>0.5</v>
      </c>
      <c r="AO210" s="1157"/>
      <c r="AP210" s="24"/>
      <c r="AQ210" s="25"/>
      <c r="AR210" s="25"/>
      <c r="AS210" s="38"/>
      <c r="AT210" s="35">
        <f>ROUND(ROUND(ROUND(ROUND(J203*R210,0)*V180,0)*AN210,0)*AR208,0)</f>
        <v>222</v>
      </c>
      <c r="AU210" s="61"/>
    </row>
    <row r="211" spans="1:47" ht="17.100000000000001" customHeight="1" x14ac:dyDescent="0.15">
      <c r="A211" s="32">
        <v>43</v>
      </c>
      <c r="B211" s="33" t="s">
        <v>5734</v>
      </c>
      <c r="C211" s="34" t="s">
        <v>5735</v>
      </c>
      <c r="D211" s="456"/>
      <c r="E211" s="457"/>
      <c r="F211" s="458"/>
      <c r="G211" s="62"/>
      <c r="H211" s="63"/>
      <c r="I211" s="63"/>
      <c r="J211" s="1085" t="s">
        <v>4866</v>
      </c>
      <c r="K211" s="1086"/>
      <c r="L211" s="1086"/>
      <c r="M211" s="1087"/>
      <c r="N211" s="416"/>
      <c r="O211" s="417"/>
      <c r="P211" s="417"/>
      <c r="Q211" s="65"/>
      <c r="R211" s="156"/>
      <c r="S211" s="156"/>
      <c r="T211" s="1218" t="s">
        <v>5327</v>
      </c>
      <c r="U211" s="1274"/>
      <c r="V211" s="1274"/>
      <c r="W211" s="1275"/>
      <c r="X211" s="42"/>
      <c r="Y211" s="43"/>
      <c r="Z211" s="44"/>
      <c r="AA211" s="44"/>
      <c r="AB211" s="43"/>
      <c r="AC211" s="450"/>
      <c r="AD211" s="43"/>
      <c r="AE211" s="43"/>
      <c r="AF211" s="43"/>
      <c r="AG211" s="43"/>
      <c r="AH211" s="43"/>
      <c r="AI211" s="43"/>
      <c r="AJ211" s="43"/>
      <c r="AK211" s="43"/>
      <c r="AL211" s="43"/>
      <c r="AM211" s="44"/>
      <c r="AN211" s="45"/>
      <c r="AO211" s="45"/>
      <c r="AP211" s="43"/>
      <c r="AQ211" s="43"/>
      <c r="AR211" s="43"/>
      <c r="AS211" s="43"/>
      <c r="AT211" s="35">
        <f>ROUND(J215*V216,0)</f>
        <v>417</v>
      </c>
      <c r="AU211" s="66"/>
    </row>
    <row r="212" spans="1:47" ht="17.100000000000001" customHeight="1" x14ac:dyDescent="0.15">
      <c r="A212" s="32">
        <v>43</v>
      </c>
      <c r="B212" s="33" t="s">
        <v>5736</v>
      </c>
      <c r="C212" s="34" t="s">
        <v>5737</v>
      </c>
      <c r="D212" s="422"/>
      <c r="E212" s="423"/>
      <c r="F212" s="424"/>
      <c r="G212" s="29"/>
      <c r="H212" s="29"/>
      <c r="I212" s="29"/>
      <c r="J212" s="1088"/>
      <c r="K212" s="1089"/>
      <c r="L212" s="1089"/>
      <c r="M212" s="1090"/>
      <c r="N212" s="418"/>
      <c r="O212" s="419"/>
      <c r="P212" s="419"/>
      <c r="Q212" s="23"/>
      <c r="R212" s="167"/>
      <c r="S212" s="167"/>
      <c r="T212" s="1276"/>
      <c r="U212" s="1277"/>
      <c r="V212" s="1277"/>
      <c r="W212" s="1278"/>
      <c r="X212" s="1271" t="s">
        <v>4824</v>
      </c>
      <c r="Y212" s="1202"/>
      <c r="Z212" s="1202"/>
      <c r="AA212" s="1202"/>
      <c r="AB212" s="1202"/>
      <c r="AC212" s="448" t="s">
        <v>4825</v>
      </c>
      <c r="AD212" s="99"/>
      <c r="AE212" s="99"/>
      <c r="AF212" s="99"/>
      <c r="AG212" s="43"/>
      <c r="AH212" s="43"/>
      <c r="AI212" s="43"/>
      <c r="AJ212" s="43"/>
      <c r="AK212" s="43"/>
      <c r="AL212" s="43"/>
      <c r="AM212" s="44" t="s">
        <v>17</v>
      </c>
      <c r="AN212" s="1157">
        <f>$AN$8</f>
        <v>0.7</v>
      </c>
      <c r="AO212" s="1157"/>
      <c r="AP212" s="43"/>
      <c r="AQ212" s="43"/>
      <c r="AR212" s="43"/>
      <c r="AS212" s="43"/>
      <c r="AT212" s="101">
        <f>ROUND(ROUND(J215*V216,0)*AN212,0)</f>
        <v>292</v>
      </c>
      <c r="AU212" s="31"/>
    </row>
    <row r="213" spans="1:47" ht="17.100000000000001" customHeight="1" x14ac:dyDescent="0.15">
      <c r="A213" s="32">
        <v>43</v>
      </c>
      <c r="B213" s="33" t="s">
        <v>5738</v>
      </c>
      <c r="C213" s="34" t="s">
        <v>5739</v>
      </c>
      <c r="D213" s="422"/>
      <c r="E213" s="423"/>
      <c r="F213" s="424"/>
      <c r="G213" s="29"/>
      <c r="H213" s="29"/>
      <c r="I213" s="29"/>
      <c r="J213" s="1088"/>
      <c r="K213" s="1089"/>
      <c r="L213" s="1089"/>
      <c r="M213" s="1090"/>
      <c r="N213" s="420"/>
      <c r="O213" s="421"/>
      <c r="P213" s="421"/>
      <c r="Q213" s="26"/>
      <c r="R213" s="27"/>
      <c r="S213" s="27"/>
      <c r="T213" s="1276"/>
      <c r="U213" s="1277"/>
      <c r="V213" s="1277"/>
      <c r="W213" s="1278"/>
      <c r="X213" s="1272"/>
      <c r="Y213" s="1273"/>
      <c r="Z213" s="1273"/>
      <c r="AA213" s="1273"/>
      <c r="AB213" s="1273"/>
      <c r="AC213" s="448" t="s">
        <v>4827</v>
      </c>
      <c r="AD213" s="99"/>
      <c r="AE213" s="99"/>
      <c r="AF213" s="99"/>
      <c r="AG213" s="43"/>
      <c r="AH213" s="43"/>
      <c r="AI213" s="43"/>
      <c r="AJ213" s="43"/>
      <c r="AK213" s="43"/>
      <c r="AL213" s="43"/>
      <c r="AM213" s="44" t="s">
        <v>17</v>
      </c>
      <c r="AN213" s="1157">
        <f>$AN$9</f>
        <v>0.5</v>
      </c>
      <c r="AO213" s="1157"/>
      <c r="AP213" s="43"/>
      <c r="AQ213" s="43"/>
      <c r="AR213" s="43"/>
      <c r="AS213" s="43"/>
      <c r="AT213" s="101">
        <f>ROUND(ROUND(J215*V216,0)*AN213,0)</f>
        <v>209</v>
      </c>
      <c r="AU213" s="31"/>
    </row>
    <row r="214" spans="1:47" ht="17.100000000000001" customHeight="1" x14ac:dyDescent="0.15">
      <c r="A214" s="32">
        <v>43</v>
      </c>
      <c r="B214" s="33" t="s">
        <v>5740</v>
      </c>
      <c r="C214" s="34" t="s">
        <v>5741</v>
      </c>
      <c r="D214" s="422"/>
      <c r="E214" s="423"/>
      <c r="F214" s="424"/>
      <c r="G214" s="29"/>
      <c r="H214" s="29"/>
      <c r="I214" s="29"/>
      <c r="J214" s="1088"/>
      <c r="K214" s="1089"/>
      <c r="L214" s="1089"/>
      <c r="M214" s="1090"/>
      <c r="N214" s="1271" t="s">
        <v>4829</v>
      </c>
      <c r="O214" s="1202"/>
      <c r="P214" s="1202"/>
      <c r="Q214" s="1202"/>
      <c r="R214" s="1202"/>
      <c r="S214" s="1202"/>
      <c r="T214" s="418"/>
      <c r="W214" s="449"/>
      <c r="X214" s="42"/>
      <c r="Y214" s="43"/>
      <c r="Z214" s="44"/>
      <c r="AA214" s="44"/>
      <c r="AB214" s="43"/>
      <c r="AC214" s="450"/>
      <c r="AD214" s="43"/>
      <c r="AE214" s="43"/>
      <c r="AF214" s="43"/>
      <c r="AG214" s="43"/>
      <c r="AH214" s="43"/>
      <c r="AI214" s="43"/>
      <c r="AJ214" s="43"/>
      <c r="AK214" s="43"/>
      <c r="AL214" s="43"/>
      <c r="AM214" s="44"/>
      <c r="AN214" s="45"/>
      <c r="AO214" s="45"/>
      <c r="AP214" s="43"/>
      <c r="AQ214" s="43"/>
      <c r="AR214" s="25"/>
      <c r="AS214" s="25"/>
      <c r="AT214" s="101">
        <f>ROUND(ROUND(J215*R216,0)*V216,0)</f>
        <v>403</v>
      </c>
      <c r="AU214" s="31"/>
    </row>
    <row r="215" spans="1:47" ht="17.100000000000001" customHeight="1" x14ac:dyDescent="0.15">
      <c r="A215" s="32">
        <v>43</v>
      </c>
      <c r="B215" s="33" t="s">
        <v>5742</v>
      </c>
      <c r="C215" s="34" t="s">
        <v>5743</v>
      </c>
      <c r="D215" s="422"/>
      <c r="E215" s="423"/>
      <c r="F215" s="424"/>
      <c r="G215" s="29"/>
      <c r="H215" s="29"/>
      <c r="I215" s="29"/>
      <c r="J215" s="1280">
        <f>'15就労移行支援(基本)'!K215</f>
        <v>596</v>
      </c>
      <c r="K215" s="1108"/>
      <c r="L215" s="4" t="s">
        <v>21</v>
      </c>
      <c r="M215" s="22"/>
      <c r="N215" s="1228"/>
      <c r="O215" s="1283"/>
      <c r="P215" s="1283"/>
      <c r="Q215" s="1283"/>
      <c r="R215" s="1283"/>
      <c r="S215" s="1283"/>
      <c r="T215" s="418"/>
      <c r="W215" s="449"/>
      <c r="X215" s="1271" t="s">
        <v>4824</v>
      </c>
      <c r="Y215" s="1202"/>
      <c r="Z215" s="1202"/>
      <c r="AA215" s="1202"/>
      <c r="AB215" s="1202"/>
      <c r="AC215" s="448" t="s">
        <v>4825</v>
      </c>
      <c r="AD215" s="99"/>
      <c r="AE215" s="99"/>
      <c r="AF215" s="99"/>
      <c r="AG215" s="43"/>
      <c r="AH215" s="43"/>
      <c r="AI215" s="43"/>
      <c r="AJ215" s="43"/>
      <c r="AK215" s="43"/>
      <c r="AL215" s="43"/>
      <c r="AM215" s="44" t="s">
        <v>17</v>
      </c>
      <c r="AN215" s="1157">
        <f>$AN$8</f>
        <v>0.7</v>
      </c>
      <c r="AO215" s="1157"/>
      <c r="AP215" s="25"/>
      <c r="AQ215" s="25"/>
      <c r="AR215" s="25"/>
      <c r="AS215" s="25"/>
      <c r="AT215" s="101">
        <f>ROUND(ROUND(ROUND(J215*R216,0)*V216,0)*AN215,0)</f>
        <v>282</v>
      </c>
      <c r="AU215" s="31"/>
    </row>
    <row r="216" spans="1:47" ht="17.100000000000001" customHeight="1" x14ac:dyDescent="0.15">
      <c r="A216" s="32">
        <v>43</v>
      </c>
      <c r="B216" s="33" t="s">
        <v>5744</v>
      </c>
      <c r="C216" s="34" t="s">
        <v>5745</v>
      </c>
      <c r="D216" s="422"/>
      <c r="E216" s="423"/>
      <c r="F216" s="424"/>
      <c r="G216" s="29"/>
      <c r="H216" s="29"/>
      <c r="I216" s="29"/>
      <c r="J216" s="418"/>
      <c r="K216" s="419"/>
      <c r="L216" s="419"/>
      <c r="M216" s="425"/>
      <c r="N216" s="420"/>
      <c r="O216" s="421"/>
      <c r="P216" s="421"/>
      <c r="Q216" s="26" t="s">
        <v>17</v>
      </c>
      <c r="R216" s="1180">
        <f>$R$12</f>
        <v>0.96499999999999997</v>
      </c>
      <c r="S216" s="1180"/>
      <c r="T216" s="166"/>
      <c r="U216" s="23" t="s">
        <v>17</v>
      </c>
      <c r="V216" s="1158">
        <f>V180</f>
        <v>0.7</v>
      </c>
      <c r="W216" s="1159"/>
      <c r="X216" s="1272"/>
      <c r="Y216" s="1273"/>
      <c r="Z216" s="1273"/>
      <c r="AA216" s="1273"/>
      <c r="AB216" s="1273"/>
      <c r="AC216" s="448" t="s">
        <v>4827</v>
      </c>
      <c r="AD216" s="99"/>
      <c r="AE216" s="99"/>
      <c r="AF216" s="99"/>
      <c r="AG216" s="43"/>
      <c r="AH216" s="43"/>
      <c r="AI216" s="43"/>
      <c r="AJ216" s="43"/>
      <c r="AK216" s="43"/>
      <c r="AL216" s="43"/>
      <c r="AM216" s="44" t="s">
        <v>17</v>
      </c>
      <c r="AN216" s="1157">
        <f>$AN$9</f>
        <v>0.5</v>
      </c>
      <c r="AO216" s="1157"/>
      <c r="AP216" s="25"/>
      <c r="AQ216" s="25"/>
      <c r="AR216" s="25"/>
      <c r="AS216" s="25"/>
      <c r="AT216" s="101">
        <f>ROUND(ROUND(ROUND(J215*R216,0)*V216,0)*AN216,0)</f>
        <v>202</v>
      </c>
      <c r="AU216" s="31"/>
    </row>
    <row r="217" spans="1:47" ht="17.100000000000001" customHeight="1" x14ac:dyDescent="0.15">
      <c r="A217" s="32">
        <v>43</v>
      </c>
      <c r="B217" s="33" t="s">
        <v>5746</v>
      </c>
      <c r="C217" s="34" t="s">
        <v>5747</v>
      </c>
      <c r="D217" s="422"/>
      <c r="E217" s="423"/>
      <c r="F217" s="424"/>
      <c r="G217" s="29"/>
      <c r="H217" s="29"/>
      <c r="I217" s="29"/>
      <c r="J217" s="20"/>
      <c r="M217" s="21"/>
      <c r="N217" s="416"/>
      <c r="O217" s="417"/>
      <c r="P217" s="417"/>
      <c r="Q217" s="65"/>
      <c r="R217" s="156"/>
      <c r="S217" s="156"/>
      <c r="T217" s="166"/>
      <c r="W217" s="449"/>
      <c r="X217" s="42"/>
      <c r="Y217" s="43"/>
      <c r="Z217" s="44"/>
      <c r="AA217" s="44"/>
      <c r="AB217" s="43"/>
      <c r="AC217" s="450"/>
      <c r="AD217" s="43"/>
      <c r="AE217" s="43"/>
      <c r="AF217" s="43"/>
      <c r="AG217" s="43"/>
      <c r="AH217" s="43"/>
      <c r="AI217" s="43"/>
      <c r="AJ217" s="43"/>
      <c r="AK217" s="43"/>
      <c r="AL217" s="43"/>
      <c r="AM217" s="44"/>
      <c r="AN217" s="45"/>
      <c r="AO217" s="45"/>
      <c r="AP217" s="1198" t="s">
        <v>4833</v>
      </c>
      <c r="AQ217" s="1281"/>
      <c r="AR217" s="1281"/>
      <c r="AS217" s="1299"/>
      <c r="AT217" s="101">
        <f>ROUND(ROUND(J215*V216,0)*AR220,0)</f>
        <v>396</v>
      </c>
      <c r="AU217" s="31"/>
    </row>
    <row r="218" spans="1:47" ht="17.100000000000001" customHeight="1" x14ac:dyDescent="0.15">
      <c r="A218" s="32">
        <v>43</v>
      </c>
      <c r="B218" s="33" t="s">
        <v>5748</v>
      </c>
      <c r="C218" s="34" t="s">
        <v>5749</v>
      </c>
      <c r="D218" s="422"/>
      <c r="E218" s="423"/>
      <c r="F218" s="424"/>
      <c r="G218" s="29"/>
      <c r="H218" s="29"/>
      <c r="I218" s="29"/>
      <c r="J218" s="20"/>
      <c r="M218" s="21"/>
      <c r="N218" s="418"/>
      <c r="O218" s="419"/>
      <c r="P218" s="419"/>
      <c r="Q218" s="23"/>
      <c r="R218" s="167"/>
      <c r="S218" s="167"/>
      <c r="T218" s="166"/>
      <c r="W218" s="449"/>
      <c r="X218" s="1271" t="s">
        <v>4824</v>
      </c>
      <c r="Y218" s="1202"/>
      <c r="Z218" s="1202"/>
      <c r="AA218" s="1202"/>
      <c r="AB218" s="1202"/>
      <c r="AC218" s="448" t="s">
        <v>4825</v>
      </c>
      <c r="AD218" s="99"/>
      <c r="AE218" s="99"/>
      <c r="AF218" s="99"/>
      <c r="AG218" s="43"/>
      <c r="AH218" s="43"/>
      <c r="AI218" s="43"/>
      <c r="AJ218" s="43"/>
      <c r="AK218" s="43"/>
      <c r="AL218" s="43"/>
      <c r="AM218" s="44" t="s">
        <v>17</v>
      </c>
      <c r="AN218" s="1157">
        <f>$AN$8</f>
        <v>0.7</v>
      </c>
      <c r="AO218" s="1157"/>
      <c r="AP218" s="1268"/>
      <c r="AQ218" s="1269"/>
      <c r="AR218" s="1269"/>
      <c r="AS218" s="1270"/>
      <c r="AT218" s="101">
        <f>ROUND(ROUND(ROUND(J215*V216,0)*AN218,0)*AR220,0)</f>
        <v>277</v>
      </c>
      <c r="AU218" s="31"/>
    </row>
    <row r="219" spans="1:47" ht="17.100000000000001" customHeight="1" x14ac:dyDescent="0.15">
      <c r="A219" s="32">
        <v>43</v>
      </c>
      <c r="B219" s="33" t="s">
        <v>5750</v>
      </c>
      <c r="C219" s="34" t="s">
        <v>5751</v>
      </c>
      <c r="D219" s="422"/>
      <c r="E219" s="423"/>
      <c r="F219" s="424"/>
      <c r="G219" s="29"/>
      <c r="H219" s="29"/>
      <c r="I219" s="29"/>
      <c r="J219" s="20"/>
      <c r="M219" s="21"/>
      <c r="N219" s="420"/>
      <c r="O219" s="421"/>
      <c r="P219" s="421"/>
      <c r="Q219" s="26"/>
      <c r="R219" s="27"/>
      <c r="S219" s="27"/>
      <c r="T219" s="166"/>
      <c r="W219" s="449"/>
      <c r="X219" s="1272"/>
      <c r="Y219" s="1273"/>
      <c r="Z219" s="1273"/>
      <c r="AA219" s="1273"/>
      <c r="AB219" s="1273"/>
      <c r="AC219" s="448" t="s">
        <v>4827</v>
      </c>
      <c r="AD219" s="99"/>
      <c r="AE219" s="99"/>
      <c r="AF219" s="99"/>
      <c r="AG219" s="43"/>
      <c r="AH219" s="43"/>
      <c r="AI219" s="43"/>
      <c r="AJ219" s="43"/>
      <c r="AK219" s="43"/>
      <c r="AL219" s="43"/>
      <c r="AM219" s="44" t="s">
        <v>17</v>
      </c>
      <c r="AN219" s="1157">
        <f>$AN$9</f>
        <v>0.5</v>
      </c>
      <c r="AO219" s="1157"/>
      <c r="AP219" s="20"/>
      <c r="AQ219" s="4"/>
      <c r="AR219" s="4"/>
      <c r="AS219" s="21"/>
      <c r="AT219" s="101">
        <f>ROUND(ROUND(ROUND(J215*V216,0)*AN219,0)*AR220,0)</f>
        <v>199</v>
      </c>
      <c r="AU219" s="31"/>
    </row>
    <row r="220" spans="1:47" ht="17.100000000000001" customHeight="1" x14ac:dyDescent="0.15">
      <c r="A220" s="32">
        <v>43</v>
      </c>
      <c r="B220" s="33" t="s">
        <v>5752</v>
      </c>
      <c r="C220" s="34" t="s">
        <v>5753</v>
      </c>
      <c r="D220" s="422"/>
      <c r="E220" s="423"/>
      <c r="F220" s="424"/>
      <c r="G220" s="29"/>
      <c r="H220" s="29"/>
      <c r="I220" s="29"/>
      <c r="J220" s="20"/>
      <c r="M220" s="21"/>
      <c r="N220" s="1271" t="s">
        <v>4829</v>
      </c>
      <c r="O220" s="1202"/>
      <c r="P220" s="1202"/>
      <c r="Q220" s="1202"/>
      <c r="R220" s="1202"/>
      <c r="S220" s="1202"/>
      <c r="T220" s="418"/>
      <c r="W220" s="449"/>
      <c r="X220" s="42"/>
      <c r="Y220" s="43"/>
      <c r="Z220" s="44"/>
      <c r="AA220" s="44"/>
      <c r="AB220" s="43"/>
      <c r="AC220" s="450"/>
      <c r="AD220" s="43"/>
      <c r="AE220" s="43"/>
      <c r="AF220" s="43"/>
      <c r="AG220" s="43"/>
      <c r="AH220" s="43"/>
      <c r="AI220" s="43"/>
      <c r="AJ220" s="43"/>
      <c r="AK220" s="43"/>
      <c r="AL220" s="43"/>
      <c r="AM220" s="44"/>
      <c r="AN220" s="45"/>
      <c r="AO220" s="45"/>
      <c r="AP220" s="20"/>
      <c r="AQ220" s="23" t="s">
        <v>17</v>
      </c>
      <c r="AR220" s="1158">
        <f>AR208</f>
        <v>0.95</v>
      </c>
      <c r="AS220" s="1159"/>
      <c r="AT220" s="101">
        <f>ROUND(ROUND(ROUND(J215*R222,0)*V216,0)*AR220,0)</f>
        <v>383</v>
      </c>
      <c r="AU220" s="31"/>
    </row>
    <row r="221" spans="1:47" ht="17.100000000000001" customHeight="1" x14ac:dyDescent="0.15">
      <c r="A221" s="32">
        <v>43</v>
      </c>
      <c r="B221" s="33" t="s">
        <v>5754</v>
      </c>
      <c r="C221" s="34" t="s">
        <v>5755</v>
      </c>
      <c r="D221" s="422"/>
      <c r="E221" s="423"/>
      <c r="F221" s="424"/>
      <c r="G221" s="29"/>
      <c r="H221" s="29"/>
      <c r="I221" s="29"/>
      <c r="J221" s="20"/>
      <c r="M221" s="21"/>
      <c r="N221" s="1228"/>
      <c r="O221" s="1283"/>
      <c r="P221" s="1283"/>
      <c r="Q221" s="1283"/>
      <c r="R221" s="1283"/>
      <c r="S221" s="1283"/>
      <c r="T221" s="418"/>
      <c r="W221" s="449"/>
      <c r="X221" s="1271" t="s">
        <v>4824</v>
      </c>
      <c r="Y221" s="1202"/>
      <c r="Z221" s="1202"/>
      <c r="AA221" s="1202"/>
      <c r="AB221" s="1202"/>
      <c r="AC221" s="448" t="s">
        <v>4825</v>
      </c>
      <c r="AD221" s="99"/>
      <c r="AE221" s="99"/>
      <c r="AF221" s="99"/>
      <c r="AG221" s="43"/>
      <c r="AH221" s="43"/>
      <c r="AI221" s="43"/>
      <c r="AJ221" s="43"/>
      <c r="AK221" s="43"/>
      <c r="AL221" s="43"/>
      <c r="AM221" s="44" t="s">
        <v>17</v>
      </c>
      <c r="AN221" s="1157">
        <f>$AN$8</f>
        <v>0.7</v>
      </c>
      <c r="AO221" s="1157"/>
      <c r="AP221" s="20"/>
      <c r="AQ221" s="4"/>
      <c r="AR221" s="4"/>
      <c r="AS221" s="21"/>
      <c r="AT221" s="101">
        <f>ROUND(ROUND(ROUND(ROUND(J215*R222,0)*V216,0)*AN221,0)*AR220,0)</f>
        <v>268</v>
      </c>
      <c r="AU221" s="31"/>
    </row>
    <row r="222" spans="1:47" ht="17.100000000000001" customHeight="1" x14ac:dyDescent="0.15">
      <c r="A222" s="32">
        <v>43</v>
      </c>
      <c r="B222" s="33" t="s">
        <v>5756</v>
      </c>
      <c r="C222" s="34" t="s">
        <v>5757</v>
      </c>
      <c r="D222" s="422"/>
      <c r="E222" s="423"/>
      <c r="F222" s="424"/>
      <c r="G222" s="29"/>
      <c r="H222" s="29"/>
      <c r="I222" s="29"/>
      <c r="J222" s="20"/>
      <c r="M222" s="21"/>
      <c r="N222" s="420"/>
      <c r="O222" s="421"/>
      <c r="P222" s="421"/>
      <c r="Q222" s="26" t="s">
        <v>17</v>
      </c>
      <c r="R222" s="1180">
        <f>$R$12</f>
        <v>0.96499999999999997</v>
      </c>
      <c r="S222" s="1180"/>
      <c r="T222" s="166"/>
      <c r="W222" s="449"/>
      <c r="X222" s="1272"/>
      <c r="Y222" s="1273"/>
      <c r="Z222" s="1273"/>
      <c r="AA222" s="1273"/>
      <c r="AB222" s="1273"/>
      <c r="AC222" s="448" t="s">
        <v>4827</v>
      </c>
      <c r="AD222" s="99"/>
      <c r="AE222" s="99"/>
      <c r="AF222" s="99"/>
      <c r="AG222" s="43"/>
      <c r="AH222" s="43"/>
      <c r="AI222" s="43"/>
      <c r="AJ222" s="43"/>
      <c r="AK222" s="43"/>
      <c r="AL222" s="43"/>
      <c r="AM222" s="44" t="s">
        <v>17</v>
      </c>
      <c r="AN222" s="1157">
        <f>$AN$9</f>
        <v>0.5</v>
      </c>
      <c r="AO222" s="1157"/>
      <c r="AP222" s="24"/>
      <c r="AQ222" s="25"/>
      <c r="AR222" s="25"/>
      <c r="AS222" s="38"/>
      <c r="AT222" s="101">
        <f>ROUND(ROUND(ROUND(ROUND(J215*R222,0)*V216,0)*AN222,0)*AR220,0)</f>
        <v>192</v>
      </c>
      <c r="AU222" s="31"/>
    </row>
    <row r="223" spans="1:47" ht="17.100000000000001" customHeight="1" x14ac:dyDescent="0.15">
      <c r="A223" s="32">
        <v>43</v>
      </c>
      <c r="B223" s="33" t="s">
        <v>5758</v>
      </c>
      <c r="C223" s="34" t="s">
        <v>5759</v>
      </c>
      <c r="D223" s="422"/>
      <c r="E223" s="423"/>
      <c r="F223" s="424"/>
      <c r="G223" s="29"/>
      <c r="H223" s="29"/>
      <c r="I223" s="29"/>
      <c r="J223" s="1085" t="s">
        <v>4879</v>
      </c>
      <c r="K223" s="1086"/>
      <c r="L223" s="1086"/>
      <c r="M223" s="1087"/>
      <c r="N223" s="416"/>
      <c r="O223" s="417"/>
      <c r="P223" s="417"/>
      <c r="Q223" s="65"/>
      <c r="R223" s="156"/>
      <c r="S223" s="156"/>
      <c r="T223" s="258"/>
      <c r="U223" s="451"/>
      <c r="V223" s="451"/>
      <c r="W223" s="452"/>
      <c r="X223" s="42"/>
      <c r="Y223" s="43"/>
      <c r="Z223" s="44"/>
      <c r="AA223" s="44"/>
      <c r="AB223" s="43"/>
      <c r="AC223" s="450"/>
      <c r="AD223" s="43"/>
      <c r="AE223" s="43"/>
      <c r="AF223" s="43"/>
      <c r="AG223" s="43"/>
      <c r="AH223" s="43"/>
      <c r="AI223" s="43"/>
      <c r="AJ223" s="43"/>
      <c r="AK223" s="43"/>
      <c r="AL223" s="43"/>
      <c r="AM223" s="44"/>
      <c r="AN223" s="45"/>
      <c r="AO223" s="45"/>
      <c r="AP223" s="25"/>
      <c r="AQ223" s="25"/>
      <c r="AR223" s="25"/>
      <c r="AS223" s="25"/>
      <c r="AT223" s="35">
        <f>ROUND(J227*V216,0)</f>
        <v>348</v>
      </c>
      <c r="AU223" s="31"/>
    </row>
    <row r="224" spans="1:47" ht="17.100000000000001" customHeight="1" x14ac:dyDescent="0.15">
      <c r="A224" s="32">
        <v>43</v>
      </c>
      <c r="B224" s="33" t="s">
        <v>5760</v>
      </c>
      <c r="C224" s="34" t="s">
        <v>5761</v>
      </c>
      <c r="D224" s="422"/>
      <c r="E224" s="423"/>
      <c r="F224" s="424"/>
      <c r="G224" s="29"/>
      <c r="H224" s="29"/>
      <c r="I224" s="29"/>
      <c r="J224" s="1088"/>
      <c r="K224" s="1089"/>
      <c r="L224" s="1089"/>
      <c r="M224" s="1090"/>
      <c r="N224" s="418"/>
      <c r="O224" s="419"/>
      <c r="P224" s="419"/>
      <c r="Q224" s="23"/>
      <c r="R224" s="167"/>
      <c r="S224" s="167"/>
      <c r="T224" s="453"/>
      <c r="U224" s="451"/>
      <c r="V224" s="451"/>
      <c r="W224" s="452"/>
      <c r="X224" s="1271" t="s">
        <v>4824</v>
      </c>
      <c r="Y224" s="1202"/>
      <c r="Z224" s="1202"/>
      <c r="AA224" s="1202"/>
      <c r="AB224" s="1202"/>
      <c r="AC224" s="448" t="s">
        <v>4825</v>
      </c>
      <c r="AD224" s="99"/>
      <c r="AE224" s="99"/>
      <c r="AF224" s="99"/>
      <c r="AG224" s="43"/>
      <c r="AH224" s="43"/>
      <c r="AI224" s="43"/>
      <c r="AJ224" s="43"/>
      <c r="AK224" s="43"/>
      <c r="AL224" s="43"/>
      <c r="AM224" s="44" t="s">
        <v>17</v>
      </c>
      <c r="AN224" s="1157">
        <f>$AN$8</f>
        <v>0.7</v>
      </c>
      <c r="AO224" s="1157"/>
      <c r="AP224" s="43"/>
      <c r="AQ224" s="43"/>
      <c r="AR224" s="43"/>
      <c r="AS224" s="43"/>
      <c r="AT224" s="101">
        <f>ROUND(ROUND(J227*V216,0)*AN224,0)</f>
        <v>244</v>
      </c>
      <c r="AU224" s="31"/>
    </row>
    <row r="225" spans="1:47" ht="17.100000000000001" customHeight="1" x14ac:dyDescent="0.15">
      <c r="A225" s="32">
        <v>43</v>
      </c>
      <c r="B225" s="33" t="s">
        <v>5762</v>
      </c>
      <c r="C225" s="34" t="s">
        <v>5763</v>
      </c>
      <c r="D225" s="422"/>
      <c r="E225" s="423"/>
      <c r="F225" s="424"/>
      <c r="G225" s="29"/>
      <c r="H225" s="29"/>
      <c r="I225" s="29"/>
      <c r="J225" s="1088"/>
      <c r="K225" s="1089"/>
      <c r="L225" s="1089"/>
      <c r="M225" s="1090"/>
      <c r="N225" s="420"/>
      <c r="O225" s="421"/>
      <c r="P225" s="421"/>
      <c r="Q225" s="26"/>
      <c r="R225" s="27"/>
      <c r="S225" s="27"/>
      <c r="T225" s="453"/>
      <c r="U225" s="451"/>
      <c r="V225" s="451"/>
      <c r="W225" s="452"/>
      <c r="X225" s="1272"/>
      <c r="Y225" s="1273"/>
      <c r="Z225" s="1273"/>
      <c r="AA225" s="1273"/>
      <c r="AB225" s="1273"/>
      <c r="AC225" s="448" t="s">
        <v>4827</v>
      </c>
      <c r="AD225" s="99"/>
      <c r="AE225" s="99"/>
      <c r="AF225" s="99"/>
      <c r="AG225" s="43"/>
      <c r="AH225" s="43"/>
      <c r="AI225" s="43"/>
      <c r="AJ225" s="43"/>
      <c r="AK225" s="43"/>
      <c r="AL225" s="43"/>
      <c r="AM225" s="44" t="s">
        <v>17</v>
      </c>
      <c r="AN225" s="1157">
        <f>$AN$9</f>
        <v>0.5</v>
      </c>
      <c r="AO225" s="1157"/>
      <c r="AP225" s="43"/>
      <c r="AQ225" s="43"/>
      <c r="AR225" s="43"/>
      <c r="AS225" s="43"/>
      <c r="AT225" s="101">
        <f>ROUND(ROUND(J227*V216,0)*AN225,0)</f>
        <v>174</v>
      </c>
      <c r="AU225" s="31"/>
    </row>
    <row r="226" spans="1:47" ht="17.100000000000001" customHeight="1" x14ac:dyDescent="0.15">
      <c r="A226" s="32">
        <v>43</v>
      </c>
      <c r="B226" s="33" t="s">
        <v>5764</v>
      </c>
      <c r="C226" s="34" t="s">
        <v>5765</v>
      </c>
      <c r="D226" s="422"/>
      <c r="E226" s="423"/>
      <c r="F226" s="424"/>
      <c r="G226" s="29"/>
      <c r="H226" s="29"/>
      <c r="I226" s="29"/>
      <c r="J226" s="1088"/>
      <c r="K226" s="1089"/>
      <c r="L226" s="1089"/>
      <c r="M226" s="1090"/>
      <c r="N226" s="1271" t="s">
        <v>4829</v>
      </c>
      <c r="O226" s="1202"/>
      <c r="P226" s="1202"/>
      <c r="Q226" s="1202"/>
      <c r="R226" s="1202"/>
      <c r="S226" s="1202"/>
      <c r="T226" s="418"/>
      <c r="W226" s="449"/>
      <c r="X226" s="42"/>
      <c r="Y226" s="43"/>
      <c r="Z226" s="44"/>
      <c r="AA226" s="44"/>
      <c r="AB226" s="43"/>
      <c r="AC226" s="450"/>
      <c r="AD226" s="43"/>
      <c r="AE226" s="43"/>
      <c r="AF226" s="43"/>
      <c r="AG226" s="43"/>
      <c r="AH226" s="43"/>
      <c r="AI226" s="43"/>
      <c r="AJ226" s="43"/>
      <c r="AK226" s="43"/>
      <c r="AL226" s="43"/>
      <c r="AM226" s="44"/>
      <c r="AN226" s="45"/>
      <c r="AO226" s="45"/>
      <c r="AP226" s="43"/>
      <c r="AQ226" s="43"/>
      <c r="AR226" s="25"/>
      <c r="AS226" s="25"/>
      <c r="AT226" s="101">
        <f>ROUND(ROUND(J227*R228,0)*V216,0)</f>
        <v>336</v>
      </c>
      <c r="AU226" s="31"/>
    </row>
    <row r="227" spans="1:47" ht="17.100000000000001" customHeight="1" x14ac:dyDescent="0.15">
      <c r="A227" s="32">
        <v>43</v>
      </c>
      <c r="B227" s="33" t="s">
        <v>5766</v>
      </c>
      <c r="C227" s="34" t="s">
        <v>5767</v>
      </c>
      <c r="D227" s="422"/>
      <c r="E227" s="423"/>
      <c r="F227" s="424"/>
      <c r="G227" s="29"/>
      <c r="H227" s="29"/>
      <c r="I227" s="29"/>
      <c r="J227" s="1280">
        <f>'15就労移行支援(基本)'!K227</f>
        <v>497</v>
      </c>
      <c r="K227" s="1108"/>
      <c r="L227" s="4" t="s">
        <v>21</v>
      </c>
      <c r="M227" s="22"/>
      <c r="N227" s="1228"/>
      <c r="O227" s="1283"/>
      <c r="P227" s="1283"/>
      <c r="Q227" s="1283"/>
      <c r="R227" s="1283"/>
      <c r="S227" s="1283"/>
      <c r="T227" s="418"/>
      <c r="W227" s="449"/>
      <c r="X227" s="1271" t="s">
        <v>4824</v>
      </c>
      <c r="Y227" s="1202"/>
      <c r="Z227" s="1202"/>
      <c r="AA227" s="1202"/>
      <c r="AB227" s="1202"/>
      <c r="AC227" s="448" t="s">
        <v>4825</v>
      </c>
      <c r="AD227" s="99"/>
      <c r="AE227" s="99"/>
      <c r="AF227" s="99"/>
      <c r="AG227" s="43"/>
      <c r="AH227" s="43"/>
      <c r="AI227" s="43"/>
      <c r="AJ227" s="43"/>
      <c r="AK227" s="43"/>
      <c r="AL227" s="43"/>
      <c r="AM227" s="44" t="s">
        <v>17</v>
      </c>
      <c r="AN227" s="1157">
        <f>$AN$8</f>
        <v>0.7</v>
      </c>
      <c r="AO227" s="1157"/>
      <c r="AP227" s="25"/>
      <c r="AQ227" s="25"/>
      <c r="AR227" s="25"/>
      <c r="AS227" s="25"/>
      <c r="AT227" s="101">
        <f>ROUND(ROUND(ROUND(J227*R228,0)*V216,0)*AN227,0)</f>
        <v>235</v>
      </c>
      <c r="AU227" s="31"/>
    </row>
    <row r="228" spans="1:47" ht="17.100000000000001" customHeight="1" x14ac:dyDescent="0.15">
      <c r="A228" s="32">
        <v>43</v>
      </c>
      <c r="B228" s="33" t="s">
        <v>5768</v>
      </c>
      <c r="C228" s="34" t="s">
        <v>5769</v>
      </c>
      <c r="D228" s="422"/>
      <c r="E228" s="423"/>
      <c r="F228" s="424"/>
      <c r="G228" s="29"/>
      <c r="H228" s="29"/>
      <c r="I228" s="29"/>
      <c r="J228" s="418"/>
      <c r="K228" s="419"/>
      <c r="L228" s="419"/>
      <c r="M228" s="425"/>
      <c r="N228" s="420"/>
      <c r="O228" s="421"/>
      <c r="P228" s="421"/>
      <c r="Q228" s="26" t="s">
        <v>17</v>
      </c>
      <c r="R228" s="1180">
        <f>$R$12</f>
        <v>0.96499999999999997</v>
      </c>
      <c r="S228" s="1180"/>
      <c r="T228" s="166"/>
      <c r="U228" s="23"/>
      <c r="V228" s="169"/>
      <c r="W228" s="354"/>
      <c r="X228" s="1272"/>
      <c r="Y228" s="1273"/>
      <c r="Z228" s="1273"/>
      <c r="AA228" s="1273"/>
      <c r="AB228" s="1273"/>
      <c r="AC228" s="448" t="s">
        <v>4827</v>
      </c>
      <c r="AD228" s="99"/>
      <c r="AE228" s="99"/>
      <c r="AF228" s="99"/>
      <c r="AG228" s="43"/>
      <c r="AH228" s="43"/>
      <c r="AI228" s="43"/>
      <c r="AJ228" s="43"/>
      <c r="AK228" s="43"/>
      <c r="AL228" s="43"/>
      <c r="AM228" s="44" t="s">
        <v>17</v>
      </c>
      <c r="AN228" s="1157">
        <f>$AN$9</f>
        <v>0.5</v>
      </c>
      <c r="AO228" s="1157"/>
      <c r="AP228" s="25"/>
      <c r="AQ228" s="25"/>
      <c r="AR228" s="25"/>
      <c r="AS228" s="25"/>
      <c r="AT228" s="101">
        <f>ROUND(ROUND(ROUND(J227*R228,0)*V216,0)*AN228,0)</f>
        <v>168</v>
      </c>
      <c r="AU228" s="31"/>
    </row>
    <row r="229" spans="1:47" ht="17.100000000000001" customHeight="1" x14ac:dyDescent="0.15">
      <c r="A229" s="32">
        <v>43</v>
      </c>
      <c r="B229" s="33" t="s">
        <v>5770</v>
      </c>
      <c r="C229" s="34" t="s">
        <v>5771</v>
      </c>
      <c r="D229" s="422"/>
      <c r="E229" s="423"/>
      <c r="F229" s="424"/>
      <c r="G229" s="29"/>
      <c r="H229" s="29"/>
      <c r="I229" s="29"/>
      <c r="J229" s="20"/>
      <c r="M229" s="21"/>
      <c r="N229" s="416"/>
      <c r="O229" s="417"/>
      <c r="P229" s="417"/>
      <c r="Q229" s="65"/>
      <c r="R229" s="156"/>
      <c r="S229" s="156"/>
      <c r="T229" s="166"/>
      <c r="W229" s="449"/>
      <c r="X229" s="42"/>
      <c r="Y229" s="43"/>
      <c r="Z229" s="44"/>
      <c r="AA229" s="44"/>
      <c r="AB229" s="43"/>
      <c r="AC229" s="450"/>
      <c r="AD229" s="43"/>
      <c r="AE229" s="43"/>
      <c r="AF229" s="43"/>
      <c r="AG229" s="43"/>
      <c r="AH229" s="43"/>
      <c r="AI229" s="43"/>
      <c r="AJ229" s="43"/>
      <c r="AK229" s="43"/>
      <c r="AL229" s="43"/>
      <c r="AM229" s="44"/>
      <c r="AN229" s="45"/>
      <c r="AO229" s="45"/>
      <c r="AP229" s="1198" t="s">
        <v>4833</v>
      </c>
      <c r="AQ229" s="1281"/>
      <c r="AR229" s="1281"/>
      <c r="AS229" s="1299"/>
      <c r="AT229" s="101">
        <f>ROUND(ROUND(J227*V216,0)*AR232,0)</f>
        <v>331</v>
      </c>
      <c r="AU229" s="31"/>
    </row>
    <row r="230" spans="1:47" ht="17.100000000000001" customHeight="1" x14ac:dyDescent="0.15">
      <c r="A230" s="32">
        <v>43</v>
      </c>
      <c r="B230" s="33" t="s">
        <v>5772</v>
      </c>
      <c r="C230" s="34" t="s">
        <v>5773</v>
      </c>
      <c r="D230" s="422"/>
      <c r="E230" s="423"/>
      <c r="F230" s="424"/>
      <c r="G230" s="29"/>
      <c r="H230" s="29"/>
      <c r="I230" s="29"/>
      <c r="J230" s="20"/>
      <c r="M230" s="21"/>
      <c r="N230" s="418"/>
      <c r="O230" s="419"/>
      <c r="P230" s="419"/>
      <c r="Q230" s="23"/>
      <c r="R230" s="167"/>
      <c r="S230" s="167"/>
      <c r="T230" s="166"/>
      <c r="W230" s="449"/>
      <c r="X230" s="1271" t="s">
        <v>4824</v>
      </c>
      <c r="Y230" s="1202"/>
      <c r="Z230" s="1202"/>
      <c r="AA230" s="1202"/>
      <c r="AB230" s="1202"/>
      <c r="AC230" s="448" t="s">
        <v>4825</v>
      </c>
      <c r="AD230" s="99"/>
      <c r="AE230" s="99"/>
      <c r="AF230" s="99"/>
      <c r="AG230" s="43"/>
      <c r="AH230" s="43"/>
      <c r="AI230" s="43"/>
      <c r="AJ230" s="43"/>
      <c r="AK230" s="43"/>
      <c r="AL230" s="43"/>
      <c r="AM230" s="44" t="s">
        <v>17</v>
      </c>
      <c r="AN230" s="1157">
        <f>$AN$8</f>
        <v>0.7</v>
      </c>
      <c r="AO230" s="1157"/>
      <c r="AP230" s="1268"/>
      <c r="AQ230" s="1269"/>
      <c r="AR230" s="1269"/>
      <c r="AS230" s="1270"/>
      <c r="AT230" s="101">
        <f>ROUND(ROUND(ROUND(J227*V216,0)*AN230,0)*AR232,0)</f>
        <v>232</v>
      </c>
      <c r="AU230" s="31"/>
    </row>
    <row r="231" spans="1:47" ht="17.100000000000001" customHeight="1" x14ac:dyDescent="0.15">
      <c r="A231" s="32">
        <v>43</v>
      </c>
      <c r="B231" s="33" t="s">
        <v>5774</v>
      </c>
      <c r="C231" s="34" t="s">
        <v>5775</v>
      </c>
      <c r="D231" s="422"/>
      <c r="E231" s="423"/>
      <c r="F231" s="424"/>
      <c r="G231" s="29"/>
      <c r="H231" s="29"/>
      <c r="I231" s="29"/>
      <c r="J231" s="20"/>
      <c r="M231" s="21"/>
      <c r="N231" s="420"/>
      <c r="O231" s="421"/>
      <c r="P231" s="421"/>
      <c r="Q231" s="26"/>
      <c r="R231" s="27"/>
      <c r="S231" s="27"/>
      <c r="T231" s="166"/>
      <c r="W231" s="449"/>
      <c r="X231" s="1272"/>
      <c r="Y231" s="1273"/>
      <c r="Z231" s="1273"/>
      <c r="AA231" s="1273"/>
      <c r="AB231" s="1273"/>
      <c r="AC231" s="448" t="s">
        <v>4827</v>
      </c>
      <c r="AD231" s="99"/>
      <c r="AE231" s="99"/>
      <c r="AF231" s="99"/>
      <c r="AG231" s="43"/>
      <c r="AH231" s="43"/>
      <c r="AI231" s="43"/>
      <c r="AJ231" s="43"/>
      <c r="AK231" s="43"/>
      <c r="AL231" s="43"/>
      <c r="AM231" s="44" t="s">
        <v>17</v>
      </c>
      <c r="AN231" s="1157">
        <f>$AN$9</f>
        <v>0.5</v>
      </c>
      <c r="AO231" s="1157"/>
      <c r="AP231" s="20"/>
      <c r="AQ231" s="4"/>
      <c r="AR231" s="4"/>
      <c r="AS231" s="21"/>
      <c r="AT231" s="101">
        <f>ROUND(ROUND(ROUND(J227*V216,0)*AN231,0)*AR232,0)</f>
        <v>165</v>
      </c>
      <c r="AU231" s="31"/>
    </row>
    <row r="232" spans="1:47" ht="17.100000000000001" customHeight="1" x14ac:dyDescent="0.15">
      <c r="A232" s="32">
        <v>43</v>
      </c>
      <c r="B232" s="33" t="s">
        <v>5776</v>
      </c>
      <c r="C232" s="34" t="s">
        <v>5777</v>
      </c>
      <c r="D232" s="422"/>
      <c r="E232" s="423"/>
      <c r="F232" s="424"/>
      <c r="G232" s="29"/>
      <c r="H232" s="29"/>
      <c r="I232" s="29"/>
      <c r="J232" s="20"/>
      <c r="M232" s="21"/>
      <c r="N232" s="1271" t="s">
        <v>4829</v>
      </c>
      <c r="O232" s="1202"/>
      <c r="P232" s="1202"/>
      <c r="Q232" s="1202"/>
      <c r="R232" s="1202"/>
      <c r="S232" s="1202"/>
      <c r="T232" s="418"/>
      <c r="W232" s="449"/>
      <c r="X232" s="42"/>
      <c r="Y232" s="43"/>
      <c r="Z232" s="44"/>
      <c r="AA232" s="44"/>
      <c r="AB232" s="43"/>
      <c r="AC232" s="450"/>
      <c r="AD232" s="43"/>
      <c r="AE232" s="43"/>
      <c r="AF232" s="43"/>
      <c r="AG232" s="43"/>
      <c r="AH232" s="43"/>
      <c r="AI232" s="43"/>
      <c r="AJ232" s="43"/>
      <c r="AK232" s="43"/>
      <c r="AL232" s="43"/>
      <c r="AM232" s="44"/>
      <c r="AN232" s="45"/>
      <c r="AO232" s="45"/>
      <c r="AP232" s="20"/>
      <c r="AQ232" s="23" t="s">
        <v>17</v>
      </c>
      <c r="AR232" s="1158">
        <f>AR220</f>
        <v>0.95</v>
      </c>
      <c r="AS232" s="1159"/>
      <c r="AT232" s="101">
        <f>ROUND(ROUND(ROUND(J227*R234,0)*V216,0)*AR232,0)</f>
        <v>319</v>
      </c>
      <c r="AU232" s="31"/>
    </row>
    <row r="233" spans="1:47" ht="17.100000000000001" customHeight="1" x14ac:dyDescent="0.15">
      <c r="A233" s="32">
        <v>43</v>
      </c>
      <c r="B233" s="33" t="s">
        <v>5778</v>
      </c>
      <c r="C233" s="34" t="s">
        <v>5779</v>
      </c>
      <c r="D233" s="422"/>
      <c r="E233" s="423"/>
      <c r="F233" s="424"/>
      <c r="G233" s="29"/>
      <c r="H233" s="29"/>
      <c r="I233" s="29"/>
      <c r="J233" s="20"/>
      <c r="M233" s="21"/>
      <c r="N233" s="1228"/>
      <c r="O233" s="1283"/>
      <c r="P233" s="1283"/>
      <c r="Q233" s="1283"/>
      <c r="R233" s="1283"/>
      <c r="S233" s="1283"/>
      <c r="T233" s="418"/>
      <c r="W233" s="449"/>
      <c r="X233" s="1271" t="s">
        <v>4824</v>
      </c>
      <c r="Y233" s="1202"/>
      <c r="Z233" s="1202"/>
      <c r="AA233" s="1202"/>
      <c r="AB233" s="1202"/>
      <c r="AC233" s="448" t="s">
        <v>4825</v>
      </c>
      <c r="AD233" s="99"/>
      <c r="AE233" s="99"/>
      <c r="AF233" s="99"/>
      <c r="AG233" s="43"/>
      <c r="AH233" s="43"/>
      <c r="AI233" s="43"/>
      <c r="AJ233" s="43"/>
      <c r="AK233" s="43"/>
      <c r="AL233" s="43"/>
      <c r="AM233" s="44" t="s">
        <v>17</v>
      </c>
      <c r="AN233" s="1157">
        <f>$AN$8</f>
        <v>0.7</v>
      </c>
      <c r="AO233" s="1157"/>
      <c r="AP233" s="20"/>
      <c r="AQ233" s="4"/>
      <c r="AR233" s="4"/>
      <c r="AS233" s="21"/>
      <c r="AT233" s="101">
        <f>ROUND(ROUND(ROUND(ROUND(J227*R234,0)*V216,0)*AN233,0)*AR232,0)</f>
        <v>223</v>
      </c>
      <c r="AU233" s="31"/>
    </row>
    <row r="234" spans="1:47" ht="17.100000000000001" customHeight="1" x14ac:dyDescent="0.15">
      <c r="A234" s="32">
        <v>43</v>
      </c>
      <c r="B234" s="33" t="s">
        <v>5780</v>
      </c>
      <c r="C234" s="34" t="s">
        <v>5781</v>
      </c>
      <c r="D234" s="422"/>
      <c r="E234" s="423"/>
      <c r="F234" s="424"/>
      <c r="G234" s="29"/>
      <c r="H234" s="29"/>
      <c r="I234" s="29"/>
      <c r="J234" s="20"/>
      <c r="M234" s="21"/>
      <c r="N234" s="420"/>
      <c r="O234" s="421"/>
      <c r="P234" s="421"/>
      <c r="Q234" s="26" t="s">
        <v>17</v>
      </c>
      <c r="R234" s="1180">
        <f>$R$12</f>
        <v>0.96499999999999997</v>
      </c>
      <c r="S234" s="1180"/>
      <c r="T234" s="166"/>
      <c r="W234" s="449"/>
      <c r="X234" s="1272"/>
      <c r="Y234" s="1273"/>
      <c r="Z234" s="1273"/>
      <c r="AA234" s="1273"/>
      <c r="AB234" s="1273"/>
      <c r="AC234" s="448" t="s">
        <v>4827</v>
      </c>
      <c r="AD234" s="99"/>
      <c r="AE234" s="99"/>
      <c r="AF234" s="99"/>
      <c r="AG234" s="43"/>
      <c r="AH234" s="43"/>
      <c r="AI234" s="43"/>
      <c r="AJ234" s="43"/>
      <c r="AK234" s="43"/>
      <c r="AL234" s="43"/>
      <c r="AM234" s="44" t="s">
        <v>17</v>
      </c>
      <c r="AN234" s="1157">
        <f>$AN$9</f>
        <v>0.5</v>
      </c>
      <c r="AO234" s="1157"/>
      <c r="AP234" s="24"/>
      <c r="AQ234" s="25"/>
      <c r="AR234" s="25"/>
      <c r="AS234" s="38"/>
      <c r="AT234" s="101">
        <f>ROUND(ROUND(ROUND(ROUND(J227*R234,0)*V216,0)*AN234,0)*AR232,0)</f>
        <v>160</v>
      </c>
      <c r="AU234" s="31"/>
    </row>
    <row r="235" spans="1:47" ht="17.100000000000001" customHeight="1" x14ac:dyDescent="0.15">
      <c r="A235" s="32">
        <v>43</v>
      </c>
      <c r="B235" s="33" t="s">
        <v>5782</v>
      </c>
      <c r="C235" s="34" t="s">
        <v>5783</v>
      </c>
      <c r="D235" s="422"/>
      <c r="E235" s="423"/>
      <c r="F235" s="424"/>
      <c r="G235" s="29"/>
      <c r="H235" s="29"/>
      <c r="I235" s="29"/>
      <c r="J235" s="1085" t="s">
        <v>4892</v>
      </c>
      <c r="K235" s="1086"/>
      <c r="L235" s="1086"/>
      <c r="M235" s="1087"/>
      <c r="N235" s="416"/>
      <c r="O235" s="417"/>
      <c r="P235" s="417"/>
      <c r="Q235" s="65"/>
      <c r="R235" s="156"/>
      <c r="S235" s="156"/>
      <c r="T235" s="258"/>
      <c r="U235" s="451"/>
      <c r="V235" s="451"/>
      <c r="W235" s="452"/>
      <c r="X235" s="42"/>
      <c r="Y235" s="43"/>
      <c r="Z235" s="44"/>
      <c r="AA235" s="44"/>
      <c r="AB235" s="43"/>
      <c r="AC235" s="450"/>
      <c r="AD235" s="43"/>
      <c r="AE235" s="43"/>
      <c r="AF235" s="43"/>
      <c r="AG235" s="43"/>
      <c r="AH235" s="43"/>
      <c r="AI235" s="43"/>
      <c r="AJ235" s="43"/>
      <c r="AK235" s="43"/>
      <c r="AL235" s="43"/>
      <c r="AM235" s="44"/>
      <c r="AN235" s="45"/>
      <c r="AO235" s="45"/>
      <c r="AP235" s="25"/>
      <c r="AQ235" s="25"/>
      <c r="AR235" s="25"/>
      <c r="AS235" s="25"/>
      <c r="AT235" s="35">
        <f>ROUND(J239*V216,0)</f>
        <v>300</v>
      </c>
      <c r="AU235" s="31"/>
    </row>
    <row r="236" spans="1:47" ht="17.100000000000001" customHeight="1" x14ac:dyDescent="0.15">
      <c r="A236" s="32">
        <v>43</v>
      </c>
      <c r="B236" s="33" t="s">
        <v>5784</v>
      </c>
      <c r="C236" s="34" t="s">
        <v>5785</v>
      </c>
      <c r="D236" s="422"/>
      <c r="E236" s="423"/>
      <c r="F236" s="424"/>
      <c r="G236" s="29"/>
      <c r="H236" s="29"/>
      <c r="I236" s="29"/>
      <c r="J236" s="1088"/>
      <c r="K236" s="1089"/>
      <c r="L236" s="1089"/>
      <c r="M236" s="1090"/>
      <c r="N236" s="418"/>
      <c r="O236" s="419"/>
      <c r="P236" s="419"/>
      <c r="Q236" s="23"/>
      <c r="R236" s="167"/>
      <c r="S236" s="167"/>
      <c r="T236" s="453"/>
      <c r="U236" s="451"/>
      <c r="V236" s="451"/>
      <c r="W236" s="452"/>
      <c r="X236" s="1271" t="s">
        <v>4824</v>
      </c>
      <c r="Y236" s="1202"/>
      <c r="Z236" s="1202"/>
      <c r="AA236" s="1202"/>
      <c r="AB236" s="1202"/>
      <c r="AC236" s="448" t="s">
        <v>4825</v>
      </c>
      <c r="AD236" s="99"/>
      <c r="AE236" s="99"/>
      <c r="AF236" s="99"/>
      <c r="AG236" s="43"/>
      <c r="AH236" s="43"/>
      <c r="AI236" s="43"/>
      <c r="AJ236" s="43"/>
      <c r="AK236" s="43"/>
      <c r="AL236" s="43"/>
      <c r="AM236" s="44" t="s">
        <v>17</v>
      </c>
      <c r="AN236" s="1157">
        <f>$AN$8</f>
        <v>0.7</v>
      </c>
      <c r="AO236" s="1157"/>
      <c r="AP236" s="43"/>
      <c r="AQ236" s="43"/>
      <c r="AR236" s="43"/>
      <c r="AS236" s="43"/>
      <c r="AT236" s="101">
        <f>ROUND(ROUND(J239*V216,0)*AN236,0)</f>
        <v>210</v>
      </c>
      <c r="AU236" s="31"/>
    </row>
    <row r="237" spans="1:47" ht="17.100000000000001" customHeight="1" x14ac:dyDescent="0.15">
      <c r="A237" s="32">
        <v>43</v>
      </c>
      <c r="B237" s="33" t="s">
        <v>5786</v>
      </c>
      <c r="C237" s="34" t="s">
        <v>5787</v>
      </c>
      <c r="D237" s="422"/>
      <c r="E237" s="423"/>
      <c r="F237" s="424"/>
      <c r="G237" s="29"/>
      <c r="H237" s="29"/>
      <c r="I237" s="29"/>
      <c r="J237" s="1088"/>
      <c r="K237" s="1089"/>
      <c r="L237" s="1089"/>
      <c r="M237" s="1090"/>
      <c r="N237" s="420"/>
      <c r="O237" s="421"/>
      <c r="P237" s="421"/>
      <c r="Q237" s="26"/>
      <c r="R237" s="27"/>
      <c r="S237" s="27"/>
      <c r="T237" s="453"/>
      <c r="U237" s="451"/>
      <c r="V237" s="451"/>
      <c r="W237" s="452"/>
      <c r="X237" s="1272"/>
      <c r="Y237" s="1273"/>
      <c r="Z237" s="1273"/>
      <c r="AA237" s="1273"/>
      <c r="AB237" s="1273"/>
      <c r="AC237" s="448" t="s">
        <v>4827</v>
      </c>
      <c r="AD237" s="99"/>
      <c r="AE237" s="99"/>
      <c r="AF237" s="99"/>
      <c r="AG237" s="43"/>
      <c r="AH237" s="43"/>
      <c r="AI237" s="43"/>
      <c r="AJ237" s="43"/>
      <c r="AK237" s="43"/>
      <c r="AL237" s="43"/>
      <c r="AM237" s="44" t="s">
        <v>17</v>
      </c>
      <c r="AN237" s="1157">
        <f>$AN$9</f>
        <v>0.5</v>
      </c>
      <c r="AO237" s="1157"/>
      <c r="AP237" s="43"/>
      <c r="AQ237" s="43"/>
      <c r="AR237" s="43"/>
      <c r="AS237" s="43"/>
      <c r="AT237" s="101">
        <f>ROUND(ROUND(J239*V216,0)*AN237,0)</f>
        <v>150</v>
      </c>
      <c r="AU237" s="31"/>
    </row>
    <row r="238" spans="1:47" ht="17.100000000000001" customHeight="1" x14ac:dyDescent="0.15">
      <c r="A238" s="32">
        <v>43</v>
      </c>
      <c r="B238" s="33" t="s">
        <v>5788</v>
      </c>
      <c r="C238" s="34" t="s">
        <v>5789</v>
      </c>
      <c r="D238" s="422"/>
      <c r="E238" s="423"/>
      <c r="F238" s="424"/>
      <c r="G238" s="29"/>
      <c r="H238" s="29"/>
      <c r="I238" s="29"/>
      <c r="J238" s="1088"/>
      <c r="K238" s="1089"/>
      <c r="L238" s="1089"/>
      <c r="M238" s="1090"/>
      <c r="N238" s="1271" t="s">
        <v>4829</v>
      </c>
      <c r="O238" s="1202"/>
      <c r="P238" s="1202"/>
      <c r="Q238" s="1202"/>
      <c r="R238" s="1202"/>
      <c r="S238" s="1202"/>
      <c r="T238" s="418"/>
      <c r="W238" s="449"/>
      <c r="X238" s="42"/>
      <c r="Y238" s="43"/>
      <c r="Z238" s="44"/>
      <c r="AA238" s="44"/>
      <c r="AB238" s="43"/>
      <c r="AC238" s="450"/>
      <c r="AD238" s="43"/>
      <c r="AE238" s="43"/>
      <c r="AF238" s="43"/>
      <c r="AG238" s="43"/>
      <c r="AH238" s="43"/>
      <c r="AI238" s="43"/>
      <c r="AJ238" s="43"/>
      <c r="AK238" s="43"/>
      <c r="AL238" s="43"/>
      <c r="AM238" s="44"/>
      <c r="AN238" s="45"/>
      <c r="AO238" s="45"/>
      <c r="AP238" s="43"/>
      <c r="AQ238" s="43"/>
      <c r="AR238" s="25"/>
      <c r="AS238" s="25"/>
      <c r="AT238" s="101">
        <f>ROUND(ROUND(J239*R240,0)*V216,0)</f>
        <v>289</v>
      </c>
      <c r="AU238" s="31"/>
    </row>
    <row r="239" spans="1:47" ht="17.100000000000001" customHeight="1" x14ac:dyDescent="0.15">
      <c r="A239" s="32">
        <v>43</v>
      </c>
      <c r="B239" s="33" t="s">
        <v>5790</v>
      </c>
      <c r="C239" s="34" t="s">
        <v>5791</v>
      </c>
      <c r="D239" s="422"/>
      <c r="E239" s="423"/>
      <c r="F239" s="424"/>
      <c r="G239" s="29"/>
      <c r="H239" s="29"/>
      <c r="I239" s="29"/>
      <c r="J239" s="1280">
        <f>'15就労移行支援(基本)'!K239</f>
        <v>428</v>
      </c>
      <c r="K239" s="1108"/>
      <c r="L239" s="4" t="s">
        <v>21</v>
      </c>
      <c r="M239" s="22"/>
      <c r="N239" s="1228"/>
      <c r="O239" s="1283"/>
      <c r="P239" s="1283"/>
      <c r="Q239" s="1283"/>
      <c r="R239" s="1283"/>
      <c r="S239" s="1283"/>
      <c r="T239" s="418"/>
      <c r="W239" s="449"/>
      <c r="X239" s="1271" t="s">
        <v>4824</v>
      </c>
      <c r="Y239" s="1202"/>
      <c r="Z239" s="1202"/>
      <c r="AA239" s="1202"/>
      <c r="AB239" s="1202"/>
      <c r="AC239" s="448" t="s">
        <v>4825</v>
      </c>
      <c r="AD239" s="99"/>
      <c r="AE239" s="99"/>
      <c r="AF239" s="99"/>
      <c r="AG239" s="43"/>
      <c r="AH239" s="43"/>
      <c r="AI239" s="43"/>
      <c r="AJ239" s="43"/>
      <c r="AK239" s="43"/>
      <c r="AL239" s="43"/>
      <c r="AM239" s="44" t="s">
        <v>17</v>
      </c>
      <c r="AN239" s="1157">
        <f>$AN$8</f>
        <v>0.7</v>
      </c>
      <c r="AO239" s="1157"/>
      <c r="AP239" s="25"/>
      <c r="AQ239" s="25"/>
      <c r="AR239" s="25"/>
      <c r="AS239" s="25"/>
      <c r="AT239" s="101">
        <f>ROUND(ROUND(ROUND(J239*R240,0)*V216,0)*AN239,0)</f>
        <v>202</v>
      </c>
      <c r="AU239" s="31"/>
    </row>
    <row r="240" spans="1:47" ht="17.100000000000001" customHeight="1" x14ac:dyDescent="0.15">
      <c r="A240" s="32">
        <v>43</v>
      </c>
      <c r="B240" s="33" t="s">
        <v>5792</v>
      </c>
      <c r="C240" s="34" t="s">
        <v>5793</v>
      </c>
      <c r="D240" s="422"/>
      <c r="E240" s="423"/>
      <c r="F240" s="424"/>
      <c r="G240" s="29"/>
      <c r="H240" s="29"/>
      <c r="I240" s="29"/>
      <c r="J240" s="418"/>
      <c r="K240" s="419"/>
      <c r="L240" s="419"/>
      <c r="M240" s="425"/>
      <c r="N240" s="420"/>
      <c r="O240" s="421"/>
      <c r="P240" s="421"/>
      <c r="Q240" s="26" t="s">
        <v>17</v>
      </c>
      <c r="R240" s="1180">
        <f>$R$12</f>
        <v>0.96499999999999997</v>
      </c>
      <c r="S240" s="1180"/>
      <c r="T240" s="166"/>
      <c r="U240" s="23"/>
      <c r="V240" s="169"/>
      <c r="W240" s="354"/>
      <c r="X240" s="1272"/>
      <c r="Y240" s="1273"/>
      <c r="Z240" s="1273"/>
      <c r="AA240" s="1273"/>
      <c r="AB240" s="1273"/>
      <c r="AC240" s="448" t="s">
        <v>4827</v>
      </c>
      <c r="AD240" s="99"/>
      <c r="AE240" s="99"/>
      <c r="AF240" s="99"/>
      <c r="AG240" s="43"/>
      <c r="AH240" s="43"/>
      <c r="AI240" s="43"/>
      <c r="AJ240" s="43"/>
      <c r="AK240" s="43"/>
      <c r="AL240" s="43"/>
      <c r="AM240" s="44" t="s">
        <v>17</v>
      </c>
      <c r="AN240" s="1157">
        <f>$AN$9</f>
        <v>0.5</v>
      </c>
      <c r="AO240" s="1157"/>
      <c r="AP240" s="25"/>
      <c r="AQ240" s="25"/>
      <c r="AR240" s="25"/>
      <c r="AS240" s="25"/>
      <c r="AT240" s="101">
        <f>ROUND(ROUND(ROUND(J239*R240,0)*V216,0)*AN240,0)</f>
        <v>145</v>
      </c>
      <c r="AU240" s="31"/>
    </row>
    <row r="241" spans="1:47" ht="17.100000000000001" customHeight="1" x14ac:dyDescent="0.15">
      <c r="A241" s="32">
        <v>43</v>
      </c>
      <c r="B241" s="33" t="s">
        <v>5794</v>
      </c>
      <c r="C241" s="34" t="s">
        <v>5795</v>
      </c>
      <c r="D241" s="422"/>
      <c r="E241" s="423"/>
      <c r="F241" s="424"/>
      <c r="G241" s="29"/>
      <c r="H241" s="29"/>
      <c r="I241" s="29"/>
      <c r="J241" s="20"/>
      <c r="M241" s="21"/>
      <c r="N241" s="416"/>
      <c r="O241" s="417"/>
      <c r="P241" s="417"/>
      <c r="Q241" s="65"/>
      <c r="R241" s="156"/>
      <c r="S241" s="156"/>
      <c r="T241" s="166"/>
      <c r="W241" s="449"/>
      <c r="X241" s="42"/>
      <c r="Y241" s="43"/>
      <c r="Z241" s="44"/>
      <c r="AA241" s="44"/>
      <c r="AB241" s="43"/>
      <c r="AC241" s="450"/>
      <c r="AD241" s="43"/>
      <c r="AE241" s="43"/>
      <c r="AF241" s="43"/>
      <c r="AG241" s="43"/>
      <c r="AH241" s="43"/>
      <c r="AI241" s="43"/>
      <c r="AJ241" s="43"/>
      <c r="AK241" s="43"/>
      <c r="AL241" s="43"/>
      <c r="AM241" s="44"/>
      <c r="AN241" s="45"/>
      <c r="AO241" s="45"/>
      <c r="AP241" s="1198" t="s">
        <v>4833</v>
      </c>
      <c r="AQ241" s="1281"/>
      <c r="AR241" s="1281"/>
      <c r="AS241" s="1299"/>
      <c r="AT241" s="101">
        <f>ROUND(ROUND(J239*V216,0)*AR244,0)</f>
        <v>285</v>
      </c>
      <c r="AU241" s="31"/>
    </row>
    <row r="242" spans="1:47" ht="17.100000000000001" customHeight="1" x14ac:dyDescent="0.15">
      <c r="A242" s="32">
        <v>43</v>
      </c>
      <c r="B242" s="33" t="s">
        <v>5796</v>
      </c>
      <c r="C242" s="34" t="s">
        <v>5797</v>
      </c>
      <c r="D242" s="422"/>
      <c r="E242" s="423"/>
      <c r="F242" s="424"/>
      <c r="G242" s="29"/>
      <c r="H242" s="29"/>
      <c r="I242" s="29"/>
      <c r="J242" s="20"/>
      <c r="M242" s="21"/>
      <c r="N242" s="418"/>
      <c r="O242" s="419"/>
      <c r="P242" s="419"/>
      <c r="Q242" s="23"/>
      <c r="R242" s="167"/>
      <c r="S242" s="167"/>
      <c r="T242" s="166"/>
      <c r="W242" s="449"/>
      <c r="X242" s="1271" t="s">
        <v>4824</v>
      </c>
      <c r="Y242" s="1202"/>
      <c r="Z242" s="1202"/>
      <c r="AA242" s="1202"/>
      <c r="AB242" s="1202"/>
      <c r="AC242" s="448" t="s">
        <v>4825</v>
      </c>
      <c r="AD242" s="99"/>
      <c r="AE242" s="99"/>
      <c r="AF242" s="99"/>
      <c r="AG242" s="43"/>
      <c r="AH242" s="43"/>
      <c r="AI242" s="43"/>
      <c r="AJ242" s="43"/>
      <c r="AK242" s="43"/>
      <c r="AL242" s="43"/>
      <c r="AM242" s="44" t="s">
        <v>17</v>
      </c>
      <c r="AN242" s="1157">
        <f>$AN$8</f>
        <v>0.7</v>
      </c>
      <c r="AO242" s="1157"/>
      <c r="AP242" s="1268"/>
      <c r="AQ242" s="1269"/>
      <c r="AR242" s="1269"/>
      <c r="AS242" s="1270"/>
      <c r="AT242" s="101">
        <f>ROUND(ROUND(ROUND(J239*V216,0)*AN242,0)*AR244,0)</f>
        <v>200</v>
      </c>
      <c r="AU242" s="31"/>
    </row>
    <row r="243" spans="1:47" ht="17.100000000000001" customHeight="1" x14ac:dyDescent="0.15">
      <c r="A243" s="32">
        <v>43</v>
      </c>
      <c r="B243" s="33" t="s">
        <v>5798</v>
      </c>
      <c r="C243" s="34" t="s">
        <v>5799</v>
      </c>
      <c r="D243" s="422"/>
      <c r="E243" s="423"/>
      <c r="F243" s="424"/>
      <c r="G243" s="29"/>
      <c r="H243" s="29"/>
      <c r="I243" s="29"/>
      <c r="J243" s="20"/>
      <c r="M243" s="21"/>
      <c r="N243" s="420"/>
      <c r="O243" s="421"/>
      <c r="P243" s="421"/>
      <c r="Q243" s="26"/>
      <c r="R243" s="27"/>
      <c r="S243" s="27"/>
      <c r="T243" s="166"/>
      <c r="W243" s="449"/>
      <c r="X243" s="1272"/>
      <c r="Y243" s="1273"/>
      <c r="Z243" s="1273"/>
      <c r="AA243" s="1273"/>
      <c r="AB243" s="1273"/>
      <c r="AC243" s="448" t="s">
        <v>4827</v>
      </c>
      <c r="AD243" s="99"/>
      <c r="AE243" s="99"/>
      <c r="AF243" s="99"/>
      <c r="AG243" s="43"/>
      <c r="AH243" s="43"/>
      <c r="AI243" s="43"/>
      <c r="AJ243" s="43"/>
      <c r="AK243" s="43"/>
      <c r="AL243" s="43"/>
      <c r="AM243" s="44" t="s">
        <v>17</v>
      </c>
      <c r="AN243" s="1157">
        <f>$AN$9</f>
        <v>0.5</v>
      </c>
      <c r="AO243" s="1157"/>
      <c r="AP243" s="20"/>
      <c r="AQ243" s="4"/>
      <c r="AR243" s="4"/>
      <c r="AS243" s="21"/>
      <c r="AT243" s="101">
        <f>ROUND(ROUND(ROUND(J239*V216,0)*AN243,0)*AR244,0)</f>
        <v>143</v>
      </c>
      <c r="AU243" s="31"/>
    </row>
    <row r="244" spans="1:47" ht="17.100000000000001" customHeight="1" x14ac:dyDescent="0.15">
      <c r="A244" s="32">
        <v>43</v>
      </c>
      <c r="B244" s="33" t="s">
        <v>5800</v>
      </c>
      <c r="C244" s="34" t="s">
        <v>5801</v>
      </c>
      <c r="D244" s="422"/>
      <c r="E244" s="423"/>
      <c r="F244" s="424"/>
      <c r="G244" s="29"/>
      <c r="H244" s="29"/>
      <c r="I244" s="29"/>
      <c r="J244" s="20"/>
      <c r="M244" s="21"/>
      <c r="N244" s="1271" t="s">
        <v>4829</v>
      </c>
      <c r="O244" s="1202"/>
      <c r="P244" s="1202"/>
      <c r="Q244" s="1202"/>
      <c r="R244" s="1202"/>
      <c r="S244" s="1202"/>
      <c r="T244" s="418"/>
      <c r="W244" s="449"/>
      <c r="X244" s="42"/>
      <c r="Y244" s="43"/>
      <c r="Z244" s="44"/>
      <c r="AA244" s="44"/>
      <c r="AB244" s="43"/>
      <c r="AC244" s="450"/>
      <c r="AD244" s="43"/>
      <c r="AE244" s="43"/>
      <c r="AF244" s="43"/>
      <c r="AG244" s="43"/>
      <c r="AH244" s="43"/>
      <c r="AI244" s="43"/>
      <c r="AJ244" s="43"/>
      <c r="AK244" s="43"/>
      <c r="AL244" s="43"/>
      <c r="AM244" s="44"/>
      <c r="AN244" s="45"/>
      <c r="AO244" s="45"/>
      <c r="AP244" s="20"/>
      <c r="AQ244" s="23" t="s">
        <v>17</v>
      </c>
      <c r="AR244" s="1158">
        <f>AR232</f>
        <v>0.95</v>
      </c>
      <c r="AS244" s="1159"/>
      <c r="AT244" s="101">
        <f>ROUND(ROUND(ROUND(J239*R246,0)*V216,0)*AR244,0)</f>
        <v>275</v>
      </c>
      <c r="AU244" s="31"/>
    </row>
    <row r="245" spans="1:47" ht="17.100000000000001" customHeight="1" x14ac:dyDescent="0.15">
      <c r="A245" s="32">
        <v>43</v>
      </c>
      <c r="B245" s="33" t="s">
        <v>5802</v>
      </c>
      <c r="C245" s="34" t="s">
        <v>5803</v>
      </c>
      <c r="D245" s="422"/>
      <c r="E245" s="423"/>
      <c r="F245" s="424"/>
      <c r="G245" s="29"/>
      <c r="H245" s="29"/>
      <c r="I245" s="29"/>
      <c r="J245" s="20"/>
      <c r="M245" s="21"/>
      <c r="N245" s="1228"/>
      <c r="O245" s="1283"/>
      <c r="P245" s="1283"/>
      <c r="Q245" s="1283"/>
      <c r="R245" s="1283"/>
      <c r="S245" s="1283"/>
      <c r="T245" s="418"/>
      <c r="W245" s="449"/>
      <c r="X245" s="1271" t="s">
        <v>4824</v>
      </c>
      <c r="Y245" s="1202"/>
      <c r="Z245" s="1202"/>
      <c r="AA245" s="1202"/>
      <c r="AB245" s="1202"/>
      <c r="AC245" s="448" t="s">
        <v>4825</v>
      </c>
      <c r="AD245" s="99"/>
      <c r="AE245" s="99"/>
      <c r="AF245" s="99"/>
      <c r="AG245" s="43"/>
      <c r="AH245" s="43"/>
      <c r="AI245" s="43"/>
      <c r="AJ245" s="43"/>
      <c r="AK245" s="43"/>
      <c r="AL245" s="43"/>
      <c r="AM245" s="44" t="s">
        <v>17</v>
      </c>
      <c r="AN245" s="1157">
        <f>$AN$8</f>
        <v>0.7</v>
      </c>
      <c r="AO245" s="1157"/>
      <c r="AP245" s="20"/>
      <c r="AQ245" s="4"/>
      <c r="AR245" s="4"/>
      <c r="AS245" s="21"/>
      <c r="AT245" s="101">
        <f>ROUND(ROUND(ROUND(ROUND(J239*R246,0)*V216,0)*AN245,0)*AR244,0)</f>
        <v>192</v>
      </c>
      <c r="AU245" s="31"/>
    </row>
    <row r="246" spans="1:47" ht="17.100000000000001" customHeight="1" x14ac:dyDescent="0.15">
      <c r="A246" s="32">
        <v>43</v>
      </c>
      <c r="B246" s="33" t="s">
        <v>5804</v>
      </c>
      <c r="C246" s="34" t="s">
        <v>5805</v>
      </c>
      <c r="D246" s="422"/>
      <c r="E246" s="423"/>
      <c r="F246" s="424"/>
      <c r="G246" s="29"/>
      <c r="H246" s="29"/>
      <c r="I246" s="29"/>
      <c r="J246" s="20"/>
      <c r="M246" s="21"/>
      <c r="N246" s="420"/>
      <c r="O246" s="421"/>
      <c r="P246" s="421"/>
      <c r="Q246" s="26" t="s">
        <v>17</v>
      </c>
      <c r="R246" s="1180">
        <f>$R$12</f>
        <v>0.96499999999999997</v>
      </c>
      <c r="S246" s="1180"/>
      <c r="T246" s="166"/>
      <c r="W246" s="449"/>
      <c r="X246" s="1272"/>
      <c r="Y246" s="1273"/>
      <c r="Z246" s="1273"/>
      <c r="AA246" s="1273"/>
      <c r="AB246" s="1273"/>
      <c r="AC246" s="448" t="s">
        <v>4827</v>
      </c>
      <c r="AD246" s="99"/>
      <c r="AE246" s="99"/>
      <c r="AF246" s="99"/>
      <c r="AG246" s="43"/>
      <c r="AH246" s="43"/>
      <c r="AI246" s="43"/>
      <c r="AJ246" s="43"/>
      <c r="AK246" s="43"/>
      <c r="AL246" s="43"/>
      <c r="AM246" s="44" t="s">
        <v>17</v>
      </c>
      <c r="AN246" s="1157">
        <f>$AN$9</f>
        <v>0.5</v>
      </c>
      <c r="AO246" s="1157"/>
      <c r="AP246" s="24"/>
      <c r="AQ246" s="25"/>
      <c r="AR246" s="25"/>
      <c r="AS246" s="38"/>
      <c r="AT246" s="101">
        <f>ROUND(ROUND(ROUND(ROUND(J239*R246,0)*V216,0)*AN246,0)*AR244,0)</f>
        <v>138</v>
      </c>
      <c r="AU246" s="31"/>
    </row>
    <row r="247" spans="1:47" ht="17.100000000000001" customHeight="1" x14ac:dyDescent="0.15">
      <c r="A247" s="32">
        <v>43</v>
      </c>
      <c r="B247" s="33" t="s">
        <v>5806</v>
      </c>
      <c r="C247" s="34" t="s">
        <v>5807</v>
      </c>
      <c r="D247" s="422"/>
      <c r="E247" s="423"/>
      <c r="F247" s="424"/>
      <c r="G247" s="36"/>
      <c r="H247" s="29"/>
      <c r="I247" s="29"/>
      <c r="J247" s="1085" t="s">
        <v>4905</v>
      </c>
      <c r="K247" s="1086"/>
      <c r="L247" s="1086"/>
      <c r="M247" s="1087"/>
      <c r="N247" s="416"/>
      <c r="O247" s="417"/>
      <c r="P247" s="417"/>
      <c r="Q247" s="65"/>
      <c r="R247" s="156"/>
      <c r="S247" s="156"/>
      <c r="T247" s="1218" t="s">
        <v>5327</v>
      </c>
      <c r="U247" s="1274"/>
      <c r="V247" s="1274"/>
      <c r="W247" s="1275"/>
      <c r="X247" s="42"/>
      <c r="Y247" s="43"/>
      <c r="Z247" s="44"/>
      <c r="AA247" s="44"/>
      <c r="AB247" s="43"/>
      <c r="AC247" s="450"/>
      <c r="AD247" s="43"/>
      <c r="AE247" s="43"/>
      <c r="AF247" s="43"/>
      <c r="AG247" s="43"/>
      <c r="AH247" s="43"/>
      <c r="AI247" s="43"/>
      <c r="AJ247" s="43"/>
      <c r="AK247" s="43"/>
      <c r="AL247" s="43"/>
      <c r="AM247" s="44"/>
      <c r="AN247" s="45"/>
      <c r="AO247" s="45"/>
      <c r="AP247" s="25"/>
      <c r="AQ247" s="25"/>
      <c r="AR247" s="25"/>
      <c r="AS247" s="25"/>
      <c r="AT247" s="35">
        <f>ROUND(J251*V252,0)</f>
        <v>277</v>
      </c>
      <c r="AU247" s="31"/>
    </row>
    <row r="248" spans="1:47" ht="17.100000000000001" customHeight="1" x14ac:dyDescent="0.15">
      <c r="A248" s="32">
        <v>43</v>
      </c>
      <c r="B248" s="33" t="s">
        <v>5808</v>
      </c>
      <c r="C248" s="34" t="s">
        <v>5809</v>
      </c>
      <c r="D248" s="422"/>
      <c r="E248" s="423"/>
      <c r="F248" s="424"/>
      <c r="G248" s="29"/>
      <c r="H248" s="29"/>
      <c r="I248" s="29"/>
      <c r="J248" s="1088"/>
      <c r="K248" s="1089"/>
      <c r="L248" s="1089"/>
      <c r="M248" s="1090"/>
      <c r="N248" s="418"/>
      <c r="O248" s="419"/>
      <c r="P248" s="419"/>
      <c r="Q248" s="23"/>
      <c r="R248" s="167"/>
      <c r="S248" s="167"/>
      <c r="T248" s="1276"/>
      <c r="U248" s="1277"/>
      <c r="V248" s="1277"/>
      <c r="W248" s="1278"/>
      <c r="X248" s="1271" t="s">
        <v>4824</v>
      </c>
      <c r="Y248" s="1202"/>
      <c r="Z248" s="1202"/>
      <c r="AA248" s="1202"/>
      <c r="AB248" s="1202"/>
      <c r="AC248" s="448" t="s">
        <v>4825</v>
      </c>
      <c r="AD248" s="99"/>
      <c r="AE248" s="99"/>
      <c r="AF248" s="99"/>
      <c r="AG248" s="43"/>
      <c r="AH248" s="43"/>
      <c r="AI248" s="43"/>
      <c r="AJ248" s="43"/>
      <c r="AK248" s="43"/>
      <c r="AL248" s="43"/>
      <c r="AM248" s="44" t="s">
        <v>17</v>
      </c>
      <c r="AN248" s="1157">
        <f>$AN$8</f>
        <v>0.7</v>
      </c>
      <c r="AO248" s="1157"/>
      <c r="AP248" s="43"/>
      <c r="AQ248" s="43"/>
      <c r="AR248" s="43"/>
      <c r="AS248" s="43"/>
      <c r="AT248" s="101">
        <f>ROUND(ROUND(J251*V252,0)*AN248,0)</f>
        <v>194</v>
      </c>
      <c r="AU248" s="31"/>
    </row>
    <row r="249" spans="1:47" ht="17.100000000000001" customHeight="1" x14ac:dyDescent="0.15">
      <c r="A249" s="32">
        <v>43</v>
      </c>
      <c r="B249" s="33" t="s">
        <v>5810</v>
      </c>
      <c r="C249" s="34" t="s">
        <v>5811</v>
      </c>
      <c r="D249" s="422"/>
      <c r="E249" s="423"/>
      <c r="F249" s="424"/>
      <c r="G249" s="29"/>
      <c r="H249" s="29"/>
      <c r="I249" s="29"/>
      <c r="J249" s="1088"/>
      <c r="K249" s="1089"/>
      <c r="L249" s="1089"/>
      <c r="M249" s="1090"/>
      <c r="N249" s="420"/>
      <c r="O249" s="421"/>
      <c r="P249" s="421"/>
      <c r="Q249" s="26"/>
      <c r="R249" s="27"/>
      <c r="S249" s="27"/>
      <c r="T249" s="1276"/>
      <c r="U249" s="1277"/>
      <c r="V249" s="1277"/>
      <c r="W249" s="1278"/>
      <c r="X249" s="1272"/>
      <c r="Y249" s="1273"/>
      <c r="Z249" s="1273"/>
      <c r="AA249" s="1273"/>
      <c r="AB249" s="1273"/>
      <c r="AC249" s="448" t="s">
        <v>4827</v>
      </c>
      <c r="AD249" s="99"/>
      <c r="AE249" s="99"/>
      <c r="AF249" s="99"/>
      <c r="AG249" s="43"/>
      <c r="AH249" s="43"/>
      <c r="AI249" s="43"/>
      <c r="AJ249" s="43"/>
      <c r="AK249" s="43"/>
      <c r="AL249" s="43"/>
      <c r="AM249" s="44" t="s">
        <v>17</v>
      </c>
      <c r="AN249" s="1157">
        <f>$AN$9</f>
        <v>0.5</v>
      </c>
      <c r="AO249" s="1157"/>
      <c r="AP249" s="43"/>
      <c r="AQ249" s="43"/>
      <c r="AR249" s="43"/>
      <c r="AS249" s="43"/>
      <c r="AT249" s="101">
        <f>ROUND(ROUND(J251*V252,0)*AN249,0)</f>
        <v>139</v>
      </c>
      <c r="AU249" s="31"/>
    </row>
    <row r="250" spans="1:47" ht="17.100000000000001" customHeight="1" x14ac:dyDescent="0.15">
      <c r="A250" s="32">
        <v>43</v>
      </c>
      <c r="B250" s="33" t="s">
        <v>5812</v>
      </c>
      <c r="C250" s="34" t="s">
        <v>5813</v>
      </c>
      <c r="D250" s="422"/>
      <c r="E250" s="423"/>
      <c r="F250" s="424"/>
      <c r="G250" s="29"/>
      <c r="H250" s="29"/>
      <c r="I250" s="29"/>
      <c r="J250" s="1088"/>
      <c r="K250" s="1089"/>
      <c r="L250" s="1089"/>
      <c r="M250" s="1090"/>
      <c r="N250" s="1271" t="s">
        <v>4829</v>
      </c>
      <c r="O250" s="1202"/>
      <c r="P250" s="1202"/>
      <c r="Q250" s="1202"/>
      <c r="R250" s="1202"/>
      <c r="S250" s="1202"/>
      <c r="T250" s="418"/>
      <c r="W250" s="449"/>
      <c r="X250" s="42"/>
      <c r="Y250" s="43"/>
      <c r="Z250" s="44"/>
      <c r="AA250" s="44"/>
      <c r="AB250" s="43"/>
      <c r="AC250" s="450"/>
      <c r="AD250" s="43"/>
      <c r="AE250" s="43"/>
      <c r="AF250" s="43"/>
      <c r="AG250" s="43"/>
      <c r="AH250" s="43"/>
      <c r="AI250" s="43"/>
      <c r="AJ250" s="43"/>
      <c r="AK250" s="43"/>
      <c r="AL250" s="43"/>
      <c r="AM250" s="44"/>
      <c r="AN250" s="45"/>
      <c r="AO250" s="45"/>
      <c r="AP250" s="43"/>
      <c r="AQ250" s="43"/>
      <c r="AR250" s="25"/>
      <c r="AS250" s="25"/>
      <c r="AT250" s="101">
        <f>ROUND(ROUND(J251*R252,0)*V252,0)</f>
        <v>267</v>
      </c>
      <c r="AU250" s="31"/>
    </row>
    <row r="251" spans="1:47" ht="17.100000000000001" customHeight="1" x14ac:dyDescent="0.15">
      <c r="A251" s="32">
        <v>43</v>
      </c>
      <c r="B251" s="33" t="s">
        <v>5814</v>
      </c>
      <c r="C251" s="34" t="s">
        <v>5815</v>
      </c>
      <c r="D251" s="422"/>
      <c r="E251" s="423"/>
      <c r="F251" s="424"/>
      <c r="G251" s="29"/>
      <c r="H251" s="29"/>
      <c r="I251" s="29"/>
      <c r="J251" s="1280">
        <f>'15就労移行支援(基本)'!K251</f>
        <v>395</v>
      </c>
      <c r="K251" s="1108"/>
      <c r="L251" s="4" t="s">
        <v>21</v>
      </c>
      <c r="M251" s="22"/>
      <c r="N251" s="1228"/>
      <c r="O251" s="1283"/>
      <c r="P251" s="1283"/>
      <c r="Q251" s="1283"/>
      <c r="R251" s="1283"/>
      <c r="S251" s="1283"/>
      <c r="T251" s="418"/>
      <c r="W251" s="449"/>
      <c r="X251" s="1271" t="s">
        <v>4824</v>
      </c>
      <c r="Y251" s="1202"/>
      <c r="Z251" s="1202"/>
      <c r="AA251" s="1202"/>
      <c r="AB251" s="1202"/>
      <c r="AC251" s="448" t="s">
        <v>4825</v>
      </c>
      <c r="AD251" s="99"/>
      <c r="AE251" s="99"/>
      <c r="AF251" s="99"/>
      <c r="AG251" s="43"/>
      <c r="AH251" s="43"/>
      <c r="AI251" s="43"/>
      <c r="AJ251" s="43"/>
      <c r="AK251" s="43"/>
      <c r="AL251" s="43"/>
      <c r="AM251" s="44" t="s">
        <v>17</v>
      </c>
      <c r="AN251" s="1157">
        <f>$AN$8</f>
        <v>0.7</v>
      </c>
      <c r="AO251" s="1157"/>
      <c r="AP251" s="25"/>
      <c r="AQ251" s="25"/>
      <c r="AR251" s="25"/>
      <c r="AS251" s="25"/>
      <c r="AT251" s="101">
        <f>ROUND(ROUND(ROUND(J251*R252,0)*V252,0)*AN251,0)</f>
        <v>187</v>
      </c>
      <c r="AU251" s="31"/>
    </row>
    <row r="252" spans="1:47" ht="17.100000000000001" customHeight="1" x14ac:dyDescent="0.15">
      <c r="A252" s="32">
        <v>43</v>
      </c>
      <c r="B252" s="33" t="s">
        <v>5816</v>
      </c>
      <c r="C252" s="34" t="s">
        <v>5817</v>
      </c>
      <c r="D252" s="422"/>
      <c r="E252" s="423"/>
      <c r="F252" s="424"/>
      <c r="G252" s="29"/>
      <c r="H252" s="29"/>
      <c r="I252" s="29"/>
      <c r="J252" s="418"/>
      <c r="K252" s="419"/>
      <c r="L252" s="419"/>
      <c r="M252" s="425"/>
      <c r="N252" s="420"/>
      <c r="O252" s="421"/>
      <c r="P252" s="421"/>
      <c r="Q252" s="26" t="s">
        <v>17</v>
      </c>
      <c r="R252" s="1180">
        <f>$R$12</f>
        <v>0.96499999999999997</v>
      </c>
      <c r="S252" s="1180"/>
      <c r="T252" s="166"/>
      <c r="U252" s="23" t="s">
        <v>17</v>
      </c>
      <c r="V252" s="1158">
        <f>V216</f>
        <v>0.7</v>
      </c>
      <c r="W252" s="1159"/>
      <c r="X252" s="1272"/>
      <c r="Y252" s="1273"/>
      <c r="Z252" s="1273"/>
      <c r="AA252" s="1273"/>
      <c r="AB252" s="1273"/>
      <c r="AC252" s="448" t="s">
        <v>4827</v>
      </c>
      <c r="AD252" s="99"/>
      <c r="AE252" s="99"/>
      <c r="AF252" s="99"/>
      <c r="AG252" s="43"/>
      <c r="AH252" s="43"/>
      <c r="AI252" s="43"/>
      <c r="AJ252" s="43"/>
      <c r="AK252" s="43"/>
      <c r="AL252" s="43"/>
      <c r="AM252" s="44" t="s">
        <v>17</v>
      </c>
      <c r="AN252" s="1157">
        <f>$AN$9</f>
        <v>0.5</v>
      </c>
      <c r="AO252" s="1157"/>
      <c r="AP252" s="25"/>
      <c r="AQ252" s="25"/>
      <c r="AR252" s="25"/>
      <c r="AS252" s="25"/>
      <c r="AT252" s="101">
        <f>ROUND(ROUND(ROUND(J251*R252,0)*V252,0)*AN252,0)</f>
        <v>134</v>
      </c>
      <c r="AU252" s="31"/>
    </row>
    <row r="253" spans="1:47" ht="17.100000000000001" customHeight="1" x14ac:dyDescent="0.15">
      <c r="A253" s="32">
        <v>43</v>
      </c>
      <c r="B253" s="33" t="s">
        <v>5818</v>
      </c>
      <c r="C253" s="34" t="s">
        <v>5819</v>
      </c>
      <c r="D253" s="422"/>
      <c r="E253" s="423"/>
      <c r="F253" s="424"/>
      <c r="G253" s="29"/>
      <c r="H253" s="29"/>
      <c r="I253" s="29"/>
      <c r="J253" s="20"/>
      <c r="M253" s="21"/>
      <c r="N253" s="416"/>
      <c r="O253" s="417"/>
      <c r="P253" s="417"/>
      <c r="Q253" s="65"/>
      <c r="R253" s="156"/>
      <c r="S253" s="156"/>
      <c r="T253" s="166"/>
      <c r="W253" s="449"/>
      <c r="X253" s="42"/>
      <c r="Y253" s="43"/>
      <c r="Z253" s="44"/>
      <c r="AA253" s="44"/>
      <c r="AB253" s="43"/>
      <c r="AC253" s="450"/>
      <c r="AD253" s="43"/>
      <c r="AE253" s="43"/>
      <c r="AF253" s="43"/>
      <c r="AG253" s="43"/>
      <c r="AH253" s="43"/>
      <c r="AI253" s="43"/>
      <c r="AJ253" s="43"/>
      <c r="AK253" s="43"/>
      <c r="AL253" s="43"/>
      <c r="AM253" s="44"/>
      <c r="AN253" s="45"/>
      <c r="AO253" s="45"/>
      <c r="AP253" s="1198" t="s">
        <v>4833</v>
      </c>
      <c r="AQ253" s="1281"/>
      <c r="AR253" s="1281"/>
      <c r="AS253" s="1299"/>
      <c r="AT253" s="101">
        <f>ROUND(ROUND(J251*V252,0)*AR256,0)</f>
        <v>263</v>
      </c>
      <c r="AU253" s="31"/>
    </row>
    <row r="254" spans="1:47" ht="17.100000000000001" customHeight="1" x14ac:dyDescent="0.15">
      <c r="A254" s="32">
        <v>43</v>
      </c>
      <c r="B254" s="33" t="s">
        <v>5820</v>
      </c>
      <c r="C254" s="34" t="s">
        <v>5821</v>
      </c>
      <c r="D254" s="422"/>
      <c r="E254" s="423"/>
      <c r="F254" s="424"/>
      <c r="G254" s="29"/>
      <c r="H254" s="29"/>
      <c r="I254" s="29"/>
      <c r="J254" s="20"/>
      <c r="M254" s="21"/>
      <c r="N254" s="418"/>
      <c r="O254" s="419"/>
      <c r="P254" s="419"/>
      <c r="Q254" s="23"/>
      <c r="R254" s="167"/>
      <c r="S254" s="167"/>
      <c r="T254" s="166"/>
      <c r="W254" s="449"/>
      <c r="X254" s="1271" t="s">
        <v>4824</v>
      </c>
      <c r="Y254" s="1202"/>
      <c r="Z254" s="1202"/>
      <c r="AA254" s="1202"/>
      <c r="AB254" s="1202"/>
      <c r="AC254" s="448" t="s">
        <v>4825</v>
      </c>
      <c r="AD254" s="99"/>
      <c r="AE254" s="99"/>
      <c r="AF254" s="99"/>
      <c r="AG254" s="43"/>
      <c r="AH254" s="43"/>
      <c r="AI254" s="43"/>
      <c r="AJ254" s="43"/>
      <c r="AK254" s="43"/>
      <c r="AL254" s="43"/>
      <c r="AM254" s="44" t="s">
        <v>17</v>
      </c>
      <c r="AN254" s="1157">
        <f>$AN$8</f>
        <v>0.7</v>
      </c>
      <c r="AO254" s="1157"/>
      <c r="AP254" s="1268"/>
      <c r="AQ254" s="1269"/>
      <c r="AR254" s="1269"/>
      <c r="AS254" s="1270"/>
      <c r="AT254" s="101">
        <f>ROUND(ROUND(ROUND(J251*V252,0)*AN254,0)*AR256,0)</f>
        <v>184</v>
      </c>
      <c r="AU254" s="31"/>
    </row>
    <row r="255" spans="1:47" ht="17.100000000000001" customHeight="1" x14ac:dyDescent="0.15">
      <c r="A255" s="32">
        <v>43</v>
      </c>
      <c r="B255" s="33" t="s">
        <v>5822</v>
      </c>
      <c r="C255" s="34" t="s">
        <v>5823</v>
      </c>
      <c r="D255" s="422"/>
      <c r="E255" s="423"/>
      <c r="F255" s="424"/>
      <c r="G255" s="29"/>
      <c r="H255" s="29"/>
      <c r="I255" s="29"/>
      <c r="J255" s="20"/>
      <c r="M255" s="21"/>
      <c r="N255" s="420"/>
      <c r="O255" s="421"/>
      <c r="P255" s="421"/>
      <c r="Q255" s="26"/>
      <c r="R255" s="27"/>
      <c r="S255" s="27"/>
      <c r="T255" s="166"/>
      <c r="W255" s="449"/>
      <c r="X255" s="1272"/>
      <c r="Y255" s="1273"/>
      <c r="Z255" s="1273"/>
      <c r="AA255" s="1273"/>
      <c r="AB255" s="1273"/>
      <c r="AC255" s="448" t="s">
        <v>4827</v>
      </c>
      <c r="AD255" s="99"/>
      <c r="AE255" s="99"/>
      <c r="AF255" s="99"/>
      <c r="AG255" s="43"/>
      <c r="AH255" s="43"/>
      <c r="AI255" s="43"/>
      <c r="AJ255" s="43"/>
      <c r="AK255" s="43"/>
      <c r="AL255" s="43"/>
      <c r="AM255" s="44" t="s">
        <v>17</v>
      </c>
      <c r="AN255" s="1157">
        <f>$AN$9</f>
        <v>0.5</v>
      </c>
      <c r="AO255" s="1157"/>
      <c r="AP255" s="20"/>
      <c r="AQ255" s="4"/>
      <c r="AR255" s="4"/>
      <c r="AS255" s="21"/>
      <c r="AT255" s="101">
        <f>ROUND(ROUND(ROUND(J251*V252,0)*AN255,0)*AR256,0)</f>
        <v>132</v>
      </c>
      <c r="AU255" s="31"/>
    </row>
    <row r="256" spans="1:47" ht="17.100000000000001" customHeight="1" x14ac:dyDescent="0.15">
      <c r="A256" s="32">
        <v>43</v>
      </c>
      <c r="B256" s="33" t="s">
        <v>5824</v>
      </c>
      <c r="C256" s="34" t="s">
        <v>5825</v>
      </c>
      <c r="D256" s="422"/>
      <c r="E256" s="423"/>
      <c r="F256" s="424"/>
      <c r="G256" s="29"/>
      <c r="H256" s="29"/>
      <c r="I256" s="29"/>
      <c r="J256" s="20"/>
      <c r="M256" s="21"/>
      <c r="N256" s="1271" t="s">
        <v>4829</v>
      </c>
      <c r="O256" s="1202"/>
      <c r="P256" s="1202"/>
      <c r="Q256" s="1202"/>
      <c r="R256" s="1202"/>
      <c r="S256" s="1202"/>
      <c r="T256" s="418"/>
      <c r="W256" s="449"/>
      <c r="X256" s="42"/>
      <c r="Y256" s="43"/>
      <c r="Z256" s="44"/>
      <c r="AA256" s="44"/>
      <c r="AB256" s="43"/>
      <c r="AC256" s="450"/>
      <c r="AD256" s="43"/>
      <c r="AE256" s="43"/>
      <c r="AF256" s="43"/>
      <c r="AG256" s="43"/>
      <c r="AH256" s="43"/>
      <c r="AI256" s="43"/>
      <c r="AJ256" s="43"/>
      <c r="AK256" s="43"/>
      <c r="AL256" s="43"/>
      <c r="AM256" s="44"/>
      <c r="AN256" s="45"/>
      <c r="AO256" s="45"/>
      <c r="AP256" s="20"/>
      <c r="AQ256" s="23" t="s">
        <v>17</v>
      </c>
      <c r="AR256" s="1158">
        <f>AR244</f>
        <v>0.95</v>
      </c>
      <c r="AS256" s="1159"/>
      <c r="AT256" s="101">
        <f>ROUND(ROUND(ROUND(J251*R258,0)*V252,0)*AR256,0)</f>
        <v>254</v>
      </c>
      <c r="AU256" s="31"/>
    </row>
    <row r="257" spans="1:47" ht="17.100000000000001" customHeight="1" x14ac:dyDescent="0.15">
      <c r="A257" s="32">
        <v>43</v>
      </c>
      <c r="B257" s="33" t="s">
        <v>5826</v>
      </c>
      <c r="C257" s="34" t="s">
        <v>5827</v>
      </c>
      <c r="D257" s="422"/>
      <c r="E257" s="423"/>
      <c r="F257" s="424"/>
      <c r="G257" s="29"/>
      <c r="H257" s="29"/>
      <c r="I257" s="29"/>
      <c r="J257" s="20"/>
      <c r="M257" s="21"/>
      <c r="N257" s="1228"/>
      <c r="O257" s="1283"/>
      <c r="P257" s="1283"/>
      <c r="Q257" s="1283"/>
      <c r="R257" s="1283"/>
      <c r="S257" s="1283"/>
      <c r="T257" s="418"/>
      <c r="W257" s="449"/>
      <c r="X257" s="1271" t="s">
        <v>4824</v>
      </c>
      <c r="Y257" s="1202"/>
      <c r="Z257" s="1202"/>
      <c r="AA257" s="1202"/>
      <c r="AB257" s="1202"/>
      <c r="AC257" s="448" t="s">
        <v>4825</v>
      </c>
      <c r="AD257" s="99"/>
      <c r="AE257" s="99"/>
      <c r="AF257" s="99"/>
      <c r="AG257" s="43"/>
      <c r="AH257" s="43"/>
      <c r="AI257" s="43"/>
      <c r="AJ257" s="43"/>
      <c r="AK257" s="43"/>
      <c r="AL257" s="43"/>
      <c r="AM257" s="44" t="s">
        <v>17</v>
      </c>
      <c r="AN257" s="1157">
        <f>$AN$8</f>
        <v>0.7</v>
      </c>
      <c r="AO257" s="1157"/>
      <c r="AP257" s="20"/>
      <c r="AQ257" s="4"/>
      <c r="AR257" s="4"/>
      <c r="AS257" s="21"/>
      <c r="AT257" s="101">
        <f>ROUND(ROUND(ROUND(ROUND(J251*R258,0)*V252,0)*AN257,0)*AR256,0)</f>
        <v>178</v>
      </c>
      <c r="AU257" s="31"/>
    </row>
    <row r="258" spans="1:47" ht="17.100000000000001" customHeight="1" x14ac:dyDescent="0.15">
      <c r="A258" s="32">
        <v>43</v>
      </c>
      <c r="B258" s="33" t="s">
        <v>5828</v>
      </c>
      <c r="C258" s="34" t="s">
        <v>5829</v>
      </c>
      <c r="D258" s="426"/>
      <c r="E258" s="427"/>
      <c r="F258" s="428"/>
      <c r="G258" s="57"/>
      <c r="H258" s="57"/>
      <c r="I258" s="57"/>
      <c r="J258" s="24"/>
      <c r="K258" s="25"/>
      <c r="L258" s="25"/>
      <c r="M258" s="38"/>
      <c r="N258" s="420"/>
      <c r="O258" s="421"/>
      <c r="P258" s="421"/>
      <c r="Q258" s="26" t="s">
        <v>17</v>
      </c>
      <c r="R258" s="1180">
        <f>$R$12</f>
        <v>0.96499999999999997</v>
      </c>
      <c r="S258" s="1180"/>
      <c r="T258" s="454"/>
      <c r="U258" s="135"/>
      <c r="V258" s="233"/>
      <c r="W258" s="455"/>
      <c r="X258" s="1272"/>
      <c r="Y258" s="1273"/>
      <c r="Z258" s="1273"/>
      <c r="AA258" s="1273"/>
      <c r="AB258" s="1273"/>
      <c r="AC258" s="448" t="s">
        <v>4827</v>
      </c>
      <c r="AD258" s="99"/>
      <c r="AE258" s="99"/>
      <c r="AF258" s="99"/>
      <c r="AG258" s="43"/>
      <c r="AH258" s="43"/>
      <c r="AI258" s="43"/>
      <c r="AJ258" s="43"/>
      <c r="AK258" s="43"/>
      <c r="AL258" s="43"/>
      <c r="AM258" s="44" t="s">
        <v>17</v>
      </c>
      <c r="AN258" s="1157">
        <f>$AN$9</f>
        <v>0.5</v>
      </c>
      <c r="AO258" s="1157"/>
      <c r="AP258" s="24"/>
      <c r="AQ258" s="25"/>
      <c r="AR258" s="25"/>
      <c r="AS258" s="38"/>
      <c r="AT258" s="35">
        <f>ROUND(ROUND(ROUND(ROUND(J251*R258,0)*V252,0)*AN258,0)*AR256,0)</f>
        <v>127</v>
      </c>
      <c r="AU258" s="61"/>
    </row>
    <row r="259" spans="1:47" ht="17.100000000000001" customHeight="1" x14ac:dyDescent="0.15">
      <c r="A259" s="32">
        <v>43</v>
      </c>
      <c r="B259" s="33" t="s">
        <v>5830</v>
      </c>
      <c r="C259" s="34" t="s">
        <v>5831</v>
      </c>
      <c r="D259" s="1085" t="s">
        <v>4819</v>
      </c>
      <c r="E259" s="1086"/>
      <c r="F259" s="1087"/>
      <c r="G259" s="1085" t="s">
        <v>5088</v>
      </c>
      <c r="H259" s="1281"/>
      <c r="I259" s="1281"/>
      <c r="J259" s="1085" t="s">
        <v>4821</v>
      </c>
      <c r="K259" s="1086"/>
      <c r="L259" s="1086"/>
      <c r="M259" s="1087"/>
      <c r="N259" s="416"/>
      <c r="O259" s="417"/>
      <c r="P259" s="417"/>
      <c r="Q259" s="65"/>
      <c r="R259" s="156"/>
      <c r="S259" s="156"/>
      <c r="T259" s="1218" t="s">
        <v>5327</v>
      </c>
      <c r="U259" s="1274"/>
      <c r="V259" s="1274"/>
      <c r="W259" s="1275"/>
      <c r="X259" s="42"/>
      <c r="Y259" s="43"/>
      <c r="Z259" s="44"/>
      <c r="AA259" s="44"/>
      <c r="AB259" s="43"/>
      <c r="AC259" s="450"/>
      <c r="AD259" s="43"/>
      <c r="AE259" s="43"/>
      <c r="AF259" s="43"/>
      <c r="AG259" s="43"/>
      <c r="AH259" s="43"/>
      <c r="AI259" s="43"/>
      <c r="AJ259" s="43"/>
      <c r="AK259" s="43"/>
      <c r="AL259" s="43"/>
      <c r="AM259" s="44"/>
      <c r="AN259" s="45"/>
      <c r="AO259" s="45"/>
      <c r="AP259" s="43"/>
      <c r="AQ259" s="43"/>
      <c r="AR259" s="43"/>
      <c r="AS259" s="43"/>
      <c r="AT259" s="35">
        <f>ROUND(J263*V264,0)</f>
        <v>664</v>
      </c>
      <c r="AU259" s="66" t="s">
        <v>4822</v>
      </c>
    </row>
    <row r="260" spans="1:47" ht="17.100000000000001" customHeight="1" x14ac:dyDescent="0.15">
      <c r="A260" s="32">
        <v>43</v>
      </c>
      <c r="B260" s="33" t="s">
        <v>5832</v>
      </c>
      <c r="C260" s="34" t="s">
        <v>5833</v>
      </c>
      <c r="D260" s="1088"/>
      <c r="E260" s="1089"/>
      <c r="F260" s="1090"/>
      <c r="G260" s="1268"/>
      <c r="H260" s="1269"/>
      <c r="I260" s="1269"/>
      <c r="J260" s="1088"/>
      <c r="K260" s="1089"/>
      <c r="L260" s="1089"/>
      <c r="M260" s="1090"/>
      <c r="N260" s="418"/>
      <c r="O260" s="419"/>
      <c r="P260" s="419"/>
      <c r="Q260" s="23"/>
      <c r="R260" s="167"/>
      <c r="S260" s="167"/>
      <c r="T260" s="1276"/>
      <c r="U260" s="1277"/>
      <c r="V260" s="1277"/>
      <c r="W260" s="1278"/>
      <c r="X260" s="1271" t="s">
        <v>4824</v>
      </c>
      <c r="Y260" s="1202"/>
      <c r="Z260" s="1202"/>
      <c r="AA260" s="1202"/>
      <c r="AB260" s="1202"/>
      <c r="AC260" s="448" t="s">
        <v>4825</v>
      </c>
      <c r="AD260" s="99"/>
      <c r="AE260" s="99"/>
      <c r="AF260" s="99"/>
      <c r="AG260" s="43"/>
      <c r="AH260" s="43"/>
      <c r="AI260" s="43"/>
      <c r="AJ260" s="43"/>
      <c r="AK260" s="43"/>
      <c r="AL260" s="43"/>
      <c r="AM260" s="44" t="s">
        <v>17</v>
      </c>
      <c r="AN260" s="1157">
        <f>$AN$8</f>
        <v>0.7</v>
      </c>
      <c r="AO260" s="1157"/>
      <c r="AP260" s="43"/>
      <c r="AQ260" s="43"/>
      <c r="AR260" s="43"/>
      <c r="AS260" s="43"/>
      <c r="AT260" s="101">
        <f>ROUND(ROUND(J263*V264,0)*AN260,0)</f>
        <v>465</v>
      </c>
      <c r="AU260" s="232"/>
    </row>
    <row r="261" spans="1:47" ht="17.100000000000001" customHeight="1" x14ac:dyDescent="0.15">
      <c r="A261" s="32">
        <v>43</v>
      </c>
      <c r="B261" s="33" t="s">
        <v>5834</v>
      </c>
      <c r="C261" s="34" t="s">
        <v>5835</v>
      </c>
      <c r="D261" s="1088"/>
      <c r="E261" s="1089"/>
      <c r="F261" s="1090"/>
      <c r="G261" s="1268"/>
      <c r="H261" s="1269"/>
      <c r="I261" s="1269"/>
      <c r="J261" s="1088"/>
      <c r="K261" s="1089"/>
      <c r="L261" s="1089"/>
      <c r="M261" s="1090"/>
      <c r="N261" s="420"/>
      <c r="O261" s="421"/>
      <c r="P261" s="421"/>
      <c r="Q261" s="26"/>
      <c r="R261" s="27"/>
      <c r="S261" s="27"/>
      <c r="T261" s="1276"/>
      <c r="U261" s="1277"/>
      <c r="V261" s="1277"/>
      <c r="W261" s="1278"/>
      <c r="X261" s="1272"/>
      <c r="Y261" s="1273"/>
      <c r="Z261" s="1273"/>
      <c r="AA261" s="1273"/>
      <c r="AB261" s="1273"/>
      <c r="AC261" s="448" t="s">
        <v>4827</v>
      </c>
      <c r="AD261" s="99"/>
      <c r="AE261" s="99"/>
      <c r="AF261" s="99"/>
      <c r="AG261" s="43"/>
      <c r="AH261" s="43"/>
      <c r="AI261" s="43"/>
      <c r="AJ261" s="43"/>
      <c r="AK261" s="43"/>
      <c r="AL261" s="43"/>
      <c r="AM261" s="44" t="s">
        <v>17</v>
      </c>
      <c r="AN261" s="1157">
        <f>$AN$9</f>
        <v>0.5</v>
      </c>
      <c r="AO261" s="1157"/>
      <c r="AP261" s="43"/>
      <c r="AQ261" s="43"/>
      <c r="AR261" s="43"/>
      <c r="AS261" s="43"/>
      <c r="AT261" s="101">
        <f>ROUND(ROUND(J263*V264,0)*AN261,0)</f>
        <v>332</v>
      </c>
      <c r="AU261" s="232"/>
    </row>
    <row r="262" spans="1:47" ht="17.100000000000001" customHeight="1" x14ac:dyDescent="0.15">
      <c r="A262" s="32">
        <v>43</v>
      </c>
      <c r="B262" s="33" t="s">
        <v>5836</v>
      </c>
      <c r="C262" s="34" t="s">
        <v>5837</v>
      </c>
      <c r="D262" s="1088"/>
      <c r="E262" s="1089"/>
      <c r="F262" s="1090"/>
      <c r="J262" s="1088"/>
      <c r="K262" s="1089"/>
      <c r="L262" s="1089"/>
      <c r="M262" s="1090"/>
      <c r="N262" s="1271" t="s">
        <v>4829</v>
      </c>
      <c r="O262" s="1202"/>
      <c r="P262" s="1202"/>
      <c r="Q262" s="1202"/>
      <c r="R262" s="1202"/>
      <c r="S262" s="1202"/>
      <c r="T262" s="418"/>
      <c r="W262" s="449"/>
      <c r="X262" s="42"/>
      <c r="Y262" s="43"/>
      <c r="Z262" s="44"/>
      <c r="AA262" s="44"/>
      <c r="AB262" s="43"/>
      <c r="AC262" s="450"/>
      <c r="AD262" s="43"/>
      <c r="AE262" s="43"/>
      <c r="AF262" s="43"/>
      <c r="AG262" s="43"/>
      <c r="AH262" s="43"/>
      <c r="AI262" s="43"/>
      <c r="AJ262" s="43"/>
      <c r="AK262" s="43"/>
      <c r="AL262" s="43"/>
      <c r="AM262" s="44"/>
      <c r="AN262" s="45"/>
      <c r="AO262" s="45"/>
      <c r="AP262" s="43"/>
      <c r="AQ262" s="43"/>
      <c r="AR262" s="25"/>
      <c r="AS262" s="25"/>
      <c r="AT262" s="101">
        <f>ROUND(ROUND(J263*R264,0)*V264,0)</f>
        <v>641</v>
      </c>
      <c r="AU262" s="232"/>
    </row>
    <row r="263" spans="1:47" ht="17.100000000000001" customHeight="1" x14ac:dyDescent="0.15">
      <c r="A263" s="32">
        <v>43</v>
      </c>
      <c r="B263" s="33" t="s">
        <v>5838</v>
      </c>
      <c r="C263" s="34" t="s">
        <v>5839</v>
      </c>
      <c r="D263" s="422"/>
      <c r="E263" s="423"/>
      <c r="F263" s="424"/>
      <c r="G263" s="29"/>
      <c r="H263" s="29"/>
      <c r="I263" s="4"/>
      <c r="J263" s="1280">
        <f>'15就労移行支援(基本)'!K263</f>
        <v>948</v>
      </c>
      <c r="K263" s="1108"/>
      <c r="L263" s="4" t="s">
        <v>21</v>
      </c>
      <c r="M263" s="22"/>
      <c r="N263" s="1228"/>
      <c r="O263" s="1283"/>
      <c r="P263" s="1283"/>
      <c r="Q263" s="1283"/>
      <c r="R263" s="1283"/>
      <c r="S263" s="1283"/>
      <c r="T263" s="418"/>
      <c r="W263" s="449"/>
      <c r="X263" s="1271" t="s">
        <v>4824</v>
      </c>
      <c r="Y263" s="1202"/>
      <c r="Z263" s="1202"/>
      <c r="AA263" s="1202"/>
      <c r="AB263" s="1202"/>
      <c r="AC263" s="448" t="s">
        <v>4825</v>
      </c>
      <c r="AD263" s="99"/>
      <c r="AE263" s="99"/>
      <c r="AF263" s="99"/>
      <c r="AG263" s="43"/>
      <c r="AH263" s="43"/>
      <c r="AI263" s="43"/>
      <c r="AJ263" s="43"/>
      <c r="AK263" s="43"/>
      <c r="AL263" s="43"/>
      <c r="AM263" s="44" t="s">
        <v>17</v>
      </c>
      <c r="AN263" s="1157">
        <f>$AN$8</f>
        <v>0.7</v>
      </c>
      <c r="AO263" s="1157"/>
      <c r="AP263" s="25"/>
      <c r="AQ263" s="25"/>
      <c r="AR263" s="25"/>
      <c r="AS263" s="25"/>
      <c r="AT263" s="101">
        <f>ROUND(ROUND(ROUND(J263*R264,0)*V264,0)*AN263,0)</f>
        <v>449</v>
      </c>
      <c r="AU263" s="232"/>
    </row>
    <row r="264" spans="1:47" ht="17.100000000000001" customHeight="1" x14ac:dyDescent="0.15">
      <c r="A264" s="32">
        <v>43</v>
      </c>
      <c r="B264" s="33" t="s">
        <v>5840</v>
      </c>
      <c r="C264" s="34" t="s">
        <v>5841</v>
      </c>
      <c r="D264" s="422"/>
      <c r="E264" s="423"/>
      <c r="F264" s="424"/>
      <c r="G264" s="29"/>
      <c r="H264" s="29"/>
      <c r="I264" s="4"/>
      <c r="J264" s="418"/>
      <c r="K264" s="419"/>
      <c r="L264" s="419"/>
      <c r="M264" s="425"/>
      <c r="N264" s="420"/>
      <c r="O264" s="421"/>
      <c r="P264" s="421"/>
      <c r="Q264" s="26" t="s">
        <v>17</v>
      </c>
      <c r="R264" s="1180">
        <f>$R$12</f>
        <v>0.96499999999999997</v>
      </c>
      <c r="S264" s="1180"/>
      <c r="T264" s="166"/>
      <c r="U264" s="23" t="s">
        <v>17</v>
      </c>
      <c r="V264" s="1158">
        <f>V252</f>
        <v>0.7</v>
      </c>
      <c r="W264" s="1159"/>
      <c r="X264" s="1272"/>
      <c r="Y264" s="1273"/>
      <c r="Z264" s="1273"/>
      <c r="AA264" s="1273"/>
      <c r="AB264" s="1273"/>
      <c r="AC264" s="448" t="s">
        <v>4827</v>
      </c>
      <c r="AD264" s="99"/>
      <c r="AE264" s="99"/>
      <c r="AF264" s="99"/>
      <c r="AG264" s="43"/>
      <c r="AH264" s="43"/>
      <c r="AI264" s="43"/>
      <c r="AJ264" s="43"/>
      <c r="AK264" s="43"/>
      <c r="AL264" s="43"/>
      <c r="AM264" s="44" t="s">
        <v>17</v>
      </c>
      <c r="AN264" s="1157">
        <f>$AN$9</f>
        <v>0.5</v>
      </c>
      <c r="AO264" s="1157"/>
      <c r="AP264" s="25"/>
      <c r="AQ264" s="25"/>
      <c r="AR264" s="25"/>
      <c r="AS264" s="25"/>
      <c r="AT264" s="101">
        <f>ROUND(ROUND(ROUND(J263*R264,0)*V264,0)*AN264,0)</f>
        <v>321</v>
      </c>
      <c r="AU264" s="232"/>
    </row>
    <row r="265" spans="1:47" ht="17.100000000000001" customHeight="1" x14ac:dyDescent="0.15">
      <c r="A265" s="32">
        <v>43</v>
      </c>
      <c r="B265" s="33" t="s">
        <v>5842</v>
      </c>
      <c r="C265" s="34" t="s">
        <v>5843</v>
      </c>
      <c r="D265" s="422"/>
      <c r="E265" s="423"/>
      <c r="F265" s="424"/>
      <c r="G265" s="29"/>
      <c r="H265" s="29"/>
      <c r="I265" s="29"/>
      <c r="J265" s="20"/>
      <c r="M265" s="21"/>
      <c r="N265" s="416"/>
      <c r="O265" s="417"/>
      <c r="P265" s="417"/>
      <c r="Q265" s="65"/>
      <c r="R265" s="156"/>
      <c r="S265" s="156"/>
      <c r="T265" s="166"/>
      <c r="W265" s="449"/>
      <c r="X265" s="42"/>
      <c r="Y265" s="43"/>
      <c r="Z265" s="44"/>
      <c r="AA265" s="44"/>
      <c r="AB265" s="43"/>
      <c r="AC265" s="450"/>
      <c r="AD265" s="43"/>
      <c r="AE265" s="43"/>
      <c r="AF265" s="43"/>
      <c r="AG265" s="43"/>
      <c r="AH265" s="43"/>
      <c r="AI265" s="43"/>
      <c r="AJ265" s="43"/>
      <c r="AK265" s="43"/>
      <c r="AL265" s="43"/>
      <c r="AM265" s="44"/>
      <c r="AN265" s="45"/>
      <c r="AO265" s="45"/>
      <c r="AP265" s="1198" t="s">
        <v>4833</v>
      </c>
      <c r="AQ265" s="1281"/>
      <c r="AR265" s="1281"/>
      <c r="AS265" s="1299"/>
      <c r="AT265" s="101">
        <f>ROUND(ROUND(J263*V264,0)*AR268,0)</f>
        <v>631</v>
      </c>
      <c r="AU265" s="31"/>
    </row>
    <row r="266" spans="1:47" ht="17.100000000000001" customHeight="1" x14ac:dyDescent="0.15">
      <c r="A266" s="32">
        <v>43</v>
      </c>
      <c r="B266" s="33" t="s">
        <v>5844</v>
      </c>
      <c r="C266" s="34" t="s">
        <v>5845</v>
      </c>
      <c r="D266" s="422"/>
      <c r="E266" s="423"/>
      <c r="F266" s="424"/>
      <c r="G266" s="29"/>
      <c r="H266" s="29"/>
      <c r="I266" s="29"/>
      <c r="J266" s="20"/>
      <c r="M266" s="21"/>
      <c r="N266" s="418"/>
      <c r="O266" s="419"/>
      <c r="P266" s="419"/>
      <c r="Q266" s="23"/>
      <c r="R266" s="167"/>
      <c r="S266" s="167"/>
      <c r="T266" s="166"/>
      <c r="W266" s="449"/>
      <c r="X266" s="1271" t="s">
        <v>4824</v>
      </c>
      <c r="Y266" s="1202"/>
      <c r="Z266" s="1202"/>
      <c r="AA266" s="1202"/>
      <c r="AB266" s="1202"/>
      <c r="AC266" s="448" t="s">
        <v>4825</v>
      </c>
      <c r="AD266" s="99"/>
      <c r="AE266" s="99"/>
      <c r="AF266" s="99"/>
      <c r="AG266" s="43"/>
      <c r="AH266" s="43"/>
      <c r="AI266" s="43"/>
      <c r="AJ266" s="43"/>
      <c r="AK266" s="43"/>
      <c r="AL266" s="43"/>
      <c r="AM266" s="44" t="s">
        <v>17</v>
      </c>
      <c r="AN266" s="1157">
        <f>$AN$8</f>
        <v>0.7</v>
      </c>
      <c r="AO266" s="1157"/>
      <c r="AP266" s="1268"/>
      <c r="AQ266" s="1269"/>
      <c r="AR266" s="1269"/>
      <c r="AS266" s="1270"/>
      <c r="AT266" s="101">
        <f>ROUND(ROUND(ROUND(J263*V264,0)*AN266,0)*AR268,0)</f>
        <v>442</v>
      </c>
      <c r="AU266" s="31"/>
    </row>
    <row r="267" spans="1:47" ht="17.100000000000001" customHeight="1" x14ac:dyDescent="0.15">
      <c r="A267" s="32">
        <v>43</v>
      </c>
      <c r="B267" s="33" t="s">
        <v>5846</v>
      </c>
      <c r="C267" s="34" t="s">
        <v>5847</v>
      </c>
      <c r="D267" s="422"/>
      <c r="E267" s="423"/>
      <c r="F267" s="424"/>
      <c r="G267" s="29"/>
      <c r="H267" s="29"/>
      <c r="I267" s="29"/>
      <c r="J267" s="20"/>
      <c r="M267" s="21"/>
      <c r="N267" s="420"/>
      <c r="O267" s="421"/>
      <c r="P267" s="421"/>
      <c r="Q267" s="26"/>
      <c r="R267" s="27"/>
      <c r="S267" s="27"/>
      <c r="T267" s="166"/>
      <c r="W267" s="449"/>
      <c r="X267" s="1272"/>
      <c r="Y267" s="1273"/>
      <c r="Z267" s="1273"/>
      <c r="AA267" s="1273"/>
      <c r="AB267" s="1273"/>
      <c r="AC267" s="448" t="s">
        <v>4827</v>
      </c>
      <c r="AD267" s="99"/>
      <c r="AE267" s="99"/>
      <c r="AF267" s="99"/>
      <c r="AG267" s="43"/>
      <c r="AH267" s="43"/>
      <c r="AI267" s="43"/>
      <c r="AJ267" s="43"/>
      <c r="AK267" s="43"/>
      <c r="AL267" s="43"/>
      <c r="AM267" s="44" t="s">
        <v>17</v>
      </c>
      <c r="AN267" s="1157">
        <f>$AN$9</f>
        <v>0.5</v>
      </c>
      <c r="AO267" s="1157"/>
      <c r="AP267" s="20"/>
      <c r="AQ267" s="4"/>
      <c r="AR267" s="4"/>
      <c r="AS267" s="21"/>
      <c r="AT267" s="101">
        <f>ROUND(ROUND(ROUND(J263*V264,0)*AN267,0)*AR268,0)</f>
        <v>315</v>
      </c>
      <c r="AU267" s="31"/>
    </row>
    <row r="268" spans="1:47" ht="17.100000000000001" customHeight="1" x14ac:dyDescent="0.15">
      <c r="A268" s="32">
        <v>43</v>
      </c>
      <c r="B268" s="33" t="s">
        <v>5848</v>
      </c>
      <c r="C268" s="34" t="s">
        <v>5849</v>
      </c>
      <c r="D268" s="422"/>
      <c r="E268" s="423"/>
      <c r="F268" s="424"/>
      <c r="G268" s="29"/>
      <c r="H268" s="29"/>
      <c r="I268" s="29"/>
      <c r="J268" s="20"/>
      <c r="M268" s="21"/>
      <c r="N268" s="1271" t="s">
        <v>4829</v>
      </c>
      <c r="O268" s="1202"/>
      <c r="P268" s="1202"/>
      <c r="Q268" s="1202"/>
      <c r="R268" s="1202"/>
      <c r="S268" s="1202"/>
      <c r="T268" s="418"/>
      <c r="W268" s="449"/>
      <c r="X268" s="42"/>
      <c r="Y268" s="43"/>
      <c r="Z268" s="44"/>
      <c r="AA268" s="44"/>
      <c r="AB268" s="43"/>
      <c r="AC268" s="450"/>
      <c r="AD268" s="43"/>
      <c r="AE268" s="43"/>
      <c r="AF268" s="43"/>
      <c r="AG268" s="43"/>
      <c r="AH268" s="43"/>
      <c r="AI268" s="43"/>
      <c r="AJ268" s="43"/>
      <c r="AK268" s="43"/>
      <c r="AL268" s="43"/>
      <c r="AM268" s="44"/>
      <c r="AN268" s="45"/>
      <c r="AO268" s="45"/>
      <c r="AP268" s="20"/>
      <c r="AQ268" s="23" t="s">
        <v>17</v>
      </c>
      <c r="AR268" s="1158">
        <f>AR256</f>
        <v>0.95</v>
      </c>
      <c r="AS268" s="1159"/>
      <c r="AT268" s="101">
        <f>ROUND(ROUND(ROUND(J263*R270,0)*V264,0)*AR268,0)</f>
        <v>609</v>
      </c>
      <c r="AU268" s="31"/>
    </row>
    <row r="269" spans="1:47" ht="17.100000000000001" customHeight="1" x14ac:dyDescent="0.15">
      <c r="A269" s="32">
        <v>43</v>
      </c>
      <c r="B269" s="33" t="s">
        <v>5850</v>
      </c>
      <c r="C269" s="34" t="s">
        <v>5851</v>
      </c>
      <c r="D269" s="422"/>
      <c r="E269" s="423"/>
      <c r="F269" s="424"/>
      <c r="G269" s="29"/>
      <c r="H269" s="29"/>
      <c r="I269" s="29"/>
      <c r="J269" s="20"/>
      <c r="M269" s="21"/>
      <c r="N269" s="1228"/>
      <c r="O269" s="1283"/>
      <c r="P269" s="1283"/>
      <c r="Q269" s="1283"/>
      <c r="R269" s="1283"/>
      <c r="S269" s="1283"/>
      <c r="T269" s="418"/>
      <c r="W269" s="449"/>
      <c r="X269" s="1271" t="s">
        <v>4824</v>
      </c>
      <c r="Y269" s="1202"/>
      <c r="Z269" s="1202"/>
      <c r="AA269" s="1202"/>
      <c r="AB269" s="1202"/>
      <c r="AC269" s="448" t="s">
        <v>4825</v>
      </c>
      <c r="AD269" s="99"/>
      <c r="AE269" s="99"/>
      <c r="AF269" s="99"/>
      <c r="AG269" s="43"/>
      <c r="AH269" s="43"/>
      <c r="AI269" s="43"/>
      <c r="AJ269" s="43"/>
      <c r="AK269" s="43"/>
      <c r="AL269" s="43"/>
      <c r="AM269" s="44" t="s">
        <v>17</v>
      </c>
      <c r="AN269" s="1157">
        <f>$AN$8</f>
        <v>0.7</v>
      </c>
      <c r="AO269" s="1157"/>
      <c r="AP269" s="20"/>
      <c r="AQ269" s="4"/>
      <c r="AR269" s="4"/>
      <c r="AS269" s="21"/>
      <c r="AT269" s="101">
        <f>ROUND(ROUND(ROUND(ROUND(J263*R270,0)*V264,0)*AN269,0)*AR268,0)</f>
        <v>427</v>
      </c>
      <c r="AU269" s="31"/>
    </row>
    <row r="270" spans="1:47" ht="17.100000000000001" customHeight="1" x14ac:dyDescent="0.15">
      <c r="A270" s="32">
        <v>43</v>
      </c>
      <c r="B270" s="33" t="s">
        <v>5852</v>
      </c>
      <c r="C270" s="34" t="s">
        <v>5853</v>
      </c>
      <c r="D270" s="422"/>
      <c r="E270" s="423"/>
      <c r="F270" s="424"/>
      <c r="G270" s="29"/>
      <c r="H270" s="29"/>
      <c r="I270" s="29"/>
      <c r="J270" s="20"/>
      <c r="M270" s="21"/>
      <c r="N270" s="420"/>
      <c r="O270" s="421"/>
      <c r="P270" s="421"/>
      <c r="Q270" s="26" t="s">
        <v>17</v>
      </c>
      <c r="R270" s="1180">
        <f>$R$12</f>
        <v>0.96499999999999997</v>
      </c>
      <c r="S270" s="1180"/>
      <c r="T270" s="166"/>
      <c r="W270" s="449"/>
      <c r="X270" s="1272"/>
      <c r="Y270" s="1273"/>
      <c r="Z270" s="1273"/>
      <c r="AA270" s="1273"/>
      <c r="AB270" s="1273"/>
      <c r="AC270" s="448" t="s">
        <v>4827</v>
      </c>
      <c r="AD270" s="99"/>
      <c r="AE270" s="99"/>
      <c r="AF270" s="99"/>
      <c r="AG270" s="43"/>
      <c r="AH270" s="43"/>
      <c r="AI270" s="43"/>
      <c r="AJ270" s="43"/>
      <c r="AK270" s="43"/>
      <c r="AL270" s="43"/>
      <c r="AM270" s="44" t="s">
        <v>17</v>
      </c>
      <c r="AN270" s="1157">
        <f>$AN$9</f>
        <v>0.5</v>
      </c>
      <c r="AO270" s="1157"/>
      <c r="AP270" s="24"/>
      <c r="AQ270" s="25"/>
      <c r="AR270" s="25"/>
      <c r="AS270" s="38"/>
      <c r="AT270" s="101">
        <f>ROUND(ROUND(ROUND(ROUND(J263*R270,0)*V264,0)*AN270,0)*AR268,0)</f>
        <v>305</v>
      </c>
      <c r="AU270" s="31"/>
    </row>
    <row r="271" spans="1:47" ht="17.100000000000001" customHeight="1" x14ac:dyDescent="0.15">
      <c r="A271" s="32">
        <v>43</v>
      </c>
      <c r="B271" s="33" t="s">
        <v>5854</v>
      </c>
      <c r="C271" s="34" t="s">
        <v>5855</v>
      </c>
      <c r="D271" s="422"/>
      <c r="E271" s="423"/>
      <c r="F271" s="424"/>
      <c r="G271" s="36"/>
      <c r="H271" s="29"/>
      <c r="I271" s="29"/>
      <c r="J271" s="1085" t="s">
        <v>4840</v>
      </c>
      <c r="K271" s="1086"/>
      <c r="L271" s="1086"/>
      <c r="M271" s="1087"/>
      <c r="N271" s="416"/>
      <c r="O271" s="417"/>
      <c r="P271" s="417"/>
      <c r="Q271" s="65"/>
      <c r="R271" s="156"/>
      <c r="S271" s="156"/>
      <c r="T271" s="258"/>
      <c r="U271" s="451"/>
      <c r="V271" s="451"/>
      <c r="W271" s="452"/>
      <c r="X271" s="42"/>
      <c r="Y271" s="43"/>
      <c r="Z271" s="44"/>
      <c r="AA271" s="44"/>
      <c r="AB271" s="43"/>
      <c r="AC271" s="450"/>
      <c r="AD271" s="43"/>
      <c r="AE271" s="43"/>
      <c r="AF271" s="43"/>
      <c r="AG271" s="43"/>
      <c r="AH271" s="43"/>
      <c r="AI271" s="43"/>
      <c r="AJ271" s="43"/>
      <c r="AK271" s="43"/>
      <c r="AL271" s="43"/>
      <c r="AM271" s="44"/>
      <c r="AN271" s="45"/>
      <c r="AO271" s="45"/>
      <c r="AP271" s="25"/>
      <c r="AQ271" s="25"/>
      <c r="AR271" s="25"/>
      <c r="AS271" s="25"/>
      <c r="AT271" s="35">
        <f>ROUND(J275*V264,0)</f>
        <v>558</v>
      </c>
      <c r="AU271" s="31"/>
    </row>
    <row r="272" spans="1:47" ht="17.100000000000001" customHeight="1" x14ac:dyDescent="0.15">
      <c r="A272" s="32">
        <v>43</v>
      </c>
      <c r="B272" s="33" t="s">
        <v>5856</v>
      </c>
      <c r="C272" s="34" t="s">
        <v>5857</v>
      </c>
      <c r="D272" s="422"/>
      <c r="E272" s="423"/>
      <c r="F272" s="424"/>
      <c r="G272" s="36"/>
      <c r="H272" s="29"/>
      <c r="I272" s="29"/>
      <c r="J272" s="1088"/>
      <c r="K272" s="1089"/>
      <c r="L272" s="1089"/>
      <c r="M272" s="1090"/>
      <c r="N272" s="418"/>
      <c r="O272" s="419"/>
      <c r="P272" s="419"/>
      <c r="Q272" s="23"/>
      <c r="R272" s="167"/>
      <c r="S272" s="167"/>
      <c r="T272" s="453"/>
      <c r="U272" s="451"/>
      <c r="V272" s="451"/>
      <c r="W272" s="452"/>
      <c r="X272" s="1271" t="s">
        <v>4824</v>
      </c>
      <c r="Y272" s="1202"/>
      <c r="Z272" s="1202"/>
      <c r="AA272" s="1202"/>
      <c r="AB272" s="1202"/>
      <c r="AC272" s="448" t="s">
        <v>4825</v>
      </c>
      <c r="AD272" s="99"/>
      <c r="AE272" s="99"/>
      <c r="AF272" s="99"/>
      <c r="AG272" s="43"/>
      <c r="AH272" s="43"/>
      <c r="AI272" s="43"/>
      <c r="AJ272" s="43"/>
      <c r="AK272" s="43"/>
      <c r="AL272" s="43"/>
      <c r="AM272" s="44" t="s">
        <v>17</v>
      </c>
      <c r="AN272" s="1157">
        <f>$AN$8</f>
        <v>0.7</v>
      </c>
      <c r="AO272" s="1157"/>
      <c r="AP272" s="43"/>
      <c r="AQ272" s="43"/>
      <c r="AR272" s="43"/>
      <c r="AS272" s="43"/>
      <c r="AT272" s="101">
        <f>ROUND(ROUND(J275*V264,0)*AN272,0)</f>
        <v>391</v>
      </c>
      <c r="AU272" s="31"/>
    </row>
    <row r="273" spans="1:47" ht="17.100000000000001" customHeight="1" x14ac:dyDescent="0.15">
      <c r="A273" s="32">
        <v>43</v>
      </c>
      <c r="B273" s="33" t="s">
        <v>5858</v>
      </c>
      <c r="C273" s="34" t="s">
        <v>5859</v>
      </c>
      <c r="D273" s="422"/>
      <c r="E273" s="423"/>
      <c r="F273" s="424"/>
      <c r="G273" s="36"/>
      <c r="H273" s="29"/>
      <c r="I273" s="29"/>
      <c r="J273" s="1088"/>
      <c r="K273" s="1089"/>
      <c r="L273" s="1089"/>
      <c r="M273" s="1090"/>
      <c r="N273" s="420"/>
      <c r="O273" s="421"/>
      <c r="P273" s="421"/>
      <c r="Q273" s="26"/>
      <c r="R273" s="27"/>
      <c r="S273" s="27"/>
      <c r="T273" s="453"/>
      <c r="U273" s="451"/>
      <c r="V273" s="451"/>
      <c r="W273" s="452"/>
      <c r="X273" s="1272"/>
      <c r="Y273" s="1273"/>
      <c r="Z273" s="1273"/>
      <c r="AA273" s="1273"/>
      <c r="AB273" s="1273"/>
      <c r="AC273" s="448" t="s">
        <v>4827</v>
      </c>
      <c r="AD273" s="99"/>
      <c r="AE273" s="99"/>
      <c r="AF273" s="99"/>
      <c r="AG273" s="43"/>
      <c r="AH273" s="43"/>
      <c r="AI273" s="43"/>
      <c r="AJ273" s="43"/>
      <c r="AK273" s="43"/>
      <c r="AL273" s="43"/>
      <c r="AM273" s="44" t="s">
        <v>17</v>
      </c>
      <c r="AN273" s="1157">
        <f>$AN$9</f>
        <v>0.5</v>
      </c>
      <c r="AO273" s="1157"/>
      <c r="AP273" s="43"/>
      <c r="AQ273" s="43"/>
      <c r="AR273" s="43"/>
      <c r="AS273" s="43"/>
      <c r="AT273" s="101">
        <f>ROUND(ROUND(J275*V264,0)*AN273,0)</f>
        <v>279</v>
      </c>
      <c r="AU273" s="31"/>
    </row>
    <row r="274" spans="1:47" ht="17.100000000000001" customHeight="1" x14ac:dyDescent="0.15">
      <c r="A274" s="32">
        <v>43</v>
      </c>
      <c r="B274" s="33" t="s">
        <v>5860</v>
      </c>
      <c r="C274" s="34" t="s">
        <v>5861</v>
      </c>
      <c r="D274" s="422"/>
      <c r="E274" s="423"/>
      <c r="F274" s="424"/>
      <c r="G274" s="36"/>
      <c r="H274" s="29"/>
      <c r="I274" s="29"/>
      <c r="J274" s="1088"/>
      <c r="K274" s="1089"/>
      <c r="L274" s="1089"/>
      <c r="M274" s="1090"/>
      <c r="N274" s="1271" t="s">
        <v>4829</v>
      </c>
      <c r="O274" s="1202"/>
      <c r="P274" s="1202"/>
      <c r="Q274" s="1202"/>
      <c r="R274" s="1202"/>
      <c r="S274" s="1202"/>
      <c r="T274" s="418"/>
      <c r="W274" s="449"/>
      <c r="X274" s="42"/>
      <c r="Y274" s="43"/>
      <c r="Z274" s="44"/>
      <c r="AA274" s="44"/>
      <c r="AB274" s="43"/>
      <c r="AC274" s="450"/>
      <c r="AD274" s="43"/>
      <c r="AE274" s="43"/>
      <c r="AF274" s="43"/>
      <c r="AG274" s="43"/>
      <c r="AH274" s="43"/>
      <c r="AI274" s="43"/>
      <c r="AJ274" s="43"/>
      <c r="AK274" s="43"/>
      <c r="AL274" s="43"/>
      <c r="AM274" s="44"/>
      <c r="AN274" s="45"/>
      <c r="AO274" s="45"/>
      <c r="AP274" s="43"/>
      <c r="AQ274" s="43"/>
      <c r="AR274" s="25"/>
      <c r="AS274" s="25"/>
      <c r="AT274" s="101">
        <f>ROUND(ROUND(J275*R276,0)*V264,0)</f>
        <v>538</v>
      </c>
      <c r="AU274" s="31"/>
    </row>
    <row r="275" spans="1:47" ht="17.100000000000001" customHeight="1" x14ac:dyDescent="0.15">
      <c r="A275" s="32">
        <v>43</v>
      </c>
      <c r="B275" s="33" t="s">
        <v>5862</v>
      </c>
      <c r="C275" s="34" t="s">
        <v>5863</v>
      </c>
      <c r="D275" s="422"/>
      <c r="E275" s="423"/>
      <c r="F275" s="424"/>
      <c r="G275" s="36"/>
      <c r="H275" s="29"/>
      <c r="I275" s="29"/>
      <c r="J275" s="1280">
        <f>'15就労移行支援(基本)'!K275</f>
        <v>797</v>
      </c>
      <c r="K275" s="1108"/>
      <c r="L275" s="4" t="s">
        <v>21</v>
      </c>
      <c r="M275" s="22"/>
      <c r="N275" s="1228"/>
      <c r="O275" s="1283"/>
      <c r="P275" s="1283"/>
      <c r="Q275" s="1283"/>
      <c r="R275" s="1283"/>
      <c r="S275" s="1283"/>
      <c r="T275" s="418"/>
      <c r="W275" s="449"/>
      <c r="X275" s="1271" t="s">
        <v>4824</v>
      </c>
      <c r="Y275" s="1202"/>
      <c r="Z275" s="1202"/>
      <c r="AA275" s="1202"/>
      <c r="AB275" s="1202"/>
      <c r="AC275" s="448" t="s">
        <v>4825</v>
      </c>
      <c r="AD275" s="99"/>
      <c r="AE275" s="99"/>
      <c r="AF275" s="99"/>
      <c r="AG275" s="43"/>
      <c r="AH275" s="43"/>
      <c r="AI275" s="43"/>
      <c r="AJ275" s="43"/>
      <c r="AK275" s="43"/>
      <c r="AL275" s="43"/>
      <c r="AM275" s="44" t="s">
        <v>17</v>
      </c>
      <c r="AN275" s="1157">
        <f>$AN$8</f>
        <v>0.7</v>
      </c>
      <c r="AO275" s="1157"/>
      <c r="AP275" s="25"/>
      <c r="AQ275" s="25"/>
      <c r="AR275" s="25"/>
      <c r="AS275" s="25"/>
      <c r="AT275" s="101">
        <f>ROUND(ROUND(ROUND(J275*R276,0)*V264,0)*AN275,0)</f>
        <v>377</v>
      </c>
      <c r="AU275" s="31"/>
    </row>
    <row r="276" spans="1:47" ht="17.100000000000001" customHeight="1" x14ac:dyDescent="0.15">
      <c r="A276" s="32">
        <v>43</v>
      </c>
      <c r="B276" s="33" t="s">
        <v>5864</v>
      </c>
      <c r="C276" s="34" t="s">
        <v>5865</v>
      </c>
      <c r="D276" s="422"/>
      <c r="E276" s="423"/>
      <c r="F276" s="424"/>
      <c r="G276" s="36"/>
      <c r="H276" s="29"/>
      <c r="I276" s="29"/>
      <c r="J276" s="418"/>
      <c r="K276" s="419"/>
      <c r="L276" s="419"/>
      <c r="M276" s="425"/>
      <c r="N276" s="420"/>
      <c r="O276" s="421"/>
      <c r="P276" s="421"/>
      <c r="Q276" s="26" t="s">
        <v>17</v>
      </c>
      <c r="R276" s="1180">
        <f>$R$12</f>
        <v>0.96499999999999997</v>
      </c>
      <c r="S276" s="1180"/>
      <c r="T276" s="166"/>
      <c r="U276" s="23"/>
      <c r="V276" s="169"/>
      <c r="W276" s="354"/>
      <c r="X276" s="1272"/>
      <c r="Y276" s="1273"/>
      <c r="Z276" s="1273"/>
      <c r="AA276" s="1273"/>
      <c r="AB276" s="1273"/>
      <c r="AC276" s="448" t="s">
        <v>4827</v>
      </c>
      <c r="AD276" s="99"/>
      <c r="AE276" s="99"/>
      <c r="AF276" s="99"/>
      <c r="AG276" s="43"/>
      <c r="AH276" s="43"/>
      <c r="AI276" s="43"/>
      <c r="AJ276" s="43"/>
      <c r="AK276" s="43"/>
      <c r="AL276" s="43"/>
      <c r="AM276" s="44" t="s">
        <v>17</v>
      </c>
      <c r="AN276" s="1157">
        <f>$AN$9</f>
        <v>0.5</v>
      </c>
      <c r="AO276" s="1157"/>
      <c r="AP276" s="25"/>
      <c r="AQ276" s="25"/>
      <c r="AR276" s="25"/>
      <c r="AS276" s="25"/>
      <c r="AT276" s="101">
        <f>ROUND(ROUND(ROUND(J275*R276,0)*V264,0)*AN276,0)</f>
        <v>269</v>
      </c>
      <c r="AU276" s="31"/>
    </row>
    <row r="277" spans="1:47" ht="17.100000000000001" customHeight="1" x14ac:dyDescent="0.15">
      <c r="A277" s="32">
        <v>43</v>
      </c>
      <c r="B277" s="33" t="s">
        <v>5866</v>
      </c>
      <c r="C277" s="34" t="s">
        <v>5867</v>
      </c>
      <c r="D277" s="422"/>
      <c r="E277" s="423"/>
      <c r="F277" s="424"/>
      <c r="G277" s="36"/>
      <c r="H277" s="29"/>
      <c r="I277" s="29"/>
      <c r="J277" s="20"/>
      <c r="M277" s="21"/>
      <c r="N277" s="416"/>
      <c r="O277" s="417"/>
      <c r="P277" s="417"/>
      <c r="Q277" s="65"/>
      <c r="R277" s="156"/>
      <c r="S277" s="156"/>
      <c r="T277" s="166"/>
      <c r="W277" s="449"/>
      <c r="X277" s="42"/>
      <c r="Y277" s="43"/>
      <c r="Z277" s="44"/>
      <c r="AA277" s="44"/>
      <c r="AB277" s="43"/>
      <c r="AC277" s="450"/>
      <c r="AD277" s="43"/>
      <c r="AE277" s="43"/>
      <c r="AF277" s="43"/>
      <c r="AG277" s="43"/>
      <c r="AH277" s="43"/>
      <c r="AI277" s="43"/>
      <c r="AJ277" s="43"/>
      <c r="AK277" s="43"/>
      <c r="AL277" s="43"/>
      <c r="AM277" s="44"/>
      <c r="AN277" s="45"/>
      <c r="AO277" s="45"/>
      <c r="AP277" s="1198" t="s">
        <v>4833</v>
      </c>
      <c r="AQ277" s="1281"/>
      <c r="AR277" s="1281"/>
      <c r="AS277" s="1299"/>
      <c r="AT277" s="101">
        <f>ROUND(ROUND(J275*V264,0)*AR280,0)</f>
        <v>530</v>
      </c>
      <c r="AU277" s="31"/>
    </row>
    <row r="278" spans="1:47" ht="17.100000000000001" customHeight="1" x14ac:dyDescent="0.15">
      <c r="A278" s="32">
        <v>43</v>
      </c>
      <c r="B278" s="33" t="s">
        <v>5868</v>
      </c>
      <c r="C278" s="34" t="s">
        <v>5869</v>
      </c>
      <c r="D278" s="422"/>
      <c r="E278" s="423"/>
      <c r="F278" s="424"/>
      <c r="G278" s="36"/>
      <c r="H278" s="29"/>
      <c r="I278" s="29"/>
      <c r="J278" s="20"/>
      <c r="M278" s="21"/>
      <c r="N278" s="418"/>
      <c r="O278" s="419"/>
      <c r="P278" s="419"/>
      <c r="Q278" s="23"/>
      <c r="R278" s="167"/>
      <c r="S278" s="167"/>
      <c r="T278" s="166"/>
      <c r="W278" s="449"/>
      <c r="X278" s="1271" t="s">
        <v>4824</v>
      </c>
      <c r="Y278" s="1202"/>
      <c r="Z278" s="1202"/>
      <c r="AA278" s="1202"/>
      <c r="AB278" s="1202"/>
      <c r="AC278" s="448" t="s">
        <v>4825</v>
      </c>
      <c r="AD278" s="99"/>
      <c r="AE278" s="99"/>
      <c r="AF278" s="99"/>
      <c r="AG278" s="43"/>
      <c r="AH278" s="43"/>
      <c r="AI278" s="43"/>
      <c r="AJ278" s="43"/>
      <c r="AK278" s="43"/>
      <c r="AL278" s="43"/>
      <c r="AM278" s="44" t="s">
        <v>17</v>
      </c>
      <c r="AN278" s="1157">
        <f>$AN$8</f>
        <v>0.7</v>
      </c>
      <c r="AO278" s="1157"/>
      <c r="AP278" s="1268"/>
      <c r="AQ278" s="1269"/>
      <c r="AR278" s="1269"/>
      <c r="AS278" s="1270"/>
      <c r="AT278" s="101">
        <f>ROUND(ROUND(ROUND(J275*V264,0)*AN278,0)*AR280,0)</f>
        <v>371</v>
      </c>
      <c r="AU278" s="31"/>
    </row>
    <row r="279" spans="1:47" ht="17.100000000000001" customHeight="1" x14ac:dyDescent="0.15">
      <c r="A279" s="32">
        <v>43</v>
      </c>
      <c r="B279" s="33" t="s">
        <v>5870</v>
      </c>
      <c r="C279" s="34" t="s">
        <v>5871</v>
      </c>
      <c r="D279" s="422"/>
      <c r="E279" s="423"/>
      <c r="F279" s="424"/>
      <c r="G279" s="36"/>
      <c r="H279" s="29"/>
      <c r="I279" s="29"/>
      <c r="J279" s="20"/>
      <c r="M279" s="21"/>
      <c r="N279" s="420"/>
      <c r="O279" s="421"/>
      <c r="P279" s="421"/>
      <c r="Q279" s="26"/>
      <c r="R279" s="27"/>
      <c r="S279" s="27"/>
      <c r="T279" s="166"/>
      <c r="W279" s="449"/>
      <c r="X279" s="1272"/>
      <c r="Y279" s="1273"/>
      <c r="Z279" s="1273"/>
      <c r="AA279" s="1273"/>
      <c r="AB279" s="1273"/>
      <c r="AC279" s="448" t="s">
        <v>4827</v>
      </c>
      <c r="AD279" s="99"/>
      <c r="AE279" s="99"/>
      <c r="AF279" s="99"/>
      <c r="AG279" s="43"/>
      <c r="AH279" s="43"/>
      <c r="AI279" s="43"/>
      <c r="AJ279" s="43"/>
      <c r="AK279" s="43"/>
      <c r="AL279" s="43"/>
      <c r="AM279" s="44" t="s">
        <v>17</v>
      </c>
      <c r="AN279" s="1157">
        <f>$AN$9</f>
        <v>0.5</v>
      </c>
      <c r="AO279" s="1157"/>
      <c r="AP279" s="20"/>
      <c r="AQ279" s="4"/>
      <c r="AR279" s="4"/>
      <c r="AS279" s="21"/>
      <c r="AT279" s="101">
        <f>ROUND(ROUND(ROUND(J275*V264,0)*AN279,0)*AR280,0)</f>
        <v>265</v>
      </c>
      <c r="AU279" s="31"/>
    </row>
    <row r="280" spans="1:47" ht="17.100000000000001" customHeight="1" x14ac:dyDescent="0.15">
      <c r="A280" s="32">
        <v>43</v>
      </c>
      <c r="B280" s="33" t="s">
        <v>5872</v>
      </c>
      <c r="C280" s="34" t="s">
        <v>5873</v>
      </c>
      <c r="D280" s="422"/>
      <c r="E280" s="423"/>
      <c r="F280" s="424"/>
      <c r="G280" s="36"/>
      <c r="H280" s="29"/>
      <c r="I280" s="29"/>
      <c r="J280" s="20"/>
      <c r="M280" s="21"/>
      <c r="N280" s="1271" t="s">
        <v>4829</v>
      </c>
      <c r="O280" s="1202"/>
      <c r="P280" s="1202"/>
      <c r="Q280" s="1202"/>
      <c r="R280" s="1202"/>
      <c r="S280" s="1202"/>
      <c r="T280" s="418"/>
      <c r="W280" s="449"/>
      <c r="X280" s="42"/>
      <c r="Y280" s="43"/>
      <c r="Z280" s="44"/>
      <c r="AA280" s="44"/>
      <c r="AB280" s="43"/>
      <c r="AC280" s="450"/>
      <c r="AD280" s="43"/>
      <c r="AE280" s="43"/>
      <c r="AF280" s="43"/>
      <c r="AG280" s="43"/>
      <c r="AH280" s="43"/>
      <c r="AI280" s="43"/>
      <c r="AJ280" s="43"/>
      <c r="AK280" s="43"/>
      <c r="AL280" s="43"/>
      <c r="AM280" s="44"/>
      <c r="AN280" s="45"/>
      <c r="AO280" s="45"/>
      <c r="AP280" s="20"/>
      <c r="AQ280" s="23" t="s">
        <v>17</v>
      </c>
      <c r="AR280" s="1158">
        <f>AR268</f>
        <v>0.95</v>
      </c>
      <c r="AS280" s="1159"/>
      <c r="AT280" s="101">
        <f>ROUND(ROUND(ROUND(J275*R282,0)*V264,0)*AR280,0)</f>
        <v>511</v>
      </c>
      <c r="AU280" s="31"/>
    </row>
    <row r="281" spans="1:47" ht="17.100000000000001" customHeight="1" x14ac:dyDescent="0.15">
      <c r="A281" s="32">
        <v>43</v>
      </c>
      <c r="B281" s="33" t="s">
        <v>5874</v>
      </c>
      <c r="C281" s="34" t="s">
        <v>5875</v>
      </c>
      <c r="D281" s="422"/>
      <c r="E281" s="423"/>
      <c r="F281" s="424"/>
      <c r="G281" s="36"/>
      <c r="H281" s="29"/>
      <c r="I281" s="29"/>
      <c r="J281" s="20"/>
      <c r="M281" s="21"/>
      <c r="N281" s="1228"/>
      <c r="O281" s="1283"/>
      <c r="P281" s="1283"/>
      <c r="Q281" s="1283"/>
      <c r="R281" s="1283"/>
      <c r="S281" s="1283"/>
      <c r="T281" s="418"/>
      <c r="W281" s="449"/>
      <c r="X281" s="1271" t="s">
        <v>4824</v>
      </c>
      <c r="Y281" s="1202"/>
      <c r="Z281" s="1202"/>
      <c r="AA281" s="1202"/>
      <c r="AB281" s="1202"/>
      <c r="AC281" s="448" t="s">
        <v>4825</v>
      </c>
      <c r="AD281" s="99"/>
      <c r="AE281" s="99"/>
      <c r="AF281" s="99"/>
      <c r="AG281" s="43"/>
      <c r="AH281" s="43"/>
      <c r="AI281" s="43"/>
      <c r="AJ281" s="43"/>
      <c r="AK281" s="43"/>
      <c r="AL281" s="43"/>
      <c r="AM281" s="44" t="s">
        <v>17</v>
      </c>
      <c r="AN281" s="1157">
        <f>$AN$8</f>
        <v>0.7</v>
      </c>
      <c r="AO281" s="1157"/>
      <c r="AP281" s="20"/>
      <c r="AQ281" s="4"/>
      <c r="AR281" s="4"/>
      <c r="AS281" s="21"/>
      <c r="AT281" s="101">
        <f>ROUND(ROUND(ROUND(ROUND(J275*R282,0)*V264,0)*AN281,0)*AR280,0)</f>
        <v>358</v>
      </c>
      <c r="AU281" s="31"/>
    </row>
    <row r="282" spans="1:47" ht="17.100000000000001" customHeight="1" x14ac:dyDescent="0.15">
      <c r="A282" s="32">
        <v>43</v>
      </c>
      <c r="B282" s="33" t="s">
        <v>5876</v>
      </c>
      <c r="C282" s="34" t="s">
        <v>5877</v>
      </c>
      <c r="D282" s="422"/>
      <c r="E282" s="423"/>
      <c r="F282" s="424"/>
      <c r="G282" s="36"/>
      <c r="H282" s="29"/>
      <c r="I282" s="29"/>
      <c r="J282" s="20"/>
      <c r="M282" s="21"/>
      <c r="N282" s="420"/>
      <c r="O282" s="421"/>
      <c r="P282" s="421"/>
      <c r="Q282" s="26" t="s">
        <v>17</v>
      </c>
      <c r="R282" s="1180">
        <f>$R$12</f>
        <v>0.96499999999999997</v>
      </c>
      <c r="S282" s="1180"/>
      <c r="T282" s="166"/>
      <c r="W282" s="449"/>
      <c r="X282" s="1272"/>
      <c r="Y282" s="1273"/>
      <c r="Z282" s="1273"/>
      <c r="AA282" s="1273"/>
      <c r="AB282" s="1273"/>
      <c r="AC282" s="448" t="s">
        <v>4827</v>
      </c>
      <c r="AD282" s="99"/>
      <c r="AE282" s="99"/>
      <c r="AF282" s="99"/>
      <c r="AG282" s="43"/>
      <c r="AH282" s="43"/>
      <c r="AI282" s="43"/>
      <c r="AJ282" s="43"/>
      <c r="AK282" s="43"/>
      <c r="AL282" s="43"/>
      <c r="AM282" s="44" t="s">
        <v>17</v>
      </c>
      <c r="AN282" s="1157">
        <f>$AN$9</f>
        <v>0.5</v>
      </c>
      <c r="AO282" s="1157"/>
      <c r="AP282" s="24"/>
      <c r="AQ282" s="25"/>
      <c r="AR282" s="25"/>
      <c r="AS282" s="38"/>
      <c r="AT282" s="101">
        <f>ROUND(ROUND(ROUND(ROUND(J275*R282,0)*V264,0)*AN282,0)*AR280,0)</f>
        <v>256</v>
      </c>
      <c r="AU282" s="31"/>
    </row>
    <row r="283" spans="1:47" ht="17.100000000000001" customHeight="1" x14ac:dyDescent="0.15">
      <c r="A283" s="32">
        <v>43</v>
      </c>
      <c r="B283" s="33" t="s">
        <v>5878</v>
      </c>
      <c r="C283" s="34" t="s">
        <v>5879</v>
      </c>
      <c r="D283" s="422"/>
      <c r="E283" s="423"/>
      <c r="F283" s="424"/>
      <c r="G283" s="36"/>
      <c r="H283" s="29"/>
      <c r="I283" s="29"/>
      <c r="J283" s="1085" t="s">
        <v>4853</v>
      </c>
      <c r="K283" s="1086"/>
      <c r="L283" s="1086"/>
      <c r="M283" s="1087"/>
      <c r="N283" s="416"/>
      <c r="O283" s="417"/>
      <c r="P283" s="417"/>
      <c r="Q283" s="65"/>
      <c r="R283" s="156"/>
      <c r="S283" s="156"/>
      <c r="T283" s="258"/>
      <c r="U283" s="451"/>
      <c r="V283" s="451"/>
      <c r="W283" s="452"/>
      <c r="X283" s="42"/>
      <c r="Y283" s="43"/>
      <c r="Z283" s="44"/>
      <c r="AA283" s="44"/>
      <c r="AB283" s="43"/>
      <c r="AC283" s="450"/>
      <c r="AD283" s="43"/>
      <c r="AE283" s="43"/>
      <c r="AF283" s="43"/>
      <c r="AG283" s="43"/>
      <c r="AH283" s="43"/>
      <c r="AI283" s="43"/>
      <c r="AJ283" s="43"/>
      <c r="AK283" s="43"/>
      <c r="AL283" s="43"/>
      <c r="AM283" s="44"/>
      <c r="AN283" s="45"/>
      <c r="AO283" s="45"/>
      <c r="AP283" s="25"/>
      <c r="AQ283" s="25"/>
      <c r="AR283" s="25"/>
      <c r="AS283" s="25"/>
      <c r="AT283" s="35">
        <f>ROUND(J287*V264,0)</f>
        <v>452</v>
      </c>
      <c r="AU283" s="31"/>
    </row>
    <row r="284" spans="1:47" ht="17.100000000000001" customHeight="1" x14ac:dyDescent="0.15">
      <c r="A284" s="32">
        <v>43</v>
      </c>
      <c r="B284" s="33" t="s">
        <v>5880</v>
      </c>
      <c r="C284" s="34" t="s">
        <v>5881</v>
      </c>
      <c r="D284" s="422"/>
      <c r="E284" s="423"/>
      <c r="F284" s="424"/>
      <c r="G284" s="29"/>
      <c r="H284" s="29"/>
      <c r="I284" s="29"/>
      <c r="J284" s="1088"/>
      <c r="K284" s="1089"/>
      <c r="L284" s="1089"/>
      <c r="M284" s="1090"/>
      <c r="N284" s="418"/>
      <c r="O284" s="419"/>
      <c r="P284" s="419"/>
      <c r="Q284" s="23"/>
      <c r="R284" s="167"/>
      <c r="S284" s="167"/>
      <c r="T284" s="453"/>
      <c r="U284" s="451"/>
      <c r="V284" s="451"/>
      <c r="W284" s="452"/>
      <c r="X284" s="1271" t="s">
        <v>4824</v>
      </c>
      <c r="Y284" s="1202"/>
      <c r="Z284" s="1202"/>
      <c r="AA284" s="1202"/>
      <c r="AB284" s="1202"/>
      <c r="AC284" s="448" t="s">
        <v>4825</v>
      </c>
      <c r="AD284" s="99"/>
      <c r="AE284" s="99"/>
      <c r="AF284" s="99"/>
      <c r="AG284" s="43"/>
      <c r="AH284" s="43"/>
      <c r="AI284" s="43"/>
      <c r="AJ284" s="43"/>
      <c r="AK284" s="43"/>
      <c r="AL284" s="43"/>
      <c r="AM284" s="44" t="s">
        <v>17</v>
      </c>
      <c r="AN284" s="1157">
        <f>$AN$8</f>
        <v>0.7</v>
      </c>
      <c r="AO284" s="1157"/>
      <c r="AP284" s="43"/>
      <c r="AQ284" s="43"/>
      <c r="AR284" s="43"/>
      <c r="AS284" s="43"/>
      <c r="AT284" s="101">
        <f>ROUND(ROUND(J287*V264,0)*AN284,0)</f>
        <v>316</v>
      </c>
      <c r="AU284" s="31"/>
    </row>
    <row r="285" spans="1:47" ht="17.100000000000001" customHeight="1" x14ac:dyDescent="0.15">
      <c r="A285" s="32">
        <v>43</v>
      </c>
      <c r="B285" s="33" t="s">
        <v>5882</v>
      </c>
      <c r="C285" s="34" t="s">
        <v>5883</v>
      </c>
      <c r="D285" s="422"/>
      <c r="E285" s="423"/>
      <c r="F285" s="424"/>
      <c r="G285" s="29"/>
      <c r="H285" s="29"/>
      <c r="I285" s="29"/>
      <c r="J285" s="1088"/>
      <c r="K285" s="1089"/>
      <c r="L285" s="1089"/>
      <c r="M285" s="1090"/>
      <c r="N285" s="420"/>
      <c r="O285" s="421"/>
      <c r="P285" s="421"/>
      <c r="Q285" s="26"/>
      <c r="R285" s="27"/>
      <c r="S285" s="27"/>
      <c r="T285" s="453"/>
      <c r="U285" s="451"/>
      <c r="V285" s="451"/>
      <c r="W285" s="452"/>
      <c r="X285" s="1272"/>
      <c r="Y285" s="1273"/>
      <c r="Z285" s="1273"/>
      <c r="AA285" s="1273"/>
      <c r="AB285" s="1273"/>
      <c r="AC285" s="448" t="s">
        <v>4827</v>
      </c>
      <c r="AD285" s="99"/>
      <c r="AE285" s="99"/>
      <c r="AF285" s="99"/>
      <c r="AG285" s="43"/>
      <c r="AH285" s="43"/>
      <c r="AI285" s="43"/>
      <c r="AJ285" s="43"/>
      <c r="AK285" s="43"/>
      <c r="AL285" s="43"/>
      <c r="AM285" s="44" t="s">
        <v>17</v>
      </c>
      <c r="AN285" s="1157">
        <f>$AN$9</f>
        <v>0.5</v>
      </c>
      <c r="AO285" s="1157"/>
      <c r="AP285" s="43"/>
      <c r="AQ285" s="43"/>
      <c r="AR285" s="43"/>
      <c r="AS285" s="43"/>
      <c r="AT285" s="101">
        <f>ROUND(ROUND(J287*V264,0)*AN285,0)</f>
        <v>226</v>
      </c>
      <c r="AU285" s="31"/>
    </row>
    <row r="286" spans="1:47" ht="17.100000000000001" customHeight="1" x14ac:dyDescent="0.15">
      <c r="A286" s="32">
        <v>43</v>
      </c>
      <c r="B286" s="33" t="s">
        <v>5884</v>
      </c>
      <c r="C286" s="34" t="s">
        <v>5885</v>
      </c>
      <c r="D286" s="422"/>
      <c r="E286" s="423"/>
      <c r="F286" s="424"/>
      <c r="G286" s="29"/>
      <c r="H286" s="29"/>
      <c r="I286" s="29"/>
      <c r="J286" s="1088"/>
      <c r="K286" s="1089"/>
      <c r="L286" s="1089"/>
      <c r="M286" s="1090"/>
      <c r="N286" s="1271" t="s">
        <v>4829</v>
      </c>
      <c r="O286" s="1202"/>
      <c r="P286" s="1202"/>
      <c r="Q286" s="1202"/>
      <c r="R286" s="1202"/>
      <c r="S286" s="1202"/>
      <c r="T286" s="418"/>
      <c r="W286" s="449"/>
      <c r="X286" s="42"/>
      <c r="Y286" s="43"/>
      <c r="Z286" s="44"/>
      <c r="AA286" s="44"/>
      <c r="AB286" s="43"/>
      <c r="AC286" s="450"/>
      <c r="AD286" s="43"/>
      <c r="AE286" s="43"/>
      <c r="AF286" s="43"/>
      <c r="AG286" s="43"/>
      <c r="AH286" s="43"/>
      <c r="AI286" s="43"/>
      <c r="AJ286" s="43"/>
      <c r="AK286" s="43"/>
      <c r="AL286" s="43"/>
      <c r="AM286" s="44"/>
      <c r="AN286" s="45"/>
      <c r="AO286" s="45"/>
      <c r="AP286" s="43"/>
      <c r="AQ286" s="43"/>
      <c r="AR286" s="25"/>
      <c r="AS286" s="25"/>
      <c r="AT286" s="101">
        <f>ROUND(ROUND(J287*R288,0)*V264,0)</f>
        <v>436</v>
      </c>
      <c r="AU286" s="31"/>
    </row>
    <row r="287" spans="1:47" ht="17.100000000000001" customHeight="1" x14ac:dyDescent="0.15">
      <c r="A287" s="32">
        <v>43</v>
      </c>
      <c r="B287" s="33" t="s">
        <v>5886</v>
      </c>
      <c r="C287" s="34" t="s">
        <v>5887</v>
      </c>
      <c r="D287" s="422"/>
      <c r="E287" s="423"/>
      <c r="F287" s="424"/>
      <c r="G287" s="29"/>
      <c r="H287" s="29"/>
      <c r="I287" s="29"/>
      <c r="J287" s="1280">
        <f>'15就労移行支援(基本)'!K287</f>
        <v>646</v>
      </c>
      <c r="K287" s="1108"/>
      <c r="L287" s="4" t="s">
        <v>21</v>
      </c>
      <c r="M287" s="22"/>
      <c r="N287" s="1228"/>
      <c r="O287" s="1283"/>
      <c r="P287" s="1283"/>
      <c r="Q287" s="1283"/>
      <c r="R287" s="1283"/>
      <c r="S287" s="1283"/>
      <c r="T287" s="418"/>
      <c r="W287" s="449"/>
      <c r="X287" s="1271" t="s">
        <v>4824</v>
      </c>
      <c r="Y287" s="1202"/>
      <c r="Z287" s="1202"/>
      <c r="AA287" s="1202"/>
      <c r="AB287" s="1202"/>
      <c r="AC287" s="448" t="s">
        <v>4825</v>
      </c>
      <c r="AD287" s="99"/>
      <c r="AE287" s="99"/>
      <c r="AF287" s="99"/>
      <c r="AG287" s="43"/>
      <c r="AH287" s="43"/>
      <c r="AI287" s="43"/>
      <c r="AJ287" s="43"/>
      <c r="AK287" s="43"/>
      <c r="AL287" s="43"/>
      <c r="AM287" s="44" t="s">
        <v>17</v>
      </c>
      <c r="AN287" s="1157">
        <f>$AN$8</f>
        <v>0.7</v>
      </c>
      <c r="AO287" s="1157"/>
      <c r="AP287" s="25"/>
      <c r="AQ287" s="25"/>
      <c r="AR287" s="25"/>
      <c r="AS287" s="25"/>
      <c r="AT287" s="101">
        <f>ROUND(ROUND(ROUND(J287*R288,0)*V264,0)*AN287,0)</f>
        <v>305</v>
      </c>
      <c r="AU287" s="31"/>
    </row>
    <row r="288" spans="1:47" ht="17.100000000000001" customHeight="1" x14ac:dyDescent="0.15">
      <c r="A288" s="32">
        <v>43</v>
      </c>
      <c r="B288" s="33" t="s">
        <v>5888</v>
      </c>
      <c r="C288" s="34" t="s">
        <v>5889</v>
      </c>
      <c r="D288" s="422"/>
      <c r="E288" s="423"/>
      <c r="F288" s="424"/>
      <c r="G288" s="29"/>
      <c r="H288" s="29"/>
      <c r="I288" s="29"/>
      <c r="J288" s="418"/>
      <c r="K288" s="419"/>
      <c r="L288" s="419"/>
      <c r="M288" s="425"/>
      <c r="N288" s="420"/>
      <c r="O288" s="421"/>
      <c r="P288" s="421"/>
      <c r="Q288" s="26" t="s">
        <v>17</v>
      </c>
      <c r="R288" s="1180">
        <f>$R$12</f>
        <v>0.96499999999999997</v>
      </c>
      <c r="S288" s="1180"/>
      <c r="T288" s="166"/>
      <c r="U288" s="23"/>
      <c r="V288" s="169"/>
      <c r="W288" s="354"/>
      <c r="X288" s="1272"/>
      <c r="Y288" s="1273"/>
      <c r="Z288" s="1273"/>
      <c r="AA288" s="1273"/>
      <c r="AB288" s="1273"/>
      <c r="AC288" s="448" t="s">
        <v>4827</v>
      </c>
      <c r="AD288" s="99"/>
      <c r="AE288" s="99"/>
      <c r="AF288" s="99"/>
      <c r="AG288" s="43"/>
      <c r="AH288" s="43"/>
      <c r="AI288" s="43"/>
      <c r="AJ288" s="43"/>
      <c r="AK288" s="43"/>
      <c r="AL288" s="43"/>
      <c r="AM288" s="44" t="s">
        <v>17</v>
      </c>
      <c r="AN288" s="1157">
        <f>$AN$9</f>
        <v>0.5</v>
      </c>
      <c r="AO288" s="1157"/>
      <c r="AP288" s="25"/>
      <c r="AQ288" s="25"/>
      <c r="AR288" s="25"/>
      <c r="AS288" s="25"/>
      <c r="AT288" s="101">
        <f>ROUND(ROUND(ROUND(J287*R288,0)*V264,0)*AN288,0)</f>
        <v>218</v>
      </c>
      <c r="AU288" s="31"/>
    </row>
    <row r="289" spans="1:47" ht="17.100000000000001" customHeight="1" x14ac:dyDescent="0.15">
      <c r="A289" s="32">
        <v>43</v>
      </c>
      <c r="B289" s="33" t="s">
        <v>5890</v>
      </c>
      <c r="C289" s="34" t="s">
        <v>5891</v>
      </c>
      <c r="D289" s="422"/>
      <c r="E289" s="423"/>
      <c r="F289" s="424"/>
      <c r="G289" s="29"/>
      <c r="H289" s="29"/>
      <c r="I289" s="29"/>
      <c r="J289" s="20"/>
      <c r="M289" s="21"/>
      <c r="N289" s="416"/>
      <c r="O289" s="417"/>
      <c r="P289" s="417"/>
      <c r="Q289" s="65"/>
      <c r="R289" s="156"/>
      <c r="S289" s="156"/>
      <c r="T289" s="166"/>
      <c r="W289" s="449"/>
      <c r="X289" s="42"/>
      <c r="Y289" s="43"/>
      <c r="Z289" s="44"/>
      <c r="AA289" s="44"/>
      <c r="AB289" s="43"/>
      <c r="AC289" s="450"/>
      <c r="AD289" s="43"/>
      <c r="AE289" s="43"/>
      <c r="AF289" s="43"/>
      <c r="AG289" s="43"/>
      <c r="AH289" s="43"/>
      <c r="AI289" s="43"/>
      <c r="AJ289" s="43"/>
      <c r="AK289" s="43"/>
      <c r="AL289" s="43"/>
      <c r="AM289" s="44"/>
      <c r="AN289" s="45"/>
      <c r="AO289" s="45"/>
      <c r="AP289" s="1198" t="s">
        <v>4833</v>
      </c>
      <c r="AQ289" s="1281"/>
      <c r="AR289" s="1281"/>
      <c r="AS289" s="1299"/>
      <c r="AT289" s="101">
        <f>ROUND(ROUND(J287*V264,0)*AR292,0)</f>
        <v>429</v>
      </c>
      <c r="AU289" s="31"/>
    </row>
    <row r="290" spans="1:47" ht="17.100000000000001" customHeight="1" x14ac:dyDescent="0.15">
      <c r="A290" s="32">
        <v>43</v>
      </c>
      <c r="B290" s="33" t="s">
        <v>5892</v>
      </c>
      <c r="C290" s="34" t="s">
        <v>5893</v>
      </c>
      <c r="D290" s="422"/>
      <c r="E290" s="423"/>
      <c r="F290" s="424"/>
      <c r="G290" s="29"/>
      <c r="H290" s="29"/>
      <c r="I290" s="29"/>
      <c r="J290" s="20"/>
      <c r="M290" s="21"/>
      <c r="N290" s="418"/>
      <c r="O290" s="419"/>
      <c r="P290" s="419"/>
      <c r="Q290" s="23"/>
      <c r="R290" s="167"/>
      <c r="S290" s="167"/>
      <c r="T290" s="166"/>
      <c r="W290" s="449"/>
      <c r="X290" s="1271" t="s">
        <v>4824</v>
      </c>
      <c r="Y290" s="1202"/>
      <c r="Z290" s="1202"/>
      <c r="AA290" s="1202"/>
      <c r="AB290" s="1202"/>
      <c r="AC290" s="448" t="s">
        <v>4825</v>
      </c>
      <c r="AD290" s="99"/>
      <c r="AE290" s="99"/>
      <c r="AF290" s="99"/>
      <c r="AG290" s="43"/>
      <c r="AH290" s="43"/>
      <c r="AI290" s="43"/>
      <c r="AJ290" s="43"/>
      <c r="AK290" s="43"/>
      <c r="AL290" s="43"/>
      <c r="AM290" s="44" t="s">
        <v>17</v>
      </c>
      <c r="AN290" s="1157">
        <f>$AN$8</f>
        <v>0.7</v>
      </c>
      <c r="AO290" s="1157"/>
      <c r="AP290" s="1268"/>
      <c r="AQ290" s="1269"/>
      <c r="AR290" s="1269"/>
      <c r="AS290" s="1270"/>
      <c r="AT290" s="101">
        <f>ROUND(ROUND(ROUND(J287*V264,0)*AN290,0)*AR292,0)</f>
        <v>300</v>
      </c>
      <c r="AU290" s="31"/>
    </row>
    <row r="291" spans="1:47" ht="17.100000000000001" customHeight="1" x14ac:dyDescent="0.15">
      <c r="A291" s="32">
        <v>43</v>
      </c>
      <c r="B291" s="33" t="s">
        <v>5894</v>
      </c>
      <c r="C291" s="34" t="s">
        <v>5895</v>
      </c>
      <c r="D291" s="422"/>
      <c r="E291" s="423"/>
      <c r="F291" s="424"/>
      <c r="G291" s="29"/>
      <c r="H291" s="29"/>
      <c r="I291" s="29"/>
      <c r="J291" s="20"/>
      <c r="M291" s="21"/>
      <c r="N291" s="420"/>
      <c r="O291" s="421"/>
      <c r="P291" s="421"/>
      <c r="Q291" s="26"/>
      <c r="R291" s="27"/>
      <c r="S291" s="27"/>
      <c r="T291" s="166"/>
      <c r="W291" s="449"/>
      <c r="X291" s="1272"/>
      <c r="Y291" s="1273"/>
      <c r="Z291" s="1273"/>
      <c r="AA291" s="1273"/>
      <c r="AB291" s="1273"/>
      <c r="AC291" s="448" t="s">
        <v>4827</v>
      </c>
      <c r="AD291" s="99"/>
      <c r="AE291" s="99"/>
      <c r="AF291" s="99"/>
      <c r="AG291" s="43"/>
      <c r="AH291" s="43"/>
      <c r="AI291" s="43"/>
      <c r="AJ291" s="43"/>
      <c r="AK291" s="43"/>
      <c r="AL291" s="43"/>
      <c r="AM291" s="44" t="s">
        <v>17</v>
      </c>
      <c r="AN291" s="1157">
        <f>$AN$9</f>
        <v>0.5</v>
      </c>
      <c r="AO291" s="1157"/>
      <c r="AP291" s="20"/>
      <c r="AQ291" s="4"/>
      <c r="AR291" s="4"/>
      <c r="AS291" s="21"/>
      <c r="AT291" s="101">
        <f>ROUND(ROUND(ROUND(J287*V264,0)*AN291,0)*AR292,0)</f>
        <v>215</v>
      </c>
      <c r="AU291" s="31"/>
    </row>
    <row r="292" spans="1:47" ht="17.100000000000001" customHeight="1" x14ac:dyDescent="0.15">
      <c r="A292" s="32">
        <v>43</v>
      </c>
      <c r="B292" s="33" t="s">
        <v>5896</v>
      </c>
      <c r="C292" s="34" t="s">
        <v>5897</v>
      </c>
      <c r="D292" s="422"/>
      <c r="E292" s="423"/>
      <c r="F292" s="424"/>
      <c r="G292" s="29"/>
      <c r="H292" s="29"/>
      <c r="I292" s="29"/>
      <c r="J292" s="20"/>
      <c r="M292" s="21"/>
      <c r="N292" s="1271" t="s">
        <v>4829</v>
      </c>
      <c r="O292" s="1202"/>
      <c r="P292" s="1202"/>
      <c r="Q292" s="1202"/>
      <c r="R292" s="1202"/>
      <c r="S292" s="1202"/>
      <c r="T292" s="418"/>
      <c r="W292" s="449"/>
      <c r="X292" s="42"/>
      <c r="Y292" s="43"/>
      <c r="Z292" s="44"/>
      <c r="AA292" s="44"/>
      <c r="AB292" s="43"/>
      <c r="AC292" s="450"/>
      <c r="AD292" s="43"/>
      <c r="AE292" s="43"/>
      <c r="AF292" s="43"/>
      <c r="AG292" s="43"/>
      <c r="AH292" s="43"/>
      <c r="AI292" s="43"/>
      <c r="AJ292" s="43"/>
      <c r="AK292" s="43"/>
      <c r="AL292" s="43"/>
      <c r="AM292" s="44"/>
      <c r="AN292" s="45"/>
      <c r="AO292" s="45"/>
      <c r="AP292" s="20"/>
      <c r="AQ292" s="23" t="s">
        <v>17</v>
      </c>
      <c r="AR292" s="1158">
        <f>AR280</f>
        <v>0.95</v>
      </c>
      <c r="AS292" s="1159"/>
      <c r="AT292" s="101">
        <f>ROUND(ROUND(ROUND(J287*R294,0)*V264,0)*AR292,0)</f>
        <v>414</v>
      </c>
      <c r="AU292" s="31"/>
    </row>
    <row r="293" spans="1:47" ht="17.100000000000001" customHeight="1" x14ac:dyDescent="0.15">
      <c r="A293" s="32">
        <v>43</v>
      </c>
      <c r="B293" s="33" t="s">
        <v>5898</v>
      </c>
      <c r="C293" s="34" t="s">
        <v>5899</v>
      </c>
      <c r="D293" s="422"/>
      <c r="E293" s="423"/>
      <c r="F293" s="424"/>
      <c r="G293" s="29"/>
      <c r="H293" s="29"/>
      <c r="I293" s="29"/>
      <c r="J293" s="20"/>
      <c r="M293" s="21"/>
      <c r="N293" s="1228"/>
      <c r="O293" s="1283"/>
      <c r="P293" s="1283"/>
      <c r="Q293" s="1283"/>
      <c r="R293" s="1283"/>
      <c r="S293" s="1283"/>
      <c r="T293" s="418"/>
      <c r="W293" s="449"/>
      <c r="X293" s="1271" t="s">
        <v>4824</v>
      </c>
      <c r="Y293" s="1202"/>
      <c r="Z293" s="1202"/>
      <c r="AA293" s="1202"/>
      <c r="AB293" s="1202"/>
      <c r="AC293" s="448" t="s">
        <v>4825</v>
      </c>
      <c r="AD293" s="99"/>
      <c r="AE293" s="99"/>
      <c r="AF293" s="99"/>
      <c r="AG293" s="43"/>
      <c r="AH293" s="43"/>
      <c r="AI293" s="43"/>
      <c r="AJ293" s="43"/>
      <c r="AK293" s="43"/>
      <c r="AL293" s="43"/>
      <c r="AM293" s="44" t="s">
        <v>17</v>
      </c>
      <c r="AN293" s="1157">
        <f>$AN$8</f>
        <v>0.7</v>
      </c>
      <c r="AO293" s="1157"/>
      <c r="AP293" s="20"/>
      <c r="AQ293" s="4"/>
      <c r="AR293" s="4"/>
      <c r="AS293" s="21"/>
      <c r="AT293" s="101">
        <f>ROUND(ROUND(ROUND(ROUND(J287*R294,0)*V264,0)*AN293,0)*AR292,0)</f>
        <v>290</v>
      </c>
      <c r="AU293" s="31"/>
    </row>
    <row r="294" spans="1:47" ht="17.100000000000001" customHeight="1" x14ac:dyDescent="0.15">
      <c r="A294" s="32">
        <v>43</v>
      </c>
      <c r="B294" s="33" t="s">
        <v>5900</v>
      </c>
      <c r="C294" s="34" t="s">
        <v>5901</v>
      </c>
      <c r="D294" s="426"/>
      <c r="E294" s="427"/>
      <c r="F294" s="428"/>
      <c r="G294" s="57"/>
      <c r="H294" s="57"/>
      <c r="I294" s="57"/>
      <c r="J294" s="24"/>
      <c r="K294" s="25"/>
      <c r="L294" s="25"/>
      <c r="M294" s="38"/>
      <c r="N294" s="420"/>
      <c r="O294" s="421"/>
      <c r="P294" s="421"/>
      <c r="Q294" s="26" t="s">
        <v>17</v>
      </c>
      <c r="R294" s="1180">
        <f>$R$12</f>
        <v>0.96499999999999997</v>
      </c>
      <c r="S294" s="1180"/>
      <c r="T294" s="454"/>
      <c r="U294" s="135"/>
      <c r="V294" s="233"/>
      <c r="W294" s="455"/>
      <c r="X294" s="1272"/>
      <c r="Y294" s="1273"/>
      <c r="Z294" s="1273"/>
      <c r="AA294" s="1273"/>
      <c r="AB294" s="1273"/>
      <c r="AC294" s="448" t="s">
        <v>4827</v>
      </c>
      <c r="AD294" s="99"/>
      <c r="AE294" s="99"/>
      <c r="AF294" s="99"/>
      <c r="AG294" s="43"/>
      <c r="AH294" s="43"/>
      <c r="AI294" s="43"/>
      <c r="AJ294" s="43"/>
      <c r="AK294" s="43"/>
      <c r="AL294" s="43"/>
      <c r="AM294" s="44" t="s">
        <v>17</v>
      </c>
      <c r="AN294" s="1157">
        <f>$AN$9</f>
        <v>0.5</v>
      </c>
      <c r="AO294" s="1157"/>
      <c r="AP294" s="24"/>
      <c r="AQ294" s="25"/>
      <c r="AR294" s="25"/>
      <c r="AS294" s="38"/>
      <c r="AT294" s="35">
        <f>ROUND(ROUND(ROUND(ROUND(J287*R294,0)*V264,0)*AN294,0)*AR292,0)</f>
        <v>207</v>
      </c>
      <c r="AU294" s="61"/>
    </row>
    <row r="295" spans="1:47" ht="17.100000000000001" customHeight="1" x14ac:dyDescent="0.15">
      <c r="A295" s="32">
        <v>43</v>
      </c>
      <c r="B295" s="33" t="s">
        <v>5902</v>
      </c>
      <c r="C295" s="34" t="s">
        <v>5903</v>
      </c>
      <c r="D295" s="456"/>
      <c r="E295" s="457"/>
      <c r="F295" s="458"/>
      <c r="G295" s="62"/>
      <c r="H295" s="63"/>
      <c r="I295" s="63"/>
      <c r="J295" s="1085" t="s">
        <v>4866</v>
      </c>
      <c r="K295" s="1086"/>
      <c r="L295" s="1086"/>
      <c r="M295" s="1087"/>
      <c r="N295" s="416"/>
      <c r="O295" s="417"/>
      <c r="P295" s="417"/>
      <c r="Q295" s="65"/>
      <c r="R295" s="156"/>
      <c r="S295" s="156"/>
      <c r="T295" s="1218" t="s">
        <v>5327</v>
      </c>
      <c r="U295" s="1274"/>
      <c r="V295" s="1274"/>
      <c r="W295" s="1275"/>
      <c r="X295" s="42"/>
      <c r="Y295" s="43"/>
      <c r="Z295" s="44"/>
      <c r="AA295" s="44"/>
      <c r="AB295" s="43"/>
      <c r="AC295" s="450"/>
      <c r="AD295" s="43"/>
      <c r="AE295" s="43"/>
      <c r="AF295" s="43"/>
      <c r="AG295" s="43"/>
      <c r="AH295" s="43"/>
      <c r="AI295" s="43"/>
      <c r="AJ295" s="43"/>
      <c r="AK295" s="43"/>
      <c r="AL295" s="43"/>
      <c r="AM295" s="44"/>
      <c r="AN295" s="45"/>
      <c r="AO295" s="45"/>
      <c r="AP295" s="43"/>
      <c r="AQ295" s="43"/>
      <c r="AR295" s="43"/>
      <c r="AS295" s="43"/>
      <c r="AT295" s="35">
        <f>ROUND(J299*V300,0)</f>
        <v>381</v>
      </c>
      <c r="AU295" s="66"/>
    </row>
    <row r="296" spans="1:47" ht="17.100000000000001" customHeight="1" x14ac:dyDescent="0.15">
      <c r="A296" s="32">
        <v>43</v>
      </c>
      <c r="B296" s="33" t="s">
        <v>5904</v>
      </c>
      <c r="C296" s="34" t="s">
        <v>5905</v>
      </c>
      <c r="D296" s="422"/>
      <c r="E296" s="423"/>
      <c r="F296" s="424"/>
      <c r="G296" s="29"/>
      <c r="H296" s="29"/>
      <c r="I296" s="29"/>
      <c r="J296" s="1088"/>
      <c r="K296" s="1089"/>
      <c r="L296" s="1089"/>
      <c r="M296" s="1090"/>
      <c r="N296" s="418"/>
      <c r="O296" s="419"/>
      <c r="P296" s="419"/>
      <c r="Q296" s="23"/>
      <c r="R296" s="167"/>
      <c r="S296" s="167"/>
      <c r="T296" s="1276"/>
      <c r="U296" s="1277"/>
      <c r="V296" s="1277"/>
      <c r="W296" s="1278"/>
      <c r="X296" s="1271" t="s">
        <v>4824</v>
      </c>
      <c r="Y296" s="1202"/>
      <c r="Z296" s="1202"/>
      <c r="AA296" s="1202"/>
      <c r="AB296" s="1202"/>
      <c r="AC296" s="448" t="s">
        <v>4825</v>
      </c>
      <c r="AD296" s="99"/>
      <c r="AE296" s="99"/>
      <c r="AF296" s="99"/>
      <c r="AG296" s="43"/>
      <c r="AH296" s="43"/>
      <c r="AI296" s="43"/>
      <c r="AJ296" s="43"/>
      <c r="AK296" s="43"/>
      <c r="AL296" s="43"/>
      <c r="AM296" s="44" t="s">
        <v>17</v>
      </c>
      <c r="AN296" s="1157">
        <f>$AN$8</f>
        <v>0.7</v>
      </c>
      <c r="AO296" s="1157"/>
      <c r="AP296" s="43"/>
      <c r="AQ296" s="43"/>
      <c r="AR296" s="43"/>
      <c r="AS296" s="43"/>
      <c r="AT296" s="101">
        <f>ROUND(ROUND(J299*V300,0)*AN296,0)</f>
        <v>267</v>
      </c>
      <c r="AU296" s="31"/>
    </row>
    <row r="297" spans="1:47" ht="17.100000000000001" customHeight="1" x14ac:dyDescent="0.15">
      <c r="A297" s="32">
        <v>43</v>
      </c>
      <c r="B297" s="33" t="s">
        <v>5906</v>
      </c>
      <c r="C297" s="34" t="s">
        <v>5907</v>
      </c>
      <c r="D297" s="422"/>
      <c r="E297" s="423"/>
      <c r="F297" s="424"/>
      <c r="G297" s="29"/>
      <c r="H297" s="29"/>
      <c r="I297" s="29"/>
      <c r="J297" s="1088"/>
      <c r="K297" s="1089"/>
      <c r="L297" s="1089"/>
      <c r="M297" s="1090"/>
      <c r="N297" s="420"/>
      <c r="O297" s="421"/>
      <c r="P297" s="421"/>
      <c r="Q297" s="26"/>
      <c r="R297" s="27"/>
      <c r="S297" s="27"/>
      <c r="T297" s="1276"/>
      <c r="U297" s="1277"/>
      <c r="V297" s="1277"/>
      <c r="W297" s="1278"/>
      <c r="X297" s="1272"/>
      <c r="Y297" s="1273"/>
      <c r="Z297" s="1273"/>
      <c r="AA297" s="1273"/>
      <c r="AB297" s="1273"/>
      <c r="AC297" s="448" t="s">
        <v>4827</v>
      </c>
      <c r="AD297" s="99"/>
      <c r="AE297" s="99"/>
      <c r="AF297" s="99"/>
      <c r="AG297" s="43"/>
      <c r="AH297" s="43"/>
      <c r="AI297" s="43"/>
      <c r="AJ297" s="43"/>
      <c r="AK297" s="43"/>
      <c r="AL297" s="43"/>
      <c r="AM297" s="44" t="s">
        <v>17</v>
      </c>
      <c r="AN297" s="1157">
        <f>$AN$9</f>
        <v>0.5</v>
      </c>
      <c r="AO297" s="1157"/>
      <c r="AP297" s="43"/>
      <c r="AQ297" s="43"/>
      <c r="AR297" s="43"/>
      <c r="AS297" s="43"/>
      <c r="AT297" s="101">
        <f>ROUND(ROUND(J299*V300,0)*AN297,0)</f>
        <v>191</v>
      </c>
      <c r="AU297" s="31"/>
    </row>
    <row r="298" spans="1:47" ht="17.100000000000001" customHeight="1" x14ac:dyDescent="0.15">
      <c r="A298" s="32">
        <v>43</v>
      </c>
      <c r="B298" s="33" t="s">
        <v>5908</v>
      </c>
      <c r="C298" s="34" t="s">
        <v>5909</v>
      </c>
      <c r="D298" s="422"/>
      <c r="E298" s="423"/>
      <c r="F298" s="424"/>
      <c r="G298" s="29"/>
      <c r="H298" s="29"/>
      <c r="I298" s="29"/>
      <c r="J298" s="1088"/>
      <c r="K298" s="1089"/>
      <c r="L298" s="1089"/>
      <c r="M298" s="1090"/>
      <c r="N298" s="1271" t="s">
        <v>4829</v>
      </c>
      <c r="O298" s="1202"/>
      <c r="P298" s="1202"/>
      <c r="Q298" s="1202"/>
      <c r="R298" s="1202"/>
      <c r="S298" s="1202"/>
      <c r="T298" s="418"/>
      <c r="W298" s="449"/>
      <c r="X298" s="42"/>
      <c r="Y298" s="43"/>
      <c r="Z298" s="44"/>
      <c r="AA298" s="44"/>
      <c r="AB298" s="43"/>
      <c r="AC298" s="450"/>
      <c r="AD298" s="43"/>
      <c r="AE298" s="43"/>
      <c r="AF298" s="43"/>
      <c r="AG298" s="43"/>
      <c r="AH298" s="43"/>
      <c r="AI298" s="43"/>
      <c r="AJ298" s="43"/>
      <c r="AK298" s="43"/>
      <c r="AL298" s="43"/>
      <c r="AM298" s="44"/>
      <c r="AN298" s="45"/>
      <c r="AO298" s="45"/>
      <c r="AP298" s="43"/>
      <c r="AQ298" s="43"/>
      <c r="AR298" s="25"/>
      <c r="AS298" s="25"/>
      <c r="AT298" s="101">
        <f>ROUND(ROUND(J299*R300,0)*V300,0)</f>
        <v>368</v>
      </c>
      <c r="AU298" s="31"/>
    </row>
    <row r="299" spans="1:47" ht="17.100000000000001" customHeight="1" x14ac:dyDescent="0.15">
      <c r="A299" s="32">
        <v>43</v>
      </c>
      <c r="B299" s="33" t="s">
        <v>5910</v>
      </c>
      <c r="C299" s="34" t="s">
        <v>5911</v>
      </c>
      <c r="D299" s="422"/>
      <c r="E299" s="423"/>
      <c r="F299" s="424"/>
      <c r="G299" s="29"/>
      <c r="H299" s="29"/>
      <c r="I299" s="29"/>
      <c r="J299" s="1280">
        <f>'15就労移行支援(基本)'!K299</f>
        <v>544</v>
      </c>
      <c r="K299" s="1108"/>
      <c r="L299" s="4" t="s">
        <v>21</v>
      </c>
      <c r="M299" s="22"/>
      <c r="N299" s="1228"/>
      <c r="O299" s="1283"/>
      <c r="P299" s="1283"/>
      <c r="Q299" s="1283"/>
      <c r="R299" s="1283"/>
      <c r="S299" s="1283"/>
      <c r="T299" s="418"/>
      <c r="W299" s="449"/>
      <c r="X299" s="1271" t="s">
        <v>4824</v>
      </c>
      <c r="Y299" s="1202"/>
      <c r="Z299" s="1202"/>
      <c r="AA299" s="1202"/>
      <c r="AB299" s="1202"/>
      <c r="AC299" s="448" t="s">
        <v>4825</v>
      </c>
      <c r="AD299" s="99"/>
      <c r="AE299" s="99"/>
      <c r="AF299" s="99"/>
      <c r="AG299" s="43"/>
      <c r="AH299" s="43"/>
      <c r="AI299" s="43"/>
      <c r="AJ299" s="43"/>
      <c r="AK299" s="43"/>
      <c r="AL299" s="43"/>
      <c r="AM299" s="44" t="s">
        <v>17</v>
      </c>
      <c r="AN299" s="1157">
        <f>$AN$8</f>
        <v>0.7</v>
      </c>
      <c r="AO299" s="1157"/>
      <c r="AP299" s="25"/>
      <c r="AQ299" s="25"/>
      <c r="AR299" s="25"/>
      <c r="AS299" s="25"/>
      <c r="AT299" s="101">
        <f>ROUND(ROUND(ROUND(J299*R300,0)*V300,0)*AN299,0)</f>
        <v>258</v>
      </c>
      <c r="AU299" s="31"/>
    </row>
    <row r="300" spans="1:47" ht="17.100000000000001" customHeight="1" x14ac:dyDescent="0.15">
      <c r="A300" s="32">
        <v>43</v>
      </c>
      <c r="B300" s="33" t="s">
        <v>5912</v>
      </c>
      <c r="C300" s="34" t="s">
        <v>5913</v>
      </c>
      <c r="D300" s="422"/>
      <c r="E300" s="423"/>
      <c r="F300" s="424"/>
      <c r="G300" s="29"/>
      <c r="H300" s="29"/>
      <c r="I300" s="29"/>
      <c r="J300" s="418"/>
      <c r="K300" s="419"/>
      <c r="L300" s="419"/>
      <c r="M300" s="425"/>
      <c r="N300" s="420"/>
      <c r="O300" s="421"/>
      <c r="P300" s="421"/>
      <c r="Q300" s="26" t="s">
        <v>17</v>
      </c>
      <c r="R300" s="1180">
        <f>$R$12</f>
        <v>0.96499999999999997</v>
      </c>
      <c r="S300" s="1180"/>
      <c r="T300" s="166"/>
      <c r="U300" s="23" t="s">
        <v>17</v>
      </c>
      <c r="V300" s="1158">
        <f>V264</f>
        <v>0.7</v>
      </c>
      <c r="W300" s="1159"/>
      <c r="X300" s="1272"/>
      <c r="Y300" s="1273"/>
      <c r="Z300" s="1273"/>
      <c r="AA300" s="1273"/>
      <c r="AB300" s="1273"/>
      <c r="AC300" s="448" t="s">
        <v>4827</v>
      </c>
      <c r="AD300" s="99"/>
      <c r="AE300" s="99"/>
      <c r="AF300" s="99"/>
      <c r="AG300" s="43"/>
      <c r="AH300" s="43"/>
      <c r="AI300" s="43"/>
      <c r="AJ300" s="43"/>
      <c r="AK300" s="43"/>
      <c r="AL300" s="43"/>
      <c r="AM300" s="44" t="s">
        <v>17</v>
      </c>
      <c r="AN300" s="1157">
        <f>$AN$9</f>
        <v>0.5</v>
      </c>
      <c r="AO300" s="1157"/>
      <c r="AP300" s="25"/>
      <c r="AQ300" s="25"/>
      <c r="AR300" s="25"/>
      <c r="AS300" s="25"/>
      <c r="AT300" s="101">
        <f>ROUND(ROUND(ROUND(J299*R300,0)*V300,0)*AN300,0)</f>
        <v>184</v>
      </c>
      <c r="AU300" s="31"/>
    </row>
    <row r="301" spans="1:47" ht="17.100000000000001" customHeight="1" x14ac:dyDescent="0.15">
      <c r="A301" s="32">
        <v>43</v>
      </c>
      <c r="B301" s="33" t="s">
        <v>5914</v>
      </c>
      <c r="C301" s="34" t="s">
        <v>5915</v>
      </c>
      <c r="D301" s="422"/>
      <c r="E301" s="423"/>
      <c r="F301" s="424"/>
      <c r="G301" s="29"/>
      <c r="H301" s="29"/>
      <c r="I301" s="29"/>
      <c r="J301" s="20"/>
      <c r="M301" s="21"/>
      <c r="N301" s="416"/>
      <c r="O301" s="417"/>
      <c r="P301" s="417"/>
      <c r="Q301" s="65"/>
      <c r="R301" s="156"/>
      <c r="S301" s="156"/>
      <c r="T301" s="166"/>
      <c r="W301" s="449"/>
      <c r="X301" s="42"/>
      <c r="Y301" s="43"/>
      <c r="Z301" s="44"/>
      <c r="AA301" s="44"/>
      <c r="AB301" s="43"/>
      <c r="AC301" s="450"/>
      <c r="AD301" s="43"/>
      <c r="AE301" s="43"/>
      <c r="AF301" s="43"/>
      <c r="AG301" s="43"/>
      <c r="AH301" s="43"/>
      <c r="AI301" s="43"/>
      <c r="AJ301" s="43"/>
      <c r="AK301" s="43"/>
      <c r="AL301" s="43"/>
      <c r="AM301" s="44"/>
      <c r="AN301" s="45"/>
      <c r="AO301" s="45"/>
      <c r="AP301" s="1198" t="s">
        <v>4833</v>
      </c>
      <c r="AQ301" s="1281"/>
      <c r="AR301" s="1281"/>
      <c r="AS301" s="1299"/>
      <c r="AT301" s="101">
        <f>ROUND(ROUND(J299*V300,0)*AR304,0)</f>
        <v>362</v>
      </c>
      <c r="AU301" s="31"/>
    </row>
    <row r="302" spans="1:47" ht="17.100000000000001" customHeight="1" x14ac:dyDescent="0.15">
      <c r="A302" s="32">
        <v>43</v>
      </c>
      <c r="B302" s="33" t="s">
        <v>5916</v>
      </c>
      <c r="C302" s="34" t="s">
        <v>5917</v>
      </c>
      <c r="D302" s="422"/>
      <c r="E302" s="423"/>
      <c r="F302" s="424"/>
      <c r="G302" s="29"/>
      <c r="H302" s="29"/>
      <c r="I302" s="29"/>
      <c r="J302" s="20"/>
      <c r="M302" s="21"/>
      <c r="N302" s="418"/>
      <c r="O302" s="419"/>
      <c r="P302" s="419"/>
      <c r="Q302" s="23"/>
      <c r="R302" s="167"/>
      <c r="S302" s="167"/>
      <c r="T302" s="166"/>
      <c r="W302" s="449"/>
      <c r="X302" s="1271" t="s">
        <v>4824</v>
      </c>
      <c r="Y302" s="1202"/>
      <c r="Z302" s="1202"/>
      <c r="AA302" s="1202"/>
      <c r="AB302" s="1202"/>
      <c r="AC302" s="448" t="s">
        <v>4825</v>
      </c>
      <c r="AD302" s="99"/>
      <c r="AE302" s="99"/>
      <c r="AF302" s="99"/>
      <c r="AG302" s="43"/>
      <c r="AH302" s="43"/>
      <c r="AI302" s="43"/>
      <c r="AJ302" s="43"/>
      <c r="AK302" s="43"/>
      <c r="AL302" s="43"/>
      <c r="AM302" s="44" t="s">
        <v>17</v>
      </c>
      <c r="AN302" s="1157">
        <f>$AN$8</f>
        <v>0.7</v>
      </c>
      <c r="AO302" s="1157"/>
      <c r="AP302" s="1268"/>
      <c r="AQ302" s="1269"/>
      <c r="AR302" s="1269"/>
      <c r="AS302" s="1270"/>
      <c r="AT302" s="101">
        <f>ROUND(ROUND(ROUND(J299*V300,0)*AN302,0)*AR304,0)</f>
        <v>254</v>
      </c>
      <c r="AU302" s="31"/>
    </row>
    <row r="303" spans="1:47" ht="17.100000000000001" customHeight="1" x14ac:dyDescent="0.15">
      <c r="A303" s="32">
        <v>43</v>
      </c>
      <c r="B303" s="33" t="s">
        <v>5918</v>
      </c>
      <c r="C303" s="34" t="s">
        <v>5919</v>
      </c>
      <c r="D303" s="422"/>
      <c r="E303" s="423"/>
      <c r="F303" s="424"/>
      <c r="G303" s="29"/>
      <c r="H303" s="29"/>
      <c r="I303" s="29"/>
      <c r="J303" s="20"/>
      <c r="M303" s="21"/>
      <c r="N303" s="420"/>
      <c r="O303" s="421"/>
      <c r="P303" s="421"/>
      <c r="Q303" s="26"/>
      <c r="R303" s="27"/>
      <c r="S303" s="27"/>
      <c r="T303" s="166"/>
      <c r="W303" s="449"/>
      <c r="X303" s="1272"/>
      <c r="Y303" s="1273"/>
      <c r="Z303" s="1273"/>
      <c r="AA303" s="1273"/>
      <c r="AB303" s="1273"/>
      <c r="AC303" s="448" t="s">
        <v>4827</v>
      </c>
      <c r="AD303" s="99"/>
      <c r="AE303" s="99"/>
      <c r="AF303" s="99"/>
      <c r="AG303" s="43"/>
      <c r="AH303" s="43"/>
      <c r="AI303" s="43"/>
      <c r="AJ303" s="43"/>
      <c r="AK303" s="43"/>
      <c r="AL303" s="43"/>
      <c r="AM303" s="44" t="s">
        <v>17</v>
      </c>
      <c r="AN303" s="1157">
        <f>$AN$9</f>
        <v>0.5</v>
      </c>
      <c r="AO303" s="1157"/>
      <c r="AP303" s="20"/>
      <c r="AQ303" s="4"/>
      <c r="AR303" s="4"/>
      <c r="AS303" s="21"/>
      <c r="AT303" s="101">
        <f>ROUND(ROUND(ROUND(J299*V300,0)*AN303,0)*AR304,0)</f>
        <v>181</v>
      </c>
      <c r="AU303" s="31"/>
    </row>
    <row r="304" spans="1:47" ht="17.100000000000001" customHeight="1" x14ac:dyDescent="0.15">
      <c r="A304" s="32">
        <v>43</v>
      </c>
      <c r="B304" s="33" t="s">
        <v>5920</v>
      </c>
      <c r="C304" s="34" t="s">
        <v>5921</v>
      </c>
      <c r="D304" s="422"/>
      <c r="E304" s="423"/>
      <c r="F304" s="424"/>
      <c r="G304" s="29"/>
      <c r="H304" s="29"/>
      <c r="I304" s="29"/>
      <c r="J304" s="20"/>
      <c r="M304" s="21"/>
      <c r="N304" s="1271" t="s">
        <v>4829</v>
      </c>
      <c r="O304" s="1202"/>
      <c r="P304" s="1202"/>
      <c r="Q304" s="1202"/>
      <c r="R304" s="1202"/>
      <c r="S304" s="1202"/>
      <c r="T304" s="418"/>
      <c r="W304" s="449"/>
      <c r="X304" s="42"/>
      <c r="Y304" s="43"/>
      <c r="Z304" s="44"/>
      <c r="AA304" s="44"/>
      <c r="AB304" s="43"/>
      <c r="AC304" s="450"/>
      <c r="AD304" s="43"/>
      <c r="AE304" s="43"/>
      <c r="AF304" s="43"/>
      <c r="AG304" s="43"/>
      <c r="AH304" s="43"/>
      <c r="AI304" s="43"/>
      <c r="AJ304" s="43"/>
      <c r="AK304" s="43"/>
      <c r="AL304" s="43"/>
      <c r="AM304" s="44"/>
      <c r="AN304" s="45"/>
      <c r="AO304" s="45"/>
      <c r="AP304" s="20"/>
      <c r="AQ304" s="23" t="s">
        <v>17</v>
      </c>
      <c r="AR304" s="1158">
        <f>AR292</f>
        <v>0.95</v>
      </c>
      <c r="AS304" s="1159"/>
      <c r="AT304" s="101">
        <f>ROUND(ROUND(ROUND(J299*R306,0)*V300,0)*AR304,0)</f>
        <v>350</v>
      </c>
      <c r="AU304" s="31"/>
    </row>
    <row r="305" spans="1:47" ht="17.100000000000001" customHeight="1" x14ac:dyDescent="0.15">
      <c r="A305" s="32">
        <v>43</v>
      </c>
      <c r="B305" s="33" t="s">
        <v>5922</v>
      </c>
      <c r="C305" s="34" t="s">
        <v>5923</v>
      </c>
      <c r="D305" s="422"/>
      <c r="E305" s="423"/>
      <c r="F305" s="424"/>
      <c r="G305" s="29"/>
      <c r="H305" s="29"/>
      <c r="I305" s="29"/>
      <c r="J305" s="20"/>
      <c r="M305" s="21"/>
      <c r="N305" s="1228"/>
      <c r="O305" s="1283"/>
      <c r="P305" s="1283"/>
      <c r="Q305" s="1283"/>
      <c r="R305" s="1283"/>
      <c r="S305" s="1283"/>
      <c r="T305" s="418"/>
      <c r="W305" s="449"/>
      <c r="X305" s="1271" t="s">
        <v>4824</v>
      </c>
      <c r="Y305" s="1202"/>
      <c r="Z305" s="1202"/>
      <c r="AA305" s="1202"/>
      <c r="AB305" s="1202"/>
      <c r="AC305" s="448" t="s">
        <v>4825</v>
      </c>
      <c r="AD305" s="99"/>
      <c r="AE305" s="99"/>
      <c r="AF305" s="99"/>
      <c r="AG305" s="43"/>
      <c r="AH305" s="43"/>
      <c r="AI305" s="43"/>
      <c r="AJ305" s="43"/>
      <c r="AK305" s="43"/>
      <c r="AL305" s="43"/>
      <c r="AM305" s="44" t="s">
        <v>17</v>
      </c>
      <c r="AN305" s="1157">
        <f>$AN$8</f>
        <v>0.7</v>
      </c>
      <c r="AO305" s="1157"/>
      <c r="AP305" s="20"/>
      <c r="AQ305" s="4"/>
      <c r="AR305" s="4"/>
      <c r="AS305" s="21"/>
      <c r="AT305" s="101">
        <f>ROUND(ROUND(ROUND(ROUND(J299*R306,0)*V300,0)*AN305,0)*AR304,0)</f>
        <v>245</v>
      </c>
      <c r="AU305" s="31"/>
    </row>
    <row r="306" spans="1:47" ht="17.100000000000001" customHeight="1" x14ac:dyDescent="0.15">
      <c r="A306" s="32">
        <v>43</v>
      </c>
      <c r="B306" s="33" t="s">
        <v>5924</v>
      </c>
      <c r="C306" s="34" t="s">
        <v>5925</v>
      </c>
      <c r="D306" s="422"/>
      <c r="E306" s="423"/>
      <c r="F306" s="424"/>
      <c r="G306" s="29"/>
      <c r="H306" s="29"/>
      <c r="I306" s="29"/>
      <c r="J306" s="20"/>
      <c r="M306" s="21"/>
      <c r="N306" s="420"/>
      <c r="O306" s="421"/>
      <c r="P306" s="421"/>
      <c r="Q306" s="26" t="s">
        <v>17</v>
      </c>
      <c r="R306" s="1180">
        <f>$R$12</f>
        <v>0.96499999999999997</v>
      </c>
      <c r="S306" s="1180"/>
      <c r="T306" s="166"/>
      <c r="W306" s="449"/>
      <c r="X306" s="1272"/>
      <c r="Y306" s="1273"/>
      <c r="Z306" s="1273"/>
      <c r="AA306" s="1273"/>
      <c r="AB306" s="1273"/>
      <c r="AC306" s="448" t="s">
        <v>4827</v>
      </c>
      <c r="AD306" s="99"/>
      <c r="AE306" s="99"/>
      <c r="AF306" s="99"/>
      <c r="AG306" s="43"/>
      <c r="AH306" s="43"/>
      <c r="AI306" s="43"/>
      <c r="AJ306" s="43"/>
      <c r="AK306" s="43"/>
      <c r="AL306" s="43"/>
      <c r="AM306" s="44" t="s">
        <v>17</v>
      </c>
      <c r="AN306" s="1157">
        <f>$AN$9</f>
        <v>0.5</v>
      </c>
      <c r="AO306" s="1157"/>
      <c r="AP306" s="24"/>
      <c r="AQ306" s="25"/>
      <c r="AR306" s="25"/>
      <c r="AS306" s="38"/>
      <c r="AT306" s="101">
        <f>ROUND(ROUND(ROUND(ROUND(J299*R306,0)*V300,0)*AN306,0)*AR304,0)</f>
        <v>175</v>
      </c>
      <c r="AU306" s="31"/>
    </row>
    <row r="307" spans="1:47" ht="17.100000000000001" customHeight="1" x14ac:dyDescent="0.15">
      <c r="A307" s="32">
        <v>43</v>
      </c>
      <c r="B307" s="33" t="s">
        <v>5926</v>
      </c>
      <c r="C307" s="34" t="s">
        <v>5927</v>
      </c>
      <c r="D307" s="422"/>
      <c r="E307" s="423"/>
      <c r="F307" s="424"/>
      <c r="G307" s="29"/>
      <c r="H307" s="29"/>
      <c r="I307" s="29"/>
      <c r="J307" s="1085" t="s">
        <v>4879</v>
      </c>
      <c r="K307" s="1086"/>
      <c r="L307" s="1086"/>
      <c r="M307" s="1087"/>
      <c r="N307" s="416"/>
      <c r="O307" s="417"/>
      <c r="P307" s="417"/>
      <c r="Q307" s="65"/>
      <c r="R307" s="156"/>
      <c r="S307" s="156"/>
      <c r="T307" s="258"/>
      <c r="U307" s="451"/>
      <c r="V307" s="451"/>
      <c r="W307" s="452"/>
      <c r="X307" s="42"/>
      <c r="Y307" s="43"/>
      <c r="Z307" s="44"/>
      <c r="AA307" s="44"/>
      <c r="AB307" s="43"/>
      <c r="AC307" s="450"/>
      <c r="AD307" s="43"/>
      <c r="AE307" s="43"/>
      <c r="AF307" s="43"/>
      <c r="AG307" s="43"/>
      <c r="AH307" s="43"/>
      <c r="AI307" s="43"/>
      <c r="AJ307" s="43"/>
      <c r="AK307" s="43"/>
      <c r="AL307" s="43"/>
      <c r="AM307" s="44"/>
      <c r="AN307" s="45"/>
      <c r="AO307" s="45"/>
      <c r="AP307" s="25"/>
      <c r="AQ307" s="25"/>
      <c r="AR307" s="25"/>
      <c r="AS307" s="25"/>
      <c r="AT307" s="35">
        <f>ROUND(J311*V300,0)</f>
        <v>333</v>
      </c>
      <c r="AU307" s="31"/>
    </row>
    <row r="308" spans="1:47" ht="17.100000000000001" customHeight="1" x14ac:dyDescent="0.15">
      <c r="A308" s="32">
        <v>43</v>
      </c>
      <c r="B308" s="33" t="s">
        <v>5928</v>
      </c>
      <c r="C308" s="34" t="s">
        <v>5929</v>
      </c>
      <c r="D308" s="422"/>
      <c r="E308" s="423"/>
      <c r="F308" s="424"/>
      <c r="G308" s="29"/>
      <c r="H308" s="29"/>
      <c r="I308" s="29"/>
      <c r="J308" s="1088"/>
      <c r="K308" s="1089"/>
      <c r="L308" s="1089"/>
      <c r="M308" s="1090"/>
      <c r="N308" s="418"/>
      <c r="O308" s="419"/>
      <c r="P308" s="419"/>
      <c r="Q308" s="23"/>
      <c r="R308" s="167"/>
      <c r="S308" s="167"/>
      <c r="T308" s="453"/>
      <c r="U308" s="451"/>
      <c r="V308" s="451"/>
      <c r="W308" s="452"/>
      <c r="X308" s="1271" t="s">
        <v>4824</v>
      </c>
      <c r="Y308" s="1202"/>
      <c r="Z308" s="1202"/>
      <c r="AA308" s="1202"/>
      <c r="AB308" s="1202"/>
      <c r="AC308" s="448" t="s">
        <v>4825</v>
      </c>
      <c r="AD308" s="99"/>
      <c r="AE308" s="99"/>
      <c r="AF308" s="99"/>
      <c r="AG308" s="43"/>
      <c r="AH308" s="43"/>
      <c r="AI308" s="43"/>
      <c r="AJ308" s="43"/>
      <c r="AK308" s="43"/>
      <c r="AL308" s="43"/>
      <c r="AM308" s="44" t="s">
        <v>17</v>
      </c>
      <c r="AN308" s="1157">
        <f>$AN$8</f>
        <v>0.7</v>
      </c>
      <c r="AO308" s="1157"/>
      <c r="AP308" s="43"/>
      <c r="AQ308" s="43"/>
      <c r="AR308" s="43"/>
      <c r="AS308" s="43"/>
      <c r="AT308" s="101">
        <f>ROUND(ROUND(J311*V300,0)*AN308,0)</f>
        <v>233</v>
      </c>
      <c r="AU308" s="31"/>
    </row>
    <row r="309" spans="1:47" ht="17.100000000000001" customHeight="1" x14ac:dyDescent="0.15">
      <c r="A309" s="32">
        <v>43</v>
      </c>
      <c r="B309" s="33" t="s">
        <v>5930</v>
      </c>
      <c r="C309" s="34" t="s">
        <v>5931</v>
      </c>
      <c r="D309" s="422"/>
      <c r="E309" s="423"/>
      <c r="F309" s="424"/>
      <c r="G309" s="29"/>
      <c r="H309" s="29"/>
      <c r="I309" s="29"/>
      <c r="J309" s="1088"/>
      <c r="K309" s="1089"/>
      <c r="L309" s="1089"/>
      <c r="M309" s="1090"/>
      <c r="N309" s="420"/>
      <c r="O309" s="421"/>
      <c r="P309" s="421"/>
      <c r="Q309" s="26"/>
      <c r="R309" s="27"/>
      <c r="S309" s="27"/>
      <c r="T309" s="453"/>
      <c r="U309" s="451"/>
      <c r="V309" s="451"/>
      <c r="W309" s="452"/>
      <c r="X309" s="1272"/>
      <c r="Y309" s="1273"/>
      <c r="Z309" s="1273"/>
      <c r="AA309" s="1273"/>
      <c r="AB309" s="1273"/>
      <c r="AC309" s="448" t="s">
        <v>4827</v>
      </c>
      <c r="AD309" s="99"/>
      <c r="AE309" s="99"/>
      <c r="AF309" s="99"/>
      <c r="AG309" s="43"/>
      <c r="AH309" s="43"/>
      <c r="AI309" s="43"/>
      <c r="AJ309" s="43"/>
      <c r="AK309" s="43"/>
      <c r="AL309" s="43"/>
      <c r="AM309" s="44" t="s">
        <v>17</v>
      </c>
      <c r="AN309" s="1157">
        <f>$AN$9</f>
        <v>0.5</v>
      </c>
      <c r="AO309" s="1157"/>
      <c r="AP309" s="43"/>
      <c r="AQ309" s="43"/>
      <c r="AR309" s="43"/>
      <c r="AS309" s="43"/>
      <c r="AT309" s="101">
        <f>ROUND(ROUND(J311*V300,0)*AN309,0)</f>
        <v>167</v>
      </c>
      <c r="AU309" s="31"/>
    </row>
    <row r="310" spans="1:47" ht="17.100000000000001" customHeight="1" x14ac:dyDescent="0.15">
      <c r="A310" s="32">
        <v>43</v>
      </c>
      <c r="B310" s="33" t="s">
        <v>5932</v>
      </c>
      <c r="C310" s="34" t="s">
        <v>5933</v>
      </c>
      <c r="D310" s="422"/>
      <c r="E310" s="423"/>
      <c r="F310" s="424"/>
      <c r="G310" s="29"/>
      <c r="H310" s="29"/>
      <c r="I310" s="29"/>
      <c r="J310" s="1088"/>
      <c r="K310" s="1089"/>
      <c r="L310" s="1089"/>
      <c r="M310" s="1090"/>
      <c r="N310" s="1271" t="s">
        <v>4829</v>
      </c>
      <c r="O310" s="1202"/>
      <c r="P310" s="1202"/>
      <c r="Q310" s="1202"/>
      <c r="R310" s="1202"/>
      <c r="S310" s="1202"/>
      <c r="T310" s="418"/>
      <c r="W310" s="449"/>
      <c r="X310" s="42"/>
      <c r="Y310" s="43"/>
      <c r="Z310" s="44"/>
      <c r="AA310" s="44"/>
      <c r="AB310" s="43"/>
      <c r="AC310" s="450"/>
      <c r="AD310" s="43"/>
      <c r="AE310" s="43"/>
      <c r="AF310" s="43"/>
      <c r="AG310" s="43"/>
      <c r="AH310" s="43"/>
      <c r="AI310" s="43"/>
      <c r="AJ310" s="43"/>
      <c r="AK310" s="43"/>
      <c r="AL310" s="43"/>
      <c r="AM310" s="44"/>
      <c r="AN310" s="45"/>
      <c r="AO310" s="45"/>
      <c r="AP310" s="43"/>
      <c r="AQ310" s="43"/>
      <c r="AR310" s="25"/>
      <c r="AS310" s="25"/>
      <c r="AT310" s="101">
        <f>ROUND(ROUND(J311*R312,0)*V300,0)</f>
        <v>321</v>
      </c>
      <c r="AU310" s="31"/>
    </row>
    <row r="311" spans="1:47" ht="17.100000000000001" customHeight="1" x14ac:dyDescent="0.15">
      <c r="A311" s="32">
        <v>43</v>
      </c>
      <c r="B311" s="33" t="s">
        <v>5934</v>
      </c>
      <c r="C311" s="34" t="s">
        <v>5935</v>
      </c>
      <c r="D311" s="422"/>
      <c r="E311" s="423"/>
      <c r="F311" s="424"/>
      <c r="G311" s="29"/>
      <c r="H311" s="29"/>
      <c r="I311" s="29"/>
      <c r="J311" s="1280">
        <f>'15就労移行支援(基本)'!K311</f>
        <v>476</v>
      </c>
      <c r="K311" s="1108"/>
      <c r="L311" s="4" t="s">
        <v>21</v>
      </c>
      <c r="M311" s="22"/>
      <c r="N311" s="1228"/>
      <c r="O311" s="1283"/>
      <c r="P311" s="1283"/>
      <c r="Q311" s="1283"/>
      <c r="R311" s="1283"/>
      <c r="S311" s="1283"/>
      <c r="T311" s="418"/>
      <c r="W311" s="449"/>
      <c r="X311" s="1271" t="s">
        <v>4824</v>
      </c>
      <c r="Y311" s="1202"/>
      <c r="Z311" s="1202"/>
      <c r="AA311" s="1202"/>
      <c r="AB311" s="1202"/>
      <c r="AC311" s="448" t="s">
        <v>4825</v>
      </c>
      <c r="AD311" s="99"/>
      <c r="AE311" s="99"/>
      <c r="AF311" s="99"/>
      <c r="AG311" s="43"/>
      <c r="AH311" s="43"/>
      <c r="AI311" s="43"/>
      <c r="AJ311" s="43"/>
      <c r="AK311" s="43"/>
      <c r="AL311" s="43"/>
      <c r="AM311" s="44" t="s">
        <v>17</v>
      </c>
      <c r="AN311" s="1157">
        <f>$AN$8</f>
        <v>0.7</v>
      </c>
      <c r="AO311" s="1157"/>
      <c r="AP311" s="25"/>
      <c r="AQ311" s="25"/>
      <c r="AR311" s="25"/>
      <c r="AS311" s="25"/>
      <c r="AT311" s="101">
        <f>ROUND(ROUND(ROUND(J311*R312,0)*V300,0)*AN311,0)</f>
        <v>225</v>
      </c>
      <c r="AU311" s="31"/>
    </row>
    <row r="312" spans="1:47" ht="17.100000000000001" customHeight="1" x14ac:dyDescent="0.15">
      <c r="A312" s="32">
        <v>43</v>
      </c>
      <c r="B312" s="33" t="s">
        <v>5936</v>
      </c>
      <c r="C312" s="34" t="s">
        <v>5937</v>
      </c>
      <c r="D312" s="422"/>
      <c r="E312" s="423"/>
      <c r="F312" s="424"/>
      <c r="G312" s="29"/>
      <c r="H312" s="29"/>
      <c r="I312" s="29"/>
      <c r="J312" s="418"/>
      <c r="K312" s="419"/>
      <c r="L312" s="419"/>
      <c r="M312" s="425"/>
      <c r="N312" s="420"/>
      <c r="O312" s="421"/>
      <c r="P312" s="421"/>
      <c r="Q312" s="26" t="s">
        <v>17</v>
      </c>
      <c r="R312" s="1180">
        <f>$R$12</f>
        <v>0.96499999999999997</v>
      </c>
      <c r="S312" s="1180"/>
      <c r="T312" s="166"/>
      <c r="U312" s="23"/>
      <c r="V312" s="169"/>
      <c r="W312" s="354"/>
      <c r="X312" s="1272"/>
      <c r="Y312" s="1273"/>
      <c r="Z312" s="1273"/>
      <c r="AA312" s="1273"/>
      <c r="AB312" s="1273"/>
      <c r="AC312" s="448" t="s">
        <v>4827</v>
      </c>
      <c r="AD312" s="99"/>
      <c r="AE312" s="99"/>
      <c r="AF312" s="99"/>
      <c r="AG312" s="43"/>
      <c r="AH312" s="43"/>
      <c r="AI312" s="43"/>
      <c r="AJ312" s="43"/>
      <c r="AK312" s="43"/>
      <c r="AL312" s="43"/>
      <c r="AM312" s="44" t="s">
        <v>17</v>
      </c>
      <c r="AN312" s="1157">
        <f>$AN$9</f>
        <v>0.5</v>
      </c>
      <c r="AO312" s="1157"/>
      <c r="AP312" s="25"/>
      <c r="AQ312" s="25"/>
      <c r="AR312" s="25"/>
      <c r="AS312" s="25"/>
      <c r="AT312" s="101">
        <f>ROUND(ROUND(ROUND(J311*R312,0)*V300,0)*AN312,0)</f>
        <v>161</v>
      </c>
      <c r="AU312" s="31"/>
    </row>
    <row r="313" spans="1:47" ht="17.100000000000001" customHeight="1" x14ac:dyDescent="0.15">
      <c r="A313" s="32">
        <v>43</v>
      </c>
      <c r="B313" s="33" t="s">
        <v>5938</v>
      </c>
      <c r="C313" s="34" t="s">
        <v>5939</v>
      </c>
      <c r="D313" s="422"/>
      <c r="E313" s="423"/>
      <c r="F313" s="424"/>
      <c r="G313" s="29"/>
      <c r="H313" s="29"/>
      <c r="I313" s="29"/>
      <c r="J313" s="20"/>
      <c r="M313" s="21"/>
      <c r="N313" s="416"/>
      <c r="O313" s="417"/>
      <c r="P313" s="417"/>
      <c r="Q313" s="65"/>
      <c r="R313" s="156"/>
      <c r="S313" s="156"/>
      <c r="T313" s="166"/>
      <c r="W313" s="449"/>
      <c r="X313" s="42"/>
      <c r="Y313" s="43"/>
      <c r="Z313" s="44"/>
      <c r="AA313" s="44"/>
      <c r="AB313" s="43"/>
      <c r="AC313" s="450"/>
      <c r="AD313" s="43"/>
      <c r="AE313" s="43"/>
      <c r="AF313" s="43"/>
      <c r="AG313" s="43"/>
      <c r="AH313" s="43"/>
      <c r="AI313" s="43"/>
      <c r="AJ313" s="43"/>
      <c r="AK313" s="43"/>
      <c r="AL313" s="43"/>
      <c r="AM313" s="44"/>
      <c r="AN313" s="45"/>
      <c r="AO313" s="45"/>
      <c r="AP313" s="1198" t="s">
        <v>4833</v>
      </c>
      <c r="AQ313" s="1281"/>
      <c r="AR313" s="1281"/>
      <c r="AS313" s="1299"/>
      <c r="AT313" s="101">
        <f>ROUND(ROUND(J311*V300,0)*AR316,0)</f>
        <v>316</v>
      </c>
      <c r="AU313" s="31"/>
    </row>
    <row r="314" spans="1:47" ht="17.100000000000001" customHeight="1" x14ac:dyDescent="0.15">
      <c r="A314" s="32">
        <v>43</v>
      </c>
      <c r="B314" s="33" t="s">
        <v>5940</v>
      </c>
      <c r="C314" s="34" t="s">
        <v>5941</v>
      </c>
      <c r="D314" s="422"/>
      <c r="E314" s="423"/>
      <c r="F314" s="424"/>
      <c r="G314" s="29"/>
      <c r="H314" s="29"/>
      <c r="I314" s="29"/>
      <c r="J314" s="20"/>
      <c r="M314" s="21"/>
      <c r="N314" s="418"/>
      <c r="O314" s="419"/>
      <c r="P314" s="419"/>
      <c r="Q314" s="23"/>
      <c r="R314" s="167"/>
      <c r="S314" s="167"/>
      <c r="T314" s="166"/>
      <c r="W314" s="449"/>
      <c r="X314" s="1271" t="s">
        <v>4824</v>
      </c>
      <c r="Y314" s="1202"/>
      <c r="Z314" s="1202"/>
      <c r="AA314" s="1202"/>
      <c r="AB314" s="1202"/>
      <c r="AC314" s="448" t="s">
        <v>4825</v>
      </c>
      <c r="AD314" s="99"/>
      <c r="AE314" s="99"/>
      <c r="AF314" s="99"/>
      <c r="AG314" s="43"/>
      <c r="AH314" s="43"/>
      <c r="AI314" s="43"/>
      <c r="AJ314" s="43"/>
      <c r="AK314" s="43"/>
      <c r="AL314" s="43"/>
      <c r="AM314" s="44" t="s">
        <v>17</v>
      </c>
      <c r="AN314" s="1157">
        <f>$AN$8</f>
        <v>0.7</v>
      </c>
      <c r="AO314" s="1157"/>
      <c r="AP314" s="1268"/>
      <c r="AQ314" s="1269"/>
      <c r="AR314" s="1269"/>
      <c r="AS314" s="1270"/>
      <c r="AT314" s="101">
        <f>ROUND(ROUND(ROUND(J311*V300,0)*AN314,0)*AR316,0)</f>
        <v>221</v>
      </c>
      <c r="AU314" s="31"/>
    </row>
    <row r="315" spans="1:47" ht="17.100000000000001" customHeight="1" x14ac:dyDescent="0.15">
      <c r="A315" s="32">
        <v>43</v>
      </c>
      <c r="B315" s="33" t="s">
        <v>5942</v>
      </c>
      <c r="C315" s="34" t="s">
        <v>5943</v>
      </c>
      <c r="D315" s="422"/>
      <c r="E315" s="423"/>
      <c r="F315" s="424"/>
      <c r="G315" s="29"/>
      <c r="H315" s="29"/>
      <c r="I315" s="29"/>
      <c r="J315" s="20"/>
      <c r="M315" s="21"/>
      <c r="N315" s="420"/>
      <c r="O315" s="421"/>
      <c r="P315" s="421"/>
      <c r="Q315" s="26"/>
      <c r="R315" s="27"/>
      <c r="S315" s="27"/>
      <c r="T315" s="166"/>
      <c r="W315" s="449"/>
      <c r="X315" s="1272"/>
      <c r="Y315" s="1273"/>
      <c r="Z315" s="1273"/>
      <c r="AA315" s="1273"/>
      <c r="AB315" s="1273"/>
      <c r="AC315" s="448" t="s">
        <v>4827</v>
      </c>
      <c r="AD315" s="99"/>
      <c r="AE315" s="99"/>
      <c r="AF315" s="99"/>
      <c r="AG315" s="43"/>
      <c r="AH315" s="43"/>
      <c r="AI315" s="43"/>
      <c r="AJ315" s="43"/>
      <c r="AK315" s="43"/>
      <c r="AL315" s="43"/>
      <c r="AM315" s="44" t="s">
        <v>17</v>
      </c>
      <c r="AN315" s="1157">
        <f>$AN$9</f>
        <v>0.5</v>
      </c>
      <c r="AO315" s="1157"/>
      <c r="AP315" s="20"/>
      <c r="AQ315" s="4"/>
      <c r="AR315" s="4"/>
      <c r="AS315" s="21"/>
      <c r="AT315" s="101">
        <f>ROUND(ROUND(ROUND(J311*V300,0)*AN315,0)*AR316,0)</f>
        <v>159</v>
      </c>
      <c r="AU315" s="31"/>
    </row>
    <row r="316" spans="1:47" ht="17.100000000000001" customHeight="1" x14ac:dyDescent="0.15">
      <c r="A316" s="32">
        <v>43</v>
      </c>
      <c r="B316" s="33" t="s">
        <v>5944</v>
      </c>
      <c r="C316" s="34" t="s">
        <v>5945</v>
      </c>
      <c r="D316" s="422"/>
      <c r="E316" s="423"/>
      <c r="F316" s="424"/>
      <c r="G316" s="29"/>
      <c r="H316" s="29"/>
      <c r="I316" s="29"/>
      <c r="J316" s="20"/>
      <c r="M316" s="21"/>
      <c r="N316" s="1271" t="s">
        <v>4829</v>
      </c>
      <c r="O316" s="1202"/>
      <c r="P316" s="1202"/>
      <c r="Q316" s="1202"/>
      <c r="R316" s="1202"/>
      <c r="S316" s="1202"/>
      <c r="T316" s="418"/>
      <c r="W316" s="449"/>
      <c r="X316" s="42"/>
      <c r="Y316" s="43"/>
      <c r="Z316" s="44"/>
      <c r="AA316" s="44"/>
      <c r="AB316" s="43"/>
      <c r="AC316" s="450"/>
      <c r="AD316" s="43"/>
      <c r="AE316" s="43"/>
      <c r="AF316" s="43"/>
      <c r="AG316" s="43"/>
      <c r="AH316" s="43"/>
      <c r="AI316" s="43"/>
      <c r="AJ316" s="43"/>
      <c r="AK316" s="43"/>
      <c r="AL316" s="43"/>
      <c r="AM316" s="44"/>
      <c r="AN316" s="45"/>
      <c r="AO316" s="45"/>
      <c r="AP316" s="20"/>
      <c r="AQ316" s="23" t="s">
        <v>17</v>
      </c>
      <c r="AR316" s="1158">
        <f>AR304</f>
        <v>0.95</v>
      </c>
      <c r="AS316" s="1159"/>
      <c r="AT316" s="101">
        <f>ROUND(ROUND(ROUND(J311*R318,0)*V300,0)*AR316,0)</f>
        <v>305</v>
      </c>
      <c r="AU316" s="31"/>
    </row>
    <row r="317" spans="1:47" ht="17.100000000000001" customHeight="1" x14ac:dyDescent="0.15">
      <c r="A317" s="32">
        <v>43</v>
      </c>
      <c r="B317" s="33" t="s">
        <v>5946</v>
      </c>
      <c r="C317" s="34" t="s">
        <v>5947</v>
      </c>
      <c r="D317" s="422"/>
      <c r="E317" s="423"/>
      <c r="F317" s="424"/>
      <c r="G317" s="29"/>
      <c r="H317" s="29"/>
      <c r="I317" s="29"/>
      <c r="J317" s="20"/>
      <c r="M317" s="21"/>
      <c r="N317" s="1228"/>
      <c r="O317" s="1283"/>
      <c r="P317" s="1283"/>
      <c r="Q317" s="1283"/>
      <c r="R317" s="1283"/>
      <c r="S317" s="1283"/>
      <c r="T317" s="418"/>
      <c r="W317" s="449"/>
      <c r="X317" s="1271" t="s">
        <v>4824</v>
      </c>
      <c r="Y317" s="1202"/>
      <c r="Z317" s="1202"/>
      <c r="AA317" s="1202"/>
      <c r="AB317" s="1202"/>
      <c r="AC317" s="448" t="s">
        <v>4825</v>
      </c>
      <c r="AD317" s="99"/>
      <c r="AE317" s="99"/>
      <c r="AF317" s="99"/>
      <c r="AG317" s="43"/>
      <c r="AH317" s="43"/>
      <c r="AI317" s="43"/>
      <c r="AJ317" s="43"/>
      <c r="AK317" s="43"/>
      <c r="AL317" s="43"/>
      <c r="AM317" s="44" t="s">
        <v>17</v>
      </c>
      <c r="AN317" s="1157">
        <f>$AN$8</f>
        <v>0.7</v>
      </c>
      <c r="AO317" s="1157"/>
      <c r="AP317" s="20"/>
      <c r="AQ317" s="4"/>
      <c r="AR317" s="4"/>
      <c r="AS317" s="21"/>
      <c r="AT317" s="101">
        <f>ROUND(ROUND(ROUND(ROUND(J311*R318,0)*V300,0)*AN317,0)*AR316,0)</f>
        <v>214</v>
      </c>
      <c r="AU317" s="31"/>
    </row>
    <row r="318" spans="1:47" ht="17.100000000000001" customHeight="1" x14ac:dyDescent="0.15">
      <c r="A318" s="32">
        <v>43</v>
      </c>
      <c r="B318" s="33" t="s">
        <v>5948</v>
      </c>
      <c r="C318" s="34" t="s">
        <v>5949</v>
      </c>
      <c r="D318" s="422"/>
      <c r="E318" s="423"/>
      <c r="F318" s="424"/>
      <c r="G318" s="29"/>
      <c r="H318" s="29"/>
      <c r="I318" s="29"/>
      <c r="J318" s="20"/>
      <c r="M318" s="21"/>
      <c r="N318" s="420"/>
      <c r="O318" s="421"/>
      <c r="P318" s="421"/>
      <c r="Q318" s="26" t="s">
        <v>17</v>
      </c>
      <c r="R318" s="1180">
        <f>$R$12</f>
        <v>0.96499999999999997</v>
      </c>
      <c r="S318" s="1180"/>
      <c r="T318" s="166"/>
      <c r="W318" s="449"/>
      <c r="X318" s="1272"/>
      <c r="Y318" s="1273"/>
      <c r="Z318" s="1273"/>
      <c r="AA318" s="1273"/>
      <c r="AB318" s="1273"/>
      <c r="AC318" s="448" t="s">
        <v>4827</v>
      </c>
      <c r="AD318" s="99"/>
      <c r="AE318" s="99"/>
      <c r="AF318" s="99"/>
      <c r="AG318" s="43"/>
      <c r="AH318" s="43"/>
      <c r="AI318" s="43"/>
      <c r="AJ318" s="43"/>
      <c r="AK318" s="43"/>
      <c r="AL318" s="43"/>
      <c r="AM318" s="44" t="s">
        <v>17</v>
      </c>
      <c r="AN318" s="1157">
        <f>$AN$9</f>
        <v>0.5</v>
      </c>
      <c r="AO318" s="1157"/>
      <c r="AP318" s="24"/>
      <c r="AQ318" s="25"/>
      <c r="AR318" s="25"/>
      <c r="AS318" s="38"/>
      <c r="AT318" s="101">
        <f>ROUND(ROUND(ROUND(ROUND(J311*R318,0)*V300,0)*AN318,0)*AR316,0)</f>
        <v>153</v>
      </c>
      <c r="AU318" s="31"/>
    </row>
    <row r="319" spans="1:47" ht="17.100000000000001" customHeight="1" x14ac:dyDescent="0.15">
      <c r="A319" s="32">
        <v>43</v>
      </c>
      <c r="B319" s="33" t="s">
        <v>5950</v>
      </c>
      <c r="C319" s="34" t="s">
        <v>5951</v>
      </c>
      <c r="D319" s="422"/>
      <c r="E319" s="423"/>
      <c r="F319" s="424"/>
      <c r="G319" s="29"/>
      <c r="H319" s="29"/>
      <c r="I319" s="29"/>
      <c r="J319" s="1085" t="s">
        <v>4892</v>
      </c>
      <c r="K319" s="1086"/>
      <c r="L319" s="1086"/>
      <c r="M319" s="1087"/>
      <c r="N319" s="416"/>
      <c r="O319" s="417"/>
      <c r="P319" s="417"/>
      <c r="Q319" s="65"/>
      <c r="R319" s="156"/>
      <c r="S319" s="156"/>
      <c r="T319" s="258"/>
      <c r="U319" s="451"/>
      <c r="V319" s="451"/>
      <c r="W319" s="452"/>
      <c r="X319" s="42"/>
      <c r="Y319" s="43"/>
      <c r="Z319" s="44"/>
      <c r="AA319" s="44"/>
      <c r="AB319" s="43"/>
      <c r="AC319" s="450"/>
      <c r="AD319" s="43"/>
      <c r="AE319" s="43"/>
      <c r="AF319" s="43"/>
      <c r="AG319" s="43"/>
      <c r="AH319" s="43"/>
      <c r="AI319" s="43"/>
      <c r="AJ319" s="43"/>
      <c r="AK319" s="43"/>
      <c r="AL319" s="43"/>
      <c r="AM319" s="44"/>
      <c r="AN319" s="45"/>
      <c r="AO319" s="45"/>
      <c r="AP319" s="25"/>
      <c r="AQ319" s="25"/>
      <c r="AR319" s="25"/>
      <c r="AS319" s="25"/>
      <c r="AT319" s="35">
        <f>ROUND(J323*V300,0)</f>
        <v>280</v>
      </c>
      <c r="AU319" s="31"/>
    </row>
    <row r="320" spans="1:47" ht="17.100000000000001" customHeight="1" x14ac:dyDescent="0.15">
      <c r="A320" s="32">
        <v>43</v>
      </c>
      <c r="B320" s="33" t="s">
        <v>5952</v>
      </c>
      <c r="C320" s="34" t="s">
        <v>5953</v>
      </c>
      <c r="D320" s="422"/>
      <c r="E320" s="423"/>
      <c r="F320" s="424"/>
      <c r="G320" s="29"/>
      <c r="H320" s="29"/>
      <c r="I320" s="29"/>
      <c r="J320" s="1088"/>
      <c r="K320" s="1089"/>
      <c r="L320" s="1089"/>
      <c r="M320" s="1090"/>
      <c r="N320" s="418"/>
      <c r="O320" s="419"/>
      <c r="P320" s="419"/>
      <c r="Q320" s="23"/>
      <c r="R320" s="167"/>
      <c r="S320" s="167"/>
      <c r="T320" s="453"/>
      <c r="U320" s="451"/>
      <c r="V320" s="451"/>
      <c r="W320" s="452"/>
      <c r="X320" s="1271" t="s">
        <v>4824</v>
      </c>
      <c r="Y320" s="1202"/>
      <c r="Z320" s="1202"/>
      <c r="AA320" s="1202"/>
      <c r="AB320" s="1202"/>
      <c r="AC320" s="448" t="s">
        <v>4825</v>
      </c>
      <c r="AD320" s="99"/>
      <c r="AE320" s="99"/>
      <c r="AF320" s="99"/>
      <c r="AG320" s="43"/>
      <c r="AH320" s="43"/>
      <c r="AI320" s="43"/>
      <c r="AJ320" s="43"/>
      <c r="AK320" s="43"/>
      <c r="AL320" s="43"/>
      <c r="AM320" s="44" t="s">
        <v>17</v>
      </c>
      <c r="AN320" s="1157">
        <f>$AN$8</f>
        <v>0.7</v>
      </c>
      <c r="AO320" s="1157"/>
      <c r="AP320" s="43"/>
      <c r="AQ320" s="43"/>
      <c r="AR320" s="43"/>
      <c r="AS320" s="43"/>
      <c r="AT320" s="101">
        <f>ROUND(ROUND(J323*V300,0)*AN320,0)</f>
        <v>196</v>
      </c>
      <c r="AU320" s="31"/>
    </row>
    <row r="321" spans="1:47" ht="17.100000000000001" customHeight="1" x14ac:dyDescent="0.15">
      <c r="A321" s="32">
        <v>43</v>
      </c>
      <c r="B321" s="33" t="s">
        <v>5954</v>
      </c>
      <c r="C321" s="34" t="s">
        <v>5955</v>
      </c>
      <c r="D321" s="422"/>
      <c r="E321" s="423"/>
      <c r="F321" s="424"/>
      <c r="G321" s="29"/>
      <c r="H321" s="29"/>
      <c r="I321" s="29"/>
      <c r="J321" s="1088"/>
      <c r="K321" s="1089"/>
      <c r="L321" s="1089"/>
      <c r="M321" s="1090"/>
      <c r="N321" s="420"/>
      <c r="O321" s="421"/>
      <c r="P321" s="421"/>
      <c r="Q321" s="26"/>
      <c r="R321" s="27"/>
      <c r="S321" s="27"/>
      <c r="T321" s="453"/>
      <c r="U321" s="451"/>
      <c r="V321" s="451"/>
      <c r="W321" s="452"/>
      <c r="X321" s="1272"/>
      <c r="Y321" s="1273"/>
      <c r="Z321" s="1273"/>
      <c r="AA321" s="1273"/>
      <c r="AB321" s="1273"/>
      <c r="AC321" s="448" t="s">
        <v>4827</v>
      </c>
      <c r="AD321" s="99"/>
      <c r="AE321" s="99"/>
      <c r="AF321" s="99"/>
      <c r="AG321" s="43"/>
      <c r="AH321" s="43"/>
      <c r="AI321" s="43"/>
      <c r="AJ321" s="43"/>
      <c r="AK321" s="43"/>
      <c r="AL321" s="43"/>
      <c r="AM321" s="44" t="s">
        <v>17</v>
      </c>
      <c r="AN321" s="1157">
        <f>$AN$9</f>
        <v>0.5</v>
      </c>
      <c r="AO321" s="1157"/>
      <c r="AP321" s="43"/>
      <c r="AQ321" s="43"/>
      <c r="AR321" s="43"/>
      <c r="AS321" s="43"/>
      <c r="AT321" s="101">
        <f>ROUND(ROUND(J323*V300,0)*AN321,0)</f>
        <v>140</v>
      </c>
      <c r="AU321" s="31"/>
    </row>
    <row r="322" spans="1:47" ht="17.100000000000001" customHeight="1" x14ac:dyDescent="0.15">
      <c r="A322" s="32">
        <v>43</v>
      </c>
      <c r="B322" s="33" t="s">
        <v>5956</v>
      </c>
      <c r="C322" s="34" t="s">
        <v>5957</v>
      </c>
      <c r="D322" s="422"/>
      <c r="E322" s="423"/>
      <c r="F322" s="424"/>
      <c r="G322" s="29"/>
      <c r="H322" s="29"/>
      <c r="I322" s="29"/>
      <c r="J322" s="1088"/>
      <c r="K322" s="1089"/>
      <c r="L322" s="1089"/>
      <c r="M322" s="1090"/>
      <c r="N322" s="1271" t="s">
        <v>4829</v>
      </c>
      <c r="O322" s="1202"/>
      <c r="P322" s="1202"/>
      <c r="Q322" s="1202"/>
      <c r="R322" s="1202"/>
      <c r="S322" s="1202"/>
      <c r="T322" s="418"/>
      <c r="W322" s="449"/>
      <c r="X322" s="42"/>
      <c r="Y322" s="43"/>
      <c r="Z322" s="44"/>
      <c r="AA322" s="44"/>
      <c r="AB322" s="43"/>
      <c r="AC322" s="450"/>
      <c r="AD322" s="43"/>
      <c r="AE322" s="43"/>
      <c r="AF322" s="43"/>
      <c r="AG322" s="43"/>
      <c r="AH322" s="43"/>
      <c r="AI322" s="43"/>
      <c r="AJ322" s="43"/>
      <c r="AK322" s="43"/>
      <c r="AL322" s="43"/>
      <c r="AM322" s="44"/>
      <c r="AN322" s="45"/>
      <c r="AO322" s="45"/>
      <c r="AP322" s="43"/>
      <c r="AQ322" s="43"/>
      <c r="AR322" s="25"/>
      <c r="AS322" s="25"/>
      <c r="AT322" s="101">
        <f>ROUND(ROUND(J323*R324,0)*V300,0)</f>
        <v>270</v>
      </c>
      <c r="AU322" s="31"/>
    </row>
    <row r="323" spans="1:47" ht="17.100000000000001" customHeight="1" x14ac:dyDescent="0.15">
      <c r="A323" s="32">
        <v>43</v>
      </c>
      <c r="B323" s="33" t="s">
        <v>5958</v>
      </c>
      <c r="C323" s="34" t="s">
        <v>5959</v>
      </c>
      <c r="D323" s="422"/>
      <c r="E323" s="423"/>
      <c r="F323" s="424"/>
      <c r="G323" s="29"/>
      <c r="H323" s="29"/>
      <c r="I323" s="29"/>
      <c r="J323" s="1280">
        <f>'15就労移行支援(基本)'!K323</f>
        <v>400</v>
      </c>
      <c r="K323" s="1108"/>
      <c r="L323" s="4" t="s">
        <v>21</v>
      </c>
      <c r="M323" s="22"/>
      <c r="N323" s="1228"/>
      <c r="O323" s="1283"/>
      <c r="P323" s="1283"/>
      <c r="Q323" s="1283"/>
      <c r="R323" s="1283"/>
      <c r="S323" s="1283"/>
      <c r="T323" s="418"/>
      <c r="W323" s="449"/>
      <c r="X323" s="1271" t="s">
        <v>4824</v>
      </c>
      <c r="Y323" s="1202"/>
      <c r="Z323" s="1202"/>
      <c r="AA323" s="1202"/>
      <c r="AB323" s="1202"/>
      <c r="AC323" s="448" t="s">
        <v>4825</v>
      </c>
      <c r="AD323" s="99"/>
      <c r="AE323" s="99"/>
      <c r="AF323" s="99"/>
      <c r="AG323" s="43"/>
      <c r="AH323" s="43"/>
      <c r="AI323" s="43"/>
      <c r="AJ323" s="43"/>
      <c r="AK323" s="43"/>
      <c r="AL323" s="43"/>
      <c r="AM323" s="44" t="s">
        <v>17</v>
      </c>
      <c r="AN323" s="1157">
        <f>$AN$8</f>
        <v>0.7</v>
      </c>
      <c r="AO323" s="1157"/>
      <c r="AP323" s="25"/>
      <c r="AQ323" s="25"/>
      <c r="AR323" s="25"/>
      <c r="AS323" s="25"/>
      <c r="AT323" s="101">
        <f>ROUND(ROUND(ROUND(J323*R324,0)*V300,0)*AN323,0)</f>
        <v>189</v>
      </c>
      <c r="AU323" s="31"/>
    </row>
    <row r="324" spans="1:47" ht="17.100000000000001" customHeight="1" x14ac:dyDescent="0.15">
      <c r="A324" s="32">
        <v>43</v>
      </c>
      <c r="B324" s="33" t="s">
        <v>5960</v>
      </c>
      <c r="C324" s="34" t="s">
        <v>5961</v>
      </c>
      <c r="D324" s="422"/>
      <c r="E324" s="423"/>
      <c r="F324" s="424"/>
      <c r="G324" s="29"/>
      <c r="H324" s="29"/>
      <c r="I324" s="29"/>
      <c r="J324" s="418"/>
      <c r="K324" s="419"/>
      <c r="L324" s="419"/>
      <c r="M324" s="425"/>
      <c r="N324" s="420"/>
      <c r="O324" s="421"/>
      <c r="P324" s="421"/>
      <c r="Q324" s="26" t="s">
        <v>17</v>
      </c>
      <c r="R324" s="1180">
        <f>$R$12</f>
        <v>0.96499999999999997</v>
      </c>
      <c r="S324" s="1180"/>
      <c r="T324" s="166"/>
      <c r="U324" s="23"/>
      <c r="V324" s="169"/>
      <c r="W324" s="354"/>
      <c r="X324" s="1272"/>
      <c r="Y324" s="1273"/>
      <c r="Z324" s="1273"/>
      <c r="AA324" s="1273"/>
      <c r="AB324" s="1273"/>
      <c r="AC324" s="448" t="s">
        <v>4827</v>
      </c>
      <c r="AD324" s="99"/>
      <c r="AE324" s="99"/>
      <c r="AF324" s="99"/>
      <c r="AG324" s="43"/>
      <c r="AH324" s="43"/>
      <c r="AI324" s="43"/>
      <c r="AJ324" s="43"/>
      <c r="AK324" s="43"/>
      <c r="AL324" s="43"/>
      <c r="AM324" s="44" t="s">
        <v>17</v>
      </c>
      <c r="AN324" s="1157">
        <f>$AN$9</f>
        <v>0.5</v>
      </c>
      <c r="AO324" s="1157"/>
      <c r="AP324" s="25"/>
      <c r="AQ324" s="25"/>
      <c r="AR324" s="25"/>
      <c r="AS324" s="25"/>
      <c r="AT324" s="101">
        <f>ROUND(ROUND(ROUND(J323*R324,0)*V300,0)*AN324,0)</f>
        <v>135</v>
      </c>
      <c r="AU324" s="31"/>
    </row>
    <row r="325" spans="1:47" ht="17.100000000000001" customHeight="1" x14ac:dyDescent="0.15">
      <c r="A325" s="32">
        <v>43</v>
      </c>
      <c r="B325" s="33" t="s">
        <v>5962</v>
      </c>
      <c r="C325" s="34" t="s">
        <v>5963</v>
      </c>
      <c r="D325" s="422"/>
      <c r="E325" s="423"/>
      <c r="F325" s="424"/>
      <c r="G325" s="29"/>
      <c r="H325" s="29"/>
      <c r="I325" s="29"/>
      <c r="J325" s="20"/>
      <c r="M325" s="21"/>
      <c r="N325" s="416"/>
      <c r="O325" s="417"/>
      <c r="P325" s="417"/>
      <c r="Q325" s="65"/>
      <c r="R325" s="156"/>
      <c r="S325" s="156"/>
      <c r="T325" s="166"/>
      <c r="W325" s="449"/>
      <c r="X325" s="42"/>
      <c r="Y325" s="43"/>
      <c r="Z325" s="44"/>
      <c r="AA325" s="44"/>
      <c r="AB325" s="43"/>
      <c r="AC325" s="450"/>
      <c r="AD325" s="43"/>
      <c r="AE325" s="43"/>
      <c r="AF325" s="43"/>
      <c r="AG325" s="43"/>
      <c r="AH325" s="43"/>
      <c r="AI325" s="43"/>
      <c r="AJ325" s="43"/>
      <c r="AK325" s="43"/>
      <c r="AL325" s="43"/>
      <c r="AM325" s="44"/>
      <c r="AN325" s="45"/>
      <c r="AO325" s="45"/>
      <c r="AP325" s="1198" t="s">
        <v>4833</v>
      </c>
      <c r="AQ325" s="1281"/>
      <c r="AR325" s="1281"/>
      <c r="AS325" s="1299"/>
      <c r="AT325" s="101">
        <f>ROUND(ROUND(J323*V300,0)*AR328,0)</f>
        <v>266</v>
      </c>
      <c r="AU325" s="31"/>
    </row>
    <row r="326" spans="1:47" ht="17.100000000000001" customHeight="1" x14ac:dyDescent="0.15">
      <c r="A326" s="32">
        <v>43</v>
      </c>
      <c r="B326" s="33" t="s">
        <v>5964</v>
      </c>
      <c r="C326" s="34" t="s">
        <v>5965</v>
      </c>
      <c r="D326" s="422"/>
      <c r="E326" s="423"/>
      <c r="F326" s="424"/>
      <c r="G326" s="29"/>
      <c r="H326" s="29"/>
      <c r="I326" s="29"/>
      <c r="J326" s="20"/>
      <c r="M326" s="21"/>
      <c r="N326" s="418"/>
      <c r="O326" s="419"/>
      <c r="P326" s="419"/>
      <c r="Q326" s="23"/>
      <c r="R326" s="167"/>
      <c r="S326" s="167"/>
      <c r="T326" s="166"/>
      <c r="W326" s="449"/>
      <c r="X326" s="1271" t="s">
        <v>4824</v>
      </c>
      <c r="Y326" s="1202"/>
      <c r="Z326" s="1202"/>
      <c r="AA326" s="1202"/>
      <c r="AB326" s="1202"/>
      <c r="AC326" s="448" t="s">
        <v>4825</v>
      </c>
      <c r="AD326" s="99"/>
      <c r="AE326" s="99"/>
      <c r="AF326" s="99"/>
      <c r="AG326" s="43"/>
      <c r="AH326" s="43"/>
      <c r="AI326" s="43"/>
      <c r="AJ326" s="43"/>
      <c r="AK326" s="43"/>
      <c r="AL326" s="43"/>
      <c r="AM326" s="44" t="s">
        <v>17</v>
      </c>
      <c r="AN326" s="1157">
        <f>$AN$8</f>
        <v>0.7</v>
      </c>
      <c r="AO326" s="1157"/>
      <c r="AP326" s="1268"/>
      <c r="AQ326" s="1269"/>
      <c r="AR326" s="1269"/>
      <c r="AS326" s="1270"/>
      <c r="AT326" s="101">
        <f>ROUND(ROUND(ROUND(J323*V300,0)*AN326,0)*AR328,0)</f>
        <v>186</v>
      </c>
      <c r="AU326" s="31"/>
    </row>
    <row r="327" spans="1:47" ht="17.100000000000001" customHeight="1" x14ac:dyDescent="0.15">
      <c r="A327" s="32">
        <v>43</v>
      </c>
      <c r="B327" s="33" t="s">
        <v>5966</v>
      </c>
      <c r="C327" s="34" t="s">
        <v>5967</v>
      </c>
      <c r="D327" s="422"/>
      <c r="E327" s="423"/>
      <c r="F327" s="424"/>
      <c r="G327" s="29"/>
      <c r="H327" s="29"/>
      <c r="I327" s="29"/>
      <c r="J327" s="20"/>
      <c r="M327" s="21"/>
      <c r="N327" s="420"/>
      <c r="O327" s="421"/>
      <c r="P327" s="421"/>
      <c r="Q327" s="26"/>
      <c r="R327" s="27"/>
      <c r="S327" s="27"/>
      <c r="T327" s="166"/>
      <c r="W327" s="449"/>
      <c r="X327" s="1272"/>
      <c r="Y327" s="1273"/>
      <c r="Z327" s="1273"/>
      <c r="AA327" s="1273"/>
      <c r="AB327" s="1273"/>
      <c r="AC327" s="448" t="s">
        <v>4827</v>
      </c>
      <c r="AD327" s="99"/>
      <c r="AE327" s="99"/>
      <c r="AF327" s="99"/>
      <c r="AG327" s="43"/>
      <c r="AH327" s="43"/>
      <c r="AI327" s="43"/>
      <c r="AJ327" s="43"/>
      <c r="AK327" s="43"/>
      <c r="AL327" s="43"/>
      <c r="AM327" s="44" t="s">
        <v>17</v>
      </c>
      <c r="AN327" s="1157">
        <f>$AN$9</f>
        <v>0.5</v>
      </c>
      <c r="AO327" s="1157"/>
      <c r="AP327" s="20"/>
      <c r="AQ327" s="4"/>
      <c r="AR327" s="4"/>
      <c r="AS327" s="21"/>
      <c r="AT327" s="101">
        <f>ROUND(ROUND(ROUND(J323*V300,0)*AN327,0)*AR328,0)</f>
        <v>133</v>
      </c>
      <c r="AU327" s="31"/>
    </row>
    <row r="328" spans="1:47" ht="17.100000000000001" customHeight="1" x14ac:dyDescent="0.15">
      <c r="A328" s="32">
        <v>43</v>
      </c>
      <c r="B328" s="33" t="s">
        <v>5968</v>
      </c>
      <c r="C328" s="34" t="s">
        <v>5969</v>
      </c>
      <c r="D328" s="422"/>
      <c r="E328" s="423"/>
      <c r="F328" s="424"/>
      <c r="G328" s="29"/>
      <c r="H328" s="29"/>
      <c r="I328" s="29"/>
      <c r="J328" s="20"/>
      <c r="M328" s="21"/>
      <c r="N328" s="1271" t="s">
        <v>4829</v>
      </c>
      <c r="O328" s="1202"/>
      <c r="P328" s="1202"/>
      <c r="Q328" s="1202"/>
      <c r="R328" s="1202"/>
      <c r="S328" s="1202"/>
      <c r="T328" s="418"/>
      <c r="W328" s="449"/>
      <c r="X328" s="42"/>
      <c r="Y328" s="43"/>
      <c r="Z328" s="44"/>
      <c r="AA328" s="44"/>
      <c r="AB328" s="43"/>
      <c r="AC328" s="450"/>
      <c r="AD328" s="43"/>
      <c r="AE328" s="43"/>
      <c r="AF328" s="43"/>
      <c r="AG328" s="43"/>
      <c r="AH328" s="43"/>
      <c r="AI328" s="43"/>
      <c r="AJ328" s="43"/>
      <c r="AK328" s="43"/>
      <c r="AL328" s="43"/>
      <c r="AM328" s="44"/>
      <c r="AN328" s="45"/>
      <c r="AO328" s="45"/>
      <c r="AP328" s="20"/>
      <c r="AQ328" s="23" t="s">
        <v>17</v>
      </c>
      <c r="AR328" s="1158">
        <f>AR316</f>
        <v>0.95</v>
      </c>
      <c r="AS328" s="1159"/>
      <c r="AT328" s="101">
        <f>ROUND(ROUND(ROUND(J323*R330,0)*V300,0)*AR328,0)</f>
        <v>257</v>
      </c>
      <c r="AU328" s="31"/>
    </row>
    <row r="329" spans="1:47" ht="17.100000000000001" customHeight="1" x14ac:dyDescent="0.15">
      <c r="A329" s="32">
        <v>43</v>
      </c>
      <c r="B329" s="33" t="s">
        <v>5970</v>
      </c>
      <c r="C329" s="34" t="s">
        <v>5971</v>
      </c>
      <c r="D329" s="422"/>
      <c r="E329" s="423"/>
      <c r="F329" s="424"/>
      <c r="G329" s="29"/>
      <c r="H329" s="29"/>
      <c r="I329" s="29"/>
      <c r="J329" s="20"/>
      <c r="M329" s="21"/>
      <c r="N329" s="1228"/>
      <c r="O329" s="1283"/>
      <c r="P329" s="1283"/>
      <c r="Q329" s="1283"/>
      <c r="R329" s="1283"/>
      <c r="S329" s="1283"/>
      <c r="T329" s="418"/>
      <c r="W329" s="449"/>
      <c r="X329" s="1271" t="s">
        <v>4824</v>
      </c>
      <c r="Y329" s="1202"/>
      <c r="Z329" s="1202"/>
      <c r="AA329" s="1202"/>
      <c r="AB329" s="1202"/>
      <c r="AC329" s="448" t="s">
        <v>4825</v>
      </c>
      <c r="AD329" s="99"/>
      <c r="AE329" s="99"/>
      <c r="AF329" s="99"/>
      <c r="AG329" s="43"/>
      <c r="AH329" s="43"/>
      <c r="AI329" s="43"/>
      <c r="AJ329" s="43"/>
      <c r="AK329" s="43"/>
      <c r="AL329" s="43"/>
      <c r="AM329" s="44" t="s">
        <v>17</v>
      </c>
      <c r="AN329" s="1157">
        <f>$AN$8</f>
        <v>0.7</v>
      </c>
      <c r="AO329" s="1157"/>
      <c r="AP329" s="20"/>
      <c r="AQ329" s="4"/>
      <c r="AR329" s="4"/>
      <c r="AS329" s="21"/>
      <c r="AT329" s="101">
        <f>ROUND(ROUND(ROUND(ROUND(J323*R330,0)*V300,0)*AN329,0)*AR328,0)</f>
        <v>180</v>
      </c>
      <c r="AU329" s="31"/>
    </row>
    <row r="330" spans="1:47" ht="17.100000000000001" customHeight="1" x14ac:dyDescent="0.15">
      <c r="A330" s="32">
        <v>43</v>
      </c>
      <c r="B330" s="33" t="s">
        <v>5972</v>
      </c>
      <c r="C330" s="34" t="s">
        <v>5973</v>
      </c>
      <c r="D330" s="422"/>
      <c r="E330" s="423"/>
      <c r="F330" s="424"/>
      <c r="G330" s="29"/>
      <c r="H330" s="29"/>
      <c r="I330" s="29"/>
      <c r="J330" s="20"/>
      <c r="M330" s="21"/>
      <c r="N330" s="420"/>
      <c r="O330" s="421"/>
      <c r="P330" s="421"/>
      <c r="Q330" s="26" t="s">
        <v>17</v>
      </c>
      <c r="R330" s="1180">
        <f>$R$12</f>
        <v>0.96499999999999997</v>
      </c>
      <c r="S330" s="1180"/>
      <c r="T330" s="166"/>
      <c r="W330" s="449"/>
      <c r="X330" s="1272"/>
      <c r="Y330" s="1273"/>
      <c r="Z330" s="1273"/>
      <c r="AA330" s="1273"/>
      <c r="AB330" s="1273"/>
      <c r="AC330" s="448" t="s">
        <v>4827</v>
      </c>
      <c r="AD330" s="99"/>
      <c r="AE330" s="99"/>
      <c r="AF330" s="99"/>
      <c r="AG330" s="43"/>
      <c r="AH330" s="43"/>
      <c r="AI330" s="43"/>
      <c r="AJ330" s="43"/>
      <c r="AK330" s="43"/>
      <c r="AL330" s="43"/>
      <c r="AM330" s="44" t="s">
        <v>17</v>
      </c>
      <c r="AN330" s="1157">
        <f>$AN$9</f>
        <v>0.5</v>
      </c>
      <c r="AO330" s="1157"/>
      <c r="AP330" s="24"/>
      <c r="AQ330" s="25"/>
      <c r="AR330" s="25"/>
      <c r="AS330" s="38"/>
      <c r="AT330" s="101">
        <f>ROUND(ROUND(ROUND(ROUND(J323*R330,0)*V300,0)*AN330,0)*AR328,0)</f>
        <v>128</v>
      </c>
      <c r="AU330" s="31"/>
    </row>
    <row r="331" spans="1:47" ht="17.100000000000001" customHeight="1" x14ac:dyDescent="0.15">
      <c r="A331" s="32">
        <v>43</v>
      </c>
      <c r="B331" s="33" t="s">
        <v>5974</v>
      </c>
      <c r="C331" s="34" t="s">
        <v>5975</v>
      </c>
      <c r="D331" s="422"/>
      <c r="E331" s="423"/>
      <c r="F331" s="424"/>
      <c r="G331" s="36"/>
      <c r="H331" s="29"/>
      <c r="I331" s="29"/>
      <c r="J331" s="1085" t="s">
        <v>4905</v>
      </c>
      <c r="K331" s="1086"/>
      <c r="L331" s="1086"/>
      <c r="M331" s="1087"/>
      <c r="N331" s="416"/>
      <c r="O331" s="417"/>
      <c r="P331" s="417"/>
      <c r="Q331" s="65"/>
      <c r="R331" s="156"/>
      <c r="S331" s="156"/>
      <c r="T331" s="1218" t="s">
        <v>5327</v>
      </c>
      <c r="U331" s="1274"/>
      <c r="V331" s="1274"/>
      <c r="W331" s="1275"/>
      <c r="X331" s="42"/>
      <c r="Y331" s="43"/>
      <c r="Z331" s="44"/>
      <c r="AA331" s="44"/>
      <c r="AB331" s="43"/>
      <c r="AC331" s="450"/>
      <c r="AD331" s="43"/>
      <c r="AE331" s="43"/>
      <c r="AF331" s="43"/>
      <c r="AG331" s="43"/>
      <c r="AH331" s="43"/>
      <c r="AI331" s="43"/>
      <c r="AJ331" s="43"/>
      <c r="AK331" s="43"/>
      <c r="AL331" s="43"/>
      <c r="AM331" s="44"/>
      <c r="AN331" s="45"/>
      <c r="AO331" s="45"/>
      <c r="AP331" s="25"/>
      <c r="AQ331" s="25"/>
      <c r="AR331" s="25"/>
      <c r="AS331" s="25"/>
      <c r="AT331" s="35">
        <f>ROUND(J335*V336,0)</f>
        <v>258</v>
      </c>
      <c r="AU331" s="31"/>
    </row>
    <row r="332" spans="1:47" ht="17.100000000000001" customHeight="1" x14ac:dyDescent="0.15">
      <c r="A332" s="32">
        <v>43</v>
      </c>
      <c r="B332" s="33" t="s">
        <v>5976</v>
      </c>
      <c r="C332" s="34" t="s">
        <v>5977</v>
      </c>
      <c r="D332" s="422"/>
      <c r="E332" s="423"/>
      <c r="F332" s="424"/>
      <c r="G332" s="29"/>
      <c r="H332" s="29"/>
      <c r="I332" s="29"/>
      <c r="J332" s="1088"/>
      <c r="K332" s="1089"/>
      <c r="L332" s="1089"/>
      <c r="M332" s="1090"/>
      <c r="N332" s="418"/>
      <c r="O332" s="419"/>
      <c r="P332" s="419"/>
      <c r="Q332" s="23"/>
      <c r="R332" s="167"/>
      <c r="S332" s="167"/>
      <c r="T332" s="1276"/>
      <c r="U332" s="1277"/>
      <c r="V332" s="1277"/>
      <c r="W332" s="1278"/>
      <c r="X332" s="1271" t="s">
        <v>4824</v>
      </c>
      <c r="Y332" s="1202"/>
      <c r="Z332" s="1202"/>
      <c r="AA332" s="1202"/>
      <c r="AB332" s="1202"/>
      <c r="AC332" s="448" t="s">
        <v>4825</v>
      </c>
      <c r="AD332" s="99"/>
      <c r="AE332" s="99"/>
      <c r="AF332" s="99"/>
      <c r="AG332" s="43"/>
      <c r="AH332" s="43"/>
      <c r="AI332" s="43"/>
      <c r="AJ332" s="43"/>
      <c r="AK332" s="43"/>
      <c r="AL332" s="43"/>
      <c r="AM332" s="44" t="s">
        <v>17</v>
      </c>
      <c r="AN332" s="1157">
        <f>$AN$8</f>
        <v>0.7</v>
      </c>
      <c r="AO332" s="1157"/>
      <c r="AP332" s="43"/>
      <c r="AQ332" s="43"/>
      <c r="AR332" s="43"/>
      <c r="AS332" s="43"/>
      <c r="AT332" s="101">
        <f>ROUND(ROUND(J335*V336,0)*AN332,0)</f>
        <v>181</v>
      </c>
      <c r="AU332" s="31"/>
    </row>
    <row r="333" spans="1:47" ht="17.100000000000001" customHeight="1" x14ac:dyDescent="0.15">
      <c r="A333" s="32">
        <v>43</v>
      </c>
      <c r="B333" s="33" t="s">
        <v>5978</v>
      </c>
      <c r="C333" s="34" t="s">
        <v>5979</v>
      </c>
      <c r="D333" s="422"/>
      <c r="E333" s="423"/>
      <c r="F333" s="424"/>
      <c r="G333" s="29"/>
      <c r="H333" s="29"/>
      <c r="I333" s="29"/>
      <c r="J333" s="1088"/>
      <c r="K333" s="1089"/>
      <c r="L333" s="1089"/>
      <c r="M333" s="1090"/>
      <c r="N333" s="420"/>
      <c r="O333" s="421"/>
      <c r="P333" s="421"/>
      <c r="Q333" s="26"/>
      <c r="R333" s="27"/>
      <c r="S333" s="27"/>
      <c r="T333" s="1276"/>
      <c r="U333" s="1277"/>
      <c r="V333" s="1277"/>
      <c r="W333" s="1278"/>
      <c r="X333" s="1272"/>
      <c r="Y333" s="1273"/>
      <c r="Z333" s="1273"/>
      <c r="AA333" s="1273"/>
      <c r="AB333" s="1273"/>
      <c r="AC333" s="448" t="s">
        <v>4827</v>
      </c>
      <c r="AD333" s="99"/>
      <c r="AE333" s="99"/>
      <c r="AF333" s="99"/>
      <c r="AG333" s="43"/>
      <c r="AH333" s="43"/>
      <c r="AI333" s="43"/>
      <c r="AJ333" s="43"/>
      <c r="AK333" s="43"/>
      <c r="AL333" s="43"/>
      <c r="AM333" s="44" t="s">
        <v>17</v>
      </c>
      <c r="AN333" s="1157">
        <f>$AN$9</f>
        <v>0.5</v>
      </c>
      <c r="AO333" s="1157"/>
      <c r="AP333" s="43"/>
      <c r="AQ333" s="43"/>
      <c r="AR333" s="43"/>
      <c r="AS333" s="43"/>
      <c r="AT333" s="101">
        <f>ROUND(ROUND(J335*V336,0)*AN333,0)</f>
        <v>129</v>
      </c>
      <c r="AU333" s="31"/>
    </row>
    <row r="334" spans="1:47" ht="17.100000000000001" customHeight="1" x14ac:dyDescent="0.15">
      <c r="A334" s="32">
        <v>43</v>
      </c>
      <c r="B334" s="33" t="s">
        <v>5980</v>
      </c>
      <c r="C334" s="34" t="s">
        <v>5981</v>
      </c>
      <c r="D334" s="422"/>
      <c r="E334" s="423"/>
      <c r="F334" s="424"/>
      <c r="G334" s="29"/>
      <c r="H334" s="29"/>
      <c r="I334" s="29"/>
      <c r="J334" s="1088"/>
      <c r="K334" s="1089"/>
      <c r="L334" s="1089"/>
      <c r="M334" s="1090"/>
      <c r="N334" s="1271" t="s">
        <v>4829</v>
      </c>
      <c r="O334" s="1202"/>
      <c r="P334" s="1202"/>
      <c r="Q334" s="1202"/>
      <c r="R334" s="1202"/>
      <c r="S334" s="1202"/>
      <c r="T334" s="418"/>
      <c r="W334" s="449"/>
      <c r="X334" s="42"/>
      <c r="Y334" s="43"/>
      <c r="Z334" s="44"/>
      <c r="AA334" s="44"/>
      <c r="AB334" s="43"/>
      <c r="AC334" s="450"/>
      <c r="AD334" s="43"/>
      <c r="AE334" s="43"/>
      <c r="AF334" s="43"/>
      <c r="AG334" s="43"/>
      <c r="AH334" s="43"/>
      <c r="AI334" s="43"/>
      <c r="AJ334" s="43"/>
      <c r="AK334" s="43"/>
      <c r="AL334" s="43"/>
      <c r="AM334" s="44"/>
      <c r="AN334" s="45"/>
      <c r="AO334" s="45"/>
      <c r="AP334" s="43"/>
      <c r="AQ334" s="43"/>
      <c r="AR334" s="25"/>
      <c r="AS334" s="25"/>
      <c r="AT334" s="101">
        <f>ROUND(ROUND(J335*R336,0)*V336,0)</f>
        <v>249</v>
      </c>
      <c r="AU334" s="31"/>
    </row>
    <row r="335" spans="1:47" ht="17.100000000000001" customHeight="1" x14ac:dyDescent="0.15">
      <c r="A335" s="32">
        <v>43</v>
      </c>
      <c r="B335" s="33" t="s">
        <v>5982</v>
      </c>
      <c r="C335" s="34" t="s">
        <v>5983</v>
      </c>
      <c r="D335" s="422"/>
      <c r="E335" s="423"/>
      <c r="F335" s="424"/>
      <c r="G335" s="29"/>
      <c r="H335" s="29"/>
      <c r="I335" s="29"/>
      <c r="J335" s="1280">
        <f>'15就労移行支援(基本)'!K335</f>
        <v>369</v>
      </c>
      <c r="K335" s="1108"/>
      <c r="L335" s="4" t="s">
        <v>21</v>
      </c>
      <c r="M335" s="22"/>
      <c r="N335" s="1228"/>
      <c r="O335" s="1283"/>
      <c r="P335" s="1283"/>
      <c r="Q335" s="1283"/>
      <c r="R335" s="1283"/>
      <c r="S335" s="1283"/>
      <c r="T335" s="418"/>
      <c r="W335" s="449"/>
      <c r="X335" s="1271" t="s">
        <v>4824</v>
      </c>
      <c r="Y335" s="1202"/>
      <c r="Z335" s="1202"/>
      <c r="AA335" s="1202"/>
      <c r="AB335" s="1202"/>
      <c r="AC335" s="448" t="s">
        <v>4825</v>
      </c>
      <c r="AD335" s="99"/>
      <c r="AE335" s="99"/>
      <c r="AF335" s="99"/>
      <c r="AG335" s="43"/>
      <c r="AH335" s="43"/>
      <c r="AI335" s="43"/>
      <c r="AJ335" s="43"/>
      <c r="AK335" s="43"/>
      <c r="AL335" s="43"/>
      <c r="AM335" s="44" t="s">
        <v>17</v>
      </c>
      <c r="AN335" s="1157">
        <f>$AN$8</f>
        <v>0.7</v>
      </c>
      <c r="AO335" s="1157"/>
      <c r="AP335" s="25"/>
      <c r="AQ335" s="25"/>
      <c r="AR335" s="25"/>
      <c r="AS335" s="25"/>
      <c r="AT335" s="101">
        <f>ROUND(ROUND(ROUND(J335*R336,0)*V336,0)*AN335,0)</f>
        <v>174</v>
      </c>
      <c r="AU335" s="31"/>
    </row>
    <row r="336" spans="1:47" ht="17.100000000000001" customHeight="1" x14ac:dyDescent="0.15">
      <c r="A336" s="32">
        <v>43</v>
      </c>
      <c r="B336" s="33" t="s">
        <v>5984</v>
      </c>
      <c r="C336" s="34" t="s">
        <v>5985</v>
      </c>
      <c r="D336" s="422"/>
      <c r="E336" s="423"/>
      <c r="F336" s="424"/>
      <c r="G336" s="29"/>
      <c r="H336" s="29"/>
      <c r="I336" s="29"/>
      <c r="J336" s="418"/>
      <c r="K336" s="419"/>
      <c r="L336" s="419"/>
      <c r="M336" s="425"/>
      <c r="N336" s="420"/>
      <c r="O336" s="421"/>
      <c r="P336" s="421"/>
      <c r="Q336" s="26" t="s">
        <v>17</v>
      </c>
      <c r="R336" s="1180">
        <f>$R$12</f>
        <v>0.96499999999999997</v>
      </c>
      <c r="S336" s="1180"/>
      <c r="T336" s="166"/>
      <c r="U336" s="23" t="s">
        <v>17</v>
      </c>
      <c r="V336" s="1158">
        <f>V300</f>
        <v>0.7</v>
      </c>
      <c r="W336" s="1159"/>
      <c r="X336" s="1272"/>
      <c r="Y336" s="1273"/>
      <c r="Z336" s="1273"/>
      <c r="AA336" s="1273"/>
      <c r="AB336" s="1273"/>
      <c r="AC336" s="448" t="s">
        <v>4827</v>
      </c>
      <c r="AD336" s="99"/>
      <c r="AE336" s="99"/>
      <c r="AF336" s="99"/>
      <c r="AG336" s="43"/>
      <c r="AH336" s="43"/>
      <c r="AI336" s="43"/>
      <c r="AJ336" s="43"/>
      <c r="AK336" s="43"/>
      <c r="AL336" s="43"/>
      <c r="AM336" s="44" t="s">
        <v>17</v>
      </c>
      <c r="AN336" s="1157">
        <f>$AN$9</f>
        <v>0.5</v>
      </c>
      <c r="AO336" s="1157"/>
      <c r="AP336" s="25"/>
      <c r="AQ336" s="25"/>
      <c r="AR336" s="25"/>
      <c r="AS336" s="25"/>
      <c r="AT336" s="101">
        <f>ROUND(ROUND(ROUND(J335*R336,0)*V336,0)*AN336,0)</f>
        <v>125</v>
      </c>
      <c r="AU336" s="31"/>
    </row>
    <row r="337" spans="1:47" ht="17.100000000000001" customHeight="1" x14ac:dyDescent="0.15">
      <c r="A337" s="32">
        <v>43</v>
      </c>
      <c r="B337" s="33" t="s">
        <v>5986</v>
      </c>
      <c r="C337" s="34" t="s">
        <v>5987</v>
      </c>
      <c r="D337" s="422"/>
      <c r="E337" s="423"/>
      <c r="F337" s="424"/>
      <c r="G337" s="29"/>
      <c r="H337" s="29"/>
      <c r="I337" s="29"/>
      <c r="J337" s="20"/>
      <c r="M337" s="21"/>
      <c r="N337" s="416"/>
      <c r="O337" s="417"/>
      <c r="P337" s="417"/>
      <c r="Q337" s="65"/>
      <c r="R337" s="156"/>
      <c r="S337" s="156"/>
      <c r="T337" s="166"/>
      <c r="W337" s="449"/>
      <c r="X337" s="42"/>
      <c r="Y337" s="43"/>
      <c r="Z337" s="44"/>
      <c r="AA337" s="44"/>
      <c r="AB337" s="43"/>
      <c r="AC337" s="450"/>
      <c r="AD337" s="43"/>
      <c r="AE337" s="43"/>
      <c r="AF337" s="43"/>
      <c r="AG337" s="43"/>
      <c r="AH337" s="43"/>
      <c r="AI337" s="43"/>
      <c r="AJ337" s="43"/>
      <c r="AK337" s="43"/>
      <c r="AL337" s="43"/>
      <c r="AM337" s="44"/>
      <c r="AN337" s="45"/>
      <c r="AO337" s="45"/>
      <c r="AP337" s="1198" t="s">
        <v>4833</v>
      </c>
      <c r="AQ337" s="1281"/>
      <c r="AR337" s="1281"/>
      <c r="AS337" s="1299"/>
      <c r="AT337" s="101">
        <f>ROUND(ROUND(J335*V336,0)*AR340,0)</f>
        <v>245</v>
      </c>
      <c r="AU337" s="31"/>
    </row>
    <row r="338" spans="1:47" ht="17.100000000000001" customHeight="1" x14ac:dyDescent="0.15">
      <c r="A338" s="32">
        <v>43</v>
      </c>
      <c r="B338" s="33" t="s">
        <v>5988</v>
      </c>
      <c r="C338" s="34" t="s">
        <v>5989</v>
      </c>
      <c r="D338" s="422"/>
      <c r="E338" s="423"/>
      <c r="F338" s="424"/>
      <c r="G338" s="29"/>
      <c r="H338" s="29"/>
      <c r="I338" s="29"/>
      <c r="J338" s="20"/>
      <c r="M338" s="21"/>
      <c r="N338" s="418"/>
      <c r="O338" s="419"/>
      <c r="P338" s="419"/>
      <c r="Q338" s="23"/>
      <c r="R338" s="167"/>
      <c r="S338" s="167"/>
      <c r="T338" s="166"/>
      <c r="W338" s="449"/>
      <c r="X338" s="1271" t="s">
        <v>4824</v>
      </c>
      <c r="Y338" s="1202"/>
      <c r="Z338" s="1202"/>
      <c r="AA338" s="1202"/>
      <c r="AB338" s="1202"/>
      <c r="AC338" s="448" t="s">
        <v>4825</v>
      </c>
      <c r="AD338" s="99"/>
      <c r="AE338" s="99"/>
      <c r="AF338" s="99"/>
      <c r="AG338" s="43"/>
      <c r="AH338" s="43"/>
      <c r="AI338" s="43"/>
      <c r="AJ338" s="43"/>
      <c r="AK338" s="43"/>
      <c r="AL338" s="43"/>
      <c r="AM338" s="44" t="s">
        <v>17</v>
      </c>
      <c r="AN338" s="1157">
        <f>$AN$8</f>
        <v>0.7</v>
      </c>
      <c r="AO338" s="1157"/>
      <c r="AP338" s="1268"/>
      <c r="AQ338" s="1269"/>
      <c r="AR338" s="1269"/>
      <c r="AS338" s="1270"/>
      <c r="AT338" s="101">
        <f>ROUND(ROUND(ROUND(J335*V336,0)*AN338,0)*AR340,0)</f>
        <v>172</v>
      </c>
      <c r="AU338" s="31"/>
    </row>
    <row r="339" spans="1:47" ht="17.100000000000001" customHeight="1" x14ac:dyDescent="0.15">
      <c r="A339" s="32">
        <v>43</v>
      </c>
      <c r="B339" s="33" t="s">
        <v>5990</v>
      </c>
      <c r="C339" s="34" t="s">
        <v>5991</v>
      </c>
      <c r="D339" s="422"/>
      <c r="E339" s="423"/>
      <c r="F339" s="424"/>
      <c r="G339" s="29"/>
      <c r="H339" s="29"/>
      <c r="I339" s="29"/>
      <c r="J339" s="20"/>
      <c r="M339" s="21"/>
      <c r="N339" s="420"/>
      <c r="O339" s="421"/>
      <c r="P339" s="421"/>
      <c r="Q339" s="26"/>
      <c r="R339" s="27"/>
      <c r="S339" s="27"/>
      <c r="T339" s="166"/>
      <c r="W339" s="449"/>
      <c r="X339" s="1272"/>
      <c r="Y339" s="1273"/>
      <c r="Z339" s="1273"/>
      <c r="AA339" s="1273"/>
      <c r="AB339" s="1273"/>
      <c r="AC339" s="448" t="s">
        <v>4827</v>
      </c>
      <c r="AD339" s="99"/>
      <c r="AE339" s="99"/>
      <c r="AF339" s="99"/>
      <c r="AG339" s="43"/>
      <c r="AH339" s="43"/>
      <c r="AI339" s="43"/>
      <c r="AJ339" s="43"/>
      <c r="AK339" s="43"/>
      <c r="AL339" s="43"/>
      <c r="AM339" s="44" t="s">
        <v>17</v>
      </c>
      <c r="AN339" s="1157">
        <f>$AN$9</f>
        <v>0.5</v>
      </c>
      <c r="AO339" s="1157"/>
      <c r="AP339" s="20"/>
      <c r="AQ339" s="4"/>
      <c r="AR339" s="4"/>
      <c r="AS339" s="21"/>
      <c r="AT339" s="101">
        <f>ROUND(ROUND(ROUND(J335*V336,0)*AN339,0)*AR340,0)</f>
        <v>123</v>
      </c>
      <c r="AU339" s="31"/>
    </row>
    <row r="340" spans="1:47" ht="17.100000000000001" customHeight="1" x14ac:dyDescent="0.15">
      <c r="A340" s="32">
        <v>43</v>
      </c>
      <c r="B340" s="33" t="s">
        <v>5992</v>
      </c>
      <c r="C340" s="34" t="s">
        <v>5993</v>
      </c>
      <c r="D340" s="422"/>
      <c r="E340" s="423"/>
      <c r="F340" s="424"/>
      <c r="G340" s="29"/>
      <c r="H340" s="29"/>
      <c r="I340" s="29"/>
      <c r="J340" s="20"/>
      <c r="M340" s="21"/>
      <c r="N340" s="1271" t="s">
        <v>4829</v>
      </c>
      <c r="O340" s="1202"/>
      <c r="P340" s="1202"/>
      <c r="Q340" s="1202"/>
      <c r="R340" s="1202"/>
      <c r="S340" s="1202"/>
      <c r="T340" s="418"/>
      <c r="W340" s="449"/>
      <c r="X340" s="42"/>
      <c r="Y340" s="43"/>
      <c r="Z340" s="44"/>
      <c r="AA340" s="44"/>
      <c r="AB340" s="43"/>
      <c r="AC340" s="450"/>
      <c r="AD340" s="43"/>
      <c r="AE340" s="43"/>
      <c r="AF340" s="43"/>
      <c r="AG340" s="43"/>
      <c r="AH340" s="43"/>
      <c r="AI340" s="43"/>
      <c r="AJ340" s="43"/>
      <c r="AK340" s="43"/>
      <c r="AL340" s="43"/>
      <c r="AM340" s="44"/>
      <c r="AN340" s="45"/>
      <c r="AO340" s="45"/>
      <c r="AP340" s="20"/>
      <c r="AQ340" s="23" t="s">
        <v>17</v>
      </c>
      <c r="AR340" s="1158">
        <f>AR328</f>
        <v>0.95</v>
      </c>
      <c r="AS340" s="1159"/>
      <c r="AT340" s="101">
        <f>ROUND(ROUND(ROUND(J335*R342,0)*V336,0)*AR340,0)</f>
        <v>237</v>
      </c>
      <c r="AU340" s="31"/>
    </row>
    <row r="341" spans="1:47" ht="17.100000000000001" customHeight="1" x14ac:dyDescent="0.15">
      <c r="A341" s="32">
        <v>43</v>
      </c>
      <c r="B341" s="33" t="s">
        <v>5994</v>
      </c>
      <c r="C341" s="34" t="s">
        <v>5995</v>
      </c>
      <c r="D341" s="422"/>
      <c r="E341" s="423"/>
      <c r="F341" s="424"/>
      <c r="G341" s="29"/>
      <c r="H341" s="29"/>
      <c r="I341" s="29"/>
      <c r="J341" s="20"/>
      <c r="M341" s="21"/>
      <c r="N341" s="1228"/>
      <c r="O341" s="1283"/>
      <c r="P341" s="1283"/>
      <c r="Q341" s="1283"/>
      <c r="R341" s="1283"/>
      <c r="S341" s="1283"/>
      <c r="T341" s="418"/>
      <c r="W341" s="449"/>
      <c r="X341" s="1271" t="s">
        <v>4824</v>
      </c>
      <c r="Y341" s="1202"/>
      <c r="Z341" s="1202"/>
      <c r="AA341" s="1202"/>
      <c r="AB341" s="1202"/>
      <c r="AC341" s="448" t="s">
        <v>4825</v>
      </c>
      <c r="AD341" s="99"/>
      <c r="AE341" s="99"/>
      <c r="AF341" s="99"/>
      <c r="AG341" s="43"/>
      <c r="AH341" s="43"/>
      <c r="AI341" s="43"/>
      <c r="AJ341" s="43"/>
      <c r="AK341" s="43"/>
      <c r="AL341" s="43"/>
      <c r="AM341" s="44" t="s">
        <v>17</v>
      </c>
      <c r="AN341" s="1157">
        <f>$AN$8</f>
        <v>0.7</v>
      </c>
      <c r="AO341" s="1157"/>
      <c r="AP341" s="20"/>
      <c r="AQ341" s="4"/>
      <c r="AR341" s="4"/>
      <c r="AS341" s="21"/>
      <c r="AT341" s="101">
        <f>ROUND(ROUND(ROUND(ROUND(J335*R342,0)*V336,0)*AN341,0)*AR340,0)</f>
        <v>165</v>
      </c>
      <c r="AU341" s="31"/>
    </row>
    <row r="342" spans="1:47" ht="17.100000000000001" customHeight="1" x14ac:dyDescent="0.15">
      <c r="A342" s="32">
        <v>43</v>
      </c>
      <c r="B342" s="33" t="s">
        <v>5996</v>
      </c>
      <c r="C342" s="34" t="s">
        <v>5997</v>
      </c>
      <c r="D342" s="426"/>
      <c r="E342" s="427"/>
      <c r="F342" s="428"/>
      <c r="G342" s="57"/>
      <c r="H342" s="57"/>
      <c r="I342" s="57"/>
      <c r="J342" s="24"/>
      <c r="K342" s="25"/>
      <c r="L342" s="25"/>
      <c r="M342" s="38"/>
      <c r="N342" s="420"/>
      <c r="O342" s="421"/>
      <c r="P342" s="421"/>
      <c r="Q342" s="26" t="s">
        <v>17</v>
      </c>
      <c r="R342" s="1180">
        <f>$R$12</f>
        <v>0.96499999999999997</v>
      </c>
      <c r="S342" s="1180"/>
      <c r="T342" s="454"/>
      <c r="U342" s="135"/>
      <c r="V342" s="233"/>
      <c r="W342" s="455"/>
      <c r="X342" s="1272"/>
      <c r="Y342" s="1273"/>
      <c r="Z342" s="1273"/>
      <c r="AA342" s="1273"/>
      <c r="AB342" s="1273"/>
      <c r="AC342" s="448" t="s">
        <v>4827</v>
      </c>
      <c r="AD342" s="99"/>
      <c r="AE342" s="99"/>
      <c r="AF342" s="99"/>
      <c r="AG342" s="43"/>
      <c r="AH342" s="43"/>
      <c r="AI342" s="43"/>
      <c r="AJ342" s="43"/>
      <c r="AK342" s="43"/>
      <c r="AL342" s="43"/>
      <c r="AM342" s="44" t="s">
        <v>17</v>
      </c>
      <c r="AN342" s="1157">
        <f>$AN$9</f>
        <v>0.5</v>
      </c>
      <c r="AO342" s="1157"/>
      <c r="AP342" s="24"/>
      <c r="AQ342" s="25"/>
      <c r="AR342" s="25"/>
      <c r="AS342" s="38"/>
      <c r="AT342" s="35">
        <f>ROUND(ROUND(ROUND(ROUND(J335*R342,0)*V336,0)*AN342,0)*AR340,0)</f>
        <v>119</v>
      </c>
      <c r="AU342" s="61"/>
    </row>
    <row r="343" spans="1:47" ht="17.100000000000001" customHeight="1" x14ac:dyDescent="0.15">
      <c r="A343" s="32">
        <v>43</v>
      </c>
      <c r="B343" s="33" t="s">
        <v>5998</v>
      </c>
      <c r="C343" s="34" t="s">
        <v>5999</v>
      </c>
      <c r="D343" s="1085" t="s">
        <v>4819</v>
      </c>
      <c r="E343" s="1086"/>
      <c r="F343" s="1087"/>
      <c r="G343" s="1085" t="s">
        <v>5173</v>
      </c>
      <c r="H343" s="1281"/>
      <c r="I343" s="1281"/>
      <c r="J343" s="1085" t="s">
        <v>4821</v>
      </c>
      <c r="K343" s="1086"/>
      <c r="L343" s="1086"/>
      <c r="M343" s="1087"/>
      <c r="N343" s="416"/>
      <c r="O343" s="417"/>
      <c r="P343" s="417"/>
      <c r="Q343" s="65"/>
      <c r="R343" s="156"/>
      <c r="S343" s="156"/>
      <c r="T343" s="1218" t="s">
        <v>5327</v>
      </c>
      <c r="U343" s="1274"/>
      <c r="V343" s="1274"/>
      <c r="W343" s="1275"/>
      <c r="X343" s="42"/>
      <c r="Y343" s="43"/>
      <c r="Z343" s="44"/>
      <c r="AA343" s="44"/>
      <c r="AB343" s="43"/>
      <c r="AC343" s="450"/>
      <c r="AD343" s="43"/>
      <c r="AE343" s="43"/>
      <c r="AF343" s="43"/>
      <c r="AG343" s="43"/>
      <c r="AH343" s="43"/>
      <c r="AI343" s="43"/>
      <c r="AJ343" s="43"/>
      <c r="AK343" s="43"/>
      <c r="AL343" s="43"/>
      <c r="AM343" s="44"/>
      <c r="AN343" s="45"/>
      <c r="AO343" s="45"/>
      <c r="AP343" s="43"/>
      <c r="AQ343" s="43"/>
      <c r="AR343" s="43"/>
      <c r="AS343" s="43"/>
      <c r="AT343" s="35">
        <f>ROUND(J347*V348,0)</f>
        <v>641</v>
      </c>
      <c r="AU343" s="66" t="s">
        <v>4822</v>
      </c>
    </row>
    <row r="344" spans="1:47" ht="17.100000000000001" customHeight="1" x14ac:dyDescent="0.15">
      <c r="A344" s="32">
        <v>43</v>
      </c>
      <c r="B344" s="33" t="s">
        <v>6000</v>
      </c>
      <c r="C344" s="34" t="s">
        <v>6001</v>
      </c>
      <c r="D344" s="1088"/>
      <c r="E344" s="1089"/>
      <c r="F344" s="1090"/>
      <c r="G344" s="1268"/>
      <c r="H344" s="1269"/>
      <c r="I344" s="1269"/>
      <c r="J344" s="1088"/>
      <c r="K344" s="1089"/>
      <c r="L344" s="1089"/>
      <c r="M344" s="1090"/>
      <c r="N344" s="418"/>
      <c r="O344" s="419"/>
      <c r="P344" s="419"/>
      <c r="Q344" s="23"/>
      <c r="R344" s="167"/>
      <c r="S344" s="167"/>
      <c r="T344" s="1276"/>
      <c r="U344" s="1277"/>
      <c r="V344" s="1277"/>
      <c r="W344" s="1278"/>
      <c r="X344" s="1271" t="s">
        <v>4824</v>
      </c>
      <c r="Y344" s="1202"/>
      <c r="Z344" s="1202"/>
      <c r="AA344" s="1202"/>
      <c r="AB344" s="1202"/>
      <c r="AC344" s="448" t="s">
        <v>4825</v>
      </c>
      <c r="AD344" s="99"/>
      <c r="AE344" s="99"/>
      <c r="AF344" s="99"/>
      <c r="AG344" s="43"/>
      <c r="AH344" s="43"/>
      <c r="AI344" s="43"/>
      <c r="AJ344" s="43"/>
      <c r="AK344" s="43"/>
      <c r="AL344" s="43"/>
      <c r="AM344" s="44" t="s">
        <v>17</v>
      </c>
      <c r="AN344" s="1157">
        <f>$AN$8</f>
        <v>0.7</v>
      </c>
      <c r="AO344" s="1157"/>
      <c r="AP344" s="43"/>
      <c r="AQ344" s="43"/>
      <c r="AR344" s="43"/>
      <c r="AS344" s="43"/>
      <c r="AT344" s="101">
        <f>ROUND(ROUND(J347*V348,0)*AN344,0)</f>
        <v>449</v>
      </c>
      <c r="AU344" s="232"/>
    </row>
    <row r="345" spans="1:47" ht="17.100000000000001" customHeight="1" x14ac:dyDescent="0.15">
      <c r="A345" s="32">
        <v>43</v>
      </c>
      <c r="B345" s="33" t="s">
        <v>6002</v>
      </c>
      <c r="C345" s="34" t="s">
        <v>6003</v>
      </c>
      <c r="D345" s="1088"/>
      <c r="E345" s="1089"/>
      <c r="F345" s="1090"/>
      <c r="G345" s="1268"/>
      <c r="H345" s="1269"/>
      <c r="I345" s="1269"/>
      <c r="J345" s="1088"/>
      <c r="K345" s="1089"/>
      <c r="L345" s="1089"/>
      <c r="M345" s="1090"/>
      <c r="N345" s="420"/>
      <c r="O345" s="421"/>
      <c r="P345" s="421"/>
      <c r="Q345" s="26"/>
      <c r="R345" s="27"/>
      <c r="S345" s="27"/>
      <c r="T345" s="1276"/>
      <c r="U345" s="1277"/>
      <c r="V345" s="1277"/>
      <c r="W345" s="1278"/>
      <c r="X345" s="1272"/>
      <c r="Y345" s="1273"/>
      <c r="Z345" s="1273"/>
      <c r="AA345" s="1273"/>
      <c r="AB345" s="1273"/>
      <c r="AC345" s="448" t="s">
        <v>4827</v>
      </c>
      <c r="AD345" s="99"/>
      <c r="AE345" s="99"/>
      <c r="AF345" s="99"/>
      <c r="AG345" s="43"/>
      <c r="AH345" s="43"/>
      <c r="AI345" s="43"/>
      <c r="AJ345" s="43"/>
      <c r="AK345" s="43"/>
      <c r="AL345" s="43"/>
      <c r="AM345" s="44" t="s">
        <v>17</v>
      </c>
      <c r="AN345" s="1157">
        <f>$AN$9</f>
        <v>0.5</v>
      </c>
      <c r="AO345" s="1157"/>
      <c r="AP345" s="43"/>
      <c r="AQ345" s="43"/>
      <c r="AR345" s="43"/>
      <c r="AS345" s="43"/>
      <c r="AT345" s="101">
        <f>ROUND(ROUND(J347*V348,0)*AN345,0)</f>
        <v>321</v>
      </c>
      <c r="AU345" s="232"/>
    </row>
    <row r="346" spans="1:47" ht="17.100000000000001" customHeight="1" x14ac:dyDescent="0.15">
      <c r="A346" s="32">
        <v>43</v>
      </c>
      <c r="B346" s="33" t="s">
        <v>6004</v>
      </c>
      <c r="C346" s="34" t="s">
        <v>6005</v>
      </c>
      <c r="D346" s="1088"/>
      <c r="E346" s="1089"/>
      <c r="F346" s="1090"/>
      <c r="J346" s="1088"/>
      <c r="K346" s="1089"/>
      <c r="L346" s="1089"/>
      <c r="M346" s="1090"/>
      <c r="N346" s="1271" t="s">
        <v>4829</v>
      </c>
      <c r="O346" s="1202"/>
      <c r="P346" s="1202"/>
      <c r="Q346" s="1202"/>
      <c r="R346" s="1202"/>
      <c r="S346" s="1202"/>
      <c r="T346" s="418"/>
      <c r="W346" s="449"/>
      <c r="X346" s="42"/>
      <c r="Y346" s="43"/>
      <c r="Z346" s="44"/>
      <c r="AA346" s="44"/>
      <c r="AB346" s="43"/>
      <c r="AC346" s="450"/>
      <c r="AD346" s="43"/>
      <c r="AE346" s="43"/>
      <c r="AF346" s="43"/>
      <c r="AG346" s="43"/>
      <c r="AH346" s="43"/>
      <c r="AI346" s="43"/>
      <c r="AJ346" s="43"/>
      <c r="AK346" s="43"/>
      <c r="AL346" s="43"/>
      <c r="AM346" s="44"/>
      <c r="AN346" s="45"/>
      <c r="AO346" s="45"/>
      <c r="AP346" s="43"/>
      <c r="AQ346" s="43"/>
      <c r="AR346" s="25"/>
      <c r="AS346" s="25"/>
      <c r="AT346" s="101">
        <f>ROUND(ROUND(J347*R348,0)*V348,0)</f>
        <v>618</v>
      </c>
      <c r="AU346" s="232"/>
    </row>
    <row r="347" spans="1:47" ht="17.100000000000001" customHeight="1" x14ac:dyDescent="0.15">
      <c r="A347" s="32">
        <v>43</v>
      </c>
      <c r="B347" s="33" t="s">
        <v>6006</v>
      </c>
      <c r="C347" s="34" t="s">
        <v>6007</v>
      </c>
      <c r="D347" s="422"/>
      <c r="E347" s="423"/>
      <c r="F347" s="424"/>
      <c r="G347" s="29"/>
      <c r="H347" s="29"/>
      <c r="I347" s="4"/>
      <c r="J347" s="1280">
        <f>'15就労移行支援(基本)'!K347</f>
        <v>915</v>
      </c>
      <c r="K347" s="1108"/>
      <c r="L347" s="4" t="s">
        <v>21</v>
      </c>
      <c r="M347" s="22"/>
      <c r="N347" s="1228"/>
      <c r="O347" s="1283"/>
      <c r="P347" s="1283"/>
      <c r="Q347" s="1283"/>
      <c r="R347" s="1283"/>
      <c r="S347" s="1283"/>
      <c r="T347" s="418"/>
      <c r="W347" s="449"/>
      <c r="X347" s="1271" t="s">
        <v>4824</v>
      </c>
      <c r="Y347" s="1202"/>
      <c r="Z347" s="1202"/>
      <c r="AA347" s="1202"/>
      <c r="AB347" s="1202"/>
      <c r="AC347" s="448" t="s">
        <v>4825</v>
      </c>
      <c r="AD347" s="99"/>
      <c r="AE347" s="99"/>
      <c r="AF347" s="99"/>
      <c r="AG347" s="43"/>
      <c r="AH347" s="43"/>
      <c r="AI347" s="43"/>
      <c r="AJ347" s="43"/>
      <c r="AK347" s="43"/>
      <c r="AL347" s="43"/>
      <c r="AM347" s="44" t="s">
        <v>17</v>
      </c>
      <c r="AN347" s="1157">
        <f>$AN$8</f>
        <v>0.7</v>
      </c>
      <c r="AO347" s="1157"/>
      <c r="AP347" s="25"/>
      <c r="AQ347" s="25"/>
      <c r="AR347" s="25"/>
      <c r="AS347" s="25"/>
      <c r="AT347" s="101">
        <f>ROUND(ROUND(ROUND(J347*R348,0)*V348,0)*AN347,0)</f>
        <v>433</v>
      </c>
      <c r="AU347" s="232"/>
    </row>
    <row r="348" spans="1:47" ht="17.100000000000001" customHeight="1" x14ac:dyDescent="0.15">
      <c r="A348" s="32">
        <v>43</v>
      </c>
      <c r="B348" s="33" t="s">
        <v>6008</v>
      </c>
      <c r="C348" s="34" t="s">
        <v>6009</v>
      </c>
      <c r="D348" s="422"/>
      <c r="E348" s="423"/>
      <c r="F348" s="424"/>
      <c r="G348" s="29"/>
      <c r="H348" s="29"/>
      <c r="I348" s="4"/>
      <c r="J348" s="418"/>
      <c r="K348" s="419"/>
      <c r="L348" s="419"/>
      <c r="M348" s="425"/>
      <c r="N348" s="420"/>
      <c r="O348" s="421"/>
      <c r="P348" s="421"/>
      <c r="Q348" s="26" t="s">
        <v>17</v>
      </c>
      <c r="R348" s="1180">
        <f>$R$12</f>
        <v>0.96499999999999997</v>
      </c>
      <c r="S348" s="1180"/>
      <c r="T348" s="166"/>
      <c r="U348" s="23" t="s">
        <v>17</v>
      </c>
      <c r="V348" s="1158">
        <f>V336</f>
        <v>0.7</v>
      </c>
      <c r="W348" s="1159"/>
      <c r="X348" s="1272"/>
      <c r="Y348" s="1273"/>
      <c r="Z348" s="1273"/>
      <c r="AA348" s="1273"/>
      <c r="AB348" s="1273"/>
      <c r="AC348" s="448" t="s">
        <v>4827</v>
      </c>
      <c r="AD348" s="99"/>
      <c r="AE348" s="99"/>
      <c r="AF348" s="99"/>
      <c r="AG348" s="43"/>
      <c r="AH348" s="43"/>
      <c r="AI348" s="43"/>
      <c r="AJ348" s="43"/>
      <c r="AK348" s="43"/>
      <c r="AL348" s="43"/>
      <c r="AM348" s="44" t="s">
        <v>17</v>
      </c>
      <c r="AN348" s="1157">
        <f>$AN$9</f>
        <v>0.5</v>
      </c>
      <c r="AO348" s="1157"/>
      <c r="AP348" s="25"/>
      <c r="AQ348" s="25"/>
      <c r="AR348" s="25"/>
      <c r="AS348" s="25"/>
      <c r="AT348" s="101">
        <f>ROUND(ROUND(ROUND(J347*R348,0)*V348,0)*AN348,0)</f>
        <v>309</v>
      </c>
      <c r="AU348" s="232"/>
    </row>
    <row r="349" spans="1:47" ht="17.100000000000001" customHeight="1" x14ac:dyDescent="0.15">
      <c r="A349" s="32">
        <v>43</v>
      </c>
      <c r="B349" s="33" t="s">
        <v>6010</v>
      </c>
      <c r="C349" s="34" t="s">
        <v>6011</v>
      </c>
      <c r="D349" s="422"/>
      <c r="E349" s="423"/>
      <c r="F349" s="424"/>
      <c r="G349" s="29"/>
      <c r="H349" s="29"/>
      <c r="I349" s="29"/>
      <c r="J349" s="20"/>
      <c r="M349" s="21"/>
      <c r="N349" s="416"/>
      <c r="O349" s="417"/>
      <c r="P349" s="417"/>
      <c r="Q349" s="65"/>
      <c r="R349" s="156"/>
      <c r="S349" s="156"/>
      <c r="T349" s="166"/>
      <c r="W349" s="449"/>
      <c r="X349" s="42"/>
      <c r="Y349" s="43"/>
      <c r="Z349" s="44"/>
      <c r="AA349" s="44"/>
      <c r="AB349" s="43"/>
      <c r="AC349" s="450"/>
      <c r="AD349" s="43"/>
      <c r="AE349" s="43"/>
      <c r="AF349" s="43"/>
      <c r="AG349" s="43"/>
      <c r="AH349" s="43"/>
      <c r="AI349" s="43"/>
      <c r="AJ349" s="43"/>
      <c r="AK349" s="43"/>
      <c r="AL349" s="43"/>
      <c r="AM349" s="44"/>
      <c r="AN349" s="45"/>
      <c r="AO349" s="45"/>
      <c r="AP349" s="1198" t="s">
        <v>4833</v>
      </c>
      <c r="AQ349" s="1281"/>
      <c r="AR349" s="1281"/>
      <c r="AS349" s="1299"/>
      <c r="AT349" s="101">
        <f>ROUND(ROUND(J347*V348,0)*AR352,0)</f>
        <v>609</v>
      </c>
      <c r="AU349" s="31"/>
    </row>
    <row r="350" spans="1:47" ht="17.100000000000001" customHeight="1" x14ac:dyDescent="0.15">
      <c r="A350" s="32">
        <v>43</v>
      </c>
      <c r="B350" s="33" t="s">
        <v>6012</v>
      </c>
      <c r="C350" s="34" t="s">
        <v>6013</v>
      </c>
      <c r="D350" s="422"/>
      <c r="E350" s="423"/>
      <c r="F350" s="424"/>
      <c r="G350" s="29"/>
      <c r="H350" s="29"/>
      <c r="I350" s="29"/>
      <c r="J350" s="20"/>
      <c r="M350" s="21"/>
      <c r="N350" s="418"/>
      <c r="O350" s="419"/>
      <c r="P350" s="419"/>
      <c r="Q350" s="23"/>
      <c r="R350" s="167"/>
      <c r="S350" s="167"/>
      <c r="T350" s="166"/>
      <c r="W350" s="449"/>
      <c r="X350" s="1271" t="s">
        <v>4824</v>
      </c>
      <c r="Y350" s="1202"/>
      <c r="Z350" s="1202"/>
      <c r="AA350" s="1202"/>
      <c r="AB350" s="1202"/>
      <c r="AC350" s="448" t="s">
        <v>4825</v>
      </c>
      <c r="AD350" s="99"/>
      <c r="AE350" s="99"/>
      <c r="AF350" s="99"/>
      <c r="AG350" s="43"/>
      <c r="AH350" s="43"/>
      <c r="AI350" s="43"/>
      <c r="AJ350" s="43"/>
      <c r="AK350" s="43"/>
      <c r="AL350" s="43"/>
      <c r="AM350" s="44" t="s">
        <v>17</v>
      </c>
      <c r="AN350" s="1157">
        <f>$AN$8</f>
        <v>0.7</v>
      </c>
      <c r="AO350" s="1157"/>
      <c r="AP350" s="1268"/>
      <c r="AQ350" s="1269"/>
      <c r="AR350" s="1269"/>
      <c r="AS350" s="1270"/>
      <c r="AT350" s="101">
        <f>ROUND(ROUND(ROUND(J347*V348,0)*AN350,0)*AR352,0)</f>
        <v>427</v>
      </c>
      <c r="AU350" s="31"/>
    </row>
    <row r="351" spans="1:47" ht="17.100000000000001" customHeight="1" x14ac:dyDescent="0.15">
      <c r="A351" s="32">
        <v>43</v>
      </c>
      <c r="B351" s="33" t="s">
        <v>6014</v>
      </c>
      <c r="C351" s="34" t="s">
        <v>6015</v>
      </c>
      <c r="D351" s="422"/>
      <c r="E351" s="423"/>
      <c r="F351" s="424"/>
      <c r="G351" s="29"/>
      <c r="H351" s="29"/>
      <c r="I351" s="29"/>
      <c r="J351" s="20"/>
      <c r="M351" s="21"/>
      <c r="N351" s="420"/>
      <c r="O351" s="421"/>
      <c r="P351" s="421"/>
      <c r="Q351" s="26"/>
      <c r="R351" s="27"/>
      <c r="S351" s="27"/>
      <c r="T351" s="166"/>
      <c r="W351" s="449"/>
      <c r="X351" s="1272"/>
      <c r="Y351" s="1273"/>
      <c r="Z351" s="1273"/>
      <c r="AA351" s="1273"/>
      <c r="AB351" s="1273"/>
      <c r="AC351" s="448" t="s">
        <v>4827</v>
      </c>
      <c r="AD351" s="99"/>
      <c r="AE351" s="99"/>
      <c r="AF351" s="99"/>
      <c r="AG351" s="43"/>
      <c r="AH351" s="43"/>
      <c r="AI351" s="43"/>
      <c r="AJ351" s="43"/>
      <c r="AK351" s="43"/>
      <c r="AL351" s="43"/>
      <c r="AM351" s="44" t="s">
        <v>17</v>
      </c>
      <c r="AN351" s="1157">
        <f>$AN$9</f>
        <v>0.5</v>
      </c>
      <c r="AO351" s="1157"/>
      <c r="AP351" s="20"/>
      <c r="AQ351" s="4"/>
      <c r="AR351" s="4"/>
      <c r="AS351" s="21"/>
      <c r="AT351" s="101">
        <f>ROUND(ROUND(ROUND(J347*V348,0)*AN351,0)*AR352,0)</f>
        <v>305</v>
      </c>
      <c r="AU351" s="31"/>
    </row>
    <row r="352" spans="1:47" ht="17.100000000000001" customHeight="1" x14ac:dyDescent="0.15">
      <c r="A352" s="32">
        <v>43</v>
      </c>
      <c r="B352" s="33" t="s">
        <v>6016</v>
      </c>
      <c r="C352" s="34" t="s">
        <v>6017</v>
      </c>
      <c r="D352" s="422"/>
      <c r="E352" s="423"/>
      <c r="F352" s="424"/>
      <c r="G352" s="29"/>
      <c r="H352" s="29"/>
      <c r="I352" s="29"/>
      <c r="J352" s="20"/>
      <c r="M352" s="21"/>
      <c r="N352" s="1271" t="s">
        <v>4829</v>
      </c>
      <c r="O352" s="1202"/>
      <c r="P352" s="1202"/>
      <c r="Q352" s="1202"/>
      <c r="R352" s="1202"/>
      <c r="S352" s="1202"/>
      <c r="T352" s="418"/>
      <c r="W352" s="449"/>
      <c r="X352" s="42"/>
      <c r="Y352" s="43"/>
      <c r="Z352" s="44"/>
      <c r="AA352" s="44"/>
      <c r="AB352" s="43"/>
      <c r="AC352" s="450"/>
      <c r="AD352" s="43"/>
      <c r="AE352" s="43"/>
      <c r="AF352" s="43"/>
      <c r="AG352" s="43"/>
      <c r="AH352" s="43"/>
      <c r="AI352" s="43"/>
      <c r="AJ352" s="43"/>
      <c r="AK352" s="43"/>
      <c r="AL352" s="43"/>
      <c r="AM352" s="44"/>
      <c r="AN352" s="45"/>
      <c r="AO352" s="45"/>
      <c r="AP352" s="20"/>
      <c r="AQ352" s="23" t="s">
        <v>17</v>
      </c>
      <c r="AR352" s="1158">
        <f>AR340</f>
        <v>0.95</v>
      </c>
      <c r="AS352" s="1159"/>
      <c r="AT352" s="101">
        <f>ROUND(ROUND(ROUND(J347*R354,0)*V348,0)*AR352,0)</f>
        <v>587</v>
      </c>
      <c r="AU352" s="31"/>
    </row>
    <row r="353" spans="1:47" ht="17.100000000000001" customHeight="1" x14ac:dyDescent="0.15">
      <c r="A353" s="32">
        <v>43</v>
      </c>
      <c r="B353" s="33" t="s">
        <v>6018</v>
      </c>
      <c r="C353" s="34" t="s">
        <v>6019</v>
      </c>
      <c r="D353" s="422"/>
      <c r="E353" s="423"/>
      <c r="F353" s="424"/>
      <c r="G353" s="29"/>
      <c r="H353" s="29"/>
      <c r="I353" s="29"/>
      <c r="J353" s="20"/>
      <c r="M353" s="21"/>
      <c r="N353" s="1228"/>
      <c r="O353" s="1283"/>
      <c r="P353" s="1283"/>
      <c r="Q353" s="1283"/>
      <c r="R353" s="1283"/>
      <c r="S353" s="1283"/>
      <c r="T353" s="418"/>
      <c r="W353" s="449"/>
      <c r="X353" s="1271" t="s">
        <v>4824</v>
      </c>
      <c r="Y353" s="1202"/>
      <c r="Z353" s="1202"/>
      <c r="AA353" s="1202"/>
      <c r="AB353" s="1202"/>
      <c r="AC353" s="448" t="s">
        <v>4825</v>
      </c>
      <c r="AD353" s="99"/>
      <c r="AE353" s="99"/>
      <c r="AF353" s="99"/>
      <c r="AG353" s="43"/>
      <c r="AH353" s="43"/>
      <c r="AI353" s="43"/>
      <c r="AJ353" s="43"/>
      <c r="AK353" s="43"/>
      <c r="AL353" s="43"/>
      <c r="AM353" s="44" t="s">
        <v>17</v>
      </c>
      <c r="AN353" s="1157">
        <f>$AN$8</f>
        <v>0.7</v>
      </c>
      <c r="AO353" s="1157"/>
      <c r="AP353" s="20"/>
      <c r="AQ353" s="4"/>
      <c r="AR353" s="4"/>
      <c r="AS353" s="21"/>
      <c r="AT353" s="101">
        <f>ROUND(ROUND(ROUND(ROUND(J347*R354,0)*V348,0)*AN353,0)*AR352,0)</f>
        <v>411</v>
      </c>
      <c r="AU353" s="31"/>
    </row>
    <row r="354" spans="1:47" ht="17.100000000000001" customHeight="1" x14ac:dyDescent="0.15">
      <c r="A354" s="32">
        <v>43</v>
      </c>
      <c r="B354" s="33" t="s">
        <v>6020</v>
      </c>
      <c r="C354" s="34" t="s">
        <v>6021</v>
      </c>
      <c r="D354" s="422"/>
      <c r="E354" s="423"/>
      <c r="F354" s="424"/>
      <c r="G354" s="29"/>
      <c r="H354" s="29"/>
      <c r="I354" s="29"/>
      <c r="J354" s="20"/>
      <c r="M354" s="21"/>
      <c r="N354" s="420"/>
      <c r="O354" s="421"/>
      <c r="P354" s="421"/>
      <c r="Q354" s="26" t="s">
        <v>17</v>
      </c>
      <c r="R354" s="1180">
        <f>$R$12</f>
        <v>0.96499999999999997</v>
      </c>
      <c r="S354" s="1180"/>
      <c r="T354" s="166"/>
      <c r="W354" s="449"/>
      <c r="X354" s="1272"/>
      <c r="Y354" s="1273"/>
      <c r="Z354" s="1273"/>
      <c r="AA354" s="1273"/>
      <c r="AB354" s="1273"/>
      <c r="AC354" s="448" t="s">
        <v>4827</v>
      </c>
      <c r="AD354" s="99"/>
      <c r="AE354" s="99"/>
      <c r="AF354" s="99"/>
      <c r="AG354" s="43"/>
      <c r="AH354" s="43"/>
      <c r="AI354" s="43"/>
      <c r="AJ354" s="43"/>
      <c r="AK354" s="43"/>
      <c r="AL354" s="43"/>
      <c r="AM354" s="44" t="s">
        <v>17</v>
      </c>
      <c r="AN354" s="1157">
        <f>$AN$9</f>
        <v>0.5</v>
      </c>
      <c r="AO354" s="1157"/>
      <c r="AP354" s="24"/>
      <c r="AQ354" s="25"/>
      <c r="AR354" s="25"/>
      <c r="AS354" s="38"/>
      <c r="AT354" s="101">
        <f>ROUND(ROUND(ROUND(ROUND(J347*R354,0)*V348,0)*AN354,0)*AR352,0)</f>
        <v>294</v>
      </c>
      <c r="AU354" s="31"/>
    </row>
    <row r="355" spans="1:47" ht="17.100000000000001" customHeight="1" x14ac:dyDescent="0.15">
      <c r="A355" s="32">
        <v>43</v>
      </c>
      <c r="B355" s="33" t="s">
        <v>6022</v>
      </c>
      <c r="C355" s="34" t="s">
        <v>6023</v>
      </c>
      <c r="D355" s="422"/>
      <c r="E355" s="423"/>
      <c r="F355" s="424"/>
      <c r="G355" s="36"/>
      <c r="H355" s="29"/>
      <c r="I355" s="29"/>
      <c r="J355" s="1085" t="s">
        <v>4840</v>
      </c>
      <c r="K355" s="1086"/>
      <c r="L355" s="1086"/>
      <c r="M355" s="1087"/>
      <c r="N355" s="416"/>
      <c r="O355" s="417"/>
      <c r="P355" s="417"/>
      <c r="Q355" s="65"/>
      <c r="R355" s="156"/>
      <c r="S355" s="156"/>
      <c r="T355" s="258"/>
      <c r="U355" s="451"/>
      <c r="V355" s="451"/>
      <c r="W355" s="452"/>
      <c r="X355" s="42"/>
      <c r="Y355" s="43"/>
      <c r="Z355" s="44"/>
      <c r="AA355" s="44"/>
      <c r="AB355" s="43"/>
      <c r="AC355" s="450"/>
      <c r="AD355" s="43"/>
      <c r="AE355" s="43"/>
      <c r="AF355" s="43"/>
      <c r="AG355" s="43"/>
      <c r="AH355" s="43"/>
      <c r="AI355" s="43"/>
      <c r="AJ355" s="43"/>
      <c r="AK355" s="43"/>
      <c r="AL355" s="43"/>
      <c r="AM355" s="44"/>
      <c r="AN355" s="45"/>
      <c r="AO355" s="45"/>
      <c r="AP355" s="25"/>
      <c r="AQ355" s="25"/>
      <c r="AR355" s="25"/>
      <c r="AS355" s="25"/>
      <c r="AT355" s="35">
        <f>ROUND(J359*V348,0)</f>
        <v>532</v>
      </c>
      <c r="AU355" s="31"/>
    </row>
    <row r="356" spans="1:47" ht="17.100000000000001" customHeight="1" x14ac:dyDescent="0.15">
      <c r="A356" s="32">
        <v>43</v>
      </c>
      <c r="B356" s="33" t="s">
        <v>6024</v>
      </c>
      <c r="C356" s="34" t="s">
        <v>6025</v>
      </c>
      <c r="D356" s="422"/>
      <c r="E356" s="423"/>
      <c r="F356" s="424"/>
      <c r="G356" s="36"/>
      <c r="H356" s="29"/>
      <c r="I356" s="29"/>
      <c r="J356" s="1088"/>
      <c r="K356" s="1089"/>
      <c r="L356" s="1089"/>
      <c r="M356" s="1090"/>
      <c r="N356" s="418"/>
      <c r="O356" s="419"/>
      <c r="P356" s="419"/>
      <c r="Q356" s="23"/>
      <c r="R356" s="167"/>
      <c r="S356" s="167"/>
      <c r="T356" s="453"/>
      <c r="U356" s="451"/>
      <c r="V356" s="451"/>
      <c r="W356" s="452"/>
      <c r="X356" s="1271" t="s">
        <v>4824</v>
      </c>
      <c r="Y356" s="1202"/>
      <c r="Z356" s="1202"/>
      <c r="AA356" s="1202"/>
      <c r="AB356" s="1202"/>
      <c r="AC356" s="448" t="s">
        <v>4825</v>
      </c>
      <c r="AD356" s="99"/>
      <c r="AE356" s="99"/>
      <c r="AF356" s="99"/>
      <c r="AG356" s="43"/>
      <c r="AH356" s="43"/>
      <c r="AI356" s="43"/>
      <c r="AJ356" s="43"/>
      <c r="AK356" s="43"/>
      <c r="AL356" s="43"/>
      <c r="AM356" s="44" t="s">
        <v>17</v>
      </c>
      <c r="AN356" s="1157">
        <f>$AN$8</f>
        <v>0.7</v>
      </c>
      <c r="AO356" s="1157"/>
      <c r="AP356" s="43"/>
      <c r="AQ356" s="43"/>
      <c r="AR356" s="43"/>
      <c r="AS356" s="43"/>
      <c r="AT356" s="101">
        <f>ROUND(ROUND(J359*V348,0)*AN356,0)</f>
        <v>372</v>
      </c>
      <c r="AU356" s="31"/>
    </row>
    <row r="357" spans="1:47" ht="17.100000000000001" customHeight="1" x14ac:dyDescent="0.15">
      <c r="A357" s="32">
        <v>43</v>
      </c>
      <c r="B357" s="33" t="s">
        <v>6026</v>
      </c>
      <c r="C357" s="34" t="s">
        <v>6027</v>
      </c>
      <c r="D357" s="422"/>
      <c r="E357" s="423"/>
      <c r="F357" s="424"/>
      <c r="G357" s="36"/>
      <c r="H357" s="29"/>
      <c r="I357" s="29"/>
      <c r="J357" s="1088"/>
      <c r="K357" s="1089"/>
      <c r="L357" s="1089"/>
      <c r="M357" s="1090"/>
      <c r="N357" s="420"/>
      <c r="O357" s="421"/>
      <c r="P357" s="421"/>
      <c r="Q357" s="26"/>
      <c r="R357" s="27"/>
      <c r="S357" s="27"/>
      <c r="T357" s="453"/>
      <c r="U357" s="451"/>
      <c r="V357" s="451"/>
      <c r="W357" s="452"/>
      <c r="X357" s="1272"/>
      <c r="Y357" s="1273"/>
      <c r="Z357" s="1273"/>
      <c r="AA357" s="1273"/>
      <c r="AB357" s="1273"/>
      <c r="AC357" s="448" t="s">
        <v>4827</v>
      </c>
      <c r="AD357" s="99"/>
      <c r="AE357" s="99"/>
      <c r="AF357" s="99"/>
      <c r="AG357" s="43"/>
      <c r="AH357" s="43"/>
      <c r="AI357" s="43"/>
      <c r="AJ357" s="43"/>
      <c r="AK357" s="43"/>
      <c r="AL357" s="43"/>
      <c r="AM357" s="44" t="s">
        <v>17</v>
      </c>
      <c r="AN357" s="1157">
        <f>$AN$9</f>
        <v>0.5</v>
      </c>
      <c r="AO357" s="1157"/>
      <c r="AP357" s="43"/>
      <c r="AQ357" s="43"/>
      <c r="AR357" s="43"/>
      <c r="AS357" s="43"/>
      <c r="AT357" s="101">
        <f>ROUND(ROUND(J359*V348,0)*AN357,0)</f>
        <v>266</v>
      </c>
      <c r="AU357" s="31"/>
    </row>
    <row r="358" spans="1:47" ht="17.100000000000001" customHeight="1" x14ac:dyDescent="0.15">
      <c r="A358" s="32">
        <v>43</v>
      </c>
      <c r="B358" s="33" t="s">
        <v>6028</v>
      </c>
      <c r="C358" s="34" t="s">
        <v>6029</v>
      </c>
      <c r="D358" s="422"/>
      <c r="E358" s="423"/>
      <c r="F358" s="424"/>
      <c r="G358" s="36"/>
      <c r="H358" s="29"/>
      <c r="I358" s="29"/>
      <c r="J358" s="1088"/>
      <c r="K358" s="1089"/>
      <c r="L358" s="1089"/>
      <c r="M358" s="1090"/>
      <c r="N358" s="1271" t="s">
        <v>4829</v>
      </c>
      <c r="O358" s="1202"/>
      <c r="P358" s="1202"/>
      <c r="Q358" s="1202"/>
      <c r="R358" s="1202"/>
      <c r="S358" s="1202"/>
      <c r="T358" s="418"/>
      <c r="W358" s="449"/>
      <c r="X358" s="42"/>
      <c r="Y358" s="43"/>
      <c r="Z358" s="44"/>
      <c r="AA358" s="44"/>
      <c r="AB358" s="43"/>
      <c r="AC358" s="450"/>
      <c r="AD358" s="43"/>
      <c r="AE358" s="43"/>
      <c r="AF358" s="43"/>
      <c r="AG358" s="43"/>
      <c r="AH358" s="43"/>
      <c r="AI358" s="43"/>
      <c r="AJ358" s="43"/>
      <c r="AK358" s="43"/>
      <c r="AL358" s="43"/>
      <c r="AM358" s="44"/>
      <c r="AN358" s="45"/>
      <c r="AO358" s="45"/>
      <c r="AP358" s="43"/>
      <c r="AQ358" s="43"/>
      <c r="AR358" s="25"/>
      <c r="AS358" s="25"/>
      <c r="AT358" s="101">
        <f>ROUND(ROUND(J359*R360,0)*V348,0)</f>
        <v>513</v>
      </c>
      <c r="AU358" s="31"/>
    </row>
    <row r="359" spans="1:47" ht="17.100000000000001" customHeight="1" x14ac:dyDescent="0.15">
      <c r="A359" s="32">
        <v>43</v>
      </c>
      <c r="B359" s="33" t="s">
        <v>6030</v>
      </c>
      <c r="C359" s="34" t="s">
        <v>6031</v>
      </c>
      <c r="D359" s="422"/>
      <c r="E359" s="423"/>
      <c r="F359" s="424"/>
      <c r="G359" s="36"/>
      <c r="H359" s="29"/>
      <c r="I359" s="29"/>
      <c r="J359" s="1280">
        <f>'15就労移行支援(基本)'!K359</f>
        <v>760</v>
      </c>
      <c r="K359" s="1108"/>
      <c r="L359" s="4" t="s">
        <v>21</v>
      </c>
      <c r="M359" s="22"/>
      <c r="N359" s="1228"/>
      <c r="O359" s="1283"/>
      <c r="P359" s="1283"/>
      <c r="Q359" s="1283"/>
      <c r="R359" s="1283"/>
      <c r="S359" s="1283"/>
      <c r="T359" s="418"/>
      <c r="W359" s="449"/>
      <c r="X359" s="1271" t="s">
        <v>4824</v>
      </c>
      <c r="Y359" s="1202"/>
      <c r="Z359" s="1202"/>
      <c r="AA359" s="1202"/>
      <c r="AB359" s="1202"/>
      <c r="AC359" s="448" t="s">
        <v>4825</v>
      </c>
      <c r="AD359" s="99"/>
      <c r="AE359" s="99"/>
      <c r="AF359" s="99"/>
      <c r="AG359" s="43"/>
      <c r="AH359" s="43"/>
      <c r="AI359" s="43"/>
      <c r="AJ359" s="43"/>
      <c r="AK359" s="43"/>
      <c r="AL359" s="43"/>
      <c r="AM359" s="44" t="s">
        <v>17</v>
      </c>
      <c r="AN359" s="1157">
        <f>$AN$8</f>
        <v>0.7</v>
      </c>
      <c r="AO359" s="1157"/>
      <c r="AP359" s="25"/>
      <c r="AQ359" s="25"/>
      <c r="AR359" s="25"/>
      <c r="AS359" s="25"/>
      <c r="AT359" s="101">
        <f>ROUND(ROUND(ROUND(J359*R360,0)*V348,0)*AN359,0)</f>
        <v>359</v>
      </c>
      <c r="AU359" s="31"/>
    </row>
    <row r="360" spans="1:47" ht="17.100000000000001" customHeight="1" x14ac:dyDescent="0.15">
      <c r="A360" s="32">
        <v>43</v>
      </c>
      <c r="B360" s="33" t="s">
        <v>6032</v>
      </c>
      <c r="C360" s="34" t="s">
        <v>6033</v>
      </c>
      <c r="D360" s="422"/>
      <c r="E360" s="423"/>
      <c r="F360" s="424"/>
      <c r="G360" s="36"/>
      <c r="H360" s="29"/>
      <c r="I360" s="29"/>
      <c r="J360" s="418"/>
      <c r="K360" s="419"/>
      <c r="L360" s="419"/>
      <c r="M360" s="425"/>
      <c r="N360" s="420"/>
      <c r="O360" s="421"/>
      <c r="P360" s="421"/>
      <c r="Q360" s="26" t="s">
        <v>17</v>
      </c>
      <c r="R360" s="1180">
        <f>$R$12</f>
        <v>0.96499999999999997</v>
      </c>
      <c r="S360" s="1180"/>
      <c r="T360" s="166"/>
      <c r="U360" s="23"/>
      <c r="V360" s="169"/>
      <c r="W360" s="354"/>
      <c r="X360" s="1272"/>
      <c r="Y360" s="1273"/>
      <c r="Z360" s="1273"/>
      <c r="AA360" s="1273"/>
      <c r="AB360" s="1273"/>
      <c r="AC360" s="448" t="s">
        <v>4827</v>
      </c>
      <c r="AD360" s="99"/>
      <c r="AE360" s="99"/>
      <c r="AF360" s="99"/>
      <c r="AG360" s="43"/>
      <c r="AH360" s="43"/>
      <c r="AI360" s="43"/>
      <c r="AJ360" s="43"/>
      <c r="AK360" s="43"/>
      <c r="AL360" s="43"/>
      <c r="AM360" s="44" t="s">
        <v>17</v>
      </c>
      <c r="AN360" s="1157">
        <f>$AN$9</f>
        <v>0.5</v>
      </c>
      <c r="AO360" s="1157"/>
      <c r="AP360" s="25"/>
      <c r="AQ360" s="25"/>
      <c r="AR360" s="25"/>
      <c r="AS360" s="25"/>
      <c r="AT360" s="101">
        <f>ROUND(ROUND(ROUND(J359*R360,0)*V348,0)*AN360,0)</f>
        <v>257</v>
      </c>
      <c r="AU360" s="31"/>
    </row>
    <row r="361" spans="1:47" ht="17.100000000000001" customHeight="1" x14ac:dyDescent="0.15">
      <c r="A361" s="32">
        <v>43</v>
      </c>
      <c r="B361" s="33" t="s">
        <v>6034</v>
      </c>
      <c r="C361" s="34" t="s">
        <v>6035</v>
      </c>
      <c r="D361" s="422"/>
      <c r="E361" s="423"/>
      <c r="F361" s="424"/>
      <c r="G361" s="36"/>
      <c r="H361" s="29"/>
      <c r="I361" s="29"/>
      <c r="J361" s="20"/>
      <c r="M361" s="21"/>
      <c r="N361" s="416"/>
      <c r="O361" s="417"/>
      <c r="P361" s="417"/>
      <c r="Q361" s="65"/>
      <c r="R361" s="156"/>
      <c r="S361" s="156"/>
      <c r="T361" s="166"/>
      <c r="W361" s="449"/>
      <c r="X361" s="42"/>
      <c r="Y361" s="43"/>
      <c r="Z361" s="44"/>
      <c r="AA361" s="44"/>
      <c r="AB361" s="43"/>
      <c r="AC361" s="450"/>
      <c r="AD361" s="43"/>
      <c r="AE361" s="43"/>
      <c r="AF361" s="43"/>
      <c r="AG361" s="43"/>
      <c r="AH361" s="43"/>
      <c r="AI361" s="43"/>
      <c r="AJ361" s="43"/>
      <c r="AK361" s="43"/>
      <c r="AL361" s="43"/>
      <c r="AM361" s="44"/>
      <c r="AN361" s="45"/>
      <c r="AO361" s="45"/>
      <c r="AP361" s="1198" t="s">
        <v>4833</v>
      </c>
      <c r="AQ361" s="1281"/>
      <c r="AR361" s="1281"/>
      <c r="AS361" s="1299"/>
      <c r="AT361" s="101">
        <f>ROUND(ROUND(J359*V348,0)*AR364,0)</f>
        <v>505</v>
      </c>
      <c r="AU361" s="31"/>
    </row>
    <row r="362" spans="1:47" ht="17.100000000000001" customHeight="1" x14ac:dyDescent="0.15">
      <c r="A362" s="32">
        <v>43</v>
      </c>
      <c r="B362" s="33" t="s">
        <v>6036</v>
      </c>
      <c r="C362" s="34" t="s">
        <v>6037</v>
      </c>
      <c r="D362" s="422"/>
      <c r="E362" s="423"/>
      <c r="F362" s="424"/>
      <c r="G362" s="36"/>
      <c r="H362" s="29"/>
      <c r="I362" s="29"/>
      <c r="J362" s="20"/>
      <c r="M362" s="21"/>
      <c r="N362" s="418"/>
      <c r="O362" s="419"/>
      <c r="P362" s="419"/>
      <c r="Q362" s="23"/>
      <c r="R362" s="167"/>
      <c r="S362" s="167"/>
      <c r="T362" s="166"/>
      <c r="W362" s="449"/>
      <c r="X362" s="1271" t="s">
        <v>4824</v>
      </c>
      <c r="Y362" s="1202"/>
      <c r="Z362" s="1202"/>
      <c r="AA362" s="1202"/>
      <c r="AB362" s="1202"/>
      <c r="AC362" s="448" t="s">
        <v>4825</v>
      </c>
      <c r="AD362" s="99"/>
      <c r="AE362" s="99"/>
      <c r="AF362" s="99"/>
      <c r="AG362" s="43"/>
      <c r="AH362" s="43"/>
      <c r="AI362" s="43"/>
      <c r="AJ362" s="43"/>
      <c r="AK362" s="43"/>
      <c r="AL362" s="43"/>
      <c r="AM362" s="44" t="s">
        <v>17</v>
      </c>
      <c r="AN362" s="1157">
        <f>$AN$8</f>
        <v>0.7</v>
      </c>
      <c r="AO362" s="1157"/>
      <c r="AP362" s="1268"/>
      <c r="AQ362" s="1269"/>
      <c r="AR362" s="1269"/>
      <c r="AS362" s="1270"/>
      <c r="AT362" s="101">
        <f>ROUND(ROUND(ROUND(J359*V348,0)*AN362,0)*AR364,0)</f>
        <v>353</v>
      </c>
      <c r="AU362" s="31"/>
    </row>
    <row r="363" spans="1:47" ht="17.100000000000001" customHeight="1" x14ac:dyDescent="0.15">
      <c r="A363" s="32">
        <v>43</v>
      </c>
      <c r="B363" s="33" t="s">
        <v>6038</v>
      </c>
      <c r="C363" s="34" t="s">
        <v>6039</v>
      </c>
      <c r="D363" s="422"/>
      <c r="E363" s="423"/>
      <c r="F363" s="424"/>
      <c r="G363" s="36"/>
      <c r="H363" s="29"/>
      <c r="I363" s="29"/>
      <c r="J363" s="20"/>
      <c r="M363" s="21"/>
      <c r="N363" s="420"/>
      <c r="O363" s="421"/>
      <c r="P363" s="421"/>
      <c r="Q363" s="26"/>
      <c r="R363" s="27"/>
      <c r="S363" s="27"/>
      <c r="T363" s="166"/>
      <c r="W363" s="449"/>
      <c r="X363" s="1272"/>
      <c r="Y363" s="1273"/>
      <c r="Z363" s="1273"/>
      <c r="AA363" s="1273"/>
      <c r="AB363" s="1273"/>
      <c r="AC363" s="448" t="s">
        <v>4827</v>
      </c>
      <c r="AD363" s="99"/>
      <c r="AE363" s="99"/>
      <c r="AF363" s="99"/>
      <c r="AG363" s="43"/>
      <c r="AH363" s="43"/>
      <c r="AI363" s="43"/>
      <c r="AJ363" s="43"/>
      <c r="AK363" s="43"/>
      <c r="AL363" s="43"/>
      <c r="AM363" s="44" t="s">
        <v>17</v>
      </c>
      <c r="AN363" s="1157">
        <f>$AN$9</f>
        <v>0.5</v>
      </c>
      <c r="AO363" s="1157"/>
      <c r="AP363" s="20"/>
      <c r="AQ363" s="4"/>
      <c r="AR363" s="4"/>
      <c r="AS363" s="21"/>
      <c r="AT363" s="101">
        <f>ROUND(ROUND(ROUND(J359*V348,0)*AN363,0)*AR364,0)</f>
        <v>253</v>
      </c>
      <c r="AU363" s="31"/>
    </row>
    <row r="364" spans="1:47" ht="17.100000000000001" customHeight="1" x14ac:dyDescent="0.15">
      <c r="A364" s="32">
        <v>43</v>
      </c>
      <c r="B364" s="33" t="s">
        <v>6040</v>
      </c>
      <c r="C364" s="34" t="s">
        <v>6041</v>
      </c>
      <c r="D364" s="422"/>
      <c r="E364" s="423"/>
      <c r="F364" s="424"/>
      <c r="G364" s="36"/>
      <c r="H364" s="29"/>
      <c r="I364" s="29"/>
      <c r="J364" s="20"/>
      <c r="M364" s="21"/>
      <c r="N364" s="1271" t="s">
        <v>4829</v>
      </c>
      <c r="O364" s="1202"/>
      <c r="P364" s="1202"/>
      <c r="Q364" s="1202"/>
      <c r="R364" s="1202"/>
      <c r="S364" s="1202"/>
      <c r="T364" s="418"/>
      <c r="W364" s="449"/>
      <c r="X364" s="42"/>
      <c r="Y364" s="43"/>
      <c r="Z364" s="44"/>
      <c r="AA364" s="44"/>
      <c r="AB364" s="43"/>
      <c r="AC364" s="450"/>
      <c r="AD364" s="43"/>
      <c r="AE364" s="43"/>
      <c r="AF364" s="43"/>
      <c r="AG364" s="43"/>
      <c r="AH364" s="43"/>
      <c r="AI364" s="43"/>
      <c r="AJ364" s="43"/>
      <c r="AK364" s="43"/>
      <c r="AL364" s="43"/>
      <c r="AM364" s="44"/>
      <c r="AN364" s="45"/>
      <c r="AO364" s="45"/>
      <c r="AP364" s="20"/>
      <c r="AQ364" s="23" t="s">
        <v>17</v>
      </c>
      <c r="AR364" s="1158">
        <f>AR352</f>
        <v>0.95</v>
      </c>
      <c r="AS364" s="1159"/>
      <c r="AT364" s="101">
        <f>ROUND(ROUND(ROUND(J359*R366,0)*V348,0)*AR364,0)</f>
        <v>487</v>
      </c>
      <c r="AU364" s="31"/>
    </row>
    <row r="365" spans="1:47" ht="17.100000000000001" customHeight="1" x14ac:dyDescent="0.15">
      <c r="A365" s="32">
        <v>43</v>
      </c>
      <c r="B365" s="33" t="s">
        <v>6042</v>
      </c>
      <c r="C365" s="34" t="s">
        <v>6043</v>
      </c>
      <c r="D365" s="422"/>
      <c r="E365" s="423"/>
      <c r="F365" s="424"/>
      <c r="G365" s="36"/>
      <c r="H365" s="29"/>
      <c r="I365" s="29"/>
      <c r="J365" s="20"/>
      <c r="M365" s="21"/>
      <c r="N365" s="1228"/>
      <c r="O365" s="1283"/>
      <c r="P365" s="1283"/>
      <c r="Q365" s="1283"/>
      <c r="R365" s="1283"/>
      <c r="S365" s="1283"/>
      <c r="T365" s="418"/>
      <c r="W365" s="449"/>
      <c r="X365" s="1271" t="s">
        <v>4824</v>
      </c>
      <c r="Y365" s="1202"/>
      <c r="Z365" s="1202"/>
      <c r="AA365" s="1202"/>
      <c r="AB365" s="1202"/>
      <c r="AC365" s="448" t="s">
        <v>4825</v>
      </c>
      <c r="AD365" s="99"/>
      <c r="AE365" s="99"/>
      <c r="AF365" s="99"/>
      <c r="AG365" s="43"/>
      <c r="AH365" s="43"/>
      <c r="AI365" s="43"/>
      <c r="AJ365" s="43"/>
      <c r="AK365" s="43"/>
      <c r="AL365" s="43"/>
      <c r="AM365" s="44" t="s">
        <v>17</v>
      </c>
      <c r="AN365" s="1157">
        <f>$AN$8</f>
        <v>0.7</v>
      </c>
      <c r="AO365" s="1157"/>
      <c r="AP365" s="20"/>
      <c r="AQ365" s="4"/>
      <c r="AR365" s="4"/>
      <c r="AS365" s="21"/>
      <c r="AT365" s="101">
        <f>ROUND(ROUND(ROUND(ROUND(J359*R366,0)*V348,0)*AN365,0)*AR364,0)</f>
        <v>341</v>
      </c>
      <c r="AU365" s="31"/>
    </row>
    <row r="366" spans="1:47" ht="17.100000000000001" customHeight="1" x14ac:dyDescent="0.15">
      <c r="A366" s="32">
        <v>43</v>
      </c>
      <c r="B366" s="33" t="s">
        <v>6044</v>
      </c>
      <c r="C366" s="34" t="s">
        <v>6045</v>
      </c>
      <c r="D366" s="422"/>
      <c r="E366" s="423"/>
      <c r="F366" s="424"/>
      <c r="G366" s="36"/>
      <c r="H366" s="29"/>
      <c r="I366" s="29"/>
      <c r="J366" s="20"/>
      <c r="M366" s="21"/>
      <c r="N366" s="420"/>
      <c r="O366" s="421"/>
      <c r="P366" s="421"/>
      <c r="Q366" s="26" t="s">
        <v>17</v>
      </c>
      <c r="R366" s="1180">
        <f>$R$12</f>
        <v>0.96499999999999997</v>
      </c>
      <c r="S366" s="1180"/>
      <c r="T366" s="166"/>
      <c r="W366" s="449"/>
      <c r="X366" s="1272"/>
      <c r="Y366" s="1273"/>
      <c r="Z366" s="1273"/>
      <c r="AA366" s="1273"/>
      <c r="AB366" s="1273"/>
      <c r="AC366" s="448" t="s">
        <v>4827</v>
      </c>
      <c r="AD366" s="99"/>
      <c r="AE366" s="99"/>
      <c r="AF366" s="99"/>
      <c r="AG366" s="43"/>
      <c r="AH366" s="43"/>
      <c r="AI366" s="43"/>
      <c r="AJ366" s="43"/>
      <c r="AK366" s="43"/>
      <c r="AL366" s="43"/>
      <c r="AM366" s="44" t="s">
        <v>17</v>
      </c>
      <c r="AN366" s="1157">
        <f>$AN$9</f>
        <v>0.5</v>
      </c>
      <c r="AO366" s="1157"/>
      <c r="AP366" s="24"/>
      <c r="AQ366" s="25"/>
      <c r="AR366" s="25"/>
      <c r="AS366" s="38"/>
      <c r="AT366" s="101">
        <f>ROUND(ROUND(ROUND(ROUND(J359*R366,0)*V348,0)*AN366,0)*AR364,0)</f>
        <v>244</v>
      </c>
      <c r="AU366" s="31"/>
    </row>
    <row r="367" spans="1:47" ht="17.100000000000001" customHeight="1" x14ac:dyDescent="0.15">
      <c r="A367" s="32">
        <v>43</v>
      </c>
      <c r="B367" s="33" t="s">
        <v>6046</v>
      </c>
      <c r="C367" s="34" t="s">
        <v>6047</v>
      </c>
      <c r="D367" s="422"/>
      <c r="E367" s="423"/>
      <c r="F367" s="424"/>
      <c r="G367" s="36"/>
      <c r="H367" s="29"/>
      <c r="I367" s="29"/>
      <c r="J367" s="1085" t="s">
        <v>4853</v>
      </c>
      <c r="K367" s="1086"/>
      <c r="L367" s="1086"/>
      <c r="M367" s="1087"/>
      <c r="N367" s="416"/>
      <c r="O367" s="417"/>
      <c r="P367" s="417"/>
      <c r="Q367" s="65"/>
      <c r="R367" s="156"/>
      <c r="S367" s="156"/>
      <c r="T367" s="258"/>
      <c r="U367" s="451"/>
      <c r="V367" s="451"/>
      <c r="W367" s="452"/>
      <c r="X367" s="42"/>
      <c r="Y367" s="43"/>
      <c r="Z367" s="44"/>
      <c r="AA367" s="44"/>
      <c r="AB367" s="43"/>
      <c r="AC367" s="450"/>
      <c r="AD367" s="43"/>
      <c r="AE367" s="43"/>
      <c r="AF367" s="43"/>
      <c r="AG367" s="43"/>
      <c r="AH367" s="43"/>
      <c r="AI367" s="43"/>
      <c r="AJ367" s="43"/>
      <c r="AK367" s="43"/>
      <c r="AL367" s="43"/>
      <c r="AM367" s="44"/>
      <c r="AN367" s="45"/>
      <c r="AO367" s="45"/>
      <c r="AP367" s="25"/>
      <c r="AQ367" s="25"/>
      <c r="AR367" s="25"/>
      <c r="AS367" s="25"/>
      <c r="AT367" s="35">
        <f>ROUND(J371*V348,0)</f>
        <v>425</v>
      </c>
      <c r="AU367" s="31"/>
    </row>
    <row r="368" spans="1:47" ht="17.100000000000001" customHeight="1" x14ac:dyDescent="0.15">
      <c r="A368" s="32">
        <v>43</v>
      </c>
      <c r="B368" s="33" t="s">
        <v>6048</v>
      </c>
      <c r="C368" s="34" t="s">
        <v>6049</v>
      </c>
      <c r="D368" s="422"/>
      <c r="E368" s="423"/>
      <c r="F368" s="424"/>
      <c r="G368" s="29"/>
      <c r="H368" s="29"/>
      <c r="I368" s="29"/>
      <c r="J368" s="1088"/>
      <c r="K368" s="1089"/>
      <c r="L368" s="1089"/>
      <c r="M368" s="1090"/>
      <c r="N368" s="418"/>
      <c r="O368" s="419"/>
      <c r="P368" s="419"/>
      <c r="Q368" s="23"/>
      <c r="R368" s="167"/>
      <c r="S368" s="167"/>
      <c r="T368" s="453"/>
      <c r="U368" s="451"/>
      <c r="V368" s="451"/>
      <c r="W368" s="452"/>
      <c r="X368" s="1271" t="s">
        <v>4824</v>
      </c>
      <c r="Y368" s="1202"/>
      <c r="Z368" s="1202"/>
      <c r="AA368" s="1202"/>
      <c r="AB368" s="1202"/>
      <c r="AC368" s="448" t="s">
        <v>4825</v>
      </c>
      <c r="AD368" s="99"/>
      <c r="AE368" s="99"/>
      <c r="AF368" s="99"/>
      <c r="AG368" s="43"/>
      <c r="AH368" s="43"/>
      <c r="AI368" s="43"/>
      <c r="AJ368" s="43"/>
      <c r="AK368" s="43"/>
      <c r="AL368" s="43"/>
      <c r="AM368" s="44" t="s">
        <v>17</v>
      </c>
      <c r="AN368" s="1157">
        <f>$AN$8</f>
        <v>0.7</v>
      </c>
      <c r="AO368" s="1157"/>
      <c r="AP368" s="43"/>
      <c r="AQ368" s="43"/>
      <c r="AR368" s="43"/>
      <c r="AS368" s="43"/>
      <c r="AT368" s="101">
        <f>ROUND(ROUND(J371*V348,0)*AN368,0)</f>
        <v>298</v>
      </c>
      <c r="AU368" s="31"/>
    </row>
    <row r="369" spans="1:47" ht="17.100000000000001" customHeight="1" x14ac:dyDescent="0.15">
      <c r="A369" s="32">
        <v>43</v>
      </c>
      <c r="B369" s="33" t="s">
        <v>6050</v>
      </c>
      <c r="C369" s="34" t="s">
        <v>6051</v>
      </c>
      <c r="D369" s="422"/>
      <c r="E369" s="423"/>
      <c r="F369" s="424"/>
      <c r="G369" s="29"/>
      <c r="H369" s="29"/>
      <c r="I369" s="29"/>
      <c r="J369" s="1088"/>
      <c r="K369" s="1089"/>
      <c r="L369" s="1089"/>
      <c r="M369" s="1090"/>
      <c r="N369" s="420"/>
      <c r="O369" s="421"/>
      <c r="P369" s="421"/>
      <c r="Q369" s="26"/>
      <c r="R369" s="27"/>
      <c r="S369" s="27"/>
      <c r="T369" s="453"/>
      <c r="U369" s="451"/>
      <c r="V369" s="451"/>
      <c r="W369" s="452"/>
      <c r="X369" s="1272"/>
      <c r="Y369" s="1273"/>
      <c r="Z369" s="1273"/>
      <c r="AA369" s="1273"/>
      <c r="AB369" s="1273"/>
      <c r="AC369" s="448" t="s">
        <v>4827</v>
      </c>
      <c r="AD369" s="99"/>
      <c r="AE369" s="99"/>
      <c r="AF369" s="99"/>
      <c r="AG369" s="43"/>
      <c r="AH369" s="43"/>
      <c r="AI369" s="43"/>
      <c r="AJ369" s="43"/>
      <c r="AK369" s="43"/>
      <c r="AL369" s="43"/>
      <c r="AM369" s="44" t="s">
        <v>17</v>
      </c>
      <c r="AN369" s="1157">
        <f>$AN$9</f>
        <v>0.5</v>
      </c>
      <c r="AO369" s="1157"/>
      <c r="AP369" s="43"/>
      <c r="AQ369" s="43"/>
      <c r="AR369" s="43"/>
      <c r="AS369" s="43"/>
      <c r="AT369" s="101">
        <f>ROUND(ROUND(J371*V348,0)*AN369,0)</f>
        <v>213</v>
      </c>
      <c r="AU369" s="31"/>
    </row>
    <row r="370" spans="1:47" ht="17.100000000000001" customHeight="1" x14ac:dyDescent="0.15">
      <c r="A370" s="32">
        <v>43</v>
      </c>
      <c r="B370" s="33" t="s">
        <v>6052</v>
      </c>
      <c r="C370" s="34" t="s">
        <v>6053</v>
      </c>
      <c r="D370" s="422"/>
      <c r="E370" s="423"/>
      <c r="F370" s="424"/>
      <c r="G370" s="29"/>
      <c r="H370" s="29"/>
      <c r="I370" s="29"/>
      <c r="J370" s="1088"/>
      <c r="K370" s="1089"/>
      <c r="L370" s="1089"/>
      <c r="M370" s="1090"/>
      <c r="N370" s="1271" t="s">
        <v>4829</v>
      </c>
      <c r="O370" s="1202"/>
      <c r="P370" s="1202"/>
      <c r="Q370" s="1202"/>
      <c r="R370" s="1202"/>
      <c r="S370" s="1202"/>
      <c r="T370" s="418"/>
      <c r="W370" s="449"/>
      <c r="X370" s="42"/>
      <c r="Y370" s="43"/>
      <c r="Z370" s="44"/>
      <c r="AA370" s="44"/>
      <c r="AB370" s="43"/>
      <c r="AC370" s="450"/>
      <c r="AD370" s="43"/>
      <c r="AE370" s="43"/>
      <c r="AF370" s="43"/>
      <c r="AG370" s="43"/>
      <c r="AH370" s="43"/>
      <c r="AI370" s="43"/>
      <c r="AJ370" s="43"/>
      <c r="AK370" s="43"/>
      <c r="AL370" s="43"/>
      <c r="AM370" s="44"/>
      <c r="AN370" s="45"/>
      <c r="AO370" s="45"/>
      <c r="AP370" s="43"/>
      <c r="AQ370" s="43"/>
      <c r="AR370" s="25"/>
      <c r="AS370" s="25"/>
      <c r="AT370" s="101">
        <f>ROUND(ROUND(J371*R372,0)*V348,0)</f>
        <v>410</v>
      </c>
      <c r="AU370" s="31"/>
    </row>
    <row r="371" spans="1:47" ht="17.100000000000001" customHeight="1" x14ac:dyDescent="0.15">
      <c r="A371" s="32">
        <v>43</v>
      </c>
      <c r="B371" s="33" t="s">
        <v>6054</v>
      </c>
      <c r="C371" s="34" t="s">
        <v>6055</v>
      </c>
      <c r="D371" s="422"/>
      <c r="E371" s="423"/>
      <c r="F371" s="424"/>
      <c r="G371" s="29"/>
      <c r="H371" s="29"/>
      <c r="I371" s="29"/>
      <c r="J371" s="1280">
        <f>'15就労移行支援(基本)'!K371</f>
        <v>607</v>
      </c>
      <c r="K371" s="1108"/>
      <c r="L371" s="4" t="s">
        <v>21</v>
      </c>
      <c r="M371" s="22"/>
      <c r="N371" s="1228"/>
      <c r="O371" s="1283"/>
      <c r="P371" s="1283"/>
      <c r="Q371" s="1283"/>
      <c r="R371" s="1283"/>
      <c r="S371" s="1283"/>
      <c r="T371" s="418"/>
      <c r="W371" s="449"/>
      <c r="X371" s="1271" t="s">
        <v>4824</v>
      </c>
      <c r="Y371" s="1202"/>
      <c r="Z371" s="1202"/>
      <c r="AA371" s="1202"/>
      <c r="AB371" s="1202"/>
      <c r="AC371" s="448" t="s">
        <v>4825</v>
      </c>
      <c r="AD371" s="99"/>
      <c r="AE371" s="99"/>
      <c r="AF371" s="99"/>
      <c r="AG371" s="43"/>
      <c r="AH371" s="43"/>
      <c r="AI371" s="43"/>
      <c r="AJ371" s="43"/>
      <c r="AK371" s="43"/>
      <c r="AL371" s="43"/>
      <c r="AM371" s="44" t="s">
        <v>17</v>
      </c>
      <c r="AN371" s="1157">
        <f>$AN$8</f>
        <v>0.7</v>
      </c>
      <c r="AO371" s="1157"/>
      <c r="AP371" s="25"/>
      <c r="AQ371" s="25"/>
      <c r="AR371" s="25"/>
      <c r="AS371" s="25"/>
      <c r="AT371" s="101">
        <f>ROUND(ROUND(ROUND(J371*R372,0)*V348,0)*AN371,0)</f>
        <v>287</v>
      </c>
      <c r="AU371" s="31"/>
    </row>
    <row r="372" spans="1:47" ht="17.100000000000001" customHeight="1" x14ac:dyDescent="0.15">
      <c r="A372" s="32">
        <v>43</v>
      </c>
      <c r="B372" s="33" t="s">
        <v>6056</v>
      </c>
      <c r="C372" s="34" t="s">
        <v>6057</v>
      </c>
      <c r="D372" s="422"/>
      <c r="E372" s="423"/>
      <c r="F372" s="424"/>
      <c r="G372" s="29"/>
      <c r="H372" s="29"/>
      <c r="I372" s="29"/>
      <c r="J372" s="418"/>
      <c r="K372" s="419"/>
      <c r="L372" s="419"/>
      <c r="M372" s="425"/>
      <c r="N372" s="420"/>
      <c r="O372" s="421"/>
      <c r="P372" s="421"/>
      <c r="Q372" s="26" t="s">
        <v>17</v>
      </c>
      <c r="R372" s="1180">
        <f>$R$12</f>
        <v>0.96499999999999997</v>
      </c>
      <c r="S372" s="1180"/>
      <c r="T372" s="166"/>
      <c r="U372" s="23"/>
      <c r="V372" s="169"/>
      <c r="W372" s="354"/>
      <c r="X372" s="1272"/>
      <c r="Y372" s="1273"/>
      <c r="Z372" s="1273"/>
      <c r="AA372" s="1273"/>
      <c r="AB372" s="1273"/>
      <c r="AC372" s="448" t="s">
        <v>4827</v>
      </c>
      <c r="AD372" s="99"/>
      <c r="AE372" s="99"/>
      <c r="AF372" s="99"/>
      <c r="AG372" s="43"/>
      <c r="AH372" s="43"/>
      <c r="AI372" s="43"/>
      <c r="AJ372" s="43"/>
      <c r="AK372" s="43"/>
      <c r="AL372" s="43"/>
      <c r="AM372" s="44" t="s">
        <v>17</v>
      </c>
      <c r="AN372" s="1157">
        <f>$AN$9</f>
        <v>0.5</v>
      </c>
      <c r="AO372" s="1157"/>
      <c r="AP372" s="25"/>
      <c r="AQ372" s="25"/>
      <c r="AR372" s="25"/>
      <c r="AS372" s="25"/>
      <c r="AT372" s="101">
        <f>ROUND(ROUND(ROUND(J371*R372,0)*V348,0)*AN372,0)</f>
        <v>205</v>
      </c>
      <c r="AU372" s="31"/>
    </row>
    <row r="373" spans="1:47" ht="17.100000000000001" customHeight="1" x14ac:dyDescent="0.15">
      <c r="A373" s="32">
        <v>43</v>
      </c>
      <c r="B373" s="33" t="s">
        <v>6058</v>
      </c>
      <c r="C373" s="34" t="s">
        <v>6059</v>
      </c>
      <c r="D373" s="422"/>
      <c r="E373" s="423"/>
      <c r="F373" s="424"/>
      <c r="G373" s="29"/>
      <c r="H373" s="29"/>
      <c r="I373" s="29"/>
      <c r="J373" s="20"/>
      <c r="M373" s="21"/>
      <c r="N373" s="416"/>
      <c r="O373" s="417"/>
      <c r="P373" s="417"/>
      <c r="Q373" s="65"/>
      <c r="R373" s="156"/>
      <c r="S373" s="156"/>
      <c r="T373" s="166"/>
      <c r="W373" s="449"/>
      <c r="X373" s="42"/>
      <c r="Y373" s="43"/>
      <c r="Z373" s="44"/>
      <c r="AA373" s="44"/>
      <c r="AB373" s="43"/>
      <c r="AC373" s="450"/>
      <c r="AD373" s="43"/>
      <c r="AE373" s="43"/>
      <c r="AF373" s="43"/>
      <c r="AG373" s="43"/>
      <c r="AH373" s="43"/>
      <c r="AI373" s="43"/>
      <c r="AJ373" s="43"/>
      <c r="AK373" s="43"/>
      <c r="AL373" s="43"/>
      <c r="AM373" s="44"/>
      <c r="AN373" s="45"/>
      <c r="AO373" s="45"/>
      <c r="AP373" s="1198" t="s">
        <v>4833</v>
      </c>
      <c r="AQ373" s="1281"/>
      <c r="AR373" s="1281"/>
      <c r="AS373" s="1299"/>
      <c r="AT373" s="101">
        <f>ROUND(ROUND(J371*V348,0)*AR376,0)</f>
        <v>404</v>
      </c>
      <c r="AU373" s="31"/>
    </row>
    <row r="374" spans="1:47" ht="17.100000000000001" customHeight="1" x14ac:dyDescent="0.15">
      <c r="A374" s="32">
        <v>43</v>
      </c>
      <c r="B374" s="33" t="s">
        <v>6060</v>
      </c>
      <c r="C374" s="34" t="s">
        <v>6061</v>
      </c>
      <c r="D374" s="422"/>
      <c r="E374" s="423"/>
      <c r="F374" s="424"/>
      <c r="G374" s="29"/>
      <c r="H374" s="29"/>
      <c r="I374" s="29"/>
      <c r="J374" s="20"/>
      <c r="M374" s="21"/>
      <c r="N374" s="418"/>
      <c r="O374" s="419"/>
      <c r="P374" s="419"/>
      <c r="Q374" s="23"/>
      <c r="R374" s="167"/>
      <c r="S374" s="167"/>
      <c r="T374" s="166"/>
      <c r="W374" s="449"/>
      <c r="X374" s="1271" t="s">
        <v>4824</v>
      </c>
      <c r="Y374" s="1202"/>
      <c r="Z374" s="1202"/>
      <c r="AA374" s="1202"/>
      <c r="AB374" s="1202"/>
      <c r="AC374" s="448" t="s">
        <v>4825</v>
      </c>
      <c r="AD374" s="99"/>
      <c r="AE374" s="99"/>
      <c r="AF374" s="99"/>
      <c r="AG374" s="43"/>
      <c r="AH374" s="43"/>
      <c r="AI374" s="43"/>
      <c r="AJ374" s="43"/>
      <c r="AK374" s="43"/>
      <c r="AL374" s="43"/>
      <c r="AM374" s="44" t="s">
        <v>17</v>
      </c>
      <c r="AN374" s="1157">
        <f>$AN$8</f>
        <v>0.7</v>
      </c>
      <c r="AO374" s="1157"/>
      <c r="AP374" s="1268"/>
      <c r="AQ374" s="1269"/>
      <c r="AR374" s="1269"/>
      <c r="AS374" s="1270"/>
      <c r="AT374" s="101">
        <f>ROUND(ROUND(ROUND(J371*V348,0)*AN374,0)*AR376,0)</f>
        <v>283</v>
      </c>
      <c r="AU374" s="31"/>
    </row>
    <row r="375" spans="1:47" ht="17.100000000000001" customHeight="1" x14ac:dyDescent="0.15">
      <c r="A375" s="32">
        <v>43</v>
      </c>
      <c r="B375" s="33" t="s">
        <v>6062</v>
      </c>
      <c r="C375" s="34" t="s">
        <v>6063</v>
      </c>
      <c r="D375" s="422"/>
      <c r="E375" s="423"/>
      <c r="F375" s="424"/>
      <c r="G375" s="29"/>
      <c r="H375" s="29"/>
      <c r="I375" s="29"/>
      <c r="J375" s="20"/>
      <c r="M375" s="21"/>
      <c r="N375" s="420"/>
      <c r="O375" s="421"/>
      <c r="P375" s="421"/>
      <c r="Q375" s="26"/>
      <c r="R375" s="27"/>
      <c r="S375" s="27"/>
      <c r="T375" s="166"/>
      <c r="W375" s="449"/>
      <c r="X375" s="1272"/>
      <c r="Y375" s="1273"/>
      <c r="Z375" s="1273"/>
      <c r="AA375" s="1273"/>
      <c r="AB375" s="1273"/>
      <c r="AC375" s="448" t="s">
        <v>4827</v>
      </c>
      <c r="AD375" s="99"/>
      <c r="AE375" s="99"/>
      <c r="AF375" s="99"/>
      <c r="AG375" s="43"/>
      <c r="AH375" s="43"/>
      <c r="AI375" s="43"/>
      <c r="AJ375" s="43"/>
      <c r="AK375" s="43"/>
      <c r="AL375" s="43"/>
      <c r="AM375" s="44" t="s">
        <v>17</v>
      </c>
      <c r="AN375" s="1157">
        <f>$AN$9</f>
        <v>0.5</v>
      </c>
      <c r="AO375" s="1157"/>
      <c r="AP375" s="20"/>
      <c r="AQ375" s="4"/>
      <c r="AR375" s="4"/>
      <c r="AS375" s="21"/>
      <c r="AT375" s="101">
        <f>ROUND(ROUND(ROUND(J371*V348,0)*AN375,0)*AR376,0)</f>
        <v>202</v>
      </c>
      <c r="AU375" s="31"/>
    </row>
    <row r="376" spans="1:47" ht="17.100000000000001" customHeight="1" x14ac:dyDescent="0.15">
      <c r="A376" s="32">
        <v>43</v>
      </c>
      <c r="B376" s="33" t="s">
        <v>6064</v>
      </c>
      <c r="C376" s="34" t="s">
        <v>6065</v>
      </c>
      <c r="D376" s="422"/>
      <c r="E376" s="423"/>
      <c r="F376" s="424"/>
      <c r="G376" s="29"/>
      <c r="H376" s="29"/>
      <c r="I376" s="29"/>
      <c r="J376" s="20"/>
      <c r="M376" s="21"/>
      <c r="N376" s="1271" t="s">
        <v>4829</v>
      </c>
      <c r="O376" s="1202"/>
      <c r="P376" s="1202"/>
      <c r="Q376" s="1202"/>
      <c r="R376" s="1202"/>
      <c r="S376" s="1202"/>
      <c r="T376" s="418"/>
      <c r="W376" s="449"/>
      <c r="X376" s="42"/>
      <c r="Y376" s="43"/>
      <c r="Z376" s="44"/>
      <c r="AA376" s="44"/>
      <c r="AB376" s="43"/>
      <c r="AC376" s="450"/>
      <c r="AD376" s="43"/>
      <c r="AE376" s="43"/>
      <c r="AF376" s="43"/>
      <c r="AG376" s="43"/>
      <c r="AH376" s="43"/>
      <c r="AI376" s="43"/>
      <c r="AJ376" s="43"/>
      <c r="AK376" s="43"/>
      <c r="AL376" s="43"/>
      <c r="AM376" s="44"/>
      <c r="AN376" s="45"/>
      <c r="AO376" s="45"/>
      <c r="AP376" s="20"/>
      <c r="AQ376" s="23" t="s">
        <v>17</v>
      </c>
      <c r="AR376" s="1158">
        <f>AR364</f>
        <v>0.95</v>
      </c>
      <c r="AS376" s="1159"/>
      <c r="AT376" s="101">
        <f>ROUND(ROUND(ROUND(J371*R378,0)*V348,0)*AR376,0)</f>
        <v>390</v>
      </c>
      <c r="AU376" s="31"/>
    </row>
    <row r="377" spans="1:47" ht="17.100000000000001" customHeight="1" x14ac:dyDescent="0.15">
      <c r="A377" s="32">
        <v>43</v>
      </c>
      <c r="B377" s="33" t="s">
        <v>6066</v>
      </c>
      <c r="C377" s="34" t="s">
        <v>6067</v>
      </c>
      <c r="D377" s="422"/>
      <c r="E377" s="423"/>
      <c r="F377" s="424"/>
      <c r="G377" s="29"/>
      <c r="H377" s="29"/>
      <c r="I377" s="29"/>
      <c r="J377" s="20"/>
      <c r="M377" s="21"/>
      <c r="N377" s="1228"/>
      <c r="O377" s="1283"/>
      <c r="P377" s="1283"/>
      <c r="Q377" s="1283"/>
      <c r="R377" s="1283"/>
      <c r="S377" s="1283"/>
      <c r="T377" s="418"/>
      <c r="W377" s="449"/>
      <c r="X377" s="1271" t="s">
        <v>4824</v>
      </c>
      <c r="Y377" s="1202"/>
      <c r="Z377" s="1202"/>
      <c r="AA377" s="1202"/>
      <c r="AB377" s="1202"/>
      <c r="AC377" s="448" t="s">
        <v>4825</v>
      </c>
      <c r="AD377" s="99"/>
      <c r="AE377" s="99"/>
      <c r="AF377" s="99"/>
      <c r="AG377" s="43"/>
      <c r="AH377" s="43"/>
      <c r="AI377" s="43"/>
      <c r="AJ377" s="43"/>
      <c r="AK377" s="43"/>
      <c r="AL377" s="43"/>
      <c r="AM377" s="44" t="s">
        <v>17</v>
      </c>
      <c r="AN377" s="1157">
        <f>$AN$8</f>
        <v>0.7</v>
      </c>
      <c r="AO377" s="1157"/>
      <c r="AP377" s="20"/>
      <c r="AQ377" s="4"/>
      <c r="AR377" s="4"/>
      <c r="AS377" s="21"/>
      <c r="AT377" s="101">
        <f>ROUND(ROUND(ROUND(ROUND(J371*R378,0)*V348,0)*AN377,0)*AR376,0)</f>
        <v>273</v>
      </c>
      <c r="AU377" s="31"/>
    </row>
    <row r="378" spans="1:47" ht="17.100000000000001" customHeight="1" x14ac:dyDescent="0.15">
      <c r="A378" s="32">
        <v>43</v>
      </c>
      <c r="B378" s="33" t="s">
        <v>6068</v>
      </c>
      <c r="C378" s="34" t="s">
        <v>6069</v>
      </c>
      <c r="D378" s="426"/>
      <c r="E378" s="427"/>
      <c r="F378" s="428"/>
      <c r="G378" s="57"/>
      <c r="H378" s="57"/>
      <c r="I378" s="57"/>
      <c r="J378" s="24"/>
      <c r="K378" s="25"/>
      <c r="L378" s="25"/>
      <c r="M378" s="38"/>
      <c r="N378" s="420"/>
      <c r="O378" s="421"/>
      <c r="P378" s="421"/>
      <c r="Q378" s="26" t="s">
        <v>17</v>
      </c>
      <c r="R378" s="1180">
        <f>$R$12</f>
        <v>0.96499999999999997</v>
      </c>
      <c r="S378" s="1180"/>
      <c r="T378" s="454"/>
      <c r="U378" s="135"/>
      <c r="V378" s="233"/>
      <c r="W378" s="455"/>
      <c r="X378" s="1272"/>
      <c r="Y378" s="1273"/>
      <c r="Z378" s="1273"/>
      <c r="AA378" s="1273"/>
      <c r="AB378" s="1273"/>
      <c r="AC378" s="448" t="s">
        <v>4827</v>
      </c>
      <c r="AD378" s="99"/>
      <c r="AE378" s="99"/>
      <c r="AF378" s="99"/>
      <c r="AG378" s="43"/>
      <c r="AH378" s="43"/>
      <c r="AI378" s="43"/>
      <c r="AJ378" s="43"/>
      <c r="AK378" s="43"/>
      <c r="AL378" s="43"/>
      <c r="AM378" s="44" t="s">
        <v>17</v>
      </c>
      <c r="AN378" s="1157">
        <f>$AN$9</f>
        <v>0.5</v>
      </c>
      <c r="AO378" s="1157"/>
      <c r="AP378" s="24"/>
      <c r="AQ378" s="25"/>
      <c r="AR378" s="25"/>
      <c r="AS378" s="38"/>
      <c r="AT378" s="35">
        <f>ROUND(ROUND(ROUND(ROUND(J371*R378,0)*V348,0)*AN378,0)*AR376,0)</f>
        <v>195</v>
      </c>
      <c r="AU378" s="61"/>
    </row>
    <row r="379" spans="1:47" ht="17.100000000000001" customHeight="1" x14ac:dyDescent="0.15">
      <c r="A379" s="32">
        <v>43</v>
      </c>
      <c r="B379" s="33" t="s">
        <v>6070</v>
      </c>
      <c r="C379" s="34" t="s">
        <v>6071</v>
      </c>
      <c r="D379" s="456"/>
      <c r="E379" s="457"/>
      <c r="F379" s="458"/>
      <c r="G379" s="62"/>
      <c r="H379" s="63"/>
      <c r="I379" s="63"/>
      <c r="J379" s="1085" t="s">
        <v>4866</v>
      </c>
      <c r="K379" s="1086"/>
      <c r="L379" s="1086"/>
      <c r="M379" s="1087"/>
      <c r="N379" s="416"/>
      <c r="O379" s="417"/>
      <c r="P379" s="417"/>
      <c r="Q379" s="65"/>
      <c r="R379" s="156"/>
      <c r="S379" s="156"/>
      <c r="T379" s="1218" t="s">
        <v>5327</v>
      </c>
      <c r="U379" s="1274"/>
      <c r="V379" s="1274"/>
      <c r="W379" s="1275"/>
      <c r="X379" s="42"/>
      <c r="Y379" s="43"/>
      <c r="Z379" s="44"/>
      <c r="AA379" s="44"/>
      <c r="AB379" s="43"/>
      <c r="AC379" s="450"/>
      <c r="AD379" s="43"/>
      <c r="AE379" s="43"/>
      <c r="AF379" s="43"/>
      <c r="AG379" s="43"/>
      <c r="AH379" s="43"/>
      <c r="AI379" s="43"/>
      <c r="AJ379" s="43"/>
      <c r="AK379" s="43"/>
      <c r="AL379" s="43"/>
      <c r="AM379" s="44"/>
      <c r="AN379" s="45"/>
      <c r="AO379" s="45"/>
      <c r="AP379" s="43"/>
      <c r="AQ379" s="43"/>
      <c r="AR379" s="43"/>
      <c r="AS379" s="43"/>
      <c r="AT379" s="35">
        <f>ROUND(J383*V384,0)</f>
        <v>349</v>
      </c>
      <c r="AU379" s="66"/>
    </row>
    <row r="380" spans="1:47" ht="17.100000000000001" customHeight="1" x14ac:dyDescent="0.15">
      <c r="A380" s="32">
        <v>43</v>
      </c>
      <c r="B380" s="33" t="s">
        <v>6072</v>
      </c>
      <c r="C380" s="34" t="s">
        <v>6073</v>
      </c>
      <c r="D380" s="422"/>
      <c r="E380" s="423"/>
      <c r="F380" s="424"/>
      <c r="G380" s="29"/>
      <c r="H380" s="29"/>
      <c r="I380" s="29"/>
      <c r="J380" s="1088"/>
      <c r="K380" s="1089"/>
      <c r="L380" s="1089"/>
      <c r="M380" s="1090"/>
      <c r="N380" s="418"/>
      <c r="O380" s="419"/>
      <c r="P380" s="419"/>
      <c r="Q380" s="23"/>
      <c r="R380" s="167"/>
      <c r="S380" s="167"/>
      <c r="T380" s="1276"/>
      <c r="U380" s="1277"/>
      <c r="V380" s="1277"/>
      <c r="W380" s="1278"/>
      <c r="X380" s="1271" t="s">
        <v>4824</v>
      </c>
      <c r="Y380" s="1202"/>
      <c r="Z380" s="1202"/>
      <c r="AA380" s="1202"/>
      <c r="AB380" s="1202"/>
      <c r="AC380" s="448" t="s">
        <v>4825</v>
      </c>
      <c r="AD380" s="99"/>
      <c r="AE380" s="99"/>
      <c r="AF380" s="99"/>
      <c r="AG380" s="43"/>
      <c r="AH380" s="43"/>
      <c r="AI380" s="43"/>
      <c r="AJ380" s="43"/>
      <c r="AK380" s="43"/>
      <c r="AL380" s="43"/>
      <c r="AM380" s="44" t="s">
        <v>17</v>
      </c>
      <c r="AN380" s="1157">
        <f>$AN$8</f>
        <v>0.7</v>
      </c>
      <c r="AO380" s="1157"/>
      <c r="AP380" s="43"/>
      <c r="AQ380" s="43"/>
      <c r="AR380" s="43"/>
      <c r="AS380" s="43"/>
      <c r="AT380" s="101">
        <f>ROUND(ROUND(J383*V384,0)*AN380,0)</f>
        <v>244</v>
      </c>
      <c r="AU380" s="31"/>
    </row>
    <row r="381" spans="1:47" ht="17.100000000000001" customHeight="1" x14ac:dyDescent="0.15">
      <c r="A381" s="32">
        <v>43</v>
      </c>
      <c r="B381" s="33" t="s">
        <v>6074</v>
      </c>
      <c r="C381" s="34" t="s">
        <v>6075</v>
      </c>
      <c r="D381" s="422"/>
      <c r="E381" s="423"/>
      <c r="F381" s="424"/>
      <c r="G381" s="29"/>
      <c r="H381" s="29"/>
      <c r="I381" s="29"/>
      <c r="J381" s="1088"/>
      <c r="K381" s="1089"/>
      <c r="L381" s="1089"/>
      <c r="M381" s="1090"/>
      <c r="N381" s="420"/>
      <c r="O381" s="421"/>
      <c r="P381" s="421"/>
      <c r="Q381" s="26"/>
      <c r="R381" s="27"/>
      <c r="S381" s="27"/>
      <c r="T381" s="1276"/>
      <c r="U381" s="1277"/>
      <c r="V381" s="1277"/>
      <c r="W381" s="1278"/>
      <c r="X381" s="1272"/>
      <c r="Y381" s="1273"/>
      <c r="Z381" s="1273"/>
      <c r="AA381" s="1273"/>
      <c r="AB381" s="1273"/>
      <c r="AC381" s="448" t="s">
        <v>4827</v>
      </c>
      <c r="AD381" s="99"/>
      <c r="AE381" s="99"/>
      <c r="AF381" s="99"/>
      <c r="AG381" s="43"/>
      <c r="AH381" s="43"/>
      <c r="AI381" s="43"/>
      <c r="AJ381" s="43"/>
      <c r="AK381" s="43"/>
      <c r="AL381" s="43"/>
      <c r="AM381" s="44" t="s">
        <v>17</v>
      </c>
      <c r="AN381" s="1157">
        <f>$AN$9</f>
        <v>0.5</v>
      </c>
      <c r="AO381" s="1157"/>
      <c r="AP381" s="43"/>
      <c r="AQ381" s="43"/>
      <c r="AR381" s="43"/>
      <c r="AS381" s="43"/>
      <c r="AT381" s="101">
        <f>ROUND(ROUND(J383*V384,0)*AN381,0)</f>
        <v>175</v>
      </c>
      <c r="AU381" s="31"/>
    </row>
    <row r="382" spans="1:47" ht="17.100000000000001" customHeight="1" x14ac:dyDescent="0.15">
      <c r="A382" s="32">
        <v>43</v>
      </c>
      <c r="B382" s="33" t="s">
        <v>6076</v>
      </c>
      <c r="C382" s="34" t="s">
        <v>6077</v>
      </c>
      <c r="D382" s="422"/>
      <c r="E382" s="423"/>
      <c r="F382" s="424"/>
      <c r="G382" s="29"/>
      <c r="H382" s="29"/>
      <c r="I382" s="29"/>
      <c r="J382" s="1088"/>
      <c r="K382" s="1089"/>
      <c r="L382" s="1089"/>
      <c r="M382" s="1090"/>
      <c r="N382" s="1271" t="s">
        <v>4829</v>
      </c>
      <c r="O382" s="1202"/>
      <c r="P382" s="1202"/>
      <c r="Q382" s="1202"/>
      <c r="R382" s="1202"/>
      <c r="S382" s="1202"/>
      <c r="T382" s="418"/>
      <c r="W382" s="449"/>
      <c r="X382" s="42"/>
      <c r="Y382" s="43"/>
      <c r="Z382" s="44"/>
      <c r="AA382" s="44"/>
      <c r="AB382" s="43"/>
      <c r="AC382" s="450"/>
      <c r="AD382" s="43"/>
      <c r="AE382" s="43"/>
      <c r="AF382" s="43"/>
      <c r="AG382" s="43"/>
      <c r="AH382" s="43"/>
      <c r="AI382" s="43"/>
      <c r="AJ382" s="43"/>
      <c r="AK382" s="43"/>
      <c r="AL382" s="43"/>
      <c r="AM382" s="44"/>
      <c r="AN382" s="45"/>
      <c r="AO382" s="45"/>
      <c r="AP382" s="43"/>
      <c r="AQ382" s="43"/>
      <c r="AR382" s="25"/>
      <c r="AS382" s="25"/>
      <c r="AT382" s="101">
        <f>ROUND(ROUND(J383*R384,0)*V384,0)</f>
        <v>337</v>
      </c>
      <c r="AU382" s="31"/>
    </row>
    <row r="383" spans="1:47" ht="17.100000000000001" customHeight="1" x14ac:dyDescent="0.15">
      <c r="A383" s="32">
        <v>43</v>
      </c>
      <c r="B383" s="33" t="s">
        <v>6078</v>
      </c>
      <c r="C383" s="34" t="s">
        <v>6079</v>
      </c>
      <c r="D383" s="422"/>
      <c r="E383" s="423"/>
      <c r="F383" s="424"/>
      <c r="G383" s="29"/>
      <c r="H383" s="29"/>
      <c r="I383" s="29"/>
      <c r="J383" s="1280">
        <f>'15就労移行支援(基本)'!K383</f>
        <v>498</v>
      </c>
      <c r="K383" s="1108"/>
      <c r="L383" s="4" t="s">
        <v>21</v>
      </c>
      <c r="M383" s="22"/>
      <c r="N383" s="1228"/>
      <c r="O383" s="1283"/>
      <c r="P383" s="1283"/>
      <c r="Q383" s="1283"/>
      <c r="R383" s="1283"/>
      <c r="S383" s="1283"/>
      <c r="T383" s="418"/>
      <c r="W383" s="449"/>
      <c r="X383" s="1271" t="s">
        <v>4824</v>
      </c>
      <c r="Y383" s="1202"/>
      <c r="Z383" s="1202"/>
      <c r="AA383" s="1202"/>
      <c r="AB383" s="1202"/>
      <c r="AC383" s="448" t="s">
        <v>4825</v>
      </c>
      <c r="AD383" s="99"/>
      <c r="AE383" s="99"/>
      <c r="AF383" s="99"/>
      <c r="AG383" s="43"/>
      <c r="AH383" s="43"/>
      <c r="AI383" s="43"/>
      <c r="AJ383" s="43"/>
      <c r="AK383" s="43"/>
      <c r="AL383" s="43"/>
      <c r="AM383" s="44" t="s">
        <v>17</v>
      </c>
      <c r="AN383" s="1157">
        <f>$AN$8</f>
        <v>0.7</v>
      </c>
      <c r="AO383" s="1157"/>
      <c r="AP383" s="25"/>
      <c r="AQ383" s="25"/>
      <c r="AR383" s="25"/>
      <c r="AS383" s="25"/>
      <c r="AT383" s="101">
        <f>ROUND(ROUND(ROUND(J383*R384,0)*V384,0)*AN383,0)</f>
        <v>236</v>
      </c>
      <c r="AU383" s="31"/>
    </row>
    <row r="384" spans="1:47" ht="17.100000000000001" customHeight="1" x14ac:dyDescent="0.15">
      <c r="A384" s="32">
        <v>43</v>
      </c>
      <c r="B384" s="33" t="s">
        <v>6080</v>
      </c>
      <c r="C384" s="34" t="s">
        <v>6081</v>
      </c>
      <c r="D384" s="422"/>
      <c r="E384" s="423"/>
      <c r="F384" s="424"/>
      <c r="G384" s="29"/>
      <c r="H384" s="29"/>
      <c r="I384" s="29"/>
      <c r="J384" s="418"/>
      <c r="K384" s="419"/>
      <c r="L384" s="419"/>
      <c r="M384" s="425"/>
      <c r="N384" s="420"/>
      <c r="O384" s="421"/>
      <c r="P384" s="421"/>
      <c r="Q384" s="26" t="s">
        <v>17</v>
      </c>
      <c r="R384" s="1180">
        <f>$R$12</f>
        <v>0.96499999999999997</v>
      </c>
      <c r="S384" s="1180"/>
      <c r="T384" s="166"/>
      <c r="U384" s="23" t="s">
        <v>17</v>
      </c>
      <c r="V384" s="1158">
        <f>V348</f>
        <v>0.7</v>
      </c>
      <c r="W384" s="1159"/>
      <c r="X384" s="1272"/>
      <c r="Y384" s="1273"/>
      <c r="Z384" s="1273"/>
      <c r="AA384" s="1273"/>
      <c r="AB384" s="1273"/>
      <c r="AC384" s="448" t="s">
        <v>4827</v>
      </c>
      <c r="AD384" s="99"/>
      <c r="AE384" s="99"/>
      <c r="AF384" s="99"/>
      <c r="AG384" s="43"/>
      <c r="AH384" s="43"/>
      <c r="AI384" s="43"/>
      <c r="AJ384" s="43"/>
      <c r="AK384" s="43"/>
      <c r="AL384" s="43"/>
      <c r="AM384" s="44" t="s">
        <v>17</v>
      </c>
      <c r="AN384" s="1157">
        <f>$AN$9</f>
        <v>0.5</v>
      </c>
      <c r="AO384" s="1157"/>
      <c r="AP384" s="25"/>
      <c r="AQ384" s="25"/>
      <c r="AR384" s="25"/>
      <c r="AS384" s="25"/>
      <c r="AT384" s="101">
        <f>ROUND(ROUND(ROUND(J383*R384,0)*V384,0)*AN384,0)</f>
        <v>169</v>
      </c>
      <c r="AU384" s="31"/>
    </row>
    <row r="385" spans="1:47" ht="17.100000000000001" customHeight="1" x14ac:dyDescent="0.15">
      <c r="A385" s="32">
        <v>43</v>
      </c>
      <c r="B385" s="33" t="s">
        <v>6082</v>
      </c>
      <c r="C385" s="34" t="s">
        <v>6083</v>
      </c>
      <c r="D385" s="422"/>
      <c r="E385" s="423"/>
      <c r="F385" s="424"/>
      <c r="G385" s="29"/>
      <c r="H385" s="29"/>
      <c r="I385" s="29"/>
      <c r="J385" s="20"/>
      <c r="M385" s="21"/>
      <c r="N385" s="416"/>
      <c r="O385" s="417"/>
      <c r="P385" s="417"/>
      <c r="Q385" s="65"/>
      <c r="R385" s="156"/>
      <c r="S385" s="156"/>
      <c r="T385" s="166"/>
      <c r="W385" s="449"/>
      <c r="X385" s="42"/>
      <c r="Y385" s="43"/>
      <c r="Z385" s="44"/>
      <c r="AA385" s="44"/>
      <c r="AB385" s="43"/>
      <c r="AC385" s="450"/>
      <c r="AD385" s="43"/>
      <c r="AE385" s="43"/>
      <c r="AF385" s="43"/>
      <c r="AG385" s="43"/>
      <c r="AH385" s="43"/>
      <c r="AI385" s="43"/>
      <c r="AJ385" s="43"/>
      <c r="AK385" s="43"/>
      <c r="AL385" s="43"/>
      <c r="AM385" s="44"/>
      <c r="AN385" s="45"/>
      <c r="AO385" s="45"/>
      <c r="AP385" s="1198" t="s">
        <v>4833</v>
      </c>
      <c r="AQ385" s="1281"/>
      <c r="AR385" s="1281"/>
      <c r="AS385" s="1299"/>
      <c r="AT385" s="101">
        <f>ROUND(ROUND(J383*V384,0)*AR388,0)</f>
        <v>332</v>
      </c>
      <c r="AU385" s="31"/>
    </row>
    <row r="386" spans="1:47" ht="17.100000000000001" customHeight="1" x14ac:dyDescent="0.15">
      <c r="A386" s="32">
        <v>43</v>
      </c>
      <c r="B386" s="33" t="s">
        <v>6084</v>
      </c>
      <c r="C386" s="34" t="s">
        <v>6085</v>
      </c>
      <c r="D386" s="422"/>
      <c r="E386" s="423"/>
      <c r="F386" s="424"/>
      <c r="G386" s="29"/>
      <c r="H386" s="29"/>
      <c r="I386" s="29"/>
      <c r="J386" s="20"/>
      <c r="M386" s="21"/>
      <c r="N386" s="418"/>
      <c r="O386" s="419"/>
      <c r="P386" s="419"/>
      <c r="Q386" s="23"/>
      <c r="R386" s="167"/>
      <c r="S386" s="167"/>
      <c r="T386" s="166"/>
      <c r="W386" s="449"/>
      <c r="X386" s="1271" t="s">
        <v>4824</v>
      </c>
      <c r="Y386" s="1202"/>
      <c r="Z386" s="1202"/>
      <c r="AA386" s="1202"/>
      <c r="AB386" s="1202"/>
      <c r="AC386" s="448" t="s">
        <v>4825</v>
      </c>
      <c r="AD386" s="99"/>
      <c r="AE386" s="99"/>
      <c r="AF386" s="99"/>
      <c r="AG386" s="43"/>
      <c r="AH386" s="43"/>
      <c r="AI386" s="43"/>
      <c r="AJ386" s="43"/>
      <c r="AK386" s="43"/>
      <c r="AL386" s="43"/>
      <c r="AM386" s="44" t="s">
        <v>17</v>
      </c>
      <c r="AN386" s="1157">
        <f>$AN$8</f>
        <v>0.7</v>
      </c>
      <c r="AO386" s="1157"/>
      <c r="AP386" s="1268"/>
      <c r="AQ386" s="1269"/>
      <c r="AR386" s="1269"/>
      <c r="AS386" s="1270"/>
      <c r="AT386" s="101">
        <f>ROUND(ROUND(ROUND(J383*V384,0)*AN386,0)*AR388,0)</f>
        <v>232</v>
      </c>
      <c r="AU386" s="31"/>
    </row>
    <row r="387" spans="1:47" ht="17.100000000000001" customHeight="1" x14ac:dyDescent="0.15">
      <c r="A387" s="32">
        <v>43</v>
      </c>
      <c r="B387" s="33" t="s">
        <v>6086</v>
      </c>
      <c r="C387" s="34" t="s">
        <v>6087</v>
      </c>
      <c r="D387" s="422"/>
      <c r="E387" s="423"/>
      <c r="F387" s="424"/>
      <c r="G387" s="29"/>
      <c r="H387" s="29"/>
      <c r="I387" s="29"/>
      <c r="J387" s="20"/>
      <c r="M387" s="21"/>
      <c r="N387" s="420"/>
      <c r="O387" s="421"/>
      <c r="P387" s="421"/>
      <c r="Q387" s="26"/>
      <c r="R387" s="27"/>
      <c r="S387" s="27"/>
      <c r="T387" s="166"/>
      <c r="W387" s="449"/>
      <c r="X387" s="1272"/>
      <c r="Y387" s="1273"/>
      <c r="Z387" s="1273"/>
      <c r="AA387" s="1273"/>
      <c r="AB387" s="1273"/>
      <c r="AC387" s="448" t="s">
        <v>4827</v>
      </c>
      <c r="AD387" s="99"/>
      <c r="AE387" s="99"/>
      <c r="AF387" s="99"/>
      <c r="AG387" s="43"/>
      <c r="AH387" s="43"/>
      <c r="AI387" s="43"/>
      <c r="AJ387" s="43"/>
      <c r="AK387" s="43"/>
      <c r="AL387" s="43"/>
      <c r="AM387" s="44" t="s">
        <v>17</v>
      </c>
      <c r="AN387" s="1157">
        <f>$AN$9</f>
        <v>0.5</v>
      </c>
      <c r="AO387" s="1157"/>
      <c r="AP387" s="20"/>
      <c r="AQ387" s="4"/>
      <c r="AR387" s="4"/>
      <c r="AS387" s="21"/>
      <c r="AT387" s="101">
        <f>ROUND(ROUND(ROUND(J383*V384,0)*AN387,0)*AR388,0)</f>
        <v>166</v>
      </c>
      <c r="AU387" s="31"/>
    </row>
    <row r="388" spans="1:47" ht="17.100000000000001" customHeight="1" x14ac:dyDescent="0.15">
      <c r="A388" s="32">
        <v>43</v>
      </c>
      <c r="B388" s="33" t="s">
        <v>6088</v>
      </c>
      <c r="C388" s="34" t="s">
        <v>6089</v>
      </c>
      <c r="D388" s="422"/>
      <c r="E388" s="423"/>
      <c r="F388" s="424"/>
      <c r="G388" s="29"/>
      <c r="H388" s="29"/>
      <c r="I388" s="29"/>
      <c r="J388" s="20"/>
      <c r="M388" s="21"/>
      <c r="N388" s="1271" t="s">
        <v>4829</v>
      </c>
      <c r="O388" s="1202"/>
      <c r="P388" s="1202"/>
      <c r="Q388" s="1202"/>
      <c r="R388" s="1202"/>
      <c r="S388" s="1202"/>
      <c r="T388" s="418"/>
      <c r="W388" s="449"/>
      <c r="X388" s="42"/>
      <c r="Y388" s="43"/>
      <c r="Z388" s="44"/>
      <c r="AA388" s="44"/>
      <c r="AB388" s="43"/>
      <c r="AC388" s="450"/>
      <c r="AD388" s="43"/>
      <c r="AE388" s="43"/>
      <c r="AF388" s="43"/>
      <c r="AG388" s="43"/>
      <c r="AH388" s="43"/>
      <c r="AI388" s="43"/>
      <c r="AJ388" s="43"/>
      <c r="AK388" s="43"/>
      <c r="AL388" s="43"/>
      <c r="AM388" s="44"/>
      <c r="AN388" s="45"/>
      <c r="AO388" s="45"/>
      <c r="AP388" s="20"/>
      <c r="AQ388" s="23" t="s">
        <v>17</v>
      </c>
      <c r="AR388" s="1158">
        <f>AR376</f>
        <v>0.95</v>
      </c>
      <c r="AS388" s="1159"/>
      <c r="AT388" s="101">
        <f>ROUND(ROUND(ROUND(J383*R390,0)*V384,0)*AR388,0)</f>
        <v>320</v>
      </c>
      <c r="AU388" s="31"/>
    </row>
    <row r="389" spans="1:47" ht="17.100000000000001" customHeight="1" x14ac:dyDescent="0.15">
      <c r="A389" s="32">
        <v>43</v>
      </c>
      <c r="B389" s="33" t="s">
        <v>6090</v>
      </c>
      <c r="C389" s="34" t="s">
        <v>6091</v>
      </c>
      <c r="D389" s="422"/>
      <c r="E389" s="423"/>
      <c r="F389" s="424"/>
      <c r="G389" s="29"/>
      <c r="H389" s="29"/>
      <c r="I389" s="29"/>
      <c r="J389" s="20"/>
      <c r="M389" s="21"/>
      <c r="N389" s="1228"/>
      <c r="O389" s="1283"/>
      <c r="P389" s="1283"/>
      <c r="Q389" s="1283"/>
      <c r="R389" s="1283"/>
      <c r="S389" s="1283"/>
      <c r="T389" s="418"/>
      <c r="W389" s="449"/>
      <c r="X389" s="1271" t="s">
        <v>4824</v>
      </c>
      <c r="Y389" s="1202"/>
      <c r="Z389" s="1202"/>
      <c r="AA389" s="1202"/>
      <c r="AB389" s="1202"/>
      <c r="AC389" s="448" t="s">
        <v>4825</v>
      </c>
      <c r="AD389" s="99"/>
      <c r="AE389" s="99"/>
      <c r="AF389" s="99"/>
      <c r="AG389" s="43"/>
      <c r="AH389" s="43"/>
      <c r="AI389" s="43"/>
      <c r="AJ389" s="43"/>
      <c r="AK389" s="43"/>
      <c r="AL389" s="43"/>
      <c r="AM389" s="44" t="s">
        <v>17</v>
      </c>
      <c r="AN389" s="1157">
        <f>$AN$8</f>
        <v>0.7</v>
      </c>
      <c r="AO389" s="1157"/>
      <c r="AP389" s="20"/>
      <c r="AQ389" s="4"/>
      <c r="AR389" s="4"/>
      <c r="AS389" s="21"/>
      <c r="AT389" s="101">
        <f>ROUND(ROUND(ROUND(ROUND(J383*R390,0)*V384,0)*AN389,0)*AR388,0)</f>
        <v>224</v>
      </c>
      <c r="AU389" s="31"/>
    </row>
    <row r="390" spans="1:47" ht="17.100000000000001" customHeight="1" x14ac:dyDescent="0.15">
      <c r="A390" s="32">
        <v>43</v>
      </c>
      <c r="B390" s="33" t="s">
        <v>6092</v>
      </c>
      <c r="C390" s="34" t="s">
        <v>6093</v>
      </c>
      <c r="D390" s="422"/>
      <c r="E390" s="423"/>
      <c r="F390" s="424"/>
      <c r="G390" s="29"/>
      <c r="H390" s="29"/>
      <c r="I390" s="29"/>
      <c r="J390" s="20"/>
      <c r="M390" s="21"/>
      <c r="N390" s="420"/>
      <c r="O390" s="421"/>
      <c r="P390" s="421"/>
      <c r="Q390" s="26" t="s">
        <v>17</v>
      </c>
      <c r="R390" s="1180">
        <f>$R$12</f>
        <v>0.96499999999999997</v>
      </c>
      <c r="S390" s="1180"/>
      <c r="T390" s="166"/>
      <c r="W390" s="449"/>
      <c r="X390" s="1272"/>
      <c r="Y390" s="1273"/>
      <c r="Z390" s="1273"/>
      <c r="AA390" s="1273"/>
      <c r="AB390" s="1273"/>
      <c r="AC390" s="448" t="s">
        <v>4827</v>
      </c>
      <c r="AD390" s="99"/>
      <c r="AE390" s="99"/>
      <c r="AF390" s="99"/>
      <c r="AG390" s="43"/>
      <c r="AH390" s="43"/>
      <c r="AI390" s="43"/>
      <c r="AJ390" s="43"/>
      <c r="AK390" s="43"/>
      <c r="AL390" s="43"/>
      <c r="AM390" s="44" t="s">
        <v>17</v>
      </c>
      <c r="AN390" s="1157">
        <f>$AN$9</f>
        <v>0.5</v>
      </c>
      <c r="AO390" s="1157"/>
      <c r="AP390" s="24"/>
      <c r="AQ390" s="25"/>
      <c r="AR390" s="25"/>
      <c r="AS390" s="25"/>
      <c r="AT390" s="459">
        <f>ROUND(ROUND(ROUND(ROUND(J383*R390,0)*V384,0)*AN390,0)*AR388,0)</f>
        <v>161</v>
      </c>
      <c r="AU390" s="31"/>
    </row>
    <row r="391" spans="1:47" ht="17.100000000000001" customHeight="1" x14ac:dyDescent="0.15">
      <c r="A391" s="32">
        <v>43</v>
      </c>
      <c r="B391" s="33" t="s">
        <v>6094</v>
      </c>
      <c r="C391" s="34" t="s">
        <v>6095</v>
      </c>
      <c r="D391" s="422"/>
      <c r="E391" s="423"/>
      <c r="F391" s="424"/>
      <c r="G391" s="29"/>
      <c r="H391" s="29"/>
      <c r="I391" s="29"/>
      <c r="J391" s="1085" t="s">
        <v>4879</v>
      </c>
      <c r="K391" s="1086"/>
      <c r="L391" s="1086"/>
      <c r="M391" s="1087"/>
      <c r="N391" s="416"/>
      <c r="O391" s="417"/>
      <c r="P391" s="417"/>
      <c r="Q391" s="65"/>
      <c r="R391" s="156"/>
      <c r="S391" s="156"/>
      <c r="T391" s="258"/>
      <c r="U391" s="451"/>
      <c r="V391" s="451"/>
      <c r="W391" s="452"/>
      <c r="X391" s="42"/>
      <c r="Y391" s="43"/>
      <c r="Z391" s="44"/>
      <c r="AA391" s="44"/>
      <c r="AB391" s="43"/>
      <c r="AC391" s="450"/>
      <c r="AD391" s="43"/>
      <c r="AE391" s="43"/>
      <c r="AF391" s="43"/>
      <c r="AG391" s="43"/>
      <c r="AH391" s="43"/>
      <c r="AI391" s="43"/>
      <c r="AJ391" s="43"/>
      <c r="AK391" s="43"/>
      <c r="AL391" s="43"/>
      <c r="AM391" s="44"/>
      <c r="AN391" s="45"/>
      <c r="AO391" s="45"/>
      <c r="AP391" s="25"/>
      <c r="AQ391" s="25"/>
      <c r="AR391" s="25"/>
      <c r="AS391" s="25"/>
      <c r="AT391" s="30">
        <f>ROUND(J395*V384,0)</f>
        <v>322</v>
      </c>
      <c r="AU391" s="31"/>
    </row>
    <row r="392" spans="1:47" ht="17.100000000000001" customHeight="1" x14ac:dyDescent="0.15">
      <c r="A392" s="32">
        <v>43</v>
      </c>
      <c r="B392" s="33" t="s">
        <v>6096</v>
      </c>
      <c r="C392" s="34" t="s">
        <v>6097</v>
      </c>
      <c r="D392" s="422"/>
      <c r="E392" s="423"/>
      <c r="F392" s="424"/>
      <c r="G392" s="29"/>
      <c r="H392" s="29"/>
      <c r="I392" s="29"/>
      <c r="J392" s="1088"/>
      <c r="K392" s="1089"/>
      <c r="L392" s="1089"/>
      <c r="M392" s="1090"/>
      <c r="N392" s="418"/>
      <c r="O392" s="419"/>
      <c r="P392" s="419"/>
      <c r="Q392" s="23"/>
      <c r="R392" s="167"/>
      <c r="S392" s="167"/>
      <c r="T392" s="453"/>
      <c r="U392" s="451"/>
      <c r="V392" s="451"/>
      <c r="W392" s="452"/>
      <c r="X392" s="1271" t="s">
        <v>4824</v>
      </c>
      <c r="Y392" s="1202"/>
      <c r="Z392" s="1202"/>
      <c r="AA392" s="1202"/>
      <c r="AB392" s="1202"/>
      <c r="AC392" s="448" t="s">
        <v>4825</v>
      </c>
      <c r="AD392" s="99"/>
      <c r="AE392" s="99"/>
      <c r="AF392" s="99"/>
      <c r="AG392" s="43"/>
      <c r="AH392" s="43"/>
      <c r="AI392" s="43"/>
      <c r="AJ392" s="43"/>
      <c r="AK392" s="43"/>
      <c r="AL392" s="43"/>
      <c r="AM392" s="44" t="s">
        <v>17</v>
      </c>
      <c r="AN392" s="1157">
        <f>$AN$8</f>
        <v>0.7</v>
      </c>
      <c r="AO392" s="1157"/>
      <c r="AP392" s="43"/>
      <c r="AQ392" s="43"/>
      <c r="AR392" s="43"/>
      <c r="AS392" s="43"/>
      <c r="AT392" s="101">
        <f>ROUND(ROUND(J395*V384,0)*AN392,0)</f>
        <v>225</v>
      </c>
      <c r="AU392" s="31"/>
    </row>
    <row r="393" spans="1:47" ht="17.100000000000001" customHeight="1" x14ac:dyDescent="0.15">
      <c r="A393" s="32">
        <v>43</v>
      </c>
      <c r="B393" s="33" t="s">
        <v>6098</v>
      </c>
      <c r="C393" s="34" t="s">
        <v>6099</v>
      </c>
      <c r="D393" s="422"/>
      <c r="E393" s="423"/>
      <c r="F393" s="424"/>
      <c r="G393" s="29"/>
      <c r="H393" s="29"/>
      <c r="I393" s="29"/>
      <c r="J393" s="1088"/>
      <c r="K393" s="1089"/>
      <c r="L393" s="1089"/>
      <c r="M393" s="1090"/>
      <c r="N393" s="420"/>
      <c r="O393" s="421"/>
      <c r="P393" s="421"/>
      <c r="Q393" s="26"/>
      <c r="R393" s="27"/>
      <c r="S393" s="27"/>
      <c r="T393" s="453"/>
      <c r="U393" s="451"/>
      <c r="V393" s="451"/>
      <c r="W393" s="452"/>
      <c r="X393" s="1272"/>
      <c r="Y393" s="1273"/>
      <c r="Z393" s="1273"/>
      <c r="AA393" s="1273"/>
      <c r="AB393" s="1273"/>
      <c r="AC393" s="448" t="s">
        <v>4827</v>
      </c>
      <c r="AD393" s="99"/>
      <c r="AE393" s="99"/>
      <c r="AF393" s="99"/>
      <c r="AG393" s="43"/>
      <c r="AH393" s="43"/>
      <c r="AI393" s="43"/>
      <c r="AJ393" s="43"/>
      <c r="AK393" s="43"/>
      <c r="AL393" s="43"/>
      <c r="AM393" s="44" t="s">
        <v>17</v>
      </c>
      <c r="AN393" s="1157">
        <f>$AN$9</f>
        <v>0.5</v>
      </c>
      <c r="AO393" s="1157"/>
      <c r="AP393" s="43"/>
      <c r="AQ393" s="43"/>
      <c r="AR393" s="43"/>
      <c r="AS393" s="43"/>
      <c r="AT393" s="101">
        <f>ROUND(ROUND(J395*V384,0)*AN393,0)</f>
        <v>161</v>
      </c>
      <c r="AU393" s="31"/>
    </row>
    <row r="394" spans="1:47" ht="17.100000000000001" customHeight="1" x14ac:dyDescent="0.15">
      <c r="A394" s="32">
        <v>43</v>
      </c>
      <c r="B394" s="33" t="s">
        <v>6100</v>
      </c>
      <c r="C394" s="34" t="s">
        <v>6101</v>
      </c>
      <c r="D394" s="422"/>
      <c r="E394" s="423"/>
      <c r="F394" s="424"/>
      <c r="G394" s="29"/>
      <c r="H394" s="29"/>
      <c r="I394" s="29"/>
      <c r="J394" s="1088"/>
      <c r="K394" s="1089"/>
      <c r="L394" s="1089"/>
      <c r="M394" s="1090"/>
      <c r="N394" s="1271" t="s">
        <v>4829</v>
      </c>
      <c r="O394" s="1202"/>
      <c r="P394" s="1202"/>
      <c r="Q394" s="1202"/>
      <c r="R394" s="1202"/>
      <c r="S394" s="1202"/>
      <c r="T394" s="418"/>
      <c r="W394" s="449"/>
      <c r="X394" s="42"/>
      <c r="Y394" s="43"/>
      <c r="Z394" s="44"/>
      <c r="AA394" s="44"/>
      <c r="AB394" s="43"/>
      <c r="AC394" s="450"/>
      <c r="AD394" s="43"/>
      <c r="AE394" s="43"/>
      <c r="AF394" s="43"/>
      <c r="AG394" s="43"/>
      <c r="AH394" s="43"/>
      <c r="AI394" s="43"/>
      <c r="AJ394" s="43"/>
      <c r="AK394" s="43"/>
      <c r="AL394" s="43"/>
      <c r="AM394" s="44"/>
      <c r="AN394" s="45"/>
      <c r="AO394" s="45"/>
      <c r="AP394" s="43"/>
      <c r="AQ394" s="43"/>
      <c r="AR394" s="25"/>
      <c r="AS394" s="25"/>
      <c r="AT394" s="101">
        <f>ROUND(ROUND(J395*R396,0)*V384,0)</f>
        <v>311</v>
      </c>
      <c r="AU394" s="31"/>
    </row>
    <row r="395" spans="1:47" ht="17.100000000000001" customHeight="1" x14ac:dyDescent="0.15">
      <c r="A395" s="32">
        <v>43</v>
      </c>
      <c r="B395" s="33" t="s">
        <v>6102</v>
      </c>
      <c r="C395" s="34" t="s">
        <v>6103</v>
      </c>
      <c r="D395" s="422"/>
      <c r="E395" s="423"/>
      <c r="F395" s="424"/>
      <c r="G395" s="29"/>
      <c r="H395" s="29"/>
      <c r="I395" s="29"/>
      <c r="J395" s="1280">
        <f>'15就労移行支援(基本)'!K395</f>
        <v>460</v>
      </c>
      <c r="K395" s="1108"/>
      <c r="L395" s="4" t="s">
        <v>21</v>
      </c>
      <c r="M395" s="22"/>
      <c r="N395" s="1228"/>
      <c r="O395" s="1283"/>
      <c r="P395" s="1283"/>
      <c r="Q395" s="1283"/>
      <c r="R395" s="1283"/>
      <c r="S395" s="1283"/>
      <c r="T395" s="418"/>
      <c r="W395" s="449"/>
      <c r="X395" s="1271" t="s">
        <v>4824</v>
      </c>
      <c r="Y395" s="1202"/>
      <c r="Z395" s="1202"/>
      <c r="AA395" s="1202"/>
      <c r="AB395" s="1202"/>
      <c r="AC395" s="448" t="s">
        <v>4825</v>
      </c>
      <c r="AD395" s="99"/>
      <c r="AE395" s="99"/>
      <c r="AF395" s="99"/>
      <c r="AG395" s="43"/>
      <c r="AH395" s="43"/>
      <c r="AI395" s="43"/>
      <c r="AJ395" s="43"/>
      <c r="AK395" s="43"/>
      <c r="AL395" s="43"/>
      <c r="AM395" s="44" t="s">
        <v>17</v>
      </c>
      <c r="AN395" s="1157">
        <f>$AN$8</f>
        <v>0.7</v>
      </c>
      <c r="AO395" s="1157"/>
      <c r="AP395" s="25"/>
      <c r="AQ395" s="25"/>
      <c r="AR395" s="25"/>
      <c r="AS395" s="25"/>
      <c r="AT395" s="101">
        <f>ROUND(ROUND(ROUND(J395*R396,0)*V384,0)*AN395,0)</f>
        <v>218</v>
      </c>
      <c r="AU395" s="31"/>
    </row>
    <row r="396" spans="1:47" ht="17.100000000000001" customHeight="1" x14ac:dyDescent="0.15">
      <c r="A396" s="32">
        <v>43</v>
      </c>
      <c r="B396" s="33" t="s">
        <v>6104</v>
      </c>
      <c r="C396" s="34" t="s">
        <v>6105</v>
      </c>
      <c r="D396" s="422"/>
      <c r="E396" s="423"/>
      <c r="F396" s="424"/>
      <c r="G396" s="29"/>
      <c r="H396" s="29"/>
      <c r="I396" s="29"/>
      <c r="J396" s="418"/>
      <c r="K396" s="419"/>
      <c r="L396" s="419"/>
      <c r="M396" s="425"/>
      <c r="N396" s="420"/>
      <c r="O396" s="421"/>
      <c r="P396" s="421"/>
      <c r="Q396" s="26" t="s">
        <v>17</v>
      </c>
      <c r="R396" s="1180">
        <f>$R$12</f>
        <v>0.96499999999999997</v>
      </c>
      <c r="S396" s="1180"/>
      <c r="T396" s="166"/>
      <c r="U396" s="23"/>
      <c r="V396" s="169"/>
      <c r="W396" s="354"/>
      <c r="X396" s="1272"/>
      <c r="Y396" s="1273"/>
      <c r="Z396" s="1273"/>
      <c r="AA396" s="1273"/>
      <c r="AB396" s="1273"/>
      <c r="AC396" s="448" t="s">
        <v>4827</v>
      </c>
      <c r="AD396" s="99"/>
      <c r="AE396" s="99"/>
      <c r="AF396" s="99"/>
      <c r="AG396" s="43"/>
      <c r="AH396" s="43"/>
      <c r="AI396" s="43"/>
      <c r="AJ396" s="43"/>
      <c r="AK396" s="43"/>
      <c r="AL396" s="43"/>
      <c r="AM396" s="44" t="s">
        <v>17</v>
      </c>
      <c r="AN396" s="1157">
        <f>$AN$9</f>
        <v>0.5</v>
      </c>
      <c r="AO396" s="1157"/>
      <c r="AP396" s="25"/>
      <c r="AQ396" s="25"/>
      <c r="AR396" s="25"/>
      <c r="AS396" s="25"/>
      <c r="AT396" s="101">
        <f>ROUND(ROUND(ROUND(J395*R396,0)*V384,0)*AN396,0)</f>
        <v>156</v>
      </c>
      <c r="AU396" s="31"/>
    </row>
    <row r="397" spans="1:47" ht="17.100000000000001" customHeight="1" x14ac:dyDescent="0.15">
      <c r="A397" s="32">
        <v>43</v>
      </c>
      <c r="B397" s="33" t="s">
        <v>6106</v>
      </c>
      <c r="C397" s="34" t="s">
        <v>6107</v>
      </c>
      <c r="D397" s="422"/>
      <c r="E397" s="423"/>
      <c r="F397" s="424"/>
      <c r="G397" s="29"/>
      <c r="H397" s="29"/>
      <c r="I397" s="29"/>
      <c r="J397" s="20"/>
      <c r="M397" s="21"/>
      <c r="N397" s="416"/>
      <c r="O397" s="417"/>
      <c r="P397" s="417"/>
      <c r="Q397" s="65"/>
      <c r="R397" s="156"/>
      <c r="S397" s="156"/>
      <c r="T397" s="166"/>
      <c r="W397" s="449"/>
      <c r="X397" s="42"/>
      <c r="Y397" s="43"/>
      <c r="Z397" s="44"/>
      <c r="AA397" s="44"/>
      <c r="AB397" s="43"/>
      <c r="AC397" s="450"/>
      <c r="AD397" s="43"/>
      <c r="AE397" s="43"/>
      <c r="AF397" s="43"/>
      <c r="AG397" s="43"/>
      <c r="AH397" s="43"/>
      <c r="AI397" s="43"/>
      <c r="AJ397" s="43"/>
      <c r="AK397" s="43"/>
      <c r="AL397" s="43"/>
      <c r="AM397" s="44"/>
      <c r="AN397" s="45"/>
      <c r="AO397" s="45"/>
      <c r="AP397" s="1198" t="s">
        <v>4833</v>
      </c>
      <c r="AQ397" s="1281"/>
      <c r="AR397" s="1281"/>
      <c r="AS397" s="1299"/>
      <c r="AT397" s="101">
        <f>ROUND(ROUND(J395*V384,0)*AR400,0)</f>
        <v>306</v>
      </c>
      <c r="AU397" s="31"/>
    </row>
    <row r="398" spans="1:47" ht="17.100000000000001" customHeight="1" x14ac:dyDescent="0.15">
      <c r="A398" s="32">
        <v>43</v>
      </c>
      <c r="B398" s="33" t="s">
        <v>6108</v>
      </c>
      <c r="C398" s="34" t="s">
        <v>6109</v>
      </c>
      <c r="D398" s="422"/>
      <c r="E398" s="423"/>
      <c r="F398" s="424"/>
      <c r="G398" s="29"/>
      <c r="H398" s="29"/>
      <c r="I398" s="29"/>
      <c r="J398" s="20"/>
      <c r="M398" s="21"/>
      <c r="N398" s="418"/>
      <c r="O398" s="419"/>
      <c r="P398" s="419"/>
      <c r="Q398" s="23"/>
      <c r="R398" s="167"/>
      <c r="S398" s="167"/>
      <c r="T398" s="166"/>
      <c r="W398" s="449"/>
      <c r="X398" s="1271" t="s">
        <v>4824</v>
      </c>
      <c r="Y398" s="1202"/>
      <c r="Z398" s="1202"/>
      <c r="AA398" s="1202"/>
      <c r="AB398" s="1202"/>
      <c r="AC398" s="448" t="s">
        <v>4825</v>
      </c>
      <c r="AD398" s="99"/>
      <c r="AE398" s="99"/>
      <c r="AF398" s="99"/>
      <c r="AG398" s="43"/>
      <c r="AH398" s="43"/>
      <c r="AI398" s="43"/>
      <c r="AJ398" s="43"/>
      <c r="AK398" s="43"/>
      <c r="AL398" s="43"/>
      <c r="AM398" s="44" t="s">
        <v>17</v>
      </c>
      <c r="AN398" s="1157">
        <f>$AN$8</f>
        <v>0.7</v>
      </c>
      <c r="AO398" s="1157"/>
      <c r="AP398" s="1268"/>
      <c r="AQ398" s="1269"/>
      <c r="AR398" s="1269"/>
      <c r="AS398" s="1270"/>
      <c r="AT398" s="101">
        <f>ROUND(ROUND(ROUND(J395*V384,0)*AN398,0)*AR400,0)</f>
        <v>214</v>
      </c>
      <c r="AU398" s="31"/>
    </row>
    <row r="399" spans="1:47" ht="17.100000000000001" customHeight="1" x14ac:dyDescent="0.15">
      <c r="A399" s="32">
        <v>43</v>
      </c>
      <c r="B399" s="33" t="s">
        <v>6110</v>
      </c>
      <c r="C399" s="34" t="s">
        <v>6111</v>
      </c>
      <c r="D399" s="422"/>
      <c r="E399" s="423"/>
      <c r="F399" s="424"/>
      <c r="G399" s="29"/>
      <c r="H399" s="29"/>
      <c r="I399" s="29"/>
      <c r="J399" s="20"/>
      <c r="M399" s="21"/>
      <c r="N399" s="420"/>
      <c r="O399" s="421"/>
      <c r="P399" s="421"/>
      <c r="Q399" s="26"/>
      <c r="R399" s="27"/>
      <c r="S399" s="27"/>
      <c r="T399" s="166"/>
      <c r="W399" s="449"/>
      <c r="X399" s="1272"/>
      <c r="Y399" s="1273"/>
      <c r="Z399" s="1273"/>
      <c r="AA399" s="1273"/>
      <c r="AB399" s="1273"/>
      <c r="AC399" s="448" t="s">
        <v>4827</v>
      </c>
      <c r="AD399" s="99"/>
      <c r="AE399" s="99"/>
      <c r="AF399" s="99"/>
      <c r="AG399" s="43"/>
      <c r="AH399" s="43"/>
      <c r="AI399" s="43"/>
      <c r="AJ399" s="43"/>
      <c r="AK399" s="43"/>
      <c r="AL399" s="43"/>
      <c r="AM399" s="44" t="s">
        <v>17</v>
      </c>
      <c r="AN399" s="1157">
        <f>$AN$9</f>
        <v>0.5</v>
      </c>
      <c r="AO399" s="1157"/>
      <c r="AP399" s="20"/>
      <c r="AQ399" s="4"/>
      <c r="AR399" s="4"/>
      <c r="AS399" s="21"/>
      <c r="AT399" s="101">
        <f>ROUND(ROUND(ROUND(J395*V384,0)*AN399,0)*AR400,0)</f>
        <v>153</v>
      </c>
      <c r="AU399" s="31"/>
    </row>
    <row r="400" spans="1:47" ht="17.100000000000001" customHeight="1" x14ac:dyDescent="0.15">
      <c r="A400" s="32">
        <v>43</v>
      </c>
      <c r="B400" s="33" t="s">
        <v>6112</v>
      </c>
      <c r="C400" s="34" t="s">
        <v>6113</v>
      </c>
      <c r="D400" s="422"/>
      <c r="E400" s="423"/>
      <c r="F400" s="424"/>
      <c r="G400" s="29"/>
      <c r="H400" s="29"/>
      <c r="I400" s="29"/>
      <c r="J400" s="20"/>
      <c r="M400" s="21"/>
      <c r="N400" s="1271" t="s">
        <v>4829</v>
      </c>
      <c r="O400" s="1202"/>
      <c r="P400" s="1202"/>
      <c r="Q400" s="1202"/>
      <c r="R400" s="1202"/>
      <c r="S400" s="1202"/>
      <c r="T400" s="418"/>
      <c r="W400" s="449"/>
      <c r="X400" s="42"/>
      <c r="Y400" s="43"/>
      <c r="Z400" s="44"/>
      <c r="AA400" s="44"/>
      <c r="AB400" s="43"/>
      <c r="AC400" s="450"/>
      <c r="AD400" s="43"/>
      <c r="AE400" s="43"/>
      <c r="AF400" s="43"/>
      <c r="AG400" s="43"/>
      <c r="AH400" s="43"/>
      <c r="AI400" s="43"/>
      <c r="AJ400" s="43"/>
      <c r="AK400" s="43"/>
      <c r="AL400" s="43"/>
      <c r="AM400" s="44"/>
      <c r="AN400" s="45"/>
      <c r="AO400" s="45"/>
      <c r="AP400" s="20"/>
      <c r="AQ400" s="23" t="s">
        <v>17</v>
      </c>
      <c r="AR400" s="1158">
        <f>AR388</f>
        <v>0.95</v>
      </c>
      <c r="AS400" s="1159"/>
      <c r="AT400" s="101">
        <f>ROUND(ROUND(ROUND(J395*R402,0)*V384,0)*AR400,0)</f>
        <v>295</v>
      </c>
      <c r="AU400" s="31"/>
    </row>
    <row r="401" spans="1:47" ht="17.100000000000001" customHeight="1" x14ac:dyDescent="0.15">
      <c r="A401" s="32">
        <v>43</v>
      </c>
      <c r="B401" s="33" t="s">
        <v>6114</v>
      </c>
      <c r="C401" s="34" t="s">
        <v>6115</v>
      </c>
      <c r="D401" s="422"/>
      <c r="E401" s="423"/>
      <c r="F401" s="424"/>
      <c r="G401" s="29"/>
      <c r="H401" s="29"/>
      <c r="I401" s="29"/>
      <c r="J401" s="20"/>
      <c r="M401" s="21"/>
      <c r="N401" s="1228"/>
      <c r="O401" s="1283"/>
      <c r="P401" s="1283"/>
      <c r="Q401" s="1283"/>
      <c r="R401" s="1283"/>
      <c r="S401" s="1283"/>
      <c r="T401" s="418"/>
      <c r="W401" s="449"/>
      <c r="X401" s="1271" t="s">
        <v>4824</v>
      </c>
      <c r="Y401" s="1202"/>
      <c r="Z401" s="1202"/>
      <c r="AA401" s="1202"/>
      <c r="AB401" s="1202"/>
      <c r="AC401" s="448" t="s">
        <v>4825</v>
      </c>
      <c r="AD401" s="99"/>
      <c r="AE401" s="99"/>
      <c r="AF401" s="99"/>
      <c r="AG401" s="43"/>
      <c r="AH401" s="43"/>
      <c r="AI401" s="43"/>
      <c r="AJ401" s="43"/>
      <c r="AK401" s="43"/>
      <c r="AL401" s="43"/>
      <c r="AM401" s="44" t="s">
        <v>17</v>
      </c>
      <c r="AN401" s="1157">
        <f>$AN$8</f>
        <v>0.7</v>
      </c>
      <c r="AO401" s="1157"/>
      <c r="AP401" s="20"/>
      <c r="AQ401" s="4"/>
      <c r="AR401" s="4"/>
      <c r="AS401" s="21"/>
      <c r="AT401" s="101">
        <f>ROUND(ROUND(ROUND(ROUND(J395*R402,0)*V384,0)*AN401,0)*AR400,0)</f>
        <v>207</v>
      </c>
      <c r="AU401" s="31"/>
    </row>
    <row r="402" spans="1:47" ht="17.100000000000001" customHeight="1" x14ac:dyDescent="0.15">
      <c r="A402" s="32">
        <v>43</v>
      </c>
      <c r="B402" s="33" t="s">
        <v>6116</v>
      </c>
      <c r="C402" s="34" t="s">
        <v>6117</v>
      </c>
      <c r="D402" s="422"/>
      <c r="E402" s="423"/>
      <c r="F402" s="424"/>
      <c r="G402" s="29"/>
      <c r="H402" s="29"/>
      <c r="I402" s="29"/>
      <c r="J402" s="20"/>
      <c r="M402" s="21"/>
      <c r="N402" s="420"/>
      <c r="O402" s="421"/>
      <c r="P402" s="421"/>
      <c r="Q402" s="26" t="s">
        <v>17</v>
      </c>
      <c r="R402" s="1180">
        <f>$R$12</f>
        <v>0.96499999999999997</v>
      </c>
      <c r="S402" s="1180"/>
      <c r="T402" s="166"/>
      <c r="W402" s="449"/>
      <c r="X402" s="1272"/>
      <c r="Y402" s="1273"/>
      <c r="Z402" s="1273"/>
      <c r="AA402" s="1273"/>
      <c r="AB402" s="1273"/>
      <c r="AC402" s="448" t="s">
        <v>4827</v>
      </c>
      <c r="AD402" s="99"/>
      <c r="AE402" s="99"/>
      <c r="AF402" s="99"/>
      <c r="AG402" s="43"/>
      <c r="AH402" s="43"/>
      <c r="AI402" s="43"/>
      <c r="AJ402" s="43"/>
      <c r="AK402" s="43"/>
      <c r="AL402" s="43"/>
      <c r="AM402" s="44" t="s">
        <v>17</v>
      </c>
      <c r="AN402" s="1157">
        <f>$AN$9</f>
        <v>0.5</v>
      </c>
      <c r="AO402" s="1157"/>
      <c r="AP402" s="24"/>
      <c r="AQ402" s="25"/>
      <c r="AR402" s="25"/>
      <c r="AS402" s="38"/>
      <c r="AT402" s="101">
        <f>ROUND(ROUND(ROUND(ROUND(J395*R402,0)*V384,0)*AN402,0)*AR400,0)</f>
        <v>148</v>
      </c>
      <c r="AU402" s="31"/>
    </row>
    <row r="403" spans="1:47" ht="17.100000000000001" customHeight="1" x14ac:dyDescent="0.15">
      <c r="A403" s="32">
        <v>43</v>
      </c>
      <c r="B403" s="33" t="s">
        <v>6118</v>
      </c>
      <c r="C403" s="34" t="s">
        <v>6119</v>
      </c>
      <c r="D403" s="422"/>
      <c r="E403" s="423"/>
      <c r="F403" s="424"/>
      <c r="G403" s="29"/>
      <c r="H403" s="29"/>
      <c r="I403" s="29"/>
      <c r="J403" s="1085" t="s">
        <v>4892</v>
      </c>
      <c r="K403" s="1086"/>
      <c r="L403" s="1086"/>
      <c r="M403" s="1087"/>
      <c r="N403" s="416"/>
      <c r="O403" s="417"/>
      <c r="P403" s="417"/>
      <c r="Q403" s="65"/>
      <c r="R403" s="156"/>
      <c r="S403" s="156"/>
      <c r="T403" s="258"/>
      <c r="U403" s="451"/>
      <c r="V403" s="451"/>
      <c r="W403" s="452"/>
      <c r="X403" s="42"/>
      <c r="Y403" s="43"/>
      <c r="Z403" s="44"/>
      <c r="AA403" s="44"/>
      <c r="AB403" s="43"/>
      <c r="AC403" s="450"/>
      <c r="AD403" s="43"/>
      <c r="AE403" s="43"/>
      <c r="AF403" s="43"/>
      <c r="AG403" s="43"/>
      <c r="AH403" s="43"/>
      <c r="AI403" s="43"/>
      <c r="AJ403" s="43"/>
      <c r="AK403" s="43"/>
      <c r="AL403" s="43"/>
      <c r="AM403" s="44"/>
      <c r="AN403" s="45"/>
      <c r="AO403" s="45"/>
      <c r="AP403" s="25"/>
      <c r="AQ403" s="25"/>
      <c r="AR403" s="25"/>
      <c r="AS403" s="25"/>
      <c r="AT403" s="35">
        <f>ROUND(J407*V384,0)</f>
        <v>262</v>
      </c>
      <c r="AU403" s="31"/>
    </row>
    <row r="404" spans="1:47" ht="17.100000000000001" customHeight="1" x14ac:dyDescent="0.15">
      <c r="A404" s="32">
        <v>43</v>
      </c>
      <c r="B404" s="33" t="s">
        <v>6120</v>
      </c>
      <c r="C404" s="34" t="s">
        <v>6121</v>
      </c>
      <c r="D404" s="422"/>
      <c r="E404" s="423"/>
      <c r="F404" s="424"/>
      <c r="G404" s="29"/>
      <c r="H404" s="29"/>
      <c r="I404" s="29"/>
      <c r="J404" s="1088"/>
      <c r="K404" s="1089"/>
      <c r="L404" s="1089"/>
      <c r="M404" s="1090"/>
      <c r="N404" s="418"/>
      <c r="O404" s="419"/>
      <c r="P404" s="419"/>
      <c r="Q404" s="23"/>
      <c r="R404" s="167"/>
      <c r="S404" s="167"/>
      <c r="T404" s="453"/>
      <c r="U404" s="451"/>
      <c r="V404" s="451"/>
      <c r="W404" s="452"/>
      <c r="X404" s="1271" t="s">
        <v>4824</v>
      </c>
      <c r="Y404" s="1202"/>
      <c r="Z404" s="1202"/>
      <c r="AA404" s="1202"/>
      <c r="AB404" s="1202"/>
      <c r="AC404" s="448" t="s">
        <v>4825</v>
      </c>
      <c r="AD404" s="99"/>
      <c r="AE404" s="99"/>
      <c r="AF404" s="99"/>
      <c r="AG404" s="43"/>
      <c r="AH404" s="43"/>
      <c r="AI404" s="43"/>
      <c r="AJ404" s="43"/>
      <c r="AK404" s="43"/>
      <c r="AL404" s="43"/>
      <c r="AM404" s="44" t="s">
        <v>17</v>
      </c>
      <c r="AN404" s="1157">
        <f>$AN$8</f>
        <v>0.7</v>
      </c>
      <c r="AO404" s="1157"/>
      <c r="AP404" s="43"/>
      <c r="AQ404" s="43"/>
      <c r="AR404" s="43"/>
      <c r="AS404" s="43"/>
      <c r="AT404" s="101">
        <f>ROUND(ROUND(J407*V384,0)*AN404,0)</f>
        <v>183</v>
      </c>
      <c r="AU404" s="31"/>
    </row>
    <row r="405" spans="1:47" ht="17.100000000000001" customHeight="1" x14ac:dyDescent="0.15">
      <c r="A405" s="32">
        <v>43</v>
      </c>
      <c r="B405" s="33" t="s">
        <v>6122</v>
      </c>
      <c r="C405" s="34" t="s">
        <v>6123</v>
      </c>
      <c r="D405" s="422"/>
      <c r="E405" s="423"/>
      <c r="F405" s="424"/>
      <c r="G405" s="29"/>
      <c r="H405" s="29"/>
      <c r="I405" s="29"/>
      <c r="J405" s="1088"/>
      <c r="K405" s="1089"/>
      <c r="L405" s="1089"/>
      <c r="M405" s="1090"/>
      <c r="N405" s="420"/>
      <c r="O405" s="421"/>
      <c r="P405" s="421"/>
      <c r="Q405" s="26"/>
      <c r="R405" s="27"/>
      <c r="S405" s="27"/>
      <c r="T405" s="453"/>
      <c r="U405" s="451"/>
      <c r="V405" s="451"/>
      <c r="W405" s="452"/>
      <c r="X405" s="1272"/>
      <c r="Y405" s="1273"/>
      <c r="Z405" s="1273"/>
      <c r="AA405" s="1273"/>
      <c r="AB405" s="1273"/>
      <c r="AC405" s="448" t="s">
        <v>4827</v>
      </c>
      <c r="AD405" s="99"/>
      <c r="AE405" s="99"/>
      <c r="AF405" s="99"/>
      <c r="AG405" s="43"/>
      <c r="AH405" s="43"/>
      <c r="AI405" s="43"/>
      <c r="AJ405" s="43"/>
      <c r="AK405" s="43"/>
      <c r="AL405" s="43"/>
      <c r="AM405" s="44" t="s">
        <v>17</v>
      </c>
      <c r="AN405" s="1157">
        <f>$AN$9</f>
        <v>0.5</v>
      </c>
      <c r="AO405" s="1157"/>
      <c r="AP405" s="43"/>
      <c r="AQ405" s="43"/>
      <c r="AR405" s="43"/>
      <c r="AS405" s="43"/>
      <c r="AT405" s="101">
        <f>ROUND(ROUND(J407*V384,0)*AN405,0)</f>
        <v>131</v>
      </c>
      <c r="AU405" s="31"/>
    </row>
    <row r="406" spans="1:47" ht="17.100000000000001" customHeight="1" x14ac:dyDescent="0.15">
      <c r="A406" s="32">
        <v>43</v>
      </c>
      <c r="B406" s="33" t="s">
        <v>6124</v>
      </c>
      <c r="C406" s="34" t="s">
        <v>6125</v>
      </c>
      <c r="D406" s="422"/>
      <c r="E406" s="423"/>
      <c r="F406" s="424"/>
      <c r="G406" s="29"/>
      <c r="H406" s="29"/>
      <c r="I406" s="29"/>
      <c r="J406" s="1088"/>
      <c r="K406" s="1089"/>
      <c r="L406" s="1089"/>
      <c r="M406" s="1090"/>
      <c r="N406" s="1271" t="s">
        <v>4829</v>
      </c>
      <c r="O406" s="1202"/>
      <c r="P406" s="1202"/>
      <c r="Q406" s="1202"/>
      <c r="R406" s="1202"/>
      <c r="S406" s="1202"/>
      <c r="T406" s="418"/>
      <c r="W406" s="449"/>
      <c r="X406" s="42"/>
      <c r="Y406" s="43"/>
      <c r="Z406" s="44"/>
      <c r="AA406" s="44"/>
      <c r="AB406" s="43"/>
      <c r="AC406" s="450"/>
      <c r="AD406" s="43"/>
      <c r="AE406" s="43"/>
      <c r="AF406" s="43"/>
      <c r="AG406" s="43"/>
      <c r="AH406" s="43"/>
      <c r="AI406" s="43"/>
      <c r="AJ406" s="43"/>
      <c r="AK406" s="43"/>
      <c r="AL406" s="43"/>
      <c r="AM406" s="44"/>
      <c r="AN406" s="45"/>
      <c r="AO406" s="45"/>
      <c r="AP406" s="43"/>
      <c r="AQ406" s="43"/>
      <c r="AR406" s="25"/>
      <c r="AS406" s="25"/>
      <c r="AT406" s="101">
        <f>ROUND(ROUND(J407*R408,0)*V384,0)</f>
        <v>253</v>
      </c>
      <c r="AU406" s="31"/>
    </row>
    <row r="407" spans="1:47" ht="17.100000000000001" customHeight="1" x14ac:dyDescent="0.15">
      <c r="A407" s="32">
        <v>43</v>
      </c>
      <c r="B407" s="33" t="s">
        <v>6126</v>
      </c>
      <c r="C407" s="34" t="s">
        <v>6127</v>
      </c>
      <c r="D407" s="422"/>
      <c r="E407" s="423"/>
      <c r="F407" s="424"/>
      <c r="G407" s="29"/>
      <c r="H407" s="29"/>
      <c r="I407" s="29"/>
      <c r="J407" s="1280">
        <f>'15就労移行支援(基本)'!K407</f>
        <v>374</v>
      </c>
      <c r="K407" s="1108"/>
      <c r="L407" s="4" t="s">
        <v>21</v>
      </c>
      <c r="M407" s="22"/>
      <c r="N407" s="1228"/>
      <c r="O407" s="1283"/>
      <c r="P407" s="1283"/>
      <c r="Q407" s="1283"/>
      <c r="R407" s="1283"/>
      <c r="S407" s="1283"/>
      <c r="T407" s="418"/>
      <c r="W407" s="449"/>
      <c r="X407" s="1271" t="s">
        <v>4824</v>
      </c>
      <c r="Y407" s="1202"/>
      <c r="Z407" s="1202"/>
      <c r="AA407" s="1202"/>
      <c r="AB407" s="1202"/>
      <c r="AC407" s="448" t="s">
        <v>4825</v>
      </c>
      <c r="AD407" s="99"/>
      <c r="AE407" s="99"/>
      <c r="AF407" s="99"/>
      <c r="AG407" s="43"/>
      <c r="AH407" s="43"/>
      <c r="AI407" s="43"/>
      <c r="AJ407" s="43"/>
      <c r="AK407" s="43"/>
      <c r="AL407" s="43"/>
      <c r="AM407" s="44" t="s">
        <v>17</v>
      </c>
      <c r="AN407" s="1157">
        <f>$AN$8</f>
        <v>0.7</v>
      </c>
      <c r="AO407" s="1157"/>
      <c r="AP407" s="25"/>
      <c r="AQ407" s="25"/>
      <c r="AR407" s="25"/>
      <c r="AS407" s="25"/>
      <c r="AT407" s="101">
        <f>ROUND(ROUND(ROUND(J407*R408,0)*V384,0)*AN407,0)</f>
        <v>177</v>
      </c>
      <c r="AU407" s="31"/>
    </row>
    <row r="408" spans="1:47" ht="17.100000000000001" customHeight="1" x14ac:dyDescent="0.15">
      <c r="A408" s="32">
        <v>43</v>
      </c>
      <c r="B408" s="33" t="s">
        <v>6128</v>
      </c>
      <c r="C408" s="34" t="s">
        <v>6129</v>
      </c>
      <c r="D408" s="422"/>
      <c r="E408" s="423"/>
      <c r="F408" s="424"/>
      <c r="G408" s="29"/>
      <c r="H408" s="29"/>
      <c r="I408" s="29"/>
      <c r="J408" s="418"/>
      <c r="K408" s="419"/>
      <c r="L408" s="419"/>
      <c r="M408" s="425"/>
      <c r="N408" s="420"/>
      <c r="O408" s="421"/>
      <c r="P408" s="421"/>
      <c r="Q408" s="26" t="s">
        <v>17</v>
      </c>
      <c r="R408" s="1180">
        <f>$R$12</f>
        <v>0.96499999999999997</v>
      </c>
      <c r="S408" s="1180"/>
      <c r="T408" s="166"/>
      <c r="U408" s="23"/>
      <c r="V408" s="169"/>
      <c r="W408" s="354"/>
      <c r="X408" s="1272"/>
      <c r="Y408" s="1273"/>
      <c r="Z408" s="1273"/>
      <c r="AA408" s="1273"/>
      <c r="AB408" s="1273"/>
      <c r="AC408" s="448" t="s">
        <v>4827</v>
      </c>
      <c r="AD408" s="99"/>
      <c r="AE408" s="99"/>
      <c r="AF408" s="99"/>
      <c r="AG408" s="43"/>
      <c r="AH408" s="43"/>
      <c r="AI408" s="43"/>
      <c r="AJ408" s="43"/>
      <c r="AK408" s="43"/>
      <c r="AL408" s="43"/>
      <c r="AM408" s="44" t="s">
        <v>17</v>
      </c>
      <c r="AN408" s="1157">
        <f>$AN$9</f>
        <v>0.5</v>
      </c>
      <c r="AO408" s="1157"/>
      <c r="AP408" s="25"/>
      <c r="AQ408" s="25"/>
      <c r="AR408" s="25"/>
      <c r="AS408" s="25"/>
      <c r="AT408" s="101">
        <f>ROUND(ROUND(ROUND(J407*R408,0)*V384,0)*AN408,0)</f>
        <v>127</v>
      </c>
      <c r="AU408" s="31"/>
    </row>
    <row r="409" spans="1:47" ht="17.100000000000001" customHeight="1" x14ac:dyDescent="0.15">
      <c r="A409" s="32">
        <v>43</v>
      </c>
      <c r="B409" s="33" t="s">
        <v>6130</v>
      </c>
      <c r="C409" s="34" t="s">
        <v>6131</v>
      </c>
      <c r="D409" s="422"/>
      <c r="E409" s="423"/>
      <c r="F409" s="424"/>
      <c r="G409" s="29"/>
      <c r="H409" s="29"/>
      <c r="I409" s="29"/>
      <c r="J409" s="20"/>
      <c r="M409" s="21"/>
      <c r="N409" s="416"/>
      <c r="O409" s="417"/>
      <c r="P409" s="417"/>
      <c r="Q409" s="65"/>
      <c r="R409" s="156"/>
      <c r="S409" s="156"/>
      <c r="T409" s="166"/>
      <c r="W409" s="449"/>
      <c r="X409" s="42"/>
      <c r="Y409" s="43"/>
      <c r="Z409" s="44"/>
      <c r="AA409" s="44"/>
      <c r="AB409" s="43"/>
      <c r="AC409" s="450"/>
      <c r="AD409" s="43"/>
      <c r="AE409" s="43"/>
      <c r="AF409" s="43"/>
      <c r="AG409" s="43"/>
      <c r="AH409" s="43"/>
      <c r="AI409" s="43"/>
      <c r="AJ409" s="43"/>
      <c r="AK409" s="43"/>
      <c r="AL409" s="43"/>
      <c r="AM409" s="44"/>
      <c r="AN409" s="45"/>
      <c r="AO409" s="45"/>
      <c r="AP409" s="1198" t="s">
        <v>4833</v>
      </c>
      <c r="AQ409" s="1281"/>
      <c r="AR409" s="1281"/>
      <c r="AS409" s="1299"/>
      <c r="AT409" s="101">
        <f>ROUND(ROUND(J407*V384,0)*AR412,0)</f>
        <v>249</v>
      </c>
      <c r="AU409" s="31"/>
    </row>
    <row r="410" spans="1:47" ht="17.100000000000001" customHeight="1" x14ac:dyDescent="0.15">
      <c r="A410" s="32">
        <v>43</v>
      </c>
      <c r="B410" s="33" t="s">
        <v>6132</v>
      </c>
      <c r="C410" s="34" t="s">
        <v>6133</v>
      </c>
      <c r="D410" s="422"/>
      <c r="E410" s="423"/>
      <c r="F410" s="424"/>
      <c r="G410" s="29"/>
      <c r="H410" s="29"/>
      <c r="I410" s="29"/>
      <c r="J410" s="20"/>
      <c r="M410" s="21"/>
      <c r="N410" s="418"/>
      <c r="O410" s="419"/>
      <c r="P410" s="419"/>
      <c r="Q410" s="23"/>
      <c r="R410" s="167"/>
      <c r="S410" s="167"/>
      <c r="T410" s="166"/>
      <c r="W410" s="449"/>
      <c r="X410" s="1271" t="s">
        <v>4824</v>
      </c>
      <c r="Y410" s="1202"/>
      <c r="Z410" s="1202"/>
      <c r="AA410" s="1202"/>
      <c r="AB410" s="1202"/>
      <c r="AC410" s="448" t="s">
        <v>4825</v>
      </c>
      <c r="AD410" s="99"/>
      <c r="AE410" s="99"/>
      <c r="AF410" s="99"/>
      <c r="AG410" s="43"/>
      <c r="AH410" s="43"/>
      <c r="AI410" s="43"/>
      <c r="AJ410" s="43"/>
      <c r="AK410" s="43"/>
      <c r="AL410" s="43"/>
      <c r="AM410" s="44" t="s">
        <v>17</v>
      </c>
      <c r="AN410" s="1157">
        <f>$AN$8</f>
        <v>0.7</v>
      </c>
      <c r="AO410" s="1157"/>
      <c r="AP410" s="1268"/>
      <c r="AQ410" s="1269"/>
      <c r="AR410" s="1269"/>
      <c r="AS410" s="1270"/>
      <c r="AT410" s="101">
        <f>ROUND(ROUND(ROUND(J407*V384,0)*AN410,0)*AR412,0)</f>
        <v>174</v>
      </c>
      <c r="AU410" s="31"/>
    </row>
    <row r="411" spans="1:47" ht="17.100000000000001" customHeight="1" x14ac:dyDescent="0.15">
      <c r="A411" s="32">
        <v>43</v>
      </c>
      <c r="B411" s="33" t="s">
        <v>6134</v>
      </c>
      <c r="C411" s="34" t="s">
        <v>6135</v>
      </c>
      <c r="D411" s="422"/>
      <c r="E411" s="423"/>
      <c r="F411" s="424"/>
      <c r="G411" s="29"/>
      <c r="H411" s="29"/>
      <c r="I411" s="29"/>
      <c r="J411" s="20"/>
      <c r="M411" s="21"/>
      <c r="N411" s="420"/>
      <c r="O411" s="421"/>
      <c r="P411" s="421"/>
      <c r="Q411" s="26"/>
      <c r="R411" s="27"/>
      <c r="S411" s="27"/>
      <c r="T411" s="166"/>
      <c r="W411" s="449"/>
      <c r="X411" s="1272"/>
      <c r="Y411" s="1273"/>
      <c r="Z411" s="1273"/>
      <c r="AA411" s="1273"/>
      <c r="AB411" s="1273"/>
      <c r="AC411" s="448" t="s">
        <v>4827</v>
      </c>
      <c r="AD411" s="99"/>
      <c r="AE411" s="99"/>
      <c r="AF411" s="99"/>
      <c r="AG411" s="43"/>
      <c r="AH411" s="43"/>
      <c r="AI411" s="43"/>
      <c r="AJ411" s="43"/>
      <c r="AK411" s="43"/>
      <c r="AL411" s="43"/>
      <c r="AM411" s="44" t="s">
        <v>17</v>
      </c>
      <c r="AN411" s="1157">
        <f>$AN$9</f>
        <v>0.5</v>
      </c>
      <c r="AO411" s="1157"/>
      <c r="AP411" s="20"/>
      <c r="AQ411" s="4"/>
      <c r="AR411" s="4"/>
      <c r="AS411" s="21"/>
      <c r="AT411" s="101">
        <f>ROUND(ROUND(ROUND(J407*V384,0)*AN411,0)*AR412,0)</f>
        <v>124</v>
      </c>
      <c r="AU411" s="31"/>
    </row>
    <row r="412" spans="1:47" ht="17.100000000000001" customHeight="1" x14ac:dyDescent="0.15">
      <c r="A412" s="32">
        <v>43</v>
      </c>
      <c r="B412" s="33" t="s">
        <v>6136</v>
      </c>
      <c r="C412" s="34" t="s">
        <v>6137</v>
      </c>
      <c r="D412" s="422"/>
      <c r="E412" s="423"/>
      <c r="F412" s="424"/>
      <c r="G412" s="29"/>
      <c r="H412" s="29"/>
      <c r="I412" s="29"/>
      <c r="J412" s="20"/>
      <c r="M412" s="21"/>
      <c r="N412" s="1271" t="s">
        <v>4829</v>
      </c>
      <c r="O412" s="1202"/>
      <c r="P412" s="1202"/>
      <c r="Q412" s="1202"/>
      <c r="R412" s="1202"/>
      <c r="S412" s="1202"/>
      <c r="T412" s="418"/>
      <c r="W412" s="449"/>
      <c r="X412" s="42"/>
      <c r="Y412" s="43"/>
      <c r="Z412" s="44"/>
      <c r="AA412" s="44"/>
      <c r="AB412" s="43"/>
      <c r="AC412" s="450"/>
      <c r="AD412" s="43"/>
      <c r="AE412" s="43"/>
      <c r="AF412" s="43"/>
      <c r="AG412" s="43"/>
      <c r="AH412" s="43"/>
      <c r="AI412" s="43"/>
      <c r="AJ412" s="43"/>
      <c r="AK412" s="43"/>
      <c r="AL412" s="43"/>
      <c r="AM412" s="44"/>
      <c r="AN412" s="45"/>
      <c r="AO412" s="45"/>
      <c r="AP412" s="20"/>
      <c r="AQ412" s="23" t="s">
        <v>17</v>
      </c>
      <c r="AR412" s="1158">
        <f>AR400</f>
        <v>0.95</v>
      </c>
      <c r="AS412" s="1159"/>
      <c r="AT412" s="101">
        <f>ROUND(ROUND(ROUND(J407*R414,0)*V384,0)*AR412,0)</f>
        <v>240</v>
      </c>
      <c r="AU412" s="31"/>
    </row>
    <row r="413" spans="1:47" ht="17.100000000000001" customHeight="1" x14ac:dyDescent="0.15">
      <c r="A413" s="32">
        <v>43</v>
      </c>
      <c r="B413" s="33" t="s">
        <v>6138</v>
      </c>
      <c r="C413" s="34" t="s">
        <v>6139</v>
      </c>
      <c r="D413" s="422"/>
      <c r="E413" s="423"/>
      <c r="F413" s="424"/>
      <c r="G413" s="29"/>
      <c r="H413" s="29"/>
      <c r="I413" s="29"/>
      <c r="J413" s="20"/>
      <c r="M413" s="21"/>
      <c r="N413" s="1228"/>
      <c r="O413" s="1283"/>
      <c r="P413" s="1283"/>
      <c r="Q413" s="1283"/>
      <c r="R413" s="1283"/>
      <c r="S413" s="1283"/>
      <c r="T413" s="418"/>
      <c r="W413" s="449"/>
      <c r="X413" s="1271" t="s">
        <v>4824</v>
      </c>
      <c r="Y413" s="1202"/>
      <c r="Z413" s="1202"/>
      <c r="AA413" s="1202"/>
      <c r="AB413" s="1202"/>
      <c r="AC413" s="448" t="s">
        <v>4825</v>
      </c>
      <c r="AD413" s="99"/>
      <c r="AE413" s="99"/>
      <c r="AF413" s="99"/>
      <c r="AG413" s="43"/>
      <c r="AH413" s="43"/>
      <c r="AI413" s="43"/>
      <c r="AJ413" s="43"/>
      <c r="AK413" s="43"/>
      <c r="AL413" s="43"/>
      <c r="AM413" s="44" t="s">
        <v>17</v>
      </c>
      <c r="AN413" s="1157">
        <f>$AN$8</f>
        <v>0.7</v>
      </c>
      <c r="AO413" s="1157"/>
      <c r="AP413" s="20"/>
      <c r="AQ413" s="4"/>
      <c r="AR413" s="4"/>
      <c r="AS413" s="21"/>
      <c r="AT413" s="101">
        <f>ROUND(ROUND(ROUND(ROUND(J407*R414,0)*V384,0)*AN413,0)*AR412,0)</f>
        <v>168</v>
      </c>
      <c r="AU413" s="31"/>
    </row>
    <row r="414" spans="1:47" ht="17.100000000000001" customHeight="1" x14ac:dyDescent="0.15">
      <c r="A414" s="32">
        <v>43</v>
      </c>
      <c r="B414" s="33" t="s">
        <v>6140</v>
      </c>
      <c r="C414" s="34" t="s">
        <v>6141</v>
      </c>
      <c r="D414" s="422"/>
      <c r="E414" s="423"/>
      <c r="F414" s="424"/>
      <c r="G414" s="29"/>
      <c r="H414" s="29"/>
      <c r="I414" s="29"/>
      <c r="J414" s="20"/>
      <c r="M414" s="21"/>
      <c r="N414" s="420"/>
      <c r="O414" s="421"/>
      <c r="P414" s="421"/>
      <c r="Q414" s="26" t="s">
        <v>17</v>
      </c>
      <c r="R414" s="1180">
        <f>$R$12</f>
        <v>0.96499999999999997</v>
      </c>
      <c r="S414" s="1180"/>
      <c r="T414" s="166"/>
      <c r="W414" s="449"/>
      <c r="X414" s="1272"/>
      <c r="Y414" s="1273"/>
      <c r="Z414" s="1273"/>
      <c r="AA414" s="1273"/>
      <c r="AB414" s="1273"/>
      <c r="AC414" s="448" t="s">
        <v>4827</v>
      </c>
      <c r="AD414" s="99"/>
      <c r="AE414" s="99"/>
      <c r="AF414" s="99"/>
      <c r="AG414" s="43"/>
      <c r="AH414" s="43"/>
      <c r="AI414" s="43"/>
      <c r="AJ414" s="43"/>
      <c r="AK414" s="43"/>
      <c r="AL414" s="43"/>
      <c r="AM414" s="44" t="s">
        <v>17</v>
      </c>
      <c r="AN414" s="1157">
        <f>$AN$9</f>
        <v>0.5</v>
      </c>
      <c r="AO414" s="1157"/>
      <c r="AP414" s="24"/>
      <c r="AQ414" s="25"/>
      <c r="AR414" s="25"/>
      <c r="AS414" s="38"/>
      <c r="AT414" s="101">
        <f>ROUND(ROUND(ROUND(ROUND(J407*R414,0)*V384,0)*AN414,0)*AR412,0)</f>
        <v>121</v>
      </c>
      <c r="AU414" s="31"/>
    </row>
    <row r="415" spans="1:47" ht="17.100000000000001" customHeight="1" x14ac:dyDescent="0.15">
      <c r="A415" s="32">
        <v>43</v>
      </c>
      <c r="B415" s="33" t="s">
        <v>6142</v>
      </c>
      <c r="C415" s="34" t="s">
        <v>6143</v>
      </c>
      <c r="D415" s="422"/>
      <c r="E415" s="423"/>
      <c r="F415" s="424"/>
      <c r="G415" s="36"/>
      <c r="H415" s="29"/>
      <c r="I415" s="29"/>
      <c r="J415" s="1085" t="s">
        <v>4905</v>
      </c>
      <c r="K415" s="1086"/>
      <c r="L415" s="1086"/>
      <c r="M415" s="1087"/>
      <c r="N415" s="416"/>
      <c r="O415" s="417"/>
      <c r="P415" s="417"/>
      <c r="Q415" s="65"/>
      <c r="R415" s="156"/>
      <c r="S415" s="156"/>
      <c r="T415" s="1218" t="s">
        <v>5327</v>
      </c>
      <c r="U415" s="1274"/>
      <c r="V415" s="1274"/>
      <c r="W415" s="1275"/>
      <c r="X415" s="42"/>
      <c r="Y415" s="43"/>
      <c r="Z415" s="44"/>
      <c r="AA415" s="44"/>
      <c r="AB415" s="43"/>
      <c r="AC415" s="450"/>
      <c r="AD415" s="43"/>
      <c r="AE415" s="43"/>
      <c r="AF415" s="43"/>
      <c r="AG415" s="43"/>
      <c r="AH415" s="43"/>
      <c r="AI415" s="43"/>
      <c r="AJ415" s="43"/>
      <c r="AK415" s="43"/>
      <c r="AL415" s="43"/>
      <c r="AM415" s="44"/>
      <c r="AN415" s="45"/>
      <c r="AO415" s="45"/>
      <c r="AP415" s="25"/>
      <c r="AQ415" s="25"/>
      <c r="AR415" s="25"/>
      <c r="AS415" s="25"/>
      <c r="AT415" s="35">
        <f>ROUND(J419*V420,0)</f>
        <v>242</v>
      </c>
      <c r="AU415" s="31"/>
    </row>
    <row r="416" spans="1:47" ht="17.100000000000001" customHeight="1" x14ac:dyDescent="0.15">
      <c r="A416" s="32">
        <v>43</v>
      </c>
      <c r="B416" s="33" t="s">
        <v>6144</v>
      </c>
      <c r="C416" s="34" t="s">
        <v>6145</v>
      </c>
      <c r="D416" s="422"/>
      <c r="E416" s="423"/>
      <c r="F416" s="424"/>
      <c r="G416" s="29"/>
      <c r="H416" s="29"/>
      <c r="I416" s="29"/>
      <c r="J416" s="1088"/>
      <c r="K416" s="1089"/>
      <c r="L416" s="1089"/>
      <c r="M416" s="1090"/>
      <c r="N416" s="418"/>
      <c r="O416" s="419"/>
      <c r="P416" s="419"/>
      <c r="Q416" s="23"/>
      <c r="R416" s="167"/>
      <c r="S416" s="167"/>
      <c r="T416" s="1276"/>
      <c r="U416" s="1277"/>
      <c r="V416" s="1277"/>
      <c r="W416" s="1278"/>
      <c r="X416" s="1271" t="s">
        <v>4824</v>
      </c>
      <c r="Y416" s="1202"/>
      <c r="Z416" s="1202"/>
      <c r="AA416" s="1202"/>
      <c r="AB416" s="1202"/>
      <c r="AC416" s="448" t="s">
        <v>4825</v>
      </c>
      <c r="AD416" s="99"/>
      <c r="AE416" s="99"/>
      <c r="AF416" s="99"/>
      <c r="AG416" s="43"/>
      <c r="AH416" s="43"/>
      <c r="AI416" s="43"/>
      <c r="AJ416" s="43"/>
      <c r="AK416" s="43"/>
      <c r="AL416" s="43"/>
      <c r="AM416" s="44" t="s">
        <v>17</v>
      </c>
      <c r="AN416" s="1157">
        <f>$AN$8</f>
        <v>0.7</v>
      </c>
      <c r="AO416" s="1157"/>
      <c r="AP416" s="43"/>
      <c r="AQ416" s="43"/>
      <c r="AR416" s="43"/>
      <c r="AS416" s="43"/>
      <c r="AT416" s="101">
        <f>ROUND(ROUND(J419*V420,0)*AN416,0)</f>
        <v>169</v>
      </c>
      <c r="AU416" s="31"/>
    </row>
    <row r="417" spans="1:47" ht="17.100000000000001" customHeight="1" x14ac:dyDescent="0.15">
      <c r="A417" s="32">
        <v>43</v>
      </c>
      <c r="B417" s="33" t="s">
        <v>6146</v>
      </c>
      <c r="C417" s="34" t="s">
        <v>6147</v>
      </c>
      <c r="D417" s="422"/>
      <c r="E417" s="423"/>
      <c r="F417" s="424"/>
      <c r="G417" s="29"/>
      <c r="H417" s="29"/>
      <c r="I417" s="29"/>
      <c r="J417" s="1088"/>
      <c r="K417" s="1089"/>
      <c r="L417" s="1089"/>
      <c r="M417" s="1090"/>
      <c r="N417" s="420"/>
      <c r="O417" s="421"/>
      <c r="P417" s="421"/>
      <c r="Q417" s="26"/>
      <c r="R417" s="27"/>
      <c r="S417" s="27"/>
      <c r="T417" s="1276"/>
      <c r="U417" s="1277"/>
      <c r="V417" s="1277"/>
      <c r="W417" s="1278"/>
      <c r="X417" s="1272"/>
      <c r="Y417" s="1273"/>
      <c r="Z417" s="1273"/>
      <c r="AA417" s="1273"/>
      <c r="AB417" s="1273"/>
      <c r="AC417" s="448" t="s">
        <v>4827</v>
      </c>
      <c r="AD417" s="99"/>
      <c r="AE417" s="99"/>
      <c r="AF417" s="99"/>
      <c r="AG417" s="43"/>
      <c r="AH417" s="43"/>
      <c r="AI417" s="43"/>
      <c r="AJ417" s="43"/>
      <c r="AK417" s="43"/>
      <c r="AL417" s="43"/>
      <c r="AM417" s="44" t="s">
        <v>17</v>
      </c>
      <c r="AN417" s="1157">
        <f>$AN$9</f>
        <v>0.5</v>
      </c>
      <c r="AO417" s="1157"/>
      <c r="AP417" s="43"/>
      <c r="AQ417" s="43"/>
      <c r="AR417" s="43"/>
      <c r="AS417" s="43"/>
      <c r="AT417" s="101">
        <f>ROUND(ROUND(J419*V420,0)*AN417,0)</f>
        <v>121</v>
      </c>
      <c r="AU417" s="31"/>
    </row>
    <row r="418" spans="1:47" ht="17.100000000000001" customHeight="1" x14ac:dyDescent="0.15">
      <c r="A418" s="32">
        <v>43</v>
      </c>
      <c r="B418" s="33" t="s">
        <v>6148</v>
      </c>
      <c r="C418" s="34" t="s">
        <v>6149</v>
      </c>
      <c r="D418" s="422"/>
      <c r="E418" s="423"/>
      <c r="F418" s="424"/>
      <c r="G418" s="29"/>
      <c r="H418" s="29"/>
      <c r="I418" s="29"/>
      <c r="J418" s="1088"/>
      <c r="K418" s="1089"/>
      <c r="L418" s="1089"/>
      <c r="M418" s="1090"/>
      <c r="N418" s="1271" t="s">
        <v>4829</v>
      </c>
      <c r="O418" s="1202"/>
      <c r="P418" s="1202"/>
      <c r="Q418" s="1202"/>
      <c r="R418" s="1202"/>
      <c r="S418" s="1202"/>
      <c r="T418" s="418"/>
      <c r="W418" s="449"/>
      <c r="X418" s="42"/>
      <c r="Y418" s="43"/>
      <c r="Z418" s="44"/>
      <c r="AA418" s="44"/>
      <c r="AB418" s="43"/>
      <c r="AC418" s="450"/>
      <c r="AD418" s="43"/>
      <c r="AE418" s="43"/>
      <c r="AF418" s="43"/>
      <c r="AG418" s="43"/>
      <c r="AH418" s="43"/>
      <c r="AI418" s="43"/>
      <c r="AJ418" s="43"/>
      <c r="AK418" s="43"/>
      <c r="AL418" s="43"/>
      <c r="AM418" s="44"/>
      <c r="AN418" s="45"/>
      <c r="AO418" s="45"/>
      <c r="AP418" s="43"/>
      <c r="AQ418" s="43"/>
      <c r="AR418" s="25"/>
      <c r="AS418" s="25"/>
      <c r="AT418" s="101">
        <f>ROUND(ROUND(J419*R420,0)*V420,0)</f>
        <v>234</v>
      </c>
      <c r="AU418" s="31"/>
    </row>
    <row r="419" spans="1:47" ht="17.100000000000001" customHeight="1" x14ac:dyDescent="0.15">
      <c r="A419" s="32">
        <v>43</v>
      </c>
      <c r="B419" s="33" t="s">
        <v>6150</v>
      </c>
      <c r="C419" s="34" t="s">
        <v>6151</v>
      </c>
      <c r="D419" s="422"/>
      <c r="E419" s="423"/>
      <c r="F419" s="424"/>
      <c r="G419" s="29"/>
      <c r="H419" s="29"/>
      <c r="I419" s="29"/>
      <c r="J419" s="1280">
        <f>'15就労移行支援(基本)'!K419</f>
        <v>346</v>
      </c>
      <c r="K419" s="1108"/>
      <c r="L419" s="4" t="s">
        <v>21</v>
      </c>
      <c r="M419" s="22"/>
      <c r="N419" s="1228"/>
      <c r="O419" s="1283"/>
      <c r="P419" s="1283"/>
      <c r="Q419" s="1283"/>
      <c r="R419" s="1283"/>
      <c r="S419" s="1283"/>
      <c r="T419" s="418"/>
      <c r="W419" s="449"/>
      <c r="X419" s="1271" t="s">
        <v>4824</v>
      </c>
      <c r="Y419" s="1202"/>
      <c r="Z419" s="1202"/>
      <c r="AA419" s="1202"/>
      <c r="AB419" s="1202"/>
      <c r="AC419" s="448" t="s">
        <v>4825</v>
      </c>
      <c r="AD419" s="99"/>
      <c r="AE419" s="99"/>
      <c r="AF419" s="99"/>
      <c r="AG419" s="43"/>
      <c r="AH419" s="43"/>
      <c r="AI419" s="43"/>
      <c r="AJ419" s="43"/>
      <c r="AK419" s="43"/>
      <c r="AL419" s="43"/>
      <c r="AM419" s="44" t="s">
        <v>17</v>
      </c>
      <c r="AN419" s="1157">
        <f>$AN$8</f>
        <v>0.7</v>
      </c>
      <c r="AO419" s="1157"/>
      <c r="AP419" s="25"/>
      <c r="AQ419" s="25"/>
      <c r="AR419" s="25"/>
      <c r="AS419" s="25"/>
      <c r="AT419" s="101">
        <f>ROUND(ROUND(ROUND(J419*R420,0)*V420,0)*AN419,0)</f>
        <v>164</v>
      </c>
      <c r="AU419" s="31"/>
    </row>
    <row r="420" spans="1:47" ht="17.100000000000001" customHeight="1" x14ac:dyDescent="0.15">
      <c r="A420" s="32">
        <v>43</v>
      </c>
      <c r="B420" s="33" t="s">
        <v>6152</v>
      </c>
      <c r="C420" s="34" t="s">
        <v>6153</v>
      </c>
      <c r="D420" s="422"/>
      <c r="E420" s="423"/>
      <c r="F420" s="424"/>
      <c r="G420" s="29"/>
      <c r="H420" s="29"/>
      <c r="I420" s="29"/>
      <c r="J420" s="418"/>
      <c r="K420" s="419"/>
      <c r="L420" s="419"/>
      <c r="M420" s="425"/>
      <c r="N420" s="420"/>
      <c r="O420" s="421"/>
      <c r="P420" s="421"/>
      <c r="Q420" s="26" t="s">
        <v>17</v>
      </c>
      <c r="R420" s="1180">
        <f>$R$12</f>
        <v>0.96499999999999997</v>
      </c>
      <c r="S420" s="1180"/>
      <c r="T420" s="166"/>
      <c r="U420" s="23" t="s">
        <v>17</v>
      </c>
      <c r="V420" s="1158">
        <f>V384</f>
        <v>0.7</v>
      </c>
      <c r="W420" s="1159"/>
      <c r="X420" s="1272"/>
      <c r="Y420" s="1273"/>
      <c r="Z420" s="1273"/>
      <c r="AA420" s="1273"/>
      <c r="AB420" s="1273"/>
      <c r="AC420" s="448" t="s">
        <v>4827</v>
      </c>
      <c r="AD420" s="99"/>
      <c r="AE420" s="99"/>
      <c r="AF420" s="99"/>
      <c r="AG420" s="43"/>
      <c r="AH420" s="43"/>
      <c r="AI420" s="43"/>
      <c r="AJ420" s="43"/>
      <c r="AK420" s="43"/>
      <c r="AL420" s="43"/>
      <c r="AM420" s="44" t="s">
        <v>17</v>
      </c>
      <c r="AN420" s="1157">
        <f>$AN$9</f>
        <v>0.5</v>
      </c>
      <c r="AO420" s="1157"/>
      <c r="AP420" s="25"/>
      <c r="AQ420" s="25"/>
      <c r="AR420" s="25"/>
      <c r="AS420" s="25"/>
      <c r="AT420" s="101">
        <f>ROUND(ROUND(ROUND(J419*R420,0)*V420,0)*AN420,0)</f>
        <v>117</v>
      </c>
      <c r="AU420" s="31"/>
    </row>
    <row r="421" spans="1:47" ht="17.100000000000001" customHeight="1" x14ac:dyDescent="0.15">
      <c r="A421" s="32">
        <v>43</v>
      </c>
      <c r="B421" s="33" t="s">
        <v>6154</v>
      </c>
      <c r="C421" s="34" t="s">
        <v>6155</v>
      </c>
      <c r="D421" s="422"/>
      <c r="E421" s="423"/>
      <c r="F421" s="424"/>
      <c r="G421" s="29"/>
      <c r="H421" s="29"/>
      <c r="I421" s="29"/>
      <c r="J421" s="20"/>
      <c r="M421" s="21"/>
      <c r="N421" s="416"/>
      <c r="O421" s="417"/>
      <c r="P421" s="417"/>
      <c r="Q421" s="65"/>
      <c r="R421" s="156"/>
      <c r="S421" s="156"/>
      <c r="T421" s="166"/>
      <c r="W421" s="449"/>
      <c r="X421" s="42"/>
      <c r="Y421" s="43"/>
      <c r="Z421" s="44"/>
      <c r="AA421" s="44"/>
      <c r="AB421" s="43"/>
      <c r="AC421" s="450"/>
      <c r="AD421" s="43"/>
      <c r="AE421" s="43"/>
      <c r="AF421" s="43"/>
      <c r="AG421" s="43"/>
      <c r="AH421" s="43"/>
      <c r="AI421" s="43"/>
      <c r="AJ421" s="43"/>
      <c r="AK421" s="43"/>
      <c r="AL421" s="43"/>
      <c r="AM421" s="44"/>
      <c r="AN421" s="45"/>
      <c r="AO421" s="45"/>
      <c r="AP421" s="1198" t="s">
        <v>4833</v>
      </c>
      <c r="AQ421" s="1281"/>
      <c r="AR421" s="1281"/>
      <c r="AS421" s="1299"/>
      <c r="AT421" s="101">
        <f>ROUND(ROUND(J419*V420,0)*AR424,0)</f>
        <v>230</v>
      </c>
      <c r="AU421" s="31"/>
    </row>
    <row r="422" spans="1:47" ht="17.100000000000001" customHeight="1" x14ac:dyDescent="0.15">
      <c r="A422" s="32">
        <v>43</v>
      </c>
      <c r="B422" s="33" t="s">
        <v>6156</v>
      </c>
      <c r="C422" s="34" t="s">
        <v>6157</v>
      </c>
      <c r="D422" s="422"/>
      <c r="E422" s="423"/>
      <c r="F422" s="424"/>
      <c r="G422" s="29"/>
      <c r="H422" s="29"/>
      <c r="I422" s="29"/>
      <c r="J422" s="20"/>
      <c r="M422" s="21"/>
      <c r="N422" s="418"/>
      <c r="O422" s="419"/>
      <c r="P422" s="419"/>
      <c r="Q422" s="23"/>
      <c r="R422" s="167"/>
      <c r="S422" s="167"/>
      <c r="T422" s="166"/>
      <c r="W422" s="449"/>
      <c r="X422" s="1271" t="s">
        <v>4824</v>
      </c>
      <c r="Y422" s="1202"/>
      <c r="Z422" s="1202"/>
      <c r="AA422" s="1202"/>
      <c r="AB422" s="1202"/>
      <c r="AC422" s="448" t="s">
        <v>4825</v>
      </c>
      <c r="AD422" s="99"/>
      <c r="AE422" s="99"/>
      <c r="AF422" s="99"/>
      <c r="AG422" s="43"/>
      <c r="AH422" s="43"/>
      <c r="AI422" s="43"/>
      <c r="AJ422" s="43"/>
      <c r="AK422" s="43"/>
      <c r="AL422" s="43"/>
      <c r="AM422" s="44" t="s">
        <v>17</v>
      </c>
      <c r="AN422" s="1157">
        <f>$AN$8</f>
        <v>0.7</v>
      </c>
      <c r="AO422" s="1157"/>
      <c r="AP422" s="1268"/>
      <c r="AQ422" s="1269"/>
      <c r="AR422" s="1269"/>
      <c r="AS422" s="1270"/>
      <c r="AT422" s="101">
        <f>ROUND(ROUND(ROUND(J419*V420,0)*AN422,0)*AR424,0)</f>
        <v>161</v>
      </c>
      <c r="AU422" s="31"/>
    </row>
    <row r="423" spans="1:47" ht="17.100000000000001" customHeight="1" x14ac:dyDescent="0.15">
      <c r="A423" s="32">
        <v>43</v>
      </c>
      <c r="B423" s="33" t="s">
        <v>6158</v>
      </c>
      <c r="C423" s="34" t="s">
        <v>6159</v>
      </c>
      <c r="D423" s="422"/>
      <c r="E423" s="423"/>
      <c r="F423" s="424"/>
      <c r="G423" s="29"/>
      <c r="H423" s="29"/>
      <c r="I423" s="29"/>
      <c r="J423" s="20"/>
      <c r="M423" s="21"/>
      <c r="N423" s="420"/>
      <c r="O423" s="421"/>
      <c r="P423" s="421"/>
      <c r="Q423" s="26"/>
      <c r="R423" s="27"/>
      <c r="S423" s="27"/>
      <c r="T423" s="166"/>
      <c r="W423" s="449"/>
      <c r="X423" s="1272"/>
      <c r="Y423" s="1273"/>
      <c r="Z423" s="1273"/>
      <c r="AA423" s="1273"/>
      <c r="AB423" s="1273"/>
      <c r="AC423" s="448" t="s">
        <v>4827</v>
      </c>
      <c r="AD423" s="99"/>
      <c r="AE423" s="99"/>
      <c r="AF423" s="99"/>
      <c r="AG423" s="43"/>
      <c r="AH423" s="43"/>
      <c r="AI423" s="43"/>
      <c r="AJ423" s="43"/>
      <c r="AK423" s="43"/>
      <c r="AL423" s="43"/>
      <c r="AM423" s="44" t="s">
        <v>17</v>
      </c>
      <c r="AN423" s="1157">
        <f>$AN$9</f>
        <v>0.5</v>
      </c>
      <c r="AO423" s="1157"/>
      <c r="AP423" s="20"/>
      <c r="AQ423" s="4"/>
      <c r="AR423" s="4"/>
      <c r="AS423" s="21"/>
      <c r="AT423" s="101">
        <f>ROUND(ROUND(ROUND(J419*V420,0)*AN423,0)*AR424,0)</f>
        <v>115</v>
      </c>
      <c r="AU423" s="31"/>
    </row>
    <row r="424" spans="1:47" ht="17.100000000000001" customHeight="1" x14ac:dyDescent="0.15">
      <c r="A424" s="32">
        <v>43</v>
      </c>
      <c r="B424" s="33" t="s">
        <v>6160</v>
      </c>
      <c r="C424" s="34" t="s">
        <v>6161</v>
      </c>
      <c r="D424" s="422"/>
      <c r="E424" s="423"/>
      <c r="F424" s="424"/>
      <c r="G424" s="29"/>
      <c r="H424" s="29"/>
      <c r="I424" s="29"/>
      <c r="J424" s="20"/>
      <c r="M424" s="21"/>
      <c r="N424" s="1271" t="s">
        <v>4829</v>
      </c>
      <c r="O424" s="1202"/>
      <c r="P424" s="1202"/>
      <c r="Q424" s="1202"/>
      <c r="R424" s="1202"/>
      <c r="S424" s="1202"/>
      <c r="T424" s="418"/>
      <c r="W424" s="449"/>
      <c r="X424" s="42"/>
      <c r="Y424" s="43"/>
      <c r="Z424" s="44"/>
      <c r="AA424" s="44"/>
      <c r="AB424" s="43"/>
      <c r="AC424" s="450"/>
      <c r="AD424" s="43"/>
      <c r="AE424" s="43"/>
      <c r="AF424" s="43"/>
      <c r="AG424" s="43"/>
      <c r="AH424" s="43"/>
      <c r="AI424" s="43"/>
      <c r="AJ424" s="43"/>
      <c r="AK424" s="43"/>
      <c r="AL424" s="43"/>
      <c r="AM424" s="44"/>
      <c r="AN424" s="45"/>
      <c r="AO424" s="45"/>
      <c r="AP424" s="20"/>
      <c r="AQ424" s="23" t="s">
        <v>17</v>
      </c>
      <c r="AR424" s="1158">
        <f>AR412</f>
        <v>0.95</v>
      </c>
      <c r="AS424" s="1159"/>
      <c r="AT424" s="101">
        <f>ROUND(ROUND(ROUND(J419*R426,0)*V420,0)*AR424,0)</f>
        <v>222</v>
      </c>
      <c r="AU424" s="31"/>
    </row>
    <row r="425" spans="1:47" ht="17.100000000000001" customHeight="1" x14ac:dyDescent="0.15">
      <c r="A425" s="32">
        <v>43</v>
      </c>
      <c r="B425" s="33" t="s">
        <v>6162</v>
      </c>
      <c r="C425" s="34" t="s">
        <v>6163</v>
      </c>
      <c r="D425" s="422"/>
      <c r="E425" s="423"/>
      <c r="F425" s="424"/>
      <c r="G425" s="29"/>
      <c r="H425" s="29"/>
      <c r="I425" s="29"/>
      <c r="J425" s="20"/>
      <c r="M425" s="21"/>
      <c r="N425" s="1228"/>
      <c r="O425" s="1283"/>
      <c r="P425" s="1283"/>
      <c r="Q425" s="1283"/>
      <c r="R425" s="1283"/>
      <c r="S425" s="1283"/>
      <c r="T425" s="418"/>
      <c r="W425" s="449"/>
      <c r="X425" s="1271" t="s">
        <v>4824</v>
      </c>
      <c r="Y425" s="1202"/>
      <c r="Z425" s="1202"/>
      <c r="AA425" s="1202"/>
      <c r="AB425" s="1202"/>
      <c r="AC425" s="448" t="s">
        <v>4825</v>
      </c>
      <c r="AD425" s="99"/>
      <c r="AE425" s="99"/>
      <c r="AF425" s="99"/>
      <c r="AG425" s="43"/>
      <c r="AH425" s="43"/>
      <c r="AI425" s="43"/>
      <c r="AJ425" s="43"/>
      <c r="AK425" s="43"/>
      <c r="AL425" s="43"/>
      <c r="AM425" s="44" t="s">
        <v>17</v>
      </c>
      <c r="AN425" s="1157">
        <f>$AN$8</f>
        <v>0.7</v>
      </c>
      <c r="AO425" s="1157"/>
      <c r="AP425" s="20"/>
      <c r="AQ425" s="4"/>
      <c r="AR425" s="4"/>
      <c r="AS425" s="21"/>
      <c r="AT425" s="101">
        <f>ROUND(ROUND(ROUND(ROUND(J419*R426,0)*V420,0)*AN425,0)*AR424,0)</f>
        <v>156</v>
      </c>
      <c r="AU425" s="31"/>
    </row>
    <row r="426" spans="1:47" ht="17.100000000000001" customHeight="1" x14ac:dyDescent="0.15">
      <c r="A426" s="32">
        <v>43</v>
      </c>
      <c r="B426" s="33" t="s">
        <v>6164</v>
      </c>
      <c r="C426" s="34" t="s">
        <v>6165</v>
      </c>
      <c r="D426" s="426"/>
      <c r="E426" s="427"/>
      <c r="F426" s="428"/>
      <c r="G426" s="57"/>
      <c r="H426" s="57"/>
      <c r="I426" s="57"/>
      <c r="J426" s="24"/>
      <c r="K426" s="25"/>
      <c r="L426" s="25"/>
      <c r="M426" s="38"/>
      <c r="N426" s="420"/>
      <c r="O426" s="421"/>
      <c r="P426" s="421"/>
      <c r="Q426" s="26" t="s">
        <v>17</v>
      </c>
      <c r="R426" s="1180">
        <f>$R$12</f>
        <v>0.96499999999999997</v>
      </c>
      <c r="S426" s="1180"/>
      <c r="T426" s="454"/>
      <c r="U426" s="135"/>
      <c r="V426" s="233"/>
      <c r="W426" s="455"/>
      <c r="X426" s="1272"/>
      <c r="Y426" s="1273"/>
      <c r="Z426" s="1273"/>
      <c r="AA426" s="1273"/>
      <c r="AB426" s="1273"/>
      <c r="AC426" s="448" t="s">
        <v>4827</v>
      </c>
      <c r="AD426" s="99"/>
      <c r="AE426" s="99"/>
      <c r="AF426" s="99"/>
      <c r="AG426" s="43"/>
      <c r="AH426" s="43"/>
      <c r="AI426" s="43"/>
      <c r="AJ426" s="43"/>
      <c r="AK426" s="43"/>
      <c r="AL426" s="43"/>
      <c r="AM426" s="44" t="s">
        <v>17</v>
      </c>
      <c r="AN426" s="1157">
        <f>$AN$9</f>
        <v>0.5</v>
      </c>
      <c r="AO426" s="1157"/>
      <c r="AP426" s="24"/>
      <c r="AQ426" s="25"/>
      <c r="AR426" s="25"/>
      <c r="AS426" s="38"/>
      <c r="AT426" s="35">
        <f>ROUND(ROUND(ROUND(ROUND(J419*R426,0)*V420,0)*AN426,0)*AR424,0)</f>
        <v>111</v>
      </c>
      <c r="AU426" s="61"/>
    </row>
    <row r="427" spans="1:47" ht="17.100000000000001" customHeight="1" x14ac:dyDescent="0.15">
      <c r="AN427" s="151"/>
      <c r="AO427" s="151"/>
      <c r="AT427" s="152"/>
    </row>
    <row r="436" spans="4:11" ht="17.100000000000001" customHeight="1" x14ac:dyDescent="0.15">
      <c r="D436" s="1277"/>
      <c r="E436" s="1277"/>
      <c r="F436" s="1277"/>
      <c r="G436" s="1277"/>
      <c r="H436" s="1277"/>
      <c r="I436" s="1277"/>
      <c r="J436" s="1277"/>
      <c r="K436" s="1277"/>
    </row>
    <row r="437" spans="4:11" ht="17.100000000000001" customHeight="1" x14ac:dyDescent="0.15">
      <c r="D437" s="1277"/>
      <c r="E437" s="1277"/>
      <c r="F437" s="1277"/>
      <c r="G437" s="1277"/>
      <c r="H437" s="1277"/>
      <c r="I437" s="1277"/>
      <c r="J437" s="1277"/>
      <c r="K437" s="1277"/>
    </row>
  </sheetData>
  <mergeCells count="746">
    <mergeCell ref="D436:K437"/>
    <mergeCell ref="N424:S425"/>
    <mergeCell ref="AR424:AS424"/>
    <mergeCell ref="X425:AB426"/>
    <mergeCell ref="AN425:AO425"/>
    <mergeCell ref="R426:S426"/>
    <mergeCell ref="AN426:AO426"/>
    <mergeCell ref="V420:W420"/>
    <mergeCell ref="AN420:AO420"/>
    <mergeCell ref="AP421:AS422"/>
    <mergeCell ref="X422:AB423"/>
    <mergeCell ref="AN422:AO422"/>
    <mergeCell ref="AN423:AO423"/>
    <mergeCell ref="J415:M418"/>
    <mergeCell ref="T415:W417"/>
    <mergeCell ref="X416:AB417"/>
    <mergeCell ref="AN416:AO416"/>
    <mergeCell ref="AN417:AO417"/>
    <mergeCell ref="N418:S419"/>
    <mergeCell ref="J419:K419"/>
    <mergeCell ref="X419:AB420"/>
    <mergeCell ref="AN419:AO419"/>
    <mergeCell ref="R420:S420"/>
    <mergeCell ref="AP409:AS410"/>
    <mergeCell ref="X410:AB411"/>
    <mergeCell ref="AN410:AO410"/>
    <mergeCell ref="AN411:AO411"/>
    <mergeCell ref="N412:S413"/>
    <mergeCell ref="AR412:AS412"/>
    <mergeCell ref="X413:AB414"/>
    <mergeCell ref="AN413:AO413"/>
    <mergeCell ref="R414:S414"/>
    <mergeCell ref="AN414:AO414"/>
    <mergeCell ref="J403:M406"/>
    <mergeCell ref="X404:AB405"/>
    <mergeCell ref="AN404:AO404"/>
    <mergeCell ref="AN405:AO405"/>
    <mergeCell ref="N406:S407"/>
    <mergeCell ref="J407:K407"/>
    <mergeCell ref="X407:AB408"/>
    <mergeCell ref="AN407:AO407"/>
    <mergeCell ref="R408:S408"/>
    <mergeCell ref="AN408:AO408"/>
    <mergeCell ref="AP397:AS398"/>
    <mergeCell ref="X398:AB399"/>
    <mergeCell ref="AN398:AO398"/>
    <mergeCell ref="AN399:AO399"/>
    <mergeCell ref="N400:S401"/>
    <mergeCell ref="AR400:AS400"/>
    <mergeCell ref="X401:AB402"/>
    <mergeCell ref="AN401:AO401"/>
    <mergeCell ref="R402:S402"/>
    <mergeCell ref="AN402:AO402"/>
    <mergeCell ref="J391:M394"/>
    <mergeCell ref="X392:AB393"/>
    <mergeCell ref="AN392:AO392"/>
    <mergeCell ref="AN393:AO393"/>
    <mergeCell ref="N394:S395"/>
    <mergeCell ref="J395:K395"/>
    <mergeCell ref="X395:AB396"/>
    <mergeCell ref="AN395:AO395"/>
    <mergeCell ref="R396:S396"/>
    <mergeCell ref="AN396:AO396"/>
    <mergeCell ref="N388:S389"/>
    <mergeCell ref="AR388:AS388"/>
    <mergeCell ref="X389:AB390"/>
    <mergeCell ref="AN389:AO389"/>
    <mergeCell ref="R390:S390"/>
    <mergeCell ref="AN390:AO390"/>
    <mergeCell ref="V384:W384"/>
    <mergeCell ref="AN384:AO384"/>
    <mergeCell ref="AP385:AS386"/>
    <mergeCell ref="X386:AB387"/>
    <mergeCell ref="AN386:AO386"/>
    <mergeCell ref="AN387:AO387"/>
    <mergeCell ref="J379:M382"/>
    <mergeCell ref="T379:W381"/>
    <mergeCell ref="X380:AB381"/>
    <mergeCell ref="AN380:AO380"/>
    <mergeCell ref="AN381:AO381"/>
    <mergeCell ref="N382:S383"/>
    <mergeCell ref="J383:K383"/>
    <mergeCell ref="X383:AB384"/>
    <mergeCell ref="AN383:AO383"/>
    <mergeCell ref="R384:S384"/>
    <mergeCell ref="AP373:AS374"/>
    <mergeCell ref="X374:AB375"/>
    <mergeCell ref="AN374:AO374"/>
    <mergeCell ref="AN375:AO375"/>
    <mergeCell ref="N376:S377"/>
    <mergeCell ref="AR376:AS376"/>
    <mergeCell ref="X377:AB378"/>
    <mergeCell ref="AN377:AO377"/>
    <mergeCell ref="R378:S378"/>
    <mergeCell ref="AN378:AO378"/>
    <mergeCell ref="J367:M370"/>
    <mergeCell ref="X368:AB369"/>
    <mergeCell ref="AN368:AO368"/>
    <mergeCell ref="AN369:AO369"/>
    <mergeCell ref="N370:S371"/>
    <mergeCell ref="J371:K371"/>
    <mergeCell ref="X371:AB372"/>
    <mergeCell ref="AN371:AO371"/>
    <mergeCell ref="R372:S372"/>
    <mergeCell ref="AN372:AO372"/>
    <mergeCell ref="AP361:AS362"/>
    <mergeCell ref="X362:AB363"/>
    <mergeCell ref="AN362:AO362"/>
    <mergeCell ref="AN363:AO363"/>
    <mergeCell ref="N364:S365"/>
    <mergeCell ref="AR364:AS364"/>
    <mergeCell ref="X365:AB366"/>
    <mergeCell ref="AN365:AO365"/>
    <mergeCell ref="R366:S366"/>
    <mergeCell ref="AN366:AO366"/>
    <mergeCell ref="J355:M358"/>
    <mergeCell ref="X356:AB357"/>
    <mergeCell ref="AN356:AO356"/>
    <mergeCell ref="AN357:AO357"/>
    <mergeCell ref="N358:S359"/>
    <mergeCell ref="J359:K359"/>
    <mergeCell ref="X359:AB360"/>
    <mergeCell ref="AN359:AO359"/>
    <mergeCell ref="R360:S360"/>
    <mergeCell ref="AN360:AO360"/>
    <mergeCell ref="N352:S353"/>
    <mergeCell ref="AR352:AS352"/>
    <mergeCell ref="X353:AB354"/>
    <mergeCell ref="AN353:AO353"/>
    <mergeCell ref="R354:S354"/>
    <mergeCell ref="AN354:AO354"/>
    <mergeCell ref="AN347:AO347"/>
    <mergeCell ref="R348:S348"/>
    <mergeCell ref="V348:W348"/>
    <mergeCell ref="AN348:AO348"/>
    <mergeCell ref="AP349:AS350"/>
    <mergeCell ref="X350:AB351"/>
    <mergeCell ref="AN350:AO350"/>
    <mergeCell ref="AN351:AO351"/>
    <mergeCell ref="D343:F346"/>
    <mergeCell ref="G343:I345"/>
    <mergeCell ref="J343:M346"/>
    <mergeCell ref="T343:W345"/>
    <mergeCell ref="X344:AB345"/>
    <mergeCell ref="AN344:AO344"/>
    <mergeCell ref="AN345:AO345"/>
    <mergeCell ref="N346:S347"/>
    <mergeCell ref="J347:K347"/>
    <mergeCell ref="X347:AB348"/>
    <mergeCell ref="N340:S341"/>
    <mergeCell ref="AR340:AS340"/>
    <mergeCell ref="X341:AB342"/>
    <mergeCell ref="AN341:AO341"/>
    <mergeCell ref="R342:S342"/>
    <mergeCell ref="AN342:AO342"/>
    <mergeCell ref="V336:W336"/>
    <mergeCell ref="AN336:AO336"/>
    <mergeCell ref="AP337:AS338"/>
    <mergeCell ref="X338:AB339"/>
    <mergeCell ref="AN338:AO338"/>
    <mergeCell ref="AN339:AO339"/>
    <mergeCell ref="J331:M334"/>
    <mergeCell ref="T331:W333"/>
    <mergeCell ref="X332:AB333"/>
    <mergeCell ref="AN332:AO332"/>
    <mergeCell ref="AN333:AO333"/>
    <mergeCell ref="N334:S335"/>
    <mergeCell ref="J335:K335"/>
    <mergeCell ref="X335:AB336"/>
    <mergeCell ref="AN335:AO335"/>
    <mergeCell ref="R336:S336"/>
    <mergeCell ref="AP325:AS326"/>
    <mergeCell ref="X326:AB327"/>
    <mergeCell ref="AN326:AO326"/>
    <mergeCell ref="AN327:AO327"/>
    <mergeCell ref="N328:S329"/>
    <mergeCell ref="AR328:AS328"/>
    <mergeCell ref="X329:AB330"/>
    <mergeCell ref="AN329:AO329"/>
    <mergeCell ref="R330:S330"/>
    <mergeCell ref="AN330:AO330"/>
    <mergeCell ref="J319:M322"/>
    <mergeCell ref="X320:AB321"/>
    <mergeCell ref="AN320:AO320"/>
    <mergeCell ref="AN321:AO321"/>
    <mergeCell ref="N322:S323"/>
    <mergeCell ref="J323:K323"/>
    <mergeCell ref="X323:AB324"/>
    <mergeCell ref="AN323:AO323"/>
    <mergeCell ref="R324:S324"/>
    <mergeCell ref="AN324:AO324"/>
    <mergeCell ref="AP313:AS314"/>
    <mergeCell ref="X314:AB315"/>
    <mergeCell ref="AN314:AO314"/>
    <mergeCell ref="AN315:AO315"/>
    <mergeCell ref="N316:S317"/>
    <mergeCell ref="AR316:AS316"/>
    <mergeCell ref="X317:AB318"/>
    <mergeCell ref="AN317:AO317"/>
    <mergeCell ref="R318:S318"/>
    <mergeCell ref="AN318:AO318"/>
    <mergeCell ref="J307:M310"/>
    <mergeCell ref="X308:AB309"/>
    <mergeCell ref="AN308:AO308"/>
    <mergeCell ref="AN309:AO309"/>
    <mergeCell ref="N310:S311"/>
    <mergeCell ref="J311:K311"/>
    <mergeCell ref="X311:AB312"/>
    <mergeCell ref="AN311:AO311"/>
    <mergeCell ref="R312:S312"/>
    <mergeCell ref="AN312:AO312"/>
    <mergeCell ref="N304:S305"/>
    <mergeCell ref="AR304:AS304"/>
    <mergeCell ref="X305:AB306"/>
    <mergeCell ref="AN305:AO305"/>
    <mergeCell ref="R306:S306"/>
    <mergeCell ref="AN306:AO306"/>
    <mergeCell ref="V300:W300"/>
    <mergeCell ref="AN300:AO300"/>
    <mergeCell ref="AP301:AS302"/>
    <mergeCell ref="X302:AB303"/>
    <mergeCell ref="AN302:AO302"/>
    <mergeCell ref="AN303:AO303"/>
    <mergeCell ref="J295:M298"/>
    <mergeCell ref="T295:W297"/>
    <mergeCell ref="X296:AB297"/>
    <mergeCell ref="AN296:AO296"/>
    <mergeCell ref="AN297:AO297"/>
    <mergeCell ref="N298:S299"/>
    <mergeCell ref="J299:K299"/>
    <mergeCell ref="X299:AB300"/>
    <mergeCell ref="AN299:AO299"/>
    <mergeCell ref="R300:S300"/>
    <mergeCell ref="AP289:AS290"/>
    <mergeCell ref="X290:AB291"/>
    <mergeCell ref="AN290:AO290"/>
    <mergeCell ref="AN291:AO291"/>
    <mergeCell ref="N292:S293"/>
    <mergeCell ref="AR292:AS292"/>
    <mergeCell ref="X293:AB294"/>
    <mergeCell ref="AN293:AO293"/>
    <mergeCell ref="R294:S294"/>
    <mergeCell ref="AN294:AO294"/>
    <mergeCell ref="J283:M286"/>
    <mergeCell ref="X284:AB285"/>
    <mergeCell ref="AN284:AO284"/>
    <mergeCell ref="AN285:AO285"/>
    <mergeCell ref="N286:S287"/>
    <mergeCell ref="J287:K287"/>
    <mergeCell ref="X287:AB288"/>
    <mergeCell ref="AN287:AO287"/>
    <mergeCell ref="R288:S288"/>
    <mergeCell ref="AN288:AO288"/>
    <mergeCell ref="AP277:AS278"/>
    <mergeCell ref="X278:AB279"/>
    <mergeCell ref="AN278:AO278"/>
    <mergeCell ref="AN279:AO279"/>
    <mergeCell ref="N280:S281"/>
    <mergeCell ref="AR280:AS280"/>
    <mergeCell ref="X281:AB282"/>
    <mergeCell ref="AN281:AO281"/>
    <mergeCell ref="R282:S282"/>
    <mergeCell ref="AN282:AO282"/>
    <mergeCell ref="J271:M274"/>
    <mergeCell ref="X272:AB273"/>
    <mergeCell ref="AN272:AO272"/>
    <mergeCell ref="AN273:AO273"/>
    <mergeCell ref="N274:S275"/>
    <mergeCell ref="J275:K275"/>
    <mergeCell ref="X275:AB276"/>
    <mergeCell ref="AN275:AO275"/>
    <mergeCell ref="R276:S276"/>
    <mergeCell ref="AN276:AO276"/>
    <mergeCell ref="N268:S269"/>
    <mergeCell ref="AR268:AS268"/>
    <mergeCell ref="X269:AB270"/>
    <mergeCell ref="AN269:AO269"/>
    <mergeCell ref="R270:S270"/>
    <mergeCell ref="AN270:AO270"/>
    <mergeCell ref="AN263:AO263"/>
    <mergeCell ref="R264:S264"/>
    <mergeCell ref="V264:W264"/>
    <mergeCell ref="AN264:AO264"/>
    <mergeCell ref="AP265:AS266"/>
    <mergeCell ref="X266:AB267"/>
    <mergeCell ref="AN266:AO266"/>
    <mergeCell ref="AN267:AO267"/>
    <mergeCell ref="D259:F262"/>
    <mergeCell ref="G259:I261"/>
    <mergeCell ref="J259:M262"/>
    <mergeCell ref="T259:W261"/>
    <mergeCell ref="X260:AB261"/>
    <mergeCell ref="AN260:AO260"/>
    <mergeCell ref="AN261:AO261"/>
    <mergeCell ref="N262:S263"/>
    <mergeCell ref="J263:K263"/>
    <mergeCell ref="X263:AB264"/>
    <mergeCell ref="N256:S257"/>
    <mergeCell ref="AR256:AS256"/>
    <mergeCell ref="X257:AB258"/>
    <mergeCell ref="AN257:AO257"/>
    <mergeCell ref="R258:S258"/>
    <mergeCell ref="AN258:AO258"/>
    <mergeCell ref="V252:W252"/>
    <mergeCell ref="AN252:AO252"/>
    <mergeCell ref="AP253:AS254"/>
    <mergeCell ref="X254:AB255"/>
    <mergeCell ref="AN254:AO254"/>
    <mergeCell ref="AN255:AO255"/>
    <mergeCell ref="J247:M250"/>
    <mergeCell ref="T247:W249"/>
    <mergeCell ref="X248:AB249"/>
    <mergeCell ref="AN248:AO248"/>
    <mergeCell ref="AN249:AO249"/>
    <mergeCell ref="N250:S251"/>
    <mergeCell ref="J251:K251"/>
    <mergeCell ref="X251:AB252"/>
    <mergeCell ref="AN251:AO251"/>
    <mergeCell ref="R252:S252"/>
    <mergeCell ref="AP241:AS242"/>
    <mergeCell ref="X242:AB243"/>
    <mergeCell ref="AN242:AO242"/>
    <mergeCell ref="AN243:AO243"/>
    <mergeCell ref="N244:S245"/>
    <mergeCell ref="AR244:AS244"/>
    <mergeCell ref="X245:AB246"/>
    <mergeCell ref="AN245:AO245"/>
    <mergeCell ref="R246:S246"/>
    <mergeCell ref="AN246:AO246"/>
    <mergeCell ref="J235:M238"/>
    <mergeCell ref="X236:AB237"/>
    <mergeCell ref="AN236:AO236"/>
    <mergeCell ref="AN237:AO237"/>
    <mergeCell ref="N238:S239"/>
    <mergeCell ref="J239:K239"/>
    <mergeCell ref="X239:AB240"/>
    <mergeCell ref="AN239:AO239"/>
    <mergeCell ref="R240:S240"/>
    <mergeCell ref="AN240:AO240"/>
    <mergeCell ref="AP229:AS230"/>
    <mergeCell ref="X230:AB231"/>
    <mergeCell ref="AN230:AO230"/>
    <mergeCell ref="AN231:AO231"/>
    <mergeCell ref="N232:S233"/>
    <mergeCell ref="AR232:AS232"/>
    <mergeCell ref="X233:AB234"/>
    <mergeCell ref="AN233:AO233"/>
    <mergeCell ref="R234:S234"/>
    <mergeCell ref="AN234:AO234"/>
    <mergeCell ref="J223:M226"/>
    <mergeCell ref="X224:AB225"/>
    <mergeCell ref="AN224:AO224"/>
    <mergeCell ref="AN225:AO225"/>
    <mergeCell ref="N226:S227"/>
    <mergeCell ref="J227:K227"/>
    <mergeCell ref="X227:AB228"/>
    <mergeCell ref="AN227:AO227"/>
    <mergeCell ref="R228:S228"/>
    <mergeCell ref="AN228:AO228"/>
    <mergeCell ref="N220:S221"/>
    <mergeCell ref="AR220:AS220"/>
    <mergeCell ref="X221:AB222"/>
    <mergeCell ref="AN221:AO221"/>
    <mergeCell ref="R222:S222"/>
    <mergeCell ref="AN222:AO222"/>
    <mergeCell ref="V216:W216"/>
    <mergeCell ref="AN216:AO216"/>
    <mergeCell ref="AP217:AS218"/>
    <mergeCell ref="X218:AB219"/>
    <mergeCell ref="AN218:AO218"/>
    <mergeCell ref="AN219:AO219"/>
    <mergeCell ref="J211:M214"/>
    <mergeCell ref="T211:W213"/>
    <mergeCell ref="X212:AB213"/>
    <mergeCell ref="AN212:AO212"/>
    <mergeCell ref="AN213:AO213"/>
    <mergeCell ref="N214:S215"/>
    <mergeCell ref="J215:K215"/>
    <mergeCell ref="X215:AB216"/>
    <mergeCell ref="AN215:AO215"/>
    <mergeCell ref="R216:S216"/>
    <mergeCell ref="AP205:AS206"/>
    <mergeCell ref="X206:AB207"/>
    <mergeCell ref="AN206:AO206"/>
    <mergeCell ref="AN207:AO207"/>
    <mergeCell ref="N208:S209"/>
    <mergeCell ref="AR208:AS208"/>
    <mergeCell ref="X209:AB210"/>
    <mergeCell ref="AN209:AO209"/>
    <mergeCell ref="R210:S210"/>
    <mergeCell ref="AN210:AO210"/>
    <mergeCell ref="J199:M202"/>
    <mergeCell ref="X200:AB201"/>
    <mergeCell ref="AN200:AO200"/>
    <mergeCell ref="AN201:AO201"/>
    <mergeCell ref="N202:S203"/>
    <mergeCell ref="J203:K203"/>
    <mergeCell ref="X203:AB204"/>
    <mergeCell ref="AN203:AO203"/>
    <mergeCell ref="R204:S204"/>
    <mergeCell ref="AN204:AO204"/>
    <mergeCell ref="AP193:AS194"/>
    <mergeCell ref="X194:AB195"/>
    <mergeCell ref="AN194:AO194"/>
    <mergeCell ref="AN195:AO195"/>
    <mergeCell ref="N196:S197"/>
    <mergeCell ref="AR196:AS196"/>
    <mergeCell ref="X197:AB198"/>
    <mergeCell ref="AN197:AO197"/>
    <mergeCell ref="R198:S198"/>
    <mergeCell ref="AN198:AO198"/>
    <mergeCell ref="J187:M190"/>
    <mergeCell ref="X188:AB189"/>
    <mergeCell ref="AN188:AO188"/>
    <mergeCell ref="AN189:AO189"/>
    <mergeCell ref="N190:S191"/>
    <mergeCell ref="J191:K191"/>
    <mergeCell ref="X191:AB192"/>
    <mergeCell ref="AN191:AO191"/>
    <mergeCell ref="R192:S192"/>
    <mergeCell ref="AN192:AO192"/>
    <mergeCell ref="N184:S185"/>
    <mergeCell ref="AR184:AS184"/>
    <mergeCell ref="X185:AB186"/>
    <mergeCell ref="AN185:AO185"/>
    <mergeCell ref="R186:S186"/>
    <mergeCell ref="AN186:AO186"/>
    <mergeCell ref="AN179:AO179"/>
    <mergeCell ref="R180:S180"/>
    <mergeCell ref="V180:W180"/>
    <mergeCell ref="AN180:AO180"/>
    <mergeCell ref="AP181:AS182"/>
    <mergeCell ref="X182:AB183"/>
    <mergeCell ref="AN182:AO182"/>
    <mergeCell ref="AN183:AO183"/>
    <mergeCell ref="D175:F178"/>
    <mergeCell ref="G175:I177"/>
    <mergeCell ref="J175:M178"/>
    <mergeCell ref="T175:W177"/>
    <mergeCell ref="X176:AB177"/>
    <mergeCell ref="AN176:AO176"/>
    <mergeCell ref="AN177:AO177"/>
    <mergeCell ref="N178:S179"/>
    <mergeCell ref="J179:K179"/>
    <mergeCell ref="X179:AB180"/>
    <mergeCell ref="N172:S173"/>
    <mergeCell ref="AR172:AS172"/>
    <mergeCell ref="X173:AB174"/>
    <mergeCell ref="AN173:AO173"/>
    <mergeCell ref="R174:S174"/>
    <mergeCell ref="AN174:AO174"/>
    <mergeCell ref="V168:W168"/>
    <mergeCell ref="AN168:AO168"/>
    <mergeCell ref="AP169:AS170"/>
    <mergeCell ref="X170:AB171"/>
    <mergeCell ref="AN170:AO170"/>
    <mergeCell ref="AN171:AO171"/>
    <mergeCell ref="J163:M166"/>
    <mergeCell ref="T163:W165"/>
    <mergeCell ref="X164:AB165"/>
    <mergeCell ref="AN164:AO164"/>
    <mergeCell ref="AN165:AO165"/>
    <mergeCell ref="N166:S167"/>
    <mergeCell ref="J167:K167"/>
    <mergeCell ref="X167:AB168"/>
    <mergeCell ref="AN167:AO167"/>
    <mergeCell ref="R168:S168"/>
    <mergeCell ref="AP157:AS158"/>
    <mergeCell ref="X158:AB159"/>
    <mergeCell ref="AN158:AO158"/>
    <mergeCell ref="AN159:AO159"/>
    <mergeCell ref="N160:S161"/>
    <mergeCell ref="AR160:AS160"/>
    <mergeCell ref="X161:AB162"/>
    <mergeCell ref="AN161:AO161"/>
    <mergeCell ref="R162:S162"/>
    <mergeCell ref="AN162:AO162"/>
    <mergeCell ref="J151:M154"/>
    <mergeCell ref="X152:AB153"/>
    <mergeCell ref="AN152:AO152"/>
    <mergeCell ref="AN153:AO153"/>
    <mergeCell ref="N154:S155"/>
    <mergeCell ref="J155:K155"/>
    <mergeCell ref="X155:AB156"/>
    <mergeCell ref="AN155:AO155"/>
    <mergeCell ref="R156:S156"/>
    <mergeCell ref="AN156:AO156"/>
    <mergeCell ref="AP145:AS146"/>
    <mergeCell ref="X146:AB147"/>
    <mergeCell ref="AN146:AO146"/>
    <mergeCell ref="AN147:AO147"/>
    <mergeCell ref="N148:S149"/>
    <mergeCell ref="AR148:AS148"/>
    <mergeCell ref="X149:AB150"/>
    <mergeCell ref="AN149:AO149"/>
    <mergeCell ref="R150:S150"/>
    <mergeCell ref="AN150:AO150"/>
    <mergeCell ref="J139:M142"/>
    <mergeCell ref="X140:AB141"/>
    <mergeCell ref="AN140:AO140"/>
    <mergeCell ref="AN141:AO141"/>
    <mergeCell ref="N142:S143"/>
    <mergeCell ref="J143:K143"/>
    <mergeCell ref="X143:AB144"/>
    <mergeCell ref="AN143:AO143"/>
    <mergeCell ref="R144:S144"/>
    <mergeCell ref="AN144:AO144"/>
    <mergeCell ref="N136:S137"/>
    <mergeCell ref="AR136:AS136"/>
    <mergeCell ref="X137:AB138"/>
    <mergeCell ref="AN137:AO137"/>
    <mergeCell ref="R138:S138"/>
    <mergeCell ref="AN138:AO138"/>
    <mergeCell ref="V132:W132"/>
    <mergeCell ref="AN132:AO132"/>
    <mergeCell ref="AP133:AS134"/>
    <mergeCell ref="X134:AB135"/>
    <mergeCell ref="AN134:AO134"/>
    <mergeCell ref="AN135:AO135"/>
    <mergeCell ref="J127:M130"/>
    <mergeCell ref="T127:W129"/>
    <mergeCell ref="X128:AB129"/>
    <mergeCell ref="AN128:AO128"/>
    <mergeCell ref="AN129:AO129"/>
    <mergeCell ref="N130:S131"/>
    <mergeCell ref="J131:K131"/>
    <mergeCell ref="X131:AB132"/>
    <mergeCell ref="AN131:AO131"/>
    <mergeCell ref="R132:S132"/>
    <mergeCell ref="AP121:AS122"/>
    <mergeCell ref="X122:AB123"/>
    <mergeCell ref="AN122:AO122"/>
    <mergeCell ref="AN123:AO123"/>
    <mergeCell ref="N124:S125"/>
    <mergeCell ref="AR124:AS124"/>
    <mergeCell ref="X125:AB126"/>
    <mergeCell ref="AN125:AO125"/>
    <mergeCell ref="R126:S126"/>
    <mergeCell ref="AN126:AO126"/>
    <mergeCell ref="J115:M118"/>
    <mergeCell ref="X116:AB117"/>
    <mergeCell ref="AN116:AO116"/>
    <mergeCell ref="AN117:AO117"/>
    <mergeCell ref="N118:S119"/>
    <mergeCell ref="J119:K119"/>
    <mergeCell ref="X119:AB120"/>
    <mergeCell ref="AN119:AO119"/>
    <mergeCell ref="R120:S120"/>
    <mergeCell ref="AN120:AO120"/>
    <mergeCell ref="AP109:AS110"/>
    <mergeCell ref="X110:AB111"/>
    <mergeCell ref="AN110:AO110"/>
    <mergeCell ref="AN111:AO111"/>
    <mergeCell ref="N112:S113"/>
    <mergeCell ref="AR112:AS112"/>
    <mergeCell ref="X113:AB114"/>
    <mergeCell ref="AN113:AO113"/>
    <mergeCell ref="R114:S114"/>
    <mergeCell ref="AN114:AO114"/>
    <mergeCell ref="J103:M106"/>
    <mergeCell ref="X104:AB105"/>
    <mergeCell ref="AN104:AO104"/>
    <mergeCell ref="AN105:AO105"/>
    <mergeCell ref="N106:S107"/>
    <mergeCell ref="J107:K107"/>
    <mergeCell ref="X107:AB108"/>
    <mergeCell ref="AN107:AO107"/>
    <mergeCell ref="R108:S108"/>
    <mergeCell ref="AN108:AO108"/>
    <mergeCell ref="N100:S101"/>
    <mergeCell ref="AR100:AS100"/>
    <mergeCell ref="X101:AB102"/>
    <mergeCell ref="AN101:AO101"/>
    <mergeCell ref="R102:S102"/>
    <mergeCell ref="AN102:AO102"/>
    <mergeCell ref="AN95:AO95"/>
    <mergeCell ref="R96:S96"/>
    <mergeCell ref="V96:W96"/>
    <mergeCell ref="AN96:AO96"/>
    <mergeCell ref="AP97:AS98"/>
    <mergeCell ref="X98:AB99"/>
    <mergeCell ref="AN98:AO98"/>
    <mergeCell ref="AN99:AO99"/>
    <mergeCell ref="D91:F94"/>
    <mergeCell ref="G91:I93"/>
    <mergeCell ref="J91:M94"/>
    <mergeCell ref="T91:W93"/>
    <mergeCell ref="X92:AB93"/>
    <mergeCell ref="AN92:AO92"/>
    <mergeCell ref="AN93:AO93"/>
    <mergeCell ref="N94:S95"/>
    <mergeCell ref="J95:K95"/>
    <mergeCell ref="X95:AB96"/>
    <mergeCell ref="N88:S89"/>
    <mergeCell ref="AR88:AS88"/>
    <mergeCell ref="X89:AB90"/>
    <mergeCell ref="AN89:AO89"/>
    <mergeCell ref="R90:S90"/>
    <mergeCell ref="AN90:AO90"/>
    <mergeCell ref="V84:W84"/>
    <mergeCell ref="AN84:AO84"/>
    <mergeCell ref="AP85:AS86"/>
    <mergeCell ref="X86:AB87"/>
    <mergeCell ref="AN86:AO86"/>
    <mergeCell ref="AN87:AO87"/>
    <mergeCell ref="J79:M82"/>
    <mergeCell ref="T79:W81"/>
    <mergeCell ref="X80:AB81"/>
    <mergeCell ref="AN80:AO80"/>
    <mergeCell ref="AN81:AO81"/>
    <mergeCell ref="N82:S83"/>
    <mergeCell ref="J83:K83"/>
    <mergeCell ref="X83:AB84"/>
    <mergeCell ref="AN83:AO83"/>
    <mergeCell ref="R84:S84"/>
    <mergeCell ref="AP73:AS74"/>
    <mergeCell ref="X74:AB75"/>
    <mergeCell ref="AN74:AO74"/>
    <mergeCell ref="AN75:AO75"/>
    <mergeCell ref="N76:S77"/>
    <mergeCell ref="AR76:AS76"/>
    <mergeCell ref="X77:AB78"/>
    <mergeCell ref="AN77:AO77"/>
    <mergeCell ref="R78:S78"/>
    <mergeCell ref="AN78:AO78"/>
    <mergeCell ref="J67:M70"/>
    <mergeCell ref="X68:AB69"/>
    <mergeCell ref="AN68:AO68"/>
    <mergeCell ref="AN69:AO69"/>
    <mergeCell ref="N70:S71"/>
    <mergeCell ref="J71:K71"/>
    <mergeCell ref="X71:AB72"/>
    <mergeCell ref="AN71:AO71"/>
    <mergeCell ref="R72:S72"/>
    <mergeCell ref="AN72:AO72"/>
    <mergeCell ref="AP61:AS62"/>
    <mergeCell ref="X62:AB63"/>
    <mergeCell ref="AN62:AO62"/>
    <mergeCell ref="AN63:AO63"/>
    <mergeCell ref="N64:S65"/>
    <mergeCell ref="AR64:AS64"/>
    <mergeCell ref="X65:AB66"/>
    <mergeCell ref="AN65:AO65"/>
    <mergeCell ref="R66:S66"/>
    <mergeCell ref="AN66:AO66"/>
    <mergeCell ref="J55:M58"/>
    <mergeCell ref="X56:AB57"/>
    <mergeCell ref="AN56:AO56"/>
    <mergeCell ref="AN57:AO57"/>
    <mergeCell ref="N58:S59"/>
    <mergeCell ref="J59:K59"/>
    <mergeCell ref="X59:AB60"/>
    <mergeCell ref="AN59:AO59"/>
    <mergeCell ref="R60:S60"/>
    <mergeCell ref="AN60:AO60"/>
    <mergeCell ref="N52:S53"/>
    <mergeCell ref="AR52:AS52"/>
    <mergeCell ref="X53:AB54"/>
    <mergeCell ref="AN53:AO53"/>
    <mergeCell ref="R54:S54"/>
    <mergeCell ref="AN54:AO54"/>
    <mergeCell ref="AN47:AO47"/>
    <mergeCell ref="R48:S48"/>
    <mergeCell ref="V48:W48"/>
    <mergeCell ref="AN48:AO48"/>
    <mergeCell ref="AP49:AS50"/>
    <mergeCell ref="X50:AB51"/>
    <mergeCell ref="AN50:AO50"/>
    <mergeCell ref="AN51:AO51"/>
    <mergeCell ref="D43:F46"/>
    <mergeCell ref="G43:I45"/>
    <mergeCell ref="J43:M46"/>
    <mergeCell ref="T43:W45"/>
    <mergeCell ref="X44:AB45"/>
    <mergeCell ref="AN44:AO44"/>
    <mergeCell ref="AN45:AO45"/>
    <mergeCell ref="N46:S47"/>
    <mergeCell ref="J47:K47"/>
    <mergeCell ref="X47:AB48"/>
    <mergeCell ref="AP37:AS38"/>
    <mergeCell ref="X38:AB39"/>
    <mergeCell ref="AN38:AO38"/>
    <mergeCell ref="AN39:AO39"/>
    <mergeCell ref="N40:S41"/>
    <mergeCell ref="AR40:AS40"/>
    <mergeCell ref="X41:AB42"/>
    <mergeCell ref="AN41:AO41"/>
    <mergeCell ref="R42:S42"/>
    <mergeCell ref="AN42:AO42"/>
    <mergeCell ref="J31:M34"/>
    <mergeCell ref="X32:AB33"/>
    <mergeCell ref="AN32:AO32"/>
    <mergeCell ref="AN33:AO33"/>
    <mergeCell ref="N34:S35"/>
    <mergeCell ref="J35:K35"/>
    <mergeCell ref="X35:AB36"/>
    <mergeCell ref="AN35:AO35"/>
    <mergeCell ref="R36:S36"/>
    <mergeCell ref="AN36:AO36"/>
    <mergeCell ref="N28:S29"/>
    <mergeCell ref="AR28:AS28"/>
    <mergeCell ref="X29:AB30"/>
    <mergeCell ref="AN29:AO29"/>
    <mergeCell ref="R30:S30"/>
    <mergeCell ref="AN30:AO30"/>
    <mergeCell ref="V24:W24"/>
    <mergeCell ref="AN24:AO24"/>
    <mergeCell ref="AP25:AS26"/>
    <mergeCell ref="X26:AB27"/>
    <mergeCell ref="AN26:AO26"/>
    <mergeCell ref="AN27:AO27"/>
    <mergeCell ref="J19:M22"/>
    <mergeCell ref="T19:W21"/>
    <mergeCell ref="X20:AB21"/>
    <mergeCell ref="AN20:AO20"/>
    <mergeCell ref="AN21:AO21"/>
    <mergeCell ref="N22:S23"/>
    <mergeCell ref="J23:K23"/>
    <mergeCell ref="X23:AB24"/>
    <mergeCell ref="AN23:AO23"/>
    <mergeCell ref="R24:S24"/>
    <mergeCell ref="N16:S17"/>
    <mergeCell ref="AR16:AS16"/>
    <mergeCell ref="X17:AB18"/>
    <mergeCell ref="AN17:AO17"/>
    <mergeCell ref="R18:S18"/>
    <mergeCell ref="AN18:AO18"/>
    <mergeCell ref="X11:AB12"/>
    <mergeCell ref="AN11:AO11"/>
    <mergeCell ref="R12:S12"/>
    <mergeCell ref="V12:W12"/>
    <mergeCell ref="AN12:AO12"/>
    <mergeCell ref="AP13:AS14"/>
    <mergeCell ref="X14:AB15"/>
    <mergeCell ref="AN14:AO14"/>
    <mergeCell ref="AN15:AO15"/>
    <mergeCell ref="D5:AS5"/>
    <mergeCell ref="D7:F10"/>
    <mergeCell ref="G7:I9"/>
    <mergeCell ref="J7:M10"/>
    <mergeCell ref="T7:W9"/>
    <mergeCell ref="X8:AB9"/>
    <mergeCell ref="AN8:AO8"/>
    <mergeCell ref="AN9:AO9"/>
    <mergeCell ref="N10:S11"/>
    <mergeCell ref="J11:K11"/>
  </mergeCells>
  <phoneticPr fontId="1"/>
  <printOptions horizontalCentered="1"/>
  <pageMargins left="0.59055118110236227" right="0.39370078740157483" top="0.78740157480314965" bottom="0.59055118110236227" header="0.51181102362204722" footer="0.31496062992125984"/>
  <pageSetup paperSize="9" scale="54" orientation="portrait" r:id="rId1"/>
  <headerFooter>
    <oddHeader>&amp;R&amp;9就労移行支援</oddHeader>
    <oddFooter>&amp;C&amp;14&amp;P</oddFooter>
  </headerFooter>
  <rowBreaks count="9" manualBreakCount="9">
    <brk id="42" max="46" man="1"/>
    <brk id="90" max="49" man="1"/>
    <brk id="126" max="46" man="1"/>
    <brk id="174" max="46" man="1"/>
    <brk id="210" max="46" man="1"/>
    <brk id="258" max="49" man="1"/>
    <brk id="294" max="46" man="1"/>
    <brk id="342" max="49" man="1"/>
    <brk id="378" max="46"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autoPageBreaks="0"/>
  </sheetPr>
  <dimension ref="A1:AV846"/>
  <sheetViews>
    <sheetView view="pageBreakPreview" zoomScaleNormal="85" zoomScaleSheetLayoutView="100" workbookViewId="0"/>
  </sheetViews>
  <sheetFormatPr defaultRowHeight="17.100000000000001" customHeight="1" x14ac:dyDescent="0.15"/>
  <cols>
    <col min="1" max="1" width="4.625" style="2" customWidth="1"/>
    <col min="2" max="2" width="7.625" style="2" customWidth="1"/>
    <col min="3" max="3" width="35.625" style="4" customWidth="1"/>
    <col min="4" max="7" width="2.375" style="2" customWidth="1"/>
    <col min="8" max="8" width="3.125" style="4" customWidth="1"/>
    <col min="9" max="13" width="2.375" style="4" customWidth="1"/>
    <col min="14" max="16" width="2.375" style="2" customWidth="1"/>
    <col min="17" max="17" width="2.875" style="2" customWidth="1"/>
    <col min="18" max="21" width="2.375" style="2" customWidth="1"/>
    <col min="22" max="23" width="2.375" style="5" customWidth="1"/>
    <col min="24" max="34" width="2.375" style="2" customWidth="1"/>
    <col min="35" max="36" width="2.375" style="5" customWidth="1"/>
    <col min="37" max="46" width="2.375" style="2" customWidth="1"/>
    <col min="47" max="47" width="7.125" style="2" customWidth="1"/>
    <col min="48" max="48" width="8.625" style="2" customWidth="1"/>
    <col min="49" max="49" width="2.875" style="2" customWidth="1"/>
    <col min="50" max="256" width="9" style="2"/>
    <col min="257" max="257" width="4.625" style="2" customWidth="1"/>
    <col min="258" max="258" width="7.625" style="2" customWidth="1"/>
    <col min="259" max="259" width="35.625" style="2" customWidth="1"/>
    <col min="260" max="302" width="2.375" style="2" customWidth="1"/>
    <col min="303" max="304" width="8.625" style="2" customWidth="1"/>
    <col min="305" max="305" width="2.875" style="2" customWidth="1"/>
    <col min="306" max="512" width="9" style="2"/>
    <col min="513" max="513" width="4.625" style="2" customWidth="1"/>
    <col min="514" max="514" width="7.625" style="2" customWidth="1"/>
    <col min="515" max="515" width="35.625" style="2" customWidth="1"/>
    <col min="516" max="558" width="2.375" style="2" customWidth="1"/>
    <col min="559" max="560" width="8.625" style="2" customWidth="1"/>
    <col min="561" max="561" width="2.875" style="2" customWidth="1"/>
    <col min="562" max="768" width="9" style="2"/>
    <col min="769" max="769" width="4.625" style="2" customWidth="1"/>
    <col min="770" max="770" width="7.625" style="2" customWidth="1"/>
    <col min="771" max="771" width="35.625" style="2" customWidth="1"/>
    <col min="772" max="814" width="2.375" style="2" customWidth="1"/>
    <col min="815" max="816" width="8.625" style="2" customWidth="1"/>
    <col min="817" max="817" width="2.875" style="2" customWidth="1"/>
    <col min="818" max="1024" width="9" style="2"/>
    <col min="1025" max="1025" width="4.625" style="2" customWidth="1"/>
    <col min="1026" max="1026" width="7.625" style="2" customWidth="1"/>
    <col min="1027" max="1027" width="35.625" style="2" customWidth="1"/>
    <col min="1028" max="1070" width="2.375" style="2" customWidth="1"/>
    <col min="1071" max="1072" width="8.625" style="2" customWidth="1"/>
    <col min="1073" max="1073" width="2.875" style="2" customWidth="1"/>
    <col min="1074" max="1280" width="9" style="2"/>
    <col min="1281" max="1281" width="4.625" style="2" customWidth="1"/>
    <col min="1282" max="1282" width="7.625" style="2" customWidth="1"/>
    <col min="1283" max="1283" width="35.625" style="2" customWidth="1"/>
    <col min="1284" max="1326" width="2.375" style="2" customWidth="1"/>
    <col min="1327" max="1328" width="8.625" style="2" customWidth="1"/>
    <col min="1329" max="1329" width="2.875" style="2" customWidth="1"/>
    <col min="1330" max="1536" width="9" style="2"/>
    <col min="1537" max="1537" width="4.625" style="2" customWidth="1"/>
    <col min="1538" max="1538" width="7.625" style="2" customWidth="1"/>
    <col min="1539" max="1539" width="35.625" style="2" customWidth="1"/>
    <col min="1540" max="1582" width="2.375" style="2" customWidth="1"/>
    <col min="1583" max="1584" width="8.625" style="2" customWidth="1"/>
    <col min="1585" max="1585" width="2.875" style="2" customWidth="1"/>
    <col min="1586" max="1792" width="9" style="2"/>
    <col min="1793" max="1793" width="4.625" style="2" customWidth="1"/>
    <col min="1794" max="1794" width="7.625" style="2" customWidth="1"/>
    <col min="1795" max="1795" width="35.625" style="2" customWidth="1"/>
    <col min="1796" max="1838" width="2.375" style="2" customWidth="1"/>
    <col min="1839" max="1840" width="8.625" style="2" customWidth="1"/>
    <col min="1841" max="1841" width="2.875" style="2" customWidth="1"/>
    <col min="1842" max="2048" width="9" style="2"/>
    <col min="2049" max="2049" width="4.625" style="2" customWidth="1"/>
    <col min="2050" max="2050" width="7.625" style="2" customWidth="1"/>
    <col min="2051" max="2051" width="35.625" style="2" customWidth="1"/>
    <col min="2052" max="2094" width="2.375" style="2" customWidth="1"/>
    <col min="2095" max="2096" width="8.625" style="2" customWidth="1"/>
    <col min="2097" max="2097" width="2.875" style="2" customWidth="1"/>
    <col min="2098" max="2304" width="9" style="2"/>
    <col min="2305" max="2305" width="4.625" style="2" customWidth="1"/>
    <col min="2306" max="2306" width="7.625" style="2" customWidth="1"/>
    <col min="2307" max="2307" width="35.625" style="2" customWidth="1"/>
    <col min="2308" max="2350" width="2.375" style="2" customWidth="1"/>
    <col min="2351" max="2352" width="8.625" style="2" customWidth="1"/>
    <col min="2353" max="2353" width="2.875" style="2" customWidth="1"/>
    <col min="2354" max="2560" width="9" style="2"/>
    <col min="2561" max="2561" width="4.625" style="2" customWidth="1"/>
    <col min="2562" max="2562" width="7.625" style="2" customWidth="1"/>
    <col min="2563" max="2563" width="35.625" style="2" customWidth="1"/>
    <col min="2564" max="2606" width="2.375" style="2" customWidth="1"/>
    <col min="2607" max="2608" width="8.625" style="2" customWidth="1"/>
    <col min="2609" max="2609" width="2.875" style="2" customWidth="1"/>
    <col min="2610" max="2816" width="9" style="2"/>
    <col min="2817" max="2817" width="4.625" style="2" customWidth="1"/>
    <col min="2818" max="2818" width="7.625" style="2" customWidth="1"/>
    <col min="2819" max="2819" width="35.625" style="2" customWidth="1"/>
    <col min="2820" max="2862" width="2.375" style="2" customWidth="1"/>
    <col min="2863" max="2864" width="8.625" style="2" customWidth="1"/>
    <col min="2865" max="2865" width="2.875" style="2" customWidth="1"/>
    <col min="2866" max="3072" width="9" style="2"/>
    <col min="3073" max="3073" width="4.625" style="2" customWidth="1"/>
    <col min="3074" max="3074" width="7.625" style="2" customWidth="1"/>
    <col min="3075" max="3075" width="35.625" style="2" customWidth="1"/>
    <col min="3076" max="3118" width="2.375" style="2" customWidth="1"/>
    <col min="3119" max="3120" width="8.625" style="2" customWidth="1"/>
    <col min="3121" max="3121" width="2.875" style="2" customWidth="1"/>
    <col min="3122" max="3328" width="9" style="2"/>
    <col min="3329" max="3329" width="4.625" style="2" customWidth="1"/>
    <col min="3330" max="3330" width="7.625" style="2" customWidth="1"/>
    <col min="3331" max="3331" width="35.625" style="2" customWidth="1"/>
    <col min="3332" max="3374" width="2.375" style="2" customWidth="1"/>
    <col min="3375" max="3376" width="8.625" style="2" customWidth="1"/>
    <col min="3377" max="3377" width="2.875" style="2" customWidth="1"/>
    <col min="3378" max="3584" width="9" style="2"/>
    <col min="3585" max="3585" width="4.625" style="2" customWidth="1"/>
    <col min="3586" max="3586" width="7.625" style="2" customWidth="1"/>
    <col min="3587" max="3587" width="35.625" style="2" customWidth="1"/>
    <col min="3588" max="3630" width="2.375" style="2" customWidth="1"/>
    <col min="3631" max="3632" width="8.625" style="2" customWidth="1"/>
    <col min="3633" max="3633" width="2.875" style="2" customWidth="1"/>
    <col min="3634" max="3840" width="9" style="2"/>
    <col min="3841" max="3841" width="4.625" style="2" customWidth="1"/>
    <col min="3842" max="3842" width="7.625" style="2" customWidth="1"/>
    <col min="3843" max="3843" width="35.625" style="2" customWidth="1"/>
    <col min="3844" max="3886" width="2.375" style="2" customWidth="1"/>
    <col min="3887" max="3888" width="8.625" style="2" customWidth="1"/>
    <col min="3889" max="3889" width="2.875" style="2" customWidth="1"/>
    <col min="3890" max="4096" width="9" style="2"/>
    <col min="4097" max="4097" width="4.625" style="2" customWidth="1"/>
    <col min="4098" max="4098" width="7.625" style="2" customWidth="1"/>
    <col min="4099" max="4099" width="35.625" style="2" customWidth="1"/>
    <col min="4100" max="4142" width="2.375" style="2" customWidth="1"/>
    <col min="4143" max="4144" width="8.625" style="2" customWidth="1"/>
    <col min="4145" max="4145" width="2.875" style="2" customWidth="1"/>
    <col min="4146" max="4352" width="9" style="2"/>
    <col min="4353" max="4353" width="4.625" style="2" customWidth="1"/>
    <col min="4354" max="4354" width="7.625" style="2" customWidth="1"/>
    <col min="4355" max="4355" width="35.625" style="2" customWidth="1"/>
    <col min="4356" max="4398" width="2.375" style="2" customWidth="1"/>
    <col min="4399" max="4400" width="8.625" style="2" customWidth="1"/>
    <col min="4401" max="4401" width="2.875" style="2" customWidth="1"/>
    <col min="4402" max="4608" width="9" style="2"/>
    <col min="4609" max="4609" width="4.625" style="2" customWidth="1"/>
    <col min="4610" max="4610" width="7.625" style="2" customWidth="1"/>
    <col min="4611" max="4611" width="35.625" style="2" customWidth="1"/>
    <col min="4612" max="4654" width="2.375" style="2" customWidth="1"/>
    <col min="4655" max="4656" width="8.625" style="2" customWidth="1"/>
    <col min="4657" max="4657" width="2.875" style="2" customWidth="1"/>
    <col min="4658" max="4864" width="9" style="2"/>
    <col min="4865" max="4865" width="4.625" style="2" customWidth="1"/>
    <col min="4866" max="4866" width="7.625" style="2" customWidth="1"/>
    <col min="4867" max="4867" width="35.625" style="2" customWidth="1"/>
    <col min="4868" max="4910" width="2.375" style="2" customWidth="1"/>
    <col min="4911" max="4912" width="8.625" style="2" customWidth="1"/>
    <col min="4913" max="4913" width="2.875" style="2" customWidth="1"/>
    <col min="4914" max="5120" width="9" style="2"/>
    <col min="5121" max="5121" width="4.625" style="2" customWidth="1"/>
    <col min="5122" max="5122" width="7.625" style="2" customWidth="1"/>
    <col min="5123" max="5123" width="35.625" style="2" customWidth="1"/>
    <col min="5124" max="5166" width="2.375" style="2" customWidth="1"/>
    <col min="5167" max="5168" width="8.625" style="2" customWidth="1"/>
    <col min="5169" max="5169" width="2.875" style="2" customWidth="1"/>
    <col min="5170" max="5376" width="9" style="2"/>
    <col min="5377" max="5377" width="4.625" style="2" customWidth="1"/>
    <col min="5378" max="5378" width="7.625" style="2" customWidth="1"/>
    <col min="5379" max="5379" width="35.625" style="2" customWidth="1"/>
    <col min="5380" max="5422" width="2.375" style="2" customWidth="1"/>
    <col min="5423" max="5424" width="8.625" style="2" customWidth="1"/>
    <col min="5425" max="5425" width="2.875" style="2" customWidth="1"/>
    <col min="5426" max="5632" width="9" style="2"/>
    <col min="5633" max="5633" width="4.625" style="2" customWidth="1"/>
    <col min="5634" max="5634" width="7.625" style="2" customWidth="1"/>
    <col min="5635" max="5635" width="35.625" style="2" customWidth="1"/>
    <col min="5636" max="5678" width="2.375" style="2" customWidth="1"/>
    <col min="5679" max="5680" width="8.625" style="2" customWidth="1"/>
    <col min="5681" max="5681" width="2.875" style="2" customWidth="1"/>
    <col min="5682" max="5888" width="9" style="2"/>
    <col min="5889" max="5889" width="4.625" style="2" customWidth="1"/>
    <col min="5890" max="5890" width="7.625" style="2" customWidth="1"/>
    <col min="5891" max="5891" width="35.625" style="2" customWidth="1"/>
    <col min="5892" max="5934" width="2.375" style="2" customWidth="1"/>
    <col min="5935" max="5936" width="8.625" style="2" customWidth="1"/>
    <col min="5937" max="5937" width="2.875" style="2" customWidth="1"/>
    <col min="5938" max="6144" width="9" style="2"/>
    <col min="6145" max="6145" width="4.625" style="2" customWidth="1"/>
    <col min="6146" max="6146" width="7.625" style="2" customWidth="1"/>
    <col min="6147" max="6147" width="35.625" style="2" customWidth="1"/>
    <col min="6148" max="6190" width="2.375" style="2" customWidth="1"/>
    <col min="6191" max="6192" width="8.625" style="2" customWidth="1"/>
    <col min="6193" max="6193" width="2.875" style="2" customWidth="1"/>
    <col min="6194" max="6400" width="9" style="2"/>
    <col min="6401" max="6401" width="4.625" style="2" customWidth="1"/>
    <col min="6402" max="6402" width="7.625" style="2" customWidth="1"/>
    <col min="6403" max="6403" width="35.625" style="2" customWidth="1"/>
    <col min="6404" max="6446" width="2.375" style="2" customWidth="1"/>
    <col min="6447" max="6448" width="8.625" style="2" customWidth="1"/>
    <col min="6449" max="6449" width="2.875" style="2" customWidth="1"/>
    <col min="6450" max="6656" width="9" style="2"/>
    <col min="6657" max="6657" width="4.625" style="2" customWidth="1"/>
    <col min="6658" max="6658" width="7.625" style="2" customWidth="1"/>
    <col min="6659" max="6659" width="35.625" style="2" customWidth="1"/>
    <col min="6660" max="6702" width="2.375" style="2" customWidth="1"/>
    <col min="6703" max="6704" width="8.625" style="2" customWidth="1"/>
    <col min="6705" max="6705" width="2.875" style="2" customWidth="1"/>
    <col min="6706" max="6912" width="9" style="2"/>
    <col min="6913" max="6913" width="4.625" style="2" customWidth="1"/>
    <col min="6914" max="6914" width="7.625" style="2" customWidth="1"/>
    <col min="6915" max="6915" width="35.625" style="2" customWidth="1"/>
    <col min="6916" max="6958" width="2.375" style="2" customWidth="1"/>
    <col min="6959" max="6960" width="8.625" style="2" customWidth="1"/>
    <col min="6961" max="6961" width="2.875" style="2" customWidth="1"/>
    <col min="6962" max="7168" width="9" style="2"/>
    <col min="7169" max="7169" width="4.625" style="2" customWidth="1"/>
    <col min="7170" max="7170" width="7.625" style="2" customWidth="1"/>
    <col min="7171" max="7171" width="35.625" style="2" customWidth="1"/>
    <col min="7172" max="7214" width="2.375" style="2" customWidth="1"/>
    <col min="7215" max="7216" width="8.625" style="2" customWidth="1"/>
    <col min="7217" max="7217" width="2.875" style="2" customWidth="1"/>
    <col min="7218" max="7424" width="9" style="2"/>
    <col min="7425" max="7425" width="4.625" style="2" customWidth="1"/>
    <col min="7426" max="7426" width="7.625" style="2" customWidth="1"/>
    <col min="7427" max="7427" width="35.625" style="2" customWidth="1"/>
    <col min="7428" max="7470" width="2.375" style="2" customWidth="1"/>
    <col min="7471" max="7472" width="8.625" style="2" customWidth="1"/>
    <col min="7473" max="7473" width="2.875" style="2" customWidth="1"/>
    <col min="7474" max="7680" width="9" style="2"/>
    <col min="7681" max="7681" width="4.625" style="2" customWidth="1"/>
    <col min="7682" max="7682" width="7.625" style="2" customWidth="1"/>
    <col min="7683" max="7683" width="35.625" style="2" customWidth="1"/>
    <col min="7684" max="7726" width="2.375" style="2" customWidth="1"/>
    <col min="7727" max="7728" width="8.625" style="2" customWidth="1"/>
    <col min="7729" max="7729" width="2.875" style="2" customWidth="1"/>
    <col min="7730" max="7936" width="9" style="2"/>
    <col min="7937" max="7937" width="4.625" style="2" customWidth="1"/>
    <col min="7938" max="7938" width="7.625" style="2" customWidth="1"/>
    <col min="7939" max="7939" width="35.625" style="2" customWidth="1"/>
    <col min="7940" max="7982" width="2.375" style="2" customWidth="1"/>
    <col min="7983" max="7984" width="8.625" style="2" customWidth="1"/>
    <col min="7985" max="7985" width="2.875" style="2" customWidth="1"/>
    <col min="7986" max="8192" width="9" style="2"/>
    <col min="8193" max="8193" width="4.625" style="2" customWidth="1"/>
    <col min="8194" max="8194" width="7.625" style="2" customWidth="1"/>
    <col min="8195" max="8195" width="35.625" style="2" customWidth="1"/>
    <col min="8196" max="8238" width="2.375" style="2" customWidth="1"/>
    <col min="8239" max="8240" width="8.625" style="2" customWidth="1"/>
    <col min="8241" max="8241" width="2.875" style="2" customWidth="1"/>
    <col min="8242" max="8448" width="9" style="2"/>
    <col min="8449" max="8449" width="4.625" style="2" customWidth="1"/>
    <col min="8450" max="8450" width="7.625" style="2" customWidth="1"/>
    <col min="8451" max="8451" width="35.625" style="2" customWidth="1"/>
    <col min="8452" max="8494" width="2.375" style="2" customWidth="1"/>
    <col min="8495" max="8496" width="8.625" style="2" customWidth="1"/>
    <col min="8497" max="8497" width="2.875" style="2" customWidth="1"/>
    <col min="8498" max="8704" width="9" style="2"/>
    <col min="8705" max="8705" width="4.625" style="2" customWidth="1"/>
    <col min="8706" max="8706" width="7.625" style="2" customWidth="1"/>
    <col min="8707" max="8707" width="35.625" style="2" customWidth="1"/>
    <col min="8708" max="8750" width="2.375" style="2" customWidth="1"/>
    <col min="8751" max="8752" width="8.625" style="2" customWidth="1"/>
    <col min="8753" max="8753" width="2.875" style="2" customWidth="1"/>
    <col min="8754" max="8960" width="9" style="2"/>
    <col min="8961" max="8961" width="4.625" style="2" customWidth="1"/>
    <col min="8962" max="8962" width="7.625" style="2" customWidth="1"/>
    <col min="8963" max="8963" width="35.625" style="2" customWidth="1"/>
    <col min="8964" max="9006" width="2.375" style="2" customWidth="1"/>
    <col min="9007" max="9008" width="8.625" style="2" customWidth="1"/>
    <col min="9009" max="9009" width="2.875" style="2" customWidth="1"/>
    <col min="9010" max="9216" width="9" style="2"/>
    <col min="9217" max="9217" width="4.625" style="2" customWidth="1"/>
    <col min="9218" max="9218" width="7.625" style="2" customWidth="1"/>
    <col min="9219" max="9219" width="35.625" style="2" customWidth="1"/>
    <col min="9220" max="9262" width="2.375" style="2" customWidth="1"/>
    <col min="9263" max="9264" width="8.625" style="2" customWidth="1"/>
    <col min="9265" max="9265" width="2.875" style="2" customWidth="1"/>
    <col min="9266" max="9472" width="9" style="2"/>
    <col min="9473" max="9473" width="4.625" style="2" customWidth="1"/>
    <col min="9474" max="9474" width="7.625" style="2" customWidth="1"/>
    <col min="9475" max="9475" width="35.625" style="2" customWidth="1"/>
    <col min="9476" max="9518" width="2.375" style="2" customWidth="1"/>
    <col min="9519" max="9520" width="8.625" style="2" customWidth="1"/>
    <col min="9521" max="9521" width="2.875" style="2" customWidth="1"/>
    <col min="9522" max="9728" width="9" style="2"/>
    <col min="9729" max="9729" width="4.625" style="2" customWidth="1"/>
    <col min="9730" max="9730" width="7.625" style="2" customWidth="1"/>
    <col min="9731" max="9731" width="35.625" style="2" customWidth="1"/>
    <col min="9732" max="9774" width="2.375" style="2" customWidth="1"/>
    <col min="9775" max="9776" width="8.625" style="2" customWidth="1"/>
    <col min="9777" max="9777" width="2.875" style="2" customWidth="1"/>
    <col min="9778" max="9984" width="9" style="2"/>
    <col min="9985" max="9985" width="4.625" style="2" customWidth="1"/>
    <col min="9986" max="9986" width="7.625" style="2" customWidth="1"/>
    <col min="9987" max="9987" width="35.625" style="2" customWidth="1"/>
    <col min="9988" max="10030" width="2.375" style="2" customWidth="1"/>
    <col min="10031" max="10032" width="8.625" style="2" customWidth="1"/>
    <col min="10033" max="10033" width="2.875" style="2" customWidth="1"/>
    <col min="10034" max="10240" width="9" style="2"/>
    <col min="10241" max="10241" width="4.625" style="2" customWidth="1"/>
    <col min="10242" max="10242" width="7.625" style="2" customWidth="1"/>
    <col min="10243" max="10243" width="35.625" style="2" customWidth="1"/>
    <col min="10244" max="10286" width="2.375" style="2" customWidth="1"/>
    <col min="10287" max="10288" width="8.625" style="2" customWidth="1"/>
    <col min="10289" max="10289" width="2.875" style="2" customWidth="1"/>
    <col min="10290" max="10496" width="9" style="2"/>
    <col min="10497" max="10497" width="4.625" style="2" customWidth="1"/>
    <col min="10498" max="10498" width="7.625" style="2" customWidth="1"/>
    <col min="10499" max="10499" width="35.625" style="2" customWidth="1"/>
    <col min="10500" max="10542" width="2.375" style="2" customWidth="1"/>
    <col min="10543" max="10544" width="8.625" style="2" customWidth="1"/>
    <col min="10545" max="10545" width="2.875" style="2" customWidth="1"/>
    <col min="10546" max="10752" width="9" style="2"/>
    <col min="10753" max="10753" width="4.625" style="2" customWidth="1"/>
    <col min="10754" max="10754" width="7.625" style="2" customWidth="1"/>
    <col min="10755" max="10755" width="35.625" style="2" customWidth="1"/>
    <col min="10756" max="10798" width="2.375" style="2" customWidth="1"/>
    <col min="10799" max="10800" width="8.625" style="2" customWidth="1"/>
    <col min="10801" max="10801" width="2.875" style="2" customWidth="1"/>
    <col min="10802" max="11008" width="9" style="2"/>
    <col min="11009" max="11009" width="4.625" style="2" customWidth="1"/>
    <col min="11010" max="11010" width="7.625" style="2" customWidth="1"/>
    <col min="11011" max="11011" width="35.625" style="2" customWidth="1"/>
    <col min="11012" max="11054" width="2.375" style="2" customWidth="1"/>
    <col min="11055" max="11056" width="8.625" style="2" customWidth="1"/>
    <col min="11057" max="11057" width="2.875" style="2" customWidth="1"/>
    <col min="11058" max="11264" width="9" style="2"/>
    <col min="11265" max="11265" width="4.625" style="2" customWidth="1"/>
    <col min="11266" max="11266" width="7.625" style="2" customWidth="1"/>
    <col min="11267" max="11267" width="35.625" style="2" customWidth="1"/>
    <col min="11268" max="11310" width="2.375" style="2" customWidth="1"/>
    <col min="11311" max="11312" width="8.625" style="2" customWidth="1"/>
    <col min="11313" max="11313" width="2.875" style="2" customWidth="1"/>
    <col min="11314" max="11520" width="9" style="2"/>
    <col min="11521" max="11521" width="4.625" style="2" customWidth="1"/>
    <col min="11522" max="11522" width="7.625" style="2" customWidth="1"/>
    <col min="11523" max="11523" width="35.625" style="2" customWidth="1"/>
    <col min="11524" max="11566" width="2.375" style="2" customWidth="1"/>
    <col min="11567" max="11568" width="8.625" style="2" customWidth="1"/>
    <col min="11569" max="11569" width="2.875" style="2" customWidth="1"/>
    <col min="11570" max="11776" width="9" style="2"/>
    <col min="11777" max="11777" width="4.625" style="2" customWidth="1"/>
    <col min="11778" max="11778" width="7.625" style="2" customWidth="1"/>
    <col min="11779" max="11779" width="35.625" style="2" customWidth="1"/>
    <col min="11780" max="11822" width="2.375" style="2" customWidth="1"/>
    <col min="11823" max="11824" width="8.625" style="2" customWidth="1"/>
    <col min="11825" max="11825" width="2.875" style="2" customWidth="1"/>
    <col min="11826" max="12032" width="9" style="2"/>
    <col min="12033" max="12033" width="4.625" style="2" customWidth="1"/>
    <col min="12034" max="12034" width="7.625" style="2" customWidth="1"/>
    <col min="12035" max="12035" width="35.625" style="2" customWidth="1"/>
    <col min="12036" max="12078" width="2.375" style="2" customWidth="1"/>
    <col min="12079" max="12080" width="8.625" style="2" customWidth="1"/>
    <col min="12081" max="12081" width="2.875" style="2" customWidth="1"/>
    <col min="12082" max="12288" width="9" style="2"/>
    <col min="12289" max="12289" width="4.625" style="2" customWidth="1"/>
    <col min="12290" max="12290" width="7.625" style="2" customWidth="1"/>
    <col min="12291" max="12291" width="35.625" style="2" customWidth="1"/>
    <col min="12292" max="12334" width="2.375" style="2" customWidth="1"/>
    <col min="12335" max="12336" width="8.625" style="2" customWidth="1"/>
    <col min="12337" max="12337" width="2.875" style="2" customWidth="1"/>
    <col min="12338" max="12544" width="9" style="2"/>
    <col min="12545" max="12545" width="4.625" style="2" customWidth="1"/>
    <col min="12546" max="12546" width="7.625" style="2" customWidth="1"/>
    <col min="12547" max="12547" width="35.625" style="2" customWidth="1"/>
    <col min="12548" max="12590" width="2.375" style="2" customWidth="1"/>
    <col min="12591" max="12592" width="8.625" style="2" customWidth="1"/>
    <col min="12593" max="12593" width="2.875" style="2" customWidth="1"/>
    <col min="12594" max="12800" width="9" style="2"/>
    <col min="12801" max="12801" width="4.625" style="2" customWidth="1"/>
    <col min="12802" max="12802" width="7.625" style="2" customWidth="1"/>
    <col min="12803" max="12803" width="35.625" style="2" customWidth="1"/>
    <col min="12804" max="12846" width="2.375" style="2" customWidth="1"/>
    <col min="12847" max="12848" width="8.625" style="2" customWidth="1"/>
    <col min="12849" max="12849" width="2.875" style="2" customWidth="1"/>
    <col min="12850" max="13056" width="9" style="2"/>
    <col min="13057" max="13057" width="4.625" style="2" customWidth="1"/>
    <col min="13058" max="13058" width="7.625" style="2" customWidth="1"/>
    <col min="13059" max="13059" width="35.625" style="2" customWidth="1"/>
    <col min="13060" max="13102" width="2.375" style="2" customWidth="1"/>
    <col min="13103" max="13104" width="8.625" style="2" customWidth="1"/>
    <col min="13105" max="13105" width="2.875" style="2" customWidth="1"/>
    <col min="13106" max="13312" width="9" style="2"/>
    <col min="13313" max="13313" width="4.625" style="2" customWidth="1"/>
    <col min="13314" max="13314" width="7.625" style="2" customWidth="1"/>
    <col min="13315" max="13315" width="35.625" style="2" customWidth="1"/>
    <col min="13316" max="13358" width="2.375" style="2" customWidth="1"/>
    <col min="13359" max="13360" width="8.625" style="2" customWidth="1"/>
    <col min="13361" max="13361" width="2.875" style="2" customWidth="1"/>
    <col min="13362" max="13568" width="9" style="2"/>
    <col min="13569" max="13569" width="4.625" style="2" customWidth="1"/>
    <col min="13570" max="13570" width="7.625" style="2" customWidth="1"/>
    <col min="13571" max="13571" width="35.625" style="2" customWidth="1"/>
    <col min="13572" max="13614" width="2.375" style="2" customWidth="1"/>
    <col min="13615" max="13616" width="8.625" style="2" customWidth="1"/>
    <col min="13617" max="13617" width="2.875" style="2" customWidth="1"/>
    <col min="13618" max="13824" width="9" style="2"/>
    <col min="13825" max="13825" width="4.625" style="2" customWidth="1"/>
    <col min="13826" max="13826" width="7.625" style="2" customWidth="1"/>
    <col min="13827" max="13827" width="35.625" style="2" customWidth="1"/>
    <col min="13828" max="13870" width="2.375" style="2" customWidth="1"/>
    <col min="13871" max="13872" width="8.625" style="2" customWidth="1"/>
    <col min="13873" max="13873" width="2.875" style="2" customWidth="1"/>
    <col min="13874" max="14080" width="9" style="2"/>
    <col min="14081" max="14081" width="4.625" style="2" customWidth="1"/>
    <col min="14082" max="14082" width="7.625" style="2" customWidth="1"/>
    <col min="14083" max="14083" width="35.625" style="2" customWidth="1"/>
    <col min="14084" max="14126" width="2.375" style="2" customWidth="1"/>
    <col min="14127" max="14128" width="8.625" style="2" customWidth="1"/>
    <col min="14129" max="14129" width="2.875" style="2" customWidth="1"/>
    <col min="14130" max="14336" width="9" style="2"/>
    <col min="14337" max="14337" width="4.625" style="2" customWidth="1"/>
    <col min="14338" max="14338" width="7.625" style="2" customWidth="1"/>
    <col min="14339" max="14339" width="35.625" style="2" customWidth="1"/>
    <col min="14340" max="14382" width="2.375" style="2" customWidth="1"/>
    <col min="14383" max="14384" width="8.625" style="2" customWidth="1"/>
    <col min="14385" max="14385" width="2.875" style="2" customWidth="1"/>
    <col min="14386" max="14592" width="9" style="2"/>
    <col min="14593" max="14593" width="4.625" style="2" customWidth="1"/>
    <col min="14594" max="14594" width="7.625" style="2" customWidth="1"/>
    <col min="14595" max="14595" width="35.625" style="2" customWidth="1"/>
    <col min="14596" max="14638" width="2.375" style="2" customWidth="1"/>
    <col min="14639" max="14640" width="8.625" style="2" customWidth="1"/>
    <col min="14641" max="14641" width="2.875" style="2" customWidth="1"/>
    <col min="14642" max="14848" width="9" style="2"/>
    <col min="14849" max="14849" width="4.625" style="2" customWidth="1"/>
    <col min="14850" max="14850" width="7.625" style="2" customWidth="1"/>
    <col min="14851" max="14851" width="35.625" style="2" customWidth="1"/>
    <col min="14852" max="14894" width="2.375" style="2" customWidth="1"/>
    <col min="14895" max="14896" width="8.625" style="2" customWidth="1"/>
    <col min="14897" max="14897" width="2.875" style="2" customWidth="1"/>
    <col min="14898" max="15104" width="9" style="2"/>
    <col min="15105" max="15105" width="4.625" style="2" customWidth="1"/>
    <col min="15106" max="15106" width="7.625" style="2" customWidth="1"/>
    <col min="15107" max="15107" width="35.625" style="2" customWidth="1"/>
    <col min="15108" max="15150" width="2.375" style="2" customWidth="1"/>
    <col min="15151" max="15152" width="8.625" style="2" customWidth="1"/>
    <col min="15153" max="15153" width="2.875" style="2" customWidth="1"/>
    <col min="15154" max="15360" width="9" style="2"/>
    <col min="15361" max="15361" width="4.625" style="2" customWidth="1"/>
    <col min="15362" max="15362" width="7.625" style="2" customWidth="1"/>
    <col min="15363" max="15363" width="35.625" style="2" customWidth="1"/>
    <col min="15364" max="15406" width="2.375" style="2" customWidth="1"/>
    <col min="15407" max="15408" width="8.625" style="2" customWidth="1"/>
    <col min="15409" max="15409" width="2.875" style="2" customWidth="1"/>
    <col min="15410" max="15616" width="9" style="2"/>
    <col min="15617" max="15617" width="4.625" style="2" customWidth="1"/>
    <col min="15618" max="15618" width="7.625" style="2" customWidth="1"/>
    <col min="15619" max="15619" width="35.625" style="2" customWidth="1"/>
    <col min="15620" max="15662" width="2.375" style="2" customWidth="1"/>
    <col min="15663" max="15664" width="8.625" style="2" customWidth="1"/>
    <col min="15665" max="15665" width="2.875" style="2" customWidth="1"/>
    <col min="15666" max="15872" width="9" style="2"/>
    <col min="15873" max="15873" width="4.625" style="2" customWidth="1"/>
    <col min="15874" max="15874" width="7.625" style="2" customWidth="1"/>
    <col min="15875" max="15875" width="35.625" style="2" customWidth="1"/>
    <col min="15876" max="15918" width="2.375" style="2" customWidth="1"/>
    <col min="15919" max="15920" width="8.625" style="2" customWidth="1"/>
    <col min="15921" max="15921" width="2.875" style="2" customWidth="1"/>
    <col min="15922" max="16128" width="9" style="2"/>
    <col min="16129" max="16129" width="4.625" style="2" customWidth="1"/>
    <col min="16130" max="16130" width="7.625" style="2" customWidth="1"/>
    <col min="16131" max="16131" width="35.625" style="2" customWidth="1"/>
    <col min="16132" max="16174" width="2.375" style="2" customWidth="1"/>
    <col min="16175" max="16176" width="8.625" style="2" customWidth="1"/>
    <col min="16177" max="16177" width="2.875" style="2" customWidth="1"/>
    <col min="16178" max="16384" width="9" style="2"/>
  </cols>
  <sheetData>
    <row r="1" spans="1:48" ht="17.100000000000001" customHeight="1" x14ac:dyDescent="0.15">
      <c r="A1" s="1"/>
    </row>
    <row r="2" spans="1:48" ht="17.100000000000001" customHeight="1" x14ac:dyDescent="0.15">
      <c r="A2" s="1"/>
    </row>
    <row r="3" spans="1:48" ht="17.100000000000001" customHeight="1" x14ac:dyDescent="0.15">
      <c r="A3" s="1"/>
    </row>
    <row r="4" spans="1:48" ht="17.100000000000001" customHeight="1" x14ac:dyDescent="0.15">
      <c r="A4" s="1"/>
      <c r="B4" s="1" t="s">
        <v>6166</v>
      </c>
    </row>
    <row r="5" spans="1:48" ht="17.100000000000001" customHeight="1" x14ac:dyDescent="0.15">
      <c r="A5" s="6" t="s">
        <v>1</v>
      </c>
      <c r="B5" s="7"/>
      <c r="C5" s="79" t="s">
        <v>2</v>
      </c>
      <c r="D5" s="1099" t="s">
        <v>4817</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9" t="s">
        <v>4</v>
      </c>
      <c r="AV5" s="9" t="s">
        <v>5</v>
      </c>
    </row>
    <row r="6" spans="1:48" ht="17.100000000000001" customHeight="1" x14ac:dyDescent="0.15">
      <c r="A6" s="9" t="s">
        <v>6</v>
      </c>
      <c r="B6" s="79" t="s">
        <v>7</v>
      </c>
      <c r="C6" s="181"/>
      <c r="D6" s="55"/>
      <c r="E6" s="58"/>
      <c r="F6" s="58"/>
      <c r="G6" s="58"/>
      <c r="H6" s="58"/>
      <c r="I6" s="58"/>
      <c r="J6" s="58"/>
      <c r="K6" s="58"/>
      <c r="L6" s="58"/>
      <c r="M6" s="39"/>
      <c r="N6" s="39"/>
      <c r="O6" s="58"/>
      <c r="P6" s="58"/>
      <c r="Q6" s="58"/>
      <c r="R6" s="58"/>
      <c r="S6" s="58"/>
      <c r="T6" s="58"/>
      <c r="U6" s="58"/>
      <c r="V6" s="58"/>
      <c r="W6" s="58"/>
      <c r="X6" s="58"/>
      <c r="Y6" s="58"/>
      <c r="Z6" s="58"/>
      <c r="AA6" s="58"/>
      <c r="AB6" s="39"/>
      <c r="AC6" s="39"/>
      <c r="AD6" s="58"/>
      <c r="AE6" s="58"/>
      <c r="AF6" s="58"/>
      <c r="AG6" s="58"/>
      <c r="AH6" s="58"/>
      <c r="AI6" s="58"/>
      <c r="AJ6" s="58"/>
      <c r="AK6" s="58"/>
      <c r="AL6" s="58"/>
      <c r="AM6" s="58"/>
      <c r="AN6" s="58"/>
      <c r="AO6" s="58"/>
      <c r="AP6" s="58"/>
      <c r="AQ6" s="58"/>
      <c r="AR6" s="58"/>
      <c r="AS6" s="58"/>
      <c r="AT6" s="58"/>
      <c r="AU6" s="155" t="s">
        <v>8</v>
      </c>
      <c r="AV6" s="155" t="s">
        <v>9</v>
      </c>
    </row>
    <row r="7" spans="1:48" ht="17.100000000000001" customHeight="1" x14ac:dyDescent="0.15">
      <c r="A7" s="32">
        <v>43</v>
      </c>
      <c r="B7" s="33" t="s">
        <v>6167</v>
      </c>
      <c r="C7" s="34" t="s">
        <v>6168</v>
      </c>
      <c r="D7" s="1085" t="s">
        <v>4819</v>
      </c>
      <c r="E7" s="1087"/>
      <c r="F7" s="1085" t="s">
        <v>4820</v>
      </c>
      <c r="G7" s="1299"/>
      <c r="H7" s="1085" t="s">
        <v>4821</v>
      </c>
      <c r="I7" s="1086"/>
      <c r="J7" s="1086"/>
      <c r="K7" s="1087"/>
      <c r="L7" s="416"/>
      <c r="M7" s="417"/>
      <c r="N7" s="417"/>
      <c r="O7" s="65"/>
      <c r="P7" s="156"/>
      <c r="Q7" s="156"/>
      <c r="R7" s="1301" t="s">
        <v>6169</v>
      </c>
      <c r="S7" s="1117"/>
      <c r="T7" s="1118"/>
      <c r="U7" s="1218" t="s">
        <v>6170</v>
      </c>
      <c r="V7" s="1219"/>
      <c r="W7" s="1220"/>
      <c r="X7" s="42"/>
      <c r="Y7" s="43"/>
      <c r="Z7" s="44"/>
      <c r="AA7" s="44"/>
      <c r="AB7" s="43"/>
      <c r="AC7" s="43"/>
      <c r="AD7" s="43"/>
      <c r="AE7" s="43"/>
      <c r="AF7" s="43"/>
      <c r="AG7" s="43"/>
      <c r="AH7" s="43"/>
      <c r="AI7" s="43"/>
      <c r="AJ7" s="43"/>
      <c r="AK7" s="43"/>
      <c r="AL7" s="43"/>
      <c r="AM7" s="43"/>
      <c r="AN7" s="44"/>
      <c r="AO7" s="45"/>
      <c r="AP7" s="45"/>
      <c r="AQ7" s="43"/>
      <c r="AR7" s="43"/>
      <c r="AS7" s="43"/>
      <c r="AT7" s="43"/>
      <c r="AU7" s="35">
        <f>ROUND(H11*V12,0)</f>
        <v>790</v>
      </c>
      <c r="AV7" s="66" t="s">
        <v>4822</v>
      </c>
    </row>
    <row r="8" spans="1:48" ht="17.100000000000001" customHeight="1" x14ac:dyDescent="0.15">
      <c r="A8" s="32">
        <v>43</v>
      </c>
      <c r="B8" s="33" t="s">
        <v>6171</v>
      </c>
      <c r="C8" s="34" t="s">
        <v>6172</v>
      </c>
      <c r="D8" s="1088"/>
      <c r="E8" s="1090"/>
      <c r="F8" s="1268"/>
      <c r="G8" s="1270"/>
      <c r="H8" s="1088"/>
      <c r="I8" s="1089"/>
      <c r="J8" s="1089"/>
      <c r="K8" s="1090"/>
      <c r="L8" s="418"/>
      <c r="M8" s="419"/>
      <c r="N8" s="419"/>
      <c r="O8" s="23"/>
      <c r="P8" s="167"/>
      <c r="Q8" s="167"/>
      <c r="R8" s="1302"/>
      <c r="S8" s="1303"/>
      <c r="T8" s="1304"/>
      <c r="U8" s="1308"/>
      <c r="V8" s="1309"/>
      <c r="W8" s="1310"/>
      <c r="X8" s="1271" t="s">
        <v>4824</v>
      </c>
      <c r="Y8" s="1202"/>
      <c r="Z8" s="1202"/>
      <c r="AA8" s="1202"/>
      <c r="AB8" s="1202"/>
      <c r="AC8" s="42" t="s">
        <v>4825</v>
      </c>
      <c r="AD8" s="99"/>
      <c r="AE8" s="99"/>
      <c r="AF8" s="99"/>
      <c r="AG8" s="99"/>
      <c r="AH8" s="99"/>
      <c r="AI8" s="43"/>
      <c r="AJ8" s="43"/>
      <c r="AK8" s="43"/>
      <c r="AL8" s="43"/>
      <c r="AM8" s="43"/>
      <c r="AN8" s="44" t="s">
        <v>17</v>
      </c>
      <c r="AO8" s="1157">
        <f>'15就労移行支援(基本)'!AU8</f>
        <v>0.7</v>
      </c>
      <c r="AP8" s="1157"/>
      <c r="AQ8" s="43"/>
      <c r="AR8" s="43"/>
      <c r="AS8" s="43"/>
      <c r="AT8" s="43"/>
      <c r="AU8" s="101">
        <f>ROUND(ROUND(H11*V12,0)*AO8,0)</f>
        <v>553</v>
      </c>
      <c r="AV8" s="232"/>
    </row>
    <row r="9" spans="1:48" ht="17.100000000000001" customHeight="1" x14ac:dyDescent="0.15">
      <c r="A9" s="32">
        <v>43</v>
      </c>
      <c r="B9" s="33" t="s">
        <v>6173</v>
      </c>
      <c r="C9" s="34" t="s">
        <v>6174</v>
      </c>
      <c r="D9" s="1088"/>
      <c r="E9" s="1090"/>
      <c r="F9" s="1268"/>
      <c r="G9" s="1270"/>
      <c r="H9" s="1088"/>
      <c r="I9" s="1089"/>
      <c r="J9" s="1089"/>
      <c r="K9" s="1090"/>
      <c r="L9" s="420"/>
      <c r="M9" s="421"/>
      <c r="N9" s="421"/>
      <c r="O9" s="26"/>
      <c r="P9" s="27"/>
      <c r="Q9" s="27"/>
      <c r="R9" s="1302"/>
      <c r="S9" s="1303"/>
      <c r="T9" s="1304"/>
      <c r="U9" s="1308"/>
      <c r="V9" s="1309"/>
      <c r="W9" s="1310"/>
      <c r="X9" s="1272"/>
      <c r="Y9" s="1273"/>
      <c r="Z9" s="1273"/>
      <c r="AA9" s="1273"/>
      <c r="AB9" s="1273"/>
      <c r="AC9" s="42" t="s">
        <v>4827</v>
      </c>
      <c r="AD9" s="99"/>
      <c r="AE9" s="99"/>
      <c r="AF9" s="99"/>
      <c r="AG9" s="99"/>
      <c r="AH9" s="99"/>
      <c r="AI9" s="43"/>
      <c r="AJ9" s="43"/>
      <c r="AK9" s="43"/>
      <c r="AL9" s="43"/>
      <c r="AM9" s="43"/>
      <c r="AN9" s="44" t="s">
        <v>17</v>
      </c>
      <c r="AO9" s="1157">
        <f>'15就労移行支援(基本)'!AU9</f>
        <v>0.5</v>
      </c>
      <c r="AP9" s="1157"/>
      <c r="AQ9" s="43"/>
      <c r="AR9" s="43"/>
      <c r="AS9" s="43"/>
      <c r="AT9" s="43"/>
      <c r="AU9" s="101">
        <f>ROUND(ROUND(H11*V12,0)*AO9,0)</f>
        <v>395</v>
      </c>
      <c r="AV9" s="232"/>
    </row>
    <row r="10" spans="1:48" ht="17.100000000000001" customHeight="1" x14ac:dyDescent="0.15">
      <c r="A10" s="32">
        <v>43</v>
      </c>
      <c r="B10" s="33" t="s">
        <v>6175</v>
      </c>
      <c r="C10" s="34" t="s">
        <v>6176</v>
      </c>
      <c r="D10" s="1276"/>
      <c r="E10" s="1278"/>
      <c r="F10" s="1276"/>
      <c r="G10" s="1278"/>
      <c r="H10" s="1088"/>
      <c r="I10" s="1089"/>
      <c r="J10" s="1089"/>
      <c r="K10" s="1090"/>
      <c r="L10" s="1271" t="s">
        <v>4829</v>
      </c>
      <c r="M10" s="1202"/>
      <c r="N10" s="1202"/>
      <c r="O10" s="1202"/>
      <c r="P10" s="1202"/>
      <c r="Q10" s="1202"/>
      <c r="R10" s="1302"/>
      <c r="S10" s="1303"/>
      <c r="T10" s="1304"/>
      <c r="U10" s="1068"/>
      <c r="V10" s="1069"/>
      <c r="W10" s="1070"/>
      <c r="X10" s="47"/>
      <c r="Y10" s="40"/>
      <c r="Z10" s="65"/>
      <c r="AA10" s="65"/>
      <c r="AB10" s="40"/>
      <c r="AC10" s="450"/>
      <c r="AD10" s="43"/>
      <c r="AE10" s="43"/>
      <c r="AF10" s="43"/>
      <c r="AG10" s="43"/>
      <c r="AH10" s="43"/>
      <c r="AI10" s="43"/>
      <c r="AJ10" s="43"/>
      <c r="AK10" s="43"/>
      <c r="AL10" s="43"/>
      <c r="AM10" s="43"/>
      <c r="AN10" s="44"/>
      <c r="AO10" s="45"/>
      <c r="AP10" s="45"/>
      <c r="AQ10" s="43"/>
      <c r="AR10" s="43"/>
      <c r="AS10" s="25"/>
      <c r="AT10" s="25"/>
      <c r="AU10" s="101">
        <f>ROUND(ROUND(H11*P12,0)*V12,0)</f>
        <v>762</v>
      </c>
      <c r="AV10" s="232"/>
    </row>
    <row r="11" spans="1:48" ht="17.100000000000001" customHeight="1" x14ac:dyDescent="0.15">
      <c r="A11" s="32">
        <v>43</v>
      </c>
      <c r="B11" s="33" t="s">
        <v>6177</v>
      </c>
      <c r="C11" s="34" t="s">
        <v>6178</v>
      </c>
      <c r="D11" s="1276"/>
      <c r="E11" s="1278"/>
      <c r="F11" s="1276"/>
      <c r="G11" s="1278"/>
      <c r="H11" s="1280">
        <f>'15就労移行支援(基本)'!K11</f>
        <v>1128</v>
      </c>
      <c r="I11" s="1108"/>
      <c r="J11" s="4" t="s">
        <v>21</v>
      </c>
      <c r="K11" s="22"/>
      <c r="L11" s="1228"/>
      <c r="M11" s="1283"/>
      <c r="N11" s="1283"/>
      <c r="O11" s="1283"/>
      <c r="P11" s="1283"/>
      <c r="Q11" s="1283"/>
      <c r="R11" s="1302"/>
      <c r="S11" s="1303"/>
      <c r="T11" s="1304"/>
      <c r="X11" s="1271" t="s">
        <v>4824</v>
      </c>
      <c r="Y11" s="1202"/>
      <c r="Z11" s="1202"/>
      <c r="AA11" s="1202"/>
      <c r="AB11" s="1282"/>
      <c r="AC11" s="43" t="s">
        <v>4825</v>
      </c>
      <c r="AD11" s="99"/>
      <c r="AE11" s="99"/>
      <c r="AF11" s="99"/>
      <c r="AG11" s="99"/>
      <c r="AH11" s="99"/>
      <c r="AI11" s="43"/>
      <c r="AJ11" s="43"/>
      <c r="AK11" s="43"/>
      <c r="AL11" s="43"/>
      <c r="AM11" s="43"/>
      <c r="AN11" s="44" t="s">
        <v>17</v>
      </c>
      <c r="AO11" s="1157">
        <f>$AO$8</f>
        <v>0.7</v>
      </c>
      <c r="AP11" s="1157"/>
      <c r="AQ11" s="25"/>
      <c r="AR11" s="25"/>
      <c r="AS11" s="25"/>
      <c r="AT11" s="25"/>
      <c r="AU11" s="101">
        <f>ROUND(ROUND(ROUND(H11*P12,0)*V12,0)*AO11,0)</f>
        <v>533</v>
      </c>
      <c r="AV11" s="232"/>
    </row>
    <row r="12" spans="1:48" ht="17.100000000000001" customHeight="1" x14ac:dyDescent="0.15">
      <c r="A12" s="32">
        <v>43</v>
      </c>
      <c r="B12" s="33" t="s">
        <v>6179</v>
      </c>
      <c r="C12" s="34" t="s">
        <v>6180</v>
      </c>
      <c r="D12" s="1276"/>
      <c r="E12" s="1278"/>
      <c r="F12" s="1276"/>
      <c r="G12" s="1278"/>
      <c r="H12" s="418"/>
      <c r="I12" s="419"/>
      <c r="J12" s="419"/>
      <c r="K12" s="425"/>
      <c r="L12" s="420"/>
      <c r="M12" s="421"/>
      <c r="N12" s="421"/>
      <c r="O12" s="26" t="s">
        <v>17</v>
      </c>
      <c r="P12" s="1180">
        <f>'15就労移行支援(基本)'!S12</f>
        <v>0.96499999999999997</v>
      </c>
      <c r="Q12" s="1181"/>
      <c r="R12" s="1305"/>
      <c r="S12" s="1306"/>
      <c r="T12" s="1307"/>
      <c r="U12" s="23" t="s">
        <v>17</v>
      </c>
      <c r="V12" s="1158">
        <v>0.7</v>
      </c>
      <c r="W12" s="1158"/>
      <c r="X12" s="1272"/>
      <c r="Y12" s="1273"/>
      <c r="Z12" s="1273"/>
      <c r="AA12" s="1273"/>
      <c r="AB12" s="1300"/>
      <c r="AC12" s="43" t="s">
        <v>4827</v>
      </c>
      <c r="AD12" s="99"/>
      <c r="AE12" s="99"/>
      <c r="AF12" s="99"/>
      <c r="AG12" s="99"/>
      <c r="AH12" s="99"/>
      <c r="AI12" s="43"/>
      <c r="AJ12" s="43"/>
      <c r="AK12" s="43"/>
      <c r="AL12" s="43"/>
      <c r="AM12" s="43"/>
      <c r="AN12" s="44" t="s">
        <v>17</v>
      </c>
      <c r="AO12" s="1157">
        <f>$AO$9</f>
        <v>0.5</v>
      </c>
      <c r="AP12" s="1157"/>
      <c r="AQ12" s="25"/>
      <c r="AR12" s="25"/>
      <c r="AS12" s="25"/>
      <c r="AT12" s="25"/>
      <c r="AU12" s="101">
        <f>ROUND(ROUND(ROUND(H11*P12,0)*V12,0)*AO12,0)</f>
        <v>381</v>
      </c>
      <c r="AV12" s="232"/>
    </row>
    <row r="13" spans="1:48" ht="17.100000000000001" customHeight="1" x14ac:dyDescent="0.15">
      <c r="A13" s="32">
        <v>43</v>
      </c>
      <c r="B13" s="33" t="s">
        <v>6181</v>
      </c>
      <c r="C13" s="34" t="s">
        <v>6182</v>
      </c>
      <c r="D13" s="422"/>
      <c r="E13" s="424"/>
      <c r="F13" s="29"/>
      <c r="G13" s="29"/>
      <c r="H13" s="20"/>
      <c r="K13" s="21"/>
      <c r="L13" s="416"/>
      <c r="M13" s="417"/>
      <c r="N13" s="417"/>
      <c r="O13" s="65"/>
      <c r="P13" s="156"/>
      <c r="Q13" s="156"/>
      <c r="R13" s="166"/>
      <c r="S13" s="167"/>
      <c r="T13" s="314"/>
      <c r="W13" s="449"/>
      <c r="X13" s="42"/>
      <c r="Y13" s="43"/>
      <c r="Z13" s="44"/>
      <c r="AA13" s="44"/>
      <c r="AB13" s="43"/>
      <c r="AC13" s="450"/>
      <c r="AD13" s="43"/>
      <c r="AE13" s="43"/>
      <c r="AF13" s="43"/>
      <c r="AG13" s="43"/>
      <c r="AH13" s="43"/>
      <c r="AI13" s="43"/>
      <c r="AJ13" s="43"/>
      <c r="AK13" s="43"/>
      <c r="AL13" s="43"/>
      <c r="AM13" s="43"/>
      <c r="AN13" s="44"/>
      <c r="AO13" s="45"/>
      <c r="AP13" s="45"/>
      <c r="AQ13" s="1198" t="s">
        <v>4833</v>
      </c>
      <c r="AR13" s="1281"/>
      <c r="AS13" s="1281"/>
      <c r="AT13" s="1299"/>
      <c r="AU13" s="101">
        <f>ROUND(ROUND(H11*V12,0)*AS16,0)</f>
        <v>751</v>
      </c>
      <c r="AV13" s="31"/>
    </row>
    <row r="14" spans="1:48" ht="17.100000000000001" customHeight="1" x14ac:dyDescent="0.15">
      <c r="A14" s="32">
        <v>43</v>
      </c>
      <c r="B14" s="33" t="s">
        <v>6183</v>
      </c>
      <c r="C14" s="34" t="s">
        <v>6184</v>
      </c>
      <c r="D14" s="422"/>
      <c r="E14" s="424"/>
      <c r="F14" s="29"/>
      <c r="G14" s="29"/>
      <c r="H14" s="20"/>
      <c r="K14" s="21"/>
      <c r="L14" s="418"/>
      <c r="M14" s="419"/>
      <c r="N14" s="419"/>
      <c r="O14" s="23"/>
      <c r="P14" s="167"/>
      <c r="Q14" s="167"/>
      <c r="R14" s="166"/>
      <c r="S14" s="167"/>
      <c r="T14" s="314"/>
      <c r="W14" s="449"/>
      <c r="X14" s="1271" t="s">
        <v>4824</v>
      </c>
      <c r="Y14" s="1202"/>
      <c r="Z14" s="1202"/>
      <c r="AA14" s="1202"/>
      <c r="AB14" s="1202"/>
      <c r="AC14" s="42" t="s">
        <v>4825</v>
      </c>
      <c r="AD14" s="99"/>
      <c r="AE14" s="99"/>
      <c r="AF14" s="99"/>
      <c r="AG14" s="99"/>
      <c r="AH14" s="99"/>
      <c r="AI14" s="43"/>
      <c r="AJ14" s="43"/>
      <c r="AK14" s="43"/>
      <c r="AL14" s="43"/>
      <c r="AM14" s="43"/>
      <c r="AN14" s="44" t="s">
        <v>17</v>
      </c>
      <c r="AO14" s="1157">
        <f>$AO$8</f>
        <v>0.7</v>
      </c>
      <c r="AP14" s="1157"/>
      <c r="AQ14" s="1268"/>
      <c r="AR14" s="1269"/>
      <c r="AS14" s="1269"/>
      <c r="AT14" s="1270"/>
      <c r="AU14" s="101">
        <f>ROUND(ROUND(ROUND(H11*V12,0)*AO14,0)*AS16,0)</f>
        <v>525</v>
      </c>
      <c r="AV14" s="31"/>
    </row>
    <row r="15" spans="1:48" ht="17.100000000000001" customHeight="1" x14ac:dyDescent="0.15">
      <c r="A15" s="32">
        <v>43</v>
      </c>
      <c r="B15" s="33" t="s">
        <v>6185</v>
      </c>
      <c r="C15" s="34" t="s">
        <v>6186</v>
      </c>
      <c r="D15" s="422"/>
      <c r="E15" s="424"/>
      <c r="F15" s="29"/>
      <c r="G15" s="29"/>
      <c r="H15" s="20"/>
      <c r="K15" s="21"/>
      <c r="L15" s="420"/>
      <c r="M15" s="421"/>
      <c r="N15" s="421"/>
      <c r="O15" s="26"/>
      <c r="P15" s="27"/>
      <c r="Q15" s="27"/>
      <c r="R15" s="166"/>
      <c r="S15" s="167"/>
      <c r="T15" s="314"/>
      <c r="W15" s="449"/>
      <c r="X15" s="1272"/>
      <c r="Y15" s="1273"/>
      <c r="Z15" s="1273"/>
      <c r="AA15" s="1273"/>
      <c r="AB15" s="1273"/>
      <c r="AC15" s="42" t="s">
        <v>4827</v>
      </c>
      <c r="AD15" s="99"/>
      <c r="AE15" s="99"/>
      <c r="AF15" s="99"/>
      <c r="AG15" s="99"/>
      <c r="AH15" s="99"/>
      <c r="AI15" s="43"/>
      <c r="AJ15" s="43"/>
      <c r="AK15" s="43"/>
      <c r="AL15" s="43"/>
      <c r="AM15" s="43"/>
      <c r="AN15" s="44" t="s">
        <v>17</v>
      </c>
      <c r="AO15" s="1157">
        <f>$AO$9</f>
        <v>0.5</v>
      </c>
      <c r="AP15" s="1157"/>
      <c r="AQ15" s="20"/>
      <c r="AR15" s="4"/>
      <c r="AS15" s="4"/>
      <c r="AT15" s="21"/>
      <c r="AU15" s="101">
        <f>ROUND(ROUND(ROUND(H11*V12,0)*AO15,0)*AS16,0)</f>
        <v>375</v>
      </c>
      <c r="AV15" s="31"/>
    </row>
    <row r="16" spans="1:48" ht="17.100000000000001" customHeight="1" x14ac:dyDescent="0.15">
      <c r="A16" s="32">
        <v>43</v>
      </c>
      <c r="B16" s="33" t="s">
        <v>6187</v>
      </c>
      <c r="C16" s="34" t="s">
        <v>6188</v>
      </c>
      <c r="D16" s="422"/>
      <c r="E16" s="424"/>
      <c r="F16" s="29"/>
      <c r="G16" s="29"/>
      <c r="H16" s="20"/>
      <c r="K16" s="21"/>
      <c r="L16" s="1271" t="s">
        <v>4829</v>
      </c>
      <c r="M16" s="1202"/>
      <c r="N16" s="1202"/>
      <c r="O16" s="1202"/>
      <c r="P16" s="1202"/>
      <c r="Q16" s="1202"/>
      <c r="R16" s="418"/>
      <c r="S16" s="419"/>
      <c r="T16" s="425"/>
      <c r="W16" s="449"/>
      <c r="X16" s="42"/>
      <c r="Y16" s="43"/>
      <c r="Z16" s="44"/>
      <c r="AA16" s="44"/>
      <c r="AB16" s="43"/>
      <c r="AC16" s="450"/>
      <c r="AD16" s="43"/>
      <c r="AE16" s="43"/>
      <c r="AF16" s="43"/>
      <c r="AG16" s="43"/>
      <c r="AH16" s="43"/>
      <c r="AI16" s="43"/>
      <c r="AJ16" s="43"/>
      <c r="AK16" s="43"/>
      <c r="AL16" s="43"/>
      <c r="AM16" s="43"/>
      <c r="AN16" s="44"/>
      <c r="AO16" s="45"/>
      <c r="AP16" s="45"/>
      <c r="AQ16" s="20"/>
      <c r="AR16" s="23" t="s">
        <v>17</v>
      </c>
      <c r="AS16" s="1158">
        <f>'15就労移行支援(基本)'!AY16</f>
        <v>0.95</v>
      </c>
      <c r="AT16" s="1159"/>
      <c r="AU16" s="101">
        <f>ROUND(ROUND(ROUND(H11*P18,0)*V12,0)*AS16,0)</f>
        <v>724</v>
      </c>
      <c r="AV16" s="31"/>
    </row>
    <row r="17" spans="1:48" ht="17.100000000000001" customHeight="1" x14ac:dyDescent="0.15">
      <c r="A17" s="32">
        <v>43</v>
      </c>
      <c r="B17" s="33" t="s">
        <v>6189</v>
      </c>
      <c r="C17" s="34" t="s">
        <v>6190</v>
      </c>
      <c r="D17" s="422"/>
      <c r="E17" s="424"/>
      <c r="F17" s="29"/>
      <c r="G17" s="29"/>
      <c r="H17" s="20"/>
      <c r="K17" s="21"/>
      <c r="L17" s="1228"/>
      <c r="M17" s="1283"/>
      <c r="N17" s="1283"/>
      <c r="O17" s="1283"/>
      <c r="P17" s="1283"/>
      <c r="Q17" s="1283"/>
      <c r="R17" s="418"/>
      <c r="S17" s="419"/>
      <c r="T17" s="425"/>
      <c r="W17" s="449"/>
      <c r="X17" s="1271" t="s">
        <v>4824</v>
      </c>
      <c r="Y17" s="1202"/>
      <c r="Z17" s="1202"/>
      <c r="AA17" s="1202"/>
      <c r="AB17" s="1202"/>
      <c r="AC17" s="42" t="s">
        <v>4825</v>
      </c>
      <c r="AD17" s="99"/>
      <c r="AE17" s="99"/>
      <c r="AF17" s="99"/>
      <c r="AG17" s="99"/>
      <c r="AH17" s="99"/>
      <c r="AI17" s="43"/>
      <c r="AJ17" s="43"/>
      <c r="AK17" s="43"/>
      <c r="AL17" s="43"/>
      <c r="AM17" s="43"/>
      <c r="AN17" s="44" t="s">
        <v>17</v>
      </c>
      <c r="AO17" s="1157">
        <f>$AO$8</f>
        <v>0.7</v>
      </c>
      <c r="AP17" s="1157"/>
      <c r="AQ17" s="20"/>
      <c r="AR17" s="4"/>
      <c r="AS17" s="4"/>
      <c r="AT17" s="21"/>
      <c r="AU17" s="101">
        <f>ROUND(ROUND(ROUND(ROUND(H11*P18,0)*V12,0)*AO17,0)*AS16,0)</f>
        <v>506</v>
      </c>
      <c r="AV17" s="31"/>
    </row>
    <row r="18" spans="1:48" ht="17.100000000000001" customHeight="1" x14ac:dyDescent="0.15">
      <c r="A18" s="32">
        <v>43</v>
      </c>
      <c r="B18" s="33" t="s">
        <v>6191</v>
      </c>
      <c r="C18" s="34" t="s">
        <v>6192</v>
      </c>
      <c r="D18" s="422"/>
      <c r="E18" s="424"/>
      <c r="F18" s="29"/>
      <c r="G18" s="29"/>
      <c r="H18" s="20"/>
      <c r="K18" s="21"/>
      <c r="L18" s="420"/>
      <c r="M18" s="421"/>
      <c r="N18" s="421"/>
      <c r="O18" s="26" t="s">
        <v>17</v>
      </c>
      <c r="P18" s="1180">
        <f>$P$12</f>
        <v>0.96499999999999997</v>
      </c>
      <c r="Q18" s="1180"/>
      <c r="R18" s="166"/>
      <c r="S18" s="167"/>
      <c r="T18" s="314"/>
      <c r="W18" s="449"/>
      <c r="X18" s="1272"/>
      <c r="Y18" s="1273"/>
      <c r="Z18" s="1273"/>
      <c r="AA18" s="1273"/>
      <c r="AB18" s="1273"/>
      <c r="AC18" s="42" t="s">
        <v>4827</v>
      </c>
      <c r="AD18" s="99"/>
      <c r="AE18" s="99"/>
      <c r="AF18" s="99"/>
      <c r="AG18" s="99"/>
      <c r="AH18" s="99"/>
      <c r="AI18" s="43"/>
      <c r="AJ18" s="43"/>
      <c r="AK18" s="43"/>
      <c r="AL18" s="43"/>
      <c r="AM18" s="43"/>
      <c r="AN18" s="44" t="s">
        <v>17</v>
      </c>
      <c r="AO18" s="1157">
        <f>$AO$9</f>
        <v>0.5</v>
      </c>
      <c r="AP18" s="1157"/>
      <c r="AQ18" s="24"/>
      <c r="AR18" s="25"/>
      <c r="AS18" s="25"/>
      <c r="AT18" s="38"/>
      <c r="AU18" s="101">
        <f>ROUND(ROUND(ROUND(ROUND(H11*P18,0)*V12,0)*AO18,0)*AS16,0)</f>
        <v>362</v>
      </c>
      <c r="AV18" s="31"/>
    </row>
    <row r="19" spans="1:48" ht="17.100000000000001" customHeight="1" x14ac:dyDescent="0.15">
      <c r="A19" s="32">
        <v>43</v>
      </c>
      <c r="B19" s="33" t="s">
        <v>6193</v>
      </c>
      <c r="C19" s="34" t="s">
        <v>6194</v>
      </c>
      <c r="D19" s="422"/>
      <c r="E19" s="424"/>
      <c r="F19" s="36"/>
      <c r="G19" s="29"/>
      <c r="H19" s="1085" t="s">
        <v>4840</v>
      </c>
      <c r="I19" s="1086"/>
      <c r="J19" s="1086"/>
      <c r="K19" s="1087"/>
      <c r="L19" s="416"/>
      <c r="M19" s="417"/>
      <c r="N19" s="417"/>
      <c r="O19" s="65"/>
      <c r="P19" s="156"/>
      <c r="Q19" s="156"/>
      <c r="R19" s="166"/>
      <c r="S19" s="167"/>
      <c r="T19" s="314"/>
      <c r="U19" s="460"/>
      <c r="V19" s="461"/>
      <c r="W19" s="462"/>
      <c r="X19" s="42"/>
      <c r="Y19" s="43"/>
      <c r="Z19" s="44"/>
      <c r="AA19" s="44"/>
      <c r="AB19" s="43"/>
      <c r="AC19" s="450"/>
      <c r="AD19" s="43"/>
      <c r="AE19" s="43"/>
      <c r="AF19" s="43"/>
      <c r="AG19" s="43"/>
      <c r="AH19" s="43"/>
      <c r="AI19" s="43"/>
      <c r="AJ19" s="43"/>
      <c r="AK19" s="43"/>
      <c r="AL19" s="43"/>
      <c r="AM19" s="43"/>
      <c r="AN19" s="44"/>
      <c r="AO19" s="45"/>
      <c r="AP19" s="45"/>
      <c r="AQ19" s="25"/>
      <c r="AR19" s="25"/>
      <c r="AS19" s="25"/>
      <c r="AT19" s="25"/>
      <c r="AU19" s="35">
        <f>ROUND(H23*V12,0)</f>
        <v>671</v>
      </c>
      <c r="AV19" s="31"/>
    </row>
    <row r="20" spans="1:48" ht="17.100000000000001" customHeight="1" x14ac:dyDescent="0.15">
      <c r="A20" s="32">
        <v>43</v>
      </c>
      <c r="B20" s="33" t="s">
        <v>6195</v>
      </c>
      <c r="C20" s="34" t="s">
        <v>6196</v>
      </c>
      <c r="D20" s="422"/>
      <c r="E20" s="424"/>
      <c r="F20" s="36"/>
      <c r="G20" s="29"/>
      <c r="H20" s="1088"/>
      <c r="I20" s="1089"/>
      <c r="J20" s="1089"/>
      <c r="K20" s="1090"/>
      <c r="L20" s="418"/>
      <c r="M20" s="419"/>
      <c r="N20" s="419"/>
      <c r="O20" s="23"/>
      <c r="P20" s="167"/>
      <c r="Q20" s="167"/>
      <c r="R20" s="166"/>
      <c r="S20" s="167"/>
      <c r="T20" s="314"/>
      <c r="U20" s="460"/>
      <c r="V20" s="461"/>
      <c r="W20" s="462"/>
      <c r="X20" s="1271" t="s">
        <v>4824</v>
      </c>
      <c r="Y20" s="1202"/>
      <c r="Z20" s="1202"/>
      <c r="AA20" s="1202"/>
      <c r="AB20" s="1202"/>
      <c r="AC20" s="42" t="s">
        <v>4825</v>
      </c>
      <c r="AD20" s="99"/>
      <c r="AE20" s="99"/>
      <c r="AF20" s="99"/>
      <c r="AG20" s="99"/>
      <c r="AH20" s="99"/>
      <c r="AI20" s="43"/>
      <c r="AJ20" s="43"/>
      <c r="AK20" s="43"/>
      <c r="AL20" s="43"/>
      <c r="AM20" s="43"/>
      <c r="AN20" s="44" t="s">
        <v>17</v>
      </c>
      <c r="AO20" s="1157">
        <f>$AO$8</f>
        <v>0.7</v>
      </c>
      <c r="AP20" s="1157"/>
      <c r="AQ20" s="43"/>
      <c r="AR20" s="43"/>
      <c r="AS20" s="43"/>
      <c r="AT20" s="43"/>
      <c r="AU20" s="101">
        <f>ROUND(ROUND(H23*V12,0)*AO20,0)</f>
        <v>470</v>
      </c>
      <c r="AV20" s="31"/>
    </row>
    <row r="21" spans="1:48" ht="17.100000000000001" customHeight="1" x14ac:dyDescent="0.15">
      <c r="A21" s="32">
        <v>43</v>
      </c>
      <c r="B21" s="33" t="s">
        <v>6197</v>
      </c>
      <c r="C21" s="34" t="s">
        <v>6198</v>
      </c>
      <c r="D21" s="422"/>
      <c r="E21" s="424"/>
      <c r="F21" s="36"/>
      <c r="G21" s="29"/>
      <c r="H21" s="1088"/>
      <c r="I21" s="1089"/>
      <c r="J21" s="1089"/>
      <c r="K21" s="1090"/>
      <c r="L21" s="420"/>
      <c r="M21" s="421"/>
      <c r="N21" s="421"/>
      <c r="O21" s="26"/>
      <c r="P21" s="27"/>
      <c r="Q21" s="27"/>
      <c r="R21" s="166"/>
      <c r="S21" s="167"/>
      <c r="T21" s="314"/>
      <c r="U21" s="460"/>
      <c r="V21" s="461"/>
      <c r="W21" s="462"/>
      <c r="X21" s="1272"/>
      <c r="Y21" s="1273"/>
      <c r="Z21" s="1273"/>
      <c r="AA21" s="1273"/>
      <c r="AB21" s="1273"/>
      <c r="AC21" s="42" t="s">
        <v>4827</v>
      </c>
      <c r="AD21" s="99"/>
      <c r="AE21" s="99"/>
      <c r="AF21" s="99"/>
      <c r="AG21" s="99"/>
      <c r="AH21" s="99"/>
      <c r="AI21" s="43"/>
      <c r="AJ21" s="43"/>
      <c r="AK21" s="43"/>
      <c r="AL21" s="43"/>
      <c r="AM21" s="43"/>
      <c r="AN21" s="44" t="s">
        <v>17</v>
      </c>
      <c r="AO21" s="1157">
        <f>$AO$9</f>
        <v>0.5</v>
      </c>
      <c r="AP21" s="1157"/>
      <c r="AQ21" s="43"/>
      <c r="AR21" s="43"/>
      <c r="AS21" s="43"/>
      <c r="AT21" s="43"/>
      <c r="AU21" s="101">
        <f>ROUND(ROUND(H23*V12,0)*AO21,0)</f>
        <v>336</v>
      </c>
      <c r="AV21" s="31"/>
    </row>
    <row r="22" spans="1:48" ht="17.100000000000001" customHeight="1" x14ac:dyDescent="0.15">
      <c r="A22" s="32">
        <v>43</v>
      </c>
      <c r="B22" s="33" t="s">
        <v>6199</v>
      </c>
      <c r="C22" s="34" t="s">
        <v>6200</v>
      </c>
      <c r="D22" s="422"/>
      <c r="E22" s="424"/>
      <c r="F22" s="36"/>
      <c r="G22" s="29"/>
      <c r="H22" s="1088"/>
      <c r="I22" s="1089"/>
      <c r="J22" s="1089"/>
      <c r="K22" s="1090"/>
      <c r="L22" s="1271" t="s">
        <v>4829</v>
      </c>
      <c r="M22" s="1202"/>
      <c r="N22" s="1202"/>
      <c r="O22" s="1202"/>
      <c r="P22" s="1202"/>
      <c r="Q22" s="1202"/>
      <c r="R22" s="418"/>
      <c r="S22" s="419"/>
      <c r="T22" s="425"/>
      <c r="U22" s="93"/>
      <c r="W22" s="449"/>
      <c r="X22" s="42"/>
      <c r="Y22" s="43"/>
      <c r="Z22" s="44"/>
      <c r="AA22" s="44"/>
      <c r="AB22" s="43"/>
      <c r="AC22" s="450"/>
      <c r="AD22" s="43"/>
      <c r="AE22" s="43"/>
      <c r="AF22" s="43"/>
      <c r="AG22" s="43"/>
      <c r="AH22" s="43"/>
      <c r="AI22" s="43"/>
      <c r="AJ22" s="43"/>
      <c r="AK22" s="43"/>
      <c r="AL22" s="43"/>
      <c r="AM22" s="43"/>
      <c r="AN22" s="44"/>
      <c r="AO22" s="45"/>
      <c r="AP22" s="45"/>
      <c r="AQ22" s="43"/>
      <c r="AR22" s="43"/>
      <c r="AS22" s="25"/>
      <c r="AT22" s="25"/>
      <c r="AU22" s="101">
        <f>ROUND(ROUND(H23*P24,0)*V12,0)</f>
        <v>648</v>
      </c>
      <c r="AV22" s="31"/>
    </row>
    <row r="23" spans="1:48" ht="17.100000000000001" customHeight="1" x14ac:dyDescent="0.15">
      <c r="A23" s="32">
        <v>43</v>
      </c>
      <c r="B23" s="33" t="s">
        <v>6201</v>
      </c>
      <c r="C23" s="34" t="s">
        <v>6202</v>
      </c>
      <c r="D23" s="422"/>
      <c r="E23" s="424"/>
      <c r="F23" s="36"/>
      <c r="G23" s="29"/>
      <c r="H23" s="1280">
        <f>'15就労移行支援(基本)'!K23</f>
        <v>959</v>
      </c>
      <c r="I23" s="1108"/>
      <c r="J23" s="4" t="s">
        <v>21</v>
      </c>
      <c r="K23" s="22"/>
      <c r="L23" s="1228"/>
      <c r="M23" s="1283"/>
      <c r="N23" s="1283"/>
      <c r="O23" s="1283"/>
      <c r="P23" s="1283"/>
      <c r="Q23" s="1283"/>
      <c r="R23" s="418"/>
      <c r="S23" s="419"/>
      <c r="T23" s="425"/>
      <c r="U23" s="93"/>
      <c r="W23" s="449"/>
      <c r="X23" s="1271" t="s">
        <v>4824</v>
      </c>
      <c r="Y23" s="1202"/>
      <c r="Z23" s="1202"/>
      <c r="AA23" s="1202"/>
      <c r="AB23" s="1202"/>
      <c r="AC23" s="42" t="s">
        <v>4825</v>
      </c>
      <c r="AD23" s="99"/>
      <c r="AE23" s="99"/>
      <c r="AF23" s="99"/>
      <c r="AG23" s="99"/>
      <c r="AH23" s="99"/>
      <c r="AI23" s="43"/>
      <c r="AJ23" s="43"/>
      <c r="AK23" s="43"/>
      <c r="AL23" s="43"/>
      <c r="AM23" s="43"/>
      <c r="AN23" s="44" t="s">
        <v>17</v>
      </c>
      <c r="AO23" s="1157">
        <f>$AO$8</f>
        <v>0.7</v>
      </c>
      <c r="AP23" s="1157"/>
      <c r="AQ23" s="25"/>
      <c r="AR23" s="25"/>
      <c r="AS23" s="25"/>
      <c r="AT23" s="25"/>
      <c r="AU23" s="101">
        <f>ROUND(ROUND(ROUND(H23*P24,0)*V12,0)*AO23,0)</f>
        <v>454</v>
      </c>
      <c r="AV23" s="31"/>
    </row>
    <row r="24" spans="1:48" ht="17.100000000000001" customHeight="1" x14ac:dyDescent="0.15">
      <c r="A24" s="32">
        <v>43</v>
      </c>
      <c r="B24" s="33" t="s">
        <v>6203</v>
      </c>
      <c r="C24" s="34" t="s">
        <v>6204</v>
      </c>
      <c r="D24" s="422"/>
      <c r="E24" s="424"/>
      <c r="F24" s="36"/>
      <c r="G24" s="29"/>
      <c r="H24" s="418"/>
      <c r="I24" s="419"/>
      <c r="J24" s="419"/>
      <c r="K24" s="425"/>
      <c r="L24" s="420"/>
      <c r="M24" s="421"/>
      <c r="N24" s="421"/>
      <c r="O24" s="26" t="s">
        <v>17</v>
      </c>
      <c r="P24" s="1180">
        <f>$P$12</f>
        <v>0.96499999999999997</v>
      </c>
      <c r="Q24" s="1180"/>
      <c r="R24" s="166"/>
      <c r="S24" s="167"/>
      <c r="T24" s="314"/>
      <c r="U24" s="168"/>
      <c r="V24" s="169"/>
      <c r="W24" s="354"/>
      <c r="X24" s="1272"/>
      <c r="Y24" s="1273"/>
      <c r="Z24" s="1273"/>
      <c r="AA24" s="1273"/>
      <c r="AB24" s="1273"/>
      <c r="AC24" s="42" t="s">
        <v>4827</v>
      </c>
      <c r="AD24" s="99"/>
      <c r="AE24" s="99"/>
      <c r="AF24" s="99"/>
      <c r="AG24" s="99"/>
      <c r="AH24" s="99"/>
      <c r="AI24" s="43"/>
      <c r="AJ24" s="43"/>
      <c r="AK24" s="43"/>
      <c r="AL24" s="43"/>
      <c r="AM24" s="43"/>
      <c r="AN24" s="44" t="s">
        <v>17</v>
      </c>
      <c r="AO24" s="1157">
        <f>$AO$9</f>
        <v>0.5</v>
      </c>
      <c r="AP24" s="1157"/>
      <c r="AQ24" s="25"/>
      <c r="AR24" s="25"/>
      <c r="AS24" s="25"/>
      <c r="AT24" s="25"/>
      <c r="AU24" s="101">
        <f>ROUND(ROUND(ROUND(H23*P24,0)*V12,0)*AO24,0)</f>
        <v>324</v>
      </c>
      <c r="AV24" s="31"/>
    </row>
    <row r="25" spans="1:48" ht="17.100000000000001" customHeight="1" x14ac:dyDescent="0.15">
      <c r="A25" s="32">
        <v>43</v>
      </c>
      <c r="B25" s="33" t="s">
        <v>6205</v>
      </c>
      <c r="C25" s="34" t="s">
        <v>6206</v>
      </c>
      <c r="D25" s="422"/>
      <c r="E25" s="424"/>
      <c r="F25" s="36"/>
      <c r="G25" s="29"/>
      <c r="H25" s="20"/>
      <c r="K25" s="21"/>
      <c r="L25" s="416"/>
      <c r="M25" s="417"/>
      <c r="N25" s="417"/>
      <c r="O25" s="65"/>
      <c r="P25" s="156"/>
      <c r="Q25" s="156"/>
      <c r="R25" s="166"/>
      <c r="S25" s="167"/>
      <c r="T25" s="314"/>
      <c r="W25" s="449"/>
      <c r="X25" s="42"/>
      <c r="Y25" s="43"/>
      <c r="Z25" s="44"/>
      <c r="AA25" s="44"/>
      <c r="AB25" s="43"/>
      <c r="AC25" s="450"/>
      <c r="AD25" s="43"/>
      <c r="AE25" s="43"/>
      <c r="AF25" s="43"/>
      <c r="AG25" s="43"/>
      <c r="AH25" s="43"/>
      <c r="AI25" s="43"/>
      <c r="AJ25" s="43"/>
      <c r="AK25" s="43"/>
      <c r="AL25" s="43"/>
      <c r="AM25" s="43"/>
      <c r="AN25" s="44"/>
      <c r="AO25" s="45"/>
      <c r="AP25" s="45"/>
      <c r="AQ25" s="1198" t="s">
        <v>4833</v>
      </c>
      <c r="AR25" s="1281"/>
      <c r="AS25" s="1281"/>
      <c r="AT25" s="1299"/>
      <c r="AU25" s="101">
        <f>ROUND(ROUND(H23*V12,0)*AS28,0)</f>
        <v>637</v>
      </c>
      <c r="AV25" s="31"/>
    </row>
    <row r="26" spans="1:48" ht="17.100000000000001" customHeight="1" x14ac:dyDescent="0.15">
      <c r="A26" s="32">
        <v>43</v>
      </c>
      <c r="B26" s="33" t="s">
        <v>6207</v>
      </c>
      <c r="C26" s="34" t="s">
        <v>6208</v>
      </c>
      <c r="D26" s="422"/>
      <c r="E26" s="424"/>
      <c r="F26" s="36"/>
      <c r="G26" s="29"/>
      <c r="H26" s="20"/>
      <c r="K26" s="21"/>
      <c r="L26" s="418"/>
      <c r="M26" s="419"/>
      <c r="N26" s="419"/>
      <c r="O26" s="23"/>
      <c r="P26" s="167"/>
      <c r="Q26" s="167"/>
      <c r="R26" s="166"/>
      <c r="S26" s="167"/>
      <c r="T26" s="314"/>
      <c r="W26" s="449"/>
      <c r="X26" s="1271" t="s">
        <v>4824</v>
      </c>
      <c r="Y26" s="1202"/>
      <c r="Z26" s="1202"/>
      <c r="AA26" s="1202"/>
      <c r="AB26" s="1202"/>
      <c r="AC26" s="42" t="s">
        <v>4825</v>
      </c>
      <c r="AD26" s="99"/>
      <c r="AE26" s="99"/>
      <c r="AF26" s="99"/>
      <c r="AG26" s="99"/>
      <c r="AH26" s="99"/>
      <c r="AI26" s="43"/>
      <c r="AJ26" s="43"/>
      <c r="AK26" s="43"/>
      <c r="AL26" s="43"/>
      <c r="AM26" s="43"/>
      <c r="AN26" s="44" t="s">
        <v>17</v>
      </c>
      <c r="AO26" s="1157">
        <f>$AO$8</f>
        <v>0.7</v>
      </c>
      <c r="AP26" s="1157"/>
      <c r="AQ26" s="1268"/>
      <c r="AR26" s="1269"/>
      <c r="AS26" s="1269"/>
      <c r="AT26" s="1270"/>
      <c r="AU26" s="101">
        <f>ROUND(ROUND(ROUND(H23*V12,0)*AO26,0)*AS28,0)</f>
        <v>447</v>
      </c>
      <c r="AV26" s="31"/>
    </row>
    <row r="27" spans="1:48" ht="17.100000000000001" customHeight="1" x14ac:dyDescent="0.15">
      <c r="A27" s="32">
        <v>43</v>
      </c>
      <c r="B27" s="33" t="s">
        <v>6209</v>
      </c>
      <c r="C27" s="34" t="s">
        <v>6210</v>
      </c>
      <c r="D27" s="422"/>
      <c r="E27" s="424"/>
      <c r="F27" s="36"/>
      <c r="G27" s="29"/>
      <c r="H27" s="20"/>
      <c r="K27" s="21"/>
      <c r="L27" s="420"/>
      <c r="M27" s="421"/>
      <c r="N27" s="421"/>
      <c r="O27" s="26"/>
      <c r="P27" s="27"/>
      <c r="Q27" s="27"/>
      <c r="R27" s="166"/>
      <c r="S27" s="167"/>
      <c r="T27" s="314"/>
      <c r="W27" s="449"/>
      <c r="X27" s="1272"/>
      <c r="Y27" s="1273"/>
      <c r="Z27" s="1273"/>
      <c r="AA27" s="1273"/>
      <c r="AB27" s="1273"/>
      <c r="AC27" s="42" t="s">
        <v>4827</v>
      </c>
      <c r="AD27" s="99"/>
      <c r="AE27" s="99"/>
      <c r="AF27" s="99"/>
      <c r="AG27" s="99"/>
      <c r="AH27" s="99"/>
      <c r="AI27" s="43"/>
      <c r="AJ27" s="43"/>
      <c r="AK27" s="43"/>
      <c r="AL27" s="43"/>
      <c r="AM27" s="43"/>
      <c r="AN27" s="44" t="s">
        <v>17</v>
      </c>
      <c r="AO27" s="1157">
        <f>$AO$9</f>
        <v>0.5</v>
      </c>
      <c r="AP27" s="1157"/>
      <c r="AQ27" s="20"/>
      <c r="AR27" s="4"/>
      <c r="AS27" s="4"/>
      <c r="AT27" s="21"/>
      <c r="AU27" s="101">
        <f>ROUND(ROUND(ROUND(H23*V12,0)*AO27,0)*AS28,0)</f>
        <v>319</v>
      </c>
      <c r="AV27" s="31"/>
    </row>
    <row r="28" spans="1:48" ht="17.100000000000001" customHeight="1" x14ac:dyDescent="0.15">
      <c r="A28" s="32">
        <v>43</v>
      </c>
      <c r="B28" s="33" t="s">
        <v>6211</v>
      </c>
      <c r="C28" s="34" t="s">
        <v>6212</v>
      </c>
      <c r="D28" s="422"/>
      <c r="E28" s="424"/>
      <c r="F28" s="36"/>
      <c r="G28" s="29"/>
      <c r="H28" s="20"/>
      <c r="K28" s="21"/>
      <c r="L28" s="1271" t="s">
        <v>4829</v>
      </c>
      <c r="M28" s="1202"/>
      <c r="N28" s="1202"/>
      <c r="O28" s="1202"/>
      <c r="P28" s="1202"/>
      <c r="Q28" s="1202"/>
      <c r="R28" s="418"/>
      <c r="S28" s="419"/>
      <c r="T28" s="425"/>
      <c r="W28" s="449"/>
      <c r="X28" s="42"/>
      <c r="Y28" s="43"/>
      <c r="Z28" s="44"/>
      <c r="AA28" s="44"/>
      <c r="AB28" s="43"/>
      <c r="AC28" s="450"/>
      <c r="AD28" s="43"/>
      <c r="AE28" s="43"/>
      <c r="AF28" s="43"/>
      <c r="AG28" s="43"/>
      <c r="AH28" s="43"/>
      <c r="AI28" s="43"/>
      <c r="AJ28" s="43"/>
      <c r="AK28" s="43"/>
      <c r="AL28" s="43"/>
      <c r="AM28" s="43"/>
      <c r="AN28" s="44"/>
      <c r="AO28" s="45"/>
      <c r="AP28" s="45"/>
      <c r="AQ28" s="20"/>
      <c r="AR28" s="23" t="s">
        <v>17</v>
      </c>
      <c r="AS28" s="1158">
        <f>AS16</f>
        <v>0.95</v>
      </c>
      <c r="AT28" s="1159"/>
      <c r="AU28" s="101">
        <f>ROUND(ROUND(ROUND(H23*P30,0)*V12,0)*AS28,0)</f>
        <v>616</v>
      </c>
      <c r="AV28" s="31"/>
    </row>
    <row r="29" spans="1:48" ht="17.100000000000001" customHeight="1" x14ac:dyDescent="0.15">
      <c r="A29" s="32">
        <v>43</v>
      </c>
      <c r="B29" s="33" t="s">
        <v>6213</v>
      </c>
      <c r="C29" s="34" t="s">
        <v>6214</v>
      </c>
      <c r="D29" s="422"/>
      <c r="E29" s="424"/>
      <c r="F29" s="36"/>
      <c r="G29" s="29"/>
      <c r="H29" s="20"/>
      <c r="K29" s="21"/>
      <c r="L29" s="1228"/>
      <c r="M29" s="1283"/>
      <c r="N29" s="1283"/>
      <c r="O29" s="1283"/>
      <c r="P29" s="1283"/>
      <c r="Q29" s="1283"/>
      <c r="R29" s="418"/>
      <c r="S29" s="419"/>
      <c r="T29" s="425"/>
      <c r="W29" s="449"/>
      <c r="X29" s="1271" t="s">
        <v>4824</v>
      </c>
      <c r="Y29" s="1202"/>
      <c r="Z29" s="1202"/>
      <c r="AA29" s="1202"/>
      <c r="AB29" s="1202"/>
      <c r="AC29" s="42" t="s">
        <v>4825</v>
      </c>
      <c r="AD29" s="99"/>
      <c r="AE29" s="99"/>
      <c r="AF29" s="99"/>
      <c r="AG29" s="99"/>
      <c r="AH29" s="99"/>
      <c r="AI29" s="43"/>
      <c r="AJ29" s="43"/>
      <c r="AK29" s="43"/>
      <c r="AL29" s="43"/>
      <c r="AM29" s="43"/>
      <c r="AN29" s="44" t="s">
        <v>17</v>
      </c>
      <c r="AO29" s="1157">
        <f>$AO$8</f>
        <v>0.7</v>
      </c>
      <c r="AP29" s="1157"/>
      <c r="AQ29" s="20"/>
      <c r="AR29" s="4"/>
      <c r="AS29" s="4"/>
      <c r="AT29" s="21"/>
      <c r="AU29" s="101">
        <f>ROUND(ROUND(ROUND(ROUND(H23*P30,0)*V12,0)*AO29,0)*AS28,0)</f>
        <v>431</v>
      </c>
      <c r="AV29" s="31"/>
    </row>
    <row r="30" spans="1:48" ht="17.100000000000001" customHeight="1" x14ac:dyDescent="0.15">
      <c r="A30" s="32">
        <v>43</v>
      </c>
      <c r="B30" s="33" t="s">
        <v>6215</v>
      </c>
      <c r="C30" s="34" t="s">
        <v>6216</v>
      </c>
      <c r="D30" s="422"/>
      <c r="E30" s="424"/>
      <c r="F30" s="36"/>
      <c r="G30" s="29"/>
      <c r="H30" s="20"/>
      <c r="K30" s="21"/>
      <c r="L30" s="420"/>
      <c r="M30" s="421"/>
      <c r="N30" s="421"/>
      <c r="O30" s="26" t="s">
        <v>17</v>
      </c>
      <c r="P30" s="1180">
        <f>$P$12</f>
        <v>0.96499999999999997</v>
      </c>
      <c r="Q30" s="1180"/>
      <c r="R30" s="166"/>
      <c r="S30" s="167"/>
      <c r="T30" s="314"/>
      <c r="W30" s="449"/>
      <c r="X30" s="1272"/>
      <c r="Y30" s="1273"/>
      <c r="Z30" s="1273"/>
      <c r="AA30" s="1273"/>
      <c r="AB30" s="1273"/>
      <c r="AC30" s="42" t="s">
        <v>4827</v>
      </c>
      <c r="AD30" s="99"/>
      <c r="AE30" s="99"/>
      <c r="AF30" s="99"/>
      <c r="AG30" s="99"/>
      <c r="AH30" s="99"/>
      <c r="AI30" s="43"/>
      <c r="AJ30" s="43"/>
      <c r="AK30" s="43"/>
      <c r="AL30" s="43"/>
      <c r="AM30" s="43"/>
      <c r="AN30" s="44" t="s">
        <v>17</v>
      </c>
      <c r="AO30" s="1157">
        <f>$AO$9</f>
        <v>0.5</v>
      </c>
      <c r="AP30" s="1157"/>
      <c r="AQ30" s="24"/>
      <c r="AR30" s="25"/>
      <c r="AS30" s="25"/>
      <c r="AT30" s="38"/>
      <c r="AU30" s="101">
        <f>ROUND(ROUND(ROUND(ROUND(H23*P30,0)*V12,0)*AO30,0)*AS28,0)</f>
        <v>308</v>
      </c>
      <c r="AV30" s="31"/>
    </row>
    <row r="31" spans="1:48" ht="17.100000000000001" customHeight="1" x14ac:dyDescent="0.15">
      <c r="A31" s="32">
        <v>43</v>
      </c>
      <c r="B31" s="33" t="s">
        <v>6217</v>
      </c>
      <c r="C31" s="34" t="s">
        <v>6218</v>
      </c>
      <c r="D31" s="422"/>
      <c r="E31" s="424"/>
      <c r="F31" s="36"/>
      <c r="G31" s="29"/>
      <c r="H31" s="1085" t="s">
        <v>4853</v>
      </c>
      <c r="I31" s="1086"/>
      <c r="J31" s="1086"/>
      <c r="K31" s="1087"/>
      <c r="L31" s="416"/>
      <c r="M31" s="417"/>
      <c r="N31" s="417"/>
      <c r="O31" s="65"/>
      <c r="P31" s="156"/>
      <c r="Q31" s="156"/>
      <c r="R31" s="166"/>
      <c r="S31" s="167"/>
      <c r="T31" s="314"/>
      <c r="U31" s="463"/>
      <c r="V31" s="70"/>
      <c r="W31" s="464"/>
      <c r="X31" s="43"/>
      <c r="Y31" s="43"/>
      <c r="Z31" s="44"/>
      <c r="AA31" s="44"/>
      <c r="AB31" s="43"/>
      <c r="AC31" s="450"/>
      <c r="AD31" s="43"/>
      <c r="AE31" s="43"/>
      <c r="AF31" s="43"/>
      <c r="AG31" s="43"/>
      <c r="AH31" s="43"/>
      <c r="AI31" s="43"/>
      <c r="AJ31" s="43"/>
      <c r="AK31" s="43"/>
      <c r="AL31" s="43"/>
      <c r="AM31" s="43"/>
      <c r="AN31" s="44"/>
      <c r="AO31" s="45"/>
      <c r="AP31" s="45"/>
      <c r="AQ31" s="25"/>
      <c r="AR31" s="25"/>
      <c r="AS31" s="25"/>
      <c r="AT31" s="25"/>
      <c r="AU31" s="35">
        <f>ROUND(H35*V12,0)</f>
        <v>574</v>
      </c>
      <c r="AV31" s="31"/>
    </row>
    <row r="32" spans="1:48" ht="17.100000000000001" customHeight="1" x14ac:dyDescent="0.15">
      <c r="A32" s="32">
        <v>43</v>
      </c>
      <c r="B32" s="33" t="s">
        <v>6219</v>
      </c>
      <c r="C32" s="34" t="s">
        <v>6220</v>
      </c>
      <c r="D32" s="422"/>
      <c r="E32" s="424"/>
      <c r="F32" s="29"/>
      <c r="G32" s="29"/>
      <c r="H32" s="1088"/>
      <c r="I32" s="1089"/>
      <c r="J32" s="1089"/>
      <c r="K32" s="1090"/>
      <c r="L32" s="418"/>
      <c r="M32" s="419"/>
      <c r="N32" s="419"/>
      <c r="O32" s="23"/>
      <c r="P32" s="167"/>
      <c r="Q32" s="167"/>
      <c r="R32" s="166"/>
      <c r="S32" s="167"/>
      <c r="T32" s="314"/>
      <c r="U32" s="463"/>
      <c r="V32" s="70"/>
      <c r="W32" s="464"/>
      <c r="X32" s="1202" t="s">
        <v>4824</v>
      </c>
      <c r="Y32" s="1202"/>
      <c r="Z32" s="1202"/>
      <c r="AA32" s="1202"/>
      <c r="AB32" s="1202"/>
      <c r="AC32" s="42" t="s">
        <v>4825</v>
      </c>
      <c r="AD32" s="99"/>
      <c r="AE32" s="99"/>
      <c r="AF32" s="99"/>
      <c r="AG32" s="99"/>
      <c r="AH32" s="99"/>
      <c r="AI32" s="43"/>
      <c r="AJ32" s="43"/>
      <c r="AK32" s="43"/>
      <c r="AL32" s="43"/>
      <c r="AM32" s="43"/>
      <c r="AN32" s="44" t="s">
        <v>17</v>
      </c>
      <c r="AO32" s="1157">
        <f>$AO$8</f>
        <v>0.7</v>
      </c>
      <c r="AP32" s="1157"/>
      <c r="AQ32" s="43"/>
      <c r="AR32" s="43"/>
      <c r="AS32" s="43"/>
      <c r="AT32" s="43"/>
      <c r="AU32" s="101">
        <f>ROUND(ROUND(H35*V12,0)*AO32,0)</f>
        <v>402</v>
      </c>
      <c r="AV32" s="31"/>
    </row>
    <row r="33" spans="1:48" ht="17.100000000000001" customHeight="1" x14ac:dyDescent="0.15">
      <c r="A33" s="32">
        <v>43</v>
      </c>
      <c r="B33" s="33" t="s">
        <v>6221</v>
      </c>
      <c r="C33" s="34" t="s">
        <v>6222</v>
      </c>
      <c r="D33" s="422"/>
      <c r="E33" s="424"/>
      <c r="F33" s="29"/>
      <c r="G33" s="29"/>
      <c r="H33" s="1088"/>
      <c r="I33" s="1089"/>
      <c r="J33" s="1089"/>
      <c r="K33" s="1090"/>
      <c r="L33" s="420"/>
      <c r="M33" s="421"/>
      <c r="N33" s="421"/>
      <c r="O33" s="26"/>
      <c r="P33" s="27"/>
      <c r="Q33" s="27"/>
      <c r="R33" s="166"/>
      <c r="S33" s="167"/>
      <c r="T33" s="314"/>
      <c r="U33" s="463"/>
      <c r="V33" s="70"/>
      <c r="W33" s="464"/>
      <c r="X33" s="1273"/>
      <c r="Y33" s="1273"/>
      <c r="Z33" s="1273"/>
      <c r="AA33" s="1273"/>
      <c r="AB33" s="1273"/>
      <c r="AC33" s="42" t="s">
        <v>4827</v>
      </c>
      <c r="AD33" s="99"/>
      <c r="AE33" s="99"/>
      <c r="AF33" s="99"/>
      <c r="AG33" s="99"/>
      <c r="AH33" s="99"/>
      <c r="AI33" s="43"/>
      <c r="AJ33" s="43"/>
      <c r="AK33" s="43"/>
      <c r="AL33" s="43"/>
      <c r="AM33" s="43"/>
      <c r="AN33" s="44" t="s">
        <v>17</v>
      </c>
      <c r="AO33" s="1157">
        <f>$AO$9</f>
        <v>0.5</v>
      </c>
      <c r="AP33" s="1157"/>
      <c r="AQ33" s="43"/>
      <c r="AR33" s="43"/>
      <c r="AS33" s="43"/>
      <c r="AT33" s="43"/>
      <c r="AU33" s="101">
        <f>ROUND(ROUND(H35*V12,0)*AO33,0)</f>
        <v>287</v>
      </c>
      <c r="AV33" s="31"/>
    </row>
    <row r="34" spans="1:48" ht="17.100000000000001" customHeight="1" x14ac:dyDescent="0.15">
      <c r="A34" s="32">
        <v>43</v>
      </c>
      <c r="B34" s="33" t="s">
        <v>6223</v>
      </c>
      <c r="C34" s="34" t="s">
        <v>6224</v>
      </c>
      <c r="D34" s="422"/>
      <c r="E34" s="424"/>
      <c r="F34" s="29"/>
      <c r="G34" s="29"/>
      <c r="H34" s="1088"/>
      <c r="I34" s="1089"/>
      <c r="J34" s="1089"/>
      <c r="K34" s="1090"/>
      <c r="L34" s="1271" t="s">
        <v>4829</v>
      </c>
      <c r="M34" s="1202"/>
      <c r="N34" s="1202"/>
      <c r="O34" s="1202"/>
      <c r="P34" s="1202"/>
      <c r="Q34" s="1202"/>
      <c r="R34" s="418"/>
      <c r="S34" s="419"/>
      <c r="T34" s="425"/>
      <c r="U34" s="463"/>
      <c r="V34" s="70"/>
      <c r="W34" s="464"/>
      <c r="X34" s="43"/>
      <c r="Y34" s="43"/>
      <c r="Z34" s="44"/>
      <c r="AA34" s="44"/>
      <c r="AB34" s="43"/>
      <c r="AC34" s="450"/>
      <c r="AD34" s="43"/>
      <c r="AE34" s="43"/>
      <c r="AF34" s="43"/>
      <c r="AG34" s="43"/>
      <c r="AH34" s="43"/>
      <c r="AI34" s="43"/>
      <c r="AJ34" s="43"/>
      <c r="AK34" s="43"/>
      <c r="AL34" s="43"/>
      <c r="AM34" s="43"/>
      <c r="AN34" s="44"/>
      <c r="AO34" s="45"/>
      <c r="AP34" s="45"/>
      <c r="AQ34" s="43"/>
      <c r="AR34" s="43"/>
      <c r="AS34" s="25"/>
      <c r="AT34" s="25"/>
      <c r="AU34" s="101">
        <f>ROUND(ROUND(H35*P36,0)*V12,0)</f>
        <v>554</v>
      </c>
      <c r="AV34" s="31"/>
    </row>
    <row r="35" spans="1:48" ht="17.100000000000001" customHeight="1" x14ac:dyDescent="0.15">
      <c r="A35" s="32">
        <v>43</v>
      </c>
      <c r="B35" s="33" t="s">
        <v>6225</v>
      </c>
      <c r="C35" s="34" t="s">
        <v>6226</v>
      </c>
      <c r="D35" s="422"/>
      <c r="E35" s="424"/>
      <c r="F35" s="29"/>
      <c r="G35" s="29"/>
      <c r="H35" s="1280">
        <f>'15就労移行支援(基本)'!K35</f>
        <v>820</v>
      </c>
      <c r="I35" s="1108"/>
      <c r="J35" s="4" t="s">
        <v>21</v>
      </c>
      <c r="K35" s="22"/>
      <c r="L35" s="1228"/>
      <c r="M35" s="1283"/>
      <c r="N35" s="1283"/>
      <c r="O35" s="1283"/>
      <c r="P35" s="1283"/>
      <c r="Q35" s="1283"/>
      <c r="R35" s="418"/>
      <c r="S35" s="419"/>
      <c r="T35" s="425"/>
      <c r="U35" s="463"/>
      <c r="V35" s="70"/>
      <c r="W35" s="464"/>
      <c r="X35" s="1202" t="s">
        <v>4824</v>
      </c>
      <c r="Y35" s="1202"/>
      <c r="Z35" s="1202"/>
      <c r="AA35" s="1202"/>
      <c r="AB35" s="1202"/>
      <c r="AC35" s="42" t="s">
        <v>4825</v>
      </c>
      <c r="AD35" s="99"/>
      <c r="AE35" s="99"/>
      <c r="AF35" s="99"/>
      <c r="AG35" s="99"/>
      <c r="AH35" s="99"/>
      <c r="AI35" s="43"/>
      <c r="AJ35" s="43"/>
      <c r="AK35" s="43"/>
      <c r="AL35" s="43"/>
      <c r="AM35" s="43"/>
      <c r="AN35" s="44" t="s">
        <v>17</v>
      </c>
      <c r="AO35" s="1157">
        <f>$AO$8</f>
        <v>0.7</v>
      </c>
      <c r="AP35" s="1157"/>
      <c r="AQ35" s="25"/>
      <c r="AR35" s="25"/>
      <c r="AS35" s="25"/>
      <c r="AT35" s="25"/>
      <c r="AU35" s="101">
        <f>ROUND(ROUND(ROUND(H35*P36,0)*V12,0)*AO35,0)</f>
        <v>388</v>
      </c>
      <c r="AV35" s="31"/>
    </row>
    <row r="36" spans="1:48" ht="17.100000000000001" customHeight="1" x14ac:dyDescent="0.15">
      <c r="A36" s="32">
        <v>43</v>
      </c>
      <c r="B36" s="33" t="s">
        <v>6227</v>
      </c>
      <c r="C36" s="34" t="s">
        <v>6228</v>
      </c>
      <c r="D36" s="422"/>
      <c r="E36" s="424"/>
      <c r="F36" s="29"/>
      <c r="G36" s="29"/>
      <c r="H36" s="418"/>
      <c r="I36" s="419"/>
      <c r="J36" s="419"/>
      <c r="K36" s="425"/>
      <c r="L36" s="420"/>
      <c r="M36" s="421"/>
      <c r="N36" s="421"/>
      <c r="O36" s="26" t="s">
        <v>17</v>
      </c>
      <c r="P36" s="1180">
        <f>$P$12</f>
        <v>0.96499999999999997</v>
      </c>
      <c r="Q36" s="1180"/>
      <c r="R36" s="166"/>
      <c r="S36" s="167"/>
      <c r="T36" s="314"/>
      <c r="U36" s="463"/>
      <c r="V36" s="70"/>
      <c r="W36" s="464"/>
      <c r="X36" s="1273"/>
      <c r="Y36" s="1273"/>
      <c r="Z36" s="1273"/>
      <c r="AA36" s="1273"/>
      <c r="AB36" s="1273"/>
      <c r="AC36" s="42" t="s">
        <v>4827</v>
      </c>
      <c r="AD36" s="99"/>
      <c r="AE36" s="99"/>
      <c r="AF36" s="99"/>
      <c r="AG36" s="99"/>
      <c r="AH36" s="99"/>
      <c r="AI36" s="43"/>
      <c r="AJ36" s="43"/>
      <c r="AK36" s="43"/>
      <c r="AL36" s="43"/>
      <c r="AM36" s="43"/>
      <c r="AN36" s="44" t="s">
        <v>17</v>
      </c>
      <c r="AO36" s="1157">
        <f>$AO$9</f>
        <v>0.5</v>
      </c>
      <c r="AP36" s="1157"/>
      <c r="AQ36" s="25"/>
      <c r="AR36" s="25"/>
      <c r="AS36" s="25"/>
      <c r="AT36" s="25"/>
      <c r="AU36" s="101">
        <f>ROUND(ROUND(ROUND(H35*P36,0)*V12,0)*AO36,0)</f>
        <v>277</v>
      </c>
      <c r="AV36" s="31"/>
    </row>
    <row r="37" spans="1:48" ht="17.100000000000001" customHeight="1" x14ac:dyDescent="0.15">
      <c r="A37" s="32">
        <v>43</v>
      </c>
      <c r="B37" s="33" t="s">
        <v>6229</v>
      </c>
      <c r="C37" s="34" t="s">
        <v>6230</v>
      </c>
      <c r="D37" s="422"/>
      <c r="E37" s="424"/>
      <c r="F37" s="29"/>
      <c r="G37" s="29"/>
      <c r="H37" s="20"/>
      <c r="K37" s="21"/>
      <c r="L37" s="416"/>
      <c r="M37" s="417"/>
      <c r="N37" s="417"/>
      <c r="O37" s="65"/>
      <c r="P37" s="156"/>
      <c r="Q37" s="156"/>
      <c r="R37" s="166"/>
      <c r="S37" s="167"/>
      <c r="T37" s="314"/>
      <c r="W37" s="449"/>
      <c r="X37" s="42"/>
      <c r="Y37" s="43"/>
      <c r="Z37" s="44"/>
      <c r="AA37" s="44"/>
      <c r="AB37" s="43"/>
      <c r="AC37" s="450"/>
      <c r="AD37" s="43"/>
      <c r="AE37" s="43"/>
      <c r="AF37" s="43"/>
      <c r="AG37" s="43"/>
      <c r="AH37" s="43"/>
      <c r="AI37" s="43"/>
      <c r="AJ37" s="43"/>
      <c r="AK37" s="43"/>
      <c r="AL37" s="43"/>
      <c r="AM37" s="43"/>
      <c r="AN37" s="44"/>
      <c r="AO37" s="45"/>
      <c r="AP37" s="45"/>
      <c r="AQ37" s="1198" t="s">
        <v>4833</v>
      </c>
      <c r="AR37" s="1281"/>
      <c r="AS37" s="1281"/>
      <c r="AT37" s="1299"/>
      <c r="AU37" s="101">
        <f>ROUND(ROUND(H35*V12,0)*AS40,0)</f>
        <v>545</v>
      </c>
      <c r="AV37" s="31"/>
    </row>
    <row r="38" spans="1:48" ht="17.100000000000001" customHeight="1" x14ac:dyDescent="0.15">
      <c r="A38" s="32">
        <v>43</v>
      </c>
      <c r="B38" s="33" t="s">
        <v>6231</v>
      </c>
      <c r="C38" s="34" t="s">
        <v>6232</v>
      </c>
      <c r="D38" s="422"/>
      <c r="E38" s="424"/>
      <c r="F38" s="29"/>
      <c r="G38" s="29"/>
      <c r="H38" s="20"/>
      <c r="K38" s="21"/>
      <c r="L38" s="418"/>
      <c r="M38" s="419"/>
      <c r="N38" s="419"/>
      <c r="O38" s="23"/>
      <c r="P38" s="167"/>
      <c r="Q38" s="167"/>
      <c r="R38" s="166"/>
      <c r="S38" s="167"/>
      <c r="T38" s="314"/>
      <c r="W38" s="449"/>
      <c r="X38" s="1271" t="s">
        <v>4824</v>
      </c>
      <c r="Y38" s="1202"/>
      <c r="Z38" s="1202"/>
      <c r="AA38" s="1202"/>
      <c r="AB38" s="1202"/>
      <c r="AC38" s="42" t="s">
        <v>4825</v>
      </c>
      <c r="AD38" s="99"/>
      <c r="AE38" s="99"/>
      <c r="AF38" s="99"/>
      <c r="AG38" s="99"/>
      <c r="AH38" s="99"/>
      <c r="AI38" s="43"/>
      <c r="AJ38" s="43"/>
      <c r="AK38" s="43"/>
      <c r="AL38" s="43"/>
      <c r="AM38" s="43"/>
      <c r="AN38" s="44" t="s">
        <v>17</v>
      </c>
      <c r="AO38" s="1157">
        <f>$AO$8</f>
        <v>0.7</v>
      </c>
      <c r="AP38" s="1157"/>
      <c r="AQ38" s="1268"/>
      <c r="AR38" s="1269"/>
      <c r="AS38" s="1269"/>
      <c r="AT38" s="1270"/>
      <c r="AU38" s="101">
        <f>ROUND(ROUND(ROUND(H35*V12,0)*AO38,0)*AS40,0)</f>
        <v>382</v>
      </c>
      <c r="AV38" s="31"/>
    </row>
    <row r="39" spans="1:48" ht="17.100000000000001" customHeight="1" x14ac:dyDescent="0.15">
      <c r="A39" s="32">
        <v>43</v>
      </c>
      <c r="B39" s="33" t="s">
        <v>6233</v>
      </c>
      <c r="C39" s="34" t="s">
        <v>6234</v>
      </c>
      <c r="D39" s="422"/>
      <c r="E39" s="424"/>
      <c r="F39" s="29"/>
      <c r="G39" s="29"/>
      <c r="H39" s="20"/>
      <c r="K39" s="21"/>
      <c r="L39" s="420"/>
      <c r="M39" s="421"/>
      <c r="N39" s="421"/>
      <c r="O39" s="26"/>
      <c r="P39" s="27"/>
      <c r="Q39" s="27"/>
      <c r="R39" s="166"/>
      <c r="S39" s="167"/>
      <c r="T39" s="314"/>
      <c r="W39" s="449"/>
      <c r="X39" s="1272"/>
      <c r="Y39" s="1273"/>
      <c r="Z39" s="1273"/>
      <c r="AA39" s="1273"/>
      <c r="AB39" s="1273"/>
      <c r="AC39" s="42" t="s">
        <v>4827</v>
      </c>
      <c r="AD39" s="99"/>
      <c r="AE39" s="99"/>
      <c r="AF39" s="99"/>
      <c r="AG39" s="99"/>
      <c r="AH39" s="99"/>
      <c r="AI39" s="43"/>
      <c r="AJ39" s="43"/>
      <c r="AK39" s="43"/>
      <c r="AL39" s="43"/>
      <c r="AM39" s="43"/>
      <c r="AN39" s="44" t="s">
        <v>17</v>
      </c>
      <c r="AO39" s="1157">
        <f>$AO$9</f>
        <v>0.5</v>
      </c>
      <c r="AP39" s="1157"/>
      <c r="AQ39" s="20"/>
      <c r="AR39" s="4"/>
      <c r="AS39" s="4"/>
      <c r="AT39" s="21"/>
      <c r="AU39" s="101">
        <f>ROUND(ROUND(ROUND(H35*V12,0)*AO39,0)*AS40,0)</f>
        <v>273</v>
      </c>
      <c r="AV39" s="31"/>
    </row>
    <row r="40" spans="1:48" ht="17.100000000000001" customHeight="1" x14ac:dyDescent="0.15">
      <c r="A40" s="32">
        <v>43</v>
      </c>
      <c r="B40" s="33" t="s">
        <v>6235</v>
      </c>
      <c r="C40" s="34" t="s">
        <v>6236</v>
      </c>
      <c r="D40" s="422"/>
      <c r="E40" s="424"/>
      <c r="F40" s="29"/>
      <c r="G40" s="29"/>
      <c r="H40" s="20"/>
      <c r="K40" s="21"/>
      <c r="L40" s="1271" t="s">
        <v>4829</v>
      </c>
      <c r="M40" s="1202"/>
      <c r="N40" s="1202"/>
      <c r="O40" s="1202"/>
      <c r="P40" s="1202"/>
      <c r="Q40" s="1202"/>
      <c r="R40" s="418"/>
      <c r="S40" s="419"/>
      <c r="T40" s="425"/>
      <c r="W40" s="449"/>
      <c r="X40" s="42"/>
      <c r="Y40" s="43"/>
      <c r="Z40" s="44"/>
      <c r="AA40" s="44"/>
      <c r="AB40" s="43"/>
      <c r="AC40" s="450"/>
      <c r="AD40" s="43"/>
      <c r="AE40" s="43"/>
      <c r="AF40" s="43"/>
      <c r="AG40" s="43"/>
      <c r="AH40" s="43"/>
      <c r="AI40" s="43"/>
      <c r="AJ40" s="43"/>
      <c r="AK40" s="43"/>
      <c r="AL40" s="43"/>
      <c r="AM40" s="43"/>
      <c r="AN40" s="44"/>
      <c r="AO40" s="45"/>
      <c r="AP40" s="45"/>
      <c r="AQ40" s="20"/>
      <c r="AR40" s="23" t="s">
        <v>17</v>
      </c>
      <c r="AS40" s="1158">
        <f>AS28</f>
        <v>0.95</v>
      </c>
      <c r="AT40" s="1159"/>
      <c r="AU40" s="101">
        <f>ROUND(ROUND(ROUND(H35*P42,0)*V12,0)*AS40,0)</f>
        <v>526</v>
      </c>
      <c r="AV40" s="31"/>
    </row>
    <row r="41" spans="1:48" ht="17.100000000000001" customHeight="1" x14ac:dyDescent="0.15">
      <c r="A41" s="32">
        <v>43</v>
      </c>
      <c r="B41" s="33" t="s">
        <v>6237</v>
      </c>
      <c r="C41" s="34" t="s">
        <v>6238</v>
      </c>
      <c r="D41" s="422"/>
      <c r="E41" s="424"/>
      <c r="F41" s="29"/>
      <c r="G41" s="29"/>
      <c r="H41" s="20"/>
      <c r="K41" s="21"/>
      <c r="L41" s="1228"/>
      <c r="M41" s="1283"/>
      <c r="N41" s="1283"/>
      <c r="O41" s="1283"/>
      <c r="P41" s="1283"/>
      <c r="Q41" s="1283"/>
      <c r="R41" s="418"/>
      <c r="S41" s="419"/>
      <c r="T41" s="425"/>
      <c r="W41" s="449"/>
      <c r="X41" s="1271" t="s">
        <v>4824</v>
      </c>
      <c r="Y41" s="1202"/>
      <c r="Z41" s="1202"/>
      <c r="AA41" s="1202"/>
      <c r="AB41" s="1202"/>
      <c r="AC41" s="42" t="s">
        <v>4825</v>
      </c>
      <c r="AD41" s="99"/>
      <c r="AE41" s="99"/>
      <c r="AF41" s="99"/>
      <c r="AG41" s="99"/>
      <c r="AH41" s="99"/>
      <c r="AI41" s="43"/>
      <c r="AJ41" s="43"/>
      <c r="AK41" s="43"/>
      <c r="AL41" s="43"/>
      <c r="AM41" s="43"/>
      <c r="AN41" s="44" t="s">
        <v>17</v>
      </c>
      <c r="AO41" s="1157">
        <f>$AO$8</f>
        <v>0.7</v>
      </c>
      <c r="AP41" s="1157"/>
      <c r="AQ41" s="20"/>
      <c r="AR41" s="4"/>
      <c r="AS41" s="4"/>
      <c r="AT41" s="21"/>
      <c r="AU41" s="101">
        <f>ROUND(ROUND(ROUND(ROUND(H35*P42,0)*V12,0)*AO41,0)*AS40,0)</f>
        <v>369</v>
      </c>
      <c r="AV41" s="31"/>
    </row>
    <row r="42" spans="1:48" ht="17.100000000000001" customHeight="1" x14ac:dyDescent="0.15">
      <c r="A42" s="32">
        <v>43</v>
      </c>
      <c r="B42" s="33" t="s">
        <v>6239</v>
      </c>
      <c r="C42" s="34" t="s">
        <v>6240</v>
      </c>
      <c r="D42" s="422"/>
      <c r="E42" s="424"/>
      <c r="F42" s="29"/>
      <c r="G42" s="29"/>
      <c r="H42" s="20"/>
      <c r="K42" s="21"/>
      <c r="L42" s="420"/>
      <c r="M42" s="421"/>
      <c r="N42" s="421"/>
      <c r="O42" s="26" t="s">
        <v>17</v>
      </c>
      <c r="P42" s="1180">
        <f>$P$12</f>
        <v>0.96499999999999997</v>
      </c>
      <c r="Q42" s="1180"/>
      <c r="R42" s="166"/>
      <c r="S42" s="167"/>
      <c r="T42" s="314"/>
      <c r="W42" s="449"/>
      <c r="X42" s="1272"/>
      <c r="Y42" s="1273"/>
      <c r="Z42" s="1273"/>
      <c r="AA42" s="1273"/>
      <c r="AB42" s="1273"/>
      <c r="AC42" s="42" t="s">
        <v>4827</v>
      </c>
      <c r="AD42" s="99"/>
      <c r="AE42" s="99"/>
      <c r="AF42" s="99"/>
      <c r="AG42" s="99"/>
      <c r="AH42" s="99"/>
      <c r="AI42" s="43"/>
      <c r="AJ42" s="43"/>
      <c r="AK42" s="43"/>
      <c r="AL42" s="43"/>
      <c r="AM42" s="43"/>
      <c r="AN42" s="44" t="s">
        <v>17</v>
      </c>
      <c r="AO42" s="1157">
        <f>$AO$9</f>
        <v>0.5</v>
      </c>
      <c r="AP42" s="1157"/>
      <c r="AQ42" s="24"/>
      <c r="AR42" s="25"/>
      <c r="AS42" s="25"/>
      <c r="AT42" s="38"/>
      <c r="AU42" s="101">
        <f>ROUND(ROUND(ROUND(ROUND(H35*P42,0)*V12,0)*AO42,0)*AS40,0)</f>
        <v>263</v>
      </c>
      <c r="AV42" s="31"/>
    </row>
    <row r="43" spans="1:48" ht="17.100000000000001" customHeight="1" x14ac:dyDescent="0.15">
      <c r="A43" s="32">
        <v>43</v>
      </c>
      <c r="B43" s="33" t="s">
        <v>6241</v>
      </c>
      <c r="C43" s="34" t="s">
        <v>6242</v>
      </c>
      <c r="D43" s="73"/>
      <c r="E43" s="75"/>
      <c r="F43" s="73"/>
      <c r="G43" s="464"/>
      <c r="H43" s="1085" t="s">
        <v>4866</v>
      </c>
      <c r="I43" s="1086"/>
      <c r="J43" s="1086"/>
      <c r="K43" s="1087"/>
      <c r="L43" s="416"/>
      <c r="M43" s="417"/>
      <c r="N43" s="417"/>
      <c r="O43" s="65"/>
      <c r="P43" s="156"/>
      <c r="Q43" s="156"/>
      <c r="R43" s="1301" t="s">
        <v>6169</v>
      </c>
      <c r="S43" s="1311"/>
      <c r="T43" s="1312"/>
      <c r="U43" s="1219" t="s">
        <v>6170</v>
      </c>
      <c r="V43" s="1219"/>
      <c r="W43" s="1220"/>
      <c r="X43" s="43"/>
      <c r="Y43" s="43"/>
      <c r="Z43" s="44"/>
      <c r="AA43" s="44"/>
      <c r="AB43" s="43"/>
      <c r="AC43" s="450"/>
      <c r="AD43" s="43"/>
      <c r="AE43" s="43"/>
      <c r="AF43" s="43"/>
      <c r="AG43" s="43"/>
      <c r="AH43" s="43"/>
      <c r="AI43" s="43"/>
      <c r="AJ43" s="43"/>
      <c r="AK43" s="43"/>
      <c r="AL43" s="43"/>
      <c r="AM43" s="43"/>
      <c r="AN43" s="44"/>
      <c r="AO43" s="45"/>
      <c r="AP43" s="45"/>
      <c r="AQ43" s="43"/>
      <c r="AR43" s="43"/>
      <c r="AS43" s="43"/>
      <c r="AT43" s="43"/>
      <c r="AU43" s="35">
        <f>ROUND(H47*V48,0)</f>
        <v>483</v>
      </c>
      <c r="AV43" s="31"/>
    </row>
    <row r="44" spans="1:48" ht="17.100000000000001" customHeight="1" x14ac:dyDescent="0.15">
      <c r="A44" s="32">
        <v>43</v>
      </c>
      <c r="B44" s="33" t="s">
        <v>6243</v>
      </c>
      <c r="C44" s="34" t="s">
        <v>6244</v>
      </c>
      <c r="D44" s="73"/>
      <c r="E44" s="75"/>
      <c r="F44" s="463"/>
      <c r="G44" s="464"/>
      <c r="H44" s="1088"/>
      <c r="I44" s="1089"/>
      <c r="J44" s="1089"/>
      <c r="K44" s="1090"/>
      <c r="L44" s="418"/>
      <c r="M44" s="419"/>
      <c r="N44" s="419"/>
      <c r="O44" s="23"/>
      <c r="P44" s="167"/>
      <c r="Q44" s="167"/>
      <c r="R44" s="1313"/>
      <c r="S44" s="1314"/>
      <c r="T44" s="1315"/>
      <c r="U44" s="1309"/>
      <c r="V44" s="1309"/>
      <c r="W44" s="1310"/>
      <c r="X44" s="1202" t="s">
        <v>4824</v>
      </c>
      <c r="Y44" s="1202"/>
      <c r="Z44" s="1202"/>
      <c r="AA44" s="1202"/>
      <c r="AB44" s="1202"/>
      <c r="AC44" s="42" t="s">
        <v>4825</v>
      </c>
      <c r="AD44" s="99"/>
      <c r="AE44" s="99"/>
      <c r="AF44" s="99"/>
      <c r="AG44" s="99"/>
      <c r="AH44" s="99"/>
      <c r="AI44" s="43"/>
      <c r="AJ44" s="43"/>
      <c r="AK44" s="43"/>
      <c r="AL44" s="43"/>
      <c r="AM44" s="43"/>
      <c r="AN44" s="44" t="s">
        <v>17</v>
      </c>
      <c r="AO44" s="1157">
        <f>$AO$8</f>
        <v>0.7</v>
      </c>
      <c r="AP44" s="1157"/>
      <c r="AQ44" s="43"/>
      <c r="AR44" s="43"/>
      <c r="AS44" s="43"/>
      <c r="AT44" s="43"/>
      <c r="AU44" s="101">
        <f>ROUND(ROUND(H47*V48,0)*AO44,0)</f>
        <v>338</v>
      </c>
      <c r="AV44" s="31"/>
    </row>
    <row r="45" spans="1:48" ht="17.100000000000001" customHeight="1" x14ac:dyDescent="0.15">
      <c r="A45" s="32">
        <v>43</v>
      </c>
      <c r="B45" s="33" t="s">
        <v>6245</v>
      </c>
      <c r="C45" s="34" t="s">
        <v>6246</v>
      </c>
      <c r="D45" s="73"/>
      <c r="E45" s="75"/>
      <c r="F45" s="463"/>
      <c r="G45" s="464"/>
      <c r="H45" s="1088"/>
      <c r="I45" s="1089"/>
      <c r="J45" s="1089"/>
      <c r="K45" s="1090"/>
      <c r="L45" s="420"/>
      <c r="M45" s="421"/>
      <c r="N45" s="421"/>
      <c r="O45" s="26"/>
      <c r="P45" s="27"/>
      <c r="Q45" s="27"/>
      <c r="R45" s="1313"/>
      <c r="S45" s="1314"/>
      <c r="T45" s="1315"/>
      <c r="U45" s="1309"/>
      <c r="V45" s="1309"/>
      <c r="W45" s="1310"/>
      <c r="X45" s="1273"/>
      <c r="Y45" s="1273"/>
      <c r="Z45" s="1273"/>
      <c r="AA45" s="1273"/>
      <c r="AB45" s="1273"/>
      <c r="AC45" s="42" t="s">
        <v>4827</v>
      </c>
      <c r="AD45" s="99"/>
      <c r="AE45" s="99"/>
      <c r="AF45" s="99"/>
      <c r="AG45" s="99"/>
      <c r="AH45" s="99"/>
      <c r="AI45" s="43"/>
      <c r="AJ45" s="43"/>
      <c r="AK45" s="43"/>
      <c r="AL45" s="43"/>
      <c r="AM45" s="43"/>
      <c r="AN45" s="44" t="s">
        <v>17</v>
      </c>
      <c r="AO45" s="1157">
        <f>$AO$9</f>
        <v>0.5</v>
      </c>
      <c r="AP45" s="1157"/>
      <c r="AQ45" s="43"/>
      <c r="AR45" s="43"/>
      <c r="AS45" s="43"/>
      <c r="AT45" s="43"/>
      <c r="AU45" s="101">
        <f>ROUND(ROUND(H47*V48,0)*AO45,0)</f>
        <v>242</v>
      </c>
      <c r="AV45" s="31"/>
    </row>
    <row r="46" spans="1:48" ht="17.100000000000001" customHeight="1" x14ac:dyDescent="0.15">
      <c r="A46" s="32">
        <v>43</v>
      </c>
      <c r="B46" s="33" t="s">
        <v>6247</v>
      </c>
      <c r="C46" s="34" t="s">
        <v>6248</v>
      </c>
      <c r="D46" s="453"/>
      <c r="E46" s="452"/>
      <c r="F46" s="453"/>
      <c r="G46" s="452"/>
      <c r="H46" s="1088"/>
      <c r="I46" s="1089"/>
      <c r="J46" s="1089"/>
      <c r="K46" s="1090"/>
      <c r="L46" s="1271" t="s">
        <v>4829</v>
      </c>
      <c r="M46" s="1202"/>
      <c r="N46" s="1202"/>
      <c r="O46" s="1202"/>
      <c r="P46" s="1202"/>
      <c r="Q46" s="1202"/>
      <c r="R46" s="1313"/>
      <c r="S46" s="1314"/>
      <c r="T46" s="1315"/>
      <c r="U46" s="1069"/>
      <c r="V46" s="1069"/>
      <c r="W46" s="1070"/>
      <c r="X46" s="43"/>
      <c r="Y46" s="43"/>
      <c r="Z46" s="44"/>
      <c r="AA46" s="44"/>
      <c r="AB46" s="43"/>
      <c r="AC46" s="450"/>
      <c r="AD46" s="43"/>
      <c r="AE46" s="43"/>
      <c r="AF46" s="43"/>
      <c r="AG46" s="43"/>
      <c r="AH46" s="43"/>
      <c r="AI46" s="43"/>
      <c r="AJ46" s="43"/>
      <c r="AK46" s="43"/>
      <c r="AL46" s="43"/>
      <c r="AM46" s="43"/>
      <c r="AN46" s="44"/>
      <c r="AO46" s="45"/>
      <c r="AP46" s="45"/>
      <c r="AQ46" s="43"/>
      <c r="AR46" s="43"/>
      <c r="AS46" s="25"/>
      <c r="AT46" s="25"/>
      <c r="AU46" s="101">
        <f>ROUND(ROUND(H47*P48,0)*V48,0)</f>
        <v>466</v>
      </c>
      <c r="AV46" s="31"/>
    </row>
    <row r="47" spans="1:48" ht="17.100000000000001" customHeight="1" x14ac:dyDescent="0.15">
      <c r="A47" s="32">
        <v>43</v>
      </c>
      <c r="B47" s="33" t="s">
        <v>6249</v>
      </c>
      <c r="C47" s="34" t="s">
        <v>6250</v>
      </c>
      <c r="D47" s="453"/>
      <c r="E47" s="452"/>
      <c r="F47" s="453"/>
      <c r="G47" s="452"/>
      <c r="H47" s="1280">
        <f>'15就労移行支援(基本)'!K47</f>
        <v>690</v>
      </c>
      <c r="I47" s="1108"/>
      <c r="J47" s="4" t="s">
        <v>21</v>
      </c>
      <c r="K47" s="22"/>
      <c r="L47" s="1228"/>
      <c r="M47" s="1283"/>
      <c r="N47" s="1283"/>
      <c r="O47" s="1283"/>
      <c r="P47" s="1283"/>
      <c r="Q47" s="1283"/>
      <c r="R47" s="1313"/>
      <c r="S47" s="1314"/>
      <c r="T47" s="1315"/>
      <c r="W47" s="449"/>
      <c r="X47" s="1271" t="s">
        <v>4824</v>
      </c>
      <c r="Y47" s="1202"/>
      <c r="Z47" s="1202"/>
      <c r="AA47" s="1202"/>
      <c r="AB47" s="1202"/>
      <c r="AC47" s="42" t="s">
        <v>4825</v>
      </c>
      <c r="AD47" s="99"/>
      <c r="AE47" s="99"/>
      <c r="AF47" s="99"/>
      <c r="AG47" s="99"/>
      <c r="AH47" s="99"/>
      <c r="AI47" s="43"/>
      <c r="AJ47" s="43"/>
      <c r="AK47" s="43"/>
      <c r="AL47" s="43"/>
      <c r="AM47" s="43"/>
      <c r="AN47" s="44" t="s">
        <v>17</v>
      </c>
      <c r="AO47" s="1157">
        <f>$AO$8</f>
        <v>0.7</v>
      </c>
      <c r="AP47" s="1157"/>
      <c r="AQ47" s="25"/>
      <c r="AR47" s="25"/>
      <c r="AS47" s="25"/>
      <c r="AT47" s="25"/>
      <c r="AU47" s="101">
        <f>ROUND(ROUND(ROUND(H47*P48,0)*V48,0)*AO47,0)</f>
        <v>326</v>
      </c>
      <c r="AV47" s="31"/>
    </row>
    <row r="48" spans="1:48" ht="17.100000000000001" customHeight="1" x14ac:dyDescent="0.15">
      <c r="A48" s="32">
        <v>43</v>
      </c>
      <c r="B48" s="33" t="s">
        <v>6251</v>
      </c>
      <c r="C48" s="34" t="s">
        <v>6252</v>
      </c>
      <c r="D48" s="453"/>
      <c r="E48" s="452"/>
      <c r="F48" s="453"/>
      <c r="G48" s="452"/>
      <c r="H48" s="418"/>
      <c r="I48" s="419"/>
      <c r="J48" s="419"/>
      <c r="K48" s="425"/>
      <c r="L48" s="420"/>
      <c r="M48" s="421"/>
      <c r="N48" s="421"/>
      <c r="O48" s="26" t="s">
        <v>17</v>
      </c>
      <c r="P48" s="1180">
        <f>$P$12</f>
        <v>0.96499999999999997</v>
      </c>
      <c r="Q48" s="1180"/>
      <c r="R48" s="1276"/>
      <c r="S48" s="1277"/>
      <c r="T48" s="1278"/>
      <c r="U48" s="23" t="s">
        <v>17</v>
      </c>
      <c r="V48" s="1158">
        <f>V12</f>
        <v>0.7</v>
      </c>
      <c r="W48" s="1159"/>
      <c r="X48" s="1272"/>
      <c r="Y48" s="1273"/>
      <c r="Z48" s="1273"/>
      <c r="AA48" s="1273"/>
      <c r="AB48" s="1273"/>
      <c r="AC48" s="42" t="s">
        <v>4827</v>
      </c>
      <c r="AD48" s="99"/>
      <c r="AE48" s="99"/>
      <c r="AF48" s="99"/>
      <c r="AG48" s="99"/>
      <c r="AH48" s="99"/>
      <c r="AI48" s="43"/>
      <c r="AJ48" s="43"/>
      <c r="AK48" s="43"/>
      <c r="AL48" s="43"/>
      <c r="AM48" s="43"/>
      <c r="AN48" s="44" t="s">
        <v>17</v>
      </c>
      <c r="AO48" s="1157">
        <f>$AO$9</f>
        <v>0.5</v>
      </c>
      <c r="AP48" s="1157"/>
      <c r="AQ48" s="25"/>
      <c r="AR48" s="25"/>
      <c r="AS48" s="25"/>
      <c r="AT48" s="25"/>
      <c r="AU48" s="101">
        <f>ROUND(ROUND(ROUND(H47*P48,0)*V48,0)*AO48,0)</f>
        <v>233</v>
      </c>
      <c r="AV48" s="31"/>
    </row>
    <row r="49" spans="1:48" ht="17.100000000000001" customHeight="1" x14ac:dyDescent="0.15">
      <c r="A49" s="32">
        <v>43</v>
      </c>
      <c r="B49" s="33" t="s">
        <v>6253</v>
      </c>
      <c r="C49" s="34" t="s">
        <v>6254</v>
      </c>
      <c r="D49" s="422"/>
      <c r="E49" s="424"/>
      <c r="F49" s="29"/>
      <c r="G49" s="29"/>
      <c r="H49" s="20"/>
      <c r="K49" s="21"/>
      <c r="L49" s="416"/>
      <c r="M49" s="417"/>
      <c r="N49" s="417"/>
      <c r="O49" s="65"/>
      <c r="P49" s="156"/>
      <c r="Q49" s="156"/>
      <c r="R49" s="166"/>
      <c r="S49" s="167"/>
      <c r="T49" s="314"/>
      <c r="W49" s="449"/>
      <c r="X49" s="42"/>
      <c r="Y49" s="43"/>
      <c r="Z49" s="44"/>
      <c r="AA49" s="44"/>
      <c r="AB49" s="43"/>
      <c r="AC49" s="450"/>
      <c r="AD49" s="43"/>
      <c r="AE49" s="43"/>
      <c r="AF49" s="43"/>
      <c r="AG49" s="43"/>
      <c r="AH49" s="43"/>
      <c r="AI49" s="43"/>
      <c r="AJ49" s="43"/>
      <c r="AK49" s="43"/>
      <c r="AL49" s="43"/>
      <c r="AM49" s="43"/>
      <c r="AN49" s="44"/>
      <c r="AO49" s="45"/>
      <c r="AP49" s="45"/>
      <c r="AQ49" s="1198" t="s">
        <v>4833</v>
      </c>
      <c r="AR49" s="1281"/>
      <c r="AS49" s="1281"/>
      <c r="AT49" s="1299"/>
      <c r="AU49" s="101">
        <f>ROUND(ROUND(H47*V48,0)*AS52,0)</f>
        <v>459</v>
      </c>
      <c r="AV49" s="31"/>
    </row>
    <row r="50" spans="1:48" ht="17.100000000000001" customHeight="1" x14ac:dyDescent="0.15">
      <c r="A50" s="32">
        <v>43</v>
      </c>
      <c r="B50" s="33" t="s">
        <v>6255</v>
      </c>
      <c r="C50" s="34" t="s">
        <v>6256</v>
      </c>
      <c r="D50" s="422"/>
      <c r="E50" s="424"/>
      <c r="F50" s="29"/>
      <c r="G50" s="29"/>
      <c r="H50" s="20"/>
      <c r="K50" s="21"/>
      <c r="L50" s="418"/>
      <c r="M50" s="419"/>
      <c r="N50" s="419"/>
      <c r="O50" s="23"/>
      <c r="P50" s="167"/>
      <c r="Q50" s="167"/>
      <c r="R50" s="166"/>
      <c r="S50" s="167"/>
      <c r="T50" s="314"/>
      <c r="W50" s="449"/>
      <c r="X50" s="1271" t="s">
        <v>4824</v>
      </c>
      <c r="Y50" s="1202"/>
      <c r="Z50" s="1202"/>
      <c r="AA50" s="1202"/>
      <c r="AB50" s="1202"/>
      <c r="AC50" s="42" t="s">
        <v>4825</v>
      </c>
      <c r="AD50" s="99"/>
      <c r="AE50" s="99"/>
      <c r="AF50" s="99"/>
      <c r="AG50" s="99"/>
      <c r="AH50" s="99"/>
      <c r="AI50" s="43"/>
      <c r="AJ50" s="43"/>
      <c r="AK50" s="43"/>
      <c r="AL50" s="43"/>
      <c r="AM50" s="43"/>
      <c r="AN50" s="44" t="s">
        <v>17</v>
      </c>
      <c r="AO50" s="1157">
        <f>$AO$8</f>
        <v>0.7</v>
      </c>
      <c r="AP50" s="1157"/>
      <c r="AQ50" s="1268"/>
      <c r="AR50" s="1269"/>
      <c r="AS50" s="1269"/>
      <c r="AT50" s="1270"/>
      <c r="AU50" s="101">
        <f>ROUND(ROUND(ROUND(H47*V48,0)*AO50,0)*AS52,0)</f>
        <v>321</v>
      </c>
      <c r="AV50" s="31"/>
    </row>
    <row r="51" spans="1:48" ht="17.100000000000001" customHeight="1" x14ac:dyDescent="0.15">
      <c r="A51" s="32">
        <v>43</v>
      </c>
      <c r="B51" s="33" t="s">
        <v>6257</v>
      </c>
      <c r="C51" s="34" t="s">
        <v>6258</v>
      </c>
      <c r="D51" s="422"/>
      <c r="E51" s="424"/>
      <c r="F51" s="29"/>
      <c r="G51" s="29"/>
      <c r="H51" s="20"/>
      <c r="K51" s="21"/>
      <c r="L51" s="420"/>
      <c r="M51" s="421"/>
      <c r="N51" s="421"/>
      <c r="O51" s="26"/>
      <c r="P51" s="27"/>
      <c r="Q51" s="27"/>
      <c r="R51" s="166"/>
      <c r="S51" s="167"/>
      <c r="T51" s="314"/>
      <c r="W51" s="449"/>
      <c r="X51" s="1272"/>
      <c r="Y51" s="1273"/>
      <c r="Z51" s="1273"/>
      <c r="AA51" s="1273"/>
      <c r="AB51" s="1273"/>
      <c r="AC51" s="42" t="s">
        <v>4827</v>
      </c>
      <c r="AD51" s="99"/>
      <c r="AE51" s="99"/>
      <c r="AF51" s="99"/>
      <c r="AG51" s="99"/>
      <c r="AH51" s="99"/>
      <c r="AI51" s="43"/>
      <c r="AJ51" s="43"/>
      <c r="AK51" s="43"/>
      <c r="AL51" s="43"/>
      <c r="AM51" s="43"/>
      <c r="AN51" s="44" t="s">
        <v>17</v>
      </c>
      <c r="AO51" s="1157">
        <f>$AO$9</f>
        <v>0.5</v>
      </c>
      <c r="AP51" s="1157"/>
      <c r="AQ51" s="20"/>
      <c r="AR51" s="4"/>
      <c r="AS51" s="4"/>
      <c r="AT51" s="21"/>
      <c r="AU51" s="101">
        <f>ROUND(ROUND(ROUND(H47*V48,0)*AO51,0)*AS52,0)</f>
        <v>230</v>
      </c>
      <c r="AV51" s="31"/>
    </row>
    <row r="52" spans="1:48" ht="17.100000000000001" customHeight="1" x14ac:dyDescent="0.15">
      <c r="A52" s="32">
        <v>43</v>
      </c>
      <c r="B52" s="33" t="s">
        <v>6259</v>
      </c>
      <c r="C52" s="34" t="s">
        <v>6260</v>
      </c>
      <c r="D52" s="422"/>
      <c r="E52" s="424"/>
      <c r="F52" s="29"/>
      <c r="G52" s="29"/>
      <c r="H52" s="20"/>
      <c r="K52" s="21"/>
      <c r="L52" s="1271" t="s">
        <v>4829</v>
      </c>
      <c r="M52" s="1202"/>
      <c r="N52" s="1202"/>
      <c r="O52" s="1202"/>
      <c r="P52" s="1202"/>
      <c r="Q52" s="1202"/>
      <c r="R52" s="418"/>
      <c r="S52" s="419"/>
      <c r="T52" s="425"/>
      <c r="W52" s="449"/>
      <c r="X52" s="42"/>
      <c r="Y52" s="43"/>
      <c r="Z52" s="44"/>
      <c r="AA52" s="44"/>
      <c r="AB52" s="43"/>
      <c r="AC52" s="450"/>
      <c r="AD52" s="43"/>
      <c r="AE52" s="43"/>
      <c r="AF52" s="43"/>
      <c r="AG52" s="43"/>
      <c r="AH52" s="43"/>
      <c r="AI52" s="43"/>
      <c r="AJ52" s="43"/>
      <c r="AK52" s="43"/>
      <c r="AL52" s="43"/>
      <c r="AM52" s="43"/>
      <c r="AN52" s="44"/>
      <c r="AO52" s="45"/>
      <c r="AP52" s="45"/>
      <c r="AQ52" s="20"/>
      <c r="AR52" s="23" t="s">
        <v>17</v>
      </c>
      <c r="AS52" s="1158">
        <f>AS40</f>
        <v>0.95</v>
      </c>
      <c r="AT52" s="1159"/>
      <c r="AU52" s="101">
        <f>ROUND(ROUND(ROUND(H47*P54,0)*V48,0)*AS52,0)</f>
        <v>443</v>
      </c>
      <c r="AV52" s="31"/>
    </row>
    <row r="53" spans="1:48" ht="17.100000000000001" customHeight="1" x14ac:dyDescent="0.15">
      <c r="A53" s="32">
        <v>43</v>
      </c>
      <c r="B53" s="33" t="s">
        <v>6261</v>
      </c>
      <c r="C53" s="34" t="s">
        <v>6262</v>
      </c>
      <c r="D53" s="422"/>
      <c r="E53" s="424"/>
      <c r="F53" s="29"/>
      <c r="G53" s="29"/>
      <c r="H53" s="20"/>
      <c r="K53" s="21"/>
      <c r="L53" s="1228"/>
      <c r="M53" s="1283"/>
      <c r="N53" s="1283"/>
      <c r="O53" s="1283"/>
      <c r="P53" s="1283"/>
      <c r="Q53" s="1283"/>
      <c r="R53" s="418"/>
      <c r="S53" s="419"/>
      <c r="T53" s="425"/>
      <c r="W53" s="449"/>
      <c r="X53" s="1271" t="s">
        <v>4824</v>
      </c>
      <c r="Y53" s="1202"/>
      <c r="Z53" s="1202"/>
      <c r="AA53" s="1202"/>
      <c r="AB53" s="1202"/>
      <c r="AC53" s="42" t="s">
        <v>4825</v>
      </c>
      <c r="AD53" s="99"/>
      <c r="AE53" s="99"/>
      <c r="AF53" s="99"/>
      <c r="AG53" s="99"/>
      <c r="AH53" s="99"/>
      <c r="AI53" s="43"/>
      <c r="AJ53" s="43"/>
      <c r="AK53" s="43"/>
      <c r="AL53" s="43"/>
      <c r="AM53" s="43"/>
      <c r="AN53" s="44" t="s">
        <v>17</v>
      </c>
      <c r="AO53" s="1157">
        <f>$AO$8</f>
        <v>0.7</v>
      </c>
      <c r="AP53" s="1157"/>
      <c r="AQ53" s="20"/>
      <c r="AR53" s="4"/>
      <c r="AS53" s="4"/>
      <c r="AT53" s="21"/>
      <c r="AU53" s="101">
        <f>ROUND(ROUND(ROUND(ROUND(H47*P54,0)*V48,0)*AO53,0)*AS52,0)</f>
        <v>310</v>
      </c>
      <c r="AV53" s="31"/>
    </row>
    <row r="54" spans="1:48" ht="17.100000000000001" customHeight="1" x14ac:dyDescent="0.15">
      <c r="A54" s="32">
        <v>43</v>
      </c>
      <c r="B54" s="33" t="s">
        <v>6263</v>
      </c>
      <c r="C54" s="34" t="s">
        <v>6264</v>
      </c>
      <c r="D54" s="422"/>
      <c r="E54" s="424"/>
      <c r="F54" s="29"/>
      <c r="G54" s="29"/>
      <c r="H54" s="20"/>
      <c r="K54" s="21"/>
      <c r="L54" s="420"/>
      <c r="M54" s="421"/>
      <c r="N54" s="421"/>
      <c r="O54" s="26" t="s">
        <v>17</v>
      </c>
      <c r="P54" s="1180">
        <f>$P$12</f>
        <v>0.96499999999999997</v>
      </c>
      <c r="Q54" s="1180"/>
      <c r="R54" s="166"/>
      <c r="S54" s="167"/>
      <c r="T54" s="314"/>
      <c r="W54" s="449"/>
      <c r="X54" s="1272"/>
      <c r="Y54" s="1273"/>
      <c r="Z54" s="1273"/>
      <c r="AA54" s="1273"/>
      <c r="AB54" s="1273"/>
      <c r="AC54" s="42" t="s">
        <v>4827</v>
      </c>
      <c r="AD54" s="99"/>
      <c r="AE54" s="99"/>
      <c r="AF54" s="99"/>
      <c r="AG54" s="99"/>
      <c r="AH54" s="99"/>
      <c r="AI54" s="43"/>
      <c r="AJ54" s="43"/>
      <c r="AK54" s="43"/>
      <c r="AL54" s="43"/>
      <c r="AM54" s="43"/>
      <c r="AN54" s="44" t="s">
        <v>17</v>
      </c>
      <c r="AO54" s="1157">
        <f>$AO$9</f>
        <v>0.5</v>
      </c>
      <c r="AP54" s="1157"/>
      <c r="AQ54" s="24"/>
      <c r="AR54" s="25"/>
      <c r="AS54" s="25"/>
      <c r="AT54" s="25"/>
      <c r="AU54" s="35">
        <f>ROUND(ROUND(ROUND(ROUND(H47*P54,0)*V48,0)*AO54,0)*AS52,0)</f>
        <v>221</v>
      </c>
      <c r="AV54" s="31"/>
    </row>
    <row r="55" spans="1:48" ht="17.100000000000001" customHeight="1" x14ac:dyDescent="0.15">
      <c r="A55" s="32">
        <v>43</v>
      </c>
      <c r="B55" s="33" t="s">
        <v>6265</v>
      </c>
      <c r="C55" s="34" t="s">
        <v>6266</v>
      </c>
      <c r="D55" s="422"/>
      <c r="E55" s="424"/>
      <c r="F55" s="29"/>
      <c r="G55" s="29"/>
      <c r="H55" s="1085" t="s">
        <v>4879</v>
      </c>
      <c r="I55" s="1086"/>
      <c r="J55" s="1086"/>
      <c r="K55" s="1087"/>
      <c r="L55" s="416"/>
      <c r="M55" s="417"/>
      <c r="N55" s="417"/>
      <c r="O55" s="65"/>
      <c r="P55" s="156"/>
      <c r="Q55" s="156"/>
      <c r="R55" s="166"/>
      <c r="S55" s="167"/>
      <c r="T55" s="167"/>
      <c r="U55" s="463"/>
      <c r="V55" s="70"/>
      <c r="W55" s="464"/>
      <c r="X55" s="43"/>
      <c r="Y55" s="43"/>
      <c r="Z55" s="44"/>
      <c r="AA55" s="44"/>
      <c r="AB55" s="43"/>
      <c r="AC55" s="450"/>
      <c r="AD55" s="43"/>
      <c r="AE55" s="43"/>
      <c r="AF55" s="43"/>
      <c r="AG55" s="43"/>
      <c r="AH55" s="43"/>
      <c r="AI55" s="43"/>
      <c r="AJ55" s="43"/>
      <c r="AK55" s="43"/>
      <c r="AL55" s="43"/>
      <c r="AM55" s="43"/>
      <c r="AN55" s="44"/>
      <c r="AO55" s="45"/>
      <c r="AP55" s="45"/>
      <c r="AQ55" s="25"/>
      <c r="AR55" s="25"/>
      <c r="AS55" s="25"/>
      <c r="AT55" s="25"/>
      <c r="AU55" s="30">
        <f>ROUND(H59*V48,0)</f>
        <v>390</v>
      </c>
      <c r="AV55" s="31"/>
    </row>
    <row r="56" spans="1:48" ht="17.100000000000001" customHeight="1" x14ac:dyDescent="0.15">
      <c r="A56" s="32">
        <v>43</v>
      </c>
      <c r="B56" s="33" t="s">
        <v>6267</v>
      </c>
      <c r="C56" s="34" t="s">
        <v>6268</v>
      </c>
      <c r="D56" s="422"/>
      <c r="E56" s="424"/>
      <c r="F56" s="29"/>
      <c r="G56" s="29"/>
      <c r="H56" s="1088"/>
      <c r="I56" s="1089"/>
      <c r="J56" s="1089"/>
      <c r="K56" s="1090"/>
      <c r="L56" s="418"/>
      <c r="M56" s="419"/>
      <c r="N56" s="419"/>
      <c r="O56" s="23"/>
      <c r="P56" s="167"/>
      <c r="Q56" s="167"/>
      <c r="R56" s="166"/>
      <c r="S56" s="167"/>
      <c r="T56" s="167"/>
      <c r="U56" s="463"/>
      <c r="V56" s="70"/>
      <c r="W56" s="464"/>
      <c r="X56" s="1202" t="s">
        <v>4824</v>
      </c>
      <c r="Y56" s="1202"/>
      <c r="Z56" s="1202"/>
      <c r="AA56" s="1202"/>
      <c r="AB56" s="1202"/>
      <c r="AC56" s="42" t="s">
        <v>4825</v>
      </c>
      <c r="AD56" s="99"/>
      <c r="AE56" s="99"/>
      <c r="AF56" s="99"/>
      <c r="AG56" s="99"/>
      <c r="AH56" s="99"/>
      <c r="AI56" s="43"/>
      <c r="AJ56" s="43"/>
      <c r="AK56" s="43"/>
      <c r="AL56" s="43"/>
      <c r="AM56" s="43"/>
      <c r="AN56" s="44" t="s">
        <v>17</v>
      </c>
      <c r="AO56" s="1157">
        <f>$AO$8</f>
        <v>0.7</v>
      </c>
      <c r="AP56" s="1157"/>
      <c r="AQ56" s="43"/>
      <c r="AR56" s="43"/>
      <c r="AS56" s="43"/>
      <c r="AT56" s="43"/>
      <c r="AU56" s="101">
        <f>ROUND(ROUND(H59*V48,0)*AO56,0)</f>
        <v>273</v>
      </c>
      <c r="AV56" s="31"/>
    </row>
    <row r="57" spans="1:48" ht="17.100000000000001" customHeight="1" x14ac:dyDescent="0.15">
      <c r="A57" s="32">
        <v>43</v>
      </c>
      <c r="B57" s="33" t="s">
        <v>6269</v>
      </c>
      <c r="C57" s="34" t="s">
        <v>6270</v>
      </c>
      <c r="D57" s="422"/>
      <c r="E57" s="424"/>
      <c r="F57" s="29"/>
      <c r="G57" s="29"/>
      <c r="H57" s="1088"/>
      <c r="I57" s="1089"/>
      <c r="J57" s="1089"/>
      <c r="K57" s="1090"/>
      <c r="L57" s="420"/>
      <c r="M57" s="421"/>
      <c r="N57" s="421"/>
      <c r="O57" s="26"/>
      <c r="P57" s="27"/>
      <c r="Q57" s="27"/>
      <c r="R57" s="166"/>
      <c r="S57" s="167"/>
      <c r="T57" s="167"/>
      <c r="U57" s="463"/>
      <c r="V57" s="70"/>
      <c r="W57" s="464"/>
      <c r="X57" s="1273"/>
      <c r="Y57" s="1273"/>
      <c r="Z57" s="1273"/>
      <c r="AA57" s="1273"/>
      <c r="AB57" s="1273"/>
      <c r="AC57" s="42" t="s">
        <v>4827</v>
      </c>
      <c r="AD57" s="99"/>
      <c r="AE57" s="99"/>
      <c r="AF57" s="99"/>
      <c r="AG57" s="99"/>
      <c r="AH57" s="99"/>
      <c r="AI57" s="43"/>
      <c r="AJ57" s="43"/>
      <c r="AK57" s="43"/>
      <c r="AL57" s="43"/>
      <c r="AM57" s="43"/>
      <c r="AN57" s="44" t="s">
        <v>17</v>
      </c>
      <c r="AO57" s="1157">
        <f>$AO$9</f>
        <v>0.5</v>
      </c>
      <c r="AP57" s="1157"/>
      <c r="AQ57" s="43"/>
      <c r="AR57" s="43"/>
      <c r="AS57" s="43"/>
      <c r="AT57" s="43"/>
      <c r="AU57" s="101">
        <f>ROUND(ROUND(H59*V48,0)*AO57,0)</f>
        <v>195</v>
      </c>
      <c r="AV57" s="31"/>
    </row>
    <row r="58" spans="1:48" ht="17.100000000000001" customHeight="1" x14ac:dyDescent="0.15">
      <c r="A58" s="32">
        <v>43</v>
      </c>
      <c r="B58" s="33" t="s">
        <v>6271</v>
      </c>
      <c r="C58" s="34" t="s">
        <v>6272</v>
      </c>
      <c r="D58" s="422"/>
      <c r="E58" s="424"/>
      <c r="F58" s="29"/>
      <c r="G58" s="29"/>
      <c r="H58" s="1088"/>
      <c r="I58" s="1089"/>
      <c r="J58" s="1089"/>
      <c r="K58" s="1090"/>
      <c r="L58" s="1271" t="s">
        <v>4829</v>
      </c>
      <c r="M58" s="1202"/>
      <c r="N58" s="1202"/>
      <c r="O58" s="1202"/>
      <c r="P58" s="1202"/>
      <c r="Q58" s="1202"/>
      <c r="R58" s="418"/>
      <c r="S58" s="419"/>
      <c r="T58" s="419"/>
      <c r="U58" s="463"/>
      <c r="V58" s="70"/>
      <c r="W58" s="464"/>
      <c r="X58" s="43"/>
      <c r="Y58" s="43"/>
      <c r="Z58" s="44"/>
      <c r="AA58" s="44"/>
      <c r="AB58" s="43"/>
      <c r="AC58" s="450"/>
      <c r="AD58" s="43"/>
      <c r="AE58" s="43"/>
      <c r="AF58" s="43"/>
      <c r="AG58" s="43"/>
      <c r="AH58" s="43"/>
      <c r="AI58" s="43"/>
      <c r="AJ58" s="43"/>
      <c r="AK58" s="43"/>
      <c r="AL58" s="43"/>
      <c r="AM58" s="43"/>
      <c r="AN58" s="44"/>
      <c r="AO58" s="45"/>
      <c r="AP58" s="45"/>
      <c r="AQ58" s="43"/>
      <c r="AR58" s="43"/>
      <c r="AS58" s="25"/>
      <c r="AT58" s="25"/>
      <c r="AU58" s="101">
        <f>ROUND(ROUND(H59*P60,0)*V48,0)</f>
        <v>377</v>
      </c>
      <c r="AV58" s="31"/>
    </row>
    <row r="59" spans="1:48" ht="17.100000000000001" customHeight="1" x14ac:dyDescent="0.15">
      <c r="A59" s="32">
        <v>43</v>
      </c>
      <c r="B59" s="33" t="s">
        <v>6273</v>
      </c>
      <c r="C59" s="34" t="s">
        <v>6274</v>
      </c>
      <c r="D59" s="422"/>
      <c r="E59" s="424"/>
      <c r="F59" s="29"/>
      <c r="G59" s="29"/>
      <c r="H59" s="1280">
        <f>'15就労移行支援(基本)'!K59</f>
        <v>557</v>
      </c>
      <c r="I59" s="1108"/>
      <c r="J59" s="4" t="s">
        <v>21</v>
      </c>
      <c r="K59" s="22"/>
      <c r="L59" s="1228"/>
      <c r="M59" s="1283"/>
      <c r="N59" s="1283"/>
      <c r="O59" s="1283"/>
      <c r="P59" s="1283"/>
      <c r="Q59" s="1283"/>
      <c r="R59" s="418"/>
      <c r="S59" s="419"/>
      <c r="T59" s="419"/>
      <c r="U59" s="463"/>
      <c r="V59" s="70"/>
      <c r="W59" s="464"/>
      <c r="X59" s="1202" t="s">
        <v>4824</v>
      </c>
      <c r="Y59" s="1202"/>
      <c r="Z59" s="1202"/>
      <c r="AA59" s="1202"/>
      <c r="AB59" s="1202"/>
      <c r="AC59" s="42" t="s">
        <v>4825</v>
      </c>
      <c r="AD59" s="99"/>
      <c r="AE59" s="99"/>
      <c r="AF59" s="99"/>
      <c r="AG59" s="99"/>
      <c r="AH59" s="99"/>
      <c r="AI59" s="43"/>
      <c r="AJ59" s="43"/>
      <c r="AK59" s="43"/>
      <c r="AL59" s="43"/>
      <c r="AM59" s="43"/>
      <c r="AN59" s="44" t="s">
        <v>17</v>
      </c>
      <c r="AO59" s="1157">
        <f>$AO$8</f>
        <v>0.7</v>
      </c>
      <c r="AP59" s="1157"/>
      <c r="AQ59" s="25"/>
      <c r="AR59" s="25"/>
      <c r="AS59" s="25"/>
      <c r="AT59" s="25"/>
      <c r="AU59" s="101">
        <f>ROUND(ROUND(ROUND(H59*P60,0)*V48,0)*AO59,0)</f>
        <v>264</v>
      </c>
      <c r="AV59" s="31"/>
    </row>
    <row r="60" spans="1:48" ht="17.100000000000001" customHeight="1" x14ac:dyDescent="0.15">
      <c r="A60" s="32">
        <v>43</v>
      </c>
      <c r="B60" s="33" t="s">
        <v>6275</v>
      </c>
      <c r="C60" s="34" t="s">
        <v>6276</v>
      </c>
      <c r="D60" s="422"/>
      <c r="E60" s="424"/>
      <c r="F60" s="29"/>
      <c r="G60" s="29"/>
      <c r="H60" s="418"/>
      <c r="I60" s="419"/>
      <c r="J60" s="419"/>
      <c r="K60" s="425"/>
      <c r="L60" s="420"/>
      <c r="M60" s="421"/>
      <c r="N60" s="421"/>
      <c r="O60" s="26" t="s">
        <v>17</v>
      </c>
      <c r="P60" s="1180">
        <f>$P$12</f>
        <v>0.96499999999999997</v>
      </c>
      <c r="Q60" s="1180"/>
      <c r="R60" s="166"/>
      <c r="S60" s="167"/>
      <c r="T60" s="167"/>
      <c r="U60" s="463"/>
      <c r="V60" s="70"/>
      <c r="W60" s="464"/>
      <c r="X60" s="1273"/>
      <c r="Y60" s="1273"/>
      <c r="Z60" s="1273"/>
      <c r="AA60" s="1273"/>
      <c r="AB60" s="1273"/>
      <c r="AC60" s="42" t="s">
        <v>4827</v>
      </c>
      <c r="AD60" s="99"/>
      <c r="AE60" s="99"/>
      <c r="AF60" s="99"/>
      <c r="AG60" s="99"/>
      <c r="AH60" s="99"/>
      <c r="AI60" s="43"/>
      <c r="AJ60" s="43"/>
      <c r="AK60" s="43"/>
      <c r="AL60" s="43"/>
      <c r="AM60" s="43"/>
      <c r="AN60" s="44" t="s">
        <v>17</v>
      </c>
      <c r="AO60" s="1157">
        <f>$AO$9</f>
        <v>0.5</v>
      </c>
      <c r="AP60" s="1157"/>
      <c r="AQ60" s="25"/>
      <c r="AR60" s="25"/>
      <c r="AS60" s="25"/>
      <c r="AT60" s="25"/>
      <c r="AU60" s="101">
        <f>ROUND(ROUND(ROUND(H59*P60,0)*V48,0)*AO60,0)</f>
        <v>189</v>
      </c>
      <c r="AV60" s="31"/>
    </row>
    <row r="61" spans="1:48" ht="17.100000000000001" customHeight="1" x14ac:dyDescent="0.15">
      <c r="A61" s="32">
        <v>43</v>
      </c>
      <c r="B61" s="33" t="s">
        <v>6277</v>
      </c>
      <c r="C61" s="34" t="s">
        <v>6278</v>
      </c>
      <c r="D61" s="422"/>
      <c r="E61" s="424"/>
      <c r="F61" s="29"/>
      <c r="G61" s="29"/>
      <c r="H61" s="20"/>
      <c r="K61" s="21"/>
      <c r="L61" s="416"/>
      <c r="M61" s="417"/>
      <c r="N61" s="417"/>
      <c r="O61" s="65"/>
      <c r="P61" s="156"/>
      <c r="Q61" s="156"/>
      <c r="R61" s="166"/>
      <c r="S61" s="167"/>
      <c r="T61" s="314"/>
      <c r="W61" s="449"/>
      <c r="X61" s="42"/>
      <c r="Y61" s="43"/>
      <c r="Z61" s="44"/>
      <c r="AA61" s="44"/>
      <c r="AB61" s="43"/>
      <c r="AC61" s="450"/>
      <c r="AD61" s="43"/>
      <c r="AE61" s="43"/>
      <c r="AF61" s="43"/>
      <c r="AG61" s="43"/>
      <c r="AH61" s="43"/>
      <c r="AI61" s="43"/>
      <c r="AJ61" s="43"/>
      <c r="AK61" s="43"/>
      <c r="AL61" s="43"/>
      <c r="AM61" s="43"/>
      <c r="AN61" s="44"/>
      <c r="AO61" s="45"/>
      <c r="AP61" s="45"/>
      <c r="AQ61" s="1198" t="s">
        <v>4833</v>
      </c>
      <c r="AR61" s="1281"/>
      <c r="AS61" s="1281"/>
      <c r="AT61" s="1299"/>
      <c r="AU61" s="101">
        <f>ROUND(ROUND(H59*V48,0)*AS64,0)</f>
        <v>371</v>
      </c>
      <c r="AV61" s="31"/>
    </row>
    <row r="62" spans="1:48" ht="17.100000000000001" customHeight="1" x14ac:dyDescent="0.15">
      <c r="A62" s="32">
        <v>43</v>
      </c>
      <c r="B62" s="33" t="s">
        <v>6279</v>
      </c>
      <c r="C62" s="34" t="s">
        <v>6280</v>
      </c>
      <c r="D62" s="422"/>
      <c r="E62" s="424"/>
      <c r="F62" s="29"/>
      <c r="G62" s="29"/>
      <c r="H62" s="20"/>
      <c r="K62" s="21"/>
      <c r="L62" s="418"/>
      <c r="M62" s="419"/>
      <c r="N62" s="419"/>
      <c r="O62" s="23"/>
      <c r="P62" s="167"/>
      <c r="Q62" s="167"/>
      <c r="R62" s="166"/>
      <c r="S62" s="167"/>
      <c r="T62" s="314"/>
      <c r="W62" s="449"/>
      <c r="X62" s="1271" t="s">
        <v>4824</v>
      </c>
      <c r="Y62" s="1202"/>
      <c r="Z62" s="1202"/>
      <c r="AA62" s="1202"/>
      <c r="AB62" s="1202"/>
      <c r="AC62" s="42" t="s">
        <v>4825</v>
      </c>
      <c r="AD62" s="99"/>
      <c r="AE62" s="99"/>
      <c r="AF62" s="99"/>
      <c r="AG62" s="99"/>
      <c r="AH62" s="99"/>
      <c r="AI62" s="43"/>
      <c r="AJ62" s="43"/>
      <c r="AK62" s="43"/>
      <c r="AL62" s="43"/>
      <c r="AM62" s="43"/>
      <c r="AN62" s="44" t="s">
        <v>17</v>
      </c>
      <c r="AO62" s="1157">
        <f>$AO$8</f>
        <v>0.7</v>
      </c>
      <c r="AP62" s="1157"/>
      <c r="AQ62" s="1268"/>
      <c r="AR62" s="1269"/>
      <c r="AS62" s="1269"/>
      <c r="AT62" s="1270"/>
      <c r="AU62" s="101">
        <f>ROUND(ROUND(ROUND(H59*V48,0)*AO62,0)*AS64,0)</f>
        <v>259</v>
      </c>
      <c r="AV62" s="31"/>
    </row>
    <row r="63" spans="1:48" ht="17.100000000000001" customHeight="1" x14ac:dyDescent="0.15">
      <c r="A63" s="32">
        <v>43</v>
      </c>
      <c r="B63" s="33" t="s">
        <v>6281</v>
      </c>
      <c r="C63" s="34" t="s">
        <v>6282</v>
      </c>
      <c r="D63" s="422"/>
      <c r="E63" s="424"/>
      <c r="F63" s="29"/>
      <c r="G63" s="29"/>
      <c r="H63" s="20"/>
      <c r="K63" s="21"/>
      <c r="L63" s="420"/>
      <c r="M63" s="421"/>
      <c r="N63" s="421"/>
      <c r="O63" s="26"/>
      <c r="P63" s="27"/>
      <c r="Q63" s="27"/>
      <c r="R63" s="166"/>
      <c r="S63" s="167"/>
      <c r="T63" s="314"/>
      <c r="W63" s="449"/>
      <c r="X63" s="1272"/>
      <c r="Y63" s="1273"/>
      <c r="Z63" s="1273"/>
      <c r="AA63" s="1273"/>
      <c r="AB63" s="1273"/>
      <c r="AC63" s="42" t="s">
        <v>4827</v>
      </c>
      <c r="AD63" s="99"/>
      <c r="AE63" s="99"/>
      <c r="AF63" s="99"/>
      <c r="AG63" s="99"/>
      <c r="AH63" s="99"/>
      <c r="AI63" s="43"/>
      <c r="AJ63" s="43"/>
      <c r="AK63" s="43"/>
      <c r="AL63" s="43"/>
      <c r="AM63" s="43"/>
      <c r="AN63" s="44" t="s">
        <v>17</v>
      </c>
      <c r="AO63" s="1157">
        <f>$AO$9</f>
        <v>0.5</v>
      </c>
      <c r="AP63" s="1157"/>
      <c r="AQ63" s="20"/>
      <c r="AR63" s="4"/>
      <c r="AS63" s="4"/>
      <c r="AT63" s="21"/>
      <c r="AU63" s="101">
        <f>ROUND(ROUND(ROUND(H59*V48,0)*AO63,0)*AS64,0)</f>
        <v>185</v>
      </c>
      <c r="AV63" s="31"/>
    </row>
    <row r="64" spans="1:48" ht="17.100000000000001" customHeight="1" x14ac:dyDescent="0.15">
      <c r="A64" s="32">
        <v>43</v>
      </c>
      <c r="B64" s="33" t="s">
        <v>6283</v>
      </c>
      <c r="C64" s="34" t="s">
        <v>6284</v>
      </c>
      <c r="D64" s="422"/>
      <c r="E64" s="424"/>
      <c r="F64" s="29"/>
      <c r="G64" s="29"/>
      <c r="H64" s="20"/>
      <c r="K64" s="21"/>
      <c r="L64" s="1271" t="s">
        <v>4829</v>
      </c>
      <c r="M64" s="1202"/>
      <c r="N64" s="1202"/>
      <c r="O64" s="1202"/>
      <c r="P64" s="1202"/>
      <c r="Q64" s="1202"/>
      <c r="R64" s="418"/>
      <c r="S64" s="419"/>
      <c r="T64" s="425"/>
      <c r="W64" s="449"/>
      <c r="X64" s="42"/>
      <c r="Y64" s="43"/>
      <c r="Z64" s="44"/>
      <c r="AA64" s="44"/>
      <c r="AB64" s="43"/>
      <c r="AC64" s="450"/>
      <c r="AD64" s="43"/>
      <c r="AE64" s="43"/>
      <c r="AF64" s="43"/>
      <c r="AG64" s="43"/>
      <c r="AH64" s="43"/>
      <c r="AI64" s="43"/>
      <c r="AJ64" s="43"/>
      <c r="AK64" s="43"/>
      <c r="AL64" s="43"/>
      <c r="AM64" s="43"/>
      <c r="AN64" s="44"/>
      <c r="AO64" s="45"/>
      <c r="AP64" s="45"/>
      <c r="AQ64" s="20"/>
      <c r="AR64" s="23" t="s">
        <v>17</v>
      </c>
      <c r="AS64" s="1158">
        <f>AS52</f>
        <v>0.95</v>
      </c>
      <c r="AT64" s="1159"/>
      <c r="AU64" s="101">
        <f>ROUND(ROUND(ROUND(H59*P66,0)*V48,0)*AS64,0)</f>
        <v>358</v>
      </c>
      <c r="AV64" s="31"/>
    </row>
    <row r="65" spans="1:48" ht="17.100000000000001" customHeight="1" x14ac:dyDescent="0.15">
      <c r="A65" s="32">
        <v>43</v>
      </c>
      <c r="B65" s="33" t="s">
        <v>6285</v>
      </c>
      <c r="C65" s="34" t="s">
        <v>6286</v>
      </c>
      <c r="D65" s="422"/>
      <c r="E65" s="424"/>
      <c r="F65" s="29"/>
      <c r="G65" s="29"/>
      <c r="H65" s="20"/>
      <c r="K65" s="21"/>
      <c r="L65" s="1228"/>
      <c r="M65" s="1283"/>
      <c r="N65" s="1283"/>
      <c r="O65" s="1283"/>
      <c r="P65" s="1283"/>
      <c r="Q65" s="1283"/>
      <c r="R65" s="418"/>
      <c r="S65" s="419"/>
      <c r="T65" s="425"/>
      <c r="W65" s="449"/>
      <c r="X65" s="1271" t="s">
        <v>4824</v>
      </c>
      <c r="Y65" s="1202"/>
      <c r="Z65" s="1202"/>
      <c r="AA65" s="1202"/>
      <c r="AB65" s="1202"/>
      <c r="AC65" s="42" t="s">
        <v>4825</v>
      </c>
      <c r="AD65" s="99"/>
      <c r="AE65" s="99"/>
      <c r="AF65" s="99"/>
      <c r="AG65" s="99"/>
      <c r="AH65" s="99"/>
      <c r="AI65" s="43"/>
      <c r="AJ65" s="43"/>
      <c r="AK65" s="43"/>
      <c r="AL65" s="43"/>
      <c r="AM65" s="43"/>
      <c r="AN65" s="44" t="s">
        <v>17</v>
      </c>
      <c r="AO65" s="1157">
        <f>$AO$8</f>
        <v>0.7</v>
      </c>
      <c r="AP65" s="1157"/>
      <c r="AQ65" s="20"/>
      <c r="AR65" s="4"/>
      <c r="AS65" s="4"/>
      <c r="AT65" s="21"/>
      <c r="AU65" s="101">
        <f>ROUND(ROUND(ROUND(ROUND(H59*P66,0)*V48,0)*AO65,0)*AS64,0)</f>
        <v>251</v>
      </c>
      <c r="AV65" s="31"/>
    </row>
    <row r="66" spans="1:48" ht="17.100000000000001" customHeight="1" x14ac:dyDescent="0.15">
      <c r="A66" s="32">
        <v>43</v>
      </c>
      <c r="B66" s="33" t="s">
        <v>6287</v>
      </c>
      <c r="C66" s="34" t="s">
        <v>6288</v>
      </c>
      <c r="D66" s="422"/>
      <c r="E66" s="424"/>
      <c r="F66" s="29"/>
      <c r="G66" s="29"/>
      <c r="H66" s="20"/>
      <c r="K66" s="21"/>
      <c r="L66" s="420"/>
      <c r="M66" s="421"/>
      <c r="N66" s="421"/>
      <c r="O66" s="26" t="s">
        <v>17</v>
      </c>
      <c r="P66" s="1180">
        <f>$P$12</f>
        <v>0.96499999999999997</v>
      </c>
      <c r="Q66" s="1180"/>
      <c r="R66" s="166"/>
      <c r="S66" s="167"/>
      <c r="T66" s="314"/>
      <c r="W66" s="449"/>
      <c r="X66" s="1272"/>
      <c r="Y66" s="1273"/>
      <c r="Z66" s="1273"/>
      <c r="AA66" s="1273"/>
      <c r="AB66" s="1273"/>
      <c r="AC66" s="42" t="s">
        <v>4827</v>
      </c>
      <c r="AD66" s="99"/>
      <c r="AE66" s="99"/>
      <c r="AF66" s="99"/>
      <c r="AG66" s="99"/>
      <c r="AH66" s="99"/>
      <c r="AI66" s="43"/>
      <c r="AJ66" s="43"/>
      <c r="AK66" s="43"/>
      <c r="AL66" s="43"/>
      <c r="AM66" s="43"/>
      <c r="AN66" s="44" t="s">
        <v>17</v>
      </c>
      <c r="AO66" s="1157">
        <f>$AO$9</f>
        <v>0.5</v>
      </c>
      <c r="AP66" s="1157"/>
      <c r="AQ66" s="24"/>
      <c r="AR66" s="25"/>
      <c r="AS66" s="25"/>
      <c r="AT66" s="38"/>
      <c r="AU66" s="101">
        <f>ROUND(ROUND(ROUND(ROUND(H59*P66,0)*V48,0)*AO66,0)*AS64,0)</f>
        <v>180</v>
      </c>
      <c r="AV66" s="31"/>
    </row>
    <row r="67" spans="1:48" ht="17.100000000000001" customHeight="1" x14ac:dyDescent="0.15">
      <c r="A67" s="32">
        <v>43</v>
      </c>
      <c r="B67" s="33" t="s">
        <v>6289</v>
      </c>
      <c r="C67" s="34" t="s">
        <v>6290</v>
      </c>
      <c r="D67" s="422"/>
      <c r="E67" s="424"/>
      <c r="F67" s="29"/>
      <c r="G67" s="29"/>
      <c r="H67" s="1085" t="s">
        <v>4892</v>
      </c>
      <c r="I67" s="1086"/>
      <c r="J67" s="1086"/>
      <c r="K67" s="1087"/>
      <c r="L67" s="416"/>
      <c r="M67" s="417"/>
      <c r="N67" s="417"/>
      <c r="O67" s="65"/>
      <c r="P67" s="156"/>
      <c r="Q67" s="156"/>
      <c r="R67" s="166"/>
      <c r="S67" s="167"/>
      <c r="T67" s="167"/>
      <c r="U67" s="463"/>
      <c r="V67" s="70"/>
      <c r="W67" s="464"/>
      <c r="X67" s="43"/>
      <c r="Y67" s="43"/>
      <c r="Z67" s="44"/>
      <c r="AA67" s="44"/>
      <c r="AB67" s="43"/>
      <c r="AC67" s="450"/>
      <c r="AD67" s="43"/>
      <c r="AE67" s="43"/>
      <c r="AF67" s="43"/>
      <c r="AG67" s="43"/>
      <c r="AH67" s="43"/>
      <c r="AI67" s="43"/>
      <c r="AJ67" s="43"/>
      <c r="AK67" s="43"/>
      <c r="AL67" s="43"/>
      <c r="AM67" s="43"/>
      <c r="AN67" s="44"/>
      <c r="AO67" s="45"/>
      <c r="AP67" s="45"/>
      <c r="AQ67" s="25"/>
      <c r="AR67" s="25"/>
      <c r="AS67" s="25"/>
      <c r="AT67" s="25"/>
      <c r="AU67" s="35">
        <f>ROUND(H71*V48,0)</f>
        <v>355</v>
      </c>
      <c r="AV67" s="31"/>
    </row>
    <row r="68" spans="1:48" ht="17.100000000000001" customHeight="1" x14ac:dyDescent="0.15">
      <c r="A68" s="32">
        <v>43</v>
      </c>
      <c r="B68" s="33" t="s">
        <v>6291</v>
      </c>
      <c r="C68" s="34" t="s">
        <v>6292</v>
      </c>
      <c r="D68" s="422"/>
      <c r="E68" s="424"/>
      <c r="F68" s="29"/>
      <c r="G68" s="29"/>
      <c r="H68" s="1088"/>
      <c r="I68" s="1089"/>
      <c r="J68" s="1089"/>
      <c r="K68" s="1090"/>
      <c r="L68" s="418"/>
      <c r="M68" s="419"/>
      <c r="N68" s="419"/>
      <c r="O68" s="23"/>
      <c r="P68" s="167"/>
      <c r="Q68" s="167"/>
      <c r="R68" s="166"/>
      <c r="S68" s="167"/>
      <c r="T68" s="167"/>
      <c r="U68" s="463"/>
      <c r="V68" s="70"/>
      <c r="W68" s="464"/>
      <c r="X68" s="1202" t="s">
        <v>4824</v>
      </c>
      <c r="Y68" s="1202"/>
      <c r="Z68" s="1202"/>
      <c r="AA68" s="1202"/>
      <c r="AB68" s="1202"/>
      <c r="AC68" s="42" t="s">
        <v>4825</v>
      </c>
      <c r="AD68" s="99"/>
      <c r="AE68" s="99"/>
      <c r="AF68" s="99"/>
      <c r="AG68" s="99"/>
      <c r="AH68" s="99"/>
      <c r="AI68" s="43"/>
      <c r="AJ68" s="43"/>
      <c r="AK68" s="43"/>
      <c r="AL68" s="43"/>
      <c r="AM68" s="43"/>
      <c r="AN68" s="44" t="s">
        <v>17</v>
      </c>
      <c r="AO68" s="1157">
        <f>$AO$8</f>
        <v>0.7</v>
      </c>
      <c r="AP68" s="1157"/>
      <c r="AQ68" s="43"/>
      <c r="AR68" s="43"/>
      <c r="AS68" s="43"/>
      <c r="AT68" s="43"/>
      <c r="AU68" s="101">
        <f>ROUND(ROUND(H71*V48,0)*AO68,0)</f>
        <v>249</v>
      </c>
      <c r="AV68" s="31"/>
    </row>
    <row r="69" spans="1:48" ht="17.100000000000001" customHeight="1" x14ac:dyDescent="0.15">
      <c r="A69" s="32">
        <v>43</v>
      </c>
      <c r="B69" s="33" t="s">
        <v>6293</v>
      </c>
      <c r="C69" s="34" t="s">
        <v>6294</v>
      </c>
      <c r="D69" s="422"/>
      <c r="E69" s="424"/>
      <c r="F69" s="29"/>
      <c r="G69" s="29"/>
      <c r="H69" s="1088"/>
      <c r="I69" s="1089"/>
      <c r="J69" s="1089"/>
      <c r="K69" s="1090"/>
      <c r="L69" s="420"/>
      <c r="M69" s="421"/>
      <c r="N69" s="421"/>
      <c r="O69" s="26"/>
      <c r="P69" s="27"/>
      <c r="Q69" s="27"/>
      <c r="R69" s="166"/>
      <c r="S69" s="167"/>
      <c r="T69" s="167"/>
      <c r="U69" s="463"/>
      <c r="V69" s="70"/>
      <c r="W69" s="464"/>
      <c r="X69" s="1273"/>
      <c r="Y69" s="1273"/>
      <c r="Z69" s="1273"/>
      <c r="AA69" s="1273"/>
      <c r="AB69" s="1273"/>
      <c r="AC69" s="42" t="s">
        <v>4827</v>
      </c>
      <c r="AD69" s="99"/>
      <c r="AE69" s="99"/>
      <c r="AF69" s="99"/>
      <c r="AG69" s="99"/>
      <c r="AH69" s="99"/>
      <c r="AI69" s="43"/>
      <c r="AJ69" s="43"/>
      <c r="AK69" s="43"/>
      <c r="AL69" s="43"/>
      <c r="AM69" s="43"/>
      <c r="AN69" s="44" t="s">
        <v>17</v>
      </c>
      <c r="AO69" s="1157">
        <f>$AO$9</f>
        <v>0.5</v>
      </c>
      <c r="AP69" s="1157"/>
      <c r="AQ69" s="43"/>
      <c r="AR69" s="43"/>
      <c r="AS69" s="43"/>
      <c r="AT69" s="43"/>
      <c r="AU69" s="101">
        <f>ROUND(ROUND(H71*V48,0)*AO69,0)</f>
        <v>178</v>
      </c>
      <c r="AV69" s="31"/>
    </row>
    <row r="70" spans="1:48" ht="17.100000000000001" customHeight="1" x14ac:dyDescent="0.15">
      <c r="A70" s="32">
        <v>43</v>
      </c>
      <c r="B70" s="33" t="s">
        <v>6295</v>
      </c>
      <c r="C70" s="34" t="s">
        <v>6296</v>
      </c>
      <c r="D70" s="422"/>
      <c r="E70" s="424"/>
      <c r="F70" s="29"/>
      <c r="G70" s="29"/>
      <c r="H70" s="1088"/>
      <c r="I70" s="1089"/>
      <c r="J70" s="1089"/>
      <c r="K70" s="1090"/>
      <c r="L70" s="1271" t="s">
        <v>4829</v>
      </c>
      <c r="M70" s="1202"/>
      <c r="N70" s="1202"/>
      <c r="O70" s="1202"/>
      <c r="P70" s="1202"/>
      <c r="Q70" s="1202"/>
      <c r="R70" s="418"/>
      <c r="S70" s="419"/>
      <c r="T70" s="419"/>
      <c r="U70" s="463"/>
      <c r="V70" s="70"/>
      <c r="W70" s="464"/>
      <c r="X70" s="43"/>
      <c r="Y70" s="43"/>
      <c r="Z70" s="44"/>
      <c r="AA70" s="44"/>
      <c r="AB70" s="43"/>
      <c r="AC70" s="450"/>
      <c r="AD70" s="43"/>
      <c r="AE70" s="43"/>
      <c r="AF70" s="43"/>
      <c r="AG70" s="43"/>
      <c r="AH70" s="43"/>
      <c r="AI70" s="43"/>
      <c r="AJ70" s="43"/>
      <c r="AK70" s="43"/>
      <c r="AL70" s="43"/>
      <c r="AM70" s="43"/>
      <c r="AN70" s="44"/>
      <c r="AO70" s="45"/>
      <c r="AP70" s="45"/>
      <c r="AQ70" s="43"/>
      <c r="AR70" s="43"/>
      <c r="AS70" s="25"/>
      <c r="AT70" s="25"/>
      <c r="AU70" s="101">
        <f>ROUND(ROUND(H71*P72,0)*V48,0)</f>
        <v>342</v>
      </c>
      <c r="AV70" s="31"/>
    </row>
    <row r="71" spans="1:48" ht="17.100000000000001" customHeight="1" x14ac:dyDescent="0.15">
      <c r="A71" s="32">
        <v>43</v>
      </c>
      <c r="B71" s="33" t="s">
        <v>6297</v>
      </c>
      <c r="C71" s="34" t="s">
        <v>6298</v>
      </c>
      <c r="D71" s="422"/>
      <c r="E71" s="424"/>
      <c r="F71" s="29"/>
      <c r="G71" s="29"/>
      <c r="H71" s="1280">
        <f>'15就労移行支援(基本)'!K71</f>
        <v>507</v>
      </c>
      <c r="I71" s="1108"/>
      <c r="J71" s="4" t="s">
        <v>21</v>
      </c>
      <c r="K71" s="22"/>
      <c r="L71" s="1228"/>
      <c r="M71" s="1283"/>
      <c r="N71" s="1283"/>
      <c r="O71" s="1283"/>
      <c r="P71" s="1283"/>
      <c r="Q71" s="1283"/>
      <c r="R71" s="418"/>
      <c r="S71" s="419"/>
      <c r="T71" s="419"/>
      <c r="U71" s="463"/>
      <c r="V71" s="70"/>
      <c r="W71" s="464"/>
      <c r="X71" s="1202" t="s">
        <v>4824</v>
      </c>
      <c r="Y71" s="1202"/>
      <c r="Z71" s="1202"/>
      <c r="AA71" s="1202"/>
      <c r="AB71" s="1202"/>
      <c r="AC71" s="42" t="s">
        <v>4825</v>
      </c>
      <c r="AD71" s="99"/>
      <c r="AE71" s="99"/>
      <c r="AF71" s="99"/>
      <c r="AG71" s="99"/>
      <c r="AH71" s="99"/>
      <c r="AI71" s="43"/>
      <c r="AJ71" s="43"/>
      <c r="AK71" s="43"/>
      <c r="AL71" s="43"/>
      <c r="AM71" s="43"/>
      <c r="AN71" s="44" t="s">
        <v>17</v>
      </c>
      <c r="AO71" s="1157">
        <f>$AO$8</f>
        <v>0.7</v>
      </c>
      <c r="AP71" s="1157"/>
      <c r="AQ71" s="25"/>
      <c r="AR71" s="25"/>
      <c r="AS71" s="25"/>
      <c r="AT71" s="25"/>
      <c r="AU71" s="101">
        <f>ROUND(ROUND(ROUND(H71*P72,0)*V48,0)*AO71,0)</f>
        <v>239</v>
      </c>
      <c r="AV71" s="31"/>
    </row>
    <row r="72" spans="1:48" ht="17.100000000000001" customHeight="1" x14ac:dyDescent="0.15">
      <c r="A72" s="32">
        <v>43</v>
      </c>
      <c r="B72" s="33" t="s">
        <v>6299</v>
      </c>
      <c r="C72" s="34" t="s">
        <v>6300</v>
      </c>
      <c r="D72" s="422"/>
      <c r="E72" s="424"/>
      <c r="F72" s="29"/>
      <c r="G72" s="29"/>
      <c r="H72" s="418"/>
      <c r="I72" s="419"/>
      <c r="J72" s="419"/>
      <c r="K72" s="425"/>
      <c r="L72" s="420"/>
      <c r="M72" s="421"/>
      <c r="N72" s="421"/>
      <c r="O72" s="26" t="s">
        <v>17</v>
      </c>
      <c r="P72" s="1180">
        <f>$P$12</f>
        <v>0.96499999999999997</v>
      </c>
      <c r="Q72" s="1180"/>
      <c r="R72" s="166"/>
      <c r="S72" s="167"/>
      <c r="T72" s="167"/>
      <c r="U72" s="463"/>
      <c r="V72" s="70"/>
      <c r="W72" s="464"/>
      <c r="X72" s="1273"/>
      <c r="Y72" s="1273"/>
      <c r="Z72" s="1273"/>
      <c r="AA72" s="1273"/>
      <c r="AB72" s="1273"/>
      <c r="AC72" s="42" t="s">
        <v>4827</v>
      </c>
      <c r="AD72" s="99"/>
      <c r="AE72" s="99"/>
      <c r="AF72" s="99"/>
      <c r="AG72" s="99"/>
      <c r="AH72" s="99"/>
      <c r="AI72" s="43"/>
      <c r="AJ72" s="43"/>
      <c r="AK72" s="43"/>
      <c r="AL72" s="43"/>
      <c r="AM72" s="43"/>
      <c r="AN72" s="44" t="s">
        <v>17</v>
      </c>
      <c r="AO72" s="1157">
        <f>$AO$9</f>
        <v>0.5</v>
      </c>
      <c r="AP72" s="1157"/>
      <c r="AQ72" s="25"/>
      <c r="AR72" s="25"/>
      <c r="AS72" s="25"/>
      <c r="AT72" s="25"/>
      <c r="AU72" s="101">
        <f>ROUND(ROUND(ROUND(H71*P72,0)*V48,0)*AO72,0)</f>
        <v>171</v>
      </c>
      <c r="AV72" s="31"/>
    </row>
    <row r="73" spans="1:48" ht="17.100000000000001" customHeight="1" x14ac:dyDescent="0.15">
      <c r="A73" s="32">
        <v>43</v>
      </c>
      <c r="B73" s="33" t="s">
        <v>6301</v>
      </c>
      <c r="C73" s="34" t="s">
        <v>6302</v>
      </c>
      <c r="D73" s="422"/>
      <c r="E73" s="424"/>
      <c r="F73" s="29"/>
      <c r="G73" s="29"/>
      <c r="H73" s="20"/>
      <c r="K73" s="21"/>
      <c r="L73" s="416"/>
      <c r="M73" s="417"/>
      <c r="N73" s="417"/>
      <c r="O73" s="65"/>
      <c r="P73" s="156"/>
      <c r="Q73" s="156"/>
      <c r="R73" s="166"/>
      <c r="S73" s="167"/>
      <c r="T73" s="314"/>
      <c r="W73" s="449"/>
      <c r="X73" s="42"/>
      <c r="Y73" s="43"/>
      <c r="Z73" s="44"/>
      <c r="AA73" s="44"/>
      <c r="AB73" s="43"/>
      <c r="AC73" s="450"/>
      <c r="AD73" s="43"/>
      <c r="AE73" s="43"/>
      <c r="AF73" s="43"/>
      <c r="AG73" s="43"/>
      <c r="AH73" s="43"/>
      <c r="AI73" s="43"/>
      <c r="AJ73" s="43"/>
      <c r="AK73" s="43"/>
      <c r="AL73" s="43"/>
      <c r="AM73" s="43"/>
      <c r="AN73" s="44"/>
      <c r="AO73" s="45"/>
      <c r="AP73" s="45"/>
      <c r="AQ73" s="1198" t="s">
        <v>4833</v>
      </c>
      <c r="AR73" s="1281"/>
      <c r="AS73" s="1281"/>
      <c r="AT73" s="1299"/>
      <c r="AU73" s="101">
        <f>ROUND(ROUND(H71*V48,0)*AS76,0)</f>
        <v>337</v>
      </c>
      <c r="AV73" s="31"/>
    </row>
    <row r="74" spans="1:48" ht="17.100000000000001" customHeight="1" x14ac:dyDescent="0.15">
      <c r="A74" s="32">
        <v>43</v>
      </c>
      <c r="B74" s="33" t="s">
        <v>6303</v>
      </c>
      <c r="C74" s="34" t="s">
        <v>6304</v>
      </c>
      <c r="D74" s="422"/>
      <c r="E74" s="424"/>
      <c r="F74" s="29"/>
      <c r="G74" s="29"/>
      <c r="H74" s="20"/>
      <c r="K74" s="21"/>
      <c r="L74" s="418"/>
      <c r="M74" s="419"/>
      <c r="N74" s="419"/>
      <c r="O74" s="23"/>
      <c r="P74" s="167"/>
      <c r="Q74" s="167"/>
      <c r="R74" s="166"/>
      <c r="S74" s="167"/>
      <c r="T74" s="314"/>
      <c r="W74" s="449"/>
      <c r="X74" s="1271" t="s">
        <v>4824</v>
      </c>
      <c r="Y74" s="1202"/>
      <c r="Z74" s="1202"/>
      <c r="AA74" s="1202"/>
      <c r="AB74" s="1202"/>
      <c r="AC74" s="42" t="s">
        <v>4825</v>
      </c>
      <c r="AD74" s="99"/>
      <c r="AE74" s="99"/>
      <c r="AF74" s="99"/>
      <c r="AG74" s="99"/>
      <c r="AH74" s="99"/>
      <c r="AI74" s="43"/>
      <c r="AJ74" s="43"/>
      <c r="AK74" s="43"/>
      <c r="AL74" s="43"/>
      <c r="AM74" s="43"/>
      <c r="AN74" s="44" t="s">
        <v>17</v>
      </c>
      <c r="AO74" s="1157">
        <f>$AO$8</f>
        <v>0.7</v>
      </c>
      <c r="AP74" s="1157"/>
      <c r="AQ74" s="1268"/>
      <c r="AR74" s="1269"/>
      <c r="AS74" s="1269"/>
      <c r="AT74" s="1270"/>
      <c r="AU74" s="101">
        <f>ROUND(ROUND(ROUND(H71*V48,0)*AO74,0)*AS76,0)</f>
        <v>237</v>
      </c>
      <c r="AV74" s="31"/>
    </row>
    <row r="75" spans="1:48" ht="17.100000000000001" customHeight="1" x14ac:dyDescent="0.15">
      <c r="A75" s="32">
        <v>43</v>
      </c>
      <c r="B75" s="33" t="s">
        <v>6305</v>
      </c>
      <c r="C75" s="34" t="s">
        <v>6306</v>
      </c>
      <c r="D75" s="422"/>
      <c r="E75" s="424"/>
      <c r="F75" s="29"/>
      <c r="G75" s="29"/>
      <c r="H75" s="20"/>
      <c r="K75" s="21"/>
      <c r="L75" s="420"/>
      <c r="M75" s="421"/>
      <c r="N75" s="421"/>
      <c r="O75" s="26"/>
      <c r="P75" s="27"/>
      <c r="Q75" s="27"/>
      <c r="R75" s="166"/>
      <c r="S75" s="167"/>
      <c r="T75" s="314"/>
      <c r="W75" s="449"/>
      <c r="X75" s="1272"/>
      <c r="Y75" s="1273"/>
      <c r="Z75" s="1273"/>
      <c r="AA75" s="1273"/>
      <c r="AB75" s="1273"/>
      <c r="AC75" s="42" t="s">
        <v>4827</v>
      </c>
      <c r="AD75" s="99"/>
      <c r="AE75" s="99"/>
      <c r="AF75" s="99"/>
      <c r="AG75" s="99"/>
      <c r="AH75" s="99"/>
      <c r="AI75" s="43"/>
      <c r="AJ75" s="43"/>
      <c r="AK75" s="43"/>
      <c r="AL75" s="43"/>
      <c r="AM75" s="43"/>
      <c r="AN75" s="44" t="s">
        <v>17</v>
      </c>
      <c r="AO75" s="1157">
        <f>$AO$9</f>
        <v>0.5</v>
      </c>
      <c r="AP75" s="1157"/>
      <c r="AQ75" s="20"/>
      <c r="AR75" s="4"/>
      <c r="AS75" s="4"/>
      <c r="AT75" s="21"/>
      <c r="AU75" s="101">
        <f>ROUND(ROUND(ROUND(H71*V48,0)*AO75,0)*AS76,0)</f>
        <v>169</v>
      </c>
      <c r="AV75" s="31"/>
    </row>
    <row r="76" spans="1:48" ht="17.100000000000001" customHeight="1" x14ac:dyDescent="0.15">
      <c r="A76" s="32">
        <v>43</v>
      </c>
      <c r="B76" s="33" t="s">
        <v>6307</v>
      </c>
      <c r="C76" s="34" t="s">
        <v>6308</v>
      </c>
      <c r="D76" s="422"/>
      <c r="E76" s="424"/>
      <c r="F76" s="29"/>
      <c r="G76" s="29"/>
      <c r="H76" s="20"/>
      <c r="K76" s="21"/>
      <c r="L76" s="1271" t="s">
        <v>4829</v>
      </c>
      <c r="M76" s="1202"/>
      <c r="N76" s="1202"/>
      <c r="O76" s="1202"/>
      <c r="P76" s="1202"/>
      <c r="Q76" s="1202"/>
      <c r="R76" s="418"/>
      <c r="S76" s="419"/>
      <c r="T76" s="425"/>
      <c r="W76" s="449"/>
      <c r="X76" s="42"/>
      <c r="Y76" s="43"/>
      <c r="Z76" s="44"/>
      <c r="AA76" s="44"/>
      <c r="AB76" s="43"/>
      <c r="AC76" s="450"/>
      <c r="AD76" s="43"/>
      <c r="AE76" s="43"/>
      <c r="AF76" s="43"/>
      <c r="AG76" s="43"/>
      <c r="AH76" s="43"/>
      <c r="AI76" s="43"/>
      <c r="AJ76" s="43"/>
      <c r="AK76" s="43"/>
      <c r="AL76" s="43"/>
      <c r="AM76" s="43"/>
      <c r="AN76" s="44"/>
      <c r="AO76" s="45"/>
      <c r="AP76" s="45"/>
      <c r="AQ76" s="20"/>
      <c r="AR76" s="23" t="s">
        <v>17</v>
      </c>
      <c r="AS76" s="1158">
        <f>AS64</f>
        <v>0.95</v>
      </c>
      <c r="AT76" s="1159"/>
      <c r="AU76" s="101">
        <f>ROUND(ROUND(ROUND(H71*P78,0)*V48,0)*AS76,0)</f>
        <v>325</v>
      </c>
      <c r="AV76" s="31"/>
    </row>
    <row r="77" spans="1:48" ht="17.100000000000001" customHeight="1" x14ac:dyDescent="0.15">
      <c r="A77" s="32">
        <v>43</v>
      </c>
      <c r="B77" s="33" t="s">
        <v>6309</v>
      </c>
      <c r="C77" s="34" t="s">
        <v>6310</v>
      </c>
      <c r="D77" s="422"/>
      <c r="E77" s="424"/>
      <c r="F77" s="29"/>
      <c r="G77" s="29"/>
      <c r="H77" s="20"/>
      <c r="K77" s="21"/>
      <c r="L77" s="1228"/>
      <c r="M77" s="1283"/>
      <c r="N77" s="1283"/>
      <c r="O77" s="1283"/>
      <c r="P77" s="1283"/>
      <c r="Q77" s="1283"/>
      <c r="R77" s="418"/>
      <c r="S77" s="419"/>
      <c r="T77" s="425"/>
      <c r="W77" s="449"/>
      <c r="X77" s="1271" t="s">
        <v>4824</v>
      </c>
      <c r="Y77" s="1202"/>
      <c r="Z77" s="1202"/>
      <c r="AA77" s="1202"/>
      <c r="AB77" s="1202"/>
      <c r="AC77" s="42" t="s">
        <v>4825</v>
      </c>
      <c r="AD77" s="99"/>
      <c r="AE77" s="99"/>
      <c r="AF77" s="99"/>
      <c r="AG77" s="99"/>
      <c r="AH77" s="99"/>
      <c r="AI77" s="43"/>
      <c r="AJ77" s="43"/>
      <c r="AK77" s="43"/>
      <c r="AL77" s="43"/>
      <c r="AM77" s="43"/>
      <c r="AN77" s="44" t="s">
        <v>17</v>
      </c>
      <c r="AO77" s="1157">
        <f>$AO$8</f>
        <v>0.7</v>
      </c>
      <c r="AP77" s="1157"/>
      <c r="AQ77" s="20"/>
      <c r="AR77" s="4"/>
      <c r="AS77" s="4"/>
      <c r="AT77" s="21"/>
      <c r="AU77" s="101">
        <f>ROUND(ROUND(ROUND(ROUND(H71*P78,0)*V48,0)*AO77,0)*AS76,0)</f>
        <v>227</v>
      </c>
      <c r="AV77" s="31"/>
    </row>
    <row r="78" spans="1:48" ht="17.100000000000001" customHeight="1" x14ac:dyDescent="0.15">
      <c r="A78" s="32">
        <v>43</v>
      </c>
      <c r="B78" s="33" t="s">
        <v>6311</v>
      </c>
      <c r="C78" s="34" t="s">
        <v>6312</v>
      </c>
      <c r="D78" s="422"/>
      <c r="E78" s="424"/>
      <c r="F78" s="29"/>
      <c r="G78" s="29"/>
      <c r="H78" s="20"/>
      <c r="K78" s="21"/>
      <c r="L78" s="420"/>
      <c r="M78" s="421"/>
      <c r="N78" s="421"/>
      <c r="O78" s="26" t="s">
        <v>17</v>
      </c>
      <c r="P78" s="1180">
        <f>$P$12</f>
        <v>0.96499999999999997</v>
      </c>
      <c r="Q78" s="1180"/>
      <c r="R78" s="166"/>
      <c r="S78" s="167"/>
      <c r="T78" s="314"/>
      <c r="W78" s="449"/>
      <c r="X78" s="1272"/>
      <c r="Y78" s="1273"/>
      <c r="Z78" s="1273"/>
      <c r="AA78" s="1273"/>
      <c r="AB78" s="1273"/>
      <c r="AC78" s="42" t="s">
        <v>4827</v>
      </c>
      <c r="AD78" s="99"/>
      <c r="AE78" s="99"/>
      <c r="AF78" s="99"/>
      <c r="AG78" s="99"/>
      <c r="AH78" s="99"/>
      <c r="AI78" s="43"/>
      <c r="AJ78" s="43"/>
      <c r="AK78" s="43"/>
      <c r="AL78" s="43"/>
      <c r="AM78" s="43"/>
      <c r="AN78" s="44" t="s">
        <v>17</v>
      </c>
      <c r="AO78" s="1157">
        <f>$AO$9</f>
        <v>0.5</v>
      </c>
      <c r="AP78" s="1157"/>
      <c r="AQ78" s="24"/>
      <c r="AR78" s="25"/>
      <c r="AS78" s="25"/>
      <c r="AT78" s="25"/>
      <c r="AU78" s="35">
        <f>ROUND(ROUND(ROUND(ROUND(H71*P78,0)*V48,0)*AO78,0)*AS76,0)</f>
        <v>162</v>
      </c>
      <c r="AV78" s="31"/>
    </row>
    <row r="79" spans="1:48" ht="17.100000000000001" customHeight="1" x14ac:dyDescent="0.15">
      <c r="A79" s="32">
        <v>43</v>
      </c>
      <c r="B79" s="33" t="s">
        <v>6313</v>
      </c>
      <c r="C79" s="34" t="s">
        <v>6314</v>
      </c>
      <c r="D79" s="422"/>
      <c r="E79" s="424"/>
      <c r="F79" s="29"/>
      <c r="G79" s="29"/>
      <c r="H79" s="1085" t="s">
        <v>4905</v>
      </c>
      <c r="I79" s="1086"/>
      <c r="J79" s="1086"/>
      <c r="K79" s="1087"/>
      <c r="L79" s="416"/>
      <c r="M79" s="417"/>
      <c r="N79" s="417"/>
      <c r="O79" s="65"/>
      <c r="P79" s="156"/>
      <c r="Q79" s="156"/>
      <c r="R79" s="1301" t="s">
        <v>6169</v>
      </c>
      <c r="S79" s="1311"/>
      <c r="T79" s="1312"/>
      <c r="U79" s="1219" t="s">
        <v>6170</v>
      </c>
      <c r="V79" s="1219"/>
      <c r="W79" s="1220"/>
      <c r="X79" s="43"/>
      <c r="Y79" s="43"/>
      <c r="Z79" s="44"/>
      <c r="AA79" s="44"/>
      <c r="AB79" s="43"/>
      <c r="AC79" s="450"/>
      <c r="AD79" s="43"/>
      <c r="AE79" s="43"/>
      <c r="AF79" s="43"/>
      <c r="AG79" s="43"/>
      <c r="AH79" s="43"/>
      <c r="AI79" s="43"/>
      <c r="AJ79" s="43"/>
      <c r="AK79" s="43"/>
      <c r="AL79" s="43"/>
      <c r="AM79" s="43"/>
      <c r="AN79" s="44"/>
      <c r="AO79" s="45"/>
      <c r="AP79" s="45"/>
      <c r="AQ79" s="43"/>
      <c r="AR79" s="43"/>
      <c r="AS79" s="43"/>
      <c r="AT79" s="43"/>
      <c r="AU79" s="35">
        <f>ROUND(H83*V84,0)</f>
        <v>328</v>
      </c>
      <c r="AV79" s="31"/>
    </row>
    <row r="80" spans="1:48" ht="17.100000000000001" customHeight="1" x14ac:dyDescent="0.15">
      <c r="A80" s="32">
        <v>43</v>
      </c>
      <c r="B80" s="33" t="s">
        <v>6315</v>
      </c>
      <c r="C80" s="34" t="s">
        <v>6316</v>
      </c>
      <c r="D80" s="422"/>
      <c r="E80" s="424"/>
      <c r="F80" s="29"/>
      <c r="G80" s="29"/>
      <c r="H80" s="1088"/>
      <c r="I80" s="1089"/>
      <c r="J80" s="1089"/>
      <c r="K80" s="1090"/>
      <c r="L80" s="418"/>
      <c r="M80" s="419"/>
      <c r="N80" s="419"/>
      <c r="O80" s="23"/>
      <c r="P80" s="167"/>
      <c r="Q80" s="167"/>
      <c r="R80" s="1313"/>
      <c r="S80" s="1314"/>
      <c r="T80" s="1315"/>
      <c r="U80" s="1309"/>
      <c r="V80" s="1309"/>
      <c r="W80" s="1310"/>
      <c r="X80" s="1202" t="s">
        <v>4824</v>
      </c>
      <c r="Y80" s="1202"/>
      <c r="Z80" s="1202"/>
      <c r="AA80" s="1202"/>
      <c r="AB80" s="1202"/>
      <c r="AC80" s="42" t="s">
        <v>4825</v>
      </c>
      <c r="AD80" s="99"/>
      <c r="AE80" s="99"/>
      <c r="AF80" s="99"/>
      <c r="AG80" s="99"/>
      <c r="AH80" s="99"/>
      <c r="AI80" s="43"/>
      <c r="AJ80" s="43"/>
      <c r="AK80" s="43"/>
      <c r="AL80" s="43"/>
      <c r="AM80" s="43"/>
      <c r="AN80" s="44" t="s">
        <v>17</v>
      </c>
      <c r="AO80" s="1157">
        <f>$AO$8</f>
        <v>0.7</v>
      </c>
      <c r="AP80" s="1157"/>
      <c r="AQ80" s="43"/>
      <c r="AR80" s="43"/>
      <c r="AS80" s="43"/>
      <c r="AT80" s="43"/>
      <c r="AU80" s="101">
        <f>ROUND(ROUND(H83*V84,0)*AO80,0)</f>
        <v>230</v>
      </c>
      <c r="AV80" s="31"/>
    </row>
    <row r="81" spans="1:48" ht="17.100000000000001" customHeight="1" x14ac:dyDescent="0.15">
      <c r="A81" s="32">
        <v>43</v>
      </c>
      <c r="B81" s="33" t="s">
        <v>6317</v>
      </c>
      <c r="C81" s="34" t="s">
        <v>6318</v>
      </c>
      <c r="D81" s="422"/>
      <c r="E81" s="424"/>
      <c r="F81" s="29"/>
      <c r="G81" s="29"/>
      <c r="H81" s="1088"/>
      <c r="I81" s="1089"/>
      <c r="J81" s="1089"/>
      <c r="K81" s="1090"/>
      <c r="L81" s="420"/>
      <c r="M81" s="421"/>
      <c r="N81" s="421"/>
      <c r="O81" s="26"/>
      <c r="P81" s="27"/>
      <c r="Q81" s="27"/>
      <c r="R81" s="1313"/>
      <c r="S81" s="1314"/>
      <c r="T81" s="1315"/>
      <c r="U81" s="1309"/>
      <c r="V81" s="1309"/>
      <c r="W81" s="1310"/>
      <c r="X81" s="1273"/>
      <c r="Y81" s="1273"/>
      <c r="Z81" s="1273"/>
      <c r="AA81" s="1273"/>
      <c r="AB81" s="1273"/>
      <c r="AC81" s="42" t="s">
        <v>4827</v>
      </c>
      <c r="AD81" s="99"/>
      <c r="AE81" s="99"/>
      <c r="AF81" s="99"/>
      <c r="AG81" s="99"/>
      <c r="AH81" s="99"/>
      <c r="AI81" s="43"/>
      <c r="AJ81" s="43"/>
      <c r="AK81" s="43"/>
      <c r="AL81" s="43"/>
      <c r="AM81" s="43"/>
      <c r="AN81" s="44" t="s">
        <v>17</v>
      </c>
      <c r="AO81" s="1157">
        <f>$AO$9</f>
        <v>0.5</v>
      </c>
      <c r="AP81" s="1157"/>
      <c r="AQ81" s="43"/>
      <c r="AR81" s="43"/>
      <c r="AS81" s="43"/>
      <c r="AT81" s="43"/>
      <c r="AU81" s="101">
        <f>ROUND(ROUND(H83*V84,0)*AO81,0)</f>
        <v>164</v>
      </c>
      <c r="AV81" s="31"/>
    </row>
    <row r="82" spans="1:48" ht="17.100000000000001" customHeight="1" x14ac:dyDescent="0.15">
      <c r="A82" s="32">
        <v>43</v>
      </c>
      <c r="B82" s="33" t="s">
        <v>6319</v>
      </c>
      <c r="C82" s="34" t="s">
        <v>6320</v>
      </c>
      <c r="D82" s="422"/>
      <c r="E82" s="424"/>
      <c r="F82" s="29"/>
      <c r="G82" s="29"/>
      <c r="H82" s="1088"/>
      <c r="I82" s="1089"/>
      <c r="J82" s="1089"/>
      <c r="K82" s="1090"/>
      <c r="L82" s="1271" t="s">
        <v>4829</v>
      </c>
      <c r="M82" s="1202"/>
      <c r="N82" s="1202"/>
      <c r="O82" s="1202"/>
      <c r="P82" s="1202"/>
      <c r="Q82" s="1202"/>
      <c r="R82" s="1313"/>
      <c r="S82" s="1314"/>
      <c r="T82" s="1315"/>
      <c r="U82" s="1069"/>
      <c r="V82" s="1069"/>
      <c r="W82" s="1070"/>
      <c r="X82" s="43"/>
      <c r="Y82" s="43"/>
      <c r="Z82" s="44"/>
      <c r="AA82" s="44"/>
      <c r="AB82" s="43"/>
      <c r="AC82" s="450"/>
      <c r="AD82" s="43"/>
      <c r="AE82" s="43"/>
      <c r="AF82" s="43"/>
      <c r="AG82" s="43"/>
      <c r="AH82" s="43"/>
      <c r="AI82" s="43"/>
      <c r="AJ82" s="43"/>
      <c r="AK82" s="43"/>
      <c r="AL82" s="43"/>
      <c r="AM82" s="43"/>
      <c r="AN82" s="44"/>
      <c r="AO82" s="45"/>
      <c r="AP82" s="45"/>
      <c r="AQ82" s="43"/>
      <c r="AR82" s="43"/>
      <c r="AS82" s="25"/>
      <c r="AT82" s="25"/>
      <c r="AU82" s="101">
        <f>ROUND(ROUND(H83*P84,0)*V84,0)</f>
        <v>316</v>
      </c>
      <c r="AV82" s="31"/>
    </row>
    <row r="83" spans="1:48" ht="17.100000000000001" customHeight="1" x14ac:dyDescent="0.15">
      <c r="A83" s="32">
        <v>43</v>
      </c>
      <c r="B83" s="33" t="s">
        <v>6321</v>
      </c>
      <c r="C83" s="34" t="s">
        <v>6322</v>
      </c>
      <c r="D83" s="422"/>
      <c r="E83" s="424"/>
      <c r="F83" s="29"/>
      <c r="G83" s="29"/>
      <c r="H83" s="1280">
        <f>'15就労移行支援(基本)'!K83</f>
        <v>468</v>
      </c>
      <c r="I83" s="1108"/>
      <c r="J83" s="4" t="s">
        <v>21</v>
      </c>
      <c r="K83" s="22"/>
      <c r="L83" s="1228"/>
      <c r="M83" s="1283"/>
      <c r="N83" s="1283"/>
      <c r="O83" s="1283"/>
      <c r="P83" s="1283"/>
      <c r="Q83" s="1283"/>
      <c r="R83" s="1313"/>
      <c r="S83" s="1314"/>
      <c r="T83" s="1315"/>
      <c r="W83" s="449"/>
      <c r="X83" s="1271" t="s">
        <v>4824</v>
      </c>
      <c r="Y83" s="1202"/>
      <c r="Z83" s="1202"/>
      <c r="AA83" s="1202"/>
      <c r="AB83" s="1202"/>
      <c r="AC83" s="42" t="s">
        <v>4825</v>
      </c>
      <c r="AD83" s="99"/>
      <c r="AE83" s="99"/>
      <c r="AF83" s="99"/>
      <c r="AG83" s="99"/>
      <c r="AH83" s="99"/>
      <c r="AI83" s="43"/>
      <c r="AJ83" s="43"/>
      <c r="AK83" s="43"/>
      <c r="AL83" s="43"/>
      <c r="AM83" s="43"/>
      <c r="AN83" s="44" t="s">
        <v>17</v>
      </c>
      <c r="AO83" s="1157">
        <f>$AO$8</f>
        <v>0.7</v>
      </c>
      <c r="AP83" s="1157"/>
      <c r="AQ83" s="25"/>
      <c r="AR83" s="25"/>
      <c r="AS83" s="25"/>
      <c r="AT83" s="25"/>
      <c r="AU83" s="101">
        <f>ROUND(ROUND(ROUND(H83*P84,0)*V84,0)*AO83,0)</f>
        <v>221</v>
      </c>
      <c r="AV83" s="31"/>
    </row>
    <row r="84" spans="1:48" ht="17.100000000000001" customHeight="1" x14ac:dyDescent="0.15">
      <c r="A84" s="32">
        <v>43</v>
      </c>
      <c r="B84" s="33" t="s">
        <v>6323</v>
      </c>
      <c r="C84" s="34" t="s">
        <v>6324</v>
      </c>
      <c r="D84" s="422"/>
      <c r="E84" s="424"/>
      <c r="F84" s="29"/>
      <c r="G84" s="29"/>
      <c r="H84" s="418"/>
      <c r="I84" s="419"/>
      <c r="J84" s="419"/>
      <c r="K84" s="425"/>
      <c r="L84" s="420"/>
      <c r="M84" s="421"/>
      <c r="N84" s="421"/>
      <c r="O84" s="26" t="s">
        <v>17</v>
      </c>
      <c r="P84" s="1180">
        <f>$P$12</f>
        <v>0.96499999999999997</v>
      </c>
      <c r="Q84" s="1180"/>
      <c r="R84" s="1276"/>
      <c r="S84" s="1277"/>
      <c r="T84" s="1278"/>
      <c r="U84" s="23" t="s">
        <v>17</v>
      </c>
      <c r="V84" s="1158">
        <f>V48</f>
        <v>0.7</v>
      </c>
      <c r="W84" s="1159"/>
      <c r="X84" s="1272"/>
      <c r="Y84" s="1273"/>
      <c r="Z84" s="1273"/>
      <c r="AA84" s="1273"/>
      <c r="AB84" s="1273"/>
      <c r="AC84" s="42" t="s">
        <v>4827</v>
      </c>
      <c r="AD84" s="99"/>
      <c r="AE84" s="99"/>
      <c r="AF84" s="99"/>
      <c r="AG84" s="99"/>
      <c r="AH84" s="99"/>
      <c r="AI84" s="43"/>
      <c r="AJ84" s="43"/>
      <c r="AK84" s="43"/>
      <c r="AL84" s="43"/>
      <c r="AM84" s="43"/>
      <c r="AN84" s="44" t="s">
        <v>17</v>
      </c>
      <c r="AO84" s="1157">
        <f>$AO$9</f>
        <v>0.5</v>
      </c>
      <c r="AP84" s="1157"/>
      <c r="AQ84" s="25"/>
      <c r="AR84" s="25"/>
      <c r="AS84" s="25"/>
      <c r="AT84" s="25"/>
      <c r="AU84" s="101">
        <f>ROUND(ROUND(ROUND(H83*P84,0)*V84,0)*AO84,0)</f>
        <v>158</v>
      </c>
      <c r="AV84" s="31"/>
    </row>
    <row r="85" spans="1:48" ht="17.100000000000001" customHeight="1" x14ac:dyDescent="0.15">
      <c r="A85" s="32">
        <v>43</v>
      </c>
      <c r="B85" s="33" t="s">
        <v>6325</v>
      </c>
      <c r="C85" s="34" t="s">
        <v>6326</v>
      </c>
      <c r="D85" s="422"/>
      <c r="E85" s="424"/>
      <c r="F85" s="29"/>
      <c r="G85" s="29"/>
      <c r="H85" s="20"/>
      <c r="K85" s="21"/>
      <c r="L85" s="416"/>
      <c r="M85" s="417"/>
      <c r="N85" s="417"/>
      <c r="O85" s="65"/>
      <c r="P85" s="156"/>
      <c r="Q85" s="156"/>
      <c r="R85" s="166"/>
      <c r="S85" s="167"/>
      <c r="T85" s="314"/>
      <c r="W85" s="449"/>
      <c r="X85" s="42"/>
      <c r="Y85" s="43"/>
      <c r="Z85" s="44"/>
      <c r="AA85" s="44"/>
      <c r="AB85" s="43"/>
      <c r="AC85" s="450"/>
      <c r="AD85" s="43"/>
      <c r="AE85" s="43"/>
      <c r="AF85" s="43"/>
      <c r="AG85" s="43"/>
      <c r="AH85" s="43"/>
      <c r="AI85" s="43"/>
      <c r="AJ85" s="43"/>
      <c r="AK85" s="43"/>
      <c r="AL85" s="43"/>
      <c r="AM85" s="43"/>
      <c r="AN85" s="44"/>
      <c r="AO85" s="45"/>
      <c r="AP85" s="45"/>
      <c r="AQ85" s="1198" t="s">
        <v>4833</v>
      </c>
      <c r="AR85" s="1281"/>
      <c r="AS85" s="1281"/>
      <c r="AT85" s="1299"/>
      <c r="AU85" s="101">
        <f>ROUND(ROUND(H83*V84,0)*AS88,0)</f>
        <v>312</v>
      </c>
      <c r="AV85" s="31"/>
    </row>
    <row r="86" spans="1:48" ht="17.100000000000001" customHeight="1" x14ac:dyDescent="0.15">
      <c r="A86" s="32">
        <v>43</v>
      </c>
      <c r="B86" s="33" t="s">
        <v>6327</v>
      </c>
      <c r="C86" s="34" t="s">
        <v>6328</v>
      </c>
      <c r="D86" s="422"/>
      <c r="E86" s="424"/>
      <c r="F86" s="29"/>
      <c r="G86" s="29"/>
      <c r="H86" s="20"/>
      <c r="K86" s="21"/>
      <c r="L86" s="418"/>
      <c r="M86" s="419"/>
      <c r="N86" s="419"/>
      <c r="O86" s="23"/>
      <c r="P86" s="167"/>
      <c r="Q86" s="167"/>
      <c r="R86" s="166"/>
      <c r="S86" s="167"/>
      <c r="T86" s="314"/>
      <c r="W86" s="449"/>
      <c r="X86" s="1271" t="s">
        <v>4824</v>
      </c>
      <c r="Y86" s="1202"/>
      <c r="Z86" s="1202"/>
      <c r="AA86" s="1202"/>
      <c r="AB86" s="1202"/>
      <c r="AC86" s="42" t="s">
        <v>4825</v>
      </c>
      <c r="AD86" s="99"/>
      <c r="AE86" s="99"/>
      <c r="AF86" s="99"/>
      <c r="AG86" s="99"/>
      <c r="AH86" s="99"/>
      <c r="AI86" s="43"/>
      <c r="AJ86" s="43"/>
      <c r="AK86" s="43"/>
      <c r="AL86" s="43"/>
      <c r="AM86" s="43"/>
      <c r="AN86" s="44" t="s">
        <v>17</v>
      </c>
      <c r="AO86" s="1157">
        <f>$AO$8</f>
        <v>0.7</v>
      </c>
      <c r="AP86" s="1157"/>
      <c r="AQ86" s="1268"/>
      <c r="AR86" s="1269"/>
      <c r="AS86" s="1269"/>
      <c r="AT86" s="1270"/>
      <c r="AU86" s="101">
        <f>ROUND(ROUND(ROUND(H83*V84,0)*AO86,0)*AS88,0)</f>
        <v>219</v>
      </c>
      <c r="AV86" s="31"/>
    </row>
    <row r="87" spans="1:48" ht="17.100000000000001" customHeight="1" x14ac:dyDescent="0.15">
      <c r="A87" s="32">
        <v>43</v>
      </c>
      <c r="B87" s="33" t="s">
        <v>6329</v>
      </c>
      <c r="C87" s="34" t="s">
        <v>6330</v>
      </c>
      <c r="D87" s="422"/>
      <c r="E87" s="424"/>
      <c r="F87" s="29"/>
      <c r="G87" s="29"/>
      <c r="H87" s="20"/>
      <c r="K87" s="21"/>
      <c r="L87" s="420"/>
      <c r="M87" s="421"/>
      <c r="N87" s="421"/>
      <c r="O87" s="26"/>
      <c r="P87" s="27"/>
      <c r="Q87" s="27"/>
      <c r="R87" s="166"/>
      <c r="S87" s="167"/>
      <c r="T87" s="314"/>
      <c r="W87" s="449"/>
      <c r="X87" s="1272"/>
      <c r="Y87" s="1273"/>
      <c r="Z87" s="1273"/>
      <c r="AA87" s="1273"/>
      <c r="AB87" s="1273"/>
      <c r="AC87" s="42" t="s">
        <v>4827</v>
      </c>
      <c r="AD87" s="99"/>
      <c r="AE87" s="99"/>
      <c r="AF87" s="99"/>
      <c r="AG87" s="99"/>
      <c r="AH87" s="99"/>
      <c r="AI87" s="43"/>
      <c r="AJ87" s="43"/>
      <c r="AK87" s="43"/>
      <c r="AL87" s="43"/>
      <c r="AM87" s="43"/>
      <c r="AN87" s="44" t="s">
        <v>17</v>
      </c>
      <c r="AO87" s="1157">
        <f>$AO$9</f>
        <v>0.5</v>
      </c>
      <c r="AP87" s="1157"/>
      <c r="AQ87" s="20"/>
      <c r="AR87" s="4"/>
      <c r="AS87" s="4"/>
      <c r="AT87" s="21"/>
      <c r="AU87" s="101">
        <f>ROUND(ROUND(ROUND(H83*V84,0)*AO87,0)*AS88,0)</f>
        <v>156</v>
      </c>
      <c r="AV87" s="31"/>
    </row>
    <row r="88" spans="1:48" ht="17.100000000000001" customHeight="1" x14ac:dyDescent="0.15">
      <c r="A88" s="32">
        <v>43</v>
      </c>
      <c r="B88" s="33" t="s">
        <v>6331</v>
      </c>
      <c r="C88" s="34" t="s">
        <v>6332</v>
      </c>
      <c r="D88" s="422"/>
      <c r="E88" s="424"/>
      <c r="F88" s="29"/>
      <c r="G88" s="29"/>
      <c r="H88" s="20"/>
      <c r="K88" s="21"/>
      <c r="L88" s="1271" t="s">
        <v>4829</v>
      </c>
      <c r="M88" s="1202"/>
      <c r="N88" s="1202"/>
      <c r="O88" s="1202"/>
      <c r="P88" s="1202"/>
      <c r="Q88" s="1202"/>
      <c r="R88" s="418"/>
      <c r="S88" s="419"/>
      <c r="T88" s="425"/>
      <c r="W88" s="449"/>
      <c r="X88" s="42"/>
      <c r="Y88" s="43"/>
      <c r="Z88" s="44"/>
      <c r="AA88" s="44"/>
      <c r="AB88" s="43"/>
      <c r="AC88" s="450"/>
      <c r="AD88" s="43"/>
      <c r="AE88" s="43"/>
      <c r="AF88" s="43"/>
      <c r="AG88" s="43"/>
      <c r="AH88" s="43"/>
      <c r="AI88" s="43"/>
      <c r="AJ88" s="43"/>
      <c r="AK88" s="43"/>
      <c r="AL88" s="43"/>
      <c r="AM88" s="43"/>
      <c r="AN88" s="44"/>
      <c r="AO88" s="45"/>
      <c r="AP88" s="45"/>
      <c r="AQ88" s="20"/>
      <c r="AR88" s="23" t="s">
        <v>17</v>
      </c>
      <c r="AS88" s="1158">
        <f>AS76</f>
        <v>0.95</v>
      </c>
      <c r="AT88" s="1159"/>
      <c r="AU88" s="101">
        <f>ROUND(ROUND(ROUND(H83*P90,0)*V84,0)*AS88,0)</f>
        <v>300</v>
      </c>
      <c r="AV88" s="31"/>
    </row>
    <row r="89" spans="1:48" ht="17.100000000000001" customHeight="1" x14ac:dyDescent="0.15">
      <c r="A89" s="32">
        <v>43</v>
      </c>
      <c r="B89" s="33" t="s">
        <v>6333</v>
      </c>
      <c r="C89" s="34" t="s">
        <v>6334</v>
      </c>
      <c r="D89" s="422"/>
      <c r="E89" s="424"/>
      <c r="F89" s="29"/>
      <c r="G89" s="29"/>
      <c r="H89" s="20"/>
      <c r="K89" s="21"/>
      <c r="L89" s="1228"/>
      <c r="M89" s="1283"/>
      <c r="N89" s="1283"/>
      <c r="O89" s="1283"/>
      <c r="P89" s="1283"/>
      <c r="Q89" s="1283"/>
      <c r="R89" s="418"/>
      <c r="S89" s="419"/>
      <c r="T89" s="425"/>
      <c r="W89" s="449"/>
      <c r="X89" s="1271" t="s">
        <v>4824</v>
      </c>
      <c r="Y89" s="1202"/>
      <c r="Z89" s="1202"/>
      <c r="AA89" s="1202"/>
      <c r="AB89" s="1202"/>
      <c r="AC89" s="42" t="s">
        <v>4825</v>
      </c>
      <c r="AD89" s="99"/>
      <c r="AE89" s="99"/>
      <c r="AF89" s="99"/>
      <c r="AG89" s="99"/>
      <c r="AH89" s="99"/>
      <c r="AI89" s="43"/>
      <c r="AJ89" s="43"/>
      <c r="AK89" s="43"/>
      <c r="AL89" s="43"/>
      <c r="AM89" s="43"/>
      <c r="AN89" s="44" t="s">
        <v>17</v>
      </c>
      <c r="AO89" s="1157">
        <f>$AO$8</f>
        <v>0.7</v>
      </c>
      <c r="AP89" s="1157"/>
      <c r="AQ89" s="20"/>
      <c r="AR89" s="4"/>
      <c r="AS89" s="4"/>
      <c r="AT89" s="21"/>
      <c r="AU89" s="101">
        <f>ROUND(ROUND(ROUND(ROUND(H83*P90,0)*V84,0)*AO89,0)*AS88,0)</f>
        <v>210</v>
      </c>
      <c r="AV89" s="31"/>
    </row>
    <row r="90" spans="1:48" ht="17.100000000000001" customHeight="1" x14ac:dyDescent="0.15">
      <c r="A90" s="32">
        <v>43</v>
      </c>
      <c r="B90" s="33" t="s">
        <v>6335</v>
      </c>
      <c r="C90" s="34" t="s">
        <v>6336</v>
      </c>
      <c r="D90" s="426"/>
      <c r="E90" s="428"/>
      <c r="F90" s="57"/>
      <c r="G90" s="57"/>
      <c r="H90" s="24"/>
      <c r="I90" s="25"/>
      <c r="J90" s="25"/>
      <c r="K90" s="38"/>
      <c r="L90" s="420"/>
      <c r="M90" s="421"/>
      <c r="N90" s="421"/>
      <c r="O90" s="26" t="s">
        <v>17</v>
      </c>
      <c r="P90" s="1180">
        <f>$P$12</f>
        <v>0.96499999999999997</v>
      </c>
      <c r="Q90" s="1180"/>
      <c r="R90" s="454"/>
      <c r="S90" s="27"/>
      <c r="T90" s="28"/>
      <c r="U90" s="135"/>
      <c r="V90" s="233"/>
      <c r="W90" s="455"/>
      <c r="X90" s="1272"/>
      <c r="Y90" s="1273"/>
      <c r="Z90" s="1273"/>
      <c r="AA90" s="1273"/>
      <c r="AB90" s="1273"/>
      <c r="AC90" s="42" t="s">
        <v>4827</v>
      </c>
      <c r="AD90" s="99"/>
      <c r="AE90" s="99"/>
      <c r="AF90" s="99"/>
      <c r="AG90" s="99"/>
      <c r="AH90" s="99"/>
      <c r="AI90" s="43"/>
      <c r="AJ90" s="43"/>
      <c r="AK90" s="43"/>
      <c r="AL90" s="43"/>
      <c r="AM90" s="43"/>
      <c r="AN90" s="44" t="s">
        <v>17</v>
      </c>
      <c r="AO90" s="1157">
        <f>$AO$9</f>
        <v>0.5</v>
      </c>
      <c r="AP90" s="1157"/>
      <c r="AQ90" s="24"/>
      <c r="AR90" s="25"/>
      <c r="AS90" s="25"/>
      <c r="AT90" s="25"/>
      <c r="AU90" s="35">
        <f>ROUND(ROUND(ROUND(ROUND(H83*P90,0)*V84,0)*AO90,0)*AS88,0)</f>
        <v>150</v>
      </c>
      <c r="AV90" s="61"/>
    </row>
    <row r="91" spans="1:48" ht="17.100000000000001" customHeight="1" x14ac:dyDescent="0.15">
      <c r="A91" s="32">
        <v>43</v>
      </c>
      <c r="B91" s="33" t="s">
        <v>6337</v>
      </c>
      <c r="C91" s="34" t="s">
        <v>6338</v>
      </c>
      <c r="D91" s="1085" t="s">
        <v>4819</v>
      </c>
      <c r="E91" s="1087"/>
      <c r="F91" s="1085" t="s">
        <v>4918</v>
      </c>
      <c r="G91" s="1299"/>
      <c r="H91" s="1085" t="s">
        <v>4821</v>
      </c>
      <c r="I91" s="1086"/>
      <c r="J91" s="1086"/>
      <c r="K91" s="1087"/>
      <c r="L91" s="416"/>
      <c r="M91" s="417"/>
      <c r="N91" s="417"/>
      <c r="O91" s="65"/>
      <c r="P91" s="156"/>
      <c r="Q91" s="156"/>
      <c r="R91" s="1301" t="s">
        <v>6169</v>
      </c>
      <c r="S91" s="1311"/>
      <c r="T91" s="1312"/>
      <c r="U91" s="1219" t="s">
        <v>6170</v>
      </c>
      <c r="V91" s="1219"/>
      <c r="W91" s="1220"/>
      <c r="X91" s="43"/>
      <c r="Y91" s="43"/>
      <c r="Z91" s="44"/>
      <c r="AA91" s="44"/>
      <c r="AB91" s="43"/>
      <c r="AC91" s="450"/>
      <c r="AD91" s="43"/>
      <c r="AE91" s="43"/>
      <c r="AF91" s="43"/>
      <c r="AG91" s="43"/>
      <c r="AH91" s="43"/>
      <c r="AI91" s="43"/>
      <c r="AJ91" s="43"/>
      <c r="AK91" s="43"/>
      <c r="AL91" s="43"/>
      <c r="AM91" s="43"/>
      <c r="AN91" s="44"/>
      <c r="AO91" s="45"/>
      <c r="AP91" s="45"/>
      <c r="AQ91" s="43"/>
      <c r="AR91" s="43"/>
      <c r="AS91" s="43"/>
      <c r="AT91" s="43"/>
      <c r="AU91" s="35">
        <f>ROUND(H95*V96,0)</f>
        <v>725</v>
      </c>
      <c r="AV91" s="66" t="s">
        <v>4822</v>
      </c>
    </row>
    <row r="92" spans="1:48" ht="17.100000000000001" customHeight="1" x14ac:dyDescent="0.15">
      <c r="A92" s="32">
        <v>43</v>
      </c>
      <c r="B92" s="33" t="s">
        <v>6339</v>
      </c>
      <c r="C92" s="34" t="s">
        <v>6340</v>
      </c>
      <c r="D92" s="1088"/>
      <c r="E92" s="1090"/>
      <c r="F92" s="1268"/>
      <c r="G92" s="1270"/>
      <c r="H92" s="1088"/>
      <c r="I92" s="1089"/>
      <c r="J92" s="1089"/>
      <c r="K92" s="1090"/>
      <c r="L92" s="418"/>
      <c r="M92" s="419"/>
      <c r="N92" s="419"/>
      <c r="O92" s="23"/>
      <c r="P92" s="167"/>
      <c r="Q92" s="167"/>
      <c r="R92" s="1313"/>
      <c r="S92" s="1314"/>
      <c r="T92" s="1315"/>
      <c r="U92" s="1309"/>
      <c r="V92" s="1309"/>
      <c r="W92" s="1310"/>
      <c r="X92" s="1202" t="s">
        <v>4824</v>
      </c>
      <c r="Y92" s="1202"/>
      <c r="Z92" s="1202"/>
      <c r="AA92" s="1202"/>
      <c r="AB92" s="1202"/>
      <c r="AC92" s="42" t="s">
        <v>4825</v>
      </c>
      <c r="AD92" s="99"/>
      <c r="AE92" s="99"/>
      <c r="AF92" s="99"/>
      <c r="AG92" s="99"/>
      <c r="AH92" s="99"/>
      <c r="AI92" s="43"/>
      <c r="AJ92" s="43"/>
      <c r="AK92" s="43"/>
      <c r="AL92" s="43"/>
      <c r="AM92" s="43"/>
      <c r="AN92" s="44" t="s">
        <v>17</v>
      </c>
      <c r="AO92" s="1157">
        <f>$AO$8</f>
        <v>0.7</v>
      </c>
      <c r="AP92" s="1157"/>
      <c r="AQ92" s="43"/>
      <c r="AR92" s="43"/>
      <c r="AS92" s="43"/>
      <c r="AT92" s="43"/>
      <c r="AU92" s="101">
        <f>ROUND(ROUND(H95*V96,0)*AO92,0)</f>
        <v>508</v>
      </c>
      <c r="AV92" s="232"/>
    </row>
    <row r="93" spans="1:48" ht="17.100000000000001" customHeight="1" x14ac:dyDescent="0.15">
      <c r="A93" s="32">
        <v>43</v>
      </c>
      <c r="B93" s="33" t="s">
        <v>6341</v>
      </c>
      <c r="C93" s="34" t="s">
        <v>6342</v>
      </c>
      <c r="D93" s="1088"/>
      <c r="E93" s="1090"/>
      <c r="F93" s="1268"/>
      <c r="G93" s="1270"/>
      <c r="H93" s="1088"/>
      <c r="I93" s="1089"/>
      <c r="J93" s="1089"/>
      <c r="K93" s="1090"/>
      <c r="L93" s="420"/>
      <c r="M93" s="421"/>
      <c r="N93" s="421"/>
      <c r="O93" s="26"/>
      <c r="P93" s="27"/>
      <c r="Q93" s="27"/>
      <c r="R93" s="1313"/>
      <c r="S93" s="1314"/>
      <c r="T93" s="1315"/>
      <c r="U93" s="1309"/>
      <c r="V93" s="1309"/>
      <c r="W93" s="1310"/>
      <c r="X93" s="1273"/>
      <c r="Y93" s="1273"/>
      <c r="Z93" s="1273"/>
      <c r="AA93" s="1273"/>
      <c r="AB93" s="1273"/>
      <c r="AC93" s="42" t="s">
        <v>4827</v>
      </c>
      <c r="AD93" s="99"/>
      <c r="AE93" s="99"/>
      <c r="AF93" s="99"/>
      <c r="AG93" s="99"/>
      <c r="AH93" s="99"/>
      <c r="AI93" s="43"/>
      <c r="AJ93" s="43"/>
      <c r="AK93" s="43"/>
      <c r="AL93" s="43"/>
      <c r="AM93" s="43"/>
      <c r="AN93" s="44" t="s">
        <v>17</v>
      </c>
      <c r="AO93" s="1157">
        <f>$AO$9</f>
        <v>0.5</v>
      </c>
      <c r="AP93" s="1157"/>
      <c r="AQ93" s="43"/>
      <c r="AR93" s="43"/>
      <c r="AS93" s="43"/>
      <c r="AT93" s="43"/>
      <c r="AU93" s="101">
        <f>ROUND(ROUND(H95*V96,0)*AO93,0)</f>
        <v>363</v>
      </c>
      <c r="AV93" s="232"/>
    </row>
    <row r="94" spans="1:48" ht="17.100000000000001" customHeight="1" x14ac:dyDescent="0.15">
      <c r="A94" s="32">
        <v>43</v>
      </c>
      <c r="B94" s="33" t="s">
        <v>6343</v>
      </c>
      <c r="C94" s="34" t="s">
        <v>6344</v>
      </c>
      <c r="D94" s="1276"/>
      <c r="E94" s="1278"/>
      <c r="F94" s="1276"/>
      <c r="G94" s="1278"/>
      <c r="H94" s="1088"/>
      <c r="I94" s="1089"/>
      <c r="J94" s="1089"/>
      <c r="K94" s="1090"/>
      <c r="L94" s="1271" t="s">
        <v>4829</v>
      </c>
      <c r="M94" s="1202"/>
      <c r="N94" s="1202"/>
      <c r="O94" s="1202"/>
      <c r="P94" s="1202"/>
      <c r="Q94" s="1202"/>
      <c r="R94" s="1313"/>
      <c r="S94" s="1314"/>
      <c r="T94" s="1315"/>
      <c r="U94" s="1069"/>
      <c r="V94" s="1069"/>
      <c r="W94" s="1070"/>
      <c r="X94" s="43"/>
      <c r="Y94" s="43"/>
      <c r="Z94" s="44"/>
      <c r="AA94" s="44"/>
      <c r="AB94" s="43"/>
      <c r="AC94" s="450"/>
      <c r="AD94" s="43"/>
      <c r="AE94" s="43"/>
      <c r="AF94" s="43"/>
      <c r="AG94" s="43"/>
      <c r="AH94" s="43"/>
      <c r="AI94" s="43"/>
      <c r="AJ94" s="43"/>
      <c r="AK94" s="43"/>
      <c r="AL94" s="43"/>
      <c r="AM94" s="43"/>
      <c r="AN94" s="44"/>
      <c r="AO94" s="45"/>
      <c r="AP94" s="45"/>
      <c r="AQ94" s="43"/>
      <c r="AR94" s="43"/>
      <c r="AS94" s="25"/>
      <c r="AT94" s="25"/>
      <c r="AU94" s="101">
        <f>ROUND(ROUND(H95*P96,0)*V96,0)</f>
        <v>699</v>
      </c>
      <c r="AV94" s="232"/>
    </row>
    <row r="95" spans="1:48" ht="17.100000000000001" customHeight="1" x14ac:dyDescent="0.15">
      <c r="A95" s="32">
        <v>43</v>
      </c>
      <c r="B95" s="33" t="s">
        <v>6345</v>
      </c>
      <c r="C95" s="34" t="s">
        <v>6346</v>
      </c>
      <c r="D95" s="1276"/>
      <c r="E95" s="1278"/>
      <c r="F95" s="1276"/>
      <c r="G95" s="1278"/>
      <c r="H95" s="1280">
        <f>'15就労移行支援(基本)'!K95</f>
        <v>1035</v>
      </c>
      <c r="I95" s="1108"/>
      <c r="J95" s="4" t="s">
        <v>21</v>
      </c>
      <c r="K95" s="22"/>
      <c r="L95" s="1228"/>
      <c r="M95" s="1283"/>
      <c r="N95" s="1283"/>
      <c r="O95" s="1283"/>
      <c r="P95" s="1283"/>
      <c r="Q95" s="1283"/>
      <c r="R95" s="1313"/>
      <c r="S95" s="1314"/>
      <c r="T95" s="1315"/>
      <c r="W95" s="449"/>
      <c r="X95" s="1271" t="s">
        <v>4824</v>
      </c>
      <c r="Y95" s="1202"/>
      <c r="Z95" s="1202"/>
      <c r="AA95" s="1202"/>
      <c r="AB95" s="1202"/>
      <c r="AC95" s="42" t="s">
        <v>4825</v>
      </c>
      <c r="AD95" s="99"/>
      <c r="AE95" s="99"/>
      <c r="AF95" s="99"/>
      <c r="AG95" s="99"/>
      <c r="AH95" s="99"/>
      <c r="AI95" s="43"/>
      <c r="AJ95" s="43"/>
      <c r="AK95" s="43"/>
      <c r="AL95" s="43"/>
      <c r="AM95" s="43"/>
      <c r="AN95" s="44" t="s">
        <v>17</v>
      </c>
      <c r="AO95" s="1157">
        <f>$AO$8</f>
        <v>0.7</v>
      </c>
      <c r="AP95" s="1157"/>
      <c r="AQ95" s="25"/>
      <c r="AR95" s="25"/>
      <c r="AS95" s="25"/>
      <c r="AT95" s="25"/>
      <c r="AU95" s="101">
        <f>ROUND(ROUND(ROUND(H95*P96,0)*V96,0)*AO95,0)</f>
        <v>489</v>
      </c>
      <c r="AV95" s="232"/>
    </row>
    <row r="96" spans="1:48" ht="17.100000000000001" customHeight="1" x14ac:dyDescent="0.15">
      <c r="A96" s="32">
        <v>43</v>
      </c>
      <c r="B96" s="33" t="s">
        <v>6347</v>
      </c>
      <c r="C96" s="34" t="s">
        <v>6348</v>
      </c>
      <c r="D96" s="1276"/>
      <c r="E96" s="1278"/>
      <c r="F96" s="1276"/>
      <c r="G96" s="1278"/>
      <c r="H96" s="418"/>
      <c r="I96" s="419"/>
      <c r="J96" s="419"/>
      <c r="K96" s="425"/>
      <c r="L96" s="420"/>
      <c r="M96" s="421"/>
      <c r="N96" s="421"/>
      <c r="O96" s="26" t="s">
        <v>17</v>
      </c>
      <c r="P96" s="1180">
        <f>$P$12</f>
        <v>0.96499999999999997</v>
      </c>
      <c r="Q96" s="1180"/>
      <c r="R96" s="1276"/>
      <c r="S96" s="1277"/>
      <c r="T96" s="1278"/>
      <c r="U96" s="23" t="s">
        <v>17</v>
      </c>
      <c r="V96" s="1158">
        <f>V84</f>
        <v>0.7</v>
      </c>
      <c r="W96" s="1159"/>
      <c r="X96" s="1272"/>
      <c r="Y96" s="1273"/>
      <c r="Z96" s="1273"/>
      <c r="AA96" s="1273"/>
      <c r="AB96" s="1273"/>
      <c r="AC96" s="42" t="s">
        <v>4827</v>
      </c>
      <c r="AD96" s="99"/>
      <c r="AE96" s="99"/>
      <c r="AF96" s="99"/>
      <c r="AG96" s="99"/>
      <c r="AH96" s="99"/>
      <c r="AI96" s="43"/>
      <c r="AJ96" s="43"/>
      <c r="AK96" s="43"/>
      <c r="AL96" s="43"/>
      <c r="AM96" s="43"/>
      <c r="AN96" s="44" t="s">
        <v>17</v>
      </c>
      <c r="AO96" s="1157">
        <f>$AO$9</f>
        <v>0.5</v>
      </c>
      <c r="AP96" s="1157"/>
      <c r="AQ96" s="25"/>
      <c r="AR96" s="25"/>
      <c r="AS96" s="25"/>
      <c r="AT96" s="25"/>
      <c r="AU96" s="101">
        <f>ROUND(ROUND(ROUND(H95*P96,0)*V96,0)*AO96,0)</f>
        <v>350</v>
      </c>
      <c r="AV96" s="232"/>
    </row>
    <row r="97" spans="1:48" ht="17.100000000000001" customHeight="1" x14ac:dyDescent="0.15">
      <c r="A97" s="32">
        <v>43</v>
      </c>
      <c r="B97" s="33" t="s">
        <v>6349</v>
      </c>
      <c r="C97" s="34" t="s">
        <v>6350</v>
      </c>
      <c r="D97" s="422"/>
      <c r="E97" s="424"/>
      <c r="F97" s="29"/>
      <c r="G97" s="29"/>
      <c r="H97" s="20"/>
      <c r="K97" s="21"/>
      <c r="L97" s="416"/>
      <c r="M97" s="417"/>
      <c r="N97" s="417"/>
      <c r="O97" s="65"/>
      <c r="P97" s="156"/>
      <c r="Q97" s="156"/>
      <c r="R97" s="166"/>
      <c r="S97" s="167"/>
      <c r="T97" s="314"/>
      <c r="W97" s="449"/>
      <c r="X97" s="42"/>
      <c r="Y97" s="43"/>
      <c r="Z97" s="44"/>
      <c r="AA97" s="44"/>
      <c r="AB97" s="43"/>
      <c r="AC97" s="450"/>
      <c r="AD97" s="43"/>
      <c r="AE97" s="43"/>
      <c r="AF97" s="43"/>
      <c r="AG97" s="43"/>
      <c r="AH97" s="43"/>
      <c r="AI97" s="43"/>
      <c r="AJ97" s="43"/>
      <c r="AK97" s="43"/>
      <c r="AL97" s="43"/>
      <c r="AM97" s="43"/>
      <c r="AN97" s="44"/>
      <c r="AO97" s="45"/>
      <c r="AP97" s="45"/>
      <c r="AQ97" s="1198" t="s">
        <v>4833</v>
      </c>
      <c r="AR97" s="1281"/>
      <c r="AS97" s="1281"/>
      <c r="AT97" s="1299"/>
      <c r="AU97" s="101">
        <f>ROUND(ROUND(H95*V96,0)*AS100,0)</f>
        <v>689</v>
      </c>
      <c r="AV97" s="31"/>
    </row>
    <row r="98" spans="1:48" ht="17.100000000000001" customHeight="1" x14ac:dyDescent="0.15">
      <c r="A98" s="32">
        <v>43</v>
      </c>
      <c r="B98" s="33" t="s">
        <v>6351</v>
      </c>
      <c r="C98" s="34" t="s">
        <v>6352</v>
      </c>
      <c r="D98" s="422"/>
      <c r="E98" s="424"/>
      <c r="F98" s="29"/>
      <c r="G98" s="29"/>
      <c r="H98" s="20"/>
      <c r="K98" s="21"/>
      <c r="L98" s="418"/>
      <c r="M98" s="419"/>
      <c r="N98" s="419"/>
      <c r="O98" s="23"/>
      <c r="P98" s="167"/>
      <c r="Q98" s="167"/>
      <c r="R98" s="166"/>
      <c r="S98" s="167"/>
      <c r="T98" s="314"/>
      <c r="W98" s="449"/>
      <c r="X98" s="1271" t="s">
        <v>4824</v>
      </c>
      <c r="Y98" s="1202"/>
      <c r="Z98" s="1202"/>
      <c r="AA98" s="1202"/>
      <c r="AB98" s="1202"/>
      <c r="AC98" s="42" t="s">
        <v>4825</v>
      </c>
      <c r="AD98" s="99"/>
      <c r="AE98" s="99"/>
      <c r="AF98" s="99"/>
      <c r="AG98" s="99"/>
      <c r="AH98" s="99"/>
      <c r="AI98" s="43"/>
      <c r="AJ98" s="43"/>
      <c r="AK98" s="43"/>
      <c r="AL98" s="43"/>
      <c r="AM98" s="43"/>
      <c r="AN98" s="44" t="s">
        <v>17</v>
      </c>
      <c r="AO98" s="1157">
        <f>$AO$8</f>
        <v>0.7</v>
      </c>
      <c r="AP98" s="1157"/>
      <c r="AQ98" s="1268"/>
      <c r="AR98" s="1269"/>
      <c r="AS98" s="1269"/>
      <c r="AT98" s="1270"/>
      <c r="AU98" s="101">
        <f>ROUND(ROUND(ROUND(H95*V96,0)*AO98,0)*AS100,0)</f>
        <v>483</v>
      </c>
      <c r="AV98" s="31"/>
    </row>
    <row r="99" spans="1:48" ht="17.100000000000001" customHeight="1" x14ac:dyDescent="0.15">
      <c r="A99" s="32">
        <v>43</v>
      </c>
      <c r="B99" s="33" t="s">
        <v>6353</v>
      </c>
      <c r="C99" s="34" t="s">
        <v>6354</v>
      </c>
      <c r="D99" s="422"/>
      <c r="E99" s="424"/>
      <c r="F99" s="29"/>
      <c r="G99" s="29"/>
      <c r="H99" s="20"/>
      <c r="K99" s="21"/>
      <c r="L99" s="420"/>
      <c r="M99" s="421"/>
      <c r="N99" s="421"/>
      <c r="O99" s="26"/>
      <c r="P99" s="27"/>
      <c r="Q99" s="27"/>
      <c r="R99" s="166"/>
      <c r="S99" s="167"/>
      <c r="T99" s="314"/>
      <c r="W99" s="449"/>
      <c r="X99" s="1272"/>
      <c r="Y99" s="1273"/>
      <c r="Z99" s="1273"/>
      <c r="AA99" s="1273"/>
      <c r="AB99" s="1273"/>
      <c r="AC99" s="42" t="s">
        <v>4827</v>
      </c>
      <c r="AD99" s="99"/>
      <c r="AE99" s="99"/>
      <c r="AF99" s="99"/>
      <c r="AG99" s="99"/>
      <c r="AH99" s="99"/>
      <c r="AI99" s="43"/>
      <c r="AJ99" s="43"/>
      <c r="AK99" s="43"/>
      <c r="AL99" s="43"/>
      <c r="AM99" s="43"/>
      <c r="AN99" s="44" t="s">
        <v>17</v>
      </c>
      <c r="AO99" s="1157">
        <f>$AO$9</f>
        <v>0.5</v>
      </c>
      <c r="AP99" s="1157"/>
      <c r="AQ99" s="20"/>
      <c r="AR99" s="4"/>
      <c r="AS99" s="4"/>
      <c r="AT99" s="21"/>
      <c r="AU99" s="101">
        <f>ROUND(ROUND(ROUND(H95*V96,0)*AO99,0)*AS100,0)</f>
        <v>345</v>
      </c>
      <c r="AV99" s="31"/>
    </row>
    <row r="100" spans="1:48" ht="17.100000000000001" customHeight="1" x14ac:dyDescent="0.15">
      <c r="A100" s="32">
        <v>43</v>
      </c>
      <c r="B100" s="33" t="s">
        <v>6355</v>
      </c>
      <c r="C100" s="34" t="s">
        <v>6356</v>
      </c>
      <c r="D100" s="422"/>
      <c r="E100" s="424"/>
      <c r="F100" s="29"/>
      <c r="G100" s="29"/>
      <c r="H100" s="20"/>
      <c r="K100" s="21"/>
      <c r="L100" s="1271" t="s">
        <v>4829</v>
      </c>
      <c r="M100" s="1202"/>
      <c r="N100" s="1202"/>
      <c r="O100" s="1202"/>
      <c r="P100" s="1202"/>
      <c r="Q100" s="1202"/>
      <c r="R100" s="418"/>
      <c r="S100" s="419"/>
      <c r="T100" s="425"/>
      <c r="W100" s="449"/>
      <c r="X100" s="42"/>
      <c r="Y100" s="43"/>
      <c r="Z100" s="44"/>
      <c r="AA100" s="44"/>
      <c r="AB100" s="43"/>
      <c r="AC100" s="450"/>
      <c r="AD100" s="43"/>
      <c r="AE100" s="43"/>
      <c r="AF100" s="43"/>
      <c r="AG100" s="43"/>
      <c r="AH100" s="43"/>
      <c r="AI100" s="43"/>
      <c r="AJ100" s="43"/>
      <c r="AK100" s="43"/>
      <c r="AL100" s="43"/>
      <c r="AM100" s="43"/>
      <c r="AN100" s="44"/>
      <c r="AO100" s="45"/>
      <c r="AP100" s="45"/>
      <c r="AQ100" s="20"/>
      <c r="AR100" s="23" t="s">
        <v>17</v>
      </c>
      <c r="AS100" s="1158">
        <f>AS88</f>
        <v>0.95</v>
      </c>
      <c r="AT100" s="1159"/>
      <c r="AU100" s="101">
        <f>ROUND(ROUND(ROUND(H95*P102,0)*V96,0)*AS100,0)</f>
        <v>664</v>
      </c>
      <c r="AV100" s="31"/>
    </row>
    <row r="101" spans="1:48" ht="17.100000000000001" customHeight="1" x14ac:dyDescent="0.15">
      <c r="A101" s="32">
        <v>43</v>
      </c>
      <c r="B101" s="33" t="s">
        <v>6357</v>
      </c>
      <c r="C101" s="34" t="s">
        <v>6358</v>
      </c>
      <c r="D101" s="422"/>
      <c r="E101" s="424"/>
      <c r="F101" s="29"/>
      <c r="G101" s="29"/>
      <c r="H101" s="20"/>
      <c r="K101" s="21"/>
      <c r="L101" s="1228"/>
      <c r="M101" s="1283"/>
      <c r="N101" s="1283"/>
      <c r="O101" s="1283"/>
      <c r="P101" s="1283"/>
      <c r="Q101" s="1283"/>
      <c r="R101" s="418"/>
      <c r="S101" s="419"/>
      <c r="T101" s="425"/>
      <c r="W101" s="449"/>
      <c r="X101" s="1271" t="s">
        <v>4824</v>
      </c>
      <c r="Y101" s="1202"/>
      <c r="Z101" s="1202"/>
      <c r="AA101" s="1202"/>
      <c r="AB101" s="1202"/>
      <c r="AC101" s="42" t="s">
        <v>4825</v>
      </c>
      <c r="AD101" s="99"/>
      <c r="AE101" s="99"/>
      <c r="AF101" s="99"/>
      <c r="AG101" s="99"/>
      <c r="AH101" s="99"/>
      <c r="AI101" s="43"/>
      <c r="AJ101" s="43"/>
      <c r="AK101" s="43"/>
      <c r="AL101" s="43"/>
      <c r="AM101" s="43"/>
      <c r="AN101" s="44" t="s">
        <v>17</v>
      </c>
      <c r="AO101" s="1157">
        <f>$AO$8</f>
        <v>0.7</v>
      </c>
      <c r="AP101" s="1157"/>
      <c r="AQ101" s="20"/>
      <c r="AR101" s="4"/>
      <c r="AS101" s="4"/>
      <c r="AT101" s="21"/>
      <c r="AU101" s="101">
        <f>ROUND(ROUND(ROUND(ROUND(H95*P102,0)*V96,0)*AO101,0)*AS100,0)</f>
        <v>465</v>
      </c>
      <c r="AV101" s="31"/>
    </row>
    <row r="102" spans="1:48" ht="17.100000000000001" customHeight="1" x14ac:dyDescent="0.15">
      <c r="A102" s="32">
        <v>43</v>
      </c>
      <c r="B102" s="33" t="s">
        <v>6359</v>
      </c>
      <c r="C102" s="34" t="s">
        <v>6360</v>
      </c>
      <c r="D102" s="422"/>
      <c r="E102" s="424"/>
      <c r="F102" s="29"/>
      <c r="G102" s="29"/>
      <c r="H102" s="20"/>
      <c r="K102" s="21"/>
      <c r="L102" s="420"/>
      <c r="M102" s="421"/>
      <c r="N102" s="421"/>
      <c r="O102" s="26" t="s">
        <v>17</v>
      </c>
      <c r="P102" s="1180">
        <f>$P$12</f>
        <v>0.96499999999999997</v>
      </c>
      <c r="Q102" s="1180"/>
      <c r="R102" s="166"/>
      <c r="S102" s="167"/>
      <c r="T102" s="314"/>
      <c r="W102" s="449"/>
      <c r="X102" s="1272"/>
      <c r="Y102" s="1273"/>
      <c r="Z102" s="1273"/>
      <c r="AA102" s="1273"/>
      <c r="AB102" s="1273"/>
      <c r="AC102" s="42" t="s">
        <v>4827</v>
      </c>
      <c r="AD102" s="99"/>
      <c r="AE102" s="99"/>
      <c r="AF102" s="99"/>
      <c r="AG102" s="99"/>
      <c r="AH102" s="99"/>
      <c r="AI102" s="43"/>
      <c r="AJ102" s="43"/>
      <c r="AK102" s="43"/>
      <c r="AL102" s="43"/>
      <c r="AM102" s="43"/>
      <c r="AN102" s="44" t="s">
        <v>17</v>
      </c>
      <c r="AO102" s="1157">
        <f>$AO$9</f>
        <v>0.5</v>
      </c>
      <c r="AP102" s="1157"/>
      <c r="AQ102" s="24"/>
      <c r="AR102" s="25"/>
      <c r="AS102" s="25"/>
      <c r="AT102" s="25"/>
      <c r="AU102" s="35">
        <f>ROUND(ROUND(ROUND(ROUND(H95*P102,0)*V96,0)*AO102,0)*AS100,0)</f>
        <v>333</v>
      </c>
      <c r="AV102" s="31"/>
    </row>
    <row r="103" spans="1:48" ht="17.100000000000001" customHeight="1" x14ac:dyDescent="0.15">
      <c r="A103" s="32">
        <v>43</v>
      </c>
      <c r="B103" s="33" t="s">
        <v>6361</v>
      </c>
      <c r="C103" s="34" t="s">
        <v>6362</v>
      </c>
      <c r="D103" s="422"/>
      <c r="E103" s="424"/>
      <c r="F103" s="36"/>
      <c r="G103" s="29"/>
      <c r="H103" s="1085" t="s">
        <v>4840</v>
      </c>
      <c r="I103" s="1086"/>
      <c r="J103" s="1086"/>
      <c r="K103" s="1087"/>
      <c r="L103" s="416"/>
      <c r="M103" s="417"/>
      <c r="N103" s="417"/>
      <c r="O103" s="65"/>
      <c r="P103" s="156"/>
      <c r="Q103" s="156"/>
      <c r="R103" s="166"/>
      <c r="S103" s="167"/>
      <c r="T103" s="167"/>
      <c r="U103" s="463"/>
      <c r="V103" s="70"/>
      <c r="W103" s="464"/>
      <c r="X103" s="43"/>
      <c r="Y103" s="43"/>
      <c r="Z103" s="44"/>
      <c r="AA103" s="44"/>
      <c r="AB103" s="43"/>
      <c r="AC103" s="450"/>
      <c r="AD103" s="43"/>
      <c r="AE103" s="43"/>
      <c r="AF103" s="43"/>
      <c r="AG103" s="43"/>
      <c r="AH103" s="43"/>
      <c r="AI103" s="43"/>
      <c r="AJ103" s="43"/>
      <c r="AK103" s="43"/>
      <c r="AL103" s="43"/>
      <c r="AM103" s="43"/>
      <c r="AN103" s="44"/>
      <c r="AO103" s="45"/>
      <c r="AP103" s="45"/>
      <c r="AQ103" s="25"/>
      <c r="AR103" s="25"/>
      <c r="AS103" s="25"/>
      <c r="AT103" s="25"/>
      <c r="AU103" s="30">
        <f>ROUND(H107*V96,0)</f>
        <v>604</v>
      </c>
      <c r="AV103" s="31"/>
    </row>
    <row r="104" spans="1:48" ht="17.100000000000001" customHeight="1" x14ac:dyDescent="0.15">
      <c r="A104" s="32">
        <v>43</v>
      </c>
      <c r="B104" s="33" t="s">
        <v>6363</v>
      </c>
      <c r="C104" s="34" t="s">
        <v>6364</v>
      </c>
      <c r="D104" s="422"/>
      <c r="E104" s="424"/>
      <c r="F104" s="36"/>
      <c r="G104" s="29"/>
      <c r="H104" s="1088"/>
      <c r="I104" s="1089"/>
      <c r="J104" s="1089"/>
      <c r="K104" s="1090"/>
      <c r="L104" s="418"/>
      <c r="M104" s="419"/>
      <c r="N104" s="419"/>
      <c r="O104" s="23"/>
      <c r="P104" s="167"/>
      <c r="Q104" s="167"/>
      <c r="R104" s="166"/>
      <c r="S104" s="167"/>
      <c r="T104" s="167"/>
      <c r="U104" s="463"/>
      <c r="V104" s="70"/>
      <c r="W104" s="464"/>
      <c r="X104" s="1202" t="s">
        <v>4824</v>
      </c>
      <c r="Y104" s="1202"/>
      <c r="Z104" s="1202"/>
      <c r="AA104" s="1202"/>
      <c r="AB104" s="1202"/>
      <c r="AC104" s="42" t="s">
        <v>4825</v>
      </c>
      <c r="AD104" s="99"/>
      <c r="AE104" s="99"/>
      <c r="AF104" s="99"/>
      <c r="AG104" s="99"/>
      <c r="AH104" s="99"/>
      <c r="AI104" s="43"/>
      <c r="AJ104" s="43"/>
      <c r="AK104" s="43"/>
      <c r="AL104" s="43"/>
      <c r="AM104" s="43"/>
      <c r="AN104" s="44" t="s">
        <v>17</v>
      </c>
      <c r="AO104" s="1157">
        <f>$AO$8</f>
        <v>0.7</v>
      </c>
      <c r="AP104" s="1157"/>
      <c r="AQ104" s="43"/>
      <c r="AR104" s="43"/>
      <c r="AS104" s="43"/>
      <c r="AT104" s="43"/>
      <c r="AU104" s="101">
        <f>ROUND(ROUND(H107*V96,0)*AO104,0)</f>
        <v>423</v>
      </c>
      <c r="AV104" s="31"/>
    </row>
    <row r="105" spans="1:48" ht="17.100000000000001" customHeight="1" x14ac:dyDescent="0.15">
      <c r="A105" s="32">
        <v>43</v>
      </c>
      <c r="B105" s="33" t="s">
        <v>6365</v>
      </c>
      <c r="C105" s="34" t="s">
        <v>6366</v>
      </c>
      <c r="D105" s="422"/>
      <c r="E105" s="424"/>
      <c r="F105" s="36"/>
      <c r="G105" s="29"/>
      <c r="H105" s="1088"/>
      <c r="I105" s="1089"/>
      <c r="J105" s="1089"/>
      <c r="K105" s="1090"/>
      <c r="L105" s="420"/>
      <c r="M105" s="421"/>
      <c r="N105" s="421"/>
      <c r="O105" s="26"/>
      <c r="P105" s="27"/>
      <c r="Q105" s="27"/>
      <c r="R105" s="166"/>
      <c r="S105" s="167"/>
      <c r="T105" s="167"/>
      <c r="U105" s="463"/>
      <c r="V105" s="70"/>
      <c r="W105" s="464"/>
      <c r="X105" s="1273"/>
      <c r="Y105" s="1273"/>
      <c r="Z105" s="1273"/>
      <c r="AA105" s="1273"/>
      <c r="AB105" s="1273"/>
      <c r="AC105" s="42" t="s">
        <v>4827</v>
      </c>
      <c r="AD105" s="99"/>
      <c r="AE105" s="99"/>
      <c r="AF105" s="99"/>
      <c r="AG105" s="99"/>
      <c r="AH105" s="99"/>
      <c r="AI105" s="43"/>
      <c r="AJ105" s="43"/>
      <c r="AK105" s="43"/>
      <c r="AL105" s="43"/>
      <c r="AM105" s="43"/>
      <c r="AN105" s="44" t="s">
        <v>17</v>
      </c>
      <c r="AO105" s="1157">
        <f>$AO$9</f>
        <v>0.5</v>
      </c>
      <c r="AP105" s="1157"/>
      <c r="AQ105" s="43"/>
      <c r="AR105" s="43"/>
      <c r="AS105" s="43"/>
      <c r="AT105" s="43"/>
      <c r="AU105" s="101">
        <f>ROUND(ROUND(H107*V96,0)*AO105,0)</f>
        <v>302</v>
      </c>
      <c r="AV105" s="31"/>
    </row>
    <row r="106" spans="1:48" ht="17.100000000000001" customHeight="1" x14ac:dyDescent="0.15">
      <c r="A106" s="32">
        <v>43</v>
      </c>
      <c r="B106" s="33" t="s">
        <v>6367</v>
      </c>
      <c r="C106" s="34" t="s">
        <v>6368</v>
      </c>
      <c r="D106" s="422"/>
      <c r="E106" s="424"/>
      <c r="F106" s="36"/>
      <c r="G106" s="29"/>
      <c r="H106" s="1088"/>
      <c r="I106" s="1089"/>
      <c r="J106" s="1089"/>
      <c r="K106" s="1090"/>
      <c r="L106" s="1271" t="s">
        <v>4829</v>
      </c>
      <c r="M106" s="1202"/>
      <c r="N106" s="1202"/>
      <c r="O106" s="1202"/>
      <c r="P106" s="1202"/>
      <c r="Q106" s="1202"/>
      <c r="R106" s="418"/>
      <c r="S106" s="419"/>
      <c r="T106" s="419"/>
      <c r="U106" s="463"/>
      <c r="V106" s="70"/>
      <c r="W106" s="464"/>
      <c r="X106" s="43"/>
      <c r="Y106" s="43"/>
      <c r="Z106" s="44"/>
      <c r="AA106" s="44"/>
      <c r="AB106" s="43"/>
      <c r="AC106" s="450"/>
      <c r="AD106" s="43"/>
      <c r="AE106" s="43"/>
      <c r="AF106" s="43"/>
      <c r="AG106" s="43"/>
      <c r="AH106" s="43"/>
      <c r="AI106" s="43"/>
      <c r="AJ106" s="43"/>
      <c r="AK106" s="43"/>
      <c r="AL106" s="43"/>
      <c r="AM106" s="43"/>
      <c r="AN106" s="44"/>
      <c r="AO106" s="45"/>
      <c r="AP106" s="45"/>
      <c r="AQ106" s="43"/>
      <c r="AR106" s="43"/>
      <c r="AS106" s="25"/>
      <c r="AT106" s="25"/>
      <c r="AU106" s="101">
        <f>ROUND(ROUND(H107*P108,0)*V96,0)</f>
        <v>583</v>
      </c>
      <c r="AV106" s="31"/>
    </row>
    <row r="107" spans="1:48" ht="17.100000000000001" customHeight="1" x14ac:dyDescent="0.15">
      <c r="A107" s="32">
        <v>43</v>
      </c>
      <c r="B107" s="33" t="s">
        <v>6369</v>
      </c>
      <c r="C107" s="34" t="s">
        <v>6370</v>
      </c>
      <c r="D107" s="422"/>
      <c r="E107" s="424"/>
      <c r="F107" s="36"/>
      <c r="G107" s="29"/>
      <c r="H107" s="1280">
        <f>'15就労移行支援(基本)'!K107</f>
        <v>863</v>
      </c>
      <c r="I107" s="1108"/>
      <c r="J107" s="4" t="s">
        <v>21</v>
      </c>
      <c r="K107" s="22"/>
      <c r="L107" s="1228"/>
      <c r="M107" s="1283"/>
      <c r="N107" s="1283"/>
      <c r="O107" s="1283"/>
      <c r="P107" s="1283"/>
      <c r="Q107" s="1283"/>
      <c r="R107" s="418"/>
      <c r="S107" s="419"/>
      <c r="T107" s="419"/>
      <c r="U107" s="463"/>
      <c r="V107" s="70"/>
      <c r="W107" s="464"/>
      <c r="X107" s="1202" t="s">
        <v>4824</v>
      </c>
      <c r="Y107" s="1202"/>
      <c r="Z107" s="1202"/>
      <c r="AA107" s="1202"/>
      <c r="AB107" s="1202"/>
      <c r="AC107" s="42" t="s">
        <v>4825</v>
      </c>
      <c r="AD107" s="99"/>
      <c r="AE107" s="99"/>
      <c r="AF107" s="99"/>
      <c r="AG107" s="99"/>
      <c r="AH107" s="99"/>
      <c r="AI107" s="43"/>
      <c r="AJ107" s="43"/>
      <c r="AK107" s="43"/>
      <c r="AL107" s="43"/>
      <c r="AM107" s="43"/>
      <c r="AN107" s="44" t="s">
        <v>17</v>
      </c>
      <c r="AO107" s="1157">
        <f>$AO$8</f>
        <v>0.7</v>
      </c>
      <c r="AP107" s="1157"/>
      <c r="AQ107" s="25"/>
      <c r="AR107" s="25"/>
      <c r="AS107" s="25"/>
      <c r="AT107" s="25"/>
      <c r="AU107" s="101">
        <f>ROUND(ROUND(ROUND(H107*P108,0)*V96,0)*AO107,0)</f>
        <v>408</v>
      </c>
      <c r="AV107" s="31"/>
    </row>
    <row r="108" spans="1:48" ht="17.100000000000001" customHeight="1" x14ac:dyDescent="0.15">
      <c r="A108" s="32">
        <v>43</v>
      </c>
      <c r="B108" s="33" t="s">
        <v>6371</v>
      </c>
      <c r="C108" s="34" t="s">
        <v>6372</v>
      </c>
      <c r="D108" s="422"/>
      <c r="E108" s="424"/>
      <c r="F108" s="36"/>
      <c r="G108" s="29"/>
      <c r="H108" s="418"/>
      <c r="I108" s="419"/>
      <c r="J108" s="419"/>
      <c r="K108" s="425"/>
      <c r="L108" s="420"/>
      <c r="M108" s="421"/>
      <c r="N108" s="421"/>
      <c r="O108" s="26" t="s">
        <v>17</v>
      </c>
      <c r="P108" s="1180">
        <f>$P$12</f>
        <v>0.96499999999999997</v>
      </c>
      <c r="Q108" s="1180"/>
      <c r="R108" s="166"/>
      <c r="S108" s="167"/>
      <c r="T108" s="167"/>
      <c r="U108" s="463"/>
      <c r="V108" s="70"/>
      <c r="W108" s="464"/>
      <c r="X108" s="1273"/>
      <c r="Y108" s="1273"/>
      <c r="Z108" s="1273"/>
      <c r="AA108" s="1273"/>
      <c r="AB108" s="1273"/>
      <c r="AC108" s="42" t="s">
        <v>4827</v>
      </c>
      <c r="AD108" s="99"/>
      <c r="AE108" s="99"/>
      <c r="AF108" s="99"/>
      <c r="AG108" s="99"/>
      <c r="AH108" s="99"/>
      <c r="AI108" s="43"/>
      <c r="AJ108" s="43"/>
      <c r="AK108" s="43"/>
      <c r="AL108" s="43"/>
      <c r="AM108" s="43"/>
      <c r="AN108" s="44" t="s">
        <v>17</v>
      </c>
      <c r="AO108" s="1157">
        <f>$AO$9</f>
        <v>0.5</v>
      </c>
      <c r="AP108" s="1157"/>
      <c r="AQ108" s="25"/>
      <c r="AR108" s="25"/>
      <c r="AS108" s="25"/>
      <c r="AT108" s="25"/>
      <c r="AU108" s="101">
        <f>ROUND(ROUND(ROUND(H107*P108,0)*V96,0)*AO108,0)</f>
        <v>292</v>
      </c>
      <c r="AV108" s="31"/>
    </row>
    <row r="109" spans="1:48" ht="17.100000000000001" customHeight="1" x14ac:dyDescent="0.15">
      <c r="A109" s="32">
        <v>43</v>
      </c>
      <c r="B109" s="33" t="s">
        <v>6373</v>
      </c>
      <c r="C109" s="34" t="s">
        <v>6374</v>
      </c>
      <c r="D109" s="422"/>
      <c r="E109" s="424"/>
      <c r="F109" s="36"/>
      <c r="G109" s="29"/>
      <c r="H109" s="20"/>
      <c r="K109" s="21"/>
      <c r="L109" s="416"/>
      <c r="M109" s="417"/>
      <c r="N109" s="417"/>
      <c r="O109" s="65"/>
      <c r="P109" s="156"/>
      <c r="Q109" s="156"/>
      <c r="R109" s="166"/>
      <c r="S109" s="167"/>
      <c r="T109" s="314"/>
      <c r="W109" s="449"/>
      <c r="X109" s="42"/>
      <c r="Y109" s="43"/>
      <c r="Z109" s="44"/>
      <c r="AA109" s="44"/>
      <c r="AB109" s="43"/>
      <c r="AC109" s="450"/>
      <c r="AD109" s="43"/>
      <c r="AE109" s="43"/>
      <c r="AF109" s="43"/>
      <c r="AG109" s="43"/>
      <c r="AH109" s="43"/>
      <c r="AI109" s="43"/>
      <c r="AJ109" s="43"/>
      <c r="AK109" s="43"/>
      <c r="AL109" s="43"/>
      <c r="AM109" s="43"/>
      <c r="AN109" s="44"/>
      <c r="AO109" s="45"/>
      <c r="AP109" s="45"/>
      <c r="AQ109" s="1198" t="s">
        <v>4833</v>
      </c>
      <c r="AR109" s="1281"/>
      <c r="AS109" s="1281"/>
      <c r="AT109" s="1299"/>
      <c r="AU109" s="101">
        <f>ROUND(ROUND(H107*V96,0)*AS112,0)</f>
        <v>574</v>
      </c>
      <c r="AV109" s="31"/>
    </row>
    <row r="110" spans="1:48" ht="17.100000000000001" customHeight="1" x14ac:dyDescent="0.15">
      <c r="A110" s="32">
        <v>43</v>
      </c>
      <c r="B110" s="33" t="s">
        <v>6375</v>
      </c>
      <c r="C110" s="34" t="s">
        <v>6376</v>
      </c>
      <c r="D110" s="422"/>
      <c r="E110" s="424"/>
      <c r="F110" s="36"/>
      <c r="G110" s="29"/>
      <c r="H110" s="20"/>
      <c r="K110" s="21"/>
      <c r="L110" s="418"/>
      <c r="M110" s="419"/>
      <c r="N110" s="419"/>
      <c r="O110" s="23"/>
      <c r="P110" s="167"/>
      <c r="Q110" s="167"/>
      <c r="R110" s="166"/>
      <c r="S110" s="167"/>
      <c r="T110" s="314"/>
      <c r="W110" s="449"/>
      <c r="X110" s="1271" t="s">
        <v>4824</v>
      </c>
      <c r="Y110" s="1202"/>
      <c r="Z110" s="1202"/>
      <c r="AA110" s="1202"/>
      <c r="AB110" s="1202"/>
      <c r="AC110" s="42" t="s">
        <v>4825</v>
      </c>
      <c r="AD110" s="99"/>
      <c r="AE110" s="99"/>
      <c r="AF110" s="99"/>
      <c r="AG110" s="99"/>
      <c r="AH110" s="99"/>
      <c r="AI110" s="43"/>
      <c r="AJ110" s="43"/>
      <c r="AK110" s="43"/>
      <c r="AL110" s="43"/>
      <c r="AM110" s="43"/>
      <c r="AN110" s="44" t="s">
        <v>17</v>
      </c>
      <c r="AO110" s="1157">
        <f>$AO$8</f>
        <v>0.7</v>
      </c>
      <c r="AP110" s="1157"/>
      <c r="AQ110" s="1268"/>
      <c r="AR110" s="1269"/>
      <c r="AS110" s="1269"/>
      <c r="AT110" s="1270"/>
      <c r="AU110" s="101">
        <f>ROUND(ROUND(ROUND(H107*V96,0)*AO110,0)*AS112,0)</f>
        <v>402</v>
      </c>
      <c r="AV110" s="31"/>
    </row>
    <row r="111" spans="1:48" ht="17.100000000000001" customHeight="1" x14ac:dyDescent="0.15">
      <c r="A111" s="32">
        <v>43</v>
      </c>
      <c r="B111" s="33" t="s">
        <v>6377</v>
      </c>
      <c r="C111" s="34" t="s">
        <v>6378</v>
      </c>
      <c r="D111" s="422"/>
      <c r="E111" s="424"/>
      <c r="F111" s="36"/>
      <c r="G111" s="29"/>
      <c r="H111" s="20"/>
      <c r="K111" s="21"/>
      <c r="L111" s="420"/>
      <c r="M111" s="421"/>
      <c r="N111" s="421"/>
      <c r="O111" s="26"/>
      <c r="P111" s="27"/>
      <c r="Q111" s="27"/>
      <c r="R111" s="166"/>
      <c r="S111" s="167"/>
      <c r="T111" s="314"/>
      <c r="W111" s="449"/>
      <c r="X111" s="1272"/>
      <c r="Y111" s="1273"/>
      <c r="Z111" s="1273"/>
      <c r="AA111" s="1273"/>
      <c r="AB111" s="1273"/>
      <c r="AC111" s="42" t="s">
        <v>4827</v>
      </c>
      <c r="AD111" s="99"/>
      <c r="AE111" s="99"/>
      <c r="AF111" s="99"/>
      <c r="AG111" s="99"/>
      <c r="AH111" s="99"/>
      <c r="AI111" s="43"/>
      <c r="AJ111" s="43"/>
      <c r="AK111" s="43"/>
      <c r="AL111" s="43"/>
      <c r="AM111" s="43"/>
      <c r="AN111" s="44" t="s">
        <v>17</v>
      </c>
      <c r="AO111" s="1157">
        <f>$AO$9</f>
        <v>0.5</v>
      </c>
      <c r="AP111" s="1157"/>
      <c r="AQ111" s="20"/>
      <c r="AR111" s="4"/>
      <c r="AS111" s="4"/>
      <c r="AT111" s="21"/>
      <c r="AU111" s="101">
        <f>ROUND(ROUND(ROUND(H107*V96,0)*AO111,0)*AS112,0)</f>
        <v>287</v>
      </c>
      <c r="AV111" s="31"/>
    </row>
    <row r="112" spans="1:48" ht="17.100000000000001" customHeight="1" x14ac:dyDescent="0.15">
      <c r="A112" s="32">
        <v>43</v>
      </c>
      <c r="B112" s="33" t="s">
        <v>6379</v>
      </c>
      <c r="C112" s="34" t="s">
        <v>6380</v>
      </c>
      <c r="D112" s="422"/>
      <c r="E112" s="424"/>
      <c r="F112" s="36"/>
      <c r="G112" s="29"/>
      <c r="H112" s="20"/>
      <c r="K112" s="21"/>
      <c r="L112" s="1271" t="s">
        <v>4829</v>
      </c>
      <c r="M112" s="1202"/>
      <c r="N112" s="1202"/>
      <c r="O112" s="1202"/>
      <c r="P112" s="1202"/>
      <c r="Q112" s="1202"/>
      <c r="R112" s="418"/>
      <c r="S112" s="419"/>
      <c r="T112" s="425"/>
      <c r="W112" s="449"/>
      <c r="X112" s="42"/>
      <c r="Y112" s="43"/>
      <c r="Z112" s="44"/>
      <c r="AA112" s="44"/>
      <c r="AB112" s="43"/>
      <c r="AC112" s="450"/>
      <c r="AD112" s="43"/>
      <c r="AE112" s="43"/>
      <c r="AF112" s="43"/>
      <c r="AG112" s="43"/>
      <c r="AH112" s="43"/>
      <c r="AI112" s="43"/>
      <c r="AJ112" s="43"/>
      <c r="AK112" s="43"/>
      <c r="AL112" s="43"/>
      <c r="AM112" s="43"/>
      <c r="AN112" s="44"/>
      <c r="AO112" s="45"/>
      <c r="AP112" s="45"/>
      <c r="AQ112" s="20"/>
      <c r="AR112" s="23" t="s">
        <v>17</v>
      </c>
      <c r="AS112" s="1158">
        <f>AS100</f>
        <v>0.95</v>
      </c>
      <c r="AT112" s="1159"/>
      <c r="AU112" s="101">
        <f>ROUND(ROUND(ROUND(H107*P114,0)*V96,0)*AS112,0)</f>
        <v>554</v>
      </c>
      <c r="AV112" s="31"/>
    </row>
    <row r="113" spans="1:48" ht="17.100000000000001" customHeight="1" x14ac:dyDescent="0.15">
      <c r="A113" s="32">
        <v>43</v>
      </c>
      <c r="B113" s="33" t="s">
        <v>6381</v>
      </c>
      <c r="C113" s="34" t="s">
        <v>6382</v>
      </c>
      <c r="D113" s="422"/>
      <c r="E113" s="424"/>
      <c r="F113" s="36"/>
      <c r="G113" s="29"/>
      <c r="H113" s="20"/>
      <c r="K113" s="21"/>
      <c r="L113" s="1228"/>
      <c r="M113" s="1283"/>
      <c r="N113" s="1283"/>
      <c r="O113" s="1283"/>
      <c r="P113" s="1283"/>
      <c r="Q113" s="1283"/>
      <c r="R113" s="418"/>
      <c r="S113" s="419"/>
      <c r="T113" s="425"/>
      <c r="W113" s="449"/>
      <c r="X113" s="1271" t="s">
        <v>4824</v>
      </c>
      <c r="Y113" s="1202"/>
      <c r="Z113" s="1202"/>
      <c r="AA113" s="1202"/>
      <c r="AB113" s="1202"/>
      <c r="AC113" s="42" t="s">
        <v>4825</v>
      </c>
      <c r="AD113" s="99"/>
      <c r="AE113" s="99"/>
      <c r="AF113" s="99"/>
      <c r="AG113" s="99"/>
      <c r="AH113" s="99"/>
      <c r="AI113" s="43"/>
      <c r="AJ113" s="43"/>
      <c r="AK113" s="43"/>
      <c r="AL113" s="43"/>
      <c r="AM113" s="43"/>
      <c r="AN113" s="44" t="s">
        <v>17</v>
      </c>
      <c r="AO113" s="1157">
        <f>$AO$8</f>
        <v>0.7</v>
      </c>
      <c r="AP113" s="1157"/>
      <c r="AQ113" s="20"/>
      <c r="AR113" s="4"/>
      <c r="AS113" s="4"/>
      <c r="AT113" s="21"/>
      <c r="AU113" s="101">
        <f>ROUND(ROUND(ROUND(ROUND(H107*P114,0)*V96,0)*AO113,0)*AS112,0)</f>
        <v>388</v>
      </c>
      <c r="AV113" s="31"/>
    </row>
    <row r="114" spans="1:48" ht="17.100000000000001" customHeight="1" x14ac:dyDescent="0.15">
      <c r="A114" s="32">
        <v>43</v>
      </c>
      <c r="B114" s="33" t="s">
        <v>6383</v>
      </c>
      <c r="C114" s="34" t="s">
        <v>6384</v>
      </c>
      <c r="D114" s="422"/>
      <c r="E114" s="424"/>
      <c r="F114" s="36"/>
      <c r="G114" s="29"/>
      <c r="H114" s="20"/>
      <c r="K114" s="21"/>
      <c r="L114" s="420"/>
      <c r="M114" s="421"/>
      <c r="N114" s="421"/>
      <c r="O114" s="26" t="s">
        <v>17</v>
      </c>
      <c r="P114" s="1180">
        <f>$P$12</f>
        <v>0.96499999999999997</v>
      </c>
      <c r="Q114" s="1180"/>
      <c r="R114" s="166"/>
      <c r="S114" s="167"/>
      <c r="T114" s="314"/>
      <c r="W114" s="449"/>
      <c r="X114" s="1272"/>
      <c r="Y114" s="1273"/>
      <c r="Z114" s="1273"/>
      <c r="AA114" s="1273"/>
      <c r="AB114" s="1273"/>
      <c r="AC114" s="42" t="s">
        <v>4827</v>
      </c>
      <c r="AD114" s="99"/>
      <c r="AE114" s="99"/>
      <c r="AF114" s="99"/>
      <c r="AG114" s="99"/>
      <c r="AH114" s="99"/>
      <c r="AI114" s="43"/>
      <c r="AJ114" s="43"/>
      <c r="AK114" s="43"/>
      <c r="AL114" s="43"/>
      <c r="AM114" s="43"/>
      <c r="AN114" s="44" t="s">
        <v>17</v>
      </c>
      <c r="AO114" s="1157">
        <f>$AO$9</f>
        <v>0.5</v>
      </c>
      <c r="AP114" s="1157"/>
      <c r="AQ114" s="24"/>
      <c r="AR114" s="25"/>
      <c r="AS114" s="25"/>
      <c r="AT114" s="38"/>
      <c r="AU114" s="101">
        <f>ROUND(ROUND(ROUND(ROUND(H107*P114,0)*V96,0)*AO114,0)*AS112,0)</f>
        <v>277</v>
      </c>
      <c r="AV114" s="31"/>
    </row>
    <row r="115" spans="1:48" ht="17.100000000000001" customHeight="1" x14ac:dyDescent="0.15">
      <c r="A115" s="32">
        <v>43</v>
      </c>
      <c r="B115" s="33" t="s">
        <v>6385</v>
      </c>
      <c r="C115" s="34" t="s">
        <v>6386</v>
      </c>
      <c r="D115" s="422"/>
      <c r="E115" s="424"/>
      <c r="F115" s="36"/>
      <c r="G115" s="29"/>
      <c r="H115" s="1085" t="s">
        <v>4853</v>
      </c>
      <c r="I115" s="1086"/>
      <c r="J115" s="1086"/>
      <c r="K115" s="1087"/>
      <c r="L115" s="416"/>
      <c r="M115" s="417"/>
      <c r="N115" s="417"/>
      <c r="O115" s="65"/>
      <c r="P115" s="156"/>
      <c r="Q115" s="156"/>
      <c r="R115" s="166"/>
      <c r="S115" s="167"/>
      <c r="T115" s="167"/>
      <c r="U115" s="463"/>
      <c r="V115" s="70"/>
      <c r="W115" s="464"/>
      <c r="X115" s="43"/>
      <c r="Y115" s="43"/>
      <c r="Z115" s="44"/>
      <c r="AA115" s="44"/>
      <c r="AB115" s="43"/>
      <c r="AC115" s="450"/>
      <c r="AD115" s="43"/>
      <c r="AE115" s="43"/>
      <c r="AF115" s="43"/>
      <c r="AG115" s="43"/>
      <c r="AH115" s="43"/>
      <c r="AI115" s="43"/>
      <c r="AJ115" s="43"/>
      <c r="AK115" s="43"/>
      <c r="AL115" s="43"/>
      <c r="AM115" s="43"/>
      <c r="AN115" s="44"/>
      <c r="AO115" s="45"/>
      <c r="AP115" s="45"/>
      <c r="AQ115" s="25"/>
      <c r="AR115" s="25"/>
      <c r="AS115" s="25"/>
      <c r="AT115" s="25"/>
      <c r="AU115" s="35">
        <f>ROUND(H119*V96,0)</f>
        <v>508</v>
      </c>
      <c r="AV115" s="31"/>
    </row>
    <row r="116" spans="1:48" ht="17.100000000000001" customHeight="1" x14ac:dyDescent="0.15">
      <c r="A116" s="32">
        <v>43</v>
      </c>
      <c r="B116" s="33" t="s">
        <v>6387</v>
      </c>
      <c r="C116" s="34" t="s">
        <v>6388</v>
      </c>
      <c r="D116" s="422"/>
      <c r="E116" s="424"/>
      <c r="F116" s="29"/>
      <c r="G116" s="29"/>
      <c r="H116" s="1088"/>
      <c r="I116" s="1089"/>
      <c r="J116" s="1089"/>
      <c r="K116" s="1090"/>
      <c r="L116" s="418"/>
      <c r="M116" s="419"/>
      <c r="N116" s="419"/>
      <c r="O116" s="23"/>
      <c r="P116" s="167"/>
      <c r="Q116" s="167"/>
      <c r="R116" s="166"/>
      <c r="S116" s="167"/>
      <c r="T116" s="167"/>
      <c r="U116" s="463"/>
      <c r="V116" s="70"/>
      <c r="W116" s="464"/>
      <c r="X116" s="1202" t="s">
        <v>4824</v>
      </c>
      <c r="Y116" s="1202"/>
      <c r="Z116" s="1202"/>
      <c r="AA116" s="1202"/>
      <c r="AB116" s="1202"/>
      <c r="AC116" s="42" t="s">
        <v>4825</v>
      </c>
      <c r="AD116" s="99"/>
      <c r="AE116" s="99"/>
      <c r="AF116" s="99"/>
      <c r="AG116" s="99"/>
      <c r="AH116" s="99"/>
      <c r="AI116" s="43"/>
      <c r="AJ116" s="43"/>
      <c r="AK116" s="43"/>
      <c r="AL116" s="43"/>
      <c r="AM116" s="43"/>
      <c r="AN116" s="44" t="s">
        <v>17</v>
      </c>
      <c r="AO116" s="1157">
        <f>$AO$8</f>
        <v>0.7</v>
      </c>
      <c r="AP116" s="1157"/>
      <c r="AQ116" s="43"/>
      <c r="AR116" s="43"/>
      <c r="AS116" s="43"/>
      <c r="AT116" s="43"/>
      <c r="AU116" s="101">
        <f>ROUND(ROUND(H119*V96,0)*AO116,0)</f>
        <v>356</v>
      </c>
      <c r="AV116" s="31"/>
    </row>
    <row r="117" spans="1:48" ht="17.100000000000001" customHeight="1" x14ac:dyDescent="0.15">
      <c r="A117" s="32">
        <v>43</v>
      </c>
      <c r="B117" s="33" t="s">
        <v>6389</v>
      </c>
      <c r="C117" s="34" t="s">
        <v>6390</v>
      </c>
      <c r="D117" s="422"/>
      <c r="E117" s="424"/>
      <c r="F117" s="29"/>
      <c r="G117" s="29"/>
      <c r="H117" s="1088"/>
      <c r="I117" s="1089"/>
      <c r="J117" s="1089"/>
      <c r="K117" s="1090"/>
      <c r="L117" s="420"/>
      <c r="M117" s="421"/>
      <c r="N117" s="421"/>
      <c r="O117" s="26"/>
      <c r="P117" s="27"/>
      <c r="Q117" s="27"/>
      <c r="R117" s="166"/>
      <c r="S117" s="167"/>
      <c r="T117" s="167"/>
      <c r="U117" s="463"/>
      <c r="V117" s="70"/>
      <c r="W117" s="464"/>
      <c r="X117" s="1273"/>
      <c r="Y117" s="1273"/>
      <c r="Z117" s="1273"/>
      <c r="AA117" s="1273"/>
      <c r="AB117" s="1273"/>
      <c r="AC117" s="42" t="s">
        <v>4827</v>
      </c>
      <c r="AD117" s="99"/>
      <c r="AE117" s="99"/>
      <c r="AF117" s="99"/>
      <c r="AG117" s="99"/>
      <c r="AH117" s="99"/>
      <c r="AI117" s="43"/>
      <c r="AJ117" s="43"/>
      <c r="AK117" s="43"/>
      <c r="AL117" s="43"/>
      <c r="AM117" s="43"/>
      <c r="AN117" s="44" t="s">
        <v>17</v>
      </c>
      <c r="AO117" s="1157">
        <f>$AO$9</f>
        <v>0.5</v>
      </c>
      <c r="AP117" s="1157"/>
      <c r="AQ117" s="43"/>
      <c r="AR117" s="43"/>
      <c r="AS117" s="43"/>
      <c r="AT117" s="43"/>
      <c r="AU117" s="101">
        <f>ROUND(ROUND(H119*V96,0)*AO117,0)</f>
        <v>254</v>
      </c>
      <c r="AV117" s="31"/>
    </row>
    <row r="118" spans="1:48" ht="17.100000000000001" customHeight="1" x14ac:dyDescent="0.15">
      <c r="A118" s="32">
        <v>43</v>
      </c>
      <c r="B118" s="33" t="s">
        <v>6391</v>
      </c>
      <c r="C118" s="34" t="s">
        <v>6392</v>
      </c>
      <c r="D118" s="422"/>
      <c r="E118" s="424"/>
      <c r="F118" s="29"/>
      <c r="G118" s="29"/>
      <c r="H118" s="1088"/>
      <c r="I118" s="1089"/>
      <c r="J118" s="1089"/>
      <c r="K118" s="1090"/>
      <c r="L118" s="1271" t="s">
        <v>4829</v>
      </c>
      <c r="M118" s="1202"/>
      <c r="N118" s="1202"/>
      <c r="O118" s="1202"/>
      <c r="P118" s="1202"/>
      <c r="Q118" s="1202"/>
      <c r="R118" s="418"/>
      <c r="S118" s="419"/>
      <c r="T118" s="419"/>
      <c r="U118" s="463"/>
      <c r="V118" s="70"/>
      <c r="W118" s="464"/>
      <c r="X118" s="43"/>
      <c r="Y118" s="43"/>
      <c r="Z118" s="44"/>
      <c r="AA118" s="44"/>
      <c r="AB118" s="43"/>
      <c r="AC118" s="450"/>
      <c r="AD118" s="43"/>
      <c r="AE118" s="43"/>
      <c r="AF118" s="43"/>
      <c r="AG118" s="43"/>
      <c r="AH118" s="43"/>
      <c r="AI118" s="43"/>
      <c r="AJ118" s="43"/>
      <c r="AK118" s="43"/>
      <c r="AL118" s="43"/>
      <c r="AM118" s="43"/>
      <c r="AN118" s="44"/>
      <c r="AO118" s="45"/>
      <c r="AP118" s="45"/>
      <c r="AQ118" s="43"/>
      <c r="AR118" s="43"/>
      <c r="AS118" s="25"/>
      <c r="AT118" s="25"/>
      <c r="AU118" s="101">
        <f>ROUND(ROUND(H119*P120,0)*V96,0)</f>
        <v>490</v>
      </c>
      <c r="AV118" s="31"/>
    </row>
    <row r="119" spans="1:48" ht="17.100000000000001" customHeight="1" x14ac:dyDescent="0.15">
      <c r="A119" s="32">
        <v>43</v>
      </c>
      <c r="B119" s="33" t="s">
        <v>6393</v>
      </c>
      <c r="C119" s="34" t="s">
        <v>6394</v>
      </c>
      <c r="D119" s="422"/>
      <c r="E119" s="424"/>
      <c r="F119" s="29"/>
      <c r="G119" s="29"/>
      <c r="H119" s="1280">
        <f>'15就労移行支援(基本)'!K119</f>
        <v>725</v>
      </c>
      <c r="I119" s="1108"/>
      <c r="J119" s="4" t="s">
        <v>21</v>
      </c>
      <c r="K119" s="22"/>
      <c r="L119" s="1228"/>
      <c r="M119" s="1283"/>
      <c r="N119" s="1283"/>
      <c r="O119" s="1283"/>
      <c r="P119" s="1283"/>
      <c r="Q119" s="1283"/>
      <c r="R119" s="418"/>
      <c r="S119" s="419"/>
      <c r="T119" s="419"/>
      <c r="U119" s="463"/>
      <c r="V119" s="70"/>
      <c r="W119" s="464"/>
      <c r="X119" s="1202" t="s">
        <v>4824</v>
      </c>
      <c r="Y119" s="1202"/>
      <c r="Z119" s="1202"/>
      <c r="AA119" s="1202"/>
      <c r="AB119" s="1202"/>
      <c r="AC119" s="42" t="s">
        <v>4825</v>
      </c>
      <c r="AD119" s="99"/>
      <c r="AE119" s="99"/>
      <c r="AF119" s="99"/>
      <c r="AG119" s="99"/>
      <c r="AH119" s="99"/>
      <c r="AI119" s="43"/>
      <c r="AJ119" s="43"/>
      <c r="AK119" s="43"/>
      <c r="AL119" s="43"/>
      <c r="AM119" s="43"/>
      <c r="AN119" s="44" t="s">
        <v>17</v>
      </c>
      <c r="AO119" s="1157">
        <f>$AO$8</f>
        <v>0.7</v>
      </c>
      <c r="AP119" s="1157"/>
      <c r="AQ119" s="25"/>
      <c r="AR119" s="25"/>
      <c r="AS119" s="25"/>
      <c r="AT119" s="25"/>
      <c r="AU119" s="101">
        <f>ROUND(ROUND(ROUND(H119*P120,0)*V96,0)*AO119,0)</f>
        <v>343</v>
      </c>
      <c r="AV119" s="31"/>
    </row>
    <row r="120" spans="1:48" ht="17.100000000000001" customHeight="1" x14ac:dyDescent="0.15">
      <c r="A120" s="32">
        <v>43</v>
      </c>
      <c r="B120" s="33" t="s">
        <v>6395</v>
      </c>
      <c r="C120" s="34" t="s">
        <v>6396</v>
      </c>
      <c r="D120" s="422"/>
      <c r="E120" s="424"/>
      <c r="F120" s="29"/>
      <c r="G120" s="29"/>
      <c r="H120" s="418"/>
      <c r="I120" s="419"/>
      <c r="J120" s="419"/>
      <c r="K120" s="425"/>
      <c r="L120" s="420"/>
      <c r="M120" s="421"/>
      <c r="N120" s="421"/>
      <c r="O120" s="26" t="s">
        <v>17</v>
      </c>
      <c r="P120" s="1180">
        <f>$P$12</f>
        <v>0.96499999999999997</v>
      </c>
      <c r="Q120" s="1180"/>
      <c r="R120" s="166"/>
      <c r="S120" s="167"/>
      <c r="T120" s="167"/>
      <c r="U120" s="463"/>
      <c r="V120" s="70"/>
      <c r="W120" s="464"/>
      <c r="X120" s="1273"/>
      <c r="Y120" s="1273"/>
      <c r="Z120" s="1273"/>
      <c r="AA120" s="1273"/>
      <c r="AB120" s="1273"/>
      <c r="AC120" s="42" t="s">
        <v>4827</v>
      </c>
      <c r="AD120" s="99"/>
      <c r="AE120" s="99"/>
      <c r="AF120" s="99"/>
      <c r="AG120" s="99"/>
      <c r="AH120" s="99"/>
      <c r="AI120" s="43"/>
      <c r="AJ120" s="43"/>
      <c r="AK120" s="43"/>
      <c r="AL120" s="43"/>
      <c r="AM120" s="43"/>
      <c r="AN120" s="44" t="s">
        <v>17</v>
      </c>
      <c r="AO120" s="1157">
        <f>$AO$9</f>
        <v>0.5</v>
      </c>
      <c r="AP120" s="1157"/>
      <c r="AQ120" s="25"/>
      <c r="AR120" s="25"/>
      <c r="AS120" s="25"/>
      <c r="AT120" s="25"/>
      <c r="AU120" s="101">
        <f>ROUND(ROUND(ROUND(H119*P120,0)*V96,0)*AO120,0)</f>
        <v>245</v>
      </c>
      <c r="AV120" s="31"/>
    </row>
    <row r="121" spans="1:48" ht="17.100000000000001" customHeight="1" x14ac:dyDescent="0.15">
      <c r="A121" s="32">
        <v>43</v>
      </c>
      <c r="B121" s="33" t="s">
        <v>6397</v>
      </c>
      <c r="C121" s="34" t="s">
        <v>6398</v>
      </c>
      <c r="D121" s="422"/>
      <c r="E121" s="424"/>
      <c r="F121" s="29"/>
      <c r="G121" s="29"/>
      <c r="H121" s="20"/>
      <c r="K121" s="21"/>
      <c r="L121" s="416"/>
      <c r="M121" s="417"/>
      <c r="N121" s="417"/>
      <c r="O121" s="65"/>
      <c r="P121" s="156"/>
      <c r="Q121" s="156"/>
      <c r="R121" s="166"/>
      <c r="S121" s="167"/>
      <c r="T121" s="314"/>
      <c r="W121" s="449"/>
      <c r="X121" s="42"/>
      <c r="Y121" s="43"/>
      <c r="Z121" s="44"/>
      <c r="AA121" s="44"/>
      <c r="AB121" s="43"/>
      <c r="AC121" s="450"/>
      <c r="AD121" s="43"/>
      <c r="AE121" s="43"/>
      <c r="AF121" s="43"/>
      <c r="AG121" s="43"/>
      <c r="AH121" s="43"/>
      <c r="AI121" s="43"/>
      <c r="AJ121" s="43"/>
      <c r="AK121" s="43"/>
      <c r="AL121" s="43"/>
      <c r="AM121" s="43"/>
      <c r="AN121" s="44"/>
      <c r="AO121" s="45"/>
      <c r="AP121" s="45"/>
      <c r="AQ121" s="1198" t="s">
        <v>4833</v>
      </c>
      <c r="AR121" s="1281"/>
      <c r="AS121" s="1281"/>
      <c r="AT121" s="1299"/>
      <c r="AU121" s="101">
        <f>ROUND(ROUND(H119*V96,0)*AS124,0)</f>
        <v>483</v>
      </c>
      <c r="AV121" s="31"/>
    </row>
    <row r="122" spans="1:48" ht="17.100000000000001" customHeight="1" x14ac:dyDescent="0.15">
      <c r="A122" s="32">
        <v>43</v>
      </c>
      <c r="B122" s="33" t="s">
        <v>6399</v>
      </c>
      <c r="C122" s="34" t="s">
        <v>6400</v>
      </c>
      <c r="D122" s="422"/>
      <c r="E122" s="424"/>
      <c r="F122" s="29"/>
      <c r="G122" s="29"/>
      <c r="H122" s="20"/>
      <c r="K122" s="21"/>
      <c r="L122" s="418"/>
      <c r="M122" s="419"/>
      <c r="N122" s="419"/>
      <c r="O122" s="23"/>
      <c r="P122" s="167"/>
      <c r="Q122" s="167"/>
      <c r="R122" s="166"/>
      <c r="S122" s="167"/>
      <c r="T122" s="314"/>
      <c r="W122" s="449"/>
      <c r="X122" s="1271" t="s">
        <v>4824</v>
      </c>
      <c r="Y122" s="1202"/>
      <c r="Z122" s="1202"/>
      <c r="AA122" s="1202"/>
      <c r="AB122" s="1202"/>
      <c r="AC122" s="42" t="s">
        <v>4825</v>
      </c>
      <c r="AD122" s="99"/>
      <c r="AE122" s="99"/>
      <c r="AF122" s="99"/>
      <c r="AG122" s="99"/>
      <c r="AH122" s="99"/>
      <c r="AI122" s="43"/>
      <c r="AJ122" s="43"/>
      <c r="AK122" s="43"/>
      <c r="AL122" s="43"/>
      <c r="AM122" s="43"/>
      <c r="AN122" s="44" t="s">
        <v>17</v>
      </c>
      <c r="AO122" s="1157">
        <f>$AO$8</f>
        <v>0.7</v>
      </c>
      <c r="AP122" s="1157"/>
      <c r="AQ122" s="1268"/>
      <c r="AR122" s="1269"/>
      <c r="AS122" s="1269"/>
      <c r="AT122" s="1270"/>
      <c r="AU122" s="101">
        <f>ROUND(ROUND(ROUND(H119*V96,0)*AO122,0)*AS124,0)</f>
        <v>338</v>
      </c>
      <c r="AV122" s="31"/>
    </row>
    <row r="123" spans="1:48" ht="17.100000000000001" customHeight="1" x14ac:dyDescent="0.15">
      <c r="A123" s="32">
        <v>43</v>
      </c>
      <c r="B123" s="33" t="s">
        <v>6401</v>
      </c>
      <c r="C123" s="34" t="s">
        <v>6402</v>
      </c>
      <c r="D123" s="422"/>
      <c r="E123" s="424"/>
      <c r="F123" s="29"/>
      <c r="G123" s="29"/>
      <c r="H123" s="20"/>
      <c r="K123" s="21"/>
      <c r="L123" s="420"/>
      <c r="M123" s="421"/>
      <c r="N123" s="421"/>
      <c r="O123" s="26"/>
      <c r="P123" s="27"/>
      <c r="Q123" s="27"/>
      <c r="R123" s="166"/>
      <c r="S123" s="167"/>
      <c r="T123" s="314"/>
      <c r="W123" s="449"/>
      <c r="X123" s="1272"/>
      <c r="Y123" s="1273"/>
      <c r="Z123" s="1273"/>
      <c r="AA123" s="1273"/>
      <c r="AB123" s="1273"/>
      <c r="AC123" s="42" t="s">
        <v>4827</v>
      </c>
      <c r="AD123" s="99"/>
      <c r="AE123" s="99"/>
      <c r="AF123" s="99"/>
      <c r="AG123" s="99"/>
      <c r="AH123" s="99"/>
      <c r="AI123" s="43"/>
      <c r="AJ123" s="43"/>
      <c r="AK123" s="43"/>
      <c r="AL123" s="43"/>
      <c r="AM123" s="43"/>
      <c r="AN123" s="44" t="s">
        <v>17</v>
      </c>
      <c r="AO123" s="1157">
        <f>$AO$9</f>
        <v>0.5</v>
      </c>
      <c r="AP123" s="1157"/>
      <c r="AQ123" s="20"/>
      <c r="AR123" s="4"/>
      <c r="AS123" s="4"/>
      <c r="AT123" s="21"/>
      <c r="AU123" s="101">
        <f>ROUND(ROUND(ROUND(H119*V96,0)*AO123,0)*AS124,0)</f>
        <v>241</v>
      </c>
      <c r="AV123" s="31"/>
    </row>
    <row r="124" spans="1:48" ht="17.100000000000001" customHeight="1" x14ac:dyDescent="0.15">
      <c r="A124" s="32">
        <v>43</v>
      </c>
      <c r="B124" s="33" t="s">
        <v>6403</v>
      </c>
      <c r="C124" s="34" t="s">
        <v>6404</v>
      </c>
      <c r="D124" s="422"/>
      <c r="E124" s="424"/>
      <c r="F124" s="29"/>
      <c r="G124" s="29"/>
      <c r="H124" s="20"/>
      <c r="K124" s="21"/>
      <c r="L124" s="1271" t="s">
        <v>4829</v>
      </c>
      <c r="M124" s="1202"/>
      <c r="N124" s="1202"/>
      <c r="O124" s="1202"/>
      <c r="P124" s="1202"/>
      <c r="Q124" s="1202"/>
      <c r="R124" s="418"/>
      <c r="S124" s="419"/>
      <c r="T124" s="425"/>
      <c r="W124" s="449"/>
      <c r="X124" s="42"/>
      <c r="Y124" s="43"/>
      <c r="Z124" s="44"/>
      <c r="AA124" s="44"/>
      <c r="AB124" s="43"/>
      <c r="AC124" s="450"/>
      <c r="AD124" s="43"/>
      <c r="AE124" s="43"/>
      <c r="AF124" s="43"/>
      <c r="AG124" s="43"/>
      <c r="AH124" s="43"/>
      <c r="AI124" s="43"/>
      <c r="AJ124" s="43"/>
      <c r="AK124" s="43"/>
      <c r="AL124" s="43"/>
      <c r="AM124" s="43"/>
      <c r="AN124" s="44"/>
      <c r="AO124" s="45"/>
      <c r="AP124" s="45"/>
      <c r="AQ124" s="20"/>
      <c r="AR124" s="23" t="s">
        <v>17</v>
      </c>
      <c r="AS124" s="1158">
        <f>AS112</f>
        <v>0.95</v>
      </c>
      <c r="AT124" s="1159"/>
      <c r="AU124" s="101">
        <f>ROUND(ROUND(ROUND(H119*P126,0)*V96,0)*AS124,0)</f>
        <v>466</v>
      </c>
      <c r="AV124" s="31"/>
    </row>
    <row r="125" spans="1:48" ht="17.100000000000001" customHeight="1" x14ac:dyDescent="0.15">
      <c r="A125" s="32">
        <v>43</v>
      </c>
      <c r="B125" s="33" t="s">
        <v>6405</v>
      </c>
      <c r="C125" s="34" t="s">
        <v>6406</v>
      </c>
      <c r="D125" s="422"/>
      <c r="E125" s="424"/>
      <c r="F125" s="29"/>
      <c r="G125" s="29"/>
      <c r="H125" s="20"/>
      <c r="K125" s="21"/>
      <c r="L125" s="1228"/>
      <c r="M125" s="1283"/>
      <c r="N125" s="1283"/>
      <c r="O125" s="1283"/>
      <c r="P125" s="1283"/>
      <c r="Q125" s="1283"/>
      <c r="R125" s="418"/>
      <c r="S125" s="419"/>
      <c r="T125" s="425"/>
      <c r="W125" s="449"/>
      <c r="X125" s="1271" t="s">
        <v>4824</v>
      </c>
      <c r="Y125" s="1202"/>
      <c r="Z125" s="1202"/>
      <c r="AA125" s="1202"/>
      <c r="AB125" s="1202"/>
      <c r="AC125" s="42" t="s">
        <v>4825</v>
      </c>
      <c r="AD125" s="99"/>
      <c r="AE125" s="99"/>
      <c r="AF125" s="99"/>
      <c r="AG125" s="99"/>
      <c r="AH125" s="99"/>
      <c r="AI125" s="43"/>
      <c r="AJ125" s="43"/>
      <c r="AK125" s="43"/>
      <c r="AL125" s="43"/>
      <c r="AM125" s="43"/>
      <c r="AN125" s="44" t="s">
        <v>17</v>
      </c>
      <c r="AO125" s="1157">
        <f>$AO$8</f>
        <v>0.7</v>
      </c>
      <c r="AP125" s="1157"/>
      <c r="AQ125" s="20"/>
      <c r="AR125" s="4"/>
      <c r="AS125" s="4"/>
      <c r="AT125" s="21"/>
      <c r="AU125" s="101">
        <f>ROUND(ROUND(ROUND(ROUND(H119*P126,0)*V96,0)*AO125,0)*AS124,0)</f>
        <v>326</v>
      </c>
      <c r="AV125" s="31"/>
    </row>
    <row r="126" spans="1:48" ht="17.100000000000001" customHeight="1" x14ac:dyDescent="0.15">
      <c r="A126" s="32">
        <v>43</v>
      </c>
      <c r="B126" s="33" t="s">
        <v>6407</v>
      </c>
      <c r="C126" s="34" t="s">
        <v>6408</v>
      </c>
      <c r="D126" s="422"/>
      <c r="E126" s="424"/>
      <c r="F126" s="29"/>
      <c r="G126" s="29"/>
      <c r="H126" s="20"/>
      <c r="K126" s="21"/>
      <c r="L126" s="420"/>
      <c r="M126" s="421"/>
      <c r="N126" s="421"/>
      <c r="O126" s="26" t="s">
        <v>17</v>
      </c>
      <c r="P126" s="1180">
        <f>$P$12</f>
        <v>0.96499999999999997</v>
      </c>
      <c r="Q126" s="1180"/>
      <c r="R126" s="166"/>
      <c r="S126" s="167"/>
      <c r="T126" s="314"/>
      <c r="W126" s="449"/>
      <c r="X126" s="1272"/>
      <c r="Y126" s="1273"/>
      <c r="Z126" s="1273"/>
      <c r="AA126" s="1273"/>
      <c r="AB126" s="1273"/>
      <c r="AC126" s="42" t="s">
        <v>4827</v>
      </c>
      <c r="AD126" s="99"/>
      <c r="AE126" s="99"/>
      <c r="AF126" s="99"/>
      <c r="AG126" s="99"/>
      <c r="AH126" s="99"/>
      <c r="AI126" s="43"/>
      <c r="AJ126" s="43"/>
      <c r="AK126" s="43"/>
      <c r="AL126" s="43"/>
      <c r="AM126" s="43"/>
      <c r="AN126" s="44" t="s">
        <v>17</v>
      </c>
      <c r="AO126" s="1157">
        <f>$AO$9</f>
        <v>0.5</v>
      </c>
      <c r="AP126" s="1157"/>
      <c r="AQ126" s="24"/>
      <c r="AR126" s="25"/>
      <c r="AS126" s="25"/>
      <c r="AT126" s="25"/>
      <c r="AU126" s="35">
        <f>ROUND(ROUND(ROUND(ROUND(H119*P126,0)*V96,0)*AO126,0)*AS124,0)</f>
        <v>233</v>
      </c>
      <c r="AV126" s="31"/>
    </row>
    <row r="127" spans="1:48" ht="17.100000000000001" customHeight="1" x14ac:dyDescent="0.15">
      <c r="A127" s="32">
        <v>43</v>
      </c>
      <c r="B127" s="33" t="s">
        <v>6409</v>
      </c>
      <c r="C127" s="34" t="s">
        <v>6410</v>
      </c>
      <c r="D127" s="422"/>
      <c r="E127" s="424"/>
      <c r="F127" s="36"/>
      <c r="G127" s="29"/>
      <c r="H127" s="1085" t="s">
        <v>4866</v>
      </c>
      <c r="I127" s="1086"/>
      <c r="J127" s="1086"/>
      <c r="K127" s="1087"/>
      <c r="L127" s="416"/>
      <c r="M127" s="417"/>
      <c r="N127" s="417"/>
      <c r="O127" s="65"/>
      <c r="P127" s="156"/>
      <c r="Q127" s="156"/>
      <c r="R127" s="1301" t="s">
        <v>6169</v>
      </c>
      <c r="S127" s="1311"/>
      <c r="T127" s="1312"/>
      <c r="U127" s="1219" t="s">
        <v>6170</v>
      </c>
      <c r="V127" s="1219"/>
      <c r="W127" s="1220"/>
      <c r="X127" s="43"/>
      <c r="Y127" s="43"/>
      <c r="Z127" s="44"/>
      <c r="AA127" s="44"/>
      <c r="AB127" s="43"/>
      <c r="AC127" s="450"/>
      <c r="AD127" s="43"/>
      <c r="AE127" s="43"/>
      <c r="AF127" s="43"/>
      <c r="AG127" s="43"/>
      <c r="AH127" s="43"/>
      <c r="AI127" s="43"/>
      <c r="AJ127" s="43"/>
      <c r="AK127" s="43"/>
      <c r="AL127" s="43"/>
      <c r="AM127" s="43"/>
      <c r="AN127" s="44"/>
      <c r="AO127" s="45"/>
      <c r="AP127" s="45"/>
      <c r="AQ127" s="43"/>
      <c r="AR127" s="43"/>
      <c r="AS127" s="43"/>
      <c r="AT127" s="43"/>
      <c r="AU127" s="35">
        <f>ROUND(H131*V132,0)</f>
        <v>442</v>
      </c>
      <c r="AV127" s="31"/>
    </row>
    <row r="128" spans="1:48" ht="17.100000000000001" customHeight="1" x14ac:dyDescent="0.15">
      <c r="A128" s="32">
        <v>43</v>
      </c>
      <c r="B128" s="33" t="s">
        <v>6411</v>
      </c>
      <c r="C128" s="34" t="s">
        <v>6412</v>
      </c>
      <c r="D128" s="422"/>
      <c r="E128" s="424"/>
      <c r="F128" s="29"/>
      <c r="G128" s="29"/>
      <c r="H128" s="1088"/>
      <c r="I128" s="1089"/>
      <c r="J128" s="1089"/>
      <c r="K128" s="1090"/>
      <c r="L128" s="418"/>
      <c r="M128" s="419"/>
      <c r="N128" s="419"/>
      <c r="O128" s="23"/>
      <c r="P128" s="167"/>
      <c r="Q128" s="167"/>
      <c r="R128" s="1313"/>
      <c r="S128" s="1314"/>
      <c r="T128" s="1315"/>
      <c r="U128" s="1309"/>
      <c r="V128" s="1309"/>
      <c r="W128" s="1310"/>
      <c r="X128" s="1202" t="s">
        <v>4824</v>
      </c>
      <c r="Y128" s="1202"/>
      <c r="Z128" s="1202"/>
      <c r="AA128" s="1202"/>
      <c r="AB128" s="1202"/>
      <c r="AC128" s="42" t="s">
        <v>4825</v>
      </c>
      <c r="AD128" s="99"/>
      <c r="AE128" s="99"/>
      <c r="AF128" s="99"/>
      <c r="AG128" s="99"/>
      <c r="AH128" s="99"/>
      <c r="AI128" s="43"/>
      <c r="AJ128" s="43"/>
      <c r="AK128" s="43"/>
      <c r="AL128" s="43"/>
      <c r="AM128" s="43"/>
      <c r="AN128" s="44" t="s">
        <v>17</v>
      </c>
      <c r="AO128" s="1157">
        <f>$AO$8</f>
        <v>0.7</v>
      </c>
      <c r="AP128" s="1157"/>
      <c r="AQ128" s="43"/>
      <c r="AR128" s="43"/>
      <c r="AS128" s="43"/>
      <c r="AT128" s="43"/>
      <c r="AU128" s="101">
        <f>ROUND(ROUND(H131*V132,0)*AO128,0)</f>
        <v>309</v>
      </c>
      <c r="AV128" s="31"/>
    </row>
    <row r="129" spans="1:48" ht="17.100000000000001" customHeight="1" x14ac:dyDescent="0.15">
      <c r="A129" s="32">
        <v>43</v>
      </c>
      <c r="B129" s="33" t="s">
        <v>6413</v>
      </c>
      <c r="C129" s="34" t="s">
        <v>6414</v>
      </c>
      <c r="D129" s="422"/>
      <c r="E129" s="424"/>
      <c r="F129" s="29"/>
      <c r="G129" s="29"/>
      <c r="H129" s="1088"/>
      <c r="I129" s="1089"/>
      <c r="J129" s="1089"/>
      <c r="K129" s="1090"/>
      <c r="L129" s="420"/>
      <c r="M129" s="421"/>
      <c r="N129" s="421"/>
      <c r="O129" s="26"/>
      <c r="P129" s="27"/>
      <c r="Q129" s="27"/>
      <c r="R129" s="1313"/>
      <c r="S129" s="1314"/>
      <c r="T129" s="1315"/>
      <c r="U129" s="1309"/>
      <c r="V129" s="1309"/>
      <c r="W129" s="1310"/>
      <c r="X129" s="1273"/>
      <c r="Y129" s="1273"/>
      <c r="Z129" s="1273"/>
      <c r="AA129" s="1273"/>
      <c r="AB129" s="1273"/>
      <c r="AC129" s="42" t="s">
        <v>4827</v>
      </c>
      <c r="AD129" s="99"/>
      <c r="AE129" s="99"/>
      <c r="AF129" s="99"/>
      <c r="AG129" s="99"/>
      <c r="AH129" s="99"/>
      <c r="AI129" s="43"/>
      <c r="AJ129" s="43"/>
      <c r="AK129" s="43"/>
      <c r="AL129" s="43"/>
      <c r="AM129" s="43"/>
      <c r="AN129" s="44" t="s">
        <v>17</v>
      </c>
      <c r="AO129" s="1157">
        <f>$AO$9</f>
        <v>0.5</v>
      </c>
      <c r="AP129" s="1157"/>
      <c r="AQ129" s="43"/>
      <c r="AR129" s="43"/>
      <c r="AS129" s="43"/>
      <c r="AT129" s="43"/>
      <c r="AU129" s="101">
        <f>ROUND(ROUND(H131*V132,0)*AO129,0)</f>
        <v>221</v>
      </c>
      <c r="AV129" s="31"/>
    </row>
    <row r="130" spans="1:48" ht="17.100000000000001" customHeight="1" x14ac:dyDescent="0.15">
      <c r="A130" s="32">
        <v>43</v>
      </c>
      <c r="B130" s="33" t="s">
        <v>6415</v>
      </c>
      <c r="C130" s="34" t="s">
        <v>6416</v>
      </c>
      <c r="D130" s="422"/>
      <c r="E130" s="424"/>
      <c r="F130" s="29"/>
      <c r="G130" s="29"/>
      <c r="H130" s="1088"/>
      <c r="I130" s="1089"/>
      <c r="J130" s="1089"/>
      <c r="K130" s="1090"/>
      <c r="L130" s="1271" t="s">
        <v>4829</v>
      </c>
      <c r="M130" s="1202"/>
      <c r="N130" s="1202"/>
      <c r="O130" s="1202"/>
      <c r="P130" s="1202"/>
      <c r="Q130" s="1202"/>
      <c r="R130" s="1313"/>
      <c r="S130" s="1314"/>
      <c r="T130" s="1315"/>
      <c r="U130" s="1069"/>
      <c r="V130" s="1069"/>
      <c r="W130" s="1070"/>
      <c r="X130" s="43"/>
      <c r="Y130" s="43"/>
      <c r="Z130" s="44"/>
      <c r="AA130" s="44"/>
      <c r="AB130" s="43"/>
      <c r="AC130" s="450"/>
      <c r="AD130" s="43"/>
      <c r="AE130" s="43"/>
      <c r="AF130" s="43"/>
      <c r="AG130" s="43"/>
      <c r="AH130" s="43"/>
      <c r="AI130" s="43"/>
      <c r="AJ130" s="43"/>
      <c r="AK130" s="43"/>
      <c r="AL130" s="43"/>
      <c r="AM130" s="43"/>
      <c r="AN130" s="44"/>
      <c r="AO130" s="45"/>
      <c r="AP130" s="45"/>
      <c r="AQ130" s="43"/>
      <c r="AR130" s="43"/>
      <c r="AS130" s="25"/>
      <c r="AT130" s="25"/>
      <c r="AU130" s="101">
        <f>ROUND(ROUND(H131*P132,0)*V132,0)</f>
        <v>426</v>
      </c>
      <c r="AV130" s="31"/>
    </row>
    <row r="131" spans="1:48" ht="17.100000000000001" customHeight="1" x14ac:dyDescent="0.15">
      <c r="A131" s="32">
        <v>43</v>
      </c>
      <c r="B131" s="33" t="s">
        <v>6417</v>
      </c>
      <c r="C131" s="34" t="s">
        <v>6418</v>
      </c>
      <c r="D131" s="422"/>
      <c r="E131" s="424"/>
      <c r="F131" s="29"/>
      <c r="G131" s="29"/>
      <c r="H131" s="1280">
        <f>'15就労移行支援(基本)'!K131</f>
        <v>631</v>
      </c>
      <c r="I131" s="1108"/>
      <c r="J131" s="4" t="s">
        <v>21</v>
      </c>
      <c r="K131" s="22"/>
      <c r="L131" s="1228"/>
      <c r="M131" s="1283"/>
      <c r="N131" s="1283"/>
      <c r="O131" s="1283"/>
      <c r="P131" s="1283"/>
      <c r="Q131" s="1283"/>
      <c r="R131" s="1313"/>
      <c r="S131" s="1314"/>
      <c r="T131" s="1315"/>
      <c r="W131" s="449"/>
      <c r="X131" s="1271" t="s">
        <v>4824</v>
      </c>
      <c r="Y131" s="1202"/>
      <c r="Z131" s="1202"/>
      <c r="AA131" s="1202"/>
      <c r="AB131" s="1202"/>
      <c r="AC131" s="42" t="s">
        <v>4825</v>
      </c>
      <c r="AD131" s="99"/>
      <c r="AE131" s="99"/>
      <c r="AF131" s="99"/>
      <c r="AG131" s="99"/>
      <c r="AH131" s="99"/>
      <c r="AI131" s="43"/>
      <c r="AJ131" s="43"/>
      <c r="AK131" s="43"/>
      <c r="AL131" s="43"/>
      <c r="AM131" s="43"/>
      <c r="AN131" s="44" t="s">
        <v>17</v>
      </c>
      <c r="AO131" s="1157">
        <f>$AO$8</f>
        <v>0.7</v>
      </c>
      <c r="AP131" s="1157"/>
      <c r="AQ131" s="25"/>
      <c r="AR131" s="25"/>
      <c r="AS131" s="25"/>
      <c r="AT131" s="25"/>
      <c r="AU131" s="101">
        <f>ROUND(ROUND(ROUND(H131*P132,0)*V132,0)*AO131,0)</f>
        <v>298</v>
      </c>
      <c r="AV131" s="31"/>
    </row>
    <row r="132" spans="1:48" ht="17.100000000000001" customHeight="1" x14ac:dyDescent="0.15">
      <c r="A132" s="32">
        <v>43</v>
      </c>
      <c r="B132" s="33" t="s">
        <v>6419</v>
      </c>
      <c r="C132" s="34" t="s">
        <v>6420</v>
      </c>
      <c r="D132" s="422"/>
      <c r="E132" s="424"/>
      <c r="F132" s="29"/>
      <c r="G132" s="29"/>
      <c r="H132" s="418"/>
      <c r="I132" s="419"/>
      <c r="J132" s="419"/>
      <c r="K132" s="425"/>
      <c r="L132" s="420"/>
      <c r="M132" s="421"/>
      <c r="N132" s="421"/>
      <c r="O132" s="26" t="s">
        <v>17</v>
      </c>
      <c r="P132" s="1180">
        <f>$P$12</f>
        <v>0.96499999999999997</v>
      </c>
      <c r="Q132" s="1180"/>
      <c r="R132" s="1276"/>
      <c r="S132" s="1277"/>
      <c r="T132" s="1278"/>
      <c r="U132" s="23" t="s">
        <v>17</v>
      </c>
      <c r="V132" s="1158">
        <f>V96</f>
        <v>0.7</v>
      </c>
      <c r="W132" s="1159"/>
      <c r="X132" s="1272"/>
      <c r="Y132" s="1273"/>
      <c r="Z132" s="1273"/>
      <c r="AA132" s="1273"/>
      <c r="AB132" s="1273"/>
      <c r="AC132" s="42" t="s">
        <v>4827</v>
      </c>
      <c r="AD132" s="99"/>
      <c r="AE132" s="99"/>
      <c r="AF132" s="99"/>
      <c r="AG132" s="99"/>
      <c r="AH132" s="99"/>
      <c r="AI132" s="43"/>
      <c r="AJ132" s="43"/>
      <c r="AK132" s="43"/>
      <c r="AL132" s="43"/>
      <c r="AM132" s="43"/>
      <c r="AN132" s="44" t="s">
        <v>17</v>
      </c>
      <c r="AO132" s="1157">
        <f>$AO$9</f>
        <v>0.5</v>
      </c>
      <c r="AP132" s="1157"/>
      <c r="AQ132" s="25"/>
      <c r="AR132" s="25"/>
      <c r="AS132" s="25"/>
      <c r="AT132" s="25"/>
      <c r="AU132" s="101">
        <f>ROUND(ROUND(ROUND(H131*P132,0)*V132,0)*AO132,0)</f>
        <v>213</v>
      </c>
      <c r="AV132" s="31"/>
    </row>
    <row r="133" spans="1:48" ht="17.100000000000001" customHeight="1" x14ac:dyDescent="0.15">
      <c r="A133" s="32">
        <v>43</v>
      </c>
      <c r="B133" s="33" t="s">
        <v>6421</v>
      </c>
      <c r="C133" s="34" t="s">
        <v>6422</v>
      </c>
      <c r="D133" s="422"/>
      <c r="E133" s="424"/>
      <c r="F133" s="29"/>
      <c r="G133" s="29"/>
      <c r="H133" s="20"/>
      <c r="K133" s="21"/>
      <c r="L133" s="416"/>
      <c r="M133" s="417"/>
      <c r="N133" s="417"/>
      <c r="O133" s="65"/>
      <c r="P133" s="156"/>
      <c r="Q133" s="156"/>
      <c r="R133" s="166"/>
      <c r="S133" s="167"/>
      <c r="T133" s="314"/>
      <c r="W133" s="449"/>
      <c r="X133" s="42"/>
      <c r="Y133" s="43"/>
      <c r="Z133" s="44"/>
      <c r="AA133" s="44"/>
      <c r="AB133" s="43"/>
      <c r="AC133" s="450"/>
      <c r="AD133" s="43"/>
      <c r="AE133" s="43"/>
      <c r="AF133" s="43"/>
      <c r="AG133" s="43"/>
      <c r="AH133" s="43"/>
      <c r="AI133" s="43"/>
      <c r="AJ133" s="43"/>
      <c r="AK133" s="43"/>
      <c r="AL133" s="43"/>
      <c r="AM133" s="43"/>
      <c r="AN133" s="44"/>
      <c r="AO133" s="45"/>
      <c r="AP133" s="45"/>
      <c r="AQ133" s="1198" t="s">
        <v>4833</v>
      </c>
      <c r="AR133" s="1281"/>
      <c r="AS133" s="1281"/>
      <c r="AT133" s="1299"/>
      <c r="AU133" s="101">
        <f>ROUND(ROUND(H131*V132,0)*AS136,0)</f>
        <v>420</v>
      </c>
      <c r="AV133" s="31"/>
    </row>
    <row r="134" spans="1:48" ht="17.100000000000001" customHeight="1" x14ac:dyDescent="0.15">
      <c r="A134" s="32">
        <v>43</v>
      </c>
      <c r="B134" s="33" t="s">
        <v>6423</v>
      </c>
      <c r="C134" s="34" t="s">
        <v>6424</v>
      </c>
      <c r="D134" s="422"/>
      <c r="E134" s="424"/>
      <c r="F134" s="29"/>
      <c r="G134" s="29"/>
      <c r="H134" s="20"/>
      <c r="K134" s="21"/>
      <c r="L134" s="418"/>
      <c r="M134" s="419"/>
      <c r="N134" s="419"/>
      <c r="O134" s="23"/>
      <c r="P134" s="167"/>
      <c r="Q134" s="167"/>
      <c r="R134" s="166"/>
      <c r="S134" s="167"/>
      <c r="T134" s="314"/>
      <c r="W134" s="449"/>
      <c r="X134" s="1271" t="s">
        <v>4824</v>
      </c>
      <c r="Y134" s="1202"/>
      <c r="Z134" s="1202"/>
      <c r="AA134" s="1202"/>
      <c r="AB134" s="1202"/>
      <c r="AC134" s="42" t="s">
        <v>4825</v>
      </c>
      <c r="AD134" s="99"/>
      <c r="AE134" s="99"/>
      <c r="AF134" s="99"/>
      <c r="AG134" s="99"/>
      <c r="AH134" s="99"/>
      <c r="AI134" s="43"/>
      <c r="AJ134" s="43"/>
      <c r="AK134" s="43"/>
      <c r="AL134" s="43"/>
      <c r="AM134" s="43"/>
      <c r="AN134" s="44" t="s">
        <v>17</v>
      </c>
      <c r="AO134" s="1157">
        <f>$AO$8</f>
        <v>0.7</v>
      </c>
      <c r="AP134" s="1157"/>
      <c r="AQ134" s="1268"/>
      <c r="AR134" s="1269"/>
      <c r="AS134" s="1269"/>
      <c r="AT134" s="1270"/>
      <c r="AU134" s="101">
        <f>ROUND(ROUND(ROUND(H131*V132,0)*AO134,0)*AS136,0)</f>
        <v>294</v>
      </c>
      <c r="AV134" s="31"/>
    </row>
    <row r="135" spans="1:48" ht="17.100000000000001" customHeight="1" x14ac:dyDescent="0.15">
      <c r="A135" s="32">
        <v>43</v>
      </c>
      <c r="B135" s="33" t="s">
        <v>6425</v>
      </c>
      <c r="C135" s="34" t="s">
        <v>6426</v>
      </c>
      <c r="D135" s="422"/>
      <c r="E135" s="424"/>
      <c r="F135" s="29"/>
      <c r="G135" s="29"/>
      <c r="H135" s="20"/>
      <c r="K135" s="21"/>
      <c r="L135" s="420"/>
      <c r="M135" s="421"/>
      <c r="N135" s="421"/>
      <c r="O135" s="26"/>
      <c r="P135" s="27"/>
      <c r="Q135" s="27"/>
      <c r="R135" s="166"/>
      <c r="S135" s="167"/>
      <c r="T135" s="314"/>
      <c r="W135" s="449"/>
      <c r="X135" s="1272"/>
      <c r="Y135" s="1273"/>
      <c r="Z135" s="1273"/>
      <c r="AA135" s="1273"/>
      <c r="AB135" s="1273"/>
      <c r="AC135" s="42" t="s">
        <v>4827</v>
      </c>
      <c r="AD135" s="99"/>
      <c r="AE135" s="99"/>
      <c r="AF135" s="99"/>
      <c r="AG135" s="99"/>
      <c r="AH135" s="99"/>
      <c r="AI135" s="43"/>
      <c r="AJ135" s="43"/>
      <c r="AK135" s="43"/>
      <c r="AL135" s="43"/>
      <c r="AM135" s="43"/>
      <c r="AN135" s="44" t="s">
        <v>17</v>
      </c>
      <c r="AO135" s="1157">
        <f>$AO$9</f>
        <v>0.5</v>
      </c>
      <c r="AP135" s="1157"/>
      <c r="AQ135" s="20"/>
      <c r="AR135" s="4"/>
      <c r="AS135" s="4"/>
      <c r="AT135" s="21"/>
      <c r="AU135" s="101">
        <f>ROUND(ROUND(ROUND(H131*V132,0)*AO135,0)*AS136,0)</f>
        <v>210</v>
      </c>
      <c r="AV135" s="31"/>
    </row>
    <row r="136" spans="1:48" ht="17.100000000000001" customHeight="1" x14ac:dyDescent="0.15">
      <c r="A136" s="32">
        <v>43</v>
      </c>
      <c r="B136" s="33" t="s">
        <v>6427</v>
      </c>
      <c r="C136" s="34" t="s">
        <v>6428</v>
      </c>
      <c r="D136" s="422"/>
      <c r="E136" s="424"/>
      <c r="F136" s="29"/>
      <c r="G136" s="29"/>
      <c r="H136" s="20"/>
      <c r="K136" s="21"/>
      <c r="L136" s="1271" t="s">
        <v>4829</v>
      </c>
      <c r="M136" s="1202"/>
      <c r="N136" s="1202"/>
      <c r="O136" s="1202"/>
      <c r="P136" s="1202"/>
      <c r="Q136" s="1202"/>
      <c r="R136" s="418"/>
      <c r="S136" s="419"/>
      <c r="T136" s="425"/>
      <c r="W136" s="449"/>
      <c r="X136" s="42"/>
      <c r="Y136" s="43"/>
      <c r="Z136" s="44"/>
      <c r="AA136" s="44"/>
      <c r="AB136" s="43"/>
      <c r="AC136" s="450"/>
      <c r="AD136" s="43"/>
      <c r="AE136" s="43"/>
      <c r="AF136" s="43"/>
      <c r="AG136" s="43"/>
      <c r="AH136" s="43"/>
      <c r="AI136" s="43"/>
      <c r="AJ136" s="43"/>
      <c r="AK136" s="43"/>
      <c r="AL136" s="43"/>
      <c r="AM136" s="43"/>
      <c r="AN136" s="44"/>
      <c r="AO136" s="45"/>
      <c r="AP136" s="45"/>
      <c r="AQ136" s="20"/>
      <c r="AR136" s="23" t="s">
        <v>17</v>
      </c>
      <c r="AS136" s="1158">
        <f>AS124</f>
        <v>0.95</v>
      </c>
      <c r="AT136" s="1159"/>
      <c r="AU136" s="101">
        <f>ROUND(ROUND(ROUND(H131*P138,0)*V132,0)*AS136,0)</f>
        <v>405</v>
      </c>
      <c r="AV136" s="31"/>
    </row>
    <row r="137" spans="1:48" ht="17.100000000000001" customHeight="1" x14ac:dyDescent="0.15">
      <c r="A137" s="32">
        <v>43</v>
      </c>
      <c r="B137" s="33" t="s">
        <v>6429</v>
      </c>
      <c r="C137" s="34" t="s">
        <v>6430</v>
      </c>
      <c r="D137" s="422"/>
      <c r="E137" s="424"/>
      <c r="F137" s="29"/>
      <c r="G137" s="29"/>
      <c r="H137" s="20"/>
      <c r="K137" s="21"/>
      <c r="L137" s="1228"/>
      <c r="M137" s="1283"/>
      <c r="N137" s="1283"/>
      <c r="O137" s="1283"/>
      <c r="P137" s="1283"/>
      <c r="Q137" s="1283"/>
      <c r="R137" s="418"/>
      <c r="S137" s="419"/>
      <c r="T137" s="425"/>
      <c r="W137" s="449"/>
      <c r="X137" s="1271" t="s">
        <v>4824</v>
      </c>
      <c r="Y137" s="1202"/>
      <c r="Z137" s="1202"/>
      <c r="AA137" s="1202"/>
      <c r="AB137" s="1202"/>
      <c r="AC137" s="42" t="s">
        <v>4825</v>
      </c>
      <c r="AD137" s="99"/>
      <c r="AE137" s="99"/>
      <c r="AF137" s="99"/>
      <c r="AG137" s="99"/>
      <c r="AH137" s="99"/>
      <c r="AI137" s="43"/>
      <c r="AJ137" s="43"/>
      <c r="AK137" s="43"/>
      <c r="AL137" s="43"/>
      <c r="AM137" s="43"/>
      <c r="AN137" s="44" t="s">
        <v>17</v>
      </c>
      <c r="AO137" s="1157">
        <f>$AO$8</f>
        <v>0.7</v>
      </c>
      <c r="AP137" s="1157"/>
      <c r="AQ137" s="20"/>
      <c r="AR137" s="4"/>
      <c r="AS137" s="4"/>
      <c r="AT137" s="21"/>
      <c r="AU137" s="101">
        <f>ROUND(ROUND(ROUND(ROUND(H131*P138,0)*V132,0)*AO137,0)*AS136,0)</f>
        <v>283</v>
      </c>
      <c r="AV137" s="31"/>
    </row>
    <row r="138" spans="1:48" ht="17.100000000000001" customHeight="1" x14ac:dyDescent="0.15">
      <c r="A138" s="32">
        <v>43</v>
      </c>
      <c r="B138" s="33" t="s">
        <v>6431</v>
      </c>
      <c r="C138" s="34" t="s">
        <v>6432</v>
      </c>
      <c r="D138" s="422"/>
      <c r="E138" s="424"/>
      <c r="F138" s="29"/>
      <c r="G138" s="29"/>
      <c r="H138" s="20"/>
      <c r="K138" s="21"/>
      <c r="L138" s="420"/>
      <c r="M138" s="421"/>
      <c r="N138" s="421"/>
      <c r="O138" s="26" t="s">
        <v>17</v>
      </c>
      <c r="P138" s="1180">
        <f>$P$12</f>
        <v>0.96499999999999997</v>
      </c>
      <c r="Q138" s="1180"/>
      <c r="R138" s="166"/>
      <c r="S138" s="167"/>
      <c r="T138" s="314"/>
      <c r="W138" s="449"/>
      <c r="X138" s="1272"/>
      <c r="Y138" s="1273"/>
      <c r="Z138" s="1273"/>
      <c r="AA138" s="1273"/>
      <c r="AB138" s="1273"/>
      <c r="AC138" s="42" t="s">
        <v>4827</v>
      </c>
      <c r="AD138" s="99"/>
      <c r="AE138" s="99"/>
      <c r="AF138" s="99"/>
      <c r="AG138" s="99"/>
      <c r="AH138" s="99"/>
      <c r="AI138" s="43"/>
      <c r="AJ138" s="43"/>
      <c r="AK138" s="43"/>
      <c r="AL138" s="43"/>
      <c r="AM138" s="43"/>
      <c r="AN138" s="44" t="s">
        <v>17</v>
      </c>
      <c r="AO138" s="1157">
        <f>$AO$9</f>
        <v>0.5</v>
      </c>
      <c r="AP138" s="1157"/>
      <c r="AQ138" s="24"/>
      <c r="AR138" s="25"/>
      <c r="AS138" s="25"/>
      <c r="AT138" s="38"/>
      <c r="AU138" s="101">
        <f>ROUND(ROUND(ROUND(ROUND(H131*P138,0)*V132,0)*AO138,0)*AS136,0)</f>
        <v>202</v>
      </c>
      <c r="AV138" s="31"/>
    </row>
    <row r="139" spans="1:48" ht="17.100000000000001" customHeight="1" x14ac:dyDescent="0.15">
      <c r="A139" s="32">
        <v>43</v>
      </c>
      <c r="B139" s="33" t="s">
        <v>6433</v>
      </c>
      <c r="C139" s="34" t="s">
        <v>6434</v>
      </c>
      <c r="D139" s="422"/>
      <c r="E139" s="424"/>
      <c r="F139" s="29"/>
      <c r="G139" s="29"/>
      <c r="H139" s="1085" t="s">
        <v>4879</v>
      </c>
      <c r="I139" s="1086"/>
      <c r="J139" s="1086"/>
      <c r="K139" s="1087"/>
      <c r="L139" s="416"/>
      <c r="M139" s="417"/>
      <c r="N139" s="417"/>
      <c r="O139" s="65"/>
      <c r="P139" s="156"/>
      <c r="Q139" s="156"/>
      <c r="R139" s="166"/>
      <c r="S139" s="167"/>
      <c r="T139" s="167"/>
      <c r="U139" s="463"/>
      <c r="V139" s="70"/>
      <c r="W139" s="464"/>
      <c r="X139" s="43"/>
      <c r="Y139" s="43"/>
      <c r="Z139" s="44"/>
      <c r="AA139" s="44"/>
      <c r="AB139" s="43"/>
      <c r="AC139" s="450"/>
      <c r="AD139" s="43"/>
      <c r="AE139" s="43"/>
      <c r="AF139" s="43"/>
      <c r="AG139" s="43"/>
      <c r="AH139" s="43"/>
      <c r="AI139" s="43"/>
      <c r="AJ139" s="43"/>
      <c r="AK139" s="43"/>
      <c r="AL139" s="43"/>
      <c r="AM139" s="43"/>
      <c r="AN139" s="44"/>
      <c r="AO139" s="45"/>
      <c r="AP139" s="45"/>
      <c r="AQ139" s="25"/>
      <c r="AR139" s="25"/>
      <c r="AS139" s="25"/>
      <c r="AT139" s="25"/>
      <c r="AU139" s="35">
        <f>ROUND(H143*V132,0)</f>
        <v>354</v>
      </c>
      <c r="AV139" s="31"/>
    </row>
    <row r="140" spans="1:48" ht="17.100000000000001" customHeight="1" x14ac:dyDescent="0.15">
      <c r="A140" s="32">
        <v>43</v>
      </c>
      <c r="B140" s="33" t="s">
        <v>6435</v>
      </c>
      <c r="C140" s="34" t="s">
        <v>6436</v>
      </c>
      <c r="D140" s="422"/>
      <c r="E140" s="424"/>
      <c r="F140" s="29"/>
      <c r="G140" s="29"/>
      <c r="H140" s="1088"/>
      <c r="I140" s="1089"/>
      <c r="J140" s="1089"/>
      <c r="K140" s="1090"/>
      <c r="L140" s="418"/>
      <c r="M140" s="419"/>
      <c r="N140" s="419"/>
      <c r="O140" s="23"/>
      <c r="P140" s="167"/>
      <c r="Q140" s="167"/>
      <c r="R140" s="166"/>
      <c r="S140" s="167"/>
      <c r="T140" s="167"/>
      <c r="U140" s="463"/>
      <c r="V140" s="70"/>
      <c r="W140" s="464"/>
      <c r="X140" s="1202" t="s">
        <v>4824</v>
      </c>
      <c r="Y140" s="1202"/>
      <c r="Z140" s="1202"/>
      <c r="AA140" s="1202"/>
      <c r="AB140" s="1202"/>
      <c r="AC140" s="42" t="s">
        <v>4825</v>
      </c>
      <c r="AD140" s="99"/>
      <c r="AE140" s="99"/>
      <c r="AF140" s="99"/>
      <c r="AG140" s="99"/>
      <c r="AH140" s="99"/>
      <c r="AI140" s="43"/>
      <c r="AJ140" s="43"/>
      <c r="AK140" s="43"/>
      <c r="AL140" s="43"/>
      <c r="AM140" s="43"/>
      <c r="AN140" s="44" t="s">
        <v>17</v>
      </c>
      <c r="AO140" s="1157">
        <f>$AO$8</f>
        <v>0.7</v>
      </c>
      <c r="AP140" s="1157"/>
      <c r="AQ140" s="43"/>
      <c r="AR140" s="43"/>
      <c r="AS140" s="43"/>
      <c r="AT140" s="43"/>
      <c r="AU140" s="101">
        <f>ROUND(ROUND(H143*V132,0)*AO140,0)</f>
        <v>248</v>
      </c>
      <c r="AV140" s="31"/>
    </row>
    <row r="141" spans="1:48" ht="17.100000000000001" customHeight="1" x14ac:dyDescent="0.15">
      <c r="A141" s="32">
        <v>43</v>
      </c>
      <c r="B141" s="33" t="s">
        <v>6437</v>
      </c>
      <c r="C141" s="34" t="s">
        <v>6438</v>
      </c>
      <c r="D141" s="422"/>
      <c r="E141" s="424"/>
      <c r="F141" s="29"/>
      <c r="G141" s="29"/>
      <c r="H141" s="1088"/>
      <c r="I141" s="1089"/>
      <c r="J141" s="1089"/>
      <c r="K141" s="1090"/>
      <c r="L141" s="420"/>
      <c r="M141" s="421"/>
      <c r="N141" s="421"/>
      <c r="O141" s="26"/>
      <c r="P141" s="27"/>
      <c r="Q141" s="27"/>
      <c r="R141" s="166"/>
      <c r="S141" s="167"/>
      <c r="T141" s="167"/>
      <c r="U141" s="463"/>
      <c r="V141" s="70"/>
      <c r="W141" s="464"/>
      <c r="X141" s="1273"/>
      <c r="Y141" s="1273"/>
      <c r="Z141" s="1273"/>
      <c r="AA141" s="1273"/>
      <c r="AB141" s="1273"/>
      <c r="AC141" s="42" t="s">
        <v>4827</v>
      </c>
      <c r="AD141" s="99"/>
      <c r="AE141" s="99"/>
      <c r="AF141" s="99"/>
      <c r="AG141" s="99"/>
      <c r="AH141" s="99"/>
      <c r="AI141" s="43"/>
      <c r="AJ141" s="43"/>
      <c r="AK141" s="43"/>
      <c r="AL141" s="43"/>
      <c r="AM141" s="43"/>
      <c r="AN141" s="44" t="s">
        <v>17</v>
      </c>
      <c r="AO141" s="1157">
        <f>$AO$9</f>
        <v>0.5</v>
      </c>
      <c r="AP141" s="1157"/>
      <c r="AQ141" s="43"/>
      <c r="AR141" s="43"/>
      <c r="AS141" s="43"/>
      <c r="AT141" s="43"/>
      <c r="AU141" s="101">
        <f>ROUND(ROUND(H143*V132,0)*AO141,0)</f>
        <v>177</v>
      </c>
      <c r="AV141" s="31"/>
    </row>
    <row r="142" spans="1:48" ht="17.100000000000001" customHeight="1" x14ac:dyDescent="0.15">
      <c r="A142" s="32">
        <v>43</v>
      </c>
      <c r="B142" s="33" t="s">
        <v>6439</v>
      </c>
      <c r="C142" s="34" t="s">
        <v>6440</v>
      </c>
      <c r="D142" s="422"/>
      <c r="E142" s="424"/>
      <c r="F142" s="29"/>
      <c r="G142" s="29"/>
      <c r="H142" s="1088"/>
      <c r="I142" s="1089"/>
      <c r="J142" s="1089"/>
      <c r="K142" s="1090"/>
      <c r="L142" s="1271" t="s">
        <v>4829</v>
      </c>
      <c r="M142" s="1202"/>
      <c r="N142" s="1202"/>
      <c r="O142" s="1202"/>
      <c r="P142" s="1202"/>
      <c r="Q142" s="1202"/>
      <c r="R142" s="418"/>
      <c r="S142" s="419"/>
      <c r="T142" s="419"/>
      <c r="U142" s="463"/>
      <c r="V142" s="70"/>
      <c r="W142" s="464"/>
      <c r="X142" s="43"/>
      <c r="Y142" s="43"/>
      <c r="Z142" s="44"/>
      <c r="AA142" s="44"/>
      <c r="AB142" s="43"/>
      <c r="AC142" s="450"/>
      <c r="AD142" s="43"/>
      <c r="AE142" s="43"/>
      <c r="AF142" s="43"/>
      <c r="AG142" s="43"/>
      <c r="AH142" s="43"/>
      <c r="AI142" s="43"/>
      <c r="AJ142" s="43"/>
      <c r="AK142" s="43"/>
      <c r="AL142" s="43"/>
      <c r="AM142" s="43"/>
      <c r="AN142" s="44"/>
      <c r="AO142" s="45"/>
      <c r="AP142" s="45"/>
      <c r="AQ142" s="43"/>
      <c r="AR142" s="43"/>
      <c r="AS142" s="25"/>
      <c r="AT142" s="25"/>
      <c r="AU142" s="101">
        <f>ROUND(ROUND(H143*P144,0)*V132,0)</f>
        <v>342</v>
      </c>
      <c r="AV142" s="31"/>
    </row>
    <row r="143" spans="1:48" ht="17.100000000000001" customHeight="1" x14ac:dyDescent="0.15">
      <c r="A143" s="32">
        <v>43</v>
      </c>
      <c r="B143" s="33" t="s">
        <v>6441</v>
      </c>
      <c r="C143" s="34" t="s">
        <v>6442</v>
      </c>
      <c r="D143" s="422"/>
      <c r="E143" s="424"/>
      <c r="F143" s="29"/>
      <c r="G143" s="29"/>
      <c r="H143" s="1280">
        <f>'15就労移行支援(基本)'!K143</f>
        <v>506</v>
      </c>
      <c r="I143" s="1108"/>
      <c r="J143" s="4" t="s">
        <v>21</v>
      </c>
      <c r="K143" s="22"/>
      <c r="L143" s="1228"/>
      <c r="M143" s="1283"/>
      <c r="N143" s="1283"/>
      <c r="O143" s="1283"/>
      <c r="P143" s="1283"/>
      <c r="Q143" s="1283"/>
      <c r="R143" s="418"/>
      <c r="S143" s="419"/>
      <c r="T143" s="419"/>
      <c r="U143" s="463"/>
      <c r="V143" s="70"/>
      <c r="W143" s="464"/>
      <c r="X143" s="1202" t="s">
        <v>4824</v>
      </c>
      <c r="Y143" s="1202"/>
      <c r="Z143" s="1202"/>
      <c r="AA143" s="1202"/>
      <c r="AB143" s="1202"/>
      <c r="AC143" s="42" t="s">
        <v>4825</v>
      </c>
      <c r="AD143" s="99"/>
      <c r="AE143" s="99"/>
      <c r="AF143" s="99"/>
      <c r="AG143" s="99"/>
      <c r="AH143" s="99"/>
      <c r="AI143" s="43"/>
      <c r="AJ143" s="43"/>
      <c r="AK143" s="43"/>
      <c r="AL143" s="43"/>
      <c r="AM143" s="43"/>
      <c r="AN143" s="44" t="s">
        <v>17</v>
      </c>
      <c r="AO143" s="1157">
        <f>$AO$8</f>
        <v>0.7</v>
      </c>
      <c r="AP143" s="1157"/>
      <c r="AQ143" s="25"/>
      <c r="AR143" s="25"/>
      <c r="AS143" s="25"/>
      <c r="AT143" s="25"/>
      <c r="AU143" s="101">
        <f>ROUND(ROUND(ROUND(H143*P144,0)*V132,0)*AO143,0)</f>
        <v>239</v>
      </c>
      <c r="AV143" s="31"/>
    </row>
    <row r="144" spans="1:48" ht="17.100000000000001" customHeight="1" x14ac:dyDescent="0.15">
      <c r="A144" s="32">
        <v>43</v>
      </c>
      <c r="B144" s="33" t="s">
        <v>6443</v>
      </c>
      <c r="C144" s="34" t="s">
        <v>6444</v>
      </c>
      <c r="D144" s="422"/>
      <c r="E144" s="424"/>
      <c r="F144" s="29"/>
      <c r="G144" s="29"/>
      <c r="H144" s="418"/>
      <c r="I144" s="419"/>
      <c r="J144" s="419"/>
      <c r="K144" s="425"/>
      <c r="L144" s="420"/>
      <c r="M144" s="421"/>
      <c r="N144" s="421"/>
      <c r="O144" s="26" t="s">
        <v>17</v>
      </c>
      <c r="P144" s="1180">
        <f>$P$12</f>
        <v>0.96499999999999997</v>
      </c>
      <c r="Q144" s="1180"/>
      <c r="R144" s="166"/>
      <c r="S144" s="167"/>
      <c r="T144" s="167"/>
      <c r="U144" s="463"/>
      <c r="V144" s="70"/>
      <c r="W144" s="464"/>
      <c r="X144" s="1273"/>
      <c r="Y144" s="1273"/>
      <c r="Z144" s="1273"/>
      <c r="AA144" s="1273"/>
      <c r="AB144" s="1273"/>
      <c r="AC144" s="42" t="s">
        <v>4827</v>
      </c>
      <c r="AD144" s="99"/>
      <c r="AE144" s="99"/>
      <c r="AF144" s="99"/>
      <c r="AG144" s="99"/>
      <c r="AH144" s="99"/>
      <c r="AI144" s="43"/>
      <c r="AJ144" s="43"/>
      <c r="AK144" s="43"/>
      <c r="AL144" s="43"/>
      <c r="AM144" s="43"/>
      <c r="AN144" s="44" t="s">
        <v>17</v>
      </c>
      <c r="AO144" s="1157">
        <f>$AO$9</f>
        <v>0.5</v>
      </c>
      <c r="AP144" s="1157"/>
      <c r="AQ144" s="25"/>
      <c r="AR144" s="25"/>
      <c r="AS144" s="25"/>
      <c r="AT144" s="25"/>
      <c r="AU144" s="101">
        <f>ROUND(ROUND(ROUND(H143*P144,0)*V132,0)*AO144,0)</f>
        <v>171</v>
      </c>
      <c r="AV144" s="31"/>
    </row>
    <row r="145" spans="1:48" ht="17.100000000000001" customHeight="1" x14ac:dyDescent="0.15">
      <c r="A145" s="32">
        <v>43</v>
      </c>
      <c r="B145" s="33" t="s">
        <v>6445</v>
      </c>
      <c r="C145" s="34" t="s">
        <v>6446</v>
      </c>
      <c r="D145" s="422"/>
      <c r="E145" s="424"/>
      <c r="F145" s="29"/>
      <c r="G145" s="29"/>
      <c r="H145" s="20"/>
      <c r="K145" s="21"/>
      <c r="L145" s="416"/>
      <c r="M145" s="417"/>
      <c r="N145" s="417"/>
      <c r="O145" s="65"/>
      <c r="P145" s="156"/>
      <c r="Q145" s="156"/>
      <c r="R145" s="166"/>
      <c r="S145" s="167"/>
      <c r="T145" s="314"/>
      <c r="W145" s="449"/>
      <c r="X145" s="42"/>
      <c r="Y145" s="43"/>
      <c r="Z145" s="44"/>
      <c r="AA145" s="44"/>
      <c r="AB145" s="43"/>
      <c r="AC145" s="450"/>
      <c r="AD145" s="43"/>
      <c r="AE145" s="43"/>
      <c r="AF145" s="43"/>
      <c r="AG145" s="43"/>
      <c r="AH145" s="43"/>
      <c r="AI145" s="43"/>
      <c r="AJ145" s="43"/>
      <c r="AK145" s="43"/>
      <c r="AL145" s="43"/>
      <c r="AM145" s="43"/>
      <c r="AN145" s="44"/>
      <c r="AO145" s="45"/>
      <c r="AP145" s="45"/>
      <c r="AQ145" s="1198" t="s">
        <v>4833</v>
      </c>
      <c r="AR145" s="1281"/>
      <c r="AS145" s="1281"/>
      <c r="AT145" s="1299"/>
      <c r="AU145" s="101">
        <f>ROUND(ROUND(H143*V132,0)*AS148,0)</f>
        <v>336</v>
      </c>
      <c r="AV145" s="31"/>
    </row>
    <row r="146" spans="1:48" ht="17.100000000000001" customHeight="1" x14ac:dyDescent="0.15">
      <c r="A146" s="32">
        <v>43</v>
      </c>
      <c r="B146" s="33" t="s">
        <v>6447</v>
      </c>
      <c r="C146" s="34" t="s">
        <v>6448</v>
      </c>
      <c r="D146" s="422"/>
      <c r="E146" s="424"/>
      <c r="F146" s="29"/>
      <c r="G146" s="29"/>
      <c r="H146" s="20"/>
      <c r="K146" s="21"/>
      <c r="L146" s="418"/>
      <c r="M146" s="419"/>
      <c r="N146" s="419"/>
      <c r="O146" s="23"/>
      <c r="P146" s="167"/>
      <c r="Q146" s="167"/>
      <c r="R146" s="166"/>
      <c r="S146" s="167"/>
      <c r="T146" s="314"/>
      <c r="W146" s="449"/>
      <c r="X146" s="1271" t="s">
        <v>4824</v>
      </c>
      <c r="Y146" s="1202"/>
      <c r="Z146" s="1202"/>
      <c r="AA146" s="1202"/>
      <c r="AB146" s="1202"/>
      <c r="AC146" s="42" t="s">
        <v>4825</v>
      </c>
      <c r="AD146" s="99"/>
      <c r="AE146" s="99"/>
      <c r="AF146" s="99"/>
      <c r="AG146" s="99"/>
      <c r="AH146" s="99"/>
      <c r="AI146" s="43"/>
      <c r="AJ146" s="43"/>
      <c r="AK146" s="43"/>
      <c r="AL146" s="43"/>
      <c r="AM146" s="43"/>
      <c r="AN146" s="44" t="s">
        <v>17</v>
      </c>
      <c r="AO146" s="1157">
        <f>$AO$8</f>
        <v>0.7</v>
      </c>
      <c r="AP146" s="1157"/>
      <c r="AQ146" s="1268"/>
      <c r="AR146" s="1269"/>
      <c r="AS146" s="1269"/>
      <c r="AT146" s="1270"/>
      <c r="AU146" s="101">
        <f>ROUND(ROUND(ROUND(H143*V132,0)*AO146,0)*AS148,0)</f>
        <v>236</v>
      </c>
      <c r="AV146" s="31"/>
    </row>
    <row r="147" spans="1:48" ht="17.100000000000001" customHeight="1" x14ac:dyDescent="0.15">
      <c r="A147" s="32">
        <v>43</v>
      </c>
      <c r="B147" s="33" t="s">
        <v>6449</v>
      </c>
      <c r="C147" s="34" t="s">
        <v>6450</v>
      </c>
      <c r="D147" s="422"/>
      <c r="E147" s="424"/>
      <c r="F147" s="29"/>
      <c r="G147" s="29"/>
      <c r="H147" s="20"/>
      <c r="K147" s="21"/>
      <c r="L147" s="420"/>
      <c r="M147" s="421"/>
      <c r="N147" s="421"/>
      <c r="O147" s="26"/>
      <c r="P147" s="27"/>
      <c r="Q147" s="27"/>
      <c r="R147" s="166"/>
      <c r="S147" s="167"/>
      <c r="T147" s="314"/>
      <c r="W147" s="449"/>
      <c r="X147" s="1272"/>
      <c r="Y147" s="1273"/>
      <c r="Z147" s="1273"/>
      <c r="AA147" s="1273"/>
      <c r="AB147" s="1273"/>
      <c r="AC147" s="42" t="s">
        <v>4827</v>
      </c>
      <c r="AD147" s="99"/>
      <c r="AE147" s="99"/>
      <c r="AF147" s="99"/>
      <c r="AG147" s="99"/>
      <c r="AH147" s="99"/>
      <c r="AI147" s="43"/>
      <c r="AJ147" s="43"/>
      <c r="AK147" s="43"/>
      <c r="AL147" s="43"/>
      <c r="AM147" s="43"/>
      <c r="AN147" s="44" t="s">
        <v>17</v>
      </c>
      <c r="AO147" s="1157">
        <f>$AO$9</f>
        <v>0.5</v>
      </c>
      <c r="AP147" s="1157"/>
      <c r="AQ147" s="20"/>
      <c r="AR147" s="4"/>
      <c r="AS147" s="4"/>
      <c r="AT147" s="21"/>
      <c r="AU147" s="101">
        <f>ROUND(ROUND(ROUND(H143*V132,0)*AO147,0)*AS148,0)</f>
        <v>168</v>
      </c>
      <c r="AV147" s="31"/>
    </row>
    <row r="148" spans="1:48" ht="17.100000000000001" customHeight="1" x14ac:dyDescent="0.15">
      <c r="A148" s="32">
        <v>43</v>
      </c>
      <c r="B148" s="33" t="s">
        <v>6451</v>
      </c>
      <c r="C148" s="34" t="s">
        <v>6452</v>
      </c>
      <c r="D148" s="422"/>
      <c r="E148" s="424"/>
      <c r="F148" s="29"/>
      <c r="G148" s="29"/>
      <c r="H148" s="20"/>
      <c r="K148" s="21"/>
      <c r="L148" s="1271" t="s">
        <v>4829</v>
      </c>
      <c r="M148" s="1202"/>
      <c r="N148" s="1202"/>
      <c r="O148" s="1202"/>
      <c r="P148" s="1202"/>
      <c r="Q148" s="1202"/>
      <c r="R148" s="418"/>
      <c r="S148" s="419"/>
      <c r="T148" s="425"/>
      <c r="W148" s="449"/>
      <c r="X148" s="42"/>
      <c r="Y148" s="43"/>
      <c r="Z148" s="44"/>
      <c r="AA148" s="44"/>
      <c r="AB148" s="43"/>
      <c r="AC148" s="450"/>
      <c r="AD148" s="43"/>
      <c r="AE148" s="43"/>
      <c r="AF148" s="43"/>
      <c r="AG148" s="43"/>
      <c r="AH148" s="43"/>
      <c r="AI148" s="43"/>
      <c r="AJ148" s="43"/>
      <c r="AK148" s="43"/>
      <c r="AL148" s="43"/>
      <c r="AM148" s="43"/>
      <c r="AN148" s="44"/>
      <c r="AO148" s="45"/>
      <c r="AP148" s="45"/>
      <c r="AQ148" s="20"/>
      <c r="AR148" s="23" t="s">
        <v>17</v>
      </c>
      <c r="AS148" s="1158">
        <f>AS136</f>
        <v>0.95</v>
      </c>
      <c r="AT148" s="1159"/>
      <c r="AU148" s="101">
        <f>ROUND(ROUND(ROUND(H143*P150,0)*V132,0)*AS148,0)</f>
        <v>325</v>
      </c>
      <c r="AV148" s="31"/>
    </row>
    <row r="149" spans="1:48" ht="17.100000000000001" customHeight="1" x14ac:dyDescent="0.15">
      <c r="A149" s="32">
        <v>43</v>
      </c>
      <c r="B149" s="33" t="s">
        <v>6453</v>
      </c>
      <c r="C149" s="34" t="s">
        <v>6454</v>
      </c>
      <c r="D149" s="422"/>
      <c r="E149" s="424"/>
      <c r="F149" s="29"/>
      <c r="G149" s="29"/>
      <c r="H149" s="20"/>
      <c r="K149" s="21"/>
      <c r="L149" s="1228"/>
      <c r="M149" s="1283"/>
      <c r="N149" s="1283"/>
      <c r="O149" s="1283"/>
      <c r="P149" s="1283"/>
      <c r="Q149" s="1283"/>
      <c r="R149" s="418"/>
      <c r="S149" s="419"/>
      <c r="T149" s="425"/>
      <c r="W149" s="449"/>
      <c r="X149" s="1271" t="s">
        <v>4824</v>
      </c>
      <c r="Y149" s="1202"/>
      <c r="Z149" s="1202"/>
      <c r="AA149" s="1202"/>
      <c r="AB149" s="1202"/>
      <c r="AC149" s="42" t="s">
        <v>4825</v>
      </c>
      <c r="AD149" s="99"/>
      <c r="AE149" s="99"/>
      <c r="AF149" s="99"/>
      <c r="AG149" s="99"/>
      <c r="AH149" s="99"/>
      <c r="AI149" s="43"/>
      <c r="AJ149" s="43"/>
      <c r="AK149" s="43"/>
      <c r="AL149" s="43"/>
      <c r="AM149" s="43"/>
      <c r="AN149" s="44" t="s">
        <v>17</v>
      </c>
      <c r="AO149" s="1157">
        <f>$AO$8</f>
        <v>0.7</v>
      </c>
      <c r="AP149" s="1157"/>
      <c r="AQ149" s="20"/>
      <c r="AR149" s="4"/>
      <c r="AS149" s="4"/>
      <c r="AT149" s="21"/>
      <c r="AU149" s="101">
        <f>ROUND(ROUND(ROUND(ROUND(H143*P150,0)*V132,0)*AO149,0)*AS148,0)</f>
        <v>227</v>
      </c>
      <c r="AV149" s="31"/>
    </row>
    <row r="150" spans="1:48" ht="17.100000000000001" customHeight="1" x14ac:dyDescent="0.15">
      <c r="A150" s="32">
        <v>43</v>
      </c>
      <c r="B150" s="33" t="s">
        <v>6455</v>
      </c>
      <c r="C150" s="34" t="s">
        <v>6456</v>
      </c>
      <c r="D150" s="422"/>
      <c r="E150" s="424"/>
      <c r="F150" s="29"/>
      <c r="G150" s="29"/>
      <c r="H150" s="20"/>
      <c r="K150" s="21"/>
      <c r="L150" s="420"/>
      <c r="M150" s="421"/>
      <c r="N150" s="421"/>
      <c r="O150" s="26" t="s">
        <v>17</v>
      </c>
      <c r="P150" s="1180">
        <f>$P$12</f>
        <v>0.96499999999999997</v>
      </c>
      <c r="Q150" s="1180"/>
      <c r="R150" s="166"/>
      <c r="S150" s="167"/>
      <c r="T150" s="314"/>
      <c r="W150" s="449"/>
      <c r="X150" s="1272"/>
      <c r="Y150" s="1273"/>
      <c r="Z150" s="1273"/>
      <c r="AA150" s="1273"/>
      <c r="AB150" s="1273"/>
      <c r="AC150" s="42" t="s">
        <v>4827</v>
      </c>
      <c r="AD150" s="99"/>
      <c r="AE150" s="99"/>
      <c r="AF150" s="99"/>
      <c r="AG150" s="99"/>
      <c r="AH150" s="99"/>
      <c r="AI150" s="43"/>
      <c r="AJ150" s="43"/>
      <c r="AK150" s="43"/>
      <c r="AL150" s="43"/>
      <c r="AM150" s="43"/>
      <c r="AN150" s="44" t="s">
        <v>17</v>
      </c>
      <c r="AO150" s="1157">
        <f>$AO$9</f>
        <v>0.5</v>
      </c>
      <c r="AP150" s="1157"/>
      <c r="AQ150" s="24"/>
      <c r="AR150" s="25"/>
      <c r="AS150" s="25"/>
      <c r="AT150" s="38"/>
      <c r="AU150" s="101">
        <f>ROUND(ROUND(ROUND(ROUND(H143*P150,0)*V132,0)*AO150,0)*AS148,0)</f>
        <v>162</v>
      </c>
      <c r="AV150" s="31"/>
    </row>
    <row r="151" spans="1:48" ht="17.100000000000001" customHeight="1" x14ac:dyDescent="0.15">
      <c r="A151" s="32">
        <v>43</v>
      </c>
      <c r="B151" s="33" t="s">
        <v>6457</v>
      </c>
      <c r="C151" s="34" t="s">
        <v>6458</v>
      </c>
      <c r="D151" s="422"/>
      <c r="E151" s="424"/>
      <c r="F151" s="29"/>
      <c r="G151" s="29"/>
      <c r="H151" s="1085" t="s">
        <v>4892</v>
      </c>
      <c r="I151" s="1086"/>
      <c r="J151" s="1086"/>
      <c r="K151" s="1087"/>
      <c r="L151" s="416"/>
      <c r="M151" s="417"/>
      <c r="N151" s="417"/>
      <c r="O151" s="65"/>
      <c r="P151" s="156"/>
      <c r="Q151" s="156"/>
      <c r="R151" s="166"/>
      <c r="S151" s="167"/>
      <c r="T151" s="167"/>
      <c r="U151" s="463"/>
      <c r="V151" s="70"/>
      <c r="W151" s="464"/>
      <c r="X151" s="43"/>
      <c r="Y151" s="43"/>
      <c r="Z151" s="44"/>
      <c r="AA151" s="44"/>
      <c r="AB151" s="43"/>
      <c r="AC151" s="450"/>
      <c r="AD151" s="43"/>
      <c r="AE151" s="43"/>
      <c r="AF151" s="43"/>
      <c r="AG151" s="43"/>
      <c r="AH151" s="43"/>
      <c r="AI151" s="43"/>
      <c r="AJ151" s="43"/>
      <c r="AK151" s="43"/>
      <c r="AL151" s="43"/>
      <c r="AM151" s="43"/>
      <c r="AN151" s="44"/>
      <c r="AO151" s="45"/>
      <c r="AP151" s="45"/>
      <c r="AQ151" s="25"/>
      <c r="AR151" s="25"/>
      <c r="AS151" s="25"/>
      <c r="AT151" s="25"/>
      <c r="AU151" s="35">
        <f>ROUND(H155*V132,0)</f>
        <v>314</v>
      </c>
      <c r="AV151" s="31"/>
    </row>
    <row r="152" spans="1:48" ht="17.100000000000001" customHeight="1" x14ac:dyDescent="0.15">
      <c r="A152" s="32">
        <v>43</v>
      </c>
      <c r="B152" s="33" t="s">
        <v>6459</v>
      </c>
      <c r="C152" s="34" t="s">
        <v>6460</v>
      </c>
      <c r="D152" s="422"/>
      <c r="E152" s="424"/>
      <c r="F152" s="29"/>
      <c r="G152" s="29"/>
      <c r="H152" s="1088"/>
      <c r="I152" s="1089"/>
      <c r="J152" s="1089"/>
      <c r="K152" s="1090"/>
      <c r="L152" s="418"/>
      <c r="M152" s="419"/>
      <c r="N152" s="419"/>
      <c r="O152" s="23"/>
      <c r="P152" s="167"/>
      <c r="Q152" s="167"/>
      <c r="R152" s="166"/>
      <c r="S152" s="167"/>
      <c r="T152" s="167"/>
      <c r="U152" s="463"/>
      <c r="V152" s="70"/>
      <c r="W152" s="464"/>
      <c r="X152" s="1202" t="s">
        <v>4824</v>
      </c>
      <c r="Y152" s="1202"/>
      <c r="Z152" s="1202"/>
      <c r="AA152" s="1202"/>
      <c r="AB152" s="1202"/>
      <c r="AC152" s="42" t="s">
        <v>4825</v>
      </c>
      <c r="AD152" s="99"/>
      <c r="AE152" s="99"/>
      <c r="AF152" s="99"/>
      <c r="AG152" s="99"/>
      <c r="AH152" s="99"/>
      <c r="AI152" s="43"/>
      <c r="AJ152" s="43"/>
      <c r="AK152" s="43"/>
      <c r="AL152" s="43"/>
      <c r="AM152" s="43"/>
      <c r="AN152" s="44" t="s">
        <v>17</v>
      </c>
      <c r="AO152" s="1157">
        <f>$AO$8</f>
        <v>0.7</v>
      </c>
      <c r="AP152" s="1157"/>
      <c r="AQ152" s="43"/>
      <c r="AR152" s="43"/>
      <c r="AS152" s="43"/>
      <c r="AT152" s="43"/>
      <c r="AU152" s="101">
        <f>ROUND(ROUND(H155*V132,0)*AO152,0)</f>
        <v>220</v>
      </c>
      <c r="AV152" s="31"/>
    </row>
    <row r="153" spans="1:48" ht="17.100000000000001" customHeight="1" x14ac:dyDescent="0.15">
      <c r="A153" s="32">
        <v>43</v>
      </c>
      <c r="B153" s="33" t="s">
        <v>6461</v>
      </c>
      <c r="C153" s="34" t="s">
        <v>6462</v>
      </c>
      <c r="D153" s="422"/>
      <c r="E153" s="424"/>
      <c r="F153" s="29"/>
      <c r="G153" s="29"/>
      <c r="H153" s="1088"/>
      <c r="I153" s="1089"/>
      <c r="J153" s="1089"/>
      <c r="K153" s="1090"/>
      <c r="L153" s="420"/>
      <c r="M153" s="421"/>
      <c r="N153" s="421"/>
      <c r="O153" s="26"/>
      <c r="P153" s="27"/>
      <c r="Q153" s="27"/>
      <c r="R153" s="166"/>
      <c r="S153" s="167"/>
      <c r="T153" s="167"/>
      <c r="U153" s="463"/>
      <c r="V153" s="70"/>
      <c r="W153" s="464"/>
      <c r="X153" s="1273"/>
      <c r="Y153" s="1273"/>
      <c r="Z153" s="1273"/>
      <c r="AA153" s="1273"/>
      <c r="AB153" s="1273"/>
      <c r="AC153" s="42" t="s">
        <v>4827</v>
      </c>
      <c r="AD153" s="99"/>
      <c r="AE153" s="99"/>
      <c r="AF153" s="99"/>
      <c r="AG153" s="99"/>
      <c r="AH153" s="99"/>
      <c r="AI153" s="43"/>
      <c r="AJ153" s="43"/>
      <c r="AK153" s="43"/>
      <c r="AL153" s="43"/>
      <c r="AM153" s="43"/>
      <c r="AN153" s="44" t="s">
        <v>17</v>
      </c>
      <c r="AO153" s="1157">
        <f>$AO$9</f>
        <v>0.5</v>
      </c>
      <c r="AP153" s="1157"/>
      <c r="AQ153" s="43"/>
      <c r="AR153" s="43"/>
      <c r="AS153" s="43"/>
      <c r="AT153" s="43"/>
      <c r="AU153" s="101">
        <f>ROUND(ROUND(H155*V132,0)*AO153,0)</f>
        <v>157</v>
      </c>
      <c r="AV153" s="31"/>
    </row>
    <row r="154" spans="1:48" ht="17.100000000000001" customHeight="1" x14ac:dyDescent="0.15">
      <c r="A154" s="32">
        <v>43</v>
      </c>
      <c r="B154" s="33" t="s">
        <v>6463</v>
      </c>
      <c r="C154" s="34" t="s">
        <v>6464</v>
      </c>
      <c r="D154" s="422"/>
      <c r="E154" s="424"/>
      <c r="F154" s="29"/>
      <c r="G154" s="29"/>
      <c r="H154" s="1088"/>
      <c r="I154" s="1089"/>
      <c r="J154" s="1089"/>
      <c r="K154" s="1090"/>
      <c r="L154" s="1271" t="s">
        <v>4829</v>
      </c>
      <c r="M154" s="1202"/>
      <c r="N154" s="1202"/>
      <c r="O154" s="1202"/>
      <c r="P154" s="1202"/>
      <c r="Q154" s="1202"/>
      <c r="R154" s="418"/>
      <c r="S154" s="419"/>
      <c r="T154" s="419"/>
      <c r="U154" s="463"/>
      <c r="V154" s="70"/>
      <c r="W154" s="464"/>
      <c r="X154" s="43"/>
      <c r="Y154" s="43"/>
      <c r="Z154" s="44"/>
      <c r="AA154" s="44"/>
      <c r="AB154" s="43"/>
      <c r="AC154" s="450"/>
      <c r="AD154" s="43"/>
      <c r="AE154" s="43"/>
      <c r="AF154" s="43"/>
      <c r="AG154" s="43"/>
      <c r="AH154" s="43"/>
      <c r="AI154" s="43"/>
      <c r="AJ154" s="43"/>
      <c r="AK154" s="43"/>
      <c r="AL154" s="43"/>
      <c r="AM154" s="43"/>
      <c r="AN154" s="44"/>
      <c r="AO154" s="45"/>
      <c r="AP154" s="45"/>
      <c r="AQ154" s="43"/>
      <c r="AR154" s="43"/>
      <c r="AS154" s="25"/>
      <c r="AT154" s="25"/>
      <c r="AU154" s="101">
        <f>ROUND(ROUND(H155*P156,0)*V132,0)</f>
        <v>302</v>
      </c>
      <c r="AV154" s="31"/>
    </row>
    <row r="155" spans="1:48" ht="17.100000000000001" customHeight="1" x14ac:dyDescent="0.15">
      <c r="A155" s="32">
        <v>43</v>
      </c>
      <c r="B155" s="33" t="s">
        <v>6465</v>
      </c>
      <c r="C155" s="34" t="s">
        <v>6466</v>
      </c>
      <c r="D155" s="422"/>
      <c r="E155" s="424"/>
      <c r="F155" s="29"/>
      <c r="G155" s="29"/>
      <c r="H155" s="1280">
        <f>'15就労移行支援(基本)'!K155</f>
        <v>448</v>
      </c>
      <c r="I155" s="1108"/>
      <c r="J155" s="4" t="s">
        <v>21</v>
      </c>
      <c r="K155" s="22"/>
      <c r="L155" s="1228"/>
      <c r="M155" s="1283"/>
      <c r="N155" s="1283"/>
      <c r="O155" s="1283"/>
      <c r="P155" s="1283"/>
      <c r="Q155" s="1283"/>
      <c r="R155" s="418"/>
      <c r="S155" s="419"/>
      <c r="T155" s="419"/>
      <c r="U155" s="463"/>
      <c r="V155" s="70"/>
      <c r="W155" s="464"/>
      <c r="X155" s="1202" t="s">
        <v>4824</v>
      </c>
      <c r="Y155" s="1202"/>
      <c r="Z155" s="1202"/>
      <c r="AA155" s="1202"/>
      <c r="AB155" s="1202"/>
      <c r="AC155" s="42" t="s">
        <v>4825</v>
      </c>
      <c r="AD155" s="99"/>
      <c r="AE155" s="99"/>
      <c r="AF155" s="99"/>
      <c r="AG155" s="99"/>
      <c r="AH155" s="99"/>
      <c r="AI155" s="43"/>
      <c r="AJ155" s="43"/>
      <c r="AK155" s="43"/>
      <c r="AL155" s="43"/>
      <c r="AM155" s="43"/>
      <c r="AN155" s="44" t="s">
        <v>17</v>
      </c>
      <c r="AO155" s="1157">
        <f>$AO$8</f>
        <v>0.7</v>
      </c>
      <c r="AP155" s="1157"/>
      <c r="AQ155" s="25"/>
      <c r="AR155" s="25"/>
      <c r="AS155" s="25"/>
      <c r="AT155" s="25"/>
      <c r="AU155" s="101">
        <f>ROUND(ROUND(ROUND(H155*P156,0)*V132,0)*AO155,0)</f>
        <v>211</v>
      </c>
      <c r="AV155" s="31"/>
    </row>
    <row r="156" spans="1:48" ht="17.100000000000001" customHeight="1" x14ac:dyDescent="0.15">
      <c r="A156" s="32">
        <v>43</v>
      </c>
      <c r="B156" s="33" t="s">
        <v>6467</v>
      </c>
      <c r="C156" s="34" t="s">
        <v>6468</v>
      </c>
      <c r="D156" s="422"/>
      <c r="E156" s="424"/>
      <c r="F156" s="29"/>
      <c r="G156" s="29"/>
      <c r="H156" s="418"/>
      <c r="I156" s="419"/>
      <c r="J156" s="419"/>
      <c r="K156" s="425"/>
      <c r="L156" s="420"/>
      <c r="M156" s="421"/>
      <c r="N156" s="421"/>
      <c r="O156" s="26" t="s">
        <v>17</v>
      </c>
      <c r="P156" s="1180">
        <f>$P$12</f>
        <v>0.96499999999999997</v>
      </c>
      <c r="Q156" s="1180"/>
      <c r="R156" s="166"/>
      <c r="S156" s="167"/>
      <c r="T156" s="167"/>
      <c r="U156" s="463"/>
      <c r="V156" s="70"/>
      <c r="W156" s="464"/>
      <c r="X156" s="1273"/>
      <c r="Y156" s="1273"/>
      <c r="Z156" s="1273"/>
      <c r="AA156" s="1273"/>
      <c r="AB156" s="1273"/>
      <c r="AC156" s="42" t="s">
        <v>4827</v>
      </c>
      <c r="AD156" s="99"/>
      <c r="AE156" s="99"/>
      <c r="AF156" s="99"/>
      <c r="AG156" s="99"/>
      <c r="AH156" s="99"/>
      <c r="AI156" s="43"/>
      <c r="AJ156" s="43"/>
      <c r="AK156" s="43"/>
      <c r="AL156" s="43"/>
      <c r="AM156" s="43"/>
      <c r="AN156" s="44" t="s">
        <v>17</v>
      </c>
      <c r="AO156" s="1157">
        <f>$AO$9</f>
        <v>0.5</v>
      </c>
      <c r="AP156" s="1157"/>
      <c r="AQ156" s="25"/>
      <c r="AR156" s="25"/>
      <c r="AS156" s="25"/>
      <c r="AT156" s="25"/>
      <c r="AU156" s="101">
        <f>ROUND(ROUND(ROUND(H155*P156,0)*V132,0)*AO156,0)</f>
        <v>151</v>
      </c>
      <c r="AV156" s="31"/>
    </row>
    <row r="157" spans="1:48" ht="17.100000000000001" customHeight="1" x14ac:dyDescent="0.15">
      <c r="A157" s="32">
        <v>43</v>
      </c>
      <c r="B157" s="33" t="s">
        <v>6469</v>
      </c>
      <c r="C157" s="34" t="s">
        <v>6470</v>
      </c>
      <c r="D157" s="422"/>
      <c r="E157" s="424"/>
      <c r="F157" s="29"/>
      <c r="G157" s="29"/>
      <c r="H157" s="20"/>
      <c r="K157" s="21"/>
      <c r="L157" s="416"/>
      <c r="M157" s="417"/>
      <c r="N157" s="417"/>
      <c r="O157" s="65"/>
      <c r="P157" s="156"/>
      <c r="Q157" s="156"/>
      <c r="R157" s="166"/>
      <c r="S157" s="167"/>
      <c r="T157" s="314"/>
      <c r="W157" s="449"/>
      <c r="X157" s="42"/>
      <c r="Y157" s="43"/>
      <c r="Z157" s="44"/>
      <c r="AA157" s="44"/>
      <c r="AB157" s="43"/>
      <c r="AC157" s="450"/>
      <c r="AD157" s="43"/>
      <c r="AE157" s="43"/>
      <c r="AF157" s="43"/>
      <c r="AG157" s="43"/>
      <c r="AH157" s="43"/>
      <c r="AI157" s="43"/>
      <c r="AJ157" s="43"/>
      <c r="AK157" s="43"/>
      <c r="AL157" s="43"/>
      <c r="AM157" s="43"/>
      <c r="AN157" s="44"/>
      <c r="AO157" s="45"/>
      <c r="AP157" s="45"/>
      <c r="AQ157" s="1198" t="s">
        <v>4833</v>
      </c>
      <c r="AR157" s="1281"/>
      <c r="AS157" s="1281"/>
      <c r="AT157" s="1299"/>
      <c r="AU157" s="101">
        <f>ROUND(ROUND(H155*V132,0)*AS160,0)</f>
        <v>298</v>
      </c>
      <c r="AV157" s="31"/>
    </row>
    <row r="158" spans="1:48" ht="17.100000000000001" customHeight="1" x14ac:dyDescent="0.15">
      <c r="A158" s="32">
        <v>43</v>
      </c>
      <c r="B158" s="33" t="s">
        <v>6471</v>
      </c>
      <c r="C158" s="34" t="s">
        <v>6472</v>
      </c>
      <c r="D158" s="422"/>
      <c r="E158" s="424"/>
      <c r="F158" s="29"/>
      <c r="G158" s="29"/>
      <c r="H158" s="20"/>
      <c r="K158" s="21"/>
      <c r="L158" s="418"/>
      <c r="M158" s="419"/>
      <c r="N158" s="419"/>
      <c r="O158" s="23"/>
      <c r="P158" s="167"/>
      <c r="Q158" s="167"/>
      <c r="R158" s="166"/>
      <c r="S158" s="167"/>
      <c r="T158" s="314"/>
      <c r="W158" s="449"/>
      <c r="X158" s="1271" t="s">
        <v>4824</v>
      </c>
      <c r="Y158" s="1202"/>
      <c r="Z158" s="1202"/>
      <c r="AA158" s="1202"/>
      <c r="AB158" s="1202"/>
      <c r="AC158" s="42" t="s">
        <v>4825</v>
      </c>
      <c r="AD158" s="99"/>
      <c r="AE158" s="99"/>
      <c r="AF158" s="99"/>
      <c r="AG158" s="99"/>
      <c r="AH158" s="99"/>
      <c r="AI158" s="43"/>
      <c r="AJ158" s="43"/>
      <c r="AK158" s="43"/>
      <c r="AL158" s="43"/>
      <c r="AM158" s="43"/>
      <c r="AN158" s="44" t="s">
        <v>17</v>
      </c>
      <c r="AO158" s="1157">
        <f>$AO$8</f>
        <v>0.7</v>
      </c>
      <c r="AP158" s="1157"/>
      <c r="AQ158" s="1268"/>
      <c r="AR158" s="1269"/>
      <c r="AS158" s="1269"/>
      <c r="AT158" s="1270"/>
      <c r="AU158" s="101">
        <f>ROUND(ROUND(ROUND(H155*V132,0)*AO158,0)*AS160,0)</f>
        <v>209</v>
      </c>
      <c r="AV158" s="31"/>
    </row>
    <row r="159" spans="1:48" ht="17.100000000000001" customHeight="1" x14ac:dyDescent="0.15">
      <c r="A159" s="32">
        <v>43</v>
      </c>
      <c r="B159" s="33" t="s">
        <v>6473</v>
      </c>
      <c r="C159" s="34" t="s">
        <v>6474</v>
      </c>
      <c r="D159" s="422"/>
      <c r="E159" s="424"/>
      <c r="F159" s="29"/>
      <c r="G159" s="29"/>
      <c r="H159" s="20"/>
      <c r="K159" s="21"/>
      <c r="L159" s="420"/>
      <c r="M159" s="421"/>
      <c r="N159" s="421"/>
      <c r="O159" s="26"/>
      <c r="P159" s="27"/>
      <c r="Q159" s="27"/>
      <c r="R159" s="166"/>
      <c r="S159" s="167"/>
      <c r="T159" s="314"/>
      <c r="W159" s="449"/>
      <c r="X159" s="1272"/>
      <c r="Y159" s="1273"/>
      <c r="Z159" s="1273"/>
      <c r="AA159" s="1273"/>
      <c r="AB159" s="1273"/>
      <c r="AC159" s="42" t="s">
        <v>4827</v>
      </c>
      <c r="AD159" s="99"/>
      <c r="AE159" s="99"/>
      <c r="AF159" s="99"/>
      <c r="AG159" s="99"/>
      <c r="AH159" s="99"/>
      <c r="AI159" s="43"/>
      <c r="AJ159" s="43"/>
      <c r="AK159" s="43"/>
      <c r="AL159" s="43"/>
      <c r="AM159" s="43"/>
      <c r="AN159" s="44" t="s">
        <v>17</v>
      </c>
      <c r="AO159" s="1157">
        <f>$AO$9</f>
        <v>0.5</v>
      </c>
      <c r="AP159" s="1157"/>
      <c r="AQ159" s="20"/>
      <c r="AR159" s="4"/>
      <c r="AS159" s="4"/>
      <c r="AT159" s="21"/>
      <c r="AU159" s="101">
        <f>ROUND(ROUND(ROUND(H155*V132,0)*AO159,0)*AS160,0)</f>
        <v>149</v>
      </c>
      <c r="AV159" s="31"/>
    </row>
    <row r="160" spans="1:48" ht="17.100000000000001" customHeight="1" x14ac:dyDescent="0.15">
      <c r="A160" s="32">
        <v>43</v>
      </c>
      <c r="B160" s="33" t="s">
        <v>6475</v>
      </c>
      <c r="C160" s="34" t="s">
        <v>6476</v>
      </c>
      <c r="D160" s="422"/>
      <c r="E160" s="424"/>
      <c r="F160" s="29"/>
      <c r="G160" s="29"/>
      <c r="H160" s="20"/>
      <c r="K160" s="21"/>
      <c r="L160" s="1271" t="s">
        <v>4829</v>
      </c>
      <c r="M160" s="1202"/>
      <c r="N160" s="1202"/>
      <c r="O160" s="1202"/>
      <c r="P160" s="1202"/>
      <c r="Q160" s="1202"/>
      <c r="R160" s="418"/>
      <c r="S160" s="419"/>
      <c r="T160" s="425"/>
      <c r="W160" s="449"/>
      <c r="X160" s="42"/>
      <c r="Y160" s="43"/>
      <c r="Z160" s="44"/>
      <c r="AA160" s="44"/>
      <c r="AB160" s="43"/>
      <c r="AC160" s="450"/>
      <c r="AD160" s="43"/>
      <c r="AE160" s="43"/>
      <c r="AF160" s="43"/>
      <c r="AG160" s="43"/>
      <c r="AH160" s="43"/>
      <c r="AI160" s="43"/>
      <c r="AJ160" s="43"/>
      <c r="AK160" s="43"/>
      <c r="AL160" s="43"/>
      <c r="AM160" s="43"/>
      <c r="AN160" s="44"/>
      <c r="AO160" s="45"/>
      <c r="AP160" s="45"/>
      <c r="AQ160" s="20"/>
      <c r="AR160" s="23" t="s">
        <v>17</v>
      </c>
      <c r="AS160" s="1158">
        <f>AS148</f>
        <v>0.95</v>
      </c>
      <c r="AT160" s="1159"/>
      <c r="AU160" s="101">
        <f>ROUND(ROUND(ROUND(H155*P162,0)*V132,0)*AS160,0)</f>
        <v>287</v>
      </c>
      <c r="AV160" s="31"/>
    </row>
    <row r="161" spans="1:48" ht="17.100000000000001" customHeight="1" x14ac:dyDescent="0.15">
      <c r="A161" s="32">
        <v>43</v>
      </c>
      <c r="B161" s="33" t="s">
        <v>6477</v>
      </c>
      <c r="C161" s="34" t="s">
        <v>6478</v>
      </c>
      <c r="D161" s="422"/>
      <c r="E161" s="424"/>
      <c r="F161" s="29"/>
      <c r="G161" s="29"/>
      <c r="H161" s="20"/>
      <c r="K161" s="21"/>
      <c r="L161" s="1228"/>
      <c r="M161" s="1283"/>
      <c r="N161" s="1283"/>
      <c r="O161" s="1283"/>
      <c r="P161" s="1283"/>
      <c r="Q161" s="1283"/>
      <c r="R161" s="418"/>
      <c r="S161" s="419"/>
      <c r="T161" s="425"/>
      <c r="W161" s="449"/>
      <c r="X161" s="1271" t="s">
        <v>4824</v>
      </c>
      <c r="Y161" s="1202"/>
      <c r="Z161" s="1202"/>
      <c r="AA161" s="1202"/>
      <c r="AB161" s="1202"/>
      <c r="AC161" s="42" t="s">
        <v>4825</v>
      </c>
      <c r="AD161" s="99"/>
      <c r="AE161" s="99"/>
      <c r="AF161" s="99"/>
      <c r="AG161" s="99"/>
      <c r="AH161" s="99"/>
      <c r="AI161" s="43"/>
      <c r="AJ161" s="43"/>
      <c r="AK161" s="43"/>
      <c r="AL161" s="43"/>
      <c r="AM161" s="43"/>
      <c r="AN161" s="44" t="s">
        <v>17</v>
      </c>
      <c r="AO161" s="1157">
        <f>$AO$8</f>
        <v>0.7</v>
      </c>
      <c r="AP161" s="1157"/>
      <c r="AQ161" s="20"/>
      <c r="AR161" s="4"/>
      <c r="AS161" s="4"/>
      <c r="AT161" s="21"/>
      <c r="AU161" s="101">
        <f>ROUND(ROUND(ROUND(ROUND(H155*P162,0)*V132,0)*AO161,0)*AS160,0)</f>
        <v>200</v>
      </c>
      <c r="AV161" s="31"/>
    </row>
    <row r="162" spans="1:48" ht="17.100000000000001" customHeight="1" x14ac:dyDescent="0.15">
      <c r="A162" s="32">
        <v>43</v>
      </c>
      <c r="B162" s="33" t="s">
        <v>6479</v>
      </c>
      <c r="C162" s="34" t="s">
        <v>6480</v>
      </c>
      <c r="D162" s="422"/>
      <c r="E162" s="424"/>
      <c r="F162" s="29"/>
      <c r="G162" s="29"/>
      <c r="H162" s="20"/>
      <c r="K162" s="21"/>
      <c r="L162" s="420"/>
      <c r="M162" s="421"/>
      <c r="N162" s="421"/>
      <c r="O162" s="26" t="s">
        <v>17</v>
      </c>
      <c r="P162" s="1180">
        <f>$P$12</f>
        <v>0.96499999999999997</v>
      </c>
      <c r="Q162" s="1180"/>
      <c r="R162" s="166"/>
      <c r="S162" s="167"/>
      <c r="T162" s="314"/>
      <c r="W162" s="449"/>
      <c r="X162" s="1272"/>
      <c r="Y162" s="1273"/>
      <c r="Z162" s="1273"/>
      <c r="AA162" s="1273"/>
      <c r="AB162" s="1273"/>
      <c r="AC162" s="42" t="s">
        <v>4827</v>
      </c>
      <c r="AD162" s="99"/>
      <c r="AE162" s="99"/>
      <c r="AF162" s="99"/>
      <c r="AG162" s="99"/>
      <c r="AH162" s="99"/>
      <c r="AI162" s="43"/>
      <c r="AJ162" s="43"/>
      <c r="AK162" s="43"/>
      <c r="AL162" s="43"/>
      <c r="AM162" s="43"/>
      <c r="AN162" s="44" t="s">
        <v>17</v>
      </c>
      <c r="AO162" s="1157">
        <f>$AO$9</f>
        <v>0.5</v>
      </c>
      <c r="AP162" s="1157"/>
      <c r="AQ162" s="24"/>
      <c r="AR162" s="25"/>
      <c r="AS162" s="25"/>
      <c r="AT162" s="25"/>
      <c r="AU162" s="35">
        <f>ROUND(ROUND(ROUND(ROUND(H155*P162,0)*V132,0)*AO162,0)*AS160,0)</f>
        <v>143</v>
      </c>
      <c r="AV162" s="31"/>
    </row>
    <row r="163" spans="1:48" ht="17.100000000000001" customHeight="1" x14ac:dyDescent="0.15">
      <c r="A163" s="32">
        <v>43</v>
      </c>
      <c r="B163" s="33" t="s">
        <v>6481</v>
      </c>
      <c r="C163" s="34" t="s">
        <v>6482</v>
      </c>
      <c r="D163" s="422"/>
      <c r="E163" s="424"/>
      <c r="F163" s="36"/>
      <c r="G163" s="29"/>
      <c r="H163" s="1085" t="s">
        <v>4905</v>
      </c>
      <c r="I163" s="1086"/>
      <c r="J163" s="1086"/>
      <c r="K163" s="1087"/>
      <c r="L163" s="416"/>
      <c r="M163" s="417"/>
      <c r="N163" s="417"/>
      <c r="O163" s="65"/>
      <c r="P163" s="156"/>
      <c r="Q163" s="156"/>
      <c r="R163" s="1301" t="s">
        <v>6169</v>
      </c>
      <c r="S163" s="1311"/>
      <c r="T163" s="1312"/>
      <c r="U163" s="1219" t="s">
        <v>6170</v>
      </c>
      <c r="V163" s="1219"/>
      <c r="W163" s="1220"/>
      <c r="X163" s="43"/>
      <c r="Y163" s="43"/>
      <c r="Z163" s="44"/>
      <c r="AA163" s="44"/>
      <c r="AB163" s="43"/>
      <c r="AC163" s="450"/>
      <c r="AD163" s="43"/>
      <c r="AE163" s="43"/>
      <c r="AF163" s="43"/>
      <c r="AG163" s="43"/>
      <c r="AH163" s="43"/>
      <c r="AI163" s="43"/>
      <c r="AJ163" s="43"/>
      <c r="AK163" s="43"/>
      <c r="AL163" s="43"/>
      <c r="AM163" s="43"/>
      <c r="AN163" s="44"/>
      <c r="AO163" s="45"/>
      <c r="AP163" s="45"/>
      <c r="AQ163" s="43"/>
      <c r="AR163" s="43"/>
      <c r="AS163" s="43"/>
      <c r="AT163" s="43"/>
      <c r="AU163" s="35">
        <f>ROUND(H167*V168,0)</f>
        <v>290</v>
      </c>
      <c r="AV163" s="31"/>
    </row>
    <row r="164" spans="1:48" ht="17.100000000000001" customHeight="1" x14ac:dyDescent="0.15">
      <c r="A164" s="32">
        <v>43</v>
      </c>
      <c r="B164" s="33" t="s">
        <v>6483</v>
      </c>
      <c r="C164" s="34" t="s">
        <v>6484</v>
      </c>
      <c r="D164" s="422"/>
      <c r="E164" s="424"/>
      <c r="F164" s="29"/>
      <c r="G164" s="29"/>
      <c r="H164" s="1088"/>
      <c r="I164" s="1089"/>
      <c r="J164" s="1089"/>
      <c r="K164" s="1090"/>
      <c r="L164" s="418"/>
      <c r="M164" s="419"/>
      <c r="N164" s="419"/>
      <c r="O164" s="23"/>
      <c r="P164" s="167"/>
      <c r="Q164" s="167"/>
      <c r="R164" s="1313"/>
      <c r="S164" s="1314"/>
      <c r="T164" s="1315"/>
      <c r="U164" s="1309"/>
      <c r="V164" s="1309"/>
      <c r="W164" s="1310"/>
      <c r="X164" s="1202" t="s">
        <v>4824</v>
      </c>
      <c r="Y164" s="1202"/>
      <c r="Z164" s="1202"/>
      <c r="AA164" s="1202"/>
      <c r="AB164" s="1202"/>
      <c r="AC164" s="42" t="s">
        <v>4825</v>
      </c>
      <c r="AD164" s="99"/>
      <c r="AE164" s="99"/>
      <c r="AF164" s="99"/>
      <c r="AG164" s="99"/>
      <c r="AH164" s="99"/>
      <c r="AI164" s="43"/>
      <c r="AJ164" s="43"/>
      <c r="AK164" s="43"/>
      <c r="AL164" s="43"/>
      <c r="AM164" s="43"/>
      <c r="AN164" s="44" t="s">
        <v>17</v>
      </c>
      <c r="AO164" s="1157">
        <f>$AO$8</f>
        <v>0.7</v>
      </c>
      <c r="AP164" s="1157"/>
      <c r="AQ164" s="43"/>
      <c r="AR164" s="43"/>
      <c r="AS164" s="43"/>
      <c r="AT164" s="43"/>
      <c r="AU164" s="101">
        <f>ROUND(ROUND(H167*V168,0)*AO164,0)</f>
        <v>203</v>
      </c>
      <c r="AV164" s="31"/>
    </row>
    <row r="165" spans="1:48" ht="17.100000000000001" customHeight="1" x14ac:dyDescent="0.15">
      <c r="A165" s="32">
        <v>43</v>
      </c>
      <c r="B165" s="33" t="s">
        <v>6485</v>
      </c>
      <c r="C165" s="34" t="s">
        <v>6486</v>
      </c>
      <c r="D165" s="422"/>
      <c r="E165" s="424"/>
      <c r="F165" s="29"/>
      <c r="G165" s="29"/>
      <c r="H165" s="1088"/>
      <c r="I165" s="1089"/>
      <c r="J165" s="1089"/>
      <c r="K165" s="1090"/>
      <c r="L165" s="420"/>
      <c r="M165" s="421"/>
      <c r="N165" s="421"/>
      <c r="O165" s="26"/>
      <c r="P165" s="27"/>
      <c r="Q165" s="27"/>
      <c r="R165" s="1313"/>
      <c r="S165" s="1314"/>
      <c r="T165" s="1315"/>
      <c r="U165" s="1309"/>
      <c r="V165" s="1309"/>
      <c r="W165" s="1310"/>
      <c r="X165" s="1273"/>
      <c r="Y165" s="1273"/>
      <c r="Z165" s="1273"/>
      <c r="AA165" s="1273"/>
      <c r="AB165" s="1273"/>
      <c r="AC165" s="42" t="s">
        <v>4827</v>
      </c>
      <c r="AD165" s="99"/>
      <c r="AE165" s="99"/>
      <c r="AF165" s="99"/>
      <c r="AG165" s="99"/>
      <c r="AH165" s="99"/>
      <c r="AI165" s="43"/>
      <c r="AJ165" s="43"/>
      <c r="AK165" s="43"/>
      <c r="AL165" s="43"/>
      <c r="AM165" s="43"/>
      <c r="AN165" s="44" t="s">
        <v>17</v>
      </c>
      <c r="AO165" s="1157">
        <f>$AO$9</f>
        <v>0.5</v>
      </c>
      <c r="AP165" s="1157"/>
      <c r="AQ165" s="43"/>
      <c r="AR165" s="43"/>
      <c r="AS165" s="43"/>
      <c r="AT165" s="43"/>
      <c r="AU165" s="101">
        <f>ROUND(ROUND(H167*V168,0)*AO165,0)</f>
        <v>145</v>
      </c>
      <c r="AV165" s="31"/>
    </row>
    <row r="166" spans="1:48" ht="17.100000000000001" customHeight="1" x14ac:dyDescent="0.15">
      <c r="A166" s="32">
        <v>43</v>
      </c>
      <c r="B166" s="33" t="s">
        <v>6487</v>
      </c>
      <c r="C166" s="34" t="s">
        <v>6488</v>
      </c>
      <c r="D166" s="422"/>
      <c r="E166" s="424"/>
      <c r="F166" s="29"/>
      <c r="G166" s="29"/>
      <c r="H166" s="1088"/>
      <c r="I166" s="1089"/>
      <c r="J166" s="1089"/>
      <c r="K166" s="1090"/>
      <c r="L166" s="1271" t="s">
        <v>4829</v>
      </c>
      <c r="M166" s="1202"/>
      <c r="N166" s="1202"/>
      <c r="O166" s="1202"/>
      <c r="P166" s="1202"/>
      <c r="Q166" s="1202"/>
      <c r="R166" s="1313"/>
      <c r="S166" s="1314"/>
      <c r="T166" s="1315"/>
      <c r="U166" s="1069"/>
      <c r="V166" s="1069"/>
      <c r="W166" s="1070"/>
      <c r="X166" s="43"/>
      <c r="Y166" s="43"/>
      <c r="Z166" s="44"/>
      <c r="AA166" s="44"/>
      <c r="AB166" s="43"/>
      <c r="AC166" s="450"/>
      <c r="AD166" s="43"/>
      <c r="AE166" s="43"/>
      <c r="AF166" s="43"/>
      <c r="AG166" s="43"/>
      <c r="AH166" s="43"/>
      <c r="AI166" s="43"/>
      <c r="AJ166" s="43"/>
      <c r="AK166" s="43"/>
      <c r="AL166" s="43"/>
      <c r="AM166" s="43"/>
      <c r="AN166" s="44"/>
      <c r="AO166" s="45"/>
      <c r="AP166" s="45"/>
      <c r="AQ166" s="43"/>
      <c r="AR166" s="43"/>
      <c r="AS166" s="25"/>
      <c r="AT166" s="25"/>
      <c r="AU166" s="101">
        <f>ROUND(ROUND(H167*P168,0)*V168,0)</f>
        <v>280</v>
      </c>
      <c r="AV166" s="31"/>
    </row>
    <row r="167" spans="1:48" ht="17.100000000000001" customHeight="1" x14ac:dyDescent="0.15">
      <c r="A167" s="32">
        <v>43</v>
      </c>
      <c r="B167" s="33" t="s">
        <v>6489</v>
      </c>
      <c r="C167" s="34" t="s">
        <v>6490</v>
      </c>
      <c r="D167" s="422"/>
      <c r="E167" s="424"/>
      <c r="F167" s="29"/>
      <c r="G167" s="29"/>
      <c r="H167" s="1280">
        <f>'15就労移行支援(基本)'!K167</f>
        <v>414</v>
      </c>
      <c r="I167" s="1108"/>
      <c r="J167" s="4" t="s">
        <v>21</v>
      </c>
      <c r="K167" s="22"/>
      <c r="L167" s="1228"/>
      <c r="M167" s="1283"/>
      <c r="N167" s="1283"/>
      <c r="O167" s="1283"/>
      <c r="P167" s="1283"/>
      <c r="Q167" s="1283"/>
      <c r="R167" s="1313"/>
      <c r="S167" s="1314"/>
      <c r="T167" s="1315"/>
      <c r="W167" s="449"/>
      <c r="X167" s="1271" t="s">
        <v>4824</v>
      </c>
      <c r="Y167" s="1202"/>
      <c r="Z167" s="1202"/>
      <c r="AA167" s="1202"/>
      <c r="AB167" s="1202"/>
      <c r="AC167" s="42" t="s">
        <v>4825</v>
      </c>
      <c r="AD167" s="99"/>
      <c r="AE167" s="99"/>
      <c r="AF167" s="99"/>
      <c r="AG167" s="99"/>
      <c r="AH167" s="99"/>
      <c r="AI167" s="43"/>
      <c r="AJ167" s="43"/>
      <c r="AK167" s="43"/>
      <c r="AL167" s="43"/>
      <c r="AM167" s="43"/>
      <c r="AN167" s="44" t="s">
        <v>17</v>
      </c>
      <c r="AO167" s="1157">
        <f>$AO$8</f>
        <v>0.7</v>
      </c>
      <c r="AP167" s="1157"/>
      <c r="AQ167" s="25"/>
      <c r="AR167" s="25"/>
      <c r="AS167" s="25"/>
      <c r="AT167" s="25"/>
      <c r="AU167" s="101">
        <f>ROUND(ROUND(ROUND(H167*P168,0)*V168,0)*AO167,0)</f>
        <v>196</v>
      </c>
      <c r="AV167" s="31"/>
    </row>
    <row r="168" spans="1:48" ht="17.100000000000001" customHeight="1" x14ac:dyDescent="0.15">
      <c r="A168" s="32">
        <v>43</v>
      </c>
      <c r="B168" s="33" t="s">
        <v>6491</v>
      </c>
      <c r="C168" s="34" t="s">
        <v>6492</v>
      </c>
      <c r="D168" s="422"/>
      <c r="E168" s="424"/>
      <c r="F168" s="29"/>
      <c r="G168" s="29"/>
      <c r="H168" s="418"/>
      <c r="I168" s="419"/>
      <c r="J168" s="419"/>
      <c r="K168" s="425"/>
      <c r="L168" s="420"/>
      <c r="M168" s="421"/>
      <c r="N168" s="421"/>
      <c r="O168" s="26" t="s">
        <v>17</v>
      </c>
      <c r="P168" s="1180">
        <f>$P$12</f>
        <v>0.96499999999999997</v>
      </c>
      <c r="Q168" s="1180"/>
      <c r="R168" s="1276"/>
      <c r="S168" s="1277"/>
      <c r="T168" s="1278"/>
      <c r="U168" s="23" t="s">
        <v>17</v>
      </c>
      <c r="V168" s="1158">
        <f>V132</f>
        <v>0.7</v>
      </c>
      <c r="W168" s="1159"/>
      <c r="X168" s="1272"/>
      <c r="Y168" s="1273"/>
      <c r="Z168" s="1273"/>
      <c r="AA168" s="1273"/>
      <c r="AB168" s="1273"/>
      <c r="AC168" s="42" t="s">
        <v>4827</v>
      </c>
      <c r="AD168" s="99"/>
      <c r="AE168" s="99"/>
      <c r="AF168" s="99"/>
      <c r="AG168" s="99"/>
      <c r="AH168" s="99"/>
      <c r="AI168" s="43"/>
      <c r="AJ168" s="43"/>
      <c r="AK168" s="43"/>
      <c r="AL168" s="43"/>
      <c r="AM168" s="43"/>
      <c r="AN168" s="44" t="s">
        <v>17</v>
      </c>
      <c r="AO168" s="1157">
        <f>$AO$9</f>
        <v>0.5</v>
      </c>
      <c r="AP168" s="1157"/>
      <c r="AQ168" s="25"/>
      <c r="AR168" s="25"/>
      <c r="AS168" s="25"/>
      <c r="AT168" s="25"/>
      <c r="AU168" s="101">
        <f>ROUND(ROUND(ROUND(H167*P168,0)*V168,0)*AO168,0)</f>
        <v>140</v>
      </c>
      <c r="AV168" s="31"/>
    </row>
    <row r="169" spans="1:48" ht="17.100000000000001" customHeight="1" x14ac:dyDescent="0.15">
      <c r="A169" s="32">
        <v>43</v>
      </c>
      <c r="B169" s="33" t="s">
        <v>6493</v>
      </c>
      <c r="C169" s="34" t="s">
        <v>6494</v>
      </c>
      <c r="D169" s="422"/>
      <c r="E169" s="424"/>
      <c r="F169" s="29"/>
      <c r="G169" s="29"/>
      <c r="H169" s="20"/>
      <c r="K169" s="21"/>
      <c r="L169" s="416"/>
      <c r="M169" s="417"/>
      <c r="N169" s="417"/>
      <c r="O169" s="65"/>
      <c r="P169" s="156"/>
      <c r="Q169" s="156"/>
      <c r="R169" s="166"/>
      <c r="S169" s="167"/>
      <c r="T169" s="314"/>
      <c r="W169" s="449"/>
      <c r="X169" s="42"/>
      <c r="Y169" s="43"/>
      <c r="Z169" s="44"/>
      <c r="AA169" s="44"/>
      <c r="AB169" s="43"/>
      <c r="AC169" s="450"/>
      <c r="AD169" s="43"/>
      <c r="AE169" s="43"/>
      <c r="AF169" s="43"/>
      <c r="AG169" s="43"/>
      <c r="AH169" s="43"/>
      <c r="AI169" s="43"/>
      <c r="AJ169" s="43"/>
      <c r="AK169" s="43"/>
      <c r="AL169" s="43"/>
      <c r="AM169" s="43"/>
      <c r="AN169" s="44"/>
      <c r="AO169" s="45"/>
      <c r="AP169" s="45"/>
      <c r="AQ169" s="1198" t="s">
        <v>4833</v>
      </c>
      <c r="AR169" s="1281"/>
      <c r="AS169" s="1281"/>
      <c r="AT169" s="1299"/>
      <c r="AU169" s="101">
        <f>ROUND(ROUND(H167*V168,0)*AS172,0)</f>
        <v>276</v>
      </c>
      <c r="AV169" s="31"/>
    </row>
    <row r="170" spans="1:48" ht="17.100000000000001" customHeight="1" x14ac:dyDescent="0.15">
      <c r="A170" s="32">
        <v>43</v>
      </c>
      <c r="B170" s="33" t="s">
        <v>6495</v>
      </c>
      <c r="C170" s="34" t="s">
        <v>6496</v>
      </c>
      <c r="D170" s="422"/>
      <c r="E170" s="424"/>
      <c r="F170" s="29"/>
      <c r="G170" s="29"/>
      <c r="H170" s="20"/>
      <c r="K170" s="21"/>
      <c r="L170" s="418"/>
      <c r="M170" s="419"/>
      <c r="N170" s="419"/>
      <c r="O170" s="23"/>
      <c r="P170" s="167"/>
      <c r="Q170" s="167"/>
      <c r="R170" s="166"/>
      <c r="S170" s="167"/>
      <c r="T170" s="314"/>
      <c r="W170" s="449"/>
      <c r="X170" s="1271" t="s">
        <v>4824</v>
      </c>
      <c r="Y170" s="1202"/>
      <c r="Z170" s="1202"/>
      <c r="AA170" s="1202"/>
      <c r="AB170" s="1202"/>
      <c r="AC170" s="42" t="s">
        <v>4825</v>
      </c>
      <c r="AD170" s="99"/>
      <c r="AE170" s="99"/>
      <c r="AF170" s="99"/>
      <c r="AG170" s="99"/>
      <c r="AH170" s="99"/>
      <c r="AI170" s="43"/>
      <c r="AJ170" s="43"/>
      <c r="AK170" s="43"/>
      <c r="AL170" s="43"/>
      <c r="AM170" s="43"/>
      <c r="AN170" s="44" t="s">
        <v>17</v>
      </c>
      <c r="AO170" s="1157">
        <f>$AO$8</f>
        <v>0.7</v>
      </c>
      <c r="AP170" s="1157"/>
      <c r="AQ170" s="1268"/>
      <c r="AR170" s="1269"/>
      <c r="AS170" s="1269"/>
      <c r="AT170" s="1270"/>
      <c r="AU170" s="101">
        <f>ROUND(ROUND(ROUND(H167*V168,0)*AO170,0)*AS172,0)</f>
        <v>193</v>
      </c>
      <c r="AV170" s="31"/>
    </row>
    <row r="171" spans="1:48" ht="17.100000000000001" customHeight="1" x14ac:dyDescent="0.15">
      <c r="A171" s="32">
        <v>43</v>
      </c>
      <c r="B171" s="33" t="s">
        <v>6497</v>
      </c>
      <c r="C171" s="34" t="s">
        <v>6498</v>
      </c>
      <c r="D171" s="422"/>
      <c r="E171" s="424"/>
      <c r="F171" s="29"/>
      <c r="G171" s="29"/>
      <c r="H171" s="20"/>
      <c r="K171" s="21"/>
      <c r="L171" s="420"/>
      <c r="M171" s="421"/>
      <c r="N171" s="421"/>
      <c r="O171" s="26"/>
      <c r="P171" s="27"/>
      <c r="Q171" s="27"/>
      <c r="R171" s="166"/>
      <c r="S171" s="167"/>
      <c r="T171" s="314"/>
      <c r="W171" s="449"/>
      <c r="X171" s="1272"/>
      <c r="Y171" s="1273"/>
      <c r="Z171" s="1273"/>
      <c r="AA171" s="1273"/>
      <c r="AB171" s="1273"/>
      <c r="AC171" s="42" t="s">
        <v>4827</v>
      </c>
      <c r="AD171" s="99"/>
      <c r="AE171" s="99"/>
      <c r="AF171" s="99"/>
      <c r="AG171" s="99"/>
      <c r="AH171" s="99"/>
      <c r="AI171" s="43"/>
      <c r="AJ171" s="43"/>
      <c r="AK171" s="43"/>
      <c r="AL171" s="43"/>
      <c r="AM171" s="43"/>
      <c r="AN171" s="44" t="s">
        <v>17</v>
      </c>
      <c r="AO171" s="1157">
        <f>$AO$9</f>
        <v>0.5</v>
      </c>
      <c r="AP171" s="1157"/>
      <c r="AQ171" s="20"/>
      <c r="AR171" s="4"/>
      <c r="AS171" s="4"/>
      <c r="AT171" s="21"/>
      <c r="AU171" s="101">
        <f>ROUND(ROUND(ROUND(H167*V168,0)*AO171,0)*AS172,0)</f>
        <v>138</v>
      </c>
      <c r="AV171" s="31"/>
    </row>
    <row r="172" spans="1:48" ht="17.100000000000001" customHeight="1" x14ac:dyDescent="0.15">
      <c r="A172" s="32">
        <v>43</v>
      </c>
      <c r="B172" s="33" t="s">
        <v>6499</v>
      </c>
      <c r="C172" s="34" t="s">
        <v>6500</v>
      </c>
      <c r="D172" s="422"/>
      <c r="E172" s="424"/>
      <c r="F172" s="29"/>
      <c r="G172" s="29"/>
      <c r="H172" s="20"/>
      <c r="K172" s="21"/>
      <c r="L172" s="1271" t="s">
        <v>4829</v>
      </c>
      <c r="M172" s="1202"/>
      <c r="N172" s="1202"/>
      <c r="O172" s="1202"/>
      <c r="P172" s="1202"/>
      <c r="Q172" s="1202"/>
      <c r="R172" s="418"/>
      <c r="S172" s="419"/>
      <c r="T172" s="425"/>
      <c r="W172" s="449"/>
      <c r="X172" s="42"/>
      <c r="Y172" s="43"/>
      <c r="Z172" s="44"/>
      <c r="AA172" s="44"/>
      <c r="AB172" s="43"/>
      <c r="AC172" s="450"/>
      <c r="AD172" s="43"/>
      <c r="AE172" s="43"/>
      <c r="AF172" s="43"/>
      <c r="AG172" s="43"/>
      <c r="AH172" s="43"/>
      <c r="AI172" s="43"/>
      <c r="AJ172" s="43"/>
      <c r="AK172" s="43"/>
      <c r="AL172" s="43"/>
      <c r="AM172" s="43"/>
      <c r="AN172" s="44"/>
      <c r="AO172" s="45"/>
      <c r="AP172" s="45"/>
      <c r="AQ172" s="20"/>
      <c r="AR172" s="23" t="s">
        <v>17</v>
      </c>
      <c r="AS172" s="1158">
        <f>AS160</f>
        <v>0.95</v>
      </c>
      <c r="AT172" s="1159"/>
      <c r="AU172" s="101">
        <f>ROUND(ROUND(ROUND(H167*P174,0)*V168,0)*AS172,0)</f>
        <v>266</v>
      </c>
      <c r="AV172" s="31"/>
    </row>
    <row r="173" spans="1:48" ht="17.100000000000001" customHeight="1" x14ac:dyDescent="0.15">
      <c r="A173" s="32">
        <v>43</v>
      </c>
      <c r="B173" s="33" t="s">
        <v>6501</v>
      </c>
      <c r="C173" s="34" t="s">
        <v>6502</v>
      </c>
      <c r="D173" s="422"/>
      <c r="E173" s="424"/>
      <c r="F173" s="29"/>
      <c r="G173" s="29"/>
      <c r="H173" s="20"/>
      <c r="K173" s="21"/>
      <c r="L173" s="1228"/>
      <c r="M173" s="1283"/>
      <c r="N173" s="1283"/>
      <c r="O173" s="1283"/>
      <c r="P173" s="1283"/>
      <c r="Q173" s="1283"/>
      <c r="R173" s="418"/>
      <c r="S173" s="419"/>
      <c r="T173" s="425"/>
      <c r="W173" s="449"/>
      <c r="X173" s="1271" t="s">
        <v>4824</v>
      </c>
      <c r="Y173" s="1202"/>
      <c r="Z173" s="1202"/>
      <c r="AA173" s="1202"/>
      <c r="AB173" s="1202"/>
      <c r="AC173" s="42" t="s">
        <v>4825</v>
      </c>
      <c r="AD173" s="99"/>
      <c r="AE173" s="99"/>
      <c r="AF173" s="99"/>
      <c r="AG173" s="99"/>
      <c r="AH173" s="99"/>
      <c r="AI173" s="43"/>
      <c r="AJ173" s="43"/>
      <c r="AK173" s="43"/>
      <c r="AL173" s="43"/>
      <c r="AM173" s="43"/>
      <c r="AN173" s="44" t="s">
        <v>17</v>
      </c>
      <c r="AO173" s="1157">
        <f>$AO$8</f>
        <v>0.7</v>
      </c>
      <c r="AP173" s="1157"/>
      <c r="AQ173" s="20"/>
      <c r="AR173" s="4"/>
      <c r="AS173" s="4"/>
      <c r="AT173" s="21"/>
      <c r="AU173" s="101">
        <f>ROUND(ROUND(ROUND(ROUND(H167*P174,0)*V168,0)*AO173,0)*AS172,0)</f>
        <v>186</v>
      </c>
      <c r="AV173" s="31"/>
    </row>
    <row r="174" spans="1:48" ht="17.100000000000001" customHeight="1" x14ac:dyDescent="0.15">
      <c r="A174" s="32">
        <v>43</v>
      </c>
      <c r="B174" s="33" t="s">
        <v>6503</v>
      </c>
      <c r="C174" s="34" t="s">
        <v>6504</v>
      </c>
      <c r="D174" s="426"/>
      <c r="E174" s="428"/>
      <c r="F174" s="57"/>
      <c r="G174" s="57"/>
      <c r="H174" s="24"/>
      <c r="I174" s="25"/>
      <c r="J174" s="25"/>
      <c r="K174" s="38"/>
      <c r="L174" s="420"/>
      <c r="M174" s="421"/>
      <c r="N174" s="421"/>
      <c r="O174" s="26" t="s">
        <v>17</v>
      </c>
      <c r="P174" s="1180">
        <f>$P$12</f>
        <v>0.96499999999999997</v>
      </c>
      <c r="Q174" s="1180"/>
      <c r="R174" s="454"/>
      <c r="S174" s="27"/>
      <c r="T174" s="28"/>
      <c r="U174" s="135"/>
      <c r="V174" s="233"/>
      <c r="W174" s="455"/>
      <c r="X174" s="1272"/>
      <c r="Y174" s="1273"/>
      <c r="Z174" s="1273"/>
      <c r="AA174" s="1273"/>
      <c r="AB174" s="1273"/>
      <c r="AC174" s="42" t="s">
        <v>4827</v>
      </c>
      <c r="AD174" s="99"/>
      <c r="AE174" s="99"/>
      <c r="AF174" s="99"/>
      <c r="AG174" s="99"/>
      <c r="AH174" s="99"/>
      <c r="AI174" s="43"/>
      <c r="AJ174" s="43"/>
      <c r="AK174" s="43"/>
      <c r="AL174" s="43"/>
      <c r="AM174" s="43"/>
      <c r="AN174" s="44" t="s">
        <v>17</v>
      </c>
      <c r="AO174" s="1157">
        <f>$AO$9</f>
        <v>0.5</v>
      </c>
      <c r="AP174" s="1157"/>
      <c r="AQ174" s="24"/>
      <c r="AR174" s="25"/>
      <c r="AS174" s="25"/>
      <c r="AT174" s="25"/>
      <c r="AU174" s="35">
        <f>ROUND(ROUND(ROUND(ROUND(H167*P174,0)*V168,0)*AO174,0)*AS172,0)</f>
        <v>133</v>
      </c>
      <c r="AV174" s="61"/>
    </row>
    <row r="175" spans="1:48" ht="17.100000000000001" customHeight="1" x14ac:dyDescent="0.15">
      <c r="A175" s="32">
        <v>43</v>
      </c>
      <c r="B175" s="33" t="s">
        <v>6505</v>
      </c>
      <c r="C175" s="34" t="s">
        <v>6506</v>
      </c>
      <c r="D175" s="1085" t="s">
        <v>4819</v>
      </c>
      <c r="E175" s="1087"/>
      <c r="F175" s="1085" t="s">
        <v>5003</v>
      </c>
      <c r="G175" s="1275"/>
      <c r="H175" s="1085" t="s">
        <v>4821</v>
      </c>
      <c r="I175" s="1086"/>
      <c r="J175" s="1086"/>
      <c r="K175" s="1087"/>
      <c r="L175" s="416"/>
      <c r="M175" s="417"/>
      <c r="N175" s="417"/>
      <c r="O175" s="65"/>
      <c r="P175" s="156"/>
      <c r="Q175" s="156"/>
      <c r="R175" s="1301" t="s">
        <v>6169</v>
      </c>
      <c r="S175" s="1311"/>
      <c r="T175" s="1312"/>
      <c r="U175" s="1219" t="s">
        <v>6170</v>
      </c>
      <c r="V175" s="1219"/>
      <c r="W175" s="1220"/>
      <c r="X175" s="43"/>
      <c r="Y175" s="43"/>
      <c r="Z175" s="44"/>
      <c r="AA175" s="44"/>
      <c r="AB175" s="43"/>
      <c r="AC175" s="450"/>
      <c r="AD175" s="43"/>
      <c r="AE175" s="43"/>
      <c r="AF175" s="43"/>
      <c r="AG175" s="43"/>
      <c r="AH175" s="43"/>
      <c r="AI175" s="43"/>
      <c r="AJ175" s="43"/>
      <c r="AK175" s="43"/>
      <c r="AL175" s="43"/>
      <c r="AM175" s="43"/>
      <c r="AN175" s="44"/>
      <c r="AO175" s="45"/>
      <c r="AP175" s="45"/>
      <c r="AQ175" s="43"/>
      <c r="AR175" s="43"/>
      <c r="AS175" s="43"/>
      <c r="AT175" s="43"/>
      <c r="AU175" s="35">
        <f>ROUND(H179*V180,0)</f>
        <v>702</v>
      </c>
      <c r="AV175" s="66" t="s">
        <v>4822</v>
      </c>
    </row>
    <row r="176" spans="1:48" ht="17.100000000000001" customHeight="1" x14ac:dyDescent="0.15">
      <c r="A176" s="32">
        <v>43</v>
      </c>
      <c r="B176" s="33" t="s">
        <v>6507</v>
      </c>
      <c r="C176" s="34" t="s">
        <v>6508</v>
      </c>
      <c r="D176" s="1088"/>
      <c r="E176" s="1090"/>
      <c r="F176" s="1276"/>
      <c r="G176" s="1278"/>
      <c r="H176" s="1088"/>
      <c r="I176" s="1089"/>
      <c r="J176" s="1089"/>
      <c r="K176" s="1090"/>
      <c r="L176" s="418"/>
      <c r="M176" s="419"/>
      <c r="N176" s="419"/>
      <c r="O176" s="23"/>
      <c r="P176" s="167"/>
      <c r="Q176" s="167"/>
      <c r="R176" s="1313"/>
      <c r="S176" s="1314"/>
      <c r="T176" s="1315"/>
      <c r="U176" s="1309"/>
      <c r="V176" s="1309"/>
      <c r="W176" s="1310"/>
      <c r="X176" s="1202" t="s">
        <v>4824</v>
      </c>
      <c r="Y176" s="1202"/>
      <c r="Z176" s="1202"/>
      <c r="AA176" s="1202"/>
      <c r="AB176" s="1202"/>
      <c r="AC176" s="42" t="s">
        <v>4825</v>
      </c>
      <c r="AD176" s="99"/>
      <c r="AE176" s="99"/>
      <c r="AF176" s="99"/>
      <c r="AG176" s="99"/>
      <c r="AH176" s="99"/>
      <c r="AI176" s="43"/>
      <c r="AJ176" s="43"/>
      <c r="AK176" s="43"/>
      <c r="AL176" s="43"/>
      <c r="AM176" s="43"/>
      <c r="AN176" s="44" t="s">
        <v>17</v>
      </c>
      <c r="AO176" s="1157">
        <f>$AO$8</f>
        <v>0.7</v>
      </c>
      <c r="AP176" s="1157"/>
      <c r="AQ176" s="43"/>
      <c r="AR176" s="43"/>
      <c r="AS176" s="43"/>
      <c r="AT176" s="43"/>
      <c r="AU176" s="101">
        <f>ROUND(ROUND(H179*V180,0)*AO176,0)</f>
        <v>491</v>
      </c>
      <c r="AV176" s="232"/>
    </row>
    <row r="177" spans="1:48" ht="17.100000000000001" customHeight="1" x14ac:dyDescent="0.15">
      <c r="A177" s="32">
        <v>43</v>
      </c>
      <c r="B177" s="33" t="s">
        <v>6509</v>
      </c>
      <c r="C177" s="34" t="s">
        <v>6510</v>
      </c>
      <c r="D177" s="1088"/>
      <c r="E177" s="1090"/>
      <c r="F177" s="1276"/>
      <c r="G177" s="1278"/>
      <c r="H177" s="1088"/>
      <c r="I177" s="1089"/>
      <c r="J177" s="1089"/>
      <c r="K177" s="1090"/>
      <c r="L177" s="420"/>
      <c r="M177" s="421"/>
      <c r="N177" s="421"/>
      <c r="O177" s="26"/>
      <c r="P177" s="27"/>
      <c r="Q177" s="27"/>
      <c r="R177" s="1313"/>
      <c r="S177" s="1314"/>
      <c r="T177" s="1315"/>
      <c r="U177" s="1309"/>
      <c r="V177" s="1309"/>
      <c r="W177" s="1310"/>
      <c r="X177" s="1273"/>
      <c r="Y177" s="1273"/>
      <c r="Z177" s="1273"/>
      <c r="AA177" s="1273"/>
      <c r="AB177" s="1273"/>
      <c r="AC177" s="42" t="s">
        <v>4827</v>
      </c>
      <c r="AD177" s="99"/>
      <c r="AE177" s="99"/>
      <c r="AF177" s="99"/>
      <c r="AG177" s="99"/>
      <c r="AH177" s="99"/>
      <c r="AI177" s="43"/>
      <c r="AJ177" s="43"/>
      <c r="AK177" s="43"/>
      <c r="AL177" s="43"/>
      <c r="AM177" s="43"/>
      <c r="AN177" s="44" t="s">
        <v>17</v>
      </c>
      <c r="AO177" s="1157">
        <f>$AO$9</f>
        <v>0.5</v>
      </c>
      <c r="AP177" s="1157"/>
      <c r="AQ177" s="43"/>
      <c r="AR177" s="43"/>
      <c r="AS177" s="43"/>
      <c r="AT177" s="43"/>
      <c r="AU177" s="101">
        <f>ROUND(ROUND(H179*V180,0)*AO177,0)</f>
        <v>351</v>
      </c>
      <c r="AV177" s="232"/>
    </row>
    <row r="178" spans="1:48" ht="17.100000000000001" customHeight="1" x14ac:dyDescent="0.15">
      <c r="A178" s="32">
        <v>43</v>
      </c>
      <c r="B178" s="33" t="s">
        <v>6511</v>
      </c>
      <c r="C178" s="34" t="s">
        <v>6512</v>
      </c>
      <c r="D178" s="1276"/>
      <c r="E178" s="1278"/>
      <c r="F178" s="1276"/>
      <c r="G178" s="1278"/>
      <c r="H178" s="1088"/>
      <c r="I178" s="1089"/>
      <c r="J178" s="1089"/>
      <c r="K178" s="1090"/>
      <c r="L178" s="1271" t="s">
        <v>4829</v>
      </c>
      <c r="M178" s="1202"/>
      <c r="N178" s="1202"/>
      <c r="O178" s="1202"/>
      <c r="P178" s="1202"/>
      <c r="Q178" s="1202"/>
      <c r="R178" s="1313"/>
      <c r="S178" s="1314"/>
      <c r="T178" s="1315"/>
      <c r="U178" s="1069"/>
      <c r="V178" s="1069"/>
      <c r="W178" s="1070"/>
      <c r="X178" s="43"/>
      <c r="Y178" s="43"/>
      <c r="Z178" s="44"/>
      <c r="AA178" s="44"/>
      <c r="AB178" s="43"/>
      <c r="AC178" s="450"/>
      <c r="AD178" s="43"/>
      <c r="AE178" s="43"/>
      <c r="AF178" s="43"/>
      <c r="AG178" s="43"/>
      <c r="AH178" s="43"/>
      <c r="AI178" s="43"/>
      <c r="AJ178" s="43"/>
      <c r="AK178" s="43"/>
      <c r="AL178" s="43"/>
      <c r="AM178" s="43"/>
      <c r="AN178" s="44"/>
      <c r="AO178" s="45"/>
      <c r="AP178" s="45"/>
      <c r="AQ178" s="43"/>
      <c r="AR178" s="43"/>
      <c r="AS178" s="25"/>
      <c r="AT178" s="25"/>
      <c r="AU178" s="101">
        <f>ROUND(ROUND(H179*P180,0)*V180,0)</f>
        <v>678</v>
      </c>
      <c r="AV178" s="232"/>
    </row>
    <row r="179" spans="1:48" ht="17.100000000000001" customHeight="1" x14ac:dyDescent="0.15">
      <c r="A179" s="32">
        <v>43</v>
      </c>
      <c r="B179" s="33" t="s">
        <v>6513</v>
      </c>
      <c r="C179" s="34" t="s">
        <v>6514</v>
      </c>
      <c r="D179" s="1276"/>
      <c r="E179" s="1278"/>
      <c r="F179" s="1276"/>
      <c r="G179" s="1278"/>
      <c r="H179" s="1280">
        <f>'15就労移行支援(基本)'!K179</f>
        <v>1003</v>
      </c>
      <c r="I179" s="1108"/>
      <c r="J179" s="4" t="s">
        <v>21</v>
      </c>
      <c r="K179" s="22"/>
      <c r="L179" s="1228"/>
      <c r="M179" s="1283"/>
      <c r="N179" s="1283"/>
      <c r="O179" s="1283"/>
      <c r="P179" s="1283"/>
      <c r="Q179" s="1283"/>
      <c r="R179" s="1313"/>
      <c r="S179" s="1314"/>
      <c r="T179" s="1315"/>
      <c r="W179" s="449"/>
      <c r="X179" s="1271" t="s">
        <v>4824</v>
      </c>
      <c r="Y179" s="1202"/>
      <c r="Z179" s="1202"/>
      <c r="AA179" s="1202"/>
      <c r="AB179" s="1202"/>
      <c r="AC179" s="42" t="s">
        <v>4825</v>
      </c>
      <c r="AD179" s="99"/>
      <c r="AE179" s="99"/>
      <c r="AF179" s="99"/>
      <c r="AG179" s="99"/>
      <c r="AH179" s="99"/>
      <c r="AI179" s="43"/>
      <c r="AJ179" s="43"/>
      <c r="AK179" s="43"/>
      <c r="AL179" s="43"/>
      <c r="AM179" s="43"/>
      <c r="AN179" s="44" t="s">
        <v>17</v>
      </c>
      <c r="AO179" s="1157">
        <f>$AO$8</f>
        <v>0.7</v>
      </c>
      <c r="AP179" s="1157"/>
      <c r="AQ179" s="25"/>
      <c r="AR179" s="25"/>
      <c r="AS179" s="25"/>
      <c r="AT179" s="25"/>
      <c r="AU179" s="101">
        <f>ROUND(ROUND(ROUND(H179*P180,0)*V180,0)*AO179,0)</f>
        <v>475</v>
      </c>
      <c r="AV179" s="232"/>
    </row>
    <row r="180" spans="1:48" ht="17.100000000000001" customHeight="1" x14ac:dyDescent="0.15">
      <c r="A180" s="32">
        <v>43</v>
      </c>
      <c r="B180" s="33" t="s">
        <v>6515</v>
      </c>
      <c r="C180" s="34" t="s">
        <v>6516</v>
      </c>
      <c r="D180" s="1276"/>
      <c r="E180" s="1278"/>
      <c r="F180" s="1276"/>
      <c r="G180" s="1278"/>
      <c r="H180" s="418"/>
      <c r="I180" s="419"/>
      <c r="J180" s="419"/>
      <c r="K180" s="425"/>
      <c r="L180" s="420"/>
      <c r="M180" s="421"/>
      <c r="N180" s="421"/>
      <c r="O180" s="26" t="s">
        <v>17</v>
      </c>
      <c r="P180" s="1180">
        <f>$P$12</f>
        <v>0.96499999999999997</v>
      </c>
      <c r="Q180" s="1180"/>
      <c r="R180" s="1276"/>
      <c r="S180" s="1277"/>
      <c r="T180" s="1278"/>
      <c r="U180" s="23" t="s">
        <v>17</v>
      </c>
      <c r="V180" s="1158">
        <f>V168</f>
        <v>0.7</v>
      </c>
      <c r="W180" s="1159"/>
      <c r="X180" s="1272"/>
      <c r="Y180" s="1273"/>
      <c r="Z180" s="1273"/>
      <c r="AA180" s="1273"/>
      <c r="AB180" s="1273"/>
      <c r="AC180" s="42" t="s">
        <v>4827</v>
      </c>
      <c r="AD180" s="99"/>
      <c r="AE180" s="99"/>
      <c r="AF180" s="99"/>
      <c r="AG180" s="99"/>
      <c r="AH180" s="99"/>
      <c r="AI180" s="43"/>
      <c r="AJ180" s="43"/>
      <c r="AK180" s="43"/>
      <c r="AL180" s="43"/>
      <c r="AM180" s="43"/>
      <c r="AN180" s="44" t="s">
        <v>17</v>
      </c>
      <c r="AO180" s="1157">
        <f>$AO$9</f>
        <v>0.5</v>
      </c>
      <c r="AP180" s="1157"/>
      <c r="AQ180" s="25"/>
      <c r="AR180" s="25"/>
      <c r="AS180" s="25"/>
      <c r="AT180" s="25"/>
      <c r="AU180" s="101">
        <f>ROUND(ROUND(ROUND(H179*P180,0)*V180,0)*AO180,0)</f>
        <v>339</v>
      </c>
      <c r="AV180" s="232"/>
    </row>
    <row r="181" spans="1:48" ht="17.100000000000001" customHeight="1" x14ac:dyDescent="0.15">
      <c r="A181" s="32">
        <v>43</v>
      </c>
      <c r="B181" s="33" t="s">
        <v>6517</v>
      </c>
      <c r="C181" s="34" t="s">
        <v>6518</v>
      </c>
      <c r="D181" s="422"/>
      <c r="E181" s="424"/>
      <c r="F181" s="29"/>
      <c r="G181" s="29"/>
      <c r="H181" s="20"/>
      <c r="K181" s="21"/>
      <c r="L181" s="416"/>
      <c r="M181" s="417"/>
      <c r="N181" s="417"/>
      <c r="O181" s="65"/>
      <c r="P181" s="156"/>
      <c r="Q181" s="156"/>
      <c r="R181" s="166"/>
      <c r="S181" s="167"/>
      <c r="T181" s="314"/>
      <c r="W181" s="449"/>
      <c r="X181" s="42"/>
      <c r="Y181" s="43"/>
      <c r="Z181" s="44"/>
      <c r="AA181" s="44"/>
      <c r="AB181" s="43"/>
      <c r="AC181" s="450"/>
      <c r="AD181" s="43"/>
      <c r="AE181" s="43"/>
      <c r="AF181" s="43"/>
      <c r="AG181" s="43"/>
      <c r="AH181" s="43"/>
      <c r="AI181" s="43"/>
      <c r="AJ181" s="43"/>
      <c r="AK181" s="43"/>
      <c r="AL181" s="43"/>
      <c r="AM181" s="43"/>
      <c r="AN181" s="44"/>
      <c r="AO181" s="45"/>
      <c r="AP181" s="45"/>
      <c r="AQ181" s="1198" t="s">
        <v>4833</v>
      </c>
      <c r="AR181" s="1281"/>
      <c r="AS181" s="1281"/>
      <c r="AT181" s="1299"/>
      <c r="AU181" s="101">
        <f>ROUND(ROUND(H179*V180,0)*AS184,0)</f>
        <v>667</v>
      </c>
      <c r="AV181" s="31"/>
    </row>
    <row r="182" spans="1:48" ht="17.100000000000001" customHeight="1" x14ac:dyDescent="0.15">
      <c r="A182" s="32">
        <v>43</v>
      </c>
      <c r="B182" s="33" t="s">
        <v>6519</v>
      </c>
      <c r="C182" s="34" t="s">
        <v>6520</v>
      </c>
      <c r="D182" s="422"/>
      <c r="E182" s="424"/>
      <c r="F182" s="29"/>
      <c r="G182" s="29"/>
      <c r="H182" s="20"/>
      <c r="K182" s="21"/>
      <c r="L182" s="418"/>
      <c r="M182" s="419"/>
      <c r="N182" s="419"/>
      <c r="O182" s="23"/>
      <c r="P182" s="167"/>
      <c r="Q182" s="167"/>
      <c r="R182" s="166"/>
      <c r="S182" s="167"/>
      <c r="T182" s="314"/>
      <c r="W182" s="449"/>
      <c r="X182" s="1271" t="s">
        <v>4824</v>
      </c>
      <c r="Y182" s="1202"/>
      <c r="Z182" s="1202"/>
      <c r="AA182" s="1202"/>
      <c r="AB182" s="1202"/>
      <c r="AC182" s="42" t="s">
        <v>4825</v>
      </c>
      <c r="AD182" s="99"/>
      <c r="AE182" s="99"/>
      <c r="AF182" s="99"/>
      <c r="AG182" s="99"/>
      <c r="AH182" s="99"/>
      <c r="AI182" s="43"/>
      <c r="AJ182" s="43"/>
      <c r="AK182" s="43"/>
      <c r="AL182" s="43"/>
      <c r="AM182" s="43"/>
      <c r="AN182" s="44" t="s">
        <v>17</v>
      </c>
      <c r="AO182" s="1157">
        <f>$AO$8</f>
        <v>0.7</v>
      </c>
      <c r="AP182" s="1157"/>
      <c r="AQ182" s="1268"/>
      <c r="AR182" s="1269"/>
      <c r="AS182" s="1269"/>
      <c r="AT182" s="1270"/>
      <c r="AU182" s="101">
        <f>ROUND(ROUND(ROUND(H179*V180,0)*AO182,0)*AS184,0)</f>
        <v>466</v>
      </c>
      <c r="AV182" s="31"/>
    </row>
    <row r="183" spans="1:48" ht="17.100000000000001" customHeight="1" x14ac:dyDescent="0.15">
      <c r="A183" s="32">
        <v>43</v>
      </c>
      <c r="B183" s="33" t="s">
        <v>6521</v>
      </c>
      <c r="C183" s="34" t="s">
        <v>6522</v>
      </c>
      <c r="D183" s="422"/>
      <c r="E183" s="424"/>
      <c r="F183" s="29"/>
      <c r="G183" s="29"/>
      <c r="H183" s="20"/>
      <c r="K183" s="21"/>
      <c r="L183" s="420"/>
      <c r="M183" s="421"/>
      <c r="N183" s="421"/>
      <c r="O183" s="26"/>
      <c r="P183" s="27"/>
      <c r="Q183" s="27"/>
      <c r="R183" s="166"/>
      <c r="S183" s="167"/>
      <c r="T183" s="314"/>
      <c r="W183" s="449"/>
      <c r="X183" s="1272"/>
      <c r="Y183" s="1273"/>
      <c r="Z183" s="1273"/>
      <c r="AA183" s="1273"/>
      <c r="AB183" s="1273"/>
      <c r="AC183" s="42" t="s">
        <v>4827</v>
      </c>
      <c r="AD183" s="99"/>
      <c r="AE183" s="99"/>
      <c r="AF183" s="99"/>
      <c r="AG183" s="99"/>
      <c r="AH183" s="99"/>
      <c r="AI183" s="43"/>
      <c r="AJ183" s="43"/>
      <c r="AK183" s="43"/>
      <c r="AL183" s="43"/>
      <c r="AM183" s="43"/>
      <c r="AN183" s="44" t="s">
        <v>17</v>
      </c>
      <c r="AO183" s="1157">
        <f>$AO$9</f>
        <v>0.5</v>
      </c>
      <c r="AP183" s="1157"/>
      <c r="AQ183" s="20"/>
      <c r="AR183" s="4"/>
      <c r="AS183" s="4"/>
      <c r="AT183" s="21"/>
      <c r="AU183" s="101">
        <f>ROUND(ROUND(ROUND(H179*V180,0)*AO183,0)*AS184,0)</f>
        <v>333</v>
      </c>
      <c r="AV183" s="31"/>
    </row>
    <row r="184" spans="1:48" ht="17.100000000000001" customHeight="1" x14ac:dyDescent="0.15">
      <c r="A184" s="32">
        <v>43</v>
      </c>
      <c r="B184" s="33" t="s">
        <v>6523</v>
      </c>
      <c r="C184" s="34" t="s">
        <v>6524</v>
      </c>
      <c r="D184" s="422"/>
      <c r="E184" s="424"/>
      <c r="F184" s="29"/>
      <c r="G184" s="29"/>
      <c r="H184" s="20"/>
      <c r="K184" s="21"/>
      <c r="L184" s="1271" t="s">
        <v>4829</v>
      </c>
      <c r="M184" s="1202"/>
      <c r="N184" s="1202"/>
      <c r="O184" s="1202"/>
      <c r="P184" s="1202"/>
      <c r="Q184" s="1202"/>
      <c r="R184" s="418"/>
      <c r="S184" s="419"/>
      <c r="T184" s="425"/>
      <c r="W184" s="449"/>
      <c r="X184" s="42"/>
      <c r="Y184" s="43"/>
      <c r="Z184" s="44"/>
      <c r="AA184" s="44"/>
      <c r="AB184" s="43"/>
      <c r="AC184" s="450"/>
      <c r="AD184" s="43"/>
      <c r="AE184" s="43"/>
      <c r="AF184" s="43"/>
      <c r="AG184" s="43"/>
      <c r="AH184" s="43"/>
      <c r="AI184" s="43"/>
      <c r="AJ184" s="43"/>
      <c r="AK184" s="43"/>
      <c r="AL184" s="43"/>
      <c r="AM184" s="43"/>
      <c r="AN184" s="44"/>
      <c r="AO184" s="45"/>
      <c r="AP184" s="45"/>
      <c r="AQ184" s="20"/>
      <c r="AR184" s="23" t="s">
        <v>17</v>
      </c>
      <c r="AS184" s="1158">
        <f>AS172</f>
        <v>0.95</v>
      </c>
      <c r="AT184" s="1159"/>
      <c r="AU184" s="101">
        <f>ROUND(ROUND(ROUND(H179*P186,0)*V180,0)*AS184,0)</f>
        <v>644</v>
      </c>
      <c r="AV184" s="31"/>
    </row>
    <row r="185" spans="1:48" ht="17.100000000000001" customHeight="1" x14ac:dyDescent="0.15">
      <c r="A185" s="32">
        <v>43</v>
      </c>
      <c r="B185" s="33" t="s">
        <v>6525</v>
      </c>
      <c r="C185" s="34" t="s">
        <v>6526</v>
      </c>
      <c r="D185" s="422"/>
      <c r="E185" s="424"/>
      <c r="F185" s="29"/>
      <c r="G185" s="29"/>
      <c r="H185" s="20"/>
      <c r="K185" s="21"/>
      <c r="L185" s="1228"/>
      <c r="M185" s="1283"/>
      <c r="N185" s="1283"/>
      <c r="O185" s="1283"/>
      <c r="P185" s="1283"/>
      <c r="Q185" s="1283"/>
      <c r="R185" s="418"/>
      <c r="S185" s="419"/>
      <c r="T185" s="425"/>
      <c r="W185" s="449"/>
      <c r="X185" s="1271" t="s">
        <v>4824</v>
      </c>
      <c r="Y185" s="1202"/>
      <c r="Z185" s="1202"/>
      <c r="AA185" s="1202"/>
      <c r="AB185" s="1202"/>
      <c r="AC185" s="42" t="s">
        <v>4825</v>
      </c>
      <c r="AD185" s="99"/>
      <c r="AE185" s="99"/>
      <c r="AF185" s="99"/>
      <c r="AG185" s="99"/>
      <c r="AH185" s="99"/>
      <c r="AI185" s="43"/>
      <c r="AJ185" s="43"/>
      <c r="AK185" s="43"/>
      <c r="AL185" s="43"/>
      <c r="AM185" s="43"/>
      <c r="AN185" s="44" t="s">
        <v>17</v>
      </c>
      <c r="AO185" s="1157">
        <f>$AO$8</f>
        <v>0.7</v>
      </c>
      <c r="AP185" s="1157"/>
      <c r="AQ185" s="20"/>
      <c r="AR185" s="4"/>
      <c r="AS185" s="4"/>
      <c r="AT185" s="21"/>
      <c r="AU185" s="101">
        <f>ROUND(ROUND(ROUND(ROUND(H179*P186,0)*V180,0)*AO185,0)*AS184,0)</f>
        <v>451</v>
      </c>
      <c r="AV185" s="31"/>
    </row>
    <row r="186" spans="1:48" ht="17.100000000000001" customHeight="1" x14ac:dyDescent="0.15">
      <c r="A186" s="32">
        <v>43</v>
      </c>
      <c r="B186" s="33" t="s">
        <v>6527</v>
      </c>
      <c r="C186" s="34" t="s">
        <v>6528</v>
      </c>
      <c r="D186" s="422"/>
      <c r="E186" s="424"/>
      <c r="F186" s="29"/>
      <c r="G186" s="29"/>
      <c r="H186" s="20"/>
      <c r="K186" s="21"/>
      <c r="L186" s="420"/>
      <c r="M186" s="421"/>
      <c r="N186" s="421"/>
      <c r="O186" s="26" t="s">
        <v>17</v>
      </c>
      <c r="P186" s="1180">
        <f>$P$12</f>
        <v>0.96499999999999997</v>
      </c>
      <c r="Q186" s="1180"/>
      <c r="R186" s="166"/>
      <c r="S186" s="167"/>
      <c r="T186" s="314"/>
      <c r="W186" s="449"/>
      <c r="X186" s="1272"/>
      <c r="Y186" s="1273"/>
      <c r="Z186" s="1273"/>
      <c r="AA186" s="1273"/>
      <c r="AB186" s="1273"/>
      <c r="AC186" s="42" t="s">
        <v>4827</v>
      </c>
      <c r="AD186" s="99"/>
      <c r="AE186" s="99"/>
      <c r="AF186" s="99"/>
      <c r="AG186" s="99"/>
      <c r="AH186" s="99"/>
      <c r="AI186" s="43"/>
      <c r="AJ186" s="43"/>
      <c r="AK186" s="43"/>
      <c r="AL186" s="43"/>
      <c r="AM186" s="43"/>
      <c r="AN186" s="44" t="s">
        <v>17</v>
      </c>
      <c r="AO186" s="1157">
        <f>$AO$9</f>
        <v>0.5</v>
      </c>
      <c r="AP186" s="1157"/>
      <c r="AQ186" s="24"/>
      <c r="AR186" s="25"/>
      <c r="AS186" s="25"/>
      <c r="AT186" s="38"/>
      <c r="AU186" s="101">
        <f>ROUND(ROUND(ROUND(ROUND(H179*P186,0)*V180,0)*AO186,0)*AS184,0)</f>
        <v>322</v>
      </c>
      <c r="AV186" s="31"/>
    </row>
    <row r="187" spans="1:48" ht="17.100000000000001" customHeight="1" x14ac:dyDescent="0.15">
      <c r="A187" s="32">
        <v>43</v>
      </c>
      <c r="B187" s="33" t="s">
        <v>6529</v>
      </c>
      <c r="C187" s="34" t="s">
        <v>6530</v>
      </c>
      <c r="D187" s="422"/>
      <c r="E187" s="424"/>
      <c r="F187" s="36"/>
      <c r="G187" s="29"/>
      <c r="H187" s="1085" t="s">
        <v>4840</v>
      </c>
      <c r="I187" s="1086"/>
      <c r="J187" s="1086"/>
      <c r="K187" s="1087"/>
      <c r="L187" s="416"/>
      <c r="M187" s="417"/>
      <c r="N187" s="417"/>
      <c r="O187" s="65"/>
      <c r="P187" s="156"/>
      <c r="Q187" s="156"/>
      <c r="R187" s="166"/>
      <c r="S187" s="167"/>
      <c r="T187" s="167"/>
      <c r="U187" s="463"/>
      <c r="V187" s="70"/>
      <c r="W187" s="464"/>
      <c r="X187" s="43"/>
      <c r="Y187" s="43"/>
      <c r="Z187" s="44"/>
      <c r="AA187" s="44"/>
      <c r="AB187" s="43"/>
      <c r="AC187" s="450"/>
      <c r="AD187" s="43"/>
      <c r="AE187" s="43"/>
      <c r="AF187" s="43"/>
      <c r="AG187" s="43"/>
      <c r="AH187" s="43"/>
      <c r="AI187" s="43"/>
      <c r="AJ187" s="43"/>
      <c r="AK187" s="43"/>
      <c r="AL187" s="43"/>
      <c r="AM187" s="43"/>
      <c r="AN187" s="44"/>
      <c r="AO187" s="45"/>
      <c r="AP187" s="45"/>
      <c r="AQ187" s="25"/>
      <c r="AR187" s="25"/>
      <c r="AS187" s="25"/>
      <c r="AT187" s="25"/>
      <c r="AU187" s="35">
        <f>ROUND(H191*V180,0)</f>
        <v>587</v>
      </c>
      <c r="AV187" s="31"/>
    </row>
    <row r="188" spans="1:48" ht="17.100000000000001" customHeight="1" x14ac:dyDescent="0.15">
      <c r="A188" s="32">
        <v>43</v>
      </c>
      <c r="B188" s="33" t="s">
        <v>6531</v>
      </c>
      <c r="C188" s="34" t="s">
        <v>6532</v>
      </c>
      <c r="D188" s="422"/>
      <c r="E188" s="424"/>
      <c r="F188" s="36"/>
      <c r="G188" s="29"/>
      <c r="H188" s="1088"/>
      <c r="I188" s="1089"/>
      <c r="J188" s="1089"/>
      <c r="K188" s="1090"/>
      <c r="L188" s="418"/>
      <c r="M188" s="419"/>
      <c r="N188" s="419"/>
      <c r="O188" s="23"/>
      <c r="P188" s="167"/>
      <c r="Q188" s="167"/>
      <c r="R188" s="166"/>
      <c r="S188" s="167"/>
      <c r="T188" s="167"/>
      <c r="U188" s="463"/>
      <c r="V188" s="70"/>
      <c r="W188" s="464"/>
      <c r="X188" s="1202" t="s">
        <v>4824</v>
      </c>
      <c r="Y188" s="1202"/>
      <c r="Z188" s="1202"/>
      <c r="AA188" s="1202"/>
      <c r="AB188" s="1202"/>
      <c r="AC188" s="42" t="s">
        <v>4825</v>
      </c>
      <c r="AD188" s="99"/>
      <c r="AE188" s="99"/>
      <c r="AF188" s="99"/>
      <c r="AG188" s="99"/>
      <c r="AH188" s="99"/>
      <c r="AI188" s="43"/>
      <c r="AJ188" s="43"/>
      <c r="AK188" s="43"/>
      <c r="AL188" s="43"/>
      <c r="AM188" s="43"/>
      <c r="AN188" s="44" t="s">
        <v>17</v>
      </c>
      <c r="AO188" s="1157">
        <f>$AO$8</f>
        <v>0.7</v>
      </c>
      <c r="AP188" s="1157"/>
      <c r="AQ188" s="43"/>
      <c r="AR188" s="43"/>
      <c r="AS188" s="43"/>
      <c r="AT188" s="43"/>
      <c r="AU188" s="101">
        <f>ROUND(ROUND(H191*V180,0)*AO188,0)</f>
        <v>411</v>
      </c>
      <c r="AV188" s="31"/>
    </row>
    <row r="189" spans="1:48" ht="17.100000000000001" customHeight="1" x14ac:dyDescent="0.15">
      <c r="A189" s="32">
        <v>43</v>
      </c>
      <c r="B189" s="33" t="s">
        <v>6533</v>
      </c>
      <c r="C189" s="34" t="s">
        <v>6534</v>
      </c>
      <c r="D189" s="422"/>
      <c r="E189" s="424"/>
      <c r="F189" s="36"/>
      <c r="G189" s="29"/>
      <c r="H189" s="1088"/>
      <c r="I189" s="1089"/>
      <c r="J189" s="1089"/>
      <c r="K189" s="1090"/>
      <c r="L189" s="420"/>
      <c r="M189" s="421"/>
      <c r="N189" s="421"/>
      <c r="O189" s="26"/>
      <c r="P189" s="27"/>
      <c r="Q189" s="27"/>
      <c r="R189" s="166"/>
      <c r="S189" s="167"/>
      <c r="T189" s="167"/>
      <c r="U189" s="463"/>
      <c r="V189" s="70"/>
      <c r="W189" s="464"/>
      <c r="X189" s="1273"/>
      <c r="Y189" s="1273"/>
      <c r="Z189" s="1273"/>
      <c r="AA189" s="1273"/>
      <c r="AB189" s="1273"/>
      <c r="AC189" s="42" t="s">
        <v>4827</v>
      </c>
      <c r="AD189" s="99"/>
      <c r="AE189" s="99"/>
      <c r="AF189" s="99"/>
      <c r="AG189" s="99"/>
      <c r="AH189" s="99"/>
      <c r="AI189" s="43"/>
      <c r="AJ189" s="43"/>
      <c r="AK189" s="43"/>
      <c r="AL189" s="43"/>
      <c r="AM189" s="43"/>
      <c r="AN189" s="44" t="s">
        <v>17</v>
      </c>
      <c r="AO189" s="1157">
        <f>$AO$9</f>
        <v>0.5</v>
      </c>
      <c r="AP189" s="1157"/>
      <c r="AQ189" s="43"/>
      <c r="AR189" s="43"/>
      <c r="AS189" s="43"/>
      <c r="AT189" s="43"/>
      <c r="AU189" s="101">
        <f>ROUND(ROUND(H191*V180,0)*AO189,0)</f>
        <v>294</v>
      </c>
      <c r="AV189" s="31"/>
    </row>
    <row r="190" spans="1:48" ht="17.100000000000001" customHeight="1" x14ac:dyDescent="0.15">
      <c r="A190" s="32">
        <v>43</v>
      </c>
      <c r="B190" s="33" t="s">
        <v>6535</v>
      </c>
      <c r="C190" s="34" t="s">
        <v>6536</v>
      </c>
      <c r="D190" s="422"/>
      <c r="E190" s="424"/>
      <c r="F190" s="36"/>
      <c r="G190" s="29"/>
      <c r="H190" s="1088"/>
      <c r="I190" s="1089"/>
      <c r="J190" s="1089"/>
      <c r="K190" s="1090"/>
      <c r="L190" s="1271" t="s">
        <v>4829</v>
      </c>
      <c r="M190" s="1202"/>
      <c r="N190" s="1202"/>
      <c r="O190" s="1202"/>
      <c r="P190" s="1202"/>
      <c r="Q190" s="1202"/>
      <c r="R190" s="418"/>
      <c r="S190" s="419"/>
      <c r="T190" s="419"/>
      <c r="U190" s="463"/>
      <c r="V190" s="70"/>
      <c r="W190" s="464"/>
      <c r="X190" s="43"/>
      <c r="Y190" s="43"/>
      <c r="Z190" s="44"/>
      <c r="AA190" s="44"/>
      <c r="AB190" s="43"/>
      <c r="AC190" s="450"/>
      <c r="AD190" s="43"/>
      <c r="AE190" s="43"/>
      <c r="AF190" s="43"/>
      <c r="AG190" s="43"/>
      <c r="AH190" s="43"/>
      <c r="AI190" s="43"/>
      <c r="AJ190" s="43"/>
      <c r="AK190" s="43"/>
      <c r="AL190" s="43"/>
      <c r="AM190" s="43"/>
      <c r="AN190" s="44"/>
      <c r="AO190" s="45"/>
      <c r="AP190" s="45"/>
      <c r="AQ190" s="43"/>
      <c r="AR190" s="43"/>
      <c r="AS190" s="25"/>
      <c r="AT190" s="25"/>
      <c r="AU190" s="101">
        <f>ROUND(ROUND(H191*P192,0)*V180,0)</f>
        <v>566</v>
      </c>
      <c r="AV190" s="31"/>
    </row>
    <row r="191" spans="1:48" ht="17.100000000000001" customHeight="1" x14ac:dyDescent="0.15">
      <c r="A191" s="32">
        <v>43</v>
      </c>
      <c r="B191" s="33" t="s">
        <v>6537</v>
      </c>
      <c r="C191" s="34" t="s">
        <v>6538</v>
      </c>
      <c r="D191" s="422"/>
      <c r="E191" s="424"/>
      <c r="F191" s="36"/>
      <c r="G191" s="29"/>
      <c r="H191" s="1280">
        <f>'15就労移行支援(基本)'!K191</f>
        <v>838</v>
      </c>
      <c r="I191" s="1108"/>
      <c r="J191" s="4" t="s">
        <v>21</v>
      </c>
      <c r="K191" s="22"/>
      <c r="L191" s="1228"/>
      <c r="M191" s="1283"/>
      <c r="N191" s="1283"/>
      <c r="O191" s="1283"/>
      <c r="P191" s="1283"/>
      <c r="Q191" s="1283"/>
      <c r="R191" s="418"/>
      <c r="S191" s="419"/>
      <c r="T191" s="419"/>
      <c r="U191" s="463"/>
      <c r="V191" s="70"/>
      <c r="W191" s="464"/>
      <c r="X191" s="1202" t="s">
        <v>4824</v>
      </c>
      <c r="Y191" s="1202"/>
      <c r="Z191" s="1202"/>
      <c r="AA191" s="1202"/>
      <c r="AB191" s="1202"/>
      <c r="AC191" s="42" t="s">
        <v>4825</v>
      </c>
      <c r="AD191" s="99"/>
      <c r="AE191" s="99"/>
      <c r="AF191" s="99"/>
      <c r="AG191" s="99"/>
      <c r="AH191" s="99"/>
      <c r="AI191" s="43"/>
      <c r="AJ191" s="43"/>
      <c r="AK191" s="43"/>
      <c r="AL191" s="43"/>
      <c r="AM191" s="43"/>
      <c r="AN191" s="44" t="s">
        <v>17</v>
      </c>
      <c r="AO191" s="1157">
        <f>$AO$8</f>
        <v>0.7</v>
      </c>
      <c r="AP191" s="1157"/>
      <c r="AQ191" s="25"/>
      <c r="AR191" s="25"/>
      <c r="AS191" s="25"/>
      <c r="AT191" s="25"/>
      <c r="AU191" s="101">
        <f>ROUND(ROUND(ROUND(H191*P192,0)*V180,0)*AO191,0)</f>
        <v>396</v>
      </c>
      <c r="AV191" s="31"/>
    </row>
    <row r="192" spans="1:48" ht="17.100000000000001" customHeight="1" x14ac:dyDescent="0.15">
      <c r="A192" s="32">
        <v>43</v>
      </c>
      <c r="B192" s="33" t="s">
        <v>6539</v>
      </c>
      <c r="C192" s="34" t="s">
        <v>6540</v>
      </c>
      <c r="D192" s="422"/>
      <c r="E192" s="424"/>
      <c r="F192" s="36"/>
      <c r="G192" s="29"/>
      <c r="H192" s="418"/>
      <c r="I192" s="419"/>
      <c r="J192" s="419"/>
      <c r="K192" s="425"/>
      <c r="L192" s="420"/>
      <c r="M192" s="421"/>
      <c r="N192" s="421"/>
      <c r="O192" s="26" t="s">
        <v>17</v>
      </c>
      <c r="P192" s="1180">
        <f>$P$12</f>
        <v>0.96499999999999997</v>
      </c>
      <c r="Q192" s="1180"/>
      <c r="R192" s="166"/>
      <c r="S192" s="167"/>
      <c r="T192" s="167"/>
      <c r="U192" s="463"/>
      <c r="V192" s="70"/>
      <c r="W192" s="464"/>
      <c r="X192" s="1273"/>
      <c r="Y192" s="1273"/>
      <c r="Z192" s="1273"/>
      <c r="AA192" s="1273"/>
      <c r="AB192" s="1273"/>
      <c r="AC192" s="42" t="s">
        <v>4827</v>
      </c>
      <c r="AD192" s="99"/>
      <c r="AE192" s="99"/>
      <c r="AF192" s="99"/>
      <c r="AG192" s="99"/>
      <c r="AH192" s="99"/>
      <c r="AI192" s="43"/>
      <c r="AJ192" s="43"/>
      <c r="AK192" s="43"/>
      <c r="AL192" s="43"/>
      <c r="AM192" s="43"/>
      <c r="AN192" s="44" t="s">
        <v>17</v>
      </c>
      <c r="AO192" s="1157">
        <f>$AO$9</f>
        <v>0.5</v>
      </c>
      <c r="AP192" s="1157"/>
      <c r="AQ192" s="25"/>
      <c r="AR192" s="25"/>
      <c r="AS192" s="25"/>
      <c r="AT192" s="25"/>
      <c r="AU192" s="101">
        <f>ROUND(ROUND(ROUND(H191*P192,0)*V180,0)*AO192,0)</f>
        <v>283</v>
      </c>
      <c r="AV192" s="31"/>
    </row>
    <row r="193" spans="1:48" ht="17.100000000000001" customHeight="1" x14ac:dyDescent="0.15">
      <c r="A193" s="32">
        <v>43</v>
      </c>
      <c r="B193" s="33" t="s">
        <v>6541</v>
      </c>
      <c r="C193" s="34" t="s">
        <v>6542</v>
      </c>
      <c r="D193" s="422"/>
      <c r="E193" s="424"/>
      <c r="F193" s="36"/>
      <c r="G193" s="29"/>
      <c r="H193" s="20"/>
      <c r="K193" s="21"/>
      <c r="L193" s="416"/>
      <c r="M193" s="417"/>
      <c r="N193" s="417"/>
      <c r="O193" s="65"/>
      <c r="P193" s="156"/>
      <c r="Q193" s="156"/>
      <c r="R193" s="166"/>
      <c r="S193" s="167"/>
      <c r="T193" s="314"/>
      <c r="W193" s="449"/>
      <c r="X193" s="42"/>
      <c r="Y193" s="43"/>
      <c r="Z193" s="44"/>
      <c r="AA193" s="44"/>
      <c r="AB193" s="43"/>
      <c r="AC193" s="450"/>
      <c r="AD193" s="43"/>
      <c r="AE193" s="43"/>
      <c r="AF193" s="43"/>
      <c r="AG193" s="43"/>
      <c r="AH193" s="43"/>
      <c r="AI193" s="43"/>
      <c r="AJ193" s="43"/>
      <c r="AK193" s="43"/>
      <c r="AL193" s="43"/>
      <c r="AM193" s="43"/>
      <c r="AN193" s="44"/>
      <c r="AO193" s="45"/>
      <c r="AP193" s="45"/>
      <c r="AQ193" s="1198" t="s">
        <v>4833</v>
      </c>
      <c r="AR193" s="1281"/>
      <c r="AS193" s="1281"/>
      <c r="AT193" s="1299"/>
      <c r="AU193" s="101">
        <f>ROUND(ROUND(H191*V180,0)*AS196,0)</f>
        <v>558</v>
      </c>
      <c r="AV193" s="31"/>
    </row>
    <row r="194" spans="1:48" ht="17.100000000000001" customHeight="1" x14ac:dyDescent="0.15">
      <c r="A194" s="32">
        <v>43</v>
      </c>
      <c r="B194" s="33" t="s">
        <v>6543</v>
      </c>
      <c r="C194" s="34" t="s">
        <v>6544</v>
      </c>
      <c r="D194" s="422"/>
      <c r="E194" s="424"/>
      <c r="F194" s="36"/>
      <c r="G194" s="29"/>
      <c r="H194" s="20"/>
      <c r="K194" s="21"/>
      <c r="L194" s="418"/>
      <c r="M194" s="419"/>
      <c r="N194" s="419"/>
      <c r="O194" s="23"/>
      <c r="P194" s="167"/>
      <c r="Q194" s="167"/>
      <c r="R194" s="166"/>
      <c r="S194" s="167"/>
      <c r="T194" s="314"/>
      <c r="W194" s="449"/>
      <c r="X194" s="1271" t="s">
        <v>4824</v>
      </c>
      <c r="Y194" s="1202"/>
      <c r="Z194" s="1202"/>
      <c r="AA194" s="1202"/>
      <c r="AB194" s="1202"/>
      <c r="AC194" s="42" t="s">
        <v>4825</v>
      </c>
      <c r="AD194" s="99"/>
      <c r="AE194" s="99"/>
      <c r="AF194" s="99"/>
      <c r="AG194" s="99"/>
      <c r="AH194" s="99"/>
      <c r="AI194" s="43"/>
      <c r="AJ194" s="43"/>
      <c r="AK194" s="43"/>
      <c r="AL194" s="43"/>
      <c r="AM194" s="43"/>
      <c r="AN194" s="44" t="s">
        <v>17</v>
      </c>
      <c r="AO194" s="1157">
        <f>$AO$8</f>
        <v>0.7</v>
      </c>
      <c r="AP194" s="1157"/>
      <c r="AQ194" s="1268"/>
      <c r="AR194" s="1269"/>
      <c r="AS194" s="1269"/>
      <c r="AT194" s="1270"/>
      <c r="AU194" s="101">
        <f>ROUND(ROUND(ROUND(H191*V180,0)*AO194,0)*AS196,0)</f>
        <v>390</v>
      </c>
      <c r="AV194" s="31"/>
    </row>
    <row r="195" spans="1:48" ht="17.100000000000001" customHeight="1" x14ac:dyDescent="0.15">
      <c r="A195" s="32">
        <v>43</v>
      </c>
      <c r="B195" s="33" t="s">
        <v>6545</v>
      </c>
      <c r="C195" s="34" t="s">
        <v>6546</v>
      </c>
      <c r="D195" s="422"/>
      <c r="E195" s="424"/>
      <c r="F195" s="36"/>
      <c r="G195" s="29"/>
      <c r="H195" s="20"/>
      <c r="K195" s="21"/>
      <c r="L195" s="420"/>
      <c r="M195" s="421"/>
      <c r="N195" s="421"/>
      <c r="O195" s="26"/>
      <c r="P195" s="27"/>
      <c r="Q195" s="27"/>
      <c r="R195" s="166"/>
      <c r="S195" s="167"/>
      <c r="T195" s="314"/>
      <c r="W195" s="449"/>
      <c r="X195" s="1272"/>
      <c r="Y195" s="1273"/>
      <c r="Z195" s="1273"/>
      <c r="AA195" s="1273"/>
      <c r="AB195" s="1273"/>
      <c r="AC195" s="42" t="s">
        <v>4827</v>
      </c>
      <c r="AD195" s="99"/>
      <c r="AE195" s="99"/>
      <c r="AF195" s="99"/>
      <c r="AG195" s="99"/>
      <c r="AH195" s="99"/>
      <c r="AI195" s="43"/>
      <c r="AJ195" s="43"/>
      <c r="AK195" s="43"/>
      <c r="AL195" s="43"/>
      <c r="AM195" s="43"/>
      <c r="AN195" s="44" t="s">
        <v>17</v>
      </c>
      <c r="AO195" s="1157">
        <f>$AO$9</f>
        <v>0.5</v>
      </c>
      <c r="AP195" s="1157"/>
      <c r="AQ195" s="20"/>
      <c r="AR195" s="4"/>
      <c r="AS195" s="4"/>
      <c r="AT195" s="21"/>
      <c r="AU195" s="101">
        <f>ROUND(ROUND(ROUND(H191*V180,0)*AO195,0)*AS196,0)</f>
        <v>279</v>
      </c>
      <c r="AV195" s="31"/>
    </row>
    <row r="196" spans="1:48" ht="17.100000000000001" customHeight="1" x14ac:dyDescent="0.15">
      <c r="A196" s="32">
        <v>43</v>
      </c>
      <c r="B196" s="33" t="s">
        <v>6547</v>
      </c>
      <c r="C196" s="34" t="s">
        <v>6548</v>
      </c>
      <c r="D196" s="422"/>
      <c r="E196" s="424"/>
      <c r="F196" s="36"/>
      <c r="G196" s="29"/>
      <c r="H196" s="20"/>
      <c r="K196" s="21"/>
      <c r="L196" s="1271" t="s">
        <v>4829</v>
      </c>
      <c r="M196" s="1202"/>
      <c r="N196" s="1202"/>
      <c r="O196" s="1202"/>
      <c r="P196" s="1202"/>
      <c r="Q196" s="1202"/>
      <c r="R196" s="418"/>
      <c r="S196" s="419"/>
      <c r="T196" s="425"/>
      <c r="W196" s="449"/>
      <c r="X196" s="42"/>
      <c r="Y196" s="43"/>
      <c r="Z196" s="44"/>
      <c r="AA196" s="44"/>
      <c r="AB196" s="43"/>
      <c r="AC196" s="450"/>
      <c r="AD196" s="43"/>
      <c r="AE196" s="43"/>
      <c r="AF196" s="43"/>
      <c r="AG196" s="43"/>
      <c r="AH196" s="43"/>
      <c r="AI196" s="43"/>
      <c r="AJ196" s="43"/>
      <c r="AK196" s="43"/>
      <c r="AL196" s="43"/>
      <c r="AM196" s="43"/>
      <c r="AN196" s="44"/>
      <c r="AO196" s="45"/>
      <c r="AP196" s="45"/>
      <c r="AQ196" s="20"/>
      <c r="AR196" s="23" t="s">
        <v>17</v>
      </c>
      <c r="AS196" s="1158">
        <f>AS184</f>
        <v>0.95</v>
      </c>
      <c r="AT196" s="1159"/>
      <c r="AU196" s="101">
        <f>ROUND(ROUND(ROUND(H191*P198,0)*V180,0)*AS196,0)</f>
        <v>538</v>
      </c>
      <c r="AV196" s="31"/>
    </row>
    <row r="197" spans="1:48" ht="17.100000000000001" customHeight="1" x14ac:dyDescent="0.15">
      <c r="A197" s="32">
        <v>43</v>
      </c>
      <c r="B197" s="33" t="s">
        <v>6549</v>
      </c>
      <c r="C197" s="34" t="s">
        <v>6550</v>
      </c>
      <c r="D197" s="422"/>
      <c r="E197" s="424"/>
      <c r="F197" s="36"/>
      <c r="G197" s="29"/>
      <c r="H197" s="20"/>
      <c r="K197" s="21"/>
      <c r="L197" s="1228"/>
      <c r="M197" s="1283"/>
      <c r="N197" s="1283"/>
      <c r="O197" s="1283"/>
      <c r="P197" s="1283"/>
      <c r="Q197" s="1283"/>
      <c r="R197" s="418"/>
      <c r="S197" s="419"/>
      <c r="T197" s="425"/>
      <c r="W197" s="449"/>
      <c r="X197" s="1271" t="s">
        <v>4824</v>
      </c>
      <c r="Y197" s="1202"/>
      <c r="Z197" s="1202"/>
      <c r="AA197" s="1202"/>
      <c r="AB197" s="1202"/>
      <c r="AC197" s="42" t="s">
        <v>4825</v>
      </c>
      <c r="AD197" s="99"/>
      <c r="AE197" s="99"/>
      <c r="AF197" s="99"/>
      <c r="AG197" s="99"/>
      <c r="AH197" s="99"/>
      <c r="AI197" s="43"/>
      <c r="AJ197" s="43"/>
      <c r="AK197" s="43"/>
      <c r="AL197" s="43"/>
      <c r="AM197" s="43"/>
      <c r="AN197" s="44" t="s">
        <v>17</v>
      </c>
      <c r="AO197" s="1157">
        <f>$AO$8</f>
        <v>0.7</v>
      </c>
      <c r="AP197" s="1157"/>
      <c r="AQ197" s="20"/>
      <c r="AR197" s="4"/>
      <c r="AS197" s="4"/>
      <c r="AT197" s="21"/>
      <c r="AU197" s="101">
        <f>ROUND(ROUND(ROUND(ROUND(H191*P198,0)*V180,0)*AO197,0)*AS196,0)</f>
        <v>376</v>
      </c>
      <c r="AV197" s="31"/>
    </row>
    <row r="198" spans="1:48" ht="17.100000000000001" customHeight="1" x14ac:dyDescent="0.15">
      <c r="A198" s="32">
        <v>43</v>
      </c>
      <c r="B198" s="33" t="s">
        <v>6551</v>
      </c>
      <c r="C198" s="34" t="s">
        <v>6552</v>
      </c>
      <c r="D198" s="422"/>
      <c r="E198" s="424"/>
      <c r="F198" s="36"/>
      <c r="G198" s="29"/>
      <c r="H198" s="20"/>
      <c r="K198" s="21"/>
      <c r="L198" s="420"/>
      <c r="M198" s="421"/>
      <c r="N198" s="421"/>
      <c r="O198" s="26" t="s">
        <v>17</v>
      </c>
      <c r="P198" s="1180">
        <f>$P$12</f>
        <v>0.96499999999999997</v>
      </c>
      <c r="Q198" s="1180"/>
      <c r="R198" s="166"/>
      <c r="S198" s="167"/>
      <c r="T198" s="314"/>
      <c r="W198" s="449"/>
      <c r="X198" s="1272"/>
      <c r="Y198" s="1273"/>
      <c r="Z198" s="1273"/>
      <c r="AA198" s="1273"/>
      <c r="AB198" s="1273"/>
      <c r="AC198" s="42" t="s">
        <v>4827</v>
      </c>
      <c r="AD198" s="99"/>
      <c r="AE198" s="99"/>
      <c r="AF198" s="99"/>
      <c r="AG198" s="99"/>
      <c r="AH198" s="99"/>
      <c r="AI198" s="43"/>
      <c r="AJ198" s="43"/>
      <c r="AK198" s="43"/>
      <c r="AL198" s="43"/>
      <c r="AM198" s="43"/>
      <c r="AN198" s="44" t="s">
        <v>17</v>
      </c>
      <c r="AO198" s="1157">
        <f>$AO$9</f>
        <v>0.5</v>
      </c>
      <c r="AP198" s="1157"/>
      <c r="AQ198" s="24"/>
      <c r="AR198" s="25"/>
      <c r="AS198" s="25"/>
      <c r="AT198" s="25"/>
      <c r="AU198" s="35">
        <f>ROUND(ROUND(ROUND(ROUND(H191*P198,0)*V180,0)*AO198,0)*AS196,0)</f>
        <v>269</v>
      </c>
      <c r="AV198" s="31"/>
    </row>
    <row r="199" spans="1:48" ht="17.100000000000001" customHeight="1" x14ac:dyDescent="0.15">
      <c r="A199" s="32">
        <v>43</v>
      </c>
      <c r="B199" s="33" t="s">
        <v>6553</v>
      </c>
      <c r="C199" s="34" t="s">
        <v>6554</v>
      </c>
      <c r="D199" s="422"/>
      <c r="E199" s="424"/>
      <c r="F199" s="36"/>
      <c r="G199" s="29"/>
      <c r="H199" s="1085" t="s">
        <v>4853</v>
      </c>
      <c r="I199" s="1086"/>
      <c r="J199" s="1086"/>
      <c r="K199" s="1087"/>
      <c r="L199" s="416"/>
      <c r="M199" s="417"/>
      <c r="N199" s="417"/>
      <c r="O199" s="65"/>
      <c r="P199" s="156"/>
      <c r="Q199" s="156"/>
      <c r="R199" s="166"/>
      <c r="S199" s="167"/>
      <c r="T199" s="167"/>
      <c r="U199" s="463"/>
      <c r="V199" s="70"/>
      <c r="W199" s="464"/>
      <c r="X199" s="43"/>
      <c r="Y199" s="43"/>
      <c r="Z199" s="44"/>
      <c r="AA199" s="44"/>
      <c r="AB199" s="43"/>
      <c r="AC199" s="450"/>
      <c r="AD199" s="43"/>
      <c r="AE199" s="43"/>
      <c r="AF199" s="43"/>
      <c r="AG199" s="43"/>
      <c r="AH199" s="43"/>
      <c r="AI199" s="43"/>
      <c r="AJ199" s="43"/>
      <c r="AK199" s="43"/>
      <c r="AL199" s="43"/>
      <c r="AM199" s="43"/>
      <c r="AN199" s="44"/>
      <c r="AO199" s="45"/>
      <c r="AP199" s="45"/>
      <c r="AQ199" s="25"/>
      <c r="AR199" s="25"/>
      <c r="AS199" s="25"/>
      <c r="AT199" s="25"/>
      <c r="AU199" s="30">
        <f>ROUND(H203*V180,0)</f>
        <v>485</v>
      </c>
      <c r="AV199" s="31"/>
    </row>
    <row r="200" spans="1:48" ht="17.100000000000001" customHeight="1" x14ac:dyDescent="0.15">
      <c r="A200" s="32">
        <v>43</v>
      </c>
      <c r="B200" s="33" t="s">
        <v>6555</v>
      </c>
      <c r="C200" s="34" t="s">
        <v>6556</v>
      </c>
      <c r="D200" s="422"/>
      <c r="E200" s="424"/>
      <c r="F200" s="29"/>
      <c r="G200" s="29"/>
      <c r="H200" s="1088"/>
      <c r="I200" s="1089"/>
      <c r="J200" s="1089"/>
      <c r="K200" s="1090"/>
      <c r="L200" s="418"/>
      <c r="M200" s="419"/>
      <c r="N200" s="419"/>
      <c r="O200" s="23"/>
      <c r="P200" s="167"/>
      <c r="Q200" s="167"/>
      <c r="R200" s="166"/>
      <c r="S200" s="167"/>
      <c r="T200" s="167"/>
      <c r="U200" s="463"/>
      <c r="V200" s="70"/>
      <c r="W200" s="464"/>
      <c r="X200" s="1202" t="s">
        <v>4824</v>
      </c>
      <c r="Y200" s="1202"/>
      <c r="Z200" s="1202"/>
      <c r="AA200" s="1202"/>
      <c r="AB200" s="1202"/>
      <c r="AC200" s="42" t="s">
        <v>4825</v>
      </c>
      <c r="AD200" s="99"/>
      <c r="AE200" s="99"/>
      <c r="AF200" s="99"/>
      <c r="AG200" s="99"/>
      <c r="AH200" s="99"/>
      <c r="AI200" s="43"/>
      <c r="AJ200" s="43"/>
      <c r="AK200" s="43"/>
      <c r="AL200" s="43"/>
      <c r="AM200" s="43"/>
      <c r="AN200" s="44" t="s">
        <v>17</v>
      </c>
      <c r="AO200" s="1157">
        <f>$AO$8</f>
        <v>0.7</v>
      </c>
      <c r="AP200" s="1157"/>
      <c r="AQ200" s="43"/>
      <c r="AR200" s="43"/>
      <c r="AS200" s="43"/>
      <c r="AT200" s="43"/>
      <c r="AU200" s="101">
        <f>ROUND(ROUND(H203*V180,0)*AO200,0)</f>
        <v>340</v>
      </c>
      <c r="AV200" s="31"/>
    </row>
    <row r="201" spans="1:48" ht="17.100000000000001" customHeight="1" x14ac:dyDescent="0.15">
      <c r="A201" s="32">
        <v>43</v>
      </c>
      <c r="B201" s="33" t="s">
        <v>6557</v>
      </c>
      <c r="C201" s="34" t="s">
        <v>6558</v>
      </c>
      <c r="D201" s="422"/>
      <c r="E201" s="424"/>
      <c r="F201" s="29"/>
      <c r="G201" s="29"/>
      <c r="H201" s="1088"/>
      <c r="I201" s="1089"/>
      <c r="J201" s="1089"/>
      <c r="K201" s="1090"/>
      <c r="L201" s="420"/>
      <c r="M201" s="421"/>
      <c r="N201" s="421"/>
      <c r="O201" s="26"/>
      <c r="P201" s="27"/>
      <c r="Q201" s="27"/>
      <c r="R201" s="166"/>
      <c r="S201" s="167"/>
      <c r="T201" s="167"/>
      <c r="U201" s="463"/>
      <c r="V201" s="70"/>
      <c r="W201" s="464"/>
      <c r="X201" s="1273"/>
      <c r="Y201" s="1273"/>
      <c r="Z201" s="1273"/>
      <c r="AA201" s="1273"/>
      <c r="AB201" s="1273"/>
      <c r="AC201" s="42" t="s">
        <v>4827</v>
      </c>
      <c r="AD201" s="99"/>
      <c r="AE201" s="99"/>
      <c r="AF201" s="99"/>
      <c r="AG201" s="99"/>
      <c r="AH201" s="99"/>
      <c r="AI201" s="43"/>
      <c r="AJ201" s="43"/>
      <c r="AK201" s="43"/>
      <c r="AL201" s="43"/>
      <c r="AM201" s="43"/>
      <c r="AN201" s="44" t="s">
        <v>17</v>
      </c>
      <c r="AO201" s="1157">
        <f>$AO$9</f>
        <v>0.5</v>
      </c>
      <c r="AP201" s="1157"/>
      <c r="AQ201" s="43"/>
      <c r="AR201" s="43"/>
      <c r="AS201" s="43"/>
      <c r="AT201" s="43"/>
      <c r="AU201" s="101">
        <f>ROUND(ROUND(H203*V180,0)*AO201,0)</f>
        <v>243</v>
      </c>
      <c r="AV201" s="31"/>
    </row>
    <row r="202" spans="1:48" ht="17.100000000000001" customHeight="1" x14ac:dyDescent="0.15">
      <c r="A202" s="32">
        <v>43</v>
      </c>
      <c r="B202" s="33" t="s">
        <v>6559</v>
      </c>
      <c r="C202" s="34" t="s">
        <v>6560</v>
      </c>
      <c r="D202" s="422"/>
      <c r="E202" s="424"/>
      <c r="F202" s="29"/>
      <c r="G202" s="29"/>
      <c r="H202" s="1088"/>
      <c r="I202" s="1089"/>
      <c r="J202" s="1089"/>
      <c r="K202" s="1090"/>
      <c r="L202" s="1271" t="s">
        <v>4829</v>
      </c>
      <c r="M202" s="1202"/>
      <c r="N202" s="1202"/>
      <c r="O202" s="1202"/>
      <c r="P202" s="1202"/>
      <c r="Q202" s="1202"/>
      <c r="R202" s="418"/>
      <c r="S202" s="419"/>
      <c r="T202" s="419"/>
      <c r="U202" s="463"/>
      <c r="V202" s="70"/>
      <c r="W202" s="464"/>
      <c r="X202" s="43"/>
      <c r="Y202" s="43"/>
      <c r="Z202" s="44"/>
      <c r="AA202" s="44"/>
      <c r="AB202" s="43"/>
      <c r="AC202" s="450"/>
      <c r="AD202" s="43"/>
      <c r="AE202" s="43"/>
      <c r="AF202" s="43"/>
      <c r="AG202" s="43"/>
      <c r="AH202" s="43"/>
      <c r="AI202" s="43"/>
      <c r="AJ202" s="43"/>
      <c r="AK202" s="43"/>
      <c r="AL202" s="43"/>
      <c r="AM202" s="43"/>
      <c r="AN202" s="44"/>
      <c r="AO202" s="45"/>
      <c r="AP202" s="45"/>
      <c r="AQ202" s="43"/>
      <c r="AR202" s="43"/>
      <c r="AS202" s="25"/>
      <c r="AT202" s="25"/>
      <c r="AU202" s="101">
        <f>ROUND(ROUND(H203*P204,0)*V180,0)</f>
        <v>468</v>
      </c>
      <c r="AV202" s="31"/>
    </row>
    <row r="203" spans="1:48" ht="17.100000000000001" customHeight="1" x14ac:dyDescent="0.15">
      <c r="A203" s="32">
        <v>43</v>
      </c>
      <c r="B203" s="33" t="s">
        <v>6561</v>
      </c>
      <c r="C203" s="34" t="s">
        <v>6562</v>
      </c>
      <c r="D203" s="422"/>
      <c r="E203" s="424"/>
      <c r="F203" s="29"/>
      <c r="G203" s="29"/>
      <c r="H203" s="1280">
        <f>'15就労移行支援(基本)'!K203</f>
        <v>693</v>
      </c>
      <c r="I203" s="1108"/>
      <c r="J203" s="4" t="s">
        <v>21</v>
      </c>
      <c r="K203" s="22"/>
      <c r="L203" s="1228"/>
      <c r="M203" s="1283"/>
      <c r="N203" s="1283"/>
      <c r="O203" s="1283"/>
      <c r="P203" s="1283"/>
      <c r="Q203" s="1283"/>
      <c r="R203" s="418"/>
      <c r="S203" s="419"/>
      <c r="T203" s="419"/>
      <c r="U203" s="463"/>
      <c r="V203" s="70"/>
      <c r="W203" s="464"/>
      <c r="X203" s="1202" t="s">
        <v>4824</v>
      </c>
      <c r="Y203" s="1202"/>
      <c r="Z203" s="1202"/>
      <c r="AA203" s="1202"/>
      <c r="AB203" s="1202"/>
      <c r="AC203" s="42" t="s">
        <v>4825</v>
      </c>
      <c r="AD203" s="99"/>
      <c r="AE203" s="99"/>
      <c r="AF203" s="99"/>
      <c r="AG203" s="99"/>
      <c r="AH203" s="99"/>
      <c r="AI203" s="43"/>
      <c r="AJ203" s="43"/>
      <c r="AK203" s="43"/>
      <c r="AL203" s="43"/>
      <c r="AM203" s="43"/>
      <c r="AN203" s="44" t="s">
        <v>17</v>
      </c>
      <c r="AO203" s="1157">
        <f>$AO$8</f>
        <v>0.7</v>
      </c>
      <c r="AP203" s="1157"/>
      <c r="AQ203" s="25"/>
      <c r="AR203" s="25"/>
      <c r="AS203" s="25"/>
      <c r="AT203" s="25"/>
      <c r="AU203" s="101">
        <f>ROUND(ROUND(ROUND(H203*P204,0)*V180,0)*AO203,0)</f>
        <v>328</v>
      </c>
      <c r="AV203" s="31"/>
    </row>
    <row r="204" spans="1:48" ht="17.100000000000001" customHeight="1" x14ac:dyDescent="0.15">
      <c r="A204" s="32">
        <v>43</v>
      </c>
      <c r="B204" s="33" t="s">
        <v>6563</v>
      </c>
      <c r="C204" s="34" t="s">
        <v>6564</v>
      </c>
      <c r="D204" s="422"/>
      <c r="E204" s="424"/>
      <c r="F204" s="29"/>
      <c r="G204" s="29"/>
      <c r="H204" s="418"/>
      <c r="I204" s="419"/>
      <c r="J204" s="419"/>
      <c r="K204" s="425"/>
      <c r="L204" s="420"/>
      <c r="M204" s="421"/>
      <c r="N204" s="421"/>
      <c r="O204" s="26" t="s">
        <v>17</v>
      </c>
      <c r="P204" s="1180">
        <f>$P$12</f>
        <v>0.96499999999999997</v>
      </c>
      <c r="Q204" s="1180"/>
      <c r="R204" s="166"/>
      <c r="S204" s="167"/>
      <c r="T204" s="167"/>
      <c r="U204" s="463"/>
      <c r="V204" s="70"/>
      <c r="W204" s="464"/>
      <c r="X204" s="1273"/>
      <c r="Y204" s="1273"/>
      <c r="Z204" s="1273"/>
      <c r="AA204" s="1273"/>
      <c r="AB204" s="1273"/>
      <c r="AC204" s="42" t="s">
        <v>4827</v>
      </c>
      <c r="AD204" s="99"/>
      <c r="AE204" s="99"/>
      <c r="AF204" s="99"/>
      <c r="AG204" s="99"/>
      <c r="AH204" s="99"/>
      <c r="AI204" s="43"/>
      <c r="AJ204" s="43"/>
      <c r="AK204" s="43"/>
      <c r="AL204" s="43"/>
      <c r="AM204" s="43"/>
      <c r="AN204" s="44" t="s">
        <v>17</v>
      </c>
      <c r="AO204" s="1157">
        <f>$AO$9</f>
        <v>0.5</v>
      </c>
      <c r="AP204" s="1157"/>
      <c r="AQ204" s="25"/>
      <c r="AR204" s="25"/>
      <c r="AS204" s="25"/>
      <c r="AT204" s="25"/>
      <c r="AU204" s="101">
        <f>ROUND(ROUND(ROUND(H203*P204,0)*V180,0)*AO204,0)</f>
        <v>234</v>
      </c>
      <c r="AV204" s="31"/>
    </row>
    <row r="205" spans="1:48" ht="17.100000000000001" customHeight="1" x14ac:dyDescent="0.15">
      <c r="A205" s="32">
        <v>43</v>
      </c>
      <c r="B205" s="33" t="s">
        <v>6565</v>
      </c>
      <c r="C205" s="34" t="s">
        <v>6566</v>
      </c>
      <c r="D205" s="422"/>
      <c r="E205" s="424"/>
      <c r="F205" s="29"/>
      <c r="G205" s="29"/>
      <c r="H205" s="20"/>
      <c r="K205" s="21"/>
      <c r="L205" s="416"/>
      <c r="M205" s="417"/>
      <c r="N205" s="417"/>
      <c r="O205" s="65"/>
      <c r="P205" s="156"/>
      <c r="Q205" s="156"/>
      <c r="R205" s="166"/>
      <c r="S205" s="167"/>
      <c r="T205" s="314"/>
      <c r="W205" s="449"/>
      <c r="X205" s="42"/>
      <c r="Y205" s="43"/>
      <c r="Z205" s="44"/>
      <c r="AA205" s="44"/>
      <c r="AB205" s="43"/>
      <c r="AC205" s="450"/>
      <c r="AD205" s="43"/>
      <c r="AE205" s="43"/>
      <c r="AF205" s="43"/>
      <c r="AG205" s="43"/>
      <c r="AH205" s="43"/>
      <c r="AI205" s="43"/>
      <c r="AJ205" s="43"/>
      <c r="AK205" s="43"/>
      <c r="AL205" s="43"/>
      <c r="AM205" s="43"/>
      <c r="AN205" s="44"/>
      <c r="AO205" s="45"/>
      <c r="AP205" s="45"/>
      <c r="AQ205" s="1198" t="s">
        <v>4833</v>
      </c>
      <c r="AR205" s="1281"/>
      <c r="AS205" s="1281"/>
      <c r="AT205" s="1299"/>
      <c r="AU205" s="101">
        <f>ROUND(ROUND(H203*V180,0)*AS208,0)</f>
        <v>461</v>
      </c>
      <c r="AV205" s="31"/>
    </row>
    <row r="206" spans="1:48" ht="17.100000000000001" customHeight="1" x14ac:dyDescent="0.15">
      <c r="A206" s="32">
        <v>43</v>
      </c>
      <c r="B206" s="33" t="s">
        <v>6567</v>
      </c>
      <c r="C206" s="34" t="s">
        <v>6568</v>
      </c>
      <c r="D206" s="422"/>
      <c r="E206" s="424"/>
      <c r="F206" s="29"/>
      <c r="G206" s="29"/>
      <c r="H206" s="20"/>
      <c r="K206" s="21"/>
      <c r="L206" s="418"/>
      <c r="M206" s="419"/>
      <c r="N206" s="419"/>
      <c r="O206" s="23"/>
      <c r="P206" s="167"/>
      <c r="Q206" s="167"/>
      <c r="R206" s="166"/>
      <c r="S206" s="167"/>
      <c r="T206" s="314"/>
      <c r="W206" s="449"/>
      <c r="X206" s="1271" t="s">
        <v>4824</v>
      </c>
      <c r="Y206" s="1202"/>
      <c r="Z206" s="1202"/>
      <c r="AA206" s="1202"/>
      <c r="AB206" s="1202"/>
      <c r="AC206" s="42" t="s">
        <v>4825</v>
      </c>
      <c r="AD206" s="99"/>
      <c r="AE206" s="99"/>
      <c r="AF206" s="99"/>
      <c r="AG206" s="99"/>
      <c r="AH206" s="99"/>
      <c r="AI206" s="43"/>
      <c r="AJ206" s="43"/>
      <c r="AK206" s="43"/>
      <c r="AL206" s="43"/>
      <c r="AM206" s="43"/>
      <c r="AN206" s="44" t="s">
        <v>17</v>
      </c>
      <c r="AO206" s="1157">
        <f>$AO$8</f>
        <v>0.7</v>
      </c>
      <c r="AP206" s="1157"/>
      <c r="AQ206" s="1268"/>
      <c r="AR206" s="1269"/>
      <c r="AS206" s="1269"/>
      <c r="AT206" s="1270"/>
      <c r="AU206" s="101">
        <f>ROUND(ROUND(ROUND(H203*V180,0)*AO206,0)*AS208,0)</f>
        <v>323</v>
      </c>
      <c r="AV206" s="31"/>
    </row>
    <row r="207" spans="1:48" ht="17.100000000000001" customHeight="1" x14ac:dyDescent="0.15">
      <c r="A207" s="32">
        <v>43</v>
      </c>
      <c r="B207" s="33" t="s">
        <v>6569</v>
      </c>
      <c r="C207" s="34" t="s">
        <v>6570</v>
      </c>
      <c r="D207" s="422"/>
      <c r="E207" s="424"/>
      <c r="F207" s="29"/>
      <c r="G207" s="29"/>
      <c r="H207" s="20"/>
      <c r="K207" s="21"/>
      <c r="L207" s="420"/>
      <c r="M207" s="421"/>
      <c r="N207" s="421"/>
      <c r="O207" s="26"/>
      <c r="P207" s="27"/>
      <c r="Q207" s="27"/>
      <c r="R207" s="166"/>
      <c r="S207" s="167"/>
      <c r="T207" s="314"/>
      <c r="W207" s="449"/>
      <c r="X207" s="1272"/>
      <c r="Y207" s="1273"/>
      <c r="Z207" s="1273"/>
      <c r="AA207" s="1273"/>
      <c r="AB207" s="1273"/>
      <c r="AC207" s="42" t="s">
        <v>4827</v>
      </c>
      <c r="AD207" s="99"/>
      <c r="AE207" s="99"/>
      <c r="AF207" s="99"/>
      <c r="AG207" s="99"/>
      <c r="AH207" s="99"/>
      <c r="AI207" s="43"/>
      <c r="AJ207" s="43"/>
      <c r="AK207" s="43"/>
      <c r="AL207" s="43"/>
      <c r="AM207" s="43"/>
      <c r="AN207" s="44" t="s">
        <v>17</v>
      </c>
      <c r="AO207" s="1157">
        <f>$AO$9</f>
        <v>0.5</v>
      </c>
      <c r="AP207" s="1157"/>
      <c r="AQ207" s="20"/>
      <c r="AR207" s="4"/>
      <c r="AS207" s="4"/>
      <c r="AT207" s="21"/>
      <c r="AU207" s="101">
        <f>ROUND(ROUND(ROUND(H203*V180,0)*AO207,0)*AS208,0)</f>
        <v>231</v>
      </c>
      <c r="AV207" s="31"/>
    </row>
    <row r="208" spans="1:48" ht="17.100000000000001" customHeight="1" x14ac:dyDescent="0.15">
      <c r="A208" s="32">
        <v>43</v>
      </c>
      <c r="B208" s="33" t="s">
        <v>6571</v>
      </c>
      <c r="C208" s="34" t="s">
        <v>6572</v>
      </c>
      <c r="D208" s="422"/>
      <c r="E208" s="424"/>
      <c r="F208" s="29"/>
      <c r="G208" s="29"/>
      <c r="H208" s="20"/>
      <c r="K208" s="21"/>
      <c r="L208" s="1271" t="s">
        <v>4829</v>
      </c>
      <c r="M208" s="1202"/>
      <c r="N208" s="1202"/>
      <c r="O208" s="1202"/>
      <c r="P208" s="1202"/>
      <c r="Q208" s="1202"/>
      <c r="R208" s="418"/>
      <c r="S208" s="419"/>
      <c r="T208" s="425"/>
      <c r="W208" s="449"/>
      <c r="X208" s="42"/>
      <c r="Y208" s="43"/>
      <c r="Z208" s="44"/>
      <c r="AA208" s="44"/>
      <c r="AB208" s="43"/>
      <c r="AC208" s="450"/>
      <c r="AD208" s="43"/>
      <c r="AE208" s="43"/>
      <c r="AF208" s="43"/>
      <c r="AG208" s="43"/>
      <c r="AH208" s="43"/>
      <c r="AI208" s="43"/>
      <c r="AJ208" s="43"/>
      <c r="AK208" s="43"/>
      <c r="AL208" s="43"/>
      <c r="AM208" s="43"/>
      <c r="AN208" s="44"/>
      <c r="AO208" s="45"/>
      <c r="AP208" s="45"/>
      <c r="AQ208" s="20"/>
      <c r="AR208" s="23" t="s">
        <v>17</v>
      </c>
      <c r="AS208" s="1158">
        <f>AS196</f>
        <v>0.95</v>
      </c>
      <c r="AT208" s="1159"/>
      <c r="AU208" s="101">
        <f>ROUND(ROUND(ROUND(H203*P210,0)*V180,0)*AS208,0)</f>
        <v>445</v>
      </c>
      <c r="AV208" s="31"/>
    </row>
    <row r="209" spans="1:48" ht="17.100000000000001" customHeight="1" x14ac:dyDescent="0.15">
      <c r="A209" s="32">
        <v>43</v>
      </c>
      <c r="B209" s="33" t="s">
        <v>6573</v>
      </c>
      <c r="C209" s="34" t="s">
        <v>6574</v>
      </c>
      <c r="D209" s="422"/>
      <c r="E209" s="424"/>
      <c r="F209" s="29"/>
      <c r="G209" s="29"/>
      <c r="H209" s="20"/>
      <c r="K209" s="21"/>
      <c r="L209" s="1228"/>
      <c r="M209" s="1283"/>
      <c r="N209" s="1283"/>
      <c r="O209" s="1283"/>
      <c r="P209" s="1283"/>
      <c r="Q209" s="1283"/>
      <c r="R209" s="418"/>
      <c r="S209" s="419"/>
      <c r="T209" s="425"/>
      <c r="W209" s="449"/>
      <c r="X209" s="1271" t="s">
        <v>4824</v>
      </c>
      <c r="Y209" s="1202"/>
      <c r="Z209" s="1202"/>
      <c r="AA209" s="1202"/>
      <c r="AB209" s="1202"/>
      <c r="AC209" s="42" t="s">
        <v>4825</v>
      </c>
      <c r="AD209" s="99"/>
      <c r="AE209" s="99"/>
      <c r="AF209" s="99"/>
      <c r="AG209" s="99"/>
      <c r="AH209" s="99"/>
      <c r="AI209" s="43"/>
      <c r="AJ209" s="43"/>
      <c r="AK209" s="43"/>
      <c r="AL209" s="43"/>
      <c r="AM209" s="43"/>
      <c r="AN209" s="44" t="s">
        <v>17</v>
      </c>
      <c r="AO209" s="1157">
        <f>$AO$8</f>
        <v>0.7</v>
      </c>
      <c r="AP209" s="1157"/>
      <c r="AQ209" s="20"/>
      <c r="AR209" s="4"/>
      <c r="AS209" s="4"/>
      <c r="AT209" s="21"/>
      <c r="AU209" s="101">
        <f>ROUND(ROUND(ROUND(ROUND(H203*P210,0)*V180,0)*AO209,0)*AS208,0)</f>
        <v>312</v>
      </c>
      <c r="AV209" s="31"/>
    </row>
    <row r="210" spans="1:48" ht="17.100000000000001" customHeight="1" x14ac:dyDescent="0.15">
      <c r="A210" s="32">
        <v>43</v>
      </c>
      <c r="B210" s="33" t="s">
        <v>6575</v>
      </c>
      <c r="C210" s="34" t="s">
        <v>6576</v>
      </c>
      <c r="D210" s="422"/>
      <c r="E210" s="424"/>
      <c r="F210" s="29"/>
      <c r="G210" s="29"/>
      <c r="H210" s="20"/>
      <c r="K210" s="21"/>
      <c r="L210" s="420"/>
      <c r="M210" s="421"/>
      <c r="N210" s="421"/>
      <c r="O210" s="26" t="s">
        <v>17</v>
      </c>
      <c r="P210" s="1180">
        <f>$P$12</f>
        <v>0.96499999999999997</v>
      </c>
      <c r="Q210" s="1180"/>
      <c r="R210" s="166"/>
      <c r="S210" s="167"/>
      <c r="T210" s="314"/>
      <c r="W210" s="449"/>
      <c r="X210" s="1272"/>
      <c r="Y210" s="1273"/>
      <c r="Z210" s="1273"/>
      <c r="AA210" s="1273"/>
      <c r="AB210" s="1273"/>
      <c r="AC210" s="42" t="s">
        <v>4827</v>
      </c>
      <c r="AD210" s="99"/>
      <c r="AE210" s="99"/>
      <c r="AF210" s="99"/>
      <c r="AG210" s="99"/>
      <c r="AH210" s="99"/>
      <c r="AI210" s="43"/>
      <c r="AJ210" s="43"/>
      <c r="AK210" s="43"/>
      <c r="AL210" s="43"/>
      <c r="AM210" s="43"/>
      <c r="AN210" s="44" t="s">
        <v>17</v>
      </c>
      <c r="AO210" s="1157">
        <f>$AO$9</f>
        <v>0.5</v>
      </c>
      <c r="AP210" s="1157"/>
      <c r="AQ210" s="24"/>
      <c r="AR210" s="25"/>
      <c r="AS210" s="25"/>
      <c r="AT210" s="38"/>
      <c r="AU210" s="101">
        <f>ROUND(ROUND(ROUND(ROUND(H203*P210,0)*V180,0)*AO210,0)*AS208,0)</f>
        <v>222</v>
      </c>
      <c r="AV210" s="31"/>
    </row>
    <row r="211" spans="1:48" ht="17.100000000000001" customHeight="1" x14ac:dyDescent="0.15">
      <c r="A211" s="32">
        <v>43</v>
      </c>
      <c r="B211" s="33" t="s">
        <v>6577</v>
      </c>
      <c r="C211" s="34" t="s">
        <v>6578</v>
      </c>
      <c r="D211" s="422"/>
      <c r="E211" s="424"/>
      <c r="F211" s="36"/>
      <c r="G211" s="29"/>
      <c r="H211" s="1085" t="s">
        <v>4866</v>
      </c>
      <c r="I211" s="1086"/>
      <c r="J211" s="1086"/>
      <c r="K211" s="1087"/>
      <c r="L211" s="416"/>
      <c r="M211" s="417"/>
      <c r="N211" s="417"/>
      <c r="O211" s="65"/>
      <c r="P211" s="156"/>
      <c r="Q211" s="156"/>
      <c r="R211" s="1301" t="s">
        <v>6169</v>
      </c>
      <c r="S211" s="1311"/>
      <c r="T211" s="1312"/>
      <c r="U211" s="1219" t="s">
        <v>6170</v>
      </c>
      <c r="V211" s="1219"/>
      <c r="W211" s="1220"/>
      <c r="X211" s="43"/>
      <c r="Y211" s="43"/>
      <c r="Z211" s="44"/>
      <c r="AA211" s="44"/>
      <c r="AB211" s="43"/>
      <c r="AC211" s="450"/>
      <c r="AD211" s="43"/>
      <c r="AE211" s="43"/>
      <c r="AF211" s="43"/>
      <c r="AG211" s="43"/>
      <c r="AH211" s="43"/>
      <c r="AI211" s="43"/>
      <c r="AJ211" s="43"/>
      <c r="AK211" s="43"/>
      <c r="AL211" s="43"/>
      <c r="AM211" s="43"/>
      <c r="AN211" s="44"/>
      <c r="AO211" s="45"/>
      <c r="AP211" s="45"/>
      <c r="AQ211" s="43"/>
      <c r="AR211" s="43"/>
      <c r="AS211" s="43"/>
      <c r="AT211" s="43"/>
      <c r="AU211" s="35">
        <f>ROUND(H215*V216,0)</f>
        <v>417</v>
      </c>
      <c r="AV211" s="31"/>
    </row>
    <row r="212" spans="1:48" ht="17.100000000000001" customHeight="1" x14ac:dyDescent="0.15">
      <c r="A212" s="32">
        <v>43</v>
      </c>
      <c r="B212" s="33" t="s">
        <v>6579</v>
      </c>
      <c r="C212" s="34" t="s">
        <v>6580</v>
      </c>
      <c r="D212" s="422"/>
      <c r="E212" s="424"/>
      <c r="F212" s="29"/>
      <c r="G212" s="29"/>
      <c r="H212" s="1088"/>
      <c r="I212" s="1089"/>
      <c r="J212" s="1089"/>
      <c r="K212" s="1090"/>
      <c r="L212" s="418"/>
      <c r="M212" s="419"/>
      <c r="N212" s="419"/>
      <c r="O212" s="23"/>
      <c r="P212" s="167"/>
      <c r="Q212" s="167"/>
      <c r="R212" s="1313"/>
      <c r="S212" s="1314"/>
      <c r="T212" s="1315"/>
      <c r="U212" s="1309"/>
      <c r="V212" s="1309"/>
      <c r="W212" s="1310"/>
      <c r="X212" s="1202" t="s">
        <v>4824</v>
      </c>
      <c r="Y212" s="1202"/>
      <c r="Z212" s="1202"/>
      <c r="AA212" s="1202"/>
      <c r="AB212" s="1202"/>
      <c r="AC212" s="42" t="s">
        <v>4825</v>
      </c>
      <c r="AD212" s="99"/>
      <c r="AE212" s="99"/>
      <c r="AF212" s="99"/>
      <c r="AG212" s="99"/>
      <c r="AH212" s="99"/>
      <c r="AI212" s="43"/>
      <c r="AJ212" s="43"/>
      <c r="AK212" s="43"/>
      <c r="AL212" s="43"/>
      <c r="AM212" s="43"/>
      <c r="AN212" s="44" t="s">
        <v>17</v>
      </c>
      <c r="AO212" s="1157">
        <f>$AO$8</f>
        <v>0.7</v>
      </c>
      <c r="AP212" s="1157"/>
      <c r="AQ212" s="43"/>
      <c r="AR212" s="43"/>
      <c r="AS212" s="43"/>
      <c r="AT212" s="43"/>
      <c r="AU212" s="101">
        <f>ROUND(ROUND(H215*V216,0)*AO212,0)</f>
        <v>292</v>
      </c>
      <c r="AV212" s="31"/>
    </row>
    <row r="213" spans="1:48" ht="17.100000000000001" customHeight="1" x14ac:dyDescent="0.15">
      <c r="A213" s="32">
        <v>43</v>
      </c>
      <c r="B213" s="33" t="s">
        <v>6581</v>
      </c>
      <c r="C213" s="34" t="s">
        <v>6582</v>
      </c>
      <c r="D213" s="422"/>
      <c r="E213" s="424"/>
      <c r="F213" s="29"/>
      <c r="G213" s="29"/>
      <c r="H213" s="1088"/>
      <c r="I213" s="1089"/>
      <c r="J213" s="1089"/>
      <c r="K213" s="1090"/>
      <c r="L213" s="420"/>
      <c r="M213" s="421"/>
      <c r="N213" s="421"/>
      <c r="O213" s="26"/>
      <c r="P213" s="27"/>
      <c r="Q213" s="27"/>
      <c r="R213" s="1313"/>
      <c r="S213" s="1314"/>
      <c r="T213" s="1315"/>
      <c r="U213" s="1309"/>
      <c r="V213" s="1309"/>
      <c r="W213" s="1310"/>
      <c r="X213" s="1273"/>
      <c r="Y213" s="1273"/>
      <c r="Z213" s="1273"/>
      <c r="AA213" s="1273"/>
      <c r="AB213" s="1273"/>
      <c r="AC213" s="42" t="s">
        <v>4827</v>
      </c>
      <c r="AD213" s="99"/>
      <c r="AE213" s="99"/>
      <c r="AF213" s="99"/>
      <c r="AG213" s="99"/>
      <c r="AH213" s="99"/>
      <c r="AI213" s="43"/>
      <c r="AJ213" s="43"/>
      <c r="AK213" s="43"/>
      <c r="AL213" s="43"/>
      <c r="AM213" s="43"/>
      <c r="AN213" s="44" t="s">
        <v>17</v>
      </c>
      <c r="AO213" s="1157">
        <f>$AO$9</f>
        <v>0.5</v>
      </c>
      <c r="AP213" s="1157"/>
      <c r="AQ213" s="43"/>
      <c r="AR213" s="43"/>
      <c r="AS213" s="43"/>
      <c r="AT213" s="43"/>
      <c r="AU213" s="101">
        <f>ROUND(ROUND(H215*V216,0)*AO213,0)</f>
        <v>209</v>
      </c>
      <c r="AV213" s="31"/>
    </row>
    <row r="214" spans="1:48" ht="17.100000000000001" customHeight="1" x14ac:dyDescent="0.15">
      <c r="A214" s="32">
        <v>43</v>
      </c>
      <c r="B214" s="33" t="s">
        <v>6583</v>
      </c>
      <c r="C214" s="34" t="s">
        <v>6584</v>
      </c>
      <c r="D214" s="422"/>
      <c r="E214" s="424"/>
      <c r="F214" s="29"/>
      <c r="G214" s="29"/>
      <c r="H214" s="1088"/>
      <c r="I214" s="1089"/>
      <c r="J214" s="1089"/>
      <c r="K214" s="1090"/>
      <c r="L214" s="1271" t="s">
        <v>4829</v>
      </c>
      <c r="M214" s="1202"/>
      <c r="N214" s="1202"/>
      <c r="O214" s="1202"/>
      <c r="P214" s="1202"/>
      <c r="Q214" s="1202"/>
      <c r="R214" s="1313"/>
      <c r="S214" s="1314"/>
      <c r="T214" s="1315"/>
      <c r="U214" s="1069"/>
      <c r="V214" s="1069"/>
      <c r="W214" s="1070"/>
      <c r="X214" s="43"/>
      <c r="Y214" s="43"/>
      <c r="Z214" s="44"/>
      <c r="AA214" s="44"/>
      <c r="AB214" s="43"/>
      <c r="AC214" s="450"/>
      <c r="AD214" s="43"/>
      <c r="AE214" s="43"/>
      <c r="AF214" s="43"/>
      <c r="AG214" s="43"/>
      <c r="AH214" s="43"/>
      <c r="AI214" s="43"/>
      <c r="AJ214" s="43"/>
      <c r="AK214" s="43"/>
      <c r="AL214" s="43"/>
      <c r="AM214" s="43"/>
      <c r="AN214" s="44"/>
      <c r="AO214" s="45"/>
      <c r="AP214" s="45"/>
      <c r="AQ214" s="43"/>
      <c r="AR214" s="43"/>
      <c r="AS214" s="25"/>
      <c r="AT214" s="25"/>
      <c r="AU214" s="101">
        <f>ROUND(ROUND(H215*P216,0)*V216,0)</f>
        <v>403</v>
      </c>
      <c r="AV214" s="31"/>
    </row>
    <row r="215" spans="1:48" ht="17.100000000000001" customHeight="1" x14ac:dyDescent="0.15">
      <c r="A215" s="32">
        <v>43</v>
      </c>
      <c r="B215" s="33" t="s">
        <v>6585</v>
      </c>
      <c r="C215" s="34" t="s">
        <v>6586</v>
      </c>
      <c r="D215" s="422"/>
      <c r="E215" s="424"/>
      <c r="F215" s="29"/>
      <c r="G215" s="29"/>
      <c r="H215" s="1280">
        <f>'15就労移行支援(基本)'!K215</f>
        <v>596</v>
      </c>
      <c r="I215" s="1108"/>
      <c r="J215" s="4" t="s">
        <v>21</v>
      </c>
      <c r="K215" s="22"/>
      <c r="L215" s="1228"/>
      <c r="M215" s="1283"/>
      <c r="N215" s="1283"/>
      <c r="O215" s="1283"/>
      <c r="P215" s="1283"/>
      <c r="Q215" s="1283"/>
      <c r="R215" s="1313"/>
      <c r="S215" s="1314"/>
      <c r="T215" s="1315"/>
      <c r="W215" s="449"/>
      <c r="X215" s="1271" t="s">
        <v>4824</v>
      </c>
      <c r="Y215" s="1202"/>
      <c r="Z215" s="1202"/>
      <c r="AA215" s="1202"/>
      <c r="AB215" s="1202"/>
      <c r="AC215" s="42" t="s">
        <v>4825</v>
      </c>
      <c r="AD215" s="99"/>
      <c r="AE215" s="99"/>
      <c r="AF215" s="99"/>
      <c r="AG215" s="99"/>
      <c r="AH215" s="99"/>
      <c r="AI215" s="43"/>
      <c r="AJ215" s="43"/>
      <c r="AK215" s="43"/>
      <c r="AL215" s="43"/>
      <c r="AM215" s="43"/>
      <c r="AN215" s="44" t="s">
        <v>17</v>
      </c>
      <c r="AO215" s="1157">
        <f>$AO$8</f>
        <v>0.7</v>
      </c>
      <c r="AP215" s="1157"/>
      <c r="AQ215" s="25"/>
      <c r="AR215" s="25"/>
      <c r="AS215" s="25"/>
      <c r="AT215" s="25"/>
      <c r="AU215" s="101">
        <f>ROUND(ROUND(ROUND(H215*P216,0)*V216,0)*AO215,0)</f>
        <v>282</v>
      </c>
      <c r="AV215" s="31"/>
    </row>
    <row r="216" spans="1:48" ht="17.100000000000001" customHeight="1" x14ac:dyDescent="0.15">
      <c r="A216" s="32">
        <v>43</v>
      </c>
      <c r="B216" s="33" t="s">
        <v>6587</v>
      </c>
      <c r="C216" s="34" t="s">
        <v>6588</v>
      </c>
      <c r="D216" s="422"/>
      <c r="E216" s="424"/>
      <c r="F216" s="29"/>
      <c r="G216" s="29"/>
      <c r="H216" s="418"/>
      <c r="I216" s="419"/>
      <c r="J216" s="419"/>
      <c r="K216" s="425"/>
      <c r="L216" s="420"/>
      <c r="M216" s="421"/>
      <c r="N216" s="421"/>
      <c r="O216" s="26" t="s">
        <v>17</v>
      </c>
      <c r="P216" s="1180">
        <f>$P$12</f>
        <v>0.96499999999999997</v>
      </c>
      <c r="Q216" s="1180"/>
      <c r="R216" s="1276"/>
      <c r="S216" s="1277"/>
      <c r="T216" s="1278"/>
      <c r="U216" s="23" t="s">
        <v>17</v>
      </c>
      <c r="V216" s="1158">
        <f>V180</f>
        <v>0.7</v>
      </c>
      <c r="W216" s="1159"/>
      <c r="X216" s="1272"/>
      <c r="Y216" s="1273"/>
      <c r="Z216" s="1273"/>
      <c r="AA216" s="1273"/>
      <c r="AB216" s="1273"/>
      <c r="AC216" s="42" t="s">
        <v>4827</v>
      </c>
      <c r="AD216" s="99"/>
      <c r="AE216" s="99"/>
      <c r="AF216" s="99"/>
      <c r="AG216" s="99"/>
      <c r="AH216" s="99"/>
      <c r="AI216" s="43"/>
      <c r="AJ216" s="43"/>
      <c r="AK216" s="43"/>
      <c r="AL216" s="43"/>
      <c r="AM216" s="43"/>
      <c r="AN216" s="44" t="s">
        <v>17</v>
      </c>
      <c r="AO216" s="1157">
        <f>$AO$9</f>
        <v>0.5</v>
      </c>
      <c r="AP216" s="1157"/>
      <c r="AQ216" s="25"/>
      <c r="AR216" s="25"/>
      <c r="AS216" s="25"/>
      <c r="AT216" s="25"/>
      <c r="AU216" s="101">
        <f>ROUND(ROUND(ROUND(H215*P216,0)*V216,0)*AO216,0)</f>
        <v>202</v>
      </c>
      <c r="AV216" s="31"/>
    </row>
    <row r="217" spans="1:48" ht="17.100000000000001" customHeight="1" x14ac:dyDescent="0.15">
      <c r="A217" s="32">
        <v>43</v>
      </c>
      <c r="B217" s="33" t="s">
        <v>6589</v>
      </c>
      <c r="C217" s="34" t="s">
        <v>6590</v>
      </c>
      <c r="D217" s="422"/>
      <c r="E217" s="424"/>
      <c r="F217" s="29"/>
      <c r="G217" s="29"/>
      <c r="H217" s="20"/>
      <c r="K217" s="21"/>
      <c r="L217" s="416"/>
      <c r="M217" s="417"/>
      <c r="N217" s="417"/>
      <c r="O217" s="65"/>
      <c r="P217" s="156"/>
      <c r="Q217" s="156"/>
      <c r="R217" s="166"/>
      <c r="S217" s="167"/>
      <c r="T217" s="314"/>
      <c r="W217" s="449"/>
      <c r="X217" s="42"/>
      <c r="Y217" s="43"/>
      <c r="Z217" s="44"/>
      <c r="AA217" s="44"/>
      <c r="AB217" s="43"/>
      <c r="AC217" s="450"/>
      <c r="AD217" s="43"/>
      <c r="AE217" s="43"/>
      <c r="AF217" s="43"/>
      <c r="AG217" s="43"/>
      <c r="AH217" s="43"/>
      <c r="AI217" s="43"/>
      <c r="AJ217" s="43"/>
      <c r="AK217" s="43"/>
      <c r="AL217" s="43"/>
      <c r="AM217" s="43"/>
      <c r="AN217" s="44"/>
      <c r="AO217" s="45"/>
      <c r="AP217" s="45"/>
      <c r="AQ217" s="1198" t="s">
        <v>4833</v>
      </c>
      <c r="AR217" s="1281"/>
      <c r="AS217" s="1281"/>
      <c r="AT217" s="1299"/>
      <c r="AU217" s="101">
        <f>ROUND(ROUND(H215*V216,0)*AS220,0)</f>
        <v>396</v>
      </c>
      <c r="AV217" s="31"/>
    </row>
    <row r="218" spans="1:48" ht="17.100000000000001" customHeight="1" x14ac:dyDescent="0.15">
      <c r="A218" s="32">
        <v>43</v>
      </c>
      <c r="B218" s="33" t="s">
        <v>6591</v>
      </c>
      <c r="C218" s="34" t="s">
        <v>6592</v>
      </c>
      <c r="D218" s="422"/>
      <c r="E218" s="424"/>
      <c r="F218" s="29"/>
      <c r="G218" s="29"/>
      <c r="H218" s="20"/>
      <c r="K218" s="21"/>
      <c r="L218" s="418"/>
      <c r="M218" s="419"/>
      <c r="N218" s="419"/>
      <c r="O218" s="23"/>
      <c r="P218" s="167"/>
      <c r="Q218" s="167"/>
      <c r="R218" s="166"/>
      <c r="S218" s="167"/>
      <c r="T218" s="314"/>
      <c r="W218" s="449"/>
      <c r="X218" s="1271" t="s">
        <v>4824</v>
      </c>
      <c r="Y218" s="1202"/>
      <c r="Z218" s="1202"/>
      <c r="AA218" s="1202"/>
      <c r="AB218" s="1202"/>
      <c r="AC218" s="42" t="s">
        <v>4825</v>
      </c>
      <c r="AD218" s="99"/>
      <c r="AE218" s="99"/>
      <c r="AF218" s="99"/>
      <c r="AG218" s="99"/>
      <c r="AH218" s="99"/>
      <c r="AI218" s="43"/>
      <c r="AJ218" s="43"/>
      <c r="AK218" s="43"/>
      <c r="AL218" s="43"/>
      <c r="AM218" s="43"/>
      <c r="AN218" s="44" t="s">
        <v>17</v>
      </c>
      <c r="AO218" s="1157">
        <f>$AO$8</f>
        <v>0.7</v>
      </c>
      <c r="AP218" s="1157"/>
      <c r="AQ218" s="1268"/>
      <c r="AR218" s="1269"/>
      <c r="AS218" s="1269"/>
      <c r="AT218" s="1270"/>
      <c r="AU218" s="101">
        <f>ROUND(ROUND(ROUND(H215*V216,0)*AO218,0)*AS220,0)</f>
        <v>277</v>
      </c>
      <c r="AV218" s="31"/>
    </row>
    <row r="219" spans="1:48" ht="17.100000000000001" customHeight="1" x14ac:dyDescent="0.15">
      <c r="A219" s="32">
        <v>43</v>
      </c>
      <c r="B219" s="33" t="s">
        <v>6593</v>
      </c>
      <c r="C219" s="34" t="s">
        <v>6594</v>
      </c>
      <c r="D219" s="422"/>
      <c r="E219" s="424"/>
      <c r="F219" s="29"/>
      <c r="G219" s="29"/>
      <c r="H219" s="20"/>
      <c r="K219" s="21"/>
      <c r="L219" s="420"/>
      <c r="M219" s="421"/>
      <c r="N219" s="421"/>
      <c r="O219" s="26"/>
      <c r="P219" s="27"/>
      <c r="Q219" s="27"/>
      <c r="R219" s="166"/>
      <c r="S219" s="167"/>
      <c r="T219" s="314"/>
      <c r="W219" s="449"/>
      <c r="X219" s="1272"/>
      <c r="Y219" s="1273"/>
      <c r="Z219" s="1273"/>
      <c r="AA219" s="1273"/>
      <c r="AB219" s="1273"/>
      <c r="AC219" s="42" t="s">
        <v>4827</v>
      </c>
      <c r="AD219" s="99"/>
      <c r="AE219" s="99"/>
      <c r="AF219" s="99"/>
      <c r="AG219" s="99"/>
      <c r="AH219" s="99"/>
      <c r="AI219" s="43"/>
      <c r="AJ219" s="43"/>
      <c r="AK219" s="43"/>
      <c r="AL219" s="43"/>
      <c r="AM219" s="43"/>
      <c r="AN219" s="44" t="s">
        <v>17</v>
      </c>
      <c r="AO219" s="1157">
        <f>$AO$9</f>
        <v>0.5</v>
      </c>
      <c r="AP219" s="1157"/>
      <c r="AQ219" s="20"/>
      <c r="AR219" s="4"/>
      <c r="AS219" s="4"/>
      <c r="AT219" s="21"/>
      <c r="AU219" s="101">
        <f>ROUND(ROUND(ROUND(H215*V216,0)*AO219,0)*AS220,0)</f>
        <v>199</v>
      </c>
      <c r="AV219" s="31"/>
    </row>
    <row r="220" spans="1:48" ht="17.100000000000001" customHeight="1" x14ac:dyDescent="0.15">
      <c r="A220" s="32">
        <v>43</v>
      </c>
      <c r="B220" s="33" t="s">
        <v>6595</v>
      </c>
      <c r="C220" s="34" t="s">
        <v>6596</v>
      </c>
      <c r="D220" s="422"/>
      <c r="E220" s="424"/>
      <c r="F220" s="29"/>
      <c r="G220" s="29"/>
      <c r="H220" s="20"/>
      <c r="K220" s="21"/>
      <c r="L220" s="1271" t="s">
        <v>4829</v>
      </c>
      <c r="M220" s="1202"/>
      <c r="N220" s="1202"/>
      <c r="O220" s="1202"/>
      <c r="P220" s="1202"/>
      <c r="Q220" s="1202"/>
      <c r="R220" s="418"/>
      <c r="S220" s="419"/>
      <c r="T220" s="425"/>
      <c r="W220" s="449"/>
      <c r="X220" s="42"/>
      <c r="Y220" s="43"/>
      <c r="Z220" s="44"/>
      <c r="AA220" s="44"/>
      <c r="AB220" s="43"/>
      <c r="AC220" s="450"/>
      <c r="AD220" s="43"/>
      <c r="AE220" s="43"/>
      <c r="AF220" s="43"/>
      <c r="AG220" s="43"/>
      <c r="AH220" s="43"/>
      <c r="AI220" s="43"/>
      <c r="AJ220" s="43"/>
      <c r="AK220" s="43"/>
      <c r="AL220" s="43"/>
      <c r="AM220" s="43"/>
      <c r="AN220" s="44"/>
      <c r="AO220" s="45"/>
      <c r="AP220" s="45"/>
      <c r="AQ220" s="20"/>
      <c r="AR220" s="23" t="s">
        <v>17</v>
      </c>
      <c r="AS220" s="1158">
        <f>AS208</f>
        <v>0.95</v>
      </c>
      <c r="AT220" s="1159"/>
      <c r="AU220" s="101">
        <f>ROUND(ROUND(ROUND(H215*P222,0)*V216,0)*AS220,0)</f>
        <v>383</v>
      </c>
      <c r="AV220" s="31"/>
    </row>
    <row r="221" spans="1:48" ht="17.100000000000001" customHeight="1" x14ac:dyDescent="0.15">
      <c r="A221" s="32">
        <v>43</v>
      </c>
      <c r="B221" s="33" t="s">
        <v>6597</v>
      </c>
      <c r="C221" s="34" t="s">
        <v>6598</v>
      </c>
      <c r="D221" s="422"/>
      <c r="E221" s="424"/>
      <c r="F221" s="29"/>
      <c r="G221" s="29"/>
      <c r="H221" s="20"/>
      <c r="K221" s="21"/>
      <c r="L221" s="1228"/>
      <c r="M221" s="1283"/>
      <c r="N221" s="1283"/>
      <c r="O221" s="1283"/>
      <c r="P221" s="1283"/>
      <c r="Q221" s="1283"/>
      <c r="R221" s="418"/>
      <c r="S221" s="419"/>
      <c r="T221" s="425"/>
      <c r="W221" s="449"/>
      <c r="X221" s="1271" t="s">
        <v>4824</v>
      </c>
      <c r="Y221" s="1202"/>
      <c r="Z221" s="1202"/>
      <c r="AA221" s="1202"/>
      <c r="AB221" s="1202"/>
      <c r="AC221" s="42" t="s">
        <v>4825</v>
      </c>
      <c r="AD221" s="99"/>
      <c r="AE221" s="99"/>
      <c r="AF221" s="99"/>
      <c r="AG221" s="99"/>
      <c r="AH221" s="99"/>
      <c r="AI221" s="43"/>
      <c r="AJ221" s="43"/>
      <c r="AK221" s="43"/>
      <c r="AL221" s="43"/>
      <c r="AM221" s="43"/>
      <c r="AN221" s="44" t="s">
        <v>17</v>
      </c>
      <c r="AO221" s="1157">
        <f>$AO$8</f>
        <v>0.7</v>
      </c>
      <c r="AP221" s="1157"/>
      <c r="AQ221" s="20"/>
      <c r="AR221" s="4"/>
      <c r="AS221" s="4"/>
      <c r="AT221" s="21"/>
      <c r="AU221" s="101">
        <f>ROUND(ROUND(ROUND(ROUND(H215*P222,0)*V216,0)*AO221,0)*AS220,0)</f>
        <v>268</v>
      </c>
      <c r="AV221" s="31"/>
    </row>
    <row r="222" spans="1:48" ht="17.100000000000001" customHeight="1" x14ac:dyDescent="0.15">
      <c r="A222" s="32">
        <v>43</v>
      </c>
      <c r="B222" s="33" t="s">
        <v>6599</v>
      </c>
      <c r="C222" s="34" t="s">
        <v>6600</v>
      </c>
      <c r="D222" s="422"/>
      <c r="E222" s="424"/>
      <c r="F222" s="29"/>
      <c r="G222" s="29"/>
      <c r="H222" s="20"/>
      <c r="K222" s="21"/>
      <c r="L222" s="420"/>
      <c r="M222" s="421"/>
      <c r="N222" s="421"/>
      <c r="O222" s="26" t="s">
        <v>17</v>
      </c>
      <c r="P222" s="1180">
        <f>$P$12</f>
        <v>0.96499999999999997</v>
      </c>
      <c r="Q222" s="1180"/>
      <c r="R222" s="166"/>
      <c r="S222" s="167"/>
      <c r="T222" s="314"/>
      <c r="W222" s="449"/>
      <c r="X222" s="1272"/>
      <c r="Y222" s="1273"/>
      <c r="Z222" s="1273"/>
      <c r="AA222" s="1273"/>
      <c r="AB222" s="1273"/>
      <c r="AC222" s="42" t="s">
        <v>4827</v>
      </c>
      <c r="AD222" s="99"/>
      <c r="AE222" s="99"/>
      <c r="AF222" s="99"/>
      <c r="AG222" s="99"/>
      <c r="AH222" s="99"/>
      <c r="AI222" s="43"/>
      <c r="AJ222" s="43"/>
      <c r="AK222" s="43"/>
      <c r="AL222" s="43"/>
      <c r="AM222" s="43"/>
      <c r="AN222" s="44" t="s">
        <v>17</v>
      </c>
      <c r="AO222" s="1157">
        <f>$AO$9</f>
        <v>0.5</v>
      </c>
      <c r="AP222" s="1157"/>
      <c r="AQ222" s="24"/>
      <c r="AR222" s="25"/>
      <c r="AS222" s="25"/>
      <c r="AT222" s="25"/>
      <c r="AU222" s="35">
        <f>ROUND(ROUND(ROUND(ROUND(H215*P222,0)*V216,0)*AO222,0)*AS220,0)</f>
        <v>192</v>
      </c>
      <c r="AV222" s="31"/>
    </row>
    <row r="223" spans="1:48" ht="17.100000000000001" customHeight="1" x14ac:dyDescent="0.15">
      <c r="A223" s="32">
        <v>43</v>
      </c>
      <c r="B223" s="33" t="s">
        <v>6601</v>
      </c>
      <c r="C223" s="34" t="s">
        <v>6602</v>
      </c>
      <c r="D223" s="422"/>
      <c r="E223" s="424"/>
      <c r="F223" s="29"/>
      <c r="G223" s="29"/>
      <c r="H223" s="1085" t="s">
        <v>4879</v>
      </c>
      <c r="I223" s="1086"/>
      <c r="J223" s="1086"/>
      <c r="K223" s="1087"/>
      <c r="L223" s="416"/>
      <c r="M223" s="417"/>
      <c r="N223" s="417"/>
      <c r="O223" s="65"/>
      <c r="P223" s="156"/>
      <c r="Q223" s="156"/>
      <c r="R223" s="166"/>
      <c r="S223" s="167"/>
      <c r="T223" s="167"/>
      <c r="U223" s="463"/>
      <c r="V223" s="70"/>
      <c r="W223" s="464"/>
      <c r="X223" s="43"/>
      <c r="Y223" s="43"/>
      <c r="Z223" s="44"/>
      <c r="AA223" s="44"/>
      <c r="AB223" s="43"/>
      <c r="AC223" s="450"/>
      <c r="AD223" s="43"/>
      <c r="AE223" s="43"/>
      <c r="AF223" s="43"/>
      <c r="AG223" s="43"/>
      <c r="AH223" s="43"/>
      <c r="AI223" s="43"/>
      <c r="AJ223" s="43"/>
      <c r="AK223" s="43"/>
      <c r="AL223" s="43"/>
      <c r="AM223" s="43"/>
      <c r="AN223" s="44"/>
      <c r="AO223" s="45"/>
      <c r="AP223" s="45"/>
      <c r="AQ223" s="25"/>
      <c r="AR223" s="25"/>
      <c r="AS223" s="25"/>
      <c r="AT223" s="25"/>
      <c r="AU223" s="30">
        <f>ROUND(H227*V216,0)</f>
        <v>348</v>
      </c>
      <c r="AV223" s="31"/>
    </row>
    <row r="224" spans="1:48" ht="17.100000000000001" customHeight="1" x14ac:dyDescent="0.15">
      <c r="A224" s="32">
        <v>43</v>
      </c>
      <c r="B224" s="33" t="s">
        <v>6603</v>
      </c>
      <c r="C224" s="34" t="s">
        <v>6604</v>
      </c>
      <c r="D224" s="422"/>
      <c r="E224" s="424"/>
      <c r="F224" s="29"/>
      <c r="G224" s="29"/>
      <c r="H224" s="1088"/>
      <c r="I224" s="1089"/>
      <c r="J224" s="1089"/>
      <c r="K224" s="1090"/>
      <c r="L224" s="418"/>
      <c r="M224" s="419"/>
      <c r="N224" s="419"/>
      <c r="O224" s="23"/>
      <c r="P224" s="167"/>
      <c r="Q224" s="167"/>
      <c r="R224" s="166"/>
      <c r="S224" s="167"/>
      <c r="T224" s="167"/>
      <c r="U224" s="463"/>
      <c r="V224" s="70"/>
      <c r="W224" s="464"/>
      <c r="X224" s="1202" t="s">
        <v>4824</v>
      </c>
      <c r="Y224" s="1202"/>
      <c r="Z224" s="1202"/>
      <c r="AA224" s="1202"/>
      <c r="AB224" s="1202"/>
      <c r="AC224" s="42" t="s">
        <v>4825</v>
      </c>
      <c r="AD224" s="99"/>
      <c r="AE224" s="99"/>
      <c r="AF224" s="99"/>
      <c r="AG224" s="99"/>
      <c r="AH224" s="99"/>
      <c r="AI224" s="43"/>
      <c r="AJ224" s="43"/>
      <c r="AK224" s="43"/>
      <c r="AL224" s="43"/>
      <c r="AM224" s="43"/>
      <c r="AN224" s="44" t="s">
        <v>17</v>
      </c>
      <c r="AO224" s="1157">
        <f>$AO$8</f>
        <v>0.7</v>
      </c>
      <c r="AP224" s="1157"/>
      <c r="AQ224" s="43"/>
      <c r="AR224" s="43"/>
      <c r="AS224" s="43"/>
      <c r="AT224" s="43"/>
      <c r="AU224" s="101">
        <f>ROUND(ROUND(H227*V216,0)*AO224,0)</f>
        <v>244</v>
      </c>
      <c r="AV224" s="31"/>
    </row>
    <row r="225" spans="1:48" ht="17.100000000000001" customHeight="1" x14ac:dyDescent="0.15">
      <c r="A225" s="32">
        <v>43</v>
      </c>
      <c r="B225" s="33" t="s">
        <v>6605</v>
      </c>
      <c r="C225" s="34" t="s">
        <v>6606</v>
      </c>
      <c r="D225" s="422"/>
      <c r="E225" s="424"/>
      <c r="F225" s="29"/>
      <c r="G225" s="29"/>
      <c r="H225" s="1088"/>
      <c r="I225" s="1089"/>
      <c r="J225" s="1089"/>
      <c r="K225" s="1090"/>
      <c r="L225" s="420"/>
      <c r="M225" s="421"/>
      <c r="N225" s="421"/>
      <c r="O225" s="26"/>
      <c r="P225" s="27"/>
      <c r="Q225" s="27"/>
      <c r="R225" s="166"/>
      <c r="S225" s="167"/>
      <c r="T225" s="167"/>
      <c r="U225" s="463"/>
      <c r="V225" s="70"/>
      <c r="W225" s="464"/>
      <c r="X225" s="1273"/>
      <c r="Y225" s="1273"/>
      <c r="Z225" s="1273"/>
      <c r="AA225" s="1273"/>
      <c r="AB225" s="1273"/>
      <c r="AC225" s="42" t="s">
        <v>4827</v>
      </c>
      <c r="AD225" s="99"/>
      <c r="AE225" s="99"/>
      <c r="AF225" s="99"/>
      <c r="AG225" s="99"/>
      <c r="AH225" s="99"/>
      <c r="AI225" s="43"/>
      <c r="AJ225" s="43"/>
      <c r="AK225" s="43"/>
      <c r="AL225" s="43"/>
      <c r="AM225" s="43"/>
      <c r="AN225" s="44" t="s">
        <v>17</v>
      </c>
      <c r="AO225" s="1157">
        <f>$AO$9</f>
        <v>0.5</v>
      </c>
      <c r="AP225" s="1157"/>
      <c r="AQ225" s="43"/>
      <c r="AR225" s="43"/>
      <c r="AS225" s="43"/>
      <c r="AT225" s="43"/>
      <c r="AU225" s="101">
        <f>ROUND(ROUND(H227*V216,0)*AO225,0)</f>
        <v>174</v>
      </c>
      <c r="AV225" s="31"/>
    </row>
    <row r="226" spans="1:48" ht="17.100000000000001" customHeight="1" x14ac:dyDescent="0.15">
      <c r="A226" s="32">
        <v>43</v>
      </c>
      <c r="B226" s="33" t="s">
        <v>6607</v>
      </c>
      <c r="C226" s="34" t="s">
        <v>6608</v>
      </c>
      <c r="D226" s="422"/>
      <c r="E226" s="424"/>
      <c r="F226" s="29"/>
      <c r="G226" s="29"/>
      <c r="H226" s="1088"/>
      <c r="I226" s="1089"/>
      <c r="J226" s="1089"/>
      <c r="K226" s="1090"/>
      <c r="L226" s="1271" t="s">
        <v>4829</v>
      </c>
      <c r="M226" s="1202"/>
      <c r="N226" s="1202"/>
      <c r="O226" s="1202"/>
      <c r="P226" s="1202"/>
      <c r="Q226" s="1202"/>
      <c r="R226" s="418"/>
      <c r="S226" s="419"/>
      <c r="T226" s="419"/>
      <c r="U226" s="463"/>
      <c r="V226" s="70"/>
      <c r="W226" s="464"/>
      <c r="X226" s="43"/>
      <c r="Y226" s="43"/>
      <c r="Z226" s="44"/>
      <c r="AA226" s="44"/>
      <c r="AB226" s="43"/>
      <c r="AC226" s="450"/>
      <c r="AD226" s="43"/>
      <c r="AE226" s="43"/>
      <c r="AF226" s="43"/>
      <c r="AG226" s="43"/>
      <c r="AH226" s="43"/>
      <c r="AI226" s="43"/>
      <c r="AJ226" s="43"/>
      <c r="AK226" s="43"/>
      <c r="AL226" s="43"/>
      <c r="AM226" s="43"/>
      <c r="AN226" s="44"/>
      <c r="AO226" s="45"/>
      <c r="AP226" s="45"/>
      <c r="AQ226" s="43"/>
      <c r="AR226" s="43"/>
      <c r="AS226" s="25"/>
      <c r="AT226" s="25"/>
      <c r="AU226" s="101">
        <f>ROUND(ROUND(H227*P228,0)*V216,0)</f>
        <v>336</v>
      </c>
      <c r="AV226" s="31"/>
    </row>
    <row r="227" spans="1:48" ht="17.100000000000001" customHeight="1" x14ac:dyDescent="0.15">
      <c r="A227" s="32">
        <v>43</v>
      </c>
      <c r="B227" s="33" t="s">
        <v>6609</v>
      </c>
      <c r="C227" s="34" t="s">
        <v>6610</v>
      </c>
      <c r="D227" s="422"/>
      <c r="E227" s="424"/>
      <c r="F227" s="29"/>
      <c r="G227" s="29"/>
      <c r="H227" s="1280">
        <f>'15就労移行支援(基本)'!K227</f>
        <v>497</v>
      </c>
      <c r="I227" s="1108"/>
      <c r="J227" s="4" t="s">
        <v>21</v>
      </c>
      <c r="K227" s="22"/>
      <c r="L227" s="1228"/>
      <c r="M227" s="1283"/>
      <c r="N227" s="1283"/>
      <c r="O227" s="1283"/>
      <c r="P227" s="1283"/>
      <c r="Q227" s="1283"/>
      <c r="R227" s="418"/>
      <c r="S227" s="419"/>
      <c r="T227" s="419"/>
      <c r="U227" s="463"/>
      <c r="V227" s="70"/>
      <c r="W227" s="464"/>
      <c r="X227" s="1202" t="s">
        <v>4824</v>
      </c>
      <c r="Y227" s="1202"/>
      <c r="Z227" s="1202"/>
      <c r="AA227" s="1202"/>
      <c r="AB227" s="1202"/>
      <c r="AC227" s="42" t="s">
        <v>4825</v>
      </c>
      <c r="AD227" s="99"/>
      <c r="AE227" s="99"/>
      <c r="AF227" s="99"/>
      <c r="AG227" s="99"/>
      <c r="AH227" s="99"/>
      <c r="AI227" s="43"/>
      <c r="AJ227" s="43"/>
      <c r="AK227" s="43"/>
      <c r="AL227" s="43"/>
      <c r="AM227" s="43"/>
      <c r="AN227" s="44" t="s">
        <v>17</v>
      </c>
      <c r="AO227" s="1157">
        <f>$AO$8</f>
        <v>0.7</v>
      </c>
      <c r="AP227" s="1157"/>
      <c r="AQ227" s="25"/>
      <c r="AR227" s="25"/>
      <c r="AS227" s="25"/>
      <c r="AT227" s="25"/>
      <c r="AU227" s="101">
        <f>ROUND(ROUND(ROUND(H227*P228,0)*V216,0)*AO227,0)</f>
        <v>235</v>
      </c>
      <c r="AV227" s="31"/>
    </row>
    <row r="228" spans="1:48" ht="17.100000000000001" customHeight="1" x14ac:dyDescent="0.15">
      <c r="A228" s="32">
        <v>43</v>
      </c>
      <c r="B228" s="33" t="s">
        <v>6611</v>
      </c>
      <c r="C228" s="34" t="s">
        <v>6612</v>
      </c>
      <c r="D228" s="422"/>
      <c r="E228" s="424"/>
      <c r="F228" s="29"/>
      <c r="G228" s="29"/>
      <c r="H228" s="418"/>
      <c r="I228" s="419"/>
      <c r="J228" s="419"/>
      <c r="K228" s="425"/>
      <c r="L228" s="420"/>
      <c r="M228" s="421"/>
      <c r="N228" s="421"/>
      <c r="O228" s="26" t="s">
        <v>17</v>
      </c>
      <c r="P228" s="1180">
        <f>$P$12</f>
        <v>0.96499999999999997</v>
      </c>
      <c r="Q228" s="1180"/>
      <c r="R228" s="166"/>
      <c r="S228" s="167"/>
      <c r="T228" s="167"/>
      <c r="U228" s="463"/>
      <c r="V228" s="70"/>
      <c r="W228" s="464"/>
      <c r="X228" s="1273"/>
      <c r="Y228" s="1273"/>
      <c r="Z228" s="1273"/>
      <c r="AA228" s="1273"/>
      <c r="AB228" s="1273"/>
      <c r="AC228" s="42" t="s">
        <v>4827</v>
      </c>
      <c r="AD228" s="99"/>
      <c r="AE228" s="99"/>
      <c r="AF228" s="99"/>
      <c r="AG228" s="99"/>
      <c r="AH228" s="99"/>
      <c r="AI228" s="43"/>
      <c r="AJ228" s="43"/>
      <c r="AK228" s="43"/>
      <c r="AL228" s="43"/>
      <c r="AM228" s="43"/>
      <c r="AN228" s="44" t="s">
        <v>17</v>
      </c>
      <c r="AO228" s="1157">
        <f>$AO$9</f>
        <v>0.5</v>
      </c>
      <c r="AP228" s="1157"/>
      <c r="AQ228" s="25"/>
      <c r="AR228" s="25"/>
      <c r="AS228" s="25"/>
      <c r="AT228" s="25"/>
      <c r="AU228" s="101">
        <f>ROUND(ROUND(ROUND(H227*P228,0)*V216,0)*AO228,0)</f>
        <v>168</v>
      </c>
      <c r="AV228" s="31"/>
    </row>
    <row r="229" spans="1:48" ht="17.100000000000001" customHeight="1" x14ac:dyDescent="0.15">
      <c r="A229" s="32">
        <v>43</v>
      </c>
      <c r="B229" s="33" t="s">
        <v>6613</v>
      </c>
      <c r="C229" s="34" t="s">
        <v>6614</v>
      </c>
      <c r="D229" s="422"/>
      <c r="E229" s="424"/>
      <c r="F229" s="29"/>
      <c r="G229" s="29"/>
      <c r="H229" s="20"/>
      <c r="K229" s="21"/>
      <c r="L229" s="416"/>
      <c r="M229" s="417"/>
      <c r="N229" s="417"/>
      <c r="O229" s="65"/>
      <c r="P229" s="156"/>
      <c r="Q229" s="156"/>
      <c r="R229" s="166"/>
      <c r="S229" s="167"/>
      <c r="T229" s="314"/>
      <c r="W229" s="449"/>
      <c r="X229" s="42"/>
      <c r="Y229" s="43"/>
      <c r="Z229" s="44"/>
      <c r="AA229" s="44"/>
      <c r="AB229" s="43"/>
      <c r="AC229" s="450"/>
      <c r="AD229" s="43"/>
      <c r="AE229" s="43"/>
      <c r="AF229" s="43"/>
      <c r="AG229" s="43"/>
      <c r="AH229" s="43"/>
      <c r="AI229" s="43"/>
      <c r="AJ229" s="43"/>
      <c r="AK229" s="43"/>
      <c r="AL229" s="43"/>
      <c r="AM229" s="43"/>
      <c r="AN229" s="44"/>
      <c r="AO229" s="45"/>
      <c r="AP229" s="45"/>
      <c r="AQ229" s="1198" t="s">
        <v>4833</v>
      </c>
      <c r="AR229" s="1281"/>
      <c r="AS229" s="1281"/>
      <c r="AT229" s="1299"/>
      <c r="AU229" s="101">
        <f>ROUND(ROUND(H227*V216,0)*AS232,0)</f>
        <v>331</v>
      </c>
      <c r="AV229" s="31"/>
    </row>
    <row r="230" spans="1:48" ht="17.100000000000001" customHeight="1" x14ac:dyDescent="0.15">
      <c r="A230" s="32">
        <v>43</v>
      </c>
      <c r="B230" s="33" t="s">
        <v>6615</v>
      </c>
      <c r="C230" s="34" t="s">
        <v>6616</v>
      </c>
      <c r="D230" s="422"/>
      <c r="E230" s="424"/>
      <c r="F230" s="29"/>
      <c r="G230" s="29"/>
      <c r="H230" s="20"/>
      <c r="K230" s="21"/>
      <c r="L230" s="418"/>
      <c r="M230" s="419"/>
      <c r="N230" s="419"/>
      <c r="O230" s="23"/>
      <c r="P230" s="167"/>
      <c r="Q230" s="167"/>
      <c r="R230" s="166"/>
      <c r="S230" s="167"/>
      <c r="T230" s="314"/>
      <c r="W230" s="449"/>
      <c r="X230" s="1271" t="s">
        <v>4824</v>
      </c>
      <c r="Y230" s="1202"/>
      <c r="Z230" s="1202"/>
      <c r="AA230" s="1202"/>
      <c r="AB230" s="1202"/>
      <c r="AC230" s="42" t="s">
        <v>4825</v>
      </c>
      <c r="AD230" s="99"/>
      <c r="AE230" s="99"/>
      <c r="AF230" s="99"/>
      <c r="AG230" s="99"/>
      <c r="AH230" s="99"/>
      <c r="AI230" s="43"/>
      <c r="AJ230" s="43"/>
      <c r="AK230" s="43"/>
      <c r="AL230" s="43"/>
      <c r="AM230" s="43"/>
      <c r="AN230" s="44" t="s">
        <v>17</v>
      </c>
      <c r="AO230" s="1157">
        <f>$AO$8</f>
        <v>0.7</v>
      </c>
      <c r="AP230" s="1157"/>
      <c r="AQ230" s="1268"/>
      <c r="AR230" s="1269"/>
      <c r="AS230" s="1269"/>
      <c r="AT230" s="1270"/>
      <c r="AU230" s="101">
        <f>ROUND(ROUND(ROUND(H227*V216,0)*AO230,0)*AS232,0)</f>
        <v>232</v>
      </c>
      <c r="AV230" s="31"/>
    </row>
    <row r="231" spans="1:48" ht="17.100000000000001" customHeight="1" x14ac:dyDescent="0.15">
      <c r="A231" s="32">
        <v>43</v>
      </c>
      <c r="B231" s="33" t="s">
        <v>6617</v>
      </c>
      <c r="C231" s="34" t="s">
        <v>6618</v>
      </c>
      <c r="D231" s="422"/>
      <c r="E231" s="424"/>
      <c r="F231" s="29"/>
      <c r="G231" s="29"/>
      <c r="H231" s="20"/>
      <c r="K231" s="21"/>
      <c r="L231" s="420"/>
      <c r="M231" s="421"/>
      <c r="N231" s="421"/>
      <c r="O231" s="26"/>
      <c r="P231" s="27"/>
      <c r="Q231" s="27"/>
      <c r="R231" s="166"/>
      <c r="S231" s="167"/>
      <c r="T231" s="314"/>
      <c r="W231" s="449"/>
      <c r="X231" s="1272"/>
      <c r="Y231" s="1273"/>
      <c r="Z231" s="1273"/>
      <c r="AA231" s="1273"/>
      <c r="AB231" s="1273"/>
      <c r="AC231" s="42" t="s">
        <v>4827</v>
      </c>
      <c r="AD231" s="99"/>
      <c r="AE231" s="99"/>
      <c r="AF231" s="99"/>
      <c r="AG231" s="99"/>
      <c r="AH231" s="99"/>
      <c r="AI231" s="43"/>
      <c r="AJ231" s="43"/>
      <c r="AK231" s="43"/>
      <c r="AL231" s="43"/>
      <c r="AM231" s="43"/>
      <c r="AN231" s="44" t="s">
        <v>17</v>
      </c>
      <c r="AO231" s="1157">
        <f>$AO$9</f>
        <v>0.5</v>
      </c>
      <c r="AP231" s="1157"/>
      <c r="AQ231" s="20"/>
      <c r="AR231" s="4"/>
      <c r="AS231" s="4"/>
      <c r="AT231" s="21"/>
      <c r="AU231" s="101">
        <f>ROUND(ROUND(ROUND(H227*V216,0)*AO231,0)*AS232,0)</f>
        <v>165</v>
      </c>
      <c r="AV231" s="31"/>
    </row>
    <row r="232" spans="1:48" ht="17.100000000000001" customHeight="1" x14ac:dyDescent="0.15">
      <c r="A232" s="32">
        <v>43</v>
      </c>
      <c r="B232" s="33" t="s">
        <v>6619</v>
      </c>
      <c r="C232" s="34" t="s">
        <v>6620</v>
      </c>
      <c r="D232" s="422"/>
      <c r="E232" s="424"/>
      <c r="F232" s="29"/>
      <c r="G232" s="29"/>
      <c r="H232" s="20"/>
      <c r="K232" s="21"/>
      <c r="L232" s="1271" t="s">
        <v>4829</v>
      </c>
      <c r="M232" s="1202"/>
      <c r="N232" s="1202"/>
      <c r="O232" s="1202"/>
      <c r="P232" s="1202"/>
      <c r="Q232" s="1202"/>
      <c r="R232" s="418"/>
      <c r="S232" s="419"/>
      <c r="T232" s="425"/>
      <c r="W232" s="449"/>
      <c r="X232" s="42"/>
      <c r="Y232" s="43"/>
      <c r="Z232" s="44"/>
      <c r="AA232" s="44"/>
      <c r="AB232" s="43"/>
      <c r="AC232" s="450"/>
      <c r="AD232" s="43"/>
      <c r="AE232" s="43"/>
      <c r="AF232" s="43"/>
      <c r="AG232" s="43"/>
      <c r="AH232" s="43"/>
      <c r="AI232" s="43"/>
      <c r="AJ232" s="43"/>
      <c r="AK232" s="43"/>
      <c r="AL232" s="43"/>
      <c r="AM232" s="43"/>
      <c r="AN232" s="44"/>
      <c r="AO232" s="45"/>
      <c r="AP232" s="45"/>
      <c r="AQ232" s="20"/>
      <c r="AR232" s="23" t="s">
        <v>17</v>
      </c>
      <c r="AS232" s="1158">
        <f>AS220</f>
        <v>0.95</v>
      </c>
      <c r="AT232" s="1159"/>
      <c r="AU232" s="101">
        <f>ROUND(ROUND(ROUND(H227*P234,0)*V216,0)*AS232,0)</f>
        <v>319</v>
      </c>
      <c r="AV232" s="31"/>
    </row>
    <row r="233" spans="1:48" ht="17.100000000000001" customHeight="1" x14ac:dyDescent="0.15">
      <c r="A233" s="32">
        <v>43</v>
      </c>
      <c r="B233" s="33" t="s">
        <v>6621</v>
      </c>
      <c r="C233" s="34" t="s">
        <v>6622</v>
      </c>
      <c r="D233" s="422"/>
      <c r="E233" s="424"/>
      <c r="F233" s="29"/>
      <c r="G233" s="29"/>
      <c r="H233" s="20"/>
      <c r="K233" s="21"/>
      <c r="L233" s="1228"/>
      <c r="M233" s="1283"/>
      <c r="N233" s="1283"/>
      <c r="O233" s="1283"/>
      <c r="P233" s="1283"/>
      <c r="Q233" s="1283"/>
      <c r="R233" s="418"/>
      <c r="S233" s="419"/>
      <c r="T233" s="425"/>
      <c r="W233" s="449"/>
      <c r="X233" s="1271" t="s">
        <v>4824</v>
      </c>
      <c r="Y233" s="1202"/>
      <c r="Z233" s="1202"/>
      <c r="AA233" s="1202"/>
      <c r="AB233" s="1202"/>
      <c r="AC233" s="42" t="s">
        <v>4825</v>
      </c>
      <c r="AD233" s="99"/>
      <c r="AE233" s="99"/>
      <c r="AF233" s="99"/>
      <c r="AG233" s="99"/>
      <c r="AH233" s="99"/>
      <c r="AI233" s="43"/>
      <c r="AJ233" s="43"/>
      <c r="AK233" s="43"/>
      <c r="AL233" s="43"/>
      <c r="AM233" s="43"/>
      <c r="AN233" s="44" t="s">
        <v>17</v>
      </c>
      <c r="AO233" s="1157">
        <f>$AO$8</f>
        <v>0.7</v>
      </c>
      <c r="AP233" s="1157"/>
      <c r="AQ233" s="20"/>
      <c r="AR233" s="4"/>
      <c r="AS233" s="4"/>
      <c r="AT233" s="21"/>
      <c r="AU233" s="101">
        <f>ROUND(ROUND(ROUND(ROUND(H227*P234,0)*V216,0)*AO233,0)*AS232,0)</f>
        <v>223</v>
      </c>
      <c r="AV233" s="31"/>
    </row>
    <row r="234" spans="1:48" ht="17.100000000000001" customHeight="1" x14ac:dyDescent="0.15">
      <c r="A234" s="32">
        <v>43</v>
      </c>
      <c r="B234" s="33" t="s">
        <v>6623</v>
      </c>
      <c r="C234" s="34" t="s">
        <v>6624</v>
      </c>
      <c r="D234" s="422"/>
      <c r="E234" s="424"/>
      <c r="F234" s="29"/>
      <c r="G234" s="29"/>
      <c r="H234" s="20"/>
      <c r="K234" s="21"/>
      <c r="L234" s="420"/>
      <c r="M234" s="421"/>
      <c r="N234" s="421"/>
      <c r="O234" s="26" t="s">
        <v>17</v>
      </c>
      <c r="P234" s="1180">
        <f>$P$12</f>
        <v>0.96499999999999997</v>
      </c>
      <c r="Q234" s="1180"/>
      <c r="R234" s="166"/>
      <c r="S234" s="167"/>
      <c r="T234" s="314"/>
      <c r="W234" s="449"/>
      <c r="X234" s="1272"/>
      <c r="Y234" s="1273"/>
      <c r="Z234" s="1273"/>
      <c r="AA234" s="1273"/>
      <c r="AB234" s="1273"/>
      <c r="AC234" s="42" t="s">
        <v>4827</v>
      </c>
      <c r="AD234" s="99"/>
      <c r="AE234" s="99"/>
      <c r="AF234" s="99"/>
      <c r="AG234" s="99"/>
      <c r="AH234" s="99"/>
      <c r="AI234" s="43"/>
      <c r="AJ234" s="43"/>
      <c r="AK234" s="43"/>
      <c r="AL234" s="43"/>
      <c r="AM234" s="43"/>
      <c r="AN234" s="44" t="s">
        <v>17</v>
      </c>
      <c r="AO234" s="1157">
        <f>$AO$9</f>
        <v>0.5</v>
      </c>
      <c r="AP234" s="1157"/>
      <c r="AQ234" s="24"/>
      <c r="AR234" s="25"/>
      <c r="AS234" s="25"/>
      <c r="AT234" s="25"/>
      <c r="AU234" s="35">
        <f>ROUND(ROUND(ROUND(ROUND(H227*P234,0)*V216,0)*AO234,0)*AS232,0)</f>
        <v>160</v>
      </c>
      <c r="AV234" s="31"/>
    </row>
    <row r="235" spans="1:48" ht="17.100000000000001" customHeight="1" x14ac:dyDescent="0.15">
      <c r="A235" s="32">
        <v>43</v>
      </c>
      <c r="B235" s="33" t="s">
        <v>6625</v>
      </c>
      <c r="C235" s="34" t="s">
        <v>6626</v>
      </c>
      <c r="D235" s="422"/>
      <c r="E235" s="424"/>
      <c r="F235" s="29"/>
      <c r="G235" s="29"/>
      <c r="H235" s="1085" t="s">
        <v>4892</v>
      </c>
      <c r="I235" s="1086"/>
      <c r="J235" s="1086"/>
      <c r="K235" s="1087"/>
      <c r="L235" s="416"/>
      <c r="M235" s="417"/>
      <c r="N235" s="417"/>
      <c r="O235" s="65"/>
      <c r="P235" s="156"/>
      <c r="Q235" s="156"/>
      <c r="R235" s="166"/>
      <c r="S235" s="167"/>
      <c r="T235" s="167"/>
      <c r="U235" s="463"/>
      <c r="V235" s="70"/>
      <c r="W235" s="464"/>
      <c r="X235" s="43"/>
      <c r="Y235" s="43"/>
      <c r="Z235" s="44"/>
      <c r="AA235" s="44"/>
      <c r="AB235" s="43"/>
      <c r="AC235" s="450"/>
      <c r="AD235" s="43"/>
      <c r="AE235" s="43"/>
      <c r="AF235" s="43"/>
      <c r="AG235" s="43"/>
      <c r="AH235" s="43"/>
      <c r="AI235" s="43"/>
      <c r="AJ235" s="43"/>
      <c r="AK235" s="43"/>
      <c r="AL235" s="43"/>
      <c r="AM235" s="43"/>
      <c r="AN235" s="44"/>
      <c r="AO235" s="45"/>
      <c r="AP235" s="45"/>
      <c r="AQ235" s="25"/>
      <c r="AR235" s="25"/>
      <c r="AS235" s="25"/>
      <c r="AT235" s="25"/>
      <c r="AU235" s="30">
        <f>ROUND(H239*V216,0)</f>
        <v>300</v>
      </c>
      <c r="AV235" s="31"/>
    </row>
    <row r="236" spans="1:48" ht="17.100000000000001" customHeight="1" x14ac:dyDescent="0.15">
      <c r="A236" s="32">
        <v>43</v>
      </c>
      <c r="B236" s="33" t="s">
        <v>6627</v>
      </c>
      <c r="C236" s="34" t="s">
        <v>6628</v>
      </c>
      <c r="D236" s="422"/>
      <c r="E236" s="424"/>
      <c r="F236" s="29"/>
      <c r="G236" s="29"/>
      <c r="H236" s="1088"/>
      <c r="I236" s="1089"/>
      <c r="J236" s="1089"/>
      <c r="K236" s="1090"/>
      <c r="L236" s="418"/>
      <c r="M236" s="419"/>
      <c r="N236" s="419"/>
      <c r="O236" s="23"/>
      <c r="P236" s="167"/>
      <c r="Q236" s="167"/>
      <c r="R236" s="166"/>
      <c r="S236" s="167"/>
      <c r="T236" s="167"/>
      <c r="U236" s="463"/>
      <c r="V236" s="70"/>
      <c r="W236" s="464"/>
      <c r="X236" s="1202" t="s">
        <v>4824</v>
      </c>
      <c r="Y236" s="1202"/>
      <c r="Z236" s="1202"/>
      <c r="AA236" s="1202"/>
      <c r="AB236" s="1202"/>
      <c r="AC236" s="42" t="s">
        <v>4825</v>
      </c>
      <c r="AD236" s="99"/>
      <c r="AE236" s="99"/>
      <c r="AF236" s="99"/>
      <c r="AG236" s="99"/>
      <c r="AH236" s="99"/>
      <c r="AI236" s="43"/>
      <c r="AJ236" s="43"/>
      <c r="AK236" s="43"/>
      <c r="AL236" s="43"/>
      <c r="AM236" s="43"/>
      <c r="AN236" s="44" t="s">
        <v>17</v>
      </c>
      <c r="AO236" s="1157">
        <f>$AO$8</f>
        <v>0.7</v>
      </c>
      <c r="AP236" s="1157"/>
      <c r="AQ236" s="43"/>
      <c r="AR236" s="43"/>
      <c r="AS236" s="43"/>
      <c r="AT236" s="43"/>
      <c r="AU236" s="101">
        <f>ROUND(ROUND(H239*V216,0)*AO236,0)</f>
        <v>210</v>
      </c>
      <c r="AV236" s="31"/>
    </row>
    <row r="237" spans="1:48" ht="17.100000000000001" customHeight="1" x14ac:dyDescent="0.15">
      <c r="A237" s="32">
        <v>43</v>
      </c>
      <c r="B237" s="33" t="s">
        <v>6629</v>
      </c>
      <c r="C237" s="34" t="s">
        <v>6630</v>
      </c>
      <c r="D237" s="422"/>
      <c r="E237" s="424"/>
      <c r="F237" s="29"/>
      <c r="G237" s="29"/>
      <c r="H237" s="1088"/>
      <c r="I237" s="1089"/>
      <c r="J237" s="1089"/>
      <c r="K237" s="1090"/>
      <c r="L237" s="420"/>
      <c r="M237" s="421"/>
      <c r="N237" s="421"/>
      <c r="O237" s="26"/>
      <c r="P237" s="27"/>
      <c r="Q237" s="27"/>
      <c r="R237" s="166"/>
      <c r="S237" s="167"/>
      <c r="T237" s="167"/>
      <c r="U237" s="463"/>
      <c r="V237" s="70"/>
      <c r="W237" s="464"/>
      <c r="X237" s="1273"/>
      <c r="Y237" s="1273"/>
      <c r="Z237" s="1273"/>
      <c r="AA237" s="1273"/>
      <c r="AB237" s="1273"/>
      <c r="AC237" s="42" t="s">
        <v>4827</v>
      </c>
      <c r="AD237" s="99"/>
      <c r="AE237" s="99"/>
      <c r="AF237" s="99"/>
      <c r="AG237" s="99"/>
      <c r="AH237" s="99"/>
      <c r="AI237" s="43"/>
      <c r="AJ237" s="43"/>
      <c r="AK237" s="43"/>
      <c r="AL237" s="43"/>
      <c r="AM237" s="43"/>
      <c r="AN237" s="44" t="s">
        <v>17</v>
      </c>
      <c r="AO237" s="1157">
        <f>$AO$9</f>
        <v>0.5</v>
      </c>
      <c r="AP237" s="1157"/>
      <c r="AQ237" s="43"/>
      <c r="AR237" s="43"/>
      <c r="AS237" s="43"/>
      <c r="AT237" s="43"/>
      <c r="AU237" s="101">
        <f>ROUND(ROUND(H239*V216,0)*AO237,0)</f>
        <v>150</v>
      </c>
      <c r="AV237" s="31"/>
    </row>
    <row r="238" spans="1:48" ht="17.100000000000001" customHeight="1" x14ac:dyDescent="0.15">
      <c r="A238" s="32">
        <v>43</v>
      </c>
      <c r="B238" s="33" t="s">
        <v>6631</v>
      </c>
      <c r="C238" s="34" t="s">
        <v>6632</v>
      </c>
      <c r="D238" s="422"/>
      <c r="E238" s="424"/>
      <c r="F238" s="29"/>
      <c r="G238" s="29"/>
      <c r="H238" s="1088"/>
      <c r="I238" s="1089"/>
      <c r="J238" s="1089"/>
      <c r="K238" s="1090"/>
      <c r="L238" s="1271" t="s">
        <v>4829</v>
      </c>
      <c r="M238" s="1202"/>
      <c r="N238" s="1202"/>
      <c r="O238" s="1202"/>
      <c r="P238" s="1202"/>
      <c r="Q238" s="1202"/>
      <c r="R238" s="418"/>
      <c r="S238" s="419"/>
      <c r="T238" s="419"/>
      <c r="U238" s="463"/>
      <c r="V238" s="70"/>
      <c r="W238" s="464"/>
      <c r="X238" s="43"/>
      <c r="Y238" s="43"/>
      <c r="Z238" s="44"/>
      <c r="AA238" s="44"/>
      <c r="AB238" s="43"/>
      <c r="AC238" s="450"/>
      <c r="AD238" s="43"/>
      <c r="AE238" s="43"/>
      <c r="AF238" s="43"/>
      <c r="AG238" s="43"/>
      <c r="AH238" s="43"/>
      <c r="AI238" s="43"/>
      <c r="AJ238" s="43"/>
      <c r="AK238" s="43"/>
      <c r="AL238" s="43"/>
      <c r="AM238" s="43"/>
      <c r="AN238" s="44"/>
      <c r="AO238" s="45"/>
      <c r="AP238" s="45"/>
      <c r="AQ238" s="43"/>
      <c r="AR238" s="43"/>
      <c r="AS238" s="25"/>
      <c r="AT238" s="25"/>
      <c r="AU238" s="101">
        <f>ROUND(ROUND(H239*P240,0)*V216,0)</f>
        <v>289</v>
      </c>
      <c r="AV238" s="31"/>
    </row>
    <row r="239" spans="1:48" ht="17.100000000000001" customHeight="1" x14ac:dyDescent="0.15">
      <c r="A239" s="32">
        <v>43</v>
      </c>
      <c r="B239" s="33" t="s">
        <v>6633</v>
      </c>
      <c r="C239" s="34" t="s">
        <v>6634</v>
      </c>
      <c r="D239" s="422"/>
      <c r="E239" s="424"/>
      <c r="F239" s="29"/>
      <c r="G239" s="29"/>
      <c r="H239" s="1280">
        <f>'15就労移行支援(基本)'!K239</f>
        <v>428</v>
      </c>
      <c r="I239" s="1108"/>
      <c r="J239" s="4" t="s">
        <v>21</v>
      </c>
      <c r="K239" s="22"/>
      <c r="L239" s="1228"/>
      <c r="M239" s="1283"/>
      <c r="N239" s="1283"/>
      <c r="O239" s="1283"/>
      <c r="P239" s="1283"/>
      <c r="Q239" s="1283"/>
      <c r="R239" s="418"/>
      <c r="S239" s="419"/>
      <c r="T239" s="419"/>
      <c r="U239" s="463"/>
      <c r="V239" s="70"/>
      <c r="W239" s="464"/>
      <c r="X239" s="1202" t="s">
        <v>4824</v>
      </c>
      <c r="Y239" s="1202"/>
      <c r="Z239" s="1202"/>
      <c r="AA239" s="1202"/>
      <c r="AB239" s="1202"/>
      <c r="AC239" s="42" t="s">
        <v>4825</v>
      </c>
      <c r="AD239" s="99"/>
      <c r="AE239" s="99"/>
      <c r="AF239" s="99"/>
      <c r="AG239" s="99"/>
      <c r="AH239" s="99"/>
      <c r="AI239" s="43"/>
      <c r="AJ239" s="43"/>
      <c r="AK239" s="43"/>
      <c r="AL239" s="43"/>
      <c r="AM239" s="43"/>
      <c r="AN239" s="44" t="s">
        <v>17</v>
      </c>
      <c r="AO239" s="1157">
        <f>$AO$8</f>
        <v>0.7</v>
      </c>
      <c r="AP239" s="1157"/>
      <c r="AQ239" s="25"/>
      <c r="AR239" s="25"/>
      <c r="AS239" s="25"/>
      <c r="AT239" s="25"/>
      <c r="AU239" s="101">
        <f>ROUND(ROUND(ROUND(H239*P240,0)*V216,0)*AO239,0)</f>
        <v>202</v>
      </c>
      <c r="AV239" s="31"/>
    </row>
    <row r="240" spans="1:48" ht="17.100000000000001" customHeight="1" x14ac:dyDescent="0.15">
      <c r="A240" s="32">
        <v>43</v>
      </c>
      <c r="B240" s="33" t="s">
        <v>6635</v>
      </c>
      <c r="C240" s="34" t="s">
        <v>6636</v>
      </c>
      <c r="D240" s="422"/>
      <c r="E240" s="424"/>
      <c r="F240" s="29"/>
      <c r="G240" s="29"/>
      <c r="H240" s="418"/>
      <c r="I240" s="419"/>
      <c r="J240" s="419"/>
      <c r="K240" s="425"/>
      <c r="L240" s="420"/>
      <c r="M240" s="421"/>
      <c r="N240" s="421"/>
      <c r="O240" s="26" t="s">
        <v>17</v>
      </c>
      <c r="P240" s="1180">
        <f>$P$12</f>
        <v>0.96499999999999997</v>
      </c>
      <c r="Q240" s="1180"/>
      <c r="R240" s="166"/>
      <c r="S240" s="167"/>
      <c r="T240" s="167"/>
      <c r="U240" s="463"/>
      <c r="V240" s="70"/>
      <c r="W240" s="464"/>
      <c r="X240" s="1273"/>
      <c r="Y240" s="1273"/>
      <c r="Z240" s="1273"/>
      <c r="AA240" s="1273"/>
      <c r="AB240" s="1273"/>
      <c r="AC240" s="42" t="s">
        <v>4827</v>
      </c>
      <c r="AD240" s="99"/>
      <c r="AE240" s="99"/>
      <c r="AF240" s="99"/>
      <c r="AG240" s="99"/>
      <c r="AH240" s="99"/>
      <c r="AI240" s="43"/>
      <c r="AJ240" s="43"/>
      <c r="AK240" s="43"/>
      <c r="AL240" s="43"/>
      <c r="AM240" s="43"/>
      <c r="AN240" s="44" t="s">
        <v>17</v>
      </c>
      <c r="AO240" s="1157">
        <f>$AO$9</f>
        <v>0.5</v>
      </c>
      <c r="AP240" s="1157"/>
      <c r="AQ240" s="25"/>
      <c r="AR240" s="25"/>
      <c r="AS240" s="25"/>
      <c r="AT240" s="25"/>
      <c r="AU240" s="101">
        <f>ROUND(ROUND(ROUND(H239*P240,0)*V216,0)*AO240,0)</f>
        <v>145</v>
      </c>
      <c r="AV240" s="31"/>
    </row>
    <row r="241" spans="1:48" ht="17.100000000000001" customHeight="1" x14ac:dyDescent="0.15">
      <c r="A241" s="32">
        <v>43</v>
      </c>
      <c r="B241" s="33" t="s">
        <v>6637</v>
      </c>
      <c r="C241" s="34" t="s">
        <v>6638</v>
      </c>
      <c r="D241" s="422"/>
      <c r="E241" s="424"/>
      <c r="F241" s="29"/>
      <c r="G241" s="29"/>
      <c r="H241" s="20"/>
      <c r="K241" s="21"/>
      <c r="L241" s="416"/>
      <c r="M241" s="417"/>
      <c r="N241" s="417"/>
      <c r="O241" s="65"/>
      <c r="P241" s="156"/>
      <c r="Q241" s="156"/>
      <c r="R241" s="166"/>
      <c r="S241" s="167"/>
      <c r="T241" s="314"/>
      <c r="W241" s="449"/>
      <c r="X241" s="42"/>
      <c r="Y241" s="43"/>
      <c r="Z241" s="44"/>
      <c r="AA241" s="44"/>
      <c r="AB241" s="43"/>
      <c r="AC241" s="450"/>
      <c r="AD241" s="43"/>
      <c r="AE241" s="43"/>
      <c r="AF241" s="43"/>
      <c r="AG241" s="43"/>
      <c r="AH241" s="43"/>
      <c r="AI241" s="43"/>
      <c r="AJ241" s="43"/>
      <c r="AK241" s="43"/>
      <c r="AL241" s="43"/>
      <c r="AM241" s="43"/>
      <c r="AN241" s="44"/>
      <c r="AO241" s="45"/>
      <c r="AP241" s="45"/>
      <c r="AQ241" s="1198" t="s">
        <v>4833</v>
      </c>
      <c r="AR241" s="1281"/>
      <c r="AS241" s="1281"/>
      <c r="AT241" s="1299"/>
      <c r="AU241" s="101">
        <f>ROUND(ROUND(H239*V216,0)*AS244,0)</f>
        <v>285</v>
      </c>
      <c r="AV241" s="31"/>
    </row>
    <row r="242" spans="1:48" ht="17.100000000000001" customHeight="1" x14ac:dyDescent="0.15">
      <c r="A242" s="32">
        <v>43</v>
      </c>
      <c r="B242" s="33" t="s">
        <v>6639</v>
      </c>
      <c r="C242" s="34" t="s">
        <v>6640</v>
      </c>
      <c r="D242" s="422"/>
      <c r="E242" s="424"/>
      <c r="F242" s="29"/>
      <c r="G242" s="29"/>
      <c r="H242" s="20"/>
      <c r="K242" s="21"/>
      <c r="L242" s="418"/>
      <c r="M242" s="419"/>
      <c r="N242" s="419"/>
      <c r="O242" s="23"/>
      <c r="P242" s="167"/>
      <c r="Q242" s="167"/>
      <c r="R242" s="166"/>
      <c r="S242" s="167"/>
      <c r="T242" s="314"/>
      <c r="W242" s="449"/>
      <c r="X242" s="1271" t="s">
        <v>4824</v>
      </c>
      <c r="Y242" s="1202"/>
      <c r="Z242" s="1202"/>
      <c r="AA242" s="1202"/>
      <c r="AB242" s="1202"/>
      <c r="AC242" s="42" t="s">
        <v>4825</v>
      </c>
      <c r="AD242" s="99"/>
      <c r="AE242" s="99"/>
      <c r="AF242" s="99"/>
      <c r="AG242" s="99"/>
      <c r="AH242" s="99"/>
      <c r="AI242" s="43"/>
      <c r="AJ242" s="43"/>
      <c r="AK242" s="43"/>
      <c r="AL242" s="43"/>
      <c r="AM242" s="43"/>
      <c r="AN242" s="44" t="s">
        <v>17</v>
      </c>
      <c r="AO242" s="1157">
        <f>$AO$8</f>
        <v>0.7</v>
      </c>
      <c r="AP242" s="1157"/>
      <c r="AQ242" s="1268"/>
      <c r="AR242" s="1269"/>
      <c r="AS242" s="1269"/>
      <c r="AT242" s="1270"/>
      <c r="AU242" s="101">
        <f>ROUND(ROUND(ROUND(H239*V216,0)*AO242,0)*AS244,0)</f>
        <v>200</v>
      </c>
      <c r="AV242" s="31"/>
    </row>
    <row r="243" spans="1:48" ht="17.100000000000001" customHeight="1" x14ac:dyDescent="0.15">
      <c r="A243" s="32">
        <v>43</v>
      </c>
      <c r="B243" s="33" t="s">
        <v>6641</v>
      </c>
      <c r="C243" s="34" t="s">
        <v>6642</v>
      </c>
      <c r="D243" s="422"/>
      <c r="E243" s="424"/>
      <c r="F243" s="29"/>
      <c r="G243" s="29"/>
      <c r="H243" s="20"/>
      <c r="K243" s="21"/>
      <c r="L243" s="420"/>
      <c r="M243" s="421"/>
      <c r="N243" s="421"/>
      <c r="O243" s="26"/>
      <c r="P243" s="27"/>
      <c r="Q243" s="27"/>
      <c r="R243" s="166"/>
      <c r="S243" s="167"/>
      <c r="T243" s="314"/>
      <c r="W243" s="449"/>
      <c r="X243" s="1272"/>
      <c r="Y243" s="1273"/>
      <c r="Z243" s="1273"/>
      <c r="AA243" s="1273"/>
      <c r="AB243" s="1273"/>
      <c r="AC243" s="42" t="s">
        <v>4827</v>
      </c>
      <c r="AD243" s="99"/>
      <c r="AE243" s="99"/>
      <c r="AF243" s="99"/>
      <c r="AG243" s="99"/>
      <c r="AH243" s="99"/>
      <c r="AI243" s="43"/>
      <c r="AJ243" s="43"/>
      <c r="AK243" s="43"/>
      <c r="AL243" s="43"/>
      <c r="AM243" s="43"/>
      <c r="AN243" s="44" t="s">
        <v>17</v>
      </c>
      <c r="AO243" s="1157">
        <f>$AO$9</f>
        <v>0.5</v>
      </c>
      <c r="AP243" s="1157"/>
      <c r="AQ243" s="20"/>
      <c r="AR243" s="4"/>
      <c r="AS243" s="4"/>
      <c r="AT243" s="21"/>
      <c r="AU243" s="101">
        <f>ROUND(ROUND(ROUND(H239*V216,0)*AO243,0)*AS244,0)</f>
        <v>143</v>
      </c>
      <c r="AV243" s="31"/>
    </row>
    <row r="244" spans="1:48" ht="17.100000000000001" customHeight="1" x14ac:dyDescent="0.15">
      <c r="A244" s="32">
        <v>43</v>
      </c>
      <c r="B244" s="33" t="s">
        <v>6643</v>
      </c>
      <c r="C244" s="34" t="s">
        <v>6644</v>
      </c>
      <c r="D244" s="422"/>
      <c r="E244" s="424"/>
      <c r="F244" s="29"/>
      <c r="G244" s="29"/>
      <c r="H244" s="20"/>
      <c r="K244" s="21"/>
      <c r="L244" s="1271" t="s">
        <v>4829</v>
      </c>
      <c r="M244" s="1202"/>
      <c r="N244" s="1202"/>
      <c r="O244" s="1202"/>
      <c r="P244" s="1202"/>
      <c r="Q244" s="1202"/>
      <c r="R244" s="418"/>
      <c r="S244" s="419"/>
      <c r="T244" s="425"/>
      <c r="W244" s="449"/>
      <c r="X244" s="42"/>
      <c r="Y244" s="43"/>
      <c r="Z244" s="44"/>
      <c r="AA244" s="44"/>
      <c r="AB244" s="43"/>
      <c r="AC244" s="450"/>
      <c r="AD244" s="43"/>
      <c r="AE244" s="43"/>
      <c r="AF244" s="43"/>
      <c r="AG244" s="43"/>
      <c r="AH244" s="43"/>
      <c r="AI244" s="43"/>
      <c r="AJ244" s="43"/>
      <c r="AK244" s="43"/>
      <c r="AL244" s="43"/>
      <c r="AM244" s="43"/>
      <c r="AN244" s="44"/>
      <c r="AO244" s="45"/>
      <c r="AP244" s="45"/>
      <c r="AQ244" s="20"/>
      <c r="AR244" s="23" t="s">
        <v>17</v>
      </c>
      <c r="AS244" s="1158">
        <f>AS232</f>
        <v>0.95</v>
      </c>
      <c r="AT244" s="1159"/>
      <c r="AU244" s="101">
        <f>ROUND(ROUND(ROUND(H239*P246,0)*V216,0)*AS244,0)</f>
        <v>275</v>
      </c>
      <c r="AV244" s="31"/>
    </row>
    <row r="245" spans="1:48" ht="17.100000000000001" customHeight="1" x14ac:dyDescent="0.15">
      <c r="A245" s="32">
        <v>43</v>
      </c>
      <c r="B245" s="33" t="s">
        <v>6645</v>
      </c>
      <c r="C245" s="34" t="s">
        <v>6646</v>
      </c>
      <c r="D245" s="422"/>
      <c r="E245" s="424"/>
      <c r="F245" s="29"/>
      <c r="G245" s="29"/>
      <c r="H245" s="20"/>
      <c r="K245" s="21"/>
      <c r="L245" s="1228"/>
      <c r="M245" s="1283"/>
      <c r="N245" s="1283"/>
      <c r="O245" s="1283"/>
      <c r="P245" s="1283"/>
      <c r="Q245" s="1283"/>
      <c r="R245" s="418"/>
      <c r="S245" s="419"/>
      <c r="T245" s="425"/>
      <c r="W245" s="449"/>
      <c r="X245" s="1271" t="s">
        <v>4824</v>
      </c>
      <c r="Y245" s="1202"/>
      <c r="Z245" s="1202"/>
      <c r="AA245" s="1202"/>
      <c r="AB245" s="1202"/>
      <c r="AC245" s="42" t="s">
        <v>4825</v>
      </c>
      <c r="AD245" s="99"/>
      <c r="AE245" s="99"/>
      <c r="AF245" s="99"/>
      <c r="AG245" s="99"/>
      <c r="AH245" s="99"/>
      <c r="AI245" s="43"/>
      <c r="AJ245" s="43"/>
      <c r="AK245" s="43"/>
      <c r="AL245" s="43"/>
      <c r="AM245" s="43"/>
      <c r="AN245" s="44" t="s">
        <v>17</v>
      </c>
      <c r="AO245" s="1157">
        <f>$AO$8</f>
        <v>0.7</v>
      </c>
      <c r="AP245" s="1157"/>
      <c r="AQ245" s="20"/>
      <c r="AR245" s="4"/>
      <c r="AS245" s="4"/>
      <c r="AT245" s="21"/>
      <c r="AU245" s="101">
        <f>ROUND(ROUND(ROUND(ROUND(H239*P246,0)*V216,0)*AO245,0)*AS244,0)</f>
        <v>192</v>
      </c>
      <c r="AV245" s="31"/>
    </row>
    <row r="246" spans="1:48" ht="17.100000000000001" customHeight="1" x14ac:dyDescent="0.15">
      <c r="A246" s="32">
        <v>43</v>
      </c>
      <c r="B246" s="33" t="s">
        <v>6647</v>
      </c>
      <c r="C246" s="34" t="s">
        <v>6648</v>
      </c>
      <c r="D246" s="422"/>
      <c r="E246" s="424"/>
      <c r="F246" s="29"/>
      <c r="G246" s="29"/>
      <c r="H246" s="20"/>
      <c r="K246" s="21"/>
      <c r="L246" s="420"/>
      <c r="M246" s="421"/>
      <c r="N246" s="421"/>
      <c r="O246" s="26" t="s">
        <v>17</v>
      </c>
      <c r="P246" s="1180">
        <f>$P$12</f>
        <v>0.96499999999999997</v>
      </c>
      <c r="Q246" s="1180"/>
      <c r="R246" s="166"/>
      <c r="S246" s="167"/>
      <c r="T246" s="314"/>
      <c r="W246" s="449"/>
      <c r="X246" s="1272"/>
      <c r="Y246" s="1273"/>
      <c r="Z246" s="1273"/>
      <c r="AA246" s="1273"/>
      <c r="AB246" s="1273"/>
      <c r="AC246" s="42" t="s">
        <v>4827</v>
      </c>
      <c r="AD246" s="99"/>
      <c r="AE246" s="99"/>
      <c r="AF246" s="99"/>
      <c r="AG246" s="99"/>
      <c r="AH246" s="99"/>
      <c r="AI246" s="43"/>
      <c r="AJ246" s="43"/>
      <c r="AK246" s="43"/>
      <c r="AL246" s="43"/>
      <c r="AM246" s="43"/>
      <c r="AN246" s="44" t="s">
        <v>17</v>
      </c>
      <c r="AO246" s="1157">
        <f>$AO$9</f>
        <v>0.5</v>
      </c>
      <c r="AP246" s="1157"/>
      <c r="AQ246" s="24"/>
      <c r="AR246" s="25"/>
      <c r="AS246" s="25"/>
      <c r="AT246" s="25"/>
      <c r="AU246" s="35">
        <f>ROUND(ROUND(ROUND(ROUND(H239*P246,0)*V216,0)*AO246,0)*AS244,0)</f>
        <v>138</v>
      </c>
      <c r="AV246" s="31"/>
    </row>
    <row r="247" spans="1:48" ht="17.100000000000001" customHeight="1" x14ac:dyDescent="0.15">
      <c r="A247" s="32">
        <v>43</v>
      </c>
      <c r="B247" s="33" t="s">
        <v>6649</v>
      </c>
      <c r="C247" s="34" t="s">
        <v>6650</v>
      </c>
      <c r="D247" s="422"/>
      <c r="E247" s="424"/>
      <c r="F247" s="36"/>
      <c r="G247" s="29"/>
      <c r="H247" s="1085" t="s">
        <v>4905</v>
      </c>
      <c r="I247" s="1086"/>
      <c r="J247" s="1086"/>
      <c r="K247" s="1087"/>
      <c r="L247" s="416"/>
      <c r="M247" s="417"/>
      <c r="N247" s="417"/>
      <c r="O247" s="65"/>
      <c r="P247" s="156"/>
      <c r="Q247" s="156"/>
      <c r="R247" s="1301" t="s">
        <v>6169</v>
      </c>
      <c r="S247" s="1311"/>
      <c r="T247" s="1312"/>
      <c r="U247" s="1219" t="s">
        <v>6170</v>
      </c>
      <c r="V247" s="1219"/>
      <c r="W247" s="1220"/>
      <c r="X247" s="43"/>
      <c r="Y247" s="43"/>
      <c r="Z247" s="44"/>
      <c r="AA247" s="44"/>
      <c r="AB247" s="43"/>
      <c r="AC247" s="450"/>
      <c r="AD247" s="43"/>
      <c r="AE247" s="43"/>
      <c r="AF247" s="43"/>
      <c r="AG247" s="43"/>
      <c r="AH247" s="43"/>
      <c r="AI247" s="43"/>
      <c r="AJ247" s="43"/>
      <c r="AK247" s="43"/>
      <c r="AL247" s="43"/>
      <c r="AM247" s="43"/>
      <c r="AN247" s="44"/>
      <c r="AO247" s="45"/>
      <c r="AP247" s="45"/>
      <c r="AQ247" s="43"/>
      <c r="AR247" s="43"/>
      <c r="AS247" s="43"/>
      <c r="AT247" s="43"/>
      <c r="AU247" s="35">
        <f>ROUND(H251*V252,0)</f>
        <v>277</v>
      </c>
      <c r="AV247" s="31"/>
    </row>
    <row r="248" spans="1:48" ht="17.100000000000001" customHeight="1" x14ac:dyDescent="0.15">
      <c r="A248" s="32">
        <v>43</v>
      </c>
      <c r="B248" s="33" t="s">
        <v>6651</v>
      </c>
      <c r="C248" s="34" t="s">
        <v>6652</v>
      </c>
      <c r="D248" s="422"/>
      <c r="E248" s="424"/>
      <c r="F248" s="29"/>
      <c r="G248" s="29"/>
      <c r="H248" s="1088"/>
      <c r="I248" s="1089"/>
      <c r="J248" s="1089"/>
      <c r="K248" s="1090"/>
      <c r="L248" s="418"/>
      <c r="M248" s="419"/>
      <c r="N248" s="419"/>
      <c r="O248" s="23"/>
      <c r="P248" s="167"/>
      <c r="Q248" s="167"/>
      <c r="R248" s="1313"/>
      <c r="S248" s="1314"/>
      <c r="T248" s="1315"/>
      <c r="U248" s="1309"/>
      <c r="V248" s="1309"/>
      <c r="W248" s="1310"/>
      <c r="X248" s="1202" t="s">
        <v>4824</v>
      </c>
      <c r="Y248" s="1202"/>
      <c r="Z248" s="1202"/>
      <c r="AA248" s="1202"/>
      <c r="AB248" s="1202"/>
      <c r="AC248" s="42" t="s">
        <v>4825</v>
      </c>
      <c r="AD248" s="99"/>
      <c r="AE248" s="99"/>
      <c r="AF248" s="99"/>
      <c r="AG248" s="99"/>
      <c r="AH248" s="99"/>
      <c r="AI248" s="43"/>
      <c r="AJ248" s="43"/>
      <c r="AK248" s="43"/>
      <c r="AL248" s="43"/>
      <c r="AM248" s="43"/>
      <c r="AN248" s="44" t="s">
        <v>17</v>
      </c>
      <c r="AO248" s="1157">
        <f>$AO$8</f>
        <v>0.7</v>
      </c>
      <c r="AP248" s="1157"/>
      <c r="AQ248" s="43"/>
      <c r="AR248" s="43"/>
      <c r="AS248" s="43"/>
      <c r="AT248" s="43"/>
      <c r="AU248" s="101">
        <f>ROUND(ROUND(H251*V252,0)*AO248,0)</f>
        <v>194</v>
      </c>
      <c r="AV248" s="31"/>
    </row>
    <row r="249" spans="1:48" ht="17.100000000000001" customHeight="1" x14ac:dyDescent="0.15">
      <c r="A249" s="32">
        <v>43</v>
      </c>
      <c r="B249" s="33" t="s">
        <v>6653</v>
      </c>
      <c r="C249" s="34" t="s">
        <v>6654</v>
      </c>
      <c r="D249" s="422"/>
      <c r="E249" s="424"/>
      <c r="F249" s="29"/>
      <c r="G249" s="29"/>
      <c r="H249" s="1088"/>
      <c r="I249" s="1089"/>
      <c r="J249" s="1089"/>
      <c r="K249" s="1090"/>
      <c r="L249" s="420"/>
      <c r="M249" s="421"/>
      <c r="N249" s="421"/>
      <c r="O249" s="26"/>
      <c r="P249" s="27"/>
      <c r="Q249" s="27"/>
      <c r="R249" s="1313"/>
      <c r="S249" s="1314"/>
      <c r="T249" s="1315"/>
      <c r="U249" s="1309"/>
      <c r="V249" s="1309"/>
      <c r="W249" s="1310"/>
      <c r="X249" s="1273"/>
      <c r="Y249" s="1273"/>
      <c r="Z249" s="1273"/>
      <c r="AA249" s="1273"/>
      <c r="AB249" s="1273"/>
      <c r="AC249" s="42" t="s">
        <v>4827</v>
      </c>
      <c r="AD249" s="99"/>
      <c r="AE249" s="99"/>
      <c r="AF249" s="99"/>
      <c r="AG249" s="99"/>
      <c r="AH249" s="99"/>
      <c r="AI249" s="43"/>
      <c r="AJ249" s="43"/>
      <c r="AK249" s="43"/>
      <c r="AL249" s="43"/>
      <c r="AM249" s="43"/>
      <c r="AN249" s="44" t="s">
        <v>17</v>
      </c>
      <c r="AO249" s="1157">
        <f>$AO$9</f>
        <v>0.5</v>
      </c>
      <c r="AP249" s="1157"/>
      <c r="AQ249" s="43"/>
      <c r="AR249" s="43"/>
      <c r="AS249" s="43"/>
      <c r="AT249" s="43"/>
      <c r="AU249" s="101">
        <f>ROUND(ROUND(H251*V252,0)*AO249,0)</f>
        <v>139</v>
      </c>
      <c r="AV249" s="31"/>
    </row>
    <row r="250" spans="1:48" ht="17.100000000000001" customHeight="1" x14ac:dyDescent="0.15">
      <c r="A250" s="32">
        <v>43</v>
      </c>
      <c r="B250" s="33" t="s">
        <v>6655</v>
      </c>
      <c r="C250" s="34" t="s">
        <v>6656</v>
      </c>
      <c r="D250" s="422"/>
      <c r="E250" s="424"/>
      <c r="F250" s="29"/>
      <c r="G250" s="29"/>
      <c r="H250" s="1088"/>
      <c r="I250" s="1089"/>
      <c r="J250" s="1089"/>
      <c r="K250" s="1090"/>
      <c r="L250" s="1271" t="s">
        <v>4829</v>
      </c>
      <c r="M250" s="1202"/>
      <c r="N250" s="1202"/>
      <c r="O250" s="1202"/>
      <c r="P250" s="1202"/>
      <c r="Q250" s="1202"/>
      <c r="R250" s="1313"/>
      <c r="S250" s="1314"/>
      <c r="T250" s="1315"/>
      <c r="U250" s="1069"/>
      <c r="V250" s="1069"/>
      <c r="W250" s="1070"/>
      <c r="X250" s="43"/>
      <c r="Y250" s="43"/>
      <c r="Z250" s="44"/>
      <c r="AA250" s="44"/>
      <c r="AB250" s="43"/>
      <c r="AC250" s="450"/>
      <c r="AD250" s="43"/>
      <c r="AE250" s="43"/>
      <c r="AF250" s="43"/>
      <c r="AG250" s="43"/>
      <c r="AH250" s="43"/>
      <c r="AI250" s="43"/>
      <c r="AJ250" s="43"/>
      <c r="AK250" s="43"/>
      <c r="AL250" s="43"/>
      <c r="AM250" s="43"/>
      <c r="AN250" s="44"/>
      <c r="AO250" s="45"/>
      <c r="AP250" s="45"/>
      <c r="AQ250" s="43"/>
      <c r="AR250" s="43"/>
      <c r="AS250" s="25"/>
      <c r="AT250" s="25"/>
      <c r="AU250" s="101">
        <f>ROUND(ROUND(H251*P252,0)*V252,0)</f>
        <v>267</v>
      </c>
      <c r="AV250" s="31"/>
    </row>
    <row r="251" spans="1:48" ht="17.100000000000001" customHeight="1" x14ac:dyDescent="0.15">
      <c r="A251" s="32">
        <v>43</v>
      </c>
      <c r="B251" s="33" t="s">
        <v>6657</v>
      </c>
      <c r="C251" s="34" t="s">
        <v>6658</v>
      </c>
      <c r="D251" s="422"/>
      <c r="E251" s="424"/>
      <c r="F251" s="29"/>
      <c r="G251" s="29"/>
      <c r="H251" s="1280">
        <f>'15就労移行支援(基本)'!K251</f>
        <v>395</v>
      </c>
      <c r="I251" s="1108"/>
      <c r="J251" s="4" t="s">
        <v>21</v>
      </c>
      <c r="K251" s="22"/>
      <c r="L251" s="1228"/>
      <c r="M251" s="1283"/>
      <c r="N251" s="1283"/>
      <c r="O251" s="1283"/>
      <c r="P251" s="1283"/>
      <c r="Q251" s="1283"/>
      <c r="R251" s="1313"/>
      <c r="S251" s="1314"/>
      <c r="T251" s="1315"/>
      <c r="W251" s="449"/>
      <c r="X251" s="1271" t="s">
        <v>4824</v>
      </c>
      <c r="Y251" s="1202"/>
      <c r="Z251" s="1202"/>
      <c r="AA251" s="1202"/>
      <c r="AB251" s="1202"/>
      <c r="AC251" s="42" t="s">
        <v>4825</v>
      </c>
      <c r="AD251" s="99"/>
      <c r="AE251" s="99"/>
      <c r="AF251" s="99"/>
      <c r="AG251" s="99"/>
      <c r="AH251" s="99"/>
      <c r="AI251" s="43"/>
      <c r="AJ251" s="43"/>
      <c r="AK251" s="43"/>
      <c r="AL251" s="43"/>
      <c r="AM251" s="43"/>
      <c r="AN251" s="44" t="s">
        <v>17</v>
      </c>
      <c r="AO251" s="1157">
        <f>$AO$8</f>
        <v>0.7</v>
      </c>
      <c r="AP251" s="1157"/>
      <c r="AQ251" s="25"/>
      <c r="AR251" s="25"/>
      <c r="AS251" s="25"/>
      <c r="AT251" s="25"/>
      <c r="AU251" s="101">
        <f>ROUND(ROUND(ROUND(H251*P252,0)*V252,0)*AO251,0)</f>
        <v>187</v>
      </c>
      <c r="AV251" s="31"/>
    </row>
    <row r="252" spans="1:48" ht="17.100000000000001" customHeight="1" x14ac:dyDescent="0.15">
      <c r="A252" s="32">
        <v>43</v>
      </c>
      <c r="B252" s="33" t="s">
        <v>6659</v>
      </c>
      <c r="C252" s="34" t="s">
        <v>6660</v>
      </c>
      <c r="D252" s="422"/>
      <c r="E252" s="424"/>
      <c r="F252" s="29"/>
      <c r="G252" s="29"/>
      <c r="H252" s="418"/>
      <c r="I252" s="419"/>
      <c r="J252" s="419"/>
      <c r="K252" s="425"/>
      <c r="L252" s="420"/>
      <c r="M252" s="421"/>
      <c r="N252" s="421"/>
      <c r="O252" s="26" t="s">
        <v>17</v>
      </c>
      <c r="P252" s="1180">
        <f>$P$12</f>
        <v>0.96499999999999997</v>
      </c>
      <c r="Q252" s="1180"/>
      <c r="R252" s="1276"/>
      <c r="S252" s="1277"/>
      <c r="T252" s="1278"/>
      <c r="U252" s="23" t="s">
        <v>17</v>
      </c>
      <c r="V252" s="1158">
        <f>V216</f>
        <v>0.7</v>
      </c>
      <c r="W252" s="1159"/>
      <c r="X252" s="1272"/>
      <c r="Y252" s="1273"/>
      <c r="Z252" s="1273"/>
      <c r="AA252" s="1273"/>
      <c r="AB252" s="1273"/>
      <c r="AC252" s="42" t="s">
        <v>4827</v>
      </c>
      <c r="AD252" s="99"/>
      <c r="AE252" s="99"/>
      <c r="AF252" s="99"/>
      <c r="AG252" s="99"/>
      <c r="AH252" s="99"/>
      <c r="AI252" s="43"/>
      <c r="AJ252" s="43"/>
      <c r="AK252" s="43"/>
      <c r="AL252" s="43"/>
      <c r="AM252" s="43"/>
      <c r="AN252" s="44" t="s">
        <v>17</v>
      </c>
      <c r="AO252" s="1157">
        <f>$AO$9</f>
        <v>0.5</v>
      </c>
      <c r="AP252" s="1157"/>
      <c r="AQ252" s="25"/>
      <c r="AR252" s="25"/>
      <c r="AS252" s="25"/>
      <c r="AT252" s="25"/>
      <c r="AU252" s="101">
        <f>ROUND(ROUND(ROUND(H251*P252,0)*V252,0)*AO252,0)</f>
        <v>134</v>
      </c>
      <c r="AV252" s="31"/>
    </row>
    <row r="253" spans="1:48" ht="17.100000000000001" customHeight="1" x14ac:dyDescent="0.15">
      <c r="A253" s="32">
        <v>43</v>
      </c>
      <c r="B253" s="33" t="s">
        <v>6661</v>
      </c>
      <c r="C253" s="34" t="s">
        <v>6662</v>
      </c>
      <c r="D253" s="422"/>
      <c r="E253" s="424"/>
      <c r="F253" s="29"/>
      <c r="G253" s="29"/>
      <c r="H253" s="20"/>
      <c r="K253" s="21"/>
      <c r="L253" s="416"/>
      <c r="M253" s="417"/>
      <c r="N253" s="417"/>
      <c r="O253" s="65"/>
      <c r="P253" s="156"/>
      <c r="Q253" s="156"/>
      <c r="R253" s="166"/>
      <c r="S253" s="167"/>
      <c r="T253" s="314"/>
      <c r="W253" s="449"/>
      <c r="X253" s="42"/>
      <c r="Y253" s="43"/>
      <c r="Z253" s="44"/>
      <c r="AA253" s="44"/>
      <c r="AB253" s="43"/>
      <c r="AC253" s="450"/>
      <c r="AD253" s="43"/>
      <c r="AE253" s="43"/>
      <c r="AF253" s="43"/>
      <c r="AG253" s="43"/>
      <c r="AH253" s="43"/>
      <c r="AI253" s="43"/>
      <c r="AJ253" s="43"/>
      <c r="AK253" s="43"/>
      <c r="AL253" s="43"/>
      <c r="AM253" s="43"/>
      <c r="AN253" s="44"/>
      <c r="AO253" s="45"/>
      <c r="AP253" s="45"/>
      <c r="AQ253" s="1198" t="s">
        <v>4833</v>
      </c>
      <c r="AR253" s="1281"/>
      <c r="AS253" s="1281"/>
      <c r="AT253" s="1299"/>
      <c r="AU253" s="101">
        <f>ROUND(ROUND(H251*V252,0)*AS256,0)</f>
        <v>263</v>
      </c>
      <c r="AV253" s="31"/>
    </row>
    <row r="254" spans="1:48" ht="17.100000000000001" customHeight="1" x14ac:dyDescent="0.15">
      <c r="A254" s="32">
        <v>43</v>
      </c>
      <c r="B254" s="33" t="s">
        <v>6663</v>
      </c>
      <c r="C254" s="34" t="s">
        <v>6664</v>
      </c>
      <c r="D254" s="422"/>
      <c r="E254" s="424"/>
      <c r="F254" s="29"/>
      <c r="G254" s="29"/>
      <c r="H254" s="20"/>
      <c r="K254" s="21"/>
      <c r="L254" s="418"/>
      <c r="M254" s="419"/>
      <c r="N254" s="419"/>
      <c r="O254" s="23"/>
      <c r="P254" s="167"/>
      <c r="Q254" s="167"/>
      <c r="R254" s="166"/>
      <c r="S254" s="167"/>
      <c r="T254" s="314"/>
      <c r="W254" s="449"/>
      <c r="X254" s="1271" t="s">
        <v>4824</v>
      </c>
      <c r="Y254" s="1202"/>
      <c r="Z254" s="1202"/>
      <c r="AA254" s="1202"/>
      <c r="AB254" s="1202"/>
      <c r="AC254" s="42" t="s">
        <v>4825</v>
      </c>
      <c r="AD254" s="99"/>
      <c r="AE254" s="99"/>
      <c r="AF254" s="99"/>
      <c r="AG254" s="99"/>
      <c r="AH254" s="99"/>
      <c r="AI254" s="43"/>
      <c r="AJ254" s="43"/>
      <c r="AK254" s="43"/>
      <c r="AL254" s="43"/>
      <c r="AM254" s="43"/>
      <c r="AN254" s="44" t="s">
        <v>17</v>
      </c>
      <c r="AO254" s="1157">
        <f>$AO$8</f>
        <v>0.7</v>
      </c>
      <c r="AP254" s="1157"/>
      <c r="AQ254" s="1268"/>
      <c r="AR254" s="1269"/>
      <c r="AS254" s="1269"/>
      <c r="AT254" s="1270"/>
      <c r="AU254" s="101">
        <f>ROUND(ROUND(ROUND(H251*V252,0)*AO254,0)*AS256,0)</f>
        <v>184</v>
      </c>
      <c r="AV254" s="31"/>
    </row>
    <row r="255" spans="1:48" ht="17.100000000000001" customHeight="1" x14ac:dyDescent="0.15">
      <c r="A255" s="32">
        <v>43</v>
      </c>
      <c r="B255" s="33" t="s">
        <v>6665</v>
      </c>
      <c r="C255" s="34" t="s">
        <v>6666</v>
      </c>
      <c r="D255" s="422"/>
      <c r="E255" s="424"/>
      <c r="F255" s="29"/>
      <c r="G255" s="29"/>
      <c r="H255" s="20"/>
      <c r="K255" s="21"/>
      <c r="L255" s="420"/>
      <c r="M255" s="421"/>
      <c r="N255" s="421"/>
      <c r="O255" s="26"/>
      <c r="P255" s="27"/>
      <c r="Q255" s="27"/>
      <c r="R255" s="166"/>
      <c r="S255" s="167"/>
      <c r="T255" s="314"/>
      <c r="W255" s="449"/>
      <c r="X255" s="1272"/>
      <c r="Y255" s="1273"/>
      <c r="Z255" s="1273"/>
      <c r="AA255" s="1273"/>
      <c r="AB255" s="1273"/>
      <c r="AC255" s="42" t="s">
        <v>4827</v>
      </c>
      <c r="AD255" s="99"/>
      <c r="AE255" s="99"/>
      <c r="AF255" s="99"/>
      <c r="AG255" s="99"/>
      <c r="AH255" s="99"/>
      <c r="AI255" s="43"/>
      <c r="AJ255" s="43"/>
      <c r="AK255" s="43"/>
      <c r="AL255" s="43"/>
      <c r="AM255" s="43"/>
      <c r="AN255" s="44" t="s">
        <v>17</v>
      </c>
      <c r="AO255" s="1157">
        <f>$AO$9</f>
        <v>0.5</v>
      </c>
      <c r="AP255" s="1157"/>
      <c r="AQ255" s="20"/>
      <c r="AR255" s="4"/>
      <c r="AS255" s="4"/>
      <c r="AT255" s="21"/>
      <c r="AU255" s="101">
        <f>ROUND(ROUND(ROUND(H251*V252,0)*AO255,0)*AS256,0)</f>
        <v>132</v>
      </c>
      <c r="AV255" s="31"/>
    </row>
    <row r="256" spans="1:48" ht="17.100000000000001" customHeight="1" x14ac:dyDescent="0.15">
      <c r="A256" s="32">
        <v>43</v>
      </c>
      <c r="B256" s="33" t="s">
        <v>6667</v>
      </c>
      <c r="C256" s="34" t="s">
        <v>6668</v>
      </c>
      <c r="D256" s="422"/>
      <c r="E256" s="424"/>
      <c r="F256" s="29"/>
      <c r="G256" s="29"/>
      <c r="H256" s="20"/>
      <c r="K256" s="21"/>
      <c r="L256" s="1271" t="s">
        <v>4829</v>
      </c>
      <c r="M256" s="1202"/>
      <c r="N256" s="1202"/>
      <c r="O256" s="1202"/>
      <c r="P256" s="1202"/>
      <c r="Q256" s="1202"/>
      <c r="R256" s="418"/>
      <c r="S256" s="419"/>
      <c r="T256" s="425"/>
      <c r="W256" s="449"/>
      <c r="X256" s="42"/>
      <c r="Y256" s="43"/>
      <c r="Z256" s="44"/>
      <c r="AA256" s="44"/>
      <c r="AB256" s="43"/>
      <c r="AC256" s="450"/>
      <c r="AD256" s="43"/>
      <c r="AE256" s="43"/>
      <c r="AF256" s="43"/>
      <c r="AG256" s="43"/>
      <c r="AH256" s="43"/>
      <c r="AI256" s="43"/>
      <c r="AJ256" s="43"/>
      <c r="AK256" s="43"/>
      <c r="AL256" s="43"/>
      <c r="AM256" s="43"/>
      <c r="AN256" s="44"/>
      <c r="AO256" s="45"/>
      <c r="AP256" s="45"/>
      <c r="AQ256" s="20"/>
      <c r="AR256" s="23" t="s">
        <v>17</v>
      </c>
      <c r="AS256" s="1158">
        <f>AS244</f>
        <v>0.95</v>
      </c>
      <c r="AT256" s="1159"/>
      <c r="AU256" s="101">
        <f>ROUND(ROUND(ROUND(H251*P258,0)*V252,0)*AS256,0)</f>
        <v>254</v>
      </c>
      <c r="AV256" s="31"/>
    </row>
    <row r="257" spans="1:48" ht="17.100000000000001" customHeight="1" x14ac:dyDescent="0.15">
      <c r="A257" s="32">
        <v>43</v>
      </c>
      <c r="B257" s="33" t="s">
        <v>6669</v>
      </c>
      <c r="C257" s="34" t="s">
        <v>6670</v>
      </c>
      <c r="D257" s="422"/>
      <c r="E257" s="424"/>
      <c r="F257" s="29"/>
      <c r="G257" s="29"/>
      <c r="H257" s="20"/>
      <c r="K257" s="21"/>
      <c r="L257" s="1228"/>
      <c r="M257" s="1283"/>
      <c r="N257" s="1283"/>
      <c r="O257" s="1283"/>
      <c r="P257" s="1283"/>
      <c r="Q257" s="1283"/>
      <c r="R257" s="418"/>
      <c r="S257" s="419"/>
      <c r="T257" s="425"/>
      <c r="W257" s="449"/>
      <c r="X257" s="1271" t="s">
        <v>4824</v>
      </c>
      <c r="Y257" s="1202"/>
      <c r="Z257" s="1202"/>
      <c r="AA257" s="1202"/>
      <c r="AB257" s="1202"/>
      <c r="AC257" s="42" t="s">
        <v>4825</v>
      </c>
      <c r="AD257" s="99"/>
      <c r="AE257" s="99"/>
      <c r="AF257" s="99"/>
      <c r="AG257" s="99"/>
      <c r="AH257" s="99"/>
      <c r="AI257" s="43"/>
      <c r="AJ257" s="43"/>
      <c r="AK257" s="43"/>
      <c r="AL257" s="43"/>
      <c r="AM257" s="43"/>
      <c r="AN257" s="44" t="s">
        <v>17</v>
      </c>
      <c r="AO257" s="1157">
        <f>$AO$8</f>
        <v>0.7</v>
      </c>
      <c r="AP257" s="1157"/>
      <c r="AQ257" s="20"/>
      <c r="AR257" s="4"/>
      <c r="AS257" s="4"/>
      <c r="AT257" s="21"/>
      <c r="AU257" s="101">
        <f>ROUND(ROUND(ROUND(ROUND(H251*P258,0)*V252,0)*AO257,0)*AS256,0)</f>
        <v>178</v>
      </c>
      <c r="AV257" s="31"/>
    </row>
    <row r="258" spans="1:48" ht="17.100000000000001" customHeight="1" x14ac:dyDescent="0.15">
      <c r="A258" s="32">
        <v>43</v>
      </c>
      <c r="B258" s="33" t="s">
        <v>6671</v>
      </c>
      <c r="C258" s="34" t="s">
        <v>6672</v>
      </c>
      <c r="D258" s="426"/>
      <c r="E258" s="428"/>
      <c r="F258" s="57"/>
      <c r="G258" s="57"/>
      <c r="H258" s="24"/>
      <c r="I258" s="25"/>
      <c r="J258" s="25"/>
      <c r="K258" s="38"/>
      <c r="L258" s="420"/>
      <c r="M258" s="421"/>
      <c r="N258" s="421"/>
      <c r="O258" s="26" t="s">
        <v>17</v>
      </c>
      <c r="P258" s="1180">
        <f>$P$12</f>
        <v>0.96499999999999997</v>
      </c>
      <c r="Q258" s="1180"/>
      <c r="R258" s="454"/>
      <c r="S258" s="27"/>
      <c r="T258" s="28"/>
      <c r="U258" s="135"/>
      <c r="V258" s="233"/>
      <c r="W258" s="455"/>
      <c r="X258" s="1272"/>
      <c r="Y258" s="1273"/>
      <c r="Z258" s="1273"/>
      <c r="AA258" s="1273"/>
      <c r="AB258" s="1273"/>
      <c r="AC258" s="42" t="s">
        <v>4827</v>
      </c>
      <c r="AD258" s="99"/>
      <c r="AE258" s="99"/>
      <c r="AF258" s="99"/>
      <c r="AG258" s="99"/>
      <c r="AH258" s="99"/>
      <c r="AI258" s="43"/>
      <c r="AJ258" s="43"/>
      <c r="AK258" s="43"/>
      <c r="AL258" s="43"/>
      <c r="AM258" s="43"/>
      <c r="AN258" s="44" t="s">
        <v>17</v>
      </c>
      <c r="AO258" s="1157">
        <f>$AO$9</f>
        <v>0.5</v>
      </c>
      <c r="AP258" s="1157"/>
      <c r="AQ258" s="24"/>
      <c r="AR258" s="25"/>
      <c r="AS258" s="25"/>
      <c r="AT258" s="25"/>
      <c r="AU258" s="35">
        <f>ROUND(ROUND(ROUND(ROUND(H251*P258,0)*V252,0)*AO258,0)*AS256,0)</f>
        <v>127</v>
      </c>
      <c r="AV258" s="61"/>
    </row>
    <row r="259" spans="1:48" ht="17.100000000000001" customHeight="1" x14ac:dyDescent="0.15">
      <c r="A259" s="32">
        <v>43</v>
      </c>
      <c r="B259" s="33" t="s">
        <v>6673</v>
      </c>
      <c r="C259" s="34" t="s">
        <v>6674</v>
      </c>
      <c r="D259" s="1085" t="s">
        <v>4819</v>
      </c>
      <c r="E259" s="1087"/>
      <c r="F259" s="1085" t="s">
        <v>5088</v>
      </c>
      <c r="G259" s="1299"/>
      <c r="H259" s="1085" t="s">
        <v>4821</v>
      </c>
      <c r="I259" s="1086"/>
      <c r="J259" s="1086"/>
      <c r="K259" s="1087"/>
      <c r="L259" s="416"/>
      <c r="M259" s="417"/>
      <c r="N259" s="417"/>
      <c r="O259" s="65"/>
      <c r="P259" s="156"/>
      <c r="Q259" s="156"/>
      <c r="R259" s="1301" t="s">
        <v>6169</v>
      </c>
      <c r="S259" s="1311"/>
      <c r="T259" s="1312"/>
      <c r="U259" s="1219" t="s">
        <v>6170</v>
      </c>
      <c r="V259" s="1219"/>
      <c r="W259" s="1220"/>
      <c r="X259" s="43"/>
      <c r="Y259" s="43"/>
      <c r="Z259" s="44"/>
      <c r="AA259" s="44"/>
      <c r="AB259" s="43"/>
      <c r="AC259" s="450"/>
      <c r="AD259" s="43"/>
      <c r="AE259" s="43"/>
      <c r="AF259" s="43"/>
      <c r="AG259" s="43"/>
      <c r="AH259" s="43"/>
      <c r="AI259" s="43"/>
      <c r="AJ259" s="43"/>
      <c r="AK259" s="43"/>
      <c r="AL259" s="43"/>
      <c r="AM259" s="43"/>
      <c r="AN259" s="44"/>
      <c r="AO259" s="45"/>
      <c r="AP259" s="45"/>
      <c r="AQ259" s="43"/>
      <c r="AR259" s="43"/>
      <c r="AS259" s="43"/>
      <c r="AT259" s="43"/>
      <c r="AU259" s="35">
        <f>ROUND(H263*V264,0)</f>
        <v>664</v>
      </c>
      <c r="AV259" s="66" t="s">
        <v>4822</v>
      </c>
    </row>
    <row r="260" spans="1:48" ht="17.100000000000001" customHeight="1" x14ac:dyDescent="0.15">
      <c r="A260" s="32">
        <v>43</v>
      </c>
      <c r="B260" s="33" t="s">
        <v>6675</v>
      </c>
      <c r="C260" s="34" t="s">
        <v>6676</v>
      </c>
      <c r="D260" s="1088"/>
      <c r="E260" s="1090"/>
      <c r="F260" s="1268"/>
      <c r="G260" s="1270"/>
      <c r="H260" s="1088"/>
      <c r="I260" s="1089"/>
      <c r="J260" s="1089"/>
      <c r="K260" s="1090"/>
      <c r="L260" s="418"/>
      <c r="M260" s="419"/>
      <c r="N260" s="419"/>
      <c r="O260" s="23"/>
      <c r="P260" s="167"/>
      <c r="Q260" s="167"/>
      <c r="R260" s="1313"/>
      <c r="S260" s="1314"/>
      <c r="T260" s="1315"/>
      <c r="U260" s="1309"/>
      <c r="V260" s="1309"/>
      <c r="W260" s="1310"/>
      <c r="X260" s="1202" t="s">
        <v>4824</v>
      </c>
      <c r="Y260" s="1202"/>
      <c r="Z260" s="1202"/>
      <c r="AA260" s="1202"/>
      <c r="AB260" s="1202"/>
      <c r="AC260" s="42" t="s">
        <v>4825</v>
      </c>
      <c r="AD260" s="99"/>
      <c r="AE260" s="99"/>
      <c r="AF260" s="99"/>
      <c r="AG260" s="99"/>
      <c r="AH260" s="99"/>
      <c r="AI260" s="43"/>
      <c r="AJ260" s="43"/>
      <c r="AK260" s="43"/>
      <c r="AL260" s="43"/>
      <c r="AM260" s="43"/>
      <c r="AN260" s="44" t="s">
        <v>17</v>
      </c>
      <c r="AO260" s="1157">
        <f>$AO$8</f>
        <v>0.7</v>
      </c>
      <c r="AP260" s="1157"/>
      <c r="AQ260" s="43"/>
      <c r="AR260" s="43"/>
      <c r="AS260" s="43"/>
      <c r="AT260" s="43"/>
      <c r="AU260" s="101">
        <f>ROUND(ROUND(H263*V264,0)*AO260,0)</f>
        <v>465</v>
      </c>
      <c r="AV260" s="232"/>
    </row>
    <row r="261" spans="1:48" ht="17.100000000000001" customHeight="1" x14ac:dyDescent="0.15">
      <c r="A261" s="32">
        <v>43</v>
      </c>
      <c r="B261" s="33" t="s">
        <v>6677</v>
      </c>
      <c r="C261" s="34" t="s">
        <v>6678</v>
      </c>
      <c r="D261" s="1088"/>
      <c r="E261" s="1090"/>
      <c r="F261" s="1268"/>
      <c r="G261" s="1270"/>
      <c r="H261" s="1088"/>
      <c r="I261" s="1089"/>
      <c r="J261" s="1089"/>
      <c r="K261" s="1090"/>
      <c r="L261" s="420"/>
      <c r="M261" s="421"/>
      <c r="N261" s="421"/>
      <c r="O261" s="26"/>
      <c r="P261" s="27"/>
      <c r="Q261" s="27"/>
      <c r="R261" s="1313"/>
      <c r="S261" s="1314"/>
      <c r="T261" s="1315"/>
      <c r="U261" s="1309"/>
      <c r="V261" s="1309"/>
      <c r="W261" s="1310"/>
      <c r="X261" s="1273"/>
      <c r="Y261" s="1273"/>
      <c r="Z261" s="1273"/>
      <c r="AA261" s="1273"/>
      <c r="AB261" s="1273"/>
      <c r="AC261" s="42" t="s">
        <v>4827</v>
      </c>
      <c r="AD261" s="99"/>
      <c r="AE261" s="99"/>
      <c r="AF261" s="99"/>
      <c r="AG261" s="99"/>
      <c r="AH261" s="99"/>
      <c r="AI261" s="43"/>
      <c r="AJ261" s="43"/>
      <c r="AK261" s="43"/>
      <c r="AL261" s="43"/>
      <c r="AM261" s="43"/>
      <c r="AN261" s="44" t="s">
        <v>17</v>
      </c>
      <c r="AO261" s="1157">
        <f>$AO$9</f>
        <v>0.5</v>
      </c>
      <c r="AP261" s="1157"/>
      <c r="AQ261" s="43"/>
      <c r="AR261" s="43"/>
      <c r="AS261" s="43"/>
      <c r="AT261" s="43"/>
      <c r="AU261" s="101">
        <f>ROUND(ROUND(H263*V264,0)*AO261,0)</f>
        <v>332</v>
      </c>
      <c r="AV261" s="232"/>
    </row>
    <row r="262" spans="1:48" ht="17.100000000000001" customHeight="1" x14ac:dyDescent="0.15">
      <c r="A262" s="32">
        <v>43</v>
      </c>
      <c r="B262" s="33" t="s">
        <v>6679</v>
      </c>
      <c r="C262" s="34" t="s">
        <v>6680</v>
      </c>
      <c r="D262" s="1276"/>
      <c r="E262" s="1278"/>
      <c r="F262" s="1276"/>
      <c r="G262" s="1278"/>
      <c r="H262" s="1088"/>
      <c r="I262" s="1089"/>
      <c r="J262" s="1089"/>
      <c r="K262" s="1090"/>
      <c r="L262" s="1271" t="s">
        <v>4829</v>
      </c>
      <c r="M262" s="1202"/>
      <c r="N262" s="1202"/>
      <c r="O262" s="1202"/>
      <c r="P262" s="1202"/>
      <c r="Q262" s="1202"/>
      <c r="R262" s="1313"/>
      <c r="S262" s="1314"/>
      <c r="T262" s="1315"/>
      <c r="U262" s="1069"/>
      <c r="V262" s="1069"/>
      <c r="W262" s="1070"/>
      <c r="X262" s="43"/>
      <c r="Y262" s="43"/>
      <c r="Z262" s="44"/>
      <c r="AA262" s="44"/>
      <c r="AB262" s="43"/>
      <c r="AC262" s="450"/>
      <c r="AD262" s="43"/>
      <c r="AE262" s="43"/>
      <c r="AF262" s="43"/>
      <c r="AG262" s="43"/>
      <c r="AH262" s="43"/>
      <c r="AI262" s="43"/>
      <c r="AJ262" s="43"/>
      <c r="AK262" s="43"/>
      <c r="AL262" s="43"/>
      <c r="AM262" s="43"/>
      <c r="AN262" s="44"/>
      <c r="AO262" s="45"/>
      <c r="AP262" s="45"/>
      <c r="AQ262" s="43"/>
      <c r="AR262" s="43"/>
      <c r="AS262" s="25"/>
      <c r="AT262" s="25"/>
      <c r="AU262" s="101">
        <f>ROUND(ROUND(H263*P264,0)*V264,0)</f>
        <v>641</v>
      </c>
      <c r="AV262" s="232"/>
    </row>
    <row r="263" spans="1:48" ht="17.100000000000001" customHeight="1" x14ac:dyDescent="0.15">
      <c r="A263" s="32">
        <v>43</v>
      </c>
      <c r="B263" s="33" t="s">
        <v>6681</v>
      </c>
      <c r="C263" s="34" t="s">
        <v>6682</v>
      </c>
      <c r="D263" s="1276"/>
      <c r="E263" s="1278"/>
      <c r="F263" s="1276"/>
      <c r="G263" s="1278"/>
      <c r="H263" s="1280">
        <f>'15就労移行支援(基本)'!K263</f>
        <v>948</v>
      </c>
      <c r="I263" s="1108"/>
      <c r="J263" s="4" t="s">
        <v>21</v>
      </c>
      <c r="K263" s="22"/>
      <c r="L263" s="1228"/>
      <c r="M263" s="1283"/>
      <c r="N263" s="1283"/>
      <c r="O263" s="1283"/>
      <c r="P263" s="1283"/>
      <c r="Q263" s="1283"/>
      <c r="R263" s="1313"/>
      <c r="S263" s="1314"/>
      <c r="T263" s="1315"/>
      <c r="W263" s="449"/>
      <c r="X263" s="1271" t="s">
        <v>4824</v>
      </c>
      <c r="Y263" s="1202"/>
      <c r="Z263" s="1202"/>
      <c r="AA263" s="1202"/>
      <c r="AB263" s="1202"/>
      <c r="AC263" s="42" t="s">
        <v>4825</v>
      </c>
      <c r="AD263" s="99"/>
      <c r="AE263" s="99"/>
      <c r="AF263" s="99"/>
      <c r="AG263" s="99"/>
      <c r="AH263" s="99"/>
      <c r="AI263" s="43"/>
      <c r="AJ263" s="43"/>
      <c r="AK263" s="43"/>
      <c r="AL263" s="43"/>
      <c r="AM263" s="43"/>
      <c r="AN263" s="44" t="s">
        <v>17</v>
      </c>
      <c r="AO263" s="1157">
        <f>$AO$8</f>
        <v>0.7</v>
      </c>
      <c r="AP263" s="1157"/>
      <c r="AQ263" s="25"/>
      <c r="AR263" s="25"/>
      <c r="AS263" s="25"/>
      <c r="AT263" s="25"/>
      <c r="AU263" s="101">
        <f>ROUND(ROUND(ROUND(H263*P264,0)*V264,0)*AO263,0)</f>
        <v>449</v>
      </c>
      <c r="AV263" s="232"/>
    </row>
    <row r="264" spans="1:48" ht="17.100000000000001" customHeight="1" x14ac:dyDescent="0.15">
      <c r="A264" s="32">
        <v>43</v>
      </c>
      <c r="B264" s="33" t="s">
        <v>6683</v>
      </c>
      <c r="C264" s="34" t="s">
        <v>6684</v>
      </c>
      <c r="D264" s="1276"/>
      <c r="E264" s="1278"/>
      <c r="F264" s="1276"/>
      <c r="G264" s="1278"/>
      <c r="H264" s="418"/>
      <c r="I264" s="419"/>
      <c r="J264" s="419"/>
      <c r="K264" s="425"/>
      <c r="L264" s="420"/>
      <c r="M264" s="421"/>
      <c r="N264" s="421"/>
      <c r="O264" s="26" t="s">
        <v>17</v>
      </c>
      <c r="P264" s="1180">
        <f>$P$12</f>
        <v>0.96499999999999997</v>
      </c>
      <c r="Q264" s="1180"/>
      <c r="R264" s="1276"/>
      <c r="S264" s="1277"/>
      <c r="T264" s="1278"/>
      <c r="U264" s="23" t="s">
        <v>17</v>
      </c>
      <c r="V264" s="1158">
        <f>V252</f>
        <v>0.7</v>
      </c>
      <c r="W264" s="1159"/>
      <c r="X264" s="1272"/>
      <c r="Y264" s="1273"/>
      <c r="Z264" s="1273"/>
      <c r="AA264" s="1273"/>
      <c r="AB264" s="1273"/>
      <c r="AC264" s="42" t="s">
        <v>4827</v>
      </c>
      <c r="AD264" s="99"/>
      <c r="AE264" s="99"/>
      <c r="AF264" s="99"/>
      <c r="AG264" s="99"/>
      <c r="AH264" s="99"/>
      <c r="AI264" s="43"/>
      <c r="AJ264" s="43"/>
      <c r="AK264" s="43"/>
      <c r="AL264" s="43"/>
      <c r="AM264" s="43"/>
      <c r="AN264" s="44" t="s">
        <v>17</v>
      </c>
      <c r="AO264" s="1157">
        <f>$AO$9</f>
        <v>0.5</v>
      </c>
      <c r="AP264" s="1157"/>
      <c r="AQ264" s="25"/>
      <c r="AR264" s="25"/>
      <c r="AS264" s="25"/>
      <c r="AT264" s="25"/>
      <c r="AU264" s="101">
        <f>ROUND(ROUND(ROUND(H263*P264,0)*V264,0)*AO264,0)</f>
        <v>321</v>
      </c>
      <c r="AV264" s="232"/>
    </row>
    <row r="265" spans="1:48" ht="17.100000000000001" customHeight="1" x14ac:dyDescent="0.15">
      <c r="A265" s="32">
        <v>43</v>
      </c>
      <c r="B265" s="33" t="s">
        <v>6685</v>
      </c>
      <c r="C265" s="34" t="s">
        <v>6686</v>
      </c>
      <c r="D265" s="422"/>
      <c r="E265" s="424"/>
      <c r="F265" s="29"/>
      <c r="G265" s="29"/>
      <c r="H265" s="20"/>
      <c r="K265" s="21"/>
      <c r="L265" s="416"/>
      <c r="M265" s="417"/>
      <c r="N265" s="417"/>
      <c r="O265" s="65"/>
      <c r="P265" s="156"/>
      <c r="Q265" s="156"/>
      <c r="R265" s="166"/>
      <c r="S265" s="167"/>
      <c r="T265" s="314"/>
      <c r="W265" s="449"/>
      <c r="X265" s="42"/>
      <c r="Y265" s="43"/>
      <c r="Z265" s="44"/>
      <c r="AA265" s="44"/>
      <c r="AB265" s="43"/>
      <c r="AC265" s="450"/>
      <c r="AD265" s="43"/>
      <c r="AE265" s="43"/>
      <c r="AF265" s="43"/>
      <c r="AG265" s="43"/>
      <c r="AH265" s="43"/>
      <c r="AI265" s="43"/>
      <c r="AJ265" s="43"/>
      <c r="AK265" s="43"/>
      <c r="AL265" s="43"/>
      <c r="AM265" s="43"/>
      <c r="AN265" s="44"/>
      <c r="AO265" s="45"/>
      <c r="AP265" s="45"/>
      <c r="AQ265" s="1198" t="s">
        <v>4833</v>
      </c>
      <c r="AR265" s="1281"/>
      <c r="AS265" s="1281"/>
      <c r="AT265" s="1299"/>
      <c r="AU265" s="101">
        <f>ROUND(ROUND(H263*V264,0)*AS268,0)</f>
        <v>631</v>
      </c>
      <c r="AV265" s="31"/>
    </row>
    <row r="266" spans="1:48" ht="17.100000000000001" customHeight="1" x14ac:dyDescent="0.15">
      <c r="A266" s="32">
        <v>43</v>
      </c>
      <c r="B266" s="33" t="s">
        <v>6687</v>
      </c>
      <c r="C266" s="34" t="s">
        <v>6688</v>
      </c>
      <c r="D266" s="422"/>
      <c r="E266" s="424"/>
      <c r="F266" s="29"/>
      <c r="G266" s="29"/>
      <c r="H266" s="20"/>
      <c r="K266" s="21"/>
      <c r="L266" s="418"/>
      <c r="M266" s="419"/>
      <c r="N266" s="419"/>
      <c r="O266" s="23"/>
      <c r="P266" s="167"/>
      <c r="Q266" s="167"/>
      <c r="R266" s="166"/>
      <c r="S266" s="167"/>
      <c r="T266" s="314"/>
      <c r="W266" s="449"/>
      <c r="X266" s="1271" t="s">
        <v>4824</v>
      </c>
      <c r="Y266" s="1202"/>
      <c r="Z266" s="1202"/>
      <c r="AA266" s="1202"/>
      <c r="AB266" s="1202"/>
      <c r="AC266" s="42" t="s">
        <v>4825</v>
      </c>
      <c r="AD266" s="99"/>
      <c r="AE266" s="99"/>
      <c r="AF266" s="99"/>
      <c r="AG266" s="99"/>
      <c r="AH266" s="99"/>
      <c r="AI266" s="43"/>
      <c r="AJ266" s="43"/>
      <c r="AK266" s="43"/>
      <c r="AL266" s="43"/>
      <c r="AM266" s="43"/>
      <c r="AN266" s="44" t="s">
        <v>17</v>
      </c>
      <c r="AO266" s="1157">
        <f>$AO$8</f>
        <v>0.7</v>
      </c>
      <c r="AP266" s="1157"/>
      <c r="AQ266" s="1268"/>
      <c r="AR266" s="1269"/>
      <c r="AS266" s="1269"/>
      <c r="AT266" s="1270"/>
      <c r="AU266" s="101">
        <f>ROUND(ROUND(ROUND(H263*V264,0)*AO266,0)*AS268,0)</f>
        <v>442</v>
      </c>
      <c r="AV266" s="31"/>
    </row>
    <row r="267" spans="1:48" ht="17.100000000000001" customHeight="1" x14ac:dyDescent="0.15">
      <c r="A267" s="32">
        <v>43</v>
      </c>
      <c r="B267" s="33" t="s">
        <v>6689</v>
      </c>
      <c r="C267" s="34" t="s">
        <v>6690</v>
      </c>
      <c r="D267" s="422"/>
      <c r="E267" s="424"/>
      <c r="F267" s="29"/>
      <c r="G267" s="29"/>
      <c r="H267" s="20"/>
      <c r="K267" s="21"/>
      <c r="L267" s="420"/>
      <c r="M267" s="421"/>
      <c r="N267" s="421"/>
      <c r="O267" s="26"/>
      <c r="P267" s="27"/>
      <c r="Q267" s="27"/>
      <c r="R267" s="166"/>
      <c r="S267" s="167"/>
      <c r="T267" s="314"/>
      <c r="W267" s="449"/>
      <c r="X267" s="1272"/>
      <c r="Y267" s="1273"/>
      <c r="Z267" s="1273"/>
      <c r="AA267" s="1273"/>
      <c r="AB267" s="1273"/>
      <c r="AC267" s="42" t="s">
        <v>4827</v>
      </c>
      <c r="AD267" s="99"/>
      <c r="AE267" s="99"/>
      <c r="AF267" s="99"/>
      <c r="AG267" s="99"/>
      <c r="AH267" s="99"/>
      <c r="AI267" s="43"/>
      <c r="AJ267" s="43"/>
      <c r="AK267" s="43"/>
      <c r="AL267" s="43"/>
      <c r="AM267" s="43"/>
      <c r="AN267" s="44" t="s">
        <v>17</v>
      </c>
      <c r="AO267" s="1157">
        <f>$AO$9</f>
        <v>0.5</v>
      </c>
      <c r="AP267" s="1157"/>
      <c r="AQ267" s="20"/>
      <c r="AR267" s="4"/>
      <c r="AS267" s="4"/>
      <c r="AT267" s="21"/>
      <c r="AU267" s="101">
        <f>ROUND(ROUND(ROUND(H263*V264,0)*AO267,0)*AS268,0)</f>
        <v>315</v>
      </c>
      <c r="AV267" s="31"/>
    </row>
    <row r="268" spans="1:48" ht="17.100000000000001" customHeight="1" x14ac:dyDescent="0.15">
      <c r="A268" s="32">
        <v>43</v>
      </c>
      <c r="B268" s="33" t="s">
        <v>6691</v>
      </c>
      <c r="C268" s="34" t="s">
        <v>6692</v>
      </c>
      <c r="D268" s="422"/>
      <c r="E268" s="424"/>
      <c r="F268" s="29"/>
      <c r="G268" s="29"/>
      <c r="H268" s="20"/>
      <c r="K268" s="21"/>
      <c r="L268" s="1271" t="s">
        <v>4829</v>
      </c>
      <c r="M268" s="1202"/>
      <c r="N268" s="1202"/>
      <c r="O268" s="1202"/>
      <c r="P268" s="1202"/>
      <c r="Q268" s="1202"/>
      <c r="R268" s="418"/>
      <c r="S268" s="419"/>
      <c r="T268" s="425"/>
      <c r="W268" s="449"/>
      <c r="X268" s="42"/>
      <c r="Y268" s="43"/>
      <c r="Z268" s="44"/>
      <c r="AA268" s="44"/>
      <c r="AB268" s="43"/>
      <c r="AC268" s="450"/>
      <c r="AD268" s="43"/>
      <c r="AE268" s="43"/>
      <c r="AF268" s="43"/>
      <c r="AG268" s="43"/>
      <c r="AH268" s="43"/>
      <c r="AI268" s="43"/>
      <c r="AJ268" s="43"/>
      <c r="AK268" s="43"/>
      <c r="AL268" s="43"/>
      <c r="AM268" s="43"/>
      <c r="AN268" s="44"/>
      <c r="AO268" s="45"/>
      <c r="AP268" s="45"/>
      <c r="AQ268" s="20"/>
      <c r="AR268" s="23" t="s">
        <v>17</v>
      </c>
      <c r="AS268" s="1158">
        <f>AS256</f>
        <v>0.95</v>
      </c>
      <c r="AT268" s="1159"/>
      <c r="AU268" s="101">
        <f>ROUND(ROUND(ROUND(H263*P270,0)*V264,0)*AS268,0)</f>
        <v>609</v>
      </c>
      <c r="AV268" s="31"/>
    </row>
    <row r="269" spans="1:48" ht="17.100000000000001" customHeight="1" x14ac:dyDescent="0.15">
      <c r="A269" s="32">
        <v>43</v>
      </c>
      <c r="B269" s="33" t="s">
        <v>6693</v>
      </c>
      <c r="C269" s="34" t="s">
        <v>6694</v>
      </c>
      <c r="D269" s="422"/>
      <c r="E269" s="424"/>
      <c r="F269" s="29"/>
      <c r="G269" s="29"/>
      <c r="H269" s="20"/>
      <c r="K269" s="21"/>
      <c r="L269" s="1228"/>
      <c r="M269" s="1283"/>
      <c r="N269" s="1283"/>
      <c r="O269" s="1283"/>
      <c r="P269" s="1283"/>
      <c r="Q269" s="1283"/>
      <c r="R269" s="418"/>
      <c r="S269" s="419"/>
      <c r="T269" s="425"/>
      <c r="W269" s="449"/>
      <c r="X269" s="1271" t="s">
        <v>4824</v>
      </c>
      <c r="Y269" s="1202"/>
      <c r="Z269" s="1202"/>
      <c r="AA269" s="1202"/>
      <c r="AB269" s="1202"/>
      <c r="AC269" s="42" t="s">
        <v>4825</v>
      </c>
      <c r="AD269" s="99"/>
      <c r="AE269" s="99"/>
      <c r="AF269" s="99"/>
      <c r="AG269" s="99"/>
      <c r="AH269" s="99"/>
      <c r="AI269" s="43"/>
      <c r="AJ269" s="43"/>
      <c r="AK269" s="43"/>
      <c r="AL269" s="43"/>
      <c r="AM269" s="43"/>
      <c r="AN269" s="44" t="s">
        <v>17</v>
      </c>
      <c r="AO269" s="1157">
        <f>$AO$8</f>
        <v>0.7</v>
      </c>
      <c r="AP269" s="1157"/>
      <c r="AQ269" s="20"/>
      <c r="AR269" s="4"/>
      <c r="AS269" s="4"/>
      <c r="AT269" s="21"/>
      <c r="AU269" s="101">
        <f>ROUND(ROUND(ROUND(ROUND(H263*P270,0)*V264,0)*AO269,0)*AS268,0)</f>
        <v>427</v>
      </c>
      <c r="AV269" s="31"/>
    </row>
    <row r="270" spans="1:48" ht="17.100000000000001" customHeight="1" x14ac:dyDescent="0.15">
      <c r="A270" s="32">
        <v>43</v>
      </c>
      <c r="B270" s="33" t="s">
        <v>6695</v>
      </c>
      <c r="C270" s="34" t="s">
        <v>6696</v>
      </c>
      <c r="D270" s="422"/>
      <c r="E270" s="424"/>
      <c r="F270" s="29"/>
      <c r="G270" s="29"/>
      <c r="H270" s="20"/>
      <c r="K270" s="21"/>
      <c r="L270" s="420"/>
      <c r="M270" s="421"/>
      <c r="N270" s="421"/>
      <c r="O270" s="26" t="s">
        <v>17</v>
      </c>
      <c r="P270" s="1180">
        <f>$P$12</f>
        <v>0.96499999999999997</v>
      </c>
      <c r="Q270" s="1180"/>
      <c r="R270" s="166"/>
      <c r="S270" s="167"/>
      <c r="T270" s="314"/>
      <c r="W270" s="449"/>
      <c r="X270" s="1272"/>
      <c r="Y270" s="1273"/>
      <c r="Z270" s="1273"/>
      <c r="AA270" s="1273"/>
      <c r="AB270" s="1273"/>
      <c r="AC270" s="42" t="s">
        <v>4827</v>
      </c>
      <c r="AD270" s="99"/>
      <c r="AE270" s="99"/>
      <c r="AF270" s="99"/>
      <c r="AG270" s="99"/>
      <c r="AH270" s="99"/>
      <c r="AI270" s="43"/>
      <c r="AJ270" s="43"/>
      <c r="AK270" s="43"/>
      <c r="AL270" s="43"/>
      <c r="AM270" s="43"/>
      <c r="AN270" s="44" t="s">
        <v>17</v>
      </c>
      <c r="AO270" s="1157">
        <f>$AO$9</f>
        <v>0.5</v>
      </c>
      <c r="AP270" s="1157"/>
      <c r="AQ270" s="24"/>
      <c r="AR270" s="25"/>
      <c r="AS270" s="25"/>
      <c r="AT270" s="25"/>
      <c r="AU270" s="35">
        <f>ROUND(ROUND(ROUND(ROUND(H263*P270,0)*V264,0)*AO270,0)*AS268,0)</f>
        <v>305</v>
      </c>
      <c r="AV270" s="31"/>
    </row>
    <row r="271" spans="1:48" ht="17.100000000000001" customHeight="1" x14ac:dyDescent="0.15">
      <c r="A271" s="32">
        <v>43</v>
      </c>
      <c r="B271" s="33" t="s">
        <v>6697</v>
      </c>
      <c r="C271" s="34" t="s">
        <v>6698</v>
      </c>
      <c r="D271" s="422"/>
      <c r="E271" s="424"/>
      <c r="F271" s="36"/>
      <c r="G271" s="29"/>
      <c r="H271" s="1085" t="s">
        <v>4840</v>
      </c>
      <c r="I271" s="1086"/>
      <c r="J271" s="1086"/>
      <c r="K271" s="1087"/>
      <c r="L271" s="416"/>
      <c r="M271" s="417"/>
      <c r="N271" s="417"/>
      <c r="O271" s="65"/>
      <c r="P271" s="156"/>
      <c r="Q271" s="156"/>
      <c r="R271" s="166"/>
      <c r="S271" s="167"/>
      <c r="T271" s="167"/>
      <c r="U271" s="463"/>
      <c r="V271" s="70"/>
      <c r="W271" s="464"/>
      <c r="X271" s="43"/>
      <c r="Y271" s="43"/>
      <c r="Z271" s="44"/>
      <c r="AA271" s="44"/>
      <c r="AB271" s="43"/>
      <c r="AC271" s="450"/>
      <c r="AD271" s="43"/>
      <c r="AE271" s="43"/>
      <c r="AF271" s="43"/>
      <c r="AG271" s="43"/>
      <c r="AH271" s="43"/>
      <c r="AI271" s="43"/>
      <c r="AJ271" s="43"/>
      <c r="AK271" s="43"/>
      <c r="AL271" s="43"/>
      <c r="AM271" s="43"/>
      <c r="AN271" s="44"/>
      <c r="AO271" s="45"/>
      <c r="AP271" s="45"/>
      <c r="AQ271" s="25"/>
      <c r="AR271" s="25"/>
      <c r="AS271" s="25"/>
      <c r="AT271" s="25"/>
      <c r="AU271" s="30">
        <f>ROUND(H275*V264,0)</f>
        <v>558</v>
      </c>
      <c r="AV271" s="31"/>
    </row>
    <row r="272" spans="1:48" ht="17.100000000000001" customHeight="1" x14ac:dyDescent="0.15">
      <c r="A272" s="32">
        <v>43</v>
      </c>
      <c r="B272" s="33" t="s">
        <v>6699</v>
      </c>
      <c r="C272" s="34" t="s">
        <v>6700</v>
      </c>
      <c r="D272" s="422"/>
      <c r="E272" s="424"/>
      <c r="F272" s="36"/>
      <c r="G272" s="29"/>
      <c r="H272" s="1088"/>
      <c r="I272" s="1089"/>
      <c r="J272" s="1089"/>
      <c r="K272" s="1090"/>
      <c r="L272" s="418"/>
      <c r="M272" s="419"/>
      <c r="N272" s="419"/>
      <c r="O272" s="23"/>
      <c r="P272" s="167"/>
      <c r="Q272" s="167"/>
      <c r="R272" s="166"/>
      <c r="S272" s="167"/>
      <c r="T272" s="167"/>
      <c r="U272" s="463"/>
      <c r="V272" s="70"/>
      <c r="W272" s="464"/>
      <c r="X272" s="1202" t="s">
        <v>4824</v>
      </c>
      <c r="Y272" s="1202"/>
      <c r="Z272" s="1202"/>
      <c r="AA272" s="1202"/>
      <c r="AB272" s="1202"/>
      <c r="AC272" s="42" t="s">
        <v>4825</v>
      </c>
      <c r="AD272" s="99"/>
      <c r="AE272" s="99"/>
      <c r="AF272" s="99"/>
      <c r="AG272" s="99"/>
      <c r="AH272" s="99"/>
      <c r="AI272" s="43"/>
      <c r="AJ272" s="43"/>
      <c r="AK272" s="43"/>
      <c r="AL272" s="43"/>
      <c r="AM272" s="43"/>
      <c r="AN272" s="44" t="s">
        <v>17</v>
      </c>
      <c r="AO272" s="1157">
        <f>$AO$8</f>
        <v>0.7</v>
      </c>
      <c r="AP272" s="1157"/>
      <c r="AQ272" s="43"/>
      <c r="AR272" s="43"/>
      <c r="AS272" s="43"/>
      <c r="AT272" s="43"/>
      <c r="AU272" s="101">
        <f>ROUND(ROUND(H275*V264,0)*AO272,0)</f>
        <v>391</v>
      </c>
      <c r="AV272" s="31"/>
    </row>
    <row r="273" spans="1:48" ht="17.100000000000001" customHeight="1" x14ac:dyDescent="0.15">
      <c r="A273" s="32">
        <v>43</v>
      </c>
      <c r="B273" s="33" t="s">
        <v>6701</v>
      </c>
      <c r="C273" s="34" t="s">
        <v>6702</v>
      </c>
      <c r="D273" s="422"/>
      <c r="E273" s="424"/>
      <c r="F273" s="36"/>
      <c r="G273" s="29"/>
      <c r="H273" s="1088"/>
      <c r="I273" s="1089"/>
      <c r="J273" s="1089"/>
      <c r="K273" s="1090"/>
      <c r="L273" s="420"/>
      <c r="M273" s="421"/>
      <c r="N273" s="421"/>
      <c r="O273" s="26"/>
      <c r="P273" s="27"/>
      <c r="Q273" s="27"/>
      <c r="R273" s="166"/>
      <c r="S273" s="167"/>
      <c r="T273" s="167"/>
      <c r="U273" s="463"/>
      <c r="V273" s="70"/>
      <c r="W273" s="464"/>
      <c r="X273" s="1273"/>
      <c r="Y273" s="1273"/>
      <c r="Z273" s="1273"/>
      <c r="AA273" s="1273"/>
      <c r="AB273" s="1273"/>
      <c r="AC273" s="42" t="s">
        <v>4827</v>
      </c>
      <c r="AD273" s="99"/>
      <c r="AE273" s="99"/>
      <c r="AF273" s="99"/>
      <c r="AG273" s="99"/>
      <c r="AH273" s="99"/>
      <c r="AI273" s="43"/>
      <c r="AJ273" s="43"/>
      <c r="AK273" s="43"/>
      <c r="AL273" s="43"/>
      <c r="AM273" s="43"/>
      <c r="AN273" s="44" t="s">
        <v>17</v>
      </c>
      <c r="AO273" s="1157">
        <f>$AO$9</f>
        <v>0.5</v>
      </c>
      <c r="AP273" s="1157"/>
      <c r="AQ273" s="43"/>
      <c r="AR273" s="43"/>
      <c r="AS273" s="43"/>
      <c r="AT273" s="43"/>
      <c r="AU273" s="101">
        <f>ROUND(ROUND(H275*V264,0)*AO273,0)</f>
        <v>279</v>
      </c>
      <c r="AV273" s="31"/>
    </row>
    <row r="274" spans="1:48" ht="17.100000000000001" customHeight="1" x14ac:dyDescent="0.15">
      <c r="A274" s="32">
        <v>43</v>
      </c>
      <c r="B274" s="33" t="s">
        <v>6703</v>
      </c>
      <c r="C274" s="34" t="s">
        <v>6704</v>
      </c>
      <c r="D274" s="422"/>
      <c r="E274" s="424"/>
      <c r="F274" s="36"/>
      <c r="G274" s="29"/>
      <c r="H274" s="1088"/>
      <c r="I274" s="1089"/>
      <c r="J274" s="1089"/>
      <c r="K274" s="1090"/>
      <c r="L274" s="1271" t="s">
        <v>4829</v>
      </c>
      <c r="M274" s="1202"/>
      <c r="N274" s="1202"/>
      <c r="O274" s="1202"/>
      <c r="P274" s="1202"/>
      <c r="Q274" s="1202"/>
      <c r="R274" s="418"/>
      <c r="S274" s="419"/>
      <c r="T274" s="419"/>
      <c r="U274" s="463"/>
      <c r="V274" s="70"/>
      <c r="W274" s="464"/>
      <c r="X274" s="43"/>
      <c r="Y274" s="43"/>
      <c r="Z274" s="44"/>
      <c r="AA274" s="44"/>
      <c r="AB274" s="43"/>
      <c r="AC274" s="450"/>
      <c r="AD274" s="43"/>
      <c r="AE274" s="43"/>
      <c r="AF274" s="43"/>
      <c r="AG274" s="43"/>
      <c r="AH274" s="43"/>
      <c r="AI274" s="43"/>
      <c r="AJ274" s="43"/>
      <c r="AK274" s="43"/>
      <c r="AL274" s="43"/>
      <c r="AM274" s="43"/>
      <c r="AN274" s="44"/>
      <c r="AO274" s="45"/>
      <c r="AP274" s="45"/>
      <c r="AQ274" s="43"/>
      <c r="AR274" s="43"/>
      <c r="AS274" s="25"/>
      <c r="AT274" s="25"/>
      <c r="AU274" s="101">
        <f>ROUND(ROUND(H275*P276,0)*V264,0)</f>
        <v>538</v>
      </c>
      <c r="AV274" s="31"/>
    </row>
    <row r="275" spans="1:48" ht="17.100000000000001" customHeight="1" x14ac:dyDescent="0.15">
      <c r="A275" s="32">
        <v>43</v>
      </c>
      <c r="B275" s="33" t="s">
        <v>6705</v>
      </c>
      <c r="C275" s="34" t="s">
        <v>6706</v>
      </c>
      <c r="D275" s="422"/>
      <c r="E275" s="424"/>
      <c r="F275" s="36"/>
      <c r="G275" s="29"/>
      <c r="H275" s="1280">
        <f>'15就労移行支援(基本)'!K275</f>
        <v>797</v>
      </c>
      <c r="I275" s="1108"/>
      <c r="J275" s="4" t="s">
        <v>21</v>
      </c>
      <c r="K275" s="22"/>
      <c r="L275" s="1228"/>
      <c r="M275" s="1283"/>
      <c r="N275" s="1283"/>
      <c r="O275" s="1283"/>
      <c r="P275" s="1283"/>
      <c r="Q275" s="1283"/>
      <c r="R275" s="418"/>
      <c r="S275" s="419"/>
      <c r="T275" s="419"/>
      <c r="U275" s="463"/>
      <c r="V275" s="70"/>
      <c r="W275" s="464"/>
      <c r="X275" s="1202" t="s">
        <v>4824</v>
      </c>
      <c r="Y275" s="1202"/>
      <c r="Z275" s="1202"/>
      <c r="AA275" s="1202"/>
      <c r="AB275" s="1202"/>
      <c r="AC275" s="42" t="s">
        <v>4825</v>
      </c>
      <c r="AD275" s="99"/>
      <c r="AE275" s="99"/>
      <c r="AF275" s="99"/>
      <c r="AG275" s="99"/>
      <c r="AH275" s="99"/>
      <c r="AI275" s="43"/>
      <c r="AJ275" s="43"/>
      <c r="AK275" s="43"/>
      <c r="AL275" s="43"/>
      <c r="AM275" s="43"/>
      <c r="AN275" s="44" t="s">
        <v>17</v>
      </c>
      <c r="AO275" s="1157">
        <f>$AO$8</f>
        <v>0.7</v>
      </c>
      <c r="AP275" s="1157"/>
      <c r="AQ275" s="25"/>
      <c r="AR275" s="25"/>
      <c r="AS275" s="25"/>
      <c r="AT275" s="25"/>
      <c r="AU275" s="101">
        <f>ROUND(ROUND(ROUND(H275*P276,0)*V264,0)*AO275,0)</f>
        <v>377</v>
      </c>
      <c r="AV275" s="31"/>
    </row>
    <row r="276" spans="1:48" ht="17.100000000000001" customHeight="1" x14ac:dyDescent="0.15">
      <c r="A276" s="32">
        <v>43</v>
      </c>
      <c r="B276" s="33" t="s">
        <v>6707</v>
      </c>
      <c r="C276" s="34" t="s">
        <v>6708</v>
      </c>
      <c r="D276" s="422"/>
      <c r="E276" s="424"/>
      <c r="F276" s="36"/>
      <c r="G276" s="29"/>
      <c r="H276" s="418"/>
      <c r="I276" s="419"/>
      <c r="J276" s="419"/>
      <c r="K276" s="425"/>
      <c r="L276" s="420"/>
      <c r="M276" s="421"/>
      <c r="N276" s="421"/>
      <c r="O276" s="26" t="s">
        <v>17</v>
      </c>
      <c r="P276" s="1180">
        <f>$P$12</f>
        <v>0.96499999999999997</v>
      </c>
      <c r="Q276" s="1180"/>
      <c r="R276" s="166"/>
      <c r="S276" s="167"/>
      <c r="T276" s="167"/>
      <c r="U276" s="463"/>
      <c r="V276" s="70"/>
      <c r="W276" s="464"/>
      <c r="X276" s="1273"/>
      <c r="Y276" s="1273"/>
      <c r="Z276" s="1273"/>
      <c r="AA276" s="1273"/>
      <c r="AB276" s="1273"/>
      <c r="AC276" s="42" t="s">
        <v>4827</v>
      </c>
      <c r="AD276" s="99"/>
      <c r="AE276" s="99"/>
      <c r="AF276" s="99"/>
      <c r="AG276" s="99"/>
      <c r="AH276" s="99"/>
      <c r="AI276" s="43"/>
      <c r="AJ276" s="43"/>
      <c r="AK276" s="43"/>
      <c r="AL276" s="43"/>
      <c r="AM276" s="43"/>
      <c r="AN276" s="44" t="s">
        <v>17</v>
      </c>
      <c r="AO276" s="1157">
        <f>$AO$9</f>
        <v>0.5</v>
      </c>
      <c r="AP276" s="1157"/>
      <c r="AQ276" s="25"/>
      <c r="AR276" s="25"/>
      <c r="AS276" s="25"/>
      <c r="AT276" s="25"/>
      <c r="AU276" s="101">
        <f>ROUND(ROUND(ROUND(H275*P276,0)*V264,0)*AO276,0)</f>
        <v>269</v>
      </c>
      <c r="AV276" s="31"/>
    </row>
    <row r="277" spans="1:48" ht="17.100000000000001" customHeight="1" x14ac:dyDescent="0.15">
      <c r="A277" s="32">
        <v>43</v>
      </c>
      <c r="B277" s="33" t="s">
        <v>6709</v>
      </c>
      <c r="C277" s="34" t="s">
        <v>6710</v>
      </c>
      <c r="D277" s="422"/>
      <c r="E277" s="424"/>
      <c r="F277" s="36"/>
      <c r="G277" s="29"/>
      <c r="H277" s="20"/>
      <c r="K277" s="21"/>
      <c r="L277" s="416"/>
      <c r="M277" s="417"/>
      <c r="N277" s="417"/>
      <c r="O277" s="65"/>
      <c r="P277" s="156"/>
      <c r="Q277" s="156"/>
      <c r="R277" s="166"/>
      <c r="S277" s="167"/>
      <c r="T277" s="314"/>
      <c r="W277" s="449"/>
      <c r="X277" s="42"/>
      <c r="Y277" s="43"/>
      <c r="Z277" s="44"/>
      <c r="AA277" s="44"/>
      <c r="AB277" s="43"/>
      <c r="AC277" s="450"/>
      <c r="AD277" s="43"/>
      <c r="AE277" s="43"/>
      <c r="AF277" s="43"/>
      <c r="AG277" s="43"/>
      <c r="AH277" s="43"/>
      <c r="AI277" s="43"/>
      <c r="AJ277" s="43"/>
      <c r="AK277" s="43"/>
      <c r="AL277" s="43"/>
      <c r="AM277" s="43"/>
      <c r="AN277" s="44"/>
      <c r="AO277" s="45"/>
      <c r="AP277" s="45"/>
      <c r="AQ277" s="1198" t="s">
        <v>4833</v>
      </c>
      <c r="AR277" s="1281"/>
      <c r="AS277" s="1281"/>
      <c r="AT277" s="1299"/>
      <c r="AU277" s="101">
        <f>ROUND(ROUND(H275*V264,0)*AS280,0)</f>
        <v>530</v>
      </c>
      <c r="AV277" s="31"/>
    </row>
    <row r="278" spans="1:48" ht="17.100000000000001" customHeight="1" x14ac:dyDescent="0.15">
      <c r="A278" s="32">
        <v>43</v>
      </c>
      <c r="B278" s="33" t="s">
        <v>6711</v>
      </c>
      <c r="C278" s="34" t="s">
        <v>6712</v>
      </c>
      <c r="D278" s="422"/>
      <c r="E278" s="424"/>
      <c r="F278" s="36"/>
      <c r="G278" s="29"/>
      <c r="H278" s="20"/>
      <c r="K278" s="21"/>
      <c r="L278" s="418"/>
      <c r="M278" s="419"/>
      <c r="N278" s="419"/>
      <c r="O278" s="23"/>
      <c r="P278" s="167"/>
      <c r="Q278" s="167"/>
      <c r="R278" s="166"/>
      <c r="S278" s="167"/>
      <c r="T278" s="314"/>
      <c r="W278" s="449"/>
      <c r="X278" s="1271" t="s">
        <v>4824</v>
      </c>
      <c r="Y278" s="1202"/>
      <c r="Z278" s="1202"/>
      <c r="AA278" s="1202"/>
      <c r="AB278" s="1202"/>
      <c r="AC278" s="42" t="s">
        <v>4825</v>
      </c>
      <c r="AD278" s="99"/>
      <c r="AE278" s="99"/>
      <c r="AF278" s="99"/>
      <c r="AG278" s="99"/>
      <c r="AH278" s="99"/>
      <c r="AI278" s="43"/>
      <c r="AJ278" s="43"/>
      <c r="AK278" s="43"/>
      <c r="AL278" s="43"/>
      <c r="AM278" s="43"/>
      <c r="AN278" s="44" t="s">
        <v>17</v>
      </c>
      <c r="AO278" s="1157">
        <f>$AO$8</f>
        <v>0.7</v>
      </c>
      <c r="AP278" s="1157"/>
      <c r="AQ278" s="1268"/>
      <c r="AR278" s="1269"/>
      <c r="AS278" s="1269"/>
      <c r="AT278" s="1270"/>
      <c r="AU278" s="101">
        <f>ROUND(ROUND(ROUND(H275*V264,0)*AO278,0)*AS280,0)</f>
        <v>371</v>
      </c>
      <c r="AV278" s="31"/>
    </row>
    <row r="279" spans="1:48" ht="17.100000000000001" customHeight="1" x14ac:dyDescent="0.15">
      <c r="A279" s="32">
        <v>43</v>
      </c>
      <c r="B279" s="33" t="s">
        <v>6713</v>
      </c>
      <c r="C279" s="34" t="s">
        <v>6714</v>
      </c>
      <c r="D279" s="422"/>
      <c r="E279" s="424"/>
      <c r="F279" s="36"/>
      <c r="G279" s="29"/>
      <c r="H279" s="20"/>
      <c r="K279" s="21"/>
      <c r="L279" s="420"/>
      <c r="M279" s="421"/>
      <c r="N279" s="421"/>
      <c r="O279" s="26"/>
      <c r="P279" s="27"/>
      <c r="Q279" s="27"/>
      <c r="R279" s="166"/>
      <c r="S279" s="167"/>
      <c r="T279" s="314"/>
      <c r="W279" s="449"/>
      <c r="X279" s="1272"/>
      <c r="Y279" s="1273"/>
      <c r="Z279" s="1273"/>
      <c r="AA279" s="1273"/>
      <c r="AB279" s="1273"/>
      <c r="AC279" s="42" t="s">
        <v>4827</v>
      </c>
      <c r="AD279" s="99"/>
      <c r="AE279" s="99"/>
      <c r="AF279" s="99"/>
      <c r="AG279" s="99"/>
      <c r="AH279" s="99"/>
      <c r="AI279" s="43"/>
      <c r="AJ279" s="43"/>
      <c r="AK279" s="43"/>
      <c r="AL279" s="43"/>
      <c r="AM279" s="43"/>
      <c r="AN279" s="44" t="s">
        <v>17</v>
      </c>
      <c r="AO279" s="1157">
        <f>$AO$9</f>
        <v>0.5</v>
      </c>
      <c r="AP279" s="1157"/>
      <c r="AQ279" s="20"/>
      <c r="AR279" s="4"/>
      <c r="AS279" s="4"/>
      <c r="AT279" s="21"/>
      <c r="AU279" s="101">
        <f>ROUND(ROUND(ROUND(H275*V264,0)*AO279,0)*AS280,0)</f>
        <v>265</v>
      </c>
      <c r="AV279" s="31"/>
    </row>
    <row r="280" spans="1:48" ht="17.100000000000001" customHeight="1" x14ac:dyDescent="0.15">
      <c r="A280" s="32">
        <v>43</v>
      </c>
      <c r="B280" s="33" t="s">
        <v>6715</v>
      </c>
      <c r="C280" s="34" t="s">
        <v>6716</v>
      </c>
      <c r="D280" s="422"/>
      <c r="E280" s="424"/>
      <c r="F280" s="36"/>
      <c r="G280" s="29"/>
      <c r="H280" s="20"/>
      <c r="K280" s="21"/>
      <c r="L280" s="1271" t="s">
        <v>4829</v>
      </c>
      <c r="M280" s="1202"/>
      <c r="N280" s="1202"/>
      <c r="O280" s="1202"/>
      <c r="P280" s="1202"/>
      <c r="Q280" s="1202"/>
      <c r="R280" s="418"/>
      <c r="S280" s="419"/>
      <c r="T280" s="425"/>
      <c r="W280" s="449"/>
      <c r="X280" s="42"/>
      <c r="Y280" s="43"/>
      <c r="Z280" s="44"/>
      <c r="AA280" s="44"/>
      <c r="AB280" s="43"/>
      <c r="AC280" s="450"/>
      <c r="AD280" s="43"/>
      <c r="AE280" s="43"/>
      <c r="AF280" s="43"/>
      <c r="AG280" s="43"/>
      <c r="AH280" s="43"/>
      <c r="AI280" s="43"/>
      <c r="AJ280" s="43"/>
      <c r="AK280" s="43"/>
      <c r="AL280" s="43"/>
      <c r="AM280" s="43"/>
      <c r="AN280" s="44"/>
      <c r="AO280" s="45"/>
      <c r="AP280" s="45"/>
      <c r="AQ280" s="20"/>
      <c r="AR280" s="23" t="s">
        <v>17</v>
      </c>
      <c r="AS280" s="1158">
        <f>AS268</f>
        <v>0.95</v>
      </c>
      <c r="AT280" s="1159"/>
      <c r="AU280" s="101">
        <f>ROUND(ROUND(ROUND(H275*P282,0)*V264,0)*AS280,0)</f>
        <v>511</v>
      </c>
      <c r="AV280" s="31"/>
    </row>
    <row r="281" spans="1:48" ht="17.100000000000001" customHeight="1" x14ac:dyDescent="0.15">
      <c r="A281" s="32">
        <v>43</v>
      </c>
      <c r="B281" s="33" t="s">
        <v>6717</v>
      </c>
      <c r="C281" s="34" t="s">
        <v>6718</v>
      </c>
      <c r="D281" s="422"/>
      <c r="E281" s="424"/>
      <c r="F281" s="36"/>
      <c r="G281" s="29"/>
      <c r="H281" s="20"/>
      <c r="K281" s="21"/>
      <c r="L281" s="1228"/>
      <c r="M281" s="1283"/>
      <c r="N281" s="1283"/>
      <c r="O281" s="1283"/>
      <c r="P281" s="1283"/>
      <c r="Q281" s="1283"/>
      <c r="R281" s="418"/>
      <c r="S281" s="419"/>
      <c r="T281" s="425"/>
      <c r="W281" s="449"/>
      <c r="X281" s="1271" t="s">
        <v>4824</v>
      </c>
      <c r="Y281" s="1202"/>
      <c r="Z281" s="1202"/>
      <c r="AA281" s="1202"/>
      <c r="AB281" s="1202"/>
      <c r="AC281" s="42" t="s">
        <v>4825</v>
      </c>
      <c r="AD281" s="99"/>
      <c r="AE281" s="99"/>
      <c r="AF281" s="99"/>
      <c r="AG281" s="99"/>
      <c r="AH281" s="99"/>
      <c r="AI281" s="43"/>
      <c r="AJ281" s="43"/>
      <c r="AK281" s="43"/>
      <c r="AL281" s="43"/>
      <c r="AM281" s="43"/>
      <c r="AN281" s="44" t="s">
        <v>17</v>
      </c>
      <c r="AO281" s="1157">
        <f>$AO$8</f>
        <v>0.7</v>
      </c>
      <c r="AP281" s="1157"/>
      <c r="AQ281" s="20"/>
      <c r="AR281" s="4"/>
      <c r="AS281" s="4"/>
      <c r="AT281" s="21"/>
      <c r="AU281" s="101">
        <f>ROUND(ROUND(ROUND(ROUND(H275*P282,0)*V264,0)*AO281,0)*AS280,0)</f>
        <v>358</v>
      </c>
      <c r="AV281" s="31"/>
    </row>
    <row r="282" spans="1:48" ht="17.100000000000001" customHeight="1" x14ac:dyDescent="0.15">
      <c r="A282" s="32">
        <v>43</v>
      </c>
      <c r="B282" s="33" t="s">
        <v>6719</v>
      </c>
      <c r="C282" s="34" t="s">
        <v>6720</v>
      </c>
      <c r="D282" s="422"/>
      <c r="E282" s="424"/>
      <c r="F282" s="36"/>
      <c r="G282" s="29"/>
      <c r="H282" s="20"/>
      <c r="K282" s="21"/>
      <c r="L282" s="420"/>
      <c r="M282" s="421"/>
      <c r="N282" s="421"/>
      <c r="O282" s="26" t="s">
        <v>17</v>
      </c>
      <c r="P282" s="1180">
        <f>$P$12</f>
        <v>0.96499999999999997</v>
      </c>
      <c r="Q282" s="1180"/>
      <c r="R282" s="166"/>
      <c r="S282" s="167"/>
      <c r="T282" s="314"/>
      <c r="W282" s="449"/>
      <c r="X282" s="1272"/>
      <c r="Y282" s="1273"/>
      <c r="Z282" s="1273"/>
      <c r="AA282" s="1273"/>
      <c r="AB282" s="1273"/>
      <c r="AC282" s="42" t="s">
        <v>4827</v>
      </c>
      <c r="AD282" s="99"/>
      <c r="AE282" s="99"/>
      <c r="AF282" s="99"/>
      <c r="AG282" s="99"/>
      <c r="AH282" s="99"/>
      <c r="AI282" s="43"/>
      <c r="AJ282" s="43"/>
      <c r="AK282" s="43"/>
      <c r="AL282" s="43"/>
      <c r="AM282" s="43"/>
      <c r="AN282" s="44" t="s">
        <v>17</v>
      </c>
      <c r="AO282" s="1157">
        <f>$AO$9</f>
        <v>0.5</v>
      </c>
      <c r="AP282" s="1157"/>
      <c r="AQ282" s="24"/>
      <c r="AR282" s="25"/>
      <c r="AS282" s="25"/>
      <c r="AT282" s="38"/>
      <c r="AU282" s="101">
        <f>ROUND(ROUND(ROUND(ROUND(H275*P282,0)*V264,0)*AO282,0)*AS280,0)</f>
        <v>256</v>
      </c>
      <c r="AV282" s="31"/>
    </row>
    <row r="283" spans="1:48" ht="17.100000000000001" customHeight="1" x14ac:dyDescent="0.15">
      <c r="A283" s="32">
        <v>43</v>
      </c>
      <c r="B283" s="33" t="s">
        <v>6721</v>
      </c>
      <c r="C283" s="34" t="s">
        <v>6722</v>
      </c>
      <c r="D283" s="422"/>
      <c r="E283" s="424"/>
      <c r="F283" s="36"/>
      <c r="G283" s="29"/>
      <c r="H283" s="1085" t="s">
        <v>4853</v>
      </c>
      <c r="I283" s="1086"/>
      <c r="J283" s="1086"/>
      <c r="K283" s="1087"/>
      <c r="L283" s="416"/>
      <c r="M283" s="417"/>
      <c r="N283" s="417"/>
      <c r="O283" s="65"/>
      <c r="P283" s="156"/>
      <c r="Q283" s="156"/>
      <c r="R283" s="166"/>
      <c r="S283" s="167"/>
      <c r="T283" s="167"/>
      <c r="U283" s="463"/>
      <c r="V283" s="70"/>
      <c r="W283" s="464"/>
      <c r="X283" s="43"/>
      <c r="Y283" s="43"/>
      <c r="Z283" s="44"/>
      <c r="AA283" s="44"/>
      <c r="AB283" s="43"/>
      <c r="AC283" s="450"/>
      <c r="AD283" s="43"/>
      <c r="AE283" s="43"/>
      <c r="AF283" s="43"/>
      <c r="AG283" s="43"/>
      <c r="AH283" s="43"/>
      <c r="AI283" s="43"/>
      <c r="AJ283" s="43"/>
      <c r="AK283" s="43"/>
      <c r="AL283" s="43"/>
      <c r="AM283" s="43"/>
      <c r="AN283" s="44"/>
      <c r="AO283" s="45"/>
      <c r="AP283" s="45"/>
      <c r="AQ283" s="25"/>
      <c r="AR283" s="25"/>
      <c r="AS283" s="25"/>
      <c r="AT283" s="25"/>
      <c r="AU283" s="35">
        <f>ROUND(H287*V264,0)</f>
        <v>452</v>
      </c>
      <c r="AV283" s="31"/>
    </row>
    <row r="284" spans="1:48" ht="17.100000000000001" customHeight="1" x14ac:dyDescent="0.15">
      <c r="A284" s="32">
        <v>43</v>
      </c>
      <c r="B284" s="33" t="s">
        <v>6723</v>
      </c>
      <c r="C284" s="34" t="s">
        <v>6724</v>
      </c>
      <c r="D284" s="422"/>
      <c r="E284" s="424"/>
      <c r="F284" s="29"/>
      <c r="G284" s="29"/>
      <c r="H284" s="1088"/>
      <c r="I284" s="1089"/>
      <c r="J284" s="1089"/>
      <c r="K284" s="1090"/>
      <c r="L284" s="418"/>
      <c r="M284" s="419"/>
      <c r="N284" s="419"/>
      <c r="O284" s="23"/>
      <c r="P284" s="167"/>
      <c r="Q284" s="167"/>
      <c r="R284" s="166"/>
      <c r="S284" s="167"/>
      <c r="T284" s="167"/>
      <c r="U284" s="463"/>
      <c r="V284" s="70"/>
      <c r="W284" s="464"/>
      <c r="X284" s="1202" t="s">
        <v>4824</v>
      </c>
      <c r="Y284" s="1202"/>
      <c r="Z284" s="1202"/>
      <c r="AA284" s="1202"/>
      <c r="AB284" s="1202"/>
      <c r="AC284" s="42" t="s">
        <v>4825</v>
      </c>
      <c r="AD284" s="99"/>
      <c r="AE284" s="99"/>
      <c r="AF284" s="99"/>
      <c r="AG284" s="99"/>
      <c r="AH284" s="99"/>
      <c r="AI284" s="43"/>
      <c r="AJ284" s="43"/>
      <c r="AK284" s="43"/>
      <c r="AL284" s="43"/>
      <c r="AM284" s="43"/>
      <c r="AN284" s="44" t="s">
        <v>17</v>
      </c>
      <c r="AO284" s="1157">
        <f>$AO$8</f>
        <v>0.7</v>
      </c>
      <c r="AP284" s="1157"/>
      <c r="AQ284" s="43"/>
      <c r="AR284" s="43"/>
      <c r="AS284" s="43"/>
      <c r="AT284" s="43"/>
      <c r="AU284" s="101">
        <f>ROUND(ROUND(H287*V264,0)*AO284,0)</f>
        <v>316</v>
      </c>
      <c r="AV284" s="31"/>
    </row>
    <row r="285" spans="1:48" ht="17.100000000000001" customHeight="1" x14ac:dyDescent="0.15">
      <c r="A285" s="32">
        <v>43</v>
      </c>
      <c r="B285" s="33" t="s">
        <v>6725</v>
      </c>
      <c r="C285" s="34" t="s">
        <v>6726</v>
      </c>
      <c r="D285" s="422"/>
      <c r="E285" s="424"/>
      <c r="F285" s="29"/>
      <c r="G285" s="29"/>
      <c r="H285" s="1088"/>
      <c r="I285" s="1089"/>
      <c r="J285" s="1089"/>
      <c r="K285" s="1090"/>
      <c r="L285" s="420"/>
      <c r="M285" s="421"/>
      <c r="N285" s="421"/>
      <c r="O285" s="26"/>
      <c r="P285" s="27"/>
      <c r="Q285" s="27"/>
      <c r="R285" s="166"/>
      <c r="S285" s="167"/>
      <c r="T285" s="167"/>
      <c r="U285" s="463"/>
      <c r="V285" s="70"/>
      <c r="W285" s="464"/>
      <c r="X285" s="1273"/>
      <c r="Y285" s="1273"/>
      <c r="Z285" s="1273"/>
      <c r="AA285" s="1273"/>
      <c r="AB285" s="1273"/>
      <c r="AC285" s="42" t="s">
        <v>4827</v>
      </c>
      <c r="AD285" s="99"/>
      <c r="AE285" s="99"/>
      <c r="AF285" s="99"/>
      <c r="AG285" s="99"/>
      <c r="AH285" s="99"/>
      <c r="AI285" s="43"/>
      <c r="AJ285" s="43"/>
      <c r="AK285" s="43"/>
      <c r="AL285" s="43"/>
      <c r="AM285" s="43"/>
      <c r="AN285" s="44" t="s">
        <v>17</v>
      </c>
      <c r="AO285" s="1157">
        <f>$AO$9</f>
        <v>0.5</v>
      </c>
      <c r="AP285" s="1157"/>
      <c r="AQ285" s="43"/>
      <c r="AR285" s="43"/>
      <c r="AS285" s="43"/>
      <c r="AT285" s="43"/>
      <c r="AU285" s="101">
        <f>ROUND(ROUND(H287*V264,0)*AO285,0)</f>
        <v>226</v>
      </c>
      <c r="AV285" s="31"/>
    </row>
    <row r="286" spans="1:48" ht="17.100000000000001" customHeight="1" x14ac:dyDescent="0.15">
      <c r="A286" s="32">
        <v>43</v>
      </c>
      <c r="B286" s="33" t="s">
        <v>6727</v>
      </c>
      <c r="C286" s="34" t="s">
        <v>6728</v>
      </c>
      <c r="D286" s="422"/>
      <c r="E286" s="424"/>
      <c r="F286" s="29"/>
      <c r="G286" s="29"/>
      <c r="H286" s="1088"/>
      <c r="I286" s="1089"/>
      <c r="J286" s="1089"/>
      <c r="K286" s="1090"/>
      <c r="L286" s="1271" t="s">
        <v>4829</v>
      </c>
      <c r="M286" s="1202"/>
      <c r="N286" s="1202"/>
      <c r="O286" s="1202"/>
      <c r="P286" s="1202"/>
      <c r="Q286" s="1202"/>
      <c r="R286" s="418"/>
      <c r="S286" s="419"/>
      <c r="T286" s="419"/>
      <c r="U286" s="463"/>
      <c r="V286" s="70"/>
      <c r="W286" s="464"/>
      <c r="X286" s="43"/>
      <c r="Y286" s="43"/>
      <c r="Z286" s="44"/>
      <c r="AA286" s="44"/>
      <c r="AB286" s="43"/>
      <c r="AC286" s="450"/>
      <c r="AD286" s="43"/>
      <c r="AE286" s="43"/>
      <c r="AF286" s="43"/>
      <c r="AG286" s="43"/>
      <c r="AH286" s="43"/>
      <c r="AI286" s="43"/>
      <c r="AJ286" s="43"/>
      <c r="AK286" s="43"/>
      <c r="AL286" s="43"/>
      <c r="AM286" s="43"/>
      <c r="AN286" s="44"/>
      <c r="AO286" s="45"/>
      <c r="AP286" s="45"/>
      <c r="AQ286" s="43"/>
      <c r="AR286" s="43"/>
      <c r="AS286" s="25"/>
      <c r="AT286" s="25"/>
      <c r="AU286" s="101">
        <f>ROUND(ROUND(H287*P288,0)*V264,0)</f>
        <v>436</v>
      </c>
      <c r="AV286" s="31"/>
    </row>
    <row r="287" spans="1:48" ht="17.100000000000001" customHeight="1" x14ac:dyDescent="0.15">
      <c r="A287" s="32">
        <v>43</v>
      </c>
      <c r="B287" s="33" t="s">
        <v>6729</v>
      </c>
      <c r="C287" s="34" t="s">
        <v>6730</v>
      </c>
      <c r="D287" s="422"/>
      <c r="E287" s="424"/>
      <c r="F287" s="29"/>
      <c r="G287" s="29"/>
      <c r="H287" s="1280">
        <f>'15就労移行支援(基本)'!K287</f>
        <v>646</v>
      </c>
      <c r="I287" s="1108"/>
      <c r="J287" s="4" t="s">
        <v>21</v>
      </c>
      <c r="K287" s="22"/>
      <c r="L287" s="1228"/>
      <c r="M287" s="1283"/>
      <c r="N287" s="1283"/>
      <c r="O287" s="1283"/>
      <c r="P287" s="1283"/>
      <c r="Q287" s="1283"/>
      <c r="R287" s="418"/>
      <c r="S287" s="419"/>
      <c r="T287" s="419"/>
      <c r="U287" s="463"/>
      <c r="V287" s="70"/>
      <c r="W287" s="464"/>
      <c r="X287" s="1202" t="s">
        <v>4824</v>
      </c>
      <c r="Y287" s="1202"/>
      <c r="Z287" s="1202"/>
      <c r="AA287" s="1202"/>
      <c r="AB287" s="1202"/>
      <c r="AC287" s="42" t="s">
        <v>4825</v>
      </c>
      <c r="AD287" s="99"/>
      <c r="AE287" s="99"/>
      <c r="AF287" s="99"/>
      <c r="AG287" s="99"/>
      <c r="AH287" s="99"/>
      <c r="AI287" s="43"/>
      <c r="AJ287" s="43"/>
      <c r="AK287" s="43"/>
      <c r="AL287" s="43"/>
      <c r="AM287" s="43"/>
      <c r="AN287" s="44" t="s">
        <v>17</v>
      </c>
      <c r="AO287" s="1157">
        <f>$AO$8</f>
        <v>0.7</v>
      </c>
      <c r="AP287" s="1157"/>
      <c r="AQ287" s="25"/>
      <c r="AR287" s="25"/>
      <c r="AS287" s="25"/>
      <c r="AT287" s="25"/>
      <c r="AU287" s="101">
        <f>ROUND(ROUND(ROUND(H287*P288,0)*V264,0)*AO287,0)</f>
        <v>305</v>
      </c>
      <c r="AV287" s="31"/>
    </row>
    <row r="288" spans="1:48" ht="17.100000000000001" customHeight="1" x14ac:dyDescent="0.15">
      <c r="A288" s="32">
        <v>43</v>
      </c>
      <c r="B288" s="33" t="s">
        <v>6731</v>
      </c>
      <c r="C288" s="34" t="s">
        <v>6732</v>
      </c>
      <c r="D288" s="422"/>
      <c r="E288" s="424"/>
      <c r="F288" s="29"/>
      <c r="G288" s="29"/>
      <c r="H288" s="418"/>
      <c r="I288" s="419"/>
      <c r="J288" s="419"/>
      <c r="K288" s="425"/>
      <c r="L288" s="420"/>
      <c r="M288" s="421"/>
      <c r="N288" s="421"/>
      <c r="O288" s="26" t="s">
        <v>17</v>
      </c>
      <c r="P288" s="1180">
        <f>$P$12</f>
        <v>0.96499999999999997</v>
      </c>
      <c r="Q288" s="1180"/>
      <c r="R288" s="166"/>
      <c r="S288" s="167"/>
      <c r="T288" s="167"/>
      <c r="U288" s="463"/>
      <c r="V288" s="70"/>
      <c r="W288" s="464"/>
      <c r="X288" s="1273"/>
      <c r="Y288" s="1273"/>
      <c r="Z288" s="1273"/>
      <c r="AA288" s="1273"/>
      <c r="AB288" s="1273"/>
      <c r="AC288" s="42" t="s">
        <v>4827</v>
      </c>
      <c r="AD288" s="99"/>
      <c r="AE288" s="99"/>
      <c r="AF288" s="99"/>
      <c r="AG288" s="99"/>
      <c r="AH288" s="99"/>
      <c r="AI288" s="43"/>
      <c r="AJ288" s="43"/>
      <c r="AK288" s="43"/>
      <c r="AL288" s="43"/>
      <c r="AM288" s="43"/>
      <c r="AN288" s="44" t="s">
        <v>17</v>
      </c>
      <c r="AO288" s="1157">
        <f>$AO$9</f>
        <v>0.5</v>
      </c>
      <c r="AP288" s="1157"/>
      <c r="AQ288" s="25"/>
      <c r="AR288" s="25"/>
      <c r="AS288" s="25"/>
      <c r="AT288" s="25"/>
      <c r="AU288" s="101">
        <f>ROUND(ROUND(ROUND(H287*P288,0)*V264,0)*AO288,0)</f>
        <v>218</v>
      </c>
      <c r="AV288" s="31"/>
    </row>
    <row r="289" spans="1:48" ht="17.100000000000001" customHeight="1" x14ac:dyDescent="0.15">
      <c r="A289" s="32">
        <v>43</v>
      </c>
      <c r="B289" s="33" t="s">
        <v>6733</v>
      </c>
      <c r="C289" s="34" t="s">
        <v>6734</v>
      </c>
      <c r="D289" s="422"/>
      <c r="E289" s="424"/>
      <c r="F289" s="29"/>
      <c r="G289" s="29"/>
      <c r="H289" s="20"/>
      <c r="K289" s="21"/>
      <c r="L289" s="416"/>
      <c r="M289" s="417"/>
      <c r="N289" s="417"/>
      <c r="O289" s="65"/>
      <c r="P289" s="156"/>
      <c r="Q289" s="156"/>
      <c r="R289" s="166"/>
      <c r="S289" s="167"/>
      <c r="T289" s="314"/>
      <c r="W289" s="449"/>
      <c r="X289" s="42"/>
      <c r="Y289" s="43"/>
      <c r="Z289" s="44"/>
      <c r="AA289" s="44"/>
      <c r="AB289" s="43"/>
      <c r="AC289" s="450"/>
      <c r="AD289" s="43"/>
      <c r="AE289" s="43"/>
      <c r="AF289" s="43"/>
      <c r="AG289" s="43"/>
      <c r="AH289" s="43"/>
      <c r="AI289" s="43"/>
      <c r="AJ289" s="43"/>
      <c r="AK289" s="43"/>
      <c r="AL289" s="43"/>
      <c r="AM289" s="43"/>
      <c r="AN289" s="44"/>
      <c r="AO289" s="45"/>
      <c r="AP289" s="45"/>
      <c r="AQ289" s="1198" t="s">
        <v>4833</v>
      </c>
      <c r="AR289" s="1281"/>
      <c r="AS289" s="1281"/>
      <c r="AT289" s="1299"/>
      <c r="AU289" s="101">
        <f>ROUND(ROUND(H287*V264,0)*AS292,0)</f>
        <v>429</v>
      </c>
      <c r="AV289" s="31"/>
    </row>
    <row r="290" spans="1:48" ht="17.100000000000001" customHeight="1" x14ac:dyDescent="0.15">
      <c r="A290" s="32">
        <v>43</v>
      </c>
      <c r="B290" s="33" t="s">
        <v>6735</v>
      </c>
      <c r="C290" s="34" t="s">
        <v>6736</v>
      </c>
      <c r="D290" s="422"/>
      <c r="E290" s="424"/>
      <c r="F290" s="29"/>
      <c r="G290" s="29"/>
      <c r="H290" s="20"/>
      <c r="K290" s="21"/>
      <c r="L290" s="418"/>
      <c r="M290" s="419"/>
      <c r="N290" s="419"/>
      <c r="O290" s="23"/>
      <c r="P290" s="167"/>
      <c r="Q290" s="167"/>
      <c r="R290" s="166"/>
      <c r="S290" s="167"/>
      <c r="T290" s="314"/>
      <c r="W290" s="449"/>
      <c r="X290" s="1271" t="s">
        <v>4824</v>
      </c>
      <c r="Y290" s="1202"/>
      <c r="Z290" s="1202"/>
      <c r="AA290" s="1202"/>
      <c r="AB290" s="1202"/>
      <c r="AC290" s="42" t="s">
        <v>4825</v>
      </c>
      <c r="AD290" s="99"/>
      <c r="AE290" s="99"/>
      <c r="AF290" s="99"/>
      <c r="AG290" s="99"/>
      <c r="AH290" s="99"/>
      <c r="AI290" s="43"/>
      <c r="AJ290" s="43"/>
      <c r="AK290" s="43"/>
      <c r="AL290" s="43"/>
      <c r="AM290" s="43"/>
      <c r="AN290" s="44" t="s">
        <v>17</v>
      </c>
      <c r="AO290" s="1157">
        <f>$AO$8</f>
        <v>0.7</v>
      </c>
      <c r="AP290" s="1157"/>
      <c r="AQ290" s="1268"/>
      <c r="AR290" s="1269"/>
      <c r="AS290" s="1269"/>
      <c r="AT290" s="1270"/>
      <c r="AU290" s="101">
        <f>ROUND(ROUND(ROUND(H287*V264,0)*AO290,0)*AS292,0)</f>
        <v>300</v>
      </c>
      <c r="AV290" s="31"/>
    </row>
    <row r="291" spans="1:48" ht="17.100000000000001" customHeight="1" x14ac:dyDescent="0.15">
      <c r="A291" s="32">
        <v>43</v>
      </c>
      <c r="B291" s="33" t="s">
        <v>6737</v>
      </c>
      <c r="C291" s="34" t="s">
        <v>6738</v>
      </c>
      <c r="D291" s="422"/>
      <c r="E291" s="424"/>
      <c r="F291" s="29"/>
      <c r="G291" s="29"/>
      <c r="H291" s="20"/>
      <c r="K291" s="21"/>
      <c r="L291" s="420"/>
      <c r="M291" s="421"/>
      <c r="N291" s="421"/>
      <c r="O291" s="26"/>
      <c r="P291" s="27"/>
      <c r="Q291" s="27"/>
      <c r="R291" s="166"/>
      <c r="S291" s="167"/>
      <c r="T291" s="314"/>
      <c r="W291" s="449"/>
      <c r="X291" s="1272"/>
      <c r="Y291" s="1273"/>
      <c r="Z291" s="1273"/>
      <c r="AA291" s="1273"/>
      <c r="AB291" s="1273"/>
      <c r="AC291" s="42" t="s">
        <v>4827</v>
      </c>
      <c r="AD291" s="99"/>
      <c r="AE291" s="99"/>
      <c r="AF291" s="99"/>
      <c r="AG291" s="99"/>
      <c r="AH291" s="99"/>
      <c r="AI291" s="43"/>
      <c r="AJ291" s="43"/>
      <c r="AK291" s="43"/>
      <c r="AL291" s="43"/>
      <c r="AM291" s="43"/>
      <c r="AN291" s="44" t="s">
        <v>17</v>
      </c>
      <c r="AO291" s="1157">
        <f>$AO$9</f>
        <v>0.5</v>
      </c>
      <c r="AP291" s="1157"/>
      <c r="AQ291" s="20"/>
      <c r="AR291" s="4"/>
      <c r="AS291" s="4"/>
      <c r="AT291" s="21"/>
      <c r="AU291" s="101">
        <f>ROUND(ROUND(ROUND(H287*V264,0)*AO291,0)*AS292,0)</f>
        <v>215</v>
      </c>
      <c r="AV291" s="31"/>
    </row>
    <row r="292" spans="1:48" ht="17.100000000000001" customHeight="1" x14ac:dyDescent="0.15">
      <c r="A292" s="32">
        <v>43</v>
      </c>
      <c r="B292" s="33" t="s">
        <v>6739</v>
      </c>
      <c r="C292" s="34" t="s">
        <v>6740</v>
      </c>
      <c r="D292" s="422"/>
      <c r="E292" s="424"/>
      <c r="F292" s="29"/>
      <c r="G292" s="29"/>
      <c r="H292" s="20"/>
      <c r="K292" s="21"/>
      <c r="L292" s="1271" t="s">
        <v>4829</v>
      </c>
      <c r="M292" s="1202"/>
      <c r="N292" s="1202"/>
      <c r="O292" s="1202"/>
      <c r="P292" s="1202"/>
      <c r="Q292" s="1202"/>
      <c r="R292" s="418"/>
      <c r="S292" s="419"/>
      <c r="T292" s="425"/>
      <c r="W292" s="449"/>
      <c r="X292" s="42"/>
      <c r="Y292" s="43"/>
      <c r="Z292" s="44"/>
      <c r="AA292" s="44"/>
      <c r="AB292" s="43"/>
      <c r="AC292" s="450"/>
      <c r="AD292" s="43"/>
      <c r="AE292" s="43"/>
      <c r="AF292" s="43"/>
      <c r="AG292" s="43"/>
      <c r="AH292" s="43"/>
      <c r="AI292" s="43"/>
      <c r="AJ292" s="43"/>
      <c r="AK292" s="43"/>
      <c r="AL292" s="43"/>
      <c r="AM292" s="43"/>
      <c r="AN292" s="44"/>
      <c r="AO292" s="45"/>
      <c r="AP292" s="45"/>
      <c r="AQ292" s="20"/>
      <c r="AR292" s="23" t="s">
        <v>17</v>
      </c>
      <c r="AS292" s="1158">
        <f>AS280</f>
        <v>0.95</v>
      </c>
      <c r="AT292" s="1159"/>
      <c r="AU292" s="101">
        <f>ROUND(ROUND(ROUND(H287*P294,0)*V264,0)*AS292,0)</f>
        <v>414</v>
      </c>
      <c r="AV292" s="31"/>
    </row>
    <row r="293" spans="1:48" ht="17.100000000000001" customHeight="1" x14ac:dyDescent="0.15">
      <c r="A293" s="32">
        <v>43</v>
      </c>
      <c r="B293" s="33" t="s">
        <v>6741</v>
      </c>
      <c r="C293" s="34" t="s">
        <v>6742</v>
      </c>
      <c r="D293" s="422"/>
      <c r="E293" s="424"/>
      <c r="F293" s="29"/>
      <c r="G293" s="29"/>
      <c r="H293" s="20"/>
      <c r="K293" s="21"/>
      <c r="L293" s="1228"/>
      <c r="M293" s="1283"/>
      <c r="N293" s="1283"/>
      <c r="O293" s="1283"/>
      <c r="P293" s="1283"/>
      <c r="Q293" s="1283"/>
      <c r="R293" s="418"/>
      <c r="S293" s="419"/>
      <c r="T293" s="425"/>
      <c r="W293" s="449"/>
      <c r="X293" s="1271" t="s">
        <v>4824</v>
      </c>
      <c r="Y293" s="1202"/>
      <c r="Z293" s="1202"/>
      <c r="AA293" s="1202"/>
      <c r="AB293" s="1202"/>
      <c r="AC293" s="42" t="s">
        <v>4825</v>
      </c>
      <c r="AD293" s="99"/>
      <c r="AE293" s="99"/>
      <c r="AF293" s="99"/>
      <c r="AG293" s="99"/>
      <c r="AH293" s="99"/>
      <c r="AI293" s="43"/>
      <c r="AJ293" s="43"/>
      <c r="AK293" s="43"/>
      <c r="AL293" s="43"/>
      <c r="AM293" s="43"/>
      <c r="AN293" s="44" t="s">
        <v>17</v>
      </c>
      <c r="AO293" s="1157">
        <f>$AO$8</f>
        <v>0.7</v>
      </c>
      <c r="AP293" s="1157"/>
      <c r="AQ293" s="20"/>
      <c r="AR293" s="4"/>
      <c r="AS293" s="4"/>
      <c r="AT293" s="21"/>
      <c r="AU293" s="101">
        <f>ROUND(ROUND(ROUND(ROUND(H287*P294,0)*V264,0)*AO293,0)*AS292,0)</f>
        <v>290</v>
      </c>
      <c r="AV293" s="31"/>
    </row>
    <row r="294" spans="1:48" ht="17.100000000000001" customHeight="1" x14ac:dyDescent="0.15">
      <c r="A294" s="32">
        <v>43</v>
      </c>
      <c r="B294" s="33" t="s">
        <v>6743</v>
      </c>
      <c r="C294" s="34" t="s">
        <v>6744</v>
      </c>
      <c r="D294" s="422"/>
      <c r="E294" s="424"/>
      <c r="F294" s="29"/>
      <c r="G294" s="29"/>
      <c r="H294" s="20"/>
      <c r="K294" s="21"/>
      <c r="L294" s="420"/>
      <c r="M294" s="421"/>
      <c r="N294" s="421"/>
      <c r="O294" s="26" t="s">
        <v>17</v>
      </c>
      <c r="P294" s="1180">
        <f>$P$12</f>
        <v>0.96499999999999997</v>
      </c>
      <c r="Q294" s="1180"/>
      <c r="R294" s="166"/>
      <c r="S294" s="167"/>
      <c r="T294" s="314"/>
      <c r="W294" s="449"/>
      <c r="X294" s="1272"/>
      <c r="Y294" s="1273"/>
      <c r="Z294" s="1273"/>
      <c r="AA294" s="1273"/>
      <c r="AB294" s="1273"/>
      <c r="AC294" s="42" t="s">
        <v>4827</v>
      </c>
      <c r="AD294" s="99"/>
      <c r="AE294" s="99"/>
      <c r="AF294" s="99"/>
      <c r="AG294" s="99"/>
      <c r="AH294" s="99"/>
      <c r="AI294" s="43"/>
      <c r="AJ294" s="43"/>
      <c r="AK294" s="43"/>
      <c r="AL294" s="43"/>
      <c r="AM294" s="43"/>
      <c r="AN294" s="44" t="s">
        <v>17</v>
      </c>
      <c r="AO294" s="1157">
        <f>$AO$9</f>
        <v>0.5</v>
      </c>
      <c r="AP294" s="1157"/>
      <c r="AQ294" s="24"/>
      <c r="AR294" s="25"/>
      <c r="AS294" s="25"/>
      <c r="AT294" s="38"/>
      <c r="AU294" s="101">
        <f>ROUND(ROUND(ROUND(ROUND(H287*P294,0)*V264,0)*AO294,0)*AS292,0)</f>
        <v>207</v>
      </c>
      <c r="AV294" s="31"/>
    </row>
    <row r="295" spans="1:48" ht="17.100000000000001" customHeight="1" x14ac:dyDescent="0.15">
      <c r="A295" s="32">
        <v>43</v>
      </c>
      <c r="B295" s="33" t="s">
        <v>6745</v>
      </c>
      <c r="C295" s="34" t="s">
        <v>6746</v>
      </c>
      <c r="D295" s="422"/>
      <c r="E295" s="424"/>
      <c r="F295" s="36"/>
      <c r="G295" s="29"/>
      <c r="H295" s="1085" t="s">
        <v>4866</v>
      </c>
      <c r="I295" s="1086"/>
      <c r="J295" s="1086"/>
      <c r="K295" s="1087"/>
      <c r="L295" s="416"/>
      <c r="M295" s="417"/>
      <c r="N295" s="417"/>
      <c r="O295" s="65"/>
      <c r="P295" s="156"/>
      <c r="Q295" s="156"/>
      <c r="R295" s="1301" t="s">
        <v>6169</v>
      </c>
      <c r="S295" s="1311"/>
      <c r="T295" s="1312"/>
      <c r="U295" s="1219" t="s">
        <v>6170</v>
      </c>
      <c r="V295" s="1219"/>
      <c r="W295" s="1220"/>
      <c r="X295" s="43"/>
      <c r="Y295" s="43"/>
      <c r="Z295" s="44"/>
      <c r="AA295" s="44"/>
      <c r="AB295" s="43"/>
      <c r="AC295" s="450"/>
      <c r="AD295" s="43"/>
      <c r="AE295" s="43"/>
      <c r="AF295" s="43"/>
      <c r="AG295" s="43"/>
      <c r="AH295" s="43"/>
      <c r="AI295" s="43"/>
      <c r="AJ295" s="43"/>
      <c r="AK295" s="43"/>
      <c r="AL295" s="43"/>
      <c r="AM295" s="43"/>
      <c r="AN295" s="44"/>
      <c r="AO295" s="45"/>
      <c r="AP295" s="45"/>
      <c r="AQ295" s="43"/>
      <c r="AR295" s="43"/>
      <c r="AS295" s="43"/>
      <c r="AT295" s="43"/>
      <c r="AU295" s="35">
        <f>ROUND(H299*V300,0)</f>
        <v>381</v>
      </c>
      <c r="AV295" s="31"/>
    </row>
    <row r="296" spans="1:48" ht="17.100000000000001" customHeight="1" x14ac:dyDescent="0.15">
      <c r="A296" s="32">
        <v>43</v>
      </c>
      <c r="B296" s="33" t="s">
        <v>6747</v>
      </c>
      <c r="C296" s="34" t="s">
        <v>6748</v>
      </c>
      <c r="D296" s="422"/>
      <c r="E296" s="424"/>
      <c r="F296" s="29"/>
      <c r="G296" s="29"/>
      <c r="H296" s="1088"/>
      <c r="I296" s="1089"/>
      <c r="J296" s="1089"/>
      <c r="K296" s="1090"/>
      <c r="L296" s="418"/>
      <c r="M296" s="419"/>
      <c r="N296" s="419"/>
      <c r="O296" s="23"/>
      <c r="P296" s="167"/>
      <c r="Q296" s="167"/>
      <c r="R296" s="1313"/>
      <c r="S296" s="1314"/>
      <c r="T296" s="1315"/>
      <c r="U296" s="1309"/>
      <c r="V296" s="1309"/>
      <c r="W296" s="1310"/>
      <c r="X296" s="1202" t="s">
        <v>4824</v>
      </c>
      <c r="Y296" s="1202"/>
      <c r="Z296" s="1202"/>
      <c r="AA296" s="1202"/>
      <c r="AB296" s="1202"/>
      <c r="AC296" s="42" t="s">
        <v>4825</v>
      </c>
      <c r="AD296" s="99"/>
      <c r="AE296" s="99"/>
      <c r="AF296" s="99"/>
      <c r="AG296" s="99"/>
      <c r="AH296" s="99"/>
      <c r="AI296" s="43"/>
      <c r="AJ296" s="43"/>
      <c r="AK296" s="43"/>
      <c r="AL296" s="43"/>
      <c r="AM296" s="43"/>
      <c r="AN296" s="44" t="s">
        <v>17</v>
      </c>
      <c r="AO296" s="1157">
        <f>$AO$8</f>
        <v>0.7</v>
      </c>
      <c r="AP296" s="1157"/>
      <c r="AQ296" s="43"/>
      <c r="AR296" s="43"/>
      <c r="AS296" s="43"/>
      <c r="AT296" s="43"/>
      <c r="AU296" s="101">
        <f>ROUND(ROUND(H299*V300,0)*AO296,0)</f>
        <v>267</v>
      </c>
      <c r="AV296" s="31"/>
    </row>
    <row r="297" spans="1:48" ht="17.100000000000001" customHeight="1" x14ac:dyDescent="0.15">
      <c r="A297" s="32">
        <v>43</v>
      </c>
      <c r="B297" s="33" t="s">
        <v>6749</v>
      </c>
      <c r="C297" s="34" t="s">
        <v>6750</v>
      </c>
      <c r="D297" s="422"/>
      <c r="E297" s="424"/>
      <c r="F297" s="29"/>
      <c r="G297" s="29"/>
      <c r="H297" s="1088"/>
      <c r="I297" s="1089"/>
      <c r="J297" s="1089"/>
      <c r="K297" s="1090"/>
      <c r="L297" s="420"/>
      <c r="M297" s="421"/>
      <c r="N297" s="421"/>
      <c r="O297" s="26"/>
      <c r="P297" s="27"/>
      <c r="Q297" s="27"/>
      <c r="R297" s="1313"/>
      <c r="S297" s="1314"/>
      <c r="T297" s="1315"/>
      <c r="U297" s="1309"/>
      <c r="V297" s="1309"/>
      <c r="W297" s="1310"/>
      <c r="X297" s="1273"/>
      <c r="Y297" s="1273"/>
      <c r="Z297" s="1273"/>
      <c r="AA297" s="1273"/>
      <c r="AB297" s="1273"/>
      <c r="AC297" s="42" t="s">
        <v>4827</v>
      </c>
      <c r="AD297" s="99"/>
      <c r="AE297" s="99"/>
      <c r="AF297" s="99"/>
      <c r="AG297" s="99"/>
      <c r="AH297" s="99"/>
      <c r="AI297" s="43"/>
      <c r="AJ297" s="43"/>
      <c r="AK297" s="43"/>
      <c r="AL297" s="43"/>
      <c r="AM297" s="43"/>
      <c r="AN297" s="44" t="s">
        <v>17</v>
      </c>
      <c r="AO297" s="1157">
        <f>$AO$9</f>
        <v>0.5</v>
      </c>
      <c r="AP297" s="1157"/>
      <c r="AQ297" s="43"/>
      <c r="AR297" s="43"/>
      <c r="AS297" s="43"/>
      <c r="AT297" s="43"/>
      <c r="AU297" s="101">
        <f>ROUND(ROUND(H299*V300,0)*AO297,0)</f>
        <v>191</v>
      </c>
      <c r="AV297" s="31"/>
    </row>
    <row r="298" spans="1:48" ht="17.100000000000001" customHeight="1" x14ac:dyDescent="0.15">
      <c r="A298" s="32">
        <v>43</v>
      </c>
      <c r="B298" s="33" t="s">
        <v>6751</v>
      </c>
      <c r="C298" s="34" t="s">
        <v>6752</v>
      </c>
      <c r="D298" s="422"/>
      <c r="E298" s="424"/>
      <c r="F298" s="29"/>
      <c r="G298" s="29"/>
      <c r="H298" s="1088"/>
      <c r="I298" s="1089"/>
      <c r="J298" s="1089"/>
      <c r="K298" s="1090"/>
      <c r="L298" s="1271" t="s">
        <v>4829</v>
      </c>
      <c r="M298" s="1202"/>
      <c r="N298" s="1202"/>
      <c r="O298" s="1202"/>
      <c r="P298" s="1202"/>
      <c r="Q298" s="1202"/>
      <c r="R298" s="1313"/>
      <c r="S298" s="1314"/>
      <c r="T298" s="1315"/>
      <c r="U298" s="1069"/>
      <c r="V298" s="1069"/>
      <c r="W298" s="1070"/>
      <c r="X298" s="43"/>
      <c r="Y298" s="43"/>
      <c r="Z298" s="44"/>
      <c r="AA298" s="44"/>
      <c r="AB298" s="43"/>
      <c r="AC298" s="450"/>
      <c r="AD298" s="43"/>
      <c r="AE298" s="43"/>
      <c r="AF298" s="43"/>
      <c r="AG298" s="43"/>
      <c r="AH298" s="43"/>
      <c r="AI298" s="43"/>
      <c r="AJ298" s="43"/>
      <c r="AK298" s="43"/>
      <c r="AL298" s="43"/>
      <c r="AM298" s="43"/>
      <c r="AN298" s="44"/>
      <c r="AO298" s="45"/>
      <c r="AP298" s="45"/>
      <c r="AQ298" s="43"/>
      <c r="AR298" s="43"/>
      <c r="AS298" s="25"/>
      <c r="AT298" s="25"/>
      <c r="AU298" s="101">
        <f>ROUND(ROUND(H299*P300,0)*V300,0)</f>
        <v>368</v>
      </c>
      <c r="AV298" s="31"/>
    </row>
    <row r="299" spans="1:48" ht="17.100000000000001" customHeight="1" x14ac:dyDescent="0.15">
      <c r="A299" s="32">
        <v>43</v>
      </c>
      <c r="B299" s="33" t="s">
        <v>6753</v>
      </c>
      <c r="C299" s="34" t="s">
        <v>6754</v>
      </c>
      <c r="D299" s="422"/>
      <c r="E299" s="424"/>
      <c r="F299" s="29"/>
      <c r="G299" s="29"/>
      <c r="H299" s="1280">
        <f>'15就労移行支援(基本)'!K299</f>
        <v>544</v>
      </c>
      <c r="I299" s="1108"/>
      <c r="J299" s="4" t="s">
        <v>21</v>
      </c>
      <c r="K299" s="22"/>
      <c r="L299" s="1228"/>
      <c r="M299" s="1283"/>
      <c r="N299" s="1283"/>
      <c r="O299" s="1283"/>
      <c r="P299" s="1283"/>
      <c r="Q299" s="1283"/>
      <c r="R299" s="1313"/>
      <c r="S299" s="1314"/>
      <c r="T299" s="1315"/>
      <c r="W299" s="449"/>
      <c r="X299" s="1271" t="s">
        <v>4824</v>
      </c>
      <c r="Y299" s="1202"/>
      <c r="Z299" s="1202"/>
      <c r="AA299" s="1202"/>
      <c r="AB299" s="1202"/>
      <c r="AC299" s="42" t="s">
        <v>4825</v>
      </c>
      <c r="AD299" s="99"/>
      <c r="AE299" s="99"/>
      <c r="AF299" s="99"/>
      <c r="AG299" s="99"/>
      <c r="AH299" s="99"/>
      <c r="AI299" s="43"/>
      <c r="AJ299" s="43"/>
      <c r="AK299" s="43"/>
      <c r="AL299" s="43"/>
      <c r="AM299" s="43"/>
      <c r="AN299" s="44" t="s">
        <v>17</v>
      </c>
      <c r="AO299" s="1157">
        <f>$AO$8</f>
        <v>0.7</v>
      </c>
      <c r="AP299" s="1157"/>
      <c r="AQ299" s="25"/>
      <c r="AR299" s="25"/>
      <c r="AS299" s="25"/>
      <c r="AT299" s="25"/>
      <c r="AU299" s="101">
        <f>ROUND(ROUND(ROUND(H299*P300,0)*V300,0)*AO299,0)</f>
        <v>258</v>
      </c>
      <c r="AV299" s="31"/>
    </row>
    <row r="300" spans="1:48" ht="17.100000000000001" customHeight="1" x14ac:dyDescent="0.15">
      <c r="A300" s="32">
        <v>43</v>
      </c>
      <c r="B300" s="33" t="s">
        <v>6755</v>
      </c>
      <c r="C300" s="34" t="s">
        <v>6756</v>
      </c>
      <c r="D300" s="422"/>
      <c r="E300" s="424"/>
      <c r="F300" s="29"/>
      <c r="G300" s="29"/>
      <c r="H300" s="418"/>
      <c r="I300" s="419"/>
      <c r="J300" s="419"/>
      <c r="K300" s="425"/>
      <c r="L300" s="420"/>
      <c r="M300" s="421"/>
      <c r="N300" s="421"/>
      <c r="O300" s="26" t="s">
        <v>17</v>
      </c>
      <c r="P300" s="1180">
        <f>$P$12</f>
        <v>0.96499999999999997</v>
      </c>
      <c r="Q300" s="1180"/>
      <c r="R300" s="1276"/>
      <c r="S300" s="1277"/>
      <c r="T300" s="1278"/>
      <c r="U300" s="23" t="s">
        <v>17</v>
      </c>
      <c r="V300" s="1158">
        <f>V264</f>
        <v>0.7</v>
      </c>
      <c r="W300" s="1159"/>
      <c r="X300" s="1272"/>
      <c r="Y300" s="1273"/>
      <c r="Z300" s="1273"/>
      <c r="AA300" s="1273"/>
      <c r="AB300" s="1273"/>
      <c r="AC300" s="42" t="s">
        <v>4827</v>
      </c>
      <c r="AD300" s="99"/>
      <c r="AE300" s="99"/>
      <c r="AF300" s="99"/>
      <c r="AG300" s="99"/>
      <c r="AH300" s="99"/>
      <c r="AI300" s="43"/>
      <c r="AJ300" s="43"/>
      <c r="AK300" s="43"/>
      <c r="AL300" s="43"/>
      <c r="AM300" s="43"/>
      <c r="AN300" s="44" t="s">
        <v>17</v>
      </c>
      <c r="AO300" s="1157">
        <f>$AO$9</f>
        <v>0.5</v>
      </c>
      <c r="AP300" s="1157"/>
      <c r="AQ300" s="25"/>
      <c r="AR300" s="25"/>
      <c r="AS300" s="25"/>
      <c r="AT300" s="25"/>
      <c r="AU300" s="101">
        <f>ROUND(ROUND(ROUND(H299*P300,0)*V300,0)*AO300,0)</f>
        <v>184</v>
      </c>
      <c r="AV300" s="31"/>
    </row>
    <row r="301" spans="1:48" ht="17.100000000000001" customHeight="1" x14ac:dyDescent="0.15">
      <c r="A301" s="32">
        <v>43</v>
      </c>
      <c r="B301" s="33" t="s">
        <v>6757</v>
      </c>
      <c r="C301" s="34" t="s">
        <v>6758</v>
      </c>
      <c r="D301" s="422"/>
      <c r="E301" s="424"/>
      <c r="F301" s="29"/>
      <c r="G301" s="29"/>
      <c r="H301" s="20"/>
      <c r="K301" s="21"/>
      <c r="L301" s="416"/>
      <c r="M301" s="417"/>
      <c r="N301" s="417"/>
      <c r="O301" s="65"/>
      <c r="P301" s="156"/>
      <c r="Q301" s="156"/>
      <c r="R301" s="166"/>
      <c r="S301" s="167"/>
      <c r="T301" s="314"/>
      <c r="W301" s="449"/>
      <c r="X301" s="42"/>
      <c r="Y301" s="43"/>
      <c r="Z301" s="44"/>
      <c r="AA301" s="44"/>
      <c r="AB301" s="43"/>
      <c r="AC301" s="450"/>
      <c r="AD301" s="43"/>
      <c r="AE301" s="43"/>
      <c r="AF301" s="43"/>
      <c r="AG301" s="43"/>
      <c r="AH301" s="43"/>
      <c r="AI301" s="43"/>
      <c r="AJ301" s="43"/>
      <c r="AK301" s="43"/>
      <c r="AL301" s="43"/>
      <c r="AM301" s="43"/>
      <c r="AN301" s="44"/>
      <c r="AO301" s="45"/>
      <c r="AP301" s="45"/>
      <c r="AQ301" s="1198" t="s">
        <v>4833</v>
      </c>
      <c r="AR301" s="1281"/>
      <c r="AS301" s="1281"/>
      <c r="AT301" s="1299"/>
      <c r="AU301" s="101">
        <f>ROUND(ROUND(H299*V300,0)*AS304,0)</f>
        <v>362</v>
      </c>
      <c r="AV301" s="31"/>
    </row>
    <row r="302" spans="1:48" ht="17.100000000000001" customHeight="1" x14ac:dyDescent="0.15">
      <c r="A302" s="32">
        <v>43</v>
      </c>
      <c r="B302" s="33" t="s">
        <v>6759</v>
      </c>
      <c r="C302" s="34" t="s">
        <v>6760</v>
      </c>
      <c r="D302" s="422"/>
      <c r="E302" s="424"/>
      <c r="F302" s="29"/>
      <c r="G302" s="29"/>
      <c r="H302" s="20"/>
      <c r="K302" s="21"/>
      <c r="L302" s="418"/>
      <c r="M302" s="419"/>
      <c r="N302" s="419"/>
      <c r="O302" s="23"/>
      <c r="P302" s="167"/>
      <c r="Q302" s="167"/>
      <c r="R302" s="166"/>
      <c r="S302" s="167"/>
      <c r="T302" s="314"/>
      <c r="W302" s="449"/>
      <c r="X302" s="1271" t="s">
        <v>4824</v>
      </c>
      <c r="Y302" s="1202"/>
      <c r="Z302" s="1202"/>
      <c r="AA302" s="1202"/>
      <c r="AB302" s="1202"/>
      <c r="AC302" s="42" t="s">
        <v>4825</v>
      </c>
      <c r="AD302" s="99"/>
      <c r="AE302" s="99"/>
      <c r="AF302" s="99"/>
      <c r="AG302" s="99"/>
      <c r="AH302" s="99"/>
      <c r="AI302" s="43"/>
      <c r="AJ302" s="43"/>
      <c r="AK302" s="43"/>
      <c r="AL302" s="43"/>
      <c r="AM302" s="43"/>
      <c r="AN302" s="44" t="s">
        <v>17</v>
      </c>
      <c r="AO302" s="1157">
        <f>$AO$8</f>
        <v>0.7</v>
      </c>
      <c r="AP302" s="1157"/>
      <c r="AQ302" s="1268"/>
      <c r="AR302" s="1269"/>
      <c r="AS302" s="1269"/>
      <c r="AT302" s="1270"/>
      <c r="AU302" s="101">
        <f>ROUND(ROUND(ROUND(H299*V300,0)*AO302,0)*AS304,0)</f>
        <v>254</v>
      </c>
      <c r="AV302" s="31"/>
    </row>
    <row r="303" spans="1:48" ht="17.100000000000001" customHeight="1" x14ac:dyDescent="0.15">
      <c r="A303" s="32">
        <v>43</v>
      </c>
      <c r="B303" s="33" t="s">
        <v>6761</v>
      </c>
      <c r="C303" s="34" t="s">
        <v>6762</v>
      </c>
      <c r="D303" s="422"/>
      <c r="E303" s="424"/>
      <c r="F303" s="29"/>
      <c r="G303" s="29"/>
      <c r="H303" s="20"/>
      <c r="K303" s="21"/>
      <c r="L303" s="420"/>
      <c r="M303" s="421"/>
      <c r="N303" s="421"/>
      <c r="O303" s="26"/>
      <c r="P303" s="27"/>
      <c r="Q303" s="27"/>
      <c r="R303" s="166"/>
      <c r="S303" s="167"/>
      <c r="T303" s="314"/>
      <c r="W303" s="449"/>
      <c r="X303" s="1272"/>
      <c r="Y303" s="1273"/>
      <c r="Z303" s="1273"/>
      <c r="AA303" s="1273"/>
      <c r="AB303" s="1273"/>
      <c r="AC303" s="42" t="s">
        <v>4827</v>
      </c>
      <c r="AD303" s="99"/>
      <c r="AE303" s="99"/>
      <c r="AF303" s="99"/>
      <c r="AG303" s="99"/>
      <c r="AH303" s="99"/>
      <c r="AI303" s="43"/>
      <c r="AJ303" s="43"/>
      <c r="AK303" s="43"/>
      <c r="AL303" s="43"/>
      <c r="AM303" s="43"/>
      <c r="AN303" s="44" t="s">
        <v>17</v>
      </c>
      <c r="AO303" s="1157">
        <f>$AO$9</f>
        <v>0.5</v>
      </c>
      <c r="AP303" s="1157"/>
      <c r="AQ303" s="20"/>
      <c r="AR303" s="4"/>
      <c r="AS303" s="4"/>
      <c r="AT303" s="21"/>
      <c r="AU303" s="101">
        <f>ROUND(ROUND(ROUND(H299*V300,0)*AO303,0)*AS304,0)</f>
        <v>181</v>
      </c>
      <c r="AV303" s="31"/>
    </row>
    <row r="304" spans="1:48" ht="17.100000000000001" customHeight="1" x14ac:dyDescent="0.15">
      <c r="A304" s="32">
        <v>43</v>
      </c>
      <c r="B304" s="33" t="s">
        <v>6763</v>
      </c>
      <c r="C304" s="34" t="s">
        <v>6764</v>
      </c>
      <c r="D304" s="422"/>
      <c r="E304" s="424"/>
      <c r="F304" s="29"/>
      <c r="G304" s="29"/>
      <c r="H304" s="20"/>
      <c r="K304" s="21"/>
      <c r="L304" s="1271" t="s">
        <v>4829</v>
      </c>
      <c r="M304" s="1202"/>
      <c r="N304" s="1202"/>
      <c r="O304" s="1202"/>
      <c r="P304" s="1202"/>
      <c r="Q304" s="1202"/>
      <c r="R304" s="418"/>
      <c r="S304" s="419"/>
      <c r="T304" s="425"/>
      <c r="W304" s="449"/>
      <c r="X304" s="42"/>
      <c r="Y304" s="43"/>
      <c r="Z304" s="44"/>
      <c r="AA304" s="44"/>
      <c r="AB304" s="43"/>
      <c r="AC304" s="450"/>
      <c r="AD304" s="43"/>
      <c r="AE304" s="43"/>
      <c r="AF304" s="43"/>
      <c r="AG304" s="43"/>
      <c r="AH304" s="43"/>
      <c r="AI304" s="43"/>
      <c r="AJ304" s="43"/>
      <c r="AK304" s="43"/>
      <c r="AL304" s="43"/>
      <c r="AM304" s="43"/>
      <c r="AN304" s="44"/>
      <c r="AO304" s="45"/>
      <c r="AP304" s="45"/>
      <c r="AQ304" s="20"/>
      <c r="AR304" s="23" t="s">
        <v>17</v>
      </c>
      <c r="AS304" s="1158">
        <f>AS292</f>
        <v>0.95</v>
      </c>
      <c r="AT304" s="1159"/>
      <c r="AU304" s="101">
        <f>ROUND(ROUND(ROUND(H299*P306,0)*V300,0)*AS304,0)</f>
        <v>350</v>
      </c>
      <c r="AV304" s="31"/>
    </row>
    <row r="305" spans="1:48" ht="17.100000000000001" customHeight="1" x14ac:dyDescent="0.15">
      <c r="A305" s="32">
        <v>43</v>
      </c>
      <c r="B305" s="33" t="s">
        <v>6765</v>
      </c>
      <c r="C305" s="34" t="s">
        <v>6766</v>
      </c>
      <c r="D305" s="422"/>
      <c r="E305" s="424"/>
      <c r="F305" s="29"/>
      <c r="G305" s="29"/>
      <c r="H305" s="20"/>
      <c r="K305" s="21"/>
      <c r="L305" s="1228"/>
      <c r="M305" s="1283"/>
      <c r="N305" s="1283"/>
      <c r="O305" s="1283"/>
      <c r="P305" s="1283"/>
      <c r="Q305" s="1283"/>
      <c r="R305" s="418"/>
      <c r="S305" s="419"/>
      <c r="T305" s="425"/>
      <c r="W305" s="449"/>
      <c r="X305" s="1271" t="s">
        <v>4824</v>
      </c>
      <c r="Y305" s="1202"/>
      <c r="Z305" s="1202"/>
      <c r="AA305" s="1202"/>
      <c r="AB305" s="1202"/>
      <c r="AC305" s="42" t="s">
        <v>4825</v>
      </c>
      <c r="AD305" s="99"/>
      <c r="AE305" s="99"/>
      <c r="AF305" s="99"/>
      <c r="AG305" s="99"/>
      <c r="AH305" s="99"/>
      <c r="AI305" s="43"/>
      <c r="AJ305" s="43"/>
      <c r="AK305" s="43"/>
      <c r="AL305" s="43"/>
      <c r="AM305" s="43"/>
      <c r="AN305" s="44" t="s">
        <v>17</v>
      </c>
      <c r="AO305" s="1157">
        <f>$AO$8</f>
        <v>0.7</v>
      </c>
      <c r="AP305" s="1157"/>
      <c r="AQ305" s="20"/>
      <c r="AR305" s="4"/>
      <c r="AS305" s="4"/>
      <c r="AT305" s="21"/>
      <c r="AU305" s="101">
        <f>ROUND(ROUND(ROUND(ROUND(H299*P306,0)*V300,0)*AO305,0)*AS304,0)</f>
        <v>245</v>
      </c>
      <c r="AV305" s="31"/>
    </row>
    <row r="306" spans="1:48" ht="17.100000000000001" customHeight="1" x14ac:dyDescent="0.15">
      <c r="A306" s="32">
        <v>43</v>
      </c>
      <c r="B306" s="33" t="s">
        <v>6767</v>
      </c>
      <c r="C306" s="34" t="s">
        <v>6768</v>
      </c>
      <c r="D306" s="422"/>
      <c r="E306" s="424"/>
      <c r="F306" s="29"/>
      <c r="G306" s="29"/>
      <c r="H306" s="20"/>
      <c r="K306" s="21"/>
      <c r="L306" s="420"/>
      <c r="M306" s="421"/>
      <c r="N306" s="421"/>
      <c r="O306" s="26" t="s">
        <v>17</v>
      </c>
      <c r="P306" s="1180">
        <f>$P$12</f>
        <v>0.96499999999999997</v>
      </c>
      <c r="Q306" s="1180"/>
      <c r="R306" s="166"/>
      <c r="S306" s="167"/>
      <c r="T306" s="314"/>
      <c r="W306" s="449"/>
      <c r="X306" s="1272"/>
      <c r="Y306" s="1273"/>
      <c r="Z306" s="1273"/>
      <c r="AA306" s="1273"/>
      <c r="AB306" s="1273"/>
      <c r="AC306" s="42" t="s">
        <v>4827</v>
      </c>
      <c r="AD306" s="99"/>
      <c r="AE306" s="99"/>
      <c r="AF306" s="99"/>
      <c r="AG306" s="99"/>
      <c r="AH306" s="99"/>
      <c r="AI306" s="43"/>
      <c r="AJ306" s="43"/>
      <c r="AK306" s="43"/>
      <c r="AL306" s="43"/>
      <c r="AM306" s="43"/>
      <c r="AN306" s="44" t="s">
        <v>17</v>
      </c>
      <c r="AO306" s="1157">
        <f>$AO$9</f>
        <v>0.5</v>
      </c>
      <c r="AP306" s="1157"/>
      <c r="AQ306" s="24"/>
      <c r="AR306" s="25"/>
      <c r="AS306" s="25"/>
      <c r="AT306" s="38"/>
      <c r="AU306" s="101">
        <f>ROUND(ROUND(ROUND(ROUND(H299*P306,0)*V300,0)*AO306,0)*AS304,0)</f>
        <v>175</v>
      </c>
      <c r="AV306" s="31"/>
    </row>
    <row r="307" spans="1:48" ht="17.100000000000001" customHeight="1" x14ac:dyDescent="0.15">
      <c r="A307" s="32">
        <v>43</v>
      </c>
      <c r="B307" s="33" t="s">
        <v>6769</v>
      </c>
      <c r="C307" s="34" t="s">
        <v>6770</v>
      </c>
      <c r="D307" s="422"/>
      <c r="E307" s="424"/>
      <c r="F307" s="29"/>
      <c r="G307" s="29"/>
      <c r="H307" s="1085" t="s">
        <v>4879</v>
      </c>
      <c r="I307" s="1086"/>
      <c r="J307" s="1086"/>
      <c r="K307" s="1087"/>
      <c r="L307" s="416"/>
      <c r="M307" s="417"/>
      <c r="N307" s="417"/>
      <c r="O307" s="65"/>
      <c r="P307" s="156"/>
      <c r="Q307" s="156"/>
      <c r="R307" s="166"/>
      <c r="S307" s="167"/>
      <c r="T307" s="167"/>
      <c r="U307" s="463"/>
      <c r="V307" s="70"/>
      <c r="W307" s="464"/>
      <c r="X307" s="43"/>
      <c r="Y307" s="43"/>
      <c r="Z307" s="44"/>
      <c r="AA307" s="44"/>
      <c r="AB307" s="43"/>
      <c r="AC307" s="450"/>
      <c r="AD307" s="43"/>
      <c r="AE307" s="43"/>
      <c r="AF307" s="43"/>
      <c r="AG307" s="43"/>
      <c r="AH307" s="43"/>
      <c r="AI307" s="43"/>
      <c r="AJ307" s="43"/>
      <c r="AK307" s="43"/>
      <c r="AL307" s="43"/>
      <c r="AM307" s="43"/>
      <c r="AN307" s="44"/>
      <c r="AO307" s="45"/>
      <c r="AP307" s="45"/>
      <c r="AQ307" s="25"/>
      <c r="AR307" s="25"/>
      <c r="AS307" s="25"/>
      <c r="AT307" s="25"/>
      <c r="AU307" s="35">
        <f>ROUND(H311*V300,0)</f>
        <v>333</v>
      </c>
      <c r="AV307" s="31"/>
    </row>
    <row r="308" spans="1:48" ht="17.100000000000001" customHeight="1" x14ac:dyDescent="0.15">
      <c r="A308" s="32">
        <v>43</v>
      </c>
      <c r="B308" s="33" t="s">
        <v>6771</v>
      </c>
      <c r="C308" s="34" t="s">
        <v>6772</v>
      </c>
      <c r="D308" s="422"/>
      <c r="E308" s="424"/>
      <c r="F308" s="29"/>
      <c r="G308" s="29"/>
      <c r="H308" s="1088"/>
      <c r="I308" s="1089"/>
      <c r="J308" s="1089"/>
      <c r="K308" s="1090"/>
      <c r="L308" s="418"/>
      <c r="M308" s="419"/>
      <c r="N308" s="419"/>
      <c r="O308" s="23"/>
      <c r="P308" s="167"/>
      <c r="Q308" s="167"/>
      <c r="R308" s="166"/>
      <c r="S308" s="167"/>
      <c r="T308" s="167"/>
      <c r="U308" s="463"/>
      <c r="V308" s="70"/>
      <c r="W308" s="464"/>
      <c r="X308" s="1202" t="s">
        <v>4824</v>
      </c>
      <c r="Y308" s="1202"/>
      <c r="Z308" s="1202"/>
      <c r="AA308" s="1202"/>
      <c r="AB308" s="1202"/>
      <c r="AC308" s="42" t="s">
        <v>4825</v>
      </c>
      <c r="AD308" s="99"/>
      <c r="AE308" s="99"/>
      <c r="AF308" s="99"/>
      <c r="AG308" s="99"/>
      <c r="AH308" s="99"/>
      <c r="AI308" s="43"/>
      <c r="AJ308" s="43"/>
      <c r="AK308" s="43"/>
      <c r="AL308" s="43"/>
      <c r="AM308" s="43"/>
      <c r="AN308" s="44" t="s">
        <v>17</v>
      </c>
      <c r="AO308" s="1157">
        <f>$AO$8</f>
        <v>0.7</v>
      </c>
      <c r="AP308" s="1157"/>
      <c r="AQ308" s="43"/>
      <c r="AR308" s="43"/>
      <c r="AS308" s="43"/>
      <c r="AT308" s="43"/>
      <c r="AU308" s="101">
        <f>ROUND(ROUND(H311*V300,0)*AO308,0)</f>
        <v>233</v>
      </c>
      <c r="AV308" s="31"/>
    </row>
    <row r="309" spans="1:48" ht="17.100000000000001" customHeight="1" x14ac:dyDescent="0.15">
      <c r="A309" s="32">
        <v>43</v>
      </c>
      <c r="B309" s="33" t="s">
        <v>6773</v>
      </c>
      <c r="C309" s="34" t="s">
        <v>6774</v>
      </c>
      <c r="D309" s="422"/>
      <c r="E309" s="424"/>
      <c r="F309" s="29"/>
      <c r="G309" s="29"/>
      <c r="H309" s="1088"/>
      <c r="I309" s="1089"/>
      <c r="J309" s="1089"/>
      <c r="K309" s="1090"/>
      <c r="L309" s="420"/>
      <c r="M309" s="421"/>
      <c r="N309" s="421"/>
      <c r="O309" s="26"/>
      <c r="P309" s="27"/>
      <c r="Q309" s="27"/>
      <c r="R309" s="166"/>
      <c r="S309" s="167"/>
      <c r="T309" s="167"/>
      <c r="U309" s="463"/>
      <c r="V309" s="70"/>
      <c r="W309" s="464"/>
      <c r="X309" s="1273"/>
      <c r="Y309" s="1273"/>
      <c r="Z309" s="1273"/>
      <c r="AA309" s="1273"/>
      <c r="AB309" s="1273"/>
      <c r="AC309" s="42" t="s">
        <v>4827</v>
      </c>
      <c r="AD309" s="99"/>
      <c r="AE309" s="99"/>
      <c r="AF309" s="99"/>
      <c r="AG309" s="99"/>
      <c r="AH309" s="99"/>
      <c r="AI309" s="43"/>
      <c r="AJ309" s="43"/>
      <c r="AK309" s="43"/>
      <c r="AL309" s="43"/>
      <c r="AM309" s="43"/>
      <c r="AN309" s="44" t="s">
        <v>17</v>
      </c>
      <c r="AO309" s="1157">
        <f>$AO$9</f>
        <v>0.5</v>
      </c>
      <c r="AP309" s="1157"/>
      <c r="AQ309" s="43"/>
      <c r="AR309" s="43"/>
      <c r="AS309" s="43"/>
      <c r="AT309" s="43"/>
      <c r="AU309" s="101">
        <f>ROUND(ROUND(H311*V300,0)*AO309,0)</f>
        <v>167</v>
      </c>
      <c r="AV309" s="31"/>
    </row>
    <row r="310" spans="1:48" ht="17.100000000000001" customHeight="1" x14ac:dyDescent="0.15">
      <c r="A310" s="32">
        <v>43</v>
      </c>
      <c r="B310" s="33" t="s">
        <v>6775</v>
      </c>
      <c r="C310" s="34" t="s">
        <v>6776</v>
      </c>
      <c r="D310" s="422"/>
      <c r="E310" s="424"/>
      <c r="F310" s="29"/>
      <c r="G310" s="29"/>
      <c r="H310" s="1088"/>
      <c r="I310" s="1089"/>
      <c r="J310" s="1089"/>
      <c r="K310" s="1090"/>
      <c r="L310" s="1271" t="s">
        <v>4829</v>
      </c>
      <c r="M310" s="1202"/>
      <c r="N310" s="1202"/>
      <c r="O310" s="1202"/>
      <c r="P310" s="1202"/>
      <c r="Q310" s="1202"/>
      <c r="R310" s="418"/>
      <c r="S310" s="419"/>
      <c r="T310" s="419"/>
      <c r="U310" s="463"/>
      <c r="V310" s="70"/>
      <c r="W310" s="464"/>
      <c r="X310" s="43"/>
      <c r="Y310" s="43"/>
      <c r="Z310" s="44"/>
      <c r="AA310" s="44"/>
      <c r="AB310" s="43"/>
      <c r="AC310" s="450"/>
      <c r="AD310" s="43"/>
      <c r="AE310" s="43"/>
      <c r="AF310" s="43"/>
      <c r="AG310" s="43"/>
      <c r="AH310" s="43"/>
      <c r="AI310" s="43"/>
      <c r="AJ310" s="43"/>
      <c r="AK310" s="43"/>
      <c r="AL310" s="43"/>
      <c r="AM310" s="43"/>
      <c r="AN310" s="44"/>
      <c r="AO310" s="45"/>
      <c r="AP310" s="45"/>
      <c r="AQ310" s="43"/>
      <c r="AR310" s="43"/>
      <c r="AS310" s="25"/>
      <c r="AT310" s="25"/>
      <c r="AU310" s="101">
        <f>ROUND(ROUND(H311*P312,0)*V300,0)</f>
        <v>321</v>
      </c>
      <c r="AV310" s="31"/>
    </row>
    <row r="311" spans="1:48" ht="17.100000000000001" customHeight="1" x14ac:dyDescent="0.15">
      <c r="A311" s="32">
        <v>43</v>
      </c>
      <c r="B311" s="33" t="s">
        <v>6777</v>
      </c>
      <c r="C311" s="34" t="s">
        <v>6778</v>
      </c>
      <c r="D311" s="422"/>
      <c r="E311" s="424"/>
      <c r="F311" s="29"/>
      <c r="G311" s="29"/>
      <c r="H311" s="1280">
        <f>'15就労移行支援(基本)'!K311</f>
        <v>476</v>
      </c>
      <c r="I311" s="1108"/>
      <c r="J311" s="4" t="s">
        <v>21</v>
      </c>
      <c r="K311" s="22"/>
      <c r="L311" s="1228"/>
      <c r="M311" s="1283"/>
      <c r="N311" s="1283"/>
      <c r="O311" s="1283"/>
      <c r="P311" s="1283"/>
      <c r="Q311" s="1283"/>
      <c r="R311" s="418"/>
      <c r="S311" s="419"/>
      <c r="T311" s="419"/>
      <c r="U311" s="463"/>
      <c r="V311" s="70"/>
      <c r="W311" s="464"/>
      <c r="X311" s="1202" t="s">
        <v>4824</v>
      </c>
      <c r="Y311" s="1202"/>
      <c r="Z311" s="1202"/>
      <c r="AA311" s="1202"/>
      <c r="AB311" s="1202"/>
      <c r="AC311" s="42" t="s">
        <v>4825</v>
      </c>
      <c r="AD311" s="99"/>
      <c r="AE311" s="99"/>
      <c r="AF311" s="99"/>
      <c r="AG311" s="99"/>
      <c r="AH311" s="99"/>
      <c r="AI311" s="43"/>
      <c r="AJ311" s="43"/>
      <c r="AK311" s="43"/>
      <c r="AL311" s="43"/>
      <c r="AM311" s="43"/>
      <c r="AN311" s="44" t="s">
        <v>17</v>
      </c>
      <c r="AO311" s="1157">
        <f>$AO$8</f>
        <v>0.7</v>
      </c>
      <c r="AP311" s="1157"/>
      <c r="AQ311" s="25"/>
      <c r="AR311" s="25"/>
      <c r="AS311" s="25"/>
      <c r="AT311" s="25"/>
      <c r="AU311" s="101">
        <f>ROUND(ROUND(ROUND(H311*P312,0)*V300,0)*AO311,0)</f>
        <v>225</v>
      </c>
      <c r="AV311" s="31"/>
    </row>
    <row r="312" spans="1:48" ht="17.100000000000001" customHeight="1" x14ac:dyDescent="0.15">
      <c r="A312" s="32">
        <v>43</v>
      </c>
      <c r="B312" s="33" t="s">
        <v>6779</v>
      </c>
      <c r="C312" s="34" t="s">
        <v>6780</v>
      </c>
      <c r="D312" s="422"/>
      <c r="E312" s="424"/>
      <c r="F312" s="29"/>
      <c r="G312" s="29"/>
      <c r="H312" s="418"/>
      <c r="I312" s="419"/>
      <c r="J312" s="419"/>
      <c r="K312" s="425"/>
      <c r="L312" s="420"/>
      <c r="M312" s="421"/>
      <c r="N312" s="421"/>
      <c r="O312" s="26" t="s">
        <v>17</v>
      </c>
      <c r="P312" s="1180">
        <f>$P$12</f>
        <v>0.96499999999999997</v>
      </c>
      <c r="Q312" s="1180"/>
      <c r="R312" s="166"/>
      <c r="S312" s="167"/>
      <c r="T312" s="167"/>
      <c r="U312" s="463"/>
      <c r="V312" s="70"/>
      <c r="W312" s="464"/>
      <c r="X312" s="1273"/>
      <c r="Y312" s="1273"/>
      <c r="Z312" s="1273"/>
      <c r="AA312" s="1273"/>
      <c r="AB312" s="1273"/>
      <c r="AC312" s="42" t="s">
        <v>4827</v>
      </c>
      <c r="AD312" s="99"/>
      <c r="AE312" s="99"/>
      <c r="AF312" s="99"/>
      <c r="AG312" s="99"/>
      <c r="AH312" s="99"/>
      <c r="AI312" s="43"/>
      <c r="AJ312" s="43"/>
      <c r="AK312" s="43"/>
      <c r="AL312" s="43"/>
      <c r="AM312" s="43"/>
      <c r="AN312" s="44" t="s">
        <v>17</v>
      </c>
      <c r="AO312" s="1157">
        <f>$AO$9</f>
        <v>0.5</v>
      </c>
      <c r="AP312" s="1157"/>
      <c r="AQ312" s="25"/>
      <c r="AR312" s="25"/>
      <c r="AS312" s="25"/>
      <c r="AT312" s="25"/>
      <c r="AU312" s="101">
        <f>ROUND(ROUND(ROUND(H311*P312,0)*V300,0)*AO312,0)</f>
        <v>161</v>
      </c>
      <c r="AV312" s="31"/>
    </row>
    <row r="313" spans="1:48" ht="17.100000000000001" customHeight="1" x14ac:dyDescent="0.15">
      <c r="A313" s="32">
        <v>43</v>
      </c>
      <c r="B313" s="33" t="s">
        <v>6781</v>
      </c>
      <c r="C313" s="34" t="s">
        <v>6782</v>
      </c>
      <c r="D313" s="422"/>
      <c r="E313" s="424"/>
      <c r="F313" s="29"/>
      <c r="G313" s="29"/>
      <c r="H313" s="20"/>
      <c r="K313" s="21"/>
      <c r="L313" s="416"/>
      <c r="M313" s="417"/>
      <c r="N313" s="417"/>
      <c r="O313" s="65"/>
      <c r="P313" s="156"/>
      <c r="Q313" s="156"/>
      <c r="R313" s="166"/>
      <c r="S313" s="167"/>
      <c r="T313" s="314"/>
      <c r="W313" s="449"/>
      <c r="X313" s="42"/>
      <c r="Y313" s="43"/>
      <c r="Z313" s="44"/>
      <c r="AA313" s="44"/>
      <c r="AB313" s="43"/>
      <c r="AC313" s="450"/>
      <c r="AD313" s="43"/>
      <c r="AE313" s="43"/>
      <c r="AF313" s="43"/>
      <c r="AG313" s="43"/>
      <c r="AH313" s="43"/>
      <c r="AI313" s="43"/>
      <c r="AJ313" s="43"/>
      <c r="AK313" s="43"/>
      <c r="AL313" s="43"/>
      <c r="AM313" s="43"/>
      <c r="AN313" s="44"/>
      <c r="AO313" s="45"/>
      <c r="AP313" s="45"/>
      <c r="AQ313" s="1198" t="s">
        <v>4833</v>
      </c>
      <c r="AR313" s="1281"/>
      <c r="AS313" s="1281"/>
      <c r="AT313" s="1299"/>
      <c r="AU313" s="101">
        <f>ROUND(ROUND(H311*V300,0)*AS316,0)</f>
        <v>316</v>
      </c>
      <c r="AV313" s="31"/>
    </row>
    <row r="314" spans="1:48" ht="17.100000000000001" customHeight="1" x14ac:dyDescent="0.15">
      <c r="A314" s="32">
        <v>43</v>
      </c>
      <c r="B314" s="33" t="s">
        <v>6783</v>
      </c>
      <c r="C314" s="34" t="s">
        <v>6784</v>
      </c>
      <c r="D314" s="422"/>
      <c r="E314" s="424"/>
      <c r="F314" s="29"/>
      <c r="G314" s="29"/>
      <c r="H314" s="20"/>
      <c r="K314" s="21"/>
      <c r="L314" s="418"/>
      <c r="M314" s="419"/>
      <c r="N314" s="419"/>
      <c r="O314" s="23"/>
      <c r="P314" s="167"/>
      <c r="Q314" s="167"/>
      <c r="R314" s="166"/>
      <c r="S314" s="167"/>
      <c r="T314" s="314"/>
      <c r="W314" s="449"/>
      <c r="X314" s="1271" t="s">
        <v>4824</v>
      </c>
      <c r="Y314" s="1202"/>
      <c r="Z314" s="1202"/>
      <c r="AA314" s="1202"/>
      <c r="AB314" s="1202"/>
      <c r="AC314" s="42" t="s">
        <v>4825</v>
      </c>
      <c r="AD314" s="99"/>
      <c r="AE314" s="99"/>
      <c r="AF314" s="99"/>
      <c r="AG314" s="99"/>
      <c r="AH314" s="99"/>
      <c r="AI314" s="43"/>
      <c r="AJ314" s="43"/>
      <c r="AK314" s="43"/>
      <c r="AL314" s="43"/>
      <c r="AM314" s="43"/>
      <c r="AN314" s="44" t="s">
        <v>17</v>
      </c>
      <c r="AO314" s="1157">
        <f>$AO$8</f>
        <v>0.7</v>
      </c>
      <c r="AP314" s="1157"/>
      <c r="AQ314" s="1268"/>
      <c r="AR314" s="1269"/>
      <c r="AS314" s="1269"/>
      <c r="AT314" s="1270"/>
      <c r="AU314" s="101">
        <f>ROUND(ROUND(ROUND(H311*V300,0)*AO314,0)*AS316,0)</f>
        <v>221</v>
      </c>
      <c r="AV314" s="31"/>
    </row>
    <row r="315" spans="1:48" ht="17.100000000000001" customHeight="1" x14ac:dyDescent="0.15">
      <c r="A315" s="32">
        <v>43</v>
      </c>
      <c r="B315" s="33" t="s">
        <v>6785</v>
      </c>
      <c r="C315" s="34" t="s">
        <v>6786</v>
      </c>
      <c r="D315" s="422"/>
      <c r="E315" s="424"/>
      <c r="F315" s="29"/>
      <c r="G315" s="29"/>
      <c r="H315" s="20"/>
      <c r="K315" s="21"/>
      <c r="L315" s="420"/>
      <c r="M315" s="421"/>
      <c r="N315" s="421"/>
      <c r="O315" s="26"/>
      <c r="P315" s="27"/>
      <c r="Q315" s="27"/>
      <c r="R315" s="166"/>
      <c r="S315" s="167"/>
      <c r="T315" s="314"/>
      <c r="W315" s="449"/>
      <c r="X315" s="1272"/>
      <c r="Y315" s="1273"/>
      <c r="Z315" s="1273"/>
      <c r="AA315" s="1273"/>
      <c r="AB315" s="1273"/>
      <c r="AC315" s="42" t="s">
        <v>4827</v>
      </c>
      <c r="AD315" s="99"/>
      <c r="AE315" s="99"/>
      <c r="AF315" s="99"/>
      <c r="AG315" s="99"/>
      <c r="AH315" s="99"/>
      <c r="AI315" s="43"/>
      <c r="AJ315" s="43"/>
      <c r="AK315" s="43"/>
      <c r="AL315" s="43"/>
      <c r="AM315" s="43"/>
      <c r="AN315" s="44" t="s">
        <v>17</v>
      </c>
      <c r="AO315" s="1157">
        <f>$AO$9</f>
        <v>0.5</v>
      </c>
      <c r="AP315" s="1157"/>
      <c r="AQ315" s="20"/>
      <c r="AR315" s="4"/>
      <c r="AS315" s="4"/>
      <c r="AT315" s="21"/>
      <c r="AU315" s="101">
        <f>ROUND(ROUND(ROUND(H311*V300,0)*AO315,0)*AS316,0)</f>
        <v>159</v>
      </c>
      <c r="AV315" s="31"/>
    </row>
    <row r="316" spans="1:48" ht="17.100000000000001" customHeight="1" x14ac:dyDescent="0.15">
      <c r="A316" s="32">
        <v>43</v>
      </c>
      <c r="B316" s="33" t="s">
        <v>6787</v>
      </c>
      <c r="C316" s="34" t="s">
        <v>6788</v>
      </c>
      <c r="D316" s="422"/>
      <c r="E316" s="424"/>
      <c r="F316" s="29"/>
      <c r="G316" s="29"/>
      <c r="H316" s="20"/>
      <c r="K316" s="21"/>
      <c r="L316" s="1271" t="s">
        <v>4829</v>
      </c>
      <c r="M316" s="1202"/>
      <c r="N316" s="1202"/>
      <c r="O316" s="1202"/>
      <c r="P316" s="1202"/>
      <c r="Q316" s="1202"/>
      <c r="R316" s="418"/>
      <c r="S316" s="419"/>
      <c r="T316" s="425"/>
      <c r="W316" s="449"/>
      <c r="X316" s="42"/>
      <c r="Y316" s="43"/>
      <c r="Z316" s="44"/>
      <c r="AA316" s="44"/>
      <c r="AB316" s="43"/>
      <c r="AC316" s="450"/>
      <c r="AD316" s="43"/>
      <c r="AE316" s="43"/>
      <c r="AF316" s="43"/>
      <c r="AG316" s="43"/>
      <c r="AH316" s="43"/>
      <c r="AI316" s="43"/>
      <c r="AJ316" s="43"/>
      <c r="AK316" s="43"/>
      <c r="AL316" s="43"/>
      <c r="AM316" s="43"/>
      <c r="AN316" s="44"/>
      <c r="AO316" s="45"/>
      <c r="AP316" s="45"/>
      <c r="AQ316" s="20"/>
      <c r="AR316" s="23" t="s">
        <v>17</v>
      </c>
      <c r="AS316" s="1158">
        <f>AS304</f>
        <v>0.95</v>
      </c>
      <c r="AT316" s="1159"/>
      <c r="AU316" s="101">
        <f>ROUND(ROUND(ROUND(H311*P318,0)*V300,0)*AS316,0)</f>
        <v>305</v>
      </c>
      <c r="AV316" s="31"/>
    </row>
    <row r="317" spans="1:48" ht="17.100000000000001" customHeight="1" x14ac:dyDescent="0.15">
      <c r="A317" s="32">
        <v>43</v>
      </c>
      <c r="B317" s="33" t="s">
        <v>6789</v>
      </c>
      <c r="C317" s="34" t="s">
        <v>6790</v>
      </c>
      <c r="D317" s="422"/>
      <c r="E317" s="424"/>
      <c r="F317" s="29"/>
      <c r="G317" s="29"/>
      <c r="H317" s="20"/>
      <c r="K317" s="21"/>
      <c r="L317" s="1228"/>
      <c r="M317" s="1283"/>
      <c r="N317" s="1283"/>
      <c r="O317" s="1283"/>
      <c r="P317" s="1283"/>
      <c r="Q317" s="1283"/>
      <c r="R317" s="418"/>
      <c r="S317" s="419"/>
      <c r="T317" s="425"/>
      <c r="W317" s="449"/>
      <c r="X317" s="1271" t="s">
        <v>4824</v>
      </c>
      <c r="Y317" s="1202"/>
      <c r="Z317" s="1202"/>
      <c r="AA317" s="1202"/>
      <c r="AB317" s="1202"/>
      <c r="AC317" s="42" t="s">
        <v>4825</v>
      </c>
      <c r="AD317" s="99"/>
      <c r="AE317" s="99"/>
      <c r="AF317" s="99"/>
      <c r="AG317" s="99"/>
      <c r="AH317" s="99"/>
      <c r="AI317" s="43"/>
      <c r="AJ317" s="43"/>
      <c r="AK317" s="43"/>
      <c r="AL317" s="43"/>
      <c r="AM317" s="43"/>
      <c r="AN317" s="44" t="s">
        <v>17</v>
      </c>
      <c r="AO317" s="1157">
        <f>$AO$8</f>
        <v>0.7</v>
      </c>
      <c r="AP317" s="1157"/>
      <c r="AQ317" s="20"/>
      <c r="AR317" s="4"/>
      <c r="AS317" s="4"/>
      <c r="AT317" s="21"/>
      <c r="AU317" s="101">
        <f>ROUND(ROUND(ROUND(ROUND(H311*P318,0)*V300,0)*AO317,0)*AS316,0)</f>
        <v>214</v>
      </c>
      <c r="AV317" s="31"/>
    </row>
    <row r="318" spans="1:48" ht="17.100000000000001" customHeight="1" x14ac:dyDescent="0.15">
      <c r="A318" s="32">
        <v>43</v>
      </c>
      <c r="B318" s="33" t="s">
        <v>6791</v>
      </c>
      <c r="C318" s="34" t="s">
        <v>6792</v>
      </c>
      <c r="D318" s="422"/>
      <c r="E318" s="424"/>
      <c r="F318" s="29"/>
      <c r="G318" s="29"/>
      <c r="H318" s="20"/>
      <c r="K318" s="21"/>
      <c r="L318" s="420"/>
      <c r="M318" s="421"/>
      <c r="N318" s="421"/>
      <c r="O318" s="26" t="s">
        <v>17</v>
      </c>
      <c r="P318" s="1180">
        <f>$P$12</f>
        <v>0.96499999999999997</v>
      </c>
      <c r="Q318" s="1180"/>
      <c r="R318" s="166"/>
      <c r="S318" s="167"/>
      <c r="T318" s="314"/>
      <c r="W318" s="449"/>
      <c r="X318" s="1272"/>
      <c r="Y318" s="1273"/>
      <c r="Z318" s="1273"/>
      <c r="AA318" s="1273"/>
      <c r="AB318" s="1273"/>
      <c r="AC318" s="42" t="s">
        <v>4827</v>
      </c>
      <c r="AD318" s="99"/>
      <c r="AE318" s="99"/>
      <c r="AF318" s="99"/>
      <c r="AG318" s="99"/>
      <c r="AH318" s="99"/>
      <c r="AI318" s="43"/>
      <c r="AJ318" s="43"/>
      <c r="AK318" s="43"/>
      <c r="AL318" s="43"/>
      <c r="AM318" s="43"/>
      <c r="AN318" s="44" t="s">
        <v>17</v>
      </c>
      <c r="AO318" s="1157">
        <f>$AO$9</f>
        <v>0.5</v>
      </c>
      <c r="AP318" s="1157"/>
      <c r="AQ318" s="24"/>
      <c r="AR318" s="25"/>
      <c r="AS318" s="25"/>
      <c r="AT318" s="38"/>
      <c r="AU318" s="101">
        <f>ROUND(ROUND(ROUND(ROUND(H311*P318,0)*V300,0)*AO318,0)*AS316,0)</f>
        <v>153</v>
      </c>
      <c r="AV318" s="31"/>
    </row>
    <row r="319" spans="1:48" ht="17.100000000000001" customHeight="1" x14ac:dyDescent="0.15">
      <c r="A319" s="32">
        <v>43</v>
      </c>
      <c r="B319" s="33" t="s">
        <v>6793</v>
      </c>
      <c r="C319" s="34" t="s">
        <v>6794</v>
      </c>
      <c r="D319" s="422"/>
      <c r="E319" s="424"/>
      <c r="F319" s="29"/>
      <c r="G319" s="29"/>
      <c r="H319" s="1085" t="s">
        <v>4892</v>
      </c>
      <c r="I319" s="1086"/>
      <c r="J319" s="1086"/>
      <c r="K319" s="1087"/>
      <c r="L319" s="416"/>
      <c r="M319" s="417"/>
      <c r="N319" s="417"/>
      <c r="O319" s="65"/>
      <c r="P319" s="156"/>
      <c r="Q319" s="156"/>
      <c r="R319" s="166"/>
      <c r="S319" s="167"/>
      <c r="T319" s="167"/>
      <c r="U319" s="463"/>
      <c r="V319" s="70"/>
      <c r="W319" s="464"/>
      <c r="X319" s="43"/>
      <c r="Y319" s="43"/>
      <c r="Z319" s="44"/>
      <c r="AA319" s="44"/>
      <c r="AB319" s="43"/>
      <c r="AC319" s="450"/>
      <c r="AD319" s="43"/>
      <c r="AE319" s="43"/>
      <c r="AF319" s="43"/>
      <c r="AG319" s="43"/>
      <c r="AH319" s="43"/>
      <c r="AI319" s="43"/>
      <c r="AJ319" s="43"/>
      <c r="AK319" s="43"/>
      <c r="AL319" s="43"/>
      <c r="AM319" s="43"/>
      <c r="AN319" s="44"/>
      <c r="AO319" s="45"/>
      <c r="AP319" s="45"/>
      <c r="AQ319" s="25"/>
      <c r="AR319" s="25"/>
      <c r="AS319" s="25"/>
      <c r="AT319" s="25"/>
      <c r="AU319" s="35">
        <f>ROUND(H323*V300,0)</f>
        <v>280</v>
      </c>
      <c r="AV319" s="31"/>
    </row>
    <row r="320" spans="1:48" ht="17.100000000000001" customHeight="1" x14ac:dyDescent="0.15">
      <c r="A320" s="32">
        <v>43</v>
      </c>
      <c r="B320" s="33" t="s">
        <v>6795</v>
      </c>
      <c r="C320" s="34" t="s">
        <v>6796</v>
      </c>
      <c r="D320" s="422"/>
      <c r="E320" s="424"/>
      <c r="F320" s="29"/>
      <c r="G320" s="29"/>
      <c r="H320" s="1088"/>
      <c r="I320" s="1089"/>
      <c r="J320" s="1089"/>
      <c r="K320" s="1090"/>
      <c r="L320" s="418"/>
      <c r="M320" s="419"/>
      <c r="N320" s="419"/>
      <c r="O320" s="23"/>
      <c r="P320" s="167"/>
      <c r="Q320" s="167"/>
      <c r="R320" s="166"/>
      <c r="S320" s="167"/>
      <c r="T320" s="167"/>
      <c r="U320" s="463"/>
      <c r="V320" s="70"/>
      <c r="W320" s="464"/>
      <c r="X320" s="1202" t="s">
        <v>4824</v>
      </c>
      <c r="Y320" s="1202"/>
      <c r="Z320" s="1202"/>
      <c r="AA320" s="1202"/>
      <c r="AB320" s="1202"/>
      <c r="AC320" s="42" t="s">
        <v>4825</v>
      </c>
      <c r="AD320" s="99"/>
      <c r="AE320" s="99"/>
      <c r="AF320" s="99"/>
      <c r="AG320" s="99"/>
      <c r="AH320" s="99"/>
      <c r="AI320" s="43"/>
      <c r="AJ320" s="43"/>
      <c r="AK320" s="43"/>
      <c r="AL320" s="43"/>
      <c r="AM320" s="43"/>
      <c r="AN320" s="44" t="s">
        <v>17</v>
      </c>
      <c r="AO320" s="1157">
        <f>$AO$8</f>
        <v>0.7</v>
      </c>
      <c r="AP320" s="1157"/>
      <c r="AQ320" s="43"/>
      <c r="AR320" s="43"/>
      <c r="AS320" s="43"/>
      <c r="AT320" s="43"/>
      <c r="AU320" s="101">
        <f>ROUND(ROUND(H323*V300,0)*AO320,0)</f>
        <v>196</v>
      </c>
      <c r="AV320" s="31"/>
    </row>
    <row r="321" spans="1:48" ht="17.100000000000001" customHeight="1" x14ac:dyDescent="0.15">
      <c r="A321" s="32">
        <v>43</v>
      </c>
      <c r="B321" s="33" t="s">
        <v>6797</v>
      </c>
      <c r="C321" s="34" t="s">
        <v>6798</v>
      </c>
      <c r="D321" s="422"/>
      <c r="E321" s="424"/>
      <c r="F321" s="29"/>
      <c r="G321" s="29"/>
      <c r="H321" s="1088"/>
      <c r="I321" s="1089"/>
      <c r="J321" s="1089"/>
      <c r="K321" s="1090"/>
      <c r="L321" s="420"/>
      <c r="M321" s="421"/>
      <c r="N321" s="421"/>
      <c r="O321" s="26"/>
      <c r="P321" s="27"/>
      <c r="Q321" s="27"/>
      <c r="R321" s="166"/>
      <c r="S321" s="167"/>
      <c r="T321" s="167"/>
      <c r="U321" s="463"/>
      <c r="V321" s="70"/>
      <c r="W321" s="464"/>
      <c r="X321" s="1273"/>
      <c r="Y321" s="1273"/>
      <c r="Z321" s="1273"/>
      <c r="AA321" s="1273"/>
      <c r="AB321" s="1273"/>
      <c r="AC321" s="42" t="s">
        <v>4827</v>
      </c>
      <c r="AD321" s="99"/>
      <c r="AE321" s="99"/>
      <c r="AF321" s="99"/>
      <c r="AG321" s="99"/>
      <c r="AH321" s="99"/>
      <c r="AI321" s="43"/>
      <c r="AJ321" s="43"/>
      <c r="AK321" s="43"/>
      <c r="AL321" s="43"/>
      <c r="AM321" s="43"/>
      <c r="AN321" s="44" t="s">
        <v>17</v>
      </c>
      <c r="AO321" s="1157">
        <f>$AO$9</f>
        <v>0.5</v>
      </c>
      <c r="AP321" s="1157"/>
      <c r="AQ321" s="43"/>
      <c r="AR321" s="43"/>
      <c r="AS321" s="43"/>
      <c r="AT321" s="43"/>
      <c r="AU321" s="101">
        <f>ROUND(ROUND(H323*V300,0)*AO321,0)</f>
        <v>140</v>
      </c>
      <c r="AV321" s="31"/>
    </row>
    <row r="322" spans="1:48" ht="17.100000000000001" customHeight="1" x14ac:dyDescent="0.15">
      <c r="A322" s="32">
        <v>43</v>
      </c>
      <c r="B322" s="33" t="s">
        <v>6799</v>
      </c>
      <c r="C322" s="34" t="s">
        <v>6800</v>
      </c>
      <c r="D322" s="422"/>
      <c r="E322" s="424"/>
      <c r="F322" s="29"/>
      <c r="G322" s="29"/>
      <c r="H322" s="1088"/>
      <c r="I322" s="1089"/>
      <c r="J322" s="1089"/>
      <c r="K322" s="1090"/>
      <c r="L322" s="1271" t="s">
        <v>4829</v>
      </c>
      <c r="M322" s="1202"/>
      <c r="N322" s="1202"/>
      <c r="O322" s="1202"/>
      <c r="P322" s="1202"/>
      <c r="Q322" s="1202"/>
      <c r="R322" s="418"/>
      <c r="S322" s="419"/>
      <c r="T322" s="419"/>
      <c r="U322" s="463"/>
      <c r="V322" s="70"/>
      <c r="W322" s="464"/>
      <c r="X322" s="43"/>
      <c r="Y322" s="43"/>
      <c r="Z322" s="44"/>
      <c r="AA322" s="44"/>
      <c r="AB322" s="43"/>
      <c r="AC322" s="450"/>
      <c r="AD322" s="43"/>
      <c r="AE322" s="43"/>
      <c r="AF322" s="43"/>
      <c r="AG322" s="43"/>
      <c r="AH322" s="43"/>
      <c r="AI322" s="43"/>
      <c r="AJ322" s="43"/>
      <c r="AK322" s="43"/>
      <c r="AL322" s="43"/>
      <c r="AM322" s="43"/>
      <c r="AN322" s="44"/>
      <c r="AO322" s="45"/>
      <c r="AP322" s="45"/>
      <c r="AQ322" s="43"/>
      <c r="AR322" s="43"/>
      <c r="AS322" s="25"/>
      <c r="AT322" s="25"/>
      <c r="AU322" s="101">
        <f>ROUND(ROUND(H323*P324,0)*V300,0)</f>
        <v>270</v>
      </c>
      <c r="AV322" s="31"/>
    </row>
    <row r="323" spans="1:48" ht="17.100000000000001" customHeight="1" x14ac:dyDescent="0.15">
      <c r="A323" s="32">
        <v>43</v>
      </c>
      <c r="B323" s="33" t="s">
        <v>6801</v>
      </c>
      <c r="C323" s="34" t="s">
        <v>6802</v>
      </c>
      <c r="D323" s="422"/>
      <c r="E323" s="424"/>
      <c r="F323" s="29"/>
      <c r="G323" s="29"/>
      <c r="H323" s="1280">
        <f>'15就労移行支援(基本)'!K323</f>
        <v>400</v>
      </c>
      <c r="I323" s="1108"/>
      <c r="J323" s="4" t="s">
        <v>21</v>
      </c>
      <c r="K323" s="22"/>
      <c r="L323" s="1228"/>
      <c r="M323" s="1283"/>
      <c r="N323" s="1283"/>
      <c r="O323" s="1283"/>
      <c r="P323" s="1283"/>
      <c r="Q323" s="1283"/>
      <c r="R323" s="418"/>
      <c r="S323" s="419"/>
      <c r="T323" s="419"/>
      <c r="U323" s="463"/>
      <c r="V323" s="70"/>
      <c r="W323" s="464"/>
      <c r="X323" s="1202" t="s">
        <v>4824</v>
      </c>
      <c r="Y323" s="1202"/>
      <c r="Z323" s="1202"/>
      <c r="AA323" s="1202"/>
      <c r="AB323" s="1202"/>
      <c r="AC323" s="42" t="s">
        <v>4825</v>
      </c>
      <c r="AD323" s="99"/>
      <c r="AE323" s="99"/>
      <c r="AF323" s="99"/>
      <c r="AG323" s="99"/>
      <c r="AH323" s="99"/>
      <c r="AI323" s="43"/>
      <c r="AJ323" s="43"/>
      <c r="AK323" s="43"/>
      <c r="AL323" s="43"/>
      <c r="AM323" s="43"/>
      <c r="AN323" s="44" t="s">
        <v>17</v>
      </c>
      <c r="AO323" s="1157">
        <f>$AO$8</f>
        <v>0.7</v>
      </c>
      <c r="AP323" s="1157"/>
      <c r="AQ323" s="25"/>
      <c r="AR323" s="25"/>
      <c r="AS323" s="25"/>
      <c r="AT323" s="25"/>
      <c r="AU323" s="101">
        <f>ROUND(ROUND(ROUND(H323*P324,0)*V300,0)*AO323,0)</f>
        <v>189</v>
      </c>
      <c r="AV323" s="31"/>
    </row>
    <row r="324" spans="1:48" ht="17.100000000000001" customHeight="1" x14ac:dyDescent="0.15">
      <c r="A324" s="32">
        <v>43</v>
      </c>
      <c r="B324" s="33" t="s">
        <v>6803</v>
      </c>
      <c r="C324" s="34" t="s">
        <v>6804</v>
      </c>
      <c r="D324" s="422"/>
      <c r="E324" s="424"/>
      <c r="F324" s="29"/>
      <c r="G324" s="29"/>
      <c r="H324" s="418"/>
      <c r="I324" s="419"/>
      <c r="J324" s="419"/>
      <c r="K324" s="425"/>
      <c r="L324" s="420"/>
      <c r="M324" s="421"/>
      <c r="N324" s="421"/>
      <c r="O324" s="26" t="s">
        <v>17</v>
      </c>
      <c r="P324" s="1180">
        <f>$P$12</f>
        <v>0.96499999999999997</v>
      </c>
      <c r="Q324" s="1180"/>
      <c r="R324" s="166"/>
      <c r="S324" s="167"/>
      <c r="T324" s="167"/>
      <c r="U324" s="463"/>
      <c r="V324" s="70"/>
      <c r="W324" s="464"/>
      <c r="X324" s="1273"/>
      <c r="Y324" s="1273"/>
      <c r="Z324" s="1273"/>
      <c r="AA324" s="1273"/>
      <c r="AB324" s="1273"/>
      <c r="AC324" s="42" t="s">
        <v>4827</v>
      </c>
      <c r="AD324" s="99"/>
      <c r="AE324" s="99"/>
      <c r="AF324" s="99"/>
      <c r="AG324" s="99"/>
      <c r="AH324" s="99"/>
      <c r="AI324" s="43"/>
      <c r="AJ324" s="43"/>
      <c r="AK324" s="43"/>
      <c r="AL324" s="43"/>
      <c r="AM324" s="43"/>
      <c r="AN324" s="44" t="s">
        <v>17</v>
      </c>
      <c r="AO324" s="1157">
        <f>$AO$9</f>
        <v>0.5</v>
      </c>
      <c r="AP324" s="1157"/>
      <c r="AQ324" s="25"/>
      <c r="AR324" s="25"/>
      <c r="AS324" s="25"/>
      <c r="AT324" s="25"/>
      <c r="AU324" s="101">
        <f>ROUND(ROUND(ROUND(H323*P324,0)*V300,0)*AO324,0)</f>
        <v>135</v>
      </c>
      <c r="AV324" s="31"/>
    </row>
    <row r="325" spans="1:48" ht="17.100000000000001" customHeight="1" x14ac:dyDescent="0.15">
      <c r="A325" s="32">
        <v>43</v>
      </c>
      <c r="B325" s="33" t="s">
        <v>6805</v>
      </c>
      <c r="C325" s="34" t="s">
        <v>6806</v>
      </c>
      <c r="D325" s="422"/>
      <c r="E325" s="424"/>
      <c r="F325" s="29"/>
      <c r="G325" s="29"/>
      <c r="H325" s="20"/>
      <c r="K325" s="21"/>
      <c r="L325" s="416"/>
      <c r="M325" s="417"/>
      <c r="N325" s="417"/>
      <c r="O325" s="65"/>
      <c r="P325" s="156"/>
      <c r="Q325" s="156"/>
      <c r="R325" s="166"/>
      <c r="S325" s="167"/>
      <c r="T325" s="314"/>
      <c r="W325" s="449"/>
      <c r="X325" s="42"/>
      <c r="Y325" s="43"/>
      <c r="Z325" s="44"/>
      <c r="AA325" s="44"/>
      <c r="AB325" s="43"/>
      <c r="AC325" s="450"/>
      <c r="AD325" s="43"/>
      <c r="AE325" s="43"/>
      <c r="AF325" s="43"/>
      <c r="AG325" s="43"/>
      <c r="AH325" s="43"/>
      <c r="AI325" s="43"/>
      <c r="AJ325" s="43"/>
      <c r="AK325" s="43"/>
      <c r="AL325" s="43"/>
      <c r="AM325" s="43"/>
      <c r="AN325" s="44"/>
      <c r="AO325" s="45"/>
      <c r="AP325" s="45"/>
      <c r="AQ325" s="1198" t="s">
        <v>4833</v>
      </c>
      <c r="AR325" s="1281"/>
      <c r="AS325" s="1281"/>
      <c r="AT325" s="1299"/>
      <c r="AU325" s="101">
        <f>ROUND(ROUND(H323*V300,0)*AS328,0)</f>
        <v>266</v>
      </c>
      <c r="AV325" s="31"/>
    </row>
    <row r="326" spans="1:48" ht="17.100000000000001" customHeight="1" x14ac:dyDescent="0.15">
      <c r="A326" s="32">
        <v>43</v>
      </c>
      <c r="B326" s="33" t="s">
        <v>6807</v>
      </c>
      <c r="C326" s="34" t="s">
        <v>6808</v>
      </c>
      <c r="D326" s="422"/>
      <c r="E326" s="424"/>
      <c r="F326" s="29"/>
      <c r="G326" s="29"/>
      <c r="H326" s="20"/>
      <c r="K326" s="21"/>
      <c r="L326" s="418"/>
      <c r="M326" s="419"/>
      <c r="N326" s="419"/>
      <c r="O326" s="23"/>
      <c r="P326" s="167"/>
      <c r="Q326" s="167"/>
      <c r="R326" s="166"/>
      <c r="S326" s="167"/>
      <c r="T326" s="314"/>
      <c r="W326" s="449"/>
      <c r="X326" s="1271" t="s">
        <v>4824</v>
      </c>
      <c r="Y326" s="1202"/>
      <c r="Z326" s="1202"/>
      <c r="AA326" s="1202"/>
      <c r="AB326" s="1202"/>
      <c r="AC326" s="42" t="s">
        <v>4825</v>
      </c>
      <c r="AD326" s="99"/>
      <c r="AE326" s="99"/>
      <c r="AF326" s="99"/>
      <c r="AG326" s="99"/>
      <c r="AH326" s="99"/>
      <c r="AI326" s="43"/>
      <c r="AJ326" s="43"/>
      <c r="AK326" s="43"/>
      <c r="AL326" s="43"/>
      <c r="AM326" s="43"/>
      <c r="AN326" s="44" t="s">
        <v>17</v>
      </c>
      <c r="AO326" s="1157">
        <f>$AO$8</f>
        <v>0.7</v>
      </c>
      <c r="AP326" s="1157"/>
      <c r="AQ326" s="1268"/>
      <c r="AR326" s="1269"/>
      <c r="AS326" s="1269"/>
      <c r="AT326" s="1270"/>
      <c r="AU326" s="101">
        <f>ROUND(ROUND(ROUND(H323*V300,0)*AO326,0)*AS328,0)</f>
        <v>186</v>
      </c>
      <c r="AV326" s="31"/>
    </row>
    <row r="327" spans="1:48" ht="17.100000000000001" customHeight="1" x14ac:dyDescent="0.15">
      <c r="A327" s="32">
        <v>43</v>
      </c>
      <c r="B327" s="33" t="s">
        <v>6809</v>
      </c>
      <c r="C327" s="34" t="s">
        <v>6810</v>
      </c>
      <c r="D327" s="422"/>
      <c r="E327" s="424"/>
      <c r="F327" s="29"/>
      <c r="G327" s="29"/>
      <c r="H327" s="20"/>
      <c r="K327" s="21"/>
      <c r="L327" s="420"/>
      <c r="M327" s="421"/>
      <c r="N327" s="421"/>
      <c r="O327" s="26"/>
      <c r="P327" s="27"/>
      <c r="Q327" s="27"/>
      <c r="R327" s="166"/>
      <c r="S327" s="167"/>
      <c r="T327" s="314"/>
      <c r="W327" s="449"/>
      <c r="X327" s="1272"/>
      <c r="Y327" s="1273"/>
      <c r="Z327" s="1273"/>
      <c r="AA327" s="1273"/>
      <c r="AB327" s="1273"/>
      <c r="AC327" s="42" t="s">
        <v>4827</v>
      </c>
      <c r="AD327" s="99"/>
      <c r="AE327" s="99"/>
      <c r="AF327" s="99"/>
      <c r="AG327" s="99"/>
      <c r="AH327" s="99"/>
      <c r="AI327" s="43"/>
      <c r="AJ327" s="43"/>
      <c r="AK327" s="43"/>
      <c r="AL327" s="43"/>
      <c r="AM327" s="43"/>
      <c r="AN327" s="44" t="s">
        <v>17</v>
      </c>
      <c r="AO327" s="1157">
        <f>$AO$9</f>
        <v>0.5</v>
      </c>
      <c r="AP327" s="1157"/>
      <c r="AQ327" s="20"/>
      <c r="AR327" s="4"/>
      <c r="AS327" s="4"/>
      <c r="AT327" s="21"/>
      <c r="AU327" s="101">
        <f>ROUND(ROUND(ROUND(H323*V300,0)*AO327,0)*AS328,0)</f>
        <v>133</v>
      </c>
      <c r="AV327" s="31"/>
    </row>
    <row r="328" spans="1:48" ht="17.100000000000001" customHeight="1" x14ac:dyDescent="0.15">
      <c r="A328" s="32">
        <v>43</v>
      </c>
      <c r="B328" s="33" t="s">
        <v>6811</v>
      </c>
      <c r="C328" s="34" t="s">
        <v>6812</v>
      </c>
      <c r="D328" s="422"/>
      <c r="E328" s="424"/>
      <c r="F328" s="29"/>
      <c r="G328" s="29"/>
      <c r="H328" s="20"/>
      <c r="K328" s="21"/>
      <c r="L328" s="1271" t="s">
        <v>4829</v>
      </c>
      <c r="M328" s="1202"/>
      <c r="N328" s="1202"/>
      <c r="O328" s="1202"/>
      <c r="P328" s="1202"/>
      <c r="Q328" s="1202"/>
      <c r="R328" s="418"/>
      <c r="S328" s="419"/>
      <c r="T328" s="425"/>
      <c r="W328" s="449"/>
      <c r="X328" s="42"/>
      <c r="Y328" s="43"/>
      <c r="Z328" s="44"/>
      <c r="AA328" s="44"/>
      <c r="AB328" s="43"/>
      <c r="AC328" s="450"/>
      <c r="AD328" s="43"/>
      <c r="AE328" s="43"/>
      <c r="AF328" s="43"/>
      <c r="AG328" s="43"/>
      <c r="AH328" s="43"/>
      <c r="AI328" s="43"/>
      <c r="AJ328" s="43"/>
      <c r="AK328" s="43"/>
      <c r="AL328" s="43"/>
      <c r="AM328" s="43"/>
      <c r="AN328" s="44"/>
      <c r="AO328" s="45"/>
      <c r="AP328" s="45"/>
      <c r="AQ328" s="20"/>
      <c r="AR328" s="23" t="s">
        <v>17</v>
      </c>
      <c r="AS328" s="1158">
        <f>AS316</f>
        <v>0.95</v>
      </c>
      <c r="AT328" s="1159"/>
      <c r="AU328" s="101">
        <f>ROUND(ROUND(ROUND(H323*P330,0)*V300,0)*AS328,0)</f>
        <v>257</v>
      </c>
      <c r="AV328" s="31"/>
    </row>
    <row r="329" spans="1:48" ht="17.100000000000001" customHeight="1" x14ac:dyDescent="0.15">
      <c r="A329" s="32">
        <v>43</v>
      </c>
      <c r="B329" s="33" t="s">
        <v>6813</v>
      </c>
      <c r="C329" s="34" t="s">
        <v>6814</v>
      </c>
      <c r="D329" s="422"/>
      <c r="E329" s="424"/>
      <c r="F329" s="29"/>
      <c r="G329" s="29"/>
      <c r="H329" s="20"/>
      <c r="K329" s="21"/>
      <c r="L329" s="1228"/>
      <c r="M329" s="1283"/>
      <c r="N329" s="1283"/>
      <c r="O329" s="1283"/>
      <c r="P329" s="1283"/>
      <c r="Q329" s="1283"/>
      <c r="R329" s="418"/>
      <c r="S329" s="419"/>
      <c r="T329" s="425"/>
      <c r="W329" s="449"/>
      <c r="X329" s="1271" t="s">
        <v>4824</v>
      </c>
      <c r="Y329" s="1202"/>
      <c r="Z329" s="1202"/>
      <c r="AA329" s="1202"/>
      <c r="AB329" s="1202"/>
      <c r="AC329" s="42" t="s">
        <v>4825</v>
      </c>
      <c r="AD329" s="99"/>
      <c r="AE329" s="99"/>
      <c r="AF329" s="99"/>
      <c r="AG329" s="99"/>
      <c r="AH329" s="99"/>
      <c r="AI329" s="43"/>
      <c r="AJ329" s="43"/>
      <c r="AK329" s="43"/>
      <c r="AL329" s="43"/>
      <c r="AM329" s="43"/>
      <c r="AN329" s="44" t="s">
        <v>17</v>
      </c>
      <c r="AO329" s="1157">
        <f>$AO$8</f>
        <v>0.7</v>
      </c>
      <c r="AP329" s="1157"/>
      <c r="AQ329" s="20"/>
      <c r="AR329" s="4"/>
      <c r="AS329" s="4"/>
      <c r="AT329" s="21"/>
      <c r="AU329" s="101">
        <f>ROUND(ROUND(ROUND(ROUND(H323*P330,0)*V300,0)*AO329,0)*AS328,0)</f>
        <v>180</v>
      </c>
      <c r="AV329" s="31"/>
    </row>
    <row r="330" spans="1:48" ht="17.100000000000001" customHeight="1" x14ac:dyDescent="0.15">
      <c r="A330" s="32">
        <v>43</v>
      </c>
      <c r="B330" s="33" t="s">
        <v>6815</v>
      </c>
      <c r="C330" s="34" t="s">
        <v>6816</v>
      </c>
      <c r="D330" s="422"/>
      <c r="E330" s="424"/>
      <c r="F330" s="29"/>
      <c r="G330" s="29"/>
      <c r="H330" s="20"/>
      <c r="K330" s="21"/>
      <c r="L330" s="420"/>
      <c r="M330" s="421"/>
      <c r="N330" s="421"/>
      <c r="O330" s="26" t="s">
        <v>17</v>
      </c>
      <c r="P330" s="1180">
        <f>$P$12</f>
        <v>0.96499999999999997</v>
      </c>
      <c r="Q330" s="1180"/>
      <c r="R330" s="166"/>
      <c r="S330" s="167"/>
      <c r="T330" s="314"/>
      <c r="W330" s="449"/>
      <c r="X330" s="1272"/>
      <c r="Y330" s="1273"/>
      <c r="Z330" s="1273"/>
      <c r="AA330" s="1273"/>
      <c r="AB330" s="1273"/>
      <c r="AC330" s="42" t="s">
        <v>4827</v>
      </c>
      <c r="AD330" s="99"/>
      <c r="AE330" s="99"/>
      <c r="AF330" s="99"/>
      <c r="AG330" s="99"/>
      <c r="AH330" s="99"/>
      <c r="AI330" s="43"/>
      <c r="AJ330" s="43"/>
      <c r="AK330" s="43"/>
      <c r="AL330" s="43"/>
      <c r="AM330" s="43"/>
      <c r="AN330" s="44" t="s">
        <v>17</v>
      </c>
      <c r="AO330" s="1157">
        <f>$AO$9</f>
        <v>0.5</v>
      </c>
      <c r="AP330" s="1157"/>
      <c r="AQ330" s="24"/>
      <c r="AR330" s="25"/>
      <c r="AS330" s="25"/>
      <c r="AT330" s="38"/>
      <c r="AU330" s="101">
        <f>ROUND(ROUND(ROUND(ROUND(H323*P330,0)*V300,0)*AO330,0)*AS328,0)</f>
        <v>128</v>
      </c>
      <c r="AV330" s="31"/>
    </row>
    <row r="331" spans="1:48" ht="17.100000000000001" customHeight="1" x14ac:dyDescent="0.15">
      <c r="A331" s="32">
        <v>43</v>
      </c>
      <c r="B331" s="33" t="s">
        <v>6817</v>
      </c>
      <c r="C331" s="34" t="s">
        <v>6818</v>
      </c>
      <c r="D331" s="422"/>
      <c r="E331" s="424"/>
      <c r="F331" s="36"/>
      <c r="G331" s="29"/>
      <c r="H331" s="1085" t="s">
        <v>4905</v>
      </c>
      <c r="I331" s="1086"/>
      <c r="J331" s="1086"/>
      <c r="K331" s="1087"/>
      <c r="L331" s="416"/>
      <c r="M331" s="417"/>
      <c r="N331" s="417"/>
      <c r="O331" s="65"/>
      <c r="P331" s="156"/>
      <c r="Q331" s="156"/>
      <c r="R331" s="1301" t="s">
        <v>6169</v>
      </c>
      <c r="S331" s="1311"/>
      <c r="T331" s="1312"/>
      <c r="U331" s="1219" t="s">
        <v>6170</v>
      </c>
      <c r="V331" s="1219"/>
      <c r="W331" s="1220"/>
      <c r="X331" s="43"/>
      <c r="Y331" s="43"/>
      <c r="Z331" s="44"/>
      <c r="AA331" s="44"/>
      <c r="AB331" s="43"/>
      <c r="AC331" s="450"/>
      <c r="AD331" s="43"/>
      <c r="AE331" s="43"/>
      <c r="AF331" s="43"/>
      <c r="AG331" s="43"/>
      <c r="AH331" s="43"/>
      <c r="AI331" s="43"/>
      <c r="AJ331" s="43"/>
      <c r="AK331" s="43"/>
      <c r="AL331" s="43"/>
      <c r="AM331" s="43"/>
      <c r="AN331" s="44"/>
      <c r="AO331" s="45"/>
      <c r="AP331" s="45"/>
      <c r="AQ331" s="43"/>
      <c r="AR331" s="43"/>
      <c r="AS331" s="43"/>
      <c r="AT331" s="43"/>
      <c r="AU331" s="35">
        <f>ROUND(H335*V336,0)</f>
        <v>258</v>
      </c>
      <c r="AV331" s="31"/>
    </row>
    <row r="332" spans="1:48" ht="17.100000000000001" customHeight="1" x14ac:dyDescent="0.15">
      <c r="A332" s="32">
        <v>43</v>
      </c>
      <c r="B332" s="33" t="s">
        <v>6819</v>
      </c>
      <c r="C332" s="34" t="s">
        <v>6820</v>
      </c>
      <c r="D332" s="422"/>
      <c r="E332" s="424"/>
      <c r="F332" s="29"/>
      <c r="G332" s="29"/>
      <c r="H332" s="1088"/>
      <c r="I332" s="1089"/>
      <c r="J332" s="1089"/>
      <c r="K332" s="1090"/>
      <c r="L332" s="418"/>
      <c r="M332" s="419"/>
      <c r="N332" s="419"/>
      <c r="O332" s="23"/>
      <c r="P332" s="167"/>
      <c r="Q332" s="167"/>
      <c r="R332" s="1313"/>
      <c r="S332" s="1314"/>
      <c r="T332" s="1315"/>
      <c r="U332" s="1309"/>
      <c r="V332" s="1309"/>
      <c r="W332" s="1310"/>
      <c r="X332" s="1202" t="s">
        <v>4824</v>
      </c>
      <c r="Y332" s="1202"/>
      <c r="Z332" s="1202"/>
      <c r="AA332" s="1202"/>
      <c r="AB332" s="1202"/>
      <c r="AC332" s="42" t="s">
        <v>4825</v>
      </c>
      <c r="AD332" s="99"/>
      <c r="AE332" s="99"/>
      <c r="AF332" s="99"/>
      <c r="AG332" s="99"/>
      <c r="AH332" s="99"/>
      <c r="AI332" s="43"/>
      <c r="AJ332" s="43"/>
      <c r="AK332" s="43"/>
      <c r="AL332" s="43"/>
      <c r="AM332" s="43"/>
      <c r="AN332" s="44" t="s">
        <v>17</v>
      </c>
      <c r="AO332" s="1157">
        <f>$AO$8</f>
        <v>0.7</v>
      </c>
      <c r="AP332" s="1157"/>
      <c r="AQ332" s="43"/>
      <c r="AR332" s="43"/>
      <c r="AS332" s="43"/>
      <c r="AT332" s="43"/>
      <c r="AU332" s="101">
        <f>ROUND(ROUND(H335*V336,0)*AO332,0)</f>
        <v>181</v>
      </c>
      <c r="AV332" s="31"/>
    </row>
    <row r="333" spans="1:48" ht="17.100000000000001" customHeight="1" x14ac:dyDescent="0.15">
      <c r="A333" s="32">
        <v>43</v>
      </c>
      <c r="B333" s="33" t="s">
        <v>6821</v>
      </c>
      <c r="C333" s="34" t="s">
        <v>6822</v>
      </c>
      <c r="D333" s="422"/>
      <c r="E333" s="424"/>
      <c r="F333" s="29"/>
      <c r="G333" s="29"/>
      <c r="H333" s="1088"/>
      <c r="I333" s="1089"/>
      <c r="J333" s="1089"/>
      <c r="K333" s="1090"/>
      <c r="L333" s="420"/>
      <c r="M333" s="421"/>
      <c r="N333" s="421"/>
      <c r="O333" s="26"/>
      <c r="P333" s="27"/>
      <c r="Q333" s="27"/>
      <c r="R333" s="1313"/>
      <c r="S333" s="1314"/>
      <c r="T333" s="1315"/>
      <c r="U333" s="1309"/>
      <c r="V333" s="1309"/>
      <c r="W333" s="1310"/>
      <c r="X333" s="1273"/>
      <c r="Y333" s="1273"/>
      <c r="Z333" s="1273"/>
      <c r="AA333" s="1273"/>
      <c r="AB333" s="1273"/>
      <c r="AC333" s="42" t="s">
        <v>4827</v>
      </c>
      <c r="AD333" s="99"/>
      <c r="AE333" s="99"/>
      <c r="AF333" s="99"/>
      <c r="AG333" s="99"/>
      <c r="AH333" s="99"/>
      <c r="AI333" s="43"/>
      <c r="AJ333" s="43"/>
      <c r="AK333" s="43"/>
      <c r="AL333" s="43"/>
      <c r="AM333" s="43"/>
      <c r="AN333" s="44" t="s">
        <v>17</v>
      </c>
      <c r="AO333" s="1157">
        <f>$AO$9</f>
        <v>0.5</v>
      </c>
      <c r="AP333" s="1157"/>
      <c r="AQ333" s="43"/>
      <c r="AR333" s="43"/>
      <c r="AS333" s="43"/>
      <c r="AT333" s="43"/>
      <c r="AU333" s="101">
        <f>ROUND(ROUND(H335*V336,0)*AO333,0)</f>
        <v>129</v>
      </c>
      <c r="AV333" s="31"/>
    </row>
    <row r="334" spans="1:48" ht="17.100000000000001" customHeight="1" x14ac:dyDescent="0.15">
      <c r="A334" s="32">
        <v>43</v>
      </c>
      <c r="B334" s="33" t="s">
        <v>6823</v>
      </c>
      <c r="C334" s="34" t="s">
        <v>6824</v>
      </c>
      <c r="D334" s="422"/>
      <c r="E334" s="424"/>
      <c r="F334" s="29"/>
      <c r="G334" s="29"/>
      <c r="H334" s="1088"/>
      <c r="I334" s="1089"/>
      <c r="J334" s="1089"/>
      <c r="K334" s="1090"/>
      <c r="L334" s="1271" t="s">
        <v>4829</v>
      </c>
      <c r="M334" s="1202"/>
      <c r="N334" s="1202"/>
      <c r="O334" s="1202"/>
      <c r="P334" s="1202"/>
      <c r="Q334" s="1202"/>
      <c r="R334" s="1313"/>
      <c r="S334" s="1314"/>
      <c r="T334" s="1315"/>
      <c r="U334" s="1069"/>
      <c r="V334" s="1069"/>
      <c r="W334" s="1070"/>
      <c r="X334" s="43"/>
      <c r="Y334" s="43"/>
      <c r="Z334" s="44"/>
      <c r="AA334" s="44"/>
      <c r="AB334" s="43"/>
      <c r="AC334" s="450"/>
      <c r="AD334" s="43"/>
      <c r="AE334" s="43"/>
      <c r="AF334" s="43"/>
      <c r="AG334" s="43"/>
      <c r="AH334" s="43"/>
      <c r="AI334" s="43"/>
      <c r="AJ334" s="43"/>
      <c r="AK334" s="43"/>
      <c r="AL334" s="43"/>
      <c r="AM334" s="43"/>
      <c r="AN334" s="44"/>
      <c r="AO334" s="45"/>
      <c r="AP334" s="45"/>
      <c r="AQ334" s="43"/>
      <c r="AR334" s="43"/>
      <c r="AS334" s="25"/>
      <c r="AT334" s="25"/>
      <c r="AU334" s="101">
        <f>ROUND(ROUND(H335*P336,0)*V336,0)</f>
        <v>249</v>
      </c>
      <c r="AV334" s="31"/>
    </row>
    <row r="335" spans="1:48" ht="17.100000000000001" customHeight="1" x14ac:dyDescent="0.15">
      <c r="A335" s="32">
        <v>43</v>
      </c>
      <c r="B335" s="33" t="s">
        <v>6825</v>
      </c>
      <c r="C335" s="34" t="s">
        <v>6826</v>
      </c>
      <c r="D335" s="422"/>
      <c r="E335" s="424"/>
      <c r="F335" s="29"/>
      <c r="G335" s="29"/>
      <c r="H335" s="1280">
        <f>'15就労移行支援(基本)'!K335</f>
        <v>369</v>
      </c>
      <c r="I335" s="1108"/>
      <c r="J335" s="4" t="s">
        <v>21</v>
      </c>
      <c r="K335" s="22"/>
      <c r="L335" s="1228"/>
      <c r="M335" s="1283"/>
      <c r="N335" s="1283"/>
      <c r="O335" s="1283"/>
      <c r="P335" s="1283"/>
      <c r="Q335" s="1283"/>
      <c r="R335" s="1313"/>
      <c r="S335" s="1314"/>
      <c r="T335" s="1315"/>
      <c r="W335" s="449"/>
      <c r="X335" s="1271" t="s">
        <v>4824</v>
      </c>
      <c r="Y335" s="1202"/>
      <c r="Z335" s="1202"/>
      <c r="AA335" s="1202"/>
      <c r="AB335" s="1202"/>
      <c r="AC335" s="42" t="s">
        <v>4825</v>
      </c>
      <c r="AD335" s="99"/>
      <c r="AE335" s="99"/>
      <c r="AF335" s="99"/>
      <c r="AG335" s="99"/>
      <c r="AH335" s="99"/>
      <c r="AI335" s="43"/>
      <c r="AJ335" s="43"/>
      <c r="AK335" s="43"/>
      <c r="AL335" s="43"/>
      <c r="AM335" s="43"/>
      <c r="AN335" s="44" t="s">
        <v>17</v>
      </c>
      <c r="AO335" s="1157">
        <f>$AO$8</f>
        <v>0.7</v>
      </c>
      <c r="AP335" s="1157"/>
      <c r="AQ335" s="25"/>
      <c r="AR335" s="25"/>
      <c r="AS335" s="25"/>
      <c r="AT335" s="25"/>
      <c r="AU335" s="101">
        <f>ROUND(ROUND(ROUND(H335*P336,0)*V336,0)*AO335,0)</f>
        <v>174</v>
      </c>
      <c r="AV335" s="31"/>
    </row>
    <row r="336" spans="1:48" ht="17.100000000000001" customHeight="1" x14ac:dyDescent="0.15">
      <c r="A336" s="32">
        <v>43</v>
      </c>
      <c r="B336" s="33" t="s">
        <v>6827</v>
      </c>
      <c r="C336" s="34" t="s">
        <v>6828</v>
      </c>
      <c r="D336" s="422"/>
      <c r="E336" s="424"/>
      <c r="F336" s="29"/>
      <c r="G336" s="29"/>
      <c r="H336" s="418"/>
      <c r="I336" s="419"/>
      <c r="J336" s="419"/>
      <c r="K336" s="425"/>
      <c r="L336" s="420"/>
      <c r="M336" s="421"/>
      <c r="N336" s="421"/>
      <c r="O336" s="26" t="s">
        <v>17</v>
      </c>
      <c r="P336" s="1180">
        <f>$P$12</f>
        <v>0.96499999999999997</v>
      </c>
      <c r="Q336" s="1180"/>
      <c r="R336" s="1276"/>
      <c r="S336" s="1277"/>
      <c r="T336" s="1278"/>
      <c r="U336" s="23" t="s">
        <v>17</v>
      </c>
      <c r="V336" s="1158">
        <f>V300</f>
        <v>0.7</v>
      </c>
      <c r="W336" s="1159"/>
      <c r="X336" s="1272"/>
      <c r="Y336" s="1273"/>
      <c r="Z336" s="1273"/>
      <c r="AA336" s="1273"/>
      <c r="AB336" s="1273"/>
      <c r="AC336" s="42" t="s">
        <v>4827</v>
      </c>
      <c r="AD336" s="99"/>
      <c r="AE336" s="99"/>
      <c r="AF336" s="99"/>
      <c r="AG336" s="99"/>
      <c r="AH336" s="99"/>
      <c r="AI336" s="43"/>
      <c r="AJ336" s="43"/>
      <c r="AK336" s="43"/>
      <c r="AL336" s="43"/>
      <c r="AM336" s="43"/>
      <c r="AN336" s="44" t="s">
        <v>17</v>
      </c>
      <c r="AO336" s="1157">
        <f>$AO$9</f>
        <v>0.5</v>
      </c>
      <c r="AP336" s="1157"/>
      <c r="AQ336" s="25"/>
      <c r="AR336" s="25"/>
      <c r="AS336" s="25"/>
      <c r="AT336" s="25"/>
      <c r="AU336" s="101">
        <f>ROUND(ROUND(ROUND(H335*P336,0)*V336,0)*AO336,0)</f>
        <v>125</v>
      </c>
      <c r="AV336" s="31"/>
    </row>
    <row r="337" spans="1:48" ht="17.100000000000001" customHeight="1" x14ac:dyDescent="0.15">
      <c r="A337" s="32">
        <v>43</v>
      </c>
      <c r="B337" s="33" t="s">
        <v>6829</v>
      </c>
      <c r="C337" s="34" t="s">
        <v>6830</v>
      </c>
      <c r="D337" s="422"/>
      <c r="E337" s="424"/>
      <c r="F337" s="29"/>
      <c r="G337" s="29"/>
      <c r="H337" s="20"/>
      <c r="K337" s="21"/>
      <c r="L337" s="416"/>
      <c r="M337" s="417"/>
      <c r="N337" s="417"/>
      <c r="O337" s="65"/>
      <c r="P337" s="156"/>
      <c r="Q337" s="156"/>
      <c r="R337" s="166"/>
      <c r="S337" s="167"/>
      <c r="T337" s="314"/>
      <c r="W337" s="449"/>
      <c r="X337" s="42"/>
      <c r="Y337" s="43"/>
      <c r="Z337" s="44"/>
      <c r="AA337" s="44"/>
      <c r="AB337" s="43"/>
      <c r="AC337" s="450"/>
      <c r="AD337" s="43"/>
      <c r="AE337" s="43"/>
      <c r="AF337" s="43"/>
      <c r="AG337" s="43"/>
      <c r="AH337" s="43"/>
      <c r="AI337" s="43"/>
      <c r="AJ337" s="43"/>
      <c r="AK337" s="43"/>
      <c r="AL337" s="43"/>
      <c r="AM337" s="43"/>
      <c r="AN337" s="44"/>
      <c r="AO337" s="45"/>
      <c r="AP337" s="45"/>
      <c r="AQ337" s="1198" t="s">
        <v>4833</v>
      </c>
      <c r="AR337" s="1281"/>
      <c r="AS337" s="1281"/>
      <c r="AT337" s="1299"/>
      <c r="AU337" s="101">
        <f>ROUND(ROUND(H335*V336,0)*AS340,0)</f>
        <v>245</v>
      </c>
      <c r="AV337" s="31"/>
    </row>
    <row r="338" spans="1:48" ht="17.100000000000001" customHeight="1" x14ac:dyDescent="0.15">
      <c r="A338" s="32">
        <v>43</v>
      </c>
      <c r="B338" s="33" t="s">
        <v>6831</v>
      </c>
      <c r="C338" s="34" t="s">
        <v>6832</v>
      </c>
      <c r="D338" s="422"/>
      <c r="E338" s="424"/>
      <c r="F338" s="29"/>
      <c r="G338" s="29"/>
      <c r="H338" s="20"/>
      <c r="K338" s="21"/>
      <c r="L338" s="418"/>
      <c r="M338" s="419"/>
      <c r="N338" s="419"/>
      <c r="O338" s="23"/>
      <c r="P338" s="167"/>
      <c r="Q338" s="167"/>
      <c r="R338" s="166"/>
      <c r="S338" s="167"/>
      <c r="T338" s="314"/>
      <c r="W338" s="449"/>
      <c r="X338" s="1271" t="s">
        <v>4824</v>
      </c>
      <c r="Y338" s="1202"/>
      <c r="Z338" s="1202"/>
      <c r="AA338" s="1202"/>
      <c r="AB338" s="1202"/>
      <c r="AC338" s="42" t="s">
        <v>4825</v>
      </c>
      <c r="AD338" s="99"/>
      <c r="AE338" s="99"/>
      <c r="AF338" s="99"/>
      <c r="AG338" s="99"/>
      <c r="AH338" s="99"/>
      <c r="AI338" s="43"/>
      <c r="AJ338" s="43"/>
      <c r="AK338" s="43"/>
      <c r="AL338" s="43"/>
      <c r="AM338" s="43"/>
      <c r="AN338" s="44" t="s">
        <v>17</v>
      </c>
      <c r="AO338" s="1157">
        <f>$AO$8</f>
        <v>0.7</v>
      </c>
      <c r="AP338" s="1157"/>
      <c r="AQ338" s="1268"/>
      <c r="AR338" s="1269"/>
      <c r="AS338" s="1269"/>
      <c r="AT338" s="1270"/>
      <c r="AU338" s="101">
        <f>ROUND(ROUND(ROUND(H335*V336,0)*AO338,0)*AS340,0)</f>
        <v>172</v>
      </c>
      <c r="AV338" s="31"/>
    </row>
    <row r="339" spans="1:48" ht="17.100000000000001" customHeight="1" x14ac:dyDescent="0.15">
      <c r="A339" s="32">
        <v>43</v>
      </c>
      <c r="B339" s="33" t="s">
        <v>6833</v>
      </c>
      <c r="C339" s="34" t="s">
        <v>6834</v>
      </c>
      <c r="D339" s="422"/>
      <c r="E339" s="424"/>
      <c r="F339" s="29"/>
      <c r="G339" s="29"/>
      <c r="H339" s="20"/>
      <c r="K339" s="21"/>
      <c r="L339" s="420"/>
      <c r="M339" s="421"/>
      <c r="N339" s="421"/>
      <c r="O339" s="26"/>
      <c r="P339" s="27"/>
      <c r="Q339" s="27"/>
      <c r="R339" s="166"/>
      <c r="S339" s="167"/>
      <c r="T339" s="314"/>
      <c r="W339" s="449"/>
      <c r="X339" s="1272"/>
      <c r="Y339" s="1273"/>
      <c r="Z339" s="1273"/>
      <c r="AA339" s="1273"/>
      <c r="AB339" s="1273"/>
      <c r="AC339" s="42" t="s">
        <v>4827</v>
      </c>
      <c r="AD339" s="99"/>
      <c r="AE339" s="99"/>
      <c r="AF339" s="99"/>
      <c r="AG339" s="99"/>
      <c r="AH339" s="99"/>
      <c r="AI339" s="43"/>
      <c r="AJ339" s="43"/>
      <c r="AK339" s="43"/>
      <c r="AL339" s="43"/>
      <c r="AM339" s="43"/>
      <c r="AN339" s="44" t="s">
        <v>17</v>
      </c>
      <c r="AO339" s="1157">
        <f>$AO$9</f>
        <v>0.5</v>
      </c>
      <c r="AP339" s="1157"/>
      <c r="AQ339" s="20"/>
      <c r="AR339" s="4"/>
      <c r="AS339" s="4"/>
      <c r="AT339" s="21"/>
      <c r="AU339" s="101">
        <f>ROUND(ROUND(ROUND(H335*V336,0)*AO339,0)*AS340,0)</f>
        <v>123</v>
      </c>
      <c r="AV339" s="31"/>
    </row>
    <row r="340" spans="1:48" ht="17.100000000000001" customHeight="1" x14ac:dyDescent="0.15">
      <c r="A340" s="32">
        <v>43</v>
      </c>
      <c r="B340" s="33" t="s">
        <v>6835</v>
      </c>
      <c r="C340" s="34" t="s">
        <v>6836</v>
      </c>
      <c r="D340" s="422"/>
      <c r="E340" s="424"/>
      <c r="F340" s="29"/>
      <c r="G340" s="29"/>
      <c r="H340" s="20"/>
      <c r="K340" s="21"/>
      <c r="L340" s="1271" t="s">
        <v>4829</v>
      </c>
      <c r="M340" s="1202"/>
      <c r="N340" s="1202"/>
      <c r="O340" s="1202"/>
      <c r="P340" s="1202"/>
      <c r="Q340" s="1202"/>
      <c r="R340" s="418"/>
      <c r="S340" s="419"/>
      <c r="T340" s="425"/>
      <c r="W340" s="449"/>
      <c r="X340" s="42"/>
      <c r="Y340" s="43"/>
      <c r="Z340" s="44"/>
      <c r="AA340" s="44"/>
      <c r="AB340" s="43"/>
      <c r="AC340" s="450"/>
      <c r="AD340" s="43"/>
      <c r="AE340" s="43"/>
      <c r="AF340" s="43"/>
      <c r="AG340" s="43"/>
      <c r="AH340" s="43"/>
      <c r="AI340" s="43"/>
      <c r="AJ340" s="43"/>
      <c r="AK340" s="43"/>
      <c r="AL340" s="43"/>
      <c r="AM340" s="43"/>
      <c r="AN340" s="44"/>
      <c r="AO340" s="45"/>
      <c r="AP340" s="45"/>
      <c r="AQ340" s="20"/>
      <c r="AR340" s="23" t="s">
        <v>17</v>
      </c>
      <c r="AS340" s="1158">
        <f>AS328</f>
        <v>0.95</v>
      </c>
      <c r="AT340" s="1159"/>
      <c r="AU340" s="101">
        <f>ROUND(ROUND(ROUND(H335*P342,0)*V336,0)*AS340,0)</f>
        <v>237</v>
      </c>
      <c r="AV340" s="31"/>
    </row>
    <row r="341" spans="1:48" ht="17.100000000000001" customHeight="1" x14ac:dyDescent="0.15">
      <c r="A341" s="32">
        <v>43</v>
      </c>
      <c r="B341" s="33" t="s">
        <v>6837</v>
      </c>
      <c r="C341" s="34" t="s">
        <v>6838</v>
      </c>
      <c r="D341" s="422"/>
      <c r="E341" s="424"/>
      <c r="F341" s="29"/>
      <c r="G341" s="29"/>
      <c r="H341" s="20"/>
      <c r="K341" s="21"/>
      <c r="L341" s="1228"/>
      <c r="M341" s="1283"/>
      <c r="N341" s="1283"/>
      <c r="O341" s="1283"/>
      <c r="P341" s="1283"/>
      <c r="Q341" s="1283"/>
      <c r="R341" s="418"/>
      <c r="S341" s="419"/>
      <c r="T341" s="425"/>
      <c r="W341" s="449"/>
      <c r="X341" s="1271" t="s">
        <v>4824</v>
      </c>
      <c r="Y341" s="1202"/>
      <c r="Z341" s="1202"/>
      <c r="AA341" s="1202"/>
      <c r="AB341" s="1202"/>
      <c r="AC341" s="42" t="s">
        <v>4825</v>
      </c>
      <c r="AD341" s="99"/>
      <c r="AE341" s="99"/>
      <c r="AF341" s="99"/>
      <c r="AG341" s="99"/>
      <c r="AH341" s="99"/>
      <c r="AI341" s="43"/>
      <c r="AJ341" s="43"/>
      <c r="AK341" s="43"/>
      <c r="AL341" s="43"/>
      <c r="AM341" s="43"/>
      <c r="AN341" s="44" t="s">
        <v>17</v>
      </c>
      <c r="AO341" s="1157">
        <f>$AO$8</f>
        <v>0.7</v>
      </c>
      <c r="AP341" s="1157"/>
      <c r="AQ341" s="20"/>
      <c r="AR341" s="4"/>
      <c r="AS341" s="4"/>
      <c r="AT341" s="21"/>
      <c r="AU341" s="101">
        <f>ROUND(ROUND(ROUND(ROUND(H335*P342,0)*V336,0)*AO341,0)*AS340,0)</f>
        <v>165</v>
      </c>
      <c r="AV341" s="31"/>
    </row>
    <row r="342" spans="1:48" ht="17.100000000000001" customHeight="1" x14ac:dyDescent="0.15">
      <c r="A342" s="32">
        <v>43</v>
      </c>
      <c r="B342" s="33" t="s">
        <v>6839</v>
      </c>
      <c r="C342" s="34" t="s">
        <v>6840</v>
      </c>
      <c r="D342" s="426"/>
      <c r="E342" s="428"/>
      <c r="F342" s="57"/>
      <c r="G342" s="57"/>
      <c r="H342" s="24"/>
      <c r="I342" s="25"/>
      <c r="J342" s="25"/>
      <c r="K342" s="38"/>
      <c r="L342" s="420"/>
      <c r="M342" s="421"/>
      <c r="N342" s="421"/>
      <c r="O342" s="26" t="s">
        <v>17</v>
      </c>
      <c r="P342" s="1180">
        <f>$P$12</f>
        <v>0.96499999999999997</v>
      </c>
      <c r="Q342" s="1180"/>
      <c r="R342" s="454"/>
      <c r="S342" s="27"/>
      <c r="T342" s="28"/>
      <c r="U342" s="135"/>
      <c r="V342" s="233"/>
      <c r="W342" s="455"/>
      <c r="X342" s="1272"/>
      <c r="Y342" s="1273"/>
      <c r="Z342" s="1273"/>
      <c r="AA342" s="1273"/>
      <c r="AB342" s="1273"/>
      <c r="AC342" s="42" t="s">
        <v>4827</v>
      </c>
      <c r="AD342" s="99"/>
      <c r="AE342" s="99"/>
      <c r="AF342" s="99"/>
      <c r="AG342" s="99"/>
      <c r="AH342" s="99"/>
      <c r="AI342" s="43"/>
      <c r="AJ342" s="43"/>
      <c r="AK342" s="43"/>
      <c r="AL342" s="43"/>
      <c r="AM342" s="43"/>
      <c r="AN342" s="44" t="s">
        <v>17</v>
      </c>
      <c r="AO342" s="1157">
        <f>$AO$9</f>
        <v>0.5</v>
      </c>
      <c r="AP342" s="1157"/>
      <c r="AQ342" s="24"/>
      <c r="AR342" s="25"/>
      <c r="AS342" s="25"/>
      <c r="AT342" s="38"/>
      <c r="AU342" s="35">
        <f>ROUND(ROUND(ROUND(ROUND(H335*P342,0)*V336,0)*AO342,0)*AS340,0)</f>
        <v>119</v>
      </c>
      <c r="AV342" s="61"/>
    </row>
    <row r="343" spans="1:48" ht="17.100000000000001" customHeight="1" x14ac:dyDescent="0.15">
      <c r="A343" s="32">
        <v>43</v>
      </c>
      <c r="B343" s="33" t="s">
        <v>6841</v>
      </c>
      <c r="C343" s="34" t="s">
        <v>6842</v>
      </c>
      <c r="D343" s="1085" t="s">
        <v>4819</v>
      </c>
      <c r="E343" s="1087"/>
      <c r="F343" s="1085" t="s">
        <v>5173</v>
      </c>
      <c r="G343" s="1299"/>
      <c r="H343" s="1085" t="s">
        <v>4821</v>
      </c>
      <c r="I343" s="1086"/>
      <c r="J343" s="1086"/>
      <c r="K343" s="1087"/>
      <c r="L343" s="416"/>
      <c r="M343" s="417"/>
      <c r="N343" s="417"/>
      <c r="O343" s="65"/>
      <c r="P343" s="156"/>
      <c r="Q343" s="156"/>
      <c r="R343" s="1301" t="s">
        <v>6169</v>
      </c>
      <c r="S343" s="1311"/>
      <c r="T343" s="1312"/>
      <c r="U343" s="1219" t="s">
        <v>6170</v>
      </c>
      <c r="V343" s="1219"/>
      <c r="W343" s="1220"/>
      <c r="X343" s="43"/>
      <c r="Y343" s="43"/>
      <c r="Z343" s="44"/>
      <c r="AA343" s="44"/>
      <c r="AB343" s="43"/>
      <c r="AC343" s="450"/>
      <c r="AD343" s="43"/>
      <c r="AE343" s="43"/>
      <c r="AF343" s="43"/>
      <c r="AG343" s="43"/>
      <c r="AH343" s="43"/>
      <c r="AI343" s="43"/>
      <c r="AJ343" s="43"/>
      <c r="AK343" s="43"/>
      <c r="AL343" s="43"/>
      <c r="AM343" s="43"/>
      <c r="AN343" s="44"/>
      <c r="AO343" s="45"/>
      <c r="AP343" s="45"/>
      <c r="AQ343" s="43"/>
      <c r="AR343" s="43"/>
      <c r="AS343" s="43"/>
      <c r="AT343" s="43"/>
      <c r="AU343" s="35">
        <f>ROUND(H347*V348,0)</f>
        <v>641</v>
      </c>
      <c r="AV343" s="66" t="s">
        <v>4822</v>
      </c>
    </row>
    <row r="344" spans="1:48" ht="17.100000000000001" customHeight="1" x14ac:dyDescent="0.15">
      <c r="A344" s="32">
        <v>43</v>
      </c>
      <c r="B344" s="33" t="s">
        <v>6843</v>
      </c>
      <c r="C344" s="34" t="s">
        <v>6844</v>
      </c>
      <c r="D344" s="1088"/>
      <c r="E344" s="1090"/>
      <c r="F344" s="1268"/>
      <c r="G344" s="1270"/>
      <c r="H344" s="1088"/>
      <c r="I344" s="1089"/>
      <c r="J344" s="1089"/>
      <c r="K344" s="1090"/>
      <c r="L344" s="418"/>
      <c r="M344" s="419"/>
      <c r="N344" s="419"/>
      <c r="O344" s="23"/>
      <c r="P344" s="167"/>
      <c r="Q344" s="167"/>
      <c r="R344" s="1313"/>
      <c r="S344" s="1314"/>
      <c r="T344" s="1315"/>
      <c r="U344" s="1309"/>
      <c r="V344" s="1309"/>
      <c r="W344" s="1310"/>
      <c r="X344" s="1202" t="s">
        <v>4824</v>
      </c>
      <c r="Y344" s="1202"/>
      <c r="Z344" s="1202"/>
      <c r="AA344" s="1202"/>
      <c r="AB344" s="1202"/>
      <c r="AC344" s="42" t="s">
        <v>4825</v>
      </c>
      <c r="AD344" s="99"/>
      <c r="AE344" s="99"/>
      <c r="AF344" s="99"/>
      <c r="AG344" s="99"/>
      <c r="AH344" s="99"/>
      <c r="AI344" s="43"/>
      <c r="AJ344" s="43"/>
      <c r="AK344" s="43"/>
      <c r="AL344" s="43"/>
      <c r="AM344" s="43"/>
      <c r="AN344" s="44" t="s">
        <v>17</v>
      </c>
      <c r="AO344" s="1157">
        <f>$AO$8</f>
        <v>0.7</v>
      </c>
      <c r="AP344" s="1157"/>
      <c r="AQ344" s="43"/>
      <c r="AR344" s="43"/>
      <c r="AS344" s="43"/>
      <c r="AT344" s="43"/>
      <c r="AU344" s="101">
        <f>ROUND(ROUND(H347*V348,0)*AO344,0)</f>
        <v>449</v>
      </c>
      <c r="AV344" s="232"/>
    </row>
    <row r="345" spans="1:48" ht="17.100000000000001" customHeight="1" x14ac:dyDescent="0.15">
      <c r="A345" s="32">
        <v>43</v>
      </c>
      <c r="B345" s="33" t="s">
        <v>6845</v>
      </c>
      <c r="C345" s="34" t="s">
        <v>6846</v>
      </c>
      <c r="D345" s="1088"/>
      <c r="E345" s="1090"/>
      <c r="F345" s="1268"/>
      <c r="G345" s="1270"/>
      <c r="H345" s="1088"/>
      <c r="I345" s="1089"/>
      <c r="J345" s="1089"/>
      <c r="K345" s="1090"/>
      <c r="L345" s="420"/>
      <c r="M345" s="421"/>
      <c r="N345" s="421"/>
      <c r="O345" s="26"/>
      <c r="P345" s="27"/>
      <c r="Q345" s="27"/>
      <c r="R345" s="1313"/>
      <c r="S345" s="1314"/>
      <c r="T345" s="1315"/>
      <c r="U345" s="1309"/>
      <c r="V345" s="1309"/>
      <c r="W345" s="1310"/>
      <c r="X345" s="1273"/>
      <c r="Y345" s="1273"/>
      <c r="Z345" s="1273"/>
      <c r="AA345" s="1273"/>
      <c r="AB345" s="1273"/>
      <c r="AC345" s="42" t="s">
        <v>4827</v>
      </c>
      <c r="AD345" s="99"/>
      <c r="AE345" s="99"/>
      <c r="AF345" s="99"/>
      <c r="AG345" s="99"/>
      <c r="AH345" s="99"/>
      <c r="AI345" s="43"/>
      <c r="AJ345" s="43"/>
      <c r="AK345" s="43"/>
      <c r="AL345" s="43"/>
      <c r="AM345" s="43"/>
      <c r="AN345" s="44" t="s">
        <v>17</v>
      </c>
      <c r="AO345" s="1157">
        <f>$AO$9</f>
        <v>0.5</v>
      </c>
      <c r="AP345" s="1157"/>
      <c r="AQ345" s="43"/>
      <c r="AR345" s="43"/>
      <c r="AS345" s="43"/>
      <c r="AT345" s="43"/>
      <c r="AU345" s="101">
        <f>ROUND(ROUND(H347*V348,0)*AO345,0)</f>
        <v>321</v>
      </c>
      <c r="AV345" s="232"/>
    </row>
    <row r="346" spans="1:48" ht="17.100000000000001" customHeight="1" x14ac:dyDescent="0.15">
      <c r="A346" s="32">
        <v>43</v>
      </c>
      <c r="B346" s="33" t="s">
        <v>6847</v>
      </c>
      <c r="C346" s="34" t="s">
        <v>6848</v>
      </c>
      <c r="D346" s="1276"/>
      <c r="E346" s="1278"/>
      <c r="F346" s="1276"/>
      <c r="G346" s="1278"/>
      <c r="H346" s="1088"/>
      <c r="I346" s="1089"/>
      <c r="J346" s="1089"/>
      <c r="K346" s="1090"/>
      <c r="L346" s="1271" t="s">
        <v>4829</v>
      </c>
      <c r="M346" s="1202"/>
      <c r="N346" s="1202"/>
      <c r="O346" s="1202"/>
      <c r="P346" s="1202"/>
      <c r="Q346" s="1202"/>
      <c r="R346" s="1313"/>
      <c r="S346" s="1314"/>
      <c r="T346" s="1315"/>
      <c r="U346" s="1069"/>
      <c r="V346" s="1069"/>
      <c r="W346" s="1070"/>
      <c r="X346" s="43"/>
      <c r="Y346" s="43"/>
      <c r="Z346" s="44"/>
      <c r="AA346" s="44"/>
      <c r="AB346" s="43"/>
      <c r="AC346" s="450"/>
      <c r="AD346" s="43"/>
      <c r="AE346" s="43"/>
      <c r="AF346" s="43"/>
      <c r="AG346" s="43"/>
      <c r="AH346" s="43"/>
      <c r="AI346" s="43"/>
      <c r="AJ346" s="43"/>
      <c r="AK346" s="43"/>
      <c r="AL346" s="43"/>
      <c r="AM346" s="43"/>
      <c r="AN346" s="44"/>
      <c r="AO346" s="45"/>
      <c r="AP346" s="45"/>
      <c r="AQ346" s="43"/>
      <c r="AR346" s="43"/>
      <c r="AS346" s="25"/>
      <c r="AT346" s="25"/>
      <c r="AU346" s="101">
        <f>ROUND(ROUND(H347*P348,0)*V348,0)</f>
        <v>618</v>
      </c>
      <c r="AV346" s="232"/>
    </row>
    <row r="347" spans="1:48" ht="17.100000000000001" customHeight="1" x14ac:dyDescent="0.15">
      <c r="A347" s="32">
        <v>43</v>
      </c>
      <c r="B347" s="33" t="s">
        <v>6849</v>
      </c>
      <c r="C347" s="34" t="s">
        <v>6850</v>
      </c>
      <c r="D347" s="1276"/>
      <c r="E347" s="1278"/>
      <c r="F347" s="1276"/>
      <c r="G347" s="1278"/>
      <c r="H347" s="1280">
        <f>'15就労移行支援(基本)'!K347</f>
        <v>915</v>
      </c>
      <c r="I347" s="1108"/>
      <c r="J347" s="4" t="s">
        <v>21</v>
      </c>
      <c r="K347" s="22"/>
      <c r="L347" s="1228"/>
      <c r="M347" s="1283"/>
      <c r="N347" s="1283"/>
      <c r="O347" s="1283"/>
      <c r="P347" s="1283"/>
      <c r="Q347" s="1283"/>
      <c r="R347" s="1313"/>
      <c r="S347" s="1314"/>
      <c r="T347" s="1315"/>
      <c r="W347" s="449"/>
      <c r="X347" s="1271" t="s">
        <v>4824</v>
      </c>
      <c r="Y347" s="1202"/>
      <c r="Z347" s="1202"/>
      <c r="AA347" s="1202"/>
      <c r="AB347" s="1202"/>
      <c r="AC347" s="42" t="s">
        <v>4825</v>
      </c>
      <c r="AD347" s="99"/>
      <c r="AE347" s="99"/>
      <c r="AF347" s="99"/>
      <c r="AG347" s="99"/>
      <c r="AH347" s="99"/>
      <c r="AI347" s="43"/>
      <c r="AJ347" s="43"/>
      <c r="AK347" s="43"/>
      <c r="AL347" s="43"/>
      <c r="AM347" s="43"/>
      <c r="AN347" s="44" t="s">
        <v>17</v>
      </c>
      <c r="AO347" s="1157">
        <f>$AO$8</f>
        <v>0.7</v>
      </c>
      <c r="AP347" s="1157"/>
      <c r="AQ347" s="25"/>
      <c r="AR347" s="25"/>
      <c r="AS347" s="25"/>
      <c r="AT347" s="25"/>
      <c r="AU347" s="101">
        <f>ROUND(ROUND(ROUND(H347*P348,0)*V348,0)*AO347,0)</f>
        <v>433</v>
      </c>
      <c r="AV347" s="232"/>
    </row>
    <row r="348" spans="1:48" ht="17.100000000000001" customHeight="1" x14ac:dyDescent="0.15">
      <c r="A348" s="32">
        <v>43</v>
      </c>
      <c r="B348" s="33" t="s">
        <v>6851</v>
      </c>
      <c r="C348" s="34" t="s">
        <v>6852</v>
      </c>
      <c r="D348" s="1276"/>
      <c r="E348" s="1278"/>
      <c r="F348" s="1276"/>
      <c r="G348" s="1278"/>
      <c r="H348" s="418"/>
      <c r="I348" s="419"/>
      <c r="J348" s="419"/>
      <c r="K348" s="425"/>
      <c r="L348" s="420"/>
      <c r="M348" s="421"/>
      <c r="N348" s="421"/>
      <c r="O348" s="26" t="s">
        <v>17</v>
      </c>
      <c r="P348" s="1180">
        <f>$P$12</f>
        <v>0.96499999999999997</v>
      </c>
      <c r="Q348" s="1180"/>
      <c r="R348" s="1276"/>
      <c r="S348" s="1277"/>
      <c r="T348" s="1278"/>
      <c r="U348" s="23" t="s">
        <v>17</v>
      </c>
      <c r="V348" s="1158">
        <f>V336</f>
        <v>0.7</v>
      </c>
      <c r="W348" s="1159"/>
      <c r="X348" s="1272"/>
      <c r="Y348" s="1273"/>
      <c r="Z348" s="1273"/>
      <c r="AA348" s="1273"/>
      <c r="AB348" s="1273"/>
      <c r="AC348" s="42" t="s">
        <v>4827</v>
      </c>
      <c r="AD348" s="99"/>
      <c r="AE348" s="99"/>
      <c r="AF348" s="99"/>
      <c r="AG348" s="99"/>
      <c r="AH348" s="99"/>
      <c r="AI348" s="43"/>
      <c r="AJ348" s="43"/>
      <c r="AK348" s="43"/>
      <c r="AL348" s="43"/>
      <c r="AM348" s="43"/>
      <c r="AN348" s="44" t="s">
        <v>17</v>
      </c>
      <c r="AO348" s="1157">
        <f>$AO$9</f>
        <v>0.5</v>
      </c>
      <c r="AP348" s="1157"/>
      <c r="AQ348" s="25"/>
      <c r="AR348" s="25"/>
      <c r="AS348" s="25"/>
      <c r="AT348" s="25"/>
      <c r="AU348" s="101">
        <f>ROUND(ROUND(ROUND(H347*P348,0)*V348,0)*AO348,0)</f>
        <v>309</v>
      </c>
      <c r="AV348" s="232"/>
    </row>
    <row r="349" spans="1:48" ht="17.100000000000001" customHeight="1" x14ac:dyDescent="0.15">
      <c r="A349" s="32">
        <v>43</v>
      </c>
      <c r="B349" s="33" t="s">
        <v>6853</v>
      </c>
      <c r="C349" s="34" t="s">
        <v>6854</v>
      </c>
      <c r="D349" s="422"/>
      <c r="E349" s="424"/>
      <c r="F349" s="29"/>
      <c r="G349" s="29"/>
      <c r="H349" s="20"/>
      <c r="K349" s="21"/>
      <c r="L349" s="416"/>
      <c r="M349" s="417"/>
      <c r="N349" s="417"/>
      <c r="O349" s="65"/>
      <c r="P349" s="156"/>
      <c r="Q349" s="156"/>
      <c r="R349" s="166"/>
      <c r="S349" s="167"/>
      <c r="T349" s="314"/>
      <c r="W349" s="449"/>
      <c r="X349" s="42"/>
      <c r="Y349" s="43"/>
      <c r="Z349" s="44"/>
      <c r="AA349" s="44"/>
      <c r="AB349" s="43"/>
      <c r="AC349" s="450"/>
      <c r="AD349" s="43"/>
      <c r="AE349" s="43"/>
      <c r="AF349" s="43"/>
      <c r="AG349" s="43"/>
      <c r="AH349" s="43"/>
      <c r="AI349" s="43"/>
      <c r="AJ349" s="43"/>
      <c r="AK349" s="43"/>
      <c r="AL349" s="43"/>
      <c r="AM349" s="43"/>
      <c r="AN349" s="44"/>
      <c r="AO349" s="45"/>
      <c r="AP349" s="45"/>
      <c r="AQ349" s="1198" t="s">
        <v>4833</v>
      </c>
      <c r="AR349" s="1281"/>
      <c r="AS349" s="1281"/>
      <c r="AT349" s="1299"/>
      <c r="AU349" s="101">
        <f>ROUND(ROUND(H347*V348,0)*AS352,0)</f>
        <v>609</v>
      </c>
      <c r="AV349" s="31"/>
    </row>
    <row r="350" spans="1:48" ht="17.100000000000001" customHeight="1" x14ac:dyDescent="0.15">
      <c r="A350" s="32">
        <v>43</v>
      </c>
      <c r="B350" s="33" t="s">
        <v>6855</v>
      </c>
      <c r="C350" s="34" t="s">
        <v>6856</v>
      </c>
      <c r="D350" s="422"/>
      <c r="E350" s="424"/>
      <c r="F350" s="29"/>
      <c r="G350" s="29"/>
      <c r="H350" s="20"/>
      <c r="K350" s="21"/>
      <c r="L350" s="418"/>
      <c r="M350" s="419"/>
      <c r="N350" s="419"/>
      <c r="O350" s="23"/>
      <c r="P350" s="167"/>
      <c r="Q350" s="167"/>
      <c r="R350" s="166"/>
      <c r="S350" s="167"/>
      <c r="T350" s="314"/>
      <c r="W350" s="449"/>
      <c r="X350" s="1271" t="s">
        <v>4824</v>
      </c>
      <c r="Y350" s="1202"/>
      <c r="Z350" s="1202"/>
      <c r="AA350" s="1202"/>
      <c r="AB350" s="1202"/>
      <c r="AC350" s="42" t="s">
        <v>4825</v>
      </c>
      <c r="AD350" s="99"/>
      <c r="AE350" s="99"/>
      <c r="AF350" s="99"/>
      <c r="AG350" s="99"/>
      <c r="AH350" s="99"/>
      <c r="AI350" s="43"/>
      <c r="AJ350" s="43"/>
      <c r="AK350" s="43"/>
      <c r="AL350" s="43"/>
      <c r="AM350" s="43"/>
      <c r="AN350" s="44" t="s">
        <v>17</v>
      </c>
      <c r="AO350" s="1157">
        <f>$AO$8</f>
        <v>0.7</v>
      </c>
      <c r="AP350" s="1157"/>
      <c r="AQ350" s="1268"/>
      <c r="AR350" s="1269"/>
      <c r="AS350" s="1269"/>
      <c r="AT350" s="1270"/>
      <c r="AU350" s="101">
        <f>ROUND(ROUND(ROUND(H347*V348,0)*AO350,0)*AS352,0)</f>
        <v>427</v>
      </c>
      <c r="AV350" s="31"/>
    </row>
    <row r="351" spans="1:48" ht="17.100000000000001" customHeight="1" x14ac:dyDescent="0.15">
      <c r="A351" s="32">
        <v>43</v>
      </c>
      <c r="B351" s="33" t="s">
        <v>6857</v>
      </c>
      <c r="C351" s="34" t="s">
        <v>6858</v>
      </c>
      <c r="D351" s="422"/>
      <c r="E351" s="424"/>
      <c r="F351" s="29"/>
      <c r="G351" s="29"/>
      <c r="H351" s="20"/>
      <c r="K351" s="21"/>
      <c r="L351" s="420"/>
      <c r="M351" s="421"/>
      <c r="N351" s="421"/>
      <c r="O351" s="26"/>
      <c r="P351" s="27"/>
      <c r="Q351" s="27"/>
      <c r="R351" s="166"/>
      <c r="S351" s="167"/>
      <c r="T351" s="314"/>
      <c r="W351" s="449"/>
      <c r="X351" s="1272"/>
      <c r="Y351" s="1273"/>
      <c r="Z351" s="1273"/>
      <c r="AA351" s="1273"/>
      <c r="AB351" s="1273"/>
      <c r="AC351" s="42" t="s">
        <v>4827</v>
      </c>
      <c r="AD351" s="99"/>
      <c r="AE351" s="99"/>
      <c r="AF351" s="99"/>
      <c r="AG351" s="99"/>
      <c r="AH351" s="99"/>
      <c r="AI351" s="43"/>
      <c r="AJ351" s="43"/>
      <c r="AK351" s="43"/>
      <c r="AL351" s="43"/>
      <c r="AM351" s="43"/>
      <c r="AN351" s="44" t="s">
        <v>17</v>
      </c>
      <c r="AO351" s="1157">
        <f>$AO$9</f>
        <v>0.5</v>
      </c>
      <c r="AP351" s="1157"/>
      <c r="AQ351" s="20"/>
      <c r="AR351" s="4"/>
      <c r="AS351" s="4"/>
      <c r="AT351" s="21"/>
      <c r="AU351" s="101">
        <f>ROUND(ROUND(ROUND(H347*V348,0)*AO351,0)*AS352,0)</f>
        <v>305</v>
      </c>
      <c r="AV351" s="31"/>
    </row>
    <row r="352" spans="1:48" ht="17.100000000000001" customHeight="1" x14ac:dyDescent="0.15">
      <c r="A352" s="32">
        <v>43</v>
      </c>
      <c r="B352" s="33" t="s">
        <v>6859</v>
      </c>
      <c r="C352" s="34" t="s">
        <v>6860</v>
      </c>
      <c r="D352" s="422"/>
      <c r="E352" s="424"/>
      <c r="F352" s="29"/>
      <c r="G352" s="29"/>
      <c r="H352" s="20"/>
      <c r="K352" s="21"/>
      <c r="L352" s="1271" t="s">
        <v>4829</v>
      </c>
      <c r="M352" s="1202"/>
      <c r="N352" s="1202"/>
      <c r="O352" s="1202"/>
      <c r="P352" s="1202"/>
      <c r="Q352" s="1202"/>
      <c r="R352" s="418"/>
      <c r="S352" s="419"/>
      <c r="T352" s="425"/>
      <c r="W352" s="449"/>
      <c r="X352" s="42"/>
      <c r="Y352" s="43"/>
      <c r="Z352" s="44"/>
      <c r="AA352" s="44"/>
      <c r="AB352" s="43"/>
      <c r="AC352" s="450"/>
      <c r="AD352" s="43"/>
      <c r="AE352" s="43"/>
      <c r="AF352" s="43"/>
      <c r="AG352" s="43"/>
      <c r="AH352" s="43"/>
      <c r="AI352" s="43"/>
      <c r="AJ352" s="43"/>
      <c r="AK352" s="43"/>
      <c r="AL352" s="43"/>
      <c r="AM352" s="43"/>
      <c r="AN352" s="44"/>
      <c r="AO352" s="45"/>
      <c r="AP352" s="45"/>
      <c r="AQ352" s="20"/>
      <c r="AR352" s="23" t="s">
        <v>17</v>
      </c>
      <c r="AS352" s="1158">
        <f>AS340</f>
        <v>0.95</v>
      </c>
      <c r="AT352" s="1159"/>
      <c r="AU352" s="101">
        <f>ROUND(ROUND(ROUND(H347*P354,0)*V348,0)*AS352,0)</f>
        <v>587</v>
      </c>
      <c r="AV352" s="31"/>
    </row>
    <row r="353" spans="1:48" ht="17.100000000000001" customHeight="1" x14ac:dyDescent="0.15">
      <c r="A353" s="32">
        <v>43</v>
      </c>
      <c r="B353" s="33" t="s">
        <v>6861</v>
      </c>
      <c r="C353" s="34" t="s">
        <v>6862</v>
      </c>
      <c r="D353" s="422"/>
      <c r="E353" s="424"/>
      <c r="F353" s="29"/>
      <c r="G353" s="29"/>
      <c r="H353" s="20"/>
      <c r="K353" s="21"/>
      <c r="L353" s="1228"/>
      <c r="M353" s="1283"/>
      <c r="N353" s="1283"/>
      <c r="O353" s="1283"/>
      <c r="P353" s="1283"/>
      <c r="Q353" s="1283"/>
      <c r="R353" s="418"/>
      <c r="S353" s="419"/>
      <c r="T353" s="425"/>
      <c r="W353" s="449"/>
      <c r="X353" s="1271" t="s">
        <v>4824</v>
      </c>
      <c r="Y353" s="1202"/>
      <c r="Z353" s="1202"/>
      <c r="AA353" s="1202"/>
      <c r="AB353" s="1202"/>
      <c r="AC353" s="42" t="s">
        <v>4825</v>
      </c>
      <c r="AD353" s="99"/>
      <c r="AE353" s="99"/>
      <c r="AF353" s="99"/>
      <c r="AG353" s="99"/>
      <c r="AH353" s="99"/>
      <c r="AI353" s="43"/>
      <c r="AJ353" s="43"/>
      <c r="AK353" s="43"/>
      <c r="AL353" s="43"/>
      <c r="AM353" s="43"/>
      <c r="AN353" s="44" t="s">
        <v>17</v>
      </c>
      <c r="AO353" s="1157">
        <f>$AO$8</f>
        <v>0.7</v>
      </c>
      <c r="AP353" s="1157"/>
      <c r="AQ353" s="20"/>
      <c r="AR353" s="4"/>
      <c r="AS353" s="4"/>
      <c r="AT353" s="21"/>
      <c r="AU353" s="101">
        <f>ROUND(ROUND(ROUND(ROUND(H347*P354,0)*V348,0)*AO353,0)*AS352,0)</f>
        <v>411</v>
      </c>
      <c r="AV353" s="31"/>
    </row>
    <row r="354" spans="1:48" ht="17.100000000000001" customHeight="1" x14ac:dyDescent="0.15">
      <c r="A354" s="32">
        <v>43</v>
      </c>
      <c r="B354" s="33" t="s">
        <v>6863</v>
      </c>
      <c r="C354" s="34" t="s">
        <v>6864</v>
      </c>
      <c r="D354" s="422"/>
      <c r="E354" s="424"/>
      <c r="F354" s="29"/>
      <c r="G354" s="29"/>
      <c r="H354" s="20"/>
      <c r="K354" s="21"/>
      <c r="L354" s="420"/>
      <c r="M354" s="421"/>
      <c r="N354" s="421"/>
      <c r="O354" s="26" t="s">
        <v>17</v>
      </c>
      <c r="P354" s="1180">
        <f>$P$12</f>
        <v>0.96499999999999997</v>
      </c>
      <c r="Q354" s="1180"/>
      <c r="R354" s="166"/>
      <c r="S354" s="167"/>
      <c r="T354" s="314"/>
      <c r="W354" s="449"/>
      <c r="X354" s="1272"/>
      <c r="Y354" s="1273"/>
      <c r="Z354" s="1273"/>
      <c r="AA354" s="1273"/>
      <c r="AB354" s="1273"/>
      <c r="AC354" s="42" t="s">
        <v>4827</v>
      </c>
      <c r="AD354" s="99"/>
      <c r="AE354" s="99"/>
      <c r="AF354" s="99"/>
      <c r="AG354" s="99"/>
      <c r="AH354" s="99"/>
      <c r="AI354" s="43"/>
      <c r="AJ354" s="43"/>
      <c r="AK354" s="43"/>
      <c r="AL354" s="43"/>
      <c r="AM354" s="43"/>
      <c r="AN354" s="44" t="s">
        <v>17</v>
      </c>
      <c r="AO354" s="1157">
        <f>$AO$9</f>
        <v>0.5</v>
      </c>
      <c r="AP354" s="1157"/>
      <c r="AQ354" s="24"/>
      <c r="AR354" s="25"/>
      <c r="AS354" s="25"/>
      <c r="AT354" s="38"/>
      <c r="AU354" s="101">
        <f>ROUND(ROUND(ROUND(ROUND(H347*P354,0)*V348,0)*AO354,0)*AS352,0)</f>
        <v>294</v>
      </c>
      <c r="AV354" s="31"/>
    </row>
    <row r="355" spans="1:48" ht="17.100000000000001" customHeight="1" x14ac:dyDescent="0.15">
      <c r="A355" s="32">
        <v>43</v>
      </c>
      <c r="B355" s="33" t="s">
        <v>6865</v>
      </c>
      <c r="C355" s="34" t="s">
        <v>6866</v>
      </c>
      <c r="D355" s="422"/>
      <c r="E355" s="424"/>
      <c r="F355" s="36"/>
      <c r="G355" s="29"/>
      <c r="H355" s="1085" t="s">
        <v>4840</v>
      </c>
      <c r="I355" s="1086"/>
      <c r="J355" s="1086"/>
      <c r="K355" s="1087"/>
      <c r="L355" s="416"/>
      <c r="M355" s="417"/>
      <c r="N355" s="417"/>
      <c r="O355" s="65"/>
      <c r="P355" s="156"/>
      <c r="Q355" s="156"/>
      <c r="R355" s="166"/>
      <c r="S355" s="167"/>
      <c r="T355" s="167"/>
      <c r="U355" s="463"/>
      <c r="V355" s="70"/>
      <c r="W355" s="464"/>
      <c r="X355" s="43"/>
      <c r="Y355" s="43"/>
      <c r="Z355" s="44"/>
      <c r="AA355" s="44"/>
      <c r="AB355" s="43"/>
      <c r="AC355" s="450"/>
      <c r="AD355" s="43"/>
      <c r="AE355" s="43"/>
      <c r="AF355" s="43"/>
      <c r="AG355" s="43"/>
      <c r="AH355" s="43"/>
      <c r="AI355" s="43"/>
      <c r="AJ355" s="43"/>
      <c r="AK355" s="43"/>
      <c r="AL355" s="43"/>
      <c r="AM355" s="43"/>
      <c r="AN355" s="44"/>
      <c r="AO355" s="45"/>
      <c r="AP355" s="45"/>
      <c r="AQ355" s="25"/>
      <c r="AR355" s="25"/>
      <c r="AS355" s="25"/>
      <c r="AT355" s="25"/>
      <c r="AU355" s="35">
        <f>ROUND(H359*V348,0)</f>
        <v>532</v>
      </c>
      <c r="AV355" s="31"/>
    </row>
    <row r="356" spans="1:48" ht="17.100000000000001" customHeight="1" x14ac:dyDescent="0.15">
      <c r="A356" s="32">
        <v>43</v>
      </c>
      <c r="B356" s="33" t="s">
        <v>6867</v>
      </c>
      <c r="C356" s="34" t="s">
        <v>6868</v>
      </c>
      <c r="D356" s="422"/>
      <c r="E356" s="424"/>
      <c r="F356" s="36"/>
      <c r="G356" s="29"/>
      <c r="H356" s="1088"/>
      <c r="I356" s="1089"/>
      <c r="J356" s="1089"/>
      <c r="K356" s="1090"/>
      <c r="L356" s="418"/>
      <c r="M356" s="419"/>
      <c r="N356" s="419"/>
      <c r="O356" s="23"/>
      <c r="P356" s="167"/>
      <c r="Q356" s="167"/>
      <c r="R356" s="166"/>
      <c r="S356" s="167"/>
      <c r="T356" s="167"/>
      <c r="U356" s="463"/>
      <c r="V356" s="70"/>
      <c r="W356" s="464"/>
      <c r="X356" s="1202" t="s">
        <v>4824</v>
      </c>
      <c r="Y356" s="1202"/>
      <c r="Z356" s="1202"/>
      <c r="AA356" s="1202"/>
      <c r="AB356" s="1202"/>
      <c r="AC356" s="42" t="s">
        <v>4825</v>
      </c>
      <c r="AD356" s="99"/>
      <c r="AE356" s="99"/>
      <c r="AF356" s="99"/>
      <c r="AG356" s="99"/>
      <c r="AH356" s="99"/>
      <c r="AI356" s="43"/>
      <c r="AJ356" s="43"/>
      <c r="AK356" s="43"/>
      <c r="AL356" s="43"/>
      <c r="AM356" s="43"/>
      <c r="AN356" s="44" t="s">
        <v>17</v>
      </c>
      <c r="AO356" s="1157">
        <f>$AO$8</f>
        <v>0.7</v>
      </c>
      <c r="AP356" s="1157"/>
      <c r="AQ356" s="43"/>
      <c r="AR356" s="43"/>
      <c r="AS356" s="43"/>
      <c r="AT356" s="43"/>
      <c r="AU356" s="101">
        <f>ROUND(ROUND(H359*V348,0)*AO356,0)</f>
        <v>372</v>
      </c>
      <c r="AV356" s="31"/>
    </row>
    <row r="357" spans="1:48" ht="17.100000000000001" customHeight="1" x14ac:dyDescent="0.15">
      <c r="A357" s="32">
        <v>43</v>
      </c>
      <c r="B357" s="33" t="s">
        <v>6869</v>
      </c>
      <c r="C357" s="34" t="s">
        <v>6870</v>
      </c>
      <c r="D357" s="422"/>
      <c r="E357" s="424"/>
      <c r="F357" s="36"/>
      <c r="G357" s="29"/>
      <c r="H357" s="1088"/>
      <c r="I357" s="1089"/>
      <c r="J357" s="1089"/>
      <c r="K357" s="1090"/>
      <c r="L357" s="420"/>
      <c r="M357" s="421"/>
      <c r="N357" s="421"/>
      <c r="O357" s="26"/>
      <c r="P357" s="27"/>
      <c r="Q357" s="27"/>
      <c r="R357" s="166"/>
      <c r="S357" s="167"/>
      <c r="T357" s="167"/>
      <c r="U357" s="463"/>
      <c r="V357" s="70"/>
      <c r="W357" s="464"/>
      <c r="X357" s="1273"/>
      <c r="Y357" s="1273"/>
      <c r="Z357" s="1273"/>
      <c r="AA357" s="1273"/>
      <c r="AB357" s="1273"/>
      <c r="AC357" s="42" t="s">
        <v>4827</v>
      </c>
      <c r="AD357" s="99"/>
      <c r="AE357" s="99"/>
      <c r="AF357" s="99"/>
      <c r="AG357" s="99"/>
      <c r="AH357" s="99"/>
      <c r="AI357" s="43"/>
      <c r="AJ357" s="43"/>
      <c r="AK357" s="43"/>
      <c r="AL357" s="43"/>
      <c r="AM357" s="43"/>
      <c r="AN357" s="44" t="s">
        <v>17</v>
      </c>
      <c r="AO357" s="1157">
        <f>$AO$9</f>
        <v>0.5</v>
      </c>
      <c r="AP357" s="1157"/>
      <c r="AQ357" s="43"/>
      <c r="AR357" s="43"/>
      <c r="AS357" s="43"/>
      <c r="AT357" s="43"/>
      <c r="AU357" s="101">
        <f>ROUND(ROUND(H359*V348,0)*AO357,0)</f>
        <v>266</v>
      </c>
      <c r="AV357" s="31"/>
    </row>
    <row r="358" spans="1:48" ht="17.100000000000001" customHeight="1" x14ac:dyDescent="0.15">
      <c r="A358" s="32">
        <v>43</v>
      </c>
      <c r="B358" s="33" t="s">
        <v>6871</v>
      </c>
      <c r="C358" s="34" t="s">
        <v>6872</v>
      </c>
      <c r="D358" s="422"/>
      <c r="E358" s="424"/>
      <c r="F358" s="36"/>
      <c r="G358" s="29"/>
      <c r="H358" s="1088"/>
      <c r="I358" s="1089"/>
      <c r="J358" s="1089"/>
      <c r="K358" s="1090"/>
      <c r="L358" s="1271" t="s">
        <v>4829</v>
      </c>
      <c r="M358" s="1202"/>
      <c r="N358" s="1202"/>
      <c r="O358" s="1202"/>
      <c r="P358" s="1202"/>
      <c r="Q358" s="1202"/>
      <c r="R358" s="418"/>
      <c r="S358" s="419"/>
      <c r="T358" s="419"/>
      <c r="U358" s="463"/>
      <c r="V358" s="70"/>
      <c r="W358" s="464"/>
      <c r="X358" s="43"/>
      <c r="Y358" s="43"/>
      <c r="Z358" s="44"/>
      <c r="AA358" s="44"/>
      <c r="AB358" s="43"/>
      <c r="AC358" s="450"/>
      <c r="AD358" s="43"/>
      <c r="AE358" s="43"/>
      <c r="AF358" s="43"/>
      <c r="AG358" s="43"/>
      <c r="AH358" s="43"/>
      <c r="AI358" s="43"/>
      <c r="AJ358" s="43"/>
      <c r="AK358" s="43"/>
      <c r="AL358" s="43"/>
      <c r="AM358" s="43"/>
      <c r="AN358" s="44"/>
      <c r="AO358" s="45"/>
      <c r="AP358" s="45"/>
      <c r="AQ358" s="43"/>
      <c r="AR358" s="43"/>
      <c r="AS358" s="25"/>
      <c r="AT358" s="25"/>
      <c r="AU358" s="101">
        <f>ROUND(ROUND(H359*P360,0)*V348,0)</f>
        <v>513</v>
      </c>
      <c r="AV358" s="31"/>
    </row>
    <row r="359" spans="1:48" ht="17.100000000000001" customHeight="1" x14ac:dyDescent="0.15">
      <c r="A359" s="32">
        <v>43</v>
      </c>
      <c r="B359" s="33" t="s">
        <v>6873</v>
      </c>
      <c r="C359" s="34" t="s">
        <v>6874</v>
      </c>
      <c r="D359" s="422"/>
      <c r="E359" s="424"/>
      <c r="F359" s="36"/>
      <c r="G359" s="29"/>
      <c r="H359" s="1280">
        <f>'15就労移行支援(基本)'!K359</f>
        <v>760</v>
      </c>
      <c r="I359" s="1108"/>
      <c r="J359" s="4" t="s">
        <v>21</v>
      </c>
      <c r="K359" s="22"/>
      <c r="L359" s="1228"/>
      <c r="M359" s="1283"/>
      <c r="N359" s="1283"/>
      <c r="O359" s="1283"/>
      <c r="P359" s="1283"/>
      <c r="Q359" s="1283"/>
      <c r="R359" s="418"/>
      <c r="S359" s="419"/>
      <c r="T359" s="419"/>
      <c r="U359" s="463"/>
      <c r="V359" s="70"/>
      <c r="W359" s="464"/>
      <c r="X359" s="1202" t="s">
        <v>4824</v>
      </c>
      <c r="Y359" s="1202"/>
      <c r="Z359" s="1202"/>
      <c r="AA359" s="1202"/>
      <c r="AB359" s="1202"/>
      <c r="AC359" s="42" t="s">
        <v>4825</v>
      </c>
      <c r="AD359" s="99"/>
      <c r="AE359" s="99"/>
      <c r="AF359" s="99"/>
      <c r="AG359" s="99"/>
      <c r="AH359" s="99"/>
      <c r="AI359" s="43"/>
      <c r="AJ359" s="43"/>
      <c r="AK359" s="43"/>
      <c r="AL359" s="43"/>
      <c r="AM359" s="43"/>
      <c r="AN359" s="44" t="s">
        <v>17</v>
      </c>
      <c r="AO359" s="1157">
        <f>$AO$8</f>
        <v>0.7</v>
      </c>
      <c r="AP359" s="1157"/>
      <c r="AQ359" s="25"/>
      <c r="AR359" s="25"/>
      <c r="AS359" s="25"/>
      <c r="AT359" s="25"/>
      <c r="AU359" s="101">
        <f>ROUND(ROUND(ROUND(H359*P360,0)*V348,0)*AO359,0)</f>
        <v>359</v>
      </c>
      <c r="AV359" s="31"/>
    </row>
    <row r="360" spans="1:48" ht="17.100000000000001" customHeight="1" x14ac:dyDescent="0.15">
      <c r="A360" s="32">
        <v>43</v>
      </c>
      <c r="B360" s="33" t="s">
        <v>6875</v>
      </c>
      <c r="C360" s="34" t="s">
        <v>6876</v>
      </c>
      <c r="D360" s="422"/>
      <c r="E360" s="424"/>
      <c r="F360" s="36"/>
      <c r="G360" s="29"/>
      <c r="H360" s="418"/>
      <c r="I360" s="419"/>
      <c r="J360" s="419"/>
      <c r="K360" s="425"/>
      <c r="L360" s="420"/>
      <c r="M360" s="421"/>
      <c r="N360" s="421"/>
      <c r="O360" s="26" t="s">
        <v>17</v>
      </c>
      <c r="P360" s="1180">
        <f>$P$12</f>
        <v>0.96499999999999997</v>
      </c>
      <c r="Q360" s="1180"/>
      <c r="R360" s="166"/>
      <c r="S360" s="167"/>
      <c r="T360" s="167"/>
      <c r="U360" s="463"/>
      <c r="V360" s="70"/>
      <c r="W360" s="464"/>
      <c r="X360" s="1273"/>
      <c r="Y360" s="1273"/>
      <c r="Z360" s="1273"/>
      <c r="AA360" s="1273"/>
      <c r="AB360" s="1273"/>
      <c r="AC360" s="42" t="s">
        <v>4827</v>
      </c>
      <c r="AD360" s="99"/>
      <c r="AE360" s="99"/>
      <c r="AF360" s="99"/>
      <c r="AG360" s="99"/>
      <c r="AH360" s="99"/>
      <c r="AI360" s="43"/>
      <c r="AJ360" s="43"/>
      <c r="AK360" s="43"/>
      <c r="AL360" s="43"/>
      <c r="AM360" s="43"/>
      <c r="AN360" s="44" t="s">
        <v>17</v>
      </c>
      <c r="AO360" s="1157">
        <f>$AO$9</f>
        <v>0.5</v>
      </c>
      <c r="AP360" s="1157"/>
      <c r="AQ360" s="25"/>
      <c r="AR360" s="25"/>
      <c r="AS360" s="25"/>
      <c r="AT360" s="25"/>
      <c r="AU360" s="101">
        <f>ROUND(ROUND(ROUND(H359*P360,0)*V348,0)*AO360,0)</f>
        <v>257</v>
      </c>
      <c r="AV360" s="31"/>
    </row>
    <row r="361" spans="1:48" ht="17.100000000000001" customHeight="1" x14ac:dyDescent="0.15">
      <c r="A361" s="32">
        <v>43</v>
      </c>
      <c r="B361" s="33" t="s">
        <v>6877</v>
      </c>
      <c r="C361" s="34" t="s">
        <v>6878</v>
      </c>
      <c r="D361" s="422"/>
      <c r="E361" s="424"/>
      <c r="F361" s="36"/>
      <c r="G361" s="29"/>
      <c r="H361" s="20"/>
      <c r="K361" s="21"/>
      <c r="L361" s="416"/>
      <c r="M361" s="417"/>
      <c r="N361" s="417"/>
      <c r="O361" s="65"/>
      <c r="P361" s="156"/>
      <c r="Q361" s="156"/>
      <c r="R361" s="166"/>
      <c r="S361" s="167"/>
      <c r="T361" s="314"/>
      <c r="W361" s="449"/>
      <c r="X361" s="42"/>
      <c r="Y361" s="43"/>
      <c r="Z361" s="44"/>
      <c r="AA361" s="44"/>
      <c r="AB361" s="43"/>
      <c r="AC361" s="450"/>
      <c r="AD361" s="43"/>
      <c r="AE361" s="43"/>
      <c r="AF361" s="43"/>
      <c r="AG361" s="43"/>
      <c r="AH361" s="43"/>
      <c r="AI361" s="43"/>
      <c r="AJ361" s="43"/>
      <c r="AK361" s="43"/>
      <c r="AL361" s="43"/>
      <c r="AM361" s="43"/>
      <c r="AN361" s="44"/>
      <c r="AO361" s="45"/>
      <c r="AP361" s="45"/>
      <c r="AQ361" s="1198" t="s">
        <v>4833</v>
      </c>
      <c r="AR361" s="1281"/>
      <c r="AS361" s="1281"/>
      <c r="AT361" s="1299"/>
      <c r="AU361" s="101">
        <f>ROUND(ROUND(H359*V348,0)*AS364,0)</f>
        <v>505</v>
      </c>
      <c r="AV361" s="31"/>
    </row>
    <row r="362" spans="1:48" ht="17.100000000000001" customHeight="1" x14ac:dyDescent="0.15">
      <c r="A362" s="32">
        <v>43</v>
      </c>
      <c r="B362" s="33" t="s">
        <v>6879</v>
      </c>
      <c r="C362" s="34" t="s">
        <v>6880</v>
      </c>
      <c r="D362" s="422"/>
      <c r="E362" s="424"/>
      <c r="F362" s="36"/>
      <c r="G362" s="29"/>
      <c r="H362" s="20"/>
      <c r="K362" s="21"/>
      <c r="L362" s="418"/>
      <c r="M362" s="419"/>
      <c r="N362" s="419"/>
      <c r="O362" s="23"/>
      <c r="P362" s="167"/>
      <c r="Q362" s="167"/>
      <c r="R362" s="166"/>
      <c r="S362" s="167"/>
      <c r="T362" s="314"/>
      <c r="W362" s="449"/>
      <c r="X362" s="1271" t="s">
        <v>4824</v>
      </c>
      <c r="Y362" s="1202"/>
      <c r="Z362" s="1202"/>
      <c r="AA362" s="1202"/>
      <c r="AB362" s="1202"/>
      <c r="AC362" s="42" t="s">
        <v>4825</v>
      </c>
      <c r="AD362" s="99"/>
      <c r="AE362" s="99"/>
      <c r="AF362" s="99"/>
      <c r="AG362" s="99"/>
      <c r="AH362" s="99"/>
      <c r="AI362" s="43"/>
      <c r="AJ362" s="43"/>
      <c r="AK362" s="43"/>
      <c r="AL362" s="43"/>
      <c r="AM362" s="43"/>
      <c r="AN362" s="44" t="s">
        <v>17</v>
      </c>
      <c r="AO362" s="1157">
        <f>$AO$8</f>
        <v>0.7</v>
      </c>
      <c r="AP362" s="1157"/>
      <c r="AQ362" s="1268"/>
      <c r="AR362" s="1269"/>
      <c r="AS362" s="1269"/>
      <c r="AT362" s="1270"/>
      <c r="AU362" s="101">
        <f>ROUND(ROUND(ROUND(H359*V348,0)*AO362,0)*AS364,0)</f>
        <v>353</v>
      </c>
      <c r="AV362" s="31"/>
    </row>
    <row r="363" spans="1:48" ht="17.100000000000001" customHeight="1" x14ac:dyDescent="0.15">
      <c r="A363" s="32">
        <v>43</v>
      </c>
      <c r="B363" s="33" t="s">
        <v>6881</v>
      </c>
      <c r="C363" s="34" t="s">
        <v>6882</v>
      </c>
      <c r="D363" s="422"/>
      <c r="E363" s="424"/>
      <c r="F363" s="36"/>
      <c r="G363" s="29"/>
      <c r="H363" s="20"/>
      <c r="K363" s="21"/>
      <c r="L363" s="420"/>
      <c r="M363" s="421"/>
      <c r="N363" s="421"/>
      <c r="O363" s="26"/>
      <c r="P363" s="27"/>
      <c r="Q363" s="27"/>
      <c r="R363" s="166"/>
      <c r="S363" s="167"/>
      <c r="T363" s="314"/>
      <c r="W363" s="449"/>
      <c r="X363" s="1272"/>
      <c r="Y363" s="1273"/>
      <c r="Z363" s="1273"/>
      <c r="AA363" s="1273"/>
      <c r="AB363" s="1273"/>
      <c r="AC363" s="42" t="s">
        <v>4827</v>
      </c>
      <c r="AD363" s="99"/>
      <c r="AE363" s="99"/>
      <c r="AF363" s="99"/>
      <c r="AG363" s="99"/>
      <c r="AH363" s="99"/>
      <c r="AI363" s="43"/>
      <c r="AJ363" s="43"/>
      <c r="AK363" s="43"/>
      <c r="AL363" s="43"/>
      <c r="AM363" s="43"/>
      <c r="AN363" s="44" t="s">
        <v>17</v>
      </c>
      <c r="AO363" s="1157">
        <f>$AO$9</f>
        <v>0.5</v>
      </c>
      <c r="AP363" s="1157"/>
      <c r="AQ363" s="20"/>
      <c r="AR363" s="4"/>
      <c r="AS363" s="4"/>
      <c r="AT363" s="21"/>
      <c r="AU363" s="101">
        <f>ROUND(ROUND(ROUND(H359*V348,0)*AO363,0)*AS364,0)</f>
        <v>253</v>
      </c>
      <c r="AV363" s="31"/>
    </row>
    <row r="364" spans="1:48" ht="17.100000000000001" customHeight="1" x14ac:dyDescent="0.15">
      <c r="A364" s="32">
        <v>43</v>
      </c>
      <c r="B364" s="33" t="s">
        <v>6883</v>
      </c>
      <c r="C364" s="34" t="s">
        <v>6884</v>
      </c>
      <c r="D364" s="422"/>
      <c r="E364" s="424"/>
      <c r="F364" s="36"/>
      <c r="G364" s="29"/>
      <c r="H364" s="20"/>
      <c r="K364" s="21"/>
      <c r="L364" s="1271" t="s">
        <v>4829</v>
      </c>
      <c r="M364" s="1202"/>
      <c r="N364" s="1202"/>
      <c r="O364" s="1202"/>
      <c r="P364" s="1202"/>
      <c r="Q364" s="1202"/>
      <c r="R364" s="418"/>
      <c r="S364" s="419"/>
      <c r="T364" s="425"/>
      <c r="W364" s="449"/>
      <c r="X364" s="42"/>
      <c r="Y364" s="43"/>
      <c r="Z364" s="44"/>
      <c r="AA364" s="44"/>
      <c r="AB364" s="43"/>
      <c r="AC364" s="450"/>
      <c r="AD364" s="43"/>
      <c r="AE364" s="43"/>
      <c r="AF364" s="43"/>
      <c r="AG364" s="43"/>
      <c r="AH364" s="43"/>
      <c r="AI364" s="43"/>
      <c r="AJ364" s="43"/>
      <c r="AK364" s="43"/>
      <c r="AL364" s="43"/>
      <c r="AM364" s="43"/>
      <c r="AN364" s="44"/>
      <c r="AO364" s="45"/>
      <c r="AP364" s="45"/>
      <c r="AQ364" s="20"/>
      <c r="AR364" s="23" t="s">
        <v>17</v>
      </c>
      <c r="AS364" s="1158">
        <f>AS352</f>
        <v>0.95</v>
      </c>
      <c r="AT364" s="1159"/>
      <c r="AU364" s="101">
        <f>ROUND(ROUND(ROUND(H359*P366,0)*V348,0)*AS364,0)</f>
        <v>487</v>
      </c>
      <c r="AV364" s="31"/>
    </row>
    <row r="365" spans="1:48" ht="17.100000000000001" customHeight="1" x14ac:dyDescent="0.15">
      <c r="A365" s="32">
        <v>43</v>
      </c>
      <c r="B365" s="33" t="s">
        <v>6885</v>
      </c>
      <c r="C365" s="34" t="s">
        <v>6886</v>
      </c>
      <c r="D365" s="422"/>
      <c r="E365" s="424"/>
      <c r="F365" s="36"/>
      <c r="G365" s="29"/>
      <c r="H365" s="20"/>
      <c r="K365" s="21"/>
      <c r="L365" s="1228"/>
      <c r="M365" s="1283"/>
      <c r="N365" s="1283"/>
      <c r="O365" s="1283"/>
      <c r="P365" s="1283"/>
      <c r="Q365" s="1283"/>
      <c r="R365" s="418"/>
      <c r="S365" s="419"/>
      <c r="T365" s="425"/>
      <c r="W365" s="449"/>
      <c r="X365" s="1271" t="s">
        <v>4824</v>
      </c>
      <c r="Y365" s="1202"/>
      <c r="Z365" s="1202"/>
      <c r="AA365" s="1202"/>
      <c r="AB365" s="1202"/>
      <c r="AC365" s="42" t="s">
        <v>4825</v>
      </c>
      <c r="AD365" s="99"/>
      <c r="AE365" s="99"/>
      <c r="AF365" s="99"/>
      <c r="AG365" s="99"/>
      <c r="AH365" s="99"/>
      <c r="AI365" s="43"/>
      <c r="AJ365" s="43"/>
      <c r="AK365" s="43"/>
      <c r="AL365" s="43"/>
      <c r="AM365" s="43"/>
      <c r="AN365" s="44" t="s">
        <v>17</v>
      </c>
      <c r="AO365" s="1157">
        <f>$AO$8</f>
        <v>0.7</v>
      </c>
      <c r="AP365" s="1157"/>
      <c r="AQ365" s="20"/>
      <c r="AR365" s="4"/>
      <c r="AS365" s="4"/>
      <c r="AT365" s="21"/>
      <c r="AU365" s="101">
        <f>ROUND(ROUND(ROUND(ROUND(H359*P366,0)*V348,0)*AO365,0)*AS364,0)</f>
        <v>341</v>
      </c>
      <c r="AV365" s="31"/>
    </row>
    <row r="366" spans="1:48" ht="17.100000000000001" customHeight="1" x14ac:dyDescent="0.15">
      <c r="A366" s="32">
        <v>43</v>
      </c>
      <c r="B366" s="33" t="s">
        <v>6887</v>
      </c>
      <c r="C366" s="34" t="s">
        <v>6888</v>
      </c>
      <c r="D366" s="422"/>
      <c r="E366" s="424"/>
      <c r="F366" s="36"/>
      <c r="G366" s="29"/>
      <c r="H366" s="20"/>
      <c r="K366" s="21"/>
      <c r="L366" s="420"/>
      <c r="M366" s="421"/>
      <c r="N366" s="421"/>
      <c r="O366" s="26" t="s">
        <v>17</v>
      </c>
      <c r="P366" s="1180">
        <f>$P$12</f>
        <v>0.96499999999999997</v>
      </c>
      <c r="Q366" s="1180"/>
      <c r="R366" s="166"/>
      <c r="S366" s="167"/>
      <c r="T366" s="314"/>
      <c r="W366" s="449"/>
      <c r="X366" s="1272"/>
      <c r="Y366" s="1273"/>
      <c r="Z366" s="1273"/>
      <c r="AA366" s="1273"/>
      <c r="AB366" s="1273"/>
      <c r="AC366" s="42" t="s">
        <v>4827</v>
      </c>
      <c r="AD366" s="99"/>
      <c r="AE366" s="99"/>
      <c r="AF366" s="99"/>
      <c r="AG366" s="99"/>
      <c r="AH366" s="99"/>
      <c r="AI366" s="43"/>
      <c r="AJ366" s="43"/>
      <c r="AK366" s="43"/>
      <c r="AL366" s="43"/>
      <c r="AM366" s="43"/>
      <c r="AN366" s="44" t="s">
        <v>17</v>
      </c>
      <c r="AO366" s="1157">
        <f>$AO$9</f>
        <v>0.5</v>
      </c>
      <c r="AP366" s="1157"/>
      <c r="AQ366" s="24"/>
      <c r="AR366" s="25"/>
      <c r="AS366" s="25"/>
      <c r="AT366" s="38"/>
      <c r="AU366" s="35">
        <f>ROUND(ROUND(ROUND(ROUND(H359*P366,0)*V348,0)*AO366,0)*AS364,0)</f>
        <v>244</v>
      </c>
      <c r="AV366" s="31"/>
    </row>
    <row r="367" spans="1:48" ht="17.100000000000001" customHeight="1" x14ac:dyDescent="0.15">
      <c r="A367" s="32">
        <v>43</v>
      </c>
      <c r="B367" s="33" t="s">
        <v>6889</v>
      </c>
      <c r="C367" s="34" t="s">
        <v>6890</v>
      </c>
      <c r="D367" s="422"/>
      <c r="E367" s="424"/>
      <c r="F367" s="36"/>
      <c r="G367" s="29"/>
      <c r="H367" s="1085" t="s">
        <v>4853</v>
      </c>
      <c r="I367" s="1086"/>
      <c r="J367" s="1086"/>
      <c r="K367" s="1087"/>
      <c r="L367" s="416"/>
      <c r="M367" s="417"/>
      <c r="N367" s="417"/>
      <c r="O367" s="65"/>
      <c r="P367" s="156"/>
      <c r="Q367" s="156"/>
      <c r="R367" s="166"/>
      <c r="S367" s="167"/>
      <c r="T367" s="167"/>
      <c r="U367" s="463"/>
      <c r="V367" s="70"/>
      <c r="W367" s="464"/>
      <c r="X367" s="43"/>
      <c r="Y367" s="43"/>
      <c r="Z367" s="44"/>
      <c r="AA367" s="44"/>
      <c r="AB367" s="43"/>
      <c r="AC367" s="450"/>
      <c r="AD367" s="43"/>
      <c r="AE367" s="43"/>
      <c r="AF367" s="43"/>
      <c r="AG367" s="43"/>
      <c r="AH367" s="43"/>
      <c r="AI367" s="43"/>
      <c r="AJ367" s="43"/>
      <c r="AK367" s="43"/>
      <c r="AL367" s="43"/>
      <c r="AM367" s="43"/>
      <c r="AN367" s="44"/>
      <c r="AO367" s="45"/>
      <c r="AP367" s="45"/>
      <c r="AQ367" s="25"/>
      <c r="AR367" s="25"/>
      <c r="AS367" s="25"/>
      <c r="AT367" s="25"/>
      <c r="AU367" s="30">
        <f>ROUND(H371*V348,0)</f>
        <v>425</v>
      </c>
      <c r="AV367" s="31"/>
    </row>
    <row r="368" spans="1:48" ht="17.100000000000001" customHeight="1" x14ac:dyDescent="0.15">
      <c r="A368" s="32">
        <v>43</v>
      </c>
      <c r="B368" s="33" t="s">
        <v>6891</v>
      </c>
      <c r="C368" s="34" t="s">
        <v>6892</v>
      </c>
      <c r="D368" s="422"/>
      <c r="E368" s="424"/>
      <c r="F368" s="29"/>
      <c r="G368" s="29"/>
      <c r="H368" s="1088"/>
      <c r="I368" s="1089"/>
      <c r="J368" s="1089"/>
      <c r="K368" s="1090"/>
      <c r="L368" s="418"/>
      <c r="M368" s="419"/>
      <c r="N368" s="419"/>
      <c r="O368" s="23"/>
      <c r="P368" s="167"/>
      <c r="Q368" s="167"/>
      <c r="R368" s="166"/>
      <c r="S368" s="167"/>
      <c r="T368" s="167"/>
      <c r="U368" s="463"/>
      <c r="V368" s="70"/>
      <c r="W368" s="464"/>
      <c r="X368" s="1202" t="s">
        <v>4824</v>
      </c>
      <c r="Y368" s="1202"/>
      <c r="Z368" s="1202"/>
      <c r="AA368" s="1202"/>
      <c r="AB368" s="1202"/>
      <c r="AC368" s="42" t="s">
        <v>4825</v>
      </c>
      <c r="AD368" s="99"/>
      <c r="AE368" s="99"/>
      <c r="AF368" s="99"/>
      <c r="AG368" s="99"/>
      <c r="AH368" s="99"/>
      <c r="AI368" s="43"/>
      <c r="AJ368" s="43"/>
      <c r="AK368" s="43"/>
      <c r="AL368" s="43"/>
      <c r="AM368" s="43"/>
      <c r="AN368" s="44" t="s">
        <v>17</v>
      </c>
      <c r="AO368" s="1157">
        <f>$AO$8</f>
        <v>0.7</v>
      </c>
      <c r="AP368" s="1157"/>
      <c r="AQ368" s="43"/>
      <c r="AR368" s="43"/>
      <c r="AS368" s="43"/>
      <c r="AT368" s="43"/>
      <c r="AU368" s="101">
        <f>ROUND(ROUND(H371*V348,0)*AO368,0)</f>
        <v>298</v>
      </c>
      <c r="AV368" s="31"/>
    </row>
    <row r="369" spans="1:48" ht="17.100000000000001" customHeight="1" x14ac:dyDescent="0.15">
      <c r="A369" s="32">
        <v>43</v>
      </c>
      <c r="B369" s="33" t="s">
        <v>6893</v>
      </c>
      <c r="C369" s="34" t="s">
        <v>6894</v>
      </c>
      <c r="D369" s="422"/>
      <c r="E369" s="424"/>
      <c r="F369" s="29"/>
      <c r="G369" s="29"/>
      <c r="H369" s="1088"/>
      <c r="I369" s="1089"/>
      <c r="J369" s="1089"/>
      <c r="K369" s="1090"/>
      <c r="L369" s="420"/>
      <c r="M369" s="421"/>
      <c r="N369" s="421"/>
      <c r="O369" s="26"/>
      <c r="P369" s="27"/>
      <c r="Q369" s="27"/>
      <c r="R369" s="166"/>
      <c r="S369" s="167"/>
      <c r="T369" s="167"/>
      <c r="U369" s="463"/>
      <c r="V369" s="70"/>
      <c r="W369" s="464"/>
      <c r="X369" s="1273"/>
      <c r="Y369" s="1273"/>
      <c r="Z369" s="1273"/>
      <c r="AA369" s="1273"/>
      <c r="AB369" s="1273"/>
      <c r="AC369" s="42" t="s">
        <v>4827</v>
      </c>
      <c r="AD369" s="99"/>
      <c r="AE369" s="99"/>
      <c r="AF369" s="99"/>
      <c r="AG369" s="99"/>
      <c r="AH369" s="99"/>
      <c r="AI369" s="43"/>
      <c r="AJ369" s="43"/>
      <c r="AK369" s="43"/>
      <c r="AL369" s="43"/>
      <c r="AM369" s="43"/>
      <c r="AN369" s="44" t="s">
        <v>17</v>
      </c>
      <c r="AO369" s="1157">
        <f>$AO$9</f>
        <v>0.5</v>
      </c>
      <c r="AP369" s="1157"/>
      <c r="AQ369" s="43"/>
      <c r="AR369" s="43"/>
      <c r="AS369" s="43"/>
      <c r="AT369" s="43"/>
      <c r="AU369" s="101">
        <f>ROUND(ROUND(H371*V348,0)*AO369,0)</f>
        <v>213</v>
      </c>
      <c r="AV369" s="31"/>
    </row>
    <row r="370" spans="1:48" ht="17.100000000000001" customHeight="1" x14ac:dyDescent="0.15">
      <c r="A370" s="32">
        <v>43</v>
      </c>
      <c r="B370" s="33" t="s">
        <v>6895</v>
      </c>
      <c r="C370" s="34" t="s">
        <v>6896</v>
      </c>
      <c r="D370" s="422"/>
      <c r="E370" s="424"/>
      <c r="F370" s="29"/>
      <c r="G370" s="29"/>
      <c r="H370" s="1088"/>
      <c r="I370" s="1089"/>
      <c r="J370" s="1089"/>
      <c r="K370" s="1090"/>
      <c r="L370" s="1271" t="s">
        <v>4829</v>
      </c>
      <c r="M370" s="1202"/>
      <c r="N370" s="1202"/>
      <c r="O370" s="1202"/>
      <c r="P370" s="1202"/>
      <c r="Q370" s="1202"/>
      <c r="R370" s="418"/>
      <c r="S370" s="419"/>
      <c r="T370" s="419"/>
      <c r="U370" s="463"/>
      <c r="V370" s="70"/>
      <c r="W370" s="464"/>
      <c r="X370" s="43"/>
      <c r="Y370" s="43"/>
      <c r="Z370" s="44"/>
      <c r="AA370" s="44"/>
      <c r="AB370" s="43"/>
      <c r="AC370" s="450"/>
      <c r="AD370" s="43"/>
      <c r="AE370" s="43"/>
      <c r="AF370" s="43"/>
      <c r="AG370" s="43"/>
      <c r="AH370" s="43"/>
      <c r="AI370" s="43"/>
      <c r="AJ370" s="43"/>
      <c r="AK370" s="43"/>
      <c r="AL370" s="43"/>
      <c r="AM370" s="43"/>
      <c r="AN370" s="44"/>
      <c r="AO370" s="45"/>
      <c r="AP370" s="45"/>
      <c r="AQ370" s="43"/>
      <c r="AR370" s="43"/>
      <c r="AS370" s="25"/>
      <c r="AT370" s="25"/>
      <c r="AU370" s="101">
        <f>ROUND(ROUND(H371*P372,0)*V348,0)</f>
        <v>410</v>
      </c>
      <c r="AV370" s="31"/>
    </row>
    <row r="371" spans="1:48" ht="17.100000000000001" customHeight="1" x14ac:dyDescent="0.15">
      <c r="A371" s="32">
        <v>43</v>
      </c>
      <c r="B371" s="33" t="s">
        <v>6897</v>
      </c>
      <c r="C371" s="34" t="s">
        <v>6898</v>
      </c>
      <c r="D371" s="422"/>
      <c r="E371" s="424"/>
      <c r="F371" s="29"/>
      <c r="G371" s="29"/>
      <c r="H371" s="1280">
        <f>'15就労移行支援(基本)'!K371</f>
        <v>607</v>
      </c>
      <c r="I371" s="1108"/>
      <c r="J371" s="4" t="s">
        <v>21</v>
      </c>
      <c r="K371" s="22"/>
      <c r="L371" s="1228"/>
      <c r="M371" s="1283"/>
      <c r="N371" s="1283"/>
      <c r="O371" s="1283"/>
      <c r="P371" s="1283"/>
      <c r="Q371" s="1283"/>
      <c r="R371" s="418"/>
      <c r="S371" s="419"/>
      <c r="T371" s="419"/>
      <c r="U371" s="463"/>
      <c r="V371" s="70"/>
      <c r="W371" s="464"/>
      <c r="X371" s="1202" t="s">
        <v>4824</v>
      </c>
      <c r="Y371" s="1202"/>
      <c r="Z371" s="1202"/>
      <c r="AA371" s="1202"/>
      <c r="AB371" s="1202"/>
      <c r="AC371" s="42" t="s">
        <v>4825</v>
      </c>
      <c r="AD371" s="99"/>
      <c r="AE371" s="99"/>
      <c r="AF371" s="99"/>
      <c r="AG371" s="99"/>
      <c r="AH371" s="99"/>
      <c r="AI371" s="43"/>
      <c r="AJ371" s="43"/>
      <c r="AK371" s="43"/>
      <c r="AL371" s="43"/>
      <c r="AM371" s="43"/>
      <c r="AN371" s="44" t="s">
        <v>17</v>
      </c>
      <c r="AO371" s="1157">
        <f>$AO$8</f>
        <v>0.7</v>
      </c>
      <c r="AP371" s="1157"/>
      <c r="AQ371" s="25"/>
      <c r="AR371" s="25"/>
      <c r="AS371" s="25"/>
      <c r="AT371" s="25"/>
      <c r="AU371" s="101">
        <f>ROUND(ROUND(ROUND(H371*P372,0)*V348,0)*AO371,0)</f>
        <v>287</v>
      </c>
      <c r="AV371" s="31"/>
    </row>
    <row r="372" spans="1:48" ht="17.100000000000001" customHeight="1" x14ac:dyDescent="0.15">
      <c r="A372" s="32">
        <v>43</v>
      </c>
      <c r="B372" s="33" t="s">
        <v>6899</v>
      </c>
      <c r="C372" s="34" t="s">
        <v>6900</v>
      </c>
      <c r="D372" s="422"/>
      <c r="E372" s="424"/>
      <c r="F372" s="29"/>
      <c r="G372" s="29"/>
      <c r="H372" s="418"/>
      <c r="I372" s="419"/>
      <c r="J372" s="419"/>
      <c r="K372" s="425"/>
      <c r="L372" s="420"/>
      <c r="M372" s="421"/>
      <c r="N372" s="421"/>
      <c r="O372" s="26" t="s">
        <v>17</v>
      </c>
      <c r="P372" s="1180">
        <f>$P$12</f>
        <v>0.96499999999999997</v>
      </c>
      <c r="Q372" s="1180"/>
      <c r="R372" s="166"/>
      <c r="S372" s="167"/>
      <c r="T372" s="167"/>
      <c r="U372" s="463"/>
      <c r="V372" s="70"/>
      <c r="W372" s="464"/>
      <c r="X372" s="1273"/>
      <c r="Y372" s="1273"/>
      <c r="Z372" s="1273"/>
      <c r="AA372" s="1273"/>
      <c r="AB372" s="1273"/>
      <c r="AC372" s="42" t="s">
        <v>4827</v>
      </c>
      <c r="AD372" s="99"/>
      <c r="AE372" s="99"/>
      <c r="AF372" s="99"/>
      <c r="AG372" s="99"/>
      <c r="AH372" s="99"/>
      <c r="AI372" s="43"/>
      <c r="AJ372" s="43"/>
      <c r="AK372" s="43"/>
      <c r="AL372" s="43"/>
      <c r="AM372" s="43"/>
      <c r="AN372" s="44" t="s">
        <v>17</v>
      </c>
      <c r="AO372" s="1157">
        <f>$AO$9</f>
        <v>0.5</v>
      </c>
      <c r="AP372" s="1157"/>
      <c r="AQ372" s="25"/>
      <c r="AR372" s="25"/>
      <c r="AS372" s="25"/>
      <c r="AT372" s="25"/>
      <c r="AU372" s="101">
        <f>ROUND(ROUND(ROUND(H371*P372,0)*V348,0)*AO372,0)</f>
        <v>205</v>
      </c>
      <c r="AV372" s="31"/>
    </row>
    <row r="373" spans="1:48" ht="17.100000000000001" customHeight="1" x14ac:dyDescent="0.15">
      <c r="A373" s="32">
        <v>43</v>
      </c>
      <c r="B373" s="33" t="s">
        <v>6901</v>
      </c>
      <c r="C373" s="34" t="s">
        <v>6902</v>
      </c>
      <c r="D373" s="422"/>
      <c r="E373" s="424"/>
      <c r="F373" s="29"/>
      <c r="G373" s="29"/>
      <c r="H373" s="20"/>
      <c r="K373" s="21"/>
      <c r="L373" s="416"/>
      <c r="M373" s="417"/>
      <c r="N373" s="417"/>
      <c r="O373" s="65"/>
      <c r="P373" s="156"/>
      <c r="Q373" s="156"/>
      <c r="R373" s="166"/>
      <c r="S373" s="167"/>
      <c r="T373" s="314"/>
      <c r="W373" s="449"/>
      <c r="X373" s="42"/>
      <c r="Y373" s="43"/>
      <c r="Z373" s="44"/>
      <c r="AA373" s="44"/>
      <c r="AB373" s="43"/>
      <c r="AC373" s="450"/>
      <c r="AD373" s="43"/>
      <c r="AE373" s="43"/>
      <c r="AF373" s="43"/>
      <c r="AG373" s="43"/>
      <c r="AH373" s="43"/>
      <c r="AI373" s="43"/>
      <c r="AJ373" s="43"/>
      <c r="AK373" s="43"/>
      <c r="AL373" s="43"/>
      <c r="AM373" s="43"/>
      <c r="AN373" s="44"/>
      <c r="AO373" s="45"/>
      <c r="AP373" s="45"/>
      <c r="AQ373" s="1198" t="s">
        <v>4833</v>
      </c>
      <c r="AR373" s="1281"/>
      <c r="AS373" s="1281"/>
      <c r="AT373" s="1299"/>
      <c r="AU373" s="101">
        <f>ROUND(ROUND(H371*V348,0)*AS376,0)</f>
        <v>404</v>
      </c>
      <c r="AV373" s="31"/>
    </row>
    <row r="374" spans="1:48" ht="17.100000000000001" customHeight="1" x14ac:dyDescent="0.15">
      <c r="A374" s="32">
        <v>43</v>
      </c>
      <c r="B374" s="33" t="s">
        <v>6903</v>
      </c>
      <c r="C374" s="34" t="s">
        <v>6904</v>
      </c>
      <c r="D374" s="422"/>
      <c r="E374" s="424"/>
      <c r="F374" s="29"/>
      <c r="G374" s="29"/>
      <c r="H374" s="20"/>
      <c r="K374" s="21"/>
      <c r="L374" s="418"/>
      <c r="M374" s="419"/>
      <c r="N374" s="419"/>
      <c r="O374" s="23"/>
      <c r="P374" s="167"/>
      <c r="Q374" s="167"/>
      <c r="R374" s="166"/>
      <c r="S374" s="167"/>
      <c r="T374" s="314"/>
      <c r="W374" s="449"/>
      <c r="X374" s="1271" t="s">
        <v>4824</v>
      </c>
      <c r="Y374" s="1202"/>
      <c r="Z374" s="1202"/>
      <c r="AA374" s="1202"/>
      <c r="AB374" s="1202"/>
      <c r="AC374" s="42" t="s">
        <v>4825</v>
      </c>
      <c r="AD374" s="99"/>
      <c r="AE374" s="99"/>
      <c r="AF374" s="99"/>
      <c r="AG374" s="99"/>
      <c r="AH374" s="99"/>
      <c r="AI374" s="43"/>
      <c r="AJ374" s="43"/>
      <c r="AK374" s="43"/>
      <c r="AL374" s="43"/>
      <c r="AM374" s="43"/>
      <c r="AN374" s="44" t="s">
        <v>17</v>
      </c>
      <c r="AO374" s="1157">
        <f>$AO$8</f>
        <v>0.7</v>
      </c>
      <c r="AP374" s="1157"/>
      <c r="AQ374" s="1268"/>
      <c r="AR374" s="1269"/>
      <c r="AS374" s="1269"/>
      <c r="AT374" s="1270"/>
      <c r="AU374" s="101">
        <f>ROUND(ROUND(ROUND(H371*V348,0)*AO374,0)*AS376,0)</f>
        <v>283</v>
      </c>
      <c r="AV374" s="31"/>
    </row>
    <row r="375" spans="1:48" ht="17.100000000000001" customHeight="1" x14ac:dyDescent="0.15">
      <c r="A375" s="32">
        <v>43</v>
      </c>
      <c r="B375" s="33" t="s">
        <v>6905</v>
      </c>
      <c r="C375" s="34" t="s">
        <v>6906</v>
      </c>
      <c r="D375" s="422"/>
      <c r="E375" s="424"/>
      <c r="F375" s="29"/>
      <c r="G375" s="29"/>
      <c r="H375" s="20"/>
      <c r="K375" s="21"/>
      <c r="L375" s="420"/>
      <c r="M375" s="421"/>
      <c r="N375" s="421"/>
      <c r="O375" s="26"/>
      <c r="P375" s="27"/>
      <c r="Q375" s="27"/>
      <c r="R375" s="166"/>
      <c r="S375" s="167"/>
      <c r="T375" s="314"/>
      <c r="W375" s="449"/>
      <c r="X375" s="1272"/>
      <c r="Y375" s="1273"/>
      <c r="Z375" s="1273"/>
      <c r="AA375" s="1273"/>
      <c r="AB375" s="1273"/>
      <c r="AC375" s="42" t="s">
        <v>4827</v>
      </c>
      <c r="AD375" s="99"/>
      <c r="AE375" s="99"/>
      <c r="AF375" s="99"/>
      <c r="AG375" s="99"/>
      <c r="AH375" s="99"/>
      <c r="AI375" s="43"/>
      <c r="AJ375" s="43"/>
      <c r="AK375" s="43"/>
      <c r="AL375" s="43"/>
      <c r="AM375" s="43"/>
      <c r="AN375" s="44" t="s">
        <v>17</v>
      </c>
      <c r="AO375" s="1157">
        <f>$AO$9</f>
        <v>0.5</v>
      </c>
      <c r="AP375" s="1157"/>
      <c r="AQ375" s="20"/>
      <c r="AR375" s="4"/>
      <c r="AS375" s="4"/>
      <c r="AT375" s="21"/>
      <c r="AU375" s="101">
        <f>ROUND(ROUND(ROUND(H371*V348,0)*AO375,0)*AS376,0)</f>
        <v>202</v>
      </c>
      <c r="AV375" s="31"/>
    </row>
    <row r="376" spans="1:48" ht="17.100000000000001" customHeight="1" x14ac:dyDescent="0.15">
      <c r="A376" s="32">
        <v>43</v>
      </c>
      <c r="B376" s="33" t="s">
        <v>6907</v>
      </c>
      <c r="C376" s="34" t="s">
        <v>6908</v>
      </c>
      <c r="D376" s="422"/>
      <c r="E376" s="424"/>
      <c r="F376" s="29"/>
      <c r="G376" s="29"/>
      <c r="H376" s="20"/>
      <c r="K376" s="21"/>
      <c r="L376" s="1271" t="s">
        <v>4829</v>
      </c>
      <c r="M376" s="1202"/>
      <c r="N376" s="1202"/>
      <c r="O376" s="1202"/>
      <c r="P376" s="1202"/>
      <c r="Q376" s="1202"/>
      <c r="R376" s="418"/>
      <c r="S376" s="419"/>
      <c r="T376" s="425"/>
      <c r="W376" s="449"/>
      <c r="X376" s="42"/>
      <c r="Y376" s="43"/>
      <c r="Z376" s="44"/>
      <c r="AA376" s="44"/>
      <c r="AB376" s="43"/>
      <c r="AC376" s="450"/>
      <c r="AD376" s="43"/>
      <c r="AE376" s="43"/>
      <c r="AF376" s="43"/>
      <c r="AG376" s="43"/>
      <c r="AH376" s="43"/>
      <c r="AI376" s="43"/>
      <c r="AJ376" s="43"/>
      <c r="AK376" s="43"/>
      <c r="AL376" s="43"/>
      <c r="AM376" s="43"/>
      <c r="AN376" s="44"/>
      <c r="AO376" s="45"/>
      <c r="AP376" s="45"/>
      <c r="AQ376" s="20"/>
      <c r="AR376" s="23" t="s">
        <v>17</v>
      </c>
      <c r="AS376" s="1158">
        <f>AS364</f>
        <v>0.95</v>
      </c>
      <c r="AT376" s="1159"/>
      <c r="AU376" s="101">
        <f>ROUND(ROUND(ROUND(H371*P378,0)*V348,0)*AS376,0)</f>
        <v>390</v>
      </c>
      <c r="AV376" s="31"/>
    </row>
    <row r="377" spans="1:48" ht="17.100000000000001" customHeight="1" x14ac:dyDescent="0.15">
      <c r="A377" s="32">
        <v>43</v>
      </c>
      <c r="B377" s="33" t="s">
        <v>6909</v>
      </c>
      <c r="C377" s="34" t="s">
        <v>6910</v>
      </c>
      <c r="D377" s="422"/>
      <c r="E377" s="424"/>
      <c r="F377" s="29"/>
      <c r="G377" s="29"/>
      <c r="H377" s="20"/>
      <c r="K377" s="21"/>
      <c r="L377" s="1228"/>
      <c r="M377" s="1283"/>
      <c r="N377" s="1283"/>
      <c r="O377" s="1283"/>
      <c r="P377" s="1283"/>
      <c r="Q377" s="1283"/>
      <c r="R377" s="418"/>
      <c r="S377" s="419"/>
      <c r="T377" s="425"/>
      <c r="W377" s="449"/>
      <c r="X377" s="1271" t="s">
        <v>4824</v>
      </c>
      <c r="Y377" s="1202"/>
      <c r="Z377" s="1202"/>
      <c r="AA377" s="1202"/>
      <c r="AB377" s="1202"/>
      <c r="AC377" s="42" t="s">
        <v>4825</v>
      </c>
      <c r="AD377" s="99"/>
      <c r="AE377" s="99"/>
      <c r="AF377" s="99"/>
      <c r="AG377" s="99"/>
      <c r="AH377" s="99"/>
      <c r="AI377" s="43"/>
      <c r="AJ377" s="43"/>
      <c r="AK377" s="43"/>
      <c r="AL377" s="43"/>
      <c r="AM377" s="43"/>
      <c r="AN377" s="44" t="s">
        <v>17</v>
      </c>
      <c r="AO377" s="1157">
        <f>$AO$8</f>
        <v>0.7</v>
      </c>
      <c r="AP377" s="1157"/>
      <c r="AQ377" s="20"/>
      <c r="AR377" s="4"/>
      <c r="AS377" s="4"/>
      <c r="AT377" s="21"/>
      <c r="AU377" s="101">
        <f>ROUND(ROUND(ROUND(ROUND(H371*P378,0)*V348,0)*AO377,0)*AS376,0)</f>
        <v>273</v>
      </c>
      <c r="AV377" s="31"/>
    </row>
    <row r="378" spans="1:48" ht="17.100000000000001" customHeight="1" x14ac:dyDescent="0.15">
      <c r="A378" s="32">
        <v>43</v>
      </c>
      <c r="B378" s="33" t="s">
        <v>6911</v>
      </c>
      <c r="C378" s="34" t="s">
        <v>6912</v>
      </c>
      <c r="D378" s="422"/>
      <c r="E378" s="424"/>
      <c r="F378" s="29"/>
      <c r="G378" s="29"/>
      <c r="H378" s="20"/>
      <c r="K378" s="21"/>
      <c r="L378" s="420"/>
      <c r="M378" s="421"/>
      <c r="N378" s="421"/>
      <c r="O378" s="26" t="s">
        <v>17</v>
      </c>
      <c r="P378" s="1180">
        <f>$P$12</f>
        <v>0.96499999999999997</v>
      </c>
      <c r="Q378" s="1180"/>
      <c r="R378" s="166"/>
      <c r="S378" s="167"/>
      <c r="T378" s="314"/>
      <c r="W378" s="449"/>
      <c r="X378" s="1272"/>
      <c r="Y378" s="1273"/>
      <c r="Z378" s="1273"/>
      <c r="AA378" s="1273"/>
      <c r="AB378" s="1273"/>
      <c r="AC378" s="42" t="s">
        <v>4827</v>
      </c>
      <c r="AD378" s="99"/>
      <c r="AE378" s="99"/>
      <c r="AF378" s="99"/>
      <c r="AG378" s="99"/>
      <c r="AH378" s="99"/>
      <c r="AI378" s="43"/>
      <c r="AJ378" s="43"/>
      <c r="AK378" s="43"/>
      <c r="AL378" s="43"/>
      <c r="AM378" s="43"/>
      <c r="AN378" s="44" t="s">
        <v>17</v>
      </c>
      <c r="AO378" s="1157">
        <f>$AO$9</f>
        <v>0.5</v>
      </c>
      <c r="AP378" s="1157"/>
      <c r="AQ378" s="20"/>
      <c r="AR378" s="4"/>
      <c r="AS378" s="4"/>
      <c r="AT378" s="21"/>
      <c r="AU378" s="101">
        <f>ROUND(ROUND(ROUND(ROUND(H371*P378,0)*V348,0)*AO378,0)*AS376,0)</f>
        <v>195</v>
      </c>
      <c r="AV378" s="31"/>
    </row>
    <row r="379" spans="1:48" ht="17.100000000000001" customHeight="1" x14ac:dyDescent="0.15">
      <c r="A379" s="32">
        <v>43</v>
      </c>
      <c r="B379" s="33" t="s">
        <v>6913</v>
      </c>
      <c r="C379" s="34" t="s">
        <v>6914</v>
      </c>
      <c r="D379" s="422"/>
      <c r="E379" s="424"/>
      <c r="F379" s="36"/>
      <c r="G379" s="29"/>
      <c r="H379" s="1085" t="s">
        <v>4866</v>
      </c>
      <c r="I379" s="1086"/>
      <c r="J379" s="1086"/>
      <c r="K379" s="1087"/>
      <c r="L379" s="416"/>
      <c r="M379" s="417"/>
      <c r="N379" s="417"/>
      <c r="O379" s="65"/>
      <c r="P379" s="156"/>
      <c r="Q379" s="156"/>
      <c r="R379" s="1301" t="s">
        <v>6169</v>
      </c>
      <c r="S379" s="1311"/>
      <c r="T379" s="1312"/>
      <c r="U379" s="1219" t="s">
        <v>6170</v>
      </c>
      <c r="V379" s="1219"/>
      <c r="W379" s="1220"/>
      <c r="X379" s="43"/>
      <c r="Y379" s="43"/>
      <c r="Z379" s="44"/>
      <c r="AA379" s="44"/>
      <c r="AB379" s="43"/>
      <c r="AC379" s="450"/>
      <c r="AD379" s="43"/>
      <c r="AE379" s="43"/>
      <c r="AF379" s="43"/>
      <c r="AG379" s="43"/>
      <c r="AH379" s="43"/>
      <c r="AI379" s="43"/>
      <c r="AJ379" s="43"/>
      <c r="AK379" s="43"/>
      <c r="AL379" s="43"/>
      <c r="AM379" s="43"/>
      <c r="AN379" s="44"/>
      <c r="AO379" s="45"/>
      <c r="AP379" s="45"/>
      <c r="AQ379" s="43"/>
      <c r="AR379" s="43"/>
      <c r="AS379" s="43"/>
      <c r="AT379" s="43"/>
      <c r="AU379" s="35">
        <f>ROUND(H383*V384,0)</f>
        <v>349</v>
      </c>
      <c r="AV379" s="31"/>
    </row>
    <row r="380" spans="1:48" ht="17.100000000000001" customHeight="1" x14ac:dyDescent="0.15">
      <c r="A380" s="32">
        <v>43</v>
      </c>
      <c r="B380" s="33" t="s">
        <v>6915</v>
      </c>
      <c r="C380" s="34" t="s">
        <v>6916</v>
      </c>
      <c r="D380" s="422"/>
      <c r="E380" s="424"/>
      <c r="F380" s="29"/>
      <c r="G380" s="29"/>
      <c r="H380" s="1088"/>
      <c r="I380" s="1089"/>
      <c r="J380" s="1089"/>
      <c r="K380" s="1090"/>
      <c r="L380" s="418"/>
      <c r="M380" s="419"/>
      <c r="N380" s="419"/>
      <c r="O380" s="23"/>
      <c r="P380" s="167"/>
      <c r="Q380" s="167"/>
      <c r="R380" s="1313"/>
      <c r="S380" s="1314"/>
      <c r="T380" s="1315"/>
      <c r="U380" s="1309"/>
      <c r="V380" s="1309"/>
      <c r="W380" s="1310"/>
      <c r="X380" s="1202" t="s">
        <v>4824</v>
      </c>
      <c r="Y380" s="1202"/>
      <c r="Z380" s="1202"/>
      <c r="AA380" s="1202"/>
      <c r="AB380" s="1202"/>
      <c r="AC380" s="42" t="s">
        <v>4825</v>
      </c>
      <c r="AD380" s="99"/>
      <c r="AE380" s="99"/>
      <c r="AF380" s="99"/>
      <c r="AG380" s="99"/>
      <c r="AH380" s="99"/>
      <c r="AI380" s="43"/>
      <c r="AJ380" s="43"/>
      <c r="AK380" s="43"/>
      <c r="AL380" s="43"/>
      <c r="AM380" s="43"/>
      <c r="AN380" s="44" t="s">
        <v>17</v>
      </c>
      <c r="AO380" s="1157">
        <f>$AO$8</f>
        <v>0.7</v>
      </c>
      <c r="AP380" s="1157"/>
      <c r="AQ380" s="43"/>
      <c r="AR380" s="43"/>
      <c r="AS380" s="43"/>
      <c r="AT380" s="43"/>
      <c r="AU380" s="101">
        <f>ROUND(ROUND(H383*V384,0)*AO380,0)</f>
        <v>244</v>
      </c>
      <c r="AV380" s="31"/>
    </row>
    <row r="381" spans="1:48" ht="17.100000000000001" customHeight="1" x14ac:dyDescent="0.15">
      <c r="A381" s="32">
        <v>43</v>
      </c>
      <c r="B381" s="33" t="s">
        <v>6917</v>
      </c>
      <c r="C381" s="34" t="s">
        <v>6918</v>
      </c>
      <c r="D381" s="422"/>
      <c r="E381" s="424"/>
      <c r="F381" s="29"/>
      <c r="G381" s="29"/>
      <c r="H381" s="1088"/>
      <c r="I381" s="1089"/>
      <c r="J381" s="1089"/>
      <c r="K381" s="1090"/>
      <c r="L381" s="420"/>
      <c r="M381" s="421"/>
      <c r="N381" s="421"/>
      <c r="O381" s="26"/>
      <c r="P381" s="27"/>
      <c r="Q381" s="27"/>
      <c r="R381" s="1313"/>
      <c r="S381" s="1314"/>
      <c r="T381" s="1315"/>
      <c r="U381" s="1309"/>
      <c r="V381" s="1309"/>
      <c r="W381" s="1310"/>
      <c r="X381" s="1273"/>
      <c r="Y381" s="1273"/>
      <c r="Z381" s="1273"/>
      <c r="AA381" s="1273"/>
      <c r="AB381" s="1273"/>
      <c r="AC381" s="42" t="s">
        <v>4827</v>
      </c>
      <c r="AD381" s="99"/>
      <c r="AE381" s="99"/>
      <c r="AF381" s="99"/>
      <c r="AG381" s="99"/>
      <c r="AH381" s="99"/>
      <c r="AI381" s="43"/>
      <c r="AJ381" s="43"/>
      <c r="AK381" s="43"/>
      <c r="AL381" s="43"/>
      <c r="AM381" s="43"/>
      <c r="AN381" s="44" t="s">
        <v>17</v>
      </c>
      <c r="AO381" s="1157">
        <f>$AO$9</f>
        <v>0.5</v>
      </c>
      <c r="AP381" s="1157"/>
      <c r="AQ381" s="43"/>
      <c r="AR381" s="43"/>
      <c r="AS381" s="43"/>
      <c r="AT381" s="43"/>
      <c r="AU381" s="101">
        <f>ROUND(ROUND(H383*V384,0)*AO381,0)</f>
        <v>175</v>
      </c>
      <c r="AV381" s="31"/>
    </row>
    <row r="382" spans="1:48" ht="17.100000000000001" customHeight="1" x14ac:dyDescent="0.15">
      <c r="A382" s="32">
        <v>43</v>
      </c>
      <c r="B382" s="33" t="s">
        <v>6919</v>
      </c>
      <c r="C382" s="34" t="s">
        <v>6920</v>
      </c>
      <c r="D382" s="422"/>
      <c r="E382" s="424"/>
      <c r="F382" s="29"/>
      <c r="G382" s="29"/>
      <c r="H382" s="1088"/>
      <c r="I382" s="1089"/>
      <c r="J382" s="1089"/>
      <c r="K382" s="1090"/>
      <c r="L382" s="1271" t="s">
        <v>4829</v>
      </c>
      <c r="M382" s="1202"/>
      <c r="N382" s="1202"/>
      <c r="O382" s="1202"/>
      <c r="P382" s="1202"/>
      <c r="Q382" s="1202"/>
      <c r="R382" s="1313"/>
      <c r="S382" s="1314"/>
      <c r="T382" s="1315"/>
      <c r="U382" s="1069"/>
      <c r="V382" s="1069"/>
      <c r="W382" s="1070"/>
      <c r="X382" s="43"/>
      <c r="Y382" s="43"/>
      <c r="Z382" s="44"/>
      <c r="AA382" s="44"/>
      <c r="AB382" s="43"/>
      <c r="AC382" s="450"/>
      <c r="AD382" s="43"/>
      <c r="AE382" s="43"/>
      <c r="AF382" s="43"/>
      <c r="AG382" s="43"/>
      <c r="AH382" s="43"/>
      <c r="AI382" s="43"/>
      <c r="AJ382" s="43"/>
      <c r="AK382" s="43"/>
      <c r="AL382" s="43"/>
      <c r="AM382" s="43"/>
      <c r="AN382" s="44"/>
      <c r="AO382" s="45"/>
      <c r="AP382" s="45"/>
      <c r="AQ382" s="43"/>
      <c r="AR382" s="43"/>
      <c r="AS382" s="25"/>
      <c r="AT382" s="25"/>
      <c r="AU382" s="101">
        <f>ROUND(ROUND(H383*P384,0)*V384,0)</f>
        <v>337</v>
      </c>
      <c r="AV382" s="31"/>
    </row>
    <row r="383" spans="1:48" ht="17.100000000000001" customHeight="1" x14ac:dyDescent="0.15">
      <c r="A383" s="32">
        <v>43</v>
      </c>
      <c r="B383" s="33" t="s">
        <v>6921</v>
      </c>
      <c r="C383" s="34" t="s">
        <v>6922</v>
      </c>
      <c r="D383" s="422"/>
      <c r="E383" s="424"/>
      <c r="F383" s="29"/>
      <c r="G383" s="29"/>
      <c r="H383" s="1280">
        <f>'15就労移行支援(基本)'!K383</f>
        <v>498</v>
      </c>
      <c r="I383" s="1108"/>
      <c r="J383" s="4" t="s">
        <v>21</v>
      </c>
      <c r="K383" s="22"/>
      <c r="L383" s="1228"/>
      <c r="M383" s="1283"/>
      <c r="N383" s="1283"/>
      <c r="O383" s="1283"/>
      <c r="P383" s="1283"/>
      <c r="Q383" s="1283"/>
      <c r="R383" s="1313"/>
      <c r="S383" s="1314"/>
      <c r="T383" s="1315"/>
      <c r="W383" s="449"/>
      <c r="X383" s="1271" t="s">
        <v>4824</v>
      </c>
      <c r="Y383" s="1202"/>
      <c r="Z383" s="1202"/>
      <c r="AA383" s="1202"/>
      <c r="AB383" s="1202"/>
      <c r="AC383" s="42" t="s">
        <v>4825</v>
      </c>
      <c r="AD383" s="99"/>
      <c r="AE383" s="99"/>
      <c r="AF383" s="99"/>
      <c r="AG383" s="99"/>
      <c r="AH383" s="99"/>
      <c r="AI383" s="43"/>
      <c r="AJ383" s="43"/>
      <c r="AK383" s="43"/>
      <c r="AL383" s="43"/>
      <c r="AM383" s="43"/>
      <c r="AN383" s="44" t="s">
        <v>17</v>
      </c>
      <c r="AO383" s="1157">
        <f>$AO$8</f>
        <v>0.7</v>
      </c>
      <c r="AP383" s="1157"/>
      <c r="AQ383" s="25"/>
      <c r="AR383" s="25"/>
      <c r="AS383" s="25"/>
      <c r="AT383" s="25"/>
      <c r="AU383" s="101">
        <f>ROUND(ROUND(ROUND(H383*P384,0)*V384,0)*AO383,0)</f>
        <v>236</v>
      </c>
      <c r="AV383" s="31"/>
    </row>
    <row r="384" spans="1:48" ht="17.100000000000001" customHeight="1" x14ac:dyDescent="0.15">
      <c r="A384" s="32">
        <v>43</v>
      </c>
      <c r="B384" s="33" t="s">
        <v>6923</v>
      </c>
      <c r="C384" s="34" t="s">
        <v>6924</v>
      </c>
      <c r="D384" s="422"/>
      <c r="E384" s="424"/>
      <c r="F384" s="29"/>
      <c r="G384" s="29"/>
      <c r="H384" s="418"/>
      <c r="I384" s="419"/>
      <c r="J384" s="419"/>
      <c r="K384" s="425"/>
      <c r="L384" s="420"/>
      <c r="M384" s="421"/>
      <c r="N384" s="421"/>
      <c r="O384" s="26" t="s">
        <v>17</v>
      </c>
      <c r="P384" s="1180">
        <f>$P$12</f>
        <v>0.96499999999999997</v>
      </c>
      <c r="Q384" s="1180"/>
      <c r="R384" s="1276"/>
      <c r="S384" s="1277"/>
      <c r="T384" s="1278"/>
      <c r="U384" s="23" t="s">
        <v>17</v>
      </c>
      <c r="V384" s="1158">
        <f>V348</f>
        <v>0.7</v>
      </c>
      <c r="W384" s="1159"/>
      <c r="X384" s="1272"/>
      <c r="Y384" s="1273"/>
      <c r="Z384" s="1273"/>
      <c r="AA384" s="1273"/>
      <c r="AB384" s="1273"/>
      <c r="AC384" s="42" t="s">
        <v>4827</v>
      </c>
      <c r="AD384" s="99"/>
      <c r="AE384" s="99"/>
      <c r="AF384" s="99"/>
      <c r="AG384" s="99"/>
      <c r="AH384" s="99"/>
      <c r="AI384" s="43"/>
      <c r="AJ384" s="43"/>
      <c r="AK384" s="43"/>
      <c r="AL384" s="43"/>
      <c r="AM384" s="43"/>
      <c r="AN384" s="44" t="s">
        <v>17</v>
      </c>
      <c r="AO384" s="1157">
        <f>$AO$9</f>
        <v>0.5</v>
      </c>
      <c r="AP384" s="1157"/>
      <c r="AQ384" s="25"/>
      <c r="AR384" s="25"/>
      <c r="AS384" s="25"/>
      <c r="AT384" s="25"/>
      <c r="AU384" s="101">
        <f>ROUND(ROUND(ROUND(H383*P384,0)*V384,0)*AO384,0)</f>
        <v>169</v>
      </c>
      <c r="AV384" s="31"/>
    </row>
    <row r="385" spans="1:48" ht="17.100000000000001" customHeight="1" x14ac:dyDescent="0.15">
      <c r="A385" s="32">
        <v>43</v>
      </c>
      <c r="B385" s="33" t="s">
        <v>6925</v>
      </c>
      <c r="C385" s="34" t="s">
        <v>6926</v>
      </c>
      <c r="D385" s="422"/>
      <c r="E385" s="424"/>
      <c r="F385" s="29"/>
      <c r="G385" s="29"/>
      <c r="H385" s="20"/>
      <c r="K385" s="21"/>
      <c r="L385" s="416"/>
      <c r="M385" s="417"/>
      <c r="N385" s="417"/>
      <c r="O385" s="65"/>
      <c r="P385" s="156"/>
      <c r="Q385" s="156"/>
      <c r="R385" s="166"/>
      <c r="S385" s="167"/>
      <c r="T385" s="314"/>
      <c r="W385" s="449"/>
      <c r="X385" s="42"/>
      <c r="Y385" s="43"/>
      <c r="Z385" s="44"/>
      <c r="AA385" s="44"/>
      <c r="AB385" s="43"/>
      <c r="AC385" s="450"/>
      <c r="AD385" s="43"/>
      <c r="AE385" s="43"/>
      <c r="AF385" s="43"/>
      <c r="AG385" s="43"/>
      <c r="AH385" s="43"/>
      <c r="AI385" s="43"/>
      <c r="AJ385" s="43"/>
      <c r="AK385" s="43"/>
      <c r="AL385" s="43"/>
      <c r="AM385" s="43"/>
      <c r="AN385" s="44"/>
      <c r="AO385" s="45"/>
      <c r="AP385" s="45"/>
      <c r="AQ385" s="1198" t="s">
        <v>4833</v>
      </c>
      <c r="AR385" s="1281"/>
      <c r="AS385" s="1281"/>
      <c r="AT385" s="1299"/>
      <c r="AU385" s="101">
        <f>ROUND(ROUND(H383*V384,0)*AS388,0)</f>
        <v>332</v>
      </c>
      <c r="AV385" s="31"/>
    </row>
    <row r="386" spans="1:48" ht="17.100000000000001" customHeight="1" x14ac:dyDescent="0.15">
      <c r="A386" s="32">
        <v>43</v>
      </c>
      <c r="B386" s="33" t="s">
        <v>6927</v>
      </c>
      <c r="C386" s="34" t="s">
        <v>6928</v>
      </c>
      <c r="D386" s="422"/>
      <c r="E386" s="424"/>
      <c r="F386" s="29"/>
      <c r="G386" s="29"/>
      <c r="H386" s="20"/>
      <c r="K386" s="21"/>
      <c r="L386" s="418"/>
      <c r="M386" s="419"/>
      <c r="N386" s="419"/>
      <c r="O386" s="23"/>
      <c r="P386" s="167"/>
      <c r="Q386" s="167"/>
      <c r="R386" s="166"/>
      <c r="S386" s="167"/>
      <c r="T386" s="314"/>
      <c r="W386" s="449"/>
      <c r="X386" s="1271" t="s">
        <v>4824</v>
      </c>
      <c r="Y386" s="1202"/>
      <c r="Z386" s="1202"/>
      <c r="AA386" s="1202"/>
      <c r="AB386" s="1202"/>
      <c r="AC386" s="42" t="s">
        <v>4825</v>
      </c>
      <c r="AD386" s="99"/>
      <c r="AE386" s="99"/>
      <c r="AF386" s="99"/>
      <c r="AG386" s="99"/>
      <c r="AH386" s="99"/>
      <c r="AI386" s="43"/>
      <c r="AJ386" s="43"/>
      <c r="AK386" s="43"/>
      <c r="AL386" s="43"/>
      <c r="AM386" s="43"/>
      <c r="AN386" s="44" t="s">
        <v>17</v>
      </c>
      <c r="AO386" s="1157">
        <f>$AO$8</f>
        <v>0.7</v>
      </c>
      <c r="AP386" s="1157"/>
      <c r="AQ386" s="1268"/>
      <c r="AR386" s="1269"/>
      <c r="AS386" s="1269"/>
      <c r="AT386" s="1270"/>
      <c r="AU386" s="101">
        <f>ROUND(ROUND(ROUND(H383*V384,0)*AO386,0)*AS388,0)</f>
        <v>232</v>
      </c>
      <c r="AV386" s="31"/>
    </row>
    <row r="387" spans="1:48" ht="17.100000000000001" customHeight="1" x14ac:dyDescent="0.15">
      <c r="A387" s="32">
        <v>43</v>
      </c>
      <c r="B387" s="33" t="s">
        <v>6929</v>
      </c>
      <c r="C387" s="34" t="s">
        <v>6930</v>
      </c>
      <c r="D387" s="422"/>
      <c r="E387" s="424"/>
      <c r="F387" s="29"/>
      <c r="G387" s="29"/>
      <c r="H387" s="20"/>
      <c r="K387" s="21"/>
      <c r="L387" s="420"/>
      <c r="M387" s="421"/>
      <c r="N387" s="421"/>
      <c r="O387" s="26"/>
      <c r="P387" s="27"/>
      <c r="Q387" s="27"/>
      <c r="R387" s="166"/>
      <c r="S387" s="167"/>
      <c r="T387" s="314"/>
      <c r="W387" s="449"/>
      <c r="X387" s="1272"/>
      <c r="Y387" s="1273"/>
      <c r="Z387" s="1273"/>
      <c r="AA387" s="1273"/>
      <c r="AB387" s="1273"/>
      <c r="AC387" s="42" t="s">
        <v>4827</v>
      </c>
      <c r="AD387" s="99"/>
      <c r="AE387" s="99"/>
      <c r="AF387" s="99"/>
      <c r="AG387" s="99"/>
      <c r="AH387" s="99"/>
      <c r="AI387" s="43"/>
      <c r="AJ387" s="43"/>
      <c r="AK387" s="43"/>
      <c r="AL387" s="43"/>
      <c r="AM387" s="43"/>
      <c r="AN387" s="44" t="s">
        <v>17</v>
      </c>
      <c r="AO387" s="1157">
        <f>$AO$9</f>
        <v>0.5</v>
      </c>
      <c r="AP387" s="1157"/>
      <c r="AQ387" s="20"/>
      <c r="AR387" s="4"/>
      <c r="AS387" s="4"/>
      <c r="AT387" s="21"/>
      <c r="AU387" s="101">
        <f>ROUND(ROUND(ROUND(H383*V384,0)*AO387,0)*AS388,0)</f>
        <v>166</v>
      </c>
      <c r="AV387" s="31"/>
    </row>
    <row r="388" spans="1:48" ht="17.100000000000001" customHeight="1" x14ac:dyDescent="0.15">
      <c r="A388" s="32">
        <v>43</v>
      </c>
      <c r="B388" s="33" t="s">
        <v>6931</v>
      </c>
      <c r="C388" s="34" t="s">
        <v>6932</v>
      </c>
      <c r="D388" s="422"/>
      <c r="E388" s="424"/>
      <c r="F388" s="29"/>
      <c r="G388" s="29"/>
      <c r="H388" s="20"/>
      <c r="K388" s="21"/>
      <c r="L388" s="1271" t="s">
        <v>4829</v>
      </c>
      <c r="M388" s="1202"/>
      <c r="N388" s="1202"/>
      <c r="O388" s="1202"/>
      <c r="P388" s="1202"/>
      <c r="Q388" s="1202"/>
      <c r="R388" s="418"/>
      <c r="S388" s="419"/>
      <c r="T388" s="425"/>
      <c r="W388" s="449"/>
      <c r="X388" s="42"/>
      <c r="Y388" s="43"/>
      <c r="Z388" s="44"/>
      <c r="AA388" s="44"/>
      <c r="AB388" s="43"/>
      <c r="AC388" s="450"/>
      <c r="AD388" s="43"/>
      <c r="AE388" s="43"/>
      <c r="AF388" s="43"/>
      <c r="AG388" s="43"/>
      <c r="AH388" s="43"/>
      <c r="AI388" s="43"/>
      <c r="AJ388" s="43"/>
      <c r="AK388" s="43"/>
      <c r="AL388" s="43"/>
      <c r="AM388" s="43"/>
      <c r="AN388" s="44"/>
      <c r="AO388" s="45"/>
      <c r="AP388" s="45"/>
      <c r="AQ388" s="20"/>
      <c r="AR388" s="23" t="s">
        <v>17</v>
      </c>
      <c r="AS388" s="1158">
        <f>AS376</f>
        <v>0.95</v>
      </c>
      <c r="AT388" s="1159"/>
      <c r="AU388" s="101">
        <f>ROUND(ROUND(ROUND(H383*P390,0)*V384,0)*AS388,0)</f>
        <v>320</v>
      </c>
      <c r="AV388" s="31"/>
    </row>
    <row r="389" spans="1:48" ht="17.100000000000001" customHeight="1" x14ac:dyDescent="0.15">
      <c r="A389" s="32">
        <v>43</v>
      </c>
      <c r="B389" s="33" t="s">
        <v>6933</v>
      </c>
      <c r="C389" s="34" t="s">
        <v>6934</v>
      </c>
      <c r="D389" s="422"/>
      <c r="E389" s="424"/>
      <c r="F389" s="29"/>
      <c r="G389" s="29"/>
      <c r="H389" s="20"/>
      <c r="K389" s="21"/>
      <c r="L389" s="1228"/>
      <c r="M389" s="1283"/>
      <c r="N389" s="1283"/>
      <c r="O389" s="1283"/>
      <c r="P389" s="1283"/>
      <c r="Q389" s="1283"/>
      <c r="R389" s="418"/>
      <c r="S389" s="419"/>
      <c r="T389" s="425"/>
      <c r="W389" s="449"/>
      <c r="X389" s="1271" t="s">
        <v>4824</v>
      </c>
      <c r="Y389" s="1202"/>
      <c r="Z389" s="1202"/>
      <c r="AA389" s="1202"/>
      <c r="AB389" s="1202"/>
      <c r="AC389" s="42" t="s">
        <v>4825</v>
      </c>
      <c r="AD389" s="99"/>
      <c r="AE389" s="99"/>
      <c r="AF389" s="99"/>
      <c r="AG389" s="99"/>
      <c r="AH389" s="99"/>
      <c r="AI389" s="43"/>
      <c r="AJ389" s="43"/>
      <c r="AK389" s="43"/>
      <c r="AL389" s="43"/>
      <c r="AM389" s="43"/>
      <c r="AN389" s="44" t="s">
        <v>17</v>
      </c>
      <c r="AO389" s="1157">
        <f>$AO$8</f>
        <v>0.7</v>
      </c>
      <c r="AP389" s="1157"/>
      <c r="AQ389" s="20"/>
      <c r="AR389" s="4"/>
      <c r="AS389" s="4"/>
      <c r="AT389" s="21"/>
      <c r="AU389" s="101">
        <f>ROUND(ROUND(ROUND(ROUND(H383*P390,0)*V384,0)*AO389,0)*AS388,0)</f>
        <v>224</v>
      </c>
      <c r="AV389" s="31"/>
    </row>
    <row r="390" spans="1:48" ht="17.100000000000001" customHeight="1" x14ac:dyDescent="0.15">
      <c r="A390" s="32">
        <v>43</v>
      </c>
      <c r="B390" s="33" t="s">
        <v>6935</v>
      </c>
      <c r="C390" s="34" t="s">
        <v>6936</v>
      </c>
      <c r="D390" s="422"/>
      <c r="E390" s="424"/>
      <c r="F390" s="29"/>
      <c r="G390" s="29"/>
      <c r="H390" s="20"/>
      <c r="K390" s="21"/>
      <c r="L390" s="420"/>
      <c r="M390" s="421"/>
      <c r="N390" s="421"/>
      <c r="O390" s="26" t="s">
        <v>17</v>
      </c>
      <c r="P390" s="1180">
        <f>$P$12</f>
        <v>0.96499999999999997</v>
      </c>
      <c r="Q390" s="1180"/>
      <c r="R390" s="166"/>
      <c r="S390" s="167"/>
      <c r="T390" s="314"/>
      <c r="W390" s="449"/>
      <c r="X390" s="1272"/>
      <c r="Y390" s="1273"/>
      <c r="Z390" s="1273"/>
      <c r="AA390" s="1273"/>
      <c r="AB390" s="1273"/>
      <c r="AC390" s="42" t="s">
        <v>4827</v>
      </c>
      <c r="AD390" s="99"/>
      <c r="AE390" s="99"/>
      <c r="AF390" s="99"/>
      <c r="AG390" s="99"/>
      <c r="AH390" s="99"/>
      <c r="AI390" s="43"/>
      <c r="AJ390" s="43"/>
      <c r="AK390" s="43"/>
      <c r="AL390" s="43"/>
      <c r="AM390" s="43"/>
      <c r="AN390" s="44" t="s">
        <v>17</v>
      </c>
      <c r="AO390" s="1157">
        <f>$AO$9</f>
        <v>0.5</v>
      </c>
      <c r="AP390" s="1157"/>
      <c r="AQ390" s="24"/>
      <c r="AR390" s="25"/>
      <c r="AS390" s="25"/>
      <c r="AT390" s="38"/>
      <c r="AU390" s="101">
        <f>ROUND(ROUND(ROUND(ROUND(H383*P390,0)*V384,0)*AO390,0)*AS388,0)</f>
        <v>161</v>
      </c>
      <c r="AV390" s="31"/>
    </row>
    <row r="391" spans="1:48" ht="17.100000000000001" customHeight="1" x14ac:dyDescent="0.15">
      <c r="A391" s="32">
        <v>43</v>
      </c>
      <c r="B391" s="33" t="s">
        <v>6937</v>
      </c>
      <c r="C391" s="34" t="s">
        <v>6938</v>
      </c>
      <c r="D391" s="422"/>
      <c r="E391" s="424"/>
      <c r="F391" s="29"/>
      <c r="G391" s="29"/>
      <c r="H391" s="1085" t="s">
        <v>4879</v>
      </c>
      <c r="I391" s="1086"/>
      <c r="J391" s="1086"/>
      <c r="K391" s="1087"/>
      <c r="L391" s="416"/>
      <c r="M391" s="417"/>
      <c r="N391" s="417"/>
      <c r="O391" s="65"/>
      <c r="P391" s="156"/>
      <c r="Q391" s="156"/>
      <c r="R391" s="166"/>
      <c r="S391" s="167"/>
      <c r="T391" s="167"/>
      <c r="U391" s="463"/>
      <c r="V391" s="70"/>
      <c r="W391" s="464"/>
      <c r="X391" s="43"/>
      <c r="Y391" s="43"/>
      <c r="Z391" s="44"/>
      <c r="AA391" s="44"/>
      <c r="AB391" s="43"/>
      <c r="AC391" s="450"/>
      <c r="AD391" s="43"/>
      <c r="AE391" s="43"/>
      <c r="AF391" s="43"/>
      <c r="AG391" s="43"/>
      <c r="AH391" s="43"/>
      <c r="AI391" s="43"/>
      <c r="AJ391" s="43"/>
      <c r="AK391" s="43"/>
      <c r="AL391" s="43"/>
      <c r="AM391" s="43"/>
      <c r="AN391" s="44"/>
      <c r="AO391" s="45"/>
      <c r="AP391" s="45"/>
      <c r="AQ391" s="25"/>
      <c r="AR391" s="25"/>
      <c r="AS391" s="25"/>
      <c r="AT391" s="25"/>
      <c r="AU391" s="35">
        <f>ROUND(H395*V384,0)</f>
        <v>322</v>
      </c>
      <c r="AV391" s="31"/>
    </row>
    <row r="392" spans="1:48" ht="17.100000000000001" customHeight="1" x14ac:dyDescent="0.15">
      <c r="A392" s="32">
        <v>43</v>
      </c>
      <c r="B392" s="33" t="s">
        <v>6939</v>
      </c>
      <c r="C392" s="34" t="s">
        <v>6940</v>
      </c>
      <c r="D392" s="422"/>
      <c r="E392" s="424"/>
      <c r="F392" s="29"/>
      <c r="G392" s="29"/>
      <c r="H392" s="1088"/>
      <c r="I392" s="1089"/>
      <c r="J392" s="1089"/>
      <c r="K392" s="1090"/>
      <c r="L392" s="418"/>
      <c r="M392" s="419"/>
      <c r="N392" s="419"/>
      <c r="O392" s="23"/>
      <c r="P392" s="167"/>
      <c r="Q392" s="167"/>
      <c r="R392" s="166"/>
      <c r="S392" s="167"/>
      <c r="T392" s="167"/>
      <c r="U392" s="463"/>
      <c r="V392" s="70"/>
      <c r="W392" s="464"/>
      <c r="X392" s="1202" t="s">
        <v>4824</v>
      </c>
      <c r="Y392" s="1202"/>
      <c r="Z392" s="1202"/>
      <c r="AA392" s="1202"/>
      <c r="AB392" s="1202"/>
      <c r="AC392" s="42" t="s">
        <v>4825</v>
      </c>
      <c r="AD392" s="99"/>
      <c r="AE392" s="99"/>
      <c r="AF392" s="99"/>
      <c r="AG392" s="99"/>
      <c r="AH392" s="99"/>
      <c r="AI392" s="43"/>
      <c r="AJ392" s="43"/>
      <c r="AK392" s="43"/>
      <c r="AL392" s="43"/>
      <c r="AM392" s="43"/>
      <c r="AN392" s="44" t="s">
        <v>17</v>
      </c>
      <c r="AO392" s="1157">
        <f>$AO$8</f>
        <v>0.7</v>
      </c>
      <c r="AP392" s="1157"/>
      <c r="AQ392" s="43"/>
      <c r="AR392" s="43"/>
      <c r="AS392" s="43"/>
      <c r="AT392" s="43"/>
      <c r="AU392" s="101">
        <f>ROUND(ROUND(H395*V384,0)*AO392,0)</f>
        <v>225</v>
      </c>
      <c r="AV392" s="31"/>
    </row>
    <row r="393" spans="1:48" ht="17.100000000000001" customHeight="1" x14ac:dyDescent="0.15">
      <c r="A393" s="32">
        <v>43</v>
      </c>
      <c r="B393" s="33" t="s">
        <v>6941</v>
      </c>
      <c r="C393" s="34" t="s">
        <v>6942</v>
      </c>
      <c r="D393" s="422"/>
      <c r="E393" s="424"/>
      <c r="F393" s="29"/>
      <c r="G393" s="29"/>
      <c r="H393" s="1088"/>
      <c r="I393" s="1089"/>
      <c r="J393" s="1089"/>
      <c r="K393" s="1090"/>
      <c r="L393" s="420"/>
      <c r="M393" s="421"/>
      <c r="N393" s="421"/>
      <c r="O393" s="26"/>
      <c r="P393" s="27"/>
      <c r="Q393" s="27"/>
      <c r="R393" s="166"/>
      <c r="S393" s="167"/>
      <c r="T393" s="167"/>
      <c r="U393" s="463"/>
      <c r="V393" s="70"/>
      <c r="W393" s="464"/>
      <c r="X393" s="1273"/>
      <c r="Y393" s="1273"/>
      <c r="Z393" s="1273"/>
      <c r="AA393" s="1273"/>
      <c r="AB393" s="1273"/>
      <c r="AC393" s="42" t="s">
        <v>4827</v>
      </c>
      <c r="AD393" s="99"/>
      <c r="AE393" s="99"/>
      <c r="AF393" s="99"/>
      <c r="AG393" s="99"/>
      <c r="AH393" s="99"/>
      <c r="AI393" s="43"/>
      <c r="AJ393" s="43"/>
      <c r="AK393" s="43"/>
      <c r="AL393" s="43"/>
      <c r="AM393" s="43"/>
      <c r="AN393" s="44" t="s">
        <v>17</v>
      </c>
      <c r="AO393" s="1157">
        <f>$AO$9</f>
        <v>0.5</v>
      </c>
      <c r="AP393" s="1157"/>
      <c r="AQ393" s="43"/>
      <c r="AR393" s="43"/>
      <c r="AS393" s="43"/>
      <c r="AT393" s="43"/>
      <c r="AU393" s="101">
        <f>ROUND(ROUND(H395*V384,0)*AO393,0)</f>
        <v>161</v>
      </c>
      <c r="AV393" s="31"/>
    </row>
    <row r="394" spans="1:48" ht="17.100000000000001" customHeight="1" x14ac:dyDescent="0.15">
      <c r="A394" s="32">
        <v>43</v>
      </c>
      <c r="B394" s="33" t="s">
        <v>6943</v>
      </c>
      <c r="C394" s="34" t="s">
        <v>6944</v>
      </c>
      <c r="D394" s="422"/>
      <c r="E394" s="424"/>
      <c r="F394" s="29"/>
      <c r="G394" s="29"/>
      <c r="H394" s="1088"/>
      <c r="I394" s="1089"/>
      <c r="J394" s="1089"/>
      <c r="K394" s="1090"/>
      <c r="L394" s="1271" t="s">
        <v>4829</v>
      </c>
      <c r="M394" s="1202"/>
      <c r="N394" s="1202"/>
      <c r="O394" s="1202"/>
      <c r="P394" s="1202"/>
      <c r="Q394" s="1202"/>
      <c r="R394" s="418"/>
      <c r="S394" s="419"/>
      <c r="T394" s="419"/>
      <c r="U394" s="463"/>
      <c r="V394" s="70"/>
      <c r="W394" s="464"/>
      <c r="X394" s="43"/>
      <c r="Y394" s="43"/>
      <c r="Z394" s="44"/>
      <c r="AA394" s="44"/>
      <c r="AB394" s="43"/>
      <c r="AC394" s="450"/>
      <c r="AD394" s="43"/>
      <c r="AE394" s="43"/>
      <c r="AF394" s="43"/>
      <c r="AG394" s="43"/>
      <c r="AH394" s="43"/>
      <c r="AI394" s="43"/>
      <c r="AJ394" s="43"/>
      <c r="AK394" s="43"/>
      <c r="AL394" s="43"/>
      <c r="AM394" s="43"/>
      <c r="AN394" s="44"/>
      <c r="AO394" s="45"/>
      <c r="AP394" s="45"/>
      <c r="AQ394" s="43"/>
      <c r="AR394" s="43"/>
      <c r="AS394" s="25"/>
      <c r="AT394" s="25"/>
      <c r="AU394" s="101">
        <f>ROUND(ROUND(H395*P396,0)*V384,0)</f>
        <v>311</v>
      </c>
      <c r="AV394" s="31"/>
    </row>
    <row r="395" spans="1:48" ht="17.100000000000001" customHeight="1" x14ac:dyDescent="0.15">
      <c r="A395" s="32">
        <v>43</v>
      </c>
      <c r="B395" s="33" t="s">
        <v>6945</v>
      </c>
      <c r="C395" s="34" t="s">
        <v>6946</v>
      </c>
      <c r="D395" s="422"/>
      <c r="E395" s="424"/>
      <c r="F395" s="29"/>
      <c r="G395" s="29"/>
      <c r="H395" s="1280">
        <f>'15就労移行支援(基本)'!K395</f>
        <v>460</v>
      </c>
      <c r="I395" s="1108"/>
      <c r="J395" s="4" t="s">
        <v>21</v>
      </c>
      <c r="K395" s="22"/>
      <c r="L395" s="1228"/>
      <c r="M395" s="1283"/>
      <c r="N395" s="1283"/>
      <c r="O395" s="1283"/>
      <c r="P395" s="1283"/>
      <c r="Q395" s="1283"/>
      <c r="R395" s="418"/>
      <c r="S395" s="419"/>
      <c r="T395" s="419"/>
      <c r="U395" s="463"/>
      <c r="V395" s="70"/>
      <c r="W395" s="464"/>
      <c r="X395" s="1202" t="s">
        <v>4824</v>
      </c>
      <c r="Y395" s="1202"/>
      <c r="Z395" s="1202"/>
      <c r="AA395" s="1202"/>
      <c r="AB395" s="1202"/>
      <c r="AC395" s="42" t="s">
        <v>4825</v>
      </c>
      <c r="AD395" s="99"/>
      <c r="AE395" s="99"/>
      <c r="AF395" s="99"/>
      <c r="AG395" s="99"/>
      <c r="AH395" s="99"/>
      <c r="AI395" s="43"/>
      <c r="AJ395" s="43"/>
      <c r="AK395" s="43"/>
      <c r="AL395" s="43"/>
      <c r="AM395" s="43"/>
      <c r="AN395" s="44" t="s">
        <v>17</v>
      </c>
      <c r="AO395" s="1157">
        <f>$AO$8</f>
        <v>0.7</v>
      </c>
      <c r="AP395" s="1157"/>
      <c r="AQ395" s="25"/>
      <c r="AR395" s="25"/>
      <c r="AS395" s="25"/>
      <c r="AT395" s="25"/>
      <c r="AU395" s="101">
        <f>ROUND(ROUND(ROUND(H395*P396,0)*V384,0)*AO395,0)</f>
        <v>218</v>
      </c>
      <c r="AV395" s="31"/>
    </row>
    <row r="396" spans="1:48" ht="17.100000000000001" customHeight="1" x14ac:dyDescent="0.15">
      <c r="A396" s="32">
        <v>43</v>
      </c>
      <c r="B396" s="33" t="s">
        <v>6947</v>
      </c>
      <c r="C396" s="34" t="s">
        <v>6948</v>
      </c>
      <c r="D396" s="422"/>
      <c r="E396" s="424"/>
      <c r="F396" s="29"/>
      <c r="G396" s="29"/>
      <c r="H396" s="418"/>
      <c r="I396" s="419"/>
      <c r="J396" s="419"/>
      <c r="K396" s="425"/>
      <c r="L396" s="420"/>
      <c r="M396" s="421"/>
      <c r="N396" s="421"/>
      <c r="O396" s="26" t="s">
        <v>17</v>
      </c>
      <c r="P396" s="1180">
        <f>$P$12</f>
        <v>0.96499999999999997</v>
      </c>
      <c r="Q396" s="1180"/>
      <c r="R396" s="166"/>
      <c r="S396" s="167"/>
      <c r="T396" s="167"/>
      <c r="U396" s="463"/>
      <c r="V396" s="70"/>
      <c r="W396" s="464"/>
      <c r="X396" s="1273"/>
      <c r="Y396" s="1273"/>
      <c r="Z396" s="1273"/>
      <c r="AA396" s="1273"/>
      <c r="AB396" s="1273"/>
      <c r="AC396" s="42" t="s">
        <v>4827</v>
      </c>
      <c r="AD396" s="99"/>
      <c r="AE396" s="99"/>
      <c r="AF396" s="99"/>
      <c r="AG396" s="99"/>
      <c r="AH396" s="99"/>
      <c r="AI396" s="43"/>
      <c r="AJ396" s="43"/>
      <c r="AK396" s="43"/>
      <c r="AL396" s="43"/>
      <c r="AM396" s="43"/>
      <c r="AN396" s="44" t="s">
        <v>17</v>
      </c>
      <c r="AO396" s="1157">
        <f>$AO$9</f>
        <v>0.5</v>
      </c>
      <c r="AP396" s="1157"/>
      <c r="AQ396" s="25"/>
      <c r="AR396" s="25"/>
      <c r="AS396" s="25"/>
      <c r="AT396" s="25"/>
      <c r="AU396" s="101">
        <f>ROUND(ROUND(ROUND(H395*P396,0)*V384,0)*AO396,0)</f>
        <v>156</v>
      </c>
      <c r="AV396" s="31"/>
    </row>
    <row r="397" spans="1:48" ht="17.100000000000001" customHeight="1" x14ac:dyDescent="0.15">
      <c r="A397" s="32">
        <v>43</v>
      </c>
      <c r="B397" s="33" t="s">
        <v>6949</v>
      </c>
      <c r="C397" s="34" t="s">
        <v>6950</v>
      </c>
      <c r="D397" s="422"/>
      <c r="E397" s="424"/>
      <c r="F397" s="29"/>
      <c r="G397" s="29"/>
      <c r="H397" s="20"/>
      <c r="K397" s="21"/>
      <c r="L397" s="416"/>
      <c r="M397" s="417"/>
      <c r="N397" s="417"/>
      <c r="O397" s="65"/>
      <c r="P397" s="156"/>
      <c r="Q397" s="156"/>
      <c r="R397" s="166"/>
      <c r="S397" s="167"/>
      <c r="T397" s="314"/>
      <c r="W397" s="449"/>
      <c r="X397" s="42"/>
      <c r="Y397" s="43"/>
      <c r="Z397" s="44"/>
      <c r="AA397" s="44"/>
      <c r="AB397" s="43"/>
      <c r="AC397" s="450"/>
      <c r="AD397" s="43"/>
      <c r="AE397" s="43"/>
      <c r="AF397" s="43"/>
      <c r="AG397" s="43"/>
      <c r="AH397" s="43"/>
      <c r="AI397" s="43"/>
      <c r="AJ397" s="43"/>
      <c r="AK397" s="43"/>
      <c r="AL397" s="43"/>
      <c r="AM397" s="43"/>
      <c r="AN397" s="44"/>
      <c r="AO397" s="45"/>
      <c r="AP397" s="45"/>
      <c r="AQ397" s="1198" t="s">
        <v>4833</v>
      </c>
      <c r="AR397" s="1281"/>
      <c r="AS397" s="1281"/>
      <c r="AT397" s="1299"/>
      <c r="AU397" s="101">
        <f>ROUND(ROUND(H395*V384,0)*AS400,0)</f>
        <v>306</v>
      </c>
      <c r="AV397" s="31"/>
    </row>
    <row r="398" spans="1:48" ht="17.100000000000001" customHeight="1" x14ac:dyDescent="0.15">
      <c r="A398" s="32">
        <v>43</v>
      </c>
      <c r="B398" s="33" t="s">
        <v>6951</v>
      </c>
      <c r="C398" s="34" t="s">
        <v>6952</v>
      </c>
      <c r="D398" s="422"/>
      <c r="E398" s="424"/>
      <c r="F398" s="29"/>
      <c r="G398" s="29"/>
      <c r="H398" s="20"/>
      <c r="K398" s="21"/>
      <c r="L398" s="418"/>
      <c r="M398" s="419"/>
      <c r="N398" s="419"/>
      <c r="O398" s="23"/>
      <c r="P398" s="167"/>
      <c r="Q398" s="167"/>
      <c r="R398" s="166"/>
      <c r="S398" s="167"/>
      <c r="T398" s="314"/>
      <c r="W398" s="449"/>
      <c r="X398" s="1271" t="s">
        <v>4824</v>
      </c>
      <c r="Y398" s="1202"/>
      <c r="Z398" s="1202"/>
      <c r="AA398" s="1202"/>
      <c r="AB398" s="1202"/>
      <c r="AC398" s="42" t="s">
        <v>4825</v>
      </c>
      <c r="AD398" s="99"/>
      <c r="AE398" s="99"/>
      <c r="AF398" s="99"/>
      <c r="AG398" s="99"/>
      <c r="AH398" s="99"/>
      <c r="AI398" s="43"/>
      <c r="AJ398" s="43"/>
      <c r="AK398" s="43"/>
      <c r="AL398" s="43"/>
      <c r="AM398" s="43"/>
      <c r="AN398" s="44" t="s">
        <v>17</v>
      </c>
      <c r="AO398" s="1157">
        <f>$AO$8</f>
        <v>0.7</v>
      </c>
      <c r="AP398" s="1157"/>
      <c r="AQ398" s="1268"/>
      <c r="AR398" s="1269"/>
      <c r="AS398" s="1269"/>
      <c r="AT398" s="1270"/>
      <c r="AU398" s="101">
        <f>ROUND(ROUND(ROUND(H395*V384,0)*AO398,0)*AS400,0)</f>
        <v>214</v>
      </c>
      <c r="AV398" s="31"/>
    </row>
    <row r="399" spans="1:48" ht="17.100000000000001" customHeight="1" x14ac:dyDescent="0.15">
      <c r="A399" s="32">
        <v>43</v>
      </c>
      <c r="B399" s="33" t="s">
        <v>6953</v>
      </c>
      <c r="C399" s="34" t="s">
        <v>6954</v>
      </c>
      <c r="D399" s="422"/>
      <c r="E399" s="424"/>
      <c r="F399" s="29"/>
      <c r="G399" s="29"/>
      <c r="H399" s="20"/>
      <c r="K399" s="21"/>
      <c r="L399" s="420"/>
      <c r="M399" s="421"/>
      <c r="N399" s="421"/>
      <c r="O399" s="26"/>
      <c r="P399" s="27"/>
      <c r="Q399" s="27"/>
      <c r="R399" s="166"/>
      <c r="S399" s="167"/>
      <c r="T399" s="314"/>
      <c r="W399" s="449"/>
      <c r="X399" s="1272"/>
      <c r="Y399" s="1273"/>
      <c r="Z399" s="1273"/>
      <c r="AA399" s="1273"/>
      <c r="AB399" s="1273"/>
      <c r="AC399" s="42" t="s">
        <v>4827</v>
      </c>
      <c r="AD399" s="99"/>
      <c r="AE399" s="99"/>
      <c r="AF399" s="99"/>
      <c r="AG399" s="99"/>
      <c r="AH399" s="99"/>
      <c r="AI399" s="43"/>
      <c r="AJ399" s="43"/>
      <c r="AK399" s="43"/>
      <c r="AL399" s="43"/>
      <c r="AM399" s="43"/>
      <c r="AN399" s="44" t="s">
        <v>17</v>
      </c>
      <c r="AO399" s="1157">
        <f>$AO$9</f>
        <v>0.5</v>
      </c>
      <c r="AP399" s="1157"/>
      <c r="AQ399" s="20"/>
      <c r="AR399" s="4"/>
      <c r="AS399" s="4"/>
      <c r="AT399" s="21"/>
      <c r="AU399" s="101">
        <f>ROUND(ROUND(ROUND(H395*V384,0)*AO399,0)*AS400,0)</f>
        <v>153</v>
      </c>
      <c r="AV399" s="31"/>
    </row>
    <row r="400" spans="1:48" ht="17.100000000000001" customHeight="1" x14ac:dyDescent="0.15">
      <c r="A400" s="32">
        <v>43</v>
      </c>
      <c r="B400" s="33" t="s">
        <v>6955</v>
      </c>
      <c r="C400" s="34" t="s">
        <v>6956</v>
      </c>
      <c r="D400" s="422"/>
      <c r="E400" s="424"/>
      <c r="F400" s="29"/>
      <c r="G400" s="29"/>
      <c r="H400" s="20"/>
      <c r="K400" s="21"/>
      <c r="L400" s="1271" t="s">
        <v>4829</v>
      </c>
      <c r="M400" s="1202"/>
      <c r="N400" s="1202"/>
      <c r="O400" s="1202"/>
      <c r="P400" s="1202"/>
      <c r="Q400" s="1202"/>
      <c r="R400" s="418"/>
      <c r="S400" s="419"/>
      <c r="T400" s="425"/>
      <c r="W400" s="449"/>
      <c r="X400" s="42"/>
      <c r="Y400" s="43"/>
      <c r="Z400" s="44"/>
      <c r="AA400" s="44"/>
      <c r="AB400" s="43"/>
      <c r="AC400" s="450"/>
      <c r="AD400" s="43"/>
      <c r="AE400" s="43"/>
      <c r="AF400" s="43"/>
      <c r="AG400" s="43"/>
      <c r="AH400" s="43"/>
      <c r="AI400" s="43"/>
      <c r="AJ400" s="43"/>
      <c r="AK400" s="43"/>
      <c r="AL400" s="43"/>
      <c r="AM400" s="43"/>
      <c r="AN400" s="44"/>
      <c r="AO400" s="45"/>
      <c r="AP400" s="45"/>
      <c r="AQ400" s="20"/>
      <c r="AR400" s="23" t="s">
        <v>17</v>
      </c>
      <c r="AS400" s="1158">
        <f>AS388</f>
        <v>0.95</v>
      </c>
      <c r="AT400" s="1159"/>
      <c r="AU400" s="101">
        <f>ROUND(ROUND(ROUND(H395*P402,0)*V384,0)*AS400,0)</f>
        <v>295</v>
      </c>
      <c r="AV400" s="31"/>
    </row>
    <row r="401" spans="1:48" ht="17.100000000000001" customHeight="1" x14ac:dyDescent="0.15">
      <c r="A401" s="32">
        <v>43</v>
      </c>
      <c r="B401" s="33" t="s">
        <v>6957</v>
      </c>
      <c r="C401" s="34" t="s">
        <v>6958</v>
      </c>
      <c r="D401" s="422"/>
      <c r="E401" s="424"/>
      <c r="F401" s="29"/>
      <c r="G401" s="29"/>
      <c r="H401" s="20"/>
      <c r="K401" s="21"/>
      <c r="L401" s="1228"/>
      <c r="M401" s="1283"/>
      <c r="N401" s="1283"/>
      <c r="O401" s="1283"/>
      <c r="P401" s="1283"/>
      <c r="Q401" s="1283"/>
      <c r="R401" s="418"/>
      <c r="S401" s="419"/>
      <c r="T401" s="425"/>
      <c r="W401" s="449"/>
      <c r="X401" s="1271" t="s">
        <v>4824</v>
      </c>
      <c r="Y401" s="1202"/>
      <c r="Z401" s="1202"/>
      <c r="AA401" s="1202"/>
      <c r="AB401" s="1202"/>
      <c r="AC401" s="42" t="s">
        <v>4825</v>
      </c>
      <c r="AD401" s="99"/>
      <c r="AE401" s="99"/>
      <c r="AF401" s="99"/>
      <c r="AG401" s="99"/>
      <c r="AH401" s="99"/>
      <c r="AI401" s="43"/>
      <c r="AJ401" s="43"/>
      <c r="AK401" s="43"/>
      <c r="AL401" s="43"/>
      <c r="AM401" s="43"/>
      <c r="AN401" s="44" t="s">
        <v>17</v>
      </c>
      <c r="AO401" s="1157">
        <f>$AO$8</f>
        <v>0.7</v>
      </c>
      <c r="AP401" s="1157"/>
      <c r="AQ401" s="20"/>
      <c r="AR401" s="4"/>
      <c r="AS401" s="4"/>
      <c r="AT401" s="21"/>
      <c r="AU401" s="101">
        <f>ROUND(ROUND(ROUND(ROUND(H395*P402,0)*V384,0)*AO401,0)*AS400,0)</f>
        <v>207</v>
      </c>
      <c r="AV401" s="31"/>
    </row>
    <row r="402" spans="1:48" ht="17.100000000000001" customHeight="1" x14ac:dyDescent="0.15">
      <c r="A402" s="32">
        <v>43</v>
      </c>
      <c r="B402" s="33" t="s">
        <v>6959</v>
      </c>
      <c r="C402" s="34" t="s">
        <v>6960</v>
      </c>
      <c r="D402" s="422"/>
      <c r="E402" s="424"/>
      <c r="F402" s="29"/>
      <c r="G402" s="29"/>
      <c r="H402" s="20"/>
      <c r="K402" s="21"/>
      <c r="L402" s="420"/>
      <c r="M402" s="421"/>
      <c r="N402" s="421"/>
      <c r="O402" s="26" t="s">
        <v>17</v>
      </c>
      <c r="P402" s="1180">
        <f>$P$12</f>
        <v>0.96499999999999997</v>
      </c>
      <c r="Q402" s="1180"/>
      <c r="R402" s="166"/>
      <c r="S402" s="167"/>
      <c r="T402" s="314"/>
      <c r="W402" s="449"/>
      <c r="X402" s="1272"/>
      <c r="Y402" s="1273"/>
      <c r="Z402" s="1273"/>
      <c r="AA402" s="1273"/>
      <c r="AB402" s="1273"/>
      <c r="AC402" s="42" t="s">
        <v>4827</v>
      </c>
      <c r="AD402" s="99"/>
      <c r="AE402" s="99"/>
      <c r="AF402" s="99"/>
      <c r="AG402" s="99"/>
      <c r="AH402" s="99"/>
      <c r="AI402" s="43"/>
      <c r="AJ402" s="43"/>
      <c r="AK402" s="43"/>
      <c r="AL402" s="43"/>
      <c r="AM402" s="43"/>
      <c r="AN402" s="44" t="s">
        <v>17</v>
      </c>
      <c r="AO402" s="1157">
        <f>$AO$9</f>
        <v>0.5</v>
      </c>
      <c r="AP402" s="1157"/>
      <c r="AQ402" s="24"/>
      <c r="AR402" s="25"/>
      <c r="AS402" s="25"/>
      <c r="AT402" s="38"/>
      <c r="AU402" s="35">
        <f>ROUND(ROUND(ROUND(ROUND(H395*P402,0)*V384,0)*AO402,0)*AS400,0)</f>
        <v>148</v>
      </c>
      <c r="AV402" s="31"/>
    </row>
    <row r="403" spans="1:48" ht="17.100000000000001" customHeight="1" x14ac:dyDescent="0.15">
      <c r="A403" s="32">
        <v>43</v>
      </c>
      <c r="B403" s="33" t="s">
        <v>6961</v>
      </c>
      <c r="C403" s="34" t="s">
        <v>6962</v>
      </c>
      <c r="D403" s="422"/>
      <c r="E403" s="424"/>
      <c r="F403" s="29"/>
      <c r="G403" s="29"/>
      <c r="H403" s="1085" t="s">
        <v>4892</v>
      </c>
      <c r="I403" s="1086"/>
      <c r="J403" s="1086"/>
      <c r="K403" s="1087"/>
      <c r="L403" s="416"/>
      <c r="M403" s="417"/>
      <c r="N403" s="417"/>
      <c r="O403" s="65"/>
      <c r="P403" s="156"/>
      <c r="Q403" s="156"/>
      <c r="R403" s="166"/>
      <c r="S403" s="167"/>
      <c r="T403" s="167"/>
      <c r="U403" s="463"/>
      <c r="V403" s="70"/>
      <c r="W403" s="464"/>
      <c r="X403" s="43"/>
      <c r="Y403" s="43"/>
      <c r="Z403" s="44"/>
      <c r="AA403" s="44"/>
      <c r="AB403" s="43"/>
      <c r="AC403" s="450"/>
      <c r="AD403" s="43"/>
      <c r="AE403" s="43"/>
      <c r="AF403" s="43"/>
      <c r="AG403" s="43"/>
      <c r="AH403" s="43"/>
      <c r="AI403" s="43"/>
      <c r="AJ403" s="43"/>
      <c r="AK403" s="43"/>
      <c r="AL403" s="43"/>
      <c r="AM403" s="43"/>
      <c r="AN403" s="44"/>
      <c r="AO403" s="45"/>
      <c r="AP403" s="45"/>
      <c r="AQ403" s="25"/>
      <c r="AR403" s="25"/>
      <c r="AS403" s="25"/>
      <c r="AT403" s="25"/>
      <c r="AU403" s="30">
        <f>ROUND(H407*V384,0)</f>
        <v>262</v>
      </c>
      <c r="AV403" s="31"/>
    </row>
    <row r="404" spans="1:48" ht="17.100000000000001" customHeight="1" x14ac:dyDescent="0.15">
      <c r="A404" s="32">
        <v>43</v>
      </c>
      <c r="B404" s="33" t="s">
        <v>6963</v>
      </c>
      <c r="C404" s="34" t="s">
        <v>6964</v>
      </c>
      <c r="D404" s="422"/>
      <c r="E404" s="424"/>
      <c r="F404" s="29"/>
      <c r="G404" s="29"/>
      <c r="H404" s="1088"/>
      <c r="I404" s="1089"/>
      <c r="J404" s="1089"/>
      <c r="K404" s="1090"/>
      <c r="L404" s="418"/>
      <c r="M404" s="419"/>
      <c r="N404" s="419"/>
      <c r="O404" s="23"/>
      <c r="P404" s="167"/>
      <c r="Q404" s="167"/>
      <c r="R404" s="166"/>
      <c r="S404" s="167"/>
      <c r="T404" s="167"/>
      <c r="U404" s="463"/>
      <c r="V404" s="70"/>
      <c r="W404" s="464"/>
      <c r="X404" s="1202" t="s">
        <v>4824</v>
      </c>
      <c r="Y404" s="1202"/>
      <c r="Z404" s="1202"/>
      <c r="AA404" s="1202"/>
      <c r="AB404" s="1202"/>
      <c r="AC404" s="42" t="s">
        <v>4825</v>
      </c>
      <c r="AD404" s="99"/>
      <c r="AE404" s="99"/>
      <c r="AF404" s="99"/>
      <c r="AG404" s="99"/>
      <c r="AH404" s="99"/>
      <c r="AI404" s="43"/>
      <c r="AJ404" s="43"/>
      <c r="AK404" s="43"/>
      <c r="AL404" s="43"/>
      <c r="AM404" s="43"/>
      <c r="AN404" s="44" t="s">
        <v>17</v>
      </c>
      <c r="AO404" s="1157">
        <f>$AO$8</f>
        <v>0.7</v>
      </c>
      <c r="AP404" s="1157"/>
      <c r="AQ404" s="43"/>
      <c r="AR404" s="43"/>
      <c r="AS404" s="43"/>
      <c r="AT404" s="43"/>
      <c r="AU404" s="101">
        <f>ROUND(ROUND(H407*V384,0)*AO404,0)</f>
        <v>183</v>
      </c>
      <c r="AV404" s="31"/>
    </row>
    <row r="405" spans="1:48" ht="17.100000000000001" customHeight="1" x14ac:dyDescent="0.15">
      <c r="A405" s="32">
        <v>43</v>
      </c>
      <c r="B405" s="33" t="s">
        <v>6965</v>
      </c>
      <c r="C405" s="34" t="s">
        <v>6966</v>
      </c>
      <c r="D405" s="422"/>
      <c r="E405" s="424"/>
      <c r="F405" s="29"/>
      <c r="G405" s="29"/>
      <c r="H405" s="1088"/>
      <c r="I405" s="1089"/>
      <c r="J405" s="1089"/>
      <c r="K405" s="1090"/>
      <c r="L405" s="420"/>
      <c r="M405" s="421"/>
      <c r="N405" s="421"/>
      <c r="O405" s="26"/>
      <c r="P405" s="27"/>
      <c r="Q405" s="27"/>
      <c r="R405" s="166"/>
      <c r="S405" s="167"/>
      <c r="T405" s="167"/>
      <c r="U405" s="463"/>
      <c r="V405" s="70"/>
      <c r="W405" s="464"/>
      <c r="X405" s="1273"/>
      <c r="Y405" s="1273"/>
      <c r="Z405" s="1273"/>
      <c r="AA405" s="1273"/>
      <c r="AB405" s="1273"/>
      <c r="AC405" s="42" t="s">
        <v>4827</v>
      </c>
      <c r="AD405" s="99"/>
      <c r="AE405" s="99"/>
      <c r="AF405" s="99"/>
      <c r="AG405" s="99"/>
      <c r="AH405" s="99"/>
      <c r="AI405" s="43"/>
      <c r="AJ405" s="43"/>
      <c r="AK405" s="43"/>
      <c r="AL405" s="43"/>
      <c r="AM405" s="43"/>
      <c r="AN405" s="44" t="s">
        <v>17</v>
      </c>
      <c r="AO405" s="1157">
        <f>$AO$9</f>
        <v>0.5</v>
      </c>
      <c r="AP405" s="1157"/>
      <c r="AQ405" s="43"/>
      <c r="AR405" s="43"/>
      <c r="AS405" s="43"/>
      <c r="AT405" s="43"/>
      <c r="AU405" s="101">
        <f>ROUND(ROUND(H407*V384,0)*AO405,0)</f>
        <v>131</v>
      </c>
      <c r="AV405" s="31"/>
    </row>
    <row r="406" spans="1:48" ht="17.100000000000001" customHeight="1" x14ac:dyDescent="0.15">
      <c r="A406" s="32">
        <v>43</v>
      </c>
      <c r="B406" s="33" t="s">
        <v>6967</v>
      </c>
      <c r="C406" s="34" t="s">
        <v>6968</v>
      </c>
      <c r="D406" s="422"/>
      <c r="E406" s="424"/>
      <c r="F406" s="29"/>
      <c r="G406" s="29"/>
      <c r="H406" s="1088"/>
      <c r="I406" s="1089"/>
      <c r="J406" s="1089"/>
      <c r="K406" s="1090"/>
      <c r="L406" s="1271" t="s">
        <v>4829</v>
      </c>
      <c r="M406" s="1202"/>
      <c r="N406" s="1202"/>
      <c r="O406" s="1202"/>
      <c r="P406" s="1202"/>
      <c r="Q406" s="1202"/>
      <c r="R406" s="418"/>
      <c r="S406" s="419"/>
      <c r="T406" s="419"/>
      <c r="U406" s="463"/>
      <c r="V406" s="70"/>
      <c r="W406" s="464"/>
      <c r="X406" s="43"/>
      <c r="Y406" s="43"/>
      <c r="Z406" s="44"/>
      <c r="AA406" s="44"/>
      <c r="AB406" s="43"/>
      <c r="AC406" s="450"/>
      <c r="AD406" s="43"/>
      <c r="AE406" s="43"/>
      <c r="AF406" s="43"/>
      <c r="AG406" s="43"/>
      <c r="AH406" s="43"/>
      <c r="AI406" s="43"/>
      <c r="AJ406" s="43"/>
      <c r="AK406" s="43"/>
      <c r="AL406" s="43"/>
      <c r="AM406" s="43"/>
      <c r="AN406" s="44"/>
      <c r="AO406" s="45"/>
      <c r="AP406" s="45"/>
      <c r="AQ406" s="43"/>
      <c r="AR406" s="43"/>
      <c r="AS406" s="25"/>
      <c r="AT406" s="25"/>
      <c r="AU406" s="101">
        <f>ROUND(ROUND(H407*P408,0)*V384,0)</f>
        <v>253</v>
      </c>
      <c r="AV406" s="31"/>
    </row>
    <row r="407" spans="1:48" ht="17.100000000000001" customHeight="1" x14ac:dyDescent="0.15">
      <c r="A407" s="32">
        <v>43</v>
      </c>
      <c r="B407" s="33" t="s">
        <v>6969</v>
      </c>
      <c r="C407" s="34" t="s">
        <v>6970</v>
      </c>
      <c r="D407" s="422"/>
      <c r="E407" s="424"/>
      <c r="F407" s="29"/>
      <c r="G407" s="29"/>
      <c r="H407" s="1280">
        <f>'15就労移行支援(基本)'!K407</f>
        <v>374</v>
      </c>
      <c r="I407" s="1108"/>
      <c r="J407" s="4" t="s">
        <v>21</v>
      </c>
      <c r="K407" s="22"/>
      <c r="L407" s="1228"/>
      <c r="M407" s="1283"/>
      <c r="N407" s="1283"/>
      <c r="O407" s="1283"/>
      <c r="P407" s="1283"/>
      <c r="Q407" s="1283"/>
      <c r="R407" s="418"/>
      <c r="S407" s="419"/>
      <c r="T407" s="419"/>
      <c r="U407" s="463"/>
      <c r="V407" s="70"/>
      <c r="W407" s="464"/>
      <c r="X407" s="1202" t="s">
        <v>4824</v>
      </c>
      <c r="Y407" s="1202"/>
      <c r="Z407" s="1202"/>
      <c r="AA407" s="1202"/>
      <c r="AB407" s="1202"/>
      <c r="AC407" s="42" t="s">
        <v>4825</v>
      </c>
      <c r="AD407" s="99"/>
      <c r="AE407" s="99"/>
      <c r="AF407" s="99"/>
      <c r="AG407" s="99"/>
      <c r="AH407" s="99"/>
      <c r="AI407" s="43"/>
      <c r="AJ407" s="43"/>
      <c r="AK407" s="43"/>
      <c r="AL407" s="43"/>
      <c r="AM407" s="43"/>
      <c r="AN407" s="44" t="s">
        <v>17</v>
      </c>
      <c r="AO407" s="1157">
        <f>$AO$8</f>
        <v>0.7</v>
      </c>
      <c r="AP407" s="1157"/>
      <c r="AQ407" s="25"/>
      <c r="AR407" s="25"/>
      <c r="AS407" s="25"/>
      <c r="AT407" s="25"/>
      <c r="AU407" s="101">
        <f>ROUND(ROUND(ROUND(H407*P408,0)*V384,0)*AO407,0)</f>
        <v>177</v>
      </c>
      <c r="AV407" s="31"/>
    </row>
    <row r="408" spans="1:48" ht="17.100000000000001" customHeight="1" x14ac:dyDescent="0.15">
      <c r="A408" s="32">
        <v>43</v>
      </c>
      <c r="B408" s="33" t="s">
        <v>6971</v>
      </c>
      <c r="C408" s="34" t="s">
        <v>6972</v>
      </c>
      <c r="D408" s="422"/>
      <c r="E408" s="424"/>
      <c r="F408" s="29"/>
      <c r="G408" s="29"/>
      <c r="H408" s="418"/>
      <c r="I408" s="419"/>
      <c r="J408" s="419"/>
      <c r="K408" s="425"/>
      <c r="L408" s="420"/>
      <c r="M408" s="421"/>
      <c r="N408" s="421"/>
      <c r="O408" s="26" t="s">
        <v>17</v>
      </c>
      <c r="P408" s="1180">
        <f>$P$12</f>
        <v>0.96499999999999997</v>
      </c>
      <c r="Q408" s="1180"/>
      <c r="R408" s="166"/>
      <c r="S408" s="167"/>
      <c r="T408" s="167"/>
      <c r="U408" s="463"/>
      <c r="V408" s="70"/>
      <c r="W408" s="464"/>
      <c r="X408" s="1273"/>
      <c r="Y408" s="1273"/>
      <c r="Z408" s="1273"/>
      <c r="AA408" s="1273"/>
      <c r="AB408" s="1273"/>
      <c r="AC408" s="42" t="s">
        <v>4827</v>
      </c>
      <c r="AD408" s="99"/>
      <c r="AE408" s="99"/>
      <c r="AF408" s="99"/>
      <c r="AG408" s="99"/>
      <c r="AH408" s="99"/>
      <c r="AI408" s="43"/>
      <c r="AJ408" s="43"/>
      <c r="AK408" s="43"/>
      <c r="AL408" s="43"/>
      <c r="AM408" s="43"/>
      <c r="AN408" s="44" t="s">
        <v>17</v>
      </c>
      <c r="AO408" s="1157">
        <f>$AO$9</f>
        <v>0.5</v>
      </c>
      <c r="AP408" s="1157"/>
      <c r="AQ408" s="25"/>
      <c r="AR408" s="25"/>
      <c r="AS408" s="25"/>
      <c r="AT408" s="25"/>
      <c r="AU408" s="101">
        <f>ROUND(ROUND(ROUND(H407*P408,0)*V384,0)*AO408,0)</f>
        <v>127</v>
      </c>
      <c r="AV408" s="31"/>
    </row>
    <row r="409" spans="1:48" ht="17.100000000000001" customHeight="1" x14ac:dyDescent="0.15">
      <c r="A409" s="32">
        <v>43</v>
      </c>
      <c r="B409" s="33" t="s">
        <v>6973</v>
      </c>
      <c r="C409" s="34" t="s">
        <v>6974</v>
      </c>
      <c r="D409" s="422"/>
      <c r="E409" s="424"/>
      <c r="F409" s="29"/>
      <c r="G409" s="29"/>
      <c r="H409" s="20"/>
      <c r="K409" s="21"/>
      <c r="L409" s="416"/>
      <c r="M409" s="417"/>
      <c r="N409" s="417"/>
      <c r="O409" s="65"/>
      <c r="P409" s="156"/>
      <c r="Q409" s="156"/>
      <c r="R409" s="166"/>
      <c r="S409" s="167"/>
      <c r="T409" s="314"/>
      <c r="W409" s="449"/>
      <c r="X409" s="42"/>
      <c r="Y409" s="43"/>
      <c r="Z409" s="44"/>
      <c r="AA409" s="44"/>
      <c r="AB409" s="43"/>
      <c r="AC409" s="450"/>
      <c r="AD409" s="43"/>
      <c r="AE409" s="43"/>
      <c r="AF409" s="43"/>
      <c r="AG409" s="43"/>
      <c r="AH409" s="43"/>
      <c r="AI409" s="43"/>
      <c r="AJ409" s="43"/>
      <c r="AK409" s="43"/>
      <c r="AL409" s="43"/>
      <c r="AM409" s="43"/>
      <c r="AN409" s="44"/>
      <c r="AO409" s="45"/>
      <c r="AP409" s="45"/>
      <c r="AQ409" s="1198" t="s">
        <v>4833</v>
      </c>
      <c r="AR409" s="1281"/>
      <c r="AS409" s="1281"/>
      <c r="AT409" s="1299"/>
      <c r="AU409" s="101">
        <f>ROUND(ROUND(H407*V384,0)*AS412,0)</f>
        <v>249</v>
      </c>
      <c r="AV409" s="31"/>
    </row>
    <row r="410" spans="1:48" ht="17.100000000000001" customHeight="1" x14ac:dyDescent="0.15">
      <c r="A410" s="32">
        <v>43</v>
      </c>
      <c r="B410" s="33" t="s">
        <v>6975</v>
      </c>
      <c r="C410" s="34" t="s">
        <v>6976</v>
      </c>
      <c r="D410" s="422"/>
      <c r="E410" s="424"/>
      <c r="F410" s="29"/>
      <c r="G410" s="29"/>
      <c r="H410" s="20"/>
      <c r="K410" s="21"/>
      <c r="L410" s="418"/>
      <c r="M410" s="419"/>
      <c r="N410" s="419"/>
      <c r="O410" s="23"/>
      <c r="P410" s="167"/>
      <c r="Q410" s="167"/>
      <c r="R410" s="166"/>
      <c r="S410" s="167"/>
      <c r="T410" s="314"/>
      <c r="W410" s="449"/>
      <c r="X410" s="1271" t="s">
        <v>4824</v>
      </c>
      <c r="Y410" s="1202"/>
      <c r="Z410" s="1202"/>
      <c r="AA410" s="1202"/>
      <c r="AB410" s="1202"/>
      <c r="AC410" s="42" t="s">
        <v>4825</v>
      </c>
      <c r="AD410" s="99"/>
      <c r="AE410" s="99"/>
      <c r="AF410" s="99"/>
      <c r="AG410" s="99"/>
      <c r="AH410" s="99"/>
      <c r="AI410" s="43"/>
      <c r="AJ410" s="43"/>
      <c r="AK410" s="43"/>
      <c r="AL410" s="43"/>
      <c r="AM410" s="43"/>
      <c r="AN410" s="44" t="s">
        <v>17</v>
      </c>
      <c r="AO410" s="1157">
        <f>$AO$8</f>
        <v>0.7</v>
      </c>
      <c r="AP410" s="1157"/>
      <c r="AQ410" s="1268"/>
      <c r="AR410" s="1269"/>
      <c r="AS410" s="1269"/>
      <c r="AT410" s="1270"/>
      <c r="AU410" s="101">
        <f>ROUND(ROUND(ROUND(H407*V384,0)*AO410,0)*AS412,0)</f>
        <v>174</v>
      </c>
      <c r="AV410" s="31"/>
    </row>
    <row r="411" spans="1:48" ht="17.100000000000001" customHeight="1" x14ac:dyDescent="0.15">
      <c r="A411" s="32">
        <v>43</v>
      </c>
      <c r="B411" s="33" t="s">
        <v>6977</v>
      </c>
      <c r="C411" s="34" t="s">
        <v>6978</v>
      </c>
      <c r="D411" s="422"/>
      <c r="E411" s="424"/>
      <c r="F411" s="29"/>
      <c r="G411" s="29"/>
      <c r="H411" s="20"/>
      <c r="K411" s="21"/>
      <c r="L411" s="420"/>
      <c r="M411" s="421"/>
      <c r="N411" s="421"/>
      <c r="O411" s="26"/>
      <c r="P411" s="27"/>
      <c r="Q411" s="27"/>
      <c r="R411" s="166"/>
      <c r="S411" s="167"/>
      <c r="T411" s="314"/>
      <c r="W411" s="449"/>
      <c r="X411" s="1272"/>
      <c r="Y411" s="1273"/>
      <c r="Z411" s="1273"/>
      <c r="AA411" s="1273"/>
      <c r="AB411" s="1273"/>
      <c r="AC411" s="42" t="s">
        <v>4827</v>
      </c>
      <c r="AD411" s="99"/>
      <c r="AE411" s="99"/>
      <c r="AF411" s="99"/>
      <c r="AG411" s="99"/>
      <c r="AH411" s="99"/>
      <c r="AI411" s="43"/>
      <c r="AJ411" s="43"/>
      <c r="AK411" s="43"/>
      <c r="AL411" s="43"/>
      <c r="AM411" s="43"/>
      <c r="AN411" s="44" t="s">
        <v>17</v>
      </c>
      <c r="AO411" s="1157">
        <f>$AO$9</f>
        <v>0.5</v>
      </c>
      <c r="AP411" s="1157"/>
      <c r="AQ411" s="20"/>
      <c r="AR411" s="4"/>
      <c r="AS411" s="4"/>
      <c r="AT411" s="21"/>
      <c r="AU411" s="101">
        <f>ROUND(ROUND(ROUND(H407*V384,0)*AO411,0)*AS412,0)</f>
        <v>124</v>
      </c>
      <c r="AV411" s="31"/>
    </row>
    <row r="412" spans="1:48" ht="17.100000000000001" customHeight="1" x14ac:dyDescent="0.15">
      <c r="A412" s="32">
        <v>43</v>
      </c>
      <c r="B412" s="33" t="s">
        <v>6979</v>
      </c>
      <c r="C412" s="34" t="s">
        <v>6980</v>
      </c>
      <c r="D412" s="422"/>
      <c r="E412" s="424"/>
      <c r="F412" s="29"/>
      <c r="G412" s="29"/>
      <c r="H412" s="20"/>
      <c r="K412" s="21"/>
      <c r="L412" s="1271" t="s">
        <v>4829</v>
      </c>
      <c r="M412" s="1202"/>
      <c r="N412" s="1202"/>
      <c r="O412" s="1202"/>
      <c r="P412" s="1202"/>
      <c r="Q412" s="1202"/>
      <c r="R412" s="418"/>
      <c r="S412" s="419"/>
      <c r="T412" s="425"/>
      <c r="W412" s="449"/>
      <c r="X412" s="42"/>
      <c r="Y412" s="43"/>
      <c r="Z412" s="44"/>
      <c r="AA412" s="44"/>
      <c r="AB412" s="43"/>
      <c r="AC412" s="450"/>
      <c r="AD412" s="43"/>
      <c r="AE412" s="43"/>
      <c r="AF412" s="43"/>
      <c r="AG412" s="43"/>
      <c r="AH412" s="43"/>
      <c r="AI412" s="43"/>
      <c r="AJ412" s="43"/>
      <c r="AK412" s="43"/>
      <c r="AL412" s="43"/>
      <c r="AM412" s="43"/>
      <c r="AN412" s="44"/>
      <c r="AO412" s="45"/>
      <c r="AP412" s="45"/>
      <c r="AQ412" s="20"/>
      <c r="AR412" s="23" t="s">
        <v>17</v>
      </c>
      <c r="AS412" s="1158">
        <f>AS400</f>
        <v>0.95</v>
      </c>
      <c r="AT412" s="1159"/>
      <c r="AU412" s="101">
        <f>ROUND(ROUND(ROUND(H407*P414,0)*V384,0)*AS412,0)</f>
        <v>240</v>
      </c>
      <c r="AV412" s="31"/>
    </row>
    <row r="413" spans="1:48" ht="17.100000000000001" customHeight="1" x14ac:dyDescent="0.15">
      <c r="A413" s="32">
        <v>43</v>
      </c>
      <c r="B413" s="33" t="s">
        <v>6981</v>
      </c>
      <c r="C413" s="34" t="s">
        <v>6982</v>
      </c>
      <c r="D413" s="422"/>
      <c r="E413" s="424"/>
      <c r="F413" s="29"/>
      <c r="G413" s="29"/>
      <c r="H413" s="20"/>
      <c r="K413" s="21"/>
      <c r="L413" s="1228"/>
      <c r="M413" s="1283"/>
      <c r="N413" s="1283"/>
      <c r="O413" s="1283"/>
      <c r="P413" s="1283"/>
      <c r="Q413" s="1283"/>
      <c r="R413" s="418"/>
      <c r="S413" s="419"/>
      <c r="T413" s="425"/>
      <c r="W413" s="449"/>
      <c r="X413" s="1271" t="s">
        <v>4824</v>
      </c>
      <c r="Y413" s="1202"/>
      <c r="Z413" s="1202"/>
      <c r="AA413" s="1202"/>
      <c r="AB413" s="1202"/>
      <c r="AC413" s="42" t="s">
        <v>4825</v>
      </c>
      <c r="AD413" s="99"/>
      <c r="AE413" s="99"/>
      <c r="AF413" s="99"/>
      <c r="AG413" s="99"/>
      <c r="AH413" s="99"/>
      <c r="AI413" s="43"/>
      <c r="AJ413" s="43"/>
      <c r="AK413" s="43"/>
      <c r="AL413" s="43"/>
      <c r="AM413" s="43"/>
      <c r="AN413" s="44" t="s">
        <v>17</v>
      </c>
      <c r="AO413" s="1157">
        <f>$AO$8</f>
        <v>0.7</v>
      </c>
      <c r="AP413" s="1157"/>
      <c r="AQ413" s="20"/>
      <c r="AR413" s="4"/>
      <c r="AS413" s="4"/>
      <c r="AT413" s="21"/>
      <c r="AU413" s="101">
        <f>ROUND(ROUND(ROUND(ROUND(H407*P414,0)*V384,0)*AO413,0)*AS412,0)</f>
        <v>168</v>
      </c>
      <c r="AV413" s="31"/>
    </row>
    <row r="414" spans="1:48" ht="17.100000000000001" customHeight="1" x14ac:dyDescent="0.15">
      <c r="A414" s="32">
        <v>43</v>
      </c>
      <c r="B414" s="33" t="s">
        <v>6983</v>
      </c>
      <c r="C414" s="34" t="s">
        <v>6984</v>
      </c>
      <c r="D414" s="422"/>
      <c r="E414" s="424"/>
      <c r="F414" s="29"/>
      <c r="G414" s="29"/>
      <c r="H414" s="20"/>
      <c r="K414" s="21"/>
      <c r="L414" s="420"/>
      <c r="M414" s="421"/>
      <c r="N414" s="421"/>
      <c r="O414" s="26" t="s">
        <v>17</v>
      </c>
      <c r="P414" s="1180">
        <f>$P$12</f>
        <v>0.96499999999999997</v>
      </c>
      <c r="Q414" s="1180"/>
      <c r="R414" s="166"/>
      <c r="S414" s="167"/>
      <c r="T414" s="314"/>
      <c r="W414" s="449"/>
      <c r="X414" s="1272"/>
      <c r="Y414" s="1273"/>
      <c r="Z414" s="1273"/>
      <c r="AA414" s="1273"/>
      <c r="AB414" s="1273"/>
      <c r="AC414" s="42" t="s">
        <v>4827</v>
      </c>
      <c r="AD414" s="99"/>
      <c r="AE414" s="99"/>
      <c r="AF414" s="99"/>
      <c r="AG414" s="99"/>
      <c r="AH414" s="99"/>
      <c r="AI414" s="43"/>
      <c r="AJ414" s="43"/>
      <c r="AK414" s="43"/>
      <c r="AL414" s="43"/>
      <c r="AM414" s="43"/>
      <c r="AN414" s="44" t="s">
        <v>17</v>
      </c>
      <c r="AO414" s="1157">
        <f>$AO$9</f>
        <v>0.5</v>
      </c>
      <c r="AP414" s="1157"/>
      <c r="AQ414" s="24"/>
      <c r="AR414" s="25"/>
      <c r="AS414" s="25"/>
      <c r="AT414" s="38"/>
      <c r="AU414" s="35">
        <f>ROUND(ROUND(ROUND(ROUND(H407*P414,0)*V384,0)*AO414,0)*AS412,0)</f>
        <v>121</v>
      </c>
      <c r="AV414" s="31"/>
    </row>
    <row r="415" spans="1:48" ht="17.100000000000001" customHeight="1" x14ac:dyDescent="0.15">
      <c r="A415" s="32">
        <v>43</v>
      </c>
      <c r="B415" s="33" t="s">
        <v>6985</v>
      </c>
      <c r="C415" s="34" t="s">
        <v>6986</v>
      </c>
      <c r="D415" s="422"/>
      <c r="E415" s="424"/>
      <c r="F415" s="36"/>
      <c r="G415" s="29"/>
      <c r="H415" s="1085" t="s">
        <v>4905</v>
      </c>
      <c r="I415" s="1086"/>
      <c r="J415" s="1086"/>
      <c r="K415" s="1087"/>
      <c r="L415" s="416"/>
      <c r="M415" s="417"/>
      <c r="N415" s="417"/>
      <c r="O415" s="65"/>
      <c r="P415" s="156"/>
      <c r="Q415" s="156"/>
      <c r="R415" s="1301" t="s">
        <v>6169</v>
      </c>
      <c r="S415" s="1311"/>
      <c r="T415" s="1312"/>
      <c r="U415" s="1219" t="s">
        <v>6170</v>
      </c>
      <c r="V415" s="1219"/>
      <c r="W415" s="1220"/>
      <c r="X415" s="43"/>
      <c r="Y415" s="43"/>
      <c r="Z415" s="44"/>
      <c r="AA415" s="44"/>
      <c r="AB415" s="43"/>
      <c r="AC415" s="450"/>
      <c r="AD415" s="43"/>
      <c r="AE415" s="43"/>
      <c r="AF415" s="43"/>
      <c r="AG415" s="43"/>
      <c r="AH415" s="43"/>
      <c r="AI415" s="43"/>
      <c r="AJ415" s="43"/>
      <c r="AK415" s="43"/>
      <c r="AL415" s="43"/>
      <c r="AM415" s="43"/>
      <c r="AN415" s="44"/>
      <c r="AO415" s="45"/>
      <c r="AP415" s="45"/>
      <c r="AQ415" s="43"/>
      <c r="AR415" s="43"/>
      <c r="AS415" s="43"/>
      <c r="AT415" s="43"/>
      <c r="AU415" s="35">
        <f>ROUND(H419*V420,0)</f>
        <v>242</v>
      </c>
      <c r="AV415" s="31"/>
    </row>
    <row r="416" spans="1:48" ht="17.100000000000001" customHeight="1" x14ac:dyDescent="0.15">
      <c r="A416" s="32">
        <v>43</v>
      </c>
      <c r="B416" s="33" t="s">
        <v>6987</v>
      </c>
      <c r="C416" s="34" t="s">
        <v>6988</v>
      </c>
      <c r="D416" s="422"/>
      <c r="E416" s="424"/>
      <c r="F416" s="29"/>
      <c r="G416" s="29"/>
      <c r="H416" s="1088"/>
      <c r="I416" s="1089"/>
      <c r="J416" s="1089"/>
      <c r="K416" s="1090"/>
      <c r="L416" s="418"/>
      <c r="M416" s="419"/>
      <c r="N416" s="419"/>
      <c r="O416" s="23"/>
      <c r="P416" s="167"/>
      <c r="Q416" s="167"/>
      <c r="R416" s="1313"/>
      <c r="S416" s="1314"/>
      <c r="T416" s="1315"/>
      <c r="U416" s="1309"/>
      <c r="V416" s="1309"/>
      <c r="W416" s="1310"/>
      <c r="X416" s="1202" t="s">
        <v>4824</v>
      </c>
      <c r="Y416" s="1202"/>
      <c r="Z416" s="1202"/>
      <c r="AA416" s="1202"/>
      <c r="AB416" s="1202"/>
      <c r="AC416" s="42" t="s">
        <v>4825</v>
      </c>
      <c r="AD416" s="99"/>
      <c r="AE416" s="99"/>
      <c r="AF416" s="99"/>
      <c r="AG416" s="99"/>
      <c r="AH416" s="99"/>
      <c r="AI416" s="43"/>
      <c r="AJ416" s="43"/>
      <c r="AK416" s="43"/>
      <c r="AL416" s="43"/>
      <c r="AM416" s="43"/>
      <c r="AN416" s="44" t="s">
        <v>17</v>
      </c>
      <c r="AO416" s="1157">
        <f>$AO$8</f>
        <v>0.7</v>
      </c>
      <c r="AP416" s="1157"/>
      <c r="AQ416" s="43"/>
      <c r="AR416" s="43"/>
      <c r="AS416" s="43"/>
      <c r="AT416" s="43"/>
      <c r="AU416" s="101">
        <f>ROUND(ROUND(H419*V420,0)*AO416,0)</f>
        <v>169</v>
      </c>
      <c r="AV416" s="31"/>
    </row>
    <row r="417" spans="1:48" ht="17.100000000000001" customHeight="1" x14ac:dyDescent="0.15">
      <c r="A417" s="32">
        <v>43</v>
      </c>
      <c r="B417" s="33" t="s">
        <v>6989</v>
      </c>
      <c r="C417" s="34" t="s">
        <v>6990</v>
      </c>
      <c r="D417" s="422"/>
      <c r="E417" s="424"/>
      <c r="F417" s="29"/>
      <c r="G417" s="29"/>
      <c r="H417" s="1088"/>
      <c r="I417" s="1089"/>
      <c r="J417" s="1089"/>
      <c r="K417" s="1090"/>
      <c r="L417" s="420"/>
      <c r="M417" s="421"/>
      <c r="N417" s="421"/>
      <c r="O417" s="26"/>
      <c r="P417" s="27"/>
      <c r="Q417" s="27"/>
      <c r="R417" s="1313"/>
      <c r="S417" s="1314"/>
      <c r="T417" s="1315"/>
      <c r="U417" s="1309"/>
      <c r="V417" s="1309"/>
      <c r="W417" s="1310"/>
      <c r="X417" s="1273"/>
      <c r="Y417" s="1273"/>
      <c r="Z417" s="1273"/>
      <c r="AA417" s="1273"/>
      <c r="AB417" s="1273"/>
      <c r="AC417" s="42" t="s">
        <v>4827</v>
      </c>
      <c r="AD417" s="99"/>
      <c r="AE417" s="99"/>
      <c r="AF417" s="99"/>
      <c r="AG417" s="99"/>
      <c r="AH417" s="99"/>
      <c r="AI417" s="43"/>
      <c r="AJ417" s="43"/>
      <c r="AK417" s="43"/>
      <c r="AL417" s="43"/>
      <c r="AM417" s="43"/>
      <c r="AN417" s="44" t="s">
        <v>17</v>
      </c>
      <c r="AO417" s="1157">
        <f>$AO$9</f>
        <v>0.5</v>
      </c>
      <c r="AP417" s="1157"/>
      <c r="AQ417" s="43"/>
      <c r="AR417" s="43"/>
      <c r="AS417" s="43"/>
      <c r="AT417" s="43"/>
      <c r="AU417" s="101">
        <f>ROUND(ROUND(H419*V420,0)*AO417,0)</f>
        <v>121</v>
      </c>
      <c r="AV417" s="31"/>
    </row>
    <row r="418" spans="1:48" ht="17.100000000000001" customHeight="1" x14ac:dyDescent="0.15">
      <c r="A418" s="32">
        <v>43</v>
      </c>
      <c r="B418" s="33" t="s">
        <v>6991</v>
      </c>
      <c r="C418" s="34" t="s">
        <v>6992</v>
      </c>
      <c r="D418" s="422"/>
      <c r="E418" s="424"/>
      <c r="F418" s="29"/>
      <c r="G418" s="29"/>
      <c r="H418" s="1088"/>
      <c r="I418" s="1089"/>
      <c r="J418" s="1089"/>
      <c r="K418" s="1090"/>
      <c r="L418" s="1271" t="s">
        <v>4829</v>
      </c>
      <c r="M418" s="1202"/>
      <c r="N418" s="1202"/>
      <c r="O418" s="1202"/>
      <c r="P418" s="1202"/>
      <c r="Q418" s="1202"/>
      <c r="R418" s="1313"/>
      <c r="S418" s="1314"/>
      <c r="T418" s="1315"/>
      <c r="U418" s="1069"/>
      <c r="V418" s="1069"/>
      <c r="W418" s="1070"/>
      <c r="X418" s="43"/>
      <c r="Y418" s="43"/>
      <c r="Z418" s="44"/>
      <c r="AA418" s="44"/>
      <c r="AB418" s="43"/>
      <c r="AC418" s="450"/>
      <c r="AD418" s="43"/>
      <c r="AE418" s="43"/>
      <c r="AF418" s="43"/>
      <c r="AG418" s="43"/>
      <c r="AH418" s="43"/>
      <c r="AI418" s="43"/>
      <c r="AJ418" s="43"/>
      <c r="AK418" s="43"/>
      <c r="AL418" s="43"/>
      <c r="AM418" s="43"/>
      <c r="AN418" s="44"/>
      <c r="AO418" s="45"/>
      <c r="AP418" s="45"/>
      <c r="AQ418" s="43"/>
      <c r="AR418" s="43"/>
      <c r="AS418" s="25"/>
      <c r="AT418" s="25"/>
      <c r="AU418" s="101">
        <f>ROUND(ROUND(H419*P420,0)*V420,0)</f>
        <v>234</v>
      </c>
      <c r="AV418" s="31"/>
    </row>
    <row r="419" spans="1:48" ht="17.100000000000001" customHeight="1" x14ac:dyDescent="0.15">
      <c r="A419" s="32">
        <v>43</v>
      </c>
      <c r="B419" s="33" t="s">
        <v>6993</v>
      </c>
      <c r="C419" s="34" t="s">
        <v>6994</v>
      </c>
      <c r="D419" s="422"/>
      <c r="E419" s="424"/>
      <c r="F419" s="29"/>
      <c r="G419" s="29"/>
      <c r="H419" s="1280">
        <f>'15就労移行支援(基本)'!K419</f>
        <v>346</v>
      </c>
      <c r="I419" s="1108"/>
      <c r="J419" s="4" t="s">
        <v>21</v>
      </c>
      <c r="K419" s="22"/>
      <c r="L419" s="1228"/>
      <c r="M419" s="1283"/>
      <c r="N419" s="1283"/>
      <c r="O419" s="1283"/>
      <c r="P419" s="1283"/>
      <c r="Q419" s="1283"/>
      <c r="R419" s="1313"/>
      <c r="S419" s="1314"/>
      <c r="T419" s="1315"/>
      <c r="W419" s="449"/>
      <c r="X419" s="1271" t="s">
        <v>4824</v>
      </c>
      <c r="Y419" s="1202"/>
      <c r="Z419" s="1202"/>
      <c r="AA419" s="1202"/>
      <c r="AB419" s="1202"/>
      <c r="AC419" s="42" t="s">
        <v>4825</v>
      </c>
      <c r="AD419" s="99"/>
      <c r="AE419" s="99"/>
      <c r="AF419" s="99"/>
      <c r="AG419" s="99"/>
      <c r="AH419" s="99"/>
      <c r="AI419" s="43"/>
      <c r="AJ419" s="43"/>
      <c r="AK419" s="43"/>
      <c r="AL419" s="43"/>
      <c r="AM419" s="43"/>
      <c r="AN419" s="44" t="s">
        <v>17</v>
      </c>
      <c r="AO419" s="1157">
        <f>$AO$8</f>
        <v>0.7</v>
      </c>
      <c r="AP419" s="1157"/>
      <c r="AQ419" s="25"/>
      <c r="AR419" s="25"/>
      <c r="AS419" s="25"/>
      <c r="AT419" s="25"/>
      <c r="AU419" s="101">
        <f>ROUND(ROUND(ROUND(H419*P420,0)*V420,0)*AO419,0)</f>
        <v>164</v>
      </c>
      <c r="AV419" s="31"/>
    </row>
    <row r="420" spans="1:48" ht="17.100000000000001" customHeight="1" x14ac:dyDescent="0.15">
      <c r="A420" s="32">
        <v>43</v>
      </c>
      <c r="B420" s="33" t="s">
        <v>6995</v>
      </c>
      <c r="C420" s="34" t="s">
        <v>6996</v>
      </c>
      <c r="D420" s="422"/>
      <c r="E420" s="424"/>
      <c r="F420" s="29"/>
      <c r="G420" s="29"/>
      <c r="H420" s="418"/>
      <c r="I420" s="419"/>
      <c r="J420" s="419"/>
      <c r="K420" s="425"/>
      <c r="L420" s="420"/>
      <c r="M420" s="421"/>
      <c r="N420" s="421"/>
      <c r="O420" s="26" t="s">
        <v>17</v>
      </c>
      <c r="P420" s="1180">
        <f>$P$12</f>
        <v>0.96499999999999997</v>
      </c>
      <c r="Q420" s="1180"/>
      <c r="R420" s="1276"/>
      <c r="S420" s="1277"/>
      <c r="T420" s="1278"/>
      <c r="U420" s="23" t="s">
        <v>17</v>
      </c>
      <c r="V420" s="1158">
        <f>V384</f>
        <v>0.7</v>
      </c>
      <c r="W420" s="1159"/>
      <c r="X420" s="1272"/>
      <c r="Y420" s="1273"/>
      <c r="Z420" s="1273"/>
      <c r="AA420" s="1273"/>
      <c r="AB420" s="1273"/>
      <c r="AC420" s="42" t="s">
        <v>4827</v>
      </c>
      <c r="AD420" s="99"/>
      <c r="AE420" s="99"/>
      <c r="AF420" s="99"/>
      <c r="AG420" s="99"/>
      <c r="AH420" s="99"/>
      <c r="AI420" s="43"/>
      <c r="AJ420" s="43"/>
      <c r="AK420" s="43"/>
      <c r="AL420" s="43"/>
      <c r="AM420" s="43"/>
      <c r="AN420" s="44" t="s">
        <v>17</v>
      </c>
      <c r="AO420" s="1157">
        <f>$AO$9</f>
        <v>0.5</v>
      </c>
      <c r="AP420" s="1157"/>
      <c r="AQ420" s="25"/>
      <c r="AR420" s="25"/>
      <c r="AS420" s="25"/>
      <c r="AT420" s="25"/>
      <c r="AU420" s="101">
        <f>ROUND(ROUND(ROUND(H419*P420,0)*V420,0)*AO420,0)</f>
        <v>117</v>
      </c>
      <c r="AV420" s="31"/>
    </row>
    <row r="421" spans="1:48" ht="17.100000000000001" customHeight="1" x14ac:dyDescent="0.15">
      <c r="A421" s="32">
        <v>43</v>
      </c>
      <c r="B421" s="33" t="s">
        <v>6997</v>
      </c>
      <c r="C421" s="34" t="s">
        <v>6998</v>
      </c>
      <c r="D421" s="422"/>
      <c r="E421" s="424"/>
      <c r="F421" s="29"/>
      <c r="G421" s="29"/>
      <c r="H421" s="20"/>
      <c r="K421" s="21"/>
      <c r="L421" s="416"/>
      <c r="M421" s="417"/>
      <c r="N421" s="417"/>
      <c r="O421" s="65"/>
      <c r="P421" s="156"/>
      <c r="Q421" s="156"/>
      <c r="R421" s="166"/>
      <c r="S421" s="167"/>
      <c r="T421" s="314"/>
      <c r="W421" s="449"/>
      <c r="X421" s="42"/>
      <c r="Y421" s="43"/>
      <c r="Z421" s="44"/>
      <c r="AA421" s="44"/>
      <c r="AB421" s="43"/>
      <c r="AC421" s="450"/>
      <c r="AD421" s="43"/>
      <c r="AE421" s="43"/>
      <c r="AF421" s="43"/>
      <c r="AG421" s="43"/>
      <c r="AH421" s="43"/>
      <c r="AI421" s="43"/>
      <c r="AJ421" s="43"/>
      <c r="AK421" s="43"/>
      <c r="AL421" s="43"/>
      <c r="AM421" s="43"/>
      <c r="AN421" s="44"/>
      <c r="AO421" s="45"/>
      <c r="AP421" s="45"/>
      <c r="AQ421" s="1198" t="s">
        <v>4833</v>
      </c>
      <c r="AR421" s="1281"/>
      <c r="AS421" s="1281"/>
      <c r="AT421" s="1299"/>
      <c r="AU421" s="101">
        <f>ROUND(ROUND(H419*V420,0)*AS424,0)</f>
        <v>230</v>
      </c>
      <c r="AV421" s="31"/>
    </row>
    <row r="422" spans="1:48" ht="17.100000000000001" customHeight="1" x14ac:dyDescent="0.15">
      <c r="A422" s="32">
        <v>43</v>
      </c>
      <c r="B422" s="33" t="s">
        <v>6999</v>
      </c>
      <c r="C422" s="34" t="s">
        <v>7000</v>
      </c>
      <c r="D422" s="422"/>
      <c r="E422" s="424"/>
      <c r="F422" s="29"/>
      <c r="G422" s="29"/>
      <c r="H422" s="20"/>
      <c r="K422" s="21"/>
      <c r="L422" s="418"/>
      <c r="M422" s="419"/>
      <c r="N422" s="419"/>
      <c r="O422" s="23"/>
      <c r="P422" s="167"/>
      <c r="Q422" s="167"/>
      <c r="R422" s="166"/>
      <c r="S422" s="167"/>
      <c r="T422" s="314"/>
      <c r="W422" s="449"/>
      <c r="X422" s="1271" t="s">
        <v>4824</v>
      </c>
      <c r="Y422" s="1202"/>
      <c r="Z422" s="1202"/>
      <c r="AA422" s="1202"/>
      <c r="AB422" s="1202"/>
      <c r="AC422" s="42" t="s">
        <v>4825</v>
      </c>
      <c r="AD422" s="99"/>
      <c r="AE422" s="99"/>
      <c r="AF422" s="99"/>
      <c r="AG422" s="99"/>
      <c r="AH422" s="99"/>
      <c r="AI422" s="43"/>
      <c r="AJ422" s="43"/>
      <c r="AK422" s="43"/>
      <c r="AL422" s="43"/>
      <c r="AM422" s="43"/>
      <c r="AN422" s="44" t="s">
        <v>17</v>
      </c>
      <c r="AO422" s="1157">
        <f>$AO$8</f>
        <v>0.7</v>
      </c>
      <c r="AP422" s="1157"/>
      <c r="AQ422" s="1268"/>
      <c r="AR422" s="1269"/>
      <c r="AS422" s="1269"/>
      <c r="AT422" s="1270"/>
      <c r="AU422" s="101">
        <f>ROUND(ROUND(ROUND(H419*V420,0)*AO422,0)*AS424,0)</f>
        <v>161</v>
      </c>
      <c r="AV422" s="31"/>
    </row>
    <row r="423" spans="1:48" ht="17.100000000000001" customHeight="1" x14ac:dyDescent="0.15">
      <c r="A423" s="32">
        <v>43</v>
      </c>
      <c r="B423" s="33" t="s">
        <v>7001</v>
      </c>
      <c r="C423" s="34" t="s">
        <v>7002</v>
      </c>
      <c r="D423" s="422"/>
      <c r="E423" s="424"/>
      <c r="F423" s="29"/>
      <c r="G423" s="29"/>
      <c r="H423" s="20"/>
      <c r="K423" s="21"/>
      <c r="L423" s="420"/>
      <c r="M423" s="421"/>
      <c r="N423" s="421"/>
      <c r="O423" s="26"/>
      <c r="P423" s="27"/>
      <c r="Q423" s="27"/>
      <c r="R423" s="166"/>
      <c r="S423" s="167"/>
      <c r="T423" s="314"/>
      <c r="W423" s="449"/>
      <c r="X423" s="1272"/>
      <c r="Y423" s="1273"/>
      <c r="Z423" s="1273"/>
      <c r="AA423" s="1273"/>
      <c r="AB423" s="1273"/>
      <c r="AC423" s="42" t="s">
        <v>4827</v>
      </c>
      <c r="AD423" s="99"/>
      <c r="AE423" s="99"/>
      <c r="AF423" s="99"/>
      <c r="AG423" s="99"/>
      <c r="AH423" s="99"/>
      <c r="AI423" s="43"/>
      <c r="AJ423" s="43"/>
      <c r="AK423" s="43"/>
      <c r="AL423" s="43"/>
      <c r="AM423" s="43"/>
      <c r="AN423" s="44" t="s">
        <v>17</v>
      </c>
      <c r="AO423" s="1157">
        <f>$AO$9</f>
        <v>0.5</v>
      </c>
      <c r="AP423" s="1157"/>
      <c r="AQ423" s="20"/>
      <c r="AR423" s="4"/>
      <c r="AS423" s="4"/>
      <c r="AT423" s="21"/>
      <c r="AU423" s="101">
        <f>ROUND(ROUND(ROUND(H419*V420,0)*AO423,0)*AS424,0)</f>
        <v>115</v>
      </c>
      <c r="AV423" s="31"/>
    </row>
    <row r="424" spans="1:48" ht="17.100000000000001" customHeight="1" x14ac:dyDescent="0.15">
      <c r="A424" s="32">
        <v>43</v>
      </c>
      <c r="B424" s="33" t="s">
        <v>7003</v>
      </c>
      <c r="C424" s="34" t="s">
        <v>7004</v>
      </c>
      <c r="D424" s="422"/>
      <c r="E424" s="424"/>
      <c r="F424" s="29"/>
      <c r="G424" s="29"/>
      <c r="H424" s="20"/>
      <c r="K424" s="21"/>
      <c r="L424" s="1271" t="s">
        <v>4829</v>
      </c>
      <c r="M424" s="1202"/>
      <c r="N424" s="1202"/>
      <c r="O424" s="1202"/>
      <c r="P424" s="1202"/>
      <c r="Q424" s="1202"/>
      <c r="R424" s="418"/>
      <c r="S424" s="419"/>
      <c r="T424" s="425"/>
      <c r="W424" s="449"/>
      <c r="X424" s="42"/>
      <c r="Y424" s="43"/>
      <c r="Z424" s="44"/>
      <c r="AA424" s="44"/>
      <c r="AB424" s="43"/>
      <c r="AC424" s="450"/>
      <c r="AD424" s="43"/>
      <c r="AE424" s="43"/>
      <c r="AF424" s="43"/>
      <c r="AG424" s="43"/>
      <c r="AH424" s="43"/>
      <c r="AI424" s="43"/>
      <c r="AJ424" s="43"/>
      <c r="AK424" s="43"/>
      <c r="AL424" s="43"/>
      <c r="AM424" s="43"/>
      <c r="AN424" s="44"/>
      <c r="AO424" s="45"/>
      <c r="AP424" s="45"/>
      <c r="AQ424" s="20"/>
      <c r="AR424" s="23" t="s">
        <v>17</v>
      </c>
      <c r="AS424" s="1158">
        <f>AS412</f>
        <v>0.95</v>
      </c>
      <c r="AT424" s="1159"/>
      <c r="AU424" s="101">
        <f>ROUND(ROUND(ROUND(H419*P426,0)*V420,0)*AS424,0)</f>
        <v>222</v>
      </c>
      <c r="AV424" s="31"/>
    </row>
    <row r="425" spans="1:48" ht="17.100000000000001" customHeight="1" x14ac:dyDescent="0.15">
      <c r="A425" s="32">
        <v>43</v>
      </c>
      <c r="B425" s="33" t="s">
        <v>7005</v>
      </c>
      <c r="C425" s="34" t="s">
        <v>7006</v>
      </c>
      <c r="D425" s="422"/>
      <c r="E425" s="424"/>
      <c r="F425" s="29"/>
      <c r="G425" s="29"/>
      <c r="H425" s="20"/>
      <c r="K425" s="21"/>
      <c r="L425" s="1228"/>
      <c r="M425" s="1283"/>
      <c r="N425" s="1283"/>
      <c r="O425" s="1283"/>
      <c r="P425" s="1283"/>
      <c r="Q425" s="1283"/>
      <c r="R425" s="418"/>
      <c r="S425" s="419"/>
      <c r="T425" s="425"/>
      <c r="W425" s="449"/>
      <c r="X425" s="1271" t="s">
        <v>4824</v>
      </c>
      <c r="Y425" s="1202"/>
      <c r="Z425" s="1202"/>
      <c r="AA425" s="1202"/>
      <c r="AB425" s="1202"/>
      <c r="AC425" s="42" t="s">
        <v>4825</v>
      </c>
      <c r="AD425" s="99"/>
      <c r="AE425" s="99"/>
      <c r="AF425" s="99"/>
      <c r="AG425" s="99"/>
      <c r="AH425" s="99"/>
      <c r="AI425" s="43"/>
      <c r="AJ425" s="43"/>
      <c r="AK425" s="43"/>
      <c r="AL425" s="43"/>
      <c r="AM425" s="43"/>
      <c r="AN425" s="44" t="s">
        <v>17</v>
      </c>
      <c r="AO425" s="1157">
        <f>$AO$8</f>
        <v>0.7</v>
      </c>
      <c r="AP425" s="1157"/>
      <c r="AQ425" s="20"/>
      <c r="AR425" s="4"/>
      <c r="AS425" s="4"/>
      <c r="AT425" s="21"/>
      <c r="AU425" s="101">
        <f>ROUND(ROUND(ROUND(ROUND(H419*P426,0)*V420,0)*AO425,0)*AS424,0)</f>
        <v>156</v>
      </c>
      <c r="AV425" s="31"/>
    </row>
    <row r="426" spans="1:48" ht="17.100000000000001" customHeight="1" x14ac:dyDescent="0.15">
      <c r="A426" s="32">
        <v>43</v>
      </c>
      <c r="B426" s="33" t="s">
        <v>7007</v>
      </c>
      <c r="C426" s="34" t="s">
        <v>7008</v>
      </c>
      <c r="D426" s="426"/>
      <c r="E426" s="428"/>
      <c r="F426" s="57"/>
      <c r="G426" s="57"/>
      <c r="H426" s="24"/>
      <c r="I426" s="25"/>
      <c r="J426" s="25"/>
      <c r="K426" s="38"/>
      <c r="L426" s="420"/>
      <c r="M426" s="421"/>
      <c r="N426" s="421"/>
      <c r="O426" s="26" t="s">
        <v>17</v>
      </c>
      <c r="P426" s="1180">
        <f>$P$12</f>
        <v>0.96499999999999997</v>
      </c>
      <c r="Q426" s="1180"/>
      <c r="R426" s="454"/>
      <c r="S426" s="27"/>
      <c r="T426" s="28"/>
      <c r="U426" s="135"/>
      <c r="V426" s="233"/>
      <c r="W426" s="455"/>
      <c r="X426" s="1272"/>
      <c r="Y426" s="1273"/>
      <c r="Z426" s="1273"/>
      <c r="AA426" s="1273"/>
      <c r="AB426" s="1273"/>
      <c r="AC426" s="42" t="s">
        <v>4827</v>
      </c>
      <c r="AD426" s="99"/>
      <c r="AE426" s="99"/>
      <c r="AF426" s="99"/>
      <c r="AG426" s="99"/>
      <c r="AH426" s="99"/>
      <c r="AI426" s="43"/>
      <c r="AJ426" s="43"/>
      <c r="AK426" s="43"/>
      <c r="AL426" s="43"/>
      <c r="AM426" s="43"/>
      <c r="AN426" s="44" t="s">
        <v>17</v>
      </c>
      <c r="AO426" s="1157">
        <f>$AO$9</f>
        <v>0.5</v>
      </c>
      <c r="AP426" s="1157"/>
      <c r="AQ426" s="24"/>
      <c r="AR426" s="25"/>
      <c r="AS426" s="25"/>
      <c r="AT426" s="38"/>
      <c r="AU426" s="35">
        <f>ROUND(ROUND(ROUND(ROUND(H419*P426,0)*V420,0)*AO426,0)*AS424,0)</f>
        <v>111</v>
      </c>
      <c r="AV426" s="61"/>
    </row>
    <row r="427" spans="1:48" ht="17.100000000000001" customHeight="1" x14ac:dyDescent="0.15">
      <c r="A427" s="32">
        <v>43</v>
      </c>
      <c r="B427" s="33" t="s">
        <v>7009</v>
      </c>
      <c r="C427" s="34" t="s">
        <v>7010</v>
      </c>
      <c r="D427" s="1085" t="s">
        <v>4819</v>
      </c>
      <c r="E427" s="1087"/>
      <c r="F427" s="1085" t="s">
        <v>4820</v>
      </c>
      <c r="G427" s="1299"/>
      <c r="H427" s="1085" t="s">
        <v>4821</v>
      </c>
      <c r="I427" s="1086"/>
      <c r="J427" s="1086"/>
      <c r="K427" s="1087"/>
      <c r="L427" s="416"/>
      <c r="M427" s="417"/>
      <c r="N427" s="417"/>
      <c r="O427" s="65"/>
      <c r="P427" s="156"/>
      <c r="Q427" s="156"/>
      <c r="R427" s="1301" t="s">
        <v>6169</v>
      </c>
      <c r="S427" s="1311"/>
      <c r="T427" s="1312"/>
      <c r="U427" s="1117" t="s">
        <v>7011</v>
      </c>
      <c r="V427" s="1219"/>
      <c r="W427" s="1220"/>
      <c r="X427" s="43"/>
      <c r="Y427" s="43"/>
      <c r="Z427" s="44"/>
      <c r="AA427" s="44"/>
      <c r="AB427" s="43"/>
      <c r="AC427" s="43"/>
      <c r="AD427" s="43"/>
      <c r="AE427" s="43"/>
      <c r="AF427" s="43"/>
      <c r="AG427" s="43"/>
      <c r="AH427" s="43"/>
      <c r="AI427" s="43"/>
      <c r="AJ427" s="43"/>
      <c r="AK427" s="43"/>
      <c r="AL427" s="43"/>
      <c r="AM427" s="43"/>
      <c r="AN427" s="44"/>
      <c r="AO427" s="45"/>
      <c r="AP427" s="45"/>
      <c r="AQ427" s="43"/>
      <c r="AR427" s="43"/>
      <c r="AS427" s="43"/>
      <c r="AT427" s="43"/>
      <c r="AU427" s="35">
        <f>ROUND(H431*V432,0)</f>
        <v>564</v>
      </c>
      <c r="AV427" s="66" t="s">
        <v>4822</v>
      </c>
    </row>
    <row r="428" spans="1:48" ht="17.100000000000001" customHeight="1" x14ac:dyDescent="0.15">
      <c r="A428" s="32">
        <v>43</v>
      </c>
      <c r="B428" s="33" t="s">
        <v>7012</v>
      </c>
      <c r="C428" s="34" t="s">
        <v>7013</v>
      </c>
      <c r="D428" s="1088"/>
      <c r="E428" s="1090"/>
      <c r="F428" s="1268"/>
      <c r="G428" s="1270"/>
      <c r="H428" s="1088"/>
      <c r="I428" s="1089"/>
      <c r="J428" s="1089"/>
      <c r="K428" s="1090"/>
      <c r="L428" s="418"/>
      <c r="M428" s="419"/>
      <c r="N428" s="419"/>
      <c r="O428" s="23"/>
      <c r="P428" s="167"/>
      <c r="Q428" s="167"/>
      <c r="R428" s="1313"/>
      <c r="S428" s="1314"/>
      <c r="T428" s="1315"/>
      <c r="U428" s="1309"/>
      <c r="V428" s="1309"/>
      <c r="W428" s="1310"/>
      <c r="X428" s="1202" t="s">
        <v>4824</v>
      </c>
      <c r="Y428" s="1202"/>
      <c r="Z428" s="1202"/>
      <c r="AA428" s="1202"/>
      <c r="AB428" s="1202"/>
      <c r="AC428" s="42" t="s">
        <v>4825</v>
      </c>
      <c r="AD428" s="99"/>
      <c r="AE428" s="99"/>
      <c r="AF428" s="99"/>
      <c r="AG428" s="99"/>
      <c r="AH428" s="99"/>
      <c r="AI428" s="43"/>
      <c r="AJ428" s="43"/>
      <c r="AK428" s="43"/>
      <c r="AL428" s="43"/>
      <c r="AM428" s="43"/>
      <c r="AN428" s="44" t="s">
        <v>17</v>
      </c>
      <c r="AO428" s="1157">
        <f>$AO$8</f>
        <v>0.7</v>
      </c>
      <c r="AP428" s="1157"/>
      <c r="AQ428" s="43"/>
      <c r="AR428" s="43"/>
      <c r="AS428" s="43"/>
      <c r="AT428" s="43"/>
      <c r="AU428" s="101">
        <f>ROUND(ROUND(H431*V432,0)*AO428,0)</f>
        <v>395</v>
      </c>
      <c r="AV428" s="232"/>
    </row>
    <row r="429" spans="1:48" ht="17.100000000000001" customHeight="1" x14ac:dyDescent="0.15">
      <c r="A429" s="32">
        <v>43</v>
      </c>
      <c r="B429" s="33" t="s">
        <v>7014</v>
      </c>
      <c r="C429" s="34" t="s">
        <v>7015</v>
      </c>
      <c r="D429" s="1088"/>
      <c r="E429" s="1090"/>
      <c r="F429" s="1268"/>
      <c r="G429" s="1270"/>
      <c r="H429" s="1088"/>
      <c r="I429" s="1089"/>
      <c r="J429" s="1089"/>
      <c r="K429" s="1090"/>
      <c r="L429" s="420"/>
      <c r="M429" s="421"/>
      <c r="N429" s="421"/>
      <c r="O429" s="26"/>
      <c r="P429" s="27"/>
      <c r="Q429" s="27"/>
      <c r="R429" s="1313"/>
      <c r="S429" s="1314"/>
      <c r="T429" s="1315"/>
      <c r="U429" s="1309"/>
      <c r="V429" s="1309"/>
      <c r="W429" s="1310"/>
      <c r="X429" s="1273"/>
      <c r="Y429" s="1273"/>
      <c r="Z429" s="1273"/>
      <c r="AA429" s="1273"/>
      <c r="AB429" s="1273"/>
      <c r="AC429" s="42" t="s">
        <v>4827</v>
      </c>
      <c r="AD429" s="99"/>
      <c r="AE429" s="99"/>
      <c r="AF429" s="99"/>
      <c r="AG429" s="99"/>
      <c r="AH429" s="99"/>
      <c r="AI429" s="43"/>
      <c r="AJ429" s="43"/>
      <c r="AK429" s="43"/>
      <c r="AL429" s="43"/>
      <c r="AM429" s="43"/>
      <c r="AN429" s="44" t="s">
        <v>17</v>
      </c>
      <c r="AO429" s="1157">
        <f>$AO$9</f>
        <v>0.5</v>
      </c>
      <c r="AP429" s="1157"/>
      <c r="AQ429" s="43"/>
      <c r="AR429" s="43"/>
      <c r="AS429" s="43"/>
      <c r="AT429" s="43"/>
      <c r="AU429" s="101">
        <f>ROUND(ROUND(H431*V432,0)*AO429,0)</f>
        <v>282</v>
      </c>
      <c r="AV429" s="232"/>
    </row>
    <row r="430" spans="1:48" ht="17.100000000000001" customHeight="1" x14ac:dyDescent="0.15">
      <c r="A430" s="32">
        <v>43</v>
      </c>
      <c r="B430" s="33" t="s">
        <v>7016</v>
      </c>
      <c r="C430" s="34" t="s">
        <v>7017</v>
      </c>
      <c r="D430" s="1276"/>
      <c r="E430" s="1278"/>
      <c r="F430" s="1276"/>
      <c r="G430" s="1278"/>
      <c r="H430" s="1088"/>
      <c r="I430" s="1089"/>
      <c r="J430" s="1089"/>
      <c r="K430" s="1090"/>
      <c r="L430" s="1271" t="s">
        <v>4829</v>
      </c>
      <c r="M430" s="1202"/>
      <c r="N430" s="1202"/>
      <c r="O430" s="1202"/>
      <c r="P430" s="1202"/>
      <c r="Q430" s="1202"/>
      <c r="R430" s="1313"/>
      <c r="S430" s="1314"/>
      <c r="T430" s="1315"/>
      <c r="U430" s="1309"/>
      <c r="V430" s="1309"/>
      <c r="W430" s="1310"/>
      <c r="X430" s="43"/>
      <c r="Y430" s="43"/>
      <c r="Z430" s="44"/>
      <c r="AA430" s="44"/>
      <c r="AB430" s="43"/>
      <c r="AC430" s="450"/>
      <c r="AD430" s="43"/>
      <c r="AE430" s="43"/>
      <c r="AF430" s="43"/>
      <c r="AG430" s="43"/>
      <c r="AH430" s="43"/>
      <c r="AI430" s="43"/>
      <c r="AJ430" s="43"/>
      <c r="AK430" s="43"/>
      <c r="AL430" s="43"/>
      <c r="AM430" s="43"/>
      <c r="AN430" s="44"/>
      <c r="AO430" s="45"/>
      <c r="AP430" s="45"/>
      <c r="AQ430" s="43"/>
      <c r="AR430" s="43"/>
      <c r="AS430" s="25"/>
      <c r="AT430" s="25"/>
      <c r="AU430" s="101">
        <f>ROUND(ROUND(H431*P432,0)*V432,0)</f>
        <v>545</v>
      </c>
      <c r="AV430" s="232"/>
    </row>
    <row r="431" spans="1:48" ht="17.100000000000001" customHeight="1" x14ac:dyDescent="0.15">
      <c r="A431" s="32">
        <v>43</v>
      </c>
      <c r="B431" s="33" t="s">
        <v>7018</v>
      </c>
      <c r="C431" s="34" t="s">
        <v>7019</v>
      </c>
      <c r="D431" s="1276"/>
      <c r="E431" s="1278"/>
      <c r="F431" s="1276"/>
      <c r="G431" s="1278"/>
      <c r="H431" s="1280">
        <f>'15就労移行支援(基本)'!K11</f>
        <v>1128</v>
      </c>
      <c r="I431" s="1108"/>
      <c r="J431" s="4" t="s">
        <v>21</v>
      </c>
      <c r="K431" s="22"/>
      <c r="L431" s="1228"/>
      <c r="M431" s="1283"/>
      <c r="N431" s="1283"/>
      <c r="O431" s="1283"/>
      <c r="P431" s="1283"/>
      <c r="Q431" s="1283"/>
      <c r="R431" s="1313"/>
      <c r="S431" s="1314"/>
      <c r="T431" s="1315"/>
      <c r="W431" s="449"/>
      <c r="X431" s="1271" t="s">
        <v>4824</v>
      </c>
      <c r="Y431" s="1202"/>
      <c r="Z431" s="1202"/>
      <c r="AA431" s="1202"/>
      <c r="AB431" s="1202"/>
      <c r="AC431" s="42" t="s">
        <v>4825</v>
      </c>
      <c r="AD431" s="99"/>
      <c r="AE431" s="99"/>
      <c r="AF431" s="99"/>
      <c r="AG431" s="99"/>
      <c r="AH431" s="99"/>
      <c r="AI431" s="43"/>
      <c r="AJ431" s="43"/>
      <c r="AK431" s="43"/>
      <c r="AL431" s="43"/>
      <c r="AM431" s="43"/>
      <c r="AN431" s="44" t="s">
        <v>17</v>
      </c>
      <c r="AO431" s="1157">
        <f>$AO$8</f>
        <v>0.7</v>
      </c>
      <c r="AP431" s="1157"/>
      <c r="AQ431" s="25"/>
      <c r="AR431" s="25"/>
      <c r="AS431" s="25"/>
      <c r="AT431" s="25"/>
      <c r="AU431" s="101">
        <f>ROUND(ROUND(ROUND(H431*P432,0)*V432,0)*AO431,0)</f>
        <v>382</v>
      </c>
      <c r="AV431" s="232"/>
    </row>
    <row r="432" spans="1:48" ht="17.100000000000001" customHeight="1" x14ac:dyDescent="0.15">
      <c r="A432" s="32">
        <v>43</v>
      </c>
      <c r="B432" s="33" t="s">
        <v>7020</v>
      </c>
      <c r="C432" s="34" t="s">
        <v>7021</v>
      </c>
      <c r="D432" s="1276"/>
      <c r="E432" s="1278"/>
      <c r="F432" s="1276"/>
      <c r="G432" s="1278"/>
      <c r="H432" s="418"/>
      <c r="I432" s="419"/>
      <c r="J432" s="419"/>
      <c r="K432" s="425"/>
      <c r="L432" s="420"/>
      <c r="M432" s="421"/>
      <c r="N432" s="421"/>
      <c r="O432" s="26" t="s">
        <v>17</v>
      </c>
      <c r="P432" s="1180">
        <f>$P$12</f>
        <v>0.96499999999999997</v>
      </c>
      <c r="Q432" s="1180"/>
      <c r="R432" s="1276"/>
      <c r="S432" s="1277"/>
      <c r="T432" s="1278"/>
      <c r="U432" s="23" t="s">
        <v>17</v>
      </c>
      <c r="V432" s="1158">
        <v>0.5</v>
      </c>
      <c r="W432" s="1159"/>
      <c r="X432" s="1272"/>
      <c r="Y432" s="1273"/>
      <c r="Z432" s="1273"/>
      <c r="AA432" s="1273"/>
      <c r="AB432" s="1273"/>
      <c r="AC432" s="42" t="s">
        <v>4827</v>
      </c>
      <c r="AD432" s="99"/>
      <c r="AE432" s="99"/>
      <c r="AF432" s="99"/>
      <c r="AG432" s="99"/>
      <c r="AH432" s="99"/>
      <c r="AI432" s="43"/>
      <c r="AJ432" s="43"/>
      <c r="AK432" s="43"/>
      <c r="AL432" s="43"/>
      <c r="AM432" s="43"/>
      <c r="AN432" s="44" t="s">
        <v>17</v>
      </c>
      <c r="AO432" s="1157">
        <f>$AO$9</f>
        <v>0.5</v>
      </c>
      <c r="AP432" s="1157"/>
      <c r="AQ432" s="25"/>
      <c r="AR432" s="25"/>
      <c r="AS432" s="25"/>
      <c r="AT432" s="25"/>
      <c r="AU432" s="101">
        <f>ROUND(ROUND(ROUND(H431*P432,0)*V432,0)*AO432,0)</f>
        <v>273</v>
      </c>
      <c r="AV432" s="232"/>
    </row>
    <row r="433" spans="1:48" ht="17.100000000000001" customHeight="1" x14ac:dyDescent="0.15">
      <c r="A433" s="32">
        <v>43</v>
      </c>
      <c r="B433" s="33" t="s">
        <v>7022</v>
      </c>
      <c r="C433" s="34" t="s">
        <v>7023</v>
      </c>
      <c r="D433" s="422"/>
      <c r="E433" s="424"/>
      <c r="F433" s="29"/>
      <c r="G433" s="29"/>
      <c r="H433" s="20"/>
      <c r="K433" s="21"/>
      <c r="L433" s="416"/>
      <c r="M433" s="417"/>
      <c r="N433" s="417"/>
      <c r="O433" s="65"/>
      <c r="P433" s="156"/>
      <c r="Q433" s="156"/>
      <c r="R433" s="166"/>
      <c r="S433" s="167"/>
      <c r="T433" s="314"/>
      <c r="W433" s="449"/>
      <c r="X433" s="42"/>
      <c r="Y433" s="43"/>
      <c r="Z433" s="44"/>
      <c r="AA433" s="44"/>
      <c r="AB433" s="43"/>
      <c r="AC433" s="450"/>
      <c r="AD433" s="43"/>
      <c r="AE433" s="43"/>
      <c r="AF433" s="43"/>
      <c r="AG433" s="43"/>
      <c r="AH433" s="43"/>
      <c r="AI433" s="43"/>
      <c r="AJ433" s="43"/>
      <c r="AK433" s="43"/>
      <c r="AL433" s="43"/>
      <c r="AM433" s="43"/>
      <c r="AN433" s="44"/>
      <c r="AO433" s="45"/>
      <c r="AP433" s="45"/>
      <c r="AQ433" s="1198" t="s">
        <v>4833</v>
      </c>
      <c r="AR433" s="1281"/>
      <c r="AS433" s="1281"/>
      <c r="AT433" s="1299"/>
      <c r="AU433" s="101">
        <f>ROUND(ROUND(H431*V432,0)*AS436,0)</f>
        <v>536</v>
      </c>
      <c r="AV433" s="31"/>
    </row>
    <row r="434" spans="1:48" ht="17.100000000000001" customHeight="1" x14ac:dyDescent="0.15">
      <c r="A434" s="32">
        <v>43</v>
      </c>
      <c r="B434" s="33" t="s">
        <v>7024</v>
      </c>
      <c r="C434" s="34" t="s">
        <v>7025</v>
      </c>
      <c r="D434" s="422"/>
      <c r="E434" s="424"/>
      <c r="F434" s="29"/>
      <c r="G434" s="29"/>
      <c r="H434" s="20"/>
      <c r="K434" s="21"/>
      <c r="L434" s="418"/>
      <c r="M434" s="419"/>
      <c r="N434" s="419"/>
      <c r="O434" s="23"/>
      <c r="P434" s="167"/>
      <c r="Q434" s="167"/>
      <c r="R434" s="166"/>
      <c r="S434" s="167"/>
      <c r="T434" s="314"/>
      <c r="W434" s="449"/>
      <c r="X434" s="1271" t="s">
        <v>4824</v>
      </c>
      <c r="Y434" s="1202"/>
      <c r="Z434" s="1202"/>
      <c r="AA434" s="1202"/>
      <c r="AB434" s="1202"/>
      <c r="AC434" s="42" t="s">
        <v>4825</v>
      </c>
      <c r="AD434" s="99"/>
      <c r="AE434" s="99"/>
      <c r="AF434" s="99"/>
      <c r="AG434" s="99"/>
      <c r="AH434" s="99"/>
      <c r="AI434" s="43"/>
      <c r="AJ434" s="43"/>
      <c r="AK434" s="43"/>
      <c r="AL434" s="43"/>
      <c r="AM434" s="43"/>
      <c r="AN434" s="44" t="s">
        <v>17</v>
      </c>
      <c r="AO434" s="1157">
        <f>$AO$8</f>
        <v>0.7</v>
      </c>
      <c r="AP434" s="1157"/>
      <c r="AQ434" s="1268"/>
      <c r="AR434" s="1269"/>
      <c r="AS434" s="1269"/>
      <c r="AT434" s="1270"/>
      <c r="AU434" s="101">
        <f>ROUND(ROUND(ROUND(H431*V432,0)*AO434,0)*AS436,0)</f>
        <v>375</v>
      </c>
      <c r="AV434" s="31"/>
    </row>
    <row r="435" spans="1:48" ht="17.100000000000001" customHeight="1" x14ac:dyDescent="0.15">
      <c r="A435" s="32">
        <v>43</v>
      </c>
      <c r="B435" s="33" t="s">
        <v>7026</v>
      </c>
      <c r="C435" s="34" t="s">
        <v>7027</v>
      </c>
      <c r="D435" s="422"/>
      <c r="E435" s="424"/>
      <c r="F435" s="29"/>
      <c r="G435" s="29"/>
      <c r="H435" s="20"/>
      <c r="K435" s="21"/>
      <c r="L435" s="420"/>
      <c r="M435" s="421"/>
      <c r="N435" s="421"/>
      <c r="O435" s="26"/>
      <c r="P435" s="27"/>
      <c r="Q435" s="27"/>
      <c r="R435" s="166"/>
      <c r="S435" s="167"/>
      <c r="T435" s="314"/>
      <c r="W435" s="449"/>
      <c r="X435" s="1272"/>
      <c r="Y435" s="1273"/>
      <c r="Z435" s="1273"/>
      <c r="AA435" s="1273"/>
      <c r="AB435" s="1273"/>
      <c r="AC435" s="42" t="s">
        <v>4827</v>
      </c>
      <c r="AD435" s="99"/>
      <c r="AE435" s="99"/>
      <c r="AF435" s="99"/>
      <c r="AG435" s="99"/>
      <c r="AH435" s="99"/>
      <c r="AI435" s="43"/>
      <c r="AJ435" s="43"/>
      <c r="AK435" s="43"/>
      <c r="AL435" s="43"/>
      <c r="AM435" s="43"/>
      <c r="AN435" s="44" t="s">
        <v>17</v>
      </c>
      <c r="AO435" s="1157">
        <f>$AO$9</f>
        <v>0.5</v>
      </c>
      <c r="AP435" s="1157"/>
      <c r="AQ435" s="20"/>
      <c r="AR435" s="4"/>
      <c r="AS435" s="4"/>
      <c r="AT435" s="21"/>
      <c r="AU435" s="101">
        <f>ROUND(ROUND(ROUND(H431*V432,0)*AO435,0)*AS436,0)</f>
        <v>268</v>
      </c>
      <c r="AV435" s="31"/>
    </row>
    <row r="436" spans="1:48" ht="17.100000000000001" customHeight="1" x14ac:dyDescent="0.15">
      <c r="A436" s="32">
        <v>43</v>
      </c>
      <c r="B436" s="33" t="s">
        <v>7028</v>
      </c>
      <c r="C436" s="34" t="s">
        <v>7029</v>
      </c>
      <c r="D436" s="422"/>
      <c r="E436" s="424"/>
      <c r="F436" s="29"/>
      <c r="G436" s="29"/>
      <c r="H436" s="20"/>
      <c r="K436" s="21"/>
      <c r="L436" s="1271" t="s">
        <v>4829</v>
      </c>
      <c r="M436" s="1202"/>
      <c r="N436" s="1202"/>
      <c r="O436" s="1202"/>
      <c r="P436" s="1202"/>
      <c r="Q436" s="1202"/>
      <c r="R436" s="418"/>
      <c r="S436" s="419"/>
      <c r="T436" s="425"/>
      <c r="W436" s="449"/>
      <c r="X436" s="42"/>
      <c r="Y436" s="43"/>
      <c r="Z436" s="44"/>
      <c r="AA436" s="44"/>
      <c r="AB436" s="43"/>
      <c r="AC436" s="450"/>
      <c r="AD436" s="43"/>
      <c r="AE436" s="43"/>
      <c r="AF436" s="43"/>
      <c r="AG436" s="43"/>
      <c r="AH436" s="43"/>
      <c r="AI436" s="43"/>
      <c r="AJ436" s="43"/>
      <c r="AK436" s="43"/>
      <c r="AL436" s="43"/>
      <c r="AM436" s="43"/>
      <c r="AN436" s="44"/>
      <c r="AO436" s="45"/>
      <c r="AP436" s="45"/>
      <c r="AQ436" s="20"/>
      <c r="AR436" s="23" t="s">
        <v>17</v>
      </c>
      <c r="AS436" s="1158">
        <f>AS424</f>
        <v>0.95</v>
      </c>
      <c r="AT436" s="1159"/>
      <c r="AU436" s="101">
        <f>ROUND(ROUND(ROUND(H431*P438,0)*V432,0)*AS436,0)</f>
        <v>518</v>
      </c>
      <c r="AV436" s="31"/>
    </row>
    <row r="437" spans="1:48" ht="17.100000000000001" customHeight="1" x14ac:dyDescent="0.15">
      <c r="A437" s="32">
        <v>43</v>
      </c>
      <c r="B437" s="33" t="s">
        <v>7030</v>
      </c>
      <c r="C437" s="34" t="s">
        <v>7031</v>
      </c>
      <c r="D437" s="422"/>
      <c r="E437" s="424"/>
      <c r="F437" s="29"/>
      <c r="G437" s="29"/>
      <c r="H437" s="20"/>
      <c r="K437" s="21"/>
      <c r="L437" s="1228"/>
      <c r="M437" s="1283"/>
      <c r="N437" s="1283"/>
      <c r="O437" s="1283"/>
      <c r="P437" s="1283"/>
      <c r="Q437" s="1283"/>
      <c r="R437" s="418"/>
      <c r="S437" s="419"/>
      <c r="T437" s="425"/>
      <c r="W437" s="449"/>
      <c r="X437" s="1271" t="s">
        <v>4824</v>
      </c>
      <c r="Y437" s="1202"/>
      <c r="Z437" s="1202"/>
      <c r="AA437" s="1202"/>
      <c r="AB437" s="1202"/>
      <c r="AC437" s="42" t="s">
        <v>4825</v>
      </c>
      <c r="AD437" s="99"/>
      <c r="AE437" s="99"/>
      <c r="AF437" s="99"/>
      <c r="AG437" s="99"/>
      <c r="AH437" s="99"/>
      <c r="AI437" s="43"/>
      <c r="AJ437" s="43"/>
      <c r="AK437" s="43"/>
      <c r="AL437" s="43"/>
      <c r="AM437" s="43"/>
      <c r="AN437" s="44" t="s">
        <v>17</v>
      </c>
      <c r="AO437" s="1157">
        <f>$AO$8</f>
        <v>0.7</v>
      </c>
      <c r="AP437" s="1157"/>
      <c r="AQ437" s="20"/>
      <c r="AR437" s="4"/>
      <c r="AS437" s="4"/>
      <c r="AT437" s="21"/>
      <c r="AU437" s="101">
        <f>ROUND(ROUND(ROUND(ROUND(H431*P438,0)*V432,0)*AO437,0)*AS436,0)</f>
        <v>363</v>
      </c>
      <c r="AV437" s="31"/>
    </row>
    <row r="438" spans="1:48" ht="17.100000000000001" customHeight="1" x14ac:dyDescent="0.15">
      <c r="A438" s="32">
        <v>43</v>
      </c>
      <c r="B438" s="33" t="s">
        <v>7032</v>
      </c>
      <c r="C438" s="34" t="s">
        <v>7033</v>
      </c>
      <c r="D438" s="422"/>
      <c r="E438" s="424"/>
      <c r="F438" s="29"/>
      <c r="G438" s="29"/>
      <c r="H438" s="20"/>
      <c r="K438" s="21"/>
      <c r="L438" s="420"/>
      <c r="M438" s="421"/>
      <c r="N438" s="421"/>
      <c r="O438" s="26" t="s">
        <v>17</v>
      </c>
      <c r="P438" s="1180">
        <f>$P$12</f>
        <v>0.96499999999999997</v>
      </c>
      <c r="Q438" s="1180"/>
      <c r="R438" s="166"/>
      <c r="S438" s="167"/>
      <c r="T438" s="314"/>
      <c r="W438" s="449"/>
      <c r="X438" s="1272"/>
      <c r="Y438" s="1273"/>
      <c r="Z438" s="1273"/>
      <c r="AA438" s="1273"/>
      <c r="AB438" s="1273"/>
      <c r="AC438" s="42" t="s">
        <v>4827</v>
      </c>
      <c r="AD438" s="99"/>
      <c r="AE438" s="99"/>
      <c r="AF438" s="99"/>
      <c r="AG438" s="99"/>
      <c r="AH438" s="99"/>
      <c r="AI438" s="43"/>
      <c r="AJ438" s="43"/>
      <c r="AK438" s="43"/>
      <c r="AL438" s="43"/>
      <c r="AM438" s="43"/>
      <c r="AN438" s="44" t="s">
        <v>17</v>
      </c>
      <c r="AO438" s="1157">
        <f>$AO$9</f>
        <v>0.5</v>
      </c>
      <c r="AP438" s="1157"/>
      <c r="AQ438" s="24"/>
      <c r="AR438" s="25"/>
      <c r="AS438" s="25"/>
      <c r="AT438" s="38"/>
      <c r="AU438" s="35">
        <f>ROUND(ROUND(ROUND(ROUND(H431*P438,0)*V432,0)*AO438,0)*AS436,0)</f>
        <v>259</v>
      </c>
      <c r="AV438" s="31"/>
    </row>
    <row r="439" spans="1:48" ht="17.100000000000001" customHeight="1" x14ac:dyDescent="0.15">
      <c r="A439" s="32">
        <v>43</v>
      </c>
      <c r="B439" s="33" t="s">
        <v>7034</v>
      </c>
      <c r="C439" s="34" t="s">
        <v>7035</v>
      </c>
      <c r="D439" s="422"/>
      <c r="E439" s="424"/>
      <c r="F439" s="36"/>
      <c r="G439" s="29"/>
      <c r="H439" s="1085" t="s">
        <v>4840</v>
      </c>
      <c r="I439" s="1086"/>
      <c r="J439" s="1086"/>
      <c r="K439" s="1087"/>
      <c r="L439" s="416"/>
      <c r="M439" s="417"/>
      <c r="N439" s="417"/>
      <c r="O439" s="65"/>
      <c r="P439" s="156"/>
      <c r="Q439" s="156"/>
      <c r="R439" s="166"/>
      <c r="S439" s="167"/>
      <c r="T439" s="167"/>
      <c r="U439" s="463"/>
      <c r="V439" s="70"/>
      <c r="W439" s="464"/>
      <c r="X439" s="43"/>
      <c r="Y439" s="43"/>
      <c r="Z439" s="44"/>
      <c r="AA439" s="44"/>
      <c r="AB439" s="43"/>
      <c r="AC439" s="450"/>
      <c r="AD439" s="43"/>
      <c r="AE439" s="43"/>
      <c r="AF439" s="43"/>
      <c r="AG439" s="43"/>
      <c r="AH439" s="43"/>
      <c r="AI439" s="43"/>
      <c r="AJ439" s="43"/>
      <c r="AK439" s="43"/>
      <c r="AL439" s="43"/>
      <c r="AM439" s="43"/>
      <c r="AN439" s="44"/>
      <c r="AO439" s="45"/>
      <c r="AP439" s="45"/>
      <c r="AQ439" s="25"/>
      <c r="AR439" s="25"/>
      <c r="AS439" s="25"/>
      <c r="AT439" s="25"/>
      <c r="AU439" s="30">
        <f>ROUND(H443*V432,0)</f>
        <v>480</v>
      </c>
      <c r="AV439" s="31"/>
    </row>
    <row r="440" spans="1:48" ht="17.100000000000001" customHeight="1" x14ac:dyDescent="0.15">
      <c r="A440" s="32">
        <v>43</v>
      </c>
      <c r="B440" s="33" t="s">
        <v>7036</v>
      </c>
      <c r="C440" s="34" t="s">
        <v>7037</v>
      </c>
      <c r="D440" s="422"/>
      <c r="E440" s="424"/>
      <c r="F440" s="36"/>
      <c r="G440" s="29"/>
      <c r="H440" s="1088"/>
      <c r="I440" s="1089"/>
      <c r="J440" s="1089"/>
      <c r="K440" s="1090"/>
      <c r="L440" s="418"/>
      <c r="M440" s="419"/>
      <c r="N440" s="419"/>
      <c r="O440" s="23"/>
      <c r="P440" s="167"/>
      <c r="Q440" s="167"/>
      <c r="R440" s="166"/>
      <c r="S440" s="167"/>
      <c r="T440" s="167"/>
      <c r="U440" s="463"/>
      <c r="V440" s="70"/>
      <c r="W440" s="464"/>
      <c r="X440" s="1202" t="s">
        <v>4824</v>
      </c>
      <c r="Y440" s="1202"/>
      <c r="Z440" s="1202"/>
      <c r="AA440" s="1202"/>
      <c r="AB440" s="1202"/>
      <c r="AC440" s="42" t="s">
        <v>4825</v>
      </c>
      <c r="AD440" s="99"/>
      <c r="AE440" s="99"/>
      <c r="AF440" s="99"/>
      <c r="AG440" s="99"/>
      <c r="AH440" s="99"/>
      <c r="AI440" s="43"/>
      <c r="AJ440" s="43"/>
      <c r="AK440" s="43"/>
      <c r="AL440" s="43"/>
      <c r="AM440" s="43"/>
      <c r="AN440" s="44" t="s">
        <v>17</v>
      </c>
      <c r="AO440" s="1157">
        <f>$AO$8</f>
        <v>0.7</v>
      </c>
      <c r="AP440" s="1157"/>
      <c r="AQ440" s="43"/>
      <c r="AR440" s="43"/>
      <c r="AS440" s="43"/>
      <c r="AT440" s="43"/>
      <c r="AU440" s="101">
        <f>ROUND(ROUND(H443*V432,0)*AO440,0)</f>
        <v>336</v>
      </c>
      <c r="AV440" s="31"/>
    </row>
    <row r="441" spans="1:48" ht="17.100000000000001" customHeight="1" x14ac:dyDescent="0.15">
      <c r="A441" s="32">
        <v>43</v>
      </c>
      <c r="B441" s="33" t="s">
        <v>7038</v>
      </c>
      <c r="C441" s="34" t="s">
        <v>7039</v>
      </c>
      <c r="D441" s="422"/>
      <c r="E441" s="424"/>
      <c r="F441" s="36"/>
      <c r="G441" s="29"/>
      <c r="H441" s="1088"/>
      <c r="I441" s="1089"/>
      <c r="J441" s="1089"/>
      <c r="K441" s="1090"/>
      <c r="L441" s="420"/>
      <c r="M441" s="421"/>
      <c r="N441" s="421"/>
      <c r="O441" s="26"/>
      <c r="P441" s="27"/>
      <c r="Q441" s="27"/>
      <c r="R441" s="166"/>
      <c r="S441" s="167"/>
      <c r="T441" s="167"/>
      <c r="U441" s="463"/>
      <c r="V441" s="70"/>
      <c r="W441" s="464"/>
      <c r="X441" s="1273"/>
      <c r="Y441" s="1273"/>
      <c r="Z441" s="1273"/>
      <c r="AA441" s="1273"/>
      <c r="AB441" s="1273"/>
      <c r="AC441" s="42" t="s">
        <v>4827</v>
      </c>
      <c r="AD441" s="99"/>
      <c r="AE441" s="99"/>
      <c r="AF441" s="99"/>
      <c r="AG441" s="99"/>
      <c r="AH441" s="99"/>
      <c r="AI441" s="43"/>
      <c r="AJ441" s="43"/>
      <c r="AK441" s="43"/>
      <c r="AL441" s="43"/>
      <c r="AM441" s="43"/>
      <c r="AN441" s="44" t="s">
        <v>17</v>
      </c>
      <c r="AO441" s="1157">
        <f>$AO$9</f>
        <v>0.5</v>
      </c>
      <c r="AP441" s="1157"/>
      <c r="AQ441" s="43"/>
      <c r="AR441" s="43"/>
      <c r="AS441" s="43"/>
      <c r="AT441" s="43"/>
      <c r="AU441" s="101">
        <f>ROUND(ROUND(H443*V432,0)*AO441,0)</f>
        <v>240</v>
      </c>
      <c r="AV441" s="31"/>
    </row>
    <row r="442" spans="1:48" ht="17.100000000000001" customHeight="1" x14ac:dyDescent="0.15">
      <c r="A442" s="32">
        <v>43</v>
      </c>
      <c r="B442" s="33" t="s">
        <v>7040</v>
      </c>
      <c r="C442" s="34" t="s">
        <v>7041</v>
      </c>
      <c r="D442" s="422"/>
      <c r="E442" s="424"/>
      <c r="F442" s="36"/>
      <c r="G442" s="29"/>
      <c r="H442" s="1088"/>
      <c r="I442" s="1089"/>
      <c r="J442" s="1089"/>
      <c r="K442" s="1090"/>
      <c r="L442" s="1271" t="s">
        <v>4829</v>
      </c>
      <c r="M442" s="1202"/>
      <c r="N442" s="1202"/>
      <c r="O442" s="1202"/>
      <c r="P442" s="1202"/>
      <c r="Q442" s="1202"/>
      <c r="R442" s="418"/>
      <c r="S442" s="419"/>
      <c r="T442" s="419"/>
      <c r="U442" s="463"/>
      <c r="V442" s="70"/>
      <c r="W442" s="464"/>
      <c r="X442" s="43"/>
      <c r="Y442" s="43"/>
      <c r="Z442" s="44"/>
      <c r="AA442" s="44"/>
      <c r="AB442" s="43"/>
      <c r="AC442" s="450"/>
      <c r="AD442" s="43"/>
      <c r="AE442" s="43"/>
      <c r="AF442" s="43"/>
      <c r="AG442" s="43"/>
      <c r="AH442" s="43"/>
      <c r="AI442" s="43"/>
      <c r="AJ442" s="43"/>
      <c r="AK442" s="43"/>
      <c r="AL442" s="43"/>
      <c r="AM442" s="43"/>
      <c r="AN442" s="44"/>
      <c r="AO442" s="45"/>
      <c r="AP442" s="45"/>
      <c r="AQ442" s="43"/>
      <c r="AR442" s="43"/>
      <c r="AS442" s="25"/>
      <c r="AT442" s="25"/>
      <c r="AU442" s="101">
        <f>ROUND(ROUND(H443*P444,0)*V432,0)</f>
        <v>463</v>
      </c>
      <c r="AV442" s="31"/>
    </row>
    <row r="443" spans="1:48" ht="17.100000000000001" customHeight="1" x14ac:dyDescent="0.15">
      <c r="A443" s="32">
        <v>43</v>
      </c>
      <c r="B443" s="33" t="s">
        <v>7042</v>
      </c>
      <c r="C443" s="34" t="s">
        <v>7043</v>
      </c>
      <c r="D443" s="422"/>
      <c r="E443" s="424"/>
      <c r="F443" s="36"/>
      <c r="G443" s="29"/>
      <c r="H443" s="1280">
        <f>'15就労移行支援(基本)'!K23</f>
        <v>959</v>
      </c>
      <c r="I443" s="1108"/>
      <c r="J443" s="4" t="s">
        <v>21</v>
      </c>
      <c r="K443" s="22"/>
      <c r="L443" s="1228"/>
      <c r="M443" s="1283"/>
      <c r="N443" s="1283"/>
      <c r="O443" s="1283"/>
      <c r="P443" s="1283"/>
      <c r="Q443" s="1283"/>
      <c r="R443" s="418"/>
      <c r="S443" s="419"/>
      <c r="T443" s="419"/>
      <c r="U443" s="463"/>
      <c r="V443" s="70"/>
      <c r="W443" s="464"/>
      <c r="X443" s="1202" t="s">
        <v>4824</v>
      </c>
      <c r="Y443" s="1202"/>
      <c r="Z443" s="1202"/>
      <c r="AA443" s="1202"/>
      <c r="AB443" s="1202"/>
      <c r="AC443" s="42" t="s">
        <v>4825</v>
      </c>
      <c r="AD443" s="99"/>
      <c r="AE443" s="99"/>
      <c r="AF443" s="99"/>
      <c r="AG443" s="99"/>
      <c r="AH443" s="99"/>
      <c r="AI443" s="43"/>
      <c r="AJ443" s="43"/>
      <c r="AK443" s="43"/>
      <c r="AL443" s="43"/>
      <c r="AM443" s="43"/>
      <c r="AN443" s="44" t="s">
        <v>17</v>
      </c>
      <c r="AO443" s="1157">
        <f>$AO$8</f>
        <v>0.7</v>
      </c>
      <c r="AP443" s="1157"/>
      <c r="AQ443" s="25"/>
      <c r="AR443" s="25"/>
      <c r="AS443" s="25"/>
      <c r="AT443" s="25"/>
      <c r="AU443" s="101">
        <f>ROUND(ROUND(ROUND(H443*P444,0)*V432,0)*AO443,0)</f>
        <v>324</v>
      </c>
      <c r="AV443" s="31"/>
    </row>
    <row r="444" spans="1:48" ht="17.100000000000001" customHeight="1" x14ac:dyDescent="0.15">
      <c r="A444" s="32">
        <v>43</v>
      </c>
      <c r="B444" s="33" t="s">
        <v>7044</v>
      </c>
      <c r="C444" s="34" t="s">
        <v>7045</v>
      </c>
      <c r="D444" s="422"/>
      <c r="E444" s="424"/>
      <c r="F444" s="36"/>
      <c r="G444" s="29"/>
      <c r="H444" s="418"/>
      <c r="I444" s="419"/>
      <c r="J444" s="419"/>
      <c r="K444" s="425"/>
      <c r="L444" s="420"/>
      <c r="M444" s="421"/>
      <c r="N444" s="421"/>
      <c r="O444" s="26" t="s">
        <v>17</v>
      </c>
      <c r="P444" s="1180">
        <f>$P$12</f>
        <v>0.96499999999999997</v>
      </c>
      <c r="Q444" s="1180"/>
      <c r="R444" s="166"/>
      <c r="S444" s="167"/>
      <c r="T444" s="167"/>
      <c r="U444" s="463"/>
      <c r="V444" s="70"/>
      <c r="W444" s="464"/>
      <c r="X444" s="1273"/>
      <c r="Y444" s="1273"/>
      <c r="Z444" s="1273"/>
      <c r="AA444" s="1273"/>
      <c r="AB444" s="1273"/>
      <c r="AC444" s="42" t="s">
        <v>4827</v>
      </c>
      <c r="AD444" s="99"/>
      <c r="AE444" s="99"/>
      <c r="AF444" s="99"/>
      <c r="AG444" s="99"/>
      <c r="AH444" s="99"/>
      <c r="AI444" s="43"/>
      <c r="AJ444" s="43"/>
      <c r="AK444" s="43"/>
      <c r="AL444" s="43"/>
      <c r="AM444" s="43"/>
      <c r="AN444" s="44" t="s">
        <v>17</v>
      </c>
      <c r="AO444" s="1157">
        <f>$AO$9</f>
        <v>0.5</v>
      </c>
      <c r="AP444" s="1157"/>
      <c r="AQ444" s="25"/>
      <c r="AR444" s="25"/>
      <c r="AS444" s="25"/>
      <c r="AT444" s="25"/>
      <c r="AU444" s="101">
        <f>ROUND(ROUND(ROUND(H443*P444,0)*V432,0)*AO444,0)</f>
        <v>232</v>
      </c>
      <c r="AV444" s="31"/>
    </row>
    <row r="445" spans="1:48" ht="17.100000000000001" customHeight="1" x14ac:dyDescent="0.15">
      <c r="A445" s="32">
        <v>43</v>
      </c>
      <c r="B445" s="33" t="s">
        <v>7046</v>
      </c>
      <c r="C445" s="34" t="s">
        <v>7047</v>
      </c>
      <c r="D445" s="422"/>
      <c r="E445" s="424"/>
      <c r="F445" s="36"/>
      <c r="G445" s="29"/>
      <c r="H445" s="20"/>
      <c r="K445" s="21"/>
      <c r="L445" s="416"/>
      <c r="M445" s="417"/>
      <c r="N445" s="417"/>
      <c r="O445" s="65"/>
      <c r="P445" s="156"/>
      <c r="Q445" s="156"/>
      <c r="R445" s="166"/>
      <c r="S445" s="167"/>
      <c r="T445" s="314"/>
      <c r="W445" s="449"/>
      <c r="X445" s="42"/>
      <c r="Y445" s="43"/>
      <c r="Z445" s="44"/>
      <c r="AA445" s="44"/>
      <c r="AB445" s="43"/>
      <c r="AC445" s="450"/>
      <c r="AD445" s="43"/>
      <c r="AE445" s="43"/>
      <c r="AF445" s="43"/>
      <c r="AG445" s="43"/>
      <c r="AH445" s="43"/>
      <c r="AI445" s="43"/>
      <c r="AJ445" s="43"/>
      <c r="AK445" s="43"/>
      <c r="AL445" s="43"/>
      <c r="AM445" s="43"/>
      <c r="AN445" s="44"/>
      <c r="AO445" s="45"/>
      <c r="AP445" s="45"/>
      <c r="AQ445" s="1198" t="s">
        <v>4833</v>
      </c>
      <c r="AR445" s="1281"/>
      <c r="AS445" s="1281"/>
      <c r="AT445" s="1299"/>
      <c r="AU445" s="101">
        <f>ROUND(ROUND(H443*V432,0)*AS448,0)</f>
        <v>456</v>
      </c>
      <c r="AV445" s="31"/>
    </row>
    <row r="446" spans="1:48" ht="17.100000000000001" customHeight="1" x14ac:dyDescent="0.15">
      <c r="A446" s="32">
        <v>43</v>
      </c>
      <c r="B446" s="33" t="s">
        <v>7048</v>
      </c>
      <c r="C446" s="34" t="s">
        <v>7049</v>
      </c>
      <c r="D446" s="422"/>
      <c r="E446" s="424"/>
      <c r="F446" s="36"/>
      <c r="G446" s="29"/>
      <c r="H446" s="20"/>
      <c r="K446" s="21"/>
      <c r="L446" s="418"/>
      <c r="M446" s="419"/>
      <c r="N446" s="419"/>
      <c r="O446" s="23"/>
      <c r="P446" s="167"/>
      <c r="Q446" s="167"/>
      <c r="R446" s="166"/>
      <c r="S446" s="167"/>
      <c r="T446" s="314"/>
      <c r="W446" s="449"/>
      <c r="X446" s="1271" t="s">
        <v>4824</v>
      </c>
      <c r="Y446" s="1202"/>
      <c r="Z446" s="1202"/>
      <c r="AA446" s="1202"/>
      <c r="AB446" s="1202"/>
      <c r="AC446" s="42" t="s">
        <v>4825</v>
      </c>
      <c r="AD446" s="99"/>
      <c r="AE446" s="99"/>
      <c r="AF446" s="99"/>
      <c r="AG446" s="99"/>
      <c r="AH446" s="99"/>
      <c r="AI446" s="43"/>
      <c r="AJ446" s="43"/>
      <c r="AK446" s="43"/>
      <c r="AL446" s="43"/>
      <c r="AM446" s="43"/>
      <c r="AN446" s="44" t="s">
        <v>17</v>
      </c>
      <c r="AO446" s="1157">
        <f>$AO$8</f>
        <v>0.7</v>
      </c>
      <c r="AP446" s="1157"/>
      <c r="AQ446" s="1268"/>
      <c r="AR446" s="1269"/>
      <c r="AS446" s="1269"/>
      <c r="AT446" s="1270"/>
      <c r="AU446" s="101">
        <f>ROUND(ROUND(ROUND(H443*V432,0)*AO446,0)*AS448,0)</f>
        <v>319</v>
      </c>
      <c r="AV446" s="31"/>
    </row>
    <row r="447" spans="1:48" ht="17.100000000000001" customHeight="1" x14ac:dyDescent="0.15">
      <c r="A447" s="32">
        <v>43</v>
      </c>
      <c r="B447" s="33" t="s">
        <v>7050</v>
      </c>
      <c r="C447" s="34" t="s">
        <v>7051</v>
      </c>
      <c r="D447" s="422"/>
      <c r="E447" s="424"/>
      <c r="F447" s="36"/>
      <c r="G447" s="29"/>
      <c r="H447" s="20"/>
      <c r="K447" s="21"/>
      <c r="L447" s="420"/>
      <c r="M447" s="421"/>
      <c r="N447" s="421"/>
      <c r="O447" s="26"/>
      <c r="P447" s="27"/>
      <c r="Q447" s="27"/>
      <c r="R447" s="166"/>
      <c r="S447" s="167"/>
      <c r="T447" s="314"/>
      <c r="W447" s="449"/>
      <c r="X447" s="1272"/>
      <c r="Y447" s="1273"/>
      <c r="Z447" s="1273"/>
      <c r="AA447" s="1273"/>
      <c r="AB447" s="1273"/>
      <c r="AC447" s="42" t="s">
        <v>4827</v>
      </c>
      <c r="AD447" s="99"/>
      <c r="AE447" s="99"/>
      <c r="AF447" s="99"/>
      <c r="AG447" s="99"/>
      <c r="AH447" s="99"/>
      <c r="AI447" s="43"/>
      <c r="AJ447" s="43"/>
      <c r="AK447" s="43"/>
      <c r="AL447" s="43"/>
      <c r="AM447" s="43"/>
      <c r="AN447" s="44" t="s">
        <v>17</v>
      </c>
      <c r="AO447" s="1157">
        <f>$AO$9</f>
        <v>0.5</v>
      </c>
      <c r="AP447" s="1157"/>
      <c r="AQ447" s="20"/>
      <c r="AR447" s="4"/>
      <c r="AS447" s="4"/>
      <c r="AT447" s="21"/>
      <c r="AU447" s="101">
        <f>ROUND(ROUND(ROUND(H443*V432,0)*AO447,0)*AS448,0)</f>
        <v>228</v>
      </c>
      <c r="AV447" s="31"/>
    </row>
    <row r="448" spans="1:48" ht="17.100000000000001" customHeight="1" x14ac:dyDescent="0.15">
      <c r="A448" s="32">
        <v>43</v>
      </c>
      <c r="B448" s="33" t="s">
        <v>7052</v>
      </c>
      <c r="C448" s="34" t="s">
        <v>7053</v>
      </c>
      <c r="D448" s="422"/>
      <c r="E448" s="424"/>
      <c r="F448" s="36"/>
      <c r="G448" s="29"/>
      <c r="H448" s="20"/>
      <c r="K448" s="21"/>
      <c r="L448" s="1271" t="s">
        <v>4829</v>
      </c>
      <c r="M448" s="1202"/>
      <c r="N448" s="1202"/>
      <c r="O448" s="1202"/>
      <c r="P448" s="1202"/>
      <c r="Q448" s="1202"/>
      <c r="R448" s="418"/>
      <c r="S448" s="419"/>
      <c r="T448" s="425"/>
      <c r="W448" s="449"/>
      <c r="X448" s="42"/>
      <c r="Y448" s="43"/>
      <c r="Z448" s="44"/>
      <c r="AA448" s="44"/>
      <c r="AB448" s="43"/>
      <c r="AC448" s="450"/>
      <c r="AD448" s="43"/>
      <c r="AE448" s="43"/>
      <c r="AF448" s="43"/>
      <c r="AG448" s="43"/>
      <c r="AH448" s="43"/>
      <c r="AI448" s="43"/>
      <c r="AJ448" s="43"/>
      <c r="AK448" s="43"/>
      <c r="AL448" s="43"/>
      <c r="AM448" s="43"/>
      <c r="AN448" s="44"/>
      <c r="AO448" s="45"/>
      <c r="AP448" s="45"/>
      <c r="AQ448" s="20"/>
      <c r="AR448" s="23" t="s">
        <v>17</v>
      </c>
      <c r="AS448" s="1158">
        <f>AS436</f>
        <v>0.95</v>
      </c>
      <c r="AT448" s="1159"/>
      <c r="AU448" s="101">
        <f>ROUND(ROUND(ROUND(H443*P450,0)*V432,0)*AS448,0)</f>
        <v>440</v>
      </c>
      <c r="AV448" s="31"/>
    </row>
    <row r="449" spans="1:48" ht="17.100000000000001" customHeight="1" x14ac:dyDescent="0.15">
      <c r="A449" s="32">
        <v>43</v>
      </c>
      <c r="B449" s="33" t="s">
        <v>7054</v>
      </c>
      <c r="C449" s="34" t="s">
        <v>7055</v>
      </c>
      <c r="D449" s="422"/>
      <c r="E449" s="424"/>
      <c r="F449" s="36"/>
      <c r="G449" s="29"/>
      <c r="H449" s="20"/>
      <c r="K449" s="21"/>
      <c r="L449" s="1228"/>
      <c r="M449" s="1283"/>
      <c r="N449" s="1283"/>
      <c r="O449" s="1283"/>
      <c r="P449" s="1283"/>
      <c r="Q449" s="1283"/>
      <c r="R449" s="418"/>
      <c r="S449" s="419"/>
      <c r="T449" s="425"/>
      <c r="W449" s="449"/>
      <c r="X449" s="1271" t="s">
        <v>4824</v>
      </c>
      <c r="Y449" s="1202"/>
      <c r="Z449" s="1202"/>
      <c r="AA449" s="1202"/>
      <c r="AB449" s="1202"/>
      <c r="AC449" s="42" t="s">
        <v>4825</v>
      </c>
      <c r="AD449" s="99"/>
      <c r="AE449" s="99"/>
      <c r="AF449" s="99"/>
      <c r="AG449" s="99"/>
      <c r="AH449" s="99"/>
      <c r="AI449" s="43"/>
      <c r="AJ449" s="43"/>
      <c r="AK449" s="43"/>
      <c r="AL449" s="43"/>
      <c r="AM449" s="43"/>
      <c r="AN449" s="44" t="s">
        <v>17</v>
      </c>
      <c r="AO449" s="1157">
        <f>$AO$8</f>
        <v>0.7</v>
      </c>
      <c r="AP449" s="1157"/>
      <c r="AQ449" s="20"/>
      <c r="AR449" s="4"/>
      <c r="AS449" s="4"/>
      <c r="AT449" s="21"/>
      <c r="AU449" s="101">
        <f>ROUND(ROUND(ROUND(ROUND(H443*P450,0)*V432,0)*AO449,0)*AS448,0)</f>
        <v>308</v>
      </c>
      <c r="AV449" s="31"/>
    </row>
    <row r="450" spans="1:48" ht="17.100000000000001" customHeight="1" x14ac:dyDescent="0.15">
      <c r="A450" s="32">
        <v>43</v>
      </c>
      <c r="B450" s="33" t="s">
        <v>7056</v>
      </c>
      <c r="C450" s="34" t="s">
        <v>7057</v>
      </c>
      <c r="D450" s="422"/>
      <c r="E450" s="424"/>
      <c r="F450" s="36"/>
      <c r="G450" s="29"/>
      <c r="H450" s="20"/>
      <c r="K450" s="21"/>
      <c r="L450" s="420"/>
      <c r="M450" s="421"/>
      <c r="N450" s="421"/>
      <c r="O450" s="26" t="s">
        <v>17</v>
      </c>
      <c r="P450" s="1180">
        <f>$P$12</f>
        <v>0.96499999999999997</v>
      </c>
      <c r="Q450" s="1180"/>
      <c r="R450" s="166"/>
      <c r="S450" s="167"/>
      <c r="T450" s="314"/>
      <c r="W450" s="449"/>
      <c r="X450" s="1272"/>
      <c r="Y450" s="1273"/>
      <c r="Z450" s="1273"/>
      <c r="AA450" s="1273"/>
      <c r="AB450" s="1273"/>
      <c r="AC450" s="42" t="s">
        <v>4827</v>
      </c>
      <c r="AD450" s="99"/>
      <c r="AE450" s="99"/>
      <c r="AF450" s="99"/>
      <c r="AG450" s="99"/>
      <c r="AH450" s="99"/>
      <c r="AI450" s="43"/>
      <c r="AJ450" s="43"/>
      <c r="AK450" s="43"/>
      <c r="AL450" s="43"/>
      <c r="AM450" s="43"/>
      <c r="AN450" s="44" t="s">
        <v>17</v>
      </c>
      <c r="AO450" s="1157">
        <f>$AO$9</f>
        <v>0.5</v>
      </c>
      <c r="AP450" s="1157"/>
      <c r="AQ450" s="24"/>
      <c r="AR450" s="25"/>
      <c r="AS450" s="25"/>
      <c r="AT450" s="38"/>
      <c r="AU450" s="101">
        <f>ROUND(ROUND(ROUND(ROUND(H443*P450,0)*V432,0)*AO450,0)*AS448,0)</f>
        <v>220</v>
      </c>
      <c r="AV450" s="31"/>
    </row>
    <row r="451" spans="1:48" ht="17.100000000000001" customHeight="1" x14ac:dyDescent="0.15">
      <c r="A451" s="32">
        <v>43</v>
      </c>
      <c r="B451" s="33" t="s">
        <v>7058</v>
      </c>
      <c r="C451" s="34" t="s">
        <v>7059</v>
      </c>
      <c r="D451" s="422"/>
      <c r="E451" s="424"/>
      <c r="F451" s="36"/>
      <c r="G451" s="29"/>
      <c r="H451" s="1085" t="s">
        <v>4853</v>
      </c>
      <c r="I451" s="1086"/>
      <c r="J451" s="1086"/>
      <c r="K451" s="1087"/>
      <c r="L451" s="416"/>
      <c r="M451" s="417"/>
      <c r="N451" s="417"/>
      <c r="O451" s="65"/>
      <c r="P451" s="156"/>
      <c r="Q451" s="156"/>
      <c r="R451" s="166"/>
      <c r="S451" s="167"/>
      <c r="T451" s="167"/>
      <c r="U451" s="463"/>
      <c r="V451" s="70"/>
      <c r="W451" s="464"/>
      <c r="X451" s="43"/>
      <c r="Y451" s="43"/>
      <c r="Z451" s="44"/>
      <c r="AA451" s="44"/>
      <c r="AB451" s="43"/>
      <c r="AC451" s="450"/>
      <c r="AD451" s="43"/>
      <c r="AE451" s="43"/>
      <c r="AF451" s="43"/>
      <c r="AG451" s="43"/>
      <c r="AH451" s="43"/>
      <c r="AI451" s="43"/>
      <c r="AJ451" s="43"/>
      <c r="AK451" s="43"/>
      <c r="AL451" s="43"/>
      <c r="AM451" s="43"/>
      <c r="AN451" s="44"/>
      <c r="AO451" s="45"/>
      <c r="AP451" s="45"/>
      <c r="AQ451" s="25"/>
      <c r="AR451" s="25"/>
      <c r="AS451" s="25"/>
      <c r="AT451" s="25"/>
      <c r="AU451" s="35">
        <f>ROUND(H455*V432,0)</f>
        <v>410</v>
      </c>
      <c r="AV451" s="31"/>
    </row>
    <row r="452" spans="1:48" ht="17.100000000000001" customHeight="1" x14ac:dyDescent="0.15">
      <c r="A452" s="32">
        <v>43</v>
      </c>
      <c r="B452" s="33" t="s">
        <v>7060</v>
      </c>
      <c r="C452" s="34" t="s">
        <v>7061</v>
      </c>
      <c r="D452" s="422"/>
      <c r="E452" s="424"/>
      <c r="F452" s="29"/>
      <c r="G452" s="29"/>
      <c r="H452" s="1088"/>
      <c r="I452" s="1089"/>
      <c r="J452" s="1089"/>
      <c r="K452" s="1090"/>
      <c r="L452" s="418"/>
      <c r="M452" s="419"/>
      <c r="N452" s="419"/>
      <c r="O452" s="23"/>
      <c r="P452" s="167"/>
      <c r="Q452" s="167"/>
      <c r="R452" s="166"/>
      <c r="S452" s="167"/>
      <c r="T452" s="167"/>
      <c r="U452" s="463"/>
      <c r="V452" s="70"/>
      <c r="W452" s="464"/>
      <c r="X452" s="1202" t="s">
        <v>4824</v>
      </c>
      <c r="Y452" s="1202"/>
      <c r="Z452" s="1202"/>
      <c r="AA452" s="1202"/>
      <c r="AB452" s="1202"/>
      <c r="AC452" s="42" t="s">
        <v>4825</v>
      </c>
      <c r="AD452" s="99"/>
      <c r="AE452" s="99"/>
      <c r="AF452" s="99"/>
      <c r="AG452" s="99"/>
      <c r="AH452" s="99"/>
      <c r="AI452" s="43"/>
      <c r="AJ452" s="43"/>
      <c r="AK452" s="43"/>
      <c r="AL452" s="43"/>
      <c r="AM452" s="43"/>
      <c r="AN452" s="44" t="s">
        <v>17</v>
      </c>
      <c r="AO452" s="1157">
        <f>$AO$8</f>
        <v>0.7</v>
      </c>
      <c r="AP452" s="1157"/>
      <c r="AQ452" s="43"/>
      <c r="AR452" s="43"/>
      <c r="AS452" s="43"/>
      <c r="AT452" s="43"/>
      <c r="AU452" s="101">
        <f>ROUND(ROUND(H455*V432,0)*AO452,0)</f>
        <v>287</v>
      </c>
      <c r="AV452" s="31"/>
    </row>
    <row r="453" spans="1:48" ht="17.100000000000001" customHeight="1" x14ac:dyDescent="0.15">
      <c r="A453" s="32">
        <v>43</v>
      </c>
      <c r="B453" s="33" t="s">
        <v>7062</v>
      </c>
      <c r="C453" s="34" t="s">
        <v>7063</v>
      </c>
      <c r="D453" s="422"/>
      <c r="E453" s="424"/>
      <c r="F453" s="29"/>
      <c r="G453" s="29"/>
      <c r="H453" s="1088"/>
      <c r="I453" s="1089"/>
      <c r="J453" s="1089"/>
      <c r="K453" s="1090"/>
      <c r="L453" s="420"/>
      <c r="M453" s="421"/>
      <c r="N453" s="421"/>
      <c r="O453" s="26"/>
      <c r="P453" s="27"/>
      <c r="Q453" s="27"/>
      <c r="R453" s="166"/>
      <c r="S453" s="167"/>
      <c r="T453" s="167"/>
      <c r="U453" s="463"/>
      <c r="V453" s="70"/>
      <c r="W453" s="464"/>
      <c r="X453" s="1273"/>
      <c r="Y453" s="1273"/>
      <c r="Z453" s="1273"/>
      <c r="AA453" s="1273"/>
      <c r="AB453" s="1273"/>
      <c r="AC453" s="42" t="s">
        <v>4827</v>
      </c>
      <c r="AD453" s="99"/>
      <c r="AE453" s="99"/>
      <c r="AF453" s="99"/>
      <c r="AG453" s="99"/>
      <c r="AH453" s="99"/>
      <c r="AI453" s="43"/>
      <c r="AJ453" s="43"/>
      <c r="AK453" s="43"/>
      <c r="AL453" s="43"/>
      <c r="AM453" s="43"/>
      <c r="AN453" s="44" t="s">
        <v>17</v>
      </c>
      <c r="AO453" s="1157">
        <f>$AO$9</f>
        <v>0.5</v>
      </c>
      <c r="AP453" s="1157"/>
      <c r="AQ453" s="43"/>
      <c r="AR453" s="43"/>
      <c r="AS453" s="43"/>
      <c r="AT453" s="43"/>
      <c r="AU453" s="101">
        <f>ROUND(ROUND(H455*V432,0)*AO453,0)</f>
        <v>205</v>
      </c>
      <c r="AV453" s="31"/>
    </row>
    <row r="454" spans="1:48" ht="17.100000000000001" customHeight="1" x14ac:dyDescent="0.15">
      <c r="A454" s="32">
        <v>43</v>
      </c>
      <c r="B454" s="33" t="s">
        <v>7064</v>
      </c>
      <c r="C454" s="34" t="s">
        <v>7065</v>
      </c>
      <c r="D454" s="422"/>
      <c r="E454" s="424"/>
      <c r="F454" s="29"/>
      <c r="G454" s="29"/>
      <c r="H454" s="1088"/>
      <c r="I454" s="1089"/>
      <c r="J454" s="1089"/>
      <c r="K454" s="1090"/>
      <c r="L454" s="1271" t="s">
        <v>4829</v>
      </c>
      <c r="M454" s="1202"/>
      <c r="N454" s="1202"/>
      <c r="O454" s="1202"/>
      <c r="P454" s="1202"/>
      <c r="Q454" s="1202"/>
      <c r="R454" s="418"/>
      <c r="S454" s="419"/>
      <c r="T454" s="419"/>
      <c r="U454" s="463"/>
      <c r="V454" s="70"/>
      <c r="W454" s="464"/>
      <c r="X454" s="43"/>
      <c r="Y454" s="43"/>
      <c r="Z454" s="44"/>
      <c r="AA454" s="44"/>
      <c r="AB454" s="43"/>
      <c r="AC454" s="450"/>
      <c r="AD454" s="43"/>
      <c r="AE454" s="43"/>
      <c r="AF454" s="43"/>
      <c r="AG454" s="43"/>
      <c r="AH454" s="43"/>
      <c r="AI454" s="43"/>
      <c r="AJ454" s="43"/>
      <c r="AK454" s="43"/>
      <c r="AL454" s="43"/>
      <c r="AM454" s="43"/>
      <c r="AN454" s="44"/>
      <c r="AO454" s="45"/>
      <c r="AP454" s="45"/>
      <c r="AQ454" s="43"/>
      <c r="AR454" s="43"/>
      <c r="AS454" s="25"/>
      <c r="AT454" s="25"/>
      <c r="AU454" s="101">
        <f>ROUND(ROUND(H455*P456,0)*V432,0)</f>
        <v>396</v>
      </c>
      <c r="AV454" s="31"/>
    </row>
    <row r="455" spans="1:48" ht="17.100000000000001" customHeight="1" x14ac:dyDescent="0.15">
      <c r="A455" s="32">
        <v>43</v>
      </c>
      <c r="B455" s="33" t="s">
        <v>7066</v>
      </c>
      <c r="C455" s="34" t="s">
        <v>7067</v>
      </c>
      <c r="D455" s="422"/>
      <c r="E455" s="424"/>
      <c r="F455" s="29"/>
      <c r="G455" s="29"/>
      <c r="H455" s="1280">
        <f>'15就労移行支援(基本)'!K35</f>
        <v>820</v>
      </c>
      <c r="I455" s="1108"/>
      <c r="J455" s="4" t="s">
        <v>21</v>
      </c>
      <c r="K455" s="22"/>
      <c r="L455" s="1228"/>
      <c r="M455" s="1283"/>
      <c r="N455" s="1283"/>
      <c r="O455" s="1283"/>
      <c r="P455" s="1283"/>
      <c r="Q455" s="1283"/>
      <c r="R455" s="418"/>
      <c r="S455" s="419"/>
      <c r="T455" s="419"/>
      <c r="U455" s="463"/>
      <c r="V455" s="70"/>
      <c r="W455" s="464"/>
      <c r="X455" s="1202" t="s">
        <v>4824</v>
      </c>
      <c r="Y455" s="1202"/>
      <c r="Z455" s="1202"/>
      <c r="AA455" s="1202"/>
      <c r="AB455" s="1202"/>
      <c r="AC455" s="42" t="s">
        <v>4825</v>
      </c>
      <c r="AD455" s="99"/>
      <c r="AE455" s="99"/>
      <c r="AF455" s="99"/>
      <c r="AG455" s="99"/>
      <c r="AH455" s="99"/>
      <c r="AI455" s="43"/>
      <c r="AJ455" s="43"/>
      <c r="AK455" s="43"/>
      <c r="AL455" s="43"/>
      <c r="AM455" s="43"/>
      <c r="AN455" s="44" t="s">
        <v>17</v>
      </c>
      <c r="AO455" s="1157">
        <f>$AO$8</f>
        <v>0.7</v>
      </c>
      <c r="AP455" s="1157"/>
      <c r="AQ455" s="25"/>
      <c r="AR455" s="25"/>
      <c r="AS455" s="25"/>
      <c r="AT455" s="25"/>
      <c r="AU455" s="101">
        <f>ROUND(ROUND(ROUND(H455*P456,0)*V432,0)*AO455,0)</f>
        <v>277</v>
      </c>
      <c r="AV455" s="31"/>
    </row>
    <row r="456" spans="1:48" ht="17.100000000000001" customHeight="1" x14ac:dyDescent="0.15">
      <c r="A456" s="32">
        <v>43</v>
      </c>
      <c r="B456" s="33" t="s">
        <v>7068</v>
      </c>
      <c r="C456" s="34" t="s">
        <v>7069</v>
      </c>
      <c r="D456" s="422"/>
      <c r="E456" s="424"/>
      <c r="F456" s="29"/>
      <c r="G456" s="29"/>
      <c r="H456" s="418"/>
      <c r="I456" s="419"/>
      <c r="J456" s="419"/>
      <c r="K456" s="425"/>
      <c r="L456" s="420"/>
      <c r="M456" s="421"/>
      <c r="N456" s="421"/>
      <c r="O456" s="26" t="s">
        <v>17</v>
      </c>
      <c r="P456" s="1180">
        <f>$P$12</f>
        <v>0.96499999999999997</v>
      </c>
      <c r="Q456" s="1180"/>
      <c r="R456" s="166"/>
      <c r="S456" s="167"/>
      <c r="T456" s="167"/>
      <c r="U456" s="463"/>
      <c r="V456" s="70"/>
      <c r="W456" s="464"/>
      <c r="X456" s="1273"/>
      <c r="Y456" s="1273"/>
      <c r="Z456" s="1273"/>
      <c r="AA456" s="1273"/>
      <c r="AB456" s="1273"/>
      <c r="AC456" s="42" t="s">
        <v>4827</v>
      </c>
      <c r="AD456" s="99"/>
      <c r="AE456" s="99"/>
      <c r="AF456" s="99"/>
      <c r="AG456" s="99"/>
      <c r="AH456" s="99"/>
      <c r="AI456" s="43"/>
      <c r="AJ456" s="43"/>
      <c r="AK456" s="43"/>
      <c r="AL456" s="43"/>
      <c r="AM456" s="43"/>
      <c r="AN456" s="44" t="s">
        <v>17</v>
      </c>
      <c r="AO456" s="1157">
        <f>$AO$9</f>
        <v>0.5</v>
      </c>
      <c r="AP456" s="1157"/>
      <c r="AQ456" s="25"/>
      <c r="AR456" s="25"/>
      <c r="AS456" s="25"/>
      <c r="AT456" s="25"/>
      <c r="AU456" s="101">
        <f>ROUND(ROUND(ROUND(H455*P456,0)*V432,0)*AO456,0)</f>
        <v>198</v>
      </c>
      <c r="AV456" s="31"/>
    </row>
    <row r="457" spans="1:48" ht="17.100000000000001" customHeight="1" x14ac:dyDescent="0.15">
      <c r="A457" s="32">
        <v>43</v>
      </c>
      <c r="B457" s="33" t="s">
        <v>7070</v>
      </c>
      <c r="C457" s="34" t="s">
        <v>7071</v>
      </c>
      <c r="D457" s="422"/>
      <c r="E457" s="424"/>
      <c r="F457" s="29"/>
      <c r="G457" s="29"/>
      <c r="H457" s="20"/>
      <c r="K457" s="21"/>
      <c r="L457" s="416"/>
      <c r="M457" s="417"/>
      <c r="N457" s="417"/>
      <c r="O457" s="65"/>
      <c r="P457" s="156"/>
      <c r="Q457" s="156"/>
      <c r="R457" s="166"/>
      <c r="S457" s="167"/>
      <c r="T457" s="314"/>
      <c r="W457" s="449"/>
      <c r="X457" s="42"/>
      <c r="Y457" s="43"/>
      <c r="Z457" s="44"/>
      <c r="AA457" s="44"/>
      <c r="AB457" s="43"/>
      <c r="AC457" s="450"/>
      <c r="AD457" s="43"/>
      <c r="AE457" s="43"/>
      <c r="AF457" s="43"/>
      <c r="AG457" s="43"/>
      <c r="AH457" s="43"/>
      <c r="AI457" s="43"/>
      <c r="AJ457" s="43"/>
      <c r="AK457" s="43"/>
      <c r="AL457" s="43"/>
      <c r="AM457" s="43"/>
      <c r="AN457" s="44"/>
      <c r="AO457" s="45"/>
      <c r="AP457" s="45"/>
      <c r="AQ457" s="1198" t="s">
        <v>4833</v>
      </c>
      <c r="AR457" s="1281"/>
      <c r="AS457" s="1281"/>
      <c r="AT457" s="1299"/>
      <c r="AU457" s="101">
        <f>ROUND(ROUND(H455*V432,0)*AS460,0)</f>
        <v>390</v>
      </c>
      <c r="AV457" s="31"/>
    </row>
    <row r="458" spans="1:48" ht="17.100000000000001" customHeight="1" x14ac:dyDescent="0.15">
      <c r="A458" s="32">
        <v>43</v>
      </c>
      <c r="B458" s="33" t="s">
        <v>7072</v>
      </c>
      <c r="C458" s="34" t="s">
        <v>7073</v>
      </c>
      <c r="D458" s="422"/>
      <c r="E458" s="424"/>
      <c r="F458" s="29"/>
      <c r="G458" s="29"/>
      <c r="H458" s="20"/>
      <c r="K458" s="21"/>
      <c r="L458" s="418"/>
      <c r="M458" s="419"/>
      <c r="N458" s="419"/>
      <c r="O458" s="23"/>
      <c r="P458" s="167"/>
      <c r="Q458" s="167"/>
      <c r="R458" s="166"/>
      <c r="S458" s="167"/>
      <c r="T458" s="314"/>
      <c r="W458" s="449"/>
      <c r="X458" s="1271" t="s">
        <v>4824</v>
      </c>
      <c r="Y458" s="1202"/>
      <c r="Z458" s="1202"/>
      <c r="AA458" s="1202"/>
      <c r="AB458" s="1202"/>
      <c r="AC458" s="42" t="s">
        <v>4825</v>
      </c>
      <c r="AD458" s="99"/>
      <c r="AE458" s="99"/>
      <c r="AF458" s="99"/>
      <c r="AG458" s="99"/>
      <c r="AH458" s="99"/>
      <c r="AI458" s="43"/>
      <c r="AJ458" s="43"/>
      <c r="AK458" s="43"/>
      <c r="AL458" s="43"/>
      <c r="AM458" s="43"/>
      <c r="AN458" s="44" t="s">
        <v>17</v>
      </c>
      <c r="AO458" s="1157">
        <f>$AO$8</f>
        <v>0.7</v>
      </c>
      <c r="AP458" s="1157"/>
      <c r="AQ458" s="1268"/>
      <c r="AR458" s="1269"/>
      <c r="AS458" s="1269"/>
      <c r="AT458" s="1270"/>
      <c r="AU458" s="101">
        <f>ROUND(ROUND(ROUND(H455*V432,0)*AO458,0)*AS460,0)</f>
        <v>273</v>
      </c>
      <c r="AV458" s="31"/>
    </row>
    <row r="459" spans="1:48" ht="17.100000000000001" customHeight="1" x14ac:dyDescent="0.15">
      <c r="A459" s="32">
        <v>43</v>
      </c>
      <c r="B459" s="33" t="s">
        <v>7074</v>
      </c>
      <c r="C459" s="34" t="s">
        <v>7075</v>
      </c>
      <c r="D459" s="422"/>
      <c r="E459" s="424"/>
      <c r="F459" s="29"/>
      <c r="G459" s="29"/>
      <c r="H459" s="20"/>
      <c r="K459" s="21"/>
      <c r="L459" s="420"/>
      <c r="M459" s="421"/>
      <c r="N459" s="421"/>
      <c r="O459" s="26"/>
      <c r="P459" s="27"/>
      <c r="Q459" s="27"/>
      <c r="R459" s="166"/>
      <c r="S459" s="167"/>
      <c r="T459" s="314"/>
      <c r="W459" s="449"/>
      <c r="X459" s="1272"/>
      <c r="Y459" s="1273"/>
      <c r="Z459" s="1273"/>
      <c r="AA459" s="1273"/>
      <c r="AB459" s="1273"/>
      <c r="AC459" s="42" t="s">
        <v>4827</v>
      </c>
      <c r="AD459" s="99"/>
      <c r="AE459" s="99"/>
      <c r="AF459" s="99"/>
      <c r="AG459" s="99"/>
      <c r="AH459" s="99"/>
      <c r="AI459" s="43"/>
      <c r="AJ459" s="43"/>
      <c r="AK459" s="43"/>
      <c r="AL459" s="43"/>
      <c r="AM459" s="43"/>
      <c r="AN459" s="44" t="s">
        <v>17</v>
      </c>
      <c r="AO459" s="1157">
        <f>$AO$9</f>
        <v>0.5</v>
      </c>
      <c r="AP459" s="1157"/>
      <c r="AQ459" s="20"/>
      <c r="AR459" s="4"/>
      <c r="AS459" s="4"/>
      <c r="AT459" s="21"/>
      <c r="AU459" s="101">
        <f>ROUND(ROUND(ROUND(H455*V432,0)*AO459,0)*AS460,0)</f>
        <v>195</v>
      </c>
      <c r="AV459" s="31"/>
    </row>
    <row r="460" spans="1:48" ht="17.100000000000001" customHeight="1" x14ac:dyDescent="0.15">
      <c r="A460" s="32">
        <v>43</v>
      </c>
      <c r="B460" s="33" t="s">
        <v>7076</v>
      </c>
      <c r="C460" s="34" t="s">
        <v>7077</v>
      </c>
      <c r="D460" s="422"/>
      <c r="E460" s="424"/>
      <c r="F460" s="29"/>
      <c r="G460" s="29"/>
      <c r="H460" s="20"/>
      <c r="K460" s="21"/>
      <c r="L460" s="1271" t="s">
        <v>4829</v>
      </c>
      <c r="M460" s="1202"/>
      <c r="N460" s="1202"/>
      <c r="O460" s="1202"/>
      <c r="P460" s="1202"/>
      <c r="Q460" s="1202"/>
      <c r="R460" s="418"/>
      <c r="S460" s="419"/>
      <c r="T460" s="425"/>
      <c r="W460" s="449"/>
      <c r="X460" s="42"/>
      <c r="Y460" s="43"/>
      <c r="Z460" s="44"/>
      <c r="AA460" s="44"/>
      <c r="AB460" s="43"/>
      <c r="AC460" s="450"/>
      <c r="AD460" s="43"/>
      <c r="AE460" s="43"/>
      <c r="AF460" s="43"/>
      <c r="AG460" s="43"/>
      <c r="AH460" s="43"/>
      <c r="AI460" s="43"/>
      <c r="AJ460" s="43"/>
      <c r="AK460" s="43"/>
      <c r="AL460" s="43"/>
      <c r="AM460" s="43"/>
      <c r="AN460" s="44"/>
      <c r="AO460" s="45"/>
      <c r="AP460" s="45"/>
      <c r="AQ460" s="20"/>
      <c r="AR460" s="23" t="s">
        <v>17</v>
      </c>
      <c r="AS460" s="1158">
        <f>AS448</f>
        <v>0.95</v>
      </c>
      <c r="AT460" s="1159"/>
      <c r="AU460" s="101">
        <f>ROUND(ROUND(ROUND(H455*P462,0)*V432,0)*AS460,0)</f>
        <v>376</v>
      </c>
      <c r="AV460" s="31"/>
    </row>
    <row r="461" spans="1:48" ht="17.100000000000001" customHeight="1" x14ac:dyDescent="0.15">
      <c r="A461" s="32">
        <v>43</v>
      </c>
      <c r="B461" s="33" t="s">
        <v>7078</v>
      </c>
      <c r="C461" s="34" t="s">
        <v>7079</v>
      </c>
      <c r="D461" s="422"/>
      <c r="E461" s="424"/>
      <c r="F461" s="29"/>
      <c r="G461" s="29"/>
      <c r="H461" s="20"/>
      <c r="K461" s="21"/>
      <c r="L461" s="1228"/>
      <c r="M461" s="1283"/>
      <c r="N461" s="1283"/>
      <c r="O461" s="1283"/>
      <c r="P461" s="1283"/>
      <c r="Q461" s="1283"/>
      <c r="R461" s="418"/>
      <c r="S461" s="419"/>
      <c r="T461" s="425"/>
      <c r="W461" s="449"/>
      <c r="X461" s="1271" t="s">
        <v>4824</v>
      </c>
      <c r="Y461" s="1202"/>
      <c r="Z461" s="1202"/>
      <c r="AA461" s="1202"/>
      <c r="AB461" s="1202"/>
      <c r="AC461" s="42" t="s">
        <v>4825</v>
      </c>
      <c r="AD461" s="99"/>
      <c r="AE461" s="99"/>
      <c r="AF461" s="99"/>
      <c r="AG461" s="99"/>
      <c r="AH461" s="99"/>
      <c r="AI461" s="43"/>
      <c r="AJ461" s="43"/>
      <c r="AK461" s="43"/>
      <c r="AL461" s="43"/>
      <c r="AM461" s="43"/>
      <c r="AN461" s="44" t="s">
        <v>17</v>
      </c>
      <c r="AO461" s="1157">
        <f>$AO$8</f>
        <v>0.7</v>
      </c>
      <c r="AP461" s="1157"/>
      <c r="AQ461" s="20"/>
      <c r="AR461" s="4"/>
      <c r="AS461" s="4"/>
      <c r="AT461" s="21"/>
      <c r="AU461" s="101">
        <f>ROUND(ROUND(ROUND(ROUND(H455*P462,0)*V432,0)*AO461,0)*AS460,0)</f>
        <v>263</v>
      </c>
      <c r="AV461" s="31"/>
    </row>
    <row r="462" spans="1:48" ht="17.100000000000001" customHeight="1" x14ac:dyDescent="0.15">
      <c r="A462" s="32">
        <v>43</v>
      </c>
      <c r="B462" s="33" t="s">
        <v>7080</v>
      </c>
      <c r="C462" s="34" t="s">
        <v>7081</v>
      </c>
      <c r="D462" s="422"/>
      <c r="E462" s="424"/>
      <c r="F462" s="29"/>
      <c r="G462" s="29"/>
      <c r="H462" s="20"/>
      <c r="K462" s="21"/>
      <c r="L462" s="420"/>
      <c r="M462" s="421"/>
      <c r="N462" s="421"/>
      <c r="O462" s="26" t="s">
        <v>17</v>
      </c>
      <c r="P462" s="1180">
        <f>$P$12</f>
        <v>0.96499999999999997</v>
      </c>
      <c r="Q462" s="1180"/>
      <c r="R462" s="166"/>
      <c r="S462" s="167"/>
      <c r="T462" s="314"/>
      <c r="W462" s="449"/>
      <c r="X462" s="1272"/>
      <c r="Y462" s="1273"/>
      <c r="Z462" s="1273"/>
      <c r="AA462" s="1273"/>
      <c r="AB462" s="1273"/>
      <c r="AC462" s="42" t="s">
        <v>4827</v>
      </c>
      <c r="AD462" s="99"/>
      <c r="AE462" s="99"/>
      <c r="AF462" s="99"/>
      <c r="AG462" s="99"/>
      <c r="AH462" s="99"/>
      <c r="AI462" s="43"/>
      <c r="AJ462" s="43"/>
      <c r="AK462" s="43"/>
      <c r="AL462" s="43"/>
      <c r="AM462" s="43"/>
      <c r="AN462" s="44" t="s">
        <v>17</v>
      </c>
      <c r="AO462" s="1157">
        <f>$AO$9</f>
        <v>0.5</v>
      </c>
      <c r="AP462" s="1157"/>
      <c r="AQ462" s="24"/>
      <c r="AR462" s="25"/>
      <c r="AS462" s="25"/>
      <c r="AT462" s="38"/>
      <c r="AU462" s="101">
        <f>ROUND(ROUND(ROUND(ROUND(H455*P462,0)*V432,0)*AO462,0)*AS460,0)</f>
        <v>188</v>
      </c>
      <c r="AV462" s="31"/>
    </row>
    <row r="463" spans="1:48" ht="17.100000000000001" customHeight="1" x14ac:dyDescent="0.15">
      <c r="A463" s="32">
        <v>43</v>
      </c>
      <c r="B463" s="33" t="s">
        <v>7082</v>
      </c>
      <c r="C463" s="34" t="s">
        <v>7083</v>
      </c>
      <c r="D463" s="422"/>
      <c r="E463" s="424"/>
      <c r="F463" s="36"/>
      <c r="G463" s="29"/>
      <c r="H463" s="1085" t="s">
        <v>4866</v>
      </c>
      <c r="I463" s="1086"/>
      <c r="J463" s="1086"/>
      <c r="K463" s="1087"/>
      <c r="L463" s="416"/>
      <c r="M463" s="417"/>
      <c r="N463" s="417"/>
      <c r="O463" s="65"/>
      <c r="P463" s="156"/>
      <c r="Q463" s="156"/>
      <c r="R463" s="1301" t="s">
        <v>6169</v>
      </c>
      <c r="S463" s="1311"/>
      <c r="T463" s="1312"/>
      <c r="U463" s="1219" t="s">
        <v>7011</v>
      </c>
      <c r="V463" s="1219"/>
      <c r="W463" s="1220"/>
      <c r="X463" s="43"/>
      <c r="Y463" s="43"/>
      <c r="Z463" s="44"/>
      <c r="AA463" s="44"/>
      <c r="AB463" s="43"/>
      <c r="AC463" s="450"/>
      <c r="AD463" s="43"/>
      <c r="AE463" s="43"/>
      <c r="AF463" s="43"/>
      <c r="AG463" s="43"/>
      <c r="AH463" s="43"/>
      <c r="AI463" s="43"/>
      <c r="AJ463" s="43"/>
      <c r="AK463" s="43"/>
      <c r="AL463" s="43"/>
      <c r="AM463" s="43"/>
      <c r="AN463" s="44"/>
      <c r="AO463" s="45"/>
      <c r="AP463" s="45"/>
      <c r="AQ463" s="43"/>
      <c r="AR463" s="43"/>
      <c r="AS463" s="43"/>
      <c r="AT463" s="43"/>
      <c r="AU463" s="35">
        <f>ROUND(H467*V468,0)</f>
        <v>345</v>
      </c>
      <c r="AV463" s="31"/>
    </row>
    <row r="464" spans="1:48" ht="17.100000000000001" customHeight="1" x14ac:dyDescent="0.15">
      <c r="A464" s="32">
        <v>43</v>
      </c>
      <c r="B464" s="33" t="s">
        <v>7084</v>
      </c>
      <c r="C464" s="34" t="s">
        <v>7085</v>
      </c>
      <c r="D464" s="422"/>
      <c r="E464" s="424"/>
      <c r="F464" s="29"/>
      <c r="G464" s="29"/>
      <c r="H464" s="1088"/>
      <c r="I464" s="1089"/>
      <c r="J464" s="1089"/>
      <c r="K464" s="1090"/>
      <c r="L464" s="418"/>
      <c r="M464" s="419"/>
      <c r="N464" s="419"/>
      <c r="O464" s="23"/>
      <c r="P464" s="167"/>
      <c r="Q464" s="167"/>
      <c r="R464" s="1313"/>
      <c r="S464" s="1314"/>
      <c r="T464" s="1315"/>
      <c r="U464" s="1309"/>
      <c r="V464" s="1309"/>
      <c r="W464" s="1310"/>
      <c r="X464" s="1202" t="s">
        <v>4824</v>
      </c>
      <c r="Y464" s="1202"/>
      <c r="Z464" s="1202"/>
      <c r="AA464" s="1202"/>
      <c r="AB464" s="1202"/>
      <c r="AC464" s="42" t="s">
        <v>4825</v>
      </c>
      <c r="AD464" s="99"/>
      <c r="AE464" s="99"/>
      <c r="AF464" s="99"/>
      <c r="AG464" s="99"/>
      <c r="AH464" s="99"/>
      <c r="AI464" s="43"/>
      <c r="AJ464" s="43"/>
      <c r="AK464" s="43"/>
      <c r="AL464" s="43"/>
      <c r="AM464" s="43"/>
      <c r="AN464" s="44" t="s">
        <v>17</v>
      </c>
      <c r="AO464" s="1157">
        <f>$AO$8</f>
        <v>0.7</v>
      </c>
      <c r="AP464" s="1157"/>
      <c r="AQ464" s="43"/>
      <c r="AR464" s="43"/>
      <c r="AS464" s="43"/>
      <c r="AT464" s="43"/>
      <c r="AU464" s="101">
        <f>ROUND(ROUND(H467*V468,0)*AO464,0)</f>
        <v>242</v>
      </c>
      <c r="AV464" s="31"/>
    </row>
    <row r="465" spans="1:48" ht="17.100000000000001" customHeight="1" x14ac:dyDescent="0.15">
      <c r="A465" s="32">
        <v>43</v>
      </c>
      <c r="B465" s="33" t="s">
        <v>7086</v>
      </c>
      <c r="C465" s="34" t="s">
        <v>7087</v>
      </c>
      <c r="D465" s="422"/>
      <c r="E465" s="424"/>
      <c r="F465" s="29"/>
      <c r="G465" s="29"/>
      <c r="H465" s="1088"/>
      <c r="I465" s="1089"/>
      <c r="J465" s="1089"/>
      <c r="K465" s="1090"/>
      <c r="L465" s="420"/>
      <c r="M465" s="421"/>
      <c r="N465" s="421"/>
      <c r="O465" s="26"/>
      <c r="P465" s="27"/>
      <c r="Q465" s="27"/>
      <c r="R465" s="1313"/>
      <c r="S465" s="1314"/>
      <c r="T465" s="1315"/>
      <c r="U465" s="1309"/>
      <c r="V465" s="1309"/>
      <c r="W465" s="1310"/>
      <c r="X465" s="1273"/>
      <c r="Y465" s="1273"/>
      <c r="Z465" s="1273"/>
      <c r="AA465" s="1273"/>
      <c r="AB465" s="1273"/>
      <c r="AC465" s="42" t="s">
        <v>4827</v>
      </c>
      <c r="AD465" s="99"/>
      <c r="AE465" s="99"/>
      <c r="AF465" s="99"/>
      <c r="AG465" s="99"/>
      <c r="AH465" s="99"/>
      <c r="AI465" s="43"/>
      <c r="AJ465" s="43"/>
      <c r="AK465" s="43"/>
      <c r="AL465" s="43"/>
      <c r="AM465" s="43"/>
      <c r="AN465" s="44" t="s">
        <v>17</v>
      </c>
      <c r="AO465" s="1157">
        <f>$AO$9</f>
        <v>0.5</v>
      </c>
      <c r="AP465" s="1157"/>
      <c r="AQ465" s="43"/>
      <c r="AR465" s="43"/>
      <c r="AS465" s="43"/>
      <c r="AT465" s="43"/>
      <c r="AU465" s="101">
        <f>ROUND(ROUND(H467*V468,0)*AO465,0)</f>
        <v>173</v>
      </c>
      <c r="AV465" s="31"/>
    </row>
    <row r="466" spans="1:48" ht="17.100000000000001" customHeight="1" x14ac:dyDescent="0.15">
      <c r="A466" s="32">
        <v>43</v>
      </c>
      <c r="B466" s="33" t="s">
        <v>7088</v>
      </c>
      <c r="C466" s="34" t="s">
        <v>7089</v>
      </c>
      <c r="D466" s="422"/>
      <c r="E466" s="424"/>
      <c r="F466" s="29"/>
      <c r="G466" s="29"/>
      <c r="H466" s="1088"/>
      <c r="I466" s="1089"/>
      <c r="J466" s="1089"/>
      <c r="K466" s="1090"/>
      <c r="L466" s="1271" t="s">
        <v>4829</v>
      </c>
      <c r="M466" s="1202"/>
      <c r="N466" s="1202"/>
      <c r="O466" s="1202"/>
      <c r="P466" s="1202"/>
      <c r="Q466" s="1202"/>
      <c r="R466" s="1313"/>
      <c r="S466" s="1314"/>
      <c r="T466" s="1315"/>
      <c r="U466" s="1069"/>
      <c r="V466" s="1069"/>
      <c r="W466" s="1070"/>
      <c r="X466" s="43"/>
      <c r="Y466" s="43"/>
      <c r="Z466" s="44"/>
      <c r="AA466" s="44"/>
      <c r="AB466" s="43"/>
      <c r="AC466" s="450"/>
      <c r="AD466" s="43"/>
      <c r="AE466" s="43"/>
      <c r="AF466" s="43"/>
      <c r="AG466" s="43"/>
      <c r="AH466" s="43"/>
      <c r="AI466" s="43"/>
      <c r="AJ466" s="43"/>
      <c r="AK466" s="43"/>
      <c r="AL466" s="43"/>
      <c r="AM466" s="43"/>
      <c r="AN466" s="44"/>
      <c r="AO466" s="45"/>
      <c r="AP466" s="45"/>
      <c r="AQ466" s="43"/>
      <c r="AR466" s="43"/>
      <c r="AS466" s="25"/>
      <c r="AT466" s="25"/>
      <c r="AU466" s="101">
        <f>ROUND(ROUND(H467*P468,0)*V468,0)</f>
        <v>333</v>
      </c>
      <c r="AV466" s="31"/>
    </row>
    <row r="467" spans="1:48" ht="17.100000000000001" customHeight="1" x14ac:dyDescent="0.15">
      <c r="A467" s="32">
        <v>43</v>
      </c>
      <c r="B467" s="33" t="s">
        <v>7090</v>
      </c>
      <c r="C467" s="34" t="s">
        <v>7091</v>
      </c>
      <c r="D467" s="422"/>
      <c r="E467" s="424"/>
      <c r="F467" s="29"/>
      <c r="G467" s="29"/>
      <c r="H467" s="1280">
        <f>'15就労移行支援(基本)'!K47</f>
        <v>690</v>
      </c>
      <c r="I467" s="1108"/>
      <c r="J467" s="4" t="s">
        <v>21</v>
      </c>
      <c r="K467" s="22"/>
      <c r="L467" s="1228"/>
      <c r="M467" s="1283"/>
      <c r="N467" s="1283"/>
      <c r="O467" s="1283"/>
      <c r="P467" s="1283"/>
      <c r="Q467" s="1283"/>
      <c r="R467" s="1313"/>
      <c r="S467" s="1314"/>
      <c r="T467" s="1315"/>
      <c r="W467" s="449"/>
      <c r="X467" s="1271" t="s">
        <v>4824</v>
      </c>
      <c r="Y467" s="1202"/>
      <c r="Z467" s="1202"/>
      <c r="AA467" s="1202"/>
      <c r="AB467" s="1202"/>
      <c r="AC467" s="42" t="s">
        <v>4825</v>
      </c>
      <c r="AD467" s="99"/>
      <c r="AE467" s="99"/>
      <c r="AF467" s="99"/>
      <c r="AG467" s="99"/>
      <c r="AH467" s="99"/>
      <c r="AI467" s="43"/>
      <c r="AJ467" s="43"/>
      <c r="AK467" s="43"/>
      <c r="AL467" s="43"/>
      <c r="AM467" s="43"/>
      <c r="AN467" s="44" t="s">
        <v>17</v>
      </c>
      <c r="AO467" s="1157">
        <f>$AO$8</f>
        <v>0.7</v>
      </c>
      <c r="AP467" s="1157"/>
      <c r="AQ467" s="25"/>
      <c r="AR467" s="25"/>
      <c r="AS467" s="25"/>
      <c r="AT467" s="25"/>
      <c r="AU467" s="101">
        <f>ROUND(ROUND(ROUND(H467*P468,0)*V468,0)*AO467,0)</f>
        <v>233</v>
      </c>
      <c r="AV467" s="31"/>
    </row>
    <row r="468" spans="1:48" ht="17.100000000000001" customHeight="1" x14ac:dyDescent="0.15">
      <c r="A468" s="32">
        <v>43</v>
      </c>
      <c r="B468" s="33" t="s">
        <v>7092</v>
      </c>
      <c r="C468" s="34" t="s">
        <v>7093</v>
      </c>
      <c r="D468" s="422"/>
      <c r="E468" s="424"/>
      <c r="F468" s="29"/>
      <c r="G468" s="29"/>
      <c r="H468" s="418"/>
      <c r="I468" s="419"/>
      <c r="J468" s="419"/>
      <c r="K468" s="425"/>
      <c r="L468" s="420"/>
      <c r="M468" s="421"/>
      <c r="N468" s="421"/>
      <c r="O468" s="26" t="s">
        <v>17</v>
      </c>
      <c r="P468" s="1180">
        <f>$P$12</f>
        <v>0.96499999999999997</v>
      </c>
      <c r="Q468" s="1180"/>
      <c r="R468" s="1276"/>
      <c r="S468" s="1277"/>
      <c r="T468" s="1278"/>
      <c r="U468" s="23" t="s">
        <v>17</v>
      </c>
      <c r="V468" s="1158">
        <f>V432</f>
        <v>0.5</v>
      </c>
      <c r="W468" s="1159"/>
      <c r="X468" s="1272"/>
      <c r="Y468" s="1273"/>
      <c r="Z468" s="1273"/>
      <c r="AA468" s="1273"/>
      <c r="AB468" s="1273"/>
      <c r="AC468" s="42" t="s">
        <v>4827</v>
      </c>
      <c r="AD468" s="99"/>
      <c r="AE468" s="99"/>
      <c r="AF468" s="99"/>
      <c r="AG468" s="99"/>
      <c r="AH468" s="99"/>
      <c r="AI468" s="43"/>
      <c r="AJ468" s="43"/>
      <c r="AK468" s="43"/>
      <c r="AL468" s="43"/>
      <c r="AM468" s="43"/>
      <c r="AN468" s="44" t="s">
        <v>17</v>
      </c>
      <c r="AO468" s="1157">
        <f>$AO$9</f>
        <v>0.5</v>
      </c>
      <c r="AP468" s="1157"/>
      <c r="AQ468" s="25"/>
      <c r="AR468" s="25"/>
      <c r="AS468" s="25"/>
      <c r="AT468" s="25"/>
      <c r="AU468" s="101">
        <f>ROUND(ROUND(ROUND(H467*P468,0)*V468,0)*AO468,0)</f>
        <v>167</v>
      </c>
      <c r="AV468" s="31"/>
    </row>
    <row r="469" spans="1:48" ht="17.100000000000001" customHeight="1" x14ac:dyDescent="0.15">
      <c r="A469" s="32">
        <v>43</v>
      </c>
      <c r="B469" s="33" t="s">
        <v>7094</v>
      </c>
      <c r="C469" s="34" t="s">
        <v>7095</v>
      </c>
      <c r="D469" s="422"/>
      <c r="E469" s="424"/>
      <c r="F469" s="29"/>
      <c r="G469" s="29"/>
      <c r="H469" s="20"/>
      <c r="K469" s="21"/>
      <c r="L469" s="416"/>
      <c r="M469" s="417"/>
      <c r="N469" s="417"/>
      <c r="O469" s="65"/>
      <c r="P469" s="156"/>
      <c r="Q469" s="156"/>
      <c r="R469" s="166"/>
      <c r="S469" s="167"/>
      <c r="T469" s="314"/>
      <c r="W469" s="449"/>
      <c r="X469" s="42"/>
      <c r="Y469" s="43"/>
      <c r="Z469" s="44"/>
      <c r="AA469" s="44"/>
      <c r="AB469" s="43"/>
      <c r="AC469" s="450"/>
      <c r="AD469" s="43"/>
      <c r="AE469" s="43"/>
      <c r="AF469" s="43"/>
      <c r="AG469" s="43"/>
      <c r="AH469" s="43"/>
      <c r="AI469" s="43"/>
      <c r="AJ469" s="43"/>
      <c r="AK469" s="43"/>
      <c r="AL469" s="43"/>
      <c r="AM469" s="43"/>
      <c r="AN469" s="44"/>
      <c r="AO469" s="45"/>
      <c r="AP469" s="45"/>
      <c r="AQ469" s="1198" t="s">
        <v>4833</v>
      </c>
      <c r="AR469" s="1281"/>
      <c r="AS469" s="1281"/>
      <c r="AT469" s="1299"/>
      <c r="AU469" s="101">
        <f>ROUND(ROUND(H467*V468,0)*AS472,0)</f>
        <v>328</v>
      </c>
      <c r="AV469" s="31"/>
    </row>
    <row r="470" spans="1:48" ht="17.100000000000001" customHeight="1" x14ac:dyDescent="0.15">
      <c r="A470" s="32">
        <v>43</v>
      </c>
      <c r="B470" s="33" t="s">
        <v>7096</v>
      </c>
      <c r="C470" s="34" t="s">
        <v>7097</v>
      </c>
      <c r="D470" s="422"/>
      <c r="E470" s="424"/>
      <c r="F470" s="29"/>
      <c r="G470" s="29"/>
      <c r="H470" s="20"/>
      <c r="K470" s="21"/>
      <c r="L470" s="418"/>
      <c r="M470" s="419"/>
      <c r="N470" s="419"/>
      <c r="O470" s="23"/>
      <c r="P470" s="167"/>
      <c r="Q470" s="167"/>
      <c r="R470" s="166"/>
      <c r="S470" s="167"/>
      <c r="T470" s="314"/>
      <c r="W470" s="449"/>
      <c r="X470" s="1271" t="s">
        <v>4824</v>
      </c>
      <c r="Y470" s="1202"/>
      <c r="Z470" s="1202"/>
      <c r="AA470" s="1202"/>
      <c r="AB470" s="1202"/>
      <c r="AC470" s="42" t="s">
        <v>4825</v>
      </c>
      <c r="AD470" s="99"/>
      <c r="AE470" s="99"/>
      <c r="AF470" s="99"/>
      <c r="AG470" s="99"/>
      <c r="AH470" s="99"/>
      <c r="AI470" s="43"/>
      <c r="AJ470" s="43"/>
      <c r="AK470" s="43"/>
      <c r="AL470" s="43"/>
      <c r="AM470" s="43"/>
      <c r="AN470" s="44" t="s">
        <v>17</v>
      </c>
      <c r="AO470" s="1157">
        <f>$AO$8</f>
        <v>0.7</v>
      </c>
      <c r="AP470" s="1157"/>
      <c r="AQ470" s="1268"/>
      <c r="AR470" s="1269"/>
      <c r="AS470" s="1269"/>
      <c r="AT470" s="1270"/>
      <c r="AU470" s="101">
        <f>ROUND(ROUND(ROUND(H467*V468,0)*AO470,0)*AS472,0)</f>
        <v>230</v>
      </c>
      <c r="AV470" s="31"/>
    </row>
    <row r="471" spans="1:48" ht="17.100000000000001" customHeight="1" x14ac:dyDescent="0.15">
      <c r="A471" s="32">
        <v>43</v>
      </c>
      <c r="B471" s="33" t="s">
        <v>7098</v>
      </c>
      <c r="C471" s="34" t="s">
        <v>7099</v>
      </c>
      <c r="D471" s="422"/>
      <c r="E471" s="424"/>
      <c r="F471" s="29"/>
      <c r="G471" s="29"/>
      <c r="H471" s="20"/>
      <c r="K471" s="21"/>
      <c r="L471" s="420"/>
      <c r="M471" s="421"/>
      <c r="N471" s="421"/>
      <c r="O471" s="26"/>
      <c r="P471" s="27"/>
      <c r="Q471" s="27"/>
      <c r="R471" s="166"/>
      <c r="S471" s="167"/>
      <c r="T471" s="314"/>
      <c r="W471" s="449"/>
      <c r="X471" s="1272"/>
      <c r="Y471" s="1273"/>
      <c r="Z471" s="1273"/>
      <c r="AA471" s="1273"/>
      <c r="AB471" s="1273"/>
      <c r="AC471" s="42" t="s">
        <v>4827</v>
      </c>
      <c r="AD471" s="99"/>
      <c r="AE471" s="99"/>
      <c r="AF471" s="99"/>
      <c r="AG471" s="99"/>
      <c r="AH471" s="99"/>
      <c r="AI471" s="43"/>
      <c r="AJ471" s="43"/>
      <c r="AK471" s="43"/>
      <c r="AL471" s="43"/>
      <c r="AM471" s="43"/>
      <c r="AN471" s="44" t="s">
        <v>17</v>
      </c>
      <c r="AO471" s="1157">
        <f>$AO$9</f>
        <v>0.5</v>
      </c>
      <c r="AP471" s="1157"/>
      <c r="AQ471" s="20"/>
      <c r="AR471" s="4"/>
      <c r="AS471" s="4"/>
      <c r="AT471" s="21"/>
      <c r="AU471" s="101">
        <f>ROUND(ROUND(ROUND(H467*V468,0)*AO471,0)*AS472,0)</f>
        <v>164</v>
      </c>
      <c r="AV471" s="31"/>
    </row>
    <row r="472" spans="1:48" ht="17.100000000000001" customHeight="1" x14ac:dyDescent="0.15">
      <c r="A472" s="32">
        <v>43</v>
      </c>
      <c r="B472" s="33" t="s">
        <v>7100</v>
      </c>
      <c r="C472" s="34" t="s">
        <v>7101</v>
      </c>
      <c r="D472" s="422"/>
      <c r="E472" s="424"/>
      <c r="F472" s="29"/>
      <c r="G472" s="29"/>
      <c r="H472" s="20"/>
      <c r="K472" s="21"/>
      <c r="L472" s="1271" t="s">
        <v>4829</v>
      </c>
      <c r="M472" s="1202"/>
      <c r="N472" s="1202"/>
      <c r="O472" s="1202"/>
      <c r="P472" s="1202"/>
      <c r="Q472" s="1202"/>
      <c r="R472" s="418"/>
      <c r="S472" s="419"/>
      <c r="T472" s="425"/>
      <c r="W472" s="449"/>
      <c r="X472" s="42"/>
      <c r="Y472" s="43"/>
      <c r="Z472" s="44"/>
      <c r="AA472" s="44"/>
      <c r="AB472" s="43"/>
      <c r="AC472" s="450"/>
      <c r="AD472" s="43"/>
      <c r="AE472" s="43"/>
      <c r="AF472" s="43"/>
      <c r="AG472" s="43"/>
      <c r="AH472" s="43"/>
      <c r="AI472" s="43"/>
      <c r="AJ472" s="43"/>
      <c r="AK472" s="43"/>
      <c r="AL472" s="43"/>
      <c r="AM472" s="43"/>
      <c r="AN472" s="44"/>
      <c r="AO472" s="45"/>
      <c r="AP472" s="45"/>
      <c r="AQ472" s="20"/>
      <c r="AR472" s="23" t="s">
        <v>17</v>
      </c>
      <c r="AS472" s="1158">
        <f>AS460</f>
        <v>0.95</v>
      </c>
      <c r="AT472" s="1159"/>
      <c r="AU472" s="101">
        <f>ROUND(ROUND(ROUND(H467*P474,0)*V468,0)*AS472,0)</f>
        <v>316</v>
      </c>
      <c r="AV472" s="31"/>
    </row>
    <row r="473" spans="1:48" ht="17.100000000000001" customHeight="1" x14ac:dyDescent="0.15">
      <c r="A473" s="32">
        <v>43</v>
      </c>
      <c r="B473" s="33" t="s">
        <v>7102</v>
      </c>
      <c r="C473" s="34" t="s">
        <v>7103</v>
      </c>
      <c r="D473" s="422"/>
      <c r="E473" s="424"/>
      <c r="F473" s="29"/>
      <c r="G473" s="29"/>
      <c r="H473" s="20"/>
      <c r="K473" s="21"/>
      <c r="L473" s="1228"/>
      <c r="M473" s="1283"/>
      <c r="N473" s="1283"/>
      <c r="O473" s="1283"/>
      <c r="P473" s="1283"/>
      <c r="Q473" s="1283"/>
      <c r="R473" s="418"/>
      <c r="S473" s="419"/>
      <c r="T473" s="425"/>
      <c r="W473" s="449"/>
      <c r="X473" s="1271" t="s">
        <v>4824</v>
      </c>
      <c r="Y473" s="1202"/>
      <c r="Z473" s="1202"/>
      <c r="AA473" s="1202"/>
      <c r="AB473" s="1202"/>
      <c r="AC473" s="42" t="s">
        <v>4825</v>
      </c>
      <c r="AD473" s="99"/>
      <c r="AE473" s="99"/>
      <c r="AF473" s="99"/>
      <c r="AG473" s="99"/>
      <c r="AH473" s="99"/>
      <c r="AI473" s="43"/>
      <c r="AJ473" s="43"/>
      <c r="AK473" s="43"/>
      <c r="AL473" s="43"/>
      <c r="AM473" s="43"/>
      <c r="AN473" s="44" t="s">
        <v>17</v>
      </c>
      <c r="AO473" s="1157">
        <f>$AO$8</f>
        <v>0.7</v>
      </c>
      <c r="AP473" s="1157"/>
      <c r="AQ473" s="20"/>
      <c r="AR473" s="4"/>
      <c r="AS473" s="4"/>
      <c r="AT473" s="21"/>
      <c r="AU473" s="101">
        <f>ROUND(ROUND(ROUND(ROUND(H467*P474,0)*V468,0)*AO473,0)*AS472,0)</f>
        <v>221</v>
      </c>
      <c r="AV473" s="31"/>
    </row>
    <row r="474" spans="1:48" ht="17.100000000000001" customHeight="1" x14ac:dyDescent="0.15">
      <c r="A474" s="32">
        <v>43</v>
      </c>
      <c r="B474" s="33" t="s">
        <v>7104</v>
      </c>
      <c r="C474" s="34" t="s">
        <v>7105</v>
      </c>
      <c r="D474" s="422"/>
      <c r="E474" s="424"/>
      <c r="F474" s="29"/>
      <c r="G474" s="29"/>
      <c r="H474" s="20"/>
      <c r="K474" s="21"/>
      <c r="L474" s="420"/>
      <c r="M474" s="421"/>
      <c r="N474" s="421"/>
      <c r="O474" s="26" t="s">
        <v>17</v>
      </c>
      <c r="P474" s="1180">
        <f>$P$12</f>
        <v>0.96499999999999997</v>
      </c>
      <c r="Q474" s="1180"/>
      <c r="R474" s="166"/>
      <c r="S474" s="167"/>
      <c r="T474" s="314"/>
      <c r="W474" s="449"/>
      <c r="X474" s="1272"/>
      <c r="Y474" s="1273"/>
      <c r="Z474" s="1273"/>
      <c r="AA474" s="1273"/>
      <c r="AB474" s="1273"/>
      <c r="AC474" s="42" t="s">
        <v>4827</v>
      </c>
      <c r="AD474" s="99"/>
      <c r="AE474" s="99"/>
      <c r="AF474" s="99"/>
      <c r="AG474" s="99"/>
      <c r="AH474" s="99"/>
      <c r="AI474" s="43"/>
      <c r="AJ474" s="43"/>
      <c r="AK474" s="43"/>
      <c r="AL474" s="43"/>
      <c r="AM474" s="43"/>
      <c r="AN474" s="44" t="s">
        <v>17</v>
      </c>
      <c r="AO474" s="1157">
        <f>$AO$9</f>
        <v>0.5</v>
      </c>
      <c r="AP474" s="1157"/>
      <c r="AQ474" s="24"/>
      <c r="AR474" s="25"/>
      <c r="AS474" s="25"/>
      <c r="AT474" s="38"/>
      <c r="AU474" s="35">
        <f>ROUND(ROUND(ROUND(ROUND(H467*P474,0)*V468,0)*AO474,0)*AS472,0)</f>
        <v>159</v>
      </c>
      <c r="AV474" s="31"/>
    </row>
    <row r="475" spans="1:48" ht="17.100000000000001" customHeight="1" x14ac:dyDescent="0.15">
      <c r="A475" s="32">
        <v>43</v>
      </c>
      <c r="B475" s="33" t="s">
        <v>7106</v>
      </c>
      <c r="C475" s="34" t="s">
        <v>7107</v>
      </c>
      <c r="D475" s="422"/>
      <c r="E475" s="424"/>
      <c r="F475" s="29"/>
      <c r="G475" s="29"/>
      <c r="H475" s="1085" t="s">
        <v>4879</v>
      </c>
      <c r="I475" s="1086"/>
      <c r="J475" s="1086"/>
      <c r="K475" s="1087"/>
      <c r="L475" s="416"/>
      <c r="M475" s="417"/>
      <c r="N475" s="417"/>
      <c r="O475" s="65"/>
      <c r="P475" s="156"/>
      <c r="Q475" s="156"/>
      <c r="R475" s="166"/>
      <c r="S475" s="167"/>
      <c r="T475" s="167"/>
      <c r="U475" s="463"/>
      <c r="V475" s="70"/>
      <c r="W475" s="464"/>
      <c r="X475" s="43"/>
      <c r="Y475" s="43"/>
      <c r="Z475" s="44"/>
      <c r="AA475" s="44"/>
      <c r="AB475" s="43"/>
      <c r="AC475" s="450"/>
      <c r="AD475" s="43"/>
      <c r="AE475" s="43"/>
      <c r="AF475" s="43"/>
      <c r="AG475" s="43"/>
      <c r="AH475" s="43"/>
      <c r="AI475" s="43"/>
      <c r="AJ475" s="43"/>
      <c r="AK475" s="43"/>
      <c r="AL475" s="43"/>
      <c r="AM475" s="43"/>
      <c r="AN475" s="44"/>
      <c r="AO475" s="45"/>
      <c r="AP475" s="45"/>
      <c r="AQ475" s="25"/>
      <c r="AR475" s="25"/>
      <c r="AS475" s="25"/>
      <c r="AT475" s="25"/>
      <c r="AU475" s="30">
        <f>ROUND(H479*V468,0)</f>
        <v>279</v>
      </c>
      <c r="AV475" s="31"/>
    </row>
    <row r="476" spans="1:48" ht="17.100000000000001" customHeight="1" x14ac:dyDescent="0.15">
      <c r="A476" s="32">
        <v>43</v>
      </c>
      <c r="B476" s="33" t="s">
        <v>7108</v>
      </c>
      <c r="C476" s="34" t="s">
        <v>7109</v>
      </c>
      <c r="D476" s="422"/>
      <c r="E476" s="424"/>
      <c r="F476" s="29"/>
      <c r="G476" s="29"/>
      <c r="H476" s="1088"/>
      <c r="I476" s="1089"/>
      <c r="J476" s="1089"/>
      <c r="K476" s="1090"/>
      <c r="L476" s="418"/>
      <c r="M476" s="419"/>
      <c r="N476" s="419"/>
      <c r="O476" s="23"/>
      <c r="P476" s="167"/>
      <c r="Q476" s="167"/>
      <c r="R476" s="166"/>
      <c r="S476" s="167"/>
      <c r="T476" s="167"/>
      <c r="U476" s="463"/>
      <c r="V476" s="70"/>
      <c r="W476" s="464"/>
      <c r="X476" s="1202" t="s">
        <v>4824</v>
      </c>
      <c r="Y476" s="1202"/>
      <c r="Z476" s="1202"/>
      <c r="AA476" s="1202"/>
      <c r="AB476" s="1202"/>
      <c r="AC476" s="42" t="s">
        <v>4825</v>
      </c>
      <c r="AD476" s="99"/>
      <c r="AE476" s="99"/>
      <c r="AF476" s="99"/>
      <c r="AG476" s="99"/>
      <c r="AH476" s="99"/>
      <c r="AI476" s="43"/>
      <c r="AJ476" s="43"/>
      <c r="AK476" s="43"/>
      <c r="AL476" s="43"/>
      <c r="AM476" s="43"/>
      <c r="AN476" s="44" t="s">
        <v>17</v>
      </c>
      <c r="AO476" s="1157">
        <f>$AO$8</f>
        <v>0.7</v>
      </c>
      <c r="AP476" s="1157"/>
      <c r="AQ476" s="43"/>
      <c r="AR476" s="43"/>
      <c r="AS476" s="43"/>
      <c r="AT476" s="43"/>
      <c r="AU476" s="101">
        <f>ROUND(ROUND(H479*V468,0)*AO476,0)</f>
        <v>195</v>
      </c>
      <c r="AV476" s="31"/>
    </row>
    <row r="477" spans="1:48" ht="17.100000000000001" customHeight="1" x14ac:dyDescent="0.15">
      <c r="A477" s="32">
        <v>43</v>
      </c>
      <c r="B477" s="33" t="s">
        <v>7110</v>
      </c>
      <c r="C477" s="34" t="s">
        <v>7111</v>
      </c>
      <c r="D477" s="422"/>
      <c r="E477" s="424"/>
      <c r="F477" s="29"/>
      <c r="G477" s="29"/>
      <c r="H477" s="1088"/>
      <c r="I477" s="1089"/>
      <c r="J477" s="1089"/>
      <c r="K477" s="1090"/>
      <c r="L477" s="420"/>
      <c r="M477" s="421"/>
      <c r="N477" s="421"/>
      <c r="O477" s="26"/>
      <c r="P477" s="27"/>
      <c r="Q477" s="27"/>
      <c r="R477" s="166"/>
      <c r="S477" s="167"/>
      <c r="T477" s="167"/>
      <c r="U477" s="463"/>
      <c r="V477" s="70"/>
      <c r="W477" s="464"/>
      <c r="X477" s="1273"/>
      <c r="Y477" s="1273"/>
      <c r="Z477" s="1273"/>
      <c r="AA477" s="1273"/>
      <c r="AB477" s="1273"/>
      <c r="AC477" s="42" t="s">
        <v>4827</v>
      </c>
      <c r="AD477" s="99"/>
      <c r="AE477" s="99"/>
      <c r="AF477" s="99"/>
      <c r="AG477" s="99"/>
      <c r="AH477" s="99"/>
      <c r="AI477" s="43"/>
      <c r="AJ477" s="43"/>
      <c r="AK477" s="43"/>
      <c r="AL477" s="43"/>
      <c r="AM477" s="43"/>
      <c r="AN477" s="44" t="s">
        <v>17</v>
      </c>
      <c r="AO477" s="1157">
        <f>$AO$9</f>
        <v>0.5</v>
      </c>
      <c r="AP477" s="1157"/>
      <c r="AQ477" s="43"/>
      <c r="AR477" s="43"/>
      <c r="AS477" s="43"/>
      <c r="AT477" s="43"/>
      <c r="AU477" s="101">
        <f>ROUND(ROUND(H479*V468,0)*AO477,0)</f>
        <v>140</v>
      </c>
      <c r="AV477" s="31"/>
    </row>
    <row r="478" spans="1:48" ht="17.100000000000001" customHeight="1" x14ac:dyDescent="0.15">
      <c r="A478" s="32">
        <v>43</v>
      </c>
      <c r="B478" s="33" t="s">
        <v>7112</v>
      </c>
      <c r="C478" s="34" t="s">
        <v>7113</v>
      </c>
      <c r="D478" s="422"/>
      <c r="E478" s="424"/>
      <c r="F478" s="29"/>
      <c r="G478" s="29"/>
      <c r="H478" s="1088"/>
      <c r="I478" s="1089"/>
      <c r="J478" s="1089"/>
      <c r="K478" s="1090"/>
      <c r="L478" s="1271" t="s">
        <v>4829</v>
      </c>
      <c r="M478" s="1202"/>
      <c r="N478" s="1202"/>
      <c r="O478" s="1202"/>
      <c r="P478" s="1202"/>
      <c r="Q478" s="1202"/>
      <c r="R478" s="418"/>
      <c r="S478" s="419"/>
      <c r="T478" s="419"/>
      <c r="U478" s="463"/>
      <c r="V478" s="70"/>
      <c r="W478" s="464"/>
      <c r="X478" s="43"/>
      <c r="Y478" s="43"/>
      <c r="Z478" s="44"/>
      <c r="AA478" s="44"/>
      <c r="AB478" s="43"/>
      <c r="AC478" s="450"/>
      <c r="AD478" s="43"/>
      <c r="AE478" s="43"/>
      <c r="AF478" s="43"/>
      <c r="AG478" s="43"/>
      <c r="AH478" s="43"/>
      <c r="AI478" s="43"/>
      <c r="AJ478" s="43"/>
      <c r="AK478" s="43"/>
      <c r="AL478" s="43"/>
      <c r="AM478" s="43"/>
      <c r="AN478" s="44"/>
      <c r="AO478" s="45"/>
      <c r="AP478" s="45"/>
      <c r="AQ478" s="43"/>
      <c r="AR478" s="43"/>
      <c r="AS478" s="25"/>
      <c r="AT478" s="25"/>
      <c r="AU478" s="101">
        <f>ROUND(ROUND(H479*P480,0)*V468,0)</f>
        <v>269</v>
      </c>
      <c r="AV478" s="31"/>
    </row>
    <row r="479" spans="1:48" ht="17.100000000000001" customHeight="1" x14ac:dyDescent="0.15">
      <c r="A479" s="32">
        <v>43</v>
      </c>
      <c r="B479" s="33" t="s">
        <v>7114</v>
      </c>
      <c r="C479" s="34" t="s">
        <v>7115</v>
      </c>
      <c r="D479" s="422"/>
      <c r="E479" s="424"/>
      <c r="F479" s="29"/>
      <c r="G479" s="29"/>
      <c r="H479" s="1280">
        <f>'15就労移行支援(基本)'!K59</f>
        <v>557</v>
      </c>
      <c r="I479" s="1108"/>
      <c r="J479" s="4" t="s">
        <v>21</v>
      </c>
      <c r="K479" s="22"/>
      <c r="L479" s="1228"/>
      <c r="M479" s="1283"/>
      <c r="N479" s="1283"/>
      <c r="O479" s="1283"/>
      <c r="P479" s="1283"/>
      <c r="Q479" s="1283"/>
      <c r="R479" s="418"/>
      <c r="S479" s="419"/>
      <c r="T479" s="419"/>
      <c r="U479" s="463"/>
      <c r="V479" s="70"/>
      <c r="W479" s="464"/>
      <c r="X479" s="1202" t="s">
        <v>4824</v>
      </c>
      <c r="Y479" s="1202"/>
      <c r="Z479" s="1202"/>
      <c r="AA479" s="1202"/>
      <c r="AB479" s="1202"/>
      <c r="AC479" s="42" t="s">
        <v>4825</v>
      </c>
      <c r="AD479" s="99"/>
      <c r="AE479" s="99"/>
      <c r="AF479" s="99"/>
      <c r="AG479" s="99"/>
      <c r="AH479" s="99"/>
      <c r="AI479" s="43"/>
      <c r="AJ479" s="43"/>
      <c r="AK479" s="43"/>
      <c r="AL479" s="43"/>
      <c r="AM479" s="43"/>
      <c r="AN479" s="44" t="s">
        <v>17</v>
      </c>
      <c r="AO479" s="1157">
        <f>$AO$8</f>
        <v>0.7</v>
      </c>
      <c r="AP479" s="1157"/>
      <c r="AQ479" s="25"/>
      <c r="AR479" s="25"/>
      <c r="AS479" s="25"/>
      <c r="AT479" s="25"/>
      <c r="AU479" s="101">
        <f>ROUND(ROUND(ROUND(H479*P480,0)*V468,0)*AO479,0)</f>
        <v>188</v>
      </c>
      <c r="AV479" s="31"/>
    </row>
    <row r="480" spans="1:48" ht="17.100000000000001" customHeight="1" x14ac:dyDescent="0.15">
      <c r="A480" s="32">
        <v>43</v>
      </c>
      <c r="B480" s="33" t="s">
        <v>7116</v>
      </c>
      <c r="C480" s="34" t="s">
        <v>7117</v>
      </c>
      <c r="D480" s="422"/>
      <c r="E480" s="424"/>
      <c r="F480" s="29"/>
      <c r="G480" s="29"/>
      <c r="H480" s="418"/>
      <c r="I480" s="419"/>
      <c r="J480" s="419"/>
      <c r="K480" s="425"/>
      <c r="L480" s="420"/>
      <c r="M480" s="421"/>
      <c r="N480" s="421"/>
      <c r="O480" s="26" t="s">
        <v>17</v>
      </c>
      <c r="P480" s="1180">
        <f>$P$12</f>
        <v>0.96499999999999997</v>
      </c>
      <c r="Q480" s="1180"/>
      <c r="R480" s="166"/>
      <c r="S480" s="167"/>
      <c r="T480" s="167"/>
      <c r="U480" s="463"/>
      <c r="V480" s="70"/>
      <c r="W480" s="464"/>
      <c r="X480" s="1273"/>
      <c r="Y480" s="1273"/>
      <c r="Z480" s="1273"/>
      <c r="AA480" s="1273"/>
      <c r="AB480" s="1273"/>
      <c r="AC480" s="42" t="s">
        <v>4827</v>
      </c>
      <c r="AD480" s="99"/>
      <c r="AE480" s="99"/>
      <c r="AF480" s="99"/>
      <c r="AG480" s="99"/>
      <c r="AH480" s="99"/>
      <c r="AI480" s="43"/>
      <c r="AJ480" s="43"/>
      <c r="AK480" s="43"/>
      <c r="AL480" s="43"/>
      <c r="AM480" s="43"/>
      <c r="AN480" s="44" t="s">
        <v>17</v>
      </c>
      <c r="AO480" s="1157">
        <f>$AO$9</f>
        <v>0.5</v>
      </c>
      <c r="AP480" s="1157"/>
      <c r="AQ480" s="25"/>
      <c r="AR480" s="25"/>
      <c r="AS480" s="25"/>
      <c r="AT480" s="25"/>
      <c r="AU480" s="101">
        <f>ROUND(ROUND(ROUND(H479*P480,0)*V468,0)*AO480,0)</f>
        <v>135</v>
      </c>
      <c r="AV480" s="31"/>
    </row>
    <row r="481" spans="1:48" ht="17.100000000000001" customHeight="1" x14ac:dyDescent="0.15">
      <c r="A481" s="32">
        <v>43</v>
      </c>
      <c r="B481" s="33" t="s">
        <v>7118</v>
      </c>
      <c r="C481" s="34" t="s">
        <v>7119</v>
      </c>
      <c r="D481" s="422"/>
      <c r="E481" s="424"/>
      <c r="F481" s="29"/>
      <c r="G481" s="29"/>
      <c r="H481" s="20"/>
      <c r="K481" s="21"/>
      <c r="L481" s="416"/>
      <c r="M481" s="417"/>
      <c r="N481" s="417"/>
      <c r="O481" s="65"/>
      <c r="P481" s="156"/>
      <c r="Q481" s="156"/>
      <c r="R481" s="166"/>
      <c r="S481" s="167"/>
      <c r="T481" s="314"/>
      <c r="W481" s="449"/>
      <c r="X481" s="42"/>
      <c r="Y481" s="43"/>
      <c r="Z481" s="44"/>
      <c r="AA481" s="44"/>
      <c r="AB481" s="43"/>
      <c r="AC481" s="450"/>
      <c r="AD481" s="43"/>
      <c r="AE481" s="43"/>
      <c r="AF481" s="43"/>
      <c r="AG481" s="43"/>
      <c r="AH481" s="43"/>
      <c r="AI481" s="43"/>
      <c r="AJ481" s="43"/>
      <c r="AK481" s="43"/>
      <c r="AL481" s="43"/>
      <c r="AM481" s="43"/>
      <c r="AN481" s="44"/>
      <c r="AO481" s="45"/>
      <c r="AP481" s="45"/>
      <c r="AQ481" s="1198" t="s">
        <v>4833</v>
      </c>
      <c r="AR481" s="1281"/>
      <c r="AS481" s="1281"/>
      <c r="AT481" s="1299"/>
      <c r="AU481" s="101">
        <f>ROUND(ROUND(H479*V468,0)*AS484,0)</f>
        <v>265</v>
      </c>
      <c r="AV481" s="31"/>
    </row>
    <row r="482" spans="1:48" ht="17.100000000000001" customHeight="1" x14ac:dyDescent="0.15">
      <c r="A482" s="32">
        <v>43</v>
      </c>
      <c r="B482" s="33" t="s">
        <v>7120</v>
      </c>
      <c r="C482" s="34" t="s">
        <v>7121</v>
      </c>
      <c r="D482" s="422"/>
      <c r="E482" s="424"/>
      <c r="F482" s="29"/>
      <c r="G482" s="29"/>
      <c r="H482" s="20"/>
      <c r="K482" s="21"/>
      <c r="L482" s="418"/>
      <c r="M482" s="419"/>
      <c r="N482" s="419"/>
      <c r="O482" s="23"/>
      <c r="P482" s="167"/>
      <c r="Q482" s="167"/>
      <c r="R482" s="166"/>
      <c r="S482" s="167"/>
      <c r="T482" s="314"/>
      <c r="W482" s="449"/>
      <c r="X482" s="1271" t="s">
        <v>4824</v>
      </c>
      <c r="Y482" s="1202"/>
      <c r="Z482" s="1202"/>
      <c r="AA482" s="1202"/>
      <c r="AB482" s="1202"/>
      <c r="AC482" s="42" t="s">
        <v>4825</v>
      </c>
      <c r="AD482" s="99"/>
      <c r="AE482" s="99"/>
      <c r="AF482" s="99"/>
      <c r="AG482" s="99"/>
      <c r="AH482" s="99"/>
      <c r="AI482" s="43"/>
      <c r="AJ482" s="43"/>
      <c r="AK482" s="43"/>
      <c r="AL482" s="43"/>
      <c r="AM482" s="43"/>
      <c r="AN482" s="44" t="s">
        <v>17</v>
      </c>
      <c r="AO482" s="1157">
        <f>$AO$8</f>
        <v>0.7</v>
      </c>
      <c r="AP482" s="1157"/>
      <c r="AQ482" s="1268"/>
      <c r="AR482" s="1269"/>
      <c r="AS482" s="1269"/>
      <c r="AT482" s="1270"/>
      <c r="AU482" s="101">
        <f>ROUND(ROUND(ROUND(H479*V468,0)*AO482,0)*AS484,0)</f>
        <v>185</v>
      </c>
      <c r="AV482" s="31"/>
    </row>
    <row r="483" spans="1:48" ht="17.100000000000001" customHeight="1" x14ac:dyDescent="0.15">
      <c r="A483" s="32">
        <v>43</v>
      </c>
      <c r="B483" s="33" t="s">
        <v>7122</v>
      </c>
      <c r="C483" s="34" t="s">
        <v>7123</v>
      </c>
      <c r="D483" s="422"/>
      <c r="E483" s="424"/>
      <c r="F483" s="29"/>
      <c r="G483" s="29"/>
      <c r="H483" s="20"/>
      <c r="K483" s="21"/>
      <c r="L483" s="420"/>
      <c r="M483" s="421"/>
      <c r="N483" s="421"/>
      <c r="O483" s="26"/>
      <c r="P483" s="27"/>
      <c r="Q483" s="27"/>
      <c r="R483" s="166"/>
      <c r="S483" s="167"/>
      <c r="T483" s="314"/>
      <c r="W483" s="449"/>
      <c r="X483" s="1272"/>
      <c r="Y483" s="1273"/>
      <c r="Z483" s="1273"/>
      <c r="AA483" s="1273"/>
      <c r="AB483" s="1273"/>
      <c r="AC483" s="42" t="s">
        <v>4827</v>
      </c>
      <c r="AD483" s="99"/>
      <c r="AE483" s="99"/>
      <c r="AF483" s="99"/>
      <c r="AG483" s="99"/>
      <c r="AH483" s="99"/>
      <c r="AI483" s="43"/>
      <c r="AJ483" s="43"/>
      <c r="AK483" s="43"/>
      <c r="AL483" s="43"/>
      <c r="AM483" s="43"/>
      <c r="AN483" s="44" t="s">
        <v>17</v>
      </c>
      <c r="AO483" s="1157">
        <f>$AO$9</f>
        <v>0.5</v>
      </c>
      <c r="AP483" s="1157"/>
      <c r="AQ483" s="20"/>
      <c r="AR483" s="4"/>
      <c r="AS483" s="4"/>
      <c r="AT483" s="21"/>
      <c r="AU483" s="101">
        <f>ROUND(ROUND(ROUND(H479*V468,0)*AO483,0)*AS484,0)</f>
        <v>133</v>
      </c>
      <c r="AV483" s="31"/>
    </row>
    <row r="484" spans="1:48" ht="17.100000000000001" customHeight="1" x14ac:dyDescent="0.15">
      <c r="A484" s="32">
        <v>43</v>
      </c>
      <c r="B484" s="33" t="s">
        <v>7124</v>
      </c>
      <c r="C484" s="34" t="s">
        <v>7125</v>
      </c>
      <c r="D484" s="422"/>
      <c r="E484" s="424"/>
      <c r="F484" s="29"/>
      <c r="G484" s="29"/>
      <c r="H484" s="20"/>
      <c r="K484" s="21"/>
      <c r="L484" s="1271" t="s">
        <v>4829</v>
      </c>
      <c r="M484" s="1202"/>
      <c r="N484" s="1202"/>
      <c r="O484" s="1202"/>
      <c r="P484" s="1202"/>
      <c r="Q484" s="1202"/>
      <c r="R484" s="418"/>
      <c r="S484" s="419"/>
      <c r="T484" s="425"/>
      <c r="W484" s="449"/>
      <c r="X484" s="42"/>
      <c r="Y484" s="43"/>
      <c r="Z484" s="44"/>
      <c r="AA484" s="44"/>
      <c r="AB484" s="43"/>
      <c r="AC484" s="450"/>
      <c r="AD484" s="43"/>
      <c r="AE484" s="43"/>
      <c r="AF484" s="43"/>
      <c r="AG484" s="43"/>
      <c r="AH484" s="43"/>
      <c r="AI484" s="43"/>
      <c r="AJ484" s="43"/>
      <c r="AK484" s="43"/>
      <c r="AL484" s="43"/>
      <c r="AM484" s="43"/>
      <c r="AN484" s="44"/>
      <c r="AO484" s="45"/>
      <c r="AP484" s="45"/>
      <c r="AQ484" s="20"/>
      <c r="AR484" s="23" t="s">
        <v>17</v>
      </c>
      <c r="AS484" s="1158">
        <f>AS472</f>
        <v>0.95</v>
      </c>
      <c r="AT484" s="1159"/>
      <c r="AU484" s="101">
        <f>ROUND(ROUND(ROUND(H479*P486,0)*V468,0)*AS484,0)</f>
        <v>256</v>
      </c>
      <c r="AV484" s="31"/>
    </row>
    <row r="485" spans="1:48" ht="17.100000000000001" customHeight="1" x14ac:dyDescent="0.15">
      <c r="A485" s="32">
        <v>43</v>
      </c>
      <c r="B485" s="33" t="s">
        <v>7126</v>
      </c>
      <c r="C485" s="34" t="s">
        <v>7127</v>
      </c>
      <c r="D485" s="422"/>
      <c r="E485" s="424"/>
      <c r="F485" s="29"/>
      <c r="G485" s="29"/>
      <c r="H485" s="20"/>
      <c r="K485" s="21"/>
      <c r="L485" s="1228"/>
      <c r="M485" s="1283"/>
      <c r="N485" s="1283"/>
      <c r="O485" s="1283"/>
      <c r="P485" s="1283"/>
      <c r="Q485" s="1283"/>
      <c r="R485" s="418"/>
      <c r="S485" s="419"/>
      <c r="T485" s="425"/>
      <c r="W485" s="449"/>
      <c r="X485" s="1271" t="s">
        <v>4824</v>
      </c>
      <c r="Y485" s="1202"/>
      <c r="Z485" s="1202"/>
      <c r="AA485" s="1202"/>
      <c r="AB485" s="1202"/>
      <c r="AC485" s="42" t="s">
        <v>4825</v>
      </c>
      <c r="AD485" s="99"/>
      <c r="AE485" s="99"/>
      <c r="AF485" s="99"/>
      <c r="AG485" s="99"/>
      <c r="AH485" s="99"/>
      <c r="AI485" s="43"/>
      <c r="AJ485" s="43"/>
      <c r="AK485" s="43"/>
      <c r="AL485" s="43"/>
      <c r="AM485" s="43"/>
      <c r="AN485" s="44" t="s">
        <v>17</v>
      </c>
      <c r="AO485" s="1157">
        <f>$AO$8</f>
        <v>0.7</v>
      </c>
      <c r="AP485" s="1157"/>
      <c r="AQ485" s="20"/>
      <c r="AR485" s="4"/>
      <c r="AS485" s="4"/>
      <c r="AT485" s="21"/>
      <c r="AU485" s="101">
        <f>ROUND(ROUND(ROUND(ROUND(H479*P486,0)*V468,0)*AO485,0)*AS484,0)</f>
        <v>179</v>
      </c>
      <c r="AV485" s="31"/>
    </row>
    <row r="486" spans="1:48" ht="17.100000000000001" customHeight="1" x14ac:dyDescent="0.15">
      <c r="A486" s="32">
        <v>43</v>
      </c>
      <c r="B486" s="33" t="s">
        <v>7128</v>
      </c>
      <c r="C486" s="34" t="s">
        <v>7129</v>
      </c>
      <c r="D486" s="422"/>
      <c r="E486" s="424"/>
      <c r="F486" s="29"/>
      <c r="G486" s="29"/>
      <c r="H486" s="20"/>
      <c r="K486" s="21"/>
      <c r="L486" s="420"/>
      <c r="M486" s="421"/>
      <c r="N486" s="421"/>
      <c r="O486" s="26" t="s">
        <v>17</v>
      </c>
      <c r="P486" s="1180">
        <f>$P$12</f>
        <v>0.96499999999999997</v>
      </c>
      <c r="Q486" s="1180"/>
      <c r="R486" s="166"/>
      <c r="S486" s="167"/>
      <c r="T486" s="314"/>
      <c r="W486" s="449"/>
      <c r="X486" s="1272"/>
      <c r="Y486" s="1273"/>
      <c r="Z486" s="1273"/>
      <c r="AA486" s="1273"/>
      <c r="AB486" s="1273"/>
      <c r="AC486" s="42" t="s">
        <v>4827</v>
      </c>
      <c r="AD486" s="99"/>
      <c r="AE486" s="99"/>
      <c r="AF486" s="99"/>
      <c r="AG486" s="99"/>
      <c r="AH486" s="99"/>
      <c r="AI486" s="43"/>
      <c r="AJ486" s="43"/>
      <c r="AK486" s="43"/>
      <c r="AL486" s="43"/>
      <c r="AM486" s="43"/>
      <c r="AN486" s="44" t="s">
        <v>17</v>
      </c>
      <c r="AO486" s="1157">
        <f>$AO$9</f>
        <v>0.5</v>
      </c>
      <c r="AP486" s="1157"/>
      <c r="AQ486" s="24"/>
      <c r="AR486" s="25"/>
      <c r="AS486" s="25"/>
      <c r="AT486" s="38"/>
      <c r="AU486" s="35">
        <f>ROUND(ROUND(ROUND(ROUND(H479*P486,0)*V468,0)*AO486,0)*AS484,0)</f>
        <v>128</v>
      </c>
      <c r="AV486" s="31"/>
    </row>
    <row r="487" spans="1:48" ht="17.100000000000001" customHeight="1" x14ac:dyDescent="0.15">
      <c r="A487" s="32">
        <v>43</v>
      </c>
      <c r="B487" s="33" t="s">
        <v>7130</v>
      </c>
      <c r="C487" s="34" t="s">
        <v>7131</v>
      </c>
      <c r="D487" s="422"/>
      <c r="E487" s="424"/>
      <c r="F487" s="29"/>
      <c r="G487" s="29"/>
      <c r="H487" s="1085" t="s">
        <v>4892</v>
      </c>
      <c r="I487" s="1086"/>
      <c r="J487" s="1086"/>
      <c r="K487" s="1087"/>
      <c r="L487" s="416"/>
      <c r="M487" s="417"/>
      <c r="N487" s="417"/>
      <c r="O487" s="65"/>
      <c r="P487" s="156"/>
      <c r="Q487" s="156"/>
      <c r="R487" s="166"/>
      <c r="S487" s="167"/>
      <c r="T487" s="167"/>
      <c r="U487" s="463"/>
      <c r="V487" s="70"/>
      <c r="W487" s="464"/>
      <c r="X487" s="43"/>
      <c r="Y487" s="43"/>
      <c r="Z487" s="44"/>
      <c r="AA487" s="44"/>
      <c r="AB487" s="43"/>
      <c r="AC487" s="450"/>
      <c r="AD487" s="43"/>
      <c r="AE487" s="43"/>
      <c r="AF487" s="43"/>
      <c r="AG487" s="43"/>
      <c r="AH487" s="43"/>
      <c r="AI487" s="43"/>
      <c r="AJ487" s="43"/>
      <c r="AK487" s="43"/>
      <c r="AL487" s="43"/>
      <c r="AM487" s="43"/>
      <c r="AN487" s="44"/>
      <c r="AO487" s="45"/>
      <c r="AP487" s="45"/>
      <c r="AQ487" s="25"/>
      <c r="AR487" s="25"/>
      <c r="AS487" s="25"/>
      <c r="AT487" s="25"/>
      <c r="AU487" s="30">
        <f>ROUND(H491*V468,0)</f>
        <v>254</v>
      </c>
      <c r="AV487" s="31"/>
    </row>
    <row r="488" spans="1:48" ht="17.100000000000001" customHeight="1" x14ac:dyDescent="0.15">
      <c r="A488" s="32">
        <v>43</v>
      </c>
      <c r="B488" s="33" t="s">
        <v>7132</v>
      </c>
      <c r="C488" s="34" t="s">
        <v>7133</v>
      </c>
      <c r="D488" s="422"/>
      <c r="E488" s="424"/>
      <c r="F488" s="29"/>
      <c r="G488" s="29"/>
      <c r="H488" s="1088"/>
      <c r="I488" s="1089"/>
      <c r="J488" s="1089"/>
      <c r="K488" s="1090"/>
      <c r="L488" s="418"/>
      <c r="M488" s="419"/>
      <c r="N488" s="419"/>
      <c r="O488" s="23"/>
      <c r="P488" s="167"/>
      <c r="Q488" s="167"/>
      <c r="R488" s="166"/>
      <c r="S488" s="167"/>
      <c r="T488" s="167"/>
      <c r="U488" s="463"/>
      <c r="V488" s="70"/>
      <c r="W488" s="464"/>
      <c r="X488" s="1202" t="s">
        <v>4824</v>
      </c>
      <c r="Y488" s="1202"/>
      <c r="Z488" s="1202"/>
      <c r="AA488" s="1202"/>
      <c r="AB488" s="1202"/>
      <c r="AC488" s="42" t="s">
        <v>4825</v>
      </c>
      <c r="AD488" s="99"/>
      <c r="AE488" s="99"/>
      <c r="AF488" s="99"/>
      <c r="AG488" s="99"/>
      <c r="AH488" s="99"/>
      <c r="AI488" s="43"/>
      <c r="AJ488" s="43"/>
      <c r="AK488" s="43"/>
      <c r="AL488" s="43"/>
      <c r="AM488" s="43"/>
      <c r="AN488" s="44" t="s">
        <v>17</v>
      </c>
      <c r="AO488" s="1157">
        <f>$AO$8</f>
        <v>0.7</v>
      </c>
      <c r="AP488" s="1157"/>
      <c r="AQ488" s="43"/>
      <c r="AR488" s="43"/>
      <c r="AS488" s="43"/>
      <c r="AT488" s="43"/>
      <c r="AU488" s="101">
        <f>ROUND(ROUND(H491*V468,0)*AO488,0)</f>
        <v>178</v>
      </c>
      <c r="AV488" s="31"/>
    </row>
    <row r="489" spans="1:48" ht="17.100000000000001" customHeight="1" x14ac:dyDescent="0.15">
      <c r="A489" s="32">
        <v>43</v>
      </c>
      <c r="B489" s="33" t="s">
        <v>7134</v>
      </c>
      <c r="C489" s="34" t="s">
        <v>7135</v>
      </c>
      <c r="D489" s="422"/>
      <c r="E489" s="424"/>
      <c r="F489" s="29"/>
      <c r="G489" s="29"/>
      <c r="H489" s="1088"/>
      <c r="I489" s="1089"/>
      <c r="J489" s="1089"/>
      <c r="K489" s="1090"/>
      <c r="L489" s="420"/>
      <c r="M489" s="421"/>
      <c r="N489" s="421"/>
      <c r="O489" s="26"/>
      <c r="P489" s="27"/>
      <c r="Q489" s="27"/>
      <c r="R489" s="166"/>
      <c r="S489" s="167"/>
      <c r="T489" s="167"/>
      <c r="U489" s="463"/>
      <c r="V489" s="70"/>
      <c r="W489" s="464"/>
      <c r="X489" s="1273"/>
      <c r="Y489" s="1273"/>
      <c r="Z489" s="1273"/>
      <c r="AA489" s="1273"/>
      <c r="AB489" s="1273"/>
      <c r="AC489" s="42" t="s">
        <v>4827</v>
      </c>
      <c r="AD489" s="99"/>
      <c r="AE489" s="99"/>
      <c r="AF489" s="99"/>
      <c r="AG489" s="99"/>
      <c r="AH489" s="99"/>
      <c r="AI489" s="43"/>
      <c r="AJ489" s="43"/>
      <c r="AK489" s="43"/>
      <c r="AL489" s="43"/>
      <c r="AM489" s="43"/>
      <c r="AN489" s="44" t="s">
        <v>17</v>
      </c>
      <c r="AO489" s="1157">
        <f>$AO$9</f>
        <v>0.5</v>
      </c>
      <c r="AP489" s="1157"/>
      <c r="AQ489" s="43"/>
      <c r="AR489" s="43"/>
      <c r="AS489" s="43"/>
      <c r="AT489" s="43"/>
      <c r="AU489" s="101">
        <f>ROUND(ROUND(H491*V468,0)*AO489,0)</f>
        <v>127</v>
      </c>
      <c r="AV489" s="31"/>
    </row>
    <row r="490" spans="1:48" ht="17.100000000000001" customHeight="1" x14ac:dyDescent="0.15">
      <c r="A490" s="32">
        <v>43</v>
      </c>
      <c r="B490" s="33" t="s">
        <v>7136</v>
      </c>
      <c r="C490" s="34" t="s">
        <v>7137</v>
      </c>
      <c r="D490" s="422"/>
      <c r="E490" s="424"/>
      <c r="F490" s="29"/>
      <c r="G490" s="29"/>
      <c r="H490" s="1088"/>
      <c r="I490" s="1089"/>
      <c r="J490" s="1089"/>
      <c r="K490" s="1090"/>
      <c r="L490" s="1271" t="s">
        <v>4829</v>
      </c>
      <c r="M490" s="1202"/>
      <c r="N490" s="1202"/>
      <c r="O490" s="1202"/>
      <c r="P490" s="1202"/>
      <c r="Q490" s="1202"/>
      <c r="R490" s="418"/>
      <c r="S490" s="419"/>
      <c r="T490" s="419"/>
      <c r="U490" s="463"/>
      <c r="V490" s="70"/>
      <c r="W490" s="464"/>
      <c r="X490" s="43"/>
      <c r="Y490" s="43"/>
      <c r="Z490" s="44"/>
      <c r="AA490" s="44"/>
      <c r="AB490" s="43"/>
      <c r="AC490" s="450"/>
      <c r="AD490" s="43"/>
      <c r="AE490" s="43"/>
      <c r="AF490" s="43"/>
      <c r="AG490" s="43"/>
      <c r="AH490" s="43"/>
      <c r="AI490" s="43"/>
      <c r="AJ490" s="43"/>
      <c r="AK490" s="43"/>
      <c r="AL490" s="43"/>
      <c r="AM490" s="43"/>
      <c r="AN490" s="44"/>
      <c r="AO490" s="45"/>
      <c r="AP490" s="45"/>
      <c r="AQ490" s="43"/>
      <c r="AR490" s="43"/>
      <c r="AS490" s="25"/>
      <c r="AT490" s="25"/>
      <c r="AU490" s="101">
        <f>ROUND(ROUND(H491*P492,0)*V468,0)</f>
        <v>245</v>
      </c>
      <c r="AV490" s="31"/>
    </row>
    <row r="491" spans="1:48" ht="17.100000000000001" customHeight="1" x14ac:dyDescent="0.15">
      <c r="A491" s="32">
        <v>43</v>
      </c>
      <c r="B491" s="33" t="s">
        <v>7138</v>
      </c>
      <c r="C491" s="34" t="s">
        <v>7139</v>
      </c>
      <c r="D491" s="422"/>
      <c r="E491" s="424"/>
      <c r="F491" s="29"/>
      <c r="G491" s="29"/>
      <c r="H491" s="1280">
        <f>'15就労移行支援(基本)'!K71</f>
        <v>507</v>
      </c>
      <c r="I491" s="1108"/>
      <c r="J491" s="4" t="s">
        <v>21</v>
      </c>
      <c r="K491" s="22"/>
      <c r="L491" s="1228"/>
      <c r="M491" s="1283"/>
      <c r="N491" s="1283"/>
      <c r="O491" s="1283"/>
      <c r="P491" s="1283"/>
      <c r="Q491" s="1283"/>
      <c r="R491" s="418"/>
      <c r="S491" s="419"/>
      <c r="T491" s="419"/>
      <c r="U491" s="463"/>
      <c r="V491" s="70"/>
      <c r="W491" s="464"/>
      <c r="X491" s="1202" t="s">
        <v>4824</v>
      </c>
      <c r="Y491" s="1202"/>
      <c r="Z491" s="1202"/>
      <c r="AA491" s="1202"/>
      <c r="AB491" s="1202"/>
      <c r="AC491" s="42" t="s">
        <v>4825</v>
      </c>
      <c r="AD491" s="99"/>
      <c r="AE491" s="99"/>
      <c r="AF491" s="99"/>
      <c r="AG491" s="99"/>
      <c r="AH491" s="99"/>
      <c r="AI491" s="43"/>
      <c r="AJ491" s="43"/>
      <c r="AK491" s="43"/>
      <c r="AL491" s="43"/>
      <c r="AM491" s="43"/>
      <c r="AN491" s="44" t="s">
        <v>17</v>
      </c>
      <c r="AO491" s="1157">
        <f>$AO$8</f>
        <v>0.7</v>
      </c>
      <c r="AP491" s="1157"/>
      <c r="AQ491" s="25"/>
      <c r="AR491" s="25"/>
      <c r="AS491" s="25"/>
      <c r="AT491" s="25"/>
      <c r="AU491" s="101">
        <f>ROUND(ROUND(ROUND(H491*P492,0)*V468,0)*AO491,0)</f>
        <v>172</v>
      </c>
      <c r="AV491" s="31"/>
    </row>
    <row r="492" spans="1:48" ht="17.100000000000001" customHeight="1" x14ac:dyDescent="0.15">
      <c r="A492" s="32">
        <v>43</v>
      </c>
      <c r="B492" s="33" t="s">
        <v>7140</v>
      </c>
      <c r="C492" s="34" t="s">
        <v>7141</v>
      </c>
      <c r="D492" s="422"/>
      <c r="E492" s="424"/>
      <c r="F492" s="29"/>
      <c r="G492" s="29"/>
      <c r="H492" s="418"/>
      <c r="I492" s="419"/>
      <c r="J492" s="419"/>
      <c r="K492" s="425"/>
      <c r="L492" s="420"/>
      <c r="M492" s="421"/>
      <c r="N492" s="421"/>
      <c r="O492" s="26" t="s">
        <v>17</v>
      </c>
      <c r="P492" s="1180">
        <f>$P$12</f>
        <v>0.96499999999999997</v>
      </c>
      <c r="Q492" s="1180"/>
      <c r="R492" s="166"/>
      <c r="S492" s="167"/>
      <c r="T492" s="167"/>
      <c r="U492" s="463"/>
      <c r="V492" s="70"/>
      <c r="W492" s="464"/>
      <c r="X492" s="1273"/>
      <c r="Y492" s="1273"/>
      <c r="Z492" s="1273"/>
      <c r="AA492" s="1273"/>
      <c r="AB492" s="1273"/>
      <c r="AC492" s="42" t="s">
        <v>4827</v>
      </c>
      <c r="AD492" s="99"/>
      <c r="AE492" s="99"/>
      <c r="AF492" s="99"/>
      <c r="AG492" s="99"/>
      <c r="AH492" s="99"/>
      <c r="AI492" s="43"/>
      <c r="AJ492" s="43"/>
      <c r="AK492" s="43"/>
      <c r="AL492" s="43"/>
      <c r="AM492" s="43"/>
      <c r="AN492" s="44" t="s">
        <v>17</v>
      </c>
      <c r="AO492" s="1157">
        <f>$AO$9</f>
        <v>0.5</v>
      </c>
      <c r="AP492" s="1157"/>
      <c r="AQ492" s="25"/>
      <c r="AR492" s="25"/>
      <c r="AS492" s="25"/>
      <c r="AT492" s="25"/>
      <c r="AU492" s="101">
        <f>ROUND(ROUND(ROUND(H491*P492,0)*V468,0)*AO492,0)</f>
        <v>123</v>
      </c>
      <c r="AV492" s="31"/>
    </row>
    <row r="493" spans="1:48" ht="17.100000000000001" customHeight="1" x14ac:dyDescent="0.15">
      <c r="A493" s="32">
        <v>43</v>
      </c>
      <c r="B493" s="33" t="s">
        <v>7142</v>
      </c>
      <c r="C493" s="34" t="s">
        <v>7143</v>
      </c>
      <c r="D493" s="422"/>
      <c r="E493" s="424"/>
      <c r="F493" s="29"/>
      <c r="G493" s="29"/>
      <c r="H493" s="20"/>
      <c r="K493" s="21"/>
      <c r="L493" s="416"/>
      <c r="M493" s="417"/>
      <c r="N493" s="417"/>
      <c r="O493" s="65"/>
      <c r="P493" s="156"/>
      <c r="Q493" s="156"/>
      <c r="R493" s="166"/>
      <c r="S493" s="167"/>
      <c r="T493" s="314"/>
      <c r="W493" s="449"/>
      <c r="X493" s="42"/>
      <c r="Y493" s="43"/>
      <c r="Z493" s="44"/>
      <c r="AA493" s="44"/>
      <c r="AB493" s="43"/>
      <c r="AC493" s="450"/>
      <c r="AD493" s="43"/>
      <c r="AE493" s="43"/>
      <c r="AF493" s="43"/>
      <c r="AG493" s="43"/>
      <c r="AH493" s="43"/>
      <c r="AI493" s="43"/>
      <c r="AJ493" s="43"/>
      <c r="AK493" s="43"/>
      <c r="AL493" s="43"/>
      <c r="AM493" s="43"/>
      <c r="AN493" s="44"/>
      <c r="AO493" s="45"/>
      <c r="AP493" s="45"/>
      <c r="AQ493" s="1198" t="s">
        <v>4833</v>
      </c>
      <c r="AR493" s="1281"/>
      <c r="AS493" s="1281"/>
      <c r="AT493" s="1299"/>
      <c r="AU493" s="101">
        <f>ROUND(ROUND(H491*V468,0)*AS496,0)</f>
        <v>241</v>
      </c>
      <c r="AV493" s="31"/>
    </row>
    <row r="494" spans="1:48" ht="17.100000000000001" customHeight="1" x14ac:dyDescent="0.15">
      <c r="A494" s="32">
        <v>43</v>
      </c>
      <c r="B494" s="33" t="s">
        <v>7144</v>
      </c>
      <c r="C494" s="34" t="s">
        <v>7145</v>
      </c>
      <c r="D494" s="422"/>
      <c r="E494" s="424"/>
      <c r="F494" s="29"/>
      <c r="G494" s="29"/>
      <c r="H494" s="20"/>
      <c r="K494" s="21"/>
      <c r="L494" s="418"/>
      <c r="M494" s="419"/>
      <c r="N494" s="419"/>
      <c r="O494" s="23"/>
      <c r="P494" s="167"/>
      <c r="Q494" s="167"/>
      <c r="R494" s="166"/>
      <c r="S494" s="167"/>
      <c r="T494" s="314"/>
      <c r="W494" s="449"/>
      <c r="X494" s="1271" t="s">
        <v>4824</v>
      </c>
      <c r="Y494" s="1202"/>
      <c r="Z494" s="1202"/>
      <c r="AA494" s="1202"/>
      <c r="AB494" s="1202"/>
      <c r="AC494" s="42" t="s">
        <v>4825</v>
      </c>
      <c r="AD494" s="99"/>
      <c r="AE494" s="99"/>
      <c r="AF494" s="99"/>
      <c r="AG494" s="99"/>
      <c r="AH494" s="99"/>
      <c r="AI494" s="43"/>
      <c r="AJ494" s="43"/>
      <c r="AK494" s="43"/>
      <c r="AL494" s="43"/>
      <c r="AM494" s="43"/>
      <c r="AN494" s="44" t="s">
        <v>17</v>
      </c>
      <c r="AO494" s="1157">
        <f>$AO$8</f>
        <v>0.7</v>
      </c>
      <c r="AP494" s="1157"/>
      <c r="AQ494" s="1268"/>
      <c r="AR494" s="1269"/>
      <c r="AS494" s="1269"/>
      <c r="AT494" s="1270"/>
      <c r="AU494" s="101">
        <f>ROUND(ROUND(ROUND(H491*V468,0)*AO494,0)*AS496,0)</f>
        <v>169</v>
      </c>
      <c r="AV494" s="31"/>
    </row>
    <row r="495" spans="1:48" ht="17.100000000000001" customHeight="1" x14ac:dyDescent="0.15">
      <c r="A495" s="32">
        <v>43</v>
      </c>
      <c r="B495" s="33" t="s">
        <v>7146</v>
      </c>
      <c r="C495" s="34" t="s">
        <v>7147</v>
      </c>
      <c r="D495" s="422"/>
      <c r="E495" s="424"/>
      <c r="F495" s="29"/>
      <c r="G495" s="29"/>
      <c r="H495" s="20"/>
      <c r="K495" s="21"/>
      <c r="L495" s="420"/>
      <c r="M495" s="421"/>
      <c r="N495" s="421"/>
      <c r="O495" s="26"/>
      <c r="P495" s="27"/>
      <c r="Q495" s="27"/>
      <c r="R495" s="166"/>
      <c r="S495" s="167"/>
      <c r="T495" s="314"/>
      <c r="W495" s="449"/>
      <c r="X495" s="1272"/>
      <c r="Y495" s="1273"/>
      <c r="Z495" s="1273"/>
      <c r="AA495" s="1273"/>
      <c r="AB495" s="1273"/>
      <c r="AC495" s="42" t="s">
        <v>4827</v>
      </c>
      <c r="AD495" s="99"/>
      <c r="AE495" s="99"/>
      <c r="AF495" s="99"/>
      <c r="AG495" s="99"/>
      <c r="AH495" s="99"/>
      <c r="AI495" s="43"/>
      <c r="AJ495" s="43"/>
      <c r="AK495" s="43"/>
      <c r="AL495" s="43"/>
      <c r="AM495" s="43"/>
      <c r="AN495" s="44" t="s">
        <v>17</v>
      </c>
      <c r="AO495" s="1157">
        <f>$AO$9</f>
        <v>0.5</v>
      </c>
      <c r="AP495" s="1157"/>
      <c r="AQ495" s="20"/>
      <c r="AR495" s="4"/>
      <c r="AS495" s="4"/>
      <c r="AT495" s="21"/>
      <c r="AU495" s="101">
        <f>ROUND(ROUND(ROUND(H491*V468,0)*AO495,0)*AS496,0)</f>
        <v>121</v>
      </c>
      <c r="AV495" s="31"/>
    </row>
    <row r="496" spans="1:48" ht="17.100000000000001" customHeight="1" x14ac:dyDescent="0.15">
      <c r="A496" s="32">
        <v>43</v>
      </c>
      <c r="B496" s="33" t="s">
        <v>7148</v>
      </c>
      <c r="C496" s="34" t="s">
        <v>7149</v>
      </c>
      <c r="D496" s="422"/>
      <c r="E496" s="424"/>
      <c r="F496" s="29"/>
      <c r="G496" s="29"/>
      <c r="H496" s="20"/>
      <c r="K496" s="21"/>
      <c r="L496" s="1271" t="s">
        <v>4829</v>
      </c>
      <c r="M496" s="1202"/>
      <c r="N496" s="1202"/>
      <c r="O496" s="1202"/>
      <c r="P496" s="1202"/>
      <c r="Q496" s="1202"/>
      <c r="R496" s="418"/>
      <c r="S496" s="419"/>
      <c r="T496" s="425"/>
      <c r="W496" s="449"/>
      <c r="X496" s="42"/>
      <c r="Y496" s="43"/>
      <c r="Z496" s="44"/>
      <c r="AA496" s="44"/>
      <c r="AB496" s="43"/>
      <c r="AC496" s="450"/>
      <c r="AD496" s="43"/>
      <c r="AE496" s="43"/>
      <c r="AF496" s="43"/>
      <c r="AG496" s="43"/>
      <c r="AH496" s="43"/>
      <c r="AI496" s="43"/>
      <c r="AJ496" s="43"/>
      <c r="AK496" s="43"/>
      <c r="AL496" s="43"/>
      <c r="AM496" s="43"/>
      <c r="AN496" s="44"/>
      <c r="AO496" s="45"/>
      <c r="AP496" s="45"/>
      <c r="AQ496" s="20"/>
      <c r="AR496" s="23" t="s">
        <v>17</v>
      </c>
      <c r="AS496" s="1158">
        <f>AS484</f>
        <v>0.95</v>
      </c>
      <c r="AT496" s="1159"/>
      <c r="AU496" s="101">
        <f>ROUND(ROUND(ROUND(H491*P498,0)*V468,0)*AS496,0)</f>
        <v>233</v>
      </c>
      <c r="AV496" s="31"/>
    </row>
    <row r="497" spans="1:48" ht="17.100000000000001" customHeight="1" x14ac:dyDescent="0.15">
      <c r="A497" s="32">
        <v>43</v>
      </c>
      <c r="B497" s="33" t="s">
        <v>7150</v>
      </c>
      <c r="C497" s="34" t="s">
        <v>7151</v>
      </c>
      <c r="D497" s="422"/>
      <c r="E497" s="424"/>
      <c r="F497" s="29"/>
      <c r="G497" s="29"/>
      <c r="H497" s="20"/>
      <c r="K497" s="21"/>
      <c r="L497" s="1228"/>
      <c r="M497" s="1283"/>
      <c r="N497" s="1283"/>
      <c r="O497" s="1283"/>
      <c r="P497" s="1283"/>
      <c r="Q497" s="1283"/>
      <c r="R497" s="418"/>
      <c r="S497" s="419"/>
      <c r="T497" s="425"/>
      <c r="W497" s="449"/>
      <c r="X497" s="1271" t="s">
        <v>4824</v>
      </c>
      <c r="Y497" s="1202"/>
      <c r="Z497" s="1202"/>
      <c r="AA497" s="1202"/>
      <c r="AB497" s="1202"/>
      <c r="AC497" s="42" t="s">
        <v>4825</v>
      </c>
      <c r="AD497" s="99"/>
      <c r="AE497" s="99"/>
      <c r="AF497" s="99"/>
      <c r="AG497" s="99"/>
      <c r="AH497" s="99"/>
      <c r="AI497" s="43"/>
      <c r="AJ497" s="43"/>
      <c r="AK497" s="43"/>
      <c r="AL497" s="43"/>
      <c r="AM497" s="43"/>
      <c r="AN497" s="44" t="s">
        <v>17</v>
      </c>
      <c r="AO497" s="1157">
        <f>$AO$8</f>
        <v>0.7</v>
      </c>
      <c r="AP497" s="1157"/>
      <c r="AQ497" s="20"/>
      <c r="AR497" s="4"/>
      <c r="AS497" s="4"/>
      <c r="AT497" s="21"/>
      <c r="AU497" s="101">
        <f>ROUND(ROUND(ROUND(ROUND(H491*P498,0)*V468,0)*AO497,0)*AS496,0)</f>
        <v>163</v>
      </c>
      <c r="AV497" s="31"/>
    </row>
    <row r="498" spans="1:48" ht="17.100000000000001" customHeight="1" x14ac:dyDescent="0.15">
      <c r="A498" s="32">
        <v>43</v>
      </c>
      <c r="B498" s="33" t="s">
        <v>7152</v>
      </c>
      <c r="C498" s="34" t="s">
        <v>7153</v>
      </c>
      <c r="D498" s="422"/>
      <c r="E498" s="424"/>
      <c r="F498" s="29"/>
      <c r="G498" s="29"/>
      <c r="H498" s="20"/>
      <c r="K498" s="21"/>
      <c r="L498" s="420"/>
      <c r="M498" s="421"/>
      <c r="N498" s="421"/>
      <c r="O498" s="26" t="s">
        <v>17</v>
      </c>
      <c r="P498" s="1180">
        <f>$P$12</f>
        <v>0.96499999999999997</v>
      </c>
      <c r="Q498" s="1180"/>
      <c r="R498" s="166"/>
      <c r="S498" s="167"/>
      <c r="T498" s="314"/>
      <c r="W498" s="449"/>
      <c r="X498" s="1272"/>
      <c r="Y498" s="1273"/>
      <c r="Z498" s="1273"/>
      <c r="AA498" s="1273"/>
      <c r="AB498" s="1273"/>
      <c r="AC498" s="42" t="s">
        <v>4827</v>
      </c>
      <c r="AD498" s="99"/>
      <c r="AE498" s="99"/>
      <c r="AF498" s="99"/>
      <c r="AG498" s="99"/>
      <c r="AH498" s="99"/>
      <c r="AI498" s="43"/>
      <c r="AJ498" s="43"/>
      <c r="AK498" s="43"/>
      <c r="AL498" s="43"/>
      <c r="AM498" s="43"/>
      <c r="AN498" s="44" t="s">
        <v>17</v>
      </c>
      <c r="AO498" s="1157">
        <f>$AO$9</f>
        <v>0.5</v>
      </c>
      <c r="AP498" s="1157"/>
      <c r="AQ498" s="24"/>
      <c r="AR498" s="25"/>
      <c r="AS498" s="25"/>
      <c r="AT498" s="38"/>
      <c r="AU498" s="35">
        <f>ROUND(ROUND(ROUND(ROUND(H491*P498,0)*V468,0)*AO498,0)*AS496,0)</f>
        <v>117</v>
      </c>
      <c r="AV498" s="31"/>
    </row>
    <row r="499" spans="1:48" ht="17.100000000000001" customHeight="1" x14ac:dyDescent="0.15">
      <c r="A499" s="32">
        <v>43</v>
      </c>
      <c r="B499" s="33" t="s">
        <v>7154</v>
      </c>
      <c r="C499" s="34" t="s">
        <v>7155</v>
      </c>
      <c r="D499" s="422"/>
      <c r="E499" s="424"/>
      <c r="F499" s="36"/>
      <c r="G499" s="29"/>
      <c r="H499" s="1085" t="s">
        <v>4905</v>
      </c>
      <c r="I499" s="1086"/>
      <c r="J499" s="1086"/>
      <c r="K499" s="1087"/>
      <c r="L499" s="416"/>
      <c r="M499" s="417"/>
      <c r="N499" s="417"/>
      <c r="O499" s="65"/>
      <c r="P499" s="156"/>
      <c r="Q499" s="156"/>
      <c r="R499" s="1301" t="s">
        <v>6169</v>
      </c>
      <c r="S499" s="1311"/>
      <c r="T499" s="1312"/>
      <c r="U499" s="1219" t="s">
        <v>7011</v>
      </c>
      <c r="V499" s="1219"/>
      <c r="W499" s="1220"/>
      <c r="X499" s="43"/>
      <c r="Y499" s="43"/>
      <c r="Z499" s="44"/>
      <c r="AA499" s="44"/>
      <c r="AB499" s="43"/>
      <c r="AC499" s="450"/>
      <c r="AD499" s="43"/>
      <c r="AE499" s="43"/>
      <c r="AF499" s="43"/>
      <c r="AG499" s="43"/>
      <c r="AH499" s="43"/>
      <c r="AI499" s="43"/>
      <c r="AJ499" s="43"/>
      <c r="AK499" s="43"/>
      <c r="AL499" s="43"/>
      <c r="AM499" s="43"/>
      <c r="AN499" s="44"/>
      <c r="AO499" s="45"/>
      <c r="AP499" s="45"/>
      <c r="AQ499" s="43"/>
      <c r="AR499" s="43"/>
      <c r="AS499" s="43"/>
      <c r="AT499" s="43"/>
      <c r="AU499" s="35">
        <f>ROUND(H503*V504,0)</f>
        <v>234</v>
      </c>
      <c r="AV499" s="31"/>
    </row>
    <row r="500" spans="1:48" ht="17.100000000000001" customHeight="1" x14ac:dyDescent="0.15">
      <c r="A500" s="32">
        <v>43</v>
      </c>
      <c r="B500" s="33" t="s">
        <v>7156</v>
      </c>
      <c r="C500" s="34" t="s">
        <v>7157</v>
      </c>
      <c r="D500" s="422"/>
      <c r="E500" s="424"/>
      <c r="F500" s="29"/>
      <c r="G500" s="29"/>
      <c r="H500" s="1088"/>
      <c r="I500" s="1089"/>
      <c r="J500" s="1089"/>
      <c r="K500" s="1090"/>
      <c r="L500" s="418"/>
      <c r="M500" s="419"/>
      <c r="N500" s="419"/>
      <c r="O500" s="23"/>
      <c r="P500" s="167"/>
      <c r="Q500" s="167"/>
      <c r="R500" s="1313"/>
      <c r="S500" s="1314"/>
      <c r="T500" s="1315"/>
      <c r="U500" s="1309"/>
      <c r="V500" s="1309"/>
      <c r="W500" s="1310"/>
      <c r="X500" s="1202" t="s">
        <v>4824</v>
      </c>
      <c r="Y500" s="1202"/>
      <c r="Z500" s="1202"/>
      <c r="AA500" s="1202"/>
      <c r="AB500" s="1202"/>
      <c r="AC500" s="42" t="s">
        <v>4825</v>
      </c>
      <c r="AD500" s="99"/>
      <c r="AE500" s="99"/>
      <c r="AF500" s="99"/>
      <c r="AG500" s="99"/>
      <c r="AH500" s="99"/>
      <c r="AI500" s="43"/>
      <c r="AJ500" s="43"/>
      <c r="AK500" s="43"/>
      <c r="AL500" s="43"/>
      <c r="AM500" s="43"/>
      <c r="AN500" s="44" t="s">
        <v>17</v>
      </c>
      <c r="AO500" s="1157">
        <f>$AO$8</f>
        <v>0.7</v>
      </c>
      <c r="AP500" s="1157"/>
      <c r="AQ500" s="43"/>
      <c r="AR500" s="43"/>
      <c r="AS500" s="43"/>
      <c r="AT500" s="43"/>
      <c r="AU500" s="101">
        <f>ROUND(ROUND(H503*V504,0)*AO500,0)</f>
        <v>164</v>
      </c>
      <c r="AV500" s="31"/>
    </row>
    <row r="501" spans="1:48" ht="17.100000000000001" customHeight="1" x14ac:dyDescent="0.15">
      <c r="A501" s="32">
        <v>43</v>
      </c>
      <c r="B501" s="33" t="s">
        <v>7158</v>
      </c>
      <c r="C501" s="34" t="s">
        <v>7159</v>
      </c>
      <c r="D501" s="422"/>
      <c r="E501" s="424"/>
      <c r="F501" s="29"/>
      <c r="G501" s="29"/>
      <c r="H501" s="1088"/>
      <c r="I501" s="1089"/>
      <c r="J501" s="1089"/>
      <c r="K501" s="1090"/>
      <c r="L501" s="420"/>
      <c r="M501" s="421"/>
      <c r="N501" s="421"/>
      <c r="O501" s="26"/>
      <c r="P501" s="27"/>
      <c r="Q501" s="27"/>
      <c r="R501" s="1313"/>
      <c r="S501" s="1314"/>
      <c r="T501" s="1315"/>
      <c r="U501" s="1309"/>
      <c r="V501" s="1309"/>
      <c r="W501" s="1310"/>
      <c r="X501" s="1273"/>
      <c r="Y501" s="1273"/>
      <c r="Z501" s="1273"/>
      <c r="AA501" s="1273"/>
      <c r="AB501" s="1273"/>
      <c r="AC501" s="42" t="s">
        <v>4827</v>
      </c>
      <c r="AD501" s="99"/>
      <c r="AE501" s="99"/>
      <c r="AF501" s="99"/>
      <c r="AG501" s="99"/>
      <c r="AH501" s="99"/>
      <c r="AI501" s="43"/>
      <c r="AJ501" s="43"/>
      <c r="AK501" s="43"/>
      <c r="AL501" s="43"/>
      <c r="AM501" s="43"/>
      <c r="AN501" s="44" t="s">
        <v>17</v>
      </c>
      <c r="AO501" s="1157">
        <f>$AO$9</f>
        <v>0.5</v>
      </c>
      <c r="AP501" s="1157"/>
      <c r="AQ501" s="43"/>
      <c r="AR501" s="43"/>
      <c r="AS501" s="43"/>
      <c r="AT501" s="43"/>
      <c r="AU501" s="101">
        <f>ROUND(ROUND(H503*V504,0)*AO501,0)</f>
        <v>117</v>
      </c>
      <c r="AV501" s="31"/>
    </row>
    <row r="502" spans="1:48" ht="17.100000000000001" customHeight="1" x14ac:dyDescent="0.15">
      <c r="A502" s="32">
        <v>43</v>
      </c>
      <c r="B502" s="33" t="s">
        <v>7160</v>
      </c>
      <c r="C502" s="34" t="s">
        <v>7161</v>
      </c>
      <c r="D502" s="422"/>
      <c r="E502" s="424"/>
      <c r="F502" s="29"/>
      <c r="G502" s="29"/>
      <c r="H502" s="1088"/>
      <c r="I502" s="1089"/>
      <c r="J502" s="1089"/>
      <c r="K502" s="1090"/>
      <c r="L502" s="1271" t="s">
        <v>4829</v>
      </c>
      <c r="M502" s="1202"/>
      <c r="N502" s="1202"/>
      <c r="O502" s="1202"/>
      <c r="P502" s="1202"/>
      <c r="Q502" s="1202"/>
      <c r="R502" s="1313"/>
      <c r="S502" s="1314"/>
      <c r="T502" s="1315"/>
      <c r="U502" s="1069"/>
      <c r="V502" s="1069"/>
      <c r="W502" s="1070"/>
      <c r="X502" s="43"/>
      <c r="Y502" s="43"/>
      <c r="Z502" s="44"/>
      <c r="AA502" s="44"/>
      <c r="AB502" s="43"/>
      <c r="AC502" s="450"/>
      <c r="AD502" s="43"/>
      <c r="AE502" s="43"/>
      <c r="AF502" s="43"/>
      <c r="AG502" s="43"/>
      <c r="AH502" s="43"/>
      <c r="AI502" s="43"/>
      <c r="AJ502" s="43"/>
      <c r="AK502" s="43"/>
      <c r="AL502" s="43"/>
      <c r="AM502" s="43"/>
      <c r="AN502" s="44"/>
      <c r="AO502" s="45"/>
      <c r="AP502" s="45"/>
      <c r="AQ502" s="43"/>
      <c r="AR502" s="43"/>
      <c r="AS502" s="25"/>
      <c r="AT502" s="25"/>
      <c r="AU502" s="101">
        <f>ROUND(ROUND(H503*P504,0)*V504,0)</f>
        <v>226</v>
      </c>
      <c r="AV502" s="31"/>
    </row>
    <row r="503" spans="1:48" ht="17.100000000000001" customHeight="1" x14ac:dyDescent="0.15">
      <c r="A503" s="32">
        <v>43</v>
      </c>
      <c r="B503" s="33" t="s">
        <v>7162</v>
      </c>
      <c r="C503" s="34" t="s">
        <v>7163</v>
      </c>
      <c r="D503" s="422"/>
      <c r="E503" s="424"/>
      <c r="F503" s="29"/>
      <c r="G503" s="29"/>
      <c r="H503" s="1280">
        <f>'15就労移行支援(基本)'!K83</f>
        <v>468</v>
      </c>
      <c r="I503" s="1108"/>
      <c r="J503" s="4" t="s">
        <v>21</v>
      </c>
      <c r="K503" s="22"/>
      <c r="L503" s="1228"/>
      <c r="M503" s="1283"/>
      <c r="N503" s="1283"/>
      <c r="O503" s="1283"/>
      <c r="P503" s="1283"/>
      <c r="Q503" s="1283"/>
      <c r="R503" s="1313"/>
      <c r="S503" s="1314"/>
      <c r="T503" s="1315"/>
      <c r="W503" s="449"/>
      <c r="X503" s="1271" t="s">
        <v>4824</v>
      </c>
      <c r="Y503" s="1202"/>
      <c r="Z503" s="1202"/>
      <c r="AA503" s="1202"/>
      <c r="AB503" s="1202"/>
      <c r="AC503" s="42" t="s">
        <v>4825</v>
      </c>
      <c r="AD503" s="99"/>
      <c r="AE503" s="99"/>
      <c r="AF503" s="99"/>
      <c r="AG503" s="99"/>
      <c r="AH503" s="99"/>
      <c r="AI503" s="43"/>
      <c r="AJ503" s="43"/>
      <c r="AK503" s="43"/>
      <c r="AL503" s="43"/>
      <c r="AM503" s="43"/>
      <c r="AN503" s="44" t="s">
        <v>17</v>
      </c>
      <c r="AO503" s="1157">
        <f>$AO$8</f>
        <v>0.7</v>
      </c>
      <c r="AP503" s="1157"/>
      <c r="AQ503" s="25"/>
      <c r="AR503" s="25"/>
      <c r="AS503" s="25"/>
      <c r="AT503" s="25"/>
      <c r="AU503" s="101">
        <f>ROUND(ROUND(ROUND(H503*P504,0)*V504,0)*AO503,0)</f>
        <v>158</v>
      </c>
      <c r="AV503" s="31"/>
    </row>
    <row r="504" spans="1:48" ht="17.100000000000001" customHeight="1" x14ac:dyDescent="0.15">
      <c r="A504" s="32">
        <v>43</v>
      </c>
      <c r="B504" s="33" t="s">
        <v>7164</v>
      </c>
      <c r="C504" s="34" t="s">
        <v>7165</v>
      </c>
      <c r="D504" s="422"/>
      <c r="E504" s="424"/>
      <c r="F504" s="29"/>
      <c r="G504" s="29"/>
      <c r="H504" s="418"/>
      <c r="I504" s="419"/>
      <c r="J504" s="419"/>
      <c r="K504" s="425"/>
      <c r="L504" s="420"/>
      <c r="M504" s="421"/>
      <c r="N504" s="421"/>
      <c r="O504" s="26" t="s">
        <v>17</v>
      </c>
      <c r="P504" s="1180">
        <f>$P$12</f>
        <v>0.96499999999999997</v>
      </c>
      <c r="Q504" s="1180"/>
      <c r="R504" s="1276"/>
      <c r="S504" s="1277"/>
      <c r="T504" s="1278"/>
      <c r="U504" s="23" t="s">
        <v>17</v>
      </c>
      <c r="V504" s="1158">
        <f>V468</f>
        <v>0.5</v>
      </c>
      <c r="W504" s="1159"/>
      <c r="X504" s="1272"/>
      <c r="Y504" s="1273"/>
      <c r="Z504" s="1273"/>
      <c r="AA504" s="1273"/>
      <c r="AB504" s="1273"/>
      <c r="AC504" s="42" t="s">
        <v>4827</v>
      </c>
      <c r="AD504" s="99"/>
      <c r="AE504" s="99"/>
      <c r="AF504" s="99"/>
      <c r="AG504" s="99"/>
      <c r="AH504" s="99"/>
      <c r="AI504" s="43"/>
      <c r="AJ504" s="43"/>
      <c r="AK504" s="43"/>
      <c r="AL504" s="43"/>
      <c r="AM504" s="43"/>
      <c r="AN504" s="44" t="s">
        <v>17</v>
      </c>
      <c r="AO504" s="1157">
        <f>$AO$9</f>
        <v>0.5</v>
      </c>
      <c r="AP504" s="1157"/>
      <c r="AQ504" s="25"/>
      <c r="AR504" s="25"/>
      <c r="AS504" s="25"/>
      <c r="AT504" s="25"/>
      <c r="AU504" s="101">
        <f>ROUND(ROUND(ROUND(H503*P504,0)*V504,0)*AO504,0)</f>
        <v>113</v>
      </c>
      <c r="AV504" s="31"/>
    </row>
    <row r="505" spans="1:48" ht="17.100000000000001" customHeight="1" x14ac:dyDescent="0.15">
      <c r="A505" s="32">
        <v>43</v>
      </c>
      <c r="B505" s="33" t="s">
        <v>7166</v>
      </c>
      <c r="C505" s="34" t="s">
        <v>7167</v>
      </c>
      <c r="D505" s="422"/>
      <c r="E505" s="424"/>
      <c r="F505" s="29"/>
      <c r="G505" s="29"/>
      <c r="H505" s="20"/>
      <c r="K505" s="21"/>
      <c r="L505" s="416"/>
      <c r="M505" s="417"/>
      <c r="N505" s="417"/>
      <c r="O505" s="65"/>
      <c r="P505" s="156"/>
      <c r="Q505" s="156"/>
      <c r="R505" s="166"/>
      <c r="S505" s="167"/>
      <c r="T505" s="314"/>
      <c r="W505" s="449"/>
      <c r="X505" s="42"/>
      <c r="Y505" s="43"/>
      <c r="Z505" s="44"/>
      <c r="AA505" s="44"/>
      <c r="AB505" s="43"/>
      <c r="AC505" s="450"/>
      <c r="AD505" s="43"/>
      <c r="AE505" s="43"/>
      <c r="AF505" s="43"/>
      <c r="AG505" s="43"/>
      <c r="AH505" s="43"/>
      <c r="AI505" s="43"/>
      <c r="AJ505" s="43"/>
      <c r="AK505" s="43"/>
      <c r="AL505" s="43"/>
      <c r="AM505" s="43"/>
      <c r="AN505" s="44"/>
      <c r="AO505" s="45"/>
      <c r="AP505" s="45"/>
      <c r="AQ505" s="1198" t="s">
        <v>4833</v>
      </c>
      <c r="AR505" s="1281"/>
      <c r="AS505" s="1281"/>
      <c r="AT505" s="1299"/>
      <c r="AU505" s="101">
        <f>ROUND(ROUND(H503*V504,0)*AS508,0)</f>
        <v>222</v>
      </c>
      <c r="AV505" s="31"/>
    </row>
    <row r="506" spans="1:48" ht="17.100000000000001" customHeight="1" x14ac:dyDescent="0.15">
      <c r="A506" s="32">
        <v>43</v>
      </c>
      <c r="B506" s="33" t="s">
        <v>7168</v>
      </c>
      <c r="C506" s="34" t="s">
        <v>7169</v>
      </c>
      <c r="D506" s="422"/>
      <c r="E506" s="424"/>
      <c r="F506" s="29"/>
      <c r="G506" s="29"/>
      <c r="H506" s="20"/>
      <c r="K506" s="21"/>
      <c r="L506" s="418"/>
      <c r="M506" s="419"/>
      <c r="N506" s="419"/>
      <c r="O506" s="23"/>
      <c r="P506" s="167"/>
      <c r="Q506" s="167"/>
      <c r="R506" s="166"/>
      <c r="S506" s="167"/>
      <c r="T506" s="314"/>
      <c r="W506" s="449"/>
      <c r="X506" s="1271" t="s">
        <v>4824</v>
      </c>
      <c r="Y506" s="1202"/>
      <c r="Z506" s="1202"/>
      <c r="AA506" s="1202"/>
      <c r="AB506" s="1202"/>
      <c r="AC506" s="42" t="s">
        <v>4825</v>
      </c>
      <c r="AD506" s="99"/>
      <c r="AE506" s="99"/>
      <c r="AF506" s="99"/>
      <c r="AG506" s="99"/>
      <c r="AH506" s="99"/>
      <c r="AI506" s="43"/>
      <c r="AJ506" s="43"/>
      <c r="AK506" s="43"/>
      <c r="AL506" s="43"/>
      <c r="AM506" s="43"/>
      <c r="AN506" s="44" t="s">
        <v>17</v>
      </c>
      <c r="AO506" s="1157">
        <f>$AO$8</f>
        <v>0.7</v>
      </c>
      <c r="AP506" s="1157"/>
      <c r="AQ506" s="1268"/>
      <c r="AR506" s="1269"/>
      <c r="AS506" s="1269"/>
      <c r="AT506" s="1270"/>
      <c r="AU506" s="101">
        <f>ROUND(ROUND(ROUND(H503*V504,0)*AO506,0)*AS508,0)</f>
        <v>156</v>
      </c>
      <c r="AV506" s="31"/>
    </row>
    <row r="507" spans="1:48" ht="17.100000000000001" customHeight="1" x14ac:dyDescent="0.15">
      <c r="A507" s="32">
        <v>43</v>
      </c>
      <c r="B507" s="33" t="s">
        <v>7170</v>
      </c>
      <c r="C507" s="34" t="s">
        <v>7171</v>
      </c>
      <c r="D507" s="422"/>
      <c r="E507" s="424"/>
      <c r="F507" s="29"/>
      <c r="G507" s="29"/>
      <c r="H507" s="20"/>
      <c r="K507" s="21"/>
      <c r="L507" s="420"/>
      <c r="M507" s="421"/>
      <c r="N507" s="421"/>
      <c r="O507" s="26"/>
      <c r="P507" s="27"/>
      <c r="Q507" s="27"/>
      <c r="R507" s="166"/>
      <c r="S507" s="167"/>
      <c r="T507" s="314"/>
      <c r="W507" s="449"/>
      <c r="X507" s="1272"/>
      <c r="Y507" s="1273"/>
      <c r="Z507" s="1273"/>
      <c r="AA507" s="1273"/>
      <c r="AB507" s="1273"/>
      <c r="AC507" s="42" t="s">
        <v>4827</v>
      </c>
      <c r="AD507" s="99"/>
      <c r="AE507" s="99"/>
      <c r="AF507" s="99"/>
      <c r="AG507" s="99"/>
      <c r="AH507" s="99"/>
      <c r="AI507" s="43"/>
      <c r="AJ507" s="43"/>
      <c r="AK507" s="43"/>
      <c r="AL507" s="43"/>
      <c r="AM507" s="43"/>
      <c r="AN507" s="44" t="s">
        <v>17</v>
      </c>
      <c r="AO507" s="1157">
        <f>$AO$9</f>
        <v>0.5</v>
      </c>
      <c r="AP507" s="1157"/>
      <c r="AQ507" s="20"/>
      <c r="AR507" s="4"/>
      <c r="AS507" s="4"/>
      <c r="AT507" s="21"/>
      <c r="AU507" s="101">
        <f>ROUND(ROUND(ROUND(H503*V504,0)*AO507,0)*AS508,0)</f>
        <v>111</v>
      </c>
      <c r="AV507" s="31"/>
    </row>
    <row r="508" spans="1:48" ht="17.100000000000001" customHeight="1" x14ac:dyDescent="0.15">
      <c r="A508" s="32">
        <v>43</v>
      </c>
      <c r="B508" s="33" t="s">
        <v>7172</v>
      </c>
      <c r="C508" s="34" t="s">
        <v>7173</v>
      </c>
      <c r="D508" s="422"/>
      <c r="E508" s="424"/>
      <c r="F508" s="29"/>
      <c r="G508" s="29"/>
      <c r="H508" s="20"/>
      <c r="K508" s="21"/>
      <c r="L508" s="1271" t="s">
        <v>4829</v>
      </c>
      <c r="M508" s="1202"/>
      <c r="N508" s="1202"/>
      <c r="O508" s="1202"/>
      <c r="P508" s="1202"/>
      <c r="Q508" s="1202"/>
      <c r="R508" s="418"/>
      <c r="S508" s="419"/>
      <c r="T508" s="425"/>
      <c r="W508" s="449"/>
      <c r="X508" s="42"/>
      <c r="Y508" s="43"/>
      <c r="Z508" s="44"/>
      <c r="AA508" s="44"/>
      <c r="AB508" s="43"/>
      <c r="AC508" s="450"/>
      <c r="AD508" s="43"/>
      <c r="AE508" s="43"/>
      <c r="AF508" s="43"/>
      <c r="AG508" s="43"/>
      <c r="AH508" s="43"/>
      <c r="AI508" s="43"/>
      <c r="AJ508" s="43"/>
      <c r="AK508" s="43"/>
      <c r="AL508" s="43"/>
      <c r="AM508" s="43"/>
      <c r="AN508" s="44"/>
      <c r="AO508" s="45"/>
      <c r="AP508" s="45"/>
      <c r="AQ508" s="20"/>
      <c r="AR508" s="23" t="s">
        <v>17</v>
      </c>
      <c r="AS508" s="1158">
        <f>AS496</f>
        <v>0.95</v>
      </c>
      <c r="AT508" s="1159"/>
      <c r="AU508" s="101">
        <f>ROUND(ROUND(ROUND(H503*P510,0)*V504,0)*AS508,0)</f>
        <v>215</v>
      </c>
      <c r="AV508" s="31"/>
    </row>
    <row r="509" spans="1:48" ht="17.100000000000001" customHeight="1" x14ac:dyDescent="0.15">
      <c r="A509" s="32">
        <v>43</v>
      </c>
      <c r="B509" s="33" t="s">
        <v>7174</v>
      </c>
      <c r="C509" s="34" t="s">
        <v>7175</v>
      </c>
      <c r="D509" s="422"/>
      <c r="E509" s="424"/>
      <c r="F509" s="29"/>
      <c r="G509" s="29"/>
      <c r="H509" s="20"/>
      <c r="K509" s="21"/>
      <c r="L509" s="1228"/>
      <c r="M509" s="1283"/>
      <c r="N509" s="1283"/>
      <c r="O509" s="1283"/>
      <c r="P509" s="1283"/>
      <c r="Q509" s="1283"/>
      <c r="R509" s="418"/>
      <c r="S509" s="419"/>
      <c r="T509" s="425"/>
      <c r="W509" s="449"/>
      <c r="X509" s="1271" t="s">
        <v>4824</v>
      </c>
      <c r="Y509" s="1202"/>
      <c r="Z509" s="1202"/>
      <c r="AA509" s="1202"/>
      <c r="AB509" s="1202"/>
      <c r="AC509" s="42" t="s">
        <v>4825</v>
      </c>
      <c r="AD509" s="99"/>
      <c r="AE509" s="99"/>
      <c r="AF509" s="99"/>
      <c r="AG509" s="99"/>
      <c r="AH509" s="99"/>
      <c r="AI509" s="43"/>
      <c r="AJ509" s="43"/>
      <c r="AK509" s="43"/>
      <c r="AL509" s="43"/>
      <c r="AM509" s="43"/>
      <c r="AN509" s="44" t="s">
        <v>17</v>
      </c>
      <c r="AO509" s="1157">
        <f>$AO$8</f>
        <v>0.7</v>
      </c>
      <c r="AP509" s="1157"/>
      <c r="AQ509" s="20"/>
      <c r="AR509" s="4"/>
      <c r="AS509" s="4"/>
      <c r="AT509" s="21"/>
      <c r="AU509" s="101">
        <f>ROUND(ROUND(ROUND(ROUND(H503*P510,0)*V504,0)*AO509,0)*AS508,0)</f>
        <v>150</v>
      </c>
      <c r="AV509" s="31"/>
    </row>
    <row r="510" spans="1:48" ht="17.100000000000001" customHeight="1" x14ac:dyDescent="0.15">
      <c r="A510" s="32">
        <v>43</v>
      </c>
      <c r="B510" s="33" t="s">
        <v>7176</v>
      </c>
      <c r="C510" s="34" t="s">
        <v>7177</v>
      </c>
      <c r="D510" s="426"/>
      <c r="E510" s="428"/>
      <c r="F510" s="57"/>
      <c r="G510" s="57"/>
      <c r="H510" s="24"/>
      <c r="I510" s="25"/>
      <c r="J510" s="25"/>
      <c r="K510" s="38"/>
      <c r="L510" s="420"/>
      <c r="M510" s="421"/>
      <c r="N510" s="421"/>
      <c r="O510" s="26" t="s">
        <v>17</v>
      </c>
      <c r="P510" s="1180">
        <f>$P$12</f>
        <v>0.96499999999999997</v>
      </c>
      <c r="Q510" s="1180"/>
      <c r="R510" s="454"/>
      <c r="S510" s="27"/>
      <c r="T510" s="28"/>
      <c r="U510" s="135"/>
      <c r="V510" s="233"/>
      <c r="W510" s="455"/>
      <c r="X510" s="1272"/>
      <c r="Y510" s="1273"/>
      <c r="Z510" s="1273"/>
      <c r="AA510" s="1273"/>
      <c r="AB510" s="1273"/>
      <c r="AC510" s="42" t="s">
        <v>4827</v>
      </c>
      <c r="AD510" s="99"/>
      <c r="AE510" s="99"/>
      <c r="AF510" s="99"/>
      <c r="AG510" s="99"/>
      <c r="AH510" s="99"/>
      <c r="AI510" s="43"/>
      <c r="AJ510" s="43"/>
      <c r="AK510" s="43"/>
      <c r="AL510" s="43"/>
      <c r="AM510" s="43"/>
      <c r="AN510" s="44" t="s">
        <v>17</v>
      </c>
      <c r="AO510" s="1157">
        <f>$AO$9</f>
        <v>0.5</v>
      </c>
      <c r="AP510" s="1157"/>
      <c r="AQ510" s="24"/>
      <c r="AR510" s="25"/>
      <c r="AS510" s="25"/>
      <c r="AT510" s="38"/>
      <c r="AU510" s="35">
        <f>ROUND(ROUND(ROUND(ROUND(H503*P510,0)*V504,0)*AO510,0)*AS508,0)</f>
        <v>107</v>
      </c>
      <c r="AV510" s="61"/>
    </row>
    <row r="511" spans="1:48" ht="17.100000000000001" customHeight="1" x14ac:dyDescent="0.15">
      <c r="A511" s="32">
        <v>43</v>
      </c>
      <c r="B511" s="33" t="s">
        <v>7178</v>
      </c>
      <c r="C511" s="34" t="s">
        <v>7179</v>
      </c>
      <c r="D511" s="1085" t="s">
        <v>4819</v>
      </c>
      <c r="E511" s="1087"/>
      <c r="F511" s="1085" t="s">
        <v>4918</v>
      </c>
      <c r="G511" s="1299"/>
      <c r="H511" s="1085" t="s">
        <v>4821</v>
      </c>
      <c r="I511" s="1086"/>
      <c r="J511" s="1086"/>
      <c r="K511" s="1087"/>
      <c r="L511" s="416"/>
      <c r="M511" s="417"/>
      <c r="N511" s="417"/>
      <c r="O511" s="65"/>
      <c r="P511" s="156"/>
      <c r="Q511" s="156"/>
      <c r="R511" s="1301" t="s">
        <v>6169</v>
      </c>
      <c r="S511" s="1311"/>
      <c r="T511" s="1312"/>
      <c r="U511" s="1219" t="s">
        <v>7011</v>
      </c>
      <c r="V511" s="1219"/>
      <c r="W511" s="1220"/>
      <c r="X511" s="43"/>
      <c r="Y511" s="43"/>
      <c r="Z511" s="44"/>
      <c r="AA511" s="44"/>
      <c r="AB511" s="43"/>
      <c r="AC511" s="450"/>
      <c r="AD511" s="43"/>
      <c r="AE511" s="43"/>
      <c r="AF511" s="43"/>
      <c r="AG511" s="43"/>
      <c r="AH511" s="43"/>
      <c r="AI511" s="43"/>
      <c r="AJ511" s="43"/>
      <c r="AK511" s="43"/>
      <c r="AL511" s="43"/>
      <c r="AM511" s="43"/>
      <c r="AN511" s="44"/>
      <c r="AO511" s="45"/>
      <c r="AP511" s="45"/>
      <c r="AQ511" s="43"/>
      <c r="AR511" s="43"/>
      <c r="AS511" s="43"/>
      <c r="AT511" s="43"/>
      <c r="AU511" s="35">
        <f>ROUND(H515*V516,0)</f>
        <v>518</v>
      </c>
      <c r="AV511" s="66" t="s">
        <v>4822</v>
      </c>
    </row>
    <row r="512" spans="1:48" ht="17.100000000000001" customHeight="1" x14ac:dyDescent="0.15">
      <c r="A512" s="32">
        <v>43</v>
      </c>
      <c r="B512" s="33" t="s">
        <v>7180</v>
      </c>
      <c r="C512" s="34" t="s">
        <v>7181</v>
      </c>
      <c r="D512" s="1088"/>
      <c r="E512" s="1090"/>
      <c r="F512" s="1268"/>
      <c r="G512" s="1270"/>
      <c r="H512" s="1088"/>
      <c r="I512" s="1089"/>
      <c r="J512" s="1089"/>
      <c r="K512" s="1090"/>
      <c r="L512" s="418"/>
      <c r="M512" s="419"/>
      <c r="N512" s="419"/>
      <c r="O512" s="23"/>
      <c r="P512" s="167"/>
      <c r="Q512" s="167"/>
      <c r="R512" s="1313"/>
      <c r="S512" s="1314"/>
      <c r="T512" s="1315"/>
      <c r="U512" s="1309"/>
      <c r="V512" s="1309"/>
      <c r="W512" s="1310"/>
      <c r="X512" s="1202" t="s">
        <v>4824</v>
      </c>
      <c r="Y512" s="1202"/>
      <c r="Z512" s="1202"/>
      <c r="AA512" s="1202"/>
      <c r="AB512" s="1202"/>
      <c r="AC512" s="42" t="s">
        <v>4825</v>
      </c>
      <c r="AD512" s="99"/>
      <c r="AE512" s="99"/>
      <c r="AF512" s="99"/>
      <c r="AG512" s="99"/>
      <c r="AH512" s="99"/>
      <c r="AI512" s="43"/>
      <c r="AJ512" s="43"/>
      <c r="AK512" s="43"/>
      <c r="AL512" s="43"/>
      <c r="AM512" s="43"/>
      <c r="AN512" s="44" t="s">
        <v>17</v>
      </c>
      <c r="AO512" s="1157">
        <f>$AO$8</f>
        <v>0.7</v>
      </c>
      <c r="AP512" s="1157"/>
      <c r="AQ512" s="43"/>
      <c r="AR512" s="43"/>
      <c r="AS512" s="43"/>
      <c r="AT512" s="43"/>
      <c r="AU512" s="101">
        <f>ROUND(ROUND(H515*V516,0)*AO512,0)</f>
        <v>363</v>
      </c>
      <c r="AV512" s="232"/>
    </row>
    <row r="513" spans="1:48" ht="17.100000000000001" customHeight="1" x14ac:dyDescent="0.15">
      <c r="A513" s="32">
        <v>43</v>
      </c>
      <c r="B513" s="33" t="s">
        <v>7182</v>
      </c>
      <c r="C513" s="34" t="s">
        <v>7183</v>
      </c>
      <c r="D513" s="1088"/>
      <c r="E513" s="1090"/>
      <c r="F513" s="1268"/>
      <c r="G513" s="1270"/>
      <c r="H513" s="1088"/>
      <c r="I513" s="1089"/>
      <c r="J513" s="1089"/>
      <c r="K513" s="1090"/>
      <c r="L513" s="420"/>
      <c r="M513" s="421"/>
      <c r="N513" s="421"/>
      <c r="O513" s="26"/>
      <c r="P513" s="27"/>
      <c r="Q513" s="27"/>
      <c r="R513" s="1313"/>
      <c r="S513" s="1314"/>
      <c r="T513" s="1315"/>
      <c r="U513" s="1309"/>
      <c r="V513" s="1309"/>
      <c r="W513" s="1310"/>
      <c r="X513" s="1273"/>
      <c r="Y513" s="1273"/>
      <c r="Z513" s="1273"/>
      <c r="AA513" s="1273"/>
      <c r="AB513" s="1273"/>
      <c r="AC513" s="42" t="s">
        <v>4827</v>
      </c>
      <c r="AD513" s="99"/>
      <c r="AE513" s="99"/>
      <c r="AF513" s="99"/>
      <c r="AG513" s="99"/>
      <c r="AH513" s="99"/>
      <c r="AI513" s="43"/>
      <c r="AJ513" s="43"/>
      <c r="AK513" s="43"/>
      <c r="AL513" s="43"/>
      <c r="AM513" s="43"/>
      <c r="AN513" s="44" t="s">
        <v>17</v>
      </c>
      <c r="AO513" s="1157">
        <f>$AO$9</f>
        <v>0.5</v>
      </c>
      <c r="AP513" s="1157"/>
      <c r="AQ513" s="43"/>
      <c r="AR513" s="43"/>
      <c r="AS513" s="43"/>
      <c r="AT513" s="43"/>
      <c r="AU513" s="101">
        <f>ROUND(ROUND(H515*V516,0)*AO513,0)</f>
        <v>259</v>
      </c>
      <c r="AV513" s="232"/>
    </row>
    <row r="514" spans="1:48" ht="17.100000000000001" customHeight="1" x14ac:dyDescent="0.15">
      <c r="A514" s="32">
        <v>43</v>
      </c>
      <c r="B514" s="33" t="s">
        <v>7184</v>
      </c>
      <c r="C514" s="34" t="s">
        <v>7185</v>
      </c>
      <c r="D514" s="1276"/>
      <c r="E514" s="1278"/>
      <c r="F514" s="1276"/>
      <c r="G514" s="1278"/>
      <c r="H514" s="1088"/>
      <c r="I514" s="1089"/>
      <c r="J514" s="1089"/>
      <c r="K514" s="1090"/>
      <c r="L514" s="1271" t="s">
        <v>4829</v>
      </c>
      <c r="M514" s="1202"/>
      <c r="N514" s="1202"/>
      <c r="O514" s="1202"/>
      <c r="P514" s="1202"/>
      <c r="Q514" s="1202"/>
      <c r="R514" s="1313"/>
      <c r="S514" s="1314"/>
      <c r="T514" s="1315"/>
      <c r="U514" s="1069"/>
      <c r="V514" s="1069"/>
      <c r="W514" s="1070"/>
      <c r="X514" s="43"/>
      <c r="Y514" s="43"/>
      <c r="Z514" s="44"/>
      <c r="AA514" s="44"/>
      <c r="AB514" s="43"/>
      <c r="AC514" s="450"/>
      <c r="AD514" s="43"/>
      <c r="AE514" s="43"/>
      <c r="AF514" s="43"/>
      <c r="AG514" s="43"/>
      <c r="AH514" s="43"/>
      <c r="AI514" s="43"/>
      <c r="AJ514" s="43"/>
      <c r="AK514" s="43"/>
      <c r="AL514" s="43"/>
      <c r="AM514" s="43"/>
      <c r="AN514" s="44"/>
      <c r="AO514" s="45"/>
      <c r="AP514" s="45"/>
      <c r="AQ514" s="43"/>
      <c r="AR514" s="43"/>
      <c r="AS514" s="25"/>
      <c r="AT514" s="25"/>
      <c r="AU514" s="101">
        <f>ROUND(ROUND(H515*P516,0)*V516,0)</f>
        <v>500</v>
      </c>
      <c r="AV514" s="232"/>
    </row>
    <row r="515" spans="1:48" ht="17.100000000000001" customHeight="1" x14ac:dyDescent="0.15">
      <c r="A515" s="32">
        <v>43</v>
      </c>
      <c r="B515" s="33" t="s">
        <v>7186</v>
      </c>
      <c r="C515" s="34" t="s">
        <v>7187</v>
      </c>
      <c r="D515" s="1276"/>
      <c r="E515" s="1278"/>
      <c r="F515" s="1276"/>
      <c r="G515" s="1278"/>
      <c r="H515" s="1280">
        <f>'15就労移行支援(基本)'!K95</f>
        <v>1035</v>
      </c>
      <c r="I515" s="1108"/>
      <c r="J515" s="4" t="s">
        <v>21</v>
      </c>
      <c r="K515" s="22"/>
      <c r="L515" s="1228"/>
      <c r="M515" s="1283"/>
      <c r="N515" s="1283"/>
      <c r="O515" s="1283"/>
      <c r="P515" s="1283"/>
      <c r="Q515" s="1283"/>
      <c r="R515" s="1313"/>
      <c r="S515" s="1314"/>
      <c r="T515" s="1315"/>
      <c r="W515" s="449"/>
      <c r="X515" s="1271" t="s">
        <v>4824</v>
      </c>
      <c r="Y515" s="1202"/>
      <c r="Z515" s="1202"/>
      <c r="AA515" s="1202"/>
      <c r="AB515" s="1202"/>
      <c r="AC515" s="42" t="s">
        <v>4825</v>
      </c>
      <c r="AD515" s="99"/>
      <c r="AE515" s="99"/>
      <c r="AF515" s="99"/>
      <c r="AG515" s="99"/>
      <c r="AH515" s="99"/>
      <c r="AI515" s="43"/>
      <c r="AJ515" s="43"/>
      <c r="AK515" s="43"/>
      <c r="AL515" s="43"/>
      <c r="AM515" s="43"/>
      <c r="AN515" s="44" t="s">
        <v>17</v>
      </c>
      <c r="AO515" s="1157">
        <f>$AO$8</f>
        <v>0.7</v>
      </c>
      <c r="AP515" s="1157"/>
      <c r="AQ515" s="25"/>
      <c r="AR515" s="25"/>
      <c r="AS515" s="25"/>
      <c r="AT515" s="25"/>
      <c r="AU515" s="101">
        <f>ROUND(ROUND(ROUND(H515*P516,0)*V516,0)*AO515,0)</f>
        <v>350</v>
      </c>
      <c r="AV515" s="232"/>
    </row>
    <row r="516" spans="1:48" ht="17.100000000000001" customHeight="1" x14ac:dyDescent="0.15">
      <c r="A516" s="32">
        <v>43</v>
      </c>
      <c r="B516" s="33" t="s">
        <v>7188</v>
      </c>
      <c r="C516" s="34" t="s">
        <v>7189</v>
      </c>
      <c r="D516" s="1276"/>
      <c r="E516" s="1278"/>
      <c r="F516" s="1276"/>
      <c r="G516" s="1278"/>
      <c r="H516" s="418"/>
      <c r="I516" s="419"/>
      <c r="J516" s="419"/>
      <c r="K516" s="425"/>
      <c r="L516" s="420"/>
      <c r="M516" s="421"/>
      <c r="N516" s="421"/>
      <c r="O516" s="26" t="s">
        <v>17</v>
      </c>
      <c r="P516" s="1180">
        <f>$P$12</f>
        <v>0.96499999999999997</v>
      </c>
      <c r="Q516" s="1180"/>
      <c r="R516" s="1276"/>
      <c r="S516" s="1277"/>
      <c r="T516" s="1278"/>
      <c r="U516" s="23" t="s">
        <v>17</v>
      </c>
      <c r="V516" s="1158">
        <f>V504</f>
        <v>0.5</v>
      </c>
      <c r="W516" s="1159"/>
      <c r="X516" s="1272"/>
      <c r="Y516" s="1273"/>
      <c r="Z516" s="1273"/>
      <c r="AA516" s="1273"/>
      <c r="AB516" s="1273"/>
      <c r="AC516" s="42" t="s">
        <v>4827</v>
      </c>
      <c r="AD516" s="99"/>
      <c r="AE516" s="99"/>
      <c r="AF516" s="99"/>
      <c r="AG516" s="99"/>
      <c r="AH516" s="99"/>
      <c r="AI516" s="43"/>
      <c r="AJ516" s="43"/>
      <c r="AK516" s="43"/>
      <c r="AL516" s="43"/>
      <c r="AM516" s="43"/>
      <c r="AN516" s="44" t="s">
        <v>17</v>
      </c>
      <c r="AO516" s="1157">
        <f>$AO$9</f>
        <v>0.5</v>
      </c>
      <c r="AP516" s="1157"/>
      <c r="AQ516" s="25"/>
      <c r="AR516" s="25"/>
      <c r="AS516" s="25"/>
      <c r="AT516" s="25"/>
      <c r="AU516" s="101">
        <f>ROUND(ROUND(ROUND(H515*P516,0)*V516,0)*AO516,0)</f>
        <v>250</v>
      </c>
      <c r="AV516" s="232"/>
    </row>
    <row r="517" spans="1:48" ht="17.100000000000001" customHeight="1" x14ac:dyDescent="0.15">
      <c r="A517" s="32">
        <v>43</v>
      </c>
      <c r="B517" s="33" t="s">
        <v>7190</v>
      </c>
      <c r="C517" s="34" t="s">
        <v>7191</v>
      </c>
      <c r="D517" s="422"/>
      <c r="E517" s="424"/>
      <c r="F517" s="29"/>
      <c r="G517" s="29"/>
      <c r="H517" s="20"/>
      <c r="K517" s="21"/>
      <c r="L517" s="416"/>
      <c r="M517" s="417"/>
      <c r="N517" s="417"/>
      <c r="O517" s="65"/>
      <c r="P517" s="156"/>
      <c r="Q517" s="156"/>
      <c r="R517" s="166"/>
      <c r="S517" s="167"/>
      <c r="T517" s="314"/>
      <c r="W517" s="449"/>
      <c r="X517" s="42"/>
      <c r="Y517" s="43"/>
      <c r="Z517" s="44"/>
      <c r="AA517" s="44"/>
      <c r="AB517" s="43"/>
      <c r="AC517" s="450"/>
      <c r="AD517" s="43"/>
      <c r="AE517" s="43"/>
      <c r="AF517" s="43"/>
      <c r="AG517" s="43"/>
      <c r="AH517" s="43"/>
      <c r="AI517" s="43"/>
      <c r="AJ517" s="43"/>
      <c r="AK517" s="43"/>
      <c r="AL517" s="43"/>
      <c r="AM517" s="43"/>
      <c r="AN517" s="44"/>
      <c r="AO517" s="45"/>
      <c r="AP517" s="45"/>
      <c r="AQ517" s="1198" t="s">
        <v>4833</v>
      </c>
      <c r="AR517" s="1281"/>
      <c r="AS517" s="1281"/>
      <c r="AT517" s="1299"/>
      <c r="AU517" s="101">
        <f>ROUND(ROUND(H515*V516,0)*AS520,0)</f>
        <v>492</v>
      </c>
      <c r="AV517" s="31"/>
    </row>
    <row r="518" spans="1:48" ht="17.100000000000001" customHeight="1" x14ac:dyDescent="0.15">
      <c r="A518" s="32">
        <v>43</v>
      </c>
      <c r="B518" s="33" t="s">
        <v>7192</v>
      </c>
      <c r="C518" s="34" t="s">
        <v>7193</v>
      </c>
      <c r="D518" s="422"/>
      <c r="E518" s="424"/>
      <c r="F518" s="29"/>
      <c r="G518" s="29"/>
      <c r="H518" s="20"/>
      <c r="K518" s="21"/>
      <c r="L518" s="418"/>
      <c r="M518" s="419"/>
      <c r="N518" s="419"/>
      <c r="O518" s="23"/>
      <c r="P518" s="167"/>
      <c r="Q518" s="167"/>
      <c r="R518" s="166"/>
      <c r="S518" s="167"/>
      <c r="T518" s="314"/>
      <c r="W518" s="449"/>
      <c r="X518" s="1271" t="s">
        <v>4824</v>
      </c>
      <c r="Y518" s="1202"/>
      <c r="Z518" s="1202"/>
      <c r="AA518" s="1202"/>
      <c r="AB518" s="1202"/>
      <c r="AC518" s="42" t="s">
        <v>4825</v>
      </c>
      <c r="AD518" s="99"/>
      <c r="AE518" s="99"/>
      <c r="AF518" s="99"/>
      <c r="AG518" s="99"/>
      <c r="AH518" s="99"/>
      <c r="AI518" s="43"/>
      <c r="AJ518" s="43"/>
      <c r="AK518" s="43"/>
      <c r="AL518" s="43"/>
      <c r="AM518" s="43"/>
      <c r="AN518" s="44" t="s">
        <v>17</v>
      </c>
      <c r="AO518" s="1157">
        <f>$AO$8</f>
        <v>0.7</v>
      </c>
      <c r="AP518" s="1157"/>
      <c r="AQ518" s="1268"/>
      <c r="AR518" s="1269"/>
      <c r="AS518" s="1269"/>
      <c r="AT518" s="1270"/>
      <c r="AU518" s="101">
        <f>ROUND(ROUND(ROUND(H515*V516,0)*AO518,0)*AS520,0)</f>
        <v>345</v>
      </c>
      <c r="AV518" s="31"/>
    </row>
    <row r="519" spans="1:48" ht="17.100000000000001" customHeight="1" x14ac:dyDescent="0.15">
      <c r="A519" s="32">
        <v>43</v>
      </c>
      <c r="B519" s="33" t="s">
        <v>7194</v>
      </c>
      <c r="C519" s="34" t="s">
        <v>7195</v>
      </c>
      <c r="D519" s="422"/>
      <c r="E519" s="424"/>
      <c r="F519" s="29"/>
      <c r="G519" s="29"/>
      <c r="H519" s="20"/>
      <c r="K519" s="21"/>
      <c r="L519" s="420"/>
      <c r="M519" s="421"/>
      <c r="N519" s="421"/>
      <c r="O519" s="26"/>
      <c r="P519" s="27"/>
      <c r="Q519" s="27"/>
      <c r="R519" s="166"/>
      <c r="S519" s="167"/>
      <c r="T519" s="314"/>
      <c r="W519" s="449"/>
      <c r="X519" s="1272"/>
      <c r="Y519" s="1273"/>
      <c r="Z519" s="1273"/>
      <c r="AA519" s="1273"/>
      <c r="AB519" s="1273"/>
      <c r="AC519" s="42" t="s">
        <v>4827</v>
      </c>
      <c r="AD519" s="99"/>
      <c r="AE519" s="99"/>
      <c r="AF519" s="99"/>
      <c r="AG519" s="99"/>
      <c r="AH519" s="99"/>
      <c r="AI519" s="43"/>
      <c r="AJ519" s="43"/>
      <c r="AK519" s="43"/>
      <c r="AL519" s="43"/>
      <c r="AM519" s="43"/>
      <c r="AN519" s="44" t="s">
        <v>17</v>
      </c>
      <c r="AO519" s="1157">
        <f>$AO$9</f>
        <v>0.5</v>
      </c>
      <c r="AP519" s="1157"/>
      <c r="AQ519" s="20"/>
      <c r="AR519" s="4"/>
      <c r="AS519" s="4"/>
      <c r="AT519" s="21"/>
      <c r="AU519" s="101">
        <f>ROUND(ROUND(ROUND(H515*V516,0)*AO519,0)*AS520,0)</f>
        <v>246</v>
      </c>
      <c r="AV519" s="31"/>
    </row>
    <row r="520" spans="1:48" ht="17.100000000000001" customHeight="1" x14ac:dyDescent="0.15">
      <c r="A520" s="32">
        <v>43</v>
      </c>
      <c r="B520" s="33" t="s">
        <v>7196</v>
      </c>
      <c r="C520" s="34" t="s">
        <v>7197</v>
      </c>
      <c r="D520" s="422"/>
      <c r="E520" s="424"/>
      <c r="F520" s="29"/>
      <c r="G520" s="29"/>
      <c r="H520" s="20"/>
      <c r="K520" s="21"/>
      <c r="L520" s="1271" t="s">
        <v>4829</v>
      </c>
      <c r="M520" s="1202"/>
      <c r="N520" s="1202"/>
      <c r="O520" s="1202"/>
      <c r="P520" s="1202"/>
      <c r="Q520" s="1202"/>
      <c r="R520" s="418"/>
      <c r="S520" s="419"/>
      <c r="T520" s="425"/>
      <c r="W520" s="449"/>
      <c r="X520" s="42"/>
      <c r="Y520" s="43"/>
      <c r="Z520" s="44"/>
      <c r="AA520" s="44"/>
      <c r="AB520" s="43"/>
      <c r="AC520" s="450"/>
      <c r="AD520" s="43"/>
      <c r="AE520" s="43"/>
      <c r="AF520" s="43"/>
      <c r="AG520" s="43"/>
      <c r="AH520" s="43"/>
      <c r="AI520" s="43"/>
      <c r="AJ520" s="43"/>
      <c r="AK520" s="43"/>
      <c r="AL520" s="43"/>
      <c r="AM520" s="43"/>
      <c r="AN520" s="44"/>
      <c r="AO520" s="45"/>
      <c r="AP520" s="45"/>
      <c r="AQ520" s="20"/>
      <c r="AR520" s="23" t="s">
        <v>17</v>
      </c>
      <c r="AS520" s="1158">
        <f>AS508</f>
        <v>0.95</v>
      </c>
      <c r="AT520" s="1159"/>
      <c r="AU520" s="101">
        <f>ROUND(ROUND(ROUND(H515*P522,0)*V516,0)*AS520,0)</f>
        <v>475</v>
      </c>
      <c r="AV520" s="31"/>
    </row>
    <row r="521" spans="1:48" ht="17.100000000000001" customHeight="1" x14ac:dyDescent="0.15">
      <c r="A521" s="32">
        <v>43</v>
      </c>
      <c r="B521" s="33" t="s">
        <v>7198</v>
      </c>
      <c r="C521" s="34" t="s">
        <v>7199</v>
      </c>
      <c r="D521" s="422"/>
      <c r="E521" s="424"/>
      <c r="F521" s="29"/>
      <c r="G521" s="29"/>
      <c r="H521" s="20"/>
      <c r="K521" s="21"/>
      <c r="L521" s="1228"/>
      <c r="M521" s="1283"/>
      <c r="N521" s="1283"/>
      <c r="O521" s="1283"/>
      <c r="P521" s="1283"/>
      <c r="Q521" s="1283"/>
      <c r="R521" s="418"/>
      <c r="S521" s="419"/>
      <c r="T521" s="425"/>
      <c r="W521" s="449"/>
      <c r="X521" s="1271" t="s">
        <v>4824</v>
      </c>
      <c r="Y521" s="1202"/>
      <c r="Z521" s="1202"/>
      <c r="AA521" s="1202"/>
      <c r="AB521" s="1202"/>
      <c r="AC521" s="42" t="s">
        <v>4825</v>
      </c>
      <c r="AD521" s="99"/>
      <c r="AE521" s="99"/>
      <c r="AF521" s="99"/>
      <c r="AG521" s="99"/>
      <c r="AH521" s="99"/>
      <c r="AI521" s="43"/>
      <c r="AJ521" s="43"/>
      <c r="AK521" s="43"/>
      <c r="AL521" s="43"/>
      <c r="AM521" s="43"/>
      <c r="AN521" s="44" t="s">
        <v>17</v>
      </c>
      <c r="AO521" s="1157">
        <f>$AO$8</f>
        <v>0.7</v>
      </c>
      <c r="AP521" s="1157"/>
      <c r="AQ521" s="20"/>
      <c r="AR521" s="4"/>
      <c r="AS521" s="4"/>
      <c r="AT521" s="21"/>
      <c r="AU521" s="101">
        <f>ROUND(ROUND(ROUND(ROUND(H515*P522,0)*V516,0)*AO521,0)*AS520,0)</f>
        <v>333</v>
      </c>
      <c r="AV521" s="31"/>
    </row>
    <row r="522" spans="1:48" ht="17.100000000000001" customHeight="1" x14ac:dyDescent="0.15">
      <c r="A522" s="32">
        <v>43</v>
      </c>
      <c r="B522" s="33" t="s">
        <v>7200</v>
      </c>
      <c r="C522" s="34" t="s">
        <v>7201</v>
      </c>
      <c r="D522" s="422"/>
      <c r="E522" s="424"/>
      <c r="F522" s="29"/>
      <c r="G522" s="29"/>
      <c r="H522" s="20"/>
      <c r="K522" s="21"/>
      <c r="L522" s="420"/>
      <c r="M522" s="421"/>
      <c r="N522" s="421"/>
      <c r="O522" s="26" t="s">
        <v>17</v>
      </c>
      <c r="P522" s="1180">
        <f>$P$12</f>
        <v>0.96499999999999997</v>
      </c>
      <c r="Q522" s="1180"/>
      <c r="R522" s="166"/>
      <c r="S522" s="167"/>
      <c r="T522" s="314"/>
      <c r="W522" s="449"/>
      <c r="X522" s="1272"/>
      <c r="Y522" s="1273"/>
      <c r="Z522" s="1273"/>
      <c r="AA522" s="1273"/>
      <c r="AB522" s="1273"/>
      <c r="AC522" s="42" t="s">
        <v>4827</v>
      </c>
      <c r="AD522" s="99"/>
      <c r="AE522" s="99"/>
      <c r="AF522" s="99"/>
      <c r="AG522" s="99"/>
      <c r="AH522" s="99"/>
      <c r="AI522" s="43"/>
      <c r="AJ522" s="43"/>
      <c r="AK522" s="43"/>
      <c r="AL522" s="43"/>
      <c r="AM522" s="43"/>
      <c r="AN522" s="44" t="s">
        <v>17</v>
      </c>
      <c r="AO522" s="1157">
        <f>$AO$9</f>
        <v>0.5</v>
      </c>
      <c r="AP522" s="1157"/>
      <c r="AQ522" s="24"/>
      <c r="AR522" s="25"/>
      <c r="AS522" s="25"/>
      <c r="AT522" s="38"/>
      <c r="AU522" s="101">
        <f>ROUND(ROUND(ROUND(ROUND(H515*P522,0)*V516,0)*AO522,0)*AS520,0)</f>
        <v>238</v>
      </c>
      <c r="AV522" s="31"/>
    </row>
    <row r="523" spans="1:48" ht="17.100000000000001" customHeight="1" x14ac:dyDescent="0.15">
      <c r="A523" s="32">
        <v>43</v>
      </c>
      <c r="B523" s="33" t="s">
        <v>7202</v>
      </c>
      <c r="C523" s="34" t="s">
        <v>7203</v>
      </c>
      <c r="D523" s="422"/>
      <c r="E523" s="424"/>
      <c r="F523" s="36"/>
      <c r="G523" s="29"/>
      <c r="H523" s="1085" t="s">
        <v>4840</v>
      </c>
      <c r="I523" s="1086"/>
      <c r="J523" s="1086"/>
      <c r="K523" s="1087"/>
      <c r="L523" s="416"/>
      <c r="M523" s="417"/>
      <c r="N523" s="417"/>
      <c r="O523" s="65"/>
      <c r="P523" s="156"/>
      <c r="Q523" s="156"/>
      <c r="R523" s="166"/>
      <c r="S523" s="167"/>
      <c r="T523" s="167"/>
      <c r="U523" s="463"/>
      <c r="V523" s="70"/>
      <c r="W523" s="464"/>
      <c r="X523" s="43"/>
      <c r="Y523" s="43"/>
      <c r="Z523" s="44"/>
      <c r="AA523" s="44"/>
      <c r="AB523" s="43"/>
      <c r="AC523" s="450"/>
      <c r="AD523" s="43"/>
      <c r="AE523" s="43"/>
      <c r="AF523" s="43"/>
      <c r="AG523" s="43"/>
      <c r="AH523" s="43"/>
      <c r="AI523" s="43"/>
      <c r="AJ523" s="43"/>
      <c r="AK523" s="43"/>
      <c r="AL523" s="43"/>
      <c r="AM523" s="43"/>
      <c r="AN523" s="44"/>
      <c r="AO523" s="45"/>
      <c r="AP523" s="45"/>
      <c r="AQ523" s="25"/>
      <c r="AR523" s="25"/>
      <c r="AS523" s="25"/>
      <c r="AT523" s="25"/>
      <c r="AU523" s="35">
        <f>ROUND(H527*V516,0)</f>
        <v>432</v>
      </c>
      <c r="AV523" s="31"/>
    </row>
    <row r="524" spans="1:48" ht="17.100000000000001" customHeight="1" x14ac:dyDescent="0.15">
      <c r="A524" s="32">
        <v>43</v>
      </c>
      <c r="B524" s="33" t="s">
        <v>7204</v>
      </c>
      <c r="C524" s="34" t="s">
        <v>7205</v>
      </c>
      <c r="D524" s="422"/>
      <c r="E524" s="424"/>
      <c r="F524" s="36"/>
      <c r="G524" s="29"/>
      <c r="H524" s="1088"/>
      <c r="I524" s="1089"/>
      <c r="J524" s="1089"/>
      <c r="K524" s="1090"/>
      <c r="L524" s="418"/>
      <c r="M524" s="419"/>
      <c r="N524" s="419"/>
      <c r="O524" s="23"/>
      <c r="P524" s="167"/>
      <c r="Q524" s="167"/>
      <c r="R524" s="166"/>
      <c r="S524" s="167"/>
      <c r="T524" s="167"/>
      <c r="U524" s="463"/>
      <c r="V524" s="70"/>
      <c r="W524" s="464"/>
      <c r="X524" s="1202" t="s">
        <v>4824</v>
      </c>
      <c r="Y524" s="1202"/>
      <c r="Z524" s="1202"/>
      <c r="AA524" s="1202"/>
      <c r="AB524" s="1202"/>
      <c r="AC524" s="42" t="s">
        <v>4825</v>
      </c>
      <c r="AD524" s="99"/>
      <c r="AE524" s="99"/>
      <c r="AF524" s="99"/>
      <c r="AG524" s="99"/>
      <c r="AH524" s="99"/>
      <c r="AI524" s="43"/>
      <c r="AJ524" s="43"/>
      <c r="AK524" s="43"/>
      <c r="AL524" s="43"/>
      <c r="AM524" s="43"/>
      <c r="AN524" s="44" t="s">
        <v>17</v>
      </c>
      <c r="AO524" s="1157">
        <f>$AO$8</f>
        <v>0.7</v>
      </c>
      <c r="AP524" s="1157"/>
      <c r="AQ524" s="43"/>
      <c r="AR524" s="43"/>
      <c r="AS524" s="43"/>
      <c r="AT524" s="43"/>
      <c r="AU524" s="101">
        <f>ROUND(ROUND(H527*V516,0)*AO524,0)</f>
        <v>302</v>
      </c>
      <c r="AV524" s="31"/>
    </row>
    <row r="525" spans="1:48" ht="17.100000000000001" customHeight="1" x14ac:dyDescent="0.15">
      <c r="A525" s="32">
        <v>43</v>
      </c>
      <c r="B525" s="33" t="s">
        <v>7206</v>
      </c>
      <c r="C525" s="34" t="s">
        <v>7207</v>
      </c>
      <c r="D525" s="422"/>
      <c r="E525" s="424"/>
      <c r="F525" s="36"/>
      <c r="G525" s="29"/>
      <c r="H525" s="1088"/>
      <c r="I525" s="1089"/>
      <c r="J525" s="1089"/>
      <c r="K525" s="1090"/>
      <c r="L525" s="420"/>
      <c r="M525" s="421"/>
      <c r="N525" s="421"/>
      <c r="O525" s="26"/>
      <c r="P525" s="27"/>
      <c r="Q525" s="27"/>
      <c r="R525" s="166"/>
      <c r="S525" s="167"/>
      <c r="T525" s="167"/>
      <c r="U525" s="463"/>
      <c r="V525" s="70"/>
      <c r="W525" s="464"/>
      <c r="X525" s="1273"/>
      <c r="Y525" s="1273"/>
      <c r="Z525" s="1273"/>
      <c r="AA525" s="1273"/>
      <c r="AB525" s="1273"/>
      <c r="AC525" s="42" t="s">
        <v>4827</v>
      </c>
      <c r="AD525" s="99"/>
      <c r="AE525" s="99"/>
      <c r="AF525" s="99"/>
      <c r="AG525" s="99"/>
      <c r="AH525" s="99"/>
      <c r="AI525" s="43"/>
      <c r="AJ525" s="43"/>
      <c r="AK525" s="43"/>
      <c r="AL525" s="43"/>
      <c r="AM525" s="43"/>
      <c r="AN525" s="44" t="s">
        <v>17</v>
      </c>
      <c r="AO525" s="1157">
        <f>$AO$9</f>
        <v>0.5</v>
      </c>
      <c r="AP525" s="1157"/>
      <c r="AQ525" s="43"/>
      <c r="AR525" s="43"/>
      <c r="AS525" s="43"/>
      <c r="AT525" s="43"/>
      <c r="AU525" s="101">
        <f>ROUND(ROUND(H527*V516,0)*AO525,0)</f>
        <v>216</v>
      </c>
      <c r="AV525" s="31"/>
    </row>
    <row r="526" spans="1:48" ht="17.100000000000001" customHeight="1" x14ac:dyDescent="0.15">
      <c r="A526" s="32">
        <v>43</v>
      </c>
      <c r="B526" s="33" t="s">
        <v>7208</v>
      </c>
      <c r="C526" s="34" t="s">
        <v>7209</v>
      </c>
      <c r="D526" s="422"/>
      <c r="E526" s="424"/>
      <c r="F526" s="36"/>
      <c r="G526" s="29"/>
      <c r="H526" s="1088"/>
      <c r="I526" s="1089"/>
      <c r="J526" s="1089"/>
      <c r="K526" s="1090"/>
      <c r="L526" s="1271" t="s">
        <v>4829</v>
      </c>
      <c r="M526" s="1202"/>
      <c r="N526" s="1202"/>
      <c r="O526" s="1202"/>
      <c r="P526" s="1202"/>
      <c r="Q526" s="1202"/>
      <c r="R526" s="418"/>
      <c r="S526" s="419"/>
      <c r="T526" s="419"/>
      <c r="U526" s="463"/>
      <c r="V526" s="70"/>
      <c r="W526" s="464"/>
      <c r="X526" s="43"/>
      <c r="Y526" s="43"/>
      <c r="Z526" s="44"/>
      <c r="AA526" s="44"/>
      <c r="AB526" s="43"/>
      <c r="AC526" s="450"/>
      <c r="AD526" s="43"/>
      <c r="AE526" s="43"/>
      <c r="AF526" s="43"/>
      <c r="AG526" s="43"/>
      <c r="AH526" s="43"/>
      <c r="AI526" s="43"/>
      <c r="AJ526" s="43"/>
      <c r="AK526" s="43"/>
      <c r="AL526" s="43"/>
      <c r="AM526" s="43"/>
      <c r="AN526" s="44"/>
      <c r="AO526" s="45"/>
      <c r="AP526" s="45"/>
      <c r="AQ526" s="43"/>
      <c r="AR526" s="43"/>
      <c r="AS526" s="25"/>
      <c r="AT526" s="25"/>
      <c r="AU526" s="101">
        <f>ROUND(ROUND(H527*P528,0)*V516,0)</f>
        <v>417</v>
      </c>
      <c r="AV526" s="31"/>
    </row>
    <row r="527" spans="1:48" ht="17.100000000000001" customHeight="1" x14ac:dyDescent="0.15">
      <c r="A527" s="32">
        <v>43</v>
      </c>
      <c r="B527" s="33" t="s">
        <v>7210</v>
      </c>
      <c r="C527" s="34" t="s">
        <v>7211</v>
      </c>
      <c r="D527" s="422"/>
      <c r="E527" s="424"/>
      <c r="F527" s="36"/>
      <c r="G527" s="29"/>
      <c r="H527" s="1280">
        <f>'15就労移行支援(基本)'!K107</f>
        <v>863</v>
      </c>
      <c r="I527" s="1108"/>
      <c r="J527" s="4" t="s">
        <v>21</v>
      </c>
      <c r="K527" s="22"/>
      <c r="L527" s="1228"/>
      <c r="M527" s="1283"/>
      <c r="N527" s="1283"/>
      <c r="O527" s="1283"/>
      <c r="P527" s="1283"/>
      <c r="Q527" s="1283"/>
      <c r="R527" s="418"/>
      <c r="S527" s="419"/>
      <c r="T527" s="419"/>
      <c r="U527" s="463"/>
      <c r="V527" s="70"/>
      <c r="W527" s="464"/>
      <c r="X527" s="1202" t="s">
        <v>4824</v>
      </c>
      <c r="Y527" s="1202"/>
      <c r="Z527" s="1202"/>
      <c r="AA527" s="1202"/>
      <c r="AB527" s="1202"/>
      <c r="AC527" s="42" t="s">
        <v>4825</v>
      </c>
      <c r="AD527" s="99"/>
      <c r="AE527" s="99"/>
      <c r="AF527" s="99"/>
      <c r="AG527" s="99"/>
      <c r="AH527" s="99"/>
      <c r="AI527" s="43"/>
      <c r="AJ527" s="43"/>
      <c r="AK527" s="43"/>
      <c r="AL527" s="43"/>
      <c r="AM527" s="43"/>
      <c r="AN527" s="44" t="s">
        <v>17</v>
      </c>
      <c r="AO527" s="1157">
        <f>$AO$8</f>
        <v>0.7</v>
      </c>
      <c r="AP527" s="1157"/>
      <c r="AQ527" s="25"/>
      <c r="AR527" s="25"/>
      <c r="AS527" s="25"/>
      <c r="AT527" s="25"/>
      <c r="AU527" s="101">
        <f>ROUND(ROUND(ROUND(H527*P528,0)*V516,0)*AO527,0)</f>
        <v>292</v>
      </c>
      <c r="AV527" s="31"/>
    </row>
    <row r="528" spans="1:48" ht="17.100000000000001" customHeight="1" x14ac:dyDescent="0.15">
      <c r="A528" s="32">
        <v>43</v>
      </c>
      <c r="B528" s="33" t="s">
        <v>7212</v>
      </c>
      <c r="C528" s="34" t="s">
        <v>7213</v>
      </c>
      <c r="D528" s="422"/>
      <c r="E528" s="424"/>
      <c r="F528" s="36"/>
      <c r="G528" s="29"/>
      <c r="H528" s="418"/>
      <c r="I528" s="419"/>
      <c r="J528" s="419"/>
      <c r="K528" s="425"/>
      <c r="L528" s="420"/>
      <c r="M528" s="421"/>
      <c r="N528" s="421"/>
      <c r="O528" s="26" t="s">
        <v>17</v>
      </c>
      <c r="P528" s="1180">
        <f>$P$12</f>
        <v>0.96499999999999997</v>
      </c>
      <c r="Q528" s="1180"/>
      <c r="R528" s="166"/>
      <c r="S528" s="167"/>
      <c r="T528" s="167"/>
      <c r="U528" s="463"/>
      <c r="V528" s="70"/>
      <c r="W528" s="464"/>
      <c r="X528" s="1273"/>
      <c r="Y528" s="1273"/>
      <c r="Z528" s="1273"/>
      <c r="AA528" s="1273"/>
      <c r="AB528" s="1273"/>
      <c r="AC528" s="42" t="s">
        <v>4827</v>
      </c>
      <c r="AD528" s="99"/>
      <c r="AE528" s="99"/>
      <c r="AF528" s="99"/>
      <c r="AG528" s="99"/>
      <c r="AH528" s="99"/>
      <c r="AI528" s="43"/>
      <c r="AJ528" s="43"/>
      <c r="AK528" s="43"/>
      <c r="AL528" s="43"/>
      <c r="AM528" s="43"/>
      <c r="AN528" s="44" t="s">
        <v>17</v>
      </c>
      <c r="AO528" s="1157">
        <f>$AO$9</f>
        <v>0.5</v>
      </c>
      <c r="AP528" s="1157"/>
      <c r="AQ528" s="25"/>
      <c r="AR528" s="25"/>
      <c r="AS528" s="25"/>
      <c r="AT528" s="25"/>
      <c r="AU528" s="101">
        <f>ROUND(ROUND(ROUND(H527*P528,0)*V516,0)*AO528,0)</f>
        <v>209</v>
      </c>
      <c r="AV528" s="31"/>
    </row>
    <row r="529" spans="1:48" ht="17.100000000000001" customHeight="1" x14ac:dyDescent="0.15">
      <c r="A529" s="32">
        <v>43</v>
      </c>
      <c r="B529" s="33" t="s">
        <v>7214</v>
      </c>
      <c r="C529" s="34" t="s">
        <v>7215</v>
      </c>
      <c r="D529" s="422"/>
      <c r="E529" s="424"/>
      <c r="F529" s="36"/>
      <c r="G529" s="29"/>
      <c r="H529" s="20"/>
      <c r="K529" s="21"/>
      <c r="L529" s="416"/>
      <c r="M529" s="417"/>
      <c r="N529" s="417"/>
      <c r="O529" s="65"/>
      <c r="P529" s="156"/>
      <c r="Q529" s="156"/>
      <c r="R529" s="166"/>
      <c r="S529" s="167"/>
      <c r="T529" s="314"/>
      <c r="W529" s="449"/>
      <c r="X529" s="42"/>
      <c r="Y529" s="43"/>
      <c r="Z529" s="44"/>
      <c r="AA529" s="44"/>
      <c r="AB529" s="43"/>
      <c r="AC529" s="450"/>
      <c r="AD529" s="43"/>
      <c r="AE529" s="43"/>
      <c r="AF529" s="43"/>
      <c r="AG529" s="43"/>
      <c r="AH529" s="43"/>
      <c r="AI529" s="43"/>
      <c r="AJ529" s="43"/>
      <c r="AK529" s="43"/>
      <c r="AL529" s="43"/>
      <c r="AM529" s="43"/>
      <c r="AN529" s="44"/>
      <c r="AO529" s="45"/>
      <c r="AP529" s="45"/>
      <c r="AQ529" s="1198" t="s">
        <v>4833</v>
      </c>
      <c r="AR529" s="1281"/>
      <c r="AS529" s="1281"/>
      <c r="AT529" s="1299"/>
      <c r="AU529" s="101">
        <f>ROUND(ROUND(H527*V516,0)*AS532,0)</f>
        <v>410</v>
      </c>
      <c r="AV529" s="31"/>
    </row>
    <row r="530" spans="1:48" ht="17.100000000000001" customHeight="1" x14ac:dyDescent="0.15">
      <c r="A530" s="32">
        <v>43</v>
      </c>
      <c r="B530" s="33" t="s">
        <v>7216</v>
      </c>
      <c r="C530" s="34" t="s">
        <v>7217</v>
      </c>
      <c r="D530" s="422"/>
      <c r="E530" s="424"/>
      <c r="F530" s="36"/>
      <c r="G530" s="29"/>
      <c r="H530" s="20"/>
      <c r="K530" s="21"/>
      <c r="L530" s="418"/>
      <c r="M530" s="419"/>
      <c r="N530" s="419"/>
      <c r="O530" s="23"/>
      <c r="P530" s="167"/>
      <c r="Q530" s="167"/>
      <c r="R530" s="166"/>
      <c r="S530" s="167"/>
      <c r="T530" s="314"/>
      <c r="W530" s="449"/>
      <c r="X530" s="1271" t="s">
        <v>4824</v>
      </c>
      <c r="Y530" s="1202"/>
      <c r="Z530" s="1202"/>
      <c r="AA530" s="1202"/>
      <c r="AB530" s="1202"/>
      <c r="AC530" s="42" t="s">
        <v>4825</v>
      </c>
      <c r="AD530" s="99"/>
      <c r="AE530" s="99"/>
      <c r="AF530" s="99"/>
      <c r="AG530" s="99"/>
      <c r="AH530" s="99"/>
      <c r="AI530" s="43"/>
      <c r="AJ530" s="43"/>
      <c r="AK530" s="43"/>
      <c r="AL530" s="43"/>
      <c r="AM530" s="43"/>
      <c r="AN530" s="44" t="s">
        <v>17</v>
      </c>
      <c r="AO530" s="1157">
        <f>$AO$8</f>
        <v>0.7</v>
      </c>
      <c r="AP530" s="1157"/>
      <c r="AQ530" s="1268"/>
      <c r="AR530" s="1269"/>
      <c r="AS530" s="1269"/>
      <c r="AT530" s="1270"/>
      <c r="AU530" s="101">
        <f>ROUND(ROUND(ROUND(H527*V516,0)*AO530,0)*AS532,0)</f>
        <v>287</v>
      </c>
      <c r="AV530" s="31"/>
    </row>
    <row r="531" spans="1:48" ht="17.100000000000001" customHeight="1" x14ac:dyDescent="0.15">
      <c r="A531" s="32">
        <v>43</v>
      </c>
      <c r="B531" s="33" t="s">
        <v>7218</v>
      </c>
      <c r="C531" s="34" t="s">
        <v>7219</v>
      </c>
      <c r="D531" s="422"/>
      <c r="E531" s="424"/>
      <c r="F531" s="36"/>
      <c r="G531" s="29"/>
      <c r="H531" s="20"/>
      <c r="K531" s="21"/>
      <c r="L531" s="420"/>
      <c r="M531" s="421"/>
      <c r="N531" s="421"/>
      <c r="O531" s="26"/>
      <c r="P531" s="27"/>
      <c r="Q531" s="27"/>
      <c r="R531" s="166"/>
      <c r="S531" s="167"/>
      <c r="T531" s="314"/>
      <c r="W531" s="449"/>
      <c r="X531" s="1272"/>
      <c r="Y531" s="1273"/>
      <c r="Z531" s="1273"/>
      <c r="AA531" s="1273"/>
      <c r="AB531" s="1273"/>
      <c r="AC531" s="42" t="s">
        <v>4827</v>
      </c>
      <c r="AD531" s="99"/>
      <c r="AE531" s="99"/>
      <c r="AF531" s="99"/>
      <c r="AG531" s="99"/>
      <c r="AH531" s="99"/>
      <c r="AI531" s="43"/>
      <c r="AJ531" s="43"/>
      <c r="AK531" s="43"/>
      <c r="AL531" s="43"/>
      <c r="AM531" s="43"/>
      <c r="AN531" s="44" t="s">
        <v>17</v>
      </c>
      <c r="AO531" s="1157">
        <f>$AO$9</f>
        <v>0.5</v>
      </c>
      <c r="AP531" s="1157"/>
      <c r="AQ531" s="20"/>
      <c r="AR531" s="4"/>
      <c r="AS531" s="4"/>
      <c r="AT531" s="21"/>
      <c r="AU531" s="101">
        <f>ROUND(ROUND(ROUND(H527*V516,0)*AO531,0)*AS532,0)</f>
        <v>205</v>
      </c>
      <c r="AV531" s="31"/>
    </row>
    <row r="532" spans="1:48" ht="17.100000000000001" customHeight="1" x14ac:dyDescent="0.15">
      <c r="A532" s="32">
        <v>43</v>
      </c>
      <c r="B532" s="33" t="s">
        <v>7220</v>
      </c>
      <c r="C532" s="34" t="s">
        <v>7221</v>
      </c>
      <c r="D532" s="422"/>
      <c r="E532" s="424"/>
      <c r="F532" s="36"/>
      <c r="G532" s="29"/>
      <c r="H532" s="20"/>
      <c r="K532" s="21"/>
      <c r="L532" s="1271" t="s">
        <v>4829</v>
      </c>
      <c r="M532" s="1202"/>
      <c r="N532" s="1202"/>
      <c r="O532" s="1202"/>
      <c r="P532" s="1202"/>
      <c r="Q532" s="1202"/>
      <c r="R532" s="418"/>
      <c r="S532" s="419"/>
      <c r="T532" s="425"/>
      <c r="W532" s="449"/>
      <c r="X532" s="42"/>
      <c r="Y532" s="43"/>
      <c r="Z532" s="44"/>
      <c r="AA532" s="44"/>
      <c r="AB532" s="43"/>
      <c r="AC532" s="450"/>
      <c r="AD532" s="43"/>
      <c r="AE532" s="43"/>
      <c r="AF532" s="43"/>
      <c r="AG532" s="43"/>
      <c r="AH532" s="43"/>
      <c r="AI532" s="43"/>
      <c r="AJ532" s="43"/>
      <c r="AK532" s="43"/>
      <c r="AL532" s="43"/>
      <c r="AM532" s="43"/>
      <c r="AN532" s="44"/>
      <c r="AO532" s="45"/>
      <c r="AP532" s="45"/>
      <c r="AQ532" s="20"/>
      <c r="AR532" s="23" t="s">
        <v>17</v>
      </c>
      <c r="AS532" s="1158">
        <f>AS520</f>
        <v>0.95</v>
      </c>
      <c r="AT532" s="1159"/>
      <c r="AU532" s="101">
        <f>ROUND(ROUND(ROUND(H527*P534,0)*V516,0)*AS532,0)</f>
        <v>396</v>
      </c>
      <c r="AV532" s="31"/>
    </row>
    <row r="533" spans="1:48" ht="17.100000000000001" customHeight="1" x14ac:dyDescent="0.15">
      <c r="A533" s="32">
        <v>43</v>
      </c>
      <c r="B533" s="33" t="s">
        <v>7222</v>
      </c>
      <c r="C533" s="34" t="s">
        <v>7223</v>
      </c>
      <c r="D533" s="422"/>
      <c r="E533" s="424"/>
      <c r="F533" s="36"/>
      <c r="G533" s="29"/>
      <c r="H533" s="20"/>
      <c r="K533" s="21"/>
      <c r="L533" s="1228"/>
      <c r="M533" s="1283"/>
      <c r="N533" s="1283"/>
      <c r="O533" s="1283"/>
      <c r="P533" s="1283"/>
      <c r="Q533" s="1283"/>
      <c r="R533" s="418"/>
      <c r="S533" s="419"/>
      <c r="T533" s="425"/>
      <c r="W533" s="449"/>
      <c r="X533" s="1271" t="s">
        <v>4824</v>
      </c>
      <c r="Y533" s="1202"/>
      <c r="Z533" s="1202"/>
      <c r="AA533" s="1202"/>
      <c r="AB533" s="1202"/>
      <c r="AC533" s="42" t="s">
        <v>4825</v>
      </c>
      <c r="AD533" s="99"/>
      <c r="AE533" s="99"/>
      <c r="AF533" s="99"/>
      <c r="AG533" s="99"/>
      <c r="AH533" s="99"/>
      <c r="AI533" s="43"/>
      <c r="AJ533" s="43"/>
      <c r="AK533" s="43"/>
      <c r="AL533" s="43"/>
      <c r="AM533" s="43"/>
      <c r="AN533" s="44" t="s">
        <v>17</v>
      </c>
      <c r="AO533" s="1157">
        <f>$AO$8</f>
        <v>0.7</v>
      </c>
      <c r="AP533" s="1157"/>
      <c r="AQ533" s="20"/>
      <c r="AR533" s="4"/>
      <c r="AS533" s="4"/>
      <c r="AT533" s="21"/>
      <c r="AU533" s="101">
        <f>ROUND(ROUND(ROUND(ROUND(H527*P534,0)*V516,0)*AO533,0)*AS532,0)</f>
        <v>277</v>
      </c>
      <c r="AV533" s="31"/>
    </row>
    <row r="534" spans="1:48" ht="17.100000000000001" customHeight="1" x14ac:dyDescent="0.15">
      <c r="A534" s="32">
        <v>43</v>
      </c>
      <c r="B534" s="33" t="s">
        <v>7224</v>
      </c>
      <c r="C534" s="34" t="s">
        <v>7225</v>
      </c>
      <c r="D534" s="422"/>
      <c r="E534" s="424"/>
      <c r="F534" s="36"/>
      <c r="G534" s="29"/>
      <c r="H534" s="20"/>
      <c r="K534" s="21"/>
      <c r="L534" s="420"/>
      <c r="M534" s="421"/>
      <c r="N534" s="421"/>
      <c r="O534" s="26" t="s">
        <v>17</v>
      </c>
      <c r="P534" s="1180">
        <f>$P$12</f>
        <v>0.96499999999999997</v>
      </c>
      <c r="Q534" s="1180"/>
      <c r="R534" s="166"/>
      <c r="S534" s="167"/>
      <c r="T534" s="314"/>
      <c r="W534" s="449"/>
      <c r="X534" s="1272"/>
      <c r="Y534" s="1273"/>
      <c r="Z534" s="1273"/>
      <c r="AA534" s="1273"/>
      <c r="AB534" s="1273"/>
      <c r="AC534" s="42" t="s">
        <v>4827</v>
      </c>
      <c r="AD534" s="99"/>
      <c r="AE534" s="99"/>
      <c r="AF534" s="99"/>
      <c r="AG534" s="99"/>
      <c r="AH534" s="99"/>
      <c r="AI534" s="43"/>
      <c r="AJ534" s="43"/>
      <c r="AK534" s="43"/>
      <c r="AL534" s="43"/>
      <c r="AM534" s="43"/>
      <c r="AN534" s="44" t="s">
        <v>17</v>
      </c>
      <c r="AO534" s="1157">
        <f>$AO$9</f>
        <v>0.5</v>
      </c>
      <c r="AP534" s="1157"/>
      <c r="AQ534" s="24"/>
      <c r="AR534" s="25"/>
      <c r="AS534" s="25"/>
      <c r="AT534" s="38"/>
      <c r="AU534" s="101">
        <f>ROUND(ROUND(ROUND(ROUND(H527*P534,0)*V516,0)*AO534,0)*AS532,0)</f>
        <v>199</v>
      </c>
      <c r="AV534" s="31"/>
    </row>
    <row r="535" spans="1:48" ht="17.100000000000001" customHeight="1" x14ac:dyDescent="0.15">
      <c r="A535" s="32">
        <v>43</v>
      </c>
      <c r="B535" s="33" t="s">
        <v>7226</v>
      </c>
      <c r="C535" s="34" t="s">
        <v>7227</v>
      </c>
      <c r="D535" s="422"/>
      <c r="E535" s="424"/>
      <c r="F535" s="36"/>
      <c r="G535" s="29"/>
      <c r="H535" s="1085" t="s">
        <v>4853</v>
      </c>
      <c r="I535" s="1086"/>
      <c r="J535" s="1086"/>
      <c r="K535" s="1087"/>
      <c r="L535" s="416"/>
      <c r="M535" s="417"/>
      <c r="N535" s="417"/>
      <c r="O535" s="65"/>
      <c r="P535" s="156"/>
      <c r="Q535" s="156"/>
      <c r="R535" s="166"/>
      <c r="S535" s="167"/>
      <c r="T535" s="167"/>
      <c r="U535" s="463"/>
      <c r="V535" s="70"/>
      <c r="W535" s="464"/>
      <c r="X535" s="43"/>
      <c r="Y535" s="43"/>
      <c r="Z535" s="44"/>
      <c r="AA535" s="44"/>
      <c r="AB535" s="43"/>
      <c r="AC535" s="450"/>
      <c r="AD535" s="43"/>
      <c r="AE535" s="43"/>
      <c r="AF535" s="43"/>
      <c r="AG535" s="43"/>
      <c r="AH535" s="43"/>
      <c r="AI535" s="43"/>
      <c r="AJ535" s="43"/>
      <c r="AK535" s="43"/>
      <c r="AL535" s="43"/>
      <c r="AM535" s="43"/>
      <c r="AN535" s="44"/>
      <c r="AO535" s="45"/>
      <c r="AP535" s="45"/>
      <c r="AQ535" s="25"/>
      <c r="AR535" s="25"/>
      <c r="AS535" s="25"/>
      <c r="AT535" s="25"/>
      <c r="AU535" s="35">
        <f>ROUND(H539*V516,0)</f>
        <v>363</v>
      </c>
      <c r="AV535" s="31"/>
    </row>
    <row r="536" spans="1:48" ht="17.100000000000001" customHeight="1" x14ac:dyDescent="0.15">
      <c r="A536" s="32">
        <v>43</v>
      </c>
      <c r="B536" s="33" t="s">
        <v>7228</v>
      </c>
      <c r="C536" s="34" t="s">
        <v>7229</v>
      </c>
      <c r="D536" s="422"/>
      <c r="E536" s="424"/>
      <c r="F536" s="29"/>
      <c r="G536" s="29"/>
      <c r="H536" s="1088"/>
      <c r="I536" s="1089"/>
      <c r="J536" s="1089"/>
      <c r="K536" s="1090"/>
      <c r="L536" s="418"/>
      <c r="M536" s="419"/>
      <c r="N536" s="419"/>
      <c r="O536" s="23"/>
      <c r="P536" s="167"/>
      <c r="Q536" s="167"/>
      <c r="R536" s="166"/>
      <c r="S536" s="167"/>
      <c r="T536" s="167"/>
      <c r="U536" s="463"/>
      <c r="V536" s="70"/>
      <c r="W536" s="464"/>
      <c r="X536" s="1202" t="s">
        <v>4824</v>
      </c>
      <c r="Y536" s="1202"/>
      <c r="Z536" s="1202"/>
      <c r="AA536" s="1202"/>
      <c r="AB536" s="1202"/>
      <c r="AC536" s="42" t="s">
        <v>4825</v>
      </c>
      <c r="AD536" s="99"/>
      <c r="AE536" s="99"/>
      <c r="AF536" s="99"/>
      <c r="AG536" s="99"/>
      <c r="AH536" s="99"/>
      <c r="AI536" s="43"/>
      <c r="AJ536" s="43"/>
      <c r="AK536" s="43"/>
      <c r="AL536" s="43"/>
      <c r="AM536" s="43"/>
      <c r="AN536" s="44" t="s">
        <v>17</v>
      </c>
      <c r="AO536" s="1157">
        <f>$AO$8</f>
        <v>0.7</v>
      </c>
      <c r="AP536" s="1157"/>
      <c r="AQ536" s="43"/>
      <c r="AR536" s="43"/>
      <c r="AS536" s="43"/>
      <c r="AT536" s="43"/>
      <c r="AU536" s="101">
        <f>ROUND(ROUND(H539*V516,0)*AO536,0)</f>
        <v>254</v>
      </c>
      <c r="AV536" s="31"/>
    </row>
    <row r="537" spans="1:48" ht="17.100000000000001" customHeight="1" x14ac:dyDescent="0.15">
      <c r="A537" s="32">
        <v>43</v>
      </c>
      <c r="B537" s="33" t="s">
        <v>7230</v>
      </c>
      <c r="C537" s="34" t="s">
        <v>7231</v>
      </c>
      <c r="D537" s="422"/>
      <c r="E537" s="424"/>
      <c r="F537" s="29"/>
      <c r="G537" s="29"/>
      <c r="H537" s="1088"/>
      <c r="I537" s="1089"/>
      <c r="J537" s="1089"/>
      <c r="K537" s="1090"/>
      <c r="L537" s="420"/>
      <c r="M537" s="421"/>
      <c r="N537" s="421"/>
      <c r="O537" s="26"/>
      <c r="P537" s="27"/>
      <c r="Q537" s="27"/>
      <c r="R537" s="166"/>
      <c r="S537" s="167"/>
      <c r="T537" s="167"/>
      <c r="U537" s="463"/>
      <c r="V537" s="70"/>
      <c r="W537" s="464"/>
      <c r="X537" s="1273"/>
      <c r="Y537" s="1273"/>
      <c r="Z537" s="1273"/>
      <c r="AA537" s="1273"/>
      <c r="AB537" s="1273"/>
      <c r="AC537" s="42" t="s">
        <v>4827</v>
      </c>
      <c r="AD537" s="99"/>
      <c r="AE537" s="99"/>
      <c r="AF537" s="99"/>
      <c r="AG537" s="99"/>
      <c r="AH537" s="99"/>
      <c r="AI537" s="43"/>
      <c r="AJ537" s="43"/>
      <c r="AK537" s="43"/>
      <c r="AL537" s="43"/>
      <c r="AM537" s="43"/>
      <c r="AN537" s="44" t="s">
        <v>17</v>
      </c>
      <c r="AO537" s="1157">
        <f>$AO$9</f>
        <v>0.5</v>
      </c>
      <c r="AP537" s="1157"/>
      <c r="AQ537" s="43"/>
      <c r="AR537" s="43"/>
      <c r="AS537" s="43"/>
      <c r="AT537" s="43"/>
      <c r="AU537" s="101">
        <f>ROUND(ROUND(H539*V516,0)*AO537,0)</f>
        <v>182</v>
      </c>
      <c r="AV537" s="31"/>
    </row>
    <row r="538" spans="1:48" ht="17.100000000000001" customHeight="1" x14ac:dyDescent="0.15">
      <c r="A538" s="32">
        <v>43</v>
      </c>
      <c r="B538" s="33" t="s">
        <v>7232</v>
      </c>
      <c r="C538" s="34" t="s">
        <v>7233</v>
      </c>
      <c r="D538" s="422"/>
      <c r="E538" s="424"/>
      <c r="F538" s="29"/>
      <c r="G538" s="29"/>
      <c r="H538" s="1088"/>
      <c r="I538" s="1089"/>
      <c r="J538" s="1089"/>
      <c r="K538" s="1090"/>
      <c r="L538" s="1271" t="s">
        <v>4829</v>
      </c>
      <c r="M538" s="1202"/>
      <c r="N538" s="1202"/>
      <c r="O538" s="1202"/>
      <c r="P538" s="1202"/>
      <c r="Q538" s="1202"/>
      <c r="R538" s="418"/>
      <c r="S538" s="419"/>
      <c r="T538" s="419"/>
      <c r="U538" s="463"/>
      <c r="V538" s="70"/>
      <c r="W538" s="464"/>
      <c r="X538" s="43"/>
      <c r="Y538" s="43"/>
      <c r="Z538" s="44"/>
      <c r="AA538" s="44"/>
      <c r="AB538" s="43"/>
      <c r="AC538" s="450"/>
      <c r="AD538" s="43"/>
      <c r="AE538" s="43"/>
      <c r="AF538" s="43"/>
      <c r="AG538" s="43"/>
      <c r="AH538" s="43"/>
      <c r="AI538" s="43"/>
      <c r="AJ538" s="43"/>
      <c r="AK538" s="43"/>
      <c r="AL538" s="43"/>
      <c r="AM538" s="43"/>
      <c r="AN538" s="44"/>
      <c r="AO538" s="45"/>
      <c r="AP538" s="45"/>
      <c r="AQ538" s="43"/>
      <c r="AR538" s="43"/>
      <c r="AS538" s="25"/>
      <c r="AT538" s="25"/>
      <c r="AU538" s="101">
        <f>ROUND(ROUND(H539*P540,0)*V516,0)</f>
        <v>350</v>
      </c>
      <c r="AV538" s="31"/>
    </row>
    <row r="539" spans="1:48" ht="17.100000000000001" customHeight="1" x14ac:dyDescent="0.15">
      <c r="A539" s="32">
        <v>43</v>
      </c>
      <c r="B539" s="33" t="s">
        <v>7234</v>
      </c>
      <c r="C539" s="34" t="s">
        <v>7235</v>
      </c>
      <c r="D539" s="422"/>
      <c r="E539" s="424"/>
      <c r="F539" s="29"/>
      <c r="G539" s="29"/>
      <c r="H539" s="1280">
        <f>'15就労移行支援(基本)'!K119</f>
        <v>725</v>
      </c>
      <c r="I539" s="1108"/>
      <c r="J539" s="4" t="s">
        <v>21</v>
      </c>
      <c r="K539" s="22"/>
      <c r="L539" s="1228"/>
      <c r="M539" s="1283"/>
      <c r="N539" s="1283"/>
      <c r="O539" s="1283"/>
      <c r="P539" s="1283"/>
      <c r="Q539" s="1283"/>
      <c r="R539" s="418"/>
      <c r="S539" s="419"/>
      <c r="T539" s="419"/>
      <c r="U539" s="463"/>
      <c r="V539" s="70"/>
      <c r="W539" s="464"/>
      <c r="X539" s="1202" t="s">
        <v>4824</v>
      </c>
      <c r="Y539" s="1202"/>
      <c r="Z539" s="1202"/>
      <c r="AA539" s="1202"/>
      <c r="AB539" s="1202"/>
      <c r="AC539" s="42" t="s">
        <v>4825</v>
      </c>
      <c r="AD539" s="99"/>
      <c r="AE539" s="99"/>
      <c r="AF539" s="99"/>
      <c r="AG539" s="99"/>
      <c r="AH539" s="99"/>
      <c r="AI539" s="43"/>
      <c r="AJ539" s="43"/>
      <c r="AK539" s="43"/>
      <c r="AL539" s="43"/>
      <c r="AM539" s="43"/>
      <c r="AN539" s="44" t="s">
        <v>17</v>
      </c>
      <c r="AO539" s="1157">
        <f>$AO$8</f>
        <v>0.7</v>
      </c>
      <c r="AP539" s="1157"/>
      <c r="AQ539" s="25"/>
      <c r="AR539" s="25"/>
      <c r="AS539" s="25"/>
      <c r="AT539" s="25"/>
      <c r="AU539" s="101">
        <f>ROUND(ROUND(ROUND(H539*P540,0)*V516,0)*AO539,0)</f>
        <v>245</v>
      </c>
      <c r="AV539" s="31"/>
    </row>
    <row r="540" spans="1:48" ht="17.100000000000001" customHeight="1" x14ac:dyDescent="0.15">
      <c r="A540" s="32">
        <v>43</v>
      </c>
      <c r="B540" s="33" t="s">
        <v>7236</v>
      </c>
      <c r="C540" s="34" t="s">
        <v>7237</v>
      </c>
      <c r="D540" s="422"/>
      <c r="E540" s="424"/>
      <c r="F540" s="29"/>
      <c r="G540" s="29"/>
      <c r="H540" s="418"/>
      <c r="I540" s="419"/>
      <c r="J540" s="419"/>
      <c r="K540" s="425"/>
      <c r="L540" s="420"/>
      <c r="M540" s="421"/>
      <c r="N540" s="421"/>
      <c r="O540" s="26" t="s">
        <v>17</v>
      </c>
      <c r="P540" s="1180">
        <f>$P$12</f>
        <v>0.96499999999999997</v>
      </c>
      <c r="Q540" s="1180"/>
      <c r="R540" s="166"/>
      <c r="S540" s="167"/>
      <c r="T540" s="167"/>
      <c r="U540" s="463"/>
      <c r="V540" s="70"/>
      <c r="W540" s="464"/>
      <c r="X540" s="1273"/>
      <c r="Y540" s="1273"/>
      <c r="Z540" s="1273"/>
      <c r="AA540" s="1273"/>
      <c r="AB540" s="1273"/>
      <c r="AC540" s="42" t="s">
        <v>4827</v>
      </c>
      <c r="AD540" s="99"/>
      <c r="AE540" s="99"/>
      <c r="AF540" s="99"/>
      <c r="AG540" s="99"/>
      <c r="AH540" s="99"/>
      <c r="AI540" s="43"/>
      <c r="AJ540" s="43"/>
      <c r="AK540" s="43"/>
      <c r="AL540" s="43"/>
      <c r="AM540" s="43"/>
      <c r="AN540" s="44" t="s">
        <v>17</v>
      </c>
      <c r="AO540" s="1157">
        <f>$AO$9</f>
        <v>0.5</v>
      </c>
      <c r="AP540" s="1157"/>
      <c r="AQ540" s="25"/>
      <c r="AR540" s="25"/>
      <c r="AS540" s="25"/>
      <c r="AT540" s="25"/>
      <c r="AU540" s="101">
        <f>ROUND(ROUND(ROUND(H539*P540,0)*V516,0)*AO540,0)</f>
        <v>175</v>
      </c>
      <c r="AV540" s="31"/>
    </row>
    <row r="541" spans="1:48" ht="17.100000000000001" customHeight="1" x14ac:dyDescent="0.15">
      <c r="A541" s="32">
        <v>43</v>
      </c>
      <c r="B541" s="33" t="s">
        <v>7238</v>
      </c>
      <c r="C541" s="34" t="s">
        <v>7239</v>
      </c>
      <c r="D541" s="422"/>
      <c r="E541" s="424"/>
      <c r="F541" s="29"/>
      <c r="G541" s="29"/>
      <c r="H541" s="20"/>
      <c r="K541" s="21"/>
      <c r="L541" s="416"/>
      <c r="M541" s="417"/>
      <c r="N541" s="417"/>
      <c r="O541" s="65"/>
      <c r="P541" s="156"/>
      <c r="Q541" s="156"/>
      <c r="R541" s="166"/>
      <c r="S541" s="167"/>
      <c r="T541" s="314"/>
      <c r="W541" s="449"/>
      <c r="X541" s="42"/>
      <c r="Y541" s="43"/>
      <c r="Z541" s="44"/>
      <c r="AA541" s="44"/>
      <c r="AB541" s="43"/>
      <c r="AC541" s="450"/>
      <c r="AD541" s="43"/>
      <c r="AE541" s="43"/>
      <c r="AF541" s="43"/>
      <c r="AG541" s="43"/>
      <c r="AH541" s="43"/>
      <c r="AI541" s="43"/>
      <c r="AJ541" s="43"/>
      <c r="AK541" s="43"/>
      <c r="AL541" s="43"/>
      <c r="AM541" s="43"/>
      <c r="AN541" s="44"/>
      <c r="AO541" s="45"/>
      <c r="AP541" s="45"/>
      <c r="AQ541" s="1198" t="s">
        <v>4833</v>
      </c>
      <c r="AR541" s="1281"/>
      <c r="AS541" s="1281"/>
      <c r="AT541" s="1299"/>
      <c r="AU541" s="101">
        <f>ROUND(ROUND(H539*V516,0)*AS544,0)</f>
        <v>345</v>
      </c>
      <c r="AV541" s="31"/>
    </row>
    <row r="542" spans="1:48" ht="17.100000000000001" customHeight="1" x14ac:dyDescent="0.15">
      <c r="A542" s="32">
        <v>43</v>
      </c>
      <c r="B542" s="33" t="s">
        <v>7240</v>
      </c>
      <c r="C542" s="34" t="s">
        <v>7241</v>
      </c>
      <c r="D542" s="422"/>
      <c r="E542" s="424"/>
      <c r="F542" s="29"/>
      <c r="G542" s="29"/>
      <c r="H542" s="20"/>
      <c r="K542" s="21"/>
      <c r="L542" s="418"/>
      <c r="M542" s="419"/>
      <c r="N542" s="419"/>
      <c r="O542" s="23"/>
      <c r="P542" s="167"/>
      <c r="Q542" s="167"/>
      <c r="R542" s="166"/>
      <c r="S542" s="167"/>
      <c r="T542" s="314"/>
      <c r="W542" s="449"/>
      <c r="X542" s="1271" t="s">
        <v>4824</v>
      </c>
      <c r="Y542" s="1202"/>
      <c r="Z542" s="1202"/>
      <c r="AA542" s="1202"/>
      <c r="AB542" s="1202"/>
      <c r="AC542" s="42" t="s">
        <v>4825</v>
      </c>
      <c r="AD542" s="99"/>
      <c r="AE542" s="99"/>
      <c r="AF542" s="99"/>
      <c r="AG542" s="99"/>
      <c r="AH542" s="99"/>
      <c r="AI542" s="43"/>
      <c r="AJ542" s="43"/>
      <c r="AK542" s="43"/>
      <c r="AL542" s="43"/>
      <c r="AM542" s="43"/>
      <c r="AN542" s="44" t="s">
        <v>17</v>
      </c>
      <c r="AO542" s="1157">
        <f>$AO$8</f>
        <v>0.7</v>
      </c>
      <c r="AP542" s="1157"/>
      <c r="AQ542" s="1268"/>
      <c r="AR542" s="1269"/>
      <c r="AS542" s="1269"/>
      <c r="AT542" s="1270"/>
      <c r="AU542" s="101">
        <f>ROUND(ROUND(ROUND(H539*V516,0)*AO542,0)*AS544,0)</f>
        <v>241</v>
      </c>
      <c r="AV542" s="31"/>
    </row>
    <row r="543" spans="1:48" ht="17.100000000000001" customHeight="1" x14ac:dyDescent="0.15">
      <c r="A543" s="32">
        <v>43</v>
      </c>
      <c r="B543" s="33" t="s">
        <v>7242</v>
      </c>
      <c r="C543" s="34" t="s">
        <v>7243</v>
      </c>
      <c r="D543" s="422"/>
      <c r="E543" s="424"/>
      <c r="F543" s="29"/>
      <c r="G543" s="29"/>
      <c r="H543" s="20"/>
      <c r="K543" s="21"/>
      <c r="L543" s="420"/>
      <c r="M543" s="421"/>
      <c r="N543" s="421"/>
      <c r="O543" s="26"/>
      <c r="P543" s="27"/>
      <c r="Q543" s="27"/>
      <c r="R543" s="166"/>
      <c r="S543" s="167"/>
      <c r="T543" s="314"/>
      <c r="W543" s="449"/>
      <c r="X543" s="1272"/>
      <c r="Y543" s="1273"/>
      <c r="Z543" s="1273"/>
      <c r="AA543" s="1273"/>
      <c r="AB543" s="1273"/>
      <c r="AC543" s="42" t="s">
        <v>4827</v>
      </c>
      <c r="AD543" s="99"/>
      <c r="AE543" s="99"/>
      <c r="AF543" s="99"/>
      <c r="AG543" s="99"/>
      <c r="AH543" s="99"/>
      <c r="AI543" s="43"/>
      <c r="AJ543" s="43"/>
      <c r="AK543" s="43"/>
      <c r="AL543" s="43"/>
      <c r="AM543" s="43"/>
      <c r="AN543" s="44" t="s">
        <v>17</v>
      </c>
      <c r="AO543" s="1157">
        <f>$AO$9</f>
        <v>0.5</v>
      </c>
      <c r="AP543" s="1157"/>
      <c r="AQ543" s="20"/>
      <c r="AR543" s="4"/>
      <c r="AS543" s="4"/>
      <c r="AT543" s="21"/>
      <c r="AU543" s="101">
        <f>ROUND(ROUND(ROUND(H539*V516,0)*AO543,0)*AS544,0)</f>
        <v>173</v>
      </c>
      <c r="AV543" s="31"/>
    </row>
    <row r="544" spans="1:48" ht="17.100000000000001" customHeight="1" x14ac:dyDescent="0.15">
      <c r="A544" s="32">
        <v>43</v>
      </c>
      <c r="B544" s="33" t="s">
        <v>7244</v>
      </c>
      <c r="C544" s="34" t="s">
        <v>7245</v>
      </c>
      <c r="D544" s="422"/>
      <c r="E544" s="424"/>
      <c r="F544" s="29"/>
      <c r="G544" s="29"/>
      <c r="H544" s="20"/>
      <c r="K544" s="21"/>
      <c r="L544" s="1271" t="s">
        <v>4829</v>
      </c>
      <c r="M544" s="1202"/>
      <c r="N544" s="1202"/>
      <c r="O544" s="1202"/>
      <c r="P544" s="1202"/>
      <c r="Q544" s="1202"/>
      <c r="R544" s="418"/>
      <c r="S544" s="419"/>
      <c r="T544" s="425"/>
      <c r="W544" s="449"/>
      <c r="X544" s="42"/>
      <c r="Y544" s="43"/>
      <c r="Z544" s="44"/>
      <c r="AA544" s="44"/>
      <c r="AB544" s="43"/>
      <c r="AC544" s="450"/>
      <c r="AD544" s="43"/>
      <c r="AE544" s="43"/>
      <c r="AF544" s="43"/>
      <c r="AG544" s="43"/>
      <c r="AH544" s="43"/>
      <c r="AI544" s="43"/>
      <c r="AJ544" s="43"/>
      <c r="AK544" s="43"/>
      <c r="AL544" s="43"/>
      <c r="AM544" s="43"/>
      <c r="AN544" s="44"/>
      <c r="AO544" s="45"/>
      <c r="AP544" s="45"/>
      <c r="AQ544" s="20"/>
      <c r="AR544" s="23" t="s">
        <v>17</v>
      </c>
      <c r="AS544" s="1158">
        <f>AS532</f>
        <v>0.95</v>
      </c>
      <c r="AT544" s="1159"/>
      <c r="AU544" s="101">
        <f>ROUND(ROUND(ROUND(H539*P546,0)*V516,0)*AS544,0)</f>
        <v>333</v>
      </c>
      <c r="AV544" s="31"/>
    </row>
    <row r="545" spans="1:48" ht="17.100000000000001" customHeight="1" x14ac:dyDescent="0.15">
      <c r="A545" s="32">
        <v>43</v>
      </c>
      <c r="B545" s="33" t="s">
        <v>7246</v>
      </c>
      <c r="C545" s="34" t="s">
        <v>7247</v>
      </c>
      <c r="D545" s="422"/>
      <c r="E545" s="424"/>
      <c r="F545" s="29"/>
      <c r="G545" s="29"/>
      <c r="H545" s="20"/>
      <c r="K545" s="21"/>
      <c r="L545" s="1228"/>
      <c r="M545" s="1283"/>
      <c r="N545" s="1283"/>
      <c r="O545" s="1283"/>
      <c r="P545" s="1283"/>
      <c r="Q545" s="1283"/>
      <c r="R545" s="418"/>
      <c r="S545" s="419"/>
      <c r="T545" s="425"/>
      <c r="W545" s="449"/>
      <c r="X545" s="1271" t="s">
        <v>4824</v>
      </c>
      <c r="Y545" s="1202"/>
      <c r="Z545" s="1202"/>
      <c r="AA545" s="1202"/>
      <c r="AB545" s="1202"/>
      <c r="AC545" s="42" t="s">
        <v>4825</v>
      </c>
      <c r="AD545" s="99"/>
      <c r="AE545" s="99"/>
      <c r="AF545" s="99"/>
      <c r="AG545" s="99"/>
      <c r="AH545" s="99"/>
      <c r="AI545" s="43"/>
      <c r="AJ545" s="43"/>
      <c r="AK545" s="43"/>
      <c r="AL545" s="43"/>
      <c r="AM545" s="43"/>
      <c r="AN545" s="44" t="s">
        <v>17</v>
      </c>
      <c r="AO545" s="1157">
        <f>$AO$8</f>
        <v>0.7</v>
      </c>
      <c r="AP545" s="1157"/>
      <c r="AQ545" s="20"/>
      <c r="AR545" s="4"/>
      <c r="AS545" s="4"/>
      <c r="AT545" s="21"/>
      <c r="AU545" s="101">
        <f>ROUND(ROUND(ROUND(ROUND(H539*P546,0)*V516,0)*AO545,0)*AS544,0)</f>
        <v>233</v>
      </c>
      <c r="AV545" s="31"/>
    </row>
    <row r="546" spans="1:48" ht="17.100000000000001" customHeight="1" x14ac:dyDescent="0.15">
      <c r="A546" s="32">
        <v>43</v>
      </c>
      <c r="B546" s="33" t="s">
        <v>7248</v>
      </c>
      <c r="C546" s="34" t="s">
        <v>7249</v>
      </c>
      <c r="D546" s="422"/>
      <c r="E546" s="424"/>
      <c r="F546" s="29"/>
      <c r="G546" s="29"/>
      <c r="H546" s="20"/>
      <c r="K546" s="21"/>
      <c r="L546" s="420"/>
      <c r="M546" s="421"/>
      <c r="N546" s="421"/>
      <c r="O546" s="26" t="s">
        <v>17</v>
      </c>
      <c r="P546" s="1180">
        <f>$P$12</f>
        <v>0.96499999999999997</v>
      </c>
      <c r="Q546" s="1180"/>
      <c r="R546" s="166"/>
      <c r="S546" s="167"/>
      <c r="T546" s="314"/>
      <c r="W546" s="449"/>
      <c r="X546" s="1272"/>
      <c r="Y546" s="1273"/>
      <c r="Z546" s="1273"/>
      <c r="AA546" s="1273"/>
      <c r="AB546" s="1273"/>
      <c r="AC546" s="42" t="s">
        <v>4827</v>
      </c>
      <c r="AD546" s="99"/>
      <c r="AE546" s="99"/>
      <c r="AF546" s="99"/>
      <c r="AG546" s="99"/>
      <c r="AH546" s="99"/>
      <c r="AI546" s="43"/>
      <c r="AJ546" s="43"/>
      <c r="AK546" s="43"/>
      <c r="AL546" s="43"/>
      <c r="AM546" s="43"/>
      <c r="AN546" s="44" t="s">
        <v>17</v>
      </c>
      <c r="AO546" s="1157">
        <f>$AO$9</f>
        <v>0.5</v>
      </c>
      <c r="AP546" s="1157"/>
      <c r="AQ546" s="24"/>
      <c r="AR546" s="25"/>
      <c r="AS546" s="25"/>
      <c r="AT546" s="38"/>
      <c r="AU546" s="101">
        <f>ROUND(ROUND(ROUND(ROUND(H539*P546,0)*V516,0)*AO546,0)*AS544,0)</f>
        <v>166</v>
      </c>
      <c r="AV546" s="31"/>
    </row>
    <row r="547" spans="1:48" ht="17.100000000000001" customHeight="1" x14ac:dyDescent="0.15">
      <c r="A547" s="32">
        <v>43</v>
      </c>
      <c r="B547" s="33" t="s">
        <v>7250</v>
      </c>
      <c r="C547" s="34" t="s">
        <v>7251</v>
      </c>
      <c r="D547" s="422"/>
      <c r="E547" s="424"/>
      <c r="F547" s="36"/>
      <c r="G547" s="29"/>
      <c r="H547" s="1085" t="s">
        <v>4866</v>
      </c>
      <c r="I547" s="1086"/>
      <c r="J547" s="1086"/>
      <c r="K547" s="1087"/>
      <c r="L547" s="416"/>
      <c r="M547" s="417"/>
      <c r="N547" s="417"/>
      <c r="O547" s="65"/>
      <c r="P547" s="156"/>
      <c r="Q547" s="156"/>
      <c r="R547" s="1301" t="s">
        <v>6169</v>
      </c>
      <c r="S547" s="1311"/>
      <c r="T547" s="1312"/>
      <c r="U547" s="1219" t="s">
        <v>7011</v>
      </c>
      <c r="V547" s="1219"/>
      <c r="W547" s="1220"/>
      <c r="X547" s="43"/>
      <c r="Y547" s="43"/>
      <c r="Z547" s="44"/>
      <c r="AA547" s="44"/>
      <c r="AB547" s="43"/>
      <c r="AC547" s="450"/>
      <c r="AD547" s="43"/>
      <c r="AE547" s="43"/>
      <c r="AF547" s="43"/>
      <c r="AG547" s="43"/>
      <c r="AH547" s="43"/>
      <c r="AI547" s="43"/>
      <c r="AJ547" s="43"/>
      <c r="AK547" s="43"/>
      <c r="AL547" s="43"/>
      <c r="AM547" s="43"/>
      <c r="AN547" s="44"/>
      <c r="AO547" s="45"/>
      <c r="AP547" s="45"/>
      <c r="AQ547" s="43"/>
      <c r="AR547" s="43"/>
      <c r="AS547" s="43"/>
      <c r="AT547" s="43"/>
      <c r="AU547" s="35">
        <f>ROUND(H551*V552,0)</f>
        <v>316</v>
      </c>
      <c r="AV547" s="31"/>
    </row>
    <row r="548" spans="1:48" ht="17.100000000000001" customHeight="1" x14ac:dyDescent="0.15">
      <c r="A548" s="32">
        <v>43</v>
      </c>
      <c r="B548" s="33" t="s">
        <v>7252</v>
      </c>
      <c r="C548" s="34" t="s">
        <v>7253</v>
      </c>
      <c r="D548" s="422"/>
      <c r="E548" s="424"/>
      <c r="F548" s="29"/>
      <c r="G548" s="29"/>
      <c r="H548" s="1088"/>
      <c r="I548" s="1089"/>
      <c r="J548" s="1089"/>
      <c r="K548" s="1090"/>
      <c r="L548" s="418"/>
      <c r="M548" s="419"/>
      <c r="N548" s="419"/>
      <c r="O548" s="23"/>
      <c r="P548" s="167"/>
      <c r="Q548" s="167"/>
      <c r="R548" s="1313"/>
      <c r="S548" s="1314"/>
      <c r="T548" s="1315"/>
      <c r="U548" s="1309"/>
      <c r="V548" s="1309"/>
      <c r="W548" s="1310"/>
      <c r="X548" s="1202" t="s">
        <v>4824</v>
      </c>
      <c r="Y548" s="1202"/>
      <c r="Z548" s="1202"/>
      <c r="AA548" s="1202"/>
      <c r="AB548" s="1202"/>
      <c r="AC548" s="42" t="s">
        <v>4825</v>
      </c>
      <c r="AD548" s="99"/>
      <c r="AE548" s="99"/>
      <c r="AF548" s="99"/>
      <c r="AG548" s="99"/>
      <c r="AH548" s="99"/>
      <c r="AI548" s="43"/>
      <c r="AJ548" s="43"/>
      <c r="AK548" s="43"/>
      <c r="AL548" s="43"/>
      <c r="AM548" s="43"/>
      <c r="AN548" s="44" t="s">
        <v>17</v>
      </c>
      <c r="AO548" s="1157">
        <f>$AO$8</f>
        <v>0.7</v>
      </c>
      <c r="AP548" s="1157"/>
      <c r="AQ548" s="43"/>
      <c r="AR548" s="43"/>
      <c r="AS548" s="43"/>
      <c r="AT548" s="43"/>
      <c r="AU548" s="101">
        <f>ROUND(ROUND(H551*V552,0)*AO548,0)</f>
        <v>221</v>
      </c>
      <c r="AV548" s="31"/>
    </row>
    <row r="549" spans="1:48" ht="17.100000000000001" customHeight="1" x14ac:dyDescent="0.15">
      <c r="A549" s="32">
        <v>43</v>
      </c>
      <c r="B549" s="33" t="s">
        <v>7254</v>
      </c>
      <c r="C549" s="34" t="s">
        <v>7255</v>
      </c>
      <c r="D549" s="422"/>
      <c r="E549" s="424"/>
      <c r="F549" s="29"/>
      <c r="G549" s="29"/>
      <c r="H549" s="1088"/>
      <c r="I549" s="1089"/>
      <c r="J549" s="1089"/>
      <c r="K549" s="1090"/>
      <c r="L549" s="420"/>
      <c r="M549" s="421"/>
      <c r="N549" s="421"/>
      <c r="O549" s="26"/>
      <c r="P549" s="27"/>
      <c r="Q549" s="27"/>
      <c r="R549" s="1313"/>
      <c r="S549" s="1314"/>
      <c r="T549" s="1315"/>
      <c r="U549" s="1309"/>
      <c r="V549" s="1309"/>
      <c r="W549" s="1310"/>
      <c r="X549" s="1273"/>
      <c r="Y549" s="1273"/>
      <c r="Z549" s="1273"/>
      <c r="AA549" s="1273"/>
      <c r="AB549" s="1273"/>
      <c r="AC549" s="42" t="s">
        <v>4827</v>
      </c>
      <c r="AD549" s="99"/>
      <c r="AE549" s="99"/>
      <c r="AF549" s="99"/>
      <c r="AG549" s="99"/>
      <c r="AH549" s="99"/>
      <c r="AI549" s="43"/>
      <c r="AJ549" s="43"/>
      <c r="AK549" s="43"/>
      <c r="AL549" s="43"/>
      <c r="AM549" s="43"/>
      <c r="AN549" s="44" t="s">
        <v>17</v>
      </c>
      <c r="AO549" s="1157">
        <f>$AO$9</f>
        <v>0.5</v>
      </c>
      <c r="AP549" s="1157"/>
      <c r="AQ549" s="43"/>
      <c r="AR549" s="43"/>
      <c r="AS549" s="43"/>
      <c r="AT549" s="43"/>
      <c r="AU549" s="101">
        <f>ROUND(ROUND(H551*V552,0)*AO549,0)</f>
        <v>158</v>
      </c>
      <c r="AV549" s="31"/>
    </row>
    <row r="550" spans="1:48" ht="17.100000000000001" customHeight="1" x14ac:dyDescent="0.15">
      <c r="A550" s="32">
        <v>43</v>
      </c>
      <c r="B550" s="33" t="s">
        <v>7256</v>
      </c>
      <c r="C550" s="34" t="s">
        <v>7257</v>
      </c>
      <c r="D550" s="422"/>
      <c r="E550" s="424"/>
      <c r="F550" s="29"/>
      <c r="G550" s="29"/>
      <c r="H550" s="1088"/>
      <c r="I550" s="1089"/>
      <c r="J550" s="1089"/>
      <c r="K550" s="1090"/>
      <c r="L550" s="1271" t="s">
        <v>4829</v>
      </c>
      <c r="M550" s="1202"/>
      <c r="N550" s="1202"/>
      <c r="O550" s="1202"/>
      <c r="P550" s="1202"/>
      <c r="Q550" s="1202"/>
      <c r="R550" s="1313"/>
      <c r="S550" s="1314"/>
      <c r="T550" s="1315"/>
      <c r="U550" s="1069"/>
      <c r="V550" s="1069"/>
      <c r="W550" s="1070"/>
      <c r="X550" s="43"/>
      <c r="Y550" s="43"/>
      <c r="Z550" s="44"/>
      <c r="AA550" s="44"/>
      <c r="AB550" s="43"/>
      <c r="AC550" s="450"/>
      <c r="AD550" s="43"/>
      <c r="AE550" s="43"/>
      <c r="AF550" s="43"/>
      <c r="AG550" s="43"/>
      <c r="AH550" s="43"/>
      <c r="AI550" s="43"/>
      <c r="AJ550" s="43"/>
      <c r="AK550" s="43"/>
      <c r="AL550" s="43"/>
      <c r="AM550" s="43"/>
      <c r="AN550" s="44"/>
      <c r="AO550" s="45"/>
      <c r="AP550" s="45"/>
      <c r="AQ550" s="43"/>
      <c r="AR550" s="43"/>
      <c r="AS550" s="25"/>
      <c r="AT550" s="25"/>
      <c r="AU550" s="101">
        <f>ROUND(ROUND(H551*P552,0)*V552,0)</f>
        <v>305</v>
      </c>
      <c r="AV550" s="31"/>
    </row>
    <row r="551" spans="1:48" ht="17.100000000000001" customHeight="1" x14ac:dyDescent="0.15">
      <c r="A551" s="32">
        <v>43</v>
      </c>
      <c r="B551" s="33" t="s">
        <v>7258</v>
      </c>
      <c r="C551" s="34" t="s">
        <v>7259</v>
      </c>
      <c r="D551" s="422"/>
      <c r="E551" s="424"/>
      <c r="F551" s="29"/>
      <c r="G551" s="29"/>
      <c r="H551" s="1280">
        <f>'15就労移行支援(基本)'!K131</f>
        <v>631</v>
      </c>
      <c r="I551" s="1108"/>
      <c r="J551" s="4" t="s">
        <v>21</v>
      </c>
      <c r="K551" s="22"/>
      <c r="L551" s="1228"/>
      <c r="M551" s="1283"/>
      <c r="N551" s="1283"/>
      <c r="O551" s="1283"/>
      <c r="P551" s="1283"/>
      <c r="Q551" s="1283"/>
      <c r="R551" s="1313"/>
      <c r="S551" s="1314"/>
      <c r="T551" s="1315"/>
      <c r="W551" s="449"/>
      <c r="X551" s="1271" t="s">
        <v>4824</v>
      </c>
      <c r="Y551" s="1202"/>
      <c r="Z551" s="1202"/>
      <c r="AA551" s="1202"/>
      <c r="AB551" s="1202"/>
      <c r="AC551" s="42" t="s">
        <v>4825</v>
      </c>
      <c r="AD551" s="99"/>
      <c r="AE551" s="99"/>
      <c r="AF551" s="99"/>
      <c r="AG551" s="99"/>
      <c r="AH551" s="99"/>
      <c r="AI551" s="43"/>
      <c r="AJ551" s="43"/>
      <c r="AK551" s="43"/>
      <c r="AL551" s="43"/>
      <c r="AM551" s="43"/>
      <c r="AN551" s="44" t="s">
        <v>17</v>
      </c>
      <c r="AO551" s="1157">
        <f>$AO$8</f>
        <v>0.7</v>
      </c>
      <c r="AP551" s="1157"/>
      <c r="AQ551" s="25"/>
      <c r="AR551" s="25"/>
      <c r="AS551" s="25"/>
      <c r="AT551" s="25"/>
      <c r="AU551" s="101">
        <f>ROUND(ROUND(ROUND(H551*P552,0)*V552,0)*AO551,0)</f>
        <v>214</v>
      </c>
      <c r="AV551" s="31"/>
    </row>
    <row r="552" spans="1:48" ht="17.100000000000001" customHeight="1" x14ac:dyDescent="0.15">
      <c r="A552" s="32">
        <v>43</v>
      </c>
      <c r="B552" s="33" t="s">
        <v>7260</v>
      </c>
      <c r="C552" s="34" t="s">
        <v>7261</v>
      </c>
      <c r="D552" s="422"/>
      <c r="E552" s="424"/>
      <c r="F552" s="29"/>
      <c r="G552" s="29"/>
      <c r="H552" s="418"/>
      <c r="I552" s="419"/>
      <c r="J552" s="419"/>
      <c r="K552" s="425"/>
      <c r="L552" s="420"/>
      <c r="M552" s="421"/>
      <c r="N552" s="421"/>
      <c r="O552" s="26" t="s">
        <v>17</v>
      </c>
      <c r="P552" s="1180">
        <f>$P$12</f>
        <v>0.96499999999999997</v>
      </c>
      <c r="Q552" s="1180"/>
      <c r="R552" s="1276"/>
      <c r="S552" s="1277"/>
      <c r="T552" s="1278"/>
      <c r="U552" s="23" t="s">
        <v>17</v>
      </c>
      <c r="V552" s="1158">
        <f>V516</f>
        <v>0.5</v>
      </c>
      <c r="W552" s="1159"/>
      <c r="X552" s="1272"/>
      <c r="Y552" s="1273"/>
      <c r="Z552" s="1273"/>
      <c r="AA552" s="1273"/>
      <c r="AB552" s="1273"/>
      <c r="AC552" s="42" t="s">
        <v>4827</v>
      </c>
      <c r="AD552" s="99"/>
      <c r="AE552" s="99"/>
      <c r="AF552" s="99"/>
      <c r="AG552" s="99"/>
      <c r="AH552" s="99"/>
      <c r="AI552" s="43"/>
      <c r="AJ552" s="43"/>
      <c r="AK552" s="43"/>
      <c r="AL552" s="43"/>
      <c r="AM552" s="43"/>
      <c r="AN552" s="44" t="s">
        <v>17</v>
      </c>
      <c r="AO552" s="1157">
        <f>$AO$9</f>
        <v>0.5</v>
      </c>
      <c r="AP552" s="1157"/>
      <c r="AQ552" s="25"/>
      <c r="AR552" s="25"/>
      <c r="AS552" s="25"/>
      <c r="AT552" s="25"/>
      <c r="AU552" s="101">
        <f>ROUND(ROUND(ROUND(H551*P552,0)*V552,0)*AO552,0)</f>
        <v>153</v>
      </c>
      <c r="AV552" s="31"/>
    </row>
    <row r="553" spans="1:48" ht="17.100000000000001" customHeight="1" x14ac:dyDescent="0.15">
      <c r="A553" s="32">
        <v>43</v>
      </c>
      <c r="B553" s="33" t="s">
        <v>7262</v>
      </c>
      <c r="C553" s="34" t="s">
        <v>7263</v>
      </c>
      <c r="D553" s="422"/>
      <c r="E553" s="424"/>
      <c r="F553" s="29"/>
      <c r="G553" s="29"/>
      <c r="H553" s="20"/>
      <c r="K553" s="21"/>
      <c r="L553" s="416"/>
      <c r="M553" s="417"/>
      <c r="N553" s="417"/>
      <c r="O553" s="65"/>
      <c r="P553" s="156"/>
      <c r="Q553" s="156"/>
      <c r="R553" s="166"/>
      <c r="S553" s="167"/>
      <c r="T553" s="314"/>
      <c r="W553" s="449"/>
      <c r="X553" s="42"/>
      <c r="Y553" s="43"/>
      <c r="Z553" s="44"/>
      <c r="AA553" s="44"/>
      <c r="AB553" s="43"/>
      <c r="AC553" s="450"/>
      <c r="AD553" s="43"/>
      <c r="AE553" s="43"/>
      <c r="AF553" s="43"/>
      <c r="AG553" s="43"/>
      <c r="AH553" s="43"/>
      <c r="AI553" s="43"/>
      <c r="AJ553" s="43"/>
      <c r="AK553" s="43"/>
      <c r="AL553" s="43"/>
      <c r="AM553" s="43"/>
      <c r="AN553" s="44"/>
      <c r="AO553" s="45"/>
      <c r="AP553" s="45"/>
      <c r="AQ553" s="1198" t="s">
        <v>4833</v>
      </c>
      <c r="AR553" s="1281"/>
      <c r="AS553" s="1281"/>
      <c r="AT553" s="1299"/>
      <c r="AU553" s="101">
        <f>ROUND(ROUND(H551*V552,0)*AS556,0)</f>
        <v>300</v>
      </c>
      <c r="AV553" s="31"/>
    </row>
    <row r="554" spans="1:48" ht="17.100000000000001" customHeight="1" x14ac:dyDescent="0.15">
      <c r="A554" s="32">
        <v>43</v>
      </c>
      <c r="B554" s="33" t="s">
        <v>7264</v>
      </c>
      <c r="C554" s="34" t="s">
        <v>7265</v>
      </c>
      <c r="D554" s="422"/>
      <c r="E554" s="424"/>
      <c r="F554" s="29"/>
      <c r="G554" s="29"/>
      <c r="H554" s="20"/>
      <c r="K554" s="21"/>
      <c r="L554" s="418"/>
      <c r="M554" s="419"/>
      <c r="N554" s="419"/>
      <c r="O554" s="23"/>
      <c r="P554" s="167"/>
      <c r="Q554" s="167"/>
      <c r="R554" s="166"/>
      <c r="S554" s="167"/>
      <c r="T554" s="314"/>
      <c r="W554" s="449"/>
      <c r="X554" s="1271" t="s">
        <v>4824</v>
      </c>
      <c r="Y554" s="1202"/>
      <c r="Z554" s="1202"/>
      <c r="AA554" s="1202"/>
      <c r="AB554" s="1202"/>
      <c r="AC554" s="42" t="s">
        <v>4825</v>
      </c>
      <c r="AD554" s="99"/>
      <c r="AE554" s="99"/>
      <c r="AF554" s="99"/>
      <c r="AG554" s="99"/>
      <c r="AH554" s="99"/>
      <c r="AI554" s="43"/>
      <c r="AJ554" s="43"/>
      <c r="AK554" s="43"/>
      <c r="AL554" s="43"/>
      <c r="AM554" s="43"/>
      <c r="AN554" s="44" t="s">
        <v>17</v>
      </c>
      <c r="AO554" s="1157">
        <f>$AO$8</f>
        <v>0.7</v>
      </c>
      <c r="AP554" s="1157"/>
      <c r="AQ554" s="1268"/>
      <c r="AR554" s="1269"/>
      <c r="AS554" s="1269"/>
      <c r="AT554" s="1270"/>
      <c r="AU554" s="101">
        <f>ROUND(ROUND(ROUND(H551*V552,0)*AO554,0)*AS556,0)</f>
        <v>210</v>
      </c>
      <c r="AV554" s="31"/>
    </row>
    <row r="555" spans="1:48" ht="17.100000000000001" customHeight="1" x14ac:dyDescent="0.15">
      <c r="A555" s="32">
        <v>43</v>
      </c>
      <c r="B555" s="33" t="s">
        <v>7266</v>
      </c>
      <c r="C555" s="34" t="s">
        <v>7267</v>
      </c>
      <c r="D555" s="422"/>
      <c r="E555" s="424"/>
      <c r="F555" s="29"/>
      <c r="G555" s="29"/>
      <c r="H555" s="20"/>
      <c r="K555" s="21"/>
      <c r="L555" s="420"/>
      <c r="M555" s="421"/>
      <c r="N555" s="421"/>
      <c r="O555" s="26"/>
      <c r="P555" s="27"/>
      <c r="Q555" s="27"/>
      <c r="R555" s="166"/>
      <c r="S555" s="167"/>
      <c r="T555" s="314"/>
      <c r="W555" s="449"/>
      <c r="X555" s="1272"/>
      <c r="Y555" s="1273"/>
      <c r="Z555" s="1273"/>
      <c r="AA555" s="1273"/>
      <c r="AB555" s="1273"/>
      <c r="AC555" s="42" t="s">
        <v>4827</v>
      </c>
      <c r="AD555" s="99"/>
      <c r="AE555" s="99"/>
      <c r="AF555" s="99"/>
      <c r="AG555" s="99"/>
      <c r="AH555" s="99"/>
      <c r="AI555" s="43"/>
      <c r="AJ555" s="43"/>
      <c r="AK555" s="43"/>
      <c r="AL555" s="43"/>
      <c r="AM555" s="43"/>
      <c r="AN555" s="44" t="s">
        <v>17</v>
      </c>
      <c r="AO555" s="1157">
        <f>$AO$9</f>
        <v>0.5</v>
      </c>
      <c r="AP555" s="1157"/>
      <c r="AQ555" s="20"/>
      <c r="AR555" s="4"/>
      <c r="AS555" s="4"/>
      <c r="AT555" s="21"/>
      <c r="AU555" s="101">
        <f>ROUND(ROUND(ROUND(H551*V552,0)*AO555,0)*AS556,0)</f>
        <v>150</v>
      </c>
      <c r="AV555" s="31"/>
    </row>
    <row r="556" spans="1:48" ht="17.100000000000001" customHeight="1" x14ac:dyDescent="0.15">
      <c r="A556" s="32">
        <v>43</v>
      </c>
      <c r="B556" s="33" t="s">
        <v>7268</v>
      </c>
      <c r="C556" s="34" t="s">
        <v>7269</v>
      </c>
      <c r="D556" s="422"/>
      <c r="E556" s="424"/>
      <c r="F556" s="29"/>
      <c r="G556" s="29"/>
      <c r="H556" s="20"/>
      <c r="K556" s="21"/>
      <c r="L556" s="1271" t="s">
        <v>4829</v>
      </c>
      <c r="M556" s="1202"/>
      <c r="N556" s="1202"/>
      <c r="O556" s="1202"/>
      <c r="P556" s="1202"/>
      <c r="Q556" s="1202"/>
      <c r="R556" s="418"/>
      <c r="S556" s="419"/>
      <c r="T556" s="425"/>
      <c r="W556" s="449"/>
      <c r="X556" s="42"/>
      <c r="Y556" s="43"/>
      <c r="Z556" s="44"/>
      <c r="AA556" s="44"/>
      <c r="AB556" s="43"/>
      <c r="AC556" s="450"/>
      <c r="AD556" s="43"/>
      <c r="AE556" s="43"/>
      <c r="AF556" s="43"/>
      <c r="AG556" s="43"/>
      <c r="AH556" s="43"/>
      <c r="AI556" s="43"/>
      <c r="AJ556" s="43"/>
      <c r="AK556" s="43"/>
      <c r="AL556" s="43"/>
      <c r="AM556" s="43"/>
      <c r="AN556" s="44"/>
      <c r="AO556" s="45"/>
      <c r="AP556" s="45"/>
      <c r="AQ556" s="20"/>
      <c r="AR556" s="23" t="s">
        <v>17</v>
      </c>
      <c r="AS556" s="1158">
        <f>AS544</f>
        <v>0.95</v>
      </c>
      <c r="AT556" s="1159"/>
      <c r="AU556" s="101">
        <f>ROUND(ROUND(ROUND(H551*P558,0)*V552,0)*AS556,0)</f>
        <v>290</v>
      </c>
      <c r="AV556" s="31"/>
    </row>
    <row r="557" spans="1:48" ht="17.100000000000001" customHeight="1" x14ac:dyDescent="0.15">
      <c r="A557" s="32">
        <v>43</v>
      </c>
      <c r="B557" s="33" t="s">
        <v>7270</v>
      </c>
      <c r="C557" s="34" t="s">
        <v>7271</v>
      </c>
      <c r="D557" s="422"/>
      <c r="E557" s="424"/>
      <c r="F557" s="29"/>
      <c r="G557" s="29"/>
      <c r="H557" s="20"/>
      <c r="K557" s="21"/>
      <c r="L557" s="1228"/>
      <c r="M557" s="1283"/>
      <c r="N557" s="1283"/>
      <c r="O557" s="1283"/>
      <c r="P557" s="1283"/>
      <c r="Q557" s="1283"/>
      <c r="R557" s="418"/>
      <c r="S557" s="419"/>
      <c r="T557" s="425"/>
      <c r="W557" s="449"/>
      <c r="X557" s="1271" t="s">
        <v>4824</v>
      </c>
      <c r="Y557" s="1202"/>
      <c r="Z557" s="1202"/>
      <c r="AA557" s="1202"/>
      <c r="AB557" s="1202"/>
      <c r="AC557" s="42" t="s">
        <v>4825</v>
      </c>
      <c r="AD557" s="99"/>
      <c r="AE557" s="99"/>
      <c r="AF557" s="99"/>
      <c r="AG557" s="99"/>
      <c r="AH557" s="99"/>
      <c r="AI557" s="43"/>
      <c r="AJ557" s="43"/>
      <c r="AK557" s="43"/>
      <c r="AL557" s="43"/>
      <c r="AM557" s="43"/>
      <c r="AN557" s="44" t="s">
        <v>17</v>
      </c>
      <c r="AO557" s="1157">
        <f>$AO$8</f>
        <v>0.7</v>
      </c>
      <c r="AP557" s="1157"/>
      <c r="AQ557" s="20"/>
      <c r="AR557" s="4"/>
      <c r="AS557" s="4"/>
      <c r="AT557" s="21"/>
      <c r="AU557" s="101">
        <f>ROUND(ROUND(ROUND(ROUND(H551*P558,0)*V552,0)*AO557,0)*AS556,0)</f>
        <v>203</v>
      </c>
      <c r="AV557" s="31"/>
    </row>
    <row r="558" spans="1:48" ht="17.100000000000001" customHeight="1" x14ac:dyDescent="0.15">
      <c r="A558" s="32">
        <v>43</v>
      </c>
      <c r="B558" s="33" t="s">
        <v>7272</v>
      </c>
      <c r="C558" s="34" t="s">
        <v>7273</v>
      </c>
      <c r="D558" s="422"/>
      <c r="E558" s="424"/>
      <c r="F558" s="29"/>
      <c r="G558" s="29"/>
      <c r="H558" s="20"/>
      <c r="K558" s="21"/>
      <c r="L558" s="420"/>
      <c r="M558" s="421"/>
      <c r="N558" s="421"/>
      <c r="O558" s="26" t="s">
        <v>17</v>
      </c>
      <c r="P558" s="1180">
        <f>$P$12</f>
        <v>0.96499999999999997</v>
      </c>
      <c r="Q558" s="1180"/>
      <c r="R558" s="166"/>
      <c r="S558" s="167"/>
      <c r="T558" s="314"/>
      <c r="W558" s="449"/>
      <c r="X558" s="1272"/>
      <c r="Y558" s="1273"/>
      <c r="Z558" s="1273"/>
      <c r="AA558" s="1273"/>
      <c r="AB558" s="1273"/>
      <c r="AC558" s="42" t="s">
        <v>4827</v>
      </c>
      <c r="AD558" s="99"/>
      <c r="AE558" s="99"/>
      <c r="AF558" s="99"/>
      <c r="AG558" s="99"/>
      <c r="AH558" s="99"/>
      <c r="AI558" s="43"/>
      <c r="AJ558" s="43"/>
      <c r="AK558" s="43"/>
      <c r="AL558" s="43"/>
      <c r="AM558" s="43"/>
      <c r="AN558" s="44" t="s">
        <v>17</v>
      </c>
      <c r="AO558" s="1157">
        <f>$AO$9</f>
        <v>0.5</v>
      </c>
      <c r="AP558" s="1157"/>
      <c r="AQ558" s="24"/>
      <c r="AR558" s="25"/>
      <c r="AS558" s="25"/>
      <c r="AT558" s="38"/>
      <c r="AU558" s="35">
        <f>ROUND(ROUND(ROUND(ROUND(H551*P558,0)*V552,0)*AO558,0)*AS556,0)</f>
        <v>145</v>
      </c>
      <c r="AV558" s="31"/>
    </row>
    <row r="559" spans="1:48" ht="17.100000000000001" customHeight="1" x14ac:dyDescent="0.15">
      <c r="A559" s="32">
        <v>43</v>
      </c>
      <c r="B559" s="33" t="s">
        <v>7274</v>
      </c>
      <c r="C559" s="34" t="s">
        <v>7275</v>
      </c>
      <c r="D559" s="422"/>
      <c r="E559" s="424"/>
      <c r="F559" s="29"/>
      <c r="G559" s="29"/>
      <c r="H559" s="1085" t="s">
        <v>4879</v>
      </c>
      <c r="I559" s="1086"/>
      <c r="J559" s="1086"/>
      <c r="K559" s="1087"/>
      <c r="L559" s="416"/>
      <c r="M559" s="417"/>
      <c r="N559" s="417"/>
      <c r="O559" s="65"/>
      <c r="P559" s="156"/>
      <c r="Q559" s="156"/>
      <c r="R559" s="166"/>
      <c r="S559" s="167"/>
      <c r="T559" s="167"/>
      <c r="U559" s="463"/>
      <c r="V559" s="70"/>
      <c r="W559" s="464"/>
      <c r="X559" s="43"/>
      <c r="Y559" s="43"/>
      <c r="Z559" s="44"/>
      <c r="AA559" s="44"/>
      <c r="AB559" s="43"/>
      <c r="AC559" s="450"/>
      <c r="AD559" s="43"/>
      <c r="AE559" s="43"/>
      <c r="AF559" s="43"/>
      <c r="AG559" s="43"/>
      <c r="AH559" s="43"/>
      <c r="AI559" s="43"/>
      <c r="AJ559" s="43"/>
      <c r="AK559" s="43"/>
      <c r="AL559" s="43"/>
      <c r="AM559" s="43"/>
      <c r="AN559" s="44"/>
      <c r="AO559" s="45"/>
      <c r="AP559" s="45"/>
      <c r="AQ559" s="25"/>
      <c r="AR559" s="25"/>
      <c r="AS559" s="25"/>
      <c r="AT559" s="25"/>
      <c r="AU559" s="30">
        <f>ROUND(H563*V552,0)</f>
        <v>253</v>
      </c>
      <c r="AV559" s="31"/>
    </row>
    <row r="560" spans="1:48" ht="17.100000000000001" customHeight="1" x14ac:dyDescent="0.15">
      <c r="A560" s="32">
        <v>43</v>
      </c>
      <c r="B560" s="33" t="s">
        <v>7276</v>
      </c>
      <c r="C560" s="34" t="s">
        <v>7277</v>
      </c>
      <c r="D560" s="422"/>
      <c r="E560" s="424"/>
      <c r="F560" s="29"/>
      <c r="G560" s="29"/>
      <c r="H560" s="1088"/>
      <c r="I560" s="1089"/>
      <c r="J560" s="1089"/>
      <c r="K560" s="1090"/>
      <c r="L560" s="418"/>
      <c r="M560" s="419"/>
      <c r="N560" s="419"/>
      <c r="O560" s="23"/>
      <c r="P560" s="167"/>
      <c r="Q560" s="167"/>
      <c r="R560" s="166"/>
      <c r="S560" s="167"/>
      <c r="T560" s="167"/>
      <c r="U560" s="463"/>
      <c r="V560" s="70"/>
      <c r="W560" s="464"/>
      <c r="X560" s="1202" t="s">
        <v>4824</v>
      </c>
      <c r="Y560" s="1202"/>
      <c r="Z560" s="1202"/>
      <c r="AA560" s="1202"/>
      <c r="AB560" s="1202"/>
      <c r="AC560" s="42" t="s">
        <v>4825</v>
      </c>
      <c r="AD560" s="99"/>
      <c r="AE560" s="99"/>
      <c r="AF560" s="99"/>
      <c r="AG560" s="99"/>
      <c r="AH560" s="99"/>
      <c r="AI560" s="43"/>
      <c r="AJ560" s="43"/>
      <c r="AK560" s="43"/>
      <c r="AL560" s="43"/>
      <c r="AM560" s="43"/>
      <c r="AN560" s="44" t="s">
        <v>17</v>
      </c>
      <c r="AO560" s="1157">
        <f>$AO$8</f>
        <v>0.7</v>
      </c>
      <c r="AP560" s="1157"/>
      <c r="AQ560" s="43"/>
      <c r="AR560" s="43"/>
      <c r="AS560" s="43"/>
      <c r="AT560" s="43"/>
      <c r="AU560" s="101">
        <f>ROUND(ROUND(H563*V552,0)*AO560,0)</f>
        <v>177</v>
      </c>
      <c r="AV560" s="31"/>
    </row>
    <row r="561" spans="1:48" ht="17.100000000000001" customHeight="1" x14ac:dyDescent="0.15">
      <c r="A561" s="32">
        <v>43</v>
      </c>
      <c r="B561" s="33" t="s">
        <v>7278</v>
      </c>
      <c r="C561" s="34" t="s">
        <v>7279</v>
      </c>
      <c r="D561" s="422"/>
      <c r="E561" s="424"/>
      <c r="F561" s="29"/>
      <c r="G561" s="29"/>
      <c r="H561" s="1088"/>
      <c r="I561" s="1089"/>
      <c r="J561" s="1089"/>
      <c r="K561" s="1090"/>
      <c r="L561" s="420"/>
      <c r="M561" s="421"/>
      <c r="N561" s="421"/>
      <c r="O561" s="26"/>
      <c r="P561" s="27"/>
      <c r="Q561" s="27"/>
      <c r="R561" s="166"/>
      <c r="S561" s="167"/>
      <c r="T561" s="167"/>
      <c r="U561" s="463"/>
      <c r="V561" s="70"/>
      <c r="W561" s="464"/>
      <c r="X561" s="1273"/>
      <c r="Y561" s="1273"/>
      <c r="Z561" s="1273"/>
      <c r="AA561" s="1273"/>
      <c r="AB561" s="1273"/>
      <c r="AC561" s="42" t="s">
        <v>4827</v>
      </c>
      <c r="AD561" s="99"/>
      <c r="AE561" s="99"/>
      <c r="AF561" s="99"/>
      <c r="AG561" s="99"/>
      <c r="AH561" s="99"/>
      <c r="AI561" s="43"/>
      <c r="AJ561" s="43"/>
      <c r="AK561" s="43"/>
      <c r="AL561" s="43"/>
      <c r="AM561" s="43"/>
      <c r="AN561" s="44" t="s">
        <v>17</v>
      </c>
      <c r="AO561" s="1157">
        <f>$AO$9</f>
        <v>0.5</v>
      </c>
      <c r="AP561" s="1157"/>
      <c r="AQ561" s="43"/>
      <c r="AR561" s="43"/>
      <c r="AS561" s="43"/>
      <c r="AT561" s="43"/>
      <c r="AU561" s="101">
        <f>ROUND(ROUND(H563*V552,0)*AO561,0)</f>
        <v>127</v>
      </c>
      <c r="AV561" s="31"/>
    </row>
    <row r="562" spans="1:48" ht="17.100000000000001" customHeight="1" x14ac:dyDescent="0.15">
      <c r="A562" s="32">
        <v>43</v>
      </c>
      <c r="B562" s="33" t="s">
        <v>7280</v>
      </c>
      <c r="C562" s="34" t="s">
        <v>7281</v>
      </c>
      <c r="D562" s="422"/>
      <c r="E562" s="424"/>
      <c r="F562" s="29"/>
      <c r="G562" s="29"/>
      <c r="H562" s="1088"/>
      <c r="I562" s="1089"/>
      <c r="J562" s="1089"/>
      <c r="K562" s="1090"/>
      <c r="L562" s="1271" t="s">
        <v>4829</v>
      </c>
      <c r="M562" s="1202"/>
      <c r="N562" s="1202"/>
      <c r="O562" s="1202"/>
      <c r="P562" s="1202"/>
      <c r="Q562" s="1202"/>
      <c r="R562" s="418"/>
      <c r="S562" s="419"/>
      <c r="T562" s="419"/>
      <c r="U562" s="463"/>
      <c r="V562" s="70"/>
      <c r="W562" s="464"/>
      <c r="X562" s="43"/>
      <c r="Y562" s="43"/>
      <c r="Z562" s="44"/>
      <c r="AA562" s="44"/>
      <c r="AB562" s="43"/>
      <c r="AC562" s="450"/>
      <c r="AD562" s="43"/>
      <c r="AE562" s="43"/>
      <c r="AF562" s="43"/>
      <c r="AG562" s="43"/>
      <c r="AH562" s="43"/>
      <c r="AI562" s="43"/>
      <c r="AJ562" s="43"/>
      <c r="AK562" s="43"/>
      <c r="AL562" s="43"/>
      <c r="AM562" s="43"/>
      <c r="AN562" s="44"/>
      <c r="AO562" s="45"/>
      <c r="AP562" s="45"/>
      <c r="AQ562" s="43"/>
      <c r="AR562" s="43"/>
      <c r="AS562" s="25"/>
      <c r="AT562" s="25"/>
      <c r="AU562" s="101">
        <f>ROUND(ROUND(H563*P564,0)*V552,0)</f>
        <v>244</v>
      </c>
      <c r="AV562" s="31"/>
    </row>
    <row r="563" spans="1:48" ht="17.100000000000001" customHeight="1" x14ac:dyDescent="0.15">
      <c r="A563" s="32">
        <v>43</v>
      </c>
      <c r="B563" s="33" t="s">
        <v>7282</v>
      </c>
      <c r="C563" s="34" t="s">
        <v>7283</v>
      </c>
      <c r="D563" s="422"/>
      <c r="E563" s="424"/>
      <c r="F563" s="29"/>
      <c r="G563" s="29"/>
      <c r="H563" s="1280">
        <f>'15就労移行支援(基本)'!K143</f>
        <v>506</v>
      </c>
      <c r="I563" s="1108"/>
      <c r="J563" s="4" t="s">
        <v>21</v>
      </c>
      <c r="K563" s="22"/>
      <c r="L563" s="1228"/>
      <c r="M563" s="1283"/>
      <c r="N563" s="1283"/>
      <c r="O563" s="1283"/>
      <c r="P563" s="1283"/>
      <c r="Q563" s="1283"/>
      <c r="R563" s="418"/>
      <c r="S563" s="419"/>
      <c r="T563" s="419"/>
      <c r="U563" s="463"/>
      <c r="V563" s="70"/>
      <c r="W563" s="464"/>
      <c r="X563" s="1202" t="s">
        <v>4824</v>
      </c>
      <c r="Y563" s="1202"/>
      <c r="Z563" s="1202"/>
      <c r="AA563" s="1202"/>
      <c r="AB563" s="1202"/>
      <c r="AC563" s="42" t="s">
        <v>4825</v>
      </c>
      <c r="AD563" s="99"/>
      <c r="AE563" s="99"/>
      <c r="AF563" s="99"/>
      <c r="AG563" s="99"/>
      <c r="AH563" s="99"/>
      <c r="AI563" s="43"/>
      <c r="AJ563" s="43"/>
      <c r="AK563" s="43"/>
      <c r="AL563" s="43"/>
      <c r="AM563" s="43"/>
      <c r="AN563" s="44" t="s">
        <v>17</v>
      </c>
      <c r="AO563" s="1157">
        <f>$AO$8</f>
        <v>0.7</v>
      </c>
      <c r="AP563" s="1157"/>
      <c r="AQ563" s="25"/>
      <c r="AR563" s="25"/>
      <c r="AS563" s="25"/>
      <c r="AT563" s="25"/>
      <c r="AU563" s="101">
        <f>ROUND(ROUND(ROUND(H563*P564,0)*V552,0)*AO563,0)</f>
        <v>171</v>
      </c>
      <c r="AV563" s="31"/>
    </row>
    <row r="564" spans="1:48" ht="17.100000000000001" customHeight="1" x14ac:dyDescent="0.15">
      <c r="A564" s="32">
        <v>43</v>
      </c>
      <c r="B564" s="33" t="s">
        <v>7284</v>
      </c>
      <c r="C564" s="34" t="s">
        <v>7285</v>
      </c>
      <c r="D564" s="422"/>
      <c r="E564" s="424"/>
      <c r="F564" s="29"/>
      <c r="G564" s="29"/>
      <c r="H564" s="418"/>
      <c r="I564" s="419"/>
      <c r="J564" s="419"/>
      <c r="K564" s="425"/>
      <c r="L564" s="420"/>
      <c r="M564" s="421"/>
      <c r="N564" s="421"/>
      <c r="O564" s="26" t="s">
        <v>17</v>
      </c>
      <c r="P564" s="1180">
        <f>$P$12</f>
        <v>0.96499999999999997</v>
      </c>
      <c r="Q564" s="1180"/>
      <c r="R564" s="166"/>
      <c r="S564" s="167"/>
      <c r="T564" s="167"/>
      <c r="U564" s="463"/>
      <c r="V564" s="70"/>
      <c r="W564" s="464"/>
      <c r="X564" s="1273"/>
      <c r="Y564" s="1273"/>
      <c r="Z564" s="1273"/>
      <c r="AA564" s="1273"/>
      <c r="AB564" s="1273"/>
      <c r="AC564" s="42" t="s">
        <v>4827</v>
      </c>
      <c r="AD564" s="99"/>
      <c r="AE564" s="99"/>
      <c r="AF564" s="99"/>
      <c r="AG564" s="99"/>
      <c r="AH564" s="99"/>
      <c r="AI564" s="43"/>
      <c r="AJ564" s="43"/>
      <c r="AK564" s="43"/>
      <c r="AL564" s="43"/>
      <c r="AM564" s="43"/>
      <c r="AN564" s="44" t="s">
        <v>17</v>
      </c>
      <c r="AO564" s="1157">
        <f>$AO$9</f>
        <v>0.5</v>
      </c>
      <c r="AP564" s="1157"/>
      <c r="AQ564" s="25"/>
      <c r="AR564" s="25"/>
      <c r="AS564" s="25"/>
      <c r="AT564" s="25"/>
      <c r="AU564" s="101">
        <f>ROUND(ROUND(ROUND(H563*P564,0)*V552,0)*AO564,0)</f>
        <v>122</v>
      </c>
      <c r="AV564" s="31"/>
    </row>
    <row r="565" spans="1:48" ht="17.100000000000001" customHeight="1" x14ac:dyDescent="0.15">
      <c r="A565" s="32">
        <v>43</v>
      </c>
      <c r="B565" s="33" t="s">
        <v>7286</v>
      </c>
      <c r="C565" s="34" t="s">
        <v>7287</v>
      </c>
      <c r="D565" s="422"/>
      <c r="E565" s="424"/>
      <c r="F565" s="29"/>
      <c r="G565" s="29"/>
      <c r="H565" s="20"/>
      <c r="K565" s="21"/>
      <c r="L565" s="416"/>
      <c r="M565" s="417"/>
      <c r="N565" s="417"/>
      <c r="O565" s="65"/>
      <c r="P565" s="156"/>
      <c r="Q565" s="156"/>
      <c r="R565" s="166"/>
      <c r="S565" s="167"/>
      <c r="T565" s="314"/>
      <c r="W565" s="449"/>
      <c r="X565" s="42"/>
      <c r="Y565" s="43"/>
      <c r="Z565" s="44"/>
      <c r="AA565" s="44"/>
      <c r="AB565" s="43"/>
      <c r="AC565" s="450"/>
      <c r="AD565" s="43"/>
      <c r="AE565" s="43"/>
      <c r="AF565" s="43"/>
      <c r="AG565" s="43"/>
      <c r="AH565" s="43"/>
      <c r="AI565" s="43"/>
      <c r="AJ565" s="43"/>
      <c r="AK565" s="43"/>
      <c r="AL565" s="43"/>
      <c r="AM565" s="43"/>
      <c r="AN565" s="44"/>
      <c r="AO565" s="45"/>
      <c r="AP565" s="45"/>
      <c r="AQ565" s="1198" t="s">
        <v>4833</v>
      </c>
      <c r="AR565" s="1281"/>
      <c r="AS565" s="1281"/>
      <c r="AT565" s="1299"/>
      <c r="AU565" s="101">
        <f>ROUND(ROUND(H563*V552,0)*AS568,0)</f>
        <v>240</v>
      </c>
      <c r="AV565" s="31"/>
    </row>
    <row r="566" spans="1:48" ht="17.100000000000001" customHeight="1" x14ac:dyDescent="0.15">
      <c r="A566" s="32">
        <v>43</v>
      </c>
      <c r="B566" s="33" t="s">
        <v>7288</v>
      </c>
      <c r="C566" s="34" t="s">
        <v>7289</v>
      </c>
      <c r="D566" s="422"/>
      <c r="E566" s="424"/>
      <c r="F566" s="29"/>
      <c r="G566" s="29"/>
      <c r="H566" s="20"/>
      <c r="K566" s="21"/>
      <c r="L566" s="418"/>
      <c r="M566" s="419"/>
      <c r="N566" s="419"/>
      <c r="O566" s="23"/>
      <c r="P566" s="167"/>
      <c r="Q566" s="167"/>
      <c r="R566" s="166"/>
      <c r="S566" s="167"/>
      <c r="T566" s="314"/>
      <c r="W566" s="449"/>
      <c r="X566" s="1271" t="s">
        <v>4824</v>
      </c>
      <c r="Y566" s="1202"/>
      <c r="Z566" s="1202"/>
      <c r="AA566" s="1202"/>
      <c r="AB566" s="1202"/>
      <c r="AC566" s="42" t="s">
        <v>4825</v>
      </c>
      <c r="AD566" s="99"/>
      <c r="AE566" s="99"/>
      <c r="AF566" s="99"/>
      <c r="AG566" s="99"/>
      <c r="AH566" s="99"/>
      <c r="AI566" s="43"/>
      <c r="AJ566" s="43"/>
      <c r="AK566" s="43"/>
      <c r="AL566" s="43"/>
      <c r="AM566" s="43"/>
      <c r="AN566" s="44" t="s">
        <v>17</v>
      </c>
      <c r="AO566" s="1157">
        <f>$AO$8</f>
        <v>0.7</v>
      </c>
      <c r="AP566" s="1157"/>
      <c r="AQ566" s="1268"/>
      <c r="AR566" s="1269"/>
      <c r="AS566" s="1269"/>
      <c r="AT566" s="1270"/>
      <c r="AU566" s="101">
        <f>ROUND(ROUND(ROUND(H563*V552,0)*AO566,0)*AS568,0)</f>
        <v>168</v>
      </c>
      <c r="AV566" s="31"/>
    </row>
    <row r="567" spans="1:48" ht="17.100000000000001" customHeight="1" x14ac:dyDescent="0.15">
      <c r="A567" s="32">
        <v>43</v>
      </c>
      <c r="B567" s="33" t="s">
        <v>7290</v>
      </c>
      <c r="C567" s="34" t="s">
        <v>7291</v>
      </c>
      <c r="D567" s="422"/>
      <c r="E567" s="424"/>
      <c r="F567" s="29"/>
      <c r="G567" s="29"/>
      <c r="H567" s="20"/>
      <c r="K567" s="21"/>
      <c r="L567" s="420"/>
      <c r="M567" s="421"/>
      <c r="N567" s="421"/>
      <c r="O567" s="26"/>
      <c r="P567" s="27"/>
      <c r="Q567" s="27"/>
      <c r="R567" s="166"/>
      <c r="S567" s="167"/>
      <c r="T567" s="314"/>
      <c r="W567" s="449"/>
      <c r="X567" s="1272"/>
      <c r="Y567" s="1273"/>
      <c r="Z567" s="1273"/>
      <c r="AA567" s="1273"/>
      <c r="AB567" s="1273"/>
      <c r="AC567" s="42" t="s">
        <v>4827</v>
      </c>
      <c r="AD567" s="99"/>
      <c r="AE567" s="99"/>
      <c r="AF567" s="99"/>
      <c r="AG567" s="99"/>
      <c r="AH567" s="99"/>
      <c r="AI567" s="43"/>
      <c r="AJ567" s="43"/>
      <c r="AK567" s="43"/>
      <c r="AL567" s="43"/>
      <c r="AM567" s="43"/>
      <c r="AN567" s="44" t="s">
        <v>17</v>
      </c>
      <c r="AO567" s="1157">
        <f>$AO$9</f>
        <v>0.5</v>
      </c>
      <c r="AP567" s="1157"/>
      <c r="AQ567" s="20"/>
      <c r="AR567" s="4"/>
      <c r="AS567" s="4"/>
      <c r="AT567" s="21"/>
      <c r="AU567" s="101">
        <f>ROUND(ROUND(ROUND(H563*V552,0)*AO567,0)*AS568,0)</f>
        <v>121</v>
      </c>
      <c r="AV567" s="31"/>
    </row>
    <row r="568" spans="1:48" ht="17.100000000000001" customHeight="1" x14ac:dyDescent="0.15">
      <c r="A568" s="32">
        <v>43</v>
      </c>
      <c r="B568" s="33" t="s">
        <v>7292</v>
      </c>
      <c r="C568" s="34" t="s">
        <v>7293</v>
      </c>
      <c r="D568" s="422"/>
      <c r="E568" s="424"/>
      <c r="F568" s="29"/>
      <c r="G568" s="29"/>
      <c r="H568" s="20"/>
      <c r="K568" s="21"/>
      <c r="L568" s="1271" t="s">
        <v>4829</v>
      </c>
      <c r="M568" s="1202"/>
      <c r="N568" s="1202"/>
      <c r="O568" s="1202"/>
      <c r="P568" s="1202"/>
      <c r="Q568" s="1202"/>
      <c r="R568" s="418"/>
      <c r="S568" s="419"/>
      <c r="T568" s="425"/>
      <c r="W568" s="449"/>
      <c r="X568" s="42"/>
      <c r="Y568" s="43"/>
      <c r="Z568" s="44"/>
      <c r="AA568" s="44"/>
      <c r="AB568" s="43"/>
      <c r="AC568" s="450"/>
      <c r="AD568" s="43"/>
      <c r="AE568" s="43"/>
      <c r="AF568" s="43"/>
      <c r="AG568" s="43"/>
      <c r="AH568" s="43"/>
      <c r="AI568" s="43"/>
      <c r="AJ568" s="43"/>
      <c r="AK568" s="43"/>
      <c r="AL568" s="43"/>
      <c r="AM568" s="43"/>
      <c r="AN568" s="44"/>
      <c r="AO568" s="45"/>
      <c r="AP568" s="45"/>
      <c r="AQ568" s="20"/>
      <c r="AR568" s="23" t="s">
        <v>17</v>
      </c>
      <c r="AS568" s="1158">
        <f>AS556</f>
        <v>0.95</v>
      </c>
      <c r="AT568" s="1159"/>
      <c r="AU568" s="101">
        <f>ROUND(ROUND(ROUND(H563*P570,0)*V552,0)*AS568,0)</f>
        <v>232</v>
      </c>
      <c r="AV568" s="31"/>
    </row>
    <row r="569" spans="1:48" ht="17.100000000000001" customHeight="1" x14ac:dyDescent="0.15">
      <c r="A569" s="32">
        <v>43</v>
      </c>
      <c r="B569" s="33" t="s">
        <v>7294</v>
      </c>
      <c r="C569" s="34" t="s">
        <v>7295</v>
      </c>
      <c r="D569" s="422"/>
      <c r="E569" s="424"/>
      <c r="F569" s="29"/>
      <c r="G569" s="29"/>
      <c r="H569" s="20"/>
      <c r="K569" s="21"/>
      <c r="L569" s="1228"/>
      <c r="M569" s="1283"/>
      <c r="N569" s="1283"/>
      <c r="O569" s="1283"/>
      <c r="P569" s="1283"/>
      <c r="Q569" s="1283"/>
      <c r="R569" s="418"/>
      <c r="S569" s="419"/>
      <c r="T569" s="425"/>
      <c r="W569" s="449"/>
      <c r="X569" s="1271" t="s">
        <v>4824</v>
      </c>
      <c r="Y569" s="1202"/>
      <c r="Z569" s="1202"/>
      <c r="AA569" s="1202"/>
      <c r="AB569" s="1202"/>
      <c r="AC569" s="42" t="s">
        <v>4825</v>
      </c>
      <c r="AD569" s="99"/>
      <c r="AE569" s="99"/>
      <c r="AF569" s="99"/>
      <c r="AG569" s="99"/>
      <c r="AH569" s="99"/>
      <c r="AI569" s="43"/>
      <c r="AJ569" s="43"/>
      <c r="AK569" s="43"/>
      <c r="AL569" s="43"/>
      <c r="AM569" s="43"/>
      <c r="AN569" s="44" t="s">
        <v>17</v>
      </c>
      <c r="AO569" s="1157">
        <f>$AO$8</f>
        <v>0.7</v>
      </c>
      <c r="AP569" s="1157"/>
      <c r="AQ569" s="20"/>
      <c r="AR569" s="4"/>
      <c r="AS569" s="4"/>
      <c r="AT569" s="21"/>
      <c r="AU569" s="101">
        <f>ROUND(ROUND(ROUND(ROUND(H563*P570,0)*V552,0)*AO569,0)*AS568,0)</f>
        <v>162</v>
      </c>
      <c r="AV569" s="31"/>
    </row>
    <row r="570" spans="1:48" ht="17.100000000000001" customHeight="1" x14ac:dyDescent="0.15">
      <c r="A570" s="32">
        <v>43</v>
      </c>
      <c r="B570" s="33" t="s">
        <v>7296</v>
      </c>
      <c r="C570" s="34" t="s">
        <v>7297</v>
      </c>
      <c r="D570" s="422"/>
      <c r="E570" s="424"/>
      <c r="F570" s="29"/>
      <c r="G570" s="29"/>
      <c r="H570" s="20"/>
      <c r="K570" s="21"/>
      <c r="L570" s="420"/>
      <c r="M570" s="421"/>
      <c r="N570" s="421"/>
      <c r="O570" s="26" t="s">
        <v>17</v>
      </c>
      <c r="P570" s="1180">
        <f>$P$12</f>
        <v>0.96499999999999997</v>
      </c>
      <c r="Q570" s="1180"/>
      <c r="R570" s="166"/>
      <c r="S570" s="167"/>
      <c r="T570" s="314"/>
      <c r="W570" s="449"/>
      <c r="X570" s="1272"/>
      <c r="Y570" s="1273"/>
      <c r="Z570" s="1273"/>
      <c r="AA570" s="1273"/>
      <c r="AB570" s="1273"/>
      <c r="AC570" s="42" t="s">
        <v>4827</v>
      </c>
      <c r="AD570" s="99"/>
      <c r="AE570" s="99"/>
      <c r="AF570" s="99"/>
      <c r="AG570" s="99"/>
      <c r="AH570" s="99"/>
      <c r="AI570" s="43"/>
      <c r="AJ570" s="43"/>
      <c r="AK570" s="43"/>
      <c r="AL570" s="43"/>
      <c r="AM570" s="43"/>
      <c r="AN570" s="44" t="s">
        <v>17</v>
      </c>
      <c r="AO570" s="1157">
        <f>$AO$9</f>
        <v>0.5</v>
      </c>
      <c r="AP570" s="1157"/>
      <c r="AQ570" s="24"/>
      <c r="AR570" s="25"/>
      <c r="AS570" s="25"/>
      <c r="AT570" s="38"/>
      <c r="AU570" s="35">
        <f>ROUND(ROUND(ROUND(ROUND(H563*P570,0)*V552,0)*AO570,0)*AS568,0)</f>
        <v>116</v>
      </c>
      <c r="AV570" s="31"/>
    </row>
    <row r="571" spans="1:48" ht="17.100000000000001" customHeight="1" x14ac:dyDescent="0.15">
      <c r="A571" s="32">
        <v>43</v>
      </c>
      <c r="B571" s="33" t="s">
        <v>7298</v>
      </c>
      <c r="C571" s="34" t="s">
        <v>7299</v>
      </c>
      <c r="D571" s="422"/>
      <c r="E571" s="424"/>
      <c r="F571" s="29"/>
      <c r="G571" s="29"/>
      <c r="H571" s="1085" t="s">
        <v>4892</v>
      </c>
      <c r="I571" s="1086"/>
      <c r="J571" s="1086"/>
      <c r="K571" s="1087"/>
      <c r="L571" s="416"/>
      <c r="M571" s="417"/>
      <c r="N571" s="417"/>
      <c r="O571" s="65"/>
      <c r="P571" s="156"/>
      <c r="Q571" s="156"/>
      <c r="R571" s="166"/>
      <c r="S571" s="167"/>
      <c r="T571" s="167"/>
      <c r="U571" s="463"/>
      <c r="V571" s="70"/>
      <c r="W571" s="464"/>
      <c r="X571" s="43"/>
      <c r="Y571" s="43"/>
      <c r="Z571" s="44"/>
      <c r="AA571" s="44"/>
      <c r="AB571" s="43"/>
      <c r="AC571" s="450"/>
      <c r="AD571" s="43"/>
      <c r="AE571" s="43"/>
      <c r="AF571" s="43"/>
      <c r="AG571" s="43"/>
      <c r="AH571" s="43"/>
      <c r="AI571" s="43"/>
      <c r="AJ571" s="43"/>
      <c r="AK571" s="43"/>
      <c r="AL571" s="43"/>
      <c r="AM571" s="43"/>
      <c r="AN571" s="44"/>
      <c r="AO571" s="45"/>
      <c r="AP571" s="45"/>
      <c r="AQ571" s="25"/>
      <c r="AR571" s="25"/>
      <c r="AS571" s="25"/>
      <c r="AT571" s="25"/>
      <c r="AU571" s="30">
        <f>ROUND(H575*V552,0)</f>
        <v>224</v>
      </c>
      <c r="AV571" s="31"/>
    </row>
    <row r="572" spans="1:48" ht="17.100000000000001" customHeight="1" x14ac:dyDescent="0.15">
      <c r="A572" s="32">
        <v>43</v>
      </c>
      <c r="B572" s="33" t="s">
        <v>7300</v>
      </c>
      <c r="C572" s="34" t="s">
        <v>7301</v>
      </c>
      <c r="D572" s="422"/>
      <c r="E572" s="424"/>
      <c r="F572" s="29"/>
      <c r="G572" s="29"/>
      <c r="H572" s="1088"/>
      <c r="I572" s="1089"/>
      <c r="J572" s="1089"/>
      <c r="K572" s="1090"/>
      <c r="L572" s="418"/>
      <c r="M572" s="419"/>
      <c r="N572" s="419"/>
      <c r="O572" s="23"/>
      <c r="P572" s="167"/>
      <c r="Q572" s="167"/>
      <c r="R572" s="166"/>
      <c r="S572" s="167"/>
      <c r="T572" s="167"/>
      <c r="U572" s="463"/>
      <c r="V572" s="70"/>
      <c r="W572" s="464"/>
      <c r="X572" s="1202" t="s">
        <v>4824</v>
      </c>
      <c r="Y572" s="1202"/>
      <c r="Z572" s="1202"/>
      <c r="AA572" s="1202"/>
      <c r="AB572" s="1202"/>
      <c r="AC572" s="42" t="s">
        <v>4825</v>
      </c>
      <c r="AD572" s="99"/>
      <c r="AE572" s="99"/>
      <c r="AF572" s="99"/>
      <c r="AG572" s="99"/>
      <c r="AH572" s="99"/>
      <c r="AI572" s="43"/>
      <c r="AJ572" s="43"/>
      <c r="AK572" s="43"/>
      <c r="AL572" s="43"/>
      <c r="AM572" s="43"/>
      <c r="AN572" s="44" t="s">
        <v>17</v>
      </c>
      <c r="AO572" s="1157">
        <f>$AO$8</f>
        <v>0.7</v>
      </c>
      <c r="AP572" s="1157"/>
      <c r="AQ572" s="43"/>
      <c r="AR572" s="43"/>
      <c r="AS572" s="43"/>
      <c r="AT572" s="43"/>
      <c r="AU572" s="101">
        <f>ROUND(ROUND(H575*V552,0)*AO572,0)</f>
        <v>157</v>
      </c>
      <c r="AV572" s="31"/>
    </row>
    <row r="573" spans="1:48" ht="17.100000000000001" customHeight="1" x14ac:dyDescent="0.15">
      <c r="A573" s="32">
        <v>43</v>
      </c>
      <c r="B573" s="33" t="s">
        <v>7302</v>
      </c>
      <c r="C573" s="34" t="s">
        <v>7303</v>
      </c>
      <c r="D573" s="422"/>
      <c r="E573" s="424"/>
      <c r="F573" s="29"/>
      <c r="G573" s="29"/>
      <c r="H573" s="1088"/>
      <c r="I573" s="1089"/>
      <c r="J573" s="1089"/>
      <c r="K573" s="1090"/>
      <c r="L573" s="420"/>
      <c r="M573" s="421"/>
      <c r="N573" s="421"/>
      <c r="O573" s="26"/>
      <c r="P573" s="27"/>
      <c r="Q573" s="27"/>
      <c r="R573" s="166"/>
      <c r="S573" s="167"/>
      <c r="T573" s="167"/>
      <c r="U573" s="463"/>
      <c r="V573" s="70"/>
      <c r="W573" s="464"/>
      <c r="X573" s="1273"/>
      <c r="Y573" s="1273"/>
      <c r="Z573" s="1273"/>
      <c r="AA573" s="1273"/>
      <c r="AB573" s="1273"/>
      <c r="AC573" s="42" t="s">
        <v>4827</v>
      </c>
      <c r="AD573" s="99"/>
      <c r="AE573" s="99"/>
      <c r="AF573" s="99"/>
      <c r="AG573" s="99"/>
      <c r="AH573" s="99"/>
      <c r="AI573" s="43"/>
      <c r="AJ573" s="43"/>
      <c r="AK573" s="43"/>
      <c r="AL573" s="43"/>
      <c r="AM573" s="43"/>
      <c r="AN573" s="44" t="s">
        <v>17</v>
      </c>
      <c r="AO573" s="1157">
        <f>$AO$9</f>
        <v>0.5</v>
      </c>
      <c r="AP573" s="1157"/>
      <c r="AQ573" s="43"/>
      <c r="AR573" s="43"/>
      <c r="AS573" s="43"/>
      <c r="AT573" s="43"/>
      <c r="AU573" s="101">
        <f>ROUND(ROUND(H575*V552,0)*AO573,0)</f>
        <v>112</v>
      </c>
      <c r="AV573" s="31"/>
    </row>
    <row r="574" spans="1:48" ht="17.100000000000001" customHeight="1" x14ac:dyDescent="0.15">
      <c r="A574" s="32">
        <v>43</v>
      </c>
      <c r="B574" s="33" t="s">
        <v>7304</v>
      </c>
      <c r="C574" s="34" t="s">
        <v>7305</v>
      </c>
      <c r="D574" s="422"/>
      <c r="E574" s="424"/>
      <c r="F574" s="29"/>
      <c r="G574" s="29"/>
      <c r="H574" s="1088"/>
      <c r="I574" s="1089"/>
      <c r="J574" s="1089"/>
      <c r="K574" s="1090"/>
      <c r="L574" s="1271" t="s">
        <v>4829</v>
      </c>
      <c r="M574" s="1202"/>
      <c r="N574" s="1202"/>
      <c r="O574" s="1202"/>
      <c r="P574" s="1202"/>
      <c r="Q574" s="1202"/>
      <c r="R574" s="418"/>
      <c r="S574" s="419"/>
      <c r="T574" s="419"/>
      <c r="U574" s="463"/>
      <c r="V574" s="70"/>
      <c r="W574" s="464"/>
      <c r="X574" s="43"/>
      <c r="Y574" s="43"/>
      <c r="Z574" s="44"/>
      <c r="AA574" s="44"/>
      <c r="AB574" s="43"/>
      <c r="AC574" s="450"/>
      <c r="AD574" s="43"/>
      <c r="AE574" s="43"/>
      <c r="AF574" s="43"/>
      <c r="AG574" s="43"/>
      <c r="AH574" s="43"/>
      <c r="AI574" s="43"/>
      <c r="AJ574" s="43"/>
      <c r="AK574" s="43"/>
      <c r="AL574" s="43"/>
      <c r="AM574" s="43"/>
      <c r="AN574" s="44"/>
      <c r="AO574" s="45"/>
      <c r="AP574" s="45"/>
      <c r="AQ574" s="43"/>
      <c r="AR574" s="43"/>
      <c r="AS574" s="25"/>
      <c r="AT574" s="25"/>
      <c r="AU574" s="101">
        <f>ROUND(ROUND(H575*P576,0)*V552,0)</f>
        <v>216</v>
      </c>
      <c r="AV574" s="31"/>
    </row>
    <row r="575" spans="1:48" ht="17.100000000000001" customHeight="1" x14ac:dyDescent="0.15">
      <c r="A575" s="32">
        <v>43</v>
      </c>
      <c r="B575" s="33" t="s">
        <v>7306</v>
      </c>
      <c r="C575" s="34" t="s">
        <v>7307</v>
      </c>
      <c r="D575" s="422"/>
      <c r="E575" s="424"/>
      <c r="F575" s="29"/>
      <c r="G575" s="29"/>
      <c r="H575" s="1280">
        <f>'15就労移行支援(基本)'!K155</f>
        <v>448</v>
      </c>
      <c r="I575" s="1108"/>
      <c r="J575" s="4" t="s">
        <v>21</v>
      </c>
      <c r="K575" s="22"/>
      <c r="L575" s="1228"/>
      <c r="M575" s="1283"/>
      <c r="N575" s="1283"/>
      <c r="O575" s="1283"/>
      <c r="P575" s="1283"/>
      <c r="Q575" s="1283"/>
      <c r="R575" s="418"/>
      <c r="S575" s="419"/>
      <c r="T575" s="419"/>
      <c r="U575" s="463"/>
      <c r="V575" s="70"/>
      <c r="W575" s="464"/>
      <c r="X575" s="1202" t="s">
        <v>4824</v>
      </c>
      <c r="Y575" s="1202"/>
      <c r="Z575" s="1202"/>
      <c r="AA575" s="1202"/>
      <c r="AB575" s="1202"/>
      <c r="AC575" s="42" t="s">
        <v>4825</v>
      </c>
      <c r="AD575" s="99"/>
      <c r="AE575" s="99"/>
      <c r="AF575" s="99"/>
      <c r="AG575" s="99"/>
      <c r="AH575" s="99"/>
      <c r="AI575" s="43"/>
      <c r="AJ575" s="43"/>
      <c r="AK575" s="43"/>
      <c r="AL575" s="43"/>
      <c r="AM575" s="43"/>
      <c r="AN575" s="44" t="s">
        <v>17</v>
      </c>
      <c r="AO575" s="1157">
        <f>$AO$8</f>
        <v>0.7</v>
      </c>
      <c r="AP575" s="1157"/>
      <c r="AQ575" s="25"/>
      <c r="AR575" s="25"/>
      <c r="AS575" s="25"/>
      <c r="AT575" s="25"/>
      <c r="AU575" s="101">
        <f>ROUND(ROUND(ROUND(H575*P576,0)*V552,0)*AO575,0)</f>
        <v>151</v>
      </c>
      <c r="AV575" s="31"/>
    </row>
    <row r="576" spans="1:48" ht="17.100000000000001" customHeight="1" x14ac:dyDescent="0.15">
      <c r="A576" s="32">
        <v>43</v>
      </c>
      <c r="B576" s="33" t="s">
        <v>7308</v>
      </c>
      <c r="C576" s="34" t="s">
        <v>7309</v>
      </c>
      <c r="D576" s="422"/>
      <c r="E576" s="424"/>
      <c r="F576" s="29"/>
      <c r="G576" s="29"/>
      <c r="H576" s="418"/>
      <c r="I576" s="419"/>
      <c r="J576" s="419"/>
      <c r="K576" s="425"/>
      <c r="L576" s="420"/>
      <c r="M576" s="421"/>
      <c r="N576" s="421"/>
      <c r="O576" s="26" t="s">
        <v>17</v>
      </c>
      <c r="P576" s="1180">
        <f>$P$12</f>
        <v>0.96499999999999997</v>
      </c>
      <c r="Q576" s="1180"/>
      <c r="R576" s="166"/>
      <c r="S576" s="167"/>
      <c r="T576" s="167"/>
      <c r="U576" s="463"/>
      <c r="V576" s="70"/>
      <c r="W576" s="464"/>
      <c r="X576" s="1273"/>
      <c r="Y576" s="1273"/>
      <c r="Z576" s="1273"/>
      <c r="AA576" s="1273"/>
      <c r="AB576" s="1273"/>
      <c r="AC576" s="42" t="s">
        <v>4827</v>
      </c>
      <c r="AD576" s="99"/>
      <c r="AE576" s="99"/>
      <c r="AF576" s="99"/>
      <c r="AG576" s="99"/>
      <c r="AH576" s="99"/>
      <c r="AI576" s="43"/>
      <c r="AJ576" s="43"/>
      <c r="AK576" s="43"/>
      <c r="AL576" s="43"/>
      <c r="AM576" s="43"/>
      <c r="AN576" s="44" t="s">
        <v>17</v>
      </c>
      <c r="AO576" s="1157">
        <f>$AO$9</f>
        <v>0.5</v>
      </c>
      <c r="AP576" s="1157"/>
      <c r="AQ576" s="25"/>
      <c r="AR576" s="25"/>
      <c r="AS576" s="25"/>
      <c r="AT576" s="25"/>
      <c r="AU576" s="101">
        <f>ROUND(ROUND(ROUND(H575*P576,0)*V552,0)*AO576,0)</f>
        <v>108</v>
      </c>
      <c r="AV576" s="31"/>
    </row>
    <row r="577" spans="1:48" ht="17.100000000000001" customHeight="1" x14ac:dyDescent="0.15">
      <c r="A577" s="32">
        <v>43</v>
      </c>
      <c r="B577" s="33" t="s">
        <v>7310</v>
      </c>
      <c r="C577" s="34" t="s">
        <v>7311</v>
      </c>
      <c r="D577" s="422"/>
      <c r="E577" s="424"/>
      <c r="F577" s="29"/>
      <c r="G577" s="29"/>
      <c r="H577" s="20"/>
      <c r="K577" s="21"/>
      <c r="L577" s="416"/>
      <c r="M577" s="417"/>
      <c r="N577" s="417"/>
      <c r="O577" s="65"/>
      <c r="P577" s="156"/>
      <c r="Q577" s="156"/>
      <c r="R577" s="166"/>
      <c r="S577" s="167"/>
      <c r="T577" s="314"/>
      <c r="W577" s="449"/>
      <c r="X577" s="42"/>
      <c r="Y577" s="43"/>
      <c r="Z577" s="44"/>
      <c r="AA577" s="44"/>
      <c r="AB577" s="43"/>
      <c r="AC577" s="450"/>
      <c r="AD577" s="43"/>
      <c r="AE577" s="43"/>
      <c r="AF577" s="43"/>
      <c r="AG577" s="43"/>
      <c r="AH577" s="43"/>
      <c r="AI577" s="43"/>
      <c r="AJ577" s="43"/>
      <c r="AK577" s="43"/>
      <c r="AL577" s="43"/>
      <c r="AM577" s="43"/>
      <c r="AN577" s="44"/>
      <c r="AO577" s="45"/>
      <c r="AP577" s="45"/>
      <c r="AQ577" s="1198" t="s">
        <v>4833</v>
      </c>
      <c r="AR577" s="1281"/>
      <c r="AS577" s="1281"/>
      <c r="AT577" s="1299"/>
      <c r="AU577" s="101">
        <f>ROUND(ROUND(H575*V552,0)*AS580,0)</f>
        <v>213</v>
      </c>
      <c r="AV577" s="31"/>
    </row>
    <row r="578" spans="1:48" ht="17.100000000000001" customHeight="1" x14ac:dyDescent="0.15">
      <c r="A578" s="32">
        <v>43</v>
      </c>
      <c r="B578" s="33" t="s">
        <v>7312</v>
      </c>
      <c r="C578" s="34" t="s">
        <v>7313</v>
      </c>
      <c r="D578" s="422"/>
      <c r="E578" s="424"/>
      <c r="F578" s="29"/>
      <c r="G578" s="29"/>
      <c r="H578" s="20"/>
      <c r="K578" s="21"/>
      <c r="L578" s="418"/>
      <c r="M578" s="419"/>
      <c r="N578" s="419"/>
      <c r="O578" s="23"/>
      <c r="P578" s="167"/>
      <c r="Q578" s="167"/>
      <c r="R578" s="166"/>
      <c r="S578" s="167"/>
      <c r="T578" s="314"/>
      <c r="W578" s="449"/>
      <c r="X578" s="1271" t="s">
        <v>4824</v>
      </c>
      <c r="Y578" s="1202"/>
      <c r="Z578" s="1202"/>
      <c r="AA578" s="1202"/>
      <c r="AB578" s="1202"/>
      <c r="AC578" s="42" t="s">
        <v>4825</v>
      </c>
      <c r="AD578" s="99"/>
      <c r="AE578" s="99"/>
      <c r="AF578" s="99"/>
      <c r="AG578" s="99"/>
      <c r="AH578" s="99"/>
      <c r="AI578" s="43"/>
      <c r="AJ578" s="43"/>
      <c r="AK578" s="43"/>
      <c r="AL578" s="43"/>
      <c r="AM578" s="43"/>
      <c r="AN578" s="44" t="s">
        <v>17</v>
      </c>
      <c r="AO578" s="1157">
        <f>$AO$8</f>
        <v>0.7</v>
      </c>
      <c r="AP578" s="1157"/>
      <c r="AQ578" s="1268"/>
      <c r="AR578" s="1269"/>
      <c r="AS578" s="1269"/>
      <c r="AT578" s="1270"/>
      <c r="AU578" s="101">
        <f>ROUND(ROUND(ROUND(H575*V552,0)*AO578,0)*AS580,0)</f>
        <v>149</v>
      </c>
      <c r="AV578" s="31"/>
    </row>
    <row r="579" spans="1:48" ht="17.100000000000001" customHeight="1" x14ac:dyDescent="0.15">
      <c r="A579" s="32">
        <v>43</v>
      </c>
      <c r="B579" s="33" t="s">
        <v>7314</v>
      </c>
      <c r="C579" s="34" t="s">
        <v>7315</v>
      </c>
      <c r="D579" s="422"/>
      <c r="E579" s="424"/>
      <c r="F579" s="29"/>
      <c r="G579" s="29"/>
      <c r="H579" s="20"/>
      <c r="K579" s="21"/>
      <c r="L579" s="420"/>
      <c r="M579" s="421"/>
      <c r="N579" s="421"/>
      <c r="O579" s="26"/>
      <c r="P579" s="27"/>
      <c r="Q579" s="27"/>
      <c r="R579" s="166"/>
      <c r="S579" s="167"/>
      <c r="T579" s="314"/>
      <c r="W579" s="449"/>
      <c r="X579" s="1272"/>
      <c r="Y579" s="1273"/>
      <c r="Z579" s="1273"/>
      <c r="AA579" s="1273"/>
      <c r="AB579" s="1273"/>
      <c r="AC579" s="42" t="s">
        <v>4827</v>
      </c>
      <c r="AD579" s="99"/>
      <c r="AE579" s="99"/>
      <c r="AF579" s="99"/>
      <c r="AG579" s="99"/>
      <c r="AH579" s="99"/>
      <c r="AI579" s="43"/>
      <c r="AJ579" s="43"/>
      <c r="AK579" s="43"/>
      <c r="AL579" s="43"/>
      <c r="AM579" s="43"/>
      <c r="AN579" s="44" t="s">
        <v>17</v>
      </c>
      <c r="AO579" s="1157">
        <f>$AO$9</f>
        <v>0.5</v>
      </c>
      <c r="AP579" s="1157"/>
      <c r="AQ579" s="20"/>
      <c r="AR579" s="4"/>
      <c r="AS579" s="4"/>
      <c r="AT579" s="21"/>
      <c r="AU579" s="101">
        <f>ROUND(ROUND(ROUND(H575*V552,0)*AO579,0)*AS580,0)</f>
        <v>106</v>
      </c>
      <c r="AV579" s="31"/>
    </row>
    <row r="580" spans="1:48" ht="17.100000000000001" customHeight="1" x14ac:dyDescent="0.15">
      <c r="A580" s="32">
        <v>43</v>
      </c>
      <c r="B580" s="33" t="s">
        <v>7316</v>
      </c>
      <c r="C580" s="34" t="s">
        <v>7317</v>
      </c>
      <c r="D580" s="422"/>
      <c r="E580" s="424"/>
      <c r="F580" s="29"/>
      <c r="G580" s="29"/>
      <c r="H580" s="20"/>
      <c r="K580" s="21"/>
      <c r="L580" s="1271" t="s">
        <v>4829</v>
      </c>
      <c r="M580" s="1202"/>
      <c r="N580" s="1202"/>
      <c r="O580" s="1202"/>
      <c r="P580" s="1202"/>
      <c r="Q580" s="1202"/>
      <c r="R580" s="418"/>
      <c r="S580" s="419"/>
      <c r="T580" s="425"/>
      <c r="W580" s="449"/>
      <c r="X580" s="42"/>
      <c r="Y580" s="43"/>
      <c r="Z580" s="44"/>
      <c r="AA580" s="44"/>
      <c r="AB580" s="43"/>
      <c r="AC580" s="450"/>
      <c r="AD580" s="43"/>
      <c r="AE580" s="43"/>
      <c r="AF580" s="43"/>
      <c r="AG580" s="43"/>
      <c r="AH580" s="43"/>
      <c r="AI580" s="43"/>
      <c r="AJ580" s="43"/>
      <c r="AK580" s="43"/>
      <c r="AL580" s="43"/>
      <c r="AM580" s="43"/>
      <c r="AN580" s="44"/>
      <c r="AO580" s="45"/>
      <c r="AP580" s="45"/>
      <c r="AQ580" s="20"/>
      <c r="AR580" s="23" t="s">
        <v>17</v>
      </c>
      <c r="AS580" s="1158">
        <f>AS568</f>
        <v>0.95</v>
      </c>
      <c r="AT580" s="1159"/>
      <c r="AU580" s="101">
        <f>ROUND(ROUND(ROUND(H575*P582,0)*V552,0)*AS580,0)</f>
        <v>205</v>
      </c>
      <c r="AV580" s="31"/>
    </row>
    <row r="581" spans="1:48" ht="17.100000000000001" customHeight="1" x14ac:dyDescent="0.15">
      <c r="A581" s="32">
        <v>43</v>
      </c>
      <c r="B581" s="33" t="s">
        <v>7318</v>
      </c>
      <c r="C581" s="34" t="s">
        <v>7319</v>
      </c>
      <c r="D581" s="422"/>
      <c r="E581" s="424"/>
      <c r="F581" s="29"/>
      <c r="G581" s="29"/>
      <c r="H581" s="20"/>
      <c r="K581" s="21"/>
      <c r="L581" s="1228"/>
      <c r="M581" s="1283"/>
      <c r="N581" s="1283"/>
      <c r="O581" s="1283"/>
      <c r="P581" s="1283"/>
      <c r="Q581" s="1283"/>
      <c r="R581" s="418"/>
      <c r="S581" s="419"/>
      <c r="T581" s="425"/>
      <c r="W581" s="449"/>
      <c r="X581" s="1271" t="s">
        <v>4824</v>
      </c>
      <c r="Y581" s="1202"/>
      <c r="Z581" s="1202"/>
      <c r="AA581" s="1202"/>
      <c r="AB581" s="1202"/>
      <c r="AC581" s="42" t="s">
        <v>4825</v>
      </c>
      <c r="AD581" s="99"/>
      <c r="AE581" s="99"/>
      <c r="AF581" s="99"/>
      <c r="AG581" s="99"/>
      <c r="AH581" s="99"/>
      <c r="AI581" s="43"/>
      <c r="AJ581" s="43"/>
      <c r="AK581" s="43"/>
      <c r="AL581" s="43"/>
      <c r="AM581" s="43"/>
      <c r="AN581" s="44" t="s">
        <v>17</v>
      </c>
      <c r="AO581" s="1157">
        <f>$AO$8</f>
        <v>0.7</v>
      </c>
      <c r="AP581" s="1157"/>
      <c r="AQ581" s="20"/>
      <c r="AR581" s="4"/>
      <c r="AS581" s="4"/>
      <c r="AT581" s="21"/>
      <c r="AU581" s="101">
        <f>ROUND(ROUND(ROUND(ROUND(H575*P582,0)*V552,0)*AO581,0)*AS580,0)</f>
        <v>143</v>
      </c>
      <c r="AV581" s="31"/>
    </row>
    <row r="582" spans="1:48" ht="17.100000000000001" customHeight="1" x14ac:dyDescent="0.15">
      <c r="A582" s="32">
        <v>43</v>
      </c>
      <c r="B582" s="33" t="s">
        <v>7320</v>
      </c>
      <c r="C582" s="34" t="s">
        <v>7321</v>
      </c>
      <c r="D582" s="422"/>
      <c r="E582" s="424"/>
      <c r="F582" s="29"/>
      <c r="G582" s="29"/>
      <c r="H582" s="20"/>
      <c r="K582" s="21"/>
      <c r="L582" s="420"/>
      <c r="M582" s="421"/>
      <c r="N582" s="421"/>
      <c r="O582" s="26" t="s">
        <v>17</v>
      </c>
      <c r="P582" s="1180">
        <f>$P$12</f>
        <v>0.96499999999999997</v>
      </c>
      <c r="Q582" s="1180"/>
      <c r="R582" s="166"/>
      <c r="S582" s="167"/>
      <c r="T582" s="314"/>
      <c r="W582" s="449"/>
      <c r="X582" s="1272"/>
      <c r="Y582" s="1273"/>
      <c r="Z582" s="1273"/>
      <c r="AA582" s="1273"/>
      <c r="AB582" s="1273"/>
      <c r="AC582" s="42" t="s">
        <v>4827</v>
      </c>
      <c r="AD582" s="99"/>
      <c r="AE582" s="99"/>
      <c r="AF582" s="99"/>
      <c r="AG582" s="99"/>
      <c r="AH582" s="99"/>
      <c r="AI582" s="43"/>
      <c r="AJ582" s="43"/>
      <c r="AK582" s="43"/>
      <c r="AL582" s="43"/>
      <c r="AM582" s="43"/>
      <c r="AN582" s="44" t="s">
        <v>17</v>
      </c>
      <c r="AO582" s="1157">
        <f>$AO$9</f>
        <v>0.5</v>
      </c>
      <c r="AP582" s="1157"/>
      <c r="AQ582" s="24"/>
      <c r="AR582" s="25"/>
      <c r="AS582" s="25"/>
      <c r="AT582" s="38"/>
      <c r="AU582" s="35">
        <f>ROUND(ROUND(ROUND(ROUND(H575*P582,0)*V552,0)*AO582,0)*AS580,0)</f>
        <v>103</v>
      </c>
      <c r="AV582" s="31"/>
    </row>
    <row r="583" spans="1:48" ht="17.100000000000001" customHeight="1" x14ac:dyDescent="0.15">
      <c r="A583" s="32">
        <v>43</v>
      </c>
      <c r="B583" s="33" t="s">
        <v>7322</v>
      </c>
      <c r="C583" s="34" t="s">
        <v>7323</v>
      </c>
      <c r="D583" s="422"/>
      <c r="E583" s="424"/>
      <c r="F583" s="36"/>
      <c r="G583" s="29"/>
      <c r="H583" s="1085" t="s">
        <v>4905</v>
      </c>
      <c r="I583" s="1086"/>
      <c r="J583" s="1086"/>
      <c r="K583" s="1087"/>
      <c r="L583" s="416"/>
      <c r="M583" s="417"/>
      <c r="N583" s="417"/>
      <c r="O583" s="65"/>
      <c r="P583" s="156"/>
      <c r="Q583" s="156"/>
      <c r="R583" s="1301" t="s">
        <v>6169</v>
      </c>
      <c r="S583" s="1311"/>
      <c r="T583" s="1312"/>
      <c r="U583" s="1219" t="s">
        <v>7011</v>
      </c>
      <c r="V583" s="1219"/>
      <c r="W583" s="1220"/>
      <c r="X583" s="43"/>
      <c r="Y583" s="43"/>
      <c r="Z583" s="44"/>
      <c r="AA583" s="44"/>
      <c r="AB583" s="43"/>
      <c r="AC583" s="450"/>
      <c r="AD583" s="43"/>
      <c r="AE583" s="43"/>
      <c r="AF583" s="43"/>
      <c r="AG583" s="43"/>
      <c r="AH583" s="43"/>
      <c r="AI583" s="43"/>
      <c r="AJ583" s="43"/>
      <c r="AK583" s="43"/>
      <c r="AL583" s="43"/>
      <c r="AM583" s="43"/>
      <c r="AN583" s="44"/>
      <c r="AO583" s="45"/>
      <c r="AP583" s="45"/>
      <c r="AQ583" s="43"/>
      <c r="AR583" s="43"/>
      <c r="AS583" s="43"/>
      <c r="AT583" s="43"/>
      <c r="AU583" s="35">
        <f>ROUND(H587*V588,0)</f>
        <v>207</v>
      </c>
      <c r="AV583" s="31"/>
    </row>
    <row r="584" spans="1:48" ht="17.100000000000001" customHeight="1" x14ac:dyDescent="0.15">
      <c r="A584" s="32">
        <v>43</v>
      </c>
      <c r="B584" s="33" t="s">
        <v>7324</v>
      </c>
      <c r="C584" s="34" t="s">
        <v>7325</v>
      </c>
      <c r="D584" s="422"/>
      <c r="E584" s="424"/>
      <c r="F584" s="29"/>
      <c r="G584" s="29"/>
      <c r="H584" s="1088"/>
      <c r="I584" s="1089"/>
      <c r="J584" s="1089"/>
      <c r="K584" s="1090"/>
      <c r="L584" s="418"/>
      <c r="M584" s="419"/>
      <c r="N584" s="419"/>
      <c r="O584" s="23"/>
      <c r="P584" s="167"/>
      <c r="Q584" s="167"/>
      <c r="R584" s="1313"/>
      <c r="S584" s="1314"/>
      <c r="T584" s="1315"/>
      <c r="U584" s="1309"/>
      <c r="V584" s="1309"/>
      <c r="W584" s="1310"/>
      <c r="X584" s="1202" t="s">
        <v>4824</v>
      </c>
      <c r="Y584" s="1202"/>
      <c r="Z584" s="1202"/>
      <c r="AA584" s="1202"/>
      <c r="AB584" s="1202"/>
      <c r="AC584" s="42" t="s">
        <v>4825</v>
      </c>
      <c r="AD584" s="99"/>
      <c r="AE584" s="99"/>
      <c r="AF584" s="99"/>
      <c r="AG584" s="99"/>
      <c r="AH584" s="99"/>
      <c r="AI584" s="43"/>
      <c r="AJ584" s="43"/>
      <c r="AK584" s="43"/>
      <c r="AL584" s="43"/>
      <c r="AM584" s="43"/>
      <c r="AN584" s="44" t="s">
        <v>17</v>
      </c>
      <c r="AO584" s="1157">
        <f>$AO$8</f>
        <v>0.7</v>
      </c>
      <c r="AP584" s="1157"/>
      <c r="AQ584" s="43"/>
      <c r="AR584" s="43"/>
      <c r="AS584" s="43"/>
      <c r="AT584" s="43"/>
      <c r="AU584" s="101">
        <f>ROUND(ROUND(H587*V588,0)*AO584,0)</f>
        <v>145</v>
      </c>
      <c r="AV584" s="31"/>
    </row>
    <row r="585" spans="1:48" ht="17.100000000000001" customHeight="1" x14ac:dyDescent="0.15">
      <c r="A585" s="32">
        <v>43</v>
      </c>
      <c r="B585" s="33" t="s">
        <v>7326</v>
      </c>
      <c r="C585" s="34" t="s">
        <v>7327</v>
      </c>
      <c r="D585" s="422"/>
      <c r="E585" s="424"/>
      <c r="F585" s="29"/>
      <c r="G585" s="29"/>
      <c r="H585" s="1088"/>
      <c r="I585" s="1089"/>
      <c r="J585" s="1089"/>
      <c r="K585" s="1090"/>
      <c r="L585" s="420"/>
      <c r="M585" s="421"/>
      <c r="N585" s="421"/>
      <c r="O585" s="26"/>
      <c r="P585" s="27"/>
      <c r="Q585" s="27"/>
      <c r="R585" s="1313"/>
      <c r="S585" s="1314"/>
      <c r="T585" s="1315"/>
      <c r="U585" s="1309"/>
      <c r="V585" s="1309"/>
      <c r="W585" s="1310"/>
      <c r="X585" s="1273"/>
      <c r="Y585" s="1273"/>
      <c r="Z585" s="1273"/>
      <c r="AA585" s="1273"/>
      <c r="AB585" s="1273"/>
      <c r="AC585" s="42" t="s">
        <v>4827</v>
      </c>
      <c r="AD585" s="99"/>
      <c r="AE585" s="99"/>
      <c r="AF585" s="99"/>
      <c r="AG585" s="99"/>
      <c r="AH585" s="99"/>
      <c r="AI585" s="43"/>
      <c r="AJ585" s="43"/>
      <c r="AK585" s="43"/>
      <c r="AL585" s="43"/>
      <c r="AM585" s="43"/>
      <c r="AN585" s="44" t="s">
        <v>17</v>
      </c>
      <c r="AO585" s="1157">
        <f>$AO$9</f>
        <v>0.5</v>
      </c>
      <c r="AP585" s="1157"/>
      <c r="AQ585" s="43"/>
      <c r="AR585" s="43"/>
      <c r="AS585" s="43"/>
      <c r="AT585" s="43"/>
      <c r="AU585" s="101">
        <f>ROUND(ROUND(H587*V588,0)*AO585,0)</f>
        <v>104</v>
      </c>
      <c r="AV585" s="31"/>
    </row>
    <row r="586" spans="1:48" ht="17.100000000000001" customHeight="1" x14ac:dyDescent="0.15">
      <c r="A586" s="32">
        <v>43</v>
      </c>
      <c r="B586" s="33" t="s">
        <v>7328</v>
      </c>
      <c r="C586" s="34" t="s">
        <v>7329</v>
      </c>
      <c r="D586" s="422"/>
      <c r="E586" s="424"/>
      <c r="F586" s="29"/>
      <c r="G586" s="29"/>
      <c r="H586" s="1088"/>
      <c r="I586" s="1089"/>
      <c r="J586" s="1089"/>
      <c r="K586" s="1090"/>
      <c r="L586" s="1271" t="s">
        <v>4829</v>
      </c>
      <c r="M586" s="1202"/>
      <c r="N586" s="1202"/>
      <c r="O586" s="1202"/>
      <c r="P586" s="1202"/>
      <c r="Q586" s="1202"/>
      <c r="R586" s="1313"/>
      <c r="S586" s="1314"/>
      <c r="T586" s="1315"/>
      <c r="U586" s="1069"/>
      <c r="V586" s="1069"/>
      <c r="W586" s="1070"/>
      <c r="X586" s="43"/>
      <c r="Y586" s="43"/>
      <c r="Z586" s="44"/>
      <c r="AA586" s="44"/>
      <c r="AB586" s="43"/>
      <c r="AC586" s="450"/>
      <c r="AD586" s="43"/>
      <c r="AE586" s="43"/>
      <c r="AF586" s="43"/>
      <c r="AG586" s="43"/>
      <c r="AH586" s="43"/>
      <c r="AI586" s="43"/>
      <c r="AJ586" s="43"/>
      <c r="AK586" s="43"/>
      <c r="AL586" s="43"/>
      <c r="AM586" s="43"/>
      <c r="AN586" s="44"/>
      <c r="AO586" s="45"/>
      <c r="AP586" s="45"/>
      <c r="AQ586" s="43"/>
      <c r="AR586" s="43"/>
      <c r="AS586" s="25"/>
      <c r="AT586" s="25"/>
      <c r="AU586" s="101">
        <f>ROUND(ROUND(H587*P588,0)*V588,0)</f>
        <v>200</v>
      </c>
      <c r="AV586" s="31"/>
    </row>
    <row r="587" spans="1:48" ht="17.100000000000001" customHeight="1" x14ac:dyDescent="0.15">
      <c r="A587" s="32">
        <v>43</v>
      </c>
      <c r="B587" s="33" t="s">
        <v>7330</v>
      </c>
      <c r="C587" s="34" t="s">
        <v>7331</v>
      </c>
      <c r="D587" s="422"/>
      <c r="E587" s="424"/>
      <c r="F587" s="29"/>
      <c r="G587" s="29"/>
      <c r="H587" s="1280">
        <f>'15就労移行支援(基本)'!K167</f>
        <v>414</v>
      </c>
      <c r="I587" s="1108"/>
      <c r="J587" s="4" t="s">
        <v>21</v>
      </c>
      <c r="K587" s="22"/>
      <c r="L587" s="1228"/>
      <c r="M587" s="1283"/>
      <c r="N587" s="1283"/>
      <c r="O587" s="1283"/>
      <c r="P587" s="1283"/>
      <c r="Q587" s="1283"/>
      <c r="R587" s="1313"/>
      <c r="S587" s="1314"/>
      <c r="T587" s="1315"/>
      <c r="W587" s="449"/>
      <c r="X587" s="1271" t="s">
        <v>4824</v>
      </c>
      <c r="Y587" s="1202"/>
      <c r="Z587" s="1202"/>
      <c r="AA587" s="1202"/>
      <c r="AB587" s="1202"/>
      <c r="AC587" s="42" t="s">
        <v>4825</v>
      </c>
      <c r="AD587" s="99"/>
      <c r="AE587" s="99"/>
      <c r="AF587" s="99"/>
      <c r="AG587" s="99"/>
      <c r="AH587" s="99"/>
      <c r="AI587" s="43"/>
      <c r="AJ587" s="43"/>
      <c r="AK587" s="43"/>
      <c r="AL587" s="43"/>
      <c r="AM587" s="43"/>
      <c r="AN587" s="44" t="s">
        <v>17</v>
      </c>
      <c r="AO587" s="1157">
        <f>$AO$8</f>
        <v>0.7</v>
      </c>
      <c r="AP587" s="1157"/>
      <c r="AQ587" s="25"/>
      <c r="AR587" s="25"/>
      <c r="AS587" s="25"/>
      <c r="AT587" s="25"/>
      <c r="AU587" s="101">
        <f>ROUND(ROUND(ROUND(H587*P588,0)*V588,0)*AO587,0)</f>
        <v>140</v>
      </c>
      <c r="AV587" s="31"/>
    </row>
    <row r="588" spans="1:48" ht="17.100000000000001" customHeight="1" x14ac:dyDescent="0.15">
      <c r="A588" s="32">
        <v>43</v>
      </c>
      <c r="B588" s="33" t="s">
        <v>7332</v>
      </c>
      <c r="C588" s="34" t="s">
        <v>7333</v>
      </c>
      <c r="D588" s="422"/>
      <c r="E588" s="424"/>
      <c r="F588" s="29"/>
      <c r="G588" s="29"/>
      <c r="H588" s="418"/>
      <c r="I588" s="419"/>
      <c r="J588" s="419"/>
      <c r="K588" s="425"/>
      <c r="L588" s="420"/>
      <c r="M588" s="421"/>
      <c r="N588" s="421"/>
      <c r="O588" s="26" t="s">
        <v>17</v>
      </c>
      <c r="P588" s="1180">
        <f>$P$12</f>
        <v>0.96499999999999997</v>
      </c>
      <c r="Q588" s="1180"/>
      <c r="R588" s="1276"/>
      <c r="S588" s="1277"/>
      <c r="T588" s="1278"/>
      <c r="U588" s="23" t="s">
        <v>17</v>
      </c>
      <c r="V588" s="1158">
        <f>V552</f>
        <v>0.5</v>
      </c>
      <c r="W588" s="1159"/>
      <c r="X588" s="1272"/>
      <c r="Y588" s="1273"/>
      <c r="Z588" s="1273"/>
      <c r="AA588" s="1273"/>
      <c r="AB588" s="1273"/>
      <c r="AC588" s="42" t="s">
        <v>4827</v>
      </c>
      <c r="AD588" s="99"/>
      <c r="AE588" s="99"/>
      <c r="AF588" s="99"/>
      <c r="AG588" s="99"/>
      <c r="AH588" s="99"/>
      <c r="AI588" s="43"/>
      <c r="AJ588" s="43"/>
      <c r="AK588" s="43"/>
      <c r="AL588" s="43"/>
      <c r="AM588" s="43"/>
      <c r="AN588" s="44" t="s">
        <v>17</v>
      </c>
      <c r="AO588" s="1157">
        <f>$AO$9</f>
        <v>0.5</v>
      </c>
      <c r="AP588" s="1157"/>
      <c r="AQ588" s="25"/>
      <c r="AR588" s="25"/>
      <c r="AS588" s="25"/>
      <c r="AT588" s="25"/>
      <c r="AU588" s="101">
        <f>ROUND(ROUND(ROUND(H587*P588,0)*V588,0)*AO588,0)</f>
        <v>100</v>
      </c>
      <c r="AV588" s="31"/>
    </row>
    <row r="589" spans="1:48" ht="17.100000000000001" customHeight="1" x14ac:dyDescent="0.15">
      <c r="A589" s="32">
        <v>43</v>
      </c>
      <c r="B589" s="33" t="s">
        <v>7334</v>
      </c>
      <c r="C589" s="34" t="s">
        <v>7335</v>
      </c>
      <c r="D589" s="422"/>
      <c r="E589" s="424"/>
      <c r="F589" s="29"/>
      <c r="G589" s="29"/>
      <c r="H589" s="20"/>
      <c r="K589" s="21"/>
      <c r="L589" s="416"/>
      <c r="M589" s="417"/>
      <c r="N589" s="417"/>
      <c r="O589" s="65"/>
      <c r="P589" s="156"/>
      <c r="Q589" s="156"/>
      <c r="R589" s="166"/>
      <c r="S589" s="167"/>
      <c r="T589" s="314"/>
      <c r="W589" s="449"/>
      <c r="X589" s="42"/>
      <c r="Y589" s="43"/>
      <c r="Z589" s="44"/>
      <c r="AA589" s="44"/>
      <c r="AB589" s="43"/>
      <c r="AC589" s="450"/>
      <c r="AD589" s="43"/>
      <c r="AE589" s="43"/>
      <c r="AF589" s="43"/>
      <c r="AG589" s="43"/>
      <c r="AH589" s="43"/>
      <c r="AI589" s="43"/>
      <c r="AJ589" s="43"/>
      <c r="AK589" s="43"/>
      <c r="AL589" s="43"/>
      <c r="AM589" s="43"/>
      <c r="AN589" s="44"/>
      <c r="AO589" s="45"/>
      <c r="AP589" s="45"/>
      <c r="AQ589" s="1198" t="s">
        <v>4833</v>
      </c>
      <c r="AR589" s="1281"/>
      <c r="AS589" s="1281"/>
      <c r="AT589" s="1299"/>
      <c r="AU589" s="101">
        <f>ROUND(ROUND(H587*V588,0)*AS592,0)</f>
        <v>197</v>
      </c>
      <c r="AV589" s="31"/>
    </row>
    <row r="590" spans="1:48" ht="17.100000000000001" customHeight="1" x14ac:dyDescent="0.15">
      <c r="A590" s="32">
        <v>43</v>
      </c>
      <c r="B590" s="33" t="s">
        <v>7336</v>
      </c>
      <c r="C590" s="34" t="s">
        <v>7337</v>
      </c>
      <c r="D590" s="422"/>
      <c r="E590" s="424"/>
      <c r="F590" s="29"/>
      <c r="G590" s="29"/>
      <c r="H590" s="20"/>
      <c r="K590" s="21"/>
      <c r="L590" s="418"/>
      <c r="M590" s="419"/>
      <c r="N590" s="419"/>
      <c r="O590" s="23"/>
      <c r="P590" s="167"/>
      <c r="Q590" s="167"/>
      <c r="R590" s="166"/>
      <c r="S590" s="167"/>
      <c r="T590" s="314"/>
      <c r="W590" s="449"/>
      <c r="X590" s="1271" t="s">
        <v>4824</v>
      </c>
      <c r="Y590" s="1202"/>
      <c r="Z590" s="1202"/>
      <c r="AA590" s="1202"/>
      <c r="AB590" s="1202"/>
      <c r="AC590" s="42" t="s">
        <v>4825</v>
      </c>
      <c r="AD590" s="99"/>
      <c r="AE590" s="99"/>
      <c r="AF590" s="99"/>
      <c r="AG590" s="99"/>
      <c r="AH590" s="99"/>
      <c r="AI590" s="43"/>
      <c r="AJ590" s="43"/>
      <c r="AK590" s="43"/>
      <c r="AL590" s="43"/>
      <c r="AM590" s="43"/>
      <c r="AN590" s="44" t="s">
        <v>17</v>
      </c>
      <c r="AO590" s="1157">
        <f>$AO$8</f>
        <v>0.7</v>
      </c>
      <c r="AP590" s="1157"/>
      <c r="AQ590" s="1268"/>
      <c r="AR590" s="1269"/>
      <c r="AS590" s="1269"/>
      <c r="AT590" s="1270"/>
      <c r="AU590" s="101">
        <f>ROUND(ROUND(ROUND(H587*V588,0)*AO590,0)*AS592,0)</f>
        <v>138</v>
      </c>
      <c r="AV590" s="31"/>
    </row>
    <row r="591" spans="1:48" ht="17.100000000000001" customHeight="1" x14ac:dyDescent="0.15">
      <c r="A591" s="32">
        <v>43</v>
      </c>
      <c r="B591" s="33" t="s">
        <v>7338</v>
      </c>
      <c r="C591" s="34" t="s">
        <v>7339</v>
      </c>
      <c r="D591" s="422"/>
      <c r="E591" s="424"/>
      <c r="F591" s="29"/>
      <c r="G591" s="29"/>
      <c r="H591" s="20"/>
      <c r="K591" s="21"/>
      <c r="L591" s="420"/>
      <c r="M591" s="421"/>
      <c r="N591" s="421"/>
      <c r="O591" s="26"/>
      <c r="P591" s="27"/>
      <c r="Q591" s="27"/>
      <c r="R591" s="166"/>
      <c r="S591" s="167"/>
      <c r="T591" s="314"/>
      <c r="W591" s="449"/>
      <c r="X591" s="1272"/>
      <c r="Y591" s="1273"/>
      <c r="Z591" s="1273"/>
      <c r="AA591" s="1273"/>
      <c r="AB591" s="1273"/>
      <c r="AC591" s="42" t="s">
        <v>4827</v>
      </c>
      <c r="AD591" s="99"/>
      <c r="AE591" s="99"/>
      <c r="AF591" s="99"/>
      <c r="AG591" s="99"/>
      <c r="AH591" s="99"/>
      <c r="AI591" s="43"/>
      <c r="AJ591" s="43"/>
      <c r="AK591" s="43"/>
      <c r="AL591" s="43"/>
      <c r="AM591" s="43"/>
      <c r="AN591" s="44" t="s">
        <v>17</v>
      </c>
      <c r="AO591" s="1157">
        <f>$AO$9</f>
        <v>0.5</v>
      </c>
      <c r="AP591" s="1157"/>
      <c r="AQ591" s="20"/>
      <c r="AR591" s="4"/>
      <c r="AS591" s="4"/>
      <c r="AT591" s="21"/>
      <c r="AU591" s="101">
        <f>ROUND(ROUND(ROUND(H587*V588,0)*AO591,0)*AS592,0)</f>
        <v>99</v>
      </c>
      <c r="AV591" s="31"/>
    </row>
    <row r="592" spans="1:48" ht="17.100000000000001" customHeight="1" x14ac:dyDescent="0.15">
      <c r="A592" s="32">
        <v>43</v>
      </c>
      <c r="B592" s="33" t="s">
        <v>7340</v>
      </c>
      <c r="C592" s="34" t="s">
        <v>7341</v>
      </c>
      <c r="D592" s="422"/>
      <c r="E592" s="424"/>
      <c r="F592" s="29"/>
      <c r="G592" s="29"/>
      <c r="H592" s="20"/>
      <c r="K592" s="21"/>
      <c r="L592" s="1271" t="s">
        <v>4829</v>
      </c>
      <c r="M592" s="1202"/>
      <c r="N592" s="1202"/>
      <c r="O592" s="1202"/>
      <c r="P592" s="1202"/>
      <c r="Q592" s="1202"/>
      <c r="R592" s="418"/>
      <c r="S592" s="419"/>
      <c r="T592" s="425"/>
      <c r="W592" s="449"/>
      <c r="X592" s="42"/>
      <c r="Y592" s="43"/>
      <c r="Z592" s="44"/>
      <c r="AA592" s="44"/>
      <c r="AB592" s="43"/>
      <c r="AC592" s="450"/>
      <c r="AD592" s="43"/>
      <c r="AE592" s="43"/>
      <c r="AF592" s="43"/>
      <c r="AG592" s="43"/>
      <c r="AH592" s="43"/>
      <c r="AI592" s="43"/>
      <c r="AJ592" s="43"/>
      <c r="AK592" s="43"/>
      <c r="AL592" s="43"/>
      <c r="AM592" s="43"/>
      <c r="AN592" s="44"/>
      <c r="AO592" s="45"/>
      <c r="AP592" s="45"/>
      <c r="AQ592" s="20"/>
      <c r="AR592" s="23" t="s">
        <v>17</v>
      </c>
      <c r="AS592" s="1158">
        <f>AS580</f>
        <v>0.95</v>
      </c>
      <c r="AT592" s="1159"/>
      <c r="AU592" s="101">
        <f>ROUND(ROUND(ROUND(H587*P594,0)*V588,0)*AS592,0)</f>
        <v>190</v>
      </c>
      <c r="AV592" s="31"/>
    </row>
    <row r="593" spans="1:48" ht="17.100000000000001" customHeight="1" x14ac:dyDescent="0.15">
      <c r="A593" s="32">
        <v>43</v>
      </c>
      <c r="B593" s="33" t="s">
        <v>7342</v>
      </c>
      <c r="C593" s="34" t="s">
        <v>7343</v>
      </c>
      <c r="D593" s="422"/>
      <c r="E593" s="424"/>
      <c r="F593" s="29"/>
      <c r="G593" s="29"/>
      <c r="H593" s="20"/>
      <c r="K593" s="21"/>
      <c r="L593" s="1228"/>
      <c r="M593" s="1283"/>
      <c r="N593" s="1283"/>
      <c r="O593" s="1283"/>
      <c r="P593" s="1283"/>
      <c r="Q593" s="1283"/>
      <c r="R593" s="418"/>
      <c r="S593" s="419"/>
      <c r="T593" s="425"/>
      <c r="W593" s="449"/>
      <c r="X593" s="1271" t="s">
        <v>4824</v>
      </c>
      <c r="Y593" s="1202"/>
      <c r="Z593" s="1202"/>
      <c r="AA593" s="1202"/>
      <c r="AB593" s="1202"/>
      <c r="AC593" s="42" t="s">
        <v>4825</v>
      </c>
      <c r="AD593" s="99"/>
      <c r="AE593" s="99"/>
      <c r="AF593" s="99"/>
      <c r="AG593" s="99"/>
      <c r="AH593" s="99"/>
      <c r="AI593" s="43"/>
      <c r="AJ593" s="43"/>
      <c r="AK593" s="43"/>
      <c r="AL593" s="43"/>
      <c r="AM593" s="43"/>
      <c r="AN593" s="44" t="s">
        <v>17</v>
      </c>
      <c r="AO593" s="1157">
        <f>$AO$8</f>
        <v>0.7</v>
      </c>
      <c r="AP593" s="1157"/>
      <c r="AQ593" s="20"/>
      <c r="AR593" s="4"/>
      <c r="AS593" s="4"/>
      <c r="AT593" s="21"/>
      <c r="AU593" s="101">
        <f>ROUND(ROUND(ROUND(ROUND(H587*P594,0)*V588,0)*AO593,0)*AS592,0)</f>
        <v>133</v>
      </c>
      <c r="AV593" s="31"/>
    </row>
    <row r="594" spans="1:48" ht="17.100000000000001" customHeight="1" x14ac:dyDescent="0.15">
      <c r="A594" s="32">
        <v>43</v>
      </c>
      <c r="B594" s="33" t="s">
        <v>7344</v>
      </c>
      <c r="C594" s="34" t="s">
        <v>7345</v>
      </c>
      <c r="D594" s="426"/>
      <c r="E594" s="428"/>
      <c r="F594" s="57"/>
      <c r="G594" s="57"/>
      <c r="H594" s="24"/>
      <c r="I594" s="25"/>
      <c r="J594" s="25"/>
      <c r="K594" s="38"/>
      <c r="L594" s="420"/>
      <c r="M594" s="421"/>
      <c r="N594" s="421"/>
      <c r="O594" s="26" t="s">
        <v>17</v>
      </c>
      <c r="P594" s="1180">
        <f>$P$12</f>
        <v>0.96499999999999997</v>
      </c>
      <c r="Q594" s="1180"/>
      <c r="R594" s="454"/>
      <c r="S594" s="27"/>
      <c r="T594" s="28"/>
      <c r="U594" s="135"/>
      <c r="V594" s="233"/>
      <c r="W594" s="455"/>
      <c r="X594" s="1272"/>
      <c r="Y594" s="1273"/>
      <c r="Z594" s="1273"/>
      <c r="AA594" s="1273"/>
      <c r="AB594" s="1273"/>
      <c r="AC594" s="42" t="s">
        <v>4827</v>
      </c>
      <c r="AD594" s="99"/>
      <c r="AE594" s="99"/>
      <c r="AF594" s="99"/>
      <c r="AG594" s="99"/>
      <c r="AH594" s="99"/>
      <c r="AI594" s="43"/>
      <c r="AJ594" s="43"/>
      <c r="AK594" s="43"/>
      <c r="AL594" s="43"/>
      <c r="AM594" s="43"/>
      <c r="AN594" s="44" t="s">
        <v>17</v>
      </c>
      <c r="AO594" s="1157">
        <f>$AO$9</f>
        <v>0.5</v>
      </c>
      <c r="AP594" s="1157"/>
      <c r="AQ594" s="24"/>
      <c r="AR594" s="25"/>
      <c r="AS594" s="25"/>
      <c r="AT594" s="38"/>
      <c r="AU594" s="35">
        <f>ROUND(ROUND(ROUND(ROUND(H587*P594,0)*V588,0)*AO594,0)*AS592,0)</f>
        <v>95</v>
      </c>
      <c r="AV594" s="61"/>
    </row>
    <row r="595" spans="1:48" ht="17.100000000000001" customHeight="1" x14ac:dyDescent="0.15">
      <c r="A595" s="32">
        <v>43</v>
      </c>
      <c r="B595" s="33" t="s">
        <v>7346</v>
      </c>
      <c r="C595" s="34" t="s">
        <v>7347</v>
      </c>
      <c r="D595" s="1085" t="s">
        <v>4819</v>
      </c>
      <c r="E595" s="1087"/>
      <c r="F595" s="1085" t="s">
        <v>5003</v>
      </c>
      <c r="G595" s="1275"/>
      <c r="H595" s="1085" t="s">
        <v>4821</v>
      </c>
      <c r="I595" s="1086"/>
      <c r="J595" s="1086"/>
      <c r="K595" s="1087"/>
      <c r="L595" s="416"/>
      <c r="M595" s="417"/>
      <c r="N595" s="417"/>
      <c r="O595" s="65"/>
      <c r="P595" s="156"/>
      <c r="Q595" s="156"/>
      <c r="R595" s="1301" t="s">
        <v>6169</v>
      </c>
      <c r="S595" s="1311"/>
      <c r="T595" s="1312"/>
      <c r="U595" s="1219" t="s">
        <v>7011</v>
      </c>
      <c r="V595" s="1219"/>
      <c r="W595" s="1220"/>
      <c r="X595" s="43"/>
      <c r="Y595" s="43"/>
      <c r="Z595" s="44"/>
      <c r="AA595" s="44"/>
      <c r="AB595" s="43"/>
      <c r="AC595" s="450"/>
      <c r="AD595" s="43"/>
      <c r="AE595" s="43"/>
      <c r="AF595" s="43"/>
      <c r="AG595" s="43"/>
      <c r="AH595" s="43"/>
      <c r="AI595" s="43"/>
      <c r="AJ595" s="43"/>
      <c r="AK595" s="43"/>
      <c r="AL595" s="43"/>
      <c r="AM595" s="43"/>
      <c r="AN595" s="44"/>
      <c r="AO595" s="45"/>
      <c r="AP595" s="45"/>
      <c r="AQ595" s="43"/>
      <c r="AR595" s="43"/>
      <c r="AS595" s="43"/>
      <c r="AT595" s="43"/>
      <c r="AU595" s="35">
        <f>ROUND(H599*V600,0)</f>
        <v>502</v>
      </c>
      <c r="AV595" s="66" t="s">
        <v>4822</v>
      </c>
    </row>
    <row r="596" spans="1:48" ht="17.100000000000001" customHeight="1" x14ac:dyDescent="0.15">
      <c r="A596" s="32">
        <v>43</v>
      </c>
      <c r="B596" s="33" t="s">
        <v>7348</v>
      </c>
      <c r="C596" s="34" t="s">
        <v>7349</v>
      </c>
      <c r="D596" s="1088"/>
      <c r="E596" s="1090"/>
      <c r="F596" s="1276"/>
      <c r="G596" s="1278"/>
      <c r="H596" s="1088"/>
      <c r="I596" s="1089"/>
      <c r="J596" s="1089"/>
      <c r="K596" s="1090"/>
      <c r="L596" s="418"/>
      <c r="M596" s="419"/>
      <c r="N596" s="419"/>
      <c r="O596" s="23"/>
      <c r="P596" s="167"/>
      <c r="Q596" s="167"/>
      <c r="R596" s="1313"/>
      <c r="S596" s="1314"/>
      <c r="T596" s="1315"/>
      <c r="U596" s="1309"/>
      <c r="V596" s="1309"/>
      <c r="W596" s="1310"/>
      <c r="X596" s="1202" t="s">
        <v>4824</v>
      </c>
      <c r="Y596" s="1202"/>
      <c r="Z596" s="1202"/>
      <c r="AA596" s="1202"/>
      <c r="AB596" s="1202"/>
      <c r="AC596" s="42" t="s">
        <v>4825</v>
      </c>
      <c r="AD596" s="99"/>
      <c r="AE596" s="99"/>
      <c r="AF596" s="99"/>
      <c r="AG596" s="99"/>
      <c r="AH596" s="99"/>
      <c r="AI596" s="43"/>
      <c r="AJ596" s="43"/>
      <c r="AK596" s="43"/>
      <c r="AL596" s="43"/>
      <c r="AM596" s="43"/>
      <c r="AN596" s="44" t="s">
        <v>17</v>
      </c>
      <c r="AO596" s="1157">
        <f>$AO$8</f>
        <v>0.7</v>
      </c>
      <c r="AP596" s="1157"/>
      <c r="AQ596" s="43"/>
      <c r="AR596" s="43"/>
      <c r="AS596" s="43"/>
      <c r="AT596" s="43"/>
      <c r="AU596" s="101">
        <f>ROUND(ROUND(H599*V600,0)*AO596,0)</f>
        <v>351</v>
      </c>
      <c r="AV596" s="232"/>
    </row>
    <row r="597" spans="1:48" ht="17.100000000000001" customHeight="1" x14ac:dyDescent="0.15">
      <c r="A597" s="32">
        <v>43</v>
      </c>
      <c r="B597" s="33" t="s">
        <v>7350</v>
      </c>
      <c r="C597" s="34" t="s">
        <v>7351</v>
      </c>
      <c r="D597" s="1088"/>
      <c r="E597" s="1090"/>
      <c r="F597" s="1276"/>
      <c r="G597" s="1278"/>
      <c r="H597" s="1088"/>
      <c r="I597" s="1089"/>
      <c r="J597" s="1089"/>
      <c r="K597" s="1090"/>
      <c r="L597" s="420"/>
      <c r="M597" s="421"/>
      <c r="N597" s="421"/>
      <c r="O597" s="26"/>
      <c r="P597" s="27"/>
      <c r="Q597" s="27"/>
      <c r="R597" s="1313"/>
      <c r="S597" s="1314"/>
      <c r="T597" s="1315"/>
      <c r="U597" s="1309"/>
      <c r="V597" s="1309"/>
      <c r="W597" s="1310"/>
      <c r="X597" s="1273"/>
      <c r="Y597" s="1273"/>
      <c r="Z597" s="1273"/>
      <c r="AA597" s="1273"/>
      <c r="AB597" s="1273"/>
      <c r="AC597" s="42" t="s">
        <v>4827</v>
      </c>
      <c r="AD597" s="99"/>
      <c r="AE597" s="99"/>
      <c r="AF597" s="99"/>
      <c r="AG597" s="99"/>
      <c r="AH597" s="99"/>
      <c r="AI597" s="43"/>
      <c r="AJ597" s="43"/>
      <c r="AK597" s="43"/>
      <c r="AL597" s="43"/>
      <c r="AM597" s="43"/>
      <c r="AN597" s="44" t="s">
        <v>17</v>
      </c>
      <c r="AO597" s="1157">
        <f>$AO$9</f>
        <v>0.5</v>
      </c>
      <c r="AP597" s="1157"/>
      <c r="AQ597" s="43"/>
      <c r="AR597" s="43"/>
      <c r="AS597" s="43"/>
      <c r="AT597" s="43"/>
      <c r="AU597" s="101">
        <f>ROUND(ROUND(H599*V600,0)*AO597,0)</f>
        <v>251</v>
      </c>
      <c r="AV597" s="232"/>
    </row>
    <row r="598" spans="1:48" ht="17.100000000000001" customHeight="1" x14ac:dyDescent="0.15">
      <c r="A598" s="32">
        <v>43</v>
      </c>
      <c r="B598" s="33" t="s">
        <v>7352</v>
      </c>
      <c r="C598" s="34" t="s">
        <v>7353</v>
      </c>
      <c r="D598" s="1276"/>
      <c r="E598" s="1278"/>
      <c r="F598" s="1276"/>
      <c r="G598" s="1278"/>
      <c r="H598" s="1088"/>
      <c r="I598" s="1089"/>
      <c r="J598" s="1089"/>
      <c r="K598" s="1090"/>
      <c r="L598" s="1271" t="s">
        <v>4829</v>
      </c>
      <c r="M598" s="1202"/>
      <c r="N598" s="1202"/>
      <c r="O598" s="1202"/>
      <c r="P598" s="1202"/>
      <c r="Q598" s="1202"/>
      <c r="R598" s="1313"/>
      <c r="S598" s="1314"/>
      <c r="T598" s="1315"/>
      <c r="U598" s="1069"/>
      <c r="V598" s="1069"/>
      <c r="W598" s="1070"/>
      <c r="X598" s="43"/>
      <c r="Y598" s="43"/>
      <c r="Z598" s="44"/>
      <c r="AA598" s="44"/>
      <c r="AB598" s="43"/>
      <c r="AC598" s="450"/>
      <c r="AD598" s="43"/>
      <c r="AE598" s="43"/>
      <c r="AF598" s="43"/>
      <c r="AG598" s="43"/>
      <c r="AH598" s="43"/>
      <c r="AI598" s="43"/>
      <c r="AJ598" s="43"/>
      <c r="AK598" s="43"/>
      <c r="AL598" s="43"/>
      <c r="AM598" s="43"/>
      <c r="AN598" s="44"/>
      <c r="AO598" s="45"/>
      <c r="AP598" s="45"/>
      <c r="AQ598" s="43"/>
      <c r="AR598" s="43"/>
      <c r="AS598" s="25"/>
      <c r="AT598" s="25"/>
      <c r="AU598" s="101">
        <f>ROUND(ROUND(H599*P600,0)*V600,0)</f>
        <v>484</v>
      </c>
      <c r="AV598" s="232"/>
    </row>
    <row r="599" spans="1:48" ht="17.100000000000001" customHeight="1" x14ac:dyDescent="0.15">
      <c r="A599" s="32">
        <v>43</v>
      </c>
      <c r="B599" s="33" t="s">
        <v>7354</v>
      </c>
      <c r="C599" s="34" t="s">
        <v>7355</v>
      </c>
      <c r="D599" s="1276"/>
      <c r="E599" s="1278"/>
      <c r="F599" s="1276"/>
      <c r="G599" s="1278"/>
      <c r="H599" s="1280">
        <f>'15就労移行支援(基本)'!K179</f>
        <v>1003</v>
      </c>
      <c r="I599" s="1108"/>
      <c r="J599" s="4" t="s">
        <v>21</v>
      </c>
      <c r="K599" s="22"/>
      <c r="L599" s="1228"/>
      <c r="M599" s="1283"/>
      <c r="N599" s="1283"/>
      <c r="O599" s="1283"/>
      <c r="P599" s="1283"/>
      <c r="Q599" s="1283"/>
      <c r="R599" s="1313"/>
      <c r="S599" s="1314"/>
      <c r="T599" s="1315"/>
      <c r="W599" s="449"/>
      <c r="X599" s="1271" t="s">
        <v>4824</v>
      </c>
      <c r="Y599" s="1202"/>
      <c r="Z599" s="1202"/>
      <c r="AA599" s="1202"/>
      <c r="AB599" s="1202"/>
      <c r="AC599" s="42" t="s">
        <v>4825</v>
      </c>
      <c r="AD599" s="99"/>
      <c r="AE599" s="99"/>
      <c r="AF599" s="99"/>
      <c r="AG599" s="99"/>
      <c r="AH599" s="99"/>
      <c r="AI599" s="43"/>
      <c r="AJ599" s="43"/>
      <c r="AK599" s="43"/>
      <c r="AL599" s="43"/>
      <c r="AM599" s="43"/>
      <c r="AN599" s="44" t="s">
        <v>17</v>
      </c>
      <c r="AO599" s="1157">
        <f>$AO$8</f>
        <v>0.7</v>
      </c>
      <c r="AP599" s="1157"/>
      <c r="AQ599" s="25"/>
      <c r="AR599" s="25"/>
      <c r="AS599" s="25"/>
      <c r="AT599" s="25"/>
      <c r="AU599" s="101">
        <f>ROUND(ROUND(ROUND(H599*P600,0)*V600,0)*AO599,0)</f>
        <v>339</v>
      </c>
      <c r="AV599" s="232"/>
    </row>
    <row r="600" spans="1:48" ht="17.100000000000001" customHeight="1" x14ac:dyDescent="0.15">
      <c r="A600" s="32">
        <v>43</v>
      </c>
      <c r="B600" s="33" t="s">
        <v>7356</v>
      </c>
      <c r="C600" s="34" t="s">
        <v>7357</v>
      </c>
      <c r="D600" s="1276"/>
      <c r="E600" s="1278"/>
      <c r="F600" s="1276"/>
      <c r="G600" s="1278"/>
      <c r="H600" s="418"/>
      <c r="I600" s="419"/>
      <c r="J600" s="419"/>
      <c r="K600" s="425"/>
      <c r="L600" s="420"/>
      <c r="M600" s="421"/>
      <c r="N600" s="421"/>
      <c r="O600" s="26" t="s">
        <v>17</v>
      </c>
      <c r="P600" s="1180">
        <f>$P$12</f>
        <v>0.96499999999999997</v>
      </c>
      <c r="Q600" s="1180"/>
      <c r="R600" s="1276"/>
      <c r="S600" s="1277"/>
      <c r="T600" s="1278"/>
      <c r="U600" s="23" t="s">
        <v>17</v>
      </c>
      <c r="V600" s="1158">
        <f>V588</f>
        <v>0.5</v>
      </c>
      <c r="W600" s="1159"/>
      <c r="X600" s="1272"/>
      <c r="Y600" s="1273"/>
      <c r="Z600" s="1273"/>
      <c r="AA600" s="1273"/>
      <c r="AB600" s="1273"/>
      <c r="AC600" s="42" t="s">
        <v>4827</v>
      </c>
      <c r="AD600" s="99"/>
      <c r="AE600" s="99"/>
      <c r="AF600" s="99"/>
      <c r="AG600" s="99"/>
      <c r="AH600" s="99"/>
      <c r="AI600" s="43"/>
      <c r="AJ600" s="43"/>
      <c r="AK600" s="43"/>
      <c r="AL600" s="43"/>
      <c r="AM600" s="43"/>
      <c r="AN600" s="44" t="s">
        <v>17</v>
      </c>
      <c r="AO600" s="1157">
        <f>$AO$9</f>
        <v>0.5</v>
      </c>
      <c r="AP600" s="1157"/>
      <c r="AQ600" s="25"/>
      <c r="AR600" s="25"/>
      <c r="AS600" s="25"/>
      <c r="AT600" s="25"/>
      <c r="AU600" s="101">
        <f>ROUND(ROUND(ROUND(H599*P600,0)*V600,0)*AO600,0)</f>
        <v>242</v>
      </c>
      <c r="AV600" s="232"/>
    </row>
    <row r="601" spans="1:48" ht="17.100000000000001" customHeight="1" x14ac:dyDescent="0.15">
      <c r="A601" s="32">
        <v>43</v>
      </c>
      <c r="B601" s="33" t="s">
        <v>7358</v>
      </c>
      <c r="C601" s="34" t="s">
        <v>7359</v>
      </c>
      <c r="D601" s="422"/>
      <c r="E601" s="424"/>
      <c r="F601" s="29"/>
      <c r="G601" s="29"/>
      <c r="H601" s="20"/>
      <c r="K601" s="21"/>
      <c r="L601" s="416"/>
      <c r="M601" s="417"/>
      <c r="N601" s="417"/>
      <c r="O601" s="65"/>
      <c r="P601" s="156"/>
      <c r="Q601" s="156"/>
      <c r="R601" s="166"/>
      <c r="S601" s="167"/>
      <c r="T601" s="314"/>
      <c r="W601" s="449"/>
      <c r="X601" s="42"/>
      <c r="Y601" s="43"/>
      <c r="Z601" s="44"/>
      <c r="AA601" s="44"/>
      <c r="AB601" s="43"/>
      <c r="AC601" s="450"/>
      <c r="AD601" s="43"/>
      <c r="AE601" s="43"/>
      <c r="AF601" s="43"/>
      <c r="AG601" s="43"/>
      <c r="AH601" s="43"/>
      <c r="AI601" s="43"/>
      <c r="AJ601" s="43"/>
      <c r="AK601" s="43"/>
      <c r="AL601" s="43"/>
      <c r="AM601" s="43"/>
      <c r="AN601" s="44"/>
      <c r="AO601" s="45"/>
      <c r="AP601" s="45"/>
      <c r="AQ601" s="1198" t="s">
        <v>4833</v>
      </c>
      <c r="AR601" s="1281"/>
      <c r="AS601" s="1281"/>
      <c r="AT601" s="1299"/>
      <c r="AU601" s="101">
        <f>ROUND(ROUND(H599*V600,0)*AS604,0)</f>
        <v>477</v>
      </c>
      <c r="AV601" s="31"/>
    </row>
    <row r="602" spans="1:48" ht="17.100000000000001" customHeight="1" x14ac:dyDescent="0.15">
      <c r="A602" s="32">
        <v>43</v>
      </c>
      <c r="B602" s="33" t="s">
        <v>7360</v>
      </c>
      <c r="C602" s="34" t="s">
        <v>7361</v>
      </c>
      <c r="D602" s="422"/>
      <c r="E602" s="424"/>
      <c r="F602" s="29"/>
      <c r="G602" s="29"/>
      <c r="H602" s="20"/>
      <c r="K602" s="21"/>
      <c r="L602" s="418"/>
      <c r="M602" s="419"/>
      <c r="N602" s="419"/>
      <c r="O602" s="23"/>
      <c r="P602" s="167"/>
      <c r="Q602" s="167"/>
      <c r="R602" s="166"/>
      <c r="S602" s="167"/>
      <c r="T602" s="314"/>
      <c r="W602" s="449"/>
      <c r="X602" s="1271" t="s">
        <v>4824</v>
      </c>
      <c r="Y602" s="1202"/>
      <c r="Z602" s="1202"/>
      <c r="AA602" s="1202"/>
      <c r="AB602" s="1202"/>
      <c r="AC602" s="42" t="s">
        <v>4825</v>
      </c>
      <c r="AD602" s="99"/>
      <c r="AE602" s="99"/>
      <c r="AF602" s="99"/>
      <c r="AG602" s="99"/>
      <c r="AH602" s="99"/>
      <c r="AI602" s="43"/>
      <c r="AJ602" s="43"/>
      <c r="AK602" s="43"/>
      <c r="AL602" s="43"/>
      <c r="AM602" s="43"/>
      <c r="AN602" s="44" t="s">
        <v>17</v>
      </c>
      <c r="AO602" s="1157">
        <f>$AO$8</f>
        <v>0.7</v>
      </c>
      <c r="AP602" s="1157"/>
      <c r="AQ602" s="1268"/>
      <c r="AR602" s="1269"/>
      <c r="AS602" s="1269"/>
      <c r="AT602" s="1270"/>
      <c r="AU602" s="101">
        <f>ROUND(ROUND(ROUND(H599*V600,0)*AO602,0)*AS604,0)</f>
        <v>333</v>
      </c>
      <c r="AV602" s="31"/>
    </row>
    <row r="603" spans="1:48" ht="17.100000000000001" customHeight="1" x14ac:dyDescent="0.15">
      <c r="A603" s="32">
        <v>43</v>
      </c>
      <c r="B603" s="33" t="s">
        <v>7362</v>
      </c>
      <c r="C603" s="34" t="s">
        <v>7363</v>
      </c>
      <c r="D603" s="422"/>
      <c r="E603" s="424"/>
      <c r="F603" s="29"/>
      <c r="G603" s="29"/>
      <c r="H603" s="20"/>
      <c r="K603" s="21"/>
      <c r="L603" s="420"/>
      <c r="M603" s="421"/>
      <c r="N603" s="421"/>
      <c r="O603" s="26"/>
      <c r="P603" s="27"/>
      <c r="Q603" s="27"/>
      <c r="R603" s="166"/>
      <c r="S603" s="167"/>
      <c r="T603" s="314"/>
      <c r="W603" s="449"/>
      <c r="X603" s="1272"/>
      <c r="Y603" s="1273"/>
      <c r="Z603" s="1273"/>
      <c r="AA603" s="1273"/>
      <c r="AB603" s="1273"/>
      <c r="AC603" s="42" t="s">
        <v>4827</v>
      </c>
      <c r="AD603" s="99"/>
      <c r="AE603" s="99"/>
      <c r="AF603" s="99"/>
      <c r="AG603" s="99"/>
      <c r="AH603" s="99"/>
      <c r="AI603" s="43"/>
      <c r="AJ603" s="43"/>
      <c r="AK603" s="43"/>
      <c r="AL603" s="43"/>
      <c r="AM603" s="43"/>
      <c r="AN603" s="44" t="s">
        <v>17</v>
      </c>
      <c r="AO603" s="1157">
        <f>$AO$9</f>
        <v>0.5</v>
      </c>
      <c r="AP603" s="1157"/>
      <c r="AQ603" s="20"/>
      <c r="AR603" s="4"/>
      <c r="AS603" s="4"/>
      <c r="AT603" s="21"/>
      <c r="AU603" s="101">
        <f>ROUND(ROUND(ROUND(H599*V600,0)*AO603,0)*AS604,0)</f>
        <v>238</v>
      </c>
      <c r="AV603" s="31"/>
    </row>
    <row r="604" spans="1:48" ht="17.100000000000001" customHeight="1" x14ac:dyDescent="0.15">
      <c r="A604" s="32">
        <v>43</v>
      </c>
      <c r="B604" s="33" t="s">
        <v>7364</v>
      </c>
      <c r="C604" s="34" t="s">
        <v>7365</v>
      </c>
      <c r="D604" s="422"/>
      <c r="E604" s="424"/>
      <c r="F604" s="29"/>
      <c r="G604" s="29"/>
      <c r="H604" s="20"/>
      <c r="K604" s="21"/>
      <c r="L604" s="1271" t="s">
        <v>4829</v>
      </c>
      <c r="M604" s="1202"/>
      <c r="N604" s="1202"/>
      <c r="O604" s="1202"/>
      <c r="P604" s="1202"/>
      <c r="Q604" s="1202"/>
      <c r="R604" s="418"/>
      <c r="S604" s="419"/>
      <c r="T604" s="425"/>
      <c r="W604" s="449"/>
      <c r="X604" s="42"/>
      <c r="Y604" s="43"/>
      <c r="Z604" s="44"/>
      <c r="AA604" s="44"/>
      <c r="AB604" s="43"/>
      <c r="AC604" s="450"/>
      <c r="AD604" s="43"/>
      <c r="AE604" s="43"/>
      <c r="AF604" s="43"/>
      <c r="AG604" s="43"/>
      <c r="AH604" s="43"/>
      <c r="AI604" s="43"/>
      <c r="AJ604" s="43"/>
      <c r="AK604" s="43"/>
      <c r="AL604" s="43"/>
      <c r="AM604" s="43"/>
      <c r="AN604" s="44"/>
      <c r="AO604" s="45"/>
      <c r="AP604" s="45"/>
      <c r="AQ604" s="20"/>
      <c r="AR604" s="23" t="s">
        <v>17</v>
      </c>
      <c r="AS604" s="1158">
        <f>AS592</f>
        <v>0.95</v>
      </c>
      <c r="AT604" s="1159"/>
      <c r="AU604" s="101">
        <f>ROUND(ROUND(ROUND(H599*P606,0)*V600,0)*AS604,0)</f>
        <v>460</v>
      </c>
      <c r="AV604" s="31"/>
    </row>
    <row r="605" spans="1:48" ht="17.100000000000001" customHeight="1" x14ac:dyDescent="0.15">
      <c r="A605" s="32">
        <v>43</v>
      </c>
      <c r="B605" s="33" t="s">
        <v>7366</v>
      </c>
      <c r="C605" s="34" t="s">
        <v>7367</v>
      </c>
      <c r="D605" s="422"/>
      <c r="E605" s="424"/>
      <c r="F605" s="29"/>
      <c r="G605" s="29"/>
      <c r="H605" s="20"/>
      <c r="K605" s="21"/>
      <c r="L605" s="1228"/>
      <c r="M605" s="1283"/>
      <c r="N605" s="1283"/>
      <c r="O605" s="1283"/>
      <c r="P605" s="1283"/>
      <c r="Q605" s="1283"/>
      <c r="R605" s="418"/>
      <c r="S605" s="419"/>
      <c r="T605" s="425"/>
      <c r="W605" s="449"/>
      <c r="X605" s="1271" t="s">
        <v>4824</v>
      </c>
      <c r="Y605" s="1202"/>
      <c r="Z605" s="1202"/>
      <c r="AA605" s="1202"/>
      <c r="AB605" s="1202"/>
      <c r="AC605" s="42" t="s">
        <v>4825</v>
      </c>
      <c r="AD605" s="99"/>
      <c r="AE605" s="99"/>
      <c r="AF605" s="99"/>
      <c r="AG605" s="99"/>
      <c r="AH605" s="99"/>
      <c r="AI605" s="43"/>
      <c r="AJ605" s="43"/>
      <c r="AK605" s="43"/>
      <c r="AL605" s="43"/>
      <c r="AM605" s="43"/>
      <c r="AN605" s="44" t="s">
        <v>17</v>
      </c>
      <c r="AO605" s="1157">
        <f>$AO$8</f>
        <v>0.7</v>
      </c>
      <c r="AP605" s="1157"/>
      <c r="AQ605" s="20"/>
      <c r="AR605" s="4"/>
      <c r="AS605" s="4"/>
      <c r="AT605" s="21"/>
      <c r="AU605" s="101">
        <f>ROUND(ROUND(ROUND(ROUND(H599*P606,0)*V600,0)*AO605,0)*AS604,0)</f>
        <v>322</v>
      </c>
      <c r="AV605" s="31"/>
    </row>
    <row r="606" spans="1:48" ht="17.100000000000001" customHeight="1" x14ac:dyDescent="0.15">
      <c r="A606" s="32">
        <v>43</v>
      </c>
      <c r="B606" s="33" t="s">
        <v>7368</v>
      </c>
      <c r="C606" s="34" t="s">
        <v>7369</v>
      </c>
      <c r="D606" s="422"/>
      <c r="E606" s="424"/>
      <c r="F606" s="29"/>
      <c r="G606" s="29"/>
      <c r="H606" s="20"/>
      <c r="K606" s="21"/>
      <c r="L606" s="420"/>
      <c r="M606" s="421"/>
      <c r="N606" s="421"/>
      <c r="O606" s="26" t="s">
        <v>17</v>
      </c>
      <c r="P606" s="1180">
        <f>$P$12</f>
        <v>0.96499999999999997</v>
      </c>
      <c r="Q606" s="1180"/>
      <c r="R606" s="166"/>
      <c r="S606" s="167"/>
      <c r="T606" s="314"/>
      <c r="W606" s="449"/>
      <c r="X606" s="1272"/>
      <c r="Y606" s="1273"/>
      <c r="Z606" s="1273"/>
      <c r="AA606" s="1273"/>
      <c r="AB606" s="1273"/>
      <c r="AC606" s="42" t="s">
        <v>4827</v>
      </c>
      <c r="AD606" s="99"/>
      <c r="AE606" s="99"/>
      <c r="AF606" s="99"/>
      <c r="AG606" s="99"/>
      <c r="AH606" s="99"/>
      <c r="AI606" s="43"/>
      <c r="AJ606" s="43"/>
      <c r="AK606" s="43"/>
      <c r="AL606" s="43"/>
      <c r="AM606" s="43"/>
      <c r="AN606" s="44" t="s">
        <v>17</v>
      </c>
      <c r="AO606" s="1157">
        <f>$AO$9</f>
        <v>0.5</v>
      </c>
      <c r="AP606" s="1157"/>
      <c r="AQ606" s="24"/>
      <c r="AR606" s="25"/>
      <c r="AS606" s="25"/>
      <c r="AT606" s="38"/>
      <c r="AU606" s="101">
        <f>ROUND(ROUND(ROUND(ROUND(H599*P606,0)*V600,0)*AO606,0)*AS604,0)</f>
        <v>230</v>
      </c>
      <c r="AV606" s="31"/>
    </row>
    <row r="607" spans="1:48" ht="17.100000000000001" customHeight="1" x14ac:dyDescent="0.15">
      <c r="A607" s="32">
        <v>43</v>
      </c>
      <c r="B607" s="33" t="s">
        <v>7370</v>
      </c>
      <c r="C607" s="34" t="s">
        <v>7371</v>
      </c>
      <c r="D607" s="422"/>
      <c r="E607" s="424"/>
      <c r="F607" s="36"/>
      <c r="G607" s="29"/>
      <c r="H607" s="1085" t="s">
        <v>4840</v>
      </c>
      <c r="I607" s="1086"/>
      <c r="J607" s="1086"/>
      <c r="K607" s="1087"/>
      <c r="L607" s="416"/>
      <c r="M607" s="417"/>
      <c r="N607" s="417"/>
      <c r="O607" s="65"/>
      <c r="P607" s="156"/>
      <c r="Q607" s="156"/>
      <c r="R607" s="166"/>
      <c r="S607" s="167"/>
      <c r="T607" s="167"/>
      <c r="U607" s="463"/>
      <c r="V607" s="70"/>
      <c r="W607" s="464"/>
      <c r="X607" s="43"/>
      <c r="Y607" s="43"/>
      <c r="Z607" s="44"/>
      <c r="AA607" s="44"/>
      <c r="AB607" s="43"/>
      <c r="AC607" s="450"/>
      <c r="AD607" s="43"/>
      <c r="AE607" s="43"/>
      <c r="AF607" s="43"/>
      <c r="AG607" s="43"/>
      <c r="AH607" s="43"/>
      <c r="AI607" s="43"/>
      <c r="AJ607" s="43"/>
      <c r="AK607" s="43"/>
      <c r="AL607" s="43"/>
      <c r="AM607" s="43"/>
      <c r="AN607" s="44"/>
      <c r="AO607" s="45"/>
      <c r="AP607" s="45"/>
      <c r="AQ607" s="25"/>
      <c r="AR607" s="25"/>
      <c r="AS607" s="25"/>
      <c r="AT607" s="25"/>
      <c r="AU607" s="35">
        <f>ROUND(H611*V600,0)</f>
        <v>419</v>
      </c>
      <c r="AV607" s="31"/>
    </row>
    <row r="608" spans="1:48" ht="17.100000000000001" customHeight="1" x14ac:dyDescent="0.15">
      <c r="A608" s="32">
        <v>43</v>
      </c>
      <c r="B608" s="33" t="s">
        <v>7372</v>
      </c>
      <c r="C608" s="34" t="s">
        <v>7373</v>
      </c>
      <c r="D608" s="422"/>
      <c r="E608" s="424"/>
      <c r="F608" s="36"/>
      <c r="G608" s="29"/>
      <c r="H608" s="1088"/>
      <c r="I608" s="1089"/>
      <c r="J608" s="1089"/>
      <c r="K608" s="1090"/>
      <c r="L608" s="418"/>
      <c r="M608" s="419"/>
      <c r="N608" s="419"/>
      <c r="O608" s="23"/>
      <c r="P608" s="167"/>
      <c r="Q608" s="167"/>
      <c r="R608" s="166"/>
      <c r="S608" s="167"/>
      <c r="T608" s="167"/>
      <c r="U608" s="463"/>
      <c r="V608" s="70"/>
      <c r="W608" s="464"/>
      <c r="X608" s="1202" t="s">
        <v>4824</v>
      </c>
      <c r="Y608" s="1202"/>
      <c r="Z608" s="1202"/>
      <c r="AA608" s="1202"/>
      <c r="AB608" s="1202"/>
      <c r="AC608" s="42" t="s">
        <v>4825</v>
      </c>
      <c r="AD608" s="99"/>
      <c r="AE608" s="99"/>
      <c r="AF608" s="99"/>
      <c r="AG608" s="99"/>
      <c r="AH608" s="99"/>
      <c r="AI608" s="43"/>
      <c r="AJ608" s="43"/>
      <c r="AK608" s="43"/>
      <c r="AL608" s="43"/>
      <c r="AM608" s="43"/>
      <c r="AN608" s="44" t="s">
        <v>17</v>
      </c>
      <c r="AO608" s="1157">
        <f>$AO$8</f>
        <v>0.7</v>
      </c>
      <c r="AP608" s="1157"/>
      <c r="AQ608" s="43"/>
      <c r="AR608" s="43"/>
      <c r="AS608" s="43"/>
      <c r="AT608" s="43"/>
      <c r="AU608" s="101">
        <f>ROUND(ROUND(H611*V600,0)*AO608,0)</f>
        <v>293</v>
      </c>
      <c r="AV608" s="31"/>
    </row>
    <row r="609" spans="1:48" ht="17.100000000000001" customHeight="1" x14ac:dyDescent="0.15">
      <c r="A609" s="32">
        <v>43</v>
      </c>
      <c r="B609" s="33" t="s">
        <v>7374</v>
      </c>
      <c r="C609" s="34" t="s">
        <v>7375</v>
      </c>
      <c r="D609" s="422"/>
      <c r="E609" s="424"/>
      <c r="F609" s="36"/>
      <c r="G609" s="29"/>
      <c r="H609" s="1088"/>
      <c r="I609" s="1089"/>
      <c r="J609" s="1089"/>
      <c r="K609" s="1090"/>
      <c r="L609" s="420"/>
      <c r="M609" s="421"/>
      <c r="N609" s="421"/>
      <c r="O609" s="26"/>
      <c r="P609" s="27"/>
      <c r="Q609" s="27"/>
      <c r="R609" s="166"/>
      <c r="S609" s="167"/>
      <c r="T609" s="167"/>
      <c r="U609" s="463"/>
      <c r="V609" s="70"/>
      <c r="W609" s="464"/>
      <c r="X609" s="1273"/>
      <c r="Y609" s="1273"/>
      <c r="Z609" s="1273"/>
      <c r="AA609" s="1273"/>
      <c r="AB609" s="1273"/>
      <c r="AC609" s="42" t="s">
        <v>4827</v>
      </c>
      <c r="AD609" s="99"/>
      <c r="AE609" s="99"/>
      <c r="AF609" s="99"/>
      <c r="AG609" s="99"/>
      <c r="AH609" s="99"/>
      <c r="AI609" s="43"/>
      <c r="AJ609" s="43"/>
      <c r="AK609" s="43"/>
      <c r="AL609" s="43"/>
      <c r="AM609" s="43"/>
      <c r="AN609" s="44" t="s">
        <v>17</v>
      </c>
      <c r="AO609" s="1157">
        <f>$AO$9</f>
        <v>0.5</v>
      </c>
      <c r="AP609" s="1157"/>
      <c r="AQ609" s="43"/>
      <c r="AR609" s="43"/>
      <c r="AS609" s="43"/>
      <c r="AT609" s="43"/>
      <c r="AU609" s="101">
        <f>ROUND(ROUND(H611*V600,0)*AO609,0)</f>
        <v>210</v>
      </c>
      <c r="AV609" s="31"/>
    </row>
    <row r="610" spans="1:48" ht="17.100000000000001" customHeight="1" x14ac:dyDescent="0.15">
      <c r="A610" s="32">
        <v>43</v>
      </c>
      <c r="B610" s="33" t="s">
        <v>7376</v>
      </c>
      <c r="C610" s="34" t="s">
        <v>7377</v>
      </c>
      <c r="D610" s="422"/>
      <c r="E610" s="424"/>
      <c r="F610" s="36"/>
      <c r="G610" s="29"/>
      <c r="H610" s="1088"/>
      <c r="I610" s="1089"/>
      <c r="J610" s="1089"/>
      <c r="K610" s="1090"/>
      <c r="L610" s="1271" t="s">
        <v>4829</v>
      </c>
      <c r="M610" s="1202"/>
      <c r="N610" s="1202"/>
      <c r="O610" s="1202"/>
      <c r="P610" s="1202"/>
      <c r="Q610" s="1202"/>
      <c r="R610" s="418"/>
      <c r="S610" s="419"/>
      <c r="T610" s="419"/>
      <c r="U610" s="463"/>
      <c r="V610" s="70"/>
      <c r="W610" s="464"/>
      <c r="X610" s="43"/>
      <c r="Y610" s="43"/>
      <c r="Z610" s="44"/>
      <c r="AA610" s="44"/>
      <c r="AB610" s="43"/>
      <c r="AC610" s="450"/>
      <c r="AD610" s="43"/>
      <c r="AE610" s="43"/>
      <c r="AF610" s="43"/>
      <c r="AG610" s="43"/>
      <c r="AH610" s="43"/>
      <c r="AI610" s="43"/>
      <c r="AJ610" s="43"/>
      <c r="AK610" s="43"/>
      <c r="AL610" s="43"/>
      <c r="AM610" s="43"/>
      <c r="AN610" s="44"/>
      <c r="AO610" s="45"/>
      <c r="AP610" s="45"/>
      <c r="AQ610" s="43"/>
      <c r="AR610" s="43"/>
      <c r="AS610" s="25"/>
      <c r="AT610" s="25"/>
      <c r="AU610" s="101">
        <f>ROUND(ROUND(H611*P612,0)*V600,0)</f>
        <v>405</v>
      </c>
      <c r="AV610" s="31"/>
    </row>
    <row r="611" spans="1:48" ht="17.100000000000001" customHeight="1" x14ac:dyDescent="0.15">
      <c r="A611" s="32">
        <v>43</v>
      </c>
      <c r="B611" s="33" t="s">
        <v>7378</v>
      </c>
      <c r="C611" s="34" t="s">
        <v>7379</v>
      </c>
      <c r="D611" s="422"/>
      <c r="E611" s="424"/>
      <c r="F611" s="36"/>
      <c r="G611" s="29"/>
      <c r="H611" s="1280">
        <f>'15就労移行支援(基本)'!K191</f>
        <v>838</v>
      </c>
      <c r="I611" s="1108"/>
      <c r="J611" s="4" t="s">
        <v>21</v>
      </c>
      <c r="K611" s="22"/>
      <c r="L611" s="1228"/>
      <c r="M611" s="1283"/>
      <c r="N611" s="1283"/>
      <c r="O611" s="1283"/>
      <c r="P611" s="1283"/>
      <c r="Q611" s="1283"/>
      <c r="R611" s="418"/>
      <c r="S611" s="419"/>
      <c r="T611" s="419"/>
      <c r="U611" s="463"/>
      <c r="V611" s="70"/>
      <c r="W611" s="464"/>
      <c r="X611" s="1202" t="s">
        <v>4824</v>
      </c>
      <c r="Y611" s="1202"/>
      <c r="Z611" s="1202"/>
      <c r="AA611" s="1202"/>
      <c r="AB611" s="1202"/>
      <c r="AC611" s="42" t="s">
        <v>4825</v>
      </c>
      <c r="AD611" s="99"/>
      <c r="AE611" s="99"/>
      <c r="AF611" s="99"/>
      <c r="AG611" s="99"/>
      <c r="AH611" s="99"/>
      <c r="AI611" s="43"/>
      <c r="AJ611" s="43"/>
      <c r="AK611" s="43"/>
      <c r="AL611" s="43"/>
      <c r="AM611" s="43"/>
      <c r="AN611" s="44" t="s">
        <v>17</v>
      </c>
      <c r="AO611" s="1157">
        <f>$AO$8</f>
        <v>0.7</v>
      </c>
      <c r="AP611" s="1157"/>
      <c r="AQ611" s="25"/>
      <c r="AR611" s="25"/>
      <c r="AS611" s="25"/>
      <c r="AT611" s="25"/>
      <c r="AU611" s="101">
        <f>ROUND(ROUND(ROUND(H611*P612,0)*V600,0)*AO611,0)</f>
        <v>284</v>
      </c>
      <c r="AV611" s="31"/>
    </row>
    <row r="612" spans="1:48" ht="17.100000000000001" customHeight="1" x14ac:dyDescent="0.15">
      <c r="A612" s="32">
        <v>43</v>
      </c>
      <c r="B612" s="33" t="s">
        <v>7380</v>
      </c>
      <c r="C612" s="34" t="s">
        <v>7381</v>
      </c>
      <c r="D612" s="422"/>
      <c r="E612" s="424"/>
      <c r="F612" s="36"/>
      <c r="G612" s="29"/>
      <c r="H612" s="418"/>
      <c r="I612" s="419"/>
      <c r="J612" s="419"/>
      <c r="K612" s="425"/>
      <c r="L612" s="420"/>
      <c r="M612" s="421"/>
      <c r="N612" s="421"/>
      <c r="O612" s="26" t="s">
        <v>17</v>
      </c>
      <c r="P612" s="1180">
        <f>$P$12</f>
        <v>0.96499999999999997</v>
      </c>
      <c r="Q612" s="1180"/>
      <c r="R612" s="166"/>
      <c r="S612" s="167"/>
      <c r="T612" s="167"/>
      <c r="U612" s="463"/>
      <c r="V612" s="70"/>
      <c r="W612" s="464"/>
      <c r="X612" s="1273"/>
      <c r="Y612" s="1273"/>
      <c r="Z612" s="1273"/>
      <c r="AA612" s="1273"/>
      <c r="AB612" s="1273"/>
      <c r="AC612" s="42" t="s">
        <v>4827</v>
      </c>
      <c r="AD612" s="99"/>
      <c r="AE612" s="99"/>
      <c r="AF612" s="99"/>
      <c r="AG612" s="99"/>
      <c r="AH612" s="99"/>
      <c r="AI612" s="43"/>
      <c r="AJ612" s="43"/>
      <c r="AK612" s="43"/>
      <c r="AL612" s="43"/>
      <c r="AM612" s="43"/>
      <c r="AN612" s="44" t="s">
        <v>17</v>
      </c>
      <c r="AO612" s="1157">
        <f>$AO$9</f>
        <v>0.5</v>
      </c>
      <c r="AP612" s="1157"/>
      <c r="AQ612" s="25"/>
      <c r="AR612" s="25"/>
      <c r="AS612" s="25"/>
      <c r="AT612" s="25"/>
      <c r="AU612" s="101">
        <f>ROUND(ROUND(ROUND(H611*P612,0)*V600,0)*AO612,0)</f>
        <v>203</v>
      </c>
      <c r="AV612" s="31"/>
    </row>
    <row r="613" spans="1:48" ht="17.100000000000001" customHeight="1" x14ac:dyDescent="0.15">
      <c r="A613" s="32">
        <v>43</v>
      </c>
      <c r="B613" s="33" t="s">
        <v>7382</v>
      </c>
      <c r="C613" s="34" t="s">
        <v>7383</v>
      </c>
      <c r="D613" s="422"/>
      <c r="E613" s="424"/>
      <c r="F613" s="36"/>
      <c r="G613" s="29"/>
      <c r="H613" s="20"/>
      <c r="K613" s="21"/>
      <c r="L613" s="416"/>
      <c r="M613" s="417"/>
      <c r="N613" s="417"/>
      <c r="O613" s="65"/>
      <c r="P613" s="156"/>
      <c r="Q613" s="156"/>
      <c r="R613" s="166"/>
      <c r="S613" s="167"/>
      <c r="T613" s="314"/>
      <c r="W613" s="449"/>
      <c r="X613" s="42"/>
      <c r="Y613" s="43"/>
      <c r="Z613" s="44"/>
      <c r="AA613" s="44"/>
      <c r="AB613" s="43"/>
      <c r="AC613" s="450"/>
      <c r="AD613" s="43"/>
      <c r="AE613" s="43"/>
      <c r="AF613" s="43"/>
      <c r="AG613" s="43"/>
      <c r="AH613" s="43"/>
      <c r="AI613" s="43"/>
      <c r="AJ613" s="43"/>
      <c r="AK613" s="43"/>
      <c r="AL613" s="43"/>
      <c r="AM613" s="43"/>
      <c r="AN613" s="44"/>
      <c r="AO613" s="45"/>
      <c r="AP613" s="45"/>
      <c r="AQ613" s="1198" t="s">
        <v>4833</v>
      </c>
      <c r="AR613" s="1281"/>
      <c r="AS613" s="1281"/>
      <c r="AT613" s="1299"/>
      <c r="AU613" s="101">
        <f>ROUND(ROUND(H611*V600,0)*AS616,0)</f>
        <v>398</v>
      </c>
      <c r="AV613" s="31"/>
    </row>
    <row r="614" spans="1:48" ht="17.100000000000001" customHeight="1" x14ac:dyDescent="0.15">
      <c r="A614" s="32">
        <v>43</v>
      </c>
      <c r="B614" s="33" t="s">
        <v>7384</v>
      </c>
      <c r="C614" s="34" t="s">
        <v>7385</v>
      </c>
      <c r="D614" s="422"/>
      <c r="E614" s="424"/>
      <c r="F614" s="36"/>
      <c r="G614" s="29"/>
      <c r="H614" s="20"/>
      <c r="K614" s="21"/>
      <c r="L614" s="418"/>
      <c r="M614" s="419"/>
      <c r="N614" s="419"/>
      <c r="O614" s="23"/>
      <c r="P614" s="167"/>
      <c r="Q614" s="167"/>
      <c r="R614" s="166"/>
      <c r="S614" s="167"/>
      <c r="T614" s="314"/>
      <c r="W614" s="449"/>
      <c r="X614" s="1271" t="s">
        <v>4824</v>
      </c>
      <c r="Y614" s="1202"/>
      <c r="Z614" s="1202"/>
      <c r="AA614" s="1202"/>
      <c r="AB614" s="1202"/>
      <c r="AC614" s="42" t="s">
        <v>4825</v>
      </c>
      <c r="AD614" s="99"/>
      <c r="AE614" s="99"/>
      <c r="AF614" s="99"/>
      <c r="AG614" s="99"/>
      <c r="AH614" s="99"/>
      <c r="AI614" s="43"/>
      <c r="AJ614" s="43"/>
      <c r="AK614" s="43"/>
      <c r="AL614" s="43"/>
      <c r="AM614" s="43"/>
      <c r="AN614" s="44" t="s">
        <v>17</v>
      </c>
      <c r="AO614" s="1157">
        <f>$AO$8</f>
        <v>0.7</v>
      </c>
      <c r="AP614" s="1157"/>
      <c r="AQ614" s="1268"/>
      <c r="AR614" s="1269"/>
      <c r="AS614" s="1269"/>
      <c r="AT614" s="1270"/>
      <c r="AU614" s="101">
        <f>ROUND(ROUND(ROUND(H611*V600,0)*AO614,0)*AS616,0)</f>
        <v>278</v>
      </c>
      <c r="AV614" s="31"/>
    </row>
    <row r="615" spans="1:48" ht="17.100000000000001" customHeight="1" x14ac:dyDescent="0.15">
      <c r="A615" s="32">
        <v>43</v>
      </c>
      <c r="B615" s="33" t="s">
        <v>7386</v>
      </c>
      <c r="C615" s="34" t="s">
        <v>7387</v>
      </c>
      <c r="D615" s="422"/>
      <c r="E615" s="424"/>
      <c r="F615" s="36"/>
      <c r="G615" s="29"/>
      <c r="H615" s="20"/>
      <c r="K615" s="21"/>
      <c r="L615" s="420"/>
      <c r="M615" s="421"/>
      <c r="N615" s="421"/>
      <c r="O615" s="26"/>
      <c r="P615" s="27"/>
      <c r="Q615" s="27"/>
      <c r="R615" s="166"/>
      <c r="S615" s="167"/>
      <c r="T615" s="314"/>
      <c r="W615" s="449"/>
      <c r="X615" s="1272"/>
      <c r="Y615" s="1273"/>
      <c r="Z615" s="1273"/>
      <c r="AA615" s="1273"/>
      <c r="AB615" s="1273"/>
      <c r="AC615" s="42" t="s">
        <v>4827</v>
      </c>
      <c r="AD615" s="99"/>
      <c r="AE615" s="99"/>
      <c r="AF615" s="99"/>
      <c r="AG615" s="99"/>
      <c r="AH615" s="99"/>
      <c r="AI615" s="43"/>
      <c r="AJ615" s="43"/>
      <c r="AK615" s="43"/>
      <c r="AL615" s="43"/>
      <c r="AM615" s="43"/>
      <c r="AN615" s="44" t="s">
        <v>17</v>
      </c>
      <c r="AO615" s="1157">
        <f>$AO$9</f>
        <v>0.5</v>
      </c>
      <c r="AP615" s="1157"/>
      <c r="AQ615" s="20"/>
      <c r="AR615" s="4"/>
      <c r="AS615" s="4"/>
      <c r="AT615" s="21"/>
      <c r="AU615" s="101">
        <f>ROUND(ROUND(ROUND(H611*V600,0)*AO615,0)*AS616,0)</f>
        <v>200</v>
      </c>
      <c r="AV615" s="31"/>
    </row>
    <row r="616" spans="1:48" ht="17.100000000000001" customHeight="1" x14ac:dyDescent="0.15">
      <c r="A616" s="32">
        <v>43</v>
      </c>
      <c r="B616" s="33" t="s">
        <v>7388</v>
      </c>
      <c r="C616" s="34" t="s">
        <v>7389</v>
      </c>
      <c r="D616" s="422"/>
      <c r="E616" s="424"/>
      <c r="F616" s="36"/>
      <c r="G616" s="29"/>
      <c r="H616" s="20"/>
      <c r="K616" s="21"/>
      <c r="L616" s="1271" t="s">
        <v>4829</v>
      </c>
      <c r="M616" s="1202"/>
      <c r="N616" s="1202"/>
      <c r="O616" s="1202"/>
      <c r="P616" s="1202"/>
      <c r="Q616" s="1202"/>
      <c r="R616" s="418"/>
      <c r="S616" s="419"/>
      <c r="T616" s="425"/>
      <c r="W616" s="449"/>
      <c r="X616" s="42"/>
      <c r="Y616" s="43"/>
      <c r="Z616" s="44"/>
      <c r="AA616" s="44"/>
      <c r="AB616" s="43"/>
      <c r="AC616" s="450"/>
      <c r="AD616" s="43"/>
      <c r="AE616" s="43"/>
      <c r="AF616" s="43"/>
      <c r="AG616" s="43"/>
      <c r="AH616" s="43"/>
      <c r="AI616" s="43"/>
      <c r="AJ616" s="43"/>
      <c r="AK616" s="43"/>
      <c r="AL616" s="43"/>
      <c r="AM616" s="43"/>
      <c r="AN616" s="44"/>
      <c r="AO616" s="45"/>
      <c r="AP616" s="45"/>
      <c r="AQ616" s="20"/>
      <c r="AR616" s="23" t="s">
        <v>17</v>
      </c>
      <c r="AS616" s="1158">
        <f>AS604</f>
        <v>0.95</v>
      </c>
      <c r="AT616" s="1159"/>
      <c r="AU616" s="101">
        <f>ROUND(ROUND(ROUND(H611*P618,0)*V600,0)*AS616,0)</f>
        <v>385</v>
      </c>
      <c r="AV616" s="31"/>
    </row>
    <row r="617" spans="1:48" ht="17.100000000000001" customHeight="1" x14ac:dyDescent="0.15">
      <c r="A617" s="32">
        <v>43</v>
      </c>
      <c r="B617" s="33" t="s">
        <v>7390</v>
      </c>
      <c r="C617" s="34" t="s">
        <v>7391</v>
      </c>
      <c r="D617" s="422"/>
      <c r="E617" s="424"/>
      <c r="F617" s="36"/>
      <c r="G617" s="29"/>
      <c r="H617" s="20"/>
      <c r="K617" s="21"/>
      <c r="L617" s="1228"/>
      <c r="M617" s="1283"/>
      <c r="N617" s="1283"/>
      <c r="O617" s="1283"/>
      <c r="P617" s="1283"/>
      <c r="Q617" s="1283"/>
      <c r="R617" s="418"/>
      <c r="S617" s="419"/>
      <c r="T617" s="425"/>
      <c r="W617" s="449"/>
      <c r="X617" s="1271" t="s">
        <v>4824</v>
      </c>
      <c r="Y617" s="1202"/>
      <c r="Z617" s="1202"/>
      <c r="AA617" s="1202"/>
      <c r="AB617" s="1202"/>
      <c r="AC617" s="42" t="s">
        <v>4825</v>
      </c>
      <c r="AD617" s="99"/>
      <c r="AE617" s="99"/>
      <c r="AF617" s="99"/>
      <c r="AG617" s="99"/>
      <c r="AH617" s="99"/>
      <c r="AI617" s="43"/>
      <c r="AJ617" s="43"/>
      <c r="AK617" s="43"/>
      <c r="AL617" s="43"/>
      <c r="AM617" s="43"/>
      <c r="AN617" s="44" t="s">
        <v>17</v>
      </c>
      <c r="AO617" s="1157">
        <f>$AO$8</f>
        <v>0.7</v>
      </c>
      <c r="AP617" s="1157"/>
      <c r="AQ617" s="20"/>
      <c r="AR617" s="4"/>
      <c r="AS617" s="4"/>
      <c r="AT617" s="21"/>
      <c r="AU617" s="101">
        <f>ROUND(ROUND(ROUND(ROUND(H611*P618,0)*V600,0)*AO617,0)*AS616,0)</f>
        <v>270</v>
      </c>
      <c r="AV617" s="31"/>
    </row>
    <row r="618" spans="1:48" ht="17.100000000000001" customHeight="1" x14ac:dyDescent="0.15">
      <c r="A618" s="32">
        <v>43</v>
      </c>
      <c r="B618" s="33" t="s">
        <v>7392</v>
      </c>
      <c r="C618" s="34" t="s">
        <v>7393</v>
      </c>
      <c r="D618" s="422"/>
      <c r="E618" s="424"/>
      <c r="F618" s="36"/>
      <c r="G618" s="29"/>
      <c r="H618" s="20"/>
      <c r="K618" s="21"/>
      <c r="L618" s="420"/>
      <c r="M618" s="421"/>
      <c r="N618" s="421"/>
      <c r="O618" s="26" t="s">
        <v>17</v>
      </c>
      <c r="P618" s="1180">
        <f>$P$12</f>
        <v>0.96499999999999997</v>
      </c>
      <c r="Q618" s="1180"/>
      <c r="R618" s="166"/>
      <c r="S618" s="167"/>
      <c r="T618" s="314"/>
      <c r="W618" s="449"/>
      <c r="X618" s="1272"/>
      <c r="Y618" s="1273"/>
      <c r="Z618" s="1273"/>
      <c r="AA618" s="1273"/>
      <c r="AB618" s="1273"/>
      <c r="AC618" s="42" t="s">
        <v>4827</v>
      </c>
      <c r="AD618" s="99"/>
      <c r="AE618" s="99"/>
      <c r="AF618" s="99"/>
      <c r="AG618" s="99"/>
      <c r="AH618" s="99"/>
      <c r="AI618" s="43"/>
      <c r="AJ618" s="43"/>
      <c r="AK618" s="43"/>
      <c r="AL618" s="43"/>
      <c r="AM618" s="43"/>
      <c r="AN618" s="44" t="s">
        <v>17</v>
      </c>
      <c r="AO618" s="1157">
        <f>$AO$9</f>
        <v>0.5</v>
      </c>
      <c r="AP618" s="1157"/>
      <c r="AQ618" s="24"/>
      <c r="AR618" s="25"/>
      <c r="AS618" s="25"/>
      <c r="AT618" s="38"/>
      <c r="AU618" s="101">
        <f>ROUND(ROUND(ROUND(ROUND(H611*P618,0)*V600,0)*AO618,0)*AS616,0)</f>
        <v>193</v>
      </c>
      <c r="AV618" s="31"/>
    </row>
    <row r="619" spans="1:48" ht="17.100000000000001" customHeight="1" x14ac:dyDescent="0.15">
      <c r="A619" s="32">
        <v>43</v>
      </c>
      <c r="B619" s="33" t="s">
        <v>7394</v>
      </c>
      <c r="C619" s="34" t="s">
        <v>7395</v>
      </c>
      <c r="D619" s="422"/>
      <c r="E619" s="424"/>
      <c r="F619" s="36"/>
      <c r="G619" s="29"/>
      <c r="H619" s="1085" t="s">
        <v>4853</v>
      </c>
      <c r="I619" s="1086"/>
      <c r="J619" s="1086"/>
      <c r="K619" s="1087"/>
      <c r="L619" s="416"/>
      <c r="M619" s="417"/>
      <c r="N619" s="417"/>
      <c r="O619" s="65"/>
      <c r="P619" s="156"/>
      <c r="Q619" s="156"/>
      <c r="R619" s="166"/>
      <c r="S619" s="167"/>
      <c r="T619" s="167"/>
      <c r="U619" s="463"/>
      <c r="V619" s="70"/>
      <c r="W619" s="464"/>
      <c r="X619" s="43"/>
      <c r="Y619" s="43"/>
      <c r="Z619" s="44"/>
      <c r="AA619" s="44"/>
      <c r="AB619" s="43"/>
      <c r="AC619" s="450"/>
      <c r="AD619" s="43"/>
      <c r="AE619" s="43"/>
      <c r="AF619" s="43"/>
      <c r="AG619" s="43"/>
      <c r="AH619" s="43"/>
      <c r="AI619" s="43"/>
      <c r="AJ619" s="43"/>
      <c r="AK619" s="43"/>
      <c r="AL619" s="43"/>
      <c r="AM619" s="43"/>
      <c r="AN619" s="44"/>
      <c r="AO619" s="45"/>
      <c r="AP619" s="45"/>
      <c r="AQ619" s="25"/>
      <c r="AR619" s="25"/>
      <c r="AS619" s="25"/>
      <c r="AT619" s="25"/>
      <c r="AU619" s="35">
        <f>ROUND(H623*V600,0)</f>
        <v>347</v>
      </c>
      <c r="AV619" s="31"/>
    </row>
    <row r="620" spans="1:48" ht="17.100000000000001" customHeight="1" x14ac:dyDescent="0.15">
      <c r="A620" s="32">
        <v>43</v>
      </c>
      <c r="B620" s="33" t="s">
        <v>7396</v>
      </c>
      <c r="C620" s="34" t="s">
        <v>7397</v>
      </c>
      <c r="D620" s="422"/>
      <c r="E620" s="424"/>
      <c r="F620" s="29"/>
      <c r="G620" s="29"/>
      <c r="H620" s="1088"/>
      <c r="I620" s="1089"/>
      <c r="J620" s="1089"/>
      <c r="K620" s="1090"/>
      <c r="L620" s="418"/>
      <c r="M620" s="419"/>
      <c r="N620" s="419"/>
      <c r="O620" s="23"/>
      <c r="P620" s="167"/>
      <c r="Q620" s="167"/>
      <c r="R620" s="166"/>
      <c r="S620" s="167"/>
      <c r="T620" s="167"/>
      <c r="U620" s="463"/>
      <c r="V620" s="70"/>
      <c r="W620" s="464"/>
      <c r="X620" s="1202" t="s">
        <v>4824</v>
      </c>
      <c r="Y620" s="1202"/>
      <c r="Z620" s="1202"/>
      <c r="AA620" s="1202"/>
      <c r="AB620" s="1202"/>
      <c r="AC620" s="42" t="s">
        <v>4825</v>
      </c>
      <c r="AD620" s="99"/>
      <c r="AE620" s="99"/>
      <c r="AF620" s="99"/>
      <c r="AG620" s="99"/>
      <c r="AH620" s="99"/>
      <c r="AI620" s="43"/>
      <c r="AJ620" s="43"/>
      <c r="AK620" s="43"/>
      <c r="AL620" s="43"/>
      <c r="AM620" s="43"/>
      <c r="AN620" s="44" t="s">
        <v>17</v>
      </c>
      <c r="AO620" s="1157">
        <f>$AO$8</f>
        <v>0.7</v>
      </c>
      <c r="AP620" s="1157"/>
      <c r="AQ620" s="43"/>
      <c r="AR620" s="43"/>
      <c r="AS620" s="43"/>
      <c r="AT620" s="43"/>
      <c r="AU620" s="101">
        <f>ROUND(ROUND(H623*V600,0)*AO620,0)</f>
        <v>243</v>
      </c>
      <c r="AV620" s="31"/>
    </row>
    <row r="621" spans="1:48" ht="17.100000000000001" customHeight="1" x14ac:dyDescent="0.15">
      <c r="A621" s="32">
        <v>43</v>
      </c>
      <c r="B621" s="33" t="s">
        <v>7398</v>
      </c>
      <c r="C621" s="34" t="s">
        <v>7399</v>
      </c>
      <c r="D621" s="422"/>
      <c r="E621" s="424"/>
      <c r="F621" s="29"/>
      <c r="G621" s="29"/>
      <c r="H621" s="1088"/>
      <c r="I621" s="1089"/>
      <c r="J621" s="1089"/>
      <c r="K621" s="1090"/>
      <c r="L621" s="420"/>
      <c r="M621" s="421"/>
      <c r="N621" s="421"/>
      <c r="O621" s="26"/>
      <c r="P621" s="27"/>
      <c r="Q621" s="27"/>
      <c r="R621" s="166"/>
      <c r="S621" s="167"/>
      <c r="T621" s="167"/>
      <c r="U621" s="463"/>
      <c r="V621" s="70"/>
      <c r="W621" s="464"/>
      <c r="X621" s="1273"/>
      <c r="Y621" s="1273"/>
      <c r="Z621" s="1273"/>
      <c r="AA621" s="1273"/>
      <c r="AB621" s="1273"/>
      <c r="AC621" s="42" t="s">
        <v>4827</v>
      </c>
      <c r="AD621" s="99"/>
      <c r="AE621" s="99"/>
      <c r="AF621" s="99"/>
      <c r="AG621" s="99"/>
      <c r="AH621" s="99"/>
      <c r="AI621" s="43"/>
      <c r="AJ621" s="43"/>
      <c r="AK621" s="43"/>
      <c r="AL621" s="43"/>
      <c r="AM621" s="43"/>
      <c r="AN621" s="44" t="s">
        <v>17</v>
      </c>
      <c r="AO621" s="1157">
        <f>$AO$9</f>
        <v>0.5</v>
      </c>
      <c r="AP621" s="1157"/>
      <c r="AQ621" s="43"/>
      <c r="AR621" s="43"/>
      <c r="AS621" s="43"/>
      <c r="AT621" s="43"/>
      <c r="AU621" s="101">
        <f>ROUND(ROUND(H623*V600,0)*AO621,0)</f>
        <v>174</v>
      </c>
      <c r="AV621" s="31"/>
    </row>
    <row r="622" spans="1:48" ht="17.100000000000001" customHeight="1" x14ac:dyDescent="0.15">
      <c r="A622" s="32">
        <v>43</v>
      </c>
      <c r="B622" s="33" t="s">
        <v>7400</v>
      </c>
      <c r="C622" s="34" t="s">
        <v>7401</v>
      </c>
      <c r="D622" s="422"/>
      <c r="E622" s="424"/>
      <c r="F622" s="29"/>
      <c r="G622" s="29"/>
      <c r="H622" s="1088"/>
      <c r="I622" s="1089"/>
      <c r="J622" s="1089"/>
      <c r="K622" s="1090"/>
      <c r="L622" s="1271" t="s">
        <v>4829</v>
      </c>
      <c r="M622" s="1202"/>
      <c r="N622" s="1202"/>
      <c r="O622" s="1202"/>
      <c r="P622" s="1202"/>
      <c r="Q622" s="1202"/>
      <c r="R622" s="418"/>
      <c r="S622" s="419"/>
      <c r="T622" s="419"/>
      <c r="U622" s="463"/>
      <c r="V622" s="70"/>
      <c r="W622" s="464"/>
      <c r="X622" s="43"/>
      <c r="Y622" s="43"/>
      <c r="Z622" s="44"/>
      <c r="AA622" s="44"/>
      <c r="AB622" s="43"/>
      <c r="AC622" s="450"/>
      <c r="AD622" s="43"/>
      <c r="AE622" s="43"/>
      <c r="AF622" s="43"/>
      <c r="AG622" s="43"/>
      <c r="AH622" s="43"/>
      <c r="AI622" s="43"/>
      <c r="AJ622" s="43"/>
      <c r="AK622" s="43"/>
      <c r="AL622" s="43"/>
      <c r="AM622" s="43"/>
      <c r="AN622" s="44"/>
      <c r="AO622" s="45"/>
      <c r="AP622" s="45"/>
      <c r="AQ622" s="43"/>
      <c r="AR622" s="43"/>
      <c r="AS622" s="25"/>
      <c r="AT622" s="25"/>
      <c r="AU622" s="101">
        <f>ROUND(ROUND(H623*P624,0)*V600,0)</f>
        <v>335</v>
      </c>
      <c r="AV622" s="31"/>
    </row>
    <row r="623" spans="1:48" ht="17.100000000000001" customHeight="1" x14ac:dyDescent="0.15">
      <c r="A623" s="32">
        <v>43</v>
      </c>
      <c r="B623" s="33" t="s">
        <v>7402</v>
      </c>
      <c r="C623" s="34" t="s">
        <v>7403</v>
      </c>
      <c r="D623" s="422"/>
      <c r="E623" s="424"/>
      <c r="F623" s="29"/>
      <c r="G623" s="29"/>
      <c r="H623" s="1280">
        <f>'15就労移行支援(基本)'!K203</f>
        <v>693</v>
      </c>
      <c r="I623" s="1108"/>
      <c r="J623" s="4" t="s">
        <v>21</v>
      </c>
      <c r="K623" s="22"/>
      <c r="L623" s="1228"/>
      <c r="M623" s="1283"/>
      <c r="N623" s="1283"/>
      <c r="O623" s="1283"/>
      <c r="P623" s="1283"/>
      <c r="Q623" s="1283"/>
      <c r="R623" s="418"/>
      <c r="S623" s="419"/>
      <c r="T623" s="419"/>
      <c r="U623" s="463"/>
      <c r="V623" s="70"/>
      <c r="W623" s="464"/>
      <c r="X623" s="1202" t="s">
        <v>4824</v>
      </c>
      <c r="Y623" s="1202"/>
      <c r="Z623" s="1202"/>
      <c r="AA623" s="1202"/>
      <c r="AB623" s="1202"/>
      <c r="AC623" s="42" t="s">
        <v>4825</v>
      </c>
      <c r="AD623" s="99"/>
      <c r="AE623" s="99"/>
      <c r="AF623" s="99"/>
      <c r="AG623" s="99"/>
      <c r="AH623" s="99"/>
      <c r="AI623" s="43"/>
      <c r="AJ623" s="43"/>
      <c r="AK623" s="43"/>
      <c r="AL623" s="43"/>
      <c r="AM623" s="43"/>
      <c r="AN623" s="44" t="s">
        <v>17</v>
      </c>
      <c r="AO623" s="1157">
        <f>$AO$8</f>
        <v>0.7</v>
      </c>
      <c r="AP623" s="1157"/>
      <c r="AQ623" s="25"/>
      <c r="AR623" s="25"/>
      <c r="AS623" s="25"/>
      <c r="AT623" s="25"/>
      <c r="AU623" s="101">
        <f>ROUND(ROUND(ROUND(H623*P624,0)*V600,0)*AO623,0)</f>
        <v>235</v>
      </c>
      <c r="AV623" s="31"/>
    </row>
    <row r="624" spans="1:48" ht="17.100000000000001" customHeight="1" x14ac:dyDescent="0.15">
      <c r="A624" s="32">
        <v>43</v>
      </c>
      <c r="B624" s="33" t="s">
        <v>7404</v>
      </c>
      <c r="C624" s="34" t="s">
        <v>7405</v>
      </c>
      <c r="D624" s="422"/>
      <c r="E624" s="424"/>
      <c r="F624" s="29"/>
      <c r="G624" s="29"/>
      <c r="H624" s="418"/>
      <c r="I624" s="419"/>
      <c r="J624" s="419"/>
      <c r="K624" s="425"/>
      <c r="L624" s="420"/>
      <c r="M624" s="421"/>
      <c r="N624" s="421"/>
      <c r="O624" s="26" t="s">
        <v>17</v>
      </c>
      <c r="P624" s="1180">
        <f>$P$12</f>
        <v>0.96499999999999997</v>
      </c>
      <c r="Q624" s="1180"/>
      <c r="R624" s="166"/>
      <c r="S624" s="167"/>
      <c r="T624" s="167"/>
      <c r="U624" s="463"/>
      <c r="V624" s="70"/>
      <c r="W624" s="464"/>
      <c r="X624" s="1273"/>
      <c r="Y624" s="1273"/>
      <c r="Z624" s="1273"/>
      <c r="AA624" s="1273"/>
      <c r="AB624" s="1273"/>
      <c r="AC624" s="42" t="s">
        <v>4827</v>
      </c>
      <c r="AD624" s="99"/>
      <c r="AE624" s="99"/>
      <c r="AF624" s="99"/>
      <c r="AG624" s="99"/>
      <c r="AH624" s="99"/>
      <c r="AI624" s="43"/>
      <c r="AJ624" s="43"/>
      <c r="AK624" s="43"/>
      <c r="AL624" s="43"/>
      <c r="AM624" s="43"/>
      <c r="AN624" s="44" t="s">
        <v>17</v>
      </c>
      <c r="AO624" s="1157">
        <f>$AO$9</f>
        <v>0.5</v>
      </c>
      <c r="AP624" s="1157"/>
      <c r="AQ624" s="25"/>
      <c r="AR624" s="25"/>
      <c r="AS624" s="25"/>
      <c r="AT624" s="25"/>
      <c r="AU624" s="101">
        <f>ROUND(ROUND(ROUND(H623*P624,0)*V600,0)*AO624,0)</f>
        <v>168</v>
      </c>
      <c r="AV624" s="31"/>
    </row>
    <row r="625" spans="1:48" ht="17.100000000000001" customHeight="1" x14ac:dyDescent="0.15">
      <c r="A625" s="32">
        <v>43</v>
      </c>
      <c r="B625" s="33" t="s">
        <v>7406</v>
      </c>
      <c r="C625" s="34" t="s">
        <v>7407</v>
      </c>
      <c r="D625" s="422"/>
      <c r="E625" s="424"/>
      <c r="F625" s="29"/>
      <c r="G625" s="29"/>
      <c r="H625" s="20"/>
      <c r="K625" s="21"/>
      <c r="L625" s="416"/>
      <c r="M625" s="417"/>
      <c r="N625" s="417"/>
      <c r="O625" s="65"/>
      <c r="P625" s="156"/>
      <c r="Q625" s="156"/>
      <c r="R625" s="166"/>
      <c r="S625" s="167"/>
      <c r="T625" s="314"/>
      <c r="W625" s="449"/>
      <c r="X625" s="42"/>
      <c r="Y625" s="43"/>
      <c r="Z625" s="44"/>
      <c r="AA625" s="44"/>
      <c r="AB625" s="43"/>
      <c r="AC625" s="450"/>
      <c r="AD625" s="43"/>
      <c r="AE625" s="43"/>
      <c r="AF625" s="43"/>
      <c r="AG625" s="43"/>
      <c r="AH625" s="43"/>
      <c r="AI625" s="43"/>
      <c r="AJ625" s="43"/>
      <c r="AK625" s="43"/>
      <c r="AL625" s="43"/>
      <c r="AM625" s="43"/>
      <c r="AN625" s="44"/>
      <c r="AO625" s="45"/>
      <c r="AP625" s="45"/>
      <c r="AQ625" s="1198" t="s">
        <v>4833</v>
      </c>
      <c r="AR625" s="1281"/>
      <c r="AS625" s="1281"/>
      <c r="AT625" s="1299"/>
      <c r="AU625" s="101">
        <f>ROUND(ROUND(H623*V600,0)*AS628,0)</f>
        <v>330</v>
      </c>
      <c r="AV625" s="31"/>
    </row>
    <row r="626" spans="1:48" ht="17.100000000000001" customHeight="1" x14ac:dyDescent="0.15">
      <c r="A626" s="32">
        <v>43</v>
      </c>
      <c r="B626" s="33" t="s">
        <v>7408</v>
      </c>
      <c r="C626" s="34" t="s">
        <v>7409</v>
      </c>
      <c r="D626" s="422"/>
      <c r="E626" s="424"/>
      <c r="F626" s="29"/>
      <c r="G626" s="29"/>
      <c r="H626" s="20"/>
      <c r="K626" s="21"/>
      <c r="L626" s="418"/>
      <c r="M626" s="419"/>
      <c r="N626" s="419"/>
      <c r="O626" s="23"/>
      <c r="P626" s="167"/>
      <c r="Q626" s="167"/>
      <c r="R626" s="166"/>
      <c r="S626" s="167"/>
      <c r="T626" s="314"/>
      <c r="W626" s="449"/>
      <c r="X626" s="1271" t="s">
        <v>4824</v>
      </c>
      <c r="Y626" s="1202"/>
      <c r="Z626" s="1202"/>
      <c r="AA626" s="1202"/>
      <c r="AB626" s="1202"/>
      <c r="AC626" s="42" t="s">
        <v>4825</v>
      </c>
      <c r="AD626" s="99"/>
      <c r="AE626" s="99"/>
      <c r="AF626" s="99"/>
      <c r="AG626" s="99"/>
      <c r="AH626" s="99"/>
      <c r="AI626" s="43"/>
      <c r="AJ626" s="43"/>
      <c r="AK626" s="43"/>
      <c r="AL626" s="43"/>
      <c r="AM626" s="43"/>
      <c r="AN626" s="44" t="s">
        <v>17</v>
      </c>
      <c r="AO626" s="1157">
        <f>$AO$8</f>
        <v>0.7</v>
      </c>
      <c r="AP626" s="1157"/>
      <c r="AQ626" s="1268"/>
      <c r="AR626" s="1269"/>
      <c r="AS626" s="1269"/>
      <c r="AT626" s="1270"/>
      <c r="AU626" s="101">
        <f>ROUND(ROUND(ROUND(H623*V600,0)*AO626,0)*AS628,0)</f>
        <v>231</v>
      </c>
      <c r="AV626" s="31"/>
    </row>
    <row r="627" spans="1:48" ht="17.100000000000001" customHeight="1" x14ac:dyDescent="0.15">
      <c r="A627" s="32">
        <v>43</v>
      </c>
      <c r="B627" s="33" t="s">
        <v>7410</v>
      </c>
      <c r="C627" s="34" t="s">
        <v>7411</v>
      </c>
      <c r="D627" s="422"/>
      <c r="E627" s="424"/>
      <c r="F627" s="29"/>
      <c r="G627" s="29"/>
      <c r="H627" s="20"/>
      <c r="K627" s="21"/>
      <c r="L627" s="420"/>
      <c r="M627" s="421"/>
      <c r="N627" s="421"/>
      <c r="O627" s="26"/>
      <c r="P627" s="27"/>
      <c r="Q627" s="27"/>
      <c r="R627" s="166"/>
      <c r="S627" s="167"/>
      <c r="T627" s="314"/>
      <c r="W627" s="449"/>
      <c r="X627" s="1272"/>
      <c r="Y627" s="1273"/>
      <c r="Z627" s="1273"/>
      <c r="AA627" s="1273"/>
      <c r="AB627" s="1273"/>
      <c r="AC627" s="42" t="s">
        <v>4827</v>
      </c>
      <c r="AD627" s="99"/>
      <c r="AE627" s="99"/>
      <c r="AF627" s="99"/>
      <c r="AG627" s="99"/>
      <c r="AH627" s="99"/>
      <c r="AI627" s="43"/>
      <c r="AJ627" s="43"/>
      <c r="AK627" s="43"/>
      <c r="AL627" s="43"/>
      <c r="AM627" s="43"/>
      <c r="AN627" s="44" t="s">
        <v>17</v>
      </c>
      <c r="AO627" s="1157">
        <f>$AO$9</f>
        <v>0.5</v>
      </c>
      <c r="AP627" s="1157"/>
      <c r="AQ627" s="20"/>
      <c r="AR627" s="4"/>
      <c r="AS627" s="4"/>
      <c r="AT627" s="21"/>
      <c r="AU627" s="101">
        <f>ROUND(ROUND(ROUND(H623*V600,0)*AO627,0)*AS628,0)</f>
        <v>165</v>
      </c>
      <c r="AV627" s="31"/>
    </row>
    <row r="628" spans="1:48" ht="17.100000000000001" customHeight="1" x14ac:dyDescent="0.15">
      <c r="A628" s="32">
        <v>43</v>
      </c>
      <c r="B628" s="33" t="s">
        <v>7412</v>
      </c>
      <c r="C628" s="34" t="s">
        <v>7413</v>
      </c>
      <c r="D628" s="422"/>
      <c r="E628" s="424"/>
      <c r="F628" s="29"/>
      <c r="G628" s="29"/>
      <c r="H628" s="20"/>
      <c r="K628" s="21"/>
      <c r="L628" s="1271" t="s">
        <v>4829</v>
      </c>
      <c r="M628" s="1202"/>
      <c r="N628" s="1202"/>
      <c r="O628" s="1202"/>
      <c r="P628" s="1202"/>
      <c r="Q628" s="1202"/>
      <c r="R628" s="418"/>
      <c r="S628" s="419"/>
      <c r="T628" s="425"/>
      <c r="W628" s="449"/>
      <c r="X628" s="42"/>
      <c r="Y628" s="43"/>
      <c r="Z628" s="44"/>
      <c r="AA628" s="44"/>
      <c r="AB628" s="43"/>
      <c r="AC628" s="450"/>
      <c r="AD628" s="43"/>
      <c r="AE628" s="43"/>
      <c r="AF628" s="43"/>
      <c r="AG628" s="43"/>
      <c r="AH628" s="43"/>
      <c r="AI628" s="43"/>
      <c r="AJ628" s="43"/>
      <c r="AK628" s="43"/>
      <c r="AL628" s="43"/>
      <c r="AM628" s="43"/>
      <c r="AN628" s="44"/>
      <c r="AO628" s="45"/>
      <c r="AP628" s="45"/>
      <c r="AQ628" s="20"/>
      <c r="AR628" s="23" t="s">
        <v>17</v>
      </c>
      <c r="AS628" s="1158">
        <f>AS616</f>
        <v>0.95</v>
      </c>
      <c r="AT628" s="1159"/>
      <c r="AU628" s="101">
        <f>ROUND(ROUND(ROUND(H623*P630,0)*V600,0)*AS628,0)</f>
        <v>318</v>
      </c>
      <c r="AV628" s="31"/>
    </row>
    <row r="629" spans="1:48" ht="17.100000000000001" customHeight="1" x14ac:dyDescent="0.15">
      <c r="A629" s="32">
        <v>43</v>
      </c>
      <c r="B629" s="33" t="s">
        <v>7414</v>
      </c>
      <c r="C629" s="34" t="s">
        <v>7415</v>
      </c>
      <c r="D629" s="422"/>
      <c r="E629" s="424"/>
      <c r="F629" s="29"/>
      <c r="G629" s="29"/>
      <c r="H629" s="20"/>
      <c r="K629" s="21"/>
      <c r="L629" s="1228"/>
      <c r="M629" s="1283"/>
      <c r="N629" s="1283"/>
      <c r="O629" s="1283"/>
      <c r="P629" s="1283"/>
      <c r="Q629" s="1283"/>
      <c r="R629" s="418"/>
      <c r="S629" s="419"/>
      <c r="T629" s="425"/>
      <c r="W629" s="449"/>
      <c r="X629" s="1271" t="s">
        <v>4824</v>
      </c>
      <c r="Y629" s="1202"/>
      <c r="Z629" s="1202"/>
      <c r="AA629" s="1202"/>
      <c r="AB629" s="1202"/>
      <c r="AC629" s="42" t="s">
        <v>4825</v>
      </c>
      <c r="AD629" s="99"/>
      <c r="AE629" s="99"/>
      <c r="AF629" s="99"/>
      <c r="AG629" s="99"/>
      <c r="AH629" s="99"/>
      <c r="AI629" s="43"/>
      <c r="AJ629" s="43"/>
      <c r="AK629" s="43"/>
      <c r="AL629" s="43"/>
      <c r="AM629" s="43"/>
      <c r="AN629" s="44" t="s">
        <v>17</v>
      </c>
      <c r="AO629" s="1157">
        <f>$AO$8</f>
        <v>0.7</v>
      </c>
      <c r="AP629" s="1157"/>
      <c r="AQ629" s="20"/>
      <c r="AR629" s="4"/>
      <c r="AS629" s="4"/>
      <c r="AT629" s="21"/>
      <c r="AU629" s="101">
        <f>ROUND(ROUND(ROUND(ROUND(H623*P630,0)*V600,0)*AO629,0)*AS628,0)</f>
        <v>223</v>
      </c>
      <c r="AV629" s="31"/>
    </row>
    <row r="630" spans="1:48" ht="17.100000000000001" customHeight="1" x14ac:dyDescent="0.15">
      <c r="A630" s="32">
        <v>43</v>
      </c>
      <c r="B630" s="33" t="s">
        <v>7416</v>
      </c>
      <c r="C630" s="34" t="s">
        <v>7417</v>
      </c>
      <c r="D630" s="422"/>
      <c r="E630" s="424"/>
      <c r="F630" s="29"/>
      <c r="G630" s="29"/>
      <c r="H630" s="20"/>
      <c r="K630" s="21"/>
      <c r="L630" s="420"/>
      <c r="M630" s="421"/>
      <c r="N630" s="421"/>
      <c r="O630" s="26" t="s">
        <v>17</v>
      </c>
      <c r="P630" s="1180">
        <f>$P$12</f>
        <v>0.96499999999999997</v>
      </c>
      <c r="Q630" s="1180"/>
      <c r="R630" s="166"/>
      <c r="S630" s="167"/>
      <c r="T630" s="314"/>
      <c r="W630" s="449"/>
      <c r="X630" s="1272"/>
      <c r="Y630" s="1273"/>
      <c r="Z630" s="1273"/>
      <c r="AA630" s="1273"/>
      <c r="AB630" s="1273"/>
      <c r="AC630" s="42" t="s">
        <v>4827</v>
      </c>
      <c r="AD630" s="99"/>
      <c r="AE630" s="99"/>
      <c r="AF630" s="99"/>
      <c r="AG630" s="99"/>
      <c r="AH630" s="99"/>
      <c r="AI630" s="43"/>
      <c r="AJ630" s="43"/>
      <c r="AK630" s="43"/>
      <c r="AL630" s="43"/>
      <c r="AM630" s="43"/>
      <c r="AN630" s="44" t="s">
        <v>17</v>
      </c>
      <c r="AO630" s="1157">
        <f>$AO$9</f>
        <v>0.5</v>
      </c>
      <c r="AP630" s="1157"/>
      <c r="AQ630" s="24"/>
      <c r="AR630" s="25"/>
      <c r="AS630" s="25"/>
      <c r="AT630" s="38"/>
      <c r="AU630" s="101">
        <f>ROUND(ROUND(ROUND(ROUND(H623*P630,0)*V600,0)*AO630,0)*AS628,0)</f>
        <v>160</v>
      </c>
      <c r="AV630" s="31"/>
    </row>
    <row r="631" spans="1:48" ht="17.100000000000001" customHeight="1" x14ac:dyDescent="0.15">
      <c r="A631" s="32">
        <v>43</v>
      </c>
      <c r="B631" s="33" t="s">
        <v>7418</v>
      </c>
      <c r="C631" s="34" t="s">
        <v>7419</v>
      </c>
      <c r="D631" s="422"/>
      <c r="E631" s="424"/>
      <c r="F631" s="36"/>
      <c r="G631" s="29"/>
      <c r="H631" s="1085" t="s">
        <v>4866</v>
      </c>
      <c r="I631" s="1086"/>
      <c r="J631" s="1086"/>
      <c r="K631" s="1087"/>
      <c r="L631" s="416"/>
      <c r="M631" s="417"/>
      <c r="N631" s="417"/>
      <c r="O631" s="65"/>
      <c r="P631" s="156"/>
      <c r="Q631" s="156"/>
      <c r="R631" s="1301" t="s">
        <v>6169</v>
      </c>
      <c r="S631" s="1311"/>
      <c r="T631" s="1312"/>
      <c r="U631" s="1219" t="s">
        <v>7011</v>
      </c>
      <c r="V631" s="1219"/>
      <c r="W631" s="1220"/>
      <c r="X631" s="43"/>
      <c r="Y631" s="43"/>
      <c r="Z631" s="44"/>
      <c r="AA631" s="44"/>
      <c r="AB631" s="43"/>
      <c r="AC631" s="450"/>
      <c r="AD631" s="43"/>
      <c r="AE631" s="43"/>
      <c r="AF631" s="43"/>
      <c r="AG631" s="43"/>
      <c r="AH631" s="43"/>
      <c r="AI631" s="43"/>
      <c r="AJ631" s="43"/>
      <c r="AK631" s="43"/>
      <c r="AL631" s="43"/>
      <c r="AM631" s="43"/>
      <c r="AN631" s="44"/>
      <c r="AO631" s="45"/>
      <c r="AP631" s="45"/>
      <c r="AQ631" s="43"/>
      <c r="AR631" s="43"/>
      <c r="AS631" s="43"/>
      <c r="AT631" s="43"/>
      <c r="AU631" s="35">
        <f>ROUND(H635*V636,0)</f>
        <v>298</v>
      </c>
      <c r="AV631" s="31"/>
    </row>
    <row r="632" spans="1:48" ht="17.100000000000001" customHeight="1" x14ac:dyDescent="0.15">
      <c r="A632" s="32">
        <v>43</v>
      </c>
      <c r="B632" s="33" t="s">
        <v>7420</v>
      </c>
      <c r="C632" s="34" t="s">
        <v>7421</v>
      </c>
      <c r="D632" s="422"/>
      <c r="E632" s="424"/>
      <c r="F632" s="29"/>
      <c r="G632" s="29"/>
      <c r="H632" s="1088"/>
      <c r="I632" s="1089"/>
      <c r="J632" s="1089"/>
      <c r="K632" s="1090"/>
      <c r="L632" s="418"/>
      <c r="M632" s="419"/>
      <c r="N632" s="419"/>
      <c r="O632" s="23"/>
      <c r="P632" s="167"/>
      <c r="Q632" s="167"/>
      <c r="R632" s="1313"/>
      <c r="S632" s="1314"/>
      <c r="T632" s="1315"/>
      <c r="U632" s="1309"/>
      <c r="V632" s="1309"/>
      <c r="W632" s="1310"/>
      <c r="X632" s="1202" t="s">
        <v>4824</v>
      </c>
      <c r="Y632" s="1202"/>
      <c r="Z632" s="1202"/>
      <c r="AA632" s="1202"/>
      <c r="AB632" s="1202"/>
      <c r="AC632" s="42" t="s">
        <v>4825</v>
      </c>
      <c r="AD632" s="99"/>
      <c r="AE632" s="99"/>
      <c r="AF632" s="99"/>
      <c r="AG632" s="99"/>
      <c r="AH632" s="99"/>
      <c r="AI632" s="43"/>
      <c r="AJ632" s="43"/>
      <c r="AK632" s="43"/>
      <c r="AL632" s="43"/>
      <c r="AM632" s="43"/>
      <c r="AN632" s="44" t="s">
        <v>17</v>
      </c>
      <c r="AO632" s="1157">
        <f>$AO$8</f>
        <v>0.7</v>
      </c>
      <c r="AP632" s="1157"/>
      <c r="AQ632" s="43"/>
      <c r="AR632" s="43"/>
      <c r="AS632" s="43"/>
      <c r="AT632" s="43"/>
      <c r="AU632" s="101">
        <f>ROUND(ROUND(H635*V636,0)*AO632,0)</f>
        <v>209</v>
      </c>
      <c r="AV632" s="31"/>
    </row>
    <row r="633" spans="1:48" ht="17.100000000000001" customHeight="1" x14ac:dyDescent="0.15">
      <c r="A633" s="32">
        <v>43</v>
      </c>
      <c r="B633" s="33" t="s">
        <v>7422</v>
      </c>
      <c r="C633" s="34" t="s">
        <v>7423</v>
      </c>
      <c r="D633" s="422"/>
      <c r="E633" s="424"/>
      <c r="F633" s="29"/>
      <c r="G633" s="29"/>
      <c r="H633" s="1088"/>
      <c r="I633" s="1089"/>
      <c r="J633" s="1089"/>
      <c r="K633" s="1090"/>
      <c r="L633" s="420"/>
      <c r="M633" s="421"/>
      <c r="N633" s="421"/>
      <c r="O633" s="26"/>
      <c r="P633" s="27"/>
      <c r="Q633" s="27"/>
      <c r="R633" s="1313"/>
      <c r="S633" s="1314"/>
      <c r="T633" s="1315"/>
      <c r="U633" s="1309"/>
      <c r="V633" s="1309"/>
      <c r="W633" s="1310"/>
      <c r="X633" s="1273"/>
      <c r="Y633" s="1273"/>
      <c r="Z633" s="1273"/>
      <c r="AA633" s="1273"/>
      <c r="AB633" s="1273"/>
      <c r="AC633" s="42" t="s">
        <v>4827</v>
      </c>
      <c r="AD633" s="99"/>
      <c r="AE633" s="99"/>
      <c r="AF633" s="99"/>
      <c r="AG633" s="99"/>
      <c r="AH633" s="99"/>
      <c r="AI633" s="43"/>
      <c r="AJ633" s="43"/>
      <c r="AK633" s="43"/>
      <c r="AL633" s="43"/>
      <c r="AM633" s="43"/>
      <c r="AN633" s="44" t="s">
        <v>17</v>
      </c>
      <c r="AO633" s="1157">
        <f>$AO$9</f>
        <v>0.5</v>
      </c>
      <c r="AP633" s="1157"/>
      <c r="AQ633" s="43"/>
      <c r="AR633" s="43"/>
      <c r="AS633" s="43"/>
      <c r="AT633" s="43"/>
      <c r="AU633" s="101">
        <f>ROUND(ROUND(H635*V636,0)*AO633,0)</f>
        <v>149</v>
      </c>
      <c r="AV633" s="31"/>
    </row>
    <row r="634" spans="1:48" ht="17.100000000000001" customHeight="1" x14ac:dyDescent="0.15">
      <c r="A634" s="32">
        <v>43</v>
      </c>
      <c r="B634" s="33" t="s">
        <v>7424</v>
      </c>
      <c r="C634" s="34" t="s">
        <v>7425</v>
      </c>
      <c r="D634" s="422"/>
      <c r="E634" s="424"/>
      <c r="F634" s="29"/>
      <c r="G634" s="29"/>
      <c r="H634" s="1088"/>
      <c r="I634" s="1089"/>
      <c r="J634" s="1089"/>
      <c r="K634" s="1090"/>
      <c r="L634" s="1271" t="s">
        <v>4829</v>
      </c>
      <c r="M634" s="1202"/>
      <c r="N634" s="1202"/>
      <c r="O634" s="1202"/>
      <c r="P634" s="1202"/>
      <c r="Q634" s="1202"/>
      <c r="R634" s="1313"/>
      <c r="S634" s="1314"/>
      <c r="T634" s="1315"/>
      <c r="U634" s="1069"/>
      <c r="V634" s="1069"/>
      <c r="W634" s="1070"/>
      <c r="X634" s="43"/>
      <c r="Y634" s="43"/>
      <c r="Z634" s="44"/>
      <c r="AA634" s="44"/>
      <c r="AB634" s="43"/>
      <c r="AC634" s="450"/>
      <c r="AD634" s="43"/>
      <c r="AE634" s="43"/>
      <c r="AF634" s="43"/>
      <c r="AG634" s="43"/>
      <c r="AH634" s="43"/>
      <c r="AI634" s="43"/>
      <c r="AJ634" s="43"/>
      <c r="AK634" s="43"/>
      <c r="AL634" s="43"/>
      <c r="AM634" s="43"/>
      <c r="AN634" s="44"/>
      <c r="AO634" s="45"/>
      <c r="AP634" s="45"/>
      <c r="AQ634" s="43"/>
      <c r="AR634" s="43"/>
      <c r="AS634" s="25"/>
      <c r="AT634" s="25"/>
      <c r="AU634" s="101">
        <f>ROUND(ROUND(H635*P636,0)*V636,0)</f>
        <v>288</v>
      </c>
      <c r="AV634" s="31"/>
    </row>
    <row r="635" spans="1:48" ht="17.100000000000001" customHeight="1" x14ac:dyDescent="0.15">
      <c r="A635" s="32">
        <v>43</v>
      </c>
      <c r="B635" s="33" t="s">
        <v>7426</v>
      </c>
      <c r="C635" s="34" t="s">
        <v>7427</v>
      </c>
      <c r="D635" s="422"/>
      <c r="E635" s="424"/>
      <c r="F635" s="29"/>
      <c r="G635" s="29"/>
      <c r="H635" s="1280">
        <f>'15就労移行支援(基本)'!K215</f>
        <v>596</v>
      </c>
      <c r="I635" s="1108"/>
      <c r="J635" s="4" t="s">
        <v>21</v>
      </c>
      <c r="K635" s="22"/>
      <c r="L635" s="1228"/>
      <c r="M635" s="1283"/>
      <c r="N635" s="1283"/>
      <c r="O635" s="1283"/>
      <c r="P635" s="1283"/>
      <c r="Q635" s="1283"/>
      <c r="R635" s="1313"/>
      <c r="S635" s="1314"/>
      <c r="T635" s="1315"/>
      <c r="W635" s="449"/>
      <c r="X635" s="1271" t="s">
        <v>4824</v>
      </c>
      <c r="Y635" s="1202"/>
      <c r="Z635" s="1202"/>
      <c r="AA635" s="1202"/>
      <c r="AB635" s="1202"/>
      <c r="AC635" s="42" t="s">
        <v>4825</v>
      </c>
      <c r="AD635" s="99"/>
      <c r="AE635" s="99"/>
      <c r="AF635" s="99"/>
      <c r="AG635" s="99"/>
      <c r="AH635" s="99"/>
      <c r="AI635" s="43"/>
      <c r="AJ635" s="43"/>
      <c r="AK635" s="43"/>
      <c r="AL635" s="43"/>
      <c r="AM635" s="43"/>
      <c r="AN635" s="44" t="s">
        <v>17</v>
      </c>
      <c r="AO635" s="1157">
        <f>$AO$8</f>
        <v>0.7</v>
      </c>
      <c r="AP635" s="1157"/>
      <c r="AQ635" s="25"/>
      <c r="AR635" s="25"/>
      <c r="AS635" s="25"/>
      <c r="AT635" s="25"/>
      <c r="AU635" s="101">
        <f>ROUND(ROUND(ROUND(H635*P636,0)*V636,0)*AO635,0)</f>
        <v>202</v>
      </c>
      <c r="AV635" s="31"/>
    </row>
    <row r="636" spans="1:48" ht="17.100000000000001" customHeight="1" x14ac:dyDescent="0.15">
      <c r="A636" s="32">
        <v>43</v>
      </c>
      <c r="B636" s="33" t="s">
        <v>7428</v>
      </c>
      <c r="C636" s="34" t="s">
        <v>7429</v>
      </c>
      <c r="D636" s="422"/>
      <c r="E636" s="424"/>
      <c r="F636" s="29"/>
      <c r="G636" s="29"/>
      <c r="H636" s="418"/>
      <c r="I636" s="419"/>
      <c r="J636" s="419"/>
      <c r="K636" s="425"/>
      <c r="L636" s="420"/>
      <c r="M636" s="421"/>
      <c r="N636" s="421"/>
      <c r="O636" s="26" t="s">
        <v>17</v>
      </c>
      <c r="P636" s="1180">
        <f>$P$12</f>
        <v>0.96499999999999997</v>
      </c>
      <c r="Q636" s="1180"/>
      <c r="R636" s="1276"/>
      <c r="S636" s="1277"/>
      <c r="T636" s="1278"/>
      <c r="U636" s="23" t="s">
        <v>17</v>
      </c>
      <c r="V636" s="1158">
        <f>V600</f>
        <v>0.5</v>
      </c>
      <c r="W636" s="1159"/>
      <c r="X636" s="1272"/>
      <c r="Y636" s="1273"/>
      <c r="Z636" s="1273"/>
      <c r="AA636" s="1273"/>
      <c r="AB636" s="1273"/>
      <c r="AC636" s="42" t="s">
        <v>4827</v>
      </c>
      <c r="AD636" s="99"/>
      <c r="AE636" s="99"/>
      <c r="AF636" s="99"/>
      <c r="AG636" s="99"/>
      <c r="AH636" s="99"/>
      <c r="AI636" s="43"/>
      <c r="AJ636" s="43"/>
      <c r="AK636" s="43"/>
      <c r="AL636" s="43"/>
      <c r="AM636" s="43"/>
      <c r="AN636" s="44" t="s">
        <v>17</v>
      </c>
      <c r="AO636" s="1157">
        <f>$AO$9</f>
        <v>0.5</v>
      </c>
      <c r="AP636" s="1157"/>
      <c r="AQ636" s="25"/>
      <c r="AR636" s="25"/>
      <c r="AS636" s="25"/>
      <c r="AT636" s="25"/>
      <c r="AU636" s="101">
        <f>ROUND(ROUND(ROUND(H635*P636,0)*V636,0)*AO636,0)</f>
        <v>144</v>
      </c>
      <c r="AV636" s="31"/>
    </row>
    <row r="637" spans="1:48" ht="17.100000000000001" customHeight="1" x14ac:dyDescent="0.15">
      <c r="A637" s="32">
        <v>43</v>
      </c>
      <c r="B637" s="33" t="s">
        <v>7430</v>
      </c>
      <c r="C637" s="34" t="s">
        <v>7431</v>
      </c>
      <c r="D637" s="422"/>
      <c r="E637" s="424"/>
      <c r="F637" s="29"/>
      <c r="G637" s="29"/>
      <c r="H637" s="20"/>
      <c r="K637" s="21"/>
      <c r="L637" s="416"/>
      <c r="M637" s="417"/>
      <c r="N637" s="417"/>
      <c r="O637" s="65"/>
      <c r="P637" s="156"/>
      <c r="Q637" s="156"/>
      <c r="R637" s="166"/>
      <c r="S637" s="167"/>
      <c r="T637" s="314"/>
      <c r="W637" s="449"/>
      <c r="X637" s="42"/>
      <c r="Y637" s="43"/>
      <c r="Z637" s="44"/>
      <c r="AA637" s="44"/>
      <c r="AB637" s="43"/>
      <c r="AC637" s="450"/>
      <c r="AD637" s="43"/>
      <c r="AE637" s="43"/>
      <c r="AF637" s="43"/>
      <c r="AG637" s="43"/>
      <c r="AH637" s="43"/>
      <c r="AI637" s="43"/>
      <c r="AJ637" s="43"/>
      <c r="AK637" s="43"/>
      <c r="AL637" s="43"/>
      <c r="AM637" s="43"/>
      <c r="AN637" s="44"/>
      <c r="AO637" s="45"/>
      <c r="AP637" s="45"/>
      <c r="AQ637" s="1198" t="s">
        <v>4833</v>
      </c>
      <c r="AR637" s="1281"/>
      <c r="AS637" s="1281"/>
      <c r="AT637" s="1299"/>
      <c r="AU637" s="101">
        <f>ROUND(ROUND(H635*V636,0)*AS640,0)</f>
        <v>283</v>
      </c>
      <c r="AV637" s="31"/>
    </row>
    <row r="638" spans="1:48" ht="17.100000000000001" customHeight="1" x14ac:dyDescent="0.15">
      <c r="A638" s="32">
        <v>43</v>
      </c>
      <c r="B638" s="33" t="s">
        <v>7432</v>
      </c>
      <c r="C638" s="34" t="s">
        <v>7433</v>
      </c>
      <c r="D638" s="422"/>
      <c r="E638" s="424"/>
      <c r="F638" s="29"/>
      <c r="G638" s="29"/>
      <c r="H638" s="20"/>
      <c r="K638" s="21"/>
      <c r="L638" s="418"/>
      <c r="M638" s="419"/>
      <c r="N638" s="419"/>
      <c r="O638" s="23"/>
      <c r="P638" s="167"/>
      <c r="Q638" s="167"/>
      <c r="R638" s="166"/>
      <c r="S638" s="167"/>
      <c r="T638" s="314"/>
      <c r="W638" s="449"/>
      <c r="X638" s="1271" t="s">
        <v>4824</v>
      </c>
      <c r="Y638" s="1202"/>
      <c r="Z638" s="1202"/>
      <c r="AA638" s="1202"/>
      <c r="AB638" s="1202"/>
      <c r="AC638" s="42" t="s">
        <v>4825</v>
      </c>
      <c r="AD638" s="99"/>
      <c r="AE638" s="99"/>
      <c r="AF638" s="99"/>
      <c r="AG638" s="99"/>
      <c r="AH638" s="99"/>
      <c r="AI638" s="43"/>
      <c r="AJ638" s="43"/>
      <c r="AK638" s="43"/>
      <c r="AL638" s="43"/>
      <c r="AM638" s="43"/>
      <c r="AN638" s="44" t="s">
        <v>17</v>
      </c>
      <c r="AO638" s="1157">
        <f>$AO$8</f>
        <v>0.7</v>
      </c>
      <c r="AP638" s="1157"/>
      <c r="AQ638" s="1268"/>
      <c r="AR638" s="1269"/>
      <c r="AS638" s="1269"/>
      <c r="AT638" s="1270"/>
      <c r="AU638" s="101">
        <f>ROUND(ROUND(ROUND(H635*V636,0)*AO638,0)*AS640,0)</f>
        <v>199</v>
      </c>
      <c r="AV638" s="31"/>
    </row>
    <row r="639" spans="1:48" ht="17.100000000000001" customHeight="1" x14ac:dyDescent="0.15">
      <c r="A639" s="32">
        <v>43</v>
      </c>
      <c r="B639" s="33" t="s">
        <v>7434</v>
      </c>
      <c r="C639" s="34" t="s">
        <v>7435</v>
      </c>
      <c r="D639" s="422"/>
      <c r="E639" s="424"/>
      <c r="F639" s="29"/>
      <c r="G639" s="29"/>
      <c r="H639" s="20"/>
      <c r="K639" s="21"/>
      <c r="L639" s="420"/>
      <c r="M639" s="421"/>
      <c r="N639" s="421"/>
      <c r="O639" s="26"/>
      <c r="P639" s="27"/>
      <c r="Q639" s="27"/>
      <c r="R639" s="166"/>
      <c r="S639" s="167"/>
      <c r="T639" s="314"/>
      <c r="W639" s="449"/>
      <c r="X639" s="1272"/>
      <c r="Y639" s="1273"/>
      <c r="Z639" s="1273"/>
      <c r="AA639" s="1273"/>
      <c r="AB639" s="1273"/>
      <c r="AC639" s="42" t="s">
        <v>4827</v>
      </c>
      <c r="AD639" s="99"/>
      <c r="AE639" s="99"/>
      <c r="AF639" s="99"/>
      <c r="AG639" s="99"/>
      <c r="AH639" s="99"/>
      <c r="AI639" s="43"/>
      <c r="AJ639" s="43"/>
      <c r="AK639" s="43"/>
      <c r="AL639" s="43"/>
      <c r="AM639" s="43"/>
      <c r="AN639" s="44" t="s">
        <v>17</v>
      </c>
      <c r="AO639" s="1157">
        <f>$AO$9</f>
        <v>0.5</v>
      </c>
      <c r="AP639" s="1157"/>
      <c r="AQ639" s="20"/>
      <c r="AR639" s="4"/>
      <c r="AS639" s="4"/>
      <c r="AT639" s="21"/>
      <c r="AU639" s="101">
        <f>ROUND(ROUND(ROUND(H635*V636,0)*AO639,0)*AS640,0)</f>
        <v>142</v>
      </c>
      <c r="AV639" s="31"/>
    </row>
    <row r="640" spans="1:48" ht="17.100000000000001" customHeight="1" x14ac:dyDescent="0.15">
      <c r="A640" s="32">
        <v>43</v>
      </c>
      <c r="B640" s="33" t="s">
        <v>7436</v>
      </c>
      <c r="C640" s="34" t="s">
        <v>7437</v>
      </c>
      <c r="D640" s="422"/>
      <c r="E640" s="424"/>
      <c r="F640" s="29"/>
      <c r="G640" s="29"/>
      <c r="H640" s="20"/>
      <c r="K640" s="21"/>
      <c r="L640" s="1271" t="s">
        <v>4829</v>
      </c>
      <c r="M640" s="1202"/>
      <c r="N640" s="1202"/>
      <c r="O640" s="1202"/>
      <c r="P640" s="1202"/>
      <c r="Q640" s="1202"/>
      <c r="R640" s="418"/>
      <c r="S640" s="419"/>
      <c r="T640" s="425"/>
      <c r="W640" s="449"/>
      <c r="X640" s="42"/>
      <c r="Y640" s="43"/>
      <c r="Z640" s="44"/>
      <c r="AA640" s="44"/>
      <c r="AB640" s="43"/>
      <c r="AC640" s="450"/>
      <c r="AD640" s="43"/>
      <c r="AE640" s="43"/>
      <c r="AF640" s="43"/>
      <c r="AG640" s="43"/>
      <c r="AH640" s="43"/>
      <c r="AI640" s="43"/>
      <c r="AJ640" s="43"/>
      <c r="AK640" s="43"/>
      <c r="AL640" s="43"/>
      <c r="AM640" s="43"/>
      <c r="AN640" s="44"/>
      <c r="AO640" s="45"/>
      <c r="AP640" s="45"/>
      <c r="AQ640" s="20"/>
      <c r="AR640" s="23" t="s">
        <v>17</v>
      </c>
      <c r="AS640" s="1158">
        <f>AS628</f>
        <v>0.95</v>
      </c>
      <c r="AT640" s="1159"/>
      <c r="AU640" s="101">
        <f>ROUND(ROUND(ROUND(H635*P642,0)*V636,0)*AS640,0)</f>
        <v>274</v>
      </c>
      <c r="AV640" s="31"/>
    </row>
    <row r="641" spans="1:48" ht="17.100000000000001" customHeight="1" x14ac:dyDescent="0.15">
      <c r="A641" s="32">
        <v>43</v>
      </c>
      <c r="B641" s="33" t="s">
        <v>7438</v>
      </c>
      <c r="C641" s="34" t="s">
        <v>7439</v>
      </c>
      <c r="D641" s="422"/>
      <c r="E641" s="424"/>
      <c r="F641" s="29"/>
      <c r="G641" s="29"/>
      <c r="H641" s="20"/>
      <c r="K641" s="21"/>
      <c r="L641" s="1228"/>
      <c r="M641" s="1283"/>
      <c r="N641" s="1283"/>
      <c r="O641" s="1283"/>
      <c r="P641" s="1283"/>
      <c r="Q641" s="1283"/>
      <c r="R641" s="418"/>
      <c r="S641" s="419"/>
      <c r="T641" s="425"/>
      <c r="W641" s="449"/>
      <c r="X641" s="1271" t="s">
        <v>4824</v>
      </c>
      <c r="Y641" s="1202"/>
      <c r="Z641" s="1202"/>
      <c r="AA641" s="1202"/>
      <c r="AB641" s="1202"/>
      <c r="AC641" s="42" t="s">
        <v>4825</v>
      </c>
      <c r="AD641" s="99"/>
      <c r="AE641" s="99"/>
      <c r="AF641" s="99"/>
      <c r="AG641" s="99"/>
      <c r="AH641" s="99"/>
      <c r="AI641" s="43"/>
      <c r="AJ641" s="43"/>
      <c r="AK641" s="43"/>
      <c r="AL641" s="43"/>
      <c r="AM641" s="43"/>
      <c r="AN641" s="44" t="s">
        <v>17</v>
      </c>
      <c r="AO641" s="1157">
        <f>$AO$8</f>
        <v>0.7</v>
      </c>
      <c r="AP641" s="1157"/>
      <c r="AQ641" s="20"/>
      <c r="AR641" s="4"/>
      <c r="AS641" s="4"/>
      <c r="AT641" s="21"/>
      <c r="AU641" s="101">
        <f>ROUND(ROUND(ROUND(ROUND(H635*P642,0)*V636,0)*AO641,0)*AS640,0)</f>
        <v>192</v>
      </c>
      <c r="AV641" s="31"/>
    </row>
    <row r="642" spans="1:48" ht="17.100000000000001" customHeight="1" x14ac:dyDescent="0.15">
      <c r="A642" s="32">
        <v>43</v>
      </c>
      <c r="B642" s="33" t="s">
        <v>7440</v>
      </c>
      <c r="C642" s="34" t="s">
        <v>7441</v>
      </c>
      <c r="D642" s="422"/>
      <c r="E642" s="424"/>
      <c r="F642" s="29"/>
      <c r="G642" s="29"/>
      <c r="H642" s="20"/>
      <c r="K642" s="21"/>
      <c r="L642" s="420"/>
      <c r="M642" s="421"/>
      <c r="N642" s="421"/>
      <c r="O642" s="26" t="s">
        <v>17</v>
      </c>
      <c r="P642" s="1180">
        <f>$P$12</f>
        <v>0.96499999999999997</v>
      </c>
      <c r="Q642" s="1180"/>
      <c r="R642" s="166"/>
      <c r="S642" s="167"/>
      <c r="T642" s="314"/>
      <c r="W642" s="449"/>
      <c r="X642" s="1272"/>
      <c r="Y642" s="1273"/>
      <c r="Z642" s="1273"/>
      <c r="AA642" s="1273"/>
      <c r="AB642" s="1273"/>
      <c r="AC642" s="42" t="s">
        <v>4827</v>
      </c>
      <c r="AD642" s="99"/>
      <c r="AE642" s="99"/>
      <c r="AF642" s="99"/>
      <c r="AG642" s="99"/>
      <c r="AH642" s="99"/>
      <c r="AI642" s="43"/>
      <c r="AJ642" s="43"/>
      <c r="AK642" s="43"/>
      <c r="AL642" s="43"/>
      <c r="AM642" s="43"/>
      <c r="AN642" s="44" t="s">
        <v>17</v>
      </c>
      <c r="AO642" s="1157">
        <f>$AO$9</f>
        <v>0.5</v>
      </c>
      <c r="AP642" s="1157"/>
      <c r="AQ642" s="24"/>
      <c r="AR642" s="25"/>
      <c r="AS642" s="25"/>
      <c r="AT642" s="38"/>
      <c r="AU642" s="101">
        <f>ROUND(ROUND(ROUND(ROUND(H635*P642,0)*V636,0)*AO642,0)*AS640,0)</f>
        <v>137</v>
      </c>
      <c r="AV642" s="31"/>
    </row>
    <row r="643" spans="1:48" ht="17.100000000000001" customHeight="1" x14ac:dyDescent="0.15">
      <c r="A643" s="32">
        <v>43</v>
      </c>
      <c r="B643" s="33" t="s">
        <v>7442</v>
      </c>
      <c r="C643" s="34" t="s">
        <v>7443</v>
      </c>
      <c r="D643" s="422"/>
      <c r="E643" s="424"/>
      <c r="F643" s="29"/>
      <c r="G643" s="29"/>
      <c r="H643" s="1085" t="s">
        <v>4879</v>
      </c>
      <c r="I643" s="1086"/>
      <c r="J643" s="1086"/>
      <c r="K643" s="1087"/>
      <c r="L643" s="416"/>
      <c r="M643" s="417"/>
      <c r="N643" s="417"/>
      <c r="O643" s="65"/>
      <c r="P643" s="156"/>
      <c r="Q643" s="156"/>
      <c r="R643" s="166"/>
      <c r="S643" s="167"/>
      <c r="T643" s="167"/>
      <c r="U643" s="463"/>
      <c r="V643" s="70"/>
      <c r="W643" s="464"/>
      <c r="X643" s="43"/>
      <c r="Y643" s="43"/>
      <c r="Z643" s="44"/>
      <c r="AA643" s="44"/>
      <c r="AB643" s="43"/>
      <c r="AC643" s="450"/>
      <c r="AD643" s="43"/>
      <c r="AE643" s="43"/>
      <c r="AF643" s="43"/>
      <c r="AG643" s="43"/>
      <c r="AH643" s="43"/>
      <c r="AI643" s="43"/>
      <c r="AJ643" s="43"/>
      <c r="AK643" s="43"/>
      <c r="AL643" s="43"/>
      <c r="AM643" s="43"/>
      <c r="AN643" s="44"/>
      <c r="AO643" s="45"/>
      <c r="AP643" s="45"/>
      <c r="AQ643" s="25"/>
      <c r="AR643" s="25"/>
      <c r="AS643" s="25"/>
      <c r="AT643" s="25"/>
      <c r="AU643" s="35">
        <f>ROUND(H647*V636,0)</f>
        <v>249</v>
      </c>
      <c r="AV643" s="31"/>
    </row>
    <row r="644" spans="1:48" ht="17.100000000000001" customHeight="1" x14ac:dyDescent="0.15">
      <c r="A644" s="32">
        <v>43</v>
      </c>
      <c r="B644" s="33" t="s">
        <v>7444</v>
      </c>
      <c r="C644" s="34" t="s">
        <v>7445</v>
      </c>
      <c r="D644" s="422"/>
      <c r="E644" s="424"/>
      <c r="F644" s="29"/>
      <c r="G644" s="29"/>
      <c r="H644" s="1088"/>
      <c r="I644" s="1089"/>
      <c r="J644" s="1089"/>
      <c r="K644" s="1090"/>
      <c r="L644" s="418"/>
      <c r="M644" s="419"/>
      <c r="N644" s="419"/>
      <c r="O644" s="23"/>
      <c r="P644" s="167"/>
      <c r="Q644" s="167"/>
      <c r="R644" s="166"/>
      <c r="S644" s="167"/>
      <c r="T644" s="167"/>
      <c r="U644" s="463"/>
      <c r="V644" s="70"/>
      <c r="W644" s="464"/>
      <c r="X644" s="1202" t="s">
        <v>4824</v>
      </c>
      <c r="Y644" s="1202"/>
      <c r="Z644" s="1202"/>
      <c r="AA644" s="1202"/>
      <c r="AB644" s="1202"/>
      <c r="AC644" s="42" t="s">
        <v>4825</v>
      </c>
      <c r="AD644" s="99"/>
      <c r="AE644" s="99"/>
      <c r="AF644" s="99"/>
      <c r="AG644" s="99"/>
      <c r="AH644" s="99"/>
      <c r="AI644" s="43"/>
      <c r="AJ644" s="43"/>
      <c r="AK644" s="43"/>
      <c r="AL644" s="43"/>
      <c r="AM644" s="43"/>
      <c r="AN644" s="44" t="s">
        <v>17</v>
      </c>
      <c r="AO644" s="1157">
        <f>$AO$8</f>
        <v>0.7</v>
      </c>
      <c r="AP644" s="1157"/>
      <c r="AQ644" s="43"/>
      <c r="AR644" s="43"/>
      <c r="AS644" s="43"/>
      <c r="AT644" s="43"/>
      <c r="AU644" s="101">
        <f>ROUND(ROUND(H647*V636,0)*AO644,0)</f>
        <v>174</v>
      </c>
      <c r="AV644" s="31"/>
    </row>
    <row r="645" spans="1:48" ht="17.100000000000001" customHeight="1" x14ac:dyDescent="0.15">
      <c r="A645" s="32">
        <v>43</v>
      </c>
      <c r="B645" s="33" t="s">
        <v>7446</v>
      </c>
      <c r="C645" s="34" t="s">
        <v>7447</v>
      </c>
      <c r="D645" s="422"/>
      <c r="E645" s="424"/>
      <c r="F645" s="29"/>
      <c r="G645" s="29"/>
      <c r="H645" s="1088"/>
      <c r="I645" s="1089"/>
      <c r="J645" s="1089"/>
      <c r="K645" s="1090"/>
      <c r="L645" s="420"/>
      <c r="M645" s="421"/>
      <c r="N645" s="421"/>
      <c r="O645" s="26"/>
      <c r="P645" s="27"/>
      <c r="Q645" s="27"/>
      <c r="R645" s="166"/>
      <c r="S645" s="167"/>
      <c r="T645" s="167"/>
      <c r="U645" s="463"/>
      <c r="V645" s="70"/>
      <c r="W645" s="464"/>
      <c r="X645" s="1273"/>
      <c r="Y645" s="1273"/>
      <c r="Z645" s="1273"/>
      <c r="AA645" s="1273"/>
      <c r="AB645" s="1273"/>
      <c r="AC645" s="42" t="s">
        <v>4827</v>
      </c>
      <c r="AD645" s="99"/>
      <c r="AE645" s="99"/>
      <c r="AF645" s="99"/>
      <c r="AG645" s="99"/>
      <c r="AH645" s="99"/>
      <c r="AI645" s="43"/>
      <c r="AJ645" s="43"/>
      <c r="AK645" s="43"/>
      <c r="AL645" s="43"/>
      <c r="AM645" s="43"/>
      <c r="AN645" s="44" t="s">
        <v>17</v>
      </c>
      <c r="AO645" s="1157">
        <f>$AO$9</f>
        <v>0.5</v>
      </c>
      <c r="AP645" s="1157"/>
      <c r="AQ645" s="43"/>
      <c r="AR645" s="43"/>
      <c r="AS645" s="43"/>
      <c r="AT645" s="43"/>
      <c r="AU645" s="101">
        <f>ROUND(ROUND(H647*V636,0)*AO645,0)</f>
        <v>125</v>
      </c>
      <c r="AV645" s="31"/>
    </row>
    <row r="646" spans="1:48" ht="17.100000000000001" customHeight="1" x14ac:dyDescent="0.15">
      <c r="A646" s="32">
        <v>43</v>
      </c>
      <c r="B646" s="33" t="s">
        <v>7448</v>
      </c>
      <c r="C646" s="34" t="s">
        <v>7449</v>
      </c>
      <c r="D646" s="422"/>
      <c r="E646" s="424"/>
      <c r="F646" s="29"/>
      <c r="G646" s="29"/>
      <c r="H646" s="1088"/>
      <c r="I646" s="1089"/>
      <c r="J646" s="1089"/>
      <c r="K646" s="1090"/>
      <c r="L646" s="1271" t="s">
        <v>4829</v>
      </c>
      <c r="M646" s="1202"/>
      <c r="N646" s="1202"/>
      <c r="O646" s="1202"/>
      <c r="P646" s="1202"/>
      <c r="Q646" s="1202"/>
      <c r="R646" s="418"/>
      <c r="S646" s="419"/>
      <c r="T646" s="419"/>
      <c r="U646" s="463"/>
      <c r="V646" s="70"/>
      <c r="W646" s="464"/>
      <c r="X646" s="43"/>
      <c r="Y646" s="43"/>
      <c r="Z646" s="44"/>
      <c r="AA646" s="44"/>
      <c r="AB646" s="43"/>
      <c r="AC646" s="450"/>
      <c r="AD646" s="43"/>
      <c r="AE646" s="43"/>
      <c r="AF646" s="43"/>
      <c r="AG646" s="43"/>
      <c r="AH646" s="43"/>
      <c r="AI646" s="43"/>
      <c r="AJ646" s="43"/>
      <c r="AK646" s="43"/>
      <c r="AL646" s="43"/>
      <c r="AM646" s="43"/>
      <c r="AN646" s="44"/>
      <c r="AO646" s="45"/>
      <c r="AP646" s="45"/>
      <c r="AQ646" s="43"/>
      <c r="AR646" s="43"/>
      <c r="AS646" s="25"/>
      <c r="AT646" s="25"/>
      <c r="AU646" s="101">
        <f>ROUND(ROUND(H647*P648,0)*V636,0)</f>
        <v>240</v>
      </c>
      <c r="AV646" s="31"/>
    </row>
    <row r="647" spans="1:48" ht="17.100000000000001" customHeight="1" x14ac:dyDescent="0.15">
      <c r="A647" s="32">
        <v>43</v>
      </c>
      <c r="B647" s="33" t="s">
        <v>7450</v>
      </c>
      <c r="C647" s="34" t="s">
        <v>7451</v>
      </c>
      <c r="D647" s="422"/>
      <c r="E647" s="424"/>
      <c r="F647" s="29"/>
      <c r="G647" s="29"/>
      <c r="H647" s="1280">
        <f>'15就労移行支援(基本)'!K227</f>
        <v>497</v>
      </c>
      <c r="I647" s="1108"/>
      <c r="J647" s="4" t="s">
        <v>21</v>
      </c>
      <c r="K647" s="22"/>
      <c r="L647" s="1228"/>
      <c r="M647" s="1283"/>
      <c r="N647" s="1283"/>
      <c r="O647" s="1283"/>
      <c r="P647" s="1283"/>
      <c r="Q647" s="1283"/>
      <c r="R647" s="418"/>
      <c r="S647" s="419"/>
      <c r="T647" s="419"/>
      <c r="U647" s="463"/>
      <c r="V647" s="70"/>
      <c r="W647" s="464"/>
      <c r="X647" s="1202" t="s">
        <v>4824</v>
      </c>
      <c r="Y647" s="1202"/>
      <c r="Z647" s="1202"/>
      <c r="AA647" s="1202"/>
      <c r="AB647" s="1202"/>
      <c r="AC647" s="42" t="s">
        <v>4825</v>
      </c>
      <c r="AD647" s="99"/>
      <c r="AE647" s="99"/>
      <c r="AF647" s="99"/>
      <c r="AG647" s="99"/>
      <c r="AH647" s="99"/>
      <c r="AI647" s="43"/>
      <c r="AJ647" s="43"/>
      <c r="AK647" s="43"/>
      <c r="AL647" s="43"/>
      <c r="AM647" s="43"/>
      <c r="AN647" s="44" t="s">
        <v>17</v>
      </c>
      <c r="AO647" s="1157">
        <f>$AO$8</f>
        <v>0.7</v>
      </c>
      <c r="AP647" s="1157"/>
      <c r="AQ647" s="25"/>
      <c r="AR647" s="25"/>
      <c r="AS647" s="25"/>
      <c r="AT647" s="25"/>
      <c r="AU647" s="101">
        <f>ROUND(ROUND(ROUND(H647*P648,0)*V636,0)*AO647,0)</f>
        <v>168</v>
      </c>
      <c r="AV647" s="31"/>
    </row>
    <row r="648" spans="1:48" ht="17.100000000000001" customHeight="1" x14ac:dyDescent="0.15">
      <c r="A648" s="32">
        <v>43</v>
      </c>
      <c r="B648" s="33" t="s">
        <v>7452</v>
      </c>
      <c r="C648" s="34" t="s">
        <v>7453</v>
      </c>
      <c r="D648" s="422"/>
      <c r="E648" s="424"/>
      <c r="F648" s="29"/>
      <c r="G648" s="29"/>
      <c r="H648" s="418"/>
      <c r="I648" s="419"/>
      <c r="J648" s="419"/>
      <c r="K648" s="425"/>
      <c r="L648" s="420"/>
      <c r="M648" s="421"/>
      <c r="N648" s="421"/>
      <c r="O648" s="26" t="s">
        <v>17</v>
      </c>
      <c r="P648" s="1180">
        <f>$P$12</f>
        <v>0.96499999999999997</v>
      </c>
      <c r="Q648" s="1180"/>
      <c r="R648" s="166"/>
      <c r="S648" s="167"/>
      <c r="T648" s="167"/>
      <c r="U648" s="463"/>
      <c r="V648" s="70"/>
      <c r="W648" s="464"/>
      <c r="X648" s="1273"/>
      <c r="Y648" s="1273"/>
      <c r="Z648" s="1273"/>
      <c r="AA648" s="1273"/>
      <c r="AB648" s="1273"/>
      <c r="AC648" s="42" t="s">
        <v>4827</v>
      </c>
      <c r="AD648" s="99"/>
      <c r="AE648" s="99"/>
      <c r="AF648" s="99"/>
      <c r="AG648" s="99"/>
      <c r="AH648" s="99"/>
      <c r="AI648" s="43"/>
      <c r="AJ648" s="43"/>
      <c r="AK648" s="43"/>
      <c r="AL648" s="43"/>
      <c r="AM648" s="43"/>
      <c r="AN648" s="44" t="s">
        <v>17</v>
      </c>
      <c r="AO648" s="1157">
        <f>$AO$9</f>
        <v>0.5</v>
      </c>
      <c r="AP648" s="1157"/>
      <c r="AQ648" s="25"/>
      <c r="AR648" s="25"/>
      <c r="AS648" s="25"/>
      <c r="AT648" s="25"/>
      <c r="AU648" s="101">
        <f>ROUND(ROUND(ROUND(H647*P648,0)*V636,0)*AO648,0)</f>
        <v>120</v>
      </c>
      <c r="AV648" s="31"/>
    </row>
    <row r="649" spans="1:48" ht="17.100000000000001" customHeight="1" x14ac:dyDescent="0.15">
      <c r="A649" s="32">
        <v>43</v>
      </c>
      <c r="B649" s="33" t="s">
        <v>7454</v>
      </c>
      <c r="C649" s="34" t="s">
        <v>7455</v>
      </c>
      <c r="D649" s="422"/>
      <c r="E649" s="424"/>
      <c r="F649" s="29"/>
      <c r="G649" s="29"/>
      <c r="H649" s="20"/>
      <c r="K649" s="21"/>
      <c r="L649" s="416"/>
      <c r="M649" s="417"/>
      <c r="N649" s="417"/>
      <c r="O649" s="65"/>
      <c r="P649" s="156"/>
      <c r="Q649" s="156"/>
      <c r="R649" s="166"/>
      <c r="S649" s="167"/>
      <c r="T649" s="314"/>
      <c r="W649" s="449"/>
      <c r="X649" s="42"/>
      <c r="Y649" s="43"/>
      <c r="Z649" s="44"/>
      <c r="AA649" s="44"/>
      <c r="AB649" s="43"/>
      <c r="AC649" s="450"/>
      <c r="AD649" s="43"/>
      <c r="AE649" s="43"/>
      <c r="AF649" s="43"/>
      <c r="AG649" s="43"/>
      <c r="AH649" s="43"/>
      <c r="AI649" s="43"/>
      <c r="AJ649" s="43"/>
      <c r="AK649" s="43"/>
      <c r="AL649" s="43"/>
      <c r="AM649" s="43"/>
      <c r="AN649" s="44"/>
      <c r="AO649" s="45"/>
      <c r="AP649" s="45"/>
      <c r="AQ649" s="1198" t="s">
        <v>4833</v>
      </c>
      <c r="AR649" s="1281"/>
      <c r="AS649" s="1281"/>
      <c r="AT649" s="1299"/>
      <c r="AU649" s="101">
        <f>ROUND(ROUND(H647*V636,0)*AS652,0)</f>
        <v>237</v>
      </c>
      <c r="AV649" s="31"/>
    </row>
    <row r="650" spans="1:48" ht="17.100000000000001" customHeight="1" x14ac:dyDescent="0.15">
      <c r="A650" s="32">
        <v>43</v>
      </c>
      <c r="B650" s="33" t="s">
        <v>7456</v>
      </c>
      <c r="C650" s="34" t="s">
        <v>7457</v>
      </c>
      <c r="D650" s="422"/>
      <c r="E650" s="424"/>
      <c r="F650" s="29"/>
      <c r="G650" s="29"/>
      <c r="H650" s="20"/>
      <c r="K650" s="21"/>
      <c r="L650" s="418"/>
      <c r="M650" s="419"/>
      <c r="N650" s="419"/>
      <c r="O650" s="23"/>
      <c r="P650" s="167"/>
      <c r="Q650" s="167"/>
      <c r="R650" s="166"/>
      <c r="S650" s="167"/>
      <c r="T650" s="314"/>
      <c r="W650" s="449"/>
      <c r="X650" s="1271" t="s">
        <v>4824</v>
      </c>
      <c r="Y650" s="1202"/>
      <c r="Z650" s="1202"/>
      <c r="AA650" s="1202"/>
      <c r="AB650" s="1202"/>
      <c r="AC650" s="42" t="s">
        <v>4825</v>
      </c>
      <c r="AD650" s="99"/>
      <c r="AE650" s="99"/>
      <c r="AF650" s="99"/>
      <c r="AG650" s="99"/>
      <c r="AH650" s="99"/>
      <c r="AI650" s="43"/>
      <c r="AJ650" s="43"/>
      <c r="AK650" s="43"/>
      <c r="AL650" s="43"/>
      <c r="AM650" s="43"/>
      <c r="AN650" s="44" t="s">
        <v>17</v>
      </c>
      <c r="AO650" s="1157">
        <f>$AO$8</f>
        <v>0.7</v>
      </c>
      <c r="AP650" s="1157"/>
      <c r="AQ650" s="1268"/>
      <c r="AR650" s="1269"/>
      <c r="AS650" s="1269"/>
      <c r="AT650" s="1270"/>
      <c r="AU650" s="101">
        <f>ROUND(ROUND(ROUND(H647*V636,0)*AO650,0)*AS652,0)</f>
        <v>165</v>
      </c>
      <c r="AV650" s="31"/>
    </row>
    <row r="651" spans="1:48" ht="17.100000000000001" customHeight="1" x14ac:dyDescent="0.15">
      <c r="A651" s="32">
        <v>43</v>
      </c>
      <c r="B651" s="33" t="s">
        <v>7458</v>
      </c>
      <c r="C651" s="34" t="s">
        <v>7459</v>
      </c>
      <c r="D651" s="422"/>
      <c r="E651" s="424"/>
      <c r="F651" s="29"/>
      <c r="G651" s="29"/>
      <c r="H651" s="20"/>
      <c r="K651" s="21"/>
      <c r="L651" s="420"/>
      <c r="M651" s="421"/>
      <c r="N651" s="421"/>
      <c r="O651" s="26"/>
      <c r="P651" s="27"/>
      <c r="Q651" s="27"/>
      <c r="R651" s="166"/>
      <c r="S651" s="167"/>
      <c r="T651" s="314"/>
      <c r="W651" s="449"/>
      <c r="X651" s="1272"/>
      <c r="Y651" s="1273"/>
      <c r="Z651" s="1273"/>
      <c r="AA651" s="1273"/>
      <c r="AB651" s="1273"/>
      <c r="AC651" s="42" t="s">
        <v>4827</v>
      </c>
      <c r="AD651" s="99"/>
      <c r="AE651" s="99"/>
      <c r="AF651" s="99"/>
      <c r="AG651" s="99"/>
      <c r="AH651" s="99"/>
      <c r="AI651" s="43"/>
      <c r="AJ651" s="43"/>
      <c r="AK651" s="43"/>
      <c r="AL651" s="43"/>
      <c r="AM651" s="43"/>
      <c r="AN651" s="44" t="s">
        <v>17</v>
      </c>
      <c r="AO651" s="1157">
        <f>$AO$9</f>
        <v>0.5</v>
      </c>
      <c r="AP651" s="1157"/>
      <c r="AQ651" s="20"/>
      <c r="AR651" s="4"/>
      <c r="AS651" s="4"/>
      <c r="AT651" s="21"/>
      <c r="AU651" s="101">
        <f>ROUND(ROUND(ROUND(H647*V636,0)*AO651,0)*AS652,0)</f>
        <v>119</v>
      </c>
      <c r="AV651" s="31"/>
    </row>
    <row r="652" spans="1:48" ht="17.100000000000001" customHeight="1" x14ac:dyDescent="0.15">
      <c r="A652" s="32">
        <v>43</v>
      </c>
      <c r="B652" s="33" t="s">
        <v>7460</v>
      </c>
      <c r="C652" s="34" t="s">
        <v>7461</v>
      </c>
      <c r="D652" s="422"/>
      <c r="E652" s="424"/>
      <c r="F652" s="29"/>
      <c r="G652" s="29"/>
      <c r="H652" s="20"/>
      <c r="K652" s="21"/>
      <c r="L652" s="1271" t="s">
        <v>4829</v>
      </c>
      <c r="M652" s="1202"/>
      <c r="N652" s="1202"/>
      <c r="O652" s="1202"/>
      <c r="P652" s="1202"/>
      <c r="Q652" s="1202"/>
      <c r="R652" s="418"/>
      <c r="S652" s="419"/>
      <c r="T652" s="425"/>
      <c r="W652" s="449"/>
      <c r="X652" s="42"/>
      <c r="Y652" s="43"/>
      <c r="Z652" s="44"/>
      <c r="AA652" s="44"/>
      <c r="AB652" s="43"/>
      <c r="AC652" s="450"/>
      <c r="AD652" s="43"/>
      <c r="AE652" s="43"/>
      <c r="AF652" s="43"/>
      <c r="AG652" s="43"/>
      <c r="AH652" s="43"/>
      <c r="AI652" s="43"/>
      <c r="AJ652" s="43"/>
      <c r="AK652" s="43"/>
      <c r="AL652" s="43"/>
      <c r="AM652" s="43"/>
      <c r="AN652" s="44"/>
      <c r="AO652" s="45"/>
      <c r="AP652" s="45"/>
      <c r="AQ652" s="20"/>
      <c r="AR652" s="23" t="s">
        <v>17</v>
      </c>
      <c r="AS652" s="1158">
        <f>AS640</f>
        <v>0.95</v>
      </c>
      <c r="AT652" s="1159"/>
      <c r="AU652" s="101">
        <f>ROUND(ROUND(ROUND(H647*P654,0)*V636,0)*AS652,0)</f>
        <v>228</v>
      </c>
      <c r="AV652" s="31"/>
    </row>
    <row r="653" spans="1:48" ht="17.100000000000001" customHeight="1" x14ac:dyDescent="0.15">
      <c r="A653" s="32">
        <v>43</v>
      </c>
      <c r="B653" s="33" t="s">
        <v>7462</v>
      </c>
      <c r="C653" s="34" t="s">
        <v>7463</v>
      </c>
      <c r="D653" s="422"/>
      <c r="E653" s="424"/>
      <c r="F653" s="29"/>
      <c r="G653" s="29"/>
      <c r="H653" s="20"/>
      <c r="K653" s="21"/>
      <c r="L653" s="1228"/>
      <c r="M653" s="1283"/>
      <c r="N653" s="1283"/>
      <c r="O653" s="1283"/>
      <c r="P653" s="1283"/>
      <c r="Q653" s="1283"/>
      <c r="R653" s="418"/>
      <c r="S653" s="419"/>
      <c r="T653" s="425"/>
      <c r="W653" s="449"/>
      <c r="X653" s="1271" t="s">
        <v>4824</v>
      </c>
      <c r="Y653" s="1202"/>
      <c r="Z653" s="1202"/>
      <c r="AA653" s="1202"/>
      <c r="AB653" s="1202"/>
      <c r="AC653" s="42" t="s">
        <v>4825</v>
      </c>
      <c r="AD653" s="99"/>
      <c r="AE653" s="99"/>
      <c r="AF653" s="99"/>
      <c r="AG653" s="99"/>
      <c r="AH653" s="99"/>
      <c r="AI653" s="43"/>
      <c r="AJ653" s="43"/>
      <c r="AK653" s="43"/>
      <c r="AL653" s="43"/>
      <c r="AM653" s="43"/>
      <c r="AN653" s="44" t="s">
        <v>17</v>
      </c>
      <c r="AO653" s="1157">
        <f>$AO$8</f>
        <v>0.7</v>
      </c>
      <c r="AP653" s="1157"/>
      <c r="AQ653" s="20"/>
      <c r="AR653" s="4"/>
      <c r="AS653" s="4"/>
      <c r="AT653" s="21"/>
      <c r="AU653" s="101">
        <f>ROUND(ROUND(ROUND(ROUND(H647*P654,0)*V636,0)*AO653,0)*AS652,0)</f>
        <v>160</v>
      </c>
      <c r="AV653" s="31"/>
    </row>
    <row r="654" spans="1:48" ht="17.100000000000001" customHeight="1" x14ac:dyDescent="0.15">
      <c r="A654" s="32">
        <v>43</v>
      </c>
      <c r="B654" s="33" t="s">
        <v>7464</v>
      </c>
      <c r="C654" s="34" t="s">
        <v>7465</v>
      </c>
      <c r="D654" s="422"/>
      <c r="E654" s="424"/>
      <c r="F654" s="29"/>
      <c r="G654" s="29"/>
      <c r="H654" s="20"/>
      <c r="K654" s="21"/>
      <c r="L654" s="420"/>
      <c r="M654" s="421"/>
      <c r="N654" s="421"/>
      <c r="O654" s="26" t="s">
        <v>17</v>
      </c>
      <c r="P654" s="1180">
        <f>$P$12</f>
        <v>0.96499999999999997</v>
      </c>
      <c r="Q654" s="1180"/>
      <c r="R654" s="166"/>
      <c r="S654" s="167"/>
      <c r="T654" s="314"/>
      <c r="W654" s="449"/>
      <c r="X654" s="1272"/>
      <c r="Y654" s="1273"/>
      <c r="Z654" s="1273"/>
      <c r="AA654" s="1273"/>
      <c r="AB654" s="1273"/>
      <c r="AC654" s="42" t="s">
        <v>4827</v>
      </c>
      <c r="AD654" s="99"/>
      <c r="AE654" s="99"/>
      <c r="AF654" s="99"/>
      <c r="AG654" s="99"/>
      <c r="AH654" s="99"/>
      <c r="AI654" s="43"/>
      <c r="AJ654" s="43"/>
      <c r="AK654" s="43"/>
      <c r="AL654" s="43"/>
      <c r="AM654" s="43"/>
      <c r="AN654" s="44" t="s">
        <v>17</v>
      </c>
      <c r="AO654" s="1157">
        <f>$AO$9</f>
        <v>0.5</v>
      </c>
      <c r="AP654" s="1157"/>
      <c r="AQ654" s="24"/>
      <c r="AR654" s="25"/>
      <c r="AS654" s="25"/>
      <c r="AT654" s="38"/>
      <c r="AU654" s="101">
        <f>ROUND(ROUND(ROUND(ROUND(H647*P654,0)*V636,0)*AO654,0)*AS652,0)</f>
        <v>114</v>
      </c>
      <c r="AV654" s="31"/>
    </row>
    <row r="655" spans="1:48" ht="17.100000000000001" customHeight="1" x14ac:dyDescent="0.15">
      <c r="A655" s="32">
        <v>43</v>
      </c>
      <c r="B655" s="33" t="s">
        <v>7466</v>
      </c>
      <c r="C655" s="34" t="s">
        <v>7467</v>
      </c>
      <c r="D655" s="422"/>
      <c r="E655" s="424"/>
      <c r="F655" s="29"/>
      <c r="G655" s="29"/>
      <c r="H655" s="1085" t="s">
        <v>4892</v>
      </c>
      <c r="I655" s="1086"/>
      <c r="J655" s="1086"/>
      <c r="K655" s="1087"/>
      <c r="L655" s="416"/>
      <c r="M655" s="417"/>
      <c r="N655" s="417"/>
      <c r="O655" s="65"/>
      <c r="P655" s="156"/>
      <c r="Q655" s="156"/>
      <c r="R655" s="166"/>
      <c r="S655" s="167"/>
      <c r="T655" s="167"/>
      <c r="U655" s="463"/>
      <c r="V655" s="70"/>
      <c r="W655" s="464"/>
      <c r="X655" s="43"/>
      <c r="Y655" s="43"/>
      <c r="Z655" s="44"/>
      <c r="AA655" s="44"/>
      <c r="AB655" s="43"/>
      <c r="AC655" s="450"/>
      <c r="AD655" s="43"/>
      <c r="AE655" s="43"/>
      <c r="AF655" s="43"/>
      <c r="AG655" s="43"/>
      <c r="AH655" s="43"/>
      <c r="AI655" s="43"/>
      <c r="AJ655" s="43"/>
      <c r="AK655" s="43"/>
      <c r="AL655" s="43"/>
      <c r="AM655" s="43"/>
      <c r="AN655" s="44"/>
      <c r="AO655" s="45"/>
      <c r="AP655" s="45"/>
      <c r="AQ655" s="25"/>
      <c r="AR655" s="25"/>
      <c r="AS655" s="25"/>
      <c r="AT655" s="25"/>
      <c r="AU655" s="35">
        <f>ROUND(H659*V636,0)</f>
        <v>214</v>
      </c>
      <c r="AV655" s="31"/>
    </row>
    <row r="656" spans="1:48" ht="17.100000000000001" customHeight="1" x14ac:dyDescent="0.15">
      <c r="A656" s="32">
        <v>43</v>
      </c>
      <c r="B656" s="33" t="s">
        <v>7468</v>
      </c>
      <c r="C656" s="34" t="s">
        <v>7469</v>
      </c>
      <c r="D656" s="422"/>
      <c r="E656" s="424"/>
      <c r="F656" s="29"/>
      <c r="G656" s="29"/>
      <c r="H656" s="1088"/>
      <c r="I656" s="1089"/>
      <c r="J656" s="1089"/>
      <c r="K656" s="1090"/>
      <c r="L656" s="418"/>
      <c r="M656" s="419"/>
      <c r="N656" s="419"/>
      <c r="O656" s="23"/>
      <c r="P656" s="167"/>
      <c r="Q656" s="167"/>
      <c r="R656" s="166"/>
      <c r="S656" s="167"/>
      <c r="T656" s="167"/>
      <c r="U656" s="463"/>
      <c r="V656" s="70"/>
      <c r="W656" s="464"/>
      <c r="X656" s="1202" t="s">
        <v>4824</v>
      </c>
      <c r="Y656" s="1202"/>
      <c r="Z656" s="1202"/>
      <c r="AA656" s="1202"/>
      <c r="AB656" s="1202"/>
      <c r="AC656" s="42" t="s">
        <v>4825</v>
      </c>
      <c r="AD656" s="99"/>
      <c r="AE656" s="99"/>
      <c r="AF656" s="99"/>
      <c r="AG656" s="99"/>
      <c r="AH656" s="99"/>
      <c r="AI656" s="43"/>
      <c r="AJ656" s="43"/>
      <c r="AK656" s="43"/>
      <c r="AL656" s="43"/>
      <c r="AM656" s="43"/>
      <c r="AN656" s="44" t="s">
        <v>17</v>
      </c>
      <c r="AO656" s="1157">
        <f>$AO$8</f>
        <v>0.7</v>
      </c>
      <c r="AP656" s="1157"/>
      <c r="AQ656" s="43"/>
      <c r="AR656" s="43"/>
      <c r="AS656" s="43"/>
      <c r="AT656" s="43"/>
      <c r="AU656" s="101">
        <f>ROUND(ROUND(H659*V636,0)*AO656,0)</f>
        <v>150</v>
      </c>
      <c r="AV656" s="31"/>
    </row>
    <row r="657" spans="1:48" ht="17.100000000000001" customHeight="1" x14ac:dyDescent="0.15">
      <c r="A657" s="32">
        <v>43</v>
      </c>
      <c r="B657" s="33" t="s">
        <v>7470</v>
      </c>
      <c r="C657" s="34" t="s">
        <v>7471</v>
      </c>
      <c r="D657" s="422"/>
      <c r="E657" s="424"/>
      <c r="F657" s="29"/>
      <c r="G657" s="29"/>
      <c r="H657" s="1088"/>
      <c r="I657" s="1089"/>
      <c r="J657" s="1089"/>
      <c r="K657" s="1090"/>
      <c r="L657" s="420"/>
      <c r="M657" s="421"/>
      <c r="N657" s="421"/>
      <c r="O657" s="26"/>
      <c r="P657" s="27"/>
      <c r="Q657" s="27"/>
      <c r="R657" s="166"/>
      <c r="S657" s="167"/>
      <c r="T657" s="167"/>
      <c r="U657" s="463"/>
      <c r="V657" s="70"/>
      <c r="W657" s="464"/>
      <c r="X657" s="1273"/>
      <c r="Y657" s="1273"/>
      <c r="Z657" s="1273"/>
      <c r="AA657" s="1273"/>
      <c r="AB657" s="1273"/>
      <c r="AC657" s="42" t="s">
        <v>4827</v>
      </c>
      <c r="AD657" s="99"/>
      <c r="AE657" s="99"/>
      <c r="AF657" s="99"/>
      <c r="AG657" s="99"/>
      <c r="AH657" s="99"/>
      <c r="AI657" s="43"/>
      <c r="AJ657" s="43"/>
      <c r="AK657" s="43"/>
      <c r="AL657" s="43"/>
      <c r="AM657" s="43"/>
      <c r="AN657" s="44" t="s">
        <v>17</v>
      </c>
      <c r="AO657" s="1157">
        <f>$AO$9</f>
        <v>0.5</v>
      </c>
      <c r="AP657" s="1157"/>
      <c r="AQ657" s="43"/>
      <c r="AR657" s="43"/>
      <c r="AS657" s="43"/>
      <c r="AT657" s="43"/>
      <c r="AU657" s="101">
        <f>ROUND(ROUND(H659*V636,0)*AO657,0)</f>
        <v>107</v>
      </c>
      <c r="AV657" s="31"/>
    </row>
    <row r="658" spans="1:48" ht="17.100000000000001" customHeight="1" x14ac:dyDescent="0.15">
      <c r="A658" s="32">
        <v>43</v>
      </c>
      <c r="B658" s="33" t="s">
        <v>7472</v>
      </c>
      <c r="C658" s="34" t="s">
        <v>7473</v>
      </c>
      <c r="D658" s="422"/>
      <c r="E658" s="424"/>
      <c r="F658" s="29"/>
      <c r="G658" s="29"/>
      <c r="H658" s="1088"/>
      <c r="I658" s="1089"/>
      <c r="J658" s="1089"/>
      <c r="K658" s="1090"/>
      <c r="L658" s="1271" t="s">
        <v>4829</v>
      </c>
      <c r="M658" s="1202"/>
      <c r="N658" s="1202"/>
      <c r="O658" s="1202"/>
      <c r="P658" s="1202"/>
      <c r="Q658" s="1202"/>
      <c r="R658" s="418"/>
      <c r="S658" s="419"/>
      <c r="T658" s="419"/>
      <c r="U658" s="463"/>
      <c r="V658" s="70"/>
      <c r="W658" s="464"/>
      <c r="X658" s="43"/>
      <c r="Y658" s="43"/>
      <c r="Z658" s="44"/>
      <c r="AA658" s="44"/>
      <c r="AB658" s="43"/>
      <c r="AC658" s="450"/>
      <c r="AD658" s="43"/>
      <c r="AE658" s="43"/>
      <c r="AF658" s="43"/>
      <c r="AG658" s="43"/>
      <c r="AH658" s="43"/>
      <c r="AI658" s="43"/>
      <c r="AJ658" s="43"/>
      <c r="AK658" s="43"/>
      <c r="AL658" s="43"/>
      <c r="AM658" s="43"/>
      <c r="AN658" s="44"/>
      <c r="AO658" s="45"/>
      <c r="AP658" s="45"/>
      <c r="AQ658" s="43"/>
      <c r="AR658" s="43"/>
      <c r="AS658" s="25"/>
      <c r="AT658" s="25"/>
      <c r="AU658" s="101">
        <f>ROUND(ROUND(H659*P660,0)*V636,0)</f>
        <v>207</v>
      </c>
      <c r="AV658" s="31"/>
    </row>
    <row r="659" spans="1:48" ht="17.100000000000001" customHeight="1" x14ac:dyDescent="0.15">
      <c r="A659" s="32">
        <v>43</v>
      </c>
      <c r="B659" s="33" t="s">
        <v>7474</v>
      </c>
      <c r="C659" s="34" t="s">
        <v>7475</v>
      </c>
      <c r="D659" s="422"/>
      <c r="E659" s="424"/>
      <c r="F659" s="29"/>
      <c r="G659" s="29"/>
      <c r="H659" s="1280">
        <f>'15就労移行支援(基本)'!K239</f>
        <v>428</v>
      </c>
      <c r="I659" s="1108"/>
      <c r="J659" s="4" t="s">
        <v>21</v>
      </c>
      <c r="K659" s="22"/>
      <c r="L659" s="1228"/>
      <c r="M659" s="1283"/>
      <c r="N659" s="1283"/>
      <c r="O659" s="1283"/>
      <c r="P659" s="1283"/>
      <c r="Q659" s="1283"/>
      <c r="R659" s="418"/>
      <c r="S659" s="419"/>
      <c r="T659" s="419"/>
      <c r="U659" s="463"/>
      <c r="V659" s="70"/>
      <c r="W659" s="464"/>
      <c r="X659" s="1202" t="s">
        <v>4824</v>
      </c>
      <c r="Y659" s="1202"/>
      <c r="Z659" s="1202"/>
      <c r="AA659" s="1202"/>
      <c r="AB659" s="1202"/>
      <c r="AC659" s="42" t="s">
        <v>4825</v>
      </c>
      <c r="AD659" s="99"/>
      <c r="AE659" s="99"/>
      <c r="AF659" s="99"/>
      <c r="AG659" s="99"/>
      <c r="AH659" s="99"/>
      <c r="AI659" s="43"/>
      <c r="AJ659" s="43"/>
      <c r="AK659" s="43"/>
      <c r="AL659" s="43"/>
      <c r="AM659" s="43"/>
      <c r="AN659" s="44" t="s">
        <v>17</v>
      </c>
      <c r="AO659" s="1157">
        <f>$AO$8</f>
        <v>0.7</v>
      </c>
      <c r="AP659" s="1157"/>
      <c r="AQ659" s="25"/>
      <c r="AR659" s="25"/>
      <c r="AS659" s="25"/>
      <c r="AT659" s="25"/>
      <c r="AU659" s="101">
        <f>ROUND(ROUND(ROUND(H659*P660,0)*V636,0)*AO659,0)</f>
        <v>145</v>
      </c>
      <c r="AV659" s="31"/>
    </row>
    <row r="660" spans="1:48" ht="17.100000000000001" customHeight="1" x14ac:dyDescent="0.15">
      <c r="A660" s="32">
        <v>43</v>
      </c>
      <c r="B660" s="33" t="s">
        <v>7476</v>
      </c>
      <c r="C660" s="34" t="s">
        <v>7477</v>
      </c>
      <c r="D660" s="422"/>
      <c r="E660" s="424"/>
      <c r="F660" s="29"/>
      <c r="G660" s="29"/>
      <c r="H660" s="418"/>
      <c r="I660" s="419"/>
      <c r="J660" s="419"/>
      <c r="K660" s="425"/>
      <c r="L660" s="420"/>
      <c r="M660" s="421"/>
      <c r="N660" s="421"/>
      <c r="O660" s="26" t="s">
        <v>17</v>
      </c>
      <c r="P660" s="1180">
        <f>$P$12</f>
        <v>0.96499999999999997</v>
      </c>
      <c r="Q660" s="1180"/>
      <c r="R660" s="166"/>
      <c r="S660" s="167"/>
      <c r="T660" s="167"/>
      <c r="U660" s="463"/>
      <c r="V660" s="70"/>
      <c r="W660" s="464"/>
      <c r="X660" s="1273"/>
      <c r="Y660" s="1273"/>
      <c r="Z660" s="1273"/>
      <c r="AA660" s="1273"/>
      <c r="AB660" s="1273"/>
      <c r="AC660" s="42" t="s">
        <v>4827</v>
      </c>
      <c r="AD660" s="99"/>
      <c r="AE660" s="99"/>
      <c r="AF660" s="99"/>
      <c r="AG660" s="99"/>
      <c r="AH660" s="99"/>
      <c r="AI660" s="43"/>
      <c r="AJ660" s="43"/>
      <c r="AK660" s="43"/>
      <c r="AL660" s="43"/>
      <c r="AM660" s="43"/>
      <c r="AN660" s="44" t="s">
        <v>17</v>
      </c>
      <c r="AO660" s="1157">
        <f>$AO$9</f>
        <v>0.5</v>
      </c>
      <c r="AP660" s="1157"/>
      <c r="AQ660" s="25"/>
      <c r="AR660" s="25"/>
      <c r="AS660" s="25"/>
      <c r="AT660" s="25"/>
      <c r="AU660" s="101">
        <f>ROUND(ROUND(ROUND(H659*P660,0)*V636,0)*AO660,0)</f>
        <v>104</v>
      </c>
      <c r="AV660" s="31"/>
    </row>
    <row r="661" spans="1:48" ht="17.100000000000001" customHeight="1" x14ac:dyDescent="0.15">
      <c r="A661" s="32">
        <v>43</v>
      </c>
      <c r="B661" s="33" t="s">
        <v>7478</v>
      </c>
      <c r="C661" s="34" t="s">
        <v>7479</v>
      </c>
      <c r="D661" s="422"/>
      <c r="E661" s="424"/>
      <c r="F661" s="29"/>
      <c r="G661" s="29"/>
      <c r="H661" s="20"/>
      <c r="K661" s="21"/>
      <c r="L661" s="416"/>
      <c r="M661" s="417"/>
      <c r="N661" s="417"/>
      <c r="O661" s="65"/>
      <c r="P661" s="156"/>
      <c r="Q661" s="156"/>
      <c r="R661" s="166"/>
      <c r="S661" s="167"/>
      <c r="T661" s="314"/>
      <c r="W661" s="449"/>
      <c r="X661" s="42"/>
      <c r="Y661" s="43"/>
      <c r="Z661" s="44"/>
      <c r="AA661" s="44"/>
      <c r="AB661" s="43"/>
      <c r="AC661" s="450"/>
      <c r="AD661" s="43"/>
      <c r="AE661" s="43"/>
      <c r="AF661" s="43"/>
      <c r="AG661" s="43"/>
      <c r="AH661" s="43"/>
      <c r="AI661" s="43"/>
      <c r="AJ661" s="43"/>
      <c r="AK661" s="43"/>
      <c r="AL661" s="43"/>
      <c r="AM661" s="43"/>
      <c r="AN661" s="44"/>
      <c r="AO661" s="45"/>
      <c r="AP661" s="45"/>
      <c r="AQ661" s="1198" t="s">
        <v>4833</v>
      </c>
      <c r="AR661" s="1281"/>
      <c r="AS661" s="1281"/>
      <c r="AT661" s="1299"/>
      <c r="AU661" s="101">
        <f>ROUND(ROUND(H659*V636,0)*AS664,0)</f>
        <v>203</v>
      </c>
      <c r="AV661" s="31"/>
    </row>
    <row r="662" spans="1:48" ht="17.100000000000001" customHeight="1" x14ac:dyDescent="0.15">
      <c r="A662" s="32">
        <v>43</v>
      </c>
      <c r="B662" s="33" t="s">
        <v>7480</v>
      </c>
      <c r="C662" s="34" t="s">
        <v>7481</v>
      </c>
      <c r="D662" s="422"/>
      <c r="E662" s="424"/>
      <c r="F662" s="29"/>
      <c r="G662" s="29"/>
      <c r="H662" s="20"/>
      <c r="K662" s="21"/>
      <c r="L662" s="418"/>
      <c r="M662" s="419"/>
      <c r="N662" s="419"/>
      <c r="O662" s="23"/>
      <c r="P662" s="167"/>
      <c r="Q662" s="167"/>
      <c r="R662" s="166"/>
      <c r="S662" s="167"/>
      <c r="T662" s="314"/>
      <c r="W662" s="449"/>
      <c r="X662" s="1271" t="s">
        <v>4824</v>
      </c>
      <c r="Y662" s="1202"/>
      <c r="Z662" s="1202"/>
      <c r="AA662" s="1202"/>
      <c r="AB662" s="1202"/>
      <c r="AC662" s="42" t="s">
        <v>4825</v>
      </c>
      <c r="AD662" s="99"/>
      <c r="AE662" s="99"/>
      <c r="AF662" s="99"/>
      <c r="AG662" s="99"/>
      <c r="AH662" s="99"/>
      <c r="AI662" s="43"/>
      <c r="AJ662" s="43"/>
      <c r="AK662" s="43"/>
      <c r="AL662" s="43"/>
      <c r="AM662" s="43"/>
      <c r="AN662" s="44" t="s">
        <v>17</v>
      </c>
      <c r="AO662" s="1157">
        <f>$AO$8</f>
        <v>0.7</v>
      </c>
      <c r="AP662" s="1157"/>
      <c r="AQ662" s="1268"/>
      <c r="AR662" s="1269"/>
      <c r="AS662" s="1269"/>
      <c r="AT662" s="1270"/>
      <c r="AU662" s="101">
        <f>ROUND(ROUND(ROUND(H659*V636,0)*AO662,0)*AS664,0)</f>
        <v>143</v>
      </c>
      <c r="AV662" s="31"/>
    </row>
    <row r="663" spans="1:48" ht="17.100000000000001" customHeight="1" x14ac:dyDescent="0.15">
      <c r="A663" s="32">
        <v>43</v>
      </c>
      <c r="B663" s="33" t="s">
        <v>7482</v>
      </c>
      <c r="C663" s="34" t="s">
        <v>7483</v>
      </c>
      <c r="D663" s="422"/>
      <c r="E663" s="424"/>
      <c r="F663" s="29"/>
      <c r="G663" s="29"/>
      <c r="H663" s="20"/>
      <c r="K663" s="21"/>
      <c r="L663" s="420"/>
      <c r="M663" s="421"/>
      <c r="N663" s="421"/>
      <c r="O663" s="26"/>
      <c r="P663" s="27"/>
      <c r="Q663" s="27"/>
      <c r="R663" s="166"/>
      <c r="S663" s="167"/>
      <c r="T663" s="314"/>
      <c r="W663" s="449"/>
      <c r="X663" s="1272"/>
      <c r="Y663" s="1273"/>
      <c r="Z663" s="1273"/>
      <c r="AA663" s="1273"/>
      <c r="AB663" s="1273"/>
      <c r="AC663" s="42" t="s">
        <v>4827</v>
      </c>
      <c r="AD663" s="99"/>
      <c r="AE663" s="99"/>
      <c r="AF663" s="99"/>
      <c r="AG663" s="99"/>
      <c r="AH663" s="99"/>
      <c r="AI663" s="43"/>
      <c r="AJ663" s="43"/>
      <c r="AK663" s="43"/>
      <c r="AL663" s="43"/>
      <c r="AM663" s="43"/>
      <c r="AN663" s="44" t="s">
        <v>17</v>
      </c>
      <c r="AO663" s="1157">
        <f>$AO$9</f>
        <v>0.5</v>
      </c>
      <c r="AP663" s="1157"/>
      <c r="AQ663" s="20"/>
      <c r="AR663" s="4"/>
      <c r="AS663" s="4"/>
      <c r="AT663" s="21"/>
      <c r="AU663" s="101">
        <f>ROUND(ROUND(ROUND(H659*V636,0)*AO663,0)*AS664,0)</f>
        <v>102</v>
      </c>
      <c r="AV663" s="31"/>
    </row>
    <row r="664" spans="1:48" ht="17.100000000000001" customHeight="1" x14ac:dyDescent="0.15">
      <c r="A664" s="32">
        <v>43</v>
      </c>
      <c r="B664" s="33" t="s">
        <v>7484</v>
      </c>
      <c r="C664" s="34" t="s">
        <v>7485</v>
      </c>
      <c r="D664" s="422"/>
      <c r="E664" s="424"/>
      <c r="F664" s="29"/>
      <c r="G664" s="29"/>
      <c r="H664" s="20"/>
      <c r="K664" s="21"/>
      <c r="L664" s="1271" t="s">
        <v>4829</v>
      </c>
      <c r="M664" s="1202"/>
      <c r="N664" s="1202"/>
      <c r="O664" s="1202"/>
      <c r="P664" s="1202"/>
      <c r="Q664" s="1202"/>
      <c r="R664" s="418"/>
      <c r="S664" s="419"/>
      <c r="T664" s="425"/>
      <c r="W664" s="449"/>
      <c r="X664" s="42"/>
      <c r="Y664" s="43"/>
      <c r="Z664" s="44"/>
      <c r="AA664" s="44"/>
      <c r="AB664" s="43"/>
      <c r="AC664" s="450"/>
      <c r="AD664" s="43"/>
      <c r="AE664" s="43"/>
      <c r="AF664" s="43"/>
      <c r="AG664" s="43"/>
      <c r="AH664" s="43"/>
      <c r="AI664" s="43"/>
      <c r="AJ664" s="43"/>
      <c r="AK664" s="43"/>
      <c r="AL664" s="43"/>
      <c r="AM664" s="43"/>
      <c r="AN664" s="44"/>
      <c r="AO664" s="45"/>
      <c r="AP664" s="45"/>
      <c r="AQ664" s="20"/>
      <c r="AR664" s="23" t="s">
        <v>17</v>
      </c>
      <c r="AS664" s="1158">
        <f>AS652</f>
        <v>0.95</v>
      </c>
      <c r="AT664" s="1159"/>
      <c r="AU664" s="101">
        <f>ROUND(ROUND(ROUND(H659*P666,0)*V636,0)*AS664,0)</f>
        <v>197</v>
      </c>
      <c r="AV664" s="31"/>
    </row>
    <row r="665" spans="1:48" ht="17.100000000000001" customHeight="1" x14ac:dyDescent="0.15">
      <c r="A665" s="32">
        <v>43</v>
      </c>
      <c r="B665" s="33" t="s">
        <v>7486</v>
      </c>
      <c r="C665" s="34" t="s">
        <v>7487</v>
      </c>
      <c r="D665" s="422"/>
      <c r="E665" s="424"/>
      <c r="F665" s="29"/>
      <c r="G665" s="29"/>
      <c r="H665" s="20"/>
      <c r="K665" s="21"/>
      <c r="L665" s="1228"/>
      <c r="M665" s="1283"/>
      <c r="N665" s="1283"/>
      <c r="O665" s="1283"/>
      <c r="P665" s="1283"/>
      <c r="Q665" s="1283"/>
      <c r="R665" s="418"/>
      <c r="S665" s="419"/>
      <c r="T665" s="425"/>
      <c r="W665" s="449"/>
      <c r="X665" s="1271" t="s">
        <v>4824</v>
      </c>
      <c r="Y665" s="1202"/>
      <c r="Z665" s="1202"/>
      <c r="AA665" s="1202"/>
      <c r="AB665" s="1202"/>
      <c r="AC665" s="42" t="s">
        <v>4825</v>
      </c>
      <c r="AD665" s="99"/>
      <c r="AE665" s="99"/>
      <c r="AF665" s="99"/>
      <c r="AG665" s="99"/>
      <c r="AH665" s="99"/>
      <c r="AI665" s="43"/>
      <c r="AJ665" s="43"/>
      <c r="AK665" s="43"/>
      <c r="AL665" s="43"/>
      <c r="AM665" s="43"/>
      <c r="AN665" s="44" t="s">
        <v>17</v>
      </c>
      <c r="AO665" s="1157">
        <f>$AO$8</f>
        <v>0.7</v>
      </c>
      <c r="AP665" s="1157"/>
      <c r="AQ665" s="20"/>
      <c r="AR665" s="4"/>
      <c r="AS665" s="4"/>
      <c r="AT665" s="21"/>
      <c r="AU665" s="101">
        <f>ROUND(ROUND(ROUND(ROUND(H659*P666,0)*V636,0)*AO665,0)*AS664,0)</f>
        <v>138</v>
      </c>
      <c r="AV665" s="31"/>
    </row>
    <row r="666" spans="1:48" ht="17.100000000000001" customHeight="1" x14ac:dyDescent="0.15">
      <c r="A666" s="32">
        <v>43</v>
      </c>
      <c r="B666" s="33" t="s">
        <v>7488</v>
      </c>
      <c r="C666" s="34" t="s">
        <v>7489</v>
      </c>
      <c r="D666" s="422"/>
      <c r="E666" s="424"/>
      <c r="F666" s="29"/>
      <c r="G666" s="29"/>
      <c r="H666" s="20"/>
      <c r="K666" s="21"/>
      <c r="L666" s="420"/>
      <c r="M666" s="421"/>
      <c r="N666" s="421"/>
      <c r="O666" s="26" t="s">
        <v>17</v>
      </c>
      <c r="P666" s="1180">
        <f>$P$12</f>
        <v>0.96499999999999997</v>
      </c>
      <c r="Q666" s="1180"/>
      <c r="R666" s="166"/>
      <c r="S666" s="167"/>
      <c r="T666" s="314"/>
      <c r="W666" s="449"/>
      <c r="X666" s="1272"/>
      <c r="Y666" s="1273"/>
      <c r="Z666" s="1273"/>
      <c r="AA666" s="1273"/>
      <c r="AB666" s="1273"/>
      <c r="AC666" s="42" t="s">
        <v>4827</v>
      </c>
      <c r="AD666" s="99"/>
      <c r="AE666" s="99"/>
      <c r="AF666" s="99"/>
      <c r="AG666" s="99"/>
      <c r="AH666" s="99"/>
      <c r="AI666" s="43"/>
      <c r="AJ666" s="43"/>
      <c r="AK666" s="43"/>
      <c r="AL666" s="43"/>
      <c r="AM666" s="43"/>
      <c r="AN666" s="44" t="s">
        <v>17</v>
      </c>
      <c r="AO666" s="1157">
        <f>$AO$9</f>
        <v>0.5</v>
      </c>
      <c r="AP666" s="1157"/>
      <c r="AQ666" s="24"/>
      <c r="AR666" s="25"/>
      <c r="AS666" s="25"/>
      <c r="AT666" s="38"/>
      <c r="AU666" s="101">
        <f>ROUND(ROUND(ROUND(ROUND(H659*P666,0)*V636,0)*AO666,0)*AS664,0)</f>
        <v>99</v>
      </c>
      <c r="AV666" s="31"/>
    </row>
    <row r="667" spans="1:48" ht="17.100000000000001" customHeight="1" x14ac:dyDescent="0.15">
      <c r="A667" s="32">
        <v>43</v>
      </c>
      <c r="B667" s="33" t="s">
        <v>7490</v>
      </c>
      <c r="C667" s="34" t="s">
        <v>7491</v>
      </c>
      <c r="D667" s="422"/>
      <c r="E667" s="424"/>
      <c r="F667" s="36"/>
      <c r="G667" s="29"/>
      <c r="H667" s="1085" t="s">
        <v>4905</v>
      </c>
      <c r="I667" s="1086"/>
      <c r="J667" s="1086"/>
      <c r="K667" s="1087"/>
      <c r="L667" s="416"/>
      <c r="M667" s="417"/>
      <c r="N667" s="417"/>
      <c r="O667" s="65"/>
      <c r="P667" s="156"/>
      <c r="Q667" s="156"/>
      <c r="R667" s="1301" t="s">
        <v>6169</v>
      </c>
      <c r="S667" s="1311"/>
      <c r="T667" s="1312"/>
      <c r="U667" s="1219" t="s">
        <v>7011</v>
      </c>
      <c r="V667" s="1219"/>
      <c r="W667" s="1220"/>
      <c r="X667" s="43"/>
      <c r="Y667" s="43"/>
      <c r="Z667" s="44"/>
      <c r="AA667" s="44"/>
      <c r="AB667" s="43"/>
      <c r="AC667" s="450"/>
      <c r="AD667" s="43"/>
      <c r="AE667" s="43"/>
      <c r="AF667" s="43"/>
      <c r="AG667" s="43"/>
      <c r="AH667" s="43"/>
      <c r="AI667" s="43"/>
      <c r="AJ667" s="43"/>
      <c r="AK667" s="43"/>
      <c r="AL667" s="43"/>
      <c r="AM667" s="43"/>
      <c r="AN667" s="44"/>
      <c r="AO667" s="45"/>
      <c r="AP667" s="45"/>
      <c r="AQ667" s="43"/>
      <c r="AR667" s="43"/>
      <c r="AS667" s="43"/>
      <c r="AT667" s="43"/>
      <c r="AU667" s="35">
        <f>ROUND(H671*V672,0)</f>
        <v>198</v>
      </c>
      <c r="AV667" s="31"/>
    </row>
    <row r="668" spans="1:48" ht="17.100000000000001" customHeight="1" x14ac:dyDescent="0.15">
      <c r="A668" s="32">
        <v>43</v>
      </c>
      <c r="B668" s="33" t="s">
        <v>7492</v>
      </c>
      <c r="C668" s="34" t="s">
        <v>7493</v>
      </c>
      <c r="D668" s="422"/>
      <c r="E668" s="424"/>
      <c r="F668" s="29"/>
      <c r="G668" s="29"/>
      <c r="H668" s="1088"/>
      <c r="I668" s="1089"/>
      <c r="J668" s="1089"/>
      <c r="K668" s="1090"/>
      <c r="L668" s="418"/>
      <c r="M668" s="419"/>
      <c r="N668" s="419"/>
      <c r="O668" s="23"/>
      <c r="P668" s="167"/>
      <c r="Q668" s="167"/>
      <c r="R668" s="1313"/>
      <c r="S668" s="1314"/>
      <c r="T668" s="1315"/>
      <c r="U668" s="1309"/>
      <c r="V668" s="1309"/>
      <c r="W668" s="1310"/>
      <c r="X668" s="1202" t="s">
        <v>4824</v>
      </c>
      <c r="Y668" s="1202"/>
      <c r="Z668" s="1202"/>
      <c r="AA668" s="1202"/>
      <c r="AB668" s="1202"/>
      <c r="AC668" s="42" t="s">
        <v>4825</v>
      </c>
      <c r="AD668" s="99"/>
      <c r="AE668" s="99"/>
      <c r="AF668" s="99"/>
      <c r="AG668" s="99"/>
      <c r="AH668" s="99"/>
      <c r="AI668" s="43"/>
      <c r="AJ668" s="43"/>
      <c r="AK668" s="43"/>
      <c r="AL668" s="43"/>
      <c r="AM668" s="43"/>
      <c r="AN668" s="44" t="s">
        <v>17</v>
      </c>
      <c r="AO668" s="1157">
        <f>$AO$8</f>
        <v>0.7</v>
      </c>
      <c r="AP668" s="1157"/>
      <c r="AQ668" s="43"/>
      <c r="AR668" s="43"/>
      <c r="AS668" s="43"/>
      <c r="AT668" s="43"/>
      <c r="AU668" s="101">
        <f>ROUND(ROUND(H671*V672,0)*AO668,0)</f>
        <v>139</v>
      </c>
      <c r="AV668" s="31"/>
    </row>
    <row r="669" spans="1:48" ht="17.100000000000001" customHeight="1" x14ac:dyDescent="0.15">
      <c r="A669" s="32">
        <v>43</v>
      </c>
      <c r="B669" s="33" t="s">
        <v>7494</v>
      </c>
      <c r="C669" s="34" t="s">
        <v>7495</v>
      </c>
      <c r="D669" s="422"/>
      <c r="E669" s="424"/>
      <c r="F669" s="29"/>
      <c r="G669" s="29"/>
      <c r="H669" s="1088"/>
      <c r="I669" s="1089"/>
      <c r="J669" s="1089"/>
      <c r="K669" s="1090"/>
      <c r="L669" s="420"/>
      <c r="M669" s="421"/>
      <c r="N669" s="421"/>
      <c r="O669" s="26"/>
      <c r="P669" s="27"/>
      <c r="Q669" s="27"/>
      <c r="R669" s="1313"/>
      <c r="S669" s="1314"/>
      <c r="T669" s="1315"/>
      <c r="U669" s="1309"/>
      <c r="V669" s="1309"/>
      <c r="W669" s="1310"/>
      <c r="X669" s="1273"/>
      <c r="Y669" s="1273"/>
      <c r="Z669" s="1273"/>
      <c r="AA669" s="1273"/>
      <c r="AB669" s="1273"/>
      <c r="AC669" s="42" t="s">
        <v>4827</v>
      </c>
      <c r="AD669" s="99"/>
      <c r="AE669" s="99"/>
      <c r="AF669" s="99"/>
      <c r="AG669" s="99"/>
      <c r="AH669" s="99"/>
      <c r="AI669" s="43"/>
      <c r="AJ669" s="43"/>
      <c r="AK669" s="43"/>
      <c r="AL669" s="43"/>
      <c r="AM669" s="43"/>
      <c r="AN669" s="44" t="s">
        <v>17</v>
      </c>
      <c r="AO669" s="1157">
        <f>$AO$9</f>
        <v>0.5</v>
      </c>
      <c r="AP669" s="1157"/>
      <c r="AQ669" s="43"/>
      <c r="AR669" s="43"/>
      <c r="AS669" s="43"/>
      <c r="AT669" s="43"/>
      <c r="AU669" s="101">
        <f>ROUND(ROUND(H671*V672,0)*AO669,0)</f>
        <v>99</v>
      </c>
      <c r="AV669" s="31"/>
    </row>
    <row r="670" spans="1:48" ht="17.100000000000001" customHeight="1" x14ac:dyDescent="0.15">
      <c r="A670" s="32">
        <v>43</v>
      </c>
      <c r="B670" s="33" t="s">
        <v>7496</v>
      </c>
      <c r="C670" s="34" t="s">
        <v>7497</v>
      </c>
      <c r="D670" s="422"/>
      <c r="E670" s="424"/>
      <c r="F670" s="29"/>
      <c r="G670" s="29"/>
      <c r="H670" s="1088"/>
      <c r="I670" s="1089"/>
      <c r="J670" s="1089"/>
      <c r="K670" s="1090"/>
      <c r="L670" s="1271" t="s">
        <v>4829</v>
      </c>
      <c r="M670" s="1202"/>
      <c r="N670" s="1202"/>
      <c r="O670" s="1202"/>
      <c r="P670" s="1202"/>
      <c r="Q670" s="1202"/>
      <c r="R670" s="1313"/>
      <c r="S670" s="1314"/>
      <c r="T670" s="1315"/>
      <c r="U670" s="1069"/>
      <c r="V670" s="1069"/>
      <c r="W670" s="1070"/>
      <c r="X670" s="43"/>
      <c r="Y670" s="43"/>
      <c r="Z670" s="44"/>
      <c r="AA670" s="44"/>
      <c r="AB670" s="43"/>
      <c r="AC670" s="450"/>
      <c r="AD670" s="43"/>
      <c r="AE670" s="43"/>
      <c r="AF670" s="43"/>
      <c r="AG670" s="43"/>
      <c r="AH670" s="43"/>
      <c r="AI670" s="43"/>
      <c r="AJ670" s="43"/>
      <c r="AK670" s="43"/>
      <c r="AL670" s="43"/>
      <c r="AM670" s="43"/>
      <c r="AN670" s="44"/>
      <c r="AO670" s="45"/>
      <c r="AP670" s="45"/>
      <c r="AQ670" s="43"/>
      <c r="AR670" s="43"/>
      <c r="AS670" s="25"/>
      <c r="AT670" s="25"/>
      <c r="AU670" s="101">
        <f>ROUND(ROUND(H671*P672,0)*V672,0)</f>
        <v>191</v>
      </c>
      <c r="AV670" s="31"/>
    </row>
    <row r="671" spans="1:48" ht="17.100000000000001" customHeight="1" x14ac:dyDescent="0.15">
      <c r="A671" s="32">
        <v>43</v>
      </c>
      <c r="B671" s="33" t="s">
        <v>7498</v>
      </c>
      <c r="C671" s="34" t="s">
        <v>7499</v>
      </c>
      <c r="D671" s="422"/>
      <c r="E671" s="424"/>
      <c r="F671" s="29"/>
      <c r="G671" s="29"/>
      <c r="H671" s="1280">
        <f>'15就労移行支援(基本)'!K251</f>
        <v>395</v>
      </c>
      <c r="I671" s="1108"/>
      <c r="J671" s="4" t="s">
        <v>21</v>
      </c>
      <c r="K671" s="22"/>
      <c r="L671" s="1228"/>
      <c r="M671" s="1283"/>
      <c r="N671" s="1283"/>
      <c r="O671" s="1283"/>
      <c r="P671" s="1283"/>
      <c r="Q671" s="1283"/>
      <c r="R671" s="1313"/>
      <c r="S671" s="1314"/>
      <c r="T671" s="1315"/>
      <c r="W671" s="449"/>
      <c r="X671" s="1271" t="s">
        <v>4824</v>
      </c>
      <c r="Y671" s="1202"/>
      <c r="Z671" s="1202"/>
      <c r="AA671" s="1202"/>
      <c r="AB671" s="1202"/>
      <c r="AC671" s="42" t="s">
        <v>4825</v>
      </c>
      <c r="AD671" s="99"/>
      <c r="AE671" s="99"/>
      <c r="AF671" s="99"/>
      <c r="AG671" s="99"/>
      <c r="AH671" s="99"/>
      <c r="AI671" s="43"/>
      <c r="AJ671" s="43"/>
      <c r="AK671" s="43"/>
      <c r="AL671" s="43"/>
      <c r="AM671" s="43"/>
      <c r="AN671" s="44" t="s">
        <v>17</v>
      </c>
      <c r="AO671" s="1157">
        <f>$AO$8</f>
        <v>0.7</v>
      </c>
      <c r="AP671" s="1157"/>
      <c r="AQ671" s="25"/>
      <c r="AR671" s="25"/>
      <c r="AS671" s="25"/>
      <c r="AT671" s="25"/>
      <c r="AU671" s="101">
        <f>ROUND(ROUND(ROUND(H671*P672,0)*V672,0)*AO671,0)</f>
        <v>134</v>
      </c>
      <c r="AV671" s="31"/>
    </row>
    <row r="672" spans="1:48" ht="17.100000000000001" customHeight="1" x14ac:dyDescent="0.15">
      <c r="A672" s="32">
        <v>43</v>
      </c>
      <c r="B672" s="33" t="s">
        <v>7500</v>
      </c>
      <c r="C672" s="34" t="s">
        <v>7501</v>
      </c>
      <c r="D672" s="422"/>
      <c r="E672" s="424"/>
      <c r="F672" s="29"/>
      <c r="G672" s="29"/>
      <c r="H672" s="418"/>
      <c r="I672" s="419"/>
      <c r="J672" s="419"/>
      <c r="K672" s="425"/>
      <c r="L672" s="420"/>
      <c r="M672" s="421"/>
      <c r="N672" s="421"/>
      <c r="O672" s="26" t="s">
        <v>17</v>
      </c>
      <c r="P672" s="1180">
        <f>$P$12</f>
        <v>0.96499999999999997</v>
      </c>
      <c r="Q672" s="1180"/>
      <c r="R672" s="1276"/>
      <c r="S672" s="1277"/>
      <c r="T672" s="1278"/>
      <c r="U672" s="23" t="s">
        <v>17</v>
      </c>
      <c r="V672" s="1158">
        <f>V636</f>
        <v>0.5</v>
      </c>
      <c r="W672" s="1159"/>
      <c r="X672" s="1272"/>
      <c r="Y672" s="1273"/>
      <c r="Z672" s="1273"/>
      <c r="AA672" s="1273"/>
      <c r="AB672" s="1273"/>
      <c r="AC672" s="42" t="s">
        <v>4827</v>
      </c>
      <c r="AD672" s="99"/>
      <c r="AE672" s="99"/>
      <c r="AF672" s="99"/>
      <c r="AG672" s="99"/>
      <c r="AH672" s="99"/>
      <c r="AI672" s="43"/>
      <c r="AJ672" s="43"/>
      <c r="AK672" s="43"/>
      <c r="AL672" s="43"/>
      <c r="AM672" s="43"/>
      <c r="AN672" s="44" t="s">
        <v>17</v>
      </c>
      <c r="AO672" s="1157">
        <f>$AO$9</f>
        <v>0.5</v>
      </c>
      <c r="AP672" s="1157"/>
      <c r="AQ672" s="25"/>
      <c r="AR672" s="25"/>
      <c r="AS672" s="25"/>
      <c r="AT672" s="25"/>
      <c r="AU672" s="101">
        <f>ROUND(ROUND(ROUND(H671*P672,0)*V672,0)*AO672,0)</f>
        <v>96</v>
      </c>
      <c r="AV672" s="31"/>
    </row>
    <row r="673" spans="1:48" ht="17.100000000000001" customHeight="1" x14ac:dyDescent="0.15">
      <c r="A673" s="32">
        <v>43</v>
      </c>
      <c r="B673" s="33" t="s">
        <v>7502</v>
      </c>
      <c r="C673" s="34" t="s">
        <v>7503</v>
      </c>
      <c r="D673" s="422"/>
      <c r="E673" s="424"/>
      <c r="F673" s="29"/>
      <c r="G673" s="29"/>
      <c r="H673" s="20"/>
      <c r="K673" s="21"/>
      <c r="L673" s="416"/>
      <c r="M673" s="417"/>
      <c r="N673" s="417"/>
      <c r="O673" s="65"/>
      <c r="P673" s="156"/>
      <c r="Q673" s="156"/>
      <c r="R673" s="166"/>
      <c r="S673" s="167"/>
      <c r="T673" s="314"/>
      <c r="W673" s="449"/>
      <c r="X673" s="42"/>
      <c r="Y673" s="43"/>
      <c r="Z673" s="44"/>
      <c r="AA673" s="44"/>
      <c r="AB673" s="43"/>
      <c r="AC673" s="450"/>
      <c r="AD673" s="43"/>
      <c r="AE673" s="43"/>
      <c r="AF673" s="43"/>
      <c r="AG673" s="43"/>
      <c r="AH673" s="43"/>
      <c r="AI673" s="43"/>
      <c r="AJ673" s="43"/>
      <c r="AK673" s="43"/>
      <c r="AL673" s="43"/>
      <c r="AM673" s="43"/>
      <c r="AN673" s="44"/>
      <c r="AO673" s="45"/>
      <c r="AP673" s="45"/>
      <c r="AQ673" s="1198" t="s">
        <v>4833</v>
      </c>
      <c r="AR673" s="1281"/>
      <c r="AS673" s="1281"/>
      <c r="AT673" s="1299"/>
      <c r="AU673" s="101">
        <f>ROUND(ROUND(H671*V672,0)*AS676,0)</f>
        <v>188</v>
      </c>
      <c r="AV673" s="31"/>
    </row>
    <row r="674" spans="1:48" ht="17.100000000000001" customHeight="1" x14ac:dyDescent="0.15">
      <c r="A674" s="32">
        <v>43</v>
      </c>
      <c r="B674" s="33" t="s">
        <v>7504</v>
      </c>
      <c r="C674" s="34" t="s">
        <v>7505</v>
      </c>
      <c r="D674" s="422"/>
      <c r="E674" s="424"/>
      <c r="F674" s="29"/>
      <c r="G674" s="29"/>
      <c r="H674" s="20"/>
      <c r="K674" s="21"/>
      <c r="L674" s="418"/>
      <c r="M674" s="419"/>
      <c r="N674" s="419"/>
      <c r="O674" s="23"/>
      <c r="P674" s="167"/>
      <c r="Q674" s="167"/>
      <c r="R674" s="166"/>
      <c r="S674" s="167"/>
      <c r="T674" s="314"/>
      <c r="W674" s="449"/>
      <c r="X674" s="1271" t="s">
        <v>4824</v>
      </c>
      <c r="Y674" s="1202"/>
      <c r="Z674" s="1202"/>
      <c r="AA674" s="1202"/>
      <c r="AB674" s="1202"/>
      <c r="AC674" s="42" t="s">
        <v>4825</v>
      </c>
      <c r="AD674" s="99"/>
      <c r="AE674" s="99"/>
      <c r="AF674" s="99"/>
      <c r="AG674" s="99"/>
      <c r="AH674" s="99"/>
      <c r="AI674" s="43"/>
      <c r="AJ674" s="43"/>
      <c r="AK674" s="43"/>
      <c r="AL674" s="43"/>
      <c r="AM674" s="43"/>
      <c r="AN674" s="44" t="s">
        <v>17</v>
      </c>
      <c r="AO674" s="1157">
        <f>$AO$8</f>
        <v>0.7</v>
      </c>
      <c r="AP674" s="1157"/>
      <c r="AQ674" s="1268"/>
      <c r="AR674" s="1269"/>
      <c r="AS674" s="1269"/>
      <c r="AT674" s="1270"/>
      <c r="AU674" s="101">
        <f>ROUND(ROUND(ROUND(H671*V672,0)*AO674,0)*AS676,0)</f>
        <v>132</v>
      </c>
      <c r="AV674" s="31"/>
    </row>
    <row r="675" spans="1:48" ht="17.100000000000001" customHeight="1" x14ac:dyDescent="0.15">
      <c r="A675" s="32">
        <v>43</v>
      </c>
      <c r="B675" s="33" t="s">
        <v>7506</v>
      </c>
      <c r="C675" s="34" t="s">
        <v>7507</v>
      </c>
      <c r="D675" s="422"/>
      <c r="E675" s="424"/>
      <c r="F675" s="29"/>
      <c r="G675" s="29"/>
      <c r="H675" s="20"/>
      <c r="K675" s="21"/>
      <c r="L675" s="420"/>
      <c r="M675" s="421"/>
      <c r="N675" s="421"/>
      <c r="O675" s="26"/>
      <c r="P675" s="27"/>
      <c r="Q675" s="27"/>
      <c r="R675" s="166"/>
      <c r="S675" s="167"/>
      <c r="T675" s="314"/>
      <c r="W675" s="449"/>
      <c r="X675" s="1272"/>
      <c r="Y675" s="1273"/>
      <c r="Z675" s="1273"/>
      <c r="AA675" s="1273"/>
      <c r="AB675" s="1273"/>
      <c r="AC675" s="42" t="s">
        <v>4827</v>
      </c>
      <c r="AD675" s="99"/>
      <c r="AE675" s="99"/>
      <c r="AF675" s="99"/>
      <c r="AG675" s="99"/>
      <c r="AH675" s="99"/>
      <c r="AI675" s="43"/>
      <c r="AJ675" s="43"/>
      <c r="AK675" s="43"/>
      <c r="AL675" s="43"/>
      <c r="AM675" s="43"/>
      <c r="AN675" s="44" t="s">
        <v>17</v>
      </c>
      <c r="AO675" s="1157">
        <f>$AO$9</f>
        <v>0.5</v>
      </c>
      <c r="AP675" s="1157"/>
      <c r="AQ675" s="20"/>
      <c r="AR675" s="4"/>
      <c r="AS675" s="4"/>
      <c r="AT675" s="21"/>
      <c r="AU675" s="101">
        <f>ROUND(ROUND(ROUND(H671*V672,0)*AO675,0)*AS676,0)</f>
        <v>94</v>
      </c>
      <c r="AV675" s="31"/>
    </row>
    <row r="676" spans="1:48" ht="17.100000000000001" customHeight="1" x14ac:dyDescent="0.15">
      <c r="A676" s="32">
        <v>43</v>
      </c>
      <c r="B676" s="33" t="s">
        <v>7508</v>
      </c>
      <c r="C676" s="34" t="s">
        <v>7509</v>
      </c>
      <c r="D676" s="422"/>
      <c r="E676" s="424"/>
      <c r="F676" s="29"/>
      <c r="G676" s="29"/>
      <c r="H676" s="20"/>
      <c r="K676" s="21"/>
      <c r="L676" s="1271" t="s">
        <v>4829</v>
      </c>
      <c r="M676" s="1202"/>
      <c r="N676" s="1202"/>
      <c r="O676" s="1202"/>
      <c r="P676" s="1202"/>
      <c r="Q676" s="1202"/>
      <c r="R676" s="418"/>
      <c r="S676" s="419"/>
      <c r="T676" s="425"/>
      <c r="W676" s="449"/>
      <c r="X676" s="42"/>
      <c r="Y676" s="43"/>
      <c r="Z676" s="44"/>
      <c r="AA676" s="44"/>
      <c r="AB676" s="43"/>
      <c r="AC676" s="450"/>
      <c r="AD676" s="43"/>
      <c r="AE676" s="43"/>
      <c r="AF676" s="43"/>
      <c r="AG676" s="43"/>
      <c r="AH676" s="43"/>
      <c r="AI676" s="43"/>
      <c r="AJ676" s="43"/>
      <c r="AK676" s="43"/>
      <c r="AL676" s="43"/>
      <c r="AM676" s="43"/>
      <c r="AN676" s="44"/>
      <c r="AO676" s="45"/>
      <c r="AP676" s="45"/>
      <c r="AQ676" s="20"/>
      <c r="AR676" s="23" t="s">
        <v>17</v>
      </c>
      <c r="AS676" s="1158">
        <f>AS664</f>
        <v>0.95</v>
      </c>
      <c r="AT676" s="1159"/>
      <c r="AU676" s="101">
        <f>ROUND(ROUND(ROUND(H671*P678,0)*V672,0)*AS676,0)</f>
        <v>181</v>
      </c>
      <c r="AV676" s="31"/>
    </row>
    <row r="677" spans="1:48" ht="17.100000000000001" customHeight="1" x14ac:dyDescent="0.15">
      <c r="A677" s="32">
        <v>43</v>
      </c>
      <c r="B677" s="33" t="s">
        <v>7510</v>
      </c>
      <c r="C677" s="34" t="s">
        <v>7511</v>
      </c>
      <c r="D677" s="422"/>
      <c r="E677" s="424"/>
      <c r="F677" s="29"/>
      <c r="G677" s="29"/>
      <c r="H677" s="20"/>
      <c r="K677" s="21"/>
      <c r="L677" s="1228"/>
      <c r="M677" s="1283"/>
      <c r="N677" s="1283"/>
      <c r="O677" s="1283"/>
      <c r="P677" s="1283"/>
      <c r="Q677" s="1283"/>
      <c r="R677" s="418"/>
      <c r="S677" s="419"/>
      <c r="T677" s="425"/>
      <c r="W677" s="449"/>
      <c r="X677" s="1271" t="s">
        <v>4824</v>
      </c>
      <c r="Y677" s="1202"/>
      <c r="Z677" s="1202"/>
      <c r="AA677" s="1202"/>
      <c r="AB677" s="1202"/>
      <c r="AC677" s="42" t="s">
        <v>4825</v>
      </c>
      <c r="AD677" s="99"/>
      <c r="AE677" s="99"/>
      <c r="AF677" s="99"/>
      <c r="AG677" s="99"/>
      <c r="AH677" s="99"/>
      <c r="AI677" s="43"/>
      <c r="AJ677" s="43"/>
      <c r="AK677" s="43"/>
      <c r="AL677" s="43"/>
      <c r="AM677" s="43"/>
      <c r="AN677" s="44" t="s">
        <v>17</v>
      </c>
      <c r="AO677" s="1157">
        <f>$AO$8</f>
        <v>0.7</v>
      </c>
      <c r="AP677" s="1157"/>
      <c r="AQ677" s="20"/>
      <c r="AR677" s="4"/>
      <c r="AS677" s="4"/>
      <c r="AT677" s="21"/>
      <c r="AU677" s="101">
        <f>ROUND(ROUND(ROUND(ROUND(H671*P678,0)*V672,0)*AO677,0)*AS676,0)</f>
        <v>127</v>
      </c>
      <c r="AV677" s="31"/>
    </row>
    <row r="678" spans="1:48" ht="17.100000000000001" customHeight="1" x14ac:dyDescent="0.15">
      <c r="A678" s="32">
        <v>43</v>
      </c>
      <c r="B678" s="33" t="s">
        <v>7512</v>
      </c>
      <c r="C678" s="34" t="s">
        <v>7513</v>
      </c>
      <c r="D678" s="426"/>
      <c r="E678" s="428"/>
      <c r="F678" s="57"/>
      <c r="G678" s="57"/>
      <c r="H678" s="24"/>
      <c r="I678" s="25"/>
      <c r="J678" s="25"/>
      <c r="K678" s="38"/>
      <c r="L678" s="420"/>
      <c r="M678" s="421"/>
      <c r="N678" s="421"/>
      <c r="O678" s="26" t="s">
        <v>17</v>
      </c>
      <c r="P678" s="1180">
        <f>$P$12</f>
        <v>0.96499999999999997</v>
      </c>
      <c r="Q678" s="1180"/>
      <c r="R678" s="454"/>
      <c r="S678" s="27"/>
      <c r="T678" s="28"/>
      <c r="U678" s="135"/>
      <c r="V678" s="233"/>
      <c r="W678" s="455"/>
      <c r="X678" s="1272"/>
      <c r="Y678" s="1273"/>
      <c r="Z678" s="1273"/>
      <c r="AA678" s="1273"/>
      <c r="AB678" s="1273"/>
      <c r="AC678" s="42" t="s">
        <v>4827</v>
      </c>
      <c r="AD678" s="99"/>
      <c r="AE678" s="99"/>
      <c r="AF678" s="99"/>
      <c r="AG678" s="99"/>
      <c r="AH678" s="99"/>
      <c r="AI678" s="43"/>
      <c r="AJ678" s="43"/>
      <c r="AK678" s="43"/>
      <c r="AL678" s="43"/>
      <c r="AM678" s="43"/>
      <c r="AN678" s="44" t="s">
        <v>17</v>
      </c>
      <c r="AO678" s="1157">
        <f>$AO$9</f>
        <v>0.5</v>
      </c>
      <c r="AP678" s="1157"/>
      <c r="AQ678" s="24"/>
      <c r="AR678" s="25"/>
      <c r="AS678" s="25"/>
      <c r="AT678" s="38"/>
      <c r="AU678" s="35">
        <f>ROUND(ROUND(ROUND(ROUND(H671*P678,0)*V672,0)*AO678,0)*AS676,0)</f>
        <v>91</v>
      </c>
      <c r="AV678" s="61"/>
    </row>
    <row r="679" spans="1:48" ht="17.100000000000001" customHeight="1" x14ac:dyDescent="0.15">
      <c r="A679" s="32">
        <v>43</v>
      </c>
      <c r="B679" s="33" t="s">
        <v>7514</v>
      </c>
      <c r="C679" s="34" t="s">
        <v>7515</v>
      </c>
      <c r="D679" s="1085" t="s">
        <v>4819</v>
      </c>
      <c r="E679" s="1087"/>
      <c r="F679" s="1085" t="s">
        <v>5088</v>
      </c>
      <c r="G679" s="1299"/>
      <c r="H679" s="1085" t="s">
        <v>4821</v>
      </c>
      <c r="I679" s="1086"/>
      <c r="J679" s="1086"/>
      <c r="K679" s="1087"/>
      <c r="L679" s="416"/>
      <c r="M679" s="417"/>
      <c r="N679" s="417"/>
      <c r="O679" s="65"/>
      <c r="P679" s="156"/>
      <c r="Q679" s="156"/>
      <c r="R679" s="1301" t="s">
        <v>6169</v>
      </c>
      <c r="S679" s="1311"/>
      <c r="T679" s="1312"/>
      <c r="U679" s="1219" t="s">
        <v>7011</v>
      </c>
      <c r="V679" s="1219"/>
      <c r="W679" s="1220"/>
      <c r="X679" s="43"/>
      <c r="Y679" s="43"/>
      <c r="Z679" s="44"/>
      <c r="AA679" s="44"/>
      <c r="AB679" s="43"/>
      <c r="AC679" s="450"/>
      <c r="AD679" s="43"/>
      <c r="AE679" s="43"/>
      <c r="AF679" s="43"/>
      <c r="AG679" s="43"/>
      <c r="AH679" s="43"/>
      <c r="AI679" s="43"/>
      <c r="AJ679" s="43"/>
      <c r="AK679" s="43"/>
      <c r="AL679" s="43"/>
      <c r="AM679" s="43"/>
      <c r="AN679" s="44"/>
      <c r="AO679" s="45"/>
      <c r="AP679" s="45"/>
      <c r="AQ679" s="43"/>
      <c r="AR679" s="43"/>
      <c r="AS679" s="43"/>
      <c r="AT679" s="43"/>
      <c r="AU679" s="35">
        <f>ROUND(H683*V684,0)</f>
        <v>474</v>
      </c>
      <c r="AV679" s="66" t="s">
        <v>4822</v>
      </c>
    </row>
    <row r="680" spans="1:48" ht="17.100000000000001" customHeight="1" x14ac:dyDescent="0.15">
      <c r="A680" s="32">
        <v>43</v>
      </c>
      <c r="B680" s="33" t="s">
        <v>7516</v>
      </c>
      <c r="C680" s="34" t="s">
        <v>7517</v>
      </c>
      <c r="D680" s="1088"/>
      <c r="E680" s="1090"/>
      <c r="F680" s="1268"/>
      <c r="G680" s="1270"/>
      <c r="H680" s="1088"/>
      <c r="I680" s="1089"/>
      <c r="J680" s="1089"/>
      <c r="K680" s="1090"/>
      <c r="L680" s="418"/>
      <c r="M680" s="419"/>
      <c r="N680" s="419"/>
      <c r="O680" s="23"/>
      <c r="P680" s="167"/>
      <c r="Q680" s="167"/>
      <c r="R680" s="1313"/>
      <c r="S680" s="1314"/>
      <c r="T680" s="1315"/>
      <c r="U680" s="1309"/>
      <c r="V680" s="1309"/>
      <c r="W680" s="1310"/>
      <c r="X680" s="1202" t="s">
        <v>4824</v>
      </c>
      <c r="Y680" s="1202"/>
      <c r="Z680" s="1202"/>
      <c r="AA680" s="1202"/>
      <c r="AB680" s="1202"/>
      <c r="AC680" s="42" t="s">
        <v>4825</v>
      </c>
      <c r="AD680" s="99"/>
      <c r="AE680" s="99"/>
      <c r="AF680" s="99"/>
      <c r="AG680" s="99"/>
      <c r="AH680" s="99"/>
      <c r="AI680" s="43"/>
      <c r="AJ680" s="43"/>
      <c r="AK680" s="43"/>
      <c r="AL680" s="43"/>
      <c r="AM680" s="43"/>
      <c r="AN680" s="44" t="s">
        <v>17</v>
      </c>
      <c r="AO680" s="1157">
        <f>$AO$8</f>
        <v>0.7</v>
      </c>
      <c r="AP680" s="1157"/>
      <c r="AQ680" s="43"/>
      <c r="AR680" s="43"/>
      <c r="AS680" s="43"/>
      <c r="AT680" s="43"/>
      <c r="AU680" s="101">
        <f>ROUND(ROUND(H683*V684,0)*AO680,0)</f>
        <v>332</v>
      </c>
      <c r="AV680" s="232"/>
    </row>
    <row r="681" spans="1:48" ht="17.100000000000001" customHeight="1" x14ac:dyDescent="0.15">
      <c r="A681" s="32">
        <v>43</v>
      </c>
      <c r="B681" s="33" t="s">
        <v>7518</v>
      </c>
      <c r="C681" s="34" t="s">
        <v>7519</v>
      </c>
      <c r="D681" s="1088"/>
      <c r="E681" s="1090"/>
      <c r="F681" s="1268"/>
      <c r="G681" s="1270"/>
      <c r="H681" s="1088"/>
      <c r="I681" s="1089"/>
      <c r="J681" s="1089"/>
      <c r="K681" s="1090"/>
      <c r="L681" s="420"/>
      <c r="M681" s="421"/>
      <c r="N681" s="421"/>
      <c r="O681" s="26"/>
      <c r="P681" s="27"/>
      <c r="Q681" s="27"/>
      <c r="R681" s="1313"/>
      <c r="S681" s="1314"/>
      <c r="T681" s="1315"/>
      <c r="U681" s="1309"/>
      <c r="V681" s="1309"/>
      <c r="W681" s="1310"/>
      <c r="X681" s="1273"/>
      <c r="Y681" s="1273"/>
      <c r="Z681" s="1273"/>
      <c r="AA681" s="1273"/>
      <c r="AB681" s="1273"/>
      <c r="AC681" s="42" t="s">
        <v>4827</v>
      </c>
      <c r="AD681" s="99"/>
      <c r="AE681" s="99"/>
      <c r="AF681" s="99"/>
      <c r="AG681" s="99"/>
      <c r="AH681" s="99"/>
      <c r="AI681" s="43"/>
      <c r="AJ681" s="43"/>
      <c r="AK681" s="43"/>
      <c r="AL681" s="43"/>
      <c r="AM681" s="43"/>
      <c r="AN681" s="44" t="s">
        <v>17</v>
      </c>
      <c r="AO681" s="1157">
        <f>$AO$9</f>
        <v>0.5</v>
      </c>
      <c r="AP681" s="1157"/>
      <c r="AQ681" s="43"/>
      <c r="AR681" s="43"/>
      <c r="AS681" s="43"/>
      <c r="AT681" s="43"/>
      <c r="AU681" s="101">
        <f>ROUND(ROUND(H683*V684,0)*AO681,0)</f>
        <v>237</v>
      </c>
      <c r="AV681" s="232"/>
    </row>
    <row r="682" spans="1:48" ht="17.100000000000001" customHeight="1" x14ac:dyDescent="0.15">
      <c r="A682" s="32">
        <v>43</v>
      </c>
      <c r="B682" s="33" t="s">
        <v>7520</v>
      </c>
      <c r="C682" s="34" t="s">
        <v>7521</v>
      </c>
      <c r="D682" s="1276"/>
      <c r="E682" s="1278"/>
      <c r="F682" s="1276"/>
      <c r="G682" s="1278"/>
      <c r="H682" s="1088"/>
      <c r="I682" s="1089"/>
      <c r="J682" s="1089"/>
      <c r="K682" s="1090"/>
      <c r="L682" s="1271" t="s">
        <v>4829</v>
      </c>
      <c r="M682" s="1202"/>
      <c r="N682" s="1202"/>
      <c r="O682" s="1202"/>
      <c r="P682" s="1202"/>
      <c r="Q682" s="1202"/>
      <c r="R682" s="1313"/>
      <c r="S682" s="1314"/>
      <c r="T682" s="1315"/>
      <c r="U682" s="1069"/>
      <c r="V682" s="1069"/>
      <c r="W682" s="1070"/>
      <c r="X682" s="43"/>
      <c r="Y682" s="43"/>
      <c r="Z682" s="44"/>
      <c r="AA682" s="44"/>
      <c r="AB682" s="43"/>
      <c r="AC682" s="450"/>
      <c r="AD682" s="43"/>
      <c r="AE682" s="43"/>
      <c r="AF682" s="43"/>
      <c r="AG682" s="43"/>
      <c r="AH682" s="43"/>
      <c r="AI682" s="43"/>
      <c r="AJ682" s="43"/>
      <c r="AK682" s="43"/>
      <c r="AL682" s="43"/>
      <c r="AM682" s="43"/>
      <c r="AN682" s="44"/>
      <c r="AO682" s="45"/>
      <c r="AP682" s="45"/>
      <c r="AQ682" s="43"/>
      <c r="AR682" s="43"/>
      <c r="AS682" s="25"/>
      <c r="AT682" s="25"/>
      <c r="AU682" s="101">
        <f>ROUND(ROUND(H683*P684,0)*V684,0)</f>
        <v>458</v>
      </c>
      <c r="AV682" s="232"/>
    </row>
    <row r="683" spans="1:48" ht="17.100000000000001" customHeight="1" x14ac:dyDescent="0.15">
      <c r="A683" s="32">
        <v>43</v>
      </c>
      <c r="B683" s="33" t="s">
        <v>7522</v>
      </c>
      <c r="C683" s="34" t="s">
        <v>7523</v>
      </c>
      <c r="D683" s="1276"/>
      <c r="E683" s="1278"/>
      <c r="F683" s="1276"/>
      <c r="G683" s="1278"/>
      <c r="H683" s="1280">
        <f>'15就労移行支援(基本)'!K263</f>
        <v>948</v>
      </c>
      <c r="I683" s="1108"/>
      <c r="J683" s="4" t="s">
        <v>21</v>
      </c>
      <c r="K683" s="22"/>
      <c r="L683" s="1228"/>
      <c r="M683" s="1283"/>
      <c r="N683" s="1283"/>
      <c r="O683" s="1283"/>
      <c r="P683" s="1283"/>
      <c r="Q683" s="1283"/>
      <c r="R683" s="1313"/>
      <c r="S683" s="1314"/>
      <c r="T683" s="1315"/>
      <c r="W683" s="449"/>
      <c r="X683" s="1271" t="s">
        <v>4824</v>
      </c>
      <c r="Y683" s="1202"/>
      <c r="Z683" s="1202"/>
      <c r="AA683" s="1202"/>
      <c r="AB683" s="1202"/>
      <c r="AC683" s="42" t="s">
        <v>4825</v>
      </c>
      <c r="AD683" s="99"/>
      <c r="AE683" s="99"/>
      <c r="AF683" s="99"/>
      <c r="AG683" s="99"/>
      <c r="AH683" s="99"/>
      <c r="AI683" s="43"/>
      <c r="AJ683" s="43"/>
      <c r="AK683" s="43"/>
      <c r="AL683" s="43"/>
      <c r="AM683" s="43"/>
      <c r="AN683" s="44" t="s">
        <v>17</v>
      </c>
      <c r="AO683" s="1157">
        <f>$AO$8</f>
        <v>0.7</v>
      </c>
      <c r="AP683" s="1157"/>
      <c r="AQ683" s="25"/>
      <c r="AR683" s="25"/>
      <c r="AS683" s="25"/>
      <c r="AT683" s="25"/>
      <c r="AU683" s="101">
        <f>ROUND(ROUND(ROUND(H683*P684,0)*V684,0)*AO683,0)</f>
        <v>321</v>
      </c>
      <c r="AV683" s="232"/>
    </row>
    <row r="684" spans="1:48" ht="17.100000000000001" customHeight="1" x14ac:dyDescent="0.15">
      <c r="A684" s="32">
        <v>43</v>
      </c>
      <c r="B684" s="33" t="s">
        <v>7524</v>
      </c>
      <c r="C684" s="34" t="s">
        <v>7525</v>
      </c>
      <c r="D684" s="1276"/>
      <c r="E684" s="1278"/>
      <c r="F684" s="1276"/>
      <c r="G684" s="1278"/>
      <c r="H684" s="418"/>
      <c r="I684" s="419"/>
      <c r="J684" s="419"/>
      <c r="K684" s="425"/>
      <c r="L684" s="420"/>
      <c r="M684" s="421"/>
      <c r="N684" s="421"/>
      <c r="O684" s="26" t="s">
        <v>17</v>
      </c>
      <c r="P684" s="1180">
        <f>$P$12</f>
        <v>0.96499999999999997</v>
      </c>
      <c r="Q684" s="1180"/>
      <c r="R684" s="1276"/>
      <c r="S684" s="1277"/>
      <c r="T684" s="1278"/>
      <c r="U684" s="23" t="s">
        <v>17</v>
      </c>
      <c r="V684" s="1158">
        <f>V672</f>
        <v>0.5</v>
      </c>
      <c r="W684" s="1159"/>
      <c r="X684" s="1272"/>
      <c r="Y684" s="1273"/>
      <c r="Z684" s="1273"/>
      <c r="AA684" s="1273"/>
      <c r="AB684" s="1273"/>
      <c r="AC684" s="42" t="s">
        <v>4827</v>
      </c>
      <c r="AD684" s="99"/>
      <c r="AE684" s="99"/>
      <c r="AF684" s="99"/>
      <c r="AG684" s="99"/>
      <c r="AH684" s="99"/>
      <c r="AI684" s="43"/>
      <c r="AJ684" s="43"/>
      <c r="AK684" s="43"/>
      <c r="AL684" s="43"/>
      <c r="AM684" s="43"/>
      <c r="AN684" s="44" t="s">
        <v>17</v>
      </c>
      <c r="AO684" s="1157">
        <f>$AO$9</f>
        <v>0.5</v>
      </c>
      <c r="AP684" s="1157"/>
      <c r="AQ684" s="25"/>
      <c r="AR684" s="25"/>
      <c r="AS684" s="25"/>
      <c r="AT684" s="25"/>
      <c r="AU684" s="101">
        <f>ROUND(ROUND(ROUND(H683*P684,0)*V684,0)*AO684,0)</f>
        <v>229</v>
      </c>
      <c r="AV684" s="232"/>
    </row>
    <row r="685" spans="1:48" ht="17.100000000000001" customHeight="1" x14ac:dyDescent="0.15">
      <c r="A685" s="32">
        <v>43</v>
      </c>
      <c r="B685" s="33" t="s">
        <v>7526</v>
      </c>
      <c r="C685" s="34" t="s">
        <v>7527</v>
      </c>
      <c r="D685" s="422"/>
      <c r="E685" s="424"/>
      <c r="F685" s="29"/>
      <c r="G685" s="29"/>
      <c r="H685" s="20"/>
      <c r="K685" s="21"/>
      <c r="L685" s="416"/>
      <c r="M685" s="417"/>
      <c r="N685" s="417"/>
      <c r="O685" s="65"/>
      <c r="P685" s="156"/>
      <c r="Q685" s="156"/>
      <c r="R685" s="166"/>
      <c r="S685" s="167"/>
      <c r="T685" s="314"/>
      <c r="W685" s="449"/>
      <c r="X685" s="42"/>
      <c r="Y685" s="43"/>
      <c r="Z685" s="44"/>
      <c r="AA685" s="44"/>
      <c r="AB685" s="43"/>
      <c r="AC685" s="450"/>
      <c r="AD685" s="43"/>
      <c r="AE685" s="43"/>
      <c r="AF685" s="43"/>
      <c r="AG685" s="43"/>
      <c r="AH685" s="43"/>
      <c r="AI685" s="43"/>
      <c r="AJ685" s="43"/>
      <c r="AK685" s="43"/>
      <c r="AL685" s="43"/>
      <c r="AM685" s="43"/>
      <c r="AN685" s="44"/>
      <c r="AO685" s="45"/>
      <c r="AP685" s="45"/>
      <c r="AQ685" s="1198" t="s">
        <v>4833</v>
      </c>
      <c r="AR685" s="1281"/>
      <c r="AS685" s="1281"/>
      <c r="AT685" s="1299"/>
      <c r="AU685" s="101">
        <f>ROUND(ROUND(H683*V684,0)*AS688,0)</f>
        <v>450</v>
      </c>
      <c r="AV685" s="31"/>
    </row>
    <row r="686" spans="1:48" ht="17.100000000000001" customHeight="1" x14ac:dyDescent="0.15">
      <c r="A686" s="32">
        <v>43</v>
      </c>
      <c r="B686" s="33" t="s">
        <v>7528</v>
      </c>
      <c r="C686" s="34" t="s">
        <v>7529</v>
      </c>
      <c r="D686" s="422"/>
      <c r="E686" s="424"/>
      <c r="F686" s="29"/>
      <c r="G686" s="29"/>
      <c r="H686" s="20"/>
      <c r="K686" s="21"/>
      <c r="L686" s="418"/>
      <c r="M686" s="419"/>
      <c r="N686" s="419"/>
      <c r="O686" s="23"/>
      <c r="P686" s="167"/>
      <c r="Q686" s="167"/>
      <c r="R686" s="166"/>
      <c r="S686" s="167"/>
      <c r="T686" s="314"/>
      <c r="W686" s="449"/>
      <c r="X686" s="1271" t="s">
        <v>4824</v>
      </c>
      <c r="Y686" s="1202"/>
      <c r="Z686" s="1202"/>
      <c r="AA686" s="1202"/>
      <c r="AB686" s="1202"/>
      <c r="AC686" s="42" t="s">
        <v>4825</v>
      </c>
      <c r="AD686" s="99"/>
      <c r="AE686" s="99"/>
      <c r="AF686" s="99"/>
      <c r="AG686" s="99"/>
      <c r="AH686" s="99"/>
      <c r="AI686" s="43"/>
      <c r="AJ686" s="43"/>
      <c r="AK686" s="43"/>
      <c r="AL686" s="43"/>
      <c r="AM686" s="43"/>
      <c r="AN686" s="44" t="s">
        <v>17</v>
      </c>
      <c r="AO686" s="1157">
        <f>$AO$8</f>
        <v>0.7</v>
      </c>
      <c r="AP686" s="1157"/>
      <c r="AQ686" s="1268"/>
      <c r="AR686" s="1269"/>
      <c r="AS686" s="1269"/>
      <c r="AT686" s="1270"/>
      <c r="AU686" s="101">
        <f>ROUND(ROUND(ROUND(H683*V684,0)*AO686,0)*AS688,0)</f>
        <v>315</v>
      </c>
      <c r="AV686" s="31"/>
    </row>
    <row r="687" spans="1:48" ht="17.100000000000001" customHeight="1" x14ac:dyDescent="0.15">
      <c r="A687" s="32">
        <v>43</v>
      </c>
      <c r="B687" s="33" t="s">
        <v>7530</v>
      </c>
      <c r="C687" s="34" t="s">
        <v>7531</v>
      </c>
      <c r="D687" s="422"/>
      <c r="E687" s="424"/>
      <c r="F687" s="29"/>
      <c r="G687" s="29"/>
      <c r="H687" s="20"/>
      <c r="K687" s="21"/>
      <c r="L687" s="420"/>
      <c r="M687" s="421"/>
      <c r="N687" s="421"/>
      <c r="O687" s="26"/>
      <c r="P687" s="27"/>
      <c r="Q687" s="27"/>
      <c r="R687" s="166"/>
      <c r="S687" s="167"/>
      <c r="T687" s="314"/>
      <c r="W687" s="449"/>
      <c r="X687" s="1272"/>
      <c r="Y687" s="1273"/>
      <c r="Z687" s="1273"/>
      <c r="AA687" s="1273"/>
      <c r="AB687" s="1273"/>
      <c r="AC687" s="42" t="s">
        <v>4827</v>
      </c>
      <c r="AD687" s="99"/>
      <c r="AE687" s="99"/>
      <c r="AF687" s="99"/>
      <c r="AG687" s="99"/>
      <c r="AH687" s="99"/>
      <c r="AI687" s="43"/>
      <c r="AJ687" s="43"/>
      <c r="AK687" s="43"/>
      <c r="AL687" s="43"/>
      <c r="AM687" s="43"/>
      <c r="AN687" s="44" t="s">
        <v>17</v>
      </c>
      <c r="AO687" s="1157">
        <f>$AO$9</f>
        <v>0.5</v>
      </c>
      <c r="AP687" s="1157"/>
      <c r="AQ687" s="20"/>
      <c r="AR687" s="4"/>
      <c r="AS687" s="4"/>
      <c r="AT687" s="21"/>
      <c r="AU687" s="101">
        <f>ROUND(ROUND(ROUND(H683*V684,0)*AO687,0)*AS688,0)</f>
        <v>225</v>
      </c>
      <c r="AV687" s="31"/>
    </row>
    <row r="688" spans="1:48" ht="17.100000000000001" customHeight="1" x14ac:dyDescent="0.15">
      <c r="A688" s="32">
        <v>43</v>
      </c>
      <c r="B688" s="33" t="s">
        <v>7532</v>
      </c>
      <c r="C688" s="34" t="s">
        <v>7533</v>
      </c>
      <c r="D688" s="422"/>
      <c r="E688" s="424"/>
      <c r="F688" s="29"/>
      <c r="G688" s="29"/>
      <c r="H688" s="20"/>
      <c r="K688" s="21"/>
      <c r="L688" s="1271" t="s">
        <v>4829</v>
      </c>
      <c r="M688" s="1202"/>
      <c r="N688" s="1202"/>
      <c r="O688" s="1202"/>
      <c r="P688" s="1202"/>
      <c r="Q688" s="1202"/>
      <c r="R688" s="418"/>
      <c r="S688" s="419"/>
      <c r="T688" s="425"/>
      <c r="W688" s="449"/>
      <c r="X688" s="42"/>
      <c r="Y688" s="43"/>
      <c r="Z688" s="44"/>
      <c r="AA688" s="44"/>
      <c r="AB688" s="43"/>
      <c r="AC688" s="450"/>
      <c r="AD688" s="43"/>
      <c r="AE688" s="43"/>
      <c r="AF688" s="43"/>
      <c r="AG688" s="43"/>
      <c r="AH688" s="43"/>
      <c r="AI688" s="43"/>
      <c r="AJ688" s="43"/>
      <c r="AK688" s="43"/>
      <c r="AL688" s="43"/>
      <c r="AM688" s="43"/>
      <c r="AN688" s="44"/>
      <c r="AO688" s="45"/>
      <c r="AP688" s="45"/>
      <c r="AQ688" s="20"/>
      <c r="AR688" s="23" t="s">
        <v>17</v>
      </c>
      <c r="AS688" s="1158">
        <f>AS676</f>
        <v>0.95</v>
      </c>
      <c r="AT688" s="1159"/>
      <c r="AU688" s="101">
        <f>ROUND(ROUND(ROUND(H683*P690,0)*V684,0)*AS688,0)</f>
        <v>435</v>
      </c>
      <c r="AV688" s="31"/>
    </row>
    <row r="689" spans="1:48" ht="17.100000000000001" customHeight="1" x14ac:dyDescent="0.15">
      <c r="A689" s="32">
        <v>43</v>
      </c>
      <c r="B689" s="33" t="s">
        <v>7534</v>
      </c>
      <c r="C689" s="34" t="s">
        <v>7535</v>
      </c>
      <c r="D689" s="422"/>
      <c r="E689" s="424"/>
      <c r="F689" s="29"/>
      <c r="G689" s="29"/>
      <c r="H689" s="20"/>
      <c r="K689" s="21"/>
      <c r="L689" s="1228"/>
      <c r="M689" s="1283"/>
      <c r="N689" s="1283"/>
      <c r="O689" s="1283"/>
      <c r="P689" s="1283"/>
      <c r="Q689" s="1283"/>
      <c r="R689" s="418"/>
      <c r="S689" s="419"/>
      <c r="T689" s="425"/>
      <c r="W689" s="449"/>
      <c r="X689" s="1271" t="s">
        <v>4824</v>
      </c>
      <c r="Y689" s="1202"/>
      <c r="Z689" s="1202"/>
      <c r="AA689" s="1202"/>
      <c r="AB689" s="1202"/>
      <c r="AC689" s="42" t="s">
        <v>4825</v>
      </c>
      <c r="AD689" s="99"/>
      <c r="AE689" s="99"/>
      <c r="AF689" s="99"/>
      <c r="AG689" s="99"/>
      <c r="AH689" s="99"/>
      <c r="AI689" s="43"/>
      <c r="AJ689" s="43"/>
      <c r="AK689" s="43"/>
      <c r="AL689" s="43"/>
      <c r="AM689" s="43"/>
      <c r="AN689" s="44" t="s">
        <v>17</v>
      </c>
      <c r="AO689" s="1157">
        <f>$AO$8</f>
        <v>0.7</v>
      </c>
      <c r="AP689" s="1157"/>
      <c r="AQ689" s="20"/>
      <c r="AR689" s="4"/>
      <c r="AS689" s="4"/>
      <c r="AT689" s="21"/>
      <c r="AU689" s="101">
        <f>ROUND(ROUND(ROUND(ROUND(H683*P690,0)*V684,0)*AO689,0)*AS688,0)</f>
        <v>305</v>
      </c>
      <c r="AV689" s="31"/>
    </row>
    <row r="690" spans="1:48" ht="17.100000000000001" customHeight="1" x14ac:dyDescent="0.15">
      <c r="A690" s="32">
        <v>43</v>
      </c>
      <c r="B690" s="33" t="s">
        <v>7536</v>
      </c>
      <c r="C690" s="34" t="s">
        <v>7537</v>
      </c>
      <c r="D690" s="422"/>
      <c r="E690" s="424"/>
      <c r="F690" s="29"/>
      <c r="G690" s="29"/>
      <c r="H690" s="20"/>
      <c r="K690" s="21"/>
      <c r="L690" s="420"/>
      <c r="M690" s="421"/>
      <c r="N690" s="421"/>
      <c r="O690" s="26" t="s">
        <v>17</v>
      </c>
      <c r="P690" s="1180">
        <f>$P$12</f>
        <v>0.96499999999999997</v>
      </c>
      <c r="Q690" s="1180"/>
      <c r="R690" s="166"/>
      <c r="S690" s="167"/>
      <c r="T690" s="314"/>
      <c r="W690" s="449"/>
      <c r="X690" s="1272"/>
      <c r="Y690" s="1273"/>
      <c r="Z690" s="1273"/>
      <c r="AA690" s="1273"/>
      <c r="AB690" s="1273"/>
      <c r="AC690" s="42" t="s">
        <v>4827</v>
      </c>
      <c r="AD690" s="99"/>
      <c r="AE690" s="99"/>
      <c r="AF690" s="99"/>
      <c r="AG690" s="99"/>
      <c r="AH690" s="99"/>
      <c r="AI690" s="43"/>
      <c r="AJ690" s="43"/>
      <c r="AK690" s="43"/>
      <c r="AL690" s="43"/>
      <c r="AM690" s="43"/>
      <c r="AN690" s="44" t="s">
        <v>17</v>
      </c>
      <c r="AO690" s="1157">
        <f>$AO$9</f>
        <v>0.5</v>
      </c>
      <c r="AP690" s="1157"/>
      <c r="AQ690" s="24"/>
      <c r="AR690" s="25"/>
      <c r="AS690" s="25"/>
      <c r="AT690" s="38"/>
      <c r="AU690" s="101">
        <f>ROUND(ROUND(ROUND(ROUND(H683*P690,0)*V684,0)*AO690,0)*AS688,0)</f>
        <v>218</v>
      </c>
      <c r="AV690" s="31"/>
    </row>
    <row r="691" spans="1:48" ht="17.100000000000001" customHeight="1" x14ac:dyDescent="0.15">
      <c r="A691" s="32">
        <v>43</v>
      </c>
      <c r="B691" s="33" t="s">
        <v>7538</v>
      </c>
      <c r="C691" s="34" t="s">
        <v>7539</v>
      </c>
      <c r="D691" s="422"/>
      <c r="E691" s="424"/>
      <c r="F691" s="36"/>
      <c r="G691" s="29"/>
      <c r="H691" s="1085" t="s">
        <v>4840</v>
      </c>
      <c r="I691" s="1086"/>
      <c r="J691" s="1086"/>
      <c r="K691" s="1087"/>
      <c r="L691" s="416"/>
      <c r="M691" s="417"/>
      <c r="N691" s="417"/>
      <c r="O691" s="65"/>
      <c r="P691" s="156"/>
      <c r="Q691" s="156"/>
      <c r="R691" s="166"/>
      <c r="S691" s="167"/>
      <c r="T691" s="167"/>
      <c r="U691" s="463"/>
      <c r="V691" s="70"/>
      <c r="W691" s="464"/>
      <c r="X691" s="43"/>
      <c r="Y691" s="43"/>
      <c r="Z691" s="44"/>
      <c r="AA691" s="44"/>
      <c r="AB691" s="43"/>
      <c r="AC691" s="450"/>
      <c r="AD691" s="43"/>
      <c r="AE691" s="43"/>
      <c r="AF691" s="43"/>
      <c r="AG691" s="43"/>
      <c r="AH691" s="43"/>
      <c r="AI691" s="43"/>
      <c r="AJ691" s="43"/>
      <c r="AK691" s="43"/>
      <c r="AL691" s="43"/>
      <c r="AM691" s="43"/>
      <c r="AN691" s="44"/>
      <c r="AO691" s="45"/>
      <c r="AP691" s="45"/>
      <c r="AQ691" s="25"/>
      <c r="AR691" s="25"/>
      <c r="AS691" s="25"/>
      <c r="AT691" s="25"/>
      <c r="AU691" s="35">
        <f>ROUND(H695*V684,0)</f>
        <v>399</v>
      </c>
      <c r="AV691" s="31"/>
    </row>
    <row r="692" spans="1:48" ht="17.100000000000001" customHeight="1" x14ac:dyDescent="0.15">
      <c r="A692" s="32">
        <v>43</v>
      </c>
      <c r="B692" s="33" t="s">
        <v>7540</v>
      </c>
      <c r="C692" s="34" t="s">
        <v>7541</v>
      </c>
      <c r="D692" s="422"/>
      <c r="E692" s="424"/>
      <c r="F692" s="36"/>
      <c r="G692" s="29"/>
      <c r="H692" s="1088"/>
      <c r="I692" s="1089"/>
      <c r="J692" s="1089"/>
      <c r="K692" s="1090"/>
      <c r="L692" s="418"/>
      <c r="M692" s="419"/>
      <c r="N692" s="419"/>
      <c r="O692" s="23"/>
      <c r="P692" s="167"/>
      <c r="Q692" s="167"/>
      <c r="R692" s="166"/>
      <c r="S692" s="167"/>
      <c r="T692" s="167"/>
      <c r="U692" s="463"/>
      <c r="V692" s="70"/>
      <c r="W692" s="464"/>
      <c r="X692" s="1202" t="s">
        <v>4824</v>
      </c>
      <c r="Y692" s="1202"/>
      <c r="Z692" s="1202"/>
      <c r="AA692" s="1202"/>
      <c r="AB692" s="1202"/>
      <c r="AC692" s="42" t="s">
        <v>4825</v>
      </c>
      <c r="AD692" s="99"/>
      <c r="AE692" s="99"/>
      <c r="AF692" s="99"/>
      <c r="AG692" s="99"/>
      <c r="AH692" s="99"/>
      <c r="AI692" s="43"/>
      <c r="AJ692" s="43"/>
      <c r="AK692" s="43"/>
      <c r="AL692" s="43"/>
      <c r="AM692" s="43"/>
      <c r="AN692" s="44" t="s">
        <v>17</v>
      </c>
      <c r="AO692" s="1157">
        <f>$AO$8</f>
        <v>0.7</v>
      </c>
      <c r="AP692" s="1157"/>
      <c r="AQ692" s="43"/>
      <c r="AR692" s="43"/>
      <c r="AS692" s="43"/>
      <c r="AT692" s="43"/>
      <c r="AU692" s="101">
        <f>ROUND(ROUND(H695*V684,0)*AO692,0)</f>
        <v>279</v>
      </c>
      <c r="AV692" s="31"/>
    </row>
    <row r="693" spans="1:48" ht="17.100000000000001" customHeight="1" x14ac:dyDescent="0.15">
      <c r="A693" s="32">
        <v>43</v>
      </c>
      <c r="B693" s="33" t="s">
        <v>7542</v>
      </c>
      <c r="C693" s="34" t="s">
        <v>7543</v>
      </c>
      <c r="D693" s="422"/>
      <c r="E693" s="424"/>
      <c r="F693" s="36"/>
      <c r="G693" s="29"/>
      <c r="H693" s="1088"/>
      <c r="I693" s="1089"/>
      <c r="J693" s="1089"/>
      <c r="K693" s="1090"/>
      <c r="L693" s="420"/>
      <c r="M693" s="421"/>
      <c r="N693" s="421"/>
      <c r="O693" s="26"/>
      <c r="P693" s="27"/>
      <c r="Q693" s="27"/>
      <c r="R693" s="166"/>
      <c r="S693" s="167"/>
      <c r="T693" s="167"/>
      <c r="U693" s="463"/>
      <c r="V693" s="70"/>
      <c r="W693" s="464"/>
      <c r="X693" s="1273"/>
      <c r="Y693" s="1273"/>
      <c r="Z693" s="1273"/>
      <c r="AA693" s="1273"/>
      <c r="AB693" s="1273"/>
      <c r="AC693" s="42" t="s">
        <v>4827</v>
      </c>
      <c r="AD693" s="99"/>
      <c r="AE693" s="99"/>
      <c r="AF693" s="99"/>
      <c r="AG693" s="99"/>
      <c r="AH693" s="99"/>
      <c r="AI693" s="43"/>
      <c r="AJ693" s="43"/>
      <c r="AK693" s="43"/>
      <c r="AL693" s="43"/>
      <c r="AM693" s="43"/>
      <c r="AN693" s="44" t="s">
        <v>17</v>
      </c>
      <c r="AO693" s="1157">
        <f>$AO$9</f>
        <v>0.5</v>
      </c>
      <c r="AP693" s="1157"/>
      <c r="AQ693" s="43"/>
      <c r="AR693" s="43"/>
      <c r="AS693" s="43"/>
      <c r="AT693" s="43"/>
      <c r="AU693" s="101">
        <f>ROUND(ROUND(H695*V684,0)*AO693,0)</f>
        <v>200</v>
      </c>
      <c r="AV693" s="31"/>
    </row>
    <row r="694" spans="1:48" ht="17.100000000000001" customHeight="1" x14ac:dyDescent="0.15">
      <c r="A694" s="32">
        <v>43</v>
      </c>
      <c r="B694" s="33" t="s">
        <v>7544</v>
      </c>
      <c r="C694" s="34" t="s">
        <v>7545</v>
      </c>
      <c r="D694" s="422"/>
      <c r="E694" s="424"/>
      <c r="F694" s="36"/>
      <c r="G694" s="29"/>
      <c r="H694" s="1088"/>
      <c r="I694" s="1089"/>
      <c r="J694" s="1089"/>
      <c r="K694" s="1090"/>
      <c r="L694" s="1271" t="s">
        <v>4829</v>
      </c>
      <c r="M694" s="1202"/>
      <c r="N694" s="1202"/>
      <c r="O694" s="1202"/>
      <c r="P694" s="1202"/>
      <c r="Q694" s="1202"/>
      <c r="R694" s="418"/>
      <c r="S694" s="419"/>
      <c r="T694" s="419"/>
      <c r="U694" s="463"/>
      <c r="V694" s="70"/>
      <c r="W694" s="464"/>
      <c r="X694" s="43"/>
      <c r="Y694" s="43"/>
      <c r="Z694" s="44"/>
      <c r="AA694" s="44"/>
      <c r="AB694" s="43"/>
      <c r="AC694" s="450"/>
      <c r="AD694" s="43"/>
      <c r="AE694" s="43"/>
      <c r="AF694" s="43"/>
      <c r="AG694" s="43"/>
      <c r="AH694" s="43"/>
      <c r="AI694" s="43"/>
      <c r="AJ694" s="43"/>
      <c r="AK694" s="43"/>
      <c r="AL694" s="43"/>
      <c r="AM694" s="43"/>
      <c r="AN694" s="44"/>
      <c r="AO694" s="45"/>
      <c r="AP694" s="45"/>
      <c r="AQ694" s="43"/>
      <c r="AR694" s="43"/>
      <c r="AS694" s="25"/>
      <c r="AT694" s="25"/>
      <c r="AU694" s="101">
        <f>ROUND(ROUND(H695*P696,0)*V684,0)</f>
        <v>385</v>
      </c>
      <c r="AV694" s="31"/>
    </row>
    <row r="695" spans="1:48" ht="17.100000000000001" customHeight="1" x14ac:dyDescent="0.15">
      <c r="A695" s="32">
        <v>43</v>
      </c>
      <c r="B695" s="33" t="s">
        <v>7546</v>
      </c>
      <c r="C695" s="34" t="s">
        <v>7547</v>
      </c>
      <c r="D695" s="422"/>
      <c r="E695" s="424"/>
      <c r="F695" s="36"/>
      <c r="G695" s="29"/>
      <c r="H695" s="1280">
        <f>'15就労移行支援(基本)'!K275</f>
        <v>797</v>
      </c>
      <c r="I695" s="1108"/>
      <c r="J695" s="4" t="s">
        <v>21</v>
      </c>
      <c r="K695" s="22"/>
      <c r="L695" s="1228"/>
      <c r="M695" s="1283"/>
      <c r="N695" s="1283"/>
      <c r="O695" s="1283"/>
      <c r="P695" s="1283"/>
      <c r="Q695" s="1283"/>
      <c r="R695" s="418"/>
      <c r="S695" s="419"/>
      <c r="T695" s="419"/>
      <c r="U695" s="463"/>
      <c r="V695" s="70"/>
      <c r="W695" s="464"/>
      <c r="X695" s="1202" t="s">
        <v>4824</v>
      </c>
      <c r="Y695" s="1202"/>
      <c r="Z695" s="1202"/>
      <c r="AA695" s="1202"/>
      <c r="AB695" s="1202"/>
      <c r="AC695" s="42" t="s">
        <v>4825</v>
      </c>
      <c r="AD695" s="99"/>
      <c r="AE695" s="99"/>
      <c r="AF695" s="99"/>
      <c r="AG695" s="99"/>
      <c r="AH695" s="99"/>
      <c r="AI695" s="43"/>
      <c r="AJ695" s="43"/>
      <c r="AK695" s="43"/>
      <c r="AL695" s="43"/>
      <c r="AM695" s="43"/>
      <c r="AN695" s="44" t="s">
        <v>17</v>
      </c>
      <c r="AO695" s="1157">
        <f>$AO$8</f>
        <v>0.7</v>
      </c>
      <c r="AP695" s="1157"/>
      <c r="AQ695" s="25"/>
      <c r="AR695" s="25"/>
      <c r="AS695" s="25"/>
      <c r="AT695" s="25"/>
      <c r="AU695" s="101">
        <f>ROUND(ROUND(ROUND(H695*P696,0)*V684,0)*AO695,0)</f>
        <v>270</v>
      </c>
      <c r="AV695" s="31"/>
    </row>
    <row r="696" spans="1:48" ht="17.100000000000001" customHeight="1" x14ac:dyDescent="0.15">
      <c r="A696" s="32">
        <v>43</v>
      </c>
      <c r="B696" s="33" t="s">
        <v>7548</v>
      </c>
      <c r="C696" s="34" t="s">
        <v>7549</v>
      </c>
      <c r="D696" s="422"/>
      <c r="E696" s="424"/>
      <c r="F696" s="36"/>
      <c r="G696" s="29"/>
      <c r="H696" s="418"/>
      <c r="I696" s="419"/>
      <c r="J696" s="419"/>
      <c r="K696" s="425"/>
      <c r="L696" s="420"/>
      <c r="M696" s="421"/>
      <c r="N696" s="421"/>
      <c r="O696" s="26" t="s">
        <v>17</v>
      </c>
      <c r="P696" s="1180">
        <f>$P$12</f>
        <v>0.96499999999999997</v>
      </c>
      <c r="Q696" s="1180"/>
      <c r="R696" s="166"/>
      <c r="S696" s="167"/>
      <c r="T696" s="167"/>
      <c r="U696" s="463"/>
      <c r="V696" s="70"/>
      <c r="W696" s="464"/>
      <c r="X696" s="1273"/>
      <c r="Y696" s="1273"/>
      <c r="Z696" s="1273"/>
      <c r="AA696" s="1273"/>
      <c r="AB696" s="1273"/>
      <c r="AC696" s="42" t="s">
        <v>4827</v>
      </c>
      <c r="AD696" s="99"/>
      <c r="AE696" s="99"/>
      <c r="AF696" s="99"/>
      <c r="AG696" s="99"/>
      <c r="AH696" s="99"/>
      <c r="AI696" s="43"/>
      <c r="AJ696" s="43"/>
      <c r="AK696" s="43"/>
      <c r="AL696" s="43"/>
      <c r="AM696" s="43"/>
      <c r="AN696" s="44" t="s">
        <v>17</v>
      </c>
      <c r="AO696" s="1157">
        <f>$AO$9</f>
        <v>0.5</v>
      </c>
      <c r="AP696" s="1157"/>
      <c r="AQ696" s="25"/>
      <c r="AR696" s="25"/>
      <c r="AS696" s="25"/>
      <c r="AT696" s="25"/>
      <c r="AU696" s="101">
        <f>ROUND(ROUND(ROUND(H695*P696,0)*V684,0)*AO696,0)</f>
        <v>193</v>
      </c>
      <c r="AV696" s="31"/>
    </row>
    <row r="697" spans="1:48" ht="17.100000000000001" customHeight="1" x14ac:dyDescent="0.15">
      <c r="A697" s="32">
        <v>43</v>
      </c>
      <c r="B697" s="33" t="s">
        <v>7550</v>
      </c>
      <c r="C697" s="34" t="s">
        <v>7551</v>
      </c>
      <c r="D697" s="422"/>
      <c r="E697" s="424"/>
      <c r="F697" s="36"/>
      <c r="G697" s="29"/>
      <c r="H697" s="20"/>
      <c r="K697" s="21"/>
      <c r="L697" s="416"/>
      <c r="M697" s="417"/>
      <c r="N697" s="417"/>
      <c r="O697" s="65"/>
      <c r="P697" s="156"/>
      <c r="Q697" s="156"/>
      <c r="R697" s="166"/>
      <c r="S697" s="167"/>
      <c r="T697" s="314"/>
      <c r="W697" s="449"/>
      <c r="X697" s="42"/>
      <c r="Y697" s="43"/>
      <c r="Z697" s="44"/>
      <c r="AA697" s="44"/>
      <c r="AB697" s="43"/>
      <c r="AC697" s="450"/>
      <c r="AD697" s="43"/>
      <c r="AE697" s="43"/>
      <c r="AF697" s="43"/>
      <c r="AG697" s="43"/>
      <c r="AH697" s="43"/>
      <c r="AI697" s="43"/>
      <c r="AJ697" s="43"/>
      <c r="AK697" s="43"/>
      <c r="AL697" s="43"/>
      <c r="AM697" s="43"/>
      <c r="AN697" s="44"/>
      <c r="AO697" s="45"/>
      <c r="AP697" s="45"/>
      <c r="AQ697" s="1198" t="s">
        <v>4833</v>
      </c>
      <c r="AR697" s="1281"/>
      <c r="AS697" s="1281"/>
      <c r="AT697" s="1299"/>
      <c r="AU697" s="101">
        <f>ROUND(ROUND(H695*V684,0)*AS700,0)</f>
        <v>379</v>
      </c>
      <c r="AV697" s="31"/>
    </row>
    <row r="698" spans="1:48" ht="17.100000000000001" customHeight="1" x14ac:dyDescent="0.15">
      <c r="A698" s="32">
        <v>43</v>
      </c>
      <c r="B698" s="33" t="s">
        <v>7552</v>
      </c>
      <c r="C698" s="34" t="s">
        <v>7553</v>
      </c>
      <c r="D698" s="422"/>
      <c r="E698" s="424"/>
      <c r="F698" s="36"/>
      <c r="G698" s="29"/>
      <c r="H698" s="20"/>
      <c r="K698" s="21"/>
      <c r="L698" s="418"/>
      <c r="M698" s="419"/>
      <c r="N698" s="419"/>
      <c r="O698" s="23"/>
      <c r="P698" s="167"/>
      <c r="Q698" s="167"/>
      <c r="R698" s="166"/>
      <c r="S698" s="167"/>
      <c r="T698" s="314"/>
      <c r="W698" s="449"/>
      <c r="X698" s="1271" t="s">
        <v>4824</v>
      </c>
      <c r="Y698" s="1202"/>
      <c r="Z698" s="1202"/>
      <c r="AA698" s="1202"/>
      <c r="AB698" s="1202"/>
      <c r="AC698" s="42" t="s">
        <v>4825</v>
      </c>
      <c r="AD698" s="99"/>
      <c r="AE698" s="99"/>
      <c r="AF698" s="99"/>
      <c r="AG698" s="99"/>
      <c r="AH698" s="99"/>
      <c r="AI698" s="43"/>
      <c r="AJ698" s="43"/>
      <c r="AK698" s="43"/>
      <c r="AL698" s="43"/>
      <c r="AM698" s="43"/>
      <c r="AN698" s="44" t="s">
        <v>17</v>
      </c>
      <c r="AO698" s="1157">
        <f>$AO$8</f>
        <v>0.7</v>
      </c>
      <c r="AP698" s="1157"/>
      <c r="AQ698" s="1268"/>
      <c r="AR698" s="1269"/>
      <c r="AS698" s="1269"/>
      <c r="AT698" s="1270"/>
      <c r="AU698" s="101">
        <f>ROUND(ROUND(ROUND(H695*V684,0)*AO698,0)*AS700,0)</f>
        <v>265</v>
      </c>
      <c r="AV698" s="31"/>
    </row>
    <row r="699" spans="1:48" ht="17.100000000000001" customHeight="1" x14ac:dyDescent="0.15">
      <c r="A699" s="32">
        <v>43</v>
      </c>
      <c r="B699" s="33" t="s">
        <v>7554</v>
      </c>
      <c r="C699" s="34" t="s">
        <v>7555</v>
      </c>
      <c r="D699" s="422"/>
      <c r="E699" s="424"/>
      <c r="F699" s="36"/>
      <c r="G699" s="29"/>
      <c r="H699" s="20"/>
      <c r="K699" s="21"/>
      <c r="L699" s="420"/>
      <c r="M699" s="421"/>
      <c r="N699" s="421"/>
      <c r="O699" s="26"/>
      <c r="P699" s="27"/>
      <c r="Q699" s="27"/>
      <c r="R699" s="166"/>
      <c r="S699" s="167"/>
      <c r="T699" s="314"/>
      <c r="W699" s="449"/>
      <c r="X699" s="1272"/>
      <c r="Y699" s="1273"/>
      <c r="Z699" s="1273"/>
      <c r="AA699" s="1273"/>
      <c r="AB699" s="1273"/>
      <c r="AC699" s="42" t="s">
        <v>4827</v>
      </c>
      <c r="AD699" s="99"/>
      <c r="AE699" s="99"/>
      <c r="AF699" s="99"/>
      <c r="AG699" s="99"/>
      <c r="AH699" s="99"/>
      <c r="AI699" s="43"/>
      <c r="AJ699" s="43"/>
      <c r="AK699" s="43"/>
      <c r="AL699" s="43"/>
      <c r="AM699" s="43"/>
      <c r="AN699" s="44" t="s">
        <v>17</v>
      </c>
      <c r="AO699" s="1157">
        <f>$AO$9</f>
        <v>0.5</v>
      </c>
      <c r="AP699" s="1157"/>
      <c r="AQ699" s="20"/>
      <c r="AR699" s="4"/>
      <c r="AS699" s="4"/>
      <c r="AT699" s="21"/>
      <c r="AU699" s="101">
        <f>ROUND(ROUND(ROUND(H695*V684,0)*AO699,0)*AS700,0)</f>
        <v>190</v>
      </c>
      <c r="AV699" s="31"/>
    </row>
    <row r="700" spans="1:48" ht="17.100000000000001" customHeight="1" x14ac:dyDescent="0.15">
      <c r="A700" s="32">
        <v>43</v>
      </c>
      <c r="B700" s="33" t="s">
        <v>7556</v>
      </c>
      <c r="C700" s="34" t="s">
        <v>7557</v>
      </c>
      <c r="D700" s="422"/>
      <c r="E700" s="424"/>
      <c r="F700" s="36"/>
      <c r="G700" s="29"/>
      <c r="H700" s="20"/>
      <c r="K700" s="21"/>
      <c r="L700" s="1271" t="s">
        <v>4829</v>
      </c>
      <c r="M700" s="1202"/>
      <c r="N700" s="1202"/>
      <c r="O700" s="1202"/>
      <c r="P700" s="1202"/>
      <c r="Q700" s="1202"/>
      <c r="R700" s="418"/>
      <c r="S700" s="419"/>
      <c r="T700" s="425"/>
      <c r="W700" s="449"/>
      <c r="X700" s="42"/>
      <c r="Y700" s="43"/>
      <c r="Z700" s="44"/>
      <c r="AA700" s="44"/>
      <c r="AB700" s="43"/>
      <c r="AC700" s="450"/>
      <c r="AD700" s="43"/>
      <c r="AE700" s="43"/>
      <c r="AF700" s="43"/>
      <c r="AG700" s="43"/>
      <c r="AH700" s="43"/>
      <c r="AI700" s="43"/>
      <c r="AJ700" s="43"/>
      <c r="AK700" s="43"/>
      <c r="AL700" s="43"/>
      <c r="AM700" s="43"/>
      <c r="AN700" s="44"/>
      <c r="AO700" s="45"/>
      <c r="AP700" s="45"/>
      <c r="AQ700" s="20"/>
      <c r="AR700" s="23" t="s">
        <v>17</v>
      </c>
      <c r="AS700" s="1158">
        <f>AS688</f>
        <v>0.95</v>
      </c>
      <c r="AT700" s="1159"/>
      <c r="AU700" s="101">
        <f>ROUND(ROUND(ROUND(H695*P702,0)*V684,0)*AS700,0)</f>
        <v>366</v>
      </c>
      <c r="AV700" s="31"/>
    </row>
    <row r="701" spans="1:48" ht="17.100000000000001" customHeight="1" x14ac:dyDescent="0.15">
      <c r="A701" s="32">
        <v>43</v>
      </c>
      <c r="B701" s="33" t="s">
        <v>7558</v>
      </c>
      <c r="C701" s="34" t="s">
        <v>7559</v>
      </c>
      <c r="D701" s="422"/>
      <c r="E701" s="424"/>
      <c r="F701" s="36"/>
      <c r="G701" s="29"/>
      <c r="H701" s="20"/>
      <c r="K701" s="21"/>
      <c r="L701" s="1228"/>
      <c r="M701" s="1283"/>
      <c r="N701" s="1283"/>
      <c r="O701" s="1283"/>
      <c r="P701" s="1283"/>
      <c r="Q701" s="1283"/>
      <c r="R701" s="418"/>
      <c r="S701" s="419"/>
      <c r="T701" s="425"/>
      <c r="W701" s="449"/>
      <c r="X701" s="1271" t="s">
        <v>4824</v>
      </c>
      <c r="Y701" s="1202"/>
      <c r="Z701" s="1202"/>
      <c r="AA701" s="1202"/>
      <c r="AB701" s="1202"/>
      <c r="AC701" s="42" t="s">
        <v>4825</v>
      </c>
      <c r="AD701" s="99"/>
      <c r="AE701" s="99"/>
      <c r="AF701" s="99"/>
      <c r="AG701" s="99"/>
      <c r="AH701" s="99"/>
      <c r="AI701" s="43"/>
      <c r="AJ701" s="43"/>
      <c r="AK701" s="43"/>
      <c r="AL701" s="43"/>
      <c r="AM701" s="43"/>
      <c r="AN701" s="44" t="s">
        <v>17</v>
      </c>
      <c r="AO701" s="1157">
        <f>$AO$8</f>
        <v>0.7</v>
      </c>
      <c r="AP701" s="1157"/>
      <c r="AQ701" s="20"/>
      <c r="AR701" s="4"/>
      <c r="AS701" s="4"/>
      <c r="AT701" s="21"/>
      <c r="AU701" s="101">
        <f>ROUND(ROUND(ROUND(ROUND(H695*P702,0)*V684,0)*AO701,0)*AS700,0)</f>
        <v>257</v>
      </c>
      <c r="AV701" s="31"/>
    </row>
    <row r="702" spans="1:48" ht="17.100000000000001" customHeight="1" x14ac:dyDescent="0.15">
      <c r="A702" s="32">
        <v>43</v>
      </c>
      <c r="B702" s="33" t="s">
        <v>7560</v>
      </c>
      <c r="C702" s="34" t="s">
        <v>7561</v>
      </c>
      <c r="D702" s="422"/>
      <c r="E702" s="424"/>
      <c r="F702" s="36"/>
      <c r="G702" s="29"/>
      <c r="H702" s="20"/>
      <c r="K702" s="21"/>
      <c r="L702" s="420"/>
      <c r="M702" s="421"/>
      <c r="N702" s="421"/>
      <c r="O702" s="26" t="s">
        <v>17</v>
      </c>
      <c r="P702" s="1180">
        <f>$P$12</f>
        <v>0.96499999999999997</v>
      </c>
      <c r="Q702" s="1180"/>
      <c r="R702" s="166"/>
      <c r="S702" s="167"/>
      <c r="T702" s="314"/>
      <c r="W702" s="449"/>
      <c r="X702" s="1272"/>
      <c r="Y702" s="1273"/>
      <c r="Z702" s="1273"/>
      <c r="AA702" s="1273"/>
      <c r="AB702" s="1273"/>
      <c r="AC702" s="42" t="s">
        <v>4827</v>
      </c>
      <c r="AD702" s="99"/>
      <c r="AE702" s="99"/>
      <c r="AF702" s="99"/>
      <c r="AG702" s="99"/>
      <c r="AH702" s="99"/>
      <c r="AI702" s="43"/>
      <c r="AJ702" s="43"/>
      <c r="AK702" s="43"/>
      <c r="AL702" s="43"/>
      <c r="AM702" s="43"/>
      <c r="AN702" s="44" t="s">
        <v>17</v>
      </c>
      <c r="AO702" s="1157">
        <f>$AO$9</f>
        <v>0.5</v>
      </c>
      <c r="AP702" s="1157"/>
      <c r="AQ702" s="24"/>
      <c r="AR702" s="25"/>
      <c r="AS702" s="25"/>
      <c r="AT702" s="38"/>
      <c r="AU702" s="101">
        <f>ROUND(ROUND(ROUND(ROUND(H695*P702,0)*V684,0)*AO702,0)*AS700,0)</f>
        <v>183</v>
      </c>
      <c r="AV702" s="31"/>
    </row>
    <row r="703" spans="1:48" ht="17.100000000000001" customHeight="1" x14ac:dyDescent="0.15">
      <c r="A703" s="32">
        <v>43</v>
      </c>
      <c r="B703" s="33" t="s">
        <v>7562</v>
      </c>
      <c r="C703" s="34" t="s">
        <v>7563</v>
      </c>
      <c r="D703" s="422"/>
      <c r="E703" s="424"/>
      <c r="F703" s="36"/>
      <c r="G703" s="29"/>
      <c r="H703" s="1085" t="s">
        <v>4853</v>
      </c>
      <c r="I703" s="1086"/>
      <c r="J703" s="1086"/>
      <c r="K703" s="1087"/>
      <c r="L703" s="416"/>
      <c r="M703" s="417"/>
      <c r="N703" s="417"/>
      <c r="O703" s="65"/>
      <c r="P703" s="156"/>
      <c r="Q703" s="156"/>
      <c r="R703" s="166"/>
      <c r="S703" s="167"/>
      <c r="T703" s="167"/>
      <c r="U703" s="463"/>
      <c r="V703" s="70"/>
      <c r="W703" s="464"/>
      <c r="X703" s="43"/>
      <c r="Y703" s="43"/>
      <c r="Z703" s="44"/>
      <c r="AA703" s="44"/>
      <c r="AB703" s="43"/>
      <c r="AC703" s="450"/>
      <c r="AD703" s="43"/>
      <c r="AE703" s="43"/>
      <c r="AF703" s="43"/>
      <c r="AG703" s="43"/>
      <c r="AH703" s="43"/>
      <c r="AI703" s="43"/>
      <c r="AJ703" s="43"/>
      <c r="AK703" s="43"/>
      <c r="AL703" s="43"/>
      <c r="AM703" s="43"/>
      <c r="AN703" s="44"/>
      <c r="AO703" s="45"/>
      <c r="AP703" s="45"/>
      <c r="AQ703" s="25"/>
      <c r="AR703" s="25"/>
      <c r="AS703" s="25"/>
      <c r="AT703" s="25"/>
      <c r="AU703" s="35">
        <f>ROUND(H707*V684,0)</f>
        <v>323</v>
      </c>
      <c r="AV703" s="31"/>
    </row>
    <row r="704" spans="1:48" ht="17.100000000000001" customHeight="1" x14ac:dyDescent="0.15">
      <c r="A704" s="32">
        <v>43</v>
      </c>
      <c r="B704" s="33" t="s">
        <v>7564</v>
      </c>
      <c r="C704" s="34" t="s">
        <v>7565</v>
      </c>
      <c r="D704" s="422"/>
      <c r="E704" s="424"/>
      <c r="F704" s="29"/>
      <c r="G704" s="29"/>
      <c r="H704" s="1088"/>
      <c r="I704" s="1089"/>
      <c r="J704" s="1089"/>
      <c r="K704" s="1090"/>
      <c r="L704" s="418"/>
      <c r="M704" s="419"/>
      <c r="N704" s="419"/>
      <c r="O704" s="23"/>
      <c r="P704" s="167"/>
      <c r="Q704" s="167"/>
      <c r="R704" s="166"/>
      <c r="S704" s="167"/>
      <c r="T704" s="167"/>
      <c r="U704" s="463"/>
      <c r="V704" s="70"/>
      <c r="W704" s="464"/>
      <c r="X704" s="1202" t="s">
        <v>4824</v>
      </c>
      <c r="Y704" s="1202"/>
      <c r="Z704" s="1202"/>
      <c r="AA704" s="1202"/>
      <c r="AB704" s="1202"/>
      <c r="AC704" s="42" t="s">
        <v>4825</v>
      </c>
      <c r="AD704" s="99"/>
      <c r="AE704" s="99"/>
      <c r="AF704" s="99"/>
      <c r="AG704" s="99"/>
      <c r="AH704" s="99"/>
      <c r="AI704" s="43"/>
      <c r="AJ704" s="43"/>
      <c r="AK704" s="43"/>
      <c r="AL704" s="43"/>
      <c r="AM704" s="43"/>
      <c r="AN704" s="44" t="s">
        <v>17</v>
      </c>
      <c r="AO704" s="1157">
        <f>$AO$8</f>
        <v>0.7</v>
      </c>
      <c r="AP704" s="1157"/>
      <c r="AQ704" s="43"/>
      <c r="AR704" s="43"/>
      <c r="AS704" s="43"/>
      <c r="AT704" s="43"/>
      <c r="AU704" s="101">
        <f>ROUND(ROUND(H707*V684,0)*AO704,0)</f>
        <v>226</v>
      </c>
      <c r="AV704" s="31"/>
    </row>
    <row r="705" spans="1:48" ht="17.100000000000001" customHeight="1" x14ac:dyDescent="0.15">
      <c r="A705" s="32">
        <v>43</v>
      </c>
      <c r="B705" s="33" t="s">
        <v>7566</v>
      </c>
      <c r="C705" s="34" t="s">
        <v>7567</v>
      </c>
      <c r="D705" s="422"/>
      <c r="E705" s="424"/>
      <c r="F705" s="29"/>
      <c r="G705" s="29"/>
      <c r="H705" s="1088"/>
      <c r="I705" s="1089"/>
      <c r="J705" s="1089"/>
      <c r="K705" s="1090"/>
      <c r="L705" s="420"/>
      <c r="M705" s="421"/>
      <c r="N705" s="421"/>
      <c r="O705" s="26"/>
      <c r="P705" s="27"/>
      <c r="Q705" s="27"/>
      <c r="R705" s="166"/>
      <c r="S705" s="167"/>
      <c r="T705" s="167"/>
      <c r="U705" s="463"/>
      <c r="V705" s="70"/>
      <c r="W705" s="464"/>
      <c r="X705" s="1273"/>
      <c r="Y705" s="1273"/>
      <c r="Z705" s="1273"/>
      <c r="AA705" s="1273"/>
      <c r="AB705" s="1273"/>
      <c r="AC705" s="42" t="s">
        <v>4827</v>
      </c>
      <c r="AD705" s="99"/>
      <c r="AE705" s="99"/>
      <c r="AF705" s="99"/>
      <c r="AG705" s="99"/>
      <c r="AH705" s="99"/>
      <c r="AI705" s="43"/>
      <c r="AJ705" s="43"/>
      <c r="AK705" s="43"/>
      <c r="AL705" s="43"/>
      <c r="AM705" s="43"/>
      <c r="AN705" s="44" t="s">
        <v>17</v>
      </c>
      <c r="AO705" s="1157">
        <f>$AO$9</f>
        <v>0.5</v>
      </c>
      <c r="AP705" s="1157"/>
      <c r="AQ705" s="43"/>
      <c r="AR705" s="43"/>
      <c r="AS705" s="43"/>
      <c r="AT705" s="43"/>
      <c r="AU705" s="101">
        <f>ROUND(ROUND(H707*V684,0)*AO705,0)</f>
        <v>162</v>
      </c>
      <c r="AV705" s="31"/>
    </row>
    <row r="706" spans="1:48" ht="17.100000000000001" customHeight="1" x14ac:dyDescent="0.15">
      <c r="A706" s="32">
        <v>43</v>
      </c>
      <c r="B706" s="33" t="s">
        <v>7568</v>
      </c>
      <c r="C706" s="34" t="s">
        <v>7569</v>
      </c>
      <c r="D706" s="422"/>
      <c r="E706" s="424"/>
      <c r="F706" s="29"/>
      <c r="G706" s="29"/>
      <c r="H706" s="1088"/>
      <c r="I706" s="1089"/>
      <c r="J706" s="1089"/>
      <c r="K706" s="1090"/>
      <c r="L706" s="1271" t="s">
        <v>4829</v>
      </c>
      <c r="M706" s="1202"/>
      <c r="N706" s="1202"/>
      <c r="O706" s="1202"/>
      <c r="P706" s="1202"/>
      <c r="Q706" s="1202"/>
      <c r="R706" s="418"/>
      <c r="S706" s="419"/>
      <c r="T706" s="419"/>
      <c r="U706" s="463"/>
      <c r="V706" s="70"/>
      <c r="W706" s="464"/>
      <c r="X706" s="43"/>
      <c r="Y706" s="43"/>
      <c r="Z706" s="44"/>
      <c r="AA706" s="44"/>
      <c r="AB706" s="43"/>
      <c r="AC706" s="450"/>
      <c r="AD706" s="43"/>
      <c r="AE706" s="43"/>
      <c r="AF706" s="43"/>
      <c r="AG706" s="43"/>
      <c r="AH706" s="43"/>
      <c r="AI706" s="43"/>
      <c r="AJ706" s="43"/>
      <c r="AK706" s="43"/>
      <c r="AL706" s="43"/>
      <c r="AM706" s="43"/>
      <c r="AN706" s="44"/>
      <c r="AO706" s="45"/>
      <c r="AP706" s="45"/>
      <c r="AQ706" s="43"/>
      <c r="AR706" s="43"/>
      <c r="AS706" s="25"/>
      <c r="AT706" s="25"/>
      <c r="AU706" s="101">
        <f>ROUND(ROUND(H707*P708,0)*V684,0)</f>
        <v>312</v>
      </c>
      <c r="AV706" s="31"/>
    </row>
    <row r="707" spans="1:48" ht="17.100000000000001" customHeight="1" x14ac:dyDescent="0.15">
      <c r="A707" s="32">
        <v>43</v>
      </c>
      <c r="B707" s="33" t="s">
        <v>7570</v>
      </c>
      <c r="C707" s="34" t="s">
        <v>7571</v>
      </c>
      <c r="D707" s="422"/>
      <c r="E707" s="424"/>
      <c r="F707" s="29"/>
      <c r="G707" s="29"/>
      <c r="H707" s="1280">
        <f>'15就労移行支援(基本)'!K287</f>
        <v>646</v>
      </c>
      <c r="I707" s="1108"/>
      <c r="J707" s="4" t="s">
        <v>21</v>
      </c>
      <c r="K707" s="22"/>
      <c r="L707" s="1228"/>
      <c r="M707" s="1283"/>
      <c r="N707" s="1283"/>
      <c r="O707" s="1283"/>
      <c r="P707" s="1283"/>
      <c r="Q707" s="1283"/>
      <c r="R707" s="418"/>
      <c r="S707" s="419"/>
      <c r="T707" s="419"/>
      <c r="U707" s="463"/>
      <c r="V707" s="70"/>
      <c r="W707" s="464"/>
      <c r="X707" s="1202" t="s">
        <v>4824</v>
      </c>
      <c r="Y707" s="1202"/>
      <c r="Z707" s="1202"/>
      <c r="AA707" s="1202"/>
      <c r="AB707" s="1202"/>
      <c r="AC707" s="42" t="s">
        <v>4825</v>
      </c>
      <c r="AD707" s="99"/>
      <c r="AE707" s="99"/>
      <c r="AF707" s="99"/>
      <c r="AG707" s="99"/>
      <c r="AH707" s="99"/>
      <c r="AI707" s="43"/>
      <c r="AJ707" s="43"/>
      <c r="AK707" s="43"/>
      <c r="AL707" s="43"/>
      <c r="AM707" s="43"/>
      <c r="AN707" s="44" t="s">
        <v>17</v>
      </c>
      <c r="AO707" s="1157">
        <f>$AO$8</f>
        <v>0.7</v>
      </c>
      <c r="AP707" s="1157"/>
      <c r="AQ707" s="25"/>
      <c r="AR707" s="25"/>
      <c r="AS707" s="25"/>
      <c r="AT707" s="25"/>
      <c r="AU707" s="101">
        <f>ROUND(ROUND(ROUND(H707*P708,0)*V684,0)*AO707,0)</f>
        <v>218</v>
      </c>
      <c r="AV707" s="31"/>
    </row>
    <row r="708" spans="1:48" ht="17.100000000000001" customHeight="1" x14ac:dyDescent="0.15">
      <c r="A708" s="32">
        <v>43</v>
      </c>
      <c r="B708" s="33" t="s">
        <v>7572</v>
      </c>
      <c r="C708" s="34" t="s">
        <v>7573</v>
      </c>
      <c r="D708" s="422"/>
      <c r="E708" s="424"/>
      <c r="F708" s="29"/>
      <c r="G708" s="29"/>
      <c r="H708" s="418"/>
      <c r="I708" s="419"/>
      <c r="J708" s="419"/>
      <c r="K708" s="425"/>
      <c r="L708" s="420"/>
      <c r="M708" s="421"/>
      <c r="N708" s="421"/>
      <c r="O708" s="26" t="s">
        <v>17</v>
      </c>
      <c r="P708" s="1180">
        <f>$P$12</f>
        <v>0.96499999999999997</v>
      </c>
      <c r="Q708" s="1180"/>
      <c r="R708" s="166"/>
      <c r="S708" s="167"/>
      <c r="T708" s="167"/>
      <c r="U708" s="463"/>
      <c r="V708" s="70"/>
      <c r="W708" s="464"/>
      <c r="X708" s="1273"/>
      <c r="Y708" s="1273"/>
      <c r="Z708" s="1273"/>
      <c r="AA708" s="1273"/>
      <c r="AB708" s="1273"/>
      <c r="AC708" s="42" t="s">
        <v>4827</v>
      </c>
      <c r="AD708" s="99"/>
      <c r="AE708" s="99"/>
      <c r="AF708" s="99"/>
      <c r="AG708" s="99"/>
      <c r="AH708" s="99"/>
      <c r="AI708" s="43"/>
      <c r="AJ708" s="43"/>
      <c r="AK708" s="43"/>
      <c r="AL708" s="43"/>
      <c r="AM708" s="43"/>
      <c r="AN708" s="44" t="s">
        <v>17</v>
      </c>
      <c r="AO708" s="1157">
        <f>$AO$9</f>
        <v>0.5</v>
      </c>
      <c r="AP708" s="1157"/>
      <c r="AQ708" s="25"/>
      <c r="AR708" s="25"/>
      <c r="AS708" s="25"/>
      <c r="AT708" s="25"/>
      <c r="AU708" s="101">
        <f>ROUND(ROUND(ROUND(H707*P708,0)*V684,0)*AO708,0)</f>
        <v>156</v>
      </c>
      <c r="AV708" s="31"/>
    </row>
    <row r="709" spans="1:48" ht="17.100000000000001" customHeight="1" x14ac:dyDescent="0.15">
      <c r="A709" s="32">
        <v>43</v>
      </c>
      <c r="B709" s="33" t="s">
        <v>7574</v>
      </c>
      <c r="C709" s="34" t="s">
        <v>7575</v>
      </c>
      <c r="D709" s="422"/>
      <c r="E709" s="424"/>
      <c r="F709" s="29"/>
      <c r="G709" s="29"/>
      <c r="H709" s="20"/>
      <c r="K709" s="21"/>
      <c r="L709" s="416"/>
      <c r="M709" s="417"/>
      <c r="N709" s="417"/>
      <c r="O709" s="65"/>
      <c r="P709" s="156"/>
      <c r="Q709" s="156"/>
      <c r="R709" s="166"/>
      <c r="S709" s="167"/>
      <c r="T709" s="314"/>
      <c r="W709" s="449"/>
      <c r="X709" s="42"/>
      <c r="Y709" s="43"/>
      <c r="Z709" s="44"/>
      <c r="AA709" s="44"/>
      <c r="AB709" s="43"/>
      <c r="AC709" s="450"/>
      <c r="AD709" s="43"/>
      <c r="AE709" s="43"/>
      <c r="AF709" s="43"/>
      <c r="AG709" s="43"/>
      <c r="AH709" s="43"/>
      <c r="AI709" s="43"/>
      <c r="AJ709" s="43"/>
      <c r="AK709" s="43"/>
      <c r="AL709" s="43"/>
      <c r="AM709" s="43"/>
      <c r="AN709" s="44"/>
      <c r="AO709" s="45"/>
      <c r="AP709" s="45"/>
      <c r="AQ709" s="1198" t="s">
        <v>4833</v>
      </c>
      <c r="AR709" s="1281"/>
      <c r="AS709" s="1281"/>
      <c r="AT709" s="1299"/>
      <c r="AU709" s="101">
        <f>ROUND(ROUND(H707*V684,0)*AS712,0)</f>
        <v>307</v>
      </c>
      <c r="AV709" s="31"/>
    </row>
    <row r="710" spans="1:48" ht="17.100000000000001" customHeight="1" x14ac:dyDescent="0.15">
      <c r="A710" s="32">
        <v>43</v>
      </c>
      <c r="B710" s="33" t="s">
        <v>7576</v>
      </c>
      <c r="C710" s="34" t="s">
        <v>7577</v>
      </c>
      <c r="D710" s="422"/>
      <c r="E710" s="424"/>
      <c r="F710" s="29"/>
      <c r="G710" s="29"/>
      <c r="H710" s="20"/>
      <c r="K710" s="21"/>
      <c r="L710" s="418"/>
      <c r="M710" s="419"/>
      <c r="N710" s="419"/>
      <c r="O710" s="23"/>
      <c r="P710" s="167"/>
      <c r="Q710" s="167"/>
      <c r="R710" s="166"/>
      <c r="S710" s="167"/>
      <c r="T710" s="314"/>
      <c r="W710" s="449"/>
      <c r="X710" s="1271" t="s">
        <v>4824</v>
      </c>
      <c r="Y710" s="1202"/>
      <c r="Z710" s="1202"/>
      <c r="AA710" s="1202"/>
      <c r="AB710" s="1202"/>
      <c r="AC710" s="42" t="s">
        <v>4825</v>
      </c>
      <c r="AD710" s="99"/>
      <c r="AE710" s="99"/>
      <c r="AF710" s="99"/>
      <c r="AG710" s="99"/>
      <c r="AH710" s="99"/>
      <c r="AI710" s="43"/>
      <c r="AJ710" s="43"/>
      <c r="AK710" s="43"/>
      <c r="AL710" s="43"/>
      <c r="AM710" s="43"/>
      <c r="AN710" s="44" t="s">
        <v>17</v>
      </c>
      <c r="AO710" s="1157">
        <f>$AO$8</f>
        <v>0.7</v>
      </c>
      <c r="AP710" s="1157"/>
      <c r="AQ710" s="1268"/>
      <c r="AR710" s="1269"/>
      <c r="AS710" s="1269"/>
      <c r="AT710" s="1270"/>
      <c r="AU710" s="101">
        <f>ROUND(ROUND(ROUND(H707*V684,0)*AO710,0)*AS712,0)</f>
        <v>215</v>
      </c>
      <c r="AV710" s="31"/>
    </row>
    <row r="711" spans="1:48" ht="17.100000000000001" customHeight="1" x14ac:dyDescent="0.15">
      <c r="A711" s="32">
        <v>43</v>
      </c>
      <c r="B711" s="33" t="s">
        <v>7578</v>
      </c>
      <c r="C711" s="34" t="s">
        <v>7579</v>
      </c>
      <c r="D711" s="422"/>
      <c r="E711" s="424"/>
      <c r="F711" s="29"/>
      <c r="G711" s="29"/>
      <c r="H711" s="20"/>
      <c r="K711" s="21"/>
      <c r="L711" s="420"/>
      <c r="M711" s="421"/>
      <c r="N711" s="421"/>
      <c r="O711" s="26"/>
      <c r="P711" s="27"/>
      <c r="Q711" s="27"/>
      <c r="R711" s="166"/>
      <c r="S711" s="167"/>
      <c r="T711" s="314"/>
      <c r="W711" s="449"/>
      <c r="X711" s="1272"/>
      <c r="Y711" s="1273"/>
      <c r="Z711" s="1273"/>
      <c r="AA711" s="1273"/>
      <c r="AB711" s="1273"/>
      <c r="AC711" s="42" t="s">
        <v>4827</v>
      </c>
      <c r="AD711" s="99"/>
      <c r="AE711" s="99"/>
      <c r="AF711" s="99"/>
      <c r="AG711" s="99"/>
      <c r="AH711" s="99"/>
      <c r="AI711" s="43"/>
      <c r="AJ711" s="43"/>
      <c r="AK711" s="43"/>
      <c r="AL711" s="43"/>
      <c r="AM711" s="43"/>
      <c r="AN711" s="44" t="s">
        <v>17</v>
      </c>
      <c r="AO711" s="1157">
        <f>$AO$9</f>
        <v>0.5</v>
      </c>
      <c r="AP711" s="1157"/>
      <c r="AQ711" s="20"/>
      <c r="AR711" s="4"/>
      <c r="AS711" s="4"/>
      <c r="AT711" s="21"/>
      <c r="AU711" s="101">
        <f>ROUND(ROUND(ROUND(H707*V684,0)*AO711,0)*AS712,0)</f>
        <v>154</v>
      </c>
      <c r="AV711" s="31"/>
    </row>
    <row r="712" spans="1:48" ht="17.100000000000001" customHeight="1" x14ac:dyDescent="0.15">
      <c r="A712" s="32">
        <v>43</v>
      </c>
      <c r="B712" s="33" t="s">
        <v>7580</v>
      </c>
      <c r="C712" s="34" t="s">
        <v>7581</v>
      </c>
      <c r="D712" s="422"/>
      <c r="E712" s="424"/>
      <c r="F712" s="29"/>
      <c r="G712" s="29"/>
      <c r="H712" s="20"/>
      <c r="K712" s="21"/>
      <c r="L712" s="1271" t="s">
        <v>4829</v>
      </c>
      <c r="M712" s="1202"/>
      <c r="N712" s="1202"/>
      <c r="O712" s="1202"/>
      <c r="P712" s="1202"/>
      <c r="Q712" s="1202"/>
      <c r="R712" s="418"/>
      <c r="S712" s="419"/>
      <c r="T712" s="425"/>
      <c r="W712" s="449"/>
      <c r="X712" s="42"/>
      <c r="Y712" s="43"/>
      <c r="Z712" s="44"/>
      <c r="AA712" s="44"/>
      <c r="AB712" s="43"/>
      <c r="AC712" s="450"/>
      <c r="AD712" s="43"/>
      <c r="AE712" s="43"/>
      <c r="AF712" s="43"/>
      <c r="AG712" s="43"/>
      <c r="AH712" s="43"/>
      <c r="AI712" s="43"/>
      <c r="AJ712" s="43"/>
      <c r="AK712" s="43"/>
      <c r="AL712" s="43"/>
      <c r="AM712" s="43"/>
      <c r="AN712" s="44"/>
      <c r="AO712" s="45"/>
      <c r="AP712" s="45"/>
      <c r="AQ712" s="20"/>
      <c r="AR712" s="23" t="s">
        <v>17</v>
      </c>
      <c r="AS712" s="1158">
        <f>AS700</f>
        <v>0.95</v>
      </c>
      <c r="AT712" s="1159"/>
      <c r="AU712" s="101">
        <f>ROUND(ROUND(ROUND(H707*P714,0)*V684,0)*AS712,0)</f>
        <v>296</v>
      </c>
      <c r="AV712" s="31"/>
    </row>
    <row r="713" spans="1:48" ht="17.100000000000001" customHeight="1" x14ac:dyDescent="0.15">
      <c r="A713" s="32">
        <v>43</v>
      </c>
      <c r="B713" s="33" t="s">
        <v>7582</v>
      </c>
      <c r="C713" s="34" t="s">
        <v>7583</v>
      </c>
      <c r="D713" s="422"/>
      <c r="E713" s="424"/>
      <c r="F713" s="29"/>
      <c r="G713" s="29"/>
      <c r="H713" s="20"/>
      <c r="K713" s="21"/>
      <c r="L713" s="1228"/>
      <c r="M713" s="1283"/>
      <c r="N713" s="1283"/>
      <c r="O713" s="1283"/>
      <c r="P713" s="1283"/>
      <c r="Q713" s="1283"/>
      <c r="R713" s="418"/>
      <c r="S713" s="419"/>
      <c r="T713" s="425"/>
      <c r="W713" s="449"/>
      <c r="X713" s="1271" t="s">
        <v>4824</v>
      </c>
      <c r="Y713" s="1202"/>
      <c r="Z713" s="1202"/>
      <c r="AA713" s="1202"/>
      <c r="AB713" s="1202"/>
      <c r="AC713" s="42" t="s">
        <v>4825</v>
      </c>
      <c r="AD713" s="99"/>
      <c r="AE713" s="99"/>
      <c r="AF713" s="99"/>
      <c r="AG713" s="99"/>
      <c r="AH713" s="99"/>
      <c r="AI713" s="43"/>
      <c r="AJ713" s="43"/>
      <c r="AK713" s="43"/>
      <c r="AL713" s="43"/>
      <c r="AM713" s="43"/>
      <c r="AN713" s="44" t="s">
        <v>17</v>
      </c>
      <c r="AO713" s="1157">
        <f>$AO$8</f>
        <v>0.7</v>
      </c>
      <c r="AP713" s="1157"/>
      <c r="AQ713" s="20"/>
      <c r="AR713" s="4"/>
      <c r="AS713" s="4"/>
      <c r="AT713" s="21"/>
      <c r="AU713" s="101">
        <f>ROUND(ROUND(ROUND(ROUND(H707*P714,0)*V684,0)*AO713,0)*AS712,0)</f>
        <v>207</v>
      </c>
      <c r="AV713" s="31"/>
    </row>
    <row r="714" spans="1:48" ht="17.100000000000001" customHeight="1" x14ac:dyDescent="0.15">
      <c r="A714" s="32">
        <v>43</v>
      </c>
      <c r="B714" s="33" t="s">
        <v>7584</v>
      </c>
      <c r="C714" s="34" t="s">
        <v>7585</v>
      </c>
      <c r="D714" s="422"/>
      <c r="E714" s="424"/>
      <c r="F714" s="29"/>
      <c r="G714" s="29"/>
      <c r="H714" s="20"/>
      <c r="K714" s="21"/>
      <c r="L714" s="420"/>
      <c r="M714" s="421"/>
      <c r="N714" s="421"/>
      <c r="O714" s="26" t="s">
        <v>17</v>
      </c>
      <c r="P714" s="1180">
        <f>$P$12</f>
        <v>0.96499999999999997</v>
      </c>
      <c r="Q714" s="1180"/>
      <c r="R714" s="166"/>
      <c r="S714" s="167"/>
      <c r="T714" s="314"/>
      <c r="W714" s="449"/>
      <c r="X714" s="1272"/>
      <c r="Y714" s="1273"/>
      <c r="Z714" s="1273"/>
      <c r="AA714" s="1273"/>
      <c r="AB714" s="1273"/>
      <c r="AC714" s="42" t="s">
        <v>4827</v>
      </c>
      <c r="AD714" s="99"/>
      <c r="AE714" s="99"/>
      <c r="AF714" s="99"/>
      <c r="AG714" s="99"/>
      <c r="AH714" s="99"/>
      <c r="AI714" s="43"/>
      <c r="AJ714" s="43"/>
      <c r="AK714" s="43"/>
      <c r="AL714" s="43"/>
      <c r="AM714" s="43"/>
      <c r="AN714" s="44" t="s">
        <v>17</v>
      </c>
      <c r="AO714" s="1157">
        <f>$AO$9</f>
        <v>0.5</v>
      </c>
      <c r="AP714" s="1157"/>
      <c r="AQ714" s="24"/>
      <c r="AR714" s="25"/>
      <c r="AS714" s="25"/>
      <c r="AT714" s="38"/>
      <c r="AU714" s="101">
        <f>ROUND(ROUND(ROUND(ROUND(H707*P714,0)*V684,0)*AO714,0)*AS712,0)</f>
        <v>148</v>
      </c>
      <c r="AV714" s="31"/>
    </row>
    <row r="715" spans="1:48" ht="17.100000000000001" customHeight="1" x14ac:dyDescent="0.15">
      <c r="A715" s="32">
        <v>43</v>
      </c>
      <c r="B715" s="33" t="s">
        <v>7586</v>
      </c>
      <c r="C715" s="34" t="s">
        <v>7587</v>
      </c>
      <c r="D715" s="422"/>
      <c r="E715" s="424"/>
      <c r="F715" s="36"/>
      <c r="G715" s="29"/>
      <c r="H715" s="1085" t="s">
        <v>4866</v>
      </c>
      <c r="I715" s="1086"/>
      <c r="J715" s="1086"/>
      <c r="K715" s="1087"/>
      <c r="L715" s="416"/>
      <c r="M715" s="417"/>
      <c r="N715" s="417"/>
      <c r="O715" s="65"/>
      <c r="P715" s="156"/>
      <c r="Q715" s="156"/>
      <c r="R715" s="1301" t="s">
        <v>6169</v>
      </c>
      <c r="S715" s="1311"/>
      <c r="T715" s="1312"/>
      <c r="U715" s="1219" t="s">
        <v>7011</v>
      </c>
      <c r="V715" s="1219"/>
      <c r="W715" s="1220"/>
      <c r="X715" s="43"/>
      <c r="Y715" s="43"/>
      <c r="Z715" s="44"/>
      <c r="AA715" s="44"/>
      <c r="AB715" s="43"/>
      <c r="AC715" s="450"/>
      <c r="AD715" s="43"/>
      <c r="AE715" s="43"/>
      <c r="AF715" s="43"/>
      <c r="AG715" s="43"/>
      <c r="AH715" s="43"/>
      <c r="AI715" s="43"/>
      <c r="AJ715" s="43"/>
      <c r="AK715" s="43"/>
      <c r="AL715" s="43"/>
      <c r="AM715" s="43"/>
      <c r="AN715" s="44"/>
      <c r="AO715" s="45"/>
      <c r="AP715" s="45"/>
      <c r="AQ715" s="43"/>
      <c r="AR715" s="43"/>
      <c r="AS715" s="43"/>
      <c r="AT715" s="43"/>
      <c r="AU715" s="35">
        <f>ROUND(H719*V720,0)</f>
        <v>272</v>
      </c>
      <c r="AV715" s="31"/>
    </row>
    <row r="716" spans="1:48" ht="17.100000000000001" customHeight="1" x14ac:dyDescent="0.15">
      <c r="A716" s="32">
        <v>43</v>
      </c>
      <c r="B716" s="33" t="s">
        <v>7588</v>
      </c>
      <c r="C716" s="34" t="s">
        <v>7589</v>
      </c>
      <c r="D716" s="422"/>
      <c r="E716" s="424"/>
      <c r="F716" s="29"/>
      <c r="G716" s="29"/>
      <c r="H716" s="1088"/>
      <c r="I716" s="1089"/>
      <c r="J716" s="1089"/>
      <c r="K716" s="1090"/>
      <c r="L716" s="418"/>
      <c r="M716" s="419"/>
      <c r="N716" s="419"/>
      <c r="O716" s="23"/>
      <c r="P716" s="167"/>
      <c r="Q716" s="167"/>
      <c r="R716" s="1313"/>
      <c r="S716" s="1314"/>
      <c r="T716" s="1315"/>
      <c r="U716" s="1309"/>
      <c r="V716" s="1309"/>
      <c r="W716" s="1310"/>
      <c r="X716" s="1202" t="s">
        <v>4824</v>
      </c>
      <c r="Y716" s="1202"/>
      <c r="Z716" s="1202"/>
      <c r="AA716" s="1202"/>
      <c r="AB716" s="1202"/>
      <c r="AC716" s="42" t="s">
        <v>4825</v>
      </c>
      <c r="AD716" s="99"/>
      <c r="AE716" s="99"/>
      <c r="AF716" s="99"/>
      <c r="AG716" s="99"/>
      <c r="AH716" s="99"/>
      <c r="AI716" s="43"/>
      <c r="AJ716" s="43"/>
      <c r="AK716" s="43"/>
      <c r="AL716" s="43"/>
      <c r="AM716" s="43"/>
      <c r="AN716" s="44" t="s">
        <v>17</v>
      </c>
      <c r="AO716" s="1157">
        <f>$AO$8</f>
        <v>0.7</v>
      </c>
      <c r="AP716" s="1157"/>
      <c r="AQ716" s="43"/>
      <c r="AR716" s="43"/>
      <c r="AS716" s="43"/>
      <c r="AT716" s="43"/>
      <c r="AU716" s="101">
        <f>ROUND(ROUND(H719*V720,0)*AO716,0)</f>
        <v>190</v>
      </c>
      <c r="AV716" s="31"/>
    </row>
    <row r="717" spans="1:48" ht="17.100000000000001" customHeight="1" x14ac:dyDescent="0.15">
      <c r="A717" s="32">
        <v>43</v>
      </c>
      <c r="B717" s="33" t="s">
        <v>7590</v>
      </c>
      <c r="C717" s="34" t="s">
        <v>7591</v>
      </c>
      <c r="D717" s="422"/>
      <c r="E717" s="424"/>
      <c r="F717" s="29"/>
      <c r="G717" s="29"/>
      <c r="H717" s="1088"/>
      <c r="I717" s="1089"/>
      <c r="J717" s="1089"/>
      <c r="K717" s="1090"/>
      <c r="L717" s="420"/>
      <c r="M717" s="421"/>
      <c r="N717" s="421"/>
      <c r="O717" s="26"/>
      <c r="P717" s="27"/>
      <c r="Q717" s="27"/>
      <c r="R717" s="1313"/>
      <c r="S717" s="1314"/>
      <c r="T717" s="1315"/>
      <c r="U717" s="1309"/>
      <c r="V717" s="1309"/>
      <c r="W717" s="1310"/>
      <c r="X717" s="1273"/>
      <c r="Y717" s="1273"/>
      <c r="Z717" s="1273"/>
      <c r="AA717" s="1273"/>
      <c r="AB717" s="1273"/>
      <c r="AC717" s="42" t="s">
        <v>4827</v>
      </c>
      <c r="AD717" s="99"/>
      <c r="AE717" s="99"/>
      <c r="AF717" s="99"/>
      <c r="AG717" s="99"/>
      <c r="AH717" s="99"/>
      <c r="AI717" s="43"/>
      <c r="AJ717" s="43"/>
      <c r="AK717" s="43"/>
      <c r="AL717" s="43"/>
      <c r="AM717" s="43"/>
      <c r="AN717" s="44" t="s">
        <v>17</v>
      </c>
      <c r="AO717" s="1157">
        <f>$AO$9</f>
        <v>0.5</v>
      </c>
      <c r="AP717" s="1157"/>
      <c r="AQ717" s="43"/>
      <c r="AR717" s="43"/>
      <c r="AS717" s="43"/>
      <c r="AT717" s="43"/>
      <c r="AU717" s="101">
        <f>ROUND(ROUND(H719*V720,0)*AO717,0)</f>
        <v>136</v>
      </c>
      <c r="AV717" s="31"/>
    </row>
    <row r="718" spans="1:48" ht="17.100000000000001" customHeight="1" x14ac:dyDescent="0.15">
      <c r="A718" s="32">
        <v>43</v>
      </c>
      <c r="B718" s="33" t="s">
        <v>7592</v>
      </c>
      <c r="C718" s="34" t="s">
        <v>7593</v>
      </c>
      <c r="D718" s="422"/>
      <c r="E718" s="424"/>
      <c r="F718" s="29"/>
      <c r="G718" s="29"/>
      <c r="H718" s="1088"/>
      <c r="I718" s="1089"/>
      <c r="J718" s="1089"/>
      <c r="K718" s="1090"/>
      <c r="L718" s="1271" t="s">
        <v>4829</v>
      </c>
      <c r="M718" s="1202"/>
      <c r="N718" s="1202"/>
      <c r="O718" s="1202"/>
      <c r="P718" s="1202"/>
      <c r="Q718" s="1202"/>
      <c r="R718" s="1313"/>
      <c r="S718" s="1314"/>
      <c r="T718" s="1315"/>
      <c r="U718" s="1069"/>
      <c r="V718" s="1069"/>
      <c r="W718" s="1070"/>
      <c r="X718" s="43"/>
      <c r="Y718" s="43"/>
      <c r="Z718" s="44"/>
      <c r="AA718" s="44"/>
      <c r="AB718" s="43"/>
      <c r="AC718" s="450"/>
      <c r="AD718" s="43"/>
      <c r="AE718" s="43"/>
      <c r="AF718" s="43"/>
      <c r="AG718" s="43"/>
      <c r="AH718" s="43"/>
      <c r="AI718" s="43"/>
      <c r="AJ718" s="43"/>
      <c r="AK718" s="43"/>
      <c r="AL718" s="43"/>
      <c r="AM718" s="43"/>
      <c r="AN718" s="44"/>
      <c r="AO718" s="45"/>
      <c r="AP718" s="45"/>
      <c r="AQ718" s="43"/>
      <c r="AR718" s="43"/>
      <c r="AS718" s="25"/>
      <c r="AT718" s="25"/>
      <c r="AU718" s="101">
        <f>ROUND(ROUND(H719*P720,0)*V720,0)</f>
        <v>263</v>
      </c>
      <c r="AV718" s="31"/>
    </row>
    <row r="719" spans="1:48" ht="17.100000000000001" customHeight="1" x14ac:dyDescent="0.15">
      <c r="A719" s="32">
        <v>43</v>
      </c>
      <c r="B719" s="33" t="s">
        <v>7594</v>
      </c>
      <c r="C719" s="34" t="s">
        <v>7595</v>
      </c>
      <c r="D719" s="422"/>
      <c r="E719" s="424"/>
      <c r="F719" s="29"/>
      <c r="G719" s="29"/>
      <c r="H719" s="1280">
        <f>'15就労移行支援(基本)'!K299</f>
        <v>544</v>
      </c>
      <c r="I719" s="1108"/>
      <c r="J719" s="4" t="s">
        <v>21</v>
      </c>
      <c r="K719" s="22"/>
      <c r="L719" s="1228"/>
      <c r="M719" s="1283"/>
      <c r="N719" s="1283"/>
      <c r="O719" s="1283"/>
      <c r="P719" s="1283"/>
      <c r="Q719" s="1283"/>
      <c r="R719" s="1313"/>
      <c r="S719" s="1314"/>
      <c r="T719" s="1315"/>
      <c r="W719" s="449"/>
      <c r="X719" s="1271" t="s">
        <v>4824</v>
      </c>
      <c r="Y719" s="1202"/>
      <c r="Z719" s="1202"/>
      <c r="AA719" s="1202"/>
      <c r="AB719" s="1202"/>
      <c r="AC719" s="42" t="s">
        <v>4825</v>
      </c>
      <c r="AD719" s="99"/>
      <c r="AE719" s="99"/>
      <c r="AF719" s="99"/>
      <c r="AG719" s="99"/>
      <c r="AH719" s="99"/>
      <c r="AI719" s="43"/>
      <c r="AJ719" s="43"/>
      <c r="AK719" s="43"/>
      <c r="AL719" s="43"/>
      <c r="AM719" s="43"/>
      <c r="AN719" s="44" t="s">
        <v>17</v>
      </c>
      <c r="AO719" s="1157">
        <f>$AO$8</f>
        <v>0.7</v>
      </c>
      <c r="AP719" s="1157"/>
      <c r="AQ719" s="25"/>
      <c r="AR719" s="25"/>
      <c r="AS719" s="25"/>
      <c r="AT719" s="25"/>
      <c r="AU719" s="101">
        <f>ROUND(ROUND(ROUND(H719*P720,0)*V720,0)*AO719,0)</f>
        <v>184</v>
      </c>
      <c r="AV719" s="31"/>
    </row>
    <row r="720" spans="1:48" ht="17.100000000000001" customHeight="1" x14ac:dyDescent="0.15">
      <c r="A720" s="32">
        <v>43</v>
      </c>
      <c r="B720" s="33" t="s">
        <v>7596</v>
      </c>
      <c r="C720" s="34" t="s">
        <v>7597</v>
      </c>
      <c r="D720" s="422"/>
      <c r="E720" s="424"/>
      <c r="F720" s="29"/>
      <c r="G720" s="29"/>
      <c r="H720" s="418"/>
      <c r="I720" s="419"/>
      <c r="J720" s="419"/>
      <c r="K720" s="425"/>
      <c r="L720" s="420"/>
      <c r="M720" s="421"/>
      <c r="N720" s="421"/>
      <c r="O720" s="26" t="s">
        <v>17</v>
      </c>
      <c r="P720" s="1180">
        <f>$P$12</f>
        <v>0.96499999999999997</v>
      </c>
      <c r="Q720" s="1180"/>
      <c r="R720" s="1276"/>
      <c r="S720" s="1277"/>
      <c r="T720" s="1278"/>
      <c r="U720" s="23" t="s">
        <v>17</v>
      </c>
      <c r="V720" s="1158">
        <f>V684</f>
        <v>0.5</v>
      </c>
      <c r="W720" s="1159"/>
      <c r="X720" s="1272"/>
      <c r="Y720" s="1273"/>
      <c r="Z720" s="1273"/>
      <c r="AA720" s="1273"/>
      <c r="AB720" s="1273"/>
      <c r="AC720" s="42" t="s">
        <v>4827</v>
      </c>
      <c r="AD720" s="99"/>
      <c r="AE720" s="99"/>
      <c r="AF720" s="99"/>
      <c r="AG720" s="99"/>
      <c r="AH720" s="99"/>
      <c r="AI720" s="43"/>
      <c r="AJ720" s="43"/>
      <c r="AK720" s="43"/>
      <c r="AL720" s="43"/>
      <c r="AM720" s="43"/>
      <c r="AN720" s="44" t="s">
        <v>17</v>
      </c>
      <c r="AO720" s="1157">
        <f>$AO$9</f>
        <v>0.5</v>
      </c>
      <c r="AP720" s="1157"/>
      <c r="AQ720" s="25"/>
      <c r="AR720" s="25"/>
      <c r="AS720" s="25"/>
      <c r="AT720" s="25"/>
      <c r="AU720" s="101">
        <f>ROUND(ROUND(ROUND(H719*P720,0)*V720,0)*AO720,0)</f>
        <v>132</v>
      </c>
      <c r="AV720" s="31"/>
    </row>
    <row r="721" spans="1:48" ht="17.100000000000001" customHeight="1" x14ac:dyDescent="0.15">
      <c r="A721" s="32">
        <v>43</v>
      </c>
      <c r="B721" s="33" t="s">
        <v>7598</v>
      </c>
      <c r="C721" s="34" t="s">
        <v>7599</v>
      </c>
      <c r="D721" s="422"/>
      <c r="E721" s="424"/>
      <c r="F721" s="29"/>
      <c r="G721" s="29"/>
      <c r="H721" s="20"/>
      <c r="K721" s="21"/>
      <c r="L721" s="416"/>
      <c r="M721" s="417"/>
      <c r="N721" s="417"/>
      <c r="O721" s="65"/>
      <c r="P721" s="156"/>
      <c r="Q721" s="156"/>
      <c r="R721" s="166"/>
      <c r="S721" s="167"/>
      <c r="T721" s="314"/>
      <c r="W721" s="449"/>
      <c r="X721" s="42"/>
      <c r="Y721" s="43"/>
      <c r="Z721" s="44"/>
      <c r="AA721" s="44"/>
      <c r="AB721" s="43"/>
      <c r="AC721" s="450"/>
      <c r="AD721" s="43"/>
      <c r="AE721" s="43"/>
      <c r="AF721" s="43"/>
      <c r="AG721" s="43"/>
      <c r="AH721" s="43"/>
      <c r="AI721" s="43"/>
      <c r="AJ721" s="43"/>
      <c r="AK721" s="43"/>
      <c r="AL721" s="43"/>
      <c r="AM721" s="43"/>
      <c r="AN721" s="44"/>
      <c r="AO721" s="45"/>
      <c r="AP721" s="45"/>
      <c r="AQ721" s="1198" t="s">
        <v>4833</v>
      </c>
      <c r="AR721" s="1281"/>
      <c r="AS721" s="1281"/>
      <c r="AT721" s="1299"/>
      <c r="AU721" s="101">
        <f>ROUND(ROUND(H719*V720,0)*AS724,0)</f>
        <v>258</v>
      </c>
      <c r="AV721" s="31"/>
    </row>
    <row r="722" spans="1:48" ht="17.100000000000001" customHeight="1" x14ac:dyDescent="0.15">
      <c r="A722" s="32">
        <v>43</v>
      </c>
      <c r="B722" s="33" t="s">
        <v>7600</v>
      </c>
      <c r="C722" s="34" t="s">
        <v>7601</v>
      </c>
      <c r="D722" s="422"/>
      <c r="E722" s="424"/>
      <c r="F722" s="29"/>
      <c r="G722" s="29"/>
      <c r="H722" s="20"/>
      <c r="K722" s="21"/>
      <c r="L722" s="418"/>
      <c r="M722" s="419"/>
      <c r="N722" s="419"/>
      <c r="O722" s="23"/>
      <c r="P722" s="167"/>
      <c r="Q722" s="167"/>
      <c r="R722" s="166"/>
      <c r="S722" s="167"/>
      <c r="T722" s="314"/>
      <c r="W722" s="449"/>
      <c r="X722" s="1271" t="s">
        <v>4824</v>
      </c>
      <c r="Y722" s="1202"/>
      <c r="Z722" s="1202"/>
      <c r="AA722" s="1202"/>
      <c r="AB722" s="1202"/>
      <c r="AC722" s="42" t="s">
        <v>4825</v>
      </c>
      <c r="AD722" s="99"/>
      <c r="AE722" s="99"/>
      <c r="AF722" s="99"/>
      <c r="AG722" s="99"/>
      <c r="AH722" s="99"/>
      <c r="AI722" s="43"/>
      <c r="AJ722" s="43"/>
      <c r="AK722" s="43"/>
      <c r="AL722" s="43"/>
      <c r="AM722" s="43"/>
      <c r="AN722" s="44" t="s">
        <v>17</v>
      </c>
      <c r="AO722" s="1157">
        <f>$AO$8</f>
        <v>0.7</v>
      </c>
      <c r="AP722" s="1157"/>
      <c r="AQ722" s="1268"/>
      <c r="AR722" s="1269"/>
      <c r="AS722" s="1269"/>
      <c r="AT722" s="1270"/>
      <c r="AU722" s="101">
        <f>ROUND(ROUND(ROUND(H719*V720,0)*AO722,0)*AS724,0)</f>
        <v>181</v>
      </c>
      <c r="AV722" s="31"/>
    </row>
    <row r="723" spans="1:48" ht="17.100000000000001" customHeight="1" x14ac:dyDescent="0.15">
      <c r="A723" s="32">
        <v>43</v>
      </c>
      <c r="B723" s="33" t="s">
        <v>7602</v>
      </c>
      <c r="C723" s="34" t="s">
        <v>7603</v>
      </c>
      <c r="D723" s="422"/>
      <c r="E723" s="424"/>
      <c r="F723" s="29"/>
      <c r="G723" s="29"/>
      <c r="H723" s="20"/>
      <c r="K723" s="21"/>
      <c r="L723" s="420"/>
      <c r="M723" s="421"/>
      <c r="N723" s="421"/>
      <c r="O723" s="26"/>
      <c r="P723" s="27"/>
      <c r="Q723" s="27"/>
      <c r="R723" s="166"/>
      <c r="S723" s="167"/>
      <c r="T723" s="314"/>
      <c r="W723" s="449"/>
      <c r="X723" s="1272"/>
      <c r="Y723" s="1273"/>
      <c r="Z723" s="1273"/>
      <c r="AA723" s="1273"/>
      <c r="AB723" s="1273"/>
      <c r="AC723" s="42" t="s">
        <v>4827</v>
      </c>
      <c r="AD723" s="99"/>
      <c r="AE723" s="99"/>
      <c r="AF723" s="99"/>
      <c r="AG723" s="99"/>
      <c r="AH723" s="99"/>
      <c r="AI723" s="43"/>
      <c r="AJ723" s="43"/>
      <c r="AK723" s="43"/>
      <c r="AL723" s="43"/>
      <c r="AM723" s="43"/>
      <c r="AN723" s="44" t="s">
        <v>17</v>
      </c>
      <c r="AO723" s="1157">
        <f>$AO$9</f>
        <v>0.5</v>
      </c>
      <c r="AP723" s="1157"/>
      <c r="AQ723" s="20"/>
      <c r="AR723" s="4"/>
      <c r="AS723" s="4"/>
      <c r="AT723" s="21"/>
      <c r="AU723" s="101">
        <f>ROUND(ROUND(ROUND(H719*V720,0)*AO723,0)*AS724,0)</f>
        <v>129</v>
      </c>
      <c r="AV723" s="31"/>
    </row>
    <row r="724" spans="1:48" ht="17.100000000000001" customHeight="1" x14ac:dyDescent="0.15">
      <c r="A724" s="32">
        <v>43</v>
      </c>
      <c r="B724" s="33" t="s">
        <v>7604</v>
      </c>
      <c r="C724" s="34" t="s">
        <v>7605</v>
      </c>
      <c r="D724" s="422"/>
      <c r="E724" s="424"/>
      <c r="F724" s="29"/>
      <c r="G724" s="29"/>
      <c r="H724" s="20"/>
      <c r="K724" s="21"/>
      <c r="L724" s="1271" t="s">
        <v>4829</v>
      </c>
      <c r="M724" s="1202"/>
      <c r="N724" s="1202"/>
      <c r="O724" s="1202"/>
      <c r="P724" s="1202"/>
      <c r="Q724" s="1202"/>
      <c r="R724" s="418"/>
      <c r="S724" s="419"/>
      <c r="T724" s="425"/>
      <c r="W724" s="449"/>
      <c r="X724" s="42"/>
      <c r="Y724" s="43"/>
      <c r="Z724" s="44"/>
      <c r="AA724" s="44"/>
      <c r="AB724" s="43"/>
      <c r="AC724" s="450"/>
      <c r="AD724" s="43"/>
      <c r="AE724" s="43"/>
      <c r="AF724" s="43"/>
      <c r="AG724" s="43"/>
      <c r="AH724" s="43"/>
      <c r="AI724" s="43"/>
      <c r="AJ724" s="43"/>
      <c r="AK724" s="43"/>
      <c r="AL724" s="43"/>
      <c r="AM724" s="43"/>
      <c r="AN724" s="44"/>
      <c r="AO724" s="45"/>
      <c r="AP724" s="45"/>
      <c r="AQ724" s="20"/>
      <c r="AR724" s="23" t="s">
        <v>17</v>
      </c>
      <c r="AS724" s="1158">
        <f>AS712</f>
        <v>0.95</v>
      </c>
      <c r="AT724" s="1159"/>
      <c r="AU724" s="101">
        <f>ROUND(ROUND(ROUND(H719*P726,0)*V720,0)*AS724,0)</f>
        <v>250</v>
      </c>
      <c r="AV724" s="31"/>
    </row>
    <row r="725" spans="1:48" ht="17.100000000000001" customHeight="1" x14ac:dyDescent="0.15">
      <c r="A725" s="32">
        <v>43</v>
      </c>
      <c r="B725" s="33" t="s">
        <v>7606</v>
      </c>
      <c r="C725" s="34" t="s">
        <v>7607</v>
      </c>
      <c r="D725" s="422"/>
      <c r="E725" s="424"/>
      <c r="F725" s="29"/>
      <c r="G725" s="29"/>
      <c r="H725" s="20"/>
      <c r="K725" s="21"/>
      <c r="L725" s="1228"/>
      <c r="M725" s="1283"/>
      <c r="N725" s="1283"/>
      <c r="O725" s="1283"/>
      <c r="P725" s="1283"/>
      <c r="Q725" s="1283"/>
      <c r="R725" s="418"/>
      <c r="S725" s="419"/>
      <c r="T725" s="425"/>
      <c r="W725" s="449"/>
      <c r="X725" s="1271" t="s">
        <v>4824</v>
      </c>
      <c r="Y725" s="1202"/>
      <c r="Z725" s="1202"/>
      <c r="AA725" s="1202"/>
      <c r="AB725" s="1202"/>
      <c r="AC725" s="42" t="s">
        <v>4825</v>
      </c>
      <c r="AD725" s="99"/>
      <c r="AE725" s="99"/>
      <c r="AF725" s="99"/>
      <c r="AG725" s="99"/>
      <c r="AH725" s="99"/>
      <c r="AI725" s="43"/>
      <c r="AJ725" s="43"/>
      <c r="AK725" s="43"/>
      <c r="AL725" s="43"/>
      <c r="AM725" s="43"/>
      <c r="AN725" s="44" t="s">
        <v>17</v>
      </c>
      <c r="AO725" s="1157">
        <f>$AO$8</f>
        <v>0.7</v>
      </c>
      <c r="AP725" s="1157"/>
      <c r="AQ725" s="20"/>
      <c r="AR725" s="4"/>
      <c r="AS725" s="4"/>
      <c r="AT725" s="21"/>
      <c r="AU725" s="101">
        <f>ROUND(ROUND(ROUND(ROUND(H719*P726,0)*V720,0)*AO725,0)*AS724,0)</f>
        <v>175</v>
      </c>
      <c r="AV725" s="31"/>
    </row>
    <row r="726" spans="1:48" ht="17.100000000000001" customHeight="1" x14ac:dyDescent="0.15">
      <c r="A726" s="32">
        <v>43</v>
      </c>
      <c r="B726" s="33" t="s">
        <v>7608</v>
      </c>
      <c r="C726" s="34" t="s">
        <v>7609</v>
      </c>
      <c r="D726" s="422"/>
      <c r="E726" s="424"/>
      <c r="F726" s="29"/>
      <c r="G726" s="29"/>
      <c r="H726" s="20"/>
      <c r="K726" s="21"/>
      <c r="L726" s="420"/>
      <c r="M726" s="421"/>
      <c r="N726" s="421"/>
      <c r="O726" s="26" t="s">
        <v>17</v>
      </c>
      <c r="P726" s="1180">
        <f>$P$12</f>
        <v>0.96499999999999997</v>
      </c>
      <c r="Q726" s="1180"/>
      <c r="R726" s="166"/>
      <c r="S726" s="167"/>
      <c r="T726" s="314"/>
      <c r="W726" s="449"/>
      <c r="X726" s="1272"/>
      <c r="Y726" s="1273"/>
      <c r="Z726" s="1273"/>
      <c r="AA726" s="1273"/>
      <c r="AB726" s="1273"/>
      <c r="AC726" s="42" t="s">
        <v>4827</v>
      </c>
      <c r="AD726" s="99"/>
      <c r="AE726" s="99"/>
      <c r="AF726" s="99"/>
      <c r="AG726" s="99"/>
      <c r="AH726" s="99"/>
      <c r="AI726" s="43"/>
      <c r="AJ726" s="43"/>
      <c r="AK726" s="43"/>
      <c r="AL726" s="43"/>
      <c r="AM726" s="43"/>
      <c r="AN726" s="44" t="s">
        <v>17</v>
      </c>
      <c r="AO726" s="1157">
        <f>$AO$9</f>
        <v>0.5</v>
      </c>
      <c r="AP726" s="1157"/>
      <c r="AQ726" s="24"/>
      <c r="AR726" s="25"/>
      <c r="AS726" s="25"/>
      <c r="AT726" s="38"/>
      <c r="AU726" s="101">
        <f>ROUND(ROUND(ROUND(ROUND(H719*P726,0)*V720,0)*AO726,0)*AS724,0)</f>
        <v>125</v>
      </c>
      <c r="AV726" s="31"/>
    </row>
    <row r="727" spans="1:48" ht="17.100000000000001" customHeight="1" x14ac:dyDescent="0.15">
      <c r="A727" s="32">
        <v>43</v>
      </c>
      <c r="B727" s="33" t="s">
        <v>7610</v>
      </c>
      <c r="C727" s="34" t="s">
        <v>7611</v>
      </c>
      <c r="D727" s="422"/>
      <c r="E727" s="424"/>
      <c r="F727" s="29"/>
      <c r="G727" s="29"/>
      <c r="H727" s="1085" t="s">
        <v>4879</v>
      </c>
      <c r="I727" s="1086"/>
      <c r="J727" s="1086"/>
      <c r="K727" s="1087"/>
      <c r="L727" s="416"/>
      <c r="M727" s="417"/>
      <c r="N727" s="417"/>
      <c r="O727" s="65"/>
      <c r="P727" s="156"/>
      <c r="Q727" s="156"/>
      <c r="R727" s="166"/>
      <c r="S727" s="167"/>
      <c r="T727" s="167"/>
      <c r="U727" s="463"/>
      <c r="V727" s="70"/>
      <c r="W727" s="464"/>
      <c r="X727" s="43"/>
      <c r="Y727" s="43"/>
      <c r="Z727" s="44"/>
      <c r="AA727" s="44"/>
      <c r="AB727" s="43"/>
      <c r="AC727" s="450"/>
      <c r="AD727" s="43"/>
      <c r="AE727" s="43"/>
      <c r="AF727" s="43"/>
      <c r="AG727" s="43"/>
      <c r="AH727" s="43"/>
      <c r="AI727" s="43"/>
      <c r="AJ727" s="43"/>
      <c r="AK727" s="43"/>
      <c r="AL727" s="43"/>
      <c r="AM727" s="43"/>
      <c r="AN727" s="44"/>
      <c r="AO727" s="45"/>
      <c r="AP727" s="45"/>
      <c r="AQ727" s="25"/>
      <c r="AR727" s="25"/>
      <c r="AS727" s="25"/>
      <c r="AT727" s="25"/>
      <c r="AU727" s="35">
        <f>ROUND(H731*V720,0)</f>
        <v>238</v>
      </c>
      <c r="AV727" s="31"/>
    </row>
    <row r="728" spans="1:48" ht="17.100000000000001" customHeight="1" x14ac:dyDescent="0.15">
      <c r="A728" s="32">
        <v>43</v>
      </c>
      <c r="B728" s="33" t="s">
        <v>7612</v>
      </c>
      <c r="C728" s="34" t="s">
        <v>7613</v>
      </c>
      <c r="D728" s="422"/>
      <c r="E728" s="424"/>
      <c r="F728" s="29"/>
      <c r="G728" s="29"/>
      <c r="H728" s="1088"/>
      <c r="I728" s="1089"/>
      <c r="J728" s="1089"/>
      <c r="K728" s="1090"/>
      <c r="L728" s="418"/>
      <c r="M728" s="419"/>
      <c r="N728" s="419"/>
      <c r="O728" s="23"/>
      <c r="P728" s="167"/>
      <c r="Q728" s="167"/>
      <c r="R728" s="166"/>
      <c r="S728" s="167"/>
      <c r="T728" s="167"/>
      <c r="U728" s="463"/>
      <c r="V728" s="70"/>
      <c r="W728" s="464"/>
      <c r="X728" s="1202" t="s">
        <v>4824</v>
      </c>
      <c r="Y728" s="1202"/>
      <c r="Z728" s="1202"/>
      <c r="AA728" s="1202"/>
      <c r="AB728" s="1202"/>
      <c r="AC728" s="42" t="s">
        <v>4825</v>
      </c>
      <c r="AD728" s="99"/>
      <c r="AE728" s="99"/>
      <c r="AF728" s="99"/>
      <c r="AG728" s="99"/>
      <c r="AH728" s="99"/>
      <c r="AI728" s="43"/>
      <c r="AJ728" s="43"/>
      <c r="AK728" s="43"/>
      <c r="AL728" s="43"/>
      <c r="AM728" s="43"/>
      <c r="AN728" s="44" t="s">
        <v>17</v>
      </c>
      <c r="AO728" s="1157">
        <f>$AO$8</f>
        <v>0.7</v>
      </c>
      <c r="AP728" s="1157"/>
      <c r="AQ728" s="43"/>
      <c r="AR728" s="43"/>
      <c r="AS728" s="43"/>
      <c r="AT728" s="43"/>
      <c r="AU728" s="101">
        <f>ROUND(ROUND(H731*V720,0)*AO728,0)</f>
        <v>167</v>
      </c>
      <c r="AV728" s="31"/>
    </row>
    <row r="729" spans="1:48" ht="17.100000000000001" customHeight="1" x14ac:dyDescent="0.15">
      <c r="A729" s="32">
        <v>43</v>
      </c>
      <c r="B729" s="33" t="s">
        <v>7614</v>
      </c>
      <c r="C729" s="34" t="s">
        <v>7615</v>
      </c>
      <c r="D729" s="422"/>
      <c r="E729" s="424"/>
      <c r="F729" s="29"/>
      <c r="G729" s="29"/>
      <c r="H729" s="1088"/>
      <c r="I729" s="1089"/>
      <c r="J729" s="1089"/>
      <c r="K729" s="1090"/>
      <c r="L729" s="420"/>
      <c r="M729" s="421"/>
      <c r="N729" s="421"/>
      <c r="O729" s="26"/>
      <c r="P729" s="27"/>
      <c r="Q729" s="27"/>
      <c r="R729" s="166"/>
      <c r="S729" s="167"/>
      <c r="T729" s="167"/>
      <c r="U729" s="463"/>
      <c r="V729" s="70"/>
      <c r="W729" s="464"/>
      <c r="X729" s="1273"/>
      <c r="Y729" s="1273"/>
      <c r="Z729" s="1273"/>
      <c r="AA729" s="1273"/>
      <c r="AB729" s="1273"/>
      <c r="AC729" s="42" t="s">
        <v>4827</v>
      </c>
      <c r="AD729" s="99"/>
      <c r="AE729" s="99"/>
      <c r="AF729" s="99"/>
      <c r="AG729" s="99"/>
      <c r="AH729" s="99"/>
      <c r="AI729" s="43"/>
      <c r="AJ729" s="43"/>
      <c r="AK729" s="43"/>
      <c r="AL729" s="43"/>
      <c r="AM729" s="43"/>
      <c r="AN729" s="44" t="s">
        <v>17</v>
      </c>
      <c r="AO729" s="1157">
        <f>$AO$9</f>
        <v>0.5</v>
      </c>
      <c r="AP729" s="1157"/>
      <c r="AQ729" s="43"/>
      <c r="AR729" s="43"/>
      <c r="AS729" s="43"/>
      <c r="AT729" s="43"/>
      <c r="AU729" s="101">
        <f>ROUND(ROUND(H731*V720,0)*AO729,0)</f>
        <v>119</v>
      </c>
      <c r="AV729" s="31"/>
    </row>
    <row r="730" spans="1:48" ht="17.100000000000001" customHeight="1" x14ac:dyDescent="0.15">
      <c r="A730" s="32">
        <v>43</v>
      </c>
      <c r="B730" s="33" t="s">
        <v>7616</v>
      </c>
      <c r="C730" s="34" t="s">
        <v>7617</v>
      </c>
      <c r="D730" s="422"/>
      <c r="E730" s="424"/>
      <c r="F730" s="29"/>
      <c r="G730" s="29"/>
      <c r="H730" s="1088"/>
      <c r="I730" s="1089"/>
      <c r="J730" s="1089"/>
      <c r="K730" s="1090"/>
      <c r="L730" s="1271" t="s">
        <v>4829</v>
      </c>
      <c r="M730" s="1202"/>
      <c r="N730" s="1202"/>
      <c r="O730" s="1202"/>
      <c r="P730" s="1202"/>
      <c r="Q730" s="1202"/>
      <c r="R730" s="418"/>
      <c r="S730" s="419"/>
      <c r="T730" s="419"/>
      <c r="U730" s="463"/>
      <c r="V730" s="70"/>
      <c r="W730" s="464"/>
      <c r="X730" s="43"/>
      <c r="Y730" s="43"/>
      <c r="Z730" s="44"/>
      <c r="AA730" s="44"/>
      <c r="AB730" s="43"/>
      <c r="AC730" s="450"/>
      <c r="AD730" s="43"/>
      <c r="AE730" s="43"/>
      <c r="AF730" s="43"/>
      <c r="AG730" s="43"/>
      <c r="AH730" s="43"/>
      <c r="AI730" s="43"/>
      <c r="AJ730" s="43"/>
      <c r="AK730" s="43"/>
      <c r="AL730" s="43"/>
      <c r="AM730" s="43"/>
      <c r="AN730" s="44"/>
      <c r="AO730" s="45"/>
      <c r="AP730" s="45"/>
      <c r="AQ730" s="43"/>
      <c r="AR730" s="43"/>
      <c r="AS730" s="25"/>
      <c r="AT730" s="25"/>
      <c r="AU730" s="101">
        <f>ROUND(ROUND(H731*P732,0)*V720,0)</f>
        <v>230</v>
      </c>
      <c r="AV730" s="31"/>
    </row>
    <row r="731" spans="1:48" ht="17.100000000000001" customHeight="1" x14ac:dyDescent="0.15">
      <c r="A731" s="32">
        <v>43</v>
      </c>
      <c r="B731" s="33" t="s">
        <v>7618</v>
      </c>
      <c r="C731" s="34" t="s">
        <v>7619</v>
      </c>
      <c r="D731" s="422"/>
      <c r="E731" s="424"/>
      <c r="F731" s="29"/>
      <c r="G731" s="29"/>
      <c r="H731" s="1280">
        <f>'15就労移行支援(基本)'!K311</f>
        <v>476</v>
      </c>
      <c r="I731" s="1108"/>
      <c r="J731" s="4" t="s">
        <v>21</v>
      </c>
      <c r="K731" s="22"/>
      <c r="L731" s="1228"/>
      <c r="M731" s="1283"/>
      <c r="N731" s="1283"/>
      <c r="O731" s="1283"/>
      <c r="P731" s="1283"/>
      <c r="Q731" s="1283"/>
      <c r="R731" s="418"/>
      <c r="S731" s="419"/>
      <c r="T731" s="419"/>
      <c r="U731" s="463"/>
      <c r="V731" s="70"/>
      <c r="W731" s="464"/>
      <c r="X731" s="1202" t="s">
        <v>4824</v>
      </c>
      <c r="Y731" s="1202"/>
      <c r="Z731" s="1202"/>
      <c r="AA731" s="1202"/>
      <c r="AB731" s="1202"/>
      <c r="AC731" s="42" t="s">
        <v>4825</v>
      </c>
      <c r="AD731" s="99"/>
      <c r="AE731" s="99"/>
      <c r="AF731" s="99"/>
      <c r="AG731" s="99"/>
      <c r="AH731" s="99"/>
      <c r="AI731" s="43"/>
      <c r="AJ731" s="43"/>
      <c r="AK731" s="43"/>
      <c r="AL731" s="43"/>
      <c r="AM731" s="43"/>
      <c r="AN731" s="44" t="s">
        <v>17</v>
      </c>
      <c r="AO731" s="1157">
        <f>$AO$8</f>
        <v>0.7</v>
      </c>
      <c r="AP731" s="1157"/>
      <c r="AQ731" s="25"/>
      <c r="AR731" s="25"/>
      <c r="AS731" s="25"/>
      <c r="AT731" s="25"/>
      <c r="AU731" s="101">
        <f>ROUND(ROUND(ROUND(H731*P732,0)*V720,0)*AO731,0)</f>
        <v>161</v>
      </c>
      <c r="AV731" s="31"/>
    </row>
    <row r="732" spans="1:48" ht="17.100000000000001" customHeight="1" x14ac:dyDescent="0.15">
      <c r="A732" s="32">
        <v>43</v>
      </c>
      <c r="B732" s="33" t="s">
        <v>7620</v>
      </c>
      <c r="C732" s="34" t="s">
        <v>7621</v>
      </c>
      <c r="D732" s="422"/>
      <c r="E732" s="424"/>
      <c r="F732" s="29"/>
      <c r="G732" s="29"/>
      <c r="H732" s="418"/>
      <c r="I732" s="419"/>
      <c r="J732" s="419"/>
      <c r="K732" s="425"/>
      <c r="L732" s="420"/>
      <c r="M732" s="421"/>
      <c r="N732" s="421"/>
      <c r="O732" s="26" t="s">
        <v>17</v>
      </c>
      <c r="P732" s="1180">
        <f>$P$12</f>
        <v>0.96499999999999997</v>
      </c>
      <c r="Q732" s="1180"/>
      <c r="R732" s="166"/>
      <c r="S732" s="167"/>
      <c r="T732" s="167"/>
      <c r="U732" s="463"/>
      <c r="V732" s="70"/>
      <c r="W732" s="464"/>
      <c r="X732" s="1273"/>
      <c r="Y732" s="1273"/>
      <c r="Z732" s="1273"/>
      <c r="AA732" s="1273"/>
      <c r="AB732" s="1273"/>
      <c r="AC732" s="42" t="s">
        <v>4827</v>
      </c>
      <c r="AD732" s="99"/>
      <c r="AE732" s="99"/>
      <c r="AF732" s="99"/>
      <c r="AG732" s="99"/>
      <c r="AH732" s="99"/>
      <c r="AI732" s="43"/>
      <c r="AJ732" s="43"/>
      <c r="AK732" s="43"/>
      <c r="AL732" s="43"/>
      <c r="AM732" s="43"/>
      <c r="AN732" s="44" t="s">
        <v>17</v>
      </c>
      <c r="AO732" s="1157">
        <f>$AO$9</f>
        <v>0.5</v>
      </c>
      <c r="AP732" s="1157"/>
      <c r="AQ732" s="25"/>
      <c r="AR732" s="25"/>
      <c r="AS732" s="25"/>
      <c r="AT732" s="25"/>
      <c r="AU732" s="101">
        <f>ROUND(ROUND(ROUND(H731*P732,0)*V720,0)*AO732,0)</f>
        <v>115</v>
      </c>
      <c r="AV732" s="31"/>
    </row>
    <row r="733" spans="1:48" ht="17.100000000000001" customHeight="1" x14ac:dyDescent="0.15">
      <c r="A733" s="32">
        <v>43</v>
      </c>
      <c r="B733" s="33" t="s">
        <v>7622</v>
      </c>
      <c r="C733" s="34" t="s">
        <v>7623</v>
      </c>
      <c r="D733" s="422"/>
      <c r="E733" s="424"/>
      <c r="F733" s="29"/>
      <c r="G733" s="29"/>
      <c r="H733" s="20"/>
      <c r="K733" s="21"/>
      <c r="L733" s="416"/>
      <c r="M733" s="417"/>
      <c r="N733" s="417"/>
      <c r="O733" s="65"/>
      <c r="P733" s="156"/>
      <c r="Q733" s="156"/>
      <c r="R733" s="166"/>
      <c r="S733" s="167"/>
      <c r="T733" s="314"/>
      <c r="W733" s="449"/>
      <c r="X733" s="42"/>
      <c r="Y733" s="43"/>
      <c r="Z733" s="44"/>
      <c r="AA733" s="44"/>
      <c r="AB733" s="43"/>
      <c r="AC733" s="450"/>
      <c r="AD733" s="43"/>
      <c r="AE733" s="43"/>
      <c r="AF733" s="43"/>
      <c r="AG733" s="43"/>
      <c r="AH733" s="43"/>
      <c r="AI733" s="43"/>
      <c r="AJ733" s="43"/>
      <c r="AK733" s="43"/>
      <c r="AL733" s="43"/>
      <c r="AM733" s="43"/>
      <c r="AN733" s="44"/>
      <c r="AO733" s="45"/>
      <c r="AP733" s="45"/>
      <c r="AQ733" s="1198" t="s">
        <v>4833</v>
      </c>
      <c r="AR733" s="1281"/>
      <c r="AS733" s="1281"/>
      <c r="AT733" s="1299"/>
      <c r="AU733" s="101">
        <f>ROUND(ROUND(H731*V720,0)*AS736,0)</f>
        <v>226</v>
      </c>
      <c r="AV733" s="31"/>
    </row>
    <row r="734" spans="1:48" ht="17.100000000000001" customHeight="1" x14ac:dyDescent="0.15">
      <c r="A734" s="32">
        <v>43</v>
      </c>
      <c r="B734" s="33" t="s">
        <v>7624</v>
      </c>
      <c r="C734" s="34" t="s">
        <v>7625</v>
      </c>
      <c r="D734" s="422"/>
      <c r="E734" s="424"/>
      <c r="F734" s="29"/>
      <c r="G734" s="29"/>
      <c r="H734" s="20"/>
      <c r="K734" s="21"/>
      <c r="L734" s="418"/>
      <c r="M734" s="419"/>
      <c r="N734" s="419"/>
      <c r="O734" s="23"/>
      <c r="P734" s="167"/>
      <c r="Q734" s="167"/>
      <c r="R734" s="166"/>
      <c r="S734" s="167"/>
      <c r="T734" s="314"/>
      <c r="W734" s="449"/>
      <c r="X734" s="1271" t="s">
        <v>4824</v>
      </c>
      <c r="Y734" s="1202"/>
      <c r="Z734" s="1202"/>
      <c r="AA734" s="1202"/>
      <c r="AB734" s="1202"/>
      <c r="AC734" s="42" t="s">
        <v>4825</v>
      </c>
      <c r="AD734" s="99"/>
      <c r="AE734" s="99"/>
      <c r="AF734" s="99"/>
      <c r="AG734" s="99"/>
      <c r="AH734" s="99"/>
      <c r="AI734" s="43"/>
      <c r="AJ734" s="43"/>
      <c r="AK734" s="43"/>
      <c r="AL734" s="43"/>
      <c r="AM734" s="43"/>
      <c r="AN734" s="44" t="s">
        <v>17</v>
      </c>
      <c r="AO734" s="1157">
        <f>$AO$8</f>
        <v>0.7</v>
      </c>
      <c r="AP734" s="1157"/>
      <c r="AQ734" s="1268"/>
      <c r="AR734" s="1269"/>
      <c r="AS734" s="1269"/>
      <c r="AT734" s="1270"/>
      <c r="AU734" s="101">
        <f>ROUND(ROUND(ROUND(H731*V720,0)*AO734,0)*AS736,0)</f>
        <v>159</v>
      </c>
      <c r="AV734" s="31"/>
    </row>
    <row r="735" spans="1:48" ht="17.100000000000001" customHeight="1" x14ac:dyDescent="0.15">
      <c r="A735" s="32">
        <v>43</v>
      </c>
      <c r="B735" s="33" t="s">
        <v>7626</v>
      </c>
      <c r="C735" s="34" t="s">
        <v>7627</v>
      </c>
      <c r="D735" s="422"/>
      <c r="E735" s="424"/>
      <c r="F735" s="29"/>
      <c r="G735" s="29"/>
      <c r="H735" s="20"/>
      <c r="K735" s="21"/>
      <c r="L735" s="420"/>
      <c r="M735" s="421"/>
      <c r="N735" s="421"/>
      <c r="O735" s="26"/>
      <c r="P735" s="27"/>
      <c r="Q735" s="27"/>
      <c r="R735" s="166"/>
      <c r="S735" s="167"/>
      <c r="T735" s="314"/>
      <c r="W735" s="449"/>
      <c r="X735" s="1272"/>
      <c r="Y735" s="1273"/>
      <c r="Z735" s="1273"/>
      <c r="AA735" s="1273"/>
      <c r="AB735" s="1273"/>
      <c r="AC735" s="42" t="s">
        <v>4827</v>
      </c>
      <c r="AD735" s="99"/>
      <c r="AE735" s="99"/>
      <c r="AF735" s="99"/>
      <c r="AG735" s="99"/>
      <c r="AH735" s="99"/>
      <c r="AI735" s="43"/>
      <c r="AJ735" s="43"/>
      <c r="AK735" s="43"/>
      <c r="AL735" s="43"/>
      <c r="AM735" s="43"/>
      <c r="AN735" s="44" t="s">
        <v>17</v>
      </c>
      <c r="AO735" s="1157">
        <f>$AO$9</f>
        <v>0.5</v>
      </c>
      <c r="AP735" s="1157"/>
      <c r="AQ735" s="20"/>
      <c r="AR735" s="4"/>
      <c r="AS735" s="4"/>
      <c r="AT735" s="21"/>
      <c r="AU735" s="101">
        <f>ROUND(ROUND(ROUND(H731*V720,0)*AO735,0)*AS736,0)</f>
        <v>113</v>
      </c>
      <c r="AV735" s="31"/>
    </row>
    <row r="736" spans="1:48" ht="17.100000000000001" customHeight="1" x14ac:dyDescent="0.15">
      <c r="A736" s="32">
        <v>43</v>
      </c>
      <c r="B736" s="33" t="s">
        <v>7628</v>
      </c>
      <c r="C736" s="34" t="s">
        <v>7629</v>
      </c>
      <c r="D736" s="422"/>
      <c r="E736" s="424"/>
      <c r="F736" s="29"/>
      <c r="G736" s="29"/>
      <c r="H736" s="20"/>
      <c r="K736" s="21"/>
      <c r="L736" s="1271" t="s">
        <v>4829</v>
      </c>
      <c r="M736" s="1202"/>
      <c r="N736" s="1202"/>
      <c r="O736" s="1202"/>
      <c r="P736" s="1202"/>
      <c r="Q736" s="1202"/>
      <c r="R736" s="418"/>
      <c r="S736" s="419"/>
      <c r="T736" s="425"/>
      <c r="W736" s="449"/>
      <c r="X736" s="42"/>
      <c r="Y736" s="43"/>
      <c r="Z736" s="44"/>
      <c r="AA736" s="44"/>
      <c r="AB736" s="43"/>
      <c r="AC736" s="450"/>
      <c r="AD736" s="43"/>
      <c r="AE736" s="43"/>
      <c r="AF736" s="43"/>
      <c r="AG736" s="43"/>
      <c r="AH736" s="43"/>
      <c r="AI736" s="43"/>
      <c r="AJ736" s="43"/>
      <c r="AK736" s="43"/>
      <c r="AL736" s="43"/>
      <c r="AM736" s="43"/>
      <c r="AN736" s="44"/>
      <c r="AO736" s="45"/>
      <c r="AP736" s="45"/>
      <c r="AQ736" s="20"/>
      <c r="AR736" s="23" t="s">
        <v>17</v>
      </c>
      <c r="AS736" s="1158">
        <f>AS724</f>
        <v>0.95</v>
      </c>
      <c r="AT736" s="1159"/>
      <c r="AU736" s="101">
        <f>ROUND(ROUND(ROUND(H731*P738,0)*V720,0)*AS736,0)</f>
        <v>219</v>
      </c>
      <c r="AV736" s="31"/>
    </row>
    <row r="737" spans="1:48" ht="17.100000000000001" customHeight="1" x14ac:dyDescent="0.15">
      <c r="A737" s="32">
        <v>43</v>
      </c>
      <c r="B737" s="33" t="s">
        <v>7630</v>
      </c>
      <c r="C737" s="34" t="s">
        <v>7631</v>
      </c>
      <c r="D737" s="422"/>
      <c r="E737" s="424"/>
      <c r="F737" s="29"/>
      <c r="G737" s="29"/>
      <c r="H737" s="20"/>
      <c r="K737" s="21"/>
      <c r="L737" s="1228"/>
      <c r="M737" s="1283"/>
      <c r="N737" s="1283"/>
      <c r="O737" s="1283"/>
      <c r="P737" s="1283"/>
      <c r="Q737" s="1283"/>
      <c r="R737" s="418"/>
      <c r="S737" s="419"/>
      <c r="T737" s="425"/>
      <c r="W737" s="449"/>
      <c r="X737" s="1271" t="s">
        <v>4824</v>
      </c>
      <c r="Y737" s="1202"/>
      <c r="Z737" s="1202"/>
      <c r="AA737" s="1202"/>
      <c r="AB737" s="1202"/>
      <c r="AC737" s="42" t="s">
        <v>4825</v>
      </c>
      <c r="AD737" s="99"/>
      <c r="AE737" s="99"/>
      <c r="AF737" s="99"/>
      <c r="AG737" s="99"/>
      <c r="AH737" s="99"/>
      <c r="AI737" s="43"/>
      <c r="AJ737" s="43"/>
      <c r="AK737" s="43"/>
      <c r="AL737" s="43"/>
      <c r="AM737" s="43"/>
      <c r="AN737" s="44" t="s">
        <v>17</v>
      </c>
      <c r="AO737" s="1157">
        <f>$AO$8</f>
        <v>0.7</v>
      </c>
      <c r="AP737" s="1157"/>
      <c r="AQ737" s="20"/>
      <c r="AR737" s="4"/>
      <c r="AS737" s="4"/>
      <c r="AT737" s="21"/>
      <c r="AU737" s="101">
        <f>ROUND(ROUND(ROUND(ROUND(H731*P738,0)*V720,0)*AO737,0)*AS736,0)</f>
        <v>153</v>
      </c>
      <c r="AV737" s="31"/>
    </row>
    <row r="738" spans="1:48" ht="17.100000000000001" customHeight="1" x14ac:dyDescent="0.15">
      <c r="A738" s="32">
        <v>43</v>
      </c>
      <c r="B738" s="33" t="s">
        <v>7632</v>
      </c>
      <c r="C738" s="34" t="s">
        <v>7633</v>
      </c>
      <c r="D738" s="422"/>
      <c r="E738" s="424"/>
      <c r="F738" s="29"/>
      <c r="G738" s="29"/>
      <c r="H738" s="20"/>
      <c r="K738" s="21"/>
      <c r="L738" s="420"/>
      <c r="M738" s="421"/>
      <c r="N738" s="421"/>
      <c r="O738" s="26" t="s">
        <v>17</v>
      </c>
      <c r="P738" s="1180">
        <f>$P$12</f>
        <v>0.96499999999999997</v>
      </c>
      <c r="Q738" s="1180"/>
      <c r="R738" s="166"/>
      <c r="S738" s="167"/>
      <c r="T738" s="314"/>
      <c r="W738" s="449"/>
      <c r="X738" s="1272"/>
      <c r="Y738" s="1273"/>
      <c r="Z738" s="1273"/>
      <c r="AA738" s="1273"/>
      <c r="AB738" s="1273"/>
      <c r="AC738" s="42" t="s">
        <v>4827</v>
      </c>
      <c r="AD738" s="99"/>
      <c r="AE738" s="99"/>
      <c r="AF738" s="99"/>
      <c r="AG738" s="99"/>
      <c r="AH738" s="99"/>
      <c r="AI738" s="43"/>
      <c r="AJ738" s="43"/>
      <c r="AK738" s="43"/>
      <c r="AL738" s="43"/>
      <c r="AM738" s="43"/>
      <c r="AN738" s="44" t="s">
        <v>17</v>
      </c>
      <c r="AO738" s="1157">
        <f>$AO$9</f>
        <v>0.5</v>
      </c>
      <c r="AP738" s="1157"/>
      <c r="AQ738" s="24"/>
      <c r="AR738" s="25"/>
      <c r="AS738" s="25"/>
      <c r="AT738" s="38"/>
      <c r="AU738" s="101">
        <f>ROUND(ROUND(ROUND(ROUND(H731*P738,0)*V720,0)*AO738,0)*AS736,0)</f>
        <v>109</v>
      </c>
      <c r="AV738" s="31"/>
    </row>
    <row r="739" spans="1:48" ht="17.100000000000001" customHeight="1" x14ac:dyDescent="0.15">
      <c r="A739" s="32">
        <v>43</v>
      </c>
      <c r="B739" s="33" t="s">
        <v>7634</v>
      </c>
      <c r="C739" s="34" t="s">
        <v>7635</v>
      </c>
      <c r="D739" s="422"/>
      <c r="E739" s="424"/>
      <c r="F739" s="29"/>
      <c r="G739" s="29"/>
      <c r="H739" s="1085" t="s">
        <v>4892</v>
      </c>
      <c r="I739" s="1086"/>
      <c r="J739" s="1086"/>
      <c r="K739" s="1087"/>
      <c r="L739" s="416"/>
      <c r="M739" s="417"/>
      <c r="N739" s="417"/>
      <c r="O739" s="65"/>
      <c r="P739" s="156"/>
      <c r="Q739" s="156"/>
      <c r="R739" s="166"/>
      <c r="S739" s="167"/>
      <c r="T739" s="167"/>
      <c r="U739" s="463"/>
      <c r="V739" s="70"/>
      <c r="W739" s="464"/>
      <c r="X739" s="43"/>
      <c r="Y739" s="43"/>
      <c r="Z739" s="44"/>
      <c r="AA739" s="44"/>
      <c r="AB739" s="43"/>
      <c r="AC739" s="450"/>
      <c r="AD739" s="43"/>
      <c r="AE739" s="43"/>
      <c r="AF739" s="43"/>
      <c r="AG739" s="43"/>
      <c r="AH739" s="43"/>
      <c r="AI739" s="43"/>
      <c r="AJ739" s="43"/>
      <c r="AK739" s="43"/>
      <c r="AL739" s="43"/>
      <c r="AM739" s="43"/>
      <c r="AN739" s="44"/>
      <c r="AO739" s="45"/>
      <c r="AP739" s="45"/>
      <c r="AQ739" s="25"/>
      <c r="AR739" s="25"/>
      <c r="AS739" s="25"/>
      <c r="AT739" s="25"/>
      <c r="AU739" s="35">
        <f>ROUND(H743*V720,0)</f>
        <v>200</v>
      </c>
      <c r="AV739" s="31"/>
    </row>
    <row r="740" spans="1:48" ht="17.100000000000001" customHeight="1" x14ac:dyDescent="0.15">
      <c r="A740" s="32">
        <v>43</v>
      </c>
      <c r="B740" s="33" t="s">
        <v>7636</v>
      </c>
      <c r="C740" s="34" t="s">
        <v>7637</v>
      </c>
      <c r="D740" s="422"/>
      <c r="E740" s="424"/>
      <c r="F740" s="29"/>
      <c r="G740" s="29"/>
      <c r="H740" s="1088"/>
      <c r="I740" s="1089"/>
      <c r="J740" s="1089"/>
      <c r="K740" s="1090"/>
      <c r="L740" s="418"/>
      <c r="M740" s="419"/>
      <c r="N740" s="419"/>
      <c r="O740" s="23"/>
      <c r="P740" s="167"/>
      <c r="Q740" s="167"/>
      <c r="R740" s="166"/>
      <c r="S740" s="167"/>
      <c r="T740" s="167"/>
      <c r="U740" s="463"/>
      <c r="V740" s="70"/>
      <c r="W740" s="464"/>
      <c r="X740" s="1202" t="s">
        <v>4824</v>
      </c>
      <c r="Y740" s="1202"/>
      <c r="Z740" s="1202"/>
      <c r="AA740" s="1202"/>
      <c r="AB740" s="1202"/>
      <c r="AC740" s="42" t="s">
        <v>4825</v>
      </c>
      <c r="AD740" s="99"/>
      <c r="AE740" s="99"/>
      <c r="AF740" s="99"/>
      <c r="AG740" s="99"/>
      <c r="AH740" s="99"/>
      <c r="AI740" s="43"/>
      <c r="AJ740" s="43"/>
      <c r="AK740" s="43"/>
      <c r="AL740" s="43"/>
      <c r="AM740" s="43"/>
      <c r="AN740" s="44" t="s">
        <v>17</v>
      </c>
      <c r="AO740" s="1157">
        <f>$AO$8</f>
        <v>0.7</v>
      </c>
      <c r="AP740" s="1157"/>
      <c r="AQ740" s="43"/>
      <c r="AR740" s="43"/>
      <c r="AS740" s="43"/>
      <c r="AT740" s="43"/>
      <c r="AU740" s="101">
        <f>ROUND(ROUND(H743*V720,0)*AO740,0)</f>
        <v>140</v>
      </c>
      <c r="AV740" s="31"/>
    </row>
    <row r="741" spans="1:48" ht="17.100000000000001" customHeight="1" x14ac:dyDescent="0.15">
      <c r="A741" s="32">
        <v>43</v>
      </c>
      <c r="B741" s="33" t="s">
        <v>7638</v>
      </c>
      <c r="C741" s="34" t="s">
        <v>7639</v>
      </c>
      <c r="D741" s="422"/>
      <c r="E741" s="424"/>
      <c r="F741" s="29"/>
      <c r="G741" s="29"/>
      <c r="H741" s="1088"/>
      <c r="I741" s="1089"/>
      <c r="J741" s="1089"/>
      <c r="K741" s="1090"/>
      <c r="L741" s="420"/>
      <c r="M741" s="421"/>
      <c r="N741" s="421"/>
      <c r="O741" s="26"/>
      <c r="P741" s="27"/>
      <c r="Q741" s="27"/>
      <c r="R741" s="166"/>
      <c r="S741" s="167"/>
      <c r="T741" s="167"/>
      <c r="U741" s="463"/>
      <c r="V741" s="70"/>
      <c r="W741" s="464"/>
      <c r="X741" s="1273"/>
      <c r="Y741" s="1273"/>
      <c r="Z741" s="1273"/>
      <c r="AA741" s="1273"/>
      <c r="AB741" s="1273"/>
      <c r="AC741" s="42" t="s">
        <v>4827</v>
      </c>
      <c r="AD741" s="99"/>
      <c r="AE741" s="99"/>
      <c r="AF741" s="99"/>
      <c r="AG741" s="99"/>
      <c r="AH741" s="99"/>
      <c r="AI741" s="43"/>
      <c r="AJ741" s="43"/>
      <c r="AK741" s="43"/>
      <c r="AL741" s="43"/>
      <c r="AM741" s="43"/>
      <c r="AN741" s="44" t="s">
        <v>17</v>
      </c>
      <c r="AO741" s="1157">
        <f>$AO$9</f>
        <v>0.5</v>
      </c>
      <c r="AP741" s="1157"/>
      <c r="AQ741" s="43"/>
      <c r="AR741" s="43"/>
      <c r="AS741" s="43"/>
      <c r="AT741" s="43"/>
      <c r="AU741" s="101">
        <f>ROUND(ROUND(H743*V720,0)*AO741,0)</f>
        <v>100</v>
      </c>
      <c r="AV741" s="31"/>
    </row>
    <row r="742" spans="1:48" ht="17.100000000000001" customHeight="1" x14ac:dyDescent="0.15">
      <c r="A742" s="32">
        <v>43</v>
      </c>
      <c r="B742" s="33" t="s">
        <v>7640</v>
      </c>
      <c r="C742" s="34" t="s">
        <v>7641</v>
      </c>
      <c r="D742" s="422"/>
      <c r="E742" s="424"/>
      <c r="F742" s="29"/>
      <c r="G742" s="29"/>
      <c r="H742" s="1088"/>
      <c r="I742" s="1089"/>
      <c r="J742" s="1089"/>
      <c r="K742" s="1090"/>
      <c r="L742" s="1271" t="s">
        <v>4829</v>
      </c>
      <c r="M742" s="1202"/>
      <c r="N742" s="1202"/>
      <c r="O742" s="1202"/>
      <c r="P742" s="1202"/>
      <c r="Q742" s="1202"/>
      <c r="R742" s="418"/>
      <c r="S742" s="419"/>
      <c r="T742" s="419"/>
      <c r="U742" s="463"/>
      <c r="V742" s="70"/>
      <c r="W742" s="464"/>
      <c r="X742" s="43"/>
      <c r="Y742" s="43"/>
      <c r="Z742" s="44"/>
      <c r="AA742" s="44"/>
      <c r="AB742" s="43"/>
      <c r="AC742" s="450"/>
      <c r="AD742" s="43"/>
      <c r="AE742" s="43"/>
      <c r="AF742" s="43"/>
      <c r="AG742" s="43"/>
      <c r="AH742" s="43"/>
      <c r="AI742" s="43"/>
      <c r="AJ742" s="43"/>
      <c r="AK742" s="43"/>
      <c r="AL742" s="43"/>
      <c r="AM742" s="43"/>
      <c r="AN742" s="44"/>
      <c r="AO742" s="45"/>
      <c r="AP742" s="45"/>
      <c r="AQ742" s="43"/>
      <c r="AR742" s="43"/>
      <c r="AS742" s="25"/>
      <c r="AT742" s="25"/>
      <c r="AU742" s="101">
        <f>ROUND(ROUND(H743*P744,0)*V720,0)</f>
        <v>193</v>
      </c>
      <c r="AV742" s="31"/>
    </row>
    <row r="743" spans="1:48" ht="17.100000000000001" customHeight="1" x14ac:dyDescent="0.15">
      <c r="A743" s="32">
        <v>43</v>
      </c>
      <c r="B743" s="33" t="s">
        <v>7642</v>
      </c>
      <c r="C743" s="34" t="s">
        <v>7643</v>
      </c>
      <c r="D743" s="422"/>
      <c r="E743" s="424"/>
      <c r="F743" s="29"/>
      <c r="G743" s="29"/>
      <c r="H743" s="1280">
        <f>'15就労移行支援(基本)'!K323</f>
        <v>400</v>
      </c>
      <c r="I743" s="1108"/>
      <c r="J743" s="4" t="s">
        <v>21</v>
      </c>
      <c r="K743" s="22"/>
      <c r="L743" s="1228"/>
      <c r="M743" s="1283"/>
      <c r="N743" s="1283"/>
      <c r="O743" s="1283"/>
      <c r="P743" s="1283"/>
      <c r="Q743" s="1283"/>
      <c r="R743" s="418"/>
      <c r="S743" s="419"/>
      <c r="T743" s="419"/>
      <c r="U743" s="463"/>
      <c r="V743" s="70"/>
      <c r="W743" s="464"/>
      <c r="X743" s="1202" t="s">
        <v>4824</v>
      </c>
      <c r="Y743" s="1202"/>
      <c r="Z743" s="1202"/>
      <c r="AA743" s="1202"/>
      <c r="AB743" s="1202"/>
      <c r="AC743" s="42" t="s">
        <v>4825</v>
      </c>
      <c r="AD743" s="99"/>
      <c r="AE743" s="99"/>
      <c r="AF743" s="99"/>
      <c r="AG743" s="99"/>
      <c r="AH743" s="99"/>
      <c r="AI743" s="43"/>
      <c r="AJ743" s="43"/>
      <c r="AK743" s="43"/>
      <c r="AL743" s="43"/>
      <c r="AM743" s="43"/>
      <c r="AN743" s="44" t="s">
        <v>17</v>
      </c>
      <c r="AO743" s="1157">
        <f>$AO$8</f>
        <v>0.7</v>
      </c>
      <c r="AP743" s="1157"/>
      <c r="AQ743" s="25"/>
      <c r="AR743" s="25"/>
      <c r="AS743" s="25"/>
      <c r="AT743" s="25"/>
      <c r="AU743" s="101">
        <f>ROUND(ROUND(ROUND(H743*P744,0)*V720,0)*AO743,0)</f>
        <v>135</v>
      </c>
      <c r="AV743" s="31"/>
    </row>
    <row r="744" spans="1:48" ht="17.100000000000001" customHeight="1" x14ac:dyDescent="0.15">
      <c r="A744" s="32">
        <v>43</v>
      </c>
      <c r="B744" s="33" t="s">
        <v>7644</v>
      </c>
      <c r="C744" s="34" t="s">
        <v>7645</v>
      </c>
      <c r="D744" s="422"/>
      <c r="E744" s="424"/>
      <c r="F744" s="29"/>
      <c r="G744" s="29"/>
      <c r="H744" s="418"/>
      <c r="I744" s="419"/>
      <c r="J744" s="419"/>
      <c r="K744" s="425"/>
      <c r="L744" s="420"/>
      <c r="M744" s="421"/>
      <c r="N744" s="421"/>
      <c r="O744" s="26" t="s">
        <v>17</v>
      </c>
      <c r="P744" s="1180">
        <f>$P$12</f>
        <v>0.96499999999999997</v>
      </c>
      <c r="Q744" s="1180"/>
      <c r="R744" s="166"/>
      <c r="S744" s="167"/>
      <c r="T744" s="167"/>
      <c r="U744" s="463"/>
      <c r="V744" s="70"/>
      <c r="W744" s="464"/>
      <c r="X744" s="1273"/>
      <c r="Y744" s="1273"/>
      <c r="Z744" s="1273"/>
      <c r="AA744" s="1273"/>
      <c r="AB744" s="1273"/>
      <c r="AC744" s="42" t="s">
        <v>4827</v>
      </c>
      <c r="AD744" s="99"/>
      <c r="AE744" s="99"/>
      <c r="AF744" s="99"/>
      <c r="AG744" s="99"/>
      <c r="AH744" s="99"/>
      <c r="AI744" s="43"/>
      <c r="AJ744" s="43"/>
      <c r="AK744" s="43"/>
      <c r="AL744" s="43"/>
      <c r="AM744" s="43"/>
      <c r="AN744" s="44" t="s">
        <v>17</v>
      </c>
      <c r="AO744" s="1157">
        <f>$AO$9</f>
        <v>0.5</v>
      </c>
      <c r="AP744" s="1157"/>
      <c r="AQ744" s="25"/>
      <c r="AR744" s="25"/>
      <c r="AS744" s="25"/>
      <c r="AT744" s="25"/>
      <c r="AU744" s="101">
        <f>ROUND(ROUND(ROUND(H743*P744,0)*V720,0)*AO744,0)</f>
        <v>97</v>
      </c>
      <c r="AV744" s="31"/>
    </row>
    <row r="745" spans="1:48" ht="17.100000000000001" customHeight="1" x14ac:dyDescent="0.15">
      <c r="A745" s="32">
        <v>43</v>
      </c>
      <c r="B745" s="33" t="s">
        <v>7646</v>
      </c>
      <c r="C745" s="34" t="s">
        <v>7647</v>
      </c>
      <c r="D745" s="422"/>
      <c r="E745" s="424"/>
      <c r="F745" s="29"/>
      <c r="G745" s="29"/>
      <c r="H745" s="20"/>
      <c r="K745" s="21"/>
      <c r="L745" s="416"/>
      <c r="M745" s="417"/>
      <c r="N745" s="417"/>
      <c r="O745" s="65"/>
      <c r="P745" s="156"/>
      <c r="Q745" s="156"/>
      <c r="R745" s="166"/>
      <c r="S745" s="167"/>
      <c r="T745" s="314"/>
      <c r="W745" s="449"/>
      <c r="X745" s="42"/>
      <c r="Y745" s="43"/>
      <c r="Z745" s="44"/>
      <c r="AA745" s="44"/>
      <c r="AB745" s="43"/>
      <c r="AC745" s="450"/>
      <c r="AD745" s="43"/>
      <c r="AE745" s="43"/>
      <c r="AF745" s="43"/>
      <c r="AG745" s="43"/>
      <c r="AH745" s="43"/>
      <c r="AI745" s="43"/>
      <c r="AJ745" s="43"/>
      <c r="AK745" s="43"/>
      <c r="AL745" s="43"/>
      <c r="AM745" s="43"/>
      <c r="AN745" s="44"/>
      <c r="AO745" s="45"/>
      <c r="AP745" s="45"/>
      <c r="AQ745" s="1198" t="s">
        <v>4833</v>
      </c>
      <c r="AR745" s="1281"/>
      <c r="AS745" s="1281"/>
      <c r="AT745" s="1299"/>
      <c r="AU745" s="101">
        <f>ROUND(ROUND(H743*V720,0)*AS748,0)</f>
        <v>190</v>
      </c>
      <c r="AV745" s="31"/>
    </row>
    <row r="746" spans="1:48" ht="17.100000000000001" customHeight="1" x14ac:dyDescent="0.15">
      <c r="A746" s="32">
        <v>43</v>
      </c>
      <c r="B746" s="33" t="s">
        <v>7648</v>
      </c>
      <c r="C746" s="34" t="s">
        <v>7649</v>
      </c>
      <c r="D746" s="422"/>
      <c r="E746" s="424"/>
      <c r="F746" s="29"/>
      <c r="G746" s="29"/>
      <c r="H746" s="20"/>
      <c r="K746" s="21"/>
      <c r="L746" s="418"/>
      <c r="M746" s="419"/>
      <c r="N746" s="419"/>
      <c r="O746" s="23"/>
      <c r="P746" s="167"/>
      <c r="Q746" s="167"/>
      <c r="R746" s="166"/>
      <c r="S746" s="167"/>
      <c r="T746" s="314"/>
      <c r="W746" s="449"/>
      <c r="X746" s="1271" t="s">
        <v>4824</v>
      </c>
      <c r="Y746" s="1202"/>
      <c r="Z746" s="1202"/>
      <c r="AA746" s="1202"/>
      <c r="AB746" s="1202"/>
      <c r="AC746" s="42" t="s">
        <v>4825</v>
      </c>
      <c r="AD746" s="99"/>
      <c r="AE746" s="99"/>
      <c r="AF746" s="99"/>
      <c r="AG746" s="99"/>
      <c r="AH746" s="99"/>
      <c r="AI746" s="43"/>
      <c r="AJ746" s="43"/>
      <c r="AK746" s="43"/>
      <c r="AL746" s="43"/>
      <c r="AM746" s="43"/>
      <c r="AN746" s="44" t="s">
        <v>17</v>
      </c>
      <c r="AO746" s="1157">
        <f>$AO$8</f>
        <v>0.7</v>
      </c>
      <c r="AP746" s="1157"/>
      <c r="AQ746" s="1268"/>
      <c r="AR746" s="1269"/>
      <c r="AS746" s="1269"/>
      <c r="AT746" s="1270"/>
      <c r="AU746" s="101">
        <f>ROUND(ROUND(ROUND(H743*V720,0)*AO746,0)*AS748,0)</f>
        <v>133</v>
      </c>
      <c r="AV746" s="31"/>
    </row>
    <row r="747" spans="1:48" ht="17.100000000000001" customHeight="1" x14ac:dyDescent="0.15">
      <c r="A747" s="32">
        <v>43</v>
      </c>
      <c r="B747" s="33" t="s">
        <v>7650</v>
      </c>
      <c r="C747" s="34" t="s">
        <v>7651</v>
      </c>
      <c r="D747" s="422"/>
      <c r="E747" s="424"/>
      <c r="F747" s="29"/>
      <c r="G747" s="29"/>
      <c r="H747" s="20"/>
      <c r="K747" s="21"/>
      <c r="L747" s="420"/>
      <c r="M747" s="421"/>
      <c r="N747" s="421"/>
      <c r="O747" s="26"/>
      <c r="P747" s="27"/>
      <c r="Q747" s="27"/>
      <c r="R747" s="166"/>
      <c r="S747" s="167"/>
      <c r="T747" s="314"/>
      <c r="W747" s="449"/>
      <c r="X747" s="1272"/>
      <c r="Y747" s="1273"/>
      <c r="Z747" s="1273"/>
      <c r="AA747" s="1273"/>
      <c r="AB747" s="1273"/>
      <c r="AC747" s="42" t="s">
        <v>4827</v>
      </c>
      <c r="AD747" s="99"/>
      <c r="AE747" s="99"/>
      <c r="AF747" s="99"/>
      <c r="AG747" s="99"/>
      <c r="AH747" s="99"/>
      <c r="AI747" s="43"/>
      <c r="AJ747" s="43"/>
      <c r="AK747" s="43"/>
      <c r="AL747" s="43"/>
      <c r="AM747" s="43"/>
      <c r="AN747" s="44" t="s">
        <v>17</v>
      </c>
      <c r="AO747" s="1157">
        <f>$AO$9</f>
        <v>0.5</v>
      </c>
      <c r="AP747" s="1157"/>
      <c r="AQ747" s="20"/>
      <c r="AR747" s="4"/>
      <c r="AS747" s="4"/>
      <c r="AT747" s="21"/>
      <c r="AU747" s="101">
        <f>ROUND(ROUND(ROUND(H743*V720,0)*AO747,0)*AS748,0)</f>
        <v>95</v>
      </c>
      <c r="AV747" s="31"/>
    </row>
    <row r="748" spans="1:48" ht="17.100000000000001" customHeight="1" x14ac:dyDescent="0.15">
      <c r="A748" s="32">
        <v>43</v>
      </c>
      <c r="B748" s="33" t="s">
        <v>7652</v>
      </c>
      <c r="C748" s="34" t="s">
        <v>7653</v>
      </c>
      <c r="D748" s="422"/>
      <c r="E748" s="424"/>
      <c r="F748" s="29"/>
      <c r="G748" s="29"/>
      <c r="H748" s="20"/>
      <c r="K748" s="21"/>
      <c r="L748" s="1271" t="s">
        <v>4829</v>
      </c>
      <c r="M748" s="1202"/>
      <c r="N748" s="1202"/>
      <c r="O748" s="1202"/>
      <c r="P748" s="1202"/>
      <c r="Q748" s="1202"/>
      <c r="R748" s="418"/>
      <c r="S748" s="419"/>
      <c r="T748" s="425"/>
      <c r="W748" s="449"/>
      <c r="X748" s="42"/>
      <c r="Y748" s="43"/>
      <c r="Z748" s="44"/>
      <c r="AA748" s="44"/>
      <c r="AB748" s="43"/>
      <c r="AC748" s="450"/>
      <c r="AD748" s="43"/>
      <c r="AE748" s="43"/>
      <c r="AF748" s="43"/>
      <c r="AG748" s="43"/>
      <c r="AH748" s="43"/>
      <c r="AI748" s="43"/>
      <c r="AJ748" s="43"/>
      <c r="AK748" s="43"/>
      <c r="AL748" s="43"/>
      <c r="AM748" s="43"/>
      <c r="AN748" s="44"/>
      <c r="AO748" s="45"/>
      <c r="AP748" s="45"/>
      <c r="AQ748" s="20"/>
      <c r="AR748" s="23" t="s">
        <v>17</v>
      </c>
      <c r="AS748" s="1158">
        <f>AS736</f>
        <v>0.95</v>
      </c>
      <c r="AT748" s="1159"/>
      <c r="AU748" s="101">
        <f>ROUND(ROUND(ROUND(H743*P750,0)*V720,0)*AS748,0)</f>
        <v>183</v>
      </c>
      <c r="AV748" s="31"/>
    </row>
    <row r="749" spans="1:48" ht="17.100000000000001" customHeight="1" x14ac:dyDescent="0.15">
      <c r="A749" s="32">
        <v>43</v>
      </c>
      <c r="B749" s="33" t="s">
        <v>7654</v>
      </c>
      <c r="C749" s="34" t="s">
        <v>7655</v>
      </c>
      <c r="D749" s="422"/>
      <c r="E749" s="424"/>
      <c r="F749" s="29"/>
      <c r="G749" s="29"/>
      <c r="H749" s="20"/>
      <c r="K749" s="21"/>
      <c r="L749" s="1228"/>
      <c r="M749" s="1283"/>
      <c r="N749" s="1283"/>
      <c r="O749" s="1283"/>
      <c r="P749" s="1283"/>
      <c r="Q749" s="1283"/>
      <c r="R749" s="418"/>
      <c r="S749" s="419"/>
      <c r="T749" s="425"/>
      <c r="W749" s="449"/>
      <c r="X749" s="1271" t="s">
        <v>4824</v>
      </c>
      <c r="Y749" s="1202"/>
      <c r="Z749" s="1202"/>
      <c r="AA749" s="1202"/>
      <c r="AB749" s="1202"/>
      <c r="AC749" s="42" t="s">
        <v>4825</v>
      </c>
      <c r="AD749" s="99"/>
      <c r="AE749" s="99"/>
      <c r="AF749" s="99"/>
      <c r="AG749" s="99"/>
      <c r="AH749" s="99"/>
      <c r="AI749" s="43"/>
      <c r="AJ749" s="43"/>
      <c r="AK749" s="43"/>
      <c r="AL749" s="43"/>
      <c r="AM749" s="43"/>
      <c r="AN749" s="44" t="s">
        <v>17</v>
      </c>
      <c r="AO749" s="1157">
        <f>$AO$8</f>
        <v>0.7</v>
      </c>
      <c r="AP749" s="1157"/>
      <c r="AQ749" s="20"/>
      <c r="AR749" s="4"/>
      <c r="AS749" s="4"/>
      <c r="AT749" s="21"/>
      <c r="AU749" s="101">
        <f>ROUND(ROUND(ROUND(ROUND(H743*P750,0)*V720,0)*AO749,0)*AS748,0)</f>
        <v>128</v>
      </c>
      <c r="AV749" s="31"/>
    </row>
    <row r="750" spans="1:48" ht="17.100000000000001" customHeight="1" x14ac:dyDescent="0.15">
      <c r="A750" s="32">
        <v>43</v>
      </c>
      <c r="B750" s="33" t="s">
        <v>7656</v>
      </c>
      <c r="C750" s="34" t="s">
        <v>7657</v>
      </c>
      <c r="D750" s="422"/>
      <c r="E750" s="424"/>
      <c r="F750" s="29"/>
      <c r="G750" s="29"/>
      <c r="H750" s="20"/>
      <c r="K750" s="21"/>
      <c r="L750" s="420"/>
      <c r="M750" s="421"/>
      <c r="N750" s="421"/>
      <c r="O750" s="26" t="s">
        <v>17</v>
      </c>
      <c r="P750" s="1180">
        <f>$P$12</f>
        <v>0.96499999999999997</v>
      </c>
      <c r="Q750" s="1180"/>
      <c r="R750" s="166"/>
      <c r="S750" s="167"/>
      <c r="T750" s="314"/>
      <c r="W750" s="449"/>
      <c r="X750" s="1272"/>
      <c r="Y750" s="1273"/>
      <c r="Z750" s="1273"/>
      <c r="AA750" s="1273"/>
      <c r="AB750" s="1273"/>
      <c r="AC750" s="42" t="s">
        <v>4827</v>
      </c>
      <c r="AD750" s="99"/>
      <c r="AE750" s="99"/>
      <c r="AF750" s="99"/>
      <c r="AG750" s="99"/>
      <c r="AH750" s="99"/>
      <c r="AI750" s="43"/>
      <c r="AJ750" s="43"/>
      <c r="AK750" s="43"/>
      <c r="AL750" s="43"/>
      <c r="AM750" s="43"/>
      <c r="AN750" s="44" t="s">
        <v>17</v>
      </c>
      <c r="AO750" s="1157">
        <f>$AO$9</f>
        <v>0.5</v>
      </c>
      <c r="AP750" s="1157"/>
      <c r="AQ750" s="24"/>
      <c r="AR750" s="25"/>
      <c r="AS750" s="25"/>
      <c r="AT750" s="38"/>
      <c r="AU750" s="101">
        <f>ROUND(ROUND(ROUND(ROUND(H743*P750,0)*V720,0)*AO750,0)*AS748,0)</f>
        <v>92</v>
      </c>
      <c r="AV750" s="31"/>
    </row>
    <row r="751" spans="1:48" ht="17.100000000000001" customHeight="1" x14ac:dyDescent="0.15">
      <c r="A751" s="32">
        <v>43</v>
      </c>
      <c r="B751" s="33" t="s">
        <v>7658</v>
      </c>
      <c r="C751" s="34" t="s">
        <v>7659</v>
      </c>
      <c r="D751" s="422"/>
      <c r="E751" s="424"/>
      <c r="F751" s="36"/>
      <c r="G751" s="29"/>
      <c r="H751" s="1085" t="s">
        <v>4905</v>
      </c>
      <c r="I751" s="1086"/>
      <c r="J751" s="1086"/>
      <c r="K751" s="1087"/>
      <c r="L751" s="416"/>
      <c r="M751" s="417"/>
      <c r="N751" s="417"/>
      <c r="O751" s="65"/>
      <c r="P751" s="156"/>
      <c r="Q751" s="156"/>
      <c r="R751" s="1301" t="s">
        <v>6169</v>
      </c>
      <c r="S751" s="1311"/>
      <c r="T751" s="1312"/>
      <c r="U751" s="1219" t="s">
        <v>7011</v>
      </c>
      <c r="V751" s="1219"/>
      <c r="W751" s="1220"/>
      <c r="X751" s="43"/>
      <c r="Y751" s="43"/>
      <c r="Z751" s="44"/>
      <c r="AA751" s="44"/>
      <c r="AB751" s="43"/>
      <c r="AC751" s="450"/>
      <c r="AD751" s="43"/>
      <c r="AE751" s="43"/>
      <c r="AF751" s="43"/>
      <c r="AG751" s="43"/>
      <c r="AH751" s="43"/>
      <c r="AI751" s="43"/>
      <c r="AJ751" s="43"/>
      <c r="AK751" s="43"/>
      <c r="AL751" s="43"/>
      <c r="AM751" s="43"/>
      <c r="AN751" s="44"/>
      <c r="AO751" s="45"/>
      <c r="AP751" s="45"/>
      <c r="AQ751" s="43"/>
      <c r="AR751" s="43"/>
      <c r="AS751" s="43"/>
      <c r="AT751" s="43"/>
      <c r="AU751" s="35">
        <f>ROUND(H755*V756,0)</f>
        <v>185</v>
      </c>
      <c r="AV751" s="31"/>
    </row>
    <row r="752" spans="1:48" ht="17.100000000000001" customHeight="1" x14ac:dyDescent="0.15">
      <c r="A752" s="32">
        <v>43</v>
      </c>
      <c r="B752" s="33" t="s">
        <v>7660</v>
      </c>
      <c r="C752" s="34" t="s">
        <v>7661</v>
      </c>
      <c r="D752" s="422"/>
      <c r="E752" s="424"/>
      <c r="F752" s="29"/>
      <c r="G752" s="29"/>
      <c r="H752" s="1088"/>
      <c r="I752" s="1089"/>
      <c r="J752" s="1089"/>
      <c r="K752" s="1090"/>
      <c r="L752" s="418"/>
      <c r="M752" s="419"/>
      <c r="N752" s="419"/>
      <c r="O752" s="23"/>
      <c r="P752" s="167"/>
      <c r="Q752" s="167"/>
      <c r="R752" s="1313"/>
      <c r="S752" s="1314"/>
      <c r="T752" s="1315"/>
      <c r="U752" s="1309"/>
      <c r="V752" s="1309"/>
      <c r="W752" s="1310"/>
      <c r="X752" s="1202" t="s">
        <v>4824</v>
      </c>
      <c r="Y752" s="1202"/>
      <c r="Z752" s="1202"/>
      <c r="AA752" s="1202"/>
      <c r="AB752" s="1202"/>
      <c r="AC752" s="42" t="s">
        <v>4825</v>
      </c>
      <c r="AD752" s="99"/>
      <c r="AE752" s="99"/>
      <c r="AF752" s="99"/>
      <c r="AG752" s="99"/>
      <c r="AH752" s="99"/>
      <c r="AI752" s="43"/>
      <c r="AJ752" s="43"/>
      <c r="AK752" s="43"/>
      <c r="AL752" s="43"/>
      <c r="AM752" s="43"/>
      <c r="AN752" s="44" t="s">
        <v>17</v>
      </c>
      <c r="AO752" s="1157">
        <f>$AO$8</f>
        <v>0.7</v>
      </c>
      <c r="AP752" s="1157"/>
      <c r="AQ752" s="43"/>
      <c r="AR752" s="43"/>
      <c r="AS752" s="43"/>
      <c r="AT752" s="43"/>
      <c r="AU752" s="101">
        <f>ROUND(ROUND(H755*V756,0)*AO752,0)</f>
        <v>130</v>
      </c>
      <c r="AV752" s="31"/>
    </row>
    <row r="753" spans="1:48" ht="17.100000000000001" customHeight="1" x14ac:dyDescent="0.15">
      <c r="A753" s="32">
        <v>43</v>
      </c>
      <c r="B753" s="33" t="s">
        <v>7662</v>
      </c>
      <c r="C753" s="34" t="s">
        <v>7663</v>
      </c>
      <c r="D753" s="422"/>
      <c r="E753" s="424"/>
      <c r="F753" s="29"/>
      <c r="G753" s="29"/>
      <c r="H753" s="1088"/>
      <c r="I753" s="1089"/>
      <c r="J753" s="1089"/>
      <c r="K753" s="1090"/>
      <c r="L753" s="420"/>
      <c r="M753" s="421"/>
      <c r="N753" s="421"/>
      <c r="O753" s="26"/>
      <c r="P753" s="27"/>
      <c r="Q753" s="27"/>
      <c r="R753" s="1313"/>
      <c r="S753" s="1314"/>
      <c r="T753" s="1315"/>
      <c r="U753" s="1309"/>
      <c r="V753" s="1309"/>
      <c r="W753" s="1310"/>
      <c r="X753" s="1273"/>
      <c r="Y753" s="1273"/>
      <c r="Z753" s="1273"/>
      <c r="AA753" s="1273"/>
      <c r="AB753" s="1273"/>
      <c r="AC753" s="42" t="s">
        <v>4827</v>
      </c>
      <c r="AD753" s="99"/>
      <c r="AE753" s="99"/>
      <c r="AF753" s="99"/>
      <c r="AG753" s="99"/>
      <c r="AH753" s="99"/>
      <c r="AI753" s="43"/>
      <c r="AJ753" s="43"/>
      <c r="AK753" s="43"/>
      <c r="AL753" s="43"/>
      <c r="AM753" s="43"/>
      <c r="AN753" s="44" t="s">
        <v>17</v>
      </c>
      <c r="AO753" s="1157">
        <f>$AO$9</f>
        <v>0.5</v>
      </c>
      <c r="AP753" s="1157"/>
      <c r="AQ753" s="43"/>
      <c r="AR753" s="43"/>
      <c r="AS753" s="43"/>
      <c r="AT753" s="43"/>
      <c r="AU753" s="101">
        <f>ROUND(ROUND(H755*V756,0)*AO753,0)</f>
        <v>93</v>
      </c>
      <c r="AV753" s="31"/>
    </row>
    <row r="754" spans="1:48" ht="17.100000000000001" customHeight="1" x14ac:dyDescent="0.15">
      <c r="A754" s="32">
        <v>43</v>
      </c>
      <c r="B754" s="33" t="s">
        <v>7664</v>
      </c>
      <c r="C754" s="34" t="s">
        <v>7665</v>
      </c>
      <c r="D754" s="422"/>
      <c r="E754" s="424"/>
      <c r="F754" s="29"/>
      <c r="G754" s="29"/>
      <c r="H754" s="1088"/>
      <c r="I754" s="1089"/>
      <c r="J754" s="1089"/>
      <c r="K754" s="1090"/>
      <c r="L754" s="1271" t="s">
        <v>4829</v>
      </c>
      <c r="M754" s="1202"/>
      <c r="N754" s="1202"/>
      <c r="O754" s="1202"/>
      <c r="P754" s="1202"/>
      <c r="Q754" s="1202"/>
      <c r="R754" s="1313"/>
      <c r="S754" s="1314"/>
      <c r="T754" s="1315"/>
      <c r="U754" s="1069"/>
      <c r="V754" s="1069"/>
      <c r="W754" s="1070"/>
      <c r="X754" s="43"/>
      <c r="Y754" s="43"/>
      <c r="Z754" s="44"/>
      <c r="AA754" s="44"/>
      <c r="AB754" s="43"/>
      <c r="AC754" s="450"/>
      <c r="AD754" s="43"/>
      <c r="AE754" s="43"/>
      <c r="AF754" s="43"/>
      <c r="AG754" s="43"/>
      <c r="AH754" s="43"/>
      <c r="AI754" s="43"/>
      <c r="AJ754" s="43"/>
      <c r="AK754" s="43"/>
      <c r="AL754" s="43"/>
      <c r="AM754" s="43"/>
      <c r="AN754" s="44"/>
      <c r="AO754" s="45"/>
      <c r="AP754" s="45"/>
      <c r="AQ754" s="43"/>
      <c r="AR754" s="43"/>
      <c r="AS754" s="25"/>
      <c r="AT754" s="25"/>
      <c r="AU754" s="101">
        <f>ROUND(ROUND(H755*P756,0)*V756,0)</f>
        <v>178</v>
      </c>
      <c r="AV754" s="31"/>
    </row>
    <row r="755" spans="1:48" ht="17.100000000000001" customHeight="1" x14ac:dyDescent="0.15">
      <c r="A755" s="32">
        <v>43</v>
      </c>
      <c r="B755" s="33" t="s">
        <v>7666</v>
      </c>
      <c r="C755" s="34" t="s">
        <v>7667</v>
      </c>
      <c r="D755" s="422"/>
      <c r="E755" s="424"/>
      <c r="F755" s="29"/>
      <c r="G755" s="29"/>
      <c r="H755" s="1280">
        <f>'15就労移行支援(基本)'!K335</f>
        <v>369</v>
      </c>
      <c r="I755" s="1108"/>
      <c r="J755" s="4" t="s">
        <v>21</v>
      </c>
      <c r="K755" s="22"/>
      <c r="L755" s="1228"/>
      <c r="M755" s="1283"/>
      <c r="N755" s="1283"/>
      <c r="O755" s="1283"/>
      <c r="P755" s="1283"/>
      <c r="Q755" s="1283"/>
      <c r="R755" s="1313"/>
      <c r="S755" s="1314"/>
      <c r="T755" s="1315"/>
      <c r="W755" s="449"/>
      <c r="X755" s="1271" t="s">
        <v>4824</v>
      </c>
      <c r="Y755" s="1202"/>
      <c r="Z755" s="1202"/>
      <c r="AA755" s="1202"/>
      <c r="AB755" s="1202"/>
      <c r="AC755" s="42" t="s">
        <v>4825</v>
      </c>
      <c r="AD755" s="99"/>
      <c r="AE755" s="99"/>
      <c r="AF755" s="99"/>
      <c r="AG755" s="99"/>
      <c r="AH755" s="99"/>
      <c r="AI755" s="43"/>
      <c r="AJ755" s="43"/>
      <c r="AK755" s="43"/>
      <c r="AL755" s="43"/>
      <c r="AM755" s="43"/>
      <c r="AN755" s="44" t="s">
        <v>17</v>
      </c>
      <c r="AO755" s="1157">
        <f>$AO$8</f>
        <v>0.7</v>
      </c>
      <c r="AP755" s="1157"/>
      <c r="AQ755" s="25"/>
      <c r="AR755" s="25"/>
      <c r="AS755" s="25"/>
      <c r="AT755" s="25"/>
      <c r="AU755" s="101">
        <f>ROUND(ROUND(ROUND(H755*P756,0)*V756,0)*AO755,0)</f>
        <v>125</v>
      </c>
      <c r="AV755" s="31"/>
    </row>
    <row r="756" spans="1:48" ht="17.100000000000001" customHeight="1" x14ac:dyDescent="0.15">
      <c r="A756" s="32">
        <v>43</v>
      </c>
      <c r="B756" s="33" t="s">
        <v>7668</v>
      </c>
      <c r="C756" s="34" t="s">
        <v>7669</v>
      </c>
      <c r="D756" s="422"/>
      <c r="E756" s="424"/>
      <c r="F756" s="29"/>
      <c r="G756" s="29"/>
      <c r="H756" s="418"/>
      <c r="I756" s="419"/>
      <c r="J756" s="419"/>
      <c r="K756" s="425"/>
      <c r="L756" s="420"/>
      <c r="M756" s="421"/>
      <c r="N756" s="421"/>
      <c r="O756" s="26" t="s">
        <v>17</v>
      </c>
      <c r="P756" s="1180">
        <f>$P$12</f>
        <v>0.96499999999999997</v>
      </c>
      <c r="Q756" s="1180"/>
      <c r="R756" s="1276"/>
      <c r="S756" s="1277"/>
      <c r="T756" s="1278"/>
      <c r="U756" s="23" t="s">
        <v>17</v>
      </c>
      <c r="V756" s="1158">
        <f>V720</f>
        <v>0.5</v>
      </c>
      <c r="W756" s="1159"/>
      <c r="X756" s="1272"/>
      <c r="Y756" s="1273"/>
      <c r="Z756" s="1273"/>
      <c r="AA756" s="1273"/>
      <c r="AB756" s="1273"/>
      <c r="AC756" s="42" t="s">
        <v>4827</v>
      </c>
      <c r="AD756" s="99"/>
      <c r="AE756" s="99"/>
      <c r="AF756" s="99"/>
      <c r="AG756" s="99"/>
      <c r="AH756" s="99"/>
      <c r="AI756" s="43"/>
      <c r="AJ756" s="43"/>
      <c r="AK756" s="43"/>
      <c r="AL756" s="43"/>
      <c r="AM756" s="43"/>
      <c r="AN756" s="44" t="s">
        <v>17</v>
      </c>
      <c r="AO756" s="1157">
        <f>$AO$9</f>
        <v>0.5</v>
      </c>
      <c r="AP756" s="1157"/>
      <c r="AQ756" s="25"/>
      <c r="AR756" s="25"/>
      <c r="AS756" s="25"/>
      <c r="AT756" s="25"/>
      <c r="AU756" s="101">
        <f>ROUND(ROUND(ROUND(H755*P756,0)*V756,0)*AO756,0)</f>
        <v>89</v>
      </c>
      <c r="AV756" s="31"/>
    </row>
    <row r="757" spans="1:48" ht="17.100000000000001" customHeight="1" x14ac:dyDescent="0.15">
      <c r="A757" s="32">
        <v>43</v>
      </c>
      <c r="B757" s="33" t="s">
        <v>7670</v>
      </c>
      <c r="C757" s="34" t="s">
        <v>7671</v>
      </c>
      <c r="D757" s="422"/>
      <c r="E757" s="424"/>
      <c r="F757" s="29"/>
      <c r="G757" s="29"/>
      <c r="H757" s="20"/>
      <c r="K757" s="21"/>
      <c r="L757" s="416"/>
      <c r="M757" s="417"/>
      <c r="N757" s="417"/>
      <c r="O757" s="65"/>
      <c r="P757" s="156"/>
      <c r="Q757" s="156"/>
      <c r="R757" s="166"/>
      <c r="S757" s="167"/>
      <c r="T757" s="314"/>
      <c r="W757" s="449"/>
      <c r="X757" s="42"/>
      <c r="Y757" s="43"/>
      <c r="Z757" s="44"/>
      <c r="AA757" s="44"/>
      <c r="AB757" s="43"/>
      <c r="AC757" s="450"/>
      <c r="AD757" s="43"/>
      <c r="AE757" s="43"/>
      <c r="AF757" s="43"/>
      <c r="AG757" s="43"/>
      <c r="AH757" s="43"/>
      <c r="AI757" s="43"/>
      <c r="AJ757" s="43"/>
      <c r="AK757" s="43"/>
      <c r="AL757" s="43"/>
      <c r="AM757" s="43"/>
      <c r="AN757" s="44"/>
      <c r="AO757" s="45"/>
      <c r="AP757" s="45"/>
      <c r="AQ757" s="1198" t="s">
        <v>4833</v>
      </c>
      <c r="AR757" s="1281"/>
      <c r="AS757" s="1281"/>
      <c r="AT757" s="1299"/>
      <c r="AU757" s="101">
        <f>ROUND(ROUND(H755*V756,0)*AS760,0)</f>
        <v>176</v>
      </c>
      <c r="AV757" s="31"/>
    </row>
    <row r="758" spans="1:48" ht="17.100000000000001" customHeight="1" x14ac:dyDescent="0.15">
      <c r="A758" s="32">
        <v>43</v>
      </c>
      <c r="B758" s="33" t="s">
        <v>7672</v>
      </c>
      <c r="C758" s="34" t="s">
        <v>7673</v>
      </c>
      <c r="D758" s="422"/>
      <c r="E758" s="424"/>
      <c r="F758" s="29"/>
      <c r="G758" s="29"/>
      <c r="H758" s="20"/>
      <c r="K758" s="21"/>
      <c r="L758" s="418"/>
      <c r="M758" s="419"/>
      <c r="N758" s="419"/>
      <c r="O758" s="23"/>
      <c r="P758" s="167"/>
      <c r="Q758" s="167"/>
      <c r="R758" s="166"/>
      <c r="S758" s="167"/>
      <c r="T758" s="314"/>
      <c r="W758" s="449"/>
      <c r="X758" s="1271" t="s">
        <v>4824</v>
      </c>
      <c r="Y758" s="1202"/>
      <c r="Z758" s="1202"/>
      <c r="AA758" s="1202"/>
      <c r="AB758" s="1202"/>
      <c r="AC758" s="42" t="s">
        <v>4825</v>
      </c>
      <c r="AD758" s="99"/>
      <c r="AE758" s="99"/>
      <c r="AF758" s="99"/>
      <c r="AG758" s="99"/>
      <c r="AH758" s="99"/>
      <c r="AI758" s="43"/>
      <c r="AJ758" s="43"/>
      <c r="AK758" s="43"/>
      <c r="AL758" s="43"/>
      <c r="AM758" s="43"/>
      <c r="AN758" s="44" t="s">
        <v>17</v>
      </c>
      <c r="AO758" s="1157">
        <f>$AO$8</f>
        <v>0.7</v>
      </c>
      <c r="AP758" s="1157"/>
      <c r="AQ758" s="1268"/>
      <c r="AR758" s="1269"/>
      <c r="AS758" s="1269"/>
      <c r="AT758" s="1270"/>
      <c r="AU758" s="101">
        <f>ROUND(ROUND(ROUND(H755*V756,0)*AO758,0)*AS760,0)</f>
        <v>124</v>
      </c>
      <c r="AV758" s="31"/>
    </row>
    <row r="759" spans="1:48" ht="17.100000000000001" customHeight="1" x14ac:dyDescent="0.15">
      <c r="A759" s="32">
        <v>43</v>
      </c>
      <c r="B759" s="33" t="s">
        <v>7674</v>
      </c>
      <c r="C759" s="34" t="s">
        <v>7675</v>
      </c>
      <c r="D759" s="422"/>
      <c r="E759" s="424"/>
      <c r="F759" s="29"/>
      <c r="G759" s="29"/>
      <c r="H759" s="20"/>
      <c r="K759" s="21"/>
      <c r="L759" s="420"/>
      <c r="M759" s="421"/>
      <c r="N759" s="421"/>
      <c r="O759" s="26"/>
      <c r="P759" s="27"/>
      <c r="Q759" s="27"/>
      <c r="R759" s="166"/>
      <c r="S759" s="167"/>
      <c r="T759" s="314"/>
      <c r="W759" s="449"/>
      <c r="X759" s="1272"/>
      <c r="Y759" s="1273"/>
      <c r="Z759" s="1273"/>
      <c r="AA759" s="1273"/>
      <c r="AB759" s="1273"/>
      <c r="AC759" s="42" t="s">
        <v>4827</v>
      </c>
      <c r="AD759" s="99"/>
      <c r="AE759" s="99"/>
      <c r="AF759" s="99"/>
      <c r="AG759" s="99"/>
      <c r="AH759" s="99"/>
      <c r="AI759" s="43"/>
      <c r="AJ759" s="43"/>
      <c r="AK759" s="43"/>
      <c r="AL759" s="43"/>
      <c r="AM759" s="43"/>
      <c r="AN759" s="44" t="s">
        <v>17</v>
      </c>
      <c r="AO759" s="1157">
        <f>$AO$9</f>
        <v>0.5</v>
      </c>
      <c r="AP759" s="1157"/>
      <c r="AQ759" s="20"/>
      <c r="AR759" s="4"/>
      <c r="AS759" s="4"/>
      <c r="AT759" s="21"/>
      <c r="AU759" s="101">
        <f>ROUND(ROUND(ROUND(H755*V756,0)*AO759,0)*AS760,0)</f>
        <v>88</v>
      </c>
      <c r="AV759" s="31"/>
    </row>
    <row r="760" spans="1:48" ht="17.100000000000001" customHeight="1" x14ac:dyDescent="0.15">
      <c r="A760" s="32">
        <v>43</v>
      </c>
      <c r="B760" s="33" t="s">
        <v>7676</v>
      </c>
      <c r="C760" s="34" t="s">
        <v>7677</v>
      </c>
      <c r="D760" s="422"/>
      <c r="E760" s="424"/>
      <c r="F760" s="29"/>
      <c r="G760" s="29"/>
      <c r="H760" s="20"/>
      <c r="K760" s="21"/>
      <c r="L760" s="1271" t="s">
        <v>4829</v>
      </c>
      <c r="M760" s="1202"/>
      <c r="N760" s="1202"/>
      <c r="O760" s="1202"/>
      <c r="P760" s="1202"/>
      <c r="Q760" s="1202"/>
      <c r="R760" s="418"/>
      <c r="S760" s="419"/>
      <c r="T760" s="425"/>
      <c r="W760" s="449"/>
      <c r="X760" s="42"/>
      <c r="Y760" s="43"/>
      <c r="Z760" s="44"/>
      <c r="AA760" s="44"/>
      <c r="AB760" s="43"/>
      <c r="AC760" s="450"/>
      <c r="AD760" s="43"/>
      <c r="AE760" s="43"/>
      <c r="AF760" s="43"/>
      <c r="AG760" s="43"/>
      <c r="AH760" s="43"/>
      <c r="AI760" s="43"/>
      <c r="AJ760" s="43"/>
      <c r="AK760" s="43"/>
      <c r="AL760" s="43"/>
      <c r="AM760" s="43"/>
      <c r="AN760" s="44"/>
      <c r="AO760" s="45"/>
      <c r="AP760" s="45"/>
      <c r="AQ760" s="20"/>
      <c r="AR760" s="23" t="s">
        <v>17</v>
      </c>
      <c r="AS760" s="1158">
        <f>AS748</f>
        <v>0.95</v>
      </c>
      <c r="AT760" s="1159"/>
      <c r="AU760" s="101">
        <f>ROUND(ROUND(ROUND(H755*P762,0)*V756,0)*AS760,0)</f>
        <v>169</v>
      </c>
      <c r="AV760" s="31"/>
    </row>
    <row r="761" spans="1:48" ht="17.100000000000001" customHeight="1" x14ac:dyDescent="0.15">
      <c r="A761" s="32">
        <v>43</v>
      </c>
      <c r="B761" s="33" t="s">
        <v>7678</v>
      </c>
      <c r="C761" s="34" t="s">
        <v>7679</v>
      </c>
      <c r="D761" s="422"/>
      <c r="E761" s="424"/>
      <c r="F761" s="29"/>
      <c r="G761" s="29"/>
      <c r="H761" s="20"/>
      <c r="K761" s="21"/>
      <c r="L761" s="1228"/>
      <c r="M761" s="1283"/>
      <c r="N761" s="1283"/>
      <c r="O761" s="1283"/>
      <c r="P761" s="1283"/>
      <c r="Q761" s="1283"/>
      <c r="R761" s="418"/>
      <c r="S761" s="419"/>
      <c r="T761" s="425"/>
      <c r="W761" s="449"/>
      <c r="X761" s="1271" t="s">
        <v>4824</v>
      </c>
      <c r="Y761" s="1202"/>
      <c r="Z761" s="1202"/>
      <c r="AA761" s="1202"/>
      <c r="AB761" s="1202"/>
      <c r="AC761" s="42" t="s">
        <v>4825</v>
      </c>
      <c r="AD761" s="99"/>
      <c r="AE761" s="99"/>
      <c r="AF761" s="99"/>
      <c r="AG761" s="99"/>
      <c r="AH761" s="99"/>
      <c r="AI761" s="43"/>
      <c r="AJ761" s="43"/>
      <c r="AK761" s="43"/>
      <c r="AL761" s="43"/>
      <c r="AM761" s="43"/>
      <c r="AN761" s="44" t="s">
        <v>17</v>
      </c>
      <c r="AO761" s="1157">
        <f>$AO$8</f>
        <v>0.7</v>
      </c>
      <c r="AP761" s="1157"/>
      <c r="AQ761" s="20"/>
      <c r="AR761" s="4"/>
      <c r="AS761" s="4"/>
      <c r="AT761" s="21"/>
      <c r="AU761" s="101">
        <f>ROUND(ROUND(ROUND(ROUND(H755*P762,0)*V756,0)*AO761,0)*AS760,0)</f>
        <v>119</v>
      </c>
      <c r="AV761" s="31"/>
    </row>
    <row r="762" spans="1:48" ht="17.100000000000001" customHeight="1" x14ac:dyDescent="0.15">
      <c r="A762" s="32">
        <v>43</v>
      </c>
      <c r="B762" s="33" t="s">
        <v>7680</v>
      </c>
      <c r="C762" s="34" t="s">
        <v>7681</v>
      </c>
      <c r="D762" s="426"/>
      <c r="E762" s="428"/>
      <c r="F762" s="57"/>
      <c r="G762" s="57"/>
      <c r="H762" s="24"/>
      <c r="I762" s="25"/>
      <c r="J762" s="25"/>
      <c r="K762" s="38"/>
      <c r="L762" s="420"/>
      <c r="M762" s="421"/>
      <c r="N762" s="421"/>
      <c r="O762" s="26" t="s">
        <v>17</v>
      </c>
      <c r="P762" s="1180">
        <f>$P$12</f>
        <v>0.96499999999999997</v>
      </c>
      <c r="Q762" s="1180"/>
      <c r="R762" s="454"/>
      <c r="S762" s="27"/>
      <c r="T762" s="28"/>
      <c r="U762" s="135"/>
      <c r="V762" s="233"/>
      <c r="W762" s="455"/>
      <c r="X762" s="1272"/>
      <c r="Y762" s="1273"/>
      <c r="Z762" s="1273"/>
      <c r="AA762" s="1273"/>
      <c r="AB762" s="1273"/>
      <c r="AC762" s="42" t="s">
        <v>4827</v>
      </c>
      <c r="AD762" s="99"/>
      <c r="AE762" s="99"/>
      <c r="AF762" s="99"/>
      <c r="AG762" s="99"/>
      <c r="AH762" s="99"/>
      <c r="AI762" s="43"/>
      <c r="AJ762" s="43"/>
      <c r="AK762" s="43"/>
      <c r="AL762" s="43"/>
      <c r="AM762" s="43"/>
      <c r="AN762" s="44" t="s">
        <v>17</v>
      </c>
      <c r="AO762" s="1157">
        <f>$AO$9</f>
        <v>0.5</v>
      </c>
      <c r="AP762" s="1157"/>
      <c r="AQ762" s="24"/>
      <c r="AR762" s="25"/>
      <c r="AS762" s="25"/>
      <c r="AT762" s="38"/>
      <c r="AU762" s="35">
        <f>ROUND(ROUND(ROUND(ROUND(H755*P762,0)*V756,0)*AO762,0)*AS760,0)</f>
        <v>85</v>
      </c>
      <c r="AV762" s="61"/>
    </row>
    <row r="763" spans="1:48" ht="17.100000000000001" customHeight="1" x14ac:dyDescent="0.15">
      <c r="A763" s="32">
        <v>43</v>
      </c>
      <c r="B763" s="33" t="s">
        <v>7682</v>
      </c>
      <c r="C763" s="34" t="s">
        <v>7683</v>
      </c>
      <c r="D763" s="1085" t="s">
        <v>4819</v>
      </c>
      <c r="E763" s="1087"/>
      <c r="F763" s="1085" t="s">
        <v>5173</v>
      </c>
      <c r="G763" s="1299"/>
      <c r="H763" s="1085" t="s">
        <v>4821</v>
      </c>
      <c r="I763" s="1086"/>
      <c r="J763" s="1086"/>
      <c r="K763" s="1087"/>
      <c r="L763" s="416"/>
      <c r="M763" s="417"/>
      <c r="N763" s="417"/>
      <c r="O763" s="65"/>
      <c r="P763" s="156"/>
      <c r="Q763" s="156"/>
      <c r="R763" s="1301" t="s">
        <v>6169</v>
      </c>
      <c r="S763" s="1311"/>
      <c r="T763" s="1312"/>
      <c r="U763" s="1219" t="s">
        <v>7011</v>
      </c>
      <c r="V763" s="1219"/>
      <c r="W763" s="1220"/>
      <c r="X763" s="43"/>
      <c r="Y763" s="43"/>
      <c r="Z763" s="44"/>
      <c r="AA763" s="44"/>
      <c r="AB763" s="43"/>
      <c r="AC763" s="450"/>
      <c r="AD763" s="43"/>
      <c r="AE763" s="43"/>
      <c r="AF763" s="43"/>
      <c r="AG763" s="43"/>
      <c r="AH763" s="43"/>
      <c r="AI763" s="43"/>
      <c r="AJ763" s="43"/>
      <c r="AK763" s="43"/>
      <c r="AL763" s="43"/>
      <c r="AM763" s="43"/>
      <c r="AN763" s="44"/>
      <c r="AO763" s="45"/>
      <c r="AP763" s="45"/>
      <c r="AQ763" s="43"/>
      <c r="AR763" s="43"/>
      <c r="AS763" s="43"/>
      <c r="AT763" s="43"/>
      <c r="AU763" s="35">
        <f>ROUND(H767*V768,0)</f>
        <v>458</v>
      </c>
      <c r="AV763" s="66" t="s">
        <v>4822</v>
      </c>
    </row>
    <row r="764" spans="1:48" ht="17.100000000000001" customHeight="1" x14ac:dyDescent="0.15">
      <c r="A764" s="32">
        <v>43</v>
      </c>
      <c r="B764" s="33" t="s">
        <v>7684</v>
      </c>
      <c r="C764" s="34" t="s">
        <v>7685</v>
      </c>
      <c r="D764" s="1088"/>
      <c r="E764" s="1090"/>
      <c r="F764" s="1268"/>
      <c r="G764" s="1270"/>
      <c r="H764" s="1088"/>
      <c r="I764" s="1089"/>
      <c r="J764" s="1089"/>
      <c r="K764" s="1090"/>
      <c r="L764" s="418"/>
      <c r="M764" s="419"/>
      <c r="N764" s="419"/>
      <c r="O764" s="23"/>
      <c r="P764" s="167"/>
      <c r="Q764" s="167"/>
      <c r="R764" s="1313"/>
      <c r="S764" s="1314"/>
      <c r="T764" s="1315"/>
      <c r="U764" s="1309"/>
      <c r="V764" s="1309"/>
      <c r="W764" s="1310"/>
      <c r="X764" s="1202" t="s">
        <v>4824</v>
      </c>
      <c r="Y764" s="1202"/>
      <c r="Z764" s="1202"/>
      <c r="AA764" s="1202"/>
      <c r="AB764" s="1202"/>
      <c r="AC764" s="42" t="s">
        <v>4825</v>
      </c>
      <c r="AD764" s="99"/>
      <c r="AE764" s="99"/>
      <c r="AF764" s="99"/>
      <c r="AG764" s="99"/>
      <c r="AH764" s="99"/>
      <c r="AI764" s="43"/>
      <c r="AJ764" s="43"/>
      <c r="AK764" s="43"/>
      <c r="AL764" s="43"/>
      <c r="AM764" s="43"/>
      <c r="AN764" s="44" t="s">
        <v>17</v>
      </c>
      <c r="AO764" s="1157">
        <f>$AO$8</f>
        <v>0.7</v>
      </c>
      <c r="AP764" s="1157"/>
      <c r="AQ764" s="43"/>
      <c r="AR764" s="43"/>
      <c r="AS764" s="43"/>
      <c r="AT764" s="43"/>
      <c r="AU764" s="101">
        <f>ROUND(ROUND(H767*V768,0)*AO764,0)</f>
        <v>321</v>
      </c>
      <c r="AV764" s="232"/>
    </row>
    <row r="765" spans="1:48" ht="17.100000000000001" customHeight="1" x14ac:dyDescent="0.15">
      <c r="A765" s="32">
        <v>43</v>
      </c>
      <c r="B765" s="33" t="s">
        <v>7686</v>
      </c>
      <c r="C765" s="34" t="s">
        <v>7687</v>
      </c>
      <c r="D765" s="1088"/>
      <c r="E765" s="1090"/>
      <c r="F765" s="1268"/>
      <c r="G765" s="1270"/>
      <c r="H765" s="1088"/>
      <c r="I765" s="1089"/>
      <c r="J765" s="1089"/>
      <c r="K765" s="1090"/>
      <c r="L765" s="420"/>
      <c r="M765" s="421"/>
      <c r="N765" s="421"/>
      <c r="O765" s="26"/>
      <c r="P765" s="27"/>
      <c r="Q765" s="27"/>
      <c r="R765" s="1313"/>
      <c r="S765" s="1314"/>
      <c r="T765" s="1315"/>
      <c r="U765" s="1309"/>
      <c r="V765" s="1309"/>
      <c r="W765" s="1310"/>
      <c r="X765" s="1273"/>
      <c r="Y765" s="1273"/>
      <c r="Z765" s="1273"/>
      <c r="AA765" s="1273"/>
      <c r="AB765" s="1273"/>
      <c r="AC765" s="42" t="s">
        <v>4827</v>
      </c>
      <c r="AD765" s="99"/>
      <c r="AE765" s="99"/>
      <c r="AF765" s="99"/>
      <c r="AG765" s="99"/>
      <c r="AH765" s="99"/>
      <c r="AI765" s="43"/>
      <c r="AJ765" s="43"/>
      <c r="AK765" s="43"/>
      <c r="AL765" s="43"/>
      <c r="AM765" s="43"/>
      <c r="AN765" s="44" t="s">
        <v>17</v>
      </c>
      <c r="AO765" s="1157">
        <f>$AO$9</f>
        <v>0.5</v>
      </c>
      <c r="AP765" s="1157"/>
      <c r="AQ765" s="43"/>
      <c r="AR765" s="43"/>
      <c r="AS765" s="43"/>
      <c r="AT765" s="43"/>
      <c r="AU765" s="101">
        <f>ROUND(ROUND(H767*V768,0)*AO765,0)</f>
        <v>229</v>
      </c>
      <c r="AV765" s="232"/>
    </row>
    <row r="766" spans="1:48" ht="17.100000000000001" customHeight="1" x14ac:dyDescent="0.15">
      <c r="A766" s="32">
        <v>43</v>
      </c>
      <c r="B766" s="33" t="s">
        <v>7688</v>
      </c>
      <c r="C766" s="34" t="s">
        <v>7689</v>
      </c>
      <c r="D766" s="1276"/>
      <c r="E766" s="1278"/>
      <c r="F766" s="1276"/>
      <c r="G766" s="1278"/>
      <c r="H766" s="1088"/>
      <c r="I766" s="1089"/>
      <c r="J766" s="1089"/>
      <c r="K766" s="1090"/>
      <c r="L766" s="1271" t="s">
        <v>4829</v>
      </c>
      <c r="M766" s="1202"/>
      <c r="N766" s="1202"/>
      <c r="O766" s="1202"/>
      <c r="P766" s="1202"/>
      <c r="Q766" s="1202"/>
      <c r="R766" s="1313"/>
      <c r="S766" s="1314"/>
      <c r="T766" s="1315"/>
      <c r="U766" s="1069"/>
      <c r="V766" s="1069"/>
      <c r="W766" s="1070"/>
      <c r="X766" s="43"/>
      <c r="Y766" s="43"/>
      <c r="Z766" s="44"/>
      <c r="AA766" s="44"/>
      <c r="AB766" s="43"/>
      <c r="AC766" s="450"/>
      <c r="AD766" s="43"/>
      <c r="AE766" s="43"/>
      <c r="AF766" s="43"/>
      <c r="AG766" s="43"/>
      <c r="AH766" s="43"/>
      <c r="AI766" s="43"/>
      <c r="AJ766" s="43"/>
      <c r="AK766" s="43"/>
      <c r="AL766" s="43"/>
      <c r="AM766" s="43"/>
      <c r="AN766" s="44"/>
      <c r="AO766" s="45"/>
      <c r="AP766" s="45"/>
      <c r="AQ766" s="43"/>
      <c r="AR766" s="43"/>
      <c r="AS766" s="25"/>
      <c r="AT766" s="25"/>
      <c r="AU766" s="101">
        <f>ROUND(ROUND(H767*P768,0)*V768,0)</f>
        <v>442</v>
      </c>
      <c r="AV766" s="232"/>
    </row>
    <row r="767" spans="1:48" ht="17.100000000000001" customHeight="1" x14ac:dyDescent="0.15">
      <c r="A767" s="32">
        <v>43</v>
      </c>
      <c r="B767" s="33" t="s">
        <v>7690</v>
      </c>
      <c r="C767" s="34" t="s">
        <v>7691</v>
      </c>
      <c r="D767" s="1276"/>
      <c r="E767" s="1278"/>
      <c r="F767" s="1276"/>
      <c r="G767" s="1278"/>
      <c r="H767" s="1280">
        <f>'15就労移行支援(基本)'!K347</f>
        <v>915</v>
      </c>
      <c r="I767" s="1108"/>
      <c r="J767" s="4" t="s">
        <v>21</v>
      </c>
      <c r="K767" s="22"/>
      <c r="L767" s="1228"/>
      <c r="M767" s="1283"/>
      <c r="N767" s="1283"/>
      <c r="O767" s="1283"/>
      <c r="P767" s="1283"/>
      <c r="Q767" s="1283"/>
      <c r="R767" s="1313"/>
      <c r="S767" s="1314"/>
      <c r="T767" s="1315"/>
      <c r="W767" s="449"/>
      <c r="X767" s="1271" t="s">
        <v>4824</v>
      </c>
      <c r="Y767" s="1202"/>
      <c r="Z767" s="1202"/>
      <c r="AA767" s="1202"/>
      <c r="AB767" s="1202"/>
      <c r="AC767" s="42" t="s">
        <v>4825</v>
      </c>
      <c r="AD767" s="99"/>
      <c r="AE767" s="99"/>
      <c r="AF767" s="99"/>
      <c r="AG767" s="99"/>
      <c r="AH767" s="99"/>
      <c r="AI767" s="43"/>
      <c r="AJ767" s="43"/>
      <c r="AK767" s="43"/>
      <c r="AL767" s="43"/>
      <c r="AM767" s="43"/>
      <c r="AN767" s="44" t="s">
        <v>17</v>
      </c>
      <c r="AO767" s="1157">
        <f>$AO$8</f>
        <v>0.7</v>
      </c>
      <c r="AP767" s="1157"/>
      <c r="AQ767" s="25"/>
      <c r="AR767" s="25"/>
      <c r="AS767" s="25"/>
      <c r="AT767" s="25"/>
      <c r="AU767" s="101">
        <f>ROUND(ROUND(ROUND(H767*P768,0)*V768,0)*AO767,0)</f>
        <v>309</v>
      </c>
      <c r="AV767" s="232"/>
    </row>
    <row r="768" spans="1:48" ht="17.100000000000001" customHeight="1" x14ac:dyDescent="0.15">
      <c r="A768" s="32">
        <v>43</v>
      </c>
      <c r="B768" s="33" t="s">
        <v>7692</v>
      </c>
      <c r="C768" s="34" t="s">
        <v>7693</v>
      </c>
      <c r="D768" s="1276"/>
      <c r="E768" s="1278"/>
      <c r="F768" s="1276"/>
      <c r="G768" s="1278"/>
      <c r="H768" s="418"/>
      <c r="I768" s="419"/>
      <c r="J768" s="419"/>
      <c r="K768" s="425"/>
      <c r="L768" s="420"/>
      <c r="M768" s="421"/>
      <c r="N768" s="421"/>
      <c r="O768" s="26" t="s">
        <v>17</v>
      </c>
      <c r="P768" s="1180">
        <f>$P$12</f>
        <v>0.96499999999999997</v>
      </c>
      <c r="Q768" s="1180"/>
      <c r="R768" s="1276"/>
      <c r="S768" s="1277"/>
      <c r="T768" s="1278"/>
      <c r="U768" s="23" t="s">
        <v>17</v>
      </c>
      <c r="V768" s="1158">
        <f>V756</f>
        <v>0.5</v>
      </c>
      <c r="W768" s="1159"/>
      <c r="X768" s="1272"/>
      <c r="Y768" s="1273"/>
      <c r="Z768" s="1273"/>
      <c r="AA768" s="1273"/>
      <c r="AB768" s="1273"/>
      <c r="AC768" s="42" t="s">
        <v>4827</v>
      </c>
      <c r="AD768" s="99"/>
      <c r="AE768" s="99"/>
      <c r="AF768" s="99"/>
      <c r="AG768" s="99"/>
      <c r="AH768" s="99"/>
      <c r="AI768" s="43"/>
      <c r="AJ768" s="43"/>
      <c r="AK768" s="43"/>
      <c r="AL768" s="43"/>
      <c r="AM768" s="43"/>
      <c r="AN768" s="44" t="s">
        <v>17</v>
      </c>
      <c r="AO768" s="1157">
        <f>$AO$9</f>
        <v>0.5</v>
      </c>
      <c r="AP768" s="1157"/>
      <c r="AQ768" s="25"/>
      <c r="AR768" s="25"/>
      <c r="AS768" s="25"/>
      <c r="AT768" s="25"/>
      <c r="AU768" s="101">
        <f>ROUND(ROUND(ROUND(H767*P768,0)*V768,0)*AO768,0)</f>
        <v>221</v>
      </c>
      <c r="AV768" s="232"/>
    </row>
    <row r="769" spans="1:48" ht="17.100000000000001" customHeight="1" x14ac:dyDescent="0.15">
      <c r="A769" s="32">
        <v>43</v>
      </c>
      <c r="B769" s="33" t="s">
        <v>7694</v>
      </c>
      <c r="C769" s="34" t="s">
        <v>7695</v>
      </c>
      <c r="D769" s="422"/>
      <c r="E769" s="424"/>
      <c r="F769" s="29"/>
      <c r="G769" s="29"/>
      <c r="H769" s="20"/>
      <c r="K769" s="21"/>
      <c r="L769" s="416"/>
      <c r="M769" s="417"/>
      <c r="N769" s="417"/>
      <c r="O769" s="65"/>
      <c r="P769" s="156"/>
      <c r="Q769" s="156"/>
      <c r="R769" s="166"/>
      <c r="S769" s="167"/>
      <c r="T769" s="314"/>
      <c r="W769" s="449"/>
      <c r="X769" s="42"/>
      <c r="Y769" s="43"/>
      <c r="Z769" s="44"/>
      <c r="AA769" s="44"/>
      <c r="AB769" s="43"/>
      <c r="AC769" s="450"/>
      <c r="AD769" s="43"/>
      <c r="AE769" s="43"/>
      <c r="AF769" s="43"/>
      <c r="AG769" s="43"/>
      <c r="AH769" s="43"/>
      <c r="AI769" s="43"/>
      <c r="AJ769" s="43"/>
      <c r="AK769" s="43"/>
      <c r="AL769" s="43"/>
      <c r="AM769" s="43"/>
      <c r="AN769" s="44"/>
      <c r="AO769" s="45"/>
      <c r="AP769" s="45"/>
      <c r="AQ769" s="1198" t="s">
        <v>4833</v>
      </c>
      <c r="AR769" s="1281"/>
      <c r="AS769" s="1281"/>
      <c r="AT769" s="1299"/>
      <c r="AU769" s="101">
        <f>ROUND(ROUND(H767*V768,0)*AS772,0)</f>
        <v>435</v>
      </c>
      <c r="AV769" s="31"/>
    </row>
    <row r="770" spans="1:48" ht="17.100000000000001" customHeight="1" x14ac:dyDescent="0.15">
      <c r="A770" s="32">
        <v>43</v>
      </c>
      <c r="B770" s="33" t="s">
        <v>7696</v>
      </c>
      <c r="C770" s="34" t="s">
        <v>7697</v>
      </c>
      <c r="D770" s="422"/>
      <c r="E770" s="424"/>
      <c r="F770" s="29"/>
      <c r="G770" s="29"/>
      <c r="H770" s="20"/>
      <c r="K770" s="21"/>
      <c r="L770" s="418"/>
      <c r="M770" s="419"/>
      <c r="N770" s="419"/>
      <c r="O770" s="23"/>
      <c r="P770" s="167"/>
      <c r="Q770" s="167"/>
      <c r="R770" s="166"/>
      <c r="S770" s="167"/>
      <c r="T770" s="314"/>
      <c r="W770" s="449"/>
      <c r="X770" s="1271" t="s">
        <v>4824</v>
      </c>
      <c r="Y770" s="1202"/>
      <c r="Z770" s="1202"/>
      <c r="AA770" s="1202"/>
      <c r="AB770" s="1202"/>
      <c r="AC770" s="42" t="s">
        <v>4825</v>
      </c>
      <c r="AD770" s="99"/>
      <c r="AE770" s="99"/>
      <c r="AF770" s="99"/>
      <c r="AG770" s="99"/>
      <c r="AH770" s="99"/>
      <c r="AI770" s="43"/>
      <c r="AJ770" s="43"/>
      <c r="AK770" s="43"/>
      <c r="AL770" s="43"/>
      <c r="AM770" s="43"/>
      <c r="AN770" s="44" t="s">
        <v>17</v>
      </c>
      <c r="AO770" s="1157">
        <f>$AO$8</f>
        <v>0.7</v>
      </c>
      <c r="AP770" s="1157"/>
      <c r="AQ770" s="1268"/>
      <c r="AR770" s="1269"/>
      <c r="AS770" s="1269"/>
      <c r="AT770" s="1270"/>
      <c r="AU770" s="101">
        <f>ROUND(ROUND(ROUND(H767*V768,0)*AO770,0)*AS772,0)</f>
        <v>305</v>
      </c>
      <c r="AV770" s="31"/>
    </row>
    <row r="771" spans="1:48" ht="17.100000000000001" customHeight="1" x14ac:dyDescent="0.15">
      <c r="A771" s="32">
        <v>43</v>
      </c>
      <c r="B771" s="33" t="s">
        <v>7698</v>
      </c>
      <c r="C771" s="34" t="s">
        <v>7699</v>
      </c>
      <c r="D771" s="422"/>
      <c r="E771" s="424"/>
      <c r="F771" s="29"/>
      <c r="G771" s="29"/>
      <c r="H771" s="20"/>
      <c r="K771" s="21"/>
      <c r="L771" s="420"/>
      <c r="M771" s="421"/>
      <c r="N771" s="421"/>
      <c r="O771" s="26"/>
      <c r="P771" s="27"/>
      <c r="Q771" s="27"/>
      <c r="R771" s="166"/>
      <c r="S771" s="167"/>
      <c r="T771" s="314"/>
      <c r="W771" s="449"/>
      <c r="X771" s="1272"/>
      <c r="Y771" s="1273"/>
      <c r="Z771" s="1273"/>
      <c r="AA771" s="1273"/>
      <c r="AB771" s="1273"/>
      <c r="AC771" s="42" t="s">
        <v>4827</v>
      </c>
      <c r="AD771" s="99"/>
      <c r="AE771" s="99"/>
      <c r="AF771" s="99"/>
      <c r="AG771" s="99"/>
      <c r="AH771" s="99"/>
      <c r="AI771" s="43"/>
      <c r="AJ771" s="43"/>
      <c r="AK771" s="43"/>
      <c r="AL771" s="43"/>
      <c r="AM771" s="43"/>
      <c r="AN771" s="44" t="s">
        <v>17</v>
      </c>
      <c r="AO771" s="1157">
        <f>$AO$9</f>
        <v>0.5</v>
      </c>
      <c r="AP771" s="1157"/>
      <c r="AQ771" s="20"/>
      <c r="AR771" s="4"/>
      <c r="AS771" s="4"/>
      <c r="AT771" s="21"/>
      <c r="AU771" s="101">
        <f>ROUND(ROUND(ROUND(H767*V768,0)*AO771,0)*AS772,0)</f>
        <v>218</v>
      </c>
      <c r="AV771" s="31"/>
    </row>
    <row r="772" spans="1:48" ht="17.100000000000001" customHeight="1" x14ac:dyDescent="0.15">
      <c r="A772" s="32">
        <v>43</v>
      </c>
      <c r="B772" s="33" t="s">
        <v>7700</v>
      </c>
      <c r="C772" s="34" t="s">
        <v>7701</v>
      </c>
      <c r="D772" s="422"/>
      <c r="E772" s="424"/>
      <c r="F772" s="29"/>
      <c r="G772" s="29"/>
      <c r="H772" s="20"/>
      <c r="K772" s="21"/>
      <c r="L772" s="1271" t="s">
        <v>4829</v>
      </c>
      <c r="M772" s="1202"/>
      <c r="N772" s="1202"/>
      <c r="O772" s="1202"/>
      <c r="P772" s="1202"/>
      <c r="Q772" s="1202"/>
      <c r="R772" s="418"/>
      <c r="S772" s="419"/>
      <c r="T772" s="425"/>
      <c r="W772" s="449"/>
      <c r="X772" s="42"/>
      <c r="Y772" s="43"/>
      <c r="Z772" s="44"/>
      <c r="AA772" s="44"/>
      <c r="AB772" s="43"/>
      <c r="AC772" s="450"/>
      <c r="AD772" s="43"/>
      <c r="AE772" s="43"/>
      <c r="AF772" s="43"/>
      <c r="AG772" s="43"/>
      <c r="AH772" s="43"/>
      <c r="AI772" s="43"/>
      <c r="AJ772" s="43"/>
      <c r="AK772" s="43"/>
      <c r="AL772" s="43"/>
      <c r="AM772" s="43"/>
      <c r="AN772" s="44"/>
      <c r="AO772" s="45"/>
      <c r="AP772" s="45"/>
      <c r="AQ772" s="20"/>
      <c r="AR772" s="23" t="s">
        <v>17</v>
      </c>
      <c r="AS772" s="1158">
        <f>AS760</f>
        <v>0.95</v>
      </c>
      <c r="AT772" s="1159"/>
      <c r="AU772" s="101">
        <f>ROUND(ROUND(ROUND(H767*P774,0)*V768,0)*AS772,0)</f>
        <v>420</v>
      </c>
      <c r="AV772" s="31"/>
    </row>
    <row r="773" spans="1:48" ht="17.100000000000001" customHeight="1" x14ac:dyDescent="0.15">
      <c r="A773" s="32">
        <v>43</v>
      </c>
      <c r="B773" s="33" t="s">
        <v>7702</v>
      </c>
      <c r="C773" s="34" t="s">
        <v>7703</v>
      </c>
      <c r="D773" s="422"/>
      <c r="E773" s="424"/>
      <c r="F773" s="29"/>
      <c r="G773" s="29"/>
      <c r="H773" s="20"/>
      <c r="K773" s="21"/>
      <c r="L773" s="1228"/>
      <c r="M773" s="1283"/>
      <c r="N773" s="1283"/>
      <c r="O773" s="1283"/>
      <c r="P773" s="1283"/>
      <c r="Q773" s="1283"/>
      <c r="R773" s="418"/>
      <c r="S773" s="419"/>
      <c r="T773" s="425"/>
      <c r="W773" s="449"/>
      <c r="X773" s="1271" t="s">
        <v>4824</v>
      </c>
      <c r="Y773" s="1202"/>
      <c r="Z773" s="1202"/>
      <c r="AA773" s="1202"/>
      <c r="AB773" s="1202"/>
      <c r="AC773" s="42" t="s">
        <v>4825</v>
      </c>
      <c r="AD773" s="99"/>
      <c r="AE773" s="99"/>
      <c r="AF773" s="99"/>
      <c r="AG773" s="99"/>
      <c r="AH773" s="99"/>
      <c r="AI773" s="43"/>
      <c r="AJ773" s="43"/>
      <c r="AK773" s="43"/>
      <c r="AL773" s="43"/>
      <c r="AM773" s="43"/>
      <c r="AN773" s="44" t="s">
        <v>17</v>
      </c>
      <c r="AO773" s="1157">
        <f>$AO$8</f>
        <v>0.7</v>
      </c>
      <c r="AP773" s="1157"/>
      <c r="AQ773" s="20"/>
      <c r="AR773" s="4"/>
      <c r="AS773" s="4"/>
      <c r="AT773" s="21"/>
      <c r="AU773" s="101">
        <f>ROUND(ROUND(ROUND(ROUND(H767*P774,0)*V768,0)*AO773,0)*AS772,0)</f>
        <v>294</v>
      </c>
      <c r="AV773" s="31"/>
    </row>
    <row r="774" spans="1:48" ht="17.100000000000001" customHeight="1" x14ac:dyDescent="0.15">
      <c r="A774" s="32">
        <v>43</v>
      </c>
      <c r="B774" s="33" t="s">
        <v>7704</v>
      </c>
      <c r="C774" s="34" t="s">
        <v>7705</v>
      </c>
      <c r="D774" s="422"/>
      <c r="E774" s="424"/>
      <c r="F774" s="29"/>
      <c r="G774" s="29"/>
      <c r="H774" s="20"/>
      <c r="K774" s="21"/>
      <c r="L774" s="420"/>
      <c r="M774" s="421"/>
      <c r="N774" s="421"/>
      <c r="O774" s="26" t="s">
        <v>17</v>
      </c>
      <c r="P774" s="1180">
        <f>$P$12</f>
        <v>0.96499999999999997</v>
      </c>
      <c r="Q774" s="1180"/>
      <c r="R774" s="166"/>
      <c r="S774" s="167"/>
      <c r="T774" s="314"/>
      <c r="W774" s="449"/>
      <c r="X774" s="1272"/>
      <c r="Y774" s="1273"/>
      <c r="Z774" s="1273"/>
      <c r="AA774" s="1273"/>
      <c r="AB774" s="1273"/>
      <c r="AC774" s="42" t="s">
        <v>4827</v>
      </c>
      <c r="AD774" s="99"/>
      <c r="AE774" s="99"/>
      <c r="AF774" s="99"/>
      <c r="AG774" s="99"/>
      <c r="AH774" s="99"/>
      <c r="AI774" s="43"/>
      <c r="AJ774" s="43"/>
      <c r="AK774" s="43"/>
      <c r="AL774" s="43"/>
      <c r="AM774" s="43"/>
      <c r="AN774" s="44" t="s">
        <v>17</v>
      </c>
      <c r="AO774" s="1157">
        <f>$AO$9</f>
        <v>0.5</v>
      </c>
      <c r="AP774" s="1157"/>
      <c r="AQ774" s="24"/>
      <c r="AR774" s="25"/>
      <c r="AS774" s="25"/>
      <c r="AT774" s="38"/>
      <c r="AU774" s="101">
        <f>ROUND(ROUND(ROUND(ROUND(H767*P774,0)*V768,0)*AO774,0)*AS772,0)</f>
        <v>210</v>
      </c>
      <c r="AV774" s="31"/>
    </row>
    <row r="775" spans="1:48" ht="17.100000000000001" customHeight="1" x14ac:dyDescent="0.15">
      <c r="A775" s="32">
        <v>43</v>
      </c>
      <c r="B775" s="33" t="s">
        <v>7706</v>
      </c>
      <c r="C775" s="34" t="s">
        <v>7707</v>
      </c>
      <c r="D775" s="422"/>
      <c r="E775" s="424"/>
      <c r="F775" s="36"/>
      <c r="G775" s="29"/>
      <c r="H775" s="1085" t="s">
        <v>4840</v>
      </c>
      <c r="I775" s="1086"/>
      <c r="J775" s="1086"/>
      <c r="K775" s="1087"/>
      <c r="L775" s="416"/>
      <c r="M775" s="417"/>
      <c r="N775" s="417"/>
      <c r="O775" s="65"/>
      <c r="P775" s="156"/>
      <c r="Q775" s="156"/>
      <c r="R775" s="166"/>
      <c r="S775" s="167"/>
      <c r="T775" s="167"/>
      <c r="U775" s="463"/>
      <c r="V775" s="70"/>
      <c r="W775" s="464"/>
      <c r="X775" s="43"/>
      <c r="Y775" s="43"/>
      <c r="Z775" s="44"/>
      <c r="AA775" s="44"/>
      <c r="AB775" s="43"/>
      <c r="AC775" s="450"/>
      <c r="AD775" s="43"/>
      <c r="AE775" s="43"/>
      <c r="AF775" s="43"/>
      <c r="AG775" s="43"/>
      <c r="AH775" s="43"/>
      <c r="AI775" s="43"/>
      <c r="AJ775" s="43"/>
      <c r="AK775" s="43"/>
      <c r="AL775" s="43"/>
      <c r="AM775" s="43"/>
      <c r="AN775" s="44"/>
      <c r="AO775" s="45"/>
      <c r="AP775" s="45"/>
      <c r="AQ775" s="25"/>
      <c r="AR775" s="25"/>
      <c r="AS775" s="25"/>
      <c r="AT775" s="25"/>
      <c r="AU775" s="35">
        <f>ROUND(H779*V768,0)</f>
        <v>380</v>
      </c>
      <c r="AV775" s="31"/>
    </row>
    <row r="776" spans="1:48" ht="17.100000000000001" customHeight="1" x14ac:dyDescent="0.15">
      <c r="A776" s="32">
        <v>43</v>
      </c>
      <c r="B776" s="33" t="s">
        <v>7708</v>
      </c>
      <c r="C776" s="34" t="s">
        <v>7709</v>
      </c>
      <c r="D776" s="422"/>
      <c r="E776" s="424"/>
      <c r="F776" s="36"/>
      <c r="G776" s="29"/>
      <c r="H776" s="1088"/>
      <c r="I776" s="1089"/>
      <c r="J776" s="1089"/>
      <c r="K776" s="1090"/>
      <c r="L776" s="418"/>
      <c r="M776" s="419"/>
      <c r="N776" s="419"/>
      <c r="O776" s="23"/>
      <c r="P776" s="167"/>
      <c r="Q776" s="167"/>
      <c r="R776" s="166"/>
      <c r="S776" s="167"/>
      <c r="T776" s="167"/>
      <c r="U776" s="463"/>
      <c r="V776" s="70"/>
      <c r="W776" s="464"/>
      <c r="X776" s="1202" t="s">
        <v>4824</v>
      </c>
      <c r="Y776" s="1202"/>
      <c r="Z776" s="1202"/>
      <c r="AA776" s="1202"/>
      <c r="AB776" s="1202"/>
      <c r="AC776" s="42" t="s">
        <v>4825</v>
      </c>
      <c r="AD776" s="99"/>
      <c r="AE776" s="99"/>
      <c r="AF776" s="99"/>
      <c r="AG776" s="99"/>
      <c r="AH776" s="99"/>
      <c r="AI776" s="43"/>
      <c r="AJ776" s="43"/>
      <c r="AK776" s="43"/>
      <c r="AL776" s="43"/>
      <c r="AM776" s="43"/>
      <c r="AN776" s="44" t="s">
        <v>17</v>
      </c>
      <c r="AO776" s="1157">
        <f>$AO$8</f>
        <v>0.7</v>
      </c>
      <c r="AP776" s="1157"/>
      <c r="AQ776" s="43"/>
      <c r="AR776" s="43"/>
      <c r="AS776" s="43"/>
      <c r="AT776" s="43"/>
      <c r="AU776" s="101">
        <f>ROUND(ROUND(H779*V768,0)*AO776,0)</f>
        <v>266</v>
      </c>
      <c r="AV776" s="31"/>
    </row>
    <row r="777" spans="1:48" ht="17.100000000000001" customHeight="1" x14ac:dyDescent="0.15">
      <c r="A777" s="32">
        <v>43</v>
      </c>
      <c r="B777" s="33" t="s">
        <v>7710</v>
      </c>
      <c r="C777" s="34" t="s">
        <v>7711</v>
      </c>
      <c r="D777" s="422"/>
      <c r="E777" s="424"/>
      <c r="F777" s="36"/>
      <c r="G777" s="29"/>
      <c r="H777" s="1088"/>
      <c r="I777" s="1089"/>
      <c r="J777" s="1089"/>
      <c r="K777" s="1090"/>
      <c r="L777" s="420"/>
      <c r="M777" s="421"/>
      <c r="N777" s="421"/>
      <c r="O777" s="26"/>
      <c r="P777" s="27"/>
      <c r="Q777" s="27"/>
      <c r="R777" s="166"/>
      <c r="S777" s="167"/>
      <c r="T777" s="167"/>
      <c r="U777" s="463"/>
      <c r="V777" s="70"/>
      <c r="W777" s="464"/>
      <c r="X777" s="1273"/>
      <c r="Y777" s="1273"/>
      <c r="Z777" s="1273"/>
      <c r="AA777" s="1273"/>
      <c r="AB777" s="1273"/>
      <c r="AC777" s="42" t="s">
        <v>4827</v>
      </c>
      <c r="AD777" s="99"/>
      <c r="AE777" s="99"/>
      <c r="AF777" s="99"/>
      <c r="AG777" s="99"/>
      <c r="AH777" s="99"/>
      <c r="AI777" s="43"/>
      <c r="AJ777" s="43"/>
      <c r="AK777" s="43"/>
      <c r="AL777" s="43"/>
      <c r="AM777" s="43"/>
      <c r="AN777" s="44" t="s">
        <v>17</v>
      </c>
      <c r="AO777" s="1157">
        <f>$AO$9</f>
        <v>0.5</v>
      </c>
      <c r="AP777" s="1157"/>
      <c r="AQ777" s="43"/>
      <c r="AR777" s="43"/>
      <c r="AS777" s="43"/>
      <c r="AT777" s="43"/>
      <c r="AU777" s="101">
        <f>ROUND(ROUND(H779*V768,0)*AO777,0)</f>
        <v>190</v>
      </c>
      <c r="AV777" s="31"/>
    </row>
    <row r="778" spans="1:48" ht="17.100000000000001" customHeight="1" x14ac:dyDescent="0.15">
      <c r="A778" s="32">
        <v>43</v>
      </c>
      <c r="B778" s="33" t="s">
        <v>7712</v>
      </c>
      <c r="C778" s="34" t="s">
        <v>7713</v>
      </c>
      <c r="D778" s="422"/>
      <c r="E778" s="424"/>
      <c r="F778" s="36"/>
      <c r="G778" s="29"/>
      <c r="H778" s="1088"/>
      <c r="I778" s="1089"/>
      <c r="J778" s="1089"/>
      <c r="K778" s="1090"/>
      <c r="L778" s="1271" t="s">
        <v>4829</v>
      </c>
      <c r="M778" s="1202"/>
      <c r="N778" s="1202"/>
      <c r="O778" s="1202"/>
      <c r="P778" s="1202"/>
      <c r="Q778" s="1202"/>
      <c r="R778" s="418"/>
      <c r="S778" s="419"/>
      <c r="T778" s="419"/>
      <c r="U778" s="463"/>
      <c r="V778" s="70"/>
      <c r="W778" s="464"/>
      <c r="X778" s="43"/>
      <c r="Y778" s="43"/>
      <c r="Z778" s="44"/>
      <c r="AA778" s="44"/>
      <c r="AB778" s="43"/>
      <c r="AC778" s="450"/>
      <c r="AD778" s="43"/>
      <c r="AE778" s="43"/>
      <c r="AF778" s="43"/>
      <c r="AG778" s="43"/>
      <c r="AH778" s="43"/>
      <c r="AI778" s="43"/>
      <c r="AJ778" s="43"/>
      <c r="AK778" s="43"/>
      <c r="AL778" s="43"/>
      <c r="AM778" s="43"/>
      <c r="AN778" s="44"/>
      <c r="AO778" s="45"/>
      <c r="AP778" s="45"/>
      <c r="AQ778" s="43"/>
      <c r="AR778" s="43"/>
      <c r="AS778" s="25"/>
      <c r="AT778" s="25"/>
      <c r="AU778" s="101">
        <f>ROUND(ROUND(H779*P780,0)*V768,0)</f>
        <v>367</v>
      </c>
      <c r="AV778" s="31"/>
    </row>
    <row r="779" spans="1:48" ht="17.100000000000001" customHeight="1" x14ac:dyDescent="0.15">
      <c r="A779" s="32">
        <v>43</v>
      </c>
      <c r="B779" s="33" t="s">
        <v>7714</v>
      </c>
      <c r="C779" s="34" t="s">
        <v>7715</v>
      </c>
      <c r="D779" s="422"/>
      <c r="E779" s="424"/>
      <c r="F779" s="36"/>
      <c r="G779" s="29"/>
      <c r="H779" s="1280">
        <f>'15就労移行支援(基本)'!K359</f>
        <v>760</v>
      </c>
      <c r="I779" s="1108"/>
      <c r="J779" s="4" t="s">
        <v>21</v>
      </c>
      <c r="K779" s="22"/>
      <c r="L779" s="1228"/>
      <c r="M779" s="1283"/>
      <c r="N779" s="1283"/>
      <c r="O779" s="1283"/>
      <c r="P779" s="1283"/>
      <c r="Q779" s="1283"/>
      <c r="R779" s="418"/>
      <c r="S779" s="419"/>
      <c r="T779" s="419"/>
      <c r="U779" s="463"/>
      <c r="V779" s="70"/>
      <c r="W779" s="464"/>
      <c r="X779" s="1202" t="s">
        <v>4824</v>
      </c>
      <c r="Y779" s="1202"/>
      <c r="Z779" s="1202"/>
      <c r="AA779" s="1202"/>
      <c r="AB779" s="1202"/>
      <c r="AC779" s="42" t="s">
        <v>4825</v>
      </c>
      <c r="AD779" s="99"/>
      <c r="AE779" s="99"/>
      <c r="AF779" s="99"/>
      <c r="AG779" s="99"/>
      <c r="AH779" s="99"/>
      <c r="AI779" s="43"/>
      <c r="AJ779" s="43"/>
      <c r="AK779" s="43"/>
      <c r="AL779" s="43"/>
      <c r="AM779" s="43"/>
      <c r="AN779" s="44" t="s">
        <v>17</v>
      </c>
      <c r="AO779" s="1157">
        <f>$AO$8</f>
        <v>0.7</v>
      </c>
      <c r="AP779" s="1157"/>
      <c r="AQ779" s="25"/>
      <c r="AR779" s="25"/>
      <c r="AS779" s="25"/>
      <c r="AT779" s="25"/>
      <c r="AU779" s="101">
        <f>ROUND(ROUND(ROUND(H779*P780,0)*V768,0)*AO779,0)</f>
        <v>257</v>
      </c>
      <c r="AV779" s="31"/>
    </row>
    <row r="780" spans="1:48" ht="17.100000000000001" customHeight="1" x14ac:dyDescent="0.15">
      <c r="A780" s="32">
        <v>43</v>
      </c>
      <c r="B780" s="33" t="s">
        <v>7716</v>
      </c>
      <c r="C780" s="34" t="s">
        <v>7717</v>
      </c>
      <c r="D780" s="422"/>
      <c r="E780" s="424"/>
      <c r="F780" s="36"/>
      <c r="G780" s="29"/>
      <c r="H780" s="418"/>
      <c r="I780" s="419"/>
      <c r="J780" s="419"/>
      <c r="K780" s="425"/>
      <c r="L780" s="420"/>
      <c r="M780" s="421"/>
      <c r="N780" s="421"/>
      <c r="O780" s="26" t="s">
        <v>17</v>
      </c>
      <c r="P780" s="1180">
        <f>$P$12</f>
        <v>0.96499999999999997</v>
      </c>
      <c r="Q780" s="1180"/>
      <c r="R780" s="166"/>
      <c r="S780" s="167"/>
      <c r="T780" s="167"/>
      <c r="U780" s="463"/>
      <c r="V780" s="70"/>
      <c r="W780" s="464"/>
      <c r="X780" s="1273"/>
      <c r="Y780" s="1273"/>
      <c r="Z780" s="1273"/>
      <c r="AA780" s="1273"/>
      <c r="AB780" s="1273"/>
      <c r="AC780" s="42" t="s">
        <v>4827</v>
      </c>
      <c r="AD780" s="99"/>
      <c r="AE780" s="99"/>
      <c r="AF780" s="99"/>
      <c r="AG780" s="99"/>
      <c r="AH780" s="99"/>
      <c r="AI780" s="43"/>
      <c r="AJ780" s="43"/>
      <c r="AK780" s="43"/>
      <c r="AL780" s="43"/>
      <c r="AM780" s="43"/>
      <c r="AN780" s="44" t="s">
        <v>17</v>
      </c>
      <c r="AO780" s="1157">
        <f>$AO$9</f>
        <v>0.5</v>
      </c>
      <c r="AP780" s="1157"/>
      <c r="AQ780" s="25"/>
      <c r="AR780" s="25"/>
      <c r="AS780" s="25"/>
      <c r="AT780" s="25"/>
      <c r="AU780" s="101">
        <f>ROUND(ROUND(ROUND(H779*P780,0)*V768,0)*AO780,0)</f>
        <v>184</v>
      </c>
      <c r="AV780" s="31"/>
    </row>
    <row r="781" spans="1:48" ht="17.100000000000001" customHeight="1" x14ac:dyDescent="0.15">
      <c r="A781" s="32">
        <v>43</v>
      </c>
      <c r="B781" s="33" t="s">
        <v>7718</v>
      </c>
      <c r="C781" s="34" t="s">
        <v>7719</v>
      </c>
      <c r="D781" s="422"/>
      <c r="E781" s="424"/>
      <c r="F781" s="36"/>
      <c r="G781" s="29"/>
      <c r="H781" s="20"/>
      <c r="K781" s="21"/>
      <c r="L781" s="416"/>
      <c r="M781" s="417"/>
      <c r="N781" s="417"/>
      <c r="O781" s="65"/>
      <c r="P781" s="156"/>
      <c r="Q781" s="156"/>
      <c r="R781" s="166"/>
      <c r="S781" s="167"/>
      <c r="T781" s="314"/>
      <c r="W781" s="449"/>
      <c r="X781" s="42"/>
      <c r="Y781" s="43"/>
      <c r="Z781" s="44"/>
      <c r="AA781" s="44"/>
      <c r="AB781" s="43"/>
      <c r="AC781" s="450"/>
      <c r="AD781" s="43"/>
      <c r="AE781" s="43"/>
      <c r="AF781" s="43"/>
      <c r="AG781" s="43"/>
      <c r="AH781" s="43"/>
      <c r="AI781" s="43"/>
      <c r="AJ781" s="43"/>
      <c r="AK781" s="43"/>
      <c r="AL781" s="43"/>
      <c r="AM781" s="43"/>
      <c r="AN781" s="44"/>
      <c r="AO781" s="45"/>
      <c r="AP781" s="45"/>
      <c r="AQ781" s="1198" t="s">
        <v>4833</v>
      </c>
      <c r="AR781" s="1281"/>
      <c r="AS781" s="1281"/>
      <c r="AT781" s="1299"/>
      <c r="AU781" s="101">
        <f>ROUND(ROUND(H779*V768,0)*AS784,0)</f>
        <v>361</v>
      </c>
      <c r="AV781" s="31"/>
    </row>
    <row r="782" spans="1:48" ht="17.100000000000001" customHeight="1" x14ac:dyDescent="0.15">
      <c r="A782" s="32">
        <v>43</v>
      </c>
      <c r="B782" s="33" t="s">
        <v>7720</v>
      </c>
      <c r="C782" s="34" t="s">
        <v>7721</v>
      </c>
      <c r="D782" s="422"/>
      <c r="E782" s="424"/>
      <c r="F782" s="36"/>
      <c r="G782" s="29"/>
      <c r="H782" s="20"/>
      <c r="K782" s="21"/>
      <c r="L782" s="418"/>
      <c r="M782" s="419"/>
      <c r="N782" s="419"/>
      <c r="O782" s="23"/>
      <c r="P782" s="167"/>
      <c r="Q782" s="167"/>
      <c r="R782" s="166"/>
      <c r="S782" s="167"/>
      <c r="T782" s="314"/>
      <c r="W782" s="449"/>
      <c r="X782" s="1271" t="s">
        <v>4824</v>
      </c>
      <c r="Y782" s="1202"/>
      <c r="Z782" s="1202"/>
      <c r="AA782" s="1202"/>
      <c r="AB782" s="1202"/>
      <c r="AC782" s="42" t="s">
        <v>4825</v>
      </c>
      <c r="AD782" s="99"/>
      <c r="AE782" s="99"/>
      <c r="AF782" s="99"/>
      <c r="AG782" s="99"/>
      <c r="AH782" s="99"/>
      <c r="AI782" s="43"/>
      <c r="AJ782" s="43"/>
      <c r="AK782" s="43"/>
      <c r="AL782" s="43"/>
      <c r="AM782" s="43"/>
      <c r="AN782" s="44" t="s">
        <v>17</v>
      </c>
      <c r="AO782" s="1157">
        <f>$AO$8</f>
        <v>0.7</v>
      </c>
      <c r="AP782" s="1157"/>
      <c r="AQ782" s="1268"/>
      <c r="AR782" s="1269"/>
      <c r="AS782" s="1269"/>
      <c r="AT782" s="1270"/>
      <c r="AU782" s="101">
        <f>ROUND(ROUND(ROUND(H779*V768,0)*AO782,0)*AS784,0)</f>
        <v>253</v>
      </c>
      <c r="AV782" s="31"/>
    </row>
    <row r="783" spans="1:48" ht="17.100000000000001" customHeight="1" x14ac:dyDescent="0.15">
      <c r="A783" s="32">
        <v>43</v>
      </c>
      <c r="B783" s="33" t="s">
        <v>7722</v>
      </c>
      <c r="C783" s="34" t="s">
        <v>7723</v>
      </c>
      <c r="D783" s="422"/>
      <c r="E783" s="424"/>
      <c r="F783" s="36"/>
      <c r="G783" s="29"/>
      <c r="H783" s="20"/>
      <c r="K783" s="21"/>
      <c r="L783" s="420"/>
      <c r="M783" s="421"/>
      <c r="N783" s="421"/>
      <c r="O783" s="26"/>
      <c r="P783" s="27"/>
      <c r="Q783" s="27"/>
      <c r="R783" s="166"/>
      <c r="S783" s="167"/>
      <c r="T783" s="314"/>
      <c r="W783" s="449"/>
      <c r="X783" s="1272"/>
      <c r="Y783" s="1273"/>
      <c r="Z783" s="1273"/>
      <c r="AA783" s="1273"/>
      <c r="AB783" s="1273"/>
      <c r="AC783" s="42" t="s">
        <v>4827</v>
      </c>
      <c r="AD783" s="99"/>
      <c r="AE783" s="99"/>
      <c r="AF783" s="99"/>
      <c r="AG783" s="99"/>
      <c r="AH783" s="99"/>
      <c r="AI783" s="43"/>
      <c r="AJ783" s="43"/>
      <c r="AK783" s="43"/>
      <c r="AL783" s="43"/>
      <c r="AM783" s="43"/>
      <c r="AN783" s="44" t="s">
        <v>17</v>
      </c>
      <c r="AO783" s="1157">
        <f>$AO$9</f>
        <v>0.5</v>
      </c>
      <c r="AP783" s="1157"/>
      <c r="AQ783" s="20"/>
      <c r="AR783" s="4"/>
      <c r="AS783" s="4"/>
      <c r="AT783" s="21"/>
      <c r="AU783" s="101">
        <f>ROUND(ROUND(ROUND(H779*V768,0)*AO783,0)*AS784,0)</f>
        <v>181</v>
      </c>
      <c r="AV783" s="31"/>
    </row>
    <row r="784" spans="1:48" ht="17.100000000000001" customHeight="1" x14ac:dyDescent="0.15">
      <c r="A784" s="32">
        <v>43</v>
      </c>
      <c r="B784" s="33" t="s">
        <v>7724</v>
      </c>
      <c r="C784" s="34" t="s">
        <v>7725</v>
      </c>
      <c r="D784" s="422"/>
      <c r="E784" s="424"/>
      <c r="F784" s="36"/>
      <c r="G784" s="29"/>
      <c r="H784" s="20"/>
      <c r="K784" s="21"/>
      <c r="L784" s="1271" t="s">
        <v>4829</v>
      </c>
      <c r="M784" s="1202"/>
      <c r="N784" s="1202"/>
      <c r="O784" s="1202"/>
      <c r="P784" s="1202"/>
      <c r="Q784" s="1202"/>
      <c r="R784" s="418"/>
      <c r="S784" s="419"/>
      <c r="T784" s="425"/>
      <c r="W784" s="449"/>
      <c r="X784" s="42"/>
      <c r="Y784" s="43"/>
      <c r="Z784" s="44"/>
      <c r="AA784" s="44"/>
      <c r="AB784" s="43"/>
      <c r="AC784" s="450"/>
      <c r="AD784" s="43"/>
      <c r="AE784" s="43"/>
      <c r="AF784" s="43"/>
      <c r="AG784" s="43"/>
      <c r="AH784" s="43"/>
      <c r="AI784" s="43"/>
      <c r="AJ784" s="43"/>
      <c r="AK784" s="43"/>
      <c r="AL784" s="43"/>
      <c r="AM784" s="43"/>
      <c r="AN784" s="44"/>
      <c r="AO784" s="45"/>
      <c r="AP784" s="45"/>
      <c r="AQ784" s="20"/>
      <c r="AR784" s="23" t="s">
        <v>17</v>
      </c>
      <c r="AS784" s="1158">
        <f>AS772</f>
        <v>0.95</v>
      </c>
      <c r="AT784" s="1159"/>
      <c r="AU784" s="101">
        <f>ROUND(ROUND(ROUND(H779*P786,0)*V768,0)*AS784,0)</f>
        <v>349</v>
      </c>
      <c r="AV784" s="31"/>
    </row>
    <row r="785" spans="1:48" ht="17.100000000000001" customHeight="1" x14ac:dyDescent="0.15">
      <c r="A785" s="32">
        <v>43</v>
      </c>
      <c r="B785" s="33" t="s">
        <v>7726</v>
      </c>
      <c r="C785" s="34" t="s">
        <v>7727</v>
      </c>
      <c r="D785" s="422"/>
      <c r="E785" s="424"/>
      <c r="F785" s="36"/>
      <c r="G785" s="29"/>
      <c r="H785" s="20"/>
      <c r="K785" s="21"/>
      <c r="L785" s="1228"/>
      <c r="M785" s="1283"/>
      <c r="N785" s="1283"/>
      <c r="O785" s="1283"/>
      <c r="P785" s="1283"/>
      <c r="Q785" s="1283"/>
      <c r="R785" s="418"/>
      <c r="S785" s="419"/>
      <c r="T785" s="425"/>
      <c r="W785" s="449"/>
      <c r="X785" s="1271" t="s">
        <v>4824</v>
      </c>
      <c r="Y785" s="1202"/>
      <c r="Z785" s="1202"/>
      <c r="AA785" s="1202"/>
      <c r="AB785" s="1202"/>
      <c r="AC785" s="42" t="s">
        <v>4825</v>
      </c>
      <c r="AD785" s="99"/>
      <c r="AE785" s="99"/>
      <c r="AF785" s="99"/>
      <c r="AG785" s="99"/>
      <c r="AH785" s="99"/>
      <c r="AI785" s="43"/>
      <c r="AJ785" s="43"/>
      <c r="AK785" s="43"/>
      <c r="AL785" s="43"/>
      <c r="AM785" s="43"/>
      <c r="AN785" s="44" t="s">
        <v>17</v>
      </c>
      <c r="AO785" s="1157">
        <f>$AO$8</f>
        <v>0.7</v>
      </c>
      <c r="AP785" s="1157"/>
      <c r="AQ785" s="20"/>
      <c r="AR785" s="4"/>
      <c r="AS785" s="4"/>
      <c r="AT785" s="21"/>
      <c r="AU785" s="101">
        <f>ROUND(ROUND(ROUND(ROUND(H779*P786,0)*V768,0)*AO785,0)*AS784,0)</f>
        <v>244</v>
      </c>
      <c r="AV785" s="31"/>
    </row>
    <row r="786" spans="1:48" ht="17.100000000000001" customHeight="1" x14ac:dyDescent="0.15">
      <c r="A786" s="32">
        <v>43</v>
      </c>
      <c r="B786" s="33" t="s">
        <v>7728</v>
      </c>
      <c r="C786" s="34" t="s">
        <v>7729</v>
      </c>
      <c r="D786" s="422"/>
      <c r="E786" s="424"/>
      <c r="F786" s="36"/>
      <c r="G786" s="29"/>
      <c r="H786" s="20"/>
      <c r="K786" s="21"/>
      <c r="L786" s="420"/>
      <c r="M786" s="421"/>
      <c r="N786" s="421"/>
      <c r="O786" s="26" t="s">
        <v>17</v>
      </c>
      <c r="P786" s="1180">
        <f>$P$12</f>
        <v>0.96499999999999997</v>
      </c>
      <c r="Q786" s="1180"/>
      <c r="R786" s="166"/>
      <c r="S786" s="167"/>
      <c r="T786" s="314"/>
      <c r="W786" s="449"/>
      <c r="X786" s="1272"/>
      <c r="Y786" s="1273"/>
      <c r="Z786" s="1273"/>
      <c r="AA786" s="1273"/>
      <c r="AB786" s="1273"/>
      <c r="AC786" s="42" t="s">
        <v>4827</v>
      </c>
      <c r="AD786" s="99"/>
      <c r="AE786" s="99"/>
      <c r="AF786" s="99"/>
      <c r="AG786" s="99"/>
      <c r="AH786" s="99"/>
      <c r="AI786" s="43"/>
      <c r="AJ786" s="43"/>
      <c r="AK786" s="43"/>
      <c r="AL786" s="43"/>
      <c r="AM786" s="43"/>
      <c r="AN786" s="44" t="s">
        <v>17</v>
      </c>
      <c r="AO786" s="1157">
        <f>$AO$9</f>
        <v>0.5</v>
      </c>
      <c r="AP786" s="1157"/>
      <c r="AQ786" s="24"/>
      <c r="AR786" s="25"/>
      <c r="AS786" s="25"/>
      <c r="AT786" s="38"/>
      <c r="AU786" s="101">
        <f>ROUND(ROUND(ROUND(ROUND(H779*P786,0)*V768,0)*AO786,0)*AS784,0)</f>
        <v>175</v>
      </c>
      <c r="AV786" s="31"/>
    </row>
    <row r="787" spans="1:48" ht="17.100000000000001" customHeight="1" x14ac:dyDescent="0.15">
      <c r="A787" s="32">
        <v>43</v>
      </c>
      <c r="B787" s="33" t="s">
        <v>7730</v>
      </c>
      <c r="C787" s="34" t="s">
        <v>7731</v>
      </c>
      <c r="D787" s="422"/>
      <c r="E787" s="424"/>
      <c r="F787" s="36"/>
      <c r="G787" s="29"/>
      <c r="H787" s="1085" t="s">
        <v>4853</v>
      </c>
      <c r="I787" s="1086"/>
      <c r="J787" s="1086"/>
      <c r="K787" s="1087"/>
      <c r="L787" s="416"/>
      <c r="M787" s="417"/>
      <c r="N787" s="417"/>
      <c r="O787" s="65"/>
      <c r="P787" s="156"/>
      <c r="Q787" s="156"/>
      <c r="R787" s="166"/>
      <c r="S787" s="167"/>
      <c r="T787" s="167"/>
      <c r="U787" s="463"/>
      <c r="V787" s="70"/>
      <c r="W787" s="464"/>
      <c r="X787" s="43"/>
      <c r="Y787" s="43"/>
      <c r="Z787" s="44"/>
      <c r="AA787" s="44"/>
      <c r="AB787" s="43"/>
      <c r="AC787" s="450"/>
      <c r="AD787" s="43"/>
      <c r="AE787" s="43"/>
      <c r="AF787" s="43"/>
      <c r="AG787" s="43"/>
      <c r="AH787" s="43"/>
      <c r="AI787" s="43"/>
      <c r="AJ787" s="43"/>
      <c r="AK787" s="43"/>
      <c r="AL787" s="43"/>
      <c r="AM787" s="43"/>
      <c r="AN787" s="44"/>
      <c r="AO787" s="45"/>
      <c r="AP787" s="45"/>
      <c r="AQ787" s="25"/>
      <c r="AR787" s="25"/>
      <c r="AS787" s="25"/>
      <c r="AT787" s="25"/>
      <c r="AU787" s="35">
        <f>ROUND(H791*V768,0)</f>
        <v>304</v>
      </c>
      <c r="AV787" s="31"/>
    </row>
    <row r="788" spans="1:48" ht="17.100000000000001" customHeight="1" x14ac:dyDescent="0.15">
      <c r="A788" s="32">
        <v>43</v>
      </c>
      <c r="B788" s="33" t="s">
        <v>7732</v>
      </c>
      <c r="C788" s="34" t="s">
        <v>7733</v>
      </c>
      <c r="D788" s="422"/>
      <c r="E788" s="424"/>
      <c r="F788" s="29"/>
      <c r="G788" s="29"/>
      <c r="H788" s="1088"/>
      <c r="I788" s="1089"/>
      <c r="J788" s="1089"/>
      <c r="K788" s="1090"/>
      <c r="L788" s="418"/>
      <c r="M788" s="419"/>
      <c r="N788" s="419"/>
      <c r="O788" s="23"/>
      <c r="P788" s="167"/>
      <c r="Q788" s="167"/>
      <c r="R788" s="166"/>
      <c r="S788" s="167"/>
      <c r="T788" s="167"/>
      <c r="U788" s="463"/>
      <c r="V788" s="70"/>
      <c r="W788" s="464"/>
      <c r="X788" s="1202" t="s">
        <v>4824</v>
      </c>
      <c r="Y788" s="1202"/>
      <c r="Z788" s="1202"/>
      <c r="AA788" s="1202"/>
      <c r="AB788" s="1202"/>
      <c r="AC788" s="42" t="s">
        <v>4825</v>
      </c>
      <c r="AD788" s="99"/>
      <c r="AE788" s="99"/>
      <c r="AF788" s="99"/>
      <c r="AG788" s="99"/>
      <c r="AH788" s="99"/>
      <c r="AI788" s="43"/>
      <c r="AJ788" s="43"/>
      <c r="AK788" s="43"/>
      <c r="AL788" s="43"/>
      <c r="AM788" s="43"/>
      <c r="AN788" s="44" t="s">
        <v>17</v>
      </c>
      <c r="AO788" s="1157">
        <f>$AO$8</f>
        <v>0.7</v>
      </c>
      <c r="AP788" s="1157"/>
      <c r="AQ788" s="43"/>
      <c r="AR788" s="43"/>
      <c r="AS788" s="43"/>
      <c r="AT788" s="43"/>
      <c r="AU788" s="101">
        <f>ROUND(ROUND(H791*V768,0)*AO788,0)</f>
        <v>213</v>
      </c>
      <c r="AV788" s="31"/>
    </row>
    <row r="789" spans="1:48" ht="17.100000000000001" customHeight="1" x14ac:dyDescent="0.15">
      <c r="A789" s="32">
        <v>43</v>
      </c>
      <c r="B789" s="33" t="s">
        <v>7734</v>
      </c>
      <c r="C789" s="34" t="s">
        <v>7735</v>
      </c>
      <c r="D789" s="422"/>
      <c r="E789" s="424"/>
      <c r="F789" s="29"/>
      <c r="G789" s="29"/>
      <c r="H789" s="1088"/>
      <c r="I789" s="1089"/>
      <c r="J789" s="1089"/>
      <c r="K789" s="1090"/>
      <c r="L789" s="420"/>
      <c r="M789" s="421"/>
      <c r="N789" s="421"/>
      <c r="O789" s="26"/>
      <c r="P789" s="27"/>
      <c r="Q789" s="27"/>
      <c r="R789" s="166"/>
      <c r="S789" s="167"/>
      <c r="T789" s="167"/>
      <c r="U789" s="463"/>
      <c r="V789" s="70"/>
      <c r="W789" s="464"/>
      <c r="X789" s="1273"/>
      <c r="Y789" s="1273"/>
      <c r="Z789" s="1273"/>
      <c r="AA789" s="1273"/>
      <c r="AB789" s="1273"/>
      <c r="AC789" s="42" t="s">
        <v>4827</v>
      </c>
      <c r="AD789" s="99"/>
      <c r="AE789" s="99"/>
      <c r="AF789" s="99"/>
      <c r="AG789" s="99"/>
      <c r="AH789" s="99"/>
      <c r="AI789" s="43"/>
      <c r="AJ789" s="43"/>
      <c r="AK789" s="43"/>
      <c r="AL789" s="43"/>
      <c r="AM789" s="43"/>
      <c r="AN789" s="44" t="s">
        <v>17</v>
      </c>
      <c r="AO789" s="1157">
        <f>$AO$9</f>
        <v>0.5</v>
      </c>
      <c r="AP789" s="1157"/>
      <c r="AQ789" s="43"/>
      <c r="AR789" s="43"/>
      <c r="AS789" s="43"/>
      <c r="AT789" s="43"/>
      <c r="AU789" s="101">
        <f>ROUND(ROUND(H791*V768,0)*AO789,0)</f>
        <v>152</v>
      </c>
      <c r="AV789" s="31"/>
    </row>
    <row r="790" spans="1:48" ht="17.100000000000001" customHeight="1" x14ac:dyDescent="0.15">
      <c r="A790" s="32">
        <v>43</v>
      </c>
      <c r="B790" s="33" t="s">
        <v>7736</v>
      </c>
      <c r="C790" s="34" t="s">
        <v>7737</v>
      </c>
      <c r="D790" s="422"/>
      <c r="E790" s="424"/>
      <c r="F790" s="29"/>
      <c r="G790" s="29"/>
      <c r="H790" s="1088"/>
      <c r="I790" s="1089"/>
      <c r="J790" s="1089"/>
      <c r="K790" s="1090"/>
      <c r="L790" s="1271" t="s">
        <v>4829</v>
      </c>
      <c r="M790" s="1202"/>
      <c r="N790" s="1202"/>
      <c r="O790" s="1202"/>
      <c r="P790" s="1202"/>
      <c r="Q790" s="1202"/>
      <c r="R790" s="418"/>
      <c r="S790" s="419"/>
      <c r="T790" s="419"/>
      <c r="U790" s="463"/>
      <c r="V790" s="70"/>
      <c r="W790" s="464"/>
      <c r="X790" s="43"/>
      <c r="Y790" s="43"/>
      <c r="Z790" s="44"/>
      <c r="AA790" s="44"/>
      <c r="AB790" s="43"/>
      <c r="AC790" s="450"/>
      <c r="AD790" s="43"/>
      <c r="AE790" s="43"/>
      <c r="AF790" s="43"/>
      <c r="AG790" s="43"/>
      <c r="AH790" s="43"/>
      <c r="AI790" s="43"/>
      <c r="AJ790" s="43"/>
      <c r="AK790" s="43"/>
      <c r="AL790" s="43"/>
      <c r="AM790" s="43"/>
      <c r="AN790" s="44"/>
      <c r="AO790" s="45"/>
      <c r="AP790" s="45"/>
      <c r="AQ790" s="43"/>
      <c r="AR790" s="43"/>
      <c r="AS790" s="25"/>
      <c r="AT790" s="25"/>
      <c r="AU790" s="101">
        <f>ROUND(ROUND(H791*P792,0)*V768,0)</f>
        <v>293</v>
      </c>
      <c r="AV790" s="31"/>
    </row>
    <row r="791" spans="1:48" ht="17.100000000000001" customHeight="1" x14ac:dyDescent="0.15">
      <c r="A791" s="32">
        <v>43</v>
      </c>
      <c r="B791" s="33" t="s">
        <v>7738</v>
      </c>
      <c r="C791" s="34" t="s">
        <v>7739</v>
      </c>
      <c r="D791" s="422"/>
      <c r="E791" s="424"/>
      <c r="F791" s="29"/>
      <c r="G791" s="29"/>
      <c r="H791" s="1280">
        <f>'15就労移行支援(基本)'!K371</f>
        <v>607</v>
      </c>
      <c r="I791" s="1108"/>
      <c r="J791" s="4" t="s">
        <v>21</v>
      </c>
      <c r="K791" s="22"/>
      <c r="L791" s="1228"/>
      <c r="M791" s="1283"/>
      <c r="N791" s="1283"/>
      <c r="O791" s="1283"/>
      <c r="P791" s="1283"/>
      <c r="Q791" s="1283"/>
      <c r="R791" s="418"/>
      <c r="S791" s="419"/>
      <c r="T791" s="419"/>
      <c r="U791" s="463"/>
      <c r="V791" s="70"/>
      <c r="W791" s="464"/>
      <c r="X791" s="1202" t="s">
        <v>4824</v>
      </c>
      <c r="Y791" s="1202"/>
      <c r="Z791" s="1202"/>
      <c r="AA791" s="1202"/>
      <c r="AB791" s="1202"/>
      <c r="AC791" s="42" t="s">
        <v>4825</v>
      </c>
      <c r="AD791" s="99"/>
      <c r="AE791" s="99"/>
      <c r="AF791" s="99"/>
      <c r="AG791" s="99"/>
      <c r="AH791" s="99"/>
      <c r="AI791" s="43"/>
      <c r="AJ791" s="43"/>
      <c r="AK791" s="43"/>
      <c r="AL791" s="43"/>
      <c r="AM791" s="43"/>
      <c r="AN791" s="44" t="s">
        <v>17</v>
      </c>
      <c r="AO791" s="1157">
        <f>$AO$8</f>
        <v>0.7</v>
      </c>
      <c r="AP791" s="1157"/>
      <c r="AQ791" s="25"/>
      <c r="AR791" s="25"/>
      <c r="AS791" s="25"/>
      <c r="AT791" s="25"/>
      <c r="AU791" s="101">
        <f>ROUND(ROUND(ROUND(H791*P792,0)*V768,0)*AO791,0)</f>
        <v>205</v>
      </c>
      <c r="AV791" s="31"/>
    </row>
    <row r="792" spans="1:48" ht="17.100000000000001" customHeight="1" x14ac:dyDescent="0.15">
      <c r="A792" s="32">
        <v>43</v>
      </c>
      <c r="B792" s="33" t="s">
        <v>7740</v>
      </c>
      <c r="C792" s="34" t="s">
        <v>7741</v>
      </c>
      <c r="D792" s="422"/>
      <c r="E792" s="424"/>
      <c r="F792" s="29"/>
      <c r="G792" s="29"/>
      <c r="H792" s="418"/>
      <c r="I792" s="419"/>
      <c r="J792" s="419"/>
      <c r="K792" s="425"/>
      <c r="L792" s="420"/>
      <c r="M792" s="421"/>
      <c r="N792" s="421"/>
      <c r="O792" s="26" t="s">
        <v>17</v>
      </c>
      <c r="P792" s="1180">
        <f>$P$12</f>
        <v>0.96499999999999997</v>
      </c>
      <c r="Q792" s="1180"/>
      <c r="R792" s="166"/>
      <c r="S792" s="167"/>
      <c r="T792" s="167"/>
      <c r="U792" s="463"/>
      <c r="V792" s="70"/>
      <c r="W792" s="464"/>
      <c r="X792" s="1273"/>
      <c r="Y792" s="1273"/>
      <c r="Z792" s="1273"/>
      <c r="AA792" s="1273"/>
      <c r="AB792" s="1273"/>
      <c r="AC792" s="42" t="s">
        <v>4827</v>
      </c>
      <c r="AD792" s="99"/>
      <c r="AE792" s="99"/>
      <c r="AF792" s="99"/>
      <c r="AG792" s="99"/>
      <c r="AH792" s="99"/>
      <c r="AI792" s="43"/>
      <c r="AJ792" s="43"/>
      <c r="AK792" s="43"/>
      <c r="AL792" s="43"/>
      <c r="AM792" s="43"/>
      <c r="AN792" s="44" t="s">
        <v>17</v>
      </c>
      <c r="AO792" s="1157">
        <f>$AO$9</f>
        <v>0.5</v>
      </c>
      <c r="AP792" s="1157"/>
      <c r="AQ792" s="25"/>
      <c r="AR792" s="25"/>
      <c r="AS792" s="25"/>
      <c r="AT792" s="25"/>
      <c r="AU792" s="101">
        <f>ROUND(ROUND(ROUND(H791*P792,0)*V768,0)*AO792,0)</f>
        <v>147</v>
      </c>
      <c r="AV792" s="31"/>
    </row>
    <row r="793" spans="1:48" ht="17.100000000000001" customHeight="1" x14ac:dyDescent="0.15">
      <c r="A793" s="32">
        <v>43</v>
      </c>
      <c r="B793" s="33" t="s">
        <v>7742</v>
      </c>
      <c r="C793" s="34" t="s">
        <v>7743</v>
      </c>
      <c r="D793" s="422"/>
      <c r="E793" s="424"/>
      <c r="F793" s="29"/>
      <c r="G793" s="29"/>
      <c r="H793" s="20"/>
      <c r="K793" s="21"/>
      <c r="L793" s="416"/>
      <c r="M793" s="417"/>
      <c r="N793" s="417"/>
      <c r="O793" s="65"/>
      <c r="P793" s="156"/>
      <c r="Q793" s="156"/>
      <c r="R793" s="166"/>
      <c r="S793" s="167"/>
      <c r="T793" s="314"/>
      <c r="W793" s="449"/>
      <c r="X793" s="42"/>
      <c r="Y793" s="43"/>
      <c r="Z793" s="44"/>
      <c r="AA793" s="44"/>
      <c r="AB793" s="43"/>
      <c r="AC793" s="450"/>
      <c r="AD793" s="43"/>
      <c r="AE793" s="43"/>
      <c r="AF793" s="43"/>
      <c r="AG793" s="43"/>
      <c r="AH793" s="43"/>
      <c r="AI793" s="43"/>
      <c r="AJ793" s="43"/>
      <c r="AK793" s="43"/>
      <c r="AL793" s="43"/>
      <c r="AM793" s="43"/>
      <c r="AN793" s="44"/>
      <c r="AO793" s="45"/>
      <c r="AP793" s="45"/>
      <c r="AQ793" s="1198" t="s">
        <v>4833</v>
      </c>
      <c r="AR793" s="1281"/>
      <c r="AS793" s="1281"/>
      <c r="AT793" s="1299"/>
      <c r="AU793" s="101">
        <f>ROUND(ROUND(H791*V768,0)*AS796,0)</f>
        <v>289</v>
      </c>
      <c r="AV793" s="31"/>
    </row>
    <row r="794" spans="1:48" ht="17.100000000000001" customHeight="1" x14ac:dyDescent="0.15">
      <c r="A794" s="32">
        <v>43</v>
      </c>
      <c r="B794" s="33" t="s">
        <v>7744</v>
      </c>
      <c r="C794" s="34" t="s">
        <v>7745</v>
      </c>
      <c r="D794" s="422"/>
      <c r="E794" s="424"/>
      <c r="F794" s="29"/>
      <c r="G794" s="29"/>
      <c r="H794" s="20"/>
      <c r="K794" s="21"/>
      <c r="L794" s="418"/>
      <c r="M794" s="419"/>
      <c r="N794" s="419"/>
      <c r="O794" s="23"/>
      <c r="P794" s="167"/>
      <c r="Q794" s="167"/>
      <c r="R794" s="166"/>
      <c r="S794" s="167"/>
      <c r="T794" s="314"/>
      <c r="W794" s="449"/>
      <c r="X794" s="1271" t="s">
        <v>4824</v>
      </c>
      <c r="Y794" s="1202"/>
      <c r="Z794" s="1202"/>
      <c r="AA794" s="1202"/>
      <c r="AB794" s="1202"/>
      <c r="AC794" s="42" t="s">
        <v>4825</v>
      </c>
      <c r="AD794" s="99"/>
      <c r="AE794" s="99"/>
      <c r="AF794" s="99"/>
      <c r="AG794" s="99"/>
      <c r="AH794" s="99"/>
      <c r="AI794" s="43"/>
      <c r="AJ794" s="43"/>
      <c r="AK794" s="43"/>
      <c r="AL794" s="43"/>
      <c r="AM794" s="43"/>
      <c r="AN794" s="44" t="s">
        <v>17</v>
      </c>
      <c r="AO794" s="1157">
        <f>$AO$8</f>
        <v>0.7</v>
      </c>
      <c r="AP794" s="1157"/>
      <c r="AQ794" s="1268"/>
      <c r="AR794" s="1269"/>
      <c r="AS794" s="1269"/>
      <c r="AT794" s="1270"/>
      <c r="AU794" s="101">
        <f>ROUND(ROUND(ROUND(H791*V768,0)*AO794,0)*AS796,0)</f>
        <v>202</v>
      </c>
      <c r="AV794" s="31"/>
    </row>
    <row r="795" spans="1:48" ht="17.100000000000001" customHeight="1" x14ac:dyDescent="0.15">
      <c r="A795" s="32">
        <v>43</v>
      </c>
      <c r="B795" s="33" t="s">
        <v>7746</v>
      </c>
      <c r="C795" s="34" t="s">
        <v>7747</v>
      </c>
      <c r="D795" s="422"/>
      <c r="E795" s="424"/>
      <c r="F795" s="29"/>
      <c r="G795" s="29"/>
      <c r="H795" s="20"/>
      <c r="K795" s="21"/>
      <c r="L795" s="420"/>
      <c r="M795" s="421"/>
      <c r="N795" s="421"/>
      <c r="O795" s="26"/>
      <c r="P795" s="27"/>
      <c r="Q795" s="27"/>
      <c r="R795" s="166"/>
      <c r="S795" s="167"/>
      <c r="T795" s="314"/>
      <c r="W795" s="449"/>
      <c r="X795" s="1272"/>
      <c r="Y795" s="1273"/>
      <c r="Z795" s="1273"/>
      <c r="AA795" s="1273"/>
      <c r="AB795" s="1273"/>
      <c r="AC795" s="42" t="s">
        <v>4827</v>
      </c>
      <c r="AD795" s="99"/>
      <c r="AE795" s="99"/>
      <c r="AF795" s="99"/>
      <c r="AG795" s="99"/>
      <c r="AH795" s="99"/>
      <c r="AI795" s="43"/>
      <c r="AJ795" s="43"/>
      <c r="AK795" s="43"/>
      <c r="AL795" s="43"/>
      <c r="AM795" s="43"/>
      <c r="AN795" s="44" t="s">
        <v>17</v>
      </c>
      <c r="AO795" s="1157">
        <f>$AO$9</f>
        <v>0.5</v>
      </c>
      <c r="AP795" s="1157"/>
      <c r="AQ795" s="20"/>
      <c r="AR795" s="4"/>
      <c r="AS795" s="4"/>
      <c r="AT795" s="21"/>
      <c r="AU795" s="101">
        <f>ROUND(ROUND(ROUND(H791*V768,0)*AO795,0)*AS796,0)</f>
        <v>144</v>
      </c>
      <c r="AV795" s="31"/>
    </row>
    <row r="796" spans="1:48" ht="17.100000000000001" customHeight="1" x14ac:dyDescent="0.15">
      <c r="A796" s="32">
        <v>43</v>
      </c>
      <c r="B796" s="33" t="s">
        <v>7748</v>
      </c>
      <c r="C796" s="34" t="s">
        <v>7749</v>
      </c>
      <c r="D796" s="422"/>
      <c r="E796" s="424"/>
      <c r="F796" s="29"/>
      <c r="G796" s="29"/>
      <c r="H796" s="20"/>
      <c r="K796" s="21"/>
      <c r="L796" s="1271" t="s">
        <v>4829</v>
      </c>
      <c r="M796" s="1202"/>
      <c r="N796" s="1202"/>
      <c r="O796" s="1202"/>
      <c r="P796" s="1202"/>
      <c r="Q796" s="1202"/>
      <c r="R796" s="418"/>
      <c r="S796" s="419"/>
      <c r="T796" s="425"/>
      <c r="W796" s="449"/>
      <c r="X796" s="42"/>
      <c r="Y796" s="43"/>
      <c r="Z796" s="44"/>
      <c r="AA796" s="44"/>
      <c r="AB796" s="43"/>
      <c r="AC796" s="450"/>
      <c r="AD796" s="43"/>
      <c r="AE796" s="43"/>
      <c r="AF796" s="43"/>
      <c r="AG796" s="43"/>
      <c r="AH796" s="43"/>
      <c r="AI796" s="43"/>
      <c r="AJ796" s="43"/>
      <c r="AK796" s="43"/>
      <c r="AL796" s="43"/>
      <c r="AM796" s="43"/>
      <c r="AN796" s="44"/>
      <c r="AO796" s="45"/>
      <c r="AP796" s="45"/>
      <c r="AQ796" s="20"/>
      <c r="AR796" s="23" t="s">
        <v>17</v>
      </c>
      <c r="AS796" s="1158">
        <f>AS784</f>
        <v>0.95</v>
      </c>
      <c r="AT796" s="1159"/>
      <c r="AU796" s="101">
        <f>ROUND(ROUND(ROUND(H791*P798,0)*V768,0)*AS796,0)</f>
        <v>278</v>
      </c>
      <c r="AV796" s="31"/>
    </row>
    <row r="797" spans="1:48" ht="17.100000000000001" customHeight="1" x14ac:dyDescent="0.15">
      <c r="A797" s="32">
        <v>43</v>
      </c>
      <c r="B797" s="33" t="s">
        <v>7750</v>
      </c>
      <c r="C797" s="34" t="s">
        <v>7751</v>
      </c>
      <c r="D797" s="422"/>
      <c r="E797" s="424"/>
      <c r="F797" s="29"/>
      <c r="G797" s="29"/>
      <c r="H797" s="20"/>
      <c r="K797" s="21"/>
      <c r="L797" s="1228"/>
      <c r="M797" s="1283"/>
      <c r="N797" s="1283"/>
      <c r="O797" s="1283"/>
      <c r="P797" s="1283"/>
      <c r="Q797" s="1283"/>
      <c r="R797" s="418"/>
      <c r="S797" s="419"/>
      <c r="T797" s="425"/>
      <c r="W797" s="449"/>
      <c r="X797" s="1271" t="s">
        <v>4824</v>
      </c>
      <c r="Y797" s="1202"/>
      <c r="Z797" s="1202"/>
      <c r="AA797" s="1202"/>
      <c r="AB797" s="1202"/>
      <c r="AC797" s="42" t="s">
        <v>4825</v>
      </c>
      <c r="AD797" s="99"/>
      <c r="AE797" s="99"/>
      <c r="AF797" s="99"/>
      <c r="AG797" s="99"/>
      <c r="AH797" s="99"/>
      <c r="AI797" s="43"/>
      <c r="AJ797" s="43"/>
      <c r="AK797" s="43"/>
      <c r="AL797" s="43"/>
      <c r="AM797" s="43"/>
      <c r="AN797" s="44" t="s">
        <v>17</v>
      </c>
      <c r="AO797" s="1157">
        <f>$AO$8</f>
        <v>0.7</v>
      </c>
      <c r="AP797" s="1157"/>
      <c r="AQ797" s="20"/>
      <c r="AR797" s="4"/>
      <c r="AS797" s="4"/>
      <c r="AT797" s="21"/>
      <c r="AU797" s="101">
        <f>ROUND(ROUND(ROUND(ROUND(H791*P798,0)*V768,0)*AO797,0)*AS796,0)</f>
        <v>195</v>
      </c>
      <c r="AV797" s="31"/>
    </row>
    <row r="798" spans="1:48" ht="17.100000000000001" customHeight="1" x14ac:dyDescent="0.15">
      <c r="A798" s="32">
        <v>43</v>
      </c>
      <c r="B798" s="33" t="s">
        <v>7752</v>
      </c>
      <c r="C798" s="34" t="s">
        <v>7753</v>
      </c>
      <c r="D798" s="422"/>
      <c r="E798" s="424"/>
      <c r="F798" s="29"/>
      <c r="G798" s="29"/>
      <c r="H798" s="20"/>
      <c r="K798" s="21"/>
      <c r="L798" s="420"/>
      <c r="M798" s="421"/>
      <c r="N798" s="421"/>
      <c r="O798" s="26" t="s">
        <v>17</v>
      </c>
      <c r="P798" s="1180">
        <f>$P$12</f>
        <v>0.96499999999999997</v>
      </c>
      <c r="Q798" s="1180"/>
      <c r="R798" s="166"/>
      <c r="S798" s="167"/>
      <c r="T798" s="314"/>
      <c r="W798" s="449"/>
      <c r="X798" s="1272"/>
      <c r="Y798" s="1273"/>
      <c r="Z798" s="1273"/>
      <c r="AA798" s="1273"/>
      <c r="AB798" s="1273"/>
      <c r="AC798" s="42" t="s">
        <v>4827</v>
      </c>
      <c r="AD798" s="99"/>
      <c r="AE798" s="99"/>
      <c r="AF798" s="99"/>
      <c r="AG798" s="99"/>
      <c r="AH798" s="99"/>
      <c r="AI798" s="43"/>
      <c r="AJ798" s="43"/>
      <c r="AK798" s="43"/>
      <c r="AL798" s="43"/>
      <c r="AM798" s="43"/>
      <c r="AN798" s="44" t="s">
        <v>17</v>
      </c>
      <c r="AO798" s="1157">
        <f>$AO$9</f>
        <v>0.5</v>
      </c>
      <c r="AP798" s="1157"/>
      <c r="AQ798" s="24"/>
      <c r="AR798" s="25"/>
      <c r="AS798" s="25"/>
      <c r="AT798" s="38"/>
      <c r="AU798" s="101">
        <f>ROUND(ROUND(ROUND(ROUND(H791*P798,0)*V768,0)*AO798,0)*AS796,0)</f>
        <v>140</v>
      </c>
      <c r="AV798" s="31"/>
    </row>
    <row r="799" spans="1:48" ht="17.100000000000001" customHeight="1" x14ac:dyDescent="0.15">
      <c r="A799" s="32">
        <v>43</v>
      </c>
      <c r="B799" s="33" t="s">
        <v>7754</v>
      </c>
      <c r="C799" s="34" t="s">
        <v>7755</v>
      </c>
      <c r="D799" s="422"/>
      <c r="E799" s="424"/>
      <c r="F799" s="36"/>
      <c r="G799" s="29"/>
      <c r="H799" s="1085" t="s">
        <v>4866</v>
      </c>
      <c r="I799" s="1086"/>
      <c r="J799" s="1086"/>
      <c r="K799" s="1087"/>
      <c r="L799" s="416"/>
      <c r="M799" s="417"/>
      <c r="N799" s="417"/>
      <c r="O799" s="65"/>
      <c r="P799" s="156"/>
      <c r="Q799" s="156"/>
      <c r="R799" s="1301" t="s">
        <v>6169</v>
      </c>
      <c r="S799" s="1311"/>
      <c r="T799" s="1312"/>
      <c r="U799" s="1219" t="s">
        <v>7011</v>
      </c>
      <c r="V799" s="1219"/>
      <c r="W799" s="1220"/>
      <c r="X799" s="43"/>
      <c r="Y799" s="43"/>
      <c r="Z799" s="44"/>
      <c r="AA799" s="44"/>
      <c r="AB799" s="43"/>
      <c r="AC799" s="450"/>
      <c r="AD799" s="43"/>
      <c r="AE799" s="43"/>
      <c r="AF799" s="43"/>
      <c r="AG799" s="43"/>
      <c r="AH799" s="43"/>
      <c r="AI799" s="43"/>
      <c r="AJ799" s="43"/>
      <c r="AK799" s="43"/>
      <c r="AL799" s="43"/>
      <c r="AM799" s="43"/>
      <c r="AN799" s="44"/>
      <c r="AO799" s="45"/>
      <c r="AP799" s="45"/>
      <c r="AQ799" s="43"/>
      <c r="AR799" s="43"/>
      <c r="AS799" s="43"/>
      <c r="AT799" s="43"/>
      <c r="AU799" s="35">
        <f>ROUND(H803*V804,0)</f>
        <v>249</v>
      </c>
      <c r="AV799" s="31"/>
    </row>
    <row r="800" spans="1:48" ht="17.100000000000001" customHeight="1" x14ac:dyDescent="0.15">
      <c r="A800" s="32">
        <v>43</v>
      </c>
      <c r="B800" s="33" t="s">
        <v>7756</v>
      </c>
      <c r="C800" s="34" t="s">
        <v>7757</v>
      </c>
      <c r="D800" s="422"/>
      <c r="E800" s="424"/>
      <c r="F800" s="29"/>
      <c r="G800" s="29"/>
      <c r="H800" s="1088"/>
      <c r="I800" s="1089"/>
      <c r="J800" s="1089"/>
      <c r="K800" s="1090"/>
      <c r="L800" s="418"/>
      <c r="M800" s="419"/>
      <c r="N800" s="419"/>
      <c r="O800" s="23"/>
      <c r="P800" s="167"/>
      <c r="Q800" s="167"/>
      <c r="R800" s="1313"/>
      <c r="S800" s="1314"/>
      <c r="T800" s="1315"/>
      <c r="U800" s="1309"/>
      <c r="V800" s="1309"/>
      <c r="W800" s="1310"/>
      <c r="X800" s="1202" t="s">
        <v>4824</v>
      </c>
      <c r="Y800" s="1202"/>
      <c r="Z800" s="1202"/>
      <c r="AA800" s="1202"/>
      <c r="AB800" s="1202"/>
      <c r="AC800" s="42" t="s">
        <v>4825</v>
      </c>
      <c r="AD800" s="99"/>
      <c r="AE800" s="99"/>
      <c r="AF800" s="99"/>
      <c r="AG800" s="99"/>
      <c r="AH800" s="99"/>
      <c r="AI800" s="43"/>
      <c r="AJ800" s="43"/>
      <c r="AK800" s="43"/>
      <c r="AL800" s="43"/>
      <c r="AM800" s="43"/>
      <c r="AN800" s="44" t="s">
        <v>17</v>
      </c>
      <c r="AO800" s="1157">
        <f>$AO$8</f>
        <v>0.7</v>
      </c>
      <c r="AP800" s="1157"/>
      <c r="AQ800" s="43"/>
      <c r="AR800" s="43"/>
      <c r="AS800" s="43"/>
      <c r="AT800" s="43"/>
      <c r="AU800" s="101">
        <f>ROUND(ROUND(H803*V804,0)*AO800,0)</f>
        <v>174</v>
      </c>
      <c r="AV800" s="31"/>
    </row>
    <row r="801" spans="1:48" ht="17.100000000000001" customHeight="1" x14ac:dyDescent="0.15">
      <c r="A801" s="32">
        <v>43</v>
      </c>
      <c r="B801" s="33" t="s">
        <v>7758</v>
      </c>
      <c r="C801" s="34" t="s">
        <v>7759</v>
      </c>
      <c r="D801" s="422"/>
      <c r="E801" s="424"/>
      <c r="F801" s="29"/>
      <c r="G801" s="29"/>
      <c r="H801" s="1088"/>
      <c r="I801" s="1089"/>
      <c r="J801" s="1089"/>
      <c r="K801" s="1090"/>
      <c r="L801" s="420"/>
      <c r="M801" s="421"/>
      <c r="N801" s="421"/>
      <c r="O801" s="26"/>
      <c r="P801" s="27"/>
      <c r="Q801" s="27"/>
      <c r="R801" s="1313"/>
      <c r="S801" s="1314"/>
      <c r="T801" s="1315"/>
      <c r="U801" s="1309"/>
      <c r="V801" s="1309"/>
      <c r="W801" s="1310"/>
      <c r="X801" s="1273"/>
      <c r="Y801" s="1273"/>
      <c r="Z801" s="1273"/>
      <c r="AA801" s="1273"/>
      <c r="AB801" s="1273"/>
      <c r="AC801" s="42" t="s">
        <v>4827</v>
      </c>
      <c r="AD801" s="99"/>
      <c r="AE801" s="99"/>
      <c r="AF801" s="99"/>
      <c r="AG801" s="99"/>
      <c r="AH801" s="99"/>
      <c r="AI801" s="43"/>
      <c r="AJ801" s="43"/>
      <c r="AK801" s="43"/>
      <c r="AL801" s="43"/>
      <c r="AM801" s="43"/>
      <c r="AN801" s="44" t="s">
        <v>17</v>
      </c>
      <c r="AO801" s="1157">
        <f>$AO$9</f>
        <v>0.5</v>
      </c>
      <c r="AP801" s="1157"/>
      <c r="AQ801" s="43"/>
      <c r="AR801" s="43"/>
      <c r="AS801" s="43"/>
      <c r="AT801" s="43"/>
      <c r="AU801" s="101">
        <f>ROUND(ROUND(H803*V804,0)*AO801,0)</f>
        <v>125</v>
      </c>
      <c r="AV801" s="31"/>
    </row>
    <row r="802" spans="1:48" ht="17.100000000000001" customHeight="1" x14ac:dyDescent="0.15">
      <c r="A802" s="32">
        <v>43</v>
      </c>
      <c r="B802" s="33" t="s">
        <v>7760</v>
      </c>
      <c r="C802" s="34" t="s">
        <v>7761</v>
      </c>
      <c r="D802" s="422"/>
      <c r="E802" s="424"/>
      <c r="F802" s="29"/>
      <c r="G802" s="29"/>
      <c r="H802" s="1088"/>
      <c r="I802" s="1089"/>
      <c r="J802" s="1089"/>
      <c r="K802" s="1090"/>
      <c r="L802" s="1271" t="s">
        <v>4829</v>
      </c>
      <c r="M802" s="1202"/>
      <c r="N802" s="1202"/>
      <c r="O802" s="1202"/>
      <c r="P802" s="1202"/>
      <c r="Q802" s="1202"/>
      <c r="R802" s="1313"/>
      <c r="S802" s="1314"/>
      <c r="T802" s="1315"/>
      <c r="U802" s="1069"/>
      <c r="V802" s="1069"/>
      <c r="W802" s="1070"/>
      <c r="X802" s="43"/>
      <c r="Y802" s="43"/>
      <c r="Z802" s="44"/>
      <c r="AA802" s="44"/>
      <c r="AB802" s="43"/>
      <c r="AC802" s="450"/>
      <c r="AD802" s="43"/>
      <c r="AE802" s="43"/>
      <c r="AF802" s="43"/>
      <c r="AG802" s="43"/>
      <c r="AH802" s="43"/>
      <c r="AI802" s="43"/>
      <c r="AJ802" s="43"/>
      <c r="AK802" s="43"/>
      <c r="AL802" s="43"/>
      <c r="AM802" s="43"/>
      <c r="AN802" s="44"/>
      <c r="AO802" s="45"/>
      <c r="AP802" s="45"/>
      <c r="AQ802" s="43"/>
      <c r="AR802" s="43"/>
      <c r="AS802" s="25"/>
      <c r="AT802" s="25"/>
      <c r="AU802" s="101">
        <f>ROUND(ROUND(H803*P804,0)*V804,0)</f>
        <v>241</v>
      </c>
      <c r="AV802" s="31"/>
    </row>
    <row r="803" spans="1:48" ht="17.100000000000001" customHeight="1" x14ac:dyDescent="0.15">
      <c r="A803" s="32">
        <v>43</v>
      </c>
      <c r="B803" s="33" t="s">
        <v>7762</v>
      </c>
      <c r="C803" s="34" t="s">
        <v>7763</v>
      </c>
      <c r="D803" s="422"/>
      <c r="E803" s="424"/>
      <c r="F803" s="29"/>
      <c r="G803" s="29"/>
      <c r="H803" s="1280">
        <f>'15就労移行支援(基本)'!K383</f>
        <v>498</v>
      </c>
      <c r="I803" s="1108"/>
      <c r="J803" s="4" t="s">
        <v>21</v>
      </c>
      <c r="K803" s="22"/>
      <c r="L803" s="1228"/>
      <c r="M803" s="1283"/>
      <c r="N803" s="1283"/>
      <c r="O803" s="1283"/>
      <c r="P803" s="1283"/>
      <c r="Q803" s="1283"/>
      <c r="R803" s="1313"/>
      <c r="S803" s="1314"/>
      <c r="T803" s="1315"/>
      <c r="W803" s="449"/>
      <c r="X803" s="1271" t="s">
        <v>4824</v>
      </c>
      <c r="Y803" s="1202"/>
      <c r="Z803" s="1202"/>
      <c r="AA803" s="1202"/>
      <c r="AB803" s="1202"/>
      <c r="AC803" s="42" t="s">
        <v>4825</v>
      </c>
      <c r="AD803" s="99"/>
      <c r="AE803" s="99"/>
      <c r="AF803" s="99"/>
      <c r="AG803" s="99"/>
      <c r="AH803" s="99"/>
      <c r="AI803" s="43"/>
      <c r="AJ803" s="43"/>
      <c r="AK803" s="43"/>
      <c r="AL803" s="43"/>
      <c r="AM803" s="43"/>
      <c r="AN803" s="44" t="s">
        <v>17</v>
      </c>
      <c r="AO803" s="1157">
        <f>$AO$8</f>
        <v>0.7</v>
      </c>
      <c r="AP803" s="1157"/>
      <c r="AQ803" s="25"/>
      <c r="AR803" s="25"/>
      <c r="AS803" s="25"/>
      <c r="AT803" s="25"/>
      <c r="AU803" s="101">
        <f>ROUND(ROUND(ROUND(H803*P804,0)*V804,0)*AO803,0)</f>
        <v>169</v>
      </c>
      <c r="AV803" s="31"/>
    </row>
    <row r="804" spans="1:48" ht="17.100000000000001" customHeight="1" x14ac:dyDescent="0.15">
      <c r="A804" s="32">
        <v>43</v>
      </c>
      <c r="B804" s="33" t="s">
        <v>7764</v>
      </c>
      <c r="C804" s="34" t="s">
        <v>7765</v>
      </c>
      <c r="D804" s="422"/>
      <c r="E804" s="424"/>
      <c r="F804" s="29"/>
      <c r="G804" s="29"/>
      <c r="H804" s="418"/>
      <c r="I804" s="419"/>
      <c r="J804" s="419"/>
      <c r="K804" s="425"/>
      <c r="L804" s="420"/>
      <c r="M804" s="421"/>
      <c r="N804" s="421"/>
      <c r="O804" s="26" t="s">
        <v>17</v>
      </c>
      <c r="P804" s="1180">
        <f>$P$12</f>
        <v>0.96499999999999997</v>
      </c>
      <c r="Q804" s="1180"/>
      <c r="R804" s="1276"/>
      <c r="S804" s="1277"/>
      <c r="T804" s="1278"/>
      <c r="U804" s="23" t="s">
        <v>17</v>
      </c>
      <c r="V804" s="1158">
        <f>V768</f>
        <v>0.5</v>
      </c>
      <c r="W804" s="1159"/>
      <c r="X804" s="1272"/>
      <c r="Y804" s="1273"/>
      <c r="Z804" s="1273"/>
      <c r="AA804" s="1273"/>
      <c r="AB804" s="1273"/>
      <c r="AC804" s="42" t="s">
        <v>4827</v>
      </c>
      <c r="AD804" s="99"/>
      <c r="AE804" s="99"/>
      <c r="AF804" s="99"/>
      <c r="AG804" s="99"/>
      <c r="AH804" s="99"/>
      <c r="AI804" s="43"/>
      <c r="AJ804" s="43"/>
      <c r="AK804" s="43"/>
      <c r="AL804" s="43"/>
      <c r="AM804" s="43"/>
      <c r="AN804" s="44" t="s">
        <v>17</v>
      </c>
      <c r="AO804" s="1157">
        <f>$AO$9</f>
        <v>0.5</v>
      </c>
      <c r="AP804" s="1157"/>
      <c r="AQ804" s="25"/>
      <c r="AR804" s="25"/>
      <c r="AS804" s="25"/>
      <c r="AT804" s="25"/>
      <c r="AU804" s="101">
        <f>ROUND(ROUND(ROUND(H803*P804,0)*V804,0)*AO804,0)</f>
        <v>121</v>
      </c>
      <c r="AV804" s="31"/>
    </row>
    <row r="805" spans="1:48" ht="17.100000000000001" customHeight="1" x14ac:dyDescent="0.15">
      <c r="A805" s="32">
        <v>43</v>
      </c>
      <c r="B805" s="33" t="s">
        <v>7766</v>
      </c>
      <c r="C805" s="34" t="s">
        <v>7767</v>
      </c>
      <c r="D805" s="422"/>
      <c r="E805" s="424"/>
      <c r="F805" s="29"/>
      <c r="G805" s="29"/>
      <c r="H805" s="20"/>
      <c r="K805" s="21"/>
      <c r="L805" s="416"/>
      <c r="M805" s="417"/>
      <c r="N805" s="417"/>
      <c r="O805" s="65"/>
      <c r="P805" s="156"/>
      <c r="Q805" s="156"/>
      <c r="R805" s="166"/>
      <c r="S805" s="167"/>
      <c r="T805" s="314"/>
      <c r="W805" s="449"/>
      <c r="X805" s="42"/>
      <c r="Y805" s="43"/>
      <c r="Z805" s="44"/>
      <c r="AA805" s="44"/>
      <c r="AB805" s="43"/>
      <c r="AC805" s="450"/>
      <c r="AD805" s="43"/>
      <c r="AE805" s="43"/>
      <c r="AF805" s="43"/>
      <c r="AG805" s="43"/>
      <c r="AH805" s="43"/>
      <c r="AI805" s="43"/>
      <c r="AJ805" s="43"/>
      <c r="AK805" s="43"/>
      <c r="AL805" s="43"/>
      <c r="AM805" s="43"/>
      <c r="AN805" s="44"/>
      <c r="AO805" s="45"/>
      <c r="AP805" s="45"/>
      <c r="AQ805" s="1198" t="s">
        <v>4833</v>
      </c>
      <c r="AR805" s="1281"/>
      <c r="AS805" s="1281"/>
      <c r="AT805" s="1299"/>
      <c r="AU805" s="101">
        <f>ROUND(ROUND(H803*V804,0)*AS808,0)</f>
        <v>237</v>
      </c>
      <c r="AV805" s="31"/>
    </row>
    <row r="806" spans="1:48" ht="17.100000000000001" customHeight="1" x14ac:dyDescent="0.15">
      <c r="A806" s="32">
        <v>43</v>
      </c>
      <c r="B806" s="33" t="s">
        <v>7768</v>
      </c>
      <c r="C806" s="34" t="s">
        <v>7769</v>
      </c>
      <c r="D806" s="422"/>
      <c r="E806" s="424"/>
      <c r="F806" s="29"/>
      <c r="G806" s="29"/>
      <c r="H806" s="20"/>
      <c r="K806" s="21"/>
      <c r="L806" s="418"/>
      <c r="M806" s="419"/>
      <c r="N806" s="419"/>
      <c r="O806" s="23"/>
      <c r="P806" s="167"/>
      <c r="Q806" s="167"/>
      <c r="R806" s="166"/>
      <c r="S806" s="167"/>
      <c r="T806" s="314"/>
      <c r="W806" s="449"/>
      <c r="X806" s="1271" t="s">
        <v>4824</v>
      </c>
      <c r="Y806" s="1202"/>
      <c r="Z806" s="1202"/>
      <c r="AA806" s="1202"/>
      <c r="AB806" s="1202"/>
      <c r="AC806" s="42" t="s">
        <v>4825</v>
      </c>
      <c r="AD806" s="99"/>
      <c r="AE806" s="99"/>
      <c r="AF806" s="99"/>
      <c r="AG806" s="99"/>
      <c r="AH806" s="99"/>
      <c r="AI806" s="43"/>
      <c r="AJ806" s="43"/>
      <c r="AK806" s="43"/>
      <c r="AL806" s="43"/>
      <c r="AM806" s="43"/>
      <c r="AN806" s="44" t="s">
        <v>17</v>
      </c>
      <c r="AO806" s="1157">
        <f>$AO$8</f>
        <v>0.7</v>
      </c>
      <c r="AP806" s="1157"/>
      <c r="AQ806" s="1268"/>
      <c r="AR806" s="1269"/>
      <c r="AS806" s="1269"/>
      <c r="AT806" s="1270"/>
      <c r="AU806" s="101">
        <f>ROUND(ROUND(ROUND(H803*V804,0)*AO806,0)*AS808,0)</f>
        <v>165</v>
      </c>
      <c r="AV806" s="31"/>
    </row>
    <row r="807" spans="1:48" ht="17.100000000000001" customHeight="1" x14ac:dyDescent="0.15">
      <c r="A807" s="32">
        <v>43</v>
      </c>
      <c r="B807" s="33" t="s">
        <v>7770</v>
      </c>
      <c r="C807" s="34" t="s">
        <v>7771</v>
      </c>
      <c r="D807" s="422"/>
      <c r="E807" s="424"/>
      <c r="F807" s="29"/>
      <c r="G807" s="29"/>
      <c r="H807" s="20"/>
      <c r="K807" s="21"/>
      <c r="L807" s="420"/>
      <c r="M807" s="421"/>
      <c r="N807" s="421"/>
      <c r="O807" s="26"/>
      <c r="P807" s="27"/>
      <c r="Q807" s="27"/>
      <c r="R807" s="166"/>
      <c r="S807" s="167"/>
      <c r="T807" s="314"/>
      <c r="W807" s="449"/>
      <c r="X807" s="1272"/>
      <c r="Y807" s="1273"/>
      <c r="Z807" s="1273"/>
      <c r="AA807" s="1273"/>
      <c r="AB807" s="1273"/>
      <c r="AC807" s="42" t="s">
        <v>4827</v>
      </c>
      <c r="AD807" s="99"/>
      <c r="AE807" s="99"/>
      <c r="AF807" s="99"/>
      <c r="AG807" s="99"/>
      <c r="AH807" s="99"/>
      <c r="AI807" s="43"/>
      <c r="AJ807" s="43"/>
      <c r="AK807" s="43"/>
      <c r="AL807" s="43"/>
      <c r="AM807" s="43"/>
      <c r="AN807" s="44" t="s">
        <v>17</v>
      </c>
      <c r="AO807" s="1157">
        <f>$AO$9</f>
        <v>0.5</v>
      </c>
      <c r="AP807" s="1157"/>
      <c r="AQ807" s="20"/>
      <c r="AR807" s="4"/>
      <c r="AS807" s="4"/>
      <c r="AT807" s="21"/>
      <c r="AU807" s="101">
        <f>ROUND(ROUND(ROUND(H803*V804,0)*AO807,0)*AS808,0)</f>
        <v>119</v>
      </c>
      <c r="AV807" s="31"/>
    </row>
    <row r="808" spans="1:48" ht="17.100000000000001" customHeight="1" x14ac:dyDescent="0.15">
      <c r="A808" s="32">
        <v>43</v>
      </c>
      <c r="B808" s="33" t="s">
        <v>7772</v>
      </c>
      <c r="C808" s="34" t="s">
        <v>7773</v>
      </c>
      <c r="D808" s="422"/>
      <c r="E808" s="424"/>
      <c r="F808" s="29"/>
      <c r="G808" s="29"/>
      <c r="H808" s="20"/>
      <c r="K808" s="21"/>
      <c r="L808" s="1271" t="s">
        <v>4829</v>
      </c>
      <c r="M808" s="1202"/>
      <c r="N808" s="1202"/>
      <c r="O808" s="1202"/>
      <c r="P808" s="1202"/>
      <c r="Q808" s="1202"/>
      <c r="R808" s="418"/>
      <c r="S808" s="419"/>
      <c r="T808" s="425"/>
      <c r="W808" s="449"/>
      <c r="X808" s="42"/>
      <c r="Y808" s="43"/>
      <c r="Z808" s="44"/>
      <c r="AA808" s="44"/>
      <c r="AB808" s="43"/>
      <c r="AC808" s="450"/>
      <c r="AD808" s="43"/>
      <c r="AE808" s="43"/>
      <c r="AF808" s="43"/>
      <c r="AG808" s="43"/>
      <c r="AH808" s="43"/>
      <c r="AI808" s="43"/>
      <c r="AJ808" s="43"/>
      <c r="AK808" s="43"/>
      <c r="AL808" s="43"/>
      <c r="AM808" s="43"/>
      <c r="AN808" s="44"/>
      <c r="AO808" s="45"/>
      <c r="AP808" s="45"/>
      <c r="AQ808" s="20"/>
      <c r="AR808" s="23" t="s">
        <v>17</v>
      </c>
      <c r="AS808" s="1158">
        <f>AS796</f>
        <v>0.95</v>
      </c>
      <c r="AT808" s="1159"/>
      <c r="AU808" s="101">
        <f>ROUND(ROUND(ROUND(H803*P810,0)*V804,0)*AS808,0)</f>
        <v>229</v>
      </c>
      <c r="AV808" s="31"/>
    </row>
    <row r="809" spans="1:48" ht="17.100000000000001" customHeight="1" x14ac:dyDescent="0.15">
      <c r="A809" s="32">
        <v>43</v>
      </c>
      <c r="B809" s="33" t="s">
        <v>7774</v>
      </c>
      <c r="C809" s="34" t="s">
        <v>7775</v>
      </c>
      <c r="D809" s="422"/>
      <c r="E809" s="424"/>
      <c r="F809" s="29"/>
      <c r="G809" s="29"/>
      <c r="H809" s="20"/>
      <c r="K809" s="21"/>
      <c r="L809" s="1228"/>
      <c r="M809" s="1283"/>
      <c r="N809" s="1283"/>
      <c r="O809" s="1283"/>
      <c r="P809" s="1283"/>
      <c r="Q809" s="1283"/>
      <c r="R809" s="418"/>
      <c r="S809" s="419"/>
      <c r="T809" s="425"/>
      <c r="W809" s="449"/>
      <c r="X809" s="1271" t="s">
        <v>4824</v>
      </c>
      <c r="Y809" s="1202"/>
      <c r="Z809" s="1202"/>
      <c r="AA809" s="1202"/>
      <c r="AB809" s="1202"/>
      <c r="AC809" s="42" t="s">
        <v>4825</v>
      </c>
      <c r="AD809" s="99"/>
      <c r="AE809" s="99"/>
      <c r="AF809" s="99"/>
      <c r="AG809" s="99"/>
      <c r="AH809" s="99"/>
      <c r="AI809" s="43"/>
      <c r="AJ809" s="43"/>
      <c r="AK809" s="43"/>
      <c r="AL809" s="43"/>
      <c r="AM809" s="43"/>
      <c r="AN809" s="44" t="s">
        <v>17</v>
      </c>
      <c r="AO809" s="1157">
        <f>$AO$8</f>
        <v>0.7</v>
      </c>
      <c r="AP809" s="1157"/>
      <c r="AQ809" s="20"/>
      <c r="AR809" s="4"/>
      <c r="AS809" s="4"/>
      <c r="AT809" s="21"/>
      <c r="AU809" s="101">
        <f>ROUND(ROUND(ROUND(ROUND(H803*P810,0)*V804,0)*AO809,0)*AS808,0)</f>
        <v>161</v>
      </c>
      <c r="AV809" s="31"/>
    </row>
    <row r="810" spans="1:48" ht="17.100000000000001" customHeight="1" x14ac:dyDescent="0.15">
      <c r="A810" s="32">
        <v>43</v>
      </c>
      <c r="B810" s="33" t="s">
        <v>7776</v>
      </c>
      <c r="C810" s="34" t="s">
        <v>7777</v>
      </c>
      <c r="D810" s="422"/>
      <c r="E810" s="424"/>
      <c r="F810" s="29"/>
      <c r="G810" s="29"/>
      <c r="H810" s="20"/>
      <c r="K810" s="21"/>
      <c r="L810" s="420"/>
      <c r="M810" s="421"/>
      <c r="N810" s="421"/>
      <c r="O810" s="26" t="s">
        <v>17</v>
      </c>
      <c r="P810" s="1180">
        <f>$P$12</f>
        <v>0.96499999999999997</v>
      </c>
      <c r="Q810" s="1180"/>
      <c r="R810" s="166"/>
      <c r="S810" s="167"/>
      <c r="T810" s="314"/>
      <c r="W810" s="449"/>
      <c r="X810" s="1272"/>
      <c r="Y810" s="1273"/>
      <c r="Z810" s="1273"/>
      <c r="AA810" s="1273"/>
      <c r="AB810" s="1273"/>
      <c r="AC810" s="42" t="s">
        <v>4827</v>
      </c>
      <c r="AD810" s="99"/>
      <c r="AE810" s="99"/>
      <c r="AF810" s="99"/>
      <c r="AG810" s="99"/>
      <c r="AH810" s="99"/>
      <c r="AI810" s="43"/>
      <c r="AJ810" s="43"/>
      <c r="AK810" s="43"/>
      <c r="AL810" s="43"/>
      <c r="AM810" s="43"/>
      <c r="AN810" s="44" t="s">
        <v>17</v>
      </c>
      <c r="AO810" s="1157">
        <f>$AO$9</f>
        <v>0.5</v>
      </c>
      <c r="AP810" s="1157"/>
      <c r="AQ810" s="24"/>
      <c r="AR810" s="25"/>
      <c r="AS810" s="25"/>
      <c r="AT810" s="38"/>
      <c r="AU810" s="101">
        <f>ROUND(ROUND(ROUND(ROUND(H803*P810,0)*V804,0)*AO810,0)*AS808,0)</f>
        <v>115</v>
      </c>
      <c r="AV810" s="31"/>
    </row>
    <row r="811" spans="1:48" ht="17.100000000000001" customHeight="1" x14ac:dyDescent="0.15">
      <c r="A811" s="32">
        <v>43</v>
      </c>
      <c r="B811" s="33" t="s">
        <v>7778</v>
      </c>
      <c r="C811" s="34" t="s">
        <v>7779</v>
      </c>
      <c r="D811" s="422"/>
      <c r="E811" s="424"/>
      <c r="F811" s="29"/>
      <c r="G811" s="29"/>
      <c r="H811" s="1085" t="s">
        <v>4879</v>
      </c>
      <c r="I811" s="1086"/>
      <c r="J811" s="1086"/>
      <c r="K811" s="1087"/>
      <c r="L811" s="416"/>
      <c r="M811" s="417"/>
      <c r="N811" s="417"/>
      <c r="O811" s="65"/>
      <c r="P811" s="156"/>
      <c r="Q811" s="156"/>
      <c r="R811" s="166"/>
      <c r="S811" s="167"/>
      <c r="T811" s="167"/>
      <c r="U811" s="463"/>
      <c r="V811" s="70"/>
      <c r="W811" s="464"/>
      <c r="X811" s="43"/>
      <c r="Y811" s="43"/>
      <c r="Z811" s="44"/>
      <c r="AA811" s="44"/>
      <c r="AB811" s="43"/>
      <c r="AC811" s="450"/>
      <c r="AD811" s="43"/>
      <c r="AE811" s="43"/>
      <c r="AF811" s="43"/>
      <c r="AG811" s="43"/>
      <c r="AH811" s="43"/>
      <c r="AI811" s="43"/>
      <c r="AJ811" s="43"/>
      <c r="AK811" s="43"/>
      <c r="AL811" s="43"/>
      <c r="AM811" s="43"/>
      <c r="AN811" s="44"/>
      <c r="AO811" s="45"/>
      <c r="AP811" s="45"/>
      <c r="AQ811" s="25"/>
      <c r="AR811" s="25"/>
      <c r="AS811" s="25"/>
      <c r="AT811" s="25"/>
      <c r="AU811" s="35">
        <f>ROUND(H815*V804,0)</f>
        <v>230</v>
      </c>
      <c r="AV811" s="31"/>
    </row>
    <row r="812" spans="1:48" ht="17.100000000000001" customHeight="1" x14ac:dyDescent="0.15">
      <c r="A812" s="32">
        <v>43</v>
      </c>
      <c r="B812" s="33" t="s">
        <v>7780</v>
      </c>
      <c r="C812" s="34" t="s">
        <v>7781</v>
      </c>
      <c r="D812" s="422"/>
      <c r="E812" s="424"/>
      <c r="F812" s="29"/>
      <c r="G812" s="29"/>
      <c r="H812" s="1088"/>
      <c r="I812" s="1089"/>
      <c r="J812" s="1089"/>
      <c r="K812" s="1090"/>
      <c r="L812" s="418"/>
      <c r="M812" s="419"/>
      <c r="N812" s="419"/>
      <c r="O812" s="23"/>
      <c r="P812" s="167"/>
      <c r="Q812" s="167"/>
      <c r="R812" s="166"/>
      <c r="S812" s="167"/>
      <c r="T812" s="167"/>
      <c r="U812" s="463"/>
      <c r="V812" s="70"/>
      <c r="W812" s="464"/>
      <c r="X812" s="1202" t="s">
        <v>4824</v>
      </c>
      <c r="Y812" s="1202"/>
      <c r="Z812" s="1202"/>
      <c r="AA812" s="1202"/>
      <c r="AB812" s="1202"/>
      <c r="AC812" s="42" t="s">
        <v>4825</v>
      </c>
      <c r="AD812" s="99"/>
      <c r="AE812" s="99"/>
      <c r="AF812" s="99"/>
      <c r="AG812" s="99"/>
      <c r="AH812" s="99"/>
      <c r="AI812" s="43"/>
      <c r="AJ812" s="43"/>
      <c r="AK812" s="43"/>
      <c r="AL812" s="43"/>
      <c r="AM812" s="43"/>
      <c r="AN812" s="44" t="s">
        <v>17</v>
      </c>
      <c r="AO812" s="1157">
        <f>$AO$8</f>
        <v>0.7</v>
      </c>
      <c r="AP812" s="1157"/>
      <c r="AQ812" s="43"/>
      <c r="AR812" s="43"/>
      <c r="AS812" s="43"/>
      <c r="AT812" s="43"/>
      <c r="AU812" s="101">
        <f>ROUND(ROUND(H815*V804,0)*AO812,0)</f>
        <v>161</v>
      </c>
      <c r="AV812" s="31"/>
    </row>
    <row r="813" spans="1:48" ht="17.100000000000001" customHeight="1" x14ac:dyDescent="0.15">
      <c r="A813" s="32">
        <v>43</v>
      </c>
      <c r="B813" s="33" t="s">
        <v>7782</v>
      </c>
      <c r="C813" s="34" t="s">
        <v>7783</v>
      </c>
      <c r="D813" s="422"/>
      <c r="E813" s="424"/>
      <c r="F813" s="29"/>
      <c r="G813" s="29"/>
      <c r="H813" s="1088"/>
      <c r="I813" s="1089"/>
      <c r="J813" s="1089"/>
      <c r="K813" s="1090"/>
      <c r="L813" s="420"/>
      <c r="M813" s="421"/>
      <c r="N813" s="421"/>
      <c r="O813" s="26"/>
      <c r="P813" s="27"/>
      <c r="Q813" s="27"/>
      <c r="R813" s="166"/>
      <c r="S813" s="167"/>
      <c r="T813" s="167"/>
      <c r="U813" s="463"/>
      <c r="V813" s="70"/>
      <c r="W813" s="464"/>
      <c r="X813" s="1273"/>
      <c r="Y813" s="1273"/>
      <c r="Z813" s="1273"/>
      <c r="AA813" s="1273"/>
      <c r="AB813" s="1273"/>
      <c r="AC813" s="42" t="s">
        <v>4827</v>
      </c>
      <c r="AD813" s="99"/>
      <c r="AE813" s="99"/>
      <c r="AF813" s="99"/>
      <c r="AG813" s="99"/>
      <c r="AH813" s="99"/>
      <c r="AI813" s="43"/>
      <c r="AJ813" s="43"/>
      <c r="AK813" s="43"/>
      <c r="AL813" s="43"/>
      <c r="AM813" s="43"/>
      <c r="AN813" s="44" t="s">
        <v>17</v>
      </c>
      <c r="AO813" s="1157">
        <f>$AO$9</f>
        <v>0.5</v>
      </c>
      <c r="AP813" s="1157"/>
      <c r="AQ813" s="43"/>
      <c r="AR813" s="43"/>
      <c r="AS813" s="43"/>
      <c r="AT813" s="43"/>
      <c r="AU813" s="101">
        <f>ROUND(ROUND(H815*V804,0)*AO813,0)</f>
        <v>115</v>
      </c>
      <c r="AV813" s="31"/>
    </row>
    <row r="814" spans="1:48" ht="17.100000000000001" customHeight="1" x14ac:dyDescent="0.15">
      <c r="A814" s="32">
        <v>43</v>
      </c>
      <c r="B814" s="33" t="s">
        <v>7784</v>
      </c>
      <c r="C814" s="34" t="s">
        <v>7785</v>
      </c>
      <c r="D814" s="422"/>
      <c r="E814" s="424"/>
      <c r="F814" s="29"/>
      <c r="G814" s="29"/>
      <c r="H814" s="1088"/>
      <c r="I814" s="1089"/>
      <c r="J814" s="1089"/>
      <c r="K814" s="1090"/>
      <c r="L814" s="1271" t="s">
        <v>4829</v>
      </c>
      <c r="M814" s="1202"/>
      <c r="N814" s="1202"/>
      <c r="O814" s="1202"/>
      <c r="P814" s="1202"/>
      <c r="Q814" s="1202"/>
      <c r="R814" s="418"/>
      <c r="S814" s="419"/>
      <c r="T814" s="419"/>
      <c r="U814" s="463"/>
      <c r="V814" s="70"/>
      <c r="W814" s="464"/>
      <c r="X814" s="43"/>
      <c r="Y814" s="43"/>
      <c r="Z814" s="44"/>
      <c r="AA814" s="44"/>
      <c r="AB814" s="43"/>
      <c r="AC814" s="450"/>
      <c r="AD814" s="43"/>
      <c r="AE814" s="43"/>
      <c r="AF814" s="43"/>
      <c r="AG814" s="43"/>
      <c r="AH814" s="43"/>
      <c r="AI814" s="43"/>
      <c r="AJ814" s="43"/>
      <c r="AK814" s="43"/>
      <c r="AL814" s="43"/>
      <c r="AM814" s="43"/>
      <c r="AN814" s="44"/>
      <c r="AO814" s="45"/>
      <c r="AP814" s="45"/>
      <c r="AQ814" s="43"/>
      <c r="AR814" s="43"/>
      <c r="AS814" s="25"/>
      <c r="AT814" s="25"/>
      <c r="AU814" s="101">
        <f>ROUND(ROUND(H815*P816,0)*V804,0)</f>
        <v>222</v>
      </c>
      <c r="AV814" s="31"/>
    </row>
    <row r="815" spans="1:48" ht="17.100000000000001" customHeight="1" x14ac:dyDescent="0.15">
      <c r="A815" s="32">
        <v>43</v>
      </c>
      <c r="B815" s="33" t="s">
        <v>7786</v>
      </c>
      <c r="C815" s="34" t="s">
        <v>7787</v>
      </c>
      <c r="D815" s="422"/>
      <c r="E815" s="424"/>
      <c r="F815" s="29"/>
      <c r="G815" s="29"/>
      <c r="H815" s="1280">
        <f>'15就労移行支援(基本)'!K395</f>
        <v>460</v>
      </c>
      <c r="I815" s="1108"/>
      <c r="J815" s="4" t="s">
        <v>21</v>
      </c>
      <c r="K815" s="22"/>
      <c r="L815" s="1228"/>
      <c r="M815" s="1283"/>
      <c r="N815" s="1283"/>
      <c r="O815" s="1283"/>
      <c r="P815" s="1283"/>
      <c r="Q815" s="1283"/>
      <c r="R815" s="418"/>
      <c r="S815" s="419"/>
      <c r="T815" s="419"/>
      <c r="U815" s="463"/>
      <c r="V815" s="70"/>
      <c r="W815" s="464"/>
      <c r="X815" s="1202" t="s">
        <v>4824</v>
      </c>
      <c r="Y815" s="1202"/>
      <c r="Z815" s="1202"/>
      <c r="AA815" s="1202"/>
      <c r="AB815" s="1202"/>
      <c r="AC815" s="42" t="s">
        <v>4825</v>
      </c>
      <c r="AD815" s="99"/>
      <c r="AE815" s="99"/>
      <c r="AF815" s="99"/>
      <c r="AG815" s="99"/>
      <c r="AH815" s="99"/>
      <c r="AI815" s="43"/>
      <c r="AJ815" s="43"/>
      <c r="AK815" s="43"/>
      <c r="AL815" s="43"/>
      <c r="AM815" s="43"/>
      <c r="AN815" s="44" t="s">
        <v>17</v>
      </c>
      <c r="AO815" s="1157">
        <f>$AO$8</f>
        <v>0.7</v>
      </c>
      <c r="AP815" s="1157"/>
      <c r="AQ815" s="25"/>
      <c r="AR815" s="25"/>
      <c r="AS815" s="25"/>
      <c r="AT815" s="25"/>
      <c r="AU815" s="101">
        <f>ROUND(ROUND(ROUND(H815*P816,0)*V804,0)*AO815,0)</f>
        <v>155</v>
      </c>
      <c r="AV815" s="31"/>
    </row>
    <row r="816" spans="1:48" ht="17.100000000000001" customHeight="1" x14ac:dyDescent="0.15">
      <c r="A816" s="32">
        <v>43</v>
      </c>
      <c r="B816" s="33" t="s">
        <v>7788</v>
      </c>
      <c r="C816" s="34" t="s">
        <v>7789</v>
      </c>
      <c r="D816" s="422"/>
      <c r="E816" s="424"/>
      <c r="F816" s="29"/>
      <c r="G816" s="29"/>
      <c r="H816" s="418"/>
      <c r="I816" s="419"/>
      <c r="J816" s="419"/>
      <c r="K816" s="425"/>
      <c r="L816" s="420"/>
      <c r="M816" s="421"/>
      <c r="N816" s="421"/>
      <c r="O816" s="26" t="s">
        <v>17</v>
      </c>
      <c r="P816" s="1180">
        <f>$P$12</f>
        <v>0.96499999999999997</v>
      </c>
      <c r="Q816" s="1180"/>
      <c r="R816" s="166"/>
      <c r="S816" s="167"/>
      <c r="T816" s="167"/>
      <c r="U816" s="463"/>
      <c r="V816" s="70"/>
      <c r="W816" s="464"/>
      <c r="X816" s="1273"/>
      <c r="Y816" s="1273"/>
      <c r="Z816" s="1273"/>
      <c r="AA816" s="1273"/>
      <c r="AB816" s="1273"/>
      <c r="AC816" s="42" t="s">
        <v>4827</v>
      </c>
      <c r="AD816" s="99"/>
      <c r="AE816" s="99"/>
      <c r="AF816" s="99"/>
      <c r="AG816" s="99"/>
      <c r="AH816" s="99"/>
      <c r="AI816" s="43"/>
      <c r="AJ816" s="43"/>
      <c r="AK816" s="43"/>
      <c r="AL816" s="43"/>
      <c r="AM816" s="43"/>
      <c r="AN816" s="44" t="s">
        <v>17</v>
      </c>
      <c r="AO816" s="1157">
        <f>$AO$9</f>
        <v>0.5</v>
      </c>
      <c r="AP816" s="1157"/>
      <c r="AQ816" s="25"/>
      <c r="AR816" s="25"/>
      <c r="AS816" s="25"/>
      <c r="AT816" s="25"/>
      <c r="AU816" s="101">
        <f>ROUND(ROUND(ROUND(H815*P816,0)*V804,0)*AO816,0)</f>
        <v>111</v>
      </c>
      <c r="AV816" s="31"/>
    </row>
    <row r="817" spans="1:48" ht="17.100000000000001" customHeight="1" x14ac:dyDescent="0.15">
      <c r="A817" s="32">
        <v>43</v>
      </c>
      <c r="B817" s="33" t="s">
        <v>7790</v>
      </c>
      <c r="C817" s="34" t="s">
        <v>7791</v>
      </c>
      <c r="D817" s="422"/>
      <c r="E817" s="424"/>
      <c r="F817" s="29"/>
      <c r="G817" s="29"/>
      <c r="H817" s="20"/>
      <c r="K817" s="21"/>
      <c r="L817" s="416"/>
      <c r="M817" s="417"/>
      <c r="N817" s="417"/>
      <c r="O817" s="65"/>
      <c r="P817" s="156"/>
      <c r="Q817" s="156"/>
      <c r="R817" s="166"/>
      <c r="S817" s="167"/>
      <c r="T817" s="314"/>
      <c r="W817" s="449"/>
      <c r="X817" s="42"/>
      <c r="Y817" s="43"/>
      <c r="Z817" s="44"/>
      <c r="AA817" s="44"/>
      <c r="AB817" s="43"/>
      <c r="AC817" s="450"/>
      <c r="AD817" s="43"/>
      <c r="AE817" s="43"/>
      <c r="AF817" s="43"/>
      <c r="AG817" s="43"/>
      <c r="AH817" s="43"/>
      <c r="AI817" s="43"/>
      <c r="AJ817" s="43"/>
      <c r="AK817" s="43"/>
      <c r="AL817" s="43"/>
      <c r="AM817" s="43"/>
      <c r="AN817" s="44"/>
      <c r="AO817" s="45"/>
      <c r="AP817" s="45"/>
      <c r="AQ817" s="1198" t="s">
        <v>4833</v>
      </c>
      <c r="AR817" s="1281"/>
      <c r="AS817" s="1281"/>
      <c r="AT817" s="1299"/>
      <c r="AU817" s="101">
        <f>ROUND(ROUND(H815*V804,0)*AS820,0)</f>
        <v>219</v>
      </c>
      <c r="AV817" s="31"/>
    </row>
    <row r="818" spans="1:48" ht="17.100000000000001" customHeight="1" x14ac:dyDescent="0.15">
      <c r="A818" s="32">
        <v>43</v>
      </c>
      <c r="B818" s="33" t="s">
        <v>7792</v>
      </c>
      <c r="C818" s="34" t="s">
        <v>7793</v>
      </c>
      <c r="D818" s="422"/>
      <c r="E818" s="424"/>
      <c r="F818" s="29"/>
      <c r="G818" s="29"/>
      <c r="H818" s="20"/>
      <c r="K818" s="21"/>
      <c r="L818" s="418"/>
      <c r="M818" s="419"/>
      <c r="N818" s="419"/>
      <c r="O818" s="23"/>
      <c r="P818" s="167"/>
      <c r="Q818" s="167"/>
      <c r="R818" s="166"/>
      <c r="S818" s="167"/>
      <c r="T818" s="314"/>
      <c r="W818" s="449"/>
      <c r="X818" s="1271" t="s">
        <v>4824</v>
      </c>
      <c r="Y818" s="1202"/>
      <c r="Z818" s="1202"/>
      <c r="AA818" s="1202"/>
      <c r="AB818" s="1202"/>
      <c r="AC818" s="42" t="s">
        <v>4825</v>
      </c>
      <c r="AD818" s="99"/>
      <c r="AE818" s="99"/>
      <c r="AF818" s="99"/>
      <c r="AG818" s="99"/>
      <c r="AH818" s="99"/>
      <c r="AI818" s="43"/>
      <c r="AJ818" s="43"/>
      <c r="AK818" s="43"/>
      <c r="AL818" s="43"/>
      <c r="AM818" s="43"/>
      <c r="AN818" s="44" t="s">
        <v>17</v>
      </c>
      <c r="AO818" s="1157">
        <f>$AO$8</f>
        <v>0.7</v>
      </c>
      <c r="AP818" s="1157"/>
      <c r="AQ818" s="1268"/>
      <c r="AR818" s="1269"/>
      <c r="AS818" s="1269"/>
      <c r="AT818" s="1270"/>
      <c r="AU818" s="101">
        <f>ROUND(ROUND(ROUND(H815*V804,0)*AO818,0)*AS820,0)</f>
        <v>153</v>
      </c>
      <c r="AV818" s="31"/>
    </row>
    <row r="819" spans="1:48" ht="17.100000000000001" customHeight="1" x14ac:dyDescent="0.15">
      <c r="A819" s="32">
        <v>43</v>
      </c>
      <c r="B819" s="33" t="s">
        <v>7794</v>
      </c>
      <c r="C819" s="34" t="s">
        <v>7795</v>
      </c>
      <c r="D819" s="422"/>
      <c r="E819" s="424"/>
      <c r="F819" s="29"/>
      <c r="G819" s="29"/>
      <c r="H819" s="20"/>
      <c r="K819" s="21"/>
      <c r="L819" s="420"/>
      <c r="M819" s="421"/>
      <c r="N819" s="421"/>
      <c r="O819" s="26"/>
      <c r="P819" s="27"/>
      <c r="Q819" s="27"/>
      <c r="R819" s="166"/>
      <c r="S819" s="167"/>
      <c r="T819" s="314"/>
      <c r="W819" s="449"/>
      <c r="X819" s="1272"/>
      <c r="Y819" s="1273"/>
      <c r="Z819" s="1273"/>
      <c r="AA819" s="1273"/>
      <c r="AB819" s="1273"/>
      <c r="AC819" s="42" t="s">
        <v>4827</v>
      </c>
      <c r="AD819" s="99"/>
      <c r="AE819" s="99"/>
      <c r="AF819" s="99"/>
      <c r="AG819" s="99"/>
      <c r="AH819" s="99"/>
      <c r="AI819" s="43"/>
      <c r="AJ819" s="43"/>
      <c r="AK819" s="43"/>
      <c r="AL819" s="43"/>
      <c r="AM819" s="43"/>
      <c r="AN819" s="44" t="s">
        <v>17</v>
      </c>
      <c r="AO819" s="1157">
        <f>$AO$9</f>
        <v>0.5</v>
      </c>
      <c r="AP819" s="1157"/>
      <c r="AQ819" s="20"/>
      <c r="AR819" s="4"/>
      <c r="AS819" s="4"/>
      <c r="AT819" s="21"/>
      <c r="AU819" s="101">
        <f>ROUND(ROUND(ROUND(H815*V804,0)*AO819,0)*AS820,0)</f>
        <v>109</v>
      </c>
      <c r="AV819" s="31"/>
    </row>
    <row r="820" spans="1:48" ht="17.100000000000001" customHeight="1" x14ac:dyDescent="0.15">
      <c r="A820" s="32">
        <v>43</v>
      </c>
      <c r="B820" s="33" t="s">
        <v>7796</v>
      </c>
      <c r="C820" s="34" t="s">
        <v>7797</v>
      </c>
      <c r="D820" s="422"/>
      <c r="E820" s="424"/>
      <c r="F820" s="29"/>
      <c r="G820" s="29"/>
      <c r="H820" s="20"/>
      <c r="K820" s="21"/>
      <c r="L820" s="1271" t="s">
        <v>4829</v>
      </c>
      <c r="M820" s="1202"/>
      <c r="N820" s="1202"/>
      <c r="O820" s="1202"/>
      <c r="P820" s="1202"/>
      <c r="Q820" s="1202"/>
      <c r="R820" s="418"/>
      <c r="S820" s="419"/>
      <c r="T820" s="425"/>
      <c r="W820" s="449"/>
      <c r="X820" s="42"/>
      <c r="Y820" s="43"/>
      <c r="Z820" s="44"/>
      <c r="AA820" s="44"/>
      <c r="AB820" s="43"/>
      <c r="AC820" s="450"/>
      <c r="AD820" s="43"/>
      <c r="AE820" s="43"/>
      <c r="AF820" s="43"/>
      <c r="AG820" s="43"/>
      <c r="AH820" s="43"/>
      <c r="AI820" s="43"/>
      <c r="AJ820" s="43"/>
      <c r="AK820" s="43"/>
      <c r="AL820" s="43"/>
      <c r="AM820" s="43"/>
      <c r="AN820" s="44"/>
      <c r="AO820" s="45"/>
      <c r="AP820" s="45"/>
      <c r="AQ820" s="20"/>
      <c r="AR820" s="23" t="s">
        <v>17</v>
      </c>
      <c r="AS820" s="1158">
        <f>AS808</f>
        <v>0.95</v>
      </c>
      <c r="AT820" s="1159"/>
      <c r="AU820" s="101">
        <f>ROUND(ROUND(ROUND(H815*P822,0)*V804,0)*AS820,0)</f>
        <v>211</v>
      </c>
      <c r="AV820" s="31"/>
    </row>
    <row r="821" spans="1:48" ht="17.100000000000001" customHeight="1" x14ac:dyDescent="0.15">
      <c r="A821" s="32">
        <v>43</v>
      </c>
      <c r="B821" s="33" t="s">
        <v>7798</v>
      </c>
      <c r="C821" s="34" t="s">
        <v>7799</v>
      </c>
      <c r="D821" s="422"/>
      <c r="E821" s="424"/>
      <c r="F821" s="29"/>
      <c r="G821" s="29"/>
      <c r="H821" s="20"/>
      <c r="K821" s="21"/>
      <c r="L821" s="1228"/>
      <c r="M821" s="1283"/>
      <c r="N821" s="1283"/>
      <c r="O821" s="1283"/>
      <c r="P821" s="1283"/>
      <c r="Q821" s="1283"/>
      <c r="R821" s="418"/>
      <c r="S821" s="419"/>
      <c r="T821" s="425"/>
      <c r="W821" s="449"/>
      <c r="X821" s="1271" t="s">
        <v>4824</v>
      </c>
      <c r="Y821" s="1202"/>
      <c r="Z821" s="1202"/>
      <c r="AA821" s="1202"/>
      <c r="AB821" s="1202"/>
      <c r="AC821" s="42" t="s">
        <v>4825</v>
      </c>
      <c r="AD821" s="99"/>
      <c r="AE821" s="99"/>
      <c r="AF821" s="99"/>
      <c r="AG821" s="99"/>
      <c r="AH821" s="99"/>
      <c r="AI821" s="43"/>
      <c r="AJ821" s="43"/>
      <c r="AK821" s="43"/>
      <c r="AL821" s="43"/>
      <c r="AM821" s="43"/>
      <c r="AN821" s="44" t="s">
        <v>17</v>
      </c>
      <c r="AO821" s="1157">
        <f>$AO$8</f>
        <v>0.7</v>
      </c>
      <c r="AP821" s="1157"/>
      <c r="AQ821" s="20"/>
      <c r="AR821" s="4"/>
      <c r="AS821" s="4"/>
      <c r="AT821" s="21"/>
      <c r="AU821" s="101">
        <f>ROUND(ROUND(ROUND(ROUND(H815*P822,0)*V804,0)*AO821,0)*AS820,0)</f>
        <v>147</v>
      </c>
      <c r="AV821" s="31"/>
    </row>
    <row r="822" spans="1:48" ht="17.100000000000001" customHeight="1" x14ac:dyDescent="0.15">
      <c r="A822" s="32">
        <v>43</v>
      </c>
      <c r="B822" s="33" t="s">
        <v>7800</v>
      </c>
      <c r="C822" s="34" t="s">
        <v>7801</v>
      </c>
      <c r="D822" s="422"/>
      <c r="E822" s="424"/>
      <c r="F822" s="29"/>
      <c r="G822" s="29"/>
      <c r="H822" s="20"/>
      <c r="K822" s="21"/>
      <c r="L822" s="420"/>
      <c r="M822" s="421"/>
      <c r="N822" s="421"/>
      <c r="O822" s="26" t="s">
        <v>17</v>
      </c>
      <c r="P822" s="1180">
        <f>$P$12</f>
        <v>0.96499999999999997</v>
      </c>
      <c r="Q822" s="1180"/>
      <c r="R822" s="166"/>
      <c r="S822" s="167"/>
      <c r="T822" s="314"/>
      <c r="W822" s="449"/>
      <c r="X822" s="1272"/>
      <c r="Y822" s="1273"/>
      <c r="Z822" s="1273"/>
      <c r="AA822" s="1273"/>
      <c r="AB822" s="1273"/>
      <c r="AC822" s="42" t="s">
        <v>4827</v>
      </c>
      <c r="AD822" s="99"/>
      <c r="AE822" s="99"/>
      <c r="AF822" s="99"/>
      <c r="AG822" s="99"/>
      <c r="AH822" s="99"/>
      <c r="AI822" s="43"/>
      <c r="AJ822" s="43"/>
      <c r="AK822" s="43"/>
      <c r="AL822" s="43"/>
      <c r="AM822" s="43"/>
      <c r="AN822" s="44" t="s">
        <v>17</v>
      </c>
      <c r="AO822" s="1157">
        <f>$AO$9</f>
        <v>0.5</v>
      </c>
      <c r="AP822" s="1157"/>
      <c r="AQ822" s="24"/>
      <c r="AR822" s="25"/>
      <c r="AS822" s="25"/>
      <c r="AT822" s="38"/>
      <c r="AU822" s="35">
        <f>ROUND(ROUND(ROUND(ROUND(H815*P822,0)*V804,0)*AO822,0)*AS820,0)</f>
        <v>105</v>
      </c>
      <c r="AV822" s="31"/>
    </row>
    <row r="823" spans="1:48" ht="17.100000000000001" customHeight="1" x14ac:dyDescent="0.15">
      <c r="A823" s="32">
        <v>43</v>
      </c>
      <c r="B823" s="33" t="s">
        <v>7802</v>
      </c>
      <c r="C823" s="34" t="s">
        <v>7803</v>
      </c>
      <c r="D823" s="422"/>
      <c r="E823" s="424"/>
      <c r="F823" s="29"/>
      <c r="G823" s="29"/>
      <c r="H823" s="1085" t="s">
        <v>4892</v>
      </c>
      <c r="I823" s="1086"/>
      <c r="J823" s="1086"/>
      <c r="K823" s="1087"/>
      <c r="L823" s="416"/>
      <c r="M823" s="417"/>
      <c r="N823" s="417"/>
      <c r="O823" s="65"/>
      <c r="P823" s="156"/>
      <c r="Q823" s="156"/>
      <c r="R823" s="166"/>
      <c r="S823" s="167"/>
      <c r="T823" s="167"/>
      <c r="U823" s="463"/>
      <c r="V823" s="70"/>
      <c r="W823" s="464"/>
      <c r="X823" s="43"/>
      <c r="Y823" s="43"/>
      <c r="Z823" s="44"/>
      <c r="AA823" s="44"/>
      <c r="AB823" s="43"/>
      <c r="AC823" s="450"/>
      <c r="AD823" s="43"/>
      <c r="AE823" s="43"/>
      <c r="AF823" s="43"/>
      <c r="AG823" s="43"/>
      <c r="AH823" s="43"/>
      <c r="AI823" s="43"/>
      <c r="AJ823" s="43"/>
      <c r="AK823" s="43"/>
      <c r="AL823" s="43"/>
      <c r="AM823" s="43"/>
      <c r="AN823" s="44"/>
      <c r="AO823" s="45"/>
      <c r="AP823" s="45"/>
      <c r="AQ823" s="25"/>
      <c r="AR823" s="25"/>
      <c r="AS823" s="25"/>
      <c r="AT823" s="25"/>
      <c r="AU823" s="30">
        <f>ROUND(H827*V804,0)</f>
        <v>187</v>
      </c>
      <c r="AV823" s="31"/>
    </row>
    <row r="824" spans="1:48" ht="17.100000000000001" customHeight="1" x14ac:dyDescent="0.15">
      <c r="A824" s="32">
        <v>43</v>
      </c>
      <c r="B824" s="33" t="s">
        <v>7804</v>
      </c>
      <c r="C824" s="34" t="s">
        <v>7805</v>
      </c>
      <c r="D824" s="422"/>
      <c r="E824" s="424"/>
      <c r="F824" s="29"/>
      <c r="G824" s="29"/>
      <c r="H824" s="1088"/>
      <c r="I824" s="1089"/>
      <c r="J824" s="1089"/>
      <c r="K824" s="1090"/>
      <c r="L824" s="418"/>
      <c r="M824" s="419"/>
      <c r="N824" s="419"/>
      <c r="O824" s="23"/>
      <c r="P824" s="167"/>
      <c r="Q824" s="167"/>
      <c r="R824" s="166"/>
      <c r="S824" s="167"/>
      <c r="T824" s="167"/>
      <c r="U824" s="463"/>
      <c r="V824" s="70"/>
      <c r="W824" s="464"/>
      <c r="X824" s="1202" t="s">
        <v>4824</v>
      </c>
      <c r="Y824" s="1202"/>
      <c r="Z824" s="1202"/>
      <c r="AA824" s="1202"/>
      <c r="AB824" s="1202"/>
      <c r="AC824" s="42" t="s">
        <v>4825</v>
      </c>
      <c r="AD824" s="99"/>
      <c r="AE824" s="99"/>
      <c r="AF824" s="99"/>
      <c r="AG824" s="99"/>
      <c r="AH824" s="99"/>
      <c r="AI824" s="43"/>
      <c r="AJ824" s="43"/>
      <c r="AK824" s="43"/>
      <c r="AL824" s="43"/>
      <c r="AM824" s="43"/>
      <c r="AN824" s="44" t="s">
        <v>17</v>
      </c>
      <c r="AO824" s="1157">
        <f>$AO$8</f>
        <v>0.7</v>
      </c>
      <c r="AP824" s="1157"/>
      <c r="AQ824" s="43"/>
      <c r="AR824" s="43"/>
      <c r="AS824" s="43"/>
      <c r="AT824" s="43"/>
      <c r="AU824" s="101">
        <f>ROUND(ROUND(H827*V804,0)*AO824,0)</f>
        <v>131</v>
      </c>
      <c r="AV824" s="31"/>
    </row>
    <row r="825" spans="1:48" ht="17.100000000000001" customHeight="1" x14ac:dyDescent="0.15">
      <c r="A825" s="32">
        <v>43</v>
      </c>
      <c r="B825" s="33" t="s">
        <v>7806</v>
      </c>
      <c r="C825" s="34" t="s">
        <v>7807</v>
      </c>
      <c r="D825" s="422"/>
      <c r="E825" s="424"/>
      <c r="F825" s="29"/>
      <c r="G825" s="29"/>
      <c r="H825" s="1088"/>
      <c r="I825" s="1089"/>
      <c r="J825" s="1089"/>
      <c r="K825" s="1090"/>
      <c r="L825" s="420"/>
      <c r="M825" s="421"/>
      <c r="N825" s="421"/>
      <c r="O825" s="26"/>
      <c r="P825" s="27"/>
      <c r="Q825" s="27"/>
      <c r="R825" s="166"/>
      <c r="S825" s="167"/>
      <c r="T825" s="167"/>
      <c r="U825" s="463"/>
      <c r="V825" s="70"/>
      <c r="W825" s="464"/>
      <c r="X825" s="1273"/>
      <c r="Y825" s="1273"/>
      <c r="Z825" s="1273"/>
      <c r="AA825" s="1273"/>
      <c r="AB825" s="1273"/>
      <c r="AC825" s="42" t="s">
        <v>4827</v>
      </c>
      <c r="AD825" s="99"/>
      <c r="AE825" s="99"/>
      <c r="AF825" s="99"/>
      <c r="AG825" s="99"/>
      <c r="AH825" s="99"/>
      <c r="AI825" s="43"/>
      <c r="AJ825" s="43"/>
      <c r="AK825" s="43"/>
      <c r="AL825" s="43"/>
      <c r="AM825" s="43"/>
      <c r="AN825" s="44" t="s">
        <v>17</v>
      </c>
      <c r="AO825" s="1157">
        <f>$AO$9</f>
        <v>0.5</v>
      </c>
      <c r="AP825" s="1157"/>
      <c r="AQ825" s="43"/>
      <c r="AR825" s="43"/>
      <c r="AS825" s="43"/>
      <c r="AT825" s="43"/>
      <c r="AU825" s="101">
        <f>ROUND(ROUND(H827*V804,0)*AO825,0)</f>
        <v>94</v>
      </c>
      <c r="AV825" s="31"/>
    </row>
    <row r="826" spans="1:48" ht="17.100000000000001" customHeight="1" x14ac:dyDescent="0.15">
      <c r="A826" s="32">
        <v>43</v>
      </c>
      <c r="B826" s="33" t="s">
        <v>7808</v>
      </c>
      <c r="C826" s="34" t="s">
        <v>7809</v>
      </c>
      <c r="D826" s="422"/>
      <c r="E826" s="424"/>
      <c r="F826" s="29"/>
      <c r="G826" s="29"/>
      <c r="H826" s="1088"/>
      <c r="I826" s="1089"/>
      <c r="J826" s="1089"/>
      <c r="K826" s="1090"/>
      <c r="L826" s="1271" t="s">
        <v>4829</v>
      </c>
      <c r="M826" s="1202"/>
      <c r="N826" s="1202"/>
      <c r="O826" s="1202"/>
      <c r="P826" s="1202"/>
      <c r="Q826" s="1202"/>
      <c r="R826" s="418"/>
      <c r="S826" s="419"/>
      <c r="T826" s="419"/>
      <c r="U826" s="463"/>
      <c r="V826" s="70"/>
      <c r="W826" s="464"/>
      <c r="X826" s="43"/>
      <c r="Y826" s="43"/>
      <c r="Z826" s="44"/>
      <c r="AA826" s="44"/>
      <c r="AB826" s="43"/>
      <c r="AC826" s="450"/>
      <c r="AD826" s="43"/>
      <c r="AE826" s="43"/>
      <c r="AF826" s="43"/>
      <c r="AG826" s="43"/>
      <c r="AH826" s="43"/>
      <c r="AI826" s="43"/>
      <c r="AJ826" s="43"/>
      <c r="AK826" s="43"/>
      <c r="AL826" s="43"/>
      <c r="AM826" s="43"/>
      <c r="AN826" s="44"/>
      <c r="AO826" s="45"/>
      <c r="AP826" s="45"/>
      <c r="AQ826" s="43"/>
      <c r="AR826" s="43"/>
      <c r="AS826" s="25"/>
      <c r="AT826" s="25"/>
      <c r="AU826" s="101">
        <f>ROUND(ROUND(H827*P828,0)*V804,0)</f>
        <v>181</v>
      </c>
      <c r="AV826" s="31"/>
    </row>
    <row r="827" spans="1:48" ht="17.100000000000001" customHeight="1" x14ac:dyDescent="0.15">
      <c r="A827" s="32">
        <v>43</v>
      </c>
      <c r="B827" s="33" t="s">
        <v>7810</v>
      </c>
      <c r="C827" s="34" t="s">
        <v>7811</v>
      </c>
      <c r="D827" s="422"/>
      <c r="E827" s="424"/>
      <c r="F827" s="29"/>
      <c r="G827" s="29"/>
      <c r="H827" s="1280">
        <f>'15就労移行支援(基本)'!K407</f>
        <v>374</v>
      </c>
      <c r="I827" s="1108"/>
      <c r="J827" s="4" t="s">
        <v>21</v>
      </c>
      <c r="K827" s="22"/>
      <c r="L827" s="1228"/>
      <c r="M827" s="1283"/>
      <c r="N827" s="1283"/>
      <c r="O827" s="1283"/>
      <c r="P827" s="1283"/>
      <c r="Q827" s="1283"/>
      <c r="R827" s="418"/>
      <c r="S827" s="419"/>
      <c r="T827" s="419"/>
      <c r="U827" s="463"/>
      <c r="V827" s="70"/>
      <c r="W827" s="464"/>
      <c r="X827" s="1202" t="s">
        <v>4824</v>
      </c>
      <c r="Y827" s="1202"/>
      <c r="Z827" s="1202"/>
      <c r="AA827" s="1202"/>
      <c r="AB827" s="1202"/>
      <c r="AC827" s="42" t="s">
        <v>4825</v>
      </c>
      <c r="AD827" s="99"/>
      <c r="AE827" s="99"/>
      <c r="AF827" s="99"/>
      <c r="AG827" s="99"/>
      <c r="AH827" s="99"/>
      <c r="AI827" s="43"/>
      <c r="AJ827" s="43"/>
      <c r="AK827" s="43"/>
      <c r="AL827" s="43"/>
      <c r="AM827" s="43"/>
      <c r="AN827" s="44" t="s">
        <v>17</v>
      </c>
      <c r="AO827" s="1157">
        <f>$AO$8</f>
        <v>0.7</v>
      </c>
      <c r="AP827" s="1157"/>
      <c r="AQ827" s="25"/>
      <c r="AR827" s="25"/>
      <c r="AS827" s="25"/>
      <c r="AT827" s="25"/>
      <c r="AU827" s="101">
        <f>ROUND(ROUND(ROUND(H827*P828,0)*V804,0)*AO827,0)</f>
        <v>127</v>
      </c>
      <c r="AV827" s="31"/>
    </row>
    <row r="828" spans="1:48" ht="17.100000000000001" customHeight="1" x14ac:dyDescent="0.15">
      <c r="A828" s="32">
        <v>43</v>
      </c>
      <c r="B828" s="33" t="s">
        <v>7812</v>
      </c>
      <c r="C828" s="34" t="s">
        <v>7813</v>
      </c>
      <c r="D828" s="422"/>
      <c r="E828" s="424"/>
      <c r="F828" s="29"/>
      <c r="G828" s="29"/>
      <c r="H828" s="418"/>
      <c r="I828" s="419"/>
      <c r="J828" s="419"/>
      <c r="K828" s="425"/>
      <c r="L828" s="420"/>
      <c r="M828" s="421"/>
      <c r="N828" s="421"/>
      <c r="O828" s="26" t="s">
        <v>17</v>
      </c>
      <c r="P828" s="1180">
        <f>$P$12</f>
        <v>0.96499999999999997</v>
      </c>
      <c r="Q828" s="1180"/>
      <c r="R828" s="166"/>
      <c r="S828" s="167"/>
      <c r="T828" s="167"/>
      <c r="U828" s="463"/>
      <c r="V828" s="70"/>
      <c r="W828" s="464"/>
      <c r="X828" s="1273"/>
      <c r="Y828" s="1273"/>
      <c r="Z828" s="1273"/>
      <c r="AA828" s="1273"/>
      <c r="AB828" s="1273"/>
      <c r="AC828" s="42" t="s">
        <v>4827</v>
      </c>
      <c r="AD828" s="99"/>
      <c r="AE828" s="99"/>
      <c r="AF828" s="99"/>
      <c r="AG828" s="99"/>
      <c r="AH828" s="99"/>
      <c r="AI828" s="43"/>
      <c r="AJ828" s="43"/>
      <c r="AK828" s="43"/>
      <c r="AL828" s="43"/>
      <c r="AM828" s="43"/>
      <c r="AN828" s="44" t="s">
        <v>17</v>
      </c>
      <c r="AO828" s="1157">
        <f>$AO$9</f>
        <v>0.5</v>
      </c>
      <c r="AP828" s="1157"/>
      <c r="AQ828" s="25"/>
      <c r="AR828" s="25"/>
      <c r="AS828" s="25"/>
      <c r="AT828" s="25"/>
      <c r="AU828" s="101">
        <f>ROUND(ROUND(ROUND(H827*P828,0)*V804,0)*AO828,0)</f>
        <v>91</v>
      </c>
      <c r="AV828" s="31"/>
    </row>
    <row r="829" spans="1:48" ht="17.100000000000001" customHeight="1" x14ac:dyDescent="0.15">
      <c r="A829" s="32">
        <v>43</v>
      </c>
      <c r="B829" s="33" t="s">
        <v>7814</v>
      </c>
      <c r="C829" s="34" t="s">
        <v>7815</v>
      </c>
      <c r="D829" s="422"/>
      <c r="E829" s="424"/>
      <c r="F829" s="29"/>
      <c r="G829" s="29"/>
      <c r="H829" s="20"/>
      <c r="K829" s="21"/>
      <c r="L829" s="416"/>
      <c r="M829" s="417"/>
      <c r="N829" s="417"/>
      <c r="O829" s="65"/>
      <c r="P829" s="156"/>
      <c r="Q829" s="156"/>
      <c r="R829" s="166"/>
      <c r="S829" s="167"/>
      <c r="T829" s="314"/>
      <c r="W829" s="449"/>
      <c r="X829" s="42"/>
      <c r="Y829" s="43"/>
      <c r="Z829" s="44"/>
      <c r="AA829" s="44"/>
      <c r="AB829" s="43"/>
      <c r="AC829" s="450"/>
      <c r="AD829" s="43"/>
      <c r="AE829" s="43"/>
      <c r="AF829" s="43"/>
      <c r="AG829" s="43"/>
      <c r="AH829" s="43"/>
      <c r="AI829" s="43"/>
      <c r="AJ829" s="43"/>
      <c r="AK829" s="43"/>
      <c r="AL829" s="43"/>
      <c r="AM829" s="43"/>
      <c r="AN829" s="44"/>
      <c r="AO829" s="45"/>
      <c r="AP829" s="45"/>
      <c r="AQ829" s="1198" t="s">
        <v>4833</v>
      </c>
      <c r="AR829" s="1281"/>
      <c r="AS829" s="1281"/>
      <c r="AT829" s="1299"/>
      <c r="AU829" s="101">
        <f>ROUND(ROUND(H827*V804,0)*AS832,0)</f>
        <v>178</v>
      </c>
      <c r="AV829" s="31"/>
    </row>
    <row r="830" spans="1:48" ht="17.100000000000001" customHeight="1" x14ac:dyDescent="0.15">
      <c r="A830" s="32">
        <v>43</v>
      </c>
      <c r="B830" s="33" t="s">
        <v>7816</v>
      </c>
      <c r="C830" s="34" t="s">
        <v>7817</v>
      </c>
      <c r="D830" s="422"/>
      <c r="E830" s="424"/>
      <c r="F830" s="29"/>
      <c r="G830" s="29"/>
      <c r="H830" s="20"/>
      <c r="K830" s="21"/>
      <c r="L830" s="418"/>
      <c r="M830" s="419"/>
      <c r="N830" s="419"/>
      <c r="O830" s="23"/>
      <c r="P830" s="167"/>
      <c r="Q830" s="167"/>
      <c r="R830" s="166"/>
      <c r="S830" s="167"/>
      <c r="T830" s="314"/>
      <c r="W830" s="449"/>
      <c r="X830" s="1271" t="s">
        <v>4824</v>
      </c>
      <c r="Y830" s="1202"/>
      <c r="Z830" s="1202"/>
      <c r="AA830" s="1202"/>
      <c r="AB830" s="1202"/>
      <c r="AC830" s="42" t="s">
        <v>4825</v>
      </c>
      <c r="AD830" s="99"/>
      <c r="AE830" s="99"/>
      <c r="AF830" s="99"/>
      <c r="AG830" s="99"/>
      <c r="AH830" s="99"/>
      <c r="AI830" s="43"/>
      <c r="AJ830" s="43"/>
      <c r="AK830" s="43"/>
      <c r="AL830" s="43"/>
      <c r="AM830" s="43"/>
      <c r="AN830" s="44" t="s">
        <v>17</v>
      </c>
      <c r="AO830" s="1157">
        <f>$AO$8</f>
        <v>0.7</v>
      </c>
      <c r="AP830" s="1157"/>
      <c r="AQ830" s="1268"/>
      <c r="AR830" s="1269"/>
      <c r="AS830" s="1269"/>
      <c r="AT830" s="1270"/>
      <c r="AU830" s="101">
        <f>ROUND(ROUND(ROUND(H827*V804,0)*AO830,0)*AS832,0)</f>
        <v>124</v>
      </c>
      <c r="AV830" s="31"/>
    </row>
    <row r="831" spans="1:48" ht="17.100000000000001" customHeight="1" x14ac:dyDescent="0.15">
      <c r="A831" s="32">
        <v>43</v>
      </c>
      <c r="B831" s="33" t="s">
        <v>7818</v>
      </c>
      <c r="C831" s="34" t="s">
        <v>7819</v>
      </c>
      <c r="D831" s="422"/>
      <c r="E831" s="424"/>
      <c r="F831" s="29"/>
      <c r="G831" s="29"/>
      <c r="H831" s="20"/>
      <c r="K831" s="21"/>
      <c r="L831" s="420"/>
      <c r="M831" s="421"/>
      <c r="N831" s="421"/>
      <c r="O831" s="26"/>
      <c r="P831" s="27"/>
      <c r="Q831" s="27"/>
      <c r="R831" s="166"/>
      <c r="S831" s="167"/>
      <c r="T831" s="314"/>
      <c r="W831" s="449"/>
      <c r="X831" s="1272"/>
      <c r="Y831" s="1273"/>
      <c r="Z831" s="1273"/>
      <c r="AA831" s="1273"/>
      <c r="AB831" s="1273"/>
      <c r="AC831" s="42" t="s">
        <v>4827</v>
      </c>
      <c r="AD831" s="99"/>
      <c r="AE831" s="99"/>
      <c r="AF831" s="99"/>
      <c r="AG831" s="99"/>
      <c r="AH831" s="99"/>
      <c r="AI831" s="43"/>
      <c r="AJ831" s="43"/>
      <c r="AK831" s="43"/>
      <c r="AL831" s="43"/>
      <c r="AM831" s="43"/>
      <c r="AN831" s="44" t="s">
        <v>17</v>
      </c>
      <c r="AO831" s="1157">
        <f>$AO$9</f>
        <v>0.5</v>
      </c>
      <c r="AP831" s="1157"/>
      <c r="AQ831" s="20"/>
      <c r="AR831" s="4"/>
      <c r="AS831" s="4"/>
      <c r="AT831" s="21"/>
      <c r="AU831" s="101">
        <f>ROUND(ROUND(ROUND(H827*V804,0)*AO831,0)*AS832,0)</f>
        <v>89</v>
      </c>
      <c r="AV831" s="31"/>
    </row>
    <row r="832" spans="1:48" ht="17.100000000000001" customHeight="1" x14ac:dyDescent="0.15">
      <c r="A832" s="32">
        <v>43</v>
      </c>
      <c r="B832" s="33" t="s">
        <v>7820</v>
      </c>
      <c r="C832" s="34" t="s">
        <v>7821</v>
      </c>
      <c r="D832" s="422"/>
      <c r="E832" s="424"/>
      <c r="F832" s="29"/>
      <c r="G832" s="29"/>
      <c r="H832" s="20"/>
      <c r="K832" s="21"/>
      <c r="L832" s="1271" t="s">
        <v>4829</v>
      </c>
      <c r="M832" s="1202"/>
      <c r="N832" s="1202"/>
      <c r="O832" s="1202"/>
      <c r="P832" s="1202"/>
      <c r="Q832" s="1202"/>
      <c r="R832" s="418"/>
      <c r="S832" s="419"/>
      <c r="T832" s="425"/>
      <c r="W832" s="449"/>
      <c r="X832" s="42"/>
      <c r="Y832" s="43"/>
      <c r="Z832" s="44"/>
      <c r="AA832" s="44"/>
      <c r="AB832" s="43"/>
      <c r="AC832" s="450"/>
      <c r="AD832" s="43"/>
      <c r="AE832" s="43"/>
      <c r="AF832" s="43"/>
      <c r="AG832" s="43"/>
      <c r="AH832" s="43"/>
      <c r="AI832" s="43"/>
      <c r="AJ832" s="43"/>
      <c r="AK832" s="43"/>
      <c r="AL832" s="43"/>
      <c r="AM832" s="43"/>
      <c r="AN832" s="44"/>
      <c r="AO832" s="45"/>
      <c r="AP832" s="45"/>
      <c r="AQ832" s="20"/>
      <c r="AR832" s="23" t="s">
        <v>17</v>
      </c>
      <c r="AS832" s="1158">
        <f>AS820</f>
        <v>0.95</v>
      </c>
      <c r="AT832" s="1159"/>
      <c r="AU832" s="101">
        <f>ROUND(ROUND(ROUND(H827*P834,0)*V804,0)*AS832,0)</f>
        <v>172</v>
      </c>
      <c r="AV832" s="31"/>
    </row>
    <row r="833" spans="1:48" ht="17.100000000000001" customHeight="1" x14ac:dyDescent="0.15">
      <c r="A833" s="32">
        <v>43</v>
      </c>
      <c r="B833" s="33" t="s">
        <v>7822</v>
      </c>
      <c r="C833" s="34" t="s">
        <v>7823</v>
      </c>
      <c r="D833" s="422"/>
      <c r="E833" s="424"/>
      <c r="F833" s="29"/>
      <c r="G833" s="29"/>
      <c r="H833" s="20"/>
      <c r="K833" s="21"/>
      <c r="L833" s="1228"/>
      <c r="M833" s="1283"/>
      <c r="N833" s="1283"/>
      <c r="O833" s="1283"/>
      <c r="P833" s="1283"/>
      <c r="Q833" s="1283"/>
      <c r="R833" s="418"/>
      <c r="S833" s="419"/>
      <c r="T833" s="425"/>
      <c r="W833" s="449"/>
      <c r="X833" s="1271" t="s">
        <v>4824</v>
      </c>
      <c r="Y833" s="1202"/>
      <c r="Z833" s="1202"/>
      <c r="AA833" s="1202"/>
      <c r="AB833" s="1202"/>
      <c r="AC833" s="42" t="s">
        <v>4825</v>
      </c>
      <c r="AD833" s="99"/>
      <c r="AE833" s="99"/>
      <c r="AF833" s="99"/>
      <c r="AG833" s="99"/>
      <c r="AH833" s="99"/>
      <c r="AI833" s="43"/>
      <c r="AJ833" s="43"/>
      <c r="AK833" s="43"/>
      <c r="AL833" s="43"/>
      <c r="AM833" s="43"/>
      <c r="AN833" s="44" t="s">
        <v>17</v>
      </c>
      <c r="AO833" s="1157">
        <f>$AO$8</f>
        <v>0.7</v>
      </c>
      <c r="AP833" s="1157"/>
      <c r="AQ833" s="20"/>
      <c r="AR833" s="4"/>
      <c r="AS833" s="4"/>
      <c r="AT833" s="21"/>
      <c r="AU833" s="101">
        <f>ROUND(ROUND(ROUND(ROUND(H827*P834,0)*V804,0)*AO833,0)*AS832,0)</f>
        <v>121</v>
      </c>
      <c r="AV833" s="31"/>
    </row>
    <row r="834" spans="1:48" ht="17.100000000000001" customHeight="1" x14ac:dyDescent="0.15">
      <c r="A834" s="32">
        <v>43</v>
      </c>
      <c r="B834" s="33" t="s">
        <v>7824</v>
      </c>
      <c r="C834" s="34" t="s">
        <v>7825</v>
      </c>
      <c r="D834" s="422"/>
      <c r="E834" s="424"/>
      <c r="F834" s="29"/>
      <c r="G834" s="29"/>
      <c r="H834" s="20"/>
      <c r="K834" s="21"/>
      <c r="L834" s="420"/>
      <c r="M834" s="421"/>
      <c r="N834" s="421"/>
      <c r="O834" s="26" t="s">
        <v>17</v>
      </c>
      <c r="P834" s="1180">
        <f>$P$12</f>
        <v>0.96499999999999997</v>
      </c>
      <c r="Q834" s="1180"/>
      <c r="R834" s="166"/>
      <c r="S834" s="167"/>
      <c r="T834" s="314"/>
      <c r="W834" s="449"/>
      <c r="X834" s="1272"/>
      <c r="Y834" s="1273"/>
      <c r="Z834" s="1273"/>
      <c r="AA834" s="1273"/>
      <c r="AB834" s="1273"/>
      <c r="AC834" s="42" t="s">
        <v>4827</v>
      </c>
      <c r="AD834" s="99"/>
      <c r="AE834" s="99"/>
      <c r="AF834" s="99"/>
      <c r="AG834" s="99"/>
      <c r="AH834" s="99"/>
      <c r="AI834" s="43"/>
      <c r="AJ834" s="43"/>
      <c r="AK834" s="43"/>
      <c r="AL834" s="43"/>
      <c r="AM834" s="43"/>
      <c r="AN834" s="44" t="s">
        <v>17</v>
      </c>
      <c r="AO834" s="1157">
        <f>$AO$9</f>
        <v>0.5</v>
      </c>
      <c r="AP834" s="1157"/>
      <c r="AQ834" s="24"/>
      <c r="AR834" s="25"/>
      <c r="AS834" s="25"/>
      <c r="AT834" s="38"/>
      <c r="AU834" s="35">
        <f>ROUND(ROUND(ROUND(ROUND(H827*P834,0)*V804,0)*AO834,0)*AS832,0)</f>
        <v>86</v>
      </c>
      <c r="AV834" s="31"/>
    </row>
    <row r="835" spans="1:48" ht="17.100000000000001" customHeight="1" x14ac:dyDescent="0.15">
      <c r="A835" s="32">
        <v>43</v>
      </c>
      <c r="B835" s="33" t="s">
        <v>7826</v>
      </c>
      <c r="C835" s="34" t="s">
        <v>7827</v>
      </c>
      <c r="D835" s="422"/>
      <c r="E835" s="424"/>
      <c r="F835" s="36"/>
      <c r="G835" s="29"/>
      <c r="H835" s="1085" t="s">
        <v>4905</v>
      </c>
      <c r="I835" s="1086"/>
      <c r="J835" s="1086"/>
      <c r="K835" s="1087"/>
      <c r="L835" s="416"/>
      <c r="M835" s="417"/>
      <c r="N835" s="417"/>
      <c r="O835" s="65"/>
      <c r="P835" s="156"/>
      <c r="Q835" s="156"/>
      <c r="R835" s="1301" t="s">
        <v>6169</v>
      </c>
      <c r="S835" s="1311"/>
      <c r="T835" s="1312"/>
      <c r="U835" s="1219" t="s">
        <v>7011</v>
      </c>
      <c r="V835" s="1219"/>
      <c r="W835" s="1220"/>
      <c r="X835" s="43"/>
      <c r="Y835" s="43"/>
      <c r="Z835" s="44"/>
      <c r="AA835" s="44"/>
      <c r="AB835" s="43"/>
      <c r="AC835" s="450"/>
      <c r="AD835" s="43"/>
      <c r="AE835" s="43"/>
      <c r="AF835" s="43"/>
      <c r="AG835" s="43"/>
      <c r="AH835" s="43"/>
      <c r="AI835" s="43"/>
      <c r="AJ835" s="43"/>
      <c r="AK835" s="43"/>
      <c r="AL835" s="43"/>
      <c r="AM835" s="43"/>
      <c r="AN835" s="44"/>
      <c r="AO835" s="45"/>
      <c r="AP835" s="45"/>
      <c r="AQ835" s="43"/>
      <c r="AR835" s="43"/>
      <c r="AS835" s="43"/>
      <c r="AT835" s="43"/>
      <c r="AU835" s="35">
        <f>ROUND(H839*V840,0)</f>
        <v>173</v>
      </c>
      <c r="AV835" s="31"/>
    </row>
    <row r="836" spans="1:48" ht="17.100000000000001" customHeight="1" x14ac:dyDescent="0.15">
      <c r="A836" s="32">
        <v>43</v>
      </c>
      <c r="B836" s="33" t="s">
        <v>7828</v>
      </c>
      <c r="C836" s="34" t="s">
        <v>7829</v>
      </c>
      <c r="D836" s="422"/>
      <c r="E836" s="424"/>
      <c r="F836" s="29"/>
      <c r="G836" s="29"/>
      <c r="H836" s="1088"/>
      <c r="I836" s="1089"/>
      <c r="J836" s="1089"/>
      <c r="K836" s="1090"/>
      <c r="L836" s="418"/>
      <c r="M836" s="419"/>
      <c r="N836" s="419"/>
      <c r="O836" s="23"/>
      <c r="P836" s="167"/>
      <c r="Q836" s="167"/>
      <c r="R836" s="1313"/>
      <c r="S836" s="1314"/>
      <c r="T836" s="1315"/>
      <c r="U836" s="1309"/>
      <c r="V836" s="1309"/>
      <c r="W836" s="1310"/>
      <c r="X836" s="1202" t="s">
        <v>4824</v>
      </c>
      <c r="Y836" s="1202"/>
      <c r="Z836" s="1202"/>
      <c r="AA836" s="1202"/>
      <c r="AB836" s="1202"/>
      <c r="AC836" s="42" t="s">
        <v>4825</v>
      </c>
      <c r="AD836" s="99"/>
      <c r="AE836" s="99"/>
      <c r="AF836" s="99"/>
      <c r="AG836" s="99"/>
      <c r="AH836" s="99"/>
      <c r="AI836" s="43"/>
      <c r="AJ836" s="43"/>
      <c r="AK836" s="43"/>
      <c r="AL836" s="43"/>
      <c r="AM836" s="43"/>
      <c r="AN836" s="44" t="s">
        <v>17</v>
      </c>
      <c r="AO836" s="1157">
        <f>$AO$8</f>
        <v>0.7</v>
      </c>
      <c r="AP836" s="1157"/>
      <c r="AQ836" s="43"/>
      <c r="AR836" s="43"/>
      <c r="AS836" s="43"/>
      <c r="AT836" s="43"/>
      <c r="AU836" s="101">
        <f>ROUND(ROUND(H839*V840,0)*AO836,0)</f>
        <v>121</v>
      </c>
      <c r="AV836" s="31"/>
    </row>
    <row r="837" spans="1:48" ht="17.100000000000001" customHeight="1" x14ac:dyDescent="0.15">
      <c r="A837" s="32">
        <v>43</v>
      </c>
      <c r="B837" s="33" t="s">
        <v>7830</v>
      </c>
      <c r="C837" s="34" t="s">
        <v>7831</v>
      </c>
      <c r="D837" s="422"/>
      <c r="E837" s="424"/>
      <c r="F837" s="29"/>
      <c r="G837" s="29"/>
      <c r="H837" s="1088"/>
      <c r="I837" s="1089"/>
      <c r="J837" s="1089"/>
      <c r="K837" s="1090"/>
      <c r="L837" s="420"/>
      <c r="M837" s="421"/>
      <c r="N837" s="421"/>
      <c r="O837" s="26"/>
      <c r="P837" s="27"/>
      <c r="Q837" s="27"/>
      <c r="R837" s="1313"/>
      <c r="S837" s="1314"/>
      <c r="T837" s="1315"/>
      <c r="U837" s="1309"/>
      <c r="V837" s="1309"/>
      <c r="W837" s="1310"/>
      <c r="X837" s="1273"/>
      <c r="Y837" s="1273"/>
      <c r="Z837" s="1273"/>
      <c r="AA837" s="1273"/>
      <c r="AB837" s="1273"/>
      <c r="AC837" s="42" t="s">
        <v>4827</v>
      </c>
      <c r="AD837" s="99"/>
      <c r="AE837" s="99"/>
      <c r="AF837" s="99"/>
      <c r="AG837" s="99"/>
      <c r="AH837" s="99"/>
      <c r="AI837" s="43"/>
      <c r="AJ837" s="43"/>
      <c r="AK837" s="43"/>
      <c r="AL837" s="43"/>
      <c r="AM837" s="43"/>
      <c r="AN837" s="44" t="s">
        <v>17</v>
      </c>
      <c r="AO837" s="1157">
        <f>$AO$9</f>
        <v>0.5</v>
      </c>
      <c r="AP837" s="1157"/>
      <c r="AQ837" s="43"/>
      <c r="AR837" s="43"/>
      <c r="AS837" s="43"/>
      <c r="AT837" s="43"/>
      <c r="AU837" s="101">
        <f>ROUND(ROUND(H839*V840,0)*AO837,0)</f>
        <v>87</v>
      </c>
      <c r="AV837" s="31"/>
    </row>
    <row r="838" spans="1:48" ht="17.100000000000001" customHeight="1" x14ac:dyDescent="0.15">
      <c r="A838" s="32">
        <v>43</v>
      </c>
      <c r="B838" s="33" t="s">
        <v>7832</v>
      </c>
      <c r="C838" s="34" t="s">
        <v>7833</v>
      </c>
      <c r="D838" s="422"/>
      <c r="E838" s="424"/>
      <c r="F838" s="29"/>
      <c r="G838" s="29"/>
      <c r="H838" s="1088"/>
      <c r="I838" s="1089"/>
      <c r="J838" s="1089"/>
      <c r="K838" s="1090"/>
      <c r="L838" s="1271" t="s">
        <v>4829</v>
      </c>
      <c r="M838" s="1202"/>
      <c r="N838" s="1202"/>
      <c r="O838" s="1202"/>
      <c r="P838" s="1202"/>
      <c r="Q838" s="1202"/>
      <c r="R838" s="1313"/>
      <c r="S838" s="1314"/>
      <c r="T838" s="1315"/>
      <c r="U838" s="1069"/>
      <c r="V838" s="1069"/>
      <c r="W838" s="1070"/>
      <c r="X838" s="43"/>
      <c r="Y838" s="43"/>
      <c r="Z838" s="44"/>
      <c r="AA838" s="44"/>
      <c r="AB838" s="43"/>
      <c r="AC838" s="450"/>
      <c r="AD838" s="43"/>
      <c r="AE838" s="43"/>
      <c r="AF838" s="43"/>
      <c r="AG838" s="43"/>
      <c r="AH838" s="43"/>
      <c r="AI838" s="43"/>
      <c r="AJ838" s="43"/>
      <c r="AK838" s="43"/>
      <c r="AL838" s="43"/>
      <c r="AM838" s="43"/>
      <c r="AN838" s="44"/>
      <c r="AO838" s="45"/>
      <c r="AP838" s="45"/>
      <c r="AQ838" s="43"/>
      <c r="AR838" s="43"/>
      <c r="AS838" s="25"/>
      <c r="AT838" s="25"/>
      <c r="AU838" s="101">
        <f>ROUND(ROUND(H839*P840,0)*V840,0)</f>
        <v>167</v>
      </c>
      <c r="AV838" s="31"/>
    </row>
    <row r="839" spans="1:48" ht="17.100000000000001" customHeight="1" x14ac:dyDescent="0.15">
      <c r="A839" s="32">
        <v>43</v>
      </c>
      <c r="B839" s="33" t="s">
        <v>7834</v>
      </c>
      <c r="C839" s="34" t="s">
        <v>7835</v>
      </c>
      <c r="D839" s="422"/>
      <c r="E839" s="424"/>
      <c r="F839" s="29"/>
      <c r="G839" s="29"/>
      <c r="H839" s="1280">
        <f>'15就労移行支援(基本)'!K419</f>
        <v>346</v>
      </c>
      <c r="I839" s="1108"/>
      <c r="J839" s="4" t="s">
        <v>21</v>
      </c>
      <c r="K839" s="22"/>
      <c r="L839" s="1228"/>
      <c r="M839" s="1283"/>
      <c r="N839" s="1283"/>
      <c r="O839" s="1283"/>
      <c r="P839" s="1283"/>
      <c r="Q839" s="1283"/>
      <c r="R839" s="1313"/>
      <c r="S839" s="1314"/>
      <c r="T839" s="1315"/>
      <c r="W839" s="449"/>
      <c r="X839" s="1271" t="s">
        <v>4824</v>
      </c>
      <c r="Y839" s="1202"/>
      <c r="Z839" s="1202"/>
      <c r="AA839" s="1202"/>
      <c r="AB839" s="1202"/>
      <c r="AC839" s="42" t="s">
        <v>4825</v>
      </c>
      <c r="AD839" s="99"/>
      <c r="AE839" s="99"/>
      <c r="AF839" s="99"/>
      <c r="AG839" s="99"/>
      <c r="AH839" s="99"/>
      <c r="AI839" s="43"/>
      <c r="AJ839" s="43"/>
      <c r="AK839" s="43"/>
      <c r="AL839" s="43"/>
      <c r="AM839" s="43"/>
      <c r="AN839" s="44" t="s">
        <v>17</v>
      </c>
      <c r="AO839" s="1157">
        <f>$AO$8</f>
        <v>0.7</v>
      </c>
      <c r="AP839" s="1157"/>
      <c r="AQ839" s="25"/>
      <c r="AR839" s="25"/>
      <c r="AS839" s="25"/>
      <c r="AT839" s="25"/>
      <c r="AU839" s="101">
        <f>ROUND(ROUND(ROUND(H839*P840,0)*V840,0)*AO839,0)</f>
        <v>117</v>
      </c>
      <c r="AV839" s="31"/>
    </row>
    <row r="840" spans="1:48" ht="17.100000000000001" customHeight="1" x14ac:dyDescent="0.15">
      <c r="A840" s="32">
        <v>43</v>
      </c>
      <c r="B840" s="33" t="s">
        <v>7836</v>
      </c>
      <c r="C840" s="34" t="s">
        <v>7837</v>
      </c>
      <c r="D840" s="422"/>
      <c r="E840" s="424"/>
      <c r="F840" s="29"/>
      <c r="G840" s="29"/>
      <c r="H840" s="418"/>
      <c r="I840" s="419"/>
      <c r="J840" s="419"/>
      <c r="K840" s="425"/>
      <c r="L840" s="420"/>
      <c r="M840" s="421"/>
      <c r="N840" s="421"/>
      <c r="O840" s="26" t="s">
        <v>17</v>
      </c>
      <c r="P840" s="1180">
        <f>$P$12</f>
        <v>0.96499999999999997</v>
      </c>
      <c r="Q840" s="1180"/>
      <c r="R840" s="1276"/>
      <c r="S840" s="1277"/>
      <c r="T840" s="1278"/>
      <c r="U840" s="23" t="s">
        <v>17</v>
      </c>
      <c r="V840" s="1158">
        <f>V804</f>
        <v>0.5</v>
      </c>
      <c r="W840" s="1159"/>
      <c r="X840" s="1272"/>
      <c r="Y840" s="1273"/>
      <c r="Z840" s="1273"/>
      <c r="AA840" s="1273"/>
      <c r="AB840" s="1273"/>
      <c r="AC840" s="42" t="s">
        <v>4827</v>
      </c>
      <c r="AD840" s="99"/>
      <c r="AE840" s="99"/>
      <c r="AF840" s="99"/>
      <c r="AG840" s="99"/>
      <c r="AH840" s="99"/>
      <c r="AI840" s="43"/>
      <c r="AJ840" s="43"/>
      <c r="AK840" s="43"/>
      <c r="AL840" s="43"/>
      <c r="AM840" s="43"/>
      <c r="AN840" s="44" t="s">
        <v>17</v>
      </c>
      <c r="AO840" s="1157">
        <f>$AO$9</f>
        <v>0.5</v>
      </c>
      <c r="AP840" s="1157"/>
      <c r="AQ840" s="25"/>
      <c r="AR840" s="25"/>
      <c r="AS840" s="25"/>
      <c r="AT840" s="25"/>
      <c r="AU840" s="101">
        <f>ROUND(ROUND(ROUND(H839*P840,0)*V840,0)*AO840,0)</f>
        <v>84</v>
      </c>
      <c r="AV840" s="31"/>
    </row>
    <row r="841" spans="1:48" ht="17.100000000000001" customHeight="1" x14ac:dyDescent="0.15">
      <c r="A841" s="32">
        <v>43</v>
      </c>
      <c r="B841" s="33" t="s">
        <v>7838</v>
      </c>
      <c r="C841" s="34" t="s">
        <v>7839</v>
      </c>
      <c r="D841" s="422"/>
      <c r="E841" s="424"/>
      <c r="F841" s="29"/>
      <c r="G841" s="29"/>
      <c r="H841" s="20"/>
      <c r="K841" s="21"/>
      <c r="L841" s="416"/>
      <c r="M841" s="417"/>
      <c r="N841" s="417"/>
      <c r="O841" s="65"/>
      <c r="P841" s="156"/>
      <c r="Q841" s="156"/>
      <c r="R841" s="166"/>
      <c r="S841" s="167"/>
      <c r="T841" s="314"/>
      <c r="W841" s="449"/>
      <c r="X841" s="42"/>
      <c r="Y841" s="43"/>
      <c r="Z841" s="44"/>
      <c r="AA841" s="44"/>
      <c r="AB841" s="43"/>
      <c r="AC841" s="450"/>
      <c r="AD841" s="43"/>
      <c r="AE841" s="43"/>
      <c r="AF841" s="43"/>
      <c r="AG841" s="43"/>
      <c r="AH841" s="43"/>
      <c r="AI841" s="43"/>
      <c r="AJ841" s="43"/>
      <c r="AK841" s="43"/>
      <c r="AL841" s="43"/>
      <c r="AM841" s="43"/>
      <c r="AN841" s="44"/>
      <c r="AO841" s="45"/>
      <c r="AP841" s="45"/>
      <c r="AQ841" s="1198" t="s">
        <v>4833</v>
      </c>
      <c r="AR841" s="1281"/>
      <c r="AS841" s="1281"/>
      <c r="AT841" s="1299"/>
      <c r="AU841" s="101">
        <f>ROUND(ROUND(H839*V840,0)*AS844,0)</f>
        <v>164</v>
      </c>
      <c r="AV841" s="31"/>
    </row>
    <row r="842" spans="1:48" ht="17.100000000000001" customHeight="1" x14ac:dyDescent="0.15">
      <c r="A842" s="32">
        <v>43</v>
      </c>
      <c r="B842" s="33" t="s">
        <v>7840</v>
      </c>
      <c r="C842" s="34" t="s">
        <v>7841</v>
      </c>
      <c r="D842" s="422"/>
      <c r="E842" s="424"/>
      <c r="F842" s="29"/>
      <c r="G842" s="29"/>
      <c r="H842" s="20"/>
      <c r="K842" s="21"/>
      <c r="L842" s="418"/>
      <c r="M842" s="419"/>
      <c r="N842" s="419"/>
      <c r="O842" s="23"/>
      <c r="P842" s="167"/>
      <c r="Q842" s="167"/>
      <c r="R842" s="166"/>
      <c r="S842" s="167"/>
      <c r="T842" s="314"/>
      <c r="W842" s="449"/>
      <c r="X842" s="1271" t="s">
        <v>4824</v>
      </c>
      <c r="Y842" s="1202"/>
      <c r="Z842" s="1202"/>
      <c r="AA842" s="1202"/>
      <c r="AB842" s="1202"/>
      <c r="AC842" s="42" t="s">
        <v>4825</v>
      </c>
      <c r="AD842" s="99"/>
      <c r="AE842" s="99"/>
      <c r="AF842" s="99"/>
      <c r="AG842" s="99"/>
      <c r="AH842" s="99"/>
      <c r="AI842" s="43"/>
      <c r="AJ842" s="43"/>
      <c r="AK842" s="43"/>
      <c r="AL842" s="43"/>
      <c r="AM842" s="43"/>
      <c r="AN842" s="44" t="s">
        <v>17</v>
      </c>
      <c r="AO842" s="1157">
        <f>$AO$8</f>
        <v>0.7</v>
      </c>
      <c r="AP842" s="1157"/>
      <c r="AQ842" s="1268"/>
      <c r="AR842" s="1269"/>
      <c r="AS842" s="1269"/>
      <c r="AT842" s="1270"/>
      <c r="AU842" s="101">
        <f>ROUND(ROUND(ROUND(H839*V840,0)*AO842,0)*AS844,0)</f>
        <v>115</v>
      </c>
      <c r="AV842" s="31"/>
    </row>
    <row r="843" spans="1:48" ht="17.100000000000001" customHeight="1" x14ac:dyDescent="0.15">
      <c r="A843" s="32">
        <v>43</v>
      </c>
      <c r="B843" s="33" t="s">
        <v>7842</v>
      </c>
      <c r="C843" s="34" t="s">
        <v>7843</v>
      </c>
      <c r="D843" s="422"/>
      <c r="E843" s="424"/>
      <c r="F843" s="29"/>
      <c r="G843" s="29"/>
      <c r="H843" s="20"/>
      <c r="K843" s="21"/>
      <c r="L843" s="420"/>
      <c r="M843" s="421"/>
      <c r="N843" s="421"/>
      <c r="O843" s="26"/>
      <c r="P843" s="27"/>
      <c r="Q843" s="27"/>
      <c r="R843" s="166"/>
      <c r="S843" s="167"/>
      <c r="T843" s="314"/>
      <c r="W843" s="449"/>
      <c r="X843" s="1272"/>
      <c r="Y843" s="1273"/>
      <c r="Z843" s="1273"/>
      <c r="AA843" s="1273"/>
      <c r="AB843" s="1273"/>
      <c r="AC843" s="42" t="s">
        <v>4827</v>
      </c>
      <c r="AD843" s="99"/>
      <c r="AE843" s="99"/>
      <c r="AF843" s="99"/>
      <c r="AG843" s="99"/>
      <c r="AH843" s="99"/>
      <c r="AI843" s="43"/>
      <c r="AJ843" s="43"/>
      <c r="AK843" s="43"/>
      <c r="AL843" s="43"/>
      <c r="AM843" s="43"/>
      <c r="AN843" s="44" t="s">
        <v>17</v>
      </c>
      <c r="AO843" s="1157">
        <f>$AO$9</f>
        <v>0.5</v>
      </c>
      <c r="AP843" s="1157"/>
      <c r="AQ843" s="20"/>
      <c r="AR843" s="4"/>
      <c r="AS843" s="4"/>
      <c r="AT843" s="21"/>
      <c r="AU843" s="101">
        <f>ROUND(ROUND(ROUND(H839*V840,0)*AO843,0)*AS844,0)</f>
        <v>83</v>
      </c>
      <c r="AV843" s="31"/>
    </row>
    <row r="844" spans="1:48" ht="17.100000000000001" customHeight="1" x14ac:dyDescent="0.15">
      <c r="A844" s="32">
        <v>43</v>
      </c>
      <c r="B844" s="33" t="s">
        <v>7844</v>
      </c>
      <c r="C844" s="34" t="s">
        <v>7845</v>
      </c>
      <c r="D844" s="422"/>
      <c r="E844" s="424"/>
      <c r="F844" s="29"/>
      <c r="G844" s="29"/>
      <c r="H844" s="20"/>
      <c r="K844" s="21"/>
      <c r="L844" s="1271" t="s">
        <v>4829</v>
      </c>
      <c r="M844" s="1202"/>
      <c r="N844" s="1202"/>
      <c r="O844" s="1202"/>
      <c r="P844" s="1202"/>
      <c r="Q844" s="1202"/>
      <c r="R844" s="418"/>
      <c r="S844" s="419"/>
      <c r="T844" s="425"/>
      <c r="W844" s="449"/>
      <c r="X844" s="42"/>
      <c r="Y844" s="43"/>
      <c r="Z844" s="44"/>
      <c r="AA844" s="44"/>
      <c r="AB844" s="43"/>
      <c r="AC844" s="450"/>
      <c r="AD844" s="43"/>
      <c r="AE844" s="43"/>
      <c r="AF844" s="43"/>
      <c r="AG844" s="43"/>
      <c r="AH844" s="43"/>
      <c r="AI844" s="43"/>
      <c r="AJ844" s="43"/>
      <c r="AK844" s="43"/>
      <c r="AL844" s="43"/>
      <c r="AM844" s="43"/>
      <c r="AN844" s="44"/>
      <c r="AO844" s="45"/>
      <c r="AP844" s="45"/>
      <c r="AQ844" s="20"/>
      <c r="AR844" s="23" t="s">
        <v>17</v>
      </c>
      <c r="AS844" s="1158">
        <f>AS832</f>
        <v>0.95</v>
      </c>
      <c r="AT844" s="1159"/>
      <c r="AU844" s="101">
        <f>ROUND(ROUND(ROUND(H839*P846,0)*V840,0)*AS844,0)</f>
        <v>159</v>
      </c>
      <c r="AV844" s="31"/>
    </row>
    <row r="845" spans="1:48" ht="17.100000000000001" customHeight="1" x14ac:dyDescent="0.15">
      <c r="A845" s="32">
        <v>43</v>
      </c>
      <c r="B845" s="33" t="s">
        <v>7846</v>
      </c>
      <c r="C845" s="34" t="s">
        <v>7847</v>
      </c>
      <c r="D845" s="422"/>
      <c r="E845" s="424"/>
      <c r="F845" s="29"/>
      <c r="G845" s="29"/>
      <c r="H845" s="20"/>
      <c r="K845" s="21"/>
      <c r="L845" s="1228"/>
      <c r="M845" s="1283"/>
      <c r="N845" s="1283"/>
      <c r="O845" s="1283"/>
      <c r="P845" s="1283"/>
      <c r="Q845" s="1283"/>
      <c r="R845" s="418"/>
      <c r="S845" s="419"/>
      <c r="T845" s="425"/>
      <c r="W845" s="449"/>
      <c r="X845" s="1271" t="s">
        <v>4824</v>
      </c>
      <c r="Y845" s="1202"/>
      <c r="Z845" s="1202"/>
      <c r="AA845" s="1202"/>
      <c r="AB845" s="1202"/>
      <c r="AC845" s="42" t="s">
        <v>4825</v>
      </c>
      <c r="AD845" s="99"/>
      <c r="AE845" s="99"/>
      <c r="AF845" s="99"/>
      <c r="AG845" s="99"/>
      <c r="AH845" s="99"/>
      <c r="AI845" s="43"/>
      <c r="AJ845" s="43"/>
      <c r="AK845" s="43"/>
      <c r="AL845" s="43"/>
      <c r="AM845" s="43"/>
      <c r="AN845" s="44" t="s">
        <v>17</v>
      </c>
      <c r="AO845" s="1157">
        <f>$AO$8</f>
        <v>0.7</v>
      </c>
      <c r="AP845" s="1157"/>
      <c r="AQ845" s="20"/>
      <c r="AR845" s="4"/>
      <c r="AS845" s="4"/>
      <c r="AT845" s="21"/>
      <c r="AU845" s="101">
        <f>ROUND(ROUND(ROUND(ROUND(H839*P846,0)*V840,0)*AO845,0)*AS844,0)</f>
        <v>111</v>
      </c>
      <c r="AV845" s="31"/>
    </row>
    <row r="846" spans="1:48" ht="17.100000000000001" customHeight="1" x14ac:dyDescent="0.15">
      <c r="A846" s="32">
        <v>43</v>
      </c>
      <c r="B846" s="33" t="s">
        <v>7848</v>
      </c>
      <c r="C846" s="34" t="s">
        <v>7849</v>
      </c>
      <c r="D846" s="426"/>
      <c r="E846" s="428"/>
      <c r="F846" s="57"/>
      <c r="G846" s="57"/>
      <c r="H846" s="24"/>
      <c r="I846" s="25"/>
      <c r="J846" s="25"/>
      <c r="K846" s="38"/>
      <c r="L846" s="420"/>
      <c r="M846" s="421"/>
      <c r="N846" s="421"/>
      <c r="O846" s="26" t="s">
        <v>17</v>
      </c>
      <c r="P846" s="1180">
        <f>$P$12</f>
        <v>0.96499999999999997</v>
      </c>
      <c r="Q846" s="1180"/>
      <c r="R846" s="454"/>
      <c r="S846" s="27"/>
      <c r="T846" s="28"/>
      <c r="U846" s="135"/>
      <c r="V846" s="233"/>
      <c r="W846" s="455"/>
      <c r="X846" s="1272"/>
      <c r="Y846" s="1273"/>
      <c r="Z846" s="1273"/>
      <c r="AA846" s="1273"/>
      <c r="AB846" s="1273"/>
      <c r="AC846" s="42" t="s">
        <v>4827</v>
      </c>
      <c r="AD846" s="99"/>
      <c r="AE846" s="99"/>
      <c r="AF846" s="99"/>
      <c r="AG846" s="99"/>
      <c r="AH846" s="99"/>
      <c r="AI846" s="43"/>
      <c r="AJ846" s="43"/>
      <c r="AK846" s="43"/>
      <c r="AL846" s="43"/>
      <c r="AM846" s="43"/>
      <c r="AN846" s="44" t="s">
        <v>17</v>
      </c>
      <c r="AO846" s="1157">
        <f>$AO$9</f>
        <v>0.5</v>
      </c>
      <c r="AP846" s="1157"/>
      <c r="AQ846" s="24"/>
      <c r="AR846" s="25"/>
      <c r="AS846" s="25"/>
      <c r="AT846" s="38"/>
      <c r="AU846" s="35">
        <f>ROUND(ROUND(ROUND(ROUND(H839*P846,0)*V840,0)*AO846,0)*AS844,0)</f>
        <v>80</v>
      </c>
      <c r="AV846" s="61"/>
    </row>
  </sheetData>
  <mergeCells count="1511">
    <mergeCell ref="L844:Q845"/>
    <mergeCell ref="AS844:AT844"/>
    <mergeCell ref="X845:AB846"/>
    <mergeCell ref="AO845:AP845"/>
    <mergeCell ref="P846:Q846"/>
    <mergeCell ref="AO846:AP846"/>
    <mergeCell ref="P840:Q840"/>
    <mergeCell ref="V840:W840"/>
    <mergeCell ref="AO840:AP840"/>
    <mergeCell ref="AQ841:AT842"/>
    <mergeCell ref="X842:AB843"/>
    <mergeCell ref="AO842:AP842"/>
    <mergeCell ref="AO843:AP843"/>
    <mergeCell ref="H835:K838"/>
    <mergeCell ref="R835:T840"/>
    <mergeCell ref="U835:W838"/>
    <mergeCell ref="X836:AB837"/>
    <mergeCell ref="AO836:AP836"/>
    <mergeCell ref="AO837:AP837"/>
    <mergeCell ref="L838:Q839"/>
    <mergeCell ref="H839:I839"/>
    <mergeCell ref="X839:AB840"/>
    <mergeCell ref="AO839:AP839"/>
    <mergeCell ref="AQ829:AT830"/>
    <mergeCell ref="X830:AB831"/>
    <mergeCell ref="AO830:AP830"/>
    <mergeCell ref="AO831:AP831"/>
    <mergeCell ref="L832:Q833"/>
    <mergeCell ref="AS832:AT832"/>
    <mergeCell ref="X833:AB834"/>
    <mergeCell ref="AO833:AP833"/>
    <mergeCell ref="P834:Q834"/>
    <mergeCell ref="AO834:AP834"/>
    <mergeCell ref="H823:K826"/>
    <mergeCell ref="X824:AB825"/>
    <mergeCell ref="AO824:AP824"/>
    <mergeCell ref="AO825:AP825"/>
    <mergeCell ref="L826:Q827"/>
    <mergeCell ref="H827:I827"/>
    <mergeCell ref="X827:AB828"/>
    <mergeCell ref="AO827:AP827"/>
    <mergeCell ref="P828:Q828"/>
    <mergeCell ref="AO828:AP828"/>
    <mergeCell ref="AQ817:AT818"/>
    <mergeCell ref="X818:AB819"/>
    <mergeCell ref="AO818:AP818"/>
    <mergeCell ref="AO819:AP819"/>
    <mergeCell ref="L820:Q821"/>
    <mergeCell ref="AS820:AT820"/>
    <mergeCell ref="X821:AB822"/>
    <mergeCell ref="AO821:AP821"/>
    <mergeCell ref="P822:Q822"/>
    <mergeCell ref="AO822:AP822"/>
    <mergeCell ref="H811:K814"/>
    <mergeCell ref="X812:AB813"/>
    <mergeCell ref="AO812:AP812"/>
    <mergeCell ref="AO813:AP813"/>
    <mergeCell ref="L814:Q815"/>
    <mergeCell ref="H815:I815"/>
    <mergeCell ref="X815:AB816"/>
    <mergeCell ref="AO815:AP815"/>
    <mergeCell ref="P816:Q816"/>
    <mergeCell ref="AO816:AP816"/>
    <mergeCell ref="L808:Q809"/>
    <mergeCell ref="AS808:AT808"/>
    <mergeCell ref="X809:AB810"/>
    <mergeCell ref="AO809:AP809"/>
    <mergeCell ref="P810:Q810"/>
    <mergeCell ref="AO810:AP810"/>
    <mergeCell ref="P804:Q804"/>
    <mergeCell ref="V804:W804"/>
    <mergeCell ref="AO804:AP804"/>
    <mergeCell ref="AQ805:AT806"/>
    <mergeCell ref="X806:AB807"/>
    <mergeCell ref="AO806:AP806"/>
    <mergeCell ref="AO807:AP807"/>
    <mergeCell ref="H799:K802"/>
    <mergeCell ref="R799:T804"/>
    <mergeCell ref="U799:W802"/>
    <mergeCell ref="X800:AB801"/>
    <mergeCell ref="AO800:AP800"/>
    <mergeCell ref="AO801:AP801"/>
    <mergeCell ref="L802:Q803"/>
    <mergeCell ref="H803:I803"/>
    <mergeCell ref="X803:AB804"/>
    <mergeCell ref="AO803:AP803"/>
    <mergeCell ref="AQ793:AT794"/>
    <mergeCell ref="X794:AB795"/>
    <mergeCell ref="AO794:AP794"/>
    <mergeCell ref="AO795:AP795"/>
    <mergeCell ref="L796:Q797"/>
    <mergeCell ref="AS796:AT796"/>
    <mergeCell ref="X797:AB798"/>
    <mergeCell ref="AO797:AP797"/>
    <mergeCell ref="P798:Q798"/>
    <mergeCell ref="AO798:AP798"/>
    <mergeCell ref="H787:K790"/>
    <mergeCell ref="X788:AB789"/>
    <mergeCell ref="AO788:AP788"/>
    <mergeCell ref="AO789:AP789"/>
    <mergeCell ref="L790:Q791"/>
    <mergeCell ref="H791:I791"/>
    <mergeCell ref="X791:AB792"/>
    <mergeCell ref="AO791:AP791"/>
    <mergeCell ref="P792:Q792"/>
    <mergeCell ref="AO792:AP792"/>
    <mergeCell ref="AQ781:AT782"/>
    <mergeCell ref="X782:AB783"/>
    <mergeCell ref="AO782:AP782"/>
    <mergeCell ref="AO783:AP783"/>
    <mergeCell ref="L784:Q785"/>
    <mergeCell ref="AS784:AT784"/>
    <mergeCell ref="X785:AB786"/>
    <mergeCell ref="AO785:AP785"/>
    <mergeCell ref="P786:Q786"/>
    <mergeCell ref="AO786:AP786"/>
    <mergeCell ref="H775:K778"/>
    <mergeCell ref="X776:AB777"/>
    <mergeCell ref="AO776:AP776"/>
    <mergeCell ref="AO777:AP777"/>
    <mergeCell ref="L778:Q779"/>
    <mergeCell ref="H779:I779"/>
    <mergeCell ref="X779:AB780"/>
    <mergeCell ref="AO779:AP779"/>
    <mergeCell ref="P780:Q780"/>
    <mergeCell ref="AO780:AP780"/>
    <mergeCell ref="AQ769:AT770"/>
    <mergeCell ref="X770:AB771"/>
    <mergeCell ref="AO770:AP770"/>
    <mergeCell ref="AO771:AP771"/>
    <mergeCell ref="L772:Q773"/>
    <mergeCell ref="AS772:AT772"/>
    <mergeCell ref="X773:AB774"/>
    <mergeCell ref="AO773:AP773"/>
    <mergeCell ref="P774:Q774"/>
    <mergeCell ref="AO774:AP774"/>
    <mergeCell ref="AO764:AP764"/>
    <mergeCell ref="AO765:AP765"/>
    <mergeCell ref="L766:Q767"/>
    <mergeCell ref="H767:I767"/>
    <mergeCell ref="X767:AB768"/>
    <mergeCell ref="AO767:AP767"/>
    <mergeCell ref="P768:Q768"/>
    <mergeCell ref="V768:W768"/>
    <mergeCell ref="AO768:AP768"/>
    <mergeCell ref="D763:E768"/>
    <mergeCell ref="F763:G768"/>
    <mergeCell ref="H763:K766"/>
    <mergeCell ref="R763:T768"/>
    <mergeCell ref="U763:W766"/>
    <mergeCell ref="X764:AB765"/>
    <mergeCell ref="L760:Q761"/>
    <mergeCell ref="AS760:AT760"/>
    <mergeCell ref="X761:AB762"/>
    <mergeCell ref="AO761:AP761"/>
    <mergeCell ref="P762:Q762"/>
    <mergeCell ref="AO762:AP762"/>
    <mergeCell ref="P756:Q756"/>
    <mergeCell ref="V756:W756"/>
    <mergeCell ref="AO756:AP756"/>
    <mergeCell ref="AQ757:AT758"/>
    <mergeCell ref="X758:AB759"/>
    <mergeCell ref="AO758:AP758"/>
    <mergeCell ref="AO759:AP759"/>
    <mergeCell ref="H751:K754"/>
    <mergeCell ref="R751:T756"/>
    <mergeCell ref="U751:W754"/>
    <mergeCell ref="X752:AB753"/>
    <mergeCell ref="AO752:AP752"/>
    <mergeCell ref="AO753:AP753"/>
    <mergeCell ref="L754:Q755"/>
    <mergeCell ref="H755:I755"/>
    <mergeCell ref="X755:AB756"/>
    <mergeCell ref="AO755:AP755"/>
    <mergeCell ref="AQ745:AT746"/>
    <mergeCell ref="X746:AB747"/>
    <mergeCell ref="AO746:AP746"/>
    <mergeCell ref="AO747:AP747"/>
    <mergeCell ref="L748:Q749"/>
    <mergeCell ref="AS748:AT748"/>
    <mergeCell ref="X749:AB750"/>
    <mergeCell ref="AO749:AP749"/>
    <mergeCell ref="P750:Q750"/>
    <mergeCell ref="AO750:AP750"/>
    <mergeCell ref="H739:K742"/>
    <mergeCell ref="X740:AB741"/>
    <mergeCell ref="AO740:AP740"/>
    <mergeCell ref="AO741:AP741"/>
    <mergeCell ref="L742:Q743"/>
    <mergeCell ref="H743:I743"/>
    <mergeCell ref="X743:AB744"/>
    <mergeCell ref="AO743:AP743"/>
    <mergeCell ref="P744:Q744"/>
    <mergeCell ref="AO744:AP744"/>
    <mergeCell ref="AQ733:AT734"/>
    <mergeCell ref="X734:AB735"/>
    <mergeCell ref="AO734:AP734"/>
    <mergeCell ref="AO735:AP735"/>
    <mergeCell ref="L736:Q737"/>
    <mergeCell ref="AS736:AT736"/>
    <mergeCell ref="X737:AB738"/>
    <mergeCell ref="AO737:AP737"/>
    <mergeCell ref="P738:Q738"/>
    <mergeCell ref="AO738:AP738"/>
    <mergeCell ref="H727:K730"/>
    <mergeCell ref="X728:AB729"/>
    <mergeCell ref="AO728:AP728"/>
    <mergeCell ref="AO729:AP729"/>
    <mergeCell ref="L730:Q731"/>
    <mergeCell ref="H731:I731"/>
    <mergeCell ref="X731:AB732"/>
    <mergeCell ref="AO731:AP731"/>
    <mergeCell ref="P732:Q732"/>
    <mergeCell ref="AO732:AP732"/>
    <mergeCell ref="L724:Q725"/>
    <mergeCell ref="AS724:AT724"/>
    <mergeCell ref="X725:AB726"/>
    <mergeCell ref="AO725:AP725"/>
    <mergeCell ref="P726:Q726"/>
    <mergeCell ref="AO726:AP726"/>
    <mergeCell ref="P720:Q720"/>
    <mergeCell ref="V720:W720"/>
    <mergeCell ref="AO720:AP720"/>
    <mergeCell ref="AQ721:AT722"/>
    <mergeCell ref="X722:AB723"/>
    <mergeCell ref="AO722:AP722"/>
    <mergeCell ref="AO723:AP723"/>
    <mergeCell ref="H715:K718"/>
    <mergeCell ref="R715:T720"/>
    <mergeCell ref="U715:W718"/>
    <mergeCell ref="X716:AB717"/>
    <mergeCell ref="AO716:AP716"/>
    <mergeCell ref="AO717:AP717"/>
    <mergeCell ref="L718:Q719"/>
    <mergeCell ref="H719:I719"/>
    <mergeCell ref="X719:AB720"/>
    <mergeCell ref="AO719:AP719"/>
    <mergeCell ref="AQ709:AT710"/>
    <mergeCell ref="X710:AB711"/>
    <mergeCell ref="AO710:AP710"/>
    <mergeCell ref="AO711:AP711"/>
    <mergeCell ref="L712:Q713"/>
    <mergeCell ref="AS712:AT712"/>
    <mergeCell ref="X713:AB714"/>
    <mergeCell ref="AO713:AP713"/>
    <mergeCell ref="P714:Q714"/>
    <mergeCell ref="AO714:AP714"/>
    <mergeCell ref="H703:K706"/>
    <mergeCell ref="X704:AB705"/>
    <mergeCell ref="AO704:AP704"/>
    <mergeCell ref="AO705:AP705"/>
    <mergeCell ref="L706:Q707"/>
    <mergeCell ref="H707:I707"/>
    <mergeCell ref="X707:AB708"/>
    <mergeCell ref="AO707:AP707"/>
    <mergeCell ref="P708:Q708"/>
    <mergeCell ref="AO708:AP708"/>
    <mergeCell ref="AQ697:AT698"/>
    <mergeCell ref="X698:AB699"/>
    <mergeCell ref="AO698:AP698"/>
    <mergeCell ref="AO699:AP699"/>
    <mergeCell ref="L700:Q701"/>
    <mergeCell ref="AS700:AT700"/>
    <mergeCell ref="X701:AB702"/>
    <mergeCell ref="AO701:AP701"/>
    <mergeCell ref="P702:Q702"/>
    <mergeCell ref="AO702:AP702"/>
    <mergeCell ref="H691:K694"/>
    <mergeCell ref="X692:AB693"/>
    <mergeCell ref="AO692:AP692"/>
    <mergeCell ref="AO693:AP693"/>
    <mergeCell ref="L694:Q695"/>
    <mergeCell ref="H695:I695"/>
    <mergeCell ref="X695:AB696"/>
    <mergeCell ref="AO695:AP695"/>
    <mergeCell ref="P696:Q696"/>
    <mergeCell ref="AO696:AP696"/>
    <mergeCell ref="AQ685:AT686"/>
    <mergeCell ref="X686:AB687"/>
    <mergeCell ref="AO686:AP686"/>
    <mergeCell ref="AO687:AP687"/>
    <mergeCell ref="L688:Q689"/>
    <mergeCell ref="AS688:AT688"/>
    <mergeCell ref="X689:AB690"/>
    <mergeCell ref="AO689:AP689"/>
    <mergeCell ref="P690:Q690"/>
    <mergeCell ref="AO690:AP690"/>
    <mergeCell ref="AO680:AP680"/>
    <mergeCell ref="AO681:AP681"/>
    <mergeCell ref="L682:Q683"/>
    <mergeCell ref="H683:I683"/>
    <mergeCell ref="X683:AB684"/>
    <mergeCell ref="AO683:AP683"/>
    <mergeCell ref="P684:Q684"/>
    <mergeCell ref="V684:W684"/>
    <mergeCell ref="AO684:AP684"/>
    <mergeCell ref="D679:E684"/>
    <mergeCell ref="F679:G684"/>
    <mergeCell ref="H679:K682"/>
    <mergeCell ref="R679:T684"/>
    <mergeCell ref="U679:W682"/>
    <mergeCell ref="X680:AB681"/>
    <mergeCell ref="L676:Q677"/>
    <mergeCell ref="AS676:AT676"/>
    <mergeCell ref="X677:AB678"/>
    <mergeCell ref="AO677:AP677"/>
    <mergeCell ref="P678:Q678"/>
    <mergeCell ref="AO678:AP678"/>
    <mergeCell ref="P672:Q672"/>
    <mergeCell ref="V672:W672"/>
    <mergeCell ref="AO672:AP672"/>
    <mergeCell ref="AQ673:AT674"/>
    <mergeCell ref="X674:AB675"/>
    <mergeCell ref="AO674:AP674"/>
    <mergeCell ref="AO675:AP675"/>
    <mergeCell ref="H667:K670"/>
    <mergeCell ref="R667:T672"/>
    <mergeCell ref="U667:W670"/>
    <mergeCell ref="X668:AB669"/>
    <mergeCell ref="AO668:AP668"/>
    <mergeCell ref="AO669:AP669"/>
    <mergeCell ref="L670:Q671"/>
    <mergeCell ref="H671:I671"/>
    <mergeCell ref="X671:AB672"/>
    <mergeCell ref="AO671:AP671"/>
    <mergeCell ref="AQ661:AT662"/>
    <mergeCell ref="X662:AB663"/>
    <mergeCell ref="AO662:AP662"/>
    <mergeCell ref="AO663:AP663"/>
    <mergeCell ref="L664:Q665"/>
    <mergeCell ref="AS664:AT664"/>
    <mergeCell ref="X665:AB666"/>
    <mergeCell ref="AO665:AP665"/>
    <mergeCell ref="P666:Q666"/>
    <mergeCell ref="AO666:AP666"/>
    <mergeCell ref="H655:K658"/>
    <mergeCell ref="X656:AB657"/>
    <mergeCell ref="AO656:AP656"/>
    <mergeCell ref="AO657:AP657"/>
    <mergeCell ref="L658:Q659"/>
    <mergeCell ref="H659:I659"/>
    <mergeCell ref="X659:AB660"/>
    <mergeCell ref="AO659:AP659"/>
    <mergeCell ref="P660:Q660"/>
    <mergeCell ref="AO660:AP660"/>
    <mergeCell ref="AQ649:AT650"/>
    <mergeCell ref="X650:AB651"/>
    <mergeCell ref="AO650:AP650"/>
    <mergeCell ref="AO651:AP651"/>
    <mergeCell ref="L652:Q653"/>
    <mergeCell ref="AS652:AT652"/>
    <mergeCell ref="X653:AB654"/>
    <mergeCell ref="AO653:AP653"/>
    <mergeCell ref="P654:Q654"/>
    <mergeCell ref="AO654:AP654"/>
    <mergeCell ref="H643:K646"/>
    <mergeCell ref="X644:AB645"/>
    <mergeCell ref="AO644:AP644"/>
    <mergeCell ref="AO645:AP645"/>
    <mergeCell ref="L646:Q647"/>
    <mergeCell ref="H647:I647"/>
    <mergeCell ref="X647:AB648"/>
    <mergeCell ref="AO647:AP647"/>
    <mergeCell ref="P648:Q648"/>
    <mergeCell ref="AO648:AP648"/>
    <mergeCell ref="L640:Q641"/>
    <mergeCell ref="AS640:AT640"/>
    <mergeCell ref="X641:AB642"/>
    <mergeCell ref="AO641:AP641"/>
    <mergeCell ref="P642:Q642"/>
    <mergeCell ref="AO642:AP642"/>
    <mergeCell ref="P636:Q636"/>
    <mergeCell ref="V636:W636"/>
    <mergeCell ref="AO636:AP636"/>
    <mergeCell ref="AQ637:AT638"/>
    <mergeCell ref="X638:AB639"/>
    <mergeCell ref="AO638:AP638"/>
    <mergeCell ref="AO639:AP639"/>
    <mergeCell ref="H631:K634"/>
    <mergeCell ref="R631:T636"/>
    <mergeCell ref="U631:W634"/>
    <mergeCell ref="X632:AB633"/>
    <mergeCell ref="AO632:AP632"/>
    <mergeCell ref="AO633:AP633"/>
    <mergeCell ref="L634:Q635"/>
    <mergeCell ref="H635:I635"/>
    <mergeCell ref="X635:AB636"/>
    <mergeCell ref="AO635:AP635"/>
    <mergeCell ref="AQ625:AT626"/>
    <mergeCell ref="X626:AB627"/>
    <mergeCell ref="AO626:AP626"/>
    <mergeCell ref="AO627:AP627"/>
    <mergeCell ref="L628:Q629"/>
    <mergeCell ref="AS628:AT628"/>
    <mergeCell ref="X629:AB630"/>
    <mergeCell ref="AO629:AP629"/>
    <mergeCell ref="P630:Q630"/>
    <mergeCell ref="AO630:AP630"/>
    <mergeCell ref="H619:K622"/>
    <mergeCell ref="X620:AB621"/>
    <mergeCell ref="AO620:AP620"/>
    <mergeCell ref="AO621:AP621"/>
    <mergeCell ref="L622:Q623"/>
    <mergeCell ref="H623:I623"/>
    <mergeCell ref="X623:AB624"/>
    <mergeCell ref="AO623:AP623"/>
    <mergeCell ref="P624:Q624"/>
    <mergeCell ref="AO624:AP624"/>
    <mergeCell ref="AQ613:AT614"/>
    <mergeCell ref="X614:AB615"/>
    <mergeCell ref="AO614:AP614"/>
    <mergeCell ref="AO615:AP615"/>
    <mergeCell ref="L616:Q617"/>
    <mergeCell ref="AS616:AT616"/>
    <mergeCell ref="X617:AB618"/>
    <mergeCell ref="AO617:AP617"/>
    <mergeCell ref="P618:Q618"/>
    <mergeCell ref="AO618:AP618"/>
    <mergeCell ref="H607:K610"/>
    <mergeCell ref="X608:AB609"/>
    <mergeCell ref="AO608:AP608"/>
    <mergeCell ref="AO609:AP609"/>
    <mergeCell ref="L610:Q611"/>
    <mergeCell ref="H611:I611"/>
    <mergeCell ref="X611:AB612"/>
    <mergeCell ref="AO611:AP611"/>
    <mergeCell ref="P612:Q612"/>
    <mergeCell ref="AO612:AP612"/>
    <mergeCell ref="AQ601:AT602"/>
    <mergeCell ref="X602:AB603"/>
    <mergeCell ref="AO602:AP602"/>
    <mergeCell ref="AO603:AP603"/>
    <mergeCell ref="L604:Q605"/>
    <mergeCell ref="AS604:AT604"/>
    <mergeCell ref="X605:AB606"/>
    <mergeCell ref="AO605:AP605"/>
    <mergeCell ref="P606:Q606"/>
    <mergeCell ref="AO606:AP606"/>
    <mergeCell ref="AO596:AP596"/>
    <mergeCell ref="AO597:AP597"/>
    <mergeCell ref="L598:Q599"/>
    <mergeCell ref="H599:I599"/>
    <mergeCell ref="X599:AB600"/>
    <mergeCell ref="AO599:AP599"/>
    <mergeCell ref="P600:Q600"/>
    <mergeCell ref="V600:W600"/>
    <mergeCell ref="AO600:AP600"/>
    <mergeCell ref="D595:E600"/>
    <mergeCell ref="F595:G600"/>
    <mergeCell ref="H595:K598"/>
    <mergeCell ref="R595:T600"/>
    <mergeCell ref="U595:W598"/>
    <mergeCell ref="X596:AB597"/>
    <mergeCell ref="L592:Q593"/>
    <mergeCell ref="AS592:AT592"/>
    <mergeCell ref="X593:AB594"/>
    <mergeCell ref="AO593:AP593"/>
    <mergeCell ref="P594:Q594"/>
    <mergeCell ref="AO594:AP594"/>
    <mergeCell ref="P588:Q588"/>
    <mergeCell ref="V588:W588"/>
    <mergeCell ref="AO588:AP588"/>
    <mergeCell ref="AQ589:AT590"/>
    <mergeCell ref="X590:AB591"/>
    <mergeCell ref="AO590:AP590"/>
    <mergeCell ref="AO591:AP591"/>
    <mergeCell ref="H583:K586"/>
    <mergeCell ref="R583:T588"/>
    <mergeCell ref="U583:W586"/>
    <mergeCell ref="X584:AB585"/>
    <mergeCell ref="AO584:AP584"/>
    <mergeCell ref="AO585:AP585"/>
    <mergeCell ref="L586:Q587"/>
    <mergeCell ref="H587:I587"/>
    <mergeCell ref="X587:AB588"/>
    <mergeCell ref="AO587:AP587"/>
    <mergeCell ref="AQ577:AT578"/>
    <mergeCell ref="X578:AB579"/>
    <mergeCell ref="AO578:AP578"/>
    <mergeCell ref="AO579:AP579"/>
    <mergeCell ref="L580:Q581"/>
    <mergeCell ref="AS580:AT580"/>
    <mergeCell ref="X581:AB582"/>
    <mergeCell ref="AO581:AP581"/>
    <mergeCell ref="P582:Q582"/>
    <mergeCell ref="AO582:AP582"/>
    <mergeCell ref="H571:K574"/>
    <mergeCell ref="X572:AB573"/>
    <mergeCell ref="AO572:AP572"/>
    <mergeCell ref="AO573:AP573"/>
    <mergeCell ref="L574:Q575"/>
    <mergeCell ref="H575:I575"/>
    <mergeCell ref="X575:AB576"/>
    <mergeCell ref="AO575:AP575"/>
    <mergeCell ref="P576:Q576"/>
    <mergeCell ref="AO576:AP576"/>
    <mergeCell ref="AQ565:AT566"/>
    <mergeCell ref="X566:AB567"/>
    <mergeCell ref="AO566:AP566"/>
    <mergeCell ref="AO567:AP567"/>
    <mergeCell ref="L568:Q569"/>
    <mergeCell ref="AS568:AT568"/>
    <mergeCell ref="X569:AB570"/>
    <mergeCell ref="AO569:AP569"/>
    <mergeCell ref="P570:Q570"/>
    <mergeCell ref="AO570:AP570"/>
    <mergeCell ref="H559:K562"/>
    <mergeCell ref="X560:AB561"/>
    <mergeCell ref="AO560:AP560"/>
    <mergeCell ref="AO561:AP561"/>
    <mergeCell ref="L562:Q563"/>
    <mergeCell ref="H563:I563"/>
    <mergeCell ref="X563:AB564"/>
    <mergeCell ref="AO563:AP563"/>
    <mergeCell ref="P564:Q564"/>
    <mergeCell ref="AO564:AP564"/>
    <mergeCell ref="L556:Q557"/>
    <mergeCell ref="AS556:AT556"/>
    <mergeCell ref="X557:AB558"/>
    <mergeCell ref="AO557:AP557"/>
    <mergeCell ref="P558:Q558"/>
    <mergeCell ref="AO558:AP558"/>
    <mergeCell ref="P552:Q552"/>
    <mergeCell ref="V552:W552"/>
    <mergeCell ref="AO552:AP552"/>
    <mergeCell ref="AQ553:AT554"/>
    <mergeCell ref="X554:AB555"/>
    <mergeCell ref="AO554:AP554"/>
    <mergeCell ref="AO555:AP555"/>
    <mergeCell ref="H547:K550"/>
    <mergeCell ref="R547:T552"/>
    <mergeCell ref="U547:W550"/>
    <mergeCell ref="X548:AB549"/>
    <mergeCell ref="AO548:AP548"/>
    <mergeCell ref="AO549:AP549"/>
    <mergeCell ref="L550:Q551"/>
    <mergeCell ref="H551:I551"/>
    <mergeCell ref="X551:AB552"/>
    <mergeCell ref="AO551:AP551"/>
    <mergeCell ref="AQ541:AT542"/>
    <mergeCell ref="X542:AB543"/>
    <mergeCell ref="AO542:AP542"/>
    <mergeCell ref="AO543:AP543"/>
    <mergeCell ref="L544:Q545"/>
    <mergeCell ref="AS544:AT544"/>
    <mergeCell ref="X545:AB546"/>
    <mergeCell ref="AO545:AP545"/>
    <mergeCell ref="P546:Q546"/>
    <mergeCell ref="AO546:AP546"/>
    <mergeCell ref="H535:K538"/>
    <mergeCell ref="X536:AB537"/>
    <mergeCell ref="AO536:AP536"/>
    <mergeCell ref="AO537:AP537"/>
    <mergeCell ref="L538:Q539"/>
    <mergeCell ref="H539:I539"/>
    <mergeCell ref="X539:AB540"/>
    <mergeCell ref="AO539:AP539"/>
    <mergeCell ref="P540:Q540"/>
    <mergeCell ref="AO540:AP540"/>
    <mergeCell ref="AQ529:AT530"/>
    <mergeCell ref="X530:AB531"/>
    <mergeCell ref="AO530:AP530"/>
    <mergeCell ref="AO531:AP531"/>
    <mergeCell ref="L532:Q533"/>
    <mergeCell ref="AS532:AT532"/>
    <mergeCell ref="X533:AB534"/>
    <mergeCell ref="AO533:AP533"/>
    <mergeCell ref="P534:Q534"/>
    <mergeCell ref="AO534:AP534"/>
    <mergeCell ref="H523:K526"/>
    <mergeCell ref="X524:AB525"/>
    <mergeCell ref="AO524:AP524"/>
    <mergeCell ref="AO525:AP525"/>
    <mergeCell ref="L526:Q527"/>
    <mergeCell ref="H527:I527"/>
    <mergeCell ref="X527:AB528"/>
    <mergeCell ref="AO527:AP527"/>
    <mergeCell ref="P528:Q528"/>
    <mergeCell ref="AO528:AP528"/>
    <mergeCell ref="AQ517:AT518"/>
    <mergeCell ref="X518:AB519"/>
    <mergeCell ref="AO518:AP518"/>
    <mergeCell ref="AO519:AP519"/>
    <mergeCell ref="L520:Q521"/>
    <mergeCell ref="AS520:AT520"/>
    <mergeCell ref="X521:AB522"/>
    <mergeCell ref="AO521:AP521"/>
    <mergeCell ref="P522:Q522"/>
    <mergeCell ref="AO522:AP522"/>
    <mergeCell ref="AO512:AP512"/>
    <mergeCell ref="AO513:AP513"/>
    <mergeCell ref="L514:Q515"/>
    <mergeCell ref="H515:I515"/>
    <mergeCell ref="X515:AB516"/>
    <mergeCell ref="AO515:AP515"/>
    <mergeCell ref="P516:Q516"/>
    <mergeCell ref="V516:W516"/>
    <mergeCell ref="AO516:AP516"/>
    <mergeCell ref="D511:E516"/>
    <mergeCell ref="F511:G516"/>
    <mergeCell ref="H511:K514"/>
    <mergeCell ref="R511:T516"/>
    <mergeCell ref="U511:W514"/>
    <mergeCell ref="X512:AB513"/>
    <mergeCell ref="L508:Q509"/>
    <mergeCell ref="AS508:AT508"/>
    <mergeCell ref="X509:AB510"/>
    <mergeCell ref="AO509:AP509"/>
    <mergeCell ref="P510:Q510"/>
    <mergeCell ref="AO510:AP510"/>
    <mergeCell ref="P504:Q504"/>
    <mergeCell ref="V504:W504"/>
    <mergeCell ref="AO504:AP504"/>
    <mergeCell ref="AQ505:AT506"/>
    <mergeCell ref="X506:AB507"/>
    <mergeCell ref="AO506:AP506"/>
    <mergeCell ref="AO507:AP507"/>
    <mergeCell ref="H499:K502"/>
    <mergeCell ref="R499:T504"/>
    <mergeCell ref="U499:W502"/>
    <mergeCell ref="X500:AB501"/>
    <mergeCell ref="AO500:AP500"/>
    <mergeCell ref="AO501:AP501"/>
    <mergeCell ref="L502:Q503"/>
    <mergeCell ref="H503:I503"/>
    <mergeCell ref="X503:AB504"/>
    <mergeCell ref="AO503:AP503"/>
    <mergeCell ref="AQ493:AT494"/>
    <mergeCell ref="X494:AB495"/>
    <mergeCell ref="AO494:AP494"/>
    <mergeCell ref="AO495:AP495"/>
    <mergeCell ref="L496:Q497"/>
    <mergeCell ref="AS496:AT496"/>
    <mergeCell ref="X497:AB498"/>
    <mergeCell ref="AO497:AP497"/>
    <mergeCell ref="P498:Q498"/>
    <mergeCell ref="AO498:AP498"/>
    <mergeCell ref="H487:K490"/>
    <mergeCell ref="X488:AB489"/>
    <mergeCell ref="AO488:AP488"/>
    <mergeCell ref="AO489:AP489"/>
    <mergeCell ref="L490:Q491"/>
    <mergeCell ref="H491:I491"/>
    <mergeCell ref="X491:AB492"/>
    <mergeCell ref="AO491:AP491"/>
    <mergeCell ref="P492:Q492"/>
    <mergeCell ref="AO492:AP492"/>
    <mergeCell ref="AQ481:AT482"/>
    <mergeCell ref="X482:AB483"/>
    <mergeCell ref="AO482:AP482"/>
    <mergeCell ref="AO483:AP483"/>
    <mergeCell ref="L484:Q485"/>
    <mergeCell ref="AS484:AT484"/>
    <mergeCell ref="X485:AB486"/>
    <mergeCell ref="AO485:AP485"/>
    <mergeCell ref="P486:Q486"/>
    <mergeCell ref="AO486:AP486"/>
    <mergeCell ref="H475:K478"/>
    <mergeCell ref="X476:AB477"/>
    <mergeCell ref="AO476:AP476"/>
    <mergeCell ref="AO477:AP477"/>
    <mergeCell ref="L478:Q479"/>
    <mergeCell ref="H479:I479"/>
    <mergeCell ref="X479:AB480"/>
    <mergeCell ref="AO479:AP479"/>
    <mergeCell ref="P480:Q480"/>
    <mergeCell ref="AO480:AP480"/>
    <mergeCell ref="L472:Q473"/>
    <mergeCell ref="AS472:AT472"/>
    <mergeCell ref="X473:AB474"/>
    <mergeCell ref="AO473:AP473"/>
    <mergeCell ref="P474:Q474"/>
    <mergeCell ref="AO474:AP474"/>
    <mergeCell ref="P468:Q468"/>
    <mergeCell ref="V468:W468"/>
    <mergeCell ref="AO468:AP468"/>
    <mergeCell ref="AQ469:AT470"/>
    <mergeCell ref="X470:AB471"/>
    <mergeCell ref="AO470:AP470"/>
    <mergeCell ref="AO471:AP471"/>
    <mergeCell ref="H463:K466"/>
    <mergeCell ref="R463:T468"/>
    <mergeCell ref="U463:W466"/>
    <mergeCell ref="X464:AB465"/>
    <mergeCell ref="AO464:AP464"/>
    <mergeCell ref="AO465:AP465"/>
    <mergeCell ref="L466:Q467"/>
    <mergeCell ref="H467:I467"/>
    <mergeCell ref="X467:AB468"/>
    <mergeCell ref="AO467:AP467"/>
    <mergeCell ref="AQ457:AT458"/>
    <mergeCell ref="X458:AB459"/>
    <mergeCell ref="AO458:AP458"/>
    <mergeCell ref="AO459:AP459"/>
    <mergeCell ref="L460:Q461"/>
    <mergeCell ref="AS460:AT460"/>
    <mergeCell ref="X461:AB462"/>
    <mergeCell ref="AO461:AP461"/>
    <mergeCell ref="P462:Q462"/>
    <mergeCell ref="AO462:AP462"/>
    <mergeCell ref="H451:K454"/>
    <mergeCell ref="X452:AB453"/>
    <mergeCell ref="AO452:AP452"/>
    <mergeCell ref="AO453:AP453"/>
    <mergeCell ref="L454:Q455"/>
    <mergeCell ref="H455:I455"/>
    <mergeCell ref="X455:AB456"/>
    <mergeCell ref="AO455:AP455"/>
    <mergeCell ref="P456:Q456"/>
    <mergeCell ref="AO456:AP456"/>
    <mergeCell ref="AQ445:AT446"/>
    <mergeCell ref="X446:AB447"/>
    <mergeCell ref="AO446:AP446"/>
    <mergeCell ref="AO447:AP447"/>
    <mergeCell ref="L448:Q449"/>
    <mergeCell ref="AS448:AT448"/>
    <mergeCell ref="X449:AB450"/>
    <mergeCell ref="AO449:AP449"/>
    <mergeCell ref="P450:Q450"/>
    <mergeCell ref="AO450:AP450"/>
    <mergeCell ref="H439:K442"/>
    <mergeCell ref="X440:AB441"/>
    <mergeCell ref="AO440:AP440"/>
    <mergeCell ref="AO441:AP441"/>
    <mergeCell ref="L442:Q443"/>
    <mergeCell ref="H443:I443"/>
    <mergeCell ref="X443:AB444"/>
    <mergeCell ref="AO443:AP443"/>
    <mergeCell ref="P444:Q444"/>
    <mergeCell ref="AO444:AP444"/>
    <mergeCell ref="AQ433:AT434"/>
    <mergeCell ref="X434:AB435"/>
    <mergeCell ref="AO434:AP434"/>
    <mergeCell ref="AO435:AP435"/>
    <mergeCell ref="L436:Q437"/>
    <mergeCell ref="AS436:AT436"/>
    <mergeCell ref="X437:AB438"/>
    <mergeCell ref="AO437:AP437"/>
    <mergeCell ref="P438:Q438"/>
    <mergeCell ref="AO438:AP438"/>
    <mergeCell ref="AO428:AP428"/>
    <mergeCell ref="AO429:AP429"/>
    <mergeCell ref="L430:Q431"/>
    <mergeCell ref="H431:I431"/>
    <mergeCell ref="X431:AB432"/>
    <mergeCell ref="AO431:AP431"/>
    <mergeCell ref="P432:Q432"/>
    <mergeCell ref="V432:W432"/>
    <mergeCell ref="AO432:AP432"/>
    <mergeCell ref="D427:E432"/>
    <mergeCell ref="F427:G432"/>
    <mergeCell ref="H427:K430"/>
    <mergeCell ref="R427:T432"/>
    <mergeCell ref="U427:W430"/>
    <mergeCell ref="X428:AB429"/>
    <mergeCell ref="L424:Q425"/>
    <mergeCell ref="AS424:AT424"/>
    <mergeCell ref="X425:AB426"/>
    <mergeCell ref="AO425:AP425"/>
    <mergeCell ref="P426:Q426"/>
    <mergeCell ref="AO426:AP426"/>
    <mergeCell ref="P420:Q420"/>
    <mergeCell ref="V420:W420"/>
    <mergeCell ref="AO420:AP420"/>
    <mergeCell ref="AQ421:AT422"/>
    <mergeCell ref="X422:AB423"/>
    <mergeCell ref="AO422:AP422"/>
    <mergeCell ref="AO423:AP423"/>
    <mergeCell ref="H415:K418"/>
    <mergeCell ref="R415:T420"/>
    <mergeCell ref="U415:W418"/>
    <mergeCell ref="X416:AB417"/>
    <mergeCell ref="AO416:AP416"/>
    <mergeCell ref="AO417:AP417"/>
    <mergeCell ref="L418:Q419"/>
    <mergeCell ref="H419:I419"/>
    <mergeCell ref="X419:AB420"/>
    <mergeCell ref="AO419:AP419"/>
    <mergeCell ref="AQ409:AT410"/>
    <mergeCell ref="X410:AB411"/>
    <mergeCell ref="AO410:AP410"/>
    <mergeCell ref="AO411:AP411"/>
    <mergeCell ref="L412:Q413"/>
    <mergeCell ref="AS412:AT412"/>
    <mergeCell ref="X413:AB414"/>
    <mergeCell ref="AO413:AP413"/>
    <mergeCell ref="P414:Q414"/>
    <mergeCell ref="AO414:AP414"/>
    <mergeCell ref="H403:K406"/>
    <mergeCell ref="X404:AB405"/>
    <mergeCell ref="AO404:AP404"/>
    <mergeCell ref="AO405:AP405"/>
    <mergeCell ref="L406:Q407"/>
    <mergeCell ref="H407:I407"/>
    <mergeCell ref="X407:AB408"/>
    <mergeCell ref="AO407:AP407"/>
    <mergeCell ref="P408:Q408"/>
    <mergeCell ref="AO408:AP408"/>
    <mergeCell ref="AQ397:AT398"/>
    <mergeCell ref="X398:AB399"/>
    <mergeCell ref="AO398:AP398"/>
    <mergeCell ref="AO399:AP399"/>
    <mergeCell ref="L400:Q401"/>
    <mergeCell ref="AS400:AT400"/>
    <mergeCell ref="X401:AB402"/>
    <mergeCell ref="AO401:AP401"/>
    <mergeCell ref="P402:Q402"/>
    <mergeCell ref="AO402:AP402"/>
    <mergeCell ref="H391:K394"/>
    <mergeCell ref="X392:AB393"/>
    <mergeCell ref="AO392:AP392"/>
    <mergeCell ref="AO393:AP393"/>
    <mergeCell ref="L394:Q395"/>
    <mergeCell ref="H395:I395"/>
    <mergeCell ref="X395:AB396"/>
    <mergeCell ref="AO395:AP395"/>
    <mergeCell ref="P396:Q396"/>
    <mergeCell ref="AO396:AP396"/>
    <mergeCell ref="L388:Q389"/>
    <mergeCell ref="AS388:AT388"/>
    <mergeCell ref="X389:AB390"/>
    <mergeCell ref="AO389:AP389"/>
    <mergeCell ref="P390:Q390"/>
    <mergeCell ref="AO390:AP390"/>
    <mergeCell ref="P384:Q384"/>
    <mergeCell ref="V384:W384"/>
    <mergeCell ref="AO384:AP384"/>
    <mergeCell ref="AQ385:AT386"/>
    <mergeCell ref="X386:AB387"/>
    <mergeCell ref="AO386:AP386"/>
    <mergeCell ref="AO387:AP387"/>
    <mergeCell ref="H379:K382"/>
    <mergeCell ref="R379:T384"/>
    <mergeCell ref="U379:W382"/>
    <mergeCell ref="X380:AB381"/>
    <mergeCell ref="AO380:AP380"/>
    <mergeCell ref="AO381:AP381"/>
    <mergeCell ref="L382:Q383"/>
    <mergeCell ref="H383:I383"/>
    <mergeCell ref="X383:AB384"/>
    <mergeCell ref="AO383:AP383"/>
    <mergeCell ref="AQ373:AT374"/>
    <mergeCell ref="X374:AB375"/>
    <mergeCell ref="AO374:AP374"/>
    <mergeCell ref="AO375:AP375"/>
    <mergeCell ref="L376:Q377"/>
    <mergeCell ref="AS376:AT376"/>
    <mergeCell ref="X377:AB378"/>
    <mergeCell ref="AO377:AP377"/>
    <mergeCell ref="P378:Q378"/>
    <mergeCell ref="AO378:AP378"/>
    <mergeCell ref="H367:K370"/>
    <mergeCell ref="X368:AB369"/>
    <mergeCell ref="AO368:AP368"/>
    <mergeCell ref="AO369:AP369"/>
    <mergeCell ref="L370:Q371"/>
    <mergeCell ref="H371:I371"/>
    <mergeCell ref="X371:AB372"/>
    <mergeCell ref="AO371:AP371"/>
    <mergeCell ref="P372:Q372"/>
    <mergeCell ref="AO372:AP372"/>
    <mergeCell ref="AQ361:AT362"/>
    <mergeCell ref="X362:AB363"/>
    <mergeCell ref="AO362:AP362"/>
    <mergeCell ref="AO363:AP363"/>
    <mergeCell ref="L364:Q365"/>
    <mergeCell ref="AS364:AT364"/>
    <mergeCell ref="X365:AB366"/>
    <mergeCell ref="AO365:AP365"/>
    <mergeCell ref="P366:Q366"/>
    <mergeCell ref="AO366:AP366"/>
    <mergeCell ref="H355:K358"/>
    <mergeCell ref="X356:AB357"/>
    <mergeCell ref="AO356:AP356"/>
    <mergeCell ref="AO357:AP357"/>
    <mergeCell ref="L358:Q359"/>
    <mergeCell ref="H359:I359"/>
    <mergeCell ref="X359:AB360"/>
    <mergeCell ref="AO359:AP359"/>
    <mergeCell ref="P360:Q360"/>
    <mergeCell ref="AO360:AP360"/>
    <mergeCell ref="AQ349:AT350"/>
    <mergeCell ref="X350:AB351"/>
    <mergeCell ref="AO350:AP350"/>
    <mergeCell ref="AO351:AP351"/>
    <mergeCell ref="L352:Q353"/>
    <mergeCell ref="AS352:AT352"/>
    <mergeCell ref="X353:AB354"/>
    <mergeCell ref="AO353:AP353"/>
    <mergeCell ref="P354:Q354"/>
    <mergeCell ref="AO354:AP354"/>
    <mergeCell ref="AO344:AP344"/>
    <mergeCell ref="AO345:AP345"/>
    <mergeCell ref="L346:Q347"/>
    <mergeCell ref="H347:I347"/>
    <mergeCell ref="X347:AB348"/>
    <mergeCell ref="AO347:AP347"/>
    <mergeCell ref="P348:Q348"/>
    <mergeCell ref="V348:W348"/>
    <mergeCell ref="AO348:AP348"/>
    <mergeCell ref="D343:E348"/>
    <mergeCell ref="F343:G348"/>
    <mergeCell ref="H343:K346"/>
    <mergeCell ref="R343:T348"/>
    <mergeCell ref="U343:W346"/>
    <mergeCell ref="X344:AB345"/>
    <mergeCell ref="L340:Q341"/>
    <mergeCell ref="AS340:AT340"/>
    <mergeCell ref="X341:AB342"/>
    <mergeCell ref="AO341:AP341"/>
    <mergeCell ref="P342:Q342"/>
    <mergeCell ref="AO342:AP342"/>
    <mergeCell ref="P336:Q336"/>
    <mergeCell ref="V336:W336"/>
    <mergeCell ref="AO336:AP336"/>
    <mergeCell ref="AQ337:AT338"/>
    <mergeCell ref="X338:AB339"/>
    <mergeCell ref="AO338:AP338"/>
    <mergeCell ref="AO339:AP339"/>
    <mergeCell ref="H331:K334"/>
    <mergeCell ref="R331:T336"/>
    <mergeCell ref="U331:W334"/>
    <mergeCell ref="X332:AB333"/>
    <mergeCell ref="AO332:AP332"/>
    <mergeCell ref="AO333:AP333"/>
    <mergeCell ref="L334:Q335"/>
    <mergeCell ref="H335:I335"/>
    <mergeCell ref="X335:AB336"/>
    <mergeCell ref="AO335:AP335"/>
    <mergeCell ref="AQ325:AT326"/>
    <mergeCell ref="X326:AB327"/>
    <mergeCell ref="AO326:AP326"/>
    <mergeCell ref="AO327:AP327"/>
    <mergeCell ref="L328:Q329"/>
    <mergeCell ref="AS328:AT328"/>
    <mergeCell ref="X329:AB330"/>
    <mergeCell ref="AO329:AP329"/>
    <mergeCell ref="P330:Q330"/>
    <mergeCell ref="AO330:AP330"/>
    <mergeCell ref="H319:K322"/>
    <mergeCell ref="X320:AB321"/>
    <mergeCell ref="AO320:AP320"/>
    <mergeCell ref="AO321:AP321"/>
    <mergeCell ref="L322:Q323"/>
    <mergeCell ref="H323:I323"/>
    <mergeCell ref="X323:AB324"/>
    <mergeCell ref="AO323:AP323"/>
    <mergeCell ref="P324:Q324"/>
    <mergeCell ref="AO324:AP324"/>
    <mergeCell ref="AQ313:AT314"/>
    <mergeCell ref="X314:AB315"/>
    <mergeCell ref="AO314:AP314"/>
    <mergeCell ref="AO315:AP315"/>
    <mergeCell ref="L316:Q317"/>
    <mergeCell ref="AS316:AT316"/>
    <mergeCell ref="X317:AB318"/>
    <mergeCell ref="AO317:AP317"/>
    <mergeCell ref="P318:Q318"/>
    <mergeCell ref="AO318:AP318"/>
    <mergeCell ref="H307:K310"/>
    <mergeCell ref="X308:AB309"/>
    <mergeCell ref="AO308:AP308"/>
    <mergeCell ref="AO309:AP309"/>
    <mergeCell ref="L310:Q311"/>
    <mergeCell ref="H311:I311"/>
    <mergeCell ref="X311:AB312"/>
    <mergeCell ref="AO311:AP311"/>
    <mergeCell ref="P312:Q312"/>
    <mergeCell ref="AO312:AP312"/>
    <mergeCell ref="L304:Q305"/>
    <mergeCell ref="AS304:AT304"/>
    <mergeCell ref="X305:AB306"/>
    <mergeCell ref="AO305:AP305"/>
    <mergeCell ref="P306:Q306"/>
    <mergeCell ref="AO306:AP306"/>
    <mergeCell ref="P300:Q300"/>
    <mergeCell ref="V300:W300"/>
    <mergeCell ref="AO300:AP300"/>
    <mergeCell ref="AQ301:AT302"/>
    <mergeCell ref="X302:AB303"/>
    <mergeCell ref="AO302:AP302"/>
    <mergeCell ref="AO303:AP303"/>
    <mergeCell ref="H295:K298"/>
    <mergeCell ref="R295:T300"/>
    <mergeCell ref="U295:W298"/>
    <mergeCell ref="X296:AB297"/>
    <mergeCell ref="AO296:AP296"/>
    <mergeCell ref="AO297:AP297"/>
    <mergeCell ref="L298:Q299"/>
    <mergeCell ref="H299:I299"/>
    <mergeCell ref="X299:AB300"/>
    <mergeCell ref="AO299:AP299"/>
    <mergeCell ref="AQ289:AT290"/>
    <mergeCell ref="X290:AB291"/>
    <mergeCell ref="AO290:AP290"/>
    <mergeCell ref="AO291:AP291"/>
    <mergeCell ref="L292:Q293"/>
    <mergeCell ref="AS292:AT292"/>
    <mergeCell ref="X293:AB294"/>
    <mergeCell ref="AO293:AP293"/>
    <mergeCell ref="P294:Q294"/>
    <mergeCell ref="AO294:AP294"/>
    <mergeCell ref="H283:K286"/>
    <mergeCell ref="X284:AB285"/>
    <mergeCell ref="AO284:AP284"/>
    <mergeCell ref="AO285:AP285"/>
    <mergeCell ref="L286:Q287"/>
    <mergeCell ref="H287:I287"/>
    <mergeCell ref="X287:AB288"/>
    <mergeCell ref="AO287:AP287"/>
    <mergeCell ref="P288:Q288"/>
    <mergeCell ref="AO288:AP288"/>
    <mergeCell ref="AQ277:AT278"/>
    <mergeCell ref="X278:AB279"/>
    <mergeCell ref="AO278:AP278"/>
    <mergeCell ref="AO279:AP279"/>
    <mergeCell ref="L280:Q281"/>
    <mergeCell ref="AS280:AT280"/>
    <mergeCell ref="X281:AB282"/>
    <mergeCell ref="AO281:AP281"/>
    <mergeCell ref="P282:Q282"/>
    <mergeCell ref="AO282:AP282"/>
    <mergeCell ref="H271:K274"/>
    <mergeCell ref="X272:AB273"/>
    <mergeCell ref="AO272:AP272"/>
    <mergeCell ref="AO273:AP273"/>
    <mergeCell ref="L274:Q275"/>
    <mergeCell ref="H275:I275"/>
    <mergeCell ref="X275:AB276"/>
    <mergeCell ref="AO275:AP275"/>
    <mergeCell ref="P276:Q276"/>
    <mergeCell ref="AO276:AP276"/>
    <mergeCell ref="AQ265:AT266"/>
    <mergeCell ref="X266:AB267"/>
    <mergeCell ref="AO266:AP266"/>
    <mergeCell ref="AO267:AP267"/>
    <mergeCell ref="L268:Q269"/>
    <mergeCell ref="AS268:AT268"/>
    <mergeCell ref="X269:AB270"/>
    <mergeCell ref="AO269:AP269"/>
    <mergeCell ref="P270:Q270"/>
    <mergeCell ref="AO270:AP270"/>
    <mergeCell ref="AO260:AP260"/>
    <mergeCell ref="AO261:AP261"/>
    <mergeCell ref="L262:Q263"/>
    <mergeCell ref="H263:I263"/>
    <mergeCell ref="X263:AB264"/>
    <mergeCell ref="AO263:AP263"/>
    <mergeCell ref="P264:Q264"/>
    <mergeCell ref="V264:W264"/>
    <mergeCell ref="AO264:AP264"/>
    <mergeCell ref="D259:E264"/>
    <mergeCell ref="F259:G264"/>
    <mergeCell ref="H259:K262"/>
    <mergeCell ref="R259:T264"/>
    <mergeCell ref="U259:W262"/>
    <mergeCell ref="X260:AB261"/>
    <mergeCell ref="L256:Q257"/>
    <mergeCell ref="AS256:AT256"/>
    <mergeCell ref="X257:AB258"/>
    <mergeCell ref="AO257:AP257"/>
    <mergeCell ref="P258:Q258"/>
    <mergeCell ref="AO258:AP258"/>
    <mergeCell ref="P252:Q252"/>
    <mergeCell ref="V252:W252"/>
    <mergeCell ref="AO252:AP252"/>
    <mergeCell ref="AQ253:AT254"/>
    <mergeCell ref="X254:AB255"/>
    <mergeCell ref="AO254:AP254"/>
    <mergeCell ref="AO255:AP255"/>
    <mergeCell ref="H247:K250"/>
    <mergeCell ref="R247:T252"/>
    <mergeCell ref="U247:W250"/>
    <mergeCell ref="X248:AB249"/>
    <mergeCell ref="AO248:AP248"/>
    <mergeCell ref="AO249:AP249"/>
    <mergeCell ref="L250:Q251"/>
    <mergeCell ref="H251:I251"/>
    <mergeCell ref="X251:AB252"/>
    <mergeCell ref="AO251:AP251"/>
    <mergeCell ref="AQ241:AT242"/>
    <mergeCell ref="X242:AB243"/>
    <mergeCell ref="AO242:AP242"/>
    <mergeCell ref="AO243:AP243"/>
    <mergeCell ref="L244:Q245"/>
    <mergeCell ref="AS244:AT244"/>
    <mergeCell ref="X245:AB246"/>
    <mergeCell ref="AO245:AP245"/>
    <mergeCell ref="P246:Q246"/>
    <mergeCell ref="AO246:AP246"/>
    <mergeCell ref="H235:K238"/>
    <mergeCell ref="X236:AB237"/>
    <mergeCell ref="AO236:AP236"/>
    <mergeCell ref="AO237:AP237"/>
    <mergeCell ref="L238:Q239"/>
    <mergeCell ref="H239:I239"/>
    <mergeCell ref="X239:AB240"/>
    <mergeCell ref="AO239:AP239"/>
    <mergeCell ref="P240:Q240"/>
    <mergeCell ref="AO240:AP240"/>
    <mergeCell ref="AQ229:AT230"/>
    <mergeCell ref="X230:AB231"/>
    <mergeCell ref="AO230:AP230"/>
    <mergeCell ref="AO231:AP231"/>
    <mergeCell ref="L232:Q233"/>
    <mergeCell ref="AS232:AT232"/>
    <mergeCell ref="X233:AB234"/>
    <mergeCell ref="AO233:AP233"/>
    <mergeCell ref="P234:Q234"/>
    <mergeCell ref="AO234:AP234"/>
    <mergeCell ref="H223:K226"/>
    <mergeCell ref="X224:AB225"/>
    <mergeCell ref="AO224:AP224"/>
    <mergeCell ref="AO225:AP225"/>
    <mergeCell ref="L226:Q227"/>
    <mergeCell ref="H227:I227"/>
    <mergeCell ref="X227:AB228"/>
    <mergeCell ref="AO227:AP227"/>
    <mergeCell ref="P228:Q228"/>
    <mergeCell ref="AO228:AP228"/>
    <mergeCell ref="L220:Q221"/>
    <mergeCell ref="AS220:AT220"/>
    <mergeCell ref="X221:AB222"/>
    <mergeCell ref="AO221:AP221"/>
    <mergeCell ref="P222:Q222"/>
    <mergeCell ref="AO222:AP222"/>
    <mergeCell ref="P216:Q216"/>
    <mergeCell ref="V216:W216"/>
    <mergeCell ref="AO216:AP216"/>
    <mergeCell ref="AQ217:AT218"/>
    <mergeCell ref="X218:AB219"/>
    <mergeCell ref="AO218:AP218"/>
    <mergeCell ref="AO219:AP219"/>
    <mergeCell ref="H211:K214"/>
    <mergeCell ref="R211:T216"/>
    <mergeCell ref="U211:W214"/>
    <mergeCell ref="X212:AB213"/>
    <mergeCell ref="AO212:AP212"/>
    <mergeCell ref="AO213:AP213"/>
    <mergeCell ref="L214:Q215"/>
    <mergeCell ref="H215:I215"/>
    <mergeCell ref="X215:AB216"/>
    <mergeCell ref="AO215:AP215"/>
    <mergeCell ref="AQ205:AT206"/>
    <mergeCell ref="X206:AB207"/>
    <mergeCell ref="AO206:AP206"/>
    <mergeCell ref="AO207:AP207"/>
    <mergeCell ref="L208:Q209"/>
    <mergeCell ref="AS208:AT208"/>
    <mergeCell ref="X209:AB210"/>
    <mergeCell ref="AO209:AP209"/>
    <mergeCell ref="P210:Q210"/>
    <mergeCell ref="AO210:AP210"/>
    <mergeCell ref="H199:K202"/>
    <mergeCell ref="X200:AB201"/>
    <mergeCell ref="AO200:AP200"/>
    <mergeCell ref="AO201:AP201"/>
    <mergeCell ref="L202:Q203"/>
    <mergeCell ref="H203:I203"/>
    <mergeCell ref="X203:AB204"/>
    <mergeCell ref="AO203:AP203"/>
    <mergeCell ref="P204:Q204"/>
    <mergeCell ref="AO204:AP204"/>
    <mergeCell ref="AQ193:AT194"/>
    <mergeCell ref="X194:AB195"/>
    <mergeCell ref="AO194:AP194"/>
    <mergeCell ref="AO195:AP195"/>
    <mergeCell ref="L196:Q197"/>
    <mergeCell ref="AS196:AT196"/>
    <mergeCell ref="X197:AB198"/>
    <mergeCell ref="AO197:AP197"/>
    <mergeCell ref="P198:Q198"/>
    <mergeCell ref="AO198:AP198"/>
    <mergeCell ref="H187:K190"/>
    <mergeCell ref="X188:AB189"/>
    <mergeCell ref="AO188:AP188"/>
    <mergeCell ref="AO189:AP189"/>
    <mergeCell ref="L190:Q191"/>
    <mergeCell ref="H191:I191"/>
    <mergeCell ref="X191:AB192"/>
    <mergeCell ref="AO191:AP191"/>
    <mergeCell ref="P192:Q192"/>
    <mergeCell ref="AO192:AP192"/>
    <mergeCell ref="AQ181:AT182"/>
    <mergeCell ref="X182:AB183"/>
    <mergeCell ref="AO182:AP182"/>
    <mergeCell ref="AO183:AP183"/>
    <mergeCell ref="L184:Q185"/>
    <mergeCell ref="AS184:AT184"/>
    <mergeCell ref="X185:AB186"/>
    <mergeCell ref="AO185:AP185"/>
    <mergeCell ref="P186:Q186"/>
    <mergeCell ref="AO186:AP186"/>
    <mergeCell ref="AO176:AP176"/>
    <mergeCell ref="AO177:AP177"/>
    <mergeCell ref="L178:Q179"/>
    <mergeCell ref="H179:I179"/>
    <mergeCell ref="X179:AB180"/>
    <mergeCell ref="AO179:AP179"/>
    <mergeCell ref="P180:Q180"/>
    <mergeCell ref="V180:W180"/>
    <mergeCell ref="AO180:AP180"/>
    <mergeCell ref="D175:E180"/>
    <mergeCell ref="F175:G180"/>
    <mergeCell ref="H175:K178"/>
    <mergeCell ref="R175:T180"/>
    <mergeCell ref="U175:W178"/>
    <mergeCell ref="X176:AB177"/>
    <mergeCell ref="L172:Q173"/>
    <mergeCell ref="AS172:AT172"/>
    <mergeCell ref="X173:AB174"/>
    <mergeCell ref="AO173:AP173"/>
    <mergeCell ref="P174:Q174"/>
    <mergeCell ref="AO174:AP174"/>
    <mergeCell ref="P168:Q168"/>
    <mergeCell ref="V168:W168"/>
    <mergeCell ref="AO168:AP168"/>
    <mergeCell ref="AQ169:AT170"/>
    <mergeCell ref="X170:AB171"/>
    <mergeCell ref="AO170:AP170"/>
    <mergeCell ref="AO171:AP171"/>
    <mergeCell ref="H163:K166"/>
    <mergeCell ref="R163:T168"/>
    <mergeCell ref="U163:W166"/>
    <mergeCell ref="X164:AB165"/>
    <mergeCell ref="AO164:AP164"/>
    <mergeCell ref="AO165:AP165"/>
    <mergeCell ref="L166:Q167"/>
    <mergeCell ref="H167:I167"/>
    <mergeCell ref="X167:AB168"/>
    <mergeCell ref="AO167:AP167"/>
    <mergeCell ref="AQ157:AT158"/>
    <mergeCell ref="X158:AB159"/>
    <mergeCell ref="AO158:AP158"/>
    <mergeCell ref="AO159:AP159"/>
    <mergeCell ref="L160:Q161"/>
    <mergeCell ref="AS160:AT160"/>
    <mergeCell ref="X161:AB162"/>
    <mergeCell ref="AO161:AP161"/>
    <mergeCell ref="P162:Q162"/>
    <mergeCell ref="AO162:AP162"/>
    <mergeCell ref="H151:K154"/>
    <mergeCell ref="X152:AB153"/>
    <mergeCell ref="AO152:AP152"/>
    <mergeCell ref="AO153:AP153"/>
    <mergeCell ref="L154:Q155"/>
    <mergeCell ref="H155:I155"/>
    <mergeCell ref="X155:AB156"/>
    <mergeCell ref="AO155:AP155"/>
    <mergeCell ref="P156:Q156"/>
    <mergeCell ref="AO156:AP156"/>
    <mergeCell ref="AQ145:AT146"/>
    <mergeCell ref="X146:AB147"/>
    <mergeCell ref="AO146:AP146"/>
    <mergeCell ref="AO147:AP147"/>
    <mergeCell ref="L148:Q149"/>
    <mergeCell ref="AS148:AT148"/>
    <mergeCell ref="X149:AB150"/>
    <mergeCell ref="AO149:AP149"/>
    <mergeCell ref="P150:Q150"/>
    <mergeCell ref="AO150:AP150"/>
    <mergeCell ref="H139:K142"/>
    <mergeCell ref="X140:AB141"/>
    <mergeCell ref="AO140:AP140"/>
    <mergeCell ref="AO141:AP141"/>
    <mergeCell ref="L142:Q143"/>
    <mergeCell ref="H143:I143"/>
    <mergeCell ref="X143:AB144"/>
    <mergeCell ref="AO143:AP143"/>
    <mergeCell ref="P144:Q144"/>
    <mergeCell ref="AO144:AP144"/>
    <mergeCell ref="L136:Q137"/>
    <mergeCell ref="AS136:AT136"/>
    <mergeCell ref="X137:AB138"/>
    <mergeCell ref="AO137:AP137"/>
    <mergeCell ref="P138:Q138"/>
    <mergeCell ref="AO138:AP138"/>
    <mergeCell ref="P132:Q132"/>
    <mergeCell ref="V132:W132"/>
    <mergeCell ref="AO132:AP132"/>
    <mergeCell ref="AQ133:AT134"/>
    <mergeCell ref="X134:AB135"/>
    <mergeCell ref="AO134:AP134"/>
    <mergeCell ref="AO135:AP135"/>
    <mergeCell ref="H127:K130"/>
    <mergeCell ref="R127:T132"/>
    <mergeCell ref="U127:W130"/>
    <mergeCell ref="X128:AB129"/>
    <mergeCell ref="AO128:AP128"/>
    <mergeCell ref="AO129:AP129"/>
    <mergeCell ref="L130:Q131"/>
    <mergeCell ref="H131:I131"/>
    <mergeCell ref="X131:AB132"/>
    <mergeCell ref="AO131:AP131"/>
    <mergeCell ref="AQ121:AT122"/>
    <mergeCell ref="X122:AB123"/>
    <mergeCell ref="AO122:AP122"/>
    <mergeCell ref="AO123:AP123"/>
    <mergeCell ref="L124:Q125"/>
    <mergeCell ref="AS124:AT124"/>
    <mergeCell ref="X125:AB126"/>
    <mergeCell ref="AO125:AP125"/>
    <mergeCell ref="P126:Q126"/>
    <mergeCell ref="AO126:AP126"/>
    <mergeCell ref="H115:K118"/>
    <mergeCell ref="X116:AB117"/>
    <mergeCell ref="AO116:AP116"/>
    <mergeCell ref="AO117:AP117"/>
    <mergeCell ref="L118:Q119"/>
    <mergeCell ref="H119:I119"/>
    <mergeCell ref="X119:AB120"/>
    <mergeCell ref="AO119:AP119"/>
    <mergeCell ref="P120:Q120"/>
    <mergeCell ref="AO120:AP120"/>
    <mergeCell ref="AQ109:AT110"/>
    <mergeCell ref="X110:AB111"/>
    <mergeCell ref="AO110:AP110"/>
    <mergeCell ref="AO111:AP111"/>
    <mergeCell ref="L112:Q113"/>
    <mergeCell ref="AS112:AT112"/>
    <mergeCell ref="X113:AB114"/>
    <mergeCell ref="AO113:AP113"/>
    <mergeCell ref="P114:Q114"/>
    <mergeCell ref="AO114:AP114"/>
    <mergeCell ref="H103:K106"/>
    <mergeCell ref="X104:AB105"/>
    <mergeCell ref="AO104:AP104"/>
    <mergeCell ref="AO105:AP105"/>
    <mergeCell ref="L106:Q107"/>
    <mergeCell ref="H107:I107"/>
    <mergeCell ref="X107:AB108"/>
    <mergeCell ref="AO107:AP107"/>
    <mergeCell ref="P108:Q108"/>
    <mergeCell ref="AO108:AP108"/>
    <mergeCell ref="AQ97:AT98"/>
    <mergeCell ref="X98:AB99"/>
    <mergeCell ref="AO98:AP98"/>
    <mergeCell ref="AO99:AP99"/>
    <mergeCell ref="L100:Q101"/>
    <mergeCell ref="AS100:AT100"/>
    <mergeCell ref="X101:AB102"/>
    <mergeCell ref="AO101:AP101"/>
    <mergeCell ref="P102:Q102"/>
    <mergeCell ref="AO102:AP102"/>
    <mergeCell ref="AO92:AP92"/>
    <mergeCell ref="AO93:AP93"/>
    <mergeCell ref="L94:Q95"/>
    <mergeCell ref="H95:I95"/>
    <mergeCell ref="X95:AB96"/>
    <mergeCell ref="AO95:AP95"/>
    <mergeCell ref="P96:Q96"/>
    <mergeCell ref="V96:W96"/>
    <mergeCell ref="AO96:AP96"/>
    <mergeCell ref="D91:E96"/>
    <mergeCell ref="F91:G96"/>
    <mergeCell ref="H91:K94"/>
    <mergeCell ref="R91:T96"/>
    <mergeCell ref="U91:W94"/>
    <mergeCell ref="X92:AB93"/>
    <mergeCell ref="L88:Q89"/>
    <mergeCell ref="AS88:AT88"/>
    <mergeCell ref="X89:AB90"/>
    <mergeCell ref="AO89:AP89"/>
    <mergeCell ref="P90:Q90"/>
    <mergeCell ref="AO90:AP90"/>
    <mergeCell ref="P84:Q84"/>
    <mergeCell ref="V84:W84"/>
    <mergeCell ref="AO84:AP84"/>
    <mergeCell ref="AQ85:AT86"/>
    <mergeCell ref="X86:AB87"/>
    <mergeCell ref="AO86:AP86"/>
    <mergeCell ref="AO87:AP87"/>
    <mergeCell ref="H79:K82"/>
    <mergeCell ref="R79:T84"/>
    <mergeCell ref="U79:W82"/>
    <mergeCell ref="X80:AB81"/>
    <mergeCell ref="AO80:AP80"/>
    <mergeCell ref="AO81:AP81"/>
    <mergeCell ref="L82:Q83"/>
    <mergeCell ref="H83:I83"/>
    <mergeCell ref="X83:AB84"/>
    <mergeCell ref="AO83:AP83"/>
    <mergeCell ref="AQ73:AT74"/>
    <mergeCell ref="X74:AB75"/>
    <mergeCell ref="AO74:AP74"/>
    <mergeCell ref="AO75:AP75"/>
    <mergeCell ref="L76:Q77"/>
    <mergeCell ref="AS76:AT76"/>
    <mergeCell ref="X77:AB78"/>
    <mergeCell ref="AO77:AP77"/>
    <mergeCell ref="P78:Q78"/>
    <mergeCell ref="AO78:AP78"/>
    <mergeCell ref="H67:K70"/>
    <mergeCell ref="X68:AB69"/>
    <mergeCell ref="AO68:AP68"/>
    <mergeCell ref="AO69:AP69"/>
    <mergeCell ref="L70:Q71"/>
    <mergeCell ref="H71:I71"/>
    <mergeCell ref="X71:AB72"/>
    <mergeCell ref="AO71:AP71"/>
    <mergeCell ref="P72:Q72"/>
    <mergeCell ref="AO72:AP72"/>
    <mergeCell ref="AQ61:AT62"/>
    <mergeCell ref="X62:AB63"/>
    <mergeCell ref="AO62:AP62"/>
    <mergeCell ref="AO63:AP63"/>
    <mergeCell ref="L64:Q65"/>
    <mergeCell ref="AS64:AT64"/>
    <mergeCell ref="X65:AB66"/>
    <mergeCell ref="AO65:AP65"/>
    <mergeCell ref="P66:Q66"/>
    <mergeCell ref="AO66:AP66"/>
    <mergeCell ref="H55:K58"/>
    <mergeCell ref="X56:AB57"/>
    <mergeCell ref="AO56:AP56"/>
    <mergeCell ref="AO57:AP57"/>
    <mergeCell ref="L58:Q59"/>
    <mergeCell ref="H59:I59"/>
    <mergeCell ref="X59:AB60"/>
    <mergeCell ref="AO59:AP59"/>
    <mergeCell ref="P60:Q60"/>
    <mergeCell ref="AO60:AP60"/>
    <mergeCell ref="L52:Q53"/>
    <mergeCell ref="AS52:AT52"/>
    <mergeCell ref="X53:AB54"/>
    <mergeCell ref="AO53:AP53"/>
    <mergeCell ref="P54:Q54"/>
    <mergeCell ref="AO54:AP54"/>
    <mergeCell ref="P48:Q48"/>
    <mergeCell ref="V48:W48"/>
    <mergeCell ref="AO48:AP48"/>
    <mergeCell ref="AQ49:AT50"/>
    <mergeCell ref="X50:AB51"/>
    <mergeCell ref="AO50:AP50"/>
    <mergeCell ref="AO51:AP51"/>
    <mergeCell ref="H43:K46"/>
    <mergeCell ref="R43:T48"/>
    <mergeCell ref="U43:W46"/>
    <mergeCell ref="X44:AB45"/>
    <mergeCell ref="AO44:AP44"/>
    <mergeCell ref="AO45:AP45"/>
    <mergeCell ref="L46:Q47"/>
    <mergeCell ref="H47:I47"/>
    <mergeCell ref="X47:AB48"/>
    <mergeCell ref="AO47:AP47"/>
    <mergeCell ref="AQ37:AT38"/>
    <mergeCell ref="X38:AB39"/>
    <mergeCell ref="AO38:AP38"/>
    <mergeCell ref="AO39:AP39"/>
    <mergeCell ref="L40:Q41"/>
    <mergeCell ref="AS40:AT40"/>
    <mergeCell ref="X41:AB42"/>
    <mergeCell ref="AO41:AP41"/>
    <mergeCell ref="P42:Q42"/>
    <mergeCell ref="AO42:AP42"/>
    <mergeCell ref="X17:AB18"/>
    <mergeCell ref="AO17:AP17"/>
    <mergeCell ref="P18:Q18"/>
    <mergeCell ref="AO18:AP18"/>
    <mergeCell ref="H31:K34"/>
    <mergeCell ref="X32:AB33"/>
    <mergeCell ref="AO32:AP32"/>
    <mergeCell ref="AO33:AP33"/>
    <mergeCell ref="L34:Q35"/>
    <mergeCell ref="H35:I35"/>
    <mergeCell ref="X35:AB36"/>
    <mergeCell ref="AO35:AP35"/>
    <mergeCell ref="P36:Q36"/>
    <mergeCell ref="AO36:AP36"/>
    <mergeCell ref="AQ25:AT26"/>
    <mergeCell ref="X26:AB27"/>
    <mergeCell ref="AO26:AP26"/>
    <mergeCell ref="AO27:AP27"/>
    <mergeCell ref="L28:Q29"/>
    <mergeCell ref="AS28:AT28"/>
    <mergeCell ref="X29:AB30"/>
    <mergeCell ref="AO29:AP29"/>
    <mergeCell ref="P30:Q30"/>
    <mergeCell ref="AO30:AP30"/>
    <mergeCell ref="H11:I11"/>
    <mergeCell ref="X11:AB12"/>
    <mergeCell ref="AO11:AP11"/>
    <mergeCell ref="P12:Q12"/>
    <mergeCell ref="V12:W12"/>
    <mergeCell ref="AO12:AP12"/>
    <mergeCell ref="D5:AT5"/>
    <mergeCell ref="D7:E12"/>
    <mergeCell ref="F7:G12"/>
    <mergeCell ref="H7:K10"/>
    <mergeCell ref="R7:T12"/>
    <mergeCell ref="U7:W10"/>
    <mergeCell ref="X8:AB9"/>
    <mergeCell ref="AO8:AP8"/>
    <mergeCell ref="AO9:AP9"/>
    <mergeCell ref="L10:Q11"/>
    <mergeCell ref="H19:K22"/>
    <mergeCell ref="X20:AB21"/>
    <mergeCell ref="AO20:AP20"/>
    <mergeCell ref="AO21:AP21"/>
    <mergeCell ref="L22:Q23"/>
    <mergeCell ref="H23:I23"/>
    <mergeCell ref="X23:AB24"/>
    <mergeCell ref="AO23:AP23"/>
    <mergeCell ref="P24:Q24"/>
    <mergeCell ref="AO24:AP24"/>
    <mergeCell ref="AQ13:AT14"/>
    <mergeCell ref="X14:AB15"/>
    <mergeCell ref="AO14:AP14"/>
    <mergeCell ref="AO15:AP15"/>
    <mergeCell ref="L16:Q17"/>
    <mergeCell ref="AS16:AT16"/>
  </mergeCells>
  <phoneticPr fontId="1"/>
  <printOptions horizontalCentered="1"/>
  <pageMargins left="0.59055118110236227" right="0.39370078740157483" top="0.78740157480314965" bottom="0.59055118110236227" header="0.51181102362204722" footer="0.31496062992125984"/>
  <pageSetup paperSize="9" scale="51" orientation="portrait" r:id="rId1"/>
  <headerFooter>
    <oddHeader>&amp;R&amp;9就労移行支援</oddHeader>
    <oddFooter>&amp;C&amp;14&amp;P</oddFooter>
  </headerFooter>
  <rowBreaks count="9" manualBreakCount="9">
    <brk id="90" max="47" man="1"/>
    <brk id="174" max="49" man="1"/>
    <brk id="258" max="49" man="1"/>
    <brk id="342" max="49" man="1"/>
    <brk id="426" max="49" man="1"/>
    <brk id="510" max="49" man="1"/>
    <brk id="594" max="49" man="1"/>
    <brk id="678" max="49" man="1"/>
    <brk id="762" max="4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autoPageBreaks="0" fitToPage="1"/>
  </sheetPr>
  <dimension ref="A1:AV286"/>
  <sheetViews>
    <sheetView view="pageBreakPreview" zoomScaleNormal="85" zoomScaleSheetLayoutView="100" workbookViewId="0"/>
  </sheetViews>
  <sheetFormatPr defaultRowHeight="17.100000000000001" customHeight="1" x14ac:dyDescent="0.15"/>
  <cols>
    <col min="1" max="1" width="4.625" style="2" customWidth="1"/>
    <col min="2" max="2" width="7.625" style="2" customWidth="1"/>
    <col min="3" max="3" width="37.625" style="4" customWidth="1"/>
    <col min="4" max="7" width="3.125" style="2" customWidth="1"/>
    <col min="8" max="8" width="3.125" style="4" customWidth="1"/>
    <col min="9" max="10" width="2.375" style="4" customWidth="1"/>
    <col min="11" max="11" width="5.875" style="4" customWidth="1"/>
    <col min="12" max="28" width="2.375" style="4" customWidth="1"/>
    <col min="29" max="31" width="2.375" style="2" customWidth="1"/>
    <col min="32" max="32" width="2.875" style="2" customWidth="1"/>
    <col min="33" max="33" width="3.125" style="2" customWidth="1"/>
    <col min="34" max="34" width="2.375" style="2" customWidth="1"/>
    <col min="35" max="35" width="2.875" style="2" customWidth="1"/>
    <col min="36" max="36" width="2.375" style="2" customWidth="1"/>
    <col min="37" max="38" width="2.375" style="5" customWidth="1"/>
    <col min="39" max="43" width="2.125" style="2" customWidth="1"/>
    <col min="44" max="46" width="2.375" style="2" customWidth="1"/>
    <col min="47" max="47" width="7.125" style="2" customWidth="1"/>
    <col min="48" max="48" width="8.625" style="2" customWidth="1"/>
    <col min="49" max="253" width="9" style="2"/>
    <col min="254" max="254" width="4.625" style="2" customWidth="1"/>
    <col min="255" max="255" width="7.625" style="2" customWidth="1"/>
    <col min="256" max="256" width="35.625" style="2" customWidth="1"/>
    <col min="257" max="299" width="2.375" style="2" customWidth="1"/>
    <col min="300" max="301" width="8.625" style="2" customWidth="1"/>
    <col min="302" max="302" width="2.875" style="2" customWidth="1"/>
    <col min="303" max="509" width="9" style="2"/>
    <col min="510" max="510" width="4.625" style="2" customWidth="1"/>
    <col min="511" max="511" width="7.625" style="2" customWidth="1"/>
    <col min="512" max="512" width="35.625" style="2" customWidth="1"/>
    <col min="513" max="555" width="2.375" style="2" customWidth="1"/>
    <col min="556" max="557" width="8.625" style="2" customWidth="1"/>
    <col min="558" max="558" width="2.875" style="2" customWidth="1"/>
    <col min="559" max="765" width="9" style="2"/>
    <col min="766" max="766" width="4.625" style="2" customWidth="1"/>
    <col min="767" max="767" width="7.625" style="2" customWidth="1"/>
    <col min="768" max="768" width="35.625" style="2" customWidth="1"/>
    <col min="769" max="811" width="2.375" style="2" customWidth="1"/>
    <col min="812" max="813" width="8.625" style="2" customWidth="1"/>
    <col min="814" max="814" width="2.875" style="2" customWidth="1"/>
    <col min="815" max="1021" width="9" style="2"/>
    <col min="1022" max="1022" width="4.625" style="2" customWidth="1"/>
    <col min="1023" max="1023" width="7.625" style="2" customWidth="1"/>
    <col min="1024" max="1024" width="35.625" style="2" customWidth="1"/>
    <col min="1025" max="1067" width="2.375" style="2" customWidth="1"/>
    <col min="1068" max="1069" width="8.625" style="2" customWidth="1"/>
    <col min="1070" max="1070" width="2.875" style="2" customWidth="1"/>
    <col min="1071" max="1277" width="9" style="2"/>
    <col min="1278" max="1278" width="4.625" style="2" customWidth="1"/>
    <col min="1279" max="1279" width="7.625" style="2" customWidth="1"/>
    <col min="1280" max="1280" width="35.625" style="2" customWidth="1"/>
    <col min="1281" max="1323" width="2.375" style="2" customWidth="1"/>
    <col min="1324" max="1325" width="8.625" style="2" customWidth="1"/>
    <col min="1326" max="1326" width="2.875" style="2" customWidth="1"/>
    <col min="1327" max="1533" width="9" style="2"/>
    <col min="1534" max="1534" width="4.625" style="2" customWidth="1"/>
    <col min="1535" max="1535" width="7.625" style="2" customWidth="1"/>
    <col min="1536" max="1536" width="35.625" style="2" customWidth="1"/>
    <col min="1537" max="1579" width="2.375" style="2" customWidth="1"/>
    <col min="1580" max="1581" width="8.625" style="2" customWidth="1"/>
    <col min="1582" max="1582" width="2.875" style="2" customWidth="1"/>
    <col min="1583" max="1789" width="9" style="2"/>
    <col min="1790" max="1790" width="4.625" style="2" customWidth="1"/>
    <col min="1791" max="1791" width="7.625" style="2" customWidth="1"/>
    <col min="1792" max="1792" width="35.625" style="2" customWidth="1"/>
    <col min="1793" max="1835" width="2.375" style="2" customWidth="1"/>
    <col min="1836" max="1837" width="8.625" style="2" customWidth="1"/>
    <col min="1838" max="1838" width="2.875" style="2" customWidth="1"/>
    <col min="1839" max="2045" width="9" style="2"/>
    <col min="2046" max="2046" width="4.625" style="2" customWidth="1"/>
    <col min="2047" max="2047" width="7.625" style="2" customWidth="1"/>
    <col min="2048" max="2048" width="35.625" style="2" customWidth="1"/>
    <col min="2049" max="2091" width="2.375" style="2" customWidth="1"/>
    <col min="2092" max="2093" width="8.625" style="2" customWidth="1"/>
    <col min="2094" max="2094" width="2.875" style="2" customWidth="1"/>
    <col min="2095" max="2301" width="9" style="2"/>
    <col min="2302" max="2302" width="4.625" style="2" customWidth="1"/>
    <col min="2303" max="2303" width="7.625" style="2" customWidth="1"/>
    <col min="2304" max="2304" width="35.625" style="2" customWidth="1"/>
    <col min="2305" max="2347" width="2.375" style="2" customWidth="1"/>
    <col min="2348" max="2349" width="8.625" style="2" customWidth="1"/>
    <col min="2350" max="2350" width="2.875" style="2" customWidth="1"/>
    <col min="2351" max="2557" width="9" style="2"/>
    <col min="2558" max="2558" width="4.625" style="2" customWidth="1"/>
    <col min="2559" max="2559" width="7.625" style="2" customWidth="1"/>
    <col min="2560" max="2560" width="35.625" style="2" customWidth="1"/>
    <col min="2561" max="2603" width="2.375" style="2" customWidth="1"/>
    <col min="2604" max="2605" width="8.625" style="2" customWidth="1"/>
    <col min="2606" max="2606" width="2.875" style="2" customWidth="1"/>
    <col min="2607" max="2813" width="9" style="2"/>
    <col min="2814" max="2814" width="4.625" style="2" customWidth="1"/>
    <col min="2815" max="2815" width="7.625" style="2" customWidth="1"/>
    <col min="2816" max="2816" width="35.625" style="2" customWidth="1"/>
    <col min="2817" max="2859" width="2.375" style="2" customWidth="1"/>
    <col min="2860" max="2861" width="8.625" style="2" customWidth="1"/>
    <col min="2862" max="2862" width="2.875" style="2" customWidth="1"/>
    <col min="2863" max="3069" width="9" style="2"/>
    <col min="3070" max="3070" width="4.625" style="2" customWidth="1"/>
    <col min="3071" max="3071" width="7.625" style="2" customWidth="1"/>
    <col min="3072" max="3072" width="35.625" style="2" customWidth="1"/>
    <col min="3073" max="3115" width="2.375" style="2" customWidth="1"/>
    <col min="3116" max="3117" width="8.625" style="2" customWidth="1"/>
    <col min="3118" max="3118" width="2.875" style="2" customWidth="1"/>
    <col min="3119" max="3325" width="9" style="2"/>
    <col min="3326" max="3326" width="4.625" style="2" customWidth="1"/>
    <col min="3327" max="3327" width="7.625" style="2" customWidth="1"/>
    <col min="3328" max="3328" width="35.625" style="2" customWidth="1"/>
    <col min="3329" max="3371" width="2.375" style="2" customWidth="1"/>
    <col min="3372" max="3373" width="8.625" style="2" customWidth="1"/>
    <col min="3374" max="3374" width="2.875" style="2" customWidth="1"/>
    <col min="3375" max="3581" width="9" style="2"/>
    <col min="3582" max="3582" width="4.625" style="2" customWidth="1"/>
    <col min="3583" max="3583" width="7.625" style="2" customWidth="1"/>
    <col min="3584" max="3584" width="35.625" style="2" customWidth="1"/>
    <col min="3585" max="3627" width="2.375" style="2" customWidth="1"/>
    <col min="3628" max="3629" width="8.625" style="2" customWidth="1"/>
    <col min="3630" max="3630" width="2.875" style="2" customWidth="1"/>
    <col min="3631" max="3837" width="9" style="2"/>
    <col min="3838" max="3838" width="4.625" style="2" customWidth="1"/>
    <col min="3839" max="3839" width="7.625" style="2" customWidth="1"/>
    <col min="3840" max="3840" width="35.625" style="2" customWidth="1"/>
    <col min="3841" max="3883" width="2.375" style="2" customWidth="1"/>
    <col min="3884" max="3885" width="8.625" style="2" customWidth="1"/>
    <col min="3886" max="3886" width="2.875" style="2" customWidth="1"/>
    <col min="3887" max="4093" width="9" style="2"/>
    <col min="4094" max="4094" width="4.625" style="2" customWidth="1"/>
    <col min="4095" max="4095" width="7.625" style="2" customWidth="1"/>
    <col min="4096" max="4096" width="35.625" style="2" customWidth="1"/>
    <col min="4097" max="4139" width="2.375" style="2" customWidth="1"/>
    <col min="4140" max="4141" width="8.625" style="2" customWidth="1"/>
    <col min="4142" max="4142" width="2.875" style="2" customWidth="1"/>
    <col min="4143" max="4349" width="9" style="2"/>
    <col min="4350" max="4350" width="4.625" style="2" customWidth="1"/>
    <col min="4351" max="4351" width="7.625" style="2" customWidth="1"/>
    <col min="4352" max="4352" width="35.625" style="2" customWidth="1"/>
    <col min="4353" max="4395" width="2.375" style="2" customWidth="1"/>
    <col min="4396" max="4397" width="8.625" style="2" customWidth="1"/>
    <col min="4398" max="4398" width="2.875" style="2" customWidth="1"/>
    <col min="4399" max="4605" width="9" style="2"/>
    <col min="4606" max="4606" width="4.625" style="2" customWidth="1"/>
    <col min="4607" max="4607" width="7.625" style="2" customWidth="1"/>
    <col min="4608" max="4608" width="35.625" style="2" customWidth="1"/>
    <col min="4609" max="4651" width="2.375" style="2" customWidth="1"/>
    <col min="4652" max="4653" width="8.625" style="2" customWidth="1"/>
    <col min="4654" max="4654" width="2.875" style="2" customWidth="1"/>
    <col min="4655" max="4861" width="9" style="2"/>
    <col min="4862" max="4862" width="4.625" style="2" customWidth="1"/>
    <col min="4863" max="4863" width="7.625" style="2" customWidth="1"/>
    <col min="4864" max="4864" width="35.625" style="2" customWidth="1"/>
    <col min="4865" max="4907" width="2.375" style="2" customWidth="1"/>
    <col min="4908" max="4909" width="8.625" style="2" customWidth="1"/>
    <col min="4910" max="4910" width="2.875" style="2" customWidth="1"/>
    <col min="4911" max="5117" width="9" style="2"/>
    <col min="5118" max="5118" width="4.625" style="2" customWidth="1"/>
    <col min="5119" max="5119" width="7.625" style="2" customWidth="1"/>
    <col min="5120" max="5120" width="35.625" style="2" customWidth="1"/>
    <col min="5121" max="5163" width="2.375" style="2" customWidth="1"/>
    <col min="5164" max="5165" width="8.625" style="2" customWidth="1"/>
    <col min="5166" max="5166" width="2.875" style="2" customWidth="1"/>
    <col min="5167" max="5373" width="9" style="2"/>
    <col min="5374" max="5374" width="4.625" style="2" customWidth="1"/>
    <col min="5375" max="5375" width="7.625" style="2" customWidth="1"/>
    <col min="5376" max="5376" width="35.625" style="2" customWidth="1"/>
    <col min="5377" max="5419" width="2.375" style="2" customWidth="1"/>
    <col min="5420" max="5421" width="8.625" style="2" customWidth="1"/>
    <col min="5422" max="5422" width="2.875" style="2" customWidth="1"/>
    <col min="5423" max="5629" width="9" style="2"/>
    <col min="5630" max="5630" width="4.625" style="2" customWidth="1"/>
    <col min="5631" max="5631" width="7.625" style="2" customWidth="1"/>
    <col min="5632" max="5632" width="35.625" style="2" customWidth="1"/>
    <col min="5633" max="5675" width="2.375" style="2" customWidth="1"/>
    <col min="5676" max="5677" width="8.625" style="2" customWidth="1"/>
    <col min="5678" max="5678" width="2.875" style="2" customWidth="1"/>
    <col min="5679" max="5885" width="9" style="2"/>
    <col min="5886" max="5886" width="4.625" style="2" customWidth="1"/>
    <col min="5887" max="5887" width="7.625" style="2" customWidth="1"/>
    <col min="5888" max="5888" width="35.625" style="2" customWidth="1"/>
    <col min="5889" max="5931" width="2.375" style="2" customWidth="1"/>
    <col min="5932" max="5933" width="8.625" style="2" customWidth="1"/>
    <col min="5934" max="5934" width="2.875" style="2" customWidth="1"/>
    <col min="5935" max="6141" width="9" style="2"/>
    <col min="6142" max="6142" width="4.625" style="2" customWidth="1"/>
    <col min="6143" max="6143" width="7.625" style="2" customWidth="1"/>
    <col min="6144" max="6144" width="35.625" style="2" customWidth="1"/>
    <col min="6145" max="6187" width="2.375" style="2" customWidth="1"/>
    <col min="6188" max="6189" width="8.625" style="2" customWidth="1"/>
    <col min="6190" max="6190" width="2.875" style="2" customWidth="1"/>
    <col min="6191" max="6397" width="9" style="2"/>
    <col min="6398" max="6398" width="4.625" style="2" customWidth="1"/>
    <col min="6399" max="6399" width="7.625" style="2" customWidth="1"/>
    <col min="6400" max="6400" width="35.625" style="2" customWidth="1"/>
    <col min="6401" max="6443" width="2.375" style="2" customWidth="1"/>
    <col min="6444" max="6445" width="8.625" style="2" customWidth="1"/>
    <col min="6446" max="6446" width="2.875" style="2" customWidth="1"/>
    <col min="6447" max="6653" width="9" style="2"/>
    <col min="6654" max="6654" width="4.625" style="2" customWidth="1"/>
    <col min="6655" max="6655" width="7.625" style="2" customWidth="1"/>
    <col min="6656" max="6656" width="35.625" style="2" customWidth="1"/>
    <col min="6657" max="6699" width="2.375" style="2" customWidth="1"/>
    <col min="6700" max="6701" width="8.625" style="2" customWidth="1"/>
    <col min="6702" max="6702" width="2.875" style="2" customWidth="1"/>
    <col min="6703" max="6909" width="9" style="2"/>
    <col min="6910" max="6910" width="4.625" style="2" customWidth="1"/>
    <col min="6911" max="6911" width="7.625" style="2" customWidth="1"/>
    <col min="6912" max="6912" width="35.625" style="2" customWidth="1"/>
    <col min="6913" max="6955" width="2.375" style="2" customWidth="1"/>
    <col min="6956" max="6957" width="8.625" style="2" customWidth="1"/>
    <col min="6958" max="6958" width="2.875" style="2" customWidth="1"/>
    <col min="6959" max="7165" width="9" style="2"/>
    <col min="7166" max="7166" width="4.625" style="2" customWidth="1"/>
    <col min="7167" max="7167" width="7.625" style="2" customWidth="1"/>
    <col min="7168" max="7168" width="35.625" style="2" customWidth="1"/>
    <col min="7169" max="7211" width="2.375" style="2" customWidth="1"/>
    <col min="7212" max="7213" width="8.625" style="2" customWidth="1"/>
    <col min="7214" max="7214" width="2.875" style="2" customWidth="1"/>
    <col min="7215" max="7421" width="9" style="2"/>
    <col min="7422" max="7422" width="4.625" style="2" customWidth="1"/>
    <col min="7423" max="7423" width="7.625" style="2" customWidth="1"/>
    <col min="7424" max="7424" width="35.625" style="2" customWidth="1"/>
    <col min="7425" max="7467" width="2.375" style="2" customWidth="1"/>
    <col min="7468" max="7469" width="8.625" style="2" customWidth="1"/>
    <col min="7470" max="7470" width="2.875" style="2" customWidth="1"/>
    <col min="7471" max="7677" width="9" style="2"/>
    <col min="7678" max="7678" width="4.625" style="2" customWidth="1"/>
    <col min="7679" max="7679" width="7.625" style="2" customWidth="1"/>
    <col min="7680" max="7680" width="35.625" style="2" customWidth="1"/>
    <col min="7681" max="7723" width="2.375" style="2" customWidth="1"/>
    <col min="7724" max="7725" width="8.625" style="2" customWidth="1"/>
    <col min="7726" max="7726" width="2.875" style="2" customWidth="1"/>
    <col min="7727" max="7933" width="9" style="2"/>
    <col min="7934" max="7934" width="4.625" style="2" customWidth="1"/>
    <col min="7935" max="7935" width="7.625" style="2" customWidth="1"/>
    <col min="7936" max="7936" width="35.625" style="2" customWidth="1"/>
    <col min="7937" max="7979" width="2.375" style="2" customWidth="1"/>
    <col min="7980" max="7981" width="8.625" style="2" customWidth="1"/>
    <col min="7982" max="7982" width="2.875" style="2" customWidth="1"/>
    <col min="7983" max="8189" width="9" style="2"/>
    <col min="8190" max="8190" width="4.625" style="2" customWidth="1"/>
    <col min="8191" max="8191" width="7.625" style="2" customWidth="1"/>
    <col min="8192" max="8192" width="35.625" style="2" customWidth="1"/>
    <col min="8193" max="8235" width="2.375" style="2" customWidth="1"/>
    <col min="8236" max="8237" width="8.625" style="2" customWidth="1"/>
    <col min="8238" max="8238" width="2.875" style="2" customWidth="1"/>
    <col min="8239" max="8445" width="9" style="2"/>
    <col min="8446" max="8446" width="4.625" style="2" customWidth="1"/>
    <col min="8447" max="8447" width="7.625" style="2" customWidth="1"/>
    <col min="8448" max="8448" width="35.625" style="2" customWidth="1"/>
    <col min="8449" max="8491" width="2.375" style="2" customWidth="1"/>
    <col min="8492" max="8493" width="8.625" style="2" customWidth="1"/>
    <col min="8494" max="8494" width="2.875" style="2" customWidth="1"/>
    <col min="8495" max="8701" width="9" style="2"/>
    <col min="8702" max="8702" width="4.625" style="2" customWidth="1"/>
    <col min="8703" max="8703" width="7.625" style="2" customWidth="1"/>
    <col min="8704" max="8704" width="35.625" style="2" customWidth="1"/>
    <col min="8705" max="8747" width="2.375" style="2" customWidth="1"/>
    <col min="8748" max="8749" width="8.625" style="2" customWidth="1"/>
    <col min="8750" max="8750" width="2.875" style="2" customWidth="1"/>
    <col min="8751" max="8957" width="9" style="2"/>
    <col min="8958" max="8958" width="4.625" style="2" customWidth="1"/>
    <col min="8959" max="8959" width="7.625" style="2" customWidth="1"/>
    <col min="8960" max="8960" width="35.625" style="2" customWidth="1"/>
    <col min="8961" max="9003" width="2.375" style="2" customWidth="1"/>
    <col min="9004" max="9005" width="8.625" style="2" customWidth="1"/>
    <col min="9006" max="9006" width="2.875" style="2" customWidth="1"/>
    <col min="9007" max="9213" width="9" style="2"/>
    <col min="9214" max="9214" width="4.625" style="2" customWidth="1"/>
    <col min="9215" max="9215" width="7.625" style="2" customWidth="1"/>
    <col min="9216" max="9216" width="35.625" style="2" customWidth="1"/>
    <col min="9217" max="9259" width="2.375" style="2" customWidth="1"/>
    <col min="9260" max="9261" width="8.625" style="2" customWidth="1"/>
    <col min="9262" max="9262" width="2.875" style="2" customWidth="1"/>
    <col min="9263" max="9469" width="9" style="2"/>
    <col min="9470" max="9470" width="4.625" style="2" customWidth="1"/>
    <col min="9471" max="9471" width="7.625" style="2" customWidth="1"/>
    <col min="9472" max="9472" width="35.625" style="2" customWidth="1"/>
    <col min="9473" max="9515" width="2.375" style="2" customWidth="1"/>
    <col min="9516" max="9517" width="8.625" style="2" customWidth="1"/>
    <col min="9518" max="9518" width="2.875" style="2" customWidth="1"/>
    <col min="9519" max="9725" width="9" style="2"/>
    <col min="9726" max="9726" width="4.625" style="2" customWidth="1"/>
    <col min="9727" max="9727" width="7.625" style="2" customWidth="1"/>
    <col min="9728" max="9728" width="35.625" style="2" customWidth="1"/>
    <col min="9729" max="9771" width="2.375" style="2" customWidth="1"/>
    <col min="9772" max="9773" width="8.625" style="2" customWidth="1"/>
    <col min="9774" max="9774" width="2.875" style="2" customWidth="1"/>
    <col min="9775" max="9981" width="9" style="2"/>
    <col min="9982" max="9982" width="4.625" style="2" customWidth="1"/>
    <col min="9983" max="9983" width="7.625" style="2" customWidth="1"/>
    <col min="9984" max="9984" width="35.625" style="2" customWidth="1"/>
    <col min="9985" max="10027" width="2.375" style="2" customWidth="1"/>
    <col min="10028" max="10029" width="8.625" style="2" customWidth="1"/>
    <col min="10030" max="10030" width="2.875" style="2" customWidth="1"/>
    <col min="10031" max="10237" width="9" style="2"/>
    <col min="10238" max="10238" width="4.625" style="2" customWidth="1"/>
    <col min="10239" max="10239" width="7.625" style="2" customWidth="1"/>
    <col min="10240" max="10240" width="35.625" style="2" customWidth="1"/>
    <col min="10241" max="10283" width="2.375" style="2" customWidth="1"/>
    <col min="10284" max="10285" width="8.625" style="2" customWidth="1"/>
    <col min="10286" max="10286" width="2.875" style="2" customWidth="1"/>
    <col min="10287" max="10493" width="9" style="2"/>
    <col min="10494" max="10494" width="4.625" style="2" customWidth="1"/>
    <col min="10495" max="10495" width="7.625" style="2" customWidth="1"/>
    <col min="10496" max="10496" width="35.625" style="2" customWidth="1"/>
    <col min="10497" max="10539" width="2.375" style="2" customWidth="1"/>
    <col min="10540" max="10541" width="8.625" style="2" customWidth="1"/>
    <col min="10542" max="10542" width="2.875" style="2" customWidth="1"/>
    <col min="10543" max="10749" width="9" style="2"/>
    <col min="10750" max="10750" width="4.625" style="2" customWidth="1"/>
    <col min="10751" max="10751" width="7.625" style="2" customWidth="1"/>
    <col min="10752" max="10752" width="35.625" style="2" customWidth="1"/>
    <col min="10753" max="10795" width="2.375" style="2" customWidth="1"/>
    <col min="10796" max="10797" width="8.625" style="2" customWidth="1"/>
    <col min="10798" max="10798" width="2.875" style="2" customWidth="1"/>
    <col min="10799" max="11005" width="9" style="2"/>
    <col min="11006" max="11006" width="4.625" style="2" customWidth="1"/>
    <col min="11007" max="11007" width="7.625" style="2" customWidth="1"/>
    <col min="11008" max="11008" width="35.625" style="2" customWidth="1"/>
    <col min="11009" max="11051" width="2.375" style="2" customWidth="1"/>
    <col min="11052" max="11053" width="8.625" style="2" customWidth="1"/>
    <col min="11054" max="11054" width="2.875" style="2" customWidth="1"/>
    <col min="11055" max="11261" width="9" style="2"/>
    <col min="11262" max="11262" width="4.625" style="2" customWidth="1"/>
    <col min="11263" max="11263" width="7.625" style="2" customWidth="1"/>
    <col min="11264" max="11264" width="35.625" style="2" customWidth="1"/>
    <col min="11265" max="11307" width="2.375" style="2" customWidth="1"/>
    <col min="11308" max="11309" width="8.625" style="2" customWidth="1"/>
    <col min="11310" max="11310" width="2.875" style="2" customWidth="1"/>
    <col min="11311" max="11517" width="9" style="2"/>
    <col min="11518" max="11518" width="4.625" style="2" customWidth="1"/>
    <col min="11519" max="11519" width="7.625" style="2" customWidth="1"/>
    <col min="11520" max="11520" width="35.625" style="2" customWidth="1"/>
    <col min="11521" max="11563" width="2.375" style="2" customWidth="1"/>
    <col min="11564" max="11565" width="8.625" style="2" customWidth="1"/>
    <col min="11566" max="11566" width="2.875" style="2" customWidth="1"/>
    <col min="11567" max="11773" width="9" style="2"/>
    <col min="11774" max="11774" width="4.625" style="2" customWidth="1"/>
    <col min="11775" max="11775" width="7.625" style="2" customWidth="1"/>
    <col min="11776" max="11776" width="35.625" style="2" customWidth="1"/>
    <col min="11777" max="11819" width="2.375" style="2" customWidth="1"/>
    <col min="11820" max="11821" width="8.625" style="2" customWidth="1"/>
    <col min="11822" max="11822" width="2.875" style="2" customWidth="1"/>
    <col min="11823" max="12029" width="9" style="2"/>
    <col min="12030" max="12030" width="4.625" style="2" customWidth="1"/>
    <col min="12031" max="12031" width="7.625" style="2" customWidth="1"/>
    <col min="12032" max="12032" width="35.625" style="2" customWidth="1"/>
    <col min="12033" max="12075" width="2.375" style="2" customWidth="1"/>
    <col min="12076" max="12077" width="8.625" style="2" customWidth="1"/>
    <col min="12078" max="12078" width="2.875" style="2" customWidth="1"/>
    <col min="12079" max="12285" width="9" style="2"/>
    <col min="12286" max="12286" width="4.625" style="2" customWidth="1"/>
    <col min="12287" max="12287" width="7.625" style="2" customWidth="1"/>
    <col min="12288" max="12288" width="35.625" style="2" customWidth="1"/>
    <col min="12289" max="12331" width="2.375" style="2" customWidth="1"/>
    <col min="12332" max="12333" width="8.625" style="2" customWidth="1"/>
    <col min="12334" max="12334" width="2.875" style="2" customWidth="1"/>
    <col min="12335" max="12541" width="9" style="2"/>
    <col min="12542" max="12542" width="4.625" style="2" customWidth="1"/>
    <col min="12543" max="12543" width="7.625" style="2" customWidth="1"/>
    <col min="12544" max="12544" width="35.625" style="2" customWidth="1"/>
    <col min="12545" max="12587" width="2.375" style="2" customWidth="1"/>
    <col min="12588" max="12589" width="8.625" style="2" customWidth="1"/>
    <col min="12590" max="12590" width="2.875" style="2" customWidth="1"/>
    <col min="12591" max="12797" width="9" style="2"/>
    <col min="12798" max="12798" width="4.625" style="2" customWidth="1"/>
    <col min="12799" max="12799" width="7.625" style="2" customWidth="1"/>
    <col min="12800" max="12800" width="35.625" style="2" customWidth="1"/>
    <col min="12801" max="12843" width="2.375" style="2" customWidth="1"/>
    <col min="12844" max="12845" width="8.625" style="2" customWidth="1"/>
    <col min="12846" max="12846" width="2.875" style="2" customWidth="1"/>
    <col min="12847" max="13053" width="9" style="2"/>
    <col min="13054" max="13054" width="4.625" style="2" customWidth="1"/>
    <col min="13055" max="13055" width="7.625" style="2" customWidth="1"/>
    <col min="13056" max="13056" width="35.625" style="2" customWidth="1"/>
    <col min="13057" max="13099" width="2.375" style="2" customWidth="1"/>
    <col min="13100" max="13101" width="8.625" style="2" customWidth="1"/>
    <col min="13102" max="13102" width="2.875" style="2" customWidth="1"/>
    <col min="13103" max="13309" width="9" style="2"/>
    <col min="13310" max="13310" width="4.625" style="2" customWidth="1"/>
    <col min="13311" max="13311" width="7.625" style="2" customWidth="1"/>
    <col min="13312" max="13312" width="35.625" style="2" customWidth="1"/>
    <col min="13313" max="13355" width="2.375" style="2" customWidth="1"/>
    <col min="13356" max="13357" width="8.625" style="2" customWidth="1"/>
    <col min="13358" max="13358" width="2.875" style="2" customWidth="1"/>
    <col min="13359" max="13565" width="9" style="2"/>
    <col min="13566" max="13566" width="4.625" style="2" customWidth="1"/>
    <col min="13567" max="13567" width="7.625" style="2" customWidth="1"/>
    <col min="13568" max="13568" width="35.625" style="2" customWidth="1"/>
    <col min="13569" max="13611" width="2.375" style="2" customWidth="1"/>
    <col min="13612" max="13613" width="8.625" style="2" customWidth="1"/>
    <col min="13614" max="13614" width="2.875" style="2" customWidth="1"/>
    <col min="13615" max="13821" width="9" style="2"/>
    <col min="13822" max="13822" width="4.625" style="2" customWidth="1"/>
    <col min="13823" max="13823" width="7.625" style="2" customWidth="1"/>
    <col min="13824" max="13824" width="35.625" style="2" customWidth="1"/>
    <col min="13825" max="13867" width="2.375" style="2" customWidth="1"/>
    <col min="13868" max="13869" width="8.625" style="2" customWidth="1"/>
    <col min="13870" max="13870" width="2.875" style="2" customWidth="1"/>
    <col min="13871" max="14077" width="9" style="2"/>
    <col min="14078" max="14078" width="4.625" style="2" customWidth="1"/>
    <col min="14079" max="14079" width="7.625" style="2" customWidth="1"/>
    <col min="14080" max="14080" width="35.625" style="2" customWidth="1"/>
    <col min="14081" max="14123" width="2.375" style="2" customWidth="1"/>
    <col min="14124" max="14125" width="8.625" style="2" customWidth="1"/>
    <col min="14126" max="14126" width="2.875" style="2" customWidth="1"/>
    <col min="14127" max="14333" width="9" style="2"/>
    <col min="14334" max="14334" width="4.625" style="2" customWidth="1"/>
    <col min="14335" max="14335" width="7.625" style="2" customWidth="1"/>
    <col min="14336" max="14336" width="35.625" style="2" customWidth="1"/>
    <col min="14337" max="14379" width="2.375" style="2" customWidth="1"/>
    <col min="14380" max="14381" width="8.625" style="2" customWidth="1"/>
    <col min="14382" max="14382" width="2.875" style="2" customWidth="1"/>
    <col min="14383" max="14589" width="9" style="2"/>
    <col min="14590" max="14590" width="4.625" style="2" customWidth="1"/>
    <col min="14591" max="14591" width="7.625" style="2" customWidth="1"/>
    <col min="14592" max="14592" width="35.625" style="2" customWidth="1"/>
    <col min="14593" max="14635" width="2.375" style="2" customWidth="1"/>
    <col min="14636" max="14637" width="8.625" style="2" customWidth="1"/>
    <col min="14638" max="14638" width="2.875" style="2" customWidth="1"/>
    <col min="14639" max="14845" width="9" style="2"/>
    <col min="14846" max="14846" width="4.625" style="2" customWidth="1"/>
    <col min="14847" max="14847" width="7.625" style="2" customWidth="1"/>
    <col min="14848" max="14848" width="35.625" style="2" customWidth="1"/>
    <col min="14849" max="14891" width="2.375" style="2" customWidth="1"/>
    <col min="14892" max="14893" width="8.625" style="2" customWidth="1"/>
    <col min="14894" max="14894" width="2.875" style="2" customWidth="1"/>
    <col min="14895" max="15101" width="9" style="2"/>
    <col min="15102" max="15102" width="4.625" style="2" customWidth="1"/>
    <col min="15103" max="15103" width="7.625" style="2" customWidth="1"/>
    <col min="15104" max="15104" width="35.625" style="2" customWidth="1"/>
    <col min="15105" max="15147" width="2.375" style="2" customWidth="1"/>
    <col min="15148" max="15149" width="8.625" style="2" customWidth="1"/>
    <col min="15150" max="15150" width="2.875" style="2" customWidth="1"/>
    <col min="15151" max="15357" width="9" style="2"/>
    <col min="15358" max="15358" width="4.625" style="2" customWidth="1"/>
    <col min="15359" max="15359" width="7.625" style="2" customWidth="1"/>
    <col min="15360" max="15360" width="35.625" style="2" customWidth="1"/>
    <col min="15361" max="15403" width="2.375" style="2" customWidth="1"/>
    <col min="15404" max="15405" width="8.625" style="2" customWidth="1"/>
    <col min="15406" max="15406" width="2.875" style="2" customWidth="1"/>
    <col min="15407" max="15613" width="9" style="2"/>
    <col min="15614" max="15614" width="4.625" style="2" customWidth="1"/>
    <col min="15615" max="15615" width="7.625" style="2" customWidth="1"/>
    <col min="15616" max="15616" width="35.625" style="2" customWidth="1"/>
    <col min="15617" max="15659" width="2.375" style="2" customWidth="1"/>
    <col min="15660" max="15661" width="8.625" style="2" customWidth="1"/>
    <col min="15662" max="15662" width="2.875" style="2" customWidth="1"/>
    <col min="15663" max="15869" width="9" style="2"/>
    <col min="15870" max="15870" width="4.625" style="2" customWidth="1"/>
    <col min="15871" max="15871" width="7.625" style="2" customWidth="1"/>
    <col min="15872" max="15872" width="35.625" style="2" customWidth="1"/>
    <col min="15873" max="15915" width="2.375" style="2" customWidth="1"/>
    <col min="15916" max="15917" width="8.625" style="2" customWidth="1"/>
    <col min="15918" max="15918" width="2.875" style="2" customWidth="1"/>
    <col min="15919" max="16125" width="9" style="2"/>
    <col min="16126" max="16126" width="4.625" style="2" customWidth="1"/>
    <col min="16127" max="16127" width="7.625" style="2" customWidth="1"/>
    <col min="16128" max="16128" width="35.625" style="2" customWidth="1"/>
    <col min="16129" max="16171" width="2.375" style="2" customWidth="1"/>
    <col min="16172" max="16173" width="8.625" style="2" customWidth="1"/>
    <col min="16174" max="16174" width="2.875" style="2" customWidth="1"/>
    <col min="16175" max="16384" width="9" style="2"/>
  </cols>
  <sheetData>
    <row r="1" spans="1:48" ht="17.100000000000001" customHeight="1" x14ac:dyDescent="0.15">
      <c r="A1" s="1"/>
    </row>
    <row r="2" spans="1:48" ht="17.100000000000001" customHeight="1" x14ac:dyDescent="0.15">
      <c r="A2" s="1"/>
    </row>
    <row r="3" spans="1:48" ht="17.100000000000001" customHeight="1" x14ac:dyDescent="0.15">
      <c r="A3" s="1"/>
    </row>
    <row r="4" spans="1:48" ht="17.100000000000001" customHeight="1" x14ac:dyDescent="0.15">
      <c r="A4" s="1"/>
      <c r="B4" s="1" t="s">
        <v>4805</v>
      </c>
    </row>
    <row r="5" spans="1:48" ht="17.100000000000001" customHeight="1" x14ac:dyDescent="0.15">
      <c r="A5" s="6" t="s">
        <v>1</v>
      </c>
      <c r="B5" s="7"/>
      <c r="C5" s="79" t="s">
        <v>2</v>
      </c>
      <c r="D5" s="1099" t="s">
        <v>4817</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9" t="s">
        <v>4</v>
      </c>
      <c r="AV5" s="9" t="s">
        <v>5</v>
      </c>
    </row>
    <row r="6" spans="1:48" ht="17.100000000000001" customHeight="1" x14ac:dyDescent="0.15">
      <c r="A6" s="9" t="s">
        <v>6</v>
      </c>
      <c r="B6" s="79" t="s">
        <v>7</v>
      </c>
      <c r="C6" s="181"/>
      <c r="D6" s="55"/>
      <c r="E6" s="58"/>
      <c r="F6" s="58"/>
      <c r="G6" s="58"/>
      <c r="H6" s="58"/>
      <c r="I6" s="58"/>
      <c r="J6" s="58"/>
      <c r="K6" s="58"/>
      <c r="L6" s="58"/>
      <c r="M6" s="58"/>
      <c r="N6" s="58"/>
      <c r="O6" s="58"/>
      <c r="P6" s="58"/>
      <c r="Q6" s="58"/>
      <c r="R6" s="58"/>
      <c r="S6" s="58"/>
      <c r="T6" s="58"/>
      <c r="U6" s="58"/>
      <c r="V6" s="58"/>
      <c r="W6" s="58"/>
      <c r="X6" s="58"/>
      <c r="Y6" s="58"/>
      <c r="Z6" s="58"/>
      <c r="AA6" s="58"/>
      <c r="AB6" s="58"/>
      <c r="AC6" s="39"/>
      <c r="AD6" s="58"/>
      <c r="AE6" s="58"/>
      <c r="AF6" s="58"/>
      <c r="AG6" s="58"/>
      <c r="AH6" s="58"/>
      <c r="AI6" s="58"/>
      <c r="AJ6" s="58"/>
      <c r="AK6" s="58"/>
      <c r="AL6" s="58"/>
      <c r="AM6" s="58"/>
      <c r="AN6" s="58"/>
      <c r="AO6" s="58"/>
      <c r="AP6" s="58"/>
      <c r="AQ6" s="58"/>
      <c r="AR6" s="58"/>
      <c r="AS6" s="58"/>
      <c r="AT6" s="58"/>
      <c r="AU6" s="155" t="s">
        <v>8</v>
      </c>
      <c r="AV6" s="155" t="s">
        <v>9</v>
      </c>
    </row>
    <row r="7" spans="1:48" ht="17.100000000000001" customHeight="1" x14ac:dyDescent="0.15">
      <c r="A7" s="32">
        <v>43</v>
      </c>
      <c r="B7" s="33" t="s">
        <v>7850</v>
      </c>
      <c r="C7" s="34" t="s">
        <v>7851</v>
      </c>
      <c r="D7" s="1085" t="s">
        <v>4819</v>
      </c>
      <c r="E7" s="1087"/>
      <c r="F7" s="1085" t="s">
        <v>4820</v>
      </c>
      <c r="G7" s="1087"/>
      <c r="H7" s="1085" t="s">
        <v>4821</v>
      </c>
      <c r="I7" s="1086"/>
      <c r="J7" s="1086"/>
      <c r="K7" s="1087"/>
      <c r="L7" s="465"/>
      <c r="M7" s="466"/>
      <c r="N7" s="466"/>
      <c r="O7" s="466"/>
      <c r="P7" s="466"/>
      <c r="Q7" s="466"/>
      <c r="R7" s="466"/>
      <c r="S7" s="466"/>
      <c r="T7" s="466"/>
      <c r="U7" s="466"/>
      <c r="V7" s="466"/>
      <c r="W7" s="466"/>
      <c r="X7" s="466"/>
      <c r="Y7" s="466"/>
      <c r="Z7" s="466"/>
      <c r="AA7" s="466"/>
      <c r="AB7" s="466"/>
      <c r="AC7" s="466"/>
      <c r="AD7" s="44"/>
      <c r="AE7" s="50"/>
      <c r="AF7" s="51"/>
      <c r="AG7" s="1301" t="s">
        <v>7852</v>
      </c>
      <c r="AH7" s="1316"/>
      <c r="AI7" s="1317"/>
      <c r="AJ7" s="1218" t="s">
        <v>7853</v>
      </c>
      <c r="AK7" s="1219"/>
      <c r="AL7" s="1220"/>
      <c r="AM7" s="47"/>
      <c r="AN7" s="40"/>
      <c r="AO7" s="40"/>
      <c r="AP7" s="40"/>
      <c r="AQ7" s="40"/>
      <c r="AR7" s="40"/>
      <c r="AS7" s="40"/>
      <c r="AT7" s="41"/>
      <c r="AU7" s="35">
        <f>ROUND(H10*AK$11,0)</f>
        <v>790</v>
      </c>
      <c r="AV7" s="66" t="s">
        <v>4822</v>
      </c>
    </row>
    <row r="8" spans="1:48" ht="17.100000000000001" customHeight="1" x14ac:dyDescent="0.15">
      <c r="A8" s="32">
        <v>43</v>
      </c>
      <c r="B8" s="33" t="s">
        <v>7854</v>
      </c>
      <c r="C8" s="34" t="s">
        <v>7855</v>
      </c>
      <c r="D8" s="1287"/>
      <c r="E8" s="1278"/>
      <c r="F8" s="1088"/>
      <c r="G8" s="1090"/>
      <c r="H8" s="1088"/>
      <c r="I8" s="1089"/>
      <c r="J8" s="1089"/>
      <c r="K8" s="1090"/>
      <c r="L8" s="1321" t="s">
        <v>4829</v>
      </c>
      <c r="M8" s="1322"/>
      <c r="N8" s="1322"/>
      <c r="O8" s="1322"/>
      <c r="P8" s="1322"/>
      <c r="Q8" s="1322"/>
      <c r="R8" s="1322"/>
      <c r="S8" s="1322"/>
      <c r="T8" s="1322"/>
      <c r="U8" s="1322"/>
      <c r="V8" s="1322"/>
      <c r="W8" s="1322"/>
      <c r="X8" s="1322"/>
      <c r="Y8" s="1322"/>
      <c r="Z8" s="1322"/>
      <c r="AA8" s="1322"/>
      <c r="AB8" s="1322"/>
      <c r="AC8" s="1322"/>
      <c r="AD8" s="44" t="s">
        <v>17</v>
      </c>
      <c r="AE8" s="1114">
        <f>'15就労移行支援(基本)'!S12</f>
        <v>0.96499999999999997</v>
      </c>
      <c r="AF8" s="1115"/>
      <c r="AG8" s="1318"/>
      <c r="AH8" s="1319"/>
      <c r="AI8" s="1320"/>
      <c r="AJ8" s="1221"/>
      <c r="AK8" s="1222"/>
      <c r="AL8" s="1223"/>
      <c r="AM8" s="20"/>
      <c r="AN8" s="4"/>
      <c r="AO8" s="4"/>
      <c r="AP8" s="4"/>
      <c r="AQ8" s="4"/>
      <c r="AR8" s="4"/>
      <c r="AS8" s="4"/>
      <c r="AT8" s="21"/>
      <c r="AU8" s="101">
        <f>ROUND(ROUND(H10*AE8,0)*AK$11,0)</f>
        <v>762</v>
      </c>
      <c r="AV8" s="232"/>
    </row>
    <row r="9" spans="1:48" ht="17.100000000000001" customHeight="1" x14ac:dyDescent="0.15">
      <c r="A9" s="32">
        <v>43</v>
      </c>
      <c r="B9" s="33" t="s">
        <v>7856</v>
      </c>
      <c r="C9" s="34" t="s">
        <v>7857</v>
      </c>
      <c r="D9" s="1082"/>
      <c r="E9" s="1070"/>
      <c r="F9" s="1088"/>
      <c r="G9" s="1090"/>
      <c r="H9" s="1088"/>
      <c r="I9" s="1089"/>
      <c r="J9" s="1089"/>
      <c r="K9" s="1090"/>
      <c r="L9" s="467"/>
      <c r="M9" s="468"/>
      <c r="N9" s="468"/>
      <c r="O9" s="468"/>
      <c r="P9" s="468"/>
      <c r="Q9" s="468"/>
      <c r="R9" s="468"/>
      <c r="S9" s="468"/>
      <c r="T9" s="468"/>
      <c r="U9" s="468"/>
      <c r="V9" s="468"/>
      <c r="W9" s="468"/>
      <c r="X9" s="468"/>
      <c r="Y9" s="468"/>
      <c r="Z9" s="468"/>
      <c r="AA9" s="468"/>
      <c r="AB9" s="468"/>
      <c r="AC9" s="468"/>
      <c r="AD9" s="106"/>
      <c r="AE9" s="106"/>
      <c r="AF9" s="373"/>
      <c r="AG9" s="1318"/>
      <c r="AH9" s="1319"/>
      <c r="AI9" s="1320"/>
      <c r="AJ9" s="1221"/>
      <c r="AK9" s="1222"/>
      <c r="AL9" s="1223"/>
      <c r="AM9" s="196" t="s">
        <v>4833</v>
      </c>
      <c r="AN9" s="197"/>
      <c r="AO9" s="197"/>
      <c r="AP9" s="197"/>
      <c r="AQ9" s="197"/>
      <c r="AR9" s="469"/>
      <c r="AS9" s="469"/>
      <c r="AT9" s="470"/>
      <c r="AU9" s="101">
        <f>ROUND(ROUND(H10*AK$11,0)*AS10,0)</f>
        <v>751</v>
      </c>
      <c r="AV9" s="31"/>
    </row>
    <row r="10" spans="1:48" ht="17.100000000000001" customHeight="1" x14ac:dyDescent="0.15">
      <c r="A10" s="32">
        <v>43</v>
      </c>
      <c r="B10" s="33" t="s">
        <v>7858</v>
      </c>
      <c r="C10" s="34" t="s">
        <v>7859</v>
      </c>
      <c r="D10" s="1068"/>
      <c r="E10" s="1070"/>
      <c r="F10" s="1088"/>
      <c r="G10" s="1090"/>
      <c r="H10" s="1280">
        <f>'15就労移行支援(基本)'!K11</f>
        <v>1128</v>
      </c>
      <c r="I10" s="1108"/>
      <c r="J10" s="4" t="s">
        <v>21</v>
      </c>
      <c r="K10" s="21"/>
      <c r="L10" s="1321" t="s">
        <v>4829</v>
      </c>
      <c r="M10" s="1322"/>
      <c r="N10" s="1322"/>
      <c r="O10" s="1322"/>
      <c r="P10" s="1322"/>
      <c r="Q10" s="1322"/>
      <c r="R10" s="1322"/>
      <c r="S10" s="1322"/>
      <c r="T10" s="1322"/>
      <c r="U10" s="1322"/>
      <c r="V10" s="1322"/>
      <c r="W10" s="1322"/>
      <c r="X10" s="1322"/>
      <c r="Y10" s="1322"/>
      <c r="Z10" s="1322"/>
      <c r="AA10" s="1322"/>
      <c r="AB10" s="1322"/>
      <c r="AC10" s="1322"/>
      <c r="AD10" s="44" t="s">
        <v>17</v>
      </c>
      <c r="AE10" s="1114">
        <f>$AE$8</f>
        <v>0.96499999999999997</v>
      </c>
      <c r="AF10" s="1115"/>
      <c r="AG10" s="1318"/>
      <c r="AH10" s="1319"/>
      <c r="AI10" s="1320"/>
      <c r="AJ10" s="1221"/>
      <c r="AK10" s="1222"/>
      <c r="AL10" s="1223"/>
      <c r="AM10" s="24"/>
      <c r="AN10" s="25"/>
      <c r="AO10" s="25"/>
      <c r="AP10" s="25"/>
      <c r="AQ10" s="25"/>
      <c r="AR10" s="26" t="s">
        <v>17</v>
      </c>
      <c r="AS10" s="1170">
        <f>'15就労移行支援(基本)'!AY16</f>
        <v>0.95</v>
      </c>
      <c r="AT10" s="1171"/>
      <c r="AU10" s="101">
        <f>ROUND(ROUND(ROUND(H10*AE10,0)*AK$11,0)*AS10,0)</f>
        <v>724</v>
      </c>
      <c r="AV10" s="31"/>
    </row>
    <row r="11" spans="1:48" ht="17.100000000000001" customHeight="1" x14ac:dyDescent="0.15">
      <c r="A11" s="32">
        <v>43</v>
      </c>
      <c r="B11" s="33" t="s">
        <v>7860</v>
      </c>
      <c r="C11" s="34" t="s">
        <v>7861</v>
      </c>
      <c r="D11" s="471"/>
      <c r="E11" s="424"/>
      <c r="F11" s="36"/>
      <c r="G11" s="29"/>
      <c r="H11" s="1085" t="s">
        <v>4840</v>
      </c>
      <c r="I11" s="1086"/>
      <c r="J11" s="1086"/>
      <c r="K11" s="1087"/>
      <c r="L11" s="467"/>
      <c r="M11" s="468"/>
      <c r="N11" s="468"/>
      <c r="O11" s="468"/>
      <c r="P11" s="468"/>
      <c r="Q11" s="468"/>
      <c r="R11" s="468"/>
      <c r="S11" s="468"/>
      <c r="T11" s="468"/>
      <c r="U11" s="468"/>
      <c r="V11" s="468"/>
      <c r="W11" s="468"/>
      <c r="X11" s="468"/>
      <c r="Y11" s="468"/>
      <c r="Z11" s="468"/>
      <c r="AA11" s="468"/>
      <c r="AB11" s="468"/>
      <c r="AC11" s="468"/>
      <c r="AD11" s="106"/>
      <c r="AE11" s="106"/>
      <c r="AF11" s="373"/>
      <c r="AG11" s="166"/>
      <c r="AH11" s="167"/>
      <c r="AI11" s="167"/>
      <c r="AJ11" s="168" t="s">
        <v>17</v>
      </c>
      <c r="AK11" s="1158">
        <v>0.7</v>
      </c>
      <c r="AL11" s="1159"/>
      <c r="AM11" s="20"/>
      <c r="AN11" s="4"/>
      <c r="AO11" s="4"/>
      <c r="AP11" s="4"/>
      <c r="AQ11" s="4"/>
      <c r="AR11" s="4"/>
      <c r="AS11" s="4"/>
      <c r="AT11" s="21"/>
      <c r="AU11" s="35">
        <f>ROUND(H14*AK$11,0)</f>
        <v>671</v>
      </c>
      <c r="AV11" s="31"/>
    </row>
    <row r="12" spans="1:48" ht="17.100000000000001" customHeight="1" x14ac:dyDescent="0.15">
      <c r="A12" s="32">
        <v>43</v>
      </c>
      <c r="B12" s="33" t="s">
        <v>7862</v>
      </c>
      <c r="C12" s="34" t="s">
        <v>7863</v>
      </c>
      <c r="D12" s="471"/>
      <c r="E12" s="424"/>
      <c r="F12" s="36"/>
      <c r="G12" s="29"/>
      <c r="H12" s="1088"/>
      <c r="I12" s="1089"/>
      <c r="J12" s="1089"/>
      <c r="K12" s="1090"/>
      <c r="L12" s="1321" t="s">
        <v>4829</v>
      </c>
      <c r="M12" s="1322"/>
      <c r="N12" s="1322"/>
      <c r="O12" s="1322"/>
      <c r="P12" s="1322"/>
      <c r="Q12" s="1322"/>
      <c r="R12" s="1322"/>
      <c r="S12" s="1322"/>
      <c r="T12" s="1322"/>
      <c r="U12" s="1322"/>
      <c r="V12" s="1322"/>
      <c r="W12" s="1322"/>
      <c r="X12" s="1322"/>
      <c r="Y12" s="1322"/>
      <c r="Z12" s="1322"/>
      <c r="AA12" s="1322"/>
      <c r="AB12" s="1322"/>
      <c r="AC12" s="1322"/>
      <c r="AD12" s="44" t="s">
        <v>17</v>
      </c>
      <c r="AE12" s="1114">
        <f>$AE$8</f>
        <v>0.96499999999999997</v>
      </c>
      <c r="AF12" s="1115"/>
      <c r="AG12" s="418"/>
      <c r="AH12" s="419"/>
      <c r="AI12" s="419"/>
      <c r="AJ12" s="463"/>
      <c r="AK12" s="70"/>
      <c r="AL12" s="464"/>
      <c r="AM12" s="20"/>
      <c r="AN12" s="4"/>
      <c r="AO12" s="4"/>
      <c r="AP12" s="4"/>
      <c r="AQ12" s="4"/>
      <c r="AR12" s="4"/>
      <c r="AS12" s="4"/>
      <c r="AT12" s="21"/>
      <c r="AU12" s="101">
        <f>ROUND(ROUND(H14*AE12,0)*AK$11,0)</f>
        <v>648</v>
      </c>
      <c r="AV12" s="31"/>
    </row>
    <row r="13" spans="1:48" ht="17.100000000000001" customHeight="1" x14ac:dyDescent="0.15">
      <c r="A13" s="32">
        <v>43</v>
      </c>
      <c r="B13" s="33" t="s">
        <v>7864</v>
      </c>
      <c r="C13" s="34" t="s">
        <v>7865</v>
      </c>
      <c r="D13" s="471"/>
      <c r="E13" s="424"/>
      <c r="F13" s="36"/>
      <c r="G13" s="29"/>
      <c r="H13" s="1088"/>
      <c r="I13" s="1089"/>
      <c r="J13" s="1089"/>
      <c r="K13" s="1090"/>
      <c r="L13" s="467"/>
      <c r="M13" s="468"/>
      <c r="N13" s="468"/>
      <c r="O13" s="468"/>
      <c r="P13" s="468"/>
      <c r="Q13" s="468"/>
      <c r="R13" s="468"/>
      <c r="S13" s="468"/>
      <c r="T13" s="468"/>
      <c r="U13" s="468"/>
      <c r="V13" s="468"/>
      <c r="W13" s="468"/>
      <c r="X13" s="468"/>
      <c r="Y13" s="468"/>
      <c r="Z13" s="468"/>
      <c r="AA13" s="468"/>
      <c r="AB13" s="468"/>
      <c r="AC13" s="468"/>
      <c r="AD13" s="106"/>
      <c r="AE13" s="106"/>
      <c r="AF13" s="373"/>
      <c r="AG13" s="166"/>
      <c r="AH13" s="167"/>
      <c r="AI13" s="314"/>
      <c r="AL13" s="449"/>
      <c r="AM13" s="196" t="s">
        <v>4833</v>
      </c>
      <c r="AN13" s="197"/>
      <c r="AO13" s="197"/>
      <c r="AP13" s="197"/>
      <c r="AQ13" s="197"/>
      <c r="AR13" s="469"/>
      <c r="AS13" s="469"/>
      <c r="AT13" s="470"/>
      <c r="AU13" s="101">
        <f>ROUND(ROUND(H14*AK$11,0)*AS14,0)</f>
        <v>637</v>
      </c>
      <c r="AV13" s="31"/>
    </row>
    <row r="14" spans="1:48" ht="17.100000000000001" customHeight="1" x14ac:dyDescent="0.15">
      <c r="A14" s="32">
        <v>43</v>
      </c>
      <c r="B14" s="33" t="s">
        <v>7866</v>
      </c>
      <c r="C14" s="34" t="s">
        <v>7867</v>
      </c>
      <c r="D14" s="471"/>
      <c r="E14" s="424"/>
      <c r="F14" s="36"/>
      <c r="G14" s="29"/>
      <c r="H14" s="1280">
        <f>'15就労移行支援(基本)'!K23</f>
        <v>959</v>
      </c>
      <c r="I14" s="1108"/>
      <c r="J14" s="4" t="s">
        <v>21</v>
      </c>
      <c r="K14" s="21"/>
      <c r="L14" s="1321" t="s">
        <v>4829</v>
      </c>
      <c r="M14" s="1322"/>
      <c r="N14" s="1322"/>
      <c r="O14" s="1322"/>
      <c r="P14" s="1322"/>
      <c r="Q14" s="1322"/>
      <c r="R14" s="1322"/>
      <c r="S14" s="1322"/>
      <c r="T14" s="1322"/>
      <c r="U14" s="1322"/>
      <c r="V14" s="1322"/>
      <c r="W14" s="1322"/>
      <c r="X14" s="1322"/>
      <c r="Y14" s="1322"/>
      <c r="Z14" s="1322"/>
      <c r="AA14" s="1322"/>
      <c r="AB14" s="1322"/>
      <c r="AC14" s="1322"/>
      <c r="AD14" s="44" t="s">
        <v>17</v>
      </c>
      <c r="AE14" s="1114">
        <f>$AE$8</f>
        <v>0.96499999999999997</v>
      </c>
      <c r="AF14" s="1115"/>
      <c r="AG14" s="418"/>
      <c r="AH14" s="419"/>
      <c r="AI14" s="425"/>
      <c r="AL14" s="449"/>
      <c r="AM14" s="24"/>
      <c r="AN14" s="25"/>
      <c r="AO14" s="25"/>
      <c r="AP14" s="25"/>
      <c r="AQ14" s="25"/>
      <c r="AR14" s="26" t="s">
        <v>17</v>
      </c>
      <c r="AS14" s="1170">
        <f>AS10</f>
        <v>0.95</v>
      </c>
      <c r="AT14" s="1171"/>
      <c r="AU14" s="101">
        <f>ROUND(ROUND(ROUND(H14*AE14,0)*AK$11,0)*AS14,0)</f>
        <v>616</v>
      </c>
      <c r="AV14" s="31"/>
    </row>
    <row r="15" spans="1:48" ht="17.100000000000001" customHeight="1" x14ac:dyDescent="0.15">
      <c r="A15" s="32">
        <v>43</v>
      </c>
      <c r="B15" s="33" t="s">
        <v>7868</v>
      </c>
      <c r="C15" s="34" t="s">
        <v>7869</v>
      </c>
      <c r="D15" s="471"/>
      <c r="E15" s="424"/>
      <c r="F15" s="36"/>
      <c r="G15" s="29"/>
      <c r="H15" s="1085" t="s">
        <v>4853</v>
      </c>
      <c r="I15" s="1086"/>
      <c r="J15" s="1086"/>
      <c r="K15" s="1087"/>
      <c r="L15" s="467"/>
      <c r="M15" s="468"/>
      <c r="N15" s="468"/>
      <c r="O15" s="468"/>
      <c r="P15" s="468"/>
      <c r="Q15" s="468"/>
      <c r="R15" s="468"/>
      <c r="S15" s="468"/>
      <c r="T15" s="468"/>
      <c r="U15" s="468"/>
      <c r="V15" s="468"/>
      <c r="W15" s="468"/>
      <c r="X15" s="468"/>
      <c r="Y15" s="468"/>
      <c r="Z15" s="468"/>
      <c r="AA15" s="468"/>
      <c r="AB15" s="468"/>
      <c r="AC15" s="468"/>
      <c r="AD15" s="106"/>
      <c r="AE15" s="106"/>
      <c r="AF15" s="373"/>
      <c r="AG15" s="166"/>
      <c r="AH15" s="167"/>
      <c r="AI15" s="167"/>
      <c r="AJ15" s="463"/>
      <c r="AK15" s="70"/>
      <c r="AL15" s="464"/>
      <c r="AM15" s="20"/>
      <c r="AN15" s="4"/>
      <c r="AO15" s="4"/>
      <c r="AP15" s="4"/>
      <c r="AQ15" s="4"/>
      <c r="AR15" s="4"/>
      <c r="AS15" s="4"/>
      <c r="AT15" s="21"/>
      <c r="AU15" s="35">
        <f>ROUND(H18*AK$11,0)</f>
        <v>574</v>
      </c>
      <c r="AV15" s="31"/>
    </row>
    <row r="16" spans="1:48" ht="17.100000000000001" customHeight="1" x14ac:dyDescent="0.15">
      <c r="A16" s="32">
        <v>43</v>
      </c>
      <c r="B16" s="33" t="s">
        <v>7870</v>
      </c>
      <c r="C16" s="34" t="s">
        <v>7871</v>
      </c>
      <c r="D16" s="471"/>
      <c r="E16" s="424"/>
      <c r="F16" s="29"/>
      <c r="G16" s="29"/>
      <c r="H16" s="1088"/>
      <c r="I16" s="1089"/>
      <c r="J16" s="1089"/>
      <c r="K16" s="1090"/>
      <c r="L16" s="1321" t="s">
        <v>4829</v>
      </c>
      <c r="M16" s="1322"/>
      <c r="N16" s="1322"/>
      <c r="O16" s="1322"/>
      <c r="P16" s="1322"/>
      <c r="Q16" s="1322"/>
      <c r="R16" s="1322"/>
      <c r="S16" s="1322"/>
      <c r="T16" s="1322"/>
      <c r="U16" s="1322"/>
      <c r="V16" s="1322"/>
      <c r="W16" s="1322"/>
      <c r="X16" s="1322"/>
      <c r="Y16" s="1322"/>
      <c r="Z16" s="1322"/>
      <c r="AA16" s="1322"/>
      <c r="AB16" s="1322"/>
      <c r="AC16" s="1322"/>
      <c r="AD16" s="44" t="s">
        <v>17</v>
      </c>
      <c r="AE16" s="1114">
        <f>$AE$8</f>
        <v>0.96499999999999997</v>
      </c>
      <c r="AF16" s="1115"/>
      <c r="AG16" s="418"/>
      <c r="AH16" s="419"/>
      <c r="AI16" s="419"/>
      <c r="AJ16" s="463"/>
      <c r="AK16" s="70"/>
      <c r="AL16" s="464"/>
      <c r="AM16" s="20"/>
      <c r="AN16" s="4"/>
      <c r="AO16" s="4"/>
      <c r="AP16" s="4"/>
      <c r="AQ16" s="4"/>
      <c r="AR16" s="4"/>
      <c r="AS16" s="4"/>
      <c r="AT16" s="21"/>
      <c r="AU16" s="101">
        <f>ROUND(ROUND(H18*AE16,0)*AK$11,0)</f>
        <v>554</v>
      </c>
      <c r="AV16" s="31"/>
    </row>
    <row r="17" spans="1:48" ht="17.100000000000001" customHeight="1" x14ac:dyDescent="0.15">
      <c r="A17" s="32">
        <v>43</v>
      </c>
      <c r="B17" s="33" t="s">
        <v>7872</v>
      </c>
      <c r="C17" s="34" t="s">
        <v>7873</v>
      </c>
      <c r="D17" s="471"/>
      <c r="E17" s="424"/>
      <c r="F17" s="29"/>
      <c r="G17" s="29"/>
      <c r="H17" s="1088"/>
      <c r="I17" s="1089"/>
      <c r="J17" s="1089"/>
      <c r="K17" s="1090"/>
      <c r="L17" s="467"/>
      <c r="M17" s="468"/>
      <c r="N17" s="468"/>
      <c r="O17" s="468"/>
      <c r="P17" s="468"/>
      <c r="Q17" s="468"/>
      <c r="R17" s="468"/>
      <c r="S17" s="468"/>
      <c r="T17" s="468"/>
      <c r="U17" s="468"/>
      <c r="V17" s="468"/>
      <c r="W17" s="468"/>
      <c r="X17" s="468"/>
      <c r="Y17" s="468"/>
      <c r="Z17" s="468"/>
      <c r="AA17" s="468"/>
      <c r="AB17" s="468"/>
      <c r="AC17" s="468"/>
      <c r="AD17" s="106"/>
      <c r="AE17" s="106"/>
      <c r="AF17" s="373"/>
      <c r="AG17" s="166"/>
      <c r="AH17" s="167"/>
      <c r="AI17" s="314"/>
      <c r="AL17" s="449"/>
      <c r="AM17" s="196" t="s">
        <v>4833</v>
      </c>
      <c r="AN17" s="197"/>
      <c r="AO17" s="197"/>
      <c r="AP17" s="197"/>
      <c r="AQ17" s="197"/>
      <c r="AR17" s="469"/>
      <c r="AS17" s="469"/>
      <c r="AT17" s="470"/>
      <c r="AU17" s="101">
        <f>ROUND(ROUND(H18*AK$11,0)*AS18,0)</f>
        <v>545</v>
      </c>
      <c r="AV17" s="31"/>
    </row>
    <row r="18" spans="1:48" ht="17.100000000000001" customHeight="1" x14ac:dyDescent="0.15">
      <c r="A18" s="32">
        <v>43</v>
      </c>
      <c r="B18" s="33" t="s">
        <v>7874</v>
      </c>
      <c r="C18" s="34" t="s">
        <v>7875</v>
      </c>
      <c r="D18" s="471"/>
      <c r="E18" s="424"/>
      <c r="F18" s="29"/>
      <c r="G18" s="29"/>
      <c r="H18" s="1280">
        <f>'15就労移行支援(基本)'!K35</f>
        <v>820</v>
      </c>
      <c r="I18" s="1108"/>
      <c r="J18" s="4" t="s">
        <v>21</v>
      </c>
      <c r="K18" s="21"/>
      <c r="L18" s="1321" t="s">
        <v>4829</v>
      </c>
      <c r="M18" s="1322"/>
      <c r="N18" s="1322"/>
      <c r="O18" s="1322"/>
      <c r="P18" s="1322"/>
      <c r="Q18" s="1322"/>
      <c r="R18" s="1322"/>
      <c r="S18" s="1322"/>
      <c r="T18" s="1322"/>
      <c r="U18" s="1322"/>
      <c r="V18" s="1322"/>
      <c r="W18" s="1322"/>
      <c r="X18" s="1322"/>
      <c r="Y18" s="1322"/>
      <c r="Z18" s="1322"/>
      <c r="AA18" s="1322"/>
      <c r="AB18" s="1322"/>
      <c r="AC18" s="1322"/>
      <c r="AD18" s="44" t="s">
        <v>17</v>
      </c>
      <c r="AE18" s="1114">
        <f>$AE$8</f>
        <v>0.96499999999999997</v>
      </c>
      <c r="AF18" s="1115"/>
      <c r="AG18" s="418"/>
      <c r="AH18" s="419"/>
      <c r="AI18" s="425"/>
      <c r="AL18" s="449"/>
      <c r="AM18" s="24"/>
      <c r="AN18" s="25"/>
      <c r="AO18" s="25"/>
      <c r="AP18" s="25"/>
      <c r="AQ18" s="25"/>
      <c r="AR18" s="26" t="s">
        <v>17</v>
      </c>
      <c r="AS18" s="1170">
        <f>AS14</f>
        <v>0.95</v>
      </c>
      <c r="AT18" s="1171"/>
      <c r="AU18" s="101">
        <f>ROUND(ROUND(ROUND(H18*AE18,0)*AK$11,0)*AS18,0)</f>
        <v>526</v>
      </c>
      <c r="AV18" s="31"/>
    </row>
    <row r="19" spans="1:48" ht="17.100000000000001" customHeight="1" x14ac:dyDescent="0.15">
      <c r="A19" s="32">
        <v>43</v>
      </c>
      <c r="B19" s="33" t="s">
        <v>7876</v>
      </c>
      <c r="C19" s="34" t="s">
        <v>7877</v>
      </c>
      <c r="D19" s="471"/>
      <c r="E19" s="424"/>
      <c r="F19" s="29"/>
      <c r="G19" s="29"/>
      <c r="H19" s="1085" t="s">
        <v>4866</v>
      </c>
      <c r="I19" s="1086"/>
      <c r="J19" s="1086"/>
      <c r="K19" s="1087"/>
      <c r="L19" s="467"/>
      <c r="M19" s="468"/>
      <c r="N19" s="468"/>
      <c r="O19" s="468"/>
      <c r="P19" s="468"/>
      <c r="Q19" s="468"/>
      <c r="R19" s="468"/>
      <c r="S19" s="468"/>
      <c r="T19" s="468"/>
      <c r="U19" s="468"/>
      <c r="V19" s="468"/>
      <c r="W19" s="468"/>
      <c r="X19" s="468"/>
      <c r="Y19" s="468"/>
      <c r="Z19" s="468"/>
      <c r="AA19" s="468"/>
      <c r="AB19" s="468"/>
      <c r="AC19" s="468"/>
      <c r="AD19" s="106"/>
      <c r="AE19" s="106"/>
      <c r="AF19" s="373"/>
      <c r="AG19" s="418"/>
      <c r="AH19" s="419"/>
      <c r="AI19" s="425"/>
      <c r="AL19" s="449"/>
      <c r="AM19" s="20"/>
      <c r="AN19" s="4"/>
      <c r="AO19" s="4"/>
      <c r="AP19" s="4"/>
      <c r="AQ19" s="4"/>
      <c r="AR19" s="4"/>
      <c r="AS19" s="4"/>
      <c r="AT19" s="21"/>
      <c r="AU19" s="35">
        <f>ROUND(H22*AK$11,0)</f>
        <v>483</v>
      </c>
      <c r="AV19" s="31"/>
    </row>
    <row r="20" spans="1:48" ht="17.100000000000001" customHeight="1" x14ac:dyDescent="0.15">
      <c r="A20" s="32">
        <v>43</v>
      </c>
      <c r="B20" s="33" t="s">
        <v>7878</v>
      </c>
      <c r="C20" s="34" t="s">
        <v>7879</v>
      </c>
      <c r="D20" s="471"/>
      <c r="E20" s="424"/>
      <c r="F20" s="29"/>
      <c r="G20" s="29"/>
      <c r="H20" s="1088"/>
      <c r="I20" s="1089"/>
      <c r="J20" s="1089"/>
      <c r="K20" s="1090"/>
      <c r="L20" s="1321" t="s">
        <v>4829</v>
      </c>
      <c r="M20" s="1322"/>
      <c r="N20" s="1322"/>
      <c r="O20" s="1322"/>
      <c r="P20" s="1322"/>
      <c r="Q20" s="1322"/>
      <c r="R20" s="1322"/>
      <c r="S20" s="1322"/>
      <c r="T20" s="1322"/>
      <c r="U20" s="1322"/>
      <c r="V20" s="1322"/>
      <c r="W20" s="1322"/>
      <c r="X20" s="1322"/>
      <c r="Y20" s="1322"/>
      <c r="Z20" s="1322"/>
      <c r="AA20" s="1322"/>
      <c r="AB20" s="1322"/>
      <c r="AC20" s="1322"/>
      <c r="AD20" s="44" t="s">
        <v>17</v>
      </c>
      <c r="AE20" s="1114">
        <f>$AE$8</f>
        <v>0.96499999999999997</v>
      </c>
      <c r="AF20" s="1115"/>
      <c r="AG20" s="418"/>
      <c r="AH20" s="419"/>
      <c r="AI20" s="425"/>
      <c r="AL20" s="449"/>
      <c r="AM20" s="20"/>
      <c r="AN20" s="4"/>
      <c r="AO20" s="4"/>
      <c r="AP20" s="4"/>
      <c r="AQ20" s="4"/>
      <c r="AR20" s="4"/>
      <c r="AS20" s="4"/>
      <c r="AT20" s="21"/>
      <c r="AU20" s="101">
        <f>ROUND(ROUND(H22*AE20,0)*AK$11,0)</f>
        <v>466</v>
      </c>
      <c r="AV20" s="31"/>
    </row>
    <row r="21" spans="1:48" ht="17.100000000000001" customHeight="1" x14ac:dyDescent="0.15">
      <c r="A21" s="32">
        <v>43</v>
      </c>
      <c r="B21" s="33" t="s">
        <v>7880</v>
      </c>
      <c r="C21" s="34" t="s">
        <v>7881</v>
      </c>
      <c r="D21" s="471"/>
      <c r="E21" s="424"/>
      <c r="F21" s="29"/>
      <c r="G21" s="29"/>
      <c r="H21" s="1088"/>
      <c r="I21" s="1089"/>
      <c r="J21" s="1089"/>
      <c r="K21" s="1090"/>
      <c r="L21" s="467"/>
      <c r="M21" s="468"/>
      <c r="N21" s="468"/>
      <c r="O21" s="468"/>
      <c r="P21" s="468"/>
      <c r="Q21" s="468"/>
      <c r="R21" s="468"/>
      <c r="S21" s="468"/>
      <c r="T21" s="468"/>
      <c r="U21" s="468"/>
      <c r="V21" s="468"/>
      <c r="W21" s="468"/>
      <c r="X21" s="468"/>
      <c r="Y21" s="468"/>
      <c r="Z21" s="468"/>
      <c r="AA21" s="468"/>
      <c r="AB21" s="468"/>
      <c r="AC21" s="468"/>
      <c r="AD21" s="106"/>
      <c r="AE21" s="106"/>
      <c r="AF21" s="373"/>
      <c r="AG21" s="166"/>
      <c r="AH21" s="167"/>
      <c r="AI21" s="314"/>
      <c r="AL21" s="449"/>
      <c r="AM21" s="196" t="s">
        <v>4833</v>
      </c>
      <c r="AN21" s="197"/>
      <c r="AO21" s="197"/>
      <c r="AP21" s="197"/>
      <c r="AQ21" s="197"/>
      <c r="AR21" s="469"/>
      <c r="AS21" s="469"/>
      <c r="AT21" s="470"/>
      <c r="AU21" s="101">
        <f>ROUND(ROUND(H22*AK$11,0)*AS22,0)</f>
        <v>459</v>
      </c>
      <c r="AV21" s="31"/>
    </row>
    <row r="22" spans="1:48" ht="17.100000000000001" customHeight="1" x14ac:dyDescent="0.15">
      <c r="A22" s="32">
        <v>43</v>
      </c>
      <c r="B22" s="33" t="s">
        <v>7882</v>
      </c>
      <c r="C22" s="34" t="s">
        <v>7883</v>
      </c>
      <c r="D22" s="471"/>
      <c r="E22" s="424"/>
      <c r="F22" s="29"/>
      <c r="G22" s="29"/>
      <c r="H22" s="1280">
        <f>'15就労移行支援(基本)'!K47</f>
        <v>690</v>
      </c>
      <c r="I22" s="1108"/>
      <c r="J22" s="4" t="s">
        <v>21</v>
      </c>
      <c r="K22" s="21"/>
      <c r="L22" s="1321" t="s">
        <v>4829</v>
      </c>
      <c r="M22" s="1322"/>
      <c r="N22" s="1322"/>
      <c r="O22" s="1322"/>
      <c r="P22" s="1322"/>
      <c r="Q22" s="1322"/>
      <c r="R22" s="1322"/>
      <c r="S22" s="1322"/>
      <c r="T22" s="1322"/>
      <c r="U22" s="1322"/>
      <c r="V22" s="1322"/>
      <c r="W22" s="1322"/>
      <c r="X22" s="1322"/>
      <c r="Y22" s="1322"/>
      <c r="Z22" s="1322"/>
      <c r="AA22" s="1322"/>
      <c r="AB22" s="1322"/>
      <c r="AC22" s="1322"/>
      <c r="AD22" s="44" t="s">
        <v>17</v>
      </c>
      <c r="AE22" s="1114">
        <f>$AE$8</f>
        <v>0.96499999999999997</v>
      </c>
      <c r="AF22" s="1115"/>
      <c r="AG22" s="418"/>
      <c r="AH22" s="419"/>
      <c r="AI22" s="425"/>
      <c r="AL22" s="449"/>
      <c r="AM22" s="24"/>
      <c r="AN22" s="25"/>
      <c r="AO22" s="25"/>
      <c r="AP22" s="25"/>
      <c r="AQ22" s="25"/>
      <c r="AR22" s="26" t="s">
        <v>17</v>
      </c>
      <c r="AS22" s="1170">
        <f>AS18</f>
        <v>0.95</v>
      </c>
      <c r="AT22" s="1171"/>
      <c r="AU22" s="101">
        <f>ROUND(ROUND(ROUND(H22*AE22,0)*AK$11,0)*AS22,0)</f>
        <v>443</v>
      </c>
      <c r="AV22" s="31"/>
    </row>
    <row r="23" spans="1:48" ht="17.100000000000001" customHeight="1" x14ac:dyDescent="0.15">
      <c r="A23" s="32">
        <v>43</v>
      </c>
      <c r="B23" s="33" t="s">
        <v>7884</v>
      </c>
      <c r="C23" s="34" t="s">
        <v>7885</v>
      </c>
      <c r="D23" s="471"/>
      <c r="E23" s="424"/>
      <c r="F23" s="29"/>
      <c r="G23" s="29"/>
      <c r="H23" s="1085" t="s">
        <v>4879</v>
      </c>
      <c r="I23" s="1086"/>
      <c r="J23" s="1086"/>
      <c r="K23" s="1087"/>
      <c r="L23" s="467"/>
      <c r="M23" s="468"/>
      <c r="N23" s="468"/>
      <c r="O23" s="468"/>
      <c r="P23" s="468"/>
      <c r="Q23" s="468"/>
      <c r="R23" s="468"/>
      <c r="S23" s="468"/>
      <c r="T23" s="468"/>
      <c r="U23" s="468"/>
      <c r="V23" s="468"/>
      <c r="W23" s="468"/>
      <c r="X23" s="468"/>
      <c r="Y23" s="468"/>
      <c r="Z23" s="468"/>
      <c r="AA23" s="468"/>
      <c r="AB23" s="468"/>
      <c r="AC23" s="468"/>
      <c r="AD23" s="106"/>
      <c r="AE23" s="106"/>
      <c r="AF23" s="373"/>
      <c r="AG23" s="166"/>
      <c r="AH23" s="167"/>
      <c r="AI23" s="167"/>
      <c r="AJ23" s="463"/>
      <c r="AK23" s="70"/>
      <c r="AL23" s="464"/>
      <c r="AM23" s="20"/>
      <c r="AN23" s="4"/>
      <c r="AO23" s="4"/>
      <c r="AP23" s="4"/>
      <c r="AQ23" s="4"/>
      <c r="AR23" s="4"/>
      <c r="AS23" s="4"/>
      <c r="AT23" s="21"/>
      <c r="AU23" s="35">
        <f>ROUND(H26*AK$11,0)</f>
        <v>390</v>
      </c>
      <c r="AV23" s="31"/>
    </row>
    <row r="24" spans="1:48" ht="17.100000000000001" customHeight="1" x14ac:dyDescent="0.15">
      <c r="A24" s="32">
        <v>43</v>
      </c>
      <c r="B24" s="33" t="s">
        <v>7886</v>
      </c>
      <c r="C24" s="34" t="s">
        <v>7887</v>
      </c>
      <c r="D24" s="471"/>
      <c r="E24" s="424"/>
      <c r="F24" s="29"/>
      <c r="G24" s="29"/>
      <c r="H24" s="1088"/>
      <c r="I24" s="1089"/>
      <c r="J24" s="1089"/>
      <c r="K24" s="1090"/>
      <c r="L24" s="1321" t="s">
        <v>4829</v>
      </c>
      <c r="M24" s="1322"/>
      <c r="N24" s="1322"/>
      <c r="O24" s="1322"/>
      <c r="P24" s="1322"/>
      <c r="Q24" s="1322"/>
      <c r="R24" s="1322"/>
      <c r="S24" s="1322"/>
      <c r="T24" s="1322"/>
      <c r="U24" s="1322"/>
      <c r="V24" s="1322"/>
      <c r="W24" s="1322"/>
      <c r="X24" s="1322"/>
      <c r="Y24" s="1322"/>
      <c r="Z24" s="1322"/>
      <c r="AA24" s="1322"/>
      <c r="AB24" s="1322"/>
      <c r="AC24" s="1322"/>
      <c r="AD24" s="44" t="s">
        <v>17</v>
      </c>
      <c r="AE24" s="1114">
        <f>$AE$8</f>
        <v>0.96499999999999997</v>
      </c>
      <c r="AF24" s="1115"/>
      <c r="AG24" s="418"/>
      <c r="AH24" s="419"/>
      <c r="AI24" s="419"/>
      <c r="AJ24" s="463"/>
      <c r="AK24" s="70"/>
      <c r="AL24" s="464"/>
      <c r="AM24" s="20"/>
      <c r="AN24" s="4"/>
      <c r="AO24" s="4"/>
      <c r="AP24" s="4"/>
      <c r="AQ24" s="4"/>
      <c r="AR24" s="4"/>
      <c r="AS24" s="4"/>
      <c r="AT24" s="21"/>
      <c r="AU24" s="101">
        <f>ROUND(ROUND(H26*AE24,0)*AK$11,0)</f>
        <v>377</v>
      </c>
      <c r="AV24" s="31"/>
    </row>
    <row r="25" spans="1:48" ht="17.100000000000001" customHeight="1" x14ac:dyDescent="0.15">
      <c r="A25" s="32">
        <v>43</v>
      </c>
      <c r="B25" s="33" t="s">
        <v>7888</v>
      </c>
      <c r="C25" s="34" t="s">
        <v>7889</v>
      </c>
      <c r="D25" s="471"/>
      <c r="E25" s="424"/>
      <c r="F25" s="29"/>
      <c r="G25" s="29"/>
      <c r="H25" s="1088"/>
      <c r="I25" s="1089"/>
      <c r="J25" s="1089"/>
      <c r="K25" s="1090"/>
      <c r="L25" s="467"/>
      <c r="M25" s="468"/>
      <c r="N25" s="468"/>
      <c r="O25" s="468"/>
      <c r="P25" s="468"/>
      <c r="Q25" s="468"/>
      <c r="R25" s="468"/>
      <c r="S25" s="468"/>
      <c r="T25" s="468"/>
      <c r="U25" s="468"/>
      <c r="V25" s="468"/>
      <c r="W25" s="468"/>
      <c r="X25" s="468"/>
      <c r="Y25" s="468"/>
      <c r="Z25" s="468"/>
      <c r="AA25" s="468"/>
      <c r="AB25" s="468"/>
      <c r="AC25" s="468"/>
      <c r="AD25" s="106"/>
      <c r="AE25" s="106"/>
      <c r="AF25" s="373"/>
      <c r="AG25" s="166"/>
      <c r="AH25" s="167"/>
      <c r="AI25" s="314"/>
      <c r="AL25" s="449"/>
      <c r="AM25" s="196" t="s">
        <v>4833</v>
      </c>
      <c r="AN25" s="197"/>
      <c r="AO25" s="197"/>
      <c r="AP25" s="197"/>
      <c r="AQ25" s="197"/>
      <c r="AR25" s="469"/>
      <c r="AS25" s="469"/>
      <c r="AT25" s="470"/>
      <c r="AU25" s="101">
        <f>ROUND(ROUND(H26*AK$11,0)*AS26,0)</f>
        <v>371</v>
      </c>
      <c r="AV25" s="31"/>
    </row>
    <row r="26" spans="1:48" ht="17.100000000000001" customHeight="1" x14ac:dyDescent="0.15">
      <c r="A26" s="32">
        <v>43</v>
      </c>
      <c r="B26" s="33" t="s">
        <v>7890</v>
      </c>
      <c r="C26" s="34" t="s">
        <v>7891</v>
      </c>
      <c r="D26" s="471"/>
      <c r="E26" s="424"/>
      <c r="F26" s="29"/>
      <c r="G26" s="29"/>
      <c r="H26" s="1280">
        <f>'15就労移行支援(基本)'!K59</f>
        <v>557</v>
      </c>
      <c r="I26" s="1108"/>
      <c r="J26" s="4" t="s">
        <v>21</v>
      </c>
      <c r="K26" s="21"/>
      <c r="L26" s="1321" t="s">
        <v>4829</v>
      </c>
      <c r="M26" s="1322"/>
      <c r="N26" s="1322"/>
      <c r="O26" s="1322"/>
      <c r="P26" s="1322"/>
      <c r="Q26" s="1322"/>
      <c r="R26" s="1322"/>
      <c r="S26" s="1322"/>
      <c r="T26" s="1322"/>
      <c r="U26" s="1322"/>
      <c r="V26" s="1322"/>
      <c r="W26" s="1322"/>
      <c r="X26" s="1322"/>
      <c r="Y26" s="1322"/>
      <c r="Z26" s="1322"/>
      <c r="AA26" s="1322"/>
      <c r="AB26" s="1322"/>
      <c r="AC26" s="1322"/>
      <c r="AD26" s="44" t="s">
        <v>17</v>
      </c>
      <c r="AE26" s="1114">
        <f>$AE$8</f>
        <v>0.96499999999999997</v>
      </c>
      <c r="AF26" s="1115"/>
      <c r="AG26" s="418"/>
      <c r="AH26" s="419"/>
      <c r="AI26" s="425"/>
      <c r="AL26" s="449"/>
      <c r="AM26" s="24"/>
      <c r="AN26" s="25"/>
      <c r="AO26" s="25"/>
      <c r="AP26" s="25"/>
      <c r="AQ26" s="25"/>
      <c r="AR26" s="26" t="s">
        <v>17</v>
      </c>
      <c r="AS26" s="1170">
        <f>AS22</f>
        <v>0.95</v>
      </c>
      <c r="AT26" s="1171"/>
      <c r="AU26" s="101">
        <f>ROUND(ROUND(ROUND(H26*AE26,0)*AK$11,0)*AS26,0)</f>
        <v>358</v>
      </c>
      <c r="AV26" s="31"/>
    </row>
    <row r="27" spans="1:48" ht="17.100000000000001" customHeight="1" x14ac:dyDescent="0.15">
      <c r="A27" s="32">
        <v>43</v>
      </c>
      <c r="B27" s="33" t="s">
        <v>7892</v>
      </c>
      <c r="C27" s="34" t="s">
        <v>7893</v>
      </c>
      <c r="D27" s="471"/>
      <c r="E27" s="424"/>
      <c r="F27" s="29"/>
      <c r="G27" s="29"/>
      <c r="H27" s="1085" t="s">
        <v>4892</v>
      </c>
      <c r="I27" s="1086"/>
      <c r="J27" s="1086"/>
      <c r="K27" s="1087"/>
      <c r="L27" s="467"/>
      <c r="M27" s="468"/>
      <c r="N27" s="468"/>
      <c r="O27" s="468"/>
      <c r="P27" s="468"/>
      <c r="Q27" s="468"/>
      <c r="R27" s="468"/>
      <c r="S27" s="468"/>
      <c r="T27" s="468"/>
      <c r="U27" s="468"/>
      <c r="V27" s="468"/>
      <c r="W27" s="468"/>
      <c r="X27" s="468"/>
      <c r="Y27" s="468"/>
      <c r="Z27" s="468"/>
      <c r="AA27" s="468"/>
      <c r="AB27" s="468"/>
      <c r="AC27" s="468"/>
      <c r="AD27" s="106"/>
      <c r="AE27" s="106"/>
      <c r="AF27" s="373"/>
      <c r="AG27" s="166"/>
      <c r="AH27" s="167"/>
      <c r="AI27" s="167"/>
      <c r="AJ27" s="463"/>
      <c r="AK27" s="70"/>
      <c r="AL27" s="464"/>
      <c r="AM27" s="20"/>
      <c r="AN27" s="4"/>
      <c r="AO27" s="4"/>
      <c r="AP27" s="4"/>
      <c r="AQ27" s="4"/>
      <c r="AR27" s="4"/>
      <c r="AS27" s="4"/>
      <c r="AT27" s="21"/>
      <c r="AU27" s="35">
        <f>ROUND(H30*AK$11,0)</f>
        <v>355</v>
      </c>
      <c r="AV27" s="31"/>
    </row>
    <row r="28" spans="1:48" ht="17.100000000000001" customHeight="1" x14ac:dyDescent="0.15">
      <c r="A28" s="32">
        <v>43</v>
      </c>
      <c r="B28" s="33" t="s">
        <v>7894</v>
      </c>
      <c r="C28" s="34" t="s">
        <v>7895</v>
      </c>
      <c r="D28" s="471"/>
      <c r="E28" s="424"/>
      <c r="F28" s="29"/>
      <c r="G28" s="29"/>
      <c r="H28" s="1088"/>
      <c r="I28" s="1089"/>
      <c r="J28" s="1089"/>
      <c r="K28" s="1090"/>
      <c r="L28" s="1321" t="s">
        <v>4829</v>
      </c>
      <c r="M28" s="1322"/>
      <c r="N28" s="1322"/>
      <c r="O28" s="1322"/>
      <c r="P28" s="1322"/>
      <c r="Q28" s="1322"/>
      <c r="R28" s="1322"/>
      <c r="S28" s="1322"/>
      <c r="T28" s="1322"/>
      <c r="U28" s="1322"/>
      <c r="V28" s="1322"/>
      <c r="W28" s="1322"/>
      <c r="X28" s="1322"/>
      <c r="Y28" s="1322"/>
      <c r="Z28" s="1322"/>
      <c r="AA28" s="1322"/>
      <c r="AB28" s="1322"/>
      <c r="AC28" s="1322"/>
      <c r="AD28" s="44" t="s">
        <v>17</v>
      </c>
      <c r="AE28" s="1114">
        <f>$AE$8</f>
        <v>0.96499999999999997</v>
      </c>
      <c r="AF28" s="1115"/>
      <c r="AG28" s="418"/>
      <c r="AH28" s="419"/>
      <c r="AI28" s="419"/>
      <c r="AJ28" s="463"/>
      <c r="AK28" s="70"/>
      <c r="AL28" s="464"/>
      <c r="AM28" s="20"/>
      <c r="AN28" s="4"/>
      <c r="AO28" s="4"/>
      <c r="AP28" s="4"/>
      <c r="AQ28" s="4"/>
      <c r="AR28" s="4"/>
      <c r="AS28" s="4"/>
      <c r="AT28" s="21"/>
      <c r="AU28" s="101">
        <f>ROUND(ROUND(H30*AE28,0)*AK$11,0)</f>
        <v>342</v>
      </c>
      <c r="AV28" s="31"/>
    </row>
    <row r="29" spans="1:48" ht="17.100000000000001" customHeight="1" x14ac:dyDescent="0.15">
      <c r="A29" s="32">
        <v>43</v>
      </c>
      <c r="B29" s="33" t="s">
        <v>7896</v>
      </c>
      <c r="C29" s="34" t="s">
        <v>7897</v>
      </c>
      <c r="D29" s="471"/>
      <c r="E29" s="424"/>
      <c r="F29" s="29"/>
      <c r="G29" s="29"/>
      <c r="H29" s="1088"/>
      <c r="I29" s="1089"/>
      <c r="J29" s="1089"/>
      <c r="K29" s="1090"/>
      <c r="L29" s="467"/>
      <c r="M29" s="468"/>
      <c r="N29" s="468"/>
      <c r="O29" s="468"/>
      <c r="P29" s="468"/>
      <c r="Q29" s="468"/>
      <c r="R29" s="468"/>
      <c r="S29" s="468"/>
      <c r="T29" s="468"/>
      <c r="U29" s="468"/>
      <c r="V29" s="468"/>
      <c r="W29" s="468"/>
      <c r="X29" s="468"/>
      <c r="Y29" s="468"/>
      <c r="Z29" s="468"/>
      <c r="AA29" s="468"/>
      <c r="AB29" s="468"/>
      <c r="AC29" s="468"/>
      <c r="AD29" s="106"/>
      <c r="AE29" s="106"/>
      <c r="AF29" s="373"/>
      <c r="AG29" s="166"/>
      <c r="AH29" s="167"/>
      <c r="AI29" s="314"/>
      <c r="AL29" s="449"/>
      <c r="AM29" s="196" t="s">
        <v>4833</v>
      </c>
      <c r="AN29" s="197"/>
      <c r="AO29" s="197"/>
      <c r="AP29" s="197"/>
      <c r="AQ29" s="197"/>
      <c r="AR29" s="469"/>
      <c r="AS29" s="469"/>
      <c r="AT29" s="470"/>
      <c r="AU29" s="101">
        <f>ROUND(ROUND(H30*AK$11,0)*AS30,0)</f>
        <v>337</v>
      </c>
      <c r="AV29" s="31"/>
    </row>
    <row r="30" spans="1:48" ht="17.100000000000001" customHeight="1" x14ac:dyDescent="0.15">
      <c r="A30" s="32">
        <v>43</v>
      </c>
      <c r="B30" s="33" t="s">
        <v>7898</v>
      </c>
      <c r="C30" s="34" t="s">
        <v>7899</v>
      </c>
      <c r="D30" s="471"/>
      <c r="E30" s="424"/>
      <c r="F30" s="29"/>
      <c r="G30" s="29"/>
      <c r="H30" s="1280">
        <f>'15就労移行支援(基本)'!K71</f>
        <v>507</v>
      </c>
      <c r="I30" s="1108"/>
      <c r="J30" s="4" t="s">
        <v>21</v>
      </c>
      <c r="K30" s="21"/>
      <c r="L30" s="1321" t="s">
        <v>4829</v>
      </c>
      <c r="M30" s="1322"/>
      <c r="N30" s="1322"/>
      <c r="O30" s="1322"/>
      <c r="P30" s="1322"/>
      <c r="Q30" s="1322"/>
      <c r="R30" s="1322"/>
      <c r="S30" s="1322"/>
      <c r="T30" s="1322"/>
      <c r="U30" s="1322"/>
      <c r="V30" s="1322"/>
      <c r="W30" s="1322"/>
      <c r="X30" s="1322"/>
      <c r="Y30" s="1322"/>
      <c r="Z30" s="1322"/>
      <c r="AA30" s="1322"/>
      <c r="AB30" s="1322"/>
      <c r="AC30" s="1322"/>
      <c r="AD30" s="44" t="s">
        <v>17</v>
      </c>
      <c r="AE30" s="1114">
        <f>$AE$8</f>
        <v>0.96499999999999997</v>
      </c>
      <c r="AF30" s="1115"/>
      <c r="AG30" s="418"/>
      <c r="AH30" s="419"/>
      <c r="AI30" s="425"/>
      <c r="AL30" s="449"/>
      <c r="AM30" s="24"/>
      <c r="AN30" s="25"/>
      <c r="AO30" s="25"/>
      <c r="AP30" s="25"/>
      <c r="AQ30" s="25"/>
      <c r="AR30" s="26" t="s">
        <v>17</v>
      </c>
      <c r="AS30" s="1170">
        <f>AS26</f>
        <v>0.95</v>
      </c>
      <c r="AT30" s="1171"/>
      <c r="AU30" s="101">
        <f>ROUND(ROUND(ROUND(H30*AE30,0)*AK$11,0)*AS30,0)</f>
        <v>325</v>
      </c>
      <c r="AV30" s="31"/>
    </row>
    <row r="31" spans="1:48" ht="17.100000000000001" customHeight="1" x14ac:dyDescent="0.15">
      <c r="A31" s="32">
        <v>43</v>
      </c>
      <c r="B31" s="33" t="s">
        <v>7900</v>
      </c>
      <c r="C31" s="34" t="s">
        <v>7901</v>
      </c>
      <c r="D31" s="471"/>
      <c r="E31" s="424"/>
      <c r="F31" s="29"/>
      <c r="G31" s="29"/>
      <c r="H31" s="1085" t="s">
        <v>4905</v>
      </c>
      <c r="I31" s="1086"/>
      <c r="J31" s="1086"/>
      <c r="K31" s="1087"/>
      <c r="L31" s="467"/>
      <c r="M31" s="468"/>
      <c r="N31" s="468"/>
      <c r="O31" s="468"/>
      <c r="P31" s="468"/>
      <c r="Q31" s="468"/>
      <c r="R31" s="468"/>
      <c r="S31" s="468"/>
      <c r="T31" s="468"/>
      <c r="U31" s="468"/>
      <c r="V31" s="468"/>
      <c r="W31" s="468"/>
      <c r="X31" s="468"/>
      <c r="Y31" s="468"/>
      <c r="Z31" s="468"/>
      <c r="AA31" s="468"/>
      <c r="AB31" s="468"/>
      <c r="AC31" s="468"/>
      <c r="AD31" s="106"/>
      <c r="AE31" s="106"/>
      <c r="AF31" s="373"/>
      <c r="AG31" s="418"/>
      <c r="AH31" s="419"/>
      <c r="AI31" s="425"/>
      <c r="AL31" s="449"/>
      <c r="AM31" s="20"/>
      <c r="AN31" s="4"/>
      <c r="AO31" s="4"/>
      <c r="AP31" s="4"/>
      <c r="AQ31" s="4"/>
      <c r="AR31" s="4"/>
      <c r="AS31" s="4"/>
      <c r="AT31" s="21"/>
      <c r="AU31" s="35">
        <f>ROUND(H34*AK$11,0)</f>
        <v>328</v>
      </c>
      <c r="AV31" s="31"/>
    </row>
    <row r="32" spans="1:48" ht="17.100000000000001" customHeight="1" x14ac:dyDescent="0.15">
      <c r="A32" s="32">
        <v>43</v>
      </c>
      <c r="B32" s="33" t="s">
        <v>7902</v>
      </c>
      <c r="C32" s="34" t="s">
        <v>7903</v>
      </c>
      <c r="D32" s="471"/>
      <c r="E32" s="424"/>
      <c r="F32" s="29"/>
      <c r="G32" s="29"/>
      <c r="H32" s="1088"/>
      <c r="I32" s="1089"/>
      <c r="J32" s="1089"/>
      <c r="K32" s="1090"/>
      <c r="L32" s="1321" t="s">
        <v>4829</v>
      </c>
      <c r="M32" s="1322"/>
      <c r="N32" s="1322"/>
      <c r="O32" s="1322"/>
      <c r="P32" s="1322"/>
      <c r="Q32" s="1322"/>
      <c r="R32" s="1322"/>
      <c r="S32" s="1322"/>
      <c r="T32" s="1322"/>
      <c r="U32" s="1322"/>
      <c r="V32" s="1322"/>
      <c r="W32" s="1322"/>
      <c r="X32" s="1322"/>
      <c r="Y32" s="1322"/>
      <c r="Z32" s="1322"/>
      <c r="AA32" s="1322"/>
      <c r="AB32" s="1322"/>
      <c r="AC32" s="1322"/>
      <c r="AD32" s="44" t="s">
        <v>17</v>
      </c>
      <c r="AE32" s="1114">
        <f>$AE$8</f>
        <v>0.96499999999999997</v>
      </c>
      <c r="AF32" s="1115"/>
      <c r="AG32" s="418"/>
      <c r="AH32" s="419"/>
      <c r="AI32" s="425"/>
      <c r="AL32" s="449"/>
      <c r="AM32" s="20"/>
      <c r="AN32" s="4"/>
      <c r="AO32" s="4"/>
      <c r="AP32" s="4"/>
      <c r="AQ32" s="4"/>
      <c r="AR32" s="4"/>
      <c r="AS32" s="4"/>
      <c r="AT32" s="21"/>
      <c r="AU32" s="101">
        <f>ROUND(ROUND(H34*AE32,0)*AK$11,0)</f>
        <v>316</v>
      </c>
      <c r="AV32" s="31"/>
    </row>
    <row r="33" spans="1:48" ht="17.100000000000001" customHeight="1" x14ac:dyDescent="0.15">
      <c r="A33" s="32">
        <v>43</v>
      </c>
      <c r="B33" s="33" t="s">
        <v>7904</v>
      </c>
      <c r="C33" s="34" t="s">
        <v>7905</v>
      </c>
      <c r="D33" s="471"/>
      <c r="E33" s="424"/>
      <c r="F33" s="29"/>
      <c r="G33" s="29"/>
      <c r="H33" s="1088"/>
      <c r="I33" s="1089"/>
      <c r="J33" s="1089"/>
      <c r="K33" s="1090"/>
      <c r="L33" s="467"/>
      <c r="M33" s="468"/>
      <c r="N33" s="468"/>
      <c r="O33" s="468"/>
      <c r="P33" s="468"/>
      <c r="Q33" s="468"/>
      <c r="R33" s="468"/>
      <c r="S33" s="468"/>
      <c r="T33" s="468"/>
      <c r="U33" s="468"/>
      <c r="V33" s="468"/>
      <c r="W33" s="468"/>
      <c r="X33" s="468"/>
      <c r="Y33" s="468"/>
      <c r="Z33" s="468"/>
      <c r="AA33" s="468"/>
      <c r="AB33" s="468"/>
      <c r="AC33" s="468"/>
      <c r="AD33" s="106"/>
      <c r="AE33" s="106"/>
      <c r="AF33" s="373"/>
      <c r="AG33" s="166"/>
      <c r="AH33" s="167"/>
      <c r="AI33" s="314"/>
      <c r="AL33" s="449"/>
      <c r="AM33" s="196" t="s">
        <v>4833</v>
      </c>
      <c r="AN33" s="197"/>
      <c r="AO33" s="197"/>
      <c r="AP33" s="197"/>
      <c r="AQ33" s="197"/>
      <c r="AR33" s="469"/>
      <c r="AS33" s="469"/>
      <c r="AT33" s="470"/>
      <c r="AU33" s="101">
        <f>ROUND(ROUND(H34*AK$11,0)*AS34,0)</f>
        <v>312</v>
      </c>
      <c r="AV33" s="31"/>
    </row>
    <row r="34" spans="1:48" ht="17.100000000000001" customHeight="1" x14ac:dyDescent="0.15">
      <c r="A34" s="32">
        <v>43</v>
      </c>
      <c r="B34" s="33" t="s">
        <v>7906</v>
      </c>
      <c r="C34" s="34" t="s">
        <v>7907</v>
      </c>
      <c r="D34" s="471"/>
      <c r="E34" s="424"/>
      <c r="F34" s="29"/>
      <c r="G34" s="29"/>
      <c r="H34" s="1280">
        <f>'15就労移行支援(基本)'!K83</f>
        <v>468</v>
      </c>
      <c r="I34" s="1108"/>
      <c r="J34" s="4" t="s">
        <v>21</v>
      </c>
      <c r="K34" s="21"/>
      <c r="L34" s="1321" t="s">
        <v>4829</v>
      </c>
      <c r="M34" s="1322"/>
      <c r="N34" s="1322"/>
      <c r="O34" s="1322"/>
      <c r="P34" s="1322"/>
      <c r="Q34" s="1322"/>
      <c r="R34" s="1322"/>
      <c r="S34" s="1322"/>
      <c r="T34" s="1322"/>
      <c r="U34" s="1322"/>
      <c r="V34" s="1322"/>
      <c r="W34" s="1322"/>
      <c r="X34" s="1322"/>
      <c r="Y34" s="1322"/>
      <c r="Z34" s="1322"/>
      <c r="AA34" s="1322"/>
      <c r="AB34" s="1322"/>
      <c r="AC34" s="1322"/>
      <c r="AD34" s="44" t="s">
        <v>17</v>
      </c>
      <c r="AE34" s="1114">
        <f>$AE$8</f>
        <v>0.96499999999999997</v>
      </c>
      <c r="AF34" s="1115"/>
      <c r="AG34" s="418"/>
      <c r="AH34" s="419"/>
      <c r="AI34" s="425"/>
      <c r="AL34" s="449"/>
      <c r="AM34" s="24"/>
      <c r="AN34" s="25"/>
      <c r="AO34" s="25"/>
      <c r="AP34" s="25"/>
      <c r="AQ34" s="25"/>
      <c r="AR34" s="26" t="s">
        <v>17</v>
      </c>
      <c r="AS34" s="1170">
        <f>AS30</f>
        <v>0.95</v>
      </c>
      <c r="AT34" s="1171"/>
      <c r="AU34" s="101">
        <f>ROUND(ROUND(ROUND(H34*AE34,0)*AK$11,0)*AS34,0)</f>
        <v>300</v>
      </c>
      <c r="AV34" s="31"/>
    </row>
    <row r="35" spans="1:48" ht="17.100000000000001" customHeight="1" x14ac:dyDescent="0.15">
      <c r="A35" s="32">
        <v>43</v>
      </c>
      <c r="B35" s="33" t="s">
        <v>7908</v>
      </c>
      <c r="C35" s="34" t="s">
        <v>7909</v>
      </c>
      <c r="D35" s="1085" t="s">
        <v>4819</v>
      </c>
      <c r="E35" s="1087"/>
      <c r="F35" s="1085" t="s">
        <v>4918</v>
      </c>
      <c r="G35" s="1087"/>
      <c r="H35" s="1085" t="s">
        <v>4821</v>
      </c>
      <c r="I35" s="1086"/>
      <c r="J35" s="1086"/>
      <c r="K35" s="1087"/>
      <c r="L35" s="467"/>
      <c r="M35" s="468"/>
      <c r="N35" s="468"/>
      <c r="O35" s="468"/>
      <c r="P35" s="468"/>
      <c r="Q35" s="468"/>
      <c r="R35" s="468"/>
      <c r="S35" s="468"/>
      <c r="T35" s="468"/>
      <c r="U35" s="468"/>
      <c r="V35" s="468"/>
      <c r="W35" s="468"/>
      <c r="X35" s="468"/>
      <c r="Y35" s="468"/>
      <c r="Z35" s="468"/>
      <c r="AA35" s="468"/>
      <c r="AB35" s="468"/>
      <c r="AC35" s="468"/>
      <c r="AD35" s="106"/>
      <c r="AE35" s="106"/>
      <c r="AF35" s="106"/>
      <c r="AG35" s="1301" t="s">
        <v>7852</v>
      </c>
      <c r="AH35" s="1316"/>
      <c r="AI35" s="1317"/>
      <c r="AJ35" s="1218" t="s">
        <v>7853</v>
      </c>
      <c r="AK35" s="1219"/>
      <c r="AL35" s="1220"/>
      <c r="AM35" s="40"/>
      <c r="AN35" s="40"/>
      <c r="AO35" s="40"/>
      <c r="AP35" s="40"/>
      <c r="AQ35" s="40"/>
      <c r="AR35" s="40"/>
      <c r="AS35" s="40"/>
      <c r="AT35" s="41"/>
      <c r="AU35" s="35">
        <f>ROUND(H38*AK$39,0)</f>
        <v>725</v>
      </c>
      <c r="AV35" s="31"/>
    </row>
    <row r="36" spans="1:48" ht="17.100000000000001" customHeight="1" x14ac:dyDescent="0.15">
      <c r="A36" s="32">
        <v>43</v>
      </c>
      <c r="B36" s="33" t="s">
        <v>7910</v>
      </c>
      <c r="C36" s="34" t="s">
        <v>7911</v>
      </c>
      <c r="D36" s="1287"/>
      <c r="E36" s="1278"/>
      <c r="F36" s="1088"/>
      <c r="G36" s="1090"/>
      <c r="H36" s="1088"/>
      <c r="I36" s="1089"/>
      <c r="J36" s="1089"/>
      <c r="K36" s="1090"/>
      <c r="L36" s="1321" t="s">
        <v>4829</v>
      </c>
      <c r="M36" s="1322"/>
      <c r="N36" s="1322"/>
      <c r="O36" s="1322"/>
      <c r="P36" s="1322"/>
      <c r="Q36" s="1322"/>
      <c r="R36" s="1322"/>
      <c r="S36" s="1322"/>
      <c r="T36" s="1322"/>
      <c r="U36" s="1322"/>
      <c r="V36" s="1322"/>
      <c r="W36" s="1322"/>
      <c r="X36" s="1322"/>
      <c r="Y36" s="1322"/>
      <c r="Z36" s="1322"/>
      <c r="AA36" s="1322"/>
      <c r="AB36" s="1322"/>
      <c r="AC36" s="1322"/>
      <c r="AD36" s="44" t="s">
        <v>17</v>
      </c>
      <c r="AE36" s="1114">
        <f>$AE$8</f>
        <v>0.96499999999999997</v>
      </c>
      <c r="AF36" s="1115"/>
      <c r="AG36" s="1318"/>
      <c r="AH36" s="1319"/>
      <c r="AI36" s="1320"/>
      <c r="AJ36" s="1221"/>
      <c r="AK36" s="1222"/>
      <c r="AL36" s="1223"/>
      <c r="AM36" s="4"/>
      <c r="AN36" s="4"/>
      <c r="AO36" s="4"/>
      <c r="AP36" s="4"/>
      <c r="AQ36" s="4"/>
      <c r="AR36" s="4"/>
      <c r="AS36" s="4"/>
      <c r="AT36" s="21"/>
      <c r="AU36" s="101">
        <f>ROUND(ROUND(H38*AE36,0)*AK$39,0)</f>
        <v>699</v>
      </c>
      <c r="AV36" s="232"/>
    </row>
    <row r="37" spans="1:48" ht="17.100000000000001" customHeight="1" x14ac:dyDescent="0.15">
      <c r="A37" s="32">
        <v>43</v>
      </c>
      <c r="B37" s="33" t="s">
        <v>7912</v>
      </c>
      <c r="C37" s="34" t="s">
        <v>7913</v>
      </c>
      <c r="D37" s="1082"/>
      <c r="E37" s="1070"/>
      <c r="F37" s="1088"/>
      <c r="G37" s="1090"/>
      <c r="H37" s="1088"/>
      <c r="I37" s="1089"/>
      <c r="J37" s="1089"/>
      <c r="K37" s="1090"/>
      <c r="L37" s="467"/>
      <c r="M37" s="468"/>
      <c r="N37" s="468"/>
      <c r="O37" s="468"/>
      <c r="P37" s="468"/>
      <c r="Q37" s="468"/>
      <c r="R37" s="468"/>
      <c r="S37" s="468"/>
      <c r="T37" s="468"/>
      <c r="U37" s="468"/>
      <c r="V37" s="468"/>
      <c r="W37" s="468"/>
      <c r="X37" s="468"/>
      <c r="Y37" s="468"/>
      <c r="Z37" s="468"/>
      <c r="AA37" s="468"/>
      <c r="AB37" s="468"/>
      <c r="AC37" s="468"/>
      <c r="AD37" s="106"/>
      <c r="AE37" s="106"/>
      <c r="AF37" s="106"/>
      <c r="AG37" s="1318"/>
      <c r="AH37" s="1319"/>
      <c r="AI37" s="1320"/>
      <c r="AJ37" s="1221"/>
      <c r="AK37" s="1222"/>
      <c r="AL37" s="1223"/>
      <c r="AM37" s="196" t="s">
        <v>4833</v>
      </c>
      <c r="AN37" s="197"/>
      <c r="AO37" s="197"/>
      <c r="AP37" s="197"/>
      <c r="AQ37" s="197"/>
      <c r="AR37" s="469"/>
      <c r="AS37" s="469"/>
      <c r="AT37" s="470"/>
      <c r="AU37" s="101">
        <f>ROUND(ROUND(H38*AK$39,0)*AS38,0)</f>
        <v>689</v>
      </c>
      <c r="AV37" s="31"/>
    </row>
    <row r="38" spans="1:48" ht="17.100000000000001" customHeight="1" x14ac:dyDescent="0.15">
      <c r="A38" s="32">
        <v>43</v>
      </c>
      <c r="B38" s="33" t="s">
        <v>7914</v>
      </c>
      <c r="C38" s="34" t="s">
        <v>7915</v>
      </c>
      <c r="D38" s="1068"/>
      <c r="E38" s="1070"/>
      <c r="F38" s="1088"/>
      <c r="G38" s="1090"/>
      <c r="H38" s="1280">
        <f>'15就労移行支援(基本)'!K95</f>
        <v>1035</v>
      </c>
      <c r="I38" s="1108"/>
      <c r="J38" s="4" t="s">
        <v>21</v>
      </c>
      <c r="K38" s="21"/>
      <c r="L38" s="1321" t="s">
        <v>4829</v>
      </c>
      <c r="M38" s="1322"/>
      <c r="N38" s="1322"/>
      <c r="O38" s="1322"/>
      <c r="P38" s="1322"/>
      <c r="Q38" s="1322"/>
      <c r="R38" s="1322"/>
      <c r="S38" s="1322"/>
      <c r="T38" s="1322"/>
      <c r="U38" s="1322"/>
      <c r="V38" s="1322"/>
      <c r="W38" s="1322"/>
      <c r="X38" s="1322"/>
      <c r="Y38" s="1322"/>
      <c r="Z38" s="1322"/>
      <c r="AA38" s="1322"/>
      <c r="AB38" s="1322"/>
      <c r="AC38" s="1322"/>
      <c r="AD38" s="44" t="s">
        <v>17</v>
      </c>
      <c r="AE38" s="1114">
        <f>$AE$8</f>
        <v>0.96499999999999997</v>
      </c>
      <c r="AF38" s="1115"/>
      <c r="AG38" s="1318"/>
      <c r="AH38" s="1319"/>
      <c r="AI38" s="1320"/>
      <c r="AJ38" s="1221"/>
      <c r="AK38" s="1222"/>
      <c r="AL38" s="1223"/>
      <c r="AM38" s="24"/>
      <c r="AN38" s="25"/>
      <c r="AO38" s="25"/>
      <c r="AP38" s="25"/>
      <c r="AQ38" s="25"/>
      <c r="AR38" s="26" t="s">
        <v>17</v>
      </c>
      <c r="AS38" s="1170">
        <f>AS34</f>
        <v>0.95</v>
      </c>
      <c r="AT38" s="1171"/>
      <c r="AU38" s="101">
        <f>ROUND(ROUND(ROUND(H38*AE38,0)*AK$39,0)*AS38,0)</f>
        <v>664</v>
      </c>
      <c r="AV38" s="31"/>
    </row>
    <row r="39" spans="1:48" ht="17.100000000000001" customHeight="1" x14ac:dyDescent="0.15">
      <c r="A39" s="32">
        <v>43</v>
      </c>
      <c r="B39" s="33" t="s">
        <v>7916</v>
      </c>
      <c r="C39" s="34" t="s">
        <v>7917</v>
      </c>
      <c r="D39" s="471"/>
      <c r="E39" s="424"/>
      <c r="F39" s="36"/>
      <c r="G39" s="29"/>
      <c r="H39" s="1085" t="s">
        <v>4840</v>
      </c>
      <c r="I39" s="1086"/>
      <c r="J39" s="1086"/>
      <c r="K39" s="1087"/>
      <c r="L39" s="467"/>
      <c r="M39" s="468"/>
      <c r="N39" s="468"/>
      <c r="O39" s="468"/>
      <c r="P39" s="468"/>
      <c r="Q39" s="468"/>
      <c r="R39" s="468"/>
      <c r="S39" s="468"/>
      <c r="T39" s="468"/>
      <c r="U39" s="468"/>
      <c r="V39" s="468"/>
      <c r="W39" s="468"/>
      <c r="X39" s="468"/>
      <c r="Y39" s="468"/>
      <c r="Z39" s="468"/>
      <c r="AA39" s="468"/>
      <c r="AB39" s="468"/>
      <c r="AC39" s="468"/>
      <c r="AD39" s="106"/>
      <c r="AE39" s="106"/>
      <c r="AF39" s="373"/>
      <c r="AG39" s="166"/>
      <c r="AH39" s="167"/>
      <c r="AI39" s="167"/>
      <c r="AJ39" s="168" t="s">
        <v>17</v>
      </c>
      <c r="AK39" s="1158">
        <f>$AK$11</f>
        <v>0.7</v>
      </c>
      <c r="AL39" s="1159"/>
      <c r="AM39" s="20"/>
      <c r="AN39" s="4"/>
      <c r="AO39" s="4"/>
      <c r="AP39" s="4"/>
      <c r="AQ39" s="4"/>
      <c r="AR39" s="4"/>
      <c r="AS39" s="4"/>
      <c r="AT39" s="21"/>
      <c r="AU39" s="35">
        <f>ROUND(H42*AK$39,0)</f>
        <v>604</v>
      </c>
      <c r="AV39" s="31"/>
    </row>
    <row r="40" spans="1:48" ht="17.100000000000001" customHeight="1" x14ac:dyDescent="0.15">
      <c r="A40" s="32">
        <v>43</v>
      </c>
      <c r="B40" s="33" t="s">
        <v>7918</v>
      </c>
      <c r="C40" s="34" t="s">
        <v>7919</v>
      </c>
      <c r="D40" s="471"/>
      <c r="E40" s="424"/>
      <c r="F40" s="36"/>
      <c r="G40" s="29"/>
      <c r="H40" s="1088"/>
      <c r="I40" s="1089"/>
      <c r="J40" s="1089"/>
      <c r="K40" s="1090"/>
      <c r="L40" s="1321" t="s">
        <v>4829</v>
      </c>
      <c r="M40" s="1322"/>
      <c r="N40" s="1322"/>
      <c r="O40" s="1322"/>
      <c r="P40" s="1322"/>
      <c r="Q40" s="1322"/>
      <c r="R40" s="1322"/>
      <c r="S40" s="1322"/>
      <c r="T40" s="1322"/>
      <c r="U40" s="1322"/>
      <c r="V40" s="1322"/>
      <c r="W40" s="1322"/>
      <c r="X40" s="1322"/>
      <c r="Y40" s="1322"/>
      <c r="Z40" s="1322"/>
      <c r="AA40" s="1322"/>
      <c r="AB40" s="1322"/>
      <c r="AC40" s="1322"/>
      <c r="AD40" s="44" t="s">
        <v>17</v>
      </c>
      <c r="AE40" s="1114">
        <f>$AE$8</f>
        <v>0.96499999999999997</v>
      </c>
      <c r="AF40" s="1115"/>
      <c r="AG40" s="418"/>
      <c r="AH40" s="419"/>
      <c r="AI40" s="419"/>
      <c r="AJ40" s="463"/>
      <c r="AK40" s="70"/>
      <c r="AL40" s="464"/>
      <c r="AM40" s="20"/>
      <c r="AN40" s="4"/>
      <c r="AO40" s="4"/>
      <c r="AP40" s="4"/>
      <c r="AQ40" s="4"/>
      <c r="AR40" s="4"/>
      <c r="AS40" s="4"/>
      <c r="AT40" s="21"/>
      <c r="AU40" s="101">
        <f>ROUND(ROUND(H42*AE40,0)*AK$39,0)</f>
        <v>583</v>
      </c>
      <c r="AV40" s="31"/>
    </row>
    <row r="41" spans="1:48" ht="17.100000000000001" customHeight="1" x14ac:dyDescent="0.15">
      <c r="A41" s="32">
        <v>43</v>
      </c>
      <c r="B41" s="33" t="s">
        <v>7920</v>
      </c>
      <c r="C41" s="34" t="s">
        <v>7921</v>
      </c>
      <c r="D41" s="471"/>
      <c r="E41" s="424"/>
      <c r="F41" s="36"/>
      <c r="G41" s="29"/>
      <c r="H41" s="1088"/>
      <c r="I41" s="1089"/>
      <c r="J41" s="1089"/>
      <c r="K41" s="1090"/>
      <c r="L41" s="467"/>
      <c r="M41" s="468"/>
      <c r="N41" s="468"/>
      <c r="O41" s="468"/>
      <c r="P41" s="468"/>
      <c r="Q41" s="468"/>
      <c r="R41" s="468"/>
      <c r="S41" s="468"/>
      <c r="T41" s="468"/>
      <c r="U41" s="468"/>
      <c r="V41" s="468"/>
      <c r="W41" s="468"/>
      <c r="X41" s="468"/>
      <c r="Y41" s="468"/>
      <c r="Z41" s="468"/>
      <c r="AA41" s="468"/>
      <c r="AB41" s="468"/>
      <c r="AC41" s="468"/>
      <c r="AD41" s="106"/>
      <c r="AE41" s="106"/>
      <c r="AF41" s="373"/>
      <c r="AG41" s="166"/>
      <c r="AH41" s="167"/>
      <c r="AI41" s="314"/>
      <c r="AL41" s="449"/>
      <c r="AM41" s="196" t="s">
        <v>4833</v>
      </c>
      <c r="AN41" s="197"/>
      <c r="AO41" s="197"/>
      <c r="AP41" s="197"/>
      <c r="AQ41" s="197"/>
      <c r="AR41" s="469"/>
      <c r="AS41" s="469"/>
      <c r="AT41" s="470"/>
      <c r="AU41" s="101">
        <f>ROUND(ROUND(H42*AK$39,0)*AS42,0)</f>
        <v>574</v>
      </c>
      <c r="AV41" s="31"/>
    </row>
    <row r="42" spans="1:48" ht="17.100000000000001" customHeight="1" x14ac:dyDescent="0.15">
      <c r="A42" s="32">
        <v>43</v>
      </c>
      <c r="B42" s="33" t="s">
        <v>7922</v>
      </c>
      <c r="C42" s="34" t="s">
        <v>7923</v>
      </c>
      <c r="D42" s="471"/>
      <c r="E42" s="424"/>
      <c r="F42" s="36"/>
      <c r="G42" s="29"/>
      <c r="H42" s="1280">
        <f>'15就労移行支援(基本)'!K107</f>
        <v>863</v>
      </c>
      <c r="I42" s="1108"/>
      <c r="J42" s="4" t="s">
        <v>21</v>
      </c>
      <c r="K42" s="21"/>
      <c r="L42" s="1321" t="s">
        <v>4829</v>
      </c>
      <c r="M42" s="1322"/>
      <c r="N42" s="1322"/>
      <c r="O42" s="1322"/>
      <c r="P42" s="1322"/>
      <c r="Q42" s="1322"/>
      <c r="R42" s="1322"/>
      <c r="S42" s="1322"/>
      <c r="T42" s="1322"/>
      <c r="U42" s="1322"/>
      <c r="V42" s="1322"/>
      <c r="W42" s="1322"/>
      <c r="X42" s="1322"/>
      <c r="Y42" s="1322"/>
      <c r="Z42" s="1322"/>
      <c r="AA42" s="1322"/>
      <c r="AB42" s="1322"/>
      <c r="AC42" s="1322"/>
      <c r="AD42" s="44" t="s">
        <v>17</v>
      </c>
      <c r="AE42" s="1114">
        <f>$AE$8</f>
        <v>0.96499999999999997</v>
      </c>
      <c r="AF42" s="1115"/>
      <c r="AG42" s="418"/>
      <c r="AH42" s="419"/>
      <c r="AI42" s="425"/>
      <c r="AL42" s="449"/>
      <c r="AM42" s="24"/>
      <c r="AN42" s="25"/>
      <c r="AO42" s="25"/>
      <c r="AP42" s="25"/>
      <c r="AQ42" s="25"/>
      <c r="AR42" s="26" t="s">
        <v>17</v>
      </c>
      <c r="AS42" s="1170">
        <f>AS38</f>
        <v>0.95</v>
      </c>
      <c r="AT42" s="1171"/>
      <c r="AU42" s="101">
        <f>ROUND(ROUND(ROUND(H42*AE42,0)*AK$39,0)*AS42,0)</f>
        <v>554</v>
      </c>
      <c r="AV42" s="31"/>
    </row>
    <row r="43" spans="1:48" ht="17.100000000000001" customHeight="1" x14ac:dyDescent="0.15">
      <c r="A43" s="32">
        <v>43</v>
      </c>
      <c r="B43" s="33" t="s">
        <v>7924</v>
      </c>
      <c r="C43" s="34" t="s">
        <v>7925</v>
      </c>
      <c r="D43" s="471"/>
      <c r="E43" s="424"/>
      <c r="F43" s="36"/>
      <c r="G43" s="29"/>
      <c r="H43" s="1085" t="s">
        <v>4853</v>
      </c>
      <c r="I43" s="1086"/>
      <c r="J43" s="1086"/>
      <c r="K43" s="1087"/>
      <c r="L43" s="467"/>
      <c r="M43" s="468"/>
      <c r="N43" s="468"/>
      <c r="O43" s="468"/>
      <c r="P43" s="468"/>
      <c r="Q43" s="468"/>
      <c r="R43" s="468"/>
      <c r="S43" s="468"/>
      <c r="T43" s="468"/>
      <c r="U43" s="468"/>
      <c r="V43" s="468"/>
      <c r="W43" s="468"/>
      <c r="X43" s="468"/>
      <c r="Y43" s="468"/>
      <c r="Z43" s="468"/>
      <c r="AA43" s="468"/>
      <c r="AB43" s="468"/>
      <c r="AC43" s="468"/>
      <c r="AD43" s="106"/>
      <c r="AE43" s="106"/>
      <c r="AF43" s="373"/>
      <c r="AG43" s="166"/>
      <c r="AH43" s="167"/>
      <c r="AI43" s="167"/>
      <c r="AJ43" s="463"/>
      <c r="AK43" s="70"/>
      <c r="AL43" s="464"/>
      <c r="AM43" s="20"/>
      <c r="AN43" s="4"/>
      <c r="AO43" s="4"/>
      <c r="AP43" s="4"/>
      <c r="AQ43" s="4"/>
      <c r="AR43" s="4"/>
      <c r="AS43" s="4"/>
      <c r="AT43" s="21"/>
      <c r="AU43" s="35">
        <f>ROUND(H46*AK$39,0)</f>
        <v>508</v>
      </c>
      <c r="AV43" s="31"/>
    </row>
    <row r="44" spans="1:48" ht="17.100000000000001" customHeight="1" x14ac:dyDescent="0.15">
      <c r="A44" s="32">
        <v>43</v>
      </c>
      <c r="B44" s="33" t="s">
        <v>7926</v>
      </c>
      <c r="C44" s="34" t="s">
        <v>7927</v>
      </c>
      <c r="D44" s="471"/>
      <c r="E44" s="424"/>
      <c r="F44" s="29"/>
      <c r="G44" s="29"/>
      <c r="H44" s="1088"/>
      <c r="I44" s="1089"/>
      <c r="J44" s="1089"/>
      <c r="K44" s="1090"/>
      <c r="L44" s="1321" t="s">
        <v>4829</v>
      </c>
      <c r="M44" s="1322"/>
      <c r="N44" s="1322"/>
      <c r="O44" s="1322"/>
      <c r="P44" s="1322"/>
      <c r="Q44" s="1322"/>
      <c r="R44" s="1322"/>
      <c r="S44" s="1322"/>
      <c r="T44" s="1322"/>
      <c r="U44" s="1322"/>
      <c r="V44" s="1322"/>
      <c r="W44" s="1322"/>
      <c r="X44" s="1322"/>
      <c r="Y44" s="1322"/>
      <c r="Z44" s="1322"/>
      <c r="AA44" s="1322"/>
      <c r="AB44" s="1322"/>
      <c r="AC44" s="1322"/>
      <c r="AD44" s="44" t="s">
        <v>17</v>
      </c>
      <c r="AE44" s="1114">
        <f>$AE$8</f>
        <v>0.96499999999999997</v>
      </c>
      <c r="AF44" s="1115"/>
      <c r="AG44" s="418"/>
      <c r="AH44" s="419"/>
      <c r="AI44" s="419"/>
      <c r="AJ44" s="463"/>
      <c r="AK44" s="70"/>
      <c r="AL44" s="464"/>
      <c r="AM44" s="20"/>
      <c r="AN44" s="4"/>
      <c r="AO44" s="4"/>
      <c r="AP44" s="4"/>
      <c r="AQ44" s="4"/>
      <c r="AR44" s="4"/>
      <c r="AS44" s="4"/>
      <c r="AT44" s="21"/>
      <c r="AU44" s="101">
        <f>ROUND(ROUND(H46*AE44,0)*AK$39,0)</f>
        <v>490</v>
      </c>
      <c r="AV44" s="31"/>
    </row>
    <row r="45" spans="1:48" ht="17.100000000000001" customHeight="1" x14ac:dyDescent="0.15">
      <c r="A45" s="32">
        <v>43</v>
      </c>
      <c r="B45" s="33" t="s">
        <v>7928</v>
      </c>
      <c r="C45" s="34" t="s">
        <v>7929</v>
      </c>
      <c r="D45" s="471"/>
      <c r="E45" s="424"/>
      <c r="F45" s="29"/>
      <c r="G45" s="29"/>
      <c r="H45" s="1088"/>
      <c r="I45" s="1089"/>
      <c r="J45" s="1089"/>
      <c r="K45" s="1090"/>
      <c r="L45" s="467"/>
      <c r="M45" s="468"/>
      <c r="N45" s="468"/>
      <c r="O45" s="468"/>
      <c r="P45" s="468"/>
      <c r="Q45" s="468"/>
      <c r="R45" s="468"/>
      <c r="S45" s="468"/>
      <c r="T45" s="468"/>
      <c r="U45" s="468"/>
      <c r="V45" s="468"/>
      <c r="W45" s="468"/>
      <c r="X45" s="468"/>
      <c r="Y45" s="468"/>
      <c r="Z45" s="468"/>
      <c r="AA45" s="468"/>
      <c r="AB45" s="468"/>
      <c r="AC45" s="468"/>
      <c r="AD45" s="106"/>
      <c r="AE45" s="106"/>
      <c r="AF45" s="373"/>
      <c r="AG45" s="166"/>
      <c r="AH45" s="167"/>
      <c r="AI45" s="314"/>
      <c r="AL45" s="449"/>
      <c r="AM45" s="196" t="s">
        <v>4833</v>
      </c>
      <c r="AN45" s="197"/>
      <c r="AO45" s="197"/>
      <c r="AP45" s="197"/>
      <c r="AQ45" s="197"/>
      <c r="AR45" s="469"/>
      <c r="AS45" s="469"/>
      <c r="AT45" s="470"/>
      <c r="AU45" s="101">
        <f>ROUND(ROUND(H46*AK$39,0)*AS46,0)</f>
        <v>483</v>
      </c>
      <c r="AV45" s="31"/>
    </row>
    <row r="46" spans="1:48" ht="17.100000000000001" customHeight="1" x14ac:dyDescent="0.15">
      <c r="A46" s="32">
        <v>43</v>
      </c>
      <c r="B46" s="33" t="s">
        <v>7930</v>
      </c>
      <c r="C46" s="34" t="s">
        <v>7931</v>
      </c>
      <c r="D46" s="471"/>
      <c r="E46" s="424"/>
      <c r="F46" s="29"/>
      <c r="G46" s="29"/>
      <c r="H46" s="1280">
        <f>'15就労移行支援(基本)'!K119</f>
        <v>725</v>
      </c>
      <c r="I46" s="1108"/>
      <c r="J46" s="4" t="s">
        <v>21</v>
      </c>
      <c r="K46" s="21"/>
      <c r="L46" s="1321" t="s">
        <v>4829</v>
      </c>
      <c r="M46" s="1322"/>
      <c r="N46" s="1322"/>
      <c r="O46" s="1322"/>
      <c r="P46" s="1322"/>
      <c r="Q46" s="1322"/>
      <c r="R46" s="1322"/>
      <c r="S46" s="1322"/>
      <c r="T46" s="1322"/>
      <c r="U46" s="1322"/>
      <c r="V46" s="1322"/>
      <c r="W46" s="1322"/>
      <c r="X46" s="1322"/>
      <c r="Y46" s="1322"/>
      <c r="Z46" s="1322"/>
      <c r="AA46" s="1322"/>
      <c r="AB46" s="1322"/>
      <c r="AC46" s="1322"/>
      <c r="AD46" s="44" t="s">
        <v>17</v>
      </c>
      <c r="AE46" s="1114">
        <f>$AE$8</f>
        <v>0.96499999999999997</v>
      </c>
      <c r="AF46" s="1115"/>
      <c r="AG46" s="418"/>
      <c r="AH46" s="419"/>
      <c r="AI46" s="425"/>
      <c r="AL46" s="449"/>
      <c r="AM46" s="24"/>
      <c r="AN46" s="25"/>
      <c r="AO46" s="25"/>
      <c r="AP46" s="25"/>
      <c r="AQ46" s="25"/>
      <c r="AR46" s="26" t="s">
        <v>17</v>
      </c>
      <c r="AS46" s="1170">
        <f>AS42</f>
        <v>0.95</v>
      </c>
      <c r="AT46" s="1171"/>
      <c r="AU46" s="101">
        <f>ROUND(ROUND(ROUND(H46*AE46,0)*AK$39,0)*AS46,0)</f>
        <v>466</v>
      </c>
      <c r="AV46" s="31"/>
    </row>
    <row r="47" spans="1:48" ht="17.100000000000001" customHeight="1" x14ac:dyDescent="0.15">
      <c r="A47" s="32">
        <v>43</v>
      </c>
      <c r="B47" s="33" t="s">
        <v>7932</v>
      </c>
      <c r="C47" s="34" t="s">
        <v>7933</v>
      </c>
      <c r="D47" s="471"/>
      <c r="E47" s="424"/>
      <c r="F47" s="29"/>
      <c r="G47" s="29"/>
      <c r="H47" s="1085" t="s">
        <v>4866</v>
      </c>
      <c r="I47" s="1086"/>
      <c r="J47" s="1086"/>
      <c r="K47" s="1087"/>
      <c r="L47" s="467"/>
      <c r="M47" s="468"/>
      <c r="N47" s="468"/>
      <c r="O47" s="468"/>
      <c r="P47" s="468"/>
      <c r="Q47" s="468"/>
      <c r="R47" s="468"/>
      <c r="S47" s="468"/>
      <c r="T47" s="468"/>
      <c r="U47" s="468"/>
      <c r="V47" s="468"/>
      <c r="W47" s="468"/>
      <c r="X47" s="468"/>
      <c r="Y47" s="468"/>
      <c r="Z47" s="468"/>
      <c r="AA47" s="468"/>
      <c r="AB47" s="468"/>
      <c r="AC47" s="468"/>
      <c r="AD47" s="106"/>
      <c r="AE47" s="106"/>
      <c r="AF47" s="373"/>
      <c r="AG47" s="418"/>
      <c r="AH47" s="419"/>
      <c r="AI47" s="425"/>
      <c r="AL47" s="449"/>
      <c r="AM47" s="20"/>
      <c r="AN47" s="4"/>
      <c r="AO47" s="4"/>
      <c r="AP47" s="4"/>
      <c r="AQ47" s="4"/>
      <c r="AR47" s="4"/>
      <c r="AS47" s="4"/>
      <c r="AT47" s="21"/>
      <c r="AU47" s="35">
        <f>ROUND(H50*AK$39,0)</f>
        <v>442</v>
      </c>
      <c r="AV47" s="31"/>
    </row>
    <row r="48" spans="1:48" ht="17.100000000000001" customHeight="1" x14ac:dyDescent="0.15">
      <c r="A48" s="32">
        <v>43</v>
      </c>
      <c r="B48" s="33" t="s">
        <v>7934</v>
      </c>
      <c r="C48" s="34" t="s">
        <v>7935</v>
      </c>
      <c r="D48" s="471"/>
      <c r="E48" s="424"/>
      <c r="F48" s="29"/>
      <c r="G48" s="29"/>
      <c r="H48" s="1088"/>
      <c r="I48" s="1089"/>
      <c r="J48" s="1089"/>
      <c r="K48" s="1090"/>
      <c r="L48" s="1321" t="s">
        <v>4829</v>
      </c>
      <c r="M48" s="1322"/>
      <c r="N48" s="1322"/>
      <c r="O48" s="1322"/>
      <c r="P48" s="1322"/>
      <c r="Q48" s="1322"/>
      <c r="R48" s="1322"/>
      <c r="S48" s="1322"/>
      <c r="T48" s="1322"/>
      <c r="U48" s="1322"/>
      <c r="V48" s="1322"/>
      <c r="W48" s="1322"/>
      <c r="X48" s="1322"/>
      <c r="Y48" s="1322"/>
      <c r="Z48" s="1322"/>
      <c r="AA48" s="1322"/>
      <c r="AB48" s="1322"/>
      <c r="AC48" s="1322"/>
      <c r="AD48" s="44" t="s">
        <v>17</v>
      </c>
      <c r="AE48" s="1114">
        <f>$AE$8</f>
        <v>0.96499999999999997</v>
      </c>
      <c r="AF48" s="1115"/>
      <c r="AG48" s="418"/>
      <c r="AH48" s="419"/>
      <c r="AI48" s="425"/>
      <c r="AL48" s="449"/>
      <c r="AM48" s="20"/>
      <c r="AN48" s="4"/>
      <c r="AO48" s="4"/>
      <c r="AP48" s="4"/>
      <c r="AQ48" s="4"/>
      <c r="AR48" s="4"/>
      <c r="AS48" s="4"/>
      <c r="AT48" s="21"/>
      <c r="AU48" s="101">
        <f>ROUND(ROUND(H50*AE48,0)*AK$39,0)</f>
        <v>426</v>
      </c>
      <c r="AV48" s="31"/>
    </row>
    <row r="49" spans="1:48" ht="17.100000000000001" customHeight="1" x14ac:dyDescent="0.15">
      <c r="A49" s="32">
        <v>43</v>
      </c>
      <c r="B49" s="33" t="s">
        <v>7936</v>
      </c>
      <c r="C49" s="34" t="s">
        <v>7937</v>
      </c>
      <c r="D49" s="471"/>
      <c r="E49" s="424"/>
      <c r="F49" s="29"/>
      <c r="G49" s="29"/>
      <c r="H49" s="1088"/>
      <c r="I49" s="1089"/>
      <c r="J49" s="1089"/>
      <c r="K49" s="1090"/>
      <c r="L49" s="467"/>
      <c r="M49" s="468"/>
      <c r="N49" s="468"/>
      <c r="O49" s="468"/>
      <c r="P49" s="468"/>
      <c r="Q49" s="468"/>
      <c r="R49" s="468"/>
      <c r="S49" s="468"/>
      <c r="T49" s="468"/>
      <c r="U49" s="468"/>
      <c r="V49" s="468"/>
      <c r="W49" s="468"/>
      <c r="X49" s="468"/>
      <c r="Y49" s="468"/>
      <c r="Z49" s="468"/>
      <c r="AA49" s="468"/>
      <c r="AB49" s="468"/>
      <c r="AC49" s="468"/>
      <c r="AD49" s="106"/>
      <c r="AE49" s="106"/>
      <c r="AF49" s="373"/>
      <c r="AG49" s="166"/>
      <c r="AH49" s="167"/>
      <c r="AI49" s="314"/>
      <c r="AL49" s="449"/>
      <c r="AM49" s="196" t="s">
        <v>4833</v>
      </c>
      <c r="AN49" s="197"/>
      <c r="AO49" s="197"/>
      <c r="AP49" s="197"/>
      <c r="AQ49" s="197"/>
      <c r="AR49" s="469"/>
      <c r="AS49" s="469"/>
      <c r="AT49" s="470"/>
      <c r="AU49" s="101">
        <f>ROUND(ROUND(H50*AK$39,0)*AS50,0)</f>
        <v>420</v>
      </c>
      <c r="AV49" s="31"/>
    </row>
    <row r="50" spans="1:48" ht="17.100000000000001" customHeight="1" x14ac:dyDescent="0.15">
      <c r="A50" s="32">
        <v>43</v>
      </c>
      <c r="B50" s="33" t="s">
        <v>7938</v>
      </c>
      <c r="C50" s="34" t="s">
        <v>7939</v>
      </c>
      <c r="D50" s="471"/>
      <c r="E50" s="424"/>
      <c r="F50" s="29"/>
      <c r="G50" s="29"/>
      <c r="H50" s="1280">
        <f>'15就労移行支援(基本)'!K131</f>
        <v>631</v>
      </c>
      <c r="I50" s="1108"/>
      <c r="J50" s="4" t="s">
        <v>21</v>
      </c>
      <c r="K50" s="21"/>
      <c r="L50" s="1321" t="s">
        <v>4829</v>
      </c>
      <c r="M50" s="1322"/>
      <c r="N50" s="1322"/>
      <c r="O50" s="1322"/>
      <c r="P50" s="1322"/>
      <c r="Q50" s="1322"/>
      <c r="R50" s="1322"/>
      <c r="S50" s="1322"/>
      <c r="T50" s="1322"/>
      <c r="U50" s="1322"/>
      <c r="V50" s="1322"/>
      <c r="W50" s="1322"/>
      <c r="X50" s="1322"/>
      <c r="Y50" s="1322"/>
      <c r="Z50" s="1322"/>
      <c r="AA50" s="1322"/>
      <c r="AB50" s="1322"/>
      <c r="AC50" s="1322"/>
      <c r="AD50" s="44" t="s">
        <v>17</v>
      </c>
      <c r="AE50" s="1114">
        <f>$AE$8</f>
        <v>0.96499999999999997</v>
      </c>
      <c r="AF50" s="1115"/>
      <c r="AG50" s="418"/>
      <c r="AH50" s="419"/>
      <c r="AI50" s="425"/>
      <c r="AL50" s="449"/>
      <c r="AM50" s="24"/>
      <c r="AN50" s="25"/>
      <c r="AO50" s="25"/>
      <c r="AP50" s="25"/>
      <c r="AQ50" s="25"/>
      <c r="AR50" s="26" t="s">
        <v>17</v>
      </c>
      <c r="AS50" s="1170">
        <f>AS46</f>
        <v>0.95</v>
      </c>
      <c r="AT50" s="1171"/>
      <c r="AU50" s="101">
        <f>ROUND(ROUND(ROUND(H50*AE50,0)*AK$39,0)*AS50,0)</f>
        <v>405</v>
      </c>
      <c r="AV50" s="31"/>
    </row>
    <row r="51" spans="1:48" ht="17.100000000000001" customHeight="1" x14ac:dyDescent="0.15">
      <c r="A51" s="32">
        <v>43</v>
      </c>
      <c r="B51" s="33" t="s">
        <v>7940</v>
      </c>
      <c r="C51" s="34" t="s">
        <v>7941</v>
      </c>
      <c r="D51" s="471"/>
      <c r="E51" s="424"/>
      <c r="F51" s="29"/>
      <c r="G51" s="29"/>
      <c r="H51" s="1085" t="s">
        <v>4879</v>
      </c>
      <c r="I51" s="1086"/>
      <c r="J51" s="1086"/>
      <c r="K51" s="1087"/>
      <c r="L51" s="467"/>
      <c r="M51" s="468"/>
      <c r="N51" s="468"/>
      <c r="O51" s="468"/>
      <c r="P51" s="468"/>
      <c r="Q51" s="468"/>
      <c r="R51" s="468"/>
      <c r="S51" s="468"/>
      <c r="T51" s="468"/>
      <c r="U51" s="468"/>
      <c r="V51" s="468"/>
      <c r="W51" s="468"/>
      <c r="X51" s="468"/>
      <c r="Y51" s="468"/>
      <c r="Z51" s="468"/>
      <c r="AA51" s="468"/>
      <c r="AB51" s="468"/>
      <c r="AC51" s="468"/>
      <c r="AD51" s="106"/>
      <c r="AE51" s="106"/>
      <c r="AF51" s="373"/>
      <c r="AG51" s="166"/>
      <c r="AH51" s="167"/>
      <c r="AI51" s="167"/>
      <c r="AJ51" s="463"/>
      <c r="AK51" s="70"/>
      <c r="AL51" s="464"/>
      <c r="AM51" s="20"/>
      <c r="AN51" s="4"/>
      <c r="AO51" s="4"/>
      <c r="AP51" s="4"/>
      <c r="AQ51" s="4"/>
      <c r="AR51" s="4"/>
      <c r="AS51" s="4"/>
      <c r="AT51" s="21"/>
      <c r="AU51" s="35">
        <f>ROUND(H53*AK$39,0)</f>
        <v>354</v>
      </c>
      <c r="AV51" s="31"/>
    </row>
    <row r="52" spans="1:48" ht="17.100000000000001" customHeight="1" x14ac:dyDescent="0.15">
      <c r="A52" s="32">
        <v>43</v>
      </c>
      <c r="B52" s="33" t="s">
        <v>7942</v>
      </c>
      <c r="C52" s="34" t="s">
        <v>7943</v>
      </c>
      <c r="D52" s="471"/>
      <c r="E52" s="424"/>
      <c r="F52" s="29"/>
      <c r="G52" s="29"/>
      <c r="H52" s="1088"/>
      <c r="I52" s="1089"/>
      <c r="J52" s="1089"/>
      <c r="K52" s="1090"/>
      <c r="L52" s="1321" t="s">
        <v>4829</v>
      </c>
      <c r="M52" s="1322"/>
      <c r="N52" s="1322"/>
      <c r="O52" s="1322"/>
      <c r="P52" s="1322"/>
      <c r="Q52" s="1322"/>
      <c r="R52" s="1322"/>
      <c r="S52" s="1322"/>
      <c r="T52" s="1322"/>
      <c r="U52" s="1322"/>
      <c r="V52" s="1322"/>
      <c r="W52" s="1322"/>
      <c r="X52" s="1322"/>
      <c r="Y52" s="1322"/>
      <c r="Z52" s="1322"/>
      <c r="AA52" s="1322"/>
      <c r="AB52" s="1322"/>
      <c r="AC52" s="1322"/>
      <c r="AD52" s="44" t="s">
        <v>17</v>
      </c>
      <c r="AE52" s="1114">
        <f>$AE$8</f>
        <v>0.96499999999999997</v>
      </c>
      <c r="AF52" s="1115"/>
      <c r="AG52" s="418"/>
      <c r="AH52" s="419"/>
      <c r="AI52" s="419"/>
      <c r="AJ52" s="463"/>
      <c r="AK52" s="70"/>
      <c r="AL52" s="464"/>
      <c r="AM52" s="20"/>
      <c r="AN52" s="4"/>
      <c r="AO52" s="4"/>
      <c r="AP52" s="4"/>
      <c r="AQ52" s="4"/>
      <c r="AR52" s="4"/>
      <c r="AS52" s="4"/>
      <c r="AT52" s="21"/>
      <c r="AU52" s="101">
        <f>ROUND(ROUND(H53*AE52,0)*AK$39,0)</f>
        <v>342</v>
      </c>
      <c r="AV52" s="31"/>
    </row>
    <row r="53" spans="1:48" ht="17.100000000000001" customHeight="1" x14ac:dyDescent="0.15">
      <c r="A53" s="32">
        <v>43</v>
      </c>
      <c r="B53" s="33" t="s">
        <v>7944</v>
      </c>
      <c r="C53" s="34" t="s">
        <v>7945</v>
      </c>
      <c r="D53" s="471"/>
      <c r="E53" s="424"/>
      <c r="F53" s="29"/>
      <c r="G53" s="29"/>
      <c r="H53" s="1280">
        <f>'15就労移行支援(基本)'!K143</f>
        <v>506</v>
      </c>
      <c r="I53" s="1108"/>
      <c r="J53" s="4" t="s">
        <v>21</v>
      </c>
      <c r="K53" s="22"/>
      <c r="L53" s="467"/>
      <c r="M53" s="468"/>
      <c r="N53" s="468"/>
      <c r="O53" s="468"/>
      <c r="P53" s="468"/>
      <c r="Q53" s="468"/>
      <c r="R53" s="468"/>
      <c r="S53" s="468"/>
      <c r="T53" s="468"/>
      <c r="U53" s="468"/>
      <c r="V53" s="468"/>
      <c r="W53" s="468"/>
      <c r="X53" s="468"/>
      <c r="Y53" s="468"/>
      <c r="Z53" s="468"/>
      <c r="AA53" s="468"/>
      <c r="AB53" s="468"/>
      <c r="AC53" s="468"/>
      <c r="AD53" s="106"/>
      <c r="AE53" s="106"/>
      <c r="AF53" s="373"/>
      <c r="AG53" s="166"/>
      <c r="AH53" s="167"/>
      <c r="AI53" s="314"/>
      <c r="AL53" s="449"/>
      <c r="AM53" s="196" t="s">
        <v>4833</v>
      </c>
      <c r="AN53" s="197"/>
      <c r="AO53" s="197"/>
      <c r="AP53" s="197"/>
      <c r="AQ53" s="197"/>
      <c r="AR53" s="469"/>
      <c r="AS53" s="469"/>
      <c r="AT53" s="470"/>
      <c r="AU53" s="101">
        <f>ROUND(ROUND(H53*AK$39,0)*AS54,0)</f>
        <v>336</v>
      </c>
      <c r="AV53" s="31"/>
    </row>
    <row r="54" spans="1:48" ht="17.100000000000001" customHeight="1" x14ac:dyDescent="0.15">
      <c r="A54" s="32">
        <v>43</v>
      </c>
      <c r="B54" s="33" t="s">
        <v>7946</v>
      </c>
      <c r="C54" s="34" t="s">
        <v>7947</v>
      </c>
      <c r="D54" s="471"/>
      <c r="E54" s="424"/>
      <c r="F54" s="29"/>
      <c r="G54" s="29"/>
      <c r="H54" s="20"/>
      <c r="K54" s="21"/>
      <c r="L54" s="1321" t="s">
        <v>4829</v>
      </c>
      <c r="M54" s="1322"/>
      <c r="N54" s="1322"/>
      <c r="O54" s="1322"/>
      <c r="P54" s="1322"/>
      <c r="Q54" s="1322"/>
      <c r="R54" s="1322"/>
      <c r="S54" s="1322"/>
      <c r="T54" s="1322"/>
      <c r="U54" s="1322"/>
      <c r="V54" s="1322"/>
      <c r="W54" s="1322"/>
      <c r="X54" s="1322"/>
      <c r="Y54" s="1322"/>
      <c r="Z54" s="1322"/>
      <c r="AA54" s="1322"/>
      <c r="AB54" s="1322"/>
      <c r="AC54" s="1322"/>
      <c r="AD54" s="44" t="s">
        <v>17</v>
      </c>
      <c r="AE54" s="1114">
        <f>$AE$8</f>
        <v>0.96499999999999997</v>
      </c>
      <c r="AF54" s="1115"/>
      <c r="AG54" s="418"/>
      <c r="AH54" s="419"/>
      <c r="AI54" s="425"/>
      <c r="AL54" s="449"/>
      <c r="AM54" s="24"/>
      <c r="AN54" s="25"/>
      <c r="AO54" s="25"/>
      <c r="AP54" s="25"/>
      <c r="AQ54" s="25"/>
      <c r="AR54" s="26" t="s">
        <v>17</v>
      </c>
      <c r="AS54" s="1170">
        <f>AS50</f>
        <v>0.95</v>
      </c>
      <c r="AT54" s="1171"/>
      <c r="AU54" s="101">
        <f>ROUND(ROUND(ROUND(H53*AE54,0)*AK$39,0)*AS54,0)</f>
        <v>325</v>
      </c>
      <c r="AV54" s="31"/>
    </row>
    <row r="55" spans="1:48" ht="17.100000000000001" customHeight="1" x14ac:dyDescent="0.15">
      <c r="A55" s="32">
        <v>43</v>
      </c>
      <c r="B55" s="33" t="s">
        <v>7948</v>
      </c>
      <c r="C55" s="34" t="s">
        <v>7949</v>
      </c>
      <c r="D55" s="471"/>
      <c r="E55" s="424"/>
      <c r="F55" s="29"/>
      <c r="G55" s="29"/>
      <c r="H55" s="1085" t="s">
        <v>4892</v>
      </c>
      <c r="I55" s="1086"/>
      <c r="J55" s="1086"/>
      <c r="K55" s="1087"/>
      <c r="L55" s="467"/>
      <c r="M55" s="468"/>
      <c r="N55" s="468"/>
      <c r="O55" s="468"/>
      <c r="P55" s="468"/>
      <c r="Q55" s="468"/>
      <c r="R55" s="468"/>
      <c r="S55" s="468"/>
      <c r="T55" s="468"/>
      <c r="U55" s="468"/>
      <c r="V55" s="468"/>
      <c r="W55" s="468"/>
      <c r="X55" s="468"/>
      <c r="Y55" s="468"/>
      <c r="Z55" s="468"/>
      <c r="AA55" s="468"/>
      <c r="AB55" s="468"/>
      <c r="AC55" s="468"/>
      <c r="AD55" s="106"/>
      <c r="AE55" s="106"/>
      <c r="AF55" s="373"/>
      <c r="AG55" s="166"/>
      <c r="AH55" s="167"/>
      <c r="AI55" s="167"/>
      <c r="AJ55" s="463"/>
      <c r="AK55" s="70"/>
      <c r="AL55" s="464"/>
      <c r="AM55" s="20"/>
      <c r="AN55" s="4"/>
      <c r="AO55" s="4"/>
      <c r="AP55" s="4"/>
      <c r="AQ55" s="4"/>
      <c r="AR55" s="4"/>
      <c r="AS55" s="4"/>
      <c r="AT55" s="21"/>
      <c r="AU55" s="35">
        <f>ROUND(H57*AK$39,0)</f>
        <v>314</v>
      </c>
      <c r="AV55" s="31"/>
    </row>
    <row r="56" spans="1:48" ht="17.100000000000001" customHeight="1" x14ac:dyDescent="0.15">
      <c r="A56" s="32">
        <v>43</v>
      </c>
      <c r="B56" s="33" t="s">
        <v>7950</v>
      </c>
      <c r="C56" s="34" t="s">
        <v>7951</v>
      </c>
      <c r="D56" s="471"/>
      <c r="E56" s="424"/>
      <c r="F56" s="29"/>
      <c r="G56" s="29"/>
      <c r="H56" s="1088"/>
      <c r="I56" s="1089"/>
      <c r="J56" s="1089"/>
      <c r="K56" s="1090"/>
      <c r="L56" s="1321" t="s">
        <v>4829</v>
      </c>
      <c r="M56" s="1322"/>
      <c r="N56" s="1322"/>
      <c r="O56" s="1322"/>
      <c r="P56" s="1322"/>
      <c r="Q56" s="1322"/>
      <c r="R56" s="1322"/>
      <c r="S56" s="1322"/>
      <c r="T56" s="1322"/>
      <c r="U56" s="1322"/>
      <c r="V56" s="1322"/>
      <c r="W56" s="1322"/>
      <c r="X56" s="1322"/>
      <c r="Y56" s="1322"/>
      <c r="Z56" s="1322"/>
      <c r="AA56" s="1322"/>
      <c r="AB56" s="1322"/>
      <c r="AC56" s="1322"/>
      <c r="AD56" s="44" t="s">
        <v>17</v>
      </c>
      <c r="AE56" s="1114">
        <f>$AE$8</f>
        <v>0.96499999999999997</v>
      </c>
      <c r="AF56" s="1115"/>
      <c r="AG56" s="418"/>
      <c r="AH56" s="419"/>
      <c r="AI56" s="419"/>
      <c r="AJ56" s="463"/>
      <c r="AK56" s="70"/>
      <c r="AL56" s="464"/>
      <c r="AM56" s="20"/>
      <c r="AN56" s="4"/>
      <c r="AO56" s="4"/>
      <c r="AP56" s="4"/>
      <c r="AQ56" s="4"/>
      <c r="AR56" s="4"/>
      <c r="AS56" s="4"/>
      <c r="AT56" s="21"/>
      <c r="AU56" s="101">
        <f>ROUND(ROUND(H57*AE56,0)*AK$39,0)</f>
        <v>302</v>
      </c>
      <c r="AV56" s="31"/>
    </row>
    <row r="57" spans="1:48" ht="17.100000000000001" customHeight="1" x14ac:dyDescent="0.15">
      <c r="A57" s="32">
        <v>43</v>
      </c>
      <c r="B57" s="33" t="s">
        <v>7952</v>
      </c>
      <c r="C57" s="34" t="s">
        <v>7953</v>
      </c>
      <c r="D57" s="471"/>
      <c r="E57" s="424"/>
      <c r="F57" s="29"/>
      <c r="G57" s="29"/>
      <c r="H57" s="1280">
        <f>'15就労移行支援(基本)'!K155</f>
        <v>448</v>
      </c>
      <c r="I57" s="1108"/>
      <c r="J57" s="4" t="s">
        <v>21</v>
      </c>
      <c r="K57" s="22"/>
      <c r="L57" s="467"/>
      <c r="M57" s="468"/>
      <c r="N57" s="468"/>
      <c r="O57" s="468"/>
      <c r="P57" s="468"/>
      <c r="Q57" s="468"/>
      <c r="R57" s="468"/>
      <c r="S57" s="468"/>
      <c r="T57" s="468"/>
      <c r="U57" s="468"/>
      <c r="V57" s="468"/>
      <c r="W57" s="468"/>
      <c r="X57" s="468"/>
      <c r="Y57" s="468"/>
      <c r="Z57" s="468"/>
      <c r="AA57" s="468"/>
      <c r="AB57" s="468"/>
      <c r="AC57" s="468"/>
      <c r="AD57" s="106"/>
      <c r="AE57" s="106"/>
      <c r="AF57" s="373"/>
      <c r="AG57" s="166"/>
      <c r="AH57" s="167"/>
      <c r="AI57" s="314"/>
      <c r="AL57" s="449"/>
      <c r="AM57" s="196" t="s">
        <v>4833</v>
      </c>
      <c r="AN57" s="197"/>
      <c r="AO57" s="197"/>
      <c r="AP57" s="197"/>
      <c r="AQ57" s="197"/>
      <c r="AR57" s="469"/>
      <c r="AS57" s="469"/>
      <c r="AT57" s="470"/>
      <c r="AU57" s="101">
        <f>ROUND(ROUND(H57*AK$39,0)*AS58,0)</f>
        <v>298</v>
      </c>
      <c r="AV57" s="31"/>
    </row>
    <row r="58" spans="1:48" ht="17.100000000000001" customHeight="1" x14ac:dyDescent="0.15">
      <c r="A58" s="32">
        <v>43</v>
      </c>
      <c r="B58" s="33" t="s">
        <v>7954</v>
      </c>
      <c r="C58" s="34" t="s">
        <v>7955</v>
      </c>
      <c r="D58" s="471"/>
      <c r="E58" s="424"/>
      <c r="F58" s="29"/>
      <c r="G58" s="29"/>
      <c r="H58" s="20"/>
      <c r="K58" s="21"/>
      <c r="L58" s="1321" t="s">
        <v>4829</v>
      </c>
      <c r="M58" s="1322"/>
      <c r="N58" s="1322"/>
      <c r="O58" s="1322"/>
      <c r="P58" s="1322"/>
      <c r="Q58" s="1322"/>
      <c r="R58" s="1322"/>
      <c r="S58" s="1322"/>
      <c r="T58" s="1322"/>
      <c r="U58" s="1322"/>
      <c r="V58" s="1322"/>
      <c r="W58" s="1322"/>
      <c r="X58" s="1322"/>
      <c r="Y58" s="1322"/>
      <c r="Z58" s="1322"/>
      <c r="AA58" s="1322"/>
      <c r="AB58" s="1322"/>
      <c r="AC58" s="1322"/>
      <c r="AD58" s="44" t="s">
        <v>17</v>
      </c>
      <c r="AE58" s="1114">
        <f>$AE$8</f>
        <v>0.96499999999999997</v>
      </c>
      <c r="AF58" s="1115"/>
      <c r="AG58" s="418"/>
      <c r="AH58" s="419"/>
      <c r="AI58" s="425"/>
      <c r="AL58" s="449"/>
      <c r="AM58" s="24"/>
      <c r="AN58" s="25"/>
      <c r="AO58" s="25"/>
      <c r="AP58" s="25"/>
      <c r="AQ58" s="25"/>
      <c r="AR58" s="26" t="s">
        <v>17</v>
      </c>
      <c r="AS58" s="1170">
        <f>AS54</f>
        <v>0.95</v>
      </c>
      <c r="AT58" s="1171"/>
      <c r="AU58" s="101">
        <f>ROUND(ROUND(ROUND(H57*AE58,0)*AK$39,0)*AS58,0)</f>
        <v>287</v>
      </c>
      <c r="AV58" s="31"/>
    </row>
    <row r="59" spans="1:48" ht="17.100000000000001" customHeight="1" x14ac:dyDescent="0.15">
      <c r="A59" s="32">
        <v>43</v>
      </c>
      <c r="B59" s="33" t="s">
        <v>7956</v>
      </c>
      <c r="C59" s="34" t="s">
        <v>7957</v>
      </c>
      <c r="D59" s="471"/>
      <c r="E59" s="424"/>
      <c r="F59" s="29"/>
      <c r="G59" s="29"/>
      <c r="H59" s="1085" t="s">
        <v>4905</v>
      </c>
      <c r="I59" s="1086"/>
      <c r="J59" s="1086"/>
      <c r="K59" s="1087"/>
      <c r="L59" s="467"/>
      <c r="M59" s="468"/>
      <c r="N59" s="468"/>
      <c r="O59" s="468"/>
      <c r="P59" s="468"/>
      <c r="Q59" s="468"/>
      <c r="R59" s="468"/>
      <c r="S59" s="468"/>
      <c r="T59" s="468"/>
      <c r="U59" s="468"/>
      <c r="V59" s="468"/>
      <c r="W59" s="468"/>
      <c r="X59" s="468"/>
      <c r="Y59" s="468"/>
      <c r="Z59" s="468"/>
      <c r="AA59" s="468"/>
      <c r="AB59" s="468"/>
      <c r="AC59" s="468"/>
      <c r="AD59" s="106"/>
      <c r="AE59" s="106"/>
      <c r="AF59" s="373"/>
      <c r="AG59" s="418"/>
      <c r="AH59" s="419"/>
      <c r="AI59" s="425"/>
      <c r="AL59" s="449"/>
      <c r="AM59" s="20"/>
      <c r="AN59" s="4"/>
      <c r="AO59" s="4"/>
      <c r="AP59" s="4"/>
      <c r="AQ59" s="4"/>
      <c r="AR59" s="4"/>
      <c r="AS59" s="4"/>
      <c r="AT59" s="21"/>
      <c r="AU59" s="35">
        <f>ROUND(H61*AK$39,0)</f>
        <v>290</v>
      </c>
      <c r="AV59" s="31"/>
    </row>
    <row r="60" spans="1:48" ht="17.100000000000001" customHeight="1" x14ac:dyDescent="0.15">
      <c r="A60" s="32">
        <v>43</v>
      </c>
      <c r="B60" s="33" t="s">
        <v>7958</v>
      </c>
      <c r="C60" s="34" t="s">
        <v>7959</v>
      </c>
      <c r="D60" s="471"/>
      <c r="E60" s="424"/>
      <c r="F60" s="29"/>
      <c r="G60" s="29"/>
      <c r="H60" s="1088"/>
      <c r="I60" s="1089"/>
      <c r="J60" s="1089"/>
      <c r="K60" s="1090"/>
      <c r="L60" s="1321" t="s">
        <v>4829</v>
      </c>
      <c r="M60" s="1322"/>
      <c r="N60" s="1322"/>
      <c r="O60" s="1322"/>
      <c r="P60" s="1322"/>
      <c r="Q60" s="1322"/>
      <c r="R60" s="1322"/>
      <c r="S60" s="1322"/>
      <c r="T60" s="1322"/>
      <c r="U60" s="1322"/>
      <c r="V60" s="1322"/>
      <c r="W60" s="1322"/>
      <c r="X60" s="1322"/>
      <c r="Y60" s="1322"/>
      <c r="Z60" s="1322"/>
      <c r="AA60" s="1322"/>
      <c r="AB60" s="1322"/>
      <c r="AC60" s="1322"/>
      <c r="AD60" s="44" t="s">
        <v>17</v>
      </c>
      <c r="AE60" s="1114">
        <f>$AE$8</f>
        <v>0.96499999999999997</v>
      </c>
      <c r="AF60" s="1115"/>
      <c r="AG60" s="418"/>
      <c r="AH60" s="419"/>
      <c r="AI60" s="425"/>
      <c r="AL60" s="449"/>
      <c r="AM60" s="20"/>
      <c r="AN60" s="4"/>
      <c r="AO60" s="4"/>
      <c r="AP60" s="4"/>
      <c r="AQ60" s="4"/>
      <c r="AR60" s="4"/>
      <c r="AS60" s="4"/>
      <c r="AT60" s="21"/>
      <c r="AU60" s="101">
        <f>ROUND(ROUND(H61*AE60,0)*AK$39,0)</f>
        <v>280</v>
      </c>
      <c r="AV60" s="31"/>
    </row>
    <row r="61" spans="1:48" ht="17.100000000000001" customHeight="1" x14ac:dyDescent="0.15">
      <c r="A61" s="32">
        <v>43</v>
      </c>
      <c r="B61" s="33" t="s">
        <v>7960</v>
      </c>
      <c r="C61" s="34" t="s">
        <v>7961</v>
      </c>
      <c r="D61" s="471"/>
      <c r="E61" s="424"/>
      <c r="F61" s="29"/>
      <c r="G61" s="29"/>
      <c r="H61" s="1280">
        <f>'15就労移行支援(基本)'!K167</f>
        <v>414</v>
      </c>
      <c r="I61" s="1108"/>
      <c r="J61" s="4" t="s">
        <v>21</v>
      </c>
      <c r="K61" s="22"/>
      <c r="L61" s="467"/>
      <c r="M61" s="468"/>
      <c r="N61" s="468"/>
      <c r="O61" s="468"/>
      <c r="P61" s="468"/>
      <c r="Q61" s="468"/>
      <c r="R61" s="468"/>
      <c r="S61" s="468"/>
      <c r="T61" s="468"/>
      <c r="U61" s="468"/>
      <c r="V61" s="468"/>
      <c r="W61" s="468"/>
      <c r="X61" s="468"/>
      <c r="Y61" s="468"/>
      <c r="Z61" s="468"/>
      <c r="AA61" s="468"/>
      <c r="AB61" s="468"/>
      <c r="AC61" s="468"/>
      <c r="AD61" s="106"/>
      <c r="AE61" s="106"/>
      <c r="AF61" s="373"/>
      <c r="AG61" s="166"/>
      <c r="AH61" s="167"/>
      <c r="AI61" s="314"/>
      <c r="AL61" s="449"/>
      <c r="AM61" s="196" t="s">
        <v>4833</v>
      </c>
      <c r="AN61" s="197"/>
      <c r="AO61" s="197"/>
      <c r="AP61" s="197"/>
      <c r="AQ61" s="197"/>
      <c r="AR61" s="469"/>
      <c r="AS61" s="469"/>
      <c r="AT61" s="470"/>
      <c r="AU61" s="101">
        <f>ROUND(ROUND(H61*AK$39,0)*AS62,0)</f>
        <v>276</v>
      </c>
      <c r="AV61" s="31"/>
    </row>
    <row r="62" spans="1:48" ht="17.100000000000001" customHeight="1" x14ac:dyDescent="0.15">
      <c r="A62" s="32">
        <v>43</v>
      </c>
      <c r="B62" s="33" t="s">
        <v>7962</v>
      </c>
      <c r="C62" s="34" t="s">
        <v>7963</v>
      </c>
      <c r="D62" s="472"/>
      <c r="E62" s="428"/>
      <c r="F62" s="57"/>
      <c r="G62" s="57"/>
      <c r="H62" s="24"/>
      <c r="I62" s="25"/>
      <c r="J62" s="25"/>
      <c r="K62" s="38"/>
      <c r="L62" s="1321" t="s">
        <v>4829</v>
      </c>
      <c r="M62" s="1322"/>
      <c r="N62" s="1322"/>
      <c r="O62" s="1322"/>
      <c r="P62" s="1322"/>
      <c r="Q62" s="1322"/>
      <c r="R62" s="1322"/>
      <c r="S62" s="1322"/>
      <c r="T62" s="1322"/>
      <c r="U62" s="1322"/>
      <c r="V62" s="1322"/>
      <c r="W62" s="1322"/>
      <c r="X62" s="1322"/>
      <c r="Y62" s="1322"/>
      <c r="Z62" s="1322"/>
      <c r="AA62" s="1322"/>
      <c r="AB62" s="1322"/>
      <c r="AC62" s="1322"/>
      <c r="AD62" s="44" t="s">
        <v>17</v>
      </c>
      <c r="AE62" s="1114">
        <f>$AE$8</f>
        <v>0.96499999999999997</v>
      </c>
      <c r="AF62" s="1115"/>
      <c r="AG62" s="420"/>
      <c r="AH62" s="421"/>
      <c r="AI62" s="473"/>
      <c r="AJ62" s="135"/>
      <c r="AK62" s="233"/>
      <c r="AL62" s="455"/>
      <c r="AM62" s="24"/>
      <c r="AN62" s="25"/>
      <c r="AO62" s="25"/>
      <c r="AP62" s="25"/>
      <c r="AQ62" s="25"/>
      <c r="AR62" s="26" t="s">
        <v>17</v>
      </c>
      <c r="AS62" s="1170">
        <f>AS58</f>
        <v>0.95</v>
      </c>
      <c r="AT62" s="1171"/>
      <c r="AU62" s="35">
        <f>ROUND(ROUND(ROUND(H61*AE62,0)*AK$39,0)*AS62,0)</f>
        <v>266</v>
      </c>
      <c r="AV62" s="61"/>
    </row>
    <row r="63" spans="1:48" ht="17.100000000000001" customHeight="1" x14ac:dyDescent="0.15">
      <c r="A63" s="32">
        <v>43</v>
      </c>
      <c r="B63" s="33" t="s">
        <v>7964</v>
      </c>
      <c r="C63" s="34" t="s">
        <v>7965</v>
      </c>
      <c r="D63" s="1085" t="s">
        <v>4819</v>
      </c>
      <c r="E63" s="1087"/>
      <c r="F63" s="1085" t="s">
        <v>5003</v>
      </c>
      <c r="G63" s="1087"/>
      <c r="H63" s="1085" t="s">
        <v>4821</v>
      </c>
      <c r="I63" s="1086"/>
      <c r="J63" s="1086"/>
      <c r="K63" s="1087"/>
      <c r="L63" s="467"/>
      <c r="M63" s="468"/>
      <c r="N63" s="468"/>
      <c r="O63" s="468"/>
      <c r="P63" s="468"/>
      <c r="Q63" s="468"/>
      <c r="R63" s="468"/>
      <c r="S63" s="468"/>
      <c r="T63" s="468"/>
      <c r="U63" s="468"/>
      <c r="V63" s="468"/>
      <c r="W63" s="468"/>
      <c r="X63" s="468"/>
      <c r="Y63" s="468"/>
      <c r="Z63" s="468"/>
      <c r="AA63" s="468"/>
      <c r="AB63" s="468"/>
      <c r="AC63" s="468"/>
      <c r="AD63" s="106"/>
      <c r="AE63" s="106"/>
      <c r="AF63" s="106"/>
      <c r="AG63" s="1301" t="s">
        <v>7852</v>
      </c>
      <c r="AH63" s="1316"/>
      <c r="AI63" s="1317"/>
      <c r="AJ63" s="1218" t="s">
        <v>7853</v>
      </c>
      <c r="AK63" s="1219"/>
      <c r="AL63" s="1220"/>
      <c r="AM63" s="40"/>
      <c r="AN63" s="40"/>
      <c r="AO63" s="40"/>
      <c r="AP63" s="40"/>
      <c r="AQ63" s="40"/>
      <c r="AR63" s="40"/>
      <c r="AS63" s="40"/>
      <c r="AT63" s="41"/>
      <c r="AU63" s="35">
        <f>ROUND(H66*AK$67,0)</f>
        <v>702</v>
      </c>
      <c r="AV63" s="66" t="s">
        <v>4822</v>
      </c>
    </row>
    <row r="64" spans="1:48" ht="17.100000000000001" customHeight="1" x14ac:dyDescent="0.15">
      <c r="A64" s="32">
        <v>43</v>
      </c>
      <c r="B64" s="33" t="s">
        <v>7966</v>
      </c>
      <c r="C64" s="34" t="s">
        <v>7967</v>
      </c>
      <c r="D64" s="1287"/>
      <c r="E64" s="1278"/>
      <c r="F64" s="1088"/>
      <c r="G64" s="1090"/>
      <c r="H64" s="1088"/>
      <c r="I64" s="1089"/>
      <c r="J64" s="1089"/>
      <c r="K64" s="1090"/>
      <c r="L64" s="1321" t="s">
        <v>4829</v>
      </c>
      <c r="M64" s="1322"/>
      <c r="N64" s="1322"/>
      <c r="O64" s="1322"/>
      <c r="P64" s="1322"/>
      <c r="Q64" s="1322"/>
      <c r="R64" s="1322"/>
      <c r="S64" s="1322"/>
      <c r="T64" s="1322"/>
      <c r="U64" s="1322"/>
      <c r="V64" s="1322"/>
      <c r="W64" s="1322"/>
      <c r="X64" s="1322"/>
      <c r="Y64" s="1322"/>
      <c r="Z64" s="1322"/>
      <c r="AA64" s="1322"/>
      <c r="AB64" s="1322"/>
      <c r="AC64" s="1322"/>
      <c r="AD64" s="44" t="s">
        <v>17</v>
      </c>
      <c r="AE64" s="1114">
        <f>$AE$8</f>
        <v>0.96499999999999997</v>
      </c>
      <c r="AF64" s="1115"/>
      <c r="AG64" s="1318"/>
      <c r="AH64" s="1319"/>
      <c r="AI64" s="1320"/>
      <c r="AJ64" s="1221"/>
      <c r="AK64" s="1222"/>
      <c r="AL64" s="1223"/>
      <c r="AM64" s="4"/>
      <c r="AN64" s="4"/>
      <c r="AO64" s="4"/>
      <c r="AP64" s="4"/>
      <c r="AQ64" s="4"/>
      <c r="AR64" s="4"/>
      <c r="AS64" s="4"/>
      <c r="AT64" s="21"/>
      <c r="AU64" s="101">
        <f>ROUND(ROUND(H66*AE64,0)*AK$67,0)</f>
        <v>678</v>
      </c>
      <c r="AV64" s="232"/>
    </row>
    <row r="65" spans="1:48" ht="17.100000000000001" customHeight="1" x14ac:dyDescent="0.15">
      <c r="A65" s="32">
        <v>43</v>
      </c>
      <c r="B65" s="33" t="s">
        <v>7968</v>
      </c>
      <c r="C65" s="34" t="s">
        <v>7969</v>
      </c>
      <c r="D65" s="1082"/>
      <c r="E65" s="1070"/>
      <c r="F65" s="1088"/>
      <c r="G65" s="1090"/>
      <c r="H65" s="1088"/>
      <c r="I65" s="1089"/>
      <c r="J65" s="1089"/>
      <c r="K65" s="1090"/>
      <c r="L65" s="467"/>
      <c r="M65" s="468"/>
      <c r="N65" s="468"/>
      <c r="O65" s="468"/>
      <c r="P65" s="468"/>
      <c r="Q65" s="468"/>
      <c r="R65" s="468"/>
      <c r="S65" s="468"/>
      <c r="T65" s="468"/>
      <c r="U65" s="468"/>
      <c r="V65" s="468"/>
      <c r="W65" s="468"/>
      <c r="X65" s="468"/>
      <c r="Y65" s="468"/>
      <c r="Z65" s="468"/>
      <c r="AA65" s="468"/>
      <c r="AB65" s="468"/>
      <c r="AC65" s="468"/>
      <c r="AD65" s="106"/>
      <c r="AE65" s="106"/>
      <c r="AF65" s="106"/>
      <c r="AG65" s="1318"/>
      <c r="AH65" s="1319"/>
      <c r="AI65" s="1320"/>
      <c r="AJ65" s="1221"/>
      <c r="AK65" s="1222"/>
      <c r="AL65" s="1223"/>
      <c r="AM65" s="196" t="s">
        <v>4833</v>
      </c>
      <c r="AN65" s="197"/>
      <c r="AO65" s="197"/>
      <c r="AP65" s="197"/>
      <c r="AQ65" s="197"/>
      <c r="AR65" s="469"/>
      <c r="AS65" s="469"/>
      <c r="AT65" s="470"/>
      <c r="AU65" s="101">
        <f>ROUND(ROUND(H66*AK$67,0)*AS66,0)</f>
        <v>667</v>
      </c>
      <c r="AV65" s="31"/>
    </row>
    <row r="66" spans="1:48" ht="17.100000000000001" customHeight="1" x14ac:dyDescent="0.15">
      <c r="A66" s="32">
        <v>43</v>
      </c>
      <c r="B66" s="33" t="s">
        <v>7970</v>
      </c>
      <c r="C66" s="34" t="s">
        <v>7971</v>
      </c>
      <c r="D66" s="1068"/>
      <c r="E66" s="1070"/>
      <c r="F66" s="1088"/>
      <c r="G66" s="1090"/>
      <c r="H66" s="1280">
        <f>'15就労移行支援(基本)'!K179</f>
        <v>1003</v>
      </c>
      <c r="I66" s="1108"/>
      <c r="J66" s="4" t="s">
        <v>21</v>
      </c>
      <c r="K66" s="21"/>
      <c r="L66" s="1321" t="s">
        <v>4829</v>
      </c>
      <c r="M66" s="1322"/>
      <c r="N66" s="1322"/>
      <c r="O66" s="1322"/>
      <c r="P66" s="1322"/>
      <c r="Q66" s="1322"/>
      <c r="R66" s="1322"/>
      <c r="S66" s="1322"/>
      <c r="T66" s="1322"/>
      <c r="U66" s="1322"/>
      <c r="V66" s="1322"/>
      <c r="W66" s="1322"/>
      <c r="X66" s="1322"/>
      <c r="Y66" s="1322"/>
      <c r="Z66" s="1322"/>
      <c r="AA66" s="1322"/>
      <c r="AB66" s="1322"/>
      <c r="AC66" s="1322"/>
      <c r="AD66" s="44" t="s">
        <v>17</v>
      </c>
      <c r="AE66" s="1114">
        <f>$AE$8</f>
        <v>0.96499999999999997</v>
      </c>
      <c r="AF66" s="1115"/>
      <c r="AG66" s="1318"/>
      <c r="AH66" s="1319"/>
      <c r="AI66" s="1320"/>
      <c r="AJ66" s="1221"/>
      <c r="AK66" s="1222"/>
      <c r="AL66" s="1223"/>
      <c r="AM66" s="24"/>
      <c r="AN66" s="25"/>
      <c r="AO66" s="25"/>
      <c r="AP66" s="25"/>
      <c r="AQ66" s="25"/>
      <c r="AR66" s="26" t="s">
        <v>17</v>
      </c>
      <c r="AS66" s="1170">
        <f>AS62</f>
        <v>0.95</v>
      </c>
      <c r="AT66" s="1171"/>
      <c r="AU66" s="101">
        <f>ROUND(ROUND(ROUND(H66*AE66,0)*AK$67,0)*AS66,0)</f>
        <v>644</v>
      </c>
      <c r="AV66" s="31"/>
    </row>
    <row r="67" spans="1:48" ht="17.100000000000001" customHeight="1" x14ac:dyDescent="0.15">
      <c r="A67" s="32">
        <v>43</v>
      </c>
      <c r="B67" s="33" t="s">
        <v>7972</v>
      </c>
      <c r="C67" s="34" t="s">
        <v>7973</v>
      </c>
      <c r="D67" s="471"/>
      <c r="E67" s="424"/>
      <c r="F67" s="36"/>
      <c r="G67" s="29"/>
      <c r="H67" s="1085" t="s">
        <v>4840</v>
      </c>
      <c r="I67" s="1086"/>
      <c r="J67" s="1086"/>
      <c r="K67" s="1087"/>
      <c r="L67" s="467"/>
      <c r="M67" s="468"/>
      <c r="N67" s="468"/>
      <c r="O67" s="468"/>
      <c r="P67" s="468"/>
      <c r="Q67" s="468"/>
      <c r="R67" s="468"/>
      <c r="S67" s="468"/>
      <c r="T67" s="468"/>
      <c r="U67" s="468"/>
      <c r="V67" s="468"/>
      <c r="W67" s="468"/>
      <c r="X67" s="468"/>
      <c r="Y67" s="468"/>
      <c r="Z67" s="468"/>
      <c r="AA67" s="468"/>
      <c r="AB67" s="468"/>
      <c r="AC67" s="468"/>
      <c r="AD67" s="106"/>
      <c r="AE67" s="106"/>
      <c r="AF67" s="373"/>
      <c r="AG67" s="166"/>
      <c r="AH67" s="167"/>
      <c r="AI67" s="167"/>
      <c r="AJ67" s="168" t="s">
        <v>17</v>
      </c>
      <c r="AK67" s="1158">
        <f>$AK$11</f>
        <v>0.7</v>
      </c>
      <c r="AL67" s="1159"/>
      <c r="AM67" s="20"/>
      <c r="AN67" s="4"/>
      <c r="AO67" s="4"/>
      <c r="AP67" s="4"/>
      <c r="AQ67" s="4"/>
      <c r="AR67" s="4"/>
      <c r="AS67" s="4"/>
      <c r="AT67" s="21"/>
      <c r="AU67" s="35">
        <f>ROUND(H70*AK$67,0)</f>
        <v>587</v>
      </c>
      <c r="AV67" s="31"/>
    </row>
    <row r="68" spans="1:48" ht="17.100000000000001" customHeight="1" x14ac:dyDescent="0.15">
      <c r="A68" s="32">
        <v>43</v>
      </c>
      <c r="B68" s="33" t="s">
        <v>7974</v>
      </c>
      <c r="C68" s="34" t="s">
        <v>7975</v>
      </c>
      <c r="D68" s="471"/>
      <c r="E68" s="424"/>
      <c r="F68" s="36"/>
      <c r="G68" s="29"/>
      <c r="H68" s="1088"/>
      <c r="I68" s="1089"/>
      <c r="J68" s="1089"/>
      <c r="K68" s="1090"/>
      <c r="L68" s="1321" t="s">
        <v>4829</v>
      </c>
      <c r="M68" s="1322"/>
      <c r="N68" s="1322"/>
      <c r="O68" s="1322"/>
      <c r="P68" s="1322"/>
      <c r="Q68" s="1322"/>
      <c r="R68" s="1322"/>
      <c r="S68" s="1322"/>
      <c r="T68" s="1322"/>
      <c r="U68" s="1322"/>
      <c r="V68" s="1322"/>
      <c r="W68" s="1322"/>
      <c r="X68" s="1322"/>
      <c r="Y68" s="1322"/>
      <c r="Z68" s="1322"/>
      <c r="AA68" s="1322"/>
      <c r="AB68" s="1322"/>
      <c r="AC68" s="1322"/>
      <c r="AD68" s="44" t="s">
        <v>17</v>
      </c>
      <c r="AE68" s="1114">
        <f>$AE$8</f>
        <v>0.96499999999999997</v>
      </c>
      <c r="AF68" s="1115"/>
      <c r="AG68" s="418"/>
      <c r="AH68" s="419"/>
      <c r="AI68" s="419"/>
      <c r="AJ68" s="463"/>
      <c r="AK68" s="70"/>
      <c r="AL68" s="464"/>
      <c r="AM68" s="20"/>
      <c r="AN68" s="4"/>
      <c r="AO68" s="4"/>
      <c r="AP68" s="4"/>
      <c r="AQ68" s="4"/>
      <c r="AR68" s="4"/>
      <c r="AS68" s="4"/>
      <c r="AT68" s="21"/>
      <c r="AU68" s="101">
        <f>ROUND(ROUND(H70*AE68,0)*AK$67,0)</f>
        <v>566</v>
      </c>
      <c r="AV68" s="31"/>
    </row>
    <row r="69" spans="1:48" ht="17.100000000000001" customHeight="1" x14ac:dyDescent="0.15">
      <c r="A69" s="32">
        <v>43</v>
      </c>
      <c r="B69" s="33" t="s">
        <v>7976</v>
      </c>
      <c r="C69" s="34" t="s">
        <v>7977</v>
      </c>
      <c r="D69" s="471"/>
      <c r="E69" s="424"/>
      <c r="F69" s="36"/>
      <c r="G69" s="29"/>
      <c r="H69" s="1088"/>
      <c r="I69" s="1089"/>
      <c r="J69" s="1089"/>
      <c r="K69" s="1090"/>
      <c r="L69" s="467"/>
      <c r="M69" s="468"/>
      <c r="N69" s="468"/>
      <c r="O69" s="468"/>
      <c r="P69" s="468"/>
      <c r="Q69" s="468"/>
      <c r="R69" s="468"/>
      <c r="S69" s="468"/>
      <c r="T69" s="468"/>
      <c r="U69" s="468"/>
      <c r="V69" s="468"/>
      <c r="W69" s="468"/>
      <c r="X69" s="468"/>
      <c r="Y69" s="468"/>
      <c r="Z69" s="468"/>
      <c r="AA69" s="468"/>
      <c r="AB69" s="468"/>
      <c r="AC69" s="468"/>
      <c r="AD69" s="106"/>
      <c r="AE69" s="106"/>
      <c r="AF69" s="373"/>
      <c r="AG69" s="166"/>
      <c r="AH69" s="167"/>
      <c r="AI69" s="314"/>
      <c r="AL69" s="449"/>
      <c r="AM69" s="196" t="s">
        <v>4833</v>
      </c>
      <c r="AN69" s="197"/>
      <c r="AO69" s="197"/>
      <c r="AP69" s="197"/>
      <c r="AQ69" s="197"/>
      <c r="AR69" s="469"/>
      <c r="AS69" s="469"/>
      <c r="AT69" s="470"/>
      <c r="AU69" s="101">
        <f>ROUND(ROUND(H70*AK$67,0)*AS70,0)</f>
        <v>558</v>
      </c>
      <c r="AV69" s="31"/>
    </row>
    <row r="70" spans="1:48" ht="17.100000000000001" customHeight="1" x14ac:dyDescent="0.15">
      <c r="A70" s="32">
        <v>43</v>
      </c>
      <c r="B70" s="33" t="s">
        <v>7978</v>
      </c>
      <c r="C70" s="34" t="s">
        <v>7979</v>
      </c>
      <c r="D70" s="471"/>
      <c r="E70" s="424"/>
      <c r="F70" s="36"/>
      <c r="G70" s="29"/>
      <c r="H70" s="1280">
        <f>'15就労移行支援(基本)'!K191</f>
        <v>838</v>
      </c>
      <c r="I70" s="1108"/>
      <c r="J70" s="4" t="s">
        <v>21</v>
      </c>
      <c r="K70" s="21"/>
      <c r="L70" s="1321" t="s">
        <v>4829</v>
      </c>
      <c r="M70" s="1322"/>
      <c r="N70" s="1322"/>
      <c r="O70" s="1322"/>
      <c r="P70" s="1322"/>
      <c r="Q70" s="1322"/>
      <c r="R70" s="1322"/>
      <c r="S70" s="1322"/>
      <c r="T70" s="1322"/>
      <c r="U70" s="1322"/>
      <c r="V70" s="1322"/>
      <c r="W70" s="1322"/>
      <c r="X70" s="1322"/>
      <c r="Y70" s="1322"/>
      <c r="Z70" s="1322"/>
      <c r="AA70" s="1322"/>
      <c r="AB70" s="1322"/>
      <c r="AC70" s="1322"/>
      <c r="AD70" s="44" t="s">
        <v>17</v>
      </c>
      <c r="AE70" s="1114">
        <f>$AE$8</f>
        <v>0.96499999999999997</v>
      </c>
      <c r="AF70" s="1115"/>
      <c r="AG70" s="418"/>
      <c r="AH70" s="419"/>
      <c r="AI70" s="425"/>
      <c r="AL70" s="449"/>
      <c r="AM70" s="24"/>
      <c r="AN70" s="25"/>
      <c r="AO70" s="25"/>
      <c r="AP70" s="25"/>
      <c r="AQ70" s="25"/>
      <c r="AR70" s="26" t="s">
        <v>17</v>
      </c>
      <c r="AS70" s="1170">
        <f>AS66</f>
        <v>0.95</v>
      </c>
      <c r="AT70" s="1171"/>
      <c r="AU70" s="101">
        <f>ROUND(ROUND(ROUND(H70*AE70,0)*AK$67,0)*AS70,0)</f>
        <v>538</v>
      </c>
      <c r="AV70" s="31"/>
    </row>
    <row r="71" spans="1:48" ht="17.100000000000001" customHeight="1" x14ac:dyDescent="0.15">
      <c r="A71" s="32">
        <v>43</v>
      </c>
      <c r="B71" s="33" t="s">
        <v>7980</v>
      </c>
      <c r="C71" s="34" t="s">
        <v>7981</v>
      </c>
      <c r="D71" s="471"/>
      <c r="E71" s="424"/>
      <c r="F71" s="36"/>
      <c r="G71" s="29"/>
      <c r="H71" s="1085" t="s">
        <v>4853</v>
      </c>
      <c r="I71" s="1086"/>
      <c r="J71" s="1086"/>
      <c r="K71" s="1087"/>
      <c r="L71" s="467"/>
      <c r="M71" s="468"/>
      <c r="N71" s="468"/>
      <c r="O71" s="468"/>
      <c r="P71" s="468"/>
      <c r="Q71" s="468"/>
      <c r="R71" s="468"/>
      <c r="S71" s="468"/>
      <c r="T71" s="468"/>
      <c r="U71" s="468"/>
      <c r="V71" s="468"/>
      <c r="W71" s="468"/>
      <c r="X71" s="468"/>
      <c r="Y71" s="468"/>
      <c r="Z71" s="468"/>
      <c r="AA71" s="468"/>
      <c r="AB71" s="468"/>
      <c r="AC71" s="468"/>
      <c r="AD71" s="106"/>
      <c r="AE71" s="106"/>
      <c r="AF71" s="373"/>
      <c r="AG71" s="166"/>
      <c r="AH71" s="167"/>
      <c r="AI71" s="167"/>
      <c r="AJ71" s="463"/>
      <c r="AK71" s="70"/>
      <c r="AL71" s="464"/>
      <c r="AM71" s="20"/>
      <c r="AN71" s="4"/>
      <c r="AO71" s="4"/>
      <c r="AP71" s="4"/>
      <c r="AQ71" s="4"/>
      <c r="AR71" s="4"/>
      <c r="AS71" s="4"/>
      <c r="AT71" s="21"/>
      <c r="AU71" s="35">
        <f>ROUND(H74*AK$67,0)</f>
        <v>485</v>
      </c>
      <c r="AV71" s="31"/>
    </row>
    <row r="72" spans="1:48" ht="17.100000000000001" customHeight="1" x14ac:dyDescent="0.15">
      <c r="A72" s="32">
        <v>43</v>
      </c>
      <c r="B72" s="33" t="s">
        <v>7982</v>
      </c>
      <c r="C72" s="34" t="s">
        <v>7983</v>
      </c>
      <c r="D72" s="471"/>
      <c r="E72" s="424"/>
      <c r="F72" s="29"/>
      <c r="G72" s="29"/>
      <c r="H72" s="1088"/>
      <c r="I72" s="1089"/>
      <c r="J72" s="1089"/>
      <c r="K72" s="1090"/>
      <c r="L72" s="1321" t="s">
        <v>4829</v>
      </c>
      <c r="M72" s="1322"/>
      <c r="N72" s="1322"/>
      <c r="O72" s="1322"/>
      <c r="P72" s="1322"/>
      <c r="Q72" s="1322"/>
      <c r="R72" s="1322"/>
      <c r="S72" s="1322"/>
      <c r="T72" s="1322"/>
      <c r="U72" s="1322"/>
      <c r="V72" s="1322"/>
      <c r="W72" s="1322"/>
      <c r="X72" s="1322"/>
      <c r="Y72" s="1322"/>
      <c r="Z72" s="1322"/>
      <c r="AA72" s="1322"/>
      <c r="AB72" s="1322"/>
      <c r="AC72" s="1322"/>
      <c r="AD72" s="44" t="s">
        <v>17</v>
      </c>
      <c r="AE72" s="1114">
        <f>$AE$8</f>
        <v>0.96499999999999997</v>
      </c>
      <c r="AF72" s="1115"/>
      <c r="AG72" s="418"/>
      <c r="AH72" s="419"/>
      <c r="AI72" s="419"/>
      <c r="AJ72" s="463"/>
      <c r="AK72" s="70"/>
      <c r="AL72" s="464"/>
      <c r="AM72" s="20"/>
      <c r="AN72" s="4"/>
      <c r="AO72" s="4"/>
      <c r="AP72" s="4"/>
      <c r="AQ72" s="4"/>
      <c r="AR72" s="4"/>
      <c r="AS72" s="4"/>
      <c r="AT72" s="21"/>
      <c r="AU72" s="101">
        <f>ROUND(ROUND(H74*AE72,0)*AK$67,0)</f>
        <v>468</v>
      </c>
      <c r="AV72" s="31"/>
    </row>
    <row r="73" spans="1:48" ht="17.100000000000001" customHeight="1" x14ac:dyDescent="0.15">
      <c r="A73" s="32">
        <v>43</v>
      </c>
      <c r="B73" s="33" t="s">
        <v>7984</v>
      </c>
      <c r="C73" s="34" t="s">
        <v>7985</v>
      </c>
      <c r="D73" s="471"/>
      <c r="E73" s="424"/>
      <c r="F73" s="29"/>
      <c r="G73" s="29"/>
      <c r="H73" s="1088"/>
      <c r="I73" s="1089"/>
      <c r="J73" s="1089"/>
      <c r="K73" s="1090"/>
      <c r="L73" s="467"/>
      <c r="M73" s="468"/>
      <c r="N73" s="468"/>
      <c r="O73" s="468"/>
      <c r="P73" s="468"/>
      <c r="Q73" s="468"/>
      <c r="R73" s="468"/>
      <c r="S73" s="468"/>
      <c r="T73" s="468"/>
      <c r="U73" s="468"/>
      <c r="V73" s="468"/>
      <c r="W73" s="468"/>
      <c r="X73" s="468"/>
      <c r="Y73" s="468"/>
      <c r="Z73" s="468"/>
      <c r="AA73" s="468"/>
      <c r="AB73" s="468"/>
      <c r="AC73" s="468"/>
      <c r="AD73" s="106"/>
      <c r="AE73" s="106"/>
      <c r="AF73" s="373"/>
      <c r="AG73" s="166"/>
      <c r="AH73" s="167"/>
      <c r="AI73" s="314"/>
      <c r="AL73" s="449"/>
      <c r="AM73" s="196" t="s">
        <v>4833</v>
      </c>
      <c r="AN73" s="197"/>
      <c r="AO73" s="197"/>
      <c r="AP73" s="197"/>
      <c r="AQ73" s="197"/>
      <c r="AR73" s="469"/>
      <c r="AS73" s="469"/>
      <c r="AT73" s="470"/>
      <c r="AU73" s="101">
        <f>ROUND(ROUND(H74*AK$67,0)*AS74,0)</f>
        <v>461</v>
      </c>
      <c r="AV73" s="31"/>
    </row>
    <row r="74" spans="1:48" ht="17.100000000000001" customHeight="1" x14ac:dyDescent="0.15">
      <c r="A74" s="32">
        <v>43</v>
      </c>
      <c r="B74" s="33" t="s">
        <v>7986</v>
      </c>
      <c r="C74" s="34" t="s">
        <v>7987</v>
      </c>
      <c r="D74" s="471"/>
      <c r="E74" s="424"/>
      <c r="F74" s="29"/>
      <c r="G74" s="29"/>
      <c r="H74" s="1280">
        <f>'15就労移行支援(基本)'!K203</f>
        <v>693</v>
      </c>
      <c r="I74" s="1108"/>
      <c r="J74" s="4" t="s">
        <v>21</v>
      </c>
      <c r="K74" s="21"/>
      <c r="L74" s="1321" t="s">
        <v>4829</v>
      </c>
      <c r="M74" s="1322"/>
      <c r="N74" s="1322"/>
      <c r="O74" s="1322"/>
      <c r="P74" s="1322"/>
      <c r="Q74" s="1322"/>
      <c r="R74" s="1322"/>
      <c r="S74" s="1322"/>
      <c r="T74" s="1322"/>
      <c r="U74" s="1322"/>
      <c r="V74" s="1322"/>
      <c r="W74" s="1322"/>
      <c r="X74" s="1322"/>
      <c r="Y74" s="1322"/>
      <c r="Z74" s="1322"/>
      <c r="AA74" s="1322"/>
      <c r="AB74" s="1322"/>
      <c r="AC74" s="1322"/>
      <c r="AD74" s="44" t="s">
        <v>17</v>
      </c>
      <c r="AE74" s="1114">
        <f>$AE$8</f>
        <v>0.96499999999999997</v>
      </c>
      <c r="AF74" s="1115"/>
      <c r="AG74" s="418"/>
      <c r="AH74" s="419"/>
      <c r="AI74" s="425"/>
      <c r="AL74" s="449"/>
      <c r="AM74" s="24"/>
      <c r="AN74" s="25"/>
      <c r="AO74" s="25"/>
      <c r="AP74" s="25"/>
      <c r="AQ74" s="25"/>
      <c r="AR74" s="26" t="s">
        <v>17</v>
      </c>
      <c r="AS74" s="1170">
        <f>AS70</f>
        <v>0.95</v>
      </c>
      <c r="AT74" s="1171"/>
      <c r="AU74" s="101">
        <f>ROUND(ROUND(ROUND(H74*AE74,0)*AK$67,0)*AS74,0)</f>
        <v>445</v>
      </c>
      <c r="AV74" s="31"/>
    </row>
    <row r="75" spans="1:48" ht="17.100000000000001" customHeight="1" x14ac:dyDescent="0.15">
      <c r="A75" s="32">
        <v>43</v>
      </c>
      <c r="B75" s="33" t="s">
        <v>7988</v>
      </c>
      <c r="C75" s="34" t="s">
        <v>7989</v>
      </c>
      <c r="D75" s="471"/>
      <c r="E75" s="424"/>
      <c r="F75" s="29"/>
      <c r="G75" s="29"/>
      <c r="H75" s="1198" t="s">
        <v>4866</v>
      </c>
      <c r="I75" s="1199"/>
      <c r="J75" s="1199"/>
      <c r="K75" s="1230"/>
      <c r="L75" s="467"/>
      <c r="M75" s="468"/>
      <c r="N75" s="468"/>
      <c r="O75" s="468"/>
      <c r="P75" s="468"/>
      <c r="Q75" s="468"/>
      <c r="R75" s="468"/>
      <c r="S75" s="468"/>
      <c r="T75" s="468"/>
      <c r="U75" s="468"/>
      <c r="V75" s="468"/>
      <c r="W75" s="468"/>
      <c r="X75" s="468"/>
      <c r="Y75" s="468"/>
      <c r="Z75" s="468"/>
      <c r="AA75" s="468"/>
      <c r="AB75" s="468"/>
      <c r="AC75" s="468"/>
      <c r="AD75" s="106"/>
      <c r="AE75" s="106"/>
      <c r="AF75" s="373"/>
      <c r="AH75" s="5"/>
      <c r="AI75" s="449"/>
      <c r="AL75" s="449"/>
      <c r="AM75" s="20"/>
      <c r="AN75" s="4"/>
      <c r="AO75" s="4"/>
      <c r="AP75" s="4"/>
      <c r="AQ75" s="4"/>
      <c r="AR75" s="4"/>
      <c r="AS75" s="4"/>
      <c r="AT75" s="21"/>
      <c r="AU75" s="35">
        <f>ROUND(H78*AK$67,0)</f>
        <v>417</v>
      </c>
      <c r="AV75" s="31"/>
    </row>
    <row r="76" spans="1:48" ht="17.100000000000001" customHeight="1" x14ac:dyDescent="0.15">
      <c r="A76" s="32">
        <v>43</v>
      </c>
      <c r="B76" s="33" t="s">
        <v>7990</v>
      </c>
      <c r="C76" s="34" t="s">
        <v>7991</v>
      </c>
      <c r="D76" s="471"/>
      <c r="E76" s="424"/>
      <c r="F76" s="29"/>
      <c r="G76" s="29"/>
      <c r="H76" s="1126"/>
      <c r="I76" s="1160"/>
      <c r="J76" s="1160"/>
      <c r="K76" s="1161"/>
      <c r="L76" s="1321" t="s">
        <v>4829</v>
      </c>
      <c r="M76" s="1322"/>
      <c r="N76" s="1322"/>
      <c r="O76" s="1322"/>
      <c r="P76" s="1322"/>
      <c r="Q76" s="1322"/>
      <c r="R76" s="1322"/>
      <c r="S76" s="1322"/>
      <c r="T76" s="1322"/>
      <c r="U76" s="1322"/>
      <c r="V76" s="1322"/>
      <c r="W76" s="1322"/>
      <c r="X76" s="1322"/>
      <c r="Y76" s="1322"/>
      <c r="Z76" s="1322"/>
      <c r="AA76" s="1322"/>
      <c r="AB76" s="1322"/>
      <c r="AC76" s="1322"/>
      <c r="AD76" s="44" t="s">
        <v>17</v>
      </c>
      <c r="AE76" s="1114">
        <f>$AE$8</f>
        <v>0.96499999999999997</v>
      </c>
      <c r="AF76" s="1115"/>
      <c r="AH76" s="5"/>
      <c r="AI76" s="449"/>
      <c r="AL76" s="449"/>
      <c r="AM76" s="20"/>
      <c r="AN76" s="4"/>
      <c r="AO76" s="4"/>
      <c r="AP76" s="4"/>
      <c r="AQ76" s="4"/>
      <c r="AR76" s="4"/>
      <c r="AS76" s="4"/>
      <c r="AT76" s="21"/>
      <c r="AU76" s="101">
        <f>ROUND(ROUND(H78*AE76,0)*AK$67,0)</f>
        <v>403</v>
      </c>
      <c r="AV76" s="31"/>
    </row>
    <row r="77" spans="1:48" ht="17.100000000000001" customHeight="1" x14ac:dyDescent="0.15">
      <c r="A77" s="32">
        <v>43</v>
      </c>
      <c r="B77" s="33" t="s">
        <v>7992</v>
      </c>
      <c r="C77" s="34" t="s">
        <v>7993</v>
      </c>
      <c r="D77" s="471"/>
      <c r="E77" s="424"/>
      <c r="F77" s="29"/>
      <c r="G77" s="29"/>
      <c r="H77" s="1126"/>
      <c r="I77" s="1160"/>
      <c r="J77" s="1160"/>
      <c r="K77" s="1161"/>
      <c r="L77" s="467"/>
      <c r="M77" s="468"/>
      <c r="N77" s="468"/>
      <c r="O77" s="468"/>
      <c r="P77" s="468"/>
      <c r="Q77" s="468"/>
      <c r="R77" s="468"/>
      <c r="S77" s="468"/>
      <c r="T77" s="468"/>
      <c r="U77" s="468"/>
      <c r="V77" s="468"/>
      <c r="W77" s="468"/>
      <c r="X77" s="468"/>
      <c r="Y77" s="468"/>
      <c r="Z77" s="468"/>
      <c r="AA77" s="468"/>
      <c r="AB77" s="468"/>
      <c r="AC77" s="468"/>
      <c r="AD77" s="106"/>
      <c r="AE77" s="106"/>
      <c r="AF77" s="373"/>
      <c r="AG77" s="166"/>
      <c r="AH77" s="167"/>
      <c r="AI77" s="314"/>
      <c r="AL77" s="449"/>
      <c r="AM77" s="196" t="s">
        <v>4833</v>
      </c>
      <c r="AN77" s="197"/>
      <c r="AO77" s="197"/>
      <c r="AP77" s="197"/>
      <c r="AQ77" s="197"/>
      <c r="AR77" s="469"/>
      <c r="AS77" s="469"/>
      <c r="AT77" s="470"/>
      <c r="AU77" s="101">
        <f>ROUND(ROUND(H78*AK$67,0)*AS78,0)</f>
        <v>396</v>
      </c>
      <c r="AV77" s="31"/>
    </row>
    <row r="78" spans="1:48" ht="17.100000000000001" customHeight="1" x14ac:dyDescent="0.15">
      <c r="A78" s="32">
        <v>43</v>
      </c>
      <c r="B78" s="33" t="s">
        <v>7994</v>
      </c>
      <c r="C78" s="34" t="s">
        <v>7995</v>
      </c>
      <c r="D78" s="471"/>
      <c r="E78" s="424"/>
      <c r="F78" s="29"/>
      <c r="G78" s="29"/>
      <c r="H78" s="1280">
        <f>'15就労移行支援(基本)'!K215</f>
        <v>596</v>
      </c>
      <c r="I78" s="1108"/>
      <c r="J78" s="4" t="s">
        <v>21</v>
      </c>
      <c r="K78" s="21"/>
      <c r="L78" s="1321" t="s">
        <v>4829</v>
      </c>
      <c r="M78" s="1322"/>
      <c r="N78" s="1322"/>
      <c r="O78" s="1322"/>
      <c r="P78" s="1322"/>
      <c r="Q78" s="1322"/>
      <c r="R78" s="1322"/>
      <c r="S78" s="1322"/>
      <c r="T78" s="1322"/>
      <c r="U78" s="1322"/>
      <c r="V78" s="1322"/>
      <c r="W78" s="1322"/>
      <c r="X78" s="1322"/>
      <c r="Y78" s="1322"/>
      <c r="Z78" s="1322"/>
      <c r="AA78" s="1322"/>
      <c r="AB78" s="1322"/>
      <c r="AC78" s="1322"/>
      <c r="AD78" s="44" t="s">
        <v>17</v>
      </c>
      <c r="AE78" s="1114">
        <f>$AE$8</f>
        <v>0.96499999999999997</v>
      </c>
      <c r="AF78" s="1115"/>
      <c r="AG78" s="418"/>
      <c r="AH78" s="419"/>
      <c r="AI78" s="425"/>
      <c r="AL78" s="449"/>
      <c r="AM78" s="24"/>
      <c r="AN78" s="25"/>
      <c r="AO78" s="25"/>
      <c r="AP78" s="25"/>
      <c r="AQ78" s="25"/>
      <c r="AR78" s="26" t="s">
        <v>17</v>
      </c>
      <c r="AS78" s="1170">
        <f>AS74</f>
        <v>0.95</v>
      </c>
      <c r="AT78" s="1171"/>
      <c r="AU78" s="101">
        <f>ROUND(ROUND(ROUND(H78*AE78,0)*AK$67,0)*AS78,0)</f>
        <v>383</v>
      </c>
      <c r="AV78" s="31"/>
    </row>
    <row r="79" spans="1:48" ht="17.100000000000001" customHeight="1" x14ac:dyDescent="0.15">
      <c r="A79" s="32">
        <v>43</v>
      </c>
      <c r="B79" s="33" t="s">
        <v>7996</v>
      </c>
      <c r="C79" s="34" t="s">
        <v>7997</v>
      </c>
      <c r="D79" s="471"/>
      <c r="E79" s="424"/>
      <c r="F79" s="29"/>
      <c r="G79" s="29"/>
      <c r="H79" s="1085" t="s">
        <v>4879</v>
      </c>
      <c r="I79" s="1086"/>
      <c r="J79" s="1086"/>
      <c r="K79" s="1087"/>
      <c r="L79" s="467"/>
      <c r="M79" s="468"/>
      <c r="N79" s="468"/>
      <c r="O79" s="468"/>
      <c r="P79" s="468"/>
      <c r="Q79" s="468"/>
      <c r="R79" s="468"/>
      <c r="S79" s="468"/>
      <c r="T79" s="468"/>
      <c r="U79" s="468"/>
      <c r="V79" s="468"/>
      <c r="W79" s="468"/>
      <c r="X79" s="468"/>
      <c r="Y79" s="468"/>
      <c r="Z79" s="468"/>
      <c r="AA79" s="468"/>
      <c r="AB79" s="468"/>
      <c r="AC79" s="468"/>
      <c r="AD79" s="106"/>
      <c r="AE79" s="106"/>
      <c r="AF79" s="373"/>
      <c r="AG79" s="166"/>
      <c r="AH79" s="167"/>
      <c r="AI79" s="167"/>
      <c r="AJ79" s="463"/>
      <c r="AK79" s="70"/>
      <c r="AL79" s="464"/>
      <c r="AM79" s="20"/>
      <c r="AN79" s="4"/>
      <c r="AO79" s="4"/>
      <c r="AP79" s="4"/>
      <c r="AQ79" s="4"/>
      <c r="AR79" s="4"/>
      <c r="AS79" s="4"/>
      <c r="AT79" s="21"/>
      <c r="AU79" s="35">
        <f>ROUND(H82*AK$67,0)</f>
        <v>348</v>
      </c>
      <c r="AV79" s="31"/>
    </row>
    <row r="80" spans="1:48" ht="17.100000000000001" customHeight="1" x14ac:dyDescent="0.15">
      <c r="A80" s="32">
        <v>43</v>
      </c>
      <c r="B80" s="33" t="s">
        <v>7998</v>
      </c>
      <c r="C80" s="34" t="s">
        <v>7999</v>
      </c>
      <c r="D80" s="471"/>
      <c r="E80" s="424"/>
      <c r="F80" s="29"/>
      <c r="G80" s="29"/>
      <c r="H80" s="1088"/>
      <c r="I80" s="1089"/>
      <c r="J80" s="1089"/>
      <c r="K80" s="1090"/>
      <c r="L80" s="1321" t="s">
        <v>4829</v>
      </c>
      <c r="M80" s="1322"/>
      <c r="N80" s="1322"/>
      <c r="O80" s="1322"/>
      <c r="P80" s="1322"/>
      <c r="Q80" s="1322"/>
      <c r="R80" s="1322"/>
      <c r="S80" s="1322"/>
      <c r="T80" s="1322"/>
      <c r="U80" s="1322"/>
      <c r="V80" s="1322"/>
      <c r="W80" s="1322"/>
      <c r="X80" s="1322"/>
      <c r="Y80" s="1322"/>
      <c r="Z80" s="1322"/>
      <c r="AA80" s="1322"/>
      <c r="AB80" s="1322"/>
      <c r="AC80" s="1322"/>
      <c r="AD80" s="44" t="s">
        <v>17</v>
      </c>
      <c r="AE80" s="1114">
        <f>$AE$8</f>
        <v>0.96499999999999997</v>
      </c>
      <c r="AF80" s="1115"/>
      <c r="AG80" s="418"/>
      <c r="AH80" s="419"/>
      <c r="AI80" s="419"/>
      <c r="AJ80" s="463"/>
      <c r="AK80" s="70"/>
      <c r="AL80" s="464"/>
      <c r="AM80" s="20"/>
      <c r="AN80" s="4"/>
      <c r="AO80" s="4"/>
      <c r="AP80" s="4"/>
      <c r="AQ80" s="4"/>
      <c r="AR80" s="4"/>
      <c r="AS80" s="4"/>
      <c r="AT80" s="21"/>
      <c r="AU80" s="101">
        <f>ROUND(ROUND(H82*AE80,0)*AK$67,0)</f>
        <v>336</v>
      </c>
      <c r="AV80" s="31"/>
    </row>
    <row r="81" spans="1:48" ht="17.100000000000001" customHeight="1" x14ac:dyDescent="0.15">
      <c r="A81" s="32">
        <v>43</v>
      </c>
      <c r="B81" s="33" t="s">
        <v>8000</v>
      </c>
      <c r="C81" s="34" t="s">
        <v>8001</v>
      </c>
      <c r="D81" s="471"/>
      <c r="E81" s="424"/>
      <c r="F81" s="29"/>
      <c r="G81" s="29"/>
      <c r="H81" s="1088"/>
      <c r="I81" s="1089"/>
      <c r="J81" s="1089"/>
      <c r="K81" s="1090"/>
      <c r="L81" s="467"/>
      <c r="M81" s="468"/>
      <c r="N81" s="468"/>
      <c r="O81" s="468"/>
      <c r="P81" s="468"/>
      <c r="Q81" s="468"/>
      <c r="R81" s="468"/>
      <c r="S81" s="468"/>
      <c r="T81" s="468"/>
      <c r="U81" s="468"/>
      <c r="V81" s="468"/>
      <c r="W81" s="468"/>
      <c r="X81" s="468"/>
      <c r="Y81" s="468"/>
      <c r="Z81" s="468"/>
      <c r="AA81" s="468"/>
      <c r="AB81" s="468"/>
      <c r="AC81" s="468"/>
      <c r="AD81" s="106"/>
      <c r="AE81" s="106"/>
      <c r="AF81" s="373"/>
      <c r="AG81" s="166"/>
      <c r="AH81" s="167"/>
      <c r="AI81" s="314"/>
      <c r="AL81" s="449"/>
      <c r="AM81" s="196" t="s">
        <v>4833</v>
      </c>
      <c r="AN81" s="197"/>
      <c r="AO81" s="197"/>
      <c r="AP81" s="197"/>
      <c r="AQ81" s="197"/>
      <c r="AR81" s="469"/>
      <c r="AS81" s="469"/>
      <c r="AT81" s="470"/>
      <c r="AU81" s="101">
        <f>ROUND(ROUND(H82*AK$67,0)*AS82,0)</f>
        <v>331</v>
      </c>
      <c r="AV81" s="31"/>
    </row>
    <row r="82" spans="1:48" ht="17.100000000000001" customHeight="1" x14ac:dyDescent="0.15">
      <c r="A82" s="32">
        <v>43</v>
      </c>
      <c r="B82" s="33" t="s">
        <v>8002</v>
      </c>
      <c r="C82" s="34" t="s">
        <v>8003</v>
      </c>
      <c r="D82" s="471"/>
      <c r="E82" s="424"/>
      <c r="F82" s="29"/>
      <c r="G82" s="29"/>
      <c r="H82" s="1280">
        <f>'15就労移行支援(基本)'!K227</f>
        <v>497</v>
      </c>
      <c r="I82" s="1108"/>
      <c r="J82" s="4" t="s">
        <v>21</v>
      </c>
      <c r="K82" s="21"/>
      <c r="L82" s="1321" t="s">
        <v>4829</v>
      </c>
      <c r="M82" s="1322"/>
      <c r="N82" s="1322"/>
      <c r="O82" s="1322"/>
      <c r="P82" s="1322"/>
      <c r="Q82" s="1322"/>
      <c r="R82" s="1322"/>
      <c r="S82" s="1322"/>
      <c r="T82" s="1322"/>
      <c r="U82" s="1322"/>
      <c r="V82" s="1322"/>
      <c r="W82" s="1322"/>
      <c r="X82" s="1322"/>
      <c r="Y82" s="1322"/>
      <c r="Z82" s="1322"/>
      <c r="AA82" s="1322"/>
      <c r="AB82" s="1322"/>
      <c r="AC82" s="1322"/>
      <c r="AD82" s="44" t="s">
        <v>17</v>
      </c>
      <c r="AE82" s="1114">
        <f>$AE$8</f>
        <v>0.96499999999999997</v>
      </c>
      <c r="AF82" s="1115"/>
      <c r="AG82" s="418"/>
      <c r="AH82" s="419"/>
      <c r="AI82" s="425"/>
      <c r="AL82" s="449"/>
      <c r="AM82" s="24"/>
      <c r="AN82" s="25"/>
      <c r="AO82" s="25"/>
      <c r="AP82" s="25"/>
      <c r="AQ82" s="25"/>
      <c r="AR82" s="26" t="s">
        <v>17</v>
      </c>
      <c r="AS82" s="1170">
        <f>AS78</f>
        <v>0.95</v>
      </c>
      <c r="AT82" s="1171"/>
      <c r="AU82" s="101">
        <f>ROUND(ROUND(ROUND(H82*AE82,0)*AK$67,0)*AS82,0)</f>
        <v>319</v>
      </c>
      <c r="AV82" s="31"/>
    </row>
    <row r="83" spans="1:48" ht="17.100000000000001" customHeight="1" x14ac:dyDescent="0.15">
      <c r="A83" s="32">
        <v>43</v>
      </c>
      <c r="B83" s="33" t="s">
        <v>8004</v>
      </c>
      <c r="C83" s="34" t="s">
        <v>8005</v>
      </c>
      <c r="D83" s="471"/>
      <c r="E83" s="424"/>
      <c r="F83" s="29"/>
      <c r="G83" s="29"/>
      <c r="H83" s="1085" t="s">
        <v>4892</v>
      </c>
      <c r="I83" s="1086"/>
      <c r="J83" s="1086"/>
      <c r="K83" s="1087"/>
      <c r="L83" s="467"/>
      <c r="M83" s="468"/>
      <c r="N83" s="468"/>
      <c r="O83" s="468"/>
      <c r="P83" s="468"/>
      <c r="Q83" s="468"/>
      <c r="R83" s="468"/>
      <c r="S83" s="468"/>
      <c r="T83" s="468"/>
      <c r="U83" s="468"/>
      <c r="V83" s="468"/>
      <c r="W83" s="468"/>
      <c r="X83" s="468"/>
      <c r="Y83" s="468"/>
      <c r="Z83" s="468"/>
      <c r="AA83" s="468"/>
      <c r="AB83" s="468"/>
      <c r="AC83" s="468"/>
      <c r="AD83" s="106"/>
      <c r="AE83" s="106"/>
      <c r="AF83" s="373"/>
      <c r="AG83" s="166"/>
      <c r="AH83" s="167"/>
      <c r="AI83" s="167"/>
      <c r="AJ83" s="463"/>
      <c r="AK83" s="70"/>
      <c r="AL83" s="464"/>
      <c r="AM83" s="20"/>
      <c r="AN83" s="4"/>
      <c r="AO83" s="4"/>
      <c r="AP83" s="4"/>
      <c r="AQ83" s="4"/>
      <c r="AR83" s="4"/>
      <c r="AS83" s="4"/>
      <c r="AT83" s="21"/>
      <c r="AU83" s="35">
        <f>ROUND(H86*AK$67,0)</f>
        <v>300</v>
      </c>
      <c r="AV83" s="31"/>
    </row>
    <row r="84" spans="1:48" ht="17.100000000000001" customHeight="1" x14ac:dyDescent="0.15">
      <c r="A84" s="32">
        <v>43</v>
      </c>
      <c r="B84" s="33" t="s">
        <v>8006</v>
      </c>
      <c r="C84" s="34" t="s">
        <v>8007</v>
      </c>
      <c r="D84" s="471"/>
      <c r="E84" s="424"/>
      <c r="F84" s="29"/>
      <c r="G84" s="29"/>
      <c r="H84" s="1088"/>
      <c r="I84" s="1089"/>
      <c r="J84" s="1089"/>
      <c r="K84" s="1090"/>
      <c r="L84" s="1321" t="s">
        <v>4829</v>
      </c>
      <c r="M84" s="1322"/>
      <c r="N84" s="1322"/>
      <c r="O84" s="1322"/>
      <c r="P84" s="1322"/>
      <c r="Q84" s="1322"/>
      <c r="R84" s="1322"/>
      <c r="S84" s="1322"/>
      <c r="T84" s="1322"/>
      <c r="U84" s="1322"/>
      <c r="V84" s="1322"/>
      <c r="W84" s="1322"/>
      <c r="X84" s="1322"/>
      <c r="Y84" s="1322"/>
      <c r="Z84" s="1322"/>
      <c r="AA84" s="1322"/>
      <c r="AB84" s="1322"/>
      <c r="AC84" s="1322"/>
      <c r="AD84" s="44" t="s">
        <v>17</v>
      </c>
      <c r="AE84" s="1114">
        <f>$AE$8</f>
        <v>0.96499999999999997</v>
      </c>
      <c r="AF84" s="1115"/>
      <c r="AG84" s="418"/>
      <c r="AH84" s="419"/>
      <c r="AI84" s="419"/>
      <c r="AJ84" s="463"/>
      <c r="AK84" s="70"/>
      <c r="AL84" s="464"/>
      <c r="AM84" s="20"/>
      <c r="AN84" s="4"/>
      <c r="AO84" s="4"/>
      <c r="AP84" s="4"/>
      <c r="AQ84" s="4"/>
      <c r="AR84" s="4"/>
      <c r="AS84" s="4"/>
      <c r="AT84" s="21"/>
      <c r="AU84" s="101">
        <f>ROUND(ROUND(H86*AE84,0)*AK$67,0)</f>
        <v>289</v>
      </c>
      <c r="AV84" s="31"/>
    </row>
    <row r="85" spans="1:48" ht="17.100000000000001" customHeight="1" x14ac:dyDescent="0.15">
      <c r="A85" s="32">
        <v>43</v>
      </c>
      <c r="B85" s="33" t="s">
        <v>8008</v>
      </c>
      <c r="C85" s="34" t="s">
        <v>8009</v>
      </c>
      <c r="D85" s="471"/>
      <c r="E85" s="424"/>
      <c r="F85" s="29"/>
      <c r="G85" s="29"/>
      <c r="H85" s="1088"/>
      <c r="I85" s="1089"/>
      <c r="J85" s="1089"/>
      <c r="K85" s="1090"/>
      <c r="L85" s="467"/>
      <c r="M85" s="468"/>
      <c r="N85" s="468"/>
      <c r="O85" s="468"/>
      <c r="P85" s="468"/>
      <c r="Q85" s="468"/>
      <c r="R85" s="468"/>
      <c r="S85" s="468"/>
      <c r="T85" s="468"/>
      <c r="U85" s="468"/>
      <c r="V85" s="468"/>
      <c r="W85" s="468"/>
      <c r="X85" s="468"/>
      <c r="Y85" s="468"/>
      <c r="Z85" s="468"/>
      <c r="AA85" s="468"/>
      <c r="AB85" s="468"/>
      <c r="AC85" s="468"/>
      <c r="AD85" s="106"/>
      <c r="AE85" s="106"/>
      <c r="AF85" s="373"/>
      <c r="AG85" s="166"/>
      <c r="AH85" s="167"/>
      <c r="AI85" s="314"/>
      <c r="AL85" s="449"/>
      <c r="AM85" s="196" t="s">
        <v>4833</v>
      </c>
      <c r="AN85" s="197"/>
      <c r="AO85" s="197"/>
      <c r="AP85" s="197"/>
      <c r="AQ85" s="197"/>
      <c r="AR85" s="469"/>
      <c r="AS85" s="469"/>
      <c r="AT85" s="470"/>
      <c r="AU85" s="101">
        <f>ROUND(ROUND(H86*AK$67,0)*AS86,0)</f>
        <v>285</v>
      </c>
      <c r="AV85" s="31"/>
    </row>
    <row r="86" spans="1:48" ht="17.100000000000001" customHeight="1" x14ac:dyDescent="0.15">
      <c r="A86" s="32">
        <v>43</v>
      </c>
      <c r="B86" s="33" t="s">
        <v>8010</v>
      </c>
      <c r="C86" s="34" t="s">
        <v>8011</v>
      </c>
      <c r="D86" s="471"/>
      <c r="E86" s="424"/>
      <c r="F86" s="29"/>
      <c r="G86" s="29"/>
      <c r="H86" s="1280">
        <f>'15就労移行支援(基本)'!K239</f>
        <v>428</v>
      </c>
      <c r="I86" s="1108"/>
      <c r="J86" s="4" t="s">
        <v>21</v>
      </c>
      <c r="K86" s="21"/>
      <c r="L86" s="1321" t="s">
        <v>4829</v>
      </c>
      <c r="M86" s="1322"/>
      <c r="N86" s="1322"/>
      <c r="O86" s="1322"/>
      <c r="P86" s="1322"/>
      <c r="Q86" s="1322"/>
      <c r="R86" s="1322"/>
      <c r="S86" s="1322"/>
      <c r="T86" s="1322"/>
      <c r="U86" s="1322"/>
      <c r="V86" s="1322"/>
      <c r="W86" s="1322"/>
      <c r="X86" s="1322"/>
      <c r="Y86" s="1322"/>
      <c r="Z86" s="1322"/>
      <c r="AA86" s="1322"/>
      <c r="AB86" s="1322"/>
      <c r="AC86" s="1322"/>
      <c r="AD86" s="44" t="s">
        <v>17</v>
      </c>
      <c r="AE86" s="1114">
        <f>$AE$8</f>
        <v>0.96499999999999997</v>
      </c>
      <c r="AF86" s="1115"/>
      <c r="AG86" s="418"/>
      <c r="AH86" s="419"/>
      <c r="AI86" s="425"/>
      <c r="AL86" s="449"/>
      <c r="AM86" s="24"/>
      <c r="AN86" s="25"/>
      <c r="AO86" s="25"/>
      <c r="AP86" s="25"/>
      <c r="AQ86" s="25"/>
      <c r="AR86" s="26" t="s">
        <v>17</v>
      </c>
      <c r="AS86" s="1170">
        <f>AS82</f>
        <v>0.95</v>
      </c>
      <c r="AT86" s="1171"/>
      <c r="AU86" s="101">
        <f>ROUND(ROUND(ROUND(H86*AE86,0)*AK$67,0)*AS86,0)</f>
        <v>275</v>
      </c>
      <c r="AV86" s="31"/>
    </row>
    <row r="87" spans="1:48" ht="17.100000000000001" customHeight="1" x14ac:dyDescent="0.15">
      <c r="A87" s="32">
        <v>43</v>
      </c>
      <c r="B87" s="33" t="s">
        <v>8012</v>
      </c>
      <c r="C87" s="34" t="s">
        <v>8013</v>
      </c>
      <c r="D87" s="471"/>
      <c r="E87" s="424"/>
      <c r="F87" s="29"/>
      <c r="G87" s="29"/>
      <c r="H87" s="1085" t="s">
        <v>4905</v>
      </c>
      <c r="I87" s="1086"/>
      <c r="J87" s="1086"/>
      <c r="K87" s="1087"/>
      <c r="L87" s="467"/>
      <c r="M87" s="468"/>
      <c r="N87" s="468"/>
      <c r="O87" s="468"/>
      <c r="P87" s="468"/>
      <c r="Q87" s="468"/>
      <c r="R87" s="468"/>
      <c r="S87" s="468"/>
      <c r="T87" s="468"/>
      <c r="U87" s="468"/>
      <c r="V87" s="468"/>
      <c r="W87" s="468"/>
      <c r="X87" s="468"/>
      <c r="Y87" s="468"/>
      <c r="Z87" s="468"/>
      <c r="AA87" s="468"/>
      <c r="AB87" s="468"/>
      <c r="AC87" s="468"/>
      <c r="AD87" s="106"/>
      <c r="AE87" s="106"/>
      <c r="AF87" s="373"/>
      <c r="AG87" s="418"/>
      <c r="AH87" s="419"/>
      <c r="AI87" s="425"/>
      <c r="AL87" s="449"/>
      <c r="AM87" s="20"/>
      <c r="AN87" s="4"/>
      <c r="AO87" s="4"/>
      <c r="AP87" s="4"/>
      <c r="AQ87" s="4"/>
      <c r="AR87" s="4"/>
      <c r="AS87" s="4"/>
      <c r="AT87" s="21"/>
      <c r="AU87" s="35">
        <f>ROUND(H90*AK$67,0)</f>
        <v>277</v>
      </c>
      <c r="AV87" s="31"/>
    </row>
    <row r="88" spans="1:48" ht="17.100000000000001" customHeight="1" x14ac:dyDescent="0.15">
      <c r="A88" s="32">
        <v>43</v>
      </c>
      <c r="B88" s="33" t="s">
        <v>8014</v>
      </c>
      <c r="C88" s="34" t="s">
        <v>8015</v>
      </c>
      <c r="D88" s="471"/>
      <c r="E88" s="424"/>
      <c r="F88" s="29"/>
      <c r="G88" s="29"/>
      <c r="H88" s="1088"/>
      <c r="I88" s="1089"/>
      <c r="J88" s="1089"/>
      <c r="K88" s="1090"/>
      <c r="L88" s="1321" t="s">
        <v>4829</v>
      </c>
      <c r="M88" s="1322"/>
      <c r="N88" s="1322"/>
      <c r="O88" s="1322"/>
      <c r="P88" s="1322"/>
      <c r="Q88" s="1322"/>
      <c r="R88" s="1322"/>
      <c r="S88" s="1322"/>
      <c r="T88" s="1322"/>
      <c r="U88" s="1322"/>
      <c r="V88" s="1322"/>
      <c r="W88" s="1322"/>
      <c r="X88" s="1322"/>
      <c r="Y88" s="1322"/>
      <c r="Z88" s="1322"/>
      <c r="AA88" s="1322"/>
      <c r="AB88" s="1322"/>
      <c r="AC88" s="1322"/>
      <c r="AD88" s="44" t="s">
        <v>17</v>
      </c>
      <c r="AE88" s="1114">
        <f>$AE$8</f>
        <v>0.96499999999999997</v>
      </c>
      <c r="AF88" s="1115"/>
      <c r="AG88" s="418"/>
      <c r="AH88" s="419"/>
      <c r="AI88" s="425"/>
      <c r="AL88" s="449"/>
      <c r="AM88" s="20"/>
      <c r="AN88" s="4"/>
      <c r="AO88" s="4"/>
      <c r="AP88" s="4"/>
      <c r="AQ88" s="4"/>
      <c r="AR88" s="4"/>
      <c r="AS88" s="4"/>
      <c r="AT88" s="21"/>
      <c r="AU88" s="101">
        <f>ROUND(ROUND(H90*AE88,0)*AK$67,0)</f>
        <v>267</v>
      </c>
      <c r="AV88" s="31"/>
    </row>
    <row r="89" spans="1:48" ht="17.100000000000001" customHeight="1" x14ac:dyDescent="0.15">
      <c r="A89" s="32">
        <v>43</v>
      </c>
      <c r="B89" s="33" t="s">
        <v>8016</v>
      </c>
      <c r="C89" s="34" t="s">
        <v>8017</v>
      </c>
      <c r="D89" s="471"/>
      <c r="E89" s="424"/>
      <c r="F89" s="29"/>
      <c r="G89" s="29"/>
      <c r="H89" s="1088"/>
      <c r="I89" s="1089"/>
      <c r="J89" s="1089"/>
      <c r="K89" s="1090"/>
      <c r="L89" s="467"/>
      <c r="M89" s="468"/>
      <c r="N89" s="468"/>
      <c r="O89" s="468"/>
      <c r="P89" s="468"/>
      <c r="Q89" s="468"/>
      <c r="R89" s="468"/>
      <c r="S89" s="468"/>
      <c r="T89" s="468"/>
      <c r="U89" s="468"/>
      <c r="V89" s="468"/>
      <c r="W89" s="468"/>
      <c r="X89" s="468"/>
      <c r="Y89" s="468"/>
      <c r="Z89" s="468"/>
      <c r="AA89" s="468"/>
      <c r="AB89" s="468"/>
      <c r="AC89" s="468"/>
      <c r="AD89" s="106"/>
      <c r="AE89" s="106"/>
      <c r="AF89" s="373"/>
      <c r="AG89" s="166"/>
      <c r="AH89" s="167"/>
      <c r="AI89" s="314"/>
      <c r="AL89" s="449"/>
      <c r="AM89" s="196" t="s">
        <v>4833</v>
      </c>
      <c r="AN89" s="197"/>
      <c r="AO89" s="197"/>
      <c r="AP89" s="197"/>
      <c r="AQ89" s="197"/>
      <c r="AR89" s="469"/>
      <c r="AS89" s="469"/>
      <c r="AT89" s="470"/>
      <c r="AU89" s="101">
        <f>ROUND(ROUND(H90*AK$67,0)*AS90,0)</f>
        <v>263</v>
      </c>
      <c r="AV89" s="31"/>
    </row>
    <row r="90" spans="1:48" ht="17.100000000000001" customHeight="1" x14ac:dyDescent="0.15">
      <c r="A90" s="32">
        <v>43</v>
      </c>
      <c r="B90" s="33" t="s">
        <v>8018</v>
      </c>
      <c r="C90" s="34" t="s">
        <v>8019</v>
      </c>
      <c r="D90" s="471"/>
      <c r="E90" s="424"/>
      <c r="F90" s="29"/>
      <c r="G90" s="29"/>
      <c r="H90" s="1280">
        <f>'15就労移行支援(基本)'!K251</f>
        <v>395</v>
      </c>
      <c r="I90" s="1108"/>
      <c r="J90" s="4" t="s">
        <v>21</v>
      </c>
      <c r="K90" s="21"/>
      <c r="L90" s="1321" t="s">
        <v>4829</v>
      </c>
      <c r="M90" s="1322"/>
      <c r="N90" s="1322"/>
      <c r="O90" s="1322"/>
      <c r="P90" s="1322"/>
      <c r="Q90" s="1322"/>
      <c r="R90" s="1322"/>
      <c r="S90" s="1322"/>
      <c r="T90" s="1322"/>
      <c r="U90" s="1322"/>
      <c r="V90" s="1322"/>
      <c r="W90" s="1322"/>
      <c r="X90" s="1322"/>
      <c r="Y90" s="1322"/>
      <c r="Z90" s="1322"/>
      <c r="AA90" s="1322"/>
      <c r="AB90" s="1322"/>
      <c r="AC90" s="1322"/>
      <c r="AD90" s="44" t="s">
        <v>17</v>
      </c>
      <c r="AE90" s="1114">
        <f>$AE$8</f>
        <v>0.96499999999999997</v>
      </c>
      <c r="AF90" s="1115"/>
      <c r="AG90" s="418"/>
      <c r="AH90" s="419"/>
      <c r="AI90" s="425"/>
      <c r="AL90" s="449"/>
      <c r="AM90" s="24"/>
      <c r="AN90" s="25"/>
      <c r="AO90" s="25"/>
      <c r="AP90" s="25"/>
      <c r="AQ90" s="25"/>
      <c r="AR90" s="26" t="s">
        <v>17</v>
      </c>
      <c r="AS90" s="1170">
        <f>AS86</f>
        <v>0.95</v>
      </c>
      <c r="AT90" s="1171"/>
      <c r="AU90" s="101">
        <f>ROUND(ROUND(ROUND(H90*AE90,0)*AK$67,0)*AS90,0)</f>
        <v>254</v>
      </c>
      <c r="AV90" s="31"/>
    </row>
    <row r="91" spans="1:48" ht="17.100000000000001" customHeight="1" x14ac:dyDescent="0.15">
      <c r="A91" s="32">
        <v>43</v>
      </c>
      <c r="B91" s="33" t="s">
        <v>8020</v>
      </c>
      <c r="C91" s="34" t="s">
        <v>8021</v>
      </c>
      <c r="D91" s="1085" t="s">
        <v>4819</v>
      </c>
      <c r="E91" s="1087"/>
      <c r="F91" s="1085" t="s">
        <v>5088</v>
      </c>
      <c r="G91" s="1087"/>
      <c r="H91" s="1085" t="s">
        <v>4821</v>
      </c>
      <c r="I91" s="1086"/>
      <c r="J91" s="1086"/>
      <c r="K91" s="1087"/>
      <c r="L91" s="467"/>
      <c r="M91" s="468"/>
      <c r="N91" s="468"/>
      <c r="O91" s="468"/>
      <c r="P91" s="468"/>
      <c r="Q91" s="468"/>
      <c r="R91" s="468"/>
      <c r="S91" s="468"/>
      <c r="T91" s="468"/>
      <c r="U91" s="468"/>
      <c r="V91" s="468"/>
      <c r="W91" s="468"/>
      <c r="X91" s="468"/>
      <c r="Y91" s="468"/>
      <c r="Z91" s="468"/>
      <c r="AA91" s="468"/>
      <c r="AB91" s="468"/>
      <c r="AC91" s="468"/>
      <c r="AD91" s="106"/>
      <c r="AE91" s="106"/>
      <c r="AF91" s="106"/>
      <c r="AG91" s="1301" t="s">
        <v>7852</v>
      </c>
      <c r="AH91" s="1316"/>
      <c r="AI91" s="1317"/>
      <c r="AJ91" s="1218" t="s">
        <v>7853</v>
      </c>
      <c r="AK91" s="1219"/>
      <c r="AL91" s="1220"/>
      <c r="AM91" s="40"/>
      <c r="AN91" s="40"/>
      <c r="AO91" s="40"/>
      <c r="AP91" s="40"/>
      <c r="AQ91" s="40"/>
      <c r="AR91" s="40"/>
      <c r="AS91" s="40"/>
      <c r="AT91" s="41"/>
      <c r="AU91" s="35">
        <f>ROUND(H94*AK$95,0)</f>
        <v>664</v>
      </c>
      <c r="AV91" s="31"/>
    </row>
    <row r="92" spans="1:48" ht="17.100000000000001" customHeight="1" x14ac:dyDescent="0.15">
      <c r="A92" s="32">
        <v>43</v>
      </c>
      <c r="B92" s="33" t="s">
        <v>8022</v>
      </c>
      <c r="C92" s="34" t="s">
        <v>8023</v>
      </c>
      <c r="D92" s="1287"/>
      <c r="E92" s="1278"/>
      <c r="F92" s="1088"/>
      <c r="G92" s="1090"/>
      <c r="H92" s="1088"/>
      <c r="I92" s="1089"/>
      <c r="J92" s="1089"/>
      <c r="K92" s="1090"/>
      <c r="L92" s="1321" t="s">
        <v>4829</v>
      </c>
      <c r="M92" s="1322"/>
      <c r="N92" s="1322"/>
      <c r="O92" s="1322"/>
      <c r="P92" s="1322"/>
      <c r="Q92" s="1322"/>
      <c r="R92" s="1322"/>
      <c r="S92" s="1322"/>
      <c r="T92" s="1322"/>
      <c r="U92" s="1322"/>
      <c r="V92" s="1322"/>
      <c r="W92" s="1322"/>
      <c r="X92" s="1322"/>
      <c r="Y92" s="1322"/>
      <c r="Z92" s="1322"/>
      <c r="AA92" s="1322"/>
      <c r="AB92" s="1322"/>
      <c r="AC92" s="1322"/>
      <c r="AD92" s="44" t="s">
        <v>17</v>
      </c>
      <c r="AE92" s="1114">
        <f>$AE$8</f>
        <v>0.96499999999999997</v>
      </c>
      <c r="AF92" s="1115"/>
      <c r="AG92" s="1318"/>
      <c r="AH92" s="1319"/>
      <c r="AI92" s="1320"/>
      <c r="AJ92" s="1221"/>
      <c r="AK92" s="1222"/>
      <c r="AL92" s="1223"/>
      <c r="AM92" s="4"/>
      <c r="AN92" s="4"/>
      <c r="AO92" s="4"/>
      <c r="AP92" s="4"/>
      <c r="AQ92" s="4"/>
      <c r="AR92" s="4"/>
      <c r="AS92" s="4"/>
      <c r="AT92" s="21"/>
      <c r="AU92" s="101">
        <f>ROUND(ROUND(H94*AE92,0)*AK$95,0)</f>
        <v>641</v>
      </c>
      <c r="AV92" s="232"/>
    </row>
    <row r="93" spans="1:48" ht="17.100000000000001" customHeight="1" x14ac:dyDescent="0.15">
      <c r="A93" s="32">
        <v>43</v>
      </c>
      <c r="B93" s="33" t="s">
        <v>8024</v>
      </c>
      <c r="C93" s="34" t="s">
        <v>8025</v>
      </c>
      <c r="D93" s="1082"/>
      <c r="E93" s="1070"/>
      <c r="F93" s="1088"/>
      <c r="G93" s="1090"/>
      <c r="H93" s="1088"/>
      <c r="I93" s="1089"/>
      <c r="J93" s="1089"/>
      <c r="K93" s="1090"/>
      <c r="L93" s="467"/>
      <c r="M93" s="468"/>
      <c r="N93" s="468"/>
      <c r="O93" s="468"/>
      <c r="P93" s="468"/>
      <c r="Q93" s="468"/>
      <c r="R93" s="468"/>
      <c r="S93" s="468"/>
      <c r="T93" s="468"/>
      <c r="U93" s="468"/>
      <c r="V93" s="468"/>
      <c r="W93" s="468"/>
      <c r="X93" s="468"/>
      <c r="Y93" s="468"/>
      <c r="Z93" s="468"/>
      <c r="AA93" s="468"/>
      <c r="AB93" s="468"/>
      <c r="AC93" s="468"/>
      <c r="AD93" s="106"/>
      <c r="AE93" s="106"/>
      <c r="AF93" s="106"/>
      <c r="AG93" s="1318"/>
      <c r="AH93" s="1319"/>
      <c r="AI93" s="1320"/>
      <c r="AJ93" s="1221"/>
      <c r="AK93" s="1222"/>
      <c r="AL93" s="1223"/>
      <c r="AM93" s="196" t="s">
        <v>4833</v>
      </c>
      <c r="AN93" s="197"/>
      <c r="AO93" s="197"/>
      <c r="AP93" s="197"/>
      <c r="AQ93" s="197"/>
      <c r="AR93" s="469"/>
      <c r="AS93" s="469"/>
      <c r="AT93" s="470"/>
      <c r="AU93" s="101">
        <f>ROUND(ROUND(H94*AK$95,0)*AS94,0)</f>
        <v>631</v>
      </c>
      <c r="AV93" s="31"/>
    </row>
    <row r="94" spans="1:48" ht="17.100000000000001" customHeight="1" x14ac:dyDescent="0.15">
      <c r="A94" s="32">
        <v>43</v>
      </c>
      <c r="B94" s="33" t="s">
        <v>8026</v>
      </c>
      <c r="C94" s="34" t="s">
        <v>8027</v>
      </c>
      <c r="D94" s="1068"/>
      <c r="E94" s="1070"/>
      <c r="F94" s="1088"/>
      <c r="G94" s="1090"/>
      <c r="H94" s="1280">
        <f>'15就労移行支援(基本)'!K263</f>
        <v>948</v>
      </c>
      <c r="I94" s="1108"/>
      <c r="J94" s="4" t="s">
        <v>21</v>
      </c>
      <c r="K94" s="21"/>
      <c r="L94" s="1321" t="s">
        <v>4829</v>
      </c>
      <c r="M94" s="1322"/>
      <c r="N94" s="1322"/>
      <c r="O94" s="1322"/>
      <c r="P94" s="1322"/>
      <c r="Q94" s="1322"/>
      <c r="R94" s="1322"/>
      <c r="S94" s="1322"/>
      <c r="T94" s="1322"/>
      <c r="U94" s="1322"/>
      <c r="V94" s="1322"/>
      <c r="W94" s="1322"/>
      <c r="X94" s="1322"/>
      <c r="Y94" s="1322"/>
      <c r="Z94" s="1322"/>
      <c r="AA94" s="1322"/>
      <c r="AB94" s="1322"/>
      <c r="AC94" s="1322"/>
      <c r="AD94" s="44" t="s">
        <v>17</v>
      </c>
      <c r="AE94" s="1114">
        <f>$AE$8</f>
        <v>0.96499999999999997</v>
      </c>
      <c r="AF94" s="1115"/>
      <c r="AG94" s="1318"/>
      <c r="AH94" s="1319"/>
      <c r="AI94" s="1320"/>
      <c r="AJ94" s="1221"/>
      <c r="AK94" s="1222"/>
      <c r="AL94" s="1223"/>
      <c r="AM94" s="24"/>
      <c r="AN94" s="25"/>
      <c r="AO94" s="25"/>
      <c r="AP94" s="25"/>
      <c r="AQ94" s="25"/>
      <c r="AR94" s="26" t="s">
        <v>17</v>
      </c>
      <c r="AS94" s="1170">
        <f>AS90</f>
        <v>0.95</v>
      </c>
      <c r="AT94" s="1171"/>
      <c r="AU94" s="101">
        <f>ROUND(ROUND(ROUND(H94*AE94,0)*AK$95,0)*AS94,0)</f>
        <v>609</v>
      </c>
      <c r="AV94" s="31"/>
    </row>
    <row r="95" spans="1:48" ht="17.100000000000001" customHeight="1" x14ac:dyDescent="0.15">
      <c r="A95" s="32">
        <v>43</v>
      </c>
      <c r="B95" s="33" t="s">
        <v>8028</v>
      </c>
      <c r="C95" s="34" t="s">
        <v>8029</v>
      </c>
      <c r="D95" s="471"/>
      <c r="E95" s="424"/>
      <c r="F95" s="36"/>
      <c r="G95" s="29"/>
      <c r="H95" s="1085" t="s">
        <v>4840</v>
      </c>
      <c r="I95" s="1086"/>
      <c r="J95" s="1086"/>
      <c r="K95" s="1087"/>
      <c r="L95" s="467"/>
      <c r="M95" s="468"/>
      <c r="N95" s="468"/>
      <c r="O95" s="468"/>
      <c r="P95" s="468"/>
      <c r="Q95" s="468"/>
      <c r="R95" s="468"/>
      <c r="S95" s="468"/>
      <c r="T95" s="468"/>
      <c r="U95" s="468"/>
      <c r="V95" s="468"/>
      <c r="W95" s="468"/>
      <c r="X95" s="468"/>
      <c r="Y95" s="468"/>
      <c r="Z95" s="468"/>
      <c r="AA95" s="468"/>
      <c r="AB95" s="468"/>
      <c r="AC95" s="468"/>
      <c r="AD95" s="106"/>
      <c r="AE95" s="106"/>
      <c r="AF95" s="373"/>
      <c r="AG95" s="166"/>
      <c r="AH95" s="167"/>
      <c r="AI95" s="167"/>
      <c r="AJ95" s="168" t="s">
        <v>17</v>
      </c>
      <c r="AK95" s="1158">
        <f>$AK$11</f>
        <v>0.7</v>
      </c>
      <c r="AL95" s="1159"/>
      <c r="AM95" s="20"/>
      <c r="AN95" s="4"/>
      <c r="AO95" s="4"/>
      <c r="AP95" s="4"/>
      <c r="AQ95" s="4"/>
      <c r="AR95" s="4"/>
      <c r="AS95" s="4"/>
      <c r="AT95" s="21"/>
      <c r="AU95" s="35">
        <f>ROUND(H98*AK$95,0)</f>
        <v>558</v>
      </c>
      <c r="AV95" s="31"/>
    </row>
    <row r="96" spans="1:48" ht="17.100000000000001" customHeight="1" x14ac:dyDescent="0.15">
      <c r="A96" s="32">
        <v>43</v>
      </c>
      <c r="B96" s="33" t="s">
        <v>8030</v>
      </c>
      <c r="C96" s="34" t="s">
        <v>8031</v>
      </c>
      <c r="D96" s="471"/>
      <c r="E96" s="424"/>
      <c r="F96" s="36"/>
      <c r="G96" s="29"/>
      <c r="H96" s="1088"/>
      <c r="I96" s="1089"/>
      <c r="J96" s="1089"/>
      <c r="K96" s="1090"/>
      <c r="L96" s="1321" t="s">
        <v>4829</v>
      </c>
      <c r="M96" s="1322"/>
      <c r="N96" s="1322"/>
      <c r="O96" s="1322"/>
      <c r="P96" s="1322"/>
      <c r="Q96" s="1322"/>
      <c r="R96" s="1322"/>
      <c r="S96" s="1322"/>
      <c r="T96" s="1322"/>
      <c r="U96" s="1322"/>
      <c r="V96" s="1322"/>
      <c r="W96" s="1322"/>
      <c r="X96" s="1322"/>
      <c r="Y96" s="1322"/>
      <c r="Z96" s="1322"/>
      <c r="AA96" s="1322"/>
      <c r="AB96" s="1322"/>
      <c r="AC96" s="1322"/>
      <c r="AD96" s="44" t="s">
        <v>17</v>
      </c>
      <c r="AE96" s="1114">
        <f>$AE$8</f>
        <v>0.96499999999999997</v>
      </c>
      <c r="AF96" s="1115"/>
      <c r="AG96" s="418"/>
      <c r="AH96" s="419"/>
      <c r="AI96" s="419"/>
      <c r="AJ96" s="463"/>
      <c r="AK96" s="70"/>
      <c r="AL96" s="464"/>
      <c r="AM96" s="20"/>
      <c r="AN96" s="4"/>
      <c r="AO96" s="4"/>
      <c r="AP96" s="4"/>
      <c r="AQ96" s="4"/>
      <c r="AR96" s="4"/>
      <c r="AS96" s="4"/>
      <c r="AT96" s="21"/>
      <c r="AU96" s="101">
        <f>ROUND(ROUND(H98*AE96,0)*AK$95,0)</f>
        <v>538</v>
      </c>
      <c r="AV96" s="31"/>
    </row>
    <row r="97" spans="1:48" ht="17.100000000000001" customHeight="1" x14ac:dyDescent="0.15">
      <c r="A97" s="32">
        <v>43</v>
      </c>
      <c r="B97" s="33" t="s">
        <v>8032</v>
      </c>
      <c r="C97" s="34" t="s">
        <v>8033</v>
      </c>
      <c r="D97" s="471"/>
      <c r="E97" s="424"/>
      <c r="F97" s="36"/>
      <c r="G97" s="29"/>
      <c r="H97" s="1088"/>
      <c r="I97" s="1089"/>
      <c r="J97" s="1089"/>
      <c r="K97" s="1090"/>
      <c r="L97" s="467"/>
      <c r="M97" s="468"/>
      <c r="N97" s="468"/>
      <c r="O97" s="468"/>
      <c r="P97" s="468"/>
      <c r="Q97" s="468"/>
      <c r="R97" s="468"/>
      <c r="S97" s="468"/>
      <c r="T97" s="468"/>
      <c r="U97" s="468"/>
      <c r="V97" s="468"/>
      <c r="W97" s="468"/>
      <c r="X97" s="468"/>
      <c r="Y97" s="468"/>
      <c r="Z97" s="468"/>
      <c r="AA97" s="468"/>
      <c r="AB97" s="468"/>
      <c r="AC97" s="468"/>
      <c r="AD97" s="106"/>
      <c r="AE97" s="106"/>
      <c r="AF97" s="373"/>
      <c r="AG97" s="166"/>
      <c r="AH97" s="167"/>
      <c r="AI97" s="314"/>
      <c r="AL97" s="449"/>
      <c r="AM97" s="196" t="s">
        <v>4833</v>
      </c>
      <c r="AN97" s="197"/>
      <c r="AO97" s="197"/>
      <c r="AP97" s="197"/>
      <c r="AQ97" s="197"/>
      <c r="AR97" s="469"/>
      <c r="AS97" s="469"/>
      <c r="AT97" s="470"/>
      <c r="AU97" s="101">
        <f>ROUND(ROUND(H98*AK$95,0)*AS98,0)</f>
        <v>530</v>
      </c>
      <c r="AV97" s="31"/>
    </row>
    <row r="98" spans="1:48" ht="17.100000000000001" customHeight="1" x14ac:dyDescent="0.15">
      <c r="A98" s="32">
        <v>43</v>
      </c>
      <c r="B98" s="33" t="s">
        <v>8034</v>
      </c>
      <c r="C98" s="34" t="s">
        <v>8035</v>
      </c>
      <c r="D98" s="471"/>
      <c r="E98" s="424"/>
      <c r="F98" s="36"/>
      <c r="G98" s="29"/>
      <c r="H98" s="1280">
        <f>'15就労移行支援(基本)'!K275</f>
        <v>797</v>
      </c>
      <c r="I98" s="1108"/>
      <c r="J98" s="4" t="s">
        <v>21</v>
      </c>
      <c r="K98" s="21"/>
      <c r="L98" s="1321" t="s">
        <v>4829</v>
      </c>
      <c r="M98" s="1322"/>
      <c r="N98" s="1322"/>
      <c r="O98" s="1322"/>
      <c r="P98" s="1322"/>
      <c r="Q98" s="1322"/>
      <c r="R98" s="1322"/>
      <c r="S98" s="1322"/>
      <c r="T98" s="1322"/>
      <c r="U98" s="1322"/>
      <c r="V98" s="1322"/>
      <c r="W98" s="1322"/>
      <c r="X98" s="1322"/>
      <c r="Y98" s="1322"/>
      <c r="Z98" s="1322"/>
      <c r="AA98" s="1322"/>
      <c r="AB98" s="1322"/>
      <c r="AC98" s="1322"/>
      <c r="AD98" s="44" t="s">
        <v>17</v>
      </c>
      <c r="AE98" s="1114">
        <f>$AE$8</f>
        <v>0.96499999999999997</v>
      </c>
      <c r="AF98" s="1115"/>
      <c r="AG98" s="418"/>
      <c r="AH98" s="419"/>
      <c r="AI98" s="425"/>
      <c r="AL98" s="449"/>
      <c r="AM98" s="24"/>
      <c r="AN98" s="25"/>
      <c r="AO98" s="25"/>
      <c r="AP98" s="25"/>
      <c r="AQ98" s="25"/>
      <c r="AR98" s="26" t="s">
        <v>17</v>
      </c>
      <c r="AS98" s="1170">
        <f>AS94</f>
        <v>0.95</v>
      </c>
      <c r="AT98" s="1171"/>
      <c r="AU98" s="101">
        <f>ROUND(ROUND(ROUND(H98*AE98,0)*AK$95,0)*AS98,0)</f>
        <v>511</v>
      </c>
      <c r="AV98" s="31"/>
    </row>
    <row r="99" spans="1:48" ht="17.100000000000001" customHeight="1" x14ac:dyDescent="0.15">
      <c r="A99" s="32">
        <v>43</v>
      </c>
      <c r="B99" s="33" t="s">
        <v>8036</v>
      </c>
      <c r="C99" s="34" t="s">
        <v>8037</v>
      </c>
      <c r="D99" s="471"/>
      <c r="E99" s="424"/>
      <c r="F99" s="36"/>
      <c r="G99" s="29"/>
      <c r="H99" s="1085" t="s">
        <v>4853</v>
      </c>
      <c r="I99" s="1086"/>
      <c r="J99" s="1086"/>
      <c r="K99" s="1087"/>
      <c r="L99" s="467"/>
      <c r="M99" s="468"/>
      <c r="N99" s="468"/>
      <c r="O99" s="468"/>
      <c r="P99" s="468"/>
      <c r="Q99" s="468"/>
      <c r="R99" s="468"/>
      <c r="S99" s="468"/>
      <c r="T99" s="468"/>
      <c r="U99" s="468"/>
      <c r="V99" s="468"/>
      <c r="W99" s="468"/>
      <c r="X99" s="468"/>
      <c r="Y99" s="468"/>
      <c r="Z99" s="468"/>
      <c r="AA99" s="468"/>
      <c r="AB99" s="468"/>
      <c r="AC99" s="468"/>
      <c r="AD99" s="106"/>
      <c r="AE99" s="106"/>
      <c r="AF99" s="373"/>
      <c r="AG99" s="166"/>
      <c r="AH99" s="167"/>
      <c r="AI99" s="167"/>
      <c r="AJ99" s="463"/>
      <c r="AK99" s="70"/>
      <c r="AL99" s="464"/>
      <c r="AM99" s="20"/>
      <c r="AN99" s="4"/>
      <c r="AO99" s="4"/>
      <c r="AP99" s="4"/>
      <c r="AQ99" s="4"/>
      <c r="AR99" s="4"/>
      <c r="AS99" s="4"/>
      <c r="AT99" s="21"/>
      <c r="AU99" s="35">
        <f>ROUND(H102*AK$95,0)</f>
        <v>452</v>
      </c>
      <c r="AV99" s="31"/>
    </row>
    <row r="100" spans="1:48" ht="17.100000000000001" customHeight="1" x14ac:dyDescent="0.15">
      <c r="A100" s="32">
        <v>43</v>
      </c>
      <c r="B100" s="33" t="s">
        <v>8038</v>
      </c>
      <c r="C100" s="34" t="s">
        <v>8039</v>
      </c>
      <c r="D100" s="471"/>
      <c r="E100" s="424"/>
      <c r="F100" s="29"/>
      <c r="G100" s="29"/>
      <c r="H100" s="1088"/>
      <c r="I100" s="1089"/>
      <c r="J100" s="1089"/>
      <c r="K100" s="1090"/>
      <c r="L100" s="1321" t="s">
        <v>4829</v>
      </c>
      <c r="M100" s="1322"/>
      <c r="N100" s="1322"/>
      <c r="O100" s="1322"/>
      <c r="P100" s="1322"/>
      <c r="Q100" s="1322"/>
      <c r="R100" s="1322"/>
      <c r="S100" s="1322"/>
      <c r="T100" s="1322"/>
      <c r="U100" s="1322"/>
      <c r="V100" s="1322"/>
      <c r="W100" s="1322"/>
      <c r="X100" s="1322"/>
      <c r="Y100" s="1322"/>
      <c r="Z100" s="1322"/>
      <c r="AA100" s="1322"/>
      <c r="AB100" s="1322"/>
      <c r="AC100" s="1322"/>
      <c r="AD100" s="44" t="s">
        <v>17</v>
      </c>
      <c r="AE100" s="1114">
        <f>$AE$8</f>
        <v>0.96499999999999997</v>
      </c>
      <c r="AF100" s="1115"/>
      <c r="AG100" s="418"/>
      <c r="AH100" s="419"/>
      <c r="AI100" s="419"/>
      <c r="AJ100" s="463"/>
      <c r="AK100" s="70"/>
      <c r="AL100" s="464"/>
      <c r="AM100" s="20"/>
      <c r="AN100" s="4"/>
      <c r="AO100" s="4"/>
      <c r="AP100" s="4"/>
      <c r="AQ100" s="4"/>
      <c r="AR100" s="4"/>
      <c r="AS100" s="4"/>
      <c r="AT100" s="21"/>
      <c r="AU100" s="101">
        <f>ROUND(ROUND(H102*AE100,0)*AK$95,0)</f>
        <v>436</v>
      </c>
      <c r="AV100" s="31"/>
    </row>
    <row r="101" spans="1:48" ht="17.100000000000001" customHeight="1" x14ac:dyDescent="0.15">
      <c r="A101" s="32">
        <v>43</v>
      </c>
      <c r="B101" s="33" t="s">
        <v>8040</v>
      </c>
      <c r="C101" s="34" t="s">
        <v>8041</v>
      </c>
      <c r="D101" s="471"/>
      <c r="E101" s="424"/>
      <c r="F101" s="29"/>
      <c r="G101" s="29"/>
      <c r="H101" s="1088"/>
      <c r="I101" s="1089"/>
      <c r="J101" s="1089"/>
      <c r="K101" s="1090"/>
      <c r="L101" s="467"/>
      <c r="M101" s="468"/>
      <c r="N101" s="468"/>
      <c r="O101" s="468"/>
      <c r="P101" s="468"/>
      <c r="Q101" s="468"/>
      <c r="R101" s="468"/>
      <c r="S101" s="468"/>
      <c r="T101" s="468"/>
      <c r="U101" s="468"/>
      <c r="V101" s="468"/>
      <c r="W101" s="468"/>
      <c r="X101" s="468"/>
      <c r="Y101" s="468"/>
      <c r="Z101" s="468"/>
      <c r="AA101" s="468"/>
      <c r="AB101" s="468"/>
      <c r="AC101" s="468"/>
      <c r="AD101" s="106"/>
      <c r="AE101" s="106"/>
      <c r="AF101" s="373"/>
      <c r="AG101" s="166"/>
      <c r="AH101" s="167"/>
      <c r="AI101" s="314"/>
      <c r="AL101" s="449"/>
      <c r="AM101" s="196" t="s">
        <v>4833</v>
      </c>
      <c r="AN101" s="197"/>
      <c r="AO101" s="197"/>
      <c r="AP101" s="197"/>
      <c r="AQ101" s="197"/>
      <c r="AR101" s="469"/>
      <c r="AS101" s="469"/>
      <c r="AT101" s="470"/>
      <c r="AU101" s="101">
        <f>ROUND(ROUND(H102*AK$95,0)*AS102,0)</f>
        <v>429</v>
      </c>
      <c r="AV101" s="31"/>
    </row>
    <row r="102" spans="1:48" ht="17.100000000000001" customHeight="1" x14ac:dyDescent="0.15">
      <c r="A102" s="32">
        <v>43</v>
      </c>
      <c r="B102" s="33" t="s">
        <v>8042</v>
      </c>
      <c r="C102" s="34" t="s">
        <v>8043</v>
      </c>
      <c r="D102" s="471"/>
      <c r="E102" s="424"/>
      <c r="F102" s="29"/>
      <c r="G102" s="29"/>
      <c r="H102" s="1280">
        <f>'15就労移行支援(基本)'!K287</f>
        <v>646</v>
      </c>
      <c r="I102" s="1108"/>
      <c r="J102" s="4" t="s">
        <v>21</v>
      </c>
      <c r="K102" s="21"/>
      <c r="L102" s="1321" t="s">
        <v>4829</v>
      </c>
      <c r="M102" s="1322"/>
      <c r="N102" s="1322"/>
      <c r="O102" s="1322"/>
      <c r="P102" s="1322"/>
      <c r="Q102" s="1322"/>
      <c r="R102" s="1322"/>
      <c r="S102" s="1322"/>
      <c r="T102" s="1322"/>
      <c r="U102" s="1322"/>
      <c r="V102" s="1322"/>
      <c r="W102" s="1322"/>
      <c r="X102" s="1322"/>
      <c r="Y102" s="1322"/>
      <c r="Z102" s="1322"/>
      <c r="AA102" s="1322"/>
      <c r="AB102" s="1322"/>
      <c r="AC102" s="1322"/>
      <c r="AD102" s="44" t="s">
        <v>17</v>
      </c>
      <c r="AE102" s="1114">
        <f>$AE$8</f>
        <v>0.96499999999999997</v>
      </c>
      <c r="AF102" s="1115"/>
      <c r="AG102" s="418"/>
      <c r="AH102" s="419"/>
      <c r="AI102" s="425"/>
      <c r="AL102" s="449"/>
      <c r="AM102" s="24"/>
      <c r="AN102" s="25"/>
      <c r="AO102" s="25"/>
      <c r="AP102" s="25"/>
      <c r="AQ102" s="25"/>
      <c r="AR102" s="26" t="s">
        <v>17</v>
      </c>
      <c r="AS102" s="1170">
        <f>AS98</f>
        <v>0.95</v>
      </c>
      <c r="AT102" s="1171"/>
      <c r="AU102" s="101">
        <f>ROUND(ROUND(ROUND(H102*AE102,0)*AK$95,0)*AS102,0)</f>
        <v>414</v>
      </c>
      <c r="AV102" s="31"/>
    </row>
    <row r="103" spans="1:48" ht="17.100000000000001" customHeight="1" x14ac:dyDescent="0.15">
      <c r="A103" s="32">
        <v>43</v>
      </c>
      <c r="B103" s="33" t="s">
        <v>8044</v>
      </c>
      <c r="C103" s="34" t="s">
        <v>8045</v>
      </c>
      <c r="D103" s="471"/>
      <c r="E103" s="424"/>
      <c r="F103" s="29"/>
      <c r="G103" s="29"/>
      <c r="H103" s="1085" t="s">
        <v>4866</v>
      </c>
      <c r="I103" s="1086"/>
      <c r="J103" s="1086"/>
      <c r="K103" s="1087"/>
      <c r="L103" s="467"/>
      <c r="M103" s="468"/>
      <c r="N103" s="468"/>
      <c r="O103" s="468"/>
      <c r="P103" s="468"/>
      <c r="Q103" s="468"/>
      <c r="R103" s="468"/>
      <c r="S103" s="468"/>
      <c r="T103" s="468"/>
      <c r="U103" s="468"/>
      <c r="V103" s="468"/>
      <c r="W103" s="468"/>
      <c r="X103" s="468"/>
      <c r="Y103" s="468"/>
      <c r="Z103" s="468"/>
      <c r="AA103" s="468"/>
      <c r="AB103" s="468"/>
      <c r="AC103" s="468"/>
      <c r="AD103" s="106"/>
      <c r="AE103" s="106"/>
      <c r="AF103" s="373"/>
      <c r="AG103" s="418"/>
      <c r="AH103" s="419"/>
      <c r="AI103" s="425"/>
      <c r="AL103" s="449"/>
      <c r="AM103" s="20"/>
      <c r="AN103" s="4"/>
      <c r="AO103" s="4"/>
      <c r="AP103" s="4"/>
      <c r="AQ103" s="4"/>
      <c r="AR103" s="4"/>
      <c r="AS103" s="4"/>
      <c r="AT103" s="21"/>
      <c r="AU103" s="35">
        <f>ROUND(H106*AK$95,0)</f>
        <v>381</v>
      </c>
      <c r="AV103" s="31"/>
    </row>
    <row r="104" spans="1:48" ht="17.100000000000001" customHeight="1" x14ac:dyDescent="0.15">
      <c r="A104" s="32">
        <v>43</v>
      </c>
      <c r="B104" s="33" t="s">
        <v>8046</v>
      </c>
      <c r="C104" s="34" t="s">
        <v>8047</v>
      </c>
      <c r="D104" s="471"/>
      <c r="E104" s="424"/>
      <c r="F104" s="29"/>
      <c r="G104" s="29"/>
      <c r="H104" s="1088"/>
      <c r="I104" s="1089"/>
      <c r="J104" s="1089"/>
      <c r="K104" s="1090"/>
      <c r="L104" s="1321" t="s">
        <v>4829</v>
      </c>
      <c r="M104" s="1322"/>
      <c r="N104" s="1322"/>
      <c r="O104" s="1322"/>
      <c r="P104" s="1322"/>
      <c r="Q104" s="1322"/>
      <c r="R104" s="1322"/>
      <c r="S104" s="1322"/>
      <c r="T104" s="1322"/>
      <c r="U104" s="1322"/>
      <c r="V104" s="1322"/>
      <c r="W104" s="1322"/>
      <c r="X104" s="1322"/>
      <c r="Y104" s="1322"/>
      <c r="Z104" s="1322"/>
      <c r="AA104" s="1322"/>
      <c r="AB104" s="1322"/>
      <c r="AC104" s="1322"/>
      <c r="AD104" s="44" t="s">
        <v>17</v>
      </c>
      <c r="AE104" s="1114">
        <f>$AE$8</f>
        <v>0.96499999999999997</v>
      </c>
      <c r="AF104" s="1115"/>
      <c r="AG104" s="418"/>
      <c r="AH104" s="419"/>
      <c r="AI104" s="425"/>
      <c r="AL104" s="449"/>
      <c r="AM104" s="20"/>
      <c r="AN104" s="4"/>
      <c r="AO104" s="4"/>
      <c r="AP104" s="4"/>
      <c r="AQ104" s="4"/>
      <c r="AR104" s="4"/>
      <c r="AS104" s="4"/>
      <c r="AT104" s="21"/>
      <c r="AU104" s="101">
        <f>ROUND(ROUND(H106*AE104,0)*AK$95,0)</f>
        <v>368</v>
      </c>
      <c r="AV104" s="31"/>
    </row>
    <row r="105" spans="1:48" ht="17.100000000000001" customHeight="1" x14ac:dyDescent="0.15">
      <c r="A105" s="32">
        <v>43</v>
      </c>
      <c r="B105" s="33" t="s">
        <v>8048</v>
      </c>
      <c r="C105" s="34" t="s">
        <v>8049</v>
      </c>
      <c r="D105" s="471"/>
      <c r="E105" s="424"/>
      <c r="F105" s="29"/>
      <c r="G105" s="29"/>
      <c r="H105" s="1088"/>
      <c r="I105" s="1089"/>
      <c r="J105" s="1089"/>
      <c r="K105" s="1090"/>
      <c r="L105" s="467"/>
      <c r="M105" s="468"/>
      <c r="N105" s="468"/>
      <c r="O105" s="468"/>
      <c r="P105" s="468"/>
      <c r="Q105" s="468"/>
      <c r="R105" s="468"/>
      <c r="S105" s="468"/>
      <c r="T105" s="468"/>
      <c r="U105" s="468"/>
      <c r="V105" s="468"/>
      <c r="W105" s="468"/>
      <c r="X105" s="468"/>
      <c r="Y105" s="468"/>
      <c r="Z105" s="468"/>
      <c r="AA105" s="468"/>
      <c r="AB105" s="468"/>
      <c r="AC105" s="468"/>
      <c r="AD105" s="106"/>
      <c r="AE105" s="106"/>
      <c r="AF105" s="373"/>
      <c r="AG105" s="166"/>
      <c r="AH105" s="167"/>
      <c r="AI105" s="314"/>
      <c r="AL105" s="449"/>
      <c r="AM105" s="196" t="s">
        <v>4833</v>
      </c>
      <c r="AN105" s="197"/>
      <c r="AO105" s="197"/>
      <c r="AP105" s="197"/>
      <c r="AQ105" s="197"/>
      <c r="AR105" s="469"/>
      <c r="AS105" s="469"/>
      <c r="AT105" s="470"/>
      <c r="AU105" s="101">
        <f>ROUND(ROUND(H106*AK$95,0)*AS106,0)</f>
        <v>362</v>
      </c>
      <c r="AV105" s="31"/>
    </row>
    <row r="106" spans="1:48" ht="17.100000000000001" customHeight="1" x14ac:dyDescent="0.15">
      <c r="A106" s="32">
        <v>43</v>
      </c>
      <c r="B106" s="33" t="s">
        <v>8050</v>
      </c>
      <c r="C106" s="34" t="s">
        <v>8051</v>
      </c>
      <c r="D106" s="471"/>
      <c r="E106" s="424"/>
      <c r="F106" s="29"/>
      <c r="G106" s="29"/>
      <c r="H106" s="1280">
        <f>'15就労移行支援(基本)'!K299</f>
        <v>544</v>
      </c>
      <c r="I106" s="1108"/>
      <c r="J106" s="4" t="s">
        <v>21</v>
      </c>
      <c r="K106" s="21"/>
      <c r="L106" s="1321" t="s">
        <v>4829</v>
      </c>
      <c r="M106" s="1322"/>
      <c r="N106" s="1322"/>
      <c r="O106" s="1322"/>
      <c r="P106" s="1322"/>
      <c r="Q106" s="1322"/>
      <c r="R106" s="1322"/>
      <c r="S106" s="1322"/>
      <c r="T106" s="1322"/>
      <c r="U106" s="1322"/>
      <c r="V106" s="1322"/>
      <c r="W106" s="1322"/>
      <c r="X106" s="1322"/>
      <c r="Y106" s="1322"/>
      <c r="Z106" s="1322"/>
      <c r="AA106" s="1322"/>
      <c r="AB106" s="1322"/>
      <c r="AC106" s="1322"/>
      <c r="AD106" s="44" t="s">
        <v>17</v>
      </c>
      <c r="AE106" s="1114">
        <f>$AE$8</f>
        <v>0.96499999999999997</v>
      </c>
      <c r="AF106" s="1115"/>
      <c r="AG106" s="418"/>
      <c r="AH106" s="419"/>
      <c r="AI106" s="425"/>
      <c r="AL106" s="449"/>
      <c r="AM106" s="24"/>
      <c r="AN106" s="25"/>
      <c r="AO106" s="25"/>
      <c r="AP106" s="25"/>
      <c r="AQ106" s="25"/>
      <c r="AR106" s="26" t="s">
        <v>17</v>
      </c>
      <c r="AS106" s="1170">
        <f>AS102</f>
        <v>0.95</v>
      </c>
      <c r="AT106" s="1171"/>
      <c r="AU106" s="101">
        <f>ROUND(ROUND(ROUND(H106*AE106,0)*AK$95,0)*AS106,0)</f>
        <v>350</v>
      </c>
      <c r="AV106" s="31"/>
    </row>
    <row r="107" spans="1:48" ht="17.100000000000001" customHeight="1" x14ac:dyDescent="0.15">
      <c r="A107" s="32">
        <v>43</v>
      </c>
      <c r="B107" s="33" t="s">
        <v>8052</v>
      </c>
      <c r="C107" s="34" t="s">
        <v>8053</v>
      </c>
      <c r="D107" s="471"/>
      <c r="E107" s="424"/>
      <c r="F107" s="29"/>
      <c r="G107" s="29"/>
      <c r="H107" s="1085" t="s">
        <v>4879</v>
      </c>
      <c r="I107" s="1086"/>
      <c r="J107" s="1086"/>
      <c r="K107" s="1087"/>
      <c r="L107" s="467"/>
      <c r="M107" s="468"/>
      <c r="N107" s="468"/>
      <c r="O107" s="468"/>
      <c r="P107" s="468"/>
      <c r="Q107" s="468"/>
      <c r="R107" s="468"/>
      <c r="S107" s="468"/>
      <c r="T107" s="468"/>
      <c r="U107" s="468"/>
      <c r="V107" s="468"/>
      <c r="W107" s="468"/>
      <c r="X107" s="468"/>
      <c r="Y107" s="468"/>
      <c r="Z107" s="468"/>
      <c r="AA107" s="468"/>
      <c r="AB107" s="468"/>
      <c r="AC107" s="468"/>
      <c r="AD107" s="106"/>
      <c r="AE107" s="106"/>
      <c r="AF107" s="373"/>
      <c r="AG107" s="166"/>
      <c r="AH107" s="167"/>
      <c r="AI107" s="167"/>
      <c r="AJ107" s="463"/>
      <c r="AK107" s="70"/>
      <c r="AL107" s="464"/>
      <c r="AM107" s="20"/>
      <c r="AN107" s="4"/>
      <c r="AO107" s="4"/>
      <c r="AP107" s="4"/>
      <c r="AQ107" s="4"/>
      <c r="AR107" s="4"/>
      <c r="AS107" s="4"/>
      <c r="AT107" s="21"/>
      <c r="AU107" s="35">
        <f>ROUND(H110*AK$95,0)</f>
        <v>333</v>
      </c>
      <c r="AV107" s="31"/>
    </row>
    <row r="108" spans="1:48" ht="17.100000000000001" customHeight="1" x14ac:dyDescent="0.15">
      <c r="A108" s="32">
        <v>43</v>
      </c>
      <c r="B108" s="33" t="s">
        <v>8054</v>
      </c>
      <c r="C108" s="34" t="s">
        <v>8055</v>
      </c>
      <c r="D108" s="471"/>
      <c r="E108" s="424"/>
      <c r="F108" s="29"/>
      <c r="G108" s="29"/>
      <c r="H108" s="1088"/>
      <c r="I108" s="1089"/>
      <c r="J108" s="1089"/>
      <c r="K108" s="1090"/>
      <c r="L108" s="1321" t="s">
        <v>4829</v>
      </c>
      <c r="M108" s="1322"/>
      <c r="N108" s="1322"/>
      <c r="O108" s="1322"/>
      <c r="P108" s="1322"/>
      <c r="Q108" s="1322"/>
      <c r="R108" s="1322"/>
      <c r="S108" s="1322"/>
      <c r="T108" s="1322"/>
      <c r="U108" s="1322"/>
      <c r="V108" s="1322"/>
      <c r="W108" s="1322"/>
      <c r="X108" s="1322"/>
      <c r="Y108" s="1322"/>
      <c r="Z108" s="1322"/>
      <c r="AA108" s="1322"/>
      <c r="AB108" s="1322"/>
      <c r="AC108" s="1322"/>
      <c r="AD108" s="44" t="s">
        <v>17</v>
      </c>
      <c r="AE108" s="1114">
        <f>$AE$8</f>
        <v>0.96499999999999997</v>
      </c>
      <c r="AF108" s="1115"/>
      <c r="AG108" s="418"/>
      <c r="AH108" s="419"/>
      <c r="AI108" s="419"/>
      <c r="AJ108" s="463"/>
      <c r="AK108" s="70"/>
      <c r="AL108" s="464"/>
      <c r="AM108" s="20"/>
      <c r="AN108" s="4"/>
      <c r="AO108" s="4"/>
      <c r="AP108" s="4"/>
      <c r="AQ108" s="4"/>
      <c r="AR108" s="4"/>
      <c r="AS108" s="4"/>
      <c r="AT108" s="21"/>
      <c r="AU108" s="101">
        <f>ROUND(ROUND(H110*AE108,0)*AK$95,0)</f>
        <v>321</v>
      </c>
      <c r="AV108" s="31"/>
    </row>
    <row r="109" spans="1:48" ht="17.100000000000001" customHeight="1" x14ac:dyDescent="0.15">
      <c r="A109" s="32">
        <v>43</v>
      </c>
      <c r="B109" s="33" t="s">
        <v>8056</v>
      </c>
      <c r="C109" s="34" t="s">
        <v>8057</v>
      </c>
      <c r="D109" s="471"/>
      <c r="E109" s="424"/>
      <c r="F109" s="29"/>
      <c r="G109" s="29"/>
      <c r="H109" s="1088"/>
      <c r="I109" s="1089"/>
      <c r="J109" s="1089"/>
      <c r="K109" s="1090"/>
      <c r="L109" s="467"/>
      <c r="M109" s="468"/>
      <c r="N109" s="468"/>
      <c r="O109" s="468"/>
      <c r="P109" s="468"/>
      <c r="Q109" s="468"/>
      <c r="R109" s="468"/>
      <c r="S109" s="468"/>
      <c r="T109" s="468"/>
      <c r="U109" s="468"/>
      <c r="V109" s="468"/>
      <c r="W109" s="468"/>
      <c r="X109" s="468"/>
      <c r="Y109" s="468"/>
      <c r="Z109" s="468"/>
      <c r="AA109" s="468"/>
      <c r="AB109" s="468"/>
      <c r="AC109" s="468"/>
      <c r="AD109" s="106"/>
      <c r="AE109" s="106"/>
      <c r="AF109" s="373"/>
      <c r="AG109" s="166"/>
      <c r="AH109" s="167"/>
      <c r="AI109" s="314"/>
      <c r="AL109" s="449"/>
      <c r="AM109" s="196" t="s">
        <v>4833</v>
      </c>
      <c r="AN109" s="197"/>
      <c r="AO109" s="197"/>
      <c r="AP109" s="197"/>
      <c r="AQ109" s="197"/>
      <c r="AR109" s="469"/>
      <c r="AS109" s="469"/>
      <c r="AT109" s="470"/>
      <c r="AU109" s="101">
        <f>ROUND(ROUND(H110*AK$95,0)*AS110,0)</f>
        <v>316</v>
      </c>
      <c r="AV109" s="31"/>
    </row>
    <row r="110" spans="1:48" ht="17.100000000000001" customHeight="1" x14ac:dyDescent="0.15">
      <c r="A110" s="32">
        <v>43</v>
      </c>
      <c r="B110" s="33" t="s">
        <v>8058</v>
      </c>
      <c r="C110" s="34" t="s">
        <v>8059</v>
      </c>
      <c r="D110" s="471"/>
      <c r="E110" s="424"/>
      <c r="F110" s="29"/>
      <c r="G110" s="29"/>
      <c r="H110" s="1280">
        <f>'15就労移行支援(基本)'!K311</f>
        <v>476</v>
      </c>
      <c r="I110" s="1108"/>
      <c r="J110" s="4" t="s">
        <v>21</v>
      </c>
      <c r="K110" s="21"/>
      <c r="L110" s="1321" t="s">
        <v>4829</v>
      </c>
      <c r="M110" s="1322"/>
      <c r="N110" s="1322"/>
      <c r="O110" s="1322"/>
      <c r="P110" s="1322"/>
      <c r="Q110" s="1322"/>
      <c r="R110" s="1322"/>
      <c r="S110" s="1322"/>
      <c r="T110" s="1322"/>
      <c r="U110" s="1322"/>
      <c r="V110" s="1322"/>
      <c r="W110" s="1322"/>
      <c r="X110" s="1322"/>
      <c r="Y110" s="1322"/>
      <c r="Z110" s="1322"/>
      <c r="AA110" s="1322"/>
      <c r="AB110" s="1322"/>
      <c r="AC110" s="1322"/>
      <c r="AD110" s="44" t="s">
        <v>17</v>
      </c>
      <c r="AE110" s="1114">
        <f>$AE$8</f>
        <v>0.96499999999999997</v>
      </c>
      <c r="AF110" s="1115"/>
      <c r="AG110" s="418"/>
      <c r="AH110" s="419"/>
      <c r="AI110" s="425"/>
      <c r="AL110" s="449"/>
      <c r="AM110" s="24"/>
      <c r="AN110" s="25"/>
      <c r="AO110" s="25"/>
      <c r="AP110" s="25"/>
      <c r="AQ110" s="25"/>
      <c r="AR110" s="26" t="s">
        <v>17</v>
      </c>
      <c r="AS110" s="1170">
        <f>AS106</f>
        <v>0.95</v>
      </c>
      <c r="AT110" s="1171"/>
      <c r="AU110" s="101">
        <f>ROUND(ROUND(ROUND(H110*AE110,0)*AK$95,0)*AS110,0)</f>
        <v>305</v>
      </c>
      <c r="AV110" s="31"/>
    </row>
    <row r="111" spans="1:48" ht="17.100000000000001" customHeight="1" x14ac:dyDescent="0.15">
      <c r="A111" s="32">
        <v>43</v>
      </c>
      <c r="B111" s="33" t="s">
        <v>8060</v>
      </c>
      <c r="C111" s="34" t="s">
        <v>8061</v>
      </c>
      <c r="D111" s="471"/>
      <c r="E111" s="424"/>
      <c r="F111" s="29"/>
      <c r="G111" s="29"/>
      <c r="H111" s="1198" t="s">
        <v>4892</v>
      </c>
      <c r="I111" s="1199"/>
      <c r="J111" s="1199"/>
      <c r="K111" s="1230"/>
      <c r="L111" s="467"/>
      <c r="M111" s="468"/>
      <c r="N111" s="468"/>
      <c r="O111" s="468"/>
      <c r="P111" s="468"/>
      <c r="Q111" s="468"/>
      <c r="R111" s="468"/>
      <c r="S111" s="468"/>
      <c r="T111" s="468"/>
      <c r="U111" s="468"/>
      <c r="V111" s="468"/>
      <c r="W111" s="468"/>
      <c r="X111" s="468"/>
      <c r="Y111" s="468"/>
      <c r="Z111" s="468"/>
      <c r="AA111" s="468"/>
      <c r="AB111" s="468"/>
      <c r="AC111" s="468"/>
      <c r="AD111" s="106"/>
      <c r="AE111" s="106"/>
      <c r="AF111" s="373"/>
      <c r="AG111" s="166"/>
      <c r="AH111" s="167"/>
      <c r="AI111" s="167"/>
      <c r="AJ111" s="463"/>
      <c r="AK111" s="70"/>
      <c r="AL111" s="464"/>
      <c r="AM111" s="20"/>
      <c r="AN111" s="4"/>
      <c r="AO111" s="4"/>
      <c r="AP111" s="4"/>
      <c r="AQ111" s="4"/>
      <c r="AR111" s="4"/>
      <c r="AS111" s="4"/>
      <c r="AT111" s="21"/>
      <c r="AU111" s="35">
        <f>ROUND(H114*AK$95,0)</f>
        <v>280</v>
      </c>
      <c r="AV111" s="31"/>
    </row>
    <row r="112" spans="1:48" ht="17.100000000000001" customHeight="1" x14ac:dyDescent="0.15">
      <c r="A112" s="32">
        <v>43</v>
      </c>
      <c r="B112" s="33" t="s">
        <v>8062</v>
      </c>
      <c r="C112" s="34" t="s">
        <v>8063</v>
      </c>
      <c r="D112" s="471"/>
      <c r="E112" s="424"/>
      <c r="F112" s="29"/>
      <c r="G112" s="29"/>
      <c r="H112" s="1126"/>
      <c r="I112" s="1160"/>
      <c r="J112" s="1160"/>
      <c r="K112" s="1161"/>
      <c r="L112" s="1321" t="s">
        <v>4829</v>
      </c>
      <c r="M112" s="1322"/>
      <c r="N112" s="1322"/>
      <c r="O112" s="1322"/>
      <c r="P112" s="1322"/>
      <c r="Q112" s="1322"/>
      <c r="R112" s="1322"/>
      <c r="S112" s="1322"/>
      <c r="T112" s="1322"/>
      <c r="U112" s="1322"/>
      <c r="V112" s="1322"/>
      <c r="W112" s="1322"/>
      <c r="X112" s="1322"/>
      <c r="Y112" s="1322"/>
      <c r="Z112" s="1322"/>
      <c r="AA112" s="1322"/>
      <c r="AB112" s="1322"/>
      <c r="AC112" s="1322"/>
      <c r="AD112" s="44" t="s">
        <v>17</v>
      </c>
      <c r="AE112" s="1114">
        <f>$AE$8</f>
        <v>0.96499999999999997</v>
      </c>
      <c r="AF112" s="1115"/>
      <c r="AG112" s="418"/>
      <c r="AH112" s="419"/>
      <c r="AI112" s="419"/>
      <c r="AJ112" s="463"/>
      <c r="AK112" s="70"/>
      <c r="AL112" s="464"/>
      <c r="AM112" s="20"/>
      <c r="AN112" s="4"/>
      <c r="AO112" s="4"/>
      <c r="AP112" s="4"/>
      <c r="AQ112" s="4"/>
      <c r="AR112" s="4"/>
      <c r="AS112" s="4"/>
      <c r="AT112" s="21"/>
      <c r="AU112" s="101">
        <f>ROUND(ROUND(H114*AE112,0)*AK$95,0)</f>
        <v>270</v>
      </c>
      <c r="AV112" s="31"/>
    </row>
    <row r="113" spans="1:48" ht="17.100000000000001" customHeight="1" x14ac:dyDescent="0.15">
      <c r="A113" s="32">
        <v>43</v>
      </c>
      <c r="B113" s="33" t="s">
        <v>8064</v>
      </c>
      <c r="C113" s="34" t="s">
        <v>8065</v>
      </c>
      <c r="D113" s="471"/>
      <c r="E113" s="424"/>
      <c r="F113" s="29"/>
      <c r="G113" s="29"/>
      <c r="H113" s="1126"/>
      <c r="I113" s="1160"/>
      <c r="J113" s="1160"/>
      <c r="K113" s="1161"/>
      <c r="L113" s="467"/>
      <c r="M113" s="468"/>
      <c r="N113" s="468"/>
      <c r="O113" s="468"/>
      <c r="P113" s="468"/>
      <c r="Q113" s="468"/>
      <c r="R113" s="468"/>
      <c r="S113" s="468"/>
      <c r="T113" s="468"/>
      <c r="U113" s="468"/>
      <c r="V113" s="468"/>
      <c r="W113" s="468"/>
      <c r="X113" s="468"/>
      <c r="Y113" s="468"/>
      <c r="Z113" s="468"/>
      <c r="AA113" s="468"/>
      <c r="AB113" s="468"/>
      <c r="AC113" s="468"/>
      <c r="AD113" s="106"/>
      <c r="AE113" s="106"/>
      <c r="AF113" s="373"/>
      <c r="AG113" s="166"/>
      <c r="AH113" s="167"/>
      <c r="AI113" s="314"/>
      <c r="AL113" s="449"/>
      <c r="AM113" s="196" t="s">
        <v>4833</v>
      </c>
      <c r="AN113" s="197"/>
      <c r="AO113" s="197"/>
      <c r="AP113" s="197"/>
      <c r="AQ113" s="197"/>
      <c r="AR113" s="469"/>
      <c r="AS113" s="469"/>
      <c r="AT113" s="470"/>
      <c r="AU113" s="101">
        <f>ROUND(ROUND(H114*AK$95,0)*AS114,0)</f>
        <v>266</v>
      </c>
      <c r="AV113" s="31"/>
    </row>
    <row r="114" spans="1:48" ht="17.100000000000001" customHeight="1" x14ac:dyDescent="0.15">
      <c r="A114" s="32">
        <v>43</v>
      </c>
      <c r="B114" s="33" t="s">
        <v>8066</v>
      </c>
      <c r="C114" s="34" t="s">
        <v>8067</v>
      </c>
      <c r="D114" s="471"/>
      <c r="E114" s="424"/>
      <c r="F114" s="29"/>
      <c r="G114" s="29"/>
      <c r="H114" s="1280">
        <f>'15就労移行支援(基本)'!K323</f>
        <v>400</v>
      </c>
      <c r="I114" s="1108"/>
      <c r="J114" s="4" t="s">
        <v>21</v>
      </c>
      <c r="K114" s="21"/>
      <c r="L114" s="1321" t="s">
        <v>4829</v>
      </c>
      <c r="M114" s="1322"/>
      <c r="N114" s="1322"/>
      <c r="O114" s="1322"/>
      <c r="P114" s="1322"/>
      <c r="Q114" s="1322"/>
      <c r="R114" s="1322"/>
      <c r="S114" s="1322"/>
      <c r="T114" s="1322"/>
      <c r="U114" s="1322"/>
      <c r="V114" s="1322"/>
      <c r="W114" s="1322"/>
      <c r="X114" s="1322"/>
      <c r="Y114" s="1322"/>
      <c r="Z114" s="1322"/>
      <c r="AA114" s="1322"/>
      <c r="AB114" s="1322"/>
      <c r="AC114" s="1322"/>
      <c r="AD114" s="44" t="s">
        <v>17</v>
      </c>
      <c r="AE114" s="1114">
        <f>$AE$8</f>
        <v>0.96499999999999997</v>
      </c>
      <c r="AF114" s="1115"/>
      <c r="AG114" s="418"/>
      <c r="AH114" s="419"/>
      <c r="AI114" s="425"/>
      <c r="AL114" s="449"/>
      <c r="AM114" s="24"/>
      <c r="AN114" s="25"/>
      <c r="AO114" s="25"/>
      <c r="AP114" s="25"/>
      <c r="AQ114" s="25"/>
      <c r="AR114" s="26" t="s">
        <v>17</v>
      </c>
      <c r="AS114" s="1170">
        <f>AS110</f>
        <v>0.95</v>
      </c>
      <c r="AT114" s="1171"/>
      <c r="AU114" s="101">
        <f>ROUND(ROUND(ROUND(H114*AE114,0)*AK$95,0)*AS114,0)</f>
        <v>257</v>
      </c>
      <c r="AV114" s="31"/>
    </row>
    <row r="115" spans="1:48" ht="17.100000000000001" customHeight="1" x14ac:dyDescent="0.15">
      <c r="A115" s="32">
        <v>43</v>
      </c>
      <c r="B115" s="33" t="s">
        <v>8068</v>
      </c>
      <c r="C115" s="34" t="s">
        <v>8069</v>
      </c>
      <c r="D115" s="471"/>
      <c r="E115" s="424"/>
      <c r="F115" s="29"/>
      <c r="G115" s="29"/>
      <c r="H115" s="1085" t="s">
        <v>4905</v>
      </c>
      <c r="I115" s="1086"/>
      <c r="J115" s="1086"/>
      <c r="K115" s="1087"/>
      <c r="L115" s="467"/>
      <c r="M115" s="468"/>
      <c r="N115" s="468"/>
      <c r="O115" s="468"/>
      <c r="P115" s="468"/>
      <c r="Q115" s="468"/>
      <c r="R115" s="468"/>
      <c r="S115" s="468"/>
      <c r="T115" s="468"/>
      <c r="U115" s="468"/>
      <c r="V115" s="468"/>
      <c r="W115" s="468"/>
      <c r="X115" s="468"/>
      <c r="Y115" s="468"/>
      <c r="Z115" s="468"/>
      <c r="AA115" s="468"/>
      <c r="AB115" s="468"/>
      <c r="AC115" s="468"/>
      <c r="AD115" s="106"/>
      <c r="AE115" s="106"/>
      <c r="AF115" s="373"/>
      <c r="AG115" s="418"/>
      <c r="AH115" s="419"/>
      <c r="AI115" s="425"/>
      <c r="AL115" s="449"/>
      <c r="AM115" s="20"/>
      <c r="AN115" s="4"/>
      <c r="AO115" s="4"/>
      <c r="AP115" s="4"/>
      <c r="AQ115" s="4"/>
      <c r="AR115" s="4"/>
      <c r="AS115" s="4"/>
      <c r="AT115" s="21"/>
      <c r="AU115" s="35">
        <f>ROUND(H118*AK$95,0)</f>
        <v>258</v>
      </c>
      <c r="AV115" s="31"/>
    </row>
    <row r="116" spans="1:48" ht="17.100000000000001" customHeight="1" x14ac:dyDescent="0.15">
      <c r="A116" s="32">
        <v>43</v>
      </c>
      <c r="B116" s="33" t="s">
        <v>8070</v>
      </c>
      <c r="C116" s="34" t="s">
        <v>8071</v>
      </c>
      <c r="D116" s="471"/>
      <c r="E116" s="424"/>
      <c r="F116" s="29"/>
      <c r="G116" s="29"/>
      <c r="H116" s="1088"/>
      <c r="I116" s="1089"/>
      <c r="J116" s="1089"/>
      <c r="K116" s="1090"/>
      <c r="L116" s="1321" t="s">
        <v>4829</v>
      </c>
      <c r="M116" s="1322"/>
      <c r="N116" s="1322"/>
      <c r="O116" s="1322"/>
      <c r="P116" s="1322"/>
      <c r="Q116" s="1322"/>
      <c r="R116" s="1322"/>
      <c r="S116" s="1322"/>
      <c r="T116" s="1322"/>
      <c r="U116" s="1322"/>
      <c r="V116" s="1322"/>
      <c r="W116" s="1322"/>
      <c r="X116" s="1322"/>
      <c r="Y116" s="1322"/>
      <c r="Z116" s="1322"/>
      <c r="AA116" s="1322"/>
      <c r="AB116" s="1322"/>
      <c r="AC116" s="1322"/>
      <c r="AD116" s="44" t="s">
        <v>17</v>
      </c>
      <c r="AE116" s="1114">
        <f>$AE$8</f>
        <v>0.96499999999999997</v>
      </c>
      <c r="AF116" s="1115"/>
      <c r="AG116" s="418"/>
      <c r="AH116" s="419"/>
      <c r="AI116" s="425"/>
      <c r="AL116" s="449"/>
      <c r="AM116" s="20"/>
      <c r="AN116" s="4"/>
      <c r="AO116" s="4"/>
      <c r="AP116" s="4"/>
      <c r="AQ116" s="4"/>
      <c r="AR116" s="4"/>
      <c r="AS116" s="4"/>
      <c r="AT116" s="21"/>
      <c r="AU116" s="101">
        <f>ROUND(ROUND(H118*AE116,0)*AK$95,0)</f>
        <v>249</v>
      </c>
      <c r="AV116" s="31"/>
    </row>
    <row r="117" spans="1:48" ht="17.100000000000001" customHeight="1" x14ac:dyDescent="0.15">
      <c r="A117" s="32">
        <v>43</v>
      </c>
      <c r="B117" s="33" t="s">
        <v>8072</v>
      </c>
      <c r="C117" s="34" t="s">
        <v>8073</v>
      </c>
      <c r="D117" s="471"/>
      <c r="E117" s="424"/>
      <c r="F117" s="29"/>
      <c r="G117" s="29"/>
      <c r="H117" s="1088"/>
      <c r="I117" s="1089"/>
      <c r="J117" s="1089"/>
      <c r="K117" s="1090"/>
      <c r="L117" s="467"/>
      <c r="M117" s="468"/>
      <c r="N117" s="468"/>
      <c r="O117" s="468"/>
      <c r="P117" s="468"/>
      <c r="Q117" s="468"/>
      <c r="R117" s="468"/>
      <c r="S117" s="468"/>
      <c r="T117" s="468"/>
      <c r="U117" s="468"/>
      <c r="V117" s="468"/>
      <c r="W117" s="468"/>
      <c r="X117" s="468"/>
      <c r="Y117" s="468"/>
      <c r="Z117" s="468"/>
      <c r="AA117" s="468"/>
      <c r="AB117" s="468"/>
      <c r="AC117" s="468"/>
      <c r="AD117" s="106"/>
      <c r="AE117" s="106"/>
      <c r="AF117" s="373"/>
      <c r="AG117" s="166"/>
      <c r="AH117" s="167"/>
      <c r="AI117" s="314"/>
      <c r="AL117" s="449"/>
      <c r="AM117" s="196" t="s">
        <v>4833</v>
      </c>
      <c r="AN117" s="197"/>
      <c r="AO117" s="197"/>
      <c r="AP117" s="197"/>
      <c r="AQ117" s="197"/>
      <c r="AR117" s="469"/>
      <c r="AS117" s="469"/>
      <c r="AT117" s="470"/>
      <c r="AU117" s="101">
        <f>ROUND(ROUND(H118*AK$95,0)*AS118,0)</f>
        <v>245</v>
      </c>
      <c r="AV117" s="31"/>
    </row>
    <row r="118" spans="1:48" ht="17.100000000000001" customHeight="1" x14ac:dyDescent="0.15">
      <c r="A118" s="32">
        <v>43</v>
      </c>
      <c r="B118" s="33" t="s">
        <v>8074</v>
      </c>
      <c r="C118" s="34" t="s">
        <v>8075</v>
      </c>
      <c r="D118" s="472"/>
      <c r="E118" s="428"/>
      <c r="F118" s="57"/>
      <c r="G118" s="57"/>
      <c r="H118" s="1323">
        <f>'15就労移行支援(基本)'!K335</f>
        <v>369</v>
      </c>
      <c r="I118" s="1107"/>
      <c r="J118" s="25" t="s">
        <v>21</v>
      </c>
      <c r="K118" s="38"/>
      <c r="L118" s="1321" t="s">
        <v>4829</v>
      </c>
      <c r="M118" s="1322"/>
      <c r="N118" s="1322"/>
      <c r="O118" s="1322"/>
      <c r="P118" s="1322"/>
      <c r="Q118" s="1322"/>
      <c r="R118" s="1322"/>
      <c r="S118" s="1322"/>
      <c r="T118" s="1322"/>
      <c r="U118" s="1322"/>
      <c r="V118" s="1322"/>
      <c r="W118" s="1322"/>
      <c r="X118" s="1322"/>
      <c r="Y118" s="1322"/>
      <c r="Z118" s="1322"/>
      <c r="AA118" s="1322"/>
      <c r="AB118" s="1322"/>
      <c r="AC118" s="1322"/>
      <c r="AD118" s="44" t="s">
        <v>17</v>
      </c>
      <c r="AE118" s="1114">
        <f>$AE$8</f>
        <v>0.96499999999999997</v>
      </c>
      <c r="AF118" s="1115"/>
      <c r="AG118" s="420"/>
      <c r="AH118" s="421"/>
      <c r="AI118" s="473"/>
      <c r="AJ118" s="135"/>
      <c r="AK118" s="233"/>
      <c r="AL118" s="455"/>
      <c r="AM118" s="24"/>
      <c r="AN118" s="25"/>
      <c r="AO118" s="25"/>
      <c r="AP118" s="25"/>
      <c r="AQ118" s="25"/>
      <c r="AR118" s="26" t="s">
        <v>17</v>
      </c>
      <c r="AS118" s="1170">
        <f>AS114</f>
        <v>0.95</v>
      </c>
      <c r="AT118" s="1171"/>
      <c r="AU118" s="35">
        <f>ROUND(ROUND(ROUND(H118*AE118,0)*AK$95,0)*AS118,0)</f>
        <v>237</v>
      </c>
      <c r="AV118" s="61"/>
    </row>
    <row r="119" spans="1:48" ht="17.100000000000001" customHeight="1" x14ac:dyDescent="0.15">
      <c r="A119" s="32">
        <v>43</v>
      </c>
      <c r="B119" s="33" t="s">
        <v>8076</v>
      </c>
      <c r="C119" s="34" t="s">
        <v>8077</v>
      </c>
      <c r="D119" s="1085" t="s">
        <v>4819</v>
      </c>
      <c r="E119" s="1087"/>
      <c r="F119" s="1085" t="s">
        <v>5173</v>
      </c>
      <c r="G119" s="1087"/>
      <c r="H119" s="1085" t="s">
        <v>4821</v>
      </c>
      <c r="I119" s="1086"/>
      <c r="J119" s="1086"/>
      <c r="K119" s="1087"/>
      <c r="L119" s="467"/>
      <c r="M119" s="468"/>
      <c r="N119" s="468"/>
      <c r="O119" s="468"/>
      <c r="P119" s="468"/>
      <c r="Q119" s="468"/>
      <c r="R119" s="468"/>
      <c r="S119" s="468"/>
      <c r="T119" s="468"/>
      <c r="U119" s="468"/>
      <c r="V119" s="468"/>
      <c r="W119" s="468"/>
      <c r="X119" s="468"/>
      <c r="Y119" s="468"/>
      <c r="Z119" s="468"/>
      <c r="AA119" s="468"/>
      <c r="AB119" s="468"/>
      <c r="AC119" s="468"/>
      <c r="AD119" s="106"/>
      <c r="AE119" s="106"/>
      <c r="AF119" s="106"/>
      <c r="AG119" s="1301" t="s">
        <v>7852</v>
      </c>
      <c r="AH119" s="1316"/>
      <c r="AI119" s="1317"/>
      <c r="AJ119" s="1218" t="s">
        <v>7853</v>
      </c>
      <c r="AK119" s="1219"/>
      <c r="AL119" s="1220"/>
      <c r="AM119" s="40"/>
      <c r="AN119" s="40"/>
      <c r="AO119" s="40"/>
      <c r="AP119" s="40"/>
      <c r="AQ119" s="40"/>
      <c r="AR119" s="40"/>
      <c r="AS119" s="40"/>
      <c r="AT119" s="41"/>
      <c r="AU119" s="35">
        <f>ROUND(H122*AK$123,0)</f>
        <v>641</v>
      </c>
      <c r="AV119" s="66" t="s">
        <v>4822</v>
      </c>
    </row>
    <row r="120" spans="1:48" ht="17.100000000000001" customHeight="1" x14ac:dyDescent="0.15">
      <c r="A120" s="32">
        <v>43</v>
      </c>
      <c r="B120" s="33" t="s">
        <v>8078</v>
      </c>
      <c r="C120" s="34" t="s">
        <v>8079</v>
      </c>
      <c r="D120" s="1287"/>
      <c r="E120" s="1278"/>
      <c r="F120" s="1088"/>
      <c r="G120" s="1090"/>
      <c r="H120" s="1088"/>
      <c r="I120" s="1089"/>
      <c r="J120" s="1089"/>
      <c r="K120" s="1090"/>
      <c r="L120" s="1321" t="s">
        <v>4829</v>
      </c>
      <c r="M120" s="1322"/>
      <c r="N120" s="1322"/>
      <c r="O120" s="1322"/>
      <c r="P120" s="1322"/>
      <c r="Q120" s="1322"/>
      <c r="R120" s="1322"/>
      <c r="S120" s="1322"/>
      <c r="T120" s="1322"/>
      <c r="U120" s="1322"/>
      <c r="V120" s="1322"/>
      <c r="W120" s="1322"/>
      <c r="X120" s="1322"/>
      <c r="Y120" s="1322"/>
      <c r="Z120" s="1322"/>
      <c r="AA120" s="1322"/>
      <c r="AB120" s="1322"/>
      <c r="AC120" s="1322"/>
      <c r="AD120" s="44" t="s">
        <v>17</v>
      </c>
      <c r="AE120" s="1114">
        <f>$AE$8</f>
        <v>0.96499999999999997</v>
      </c>
      <c r="AF120" s="1115"/>
      <c r="AG120" s="1318"/>
      <c r="AH120" s="1319"/>
      <c r="AI120" s="1320"/>
      <c r="AJ120" s="1221"/>
      <c r="AK120" s="1222"/>
      <c r="AL120" s="1223"/>
      <c r="AM120" s="4"/>
      <c r="AN120" s="4"/>
      <c r="AO120" s="4"/>
      <c r="AP120" s="4"/>
      <c r="AQ120" s="4"/>
      <c r="AR120" s="4"/>
      <c r="AS120" s="4"/>
      <c r="AT120" s="21"/>
      <c r="AU120" s="101">
        <f>ROUND(ROUND(H122*AE120,0)*AK$123,0)</f>
        <v>618</v>
      </c>
      <c r="AV120" s="232"/>
    </row>
    <row r="121" spans="1:48" ht="17.100000000000001" customHeight="1" x14ac:dyDescent="0.15">
      <c r="A121" s="32">
        <v>43</v>
      </c>
      <c r="B121" s="33" t="s">
        <v>8080</v>
      </c>
      <c r="C121" s="34" t="s">
        <v>8081</v>
      </c>
      <c r="D121" s="1082"/>
      <c r="E121" s="1070"/>
      <c r="F121" s="1088"/>
      <c r="G121" s="1090"/>
      <c r="H121" s="1088"/>
      <c r="I121" s="1089"/>
      <c r="J121" s="1089"/>
      <c r="K121" s="1090"/>
      <c r="L121" s="467"/>
      <c r="M121" s="468"/>
      <c r="N121" s="468"/>
      <c r="O121" s="468"/>
      <c r="P121" s="468"/>
      <c r="Q121" s="468"/>
      <c r="R121" s="468"/>
      <c r="S121" s="468"/>
      <c r="T121" s="468"/>
      <c r="U121" s="468"/>
      <c r="V121" s="468"/>
      <c r="W121" s="468"/>
      <c r="X121" s="468"/>
      <c r="Y121" s="468"/>
      <c r="Z121" s="468"/>
      <c r="AA121" s="468"/>
      <c r="AB121" s="468"/>
      <c r="AC121" s="468"/>
      <c r="AD121" s="106"/>
      <c r="AE121" s="106"/>
      <c r="AF121" s="106"/>
      <c r="AG121" s="1318"/>
      <c r="AH121" s="1319"/>
      <c r="AI121" s="1320"/>
      <c r="AJ121" s="1221"/>
      <c r="AK121" s="1222"/>
      <c r="AL121" s="1223"/>
      <c r="AM121" s="196" t="s">
        <v>4833</v>
      </c>
      <c r="AN121" s="197"/>
      <c r="AO121" s="197"/>
      <c r="AP121" s="197"/>
      <c r="AQ121" s="197"/>
      <c r="AR121" s="469"/>
      <c r="AS121" s="469"/>
      <c r="AT121" s="470"/>
      <c r="AU121" s="101">
        <f>ROUND(ROUND(H122*AK$123,0)*AS122,0)</f>
        <v>609</v>
      </c>
      <c r="AV121" s="31"/>
    </row>
    <row r="122" spans="1:48" ht="17.100000000000001" customHeight="1" x14ac:dyDescent="0.15">
      <c r="A122" s="32">
        <v>43</v>
      </c>
      <c r="B122" s="33" t="s">
        <v>8082</v>
      </c>
      <c r="C122" s="34" t="s">
        <v>8083</v>
      </c>
      <c r="D122" s="1068"/>
      <c r="E122" s="1070"/>
      <c r="F122" s="1088"/>
      <c r="G122" s="1090"/>
      <c r="H122" s="1280">
        <f>'15就労移行支援(基本)'!K347</f>
        <v>915</v>
      </c>
      <c r="I122" s="1108"/>
      <c r="J122" s="4" t="s">
        <v>21</v>
      </c>
      <c r="K122" s="21"/>
      <c r="L122" s="1321" t="s">
        <v>4829</v>
      </c>
      <c r="M122" s="1322"/>
      <c r="N122" s="1322"/>
      <c r="O122" s="1322"/>
      <c r="P122" s="1322"/>
      <c r="Q122" s="1322"/>
      <c r="R122" s="1322"/>
      <c r="S122" s="1322"/>
      <c r="T122" s="1322"/>
      <c r="U122" s="1322"/>
      <c r="V122" s="1322"/>
      <c r="W122" s="1322"/>
      <c r="X122" s="1322"/>
      <c r="Y122" s="1322"/>
      <c r="Z122" s="1322"/>
      <c r="AA122" s="1322"/>
      <c r="AB122" s="1322"/>
      <c r="AC122" s="1322"/>
      <c r="AD122" s="44" t="s">
        <v>17</v>
      </c>
      <c r="AE122" s="1114">
        <f>$AE$8</f>
        <v>0.96499999999999997</v>
      </c>
      <c r="AF122" s="1115"/>
      <c r="AG122" s="1318"/>
      <c r="AH122" s="1319"/>
      <c r="AI122" s="1320"/>
      <c r="AJ122" s="1221"/>
      <c r="AK122" s="1222"/>
      <c r="AL122" s="1223"/>
      <c r="AM122" s="24"/>
      <c r="AN122" s="25"/>
      <c r="AO122" s="25"/>
      <c r="AP122" s="25"/>
      <c r="AQ122" s="25"/>
      <c r="AR122" s="26" t="s">
        <v>17</v>
      </c>
      <c r="AS122" s="1170">
        <f>AS118</f>
        <v>0.95</v>
      </c>
      <c r="AT122" s="1171"/>
      <c r="AU122" s="101">
        <f>ROUND(ROUND(ROUND(H122*AE122,0)*AK$123,0)*AS122,0)</f>
        <v>587</v>
      </c>
      <c r="AV122" s="31"/>
    </row>
    <row r="123" spans="1:48" ht="17.100000000000001" customHeight="1" x14ac:dyDescent="0.15">
      <c r="A123" s="32">
        <v>43</v>
      </c>
      <c r="B123" s="33" t="s">
        <v>8084</v>
      </c>
      <c r="C123" s="34" t="s">
        <v>8085</v>
      </c>
      <c r="D123" s="471"/>
      <c r="E123" s="424"/>
      <c r="F123" s="36"/>
      <c r="G123" s="29"/>
      <c r="H123" s="1085" t="s">
        <v>4840</v>
      </c>
      <c r="I123" s="1086"/>
      <c r="J123" s="1086"/>
      <c r="K123" s="1087"/>
      <c r="L123" s="467"/>
      <c r="M123" s="468"/>
      <c r="N123" s="468"/>
      <c r="O123" s="468"/>
      <c r="P123" s="468"/>
      <c r="Q123" s="468"/>
      <c r="R123" s="468"/>
      <c r="S123" s="468"/>
      <c r="T123" s="468"/>
      <c r="U123" s="468"/>
      <c r="V123" s="468"/>
      <c r="W123" s="468"/>
      <c r="X123" s="468"/>
      <c r="Y123" s="468"/>
      <c r="Z123" s="468"/>
      <c r="AA123" s="468"/>
      <c r="AB123" s="468"/>
      <c r="AC123" s="468"/>
      <c r="AD123" s="106"/>
      <c r="AE123" s="106"/>
      <c r="AF123" s="373"/>
      <c r="AG123" s="166"/>
      <c r="AH123" s="167"/>
      <c r="AI123" s="167"/>
      <c r="AJ123" s="168" t="s">
        <v>17</v>
      </c>
      <c r="AK123" s="1158">
        <f>$AK$11</f>
        <v>0.7</v>
      </c>
      <c r="AL123" s="1159"/>
      <c r="AM123" s="20"/>
      <c r="AN123" s="4"/>
      <c r="AO123" s="4"/>
      <c r="AP123" s="4"/>
      <c r="AQ123" s="4"/>
      <c r="AR123" s="4"/>
      <c r="AS123" s="4"/>
      <c r="AT123" s="21"/>
      <c r="AU123" s="35">
        <f>ROUND(H126*AK$123,0)</f>
        <v>532</v>
      </c>
      <c r="AV123" s="31"/>
    </row>
    <row r="124" spans="1:48" ht="17.100000000000001" customHeight="1" x14ac:dyDescent="0.15">
      <c r="A124" s="32">
        <v>43</v>
      </c>
      <c r="B124" s="33" t="s">
        <v>8086</v>
      </c>
      <c r="C124" s="34" t="s">
        <v>8087</v>
      </c>
      <c r="D124" s="471"/>
      <c r="E124" s="424"/>
      <c r="F124" s="36"/>
      <c r="G124" s="29"/>
      <c r="H124" s="1088"/>
      <c r="I124" s="1089"/>
      <c r="J124" s="1089"/>
      <c r="K124" s="1090"/>
      <c r="L124" s="1321" t="s">
        <v>4829</v>
      </c>
      <c r="M124" s="1322"/>
      <c r="N124" s="1322"/>
      <c r="O124" s="1322"/>
      <c r="P124" s="1322"/>
      <c r="Q124" s="1322"/>
      <c r="R124" s="1322"/>
      <c r="S124" s="1322"/>
      <c r="T124" s="1322"/>
      <c r="U124" s="1322"/>
      <c r="V124" s="1322"/>
      <c r="W124" s="1322"/>
      <c r="X124" s="1322"/>
      <c r="Y124" s="1322"/>
      <c r="Z124" s="1322"/>
      <c r="AA124" s="1322"/>
      <c r="AB124" s="1322"/>
      <c r="AC124" s="1322"/>
      <c r="AD124" s="44" t="s">
        <v>17</v>
      </c>
      <c r="AE124" s="1114">
        <f>$AE$8</f>
        <v>0.96499999999999997</v>
      </c>
      <c r="AF124" s="1115"/>
      <c r="AG124" s="418"/>
      <c r="AH124" s="419"/>
      <c r="AI124" s="419"/>
      <c r="AJ124" s="463"/>
      <c r="AK124" s="70"/>
      <c r="AL124" s="464"/>
      <c r="AM124" s="20"/>
      <c r="AN124" s="4"/>
      <c r="AO124" s="4"/>
      <c r="AP124" s="4"/>
      <c r="AQ124" s="4"/>
      <c r="AR124" s="4"/>
      <c r="AS124" s="4"/>
      <c r="AT124" s="21"/>
      <c r="AU124" s="101">
        <f>ROUND(ROUND(H126*AE124,0)*AK$123,0)</f>
        <v>513</v>
      </c>
      <c r="AV124" s="31"/>
    </row>
    <row r="125" spans="1:48" ht="17.100000000000001" customHeight="1" x14ac:dyDescent="0.15">
      <c r="A125" s="32">
        <v>43</v>
      </c>
      <c r="B125" s="33" t="s">
        <v>8088</v>
      </c>
      <c r="C125" s="34" t="s">
        <v>8089</v>
      </c>
      <c r="D125" s="471"/>
      <c r="E125" s="424"/>
      <c r="F125" s="36"/>
      <c r="G125" s="29"/>
      <c r="H125" s="1088"/>
      <c r="I125" s="1089"/>
      <c r="J125" s="1089"/>
      <c r="K125" s="1090"/>
      <c r="L125" s="467"/>
      <c r="M125" s="468"/>
      <c r="N125" s="468"/>
      <c r="O125" s="468"/>
      <c r="P125" s="468"/>
      <c r="Q125" s="468"/>
      <c r="R125" s="468"/>
      <c r="S125" s="468"/>
      <c r="T125" s="468"/>
      <c r="U125" s="468"/>
      <c r="V125" s="468"/>
      <c r="W125" s="468"/>
      <c r="X125" s="468"/>
      <c r="Y125" s="468"/>
      <c r="Z125" s="468"/>
      <c r="AA125" s="468"/>
      <c r="AB125" s="468"/>
      <c r="AC125" s="468"/>
      <c r="AD125" s="106"/>
      <c r="AE125" s="106"/>
      <c r="AF125" s="373"/>
      <c r="AG125" s="166"/>
      <c r="AH125" s="167"/>
      <c r="AI125" s="314"/>
      <c r="AL125" s="449"/>
      <c r="AM125" s="196" t="s">
        <v>4833</v>
      </c>
      <c r="AN125" s="197"/>
      <c r="AO125" s="197"/>
      <c r="AP125" s="197"/>
      <c r="AQ125" s="197"/>
      <c r="AR125" s="469"/>
      <c r="AS125" s="469"/>
      <c r="AT125" s="470"/>
      <c r="AU125" s="101">
        <f>ROUND(ROUND(H126*AK$123,0)*AS126,0)</f>
        <v>505</v>
      </c>
      <c r="AV125" s="31"/>
    </row>
    <row r="126" spans="1:48" ht="17.100000000000001" customHeight="1" x14ac:dyDescent="0.15">
      <c r="A126" s="32">
        <v>43</v>
      </c>
      <c r="B126" s="33" t="s">
        <v>8090</v>
      </c>
      <c r="C126" s="34" t="s">
        <v>8091</v>
      </c>
      <c r="D126" s="471"/>
      <c r="E126" s="424"/>
      <c r="F126" s="36"/>
      <c r="G126" s="29"/>
      <c r="H126" s="1280">
        <f>'15就労移行支援(基本)'!K359</f>
        <v>760</v>
      </c>
      <c r="I126" s="1108"/>
      <c r="J126" s="4" t="s">
        <v>21</v>
      </c>
      <c r="K126" s="21"/>
      <c r="L126" s="1321" t="s">
        <v>4829</v>
      </c>
      <c r="M126" s="1322"/>
      <c r="N126" s="1322"/>
      <c r="O126" s="1322"/>
      <c r="P126" s="1322"/>
      <c r="Q126" s="1322"/>
      <c r="R126" s="1322"/>
      <c r="S126" s="1322"/>
      <c r="T126" s="1322"/>
      <c r="U126" s="1322"/>
      <c r="V126" s="1322"/>
      <c r="W126" s="1322"/>
      <c r="X126" s="1322"/>
      <c r="Y126" s="1322"/>
      <c r="Z126" s="1322"/>
      <c r="AA126" s="1322"/>
      <c r="AB126" s="1322"/>
      <c r="AC126" s="1322"/>
      <c r="AD126" s="44" t="s">
        <v>17</v>
      </c>
      <c r="AE126" s="1114">
        <f>$AE$8</f>
        <v>0.96499999999999997</v>
      </c>
      <c r="AF126" s="1115"/>
      <c r="AG126" s="418"/>
      <c r="AH126" s="419"/>
      <c r="AI126" s="425"/>
      <c r="AL126" s="449"/>
      <c r="AM126" s="24"/>
      <c r="AN126" s="25"/>
      <c r="AO126" s="25"/>
      <c r="AP126" s="25"/>
      <c r="AQ126" s="25"/>
      <c r="AR126" s="26" t="s">
        <v>17</v>
      </c>
      <c r="AS126" s="1170">
        <f>AS122</f>
        <v>0.95</v>
      </c>
      <c r="AT126" s="1171"/>
      <c r="AU126" s="101">
        <f>ROUND(ROUND(ROUND(H126*AE126,0)*AK$123,0)*AS126,0)</f>
        <v>487</v>
      </c>
      <c r="AV126" s="31"/>
    </row>
    <row r="127" spans="1:48" ht="17.100000000000001" customHeight="1" x14ac:dyDescent="0.15">
      <c r="A127" s="32">
        <v>43</v>
      </c>
      <c r="B127" s="33" t="s">
        <v>8092</v>
      </c>
      <c r="C127" s="34" t="s">
        <v>8093</v>
      </c>
      <c r="D127" s="471"/>
      <c r="E127" s="424"/>
      <c r="F127" s="36"/>
      <c r="G127" s="29"/>
      <c r="H127" s="1085" t="s">
        <v>4853</v>
      </c>
      <c r="I127" s="1086"/>
      <c r="J127" s="1086"/>
      <c r="K127" s="1087"/>
      <c r="L127" s="467"/>
      <c r="M127" s="468"/>
      <c r="N127" s="468"/>
      <c r="O127" s="468"/>
      <c r="P127" s="468"/>
      <c r="Q127" s="468"/>
      <c r="R127" s="468"/>
      <c r="S127" s="468"/>
      <c r="T127" s="468"/>
      <c r="U127" s="468"/>
      <c r="V127" s="468"/>
      <c r="W127" s="468"/>
      <c r="X127" s="468"/>
      <c r="Y127" s="468"/>
      <c r="Z127" s="468"/>
      <c r="AA127" s="468"/>
      <c r="AB127" s="468"/>
      <c r="AC127" s="468"/>
      <c r="AD127" s="106"/>
      <c r="AE127" s="106"/>
      <c r="AF127" s="373"/>
      <c r="AG127" s="166"/>
      <c r="AH127" s="167"/>
      <c r="AI127" s="167"/>
      <c r="AJ127" s="463"/>
      <c r="AK127" s="70"/>
      <c r="AL127" s="464"/>
      <c r="AM127" s="20"/>
      <c r="AN127" s="4"/>
      <c r="AO127" s="4"/>
      <c r="AP127" s="4"/>
      <c r="AQ127" s="4"/>
      <c r="AR127" s="4"/>
      <c r="AS127" s="4"/>
      <c r="AT127" s="21"/>
      <c r="AU127" s="35">
        <f>ROUND(H130*AK$123,0)</f>
        <v>425</v>
      </c>
      <c r="AV127" s="31"/>
    </row>
    <row r="128" spans="1:48" ht="17.100000000000001" customHeight="1" x14ac:dyDescent="0.15">
      <c r="A128" s="32">
        <v>43</v>
      </c>
      <c r="B128" s="33" t="s">
        <v>8094</v>
      </c>
      <c r="C128" s="34" t="s">
        <v>8095</v>
      </c>
      <c r="D128" s="471"/>
      <c r="E128" s="424"/>
      <c r="F128" s="29"/>
      <c r="G128" s="29"/>
      <c r="H128" s="1088"/>
      <c r="I128" s="1089"/>
      <c r="J128" s="1089"/>
      <c r="K128" s="1090"/>
      <c r="L128" s="1321" t="s">
        <v>4829</v>
      </c>
      <c r="M128" s="1322"/>
      <c r="N128" s="1322"/>
      <c r="O128" s="1322"/>
      <c r="P128" s="1322"/>
      <c r="Q128" s="1322"/>
      <c r="R128" s="1322"/>
      <c r="S128" s="1322"/>
      <c r="T128" s="1322"/>
      <c r="U128" s="1322"/>
      <c r="V128" s="1322"/>
      <c r="W128" s="1322"/>
      <c r="X128" s="1322"/>
      <c r="Y128" s="1322"/>
      <c r="Z128" s="1322"/>
      <c r="AA128" s="1322"/>
      <c r="AB128" s="1322"/>
      <c r="AC128" s="1322"/>
      <c r="AD128" s="44" t="s">
        <v>17</v>
      </c>
      <c r="AE128" s="1114">
        <f>$AE$8</f>
        <v>0.96499999999999997</v>
      </c>
      <c r="AF128" s="1115"/>
      <c r="AG128" s="418"/>
      <c r="AH128" s="419"/>
      <c r="AI128" s="419"/>
      <c r="AJ128" s="463"/>
      <c r="AK128" s="70"/>
      <c r="AL128" s="464"/>
      <c r="AM128" s="20"/>
      <c r="AN128" s="4"/>
      <c r="AO128" s="4"/>
      <c r="AP128" s="4"/>
      <c r="AQ128" s="4"/>
      <c r="AR128" s="4"/>
      <c r="AS128" s="4"/>
      <c r="AT128" s="21"/>
      <c r="AU128" s="101">
        <f>ROUND(ROUND(H130*AE128,0)*AK$123,0)</f>
        <v>410</v>
      </c>
      <c r="AV128" s="31"/>
    </row>
    <row r="129" spans="1:48" ht="17.100000000000001" customHeight="1" x14ac:dyDescent="0.15">
      <c r="A129" s="32">
        <v>43</v>
      </c>
      <c r="B129" s="33" t="s">
        <v>8096</v>
      </c>
      <c r="C129" s="34" t="s">
        <v>8097</v>
      </c>
      <c r="D129" s="471"/>
      <c r="E129" s="424"/>
      <c r="F129" s="29"/>
      <c r="G129" s="29"/>
      <c r="H129" s="1088"/>
      <c r="I129" s="1089"/>
      <c r="J129" s="1089"/>
      <c r="K129" s="1090"/>
      <c r="L129" s="467"/>
      <c r="M129" s="468"/>
      <c r="N129" s="468"/>
      <c r="O129" s="468"/>
      <c r="P129" s="468"/>
      <c r="Q129" s="468"/>
      <c r="R129" s="468"/>
      <c r="S129" s="468"/>
      <c r="T129" s="468"/>
      <c r="U129" s="468"/>
      <c r="V129" s="468"/>
      <c r="W129" s="468"/>
      <c r="X129" s="468"/>
      <c r="Y129" s="468"/>
      <c r="Z129" s="468"/>
      <c r="AA129" s="468"/>
      <c r="AB129" s="468"/>
      <c r="AC129" s="468"/>
      <c r="AD129" s="106"/>
      <c r="AE129" s="106"/>
      <c r="AF129" s="373"/>
      <c r="AG129" s="166"/>
      <c r="AH129" s="167"/>
      <c r="AI129" s="314"/>
      <c r="AL129" s="449"/>
      <c r="AM129" s="196" t="s">
        <v>4833</v>
      </c>
      <c r="AN129" s="197"/>
      <c r="AO129" s="197"/>
      <c r="AP129" s="197"/>
      <c r="AQ129" s="197"/>
      <c r="AR129" s="469"/>
      <c r="AS129" s="469"/>
      <c r="AT129" s="470"/>
      <c r="AU129" s="101">
        <f>ROUND(ROUND(H130*AK$123,0)*AS130,0)</f>
        <v>404</v>
      </c>
      <c r="AV129" s="31"/>
    </row>
    <row r="130" spans="1:48" ht="17.100000000000001" customHeight="1" x14ac:dyDescent="0.15">
      <c r="A130" s="32">
        <v>43</v>
      </c>
      <c r="B130" s="33" t="s">
        <v>8098</v>
      </c>
      <c r="C130" s="34" t="s">
        <v>8099</v>
      </c>
      <c r="D130" s="471"/>
      <c r="E130" s="424"/>
      <c r="F130" s="29"/>
      <c r="G130" s="29"/>
      <c r="H130" s="1280">
        <f>'15就労移行支援(基本)'!K371</f>
        <v>607</v>
      </c>
      <c r="I130" s="1108"/>
      <c r="J130" s="4" t="s">
        <v>21</v>
      </c>
      <c r="K130" s="21"/>
      <c r="L130" s="1321" t="s">
        <v>4829</v>
      </c>
      <c r="M130" s="1322"/>
      <c r="N130" s="1322"/>
      <c r="O130" s="1322"/>
      <c r="P130" s="1322"/>
      <c r="Q130" s="1322"/>
      <c r="R130" s="1322"/>
      <c r="S130" s="1322"/>
      <c r="T130" s="1322"/>
      <c r="U130" s="1322"/>
      <c r="V130" s="1322"/>
      <c r="W130" s="1322"/>
      <c r="X130" s="1322"/>
      <c r="Y130" s="1322"/>
      <c r="Z130" s="1322"/>
      <c r="AA130" s="1322"/>
      <c r="AB130" s="1322"/>
      <c r="AC130" s="1322"/>
      <c r="AD130" s="44" t="s">
        <v>17</v>
      </c>
      <c r="AE130" s="1114">
        <f>$AE$8</f>
        <v>0.96499999999999997</v>
      </c>
      <c r="AF130" s="1115"/>
      <c r="AG130" s="418"/>
      <c r="AH130" s="419"/>
      <c r="AI130" s="425"/>
      <c r="AL130" s="449"/>
      <c r="AM130" s="24"/>
      <c r="AN130" s="25"/>
      <c r="AO130" s="25"/>
      <c r="AP130" s="25"/>
      <c r="AQ130" s="25"/>
      <c r="AR130" s="26" t="s">
        <v>17</v>
      </c>
      <c r="AS130" s="1170">
        <f>AS126</f>
        <v>0.95</v>
      </c>
      <c r="AT130" s="1171"/>
      <c r="AU130" s="101">
        <f>ROUND(ROUND(ROUND(H130*AE130,0)*AK$123,0)*AS130,0)</f>
        <v>390</v>
      </c>
      <c r="AV130" s="31"/>
    </row>
    <row r="131" spans="1:48" ht="17.100000000000001" customHeight="1" x14ac:dyDescent="0.15">
      <c r="A131" s="32">
        <v>43</v>
      </c>
      <c r="B131" s="33" t="s">
        <v>8100</v>
      </c>
      <c r="C131" s="34" t="s">
        <v>8101</v>
      </c>
      <c r="D131" s="471"/>
      <c r="E131" s="424"/>
      <c r="F131" s="29"/>
      <c r="G131" s="29"/>
      <c r="H131" s="1085" t="s">
        <v>4866</v>
      </c>
      <c r="I131" s="1086"/>
      <c r="J131" s="1086"/>
      <c r="K131" s="1087"/>
      <c r="L131" s="467"/>
      <c r="M131" s="468"/>
      <c r="N131" s="468"/>
      <c r="O131" s="468"/>
      <c r="P131" s="468"/>
      <c r="Q131" s="468"/>
      <c r="R131" s="468"/>
      <c r="S131" s="468"/>
      <c r="T131" s="468"/>
      <c r="U131" s="468"/>
      <c r="V131" s="468"/>
      <c r="W131" s="468"/>
      <c r="X131" s="468"/>
      <c r="Y131" s="468"/>
      <c r="Z131" s="468"/>
      <c r="AA131" s="468"/>
      <c r="AB131" s="468"/>
      <c r="AC131" s="468"/>
      <c r="AD131" s="106"/>
      <c r="AE131" s="106"/>
      <c r="AF131" s="373"/>
      <c r="AG131" s="418"/>
      <c r="AH131" s="419"/>
      <c r="AI131" s="425"/>
      <c r="AL131" s="449"/>
      <c r="AM131" s="20"/>
      <c r="AN131" s="4"/>
      <c r="AO131" s="4"/>
      <c r="AP131" s="4"/>
      <c r="AQ131" s="4"/>
      <c r="AR131" s="4"/>
      <c r="AS131" s="4"/>
      <c r="AT131" s="21"/>
      <c r="AU131" s="35">
        <f>ROUND(H134*AK$123,0)</f>
        <v>349</v>
      </c>
      <c r="AV131" s="31"/>
    </row>
    <row r="132" spans="1:48" ht="17.100000000000001" customHeight="1" x14ac:dyDescent="0.15">
      <c r="A132" s="32">
        <v>43</v>
      </c>
      <c r="B132" s="33" t="s">
        <v>8102</v>
      </c>
      <c r="C132" s="34" t="s">
        <v>8103</v>
      </c>
      <c r="D132" s="471"/>
      <c r="E132" s="424"/>
      <c r="F132" s="29"/>
      <c r="G132" s="29"/>
      <c r="H132" s="1088"/>
      <c r="I132" s="1089"/>
      <c r="J132" s="1089"/>
      <c r="K132" s="1090"/>
      <c r="L132" s="1321" t="s">
        <v>4829</v>
      </c>
      <c r="M132" s="1322"/>
      <c r="N132" s="1322"/>
      <c r="O132" s="1322"/>
      <c r="P132" s="1322"/>
      <c r="Q132" s="1322"/>
      <c r="R132" s="1322"/>
      <c r="S132" s="1322"/>
      <c r="T132" s="1322"/>
      <c r="U132" s="1322"/>
      <c r="V132" s="1322"/>
      <c r="W132" s="1322"/>
      <c r="X132" s="1322"/>
      <c r="Y132" s="1322"/>
      <c r="Z132" s="1322"/>
      <c r="AA132" s="1322"/>
      <c r="AB132" s="1322"/>
      <c r="AC132" s="1322"/>
      <c r="AD132" s="44" t="s">
        <v>17</v>
      </c>
      <c r="AE132" s="1114">
        <f>$AE$8</f>
        <v>0.96499999999999997</v>
      </c>
      <c r="AF132" s="1115"/>
      <c r="AG132" s="418"/>
      <c r="AH132" s="419"/>
      <c r="AI132" s="425"/>
      <c r="AL132" s="449"/>
      <c r="AM132" s="20"/>
      <c r="AN132" s="4"/>
      <c r="AO132" s="4"/>
      <c r="AP132" s="4"/>
      <c r="AQ132" s="4"/>
      <c r="AR132" s="4"/>
      <c r="AS132" s="4"/>
      <c r="AT132" s="21"/>
      <c r="AU132" s="101">
        <f>ROUND(ROUND(H134*AE132,0)*AK$123,0)</f>
        <v>337</v>
      </c>
      <c r="AV132" s="31"/>
    </row>
    <row r="133" spans="1:48" ht="17.100000000000001" customHeight="1" x14ac:dyDescent="0.15">
      <c r="A133" s="32">
        <v>43</v>
      </c>
      <c r="B133" s="33" t="s">
        <v>8104</v>
      </c>
      <c r="C133" s="34" t="s">
        <v>8105</v>
      </c>
      <c r="D133" s="471"/>
      <c r="E133" s="424"/>
      <c r="F133" s="29"/>
      <c r="G133" s="29"/>
      <c r="H133" s="1088"/>
      <c r="I133" s="1089"/>
      <c r="J133" s="1089"/>
      <c r="K133" s="1090"/>
      <c r="L133" s="467"/>
      <c r="M133" s="468"/>
      <c r="N133" s="468"/>
      <c r="O133" s="468"/>
      <c r="P133" s="468"/>
      <c r="Q133" s="468"/>
      <c r="R133" s="468"/>
      <c r="S133" s="468"/>
      <c r="T133" s="468"/>
      <c r="U133" s="468"/>
      <c r="V133" s="468"/>
      <c r="W133" s="468"/>
      <c r="X133" s="468"/>
      <c r="Y133" s="468"/>
      <c r="Z133" s="468"/>
      <c r="AA133" s="468"/>
      <c r="AB133" s="468"/>
      <c r="AC133" s="468"/>
      <c r="AD133" s="106"/>
      <c r="AE133" s="106"/>
      <c r="AF133" s="373"/>
      <c r="AG133" s="166"/>
      <c r="AH133" s="167"/>
      <c r="AI133" s="314"/>
      <c r="AL133" s="449"/>
      <c r="AM133" s="196" t="s">
        <v>4833</v>
      </c>
      <c r="AN133" s="197"/>
      <c r="AO133" s="197"/>
      <c r="AP133" s="197"/>
      <c r="AQ133" s="197"/>
      <c r="AR133" s="469"/>
      <c r="AS133" s="469"/>
      <c r="AT133" s="470"/>
      <c r="AU133" s="101">
        <f>ROUND(ROUND(H134*AK$123,0)*AS134,0)</f>
        <v>332</v>
      </c>
      <c r="AV133" s="31"/>
    </row>
    <row r="134" spans="1:48" ht="17.100000000000001" customHeight="1" x14ac:dyDescent="0.15">
      <c r="A134" s="32">
        <v>43</v>
      </c>
      <c r="B134" s="33" t="s">
        <v>8106</v>
      </c>
      <c r="C134" s="34" t="s">
        <v>8107</v>
      </c>
      <c r="D134" s="471"/>
      <c r="E134" s="424"/>
      <c r="F134" s="29"/>
      <c r="G134" s="29"/>
      <c r="H134" s="1280">
        <f>'15就労移行支援(基本)'!K383</f>
        <v>498</v>
      </c>
      <c r="I134" s="1108"/>
      <c r="J134" s="4" t="s">
        <v>21</v>
      </c>
      <c r="K134" s="21"/>
      <c r="L134" s="1321" t="s">
        <v>4829</v>
      </c>
      <c r="M134" s="1322"/>
      <c r="N134" s="1322"/>
      <c r="O134" s="1322"/>
      <c r="P134" s="1322"/>
      <c r="Q134" s="1322"/>
      <c r="R134" s="1322"/>
      <c r="S134" s="1322"/>
      <c r="T134" s="1322"/>
      <c r="U134" s="1322"/>
      <c r="V134" s="1322"/>
      <c r="W134" s="1322"/>
      <c r="X134" s="1322"/>
      <c r="Y134" s="1322"/>
      <c r="Z134" s="1322"/>
      <c r="AA134" s="1322"/>
      <c r="AB134" s="1322"/>
      <c r="AC134" s="1322"/>
      <c r="AD134" s="44" t="s">
        <v>17</v>
      </c>
      <c r="AE134" s="1114">
        <f>$AE$8</f>
        <v>0.96499999999999997</v>
      </c>
      <c r="AF134" s="1115"/>
      <c r="AG134" s="418"/>
      <c r="AH134" s="419"/>
      <c r="AI134" s="425"/>
      <c r="AL134" s="449"/>
      <c r="AM134" s="24"/>
      <c r="AN134" s="25"/>
      <c r="AO134" s="25"/>
      <c r="AP134" s="25"/>
      <c r="AQ134" s="25"/>
      <c r="AR134" s="26" t="s">
        <v>17</v>
      </c>
      <c r="AS134" s="1170">
        <f>AS130</f>
        <v>0.95</v>
      </c>
      <c r="AT134" s="1171"/>
      <c r="AU134" s="101">
        <f>ROUND(ROUND(ROUND(H134*AE134,0)*AK$123,0)*AS134,0)</f>
        <v>320</v>
      </c>
      <c r="AV134" s="31"/>
    </row>
    <row r="135" spans="1:48" ht="17.100000000000001" customHeight="1" x14ac:dyDescent="0.15">
      <c r="A135" s="32">
        <v>43</v>
      </c>
      <c r="B135" s="33" t="s">
        <v>8108</v>
      </c>
      <c r="C135" s="34" t="s">
        <v>8109</v>
      </c>
      <c r="D135" s="471"/>
      <c r="E135" s="424"/>
      <c r="F135" s="29"/>
      <c r="G135" s="29"/>
      <c r="H135" s="1085" t="s">
        <v>4879</v>
      </c>
      <c r="I135" s="1086"/>
      <c r="J135" s="1086"/>
      <c r="K135" s="1087"/>
      <c r="L135" s="467"/>
      <c r="M135" s="468"/>
      <c r="N135" s="468"/>
      <c r="O135" s="468"/>
      <c r="P135" s="468"/>
      <c r="Q135" s="468"/>
      <c r="R135" s="468"/>
      <c r="S135" s="468"/>
      <c r="T135" s="468"/>
      <c r="U135" s="468"/>
      <c r="V135" s="468"/>
      <c r="W135" s="468"/>
      <c r="X135" s="468"/>
      <c r="Y135" s="468"/>
      <c r="Z135" s="468"/>
      <c r="AA135" s="468"/>
      <c r="AB135" s="468"/>
      <c r="AC135" s="468"/>
      <c r="AD135" s="106"/>
      <c r="AE135" s="106"/>
      <c r="AF135" s="373"/>
      <c r="AG135" s="166"/>
      <c r="AH135" s="167"/>
      <c r="AI135" s="167"/>
      <c r="AJ135" s="463"/>
      <c r="AK135" s="70"/>
      <c r="AL135" s="464"/>
      <c r="AM135" s="20"/>
      <c r="AN135" s="4"/>
      <c r="AO135" s="4"/>
      <c r="AP135" s="4"/>
      <c r="AQ135" s="4"/>
      <c r="AR135" s="4"/>
      <c r="AS135" s="4"/>
      <c r="AT135" s="21"/>
      <c r="AU135" s="35">
        <f>ROUND(H138*AK$123,0)</f>
        <v>322</v>
      </c>
      <c r="AV135" s="31"/>
    </row>
    <row r="136" spans="1:48" ht="17.100000000000001" customHeight="1" x14ac:dyDescent="0.15">
      <c r="A136" s="32">
        <v>43</v>
      </c>
      <c r="B136" s="33" t="s">
        <v>8110</v>
      </c>
      <c r="C136" s="34" t="s">
        <v>8111</v>
      </c>
      <c r="D136" s="471"/>
      <c r="E136" s="424"/>
      <c r="F136" s="29"/>
      <c r="G136" s="29"/>
      <c r="H136" s="1088"/>
      <c r="I136" s="1089"/>
      <c r="J136" s="1089"/>
      <c r="K136" s="1090"/>
      <c r="L136" s="1321" t="s">
        <v>4829</v>
      </c>
      <c r="M136" s="1322"/>
      <c r="N136" s="1322"/>
      <c r="O136" s="1322"/>
      <c r="P136" s="1322"/>
      <c r="Q136" s="1322"/>
      <c r="R136" s="1322"/>
      <c r="S136" s="1322"/>
      <c r="T136" s="1322"/>
      <c r="U136" s="1322"/>
      <c r="V136" s="1322"/>
      <c r="W136" s="1322"/>
      <c r="X136" s="1322"/>
      <c r="Y136" s="1322"/>
      <c r="Z136" s="1322"/>
      <c r="AA136" s="1322"/>
      <c r="AB136" s="1322"/>
      <c r="AC136" s="1322"/>
      <c r="AD136" s="44" t="s">
        <v>17</v>
      </c>
      <c r="AE136" s="1114">
        <f>$AE$8</f>
        <v>0.96499999999999997</v>
      </c>
      <c r="AF136" s="1115"/>
      <c r="AG136" s="418"/>
      <c r="AH136" s="419"/>
      <c r="AI136" s="419"/>
      <c r="AJ136" s="463"/>
      <c r="AK136" s="70"/>
      <c r="AL136" s="464"/>
      <c r="AM136" s="20"/>
      <c r="AN136" s="4"/>
      <c r="AO136" s="4"/>
      <c r="AP136" s="4"/>
      <c r="AQ136" s="4"/>
      <c r="AR136" s="4"/>
      <c r="AS136" s="4"/>
      <c r="AT136" s="21"/>
      <c r="AU136" s="101">
        <f>ROUND(ROUND(H138*AE136,0)*AK$123,0)</f>
        <v>311</v>
      </c>
      <c r="AV136" s="31"/>
    </row>
    <row r="137" spans="1:48" ht="17.100000000000001" customHeight="1" x14ac:dyDescent="0.15">
      <c r="A137" s="32">
        <v>43</v>
      </c>
      <c r="B137" s="33" t="s">
        <v>8112</v>
      </c>
      <c r="C137" s="34" t="s">
        <v>8113</v>
      </c>
      <c r="D137" s="471"/>
      <c r="E137" s="424"/>
      <c r="F137" s="29"/>
      <c r="G137" s="29"/>
      <c r="H137" s="1088"/>
      <c r="I137" s="1089"/>
      <c r="J137" s="1089"/>
      <c r="K137" s="1090"/>
      <c r="L137" s="467"/>
      <c r="M137" s="468"/>
      <c r="N137" s="468"/>
      <c r="O137" s="468"/>
      <c r="P137" s="468"/>
      <c r="Q137" s="468"/>
      <c r="R137" s="468"/>
      <c r="S137" s="468"/>
      <c r="T137" s="468"/>
      <c r="U137" s="468"/>
      <c r="V137" s="468"/>
      <c r="W137" s="468"/>
      <c r="X137" s="468"/>
      <c r="Y137" s="468"/>
      <c r="Z137" s="468"/>
      <c r="AA137" s="468"/>
      <c r="AB137" s="468"/>
      <c r="AC137" s="468"/>
      <c r="AD137" s="106"/>
      <c r="AE137" s="106"/>
      <c r="AF137" s="373"/>
      <c r="AG137" s="166"/>
      <c r="AH137" s="167"/>
      <c r="AI137" s="314"/>
      <c r="AL137" s="449"/>
      <c r="AM137" s="196" t="s">
        <v>4833</v>
      </c>
      <c r="AN137" s="197"/>
      <c r="AO137" s="197"/>
      <c r="AP137" s="197"/>
      <c r="AQ137" s="197"/>
      <c r="AR137" s="469"/>
      <c r="AS137" s="469"/>
      <c r="AT137" s="470"/>
      <c r="AU137" s="101">
        <f>ROUND(ROUND(H138*AK$123,0)*AS138,0)</f>
        <v>306</v>
      </c>
      <c r="AV137" s="31"/>
    </row>
    <row r="138" spans="1:48" ht="17.100000000000001" customHeight="1" x14ac:dyDescent="0.15">
      <c r="A138" s="32">
        <v>43</v>
      </c>
      <c r="B138" s="33" t="s">
        <v>8114</v>
      </c>
      <c r="C138" s="34" t="s">
        <v>8115</v>
      </c>
      <c r="D138" s="471"/>
      <c r="E138" s="424"/>
      <c r="F138" s="29"/>
      <c r="G138" s="29"/>
      <c r="H138" s="1280">
        <f>'15就労移行支援(基本)'!K395</f>
        <v>460</v>
      </c>
      <c r="I138" s="1108"/>
      <c r="J138" s="4" t="s">
        <v>21</v>
      </c>
      <c r="K138" s="21"/>
      <c r="L138" s="1321" t="s">
        <v>4829</v>
      </c>
      <c r="M138" s="1322"/>
      <c r="N138" s="1322"/>
      <c r="O138" s="1322"/>
      <c r="P138" s="1322"/>
      <c r="Q138" s="1322"/>
      <c r="R138" s="1322"/>
      <c r="S138" s="1322"/>
      <c r="T138" s="1322"/>
      <c r="U138" s="1322"/>
      <c r="V138" s="1322"/>
      <c r="W138" s="1322"/>
      <c r="X138" s="1322"/>
      <c r="Y138" s="1322"/>
      <c r="Z138" s="1322"/>
      <c r="AA138" s="1322"/>
      <c r="AB138" s="1322"/>
      <c r="AC138" s="1322"/>
      <c r="AD138" s="44" t="s">
        <v>17</v>
      </c>
      <c r="AE138" s="1114">
        <f>$AE$8</f>
        <v>0.96499999999999997</v>
      </c>
      <c r="AF138" s="1115"/>
      <c r="AG138" s="418"/>
      <c r="AH138" s="419"/>
      <c r="AI138" s="425"/>
      <c r="AL138" s="449"/>
      <c r="AM138" s="24"/>
      <c r="AN138" s="25"/>
      <c r="AO138" s="25"/>
      <c r="AP138" s="25"/>
      <c r="AQ138" s="25"/>
      <c r="AR138" s="26" t="s">
        <v>17</v>
      </c>
      <c r="AS138" s="1170">
        <f>AS134</f>
        <v>0.95</v>
      </c>
      <c r="AT138" s="1171"/>
      <c r="AU138" s="101">
        <f>ROUND(ROUND(ROUND(H138*AE138,0)*AK$123,0)*AS138,0)</f>
        <v>295</v>
      </c>
      <c r="AV138" s="31"/>
    </row>
    <row r="139" spans="1:48" ht="17.100000000000001" customHeight="1" x14ac:dyDescent="0.15">
      <c r="A139" s="32">
        <v>43</v>
      </c>
      <c r="B139" s="33" t="s">
        <v>8116</v>
      </c>
      <c r="C139" s="34" t="s">
        <v>8117</v>
      </c>
      <c r="D139" s="471"/>
      <c r="E139" s="424"/>
      <c r="F139" s="29"/>
      <c r="G139" s="29"/>
      <c r="H139" s="1085" t="s">
        <v>4892</v>
      </c>
      <c r="I139" s="1086"/>
      <c r="J139" s="1086"/>
      <c r="K139" s="1087"/>
      <c r="L139" s="467"/>
      <c r="M139" s="468"/>
      <c r="N139" s="468"/>
      <c r="O139" s="468"/>
      <c r="P139" s="468"/>
      <c r="Q139" s="468"/>
      <c r="R139" s="468"/>
      <c r="S139" s="468"/>
      <c r="T139" s="468"/>
      <c r="U139" s="468"/>
      <c r="V139" s="468"/>
      <c r="W139" s="468"/>
      <c r="X139" s="468"/>
      <c r="Y139" s="468"/>
      <c r="Z139" s="468"/>
      <c r="AA139" s="468"/>
      <c r="AB139" s="468"/>
      <c r="AC139" s="468"/>
      <c r="AD139" s="106"/>
      <c r="AE139" s="106"/>
      <c r="AF139" s="373"/>
      <c r="AG139" s="166"/>
      <c r="AH139" s="167"/>
      <c r="AI139" s="167"/>
      <c r="AJ139" s="463"/>
      <c r="AK139" s="70"/>
      <c r="AL139" s="464"/>
      <c r="AM139" s="20"/>
      <c r="AN139" s="4"/>
      <c r="AO139" s="4"/>
      <c r="AP139" s="4"/>
      <c r="AQ139" s="4"/>
      <c r="AR139" s="4"/>
      <c r="AS139" s="4"/>
      <c r="AT139" s="21"/>
      <c r="AU139" s="35">
        <f>ROUND(H142*AK$123,0)</f>
        <v>262</v>
      </c>
      <c r="AV139" s="31"/>
    </row>
    <row r="140" spans="1:48" ht="17.100000000000001" customHeight="1" x14ac:dyDescent="0.15">
      <c r="A140" s="32">
        <v>43</v>
      </c>
      <c r="B140" s="33" t="s">
        <v>8118</v>
      </c>
      <c r="C140" s="34" t="s">
        <v>8119</v>
      </c>
      <c r="D140" s="471"/>
      <c r="E140" s="424"/>
      <c r="F140" s="29"/>
      <c r="G140" s="29"/>
      <c r="H140" s="1088"/>
      <c r="I140" s="1089"/>
      <c r="J140" s="1089"/>
      <c r="K140" s="1090"/>
      <c r="L140" s="1321" t="s">
        <v>4829</v>
      </c>
      <c r="M140" s="1322"/>
      <c r="N140" s="1322"/>
      <c r="O140" s="1322"/>
      <c r="P140" s="1322"/>
      <c r="Q140" s="1322"/>
      <c r="R140" s="1322"/>
      <c r="S140" s="1322"/>
      <c r="T140" s="1322"/>
      <c r="U140" s="1322"/>
      <c r="V140" s="1322"/>
      <c r="W140" s="1322"/>
      <c r="X140" s="1322"/>
      <c r="Y140" s="1322"/>
      <c r="Z140" s="1322"/>
      <c r="AA140" s="1322"/>
      <c r="AB140" s="1322"/>
      <c r="AC140" s="1322"/>
      <c r="AD140" s="44" t="s">
        <v>17</v>
      </c>
      <c r="AE140" s="1114">
        <f>$AE$8</f>
        <v>0.96499999999999997</v>
      </c>
      <c r="AF140" s="1115"/>
      <c r="AG140" s="418"/>
      <c r="AH140" s="419"/>
      <c r="AI140" s="419"/>
      <c r="AJ140" s="463"/>
      <c r="AK140" s="70"/>
      <c r="AL140" s="464"/>
      <c r="AM140" s="20"/>
      <c r="AN140" s="4"/>
      <c r="AO140" s="4"/>
      <c r="AP140" s="4"/>
      <c r="AQ140" s="4"/>
      <c r="AR140" s="4"/>
      <c r="AS140" s="4"/>
      <c r="AT140" s="21"/>
      <c r="AU140" s="101">
        <f>ROUND(ROUND(H142*AE140,0)*AK$123,0)</f>
        <v>253</v>
      </c>
      <c r="AV140" s="31"/>
    </row>
    <row r="141" spans="1:48" ht="17.100000000000001" customHeight="1" x14ac:dyDescent="0.15">
      <c r="A141" s="32">
        <v>43</v>
      </c>
      <c r="B141" s="33" t="s">
        <v>8120</v>
      </c>
      <c r="C141" s="34" t="s">
        <v>8121</v>
      </c>
      <c r="D141" s="471"/>
      <c r="E141" s="424"/>
      <c r="F141" s="29"/>
      <c r="G141" s="29"/>
      <c r="H141" s="1088"/>
      <c r="I141" s="1089"/>
      <c r="J141" s="1089"/>
      <c r="K141" s="1090"/>
      <c r="L141" s="467"/>
      <c r="M141" s="468"/>
      <c r="N141" s="468"/>
      <c r="O141" s="468"/>
      <c r="P141" s="468"/>
      <c r="Q141" s="468"/>
      <c r="R141" s="468"/>
      <c r="S141" s="468"/>
      <c r="T141" s="468"/>
      <c r="U141" s="468"/>
      <c r="V141" s="468"/>
      <c r="W141" s="468"/>
      <c r="X141" s="468"/>
      <c r="Y141" s="468"/>
      <c r="Z141" s="468"/>
      <c r="AA141" s="468"/>
      <c r="AB141" s="468"/>
      <c r="AC141" s="468"/>
      <c r="AD141" s="106"/>
      <c r="AE141" s="106"/>
      <c r="AF141" s="373"/>
      <c r="AG141" s="166"/>
      <c r="AH141" s="167"/>
      <c r="AI141" s="314"/>
      <c r="AL141" s="449"/>
      <c r="AM141" s="196" t="s">
        <v>4833</v>
      </c>
      <c r="AN141" s="197"/>
      <c r="AO141" s="197"/>
      <c r="AP141" s="197"/>
      <c r="AQ141" s="197"/>
      <c r="AR141" s="469"/>
      <c r="AS141" s="469"/>
      <c r="AT141" s="470"/>
      <c r="AU141" s="101">
        <f>ROUND(ROUND(H142*AK$123,0)*AS142,0)</f>
        <v>249</v>
      </c>
      <c r="AV141" s="31"/>
    </row>
    <row r="142" spans="1:48" ht="17.100000000000001" customHeight="1" x14ac:dyDescent="0.15">
      <c r="A142" s="32">
        <v>43</v>
      </c>
      <c r="B142" s="33" t="s">
        <v>8122</v>
      </c>
      <c r="C142" s="34" t="s">
        <v>8123</v>
      </c>
      <c r="D142" s="471"/>
      <c r="E142" s="424"/>
      <c r="F142" s="29"/>
      <c r="G142" s="29"/>
      <c r="H142" s="1280">
        <f>'15就労移行支援(基本)'!K407</f>
        <v>374</v>
      </c>
      <c r="I142" s="1108"/>
      <c r="J142" s="4" t="s">
        <v>21</v>
      </c>
      <c r="K142" s="21"/>
      <c r="L142" s="1321" t="s">
        <v>4829</v>
      </c>
      <c r="M142" s="1322"/>
      <c r="N142" s="1322"/>
      <c r="O142" s="1322"/>
      <c r="P142" s="1322"/>
      <c r="Q142" s="1322"/>
      <c r="R142" s="1322"/>
      <c r="S142" s="1322"/>
      <c r="T142" s="1322"/>
      <c r="U142" s="1322"/>
      <c r="V142" s="1322"/>
      <c r="W142" s="1322"/>
      <c r="X142" s="1322"/>
      <c r="Y142" s="1322"/>
      <c r="Z142" s="1322"/>
      <c r="AA142" s="1322"/>
      <c r="AB142" s="1322"/>
      <c r="AC142" s="1322"/>
      <c r="AD142" s="44" t="s">
        <v>17</v>
      </c>
      <c r="AE142" s="1114">
        <f>$AE$8</f>
        <v>0.96499999999999997</v>
      </c>
      <c r="AF142" s="1115"/>
      <c r="AG142" s="418"/>
      <c r="AH142" s="419"/>
      <c r="AI142" s="425"/>
      <c r="AL142" s="449"/>
      <c r="AM142" s="24"/>
      <c r="AN142" s="25"/>
      <c r="AO142" s="25"/>
      <c r="AP142" s="25"/>
      <c r="AQ142" s="25"/>
      <c r="AR142" s="26" t="s">
        <v>17</v>
      </c>
      <c r="AS142" s="1170">
        <f>AS138</f>
        <v>0.95</v>
      </c>
      <c r="AT142" s="1171"/>
      <c r="AU142" s="101">
        <f>ROUND(ROUND(ROUND(H142*AE142,0)*AK$123,0)*AS142,0)</f>
        <v>240</v>
      </c>
      <c r="AV142" s="31"/>
    </row>
    <row r="143" spans="1:48" ht="17.100000000000001" customHeight="1" x14ac:dyDescent="0.15">
      <c r="A143" s="32">
        <v>43</v>
      </c>
      <c r="B143" s="33" t="s">
        <v>8124</v>
      </c>
      <c r="C143" s="34" t="s">
        <v>8125</v>
      </c>
      <c r="D143" s="471"/>
      <c r="E143" s="424"/>
      <c r="F143" s="29"/>
      <c r="G143" s="29"/>
      <c r="H143" s="1085" t="s">
        <v>4905</v>
      </c>
      <c r="I143" s="1086"/>
      <c r="J143" s="1086"/>
      <c r="K143" s="1087"/>
      <c r="L143" s="467"/>
      <c r="M143" s="468"/>
      <c r="N143" s="468"/>
      <c r="O143" s="468"/>
      <c r="P143" s="468"/>
      <c r="Q143" s="468"/>
      <c r="R143" s="468"/>
      <c r="S143" s="468"/>
      <c r="T143" s="468"/>
      <c r="U143" s="468"/>
      <c r="V143" s="468"/>
      <c r="W143" s="468"/>
      <c r="X143" s="468"/>
      <c r="Y143" s="468"/>
      <c r="Z143" s="468"/>
      <c r="AA143" s="468"/>
      <c r="AB143" s="468"/>
      <c r="AC143" s="468"/>
      <c r="AD143" s="106"/>
      <c r="AE143" s="106"/>
      <c r="AF143" s="373"/>
      <c r="AG143" s="418"/>
      <c r="AH143" s="419"/>
      <c r="AI143" s="425"/>
      <c r="AL143" s="449"/>
      <c r="AM143" s="20"/>
      <c r="AN143" s="4"/>
      <c r="AO143" s="4"/>
      <c r="AP143" s="4"/>
      <c r="AQ143" s="4"/>
      <c r="AR143" s="4"/>
      <c r="AS143" s="4"/>
      <c r="AT143" s="21"/>
      <c r="AU143" s="35">
        <f>ROUND(H146*AK$123,0)</f>
        <v>242</v>
      </c>
      <c r="AV143" s="31"/>
    </row>
    <row r="144" spans="1:48" ht="17.100000000000001" customHeight="1" x14ac:dyDescent="0.15">
      <c r="A144" s="32">
        <v>43</v>
      </c>
      <c r="B144" s="33" t="s">
        <v>8126</v>
      </c>
      <c r="C144" s="34" t="s">
        <v>8127</v>
      </c>
      <c r="D144" s="471"/>
      <c r="E144" s="424"/>
      <c r="F144" s="29"/>
      <c r="G144" s="29"/>
      <c r="H144" s="1088"/>
      <c r="I144" s="1089"/>
      <c r="J144" s="1089"/>
      <c r="K144" s="1090"/>
      <c r="L144" s="1321" t="s">
        <v>4829</v>
      </c>
      <c r="M144" s="1322"/>
      <c r="N144" s="1322"/>
      <c r="O144" s="1322"/>
      <c r="P144" s="1322"/>
      <c r="Q144" s="1322"/>
      <c r="R144" s="1322"/>
      <c r="S144" s="1322"/>
      <c r="T144" s="1322"/>
      <c r="U144" s="1322"/>
      <c r="V144" s="1322"/>
      <c r="W144" s="1322"/>
      <c r="X144" s="1322"/>
      <c r="Y144" s="1322"/>
      <c r="Z144" s="1322"/>
      <c r="AA144" s="1322"/>
      <c r="AB144" s="1322"/>
      <c r="AC144" s="1322"/>
      <c r="AD144" s="44" t="s">
        <v>17</v>
      </c>
      <c r="AE144" s="1114">
        <f>$AE$8</f>
        <v>0.96499999999999997</v>
      </c>
      <c r="AF144" s="1115"/>
      <c r="AG144" s="418"/>
      <c r="AH144" s="419"/>
      <c r="AI144" s="425"/>
      <c r="AL144" s="449"/>
      <c r="AM144" s="20"/>
      <c r="AN144" s="4"/>
      <c r="AO144" s="4"/>
      <c r="AP144" s="4"/>
      <c r="AQ144" s="4"/>
      <c r="AR144" s="4"/>
      <c r="AS144" s="4"/>
      <c r="AT144" s="21"/>
      <c r="AU144" s="101">
        <f>ROUND(ROUND(H146*AE144,0)*AK$123,0)</f>
        <v>234</v>
      </c>
      <c r="AV144" s="31"/>
    </row>
    <row r="145" spans="1:48" ht="17.100000000000001" customHeight="1" x14ac:dyDescent="0.15">
      <c r="A145" s="32">
        <v>43</v>
      </c>
      <c r="B145" s="33" t="s">
        <v>8128</v>
      </c>
      <c r="C145" s="34" t="s">
        <v>8129</v>
      </c>
      <c r="D145" s="471"/>
      <c r="E145" s="424"/>
      <c r="F145" s="29"/>
      <c r="G145" s="29"/>
      <c r="H145" s="1088"/>
      <c r="I145" s="1089"/>
      <c r="J145" s="1089"/>
      <c r="K145" s="1090"/>
      <c r="L145" s="467"/>
      <c r="M145" s="468"/>
      <c r="N145" s="468"/>
      <c r="O145" s="468"/>
      <c r="P145" s="468"/>
      <c r="Q145" s="468"/>
      <c r="R145" s="468"/>
      <c r="S145" s="468"/>
      <c r="T145" s="468"/>
      <c r="U145" s="468"/>
      <c r="V145" s="468"/>
      <c r="W145" s="468"/>
      <c r="X145" s="468"/>
      <c r="Y145" s="468"/>
      <c r="Z145" s="468"/>
      <c r="AA145" s="468"/>
      <c r="AB145" s="468"/>
      <c r="AC145" s="468"/>
      <c r="AD145" s="106"/>
      <c r="AE145" s="106"/>
      <c r="AF145" s="373"/>
      <c r="AG145" s="166"/>
      <c r="AH145" s="167"/>
      <c r="AI145" s="314"/>
      <c r="AL145" s="449"/>
      <c r="AM145" s="196" t="s">
        <v>4833</v>
      </c>
      <c r="AN145" s="197"/>
      <c r="AO145" s="197"/>
      <c r="AP145" s="197"/>
      <c r="AQ145" s="197"/>
      <c r="AR145" s="469"/>
      <c r="AS145" s="469"/>
      <c r="AT145" s="470"/>
      <c r="AU145" s="101">
        <f>ROUND(ROUND(H146*AK$123,0)*AS146,0)</f>
        <v>230</v>
      </c>
      <c r="AV145" s="31"/>
    </row>
    <row r="146" spans="1:48" ht="17.100000000000001" customHeight="1" x14ac:dyDescent="0.15">
      <c r="A146" s="32">
        <v>43</v>
      </c>
      <c r="B146" s="33" t="s">
        <v>8130</v>
      </c>
      <c r="C146" s="34" t="s">
        <v>8131</v>
      </c>
      <c r="D146" s="472"/>
      <c r="E146" s="428"/>
      <c r="F146" s="57"/>
      <c r="G146" s="57"/>
      <c r="H146" s="1323">
        <f>'15就労移行支援(基本)'!K419</f>
        <v>346</v>
      </c>
      <c r="I146" s="1107"/>
      <c r="J146" s="25" t="s">
        <v>21</v>
      </c>
      <c r="K146" s="38"/>
      <c r="L146" s="1321" t="s">
        <v>4829</v>
      </c>
      <c r="M146" s="1322"/>
      <c r="N146" s="1322"/>
      <c r="O146" s="1322"/>
      <c r="P146" s="1322"/>
      <c r="Q146" s="1322"/>
      <c r="R146" s="1322"/>
      <c r="S146" s="1322"/>
      <c r="T146" s="1322"/>
      <c r="U146" s="1322"/>
      <c r="V146" s="1322"/>
      <c r="W146" s="1322"/>
      <c r="X146" s="1322"/>
      <c r="Y146" s="1322"/>
      <c r="Z146" s="1322"/>
      <c r="AA146" s="1322"/>
      <c r="AB146" s="1322"/>
      <c r="AC146" s="1322"/>
      <c r="AD146" s="44" t="s">
        <v>17</v>
      </c>
      <c r="AE146" s="1114">
        <f>$AE$8</f>
        <v>0.96499999999999997</v>
      </c>
      <c r="AF146" s="1115"/>
      <c r="AG146" s="420"/>
      <c r="AH146" s="421"/>
      <c r="AI146" s="473"/>
      <c r="AJ146" s="135"/>
      <c r="AK146" s="233"/>
      <c r="AL146" s="455"/>
      <c r="AM146" s="24"/>
      <c r="AN146" s="25"/>
      <c r="AO146" s="25"/>
      <c r="AP146" s="25"/>
      <c r="AQ146" s="25"/>
      <c r="AR146" s="26" t="s">
        <v>17</v>
      </c>
      <c r="AS146" s="1170">
        <f>AS142</f>
        <v>0.95</v>
      </c>
      <c r="AT146" s="1171"/>
      <c r="AU146" s="35">
        <f>ROUND(ROUND(ROUND(H146*AE146,0)*AK$123,0)*AS146,0)</f>
        <v>222</v>
      </c>
      <c r="AV146" s="61"/>
    </row>
    <row r="147" spans="1:48" ht="17.100000000000001" customHeight="1" x14ac:dyDescent="0.15">
      <c r="A147" s="32">
        <v>43</v>
      </c>
      <c r="B147" s="33" t="s">
        <v>8132</v>
      </c>
      <c r="C147" s="34" t="s">
        <v>8133</v>
      </c>
      <c r="D147" s="1085" t="s">
        <v>4819</v>
      </c>
      <c r="E147" s="1087"/>
      <c r="F147" s="1085" t="s">
        <v>4820</v>
      </c>
      <c r="G147" s="1087"/>
      <c r="H147" s="1085" t="s">
        <v>4821</v>
      </c>
      <c r="I147" s="1086"/>
      <c r="J147" s="1086"/>
      <c r="K147" s="1087"/>
      <c r="L147" s="467"/>
      <c r="M147" s="468"/>
      <c r="N147" s="468"/>
      <c r="O147" s="468"/>
      <c r="P147" s="468"/>
      <c r="Q147" s="468"/>
      <c r="R147" s="468"/>
      <c r="S147" s="468"/>
      <c r="T147" s="468"/>
      <c r="U147" s="468"/>
      <c r="V147" s="468"/>
      <c r="W147" s="468"/>
      <c r="X147" s="468"/>
      <c r="Y147" s="468"/>
      <c r="Z147" s="468"/>
      <c r="AA147" s="468"/>
      <c r="AB147" s="468"/>
      <c r="AC147" s="468"/>
      <c r="AD147" s="106"/>
      <c r="AE147" s="106"/>
      <c r="AF147" s="106"/>
      <c r="AG147" s="1301" t="s">
        <v>7852</v>
      </c>
      <c r="AH147" s="1316"/>
      <c r="AI147" s="1317"/>
      <c r="AJ147" s="1218" t="s">
        <v>8134</v>
      </c>
      <c r="AK147" s="1219"/>
      <c r="AL147" s="1220"/>
      <c r="AM147" s="47"/>
      <c r="AN147" s="40"/>
      <c r="AO147" s="40"/>
      <c r="AP147" s="40"/>
      <c r="AQ147" s="40"/>
      <c r="AR147" s="40"/>
      <c r="AS147" s="40"/>
      <c r="AT147" s="41"/>
      <c r="AU147" s="35">
        <f>ROUND(H150*AK$151,0)</f>
        <v>564</v>
      </c>
      <c r="AV147" s="66" t="s">
        <v>4822</v>
      </c>
    </row>
    <row r="148" spans="1:48" ht="17.100000000000001" customHeight="1" x14ac:dyDescent="0.15">
      <c r="A148" s="32">
        <v>43</v>
      </c>
      <c r="B148" s="33" t="s">
        <v>1249</v>
      </c>
      <c r="C148" s="34" t="s">
        <v>8135</v>
      </c>
      <c r="D148" s="1287"/>
      <c r="E148" s="1278"/>
      <c r="F148" s="1088"/>
      <c r="G148" s="1090"/>
      <c r="H148" s="1088"/>
      <c r="I148" s="1089"/>
      <c r="J148" s="1089"/>
      <c r="K148" s="1090"/>
      <c r="L148" s="1321" t="s">
        <v>4829</v>
      </c>
      <c r="M148" s="1322"/>
      <c r="N148" s="1322"/>
      <c r="O148" s="1322"/>
      <c r="P148" s="1322"/>
      <c r="Q148" s="1322"/>
      <c r="R148" s="1322"/>
      <c r="S148" s="1322"/>
      <c r="T148" s="1322"/>
      <c r="U148" s="1322"/>
      <c r="V148" s="1322"/>
      <c r="W148" s="1322"/>
      <c r="X148" s="1322"/>
      <c r="Y148" s="1322"/>
      <c r="Z148" s="1322"/>
      <c r="AA148" s="1322"/>
      <c r="AB148" s="1322"/>
      <c r="AC148" s="1322"/>
      <c r="AD148" s="44" t="s">
        <v>17</v>
      </c>
      <c r="AE148" s="1114">
        <f>$AE$8</f>
        <v>0.96499999999999997</v>
      </c>
      <c r="AF148" s="1115"/>
      <c r="AG148" s="1318"/>
      <c r="AH148" s="1319"/>
      <c r="AI148" s="1320"/>
      <c r="AJ148" s="1221"/>
      <c r="AK148" s="1222"/>
      <c r="AL148" s="1223"/>
      <c r="AM148" s="20"/>
      <c r="AN148" s="4"/>
      <c r="AO148" s="4"/>
      <c r="AP148" s="4"/>
      <c r="AQ148" s="4"/>
      <c r="AR148" s="4"/>
      <c r="AS148" s="4"/>
      <c r="AT148" s="21"/>
      <c r="AU148" s="101">
        <f>ROUND(ROUND(H150*AE148,0)*AK$151,0)</f>
        <v>545</v>
      </c>
      <c r="AV148" s="232"/>
    </row>
    <row r="149" spans="1:48" ht="17.100000000000001" customHeight="1" x14ac:dyDescent="0.15">
      <c r="A149" s="32">
        <v>43</v>
      </c>
      <c r="B149" s="33" t="s">
        <v>1288</v>
      </c>
      <c r="C149" s="34" t="s">
        <v>8136</v>
      </c>
      <c r="D149" s="1082"/>
      <c r="E149" s="1070"/>
      <c r="F149" s="1088"/>
      <c r="G149" s="1090"/>
      <c r="H149" s="1088"/>
      <c r="I149" s="1089"/>
      <c r="J149" s="1089"/>
      <c r="K149" s="1090"/>
      <c r="L149" s="467"/>
      <c r="M149" s="468"/>
      <c r="N149" s="468"/>
      <c r="O149" s="468"/>
      <c r="P149" s="468"/>
      <c r="Q149" s="468"/>
      <c r="R149" s="468"/>
      <c r="S149" s="468"/>
      <c r="T149" s="468"/>
      <c r="U149" s="468"/>
      <c r="V149" s="468"/>
      <c r="W149" s="468"/>
      <c r="X149" s="468"/>
      <c r="Y149" s="468"/>
      <c r="Z149" s="468"/>
      <c r="AA149" s="468"/>
      <c r="AB149" s="468"/>
      <c r="AC149" s="468"/>
      <c r="AD149" s="106"/>
      <c r="AE149" s="106"/>
      <c r="AF149" s="106"/>
      <c r="AG149" s="1318"/>
      <c r="AH149" s="1319"/>
      <c r="AI149" s="1320"/>
      <c r="AJ149" s="1221"/>
      <c r="AK149" s="1222"/>
      <c r="AL149" s="1223"/>
      <c r="AM149" s="196" t="s">
        <v>4833</v>
      </c>
      <c r="AN149" s="197"/>
      <c r="AO149" s="197"/>
      <c r="AP149" s="197"/>
      <c r="AQ149" s="197"/>
      <c r="AR149" s="469"/>
      <c r="AS149" s="469"/>
      <c r="AT149" s="470"/>
      <c r="AU149" s="101">
        <f>ROUND(ROUND(H150*AK$151,0)*AS150,0)</f>
        <v>536</v>
      </c>
      <c r="AV149" s="31"/>
    </row>
    <row r="150" spans="1:48" ht="17.100000000000001" customHeight="1" x14ac:dyDescent="0.15">
      <c r="A150" s="32">
        <v>43</v>
      </c>
      <c r="B150" s="33" t="s">
        <v>1301</v>
      </c>
      <c r="C150" s="34" t="s">
        <v>8137</v>
      </c>
      <c r="D150" s="1068"/>
      <c r="E150" s="1070"/>
      <c r="F150" s="1088"/>
      <c r="G150" s="1090"/>
      <c r="H150" s="1280">
        <f>'15就労移行支援(基本)'!K11</f>
        <v>1128</v>
      </c>
      <c r="I150" s="1108"/>
      <c r="J150" s="4" t="s">
        <v>21</v>
      </c>
      <c r="K150" s="21"/>
      <c r="L150" s="1321" t="s">
        <v>4829</v>
      </c>
      <c r="M150" s="1322"/>
      <c r="N150" s="1322"/>
      <c r="O150" s="1322"/>
      <c r="P150" s="1322"/>
      <c r="Q150" s="1322"/>
      <c r="R150" s="1322"/>
      <c r="S150" s="1322"/>
      <c r="T150" s="1322"/>
      <c r="U150" s="1322"/>
      <c r="V150" s="1322"/>
      <c r="W150" s="1322"/>
      <c r="X150" s="1322"/>
      <c r="Y150" s="1322"/>
      <c r="Z150" s="1322"/>
      <c r="AA150" s="1322"/>
      <c r="AB150" s="1322"/>
      <c r="AC150" s="1322"/>
      <c r="AD150" s="44" t="s">
        <v>17</v>
      </c>
      <c r="AE150" s="1114">
        <f>$AE$8</f>
        <v>0.96499999999999997</v>
      </c>
      <c r="AF150" s="1115"/>
      <c r="AG150" s="1318"/>
      <c r="AH150" s="1319"/>
      <c r="AI150" s="1320"/>
      <c r="AJ150" s="1221"/>
      <c r="AK150" s="1222"/>
      <c r="AL150" s="1223"/>
      <c r="AM150" s="24"/>
      <c r="AN150" s="25"/>
      <c r="AO150" s="25"/>
      <c r="AP150" s="25"/>
      <c r="AQ150" s="25"/>
      <c r="AR150" s="26" t="s">
        <v>17</v>
      </c>
      <c r="AS150" s="1170">
        <f>AS146</f>
        <v>0.95</v>
      </c>
      <c r="AT150" s="1171"/>
      <c r="AU150" s="101">
        <f>ROUND(ROUND(ROUND(H150*AE150,0)*AK$151,0)*AS150,0)</f>
        <v>518</v>
      </c>
      <c r="AV150" s="31"/>
    </row>
    <row r="151" spans="1:48" ht="17.100000000000001" customHeight="1" x14ac:dyDescent="0.15">
      <c r="A151" s="32">
        <v>43</v>
      </c>
      <c r="B151" s="33" t="s">
        <v>1342</v>
      </c>
      <c r="C151" s="34" t="s">
        <v>8138</v>
      </c>
      <c r="D151" s="471"/>
      <c r="E151" s="424"/>
      <c r="F151" s="36"/>
      <c r="G151" s="29"/>
      <c r="H151" s="1085" t="s">
        <v>4840</v>
      </c>
      <c r="I151" s="1086"/>
      <c r="J151" s="1086"/>
      <c r="K151" s="1087"/>
      <c r="L151" s="467"/>
      <c r="M151" s="468"/>
      <c r="N151" s="468"/>
      <c r="O151" s="468"/>
      <c r="P151" s="468"/>
      <c r="Q151" s="468"/>
      <c r="R151" s="468"/>
      <c r="S151" s="468"/>
      <c r="T151" s="468"/>
      <c r="U151" s="468"/>
      <c r="V151" s="468"/>
      <c r="W151" s="468"/>
      <c r="X151" s="468"/>
      <c r="Y151" s="468"/>
      <c r="Z151" s="468"/>
      <c r="AA151" s="468"/>
      <c r="AB151" s="468"/>
      <c r="AC151" s="468"/>
      <c r="AD151" s="106"/>
      <c r="AE151" s="106"/>
      <c r="AF151" s="373"/>
      <c r="AG151" s="166"/>
      <c r="AH151" s="167"/>
      <c r="AI151" s="167"/>
      <c r="AJ151" s="168" t="s">
        <v>17</v>
      </c>
      <c r="AK151" s="1158">
        <v>0.5</v>
      </c>
      <c r="AL151" s="1159"/>
      <c r="AM151" s="20"/>
      <c r="AN151" s="4"/>
      <c r="AO151" s="4"/>
      <c r="AP151" s="4"/>
      <c r="AQ151" s="4"/>
      <c r="AR151" s="4"/>
      <c r="AS151" s="4"/>
      <c r="AT151" s="21"/>
      <c r="AU151" s="35">
        <f>ROUND(H154*AK$151,0)</f>
        <v>480</v>
      </c>
      <c r="AV151" s="31"/>
    </row>
    <row r="152" spans="1:48" ht="17.100000000000001" customHeight="1" x14ac:dyDescent="0.15">
      <c r="A152" s="32">
        <v>43</v>
      </c>
      <c r="B152" s="33" t="s">
        <v>1355</v>
      </c>
      <c r="C152" s="34" t="s">
        <v>8139</v>
      </c>
      <c r="D152" s="471"/>
      <c r="E152" s="424"/>
      <c r="F152" s="36"/>
      <c r="G152" s="29"/>
      <c r="H152" s="1088"/>
      <c r="I152" s="1089"/>
      <c r="J152" s="1089"/>
      <c r="K152" s="1090"/>
      <c r="L152" s="1321" t="s">
        <v>4829</v>
      </c>
      <c r="M152" s="1322"/>
      <c r="N152" s="1322"/>
      <c r="O152" s="1322"/>
      <c r="P152" s="1322"/>
      <c r="Q152" s="1322"/>
      <c r="R152" s="1322"/>
      <c r="S152" s="1322"/>
      <c r="T152" s="1322"/>
      <c r="U152" s="1322"/>
      <c r="V152" s="1322"/>
      <c r="W152" s="1322"/>
      <c r="X152" s="1322"/>
      <c r="Y152" s="1322"/>
      <c r="Z152" s="1322"/>
      <c r="AA152" s="1322"/>
      <c r="AB152" s="1322"/>
      <c r="AC152" s="1322"/>
      <c r="AD152" s="44" t="s">
        <v>17</v>
      </c>
      <c r="AE152" s="1114">
        <f>$AE$8</f>
        <v>0.96499999999999997</v>
      </c>
      <c r="AF152" s="1115"/>
      <c r="AG152" s="418"/>
      <c r="AH152" s="419"/>
      <c r="AI152" s="419"/>
      <c r="AJ152" s="463"/>
      <c r="AK152" s="70"/>
      <c r="AL152" s="464"/>
      <c r="AM152" s="20"/>
      <c r="AN152" s="4"/>
      <c r="AO152" s="4"/>
      <c r="AP152" s="4"/>
      <c r="AQ152" s="4"/>
      <c r="AR152" s="4"/>
      <c r="AS152" s="4"/>
      <c r="AT152" s="21"/>
      <c r="AU152" s="101">
        <f>ROUND(ROUND(H154*AE152,0)*AK$151,0)</f>
        <v>463</v>
      </c>
      <c r="AV152" s="31"/>
    </row>
    <row r="153" spans="1:48" ht="17.100000000000001" customHeight="1" x14ac:dyDescent="0.15">
      <c r="A153" s="32">
        <v>43</v>
      </c>
      <c r="B153" s="33" t="s">
        <v>1396</v>
      </c>
      <c r="C153" s="34" t="s">
        <v>8140</v>
      </c>
      <c r="D153" s="471"/>
      <c r="E153" s="424"/>
      <c r="F153" s="36"/>
      <c r="G153" s="29"/>
      <c r="H153" s="1088"/>
      <c r="I153" s="1089"/>
      <c r="J153" s="1089"/>
      <c r="K153" s="1090"/>
      <c r="L153" s="467"/>
      <c r="M153" s="468"/>
      <c r="N153" s="468"/>
      <c r="O153" s="468"/>
      <c r="P153" s="468"/>
      <c r="Q153" s="468"/>
      <c r="R153" s="468"/>
      <c r="S153" s="468"/>
      <c r="T153" s="468"/>
      <c r="U153" s="468"/>
      <c r="V153" s="468"/>
      <c r="W153" s="468"/>
      <c r="X153" s="468"/>
      <c r="Y153" s="468"/>
      <c r="Z153" s="468"/>
      <c r="AA153" s="468"/>
      <c r="AB153" s="468"/>
      <c r="AC153" s="468"/>
      <c r="AD153" s="106"/>
      <c r="AE153" s="106"/>
      <c r="AF153" s="373"/>
      <c r="AG153" s="166"/>
      <c r="AH153" s="167"/>
      <c r="AI153" s="314"/>
      <c r="AL153" s="449"/>
      <c r="AM153" s="196" t="s">
        <v>4833</v>
      </c>
      <c r="AN153" s="197"/>
      <c r="AO153" s="197"/>
      <c r="AP153" s="197"/>
      <c r="AQ153" s="197"/>
      <c r="AR153" s="469"/>
      <c r="AS153" s="469"/>
      <c r="AT153" s="470"/>
      <c r="AU153" s="101">
        <f>ROUND(ROUND(H154*AK$151,0)*AS154,0)</f>
        <v>456</v>
      </c>
      <c r="AV153" s="31"/>
    </row>
    <row r="154" spans="1:48" ht="17.100000000000001" customHeight="1" x14ac:dyDescent="0.15">
      <c r="A154" s="32">
        <v>43</v>
      </c>
      <c r="B154" s="33" t="s">
        <v>1409</v>
      </c>
      <c r="C154" s="34" t="s">
        <v>8141</v>
      </c>
      <c r="D154" s="471"/>
      <c r="E154" s="424"/>
      <c r="F154" s="36"/>
      <c r="G154" s="29"/>
      <c r="H154" s="1280">
        <f>'15就労移行支援(基本)'!K23</f>
        <v>959</v>
      </c>
      <c r="I154" s="1108"/>
      <c r="J154" s="4" t="s">
        <v>21</v>
      </c>
      <c r="K154" s="21"/>
      <c r="L154" s="1321" t="s">
        <v>4829</v>
      </c>
      <c r="M154" s="1322"/>
      <c r="N154" s="1322"/>
      <c r="O154" s="1322"/>
      <c r="P154" s="1322"/>
      <c r="Q154" s="1322"/>
      <c r="R154" s="1322"/>
      <c r="S154" s="1322"/>
      <c r="T154" s="1322"/>
      <c r="U154" s="1322"/>
      <c r="V154" s="1322"/>
      <c r="W154" s="1322"/>
      <c r="X154" s="1322"/>
      <c r="Y154" s="1322"/>
      <c r="Z154" s="1322"/>
      <c r="AA154" s="1322"/>
      <c r="AB154" s="1322"/>
      <c r="AC154" s="1322"/>
      <c r="AD154" s="44" t="s">
        <v>17</v>
      </c>
      <c r="AE154" s="1114">
        <f>$AE$8</f>
        <v>0.96499999999999997</v>
      </c>
      <c r="AF154" s="1115"/>
      <c r="AG154" s="418"/>
      <c r="AH154" s="419"/>
      <c r="AI154" s="425"/>
      <c r="AL154" s="449"/>
      <c r="AM154" s="24"/>
      <c r="AN154" s="25"/>
      <c r="AO154" s="25"/>
      <c r="AP154" s="25"/>
      <c r="AQ154" s="25"/>
      <c r="AR154" s="26" t="s">
        <v>17</v>
      </c>
      <c r="AS154" s="1170">
        <f>AS150</f>
        <v>0.95</v>
      </c>
      <c r="AT154" s="1171"/>
      <c r="AU154" s="101">
        <f>ROUND(ROUND(ROUND(H154*AE154,0)*AK$151,0)*AS154,0)</f>
        <v>440</v>
      </c>
      <c r="AV154" s="31"/>
    </row>
    <row r="155" spans="1:48" ht="17.100000000000001" customHeight="1" x14ac:dyDescent="0.15">
      <c r="A155" s="32">
        <v>43</v>
      </c>
      <c r="B155" s="33" t="s">
        <v>1450</v>
      </c>
      <c r="C155" s="34" t="s">
        <v>8142</v>
      </c>
      <c r="D155" s="471"/>
      <c r="E155" s="424"/>
      <c r="F155" s="36"/>
      <c r="G155" s="29"/>
      <c r="H155" s="1085" t="s">
        <v>4853</v>
      </c>
      <c r="I155" s="1086"/>
      <c r="J155" s="1086"/>
      <c r="K155" s="1087"/>
      <c r="L155" s="467"/>
      <c r="M155" s="468"/>
      <c r="N155" s="468"/>
      <c r="O155" s="468"/>
      <c r="P155" s="468"/>
      <c r="Q155" s="468"/>
      <c r="R155" s="468"/>
      <c r="S155" s="468"/>
      <c r="T155" s="468"/>
      <c r="U155" s="468"/>
      <c r="V155" s="468"/>
      <c r="W155" s="468"/>
      <c r="X155" s="468"/>
      <c r="Y155" s="468"/>
      <c r="Z155" s="468"/>
      <c r="AA155" s="468"/>
      <c r="AB155" s="468"/>
      <c r="AC155" s="468"/>
      <c r="AD155" s="106"/>
      <c r="AE155" s="106"/>
      <c r="AF155" s="373"/>
      <c r="AG155" s="166"/>
      <c r="AH155" s="167"/>
      <c r="AI155" s="167"/>
      <c r="AJ155" s="463"/>
      <c r="AK155" s="70"/>
      <c r="AL155" s="464"/>
      <c r="AM155" s="20"/>
      <c r="AN155" s="4"/>
      <c r="AO155" s="4"/>
      <c r="AP155" s="4"/>
      <c r="AQ155" s="4"/>
      <c r="AR155" s="4"/>
      <c r="AS155" s="4"/>
      <c r="AT155" s="21"/>
      <c r="AU155" s="35">
        <f>ROUND(H158*AK$151,0)</f>
        <v>410</v>
      </c>
      <c r="AV155" s="31"/>
    </row>
    <row r="156" spans="1:48" ht="17.100000000000001" customHeight="1" x14ac:dyDescent="0.15">
      <c r="A156" s="32">
        <v>43</v>
      </c>
      <c r="B156" s="33" t="s">
        <v>8143</v>
      </c>
      <c r="C156" s="34" t="s">
        <v>8144</v>
      </c>
      <c r="D156" s="471"/>
      <c r="E156" s="424"/>
      <c r="F156" s="29"/>
      <c r="G156" s="29"/>
      <c r="H156" s="1088"/>
      <c r="I156" s="1089"/>
      <c r="J156" s="1089"/>
      <c r="K156" s="1090"/>
      <c r="L156" s="1321" t="s">
        <v>4829</v>
      </c>
      <c r="M156" s="1322"/>
      <c r="N156" s="1322"/>
      <c r="O156" s="1322"/>
      <c r="P156" s="1322"/>
      <c r="Q156" s="1322"/>
      <c r="R156" s="1322"/>
      <c r="S156" s="1322"/>
      <c r="T156" s="1322"/>
      <c r="U156" s="1322"/>
      <c r="V156" s="1322"/>
      <c r="W156" s="1322"/>
      <c r="X156" s="1322"/>
      <c r="Y156" s="1322"/>
      <c r="Z156" s="1322"/>
      <c r="AA156" s="1322"/>
      <c r="AB156" s="1322"/>
      <c r="AC156" s="1322"/>
      <c r="AD156" s="44" t="s">
        <v>17</v>
      </c>
      <c r="AE156" s="1114">
        <f>$AE$8</f>
        <v>0.96499999999999997</v>
      </c>
      <c r="AF156" s="1115"/>
      <c r="AG156" s="418"/>
      <c r="AH156" s="419"/>
      <c r="AI156" s="419"/>
      <c r="AJ156" s="463"/>
      <c r="AK156" s="70"/>
      <c r="AL156" s="464"/>
      <c r="AM156" s="20"/>
      <c r="AN156" s="4"/>
      <c r="AO156" s="4"/>
      <c r="AP156" s="4"/>
      <c r="AQ156" s="4"/>
      <c r="AR156" s="4"/>
      <c r="AS156" s="4"/>
      <c r="AT156" s="21"/>
      <c r="AU156" s="101">
        <f>ROUND(ROUND(H158*AE156,0)*AK$151,0)</f>
        <v>396</v>
      </c>
      <c r="AV156" s="31"/>
    </row>
    <row r="157" spans="1:48" ht="17.100000000000001" customHeight="1" x14ac:dyDescent="0.15">
      <c r="A157" s="32">
        <v>43</v>
      </c>
      <c r="B157" s="33" t="s">
        <v>8145</v>
      </c>
      <c r="C157" s="34" t="s">
        <v>8146</v>
      </c>
      <c r="D157" s="471"/>
      <c r="E157" s="424"/>
      <c r="F157" s="29"/>
      <c r="G157" s="29"/>
      <c r="H157" s="1088"/>
      <c r="I157" s="1089"/>
      <c r="J157" s="1089"/>
      <c r="K157" s="1090"/>
      <c r="L157" s="467"/>
      <c r="M157" s="468"/>
      <c r="N157" s="468"/>
      <c r="O157" s="468"/>
      <c r="P157" s="468"/>
      <c r="Q157" s="468"/>
      <c r="R157" s="468"/>
      <c r="S157" s="468"/>
      <c r="T157" s="468"/>
      <c r="U157" s="468"/>
      <c r="V157" s="468"/>
      <c r="W157" s="468"/>
      <c r="X157" s="468"/>
      <c r="Y157" s="468"/>
      <c r="Z157" s="468"/>
      <c r="AA157" s="468"/>
      <c r="AB157" s="468"/>
      <c r="AC157" s="468"/>
      <c r="AD157" s="106"/>
      <c r="AE157" s="106"/>
      <c r="AF157" s="373"/>
      <c r="AG157" s="166"/>
      <c r="AH157" s="167"/>
      <c r="AI157" s="314"/>
      <c r="AL157" s="449"/>
      <c r="AM157" s="196" t="s">
        <v>4833</v>
      </c>
      <c r="AN157" s="197"/>
      <c r="AO157" s="197"/>
      <c r="AP157" s="197"/>
      <c r="AQ157" s="197"/>
      <c r="AR157" s="469"/>
      <c r="AS157" s="469"/>
      <c r="AT157" s="470"/>
      <c r="AU157" s="101">
        <f>ROUND(ROUND(H158*AK$151,0)*AS158,0)</f>
        <v>390</v>
      </c>
      <c r="AV157" s="31"/>
    </row>
    <row r="158" spans="1:48" ht="17.100000000000001" customHeight="1" x14ac:dyDescent="0.15">
      <c r="A158" s="32">
        <v>43</v>
      </c>
      <c r="B158" s="33" t="s">
        <v>8147</v>
      </c>
      <c r="C158" s="34" t="s">
        <v>8148</v>
      </c>
      <c r="D158" s="471"/>
      <c r="E158" s="424"/>
      <c r="F158" s="29"/>
      <c r="G158" s="29"/>
      <c r="H158" s="1280">
        <f>'15就労移行支援(基本)'!K35</f>
        <v>820</v>
      </c>
      <c r="I158" s="1108"/>
      <c r="J158" s="4" t="s">
        <v>21</v>
      </c>
      <c r="K158" s="21"/>
      <c r="L158" s="1321" t="s">
        <v>4829</v>
      </c>
      <c r="M158" s="1322"/>
      <c r="N158" s="1322"/>
      <c r="O158" s="1322"/>
      <c r="P158" s="1322"/>
      <c r="Q158" s="1322"/>
      <c r="R158" s="1322"/>
      <c r="S158" s="1322"/>
      <c r="T158" s="1322"/>
      <c r="U158" s="1322"/>
      <c r="V158" s="1322"/>
      <c r="W158" s="1322"/>
      <c r="X158" s="1322"/>
      <c r="Y158" s="1322"/>
      <c r="Z158" s="1322"/>
      <c r="AA158" s="1322"/>
      <c r="AB158" s="1322"/>
      <c r="AC158" s="1322"/>
      <c r="AD158" s="44" t="s">
        <v>17</v>
      </c>
      <c r="AE158" s="1114">
        <f>$AE$8</f>
        <v>0.96499999999999997</v>
      </c>
      <c r="AF158" s="1115"/>
      <c r="AG158" s="418"/>
      <c r="AH158" s="419"/>
      <c r="AI158" s="425"/>
      <c r="AL158" s="449"/>
      <c r="AM158" s="24"/>
      <c r="AN158" s="25"/>
      <c r="AO158" s="25"/>
      <c r="AP158" s="25"/>
      <c r="AQ158" s="25"/>
      <c r="AR158" s="26" t="s">
        <v>17</v>
      </c>
      <c r="AS158" s="1170">
        <f>AS154</f>
        <v>0.95</v>
      </c>
      <c r="AT158" s="1171"/>
      <c r="AU158" s="101">
        <f>ROUND(ROUND(ROUND(H158*AE158,0)*AK$151,0)*AS158,0)</f>
        <v>376</v>
      </c>
      <c r="AV158" s="31"/>
    </row>
    <row r="159" spans="1:48" ht="17.100000000000001" customHeight="1" x14ac:dyDescent="0.15">
      <c r="A159" s="32">
        <v>43</v>
      </c>
      <c r="B159" s="33" t="s">
        <v>8149</v>
      </c>
      <c r="C159" s="34" t="s">
        <v>8150</v>
      </c>
      <c r="D159" s="471"/>
      <c r="E159" s="424"/>
      <c r="F159" s="29"/>
      <c r="G159" s="29"/>
      <c r="H159" s="1085" t="s">
        <v>4866</v>
      </c>
      <c r="I159" s="1086"/>
      <c r="J159" s="1086"/>
      <c r="K159" s="1087"/>
      <c r="L159" s="467"/>
      <c r="M159" s="468"/>
      <c r="N159" s="468"/>
      <c r="O159" s="468"/>
      <c r="P159" s="468"/>
      <c r="Q159" s="468"/>
      <c r="R159" s="468"/>
      <c r="S159" s="468"/>
      <c r="T159" s="468"/>
      <c r="U159" s="468"/>
      <c r="V159" s="468"/>
      <c r="W159" s="468"/>
      <c r="X159" s="468"/>
      <c r="Y159" s="468"/>
      <c r="Z159" s="468"/>
      <c r="AA159" s="468"/>
      <c r="AB159" s="468"/>
      <c r="AC159" s="468"/>
      <c r="AD159" s="106"/>
      <c r="AE159" s="106"/>
      <c r="AF159" s="373"/>
      <c r="AG159" s="418"/>
      <c r="AH159" s="419"/>
      <c r="AI159" s="425"/>
      <c r="AL159" s="449"/>
      <c r="AM159" s="20"/>
      <c r="AN159" s="4"/>
      <c r="AO159" s="4"/>
      <c r="AP159" s="4"/>
      <c r="AQ159" s="4"/>
      <c r="AR159" s="4"/>
      <c r="AS159" s="4"/>
      <c r="AT159" s="21"/>
      <c r="AU159" s="35">
        <f>ROUND(H162*AK$151,0)</f>
        <v>345</v>
      </c>
      <c r="AV159" s="31"/>
    </row>
    <row r="160" spans="1:48" ht="17.100000000000001" customHeight="1" x14ac:dyDescent="0.15">
      <c r="A160" s="32">
        <v>43</v>
      </c>
      <c r="B160" s="33" t="s">
        <v>8151</v>
      </c>
      <c r="C160" s="34" t="s">
        <v>8152</v>
      </c>
      <c r="D160" s="471"/>
      <c r="E160" s="424"/>
      <c r="F160" s="29"/>
      <c r="G160" s="29"/>
      <c r="H160" s="1088"/>
      <c r="I160" s="1089"/>
      <c r="J160" s="1089"/>
      <c r="K160" s="1090"/>
      <c r="L160" s="1321" t="s">
        <v>4829</v>
      </c>
      <c r="M160" s="1322"/>
      <c r="N160" s="1322"/>
      <c r="O160" s="1322"/>
      <c r="P160" s="1322"/>
      <c r="Q160" s="1322"/>
      <c r="R160" s="1322"/>
      <c r="S160" s="1322"/>
      <c r="T160" s="1322"/>
      <c r="U160" s="1322"/>
      <c r="V160" s="1322"/>
      <c r="W160" s="1322"/>
      <c r="X160" s="1322"/>
      <c r="Y160" s="1322"/>
      <c r="Z160" s="1322"/>
      <c r="AA160" s="1322"/>
      <c r="AB160" s="1322"/>
      <c r="AC160" s="1322"/>
      <c r="AD160" s="44" t="s">
        <v>17</v>
      </c>
      <c r="AE160" s="1114">
        <f>$AE$8</f>
        <v>0.96499999999999997</v>
      </c>
      <c r="AF160" s="1115"/>
      <c r="AG160" s="418"/>
      <c r="AH160" s="419"/>
      <c r="AI160" s="425"/>
      <c r="AL160" s="449"/>
      <c r="AM160" s="20"/>
      <c r="AN160" s="4"/>
      <c r="AO160" s="4"/>
      <c r="AP160" s="4"/>
      <c r="AQ160" s="4"/>
      <c r="AR160" s="4"/>
      <c r="AS160" s="4"/>
      <c r="AT160" s="21"/>
      <c r="AU160" s="101">
        <f>ROUND(ROUND(H162*AE160,0)*AK$151,0)</f>
        <v>333</v>
      </c>
      <c r="AV160" s="31"/>
    </row>
    <row r="161" spans="1:48" ht="17.100000000000001" customHeight="1" x14ac:dyDescent="0.15">
      <c r="A161" s="32">
        <v>43</v>
      </c>
      <c r="B161" s="33" t="s">
        <v>8153</v>
      </c>
      <c r="C161" s="34" t="s">
        <v>8154</v>
      </c>
      <c r="D161" s="471"/>
      <c r="E161" s="424"/>
      <c r="F161" s="29"/>
      <c r="G161" s="29"/>
      <c r="H161" s="1088"/>
      <c r="I161" s="1089"/>
      <c r="J161" s="1089"/>
      <c r="K161" s="1090"/>
      <c r="L161" s="467"/>
      <c r="M161" s="468"/>
      <c r="N161" s="468"/>
      <c r="O161" s="468"/>
      <c r="P161" s="468"/>
      <c r="Q161" s="468"/>
      <c r="R161" s="468"/>
      <c r="S161" s="468"/>
      <c r="T161" s="468"/>
      <c r="U161" s="468"/>
      <c r="V161" s="468"/>
      <c r="W161" s="468"/>
      <c r="X161" s="468"/>
      <c r="Y161" s="468"/>
      <c r="Z161" s="468"/>
      <c r="AA161" s="468"/>
      <c r="AB161" s="468"/>
      <c r="AC161" s="468"/>
      <c r="AD161" s="106"/>
      <c r="AE161" s="106"/>
      <c r="AF161" s="373"/>
      <c r="AG161" s="166"/>
      <c r="AH161" s="167"/>
      <c r="AI161" s="314"/>
      <c r="AL161" s="449"/>
      <c r="AM161" s="196" t="s">
        <v>4833</v>
      </c>
      <c r="AN161" s="197"/>
      <c r="AO161" s="197"/>
      <c r="AP161" s="197"/>
      <c r="AQ161" s="197"/>
      <c r="AR161" s="469"/>
      <c r="AS161" s="469"/>
      <c r="AT161" s="470"/>
      <c r="AU161" s="101">
        <f>ROUND(ROUND(H162*AK$151,0)*AS162,0)</f>
        <v>328</v>
      </c>
      <c r="AV161" s="31"/>
    </row>
    <row r="162" spans="1:48" ht="17.100000000000001" customHeight="1" x14ac:dyDescent="0.15">
      <c r="A162" s="32">
        <v>43</v>
      </c>
      <c r="B162" s="33" t="s">
        <v>8155</v>
      </c>
      <c r="C162" s="34" t="s">
        <v>8156</v>
      </c>
      <c r="D162" s="471"/>
      <c r="E162" s="424"/>
      <c r="F162" s="29"/>
      <c r="G162" s="29"/>
      <c r="H162" s="1280">
        <f>'15就労移行支援(基本)'!K47</f>
        <v>690</v>
      </c>
      <c r="I162" s="1108"/>
      <c r="J162" s="4" t="s">
        <v>21</v>
      </c>
      <c r="K162" s="21"/>
      <c r="L162" s="1321" t="s">
        <v>4829</v>
      </c>
      <c r="M162" s="1322"/>
      <c r="N162" s="1322"/>
      <c r="O162" s="1322"/>
      <c r="P162" s="1322"/>
      <c r="Q162" s="1322"/>
      <c r="R162" s="1322"/>
      <c r="S162" s="1322"/>
      <c r="T162" s="1322"/>
      <c r="U162" s="1322"/>
      <c r="V162" s="1322"/>
      <c r="W162" s="1322"/>
      <c r="X162" s="1322"/>
      <c r="Y162" s="1322"/>
      <c r="Z162" s="1322"/>
      <c r="AA162" s="1322"/>
      <c r="AB162" s="1322"/>
      <c r="AC162" s="1322"/>
      <c r="AD162" s="44" t="s">
        <v>17</v>
      </c>
      <c r="AE162" s="1114">
        <f>$AE$8</f>
        <v>0.96499999999999997</v>
      </c>
      <c r="AF162" s="1115"/>
      <c r="AG162" s="418"/>
      <c r="AH162" s="419"/>
      <c r="AI162" s="425"/>
      <c r="AL162" s="449"/>
      <c r="AM162" s="24"/>
      <c r="AN162" s="25"/>
      <c r="AO162" s="25"/>
      <c r="AP162" s="25"/>
      <c r="AQ162" s="25"/>
      <c r="AR162" s="26" t="s">
        <v>17</v>
      </c>
      <c r="AS162" s="1170">
        <f>AS158</f>
        <v>0.95</v>
      </c>
      <c r="AT162" s="1171"/>
      <c r="AU162" s="101">
        <f>ROUND(ROUND(ROUND(H162*AE162,0)*AK$151,0)*AS162,0)</f>
        <v>316</v>
      </c>
      <c r="AV162" s="31"/>
    </row>
    <row r="163" spans="1:48" ht="17.100000000000001" customHeight="1" x14ac:dyDescent="0.15">
      <c r="A163" s="32">
        <v>43</v>
      </c>
      <c r="B163" s="33" t="s">
        <v>8157</v>
      </c>
      <c r="C163" s="34" t="s">
        <v>8158</v>
      </c>
      <c r="D163" s="471"/>
      <c r="E163" s="424"/>
      <c r="F163" s="29"/>
      <c r="G163" s="29"/>
      <c r="H163" s="1085" t="s">
        <v>4879</v>
      </c>
      <c r="I163" s="1086"/>
      <c r="J163" s="1086"/>
      <c r="K163" s="1087"/>
      <c r="L163" s="467"/>
      <c r="M163" s="468"/>
      <c r="N163" s="468"/>
      <c r="O163" s="468"/>
      <c r="P163" s="468"/>
      <c r="Q163" s="468"/>
      <c r="R163" s="468"/>
      <c r="S163" s="468"/>
      <c r="T163" s="468"/>
      <c r="U163" s="468"/>
      <c r="V163" s="468"/>
      <c r="W163" s="468"/>
      <c r="X163" s="468"/>
      <c r="Y163" s="468"/>
      <c r="Z163" s="468"/>
      <c r="AA163" s="468"/>
      <c r="AB163" s="468"/>
      <c r="AC163" s="468"/>
      <c r="AD163" s="106"/>
      <c r="AE163" s="106"/>
      <c r="AF163" s="373"/>
      <c r="AG163" s="166"/>
      <c r="AH163" s="167"/>
      <c r="AI163" s="167"/>
      <c r="AJ163" s="463"/>
      <c r="AK163" s="70"/>
      <c r="AL163" s="464"/>
      <c r="AM163" s="20"/>
      <c r="AN163" s="4"/>
      <c r="AO163" s="4"/>
      <c r="AP163" s="4"/>
      <c r="AQ163" s="4"/>
      <c r="AR163" s="4"/>
      <c r="AS163" s="4"/>
      <c r="AT163" s="21"/>
      <c r="AU163" s="35">
        <f>ROUND(H166*AK$151,0)</f>
        <v>279</v>
      </c>
      <c r="AV163" s="31"/>
    </row>
    <row r="164" spans="1:48" ht="17.100000000000001" customHeight="1" x14ac:dyDescent="0.15">
      <c r="A164" s="32">
        <v>43</v>
      </c>
      <c r="B164" s="33" t="s">
        <v>8159</v>
      </c>
      <c r="C164" s="34" t="s">
        <v>8160</v>
      </c>
      <c r="D164" s="471"/>
      <c r="E164" s="424"/>
      <c r="F164" s="29"/>
      <c r="G164" s="29"/>
      <c r="H164" s="1088"/>
      <c r="I164" s="1089"/>
      <c r="J164" s="1089"/>
      <c r="K164" s="1090"/>
      <c r="L164" s="1321" t="s">
        <v>4829</v>
      </c>
      <c r="M164" s="1322"/>
      <c r="N164" s="1322"/>
      <c r="O164" s="1322"/>
      <c r="P164" s="1322"/>
      <c r="Q164" s="1322"/>
      <c r="R164" s="1322"/>
      <c r="S164" s="1322"/>
      <c r="T164" s="1322"/>
      <c r="U164" s="1322"/>
      <c r="V164" s="1322"/>
      <c r="W164" s="1322"/>
      <c r="X164" s="1322"/>
      <c r="Y164" s="1322"/>
      <c r="Z164" s="1322"/>
      <c r="AA164" s="1322"/>
      <c r="AB164" s="1322"/>
      <c r="AC164" s="1322"/>
      <c r="AD164" s="44" t="s">
        <v>17</v>
      </c>
      <c r="AE164" s="1114">
        <f>$AE$8</f>
        <v>0.96499999999999997</v>
      </c>
      <c r="AF164" s="1115"/>
      <c r="AG164" s="418"/>
      <c r="AH164" s="419"/>
      <c r="AI164" s="419"/>
      <c r="AJ164" s="463"/>
      <c r="AK164" s="70"/>
      <c r="AL164" s="464"/>
      <c r="AM164" s="20"/>
      <c r="AN164" s="4"/>
      <c r="AO164" s="4"/>
      <c r="AP164" s="4"/>
      <c r="AQ164" s="4"/>
      <c r="AR164" s="4"/>
      <c r="AS164" s="4"/>
      <c r="AT164" s="21"/>
      <c r="AU164" s="101">
        <f>ROUND(ROUND(H166*AE164,0)*AK$151,0)</f>
        <v>269</v>
      </c>
      <c r="AV164" s="31"/>
    </row>
    <row r="165" spans="1:48" ht="17.100000000000001" customHeight="1" x14ac:dyDescent="0.15">
      <c r="A165" s="32">
        <v>43</v>
      </c>
      <c r="B165" s="33" t="s">
        <v>8161</v>
      </c>
      <c r="C165" s="34" t="s">
        <v>8162</v>
      </c>
      <c r="D165" s="471"/>
      <c r="E165" s="424"/>
      <c r="F165" s="29"/>
      <c r="G165" s="29"/>
      <c r="H165" s="1088"/>
      <c r="I165" s="1089"/>
      <c r="J165" s="1089"/>
      <c r="K165" s="1090"/>
      <c r="L165" s="467"/>
      <c r="M165" s="468"/>
      <c r="N165" s="468"/>
      <c r="O165" s="468"/>
      <c r="P165" s="468"/>
      <c r="Q165" s="468"/>
      <c r="R165" s="468"/>
      <c r="S165" s="468"/>
      <c r="T165" s="468"/>
      <c r="U165" s="468"/>
      <c r="V165" s="468"/>
      <c r="W165" s="468"/>
      <c r="X165" s="468"/>
      <c r="Y165" s="468"/>
      <c r="Z165" s="468"/>
      <c r="AA165" s="468"/>
      <c r="AB165" s="468"/>
      <c r="AC165" s="468"/>
      <c r="AD165" s="106"/>
      <c r="AE165" s="106"/>
      <c r="AF165" s="373"/>
      <c r="AG165" s="166"/>
      <c r="AH165" s="167"/>
      <c r="AI165" s="314"/>
      <c r="AL165" s="449"/>
      <c r="AM165" s="196" t="s">
        <v>4833</v>
      </c>
      <c r="AN165" s="197"/>
      <c r="AO165" s="197"/>
      <c r="AP165" s="197"/>
      <c r="AQ165" s="197"/>
      <c r="AR165" s="469"/>
      <c r="AS165" s="469"/>
      <c r="AT165" s="470"/>
      <c r="AU165" s="101">
        <f>ROUND(ROUND(H166*AK$151,0)*AS166,0)</f>
        <v>265</v>
      </c>
      <c r="AV165" s="31"/>
    </row>
    <row r="166" spans="1:48" ht="17.100000000000001" customHeight="1" x14ac:dyDescent="0.15">
      <c r="A166" s="32">
        <v>43</v>
      </c>
      <c r="B166" s="33" t="s">
        <v>8163</v>
      </c>
      <c r="C166" s="34" t="s">
        <v>8164</v>
      </c>
      <c r="D166" s="471"/>
      <c r="E166" s="424"/>
      <c r="F166" s="29"/>
      <c r="G166" s="29"/>
      <c r="H166" s="1280">
        <f>'15就労移行支援(基本)'!K59</f>
        <v>557</v>
      </c>
      <c r="I166" s="1108"/>
      <c r="J166" s="4" t="s">
        <v>21</v>
      </c>
      <c r="K166" s="21"/>
      <c r="L166" s="1321" t="s">
        <v>4829</v>
      </c>
      <c r="M166" s="1322"/>
      <c r="N166" s="1322"/>
      <c r="O166" s="1322"/>
      <c r="P166" s="1322"/>
      <c r="Q166" s="1322"/>
      <c r="R166" s="1322"/>
      <c r="S166" s="1322"/>
      <c r="T166" s="1322"/>
      <c r="U166" s="1322"/>
      <c r="V166" s="1322"/>
      <c r="W166" s="1322"/>
      <c r="X166" s="1322"/>
      <c r="Y166" s="1322"/>
      <c r="Z166" s="1322"/>
      <c r="AA166" s="1322"/>
      <c r="AB166" s="1322"/>
      <c r="AC166" s="1322"/>
      <c r="AD166" s="44" t="s">
        <v>17</v>
      </c>
      <c r="AE166" s="1114">
        <f>$AE$8</f>
        <v>0.96499999999999997</v>
      </c>
      <c r="AF166" s="1115"/>
      <c r="AG166" s="418"/>
      <c r="AH166" s="419"/>
      <c r="AI166" s="425"/>
      <c r="AL166" s="449"/>
      <c r="AM166" s="24"/>
      <c r="AN166" s="25"/>
      <c r="AO166" s="25"/>
      <c r="AP166" s="25"/>
      <c r="AQ166" s="25"/>
      <c r="AR166" s="26" t="s">
        <v>17</v>
      </c>
      <c r="AS166" s="1170">
        <f>AS162</f>
        <v>0.95</v>
      </c>
      <c r="AT166" s="1171"/>
      <c r="AU166" s="101">
        <f>ROUND(ROUND(ROUND(H166*AE166,0)*AK$151,0)*AS166,0)</f>
        <v>256</v>
      </c>
      <c r="AV166" s="31"/>
    </row>
    <row r="167" spans="1:48" ht="17.100000000000001" customHeight="1" x14ac:dyDescent="0.15">
      <c r="A167" s="32">
        <v>43</v>
      </c>
      <c r="B167" s="33" t="s">
        <v>8165</v>
      </c>
      <c r="C167" s="34" t="s">
        <v>8166</v>
      </c>
      <c r="D167" s="471"/>
      <c r="E167" s="424"/>
      <c r="F167" s="29"/>
      <c r="G167" s="29"/>
      <c r="H167" s="1085" t="s">
        <v>4892</v>
      </c>
      <c r="I167" s="1086"/>
      <c r="J167" s="1086"/>
      <c r="K167" s="1087"/>
      <c r="L167" s="467"/>
      <c r="M167" s="468"/>
      <c r="N167" s="468"/>
      <c r="O167" s="468"/>
      <c r="P167" s="468"/>
      <c r="Q167" s="468"/>
      <c r="R167" s="468"/>
      <c r="S167" s="468"/>
      <c r="T167" s="468"/>
      <c r="U167" s="468"/>
      <c r="V167" s="468"/>
      <c r="W167" s="468"/>
      <c r="X167" s="468"/>
      <c r="Y167" s="468"/>
      <c r="Z167" s="468"/>
      <c r="AA167" s="468"/>
      <c r="AB167" s="468"/>
      <c r="AC167" s="468"/>
      <c r="AD167" s="106"/>
      <c r="AE167" s="106"/>
      <c r="AF167" s="373"/>
      <c r="AG167" s="166"/>
      <c r="AH167" s="167"/>
      <c r="AI167" s="167"/>
      <c r="AJ167" s="463"/>
      <c r="AK167" s="70"/>
      <c r="AL167" s="464"/>
      <c r="AM167" s="20"/>
      <c r="AN167" s="4"/>
      <c r="AO167" s="4"/>
      <c r="AP167" s="4"/>
      <c r="AQ167" s="4"/>
      <c r="AR167" s="4"/>
      <c r="AS167" s="4"/>
      <c r="AT167" s="21"/>
      <c r="AU167" s="35">
        <f>ROUND(H170*AK$151,0)</f>
        <v>254</v>
      </c>
      <c r="AV167" s="31"/>
    </row>
    <row r="168" spans="1:48" ht="17.100000000000001" customHeight="1" x14ac:dyDescent="0.15">
      <c r="A168" s="32">
        <v>43</v>
      </c>
      <c r="B168" s="33" t="s">
        <v>8167</v>
      </c>
      <c r="C168" s="34" t="s">
        <v>8168</v>
      </c>
      <c r="D168" s="471"/>
      <c r="E168" s="424"/>
      <c r="F168" s="29"/>
      <c r="G168" s="29"/>
      <c r="H168" s="1088"/>
      <c r="I168" s="1089"/>
      <c r="J168" s="1089"/>
      <c r="K168" s="1090"/>
      <c r="L168" s="1321" t="s">
        <v>4829</v>
      </c>
      <c r="M168" s="1322"/>
      <c r="N168" s="1322"/>
      <c r="O168" s="1322"/>
      <c r="P168" s="1322"/>
      <c r="Q168" s="1322"/>
      <c r="R168" s="1322"/>
      <c r="S168" s="1322"/>
      <c r="T168" s="1322"/>
      <c r="U168" s="1322"/>
      <c r="V168" s="1322"/>
      <c r="W168" s="1322"/>
      <c r="X168" s="1322"/>
      <c r="Y168" s="1322"/>
      <c r="Z168" s="1322"/>
      <c r="AA168" s="1322"/>
      <c r="AB168" s="1322"/>
      <c r="AC168" s="1322"/>
      <c r="AD168" s="44" t="s">
        <v>17</v>
      </c>
      <c r="AE168" s="1114">
        <f>$AE$8</f>
        <v>0.96499999999999997</v>
      </c>
      <c r="AF168" s="1115"/>
      <c r="AG168" s="418"/>
      <c r="AH168" s="419"/>
      <c r="AI168" s="419"/>
      <c r="AJ168" s="463"/>
      <c r="AK168" s="70"/>
      <c r="AL168" s="464"/>
      <c r="AM168" s="20"/>
      <c r="AN168" s="4"/>
      <c r="AO168" s="4"/>
      <c r="AP168" s="4"/>
      <c r="AQ168" s="4"/>
      <c r="AR168" s="4"/>
      <c r="AS168" s="4"/>
      <c r="AT168" s="21"/>
      <c r="AU168" s="101">
        <f>ROUND(ROUND(H170*AE168,0)*AK$151,0)</f>
        <v>245</v>
      </c>
      <c r="AV168" s="31"/>
    </row>
    <row r="169" spans="1:48" ht="17.100000000000001" customHeight="1" x14ac:dyDescent="0.15">
      <c r="A169" s="32">
        <v>43</v>
      </c>
      <c r="B169" s="33" t="s">
        <v>8169</v>
      </c>
      <c r="C169" s="34" t="s">
        <v>8170</v>
      </c>
      <c r="D169" s="471"/>
      <c r="E169" s="424"/>
      <c r="F169" s="29"/>
      <c r="G169" s="29"/>
      <c r="H169" s="1088"/>
      <c r="I169" s="1089"/>
      <c r="J169" s="1089"/>
      <c r="K169" s="1090"/>
      <c r="L169" s="467"/>
      <c r="M169" s="468"/>
      <c r="N169" s="468"/>
      <c r="O169" s="468"/>
      <c r="P169" s="468"/>
      <c r="Q169" s="468"/>
      <c r="R169" s="468"/>
      <c r="S169" s="468"/>
      <c r="T169" s="468"/>
      <c r="U169" s="468"/>
      <c r="V169" s="468"/>
      <c r="W169" s="468"/>
      <c r="X169" s="468"/>
      <c r="Y169" s="468"/>
      <c r="Z169" s="468"/>
      <c r="AA169" s="468"/>
      <c r="AB169" s="468"/>
      <c r="AC169" s="468"/>
      <c r="AD169" s="106"/>
      <c r="AE169" s="106"/>
      <c r="AF169" s="373"/>
      <c r="AG169" s="166"/>
      <c r="AH169" s="167"/>
      <c r="AI169" s="314"/>
      <c r="AL169" s="449"/>
      <c r="AM169" s="196" t="s">
        <v>4833</v>
      </c>
      <c r="AN169" s="197"/>
      <c r="AO169" s="197"/>
      <c r="AP169" s="197"/>
      <c r="AQ169" s="197"/>
      <c r="AR169" s="469"/>
      <c r="AS169" s="469"/>
      <c r="AT169" s="470"/>
      <c r="AU169" s="101">
        <f>ROUND(ROUND(H170*AK$151,0)*AS170,0)</f>
        <v>241</v>
      </c>
      <c r="AV169" s="31"/>
    </row>
    <row r="170" spans="1:48" ht="17.100000000000001" customHeight="1" x14ac:dyDescent="0.15">
      <c r="A170" s="32">
        <v>43</v>
      </c>
      <c r="B170" s="33" t="s">
        <v>8171</v>
      </c>
      <c r="C170" s="34" t="s">
        <v>8172</v>
      </c>
      <c r="D170" s="471"/>
      <c r="E170" s="424"/>
      <c r="F170" s="29"/>
      <c r="G170" s="29"/>
      <c r="H170" s="1280">
        <f>'15就労移行支援(基本)'!K71</f>
        <v>507</v>
      </c>
      <c r="I170" s="1108"/>
      <c r="J170" s="4" t="s">
        <v>21</v>
      </c>
      <c r="K170" s="21"/>
      <c r="L170" s="1321" t="s">
        <v>4829</v>
      </c>
      <c r="M170" s="1322"/>
      <c r="N170" s="1322"/>
      <c r="O170" s="1322"/>
      <c r="P170" s="1322"/>
      <c r="Q170" s="1322"/>
      <c r="R170" s="1322"/>
      <c r="S170" s="1322"/>
      <c r="T170" s="1322"/>
      <c r="U170" s="1322"/>
      <c r="V170" s="1322"/>
      <c r="W170" s="1322"/>
      <c r="X170" s="1322"/>
      <c r="Y170" s="1322"/>
      <c r="Z170" s="1322"/>
      <c r="AA170" s="1322"/>
      <c r="AB170" s="1322"/>
      <c r="AC170" s="1322"/>
      <c r="AD170" s="44" t="s">
        <v>17</v>
      </c>
      <c r="AE170" s="1114">
        <f>$AE$8</f>
        <v>0.96499999999999997</v>
      </c>
      <c r="AF170" s="1115"/>
      <c r="AG170" s="418"/>
      <c r="AH170" s="419"/>
      <c r="AI170" s="425"/>
      <c r="AL170" s="449"/>
      <c r="AM170" s="24"/>
      <c r="AN170" s="25"/>
      <c r="AO170" s="25"/>
      <c r="AP170" s="25"/>
      <c r="AQ170" s="25"/>
      <c r="AR170" s="26" t="s">
        <v>17</v>
      </c>
      <c r="AS170" s="1170">
        <f>AS166</f>
        <v>0.95</v>
      </c>
      <c r="AT170" s="1171"/>
      <c r="AU170" s="101">
        <f>ROUND(ROUND(ROUND(H170*AE170,0)*AK$151,0)*AS170,0)</f>
        <v>233</v>
      </c>
      <c r="AV170" s="31"/>
    </row>
    <row r="171" spans="1:48" ht="17.100000000000001" customHeight="1" x14ac:dyDescent="0.15">
      <c r="A171" s="32">
        <v>43</v>
      </c>
      <c r="B171" s="33" t="s">
        <v>8173</v>
      </c>
      <c r="C171" s="34" t="s">
        <v>8174</v>
      </c>
      <c r="D171" s="471"/>
      <c r="E171" s="424"/>
      <c r="F171" s="29"/>
      <c r="G171" s="29"/>
      <c r="H171" s="1085" t="s">
        <v>4905</v>
      </c>
      <c r="I171" s="1086"/>
      <c r="J171" s="1086"/>
      <c r="K171" s="1087"/>
      <c r="L171" s="467"/>
      <c r="M171" s="468"/>
      <c r="N171" s="468"/>
      <c r="O171" s="468"/>
      <c r="P171" s="468"/>
      <c r="Q171" s="468"/>
      <c r="R171" s="468"/>
      <c r="S171" s="468"/>
      <c r="T171" s="468"/>
      <c r="U171" s="468"/>
      <c r="V171" s="468"/>
      <c r="W171" s="468"/>
      <c r="X171" s="468"/>
      <c r="Y171" s="468"/>
      <c r="Z171" s="468"/>
      <c r="AA171" s="468"/>
      <c r="AB171" s="468"/>
      <c r="AC171" s="468"/>
      <c r="AD171" s="106"/>
      <c r="AE171" s="106"/>
      <c r="AF171" s="373"/>
      <c r="AG171" s="418"/>
      <c r="AH171" s="419"/>
      <c r="AI171" s="425"/>
      <c r="AL171" s="449"/>
      <c r="AM171" s="20"/>
      <c r="AN171" s="4"/>
      <c r="AO171" s="4"/>
      <c r="AP171" s="4"/>
      <c r="AQ171" s="4"/>
      <c r="AR171" s="4"/>
      <c r="AS171" s="4"/>
      <c r="AT171" s="21"/>
      <c r="AU171" s="35">
        <f>ROUND(H174*AK$151,0)</f>
        <v>234</v>
      </c>
      <c r="AV171" s="31"/>
    </row>
    <row r="172" spans="1:48" ht="17.100000000000001" customHeight="1" x14ac:dyDescent="0.15">
      <c r="A172" s="32">
        <v>43</v>
      </c>
      <c r="B172" s="33" t="s">
        <v>8175</v>
      </c>
      <c r="C172" s="34" t="s">
        <v>8176</v>
      </c>
      <c r="D172" s="471"/>
      <c r="E172" s="424"/>
      <c r="F172" s="29"/>
      <c r="G172" s="29"/>
      <c r="H172" s="1088"/>
      <c r="I172" s="1089"/>
      <c r="J172" s="1089"/>
      <c r="K172" s="1090"/>
      <c r="L172" s="1321" t="s">
        <v>4829</v>
      </c>
      <c r="M172" s="1322"/>
      <c r="N172" s="1322"/>
      <c r="O172" s="1322"/>
      <c r="P172" s="1322"/>
      <c r="Q172" s="1322"/>
      <c r="R172" s="1322"/>
      <c r="S172" s="1322"/>
      <c r="T172" s="1322"/>
      <c r="U172" s="1322"/>
      <c r="V172" s="1322"/>
      <c r="W172" s="1322"/>
      <c r="X172" s="1322"/>
      <c r="Y172" s="1322"/>
      <c r="Z172" s="1322"/>
      <c r="AA172" s="1322"/>
      <c r="AB172" s="1322"/>
      <c r="AC172" s="1322"/>
      <c r="AD172" s="44" t="s">
        <v>17</v>
      </c>
      <c r="AE172" s="1114">
        <f>$AE$8</f>
        <v>0.96499999999999997</v>
      </c>
      <c r="AF172" s="1115"/>
      <c r="AG172" s="418"/>
      <c r="AH172" s="419"/>
      <c r="AI172" s="425"/>
      <c r="AL172" s="449"/>
      <c r="AM172" s="20"/>
      <c r="AN172" s="4"/>
      <c r="AO172" s="4"/>
      <c r="AP172" s="4"/>
      <c r="AQ172" s="4"/>
      <c r="AR172" s="4"/>
      <c r="AS172" s="4"/>
      <c r="AT172" s="21"/>
      <c r="AU172" s="101">
        <f>ROUND(ROUND(H174*AE172,0)*AK$151,0)</f>
        <v>226</v>
      </c>
      <c r="AV172" s="31"/>
    </row>
    <row r="173" spans="1:48" ht="17.100000000000001" customHeight="1" x14ac:dyDescent="0.15">
      <c r="A173" s="32">
        <v>43</v>
      </c>
      <c r="B173" s="33" t="s">
        <v>8177</v>
      </c>
      <c r="C173" s="34" t="s">
        <v>8178</v>
      </c>
      <c r="D173" s="471"/>
      <c r="E173" s="424"/>
      <c r="F173" s="29"/>
      <c r="G173" s="29"/>
      <c r="H173" s="1088"/>
      <c r="I173" s="1089"/>
      <c r="J173" s="1089"/>
      <c r="K173" s="1090"/>
      <c r="L173" s="467"/>
      <c r="M173" s="468"/>
      <c r="N173" s="468"/>
      <c r="O173" s="468"/>
      <c r="P173" s="468"/>
      <c r="Q173" s="468"/>
      <c r="R173" s="468"/>
      <c r="S173" s="468"/>
      <c r="T173" s="468"/>
      <c r="U173" s="468"/>
      <c r="V173" s="468"/>
      <c r="W173" s="468"/>
      <c r="X173" s="468"/>
      <c r="Y173" s="468"/>
      <c r="Z173" s="468"/>
      <c r="AA173" s="468"/>
      <c r="AB173" s="468"/>
      <c r="AC173" s="468"/>
      <c r="AD173" s="106"/>
      <c r="AE173" s="106"/>
      <c r="AF173" s="373"/>
      <c r="AG173" s="166"/>
      <c r="AH173" s="167"/>
      <c r="AI173" s="314"/>
      <c r="AL173" s="449"/>
      <c r="AM173" s="196" t="s">
        <v>4833</v>
      </c>
      <c r="AN173" s="197"/>
      <c r="AO173" s="197"/>
      <c r="AP173" s="197"/>
      <c r="AQ173" s="197"/>
      <c r="AR173" s="469"/>
      <c r="AS173" s="469"/>
      <c r="AT173" s="470"/>
      <c r="AU173" s="101">
        <f>ROUND(ROUND(H174*AK$151,0)*AS174,0)</f>
        <v>222</v>
      </c>
      <c r="AV173" s="31"/>
    </row>
    <row r="174" spans="1:48" ht="17.100000000000001" customHeight="1" x14ac:dyDescent="0.15">
      <c r="A174" s="32">
        <v>43</v>
      </c>
      <c r="B174" s="33" t="s">
        <v>8179</v>
      </c>
      <c r="C174" s="34" t="s">
        <v>8180</v>
      </c>
      <c r="D174" s="471"/>
      <c r="E174" s="424"/>
      <c r="F174" s="29"/>
      <c r="G174" s="29"/>
      <c r="H174" s="1280">
        <f>'15就労移行支援(基本)'!K83</f>
        <v>468</v>
      </c>
      <c r="I174" s="1108"/>
      <c r="J174" s="4" t="s">
        <v>21</v>
      </c>
      <c r="K174" s="21"/>
      <c r="L174" s="1321" t="s">
        <v>4829</v>
      </c>
      <c r="M174" s="1322"/>
      <c r="N174" s="1322"/>
      <c r="O174" s="1322"/>
      <c r="P174" s="1322"/>
      <c r="Q174" s="1322"/>
      <c r="R174" s="1322"/>
      <c r="S174" s="1322"/>
      <c r="T174" s="1322"/>
      <c r="U174" s="1322"/>
      <c r="V174" s="1322"/>
      <c r="W174" s="1322"/>
      <c r="X174" s="1322"/>
      <c r="Y174" s="1322"/>
      <c r="Z174" s="1322"/>
      <c r="AA174" s="1322"/>
      <c r="AB174" s="1322"/>
      <c r="AC174" s="1322"/>
      <c r="AD174" s="44" t="s">
        <v>17</v>
      </c>
      <c r="AE174" s="1114">
        <f>$AE$8</f>
        <v>0.96499999999999997</v>
      </c>
      <c r="AF174" s="1115"/>
      <c r="AG174" s="418"/>
      <c r="AH174" s="419"/>
      <c r="AI174" s="425"/>
      <c r="AL174" s="449"/>
      <c r="AM174" s="24"/>
      <c r="AN174" s="25"/>
      <c r="AO174" s="25"/>
      <c r="AP174" s="25"/>
      <c r="AQ174" s="25"/>
      <c r="AR174" s="26" t="s">
        <v>17</v>
      </c>
      <c r="AS174" s="1170">
        <f>AS170</f>
        <v>0.95</v>
      </c>
      <c r="AT174" s="1171"/>
      <c r="AU174" s="101">
        <f>ROUND(ROUND(ROUND(H174*AE174,0)*AK$151,0)*AS174,0)</f>
        <v>215</v>
      </c>
      <c r="AV174" s="31"/>
    </row>
    <row r="175" spans="1:48" ht="17.100000000000001" customHeight="1" x14ac:dyDescent="0.15">
      <c r="A175" s="32">
        <v>43</v>
      </c>
      <c r="B175" s="33" t="s">
        <v>8181</v>
      </c>
      <c r="C175" s="34" t="s">
        <v>8182</v>
      </c>
      <c r="D175" s="1085" t="s">
        <v>4819</v>
      </c>
      <c r="E175" s="1087"/>
      <c r="F175" s="1085" t="s">
        <v>4918</v>
      </c>
      <c r="G175" s="1087"/>
      <c r="H175" s="1085" t="s">
        <v>4821</v>
      </c>
      <c r="I175" s="1086"/>
      <c r="J175" s="1086"/>
      <c r="K175" s="1087"/>
      <c r="L175" s="467"/>
      <c r="M175" s="468"/>
      <c r="N175" s="468"/>
      <c r="O175" s="468"/>
      <c r="P175" s="468"/>
      <c r="Q175" s="468"/>
      <c r="R175" s="468"/>
      <c r="S175" s="468"/>
      <c r="T175" s="468"/>
      <c r="U175" s="468"/>
      <c r="V175" s="468"/>
      <c r="W175" s="468"/>
      <c r="X175" s="468"/>
      <c r="Y175" s="468"/>
      <c r="Z175" s="468"/>
      <c r="AA175" s="468"/>
      <c r="AB175" s="468"/>
      <c r="AC175" s="468"/>
      <c r="AD175" s="106"/>
      <c r="AE175" s="106"/>
      <c r="AF175" s="106"/>
      <c r="AG175" s="1301" t="s">
        <v>7852</v>
      </c>
      <c r="AH175" s="1316"/>
      <c r="AI175" s="1317"/>
      <c r="AJ175" s="1218" t="s">
        <v>8134</v>
      </c>
      <c r="AK175" s="1219"/>
      <c r="AL175" s="1220"/>
      <c r="AM175" s="47"/>
      <c r="AN175" s="40"/>
      <c r="AO175" s="40"/>
      <c r="AP175" s="40"/>
      <c r="AQ175" s="40"/>
      <c r="AR175" s="40"/>
      <c r="AS175" s="40"/>
      <c r="AT175" s="41"/>
      <c r="AU175" s="35">
        <f>ROUND(H178*AK$179,0)</f>
        <v>518</v>
      </c>
      <c r="AV175" s="31"/>
    </row>
    <row r="176" spans="1:48" ht="17.100000000000001" customHeight="1" x14ac:dyDescent="0.15">
      <c r="A176" s="32">
        <v>43</v>
      </c>
      <c r="B176" s="33" t="s">
        <v>8183</v>
      </c>
      <c r="C176" s="34" t="s">
        <v>8184</v>
      </c>
      <c r="D176" s="1287"/>
      <c r="E176" s="1278"/>
      <c r="F176" s="1088"/>
      <c r="G176" s="1090"/>
      <c r="H176" s="1088"/>
      <c r="I176" s="1089"/>
      <c r="J176" s="1089"/>
      <c r="K176" s="1090"/>
      <c r="L176" s="1321" t="s">
        <v>4829</v>
      </c>
      <c r="M176" s="1322"/>
      <c r="N176" s="1322"/>
      <c r="O176" s="1322"/>
      <c r="P176" s="1322"/>
      <c r="Q176" s="1322"/>
      <c r="R176" s="1322"/>
      <c r="S176" s="1322"/>
      <c r="T176" s="1322"/>
      <c r="U176" s="1322"/>
      <c r="V176" s="1322"/>
      <c r="W176" s="1322"/>
      <c r="X176" s="1322"/>
      <c r="Y176" s="1322"/>
      <c r="Z176" s="1322"/>
      <c r="AA176" s="1322"/>
      <c r="AB176" s="1322"/>
      <c r="AC176" s="1322"/>
      <c r="AD176" s="44" t="s">
        <v>17</v>
      </c>
      <c r="AE176" s="1114">
        <f>$AE$8</f>
        <v>0.96499999999999997</v>
      </c>
      <c r="AF176" s="1115"/>
      <c r="AG176" s="1318"/>
      <c r="AH176" s="1319"/>
      <c r="AI176" s="1320"/>
      <c r="AJ176" s="1221"/>
      <c r="AK176" s="1222"/>
      <c r="AL176" s="1223"/>
      <c r="AM176" s="20"/>
      <c r="AN176" s="4"/>
      <c r="AO176" s="4"/>
      <c r="AP176" s="4"/>
      <c r="AQ176" s="4"/>
      <c r="AR176" s="4"/>
      <c r="AS176" s="4"/>
      <c r="AT176" s="21"/>
      <c r="AU176" s="101">
        <f>ROUND(ROUND(H178*AE176,0)*AK$179,0)</f>
        <v>500</v>
      </c>
      <c r="AV176" s="232"/>
    </row>
    <row r="177" spans="1:48" ht="17.100000000000001" customHeight="1" x14ac:dyDescent="0.15">
      <c r="A177" s="32">
        <v>43</v>
      </c>
      <c r="B177" s="33" t="s">
        <v>8185</v>
      </c>
      <c r="C177" s="34" t="s">
        <v>8186</v>
      </c>
      <c r="D177" s="1082"/>
      <c r="E177" s="1070"/>
      <c r="F177" s="1088"/>
      <c r="G177" s="1090"/>
      <c r="H177" s="1088"/>
      <c r="I177" s="1089"/>
      <c r="J177" s="1089"/>
      <c r="K177" s="1090"/>
      <c r="L177" s="467"/>
      <c r="M177" s="468"/>
      <c r="N177" s="468"/>
      <c r="O177" s="468"/>
      <c r="P177" s="468"/>
      <c r="Q177" s="468"/>
      <c r="R177" s="468"/>
      <c r="S177" s="468"/>
      <c r="T177" s="468"/>
      <c r="U177" s="468"/>
      <c r="V177" s="468"/>
      <c r="W177" s="468"/>
      <c r="X177" s="468"/>
      <c r="Y177" s="468"/>
      <c r="Z177" s="468"/>
      <c r="AA177" s="468"/>
      <c r="AB177" s="468"/>
      <c r="AC177" s="468"/>
      <c r="AD177" s="106"/>
      <c r="AE177" s="106"/>
      <c r="AF177" s="106"/>
      <c r="AG177" s="1318"/>
      <c r="AH177" s="1319"/>
      <c r="AI177" s="1320"/>
      <c r="AJ177" s="1221"/>
      <c r="AK177" s="1222"/>
      <c r="AL177" s="1223"/>
      <c r="AM177" s="196" t="s">
        <v>4833</v>
      </c>
      <c r="AN177" s="197"/>
      <c r="AO177" s="197"/>
      <c r="AP177" s="197"/>
      <c r="AQ177" s="197"/>
      <c r="AR177" s="469"/>
      <c r="AS177" s="469"/>
      <c r="AT177" s="470"/>
      <c r="AU177" s="101">
        <f>ROUND(ROUND(H178*AK$179,0)*AS178,0)</f>
        <v>492</v>
      </c>
      <c r="AV177" s="31"/>
    </row>
    <row r="178" spans="1:48" ht="17.100000000000001" customHeight="1" x14ac:dyDescent="0.15">
      <c r="A178" s="32">
        <v>43</v>
      </c>
      <c r="B178" s="33" t="s">
        <v>8187</v>
      </c>
      <c r="C178" s="34" t="s">
        <v>8188</v>
      </c>
      <c r="D178" s="1068"/>
      <c r="E178" s="1070"/>
      <c r="F178" s="1088"/>
      <c r="G178" s="1090"/>
      <c r="H178" s="1280">
        <f>'15就労移行支援(基本)'!K95</f>
        <v>1035</v>
      </c>
      <c r="I178" s="1108"/>
      <c r="J178" s="4" t="s">
        <v>21</v>
      </c>
      <c r="K178" s="21"/>
      <c r="L178" s="1321" t="s">
        <v>4829</v>
      </c>
      <c r="M178" s="1322"/>
      <c r="N178" s="1322"/>
      <c r="O178" s="1322"/>
      <c r="P178" s="1322"/>
      <c r="Q178" s="1322"/>
      <c r="R178" s="1322"/>
      <c r="S178" s="1322"/>
      <c r="T178" s="1322"/>
      <c r="U178" s="1322"/>
      <c r="V178" s="1322"/>
      <c r="W178" s="1322"/>
      <c r="X178" s="1322"/>
      <c r="Y178" s="1322"/>
      <c r="Z178" s="1322"/>
      <c r="AA178" s="1322"/>
      <c r="AB178" s="1322"/>
      <c r="AC178" s="1322"/>
      <c r="AD178" s="44" t="s">
        <v>17</v>
      </c>
      <c r="AE178" s="1114">
        <f>$AE$8</f>
        <v>0.96499999999999997</v>
      </c>
      <c r="AF178" s="1115"/>
      <c r="AG178" s="1318"/>
      <c r="AH178" s="1319"/>
      <c r="AI178" s="1320"/>
      <c r="AJ178" s="1221"/>
      <c r="AK178" s="1222"/>
      <c r="AL178" s="1223"/>
      <c r="AM178" s="24"/>
      <c r="AN178" s="25"/>
      <c r="AO178" s="25"/>
      <c r="AP178" s="25"/>
      <c r="AQ178" s="25"/>
      <c r="AR178" s="26" t="s">
        <v>17</v>
      </c>
      <c r="AS178" s="1170">
        <f>AS174</f>
        <v>0.95</v>
      </c>
      <c r="AT178" s="1171"/>
      <c r="AU178" s="101">
        <f>ROUND(ROUND(ROUND(H178*AE178,0)*AK$179,0)*AS178,0)</f>
        <v>475</v>
      </c>
      <c r="AV178" s="31"/>
    </row>
    <row r="179" spans="1:48" ht="17.100000000000001" customHeight="1" x14ac:dyDescent="0.15">
      <c r="A179" s="32">
        <v>43</v>
      </c>
      <c r="B179" s="33" t="s">
        <v>8189</v>
      </c>
      <c r="C179" s="34" t="s">
        <v>8190</v>
      </c>
      <c r="D179" s="471"/>
      <c r="E179" s="424"/>
      <c r="F179" s="36"/>
      <c r="G179" s="29"/>
      <c r="H179" s="1085" t="s">
        <v>4840</v>
      </c>
      <c r="I179" s="1086"/>
      <c r="J179" s="1086"/>
      <c r="K179" s="1087"/>
      <c r="L179" s="467"/>
      <c r="M179" s="468"/>
      <c r="N179" s="468"/>
      <c r="O179" s="468"/>
      <c r="P179" s="468"/>
      <c r="Q179" s="468"/>
      <c r="R179" s="468"/>
      <c r="S179" s="468"/>
      <c r="T179" s="468"/>
      <c r="U179" s="468"/>
      <c r="V179" s="468"/>
      <c r="W179" s="468"/>
      <c r="X179" s="468"/>
      <c r="Y179" s="468"/>
      <c r="Z179" s="468"/>
      <c r="AA179" s="468"/>
      <c r="AB179" s="468"/>
      <c r="AC179" s="468"/>
      <c r="AD179" s="106"/>
      <c r="AE179" s="106"/>
      <c r="AF179" s="373"/>
      <c r="AG179" s="166"/>
      <c r="AH179" s="167"/>
      <c r="AI179" s="167"/>
      <c r="AJ179" s="168" t="s">
        <v>17</v>
      </c>
      <c r="AK179" s="1158">
        <f>$AK$151</f>
        <v>0.5</v>
      </c>
      <c r="AL179" s="1159"/>
      <c r="AM179" s="20"/>
      <c r="AN179" s="4"/>
      <c r="AO179" s="4"/>
      <c r="AP179" s="4"/>
      <c r="AQ179" s="4"/>
      <c r="AR179" s="4"/>
      <c r="AS179" s="4"/>
      <c r="AT179" s="21"/>
      <c r="AU179" s="35">
        <f>ROUND(H182*AK$179,0)</f>
        <v>432</v>
      </c>
      <c r="AV179" s="31"/>
    </row>
    <row r="180" spans="1:48" ht="17.100000000000001" customHeight="1" x14ac:dyDescent="0.15">
      <c r="A180" s="32">
        <v>43</v>
      </c>
      <c r="B180" s="33" t="s">
        <v>8191</v>
      </c>
      <c r="C180" s="34" t="s">
        <v>8192</v>
      </c>
      <c r="D180" s="471"/>
      <c r="E180" s="424"/>
      <c r="F180" s="36"/>
      <c r="G180" s="29"/>
      <c r="H180" s="1088"/>
      <c r="I180" s="1089"/>
      <c r="J180" s="1089"/>
      <c r="K180" s="1090"/>
      <c r="L180" s="1321" t="s">
        <v>4829</v>
      </c>
      <c r="M180" s="1322"/>
      <c r="N180" s="1322"/>
      <c r="O180" s="1322"/>
      <c r="P180" s="1322"/>
      <c r="Q180" s="1322"/>
      <c r="R180" s="1322"/>
      <c r="S180" s="1322"/>
      <c r="T180" s="1322"/>
      <c r="U180" s="1322"/>
      <c r="V180" s="1322"/>
      <c r="W180" s="1322"/>
      <c r="X180" s="1322"/>
      <c r="Y180" s="1322"/>
      <c r="Z180" s="1322"/>
      <c r="AA180" s="1322"/>
      <c r="AB180" s="1322"/>
      <c r="AC180" s="1322"/>
      <c r="AD180" s="44" t="s">
        <v>17</v>
      </c>
      <c r="AE180" s="1114">
        <f>$AE$8</f>
        <v>0.96499999999999997</v>
      </c>
      <c r="AF180" s="1115"/>
      <c r="AG180" s="418"/>
      <c r="AH180" s="419"/>
      <c r="AI180" s="419"/>
      <c r="AJ180" s="463"/>
      <c r="AK180" s="70"/>
      <c r="AL180" s="464"/>
      <c r="AM180" s="20"/>
      <c r="AN180" s="4"/>
      <c r="AO180" s="4"/>
      <c r="AP180" s="4"/>
      <c r="AQ180" s="4"/>
      <c r="AR180" s="4"/>
      <c r="AS180" s="4"/>
      <c r="AT180" s="21"/>
      <c r="AU180" s="101">
        <f>ROUND(ROUND(H182*AE180,0)*AK$179,0)</f>
        <v>417</v>
      </c>
      <c r="AV180" s="31"/>
    </row>
    <row r="181" spans="1:48" ht="17.100000000000001" customHeight="1" x14ac:dyDescent="0.15">
      <c r="A181" s="32">
        <v>43</v>
      </c>
      <c r="B181" s="33" t="s">
        <v>1478</v>
      </c>
      <c r="C181" s="34" t="s">
        <v>8193</v>
      </c>
      <c r="D181" s="471"/>
      <c r="E181" s="424"/>
      <c r="F181" s="36"/>
      <c r="G181" s="29"/>
      <c r="H181" s="1088"/>
      <c r="I181" s="1089"/>
      <c r="J181" s="1089"/>
      <c r="K181" s="1090"/>
      <c r="L181" s="467"/>
      <c r="M181" s="468"/>
      <c r="N181" s="468"/>
      <c r="O181" s="468"/>
      <c r="P181" s="468"/>
      <c r="Q181" s="468"/>
      <c r="R181" s="468"/>
      <c r="S181" s="468"/>
      <c r="T181" s="468"/>
      <c r="U181" s="468"/>
      <c r="V181" s="468"/>
      <c r="W181" s="468"/>
      <c r="X181" s="468"/>
      <c r="Y181" s="468"/>
      <c r="Z181" s="468"/>
      <c r="AA181" s="468"/>
      <c r="AB181" s="468"/>
      <c r="AC181" s="468"/>
      <c r="AD181" s="106"/>
      <c r="AE181" s="106"/>
      <c r="AF181" s="373"/>
      <c r="AG181" s="166"/>
      <c r="AH181" s="167"/>
      <c r="AI181" s="314"/>
      <c r="AL181" s="449"/>
      <c r="AM181" s="196" t="s">
        <v>4833</v>
      </c>
      <c r="AN181" s="197"/>
      <c r="AO181" s="197"/>
      <c r="AP181" s="197"/>
      <c r="AQ181" s="197"/>
      <c r="AR181" s="469"/>
      <c r="AS181" s="469"/>
      <c r="AT181" s="470"/>
      <c r="AU181" s="101">
        <f>ROUND(ROUND(H182*AK$179,0)*AS182,0)</f>
        <v>410</v>
      </c>
      <c r="AV181" s="31"/>
    </row>
    <row r="182" spans="1:48" ht="17.100000000000001" customHeight="1" x14ac:dyDescent="0.15">
      <c r="A182" s="32">
        <v>43</v>
      </c>
      <c r="B182" s="33" t="s">
        <v>1491</v>
      </c>
      <c r="C182" s="34" t="s">
        <v>8194</v>
      </c>
      <c r="D182" s="471"/>
      <c r="E182" s="424"/>
      <c r="F182" s="36"/>
      <c r="G182" s="29"/>
      <c r="H182" s="1280">
        <f>'15就労移行支援(基本)'!K107</f>
        <v>863</v>
      </c>
      <c r="I182" s="1108"/>
      <c r="J182" s="4" t="s">
        <v>21</v>
      </c>
      <c r="K182" s="21"/>
      <c r="L182" s="1321" t="s">
        <v>4829</v>
      </c>
      <c r="M182" s="1322"/>
      <c r="N182" s="1322"/>
      <c r="O182" s="1322"/>
      <c r="P182" s="1322"/>
      <c r="Q182" s="1322"/>
      <c r="R182" s="1322"/>
      <c r="S182" s="1322"/>
      <c r="T182" s="1322"/>
      <c r="U182" s="1322"/>
      <c r="V182" s="1322"/>
      <c r="W182" s="1322"/>
      <c r="X182" s="1322"/>
      <c r="Y182" s="1322"/>
      <c r="Z182" s="1322"/>
      <c r="AA182" s="1322"/>
      <c r="AB182" s="1322"/>
      <c r="AC182" s="1322"/>
      <c r="AD182" s="44" t="s">
        <v>17</v>
      </c>
      <c r="AE182" s="1114">
        <f>$AE$8</f>
        <v>0.96499999999999997</v>
      </c>
      <c r="AF182" s="1115"/>
      <c r="AG182" s="418"/>
      <c r="AH182" s="419"/>
      <c r="AI182" s="425"/>
      <c r="AL182" s="449"/>
      <c r="AM182" s="24"/>
      <c r="AN182" s="25"/>
      <c r="AO182" s="25"/>
      <c r="AP182" s="25"/>
      <c r="AQ182" s="25"/>
      <c r="AR182" s="26" t="s">
        <v>17</v>
      </c>
      <c r="AS182" s="1170">
        <f>AS178</f>
        <v>0.95</v>
      </c>
      <c r="AT182" s="1171"/>
      <c r="AU182" s="101">
        <f>ROUND(ROUND(ROUND(H182*AE182,0)*AK$179,0)*AS182,0)</f>
        <v>396</v>
      </c>
      <c r="AV182" s="31"/>
    </row>
    <row r="183" spans="1:48" ht="17.100000000000001" customHeight="1" x14ac:dyDescent="0.15">
      <c r="A183" s="32">
        <v>43</v>
      </c>
      <c r="B183" s="33" t="s">
        <v>1533</v>
      </c>
      <c r="C183" s="34" t="s">
        <v>8195</v>
      </c>
      <c r="D183" s="471"/>
      <c r="E183" s="424"/>
      <c r="F183" s="36"/>
      <c r="G183" s="29"/>
      <c r="H183" s="1085" t="s">
        <v>4853</v>
      </c>
      <c r="I183" s="1086"/>
      <c r="J183" s="1086"/>
      <c r="K183" s="1087"/>
      <c r="L183" s="467"/>
      <c r="M183" s="468"/>
      <c r="N183" s="468"/>
      <c r="O183" s="468"/>
      <c r="P183" s="468"/>
      <c r="Q183" s="468"/>
      <c r="R183" s="468"/>
      <c r="S183" s="468"/>
      <c r="T183" s="468"/>
      <c r="U183" s="468"/>
      <c r="V183" s="468"/>
      <c r="W183" s="468"/>
      <c r="X183" s="468"/>
      <c r="Y183" s="468"/>
      <c r="Z183" s="468"/>
      <c r="AA183" s="468"/>
      <c r="AB183" s="468"/>
      <c r="AC183" s="468"/>
      <c r="AD183" s="106"/>
      <c r="AE183" s="106"/>
      <c r="AF183" s="373"/>
      <c r="AG183" s="166"/>
      <c r="AH183" s="167"/>
      <c r="AI183" s="167"/>
      <c r="AJ183" s="463"/>
      <c r="AK183" s="70"/>
      <c r="AL183" s="464"/>
      <c r="AM183" s="20"/>
      <c r="AN183" s="4"/>
      <c r="AO183" s="4"/>
      <c r="AP183" s="4"/>
      <c r="AQ183" s="4"/>
      <c r="AR183" s="4"/>
      <c r="AS183" s="4"/>
      <c r="AT183" s="21"/>
      <c r="AU183" s="35">
        <f>ROUND(H186*AK$179,0)</f>
        <v>363</v>
      </c>
      <c r="AV183" s="31"/>
    </row>
    <row r="184" spans="1:48" ht="17.100000000000001" customHeight="1" x14ac:dyDescent="0.15">
      <c r="A184" s="32">
        <v>43</v>
      </c>
      <c r="B184" s="33" t="s">
        <v>1545</v>
      </c>
      <c r="C184" s="34" t="s">
        <v>8196</v>
      </c>
      <c r="D184" s="471"/>
      <c r="E184" s="424"/>
      <c r="F184" s="29"/>
      <c r="G184" s="29"/>
      <c r="H184" s="1088"/>
      <c r="I184" s="1089"/>
      <c r="J184" s="1089"/>
      <c r="K184" s="1090"/>
      <c r="L184" s="1321" t="s">
        <v>4829</v>
      </c>
      <c r="M184" s="1322"/>
      <c r="N184" s="1322"/>
      <c r="O184" s="1322"/>
      <c r="P184" s="1322"/>
      <c r="Q184" s="1322"/>
      <c r="R184" s="1322"/>
      <c r="S184" s="1322"/>
      <c r="T184" s="1322"/>
      <c r="U184" s="1322"/>
      <c r="V184" s="1322"/>
      <c r="W184" s="1322"/>
      <c r="X184" s="1322"/>
      <c r="Y184" s="1322"/>
      <c r="Z184" s="1322"/>
      <c r="AA184" s="1322"/>
      <c r="AB184" s="1322"/>
      <c r="AC184" s="1322"/>
      <c r="AD184" s="44" t="s">
        <v>17</v>
      </c>
      <c r="AE184" s="1114">
        <f>$AE$8</f>
        <v>0.96499999999999997</v>
      </c>
      <c r="AF184" s="1115"/>
      <c r="AG184" s="418"/>
      <c r="AH184" s="419"/>
      <c r="AI184" s="419"/>
      <c r="AJ184" s="463"/>
      <c r="AK184" s="70"/>
      <c r="AL184" s="464"/>
      <c r="AM184" s="20"/>
      <c r="AN184" s="4"/>
      <c r="AO184" s="4"/>
      <c r="AP184" s="4"/>
      <c r="AQ184" s="4"/>
      <c r="AR184" s="4"/>
      <c r="AS184" s="4"/>
      <c r="AT184" s="21"/>
      <c r="AU184" s="101">
        <f>ROUND(ROUND(H186*AE184,0)*AK$179,0)</f>
        <v>350</v>
      </c>
      <c r="AV184" s="31"/>
    </row>
    <row r="185" spans="1:48" ht="17.100000000000001" customHeight="1" x14ac:dyDescent="0.15">
      <c r="A185" s="32">
        <v>43</v>
      </c>
      <c r="B185" s="33" t="s">
        <v>1583</v>
      </c>
      <c r="C185" s="34" t="s">
        <v>8197</v>
      </c>
      <c r="D185" s="471"/>
      <c r="E185" s="424"/>
      <c r="F185" s="29"/>
      <c r="G185" s="29"/>
      <c r="H185" s="1088"/>
      <c r="I185" s="1089"/>
      <c r="J185" s="1089"/>
      <c r="K185" s="1090"/>
      <c r="L185" s="467"/>
      <c r="M185" s="468"/>
      <c r="N185" s="468"/>
      <c r="O185" s="468"/>
      <c r="P185" s="468"/>
      <c r="Q185" s="468"/>
      <c r="R185" s="468"/>
      <c r="S185" s="468"/>
      <c r="T185" s="468"/>
      <c r="U185" s="468"/>
      <c r="V185" s="468"/>
      <c r="W185" s="468"/>
      <c r="X185" s="468"/>
      <c r="Y185" s="468"/>
      <c r="Z185" s="468"/>
      <c r="AA185" s="468"/>
      <c r="AB185" s="468"/>
      <c r="AC185" s="468"/>
      <c r="AD185" s="106"/>
      <c r="AE185" s="106"/>
      <c r="AF185" s="373"/>
      <c r="AG185" s="166"/>
      <c r="AH185" s="167"/>
      <c r="AI185" s="314"/>
      <c r="AL185" s="449"/>
      <c r="AM185" s="196" t="s">
        <v>4833</v>
      </c>
      <c r="AN185" s="197"/>
      <c r="AO185" s="197"/>
      <c r="AP185" s="197"/>
      <c r="AQ185" s="197"/>
      <c r="AR185" s="469"/>
      <c r="AS185" s="469"/>
      <c r="AT185" s="470"/>
      <c r="AU185" s="101">
        <f>ROUND(ROUND(H186*AK$179,0)*AS186,0)</f>
        <v>345</v>
      </c>
      <c r="AV185" s="31"/>
    </row>
    <row r="186" spans="1:48" ht="17.100000000000001" customHeight="1" x14ac:dyDescent="0.15">
      <c r="A186" s="32">
        <v>43</v>
      </c>
      <c r="B186" s="33" t="s">
        <v>1595</v>
      </c>
      <c r="C186" s="34" t="s">
        <v>8198</v>
      </c>
      <c r="D186" s="471"/>
      <c r="E186" s="424"/>
      <c r="F186" s="29"/>
      <c r="G186" s="29"/>
      <c r="H186" s="1280">
        <f>'15就労移行支援(基本)'!K119</f>
        <v>725</v>
      </c>
      <c r="I186" s="1108"/>
      <c r="J186" s="4" t="s">
        <v>21</v>
      </c>
      <c r="K186" s="21"/>
      <c r="L186" s="1321" t="s">
        <v>4829</v>
      </c>
      <c r="M186" s="1322"/>
      <c r="N186" s="1322"/>
      <c r="O186" s="1322"/>
      <c r="P186" s="1322"/>
      <c r="Q186" s="1322"/>
      <c r="R186" s="1322"/>
      <c r="S186" s="1322"/>
      <c r="T186" s="1322"/>
      <c r="U186" s="1322"/>
      <c r="V186" s="1322"/>
      <c r="W186" s="1322"/>
      <c r="X186" s="1322"/>
      <c r="Y186" s="1322"/>
      <c r="Z186" s="1322"/>
      <c r="AA186" s="1322"/>
      <c r="AB186" s="1322"/>
      <c r="AC186" s="1322"/>
      <c r="AD186" s="44" t="s">
        <v>17</v>
      </c>
      <c r="AE186" s="1114">
        <f>$AE$8</f>
        <v>0.96499999999999997</v>
      </c>
      <c r="AF186" s="1115"/>
      <c r="AG186" s="418"/>
      <c r="AH186" s="419"/>
      <c r="AI186" s="425"/>
      <c r="AL186" s="449"/>
      <c r="AM186" s="24"/>
      <c r="AN186" s="25"/>
      <c r="AO186" s="25"/>
      <c r="AP186" s="25"/>
      <c r="AQ186" s="25"/>
      <c r="AR186" s="26" t="s">
        <v>17</v>
      </c>
      <c r="AS186" s="1170">
        <f>AS182</f>
        <v>0.95</v>
      </c>
      <c r="AT186" s="1171"/>
      <c r="AU186" s="101">
        <f>ROUND(ROUND(ROUND(H186*AE186,0)*AK$179,0)*AS186,0)</f>
        <v>333</v>
      </c>
      <c r="AV186" s="31"/>
    </row>
    <row r="187" spans="1:48" ht="17.100000000000001" customHeight="1" x14ac:dyDescent="0.15">
      <c r="A187" s="32">
        <v>43</v>
      </c>
      <c r="B187" s="33" t="s">
        <v>1633</v>
      </c>
      <c r="C187" s="34" t="s">
        <v>8199</v>
      </c>
      <c r="D187" s="471"/>
      <c r="E187" s="424"/>
      <c r="F187" s="29"/>
      <c r="G187" s="29"/>
      <c r="H187" s="1085" t="s">
        <v>4866</v>
      </c>
      <c r="I187" s="1086"/>
      <c r="J187" s="1086"/>
      <c r="K187" s="1087"/>
      <c r="L187" s="467"/>
      <c r="M187" s="468"/>
      <c r="N187" s="468"/>
      <c r="O187" s="468"/>
      <c r="P187" s="468"/>
      <c r="Q187" s="468"/>
      <c r="R187" s="468"/>
      <c r="S187" s="468"/>
      <c r="T187" s="468"/>
      <c r="U187" s="468"/>
      <c r="V187" s="468"/>
      <c r="W187" s="468"/>
      <c r="X187" s="468"/>
      <c r="Y187" s="468"/>
      <c r="Z187" s="468"/>
      <c r="AA187" s="468"/>
      <c r="AB187" s="468"/>
      <c r="AC187" s="468"/>
      <c r="AD187" s="106"/>
      <c r="AE187" s="106"/>
      <c r="AF187" s="373"/>
      <c r="AG187" s="418"/>
      <c r="AH187" s="419"/>
      <c r="AI187" s="425"/>
      <c r="AL187" s="449"/>
      <c r="AM187" s="20"/>
      <c r="AN187" s="4"/>
      <c r="AO187" s="4"/>
      <c r="AP187" s="4"/>
      <c r="AQ187" s="4"/>
      <c r="AR187" s="4"/>
      <c r="AS187" s="4"/>
      <c r="AT187" s="21"/>
      <c r="AU187" s="35">
        <f>ROUND(H190*AK$179,0)</f>
        <v>316</v>
      </c>
      <c r="AV187" s="31"/>
    </row>
    <row r="188" spans="1:48" ht="17.100000000000001" customHeight="1" x14ac:dyDescent="0.15">
      <c r="A188" s="32">
        <v>43</v>
      </c>
      <c r="B188" s="33" t="s">
        <v>1645</v>
      </c>
      <c r="C188" s="34" t="s">
        <v>8200</v>
      </c>
      <c r="D188" s="471"/>
      <c r="E188" s="424"/>
      <c r="F188" s="29"/>
      <c r="G188" s="29"/>
      <c r="H188" s="1088"/>
      <c r="I188" s="1089"/>
      <c r="J188" s="1089"/>
      <c r="K188" s="1090"/>
      <c r="L188" s="1321" t="s">
        <v>4829</v>
      </c>
      <c r="M188" s="1322"/>
      <c r="N188" s="1322"/>
      <c r="O188" s="1322"/>
      <c r="P188" s="1322"/>
      <c r="Q188" s="1322"/>
      <c r="R188" s="1322"/>
      <c r="S188" s="1322"/>
      <c r="T188" s="1322"/>
      <c r="U188" s="1322"/>
      <c r="V188" s="1322"/>
      <c r="W188" s="1322"/>
      <c r="X188" s="1322"/>
      <c r="Y188" s="1322"/>
      <c r="Z188" s="1322"/>
      <c r="AA188" s="1322"/>
      <c r="AB188" s="1322"/>
      <c r="AC188" s="1322"/>
      <c r="AD188" s="44" t="s">
        <v>17</v>
      </c>
      <c r="AE188" s="1114">
        <f>$AE$8</f>
        <v>0.96499999999999997</v>
      </c>
      <c r="AF188" s="1115"/>
      <c r="AG188" s="418"/>
      <c r="AH188" s="419"/>
      <c r="AI188" s="425"/>
      <c r="AL188" s="449"/>
      <c r="AM188" s="20"/>
      <c r="AN188" s="4"/>
      <c r="AO188" s="4"/>
      <c r="AP188" s="4"/>
      <c r="AQ188" s="4"/>
      <c r="AR188" s="4"/>
      <c r="AS188" s="4"/>
      <c r="AT188" s="21"/>
      <c r="AU188" s="101">
        <f>ROUND(ROUND(H190*AE188,0)*AK$179,0)</f>
        <v>305</v>
      </c>
      <c r="AV188" s="31"/>
    </row>
    <row r="189" spans="1:48" ht="17.100000000000001" customHeight="1" x14ac:dyDescent="0.15">
      <c r="A189" s="32">
        <v>43</v>
      </c>
      <c r="B189" s="33" t="s">
        <v>8201</v>
      </c>
      <c r="C189" s="34" t="s">
        <v>8202</v>
      </c>
      <c r="D189" s="471"/>
      <c r="E189" s="424"/>
      <c r="F189" s="29"/>
      <c r="G189" s="29"/>
      <c r="H189" s="1088"/>
      <c r="I189" s="1089"/>
      <c r="J189" s="1089"/>
      <c r="K189" s="1090"/>
      <c r="L189" s="467"/>
      <c r="M189" s="468"/>
      <c r="N189" s="468"/>
      <c r="O189" s="468"/>
      <c r="P189" s="468"/>
      <c r="Q189" s="468"/>
      <c r="R189" s="468"/>
      <c r="S189" s="468"/>
      <c r="T189" s="468"/>
      <c r="U189" s="468"/>
      <c r="V189" s="468"/>
      <c r="W189" s="468"/>
      <c r="X189" s="468"/>
      <c r="Y189" s="468"/>
      <c r="Z189" s="468"/>
      <c r="AA189" s="468"/>
      <c r="AB189" s="468"/>
      <c r="AC189" s="468"/>
      <c r="AD189" s="106"/>
      <c r="AE189" s="106"/>
      <c r="AF189" s="373"/>
      <c r="AG189" s="166"/>
      <c r="AH189" s="167"/>
      <c r="AI189" s="314"/>
      <c r="AL189" s="449"/>
      <c r="AM189" s="196" t="s">
        <v>4833</v>
      </c>
      <c r="AN189" s="197"/>
      <c r="AO189" s="197"/>
      <c r="AP189" s="197"/>
      <c r="AQ189" s="197"/>
      <c r="AR189" s="469"/>
      <c r="AS189" s="469"/>
      <c r="AT189" s="470"/>
      <c r="AU189" s="101">
        <f>ROUND(ROUND(H190*AK$179,0)*AS190,0)</f>
        <v>300</v>
      </c>
      <c r="AV189" s="31"/>
    </row>
    <row r="190" spans="1:48" ht="17.100000000000001" customHeight="1" x14ac:dyDescent="0.15">
      <c r="A190" s="32">
        <v>43</v>
      </c>
      <c r="B190" s="33" t="s">
        <v>8203</v>
      </c>
      <c r="C190" s="34" t="s">
        <v>8204</v>
      </c>
      <c r="D190" s="471"/>
      <c r="E190" s="424"/>
      <c r="F190" s="29"/>
      <c r="G190" s="29"/>
      <c r="H190" s="1280">
        <f>'15就労移行支援(基本)'!K131</f>
        <v>631</v>
      </c>
      <c r="I190" s="1108"/>
      <c r="J190" s="4" t="s">
        <v>21</v>
      </c>
      <c r="K190" s="21"/>
      <c r="L190" s="1321" t="s">
        <v>4829</v>
      </c>
      <c r="M190" s="1322"/>
      <c r="N190" s="1322"/>
      <c r="O190" s="1322"/>
      <c r="P190" s="1322"/>
      <c r="Q190" s="1322"/>
      <c r="R190" s="1322"/>
      <c r="S190" s="1322"/>
      <c r="T190" s="1322"/>
      <c r="U190" s="1322"/>
      <c r="V190" s="1322"/>
      <c r="W190" s="1322"/>
      <c r="X190" s="1322"/>
      <c r="Y190" s="1322"/>
      <c r="Z190" s="1322"/>
      <c r="AA190" s="1322"/>
      <c r="AB190" s="1322"/>
      <c r="AC190" s="1322"/>
      <c r="AD190" s="44" t="s">
        <v>17</v>
      </c>
      <c r="AE190" s="1114">
        <f>$AE$8</f>
        <v>0.96499999999999997</v>
      </c>
      <c r="AF190" s="1115"/>
      <c r="AG190" s="418"/>
      <c r="AH190" s="419"/>
      <c r="AI190" s="425"/>
      <c r="AL190" s="449"/>
      <c r="AM190" s="24"/>
      <c r="AN190" s="25"/>
      <c r="AO190" s="25"/>
      <c r="AP190" s="25"/>
      <c r="AQ190" s="25"/>
      <c r="AR190" s="26" t="s">
        <v>17</v>
      </c>
      <c r="AS190" s="1170">
        <f>AS186</f>
        <v>0.95</v>
      </c>
      <c r="AT190" s="1171"/>
      <c r="AU190" s="101">
        <f>ROUND(ROUND(ROUND(H190*AE190,0)*AK$179,0)*AS190,0)</f>
        <v>290</v>
      </c>
      <c r="AV190" s="31"/>
    </row>
    <row r="191" spans="1:48" ht="17.100000000000001" customHeight="1" x14ac:dyDescent="0.15">
      <c r="A191" s="32">
        <v>43</v>
      </c>
      <c r="B191" s="33" t="s">
        <v>8205</v>
      </c>
      <c r="C191" s="34" t="s">
        <v>8206</v>
      </c>
      <c r="D191" s="471"/>
      <c r="E191" s="424"/>
      <c r="F191" s="29"/>
      <c r="G191" s="29"/>
      <c r="H191" s="1085" t="s">
        <v>4879</v>
      </c>
      <c r="I191" s="1086"/>
      <c r="J191" s="1086"/>
      <c r="K191" s="1087"/>
      <c r="L191" s="467"/>
      <c r="M191" s="468"/>
      <c r="N191" s="468"/>
      <c r="O191" s="468"/>
      <c r="P191" s="468"/>
      <c r="Q191" s="468"/>
      <c r="R191" s="468"/>
      <c r="S191" s="468"/>
      <c r="T191" s="468"/>
      <c r="U191" s="468"/>
      <c r="V191" s="468"/>
      <c r="W191" s="468"/>
      <c r="X191" s="468"/>
      <c r="Y191" s="468"/>
      <c r="Z191" s="468"/>
      <c r="AA191" s="468"/>
      <c r="AB191" s="468"/>
      <c r="AC191" s="468"/>
      <c r="AD191" s="106"/>
      <c r="AE191" s="106"/>
      <c r="AF191" s="373"/>
      <c r="AG191" s="166"/>
      <c r="AH191" s="167"/>
      <c r="AI191" s="167"/>
      <c r="AJ191" s="463"/>
      <c r="AK191" s="70"/>
      <c r="AL191" s="464"/>
      <c r="AM191" s="20"/>
      <c r="AN191" s="4"/>
      <c r="AO191" s="4"/>
      <c r="AP191" s="4"/>
      <c r="AQ191" s="4"/>
      <c r="AR191" s="4"/>
      <c r="AS191" s="4"/>
      <c r="AT191" s="21"/>
      <c r="AU191" s="35">
        <f>ROUND(H194*AK$179,0)</f>
        <v>253</v>
      </c>
      <c r="AV191" s="31"/>
    </row>
    <row r="192" spans="1:48" ht="17.100000000000001" customHeight="1" x14ac:dyDescent="0.15">
      <c r="A192" s="32">
        <v>43</v>
      </c>
      <c r="B192" s="33" t="s">
        <v>8207</v>
      </c>
      <c r="C192" s="34" t="s">
        <v>8208</v>
      </c>
      <c r="D192" s="471"/>
      <c r="E192" s="424"/>
      <c r="F192" s="29"/>
      <c r="G192" s="29"/>
      <c r="H192" s="1088"/>
      <c r="I192" s="1089"/>
      <c r="J192" s="1089"/>
      <c r="K192" s="1090"/>
      <c r="L192" s="1321" t="s">
        <v>4829</v>
      </c>
      <c r="M192" s="1322"/>
      <c r="N192" s="1322"/>
      <c r="O192" s="1322"/>
      <c r="P192" s="1322"/>
      <c r="Q192" s="1322"/>
      <c r="R192" s="1322"/>
      <c r="S192" s="1322"/>
      <c r="T192" s="1322"/>
      <c r="U192" s="1322"/>
      <c r="V192" s="1322"/>
      <c r="W192" s="1322"/>
      <c r="X192" s="1322"/>
      <c r="Y192" s="1322"/>
      <c r="Z192" s="1322"/>
      <c r="AA192" s="1322"/>
      <c r="AB192" s="1322"/>
      <c r="AC192" s="1322"/>
      <c r="AD192" s="44" t="s">
        <v>17</v>
      </c>
      <c r="AE192" s="1114">
        <f>$AE$8</f>
        <v>0.96499999999999997</v>
      </c>
      <c r="AF192" s="1115"/>
      <c r="AG192" s="418"/>
      <c r="AH192" s="419"/>
      <c r="AI192" s="419"/>
      <c r="AJ192" s="463"/>
      <c r="AK192" s="70"/>
      <c r="AL192" s="464"/>
      <c r="AM192" s="20"/>
      <c r="AN192" s="4"/>
      <c r="AO192" s="4"/>
      <c r="AP192" s="4"/>
      <c r="AQ192" s="4"/>
      <c r="AR192" s="4"/>
      <c r="AS192" s="4"/>
      <c r="AT192" s="21"/>
      <c r="AU192" s="101">
        <f>ROUND(ROUND(H194*AE192,0)*AK$179,0)</f>
        <v>244</v>
      </c>
      <c r="AV192" s="31"/>
    </row>
    <row r="193" spans="1:48" ht="17.100000000000001" customHeight="1" x14ac:dyDescent="0.15">
      <c r="A193" s="32">
        <v>43</v>
      </c>
      <c r="B193" s="33" t="s">
        <v>8209</v>
      </c>
      <c r="C193" s="34" t="s">
        <v>8210</v>
      </c>
      <c r="D193" s="471"/>
      <c r="E193" s="424"/>
      <c r="F193" s="29"/>
      <c r="G193" s="29"/>
      <c r="H193" s="1088"/>
      <c r="I193" s="1089"/>
      <c r="J193" s="1089"/>
      <c r="K193" s="1090"/>
      <c r="L193" s="467"/>
      <c r="M193" s="468"/>
      <c r="N193" s="468"/>
      <c r="O193" s="468"/>
      <c r="P193" s="468"/>
      <c r="Q193" s="468"/>
      <c r="R193" s="468"/>
      <c r="S193" s="468"/>
      <c r="T193" s="468"/>
      <c r="U193" s="468"/>
      <c r="V193" s="468"/>
      <c r="W193" s="468"/>
      <c r="X193" s="468"/>
      <c r="Y193" s="468"/>
      <c r="Z193" s="468"/>
      <c r="AA193" s="468"/>
      <c r="AB193" s="468"/>
      <c r="AC193" s="468"/>
      <c r="AD193" s="106"/>
      <c r="AE193" s="106"/>
      <c r="AF193" s="373"/>
      <c r="AG193" s="166"/>
      <c r="AH193" s="167"/>
      <c r="AI193" s="314"/>
      <c r="AL193" s="449"/>
      <c r="AM193" s="196" t="s">
        <v>4833</v>
      </c>
      <c r="AN193" s="197"/>
      <c r="AO193" s="197"/>
      <c r="AP193" s="197"/>
      <c r="AQ193" s="197"/>
      <c r="AR193" s="469"/>
      <c r="AS193" s="469"/>
      <c r="AT193" s="470"/>
      <c r="AU193" s="101">
        <f>ROUND(ROUND(H194*AK$179,0)*AS194,0)</f>
        <v>240</v>
      </c>
      <c r="AV193" s="31"/>
    </row>
    <row r="194" spans="1:48" ht="17.100000000000001" customHeight="1" x14ac:dyDescent="0.15">
      <c r="A194" s="32">
        <v>43</v>
      </c>
      <c r="B194" s="33" t="s">
        <v>8211</v>
      </c>
      <c r="C194" s="34" t="s">
        <v>8212</v>
      </c>
      <c r="D194" s="471"/>
      <c r="E194" s="424"/>
      <c r="F194" s="29"/>
      <c r="G194" s="29"/>
      <c r="H194" s="1280">
        <f>'15就労移行支援(基本)'!K143</f>
        <v>506</v>
      </c>
      <c r="I194" s="1108"/>
      <c r="J194" s="4" t="s">
        <v>21</v>
      </c>
      <c r="K194" s="21"/>
      <c r="L194" s="1321" t="s">
        <v>4829</v>
      </c>
      <c r="M194" s="1322"/>
      <c r="N194" s="1322"/>
      <c r="O194" s="1322"/>
      <c r="P194" s="1322"/>
      <c r="Q194" s="1322"/>
      <c r="R194" s="1322"/>
      <c r="S194" s="1322"/>
      <c r="T194" s="1322"/>
      <c r="U194" s="1322"/>
      <c r="V194" s="1322"/>
      <c r="W194" s="1322"/>
      <c r="X194" s="1322"/>
      <c r="Y194" s="1322"/>
      <c r="Z194" s="1322"/>
      <c r="AA194" s="1322"/>
      <c r="AB194" s="1322"/>
      <c r="AC194" s="1322"/>
      <c r="AD194" s="44" t="s">
        <v>17</v>
      </c>
      <c r="AE194" s="1114">
        <f>$AE$8</f>
        <v>0.96499999999999997</v>
      </c>
      <c r="AF194" s="1115"/>
      <c r="AG194" s="418"/>
      <c r="AH194" s="419"/>
      <c r="AI194" s="425"/>
      <c r="AL194" s="449"/>
      <c r="AM194" s="24"/>
      <c r="AN194" s="25"/>
      <c r="AO194" s="25"/>
      <c r="AP194" s="25"/>
      <c r="AQ194" s="25"/>
      <c r="AR194" s="26" t="s">
        <v>17</v>
      </c>
      <c r="AS194" s="1170">
        <f>AS190</f>
        <v>0.95</v>
      </c>
      <c r="AT194" s="1171"/>
      <c r="AU194" s="101">
        <f>ROUND(ROUND(ROUND(H194*AE194,0)*AK$179,0)*AS194,0)</f>
        <v>232</v>
      </c>
      <c r="AV194" s="31"/>
    </row>
    <row r="195" spans="1:48" ht="17.100000000000001" customHeight="1" x14ac:dyDescent="0.15">
      <c r="A195" s="32">
        <v>43</v>
      </c>
      <c r="B195" s="33" t="s">
        <v>8213</v>
      </c>
      <c r="C195" s="34" t="s">
        <v>8214</v>
      </c>
      <c r="D195" s="471"/>
      <c r="E195" s="424"/>
      <c r="F195" s="29"/>
      <c r="G195" s="29"/>
      <c r="H195" s="1085" t="s">
        <v>4892</v>
      </c>
      <c r="I195" s="1086"/>
      <c r="J195" s="1086"/>
      <c r="K195" s="1087"/>
      <c r="L195" s="467"/>
      <c r="M195" s="468"/>
      <c r="N195" s="468"/>
      <c r="O195" s="468"/>
      <c r="P195" s="468"/>
      <c r="Q195" s="468"/>
      <c r="R195" s="468"/>
      <c r="S195" s="468"/>
      <c r="T195" s="468"/>
      <c r="U195" s="468"/>
      <c r="V195" s="468"/>
      <c r="W195" s="468"/>
      <c r="X195" s="468"/>
      <c r="Y195" s="468"/>
      <c r="Z195" s="468"/>
      <c r="AA195" s="468"/>
      <c r="AB195" s="468"/>
      <c r="AC195" s="468"/>
      <c r="AD195" s="106"/>
      <c r="AE195" s="106"/>
      <c r="AF195" s="373"/>
      <c r="AG195" s="166"/>
      <c r="AH195" s="167"/>
      <c r="AI195" s="167"/>
      <c r="AJ195" s="463"/>
      <c r="AK195" s="70"/>
      <c r="AL195" s="464"/>
      <c r="AM195" s="20"/>
      <c r="AN195" s="4"/>
      <c r="AO195" s="4"/>
      <c r="AP195" s="4"/>
      <c r="AQ195" s="4"/>
      <c r="AR195" s="4"/>
      <c r="AS195" s="4"/>
      <c r="AT195" s="21"/>
      <c r="AU195" s="35">
        <f>ROUND(H198*AK$179,0)</f>
        <v>224</v>
      </c>
      <c r="AV195" s="31"/>
    </row>
    <row r="196" spans="1:48" ht="17.100000000000001" customHeight="1" x14ac:dyDescent="0.15">
      <c r="A196" s="32">
        <v>43</v>
      </c>
      <c r="B196" s="33" t="s">
        <v>8215</v>
      </c>
      <c r="C196" s="34" t="s">
        <v>8216</v>
      </c>
      <c r="D196" s="471"/>
      <c r="E196" s="424"/>
      <c r="F196" s="29"/>
      <c r="G196" s="29"/>
      <c r="H196" s="1088"/>
      <c r="I196" s="1089"/>
      <c r="J196" s="1089"/>
      <c r="K196" s="1090"/>
      <c r="L196" s="1321" t="s">
        <v>4829</v>
      </c>
      <c r="M196" s="1322"/>
      <c r="N196" s="1322"/>
      <c r="O196" s="1322"/>
      <c r="P196" s="1322"/>
      <c r="Q196" s="1322"/>
      <c r="R196" s="1322"/>
      <c r="S196" s="1322"/>
      <c r="T196" s="1322"/>
      <c r="U196" s="1322"/>
      <c r="V196" s="1322"/>
      <c r="W196" s="1322"/>
      <c r="X196" s="1322"/>
      <c r="Y196" s="1322"/>
      <c r="Z196" s="1322"/>
      <c r="AA196" s="1322"/>
      <c r="AB196" s="1322"/>
      <c r="AC196" s="1322"/>
      <c r="AD196" s="44" t="s">
        <v>17</v>
      </c>
      <c r="AE196" s="1114">
        <f>$AE$8</f>
        <v>0.96499999999999997</v>
      </c>
      <c r="AF196" s="1115"/>
      <c r="AG196" s="418"/>
      <c r="AH196" s="419"/>
      <c r="AI196" s="419"/>
      <c r="AJ196" s="463"/>
      <c r="AK196" s="70"/>
      <c r="AL196" s="464"/>
      <c r="AM196" s="20"/>
      <c r="AN196" s="4"/>
      <c r="AO196" s="4"/>
      <c r="AP196" s="4"/>
      <c r="AQ196" s="4"/>
      <c r="AR196" s="4"/>
      <c r="AS196" s="4"/>
      <c r="AT196" s="21"/>
      <c r="AU196" s="101">
        <f>ROUND(ROUND(H198*AE196,0)*AK$179,0)</f>
        <v>216</v>
      </c>
      <c r="AV196" s="31"/>
    </row>
    <row r="197" spans="1:48" ht="17.100000000000001" customHeight="1" x14ac:dyDescent="0.15">
      <c r="A197" s="32">
        <v>43</v>
      </c>
      <c r="B197" s="33" t="s">
        <v>8217</v>
      </c>
      <c r="C197" s="34" t="s">
        <v>8218</v>
      </c>
      <c r="D197" s="471"/>
      <c r="E197" s="424"/>
      <c r="F197" s="29"/>
      <c r="G197" s="29"/>
      <c r="H197" s="1088"/>
      <c r="I197" s="1089"/>
      <c r="J197" s="1089"/>
      <c r="K197" s="1090"/>
      <c r="L197" s="467"/>
      <c r="M197" s="468"/>
      <c r="N197" s="468"/>
      <c r="O197" s="468"/>
      <c r="P197" s="468"/>
      <c r="Q197" s="468"/>
      <c r="R197" s="468"/>
      <c r="S197" s="468"/>
      <c r="T197" s="468"/>
      <c r="U197" s="468"/>
      <c r="V197" s="468"/>
      <c r="W197" s="468"/>
      <c r="X197" s="468"/>
      <c r="Y197" s="468"/>
      <c r="Z197" s="468"/>
      <c r="AA197" s="468"/>
      <c r="AB197" s="468"/>
      <c r="AC197" s="468"/>
      <c r="AD197" s="106"/>
      <c r="AE197" s="106"/>
      <c r="AF197" s="373"/>
      <c r="AG197" s="166"/>
      <c r="AH197" s="167"/>
      <c r="AI197" s="314"/>
      <c r="AL197" s="449"/>
      <c r="AM197" s="196" t="s">
        <v>4833</v>
      </c>
      <c r="AN197" s="197"/>
      <c r="AO197" s="197"/>
      <c r="AP197" s="197"/>
      <c r="AQ197" s="197"/>
      <c r="AR197" s="469"/>
      <c r="AS197" s="469"/>
      <c r="AT197" s="470"/>
      <c r="AU197" s="101">
        <f>ROUND(ROUND(H198*AK$179,0)*AS198,0)</f>
        <v>213</v>
      </c>
      <c r="AV197" s="31"/>
    </row>
    <row r="198" spans="1:48" ht="17.100000000000001" customHeight="1" x14ac:dyDescent="0.15">
      <c r="A198" s="32">
        <v>43</v>
      </c>
      <c r="B198" s="33" t="s">
        <v>8219</v>
      </c>
      <c r="C198" s="34" t="s">
        <v>8220</v>
      </c>
      <c r="D198" s="471"/>
      <c r="E198" s="424"/>
      <c r="F198" s="29"/>
      <c r="G198" s="29"/>
      <c r="H198" s="1280">
        <f>'15就労移行支援(基本)'!K155</f>
        <v>448</v>
      </c>
      <c r="I198" s="1108"/>
      <c r="J198" s="4" t="s">
        <v>21</v>
      </c>
      <c r="K198" s="21"/>
      <c r="L198" s="1321" t="s">
        <v>4829</v>
      </c>
      <c r="M198" s="1322"/>
      <c r="N198" s="1322"/>
      <c r="O198" s="1322"/>
      <c r="P198" s="1322"/>
      <c r="Q198" s="1322"/>
      <c r="R198" s="1322"/>
      <c r="S198" s="1322"/>
      <c r="T198" s="1322"/>
      <c r="U198" s="1322"/>
      <c r="V198" s="1322"/>
      <c r="W198" s="1322"/>
      <c r="X198" s="1322"/>
      <c r="Y198" s="1322"/>
      <c r="Z198" s="1322"/>
      <c r="AA198" s="1322"/>
      <c r="AB198" s="1322"/>
      <c r="AC198" s="1322"/>
      <c r="AD198" s="44" t="s">
        <v>17</v>
      </c>
      <c r="AE198" s="1114">
        <f>$AE$8</f>
        <v>0.96499999999999997</v>
      </c>
      <c r="AF198" s="1115"/>
      <c r="AG198" s="418"/>
      <c r="AH198" s="419"/>
      <c r="AI198" s="425"/>
      <c r="AL198" s="449"/>
      <c r="AM198" s="24"/>
      <c r="AN198" s="25"/>
      <c r="AO198" s="25"/>
      <c r="AP198" s="25"/>
      <c r="AQ198" s="25"/>
      <c r="AR198" s="26" t="s">
        <v>17</v>
      </c>
      <c r="AS198" s="1170">
        <f>AS194</f>
        <v>0.95</v>
      </c>
      <c r="AT198" s="1171"/>
      <c r="AU198" s="101">
        <f>ROUND(ROUND(ROUND(H198*AE198,0)*AK$179,0)*AS198,0)</f>
        <v>205</v>
      </c>
      <c r="AV198" s="31"/>
    </row>
    <row r="199" spans="1:48" ht="17.100000000000001" customHeight="1" x14ac:dyDescent="0.15">
      <c r="A199" s="32">
        <v>43</v>
      </c>
      <c r="B199" s="33" t="s">
        <v>8221</v>
      </c>
      <c r="C199" s="34" t="s">
        <v>8222</v>
      </c>
      <c r="D199" s="471"/>
      <c r="E199" s="424"/>
      <c r="F199" s="29"/>
      <c r="G199" s="29"/>
      <c r="H199" s="1085" t="s">
        <v>4905</v>
      </c>
      <c r="I199" s="1086"/>
      <c r="J199" s="1086"/>
      <c r="K199" s="1087"/>
      <c r="L199" s="467"/>
      <c r="M199" s="468"/>
      <c r="N199" s="468"/>
      <c r="O199" s="468"/>
      <c r="P199" s="468"/>
      <c r="Q199" s="468"/>
      <c r="R199" s="468"/>
      <c r="S199" s="468"/>
      <c r="T199" s="468"/>
      <c r="U199" s="468"/>
      <c r="V199" s="468"/>
      <c r="W199" s="468"/>
      <c r="X199" s="468"/>
      <c r="Y199" s="468"/>
      <c r="Z199" s="468"/>
      <c r="AA199" s="468"/>
      <c r="AB199" s="468"/>
      <c r="AC199" s="468"/>
      <c r="AD199" s="106"/>
      <c r="AE199" s="106"/>
      <c r="AF199" s="373"/>
      <c r="AG199" s="418"/>
      <c r="AH199" s="419"/>
      <c r="AI199" s="425"/>
      <c r="AL199" s="449"/>
      <c r="AM199" s="20"/>
      <c r="AN199" s="4"/>
      <c r="AO199" s="4"/>
      <c r="AP199" s="4"/>
      <c r="AQ199" s="4"/>
      <c r="AR199" s="4"/>
      <c r="AS199" s="4"/>
      <c r="AT199" s="21"/>
      <c r="AU199" s="35">
        <f>ROUND(H202*AK$179,0)</f>
        <v>207</v>
      </c>
      <c r="AV199" s="31"/>
    </row>
    <row r="200" spans="1:48" ht="17.100000000000001" customHeight="1" x14ac:dyDescent="0.15">
      <c r="A200" s="32">
        <v>43</v>
      </c>
      <c r="B200" s="33" t="s">
        <v>8223</v>
      </c>
      <c r="C200" s="34" t="s">
        <v>8224</v>
      </c>
      <c r="D200" s="471"/>
      <c r="E200" s="424"/>
      <c r="F200" s="29"/>
      <c r="G200" s="29"/>
      <c r="H200" s="1088"/>
      <c r="I200" s="1089"/>
      <c r="J200" s="1089"/>
      <c r="K200" s="1090"/>
      <c r="L200" s="1321" t="s">
        <v>4829</v>
      </c>
      <c r="M200" s="1322"/>
      <c r="N200" s="1322"/>
      <c r="O200" s="1322"/>
      <c r="P200" s="1322"/>
      <c r="Q200" s="1322"/>
      <c r="R200" s="1322"/>
      <c r="S200" s="1322"/>
      <c r="T200" s="1322"/>
      <c r="U200" s="1322"/>
      <c r="V200" s="1322"/>
      <c r="W200" s="1322"/>
      <c r="X200" s="1322"/>
      <c r="Y200" s="1322"/>
      <c r="Z200" s="1322"/>
      <c r="AA200" s="1322"/>
      <c r="AB200" s="1322"/>
      <c r="AC200" s="1322"/>
      <c r="AD200" s="44" t="s">
        <v>17</v>
      </c>
      <c r="AE200" s="1114">
        <f>$AE$8</f>
        <v>0.96499999999999997</v>
      </c>
      <c r="AF200" s="1115"/>
      <c r="AG200" s="418"/>
      <c r="AH200" s="419"/>
      <c r="AI200" s="425"/>
      <c r="AL200" s="449"/>
      <c r="AM200" s="20"/>
      <c r="AN200" s="4"/>
      <c r="AO200" s="4"/>
      <c r="AP200" s="4"/>
      <c r="AQ200" s="4"/>
      <c r="AR200" s="4"/>
      <c r="AS200" s="4"/>
      <c r="AT200" s="21"/>
      <c r="AU200" s="101">
        <f>ROUND(ROUND(H202*AE200,0)*AK$179,0)</f>
        <v>200</v>
      </c>
      <c r="AV200" s="31"/>
    </row>
    <row r="201" spans="1:48" ht="17.100000000000001" customHeight="1" x14ac:dyDescent="0.15">
      <c r="A201" s="32">
        <v>43</v>
      </c>
      <c r="B201" s="33" t="s">
        <v>8225</v>
      </c>
      <c r="C201" s="34" t="s">
        <v>8226</v>
      </c>
      <c r="D201" s="471"/>
      <c r="E201" s="424"/>
      <c r="F201" s="29"/>
      <c r="G201" s="29"/>
      <c r="H201" s="1088"/>
      <c r="I201" s="1089"/>
      <c r="J201" s="1089"/>
      <c r="K201" s="1090"/>
      <c r="L201" s="467"/>
      <c r="M201" s="468"/>
      <c r="N201" s="468"/>
      <c r="O201" s="468"/>
      <c r="P201" s="468"/>
      <c r="Q201" s="468"/>
      <c r="R201" s="468"/>
      <c r="S201" s="468"/>
      <c r="T201" s="468"/>
      <c r="U201" s="468"/>
      <c r="V201" s="468"/>
      <c r="W201" s="468"/>
      <c r="X201" s="468"/>
      <c r="Y201" s="468"/>
      <c r="Z201" s="468"/>
      <c r="AA201" s="468"/>
      <c r="AB201" s="468"/>
      <c r="AC201" s="468"/>
      <c r="AD201" s="106"/>
      <c r="AE201" s="106"/>
      <c r="AF201" s="373"/>
      <c r="AG201" s="166"/>
      <c r="AH201" s="167"/>
      <c r="AI201" s="314"/>
      <c r="AL201" s="449"/>
      <c r="AM201" s="196" t="s">
        <v>4833</v>
      </c>
      <c r="AN201" s="197"/>
      <c r="AO201" s="197"/>
      <c r="AP201" s="197"/>
      <c r="AQ201" s="197"/>
      <c r="AR201" s="469"/>
      <c r="AS201" s="469"/>
      <c r="AT201" s="470"/>
      <c r="AU201" s="101">
        <f>ROUND(ROUND(H202*AK$179,0)*AS202,0)</f>
        <v>197</v>
      </c>
      <c r="AV201" s="31"/>
    </row>
    <row r="202" spans="1:48" ht="17.100000000000001" customHeight="1" x14ac:dyDescent="0.15">
      <c r="A202" s="32">
        <v>43</v>
      </c>
      <c r="B202" s="33" t="s">
        <v>8227</v>
      </c>
      <c r="C202" s="34" t="s">
        <v>8228</v>
      </c>
      <c r="D202" s="472"/>
      <c r="E202" s="428"/>
      <c r="F202" s="57"/>
      <c r="G202" s="57"/>
      <c r="H202" s="1323">
        <f>'15就労移行支援(基本)'!K167</f>
        <v>414</v>
      </c>
      <c r="I202" s="1107"/>
      <c r="J202" s="25" t="s">
        <v>21</v>
      </c>
      <c r="K202" s="38"/>
      <c r="L202" s="1321" t="s">
        <v>4829</v>
      </c>
      <c r="M202" s="1322"/>
      <c r="N202" s="1322"/>
      <c r="O202" s="1322"/>
      <c r="P202" s="1322"/>
      <c r="Q202" s="1322"/>
      <c r="R202" s="1322"/>
      <c r="S202" s="1322"/>
      <c r="T202" s="1322"/>
      <c r="U202" s="1322"/>
      <c r="V202" s="1322"/>
      <c r="W202" s="1322"/>
      <c r="X202" s="1322"/>
      <c r="Y202" s="1322"/>
      <c r="Z202" s="1322"/>
      <c r="AA202" s="1322"/>
      <c r="AB202" s="1322"/>
      <c r="AC202" s="1322"/>
      <c r="AD202" s="44" t="s">
        <v>17</v>
      </c>
      <c r="AE202" s="1114">
        <f>$AE$8</f>
        <v>0.96499999999999997</v>
      </c>
      <c r="AF202" s="1115"/>
      <c r="AG202" s="420"/>
      <c r="AH202" s="421"/>
      <c r="AI202" s="473"/>
      <c r="AJ202" s="135"/>
      <c r="AK202" s="233"/>
      <c r="AL202" s="455"/>
      <c r="AM202" s="24"/>
      <c r="AN202" s="25"/>
      <c r="AO202" s="25"/>
      <c r="AP202" s="25"/>
      <c r="AQ202" s="25"/>
      <c r="AR202" s="26" t="s">
        <v>17</v>
      </c>
      <c r="AS202" s="1170">
        <f>AS198</f>
        <v>0.95</v>
      </c>
      <c r="AT202" s="1171"/>
      <c r="AU202" s="35">
        <f>ROUND(ROUND(ROUND(H202*AE202,0)*AK$179,0)*AS202,0)</f>
        <v>190</v>
      </c>
      <c r="AV202" s="61"/>
    </row>
    <row r="203" spans="1:48" ht="17.100000000000001" customHeight="1" x14ac:dyDescent="0.15">
      <c r="A203" s="32">
        <v>43</v>
      </c>
      <c r="B203" s="33" t="s">
        <v>8229</v>
      </c>
      <c r="C203" s="34" t="s">
        <v>8230</v>
      </c>
      <c r="D203" s="1085" t="s">
        <v>4819</v>
      </c>
      <c r="E203" s="1087"/>
      <c r="F203" s="1085" t="s">
        <v>5003</v>
      </c>
      <c r="G203" s="1087"/>
      <c r="H203" s="1085" t="s">
        <v>4821</v>
      </c>
      <c r="I203" s="1086"/>
      <c r="J203" s="1086"/>
      <c r="K203" s="1087"/>
      <c r="L203" s="467"/>
      <c r="M203" s="468"/>
      <c r="N203" s="468"/>
      <c r="O203" s="468"/>
      <c r="P203" s="468"/>
      <c r="Q203" s="468"/>
      <c r="R203" s="468"/>
      <c r="S203" s="468"/>
      <c r="T203" s="468"/>
      <c r="U203" s="468"/>
      <c r="V203" s="468"/>
      <c r="W203" s="468"/>
      <c r="X203" s="468"/>
      <c r="Y203" s="468"/>
      <c r="Z203" s="468"/>
      <c r="AA203" s="468"/>
      <c r="AB203" s="468"/>
      <c r="AC203" s="468"/>
      <c r="AD203" s="106"/>
      <c r="AE203" s="106"/>
      <c r="AF203" s="106"/>
      <c r="AG203" s="1301" t="s">
        <v>7852</v>
      </c>
      <c r="AH203" s="1316"/>
      <c r="AI203" s="1317"/>
      <c r="AJ203" s="1218" t="s">
        <v>8134</v>
      </c>
      <c r="AK203" s="1219"/>
      <c r="AL203" s="1220"/>
      <c r="AM203" s="47"/>
      <c r="AN203" s="40"/>
      <c r="AO203" s="40"/>
      <c r="AP203" s="40"/>
      <c r="AQ203" s="40"/>
      <c r="AR203" s="40"/>
      <c r="AS203" s="40"/>
      <c r="AT203" s="41"/>
      <c r="AU203" s="35">
        <f>ROUND(H206*AK$207,0)</f>
        <v>502</v>
      </c>
      <c r="AV203" s="66" t="s">
        <v>4822</v>
      </c>
    </row>
    <row r="204" spans="1:48" ht="17.100000000000001" customHeight="1" x14ac:dyDescent="0.15">
      <c r="A204" s="32">
        <v>43</v>
      </c>
      <c r="B204" s="33" t="s">
        <v>8231</v>
      </c>
      <c r="C204" s="34" t="s">
        <v>8232</v>
      </c>
      <c r="D204" s="1287"/>
      <c r="E204" s="1278"/>
      <c r="F204" s="1088"/>
      <c r="G204" s="1090"/>
      <c r="H204" s="1088"/>
      <c r="I204" s="1089"/>
      <c r="J204" s="1089"/>
      <c r="K204" s="1090"/>
      <c r="L204" s="1321" t="s">
        <v>4829</v>
      </c>
      <c r="M204" s="1322"/>
      <c r="N204" s="1322"/>
      <c r="O204" s="1322"/>
      <c r="P204" s="1322"/>
      <c r="Q204" s="1322"/>
      <c r="R204" s="1322"/>
      <c r="S204" s="1322"/>
      <c r="T204" s="1322"/>
      <c r="U204" s="1322"/>
      <c r="V204" s="1322"/>
      <c r="W204" s="1322"/>
      <c r="X204" s="1322"/>
      <c r="Y204" s="1322"/>
      <c r="Z204" s="1322"/>
      <c r="AA204" s="1322"/>
      <c r="AB204" s="1322"/>
      <c r="AC204" s="1322"/>
      <c r="AD204" s="44" t="s">
        <v>17</v>
      </c>
      <c r="AE204" s="1114">
        <f>$AE$8</f>
        <v>0.96499999999999997</v>
      </c>
      <c r="AF204" s="1115"/>
      <c r="AG204" s="1318"/>
      <c r="AH204" s="1319"/>
      <c r="AI204" s="1320"/>
      <c r="AJ204" s="1221"/>
      <c r="AK204" s="1222"/>
      <c r="AL204" s="1223"/>
      <c r="AM204" s="20"/>
      <c r="AN204" s="4"/>
      <c r="AO204" s="4"/>
      <c r="AP204" s="4"/>
      <c r="AQ204" s="4"/>
      <c r="AR204" s="4"/>
      <c r="AS204" s="4"/>
      <c r="AT204" s="21"/>
      <c r="AU204" s="101">
        <f>ROUND(ROUND(H206*AE204,0)*AK$207,0)</f>
        <v>484</v>
      </c>
      <c r="AV204" s="232"/>
    </row>
    <row r="205" spans="1:48" ht="17.100000000000001" customHeight="1" x14ac:dyDescent="0.15">
      <c r="A205" s="32">
        <v>43</v>
      </c>
      <c r="B205" s="33" t="s">
        <v>8233</v>
      </c>
      <c r="C205" s="34" t="s">
        <v>8234</v>
      </c>
      <c r="D205" s="1082"/>
      <c r="E205" s="1070"/>
      <c r="F205" s="1088"/>
      <c r="G205" s="1090"/>
      <c r="H205" s="1088"/>
      <c r="I205" s="1089"/>
      <c r="J205" s="1089"/>
      <c r="K205" s="1090"/>
      <c r="L205" s="467"/>
      <c r="M205" s="468"/>
      <c r="N205" s="468"/>
      <c r="O205" s="468"/>
      <c r="P205" s="468"/>
      <c r="Q205" s="468"/>
      <c r="R205" s="468"/>
      <c r="S205" s="468"/>
      <c r="T205" s="468"/>
      <c r="U205" s="468"/>
      <c r="V205" s="468"/>
      <c r="W205" s="468"/>
      <c r="X205" s="468"/>
      <c r="Y205" s="468"/>
      <c r="Z205" s="468"/>
      <c r="AA205" s="468"/>
      <c r="AB205" s="468"/>
      <c r="AC205" s="468"/>
      <c r="AD205" s="106"/>
      <c r="AE205" s="106"/>
      <c r="AF205" s="106"/>
      <c r="AG205" s="1318"/>
      <c r="AH205" s="1319"/>
      <c r="AI205" s="1320"/>
      <c r="AJ205" s="1221"/>
      <c r="AK205" s="1222"/>
      <c r="AL205" s="1223"/>
      <c r="AM205" s="196" t="s">
        <v>4833</v>
      </c>
      <c r="AN205" s="197"/>
      <c r="AO205" s="197"/>
      <c r="AP205" s="197"/>
      <c r="AQ205" s="197"/>
      <c r="AR205" s="469"/>
      <c r="AS205" s="469"/>
      <c r="AT205" s="470"/>
      <c r="AU205" s="101">
        <f>ROUND(ROUND(H206*AK$207,0)*AS206,0)</f>
        <v>477</v>
      </c>
      <c r="AV205" s="31"/>
    </row>
    <row r="206" spans="1:48" ht="17.100000000000001" customHeight="1" x14ac:dyDescent="0.15">
      <c r="A206" s="32">
        <v>43</v>
      </c>
      <c r="B206" s="33" t="s">
        <v>8235</v>
      </c>
      <c r="C206" s="34" t="s">
        <v>8236</v>
      </c>
      <c r="D206" s="1068"/>
      <c r="E206" s="1070"/>
      <c r="F206" s="1088"/>
      <c r="G206" s="1090"/>
      <c r="H206" s="1280">
        <f>'15就労移行支援(基本)'!K179</f>
        <v>1003</v>
      </c>
      <c r="I206" s="1108"/>
      <c r="J206" s="4" t="s">
        <v>21</v>
      </c>
      <c r="K206" s="21"/>
      <c r="L206" s="1321" t="s">
        <v>4829</v>
      </c>
      <c r="M206" s="1322"/>
      <c r="N206" s="1322"/>
      <c r="O206" s="1322"/>
      <c r="P206" s="1322"/>
      <c r="Q206" s="1322"/>
      <c r="R206" s="1322"/>
      <c r="S206" s="1322"/>
      <c r="T206" s="1322"/>
      <c r="U206" s="1322"/>
      <c r="V206" s="1322"/>
      <c r="W206" s="1322"/>
      <c r="X206" s="1322"/>
      <c r="Y206" s="1322"/>
      <c r="Z206" s="1322"/>
      <c r="AA206" s="1322"/>
      <c r="AB206" s="1322"/>
      <c r="AC206" s="1322"/>
      <c r="AD206" s="44" t="s">
        <v>17</v>
      </c>
      <c r="AE206" s="1114">
        <f>$AE$8</f>
        <v>0.96499999999999997</v>
      </c>
      <c r="AF206" s="1115"/>
      <c r="AG206" s="1318"/>
      <c r="AH206" s="1319"/>
      <c r="AI206" s="1320"/>
      <c r="AJ206" s="1221"/>
      <c r="AK206" s="1222"/>
      <c r="AL206" s="1223"/>
      <c r="AM206" s="24"/>
      <c r="AN206" s="25"/>
      <c r="AO206" s="25"/>
      <c r="AP206" s="25"/>
      <c r="AQ206" s="25"/>
      <c r="AR206" s="26" t="s">
        <v>17</v>
      </c>
      <c r="AS206" s="1170">
        <f>AS202</f>
        <v>0.95</v>
      </c>
      <c r="AT206" s="1171"/>
      <c r="AU206" s="101">
        <f>ROUND(ROUND(ROUND(H206*AE206,0)*AK$207,0)*AS206,0)</f>
        <v>460</v>
      </c>
      <c r="AV206" s="31"/>
    </row>
    <row r="207" spans="1:48" ht="17.100000000000001" customHeight="1" x14ac:dyDescent="0.15">
      <c r="A207" s="32">
        <v>43</v>
      </c>
      <c r="B207" s="33" t="s">
        <v>8237</v>
      </c>
      <c r="C207" s="34" t="s">
        <v>8238</v>
      </c>
      <c r="D207" s="471"/>
      <c r="E207" s="424"/>
      <c r="F207" s="36"/>
      <c r="G207" s="29"/>
      <c r="H207" s="1085" t="s">
        <v>4840</v>
      </c>
      <c r="I207" s="1086"/>
      <c r="J207" s="1086"/>
      <c r="K207" s="1087"/>
      <c r="L207" s="467"/>
      <c r="M207" s="468"/>
      <c r="N207" s="468"/>
      <c r="O207" s="468"/>
      <c r="P207" s="468"/>
      <c r="Q207" s="468"/>
      <c r="R207" s="468"/>
      <c r="S207" s="468"/>
      <c r="T207" s="468"/>
      <c r="U207" s="468"/>
      <c r="V207" s="468"/>
      <c r="W207" s="468"/>
      <c r="X207" s="468"/>
      <c r="Y207" s="468"/>
      <c r="Z207" s="468"/>
      <c r="AA207" s="468"/>
      <c r="AB207" s="468"/>
      <c r="AC207" s="468"/>
      <c r="AD207" s="106"/>
      <c r="AE207" s="106"/>
      <c r="AF207" s="373"/>
      <c r="AG207" s="166"/>
      <c r="AH207" s="167"/>
      <c r="AI207" s="167"/>
      <c r="AJ207" s="168" t="s">
        <v>17</v>
      </c>
      <c r="AK207" s="1158">
        <f>$AK$151</f>
        <v>0.5</v>
      </c>
      <c r="AL207" s="1159"/>
      <c r="AM207" s="20"/>
      <c r="AN207" s="4"/>
      <c r="AO207" s="4"/>
      <c r="AP207" s="4"/>
      <c r="AQ207" s="4"/>
      <c r="AR207" s="4"/>
      <c r="AS207" s="4"/>
      <c r="AT207" s="21"/>
      <c r="AU207" s="35">
        <f>ROUND(H210*AK$207,0)</f>
        <v>419</v>
      </c>
      <c r="AV207" s="31"/>
    </row>
    <row r="208" spans="1:48" ht="17.100000000000001" customHeight="1" x14ac:dyDescent="0.15">
      <c r="A208" s="32">
        <v>43</v>
      </c>
      <c r="B208" s="33" t="s">
        <v>8239</v>
      </c>
      <c r="C208" s="34" t="s">
        <v>8240</v>
      </c>
      <c r="D208" s="471"/>
      <c r="E208" s="424"/>
      <c r="F208" s="36"/>
      <c r="G208" s="29"/>
      <c r="H208" s="1088"/>
      <c r="I208" s="1089"/>
      <c r="J208" s="1089"/>
      <c r="K208" s="1090"/>
      <c r="L208" s="1321" t="s">
        <v>4829</v>
      </c>
      <c r="M208" s="1322"/>
      <c r="N208" s="1322"/>
      <c r="O208" s="1322"/>
      <c r="P208" s="1322"/>
      <c r="Q208" s="1322"/>
      <c r="R208" s="1322"/>
      <c r="S208" s="1322"/>
      <c r="T208" s="1322"/>
      <c r="U208" s="1322"/>
      <c r="V208" s="1322"/>
      <c r="W208" s="1322"/>
      <c r="X208" s="1322"/>
      <c r="Y208" s="1322"/>
      <c r="Z208" s="1322"/>
      <c r="AA208" s="1322"/>
      <c r="AB208" s="1322"/>
      <c r="AC208" s="1322"/>
      <c r="AD208" s="44" t="s">
        <v>17</v>
      </c>
      <c r="AE208" s="1114">
        <f>$AE$8</f>
        <v>0.96499999999999997</v>
      </c>
      <c r="AF208" s="1115"/>
      <c r="AG208" s="418"/>
      <c r="AH208" s="419"/>
      <c r="AI208" s="419"/>
      <c r="AJ208" s="463"/>
      <c r="AK208" s="70"/>
      <c r="AL208" s="464"/>
      <c r="AM208" s="20"/>
      <c r="AN208" s="4"/>
      <c r="AO208" s="4"/>
      <c r="AP208" s="4"/>
      <c r="AQ208" s="4"/>
      <c r="AR208" s="4"/>
      <c r="AS208" s="4"/>
      <c r="AT208" s="21"/>
      <c r="AU208" s="101">
        <f>ROUND(ROUND(H210*AE208,0)*AK$207,0)</f>
        <v>405</v>
      </c>
      <c r="AV208" s="31"/>
    </row>
    <row r="209" spans="1:48" ht="17.100000000000001" customHeight="1" x14ac:dyDescent="0.15">
      <c r="A209" s="32">
        <v>43</v>
      </c>
      <c r="B209" s="33" t="s">
        <v>8241</v>
      </c>
      <c r="C209" s="34" t="s">
        <v>8242</v>
      </c>
      <c r="D209" s="471"/>
      <c r="E209" s="424"/>
      <c r="F209" s="36"/>
      <c r="G209" s="29"/>
      <c r="H209" s="1088"/>
      <c r="I209" s="1089"/>
      <c r="J209" s="1089"/>
      <c r="K209" s="1090"/>
      <c r="L209" s="467"/>
      <c r="M209" s="468"/>
      <c r="N209" s="468"/>
      <c r="O209" s="468"/>
      <c r="P209" s="468"/>
      <c r="Q209" s="468"/>
      <c r="R209" s="468"/>
      <c r="S209" s="468"/>
      <c r="T209" s="468"/>
      <c r="U209" s="468"/>
      <c r="V209" s="468"/>
      <c r="W209" s="468"/>
      <c r="X209" s="468"/>
      <c r="Y209" s="468"/>
      <c r="Z209" s="468"/>
      <c r="AA209" s="468"/>
      <c r="AB209" s="468"/>
      <c r="AC209" s="468"/>
      <c r="AD209" s="106"/>
      <c r="AE209" s="106"/>
      <c r="AF209" s="373"/>
      <c r="AG209" s="166"/>
      <c r="AH209" s="167"/>
      <c r="AI209" s="314"/>
      <c r="AL209" s="449"/>
      <c r="AM209" s="196" t="s">
        <v>4833</v>
      </c>
      <c r="AN209" s="197"/>
      <c r="AO209" s="197"/>
      <c r="AP209" s="197"/>
      <c r="AQ209" s="197"/>
      <c r="AR209" s="469"/>
      <c r="AS209" s="469"/>
      <c r="AT209" s="470"/>
      <c r="AU209" s="101">
        <f>ROUND(ROUND(H210*AK$207,0)*AS210,0)</f>
        <v>398</v>
      </c>
      <c r="AV209" s="31"/>
    </row>
    <row r="210" spans="1:48" ht="17.100000000000001" customHeight="1" x14ac:dyDescent="0.15">
      <c r="A210" s="32">
        <v>43</v>
      </c>
      <c r="B210" s="33" t="s">
        <v>8243</v>
      </c>
      <c r="C210" s="34" t="s">
        <v>8244</v>
      </c>
      <c r="D210" s="471"/>
      <c r="E210" s="424"/>
      <c r="F210" s="36"/>
      <c r="G210" s="29"/>
      <c r="H210" s="1280">
        <f>'15就労移行支援(基本)'!K191</f>
        <v>838</v>
      </c>
      <c r="I210" s="1108"/>
      <c r="J210" s="4" t="s">
        <v>21</v>
      </c>
      <c r="K210" s="21"/>
      <c r="L210" s="1321" t="s">
        <v>4829</v>
      </c>
      <c r="M210" s="1322"/>
      <c r="N210" s="1322"/>
      <c r="O210" s="1322"/>
      <c r="P210" s="1322"/>
      <c r="Q210" s="1322"/>
      <c r="R210" s="1322"/>
      <c r="S210" s="1322"/>
      <c r="T210" s="1322"/>
      <c r="U210" s="1322"/>
      <c r="V210" s="1322"/>
      <c r="W210" s="1322"/>
      <c r="X210" s="1322"/>
      <c r="Y210" s="1322"/>
      <c r="Z210" s="1322"/>
      <c r="AA210" s="1322"/>
      <c r="AB210" s="1322"/>
      <c r="AC210" s="1322"/>
      <c r="AD210" s="44" t="s">
        <v>17</v>
      </c>
      <c r="AE210" s="1114">
        <f>$AE$8</f>
        <v>0.96499999999999997</v>
      </c>
      <c r="AF210" s="1115"/>
      <c r="AG210" s="418"/>
      <c r="AH210" s="419"/>
      <c r="AI210" s="425"/>
      <c r="AL210" s="449"/>
      <c r="AM210" s="24"/>
      <c r="AN210" s="25"/>
      <c r="AO210" s="25"/>
      <c r="AP210" s="25"/>
      <c r="AQ210" s="25"/>
      <c r="AR210" s="26" t="s">
        <v>17</v>
      </c>
      <c r="AS210" s="1170">
        <f>AS206</f>
        <v>0.95</v>
      </c>
      <c r="AT210" s="1171"/>
      <c r="AU210" s="101">
        <f>ROUND(ROUND(ROUND(H210*AE210,0)*AK$207,0)*AS210,0)</f>
        <v>385</v>
      </c>
      <c r="AV210" s="31"/>
    </row>
    <row r="211" spans="1:48" ht="17.100000000000001" customHeight="1" x14ac:dyDescent="0.15">
      <c r="A211" s="32">
        <v>43</v>
      </c>
      <c r="B211" s="33" t="s">
        <v>8245</v>
      </c>
      <c r="C211" s="34" t="s">
        <v>8246</v>
      </c>
      <c r="D211" s="471"/>
      <c r="E211" s="424"/>
      <c r="F211" s="36"/>
      <c r="G211" s="29"/>
      <c r="H211" s="1085" t="s">
        <v>4853</v>
      </c>
      <c r="I211" s="1086"/>
      <c r="J211" s="1086"/>
      <c r="K211" s="1087"/>
      <c r="L211" s="467"/>
      <c r="M211" s="468"/>
      <c r="N211" s="468"/>
      <c r="O211" s="468"/>
      <c r="P211" s="468"/>
      <c r="Q211" s="468"/>
      <c r="R211" s="468"/>
      <c r="S211" s="468"/>
      <c r="T211" s="468"/>
      <c r="U211" s="468"/>
      <c r="V211" s="468"/>
      <c r="W211" s="468"/>
      <c r="X211" s="468"/>
      <c r="Y211" s="468"/>
      <c r="Z211" s="468"/>
      <c r="AA211" s="468"/>
      <c r="AB211" s="468"/>
      <c r="AC211" s="468"/>
      <c r="AD211" s="106"/>
      <c r="AE211" s="106"/>
      <c r="AF211" s="373"/>
      <c r="AG211" s="166"/>
      <c r="AH211" s="167"/>
      <c r="AI211" s="167"/>
      <c r="AJ211" s="463"/>
      <c r="AK211" s="70"/>
      <c r="AL211" s="464"/>
      <c r="AM211" s="20"/>
      <c r="AN211" s="4"/>
      <c r="AO211" s="4"/>
      <c r="AP211" s="4"/>
      <c r="AQ211" s="4"/>
      <c r="AR211" s="4"/>
      <c r="AS211" s="4"/>
      <c r="AT211" s="21"/>
      <c r="AU211" s="35">
        <f>ROUND(H214*AK$207,0)</f>
        <v>347</v>
      </c>
      <c r="AV211" s="31"/>
    </row>
    <row r="212" spans="1:48" ht="17.100000000000001" customHeight="1" x14ac:dyDescent="0.15">
      <c r="A212" s="32">
        <v>43</v>
      </c>
      <c r="B212" s="33" t="s">
        <v>8247</v>
      </c>
      <c r="C212" s="34" t="s">
        <v>8248</v>
      </c>
      <c r="D212" s="471"/>
      <c r="E212" s="424"/>
      <c r="F212" s="29"/>
      <c r="G212" s="29"/>
      <c r="H212" s="1088"/>
      <c r="I212" s="1089"/>
      <c r="J212" s="1089"/>
      <c r="K212" s="1090"/>
      <c r="L212" s="1321" t="s">
        <v>4829</v>
      </c>
      <c r="M212" s="1322"/>
      <c r="N212" s="1322"/>
      <c r="O212" s="1322"/>
      <c r="P212" s="1322"/>
      <c r="Q212" s="1322"/>
      <c r="R212" s="1322"/>
      <c r="S212" s="1322"/>
      <c r="T212" s="1322"/>
      <c r="U212" s="1322"/>
      <c r="V212" s="1322"/>
      <c r="W212" s="1322"/>
      <c r="X212" s="1322"/>
      <c r="Y212" s="1322"/>
      <c r="Z212" s="1322"/>
      <c r="AA212" s="1322"/>
      <c r="AB212" s="1322"/>
      <c r="AC212" s="1322"/>
      <c r="AD212" s="44" t="s">
        <v>17</v>
      </c>
      <c r="AE212" s="1114">
        <f>$AE$8</f>
        <v>0.96499999999999997</v>
      </c>
      <c r="AF212" s="1115"/>
      <c r="AG212" s="418"/>
      <c r="AH212" s="419"/>
      <c r="AI212" s="419"/>
      <c r="AJ212" s="463"/>
      <c r="AK212" s="70"/>
      <c r="AL212" s="464"/>
      <c r="AM212" s="20"/>
      <c r="AN212" s="4"/>
      <c r="AO212" s="4"/>
      <c r="AP212" s="4"/>
      <c r="AQ212" s="4"/>
      <c r="AR212" s="4"/>
      <c r="AS212" s="4"/>
      <c r="AT212" s="21"/>
      <c r="AU212" s="101">
        <f>ROUND(ROUND(H214*AE212,0)*AK$207,0)</f>
        <v>335</v>
      </c>
      <c r="AV212" s="31"/>
    </row>
    <row r="213" spans="1:48" ht="17.100000000000001" customHeight="1" x14ac:dyDescent="0.15">
      <c r="A213" s="32">
        <v>43</v>
      </c>
      <c r="B213" s="33" t="s">
        <v>8249</v>
      </c>
      <c r="C213" s="34" t="s">
        <v>8250</v>
      </c>
      <c r="D213" s="471"/>
      <c r="E213" s="424"/>
      <c r="F213" s="29"/>
      <c r="G213" s="29"/>
      <c r="H213" s="1088"/>
      <c r="I213" s="1089"/>
      <c r="J213" s="1089"/>
      <c r="K213" s="1090"/>
      <c r="L213" s="467"/>
      <c r="M213" s="468"/>
      <c r="N213" s="468"/>
      <c r="O213" s="468"/>
      <c r="P213" s="468"/>
      <c r="Q213" s="468"/>
      <c r="R213" s="468"/>
      <c r="S213" s="468"/>
      <c r="T213" s="468"/>
      <c r="U213" s="468"/>
      <c r="V213" s="468"/>
      <c r="W213" s="468"/>
      <c r="X213" s="468"/>
      <c r="Y213" s="468"/>
      <c r="Z213" s="468"/>
      <c r="AA213" s="468"/>
      <c r="AB213" s="468"/>
      <c r="AC213" s="468"/>
      <c r="AD213" s="106"/>
      <c r="AE213" s="106"/>
      <c r="AF213" s="373"/>
      <c r="AG213" s="166"/>
      <c r="AH213" s="167"/>
      <c r="AI213" s="314"/>
      <c r="AL213" s="449"/>
      <c r="AM213" s="196" t="s">
        <v>4833</v>
      </c>
      <c r="AN213" s="197"/>
      <c r="AO213" s="197"/>
      <c r="AP213" s="197"/>
      <c r="AQ213" s="197"/>
      <c r="AR213" s="469"/>
      <c r="AS213" s="469"/>
      <c r="AT213" s="470"/>
      <c r="AU213" s="101">
        <f>ROUND(ROUND(H214*AK$207,0)*AS214,0)</f>
        <v>330</v>
      </c>
      <c r="AV213" s="31"/>
    </row>
    <row r="214" spans="1:48" ht="17.100000000000001" customHeight="1" x14ac:dyDescent="0.15">
      <c r="A214" s="32">
        <v>43</v>
      </c>
      <c r="B214" s="33" t="s">
        <v>8251</v>
      </c>
      <c r="C214" s="34" t="s">
        <v>8252</v>
      </c>
      <c r="D214" s="471"/>
      <c r="E214" s="424"/>
      <c r="F214" s="29"/>
      <c r="G214" s="29"/>
      <c r="H214" s="1280">
        <f>'15就労移行支援(基本)'!K203</f>
        <v>693</v>
      </c>
      <c r="I214" s="1108"/>
      <c r="J214" s="4" t="s">
        <v>21</v>
      </c>
      <c r="K214" s="21"/>
      <c r="L214" s="1321" t="s">
        <v>4829</v>
      </c>
      <c r="M214" s="1322"/>
      <c r="N214" s="1322"/>
      <c r="O214" s="1322"/>
      <c r="P214" s="1322"/>
      <c r="Q214" s="1322"/>
      <c r="R214" s="1322"/>
      <c r="S214" s="1322"/>
      <c r="T214" s="1322"/>
      <c r="U214" s="1322"/>
      <c r="V214" s="1322"/>
      <c r="W214" s="1322"/>
      <c r="X214" s="1322"/>
      <c r="Y214" s="1322"/>
      <c r="Z214" s="1322"/>
      <c r="AA214" s="1322"/>
      <c r="AB214" s="1322"/>
      <c r="AC214" s="1322"/>
      <c r="AD214" s="44" t="s">
        <v>17</v>
      </c>
      <c r="AE214" s="1114">
        <f>$AE$8</f>
        <v>0.96499999999999997</v>
      </c>
      <c r="AF214" s="1115"/>
      <c r="AG214" s="418"/>
      <c r="AH214" s="419"/>
      <c r="AI214" s="425"/>
      <c r="AL214" s="449"/>
      <c r="AM214" s="24"/>
      <c r="AN214" s="25"/>
      <c r="AO214" s="25"/>
      <c r="AP214" s="25"/>
      <c r="AQ214" s="25"/>
      <c r="AR214" s="26" t="s">
        <v>17</v>
      </c>
      <c r="AS214" s="1170">
        <f>AS210</f>
        <v>0.95</v>
      </c>
      <c r="AT214" s="1171"/>
      <c r="AU214" s="101">
        <f>ROUND(ROUND(ROUND(H214*AE214,0)*AK$207,0)*AS214,0)</f>
        <v>318</v>
      </c>
      <c r="AV214" s="31"/>
    </row>
    <row r="215" spans="1:48" ht="17.100000000000001" customHeight="1" x14ac:dyDescent="0.15">
      <c r="A215" s="32">
        <v>43</v>
      </c>
      <c r="B215" s="33" t="s">
        <v>1686</v>
      </c>
      <c r="C215" s="34" t="s">
        <v>8253</v>
      </c>
      <c r="D215" s="471"/>
      <c r="E215" s="424"/>
      <c r="F215" s="29"/>
      <c r="G215" s="29"/>
      <c r="H215" s="1085" t="s">
        <v>4866</v>
      </c>
      <c r="I215" s="1086"/>
      <c r="J215" s="1086"/>
      <c r="K215" s="1087"/>
      <c r="L215" s="467"/>
      <c r="M215" s="468"/>
      <c r="N215" s="468"/>
      <c r="O215" s="468"/>
      <c r="P215" s="468"/>
      <c r="Q215" s="468"/>
      <c r="R215" s="468"/>
      <c r="S215" s="468"/>
      <c r="T215" s="468"/>
      <c r="U215" s="468"/>
      <c r="V215" s="468"/>
      <c r="W215" s="468"/>
      <c r="X215" s="468"/>
      <c r="Y215" s="468"/>
      <c r="Z215" s="468"/>
      <c r="AA215" s="468"/>
      <c r="AB215" s="468"/>
      <c r="AC215" s="468"/>
      <c r="AD215" s="106"/>
      <c r="AE215" s="106"/>
      <c r="AF215" s="373"/>
      <c r="AG215" s="418"/>
      <c r="AH215" s="419"/>
      <c r="AI215" s="425"/>
      <c r="AL215" s="449"/>
      <c r="AM215" s="20"/>
      <c r="AN215" s="4"/>
      <c r="AO215" s="4"/>
      <c r="AP215" s="4"/>
      <c r="AQ215" s="4"/>
      <c r="AR215" s="4"/>
      <c r="AS215" s="4"/>
      <c r="AT215" s="21"/>
      <c r="AU215" s="35">
        <f>ROUND(H218*AK$207,0)</f>
        <v>298</v>
      </c>
      <c r="AV215" s="31"/>
    </row>
    <row r="216" spans="1:48" ht="17.100000000000001" customHeight="1" x14ac:dyDescent="0.15">
      <c r="A216" s="32">
        <v>43</v>
      </c>
      <c r="B216" s="33" t="s">
        <v>8254</v>
      </c>
      <c r="C216" s="34" t="s">
        <v>8255</v>
      </c>
      <c r="D216" s="471"/>
      <c r="E216" s="424"/>
      <c r="F216" s="29"/>
      <c r="G216" s="29"/>
      <c r="H216" s="1088"/>
      <c r="I216" s="1089"/>
      <c r="J216" s="1089"/>
      <c r="K216" s="1090"/>
      <c r="L216" s="1321" t="s">
        <v>4829</v>
      </c>
      <c r="M216" s="1322"/>
      <c r="N216" s="1322"/>
      <c r="O216" s="1322"/>
      <c r="P216" s="1322"/>
      <c r="Q216" s="1322"/>
      <c r="R216" s="1322"/>
      <c r="S216" s="1322"/>
      <c r="T216" s="1322"/>
      <c r="U216" s="1322"/>
      <c r="V216" s="1322"/>
      <c r="W216" s="1322"/>
      <c r="X216" s="1322"/>
      <c r="Y216" s="1322"/>
      <c r="Z216" s="1322"/>
      <c r="AA216" s="1322"/>
      <c r="AB216" s="1322"/>
      <c r="AC216" s="1322"/>
      <c r="AD216" s="44" t="s">
        <v>17</v>
      </c>
      <c r="AE216" s="1114">
        <f>$AE$8</f>
        <v>0.96499999999999997</v>
      </c>
      <c r="AF216" s="1115"/>
      <c r="AG216" s="418"/>
      <c r="AH216" s="419"/>
      <c r="AI216" s="425"/>
      <c r="AL216" s="449"/>
      <c r="AM216" s="20"/>
      <c r="AN216" s="4"/>
      <c r="AO216" s="4"/>
      <c r="AP216" s="4"/>
      <c r="AQ216" s="4"/>
      <c r="AR216" s="4"/>
      <c r="AS216" s="4"/>
      <c r="AT216" s="21"/>
      <c r="AU216" s="101">
        <f>ROUND(ROUND(H218*AE216,0)*AK$207,0)</f>
        <v>288</v>
      </c>
      <c r="AV216" s="31"/>
    </row>
    <row r="217" spans="1:48" ht="17.100000000000001" customHeight="1" x14ac:dyDescent="0.15">
      <c r="A217" s="32">
        <v>43</v>
      </c>
      <c r="B217" s="33" t="s">
        <v>8256</v>
      </c>
      <c r="C217" s="34" t="s">
        <v>8257</v>
      </c>
      <c r="D217" s="471"/>
      <c r="E217" s="424"/>
      <c r="F217" s="29"/>
      <c r="G217" s="29"/>
      <c r="H217" s="1088"/>
      <c r="I217" s="1089"/>
      <c r="J217" s="1089"/>
      <c r="K217" s="1090"/>
      <c r="L217" s="467"/>
      <c r="M217" s="468"/>
      <c r="N217" s="468"/>
      <c r="O217" s="468"/>
      <c r="P217" s="468"/>
      <c r="Q217" s="468"/>
      <c r="R217" s="468"/>
      <c r="S217" s="468"/>
      <c r="T217" s="468"/>
      <c r="U217" s="468"/>
      <c r="V217" s="468"/>
      <c r="W217" s="468"/>
      <c r="X217" s="468"/>
      <c r="Y217" s="468"/>
      <c r="Z217" s="468"/>
      <c r="AA217" s="468"/>
      <c r="AB217" s="468"/>
      <c r="AC217" s="468"/>
      <c r="AD217" s="106"/>
      <c r="AE217" s="106"/>
      <c r="AF217" s="373"/>
      <c r="AG217" s="166"/>
      <c r="AH217" s="167"/>
      <c r="AI217" s="314"/>
      <c r="AL217" s="449"/>
      <c r="AM217" s="196" t="s">
        <v>4833</v>
      </c>
      <c r="AN217" s="197"/>
      <c r="AO217" s="197"/>
      <c r="AP217" s="197"/>
      <c r="AQ217" s="197"/>
      <c r="AR217" s="469"/>
      <c r="AS217" s="469"/>
      <c r="AT217" s="470"/>
      <c r="AU217" s="101">
        <f>ROUND(ROUND(H218*AK$207,0)*AS218,0)</f>
        <v>283</v>
      </c>
      <c r="AV217" s="31"/>
    </row>
    <row r="218" spans="1:48" ht="17.100000000000001" customHeight="1" x14ac:dyDescent="0.15">
      <c r="A218" s="32">
        <v>43</v>
      </c>
      <c r="B218" s="33" t="s">
        <v>8258</v>
      </c>
      <c r="C218" s="34" t="s">
        <v>8259</v>
      </c>
      <c r="D218" s="471"/>
      <c r="E218" s="424"/>
      <c r="F218" s="29"/>
      <c r="G218" s="29"/>
      <c r="H218" s="1280">
        <f>'15就労移行支援(基本)'!K215</f>
        <v>596</v>
      </c>
      <c r="I218" s="1108"/>
      <c r="J218" s="4" t="s">
        <v>21</v>
      </c>
      <c r="K218" s="22"/>
      <c r="L218" s="1321" t="s">
        <v>4829</v>
      </c>
      <c r="M218" s="1322"/>
      <c r="N218" s="1322"/>
      <c r="O218" s="1322"/>
      <c r="P218" s="1322"/>
      <c r="Q218" s="1322"/>
      <c r="R218" s="1322"/>
      <c r="S218" s="1322"/>
      <c r="T218" s="1322"/>
      <c r="U218" s="1322"/>
      <c r="V218" s="1322"/>
      <c r="W218" s="1322"/>
      <c r="X218" s="1322"/>
      <c r="Y218" s="1322"/>
      <c r="Z218" s="1322"/>
      <c r="AA218" s="1322"/>
      <c r="AB218" s="1322"/>
      <c r="AC218" s="1322"/>
      <c r="AD218" s="44" t="s">
        <v>17</v>
      </c>
      <c r="AE218" s="1114">
        <f>$AE$8</f>
        <v>0.96499999999999997</v>
      </c>
      <c r="AF218" s="1115"/>
      <c r="AG218" s="418"/>
      <c r="AH218" s="419"/>
      <c r="AI218" s="425"/>
      <c r="AL218" s="449"/>
      <c r="AM218" s="24"/>
      <c r="AN218" s="25"/>
      <c r="AO218" s="25"/>
      <c r="AP218" s="25"/>
      <c r="AQ218" s="25"/>
      <c r="AR218" s="26" t="s">
        <v>17</v>
      </c>
      <c r="AS218" s="1170">
        <f>AS214</f>
        <v>0.95</v>
      </c>
      <c r="AT218" s="1171"/>
      <c r="AU218" s="101">
        <f>ROUND(ROUND(ROUND(H218*AE218,0)*AK$207,0)*AS218,0)</f>
        <v>274</v>
      </c>
      <c r="AV218" s="31"/>
    </row>
    <row r="219" spans="1:48" ht="17.100000000000001" customHeight="1" x14ac:dyDescent="0.15">
      <c r="A219" s="32">
        <v>43</v>
      </c>
      <c r="B219" s="33" t="s">
        <v>1712</v>
      </c>
      <c r="C219" s="34" t="s">
        <v>8260</v>
      </c>
      <c r="D219" s="471"/>
      <c r="E219" s="424"/>
      <c r="F219" s="29"/>
      <c r="G219" s="29"/>
      <c r="H219" s="1085" t="s">
        <v>4879</v>
      </c>
      <c r="I219" s="1086"/>
      <c r="J219" s="1086"/>
      <c r="K219" s="1087"/>
      <c r="L219" s="467"/>
      <c r="M219" s="468"/>
      <c r="N219" s="468"/>
      <c r="O219" s="468"/>
      <c r="P219" s="468"/>
      <c r="Q219" s="468"/>
      <c r="R219" s="468"/>
      <c r="S219" s="468"/>
      <c r="T219" s="468"/>
      <c r="U219" s="468"/>
      <c r="V219" s="468"/>
      <c r="W219" s="468"/>
      <c r="X219" s="468"/>
      <c r="Y219" s="468"/>
      <c r="Z219" s="468"/>
      <c r="AA219" s="468"/>
      <c r="AB219" s="468"/>
      <c r="AC219" s="468"/>
      <c r="AD219" s="106"/>
      <c r="AE219" s="106"/>
      <c r="AF219" s="373"/>
      <c r="AG219" s="166"/>
      <c r="AH219" s="167"/>
      <c r="AI219" s="167"/>
      <c r="AJ219" s="463"/>
      <c r="AK219" s="70"/>
      <c r="AL219" s="464"/>
      <c r="AM219" s="20"/>
      <c r="AN219" s="4"/>
      <c r="AO219" s="4"/>
      <c r="AP219" s="4"/>
      <c r="AQ219" s="4"/>
      <c r="AR219" s="4"/>
      <c r="AS219" s="4"/>
      <c r="AT219" s="21"/>
      <c r="AU219" s="35">
        <f>ROUND(H222*AK$207,0)</f>
        <v>249</v>
      </c>
      <c r="AV219" s="31"/>
    </row>
    <row r="220" spans="1:48" ht="17.100000000000001" customHeight="1" x14ac:dyDescent="0.15">
      <c r="A220" s="32">
        <v>43</v>
      </c>
      <c r="B220" s="33" t="s">
        <v>8261</v>
      </c>
      <c r="C220" s="34" t="s">
        <v>8262</v>
      </c>
      <c r="D220" s="471"/>
      <c r="E220" s="424"/>
      <c r="F220" s="29"/>
      <c r="G220" s="29"/>
      <c r="H220" s="1088"/>
      <c r="I220" s="1089"/>
      <c r="J220" s="1089"/>
      <c r="K220" s="1090"/>
      <c r="L220" s="1321" t="s">
        <v>4829</v>
      </c>
      <c r="M220" s="1322"/>
      <c r="N220" s="1322"/>
      <c r="O220" s="1322"/>
      <c r="P220" s="1322"/>
      <c r="Q220" s="1322"/>
      <c r="R220" s="1322"/>
      <c r="S220" s="1322"/>
      <c r="T220" s="1322"/>
      <c r="U220" s="1322"/>
      <c r="V220" s="1322"/>
      <c r="W220" s="1322"/>
      <c r="X220" s="1322"/>
      <c r="Y220" s="1322"/>
      <c r="Z220" s="1322"/>
      <c r="AA220" s="1322"/>
      <c r="AB220" s="1322"/>
      <c r="AC220" s="1322"/>
      <c r="AD220" s="44" t="s">
        <v>17</v>
      </c>
      <c r="AE220" s="1114">
        <f>$AE$8</f>
        <v>0.96499999999999997</v>
      </c>
      <c r="AF220" s="1115"/>
      <c r="AG220" s="418"/>
      <c r="AH220" s="419"/>
      <c r="AI220" s="419"/>
      <c r="AJ220" s="463"/>
      <c r="AK220" s="70"/>
      <c r="AL220" s="464"/>
      <c r="AM220" s="20"/>
      <c r="AN220" s="4"/>
      <c r="AO220" s="4"/>
      <c r="AP220" s="4"/>
      <c r="AQ220" s="4"/>
      <c r="AR220" s="4"/>
      <c r="AS220" s="4"/>
      <c r="AT220" s="21"/>
      <c r="AU220" s="101">
        <f>ROUND(ROUND(H222*AE220,0)*AK$207,0)</f>
        <v>240</v>
      </c>
      <c r="AV220" s="31"/>
    </row>
    <row r="221" spans="1:48" ht="17.100000000000001" customHeight="1" x14ac:dyDescent="0.15">
      <c r="A221" s="32">
        <v>43</v>
      </c>
      <c r="B221" s="33" t="s">
        <v>8263</v>
      </c>
      <c r="C221" s="34" t="s">
        <v>8264</v>
      </c>
      <c r="D221" s="471"/>
      <c r="E221" s="424"/>
      <c r="F221" s="29"/>
      <c r="G221" s="29"/>
      <c r="H221" s="1088"/>
      <c r="I221" s="1089"/>
      <c r="J221" s="1089"/>
      <c r="K221" s="1090"/>
      <c r="L221" s="467"/>
      <c r="M221" s="468"/>
      <c r="N221" s="468"/>
      <c r="O221" s="468"/>
      <c r="P221" s="468"/>
      <c r="Q221" s="468"/>
      <c r="R221" s="468"/>
      <c r="S221" s="468"/>
      <c r="T221" s="468"/>
      <c r="U221" s="468"/>
      <c r="V221" s="468"/>
      <c r="W221" s="468"/>
      <c r="X221" s="468"/>
      <c r="Y221" s="468"/>
      <c r="Z221" s="468"/>
      <c r="AA221" s="468"/>
      <c r="AB221" s="468"/>
      <c r="AC221" s="468"/>
      <c r="AD221" s="106"/>
      <c r="AE221" s="106"/>
      <c r="AF221" s="373"/>
      <c r="AG221" s="166"/>
      <c r="AH221" s="167"/>
      <c r="AI221" s="314"/>
      <c r="AL221" s="449"/>
      <c r="AM221" s="196" t="s">
        <v>4833</v>
      </c>
      <c r="AN221" s="197"/>
      <c r="AO221" s="197"/>
      <c r="AP221" s="197"/>
      <c r="AQ221" s="197"/>
      <c r="AR221" s="469"/>
      <c r="AS221" s="469"/>
      <c r="AT221" s="470"/>
      <c r="AU221" s="101">
        <f>ROUND(ROUND(H222*AK$207,0)*AS222,0)</f>
        <v>237</v>
      </c>
      <c r="AV221" s="31"/>
    </row>
    <row r="222" spans="1:48" ht="17.100000000000001" customHeight="1" x14ac:dyDescent="0.15">
      <c r="A222" s="32">
        <v>43</v>
      </c>
      <c r="B222" s="33" t="s">
        <v>8265</v>
      </c>
      <c r="C222" s="34" t="s">
        <v>8266</v>
      </c>
      <c r="D222" s="471"/>
      <c r="E222" s="424"/>
      <c r="F222" s="29"/>
      <c r="G222" s="29"/>
      <c r="H222" s="1280">
        <f>'15就労移行支援(基本)'!K227</f>
        <v>497</v>
      </c>
      <c r="I222" s="1108"/>
      <c r="J222" s="4" t="s">
        <v>21</v>
      </c>
      <c r="K222" s="21"/>
      <c r="L222" s="1321" t="s">
        <v>4829</v>
      </c>
      <c r="M222" s="1322"/>
      <c r="N222" s="1322"/>
      <c r="O222" s="1322"/>
      <c r="P222" s="1322"/>
      <c r="Q222" s="1322"/>
      <c r="R222" s="1322"/>
      <c r="S222" s="1322"/>
      <c r="T222" s="1322"/>
      <c r="U222" s="1322"/>
      <c r="V222" s="1322"/>
      <c r="W222" s="1322"/>
      <c r="X222" s="1322"/>
      <c r="Y222" s="1322"/>
      <c r="Z222" s="1322"/>
      <c r="AA222" s="1322"/>
      <c r="AB222" s="1322"/>
      <c r="AC222" s="1322"/>
      <c r="AD222" s="44" t="s">
        <v>17</v>
      </c>
      <c r="AE222" s="1114">
        <f>$AE$8</f>
        <v>0.96499999999999997</v>
      </c>
      <c r="AF222" s="1115"/>
      <c r="AG222" s="418"/>
      <c r="AH222" s="419"/>
      <c r="AI222" s="425"/>
      <c r="AL222" s="449"/>
      <c r="AM222" s="24"/>
      <c r="AN222" s="25"/>
      <c r="AO222" s="25"/>
      <c r="AP222" s="25"/>
      <c r="AQ222" s="25"/>
      <c r="AR222" s="26" t="s">
        <v>17</v>
      </c>
      <c r="AS222" s="1170">
        <f>AS218</f>
        <v>0.95</v>
      </c>
      <c r="AT222" s="1171"/>
      <c r="AU222" s="101">
        <f>ROUND(ROUND(ROUND(H222*AE222,0)*AK$207,0)*AS222,0)</f>
        <v>228</v>
      </c>
      <c r="AV222" s="31"/>
    </row>
    <row r="223" spans="1:48" ht="17.100000000000001" customHeight="1" x14ac:dyDescent="0.15">
      <c r="A223" s="32">
        <v>43</v>
      </c>
      <c r="B223" s="33" t="s">
        <v>1737</v>
      </c>
      <c r="C223" s="34" t="s">
        <v>8267</v>
      </c>
      <c r="D223" s="471"/>
      <c r="E223" s="424"/>
      <c r="F223" s="29"/>
      <c r="G223" s="29"/>
      <c r="H223" s="1085" t="s">
        <v>4892</v>
      </c>
      <c r="I223" s="1086"/>
      <c r="J223" s="1086"/>
      <c r="K223" s="1087"/>
      <c r="L223" s="467"/>
      <c r="M223" s="468"/>
      <c r="N223" s="468"/>
      <c r="O223" s="468"/>
      <c r="P223" s="468"/>
      <c r="Q223" s="468"/>
      <c r="R223" s="468"/>
      <c r="S223" s="468"/>
      <c r="T223" s="468"/>
      <c r="U223" s="468"/>
      <c r="V223" s="468"/>
      <c r="W223" s="468"/>
      <c r="X223" s="468"/>
      <c r="Y223" s="468"/>
      <c r="Z223" s="468"/>
      <c r="AA223" s="468"/>
      <c r="AB223" s="468"/>
      <c r="AC223" s="468"/>
      <c r="AD223" s="106"/>
      <c r="AE223" s="106"/>
      <c r="AF223" s="373"/>
      <c r="AG223" s="166"/>
      <c r="AH223" s="167"/>
      <c r="AI223" s="167"/>
      <c r="AJ223" s="463"/>
      <c r="AK223" s="70"/>
      <c r="AL223" s="464"/>
      <c r="AM223" s="20"/>
      <c r="AN223" s="4"/>
      <c r="AO223" s="4"/>
      <c r="AP223" s="4"/>
      <c r="AQ223" s="4"/>
      <c r="AR223" s="4"/>
      <c r="AS223" s="4"/>
      <c r="AT223" s="21"/>
      <c r="AU223" s="35">
        <f>ROUND(H226*AK$207,0)</f>
        <v>214</v>
      </c>
      <c r="AV223" s="31"/>
    </row>
    <row r="224" spans="1:48" ht="17.100000000000001" customHeight="1" x14ac:dyDescent="0.15">
      <c r="A224" s="32">
        <v>43</v>
      </c>
      <c r="B224" s="33" t="s">
        <v>8268</v>
      </c>
      <c r="C224" s="34" t="s">
        <v>8269</v>
      </c>
      <c r="D224" s="471"/>
      <c r="E224" s="424"/>
      <c r="F224" s="29"/>
      <c r="G224" s="29"/>
      <c r="H224" s="1088"/>
      <c r="I224" s="1089"/>
      <c r="J224" s="1089"/>
      <c r="K224" s="1090"/>
      <c r="L224" s="1321" t="s">
        <v>4829</v>
      </c>
      <c r="M224" s="1322"/>
      <c r="N224" s="1322"/>
      <c r="O224" s="1322"/>
      <c r="P224" s="1322"/>
      <c r="Q224" s="1322"/>
      <c r="R224" s="1322"/>
      <c r="S224" s="1322"/>
      <c r="T224" s="1322"/>
      <c r="U224" s="1322"/>
      <c r="V224" s="1322"/>
      <c r="W224" s="1322"/>
      <c r="X224" s="1322"/>
      <c r="Y224" s="1322"/>
      <c r="Z224" s="1322"/>
      <c r="AA224" s="1322"/>
      <c r="AB224" s="1322"/>
      <c r="AC224" s="1322"/>
      <c r="AD224" s="44" t="s">
        <v>17</v>
      </c>
      <c r="AE224" s="1114">
        <f>$AE$8</f>
        <v>0.96499999999999997</v>
      </c>
      <c r="AF224" s="1115"/>
      <c r="AG224" s="418"/>
      <c r="AH224" s="419"/>
      <c r="AI224" s="419"/>
      <c r="AJ224" s="463"/>
      <c r="AK224" s="70"/>
      <c r="AL224" s="464"/>
      <c r="AM224" s="20"/>
      <c r="AN224" s="4"/>
      <c r="AO224" s="4"/>
      <c r="AP224" s="4"/>
      <c r="AQ224" s="4"/>
      <c r="AR224" s="4"/>
      <c r="AS224" s="4"/>
      <c r="AT224" s="21"/>
      <c r="AU224" s="101">
        <f>ROUND(ROUND(H226*AE224,0)*AK$207,0)</f>
        <v>207</v>
      </c>
      <c r="AV224" s="31"/>
    </row>
    <row r="225" spans="1:48" ht="17.100000000000001" customHeight="1" x14ac:dyDescent="0.15">
      <c r="A225" s="32">
        <v>43</v>
      </c>
      <c r="B225" s="33" t="s">
        <v>8270</v>
      </c>
      <c r="C225" s="34" t="s">
        <v>8271</v>
      </c>
      <c r="D225" s="471"/>
      <c r="E225" s="424"/>
      <c r="F225" s="29"/>
      <c r="G225" s="29"/>
      <c r="H225" s="1088"/>
      <c r="I225" s="1089"/>
      <c r="J225" s="1089"/>
      <c r="K225" s="1090"/>
      <c r="L225" s="467"/>
      <c r="M225" s="468"/>
      <c r="N225" s="468"/>
      <c r="O225" s="468"/>
      <c r="P225" s="468"/>
      <c r="Q225" s="468"/>
      <c r="R225" s="468"/>
      <c r="S225" s="468"/>
      <c r="T225" s="468"/>
      <c r="U225" s="468"/>
      <c r="V225" s="468"/>
      <c r="W225" s="468"/>
      <c r="X225" s="468"/>
      <c r="Y225" s="468"/>
      <c r="Z225" s="468"/>
      <c r="AA225" s="468"/>
      <c r="AB225" s="468"/>
      <c r="AC225" s="468"/>
      <c r="AD225" s="106"/>
      <c r="AE225" s="106"/>
      <c r="AF225" s="373"/>
      <c r="AG225" s="166"/>
      <c r="AH225" s="167"/>
      <c r="AI225" s="314"/>
      <c r="AL225" s="449"/>
      <c r="AM225" s="196" t="s">
        <v>4833</v>
      </c>
      <c r="AN225" s="197"/>
      <c r="AO225" s="197"/>
      <c r="AP225" s="197"/>
      <c r="AQ225" s="197"/>
      <c r="AR225" s="469"/>
      <c r="AS225" s="469"/>
      <c r="AT225" s="470"/>
      <c r="AU225" s="101">
        <f>ROUND(ROUND(H226*AK$207,0)*AS226,0)</f>
        <v>203</v>
      </c>
      <c r="AV225" s="31"/>
    </row>
    <row r="226" spans="1:48" ht="17.100000000000001" customHeight="1" x14ac:dyDescent="0.15">
      <c r="A226" s="32">
        <v>43</v>
      </c>
      <c r="B226" s="33" t="s">
        <v>8272</v>
      </c>
      <c r="C226" s="34" t="s">
        <v>8273</v>
      </c>
      <c r="D226" s="471"/>
      <c r="E226" s="424"/>
      <c r="F226" s="29"/>
      <c r="G226" s="29"/>
      <c r="H226" s="1280">
        <f>'15就労移行支援(基本)'!K239</f>
        <v>428</v>
      </c>
      <c r="I226" s="1108"/>
      <c r="J226" s="4" t="s">
        <v>21</v>
      </c>
      <c r="K226" s="21"/>
      <c r="L226" s="1321" t="s">
        <v>4829</v>
      </c>
      <c r="M226" s="1322"/>
      <c r="N226" s="1322"/>
      <c r="O226" s="1322"/>
      <c r="P226" s="1322"/>
      <c r="Q226" s="1322"/>
      <c r="R226" s="1322"/>
      <c r="S226" s="1322"/>
      <c r="T226" s="1322"/>
      <c r="U226" s="1322"/>
      <c r="V226" s="1322"/>
      <c r="W226" s="1322"/>
      <c r="X226" s="1322"/>
      <c r="Y226" s="1322"/>
      <c r="Z226" s="1322"/>
      <c r="AA226" s="1322"/>
      <c r="AB226" s="1322"/>
      <c r="AC226" s="1322"/>
      <c r="AD226" s="44" t="s">
        <v>17</v>
      </c>
      <c r="AE226" s="1114">
        <f>$AE$8</f>
        <v>0.96499999999999997</v>
      </c>
      <c r="AF226" s="1115"/>
      <c r="AG226" s="418"/>
      <c r="AH226" s="419"/>
      <c r="AI226" s="425"/>
      <c r="AL226" s="449"/>
      <c r="AM226" s="24"/>
      <c r="AN226" s="25"/>
      <c r="AO226" s="25"/>
      <c r="AP226" s="25"/>
      <c r="AQ226" s="25"/>
      <c r="AR226" s="26" t="s">
        <v>17</v>
      </c>
      <c r="AS226" s="1170">
        <f>AS222</f>
        <v>0.95</v>
      </c>
      <c r="AT226" s="1171"/>
      <c r="AU226" s="101">
        <f>ROUND(ROUND(ROUND(H226*AE226,0)*AK$207,0)*AS226,0)</f>
        <v>197</v>
      </c>
      <c r="AV226" s="31"/>
    </row>
    <row r="227" spans="1:48" ht="17.100000000000001" customHeight="1" x14ac:dyDescent="0.15">
      <c r="A227" s="32">
        <v>43</v>
      </c>
      <c r="B227" s="33" t="s">
        <v>1763</v>
      </c>
      <c r="C227" s="34" t="s">
        <v>8274</v>
      </c>
      <c r="D227" s="471"/>
      <c r="E227" s="424"/>
      <c r="F227" s="29"/>
      <c r="G227" s="29"/>
      <c r="H227" s="1085" t="s">
        <v>4905</v>
      </c>
      <c r="I227" s="1086"/>
      <c r="J227" s="1086"/>
      <c r="K227" s="1087"/>
      <c r="L227" s="467"/>
      <c r="M227" s="468"/>
      <c r="N227" s="468"/>
      <c r="O227" s="468"/>
      <c r="P227" s="468"/>
      <c r="Q227" s="468"/>
      <c r="R227" s="468"/>
      <c r="S227" s="468"/>
      <c r="T227" s="468"/>
      <c r="U227" s="468"/>
      <c r="V227" s="468"/>
      <c r="W227" s="468"/>
      <c r="X227" s="468"/>
      <c r="Y227" s="468"/>
      <c r="Z227" s="468"/>
      <c r="AA227" s="468"/>
      <c r="AB227" s="468"/>
      <c r="AC227" s="468"/>
      <c r="AD227" s="106"/>
      <c r="AE227" s="106"/>
      <c r="AF227" s="373"/>
      <c r="AG227" s="418"/>
      <c r="AH227" s="419"/>
      <c r="AI227" s="425"/>
      <c r="AL227" s="449"/>
      <c r="AM227" s="20"/>
      <c r="AN227" s="4"/>
      <c r="AO227" s="4"/>
      <c r="AP227" s="4"/>
      <c r="AQ227" s="4"/>
      <c r="AR227" s="4"/>
      <c r="AS227" s="4"/>
      <c r="AT227" s="21"/>
      <c r="AU227" s="35">
        <f>ROUND(H230*AK$207,0)</f>
        <v>198</v>
      </c>
      <c r="AV227" s="31"/>
    </row>
    <row r="228" spans="1:48" ht="17.100000000000001" customHeight="1" x14ac:dyDescent="0.15">
      <c r="A228" s="32">
        <v>43</v>
      </c>
      <c r="B228" s="33" t="s">
        <v>8275</v>
      </c>
      <c r="C228" s="34" t="s">
        <v>8276</v>
      </c>
      <c r="D228" s="471"/>
      <c r="E228" s="424"/>
      <c r="F228" s="29"/>
      <c r="G228" s="29"/>
      <c r="H228" s="1088"/>
      <c r="I228" s="1089"/>
      <c r="J228" s="1089"/>
      <c r="K228" s="1090"/>
      <c r="L228" s="1321" t="s">
        <v>4829</v>
      </c>
      <c r="M228" s="1322"/>
      <c r="N228" s="1322"/>
      <c r="O228" s="1322"/>
      <c r="P228" s="1322"/>
      <c r="Q228" s="1322"/>
      <c r="R228" s="1322"/>
      <c r="S228" s="1322"/>
      <c r="T228" s="1322"/>
      <c r="U228" s="1322"/>
      <c r="V228" s="1322"/>
      <c r="W228" s="1322"/>
      <c r="X228" s="1322"/>
      <c r="Y228" s="1322"/>
      <c r="Z228" s="1322"/>
      <c r="AA228" s="1322"/>
      <c r="AB228" s="1322"/>
      <c r="AC228" s="1322"/>
      <c r="AD228" s="44" t="s">
        <v>17</v>
      </c>
      <c r="AE228" s="1114">
        <f>$AE$8</f>
        <v>0.96499999999999997</v>
      </c>
      <c r="AF228" s="1115"/>
      <c r="AG228" s="418"/>
      <c r="AH228" s="419"/>
      <c r="AI228" s="425"/>
      <c r="AL228" s="449"/>
      <c r="AM228" s="20"/>
      <c r="AN228" s="4"/>
      <c r="AO228" s="4"/>
      <c r="AP228" s="4"/>
      <c r="AQ228" s="4"/>
      <c r="AR228" s="4"/>
      <c r="AS228" s="4"/>
      <c r="AT228" s="21"/>
      <c r="AU228" s="101">
        <f>ROUND(ROUND(H230*AE228,0)*AK$207,0)</f>
        <v>191</v>
      </c>
      <c r="AV228" s="31"/>
    </row>
    <row r="229" spans="1:48" ht="17.100000000000001" customHeight="1" x14ac:dyDescent="0.15">
      <c r="A229" s="32">
        <v>43</v>
      </c>
      <c r="B229" s="33" t="s">
        <v>8277</v>
      </c>
      <c r="C229" s="34" t="s">
        <v>8278</v>
      </c>
      <c r="D229" s="471"/>
      <c r="E229" s="424"/>
      <c r="F229" s="29"/>
      <c r="G229" s="29"/>
      <c r="H229" s="1088"/>
      <c r="I229" s="1089"/>
      <c r="J229" s="1089"/>
      <c r="K229" s="1090"/>
      <c r="L229" s="467"/>
      <c r="M229" s="468"/>
      <c r="N229" s="468"/>
      <c r="O229" s="468"/>
      <c r="P229" s="468"/>
      <c r="Q229" s="468"/>
      <c r="R229" s="468"/>
      <c r="S229" s="468"/>
      <c r="T229" s="468"/>
      <c r="U229" s="468"/>
      <c r="V229" s="468"/>
      <c r="W229" s="468"/>
      <c r="X229" s="468"/>
      <c r="Y229" s="468"/>
      <c r="Z229" s="468"/>
      <c r="AA229" s="468"/>
      <c r="AB229" s="468"/>
      <c r="AC229" s="468"/>
      <c r="AD229" s="106"/>
      <c r="AE229" s="106"/>
      <c r="AF229" s="373"/>
      <c r="AG229" s="166"/>
      <c r="AH229" s="167"/>
      <c r="AI229" s="314"/>
      <c r="AL229" s="449"/>
      <c r="AM229" s="196" t="s">
        <v>4833</v>
      </c>
      <c r="AN229" s="197"/>
      <c r="AO229" s="197"/>
      <c r="AP229" s="197"/>
      <c r="AQ229" s="197"/>
      <c r="AR229" s="469"/>
      <c r="AS229" s="469"/>
      <c r="AT229" s="470"/>
      <c r="AU229" s="101">
        <f>ROUND(ROUND(H230*AK$207,0)*AS230,0)</f>
        <v>188</v>
      </c>
      <c r="AV229" s="31"/>
    </row>
    <row r="230" spans="1:48" ht="17.100000000000001" customHeight="1" x14ac:dyDescent="0.15">
      <c r="A230" s="32">
        <v>43</v>
      </c>
      <c r="B230" s="33" t="s">
        <v>8279</v>
      </c>
      <c r="C230" s="34" t="s">
        <v>8280</v>
      </c>
      <c r="D230" s="471"/>
      <c r="E230" s="424"/>
      <c r="F230" s="29"/>
      <c r="G230" s="29"/>
      <c r="H230" s="1280">
        <f>'15就労移行支援(基本)'!K251</f>
        <v>395</v>
      </c>
      <c r="I230" s="1108"/>
      <c r="J230" s="4" t="s">
        <v>21</v>
      </c>
      <c r="K230" s="21"/>
      <c r="L230" s="1321" t="s">
        <v>4829</v>
      </c>
      <c r="M230" s="1322"/>
      <c r="N230" s="1322"/>
      <c r="O230" s="1322"/>
      <c r="P230" s="1322"/>
      <c r="Q230" s="1322"/>
      <c r="R230" s="1322"/>
      <c r="S230" s="1322"/>
      <c r="T230" s="1322"/>
      <c r="U230" s="1322"/>
      <c r="V230" s="1322"/>
      <c r="W230" s="1322"/>
      <c r="X230" s="1322"/>
      <c r="Y230" s="1322"/>
      <c r="Z230" s="1322"/>
      <c r="AA230" s="1322"/>
      <c r="AB230" s="1322"/>
      <c r="AC230" s="1322"/>
      <c r="AD230" s="44" t="s">
        <v>17</v>
      </c>
      <c r="AE230" s="1114">
        <f>$AE$8</f>
        <v>0.96499999999999997</v>
      </c>
      <c r="AF230" s="1115"/>
      <c r="AG230" s="418"/>
      <c r="AH230" s="419"/>
      <c r="AI230" s="425"/>
      <c r="AL230" s="449"/>
      <c r="AM230" s="24"/>
      <c r="AN230" s="25"/>
      <c r="AO230" s="25"/>
      <c r="AP230" s="25"/>
      <c r="AQ230" s="25"/>
      <c r="AR230" s="26" t="s">
        <v>17</v>
      </c>
      <c r="AS230" s="1170">
        <f>AS226</f>
        <v>0.95</v>
      </c>
      <c r="AT230" s="1171"/>
      <c r="AU230" s="101">
        <f>ROUND(ROUND(ROUND(H230*AE230,0)*AK$207,0)*AS230,0)</f>
        <v>181</v>
      </c>
      <c r="AV230" s="31"/>
    </row>
    <row r="231" spans="1:48" ht="17.100000000000001" customHeight="1" x14ac:dyDescent="0.15">
      <c r="A231" s="32">
        <v>43</v>
      </c>
      <c r="B231" s="33" t="s">
        <v>1788</v>
      </c>
      <c r="C231" s="34" t="s">
        <v>8281</v>
      </c>
      <c r="D231" s="1085" t="s">
        <v>4819</v>
      </c>
      <c r="E231" s="1087"/>
      <c r="F231" s="1085" t="s">
        <v>5088</v>
      </c>
      <c r="G231" s="1299"/>
      <c r="H231" s="1085" t="s">
        <v>4821</v>
      </c>
      <c r="I231" s="1086"/>
      <c r="J231" s="1086"/>
      <c r="K231" s="1087"/>
      <c r="L231" s="467"/>
      <c r="M231" s="468"/>
      <c r="N231" s="468"/>
      <c r="O231" s="468"/>
      <c r="P231" s="468"/>
      <c r="Q231" s="468"/>
      <c r="R231" s="468"/>
      <c r="S231" s="468"/>
      <c r="T231" s="468"/>
      <c r="U231" s="468"/>
      <c r="V231" s="468"/>
      <c r="W231" s="468"/>
      <c r="X231" s="468"/>
      <c r="Y231" s="468"/>
      <c r="Z231" s="468"/>
      <c r="AA231" s="468"/>
      <c r="AB231" s="468"/>
      <c r="AC231" s="468"/>
      <c r="AD231" s="106"/>
      <c r="AE231" s="106"/>
      <c r="AF231" s="106"/>
      <c r="AG231" s="1301" t="s">
        <v>7852</v>
      </c>
      <c r="AH231" s="1316"/>
      <c r="AI231" s="1317"/>
      <c r="AJ231" s="1218" t="s">
        <v>8134</v>
      </c>
      <c r="AK231" s="1219"/>
      <c r="AL231" s="1220"/>
      <c r="AM231" s="47"/>
      <c r="AN231" s="40"/>
      <c r="AO231" s="40"/>
      <c r="AP231" s="40"/>
      <c r="AQ231" s="40"/>
      <c r="AR231" s="40"/>
      <c r="AS231" s="40"/>
      <c r="AT231" s="41"/>
      <c r="AU231" s="35">
        <f>ROUND(H234*AK$235,0)</f>
        <v>474</v>
      </c>
      <c r="AV231" s="31"/>
    </row>
    <row r="232" spans="1:48" ht="17.100000000000001" customHeight="1" x14ac:dyDescent="0.15">
      <c r="A232" s="32">
        <v>43</v>
      </c>
      <c r="B232" s="33" t="s">
        <v>8282</v>
      </c>
      <c r="C232" s="34" t="s">
        <v>8283</v>
      </c>
      <c r="D232" s="1287"/>
      <c r="E232" s="1278"/>
      <c r="F232" s="1276"/>
      <c r="G232" s="1278"/>
      <c r="H232" s="1088"/>
      <c r="I232" s="1089"/>
      <c r="J232" s="1089"/>
      <c r="K232" s="1090"/>
      <c r="L232" s="1321" t="s">
        <v>4829</v>
      </c>
      <c r="M232" s="1322"/>
      <c r="N232" s="1322"/>
      <c r="O232" s="1322"/>
      <c r="P232" s="1322"/>
      <c r="Q232" s="1322"/>
      <c r="R232" s="1322"/>
      <c r="S232" s="1322"/>
      <c r="T232" s="1322"/>
      <c r="U232" s="1322"/>
      <c r="V232" s="1322"/>
      <c r="W232" s="1322"/>
      <c r="X232" s="1322"/>
      <c r="Y232" s="1322"/>
      <c r="Z232" s="1322"/>
      <c r="AA232" s="1322"/>
      <c r="AB232" s="1322"/>
      <c r="AC232" s="1322"/>
      <c r="AD232" s="44" t="s">
        <v>17</v>
      </c>
      <c r="AE232" s="1114">
        <f>$AE$8</f>
        <v>0.96499999999999997</v>
      </c>
      <c r="AF232" s="1115"/>
      <c r="AG232" s="1318"/>
      <c r="AH232" s="1319"/>
      <c r="AI232" s="1320"/>
      <c r="AJ232" s="1221"/>
      <c r="AK232" s="1222"/>
      <c r="AL232" s="1223"/>
      <c r="AM232" s="20"/>
      <c r="AN232" s="4"/>
      <c r="AO232" s="4"/>
      <c r="AP232" s="4"/>
      <c r="AQ232" s="4"/>
      <c r="AR232" s="4"/>
      <c r="AS232" s="4"/>
      <c r="AT232" s="21"/>
      <c r="AU232" s="101">
        <f>ROUND(ROUND(H234*AE232,0)*AK$235,0)</f>
        <v>458</v>
      </c>
      <c r="AV232" s="232"/>
    </row>
    <row r="233" spans="1:48" ht="17.100000000000001" customHeight="1" x14ac:dyDescent="0.15">
      <c r="A233" s="32">
        <v>43</v>
      </c>
      <c r="B233" s="33" t="s">
        <v>8284</v>
      </c>
      <c r="C233" s="34" t="s">
        <v>8285</v>
      </c>
      <c r="D233" s="1082"/>
      <c r="E233" s="1070"/>
      <c r="F233" s="1068"/>
      <c r="G233" s="1070"/>
      <c r="H233" s="1088"/>
      <c r="I233" s="1089"/>
      <c r="J233" s="1089"/>
      <c r="K233" s="1090"/>
      <c r="L233" s="467"/>
      <c r="M233" s="468"/>
      <c r="N233" s="468"/>
      <c r="O233" s="468"/>
      <c r="P233" s="468"/>
      <c r="Q233" s="468"/>
      <c r="R233" s="468"/>
      <c r="S233" s="468"/>
      <c r="T233" s="468"/>
      <c r="U233" s="468"/>
      <c r="V233" s="468"/>
      <c r="W233" s="468"/>
      <c r="X233" s="468"/>
      <c r="Y233" s="468"/>
      <c r="Z233" s="468"/>
      <c r="AA233" s="468"/>
      <c r="AB233" s="468"/>
      <c r="AC233" s="468"/>
      <c r="AD233" s="106"/>
      <c r="AE233" s="106"/>
      <c r="AF233" s="106"/>
      <c r="AG233" s="1318"/>
      <c r="AH233" s="1319"/>
      <c r="AI233" s="1320"/>
      <c r="AJ233" s="1221"/>
      <c r="AK233" s="1222"/>
      <c r="AL233" s="1223"/>
      <c r="AM233" s="196" t="s">
        <v>4833</v>
      </c>
      <c r="AN233" s="197"/>
      <c r="AO233" s="197"/>
      <c r="AP233" s="197"/>
      <c r="AQ233" s="197"/>
      <c r="AR233" s="469"/>
      <c r="AS233" s="469"/>
      <c r="AT233" s="470"/>
      <c r="AU233" s="101">
        <f>ROUND(ROUND(H234*AK$235,0)*AS234,0)</f>
        <v>450</v>
      </c>
      <c r="AV233" s="31"/>
    </row>
    <row r="234" spans="1:48" ht="17.100000000000001" customHeight="1" x14ac:dyDescent="0.15">
      <c r="A234" s="32">
        <v>43</v>
      </c>
      <c r="B234" s="33" t="s">
        <v>8286</v>
      </c>
      <c r="C234" s="34" t="s">
        <v>8287</v>
      </c>
      <c r="D234" s="1068"/>
      <c r="E234" s="1070"/>
      <c r="F234" s="29"/>
      <c r="G234" s="29"/>
      <c r="H234" s="1280">
        <f>'15就労移行支援(基本)'!K263</f>
        <v>948</v>
      </c>
      <c r="I234" s="1108"/>
      <c r="J234" s="4" t="s">
        <v>21</v>
      </c>
      <c r="K234" s="21"/>
      <c r="L234" s="1321" t="s">
        <v>4829</v>
      </c>
      <c r="M234" s="1322"/>
      <c r="N234" s="1322"/>
      <c r="O234" s="1322"/>
      <c r="P234" s="1322"/>
      <c r="Q234" s="1322"/>
      <c r="R234" s="1322"/>
      <c r="S234" s="1322"/>
      <c r="T234" s="1322"/>
      <c r="U234" s="1322"/>
      <c r="V234" s="1322"/>
      <c r="W234" s="1322"/>
      <c r="X234" s="1322"/>
      <c r="Y234" s="1322"/>
      <c r="Z234" s="1322"/>
      <c r="AA234" s="1322"/>
      <c r="AB234" s="1322"/>
      <c r="AC234" s="1322"/>
      <c r="AD234" s="44" t="s">
        <v>17</v>
      </c>
      <c r="AE234" s="1114">
        <f>$AE$8</f>
        <v>0.96499999999999997</v>
      </c>
      <c r="AF234" s="1115"/>
      <c r="AG234" s="1318"/>
      <c r="AH234" s="1319"/>
      <c r="AI234" s="1320"/>
      <c r="AJ234" s="1221"/>
      <c r="AK234" s="1222"/>
      <c r="AL234" s="1223"/>
      <c r="AM234" s="24"/>
      <c r="AN234" s="25"/>
      <c r="AO234" s="25"/>
      <c r="AP234" s="25"/>
      <c r="AQ234" s="25"/>
      <c r="AR234" s="26" t="s">
        <v>17</v>
      </c>
      <c r="AS234" s="1170">
        <f>AS230</f>
        <v>0.95</v>
      </c>
      <c r="AT234" s="1171"/>
      <c r="AU234" s="101">
        <f>ROUND(ROUND(ROUND(H234*AE234,0)*AK$235,0)*AS234,0)</f>
        <v>435</v>
      </c>
      <c r="AV234" s="31"/>
    </row>
    <row r="235" spans="1:48" ht="17.100000000000001" customHeight="1" x14ac:dyDescent="0.15">
      <c r="A235" s="32">
        <v>43</v>
      </c>
      <c r="B235" s="33" t="s">
        <v>8288</v>
      </c>
      <c r="C235" s="34" t="s">
        <v>8289</v>
      </c>
      <c r="D235" s="471"/>
      <c r="E235" s="424"/>
      <c r="F235" s="36"/>
      <c r="G235" s="29"/>
      <c r="H235" s="1085" t="s">
        <v>4840</v>
      </c>
      <c r="I235" s="1086"/>
      <c r="J235" s="1086"/>
      <c r="K235" s="1087"/>
      <c r="L235" s="467"/>
      <c r="M235" s="468"/>
      <c r="N235" s="468"/>
      <c r="O235" s="468"/>
      <c r="P235" s="468"/>
      <c r="Q235" s="468"/>
      <c r="R235" s="468"/>
      <c r="S235" s="468"/>
      <c r="T235" s="468"/>
      <c r="U235" s="468"/>
      <c r="V235" s="468"/>
      <c r="W235" s="468"/>
      <c r="X235" s="468"/>
      <c r="Y235" s="468"/>
      <c r="Z235" s="468"/>
      <c r="AA235" s="468"/>
      <c r="AB235" s="468"/>
      <c r="AC235" s="468"/>
      <c r="AD235" s="106"/>
      <c r="AE235" s="106"/>
      <c r="AF235" s="373"/>
      <c r="AG235" s="166"/>
      <c r="AH235" s="167"/>
      <c r="AI235" s="167"/>
      <c r="AJ235" s="168" t="s">
        <v>17</v>
      </c>
      <c r="AK235" s="1158">
        <f>$AK$151</f>
        <v>0.5</v>
      </c>
      <c r="AL235" s="1159"/>
      <c r="AM235" s="20"/>
      <c r="AN235" s="4"/>
      <c r="AO235" s="4"/>
      <c r="AP235" s="4"/>
      <c r="AQ235" s="4"/>
      <c r="AR235" s="4"/>
      <c r="AS235" s="4"/>
      <c r="AT235" s="21"/>
      <c r="AU235" s="35">
        <f>ROUND(H238*AK$235,0)</f>
        <v>399</v>
      </c>
      <c r="AV235" s="31"/>
    </row>
    <row r="236" spans="1:48" ht="17.100000000000001" customHeight="1" x14ac:dyDescent="0.15">
      <c r="A236" s="32">
        <v>43</v>
      </c>
      <c r="B236" s="33" t="s">
        <v>8290</v>
      </c>
      <c r="C236" s="34" t="s">
        <v>8291</v>
      </c>
      <c r="D236" s="471"/>
      <c r="E236" s="424"/>
      <c r="F236" s="36"/>
      <c r="G236" s="29"/>
      <c r="H236" s="1088"/>
      <c r="I236" s="1089"/>
      <c r="J236" s="1089"/>
      <c r="K236" s="1090"/>
      <c r="L236" s="1321" t="s">
        <v>4829</v>
      </c>
      <c r="M236" s="1322"/>
      <c r="N236" s="1322"/>
      <c r="O236" s="1322"/>
      <c r="P236" s="1322"/>
      <c r="Q236" s="1322"/>
      <c r="R236" s="1322"/>
      <c r="S236" s="1322"/>
      <c r="T236" s="1322"/>
      <c r="U236" s="1322"/>
      <c r="V236" s="1322"/>
      <c r="W236" s="1322"/>
      <c r="X236" s="1322"/>
      <c r="Y236" s="1322"/>
      <c r="Z236" s="1322"/>
      <c r="AA236" s="1322"/>
      <c r="AB236" s="1322"/>
      <c r="AC236" s="1322"/>
      <c r="AD236" s="44" t="s">
        <v>17</v>
      </c>
      <c r="AE236" s="1114">
        <f>$AE$8</f>
        <v>0.96499999999999997</v>
      </c>
      <c r="AF236" s="1115"/>
      <c r="AG236" s="418"/>
      <c r="AH236" s="419"/>
      <c r="AI236" s="419"/>
      <c r="AJ236" s="463"/>
      <c r="AK236" s="70"/>
      <c r="AL236" s="464"/>
      <c r="AM236" s="20"/>
      <c r="AN236" s="4"/>
      <c r="AO236" s="4"/>
      <c r="AP236" s="4"/>
      <c r="AQ236" s="4"/>
      <c r="AR236" s="4"/>
      <c r="AS236" s="4"/>
      <c r="AT236" s="21"/>
      <c r="AU236" s="101">
        <f>ROUND(ROUND(H238*AE236,0)*AK$235,0)</f>
        <v>385</v>
      </c>
      <c r="AV236" s="31"/>
    </row>
    <row r="237" spans="1:48" ht="17.100000000000001" customHeight="1" x14ac:dyDescent="0.15">
      <c r="A237" s="32">
        <v>43</v>
      </c>
      <c r="B237" s="33" t="s">
        <v>8292</v>
      </c>
      <c r="C237" s="34" t="s">
        <v>8293</v>
      </c>
      <c r="D237" s="471"/>
      <c r="E237" s="424"/>
      <c r="F237" s="36"/>
      <c r="G237" s="29"/>
      <c r="H237" s="1088"/>
      <c r="I237" s="1089"/>
      <c r="J237" s="1089"/>
      <c r="K237" s="1090"/>
      <c r="L237" s="467"/>
      <c r="M237" s="468"/>
      <c r="N237" s="468"/>
      <c r="O237" s="468"/>
      <c r="P237" s="468"/>
      <c r="Q237" s="468"/>
      <c r="R237" s="468"/>
      <c r="S237" s="468"/>
      <c r="T237" s="468"/>
      <c r="U237" s="468"/>
      <c r="V237" s="468"/>
      <c r="W237" s="468"/>
      <c r="X237" s="468"/>
      <c r="Y237" s="468"/>
      <c r="Z237" s="468"/>
      <c r="AA237" s="468"/>
      <c r="AB237" s="468"/>
      <c r="AC237" s="468"/>
      <c r="AD237" s="106"/>
      <c r="AE237" s="106"/>
      <c r="AF237" s="373"/>
      <c r="AG237" s="166"/>
      <c r="AH237" s="167"/>
      <c r="AI237" s="314"/>
      <c r="AL237" s="449"/>
      <c r="AM237" s="196" t="s">
        <v>4833</v>
      </c>
      <c r="AN237" s="197"/>
      <c r="AO237" s="197"/>
      <c r="AP237" s="197"/>
      <c r="AQ237" s="197"/>
      <c r="AR237" s="469"/>
      <c r="AS237" s="469"/>
      <c r="AT237" s="470"/>
      <c r="AU237" s="101">
        <f>ROUND(ROUND(H238*AK$235,0)*AS238,0)</f>
        <v>379</v>
      </c>
      <c r="AV237" s="31"/>
    </row>
    <row r="238" spans="1:48" ht="17.100000000000001" customHeight="1" x14ac:dyDescent="0.15">
      <c r="A238" s="32">
        <v>43</v>
      </c>
      <c r="B238" s="33" t="s">
        <v>8294</v>
      </c>
      <c r="C238" s="34" t="s">
        <v>8295</v>
      </c>
      <c r="D238" s="471"/>
      <c r="E238" s="424"/>
      <c r="F238" s="36"/>
      <c r="G238" s="29"/>
      <c r="H238" s="1280">
        <f>'15就労移行支援(基本)'!K275</f>
        <v>797</v>
      </c>
      <c r="I238" s="1108"/>
      <c r="J238" s="4" t="s">
        <v>21</v>
      </c>
      <c r="K238" s="21"/>
      <c r="L238" s="1321" t="s">
        <v>4829</v>
      </c>
      <c r="M238" s="1322"/>
      <c r="N238" s="1322"/>
      <c r="O238" s="1322"/>
      <c r="P238" s="1322"/>
      <c r="Q238" s="1322"/>
      <c r="R238" s="1322"/>
      <c r="S238" s="1322"/>
      <c r="T238" s="1322"/>
      <c r="U238" s="1322"/>
      <c r="V238" s="1322"/>
      <c r="W238" s="1322"/>
      <c r="X238" s="1322"/>
      <c r="Y238" s="1322"/>
      <c r="Z238" s="1322"/>
      <c r="AA238" s="1322"/>
      <c r="AB238" s="1322"/>
      <c r="AC238" s="1322"/>
      <c r="AD238" s="44" t="s">
        <v>17</v>
      </c>
      <c r="AE238" s="1114">
        <f>$AE$8</f>
        <v>0.96499999999999997</v>
      </c>
      <c r="AF238" s="1115"/>
      <c r="AG238" s="418"/>
      <c r="AH238" s="419"/>
      <c r="AI238" s="425"/>
      <c r="AL238" s="449"/>
      <c r="AM238" s="24"/>
      <c r="AN238" s="25"/>
      <c r="AO238" s="25"/>
      <c r="AP238" s="25"/>
      <c r="AQ238" s="25"/>
      <c r="AR238" s="26" t="s">
        <v>17</v>
      </c>
      <c r="AS238" s="1170">
        <f>AS234</f>
        <v>0.95</v>
      </c>
      <c r="AT238" s="1171"/>
      <c r="AU238" s="101">
        <f>ROUND(ROUND(ROUND(H238*AE238,0)*AK$235,0)*AS238,0)</f>
        <v>366</v>
      </c>
      <c r="AV238" s="31"/>
    </row>
    <row r="239" spans="1:48" ht="17.100000000000001" customHeight="1" x14ac:dyDescent="0.15">
      <c r="A239" s="32">
        <v>43</v>
      </c>
      <c r="B239" s="33" t="s">
        <v>1838</v>
      </c>
      <c r="C239" s="34" t="s">
        <v>8296</v>
      </c>
      <c r="D239" s="471"/>
      <c r="E239" s="424"/>
      <c r="F239" s="36"/>
      <c r="G239" s="29"/>
      <c r="H239" s="1085" t="s">
        <v>4853</v>
      </c>
      <c r="I239" s="1086"/>
      <c r="J239" s="1086"/>
      <c r="K239" s="1087"/>
      <c r="L239" s="467"/>
      <c r="M239" s="468"/>
      <c r="N239" s="468"/>
      <c r="O239" s="468"/>
      <c r="P239" s="468"/>
      <c r="Q239" s="468"/>
      <c r="R239" s="468"/>
      <c r="S239" s="468"/>
      <c r="T239" s="468"/>
      <c r="U239" s="468"/>
      <c r="V239" s="468"/>
      <c r="W239" s="468"/>
      <c r="X239" s="468"/>
      <c r="Y239" s="468"/>
      <c r="Z239" s="468"/>
      <c r="AA239" s="468"/>
      <c r="AB239" s="468"/>
      <c r="AC239" s="468"/>
      <c r="AD239" s="106"/>
      <c r="AE239" s="106"/>
      <c r="AF239" s="373"/>
      <c r="AG239" s="166"/>
      <c r="AH239" s="167"/>
      <c r="AI239" s="167"/>
      <c r="AJ239" s="463"/>
      <c r="AK239" s="70"/>
      <c r="AL239" s="464"/>
      <c r="AM239" s="20"/>
      <c r="AN239" s="4"/>
      <c r="AO239" s="4"/>
      <c r="AP239" s="4"/>
      <c r="AQ239" s="4"/>
      <c r="AR239" s="4"/>
      <c r="AS239" s="4"/>
      <c r="AT239" s="21"/>
      <c r="AU239" s="35">
        <f>ROUND(H242*AK$235,0)</f>
        <v>323</v>
      </c>
      <c r="AV239" s="31"/>
    </row>
    <row r="240" spans="1:48" ht="17.100000000000001" customHeight="1" x14ac:dyDescent="0.15">
      <c r="A240" s="32">
        <v>43</v>
      </c>
      <c r="B240" s="33" t="s">
        <v>8297</v>
      </c>
      <c r="C240" s="34" t="s">
        <v>8298</v>
      </c>
      <c r="D240" s="471"/>
      <c r="E240" s="424"/>
      <c r="F240" s="29"/>
      <c r="G240" s="29"/>
      <c r="H240" s="1088"/>
      <c r="I240" s="1089"/>
      <c r="J240" s="1089"/>
      <c r="K240" s="1090"/>
      <c r="L240" s="1321" t="s">
        <v>4829</v>
      </c>
      <c r="M240" s="1322"/>
      <c r="N240" s="1322"/>
      <c r="O240" s="1322"/>
      <c r="P240" s="1322"/>
      <c r="Q240" s="1322"/>
      <c r="R240" s="1322"/>
      <c r="S240" s="1322"/>
      <c r="T240" s="1322"/>
      <c r="U240" s="1322"/>
      <c r="V240" s="1322"/>
      <c r="W240" s="1322"/>
      <c r="X240" s="1322"/>
      <c r="Y240" s="1322"/>
      <c r="Z240" s="1322"/>
      <c r="AA240" s="1322"/>
      <c r="AB240" s="1322"/>
      <c r="AC240" s="1322"/>
      <c r="AD240" s="44" t="s">
        <v>17</v>
      </c>
      <c r="AE240" s="1114">
        <f>$AE$8</f>
        <v>0.96499999999999997</v>
      </c>
      <c r="AF240" s="1115"/>
      <c r="AG240" s="418"/>
      <c r="AH240" s="419"/>
      <c r="AI240" s="419"/>
      <c r="AJ240" s="463"/>
      <c r="AK240" s="70"/>
      <c r="AL240" s="464"/>
      <c r="AM240" s="20"/>
      <c r="AN240" s="4"/>
      <c r="AO240" s="4"/>
      <c r="AP240" s="4"/>
      <c r="AQ240" s="4"/>
      <c r="AR240" s="4"/>
      <c r="AS240" s="4"/>
      <c r="AT240" s="21"/>
      <c r="AU240" s="101">
        <f>ROUND(ROUND(H242*AE240,0)*AK$235,0)</f>
        <v>312</v>
      </c>
      <c r="AV240" s="31"/>
    </row>
    <row r="241" spans="1:48" ht="17.100000000000001" customHeight="1" x14ac:dyDescent="0.15">
      <c r="A241" s="32">
        <v>43</v>
      </c>
      <c r="B241" s="33" t="s">
        <v>8299</v>
      </c>
      <c r="C241" s="34" t="s">
        <v>8300</v>
      </c>
      <c r="D241" s="471"/>
      <c r="E241" s="424"/>
      <c r="F241" s="29"/>
      <c r="G241" s="29"/>
      <c r="H241" s="1088"/>
      <c r="I241" s="1089"/>
      <c r="J241" s="1089"/>
      <c r="K241" s="1090"/>
      <c r="L241" s="467"/>
      <c r="M241" s="468"/>
      <c r="N241" s="468"/>
      <c r="O241" s="468"/>
      <c r="P241" s="468"/>
      <c r="Q241" s="468"/>
      <c r="R241" s="468"/>
      <c r="S241" s="468"/>
      <c r="T241" s="468"/>
      <c r="U241" s="468"/>
      <c r="V241" s="468"/>
      <c r="W241" s="468"/>
      <c r="X241" s="468"/>
      <c r="Y241" s="468"/>
      <c r="Z241" s="468"/>
      <c r="AA241" s="468"/>
      <c r="AB241" s="468"/>
      <c r="AC241" s="468"/>
      <c r="AD241" s="106"/>
      <c r="AE241" s="106"/>
      <c r="AF241" s="373"/>
      <c r="AG241" s="166"/>
      <c r="AH241" s="167"/>
      <c r="AI241" s="314"/>
      <c r="AL241" s="449"/>
      <c r="AM241" s="196" t="s">
        <v>4833</v>
      </c>
      <c r="AN241" s="197"/>
      <c r="AO241" s="197"/>
      <c r="AP241" s="197"/>
      <c r="AQ241" s="197"/>
      <c r="AR241" s="469"/>
      <c r="AS241" s="469"/>
      <c r="AT241" s="470"/>
      <c r="AU241" s="101">
        <f>ROUND(ROUND(H242*AK$235,0)*AS242,0)</f>
        <v>307</v>
      </c>
      <c r="AV241" s="31"/>
    </row>
    <row r="242" spans="1:48" ht="17.100000000000001" customHeight="1" x14ac:dyDescent="0.15">
      <c r="A242" s="32">
        <v>43</v>
      </c>
      <c r="B242" s="33" t="s">
        <v>8301</v>
      </c>
      <c r="C242" s="34" t="s">
        <v>8302</v>
      </c>
      <c r="D242" s="471"/>
      <c r="E242" s="424"/>
      <c r="F242" s="29"/>
      <c r="G242" s="29"/>
      <c r="H242" s="1280">
        <f>'15就労移行支援(基本)'!K287</f>
        <v>646</v>
      </c>
      <c r="I242" s="1108"/>
      <c r="J242" s="4" t="s">
        <v>21</v>
      </c>
      <c r="K242" s="21"/>
      <c r="L242" s="1321" t="s">
        <v>4829</v>
      </c>
      <c r="M242" s="1322"/>
      <c r="N242" s="1322"/>
      <c r="O242" s="1322"/>
      <c r="P242" s="1322"/>
      <c r="Q242" s="1322"/>
      <c r="R242" s="1322"/>
      <c r="S242" s="1322"/>
      <c r="T242" s="1322"/>
      <c r="U242" s="1322"/>
      <c r="V242" s="1322"/>
      <c r="W242" s="1322"/>
      <c r="X242" s="1322"/>
      <c r="Y242" s="1322"/>
      <c r="Z242" s="1322"/>
      <c r="AA242" s="1322"/>
      <c r="AB242" s="1322"/>
      <c r="AC242" s="1322"/>
      <c r="AD242" s="44" t="s">
        <v>17</v>
      </c>
      <c r="AE242" s="1114">
        <f>$AE$8</f>
        <v>0.96499999999999997</v>
      </c>
      <c r="AF242" s="1115"/>
      <c r="AG242" s="418"/>
      <c r="AH242" s="419"/>
      <c r="AI242" s="425"/>
      <c r="AL242" s="449"/>
      <c r="AM242" s="24"/>
      <c r="AN242" s="25"/>
      <c r="AO242" s="25"/>
      <c r="AP242" s="25"/>
      <c r="AQ242" s="25"/>
      <c r="AR242" s="26" t="s">
        <v>17</v>
      </c>
      <c r="AS242" s="1170">
        <f>AS238</f>
        <v>0.95</v>
      </c>
      <c r="AT242" s="1171"/>
      <c r="AU242" s="101">
        <f>ROUND(ROUND(ROUND(H242*AE242,0)*AK$235,0)*AS242,0)</f>
        <v>296</v>
      </c>
      <c r="AV242" s="31"/>
    </row>
    <row r="243" spans="1:48" ht="17.100000000000001" customHeight="1" x14ac:dyDescent="0.15">
      <c r="A243" s="32">
        <v>43</v>
      </c>
      <c r="B243" s="33" t="s">
        <v>1862</v>
      </c>
      <c r="C243" s="34" t="s">
        <v>8303</v>
      </c>
      <c r="D243" s="471"/>
      <c r="E243" s="424"/>
      <c r="F243" s="29"/>
      <c r="G243" s="29"/>
      <c r="H243" s="1085" t="s">
        <v>4866</v>
      </c>
      <c r="I243" s="1086"/>
      <c r="J243" s="1086"/>
      <c r="K243" s="1087"/>
      <c r="L243" s="467"/>
      <c r="M243" s="468"/>
      <c r="N243" s="468"/>
      <c r="O243" s="468"/>
      <c r="P243" s="468"/>
      <c r="Q243" s="468"/>
      <c r="R243" s="468"/>
      <c r="S243" s="468"/>
      <c r="T243" s="468"/>
      <c r="U243" s="468"/>
      <c r="V243" s="468"/>
      <c r="W243" s="468"/>
      <c r="X243" s="468"/>
      <c r="Y243" s="468"/>
      <c r="Z243" s="468"/>
      <c r="AA243" s="468"/>
      <c r="AB243" s="468"/>
      <c r="AC243" s="468"/>
      <c r="AD243" s="106"/>
      <c r="AE243" s="106"/>
      <c r="AF243" s="373"/>
      <c r="AG243" s="418"/>
      <c r="AH243" s="419"/>
      <c r="AI243" s="425"/>
      <c r="AL243" s="449"/>
      <c r="AM243" s="20"/>
      <c r="AN243" s="4"/>
      <c r="AO243" s="4"/>
      <c r="AP243" s="4"/>
      <c r="AQ243" s="4"/>
      <c r="AR243" s="4"/>
      <c r="AS243" s="4"/>
      <c r="AT243" s="21"/>
      <c r="AU243" s="35">
        <f>ROUND(H246*AK$235,0)</f>
        <v>272</v>
      </c>
      <c r="AV243" s="31"/>
    </row>
    <row r="244" spans="1:48" ht="17.100000000000001" customHeight="1" x14ac:dyDescent="0.15">
      <c r="A244" s="32">
        <v>43</v>
      </c>
      <c r="B244" s="33" t="s">
        <v>8304</v>
      </c>
      <c r="C244" s="34" t="s">
        <v>8305</v>
      </c>
      <c r="D244" s="471"/>
      <c r="E244" s="424"/>
      <c r="F244" s="29"/>
      <c r="G244" s="29"/>
      <c r="H244" s="1088"/>
      <c r="I244" s="1089"/>
      <c r="J244" s="1089"/>
      <c r="K244" s="1090"/>
      <c r="L244" s="1321" t="s">
        <v>4829</v>
      </c>
      <c r="M244" s="1322"/>
      <c r="N244" s="1322"/>
      <c r="O244" s="1322"/>
      <c r="P244" s="1322"/>
      <c r="Q244" s="1322"/>
      <c r="R244" s="1322"/>
      <c r="S244" s="1322"/>
      <c r="T244" s="1322"/>
      <c r="U244" s="1322"/>
      <c r="V244" s="1322"/>
      <c r="W244" s="1322"/>
      <c r="X244" s="1322"/>
      <c r="Y244" s="1322"/>
      <c r="Z244" s="1322"/>
      <c r="AA244" s="1322"/>
      <c r="AB244" s="1322"/>
      <c r="AC244" s="1322"/>
      <c r="AD244" s="44" t="s">
        <v>17</v>
      </c>
      <c r="AE244" s="1114">
        <f>$AE$8</f>
        <v>0.96499999999999997</v>
      </c>
      <c r="AF244" s="1115"/>
      <c r="AG244" s="418"/>
      <c r="AH244" s="419"/>
      <c r="AI244" s="425"/>
      <c r="AL244" s="449"/>
      <c r="AM244" s="20"/>
      <c r="AN244" s="4"/>
      <c r="AO244" s="4"/>
      <c r="AP244" s="4"/>
      <c r="AQ244" s="4"/>
      <c r="AR244" s="4"/>
      <c r="AS244" s="4"/>
      <c r="AT244" s="21"/>
      <c r="AU244" s="101">
        <f>ROUND(ROUND(H246*AE244,0)*AK$235,0)</f>
        <v>263</v>
      </c>
      <c r="AV244" s="31"/>
    </row>
    <row r="245" spans="1:48" ht="17.100000000000001" customHeight="1" x14ac:dyDescent="0.15">
      <c r="A245" s="32">
        <v>43</v>
      </c>
      <c r="B245" s="33" t="s">
        <v>8306</v>
      </c>
      <c r="C245" s="34" t="s">
        <v>8307</v>
      </c>
      <c r="D245" s="471"/>
      <c r="E245" s="424"/>
      <c r="F245" s="29"/>
      <c r="G245" s="29"/>
      <c r="H245" s="1088"/>
      <c r="I245" s="1089"/>
      <c r="J245" s="1089"/>
      <c r="K245" s="1090"/>
      <c r="L245" s="467"/>
      <c r="M245" s="468"/>
      <c r="N245" s="468"/>
      <c r="O245" s="468"/>
      <c r="P245" s="468"/>
      <c r="Q245" s="468"/>
      <c r="R245" s="468"/>
      <c r="S245" s="468"/>
      <c r="T245" s="468"/>
      <c r="U245" s="468"/>
      <c r="V245" s="468"/>
      <c r="W245" s="468"/>
      <c r="X245" s="468"/>
      <c r="Y245" s="468"/>
      <c r="Z245" s="468"/>
      <c r="AA245" s="468"/>
      <c r="AB245" s="468"/>
      <c r="AC245" s="468"/>
      <c r="AD245" s="106"/>
      <c r="AE245" s="106"/>
      <c r="AF245" s="373"/>
      <c r="AG245" s="166"/>
      <c r="AH245" s="167"/>
      <c r="AI245" s="314"/>
      <c r="AL245" s="449"/>
      <c r="AM245" s="196" t="s">
        <v>4833</v>
      </c>
      <c r="AN245" s="197"/>
      <c r="AO245" s="197"/>
      <c r="AP245" s="197"/>
      <c r="AQ245" s="197"/>
      <c r="AR245" s="469"/>
      <c r="AS245" s="469"/>
      <c r="AT245" s="470"/>
      <c r="AU245" s="101">
        <f>ROUND(ROUND(H246*AK$235,0)*AS246,0)</f>
        <v>258</v>
      </c>
      <c r="AV245" s="31"/>
    </row>
    <row r="246" spans="1:48" ht="17.100000000000001" customHeight="1" x14ac:dyDescent="0.15">
      <c r="A246" s="32">
        <v>43</v>
      </c>
      <c r="B246" s="33" t="s">
        <v>8308</v>
      </c>
      <c r="C246" s="34" t="s">
        <v>8309</v>
      </c>
      <c r="D246" s="471"/>
      <c r="E246" s="424"/>
      <c r="F246" s="29"/>
      <c r="G246" s="29"/>
      <c r="H246" s="1280">
        <f>'15就労移行支援(基本)'!K299</f>
        <v>544</v>
      </c>
      <c r="I246" s="1108"/>
      <c r="J246" s="4" t="s">
        <v>21</v>
      </c>
      <c r="K246" s="21"/>
      <c r="L246" s="1321" t="s">
        <v>4829</v>
      </c>
      <c r="M246" s="1322"/>
      <c r="N246" s="1322"/>
      <c r="O246" s="1322"/>
      <c r="P246" s="1322"/>
      <c r="Q246" s="1322"/>
      <c r="R246" s="1322"/>
      <c r="S246" s="1322"/>
      <c r="T246" s="1322"/>
      <c r="U246" s="1322"/>
      <c r="V246" s="1322"/>
      <c r="W246" s="1322"/>
      <c r="X246" s="1322"/>
      <c r="Y246" s="1322"/>
      <c r="Z246" s="1322"/>
      <c r="AA246" s="1322"/>
      <c r="AB246" s="1322"/>
      <c r="AC246" s="1322"/>
      <c r="AD246" s="44" t="s">
        <v>17</v>
      </c>
      <c r="AE246" s="1114">
        <f>$AE$8</f>
        <v>0.96499999999999997</v>
      </c>
      <c r="AF246" s="1115"/>
      <c r="AG246" s="418"/>
      <c r="AH246" s="419"/>
      <c r="AI246" s="425"/>
      <c r="AL246" s="449"/>
      <c r="AM246" s="24"/>
      <c r="AN246" s="25"/>
      <c r="AO246" s="25"/>
      <c r="AP246" s="25"/>
      <c r="AQ246" s="25"/>
      <c r="AR246" s="26" t="s">
        <v>17</v>
      </c>
      <c r="AS246" s="1170">
        <f>AS242</f>
        <v>0.95</v>
      </c>
      <c r="AT246" s="1171"/>
      <c r="AU246" s="101">
        <f>ROUND(ROUND(ROUND(H246*AE246,0)*AK$235,0)*AS246,0)</f>
        <v>250</v>
      </c>
      <c r="AV246" s="31"/>
    </row>
    <row r="247" spans="1:48" ht="17.100000000000001" customHeight="1" x14ac:dyDescent="0.15">
      <c r="A247" s="32">
        <v>43</v>
      </c>
      <c r="B247" s="33" t="s">
        <v>1886</v>
      </c>
      <c r="C247" s="34" t="s">
        <v>8310</v>
      </c>
      <c r="D247" s="471"/>
      <c r="E247" s="424"/>
      <c r="F247" s="29"/>
      <c r="G247" s="29"/>
      <c r="H247" s="1085" t="s">
        <v>4879</v>
      </c>
      <c r="I247" s="1086"/>
      <c r="J247" s="1086"/>
      <c r="K247" s="1087"/>
      <c r="L247" s="467"/>
      <c r="M247" s="468"/>
      <c r="N247" s="468"/>
      <c r="O247" s="468"/>
      <c r="P247" s="468"/>
      <c r="Q247" s="468"/>
      <c r="R247" s="468"/>
      <c r="S247" s="468"/>
      <c r="T247" s="468"/>
      <c r="U247" s="468"/>
      <c r="V247" s="468"/>
      <c r="W247" s="468"/>
      <c r="X247" s="468"/>
      <c r="Y247" s="468"/>
      <c r="Z247" s="468"/>
      <c r="AA247" s="468"/>
      <c r="AB247" s="468"/>
      <c r="AC247" s="468"/>
      <c r="AD247" s="106"/>
      <c r="AE247" s="106"/>
      <c r="AF247" s="373"/>
      <c r="AG247" s="166"/>
      <c r="AH247" s="167"/>
      <c r="AI247" s="167"/>
      <c r="AJ247" s="463"/>
      <c r="AK247" s="70"/>
      <c r="AL247" s="464"/>
      <c r="AM247" s="20"/>
      <c r="AN247" s="4"/>
      <c r="AO247" s="4"/>
      <c r="AP247" s="4"/>
      <c r="AQ247" s="4"/>
      <c r="AR247" s="4"/>
      <c r="AS247" s="4"/>
      <c r="AT247" s="21"/>
      <c r="AU247" s="35">
        <f>ROUND(H250*AK$235,0)</f>
        <v>238</v>
      </c>
      <c r="AV247" s="31"/>
    </row>
    <row r="248" spans="1:48" ht="17.100000000000001" customHeight="1" x14ac:dyDescent="0.15">
      <c r="A248" s="32">
        <v>43</v>
      </c>
      <c r="B248" s="33" t="s">
        <v>8311</v>
      </c>
      <c r="C248" s="34" t="s">
        <v>8312</v>
      </c>
      <c r="D248" s="471"/>
      <c r="E248" s="424"/>
      <c r="F248" s="29"/>
      <c r="G248" s="29"/>
      <c r="H248" s="1088"/>
      <c r="I248" s="1089"/>
      <c r="J248" s="1089"/>
      <c r="K248" s="1090"/>
      <c r="L248" s="1321" t="s">
        <v>4829</v>
      </c>
      <c r="M248" s="1322"/>
      <c r="N248" s="1322"/>
      <c r="O248" s="1322"/>
      <c r="P248" s="1322"/>
      <c r="Q248" s="1322"/>
      <c r="R248" s="1322"/>
      <c r="S248" s="1322"/>
      <c r="T248" s="1322"/>
      <c r="U248" s="1322"/>
      <c r="V248" s="1322"/>
      <c r="W248" s="1322"/>
      <c r="X248" s="1322"/>
      <c r="Y248" s="1322"/>
      <c r="Z248" s="1322"/>
      <c r="AA248" s="1322"/>
      <c r="AB248" s="1322"/>
      <c r="AC248" s="1322"/>
      <c r="AD248" s="44" t="s">
        <v>17</v>
      </c>
      <c r="AE248" s="1114">
        <f>$AE$8</f>
        <v>0.96499999999999997</v>
      </c>
      <c r="AF248" s="1115"/>
      <c r="AG248" s="418"/>
      <c r="AH248" s="419"/>
      <c r="AI248" s="419"/>
      <c r="AJ248" s="463"/>
      <c r="AK248" s="70"/>
      <c r="AL248" s="464"/>
      <c r="AM248" s="20"/>
      <c r="AN248" s="4"/>
      <c r="AO248" s="4"/>
      <c r="AP248" s="4"/>
      <c r="AQ248" s="4"/>
      <c r="AR248" s="4"/>
      <c r="AS248" s="4"/>
      <c r="AT248" s="21"/>
      <c r="AU248" s="101">
        <f>ROUND(ROUND(H250*AE248,0)*AK$235,0)</f>
        <v>230</v>
      </c>
      <c r="AV248" s="31"/>
    </row>
    <row r="249" spans="1:48" ht="17.100000000000001" customHeight="1" x14ac:dyDescent="0.15">
      <c r="A249" s="32">
        <v>43</v>
      </c>
      <c r="B249" s="33" t="s">
        <v>8313</v>
      </c>
      <c r="C249" s="34" t="s">
        <v>8314</v>
      </c>
      <c r="D249" s="471"/>
      <c r="E249" s="424"/>
      <c r="F249" s="29"/>
      <c r="G249" s="29"/>
      <c r="H249" s="1088"/>
      <c r="I249" s="1089"/>
      <c r="J249" s="1089"/>
      <c r="K249" s="1090"/>
      <c r="L249" s="467"/>
      <c r="M249" s="468"/>
      <c r="N249" s="468"/>
      <c r="O249" s="468"/>
      <c r="P249" s="468"/>
      <c r="Q249" s="468"/>
      <c r="R249" s="468"/>
      <c r="S249" s="468"/>
      <c r="T249" s="468"/>
      <c r="U249" s="468"/>
      <c r="V249" s="468"/>
      <c r="W249" s="468"/>
      <c r="X249" s="468"/>
      <c r="Y249" s="468"/>
      <c r="Z249" s="468"/>
      <c r="AA249" s="468"/>
      <c r="AB249" s="468"/>
      <c r="AC249" s="468"/>
      <c r="AD249" s="106"/>
      <c r="AE249" s="106"/>
      <c r="AF249" s="373"/>
      <c r="AG249" s="166"/>
      <c r="AH249" s="167"/>
      <c r="AI249" s="314"/>
      <c r="AL249" s="449"/>
      <c r="AM249" s="196" t="s">
        <v>4833</v>
      </c>
      <c r="AN249" s="197"/>
      <c r="AO249" s="197"/>
      <c r="AP249" s="197"/>
      <c r="AQ249" s="197"/>
      <c r="AR249" s="469"/>
      <c r="AS249" s="469"/>
      <c r="AT249" s="470"/>
      <c r="AU249" s="101">
        <f>ROUND(ROUND(H250*AK$235,0)*AS250,0)</f>
        <v>226</v>
      </c>
      <c r="AV249" s="31"/>
    </row>
    <row r="250" spans="1:48" ht="17.100000000000001" customHeight="1" x14ac:dyDescent="0.15">
      <c r="A250" s="32">
        <v>43</v>
      </c>
      <c r="B250" s="33" t="s">
        <v>8315</v>
      </c>
      <c r="C250" s="34" t="s">
        <v>8316</v>
      </c>
      <c r="D250" s="471"/>
      <c r="E250" s="424"/>
      <c r="F250" s="29"/>
      <c r="G250" s="29"/>
      <c r="H250" s="1280">
        <f>'15就労移行支援(基本)'!K311</f>
        <v>476</v>
      </c>
      <c r="I250" s="1108"/>
      <c r="J250" s="4" t="s">
        <v>21</v>
      </c>
      <c r="K250" s="21"/>
      <c r="L250" s="1321" t="s">
        <v>4829</v>
      </c>
      <c r="M250" s="1322"/>
      <c r="N250" s="1322"/>
      <c r="O250" s="1322"/>
      <c r="P250" s="1322"/>
      <c r="Q250" s="1322"/>
      <c r="R250" s="1322"/>
      <c r="S250" s="1322"/>
      <c r="T250" s="1322"/>
      <c r="U250" s="1322"/>
      <c r="V250" s="1322"/>
      <c r="W250" s="1322"/>
      <c r="X250" s="1322"/>
      <c r="Y250" s="1322"/>
      <c r="Z250" s="1322"/>
      <c r="AA250" s="1322"/>
      <c r="AB250" s="1322"/>
      <c r="AC250" s="1322"/>
      <c r="AD250" s="44" t="s">
        <v>17</v>
      </c>
      <c r="AE250" s="1114">
        <f>$AE$8</f>
        <v>0.96499999999999997</v>
      </c>
      <c r="AF250" s="1115"/>
      <c r="AG250" s="418"/>
      <c r="AH250" s="419"/>
      <c r="AI250" s="425"/>
      <c r="AL250" s="449"/>
      <c r="AM250" s="24"/>
      <c r="AN250" s="25"/>
      <c r="AO250" s="25"/>
      <c r="AP250" s="25"/>
      <c r="AQ250" s="25"/>
      <c r="AR250" s="26" t="s">
        <v>17</v>
      </c>
      <c r="AS250" s="1170">
        <f>AS246</f>
        <v>0.95</v>
      </c>
      <c r="AT250" s="1171"/>
      <c r="AU250" s="101">
        <f>ROUND(ROUND(ROUND(H250*AE250,0)*AK$235,0)*AS250,0)</f>
        <v>219</v>
      </c>
      <c r="AV250" s="31"/>
    </row>
    <row r="251" spans="1:48" ht="17.100000000000001" customHeight="1" x14ac:dyDescent="0.15">
      <c r="A251" s="32">
        <v>43</v>
      </c>
      <c r="B251" s="33" t="s">
        <v>1910</v>
      </c>
      <c r="C251" s="34" t="s">
        <v>8317</v>
      </c>
      <c r="D251" s="471"/>
      <c r="E251" s="424"/>
      <c r="F251" s="29"/>
      <c r="G251" s="29"/>
      <c r="H251" s="1085" t="s">
        <v>4892</v>
      </c>
      <c r="I251" s="1086"/>
      <c r="J251" s="1086"/>
      <c r="K251" s="1087"/>
      <c r="L251" s="467"/>
      <c r="M251" s="468"/>
      <c r="N251" s="468"/>
      <c r="O251" s="468"/>
      <c r="P251" s="468"/>
      <c r="Q251" s="468"/>
      <c r="R251" s="468"/>
      <c r="S251" s="468"/>
      <c r="T251" s="468"/>
      <c r="U251" s="468"/>
      <c r="V251" s="468"/>
      <c r="W251" s="468"/>
      <c r="X251" s="468"/>
      <c r="Y251" s="468"/>
      <c r="Z251" s="468"/>
      <c r="AA251" s="468"/>
      <c r="AB251" s="468"/>
      <c r="AC251" s="468"/>
      <c r="AD251" s="106"/>
      <c r="AE251" s="106"/>
      <c r="AF251" s="373"/>
      <c r="AG251" s="166"/>
      <c r="AH251" s="167"/>
      <c r="AI251" s="167"/>
      <c r="AJ251" s="463"/>
      <c r="AK251" s="70"/>
      <c r="AL251" s="464"/>
      <c r="AM251" s="20"/>
      <c r="AN251" s="4"/>
      <c r="AO251" s="4"/>
      <c r="AP251" s="4"/>
      <c r="AQ251" s="4"/>
      <c r="AR251" s="4"/>
      <c r="AS251" s="4"/>
      <c r="AT251" s="21"/>
      <c r="AU251" s="35">
        <f>ROUND(H254*AK$235,0)</f>
        <v>200</v>
      </c>
      <c r="AV251" s="31"/>
    </row>
    <row r="252" spans="1:48" ht="17.100000000000001" customHeight="1" x14ac:dyDescent="0.15">
      <c r="A252" s="32">
        <v>43</v>
      </c>
      <c r="B252" s="33" t="s">
        <v>8318</v>
      </c>
      <c r="C252" s="34" t="s">
        <v>8319</v>
      </c>
      <c r="D252" s="471"/>
      <c r="E252" s="424"/>
      <c r="F252" s="29"/>
      <c r="G252" s="29"/>
      <c r="H252" s="1088"/>
      <c r="I252" s="1089"/>
      <c r="J252" s="1089"/>
      <c r="K252" s="1090"/>
      <c r="L252" s="1321" t="s">
        <v>4829</v>
      </c>
      <c r="M252" s="1322"/>
      <c r="N252" s="1322"/>
      <c r="O252" s="1322"/>
      <c r="P252" s="1322"/>
      <c r="Q252" s="1322"/>
      <c r="R252" s="1322"/>
      <c r="S252" s="1322"/>
      <c r="T252" s="1322"/>
      <c r="U252" s="1322"/>
      <c r="V252" s="1322"/>
      <c r="W252" s="1322"/>
      <c r="X252" s="1322"/>
      <c r="Y252" s="1322"/>
      <c r="Z252" s="1322"/>
      <c r="AA252" s="1322"/>
      <c r="AB252" s="1322"/>
      <c r="AC252" s="1322"/>
      <c r="AD252" s="44" t="s">
        <v>17</v>
      </c>
      <c r="AE252" s="1114">
        <f>$AE$8</f>
        <v>0.96499999999999997</v>
      </c>
      <c r="AF252" s="1115"/>
      <c r="AG252" s="418"/>
      <c r="AH252" s="419"/>
      <c r="AI252" s="419"/>
      <c r="AJ252" s="463"/>
      <c r="AK252" s="70"/>
      <c r="AL252" s="464"/>
      <c r="AM252" s="20"/>
      <c r="AN252" s="4"/>
      <c r="AO252" s="4"/>
      <c r="AP252" s="4"/>
      <c r="AQ252" s="4"/>
      <c r="AR252" s="4"/>
      <c r="AS252" s="4"/>
      <c r="AT252" s="21"/>
      <c r="AU252" s="101">
        <f>ROUND(ROUND(H254*AE252,0)*AK$235,0)</f>
        <v>193</v>
      </c>
      <c r="AV252" s="31"/>
    </row>
    <row r="253" spans="1:48" ht="17.100000000000001" customHeight="1" x14ac:dyDescent="0.15">
      <c r="A253" s="32">
        <v>43</v>
      </c>
      <c r="B253" s="33" t="s">
        <v>8320</v>
      </c>
      <c r="C253" s="34" t="s">
        <v>8321</v>
      </c>
      <c r="D253" s="471"/>
      <c r="E253" s="424"/>
      <c r="F253" s="29"/>
      <c r="G253" s="29"/>
      <c r="H253" s="1088"/>
      <c r="I253" s="1089"/>
      <c r="J253" s="1089"/>
      <c r="K253" s="1090"/>
      <c r="L253" s="467"/>
      <c r="M253" s="468"/>
      <c r="N253" s="468"/>
      <c r="O253" s="468"/>
      <c r="P253" s="468"/>
      <c r="Q253" s="468"/>
      <c r="R253" s="468"/>
      <c r="S253" s="468"/>
      <c r="T253" s="468"/>
      <c r="U253" s="468"/>
      <c r="V253" s="468"/>
      <c r="W253" s="468"/>
      <c r="X253" s="468"/>
      <c r="Y253" s="468"/>
      <c r="Z253" s="468"/>
      <c r="AA253" s="468"/>
      <c r="AB253" s="468"/>
      <c r="AC253" s="468"/>
      <c r="AD253" s="106"/>
      <c r="AE253" s="106"/>
      <c r="AF253" s="373"/>
      <c r="AG253" s="166"/>
      <c r="AH253" s="167"/>
      <c r="AI253" s="314"/>
      <c r="AL253" s="449"/>
      <c r="AM253" s="196" t="s">
        <v>4833</v>
      </c>
      <c r="AN253" s="197"/>
      <c r="AO253" s="197"/>
      <c r="AP253" s="197"/>
      <c r="AQ253" s="197"/>
      <c r="AR253" s="469"/>
      <c r="AS253" s="469"/>
      <c r="AT253" s="470"/>
      <c r="AU253" s="101">
        <f>ROUND(ROUND(H254*AK$235,0)*AS254,0)</f>
        <v>190</v>
      </c>
      <c r="AV253" s="31"/>
    </row>
    <row r="254" spans="1:48" ht="17.100000000000001" customHeight="1" x14ac:dyDescent="0.15">
      <c r="A254" s="32">
        <v>43</v>
      </c>
      <c r="B254" s="33" t="s">
        <v>8322</v>
      </c>
      <c r="C254" s="34" t="s">
        <v>8323</v>
      </c>
      <c r="D254" s="471"/>
      <c r="E254" s="424"/>
      <c r="F254" s="29"/>
      <c r="G254" s="29"/>
      <c r="H254" s="1280">
        <f>'15就労移行支援(基本)'!K323</f>
        <v>400</v>
      </c>
      <c r="I254" s="1108"/>
      <c r="J254" s="4" t="s">
        <v>21</v>
      </c>
      <c r="K254" s="21"/>
      <c r="L254" s="1321" t="s">
        <v>4829</v>
      </c>
      <c r="M254" s="1322"/>
      <c r="N254" s="1322"/>
      <c r="O254" s="1322"/>
      <c r="P254" s="1322"/>
      <c r="Q254" s="1322"/>
      <c r="R254" s="1322"/>
      <c r="S254" s="1322"/>
      <c r="T254" s="1322"/>
      <c r="U254" s="1322"/>
      <c r="V254" s="1322"/>
      <c r="W254" s="1322"/>
      <c r="X254" s="1322"/>
      <c r="Y254" s="1322"/>
      <c r="Z254" s="1322"/>
      <c r="AA254" s="1322"/>
      <c r="AB254" s="1322"/>
      <c r="AC254" s="1322"/>
      <c r="AD254" s="44" t="s">
        <v>17</v>
      </c>
      <c r="AE254" s="1114">
        <f>$AE$8</f>
        <v>0.96499999999999997</v>
      </c>
      <c r="AF254" s="1115"/>
      <c r="AG254" s="418"/>
      <c r="AH254" s="419"/>
      <c r="AI254" s="425"/>
      <c r="AL254" s="449"/>
      <c r="AM254" s="24"/>
      <c r="AN254" s="25"/>
      <c r="AO254" s="25"/>
      <c r="AP254" s="25"/>
      <c r="AQ254" s="25"/>
      <c r="AR254" s="26" t="s">
        <v>17</v>
      </c>
      <c r="AS254" s="1170">
        <f>AS250</f>
        <v>0.95</v>
      </c>
      <c r="AT254" s="1171"/>
      <c r="AU254" s="101">
        <f>ROUND(ROUND(ROUND(H254*AE254,0)*AK$235,0)*AS254,0)</f>
        <v>183</v>
      </c>
      <c r="AV254" s="31"/>
    </row>
    <row r="255" spans="1:48" ht="17.100000000000001" customHeight="1" x14ac:dyDescent="0.15">
      <c r="A255" s="32">
        <v>43</v>
      </c>
      <c r="B255" s="33" t="s">
        <v>1934</v>
      </c>
      <c r="C255" s="34" t="s">
        <v>8324</v>
      </c>
      <c r="D255" s="471"/>
      <c r="E255" s="424"/>
      <c r="F255" s="29"/>
      <c r="G255" s="29"/>
      <c r="H255" s="1085" t="s">
        <v>4905</v>
      </c>
      <c r="I255" s="1086"/>
      <c r="J255" s="1086"/>
      <c r="K255" s="1087"/>
      <c r="L255" s="467"/>
      <c r="M255" s="468"/>
      <c r="N255" s="468"/>
      <c r="O255" s="468"/>
      <c r="P255" s="468"/>
      <c r="Q255" s="468"/>
      <c r="R255" s="468"/>
      <c r="S255" s="468"/>
      <c r="T255" s="468"/>
      <c r="U255" s="468"/>
      <c r="V255" s="468"/>
      <c r="W255" s="468"/>
      <c r="X255" s="468"/>
      <c r="Y255" s="468"/>
      <c r="Z255" s="468"/>
      <c r="AA255" s="468"/>
      <c r="AB255" s="468"/>
      <c r="AC255" s="468"/>
      <c r="AD255" s="106"/>
      <c r="AE255" s="106"/>
      <c r="AF255" s="373"/>
      <c r="AG255" s="418"/>
      <c r="AH255" s="419"/>
      <c r="AI255" s="425"/>
      <c r="AL255" s="449"/>
      <c r="AM255" s="20"/>
      <c r="AN255" s="4"/>
      <c r="AO255" s="4"/>
      <c r="AP255" s="4"/>
      <c r="AQ255" s="4"/>
      <c r="AR255" s="4"/>
      <c r="AS255" s="4"/>
      <c r="AT255" s="21"/>
      <c r="AU255" s="35">
        <f>ROUND(H258*AK$235,0)</f>
        <v>185</v>
      </c>
      <c r="AV255" s="31"/>
    </row>
    <row r="256" spans="1:48" ht="17.100000000000001" customHeight="1" x14ac:dyDescent="0.15">
      <c r="A256" s="32">
        <v>43</v>
      </c>
      <c r="B256" s="33" t="s">
        <v>8325</v>
      </c>
      <c r="C256" s="34" t="s">
        <v>8326</v>
      </c>
      <c r="D256" s="471"/>
      <c r="E256" s="424"/>
      <c r="F256" s="29"/>
      <c r="G256" s="29"/>
      <c r="H256" s="1088"/>
      <c r="I256" s="1089"/>
      <c r="J256" s="1089"/>
      <c r="K256" s="1090"/>
      <c r="L256" s="1321" t="s">
        <v>4829</v>
      </c>
      <c r="M256" s="1322"/>
      <c r="N256" s="1322"/>
      <c r="O256" s="1322"/>
      <c r="P256" s="1322"/>
      <c r="Q256" s="1322"/>
      <c r="R256" s="1322"/>
      <c r="S256" s="1322"/>
      <c r="T256" s="1322"/>
      <c r="U256" s="1322"/>
      <c r="V256" s="1322"/>
      <c r="W256" s="1322"/>
      <c r="X256" s="1322"/>
      <c r="Y256" s="1322"/>
      <c r="Z256" s="1322"/>
      <c r="AA256" s="1322"/>
      <c r="AB256" s="1322"/>
      <c r="AC256" s="1322"/>
      <c r="AD256" s="44" t="s">
        <v>17</v>
      </c>
      <c r="AE256" s="1114">
        <f>$AE$8</f>
        <v>0.96499999999999997</v>
      </c>
      <c r="AF256" s="1115"/>
      <c r="AG256" s="418"/>
      <c r="AH256" s="419"/>
      <c r="AI256" s="425"/>
      <c r="AL256" s="449"/>
      <c r="AM256" s="20"/>
      <c r="AN256" s="4"/>
      <c r="AO256" s="4"/>
      <c r="AP256" s="4"/>
      <c r="AQ256" s="4"/>
      <c r="AR256" s="4"/>
      <c r="AS256" s="4"/>
      <c r="AT256" s="21"/>
      <c r="AU256" s="101">
        <f>ROUND(ROUND(H258*AE256,0)*AK$235,0)</f>
        <v>178</v>
      </c>
      <c r="AV256" s="31"/>
    </row>
    <row r="257" spans="1:48" ht="17.100000000000001" customHeight="1" x14ac:dyDescent="0.15">
      <c r="A257" s="32">
        <v>43</v>
      </c>
      <c r="B257" s="33" t="s">
        <v>8327</v>
      </c>
      <c r="C257" s="34" t="s">
        <v>8328</v>
      </c>
      <c r="D257" s="471"/>
      <c r="E257" s="424"/>
      <c r="F257" s="29"/>
      <c r="G257" s="29"/>
      <c r="H257" s="1088"/>
      <c r="I257" s="1089"/>
      <c r="J257" s="1089"/>
      <c r="K257" s="1090"/>
      <c r="L257" s="467"/>
      <c r="M257" s="468"/>
      <c r="N257" s="468"/>
      <c r="O257" s="468"/>
      <c r="P257" s="468"/>
      <c r="Q257" s="468"/>
      <c r="R257" s="468"/>
      <c r="S257" s="468"/>
      <c r="T257" s="468"/>
      <c r="U257" s="468"/>
      <c r="V257" s="468"/>
      <c r="W257" s="468"/>
      <c r="X257" s="468"/>
      <c r="Y257" s="468"/>
      <c r="Z257" s="468"/>
      <c r="AA257" s="468"/>
      <c r="AB257" s="468"/>
      <c r="AC257" s="468"/>
      <c r="AD257" s="106"/>
      <c r="AE257" s="106"/>
      <c r="AF257" s="373"/>
      <c r="AG257" s="166"/>
      <c r="AH257" s="167"/>
      <c r="AI257" s="314"/>
      <c r="AL257" s="449"/>
      <c r="AM257" s="196" t="s">
        <v>4833</v>
      </c>
      <c r="AN257" s="197"/>
      <c r="AO257" s="197"/>
      <c r="AP257" s="197"/>
      <c r="AQ257" s="197"/>
      <c r="AR257" s="469"/>
      <c r="AS257" s="469"/>
      <c r="AT257" s="470"/>
      <c r="AU257" s="101">
        <f>ROUND(ROUND(H258*AK$235,0)*AS258,0)</f>
        <v>176</v>
      </c>
      <c r="AV257" s="31"/>
    </row>
    <row r="258" spans="1:48" ht="17.100000000000001" customHeight="1" x14ac:dyDescent="0.15">
      <c r="A258" s="32">
        <v>43</v>
      </c>
      <c r="B258" s="33" t="s">
        <v>8329</v>
      </c>
      <c r="C258" s="34" t="s">
        <v>8330</v>
      </c>
      <c r="D258" s="472"/>
      <c r="E258" s="428"/>
      <c r="F258" s="57"/>
      <c r="G258" s="57"/>
      <c r="H258" s="1323">
        <f>'15就労移行支援(基本)'!K335</f>
        <v>369</v>
      </c>
      <c r="I258" s="1107"/>
      <c r="J258" s="25" t="s">
        <v>21</v>
      </c>
      <c r="K258" s="38"/>
      <c r="L258" s="1321" t="s">
        <v>4829</v>
      </c>
      <c r="M258" s="1322"/>
      <c r="N258" s="1322"/>
      <c r="O258" s="1322"/>
      <c r="P258" s="1322"/>
      <c r="Q258" s="1322"/>
      <c r="R258" s="1322"/>
      <c r="S258" s="1322"/>
      <c r="T258" s="1322"/>
      <c r="U258" s="1322"/>
      <c r="V258" s="1322"/>
      <c r="W258" s="1322"/>
      <c r="X258" s="1322"/>
      <c r="Y258" s="1322"/>
      <c r="Z258" s="1322"/>
      <c r="AA258" s="1322"/>
      <c r="AB258" s="1322"/>
      <c r="AC258" s="1322"/>
      <c r="AD258" s="44" t="s">
        <v>17</v>
      </c>
      <c r="AE258" s="1114">
        <f>$AE$8</f>
        <v>0.96499999999999997</v>
      </c>
      <c r="AF258" s="1115"/>
      <c r="AG258" s="420"/>
      <c r="AH258" s="421"/>
      <c r="AI258" s="473"/>
      <c r="AJ258" s="135"/>
      <c r="AK258" s="233"/>
      <c r="AL258" s="455"/>
      <c r="AM258" s="24"/>
      <c r="AN258" s="25"/>
      <c r="AO258" s="25"/>
      <c r="AP258" s="25"/>
      <c r="AQ258" s="25"/>
      <c r="AR258" s="26" t="s">
        <v>17</v>
      </c>
      <c r="AS258" s="1170">
        <f>AS254</f>
        <v>0.95</v>
      </c>
      <c r="AT258" s="1171"/>
      <c r="AU258" s="35">
        <f>ROUND(ROUND(ROUND(H258*AE258,0)*AK$235,0)*AS258,0)</f>
        <v>169</v>
      </c>
      <c r="AV258" s="61"/>
    </row>
    <row r="259" spans="1:48" ht="17.100000000000001" customHeight="1" x14ac:dyDescent="0.15">
      <c r="A259" s="32">
        <v>43</v>
      </c>
      <c r="B259" s="33" t="s">
        <v>1958</v>
      </c>
      <c r="C259" s="34" t="s">
        <v>8331</v>
      </c>
      <c r="D259" s="1085" t="s">
        <v>4819</v>
      </c>
      <c r="E259" s="1087"/>
      <c r="F259" s="1085" t="s">
        <v>5173</v>
      </c>
      <c r="G259" s="1087"/>
      <c r="H259" s="1085" t="s">
        <v>4821</v>
      </c>
      <c r="I259" s="1086"/>
      <c r="J259" s="1086"/>
      <c r="K259" s="1087"/>
      <c r="L259" s="467"/>
      <c r="M259" s="468"/>
      <c r="N259" s="468"/>
      <c r="O259" s="468"/>
      <c r="P259" s="468"/>
      <c r="Q259" s="468"/>
      <c r="R259" s="468"/>
      <c r="S259" s="468"/>
      <c r="T259" s="468"/>
      <c r="U259" s="468"/>
      <c r="V259" s="468"/>
      <c r="W259" s="468"/>
      <c r="X259" s="468"/>
      <c r="Y259" s="468"/>
      <c r="Z259" s="468"/>
      <c r="AA259" s="468"/>
      <c r="AB259" s="468"/>
      <c r="AC259" s="468"/>
      <c r="AD259" s="106"/>
      <c r="AE259" s="106"/>
      <c r="AF259" s="106"/>
      <c r="AG259" s="1301" t="s">
        <v>7852</v>
      </c>
      <c r="AH259" s="1316"/>
      <c r="AI259" s="1317"/>
      <c r="AJ259" s="1218" t="s">
        <v>8134</v>
      </c>
      <c r="AK259" s="1219"/>
      <c r="AL259" s="1220"/>
      <c r="AM259" s="47"/>
      <c r="AN259" s="40"/>
      <c r="AO259" s="40"/>
      <c r="AP259" s="40"/>
      <c r="AQ259" s="40"/>
      <c r="AR259" s="40"/>
      <c r="AS259" s="40"/>
      <c r="AT259" s="41"/>
      <c r="AU259" s="35">
        <f>ROUND(H262*AK$263,0)</f>
        <v>458</v>
      </c>
      <c r="AV259" s="66" t="s">
        <v>4822</v>
      </c>
    </row>
    <row r="260" spans="1:48" ht="17.100000000000001" customHeight="1" x14ac:dyDescent="0.15">
      <c r="A260" s="32">
        <v>43</v>
      </c>
      <c r="B260" s="33" t="s">
        <v>8332</v>
      </c>
      <c r="C260" s="34" t="s">
        <v>8333</v>
      </c>
      <c r="D260" s="1287"/>
      <c r="E260" s="1278"/>
      <c r="F260" s="1088"/>
      <c r="G260" s="1090"/>
      <c r="H260" s="1088"/>
      <c r="I260" s="1089"/>
      <c r="J260" s="1089"/>
      <c r="K260" s="1090"/>
      <c r="L260" s="1321" t="s">
        <v>4829</v>
      </c>
      <c r="M260" s="1322"/>
      <c r="N260" s="1322"/>
      <c r="O260" s="1322"/>
      <c r="P260" s="1322"/>
      <c r="Q260" s="1322"/>
      <c r="R260" s="1322"/>
      <c r="S260" s="1322"/>
      <c r="T260" s="1322"/>
      <c r="U260" s="1322"/>
      <c r="V260" s="1322"/>
      <c r="W260" s="1322"/>
      <c r="X260" s="1322"/>
      <c r="Y260" s="1322"/>
      <c r="Z260" s="1322"/>
      <c r="AA260" s="1322"/>
      <c r="AB260" s="1322"/>
      <c r="AC260" s="1322"/>
      <c r="AD260" s="44" t="s">
        <v>17</v>
      </c>
      <c r="AE260" s="1114">
        <f>$AE$8</f>
        <v>0.96499999999999997</v>
      </c>
      <c r="AF260" s="1115"/>
      <c r="AG260" s="1318"/>
      <c r="AH260" s="1319"/>
      <c r="AI260" s="1320"/>
      <c r="AJ260" s="1221"/>
      <c r="AK260" s="1222"/>
      <c r="AL260" s="1223"/>
      <c r="AM260" s="20"/>
      <c r="AN260" s="4"/>
      <c r="AO260" s="4"/>
      <c r="AP260" s="4"/>
      <c r="AQ260" s="4"/>
      <c r="AR260" s="4"/>
      <c r="AS260" s="4"/>
      <c r="AT260" s="21"/>
      <c r="AU260" s="101">
        <f>ROUND(ROUND(H262*AE260,0)*AK$263,0)</f>
        <v>442</v>
      </c>
      <c r="AV260" s="232"/>
    </row>
    <row r="261" spans="1:48" ht="17.100000000000001" customHeight="1" x14ac:dyDescent="0.15">
      <c r="A261" s="32">
        <v>43</v>
      </c>
      <c r="B261" s="33" t="s">
        <v>8334</v>
      </c>
      <c r="C261" s="34" t="s">
        <v>8335</v>
      </c>
      <c r="D261" s="1082"/>
      <c r="E261" s="1070"/>
      <c r="F261" s="1088"/>
      <c r="G261" s="1090"/>
      <c r="H261" s="1088"/>
      <c r="I261" s="1089"/>
      <c r="J261" s="1089"/>
      <c r="K261" s="1090"/>
      <c r="L261" s="467"/>
      <c r="M261" s="468"/>
      <c r="N261" s="468"/>
      <c r="O261" s="468"/>
      <c r="P261" s="468"/>
      <c r="Q261" s="468"/>
      <c r="R261" s="468"/>
      <c r="S261" s="468"/>
      <c r="T261" s="468"/>
      <c r="U261" s="468"/>
      <c r="V261" s="468"/>
      <c r="W261" s="468"/>
      <c r="X261" s="468"/>
      <c r="Y261" s="468"/>
      <c r="Z261" s="468"/>
      <c r="AA261" s="468"/>
      <c r="AB261" s="468"/>
      <c r="AC261" s="468"/>
      <c r="AD261" s="106"/>
      <c r="AE261" s="106"/>
      <c r="AF261" s="106"/>
      <c r="AG261" s="1318"/>
      <c r="AH261" s="1319"/>
      <c r="AI261" s="1320"/>
      <c r="AJ261" s="1221"/>
      <c r="AK261" s="1222"/>
      <c r="AL261" s="1223"/>
      <c r="AM261" s="196" t="s">
        <v>4833</v>
      </c>
      <c r="AN261" s="197"/>
      <c r="AO261" s="197"/>
      <c r="AP261" s="197"/>
      <c r="AQ261" s="197"/>
      <c r="AR261" s="469"/>
      <c r="AS261" s="469"/>
      <c r="AT261" s="470"/>
      <c r="AU261" s="101">
        <f>ROUND(ROUND(H262*AK$263,0)*AS262,0)</f>
        <v>435</v>
      </c>
      <c r="AV261" s="31"/>
    </row>
    <row r="262" spans="1:48" ht="17.100000000000001" customHeight="1" x14ac:dyDescent="0.15">
      <c r="A262" s="32">
        <v>43</v>
      </c>
      <c r="B262" s="33" t="s">
        <v>8336</v>
      </c>
      <c r="C262" s="34" t="s">
        <v>8337</v>
      </c>
      <c r="D262" s="1068"/>
      <c r="E262" s="1070"/>
      <c r="F262" s="1088"/>
      <c r="G262" s="1090"/>
      <c r="H262" s="1280">
        <f>'15就労移行支援(基本)'!K347</f>
        <v>915</v>
      </c>
      <c r="I262" s="1108"/>
      <c r="J262" s="4" t="s">
        <v>21</v>
      </c>
      <c r="K262" s="21"/>
      <c r="L262" s="1321" t="s">
        <v>4829</v>
      </c>
      <c r="M262" s="1322"/>
      <c r="N262" s="1322"/>
      <c r="O262" s="1322"/>
      <c r="P262" s="1322"/>
      <c r="Q262" s="1322"/>
      <c r="R262" s="1322"/>
      <c r="S262" s="1322"/>
      <c r="T262" s="1322"/>
      <c r="U262" s="1322"/>
      <c r="V262" s="1322"/>
      <c r="W262" s="1322"/>
      <c r="X262" s="1322"/>
      <c r="Y262" s="1322"/>
      <c r="Z262" s="1322"/>
      <c r="AA262" s="1322"/>
      <c r="AB262" s="1322"/>
      <c r="AC262" s="1322"/>
      <c r="AD262" s="44" t="s">
        <v>17</v>
      </c>
      <c r="AE262" s="1114">
        <f>$AE$8</f>
        <v>0.96499999999999997</v>
      </c>
      <c r="AF262" s="1115"/>
      <c r="AG262" s="1318"/>
      <c r="AH262" s="1319"/>
      <c r="AI262" s="1320"/>
      <c r="AJ262" s="1221"/>
      <c r="AK262" s="1222"/>
      <c r="AL262" s="1223"/>
      <c r="AM262" s="24"/>
      <c r="AN262" s="25"/>
      <c r="AO262" s="25"/>
      <c r="AP262" s="25"/>
      <c r="AQ262" s="25"/>
      <c r="AR262" s="26" t="s">
        <v>17</v>
      </c>
      <c r="AS262" s="1170">
        <f>AS258</f>
        <v>0.95</v>
      </c>
      <c r="AT262" s="1171"/>
      <c r="AU262" s="101">
        <f>ROUND(ROUND(ROUND(H262*AE262,0)*AK$263,0)*AS262,0)</f>
        <v>420</v>
      </c>
      <c r="AV262" s="31"/>
    </row>
    <row r="263" spans="1:48" ht="17.100000000000001" customHeight="1" x14ac:dyDescent="0.15">
      <c r="A263" s="32">
        <v>43</v>
      </c>
      <c r="B263" s="33" t="s">
        <v>1982</v>
      </c>
      <c r="C263" s="34" t="s">
        <v>8338</v>
      </c>
      <c r="D263" s="471"/>
      <c r="E263" s="424"/>
      <c r="F263" s="36"/>
      <c r="G263" s="29"/>
      <c r="H263" s="1085" t="s">
        <v>4840</v>
      </c>
      <c r="I263" s="1086"/>
      <c r="J263" s="1086"/>
      <c r="K263" s="1087"/>
      <c r="L263" s="467"/>
      <c r="M263" s="468"/>
      <c r="N263" s="468"/>
      <c r="O263" s="468"/>
      <c r="P263" s="468"/>
      <c r="Q263" s="468"/>
      <c r="R263" s="468"/>
      <c r="S263" s="468"/>
      <c r="T263" s="468"/>
      <c r="U263" s="468"/>
      <c r="V263" s="468"/>
      <c r="W263" s="468"/>
      <c r="X263" s="468"/>
      <c r="Y263" s="468"/>
      <c r="Z263" s="468"/>
      <c r="AA263" s="468"/>
      <c r="AB263" s="468"/>
      <c r="AC263" s="468"/>
      <c r="AD263" s="106"/>
      <c r="AE263" s="106"/>
      <c r="AF263" s="373"/>
      <c r="AG263" s="166"/>
      <c r="AH263" s="167"/>
      <c r="AI263" s="167"/>
      <c r="AJ263" s="168" t="s">
        <v>17</v>
      </c>
      <c r="AK263" s="1158">
        <f>$AK$151</f>
        <v>0.5</v>
      </c>
      <c r="AL263" s="1159"/>
      <c r="AM263" s="20"/>
      <c r="AN263" s="4"/>
      <c r="AO263" s="4"/>
      <c r="AP263" s="4"/>
      <c r="AQ263" s="4"/>
      <c r="AR263" s="4"/>
      <c r="AS263" s="4"/>
      <c r="AT263" s="21"/>
      <c r="AU263" s="35">
        <f>ROUND(H266*AK$263,0)</f>
        <v>380</v>
      </c>
      <c r="AV263" s="31"/>
    </row>
    <row r="264" spans="1:48" ht="17.100000000000001" customHeight="1" x14ac:dyDescent="0.15">
      <c r="A264" s="32">
        <v>43</v>
      </c>
      <c r="B264" s="33" t="s">
        <v>8339</v>
      </c>
      <c r="C264" s="34" t="s">
        <v>8340</v>
      </c>
      <c r="D264" s="471"/>
      <c r="E264" s="424"/>
      <c r="F264" s="36"/>
      <c r="G264" s="29"/>
      <c r="H264" s="1088"/>
      <c r="I264" s="1089"/>
      <c r="J264" s="1089"/>
      <c r="K264" s="1090"/>
      <c r="L264" s="1321" t="s">
        <v>4829</v>
      </c>
      <c r="M264" s="1322"/>
      <c r="N264" s="1322"/>
      <c r="O264" s="1322"/>
      <c r="P264" s="1322"/>
      <c r="Q264" s="1322"/>
      <c r="R264" s="1322"/>
      <c r="S264" s="1322"/>
      <c r="T264" s="1322"/>
      <c r="U264" s="1322"/>
      <c r="V264" s="1322"/>
      <c r="W264" s="1322"/>
      <c r="X264" s="1322"/>
      <c r="Y264" s="1322"/>
      <c r="Z264" s="1322"/>
      <c r="AA264" s="1322"/>
      <c r="AB264" s="1322"/>
      <c r="AC264" s="1322"/>
      <c r="AD264" s="44" t="s">
        <v>17</v>
      </c>
      <c r="AE264" s="1114">
        <f>$AE$8</f>
        <v>0.96499999999999997</v>
      </c>
      <c r="AF264" s="1115"/>
      <c r="AG264" s="418"/>
      <c r="AH264" s="419"/>
      <c r="AI264" s="419"/>
      <c r="AJ264" s="463"/>
      <c r="AK264" s="70"/>
      <c r="AL264" s="464"/>
      <c r="AM264" s="20"/>
      <c r="AN264" s="4"/>
      <c r="AO264" s="4"/>
      <c r="AP264" s="4"/>
      <c r="AQ264" s="4"/>
      <c r="AR264" s="4"/>
      <c r="AS264" s="4"/>
      <c r="AT264" s="21"/>
      <c r="AU264" s="101">
        <f>ROUND(ROUND(H266*AE264,0)*AK$263,0)</f>
        <v>367</v>
      </c>
      <c r="AV264" s="31"/>
    </row>
    <row r="265" spans="1:48" ht="17.100000000000001" customHeight="1" x14ac:dyDescent="0.15">
      <c r="A265" s="32">
        <v>43</v>
      </c>
      <c r="B265" s="33" t="s">
        <v>8341</v>
      </c>
      <c r="C265" s="34" t="s">
        <v>8342</v>
      </c>
      <c r="D265" s="471"/>
      <c r="E265" s="424"/>
      <c r="F265" s="36"/>
      <c r="G265" s="29"/>
      <c r="H265" s="1088"/>
      <c r="I265" s="1089"/>
      <c r="J265" s="1089"/>
      <c r="K265" s="1090"/>
      <c r="L265" s="467"/>
      <c r="M265" s="468"/>
      <c r="N265" s="468"/>
      <c r="O265" s="468"/>
      <c r="P265" s="468"/>
      <c r="Q265" s="468"/>
      <c r="R265" s="468"/>
      <c r="S265" s="468"/>
      <c r="T265" s="468"/>
      <c r="U265" s="468"/>
      <c r="V265" s="468"/>
      <c r="W265" s="468"/>
      <c r="X265" s="468"/>
      <c r="Y265" s="468"/>
      <c r="Z265" s="468"/>
      <c r="AA265" s="468"/>
      <c r="AB265" s="468"/>
      <c r="AC265" s="468"/>
      <c r="AD265" s="106"/>
      <c r="AE265" s="106"/>
      <c r="AF265" s="373"/>
      <c r="AG265" s="166"/>
      <c r="AH265" s="167"/>
      <c r="AI265" s="314"/>
      <c r="AL265" s="449"/>
      <c r="AM265" s="196" t="s">
        <v>4833</v>
      </c>
      <c r="AN265" s="197"/>
      <c r="AO265" s="197"/>
      <c r="AP265" s="197"/>
      <c r="AQ265" s="197"/>
      <c r="AR265" s="469"/>
      <c r="AS265" s="469"/>
      <c r="AT265" s="470"/>
      <c r="AU265" s="101">
        <f>ROUND(ROUND(H266*AK$263,0)*AS266,0)</f>
        <v>361</v>
      </c>
      <c r="AV265" s="31"/>
    </row>
    <row r="266" spans="1:48" ht="17.100000000000001" customHeight="1" x14ac:dyDescent="0.15">
      <c r="A266" s="32">
        <v>43</v>
      </c>
      <c r="B266" s="33" t="s">
        <v>8343</v>
      </c>
      <c r="C266" s="34" t="s">
        <v>8344</v>
      </c>
      <c r="D266" s="471"/>
      <c r="E266" s="424"/>
      <c r="F266" s="36"/>
      <c r="G266" s="29"/>
      <c r="H266" s="1280">
        <f>'15就労移行支援(基本)'!K359</f>
        <v>760</v>
      </c>
      <c r="I266" s="1108"/>
      <c r="J266" s="4" t="s">
        <v>21</v>
      </c>
      <c r="K266" s="21"/>
      <c r="L266" s="1321" t="s">
        <v>4829</v>
      </c>
      <c r="M266" s="1322"/>
      <c r="N266" s="1322"/>
      <c r="O266" s="1322"/>
      <c r="P266" s="1322"/>
      <c r="Q266" s="1322"/>
      <c r="R266" s="1322"/>
      <c r="S266" s="1322"/>
      <c r="T266" s="1322"/>
      <c r="U266" s="1322"/>
      <c r="V266" s="1322"/>
      <c r="W266" s="1322"/>
      <c r="X266" s="1322"/>
      <c r="Y266" s="1322"/>
      <c r="Z266" s="1322"/>
      <c r="AA266" s="1322"/>
      <c r="AB266" s="1322"/>
      <c r="AC266" s="1322"/>
      <c r="AD266" s="44" t="s">
        <v>17</v>
      </c>
      <c r="AE266" s="1114">
        <f>$AE$8</f>
        <v>0.96499999999999997</v>
      </c>
      <c r="AF266" s="1115"/>
      <c r="AG266" s="418"/>
      <c r="AH266" s="419"/>
      <c r="AI266" s="425"/>
      <c r="AL266" s="449"/>
      <c r="AM266" s="24"/>
      <c r="AN266" s="25"/>
      <c r="AO266" s="25"/>
      <c r="AP266" s="25"/>
      <c r="AQ266" s="25"/>
      <c r="AR266" s="26" t="s">
        <v>17</v>
      </c>
      <c r="AS266" s="1170">
        <f>AS262</f>
        <v>0.95</v>
      </c>
      <c r="AT266" s="1171"/>
      <c r="AU266" s="101">
        <f>ROUND(ROUND(ROUND(H266*AE266,0)*AK$263,0)*AS266,0)</f>
        <v>349</v>
      </c>
      <c r="AV266" s="31"/>
    </row>
    <row r="267" spans="1:48" ht="17.100000000000001" customHeight="1" x14ac:dyDescent="0.15">
      <c r="A267" s="32">
        <v>43</v>
      </c>
      <c r="B267" s="33" t="s">
        <v>2006</v>
      </c>
      <c r="C267" s="34" t="s">
        <v>8345</v>
      </c>
      <c r="D267" s="471"/>
      <c r="E267" s="424"/>
      <c r="F267" s="36"/>
      <c r="G267" s="29"/>
      <c r="H267" s="1085" t="s">
        <v>4853</v>
      </c>
      <c r="I267" s="1086"/>
      <c r="J267" s="1086"/>
      <c r="K267" s="1087"/>
      <c r="L267" s="467"/>
      <c r="M267" s="468"/>
      <c r="N267" s="468"/>
      <c r="O267" s="468"/>
      <c r="P267" s="468"/>
      <c r="Q267" s="468"/>
      <c r="R267" s="468"/>
      <c r="S267" s="468"/>
      <c r="T267" s="468"/>
      <c r="U267" s="468"/>
      <c r="V267" s="468"/>
      <c r="W267" s="468"/>
      <c r="X267" s="468"/>
      <c r="Y267" s="468"/>
      <c r="Z267" s="468"/>
      <c r="AA267" s="468"/>
      <c r="AB267" s="468"/>
      <c r="AC267" s="468"/>
      <c r="AD267" s="106"/>
      <c r="AE267" s="106"/>
      <c r="AF267" s="373"/>
      <c r="AG267" s="166"/>
      <c r="AH267" s="167"/>
      <c r="AI267" s="167"/>
      <c r="AJ267" s="463"/>
      <c r="AK267" s="70"/>
      <c r="AL267" s="464"/>
      <c r="AM267" s="20"/>
      <c r="AN267" s="4"/>
      <c r="AO267" s="4"/>
      <c r="AP267" s="4"/>
      <c r="AQ267" s="4"/>
      <c r="AR267" s="4"/>
      <c r="AS267" s="4"/>
      <c r="AT267" s="21"/>
      <c r="AU267" s="35">
        <f>ROUND(H270*AK$263,0)</f>
        <v>304</v>
      </c>
      <c r="AV267" s="31"/>
    </row>
    <row r="268" spans="1:48" ht="17.100000000000001" customHeight="1" x14ac:dyDescent="0.15">
      <c r="A268" s="32">
        <v>43</v>
      </c>
      <c r="B268" s="33" t="s">
        <v>8346</v>
      </c>
      <c r="C268" s="34" t="s">
        <v>8347</v>
      </c>
      <c r="D268" s="471"/>
      <c r="E268" s="424"/>
      <c r="F268" s="29"/>
      <c r="G268" s="29"/>
      <c r="H268" s="1088"/>
      <c r="I268" s="1089"/>
      <c r="J268" s="1089"/>
      <c r="K268" s="1090"/>
      <c r="L268" s="1321" t="s">
        <v>4829</v>
      </c>
      <c r="M268" s="1322"/>
      <c r="N268" s="1322"/>
      <c r="O268" s="1322"/>
      <c r="P268" s="1322"/>
      <c r="Q268" s="1322"/>
      <c r="R268" s="1322"/>
      <c r="S268" s="1322"/>
      <c r="T268" s="1322"/>
      <c r="U268" s="1322"/>
      <c r="V268" s="1322"/>
      <c r="W268" s="1322"/>
      <c r="X268" s="1322"/>
      <c r="Y268" s="1322"/>
      <c r="Z268" s="1322"/>
      <c r="AA268" s="1322"/>
      <c r="AB268" s="1322"/>
      <c r="AC268" s="1322"/>
      <c r="AD268" s="44" t="s">
        <v>17</v>
      </c>
      <c r="AE268" s="1114">
        <f>$AE$8</f>
        <v>0.96499999999999997</v>
      </c>
      <c r="AF268" s="1115"/>
      <c r="AG268" s="418"/>
      <c r="AH268" s="419"/>
      <c r="AI268" s="419"/>
      <c r="AJ268" s="463"/>
      <c r="AK268" s="70"/>
      <c r="AL268" s="464"/>
      <c r="AM268" s="20"/>
      <c r="AN268" s="4"/>
      <c r="AO268" s="4"/>
      <c r="AP268" s="4"/>
      <c r="AQ268" s="4"/>
      <c r="AR268" s="4"/>
      <c r="AS268" s="4"/>
      <c r="AT268" s="21"/>
      <c r="AU268" s="101">
        <f>ROUND(ROUND(H270*AE268,0)*AK$263,0)</f>
        <v>293</v>
      </c>
      <c r="AV268" s="31"/>
    </row>
    <row r="269" spans="1:48" ht="17.100000000000001" customHeight="1" x14ac:dyDescent="0.15">
      <c r="A269" s="32">
        <v>43</v>
      </c>
      <c r="B269" s="33" t="s">
        <v>8348</v>
      </c>
      <c r="C269" s="34" t="s">
        <v>8349</v>
      </c>
      <c r="D269" s="471"/>
      <c r="E269" s="424"/>
      <c r="F269" s="29"/>
      <c r="G269" s="29"/>
      <c r="H269" s="1088"/>
      <c r="I269" s="1089"/>
      <c r="J269" s="1089"/>
      <c r="K269" s="1090"/>
      <c r="L269" s="467"/>
      <c r="M269" s="468"/>
      <c r="N269" s="468"/>
      <c r="O269" s="468"/>
      <c r="P269" s="468"/>
      <c r="Q269" s="468"/>
      <c r="R269" s="468"/>
      <c r="S269" s="468"/>
      <c r="T269" s="468"/>
      <c r="U269" s="468"/>
      <c r="V269" s="468"/>
      <c r="W269" s="468"/>
      <c r="X269" s="468"/>
      <c r="Y269" s="468"/>
      <c r="Z269" s="468"/>
      <c r="AA269" s="468"/>
      <c r="AB269" s="468"/>
      <c r="AC269" s="468"/>
      <c r="AD269" s="106"/>
      <c r="AE269" s="106"/>
      <c r="AF269" s="373"/>
      <c r="AG269" s="166"/>
      <c r="AH269" s="167"/>
      <c r="AI269" s="314"/>
      <c r="AL269" s="449"/>
      <c r="AM269" s="196" t="s">
        <v>4833</v>
      </c>
      <c r="AN269" s="197"/>
      <c r="AO269" s="197"/>
      <c r="AP269" s="197"/>
      <c r="AQ269" s="197"/>
      <c r="AR269" s="469"/>
      <c r="AS269" s="469"/>
      <c r="AT269" s="470"/>
      <c r="AU269" s="101">
        <f>ROUND(ROUND(H270*AK$263,0)*AS270,0)</f>
        <v>289</v>
      </c>
      <c r="AV269" s="31"/>
    </row>
    <row r="270" spans="1:48" ht="17.100000000000001" customHeight="1" x14ac:dyDescent="0.15">
      <c r="A270" s="32">
        <v>43</v>
      </c>
      <c r="B270" s="33" t="s">
        <v>8350</v>
      </c>
      <c r="C270" s="34" t="s">
        <v>8351</v>
      </c>
      <c r="D270" s="471"/>
      <c r="E270" s="424"/>
      <c r="F270" s="29"/>
      <c r="G270" s="29"/>
      <c r="H270" s="1280">
        <f>'15就労移行支援(基本)'!K371</f>
        <v>607</v>
      </c>
      <c r="I270" s="1108"/>
      <c r="J270" s="4" t="s">
        <v>21</v>
      </c>
      <c r="K270" s="21"/>
      <c r="L270" s="1321" t="s">
        <v>4829</v>
      </c>
      <c r="M270" s="1322"/>
      <c r="N270" s="1322"/>
      <c r="O270" s="1322"/>
      <c r="P270" s="1322"/>
      <c r="Q270" s="1322"/>
      <c r="R270" s="1322"/>
      <c r="S270" s="1322"/>
      <c r="T270" s="1322"/>
      <c r="U270" s="1322"/>
      <c r="V270" s="1322"/>
      <c r="W270" s="1322"/>
      <c r="X270" s="1322"/>
      <c r="Y270" s="1322"/>
      <c r="Z270" s="1322"/>
      <c r="AA270" s="1322"/>
      <c r="AB270" s="1322"/>
      <c r="AC270" s="1322"/>
      <c r="AD270" s="44" t="s">
        <v>17</v>
      </c>
      <c r="AE270" s="1114">
        <f>$AE$8</f>
        <v>0.96499999999999997</v>
      </c>
      <c r="AF270" s="1115"/>
      <c r="AG270" s="418"/>
      <c r="AH270" s="419"/>
      <c r="AI270" s="425"/>
      <c r="AL270" s="449"/>
      <c r="AM270" s="24"/>
      <c r="AN270" s="25"/>
      <c r="AO270" s="25"/>
      <c r="AP270" s="25"/>
      <c r="AQ270" s="25"/>
      <c r="AR270" s="26" t="s">
        <v>17</v>
      </c>
      <c r="AS270" s="1170">
        <f>AS266</f>
        <v>0.95</v>
      </c>
      <c r="AT270" s="1171"/>
      <c r="AU270" s="101">
        <f>ROUND(ROUND(ROUND(H270*AE270,0)*AK$263,0)*AS270,0)</f>
        <v>278</v>
      </c>
      <c r="AV270" s="31"/>
    </row>
    <row r="271" spans="1:48" ht="17.100000000000001" customHeight="1" x14ac:dyDescent="0.15">
      <c r="A271" s="32">
        <v>43</v>
      </c>
      <c r="B271" s="33" t="s">
        <v>2030</v>
      </c>
      <c r="C271" s="34" t="s">
        <v>8352</v>
      </c>
      <c r="D271" s="471"/>
      <c r="E271" s="424"/>
      <c r="F271" s="29"/>
      <c r="G271" s="29"/>
      <c r="H271" s="1085" t="s">
        <v>4866</v>
      </c>
      <c r="I271" s="1086"/>
      <c r="J271" s="1086"/>
      <c r="K271" s="1087"/>
      <c r="L271" s="467"/>
      <c r="M271" s="468"/>
      <c r="N271" s="468"/>
      <c r="O271" s="468"/>
      <c r="P271" s="468"/>
      <c r="Q271" s="468"/>
      <c r="R271" s="468"/>
      <c r="S271" s="468"/>
      <c r="T271" s="468"/>
      <c r="U271" s="468"/>
      <c r="V271" s="468"/>
      <c r="W271" s="468"/>
      <c r="X271" s="468"/>
      <c r="Y271" s="468"/>
      <c r="Z271" s="468"/>
      <c r="AA271" s="468"/>
      <c r="AB271" s="468"/>
      <c r="AC271" s="468"/>
      <c r="AD271" s="106"/>
      <c r="AE271" s="106"/>
      <c r="AF271" s="373"/>
      <c r="AG271" s="418"/>
      <c r="AH271" s="419"/>
      <c r="AI271" s="425"/>
      <c r="AL271" s="449"/>
      <c r="AM271" s="20"/>
      <c r="AN271" s="4"/>
      <c r="AO271" s="4"/>
      <c r="AP271" s="4"/>
      <c r="AQ271" s="4"/>
      <c r="AR271" s="4"/>
      <c r="AS271" s="4"/>
      <c r="AT271" s="21"/>
      <c r="AU271" s="35">
        <f>ROUND(H274*AK$263,0)</f>
        <v>249</v>
      </c>
      <c r="AV271" s="31"/>
    </row>
    <row r="272" spans="1:48" ht="17.100000000000001" customHeight="1" x14ac:dyDescent="0.15">
      <c r="A272" s="32">
        <v>43</v>
      </c>
      <c r="B272" s="33" t="s">
        <v>8353</v>
      </c>
      <c r="C272" s="34" t="s">
        <v>8354</v>
      </c>
      <c r="D272" s="471"/>
      <c r="E272" s="424"/>
      <c r="F272" s="29"/>
      <c r="G272" s="29"/>
      <c r="H272" s="1088"/>
      <c r="I272" s="1089"/>
      <c r="J272" s="1089"/>
      <c r="K272" s="1090"/>
      <c r="L272" s="1321" t="s">
        <v>4829</v>
      </c>
      <c r="M272" s="1322"/>
      <c r="N272" s="1322"/>
      <c r="O272" s="1322"/>
      <c r="P272" s="1322"/>
      <c r="Q272" s="1322"/>
      <c r="R272" s="1322"/>
      <c r="S272" s="1322"/>
      <c r="T272" s="1322"/>
      <c r="U272" s="1322"/>
      <c r="V272" s="1322"/>
      <c r="W272" s="1322"/>
      <c r="X272" s="1322"/>
      <c r="Y272" s="1322"/>
      <c r="Z272" s="1322"/>
      <c r="AA272" s="1322"/>
      <c r="AB272" s="1322"/>
      <c r="AC272" s="1322"/>
      <c r="AD272" s="44" t="s">
        <v>17</v>
      </c>
      <c r="AE272" s="1114">
        <f>$AE$8</f>
        <v>0.96499999999999997</v>
      </c>
      <c r="AF272" s="1115"/>
      <c r="AG272" s="418"/>
      <c r="AH272" s="419"/>
      <c r="AI272" s="425"/>
      <c r="AL272" s="449"/>
      <c r="AM272" s="20"/>
      <c r="AN272" s="4"/>
      <c r="AO272" s="4"/>
      <c r="AP272" s="4"/>
      <c r="AQ272" s="4"/>
      <c r="AR272" s="4"/>
      <c r="AS272" s="4"/>
      <c r="AT272" s="21"/>
      <c r="AU272" s="101">
        <f>ROUND(ROUND(H274*AE272,0)*AK$263,0)</f>
        <v>241</v>
      </c>
      <c r="AV272" s="31"/>
    </row>
    <row r="273" spans="1:48" ht="17.100000000000001" customHeight="1" x14ac:dyDescent="0.15">
      <c r="A273" s="32">
        <v>43</v>
      </c>
      <c r="B273" s="33" t="s">
        <v>8355</v>
      </c>
      <c r="C273" s="34" t="s">
        <v>8356</v>
      </c>
      <c r="D273" s="471"/>
      <c r="E273" s="424"/>
      <c r="F273" s="29"/>
      <c r="G273" s="29"/>
      <c r="H273" s="1088"/>
      <c r="I273" s="1089"/>
      <c r="J273" s="1089"/>
      <c r="K273" s="1090"/>
      <c r="L273" s="467"/>
      <c r="M273" s="468"/>
      <c r="N273" s="468"/>
      <c r="O273" s="468"/>
      <c r="P273" s="468"/>
      <c r="Q273" s="468"/>
      <c r="R273" s="468"/>
      <c r="S273" s="468"/>
      <c r="T273" s="468"/>
      <c r="U273" s="468"/>
      <c r="V273" s="468"/>
      <c r="W273" s="468"/>
      <c r="X273" s="468"/>
      <c r="Y273" s="468"/>
      <c r="Z273" s="468"/>
      <c r="AA273" s="468"/>
      <c r="AB273" s="468"/>
      <c r="AC273" s="468"/>
      <c r="AD273" s="106"/>
      <c r="AE273" s="106"/>
      <c r="AF273" s="373"/>
      <c r="AG273" s="166"/>
      <c r="AH273" s="167"/>
      <c r="AI273" s="314"/>
      <c r="AL273" s="449"/>
      <c r="AM273" s="196" t="s">
        <v>4833</v>
      </c>
      <c r="AN273" s="197"/>
      <c r="AO273" s="197"/>
      <c r="AP273" s="197"/>
      <c r="AQ273" s="197"/>
      <c r="AR273" s="469"/>
      <c r="AS273" s="469"/>
      <c r="AT273" s="470"/>
      <c r="AU273" s="101">
        <f>ROUND(ROUND(H274*AK$263,0)*AS274,0)</f>
        <v>237</v>
      </c>
      <c r="AV273" s="31"/>
    </row>
    <row r="274" spans="1:48" ht="17.100000000000001" customHeight="1" x14ac:dyDescent="0.15">
      <c r="A274" s="32">
        <v>43</v>
      </c>
      <c r="B274" s="33" t="s">
        <v>8357</v>
      </c>
      <c r="C274" s="34" t="s">
        <v>8358</v>
      </c>
      <c r="D274" s="471"/>
      <c r="E274" s="424"/>
      <c r="F274" s="29"/>
      <c r="G274" s="29"/>
      <c r="H274" s="1280">
        <f>'15就労移行支援(基本)'!K383</f>
        <v>498</v>
      </c>
      <c r="I274" s="1108"/>
      <c r="J274" s="4" t="s">
        <v>21</v>
      </c>
      <c r="K274" s="21"/>
      <c r="L274" s="1321" t="s">
        <v>4829</v>
      </c>
      <c r="M274" s="1322"/>
      <c r="N274" s="1322"/>
      <c r="O274" s="1322"/>
      <c r="P274" s="1322"/>
      <c r="Q274" s="1322"/>
      <c r="R274" s="1322"/>
      <c r="S274" s="1322"/>
      <c r="T274" s="1322"/>
      <c r="U274" s="1322"/>
      <c r="V274" s="1322"/>
      <c r="W274" s="1322"/>
      <c r="X274" s="1322"/>
      <c r="Y274" s="1322"/>
      <c r="Z274" s="1322"/>
      <c r="AA274" s="1322"/>
      <c r="AB274" s="1322"/>
      <c r="AC274" s="1322"/>
      <c r="AD274" s="44" t="s">
        <v>17</v>
      </c>
      <c r="AE274" s="1114">
        <f>$AE$8</f>
        <v>0.96499999999999997</v>
      </c>
      <c r="AF274" s="1115"/>
      <c r="AG274" s="418"/>
      <c r="AH274" s="419"/>
      <c r="AI274" s="425"/>
      <c r="AL274" s="449"/>
      <c r="AM274" s="24"/>
      <c r="AN274" s="25"/>
      <c r="AO274" s="25"/>
      <c r="AP274" s="25"/>
      <c r="AQ274" s="25"/>
      <c r="AR274" s="26" t="s">
        <v>17</v>
      </c>
      <c r="AS274" s="1170">
        <f>AS270</f>
        <v>0.95</v>
      </c>
      <c r="AT274" s="1171"/>
      <c r="AU274" s="101">
        <f>ROUND(ROUND(ROUND(H274*AE274,0)*AK$263,0)*AS274,0)</f>
        <v>229</v>
      </c>
      <c r="AV274" s="31"/>
    </row>
    <row r="275" spans="1:48" ht="17.100000000000001" customHeight="1" x14ac:dyDescent="0.15">
      <c r="A275" s="32">
        <v>43</v>
      </c>
      <c r="B275" s="33" t="s">
        <v>2054</v>
      </c>
      <c r="C275" s="34" t="s">
        <v>8359</v>
      </c>
      <c r="D275" s="471"/>
      <c r="E275" s="424"/>
      <c r="F275" s="29"/>
      <c r="G275" s="29"/>
      <c r="H275" s="1085" t="s">
        <v>4879</v>
      </c>
      <c r="I275" s="1086"/>
      <c r="J275" s="1086"/>
      <c r="K275" s="1087"/>
      <c r="L275" s="467"/>
      <c r="M275" s="468"/>
      <c r="N275" s="468"/>
      <c r="O275" s="468"/>
      <c r="P275" s="468"/>
      <c r="Q275" s="468"/>
      <c r="R275" s="468"/>
      <c r="S275" s="468"/>
      <c r="T275" s="468"/>
      <c r="U275" s="468"/>
      <c r="V275" s="468"/>
      <c r="W275" s="468"/>
      <c r="X275" s="468"/>
      <c r="Y275" s="468"/>
      <c r="Z275" s="468"/>
      <c r="AA275" s="468"/>
      <c r="AB275" s="468"/>
      <c r="AC275" s="468"/>
      <c r="AD275" s="106"/>
      <c r="AE275" s="106"/>
      <c r="AF275" s="373"/>
      <c r="AG275" s="166"/>
      <c r="AH275" s="167"/>
      <c r="AI275" s="167"/>
      <c r="AJ275" s="463"/>
      <c r="AK275" s="70"/>
      <c r="AL275" s="464"/>
      <c r="AM275" s="20"/>
      <c r="AN275" s="4"/>
      <c r="AO275" s="4"/>
      <c r="AP275" s="4"/>
      <c r="AQ275" s="4"/>
      <c r="AR275" s="4"/>
      <c r="AS275" s="4"/>
      <c r="AT275" s="21"/>
      <c r="AU275" s="35">
        <f>ROUND(H278*AK$263,0)</f>
        <v>230</v>
      </c>
      <c r="AV275" s="31"/>
    </row>
    <row r="276" spans="1:48" ht="17.100000000000001" customHeight="1" x14ac:dyDescent="0.15">
      <c r="A276" s="32">
        <v>43</v>
      </c>
      <c r="B276" s="33" t="s">
        <v>8360</v>
      </c>
      <c r="C276" s="34" t="s">
        <v>8361</v>
      </c>
      <c r="D276" s="471"/>
      <c r="E276" s="424"/>
      <c r="F276" s="29"/>
      <c r="G276" s="29"/>
      <c r="H276" s="1088"/>
      <c r="I276" s="1089"/>
      <c r="J276" s="1089"/>
      <c r="K276" s="1090"/>
      <c r="L276" s="1321" t="s">
        <v>4829</v>
      </c>
      <c r="M276" s="1322"/>
      <c r="N276" s="1322"/>
      <c r="O276" s="1322"/>
      <c r="P276" s="1322"/>
      <c r="Q276" s="1322"/>
      <c r="R276" s="1322"/>
      <c r="S276" s="1322"/>
      <c r="T276" s="1322"/>
      <c r="U276" s="1322"/>
      <c r="V276" s="1322"/>
      <c r="W276" s="1322"/>
      <c r="X276" s="1322"/>
      <c r="Y276" s="1322"/>
      <c r="Z276" s="1322"/>
      <c r="AA276" s="1322"/>
      <c r="AB276" s="1322"/>
      <c r="AC276" s="1322"/>
      <c r="AD276" s="44" t="s">
        <v>17</v>
      </c>
      <c r="AE276" s="1114">
        <f>$AE$8</f>
        <v>0.96499999999999997</v>
      </c>
      <c r="AF276" s="1115"/>
      <c r="AG276" s="418"/>
      <c r="AH276" s="419"/>
      <c r="AI276" s="419"/>
      <c r="AJ276" s="463"/>
      <c r="AK276" s="70"/>
      <c r="AL276" s="464"/>
      <c r="AM276" s="20"/>
      <c r="AN276" s="4"/>
      <c r="AO276" s="4"/>
      <c r="AP276" s="4"/>
      <c r="AQ276" s="4"/>
      <c r="AR276" s="4"/>
      <c r="AS276" s="4"/>
      <c r="AT276" s="21"/>
      <c r="AU276" s="101">
        <f>ROUND(ROUND(H278*AE276,0)*AK$263,0)</f>
        <v>222</v>
      </c>
      <c r="AV276" s="31"/>
    </row>
    <row r="277" spans="1:48" ht="17.100000000000001" customHeight="1" x14ac:dyDescent="0.15">
      <c r="A277" s="32">
        <v>43</v>
      </c>
      <c r="B277" s="33" t="s">
        <v>8362</v>
      </c>
      <c r="C277" s="34" t="s">
        <v>8363</v>
      </c>
      <c r="D277" s="471"/>
      <c r="E277" s="424"/>
      <c r="F277" s="29"/>
      <c r="G277" s="29"/>
      <c r="H277" s="1088"/>
      <c r="I277" s="1089"/>
      <c r="J277" s="1089"/>
      <c r="K277" s="1090"/>
      <c r="L277" s="467"/>
      <c r="M277" s="468"/>
      <c r="N277" s="468"/>
      <c r="O277" s="468"/>
      <c r="P277" s="468"/>
      <c r="Q277" s="468"/>
      <c r="R277" s="468"/>
      <c r="S277" s="468"/>
      <c r="T277" s="468"/>
      <c r="U277" s="468"/>
      <c r="V277" s="468"/>
      <c r="W277" s="468"/>
      <c r="X277" s="468"/>
      <c r="Y277" s="468"/>
      <c r="Z277" s="468"/>
      <c r="AA277" s="468"/>
      <c r="AB277" s="468"/>
      <c r="AC277" s="468"/>
      <c r="AD277" s="106"/>
      <c r="AE277" s="106"/>
      <c r="AF277" s="373"/>
      <c r="AG277" s="166"/>
      <c r="AH277" s="167"/>
      <c r="AI277" s="314"/>
      <c r="AL277" s="449"/>
      <c r="AM277" s="196" t="s">
        <v>4833</v>
      </c>
      <c r="AN277" s="197"/>
      <c r="AO277" s="197"/>
      <c r="AP277" s="197"/>
      <c r="AQ277" s="197"/>
      <c r="AR277" s="469"/>
      <c r="AS277" s="469"/>
      <c r="AT277" s="470"/>
      <c r="AU277" s="101">
        <f>ROUND(ROUND(H278*AK$263,0)*AS278,0)</f>
        <v>219</v>
      </c>
      <c r="AV277" s="31"/>
    </row>
    <row r="278" spans="1:48" ht="17.100000000000001" customHeight="1" x14ac:dyDescent="0.15">
      <c r="A278" s="32">
        <v>43</v>
      </c>
      <c r="B278" s="33" t="s">
        <v>8364</v>
      </c>
      <c r="C278" s="34" t="s">
        <v>8365</v>
      </c>
      <c r="D278" s="471"/>
      <c r="E278" s="424"/>
      <c r="F278" s="29"/>
      <c r="G278" s="29"/>
      <c r="H278" s="1280">
        <f>'15就労移行支援(基本)'!K395</f>
        <v>460</v>
      </c>
      <c r="I278" s="1108"/>
      <c r="J278" s="4" t="s">
        <v>21</v>
      </c>
      <c r="K278" s="21"/>
      <c r="L278" s="1321" t="s">
        <v>4829</v>
      </c>
      <c r="M278" s="1322"/>
      <c r="N278" s="1322"/>
      <c r="O278" s="1322"/>
      <c r="P278" s="1322"/>
      <c r="Q278" s="1322"/>
      <c r="R278" s="1322"/>
      <c r="S278" s="1322"/>
      <c r="T278" s="1322"/>
      <c r="U278" s="1322"/>
      <c r="V278" s="1322"/>
      <c r="W278" s="1322"/>
      <c r="X278" s="1322"/>
      <c r="Y278" s="1322"/>
      <c r="Z278" s="1322"/>
      <c r="AA278" s="1322"/>
      <c r="AB278" s="1322"/>
      <c r="AC278" s="1322"/>
      <c r="AD278" s="44" t="s">
        <v>17</v>
      </c>
      <c r="AE278" s="1114">
        <f>$AE$8</f>
        <v>0.96499999999999997</v>
      </c>
      <c r="AF278" s="1115"/>
      <c r="AG278" s="418"/>
      <c r="AH278" s="419"/>
      <c r="AI278" s="425"/>
      <c r="AL278" s="449"/>
      <c r="AM278" s="24"/>
      <c r="AN278" s="25"/>
      <c r="AO278" s="25"/>
      <c r="AP278" s="25"/>
      <c r="AQ278" s="25"/>
      <c r="AR278" s="26" t="s">
        <v>17</v>
      </c>
      <c r="AS278" s="1170">
        <f>AS274</f>
        <v>0.95</v>
      </c>
      <c r="AT278" s="1171"/>
      <c r="AU278" s="101">
        <f>ROUND(ROUND(ROUND(H278*AE278,0)*AK$263,0)*AS278,0)</f>
        <v>211</v>
      </c>
      <c r="AV278" s="31"/>
    </row>
    <row r="279" spans="1:48" ht="17.100000000000001" customHeight="1" x14ac:dyDescent="0.15">
      <c r="A279" s="32">
        <v>43</v>
      </c>
      <c r="B279" s="33" t="s">
        <v>2078</v>
      </c>
      <c r="C279" s="34" t="s">
        <v>8366</v>
      </c>
      <c r="D279" s="471"/>
      <c r="E279" s="424"/>
      <c r="F279" s="29"/>
      <c r="G279" s="29"/>
      <c r="H279" s="1085" t="s">
        <v>4892</v>
      </c>
      <c r="I279" s="1086"/>
      <c r="J279" s="1086"/>
      <c r="K279" s="1087"/>
      <c r="L279" s="467"/>
      <c r="M279" s="468"/>
      <c r="N279" s="468"/>
      <c r="O279" s="468"/>
      <c r="P279" s="468"/>
      <c r="Q279" s="468"/>
      <c r="R279" s="468"/>
      <c r="S279" s="468"/>
      <c r="T279" s="468"/>
      <c r="U279" s="468"/>
      <c r="V279" s="468"/>
      <c r="W279" s="468"/>
      <c r="X279" s="468"/>
      <c r="Y279" s="468"/>
      <c r="Z279" s="468"/>
      <c r="AA279" s="468"/>
      <c r="AB279" s="468"/>
      <c r="AC279" s="468"/>
      <c r="AD279" s="106"/>
      <c r="AE279" s="106"/>
      <c r="AF279" s="373"/>
      <c r="AG279" s="166"/>
      <c r="AH279" s="167"/>
      <c r="AI279" s="167"/>
      <c r="AJ279" s="463"/>
      <c r="AK279" s="70"/>
      <c r="AL279" s="464"/>
      <c r="AM279" s="20"/>
      <c r="AN279" s="4"/>
      <c r="AO279" s="4"/>
      <c r="AP279" s="4"/>
      <c r="AQ279" s="4"/>
      <c r="AR279" s="4"/>
      <c r="AS279" s="4"/>
      <c r="AT279" s="21"/>
      <c r="AU279" s="35">
        <f>ROUND(H282*AK$263,0)</f>
        <v>187</v>
      </c>
      <c r="AV279" s="31"/>
    </row>
    <row r="280" spans="1:48" ht="17.100000000000001" customHeight="1" x14ac:dyDescent="0.15">
      <c r="A280" s="32">
        <v>43</v>
      </c>
      <c r="B280" s="33" t="s">
        <v>8367</v>
      </c>
      <c r="C280" s="34" t="s">
        <v>8368</v>
      </c>
      <c r="D280" s="471"/>
      <c r="E280" s="424"/>
      <c r="F280" s="29"/>
      <c r="G280" s="29"/>
      <c r="H280" s="1088"/>
      <c r="I280" s="1089"/>
      <c r="J280" s="1089"/>
      <c r="K280" s="1090"/>
      <c r="L280" s="1321" t="s">
        <v>4829</v>
      </c>
      <c r="M280" s="1322"/>
      <c r="N280" s="1322"/>
      <c r="O280" s="1322"/>
      <c r="P280" s="1322"/>
      <c r="Q280" s="1322"/>
      <c r="R280" s="1322"/>
      <c r="S280" s="1322"/>
      <c r="T280" s="1322"/>
      <c r="U280" s="1322"/>
      <c r="V280" s="1322"/>
      <c r="W280" s="1322"/>
      <c r="X280" s="1322"/>
      <c r="Y280" s="1322"/>
      <c r="Z280" s="1322"/>
      <c r="AA280" s="1322"/>
      <c r="AB280" s="1322"/>
      <c r="AC280" s="1322"/>
      <c r="AD280" s="44" t="s">
        <v>17</v>
      </c>
      <c r="AE280" s="1114">
        <f>$AE$8</f>
        <v>0.96499999999999997</v>
      </c>
      <c r="AF280" s="1115"/>
      <c r="AG280" s="418"/>
      <c r="AH280" s="419"/>
      <c r="AI280" s="419"/>
      <c r="AJ280" s="463"/>
      <c r="AK280" s="70"/>
      <c r="AL280" s="464"/>
      <c r="AM280" s="20"/>
      <c r="AN280" s="4"/>
      <c r="AO280" s="4"/>
      <c r="AP280" s="4"/>
      <c r="AQ280" s="4"/>
      <c r="AR280" s="4"/>
      <c r="AS280" s="4"/>
      <c r="AT280" s="21"/>
      <c r="AU280" s="101">
        <f>ROUND(ROUND(H282*AE280,0)*AK$263,0)</f>
        <v>181</v>
      </c>
      <c r="AV280" s="31"/>
    </row>
    <row r="281" spans="1:48" ht="17.100000000000001" customHeight="1" x14ac:dyDescent="0.15">
      <c r="A281" s="32">
        <v>43</v>
      </c>
      <c r="B281" s="33" t="s">
        <v>8369</v>
      </c>
      <c r="C281" s="34" t="s">
        <v>8370</v>
      </c>
      <c r="D281" s="471"/>
      <c r="E281" s="424"/>
      <c r="F281" s="29"/>
      <c r="G281" s="29"/>
      <c r="H281" s="1088"/>
      <c r="I281" s="1089"/>
      <c r="J281" s="1089"/>
      <c r="K281" s="1090"/>
      <c r="L281" s="467"/>
      <c r="M281" s="468"/>
      <c r="N281" s="468"/>
      <c r="O281" s="468"/>
      <c r="P281" s="468"/>
      <c r="Q281" s="468"/>
      <c r="R281" s="468"/>
      <c r="S281" s="468"/>
      <c r="T281" s="468"/>
      <c r="U281" s="468"/>
      <c r="V281" s="468"/>
      <c r="W281" s="468"/>
      <c r="X281" s="468"/>
      <c r="Y281" s="468"/>
      <c r="Z281" s="468"/>
      <c r="AA281" s="468"/>
      <c r="AB281" s="468"/>
      <c r="AC281" s="468"/>
      <c r="AD281" s="106"/>
      <c r="AE281" s="106"/>
      <c r="AF281" s="373"/>
      <c r="AG281" s="166"/>
      <c r="AH281" s="167"/>
      <c r="AI281" s="314"/>
      <c r="AL281" s="449"/>
      <c r="AM281" s="196" t="s">
        <v>4833</v>
      </c>
      <c r="AN281" s="197"/>
      <c r="AO281" s="197"/>
      <c r="AP281" s="197"/>
      <c r="AQ281" s="197"/>
      <c r="AR281" s="469"/>
      <c r="AS281" s="469"/>
      <c r="AT281" s="470"/>
      <c r="AU281" s="101">
        <f>ROUND(ROUND(H282*AK$263,0)*AS282,0)</f>
        <v>178</v>
      </c>
      <c r="AV281" s="31"/>
    </row>
    <row r="282" spans="1:48" ht="17.100000000000001" customHeight="1" x14ac:dyDescent="0.15">
      <c r="A282" s="32">
        <v>43</v>
      </c>
      <c r="B282" s="33" t="s">
        <v>8371</v>
      </c>
      <c r="C282" s="34" t="s">
        <v>8372</v>
      </c>
      <c r="D282" s="471"/>
      <c r="E282" s="424"/>
      <c r="F282" s="29"/>
      <c r="G282" s="29"/>
      <c r="H282" s="1280">
        <f>'15就労移行支援(基本)'!K407</f>
        <v>374</v>
      </c>
      <c r="I282" s="1108"/>
      <c r="J282" s="4" t="s">
        <v>21</v>
      </c>
      <c r="K282" s="21"/>
      <c r="L282" s="1321" t="s">
        <v>4829</v>
      </c>
      <c r="M282" s="1322"/>
      <c r="N282" s="1322"/>
      <c r="O282" s="1322"/>
      <c r="P282" s="1322"/>
      <c r="Q282" s="1322"/>
      <c r="R282" s="1322"/>
      <c r="S282" s="1322"/>
      <c r="T282" s="1322"/>
      <c r="U282" s="1322"/>
      <c r="V282" s="1322"/>
      <c r="W282" s="1322"/>
      <c r="X282" s="1322"/>
      <c r="Y282" s="1322"/>
      <c r="Z282" s="1322"/>
      <c r="AA282" s="1322"/>
      <c r="AB282" s="1322"/>
      <c r="AC282" s="1322"/>
      <c r="AD282" s="44" t="s">
        <v>17</v>
      </c>
      <c r="AE282" s="1114">
        <f>$AE$8</f>
        <v>0.96499999999999997</v>
      </c>
      <c r="AF282" s="1115"/>
      <c r="AG282" s="418"/>
      <c r="AH282" s="419"/>
      <c r="AI282" s="425"/>
      <c r="AL282" s="449"/>
      <c r="AM282" s="24"/>
      <c r="AN282" s="25"/>
      <c r="AO282" s="25"/>
      <c r="AP282" s="25"/>
      <c r="AQ282" s="25"/>
      <c r="AR282" s="26" t="s">
        <v>17</v>
      </c>
      <c r="AS282" s="1170">
        <f>AS278</f>
        <v>0.95</v>
      </c>
      <c r="AT282" s="1171"/>
      <c r="AU282" s="101">
        <f>ROUND(ROUND(ROUND(H282*AE282,0)*AK$263,0)*AS282,0)</f>
        <v>172</v>
      </c>
      <c r="AV282" s="31"/>
    </row>
    <row r="283" spans="1:48" ht="17.100000000000001" customHeight="1" x14ac:dyDescent="0.15">
      <c r="A283" s="32">
        <v>43</v>
      </c>
      <c r="B283" s="33" t="s">
        <v>2105</v>
      </c>
      <c r="C283" s="34" t="s">
        <v>8373</v>
      </c>
      <c r="D283" s="471"/>
      <c r="E283" s="424"/>
      <c r="F283" s="29"/>
      <c r="G283" s="29"/>
      <c r="H283" s="1085" t="s">
        <v>4905</v>
      </c>
      <c r="I283" s="1086"/>
      <c r="J283" s="1086"/>
      <c r="K283" s="1087"/>
      <c r="L283" s="467"/>
      <c r="M283" s="468"/>
      <c r="N283" s="468"/>
      <c r="O283" s="468"/>
      <c r="P283" s="468"/>
      <c r="Q283" s="468"/>
      <c r="R283" s="468"/>
      <c r="S283" s="468"/>
      <c r="T283" s="468"/>
      <c r="U283" s="468"/>
      <c r="V283" s="468"/>
      <c r="W283" s="468"/>
      <c r="X283" s="468"/>
      <c r="Y283" s="468"/>
      <c r="Z283" s="468"/>
      <c r="AA283" s="468"/>
      <c r="AB283" s="468"/>
      <c r="AC283" s="468"/>
      <c r="AD283" s="106"/>
      <c r="AE283" s="106"/>
      <c r="AF283" s="373"/>
      <c r="AG283" s="418"/>
      <c r="AH283" s="419"/>
      <c r="AI283" s="425"/>
      <c r="AL283" s="449"/>
      <c r="AM283" s="20"/>
      <c r="AN283" s="4"/>
      <c r="AO283" s="4"/>
      <c r="AP283" s="4"/>
      <c r="AQ283" s="4"/>
      <c r="AR283" s="4"/>
      <c r="AS283" s="4"/>
      <c r="AT283" s="21"/>
      <c r="AU283" s="35">
        <f>ROUND(H286*AK$263,0)</f>
        <v>173</v>
      </c>
      <c r="AV283" s="31"/>
    </row>
    <row r="284" spans="1:48" ht="17.100000000000001" customHeight="1" x14ac:dyDescent="0.15">
      <c r="A284" s="32">
        <v>43</v>
      </c>
      <c r="B284" s="33" t="s">
        <v>8374</v>
      </c>
      <c r="C284" s="34" t="s">
        <v>8375</v>
      </c>
      <c r="D284" s="471"/>
      <c r="E284" s="424"/>
      <c r="F284" s="29"/>
      <c r="G284" s="29"/>
      <c r="H284" s="1088"/>
      <c r="I284" s="1089"/>
      <c r="J284" s="1089"/>
      <c r="K284" s="1090"/>
      <c r="L284" s="1321" t="s">
        <v>4829</v>
      </c>
      <c r="M284" s="1322"/>
      <c r="N284" s="1322"/>
      <c r="O284" s="1322"/>
      <c r="P284" s="1322"/>
      <c r="Q284" s="1322"/>
      <c r="R284" s="1322"/>
      <c r="S284" s="1322"/>
      <c r="T284" s="1322"/>
      <c r="U284" s="1322"/>
      <c r="V284" s="1322"/>
      <c r="W284" s="1322"/>
      <c r="X284" s="1322"/>
      <c r="Y284" s="1322"/>
      <c r="Z284" s="1322"/>
      <c r="AA284" s="1322"/>
      <c r="AB284" s="1322"/>
      <c r="AC284" s="1322"/>
      <c r="AD284" s="44" t="s">
        <v>17</v>
      </c>
      <c r="AE284" s="1114">
        <f>$AE$8</f>
        <v>0.96499999999999997</v>
      </c>
      <c r="AF284" s="1115"/>
      <c r="AG284" s="418"/>
      <c r="AH284" s="419"/>
      <c r="AI284" s="425"/>
      <c r="AL284" s="449"/>
      <c r="AM284" s="20"/>
      <c r="AN284" s="4"/>
      <c r="AO284" s="4"/>
      <c r="AP284" s="4"/>
      <c r="AQ284" s="4"/>
      <c r="AR284" s="4"/>
      <c r="AS284" s="4"/>
      <c r="AT284" s="21"/>
      <c r="AU284" s="101">
        <f>ROUND(ROUND(H286*AE284,0)*AK$263,0)</f>
        <v>167</v>
      </c>
      <c r="AV284" s="31"/>
    </row>
    <row r="285" spans="1:48" ht="17.100000000000001" customHeight="1" x14ac:dyDescent="0.15">
      <c r="A285" s="32">
        <v>43</v>
      </c>
      <c r="B285" s="33" t="s">
        <v>8376</v>
      </c>
      <c r="C285" s="34" t="s">
        <v>8377</v>
      </c>
      <c r="D285" s="471"/>
      <c r="E285" s="424"/>
      <c r="F285" s="29"/>
      <c r="G285" s="29"/>
      <c r="H285" s="1088"/>
      <c r="I285" s="1089"/>
      <c r="J285" s="1089"/>
      <c r="K285" s="1090"/>
      <c r="L285" s="467"/>
      <c r="M285" s="468"/>
      <c r="N285" s="468"/>
      <c r="O285" s="468"/>
      <c r="P285" s="468"/>
      <c r="Q285" s="468"/>
      <c r="R285" s="468"/>
      <c r="S285" s="468"/>
      <c r="T285" s="468"/>
      <c r="U285" s="468"/>
      <c r="V285" s="468"/>
      <c r="W285" s="468"/>
      <c r="X285" s="468"/>
      <c r="Y285" s="468"/>
      <c r="Z285" s="468"/>
      <c r="AA285" s="468"/>
      <c r="AB285" s="468"/>
      <c r="AC285" s="468"/>
      <c r="AD285" s="106"/>
      <c r="AE285" s="106"/>
      <c r="AF285" s="373"/>
      <c r="AG285" s="166"/>
      <c r="AH285" s="167"/>
      <c r="AI285" s="314"/>
      <c r="AL285" s="449"/>
      <c r="AM285" s="196" t="s">
        <v>4833</v>
      </c>
      <c r="AN285" s="197"/>
      <c r="AO285" s="197"/>
      <c r="AP285" s="197"/>
      <c r="AQ285" s="197"/>
      <c r="AR285" s="469"/>
      <c r="AS285" s="469"/>
      <c r="AT285" s="470"/>
      <c r="AU285" s="101">
        <f>ROUND(ROUND(H286*AK$263,0)*AS286,0)</f>
        <v>164</v>
      </c>
      <c r="AV285" s="31"/>
    </row>
    <row r="286" spans="1:48" ht="17.100000000000001" customHeight="1" x14ac:dyDescent="0.15">
      <c r="A286" s="32">
        <v>43</v>
      </c>
      <c r="B286" s="33" t="s">
        <v>8378</v>
      </c>
      <c r="C286" s="34" t="s">
        <v>8379</v>
      </c>
      <c r="D286" s="472"/>
      <c r="E286" s="428"/>
      <c r="F286" s="57"/>
      <c r="G286" s="57"/>
      <c r="H286" s="1323">
        <f>'15就労移行支援(基本)'!K419</f>
        <v>346</v>
      </c>
      <c r="I286" s="1107"/>
      <c r="J286" s="25" t="s">
        <v>21</v>
      </c>
      <c r="K286" s="38"/>
      <c r="L286" s="1321" t="s">
        <v>4829</v>
      </c>
      <c r="M286" s="1322"/>
      <c r="N286" s="1322"/>
      <c r="O286" s="1322"/>
      <c r="P286" s="1322"/>
      <c r="Q286" s="1322"/>
      <c r="R286" s="1322"/>
      <c r="S286" s="1322"/>
      <c r="T286" s="1322"/>
      <c r="U286" s="1322"/>
      <c r="V286" s="1322"/>
      <c r="W286" s="1322"/>
      <c r="X286" s="1322"/>
      <c r="Y286" s="1322"/>
      <c r="Z286" s="1322"/>
      <c r="AA286" s="1322"/>
      <c r="AB286" s="1322"/>
      <c r="AC286" s="1322"/>
      <c r="AD286" s="44" t="s">
        <v>17</v>
      </c>
      <c r="AE286" s="1114">
        <f>$AE$8</f>
        <v>0.96499999999999997</v>
      </c>
      <c r="AF286" s="1115"/>
      <c r="AG286" s="420"/>
      <c r="AH286" s="421"/>
      <c r="AI286" s="473"/>
      <c r="AJ286" s="135"/>
      <c r="AK286" s="233"/>
      <c r="AL286" s="455"/>
      <c r="AM286" s="24"/>
      <c r="AN286" s="25"/>
      <c r="AO286" s="25"/>
      <c r="AP286" s="25"/>
      <c r="AQ286" s="25"/>
      <c r="AR286" s="26" t="s">
        <v>17</v>
      </c>
      <c r="AS286" s="1170">
        <f>AS282</f>
        <v>0.95</v>
      </c>
      <c r="AT286" s="1171"/>
      <c r="AU286" s="35">
        <f>ROUND(ROUND(ROUND(H286*AE286,0)*AK$263,0)*AS286,0)</f>
        <v>159</v>
      </c>
      <c r="AV286" s="61"/>
    </row>
  </sheetData>
  <mergeCells count="541">
    <mergeCell ref="H286:I286"/>
    <mergeCell ref="L286:AC286"/>
    <mergeCell ref="AE286:AF286"/>
    <mergeCell ref="AS286:AT286"/>
    <mergeCell ref="H282:I282"/>
    <mergeCell ref="L282:AC282"/>
    <mergeCell ref="AE282:AF282"/>
    <mergeCell ref="AS282:AT282"/>
    <mergeCell ref="H283:K285"/>
    <mergeCell ref="L284:AC284"/>
    <mergeCell ref="AE284:AF284"/>
    <mergeCell ref="H278:I278"/>
    <mergeCell ref="L278:AC278"/>
    <mergeCell ref="AE278:AF278"/>
    <mergeCell ref="AS278:AT278"/>
    <mergeCell ref="H279:K281"/>
    <mergeCell ref="L280:AC280"/>
    <mergeCell ref="AE280:AF280"/>
    <mergeCell ref="H274:I274"/>
    <mergeCell ref="L274:AC274"/>
    <mergeCell ref="AE274:AF274"/>
    <mergeCell ref="AS274:AT274"/>
    <mergeCell ref="H275:K277"/>
    <mergeCell ref="L276:AC276"/>
    <mergeCell ref="AE276:AF276"/>
    <mergeCell ref="H263:K265"/>
    <mergeCell ref="AK263:AL263"/>
    <mergeCell ref="L264:AC264"/>
    <mergeCell ref="AE264:AF264"/>
    <mergeCell ref="H270:I270"/>
    <mergeCell ref="L270:AC270"/>
    <mergeCell ref="AE270:AF270"/>
    <mergeCell ref="AS270:AT270"/>
    <mergeCell ref="H271:K273"/>
    <mergeCell ref="L272:AC272"/>
    <mergeCell ref="AE272:AF272"/>
    <mergeCell ref="H266:I266"/>
    <mergeCell ref="L266:AC266"/>
    <mergeCell ref="AE266:AF266"/>
    <mergeCell ref="AS266:AT266"/>
    <mergeCell ref="H267:K269"/>
    <mergeCell ref="L268:AC268"/>
    <mergeCell ref="AE268:AF268"/>
    <mergeCell ref="H258:I258"/>
    <mergeCell ref="L258:AC258"/>
    <mergeCell ref="AE258:AF258"/>
    <mergeCell ref="AS258:AT258"/>
    <mergeCell ref="D259:E262"/>
    <mergeCell ref="F259:G262"/>
    <mergeCell ref="H259:K261"/>
    <mergeCell ref="AG259:AI262"/>
    <mergeCell ref="AJ259:AL262"/>
    <mergeCell ref="L260:AC260"/>
    <mergeCell ref="AE260:AF260"/>
    <mergeCell ref="H262:I262"/>
    <mergeCell ref="L262:AC262"/>
    <mergeCell ref="AE262:AF262"/>
    <mergeCell ref="AS262:AT262"/>
    <mergeCell ref="H254:I254"/>
    <mergeCell ref="L254:AC254"/>
    <mergeCell ref="AE254:AF254"/>
    <mergeCell ref="AS254:AT254"/>
    <mergeCell ref="H255:K257"/>
    <mergeCell ref="L256:AC256"/>
    <mergeCell ref="AE256:AF256"/>
    <mergeCell ref="H250:I250"/>
    <mergeCell ref="L250:AC250"/>
    <mergeCell ref="AE250:AF250"/>
    <mergeCell ref="AS250:AT250"/>
    <mergeCell ref="H251:K253"/>
    <mergeCell ref="L252:AC252"/>
    <mergeCell ref="AE252:AF252"/>
    <mergeCell ref="H246:I246"/>
    <mergeCell ref="L246:AC246"/>
    <mergeCell ref="AE246:AF246"/>
    <mergeCell ref="AS246:AT246"/>
    <mergeCell ref="H247:K249"/>
    <mergeCell ref="L248:AC248"/>
    <mergeCell ref="AE248:AF248"/>
    <mergeCell ref="H242:I242"/>
    <mergeCell ref="L242:AC242"/>
    <mergeCell ref="AE242:AF242"/>
    <mergeCell ref="AS242:AT242"/>
    <mergeCell ref="H243:K245"/>
    <mergeCell ref="L244:AC244"/>
    <mergeCell ref="AE244:AF244"/>
    <mergeCell ref="H238:I238"/>
    <mergeCell ref="L238:AC238"/>
    <mergeCell ref="AE238:AF238"/>
    <mergeCell ref="AS238:AT238"/>
    <mergeCell ref="H239:K241"/>
    <mergeCell ref="L240:AC240"/>
    <mergeCell ref="AE240:AF240"/>
    <mergeCell ref="AE232:AF232"/>
    <mergeCell ref="H234:I234"/>
    <mergeCell ref="L234:AC234"/>
    <mergeCell ref="AE234:AF234"/>
    <mergeCell ref="AS234:AT234"/>
    <mergeCell ref="H235:K237"/>
    <mergeCell ref="AK235:AL235"/>
    <mergeCell ref="L236:AC236"/>
    <mergeCell ref="AE236:AF236"/>
    <mergeCell ref="H230:I230"/>
    <mergeCell ref="L230:AC230"/>
    <mergeCell ref="AE230:AF230"/>
    <mergeCell ref="AS230:AT230"/>
    <mergeCell ref="D231:E234"/>
    <mergeCell ref="F231:G233"/>
    <mergeCell ref="H231:K233"/>
    <mergeCell ref="AG231:AI234"/>
    <mergeCell ref="AJ231:AL234"/>
    <mergeCell ref="L232:AC232"/>
    <mergeCell ref="H226:I226"/>
    <mergeCell ref="L226:AC226"/>
    <mergeCell ref="AE226:AF226"/>
    <mergeCell ref="AS226:AT226"/>
    <mergeCell ref="H227:K229"/>
    <mergeCell ref="L228:AC228"/>
    <mergeCell ref="AE228:AF228"/>
    <mergeCell ref="H222:I222"/>
    <mergeCell ref="L222:AC222"/>
    <mergeCell ref="AE222:AF222"/>
    <mergeCell ref="AS222:AT222"/>
    <mergeCell ref="H223:K225"/>
    <mergeCell ref="L224:AC224"/>
    <mergeCell ref="AE224:AF224"/>
    <mergeCell ref="H218:I218"/>
    <mergeCell ref="L218:AC218"/>
    <mergeCell ref="AE218:AF218"/>
    <mergeCell ref="AS218:AT218"/>
    <mergeCell ref="H219:K221"/>
    <mergeCell ref="L220:AC220"/>
    <mergeCell ref="AE220:AF220"/>
    <mergeCell ref="H214:I214"/>
    <mergeCell ref="L214:AC214"/>
    <mergeCell ref="AE214:AF214"/>
    <mergeCell ref="AS214:AT214"/>
    <mergeCell ref="H215:K217"/>
    <mergeCell ref="L216:AC216"/>
    <mergeCell ref="AE216:AF216"/>
    <mergeCell ref="H210:I210"/>
    <mergeCell ref="L210:AC210"/>
    <mergeCell ref="AE210:AF210"/>
    <mergeCell ref="AS210:AT210"/>
    <mergeCell ref="H211:K213"/>
    <mergeCell ref="L212:AC212"/>
    <mergeCell ref="AE212:AF212"/>
    <mergeCell ref="AE204:AF204"/>
    <mergeCell ref="H206:I206"/>
    <mergeCell ref="L206:AC206"/>
    <mergeCell ref="AE206:AF206"/>
    <mergeCell ref="AS206:AT206"/>
    <mergeCell ref="H207:K209"/>
    <mergeCell ref="AK207:AL207"/>
    <mergeCell ref="L208:AC208"/>
    <mergeCell ref="AE208:AF208"/>
    <mergeCell ref="H202:I202"/>
    <mergeCell ref="L202:AC202"/>
    <mergeCell ref="AE202:AF202"/>
    <mergeCell ref="AS202:AT202"/>
    <mergeCell ref="D203:E206"/>
    <mergeCell ref="F203:G206"/>
    <mergeCell ref="H203:K205"/>
    <mergeCell ref="AG203:AI206"/>
    <mergeCell ref="AJ203:AL206"/>
    <mergeCell ref="L204:AC204"/>
    <mergeCell ref="H198:I198"/>
    <mergeCell ref="L198:AC198"/>
    <mergeCell ref="AE198:AF198"/>
    <mergeCell ref="AS198:AT198"/>
    <mergeCell ref="H199:K201"/>
    <mergeCell ref="L200:AC200"/>
    <mergeCell ref="AE200:AF200"/>
    <mergeCell ref="H194:I194"/>
    <mergeCell ref="L194:AC194"/>
    <mergeCell ref="AE194:AF194"/>
    <mergeCell ref="AS194:AT194"/>
    <mergeCell ref="H195:K197"/>
    <mergeCell ref="L196:AC196"/>
    <mergeCell ref="AE196:AF196"/>
    <mergeCell ref="H190:I190"/>
    <mergeCell ref="L190:AC190"/>
    <mergeCell ref="AE190:AF190"/>
    <mergeCell ref="AS190:AT190"/>
    <mergeCell ref="H191:K193"/>
    <mergeCell ref="L192:AC192"/>
    <mergeCell ref="AE192:AF192"/>
    <mergeCell ref="H186:I186"/>
    <mergeCell ref="L186:AC186"/>
    <mergeCell ref="AE186:AF186"/>
    <mergeCell ref="AS186:AT186"/>
    <mergeCell ref="H187:K189"/>
    <mergeCell ref="L188:AC188"/>
    <mergeCell ref="AE188:AF188"/>
    <mergeCell ref="H182:I182"/>
    <mergeCell ref="L182:AC182"/>
    <mergeCell ref="AE182:AF182"/>
    <mergeCell ref="AS182:AT182"/>
    <mergeCell ref="H183:K185"/>
    <mergeCell ref="L184:AC184"/>
    <mergeCell ref="AE184:AF184"/>
    <mergeCell ref="AE176:AF176"/>
    <mergeCell ref="H178:I178"/>
    <mergeCell ref="L178:AC178"/>
    <mergeCell ref="AE178:AF178"/>
    <mergeCell ref="AS178:AT178"/>
    <mergeCell ref="H179:K181"/>
    <mergeCell ref="AK179:AL179"/>
    <mergeCell ref="L180:AC180"/>
    <mergeCell ref="AE180:AF180"/>
    <mergeCell ref="H174:I174"/>
    <mergeCell ref="L174:AC174"/>
    <mergeCell ref="AE174:AF174"/>
    <mergeCell ref="AS174:AT174"/>
    <mergeCell ref="D175:E178"/>
    <mergeCell ref="F175:G178"/>
    <mergeCell ref="H175:K177"/>
    <mergeCell ref="AG175:AI178"/>
    <mergeCell ref="AJ175:AL178"/>
    <mergeCell ref="L176:AC176"/>
    <mergeCell ref="H170:I170"/>
    <mergeCell ref="L170:AC170"/>
    <mergeCell ref="AE170:AF170"/>
    <mergeCell ref="AS170:AT170"/>
    <mergeCell ref="H171:K173"/>
    <mergeCell ref="L172:AC172"/>
    <mergeCell ref="AE172:AF172"/>
    <mergeCell ref="H166:I166"/>
    <mergeCell ref="L166:AC166"/>
    <mergeCell ref="AE166:AF166"/>
    <mergeCell ref="AS166:AT166"/>
    <mergeCell ref="H167:K169"/>
    <mergeCell ref="L168:AC168"/>
    <mergeCell ref="AE168:AF168"/>
    <mergeCell ref="H162:I162"/>
    <mergeCell ref="L162:AC162"/>
    <mergeCell ref="AE162:AF162"/>
    <mergeCell ref="AS162:AT162"/>
    <mergeCell ref="H163:K165"/>
    <mergeCell ref="L164:AC164"/>
    <mergeCell ref="AE164:AF164"/>
    <mergeCell ref="H158:I158"/>
    <mergeCell ref="L158:AC158"/>
    <mergeCell ref="AE158:AF158"/>
    <mergeCell ref="AS158:AT158"/>
    <mergeCell ref="H159:K161"/>
    <mergeCell ref="L160:AC160"/>
    <mergeCell ref="AE160:AF160"/>
    <mergeCell ref="H154:I154"/>
    <mergeCell ref="L154:AC154"/>
    <mergeCell ref="AE154:AF154"/>
    <mergeCell ref="AS154:AT154"/>
    <mergeCell ref="H155:K157"/>
    <mergeCell ref="L156:AC156"/>
    <mergeCell ref="AE156:AF156"/>
    <mergeCell ref="AE148:AF148"/>
    <mergeCell ref="H150:I150"/>
    <mergeCell ref="L150:AC150"/>
    <mergeCell ref="AE150:AF150"/>
    <mergeCell ref="AS150:AT150"/>
    <mergeCell ref="H151:K153"/>
    <mergeCell ref="AK151:AL151"/>
    <mergeCell ref="L152:AC152"/>
    <mergeCell ref="AE152:AF152"/>
    <mergeCell ref="H146:I146"/>
    <mergeCell ref="L146:AC146"/>
    <mergeCell ref="AE146:AF146"/>
    <mergeCell ref="AS146:AT146"/>
    <mergeCell ref="D147:E150"/>
    <mergeCell ref="F147:G150"/>
    <mergeCell ref="H147:K149"/>
    <mergeCell ref="AG147:AI150"/>
    <mergeCell ref="AJ147:AL150"/>
    <mergeCell ref="L148:AC148"/>
    <mergeCell ref="H142:I142"/>
    <mergeCell ref="L142:AC142"/>
    <mergeCell ref="AE142:AF142"/>
    <mergeCell ref="AS142:AT142"/>
    <mergeCell ref="H143:K145"/>
    <mergeCell ref="L144:AC144"/>
    <mergeCell ref="AE144:AF144"/>
    <mergeCell ref="H138:I138"/>
    <mergeCell ref="L138:AC138"/>
    <mergeCell ref="AE138:AF138"/>
    <mergeCell ref="AS138:AT138"/>
    <mergeCell ref="H139:K141"/>
    <mergeCell ref="L140:AC140"/>
    <mergeCell ref="AE140:AF140"/>
    <mergeCell ref="H134:I134"/>
    <mergeCell ref="L134:AC134"/>
    <mergeCell ref="AE134:AF134"/>
    <mergeCell ref="AS134:AT134"/>
    <mergeCell ref="H135:K137"/>
    <mergeCell ref="L136:AC136"/>
    <mergeCell ref="AE136:AF136"/>
    <mergeCell ref="H130:I130"/>
    <mergeCell ref="L130:AC130"/>
    <mergeCell ref="AE130:AF130"/>
    <mergeCell ref="AS130:AT130"/>
    <mergeCell ref="H131:K133"/>
    <mergeCell ref="L132:AC132"/>
    <mergeCell ref="AE132:AF132"/>
    <mergeCell ref="H126:I126"/>
    <mergeCell ref="L126:AC126"/>
    <mergeCell ref="AE126:AF126"/>
    <mergeCell ref="AS126:AT126"/>
    <mergeCell ref="H127:K129"/>
    <mergeCell ref="L128:AC128"/>
    <mergeCell ref="AE128:AF128"/>
    <mergeCell ref="AE120:AF120"/>
    <mergeCell ref="H122:I122"/>
    <mergeCell ref="L122:AC122"/>
    <mergeCell ref="AE122:AF122"/>
    <mergeCell ref="AS122:AT122"/>
    <mergeCell ref="H123:K125"/>
    <mergeCell ref="AK123:AL123"/>
    <mergeCell ref="L124:AC124"/>
    <mergeCell ref="AE124:AF124"/>
    <mergeCell ref="H118:I118"/>
    <mergeCell ref="L118:AC118"/>
    <mergeCell ref="AE118:AF118"/>
    <mergeCell ref="AS118:AT118"/>
    <mergeCell ref="D119:E122"/>
    <mergeCell ref="F119:G122"/>
    <mergeCell ref="H119:K121"/>
    <mergeCell ref="AG119:AI122"/>
    <mergeCell ref="AJ119:AL122"/>
    <mergeCell ref="L120:AC120"/>
    <mergeCell ref="H114:I114"/>
    <mergeCell ref="L114:AC114"/>
    <mergeCell ref="AE114:AF114"/>
    <mergeCell ref="AS114:AT114"/>
    <mergeCell ref="H115:K117"/>
    <mergeCell ref="L116:AC116"/>
    <mergeCell ref="AE116:AF116"/>
    <mergeCell ref="H110:I110"/>
    <mergeCell ref="L110:AC110"/>
    <mergeCell ref="AE110:AF110"/>
    <mergeCell ref="AS110:AT110"/>
    <mergeCell ref="H111:K113"/>
    <mergeCell ref="L112:AC112"/>
    <mergeCell ref="AE112:AF112"/>
    <mergeCell ref="H106:I106"/>
    <mergeCell ref="L106:AC106"/>
    <mergeCell ref="AE106:AF106"/>
    <mergeCell ref="AS106:AT106"/>
    <mergeCell ref="H107:K109"/>
    <mergeCell ref="L108:AC108"/>
    <mergeCell ref="AE108:AF108"/>
    <mergeCell ref="H102:I102"/>
    <mergeCell ref="L102:AC102"/>
    <mergeCell ref="AE102:AF102"/>
    <mergeCell ref="AS102:AT102"/>
    <mergeCell ref="H103:K105"/>
    <mergeCell ref="L104:AC104"/>
    <mergeCell ref="AE104:AF104"/>
    <mergeCell ref="H98:I98"/>
    <mergeCell ref="L98:AC98"/>
    <mergeCell ref="AE98:AF98"/>
    <mergeCell ref="AS98:AT98"/>
    <mergeCell ref="H99:K101"/>
    <mergeCell ref="L100:AC100"/>
    <mergeCell ref="AE100:AF100"/>
    <mergeCell ref="AE92:AF92"/>
    <mergeCell ref="H94:I94"/>
    <mergeCell ref="L94:AC94"/>
    <mergeCell ref="AE94:AF94"/>
    <mergeCell ref="AS94:AT94"/>
    <mergeCell ref="H95:K97"/>
    <mergeCell ref="AK95:AL95"/>
    <mergeCell ref="L96:AC96"/>
    <mergeCell ref="AE96:AF96"/>
    <mergeCell ref="H90:I90"/>
    <mergeCell ref="L90:AC90"/>
    <mergeCell ref="AE90:AF90"/>
    <mergeCell ref="AS90:AT90"/>
    <mergeCell ref="D91:E94"/>
    <mergeCell ref="F91:G94"/>
    <mergeCell ref="H91:K93"/>
    <mergeCell ref="AG91:AI94"/>
    <mergeCell ref="AJ91:AL94"/>
    <mergeCell ref="L92:AC92"/>
    <mergeCell ref="H86:I86"/>
    <mergeCell ref="L86:AC86"/>
    <mergeCell ref="AE86:AF86"/>
    <mergeCell ref="AS86:AT86"/>
    <mergeCell ref="H87:K89"/>
    <mergeCell ref="L88:AC88"/>
    <mergeCell ref="AE88:AF88"/>
    <mergeCell ref="H82:I82"/>
    <mergeCell ref="L82:AC82"/>
    <mergeCell ref="AE82:AF82"/>
    <mergeCell ref="AS82:AT82"/>
    <mergeCell ref="H83:K85"/>
    <mergeCell ref="L84:AC84"/>
    <mergeCell ref="AE84:AF84"/>
    <mergeCell ref="H78:I78"/>
    <mergeCell ref="L78:AC78"/>
    <mergeCell ref="AE78:AF78"/>
    <mergeCell ref="AS78:AT78"/>
    <mergeCell ref="H79:K81"/>
    <mergeCell ref="L80:AC80"/>
    <mergeCell ref="AE80:AF80"/>
    <mergeCell ref="H74:I74"/>
    <mergeCell ref="L74:AC74"/>
    <mergeCell ref="AE74:AF74"/>
    <mergeCell ref="AS74:AT74"/>
    <mergeCell ref="H75:K77"/>
    <mergeCell ref="L76:AC76"/>
    <mergeCell ref="AE76:AF76"/>
    <mergeCell ref="H70:I70"/>
    <mergeCell ref="L70:AC70"/>
    <mergeCell ref="AE70:AF70"/>
    <mergeCell ref="AS70:AT70"/>
    <mergeCell ref="H71:K73"/>
    <mergeCell ref="L72:AC72"/>
    <mergeCell ref="AE72:AF72"/>
    <mergeCell ref="AE64:AF64"/>
    <mergeCell ref="H66:I66"/>
    <mergeCell ref="L66:AC66"/>
    <mergeCell ref="AE66:AF66"/>
    <mergeCell ref="AS66:AT66"/>
    <mergeCell ref="H67:K69"/>
    <mergeCell ref="AK67:AL67"/>
    <mergeCell ref="L68:AC68"/>
    <mergeCell ref="AE68:AF68"/>
    <mergeCell ref="H61:I61"/>
    <mergeCell ref="L62:AC62"/>
    <mergeCell ref="AE62:AF62"/>
    <mergeCell ref="AS62:AT62"/>
    <mergeCell ref="D63:E66"/>
    <mergeCell ref="F63:G66"/>
    <mergeCell ref="H63:K65"/>
    <mergeCell ref="AG63:AI66"/>
    <mergeCell ref="AJ63:AL66"/>
    <mergeCell ref="L64:AC64"/>
    <mergeCell ref="H57:I57"/>
    <mergeCell ref="L58:AC58"/>
    <mergeCell ref="AE58:AF58"/>
    <mergeCell ref="AS58:AT58"/>
    <mergeCell ref="H59:K60"/>
    <mergeCell ref="L60:AC60"/>
    <mergeCell ref="AE60:AF60"/>
    <mergeCell ref="H53:I53"/>
    <mergeCell ref="L54:AC54"/>
    <mergeCell ref="AE54:AF54"/>
    <mergeCell ref="AS54:AT54"/>
    <mergeCell ref="H55:K56"/>
    <mergeCell ref="L56:AC56"/>
    <mergeCell ref="AE56:AF56"/>
    <mergeCell ref="H50:I50"/>
    <mergeCell ref="L50:AC50"/>
    <mergeCell ref="AE50:AF50"/>
    <mergeCell ref="AS50:AT50"/>
    <mergeCell ref="H51:K52"/>
    <mergeCell ref="L52:AC52"/>
    <mergeCell ref="AE52:AF52"/>
    <mergeCell ref="H46:I46"/>
    <mergeCell ref="L46:AC46"/>
    <mergeCell ref="AE46:AF46"/>
    <mergeCell ref="AS46:AT46"/>
    <mergeCell ref="H47:K49"/>
    <mergeCell ref="L48:AC48"/>
    <mergeCell ref="AE48:AF48"/>
    <mergeCell ref="H42:I42"/>
    <mergeCell ref="L42:AC42"/>
    <mergeCell ref="AE42:AF42"/>
    <mergeCell ref="AS42:AT42"/>
    <mergeCell ref="H43:K45"/>
    <mergeCell ref="L44:AC44"/>
    <mergeCell ref="AE44:AF44"/>
    <mergeCell ref="AE36:AF36"/>
    <mergeCell ref="H38:I38"/>
    <mergeCell ref="L38:AC38"/>
    <mergeCell ref="AE38:AF38"/>
    <mergeCell ref="AS38:AT38"/>
    <mergeCell ref="H39:K41"/>
    <mergeCell ref="AK39:AL39"/>
    <mergeCell ref="L40:AC40"/>
    <mergeCell ref="AE40:AF40"/>
    <mergeCell ref="H34:I34"/>
    <mergeCell ref="L34:AC34"/>
    <mergeCell ref="AE34:AF34"/>
    <mergeCell ref="AS34:AT34"/>
    <mergeCell ref="D35:E38"/>
    <mergeCell ref="F35:G38"/>
    <mergeCell ref="H35:K37"/>
    <mergeCell ref="AG35:AI38"/>
    <mergeCell ref="AJ35:AL38"/>
    <mergeCell ref="L36:AC36"/>
    <mergeCell ref="H30:I30"/>
    <mergeCell ref="L30:AC30"/>
    <mergeCell ref="AE30:AF30"/>
    <mergeCell ref="AS30:AT30"/>
    <mergeCell ref="H31:K33"/>
    <mergeCell ref="L32:AC32"/>
    <mergeCell ref="AE32:AF32"/>
    <mergeCell ref="H26:I26"/>
    <mergeCell ref="L26:AC26"/>
    <mergeCell ref="AE26:AF26"/>
    <mergeCell ref="AS26:AT26"/>
    <mergeCell ref="H27:K29"/>
    <mergeCell ref="L28:AC28"/>
    <mergeCell ref="AE28:AF28"/>
    <mergeCell ref="H22:I22"/>
    <mergeCell ref="L22:AC22"/>
    <mergeCell ref="AE22:AF22"/>
    <mergeCell ref="AS22:AT22"/>
    <mergeCell ref="H23:K25"/>
    <mergeCell ref="L24:AC24"/>
    <mergeCell ref="AE24:AF24"/>
    <mergeCell ref="H18:I18"/>
    <mergeCell ref="L18:AC18"/>
    <mergeCell ref="AE18:AF18"/>
    <mergeCell ref="AS18:AT18"/>
    <mergeCell ref="H19:K21"/>
    <mergeCell ref="L20:AC20"/>
    <mergeCell ref="AE20:AF20"/>
    <mergeCell ref="H14:I14"/>
    <mergeCell ref="L14:AC14"/>
    <mergeCell ref="AE14:AF14"/>
    <mergeCell ref="AS14:AT14"/>
    <mergeCell ref="H15:K17"/>
    <mergeCell ref="L16:AC16"/>
    <mergeCell ref="AE16:AF16"/>
    <mergeCell ref="AE10:AF10"/>
    <mergeCell ref="AS10:AT10"/>
    <mergeCell ref="H11:K13"/>
    <mergeCell ref="AK11:AL11"/>
    <mergeCell ref="L12:AC12"/>
    <mergeCell ref="AE12:AF12"/>
    <mergeCell ref="D5:AT5"/>
    <mergeCell ref="D7:E10"/>
    <mergeCell ref="F7:G10"/>
    <mergeCell ref="H7:K9"/>
    <mergeCell ref="AG7:AI10"/>
    <mergeCell ref="AJ7:AL10"/>
    <mergeCell ref="L8:AC8"/>
    <mergeCell ref="AE8:AF8"/>
    <mergeCell ref="H10:I10"/>
    <mergeCell ref="L10:AC10"/>
  </mergeCells>
  <phoneticPr fontId="1"/>
  <printOptions horizontalCentered="1"/>
  <pageMargins left="0.59055118110236227" right="0.39370078740157483" top="0.78740157480314965" bottom="0.59055118110236227" header="0.51181102362204722" footer="0.31496062992125984"/>
  <pageSetup paperSize="9" scale="53" fitToHeight="0" orientation="portrait" r:id="rId1"/>
  <headerFooter>
    <oddHeader>&amp;R&amp;9就労移行支援</oddHeader>
    <oddFooter>&amp;C&amp;14&amp;P</oddFooter>
  </headerFooter>
  <rowBreaks count="5" manualBreakCount="5">
    <brk id="62" max="16383" man="1"/>
    <brk id="118" max="16383" man="1"/>
    <brk id="146" max="16383" man="1"/>
    <brk id="202" max="16383" man="1"/>
    <brk id="258"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FF00"/>
    <pageSetUpPr autoPageBreaks="0"/>
  </sheetPr>
  <dimension ref="A1:BD474"/>
  <sheetViews>
    <sheetView view="pageBreakPreview" zoomScaleNormal="100" zoomScaleSheetLayoutView="100" workbookViewId="0"/>
  </sheetViews>
  <sheetFormatPr defaultColWidth="9" defaultRowHeight="17.100000000000001" customHeight="1" x14ac:dyDescent="0.15"/>
  <cols>
    <col min="1" max="1" width="4.625" style="2" customWidth="1"/>
    <col min="2" max="2" width="7.625" style="2" customWidth="1"/>
    <col min="3" max="3" width="33.875" style="4" bestFit="1" customWidth="1"/>
    <col min="4" max="11" width="2.375" style="2" customWidth="1"/>
    <col min="12" max="17" width="2.375" style="4" customWidth="1"/>
    <col min="18" max="19" width="2.375" style="2" customWidth="1"/>
    <col min="20" max="20" width="3.125" style="2" customWidth="1"/>
    <col min="21" max="21" width="2.375" style="2" customWidth="1"/>
    <col min="22" max="23" width="2.375" style="5" customWidth="1"/>
    <col min="24" max="29" width="2.375" style="2" customWidth="1"/>
    <col min="30" max="31" width="2.375" style="5" customWidth="1"/>
    <col min="32" max="54" width="2.375" style="2" customWidth="1"/>
    <col min="55" max="55" width="7.125" style="2" customWidth="1"/>
    <col min="56" max="56" width="8.625" style="2" customWidth="1"/>
    <col min="57" max="57" width="2.875" style="2" customWidth="1"/>
    <col min="58" max="256" width="9" style="2" customWidth="1"/>
    <col min="257" max="16384" width="9" style="2"/>
  </cols>
  <sheetData>
    <row r="1" spans="1:56" ht="17.100000000000001" customHeight="1" x14ac:dyDescent="0.15">
      <c r="A1" s="1"/>
    </row>
    <row r="2" spans="1:56" ht="17.100000000000001" customHeight="1" x14ac:dyDescent="0.15">
      <c r="A2" s="1" t="s">
        <v>8380</v>
      </c>
    </row>
    <row r="3" spans="1:56" ht="17.100000000000001" customHeight="1" x14ac:dyDescent="0.15">
      <c r="A3" s="1"/>
    </row>
    <row r="4" spans="1:56" ht="17.100000000000001" customHeight="1" x14ac:dyDescent="0.15">
      <c r="A4" s="1"/>
    </row>
    <row r="5" spans="1:56" ht="17.100000000000001" customHeight="1" x14ac:dyDescent="0.15">
      <c r="A5" s="6" t="s">
        <v>1</v>
      </c>
      <c r="B5" s="7"/>
      <c r="C5" s="79" t="s">
        <v>2</v>
      </c>
      <c r="D5" s="1099" t="s">
        <v>4817</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1100"/>
      <c r="AV5" s="1100"/>
      <c r="AW5" s="1100"/>
      <c r="AX5" s="1100"/>
      <c r="AY5" s="1100"/>
      <c r="AZ5" s="1100"/>
      <c r="BA5" s="1100"/>
      <c r="BB5" s="1104"/>
      <c r="BC5" s="9" t="s">
        <v>4</v>
      </c>
      <c r="BD5" s="9" t="s">
        <v>5</v>
      </c>
    </row>
    <row r="6" spans="1:56" ht="17.100000000000001" customHeight="1" x14ac:dyDescent="0.15">
      <c r="A6" s="10" t="s">
        <v>6</v>
      </c>
      <c r="B6" s="11" t="s">
        <v>7</v>
      </c>
      <c r="C6" s="80"/>
      <c r="D6" s="13"/>
      <c r="E6" s="14"/>
      <c r="F6" s="14"/>
      <c r="G6" s="14"/>
      <c r="H6" s="14"/>
      <c r="I6" s="14"/>
      <c r="J6" s="14"/>
      <c r="K6" s="14"/>
      <c r="L6" s="14"/>
      <c r="M6" s="14"/>
      <c r="N6" s="14"/>
      <c r="O6" s="14"/>
      <c r="P6" s="14"/>
      <c r="Q6" s="15"/>
      <c r="R6" s="15"/>
      <c r="S6" s="14"/>
      <c r="T6" s="14"/>
      <c r="U6" s="14"/>
      <c r="V6" s="14"/>
      <c r="W6" s="14"/>
      <c r="X6" s="14"/>
      <c r="Y6" s="15"/>
      <c r="Z6" s="15"/>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6" t="s">
        <v>8</v>
      </c>
      <c r="BD6" s="16" t="s">
        <v>9</v>
      </c>
    </row>
    <row r="7" spans="1:56" ht="18" customHeight="1" x14ac:dyDescent="0.15">
      <c r="A7" s="17">
        <v>44</v>
      </c>
      <c r="B7" s="18">
        <v>2001</v>
      </c>
      <c r="C7" s="19" t="s">
        <v>8381</v>
      </c>
      <c r="D7" s="1088" t="s">
        <v>8382</v>
      </c>
      <c r="E7" s="1089"/>
      <c r="F7" s="1090"/>
      <c r="G7" s="1089" t="s">
        <v>4820</v>
      </c>
      <c r="H7" s="1089"/>
      <c r="I7" s="1089"/>
      <c r="J7" s="1089"/>
      <c r="K7" s="1088" t="s">
        <v>4821</v>
      </c>
      <c r="L7" s="1135"/>
      <c r="M7" s="1135"/>
      <c r="N7" s="1136"/>
      <c r="O7" s="418"/>
      <c r="P7" s="419"/>
      <c r="Q7" s="419"/>
      <c r="R7" s="23"/>
      <c r="S7" s="167"/>
      <c r="T7" s="167"/>
      <c r="U7" s="24"/>
      <c r="V7" s="25"/>
      <c r="W7" s="26"/>
      <c r="X7" s="26"/>
      <c r="Y7" s="25"/>
      <c r="Z7" s="25"/>
      <c r="AA7" s="25"/>
      <c r="AB7" s="25"/>
      <c r="AC7" s="25"/>
      <c r="AD7" s="25"/>
      <c r="AE7" s="25"/>
      <c r="AF7" s="25"/>
      <c r="AG7" s="25"/>
      <c r="AH7" s="25"/>
      <c r="AI7" s="25"/>
      <c r="AJ7" s="25"/>
      <c r="AK7" s="26"/>
      <c r="AL7" s="95"/>
      <c r="AM7" s="95"/>
      <c r="AN7" s="25"/>
      <c r="AO7" s="25"/>
      <c r="AP7" s="25"/>
      <c r="AQ7" s="25"/>
      <c r="AR7" s="25"/>
      <c r="AS7" s="25"/>
      <c r="AT7" s="25"/>
      <c r="AU7" s="25"/>
      <c r="AV7" s="25"/>
      <c r="AW7" s="25"/>
      <c r="AX7" s="25"/>
      <c r="AY7" s="25"/>
      <c r="AZ7" s="26"/>
      <c r="BA7" s="26"/>
      <c r="BB7" s="95"/>
      <c r="BC7" s="35">
        <f>K11</f>
        <v>736</v>
      </c>
      <c r="BD7" s="31" t="s">
        <v>4822</v>
      </c>
    </row>
    <row r="8" spans="1:56" ht="18" customHeight="1" x14ac:dyDescent="0.15">
      <c r="A8" s="32">
        <v>44</v>
      </c>
      <c r="B8" s="33">
        <v>2002</v>
      </c>
      <c r="C8" s="34" t="s">
        <v>8383</v>
      </c>
      <c r="D8" s="1088"/>
      <c r="E8" s="1089"/>
      <c r="F8" s="1090"/>
      <c r="G8" s="1089"/>
      <c r="H8" s="1089"/>
      <c r="I8" s="1089"/>
      <c r="J8" s="1089"/>
      <c r="K8" s="1137"/>
      <c r="L8" s="1135"/>
      <c r="M8" s="1135"/>
      <c r="N8" s="1136"/>
      <c r="O8" s="418"/>
      <c r="P8" s="419"/>
      <c r="Q8" s="419"/>
      <c r="R8" s="23"/>
      <c r="S8" s="167"/>
      <c r="T8" s="167"/>
      <c r="U8" s="1271" t="s">
        <v>4824</v>
      </c>
      <c r="V8" s="1202"/>
      <c r="W8" s="1202"/>
      <c r="X8" s="1202"/>
      <c r="Y8" s="1202"/>
      <c r="Z8" s="42" t="s">
        <v>4825</v>
      </c>
      <c r="AA8" s="99"/>
      <c r="AB8" s="99"/>
      <c r="AC8" s="43"/>
      <c r="AD8" s="43"/>
      <c r="AE8" s="43"/>
      <c r="AF8" s="43"/>
      <c r="AG8" s="43"/>
      <c r="AH8" s="43"/>
      <c r="AI8" s="43"/>
      <c r="AJ8" s="43"/>
      <c r="AK8" s="44" t="s">
        <v>17</v>
      </c>
      <c r="AL8" s="1157">
        <v>0.7</v>
      </c>
      <c r="AM8" s="1157"/>
      <c r="AN8" s="43"/>
      <c r="AO8" s="43"/>
      <c r="AP8" s="43"/>
      <c r="AQ8" s="43"/>
      <c r="AR8" s="43"/>
      <c r="AS8" s="43"/>
      <c r="AT8" s="43"/>
      <c r="AU8" s="43"/>
      <c r="AV8" s="43"/>
      <c r="AW8" s="43"/>
      <c r="AX8" s="43"/>
      <c r="AY8" s="43"/>
      <c r="AZ8" s="44"/>
      <c r="BA8" s="44"/>
      <c r="BB8" s="45"/>
      <c r="BC8" s="35">
        <f>ROUND(K11*AL8,0)</f>
        <v>515</v>
      </c>
      <c r="BD8" s="232"/>
    </row>
    <row r="9" spans="1:56" ht="18" customHeight="1" x14ac:dyDescent="0.15">
      <c r="A9" s="32">
        <v>44</v>
      </c>
      <c r="B9" s="33">
        <v>2003</v>
      </c>
      <c r="C9" s="34" t="s">
        <v>8384</v>
      </c>
      <c r="D9" s="1088"/>
      <c r="E9" s="1089"/>
      <c r="F9" s="1090"/>
      <c r="G9" s="29"/>
      <c r="H9" s="4"/>
      <c r="I9" s="4"/>
      <c r="J9" s="21"/>
      <c r="K9" s="1137"/>
      <c r="L9" s="1135"/>
      <c r="M9" s="1135"/>
      <c r="N9" s="1136"/>
      <c r="O9" s="420"/>
      <c r="P9" s="421"/>
      <c r="Q9" s="421"/>
      <c r="R9" s="26"/>
      <c r="S9" s="27"/>
      <c r="T9" s="27"/>
      <c r="U9" s="1272"/>
      <c r="V9" s="1273"/>
      <c r="W9" s="1273"/>
      <c r="X9" s="1273"/>
      <c r="Y9" s="1273"/>
      <c r="Z9" s="42" t="s">
        <v>8385</v>
      </c>
      <c r="AA9" s="99"/>
      <c r="AB9" s="99"/>
      <c r="AC9" s="43"/>
      <c r="AD9" s="43"/>
      <c r="AE9" s="43"/>
      <c r="AF9" s="43"/>
      <c r="AG9" s="43"/>
      <c r="AH9" s="43"/>
      <c r="AI9" s="43"/>
      <c r="AJ9" s="43"/>
      <c r="AK9" s="44" t="s">
        <v>17</v>
      </c>
      <c r="AL9" s="1157">
        <v>0.5</v>
      </c>
      <c r="AM9" s="1157"/>
      <c r="AN9" s="43"/>
      <c r="AO9" s="43"/>
      <c r="AP9" s="43"/>
      <c r="AQ9" s="43"/>
      <c r="AR9" s="43"/>
      <c r="AS9" s="43"/>
      <c r="AT9" s="43"/>
      <c r="AU9" s="43"/>
      <c r="AV9" s="43"/>
      <c r="AW9" s="43"/>
      <c r="AX9" s="43"/>
      <c r="AY9" s="43"/>
      <c r="AZ9" s="44"/>
      <c r="BA9" s="44"/>
      <c r="BB9" s="45"/>
      <c r="BC9" s="35">
        <f>ROUND(K11*AL9,0)</f>
        <v>368</v>
      </c>
      <c r="BD9" s="232"/>
    </row>
    <row r="10" spans="1:56" ht="18" customHeight="1" x14ac:dyDescent="0.15">
      <c r="A10" s="32">
        <v>44</v>
      </c>
      <c r="B10" s="33">
        <v>2004</v>
      </c>
      <c r="C10" s="34" t="s">
        <v>8386</v>
      </c>
      <c r="D10" s="422"/>
      <c r="E10" s="423"/>
      <c r="F10" s="424"/>
      <c r="J10" s="22"/>
      <c r="K10" s="1268"/>
      <c r="L10" s="1269"/>
      <c r="M10" s="1269"/>
      <c r="N10" s="1270"/>
      <c r="O10" s="1271" t="s">
        <v>4829</v>
      </c>
      <c r="P10" s="1274"/>
      <c r="Q10" s="1274"/>
      <c r="R10" s="1274"/>
      <c r="S10" s="1274"/>
      <c r="T10" s="1275"/>
      <c r="U10" s="42"/>
      <c r="V10" s="43"/>
      <c r="W10" s="44"/>
      <c r="X10" s="44"/>
      <c r="Y10" s="43"/>
      <c r="Z10" s="43"/>
      <c r="AA10" s="43"/>
      <c r="AB10" s="43"/>
      <c r="AC10" s="43"/>
      <c r="AD10" s="43"/>
      <c r="AE10" s="43"/>
      <c r="AF10" s="43"/>
      <c r="AG10" s="43"/>
      <c r="AH10" s="43"/>
      <c r="AI10" s="43"/>
      <c r="AJ10" s="43"/>
      <c r="AK10" s="44"/>
      <c r="AL10" s="45"/>
      <c r="AM10" s="45"/>
      <c r="AN10" s="43"/>
      <c r="AO10" s="43"/>
      <c r="AP10" s="43"/>
      <c r="AQ10" s="43"/>
      <c r="AR10" s="43"/>
      <c r="AS10" s="43"/>
      <c r="AT10" s="43"/>
      <c r="AU10" s="43"/>
      <c r="AV10" s="43"/>
      <c r="AW10" s="25"/>
      <c r="AX10" s="25"/>
      <c r="AY10" s="25"/>
      <c r="AZ10" s="26"/>
      <c r="BA10" s="26"/>
      <c r="BB10" s="95"/>
      <c r="BC10" s="35">
        <f>ROUND(K11*S12,0)</f>
        <v>710</v>
      </c>
      <c r="BD10" s="232"/>
    </row>
    <row r="11" spans="1:56" ht="18" customHeight="1" x14ac:dyDescent="0.15">
      <c r="A11" s="32">
        <v>44</v>
      </c>
      <c r="B11" s="33">
        <v>2005</v>
      </c>
      <c r="C11" s="34" t="s">
        <v>8387</v>
      </c>
      <c r="D11" s="422"/>
      <c r="E11" s="423"/>
      <c r="F11" s="424"/>
      <c r="G11" s="29"/>
      <c r="H11" s="4"/>
      <c r="I11" s="4"/>
      <c r="J11" s="21"/>
      <c r="K11" s="1280">
        <v>736</v>
      </c>
      <c r="L11" s="1108"/>
      <c r="M11" s="4" t="s">
        <v>21</v>
      </c>
      <c r="N11" s="2"/>
      <c r="O11" s="1276"/>
      <c r="P11" s="1277"/>
      <c r="Q11" s="1277"/>
      <c r="R11" s="1277"/>
      <c r="S11" s="1277"/>
      <c r="T11" s="1278"/>
      <c r="U11" s="1271" t="s">
        <v>4824</v>
      </c>
      <c r="V11" s="1202"/>
      <c r="W11" s="1202"/>
      <c r="X11" s="1202"/>
      <c r="Y11" s="1202"/>
      <c r="Z11" s="42" t="s">
        <v>4825</v>
      </c>
      <c r="AA11" s="99"/>
      <c r="AB11" s="99"/>
      <c r="AC11" s="43"/>
      <c r="AD11" s="43"/>
      <c r="AE11" s="43"/>
      <c r="AF11" s="43"/>
      <c r="AG11" s="43"/>
      <c r="AH11" s="43"/>
      <c r="AI11" s="43"/>
      <c r="AJ11" s="43"/>
      <c r="AK11" s="44" t="s">
        <v>17</v>
      </c>
      <c r="AL11" s="1157">
        <f>$AL$8</f>
        <v>0.7</v>
      </c>
      <c r="AM11" s="1157"/>
      <c r="AN11" s="25"/>
      <c r="AO11" s="25"/>
      <c r="AP11" s="25"/>
      <c r="AQ11" s="25"/>
      <c r="AR11" s="25"/>
      <c r="AS11" s="25"/>
      <c r="AT11" s="25"/>
      <c r="AU11" s="25"/>
      <c r="AV11" s="25"/>
      <c r="AW11" s="25"/>
      <c r="AX11" s="25"/>
      <c r="AY11" s="25"/>
      <c r="AZ11" s="26"/>
      <c r="BA11" s="26"/>
      <c r="BB11" s="95"/>
      <c r="BC11" s="35">
        <f>ROUND(ROUND(K11*S12,0)*AL11,0)</f>
        <v>497</v>
      </c>
      <c r="BD11" s="232"/>
    </row>
    <row r="12" spans="1:56" ht="18" customHeight="1" x14ac:dyDescent="0.15">
      <c r="A12" s="32">
        <v>44</v>
      </c>
      <c r="B12" s="33">
        <v>2006</v>
      </c>
      <c r="C12" s="34" t="s">
        <v>8388</v>
      </c>
      <c r="D12" s="422"/>
      <c r="E12" s="423"/>
      <c r="F12" s="424"/>
      <c r="G12" s="29"/>
      <c r="H12" s="4"/>
      <c r="I12" s="4"/>
      <c r="J12" s="21"/>
      <c r="K12" s="419"/>
      <c r="L12" s="419"/>
      <c r="M12" s="419"/>
      <c r="N12" s="419"/>
      <c r="O12" s="420"/>
      <c r="P12" s="421"/>
      <c r="Q12" s="421"/>
      <c r="R12" s="26" t="s">
        <v>17</v>
      </c>
      <c r="S12" s="1180">
        <v>0.96499999999999997</v>
      </c>
      <c r="T12" s="1181"/>
      <c r="U12" s="1272"/>
      <c r="V12" s="1273"/>
      <c r="W12" s="1273"/>
      <c r="X12" s="1273"/>
      <c r="Y12" s="1273"/>
      <c r="Z12" s="42" t="s">
        <v>8385</v>
      </c>
      <c r="AA12" s="99"/>
      <c r="AB12" s="99"/>
      <c r="AC12" s="43"/>
      <c r="AD12" s="43"/>
      <c r="AE12" s="43"/>
      <c r="AF12" s="43"/>
      <c r="AG12" s="43"/>
      <c r="AH12" s="43"/>
      <c r="AI12" s="43"/>
      <c r="AJ12" s="43"/>
      <c r="AK12" s="44" t="s">
        <v>17</v>
      </c>
      <c r="AL12" s="1157">
        <f>$AL$9</f>
        <v>0.5</v>
      </c>
      <c r="AM12" s="1157"/>
      <c r="AN12" s="25"/>
      <c r="AO12" s="25"/>
      <c r="AP12" s="25"/>
      <c r="AQ12" s="25"/>
      <c r="AR12" s="25"/>
      <c r="AS12" s="25"/>
      <c r="AT12" s="25"/>
      <c r="AU12" s="25"/>
      <c r="AV12" s="25"/>
      <c r="AW12" s="25"/>
      <c r="AX12" s="25"/>
      <c r="AY12" s="25"/>
      <c r="AZ12" s="26"/>
      <c r="BA12" s="26"/>
      <c r="BB12" s="95"/>
      <c r="BC12" s="35">
        <f>ROUND(ROUND(K11*S12,0)*AL12,0)</f>
        <v>355</v>
      </c>
      <c r="BD12" s="232"/>
    </row>
    <row r="13" spans="1:56" ht="18" customHeight="1" x14ac:dyDescent="0.15">
      <c r="A13" s="32">
        <v>44</v>
      </c>
      <c r="B13" s="33">
        <v>2013</v>
      </c>
      <c r="C13" s="34" t="s">
        <v>8389</v>
      </c>
      <c r="D13" s="422"/>
      <c r="E13" s="423"/>
      <c r="F13" s="424"/>
      <c r="G13" s="29"/>
      <c r="H13" s="29"/>
      <c r="I13" s="29"/>
      <c r="J13" s="29"/>
      <c r="K13" s="20"/>
      <c r="N13" s="21"/>
      <c r="O13" s="416"/>
      <c r="P13" s="417"/>
      <c r="Q13" s="417"/>
      <c r="R13" s="65"/>
      <c r="S13" s="156"/>
      <c r="T13" s="156"/>
      <c r="U13" s="42"/>
      <c r="V13" s="43"/>
      <c r="W13" s="44"/>
      <c r="X13" s="44"/>
      <c r="Y13" s="43"/>
      <c r="Z13" s="43"/>
      <c r="AA13" s="43"/>
      <c r="AB13" s="43"/>
      <c r="AC13" s="43"/>
      <c r="AD13" s="43"/>
      <c r="AE13" s="43"/>
      <c r="AF13" s="43"/>
      <c r="AG13" s="43"/>
      <c r="AH13" s="43"/>
      <c r="AI13" s="43"/>
      <c r="AJ13" s="43"/>
      <c r="AK13" s="44"/>
      <c r="AL13" s="45"/>
      <c r="AM13" s="45"/>
      <c r="AN13" s="47" t="s">
        <v>4833</v>
      </c>
      <c r="AO13" s="474"/>
      <c r="AP13" s="474"/>
      <c r="AQ13" s="474"/>
      <c r="AR13" s="474"/>
      <c r="AS13" s="474"/>
      <c r="AT13" s="474"/>
      <c r="AU13" s="474"/>
      <c r="AV13" s="475"/>
      <c r="AW13" s="475"/>
      <c r="AX13" s="475"/>
      <c r="AY13" s="40"/>
      <c r="AZ13" s="65" t="s">
        <v>17</v>
      </c>
      <c r="BA13" s="1324">
        <v>0.95</v>
      </c>
      <c r="BB13" s="1325"/>
      <c r="BC13" s="35">
        <f>ROUND(K11*BA13,0)</f>
        <v>699</v>
      </c>
      <c r="BD13" s="31"/>
    </row>
    <row r="14" spans="1:56" ht="18" customHeight="1" x14ac:dyDescent="0.15">
      <c r="A14" s="32">
        <v>44</v>
      </c>
      <c r="B14" s="33">
        <v>2014</v>
      </c>
      <c r="C14" s="34" t="s">
        <v>8390</v>
      </c>
      <c r="D14" s="422"/>
      <c r="E14" s="423"/>
      <c r="F14" s="424"/>
      <c r="G14" s="29"/>
      <c r="H14" s="29"/>
      <c r="I14" s="29"/>
      <c r="J14" s="29"/>
      <c r="K14" s="20"/>
      <c r="N14" s="21"/>
      <c r="O14" s="418"/>
      <c r="P14" s="419"/>
      <c r="Q14" s="419"/>
      <c r="R14" s="23"/>
      <c r="S14" s="167"/>
      <c r="T14" s="167"/>
      <c r="U14" s="1271" t="s">
        <v>4824</v>
      </c>
      <c r="V14" s="1202"/>
      <c r="W14" s="1202"/>
      <c r="X14" s="1202"/>
      <c r="Y14" s="1202"/>
      <c r="Z14" s="42" t="s">
        <v>4825</v>
      </c>
      <c r="AA14" s="99"/>
      <c r="AB14" s="99"/>
      <c r="AC14" s="43"/>
      <c r="AD14" s="43"/>
      <c r="AE14" s="43"/>
      <c r="AF14" s="43"/>
      <c r="AG14" s="43"/>
      <c r="AH14" s="43"/>
      <c r="AI14" s="43"/>
      <c r="AJ14" s="43"/>
      <c r="AK14" s="44" t="s">
        <v>17</v>
      </c>
      <c r="AL14" s="1157">
        <f>$AL$8</f>
        <v>0.7</v>
      </c>
      <c r="AM14" s="1157"/>
      <c r="AN14" s="453"/>
      <c r="AO14" s="451"/>
      <c r="AP14" s="451"/>
      <c r="AQ14" s="451"/>
      <c r="AR14" s="451"/>
      <c r="AS14" s="451"/>
      <c r="AT14" s="451"/>
      <c r="AU14" s="451"/>
      <c r="AV14" s="451"/>
      <c r="AW14" s="451"/>
      <c r="AX14" s="451"/>
      <c r="AY14" s="4"/>
      <c r="AZ14" s="4"/>
      <c r="BA14" s="4"/>
      <c r="BB14" s="21"/>
      <c r="BC14" s="35">
        <f>ROUND(ROUND(K11*AL14,0)*BA13,0)</f>
        <v>489</v>
      </c>
      <c r="BD14" s="31"/>
    </row>
    <row r="15" spans="1:56" ht="18" customHeight="1" x14ac:dyDescent="0.15">
      <c r="A15" s="32">
        <v>44</v>
      </c>
      <c r="B15" s="33">
        <v>2015</v>
      </c>
      <c r="C15" s="34" t="s">
        <v>8391</v>
      </c>
      <c r="D15" s="422"/>
      <c r="E15" s="423"/>
      <c r="F15" s="424"/>
      <c r="G15" s="29"/>
      <c r="H15" s="29"/>
      <c r="I15" s="29"/>
      <c r="J15" s="29"/>
      <c r="K15" s="20"/>
      <c r="N15" s="21"/>
      <c r="O15" s="420"/>
      <c r="P15" s="421"/>
      <c r="Q15" s="421"/>
      <c r="R15" s="26"/>
      <c r="S15" s="27"/>
      <c r="T15" s="27"/>
      <c r="U15" s="1272"/>
      <c r="V15" s="1273"/>
      <c r="W15" s="1273"/>
      <c r="X15" s="1273"/>
      <c r="Y15" s="1273"/>
      <c r="Z15" s="42" t="s">
        <v>8385</v>
      </c>
      <c r="AA15" s="99"/>
      <c r="AB15" s="99"/>
      <c r="AC15" s="43"/>
      <c r="AD15" s="43"/>
      <c r="AE15" s="43"/>
      <c r="AF15" s="43"/>
      <c r="AG15" s="43"/>
      <c r="AH15" s="43"/>
      <c r="AI15" s="43"/>
      <c r="AJ15" s="43"/>
      <c r="AK15" s="44" t="s">
        <v>17</v>
      </c>
      <c r="AL15" s="1157">
        <f>$AL$9</f>
        <v>0.5</v>
      </c>
      <c r="AM15" s="1157"/>
      <c r="AN15" s="20"/>
      <c r="AO15" s="4"/>
      <c r="AP15" s="4"/>
      <c r="AQ15" s="4"/>
      <c r="AR15" s="4"/>
      <c r="AS15" s="4"/>
      <c r="AT15" s="4"/>
      <c r="AU15" s="4"/>
      <c r="AV15" s="4"/>
      <c r="AW15" s="4"/>
      <c r="AX15" s="4"/>
      <c r="AY15" s="4"/>
      <c r="AZ15" s="4"/>
      <c r="BA15" s="4"/>
      <c r="BB15" s="21"/>
      <c r="BC15" s="35">
        <f>ROUND(ROUND(K11*AL15,0)*BA13,0)</f>
        <v>350</v>
      </c>
      <c r="BD15" s="31"/>
    </row>
    <row r="16" spans="1:56" ht="18" customHeight="1" x14ac:dyDescent="0.15">
      <c r="A16" s="32">
        <v>44</v>
      </c>
      <c r="B16" s="33">
        <v>2016</v>
      </c>
      <c r="C16" s="34" t="s">
        <v>8392</v>
      </c>
      <c r="D16" s="422"/>
      <c r="E16" s="423"/>
      <c r="F16" s="424"/>
      <c r="G16" s="29"/>
      <c r="H16" s="29"/>
      <c r="I16" s="29"/>
      <c r="J16" s="29"/>
      <c r="K16" s="20"/>
      <c r="N16" s="21"/>
      <c r="O16" s="1271" t="s">
        <v>4829</v>
      </c>
      <c r="P16" s="1274"/>
      <c r="Q16" s="1274"/>
      <c r="R16" s="1274"/>
      <c r="S16" s="1274"/>
      <c r="T16" s="1275"/>
      <c r="U16" s="42"/>
      <c r="V16" s="43"/>
      <c r="W16" s="44"/>
      <c r="X16" s="44"/>
      <c r="Y16" s="43"/>
      <c r="Z16" s="43"/>
      <c r="AA16" s="43"/>
      <c r="AB16" s="43"/>
      <c r="AC16" s="43"/>
      <c r="AD16" s="43"/>
      <c r="AE16" s="43"/>
      <c r="AF16" s="43"/>
      <c r="AG16" s="43"/>
      <c r="AH16" s="43"/>
      <c r="AI16" s="43"/>
      <c r="AJ16" s="43"/>
      <c r="AK16" s="44"/>
      <c r="AL16" s="45"/>
      <c r="AM16" s="45"/>
      <c r="AN16" s="20"/>
      <c r="AO16" s="4"/>
      <c r="AP16" s="4"/>
      <c r="AQ16" s="4"/>
      <c r="AR16" s="4"/>
      <c r="AS16" s="4"/>
      <c r="AT16" s="4"/>
      <c r="AU16" s="4"/>
      <c r="AY16" s="4"/>
      <c r="AZ16" s="4"/>
      <c r="BA16" s="4"/>
      <c r="BB16" s="21"/>
      <c r="BC16" s="35">
        <f>ROUND(ROUND(K11*S18,0)*BA13,0)</f>
        <v>675</v>
      </c>
      <c r="BD16" s="31"/>
    </row>
    <row r="17" spans="1:56" ht="18" customHeight="1" x14ac:dyDescent="0.15">
      <c r="A17" s="32">
        <v>44</v>
      </c>
      <c r="B17" s="33">
        <v>2017</v>
      </c>
      <c r="C17" s="34" t="s">
        <v>8393</v>
      </c>
      <c r="D17" s="422"/>
      <c r="E17" s="423"/>
      <c r="F17" s="424"/>
      <c r="G17" s="29"/>
      <c r="H17" s="29"/>
      <c r="I17" s="29"/>
      <c r="J17" s="29"/>
      <c r="K17" s="20"/>
      <c r="N17" s="21"/>
      <c r="O17" s="1276"/>
      <c r="P17" s="1277"/>
      <c r="Q17" s="1277"/>
      <c r="R17" s="1277"/>
      <c r="S17" s="1277"/>
      <c r="T17" s="1278"/>
      <c r="U17" s="1271" t="s">
        <v>4824</v>
      </c>
      <c r="V17" s="1202"/>
      <c r="W17" s="1202"/>
      <c r="X17" s="1202"/>
      <c r="Y17" s="1202"/>
      <c r="Z17" s="42" t="s">
        <v>4825</v>
      </c>
      <c r="AA17" s="99"/>
      <c r="AB17" s="99"/>
      <c r="AC17" s="43"/>
      <c r="AD17" s="43"/>
      <c r="AE17" s="43"/>
      <c r="AF17" s="43"/>
      <c r="AG17" s="43"/>
      <c r="AH17" s="43"/>
      <c r="AI17" s="43"/>
      <c r="AJ17" s="43"/>
      <c r="AK17" s="44" t="s">
        <v>17</v>
      </c>
      <c r="AL17" s="1157">
        <f>$AL$8</f>
        <v>0.7</v>
      </c>
      <c r="AM17" s="1157"/>
      <c r="AN17" s="20"/>
      <c r="AO17" s="4"/>
      <c r="AP17" s="4"/>
      <c r="AQ17" s="4"/>
      <c r="AR17" s="4"/>
      <c r="AS17" s="4"/>
      <c r="AT17" s="4"/>
      <c r="AU17" s="4"/>
      <c r="AY17" s="4"/>
      <c r="AZ17" s="4"/>
      <c r="BA17" s="4"/>
      <c r="BB17" s="21"/>
      <c r="BC17" s="35">
        <f>ROUND(ROUND(ROUND(K11*S18,0)*AL17,0)*BA13,0)</f>
        <v>472</v>
      </c>
      <c r="BD17" s="31"/>
    </row>
    <row r="18" spans="1:56" ht="18" customHeight="1" x14ac:dyDescent="0.15">
      <c r="A18" s="32">
        <v>44</v>
      </c>
      <c r="B18" s="33">
        <v>2018</v>
      </c>
      <c r="C18" s="34" t="s">
        <v>8394</v>
      </c>
      <c r="D18" s="422"/>
      <c r="E18" s="423"/>
      <c r="F18" s="424"/>
      <c r="G18" s="29"/>
      <c r="H18" s="29"/>
      <c r="I18" s="29"/>
      <c r="J18" s="29"/>
      <c r="K18" s="20"/>
      <c r="N18" s="21"/>
      <c r="O18" s="420"/>
      <c r="P18" s="421"/>
      <c r="Q18" s="421"/>
      <c r="R18" s="26" t="s">
        <v>17</v>
      </c>
      <c r="S18" s="1180">
        <f>$S$12</f>
        <v>0.96499999999999997</v>
      </c>
      <c r="T18" s="1181"/>
      <c r="U18" s="1272"/>
      <c r="V18" s="1273"/>
      <c r="W18" s="1273"/>
      <c r="X18" s="1273"/>
      <c r="Y18" s="1273"/>
      <c r="Z18" s="42" t="s">
        <v>8385</v>
      </c>
      <c r="AA18" s="99"/>
      <c r="AB18" s="99"/>
      <c r="AC18" s="43"/>
      <c r="AD18" s="43"/>
      <c r="AE18" s="43"/>
      <c r="AF18" s="43"/>
      <c r="AG18" s="43"/>
      <c r="AH18" s="43"/>
      <c r="AI18" s="43"/>
      <c r="AJ18" s="43"/>
      <c r="AK18" s="44" t="s">
        <v>17</v>
      </c>
      <c r="AL18" s="1157">
        <f>$AL$9</f>
        <v>0.5</v>
      </c>
      <c r="AM18" s="1157"/>
      <c r="AN18" s="24"/>
      <c r="AO18" s="25"/>
      <c r="AP18" s="25"/>
      <c r="AQ18" s="25"/>
      <c r="AR18" s="25"/>
      <c r="AS18" s="25"/>
      <c r="AT18" s="25"/>
      <c r="AU18" s="25"/>
      <c r="AV18" s="135"/>
      <c r="AW18" s="135"/>
      <c r="AX18" s="135"/>
      <c r="AY18" s="25"/>
      <c r="AZ18" s="25"/>
      <c r="BA18" s="25"/>
      <c r="BB18" s="38"/>
      <c r="BC18" s="35">
        <f>ROUND(ROUND(ROUND(K11*S18,0)*AL18,0)*BA13,0)</f>
        <v>337</v>
      </c>
      <c r="BD18" s="31"/>
    </row>
    <row r="19" spans="1:56" ht="18" customHeight="1" x14ac:dyDescent="0.15">
      <c r="A19" s="32">
        <v>44</v>
      </c>
      <c r="B19" s="33">
        <v>2025</v>
      </c>
      <c r="C19" s="34" t="s">
        <v>8395</v>
      </c>
      <c r="D19" s="422"/>
      <c r="E19" s="423"/>
      <c r="F19" s="424"/>
      <c r="G19" s="36"/>
      <c r="H19" s="29"/>
      <c r="I19" s="29"/>
      <c r="J19" s="37"/>
      <c r="K19" s="1086" t="s">
        <v>4840</v>
      </c>
      <c r="L19" s="1133"/>
      <c r="M19" s="1133"/>
      <c r="N19" s="1134"/>
      <c r="O19" s="416"/>
      <c r="P19" s="417"/>
      <c r="Q19" s="417"/>
      <c r="R19" s="65"/>
      <c r="S19" s="156"/>
      <c r="T19" s="156"/>
      <c r="U19" s="42"/>
      <c r="V19" s="43"/>
      <c r="W19" s="44"/>
      <c r="X19" s="44"/>
      <c r="Y19" s="43"/>
      <c r="Z19" s="43"/>
      <c r="AA19" s="43"/>
      <c r="AB19" s="43"/>
      <c r="AC19" s="43"/>
      <c r="AD19" s="43"/>
      <c r="AE19" s="43"/>
      <c r="AF19" s="43"/>
      <c r="AG19" s="43"/>
      <c r="AH19" s="43"/>
      <c r="AI19" s="43"/>
      <c r="AJ19" s="43"/>
      <c r="AK19" s="44"/>
      <c r="AL19" s="45"/>
      <c r="AM19" s="45"/>
      <c r="AN19" s="25"/>
      <c r="AO19" s="25"/>
      <c r="AP19" s="25"/>
      <c r="AQ19" s="25"/>
      <c r="AR19" s="25"/>
      <c r="AS19" s="25"/>
      <c r="AT19" s="25"/>
      <c r="AU19" s="25"/>
      <c r="AV19" s="25"/>
      <c r="AW19" s="25"/>
      <c r="AX19" s="25"/>
      <c r="AY19" s="25"/>
      <c r="AZ19" s="26"/>
      <c r="BA19" s="26"/>
      <c r="BB19" s="95"/>
      <c r="BC19" s="35">
        <f>K23</f>
        <v>625</v>
      </c>
      <c r="BD19" s="31"/>
    </row>
    <row r="20" spans="1:56" ht="18" customHeight="1" x14ac:dyDescent="0.15">
      <c r="A20" s="32">
        <v>44</v>
      </c>
      <c r="B20" s="33">
        <v>2026</v>
      </c>
      <c r="C20" s="34" t="s">
        <v>8396</v>
      </c>
      <c r="D20" s="422"/>
      <c r="E20" s="423"/>
      <c r="F20" s="424"/>
      <c r="G20" s="36"/>
      <c r="H20" s="29"/>
      <c r="I20" s="29"/>
      <c r="J20" s="37"/>
      <c r="K20" s="1135"/>
      <c r="L20" s="1135"/>
      <c r="M20" s="1135"/>
      <c r="N20" s="1136"/>
      <c r="O20" s="418"/>
      <c r="P20" s="419"/>
      <c r="Q20" s="419"/>
      <c r="R20" s="23"/>
      <c r="S20" s="167"/>
      <c r="T20" s="167"/>
      <c r="U20" s="1271" t="s">
        <v>4824</v>
      </c>
      <c r="V20" s="1202"/>
      <c r="W20" s="1202"/>
      <c r="X20" s="1202"/>
      <c r="Y20" s="1202"/>
      <c r="Z20" s="42" t="s">
        <v>4825</v>
      </c>
      <c r="AA20" s="99"/>
      <c r="AB20" s="99"/>
      <c r="AC20" s="43"/>
      <c r="AD20" s="43"/>
      <c r="AE20" s="43"/>
      <c r="AF20" s="43"/>
      <c r="AG20" s="43"/>
      <c r="AH20" s="43"/>
      <c r="AI20" s="43"/>
      <c r="AJ20" s="43"/>
      <c r="AK20" s="44" t="s">
        <v>17</v>
      </c>
      <c r="AL20" s="1157">
        <f>$AL$8</f>
        <v>0.7</v>
      </c>
      <c r="AM20" s="1157"/>
      <c r="AN20" s="43"/>
      <c r="AO20" s="43"/>
      <c r="AP20" s="43"/>
      <c r="AQ20" s="43"/>
      <c r="AR20" s="43"/>
      <c r="AS20" s="43"/>
      <c r="AT20" s="43"/>
      <c r="AU20" s="43"/>
      <c r="AV20" s="43"/>
      <c r="AW20" s="43"/>
      <c r="AX20" s="43"/>
      <c r="AY20" s="43"/>
      <c r="AZ20" s="44"/>
      <c r="BA20" s="44"/>
      <c r="BB20" s="45"/>
      <c r="BC20" s="35">
        <f>ROUND(K23*AL20,0)</f>
        <v>438</v>
      </c>
      <c r="BD20" s="31"/>
    </row>
    <row r="21" spans="1:56" ht="18" customHeight="1" x14ac:dyDescent="0.15">
      <c r="A21" s="32">
        <v>44</v>
      </c>
      <c r="B21" s="33">
        <v>2027</v>
      </c>
      <c r="C21" s="34" t="s">
        <v>8397</v>
      </c>
      <c r="D21" s="422"/>
      <c r="E21" s="423"/>
      <c r="F21" s="424"/>
      <c r="G21" s="36"/>
      <c r="H21" s="29"/>
      <c r="I21" s="29"/>
      <c r="J21" s="37"/>
      <c r="K21" s="1135"/>
      <c r="L21" s="1135"/>
      <c r="M21" s="1135"/>
      <c r="N21" s="1136"/>
      <c r="O21" s="420"/>
      <c r="P21" s="421"/>
      <c r="Q21" s="421"/>
      <c r="R21" s="26"/>
      <c r="S21" s="27"/>
      <c r="T21" s="27"/>
      <c r="U21" s="1272"/>
      <c r="V21" s="1273"/>
      <c r="W21" s="1273"/>
      <c r="X21" s="1273"/>
      <c r="Y21" s="1273"/>
      <c r="Z21" s="42" t="s">
        <v>8385</v>
      </c>
      <c r="AA21" s="99"/>
      <c r="AB21" s="99"/>
      <c r="AC21" s="43"/>
      <c r="AD21" s="43"/>
      <c r="AE21" s="43"/>
      <c r="AF21" s="43"/>
      <c r="AG21" s="43"/>
      <c r="AH21" s="43"/>
      <c r="AI21" s="43"/>
      <c r="AJ21" s="43"/>
      <c r="AK21" s="44" t="s">
        <v>17</v>
      </c>
      <c r="AL21" s="1157">
        <f>$AL$9</f>
        <v>0.5</v>
      </c>
      <c r="AM21" s="1157"/>
      <c r="AN21" s="43"/>
      <c r="AO21" s="43"/>
      <c r="AP21" s="43"/>
      <c r="AQ21" s="43"/>
      <c r="AR21" s="43"/>
      <c r="AS21" s="43"/>
      <c r="AT21" s="43"/>
      <c r="AU21" s="43"/>
      <c r="AV21" s="43"/>
      <c r="AW21" s="43"/>
      <c r="AX21" s="43"/>
      <c r="AY21" s="43"/>
      <c r="AZ21" s="44"/>
      <c r="BA21" s="44"/>
      <c r="BB21" s="45"/>
      <c r="BC21" s="35">
        <f>ROUND(K23*AL21,0)</f>
        <v>313</v>
      </c>
      <c r="BD21" s="31"/>
    </row>
    <row r="22" spans="1:56" ht="18" customHeight="1" x14ac:dyDescent="0.15">
      <c r="A22" s="32">
        <v>44</v>
      </c>
      <c r="B22" s="33">
        <v>2028</v>
      </c>
      <c r="C22" s="34" t="s">
        <v>8398</v>
      </c>
      <c r="D22" s="422"/>
      <c r="E22" s="423"/>
      <c r="F22" s="424"/>
      <c r="G22" s="36"/>
      <c r="H22" s="29"/>
      <c r="I22" s="29"/>
      <c r="J22" s="37"/>
      <c r="K22" s="1269"/>
      <c r="L22" s="1269"/>
      <c r="M22" s="1269"/>
      <c r="N22" s="1270"/>
      <c r="O22" s="1271" t="s">
        <v>4829</v>
      </c>
      <c r="P22" s="1274"/>
      <c r="Q22" s="1274"/>
      <c r="R22" s="1274"/>
      <c r="S22" s="1274"/>
      <c r="T22" s="1275"/>
      <c r="U22" s="42"/>
      <c r="V22" s="43"/>
      <c r="W22" s="44"/>
      <c r="X22" s="44"/>
      <c r="Y22" s="43"/>
      <c r="Z22" s="43"/>
      <c r="AA22" s="43"/>
      <c r="AB22" s="43"/>
      <c r="AC22" s="43"/>
      <c r="AD22" s="43"/>
      <c r="AE22" s="43"/>
      <c r="AF22" s="43"/>
      <c r="AG22" s="43"/>
      <c r="AH22" s="43"/>
      <c r="AI22" s="43"/>
      <c r="AJ22" s="43"/>
      <c r="AK22" s="44"/>
      <c r="AL22" s="45"/>
      <c r="AM22" s="45"/>
      <c r="AN22" s="43"/>
      <c r="AO22" s="43"/>
      <c r="AP22" s="43"/>
      <c r="AQ22" s="43"/>
      <c r="AR22" s="43"/>
      <c r="AS22" s="43"/>
      <c r="AT22" s="43"/>
      <c r="AU22" s="43"/>
      <c r="AV22" s="43"/>
      <c r="AW22" s="25"/>
      <c r="AX22" s="25"/>
      <c r="AY22" s="25"/>
      <c r="AZ22" s="26"/>
      <c r="BA22" s="26"/>
      <c r="BB22" s="95"/>
      <c r="BC22" s="35">
        <f>ROUND(K23*S24,0)</f>
        <v>603</v>
      </c>
      <c r="BD22" s="31"/>
    </row>
    <row r="23" spans="1:56" ht="18" customHeight="1" x14ac:dyDescent="0.15">
      <c r="A23" s="32">
        <v>44</v>
      </c>
      <c r="B23" s="33">
        <v>2029</v>
      </c>
      <c r="C23" s="34" t="s">
        <v>8399</v>
      </c>
      <c r="D23" s="422"/>
      <c r="E23" s="423"/>
      <c r="F23" s="424"/>
      <c r="G23" s="36"/>
      <c r="H23" s="29"/>
      <c r="I23" s="29"/>
      <c r="J23" s="37"/>
      <c r="K23" s="1108">
        <v>625</v>
      </c>
      <c r="L23" s="1108"/>
      <c r="M23" s="4" t="s">
        <v>21</v>
      </c>
      <c r="N23" s="2"/>
      <c r="O23" s="1276"/>
      <c r="P23" s="1277"/>
      <c r="Q23" s="1277"/>
      <c r="R23" s="1277"/>
      <c r="S23" s="1277"/>
      <c r="T23" s="1278"/>
      <c r="U23" s="1271" t="s">
        <v>4824</v>
      </c>
      <c r="V23" s="1202"/>
      <c r="W23" s="1202"/>
      <c r="X23" s="1202"/>
      <c r="Y23" s="1202"/>
      <c r="Z23" s="42" t="s">
        <v>4825</v>
      </c>
      <c r="AA23" s="99"/>
      <c r="AB23" s="99"/>
      <c r="AC23" s="43"/>
      <c r="AD23" s="43"/>
      <c r="AE23" s="43"/>
      <c r="AF23" s="43"/>
      <c r="AG23" s="43"/>
      <c r="AH23" s="43"/>
      <c r="AI23" s="43"/>
      <c r="AJ23" s="43"/>
      <c r="AK23" s="44" t="s">
        <v>17</v>
      </c>
      <c r="AL23" s="1157">
        <f>$AL$8</f>
        <v>0.7</v>
      </c>
      <c r="AM23" s="1157"/>
      <c r="AN23" s="25"/>
      <c r="AO23" s="25"/>
      <c r="AP23" s="25"/>
      <c r="AQ23" s="25"/>
      <c r="AR23" s="25"/>
      <c r="AS23" s="25"/>
      <c r="AT23" s="25"/>
      <c r="AU23" s="25"/>
      <c r="AV23" s="25"/>
      <c r="AW23" s="25"/>
      <c r="AX23" s="25"/>
      <c r="AY23" s="25"/>
      <c r="AZ23" s="26"/>
      <c r="BA23" s="26"/>
      <c r="BB23" s="95"/>
      <c r="BC23" s="35">
        <f>ROUND(ROUND(K23*S24,0)*AL23,0)</f>
        <v>422</v>
      </c>
      <c r="BD23" s="31"/>
    </row>
    <row r="24" spans="1:56" ht="18" customHeight="1" x14ac:dyDescent="0.15">
      <c r="A24" s="32">
        <v>44</v>
      </c>
      <c r="B24" s="33">
        <v>2030</v>
      </c>
      <c r="C24" s="34" t="s">
        <v>8400</v>
      </c>
      <c r="D24" s="422"/>
      <c r="E24" s="423"/>
      <c r="F24" s="424"/>
      <c r="G24" s="36"/>
      <c r="H24" s="29"/>
      <c r="I24" s="29"/>
      <c r="J24" s="37"/>
      <c r="K24" s="419"/>
      <c r="L24" s="419"/>
      <c r="M24" s="419"/>
      <c r="N24" s="419"/>
      <c r="O24" s="420"/>
      <c r="P24" s="421"/>
      <c r="Q24" s="421"/>
      <c r="R24" s="26" t="s">
        <v>17</v>
      </c>
      <c r="S24" s="1180">
        <f>$S$12</f>
        <v>0.96499999999999997</v>
      </c>
      <c r="T24" s="1181"/>
      <c r="U24" s="1272"/>
      <c r="V24" s="1273"/>
      <c r="W24" s="1273"/>
      <c r="X24" s="1273"/>
      <c r="Y24" s="1273"/>
      <c r="Z24" s="42" t="s">
        <v>8385</v>
      </c>
      <c r="AA24" s="99"/>
      <c r="AB24" s="99"/>
      <c r="AC24" s="43"/>
      <c r="AD24" s="43"/>
      <c r="AE24" s="43"/>
      <c r="AF24" s="43"/>
      <c r="AG24" s="43"/>
      <c r="AH24" s="43"/>
      <c r="AI24" s="43"/>
      <c r="AJ24" s="43"/>
      <c r="AK24" s="44" t="s">
        <v>17</v>
      </c>
      <c r="AL24" s="1157">
        <f>$AL$9</f>
        <v>0.5</v>
      </c>
      <c r="AM24" s="1157"/>
      <c r="AN24" s="25"/>
      <c r="AO24" s="25"/>
      <c r="AP24" s="25"/>
      <c r="AQ24" s="25"/>
      <c r="AR24" s="25"/>
      <c r="AS24" s="25"/>
      <c r="AT24" s="25"/>
      <c r="AU24" s="25"/>
      <c r="AV24" s="25"/>
      <c r="AW24" s="25"/>
      <c r="AX24" s="25"/>
      <c r="AY24" s="25"/>
      <c r="AZ24" s="26"/>
      <c r="BA24" s="26"/>
      <c r="BB24" s="95"/>
      <c r="BC24" s="35">
        <f>ROUND(ROUND(K23*S24,0)*AL24,0)</f>
        <v>302</v>
      </c>
      <c r="BD24" s="31"/>
    </row>
    <row r="25" spans="1:56" ht="18" customHeight="1" x14ac:dyDescent="0.15">
      <c r="A25" s="32">
        <v>44</v>
      </c>
      <c r="B25" s="33">
        <v>2037</v>
      </c>
      <c r="C25" s="34" t="s">
        <v>8401</v>
      </c>
      <c r="D25" s="422"/>
      <c r="E25" s="423"/>
      <c r="F25" s="424"/>
      <c r="G25" s="36"/>
      <c r="H25" s="29"/>
      <c r="I25" s="29"/>
      <c r="J25" s="37"/>
      <c r="K25" s="4"/>
      <c r="N25" s="21"/>
      <c r="O25" s="416"/>
      <c r="P25" s="417"/>
      <c r="Q25" s="417"/>
      <c r="R25" s="65"/>
      <c r="S25" s="156"/>
      <c r="T25" s="156"/>
      <c r="U25" s="42"/>
      <c r="V25" s="43"/>
      <c r="W25" s="44"/>
      <c r="X25" s="44"/>
      <c r="Y25" s="43"/>
      <c r="Z25" s="43"/>
      <c r="AA25" s="43"/>
      <c r="AB25" s="43"/>
      <c r="AC25" s="43"/>
      <c r="AD25" s="43"/>
      <c r="AE25" s="43"/>
      <c r="AF25" s="43"/>
      <c r="AG25" s="43"/>
      <c r="AH25" s="43"/>
      <c r="AI25" s="43"/>
      <c r="AJ25" s="43"/>
      <c r="AK25" s="44"/>
      <c r="AL25" s="45"/>
      <c r="AM25" s="45"/>
      <c r="AN25" s="47" t="s">
        <v>4833</v>
      </c>
      <c r="AO25" s="474"/>
      <c r="AP25" s="474"/>
      <c r="AQ25" s="474"/>
      <c r="AR25" s="474"/>
      <c r="AS25" s="474"/>
      <c r="AT25" s="474"/>
      <c r="AU25" s="474"/>
      <c r="AV25" s="475"/>
      <c r="AW25" s="475"/>
      <c r="AX25" s="475"/>
      <c r="AY25" s="40"/>
      <c r="AZ25" s="65" t="s">
        <v>17</v>
      </c>
      <c r="BA25" s="1324">
        <f>$BA$13</f>
        <v>0.95</v>
      </c>
      <c r="BB25" s="1325"/>
      <c r="BC25" s="35">
        <f>ROUND(K23*BA25,0)</f>
        <v>594</v>
      </c>
      <c r="BD25" s="31"/>
    </row>
    <row r="26" spans="1:56" ht="18" customHeight="1" x14ac:dyDescent="0.15">
      <c r="A26" s="32">
        <v>44</v>
      </c>
      <c r="B26" s="33">
        <v>2038</v>
      </c>
      <c r="C26" s="34" t="s">
        <v>8402</v>
      </c>
      <c r="D26" s="422"/>
      <c r="E26" s="423"/>
      <c r="F26" s="424"/>
      <c r="G26" s="36"/>
      <c r="H26" s="29"/>
      <c r="I26" s="29"/>
      <c r="J26" s="37"/>
      <c r="K26" s="4"/>
      <c r="N26" s="21"/>
      <c r="O26" s="418"/>
      <c r="P26" s="419"/>
      <c r="Q26" s="419"/>
      <c r="R26" s="23"/>
      <c r="S26" s="167"/>
      <c r="T26" s="167"/>
      <c r="U26" s="1271" t="s">
        <v>4824</v>
      </c>
      <c r="V26" s="1202"/>
      <c r="W26" s="1202"/>
      <c r="X26" s="1202"/>
      <c r="Y26" s="1202"/>
      <c r="Z26" s="42" t="s">
        <v>4825</v>
      </c>
      <c r="AA26" s="99"/>
      <c r="AB26" s="99"/>
      <c r="AC26" s="43"/>
      <c r="AD26" s="43"/>
      <c r="AE26" s="43"/>
      <c r="AF26" s="43"/>
      <c r="AG26" s="43"/>
      <c r="AH26" s="43"/>
      <c r="AI26" s="43"/>
      <c r="AJ26" s="43"/>
      <c r="AK26" s="44" t="s">
        <v>17</v>
      </c>
      <c r="AL26" s="1157">
        <f>$AL$8</f>
        <v>0.7</v>
      </c>
      <c r="AM26" s="1157"/>
      <c r="AN26" s="453"/>
      <c r="AO26" s="451"/>
      <c r="AP26" s="451"/>
      <c r="AQ26" s="451"/>
      <c r="AR26" s="451"/>
      <c r="AS26" s="451"/>
      <c r="AT26" s="451"/>
      <c r="AU26" s="451"/>
      <c r="AV26" s="451"/>
      <c r="AW26" s="451"/>
      <c r="AX26" s="451"/>
      <c r="AY26" s="4"/>
      <c r="AZ26" s="4"/>
      <c r="BA26" s="4"/>
      <c r="BB26" s="21"/>
      <c r="BC26" s="35">
        <f>ROUND(ROUND(K23*AL26,0)*BA25,0)</f>
        <v>416</v>
      </c>
      <c r="BD26" s="31"/>
    </row>
    <row r="27" spans="1:56" ht="18" customHeight="1" x14ac:dyDescent="0.15">
      <c r="A27" s="32">
        <v>44</v>
      </c>
      <c r="B27" s="33">
        <v>2039</v>
      </c>
      <c r="C27" s="34" t="s">
        <v>8403</v>
      </c>
      <c r="D27" s="422"/>
      <c r="E27" s="423"/>
      <c r="F27" s="424"/>
      <c r="G27" s="36"/>
      <c r="H27" s="29"/>
      <c r="I27" s="29"/>
      <c r="J27" s="37"/>
      <c r="K27" s="4"/>
      <c r="N27" s="21"/>
      <c r="O27" s="420"/>
      <c r="P27" s="421"/>
      <c r="Q27" s="421"/>
      <c r="R27" s="26"/>
      <c r="S27" s="27"/>
      <c r="T27" s="27"/>
      <c r="U27" s="1272"/>
      <c r="V27" s="1273"/>
      <c r="W27" s="1273"/>
      <c r="X27" s="1273"/>
      <c r="Y27" s="1273"/>
      <c r="Z27" s="42" t="s">
        <v>8385</v>
      </c>
      <c r="AA27" s="99"/>
      <c r="AB27" s="99"/>
      <c r="AC27" s="43"/>
      <c r="AD27" s="43"/>
      <c r="AE27" s="43"/>
      <c r="AF27" s="43"/>
      <c r="AG27" s="43"/>
      <c r="AH27" s="43"/>
      <c r="AI27" s="43"/>
      <c r="AJ27" s="43"/>
      <c r="AK27" s="44" t="s">
        <v>17</v>
      </c>
      <c r="AL27" s="1157">
        <f>$AL$9</f>
        <v>0.5</v>
      </c>
      <c r="AM27" s="1157"/>
      <c r="AN27" s="20"/>
      <c r="AO27" s="4"/>
      <c r="AP27" s="4"/>
      <c r="AQ27" s="4"/>
      <c r="AR27" s="4"/>
      <c r="AS27" s="4"/>
      <c r="AT27" s="4"/>
      <c r="AU27" s="4"/>
      <c r="AV27" s="4"/>
      <c r="AW27" s="4"/>
      <c r="AX27" s="4"/>
      <c r="AY27" s="4"/>
      <c r="AZ27" s="4"/>
      <c r="BA27" s="4"/>
      <c r="BB27" s="21"/>
      <c r="BC27" s="35">
        <f>ROUND(ROUND(K23*AL27,0)*BA25,0)</f>
        <v>297</v>
      </c>
      <c r="BD27" s="31"/>
    </row>
    <row r="28" spans="1:56" ht="18" customHeight="1" x14ac:dyDescent="0.15">
      <c r="A28" s="32">
        <v>44</v>
      </c>
      <c r="B28" s="33">
        <v>2040</v>
      </c>
      <c r="C28" s="34" t="s">
        <v>8404</v>
      </c>
      <c r="D28" s="422"/>
      <c r="E28" s="423"/>
      <c r="F28" s="424"/>
      <c r="G28" s="36"/>
      <c r="H28" s="29"/>
      <c r="I28" s="29"/>
      <c r="J28" s="37"/>
      <c r="K28" s="4"/>
      <c r="N28" s="21"/>
      <c r="O28" s="1271" t="s">
        <v>4829</v>
      </c>
      <c r="P28" s="1274"/>
      <c r="Q28" s="1274"/>
      <c r="R28" s="1274"/>
      <c r="S28" s="1274"/>
      <c r="T28" s="1275"/>
      <c r="U28" s="42"/>
      <c r="V28" s="43"/>
      <c r="W28" s="44"/>
      <c r="X28" s="44"/>
      <c r="Y28" s="43"/>
      <c r="Z28" s="43"/>
      <c r="AA28" s="43"/>
      <c r="AB28" s="43"/>
      <c r="AC28" s="43"/>
      <c r="AD28" s="43"/>
      <c r="AE28" s="43"/>
      <c r="AF28" s="43"/>
      <c r="AG28" s="43"/>
      <c r="AH28" s="43"/>
      <c r="AI28" s="43"/>
      <c r="AJ28" s="43"/>
      <c r="AK28" s="44"/>
      <c r="AL28" s="45"/>
      <c r="AM28" s="45"/>
      <c r="AN28" s="20"/>
      <c r="AO28" s="4"/>
      <c r="AP28" s="4"/>
      <c r="AQ28" s="4"/>
      <c r="AR28" s="4"/>
      <c r="AS28" s="4"/>
      <c r="AT28" s="4"/>
      <c r="AU28" s="4"/>
      <c r="AY28" s="4"/>
      <c r="AZ28" s="4"/>
      <c r="BA28" s="4"/>
      <c r="BB28" s="21"/>
      <c r="BC28" s="35">
        <f>ROUND(ROUND(K23*S30,0)*BA25,0)</f>
        <v>573</v>
      </c>
      <c r="BD28" s="31"/>
    </row>
    <row r="29" spans="1:56" ht="18" customHeight="1" x14ac:dyDescent="0.15">
      <c r="A29" s="32">
        <v>44</v>
      </c>
      <c r="B29" s="33">
        <v>2041</v>
      </c>
      <c r="C29" s="34" t="s">
        <v>8405</v>
      </c>
      <c r="D29" s="422"/>
      <c r="E29" s="423"/>
      <c r="F29" s="424"/>
      <c r="G29" s="36"/>
      <c r="H29" s="29"/>
      <c r="I29" s="29"/>
      <c r="J29" s="37"/>
      <c r="K29" s="4"/>
      <c r="N29" s="21"/>
      <c r="O29" s="1276"/>
      <c r="P29" s="1277"/>
      <c r="Q29" s="1277"/>
      <c r="R29" s="1277"/>
      <c r="S29" s="1277"/>
      <c r="T29" s="1278"/>
      <c r="U29" s="1271" t="s">
        <v>4824</v>
      </c>
      <c r="V29" s="1202"/>
      <c r="W29" s="1202"/>
      <c r="X29" s="1202"/>
      <c r="Y29" s="1202"/>
      <c r="Z29" s="42" t="s">
        <v>4825</v>
      </c>
      <c r="AA29" s="99"/>
      <c r="AB29" s="99"/>
      <c r="AC29" s="43"/>
      <c r="AD29" s="43"/>
      <c r="AE29" s="43"/>
      <c r="AF29" s="43"/>
      <c r="AG29" s="43"/>
      <c r="AH29" s="43"/>
      <c r="AI29" s="43"/>
      <c r="AJ29" s="43"/>
      <c r="AK29" s="44" t="s">
        <v>17</v>
      </c>
      <c r="AL29" s="1157">
        <f>$AL$8</f>
        <v>0.7</v>
      </c>
      <c r="AM29" s="1157"/>
      <c r="AN29" s="20"/>
      <c r="AO29" s="4"/>
      <c r="AP29" s="4"/>
      <c r="AQ29" s="4"/>
      <c r="AR29" s="4"/>
      <c r="AS29" s="4"/>
      <c r="AT29" s="4"/>
      <c r="AU29" s="4"/>
      <c r="AY29" s="4"/>
      <c r="AZ29" s="4"/>
      <c r="BA29" s="4"/>
      <c r="BB29" s="21"/>
      <c r="BC29" s="35">
        <f>ROUND(ROUND(ROUND(K23*S30,0)*AL29,0)*BA25,0)</f>
        <v>401</v>
      </c>
      <c r="BD29" s="31"/>
    </row>
    <row r="30" spans="1:56" ht="18" customHeight="1" x14ac:dyDescent="0.15">
      <c r="A30" s="32">
        <v>44</v>
      </c>
      <c r="B30" s="33">
        <v>2042</v>
      </c>
      <c r="C30" s="34" t="s">
        <v>8406</v>
      </c>
      <c r="D30" s="422"/>
      <c r="E30" s="423"/>
      <c r="F30" s="424"/>
      <c r="G30" s="36"/>
      <c r="H30" s="29"/>
      <c r="I30" s="29"/>
      <c r="J30" s="37"/>
      <c r="K30" s="4"/>
      <c r="N30" s="21"/>
      <c r="O30" s="420"/>
      <c r="P30" s="421"/>
      <c r="Q30" s="421"/>
      <c r="R30" s="26" t="s">
        <v>17</v>
      </c>
      <c r="S30" s="1180">
        <f>$S$12</f>
        <v>0.96499999999999997</v>
      </c>
      <c r="T30" s="1181"/>
      <c r="U30" s="1272"/>
      <c r="V30" s="1273"/>
      <c r="W30" s="1273"/>
      <c r="X30" s="1273"/>
      <c r="Y30" s="1273"/>
      <c r="Z30" s="42" t="s">
        <v>8385</v>
      </c>
      <c r="AA30" s="99"/>
      <c r="AB30" s="99"/>
      <c r="AC30" s="43"/>
      <c r="AD30" s="43"/>
      <c r="AE30" s="43"/>
      <c r="AF30" s="43"/>
      <c r="AG30" s="43"/>
      <c r="AH30" s="43"/>
      <c r="AI30" s="43"/>
      <c r="AJ30" s="43"/>
      <c r="AK30" s="44" t="s">
        <v>17</v>
      </c>
      <c r="AL30" s="1157">
        <f>$AL$9</f>
        <v>0.5</v>
      </c>
      <c r="AM30" s="1157"/>
      <c r="AN30" s="24"/>
      <c r="AO30" s="25"/>
      <c r="AP30" s="25"/>
      <c r="AQ30" s="25"/>
      <c r="AR30" s="25"/>
      <c r="AS30" s="25"/>
      <c r="AT30" s="25"/>
      <c r="AU30" s="25"/>
      <c r="AV30" s="135"/>
      <c r="AW30" s="135"/>
      <c r="AX30" s="135"/>
      <c r="AY30" s="25"/>
      <c r="AZ30" s="25"/>
      <c r="BA30" s="25"/>
      <c r="BB30" s="38"/>
      <c r="BC30" s="35">
        <f>ROUND(ROUND(ROUND(K23*S30,0)*AL30,0)*BA25,0)</f>
        <v>287</v>
      </c>
      <c r="BD30" s="31"/>
    </row>
    <row r="31" spans="1:56" ht="18" customHeight="1" x14ac:dyDescent="0.15">
      <c r="A31" s="32">
        <v>44</v>
      </c>
      <c r="B31" s="33">
        <v>2049</v>
      </c>
      <c r="C31" s="34" t="s">
        <v>8407</v>
      </c>
      <c r="D31" s="422"/>
      <c r="E31" s="423"/>
      <c r="F31" s="424"/>
      <c r="G31" s="36"/>
      <c r="H31" s="29"/>
      <c r="I31" s="29"/>
      <c r="J31" s="37"/>
      <c r="K31" s="1085" t="s">
        <v>4853</v>
      </c>
      <c r="L31" s="1133"/>
      <c r="M31" s="1133"/>
      <c r="N31" s="1134"/>
      <c r="O31" s="416"/>
      <c r="P31" s="417"/>
      <c r="Q31" s="417"/>
      <c r="R31" s="65"/>
      <c r="S31" s="156"/>
      <c r="T31" s="156"/>
      <c r="U31" s="42"/>
      <c r="V31" s="43"/>
      <c r="W31" s="44"/>
      <c r="X31" s="44"/>
      <c r="Y31" s="43"/>
      <c r="Z31" s="43"/>
      <c r="AA31" s="43"/>
      <c r="AB31" s="43"/>
      <c r="AC31" s="43"/>
      <c r="AD31" s="43"/>
      <c r="AE31" s="43"/>
      <c r="AF31" s="43"/>
      <c r="AG31" s="43"/>
      <c r="AH31" s="43"/>
      <c r="AI31" s="43"/>
      <c r="AJ31" s="43"/>
      <c r="AK31" s="44"/>
      <c r="AL31" s="45"/>
      <c r="AM31" s="45"/>
      <c r="AN31" s="25"/>
      <c r="AO31" s="25"/>
      <c r="AP31" s="25"/>
      <c r="AQ31" s="25"/>
      <c r="AR31" s="25"/>
      <c r="AS31" s="25"/>
      <c r="AT31" s="25"/>
      <c r="AU31" s="25"/>
      <c r="AV31" s="25"/>
      <c r="AW31" s="25"/>
      <c r="AX31" s="25"/>
      <c r="AY31" s="25"/>
      <c r="AZ31" s="26"/>
      <c r="BA31" s="26"/>
      <c r="BB31" s="95"/>
      <c r="BC31" s="35">
        <f>K35</f>
        <v>535</v>
      </c>
      <c r="BD31" s="31"/>
    </row>
    <row r="32" spans="1:56" ht="18" customHeight="1" x14ac:dyDescent="0.15">
      <c r="A32" s="32">
        <v>44</v>
      </c>
      <c r="B32" s="33">
        <v>2050</v>
      </c>
      <c r="C32" s="34" t="s">
        <v>8408</v>
      </c>
      <c r="D32" s="422"/>
      <c r="E32" s="423"/>
      <c r="F32" s="424"/>
      <c r="G32" s="29"/>
      <c r="H32" s="29"/>
      <c r="I32" s="29"/>
      <c r="J32" s="29"/>
      <c r="K32" s="1137"/>
      <c r="L32" s="1135"/>
      <c r="M32" s="1135"/>
      <c r="N32" s="1136"/>
      <c r="O32" s="418"/>
      <c r="P32" s="419"/>
      <c r="Q32" s="419"/>
      <c r="R32" s="23"/>
      <c r="S32" s="167"/>
      <c r="T32" s="167"/>
      <c r="U32" s="1271" t="s">
        <v>4824</v>
      </c>
      <c r="V32" s="1202"/>
      <c r="W32" s="1202"/>
      <c r="X32" s="1202"/>
      <c r="Y32" s="1202"/>
      <c r="Z32" s="42" t="s">
        <v>4825</v>
      </c>
      <c r="AA32" s="99"/>
      <c r="AB32" s="99"/>
      <c r="AC32" s="43"/>
      <c r="AD32" s="43"/>
      <c r="AE32" s="43"/>
      <c r="AF32" s="43"/>
      <c r="AG32" s="43"/>
      <c r="AH32" s="43"/>
      <c r="AI32" s="43"/>
      <c r="AJ32" s="43"/>
      <c r="AK32" s="44" t="s">
        <v>17</v>
      </c>
      <c r="AL32" s="1157">
        <f>$AL$8</f>
        <v>0.7</v>
      </c>
      <c r="AM32" s="1157"/>
      <c r="AN32" s="43"/>
      <c r="AO32" s="43"/>
      <c r="AP32" s="43"/>
      <c r="AQ32" s="43"/>
      <c r="AR32" s="43"/>
      <c r="AS32" s="43"/>
      <c r="AT32" s="43"/>
      <c r="AU32" s="43"/>
      <c r="AV32" s="43"/>
      <c r="AW32" s="43"/>
      <c r="AX32" s="43"/>
      <c r="AY32" s="43"/>
      <c r="AZ32" s="44"/>
      <c r="BA32" s="44"/>
      <c r="BB32" s="45"/>
      <c r="BC32" s="35">
        <f>ROUND(K35*AL32,0)</f>
        <v>375</v>
      </c>
      <c r="BD32" s="31"/>
    </row>
    <row r="33" spans="1:56" ht="18" customHeight="1" x14ac:dyDescent="0.15">
      <c r="A33" s="32">
        <v>44</v>
      </c>
      <c r="B33" s="33">
        <v>2051</v>
      </c>
      <c r="C33" s="34" t="s">
        <v>8409</v>
      </c>
      <c r="D33" s="422"/>
      <c r="E33" s="423"/>
      <c r="F33" s="424"/>
      <c r="G33" s="29"/>
      <c r="H33" s="29"/>
      <c r="I33" s="29"/>
      <c r="J33" s="29"/>
      <c r="K33" s="1137"/>
      <c r="L33" s="1135"/>
      <c r="M33" s="1135"/>
      <c r="N33" s="1136"/>
      <c r="O33" s="420"/>
      <c r="P33" s="421"/>
      <c r="Q33" s="421"/>
      <c r="R33" s="26"/>
      <c r="S33" s="27"/>
      <c r="T33" s="27"/>
      <c r="U33" s="1272"/>
      <c r="V33" s="1273"/>
      <c r="W33" s="1273"/>
      <c r="X33" s="1273"/>
      <c r="Y33" s="1273"/>
      <c r="Z33" s="42" t="s">
        <v>8385</v>
      </c>
      <c r="AA33" s="99"/>
      <c r="AB33" s="99"/>
      <c r="AC33" s="43"/>
      <c r="AD33" s="43"/>
      <c r="AE33" s="43"/>
      <c r="AF33" s="43"/>
      <c r="AG33" s="43"/>
      <c r="AH33" s="43"/>
      <c r="AI33" s="43"/>
      <c r="AJ33" s="43"/>
      <c r="AK33" s="44" t="s">
        <v>17</v>
      </c>
      <c r="AL33" s="1157">
        <f>$AL$9</f>
        <v>0.5</v>
      </c>
      <c r="AM33" s="1157"/>
      <c r="AN33" s="43"/>
      <c r="AO33" s="43"/>
      <c r="AP33" s="43"/>
      <c r="AQ33" s="43"/>
      <c r="AR33" s="43"/>
      <c r="AS33" s="43"/>
      <c r="AT33" s="43"/>
      <c r="AU33" s="43"/>
      <c r="AV33" s="43"/>
      <c r="AW33" s="43"/>
      <c r="AX33" s="43"/>
      <c r="AY33" s="43"/>
      <c r="AZ33" s="44"/>
      <c r="BA33" s="44"/>
      <c r="BB33" s="45"/>
      <c r="BC33" s="35">
        <f>ROUND(K35*AL33,0)</f>
        <v>268</v>
      </c>
      <c r="BD33" s="31"/>
    </row>
    <row r="34" spans="1:56" ht="18" customHeight="1" x14ac:dyDescent="0.15">
      <c r="A34" s="32">
        <v>44</v>
      </c>
      <c r="B34" s="33">
        <v>2052</v>
      </c>
      <c r="C34" s="34" t="s">
        <v>8410</v>
      </c>
      <c r="D34" s="422"/>
      <c r="E34" s="423"/>
      <c r="F34" s="424"/>
      <c r="G34" s="29"/>
      <c r="H34" s="29"/>
      <c r="I34" s="29"/>
      <c r="J34" s="29"/>
      <c r="K34" s="1268"/>
      <c r="L34" s="1269"/>
      <c r="M34" s="1269"/>
      <c r="N34" s="1270"/>
      <c r="O34" s="1271" t="s">
        <v>4829</v>
      </c>
      <c r="P34" s="1274"/>
      <c r="Q34" s="1274"/>
      <c r="R34" s="1274"/>
      <c r="S34" s="1274"/>
      <c r="T34" s="1275"/>
      <c r="U34" s="42"/>
      <c r="V34" s="43"/>
      <c r="W34" s="44"/>
      <c r="X34" s="44"/>
      <c r="Y34" s="43"/>
      <c r="Z34" s="43"/>
      <c r="AA34" s="43"/>
      <c r="AB34" s="43"/>
      <c r="AC34" s="43"/>
      <c r="AD34" s="43"/>
      <c r="AE34" s="43"/>
      <c r="AF34" s="43"/>
      <c r="AG34" s="43"/>
      <c r="AH34" s="43"/>
      <c r="AI34" s="43"/>
      <c r="AJ34" s="43"/>
      <c r="AK34" s="44"/>
      <c r="AL34" s="45"/>
      <c r="AM34" s="45"/>
      <c r="AN34" s="43"/>
      <c r="AO34" s="43"/>
      <c r="AP34" s="43"/>
      <c r="AQ34" s="43"/>
      <c r="AR34" s="43"/>
      <c r="AS34" s="43"/>
      <c r="AT34" s="43"/>
      <c r="AU34" s="43"/>
      <c r="AV34" s="43"/>
      <c r="AW34" s="25"/>
      <c r="AX34" s="25"/>
      <c r="AY34" s="25"/>
      <c r="AZ34" s="26"/>
      <c r="BA34" s="26"/>
      <c r="BB34" s="95"/>
      <c r="BC34" s="35">
        <f>ROUND(K35*S36,0)</f>
        <v>516</v>
      </c>
      <c r="BD34" s="31"/>
    </row>
    <row r="35" spans="1:56" ht="18" customHeight="1" x14ac:dyDescent="0.15">
      <c r="A35" s="32">
        <v>44</v>
      </c>
      <c r="B35" s="33">
        <v>2053</v>
      </c>
      <c r="C35" s="34" t="s">
        <v>8411</v>
      </c>
      <c r="D35" s="422"/>
      <c r="E35" s="423"/>
      <c r="F35" s="424"/>
      <c r="G35" s="29"/>
      <c r="H35" s="29"/>
      <c r="I35" s="29"/>
      <c r="J35" s="29"/>
      <c r="K35" s="1280">
        <v>535</v>
      </c>
      <c r="L35" s="1108"/>
      <c r="M35" s="4" t="s">
        <v>21</v>
      </c>
      <c r="N35" s="22"/>
      <c r="O35" s="1276"/>
      <c r="P35" s="1277"/>
      <c r="Q35" s="1277"/>
      <c r="R35" s="1277"/>
      <c r="S35" s="1277"/>
      <c r="T35" s="1278"/>
      <c r="U35" s="1271" t="s">
        <v>4824</v>
      </c>
      <c r="V35" s="1202"/>
      <c r="W35" s="1202"/>
      <c r="X35" s="1202"/>
      <c r="Y35" s="1202"/>
      <c r="Z35" s="42" t="s">
        <v>4825</v>
      </c>
      <c r="AA35" s="99"/>
      <c r="AB35" s="99"/>
      <c r="AC35" s="43"/>
      <c r="AD35" s="43"/>
      <c r="AE35" s="43"/>
      <c r="AF35" s="43"/>
      <c r="AG35" s="43"/>
      <c r="AH35" s="43"/>
      <c r="AI35" s="43"/>
      <c r="AJ35" s="43"/>
      <c r="AK35" s="44" t="s">
        <v>17</v>
      </c>
      <c r="AL35" s="1157">
        <f>$AL$8</f>
        <v>0.7</v>
      </c>
      <c r="AM35" s="1157"/>
      <c r="AN35" s="25"/>
      <c r="AO35" s="25"/>
      <c r="AP35" s="25"/>
      <c r="AQ35" s="25"/>
      <c r="AR35" s="25"/>
      <c r="AS35" s="25"/>
      <c r="AT35" s="25"/>
      <c r="AU35" s="25"/>
      <c r="AV35" s="25"/>
      <c r="AW35" s="25"/>
      <c r="AX35" s="25"/>
      <c r="AY35" s="25"/>
      <c r="AZ35" s="26"/>
      <c r="BA35" s="26"/>
      <c r="BB35" s="95"/>
      <c r="BC35" s="35">
        <f>ROUND(ROUND(K35*S36,0)*AL35,0)</f>
        <v>361</v>
      </c>
      <c r="BD35" s="31"/>
    </row>
    <row r="36" spans="1:56" ht="18" customHeight="1" x14ac:dyDescent="0.15">
      <c r="A36" s="32">
        <v>44</v>
      </c>
      <c r="B36" s="33">
        <v>2054</v>
      </c>
      <c r="C36" s="34" t="s">
        <v>8412</v>
      </c>
      <c r="D36" s="422"/>
      <c r="E36" s="423"/>
      <c r="F36" s="424"/>
      <c r="G36" s="29"/>
      <c r="H36" s="29"/>
      <c r="I36" s="29"/>
      <c r="J36" s="29"/>
      <c r="K36" s="418"/>
      <c r="L36" s="419"/>
      <c r="M36" s="419"/>
      <c r="N36" s="425"/>
      <c r="O36" s="420"/>
      <c r="P36" s="421"/>
      <c r="Q36" s="421"/>
      <c r="R36" s="26" t="s">
        <v>17</v>
      </c>
      <c r="S36" s="1180">
        <f>$S$12</f>
        <v>0.96499999999999997</v>
      </c>
      <c r="T36" s="1181"/>
      <c r="U36" s="1272"/>
      <c r="V36" s="1273"/>
      <c r="W36" s="1273"/>
      <c r="X36" s="1273"/>
      <c r="Y36" s="1273"/>
      <c r="Z36" s="42" t="s">
        <v>8385</v>
      </c>
      <c r="AA36" s="99"/>
      <c r="AB36" s="99"/>
      <c r="AC36" s="43"/>
      <c r="AD36" s="43"/>
      <c r="AE36" s="43"/>
      <c r="AF36" s="43"/>
      <c r="AG36" s="43"/>
      <c r="AH36" s="43"/>
      <c r="AI36" s="43"/>
      <c r="AJ36" s="43"/>
      <c r="AK36" s="44" t="s">
        <v>17</v>
      </c>
      <c r="AL36" s="1157">
        <f>$AL$9</f>
        <v>0.5</v>
      </c>
      <c r="AM36" s="1157"/>
      <c r="AN36" s="25"/>
      <c r="AO36" s="25"/>
      <c r="AP36" s="25"/>
      <c r="AQ36" s="25"/>
      <c r="AR36" s="25"/>
      <c r="AS36" s="25"/>
      <c r="AT36" s="25"/>
      <c r="AU36" s="25"/>
      <c r="AV36" s="25"/>
      <c r="AW36" s="25"/>
      <c r="AX36" s="25"/>
      <c r="AY36" s="25"/>
      <c r="AZ36" s="26"/>
      <c r="BA36" s="26"/>
      <c r="BB36" s="95"/>
      <c r="BC36" s="35">
        <f>ROUND(ROUND(K35*S36,0)*AL36,0)</f>
        <v>258</v>
      </c>
      <c r="BD36" s="31"/>
    </row>
    <row r="37" spans="1:56" ht="18" customHeight="1" x14ac:dyDescent="0.15">
      <c r="A37" s="32">
        <v>44</v>
      </c>
      <c r="B37" s="33">
        <v>2061</v>
      </c>
      <c r="C37" s="34" t="s">
        <v>8413</v>
      </c>
      <c r="D37" s="422"/>
      <c r="E37" s="423"/>
      <c r="F37" s="424"/>
      <c r="G37" s="29"/>
      <c r="H37" s="29"/>
      <c r="I37" s="29"/>
      <c r="J37" s="29"/>
      <c r="K37" s="20"/>
      <c r="N37" s="21"/>
      <c r="O37" s="416"/>
      <c r="P37" s="417"/>
      <c r="Q37" s="417"/>
      <c r="R37" s="65"/>
      <c r="S37" s="156"/>
      <c r="T37" s="156"/>
      <c r="U37" s="42"/>
      <c r="V37" s="43"/>
      <c r="W37" s="44"/>
      <c r="X37" s="44"/>
      <c r="Y37" s="43"/>
      <c r="Z37" s="43"/>
      <c r="AA37" s="43"/>
      <c r="AB37" s="43"/>
      <c r="AC37" s="43"/>
      <c r="AD37" s="43"/>
      <c r="AE37" s="43"/>
      <c r="AF37" s="43"/>
      <c r="AG37" s="43"/>
      <c r="AH37" s="43"/>
      <c r="AI37" s="43"/>
      <c r="AJ37" s="43"/>
      <c r="AK37" s="44"/>
      <c r="AL37" s="45"/>
      <c r="AM37" s="45"/>
      <c r="AN37" s="47" t="s">
        <v>4833</v>
      </c>
      <c r="AO37" s="474"/>
      <c r="AP37" s="474"/>
      <c r="AQ37" s="474"/>
      <c r="AR37" s="474"/>
      <c r="AS37" s="474"/>
      <c r="AT37" s="474"/>
      <c r="AU37" s="474"/>
      <c r="AV37" s="475"/>
      <c r="AW37" s="475"/>
      <c r="AX37" s="475"/>
      <c r="AY37" s="40"/>
      <c r="AZ37" s="65" t="s">
        <v>17</v>
      </c>
      <c r="BA37" s="1324">
        <f>$BA$13</f>
        <v>0.95</v>
      </c>
      <c r="BB37" s="1325"/>
      <c r="BC37" s="35">
        <f>ROUND(K35*BA37,0)</f>
        <v>508</v>
      </c>
      <c r="BD37" s="31"/>
    </row>
    <row r="38" spans="1:56" ht="18" customHeight="1" x14ac:dyDescent="0.15">
      <c r="A38" s="32">
        <v>44</v>
      </c>
      <c r="B38" s="33">
        <v>2062</v>
      </c>
      <c r="C38" s="34" t="s">
        <v>8414</v>
      </c>
      <c r="D38" s="422"/>
      <c r="E38" s="423"/>
      <c r="F38" s="424"/>
      <c r="G38" s="29"/>
      <c r="H38" s="29"/>
      <c r="I38" s="29"/>
      <c r="J38" s="29"/>
      <c r="K38" s="20"/>
      <c r="N38" s="21"/>
      <c r="O38" s="418"/>
      <c r="P38" s="419"/>
      <c r="Q38" s="419"/>
      <c r="R38" s="23"/>
      <c r="S38" s="167"/>
      <c r="T38" s="167"/>
      <c r="U38" s="1271" t="s">
        <v>4824</v>
      </c>
      <c r="V38" s="1202"/>
      <c r="W38" s="1202"/>
      <c r="X38" s="1202"/>
      <c r="Y38" s="1202"/>
      <c r="Z38" s="42" t="s">
        <v>4825</v>
      </c>
      <c r="AA38" s="99"/>
      <c r="AB38" s="99"/>
      <c r="AC38" s="43"/>
      <c r="AD38" s="43"/>
      <c r="AE38" s="43"/>
      <c r="AF38" s="43"/>
      <c r="AG38" s="43"/>
      <c r="AH38" s="43"/>
      <c r="AI38" s="43"/>
      <c r="AJ38" s="43"/>
      <c r="AK38" s="44" t="s">
        <v>17</v>
      </c>
      <c r="AL38" s="1157">
        <f>$AL$8</f>
        <v>0.7</v>
      </c>
      <c r="AM38" s="1157"/>
      <c r="AN38" s="453"/>
      <c r="AO38" s="451"/>
      <c r="AP38" s="451"/>
      <c r="AQ38" s="451"/>
      <c r="AR38" s="451"/>
      <c r="AS38" s="451"/>
      <c r="AT38" s="451"/>
      <c r="AU38" s="451"/>
      <c r="AV38" s="451"/>
      <c r="AW38" s="451"/>
      <c r="AX38" s="451"/>
      <c r="AY38" s="4"/>
      <c r="AZ38" s="4"/>
      <c r="BA38" s="4"/>
      <c r="BB38" s="21"/>
      <c r="BC38" s="35">
        <f>ROUND(ROUND(K35*AL38,0)*BA37,0)</f>
        <v>356</v>
      </c>
      <c r="BD38" s="31"/>
    </row>
    <row r="39" spans="1:56" ht="18" customHeight="1" x14ac:dyDescent="0.15">
      <c r="A39" s="32">
        <v>44</v>
      </c>
      <c r="B39" s="33">
        <v>2063</v>
      </c>
      <c r="C39" s="34" t="s">
        <v>8415</v>
      </c>
      <c r="D39" s="422"/>
      <c r="E39" s="423"/>
      <c r="F39" s="424"/>
      <c r="G39" s="29"/>
      <c r="H39" s="29"/>
      <c r="I39" s="29"/>
      <c r="J39" s="29"/>
      <c r="K39" s="20"/>
      <c r="N39" s="21"/>
      <c r="O39" s="420"/>
      <c r="P39" s="421"/>
      <c r="Q39" s="421"/>
      <c r="R39" s="26"/>
      <c r="S39" s="27"/>
      <c r="T39" s="27"/>
      <c r="U39" s="1272"/>
      <c r="V39" s="1273"/>
      <c r="W39" s="1273"/>
      <c r="X39" s="1273"/>
      <c r="Y39" s="1273"/>
      <c r="Z39" s="42" t="s">
        <v>8385</v>
      </c>
      <c r="AA39" s="99"/>
      <c r="AB39" s="99"/>
      <c r="AC39" s="43"/>
      <c r="AD39" s="43"/>
      <c r="AE39" s="43"/>
      <c r="AF39" s="43"/>
      <c r="AG39" s="43"/>
      <c r="AH39" s="43"/>
      <c r="AI39" s="43"/>
      <c r="AJ39" s="43"/>
      <c r="AK39" s="44" t="s">
        <v>17</v>
      </c>
      <c r="AL39" s="1157">
        <f>$AL$9</f>
        <v>0.5</v>
      </c>
      <c r="AM39" s="1157"/>
      <c r="AN39" s="20"/>
      <c r="AO39" s="4"/>
      <c r="AP39" s="4"/>
      <c r="AQ39" s="4"/>
      <c r="AR39" s="4"/>
      <c r="AS39" s="4"/>
      <c r="AT39" s="4"/>
      <c r="AU39" s="4"/>
      <c r="AV39" s="4"/>
      <c r="AW39" s="4"/>
      <c r="AX39" s="4"/>
      <c r="AY39" s="4"/>
      <c r="AZ39" s="4"/>
      <c r="BA39" s="4"/>
      <c r="BB39" s="21"/>
      <c r="BC39" s="35">
        <f>ROUND(ROUND(K35*AL39,0)*BA37,0)</f>
        <v>255</v>
      </c>
      <c r="BD39" s="31"/>
    </row>
    <row r="40" spans="1:56" ht="18" customHeight="1" x14ac:dyDescent="0.15">
      <c r="A40" s="32">
        <v>44</v>
      </c>
      <c r="B40" s="33">
        <v>2064</v>
      </c>
      <c r="C40" s="34" t="s">
        <v>8416</v>
      </c>
      <c r="D40" s="422"/>
      <c r="E40" s="423"/>
      <c r="F40" s="424"/>
      <c r="G40" s="29"/>
      <c r="H40" s="29"/>
      <c r="I40" s="29"/>
      <c r="J40" s="29"/>
      <c r="K40" s="20"/>
      <c r="N40" s="21"/>
      <c r="O40" s="1271" t="s">
        <v>4829</v>
      </c>
      <c r="P40" s="1274"/>
      <c r="Q40" s="1274"/>
      <c r="R40" s="1274"/>
      <c r="S40" s="1274"/>
      <c r="T40" s="1275"/>
      <c r="U40" s="42"/>
      <c r="V40" s="43"/>
      <c r="W40" s="44"/>
      <c r="X40" s="44"/>
      <c r="Y40" s="43"/>
      <c r="Z40" s="43"/>
      <c r="AA40" s="43"/>
      <c r="AB40" s="43"/>
      <c r="AC40" s="43"/>
      <c r="AD40" s="43"/>
      <c r="AE40" s="43"/>
      <c r="AF40" s="43"/>
      <c r="AG40" s="43"/>
      <c r="AH40" s="43"/>
      <c r="AI40" s="43"/>
      <c r="AJ40" s="43"/>
      <c r="AK40" s="44"/>
      <c r="AL40" s="45"/>
      <c r="AM40" s="45"/>
      <c r="AN40" s="20"/>
      <c r="AO40" s="4"/>
      <c r="AP40" s="4"/>
      <c r="AQ40" s="4"/>
      <c r="AR40" s="4"/>
      <c r="AS40" s="4"/>
      <c r="AT40" s="4"/>
      <c r="AU40" s="4"/>
      <c r="AY40" s="4"/>
      <c r="AZ40" s="4"/>
      <c r="BA40" s="4"/>
      <c r="BB40" s="21"/>
      <c r="BC40" s="35">
        <f>ROUND(ROUND(K35*S42,0)*BA37,0)</f>
        <v>490</v>
      </c>
      <c r="BD40" s="31"/>
    </row>
    <row r="41" spans="1:56" ht="18" customHeight="1" x14ac:dyDescent="0.15">
      <c r="A41" s="32">
        <v>44</v>
      </c>
      <c r="B41" s="33">
        <v>2065</v>
      </c>
      <c r="C41" s="34" t="s">
        <v>8417</v>
      </c>
      <c r="D41" s="422"/>
      <c r="E41" s="423"/>
      <c r="F41" s="424"/>
      <c r="G41" s="29"/>
      <c r="H41" s="29"/>
      <c r="I41" s="29"/>
      <c r="J41" s="29"/>
      <c r="K41" s="20"/>
      <c r="N41" s="21"/>
      <c r="O41" s="1276"/>
      <c r="P41" s="1277"/>
      <c r="Q41" s="1277"/>
      <c r="R41" s="1277"/>
      <c r="S41" s="1277"/>
      <c r="T41" s="1278"/>
      <c r="U41" s="1271" t="s">
        <v>4824</v>
      </c>
      <c r="V41" s="1202"/>
      <c r="W41" s="1202"/>
      <c r="X41" s="1202"/>
      <c r="Y41" s="1202"/>
      <c r="Z41" s="42" t="s">
        <v>4825</v>
      </c>
      <c r="AA41" s="99"/>
      <c r="AB41" s="99"/>
      <c r="AC41" s="43"/>
      <c r="AD41" s="43"/>
      <c r="AE41" s="43"/>
      <c r="AF41" s="43"/>
      <c r="AG41" s="43"/>
      <c r="AH41" s="43"/>
      <c r="AI41" s="43"/>
      <c r="AJ41" s="43"/>
      <c r="AK41" s="44" t="s">
        <v>17</v>
      </c>
      <c r="AL41" s="1157">
        <f>$AL$8</f>
        <v>0.7</v>
      </c>
      <c r="AM41" s="1157"/>
      <c r="AN41" s="20"/>
      <c r="AO41" s="4"/>
      <c r="AP41" s="4"/>
      <c r="AQ41" s="4"/>
      <c r="AR41" s="4"/>
      <c r="AS41" s="4"/>
      <c r="AT41" s="4"/>
      <c r="AU41" s="4"/>
      <c r="AY41" s="4"/>
      <c r="AZ41" s="4"/>
      <c r="BA41" s="4"/>
      <c r="BB41" s="21"/>
      <c r="BC41" s="35">
        <f>ROUND(ROUND(ROUND(K35*S42,0)*AL41,0)*BA37,0)</f>
        <v>343</v>
      </c>
      <c r="BD41" s="31"/>
    </row>
    <row r="42" spans="1:56" ht="18" customHeight="1" x14ac:dyDescent="0.15">
      <c r="A42" s="32">
        <v>44</v>
      </c>
      <c r="B42" s="33">
        <v>2066</v>
      </c>
      <c r="C42" s="34" t="s">
        <v>8418</v>
      </c>
      <c r="D42" s="422"/>
      <c r="E42" s="423"/>
      <c r="F42" s="424"/>
      <c r="G42" s="29"/>
      <c r="H42" s="29"/>
      <c r="I42" s="29"/>
      <c r="J42" s="29"/>
      <c r="K42" s="20"/>
      <c r="N42" s="21"/>
      <c r="O42" s="420"/>
      <c r="P42" s="421"/>
      <c r="Q42" s="421"/>
      <c r="R42" s="26" t="s">
        <v>17</v>
      </c>
      <c r="S42" s="1180">
        <f>$S$12</f>
        <v>0.96499999999999997</v>
      </c>
      <c r="T42" s="1181"/>
      <c r="U42" s="1272"/>
      <c r="V42" s="1273"/>
      <c r="W42" s="1273"/>
      <c r="X42" s="1273"/>
      <c r="Y42" s="1273"/>
      <c r="Z42" s="42" t="s">
        <v>8385</v>
      </c>
      <c r="AA42" s="99"/>
      <c r="AB42" s="99"/>
      <c r="AC42" s="43"/>
      <c r="AD42" s="43"/>
      <c r="AE42" s="43"/>
      <c r="AF42" s="43"/>
      <c r="AG42" s="43"/>
      <c r="AH42" s="43"/>
      <c r="AI42" s="43"/>
      <c r="AJ42" s="43"/>
      <c r="AK42" s="44" t="s">
        <v>17</v>
      </c>
      <c r="AL42" s="1157">
        <f>$AL$9</f>
        <v>0.5</v>
      </c>
      <c r="AM42" s="1157"/>
      <c r="AN42" s="24"/>
      <c r="AO42" s="25"/>
      <c r="AP42" s="25"/>
      <c r="AQ42" s="25"/>
      <c r="AR42" s="25"/>
      <c r="AS42" s="25"/>
      <c r="AT42" s="25"/>
      <c r="AU42" s="25"/>
      <c r="AV42" s="135"/>
      <c r="AW42" s="135"/>
      <c r="AX42" s="135"/>
      <c r="AY42" s="25"/>
      <c r="AZ42" s="25"/>
      <c r="BA42" s="25"/>
      <c r="BB42" s="38"/>
      <c r="BC42" s="35">
        <f>ROUND(ROUND(ROUND(K35*S42,0)*AL42,0)*BA37,0)</f>
        <v>245</v>
      </c>
      <c r="BD42" s="31"/>
    </row>
    <row r="43" spans="1:56" ht="18" customHeight="1" x14ac:dyDescent="0.15">
      <c r="A43" s="32">
        <v>44</v>
      </c>
      <c r="B43" s="33">
        <v>2073</v>
      </c>
      <c r="C43" s="34" t="s">
        <v>8419</v>
      </c>
      <c r="D43" s="422"/>
      <c r="E43" s="423"/>
      <c r="F43" s="424"/>
      <c r="G43" s="1086" t="s">
        <v>4820</v>
      </c>
      <c r="H43" s="1086"/>
      <c r="I43" s="1086"/>
      <c r="J43" s="1086"/>
      <c r="K43" s="1085" t="s">
        <v>4866</v>
      </c>
      <c r="L43" s="1133"/>
      <c r="M43" s="1133"/>
      <c r="N43" s="1134"/>
      <c r="O43" s="416"/>
      <c r="P43" s="417"/>
      <c r="Q43" s="417"/>
      <c r="R43" s="65"/>
      <c r="S43" s="156"/>
      <c r="T43" s="156"/>
      <c r="U43" s="42"/>
      <c r="V43" s="43"/>
      <c r="W43" s="44"/>
      <c r="X43" s="44"/>
      <c r="Y43" s="43"/>
      <c r="Z43" s="43"/>
      <c r="AA43" s="43"/>
      <c r="AB43" s="43"/>
      <c r="AC43" s="43"/>
      <c r="AD43" s="43"/>
      <c r="AE43" s="43"/>
      <c r="AF43" s="43"/>
      <c r="AG43" s="43"/>
      <c r="AH43" s="43"/>
      <c r="AI43" s="43"/>
      <c r="AJ43" s="43"/>
      <c r="AK43" s="44"/>
      <c r="AL43" s="45"/>
      <c r="AM43" s="45"/>
      <c r="AN43" s="25"/>
      <c r="AO43" s="25"/>
      <c r="AP43" s="25"/>
      <c r="AQ43" s="25"/>
      <c r="AR43" s="25"/>
      <c r="AS43" s="25"/>
      <c r="AT43" s="25"/>
      <c r="AU43" s="25"/>
      <c r="AV43" s="25"/>
      <c r="AW43" s="25"/>
      <c r="AX43" s="25"/>
      <c r="AY43" s="25"/>
      <c r="AZ43" s="26"/>
      <c r="BA43" s="26"/>
      <c r="BB43" s="95"/>
      <c r="BC43" s="35">
        <f>K47</f>
        <v>450</v>
      </c>
      <c r="BD43" s="66" t="s">
        <v>4822</v>
      </c>
    </row>
    <row r="44" spans="1:56" ht="18" customHeight="1" x14ac:dyDescent="0.15">
      <c r="A44" s="32">
        <v>44</v>
      </c>
      <c r="B44" s="33">
        <v>2074</v>
      </c>
      <c r="C44" s="34" t="s">
        <v>8420</v>
      </c>
      <c r="D44" s="422"/>
      <c r="E44" s="423"/>
      <c r="F44" s="424"/>
      <c r="G44" s="1089"/>
      <c r="H44" s="1089"/>
      <c r="I44" s="1089"/>
      <c r="J44" s="1089"/>
      <c r="K44" s="1137"/>
      <c r="L44" s="1135"/>
      <c r="M44" s="1135"/>
      <c r="N44" s="1136"/>
      <c r="O44" s="418"/>
      <c r="P44" s="419"/>
      <c r="Q44" s="419"/>
      <c r="R44" s="23"/>
      <c r="S44" s="167"/>
      <c r="T44" s="167"/>
      <c r="U44" s="1271" t="s">
        <v>4824</v>
      </c>
      <c r="V44" s="1202"/>
      <c r="W44" s="1202"/>
      <c r="X44" s="1202"/>
      <c r="Y44" s="1202"/>
      <c r="Z44" s="42" t="s">
        <v>4825</v>
      </c>
      <c r="AA44" s="99"/>
      <c r="AB44" s="99"/>
      <c r="AC44" s="43"/>
      <c r="AD44" s="43"/>
      <c r="AE44" s="43"/>
      <c r="AF44" s="43"/>
      <c r="AG44" s="43"/>
      <c r="AH44" s="43"/>
      <c r="AI44" s="43"/>
      <c r="AJ44" s="43"/>
      <c r="AK44" s="44" t="s">
        <v>17</v>
      </c>
      <c r="AL44" s="1157">
        <f>$AL$8</f>
        <v>0.7</v>
      </c>
      <c r="AM44" s="1157"/>
      <c r="AN44" s="43"/>
      <c r="AO44" s="43"/>
      <c r="AP44" s="43"/>
      <c r="AQ44" s="43"/>
      <c r="AR44" s="43"/>
      <c r="AS44" s="43"/>
      <c r="AT44" s="43"/>
      <c r="AU44" s="43"/>
      <c r="AV44" s="43"/>
      <c r="AW44" s="43"/>
      <c r="AX44" s="43"/>
      <c r="AY44" s="43"/>
      <c r="AZ44" s="44"/>
      <c r="BA44" s="44"/>
      <c r="BB44" s="45"/>
      <c r="BC44" s="35">
        <f>ROUND(K47*AL44,0)</f>
        <v>315</v>
      </c>
      <c r="BD44" s="31"/>
    </row>
    <row r="45" spans="1:56" ht="18" customHeight="1" x14ac:dyDescent="0.15">
      <c r="A45" s="32">
        <v>44</v>
      </c>
      <c r="B45" s="33">
        <v>2075</v>
      </c>
      <c r="C45" s="34" t="s">
        <v>8421</v>
      </c>
      <c r="D45" s="422"/>
      <c r="E45" s="423"/>
      <c r="F45" s="424"/>
      <c r="G45" s="29"/>
      <c r="H45" s="4"/>
      <c r="I45" s="4"/>
      <c r="J45" s="21"/>
      <c r="K45" s="1137"/>
      <c r="L45" s="1135"/>
      <c r="M45" s="1135"/>
      <c r="N45" s="1136"/>
      <c r="O45" s="420"/>
      <c r="P45" s="421"/>
      <c r="Q45" s="421"/>
      <c r="R45" s="26"/>
      <c r="S45" s="27"/>
      <c r="T45" s="27"/>
      <c r="U45" s="1272"/>
      <c r="V45" s="1273"/>
      <c r="W45" s="1273"/>
      <c r="X45" s="1273"/>
      <c r="Y45" s="1273"/>
      <c r="Z45" s="42" t="s">
        <v>8385</v>
      </c>
      <c r="AA45" s="99"/>
      <c r="AB45" s="99"/>
      <c r="AC45" s="43"/>
      <c r="AD45" s="43"/>
      <c r="AE45" s="43"/>
      <c r="AF45" s="43"/>
      <c r="AG45" s="43"/>
      <c r="AH45" s="43"/>
      <c r="AI45" s="43"/>
      <c r="AJ45" s="43"/>
      <c r="AK45" s="44" t="s">
        <v>17</v>
      </c>
      <c r="AL45" s="1157">
        <f>$AL$9</f>
        <v>0.5</v>
      </c>
      <c r="AM45" s="1157"/>
      <c r="AN45" s="43"/>
      <c r="AO45" s="43"/>
      <c r="AP45" s="43"/>
      <c r="AQ45" s="43"/>
      <c r="AR45" s="43"/>
      <c r="AS45" s="43"/>
      <c r="AT45" s="43"/>
      <c r="AU45" s="43"/>
      <c r="AV45" s="43"/>
      <c r="AW45" s="43"/>
      <c r="AX45" s="43"/>
      <c r="AY45" s="43"/>
      <c r="AZ45" s="44"/>
      <c r="BA45" s="44"/>
      <c r="BB45" s="45"/>
      <c r="BC45" s="35">
        <f>ROUND(K47*AL45,0)</f>
        <v>225</v>
      </c>
      <c r="BD45" s="31"/>
    </row>
    <row r="46" spans="1:56" ht="18" customHeight="1" x14ac:dyDescent="0.15">
      <c r="A46" s="32">
        <v>44</v>
      </c>
      <c r="B46" s="33">
        <v>2076</v>
      </c>
      <c r="C46" s="34" t="s">
        <v>8422</v>
      </c>
      <c r="D46" s="422"/>
      <c r="E46" s="423"/>
      <c r="F46" s="424"/>
      <c r="G46" s="29"/>
      <c r="H46" s="29"/>
      <c r="I46" s="29"/>
      <c r="J46" s="29"/>
      <c r="K46" s="1268"/>
      <c r="L46" s="1269"/>
      <c r="M46" s="1269"/>
      <c r="N46" s="1270"/>
      <c r="O46" s="1271" t="s">
        <v>4829</v>
      </c>
      <c r="P46" s="1274"/>
      <c r="Q46" s="1274"/>
      <c r="R46" s="1274"/>
      <c r="S46" s="1274"/>
      <c r="T46" s="1275"/>
      <c r="U46" s="42"/>
      <c r="V46" s="43"/>
      <c r="W46" s="44"/>
      <c r="X46" s="44"/>
      <c r="Y46" s="43"/>
      <c r="Z46" s="43"/>
      <c r="AA46" s="43"/>
      <c r="AB46" s="43"/>
      <c r="AC46" s="43"/>
      <c r="AD46" s="43"/>
      <c r="AE46" s="43"/>
      <c r="AF46" s="43"/>
      <c r="AG46" s="43"/>
      <c r="AH46" s="43"/>
      <c r="AI46" s="43"/>
      <c r="AJ46" s="43"/>
      <c r="AK46" s="44"/>
      <c r="AL46" s="45"/>
      <c r="AM46" s="45"/>
      <c r="AN46" s="43"/>
      <c r="AO46" s="43"/>
      <c r="AP46" s="43"/>
      <c r="AQ46" s="43"/>
      <c r="AR46" s="43"/>
      <c r="AS46" s="43"/>
      <c r="AT46" s="43"/>
      <c r="AU46" s="43"/>
      <c r="AV46" s="43"/>
      <c r="AW46" s="25"/>
      <c r="AX46" s="25"/>
      <c r="AY46" s="25"/>
      <c r="AZ46" s="26"/>
      <c r="BA46" s="26"/>
      <c r="BB46" s="95"/>
      <c r="BC46" s="35">
        <f>ROUND(K47*S48,0)</f>
        <v>434</v>
      </c>
      <c r="BD46" s="31"/>
    </row>
    <row r="47" spans="1:56" ht="18" customHeight="1" x14ac:dyDescent="0.15">
      <c r="A47" s="32">
        <v>44</v>
      </c>
      <c r="B47" s="33">
        <v>2077</v>
      </c>
      <c r="C47" s="34" t="s">
        <v>8423</v>
      </c>
      <c r="D47" s="422"/>
      <c r="E47" s="423"/>
      <c r="F47" s="424"/>
      <c r="G47" s="29"/>
      <c r="H47" s="29"/>
      <c r="I47" s="29"/>
      <c r="J47" s="29"/>
      <c r="K47" s="1280">
        <v>450</v>
      </c>
      <c r="L47" s="1108"/>
      <c r="M47" s="4" t="s">
        <v>21</v>
      </c>
      <c r="N47" s="22"/>
      <c r="O47" s="1276"/>
      <c r="P47" s="1277"/>
      <c r="Q47" s="1277"/>
      <c r="R47" s="1277"/>
      <c r="S47" s="1277"/>
      <c r="T47" s="1278"/>
      <c r="U47" s="1271" t="s">
        <v>4824</v>
      </c>
      <c r="V47" s="1202"/>
      <c r="W47" s="1202"/>
      <c r="X47" s="1202"/>
      <c r="Y47" s="1202"/>
      <c r="Z47" s="42" t="s">
        <v>4825</v>
      </c>
      <c r="AA47" s="99"/>
      <c r="AB47" s="99"/>
      <c r="AC47" s="43"/>
      <c r="AD47" s="43"/>
      <c r="AE47" s="43"/>
      <c r="AF47" s="43"/>
      <c r="AG47" s="43"/>
      <c r="AH47" s="43"/>
      <c r="AI47" s="43"/>
      <c r="AJ47" s="43"/>
      <c r="AK47" s="44" t="s">
        <v>17</v>
      </c>
      <c r="AL47" s="1157">
        <f>$AL$8</f>
        <v>0.7</v>
      </c>
      <c r="AM47" s="1157"/>
      <c r="AN47" s="25"/>
      <c r="AO47" s="25"/>
      <c r="AP47" s="25"/>
      <c r="AQ47" s="25"/>
      <c r="AR47" s="25"/>
      <c r="AS47" s="25"/>
      <c r="AT47" s="25"/>
      <c r="AU47" s="25"/>
      <c r="AV47" s="25"/>
      <c r="AW47" s="25"/>
      <c r="AX47" s="25"/>
      <c r="AY47" s="25"/>
      <c r="AZ47" s="26"/>
      <c r="BA47" s="26"/>
      <c r="BB47" s="95"/>
      <c r="BC47" s="35">
        <f>ROUND(ROUND(K47*S48,0)*AL47,0)</f>
        <v>304</v>
      </c>
      <c r="BD47" s="31"/>
    </row>
    <row r="48" spans="1:56" ht="18" customHeight="1" x14ac:dyDescent="0.15">
      <c r="A48" s="32">
        <v>44</v>
      </c>
      <c r="B48" s="33">
        <v>2078</v>
      </c>
      <c r="C48" s="34" t="s">
        <v>8424</v>
      </c>
      <c r="D48" s="422"/>
      <c r="E48" s="423"/>
      <c r="F48" s="424"/>
      <c r="G48" s="29"/>
      <c r="H48" s="29"/>
      <c r="I48" s="29"/>
      <c r="J48" s="29"/>
      <c r="K48" s="418"/>
      <c r="L48" s="419"/>
      <c r="M48" s="419"/>
      <c r="N48" s="425"/>
      <c r="O48" s="420"/>
      <c r="P48" s="421"/>
      <c r="Q48" s="421"/>
      <c r="R48" s="26" t="s">
        <v>17</v>
      </c>
      <c r="S48" s="1180">
        <f>$S$12</f>
        <v>0.96499999999999997</v>
      </c>
      <c r="T48" s="1181"/>
      <c r="U48" s="1272"/>
      <c r="V48" s="1273"/>
      <c r="W48" s="1273"/>
      <c r="X48" s="1273"/>
      <c r="Y48" s="1273"/>
      <c r="Z48" s="42" t="s">
        <v>8385</v>
      </c>
      <c r="AA48" s="99"/>
      <c r="AB48" s="99"/>
      <c r="AC48" s="43"/>
      <c r="AD48" s="43"/>
      <c r="AE48" s="43"/>
      <c r="AF48" s="43"/>
      <c r="AG48" s="43"/>
      <c r="AH48" s="43"/>
      <c r="AI48" s="43"/>
      <c r="AJ48" s="43"/>
      <c r="AK48" s="44" t="s">
        <v>17</v>
      </c>
      <c r="AL48" s="1157">
        <f>$AL$9</f>
        <v>0.5</v>
      </c>
      <c r="AM48" s="1157"/>
      <c r="AN48" s="25"/>
      <c r="AO48" s="25"/>
      <c r="AP48" s="25"/>
      <c r="AQ48" s="25"/>
      <c r="AR48" s="25"/>
      <c r="AS48" s="25"/>
      <c r="AT48" s="25"/>
      <c r="AU48" s="25"/>
      <c r="AV48" s="25"/>
      <c r="AW48" s="25"/>
      <c r="AX48" s="25"/>
      <c r="AY48" s="25"/>
      <c r="AZ48" s="26"/>
      <c r="BA48" s="26"/>
      <c r="BB48" s="95"/>
      <c r="BC48" s="35">
        <f>ROUND(ROUND(K47*S48,0)*AL48,0)</f>
        <v>217</v>
      </c>
      <c r="BD48" s="31"/>
    </row>
    <row r="49" spans="1:56" ht="18" customHeight="1" x14ac:dyDescent="0.15">
      <c r="A49" s="32">
        <v>44</v>
      </c>
      <c r="B49" s="33">
        <v>2085</v>
      </c>
      <c r="C49" s="34" t="s">
        <v>8425</v>
      </c>
      <c r="D49" s="422"/>
      <c r="E49" s="423"/>
      <c r="F49" s="424"/>
      <c r="G49" s="29"/>
      <c r="H49" s="29"/>
      <c r="I49" s="29"/>
      <c r="J49" s="29"/>
      <c r="K49" s="20"/>
      <c r="N49" s="21"/>
      <c r="O49" s="416"/>
      <c r="P49" s="417"/>
      <c r="Q49" s="417"/>
      <c r="R49" s="65"/>
      <c r="S49" s="156"/>
      <c r="T49" s="156"/>
      <c r="U49" s="42"/>
      <c r="V49" s="43"/>
      <c r="W49" s="44"/>
      <c r="X49" s="44"/>
      <c r="Y49" s="43"/>
      <c r="Z49" s="43"/>
      <c r="AA49" s="43"/>
      <c r="AB49" s="43"/>
      <c r="AC49" s="43"/>
      <c r="AD49" s="43"/>
      <c r="AE49" s="43"/>
      <c r="AF49" s="43"/>
      <c r="AG49" s="43"/>
      <c r="AH49" s="43"/>
      <c r="AI49" s="43"/>
      <c r="AJ49" s="43"/>
      <c r="AK49" s="44"/>
      <c r="AL49" s="45"/>
      <c r="AM49" s="45"/>
      <c r="AN49" s="47" t="s">
        <v>4833</v>
      </c>
      <c r="AO49" s="474"/>
      <c r="AP49" s="474"/>
      <c r="AQ49" s="474"/>
      <c r="AR49" s="474"/>
      <c r="AS49" s="474"/>
      <c r="AT49" s="474"/>
      <c r="AU49" s="474"/>
      <c r="AV49" s="475"/>
      <c r="AW49" s="475"/>
      <c r="AX49" s="475"/>
      <c r="AY49" s="40"/>
      <c r="AZ49" s="65" t="s">
        <v>17</v>
      </c>
      <c r="BA49" s="1324">
        <f>$BA$13</f>
        <v>0.95</v>
      </c>
      <c r="BB49" s="1325"/>
      <c r="BC49" s="35">
        <f>ROUND(K47*BA49,0)</f>
        <v>428</v>
      </c>
      <c r="BD49" s="31"/>
    </row>
    <row r="50" spans="1:56" ht="18" customHeight="1" x14ac:dyDescent="0.15">
      <c r="A50" s="32">
        <v>44</v>
      </c>
      <c r="B50" s="33">
        <v>2086</v>
      </c>
      <c r="C50" s="34" t="s">
        <v>8426</v>
      </c>
      <c r="D50" s="422"/>
      <c r="E50" s="423"/>
      <c r="F50" s="424"/>
      <c r="G50" s="29"/>
      <c r="H50" s="29"/>
      <c r="I50" s="29"/>
      <c r="J50" s="29"/>
      <c r="K50" s="20"/>
      <c r="N50" s="21"/>
      <c r="O50" s="418"/>
      <c r="P50" s="419"/>
      <c r="Q50" s="419"/>
      <c r="R50" s="23"/>
      <c r="S50" s="167"/>
      <c r="T50" s="167"/>
      <c r="U50" s="1271" t="s">
        <v>4824</v>
      </c>
      <c r="V50" s="1202"/>
      <c r="W50" s="1202"/>
      <c r="X50" s="1202"/>
      <c r="Y50" s="1202"/>
      <c r="Z50" s="42" t="s">
        <v>4825</v>
      </c>
      <c r="AA50" s="99"/>
      <c r="AB50" s="99"/>
      <c r="AC50" s="43"/>
      <c r="AD50" s="43"/>
      <c r="AE50" s="43"/>
      <c r="AF50" s="43"/>
      <c r="AG50" s="43"/>
      <c r="AH50" s="43"/>
      <c r="AI50" s="43"/>
      <c r="AJ50" s="43"/>
      <c r="AK50" s="44" t="s">
        <v>17</v>
      </c>
      <c r="AL50" s="1157">
        <f>$AL$8</f>
        <v>0.7</v>
      </c>
      <c r="AM50" s="1157"/>
      <c r="AN50" s="453"/>
      <c r="AO50" s="451"/>
      <c r="AP50" s="451"/>
      <c r="AQ50" s="451"/>
      <c r="AR50" s="451"/>
      <c r="AS50" s="451"/>
      <c r="AT50" s="451"/>
      <c r="AU50" s="451"/>
      <c r="AV50" s="451"/>
      <c r="AW50" s="451"/>
      <c r="AX50" s="451"/>
      <c r="AY50" s="4"/>
      <c r="AZ50" s="4"/>
      <c r="BA50" s="4"/>
      <c r="BB50" s="21"/>
      <c r="BC50" s="35">
        <f>ROUND(ROUND(K47*AL50,0)*BA49,0)</f>
        <v>299</v>
      </c>
      <c r="BD50" s="31"/>
    </row>
    <row r="51" spans="1:56" ht="18" customHeight="1" x14ac:dyDescent="0.15">
      <c r="A51" s="32">
        <v>44</v>
      </c>
      <c r="B51" s="33">
        <v>2087</v>
      </c>
      <c r="C51" s="34" t="s">
        <v>8427</v>
      </c>
      <c r="D51" s="422"/>
      <c r="E51" s="423"/>
      <c r="F51" s="424"/>
      <c r="G51" s="29"/>
      <c r="H51" s="29"/>
      <c r="I51" s="29"/>
      <c r="J51" s="29"/>
      <c r="K51" s="20"/>
      <c r="N51" s="21"/>
      <c r="O51" s="420"/>
      <c r="P51" s="421"/>
      <c r="Q51" s="421"/>
      <c r="R51" s="26"/>
      <c r="S51" s="27"/>
      <c r="T51" s="27"/>
      <c r="U51" s="1272"/>
      <c r="V51" s="1273"/>
      <c r="W51" s="1273"/>
      <c r="X51" s="1273"/>
      <c r="Y51" s="1273"/>
      <c r="Z51" s="42" t="s">
        <v>8385</v>
      </c>
      <c r="AA51" s="99"/>
      <c r="AB51" s="99"/>
      <c r="AC51" s="43"/>
      <c r="AD51" s="43"/>
      <c r="AE51" s="43"/>
      <c r="AF51" s="43"/>
      <c r="AG51" s="43"/>
      <c r="AH51" s="43"/>
      <c r="AI51" s="43"/>
      <c r="AJ51" s="43"/>
      <c r="AK51" s="44" t="s">
        <v>17</v>
      </c>
      <c r="AL51" s="1157">
        <f>$AL$9</f>
        <v>0.5</v>
      </c>
      <c r="AM51" s="1157"/>
      <c r="AN51" s="20"/>
      <c r="AO51" s="4"/>
      <c r="AP51" s="4"/>
      <c r="AQ51" s="4"/>
      <c r="AR51" s="4"/>
      <c r="AS51" s="4"/>
      <c r="AT51" s="4"/>
      <c r="AU51" s="4"/>
      <c r="AV51" s="4"/>
      <c r="AW51" s="4"/>
      <c r="AX51" s="4"/>
      <c r="AY51" s="4"/>
      <c r="AZ51" s="4"/>
      <c r="BA51" s="4"/>
      <c r="BB51" s="21"/>
      <c r="BC51" s="35">
        <f>ROUND(ROUND(K47*AL51,0)*BA49,0)</f>
        <v>214</v>
      </c>
      <c r="BD51" s="31"/>
    </row>
    <row r="52" spans="1:56" ht="18" customHeight="1" x14ac:dyDescent="0.15">
      <c r="A52" s="32">
        <v>44</v>
      </c>
      <c r="B52" s="33">
        <v>2088</v>
      </c>
      <c r="C52" s="34" t="s">
        <v>8428</v>
      </c>
      <c r="D52" s="422"/>
      <c r="E52" s="423"/>
      <c r="F52" s="424"/>
      <c r="G52" s="29"/>
      <c r="H52" s="29"/>
      <c r="I52" s="29"/>
      <c r="J52" s="29"/>
      <c r="K52" s="20"/>
      <c r="N52" s="21"/>
      <c r="O52" s="1271" t="s">
        <v>4829</v>
      </c>
      <c r="P52" s="1274"/>
      <c r="Q52" s="1274"/>
      <c r="R52" s="1274"/>
      <c r="S52" s="1274"/>
      <c r="T52" s="1275"/>
      <c r="U52" s="42"/>
      <c r="V52" s="43"/>
      <c r="W52" s="44"/>
      <c r="X52" s="44"/>
      <c r="Y52" s="43"/>
      <c r="Z52" s="43"/>
      <c r="AA52" s="43"/>
      <c r="AB52" s="43"/>
      <c r="AC52" s="43"/>
      <c r="AD52" s="43"/>
      <c r="AE52" s="43"/>
      <c r="AF52" s="43"/>
      <c r="AG52" s="43"/>
      <c r="AH52" s="43"/>
      <c r="AI52" s="43"/>
      <c r="AJ52" s="43"/>
      <c r="AK52" s="44"/>
      <c r="AL52" s="45"/>
      <c r="AM52" s="45"/>
      <c r="AN52" s="20"/>
      <c r="AO52" s="4"/>
      <c r="AP52" s="4"/>
      <c r="AQ52" s="4"/>
      <c r="AR52" s="4"/>
      <c r="AS52" s="4"/>
      <c r="AT52" s="4"/>
      <c r="AU52" s="4"/>
      <c r="AY52" s="4"/>
      <c r="AZ52" s="4"/>
      <c r="BA52" s="4"/>
      <c r="BB52" s="21"/>
      <c r="BC52" s="35">
        <f>ROUND(ROUND(K47*S54,0)*BA49,0)</f>
        <v>412</v>
      </c>
      <c r="BD52" s="31"/>
    </row>
    <row r="53" spans="1:56" ht="18" customHeight="1" x14ac:dyDescent="0.15">
      <c r="A53" s="32">
        <v>44</v>
      </c>
      <c r="B53" s="33">
        <v>2089</v>
      </c>
      <c r="C53" s="34" t="s">
        <v>8429</v>
      </c>
      <c r="D53" s="422"/>
      <c r="E53" s="423"/>
      <c r="F53" s="424"/>
      <c r="G53" s="29"/>
      <c r="H53" s="29"/>
      <c r="I53" s="29"/>
      <c r="J53" s="29"/>
      <c r="K53" s="20"/>
      <c r="N53" s="21"/>
      <c r="O53" s="1276"/>
      <c r="P53" s="1277"/>
      <c r="Q53" s="1277"/>
      <c r="R53" s="1277"/>
      <c r="S53" s="1277"/>
      <c r="T53" s="1278"/>
      <c r="U53" s="1271" t="s">
        <v>4824</v>
      </c>
      <c r="V53" s="1202"/>
      <c r="W53" s="1202"/>
      <c r="X53" s="1202"/>
      <c r="Y53" s="1202"/>
      <c r="Z53" s="42" t="s">
        <v>4825</v>
      </c>
      <c r="AA53" s="99"/>
      <c r="AB53" s="99"/>
      <c r="AC53" s="43"/>
      <c r="AD53" s="43"/>
      <c r="AE53" s="43"/>
      <c r="AF53" s="43"/>
      <c r="AG53" s="43"/>
      <c r="AH53" s="43"/>
      <c r="AI53" s="43"/>
      <c r="AJ53" s="43"/>
      <c r="AK53" s="44" t="s">
        <v>17</v>
      </c>
      <c r="AL53" s="1157">
        <f>$AL$8</f>
        <v>0.7</v>
      </c>
      <c r="AM53" s="1157"/>
      <c r="AN53" s="20"/>
      <c r="AO53" s="4"/>
      <c r="AP53" s="4"/>
      <c r="AQ53" s="4"/>
      <c r="AR53" s="4"/>
      <c r="AS53" s="4"/>
      <c r="AT53" s="4"/>
      <c r="AU53" s="4"/>
      <c r="AY53" s="4"/>
      <c r="AZ53" s="4"/>
      <c r="BA53" s="4"/>
      <c r="BB53" s="21"/>
      <c r="BC53" s="35">
        <f>ROUND(ROUND(ROUND(K47*S54,0)*AL53,0)*BA49,0)</f>
        <v>289</v>
      </c>
      <c r="BD53" s="31"/>
    </row>
    <row r="54" spans="1:56" ht="18" customHeight="1" x14ac:dyDescent="0.15">
      <c r="A54" s="32">
        <v>44</v>
      </c>
      <c r="B54" s="33">
        <v>2090</v>
      </c>
      <c r="C54" s="34" t="s">
        <v>8430</v>
      </c>
      <c r="D54" s="422"/>
      <c r="E54" s="423"/>
      <c r="F54" s="424"/>
      <c r="G54" s="29"/>
      <c r="H54" s="29"/>
      <c r="I54" s="29"/>
      <c r="J54" s="29"/>
      <c r="K54" s="20"/>
      <c r="N54" s="21"/>
      <c r="O54" s="420"/>
      <c r="P54" s="421"/>
      <c r="Q54" s="421"/>
      <c r="R54" s="26" t="s">
        <v>17</v>
      </c>
      <c r="S54" s="1180">
        <f>$S$12</f>
        <v>0.96499999999999997</v>
      </c>
      <c r="T54" s="1181"/>
      <c r="U54" s="1272"/>
      <c r="V54" s="1273"/>
      <c r="W54" s="1273"/>
      <c r="X54" s="1273"/>
      <c r="Y54" s="1273"/>
      <c r="Z54" s="42" t="s">
        <v>8385</v>
      </c>
      <c r="AA54" s="99"/>
      <c r="AB54" s="99"/>
      <c r="AC54" s="43"/>
      <c r="AD54" s="43"/>
      <c r="AE54" s="43"/>
      <c r="AF54" s="43"/>
      <c r="AG54" s="43"/>
      <c r="AH54" s="43"/>
      <c r="AI54" s="43"/>
      <c r="AJ54" s="43"/>
      <c r="AK54" s="44" t="s">
        <v>17</v>
      </c>
      <c r="AL54" s="1157">
        <f>$AL$9</f>
        <v>0.5</v>
      </c>
      <c r="AM54" s="1157"/>
      <c r="AN54" s="24"/>
      <c r="AO54" s="25"/>
      <c r="AP54" s="25"/>
      <c r="AQ54" s="25"/>
      <c r="AR54" s="25"/>
      <c r="AS54" s="25"/>
      <c r="AT54" s="25"/>
      <c r="AU54" s="25"/>
      <c r="AV54" s="135"/>
      <c r="AW54" s="135"/>
      <c r="AX54" s="135"/>
      <c r="AY54" s="25"/>
      <c r="AZ54" s="25"/>
      <c r="BA54" s="25"/>
      <c r="BB54" s="38"/>
      <c r="BC54" s="35">
        <f>ROUND(ROUND(ROUND(K47*S54,0)*AL54,0)*BA49,0)</f>
        <v>206</v>
      </c>
      <c r="BD54" s="31"/>
    </row>
    <row r="55" spans="1:56" ht="18" customHeight="1" x14ac:dyDescent="0.15">
      <c r="A55" s="32">
        <v>44</v>
      </c>
      <c r="B55" s="33">
        <v>2097</v>
      </c>
      <c r="C55" s="34" t="s">
        <v>8431</v>
      </c>
      <c r="D55" s="422"/>
      <c r="E55" s="423"/>
      <c r="F55" s="424"/>
      <c r="G55" s="29"/>
      <c r="H55" s="29"/>
      <c r="I55" s="29"/>
      <c r="J55" s="29"/>
      <c r="K55" s="1085" t="s">
        <v>4879</v>
      </c>
      <c r="L55" s="1133"/>
      <c r="M55" s="1133"/>
      <c r="N55" s="1134"/>
      <c r="O55" s="416"/>
      <c r="P55" s="417"/>
      <c r="Q55" s="417"/>
      <c r="R55" s="65"/>
      <c r="S55" s="156"/>
      <c r="T55" s="156"/>
      <c r="U55" s="42"/>
      <c r="V55" s="43"/>
      <c r="W55" s="44"/>
      <c r="X55" s="44"/>
      <c r="Y55" s="43"/>
      <c r="Z55" s="43"/>
      <c r="AA55" s="43"/>
      <c r="AB55" s="43"/>
      <c r="AC55" s="43"/>
      <c r="AD55" s="43"/>
      <c r="AE55" s="43"/>
      <c r="AF55" s="43"/>
      <c r="AG55" s="43"/>
      <c r="AH55" s="43"/>
      <c r="AI55" s="43"/>
      <c r="AJ55" s="43"/>
      <c r="AK55" s="44"/>
      <c r="AL55" s="45"/>
      <c r="AM55" s="45"/>
      <c r="AN55" s="25"/>
      <c r="AO55" s="25"/>
      <c r="AP55" s="25"/>
      <c r="AQ55" s="25"/>
      <c r="AR55" s="25"/>
      <c r="AS55" s="25"/>
      <c r="AT55" s="25"/>
      <c r="AU55" s="25"/>
      <c r="AV55" s="25"/>
      <c r="AW55" s="25"/>
      <c r="AX55" s="25"/>
      <c r="AY55" s="25"/>
      <c r="AZ55" s="26"/>
      <c r="BA55" s="26"/>
      <c r="BB55" s="95"/>
      <c r="BC55" s="35">
        <f>K59</f>
        <v>363</v>
      </c>
      <c r="BD55" s="31"/>
    </row>
    <row r="56" spans="1:56" ht="18" customHeight="1" x14ac:dyDescent="0.15">
      <c r="A56" s="32">
        <v>44</v>
      </c>
      <c r="B56" s="33">
        <v>2098</v>
      </c>
      <c r="C56" s="34" t="s">
        <v>8432</v>
      </c>
      <c r="D56" s="422"/>
      <c r="E56" s="423"/>
      <c r="F56" s="424"/>
      <c r="G56" s="29"/>
      <c r="H56" s="29"/>
      <c r="I56" s="29"/>
      <c r="J56" s="29"/>
      <c r="K56" s="1137"/>
      <c r="L56" s="1135"/>
      <c r="M56" s="1135"/>
      <c r="N56" s="1136"/>
      <c r="O56" s="418"/>
      <c r="P56" s="419"/>
      <c r="Q56" s="419"/>
      <c r="R56" s="23"/>
      <c r="S56" s="167"/>
      <c r="T56" s="167"/>
      <c r="U56" s="1271" t="s">
        <v>4824</v>
      </c>
      <c r="V56" s="1202"/>
      <c r="W56" s="1202"/>
      <c r="X56" s="1202"/>
      <c r="Y56" s="1202"/>
      <c r="Z56" s="42" t="s">
        <v>4825</v>
      </c>
      <c r="AA56" s="99"/>
      <c r="AB56" s="99"/>
      <c r="AC56" s="43"/>
      <c r="AD56" s="43"/>
      <c r="AE56" s="43"/>
      <c r="AF56" s="43"/>
      <c r="AG56" s="43"/>
      <c r="AH56" s="43"/>
      <c r="AI56" s="43"/>
      <c r="AJ56" s="43"/>
      <c r="AK56" s="44" t="s">
        <v>17</v>
      </c>
      <c r="AL56" s="1157">
        <f>$AL$8</f>
        <v>0.7</v>
      </c>
      <c r="AM56" s="1157"/>
      <c r="AN56" s="43"/>
      <c r="AO56" s="43"/>
      <c r="AP56" s="43"/>
      <c r="AQ56" s="43"/>
      <c r="AR56" s="43"/>
      <c r="AS56" s="43"/>
      <c r="AT56" s="43"/>
      <c r="AU56" s="43"/>
      <c r="AV56" s="43"/>
      <c r="AW56" s="43"/>
      <c r="AX56" s="43"/>
      <c r="AY56" s="43"/>
      <c r="AZ56" s="44"/>
      <c r="BA56" s="44"/>
      <c r="BB56" s="45"/>
      <c r="BC56" s="35">
        <f>ROUND(K59*AL56,0)</f>
        <v>254</v>
      </c>
      <c r="BD56" s="31"/>
    </row>
    <row r="57" spans="1:56" ht="18" customHeight="1" x14ac:dyDescent="0.15">
      <c r="A57" s="32">
        <v>44</v>
      </c>
      <c r="B57" s="33">
        <v>2099</v>
      </c>
      <c r="C57" s="34" t="s">
        <v>8433</v>
      </c>
      <c r="D57" s="422"/>
      <c r="E57" s="423"/>
      <c r="F57" s="424"/>
      <c r="G57" s="29"/>
      <c r="H57" s="29"/>
      <c r="I57" s="29"/>
      <c r="J57" s="29"/>
      <c r="K57" s="1137"/>
      <c r="L57" s="1135"/>
      <c r="M57" s="1135"/>
      <c r="N57" s="1136"/>
      <c r="O57" s="420"/>
      <c r="P57" s="421"/>
      <c r="Q57" s="421"/>
      <c r="R57" s="26"/>
      <c r="S57" s="27"/>
      <c r="T57" s="27"/>
      <c r="U57" s="1272"/>
      <c r="V57" s="1273"/>
      <c r="W57" s="1273"/>
      <c r="X57" s="1273"/>
      <c r="Y57" s="1273"/>
      <c r="Z57" s="42" t="s">
        <v>8385</v>
      </c>
      <c r="AA57" s="99"/>
      <c r="AB57" s="99"/>
      <c r="AC57" s="43"/>
      <c r="AD57" s="43"/>
      <c r="AE57" s="43"/>
      <c r="AF57" s="43"/>
      <c r="AG57" s="43"/>
      <c r="AH57" s="43"/>
      <c r="AI57" s="43"/>
      <c r="AJ57" s="43"/>
      <c r="AK57" s="44" t="s">
        <v>17</v>
      </c>
      <c r="AL57" s="1157">
        <f>$AL$9</f>
        <v>0.5</v>
      </c>
      <c r="AM57" s="1157"/>
      <c r="AN57" s="43"/>
      <c r="AO57" s="43"/>
      <c r="AP57" s="43"/>
      <c r="AQ57" s="43"/>
      <c r="AR57" s="43"/>
      <c r="AS57" s="43"/>
      <c r="AT57" s="43"/>
      <c r="AU57" s="43"/>
      <c r="AV57" s="43"/>
      <c r="AW57" s="43"/>
      <c r="AX57" s="43"/>
      <c r="AY57" s="43"/>
      <c r="AZ57" s="44"/>
      <c r="BA57" s="44"/>
      <c r="BB57" s="45"/>
      <c r="BC57" s="35">
        <f>ROUND(K59*AL57,0)</f>
        <v>182</v>
      </c>
      <c r="BD57" s="31"/>
    </row>
    <row r="58" spans="1:56" ht="18" customHeight="1" x14ac:dyDescent="0.15">
      <c r="A58" s="32">
        <v>44</v>
      </c>
      <c r="B58" s="33">
        <v>2100</v>
      </c>
      <c r="C58" s="34" t="s">
        <v>8434</v>
      </c>
      <c r="D58" s="422"/>
      <c r="E58" s="423"/>
      <c r="F58" s="424"/>
      <c r="G58" s="29"/>
      <c r="H58" s="29"/>
      <c r="I58" s="29"/>
      <c r="J58" s="29"/>
      <c r="K58" s="1268"/>
      <c r="L58" s="1269"/>
      <c r="M58" s="1269"/>
      <c r="N58" s="1270"/>
      <c r="O58" s="1271" t="s">
        <v>4829</v>
      </c>
      <c r="P58" s="1274"/>
      <c r="Q58" s="1274"/>
      <c r="R58" s="1274"/>
      <c r="S58" s="1274"/>
      <c r="T58" s="1275"/>
      <c r="U58" s="42"/>
      <c r="V58" s="43"/>
      <c r="W58" s="44"/>
      <c r="X58" s="44"/>
      <c r="Y58" s="43"/>
      <c r="Z58" s="43"/>
      <c r="AA58" s="43"/>
      <c r="AB58" s="43"/>
      <c r="AC58" s="43"/>
      <c r="AD58" s="43"/>
      <c r="AE58" s="43"/>
      <c r="AF58" s="43"/>
      <c r="AG58" s="43"/>
      <c r="AH58" s="43"/>
      <c r="AI58" s="43"/>
      <c r="AJ58" s="43"/>
      <c r="AK58" s="44"/>
      <c r="AL58" s="45"/>
      <c r="AM58" s="45"/>
      <c r="AN58" s="43"/>
      <c r="AO58" s="43"/>
      <c r="AP58" s="43"/>
      <c r="AQ58" s="43"/>
      <c r="AR58" s="43"/>
      <c r="AS58" s="43"/>
      <c r="AT58" s="43"/>
      <c r="AU58" s="43"/>
      <c r="AV58" s="43"/>
      <c r="AW58" s="25"/>
      <c r="AX58" s="25"/>
      <c r="AY58" s="25"/>
      <c r="AZ58" s="26"/>
      <c r="BA58" s="26"/>
      <c r="BB58" s="95"/>
      <c r="BC58" s="35">
        <f>ROUND(K59*S60,0)</f>
        <v>350</v>
      </c>
      <c r="BD58" s="31"/>
    </row>
    <row r="59" spans="1:56" ht="18" customHeight="1" x14ac:dyDescent="0.15">
      <c r="A59" s="32">
        <v>44</v>
      </c>
      <c r="B59" s="33">
        <v>2101</v>
      </c>
      <c r="C59" s="34" t="s">
        <v>8435</v>
      </c>
      <c r="D59" s="422"/>
      <c r="E59" s="423"/>
      <c r="F59" s="424"/>
      <c r="G59" s="29"/>
      <c r="H59" s="29"/>
      <c r="I59" s="29"/>
      <c r="J59" s="29"/>
      <c r="K59" s="1280">
        <v>363</v>
      </c>
      <c r="L59" s="1108"/>
      <c r="M59" s="4" t="s">
        <v>21</v>
      </c>
      <c r="N59" s="22"/>
      <c r="O59" s="1276"/>
      <c r="P59" s="1277"/>
      <c r="Q59" s="1277"/>
      <c r="R59" s="1277"/>
      <c r="S59" s="1277"/>
      <c r="T59" s="1278"/>
      <c r="U59" s="1271" t="s">
        <v>4824</v>
      </c>
      <c r="V59" s="1202"/>
      <c r="W59" s="1202"/>
      <c r="X59" s="1202"/>
      <c r="Y59" s="1202"/>
      <c r="Z59" s="42" t="s">
        <v>4825</v>
      </c>
      <c r="AA59" s="99"/>
      <c r="AB59" s="99"/>
      <c r="AC59" s="43"/>
      <c r="AD59" s="43"/>
      <c r="AE59" s="43"/>
      <c r="AF59" s="43"/>
      <c r="AG59" s="43"/>
      <c r="AH59" s="43"/>
      <c r="AI59" s="43"/>
      <c r="AJ59" s="43"/>
      <c r="AK59" s="44" t="s">
        <v>17</v>
      </c>
      <c r="AL59" s="1157">
        <f>$AL$8</f>
        <v>0.7</v>
      </c>
      <c r="AM59" s="1157"/>
      <c r="AN59" s="25"/>
      <c r="AO59" s="25"/>
      <c r="AP59" s="25"/>
      <c r="AQ59" s="25"/>
      <c r="AR59" s="25"/>
      <c r="AS59" s="25"/>
      <c r="AT59" s="25"/>
      <c r="AU59" s="25"/>
      <c r="AV59" s="25"/>
      <c r="AW59" s="25"/>
      <c r="AX59" s="25"/>
      <c r="AY59" s="25"/>
      <c r="AZ59" s="26"/>
      <c r="BA59" s="26"/>
      <c r="BB59" s="95"/>
      <c r="BC59" s="35">
        <f>ROUND(ROUND(K59*S60,0)*AL59,0)</f>
        <v>245</v>
      </c>
      <c r="BD59" s="31"/>
    </row>
    <row r="60" spans="1:56" ht="18" customHeight="1" x14ac:dyDescent="0.15">
      <c r="A60" s="32">
        <v>44</v>
      </c>
      <c r="B60" s="33">
        <v>2102</v>
      </c>
      <c r="C60" s="34" t="s">
        <v>8436</v>
      </c>
      <c r="D60" s="422"/>
      <c r="E60" s="423"/>
      <c r="F60" s="424"/>
      <c r="G60" s="29"/>
      <c r="H60" s="29"/>
      <c r="I60" s="29"/>
      <c r="J60" s="29"/>
      <c r="K60" s="418"/>
      <c r="L60" s="419"/>
      <c r="M60" s="419"/>
      <c r="N60" s="425"/>
      <c r="O60" s="420"/>
      <c r="P60" s="421"/>
      <c r="Q60" s="421"/>
      <c r="R60" s="26" t="s">
        <v>17</v>
      </c>
      <c r="S60" s="1180">
        <f>$S$12</f>
        <v>0.96499999999999997</v>
      </c>
      <c r="T60" s="1181"/>
      <c r="U60" s="1272"/>
      <c r="V60" s="1273"/>
      <c r="W60" s="1273"/>
      <c r="X60" s="1273"/>
      <c r="Y60" s="1273"/>
      <c r="Z60" s="42" t="s">
        <v>8385</v>
      </c>
      <c r="AA60" s="99"/>
      <c r="AB60" s="99"/>
      <c r="AC60" s="43"/>
      <c r="AD60" s="43"/>
      <c r="AE60" s="43"/>
      <c r="AF60" s="43"/>
      <c r="AG60" s="43"/>
      <c r="AH60" s="43"/>
      <c r="AI60" s="43"/>
      <c r="AJ60" s="43"/>
      <c r="AK60" s="44" t="s">
        <v>17</v>
      </c>
      <c r="AL60" s="1157">
        <f>$AL$9</f>
        <v>0.5</v>
      </c>
      <c r="AM60" s="1157"/>
      <c r="AN60" s="25"/>
      <c r="AO60" s="25"/>
      <c r="AP60" s="25"/>
      <c r="AQ60" s="25"/>
      <c r="AR60" s="25"/>
      <c r="AS60" s="25"/>
      <c r="AT60" s="25"/>
      <c r="AU60" s="25"/>
      <c r="AV60" s="25"/>
      <c r="AW60" s="25"/>
      <c r="AX60" s="25"/>
      <c r="AY60" s="25"/>
      <c r="AZ60" s="26"/>
      <c r="BA60" s="26"/>
      <c r="BB60" s="95"/>
      <c r="BC60" s="35">
        <f>ROUND(ROUND(K59*S60,0)*AL60,0)</f>
        <v>175</v>
      </c>
      <c r="BD60" s="31"/>
    </row>
    <row r="61" spans="1:56" ht="18" customHeight="1" x14ac:dyDescent="0.15">
      <c r="A61" s="32">
        <v>44</v>
      </c>
      <c r="B61" s="33">
        <v>2109</v>
      </c>
      <c r="C61" s="34" t="s">
        <v>8437</v>
      </c>
      <c r="D61" s="422"/>
      <c r="E61" s="423"/>
      <c r="F61" s="424"/>
      <c r="G61" s="29"/>
      <c r="H61" s="29"/>
      <c r="I61" s="29"/>
      <c r="J61" s="29"/>
      <c r="K61" s="20"/>
      <c r="N61" s="21"/>
      <c r="O61" s="416"/>
      <c r="P61" s="417"/>
      <c r="Q61" s="417"/>
      <c r="R61" s="65"/>
      <c r="S61" s="156"/>
      <c r="T61" s="156"/>
      <c r="U61" s="42"/>
      <c r="V61" s="43"/>
      <c r="W61" s="44"/>
      <c r="X61" s="44"/>
      <c r="Y61" s="43"/>
      <c r="Z61" s="43"/>
      <c r="AA61" s="43"/>
      <c r="AB61" s="43"/>
      <c r="AC61" s="43"/>
      <c r="AD61" s="43"/>
      <c r="AE61" s="43"/>
      <c r="AF61" s="43"/>
      <c r="AG61" s="43"/>
      <c r="AH61" s="43"/>
      <c r="AI61" s="43"/>
      <c r="AJ61" s="43"/>
      <c r="AK61" s="44"/>
      <c r="AL61" s="45"/>
      <c r="AM61" s="45"/>
      <c r="AN61" s="47" t="s">
        <v>4833</v>
      </c>
      <c r="AO61" s="474"/>
      <c r="AP61" s="474"/>
      <c r="AQ61" s="474"/>
      <c r="AR61" s="474"/>
      <c r="AS61" s="474"/>
      <c r="AT61" s="474"/>
      <c r="AU61" s="474"/>
      <c r="AV61" s="475"/>
      <c r="AW61" s="475"/>
      <c r="AX61" s="475"/>
      <c r="AY61" s="40"/>
      <c r="AZ61" s="65" t="s">
        <v>17</v>
      </c>
      <c r="BA61" s="1324">
        <f>$BA$13</f>
        <v>0.95</v>
      </c>
      <c r="BB61" s="1325"/>
      <c r="BC61" s="35">
        <f>ROUND(K59*BA61,0)</f>
        <v>345</v>
      </c>
      <c r="BD61" s="31"/>
    </row>
    <row r="62" spans="1:56" ht="18" customHeight="1" x14ac:dyDescent="0.15">
      <c r="A62" s="32">
        <v>44</v>
      </c>
      <c r="B62" s="33">
        <v>2110</v>
      </c>
      <c r="C62" s="34" t="s">
        <v>8438</v>
      </c>
      <c r="D62" s="422"/>
      <c r="E62" s="423"/>
      <c r="F62" s="424"/>
      <c r="G62" s="29"/>
      <c r="H62" s="29"/>
      <c r="I62" s="29"/>
      <c r="J62" s="29"/>
      <c r="K62" s="20"/>
      <c r="N62" s="21"/>
      <c r="O62" s="418"/>
      <c r="P62" s="419"/>
      <c r="Q62" s="419"/>
      <c r="R62" s="23"/>
      <c r="S62" s="167"/>
      <c r="T62" s="167"/>
      <c r="U62" s="1271" t="s">
        <v>4824</v>
      </c>
      <c r="V62" s="1202"/>
      <c r="W62" s="1202"/>
      <c r="X62" s="1202"/>
      <c r="Y62" s="1202"/>
      <c r="Z62" s="42" t="s">
        <v>4825</v>
      </c>
      <c r="AA62" s="99"/>
      <c r="AB62" s="99"/>
      <c r="AC62" s="43"/>
      <c r="AD62" s="43"/>
      <c r="AE62" s="43"/>
      <c r="AF62" s="43"/>
      <c r="AG62" s="43"/>
      <c r="AH62" s="43"/>
      <c r="AI62" s="43"/>
      <c r="AJ62" s="43"/>
      <c r="AK62" s="44" t="s">
        <v>17</v>
      </c>
      <c r="AL62" s="1157">
        <f>$AL$8</f>
        <v>0.7</v>
      </c>
      <c r="AM62" s="1157"/>
      <c r="AN62" s="453"/>
      <c r="AO62" s="451"/>
      <c r="AP62" s="451"/>
      <c r="AQ62" s="451"/>
      <c r="AR62" s="451"/>
      <c r="AS62" s="451"/>
      <c r="AT62" s="451"/>
      <c r="AU62" s="451"/>
      <c r="AV62" s="451"/>
      <c r="AW62" s="451"/>
      <c r="AX62" s="451"/>
      <c r="AY62" s="4"/>
      <c r="AZ62" s="4"/>
      <c r="BA62" s="4"/>
      <c r="BB62" s="21"/>
      <c r="BC62" s="35">
        <f>ROUND(ROUND(K59*AL62,0)*BA61,0)</f>
        <v>241</v>
      </c>
      <c r="BD62" s="31"/>
    </row>
    <row r="63" spans="1:56" ht="18" customHeight="1" x14ac:dyDescent="0.15">
      <c r="A63" s="32">
        <v>44</v>
      </c>
      <c r="B63" s="33">
        <v>2111</v>
      </c>
      <c r="C63" s="34" t="s">
        <v>8439</v>
      </c>
      <c r="D63" s="422"/>
      <c r="E63" s="423"/>
      <c r="F63" s="424"/>
      <c r="G63" s="29"/>
      <c r="H63" s="29"/>
      <c r="I63" s="29"/>
      <c r="J63" s="29"/>
      <c r="K63" s="20"/>
      <c r="N63" s="21"/>
      <c r="O63" s="420"/>
      <c r="P63" s="421"/>
      <c r="Q63" s="421"/>
      <c r="R63" s="26"/>
      <c r="S63" s="27"/>
      <c r="T63" s="27"/>
      <c r="U63" s="1272"/>
      <c r="V63" s="1273"/>
      <c r="W63" s="1273"/>
      <c r="X63" s="1273"/>
      <c r="Y63" s="1273"/>
      <c r="Z63" s="42" t="s">
        <v>8385</v>
      </c>
      <c r="AA63" s="99"/>
      <c r="AB63" s="99"/>
      <c r="AC63" s="43"/>
      <c r="AD63" s="43"/>
      <c r="AE63" s="43"/>
      <c r="AF63" s="43"/>
      <c r="AG63" s="43"/>
      <c r="AH63" s="43"/>
      <c r="AI63" s="43"/>
      <c r="AJ63" s="43"/>
      <c r="AK63" s="44" t="s">
        <v>17</v>
      </c>
      <c r="AL63" s="1157">
        <f>$AL$9</f>
        <v>0.5</v>
      </c>
      <c r="AM63" s="1157"/>
      <c r="AN63" s="20"/>
      <c r="AO63" s="4"/>
      <c r="AP63" s="4"/>
      <c r="AQ63" s="4"/>
      <c r="AR63" s="4"/>
      <c r="AS63" s="4"/>
      <c r="AT63" s="4"/>
      <c r="AU63" s="4"/>
      <c r="AV63" s="4"/>
      <c r="AW63" s="4"/>
      <c r="AX63" s="4"/>
      <c r="AY63" s="4"/>
      <c r="AZ63" s="4"/>
      <c r="BA63" s="4"/>
      <c r="BB63" s="21"/>
      <c r="BC63" s="35">
        <f>ROUND(ROUND(K59*AL63,0)*BA61,0)</f>
        <v>173</v>
      </c>
      <c r="BD63" s="31"/>
    </row>
    <row r="64" spans="1:56" ht="18" customHeight="1" x14ac:dyDescent="0.15">
      <c r="A64" s="32">
        <v>44</v>
      </c>
      <c r="B64" s="33">
        <v>2112</v>
      </c>
      <c r="C64" s="34" t="s">
        <v>8440</v>
      </c>
      <c r="D64" s="422"/>
      <c r="E64" s="423"/>
      <c r="F64" s="424"/>
      <c r="G64" s="29"/>
      <c r="H64" s="29"/>
      <c r="I64" s="29"/>
      <c r="J64" s="29"/>
      <c r="K64" s="20"/>
      <c r="N64" s="21"/>
      <c r="O64" s="1271" t="s">
        <v>4829</v>
      </c>
      <c r="P64" s="1274"/>
      <c r="Q64" s="1274"/>
      <c r="R64" s="1274"/>
      <c r="S64" s="1274"/>
      <c r="T64" s="1275"/>
      <c r="U64" s="42"/>
      <c r="V64" s="43"/>
      <c r="W64" s="44"/>
      <c r="X64" s="44"/>
      <c r="Y64" s="43"/>
      <c r="Z64" s="43"/>
      <c r="AA64" s="43"/>
      <c r="AB64" s="43"/>
      <c r="AC64" s="43"/>
      <c r="AD64" s="43"/>
      <c r="AE64" s="43"/>
      <c r="AF64" s="43"/>
      <c r="AG64" s="43"/>
      <c r="AH64" s="43"/>
      <c r="AI64" s="43"/>
      <c r="AJ64" s="43"/>
      <c r="AK64" s="44"/>
      <c r="AL64" s="45"/>
      <c r="AM64" s="45"/>
      <c r="AN64" s="20"/>
      <c r="AO64" s="4"/>
      <c r="AP64" s="4"/>
      <c r="AQ64" s="4"/>
      <c r="AR64" s="4"/>
      <c r="AS64" s="4"/>
      <c r="AT64" s="4"/>
      <c r="AU64" s="4"/>
      <c r="AY64" s="4"/>
      <c r="AZ64" s="4"/>
      <c r="BA64" s="4"/>
      <c r="BB64" s="21"/>
      <c r="BC64" s="35">
        <f>ROUND(ROUND(K59*S66,0)*BA61,0)</f>
        <v>333</v>
      </c>
      <c r="BD64" s="31"/>
    </row>
    <row r="65" spans="1:56" ht="18" customHeight="1" x14ac:dyDescent="0.15">
      <c r="A65" s="32">
        <v>44</v>
      </c>
      <c r="B65" s="33">
        <v>2113</v>
      </c>
      <c r="C65" s="34" t="s">
        <v>8441</v>
      </c>
      <c r="D65" s="422"/>
      <c r="E65" s="423"/>
      <c r="F65" s="424"/>
      <c r="G65" s="29"/>
      <c r="H65" s="29"/>
      <c r="I65" s="29"/>
      <c r="J65" s="29"/>
      <c r="K65" s="20"/>
      <c r="N65" s="21"/>
      <c r="O65" s="1276"/>
      <c r="P65" s="1277"/>
      <c r="Q65" s="1277"/>
      <c r="R65" s="1277"/>
      <c r="S65" s="1277"/>
      <c r="T65" s="1278"/>
      <c r="U65" s="1271" t="s">
        <v>4824</v>
      </c>
      <c r="V65" s="1202"/>
      <c r="W65" s="1202"/>
      <c r="X65" s="1202"/>
      <c r="Y65" s="1202"/>
      <c r="Z65" s="42" t="s">
        <v>4825</v>
      </c>
      <c r="AA65" s="99"/>
      <c r="AB65" s="99"/>
      <c r="AC65" s="43"/>
      <c r="AD65" s="43"/>
      <c r="AE65" s="43"/>
      <c r="AF65" s="43"/>
      <c r="AG65" s="43"/>
      <c r="AH65" s="43"/>
      <c r="AI65" s="43"/>
      <c r="AJ65" s="43"/>
      <c r="AK65" s="44" t="s">
        <v>17</v>
      </c>
      <c r="AL65" s="1157">
        <f>$AL$8</f>
        <v>0.7</v>
      </c>
      <c r="AM65" s="1157"/>
      <c r="AN65" s="20"/>
      <c r="AO65" s="4"/>
      <c r="AP65" s="4"/>
      <c r="AQ65" s="4"/>
      <c r="AR65" s="4"/>
      <c r="AS65" s="4"/>
      <c r="AT65" s="4"/>
      <c r="AU65" s="4"/>
      <c r="AY65" s="4"/>
      <c r="AZ65" s="4"/>
      <c r="BA65" s="4"/>
      <c r="BB65" s="21"/>
      <c r="BC65" s="35">
        <f>ROUND(ROUND(ROUND(K59*S66,0)*AL65,0)*BA61,0)</f>
        <v>233</v>
      </c>
      <c r="BD65" s="31"/>
    </row>
    <row r="66" spans="1:56" ht="18" customHeight="1" x14ac:dyDescent="0.15">
      <c r="A66" s="32">
        <v>44</v>
      </c>
      <c r="B66" s="33">
        <v>2114</v>
      </c>
      <c r="C66" s="34" t="s">
        <v>8442</v>
      </c>
      <c r="D66" s="422"/>
      <c r="E66" s="423"/>
      <c r="F66" s="424"/>
      <c r="G66" s="29"/>
      <c r="H66" s="29"/>
      <c r="I66" s="29"/>
      <c r="J66" s="29"/>
      <c r="K66" s="20"/>
      <c r="N66" s="21"/>
      <c r="O66" s="420"/>
      <c r="P66" s="421"/>
      <c r="Q66" s="421"/>
      <c r="R66" s="26" t="s">
        <v>17</v>
      </c>
      <c r="S66" s="1180">
        <f>$S$12</f>
        <v>0.96499999999999997</v>
      </c>
      <c r="T66" s="1181"/>
      <c r="U66" s="1272"/>
      <c r="V66" s="1273"/>
      <c r="W66" s="1273"/>
      <c r="X66" s="1273"/>
      <c r="Y66" s="1273"/>
      <c r="Z66" s="42" t="s">
        <v>8385</v>
      </c>
      <c r="AA66" s="99"/>
      <c r="AB66" s="99"/>
      <c r="AC66" s="43"/>
      <c r="AD66" s="43"/>
      <c r="AE66" s="43"/>
      <c r="AF66" s="43"/>
      <c r="AG66" s="43"/>
      <c r="AH66" s="43"/>
      <c r="AI66" s="43"/>
      <c r="AJ66" s="43"/>
      <c r="AK66" s="44" t="s">
        <v>17</v>
      </c>
      <c r="AL66" s="1157">
        <f>$AL$9</f>
        <v>0.5</v>
      </c>
      <c r="AM66" s="1157"/>
      <c r="AN66" s="24"/>
      <c r="AO66" s="25"/>
      <c r="AP66" s="25"/>
      <c r="AQ66" s="25"/>
      <c r="AR66" s="25"/>
      <c r="AS66" s="25"/>
      <c r="AT66" s="25"/>
      <c r="AU66" s="25"/>
      <c r="AV66" s="135"/>
      <c r="AW66" s="135"/>
      <c r="AX66" s="135"/>
      <c r="AY66" s="25"/>
      <c r="AZ66" s="25"/>
      <c r="BA66" s="25"/>
      <c r="BB66" s="38"/>
      <c r="BC66" s="35">
        <f>ROUND(ROUND(ROUND(K59*S66,0)*AL66,0)*BA61,0)</f>
        <v>166</v>
      </c>
      <c r="BD66" s="31"/>
    </row>
    <row r="67" spans="1:56" ht="18" customHeight="1" x14ac:dyDescent="0.15">
      <c r="A67" s="32">
        <v>44</v>
      </c>
      <c r="B67" s="33">
        <v>2121</v>
      </c>
      <c r="C67" s="34" t="s">
        <v>8443</v>
      </c>
      <c r="D67" s="422"/>
      <c r="E67" s="423"/>
      <c r="F67" s="424"/>
      <c r="G67" s="29"/>
      <c r="H67" s="29"/>
      <c r="I67" s="29"/>
      <c r="J67" s="29"/>
      <c r="K67" s="1085" t="s">
        <v>4892</v>
      </c>
      <c r="L67" s="1133"/>
      <c r="M67" s="1133"/>
      <c r="N67" s="1134"/>
      <c r="O67" s="416"/>
      <c r="P67" s="417"/>
      <c r="Q67" s="417"/>
      <c r="R67" s="65"/>
      <c r="S67" s="156"/>
      <c r="T67" s="156"/>
      <c r="U67" s="42"/>
      <c r="V67" s="43"/>
      <c r="W67" s="44"/>
      <c r="X67" s="44"/>
      <c r="Y67" s="43"/>
      <c r="Z67" s="43"/>
      <c r="AA67" s="43"/>
      <c r="AB67" s="43"/>
      <c r="AC67" s="43"/>
      <c r="AD67" s="43"/>
      <c r="AE67" s="43"/>
      <c r="AF67" s="43"/>
      <c r="AG67" s="43"/>
      <c r="AH67" s="43"/>
      <c r="AI67" s="43"/>
      <c r="AJ67" s="43"/>
      <c r="AK67" s="44"/>
      <c r="AL67" s="45"/>
      <c r="AM67" s="45"/>
      <c r="AN67" s="25"/>
      <c r="AO67" s="25"/>
      <c r="AP67" s="25"/>
      <c r="AQ67" s="25"/>
      <c r="AR67" s="25"/>
      <c r="AS67" s="25"/>
      <c r="AT67" s="25"/>
      <c r="AU67" s="25"/>
      <c r="AV67" s="25"/>
      <c r="AW67" s="25"/>
      <c r="AX67" s="25"/>
      <c r="AY67" s="25"/>
      <c r="AZ67" s="26"/>
      <c r="BA67" s="26"/>
      <c r="BB67" s="95"/>
      <c r="BC67" s="35">
        <f>K71</f>
        <v>330</v>
      </c>
      <c r="BD67" s="31"/>
    </row>
    <row r="68" spans="1:56" ht="18" customHeight="1" x14ac:dyDescent="0.15">
      <c r="A68" s="32">
        <v>44</v>
      </c>
      <c r="B68" s="33">
        <v>2122</v>
      </c>
      <c r="C68" s="34" t="s">
        <v>8444</v>
      </c>
      <c r="D68" s="422"/>
      <c r="E68" s="423"/>
      <c r="F68" s="424"/>
      <c r="G68" s="29"/>
      <c r="H68" s="29"/>
      <c r="I68" s="29"/>
      <c r="J68" s="29"/>
      <c r="K68" s="1137"/>
      <c r="L68" s="1135"/>
      <c r="M68" s="1135"/>
      <c r="N68" s="1136"/>
      <c r="O68" s="418"/>
      <c r="P68" s="419"/>
      <c r="Q68" s="419"/>
      <c r="R68" s="23"/>
      <c r="S68" s="167"/>
      <c r="T68" s="167"/>
      <c r="U68" s="1271" t="s">
        <v>4824</v>
      </c>
      <c r="V68" s="1202"/>
      <c r="W68" s="1202"/>
      <c r="X68" s="1202"/>
      <c r="Y68" s="1202"/>
      <c r="Z68" s="42" t="s">
        <v>4825</v>
      </c>
      <c r="AA68" s="99"/>
      <c r="AB68" s="99"/>
      <c r="AC68" s="43"/>
      <c r="AD68" s="43"/>
      <c r="AE68" s="43"/>
      <c r="AF68" s="43"/>
      <c r="AG68" s="43"/>
      <c r="AH68" s="43"/>
      <c r="AI68" s="43"/>
      <c r="AJ68" s="43"/>
      <c r="AK68" s="44" t="s">
        <v>17</v>
      </c>
      <c r="AL68" s="1157">
        <f>$AL$8</f>
        <v>0.7</v>
      </c>
      <c r="AM68" s="1157"/>
      <c r="AN68" s="43"/>
      <c r="AO68" s="43"/>
      <c r="AP68" s="43"/>
      <c r="AQ68" s="43"/>
      <c r="AR68" s="43"/>
      <c r="AS68" s="43"/>
      <c r="AT68" s="43"/>
      <c r="AU68" s="43"/>
      <c r="AV68" s="43"/>
      <c r="AW68" s="43"/>
      <c r="AX68" s="43"/>
      <c r="AY68" s="43"/>
      <c r="AZ68" s="44"/>
      <c r="BA68" s="44"/>
      <c r="BB68" s="45"/>
      <c r="BC68" s="35">
        <f>ROUND(K71*AL68,0)</f>
        <v>231</v>
      </c>
      <c r="BD68" s="31"/>
    </row>
    <row r="69" spans="1:56" ht="18" customHeight="1" x14ac:dyDescent="0.15">
      <c r="A69" s="32">
        <v>44</v>
      </c>
      <c r="B69" s="33">
        <v>2123</v>
      </c>
      <c r="C69" s="34" t="s">
        <v>8445</v>
      </c>
      <c r="D69" s="422"/>
      <c r="E69" s="423"/>
      <c r="F69" s="424"/>
      <c r="G69" s="29"/>
      <c r="H69" s="29"/>
      <c r="I69" s="29"/>
      <c r="J69" s="29"/>
      <c r="K69" s="1137"/>
      <c r="L69" s="1135"/>
      <c r="M69" s="1135"/>
      <c r="N69" s="1136"/>
      <c r="O69" s="420"/>
      <c r="P69" s="421"/>
      <c r="Q69" s="421"/>
      <c r="R69" s="26"/>
      <c r="S69" s="27"/>
      <c r="T69" s="27"/>
      <c r="U69" s="1272"/>
      <c r="V69" s="1273"/>
      <c r="W69" s="1273"/>
      <c r="X69" s="1273"/>
      <c r="Y69" s="1273"/>
      <c r="Z69" s="42" t="s">
        <v>8385</v>
      </c>
      <c r="AA69" s="99"/>
      <c r="AB69" s="99"/>
      <c r="AC69" s="43"/>
      <c r="AD69" s="43"/>
      <c r="AE69" s="43"/>
      <c r="AF69" s="43"/>
      <c r="AG69" s="43"/>
      <c r="AH69" s="43"/>
      <c r="AI69" s="43"/>
      <c r="AJ69" s="43"/>
      <c r="AK69" s="44" t="s">
        <v>17</v>
      </c>
      <c r="AL69" s="1157">
        <f>$AL$9</f>
        <v>0.5</v>
      </c>
      <c r="AM69" s="1157"/>
      <c r="AN69" s="43"/>
      <c r="AO69" s="43"/>
      <c r="AP69" s="43"/>
      <c r="AQ69" s="43"/>
      <c r="AR69" s="43"/>
      <c r="AS69" s="43"/>
      <c r="AT69" s="43"/>
      <c r="AU69" s="43"/>
      <c r="AV69" s="43"/>
      <c r="AW69" s="43"/>
      <c r="AX69" s="43"/>
      <c r="AY69" s="43"/>
      <c r="AZ69" s="44"/>
      <c r="BA69" s="44"/>
      <c r="BB69" s="45"/>
      <c r="BC69" s="35">
        <f>ROUND(K71*AL69,0)</f>
        <v>165</v>
      </c>
      <c r="BD69" s="31"/>
    </row>
    <row r="70" spans="1:56" ht="18" customHeight="1" x14ac:dyDescent="0.15">
      <c r="A70" s="32">
        <v>44</v>
      </c>
      <c r="B70" s="33">
        <v>2124</v>
      </c>
      <c r="C70" s="34" t="s">
        <v>8446</v>
      </c>
      <c r="D70" s="422"/>
      <c r="E70" s="423"/>
      <c r="F70" s="424"/>
      <c r="G70" s="29"/>
      <c r="H70" s="29"/>
      <c r="I70" s="29"/>
      <c r="J70" s="29"/>
      <c r="K70" s="1268"/>
      <c r="L70" s="1269"/>
      <c r="M70" s="1269"/>
      <c r="N70" s="1270"/>
      <c r="O70" s="1271" t="s">
        <v>4829</v>
      </c>
      <c r="P70" s="1274"/>
      <c r="Q70" s="1274"/>
      <c r="R70" s="1274"/>
      <c r="S70" s="1274"/>
      <c r="T70" s="1275"/>
      <c r="U70" s="42"/>
      <c r="V70" s="43"/>
      <c r="W70" s="44"/>
      <c r="X70" s="44"/>
      <c r="Y70" s="43"/>
      <c r="Z70" s="43"/>
      <c r="AA70" s="43"/>
      <c r="AB70" s="43"/>
      <c r="AC70" s="43"/>
      <c r="AD70" s="43"/>
      <c r="AE70" s="43"/>
      <c r="AF70" s="43"/>
      <c r="AG70" s="43"/>
      <c r="AH70" s="43"/>
      <c r="AI70" s="43"/>
      <c r="AJ70" s="43"/>
      <c r="AK70" s="44"/>
      <c r="AL70" s="45"/>
      <c r="AM70" s="45"/>
      <c r="AN70" s="43"/>
      <c r="AO70" s="43"/>
      <c r="AP70" s="43"/>
      <c r="AQ70" s="43"/>
      <c r="AR70" s="43"/>
      <c r="AS70" s="43"/>
      <c r="AT70" s="43"/>
      <c r="AU70" s="43"/>
      <c r="AV70" s="43"/>
      <c r="AW70" s="25"/>
      <c r="AX70" s="25"/>
      <c r="AY70" s="25"/>
      <c r="AZ70" s="26"/>
      <c r="BA70" s="26"/>
      <c r="BB70" s="95"/>
      <c r="BC70" s="35">
        <f>ROUND(K71*S72,0)</f>
        <v>318</v>
      </c>
      <c r="BD70" s="31"/>
    </row>
    <row r="71" spans="1:56" ht="18" customHeight="1" x14ac:dyDescent="0.15">
      <c r="A71" s="32">
        <v>44</v>
      </c>
      <c r="B71" s="33">
        <v>2125</v>
      </c>
      <c r="C71" s="34" t="s">
        <v>8447</v>
      </c>
      <c r="D71" s="422"/>
      <c r="E71" s="423"/>
      <c r="F71" s="424"/>
      <c r="G71" s="29"/>
      <c r="H71" s="29"/>
      <c r="I71" s="29"/>
      <c r="J71" s="29"/>
      <c r="K71" s="1280">
        <v>330</v>
      </c>
      <c r="L71" s="1108"/>
      <c r="M71" s="4" t="s">
        <v>21</v>
      </c>
      <c r="N71" s="22"/>
      <c r="O71" s="1276"/>
      <c r="P71" s="1277"/>
      <c r="Q71" s="1277"/>
      <c r="R71" s="1277"/>
      <c r="S71" s="1277"/>
      <c r="T71" s="1278"/>
      <c r="U71" s="1271" t="s">
        <v>4824</v>
      </c>
      <c r="V71" s="1202"/>
      <c r="W71" s="1202"/>
      <c r="X71" s="1202"/>
      <c r="Y71" s="1202"/>
      <c r="Z71" s="42" t="s">
        <v>4825</v>
      </c>
      <c r="AA71" s="99"/>
      <c r="AB71" s="99"/>
      <c r="AC71" s="43"/>
      <c r="AD71" s="43"/>
      <c r="AE71" s="43"/>
      <c r="AF71" s="43"/>
      <c r="AG71" s="43"/>
      <c r="AH71" s="43"/>
      <c r="AI71" s="43"/>
      <c r="AJ71" s="43"/>
      <c r="AK71" s="44" t="s">
        <v>17</v>
      </c>
      <c r="AL71" s="1157">
        <f>$AL$8</f>
        <v>0.7</v>
      </c>
      <c r="AM71" s="1157"/>
      <c r="AN71" s="25"/>
      <c r="AO71" s="25"/>
      <c r="AP71" s="25"/>
      <c r="AQ71" s="25"/>
      <c r="AR71" s="25"/>
      <c r="AS71" s="25"/>
      <c r="AT71" s="25"/>
      <c r="AU71" s="25"/>
      <c r="AV71" s="25"/>
      <c r="AW71" s="25"/>
      <c r="AX71" s="25"/>
      <c r="AY71" s="25"/>
      <c r="AZ71" s="26"/>
      <c r="BA71" s="26"/>
      <c r="BB71" s="95"/>
      <c r="BC71" s="35">
        <f>ROUND(ROUND(K71*S72,0)*AL71,0)</f>
        <v>223</v>
      </c>
      <c r="BD71" s="31"/>
    </row>
    <row r="72" spans="1:56" ht="18" customHeight="1" x14ac:dyDescent="0.15">
      <c r="A72" s="32">
        <v>44</v>
      </c>
      <c r="B72" s="33">
        <v>2126</v>
      </c>
      <c r="C72" s="34" t="s">
        <v>8448</v>
      </c>
      <c r="D72" s="422"/>
      <c r="E72" s="423"/>
      <c r="F72" s="424"/>
      <c r="G72" s="29"/>
      <c r="H72" s="29"/>
      <c r="I72" s="29"/>
      <c r="J72" s="29"/>
      <c r="K72" s="418"/>
      <c r="L72" s="419"/>
      <c r="M72" s="419"/>
      <c r="N72" s="425"/>
      <c r="O72" s="420"/>
      <c r="P72" s="421"/>
      <c r="Q72" s="421"/>
      <c r="R72" s="26" t="s">
        <v>17</v>
      </c>
      <c r="S72" s="1180">
        <f>$S$12</f>
        <v>0.96499999999999997</v>
      </c>
      <c r="T72" s="1181"/>
      <c r="U72" s="1272"/>
      <c r="V72" s="1273"/>
      <c r="W72" s="1273"/>
      <c r="X72" s="1273"/>
      <c r="Y72" s="1273"/>
      <c r="Z72" s="42" t="s">
        <v>8385</v>
      </c>
      <c r="AA72" s="99"/>
      <c r="AB72" s="99"/>
      <c r="AC72" s="43"/>
      <c r="AD72" s="43"/>
      <c r="AE72" s="43"/>
      <c r="AF72" s="43"/>
      <c r="AG72" s="43"/>
      <c r="AH72" s="43"/>
      <c r="AI72" s="43"/>
      <c r="AJ72" s="43"/>
      <c r="AK72" s="44" t="s">
        <v>17</v>
      </c>
      <c r="AL72" s="1157">
        <f>$AL$9</f>
        <v>0.5</v>
      </c>
      <c r="AM72" s="1157"/>
      <c r="AN72" s="25"/>
      <c r="AO72" s="25"/>
      <c r="AP72" s="25"/>
      <c r="AQ72" s="25"/>
      <c r="AR72" s="25"/>
      <c r="AS72" s="25"/>
      <c r="AT72" s="25"/>
      <c r="AU72" s="25"/>
      <c r="AV72" s="25"/>
      <c r="AW72" s="25"/>
      <c r="AX72" s="25"/>
      <c r="AY72" s="25"/>
      <c r="AZ72" s="26"/>
      <c r="BA72" s="26"/>
      <c r="BB72" s="95"/>
      <c r="BC72" s="35">
        <f>ROUND(ROUND(K71*S72,0)*AL72,0)</f>
        <v>159</v>
      </c>
      <c r="BD72" s="31"/>
    </row>
    <row r="73" spans="1:56" ht="18" customHeight="1" x14ac:dyDescent="0.15">
      <c r="A73" s="32">
        <v>44</v>
      </c>
      <c r="B73" s="33">
        <v>2133</v>
      </c>
      <c r="C73" s="34" t="s">
        <v>8449</v>
      </c>
      <c r="D73" s="422"/>
      <c r="E73" s="423"/>
      <c r="F73" s="424"/>
      <c r="G73" s="29"/>
      <c r="H73" s="29"/>
      <c r="I73" s="29"/>
      <c r="J73" s="29"/>
      <c r="K73" s="20"/>
      <c r="N73" s="21"/>
      <c r="O73" s="416"/>
      <c r="P73" s="417"/>
      <c r="Q73" s="417"/>
      <c r="R73" s="65"/>
      <c r="S73" s="156"/>
      <c r="T73" s="156"/>
      <c r="U73" s="42"/>
      <c r="V73" s="43"/>
      <c r="W73" s="44"/>
      <c r="X73" s="44"/>
      <c r="Y73" s="43"/>
      <c r="Z73" s="43"/>
      <c r="AA73" s="43"/>
      <c r="AB73" s="43"/>
      <c r="AC73" s="43"/>
      <c r="AD73" s="43"/>
      <c r="AE73" s="43"/>
      <c r="AF73" s="43"/>
      <c r="AG73" s="43"/>
      <c r="AH73" s="43"/>
      <c r="AI73" s="43"/>
      <c r="AJ73" s="43"/>
      <c r="AK73" s="44"/>
      <c r="AL73" s="45"/>
      <c r="AM73" s="45"/>
      <c r="AN73" s="47" t="s">
        <v>4833</v>
      </c>
      <c r="AO73" s="474"/>
      <c r="AP73" s="474"/>
      <c r="AQ73" s="474"/>
      <c r="AR73" s="474"/>
      <c r="AS73" s="474"/>
      <c r="AT73" s="474"/>
      <c r="AU73" s="474"/>
      <c r="AV73" s="475"/>
      <c r="AW73" s="475"/>
      <c r="AX73" s="475"/>
      <c r="AY73" s="40"/>
      <c r="AZ73" s="65" t="s">
        <v>17</v>
      </c>
      <c r="BA73" s="1324">
        <f>$BA$13</f>
        <v>0.95</v>
      </c>
      <c r="BB73" s="1325"/>
      <c r="BC73" s="35">
        <f>ROUND(K71*BA73,0)</f>
        <v>314</v>
      </c>
      <c r="BD73" s="31"/>
    </row>
    <row r="74" spans="1:56" ht="18" customHeight="1" x14ac:dyDescent="0.15">
      <c r="A74" s="32">
        <v>44</v>
      </c>
      <c r="B74" s="33">
        <v>2134</v>
      </c>
      <c r="C74" s="34" t="s">
        <v>8450</v>
      </c>
      <c r="D74" s="422"/>
      <c r="E74" s="423"/>
      <c r="F74" s="424"/>
      <c r="G74" s="29"/>
      <c r="H74" s="29"/>
      <c r="I74" s="29"/>
      <c r="J74" s="29"/>
      <c r="K74" s="20"/>
      <c r="N74" s="21"/>
      <c r="O74" s="418"/>
      <c r="P74" s="419"/>
      <c r="Q74" s="419"/>
      <c r="R74" s="23"/>
      <c r="S74" s="167"/>
      <c r="T74" s="167"/>
      <c r="U74" s="1271" t="s">
        <v>4824</v>
      </c>
      <c r="V74" s="1202"/>
      <c r="W74" s="1202"/>
      <c r="X74" s="1202"/>
      <c r="Y74" s="1202"/>
      <c r="Z74" s="42" t="s">
        <v>4825</v>
      </c>
      <c r="AA74" s="99"/>
      <c r="AB74" s="99"/>
      <c r="AC74" s="43"/>
      <c r="AD74" s="43"/>
      <c r="AE74" s="43"/>
      <c r="AF74" s="43"/>
      <c r="AG74" s="43"/>
      <c r="AH74" s="43"/>
      <c r="AI74" s="43"/>
      <c r="AJ74" s="43"/>
      <c r="AK74" s="44" t="s">
        <v>17</v>
      </c>
      <c r="AL74" s="1157">
        <f>$AL$8</f>
        <v>0.7</v>
      </c>
      <c r="AM74" s="1157"/>
      <c r="AN74" s="453"/>
      <c r="AO74" s="451"/>
      <c r="AP74" s="451"/>
      <c r="AQ74" s="451"/>
      <c r="AR74" s="451"/>
      <c r="AS74" s="451"/>
      <c r="AT74" s="451"/>
      <c r="AU74" s="451"/>
      <c r="AV74" s="451"/>
      <c r="AW74" s="451"/>
      <c r="AX74" s="451"/>
      <c r="AY74" s="4"/>
      <c r="AZ74" s="4"/>
      <c r="BA74" s="4"/>
      <c r="BB74" s="21"/>
      <c r="BC74" s="35">
        <f>ROUND(ROUND(K71*AL74,0)*BA73,0)</f>
        <v>219</v>
      </c>
      <c r="BD74" s="31"/>
    </row>
    <row r="75" spans="1:56" ht="18" customHeight="1" x14ac:dyDescent="0.15">
      <c r="A75" s="32">
        <v>44</v>
      </c>
      <c r="B75" s="33">
        <v>2135</v>
      </c>
      <c r="C75" s="34" t="s">
        <v>8451</v>
      </c>
      <c r="D75" s="422"/>
      <c r="E75" s="423"/>
      <c r="F75" s="424"/>
      <c r="G75" s="29"/>
      <c r="H75" s="29"/>
      <c r="I75" s="29"/>
      <c r="J75" s="29"/>
      <c r="K75" s="20"/>
      <c r="N75" s="21"/>
      <c r="O75" s="420"/>
      <c r="P75" s="421"/>
      <c r="Q75" s="421"/>
      <c r="R75" s="26"/>
      <c r="S75" s="27"/>
      <c r="T75" s="27"/>
      <c r="U75" s="1272"/>
      <c r="V75" s="1273"/>
      <c r="W75" s="1273"/>
      <c r="X75" s="1273"/>
      <c r="Y75" s="1273"/>
      <c r="Z75" s="42" t="s">
        <v>8385</v>
      </c>
      <c r="AA75" s="99"/>
      <c r="AB75" s="99"/>
      <c r="AC75" s="43"/>
      <c r="AD75" s="43"/>
      <c r="AE75" s="43"/>
      <c r="AF75" s="43"/>
      <c r="AG75" s="43"/>
      <c r="AH75" s="43"/>
      <c r="AI75" s="43"/>
      <c r="AJ75" s="43"/>
      <c r="AK75" s="44" t="s">
        <v>17</v>
      </c>
      <c r="AL75" s="1157">
        <f>$AL$9</f>
        <v>0.5</v>
      </c>
      <c r="AM75" s="1157"/>
      <c r="AN75" s="20"/>
      <c r="AO75" s="4"/>
      <c r="AP75" s="4"/>
      <c r="AQ75" s="4"/>
      <c r="AR75" s="4"/>
      <c r="AS75" s="4"/>
      <c r="AT75" s="4"/>
      <c r="AU75" s="4"/>
      <c r="AV75" s="4"/>
      <c r="AW75" s="4"/>
      <c r="AX75" s="4"/>
      <c r="AY75" s="4"/>
      <c r="AZ75" s="4"/>
      <c r="BA75" s="4"/>
      <c r="BB75" s="21"/>
      <c r="BC75" s="35">
        <f>ROUND(ROUND(K71*AL75,0)*BA73,0)</f>
        <v>157</v>
      </c>
      <c r="BD75" s="31"/>
    </row>
    <row r="76" spans="1:56" ht="18" customHeight="1" x14ac:dyDescent="0.15">
      <c r="A76" s="32">
        <v>44</v>
      </c>
      <c r="B76" s="33">
        <v>2136</v>
      </c>
      <c r="C76" s="34" t="s">
        <v>8452</v>
      </c>
      <c r="D76" s="422"/>
      <c r="E76" s="423"/>
      <c r="F76" s="424"/>
      <c r="G76" s="29"/>
      <c r="H76" s="29"/>
      <c r="I76" s="29"/>
      <c r="J76" s="29"/>
      <c r="K76" s="20"/>
      <c r="N76" s="21"/>
      <c r="O76" s="1271" t="s">
        <v>4829</v>
      </c>
      <c r="P76" s="1274"/>
      <c r="Q76" s="1274"/>
      <c r="R76" s="1274"/>
      <c r="S76" s="1274"/>
      <c r="T76" s="1275"/>
      <c r="U76" s="42"/>
      <c r="V76" s="43"/>
      <c r="W76" s="44"/>
      <c r="X76" s="44"/>
      <c r="Y76" s="43"/>
      <c r="Z76" s="43"/>
      <c r="AA76" s="43"/>
      <c r="AB76" s="43"/>
      <c r="AC76" s="43"/>
      <c r="AD76" s="43"/>
      <c r="AE76" s="43"/>
      <c r="AF76" s="43"/>
      <c r="AG76" s="43"/>
      <c r="AH76" s="43"/>
      <c r="AI76" s="43"/>
      <c r="AJ76" s="43"/>
      <c r="AK76" s="44"/>
      <c r="AL76" s="45"/>
      <c r="AM76" s="45"/>
      <c r="AN76" s="20"/>
      <c r="AO76" s="4"/>
      <c r="AP76" s="4"/>
      <c r="AQ76" s="4"/>
      <c r="AR76" s="4"/>
      <c r="AS76" s="4"/>
      <c r="AT76" s="4"/>
      <c r="AU76" s="4"/>
      <c r="AY76" s="4"/>
      <c r="AZ76" s="4"/>
      <c r="BA76" s="4"/>
      <c r="BB76" s="21"/>
      <c r="BC76" s="35">
        <f>ROUND(ROUND(K71*S78,0)*BA73,0)</f>
        <v>302</v>
      </c>
      <c r="BD76" s="31"/>
    </row>
    <row r="77" spans="1:56" ht="18" customHeight="1" x14ac:dyDescent="0.15">
      <c r="A77" s="32">
        <v>44</v>
      </c>
      <c r="B77" s="33">
        <v>2137</v>
      </c>
      <c r="C77" s="34" t="s">
        <v>8453</v>
      </c>
      <c r="D77" s="422"/>
      <c r="E77" s="423"/>
      <c r="F77" s="424"/>
      <c r="G77" s="29"/>
      <c r="H77" s="29"/>
      <c r="I77" s="29"/>
      <c r="J77" s="29"/>
      <c r="K77" s="20"/>
      <c r="N77" s="21"/>
      <c r="O77" s="1276"/>
      <c r="P77" s="1277"/>
      <c r="Q77" s="1277"/>
      <c r="R77" s="1277"/>
      <c r="S77" s="1277"/>
      <c r="T77" s="1278"/>
      <c r="U77" s="1271" t="s">
        <v>4824</v>
      </c>
      <c r="V77" s="1202"/>
      <c r="W77" s="1202"/>
      <c r="X77" s="1202"/>
      <c r="Y77" s="1202"/>
      <c r="Z77" s="42" t="s">
        <v>4825</v>
      </c>
      <c r="AA77" s="99"/>
      <c r="AB77" s="99"/>
      <c r="AC77" s="43"/>
      <c r="AD77" s="43"/>
      <c r="AE77" s="43"/>
      <c r="AF77" s="43"/>
      <c r="AG77" s="43"/>
      <c r="AH77" s="43"/>
      <c r="AI77" s="43"/>
      <c r="AJ77" s="43"/>
      <c r="AK77" s="44" t="s">
        <v>17</v>
      </c>
      <c r="AL77" s="1157">
        <f>$AL$8</f>
        <v>0.7</v>
      </c>
      <c r="AM77" s="1157"/>
      <c r="AN77" s="20"/>
      <c r="AO77" s="4"/>
      <c r="AP77" s="4"/>
      <c r="AQ77" s="4"/>
      <c r="AR77" s="4"/>
      <c r="AS77" s="4"/>
      <c r="AT77" s="4"/>
      <c r="AU77" s="4"/>
      <c r="AY77" s="4"/>
      <c r="AZ77" s="4"/>
      <c r="BA77" s="4"/>
      <c r="BB77" s="21"/>
      <c r="BC77" s="35">
        <f>ROUND(ROUND(ROUND(K71*S78,0)*AL77,0)*BA73,0)</f>
        <v>212</v>
      </c>
      <c r="BD77" s="31"/>
    </row>
    <row r="78" spans="1:56" ht="18" customHeight="1" x14ac:dyDescent="0.15">
      <c r="A78" s="32">
        <v>44</v>
      </c>
      <c r="B78" s="33">
        <v>2138</v>
      </c>
      <c r="C78" s="34" t="s">
        <v>8454</v>
      </c>
      <c r="D78" s="422"/>
      <c r="E78" s="423"/>
      <c r="F78" s="424"/>
      <c r="G78" s="29"/>
      <c r="H78" s="29"/>
      <c r="I78" s="29"/>
      <c r="J78" s="29"/>
      <c r="K78" s="20"/>
      <c r="N78" s="21"/>
      <c r="O78" s="420"/>
      <c r="P78" s="421"/>
      <c r="Q78" s="421"/>
      <c r="R78" s="26" t="s">
        <v>17</v>
      </c>
      <c r="S78" s="1180">
        <f>$S$12</f>
        <v>0.96499999999999997</v>
      </c>
      <c r="T78" s="1181"/>
      <c r="U78" s="1272"/>
      <c r="V78" s="1273"/>
      <c r="W78" s="1273"/>
      <c r="X78" s="1273"/>
      <c r="Y78" s="1273"/>
      <c r="Z78" s="42" t="s">
        <v>8385</v>
      </c>
      <c r="AA78" s="99"/>
      <c r="AB78" s="99"/>
      <c r="AC78" s="43"/>
      <c r="AD78" s="43"/>
      <c r="AE78" s="43"/>
      <c r="AF78" s="43"/>
      <c r="AG78" s="43"/>
      <c r="AH78" s="43"/>
      <c r="AI78" s="43"/>
      <c r="AJ78" s="43"/>
      <c r="AK78" s="44" t="s">
        <v>17</v>
      </c>
      <c r="AL78" s="1157">
        <f>$AL$9</f>
        <v>0.5</v>
      </c>
      <c r="AM78" s="1157"/>
      <c r="AN78" s="24"/>
      <c r="AO78" s="25"/>
      <c r="AP78" s="25"/>
      <c r="AQ78" s="25"/>
      <c r="AR78" s="25"/>
      <c r="AS78" s="25"/>
      <c r="AT78" s="25"/>
      <c r="AU78" s="25"/>
      <c r="AV78" s="135"/>
      <c r="AW78" s="135"/>
      <c r="AX78" s="135"/>
      <c r="AY78" s="25"/>
      <c r="AZ78" s="25"/>
      <c r="BA78" s="25"/>
      <c r="BB78" s="38"/>
      <c r="BC78" s="35">
        <f>ROUND(ROUND(ROUND(K71*S78,0)*AL78,0)*BA73,0)</f>
        <v>151</v>
      </c>
      <c r="BD78" s="31"/>
    </row>
    <row r="79" spans="1:56" ht="18" customHeight="1" x14ac:dyDescent="0.15">
      <c r="A79" s="32">
        <v>44</v>
      </c>
      <c r="B79" s="33">
        <v>2145</v>
      </c>
      <c r="C79" s="34" t="s">
        <v>8455</v>
      </c>
      <c r="D79" s="1085" t="s">
        <v>8382</v>
      </c>
      <c r="E79" s="1086"/>
      <c r="F79" s="1087"/>
      <c r="G79" s="1086" t="s">
        <v>4820</v>
      </c>
      <c r="H79" s="1086"/>
      <c r="I79" s="1086"/>
      <c r="J79" s="1086"/>
      <c r="K79" s="1085" t="s">
        <v>4905</v>
      </c>
      <c r="L79" s="1133"/>
      <c r="M79" s="1133"/>
      <c r="N79" s="1134"/>
      <c r="O79" s="416"/>
      <c r="P79" s="417"/>
      <c r="Q79" s="417"/>
      <c r="R79" s="65"/>
      <c r="S79" s="156"/>
      <c r="T79" s="156"/>
      <c r="U79" s="42"/>
      <c r="V79" s="43"/>
      <c r="W79" s="44"/>
      <c r="X79" s="44"/>
      <c r="Y79" s="43"/>
      <c r="Z79" s="43"/>
      <c r="AA79" s="43"/>
      <c r="AB79" s="43"/>
      <c r="AC79" s="43"/>
      <c r="AD79" s="43"/>
      <c r="AE79" s="43"/>
      <c r="AF79" s="43"/>
      <c r="AG79" s="43"/>
      <c r="AH79" s="43"/>
      <c r="AI79" s="43"/>
      <c r="AJ79" s="43"/>
      <c r="AK79" s="44"/>
      <c r="AL79" s="45"/>
      <c r="AM79" s="45"/>
      <c r="AN79" s="25"/>
      <c r="AO79" s="25"/>
      <c r="AP79" s="25"/>
      <c r="AQ79" s="25"/>
      <c r="AR79" s="25"/>
      <c r="AS79" s="25"/>
      <c r="AT79" s="25"/>
      <c r="AU79" s="25"/>
      <c r="AV79" s="25"/>
      <c r="AW79" s="25"/>
      <c r="AX79" s="25"/>
      <c r="AY79" s="25"/>
      <c r="AZ79" s="26"/>
      <c r="BA79" s="26"/>
      <c r="BB79" s="95"/>
      <c r="BC79" s="35">
        <f>K83</f>
        <v>305</v>
      </c>
      <c r="BD79" s="66" t="s">
        <v>4822</v>
      </c>
    </row>
    <row r="80" spans="1:56" ht="18" customHeight="1" x14ac:dyDescent="0.15">
      <c r="A80" s="32">
        <v>44</v>
      </c>
      <c r="B80" s="33">
        <v>2146</v>
      </c>
      <c r="C80" s="34" t="s">
        <v>8456</v>
      </c>
      <c r="D80" s="1088"/>
      <c r="E80" s="1089"/>
      <c r="F80" s="1090"/>
      <c r="G80" s="1089"/>
      <c r="H80" s="1089"/>
      <c r="I80" s="1089"/>
      <c r="J80" s="1089"/>
      <c r="K80" s="1137"/>
      <c r="L80" s="1135"/>
      <c r="M80" s="1135"/>
      <c r="N80" s="1136"/>
      <c r="O80" s="418"/>
      <c r="P80" s="419"/>
      <c r="Q80" s="419"/>
      <c r="R80" s="23"/>
      <c r="S80" s="167"/>
      <c r="T80" s="167"/>
      <c r="U80" s="1271" t="s">
        <v>4824</v>
      </c>
      <c r="V80" s="1202"/>
      <c r="W80" s="1202"/>
      <c r="X80" s="1202"/>
      <c r="Y80" s="1202"/>
      <c r="Z80" s="42" t="s">
        <v>4825</v>
      </c>
      <c r="AA80" s="99"/>
      <c r="AB80" s="99"/>
      <c r="AC80" s="43"/>
      <c r="AD80" s="43"/>
      <c r="AE80" s="43"/>
      <c r="AF80" s="43"/>
      <c r="AG80" s="43"/>
      <c r="AH80" s="43"/>
      <c r="AI80" s="43"/>
      <c r="AJ80" s="43"/>
      <c r="AK80" s="44" t="s">
        <v>17</v>
      </c>
      <c r="AL80" s="1157">
        <f>$AL$8</f>
        <v>0.7</v>
      </c>
      <c r="AM80" s="1157"/>
      <c r="AN80" s="43"/>
      <c r="AO80" s="43"/>
      <c r="AP80" s="43"/>
      <c r="AQ80" s="43"/>
      <c r="AR80" s="43"/>
      <c r="AS80" s="43"/>
      <c r="AT80" s="43"/>
      <c r="AU80" s="43"/>
      <c r="AV80" s="43"/>
      <c r="AW80" s="43"/>
      <c r="AX80" s="43"/>
      <c r="AY80" s="43"/>
      <c r="AZ80" s="44"/>
      <c r="BA80" s="44"/>
      <c r="BB80" s="45"/>
      <c r="BC80" s="35">
        <f>ROUND(K83*AL80,0)</f>
        <v>214</v>
      </c>
      <c r="BD80" s="31"/>
    </row>
    <row r="81" spans="1:56" ht="18" customHeight="1" x14ac:dyDescent="0.15">
      <c r="A81" s="32">
        <v>44</v>
      </c>
      <c r="B81" s="33">
        <v>2147</v>
      </c>
      <c r="C81" s="34" t="s">
        <v>8457</v>
      </c>
      <c r="D81" s="1088"/>
      <c r="E81" s="1089"/>
      <c r="F81" s="1090"/>
      <c r="G81" s="29"/>
      <c r="H81" s="4"/>
      <c r="I81" s="4"/>
      <c r="J81" s="21"/>
      <c r="K81" s="1137"/>
      <c r="L81" s="1135"/>
      <c r="M81" s="1135"/>
      <c r="N81" s="1136"/>
      <c r="O81" s="420"/>
      <c r="P81" s="421"/>
      <c r="Q81" s="421"/>
      <c r="R81" s="26"/>
      <c r="S81" s="27"/>
      <c r="T81" s="27"/>
      <c r="U81" s="1272"/>
      <c r="V81" s="1273"/>
      <c r="W81" s="1273"/>
      <c r="X81" s="1273"/>
      <c r="Y81" s="1273"/>
      <c r="Z81" s="42" t="s">
        <v>8385</v>
      </c>
      <c r="AA81" s="99"/>
      <c r="AB81" s="99"/>
      <c r="AC81" s="43"/>
      <c r="AD81" s="43"/>
      <c r="AE81" s="43"/>
      <c r="AF81" s="43"/>
      <c r="AG81" s="43"/>
      <c r="AH81" s="43"/>
      <c r="AI81" s="43"/>
      <c r="AJ81" s="43"/>
      <c r="AK81" s="44" t="s">
        <v>17</v>
      </c>
      <c r="AL81" s="1157">
        <f>$AL$9</f>
        <v>0.5</v>
      </c>
      <c r="AM81" s="1157"/>
      <c r="AN81" s="43"/>
      <c r="AO81" s="43"/>
      <c r="AP81" s="43"/>
      <c r="AQ81" s="43"/>
      <c r="AR81" s="43"/>
      <c r="AS81" s="43"/>
      <c r="AT81" s="43"/>
      <c r="AU81" s="43"/>
      <c r="AV81" s="43"/>
      <c r="AW81" s="43"/>
      <c r="AX81" s="43"/>
      <c r="AY81" s="43"/>
      <c r="AZ81" s="44"/>
      <c r="BA81" s="44"/>
      <c r="BB81" s="45"/>
      <c r="BC81" s="35">
        <f>ROUND(K83*AL81,0)</f>
        <v>153</v>
      </c>
      <c r="BD81" s="31"/>
    </row>
    <row r="82" spans="1:56" ht="18" customHeight="1" x14ac:dyDescent="0.15">
      <c r="A82" s="32">
        <v>44</v>
      </c>
      <c r="B82" s="33">
        <v>2148</v>
      </c>
      <c r="C82" s="34" t="s">
        <v>8458</v>
      </c>
      <c r="D82" s="422"/>
      <c r="E82" s="423"/>
      <c r="F82" s="424"/>
      <c r="G82" s="29"/>
      <c r="H82" s="29"/>
      <c r="I82" s="29"/>
      <c r="J82" s="29"/>
      <c r="K82" s="1268"/>
      <c r="L82" s="1269"/>
      <c r="M82" s="1269"/>
      <c r="N82" s="1270"/>
      <c r="O82" s="1271" t="s">
        <v>4829</v>
      </c>
      <c r="P82" s="1274"/>
      <c r="Q82" s="1274"/>
      <c r="R82" s="1274"/>
      <c r="S82" s="1274"/>
      <c r="T82" s="1275"/>
      <c r="U82" s="42"/>
      <c r="V82" s="43"/>
      <c r="W82" s="44"/>
      <c r="X82" s="44"/>
      <c r="Y82" s="43"/>
      <c r="Z82" s="43"/>
      <c r="AA82" s="43"/>
      <c r="AB82" s="43"/>
      <c r="AC82" s="43"/>
      <c r="AD82" s="43"/>
      <c r="AE82" s="43"/>
      <c r="AF82" s="43"/>
      <c r="AG82" s="43"/>
      <c r="AH82" s="43"/>
      <c r="AI82" s="43"/>
      <c r="AJ82" s="43"/>
      <c r="AK82" s="44"/>
      <c r="AL82" s="45"/>
      <c r="AM82" s="45"/>
      <c r="AN82" s="43"/>
      <c r="AO82" s="43"/>
      <c r="AP82" s="43"/>
      <c r="AQ82" s="43"/>
      <c r="AR82" s="43"/>
      <c r="AS82" s="43"/>
      <c r="AT82" s="43"/>
      <c r="AU82" s="43"/>
      <c r="AV82" s="43"/>
      <c r="AW82" s="25"/>
      <c r="AX82" s="25"/>
      <c r="AY82" s="25"/>
      <c r="AZ82" s="26"/>
      <c r="BA82" s="26"/>
      <c r="BB82" s="95"/>
      <c r="BC82" s="35">
        <f>ROUND(K83*S84,0)</f>
        <v>294</v>
      </c>
      <c r="BD82" s="31"/>
    </row>
    <row r="83" spans="1:56" ht="18" customHeight="1" x14ac:dyDescent="0.15">
      <c r="A83" s="32">
        <v>44</v>
      </c>
      <c r="B83" s="33">
        <v>2149</v>
      </c>
      <c r="C83" s="34" t="s">
        <v>8459</v>
      </c>
      <c r="D83" s="422"/>
      <c r="E83" s="423"/>
      <c r="F83" s="424"/>
      <c r="G83" s="29"/>
      <c r="H83" s="29"/>
      <c r="I83" s="29"/>
      <c r="J83" s="29"/>
      <c r="K83" s="1280">
        <v>305</v>
      </c>
      <c r="L83" s="1108"/>
      <c r="M83" s="4" t="s">
        <v>21</v>
      </c>
      <c r="N83" s="22"/>
      <c r="O83" s="1276"/>
      <c r="P83" s="1277"/>
      <c r="Q83" s="1277"/>
      <c r="R83" s="1277"/>
      <c r="S83" s="1277"/>
      <c r="T83" s="1278"/>
      <c r="U83" s="1271" t="s">
        <v>4824</v>
      </c>
      <c r="V83" s="1202"/>
      <c r="W83" s="1202"/>
      <c r="X83" s="1202"/>
      <c r="Y83" s="1202"/>
      <c r="Z83" s="42" t="s">
        <v>4825</v>
      </c>
      <c r="AA83" s="99"/>
      <c r="AB83" s="99"/>
      <c r="AC83" s="43"/>
      <c r="AD83" s="43"/>
      <c r="AE83" s="43"/>
      <c r="AF83" s="43"/>
      <c r="AG83" s="43"/>
      <c r="AH83" s="43"/>
      <c r="AI83" s="43"/>
      <c r="AJ83" s="43"/>
      <c r="AK83" s="44" t="s">
        <v>17</v>
      </c>
      <c r="AL83" s="1157">
        <f>$AL$8</f>
        <v>0.7</v>
      </c>
      <c r="AM83" s="1157"/>
      <c r="AN83" s="25"/>
      <c r="AO83" s="25"/>
      <c r="AP83" s="25"/>
      <c r="AQ83" s="25"/>
      <c r="AR83" s="25"/>
      <c r="AS83" s="25"/>
      <c r="AT83" s="25"/>
      <c r="AU83" s="25"/>
      <c r="AV83" s="25"/>
      <c r="AW83" s="25"/>
      <c r="AX83" s="25"/>
      <c r="AY83" s="25"/>
      <c r="AZ83" s="26"/>
      <c r="BA83" s="26"/>
      <c r="BB83" s="95"/>
      <c r="BC83" s="35">
        <f>ROUND(ROUND(K83*S84,0)*AL83,0)</f>
        <v>206</v>
      </c>
      <c r="BD83" s="31"/>
    </row>
    <row r="84" spans="1:56" ht="18" customHeight="1" x14ac:dyDescent="0.15">
      <c r="A84" s="32">
        <v>44</v>
      </c>
      <c r="B84" s="33">
        <v>2150</v>
      </c>
      <c r="C84" s="34" t="s">
        <v>8460</v>
      </c>
      <c r="D84" s="422"/>
      <c r="E84" s="423"/>
      <c r="F84" s="424"/>
      <c r="G84" s="29"/>
      <c r="H84" s="29"/>
      <c r="I84" s="29"/>
      <c r="J84" s="29"/>
      <c r="K84" s="418"/>
      <c r="L84" s="419"/>
      <c r="M84" s="419"/>
      <c r="N84" s="425"/>
      <c r="O84" s="420"/>
      <c r="P84" s="421"/>
      <c r="Q84" s="421"/>
      <c r="R84" s="26" t="s">
        <v>17</v>
      </c>
      <c r="S84" s="1180">
        <f>$S$12</f>
        <v>0.96499999999999997</v>
      </c>
      <c r="T84" s="1181"/>
      <c r="U84" s="1272"/>
      <c r="V84" s="1273"/>
      <c r="W84" s="1273"/>
      <c r="X84" s="1273"/>
      <c r="Y84" s="1273"/>
      <c r="Z84" s="42" t="s">
        <v>8385</v>
      </c>
      <c r="AA84" s="99"/>
      <c r="AB84" s="99"/>
      <c r="AC84" s="43"/>
      <c r="AD84" s="43"/>
      <c r="AE84" s="43"/>
      <c r="AF84" s="43"/>
      <c r="AG84" s="43"/>
      <c r="AH84" s="43"/>
      <c r="AI84" s="43"/>
      <c r="AJ84" s="43"/>
      <c r="AK84" s="44" t="s">
        <v>17</v>
      </c>
      <c r="AL84" s="1157">
        <f>$AL$9</f>
        <v>0.5</v>
      </c>
      <c r="AM84" s="1157"/>
      <c r="AN84" s="25"/>
      <c r="AO84" s="25"/>
      <c r="AP84" s="25"/>
      <c r="AQ84" s="25"/>
      <c r="AR84" s="25"/>
      <c r="AS84" s="25"/>
      <c r="AT84" s="25"/>
      <c r="AU84" s="25"/>
      <c r="AV84" s="25"/>
      <c r="AW84" s="25"/>
      <c r="AX84" s="25"/>
      <c r="AY84" s="25"/>
      <c r="AZ84" s="26"/>
      <c r="BA84" s="26"/>
      <c r="BB84" s="95"/>
      <c r="BC84" s="35">
        <f>ROUND(ROUND(K83*S84,0)*AL84,0)</f>
        <v>147</v>
      </c>
      <c r="BD84" s="31"/>
    </row>
    <row r="85" spans="1:56" ht="18" customHeight="1" x14ac:dyDescent="0.15">
      <c r="A85" s="32">
        <v>44</v>
      </c>
      <c r="B85" s="33">
        <v>2157</v>
      </c>
      <c r="C85" s="34" t="s">
        <v>8461</v>
      </c>
      <c r="D85" s="422"/>
      <c r="E85" s="423"/>
      <c r="F85" s="424"/>
      <c r="G85" s="29"/>
      <c r="H85" s="29"/>
      <c r="I85" s="29"/>
      <c r="J85" s="29"/>
      <c r="K85" s="20"/>
      <c r="N85" s="21"/>
      <c r="O85" s="416"/>
      <c r="P85" s="417"/>
      <c r="Q85" s="417"/>
      <c r="R85" s="65"/>
      <c r="S85" s="156"/>
      <c r="T85" s="156"/>
      <c r="U85" s="42"/>
      <c r="V85" s="43"/>
      <c r="W85" s="44"/>
      <c r="X85" s="44"/>
      <c r="Y85" s="43"/>
      <c r="Z85" s="43"/>
      <c r="AA85" s="43"/>
      <c r="AB85" s="43"/>
      <c r="AC85" s="43"/>
      <c r="AD85" s="43"/>
      <c r="AE85" s="43"/>
      <c r="AF85" s="43"/>
      <c r="AG85" s="43"/>
      <c r="AH85" s="43"/>
      <c r="AI85" s="43"/>
      <c r="AJ85" s="43"/>
      <c r="AK85" s="44"/>
      <c r="AL85" s="45"/>
      <c r="AM85" s="45"/>
      <c r="AN85" s="47" t="s">
        <v>4833</v>
      </c>
      <c r="AO85" s="474"/>
      <c r="AP85" s="474"/>
      <c r="AQ85" s="474"/>
      <c r="AR85" s="474"/>
      <c r="AS85" s="474"/>
      <c r="AT85" s="474"/>
      <c r="AU85" s="474"/>
      <c r="AV85" s="475"/>
      <c r="AW85" s="475"/>
      <c r="AX85" s="475"/>
      <c r="AY85" s="40"/>
      <c r="AZ85" s="65" t="s">
        <v>17</v>
      </c>
      <c r="BA85" s="1324">
        <f>$BA$13</f>
        <v>0.95</v>
      </c>
      <c r="BB85" s="1325"/>
      <c r="BC85" s="35">
        <f>ROUND(K83*BA85,0)</f>
        <v>290</v>
      </c>
      <c r="BD85" s="31"/>
    </row>
    <row r="86" spans="1:56" ht="18" customHeight="1" x14ac:dyDescent="0.15">
      <c r="A86" s="32">
        <v>44</v>
      </c>
      <c r="B86" s="33">
        <v>2158</v>
      </c>
      <c r="C86" s="34" t="s">
        <v>8462</v>
      </c>
      <c r="D86" s="422"/>
      <c r="E86" s="423"/>
      <c r="F86" s="424"/>
      <c r="G86" s="29"/>
      <c r="H86" s="29"/>
      <c r="I86" s="29"/>
      <c r="J86" s="29"/>
      <c r="K86" s="20"/>
      <c r="N86" s="21"/>
      <c r="O86" s="418"/>
      <c r="P86" s="419"/>
      <c r="Q86" s="419"/>
      <c r="R86" s="23"/>
      <c r="S86" s="167"/>
      <c r="T86" s="167"/>
      <c r="U86" s="1271" t="s">
        <v>4824</v>
      </c>
      <c r="V86" s="1202"/>
      <c r="W86" s="1202"/>
      <c r="X86" s="1202"/>
      <c r="Y86" s="1202"/>
      <c r="Z86" s="42" t="s">
        <v>4825</v>
      </c>
      <c r="AA86" s="99"/>
      <c r="AB86" s="99"/>
      <c r="AC86" s="43"/>
      <c r="AD86" s="43"/>
      <c r="AE86" s="43"/>
      <c r="AF86" s="43"/>
      <c r="AG86" s="43"/>
      <c r="AH86" s="43"/>
      <c r="AI86" s="43"/>
      <c r="AJ86" s="43"/>
      <c r="AK86" s="44" t="s">
        <v>17</v>
      </c>
      <c r="AL86" s="1157">
        <f>$AL$8</f>
        <v>0.7</v>
      </c>
      <c r="AM86" s="1157"/>
      <c r="AN86" s="453"/>
      <c r="AO86" s="451"/>
      <c r="AP86" s="451"/>
      <c r="AQ86" s="451"/>
      <c r="AR86" s="451"/>
      <c r="AS86" s="451"/>
      <c r="AT86" s="451"/>
      <c r="AU86" s="451"/>
      <c r="AV86" s="451"/>
      <c r="AW86" s="451"/>
      <c r="AX86" s="451"/>
      <c r="AY86" s="4"/>
      <c r="AZ86" s="4"/>
      <c r="BA86" s="4"/>
      <c r="BB86" s="21"/>
      <c r="BC86" s="35">
        <f>ROUND(ROUND(K83*AL86,0)*BA85,0)</f>
        <v>203</v>
      </c>
      <c r="BD86" s="31"/>
    </row>
    <row r="87" spans="1:56" ht="18" customHeight="1" x14ac:dyDescent="0.15">
      <c r="A87" s="32">
        <v>44</v>
      </c>
      <c r="B87" s="33">
        <v>2159</v>
      </c>
      <c r="C87" s="34" t="s">
        <v>8463</v>
      </c>
      <c r="D87" s="422"/>
      <c r="E87" s="423"/>
      <c r="F87" s="424"/>
      <c r="G87" s="29"/>
      <c r="H87" s="29"/>
      <c r="I87" s="29"/>
      <c r="J87" s="29"/>
      <c r="K87" s="20"/>
      <c r="N87" s="21"/>
      <c r="O87" s="420"/>
      <c r="P87" s="421"/>
      <c r="Q87" s="421"/>
      <c r="R87" s="26"/>
      <c r="S87" s="27"/>
      <c r="T87" s="27"/>
      <c r="U87" s="1272"/>
      <c r="V87" s="1273"/>
      <c r="W87" s="1273"/>
      <c r="X87" s="1273"/>
      <c r="Y87" s="1273"/>
      <c r="Z87" s="42" t="s">
        <v>8385</v>
      </c>
      <c r="AA87" s="99"/>
      <c r="AB87" s="99"/>
      <c r="AC87" s="43"/>
      <c r="AD87" s="43"/>
      <c r="AE87" s="43"/>
      <c r="AF87" s="43"/>
      <c r="AG87" s="43"/>
      <c r="AH87" s="43"/>
      <c r="AI87" s="43"/>
      <c r="AJ87" s="43"/>
      <c r="AK87" s="44" t="s">
        <v>17</v>
      </c>
      <c r="AL87" s="1157">
        <f>$AL$9</f>
        <v>0.5</v>
      </c>
      <c r="AM87" s="1157"/>
      <c r="AN87" s="20"/>
      <c r="AO87" s="4"/>
      <c r="AP87" s="4"/>
      <c r="AQ87" s="4"/>
      <c r="AR87" s="4"/>
      <c r="AS87" s="4"/>
      <c r="AT87" s="4"/>
      <c r="AU87" s="4"/>
      <c r="AV87" s="4"/>
      <c r="AW87" s="4"/>
      <c r="AX87" s="4"/>
      <c r="AY87" s="4"/>
      <c r="AZ87" s="4"/>
      <c r="BA87" s="4"/>
      <c r="BB87" s="21"/>
      <c r="BC87" s="35">
        <f>ROUND(ROUND(K83*AL87,0)*BA85,0)</f>
        <v>145</v>
      </c>
      <c r="BD87" s="31"/>
    </row>
    <row r="88" spans="1:56" ht="18" customHeight="1" x14ac:dyDescent="0.15">
      <c r="A88" s="32">
        <v>44</v>
      </c>
      <c r="B88" s="33">
        <v>2160</v>
      </c>
      <c r="C88" s="34" t="s">
        <v>8464</v>
      </c>
      <c r="D88" s="422"/>
      <c r="E88" s="423"/>
      <c r="F88" s="424"/>
      <c r="G88" s="29"/>
      <c r="H88" s="29"/>
      <c r="I88" s="29"/>
      <c r="J88" s="29"/>
      <c r="K88" s="20"/>
      <c r="N88" s="21"/>
      <c r="O88" s="1271" t="s">
        <v>4829</v>
      </c>
      <c r="P88" s="1274"/>
      <c r="Q88" s="1274"/>
      <c r="R88" s="1274"/>
      <c r="S88" s="1274"/>
      <c r="T88" s="1275"/>
      <c r="U88" s="42"/>
      <c r="V88" s="43"/>
      <c r="W88" s="44"/>
      <c r="X88" s="44"/>
      <c r="Y88" s="43"/>
      <c r="Z88" s="43"/>
      <c r="AA88" s="43"/>
      <c r="AB88" s="43"/>
      <c r="AC88" s="43"/>
      <c r="AD88" s="43"/>
      <c r="AE88" s="43"/>
      <c r="AF88" s="43"/>
      <c r="AG88" s="43"/>
      <c r="AH88" s="43"/>
      <c r="AI88" s="43"/>
      <c r="AJ88" s="43"/>
      <c r="AK88" s="44"/>
      <c r="AL88" s="45"/>
      <c r="AM88" s="45"/>
      <c r="AN88" s="20"/>
      <c r="AO88" s="4"/>
      <c r="AP88" s="4"/>
      <c r="AQ88" s="4"/>
      <c r="AR88" s="4"/>
      <c r="AS88" s="4"/>
      <c r="AT88" s="4"/>
      <c r="AU88" s="4"/>
      <c r="AY88" s="4"/>
      <c r="AZ88" s="4"/>
      <c r="BA88" s="4"/>
      <c r="BB88" s="21"/>
      <c r="BC88" s="35">
        <f>ROUND(ROUND(K83*S90,0)*BA85,0)</f>
        <v>279</v>
      </c>
      <c r="BD88" s="31"/>
    </row>
    <row r="89" spans="1:56" ht="18" customHeight="1" x14ac:dyDescent="0.15">
      <c r="A89" s="32">
        <v>44</v>
      </c>
      <c r="B89" s="33">
        <v>2161</v>
      </c>
      <c r="C89" s="34" t="s">
        <v>8465</v>
      </c>
      <c r="D89" s="422"/>
      <c r="E89" s="423"/>
      <c r="F89" s="424"/>
      <c r="G89" s="29"/>
      <c r="H89" s="29"/>
      <c r="I89" s="29"/>
      <c r="J89" s="29"/>
      <c r="K89" s="20"/>
      <c r="N89" s="21"/>
      <c r="O89" s="1276"/>
      <c r="P89" s="1277"/>
      <c r="Q89" s="1277"/>
      <c r="R89" s="1277"/>
      <c r="S89" s="1277"/>
      <c r="T89" s="1278"/>
      <c r="U89" s="1271" t="s">
        <v>4824</v>
      </c>
      <c r="V89" s="1202"/>
      <c r="W89" s="1202"/>
      <c r="X89" s="1202"/>
      <c r="Y89" s="1202"/>
      <c r="Z89" s="42" t="s">
        <v>4825</v>
      </c>
      <c r="AA89" s="99"/>
      <c r="AB89" s="99"/>
      <c r="AC89" s="43"/>
      <c r="AD89" s="43"/>
      <c r="AE89" s="43"/>
      <c r="AF89" s="43"/>
      <c r="AG89" s="43"/>
      <c r="AH89" s="43"/>
      <c r="AI89" s="43"/>
      <c r="AJ89" s="43"/>
      <c r="AK89" s="44" t="s">
        <v>17</v>
      </c>
      <c r="AL89" s="1157">
        <f>$AL$8</f>
        <v>0.7</v>
      </c>
      <c r="AM89" s="1157"/>
      <c r="AN89" s="20"/>
      <c r="AO89" s="4"/>
      <c r="AP89" s="4"/>
      <c r="AQ89" s="4"/>
      <c r="AR89" s="4"/>
      <c r="AS89" s="4"/>
      <c r="AT89" s="4"/>
      <c r="AU89" s="4"/>
      <c r="AY89" s="4"/>
      <c r="AZ89" s="4"/>
      <c r="BA89" s="4"/>
      <c r="BB89" s="21"/>
      <c r="BC89" s="35">
        <f>ROUND(ROUND(ROUND(K83*S90,0)*AL89,0)*BA85,0)</f>
        <v>196</v>
      </c>
      <c r="BD89" s="31"/>
    </row>
    <row r="90" spans="1:56" ht="18" customHeight="1" x14ac:dyDescent="0.15">
      <c r="A90" s="32">
        <v>44</v>
      </c>
      <c r="B90" s="33">
        <v>2162</v>
      </c>
      <c r="C90" s="34" t="s">
        <v>8466</v>
      </c>
      <c r="D90" s="426"/>
      <c r="E90" s="427"/>
      <c r="F90" s="428"/>
      <c r="G90" s="57"/>
      <c r="H90" s="57"/>
      <c r="I90" s="57"/>
      <c r="J90" s="57"/>
      <c r="K90" s="24"/>
      <c r="L90" s="25"/>
      <c r="M90" s="25"/>
      <c r="N90" s="38"/>
      <c r="O90" s="420"/>
      <c r="P90" s="421"/>
      <c r="Q90" s="421"/>
      <c r="R90" s="26" t="s">
        <v>17</v>
      </c>
      <c r="S90" s="1180">
        <f>$S$12</f>
        <v>0.96499999999999997</v>
      </c>
      <c r="T90" s="1181"/>
      <c r="U90" s="1272"/>
      <c r="V90" s="1273"/>
      <c r="W90" s="1273"/>
      <c r="X90" s="1273"/>
      <c r="Y90" s="1273"/>
      <c r="Z90" s="42" t="s">
        <v>8385</v>
      </c>
      <c r="AA90" s="99"/>
      <c r="AB90" s="99"/>
      <c r="AC90" s="43"/>
      <c r="AD90" s="43"/>
      <c r="AE90" s="43"/>
      <c r="AF90" s="43"/>
      <c r="AG90" s="43"/>
      <c r="AH90" s="43"/>
      <c r="AI90" s="43"/>
      <c r="AJ90" s="43"/>
      <c r="AK90" s="44" t="s">
        <v>17</v>
      </c>
      <c r="AL90" s="1157">
        <f>$AL$9</f>
        <v>0.5</v>
      </c>
      <c r="AM90" s="1157"/>
      <c r="AN90" s="24"/>
      <c r="AO90" s="25"/>
      <c r="AP90" s="25"/>
      <c r="AQ90" s="25"/>
      <c r="AR90" s="25"/>
      <c r="AS90" s="25"/>
      <c r="AT90" s="25"/>
      <c r="AU90" s="25"/>
      <c r="AV90" s="135"/>
      <c r="AW90" s="135"/>
      <c r="AX90" s="135"/>
      <c r="AY90" s="25"/>
      <c r="AZ90" s="25"/>
      <c r="BA90" s="25"/>
      <c r="BB90" s="38"/>
      <c r="BC90" s="35">
        <f>ROUND(ROUND(ROUND(K83*S90,0)*AL90,0)*BA85,0)</f>
        <v>140</v>
      </c>
      <c r="BD90" s="61"/>
    </row>
    <row r="91" spans="1:56" ht="18" customHeight="1" x14ac:dyDescent="0.15">
      <c r="A91" s="32">
        <v>44</v>
      </c>
      <c r="B91" s="33">
        <v>2169</v>
      </c>
      <c r="C91" s="34" t="s">
        <v>8467</v>
      </c>
      <c r="D91" s="1085" t="s">
        <v>8382</v>
      </c>
      <c r="E91" s="1086"/>
      <c r="F91" s="1087"/>
      <c r="G91" s="1086" t="s">
        <v>4918</v>
      </c>
      <c r="H91" s="1086"/>
      <c r="I91" s="1086"/>
      <c r="J91" s="1086"/>
      <c r="K91" s="1085" t="s">
        <v>4821</v>
      </c>
      <c r="L91" s="1133"/>
      <c r="M91" s="1133"/>
      <c r="N91" s="1134"/>
      <c r="O91" s="416"/>
      <c r="P91" s="417"/>
      <c r="Q91" s="417"/>
      <c r="R91" s="65"/>
      <c r="S91" s="156"/>
      <c r="T91" s="156"/>
      <c r="U91" s="42"/>
      <c r="V91" s="43"/>
      <c r="W91" s="44"/>
      <c r="X91" s="44"/>
      <c r="Y91" s="43"/>
      <c r="Z91" s="43"/>
      <c r="AA91" s="43"/>
      <c r="AB91" s="43"/>
      <c r="AC91" s="43"/>
      <c r="AD91" s="43"/>
      <c r="AE91" s="43"/>
      <c r="AF91" s="43"/>
      <c r="AG91" s="43"/>
      <c r="AH91" s="43"/>
      <c r="AI91" s="43"/>
      <c r="AJ91" s="43"/>
      <c r="AK91" s="44"/>
      <c r="AL91" s="45"/>
      <c r="AM91" s="45"/>
      <c r="AN91" s="25"/>
      <c r="AO91" s="25"/>
      <c r="AP91" s="25"/>
      <c r="AQ91" s="25"/>
      <c r="AR91" s="25"/>
      <c r="AS91" s="25"/>
      <c r="AT91" s="25"/>
      <c r="AU91" s="25"/>
      <c r="AV91" s="25"/>
      <c r="AW91" s="25"/>
      <c r="AX91" s="25"/>
      <c r="AY91" s="25"/>
      <c r="AZ91" s="26"/>
      <c r="BA91" s="26"/>
      <c r="BB91" s="95"/>
      <c r="BC91" s="35">
        <f>K95</f>
        <v>679</v>
      </c>
      <c r="BD91" s="66" t="s">
        <v>4822</v>
      </c>
    </row>
    <row r="92" spans="1:56" ht="18" customHeight="1" x14ac:dyDescent="0.15">
      <c r="A92" s="32">
        <v>44</v>
      </c>
      <c r="B92" s="33">
        <v>2170</v>
      </c>
      <c r="C92" s="34" t="s">
        <v>8468</v>
      </c>
      <c r="D92" s="1088"/>
      <c r="E92" s="1089"/>
      <c r="F92" s="1090"/>
      <c r="G92" s="1089"/>
      <c r="H92" s="1089"/>
      <c r="I92" s="1089"/>
      <c r="J92" s="1089"/>
      <c r="K92" s="1137"/>
      <c r="L92" s="1135"/>
      <c r="M92" s="1135"/>
      <c r="N92" s="1136"/>
      <c r="O92" s="418"/>
      <c r="P92" s="419"/>
      <c r="Q92" s="419"/>
      <c r="R92" s="23"/>
      <c r="S92" s="167"/>
      <c r="T92" s="167"/>
      <c r="U92" s="1271" t="s">
        <v>4824</v>
      </c>
      <c r="V92" s="1202"/>
      <c r="W92" s="1202"/>
      <c r="X92" s="1202"/>
      <c r="Y92" s="1202"/>
      <c r="Z92" s="42" t="s">
        <v>4825</v>
      </c>
      <c r="AA92" s="99"/>
      <c r="AB92" s="99"/>
      <c r="AC92" s="43"/>
      <c r="AD92" s="43"/>
      <c r="AE92" s="43"/>
      <c r="AF92" s="43"/>
      <c r="AG92" s="43"/>
      <c r="AH92" s="43"/>
      <c r="AI92" s="43"/>
      <c r="AJ92" s="43"/>
      <c r="AK92" s="44" t="s">
        <v>17</v>
      </c>
      <c r="AL92" s="1157">
        <f>$AL$8</f>
        <v>0.7</v>
      </c>
      <c r="AM92" s="1157"/>
      <c r="AN92" s="43"/>
      <c r="AO92" s="43"/>
      <c r="AP92" s="43"/>
      <c r="AQ92" s="43"/>
      <c r="AR92" s="43"/>
      <c r="AS92" s="43"/>
      <c r="AT92" s="43"/>
      <c r="AU92" s="43"/>
      <c r="AV92" s="43"/>
      <c r="AW92" s="43"/>
      <c r="AX92" s="43"/>
      <c r="AY92" s="43"/>
      <c r="AZ92" s="44"/>
      <c r="BA92" s="44"/>
      <c r="BB92" s="45"/>
      <c r="BC92" s="35">
        <f>ROUND(K95*AL92,0)</f>
        <v>475</v>
      </c>
      <c r="BD92" s="232"/>
    </row>
    <row r="93" spans="1:56" ht="18" customHeight="1" x14ac:dyDescent="0.15">
      <c r="A93" s="32">
        <v>44</v>
      </c>
      <c r="B93" s="33">
        <v>2171</v>
      </c>
      <c r="C93" s="34" t="s">
        <v>8469</v>
      </c>
      <c r="D93" s="1088"/>
      <c r="E93" s="1089"/>
      <c r="F93" s="1090"/>
      <c r="G93" s="29"/>
      <c r="H93" s="4"/>
      <c r="I93" s="4"/>
      <c r="J93" s="21"/>
      <c r="K93" s="1137"/>
      <c r="L93" s="1135"/>
      <c r="M93" s="1135"/>
      <c r="N93" s="1136"/>
      <c r="O93" s="420"/>
      <c r="P93" s="421"/>
      <c r="Q93" s="421"/>
      <c r="R93" s="26"/>
      <c r="S93" s="27"/>
      <c r="T93" s="27"/>
      <c r="U93" s="1272"/>
      <c r="V93" s="1273"/>
      <c r="W93" s="1273"/>
      <c r="X93" s="1273"/>
      <c r="Y93" s="1273"/>
      <c r="Z93" s="42" t="s">
        <v>8385</v>
      </c>
      <c r="AA93" s="99"/>
      <c r="AB93" s="99"/>
      <c r="AC93" s="43"/>
      <c r="AD93" s="43"/>
      <c r="AE93" s="43"/>
      <c r="AF93" s="43"/>
      <c r="AG93" s="43"/>
      <c r="AH93" s="43"/>
      <c r="AI93" s="43"/>
      <c r="AJ93" s="43"/>
      <c r="AK93" s="44" t="s">
        <v>17</v>
      </c>
      <c r="AL93" s="1157">
        <f>$AL$9</f>
        <v>0.5</v>
      </c>
      <c r="AM93" s="1157"/>
      <c r="AN93" s="43"/>
      <c r="AO93" s="43"/>
      <c r="AP93" s="43"/>
      <c r="AQ93" s="43"/>
      <c r="AR93" s="43"/>
      <c r="AS93" s="43"/>
      <c r="AT93" s="43"/>
      <c r="AU93" s="43"/>
      <c r="AV93" s="43"/>
      <c r="AW93" s="43"/>
      <c r="AX93" s="43"/>
      <c r="AY93" s="43"/>
      <c r="AZ93" s="44"/>
      <c r="BA93" s="44"/>
      <c r="BB93" s="45"/>
      <c r="BC93" s="35">
        <f>ROUND(K95*AL93,0)</f>
        <v>340</v>
      </c>
      <c r="BD93" s="232"/>
    </row>
    <row r="94" spans="1:56" ht="18" customHeight="1" x14ac:dyDescent="0.15">
      <c r="A94" s="32">
        <v>44</v>
      </c>
      <c r="B94" s="33">
        <v>2172</v>
      </c>
      <c r="C94" s="34" t="s">
        <v>8470</v>
      </c>
      <c r="D94" s="422"/>
      <c r="E94" s="423"/>
      <c r="F94" s="424"/>
      <c r="J94" s="22"/>
      <c r="K94" s="1268"/>
      <c r="L94" s="1269"/>
      <c r="M94" s="1269"/>
      <c r="N94" s="1270"/>
      <c r="O94" s="1271" t="s">
        <v>4829</v>
      </c>
      <c r="P94" s="1274"/>
      <c r="Q94" s="1274"/>
      <c r="R94" s="1274"/>
      <c r="S94" s="1274"/>
      <c r="T94" s="1275"/>
      <c r="U94" s="42"/>
      <c r="V94" s="43"/>
      <c r="W94" s="44"/>
      <c r="X94" s="44"/>
      <c r="Y94" s="43"/>
      <c r="Z94" s="43"/>
      <c r="AA94" s="43"/>
      <c r="AB94" s="43"/>
      <c r="AC94" s="43"/>
      <c r="AD94" s="43"/>
      <c r="AE94" s="43"/>
      <c r="AF94" s="43"/>
      <c r="AG94" s="43"/>
      <c r="AH94" s="43"/>
      <c r="AI94" s="43"/>
      <c r="AJ94" s="43"/>
      <c r="AK94" s="44"/>
      <c r="AL94" s="45"/>
      <c r="AM94" s="45"/>
      <c r="AN94" s="43"/>
      <c r="AO94" s="43"/>
      <c r="AP94" s="43"/>
      <c r="AQ94" s="43"/>
      <c r="AR94" s="43"/>
      <c r="AS94" s="43"/>
      <c r="AT94" s="43"/>
      <c r="AU94" s="43"/>
      <c r="AV94" s="43"/>
      <c r="AW94" s="25"/>
      <c r="AX94" s="25"/>
      <c r="AY94" s="25"/>
      <c r="AZ94" s="26"/>
      <c r="BA94" s="26"/>
      <c r="BB94" s="95"/>
      <c r="BC94" s="35">
        <f>ROUND(K95*S96,0)</f>
        <v>655</v>
      </c>
      <c r="BD94" s="232"/>
    </row>
    <row r="95" spans="1:56" ht="18" customHeight="1" x14ac:dyDescent="0.15">
      <c r="A95" s="32">
        <v>44</v>
      </c>
      <c r="B95" s="33">
        <v>2173</v>
      </c>
      <c r="C95" s="34" t="s">
        <v>8471</v>
      </c>
      <c r="D95" s="422"/>
      <c r="E95" s="423"/>
      <c r="F95" s="424"/>
      <c r="G95" s="29"/>
      <c r="H95" s="4"/>
      <c r="I95" s="4"/>
      <c r="J95" s="21"/>
      <c r="K95" s="1280">
        <v>679</v>
      </c>
      <c r="L95" s="1108"/>
      <c r="M95" s="4" t="s">
        <v>21</v>
      </c>
      <c r="N95" s="2"/>
      <c r="O95" s="1276"/>
      <c r="P95" s="1277"/>
      <c r="Q95" s="1277"/>
      <c r="R95" s="1277"/>
      <c r="S95" s="1277"/>
      <c r="T95" s="1278"/>
      <c r="U95" s="1271" t="s">
        <v>4824</v>
      </c>
      <c r="V95" s="1202"/>
      <c r="W95" s="1202"/>
      <c r="X95" s="1202"/>
      <c r="Y95" s="1202"/>
      <c r="Z95" s="42" t="s">
        <v>4825</v>
      </c>
      <c r="AA95" s="99"/>
      <c r="AB95" s="99"/>
      <c r="AC95" s="43"/>
      <c r="AD95" s="43"/>
      <c r="AE95" s="43"/>
      <c r="AF95" s="43"/>
      <c r="AG95" s="43"/>
      <c r="AH95" s="43"/>
      <c r="AI95" s="43"/>
      <c r="AJ95" s="43"/>
      <c r="AK95" s="44" t="s">
        <v>17</v>
      </c>
      <c r="AL95" s="1157">
        <f>$AL$8</f>
        <v>0.7</v>
      </c>
      <c r="AM95" s="1157"/>
      <c r="AN95" s="25"/>
      <c r="AO95" s="25"/>
      <c r="AP95" s="25"/>
      <c r="AQ95" s="25"/>
      <c r="AR95" s="25"/>
      <c r="AS95" s="25"/>
      <c r="AT95" s="25"/>
      <c r="AU95" s="25"/>
      <c r="AV95" s="25"/>
      <c r="AW95" s="25"/>
      <c r="AX95" s="25"/>
      <c r="AY95" s="25"/>
      <c r="AZ95" s="26"/>
      <c r="BA95" s="26"/>
      <c r="BB95" s="95"/>
      <c r="BC95" s="35">
        <f>ROUND(ROUND(K95*S96,0)*AL95,0)</f>
        <v>459</v>
      </c>
      <c r="BD95" s="232"/>
    </row>
    <row r="96" spans="1:56" ht="18" customHeight="1" x14ac:dyDescent="0.15">
      <c r="A96" s="32">
        <v>44</v>
      </c>
      <c r="B96" s="33">
        <v>2174</v>
      </c>
      <c r="C96" s="34" t="s">
        <v>8472</v>
      </c>
      <c r="D96" s="422"/>
      <c r="E96" s="423"/>
      <c r="F96" s="424"/>
      <c r="G96" s="29"/>
      <c r="H96" s="4"/>
      <c r="I96" s="4"/>
      <c r="J96" s="21"/>
      <c r="K96" s="419"/>
      <c r="L96" s="419"/>
      <c r="M96" s="419"/>
      <c r="N96" s="419"/>
      <c r="O96" s="420"/>
      <c r="P96" s="421"/>
      <c r="Q96" s="421"/>
      <c r="R96" s="26" t="s">
        <v>17</v>
      </c>
      <c r="S96" s="1180">
        <f>$S$12</f>
        <v>0.96499999999999997</v>
      </c>
      <c r="T96" s="1181"/>
      <c r="U96" s="1272"/>
      <c r="V96" s="1273"/>
      <c r="W96" s="1273"/>
      <c r="X96" s="1273"/>
      <c r="Y96" s="1273"/>
      <c r="Z96" s="42" t="s">
        <v>8385</v>
      </c>
      <c r="AA96" s="99"/>
      <c r="AB96" s="99"/>
      <c r="AC96" s="43"/>
      <c r="AD96" s="43"/>
      <c r="AE96" s="43"/>
      <c r="AF96" s="43"/>
      <c r="AG96" s="43"/>
      <c r="AH96" s="43"/>
      <c r="AI96" s="43"/>
      <c r="AJ96" s="43"/>
      <c r="AK96" s="44" t="s">
        <v>17</v>
      </c>
      <c r="AL96" s="1157">
        <f>$AL$9</f>
        <v>0.5</v>
      </c>
      <c r="AM96" s="1157"/>
      <c r="AN96" s="25"/>
      <c r="AO96" s="25"/>
      <c r="AP96" s="25"/>
      <c r="AQ96" s="25"/>
      <c r="AR96" s="25"/>
      <c r="AS96" s="25"/>
      <c r="AT96" s="25"/>
      <c r="AU96" s="25"/>
      <c r="AV96" s="25"/>
      <c r="AW96" s="25"/>
      <c r="AX96" s="25"/>
      <c r="AY96" s="25"/>
      <c r="AZ96" s="26"/>
      <c r="BA96" s="26"/>
      <c r="BB96" s="95"/>
      <c r="BC96" s="35">
        <f>ROUND(ROUND(K95*S96,0)*AL96,0)</f>
        <v>328</v>
      </c>
      <c r="BD96" s="232"/>
    </row>
    <row r="97" spans="1:56" ht="18" customHeight="1" x14ac:dyDescent="0.15">
      <c r="A97" s="32">
        <v>44</v>
      </c>
      <c r="B97" s="33">
        <v>2181</v>
      </c>
      <c r="C97" s="34" t="s">
        <v>8473</v>
      </c>
      <c r="D97" s="422"/>
      <c r="E97" s="423"/>
      <c r="F97" s="424"/>
      <c r="G97" s="29"/>
      <c r="H97" s="29"/>
      <c r="I97" s="29"/>
      <c r="J97" s="29"/>
      <c r="K97" s="20"/>
      <c r="N97" s="21"/>
      <c r="O97" s="416"/>
      <c r="P97" s="417"/>
      <c r="Q97" s="417"/>
      <c r="R97" s="65"/>
      <c r="S97" s="156"/>
      <c r="T97" s="156"/>
      <c r="U97" s="42"/>
      <c r="V97" s="43"/>
      <c r="W97" s="44"/>
      <c r="X97" s="44"/>
      <c r="Y97" s="43"/>
      <c r="Z97" s="43"/>
      <c r="AA97" s="43"/>
      <c r="AB97" s="43"/>
      <c r="AC97" s="43"/>
      <c r="AD97" s="43"/>
      <c r="AE97" s="43"/>
      <c r="AF97" s="43"/>
      <c r="AG97" s="43"/>
      <c r="AH97" s="43"/>
      <c r="AI97" s="43"/>
      <c r="AJ97" s="43"/>
      <c r="AK97" s="44"/>
      <c r="AL97" s="45"/>
      <c r="AM97" s="45"/>
      <c r="AN97" s="47" t="s">
        <v>4833</v>
      </c>
      <c r="AO97" s="474"/>
      <c r="AP97" s="474"/>
      <c r="AQ97" s="474"/>
      <c r="AR97" s="474"/>
      <c r="AS97" s="474"/>
      <c r="AT97" s="474"/>
      <c r="AU97" s="474"/>
      <c r="AV97" s="475"/>
      <c r="AW97" s="475"/>
      <c r="AX97" s="475"/>
      <c r="AY97" s="40"/>
      <c r="AZ97" s="65" t="s">
        <v>17</v>
      </c>
      <c r="BA97" s="1324">
        <f>$BA$13</f>
        <v>0.95</v>
      </c>
      <c r="BB97" s="1325"/>
      <c r="BC97" s="35">
        <f>ROUND(K95*BA97,0)</f>
        <v>645</v>
      </c>
      <c r="BD97" s="31"/>
    </row>
    <row r="98" spans="1:56" ht="18" customHeight="1" x14ac:dyDescent="0.15">
      <c r="A98" s="32">
        <v>44</v>
      </c>
      <c r="B98" s="33">
        <v>2182</v>
      </c>
      <c r="C98" s="34" t="s">
        <v>8474</v>
      </c>
      <c r="D98" s="422"/>
      <c r="E98" s="423"/>
      <c r="F98" s="424"/>
      <c r="G98" s="29"/>
      <c r="H98" s="29"/>
      <c r="I98" s="29"/>
      <c r="J98" s="29"/>
      <c r="K98" s="20"/>
      <c r="N98" s="21"/>
      <c r="O98" s="418"/>
      <c r="P98" s="419"/>
      <c r="Q98" s="419"/>
      <c r="R98" s="23"/>
      <c r="S98" s="167"/>
      <c r="T98" s="167"/>
      <c r="U98" s="1271" t="s">
        <v>4824</v>
      </c>
      <c r="V98" s="1202"/>
      <c r="W98" s="1202"/>
      <c r="X98" s="1202"/>
      <c r="Y98" s="1202"/>
      <c r="Z98" s="42" t="s">
        <v>4825</v>
      </c>
      <c r="AA98" s="99"/>
      <c r="AB98" s="99"/>
      <c r="AC98" s="43"/>
      <c r="AD98" s="43"/>
      <c r="AE98" s="43"/>
      <c r="AF98" s="43"/>
      <c r="AG98" s="43"/>
      <c r="AH98" s="43"/>
      <c r="AI98" s="43"/>
      <c r="AJ98" s="43"/>
      <c r="AK98" s="44" t="s">
        <v>17</v>
      </c>
      <c r="AL98" s="1157">
        <f>$AL$8</f>
        <v>0.7</v>
      </c>
      <c r="AM98" s="1157"/>
      <c r="AN98" s="453"/>
      <c r="AO98" s="451"/>
      <c r="AP98" s="451"/>
      <c r="AQ98" s="451"/>
      <c r="AR98" s="451"/>
      <c r="AS98" s="451"/>
      <c r="AT98" s="451"/>
      <c r="AU98" s="451"/>
      <c r="AV98" s="451"/>
      <c r="AW98" s="451"/>
      <c r="AX98" s="451"/>
      <c r="AY98" s="4"/>
      <c r="AZ98" s="4"/>
      <c r="BA98" s="4"/>
      <c r="BB98" s="21"/>
      <c r="BC98" s="35">
        <f>ROUND(ROUND(K95*AL98,0)*BA97,0)</f>
        <v>451</v>
      </c>
      <c r="BD98" s="31"/>
    </row>
    <row r="99" spans="1:56" ht="18" customHeight="1" x14ac:dyDescent="0.15">
      <c r="A99" s="32">
        <v>44</v>
      </c>
      <c r="B99" s="33">
        <v>2183</v>
      </c>
      <c r="C99" s="34" t="s">
        <v>8475</v>
      </c>
      <c r="D99" s="422"/>
      <c r="E99" s="423"/>
      <c r="F99" s="424"/>
      <c r="G99" s="29"/>
      <c r="H99" s="29"/>
      <c r="I99" s="29"/>
      <c r="J99" s="29"/>
      <c r="K99" s="20"/>
      <c r="N99" s="21"/>
      <c r="O99" s="420"/>
      <c r="P99" s="421"/>
      <c r="Q99" s="421"/>
      <c r="R99" s="26"/>
      <c r="S99" s="27"/>
      <c r="T99" s="27"/>
      <c r="U99" s="1272"/>
      <c r="V99" s="1273"/>
      <c r="W99" s="1273"/>
      <c r="X99" s="1273"/>
      <c r="Y99" s="1273"/>
      <c r="Z99" s="42" t="s">
        <v>8385</v>
      </c>
      <c r="AA99" s="99"/>
      <c r="AB99" s="99"/>
      <c r="AC99" s="43"/>
      <c r="AD99" s="43"/>
      <c r="AE99" s="43"/>
      <c r="AF99" s="43"/>
      <c r="AG99" s="43"/>
      <c r="AH99" s="43"/>
      <c r="AI99" s="43"/>
      <c r="AJ99" s="43"/>
      <c r="AK99" s="44" t="s">
        <v>17</v>
      </c>
      <c r="AL99" s="1157">
        <f>$AL$9</f>
        <v>0.5</v>
      </c>
      <c r="AM99" s="1157"/>
      <c r="AN99" s="20"/>
      <c r="AO99" s="4"/>
      <c r="AP99" s="4"/>
      <c r="AQ99" s="4"/>
      <c r="AR99" s="4"/>
      <c r="AS99" s="4"/>
      <c r="AT99" s="4"/>
      <c r="AU99" s="4"/>
      <c r="AV99" s="4"/>
      <c r="AW99" s="4"/>
      <c r="AX99" s="4"/>
      <c r="AY99" s="4"/>
      <c r="AZ99" s="4"/>
      <c r="BA99" s="4"/>
      <c r="BB99" s="21"/>
      <c r="BC99" s="35">
        <f>ROUND(ROUND(K95*AL99,0)*BA97,0)</f>
        <v>323</v>
      </c>
      <c r="BD99" s="31"/>
    </row>
    <row r="100" spans="1:56" ht="18" customHeight="1" x14ac:dyDescent="0.15">
      <c r="A100" s="32">
        <v>44</v>
      </c>
      <c r="B100" s="33">
        <v>2184</v>
      </c>
      <c r="C100" s="34" t="s">
        <v>8476</v>
      </c>
      <c r="D100" s="422"/>
      <c r="E100" s="423"/>
      <c r="F100" s="424"/>
      <c r="G100" s="29"/>
      <c r="H100" s="29"/>
      <c r="I100" s="29"/>
      <c r="J100" s="29"/>
      <c r="K100" s="20"/>
      <c r="N100" s="21"/>
      <c r="O100" s="1271" t="s">
        <v>4829</v>
      </c>
      <c r="P100" s="1274"/>
      <c r="Q100" s="1274"/>
      <c r="R100" s="1274"/>
      <c r="S100" s="1274"/>
      <c r="T100" s="1275"/>
      <c r="U100" s="42"/>
      <c r="V100" s="43"/>
      <c r="W100" s="44"/>
      <c r="X100" s="44"/>
      <c r="Y100" s="43"/>
      <c r="Z100" s="43"/>
      <c r="AA100" s="43"/>
      <c r="AB100" s="43"/>
      <c r="AC100" s="43"/>
      <c r="AD100" s="43"/>
      <c r="AE100" s="43"/>
      <c r="AF100" s="43"/>
      <c r="AG100" s="43"/>
      <c r="AH100" s="43"/>
      <c r="AI100" s="43"/>
      <c r="AJ100" s="43"/>
      <c r="AK100" s="44"/>
      <c r="AL100" s="45"/>
      <c r="AM100" s="45"/>
      <c r="AN100" s="20"/>
      <c r="AO100" s="4"/>
      <c r="AP100" s="4"/>
      <c r="AQ100" s="4"/>
      <c r="AR100" s="4"/>
      <c r="AS100" s="4"/>
      <c r="AT100" s="4"/>
      <c r="AU100" s="4"/>
      <c r="AY100" s="4"/>
      <c r="AZ100" s="4"/>
      <c r="BA100" s="4"/>
      <c r="BB100" s="21"/>
      <c r="BC100" s="35">
        <f>ROUND(ROUND(K95*S102,0)*BA97,0)</f>
        <v>622</v>
      </c>
      <c r="BD100" s="31"/>
    </row>
    <row r="101" spans="1:56" ht="18" customHeight="1" x14ac:dyDescent="0.15">
      <c r="A101" s="32">
        <v>44</v>
      </c>
      <c r="B101" s="33">
        <v>2185</v>
      </c>
      <c r="C101" s="34" t="s">
        <v>8477</v>
      </c>
      <c r="D101" s="422"/>
      <c r="E101" s="423"/>
      <c r="F101" s="424"/>
      <c r="G101" s="29"/>
      <c r="H101" s="29"/>
      <c r="I101" s="29"/>
      <c r="J101" s="29"/>
      <c r="K101" s="20"/>
      <c r="N101" s="21"/>
      <c r="O101" s="1276"/>
      <c r="P101" s="1277"/>
      <c r="Q101" s="1277"/>
      <c r="R101" s="1277"/>
      <c r="S101" s="1277"/>
      <c r="T101" s="1278"/>
      <c r="U101" s="1271" t="s">
        <v>4824</v>
      </c>
      <c r="V101" s="1202"/>
      <c r="W101" s="1202"/>
      <c r="X101" s="1202"/>
      <c r="Y101" s="1202"/>
      <c r="Z101" s="42" t="s">
        <v>4825</v>
      </c>
      <c r="AA101" s="99"/>
      <c r="AB101" s="99"/>
      <c r="AC101" s="43"/>
      <c r="AD101" s="43"/>
      <c r="AE101" s="43"/>
      <c r="AF101" s="43"/>
      <c r="AG101" s="43"/>
      <c r="AH101" s="43"/>
      <c r="AI101" s="43"/>
      <c r="AJ101" s="43"/>
      <c r="AK101" s="44" t="s">
        <v>17</v>
      </c>
      <c r="AL101" s="1157">
        <f>$AL$8</f>
        <v>0.7</v>
      </c>
      <c r="AM101" s="1157"/>
      <c r="AN101" s="20"/>
      <c r="AO101" s="4"/>
      <c r="AP101" s="4"/>
      <c r="AQ101" s="4"/>
      <c r="AR101" s="4"/>
      <c r="AS101" s="4"/>
      <c r="AT101" s="4"/>
      <c r="AU101" s="4"/>
      <c r="AY101" s="4"/>
      <c r="AZ101" s="4"/>
      <c r="BA101" s="4"/>
      <c r="BB101" s="21"/>
      <c r="BC101" s="35">
        <f>ROUND(ROUND(ROUND(K95*S102,0)*AL101,0)*BA97,0)</f>
        <v>436</v>
      </c>
      <c r="BD101" s="31"/>
    </row>
    <row r="102" spans="1:56" ht="18" customHeight="1" x14ac:dyDescent="0.15">
      <c r="A102" s="32">
        <v>44</v>
      </c>
      <c r="B102" s="33">
        <v>2186</v>
      </c>
      <c r="C102" s="34" t="s">
        <v>8478</v>
      </c>
      <c r="D102" s="422"/>
      <c r="E102" s="423"/>
      <c r="F102" s="424"/>
      <c r="G102" s="29"/>
      <c r="H102" s="29"/>
      <c r="I102" s="29"/>
      <c r="J102" s="29"/>
      <c r="K102" s="20"/>
      <c r="N102" s="21"/>
      <c r="O102" s="420"/>
      <c r="P102" s="421"/>
      <c r="Q102" s="421"/>
      <c r="R102" s="26" t="s">
        <v>17</v>
      </c>
      <c r="S102" s="1180">
        <f>$S$12</f>
        <v>0.96499999999999997</v>
      </c>
      <c r="T102" s="1181"/>
      <c r="U102" s="1272"/>
      <c r="V102" s="1273"/>
      <c r="W102" s="1273"/>
      <c r="X102" s="1273"/>
      <c r="Y102" s="1273"/>
      <c r="Z102" s="42" t="s">
        <v>8385</v>
      </c>
      <c r="AA102" s="99"/>
      <c r="AB102" s="99"/>
      <c r="AC102" s="43"/>
      <c r="AD102" s="43"/>
      <c r="AE102" s="43"/>
      <c r="AF102" s="43"/>
      <c r="AG102" s="43"/>
      <c r="AH102" s="43"/>
      <c r="AI102" s="43"/>
      <c r="AJ102" s="43"/>
      <c r="AK102" s="44" t="s">
        <v>17</v>
      </c>
      <c r="AL102" s="1157">
        <f>$AL$9</f>
        <v>0.5</v>
      </c>
      <c r="AM102" s="1157"/>
      <c r="AN102" s="24"/>
      <c r="AO102" s="25"/>
      <c r="AP102" s="25"/>
      <c r="AQ102" s="25"/>
      <c r="AR102" s="25"/>
      <c r="AS102" s="25"/>
      <c r="AT102" s="25"/>
      <c r="AU102" s="25"/>
      <c r="AV102" s="135"/>
      <c r="AW102" s="135"/>
      <c r="AX102" s="135"/>
      <c r="AY102" s="25"/>
      <c r="AZ102" s="25"/>
      <c r="BA102" s="25"/>
      <c r="BB102" s="38"/>
      <c r="BC102" s="35">
        <f>ROUND(ROUND(ROUND(K95*S102,0)*AL102,0)*BA97,0)</f>
        <v>312</v>
      </c>
      <c r="BD102" s="31"/>
    </row>
    <row r="103" spans="1:56" ht="18" customHeight="1" x14ac:dyDescent="0.15">
      <c r="A103" s="32">
        <v>44</v>
      </c>
      <c r="B103" s="33">
        <v>2193</v>
      </c>
      <c r="C103" s="34" t="s">
        <v>8479</v>
      </c>
      <c r="D103" s="422"/>
      <c r="E103" s="423"/>
      <c r="F103" s="424"/>
      <c r="G103" s="36"/>
      <c r="H103" s="29"/>
      <c r="I103" s="29"/>
      <c r="J103" s="37"/>
      <c r="K103" s="1086" t="s">
        <v>4840</v>
      </c>
      <c r="L103" s="1133"/>
      <c r="M103" s="1133"/>
      <c r="N103" s="1134"/>
      <c r="O103" s="416"/>
      <c r="P103" s="417"/>
      <c r="Q103" s="417"/>
      <c r="R103" s="65"/>
      <c r="S103" s="156"/>
      <c r="T103" s="156"/>
      <c r="U103" s="42"/>
      <c r="V103" s="43"/>
      <c r="W103" s="44"/>
      <c r="X103" s="44"/>
      <c r="Y103" s="43"/>
      <c r="Z103" s="43"/>
      <c r="AA103" s="43"/>
      <c r="AB103" s="43"/>
      <c r="AC103" s="43"/>
      <c r="AD103" s="43"/>
      <c r="AE103" s="43"/>
      <c r="AF103" s="43"/>
      <c r="AG103" s="43"/>
      <c r="AH103" s="43"/>
      <c r="AI103" s="43"/>
      <c r="AJ103" s="43"/>
      <c r="AK103" s="44"/>
      <c r="AL103" s="45"/>
      <c r="AM103" s="45"/>
      <c r="AN103" s="25"/>
      <c r="AO103" s="25"/>
      <c r="AP103" s="25"/>
      <c r="AQ103" s="25"/>
      <c r="AR103" s="25"/>
      <c r="AS103" s="25"/>
      <c r="AT103" s="25"/>
      <c r="AU103" s="25"/>
      <c r="AV103" s="25"/>
      <c r="AW103" s="25"/>
      <c r="AX103" s="25"/>
      <c r="AY103" s="25"/>
      <c r="AZ103" s="26"/>
      <c r="BA103" s="26"/>
      <c r="BB103" s="95"/>
      <c r="BC103" s="35">
        <f>K107</f>
        <v>568</v>
      </c>
      <c r="BD103" s="31"/>
    </row>
    <row r="104" spans="1:56" ht="18" customHeight="1" x14ac:dyDescent="0.15">
      <c r="A104" s="32">
        <v>44</v>
      </c>
      <c r="B104" s="33">
        <v>2194</v>
      </c>
      <c r="C104" s="34" t="s">
        <v>8480</v>
      </c>
      <c r="D104" s="422"/>
      <c r="E104" s="423"/>
      <c r="F104" s="424"/>
      <c r="G104" s="36"/>
      <c r="H104" s="29"/>
      <c r="I104" s="29"/>
      <c r="J104" s="37"/>
      <c r="K104" s="1135"/>
      <c r="L104" s="1135"/>
      <c r="M104" s="1135"/>
      <c r="N104" s="1136"/>
      <c r="O104" s="418"/>
      <c r="P104" s="419"/>
      <c r="Q104" s="419"/>
      <c r="R104" s="23"/>
      <c r="S104" s="167"/>
      <c r="T104" s="167"/>
      <c r="U104" s="1271" t="s">
        <v>4824</v>
      </c>
      <c r="V104" s="1202"/>
      <c r="W104" s="1202"/>
      <c r="X104" s="1202"/>
      <c r="Y104" s="1202"/>
      <c r="Z104" s="42" t="s">
        <v>4825</v>
      </c>
      <c r="AA104" s="99"/>
      <c r="AB104" s="99"/>
      <c r="AC104" s="43"/>
      <c r="AD104" s="43"/>
      <c r="AE104" s="43"/>
      <c r="AF104" s="43"/>
      <c r="AG104" s="43"/>
      <c r="AH104" s="43"/>
      <c r="AI104" s="43"/>
      <c r="AJ104" s="43"/>
      <c r="AK104" s="44" t="s">
        <v>17</v>
      </c>
      <c r="AL104" s="1157">
        <f>$AL$8</f>
        <v>0.7</v>
      </c>
      <c r="AM104" s="1157"/>
      <c r="AN104" s="43"/>
      <c r="AO104" s="43"/>
      <c r="AP104" s="43"/>
      <c r="AQ104" s="43"/>
      <c r="AR104" s="43"/>
      <c r="AS104" s="43"/>
      <c r="AT104" s="43"/>
      <c r="AU104" s="43"/>
      <c r="AV104" s="43"/>
      <c r="AW104" s="43"/>
      <c r="AX104" s="43"/>
      <c r="AY104" s="43"/>
      <c r="AZ104" s="44"/>
      <c r="BA104" s="44"/>
      <c r="BB104" s="45"/>
      <c r="BC104" s="35">
        <f>ROUND(K107*AL104,0)</f>
        <v>398</v>
      </c>
      <c r="BD104" s="31"/>
    </row>
    <row r="105" spans="1:56" ht="18" customHeight="1" x14ac:dyDescent="0.15">
      <c r="A105" s="32">
        <v>44</v>
      </c>
      <c r="B105" s="33">
        <v>2195</v>
      </c>
      <c r="C105" s="34" t="s">
        <v>8481</v>
      </c>
      <c r="D105" s="422"/>
      <c r="E105" s="423"/>
      <c r="F105" s="424"/>
      <c r="G105" s="36"/>
      <c r="H105" s="29"/>
      <c r="I105" s="29"/>
      <c r="J105" s="37"/>
      <c r="K105" s="1135"/>
      <c r="L105" s="1135"/>
      <c r="M105" s="1135"/>
      <c r="N105" s="1136"/>
      <c r="O105" s="420"/>
      <c r="P105" s="421"/>
      <c r="Q105" s="421"/>
      <c r="R105" s="26"/>
      <c r="S105" s="27"/>
      <c r="T105" s="27"/>
      <c r="U105" s="1272"/>
      <c r="V105" s="1273"/>
      <c r="W105" s="1273"/>
      <c r="X105" s="1273"/>
      <c r="Y105" s="1273"/>
      <c r="Z105" s="42" t="s">
        <v>8385</v>
      </c>
      <c r="AA105" s="99"/>
      <c r="AB105" s="99"/>
      <c r="AC105" s="43"/>
      <c r="AD105" s="43"/>
      <c r="AE105" s="43"/>
      <c r="AF105" s="43"/>
      <c r="AG105" s="43"/>
      <c r="AH105" s="43"/>
      <c r="AI105" s="43"/>
      <c r="AJ105" s="43"/>
      <c r="AK105" s="44" t="s">
        <v>17</v>
      </c>
      <c r="AL105" s="1157">
        <f>$AL$9</f>
        <v>0.5</v>
      </c>
      <c r="AM105" s="1157"/>
      <c r="AN105" s="43"/>
      <c r="AO105" s="43"/>
      <c r="AP105" s="43"/>
      <c r="AQ105" s="43"/>
      <c r="AR105" s="43"/>
      <c r="AS105" s="43"/>
      <c r="AT105" s="43"/>
      <c r="AU105" s="43"/>
      <c r="AV105" s="43"/>
      <c r="AW105" s="43"/>
      <c r="AX105" s="43"/>
      <c r="AY105" s="43"/>
      <c r="AZ105" s="44"/>
      <c r="BA105" s="44"/>
      <c r="BB105" s="45"/>
      <c r="BC105" s="35">
        <f>ROUND(K107*AL105,0)</f>
        <v>284</v>
      </c>
      <c r="BD105" s="31"/>
    </row>
    <row r="106" spans="1:56" ht="18" customHeight="1" x14ac:dyDescent="0.15">
      <c r="A106" s="32">
        <v>44</v>
      </c>
      <c r="B106" s="33">
        <v>2196</v>
      </c>
      <c r="C106" s="34" t="s">
        <v>8482</v>
      </c>
      <c r="D106" s="422"/>
      <c r="E106" s="423"/>
      <c r="F106" s="424"/>
      <c r="G106" s="36"/>
      <c r="H106" s="29"/>
      <c r="I106" s="29"/>
      <c r="J106" s="37"/>
      <c r="K106" s="1269"/>
      <c r="L106" s="1269"/>
      <c r="M106" s="1269"/>
      <c r="N106" s="1270"/>
      <c r="O106" s="1271" t="s">
        <v>4829</v>
      </c>
      <c r="P106" s="1274"/>
      <c r="Q106" s="1274"/>
      <c r="R106" s="1274"/>
      <c r="S106" s="1274"/>
      <c r="T106" s="1275"/>
      <c r="U106" s="42"/>
      <c r="V106" s="43"/>
      <c r="W106" s="44"/>
      <c r="X106" s="44"/>
      <c r="Y106" s="43"/>
      <c r="Z106" s="43"/>
      <c r="AA106" s="43"/>
      <c r="AB106" s="43"/>
      <c r="AC106" s="43"/>
      <c r="AD106" s="43"/>
      <c r="AE106" s="43"/>
      <c r="AF106" s="43"/>
      <c r="AG106" s="43"/>
      <c r="AH106" s="43"/>
      <c r="AI106" s="43"/>
      <c r="AJ106" s="43"/>
      <c r="AK106" s="44"/>
      <c r="AL106" s="45"/>
      <c r="AM106" s="45"/>
      <c r="AN106" s="43"/>
      <c r="AO106" s="43"/>
      <c r="AP106" s="43"/>
      <c r="AQ106" s="43"/>
      <c r="AR106" s="43"/>
      <c r="AS106" s="43"/>
      <c r="AT106" s="43"/>
      <c r="AU106" s="43"/>
      <c r="AV106" s="43"/>
      <c r="AW106" s="25"/>
      <c r="AX106" s="25"/>
      <c r="AY106" s="25"/>
      <c r="AZ106" s="26"/>
      <c r="BA106" s="26"/>
      <c r="BB106" s="95"/>
      <c r="BC106" s="35">
        <f>ROUND(K107*S108,0)</f>
        <v>548</v>
      </c>
      <c r="BD106" s="31"/>
    </row>
    <row r="107" spans="1:56" ht="18" customHeight="1" x14ac:dyDescent="0.15">
      <c r="A107" s="32">
        <v>44</v>
      </c>
      <c r="B107" s="33">
        <v>2197</v>
      </c>
      <c r="C107" s="34" t="s">
        <v>8483</v>
      </c>
      <c r="D107" s="422"/>
      <c r="E107" s="423"/>
      <c r="F107" s="424"/>
      <c r="G107" s="36"/>
      <c r="H107" s="29"/>
      <c r="I107" s="29"/>
      <c r="J107" s="37"/>
      <c r="K107" s="1108">
        <v>568</v>
      </c>
      <c r="L107" s="1108"/>
      <c r="M107" s="4" t="s">
        <v>21</v>
      </c>
      <c r="N107" s="2"/>
      <c r="O107" s="1276"/>
      <c r="P107" s="1277"/>
      <c r="Q107" s="1277"/>
      <c r="R107" s="1277"/>
      <c r="S107" s="1277"/>
      <c r="T107" s="1278"/>
      <c r="U107" s="1271" t="s">
        <v>4824</v>
      </c>
      <c r="V107" s="1202"/>
      <c r="W107" s="1202"/>
      <c r="X107" s="1202"/>
      <c r="Y107" s="1202"/>
      <c r="Z107" s="42" t="s">
        <v>4825</v>
      </c>
      <c r="AA107" s="99"/>
      <c r="AB107" s="99"/>
      <c r="AC107" s="43"/>
      <c r="AD107" s="43"/>
      <c r="AE107" s="43"/>
      <c r="AF107" s="43"/>
      <c r="AG107" s="43"/>
      <c r="AH107" s="43"/>
      <c r="AI107" s="43"/>
      <c r="AJ107" s="43"/>
      <c r="AK107" s="44" t="s">
        <v>17</v>
      </c>
      <c r="AL107" s="1157">
        <f>$AL$8</f>
        <v>0.7</v>
      </c>
      <c r="AM107" s="1157"/>
      <c r="AN107" s="25"/>
      <c r="AO107" s="25"/>
      <c r="AP107" s="25"/>
      <c r="AQ107" s="25"/>
      <c r="AR107" s="25"/>
      <c r="AS107" s="25"/>
      <c r="AT107" s="25"/>
      <c r="AU107" s="25"/>
      <c r="AV107" s="25"/>
      <c r="AW107" s="25"/>
      <c r="AX107" s="25"/>
      <c r="AY107" s="25"/>
      <c r="AZ107" s="26"/>
      <c r="BA107" s="26"/>
      <c r="BB107" s="95"/>
      <c r="BC107" s="35">
        <f>ROUND(ROUND(K107*S108,0)*AL107,0)</f>
        <v>384</v>
      </c>
      <c r="BD107" s="31"/>
    </row>
    <row r="108" spans="1:56" ht="18" customHeight="1" x14ac:dyDescent="0.15">
      <c r="A108" s="32">
        <v>44</v>
      </c>
      <c r="B108" s="33">
        <v>2198</v>
      </c>
      <c r="C108" s="34" t="s">
        <v>8484</v>
      </c>
      <c r="D108" s="422"/>
      <c r="E108" s="423"/>
      <c r="F108" s="424"/>
      <c r="G108" s="36"/>
      <c r="H108" s="29"/>
      <c r="I108" s="29"/>
      <c r="J108" s="37"/>
      <c r="K108" s="419"/>
      <c r="L108" s="419"/>
      <c r="M108" s="419"/>
      <c r="N108" s="419"/>
      <c r="O108" s="420"/>
      <c r="P108" s="421"/>
      <c r="Q108" s="421"/>
      <c r="R108" s="26" t="s">
        <v>17</v>
      </c>
      <c r="S108" s="1180">
        <f>$S$12</f>
        <v>0.96499999999999997</v>
      </c>
      <c r="T108" s="1181"/>
      <c r="U108" s="1272"/>
      <c r="V108" s="1273"/>
      <c r="W108" s="1273"/>
      <c r="X108" s="1273"/>
      <c r="Y108" s="1273"/>
      <c r="Z108" s="42" t="s">
        <v>8385</v>
      </c>
      <c r="AA108" s="99"/>
      <c r="AB108" s="99"/>
      <c r="AC108" s="43"/>
      <c r="AD108" s="43"/>
      <c r="AE108" s="43"/>
      <c r="AF108" s="43"/>
      <c r="AG108" s="43"/>
      <c r="AH108" s="43"/>
      <c r="AI108" s="43"/>
      <c r="AJ108" s="43"/>
      <c r="AK108" s="44" t="s">
        <v>17</v>
      </c>
      <c r="AL108" s="1157">
        <f>$AL$9</f>
        <v>0.5</v>
      </c>
      <c r="AM108" s="1157"/>
      <c r="AN108" s="25"/>
      <c r="AO108" s="25"/>
      <c r="AP108" s="25"/>
      <c r="AQ108" s="25"/>
      <c r="AR108" s="25"/>
      <c r="AS108" s="25"/>
      <c r="AT108" s="25"/>
      <c r="AU108" s="25"/>
      <c r="AV108" s="25"/>
      <c r="AW108" s="25"/>
      <c r="AX108" s="25"/>
      <c r="AY108" s="25"/>
      <c r="AZ108" s="26"/>
      <c r="BA108" s="26"/>
      <c r="BB108" s="95"/>
      <c r="BC108" s="35">
        <f>ROUND(ROUND(K107*S108,0)*AL108,0)</f>
        <v>274</v>
      </c>
      <c r="BD108" s="31"/>
    </row>
    <row r="109" spans="1:56" ht="18" customHeight="1" x14ac:dyDescent="0.15">
      <c r="A109" s="32">
        <v>44</v>
      </c>
      <c r="B109" s="33">
        <v>2205</v>
      </c>
      <c r="C109" s="34" t="s">
        <v>8485</v>
      </c>
      <c r="D109" s="422"/>
      <c r="E109" s="423"/>
      <c r="F109" s="424"/>
      <c r="G109" s="36"/>
      <c r="H109" s="29"/>
      <c r="I109" s="29"/>
      <c r="J109" s="37"/>
      <c r="K109" s="4"/>
      <c r="N109" s="21"/>
      <c r="O109" s="416"/>
      <c r="P109" s="417"/>
      <c r="Q109" s="417"/>
      <c r="R109" s="65"/>
      <c r="S109" s="156"/>
      <c r="T109" s="156"/>
      <c r="U109" s="42"/>
      <c r="V109" s="43"/>
      <c r="W109" s="44"/>
      <c r="X109" s="44"/>
      <c r="Y109" s="43"/>
      <c r="Z109" s="43"/>
      <c r="AA109" s="43"/>
      <c r="AB109" s="43"/>
      <c r="AC109" s="43"/>
      <c r="AD109" s="43"/>
      <c r="AE109" s="43"/>
      <c r="AF109" s="43"/>
      <c r="AG109" s="43"/>
      <c r="AH109" s="43"/>
      <c r="AI109" s="43"/>
      <c r="AJ109" s="43"/>
      <c r="AK109" s="44"/>
      <c r="AL109" s="45"/>
      <c r="AM109" s="45"/>
      <c r="AN109" s="47" t="s">
        <v>4833</v>
      </c>
      <c r="AO109" s="474"/>
      <c r="AP109" s="474"/>
      <c r="AQ109" s="474"/>
      <c r="AR109" s="474"/>
      <c r="AS109" s="474"/>
      <c r="AT109" s="474"/>
      <c r="AU109" s="474"/>
      <c r="AV109" s="475"/>
      <c r="AW109" s="475"/>
      <c r="AX109" s="475"/>
      <c r="AY109" s="40"/>
      <c r="AZ109" s="65" t="s">
        <v>17</v>
      </c>
      <c r="BA109" s="1324">
        <f>$BA$13</f>
        <v>0.95</v>
      </c>
      <c r="BB109" s="1325"/>
      <c r="BC109" s="35">
        <f>ROUND(K107*BA109,0)</f>
        <v>540</v>
      </c>
      <c r="BD109" s="31"/>
    </row>
    <row r="110" spans="1:56" ht="18" customHeight="1" x14ac:dyDescent="0.15">
      <c r="A110" s="32">
        <v>44</v>
      </c>
      <c r="B110" s="33">
        <v>2206</v>
      </c>
      <c r="C110" s="34" t="s">
        <v>8486</v>
      </c>
      <c r="D110" s="422"/>
      <c r="E110" s="423"/>
      <c r="F110" s="424"/>
      <c r="G110" s="36"/>
      <c r="H110" s="29"/>
      <c r="I110" s="29"/>
      <c r="J110" s="37"/>
      <c r="K110" s="4"/>
      <c r="N110" s="21"/>
      <c r="O110" s="418"/>
      <c r="P110" s="419"/>
      <c r="Q110" s="419"/>
      <c r="R110" s="23"/>
      <c r="S110" s="167"/>
      <c r="T110" s="167"/>
      <c r="U110" s="1271" t="s">
        <v>4824</v>
      </c>
      <c r="V110" s="1202"/>
      <c r="W110" s="1202"/>
      <c r="X110" s="1202"/>
      <c r="Y110" s="1202"/>
      <c r="Z110" s="42" t="s">
        <v>4825</v>
      </c>
      <c r="AA110" s="99"/>
      <c r="AB110" s="99"/>
      <c r="AC110" s="43"/>
      <c r="AD110" s="43"/>
      <c r="AE110" s="43"/>
      <c r="AF110" s="43"/>
      <c r="AG110" s="43"/>
      <c r="AH110" s="43"/>
      <c r="AI110" s="43"/>
      <c r="AJ110" s="43"/>
      <c r="AK110" s="44" t="s">
        <v>17</v>
      </c>
      <c r="AL110" s="1157">
        <f>$AL$8</f>
        <v>0.7</v>
      </c>
      <c r="AM110" s="1157"/>
      <c r="AN110" s="453"/>
      <c r="AO110" s="451"/>
      <c r="AP110" s="451"/>
      <c r="AQ110" s="451"/>
      <c r="AR110" s="451"/>
      <c r="AS110" s="451"/>
      <c r="AT110" s="451"/>
      <c r="AU110" s="451"/>
      <c r="AV110" s="451"/>
      <c r="AW110" s="451"/>
      <c r="AX110" s="451"/>
      <c r="AY110" s="4"/>
      <c r="AZ110" s="4"/>
      <c r="BA110" s="4"/>
      <c r="BB110" s="21"/>
      <c r="BC110" s="35">
        <f>ROUND(ROUND(K107*AL110,0)*BA109,0)</f>
        <v>378</v>
      </c>
      <c r="BD110" s="31"/>
    </row>
    <row r="111" spans="1:56" ht="18" customHeight="1" x14ac:dyDescent="0.15">
      <c r="A111" s="32">
        <v>44</v>
      </c>
      <c r="B111" s="33">
        <v>2207</v>
      </c>
      <c r="C111" s="34" t="s">
        <v>8487</v>
      </c>
      <c r="D111" s="422"/>
      <c r="E111" s="423"/>
      <c r="F111" s="424"/>
      <c r="G111" s="36"/>
      <c r="H111" s="29"/>
      <c r="I111" s="29"/>
      <c r="J111" s="37"/>
      <c r="K111" s="4"/>
      <c r="N111" s="21"/>
      <c r="O111" s="420"/>
      <c r="P111" s="421"/>
      <c r="Q111" s="421"/>
      <c r="R111" s="26"/>
      <c r="S111" s="27"/>
      <c r="T111" s="27"/>
      <c r="U111" s="1272"/>
      <c r="V111" s="1273"/>
      <c r="W111" s="1273"/>
      <c r="X111" s="1273"/>
      <c r="Y111" s="1273"/>
      <c r="Z111" s="42" t="s">
        <v>8385</v>
      </c>
      <c r="AA111" s="99"/>
      <c r="AB111" s="99"/>
      <c r="AC111" s="43"/>
      <c r="AD111" s="43"/>
      <c r="AE111" s="43"/>
      <c r="AF111" s="43"/>
      <c r="AG111" s="43"/>
      <c r="AH111" s="43"/>
      <c r="AI111" s="43"/>
      <c r="AJ111" s="43"/>
      <c r="AK111" s="44" t="s">
        <v>17</v>
      </c>
      <c r="AL111" s="1157">
        <f>$AL$9</f>
        <v>0.5</v>
      </c>
      <c r="AM111" s="1157"/>
      <c r="AN111" s="20"/>
      <c r="AO111" s="4"/>
      <c r="AP111" s="4"/>
      <c r="AQ111" s="4"/>
      <c r="AR111" s="4"/>
      <c r="AS111" s="4"/>
      <c r="AT111" s="4"/>
      <c r="AU111" s="4"/>
      <c r="AV111" s="4"/>
      <c r="AW111" s="4"/>
      <c r="AX111" s="4"/>
      <c r="AY111" s="4"/>
      <c r="AZ111" s="4"/>
      <c r="BA111" s="4"/>
      <c r="BB111" s="21"/>
      <c r="BC111" s="35">
        <f>ROUND(ROUND(K107*AL111,0)*BA109,0)</f>
        <v>270</v>
      </c>
      <c r="BD111" s="31"/>
    </row>
    <row r="112" spans="1:56" ht="18" customHeight="1" x14ac:dyDescent="0.15">
      <c r="A112" s="32">
        <v>44</v>
      </c>
      <c r="B112" s="33">
        <v>2208</v>
      </c>
      <c r="C112" s="34" t="s">
        <v>8488</v>
      </c>
      <c r="D112" s="422"/>
      <c r="E112" s="423"/>
      <c r="F112" s="424"/>
      <c r="G112" s="36"/>
      <c r="H112" s="29"/>
      <c r="I112" s="29"/>
      <c r="J112" s="37"/>
      <c r="K112" s="4"/>
      <c r="N112" s="21"/>
      <c r="O112" s="1271" t="s">
        <v>4829</v>
      </c>
      <c r="P112" s="1274"/>
      <c r="Q112" s="1274"/>
      <c r="R112" s="1274"/>
      <c r="S112" s="1274"/>
      <c r="T112" s="1275"/>
      <c r="U112" s="42"/>
      <c r="V112" s="43"/>
      <c r="W112" s="44"/>
      <c r="X112" s="44"/>
      <c r="Y112" s="43"/>
      <c r="Z112" s="43"/>
      <c r="AA112" s="43"/>
      <c r="AB112" s="43"/>
      <c r="AC112" s="43"/>
      <c r="AD112" s="43"/>
      <c r="AE112" s="43"/>
      <c r="AF112" s="43"/>
      <c r="AG112" s="43"/>
      <c r="AH112" s="43"/>
      <c r="AI112" s="43"/>
      <c r="AJ112" s="43"/>
      <c r="AK112" s="44"/>
      <c r="AL112" s="45"/>
      <c r="AM112" s="45"/>
      <c r="AN112" s="20"/>
      <c r="AO112" s="4"/>
      <c r="AP112" s="4"/>
      <c r="AQ112" s="4"/>
      <c r="AR112" s="4"/>
      <c r="AS112" s="4"/>
      <c r="AT112" s="4"/>
      <c r="AU112" s="4"/>
      <c r="AY112" s="4"/>
      <c r="AZ112" s="4"/>
      <c r="BA112" s="4"/>
      <c r="BB112" s="21"/>
      <c r="BC112" s="35">
        <f>ROUND(ROUND(K107*S114,0)*BA109,0)</f>
        <v>521</v>
      </c>
      <c r="BD112" s="31"/>
    </row>
    <row r="113" spans="1:56" ht="18" customHeight="1" x14ac:dyDescent="0.15">
      <c r="A113" s="32">
        <v>44</v>
      </c>
      <c r="B113" s="33">
        <v>2209</v>
      </c>
      <c r="C113" s="34" t="s">
        <v>8489</v>
      </c>
      <c r="D113" s="422"/>
      <c r="E113" s="423"/>
      <c r="F113" s="424"/>
      <c r="G113" s="36"/>
      <c r="H113" s="29"/>
      <c r="I113" s="29"/>
      <c r="J113" s="37"/>
      <c r="K113" s="4"/>
      <c r="N113" s="21"/>
      <c r="O113" s="1276"/>
      <c r="P113" s="1277"/>
      <c r="Q113" s="1277"/>
      <c r="R113" s="1277"/>
      <c r="S113" s="1277"/>
      <c r="T113" s="1278"/>
      <c r="U113" s="1271" t="s">
        <v>4824</v>
      </c>
      <c r="V113" s="1202"/>
      <c r="W113" s="1202"/>
      <c r="X113" s="1202"/>
      <c r="Y113" s="1202"/>
      <c r="Z113" s="42" t="s">
        <v>4825</v>
      </c>
      <c r="AA113" s="99"/>
      <c r="AB113" s="99"/>
      <c r="AC113" s="43"/>
      <c r="AD113" s="43"/>
      <c r="AE113" s="43"/>
      <c r="AF113" s="43"/>
      <c r="AG113" s="43"/>
      <c r="AH113" s="43"/>
      <c r="AI113" s="43"/>
      <c r="AJ113" s="43"/>
      <c r="AK113" s="44" t="s">
        <v>17</v>
      </c>
      <c r="AL113" s="1157">
        <f>$AL$8</f>
        <v>0.7</v>
      </c>
      <c r="AM113" s="1157"/>
      <c r="AN113" s="20"/>
      <c r="AO113" s="4"/>
      <c r="AP113" s="4"/>
      <c r="AQ113" s="4"/>
      <c r="AR113" s="4"/>
      <c r="AS113" s="4"/>
      <c r="AT113" s="4"/>
      <c r="AU113" s="4"/>
      <c r="AY113" s="4"/>
      <c r="AZ113" s="4"/>
      <c r="BA113" s="4"/>
      <c r="BB113" s="21"/>
      <c r="BC113" s="35">
        <f>ROUND(ROUND(ROUND(K107*S114,0)*AL113,0)*BA109,0)</f>
        <v>365</v>
      </c>
      <c r="BD113" s="31"/>
    </row>
    <row r="114" spans="1:56" ht="18" customHeight="1" x14ac:dyDescent="0.15">
      <c r="A114" s="32">
        <v>44</v>
      </c>
      <c r="B114" s="33">
        <v>2210</v>
      </c>
      <c r="C114" s="34" t="s">
        <v>8490</v>
      </c>
      <c r="D114" s="422"/>
      <c r="E114" s="423"/>
      <c r="F114" s="424"/>
      <c r="G114" s="36"/>
      <c r="H114" s="29"/>
      <c r="I114" s="29"/>
      <c r="J114" s="37"/>
      <c r="K114" s="4"/>
      <c r="N114" s="21"/>
      <c r="O114" s="420"/>
      <c r="P114" s="421"/>
      <c r="Q114" s="421"/>
      <c r="R114" s="26" t="s">
        <v>17</v>
      </c>
      <c r="S114" s="1180">
        <f>$S$12</f>
        <v>0.96499999999999997</v>
      </c>
      <c r="T114" s="1181"/>
      <c r="U114" s="1272"/>
      <c r="V114" s="1273"/>
      <c r="W114" s="1273"/>
      <c r="X114" s="1273"/>
      <c r="Y114" s="1273"/>
      <c r="Z114" s="42" t="s">
        <v>8385</v>
      </c>
      <c r="AA114" s="99"/>
      <c r="AB114" s="99"/>
      <c r="AC114" s="43"/>
      <c r="AD114" s="43"/>
      <c r="AE114" s="43"/>
      <c r="AF114" s="43"/>
      <c r="AG114" s="43"/>
      <c r="AH114" s="43"/>
      <c r="AI114" s="43"/>
      <c r="AJ114" s="43"/>
      <c r="AK114" s="44" t="s">
        <v>17</v>
      </c>
      <c r="AL114" s="1157">
        <f>$AL$9</f>
        <v>0.5</v>
      </c>
      <c r="AM114" s="1157"/>
      <c r="AN114" s="24"/>
      <c r="AO114" s="25"/>
      <c r="AP114" s="25"/>
      <c r="AQ114" s="25"/>
      <c r="AR114" s="25"/>
      <c r="AS114" s="25"/>
      <c r="AT114" s="25"/>
      <c r="AU114" s="25"/>
      <c r="AV114" s="135"/>
      <c r="AW114" s="135"/>
      <c r="AX114" s="135"/>
      <c r="AY114" s="25"/>
      <c r="AZ114" s="25"/>
      <c r="BA114" s="25"/>
      <c r="BB114" s="38"/>
      <c r="BC114" s="35">
        <f>ROUND(ROUND(ROUND(K107*S114,0)*AL114,0)*BA109,0)</f>
        <v>260</v>
      </c>
      <c r="BD114" s="31"/>
    </row>
    <row r="115" spans="1:56" ht="18" customHeight="1" x14ac:dyDescent="0.15">
      <c r="A115" s="32">
        <v>44</v>
      </c>
      <c r="B115" s="33">
        <v>2217</v>
      </c>
      <c r="C115" s="34" t="s">
        <v>8491</v>
      </c>
      <c r="D115" s="422"/>
      <c r="E115" s="423"/>
      <c r="F115" s="424"/>
      <c r="G115" s="36"/>
      <c r="H115" s="29"/>
      <c r="I115" s="29"/>
      <c r="J115" s="37"/>
      <c r="K115" s="1085" t="s">
        <v>4853</v>
      </c>
      <c r="L115" s="1133"/>
      <c r="M115" s="1133"/>
      <c r="N115" s="1134"/>
      <c r="O115" s="416"/>
      <c r="P115" s="417"/>
      <c r="Q115" s="417"/>
      <c r="R115" s="65"/>
      <c r="S115" s="156"/>
      <c r="T115" s="156"/>
      <c r="U115" s="42"/>
      <c r="V115" s="43"/>
      <c r="W115" s="44"/>
      <c r="X115" s="44"/>
      <c r="Y115" s="43"/>
      <c r="Z115" s="43"/>
      <c r="AA115" s="43"/>
      <c r="AB115" s="43"/>
      <c r="AC115" s="43"/>
      <c r="AD115" s="43"/>
      <c r="AE115" s="43"/>
      <c r="AF115" s="43"/>
      <c r="AG115" s="43"/>
      <c r="AH115" s="43"/>
      <c r="AI115" s="43"/>
      <c r="AJ115" s="43"/>
      <c r="AK115" s="44"/>
      <c r="AL115" s="45"/>
      <c r="AM115" s="45"/>
      <c r="AN115" s="25"/>
      <c r="AO115" s="25"/>
      <c r="AP115" s="25"/>
      <c r="AQ115" s="25"/>
      <c r="AR115" s="25"/>
      <c r="AS115" s="25"/>
      <c r="AT115" s="25"/>
      <c r="AU115" s="25"/>
      <c r="AV115" s="25"/>
      <c r="AW115" s="25"/>
      <c r="AX115" s="25"/>
      <c r="AY115" s="25"/>
      <c r="AZ115" s="26"/>
      <c r="BA115" s="26"/>
      <c r="BB115" s="95"/>
      <c r="BC115" s="35">
        <f>K119</f>
        <v>477</v>
      </c>
      <c r="BD115" s="31"/>
    </row>
    <row r="116" spans="1:56" ht="18" customHeight="1" x14ac:dyDescent="0.15">
      <c r="A116" s="32">
        <v>44</v>
      </c>
      <c r="B116" s="33">
        <v>2218</v>
      </c>
      <c r="C116" s="34" t="s">
        <v>8492</v>
      </c>
      <c r="D116" s="422"/>
      <c r="E116" s="423"/>
      <c r="F116" s="424"/>
      <c r="G116" s="29"/>
      <c r="H116" s="29"/>
      <c r="I116" s="29"/>
      <c r="J116" s="29"/>
      <c r="K116" s="1137"/>
      <c r="L116" s="1135"/>
      <c r="M116" s="1135"/>
      <c r="N116" s="1136"/>
      <c r="O116" s="418"/>
      <c r="P116" s="419"/>
      <c r="Q116" s="419"/>
      <c r="R116" s="23"/>
      <c r="S116" s="167"/>
      <c r="T116" s="167"/>
      <c r="U116" s="1271" t="s">
        <v>4824</v>
      </c>
      <c r="V116" s="1202"/>
      <c r="W116" s="1202"/>
      <c r="X116" s="1202"/>
      <c r="Y116" s="1202"/>
      <c r="Z116" s="42" t="s">
        <v>4825</v>
      </c>
      <c r="AA116" s="99"/>
      <c r="AB116" s="99"/>
      <c r="AC116" s="43"/>
      <c r="AD116" s="43"/>
      <c r="AE116" s="43"/>
      <c r="AF116" s="43"/>
      <c r="AG116" s="43"/>
      <c r="AH116" s="43"/>
      <c r="AI116" s="43"/>
      <c r="AJ116" s="43"/>
      <c r="AK116" s="44" t="s">
        <v>17</v>
      </c>
      <c r="AL116" s="1157">
        <f>$AL$8</f>
        <v>0.7</v>
      </c>
      <c r="AM116" s="1157"/>
      <c r="AN116" s="43"/>
      <c r="AO116" s="43"/>
      <c r="AP116" s="43"/>
      <c r="AQ116" s="43"/>
      <c r="AR116" s="43"/>
      <c r="AS116" s="43"/>
      <c r="AT116" s="43"/>
      <c r="AU116" s="43"/>
      <c r="AV116" s="43"/>
      <c r="AW116" s="43"/>
      <c r="AX116" s="43"/>
      <c r="AY116" s="43"/>
      <c r="AZ116" s="44"/>
      <c r="BA116" s="44"/>
      <c r="BB116" s="45"/>
      <c r="BC116" s="35">
        <f>ROUND(K119*AL116,0)</f>
        <v>334</v>
      </c>
      <c r="BD116" s="31"/>
    </row>
    <row r="117" spans="1:56" ht="18" customHeight="1" x14ac:dyDescent="0.15">
      <c r="A117" s="32">
        <v>44</v>
      </c>
      <c r="B117" s="33">
        <v>2219</v>
      </c>
      <c r="C117" s="34" t="s">
        <v>8493</v>
      </c>
      <c r="D117" s="422"/>
      <c r="E117" s="423"/>
      <c r="F117" s="424"/>
      <c r="G117" s="29"/>
      <c r="H117" s="29"/>
      <c r="I117" s="29"/>
      <c r="J117" s="29"/>
      <c r="K117" s="1137"/>
      <c r="L117" s="1135"/>
      <c r="M117" s="1135"/>
      <c r="N117" s="1136"/>
      <c r="O117" s="420"/>
      <c r="P117" s="421"/>
      <c r="Q117" s="421"/>
      <c r="R117" s="26"/>
      <c r="S117" s="27"/>
      <c r="T117" s="27"/>
      <c r="U117" s="1272"/>
      <c r="V117" s="1273"/>
      <c r="W117" s="1273"/>
      <c r="X117" s="1273"/>
      <c r="Y117" s="1273"/>
      <c r="Z117" s="42" t="s">
        <v>8385</v>
      </c>
      <c r="AA117" s="99"/>
      <c r="AB117" s="99"/>
      <c r="AC117" s="43"/>
      <c r="AD117" s="43"/>
      <c r="AE117" s="43"/>
      <c r="AF117" s="43"/>
      <c r="AG117" s="43"/>
      <c r="AH117" s="43"/>
      <c r="AI117" s="43"/>
      <c r="AJ117" s="43"/>
      <c r="AK117" s="44" t="s">
        <v>17</v>
      </c>
      <c r="AL117" s="1157">
        <f>$AL$9</f>
        <v>0.5</v>
      </c>
      <c r="AM117" s="1157"/>
      <c r="AN117" s="43"/>
      <c r="AO117" s="43"/>
      <c r="AP117" s="43"/>
      <c r="AQ117" s="43"/>
      <c r="AR117" s="43"/>
      <c r="AS117" s="43"/>
      <c r="AT117" s="43"/>
      <c r="AU117" s="43"/>
      <c r="AV117" s="43"/>
      <c r="AW117" s="43"/>
      <c r="AX117" s="43"/>
      <c r="AY117" s="43"/>
      <c r="AZ117" s="44"/>
      <c r="BA117" s="44"/>
      <c r="BB117" s="45"/>
      <c r="BC117" s="35">
        <f>ROUND(K119*AL117,0)</f>
        <v>239</v>
      </c>
      <c r="BD117" s="31"/>
    </row>
    <row r="118" spans="1:56" ht="18" customHeight="1" x14ac:dyDescent="0.15">
      <c r="A118" s="32">
        <v>44</v>
      </c>
      <c r="B118" s="33">
        <v>2220</v>
      </c>
      <c r="C118" s="34" t="s">
        <v>8494</v>
      </c>
      <c r="D118" s="422"/>
      <c r="E118" s="423"/>
      <c r="F118" s="424"/>
      <c r="G118" s="29"/>
      <c r="H118" s="29"/>
      <c r="I118" s="29"/>
      <c r="J118" s="29"/>
      <c r="K118" s="1268"/>
      <c r="L118" s="1269"/>
      <c r="M118" s="1269"/>
      <c r="N118" s="1270"/>
      <c r="O118" s="1271" t="s">
        <v>4829</v>
      </c>
      <c r="P118" s="1274"/>
      <c r="Q118" s="1274"/>
      <c r="R118" s="1274"/>
      <c r="S118" s="1274"/>
      <c r="T118" s="1275"/>
      <c r="U118" s="42"/>
      <c r="V118" s="43"/>
      <c r="W118" s="44"/>
      <c r="X118" s="44"/>
      <c r="Y118" s="43"/>
      <c r="Z118" s="43"/>
      <c r="AA118" s="43"/>
      <c r="AB118" s="43"/>
      <c r="AC118" s="43"/>
      <c r="AD118" s="43"/>
      <c r="AE118" s="43"/>
      <c r="AF118" s="43"/>
      <c r="AG118" s="43"/>
      <c r="AH118" s="43"/>
      <c r="AI118" s="43"/>
      <c r="AJ118" s="43"/>
      <c r="AK118" s="44"/>
      <c r="AL118" s="45"/>
      <c r="AM118" s="45"/>
      <c r="AN118" s="43"/>
      <c r="AO118" s="43"/>
      <c r="AP118" s="43"/>
      <c r="AQ118" s="43"/>
      <c r="AR118" s="43"/>
      <c r="AS118" s="43"/>
      <c r="AT118" s="43"/>
      <c r="AU118" s="43"/>
      <c r="AV118" s="43"/>
      <c r="AW118" s="25"/>
      <c r="AX118" s="25"/>
      <c r="AY118" s="25"/>
      <c r="AZ118" s="26"/>
      <c r="BA118" s="26"/>
      <c r="BB118" s="95"/>
      <c r="BC118" s="35">
        <f>ROUND(K119*S120,0)</f>
        <v>460</v>
      </c>
      <c r="BD118" s="31"/>
    </row>
    <row r="119" spans="1:56" ht="18" customHeight="1" x14ac:dyDescent="0.15">
      <c r="A119" s="32">
        <v>44</v>
      </c>
      <c r="B119" s="33">
        <v>2221</v>
      </c>
      <c r="C119" s="34" t="s">
        <v>8495</v>
      </c>
      <c r="D119" s="422"/>
      <c r="E119" s="423"/>
      <c r="F119" s="424"/>
      <c r="G119" s="29"/>
      <c r="H119" s="29"/>
      <c r="I119" s="29"/>
      <c r="J119" s="29"/>
      <c r="K119" s="1280">
        <v>477</v>
      </c>
      <c r="L119" s="1108"/>
      <c r="M119" s="4" t="s">
        <v>21</v>
      </c>
      <c r="N119" s="22"/>
      <c r="O119" s="1276"/>
      <c r="P119" s="1277"/>
      <c r="Q119" s="1277"/>
      <c r="R119" s="1277"/>
      <c r="S119" s="1277"/>
      <c r="T119" s="1278"/>
      <c r="U119" s="1271" t="s">
        <v>4824</v>
      </c>
      <c r="V119" s="1202"/>
      <c r="W119" s="1202"/>
      <c r="X119" s="1202"/>
      <c r="Y119" s="1202"/>
      <c r="Z119" s="42" t="s">
        <v>4825</v>
      </c>
      <c r="AA119" s="99"/>
      <c r="AB119" s="99"/>
      <c r="AC119" s="43"/>
      <c r="AD119" s="43"/>
      <c r="AE119" s="43"/>
      <c r="AF119" s="43"/>
      <c r="AG119" s="43"/>
      <c r="AH119" s="43"/>
      <c r="AI119" s="43"/>
      <c r="AJ119" s="43"/>
      <c r="AK119" s="44" t="s">
        <v>17</v>
      </c>
      <c r="AL119" s="1157">
        <f>$AL$8</f>
        <v>0.7</v>
      </c>
      <c r="AM119" s="1157"/>
      <c r="AN119" s="25"/>
      <c r="AO119" s="25"/>
      <c r="AP119" s="25"/>
      <c r="AQ119" s="25"/>
      <c r="AR119" s="25"/>
      <c r="AS119" s="25"/>
      <c r="AT119" s="25"/>
      <c r="AU119" s="25"/>
      <c r="AV119" s="25"/>
      <c r="AW119" s="25"/>
      <c r="AX119" s="25"/>
      <c r="AY119" s="25"/>
      <c r="AZ119" s="26"/>
      <c r="BA119" s="26"/>
      <c r="BB119" s="95"/>
      <c r="BC119" s="35">
        <f>ROUND(ROUND(K119*S120,0)*AL119,0)</f>
        <v>322</v>
      </c>
      <c r="BD119" s="31"/>
    </row>
    <row r="120" spans="1:56" ht="18" customHeight="1" x14ac:dyDescent="0.15">
      <c r="A120" s="32">
        <v>44</v>
      </c>
      <c r="B120" s="33">
        <v>2222</v>
      </c>
      <c r="C120" s="34" t="s">
        <v>8496</v>
      </c>
      <c r="D120" s="422"/>
      <c r="E120" s="423"/>
      <c r="F120" s="424"/>
      <c r="G120" s="29"/>
      <c r="H120" s="29"/>
      <c r="I120" s="29"/>
      <c r="J120" s="29"/>
      <c r="K120" s="418"/>
      <c r="L120" s="419"/>
      <c r="M120" s="419"/>
      <c r="N120" s="425"/>
      <c r="O120" s="420"/>
      <c r="P120" s="421"/>
      <c r="Q120" s="421"/>
      <c r="R120" s="26" t="s">
        <v>17</v>
      </c>
      <c r="S120" s="1180">
        <f>$S$12</f>
        <v>0.96499999999999997</v>
      </c>
      <c r="T120" s="1181"/>
      <c r="U120" s="1272"/>
      <c r="V120" s="1273"/>
      <c r="W120" s="1273"/>
      <c r="X120" s="1273"/>
      <c r="Y120" s="1273"/>
      <c r="Z120" s="42" t="s">
        <v>8385</v>
      </c>
      <c r="AA120" s="99"/>
      <c r="AB120" s="99"/>
      <c r="AC120" s="43"/>
      <c r="AD120" s="43"/>
      <c r="AE120" s="43"/>
      <c r="AF120" s="43"/>
      <c r="AG120" s="43"/>
      <c r="AH120" s="43"/>
      <c r="AI120" s="43"/>
      <c r="AJ120" s="43"/>
      <c r="AK120" s="44" t="s">
        <v>17</v>
      </c>
      <c r="AL120" s="1157">
        <f>$AL$9</f>
        <v>0.5</v>
      </c>
      <c r="AM120" s="1157"/>
      <c r="AN120" s="25"/>
      <c r="AO120" s="25"/>
      <c r="AP120" s="25"/>
      <c r="AQ120" s="25"/>
      <c r="AR120" s="25"/>
      <c r="AS120" s="25"/>
      <c r="AT120" s="25"/>
      <c r="AU120" s="25"/>
      <c r="AV120" s="25"/>
      <c r="AW120" s="25"/>
      <c r="AX120" s="25"/>
      <c r="AY120" s="25"/>
      <c r="AZ120" s="26"/>
      <c r="BA120" s="26"/>
      <c r="BB120" s="95"/>
      <c r="BC120" s="35">
        <f>ROUND(ROUND(K119*S120,0)*AL120,0)</f>
        <v>230</v>
      </c>
      <c r="BD120" s="31"/>
    </row>
    <row r="121" spans="1:56" ht="18" customHeight="1" x14ac:dyDescent="0.15">
      <c r="A121" s="32">
        <v>44</v>
      </c>
      <c r="B121" s="33">
        <v>2229</v>
      </c>
      <c r="C121" s="34" t="s">
        <v>8497</v>
      </c>
      <c r="D121" s="422"/>
      <c r="E121" s="423"/>
      <c r="F121" s="424"/>
      <c r="G121" s="29"/>
      <c r="H121" s="29"/>
      <c r="I121" s="29"/>
      <c r="J121" s="29"/>
      <c r="K121" s="20"/>
      <c r="N121" s="21"/>
      <c r="O121" s="416"/>
      <c r="P121" s="417"/>
      <c r="Q121" s="417"/>
      <c r="R121" s="65"/>
      <c r="S121" s="156"/>
      <c r="T121" s="156"/>
      <c r="U121" s="42"/>
      <c r="V121" s="43"/>
      <c r="W121" s="44"/>
      <c r="X121" s="44"/>
      <c r="Y121" s="43"/>
      <c r="Z121" s="43"/>
      <c r="AA121" s="43"/>
      <c r="AB121" s="43"/>
      <c r="AC121" s="43"/>
      <c r="AD121" s="43"/>
      <c r="AE121" s="43"/>
      <c r="AF121" s="43"/>
      <c r="AG121" s="43"/>
      <c r="AH121" s="43"/>
      <c r="AI121" s="43"/>
      <c r="AJ121" s="43"/>
      <c r="AK121" s="44"/>
      <c r="AL121" s="45"/>
      <c r="AM121" s="45"/>
      <c r="AN121" s="47" t="s">
        <v>4833</v>
      </c>
      <c r="AO121" s="474"/>
      <c r="AP121" s="474"/>
      <c r="AQ121" s="474"/>
      <c r="AR121" s="474"/>
      <c r="AS121" s="474"/>
      <c r="AT121" s="474"/>
      <c r="AU121" s="474"/>
      <c r="AV121" s="475"/>
      <c r="AW121" s="475"/>
      <c r="AX121" s="475"/>
      <c r="AY121" s="40"/>
      <c r="AZ121" s="65" t="s">
        <v>17</v>
      </c>
      <c r="BA121" s="1324">
        <f>$BA$13</f>
        <v>0.95</v>
      </c>
      <c r="BB121" s="1325"/>
      <c r="BC121" s="35">
        <f>ROUND(K119*BA121,0)</f>
        <v>453</v>
      </c>
      <c r="BD121" s="31"/>
    </row>
    <row r="122" spans="1:56" ht="18" customHeight="1" x14ac:dyDescent="0.15">
      <c r="A122" s="32">
        <v>44</v>
      </c>
      <c r="B122" s="33">
        <v>2230</v>
      </c>
      <c r="C122" s="34" t="s">
        <v>8498</v>
      </c>
      <c r="D122" s="422"/>
      <c r="E122" s="423"/>
      <c r="F122" s="424"/>
      <c r="G122" s="29"/>
      <c r="H122" s="29"/>
      <c r="I122" s="29"/>
      <c r="J122" s="29"/>
      <c r="K122" s="20"/>
      <c r="N122" s="21"/>
      <c r="O122" s="418"/>
      <c r="P122" s="419"/>
      <c r="Q122" s="419"/>
      <c r="R122" s="23"/>
      <c r="S122" s="167"/>
      <c r="T122" s="167"/>
      <c r="U122" s="1271" t="s">
        <v>4824</v>
      </c>
      <c r="V122" s="1202"/>
      <c r="W122" s="1202"/>
      <c r="X122" s="1202"/>
      <c r="Y122" s="1202"/>
      <c r="Z122" s="42" t="s">
        <v>4825</v>
      </c>
      <c r="AA122" s="99"/>
      <c r="AB122" s="99"/>
      <c r="AC122" s="43"/>
      <c r="AD122" s="43"/>
      <c r="AE122" s="43"/>
      <c r="AF122" s="43"/>
      <c r="AG122" s="43"/>
      <c r="AH122" s="43"/>
      <c r="AI122" s="43"/>
      <c r="AJ122" s="43"/>
      <c r="AK122" s="44" t="s">
        <v>17</v>
      </c>
      <c r="AL122" s="1157">
        <f>$AL$8</f>
        <v>0.7</v>
      </c>
      <c r="AM122" s="1157"/>
      <c r="AN122" s="453"/>
      <c r="AO122" s="451"/>
      <c r="AP122" s="451"/>
      <c r="AQ122" s="451"/>
      <c r="AR122" s="451"/>
      <c r="AS122" s="451"/>
      <c r="AT122" s="451"/>
      <c r="AU122" s="451"/>
      <c r="AV122" s="451"/>
      <c r="AW122" s="451"/>
      <c r="AX122" s="451"/>
      <c r="AY122" s="4"/>
      <c r="AZ122" s="4"/>
      <c r="BA122" s="4"/>
      <c r="BB122" s="21"/>
      <c r="BC122" s="35">
        <f>ROUND(ROUND(K119*AL122,0)*BA121,0)</f>
        <v>317</v>
      </c>
      <c r="BD122" s="31"/>
    </row>
    <row r="123" spans="1:56" ht="18" customHeight="1" x14ac:dyDescent="0.15">
      <c r="A123" s="32">
        <v>44</v>
      </c>
      <c r="B123" s="33">
        <v>2231</v>
      </c>
      <c r="C123" s="34" t="s">
        <v>8499</v>
      </c>
      <c r="D123" s="422"/>
      <c r="E123" s="423"/>
      <c r="F123" s="424"/>
      <c r="G123" s="29"/>
      <c r="H123" s="29"/>
      <c r="I123" s="29"/>
      <c r="J123" s="29"/>
      <c r="K123" s="20"/>
      <c r="N123" s="21"/>
      <c r="O123" s="420"/>
      <c r="P123" s="421"/>
      <c r="Q123" s="421"/>
      <c r="R123" s="26"/>
      <c r="S123" s="27"/>
      <c r="T123" s="27"/>
      <c r="U123" s="1272"/>
      <c r="V123" s="1273"/>
      <c r="W123" s="1273"/>
      <c r="X123" s="1273"/>
      <c r="Y123" s="1273"/>
      <c r="Z123" s="42" t="s">
        <v>8385</v>
      </c>
      <c r="AA123" s="99"/>
      <c r="AB123" s="99"/>
      <c r="AC123" s="43"/>
      <c r="AD123" s="43"/>
      <c r="AE123" s="43"/>
      <c r="AF123" s="43"/>
      <c r="AG123" s="43"/>
      <c r="AH123" s="43"/>
      <c r="AI123" s="43"/>
      <c r="AJ123" s="43"/>
      <c r="AK123" s="44" t="s">
        <v>17</v>
      </c>
      <c r="AL123" s="1157">
        <f>$AL$9</f>
        <v>0.5</v>
      </c>
      <c r="AM123" s="1157"/>
      <c r="AN123" s="20"/>
      <c r="AO123" s="4"/>
      <c r="AP123" s="4"/>
      <c r="AQ123" s="4"/>
      <c r="AR123" s="4"/>
      <c r="AS123" s="4"/>
      <c r="AT123" s="4"/>
      <c r="AU123" s="4"/>
      <c r="AV123" s="4"/>
      <c r="AW123" s="4"/>
      <c r="AX123" s="4"/>
      <c r="AY123" s="4"/>
      <c r="AZ123" s="4"/>
      <c r="BA123" s="4"/>
      <c r="BB123" s="21"/>
      <c r="BC123" s="35">
        <f>ROUND(ROUND(K119*AL123,0)*BA121,0)</f>
        <v>227</v>
      </c>
      <c r="BD123" s="31"/>
    </row>
    <row r="124" spans="1:56" ht="18" customHeight="1" x14ac:dyDescent="0.15">
      <c r="A124" s="32">
        <v>44</v>
      </c>
      <c r="B124" s="33">
        <v>2232</v>
      </c>
      <c r="C124" s="34" t="s">
        <v>8500</v>
      </c>
      <c r="D124" s="422"/>
      <c r="E124" s="423"/>
      <c r="F124" s="424"/>
      <c r="G124" s="29"/>
      <c r="H124" s="29"/>
      <c r="I124" s="29"/>
      <c r="J124" s="29"/>
      <c r="K124" s="20"/>
      <c r="N124" s="21"/>
      <c r="O124" s="1271" t="s">
        <v>4829</v>
      </c>
      <c r="P124" s="1274"/>
      <c r="Q124" s="1274"/>
      <c r="R124" s="1274"/>
      <c r="S124" s="1274"/>
      <c r="T124" s="1275"/>
      <c r="U124" s="42"/>
      <c r="V124" s="43"/>
      <c r="W124" s="44"/>
      <c r="X124" s="44"/>
      <c r="Y124" s="43"/>
      <c r="Z124" s="43"/>
      <c r="AA124" s="43"/>
      <c r="AB124" s="43"/>
      <c r="AC124" s="43"/>
      <c r="AD124" s="43"/>
      <c r="AE124" s="43"/>
      <c r="AF124" s="43"/>
      <c r="AG124" s="43"/>
      <c r="AH124" s="43"/>
      <c r="AI124" s="43"/>
      <c r="AJ124" s="43"/>
      <c r="AK124" s="44"/>
      <c r="AL124" s="45"/>
      <c r="AM124" s="45"/>
      <c r="AN124" s="20"/>
      <c r="AO124" s="4"/>
      <c r="AP124" s="4"/>
      <c r="AQ124" s="4"/>
      <c r="AR124" s="4"/>
      <c r="AS124" s="4"/>
      <c r="AT124" s="4"/>
      <c r="AU124" s="4"/>
      <c r="AY124" s="4"/>
      <c r="AZ124" s="4"/>
      <c r="BA124" s="4"/>
      <c r="BB124" s="21"/>
      <c r="BC124" s="35">
        <f>ROUND(ROUND(K119*S126,0)*BA121,0)</f>
        <v>437</v>
      </c>
      <c r="BD124" s="31"/>
    </row>
    <row r="125" spans="1:56" ht="18" customHeight="1" x14ac:dyDescent="0.15">
      <c r="A125" s="32">
        <v>44</v>
      </c>
      <c r="B125" s="33">
        <v>2233</v>
      </c>
      <c r="C125" s="34" t="s">
        <v>8501</v>
      </c>
      <c r="D125" s="422"/>
      <c r="E125" s="423"/>
      <c r="F125" s="424"/>
      <c r="G125" s="29"/>
      <c r="H125" s="29"/>
      <c r="I125" s="29"/>
      <c r="J125" s="29"/>
      <c r="K125" s="20"/>
      <c r="N125" s="21"/>
      <c r="O125" s="1276"/>
      <c r="P125" s="1277"/>
      <c r="Q125" s="1277"/>
      <c r="R125" s="1277"/>
      <c r="S125" s="1277"/>
      <c r="T125" s="1278"/>
      <c r="U125" s="1271" t="s">
        <v>4824</v>
      </c>
      <c r="V125" s="1202"/>
      <c r="W125" s="1202"/>
      <c r="X125" s="1202"/>
      <c r="Y125" s="1202"/>
      <c r="Z125" s="42" t="s">
        <v>4825</v>
      </c>
      <c r="AA125" s="99"/>
      <c r="AB125" s="99"/>
      <c r="AC125" s="43"/>
      <c r="AD125" s="43"/>
      <c r="AE125" s="43"/>
      <c r="AF125" s="43"/>
      <c r="AG125" s="43"/>
      <c r="AH125" s="43"/>
      <c r="AI125" s="43"/>
      <c r="AJ125" s="43"/>
      <c r="AK125" s="44" t="s">
        <v>17</v>
      </c>
      <c r="AL125" s="1157">
        <f>$AL$8</f>
        <v>0.7</v>
      </c>
      <c r="AM125" s="1157"/>
      <c r="AN125" s="20"/>
      <c r="AO125" s="4"/>
      <c r="AP125" s="4"/>
      <c r="AQ125" s="4"/>
      <c r="AR125" s="4"/>
      <c r="AS125" s="4"/>
      <c r="AT125" s="4"/>
      <c r="AU125" s="4"/>
      <c r="AY125" s="4"/>
      <c r="AZ125" s="4"/>
      <c r="BA125" s="4"/>
      <c r="BB125" s="21"/>
      <c r="BC125" s="35">
        <f>ROUND(ROUND(ROUND(K119*S126,0)*AL125,0)*BA121,0)</f>
        <v>306</v>
      </c>
      <c r="BD125" s="31"/>
    </row>
    <row r="126" spans="1:56" ht="18" customHeight="1" x14ac:dyDescent="0.15">
      <c r="A126" s="32">
        <v>44</v>
      </c>
      <c r="B126" s="33">
        <v>2234</v>
      </c>
      <c r="C126" s="34" t="s">
        <v>8502</v>
      </c>
      <c r="D126" s="422"/>
      <c r="E126" s="423"/>
      <c r="F126" s="424"/>
      <c r="G126" s="29"/>
      <c r="H126" s="29"/>
      <c r="I126" s="29"/>
      <c r="J126" s="29"/>
      <c r="K126" s="20"/>
      <c r="N126" s="21"/>
      <c r="O126" s="420"/>
      <c r="P126" s="421"/>
      <c r="Q126" s="421"/>
      <c r="R126" s="26" t="s">
        <v>17</v>
      </c>
      <c r="S126" s="1180">
        <f>$S$12</f>
        <v>0.96499999999999997</v>
      </c>
      <c r="T126" s="1181"/>
      <c r="U126" s="1272"/>
      <c r="V126" s="1273"/>
      <c r="W126" s="1273"/>
      <c r="X126" s="1273"/>
      <c r="Y126" s="1273"/>
      <c r="Z126" s="42" t="s">
        <v>8385</v>
      </c>
      <c r="AA126" s="99"/>
      <c r="AB126" s="99"/>
      <c r="AC126" s="43"/>
      <c r="AD126" s="43"/>
      <c r="AE126" s="43"/>
      <c r="AF126" s="43"/>
      <c r="AG126" s="43"/>
      <c r="AH126" s="43"/>
      <c r="AI126" s="43"/>
      <c r="AJ126" s="43"/>
      <c r="AK126" s="44" t="s">
        <v>17</v>
      </c>
      <c r="AL126" s="1157">
        <f>$AL$9</f>
        <v>0.5</v>
      </c>
      <c r="AM126" s="1157"/>
      <c r="AN126" s="24"/>
      <c r="AO126" s="25"/>
      <c r="AP126" s="25"/>
      <c r="AQ126" s="25"/>
      <c r="AR126" s="25"/>
      <c r="AS126" s="25"/>
      <c r="AT126" s="25"/>
      <c r="AU126" s="25"/>
      <c r="AV126" s="135"/>
      <c r="AW126" s="135"/>
      <c r="AX126" s="135"/>
      <c r="AY126" s="25"/>
      <c r="AZ126" s="25"/>
      <c r="BA126" s="25"/>
      <c r="BB126" s="38"/>
      <c r="BC126" s="35">
        <f>ROUND(ROUND(ROUND(K119*S126,0)*AL126,0)*BA121,0)</f>
        <v>219</v>
      </c>
      <c r="BD126" s="31"/>
    </row>
    <row r="127" spans="1:56" ht="18" customHeight="1" x14ac:dyDescent="0.15">
      <c r="A127" s="32">
        <v>44</v>
      </c>
      <c r="B127" s="33">
        <v>2241</v>
      </c>
      <c r="C127" s="34" t="s">
        <v>8503</v>
      </c>
      <c r="D127" s="422"/>
      <c r="E127" s="423"/>
      <c r="F127" s="424"/>
      <c r="G127" s="1086" t="s">
        <v>4918</v>
      </c>
      <c r="H127" s="1086"/>
      <c r="I127" s="1086"/>
      <c r="J127" s="1086"/>
      <c r="K127" s="1085" t="s">
        <v>4866</v>
      </c>
      <c r="L127" s="1133"/>
      <c r="M127" s="1133"/>
      <c r="N127" s="1134"/>
      <c r="O127" s="416"/>
      <c r="P127" s="417"/>
      <c r="Q127" s="417"/>
      <c r="R127" s="65"/>
      <c r="S127" s="156"/>
      <c r="T127" s="156"/>
      <c r="U127" s="42"/>
      <c r="V127" s="43"/>
      <c r="W127" s="44"/>
      <c r="X127" s="44"/>
      <c r="Y127" s="43"/>
      <c r="Z127" s="43"/>
      <c r="AA127" s="43"/>
      <c r="AB127" s="43"/>
      <c r="AC127" s="43"/>
      <c r="AD127" s="43"/>
      <c r="AE127" s="43"/>
      <c r="AF127" s="43"/>
      <c r="AG127" s="43"/>
      <c r="AH127" s="43"/>
      <c r="AI127" s="43"/>
      <c r="AJ127" s="43"/>
      <c r="AK127" s="44"/>
      <c r="AL127" s="45"/>
      <c r="AM127" s="45"/>
      <c r="AN127" s="25"/>
      <c r="AO127" s="25"/>
      <c r="AP127" s="25"/>
      <c r="AQ127" s="25"/>
      <c r="AR127" s="25"/>
      <c r="AS127" s="25"/>
      <c r="AT127" s="25"/>
      <c r="AU127" s="25"/>
      <c r="AV127" s="25"/>
      <c r="AW127" s="25"/>
      <c r="AX127" s="25"/>
      <c r="AY127" s="25"/>
      <c r="AZ127" s="26"/>
      <c r="BA127" s="26"/>
      <c r="BB127" s="95"/>
      <c r="BC127" s="35">
        <f>K131</f>
        <v>415</v>
      </c>
      <c r="BD127" s="66" t="s">
        <v>4822</v>
      </c>
    </row>
    <row r="128" spans="1:56" ht="18" customHeight="1" x14ac:dyDescent="0.15">
      <c r="A128" s="32">
        <v>44</v>
      </c>
      <c r="B128" s="33">
        <v>2242</v>
      </c>
      <c r="C128" s="34" t="s">
        <v>8504</v>
      </c>
      <c r="D128" s="422"/>
      <c r="E128" s="423"/>
      <c r="F128" s="424"/>
      <c r="G128" s="1089"/>
      <c r="H128" s="1089"/>
      <c r="I128" s="1089"/>
      <c r="J128" s="1089"/>
      <c r="K128" s="1137"/>
      <c r="L128" s="1135"/>
      <c r="M128" s="1135"/>
      <c r="N128" s="1136"/>
      <c r="O128" s="418"/>
      <c r="P128" s="419"/>
      <c r="Q128" s="419"/>
      <c r="R128" s="23"/>
      <c r="S128" s="167"/>
      <c r="T128" s="167"/>
      <c r="U128" s="1271" t="s">
        <v>4824</v>
      </c>
      <c r="V128" s="1202"/>
      <c r="W128" s="1202"/>
      <c r="X128" s="1202"/>
      <c r="Y128" s="1202"/>
      <c r="Z128" s="42" t="s">
        <v>4825</v>
      </c>
      <c r="AA128" s="99"/>
      <c r="AB128" s="99"/>
      <c r="AC128" s="43"/>
      <c r="AD128" s="43"/>
      <c r="AE128" s="43"/>
      <c r="AF128" s="43"/>
      <c r="AG128" s="43"/>
      <c r="AH128" s="43"/>
      <c r="AI128" s="43"/>
      <c r="AJ128" s="43"/>
      <c r="AK128" s="44" t="s">
        <v>17</v>
      </c>
      <c r="AL128" s="1157">
        <f>$AL$8</f>
        <v>0.7</v>
      </c>
      <c r="AM128" s="1157"/>
      <c r="AN128" s="43"/>
      <c r="AO128" s="43"/>
      <c r="AP128" s="43"/>
      <c r="AQ128" s="43"/>
      <c r="AR128" s="43"/>
      <c r="AS128" s="43"/>
      <c r="AT128" s="43"/>
      <c r="AU128" s="43"/>
      <c r="AV128" s="43"/>
      <c r="AW128" s="43"/>
      <c r="AX128" s="43"/>
      <c r="AY128" s="43"/>
      <c r="AZ128" s="44"/>
      <c r="BA128" s="44"/>
      <c r="BB128" s="45"/>
      <c r="BC128" s="35">
        <f>ROUND(K131*AL128,0)</f>
        <v>291</v>
      </c>
      <c r="BD128" s="31"/>
    </row>
    <row r="129" spans="1:56" ht="18" customHeight="1" x14ac:dyDescent="0.15">
      <c r="A129" s="32">
        <v>44</v>
      </c>
      <c r="B129" s="33">
        <v>2243</v>
      </c>
      <c r="C129" s="34" t="s">
        <v>8505</v>
      </c>
      <c r="D129" s="422"/>
      <c r="E129" s="423"/>
      <c r="F129" s="424"/>
      <c r="G129" s="29"/>
      <c r="H129" s="4"/>
      <c r="I129" s="4"/>
      <c r="J129" s="21"/>
      <c r="K129" s="1137"/>
      <c r="L129" s="1135"/>
      <c r="M129" s="1135"/>
      <c r="N129" s="1136"/>
      <c r="O129" s="420"/>
      <c r="P129" s="421"/>
      <c r="Q129" s="421"/>
      <c r="R129" s="26"/>
      <c r="S129" s="27"/>
      <c r="T129" s="27"/>
      <c r="U129" s="1272"/>
      <c r="V129" s="1273"/>
      <c r="W129" s="1273"/>
      <c r="X129" s="1273"/>
      <c r="Y129" s="1273"/>
      <c r="Z129" s="42" t="s">
        <v>8385</v>
      </c>
      <c r="AA129" s="99"/>
      <c r="AB129" s="99"/>
      <c r="AC129" s="43"/>
      <c r="AD129" s="43"/>
      <c r="AE129" s="43"/>
      <c r="AF129" s="43"/>
      <c r="AG129" s="43"/>
      <c r="AH129" s="43"/>
      <c r="AI129" s="43"/>
      <c r="AJ129" s="43"/>
      <c r="AK129" s="44" t="s">
        <v>17</v>
      </c>
      <c r="AL129" s="1157">
        <f>$AL$9</f>
        <v>0.5</v>
      </c>
      <c r="AM129" s="1157"/>
      <c r="AN129" s="43"/>
      <c r="AO129" s="43"/>
      <c r="AP129" s="43"/>
      <c r="AQ129" s="43"/>
      <c r="AR129" s="43"/>
      <c r="AS129" s="43"/>
      <c r="AT129" s="43"/>
      <c r="AU129" s="43"/>
      <c r="AV129" s="43"/>
      <c r="AW129" s="43"/>
      <c r="AX129" s="43"/>
      <c r="AY129" s="43"/>
      <c r="AZ129" s="44"/>
      <c r="BA129" s="44"/>
      <c r="BB129" s="45"/>
      <c r="BC129" s="35">
        <f>ROUND(K131*AL129,0)</f>
        <v>208</v>
      </c>
      <c r="BD129" s="31"/>
    </row>
    <row r="130" spans="1:56" ht="18" customHeight="1" x14ac:dyDescent="0.15">
      <c r="A130" s="32">
        <v>44</v>
      </c>
      <c r="B130" s="33">
        <v>2244</v>
      </c>
      <c r="C130" s="34" t="s">
        <v>8506</v>
      </c>
      <c r="D130" s="422"/>
      <c r="E130" s="423"/>
      <c r="F130" s="424"/>
      <c r="G130" s="29"/>
      <c r="H130" s="29"/>
      <c r="I130" s="29"/>
      <c r="J130" s="29"/>
      <c r="K130" s="1268"/>
      <c r="L130" s="1269"/>
      <c r="M130" s="1269"/>
      <c r="N130" s="1270"/>
      <c r="O130" s="1271" t="s">
        <v>4829</v>
      </c>
      <c r="P130" s="1274"/>
      <c r="Q130" s="1274"/>
      <c r="R130" s="1274"/>
      <c r="S130" s="1274"/>
      <c r="T130" s="1275"/>
      <c r="U130" s="42"/>
      <c r="V130" s="43"/>
      <c r="W130" s="44"/>
      <c r="X130" s="44"/>
      <c r="Y130" s="43"/>
      <c r="Z130" s="43"/>
      <c r="AA130" s="43"/>
      <c r="AB130" s="43"/>
      <c r="AC130" s="43"/>
      <c r="AD130" s="43"/>
      <c r="AE130" s="43"/>
      <c r="AF130" s="43"/>
      <c r="AG130" s="43"/>
      <c r="AH130" s="43"/>
      <c r="AI130" s="43"/>
      <c r="AJ130" s="43"/>
      <c r="AK130" s="44"/>
      <c r="AL130" s="45"/>
      <c r="AM130" s="45"/>
      <c r="AN130" s="43"/>
      <c r="AO130" s="43"/>
      <c r="AP130" s="43"/>
      <c r="AQ130" s="43"/>
      <c r="AR130" s="43"/>
      <c r="AS130" s="43"/>
      <c r="AT130" s="43"/>
      <c r="AU130" s="43"/>
      <c r="AV130" s="43"/>
      <c r="AW130" s="25"/>
      <c r="AX130" s="25"/>
      <c r="AY130" s="25"/>
      <c r="AZ130" s="26"/>
      <c r="BA130" s="26"/>
      <c r="BB130" s="95"/>
      <c r="BC130" s="35">
        <f>ROUND(K131*S132,0)</f>
        <v>400</v>
      </c>
      <c r="BD130" s="31"/>
    </row>
    <row r="131" spans="1:56" ht="18" customHeight="1" x14ac:dyDescent="0.15">
      <c r="A131" s="32">
        <v>44</v>
      </c>
      <c r="B131" s="33">
        <v>2245</v>
      </c>
      <c r="C131" s="34" t="s">
        <v>8507</v>
      </c>
      <c r="D131" s="422"/>
      <c r="E131" s="423"/>
      <c r="F131" s="424"/>
      <c r="G131" s="29"/>
      <c r="H131" s="29"/>
      <c r="I131" s="29"/>
      <c r="J131" s="29"/>
      <c r="K131" s="1280">
        <v>415</v>
      </c>
      <c r="L131" s="1108"/>
      <c r="M131" s="4" t="s">
        <v>21</v>
      </c>
      <c r="N131" s="22"/>
      <c r="O131" s="1276"/>
      <c r="P131" s="1277"/>
      <c r="Q131" s="1277"/>
      <c r="R131" s="1277"/>
      <c r="S131" s="1277"/>
      <c r="T131" s="1278"/>
      <c r="U131" s="1271" t="s">
        <v>4824</v>
      </c>
      <c r="V131" s="1202"/>
      <c r="W131" s="1202"/>
      <c r="X131" s="1202"/>
      <c r="Y131" s="1202"/>
      <c r="Z131" s="42" t="s">
        <v>4825</v>
      </c>
      <c r="AA131" s="99"/>
      <c r="AB131" s="99"/>
      <c r="AC131" s="43"/>
      <c r="AD131" s="43"/>
      <c r="AE131" s="43"/>
      <c r="AF131" s="43"/>
      <c r="AG131" s="43"/>
      <c r="AH131" s="43"/>
      <c r="AI131" s="43"/>
      <c r="AJ131" s="43"/>
      <c r="AK131" s="44" t="s">
        <v>17</v>
      </c>
      <c r="AL131" s="1157">
        <f>$AL$8</f>
        <v>0.7</v>
      </c>
      <c r="AM131" s="1157"/>
      <c r="AN131" s="25"/>
      <c r="AO131" s="25"/>
      <c r="AP131" s="25"/>
      <c r="AQ131" s="25"/>
      <c r="AR131" s="25"/>
      <c r="AS131" s="25"/>
      <c r="AT131" s="25"/>
      <c r="AU131" s="25"/>
      <c r="AV131" s="25"/>
      <c r="AW131" s="25"/>
      <c r="AX131" s="25"/>
      <c r="AY131" s="25"/>
      <c r="AZ131" s="26"/>
      <c r="BA131" s="26"/>
      <c r="BB131" s="95"/>
      <c r="BC131" s="35">
        <f>ROUND(ROUND(K131*S132,0)*AL131,0)</f>
        <v>280</v>
      </c>
      <c r="BD131" s="31"/>
    </row>
    <row r="132" spans="1:56" ht="18" customHeight="1" x14ac:dyDescent="0.15">
      <c r="A132" s="32">
        <v>44</v>
      </c>
      <c r="B132" s="33">
        <v>2246</v>
      </c>
      <c r="C132" s="34" t="s">
        <v>8508</v>
      </c>
      <c r="D132" s="422"/>
      <c r="E132" s="423"/>
      <c r="F132" s="424"/>
      <c r="G132" s="29"/>
      <c r="H132" s="29"/>
      <c r="I132" s="29"/>
      <c r="J132" s="29"/>
      <c r="K132" s="418"/>
      <c r="L132" s="419"/>
      <c r="M132" s="419"/>
      <c r="N132" s="425"/>
      <c r="O132" s="420"/>
      <c r="P132" s="421"/>
      <c r="Q132" s="421"/>
      <c r="R132" s="26" t="s">
        <v>17</v>
      </c>
      <c r="S132" s="1180">
        <f>$S$12</f>
        <v>0.96499999999999997</v>
      </c>
      <c r="T132" s="1181"/>
      <c r="U132" s="1272"/>
      <c r="V132" s="1273"/>
      <c r="W132" s="1273"/>
      <c r="X132" s="1273"/>
      <c r="Y132" s="1273"/>
      <c r="Z132" s="42" t="s">
        <v>8385</v>
      </c>
      <c r="AA132" s="99"/>
      <c r="AB132" s="99"/>
      <c r="AC132" s="43"/>
      <c r="AD132" s="43"/>
      <c r="AE132" s="43"/>
      <c r="AF132" s="43"/>
      <c r="AG132" s="43"/>
      <c r="AH132" s="43"/>
      <c r="AI132" s="43"/>
      <c r="AJ132" s="43"/>
      <c r="AK132" s="44" t="s">
        <v>17</v>
      </c>
      <c r="AL132" s="1157">
        <f>$AL$9</f>
        <v>0.5</v>
      </c>
      <c r="AM132" s="1157"/>
      <c r="AN132" s="25"/>
      <c r="AO132" s="25"/>
      <c r="AP132" s="25"/>
      <c r="AQ132" s="25"/>
      <c r="AR132" s="25"/>
      <c r="AS132" s="25"/>
      <c r="AT132" s="25"/>
      <c r="AU132" s="25"/>
      <c r="AV132" s="25"/>
      <c r="AW132" s="25"/>
      <c r="AX132" s="25"/>
      <c r="AY132" s="25"/>
      <c r="AZ132" s="26"/>
      <c r="BA132" s="26"/>
      <c r="BB132" s="95"/>
      <c r="BC132" s="35">
        <f>ROUND(ROUND(K131*S132,0)*AL132,0)</f>
        <v>200</v>
      </c>
      <c r="BD132" s="31"/>
    </row>
    <row r="133" spans="1:56" ht="18" customHeight="1" x14ac:dyDescent="0.15">
      <c r="A133" s="32">
        <v>44</v>
      </c>
      <c r="B133" s="33">
        <v>2253</v>
      </c>
      <c r="C133" s="34" t="s">
        <v>8509</v>
      </c>
      <c r="D133" s="422"/>
      <c r="E133" s="423"/>
      <c r="F133" s="424"/>
      <c r="G133" s="29"/>
      <c r="H133" s="29"/>
      <c r="I133" s="29"/>
      <c r="J133" s="29"/>
      <c r="K133" s="20"/>
      <c r="N133" s="21"/>
      <c r="O133" s="416"/>
      <c r="P133" s="417"/>
      <c r="Q133" s="417"/>
      <c r="R133" s="65"/>
      <c r="S133" s="156"/>
      <c r="T133" s="156"/>
      <c r="U133" s="42"/>
      <c r="V133" s="43"/>
      <c r="W133" s="44"/>
      <c r="X133" s="44"/>
      <c r="Y133" s="43"/>
      <c r="Z133" s="43"/>
      <c r="AA133" s="43"/>
      <c r="AB133" s="43"/>
      <c r="AC133" s="43"/>
      <c r="AD133" s="43"/>
      <c r="AE133" s="43"/>
      <c r="AF133" s="43"/>
      <c r="AG133" s="43"/>
      <c r="AH133" s="43"/>
      <c r="AI133" s="43"/>
      <c r="AJ133" s="43"/>
      <c r="AK133" s="44"/>
      <c r="AL133" s="45"/>
      <c r="AM133" s="45"/>
      <c r="AN133" s="47" t="s">
        <v>4833</v>
      </c>
      <c r="AO133" s="474"/>
      <c r="AP133" s="474"/>
      <c r="AQ133" s="474"/>
      <c r="AR133" s="474"/>
      <c r="AS133" s="474"/>
      <c r="AT133" s="474"/>
      <c r="AU133" s="474"/>
      <c r="AV133" s="475"/>
      <c r="AW133" s="475"/>
      <c r="AX133" s="475"/>
      <c r="AY133" s="40"/>
      <c r="AZ133" s="65" t="s">
        <v>17</v>
      </c>
      <c r="BA133" s="1324">
        <f>$BA$13</f>
        <v>0.95</v>
      </c>
      <c r="BB133" s="1325"/>
      <c r="BC133" s="35">
        <f>ROUND(K131*BA133,0)</f>
        <v>394</v>
      </c>
      <c r="BD133" s="31"/>
    </row>
    <row r="134" spans="1:56" ht="18" customHeight="1" x14ac:dyDescent="0.15">
      <c r="A134" s="32">
        <v>44</v>
      </c>
      <c r="B134" s="33">
        <v>2254</v>
      </c>
      <c r="C134" s="34" t="s">
        <v>8510</v>
      </c>
      <c r="D134" s="422"/>
      <c r="E134" s="423"/>
      <c r="F134" s="424"/>
      <c r="G134" s="29"/>
      <c r="H134" s="29"/>
      <c r="I134" s="29"/>
      <c r="J134" s="29"/>
      <c r="K134" s="20"/>
      <c r="N134" s="21"/>
      <c r="O134" s="418"/>
      <c r="P134" s="419"/>
      <c r="Q134" s="419"/>
      <c r="R134" s="23"/>
      <c r="S134" s="167"/>
      <c r="T134" s="167"/>
      <c r="U134" s="1271" t="s">
        <v>4824</v>
      </c>
      <c r="V134" s="1202"/>
      <c r="W134" s="1202"/>
      <c r="X134" s="1202"/>
      <c r="Y134" s="1202"/>
      <c r="Z134" s="42" t="s">
        <v>4825</v>
      </c>
      <c r="AA134" s="99"/>
      <c r="AB134" s="99"/>
      <c r="AC134" s="43"/>
      <c r="AD134" s="43"/>
      <c r="AE134" s="43"/>
      <c r="AF134" s="43"/>
      <c r="AG134" s="43"/>
      <c r="AH134" s="43"/>
      <c r="AI134" s="43"/>
      <c r="AJ134" s="43"/>
      <c r="AK134" s="44" t="s">
        <v>17</v>
      </c>
      <c r="AL134" s="1157">
        <f>$AL$8</f>
        <v>0.7</v>
      </c>
      <c r="AM134" s="1157"/>
      <c r="AN134" s="453"/>
      <c r="AO134" s="451"/>
      <c r="AP134" s="451"/>
      <c r="AQ134" s="451"/>
      <c r="AR134" s="451"/>
      <c r="AS134" s="451"/>
      <c r="AT134" s="451"/>
      <c r="AU134" s="451"/>
      <c r="AV134" s="451"/>
      <c r="AW134" s="451"/>
      <c r="AX134" s="451"/>
      <c r="AY134" s="4"/>
      <c r="AZ134" s="4"/>
      <c r="BA134" s="4"/>
      <c r="BB134" s="21"/>
      <c r="BC134" s="35">
        <f>ROUND(ROUND(K131*AL134,0)*BA133,0)</f>
        <v>276</v>
      </c>
      <c r="BD134" s="31"/>
    </row>
    <row r="135" spans="1:56" ht="18" customHeight="1" x14ac:dyDescent="0.15">
      <c r="A135" s="32">
        <v>44</v>
      </c>
      <c r="B135" s="33">
        <v>2255</v>
      </c>
      <c r="C135" s="34" t="s">
        <v>8511</v>
      </c>
      <c r="D135" s="422"/>
      <c r="E135" s="423"/>
      <c r="F135" s="424"/>
      <c r="G135" s="29"/>
      <c r="H135" s="29"/>
      <c r="I135" s="29"/>
      <c r="J135" s="29"/>
      <c r="K135" s="20"/>
      <c r="N135" s="21"/>
      <c r="O135" s="420"/>
      <c r="P135" s="421"/>
      <c r="Q135" s="421"/>
      <c r="R135" s="26"/>
      <c r="S135" s="27"/>
      <c r="T135" s="27"/>
      <c r="U135" s="1272"/>
      <c r="V135" s="1273"/>
      <c r="W135" s="1273"/>
      <c r="X135" s="1273"/>
      <c r="Y135" s="1273"/>
      <c r="Z135" s="42" t="s">
        <v>8385</v>
      </c>
      <c r="AA135" s="99"/>
      <c r="AB135" s="99"/>
      <c r="AC135" s="43"/>
      <c r="AD135" s="43"/>
      <c r="AE135" s="43"/>
      <c r="AF135" s="43"/>
      <c r="AG135" s="43"/>
      <c r="AH135" s="43"/>
      <c r="AI135" s="43"/>
      <c r="AJ135" s="43"/>
      <c r="AK135" s="44" t="s">
        <v>17</v>
      </c>
      <c r="AL135" s="1157">
        <f>$AL$9</f>
        <v>0.5</v>
      </c>
      <c r="AM135" s="1157"/>
      <c r="AN135" s="20"/>
      <c r="AO135" s="4"/>
      <c r="AP135" s="4"/>
      <c r="AQ135" s="4"/>
      <c r="AR135" s="4"/>
      <c r="AS135" s="4"/>
      <c r="AT135" s="4"/>
      <c r="AU135" s="4"/>
      <c r="AV135" s="4"/>
      <c r="AW135" s="4"/>
      <c r="AX135" s="4"/>
      <c r="AY135" s="4"/>
      <c r="AZ135" s="4"/>
      <c r="BA135" s="4"/>
      <c r="BB135" s="21"/>
      <c r="BC135" s="35">
        <f>ROUND(ROUND(K131*AL135,0)*BA133,0)</f>
        <v>198</v>
      </c>
      <c r="BD135" s="31"/>
    </row>
    <row r="136" spans="1:56" ht="18" customHeight="1" x14ac:dyDescent="0.15">
      <c r="A136" s="32">
        <v>44</v>
      </c>
      <c r="B136" s="33">
        <v>2256</v>
      </c>
      <c r="C136" s="34" t="s">
        <v>8512</v>
      </c>
      <c r="D136" s="422"/>
      <c r="E136" s="423"/>
      <c r="F136" s="424"/>
      <c r="G136" s="29"/>
      <c r="H136" s="29"/>
      <c r="I136" s="29"/>
      <c r="J136" s="29"/>
      <c r="K136" s="20"/>
      <c r="N136" s="21"/>
      <c r="O136" s="1271" t="s">
        <v>4829</v>
      </c>
      <c r="P136" s="1274"/>
      <c r="Q136" s="1274"/>
      <c r="R136" s="1274"/>
      <c r="S136" s="1274"/>
      <c r="T136" s="1275"/>
      <c r="U136" s="42"/>
      <c r="V136" s="43"/>
      <c r="W136" s="44"/>
      <c r="X136" s="44"/>
      <c r="Y136" s="43"/>
      <c r="Z136" s="43"/>
      <c r="AA136" s="43"/>
      <c r="AB136" s="43"/>
      <c r="AC136" s="43"/>
      <c r="AD136" s="43"/>
      <c r="AE136" s="43"/>
      <c r="AF136" s="43"/>
      <c r="AG136" s="43"/>
      <c r="AH136" s="43"/>
      <c r="AI136" s="43"/>
      <c r="AJ136" s="43"/>
      <c r="AK136" s="44"/>
      <c r="AL136" s="45"/>
      <c r="AM136" s="45"/>
      <c r="AN136" s="20"/>
      <c r="AO136" s="4"/>
      <c r="AP136" s="4"/>
      <c r="AQ136" s="4"/>
      <c r="AR136" s="4"/>
      <c r="AS136" s="4"/>
      <c r="AT136" s="4"/>
      <c r="AU136" s="4"/>
      <c r="AY136" s="4"/>
      <c r="AZ136" s="4"/>
      <c r="BA136" s="4"/>
      <c r="BB136" s="21"/>
      <c r="BC136" s="35">
        <f>ROUND(ROUND(K131*S138,0)*BA133,0)</f>
        <v>380</v>
      </c>
      <c r="BD136" s="31"/>
    </row>
    <row r="137" spans="1:56" ht="18" customHeight="1" x14ac:dyDescent="0.15">
      <c r="A137" s="32">
        <v>44</v>
      </c>
      <c r="B137" s="33">
        <v>2257</v>
      </c>
      <c r="C137" s="34" t="s">
        <v>8513</v>
      </c>
      <c r="D137" s="422"/>
      <c r="E137" s="423"/>
      <c r="F137" s="424"/>
      <c r="G137" s="29"/>
      <c r="H137" s="29"/>
      <c r="I137" s="29"/>
      <c r="J137" s="29"/>
      <c r="K137" s="20"/>
      <c r="N137" s="21"/>
      <c r="O137" s="1276"/>
      <c r="P137" s="1277"/>
      <c r="Q137" s="1277"/>
      <c r="R137" s="1277"/>
      <c r="S137" s="1277"/>
      <c r="T137" s="1278"/>
      <c r="U137" s="1271" t="s">
        <v>4824</v>
      </c>
      <c r="V137" s="1202"/>
      <c r="W137" s="1202"/>
      <c r="X137" s="1202"/>
      <c r="Y137" s="1202"/>
      <c r="Z137" s="42" t="s">
        <v>4825</v>
      </c>
      <c r="AA137" s="99"/>
      <c r="AB137" s="99"/>
      <c r="AC137" s="43"/>
      <c r="AD137" s="43"/>
      <c r="AE137" s="43"/>
      <c r="AF137" s="43"/>
      <c r="AG137" s="43"/>
      <c r="AH137" s="43"/>
      <c r="AI137" s="43"/>
      <c r="AJ137" s="43"/>
      <c r="AK137" s="44" t="s">
        <v>17</v>
      </c>
      <c r="AL137" s="1157">
        <f>$AL$8</f>
        <v>0.7</v>
      </c>
      <c r="AM137" s="1157"/>
      <c r="AN137" s="20"/>
      <c r="AO137" s="4"/>
      <c r="AP137" s="4"/>
      <c r="AQ137" s="4"/>
      <c r="AR137" s="4"/>
      <c r="AS137" s="4"/>
      <c r="AT137" s="4"/>
      <c r="AU137" s="4"/>
      <c r="AY137" s="4"/>
      <c r="AZ137" s="4"/>
      <c r="BA137" s="4"/>
      <c r="BB137" s="21"/>
      <c r="BC137" s="35">
        <f>ROUND(ROUND(ROUND(K131*S138,0)*AL137,0)*BA133,0)</f>
        <v>266</v>
      </c>
      <c r="BD137" s="31"/>
    </row>
    <row r="138" spans="1:56" ht="18" customHeight="1" x14ac:dyDescent="0.15">
      <c r="A138" s="32">
        <v>44</v>
      </c>
      <c r="B138" s="33">
        <v>2258</v>
      </c>
      <c r="C138" s="34" t="s">
        <v>8514</v>
      </c>
      <c r="D138" s="422"/>
      <c r="E138" s="423"/>
      <c r="F138" s="424"/>
      <c r="G138" s="29"/>
      <c r="H138" s="29"/>
      <c r="I138" s="29"/>
      <c r="J138" s="29"/>
      <c r="K138" s="20"/>
      <c r="N138" s="21"/>
      <c r="O138" s="420"/>
      <c r="P138" s="421"/>
      <c r="Q138" s="421"/>
      <c r="R138" s="26" t="s">
        <v>17</v>
      </c>
      <c r="S138" s="1180">
        <f>$S$12</f>
        <v>0.96499999999999997</v>
      </c>
      <c r="T138" s="1181"/>
      <c r="U138" s="1272"/>
      <c r="V138" s="1273"/>
      <c r="W138" s="1273"/>
      <c r="X138" s="1273"/>
      <c r="Y138" s="1273"/>
      <c r="Z138" s="42" t="s">
        <v>8385</v>
      </c>
      <c r="AA138" s="99"/>
      <c r="AB138" s="99"/>
      <c r="AC138" s="43"/>
      <c r="AD138" s="43"/>
      <c r="AE138" s="43"/>
      <c r="AF138" s="43"/>
      <c r="AG138" s="43"/>
      <c r="AH138" s="43"/>
      <c r="AI138" s="43"/>
      <c r="AJ138" s="43"/>
      <c r="AK138" s="44" t="s">
        <v>17</v>
      </c>
      <c r="AL138" s="1157">
        <f>$AL$9</f>
        <v>0.5</v>
      </c>
      <c r="AM138" s="1157"/>
      <c r="AN138" s="24"/>
      <c r="AO138" s="25"/>
      <c r="AP138" s="25"/>
      <c r="AQ138" s="25"/>
      <c r="AR138" s="25"/>
      <c r="AS138" s="25"/>
      <c r="AT138" s="25"/>
      <c r="AU138" s="25"/>
      <c r="AV138" s="135"/>
      <c r="AW138" s="135"/>
      <c r="AX138" s="135"/>
      <c r="AY138" s="25"/>
      <c r="AZ138" s="25"/>
      <c r="BA138" s="25"/>
      <c r="BB138" s="38"/>
      <c r="BC138" s="35">
        <f>ROUND(ROUND(ROUND(K131*S138,0)*AL138,0)*BA133,0)</f>
        <v>190</v>
      </c>
      <c r="BD138" s="31"/>
    </row>
    <row r="139" spans="1:56" ht="18" customHeight="1" x14ac:dyDescent="0.15">
      <c r="A139" s="32">
        <v>44</v>
      </c>
      <c r="B139" s="33">
        <v>2265</v>
      </c>
      <c r="C139" s="34" t="s">
        <v>8515</v>
      </c>
      <c r="D139" s="422"/>
      <c r="E139" s="423"/>
      <c r="F139" s="424"/>
      <c r="G139" s="29"/>
      <c r="H139" s="29"/>
      <c r="I139" s="29"/>
      <c r="J139" s="29"/>
      <c r="K139" s="1085" t="s">
        <v>4879</v>
      </c>
      <c r="L139" s="1133"/>
      <c r="M139" s="1133"/>
      <c r="N139" s="1134"/>
      <c r="O139" s="416"/>
      <c r="P139" s="417"/>
      <c r="Q139" s="417"/>
      <c r="R139" s="65"/>
      <c r="S139" s="156"/>
      <c r="T139" s="156"/>
      <c r="U139" s="42"/>
      <c r="V139" s="43"/>
      <c r="W139" s="44"/>
      <c r="X139" s="44"/>
      <c r="Y139" s="43"/>
      <c r="Z139" s="43"/>
      <c r="AA139" s="43"/>
      <c r="AB139" s="43"/>
      <c r="AC139" s="43"/>
      <c r="AD139" s="43"/>
      <c r="AE139" s="43"/>
      <c r="AF139" s="43"/>
      <c r="AG139" s="43"/>
      <c r="AH139" s="43"/>
      <c r="AI139" s="43"/>
      <c r="AJ139" s="43"/>
      <c r="AK139" s="44"/>
      <c r="AL139" s="45"/>
      <c r="AM139" s="45"/>
      <c r="AN139" s="25"/>
      <c r="AO139" s="25"/>
      <c r="AP139" s="25"/>
      <c r="AQ139" s="25"/>
      <c r="AR139" s="25"/>
      <c r="AS139" s="25"/>
      <c r="AT139" s="25"/>
      <c r="AU139" s="25"/>
      <c r="AV139" s="25"/>
      <c r="AW139" s="25"/>
      <c r="AX139" s="25"/>
      <c r="AY139" s="25"/>
      <c r="AZ139" s="26"/>
      <c r="BA139" s="26"/>
      <c r="BB139" s="95"/>
      <c r="BC139" s="35">
        <f>K143</f>
        <v>333</v>
      </c>
      <c r="BD139" s="31"/>
    </row>
    <row r="140" spans="1:56" ht="18" customHeight="1" x14ac:dyDescent="0.15">
      <c r="A140" s="32">
        <v>44</v>
      </c>
      <c r="B140" s="33">
        <v>2266</v>
      </c>
      <c r="C140" s="34" t="s">
        <v>8516</v>
      </c>
      <c r="D140" s="422"/>
      <c r="E140" s="423"/>
      <c r="F140" s="424"/>
      <c r="G140" s="29"/>
      <c r="H140" s="29"/>
      <c r="I140" s="29"/>
      <c r="J140" s="29"/>
      <c r="K140" s="1137"/>
      <c r="L140" s="1135"/>
      <c r="M140" s="1135"/>
      <c r="N140" s="1136"/>
      <c r="O140" s="418"/>
      <c r="P140" s="419"/>
      <c r="Q140" s="419"/>
      <c r="R140" s="23"/>
      <c r="S140" s="167"/>
      <c r="T140" s="167"/>
      <c r="U140" s="1271" t="s">
        <v>4824</v>
      </c>
      <c r="V140" s="1202"/>
      <c r="W140" s="1202"/>
      <c r="X140" s="1202"/>
      <c r="Y140" s="1202"/>
      <c r="Z140" s="42" t="s">
        <v>4825</v>
      </c>
      <c r="AA140" s="99"/>
      <c r="AB140" s="99"/>
      <c r="AC140" s="43"/>
      <c r="AD140" s="43"/>
      <c r="AE140" s="43"/>
      <c r="AF140" s="43"/>
      <c r="AG140" s="43"/>
      <c r="AH140" s="43"/>
      <c r="AI140" s="43"/>
      <c r="AJ140" s="43"/>
      <c r="AK140" s="44" t="s">
        <v>17</v>
      </c>
      <c r="AL140" s="1157">
        <f>$AL$8</f>
        <v>0.7</v>
      </c>
      <c r="AM140" s="1157"/>
      <c r="AN140" s="43"/>
      <c r="AO140" s="43"/>
      <c r="AP140" s="43"/>
      <c r="AQ140" s="43"/>
      <c r="AR140" s="43"/>
      <c r="AS140" s="43"/>
      <c r="AT140" s="43"/>
      <c r="AU140" s="43"/>
      <c r="AV140" s="43"/>
      <c r="AW140" s="43"/>
      <c r="AX140" s="43"/>
      <c r="AY140" s="43"/>
      <c r="AZ140" s="44"/>
      <c r="BA140" s="44"/>
      <c r="BB140" s="45"/>
      <c r="BC140" s="35">
        <f>ROUND(K143*AL140,0)</f>
        <v>233</v>
      </c>
      <c r="BD140" s="31"/>
    </row>
    <row r="141" spans="1:56" ht="18" customHeight="1" x14ac:dyDescent="0.15">
      <c r="A141" s="32">
        <v>44</v>
      </c>
      <c r="B141" s="33">
        <v>2267</v>
      </c>
      <c r="C141" s="34" t="s">
        <v>8517</v>
      </c>
      <c r="D141" s="422"/>
      <c r="E141" s="423"/>
      <c r="F141" s="424"/>
      <c r="G141" s="29"/>
      <c r="H141" s="29"/>
      <c r="I141" s="29"/>
      <c r="J141" s="29"/>
      <c r="K141" s="1137"/>
      <c r="L141" s="1135"/>
      <c r="M141" s="1135"/>
      <c r="N141" s="1136"/>
      <c r="O141" s="420"/>
      <c r="P141" s="421"/>
      <c r="Q141" s="421"/>
      <c r="R141" s="26"/>
      <c r="S141" s="27"/>
      <c r="T141" s="27"/>
      <c r="U141" s="1272"/>
      <c r="V141" s="1273"/>
      <c r="W141" s="1273"/>
      <c r="X141" s="1273"/>
      <c r="Y141" s="1273"/>
      <c r="Z141" s="42" t="s">
        <v>8385</v>
      </c>
      <c r="AA141" s="99"/>
      <c r="AB141" s="99"/>
      <c r="AC141" s="43"/>
      <c r="AD141" s="43"/>
      <c r="AE141" s="43"/>
      <c r="AF141" s="43"/>
      <c r="AG141" s="43"/>
      <c r="AH141" s="43"/>
      <c r="AI141" s="43"/>
      <c r="AJ141" s="43"/>
      <c r="AK141" s="44" t="s">
        <v>17</v>
      </c>
      <c r="AL141" s="1157">
        <f>$AL$9</f>
        <v>0.5</v>
      </c>
      <c r="AM141" s="1157"/>
      <c r="AN141" s="43"/>
      <c r="AO141" s="43"/>
      <c r="AP141" s="43"/>
      <c r="AQ141" s="43"/>
      <c r="AR141" s="43"/>
      <c r="AS141" s="43"/>
      <c r="AT141" s="43"/>
      <c r="AU141" s="43"/>
      <c r="AV141" s="43"/>
      <c r="AW141" s="43"/>
      <c r="AX141" s="43"/>
      <c r="AY141" s="43"/>
      <c r="AZ141" s="44"/>
      <c r="BA141" s="44"/>
      <c r="BB141" s="45"/>
      <c r="BC141" s="35">
        <f>ROUND(K143*AL141,0)</f>
        <v>167</v>
      </c>
      <c r="BD141" s="31"/>
    </row>
    <row r="142" spans="1:56" ht="18" customHeight="1" x14ac:dyDescent="0.15">
      <c r="A142" s="32">
        <v>44</v>
      </c>
      <c r="B142" s="33">
        <v>2268</v>
      </c>
      <c r="C142" s="34" t="s">
        <v>8518</v>
      </c>
      <c r="D142" s="422"/>
      <c r="E142" s="423"/>
      <c r="F142" s="424"/>
      <c r="G142" s="29"/>
      <c r="H142" s="29"/>
      <c r="I142" s="29"/>
      <c r="J142" s="29"/>
      <c r="K142" s="1268"/>
      <c r="L142" s="1269"/>
      <c r="M142" s="1269"/>
      <c r="N142" s="1270"/>
      <c r="O142" s="1271" t="s">
        <v>4829</v>
      </c>
      <c r="P142" s="1274"/>
      <c r="Q142" s="1274"/>
      <c r="R142" s="1274"/>
      <c r="S142" s="1274"/>
      <c r="T142" s="1275"/>
      <c r="U142" s="42"/>
      <c r="V142" s="43"/>
      <c r="W142" s="44"/>
      <c r="X142" s="44"/>
      <c r="Y142" s="43"/>
      <c r="Z142" s="43"/>
      <c r="AA142" s="43"/>
      <c r="AB142" s="43"/>
      <c r="AC142" s="43"/>
      <c r="AD142" s="43"/>
      <c r="AE142" s="43"/>
      <c r="AF142" s="43"/>
      <c r="AG142" s="43"/>
      <c r="AH142" s="43"/>
      <c r="AI142" s="43"/>
      <c r="AJ142" s="43"/>
      <c r="AK142" s="44"/>
      <c r="AL142" s="45"/>
      <c r="AM142" s="45"/>
      <c r="AN142" s="43"/>
      <c r="AO142" s="43"/>
      <c r="AP142" s="43"/>
      <c r="AQ142" s="43"/>
      <c r="AR142" s="43"/>
      <c r="AS142" s="43"/>
      <c r="AT142" s="43"/>
      <c r="AU142" s="43"/>
      <c r="AV142" s="43"/>
      <c r="AW142" s="25"/>
      <c r="AX142" s="25"/>
      <c r="AY142" s="25"/>
      <c r="AZ142" s="26"/>
      <c r="BA142" s="26"/>
      <c r="BB142" s="95"/>
      <c r="BC142" s="35">
        <f>ROUND(K143*S144,0)</f>
        <v>321</v>
      </c>
      <c r="BD142" s="31"/>
    </row>
    <row r="143" spans="1:56" ht="18" customHeight="1" x14ac:dyDescent="0.15">
      <c r="A143" s="32">
        <v>44</v>
      </c>
      <c r="B143" s="33">
        <v>2269</v>
      </c>
      <c r="C143" s="34" t="s">
        <v>8519</v>
      </c>
      <c r="D143" s="422"/>
      <c r="E143" s="423"/>
      <c r="F143" s="424"/>
      <c r="G143" s="29"/>
      <c r="H143" s="29"/>
      <c r="I143" s="29"/>
      <c r="J143" s="29"/>
      <c r="K143" s="1280">
        <v>333</v>
      </c>
      <c r="L143" s="1108"/>
      <c r="M143" s="4" t="s">
        <v>21</v>
      </c>
      <c r="N143" s="22"/>
      <c r="O143" s="1276"/>
      <c r="P143" s="1277"/>
      <c r="Q143" s="1277"/>
      <c r="R143" s="1277"/>
      <c r="S143" s="1277"/>
      <c r="T143" s="1278"/>
      <c r="U143" s="1271" t="s">
        <v>4824</v>
      </c>
      <c r="V143" s="1202"/>
      <c r="W143" s="1202"/>
      <c r="X143" s="1202"/>
      <c r="Y143" s="1202"/>
      <c r="Z143" s="42" t="s">
        <v>4825</v>
      </c>
      <c r="AA143" s="99"/>
      <c r="AB143" s="99"/>
      <c r="AC143" s="43"/>
      <c r="AD143" s="43"/>
      <c r="AE143" s="43"/>
      <c r="AF143" s="43"/>
      <c r="AG143" s="43"/>
      <c r="AH143" s="43"/>
      <c r="AI143" s="43"/>
      <c r="AJ143" s="43"/>
      <c r="AK143" s="44" t="s">
        <v>17</v>
      </c>
      <c r="AL143" s="1157">
        <f>$AL$8</f>
        <v>0.7</v>
      </c>
      <c r="AM143" s="1157"/>
      <c r="AN143" s="25"/>
      <c r="AO143" s="25"/>
      <c r="AP143" s="25"/>
      <c r="AQ143" s="25"/>
      <c r="AR143" s="25"/>
      <c r="AS143" s="25"/>
      <c r="AT143" s="25"/>
      <c r="AU143" s="25"/>
      <c r="AV143" s="25"/>
      <c r="AW143" s="25"/>
      <c r="AX143" s="25"/>
      <c r="AY143" s="25"/>
      <c r="AZ143" s="26"/>
      <c r="BA143" s="26"/>
      <c r="BB143" s="95"/>
      <c r="BC143" s="35">
        <f>ROUND(ROUND(K143*S144,0)*AL143,0)</f>
        <v>225</v>
      </c>
      <c r="BD143" s="31"/>
    </row>
    <row r="144" spans="1:56" ht="18" customHeight="1" x14ac:dyDescent="0.15">
      <c r="A144" s="32">
        <v>44</v>
      </c>
      <c r="B144" s="33">
        <v>2270</v>
      </c>
      <c r="C144" s="34" t="s">
        <v>8520</v>
      </c>
      <c r="D144" s="422"/>
      <c r="E144" s="423"/>
      <c r="F144" s="424"/>
      <c r="G144" s="29"/>
      <c r="H144" s="29"/>
      <c r="I144" s="29"/>
      <c r="J144" s="29"/>
      <c r="K144" s="418"/>
      <c r="L144" s="419"/>
      <c r="M144" s="419"/>
      <c r="N144" s="425"/>
      <c r="O144" s="420"/>
      <c r="P144" s="421"/>
      <c r="Q144" s="421"/>
      <c r="R144" s="26" t="s">
        <v>17</v>
      </c>
      <c r="S144" s="1180">
        <f>$S$12</f>
        <v>0.96499999999999997</v>
      </c>
      <c r="T144" s="1181"/>
      <c r="U144" s="1272"/>
      <c r="V144" s="1273"/>
      <c r="W144" s="1273"/>
      <c r="X144" s="1273"/>
      <c r="Y144" s="1273"/>
      <c r="Z144" s="42" t="s">
        <v>8385</v>
      </c>
      <c r="AA144" s="99"/>
      <c r="AB144" s="99"/>
      <c r="AC144" s="43"/>
      <c r="AD144" s="43"/>
      <c r="AE144" s="43"/>
      <c r="AF144" s="43"/>
      <c r="AG144" s="43"/>
      <c r="AH144" s="43"/>
      <c r="AI144" s="43"/>
      <c r="AJ144" s="43"/>
      <c r="AK144" s="44" t="s">
        <v>17</v>
      </c>
      <c r="AL144" s="1157">
        <f>$AL$9</f>
        <v>0.5</v>
      </c>
      <c r="AM144" s="1157"/>
      <c r="AN144" s="25"/>
      <c r="AO144" s="25"/>
      <c r="AP144" s="25"/>
      <c r="AQ144" s="25"/>
      <c r="AR144" s="25"/>
      <c r="AS144" s="25"/>
      <c r="AT144" s="25"/>
      <c r="AU144" s="25"/>
      <c r="AV144" s="25"/>
      <c r="AW144" s="25"/>
      <c r="AX144" s="25"/>
      <c r="AY144" s="25"/>
      <c r="AZ144" s="26"/>
      <c r="BA144" s="26"/>
      <c r="BB144" s="95"/>
      <c r="BC144" s="35">
        <f>ROUND(ROUND(K143*S144,0)*AL144,0)</f>
        <v>161</v>
      </c>
      <c r="BD144" s="31"/>
    </row>
    <row r="145" spans="1:56" ht="18" customHeight="1" x14ac:dyDescent="0.15">
      <c r="A145" s="32">
        <v>44</v>
      </c>
      <c r="B145" s="33">
        <v>2277</v>
      </c>
      <c r="C145" s="34" t="s">
        <v>8521</v>
      </c>
      <c r="D145" s="422"/>
      <c r="E145" s="423"/>
      <c r="F145" s="424"/>
      <c r="G145" s="29"/>
      <c r="H145" s="29"/>
      <c r="I145" s="29"/>
      <c r="J145" s="29"/>
      <c r="K145" s="20"/>
      <c r="N145" s="21"/>
      <c r="O145" s="416"/>
      <c r="P145" s="417"/>
      <c r="Q145" s="417"/>
      <c r="R145" s="65"/>
      <c r="S145" s="156"/>
      <c r="T145" s="156"/>
      <c r="U145" s="42"/>
      <c r="V145" s="43"/>
      <c r="W145" s="44"/>
      <c r="X145" s="44"/>
      <c r="Y145" s="43"/>
      <c r="Z145" s="43"/>
      <c r="AA145" s="43"/>
      <c r="AB145" s="43"/>
      <c r="AC145" s="43"/>
      <c r="AD145" s="43"/>
      <c r="AE145" s="43"/>
      <c r="AF145" s="43"/>
      <c r="AG145" s="43"/>
      <c r="AH145" s="43"/>
      <c r="AI145" s="43"/>
      <c r="AJ145" s="43"/>
      <c r="AK145" s="44"/>
      <c r="AL145" s="45"/>
      <c r="AM145" s="45"/>
      <c r="AN145" s="47" t="s">
        <v>4833</v>
      </c>
      <c r="AO145" s="474"/>
      <c r="AP145" s="474"/>
      <c r="AQ145" s="474"/>
      <c r="AR145" s="474"/>
      <c r="AS145" s="474"/>
      <c r="AT145" s="474"/>
      <c r="AU145" s="474"/>
      <c r="AV145" s="475"/>
      <c r="AW145" s="475"/>
      <c r="AX145" s="475"/>
      <c r="AY145" s="40"/>
      <c r="AZ145" s="65" t="s">
        <v>17</v>
      </c>
      <c r="BA145" s="1324">
        <f>$BA$13</f>
        <v>0.95</v>
      </c>
      <c r="BB145" s="1325"/>
      <c r="BC145" s="35">
        <f>ROUND(K143*BA145,0)</f>
        <v>316</v>
      </c>
      <c r="BD145" s="31"/>
    </row>
    <row r="146" spans="1:56" ht="18" customHeight="1" x14ac:dyDescent="0.15">
      <c r="A146" s="32">
        <v>44</v>
      </c>
      <c r="B146" s="33">
        <v>2278</v>
      </c>
      <c r="C146" s="34" t="s">
        <v>8522</v>
      </c>
      <c r="D146" s="422"/>
      <c r="E146" s="423"/>
      <c r="F146" s="424"/>
      <c r="G146" s="29"/>
      <c r="H146" s="29"/>
      <c r="I146" s="29"/>
      <c r="J146" s="29"/>
      <c r="K146" s="20"/>
      <c r="N146" s="21"/>
      <c r="O146" s="418"/>
      <c r="P146" s="419"/>
      <c r="Q146" s="419"/>
      <c r="R146" s="23"/>
      <c r="S146" s="167"/>
      <c r="T146" s="167"/>
      <c r="U146" s="1271" t="s">
        <v>4824</v>
      </c>
      <c r="V146" s="1202"/>
      <c r="W146" s="1202"/>
      <c r="X146" s="1202"/>
      <c r="Y146" s="1202"/>
      <c r="Z146" s="42" t="s">
        <v>4825</v>
      </c>
      <c r="AA146" s="99"/>
      <c r="AB146" s="99"/>
      <c r="AC146" s="43"/>
      <c r="AD146" s="43"/>
      <c r="AE146" s="43"/>
      <c r="AF146" s="43"/>
      <c r="AG146" s="43"/>
      <c r="AH146" s="43"/>
      <c r="AI146" s="43"/>
      <c r="AJ146" s="43"/>
      <c r="AK146" s="44" t="s">
        <v>17</v>
      </c>
      <c r="AL146" s="1157">
        <f>$AL$8</f>
        <v>0.7</v>
      </c>
      <c r="AM146" s="1157"/>
      <c r="AN146" s="453"/>
      <c r="AO146" s="451"/>
      <c r="AP146" s="451"/>
      <c r="AQ146" s="451"/>
      <c r="AR146" s="451"/>
      <c r="AS146" s="451"/>
      <c r="AT146" s="451"/>
      <c r="AU146" s="451"/>
      <c r="AV146" s="451"/>
      <c r="AW146" s="451"/>
      <c r="AX146" s="451"/>
      <c r="AY146" s="4"/>
      <c r="AZ146" s="4"/>
      <c r="BA146" s="4"/>
      <c r="BB146" s="21"/>
      <c r="BC146" s="35">
        <f>ROUND(ROUND(K143*AL146,0)*BA145,0)</f>
        <v>221</v>
      </c>
      <c r="BD146" s="31"/>
    </row>
    <row r="147" spans="1:56" ht="18" customHeight="1" x14ac:dyDescent="0.15">
      <c r="A147" s="32">
        <v>44</v>
      </c>
      <c r="B147" s="33">
        <v>2279</v>
      </c>
      <c r="C147" s="34" t="s">
        <v>8523</v>
      </c>
      <c r="D147" s="422"/>
      <c r="E147" s="423"/>
      <c r="F147" s="424"/>
      <c r="G147" s="29"/>
      <c r="H147" s="29"/>
      <c r="I147" s="29"/>
      <c r="J147" s="29"/>
      <c r="K147" s="20"/>
      <c r="N147" s="21"/>
      <c r="O147" s="420"/>
      <c r="P147" s="421"/>
      <c r="Q147" s="421"/>
      <c r="R147" s="26"/>
      <c r="S147" s="27"/>
      <c r="T147" s="27"/>
      <c r="U147" s="1272"/>
      <c r="V147" s="1273"/>
      <c r="W147" s="1273"/>
      <c r="X147" s="1273"/>
      <c r="Y147" s="1273"/>
      <c r="Z147" s="42" t="s">
        <v>8385</v>
      </c>
      <c r="AA147" s="99"/>
      <c r="AB147" s="99"/>
      <c r="AC147" s="43"/>
      <c r="AD147" s="43"/>
      <c r="AE147" s="43"/>
      <c r="AF147" s="43"/>
      <c r="AG147" s="43"/>
      <c r="AH147" s="43"/>
      <c r="AI147" s="43"/>
      <c r="AJ147" s="43"/>
      <c r="AK147" s="44" t="s">
        <v>17</v>
      </c>
      <c r="AL147" s="1157">
        <f>$AL$9</f>
        <v>0.5</v>
      </c>
      <c r="AM147" s="1157"/>
      <c r="AN147" s="20"/>
      <c r="AO147" s="4"/>
      <c r="AP147" s="4"/>
      <c r="AQ147" s="4"/>
      <c r="AR147" s="4"/>
      <c r="AS147" s="4"/>
      <c r="AT147" s="4"/>
      <c r="AU147" s="4"/>
      <c r="AV147" s="4"/>
      <c r="AW147" s="4"/>
      <c r="AX147" s="4"/>
      <c r="AY147" s="4"/>
      <c r="AZ147" s="4"/>
      <c r="BA147" s="4"/>
      <c r="BB147" s="21"/>
      <c r="BC147" s="35">
        <f>ROUND(ROUND(K143*AL147,0)*BA145,0)</f>
        <v>159</v>
      </c>
      <c r="BD147" s="31"/>
    </row>
    <row r="148" spans="1:56" ht="18" customHeight="1" x14ac:dyDescent="0.15">
      <c r="A148" s="32">
        <v>44</v>
      </c>
      <c r="B148" s="33">
        <v>2280</v>
      </c>
      <c r="C148" s="34" t="s">
        <v>8524</v>
      </c>
      <c r="D148" s="422"/>
      <c r="E148" s="423"/>
      <c r="F148" s="424"/>
      <c r="G148" s="29"/>
      <c r="H148" s="29"/>
      <c r="I148" s="29"/>
      <c r="J148" s="29"/>
      <c r="K148" s="20"/>
      <c r="N148" s="21"/>
      <c r="O148" s="1271" t="s">
        <v>4829</v>
      </c>
      <c r="P148" s="1274"/>
      <c r="Q148" s="1274"/>
      <c r="R148" s="1274"/>
      <c r="S148" s="1274"/>
      <c r="T148" s="1275"/>
      <c r="U148" s="42"/>
      <c r="V148" s="43"/>
      <c r="W148" s="44"/>
      <c r="X148" s="44"/>
      <c r="Y148" s="43"/>
      <c r="Z148" s="43"/>
      <c r="AA148" s="43"/>
      <c r="AB148" s="43"/>
      <c r="AC148" s="43"/>
      <c r="AD148" s="43"/>
      <c r="AE148" s="43"/>
      <c r="AF148" s="43"/>
      <c r="AG148" s="43"/>
      <c r="AH148" s="43"/>
      <c r="AI148" s="43"/>
      <c r="AJ148" s="43"/>
      <c r="AK148" s="44"/>
      <c r="AL148" s="45"/>
      <c r="AM148" s="45"/>
      <c r="AN148" s="20"/>
      <c r="AO148" s="4"/>
      <c r="AP148" s="4"/>
      <c r="AQ148" s="4"/>
      <c r="AR148" s="4"/>
      <c r="AS148" s="4"/>
      <c r="AT148" s="4"/>
      <c r="AU148" s="4"/>
      <c r="AY148" s="4"/>
      <c r="AZ148" s="4"/>
      <c r="BA148" s="4"/>
      <c r="BB148" s="21"/>
      <c r="BC148" s="35">
        <f>ROUND(ROUND(K143*S150,0)*BA145,0)</f>
        <v>305</v>
      </c>
      <c r="BD148" s="31"/>
    </row>
    <row r="149" spans="1:56" ht="18" customHeight="1" x14ac:dyDescent="0.15">
      <c r="A149" s="32">
        <v>44</v>
      </c>
      <c r="B149" s="33">
        <v>2281</v>
      </c>
      <c r="C149" s="34" t="s">
        <v>8525</v>
      </c>
      <c r="D149" s="422"/>
      <c r="E149" s="423"/>
      <c r="F149" s="424"/>
      <c r="G149" s="29"/>
      <c r="H149" s="29"/>
      <c r="I149" s="29"/>
      <c r="J149" s="29"/>
      <c r="K149" s="20"/>
      <c r="N149" s="21"/>
      <c r="O149" s="1276"/>
      <c r="P149" s="1277"/>
      <c r="Q149" s="1277"/>
      <c r="R149" s="1277"/>
      <c r="S149" s="1277"/>
      <c r="T149" s="1278"/>
      <c r="U149" s="1271" t="s">
        <v>4824</v>
      </c>
      <c r="V149" s="1202"/>
      <c r="W149" s="1202"/>
      <c r="X149" s="1202"/>
      <c r="Y149" s="1202"/>
      <c r="Z149" s="42" t="s">
        <v>4825</v>
      </c>
      <c r="AA149" s="99"/>
      <c r="AB149" s="99"/>
      <c r="AC149" s="43"/>
      <c r="AD149" s="43"/>
      <c r="AE149" s="43"/>
      <c r="AF149" s="43"/>
      <c r="AG149" s="43"/>
      <c r="AH149" s="43"/>
      <c r="AI149" s="43"/>
      <c r="AJ149" s="43"/>
      <c r="AK149" s="44" t="s">
        <v>17</v>
      </c>
      <c r="AL149" s="1157">
        <f>$AL$8</f>
        <v>0.7</v>
      </c>
      <c r="AM149" s="1157"/>
      <c r="AN149" s="20"/>
      <c r="AO149" s="4"/>
      <c r="AP149" s="4"/>
      <c r="AQ149" s="4"/>
      <c r="AR149" s="4"/>
      <c r="AS149" s="4"/>
      <c r="AT149" s="4"/>
      <c r="AU149" s="4"/>
      <c r="AY149" s="4"/>
      <c r="AZ149" s="4"/>
      <c r="BA149" s="4"/>
      <c r="BB149" s="21"/>
      <c r="BC149" s="35">
        <f>ROUND(ROUND(ROUND(K143*S150,0)*AL149,0)*BA145,0)</f>
        <v>214</v>
      </c>
      <c r="BD149" s="31"/>
    </row>
    <row r="150" spans="1:56" ht="18" customHeight="1" x14ac:dyDescent="0.15">
      <c r="A150" s="32">
        <v>44</v>
      </c>
      <c r="B150" s="33">
        <v>2282</v>
      </c>
      <c r="C150" s="34" t="s">
        <v>8526</v>
      </c>
      <c r="D150" s="422"/>
      <c r="E150" s="423"/>
      <c r="F150" s="424"/>
      <c r="G150" s="29"/>
      <c r="H150" s="29"/>
      <c r="I150" s="29"/>
      <c r="J150" s="29"/>
      <c r="K150" s="20"/>
      <c r="N150" s="21"/>
      <c r="O150" s="420"/>
      <c r="P150" s="421"/>
      <c r="Q150" s="421"/>
      <c r="R150" s="26" t="s">
        <v>17</v>
      </c>
      <c r="S150" s="1180">
        <f>$S$12</f>
        <v>0.96499999999999997</v>
      </c>
      <c r="T150" s="1181"/>
      <c r="U150" s="1272"/>
      <c r="V150" s="1273"/>
      <c r="W150" s="1273"/>
      <c r="X150" s="1273"/>
      <c r="Y150" s="1273"/>
      <c r="Z150" s="42" t="s">
        <v>8385</v>
      </c>
      <c r="AA150" s="99"/>
      <c r="AB150" s="99"/>
      <c r="AC150" s="43"/>
      <c r="AD150" s="43"/>
      <c r="AE150" s="43"/>
      <c r="AF150" s="43"/>
      <c r="AG150" s="43"/>
      <c r="AH150" s="43"/>
      <c r="AI150" s="43"/>
      <c r="AJ150" s="43"/>
      <c r="AK150" s="44" t="s">
        <v>17</v>
      </c>
      <c r="AL150" s="1157">
        <f>$AL$9</f>
        <v>0.5</v>
      </c>
      <c r="AM150" s="1157"/>
      <c r="AN150" s="24"/>
      <c r="AO150" s="25"/>
      <c r="AP150" s="25"/>
      <c r="AQ150" s="25"/>
      <c r="AR150" s="25"/>
      <c r="AS150" s="25"/>
      <c r="AT150" s="25"/>
      <c r="AU150" s="25"/>
      <c r="AV150" s="135"/>
      <c r="AW150" s="135"/>
      <c r="AX150" s="135"/>
      <c r="AY150" s="25"/>
      <c r="AZ150" s="25"/>
      <c r="BA150" s="25"/>
      <c r="BB150" s="38"/>
      <c r="BC150" s="35">
        <f>ROUND(ROUND(ROUND(K143*S150,0)*AL150,0)*BA145,0)</f>
        <v>153</v>
      </c>
      <c r="BD150" s="31"/>
    </row>
    <row r="151" spans="1:56" ht="18" customHeight="1" x14ac:dyDescent="0.15">
      <c r="A151" s="32">
        <v>44</v>
      </c>
      <c r="B151" s="33">
        <v>2289</v>
      </c>
      <c r="C151" s="34" t="s">
        <v>8527</v>
      </c>
      <c r="D151" s="422"/>
      <c r="E151" s="423"/>
      <c r="F151" s="424"/>
      <c r="G151" s="29"/>
      <c r="H151" s="29"/>
      <c r="I151" s="29"/>
      <c r="J151" s="29"/>
      <c r="K151" s="1085" t="s">
        <v>4892</v>
      </c>
      <c r="L151" s="1133"/>
      <c r="M151" s="1133"/>
      <c r="N151" s="1134"/>
      <c r="O151" s="416"/>
      <c r="P151" s="417"/>
      <c r="Q151" s="417"/>
      <c r="R151" s="65"/>
      <c r="S151" s="156"/>
      <c r="T151" s="156"/>
      <c r="U151" s="42"/>
      <c r="V151" s="43"/>
      <c r="W151" s="44"/>
      <c r="X151" s="44"/>
      <c r="Y151" s="43"/>
      <c r="Z151" s="43"/>
      <c r="AA151" s="43"/>
      <c r="AB151" s="43"/>
      <c r="AC151" s="43"/>
      <c r="AD151" s="43"/>
      <c r="AE151" s="43"/>
      <c r="AF151" s="43"/>
      <c r="AG151" s="43"/>
      <c r="AH151" s="43"/>
      <c r="AI151" s="43"/>
      <c r="AJ151" s="43"/>
      <c r="AK151" s="44"/>
      <c r="AL151" s="45"/>
      <c r="AM151" s="45"/>
      <c r="AN151" s="25"/>
      <c r="AO151" s="25"/>
      <c r="AP151" s="25"/>
      <c r="AQ151" s="25"/>
      <c r="AR151" s="25"/>
      <c r="AS151" s="25"/>
      <c r="AT151" s="25"/>
      <c r="AU151" s="25"/>
      <c r="AV151" s="25"/>
      <c r="AW151" s="25"/>
      <c r="AX151" s="25"/>
      <c r="AY151" s="25"/>
      <c r="AZ151" s="26"/>
      <c r="BA151" s="26"/>
      <c r="BB151" s="95"/>
      <c r="BC151" s="35">
        <f>K155</f>
        <v>295</v>
      </c>
      <c r="BD151" s="31"/>
    </row>
    <row r="152" spans="1:56" ht="18" customHeight="1" x14ac:dyDescent="0.15">
      <c r="A152" s="32">
        <v>44</v>
      </c>
      <c r="B152" s="33">
        <v>2290</v>
      </c>
      <c r="C152" s="34" t="s">
        <v>8528</v>
      </c>
      <c r="D152" s="422"/>
      <c r="E152" s="423"/>
      <c r="F152" s="424"/>
      <c r="G152" s="29"/>
      <c r="H152" s="29"/>
      <c r="I152" s="29"/>
      <c r="J152" s="29"/>
      <c r="K152" s="1137"/>
      <c r="L152" s="1135"/>
      <c r="M152" s="1135"/>
      <c r="N152" s="1136"/>
      <c r="O152" s="418"/>
      <c r="P152" s="419"/>
      <c r="Q152" s="419"/>
      <c r="R152" s="23"/>
      <c r="S152" s="167"/>
      <c r="T152" s="167"/>
      <c r="U152" s="1271" t="s">
        <v>4824</v>
      </c>
      <c r="V152" s="1202"/>
      <c r="W152" s="1202"/>
      <c r="X152" s="1202"/>
      <c r="Y152" s="1202"/>
      <c r="Z152" s="42" t="s">
        <v>4825</v>
      </c>
      <c r="AA152" s="99"/>
      <c r="AB152" s="99"/>
      <c r="AC152" s="43"/>
      <c r="AD152" s="43"/>
      <c r="AE152" s="43"/>
      <c r="AF152" s="43"/>
      <c r="AG152" s="43"/>
      <c r="AH152" s="43"/>
      <c r="AI152" s="43"/>
      <c r="AJ152" s="43"/>
      <c r="AK152" s="44" t="s">
        <v>17</v>
      </c>
      <c r="AL152" s="1157">
        <f>$AL$8</f>
        <v>0.7</v>
      </c>
      <c r="AM152" s="1157"/>
      <c r="AN152" s="43"/>
      <c r="AO152" s="43"/>
      <c r="AP152" s="43"/>
      <c r="AQ152" s="43"/>
      <c r="AR152" s="43"/>
      <c r="AS152" s="43"/>
      <c r="AT152" s="43"/>
      <c r="AU152" s="43"/>
      <c r="AV152" s="43"/>
      <c r="AW152" s="43"/>
      <c r="AX152" s="43"/>
      <c r="AY152" s="43"/>
      <c r="AZ152" s="44"/>
      <c r="BA152" s="44"/>
      <c r="BB152" s="45"/>
      <c r="BC152" s="35">
        <f>ROUND(K155*AL152,0)</f>
        <v>207</v>
      </c>
      <c r="BD152" s="31"/>
    </row>
    <row r="153" spans="1:56" ht="18" customHeight="1" x14ac:dyDescent="0.15">
      <c r="A153" s="32">
        <v>44</v>
      </c>
      <c r="B153" s="33">
        <v>2291</v>
      </c>
      <c r="C153" s="34" t="s">
        <v>8529</v>
      </c>
      <c r="D153" s="422"/>
      <c r="E153" s="423"/>
      <c r="F153" s="424"/>
      <c r="G153" s="29"/>
      <c r="H153" s="29"/>
      <c r="I153" s="29"/>
      <c r="J153" s="29"/>
      <c r="K153" s="1137"/>
      <c r="L153" s="1135"/>
      <c r="M153" s="1135"/>
      <c r="N153" s="1136"/>
      <c r="O153" s="420"/>
      <c r="P153" s="421"/>
      <c r="Q153" s="421"/>
      <c r="R153" s="26"/>
      <c r="S153" s="27"/>
      <c r="T153" s="27"/>
      <c r="U153" s="1272"/>
      <c r="V153" s="1273"/>
      <c r="W153" s="1273"/>
      <c r="X153" s="1273"/>
      <c r="Y153" s="1273"/>
      <c r="Z153" s="42" t="s">
        <v>8385</v>
      </c>
      <c r="AA153" s="99"/>
      <c r="AB153" s="99"/>
      <c r="AC153" s="43"/>
      <c r="AD153" s="43"/>
      <c r="AE153" s="43"/>
      <c r="AF153" s="43"/>
      <c r="AG153" s="43"/>
      <c r="AH153" s="43"/>
      <c r="AI153" s="43"/>
      <c r="AJ153" s="43"/>
      <c r="AK153" s="44" t="s">
        <v>17</v>
      </c>
      <c r="AL153" s="1157">
        <f>$AL$9</f>
        <v>0.5</v>
      </c>
      <c r="AM153" s="1157"/>
      <c r="AN153" s="43"/>
      <c r="AO153" s="43"/>
      <c r="AP153" s="43"/>
      <c r="AQ153" s="43"/>
      <c r="AR153" s="43"/>
      <c r="AS153" s="43"/>
      <c r="AT153" s="43"/>
      <c r="AU153" s="43"/>
      <c r="AV153" s="43"/>
      <c r="AW153" s="43"/>
      <c r="AX153" s="43"/>
      <c r="AY153" s="43"/>
      <c r="AZ153" s="44"/>
      <c r="BA153" s="44"/>
      <c r="BB153" s="45"/>
      <c r="BC153" s="35">
        <f>ROUND(K155*AL153,0)</f>
        <v>148</v>
      </c>
      <c r="BD153" s="31"/>
    </row>
    <row r="154" spans="1:56" ht="18" customHeight="1" x14ac:dyDescent="0.15">
      <c r="A154" s="32">
        <v>44</v>
      </c>
      <c r="B154" s="33">
        <v>2292</v>
      </c>
      <c r="C154" s="34" t="s">
        <v>8530</v>
      </c>
      <c r="D154" s="422"/>
      <c r="E154" s="423"/>
      <c r="F154" s="424"/>
      <c r="G154" s="29"/>
      <c r="H154" s="29"/>
      <c r="I154" s="29"/>
      <c r="J154" s="29"/>
      <c r="K154" s="1268"/>
      <c r="L154" s="1269"/>
      <c r="M154" s="1269"/>
      <c r="N154" s="1270"/>
      <c r="O154" s="1271" t="s">
        <v>4829</v>
      </c>
      <c r="P154" s="1274"/>
      <c r="Q154" s="1274"/>
      <c r="R154" s="1274"/>
      <c r="S154" s="1274"/>
      <c r="T154" s="1275"/>
      <c r="U154" s="42"/>
      <c r="V154" s="43"/>
      <c r="W154" s="44"/>
      <c r="X154" s="44"/>
      <c r="Y154" s="43"/>
      <c r="Z154" s="43"/>
      <c r="AA154" s="43"/>
      <c r="AB154" s="43"/>
      <c r="AC154" s="43"/>
      <c r="AD154" s="43"/>
      <c r="AE154" s="43"/>
      <c r="AF154" s="43"/>
      <c r="AG154" s="43"/>
      <c r="AH154" s="43"/>
      <c r="AI154" s="43"/>
      <c r="AJ154" s="43"/>
      <c r="AK154" s="44"/>
      <c r="AL154" s="45"/>
      <c r="AM154" s="45"/>
      <c r="AN154" s="43"/>
      <c r="AO154" s="43"/>
      <c r="AP154" s="43"/>
      <c r="AQ154" s="43"/>
      <c r="AR154" s="43"/>
      <c r="AS154" s="43"/>
      <c r="AT154" s="43"/>
      <c r="AU154" s="43"/>
      <c r="AV154" s="43"/>
      <c r="AW154" s="25"/>
      <c r="AX154" s="25"/>
      <c r="AY154" s="25"/>
      <c r="AZ154" s="26"/>
      <c r="BA154" s="26"/>
      <c r="BB154" s="95"/>
      <c r="BC154" s="35">
        <f>ROUND(K155*S156,0)</f>
        <v>285</v>
      </c>
      <c r="BD154" s="31"/>
    </row>
    <row r="155" spans="1:56" ht="18" customHeight="1" x14ac:dyDescent="0.15">
      <c r="A155" s="32">
        <v>44</v>
      </c>
      <c r="B155" s="33">
        <v>2293</v>
      </c>
      <c r="C155" s="34" t="s">
        <v>8531</v>
      </c>
      <c r="D155" s="422"/>
      <c r="E155" s="423"/>
      <c r="F155" s="424"/>
      <c r="G155" s="29"/>
      <c r="H155" s="29"/>
      <c r="I155" s="29"/>
      <c r="J155" s="29"/>
      <c r="K155" s="1280">
        <v>295</v>
      </c>
      <c r="L155" s="1108"/>
      <c r="M155" s="4" t="s">
        <v>21</v>
      </c>
      <c r="N155" s="22"/>
      <c r="O155" s="1276"/>
      <c r="P155" s="1277"/>
      <c r="Q155" s="1277"/>
      <c r="R155" s="1277"/>
      <c r="S155" s="1277"/>
      <c r="T155" s="1278"/>
      <c r="U155" s="1271" t="s">
        <v>4824</v>
      </c>
      <c r="V155" s="1202"/>
      <c r="W155" s="1202"/>
      <c r="X155" s="1202"/>
      <c r="Y155" s="1202"/>
      <c r="Z155" s="42" t="s">
        <v>4825</v>
      </c>
      <c r="AA155" s="99"/>
      <c r="AB155" s="99"/>
      <c r="AC155" s="43"/>
      <c r="AD155" s="43"/>
      <c r="AE155" s="43"/>
      <c r="AF155" s="43"/>
      <c r="AG155" s="43"/>
      <c r="AH155" s="43"/>
      <c r="AI155" s="43"/>
      <c r="AJ155" s="43"/>
      <c r="AK155" s="44" t="s">
        <v>17</v>
      </c>
      <c r="AL155" s="1157">
        <f>$AL$8</f>
        <v>0.7</v>
      </c>
      <c r="AM155" s="1157"/>
      <c r="AN155" s="25"/>
      <c r="AO155" s="25"/>
      <c r="AP155" s="25"/>
      <c r="AQ155" s="25"/>
      <c r="AR155" s="25"/>
      <c r="AS155" s="25"/>
      <c r="AT155" s="25"/>
      <c r="AU155" s="25"/>
      <c r="AV155" s="25"/>
      <c r="AW155" s="25"/>
      <c r="AX155" s="25"/>
      <c r="AY155" s="25"/>
      <c r="AZ155" s="26"/>
      <c r="BA155" s="26"/>
      <c r="BB155" s="95"/>
      <c r="BC155" s="35">
        <f>ROUND(ROUND(K155*S156,0)*AL155,0)</f>
        <v>200</v>
      </c>
      <c r="BD155" s="31"/>
    </row>
    <row r="156" spans="1:56" ht="18" customHeight="1" x14ac:dyDescent="0.15">
      <c r="A156" s="32">
        <v>44</v>
      </c>
      <c r="B156" s="33">
        <v>2294</v>
      </c>
      <c r="C156" s="34" t="s">
        <v>8532</v>
      </c>
      <c r="D156" s="422"/>
      <c r="E156" s="423"/>
      <c r="F156" s="424"/>
      <c r="G156" s="29"/>
      <c r="H156" s="29"/>
      <c r="I156" s="29"/>
      <c r="J156" s="29"/>
      <c r="K156" s="418"/>
      <c r="L156" s="419"/>
      <c r="M156" s="419"/>
      <c r="N156" s="425"/>
      <c r="O156" s="420"/>
      <c r="P156" s="421"/>
      <c r="Q156" s="421"/>
      <c r="R156" s="26" t="s">
        <v>17</v>
      </c>
      <c r="S156" s="1180">
        <f>$S$12</f>
        <v>0.96499999999999997</v>
      </c>
      <c r="T156" s="1181"/>
      <c r="U156" s="1272"/>
      <c r="V156" s="1273"/>
      <c r="W156" s="1273"/>
      <c r="X156" s="1273"/>
      <c r="Y156" s="1273"/>
      <c r="Z156" s="42" t="s">
        <v>8385</v>
      </c>
      <c r="AA156" s="99"/>
      <c r="AB156" s="99"/>
      <c r="AC156" s="43"/>
      <c r="AD156" s="43"/>
      <c r="AE156" s="43"/>
      <c r="AF156" s="43"/>
      <c r="AG156" s="43"/>
      <c r="AH156" s="43"/>
      <c r="AI156" s="43"/>
      <c r="AJ156" s="43"/>
      <c r="AK156" s="44" t="s">
        <v>17</v>
      </c>
      <c r="AL156" s="1157">
        <f>$AL$9</f>
        <v>0.5</v>
      </c>
      <c r="AM156" s="1157"/>
      <c r="AN156" s="25"/>
      <c r="AO156" s="25"/>
      <c r="AP156" s="25"/>
      <c r="AQ156" s="25"/>
      <c r="AR156" s="25"/>
      <c r="AS156" s="25"/>
      <c r="AT156" s="25"/>
      <c r="AU156" s="25"/>
      <c r="AV156" s="25"/>
      <c r="AW156" s="25"/>
      <c r="AX156" s="25"/>
      <c r="AY156" s="25"/>
      <c r="AZ156" s="26"/>
      <c r="BA156" s="26"/>
      <c r="BB156" s="95"/>
      <c r="BC156" s="35">
        <f>ROUND(ROUND(K155*S156,0)*AL156,0)</f>
        <v>143</v>
      </c>
      <c r="BD156" s="31"/>
    </row>
    <row r="157" spans="1:56" ht="18" customHeight="1" x14ac:dyDescent="0.15">
      <c r="A157" s="32">
        <v>44</v>
      </c>
      <c r="B157" s="33">
        <v>2301</v>
      </c>
      <c r="C157" s="34" t="s">
        <v>8533</v>
      </c>
      <c r="D157" s="422"/>
      <c r="E157" s="423"/>
      <c r="F157" s="424"/>
      <c r="G157" s="29"/>
      <c r="H157" s="29"/>
      <c r="I157" s="29"/>
      <c r="J157" s="29"/>
      <c r="K157" s="20"/>
      <c r="N157" s="21"/>
      <c r="O157" s="416"/>
      <c r="P157" s="417"/>
      <c r="Q157" s="417"/>
      <c r="R157" s="65"/>
      <c r="S157" s="156"/>
      <c r="T157" s="156"/>
      <c r="U157" s="42"/>
      <c r="V157" s="43"/>
      <c r="W157" s="44"/>
      <c r="X157" s="44"/>
      <c r="Y157" s="43"/>
      <c r="Z157" s="43"/>
      <c r="AA157" s="43"/>
      <c r="AB157" s="43"/>
      <c r="AC157" s="43"/>
      <c r="AD157" s="43"/>
      <c r="AE157" s="43"/>
      <c r="AF157" s="43"/>
      <c r="AG157" s="43"/>
      <c r="AH157" s="43"/>
      <c r="AI157" s="43"/>
      <c r="AJ157" s="43"/>
      <c r="AK157" s="44"/>
      <c r="AL157" s="45"/>
      <c r="AM157" s="45"/>
      <c r="AN157" s="47" t="s">
        <v>4833</v>
      </c>
      <c r="AO157" s="474"/>
      <c r="AP157" s="474"/>
      <c r="AQ157" s="474"/>
      <c r="AR157" s="474"/>
      <c r="AS157" s="474"/>
      <c r="AT157" s="474"/>
      <c r="AU157" s="474"/>
      <c r="AV157" s="475"/>
      <c r="AW157" s="475"/>
      <c r="AX157" s="475"/>
      <c r="AY157" s="40"/>
      <c r="AZ157" s="65" t="s">
        <v>17</v>
      </c>
      <c r="BA157" s="1324">
        <f>$BA$13</f>
        <v>0.95</v>
      </c>
      <c r="BB157" s="1325"/>
      <c r="BC157" s="35">
        <f>ROUND(K155*BA157,0)</f>
        <v>280</v>
      </c>
      <c r="BD157" s="31"/>
    </row>
    <row r="158" spans="1:56" ht="18" customHeight="1" x14ac:dyDescent="0.15">
      <c r="A158" s="32">
        <v>44</v>
      </c>
      <c r="B158" s="33">
        <v>2302</v>
      </c>
      <c r="C158" s="34" t="s">
        <v>8534</v>
      </c>
      <c r="D158" s="422"/>
      <c r="E158" s="423"/>
      <c r="F158" s="424"/>
      <c r="G158" s="29"/>
      <c r="H158" s="29"/>
      <c r="I158" s="29"/>
      <c r="J158" s="29"/>
      <c r="K158" s="20"/>
      <c r="N158" s="21"/>
      <c r="O158" s="418"/>
      <c r="P158" s="419"/>
      <c r="Q158" s="419"/>
      <c r="R158" s="23"/>
      <c r="S158" s="167"/>
      <c r="T158" s="167"/>
      <c r="U158" s="1271" t="s">
        <v>4824</v>
      </c>
      <c r="V158" s="1202"/>
      <c r="W158" s="1202"/>
      <c r="X158" s="1202"/>
      <c r="Y158" s="1202"/>
      <c r="Z158" s="42" t="s">
        <v>4825</v>
      </c>
      <c r="AA158" s="99"/>
      <c r="AB158" s="99"/>
      <c r="AC158" s="43"/>
      <c r="AD158" s="43"/>
      <c r="AE158" s="43"/>
      <c r="AF158" s="43"/>
      <c r="AG158" s="43"/>
      <c r="AH158" s="43"/>
      <c r="AI158" s="43"/>
      <c r="AJ158" s="43"/>
      <c r="AK158" s="44" t="s">
        <v>17</v>
      </c>
      <c r="AL158" s="1157">
        <f>$AL$8</f>
        <v>0.7</v>
      </c>
      <c r="AM158" s="1157"/>
      <c r="AN158" s="453"/>
      <c r="AO158" s="451"/>
      <c r="AP158" s="451"/>
      <c r="AQ158" s="451"/>
      <c r="AR158" s="451"/>
      <c r="AS158" s="451"/>
      <c r="AT158" s="451"/>
      <c r="AU158" s="451"/>
      <c r="AV158" s="451"/>
      <c r="AW158" s="451"/>
      <c r="AX158" s="451"/>
      <c r="AY158" s="4"/>
      <c r="AZ158" s="4"/>
      <c r="BA158" s="4"/>
      <c r="BB158" s="21"/>
      <c r="BC158" s="35">
        <f>ROUND(ROUND(K155*AL158,0)*BA157,0)</f>
        <v>197</v>
      </c>
      <c r="BD158" s="31"/>
    </row>
    <row r="159" spans="1:56" ht="18" customHeight="1" x14ac:dyDescent="0.15">
      <c r="A159" s="32">
        <v>44</v>
      </c>
      <c r="B159" s="33">
        <v>2303</v>
      </c>
      <c r="C159" s="34" t="s">
        <v>8535</v>
      </c>
      <c r="D159" s="422"/>
      <c r="E159" s="423"/>
      <c r="F159" s="424"/>
      <c r="G159" s="29"/>
      <c r="H159" s="29"/>
      <c r="I159" s="29"/>
      <c r="J159" s="29"/>
      <c r="K159" s="20"/>
      <c r="N159" s="21"/>
      <c r="O159" s="420"/>
      <c r="P159" s="421"/>
      <c r="Q159" s="421"/>
      <c r="R159" s="26"/>
      <c r="S159" s="27"/>
      <c r="T159" s="27"/>
      <c r="U159" s="1272"/>
      <c r="V159" s="1273"/>
      <c r="W159" s="1273"/>
      <c r="X159" s="1273"/>
      <c r="Y159" s="1273"/>
      <c r="Z159" s="42" t="s">
        <v>8385</v>
      </c>
      <c r="AA159" s="99"/>
      <c r="AB159" s="99"/>
      <c r="AC159" s="43"/>
      <c r="AD159" s="43"/>
      <c r="AE159" s="43"/>
      <c r="AF159" s="43"/>
      <c r="AG159" s="43"/>
      <c r="AH159" s="43"/>
      <c r="AI159" s="43"/>
      <c r="AJ159" s="43"/>
      <c r="AK159" s="44" t="s">
        <v>17</v>
      </c>
      <c r="AL159" s="1157">
        <f>$AL$9</f>
        <v>0.5</v>
      </c>
      <c r="AM159" s="1157"/>
      <c r="AN159" s="20"/>
      <c r="AO159" s="4"/>
      <c r="AP159" s="4"/>
      <c r="AQ159" s="4"/>
      <c r="AR159" s="4"/>
      <c r="AS159" s="4"/>
      <c r="AT159" s="4"/>
      <c r="AU159" s="4"/>
      <c r="AV159" s="4"/>
      <c r="AW159" s="4"/>
      <c r="AX159" s="4"/>
      <c r="AY159" s="4"/>
      <c r="AZ159" s="4"/>
      <c r="BA159" s="4"/>
      <c r="BB159" s="21"/>
      <c r="BC159" s="35">
        <f>ROUND(ROUND(K155*AL159,0)*BA157,0)</f>
        <v>141</v>
      </c>
      <c r="BD159" s="31"/>
    </row>
    <row r="160" spans="1:56" ht="18" customHeight="1" x14ac:dyDescent="0.15">
      <c r="A160" s="32">
        <v>44</v>
      </c>
      <c r="B160" s="33">
        <v>2304</v>
      </c>
      <c r="C160" s="34" t="s">
        <v>8536</v>
      </c>
      <c r="D160" s="422"/>
      <c r="E160" s="423"/>
      <c r="F160" s="424"/>
      <c r="G160" s="29"/>
      <c r="H160" s="29"/>
      <c r="I160" s="29"/>
      <c r="J160" s="29"/>
      <c r="K160" s="20"/>
      <c r="N160" s="21"/>
      <c r="O160" s="1271" t="s">
        <v>4829</v>
      </c>
      <c r="P160" s="1274"/>
      <c r="Q160" s="1274"/>
      <c r="R160" s="1274"/>
      <c r="S160" s="1274"/>
      <c r="T160" s="1275"/>
      <c r="U160" s="42"/>
      <c r="V160" s="43"/>
      <c r="W160" s="44"/>
      <c r="X160" s="44"/>
      <c r="Y160" s="43"/>
      <c r="Z160" s="43"/>
      <c r="AA160" s="43"/>
      <c r="AB160" s="43"/>
      <c r="AC160" s="43"/>
      <c r="AD160" s="43"/>
      <c r="AE160" s="43"/>
      <c r="AF160" s="43"/>
      <c r="AG160" s="43"/>
      <c r="AH160" s="43"/>
      <c r="AI160" s="43"/>
      <c r="AJ160" s="43"/>
      <c r="AK160" s="44"/>
      <c r="AL160" s="45"/>
      <c r="AM160" s="45"/>
      <c r="AN160" s="20"/>
      <c r="AO160" s="4"/>
      <c r="AP160" s="4"/>
      <c r="AQ160" s="4"/>
      <c r="AR160" s="4"/>
      <c r="AS160" s="4"/>
      <c r="AT160" s="4"/>
      <c r="AU160" s="4"/>
      <c r="AY160" s="4"/>
      <c r="AZ160" s="4"/>
      <c r="BA160" s="4"/>
      <c r="BB160" s="21"/>
      <c r="BC160" s="35">
        <f>ROUND(ROUND(K155*S162,0)*BA157,0)</f>
        <v>271</v>
      </c>
      <c r="BD160" s="31"/>
    </row>
    <row r="161" spans="1:56" ht="18" customHeight="1" x14ac:dyDescent="0.15">
      <c r="A161" s="32">
        <v>44</v>
      </c>
      <c r="B161" s="33">
        <v>2305</v>
      </c>
      <c r="C161" s="34" t="s">
        <v>8537</v>
      </c>
      <c r="D161" s="422"/>
      <c r="E161" s="423"/>
      <c r="F161" s="424"/>
      <c r="G161" s="29"/>
      <c r="H161" s="29"/>
      <c r="I161" s="29"/>
      <c r="J161" s="29"/>
      <c r="K161" s="20"/>
      <c r="N161" s="21"/>
      <c r="O161" s="1276"/>
      <c r="P161" s="1277"/>
      <c r="Q161" s="1277"/>
      <c r="R161" s="1277"/>
      <c r="S161" s="1277"/>
      <c r="T161" s="1278"/>
      <c r="U161" s="1271" t="s">
        <v>4824</v>
      </c>
      <c r="V161" s="1202"/>
      <c r="W161" s="1202"/>
      <c r="X161" s="1202"/>
      <c r="Y161" s="1202"/>
      <c r="Z161" s="42" t="s">
        <v>4825</v>
      </c>
      <c r="AA161" s="99"/>
      <c r="AB161" s="99"/>
      <c r="AC161" s="43"/>
      <c r="AD161" s="43"/>
      <c r="AE161" s="43"/>
      <c r="AF161" s="43"/>
      <c r="AG161" s="43"/>
      <c r="AH161" s="43"/>
      <c r="AI161" s="43"/>
      <c r="AJ161" s="43"/>
      <c r="AK161" s="44" t="s">
        <v>17</v>
      </c>
      <c r="AL161" s="1157">
        <f>$AL$8</f>
        <v>0.7</v>
      </c>
      <c r="AM161" s="1157"/>
      <c r="AN161" s="20"/>
      <c r="AO161" s="4"/>
      <c r="AP161" s="4"/>
      <c r="AQ161" s="4"/>
      <c r="AR161" s="4"/>
      <c r="AS161" s="4"/>
      <c r="AT161" s="4"/>
      <c r="AU161" s="4"/>
      <c r="AY161" s="4"/>
      <c r="AZ161" s="4"/>
      <c r="BA161" s="4"/>
      <c r="BB161" s="21"/>
      <c r="BC161" s="35">
        <f>ROUND(ROUND(ROUND(K155*S162,0)*AL161,0)*BA157,0)</f>
        <v>190</v>
      </c>
      <c r="BD161" s="31"/>
    </row>
    <row r="162" spans="1:56" ht="18" customHeight="1" x14ac:dyDescent="0.15">
      <c r="A162" s="32">
        <v>44</v>
      </c>
      <c r="B162" s="33">
        <v>2306</v>
      </c>
      <c r="C162" s="34" t="s">
        <v>8538</v>
      </c>
      <c r="D162" s="422"/>
      <c r="E162" s="423"/>
      <c r="F162" s="424"/>
      <c r="G162" s="29"/>
      <c r="H162" s="29"/>
      <c r="I162" s="29"/>
      <c r="J162" s="29"/>
      <c r="K162" s="20"/>
      <c r="N162" s="21"/>
      <c r="O162" s="420"/>
      <c r="P162" s="421"/>
      <c r="Q162" s="421"/>
      <c r="R162" s="26" t="s">
        <v>17</v>
      </c>
      <c r="S162" s="1180">
        <f>$S$12</f>
        <v>0.96499999999999997</v>
      </c>
      <c r="T162" s="1181"/>
      <c r="U162" s="1272"/>
      <c r="V162" s="1273"/>
      <c r="W162" s="1273"/>
      <c r="X162" s="1273"/>
      <c r="Y162" s="1273"/>
      <c r="Z162" s="42" t="s">
        <v>8385</v>
      </c>
      <c r="AA162" s="99"/>
      <c r="AB162" s="99"/>
      <c r="AC162" s="43"/>
      <c r="AD162" s="43"/>
      <c r="AE162" s="43"/>
      <c r="AF162" s="43"/>
      <c r="AG162" s="43"/>
      <c r="AH162" s="43"/>
      <c r="AI162" s="43"/>
      <c r="AJ162" s="43"/>
      <c r="AK162" s="44" t="s">
        <v>17</v>
      </c>
      <c r="AL162" s="1157">
        <f>$AL$9</f>
        <v>0.5</v>
      </c>
      <c r="AM162" s="1157"/>
      <c r="AN162" s="24"/>
      <c r="AO162" s="25"/>
      <c r="AP162" s="25"/>
      <c r="AQ162" s="25"/>
      <c r="AR162" s="25"/>
      <c r="AS162" s="25"/>
      <c r="AT162" s="25"/>
      <c r="AU162" s="25"/>
      <c r="AV162" s="135"/>
      <c r="AW162" s="135"/>
      <c r="AX162" s="135"/>
      <c r="AY162" s="25"/>
      <c r="AZ162" s="25"/>
      <c r="BA162" s="25"/>
      <c r="BB162" s="38"/>
      <c r="BC162" s="35">
        <f>ROUND(ROUND(ROUND(K155*S162,0)*AL162,0)*BA157,0)</f>
        <v>136</v>
      </c>
      <c r="BD162" s="31"/>
    </row>
    <row r="163" spans="1:56" ht="18" customHeight="1" x14ac:dyDescent="0.15">
      <c r="A163" s="32">
        <v>44</v>
      </c>
      <c r="B163" s="33">
        <v>2313</v>
      </c>
      <c r="C163" s="34" t="s">
        <v>8539</v>
      </c>
      <c r="D163" s="422"/>
      <c r="E163" s="423"/>
      <c r="F163" s="424"/>
      <c r="G163" s="1086" t="s">
        <v>4918</v>
      </c>
      <c r="H163" s="1086"/>
      <c r="I163" s="1086"/>
      <c r="J163" s="1086"/>
      <c r="K163" s="1085" t="s">
        <v>4905</v>
      </c>
      <c r="L163" s="1133"/>
      <c r="M163" s="1133"/>
      <c r="N163" s="1134"/>
      <c r="O163" s="416"/>
      <c r="P163" s="417"/>
      <c r="Q163" s="417"/>
      <c r="R163" s="65"/>
      <c r="S163" s="156"/>
      <c r="T163" s="156"/>
      <c r="U163" s="42"/>
      <c r="V163" s="43"/>
      <c r="W163" s="44"/>
      <c r="X163" s="44"/>
      <c r="Y163" s="43"/>
      <c r="Z163" s="43"/>
      <c r="AA163" s="43"/>
      <c r="AB163" s="43"/>
      <c r="AC163" s="43"/>
      <c r="AD163" s="43"/>
      <c r="AE163" s="43"/>
      <c r="AF163" s="43"/>
      <c r="AG163" s="43"/>
      <c r="AH163" s="43"/>
      <c r="AI163" s="43"/>
      <c r="AJ163" s="43"/>
      <c r="AK163" s="44"/>
      <c r="AL163" s="45"/>
      <c r="AM163" s="45"/>
      <c r="AN163" s="25"/>
      <c r="AO163" s="25"/>
      <c r="AP163" s="25"/>
      <c r="AQ163" s="25"/>
      <c r="AR163" s="25"/>
      <c r="AS163" s="25"/>
      <c r="AT163" s="25"/>
      <c r="AU163" s="25"/>
      <c r="AV163" s="25"/>
      <c r="AW163" s="25"/>
      <c r="AX163" s="25"/>
      <c r="AY163" s="25"/>
      <c r="AZ163" s="26"/>
      <c r="BA163" s="26"/>
      <c r="BB163" s="95"/>
      <c r="BC163" s="35">
        <f>K167</f>
        <v>273</v>
      </c>
      <c r="BD163" s="66" t="s">
        <v>4822</v>
      </c>
    </row>
    <row r="164" spans="1:56" ht="18" customHeight="1" x14ac:dyDescent="0.15">
      <c r="A164" s="32">
        <v>44</v>
      </c>
      <c r="B164" s="33">
        <v>2314</v>
      </c>
      <c r="C164" s="34" t="s">
        <v>8540</v>
      </c>
      <c r="D164" s="422"/>
      <c r="E164" s="423"/>
      <c r="F164" s="424"/>
      <c r="G164" s="1089"/>
      <c r="H164" s="1089"/>
      <c r="I164" s="1089"/>
      <c r="J164" s="1089"/>
      <c r="K164" s="1137"/>
      <c r="L164" s="1135"/>
      <c r="M164" s="1135"/>
      <c r="N164" s="1136"/>
      <c r="O164" s="418"/>
      <c r="P164" s="419"/>
      <c r="Q164" s="419"/>
      <c r="R164" s="23"/>
      <c r="S164" s="167"/>
      <c r="T164" s="167"/>
      <c r="U164" s="1271" t="s">
        <v>4824</v>
      </c>
      <c r="V164" s="1202"/>
      <c r="W164" s="1202"/>
      <c r="X164" s="1202"/>
      <c r="Y164" s="1202"/>
      <c r="Z164" s="42" t="s">
        <v>4825</v>
      </c>
      <c r="AA164" s="99"/>
      <c r="AB164" s="99"/>
      <c r="AC164" s="43"/>
      <c r="AD164" s="43"/>
      <c r="AE164" s="43"/>
      <c r="AF164" s="43"/>
      <c r="AG164" s="43"/>
      <c r="AH164" s="43"/>
      <c r="AI164" s="43"/>
      <c r="AJ164" s="43"/>
      <c r="AK164" s="44" t="s">
        <v>17</v>
      </c>
      <c r="AL164" s="1157">
        <f>$AL$8</f>
        <v>0.7</v>
      </c>
      <c r="AM164" s="1157"/>
      <c r="AN164" s="43"/>
      <c r="AO164" s="43"/>
      <c r="AP164" s="43"/>
      <c r="AQ164" s="43"/>
      <c r="AR164" s="43"/>
      <c r="AS164" s="43"/>
      <c r="AT164" s="43"/>
      <c r="AU164" s="43"/>
      <c r="AV164" s="43"/>
      <c r="AW164" s="43"/>
      <c r="AX164" s="43"/>
      <c r="AY164" s="43"/>
      <c r="AZ164" s="44"/>
      <c r="BA164" s="44"/>
      <c r="BB164" s="45"/>
      <c r="BC164" s="35">
        <f>ROUND(K167*AL164,0)</f>
        <v>191</v>
      </c>
      <c r="BD164" s="31"/>
    </row>
    <row r="165" spans="1:56" ht="18" customHeight="1" x14ac:dyDescent="0.15">
      <c r="A165" s="32">
        <v>44</v>
      </c>
      <c r="B165" s="33">
        <v>2315</v>
      </c>
      <c r="C165" s="34" t="s">
        <v>8541</v>
      </c>
      <c r="D165" s="422"/>
      <c r="E165" s="423"/>
      <c r="F165" s="424"/>
      <c r="G165" s="29"/>
      <c r="H165" s="4"/>
      <c r="I165" s="4"/>
      <c r="J165" s="21"/>
      <c r="K165" s="1137"/>
      <c r="L165" s="1135"/>
      <c r="M165" s="1135"/>
      <c r="N165" s="1136"/>
      <c r="O165" s="420"/>
      <c r="P165" s="421"/>
      <c r="Q165" s="421"/>
      <c r="R165" s="26"/>
      <c r="S165" s="27"/>
      <c r="T165" s="27"/>
      <c r="U165" s="1272"/>
      <c r="V165" s="1273"/>
      <c r="W165" s="1273"/>
      <c r="X165" s="1273"/>
      <c r="Y165" s="1273"/>
      <c r="Z165" s="42" t="s">
        <v>8385</v>
      </c>
      <c r="AA165" s="99"/>
      <c r="AB165" s="99"/>
      <c r="AC165" s="43"/>
      <c r="AD165" s="43"/>
      <c r="AE165" s="43"/>
      <c r="AF165" s="43"/>
      <c r="AG165" s="43"/>
      <c r="AH165" s="43"/>
      <c r="AI165" s="43"/>
      <c r="AJ165" s="43"/>
      <c r="AK165" s="44" t="s">
        <v>17</v>
      </c>
      <c r="AL165" s="1157">
        <f>$AL$9</f>
        <v>0.5</v>
      </c>
      <c r="AM165" s="1157"/>
      <c r="AN165" s="43"/>
      <c r="AO165" s="43"/>
      <c r="AP165" s="43"/>
      <c r="AQ165" s="43"/>
      <c r="AR165" s="43"/>
      <c r="AS165" s="43"/>
      <c r="AT165" s="43"/>
      <c r="AU165" s="43"/>
      <c r="AV165" s="43"/>
      <c r="AW165" s="43"/>
      <c r="AX165" s="43"/>
      <c r="AY165" s="43"/>
      <c r="AZ165" s="44"/>
      <c r="BA165" s="44"/>
      <c r="BB165" s="45"/>
      <c r="BC165" s="35">
        <f>ROUND(K167*AL165,0)</f>
        <v>137</v>
      </c>
      <c r="BD165" s="31"/>
    </row>
    <row r="166" spans="1:56" ht="18" customHeight="1" x14ac:dyDescent="0.15">
      <c r="A166" s="32">
        <v>44</v>
      </c>
      <c r="B166" s="33">
        <v>2316</v>
      </c>
      <c r="C166" s="34" t="s">
        <v>8542</v>
      </c>
      <c r="D166" s="422"/>
      <c r="E166" s="423"/>
      <c r="F166" s="424"/>
      <c r="G166" s="29"/>
      <c r="H166" s="29"/>
      <c r="I166" s="29"/>
      <c r="J166" s="29"/>
      <c r="K166" s="1268"/>
      <c r="L166" s="1269"/>
      <c r="M166" s="1269"/>
      <c r="N166" s="1270"/>
      <c r="O166" s="1271" t="s">
        <v>4829</v>
      </c>
      <c r="P166" s="1274"/>
      <c r="Q166" s="1274"/>
      <c r="R166" s="1274"/>
      <c r="S166" s="1274"/>
      <c r="T166" s="1275"/>
      <c r="U166" s="42"/>
      <c r="V166" s="43"/>
      <c r="W166" s="44"/>
      <c r="X166" s="44"/>
      <c r="Y166" s="43"/>
      <c r="Z166" s="43"/>
      <c r="AA166" s="43"/>
      <c r="AB166" s="43"/>
      <c r="AC166" s="43"/>
      <c r="AD166" s="43"/>
      <c r="AE166" s="43"/>
      <c r="AF166" s="43"/>
      <c r="AG166" s="43"/>
      <c r="AH166" s="43"/>
      <c r="AI166" s="43"/>
      <c r="AJ166" s="43"/>
      <c r="AK166" s="44"/>
      <c r="AL166" s="45"/>
      <c r="AM166" s="45"/>
      <c r="AN166" s="43"/>
      <c r="AO166" s="43"/>
      <c r="AP166" s="43"/>
      <c r="AQ166" s="43"/>
      <c r="AR166" s="43"/>
      <c r="AS166" s="43"/>
      <c r="AT166" s="43"/>
      <c r="AU166" s="43"/>
      <c r="AV166" s="43"/>
      <c r="AW166" s="25"/>
      <c r="AX166" s="25"/>
      <c r="AY166" s="25"/>
      <c r="AZ166" s="26"/>
      <c r="BA166" s="26"/>
      <c r="BB166" s="95"/>
      <c r="BC166" s="35">
        <f>ROUND(K167*S168,0)</f>
        <v>263</v>
      </c>
      <c r="BD166" s="31"/>
    </row>
    <row r="167" spans="1:56" ht="18" customHeight="1" x14ac:dyDescent="0.15">
      <c r="A167" s="32">
        <v>44</v>
      </c>
      <c r="B167" s="33">
        <v>2317</v>
      </c>
      <c r="C167" s="34" t="s">
        <v>8543</v>
      </c>
      <c r="D167" s="422"/>
      <c r="E167" s="423"/>
      <c r="F167" s="424"/>
      <c r="G167" s="29"/>
      <c r="H167" s="29"/>
      <c r="I167" s="29"/>
      <c r="J167" s="29"/>
      <c r="K167" s="1280">
        <v>273</v>
      </c>
      <c r="L167" s="1108"/>
      <c r="M167" s="4" t="s">
        <v>21</v>
      </c>
      <c r="N167" s="22"/>
      <c r="O167" s="1276"/>
      <c r="P167" s="1277"/>
      <c r="Q167" s="1277"/>
      <c r="R167" s="1277"/>
      <c r="S167" s="1277"/>
      <c r="T167" s="1278"/>
      <c r="U167" s="1271" t="s">
        <v>4824</v>
      </c>
      <c r="V167" s="1202"/>
      <c r="W167" s="1202"/>
      <c r="X167" s="1202"/>
      <c r="Y167" s="1202"/>
      <c r="Z167" s="42" t="s">
        <v>4825</v>
      </c>
      <c r="AA167" s="99"/>
      <c r="AB167" s="99"/>
      <c r="AC167" s="43"/>
      <c r="AD167" s="43"/>
      <c r="AE167" s="43"/>
      <c r="AF167" s="43"/>
      <c r="AG167" s="43"/>
      <c r="AH167" s="43"/>
      <c r="AI167" s="43"/>
      <c r="AJ167" s="43"/>
      <c r="AK167" s="44" t="s">
        <v>17</v>
      </c>
      <c r="AL167" s="1157">
        <f>$AL$8</f>
        <v>0.7</v>
      </c>
      <c r="AM167" s="1157"/>
      <c r="AN167" s="25"/>
      <c r="AO167" s="25"/>
      <c r="AP167" s="25"/>
      <c r="AQ167" s="25"/>
      <c r="AR167" s="25"/>
      <c r="AS167" s="25"/>
      <c r="AT167" s="25"/>
      <c r="AU167" s="25"/>
      <c r="AV167" s="25"/>
      <c r="AW167" s="25"/>
      <c r="AX167" s="25"/>
      <c r="AY167" s="25"/>
      <c r="AZ167" s="26"/>
      <c r="BA167" s="26"/>
      <c r="BB167" s="95"/>
      <c r="BC167" s="35">
        <f>ROUND(ROUND(K167*S168,0)*AL167,0)</f>
        <v>184</v>
      </c>
      <c r="BD167" s="31"/>
    </row>
    <row r="168" spans="1:56" ht="18" customHeight="1" x14ac:dyDescent="0.15">
      <c r="A168" s="32">
        <v>44</v>
      </c>
      <c r="B168" s="33">
        <v>2318</v>
      </c>
      <c r="C168" s="34" t="s">
        <v>8544</v>
      </c>
      <c r="D168" s="422"/>
      <c r="E168" s="423"/>
      <c r="F168" s="424"/>
      <c r="G168" s="29"/>
      <c r="H168" s="29"/>
      <c r="I168" s="29"/>
      <c r="J168" s="29"/>
      <c r="K168" s="418"/>
      <c r="L168" s="419"/>
      <c r="M168" s="419"/>
      <c r="N168" s="425"/>
      <c r="O168" s="420"/>
      <c r="P168" s="421"/>
      <c r="Q168" s="421"/>
      <c r="R168" s="26" t="s">
        <v>17</v>
      </c>
      <c r="S168" s="1180">
        <f>$S$12</f>
        <v>0.96499999999999997</v>
      </c>
      <c r="T168" s="1181"/>
      <c r="U168" s="1272"/>
      <c r="V168" s="1273"/>
      <c r="W168" s="1273"/>
      <c r="X168" s="1273"/>
      <c r="Y168" s="1273"/>
      <c r="Z168" s="42" t="s">
        <v>8385</v>
      </c>
      <c r="AA168" s="99"/>
      <c r="AB168" s="99"/>
      <c r="AC168" s="43"/>
      <c r="AD168" s="43"/>
      <c r="AE168" s="43"/>
      <c r="AF168" s="43"/>
      <c r="AG168" s="43"/>
      <c r="AH168" s="43"/>
      <c r="AI168" s="43"/>
      <c r="AJ168" s="43"/>
      <c r="AK168" s="44" t="s">
        <v>17</v>
      </c>
      <c r="AL168" s="1157">
        <f>$AL$9</f>
        <v>0.5</v>
      </c>
      <c r="AM168" s="1157"/>
      <c r="AN168" s="25"/>
      <c r="AO168" s="25"/>
      <c r="AP168" s="25"/>
      <c r="AQ168" s="25"/>
      <c r="AR168" s="25"/>
      <c r="AS168" s="25"/>
      <c r="AT168" s="25"/>
      <c r="AU168" s="25"/>
      <c r="AV168" s="25"/>
      <c r="AW168" s="25"/>
      <c r="AX168" s="25"/>
      <c r="AY168" s="25"/>
      <c r="AZ168" s="26"/>
      <c r="BA168" s="26"/>
      <c r="BB168" s="95"/>
      <c r="BC168" s="35">
        <f>ROUND(ROUND(K167*S168,0)*AL168,0)</f>
        <v>132</v>
      </c>
      <c r="BD168" s="31"/>
    </row>
    <row r="169" spans="1:56" ht="18" customHeight="1" x14ac:dyDescent="0.15">
      <c r="A169" s="32">
        <v>44</v>
      </c>
      <c r="B169" s="33">
        <v>2325</v>
      </c>
      <c r="C169" s="34" t="s">
        <v>8545</v>
      </c>
      <c r="D169" s="422"/>
      <c r="E169" s="423"/>
      <c r="F169" s="424"/>
      <c r="G169" s="29"/>
      <c r="H169" s="29"/>
      <c r="I169" s="29"/>
      <c r="J169" s="29"/>
      <c r="K169" s="20"/>
      <c r="N169" s="21"/>
      <c r="O169" s="416"/>
      <c r="P169" s="417"/>
      <c r="Q169" s="417"/>
      <c r="R169" s="65"/>
      <c r="S169" s="156"/>
      <c r="T169" s="156"/>
      <c r="U169" s="42"/>
      <c r="V169" s="43"/>
      <c r="W169" s="44"/>
      <c r="X169" s="44"/>
      <c r="Y169" s="43"/>
      <c r="Z169" s="43"/>
      <c r="AA169" s="43"/>
      <c r="AB169" s="43"/>
      <c r="AC169" s="43"/>
      <c r="AD169" s="43"/>
      <c r="AE169" s="43"/>
      <c r="AF169" s="43"/>
      <c r="AG169" s="43"/>
      <c r="AH169" s="43"/>
      <c r="AI169" s="43"/>
      <c r="AJ169" s="43"/>
      <c r="AK169" s="44"/>
      <c r="AL169" s="45"/>
      <c r="AM169" s="45"/>
      <c r="AN169" s="47" t="s">
        <v>4833</v>
      </c>
      <c r="AO169" s="474"/>
      <c r="AP169" s="474"/>
      <c r="AQ169" s="474"/>
      <c r="AR169" s="474"/>
      <c r="AS169" s="474"/>
      <c r="AT169" s="474"/>
      <c r="AU169" s="474"/>
      <c r="AV169" s="475"/>
      <c r="AW169" s="475"/>
      <c r="AX169" s="475"/>
      <c r="AY169" s="40"/>
      <c r="AZ169" s="65" t="s">
        <v>17</v>
      </c>
      <c r="BA169" s="1324">
        <f>$BA$13</f>
        <v>0.95</v>
      </c>
      <c r="BB169" s="1325"/>
      <c r="BC169" s="35">
        <f>ROUND(K167*BA169,0)</f>
        <v>259</v>
      </c>
      <c r="BD169" s="31"/>
    </row>
    <row r="170" spans="1:56" ht="18" customHeight="1" x14ac:dyDescent="0.15">
      <c r="A170" s="32">
        <v>44</v>
      </c>
      <c r="B170" s="33">
        <v>2326</v>
      </c>
      <c r="C170" s="34" t="s">
        <v>8546</v>
      </c>
      <c r="D170" s="422"/>
      <c r="E170" s="423"/>
      <c r="F170" s="424"/>
      <c r="G170" s="29"/>
      <c r="H170" s="29"/>
      <c r="I170" s="29"/>
      <c r="J170" s="29"/>
      <c r="K170" s="20"/>
      <c r="N170" s="21"/>
      <c r="O170" s="418"/>
      <c r="P170" s="419"/>
      <c r="Q170" s="419"/>
      <c r="R170" s="23"/>
      <c r="S170" s="167"/>
      <c r="T170" s="167"/>
      <c r="U170" s="1271" t="s">
        <v>4824</v>
      </c>
      <c r="V170" s="1202"/>
      <c r="W170" s="1202"/>
      <c r="X170" s="1202"/>
      <c r="Y170" s="1202"/>
      <c r="Z170" s="42" t="s">
        <v>4825</v>
      </c>
      <c r="AA170" s="99"/>
      <c r="AB170" s="99"/>
      <c r="AC170" s="43"/>
      <c r="AD170" s="43"/>
      <c r="AE170" s="43"/>
      <c r="AF170" s="43"/>
      <c r="AG170" s="43"/>
      <c r="AH170" s="43"/>
      <c r="AI170" s="43"/>
      <c r="AJ170" s="43"/>
      <c r="AK170" s="44" t="s">
        <v>17</v>
      </c>
      <c r="AL170" s="1157">
        <f>$AL$8</f>
        <v>0.7</v>
      </c>
      <c r="AM170" s="1157"/>
      <c r="AN170" s="453"/>
      <c r="AO170" s="451"/>
      <c r="AP170" s="451"/>
      <c r="AQ170" s="451"/>
      <c r="AR170" s="451"/>
      <c r="AS170" s="451"/>
      <c r="AT170" s="451"/>
      <c r="AU170" s="451"/>
      <c r="AV170" s="451"/>
      <c r="AW170" s="451"/>
      <c r="AX170" s="451"/>
      <c r="AY170" s="4"/>
      <c r="AZ170" s="4"/>
      <c r="BA170" s="4"/>
      <c r="BB170" s="21"/>
      <c r="BC170" s="35">
        <f>ROUND(ROUND(K167*AL170,0)*BA169,0)</f>
        <v>181</v>
      </c>
      <c r="BD170" s="31"/>
    </row>
    <row r="171" spans="1:56" ht="18" customHeight="1" x14ac:dyDescent="0.15">
      <c r="A171" s="32">
        <v>44</v>
      </c>
      <c r="B171" s="33">
        <v>2327</v>
      </c>
      <c r="C171" s="34" t="s">
        <v>8547</v>
      </c>
      <c r="D171" s="422"/>
      <c r="E171" s="423"/>
      <c r="F171" s="424"/>
      <c r="G171" s="29"/>
      <c r="H171" s="29"/>
      <c r="I171" s="29"/>
      <c r="J171" s="29"/>
      <c r="K171" s="20"/>
      <c r="N171" s="21"/>
      <c r="O171" s="420"/>
      <c r="P171" s="421"/>
      <c r="Q171" s="421"/>
      <c r="R171" s="26"/>
      <c r="S171" s="27"/>
      <c r="T171" s="27"/>
      <c r="U171" s="1272"/>
      <c r="V171" s="1273"/>
      <c r="W171" s="1273"/>
      <c r="X171" s="1273"/>
      <c r="Y171" s="1273"/>
      <c r="Z171" s="42" t="s">
        <v>8385</v>
      </c>
      <c r="AA171" s="99"/>
      <c r="AB171" s="99"/>
      <c r="AC171" s="43"/>
      <c r="AD171" s="43"/>
      <c r="AE171" s="43"/>
      <c r="AF171" s="43"/>
      <c r="AG171" s="43"/>
      <c r="AH171" s="43"/>
      <c r="AI171" s="43"/>
      <c r="AJ171" s="43"/>
      <c r="AK171" s="44" t="s">
        <v>17</v>
      </c>
      <c r="AL171" s="1157">
        <f>$AL$9</f>
        <v>0.5</v>
      </c>
      <c r="AM171" s="1157"/>
      <c r="AN171" s="20"/>
      <c r="AO171" s="4"/>
      <c r="AP171" s="4"/>
      <c r="AQ171" s="4"/>
      <c r="AR171" s="4"/>
      <c r="AS171" s="4"/>
      <c r="AT171" s="4"/>
      <c r="AU171" s="4"/>
      <c r="AV171" s="4"/>
      <c r="AW171" s="4"/>
      <c r="AX171" s="4"/>
      <c r="AY171" s="4"/>
      <c r="AZ171" s="4"/>
      <c r="BA171" s="4"/>
      <c r="BB171" s="21"/>
      <c r="BC171" s="35">
        <f>ROUND(ROUND(K167*AL171,0)*BA169,0)</f>
        <v>130</v>
      </c>
      <c r="BD171" s="31"/>
    </row>
    <row r="172" spans="1:56" ht="18" customHeight="1" x14ac:dyDescent="0.15">
      <c r="A172" s="32">
        <v>44</v>
      </c>
      <c r="B172" s="33">
        <v>2328</v>
      </c>
      <c r="C172" s="34" t="s">
        <v>8548</v>
      </c>
      <c r="D172" s="422"/>
      <c r="E172" s="423"/>
      <c r="F172" s="424"/>
      <c r="G172" s="29"/>
      <c r="H172" s="29"/>
      <c r="I172" s="29"/>
      <c r="J172" s="29"/>
      <c r="K172" s="20"/>
      <c r="N172" s="21"/>
      <c r="O172" s="1271" t="s">
        <v>4829</v>
      </c>
      <c r="P172" s="1274"/>
      <c r="Q172" s="1274"/>
      <c r="R172" s="1274"/>
      <c r="S172" s="1274"/>
      <c r="T172" s="1275"/>
      <c r="U172" s="42"/>
      <c r="V172" s="43"/>
      <c r="W172" s="44"/>
      <c r="X172" s="44"/>
      <c r="Y172" s="43"/>
      <c r="Z172" s="43"/>
      <c r="AA172" s="43"/>
      <c r="AB172" s="43"/>
      <c r="AC172" s="43"/>
      <c r="AD172" s="43"/>
      <c r="AE172" s="43"/>
      <c r="AF172" s="43"/>
      <c r="AG172" s="43"/>
      <c r="AH172" s="43"/>
      <c r="AI172" s="43"/>
      <c r="AJ172" s="43"/>
      <c r="AK172" s="44"/>
      <c r="AL172" s="45"/>
      <c r="AM172" s="45"/>
      <c r="AN172" s="20"/>
      <c r="AO172" s="4"/>
      <c r="AP172" s="4"/>
      <c r="AQ172" s="4"/>
      <c r="AR172" s="4"/>
      <c r="AS172" s="4"/>
      <c r="AT172" s="4"/>
      <c r="AU172" s="4"/>
      <c r="AY172" s="4"/>
      <c r="AZ172" s="4"/>
      <c r="BA172" s="4"/>
      <c r="BB172" s="21"/>
      <c r="BC172" s="35">
        <f>ROUND(ROUND(K167*S174,0)*BA169,0)</f>
        <v>250</v>
      </c>
      <c r="BD172" s="31"/>
    </row>
    <row r="173" spans="1:56" ht="18" customHeight="1" x14ac:dyDescent="0.15">
      <c r="A173" s="32">
        <v>44</v>
      </c>
      <c r="B173" s="33">
        <v>2329</v>
      </c>
      <c r="C173" s="34" t="s">
        <v>8549</v>
      </c>
      <c r="D173" s="422"/>
      <c r="E173" s="423"/>
      <c r="F173" s="424"/>
      <c r="G173" s="29"/>
      <c r="H173" s="29"/>
      <c r="I173" s="29"/>
      <c r="J173" s="29"/>
      <c r="K173" s="20"/>
      <c r="N173" s="21"/>
      <c r="O173" s="1276"/>
      <c r="P173" s="1277"/>
      <c r="Q173" s="1277"/>
      <c r="R173" s="1277"/>
      <c r="S173" s="1277"/>
      <c r="T173" s="1278"/>
      <c r="U173" s="1271" t="s">
        <v>4824</v>
      </c>
      <c r="V173" s="1202"/>
      <c r="W173" s="1202"/>
      <c r="X173" s="1202"/>
      <c r="Y173" s="1202"/>
      <c r="Z173" s="42" t="s">
        <v>4825</v>
      </c>
      <c r="AA173" s="99"/>
      <c r="AB173" s="99"/>
      <c r="AC173" s="43"/>
      <c r="AD173" s="43"/>
      <c r="AE173" s="43"/>
      <c r="AF173" s="43"/>
      <c r="AG173" s="43"/>
      <c r="AH173" s="43"/>
      <c r="AI173" s="43"/>
      <c r="AJ173" s="43"/>
      <c r="AK173" s="44" t="s">
        <v>17</v>
      </c>
      <c r="AL173" s="1157">
        <f>$AL$8</f>
        <v>0.7</v>
      </c>
      <c r="AM173" s="1157"/>
      <c r="AN173" s="20"/>
      <c r="AO173" s="4"/>
      <c r="AP173" s="4"/>
      <c r="AQ173" s="4"/>
      <c r="AR173" s="4"/>
      <c r="AS173" s="4"/>
      <c r="AT173" s="4"/>
      <c r="AU173" s="4"/>
      <c r="AY173" s="4"/>
      <c r="AZ173" s="4"/>
      <c r="BA173" s="4"/>
      <c r="BB173" s="21"/>
      <c r="BC173" s="35">
        <f>ROUND(ROUND(ROUND(K167*S174,0)*AL173,0)*BA169,0)</f>
        <v>175</v>
      </c>
      <c r="BD173" s="31"/>
    </row>
    <row r="174" spans="1:56" ht="18" customHeight="1" x14ac:dyDescent="0.15">
      <c r="A174" s="32">
        <v>44</v>
      </c>
      <c r="B174" s="33">
        <v>2330</v>
      </c>
      <c r="C174" s="34" t="s">
        <v>8550</v>
      </c>
      <c r="D174" s="426"/>
      <c r="E174" s="427"/>
      <c r="F174" s="428"/>
      <c r="G174" s="56"/>
      <c r="H174" s="57"/>
      <c r="I174" s="57"/>
      <c r="J174" s="57"/>
      <c r="K174" s="24"/>
      <c r="L174" s="25"/>
      <c r="M174" s="25"/>
      <c r="N174" s="38"/>
      <c r="O174" s="420"/>
      <c r="P174" s="421"/>
      <c r="Q174" s="421"/>
      <c r="R174" s="26" t="s">
        <v>17</v>
      </c>
      <c r="S174" s="1180">
        <f>$S$12</f>
        <v>0.96499999999999997</v>
      </c>
      <c r="T174" s="1181"/>
      <c r="U174" s="1272"/>
      <c r="V174" s="1273"/>
      <c r="W174" s="1273"/>
      <c r="X174" s="1273"/>
      <c r="Y174" s="1273"/>
      <c r="Z174" s="42" t="s">
        <v>8385</v>
      </c>
      <c r="AA174" s="99"/>
      <c r="AB174" s="99"/>
      <c r="AC174" s="43"/>
      <c r="AD174" s="43"/>
      <c r="AE174" s="43"/>
      <c r="AF174" s="43"/>
      <c r="AG174" s="43"/>
      <c r="AH174" s="43"/>
      <c r="AI174" s="43"/>
      <c r="AJ174" s="43"/>
      <c r="AK174" s="44" t="s">
        <v>17</v>
      </c>
      <c r="AL174" s="1157">
        <f>$AL$9</f>
        <v>0.5</v>
      </c>
      <c r="AM174" s="1157"/>
      <c r="AN174" s="24"/>
      <c r="AO174" s="25"/>
      <c r="AP174" s="25"/>
      <c r="AQ174" s="25"/>
      <c r="AR174" s="25"/>
      <c r="AS174" s="25"/>
      <c r="AT174" s="25"/>
      <c r="AU174" s="25"/>
      <c r="AV174" s="135"/>
      <c r="AW174" s="135"/>
      <c r="AX174" s="135"/>
      <c r="AY174" s="25"/>
      <c r="AZ174" s="25"/>
      <c r="BA174" s="25"/>
      <c r="BB174" s="38"/>
      <c r="BC174" s="35">
        <f>ROUND(ROUND(ROUND(K167*S174,0)*AL174,0)*BA169,0)</f>
        <v>125</v>
      </c>
      <c r="BD174" s="61"/>
    </row>
    <row r="175" spans="1:56" ht="18" customHeight="1" x14ac:dyDescent="0.15">
      <c r="A175" s="32">
        <v>44</v>
      </c>
      <c r="B175" s="33">
        <v>2337</v>
      </c>
      <c r="C175" s="34" t="s">
        <v>8551</v>
      </c>
      <c r="D175" s="1085" t="s">
        <v>8382</v>
      </c>
      <c r="E175" s="1086"/>
      <c r="F175" s="1087"/>
      <c r="G175" s="1086" t="s">
        <v>5003</v>
      </c>
      <c r="H175" s="1086"/>
      <c r="I175" s="1086"/>
      <c r="J175" s="1086"/>
      <c r="K175" s="1085" t="s">
        <v>4821</v>
      </c>
      <c r="L175" s="1133"/>
      <c r="M175" s="1133"/>
      <c r="N175" s="1134"/>
      <c r="O175" s="416"/>
      <c r="P175" s="417"/>
      <c r="Q175" s="417"/>
      <c r="R175" s="65"/>
      <c r="S175" s="156"/>
      <c r="T175" s="156"/>
      <c r="U175" s="42"/>
      <c r="V175" s="43"/>
      <c r="W175" s="44"/>
      <c r="X175" s="44"/>
      <c r="Y175" s="43"/>
      <c r="Z175" s="43"/>
      <c r="AA175" s="43"/>
      <c r="AB175" s="43"/>
      <c r="AC175" s="43"/>
      <c r="AD175" s="43"/>
      <c r="AE175" s="43"/>
      <c r="AF175" s="43"/>
      <c r="AG175" s="43"/>
      <c r="AH175" s="43"/>
      <c r="AI175" s="43"/>
      <c r="AJ175" s="43"/>
      <c r="AK175" s="44"/>
      <c r="AL175" s="45"/>
      <c r="AM175" s="45"/>
      <c r="AN175" s="25"/>
      <c r="AO175" s="25"/>
      <c r="AP175" s="25"/>
      <c r="AQ175" s="25"/>
      <c r="AR175" s="25"/>
      <c r="AS175" s="25"/>
      <c r="AT175" s="25"/>
      <c r="AU175" s="25"/>
      <c r="AV175" s="25"/>
      <c r="AW175" s="25"/>
      <c r="AX175" s="25"/>
      <c r="AY175" s="25"/>
      <c r="AZ175" s="26"/>
      <c r="BA175" s="26"/>
      <c r="BB175" s="95"/>
      <c r="BC175" s="35">
        <f>K179</f>
        <v>645</v>
      </c>
      <c r="BD175" s="66" t="s">
        <v>4822</v>
      </c>
    </row>
    <row r="176" spans="1:56" ht="18" customHeight="1" x14ac:dyDescent="0.15">
      <c r="A176" s="32">
        <v>44</v>
      </c>
      <c r="B176" s="33">
        <v>2338</v>
      </c>
      <c r="C176" s="34" t="s">
        <v>8552</v>
      </c>
      <c r="D176" s="1088"/>
      <c r="E176" s="1089"/>
      <c r="F176" s="1090"/>
      <c r="G176" s="1089"/>
      <c r="H176" s="1089"/>
      <c r="I176" s="1089"/>
      <c r="J176" s="1089"/>
      <c r="K176" s="1137"/>
      <c r="L176" s="1135"/>
      <c r="M176" s="1135"/>
      <c r="N176" s="1136"/>
      <c r="O176" s="418"/>
      <c r="P176" s="419"/>
      <c r="Q176" s="419"/>
      <c r="R176" s="23"/>
      <c r="S176" s="167"/>
      <c r="T176" s="167"/>
      <c r="U176" s="1271" t="s">
        <v>4824</v>
      </c>
      <c r="V176" s="1202"/>
      <c r="W176" s="1202"/>
      <c r="X176" s="1202"/>
      <c r="Y176" s="1202"/>
      <c r="Z176" s="42" t="s">
        <v>4825</v>
      </c>
      <c r="AA176" s="99"/>
      <c r="AB176" s="99"/>
      <c r="AC176" s="43"/>
      <c r="AD176" s="43"/>
      <c r="AE176" s="43"/>
      <c r="AF176" s="43"/>
      <c r="AG176" s="43"/>
      <c r="AH176" s="43"/>
      <c r="AI176" s="43"/>
      <c r="AJ176" s="43"/>
      <c r="AK176" s="44" t="s">
        <v>17</v>
      </c>
      <c r="AL176" s="1157">
        <f>$AL$8</f>
        <v>0.7</v>
      </c>
      <c r="AM176" s="1157"/>
      <c r="AN176" s="43"/>
      <c r="AO176" s="43"/>
      <c r="AP176" s="43"/>
      <c r="AQ176" s="43"/>
      <c r="AR176" s="43"/>
      <c r="AS176" s="43"/>
      <c r="AT176" s="43"/>
      <c r="AU176" s="43"/>
      <c r="AV176" s="43"/>
      <c r="AW176" s="43"/>
      <c r="AX176" s="43"/>
      <c r="AY176" s="43"/>
      <c r="AZ176" s="44"/>
      <c r="BA176" s="44"/>
      <c r="BB176" s="45"/>
      <c r="BC176" s="35">
        <f>ROUND(K179*AL176,0)</f>
        <v>452</v>
      </c>
      <c r="BD176" s="232"/>
    </row>
    <row r="177" spans="1:56" ht="18" customHeight="1" x14ac:dyDescent="0.15">
      <c r="A177" s="32">
        <v>44</v>
      </c>
      <c r="B177" s="33">
        <v>2339</v>
      </c>
      <c r="C177" s="34" t="s">
        <v>8553</v>
      </c>
      <c r="D177" s="1088"/>
      <c r="E177" s="1089"/>
      <c r="F177" s="1090"/>
      <c r="G177" s="29"/>
      <c r="H177" s="4"/>
      <c r="I177" s="4"/>
      <c r="J177" s="21"/>
      <c r="K177" s="1137"/>
      <c r="L177" s="1135"/>
      <c r="M177" s="1135"/>
      <c r="N177" s="1136"/>
      <c r="O177" s="420"/>
      <c r="P177" s="421"/>
      <c r="Q177" s="421"/>
      <c r="R177" s="26"/>
      <c r="S177" s="27"/>
      <c r="T177" s="27"/>
      <c r="U177" s="1272"/>
      <c r="V177" s="1273"/>
      <c r="W177" s="1273"/>
      <c r="X177" s="1273"/>
      <c r="Y177" s="1273"/>
      <c r="Z177" s="42" t="s">
        <v>8385</v>
      </c>
      <c r="AA177" s="99"/>
      <c r="AB177" s="99"/>
      <c r="AC177" s="43"/>
      <c r="AD177" s="43"/>
      <c r="AE177" s="43"/>
      <c r="AF177" s="43"/>
      <c r="AG177" s="43"/>
      <c r="AH177" s="43"/>
      <c r="AI177" s="43"/>
      <c r="AJ177" s="43"/>
      <c r="AK177" s="44" t="s">
        <v>17</v>
      </c>
      <c r="AL177" s="1157">
        <f>$AL$9</f>
        <v>0.5</v>
      </c>
      <c r="AM177" s="1157"/>
      <c r="AN177" s="43"/>
      <c r="AO177" s="43"/>
      <c r="AP177" s="43"/>
      <c r="AQ177" s="43"/>
      <c r="AR177" s="43"/>
      <c r="AS177" s="43"/>
      <c r="AT177" s="43"/>
      <c r="AU177" s="43"/>
      <c r="AV177" s="43"/>
      <c r="AW177" s="43"/>
      <c r="AX177" s="43"/>
      <c r="AY177" s="43"/>
      <c r="AZ177" s="44"/>
      <c r="BA177" s="44"/>
      <c r="BB177" s="45"/>
      <c r="BC177" s="35">
        <f>ROUND(K179*AL177,0)</f>
        <v>323</v>
      </c>
      <c r="BD177" s="232"/>
    </row>
    <row r="178" spans="1:56" ht="18" customHeight="1" x14ac:dyDescent="0.15">
      <c r="A178" s="32">
        <v>44</v>
      </c>
      <c r="B178" s="33">
        <v>2340</v>
      </c>
      <c r="C178" s="34" t="s">
        <v>8554</v>
      </c>
      <c r="D178" s="422"/>
      <c r="E178" s="423"/>
      <c r="F178" s="424"/>
      <c r="J178" s="22"/>
      <c r="K178" s="1268"/>
      <c r="L178" s="1269"/>
      <c r="M178" s="1269"/>
      <c r="N178" s="1270"/>
      <c r="O178" s="1271" t="s">
        <v>4829</v>
      </c>
      <c r="P178" s="1274"/>
      <c r="Q178" s="1274"/>
      <c r="R178" s="1274"/>
      <c r="S178" s="1274"/>
      <c r="T178" s="1275"/>
      <c r="U178" s="42"/>
      <c r="V178" s="43"/>
      <c r="W178" s="44"/>
      <c r="X178" s="44"/>
      <c r="Y178" s="43"/>
      <c r="Z178" s="43"/>
      <c r="AA178" s="43"/>
      <c r="AB178" s="43"/>
      <c r="AC178" s="43"/>
      <c r="AD178" s="43"/>
      <c r="AE178" s="43"/>
      <c r="AF178" s="43"/>
      <c r="AG178" s="43"/>
      <c r="AH178" s="43"/>
      <c r="AI178" s="43"/>
      <c r="AJ178" s="43"/>
      <c r="AK178" s="44"/>
      <c r="AL178" s="45"/>
      <c r="AM178" s="45"/>
      <c r="AN178" s="43"/>
      <c r="AO178" s="43"/>
      <c r="AP178" s="43"/>
      <c r="AQ178" s="43"/>
      <c r="AR178" s="43"/>
      <c r="AS178" s="43"/>
      <c r="AT178" s="43"/>
      <c r="AU178" s="43"/>
      <c r="AV178" s="43"/>
      <c r="AW178" s="25"/>
      <c r="AX178" s="25"/>
      <c r="AY178" s="25"/>
      <c r="AZ178" s="26"/>
      <c r="BA178" s="26"/>
      <c r="BB178" s="95"/>
      <c r="BC178" s="35">
        <f>ROUND(K179*S180,0)</f>
        <v>622</v>
      </c>
      <c r="BD178" s="232"/>
    </row>
    <row r="179" spans="1:56" ht="18" customHeight="1" x14ac:dyDescent="0.15">
      <c r="A179" s="32">
        <v>44</v>
      </c>
      <c r="B179" s="33">
        <v>2341</v>
      </c>
      <c r="C179" s="34" t="s">
        <v>8555</v>
      </c>
      <c r="D179" s="422"/>
      <c r="E179" s="423"/>
      <c r="F179" s="424"/>
      <c r="G179" s="29"/>
      <c r="H179" s="4"/>
      <c r="I179" s="4"/>
      <c r="J179" s="21"/>
      <c r="K179" s="1280">
        <v>645</v>
      </c>
      <c r="L179" s="1108"/>
      <c r="M179" s="4" t="s">
        <v>21</v>
      </c>
      <c r="N179" s="2"/>
      <c r="O179" s="1276"/>
      <c r="P179" s="1277"/>
      <c r="Q179" s="1277"/>
      <c r="R179" s="1277"/>
      <c r="S179" s="1277"/>
      <c r="T179" s="1278"/>
      <c r="U179" s="1271" t="s">
        <v>4824</v>
      </c>
      <c r="V179" s="1202"/>
      <c r="W179" s="1202"/>
      <c r="X179" s="1202"/>
      <c r="Y179" s="1202"/>
      <c r="Z179" s="42" t="s">
        <v>4825</v>
      </c>
      <c r="AA179" s="99"/>
      <c r="AB179" s="99"/>
      <c r="AC179" s="43"/>
      <c r="AD179" s="43"/>
      <c r="AE179" s="43"/>
      <c r="AF179" s="43"/>
      <c r="AG179" s="43"/>
      <c r="AH179" s="43"/>
      <c r="AI179" s="43"/>
      <c r="AJ179" s="43"/>
      <c r="AK179" s="44" t="s">
        <v>17</v>
      </c>
      <c r="AL179" s="1157">
        <f>$AL$8</f>
        <v>0.7</v>
      </c>
      <c r="AM179" s="1157"/>
      <c r="AN179" s="25"/>
      <c r="AO179" s="25"/>
      <c r="AP179" s="25"/>
      <c r="AQ179" s="25"/>
      <c r="AR179" s="25"/>
      <c r="AS179" s="25"/>
      <c r="AT179" s="25"/>
      <c r="AU179" s="25"/>
      <c r="AV179" s="25"/>
      <c r="AW179" s="25"/>
      <c r="AX179" s="25"/>
      <c r="AY179" s="25"/>
      <c r="AZ179" s="26"/>
      <c r="BA179" s="26"/>
      <c r="BB179" s="95"/>
      <c r="BC179" s="35">
        <f>ROUND(ROUND(K179*S180,0)*AL179,0)</f>
        <v>435</v>
      </c>
      <c r="BD179" s="232"/>
    </row>
    <row r="180" spans="1:56" ht="18" customHeight="1" x14ac:dyDescent="0.15">
      <c r="A180" s="32">
        <v>44</v>
      </c>
      <c r="B180" s="33">
        <v>2342</v>
      </c>
      <c r="C180" s="34" t="s">
        <v>8556</v>
      </c>
      <c r="D180" s="422"/>
      <c r="E180" s="423"/>
      <c r="F180" s="424"/>
      <c r="G180" s="29"/>
      <c r="H180" s="4"/>
      <c r="I180" s="4"/>
      <c r="J180" s="21"/>
      <c r="K180" s="419"/>
      <c r="L180" s="419"/>
      <c r="M180" s="419"/>
      <c r="N180" s="419"/>
      <c r="O180" s="420"/>
      <c r="P180" s="421"/>
      <c r="Q180" s="421"/>
      <c r="R180" s="26" t="s">
        <v>17</v>
      </c>
      <c r="S180" s="1180">
        <f>$S$12</f>
        <v>0.96499999999999997</v>
      </c>
      <c r="T180" s="1181"/>
      <c r="U180" s="1272"/>
      <c r="V180" s="1273"/>
      <c r="W180" s="1273"/>
      <c r="X180" s="1273"/>
      <c r="Y180" s="1273"/>
      <c r="Z180" s="42" t="s">
        <v>8385</v>
      </c>
      <c r="AA180" s="99"/>
      <c r="AB180" s="99"/>
      <c r="AC180" s="43"/>
      <c r="AD180" s="43"/>
      <c r="AE180" s="43"/>
      <c r="AF180" s="43"/>
      <c r="AG180" s="43"/>
      <c r="AH180" s="43"/>
      <c r="AI180" s="43"/>
      <c r="AJ180" s="43"/>
      <c r="AK180" s="44" t="s">
        <v>17</v>
      </c>
      <c r="AL180" s="1157">
        <f>$AL$9</f>
        <v>0.5</v>
      </c>
      <c r="AM180" s="1157"/>
      <c r="AN180" s="25"/>
      <c r="AO180" s="25"/>
      <c r="AP180" s="25"/>
      <c r="AQ180" s="25"/>
      <c r="AR180" s="25"/>
      <c r="AS180" s="25"/>
      <c r="AT180" s="25"/>
      <c r="AU180" s="25"/>
      <c r="AV180" s="25"/>
      <c r="AW180" s="25"/>
      <c r="AX180" s="25"/>
      <c r="AY180" s="25"/>
      <c r="AZ180" s="26"/>
      <c r="BA180" s="26"/>
      <c r="BB180" s="95"/>
      <c r="BC180" s="35">
        <f>ROUND(ROUND(K179*S180,0)*AL180,0)</f>
        <v>311</v>
      </c>
      <c r="BD180" s="232"/>
    </row>
    <row r="181" spans="1:56" ht="18" customHeight="1" x14ac:dyDescent="0.15">
      <c r="A181" s="32">
        <v>44</v>
      </c>
      <c r="B181" s="33">
        <v>2349</v>
      </c>
      <c r="C181" s="34" t="s">
        <v>8557</v>
      </c>
      <c r="D181" s="422"/>
      <c r="E181" s="423"/>
      <c r="F181" s="424"/>
      <c r="G181" s="29"/>
      <c r="H181" s="29"/>
      <c r="I181" s="29"/>
      <c r="J181" s="29"/>
      <c r="K181" s="20"/>
      <c r="N181" s="21"/>
      <c r="O181" s="416"/>
      <c r="P181" s="417"/>
      <c r="Q181" s="417"/>
      <c r="R181" s="65"/>
      <c r="S181" s="156"/>
      <c r="T181" s="156"/>
      <c r="U181" s="42"/>
      <c r="V181" s="43"/>
      <c r="W181" s="44"/>
      <c r="X181" s="44"/>
      <c r="Y181" s="43"/>
      <c r="Z181" s="43"/>
      <c r="AA181" s="43"/>
      <c r="AB181" s="43"/>
      <c r="AC181" s="43"/>
      <c r="AD181" s="43"/>
      <c r="AE181" s="43"/>
      <c r="AF181" s="43"/>
      <c r="AG181" s="43"/>
      <c r="AH181" s="43"/>
      <c r="AI181" s="43"/>
      <c r="AJ181" s="43"/>
      <c r="AK181" s="44"/>
      <c r="AL181" s="45"/>
      <c r="AM181" s="45"/>
      <c r="AN181" s="47" t="s">
        <v>4833</v>
      </c>
      <c r="AO181" s="474"/>
      <c r="AP181" s="474"/>
      <c r="AQ181" s="474"/>
      <c r="AR181" s="474"/>
      <c r="AS181" s="474"/>
      <c r="AT181" s="474"/>
      <c r="AU181" s="474"/>
      <c r="AV181" s="475"/>
      <c r="AW181" s="475"/>
      <c r="AX181" s="475"/>
      <c r="AY181" s="40"/>
      <c r="AZ181" s="65" t="s">
        <v>17</v>
      </c>
      <c r="BA181" s="1324">
        <f>$BA$13</f>
        <v>0.95</v>
      </c>
      <c r="BB181" s="1325"/>
      <c r="BC181" s="35">
        <f>ROUND(K179*BA181,0)</f>
        <v>613</v>
      </c>
      <c r="BD181" s="31"/>
    </row>
    <row r="182" spans="1:56" ht="18" customHeight="1" x14ac:dyDescent="0.15">
      <c r="A182" s="32">
        <v>44</v>
      </c>
      <c r="B182" s="33">
        <v>2350</v>
      </c>
      <c r="C182" s="34" t="s">
        <v>8558</v>
      </c>
      <c r="D182" s="422"/>
      <c r="E182" s="423"/>
      <c r="F182" s="424"/>
      <c r="G182" s="29"/>
      <c r="H182" s="29"/>
      <c r="I182" s="29"/>
      <c r="J182" s="29"/>
      <c r="K182" s="20"/>
      <c r="N182" s="21"/>
      <c r="O182" s="418"/>
      <c r="P182" s="419"/>
      <c r="Q182" s="419"/>
      <c r="R182" s="23"/>
      <c r="S182" s="167"/>
      <c r="T182" s="167"/>
      <c r="U182" s="1271" t="s">
        <v>4824</v>
      </c>
      <c r="V182" s="1202"/>
      <c r="W182" s="1202"/>
      <c r="X182" s="1202"/>
      <c r="Y182" s="1202"/>
      <c r="Z182" s="42" t="s">
        <v>4825</v>
      </c>
      <c r="AA182" s="99"/>
      <c r="AB182" s="99"/>
      <c r="AC182" s="43"/>
      <c r="AD182" s="43"/>
      <c r="AE182" s="43"/>
      <c r="AF182" s="43"/>
      <c r="AG182" s="43"/>
      <c r="AH182" s="43"/>
      <c r="AI182" s="43"/>
      <c r="AJ182" s="43"/>
      <c r="AK182" s="44" t="s">
        <v>17</v>
      </c>
      <c r="AL182" s="1157">
        <f>$AL$8</f>
        <v>0.7</v>
      </c>
      <c r="AM182" s="1157"/>
      <c r="AN182" s="453"/>
      <c r="AO182" s="451"/>
      <c r="AP182" s="451"/>
      <c r="AQ182" s="451"/>
      <c r="AR182" s="451"/>
      <c r="AS182" s="451"/>
      <c r="AT182" s="451"/>
      <c r="AU182" s="451"/>
      <c r="AV182" s="451"/>
      <c r="AW182" s="451"/>
      <c r="AX182" s="451"/>
      <c r="AY182" s="4"/>
      <c r="AZ182" s="4"/>
      <c r="BA182" s="4"/>
      <c r="BB182" s="21"/>
      <c r="BC182" s="35">
        <f>ROUND(ROUND(K179*AL182,0)*BA181,0)</f>
        <v>429</v>
      </c>
      <c r="BD182" s="31"/>
    </row>
    <row r="183" spans="1:56" ht="18" customHeight="1" x14ac:dyDescent="0.15">
      <c r="A183" s="32">
        <v>44</v>
      </c>
      <c r="B183" s="33">
        <v>2351</v>
      </c>
      <c r="C183" s="34" t="s">
        <v>8559</v>
      </c>
      <c r="D183" s="422"/>
      <c r="E183" s="423"/>
      <c r="F183" s="424"/>
      <c r="G183" s="29"/>
      <c r="H183" s="29"/>
      <c r="I183" s="29"/>
      <c r="J183" s="29"/>
      <c r="K183" s="20"/>
      <c r="N183" s="21"/>
      <c r="O183" s="420"/>
      <c r="P183" s="421"/>
      <c r="Q183" s="421"/>
      <c r="R183" s="26"/>
      <c r="S183" s="27"/>
      <c r="T183" s="27"/>
      <c r="U183" s="1272"/>
      <c r="V183" s="1273"/>
      <c r="W183" s="1273"/>
      <c r="X183" s="1273"/>
      <c r="Y183" s="1273"/>
      <c r="Z183" s="42" t="s">
        <v>8385</v>
      </c>
      <c r="AA183" s="99"/>
      <c r="AB183" s="99"/>
      <c r="AC183" s="43"/>
      <c r="AD183" s="43"/>
      <c r="AE183" s="43"/>
      <c r="AF183" s="43"/>
      <c r="AG183" s="43"/>
      <c r="AH183" s="43"/>
      <c r="AI183" s="43"/>
      <c r="AJ183" s="43"/>
      <c r="AK183" s="44" t="s">
        <v>17</v>
      </c>
      <c r="AL183" s="1157">
        <f>$AL$9</f>
        <v>0.5</v>
      </c>
      <c r="AM183" s="1157"/>
      <c r="AN183" s="20"/>
      <c r="AO183" s="4"/>
      <c r="AP183" s="4"/>
      <c r="AQ183" s="4"/>
      <c r="AR183" s="4"/>
      <c r="AS183" s="4"/>
      <c r="AT183" s="4"/>
      <c r="AU183" s="4"/>
      <c r="AV183" s="4"/>
      <c r="AW183" s="4"/>
      <c r="AX183" s="4"/>
      <c r="AY183" s="4"/>
      <c r="AZ183" s="4"/>
      <c r="BA183" s="4"/>
      <c r="BB183" s="21"/>
      <c r="BC183" s="35">
        <f>ROUND(ROUND(K179*AL183,0)*BA181,0)</f>
        <v>307</v>
      </c>
      <c r="BD183" s="31"/>
    </row>
    <row r="184" spans="1:56" ht="18" customHeight="1" x14ac:dyDescent="0.15">
      <c r="A184" s="32">
        <v>44</v>
      </c>
      <c r="B184" s="33">
        <v>2352</v>
      </c>
      <c r="C184" s="34" t="s">
        <v>8560</v>
      </c>
      <c r="D184" s="422"/>
      <c r="E184" s="423"/>
      <c r="F184" s="424"/>
      <c r="G184" s="29"/>
      <c r="H184" s="29"/>
      <c r="I184" s="29"/>
      <c r="J184" s="29"/>
      <c r="K184" s="20"/>
      <c r="N184" s="21"/>
      <c r="O184" s="1271" t="s">
        <v>4829</v>
      </c>
      <c r="P184" s="1274"/>
      <c r="Q184" s="1274"/>
      <c r="R184" s="1274"/>
      <c r="S184" s="1274"/>
      <c r="T184" s="1275"/>
      <c r="U184" s="42"/>
      <c r="V184" s="43"/>
      <c r="W184" s="44"/>
      <c r="X184" s="44"/>
      <c r="Y184" s="43"/>
      <c r="Z184" s="43"/>
      <c r="AA184" s="43"/>
      <c r="AB184" s="43"/>
      <c r="AC184" s="43"/>
      <c r="AD184" s="43"/>
      <c r="AE184" s="43"/>
      <c r="AF184" s="43"/>
      <c r="AG184" s="43"/>
      <c r="AH184" s="43"/>
      <c r="AI184" s="43"/>
      <c r="AJ184" s="43"/>
      <c r="AK184" s="44"/>
      <c r="AL184" s="45"/>
      <c r="AM184" s="45"/>
      <c r="AN184" s="20"/>
      <c r="AO184" s="4"/>
      <c r="AP184" s="4"/>
      <c r="AQ184" s="4"/>
      <c r="AR184" s="4"/>
      <c r="AS184" s="4"/>
      <c r="AT184" s="4"/>
      <c r="AU184" s="4"/>
      <c r="AY184" s="4"/>
      <c r="AZ184" s="4"/>
      <c r="BA184" s="4"/>
      <c r="BB184" s="21"/>
      <c r="BC184" s="35">
        <f>ROUND(ROUND(K179*S186,0)*BA181,0)</f>
        <v>591</v>
      </c>
      <c r="BD184" s="31"/>
    </row>
    <row r="185" spans="1:56" ht="18" customHeight="1" x14ac:dyDescent="0.15">
      <c r="A185" s="32">
        <v>44</v>
      </c>
      <c r="B185" s="33">
        <v>2353</v>
      </c>
      <c r="C185" s="34" t="s">
        <v>8561</v>
      </c>
      <c r="D185" s="422"/>
      <c r="E185" s="423"/>
      <c r="F185" s="424"/>
      <c r="G185" s="29"/>
      <c r="H185" s="29"/>
      <c r="I185" s="29"/>
      <c r="J185" s="29"/>
      <c r="K185" s="20"/>
      <c r="N185" s="21"/>
      <c r="O185" s="1276"/>
      <c r="P185" s="1277"/>
      <c r="Q185" s="1277"/>
      <c r="R185" s="1277"/>
      <c r="S185" s="1277"/>
      <c r="T185" s="1278"/>
      <c r="U185" s="1271" t="s">
        <v>4824</v>
      </c>
      <c r="V185" s="1202"/>
      <c r="W185" s="1202"/>
      <c r="X185" s="1202"/>
      <c r="Y185" s="1202"/>
      <c r="Z185" s="42" t="s">
        <v>4825</v>
      </c>
      <c r="AA185" s="99"/>
      <c r="AB185" s="99"/>
      <c r="AC185" s="43"/>
      <c r="AD185" s="43"/>
      <c r="AE185" s="43"/>
      <c r="AF185" s="43"/>
      <c r="AG185" s="43"/>
      <c r="AH185" s="43"/>
      <c r="AI185" s="43"/>
      <c r="AJ185" s="43"/>
      <c r="AK185" s="44" t="s">
        <v>17</v>
      </c>
      <c r="AL185" s="1157">
        <f>$AL$8</f>
        <v>0.7</v>
      </c>
      <c r="AM185" s="1157"/>
      <c r="AN185" s="20"/>
      <c r="AO185" s="4"/>
      <c r="AP185" s="4"/>
      <c r="AQ185" s="4"/>
      <c r="AR185" s="4"/>
      <c r="AS185" s="4"/>
      <c r="AT185" s="4"/>
      <c r="AU185" s="4"/>
      <c r="AY185" s="4"/>
      <c r="AZ185" s="4"/>
      <c r="BA185" s="4"/>
      <c r="BB185" s="21"/>
      <c r="BC185" s="35">
        <f>ROUND(ROUND(ROUND(K179*S186,0)*AL185,0)*BA181,0)</f>
        <v>413</v>
      </c>
      <c r="BD185" s="31"/>
    </row>
    <row r="186" spans="1:56" ht="18" customHeight="1" x14ac:dyDescent="0.15">
      <c r="A186" s="32">
        <v>44</v>
      </c>
      <c r="B186" s="33">
        <v>2354</v>
      </c>
      <c r="C186" s="34" t="s">
        <v>8562</v>
      </c>
      <c r="D186" s="422"/>
      <c r="E186" s="423"/>
      <c r="F186" s="424"/>
      <c r="G186" s="29"/>
      <c r="H186" s="29"/>
      <c r="I186" s="29"/>
      <c r="J186" s="29"/>
      <c r="K186" s="20"/>
      <c r="N186" s="21"/>
      <c r="O186" s="420"/>
      <c r="P186" s="421"/>
      <c r="Q186" s="421"/>
      <c r="R186" s="26" t="s">
        <v>17</v>
      </c>
      <c r="S186" s="1180">
        <f>$S$12</f>
        <v>0.96499999999999997</v>
      </c>
      <c r="T186" s="1181"/>
      <c r="U186" s="1272"/>
      <c r="V186" s="1273"/>
      <c r="W186" s="1273"/>
      <c r="X186" s="1273"/>
      <c r="Y186" s="1273"/>
      <c r="Z186" s="42" t="s">
        <v>8385</v>
      </c>
      <c r="AA186" s="99"/>
      <c r="AB186" s="99"/>
      <c r="AC186" s="43"/>
      <c r="AD186" s="43"/>
      <c r="AE186" s="43"/>
      <c r="AF186" s="43"/>
      <c r="AG186" s="43"/>
      <c r="AH186" s="43"/>
      <c r="AI186" s="43"/>
      <c r="AJ186" s="43"/>
      <c r="AK186" s="44" t="s">
        <v>17</v>
      </c>
      <c r="AL186" s="1157">
        <f>$AL$9</f>
        <v>0.5</v>
      </c>
      <c r="AM186" s="1157"/>
      <c r="AN186" s="24"/>
      <c r="AO186" s="25"/>
      <c r="AP186" s="25"/>
      <c r="AQ186" s="25"/>
      <c r="AR186" s="25"/>
      <c r="AS186" s="25"/>
      <c r="AT186" s="25"/>
      <c r="AU186" s="25"/>
      <c r="AV186" s="135"/>
      <c r="AW186" s="135"/>
      <c r="AX186" s="135"/>
      <c r="AY186" s="25"/>
      <c r="AZ186" s="25"/>
      <c r="BA186" s="25"/>
      <c r="BB186" s="38"/>
      <c r="BC186" s="35">
        <f>ROUND(ROUND(ROUND(K179*S186,0)*AL186,0)*BA181,0)</f>
        <v>295</v>
      </c>
      <c r="BD186" s="31"/>
    </row>
    <row r="187" spans="1:56" ht="18" customHeight="1" x14ac:dyDescent="0.15">
      <c r="A187" s="32">
        <v>44</v>
      </c>
      <c r="B187" s="33">
        <v>2361</v>
      </c>
      <c r="C187" s="34" t="s">
        <v>8563</v>
      </c>
      <c r="D187" s="422"/>
      <c r="E187" s="423"/>
      <c r="F187" s="424"/>
      <c r="G187" s="36"/>
      <c r="H187" s="29"/>
      <c r="I187" s="29"/>
      <c r="J187" s="37"/>
      <c r="K187" s="1086" t="s">
        <v>4840</v>
      </c>
      <c r="L187" s="1133"/>
      <c r="M187" s="1133"/>
      <c r="N187" s="1134"/>
      <c r="O187" s="416"/>
      <c r="P187" s="417"/>
      <c r="Q187" s="417"/>
      <c r="R187" s="65"/>
      <c r="S187" s="156"/>
      <c r="T187" s="156"/>
      <c r="U187" s="42"/>
      <c r="V187" s="43"/>
      <c r="W187" s="44"/>
      <c r="X187" s="44"/>
      <c r="Y187" s="43"/>
      <c r="Z187" s="43"/>
      <c r="AA187" s="43"/>
      <c r="AB187" s="43"/>
      <c r="AC187" s="43"/>
      <c r="AD187" s="43"/>
      <c r="AE187" s="43"/>
      <c r="AF187" s="43"/>
      <c r="AG187" s="43"/>
      <c r="AH187" s="43"/>
      <c r="AI187" s="43"/>
      <c r="AJ187" s="43"/>
      <c r="AK187" s="44"/>
      <c r="AL187" s="45"/>
      <c r="AM187" s="45"/>
      <c r="AN187" s="25"/>
      <c r="AO187" s="25"/>
      <c r="AP187" s="25"/>
      <c r="AQ187" s="25"/>
      <c r="AR187" s="25"/>
      <c r="AS187" s="25"/>
      <c r="AT187" s="25"/>
      <c r="AU187" s="25"/>
      <c r="AV187" s="25"/>
      <c r="AW187" s="25"/>
      <c r="AX187" s="25"/>
      <c r="AY187" s="25"/>
      <c r="AZ187" s="26"/>
      <c r="BA187" s="26"/>
      <c r="BB187" s="95"/>
      <c r="BC187" s="35">
        <f>K191</f>
        <v>541</v>
      </c>
      <c r="BD187" s="31"/>
    </row>
    <row r="188" spans="1:56" ht="18" customHeight="1" x14ac:dyDescent="0.15">
      <c r="A188" s="32">
        <v>44</v>
      </c>
      <c r="B188" s="33">
        <v>2362</v>
      </c>
      <c r="C188" s="34" t="s">
        <v>8564</v>
      </c>
      <c r="D188" s="422"/>
      <c r="E188" s="423"/>
      <c r="F188" s="424"/>
      <c r="G188" s="36"/>
      <c r="H188" s="29"/>
      <c r="I188" s="29"/>
      <c r="J188" s="37"/>
      <c r="K188" s="1135"/>
      <c r="L188" s="1135"/>
      <c r="M188" s="1135"/>
      <c r="N188" s="1136"/>
      <c r="O188" s="418"/>
      <c r="P188" s="419"/>
      <c r="Q188" s="419"/>
      <c r="R188" s="23"/>
      <c r="S188" s="167"/>
      <c r="T188" s="167"/>
      <c r="U188" s="1271" t="s">
        <v>4824</v>
      </c>
      <c r="V188" s="1202"/>
      <c r="W188" s="1202"/>
      <c r="X188" s="1202"/>
      <c r="Y188" s="1202"/>
      <c r="Z188" s="42" t="s">
        <v>4825</v>
      </c>
      <c r="AA188" s="99"/>
      <c r="AB188" s="99"/>
      <c r="AC188" s="43"/>
      <c r="AD188" s="43"/>
      <c r="AE188" s="43"/>
      <c r="AF188" s="43"/>
      <c r="AG188" s="43"/>
      <c r="AH188" s="43"/>
      <c r="AI188" s="43"/>
      <c r="AJ188" s="43"/>
      <c r="AK188" s="44" t="s">
        <v>17</v>
      </c>
      <c r="AL188" s="1157">
        <f>$AL$8</f>
        <v>0.7</v>
      </c>
      <c r="AM188" s="1157"/>
      <c r="AN188" s="43"/>
      <c r="AO188" s="43"/>
      <c r="AP188" s="43"/>
      <c r="AQ188" s="43"/>
      <c r="AR188" s="43"/>
      <c r="AS188" s="43"/>
      <c r="AT188" s="43"/>
      <c r="AU188" s="43"/>
      <c r="AV188" s="43"/>
      <c r="AW188" s="43"/>
      <c r="AX188" s="43"/>
      <c r="AY188" s="43"/>
      <c r="AZ188" s="44"/>
      <c r="BA188" s="44"/>
      <c r="BB188" s="45"/>
      <c r="BC188" s="35">
        <f>ROUND(K191*AL188,0)</f>
        <v>379</v>
      </c>
      <c r="BD188" s="31"/>
    </row>
    <row r="189" spans="1:56" ht="18" customHeight="1" x14ac:dyDescent="0.15">
      <c r="A189" s="32">
        <v>44</v>
      </c>
      <c r="B189" s="33">
        <v>2363</v>
      </c>
      <c r="C189" s="34" t="s">
        <v>8565</v>
      </c>
      <c r="D189" s="422"/>
      <c r="E189" s="423"/>
      <c r="F189" s="424"/>
      <c r="G189" s="36"/>
      <c r="H189" s="29"/>
      <c r="I189" s="29"/>
      <c r="J189" s="37"/>
      <c r="K189" s="1135"/>
      <c r="L189" s="1135"/>
      <c r="M189" s="1135"/>
      <c r="N189" s="1136"/>
      <c r="O189" s="420"/>
      <c r="P189" s="421"/>
      <c r="Q189" s="421"/>
      <c r="R189" s="26"/>
      <c r="S189" s="27"/>
      <c r="T189" s="27"/>
      <c r="U189" s="1272"/>
      <c r="V189" s="1273"/>
      <c r="W189" s="1273"/>
      <c r="X189" s="1273"/>
      <c r="Y189" s="1273"/>
      <c r="Z189" s="42" t="s">
        <v>8385</v>
      </c>
      <c r="AA189" s="99"/>
      <c r="AB189" s="99"/>
      <c r="AC189" s="43"/>
      <c r="AD189" s="43"/>
      <c r="AE189" s="43"/>
      <c r="AF189" s="43"/>
      <c r="AG189" s="43"/>
      <c r="AH189" s="43"/>
      <c r="AI189" s="43"/>
      <c r="AJ189" s="43"/>
      <c r="AK189" s="44" t="s">
        <v>17</v>
      </c>
      <c r="AL189" s="1157">
        <f>$AL$9</f>
        <v>0.5</v>
      </c>
      <c r="AM189" s="1157"/>
      <c r="AN189" s="43"/>
      <c r="AO189" s="43"/>
      <c r="AP189" s="43"/>
      <c r="AQ189" s="43"/>
      <c r="AR189" s="43"/>
      <c r="AS189" s="43"/>
      <c r="AT189" s="43"/>
      <c r="AU189" s="43"/>
      <c r="AV189" s="43"/>
      <c r="AW189" s="43"/>
      <c r="AX189" s="43"/>
      <c r="AY189" s="43"/>
      <c r="AZ189" s="44"/>
      <c r="BA189" s="44"/>
      <c r="BB189" s="45"/>
      <c r="BC189" s="35">
        <f>ROUND(K191*AL189,0)</f>
        <v>271</v>
      </c>
      <c r="BD189" s="31"/>
    </row>
    <row r="190" spans="1:56" ht="18" customHeight="1" x14ac:dyDescent="0.15">
      <c r="A190" s="32">
        <v>44</v>
      </c>
      <c r="B190" s="33">
        <v>2364</v>
      </c>
      <c r="C190" s="34" t="s">
        <v>8566</v>
      </c>
      <c r="D190" s="422"/>
      <c r="E190" s="423"/>
      <c r="F190" s="424"/>
      <c r="G190" s="36"/>
      <c r="H190" s="29"/>
      <c r="I190" s="29"/>
      <c r="J190" s="37"/>
      <c r="K190" s="1269"/>
      <c r="L190" s="1269"/>
      <c r="M190" s="1269"/>
      <c r="N190" s="1270"/>
      <c r="O190" s="1271" t="s">
        <v>4829</v>
      </c>
      <c r="P190" s="1274"/>
      <c r="Q190" s="1274"/>
      <c r="R190" s="1274"/>
      <c r="S190" s="1274"/>
      <c r="T190" s="1275"/>
      <c r="U190" s="42"/>
      <c r="V190" s="43"/>
      <c r="W190" s="44"/>
      <c r="X190" s="44"/>
      <c r="Y190" s="43"/>
      <c r="Z190" s="43"/>
      <c r="AA190" s="43"/>
      <c r="AB190" s="43"/>
      <c r="AC190" s="43"/>
      <c r="AD190" s="43"/>
      <c r="AE190" s="43"/>
      <c r="AF190" s="43"/>
      <c r="AG190" s="43"/>
      <c r="AH190" s="43"/>
      <c r="AI190" s="43"/>
      <c r="AJ190" s="43"/>
      <c r="AK190" s="44"/>
      <c r="AL190" s="45"/>
      <c r="AM190" s="45"/>
      <c r="AN190" s="43"/>
      <c r="AO190" s="43"/>
      <c r="AP190" s="43"/>
      <c r="AQ190" s="43"/>
      <c r="AR190" s="43"/>
      <c r="AS190" s="43"/>
      <c r="AT190" s="43"/>
      <c r="AU190" s="43"/>
      <c r="AV190" s="43"/>
      <c r="AW190" s="25"/>
      <c r="AX190" s="25"/>
      <c r="AY190" s="25"/>
      <c r="AZ190" s="26"/>
      <c r="BA190" s="26"/>
      <c r="BB190" s="95"/>
      <c r="BC190" s="35">
        <f>ROUND(K191*S192,0)</f>
        <v>522</v>
      </c>
      <c r="BD190" s="31"/>
    </row>
    <row r="191" spans="1:56" ht="18" customHeight="1" x14ac:dyDescent="0.15">
      <c r="A191" s="32">
        <v>44</v>
      </c>
      <c r="B191" s="33">
        <v>2365</v>
      </c>
      <c r="C191" s="34" t="s">
        <v>8567</v>
      </c>
      <c r="D191" s="422"/>
      <c r="E191" s="423"/>
      <c r="F191" s="424"/>
      <c r="G191" s="36"/>
      <c r="H191" s="29"/>
      <c r="I191" s="29"/>
      <c r="J191" s="37"/>
      <c r="K191" s="1108">
        <v>541</v>
      </c>
      <c r="L191" s="1108"/>
      <c r="M191" s="4" t="s">
        <v>21</v>
      </c>
      <c r="N191" s="2"/>
      <c r="O191" s="1276"/>
      <c r="P191" s="1277"/>
      <c r="Q191" s="1277"/>
      <c r="R191" s="1277"/>
      <c r="S191" s="1277"/>
      <c r="T191" s="1278"/>
      <c r="U191" s="1271" t="s">
        <v>4824</v>
      </c>
      <c r="V191" s="1202"/>
      <c r="W191" s="1202"/>
      <c r="X191" s="1202"/>
      <c r="Y191" s="1202"/>
      <c r="Z191" s="42" t="s">
        <v>4825</v>
      </c>
      <c r="AA191" s="99"/>
      <c r="AB191" s="99"/>
      <c r="AC191" s="43"/>
      <c r="AD191" s="43"/>
      <c r="AE191" s="43"/>
      <c r="AF191" s="43"/>
      <c r="AG191" s="43"/>
      <c r="AH191" s="43"/>
      <c r="AI191" s="43"/>
      <c r="AJ191" s="43"/>
      <c r="AK191" s="44" t="s">
        <v>17</v>
      </c>
      <c r="AL191" s="1157">
        <f>$AL$8</f>
        <v>0.7</v>
      </c>
      <c r="AM191" s="1157"/>
      <c r="AN191" s="25"/>
      <c r="AO191" s="25"/>
      <c r="AP191" s="25"/>
      <c r="AQ191" s="25"/>
      <c r="AR191" s="25"/>
      <c r="AS191" s="25"/>
      <c r="AT191" s="25"/>
      <c r="AU191" s="25"/>
      <c r="AV191" s="25"/>
      <c r="AW191" s="25"/>
      <c r="AX191" s="25"/>
      <c r="AY191" s="25"/>
      <c r="AZ191" s="26"/>
      <c r="BA191" s="26"/>
      <c r="BB191" s="95"/>
      <c r="BC191" s="35">
        <f>ROUND(ROUND(K191*S192,0)*AL191,0)</f>
        <v>365</v>
      </c>
      <c r="BD191" s="31"/>
    </row>
    <row r="192" spans="1:56" ht="18" customHeight="1" x14ac:dyDescent="0.15">
      <c r="A192" s="32">
        <v>44</v>
      </c>
      <c r="B192" s="33">
        <v>2366</v>
      </c>
      <c r="C192" s="34" t="s">
        <v>8568</v>
      </c>
      <c r="D192" s="422"/>
      <c r="E192" s="423"/>
      <c r="F192" s="424"/>
      <c r="G192" s="36"/>
      <c r="H192" s="29"/>
      <c r="I192" s="29"/>
      <c r="J192" s="37"/>
      <c r="K192" s="419"/>
      <c r="L192" s="419"/>
      <c r="M192" s="419"/>
      <c r="N192" s="419"/>
      <c r="O192" s="420"/>
      <c r="P192" s="421"/>
      <c r="Q192" s="421"/>
      <c r="R192" s="26" t="s">
        <v>17</v>
      </c>
      <c r="S192" s="1180">
        <f>$S$12</f>
        <v>0.96499999999999997</v>
      </c>
      <c r="T192" s="1181"/>
      <c r="U192" s="1272"/>
      <c r="V192" s="1273"/>
      <c r="W192" s="1273"/>
      <c r="X192" s="1273"/>
      <c r="Y192" s="1273"/>
      <c r="Z192" s="42" t="s">
        <v>8385</v>
      </c>
      <c r="AA192" s="99"/>
      <c r="AB192" s="99"/>
      <c r="AC192" s="43"/>
      <c r="AD192" s="43"/>
      <c r="AE192" s="43"/>
      <c r="AF192" s="43"/>
      <c r="AG192" s="43"/>
      <c r="AH192" s="43"/>
      <c r="AI192" s="43"/>
      <c r="AJ192" s="43"/>
      <c r="AK192" s="44" t="s">
        <v>17</v>
      </c>
      <c r="AL192" s="1157">
        <f>$AL$9</f>
        <v>0.5</v>
      </c>
      <c r="AM192" s="1157"/>
      <c r="AN192" s="25"/>
      <c r="AO192" s="25"/>
      <c r="AP192" s="25"/>
      <c r="AQ192" s="25"/>
      <c r="AR192" s="25"/>
      <c r="AS192" s="25"/>
      <c r="AT192" s="25"/>
      <c r="AU192" s="25"/>
      <c r="AV192" s="25"/>
      <c r="AW192" s="25"/>
      <c r="AX192" s="25"/>
      <c r="AY192" s="25"/>
      <c r="AZ192" s="26"/>
      <c r="BA192" s="26"/>
      <c r="BB192" s="95"/>
      <c r="BC192" s="35">
        <f>ROUND(ROUND(K191*S192,0)*AL192,0)</f>
        <v>261</v>
      </c>
      <c r="BD192" s="31"/>
    </row>
    <row r="193" spans="1:56" ht="18" customHeight="1" x14ac:dyDescent="0.15">
      <c r="A193" s="32">
        <v>44</v>
      </c>
      <c r="B193" s="33">
        <v>2373</v>
      </c>
      <c r="C193" s="34" t="s">
        <v>8569</v>
      </c>
      <c r="D193" s="422"/>
      <c r="E193" s="423"/>
      <c r="F193" s="424"/>
      <c r="G193" s="36"/>
      <c r="H193" s="29"/>
      <c r="I193" s="29"/>
      <c r="J193" s="37"/>
      <c r="K193" s="4"/>
      <c r="N193" s="21"/>
      <c r="O193" s="416"/>
      <c r="P193" s="417"/>
      <c r="Q193" s="417"/>
      <c r="R193" s="65"/>
      <c r="S193" s="156"/>
      <c r="T193" s="156"/>
      <c r="U193" s="42"/>
      <c r="V193" s="43"/>
      <c r="W193" s="44"/>
      <c r="X193" s="44"/>
      <c r="Y193" s="43"/>
      <c r="Z193" s="43"/>
      <c r="AA193" s="43"/>
      <c r="AB193" s="43"/>
      <c r="AC193" s="43"/>
      <c r="AD193" s="43"/>
      <c r="AE193" s="43"/>
      <c r="AF193" s="43"/>
      <c r="AG193" s="43"/>
      <c r="AH193" s="43"/>
      <c r="AI193" s="43"/>
      <c r="AJ193" s="43"/>
      <c r="AK193" s="44"/>
      <c r="AL193" s="45"/>
      <c r="AM193" s="45"/>
      <c r="AN193" s="47" t="s">
        <v>4833</v>
      </c>
      <c r="AO193" s="474"/>
      <c r="AP193" s="474"/>
      <c r="AQ193" s="474"/>
      <c r="AR193" s="474"/>
      <c r="AS193" s="474"/>
      <c r="AT193" s="474"/>
      <c r="AU193" s="474"/>
      <c r="AV193" s="475"/>
      <c r="AW193" s="475"/>
      <c r="AX193" s="475"/>
      <c r="AY193" s="40"/>
      <c r="AZ193" s="65" t="s">
        <v>17</v>
      </c>
      <c r="BA193" s="1324">
        <f>$BA$13</f>
        <v>0.95</v>
      </c>
      <c r="BB193" s="1325"/>
      <c r="BC193" s="35">
        <f>ROUND(K191*BA193,0)</f>
        <v>514</v>
      </c>
      <c r="BD193" s="31"/>
    </row>
    <row r="194" spans="1:56" ht="18" customHeight="1" x14ac:dyDescent="0.15">
      <c r="A194" s="32">
        <v>44</v>
      </c>
      <c r="B194" s="33">
        <v>2374</v>
      </c>
      <c r="C194" s="34" t="s">
        <v>8570</v>
      </c>
      <c r="D194" s="422"/>
      <c r="E194" s="423"/>
      <c r="F194" s="424"/>
      <c r="G194" s="36"/>
      <c r="H194" s="29"/>
      <c r="I194" s="29"/>
      <c r="J194" s="37"/>
      <c r="K194" s="4"/>
      <c r="N194" s="21"/>
      <c r="O194" s="418"/>
      <c r="P194" s="419"/>
      <c r="Q194" s="419"/>
      <c r="R194" s="23"/>
      <c r="S194" s="167"/>
      <c r="T194" s="167"/>
      <c r="U194" s="1271" t="s">
        <v>4824</v>
      </c>
      <c r="V194" s="1202"/>
      <c r="W194" s="1202"/>
      <c r="X194" s="1202"/>
      <c r="Y194" s="1202"/>
      <c r="Z194" s="42" t="s">
        <v>4825</v>
      </c>
      <c r="AA194" s="99"/>
      <c r="AB194" s="99"/>
      <c r="AC194" s="43"/>
      <c r="AD194" s="43"/>
      <c r="AE194" s="43"/>
      <c r="AF194" s="43"/>
      <c r="AG194" s="43"/>
      <c r="AH194" s="43"/>
      <c r="AI194" s="43"/>
      <c r="AJ194" s="43"/>
      <c r="AK194" s="44" t="s">
        <v>17</v>
      </c>
      <c r="AL194" s="1157">
        <f>$AL$8</f>
        <v>0.7</v>
      </c>
      <c r="AM194" s="1157"/>
      <c r="AN194" s="453"/>
      <c r="AO194" s="451"/>
      <c r="AP194" s="451"/>
      <c r="AQ194" s="451"/>
      <c r="AR194" s="451"/>
      <c r="AS194" s="451"/>
      <c r="AT194" s="451"/>
      <c r="AU194" s="451"/>
      <c r="AV194" s="451"/>
      <c r="AW194" s="451"/>
      <c r="AX194" s="451"/>
      <c r="AY194" s="4"/>
      <c r="AZ194" s="4"/>
      <c r="BA194" s="4"/>
      <c r="BB194" s="21"/>
      <c r="BC194" s="35">
        <f>ROUND(ROUND(K191*AL194,0)*BA193,0)</f>
        <v>360</v>
      </c>
      <c r="BD194" s="31"/>
    </row>
    <row r="195" spans="1:56" ht="18" customHeight="1" x14ac:dyDescent="0.15">
      <c r="A195" s="32">
        <v>44</v>
      </c>
      <c r="B195" s="33">
        <v>2375</v>
      </c>
      <c r="C195" s="34" t="s">
        <v>8571</v>
      </c>
      <c r="D195" s="422"/>
      <c r="E195" s="423"/>
      <c r="F195" s="424"/>
      <c r="G195" s="36"/>
      <c r="H195" s="29"/>
      <c r="I195" s="29"/>
      <c r="J195" s="37"/>
      <c r="K195" s="4"/>
      <c r="N195" s="21"/>
      <c r="O195" s="420"/>
      <c r="P195" s="421"/>
      <c r="Q195" s="421"/>
      <c r="R195" s="26"/>
      <c r="S195" s="27"/>
      <c r="T195" s="27"/>
      <c r="U195" s="1272"/>
      <c r="V195" s="1273"/>
      <c r="W195" s="1273"/>
      <c r="X195" s="1273"/>
      <c r="Y195" s="1273"/>
      <c r="Z195" s="42" t="s">
        <v>8385</v>
      </c>
      <c r="AA195" s="99"/>
      <c r="AB195" s="99"/>
      <c r="AC195" s="43"/>
      <c r="AD195" s="43"/>
      <c r="AE195" s="43"/>
      <c r="AF195" s="43"/>
      <c r="AG195" s="43"/>
      <c r="AH195" s="43"/>
      <c r="AI195" s="43"/>
      <c r="AJ195" s="43"/>
      <c r="AK195" s="44" t="s">
        <v>17</v>
      </c>
      <c r="AL195" s="1157">
        <f>$AL$9</f>
        <v>0.5</v>
      </c>
      <c r="AM195" s="1157"/>
      <c r="AN195" s="20"/>
      <c r="AO195" s="4"/>
      <c r="AP195" s="4"/>
      <c r="AQ195" s="4"/>
      <c r="AR195" s="4"/>
      <c r="AS195" s="4"/>
      <c r="AT195" s="4"/>
      <c r="AU195" s="4"/>
      <c r="AV195" s="4"/>
      <c r="AW195" s="4"/>
      <c r="AX195" s="4"/>
      <c r="AY195" s="4"/>
      <c r="AZ195" s="4"/>
      <c r="BA195" s="4"/>
      <c r="BB195" s="21"/>
      <c r="BC195" s="35">
        <f>ROUND(ROUND(K191*AL195,0)*BA193,0)</f>
        <v>257</v>
      </c>
      <c r="BD195" s="31"/>
    </row>
    <row r="196" spans="1:56" ht="18" customHeight="1" x14ac:dyDescent="0.15">
      <c r="A196" s="32">
        <v>44</v>
      </c>
      <c r="B196" s="33">
        <v>2376</v>
      </c>
      <c r="C196" s="34" t="s">
        <v>8572</v>
      </c>
      <c r="D196" s="422"/>
      <c r="E196" s="423"/>
      <c r="F196" s="424"/>
      <c r="G196" s="36"/>
      <c r="H196" s="29"/>
      <c r="I196" s="29"/>
      <c r="J196" s="37"/>
      <c r="K196" s="4"/>
      <c r="N196" s="21"/>
      <c r="O196" s="1271" t="s">
        <v>4829</v>
      </c>
      <c r="P196" s="1274"/>
      <c r="Q196" s="1274"/>
      <c r="R196" s="1274"/>
      <c r="S196" s="1274"/>
      <c r="T196" s="1275"/>
      <c r="U196" s="42"/>
      <c r="V196" s="43"/>
      <c r="W196" s="44"/>
      <c r="X196" s="44"/>
      <c r="Y196" s="43"/>
      <c r="Z196" s="43"/>
      <c r="AA196" s="43"/>
      <c r="AB196" s="43"/>
      <c r="AC196" s="43"/>
      <c r="AD196" s="43"/>
      <c r="AE196" s="43"/>
      <c r="AF196" s="43"/>
      <c r="AG196" s="43"/>
      <c r="AH196" s="43"/>
      <c r="AI196" s="43"/>
      <c r="AJ196" s="43"/>
      <c r="AK196" s="44"/>
      <c r="AL196" s="45"/>
      <c r="AM196" s="45"/>
      <c r="AN196" s="20"/>
      <c r="AO196" s="4"/>
      <c r="AP196" s="4"/>
      <c r="AQ196" s="4"/>
      <c r="AR196" s="4"/>
      <c r="AS196" s="4"/>
      <c r="AT196" s="4"/>
      <c r="AU196" s="4"/>
      <c r="AY196" s="4"/>
      <c r="AZ196" s="4"/>
      <c r="BA196" s="4"/>
      <c r="BB196" s="21"/>
      <c r="BC196" s="35">
        <f>ROUND(ROUND(K191*S198,0)*BA193,0)</f>
        <v>496</v>
      </c>
      <c r="BD196" s="31"/>
    </row>
    <row r="197" spans="1:56" ht="18" customHeight="1" x14ac:dyDescent="0.15">
      <c r="A197" s="32">
        <v>44</v>
      </c>
      <c r="B197" s="33">
        <v>2377</v>
      </c>
      <c r="C197" s="34" t="s">
        <v>8573</v>
      </c>
      <c r="D197" s="422"/>
      <c r="E197" s="423"/>
      <c r="F197" s="424"/>
      <c r="G197" s="36"/>
      <c r="H197" s="29"/>
      <c r="I197" s="29"/>
      <c r="J197" s="37"/>
      <c r="K197" s="4"/>
      <c r="N197" s="21"/>
      <c r="O197" s="1276"/>
      <c r="P197" s="1277"/>
      <c r="Q197" s="1277"/>
      <c r="R197" s="1277"/>
      <c r="S197" s="1277"/>
      <c r="T197" s="1278"/>
      <c r="U197" s="1271" t="s">
        <v>4824</v>
      </c>
      <c r="V197" s="1202"/>
      <c r="W197" s="1202"/>
      <c r="X197" s="1202"/>
      <c r="Y197" s="1202"/>
      <c r="Z197" s="42" t="s">
        <v>4825</v>
      </c>
      <c r="AA197" s="99"/>
      <c r="AB197" s="99"/>
      <c r="AC197" s="43"/>
      <c r="AD197" s="43"/>
      <c r="AE197" s="43"/>
      <c r="AF197" s="43"/>
      <c r="AG197" s="43"/>
      <c r="AH197" s="43"/>
      <c r="AI197" s="43"/>
      <c r="AJ197" s="43"/>
      <c r="AK197" s="44" t="s">
        <v>17</v>
      </c>
      <c r="AL197" s="1157">
        <f>$AL$8</f>
        <v>0.7</v>
      </c>
      <c r="AM197" s="1157"/>
      <c r="AN197" s="20"/>
      <c r="AO197" s="4"/>
      <c r="AP197" s="4"/>
      <c r="AQ197" s="4"/>
      <c r="AR197" s="4"/>
      <c r="AS197" s="4"/>
      <c r="AT197" s="4"/>
      <c r="AU197" s="4"/>
      <c r="AY197" s="4"/>
      <c r="AZ197" s="4"/>
      <c r="BA197" s="4"/>
      <c r="BB197" s="21"/>
      <c r="BC197" s="35">
        <f>ROUND(ROUND(ROUND(K191*S198,0)*AL197,0)*BA193,0)</f>
        <v>347</v>
      </c>
      <c r="BD197" s="31"/>
    </row>
    <row r="198" spans="1:56" ht="18" customHeight="1" x14ac:dyDescent="0.15">
      <c r="A198" s="32">
        <v>44</v>
      </c>
      <c r="B198" s="33">
        <v>2378</v>
      </c>
      <c r="C198" s="34" t="s">
        <v>8574</v>
      </c>
      <c r="D198" s="422"/>
      <c r="E198" s="423"/>
      <c r="F198" s="424"/>
      <c r="G198" s="36"/>
      <c r="H198" s="29"/>
      <c r="I198" s="29"/>
      <c r="J198" s="37"/>
      <c r="K198" s="4"/>
      <c r="N198" s="21"/>
      <c r="O198" s="420"/>
      <c r="P198" s="421"/>
      <c r="Q198" s="421"/>
      <c r="R198" s="26" t="s">
        <v>17</v>
      </c>
      <c r="S198" s="1180">
        <f>$S$12</f>
        <v>0.96499999999999997</v>
      </c>
      <c r="T198" s="1181"/>
      <c r="U198" s="1272"/>
      <c r="V198" s="1273"/>
      <c r="W198" s="1273"/>
      <c r="X198" s="1273"/>
      <c r="Y198" s="1273"/>
      <c r="Z198" s="42" t="s">
        <v>8385</v>
      </c>
      <c r="AA198" s="99"/>
      <c r="AB198" s="99"/>
      <c r="AC198" s="43"/>
      <c r="AD198" s="43"/>
      <c r="AE198" s="43"/>
      <c r="AF198" s="43"/>
      <c r="AG198" s="43"/>
      <c r="AH198" s="43"/>
      <c r="AI198" s="43"/>
      <c r="AJ198" s="43"/>
      <c r="AK198" s="44" t="s">
        <v>17</v>
      </c>
      <c r="AL198" s="1157">
        <f>$AL$9</f>
        <v>0.5</v>
      </c>
      <c r="AM198" s="1157"/>
      <c r="AN198" s="24"/>
      <c r="AO198" s="25"/>
      <c r="AP198" s="25"/>
      <c r="AQ198" s="25"/>
      <c r="AR198" s="25"/>
      <c r="AS198" s="25"/>
      <c r="AT198" s="25"/>
      <c r="AU198" s="25"/>
      <c r="AV198" s="135"/>
      <c r="AW198" s="135"/>
      <c r="AX198" s="135"/>
      <c r="AY198" s="25"/>
      <c r="AZ198" s="25"/>
      <c r="BA198" s="25"/>
      <c r="BB198" s="38"/>
      <c r="BC198" s="35">
        <f>ROUND(ROUND(ROUND(K191*S198,0)*AL198,0)*BA193,0)</f>
        <v>248</v>
      </c>
      <c r="BD198" s="31"/>
    </row>
    <row r="199" spans="1:56" ht="18" customHeight="1" x14ac:dyDescent="0.15">
      <c r="A199" s="32">
        <v>44</v>
      </c>
      <c r="B199" s="33">
        <v>2385</v>
      </c>
      <c r="C199" s="34" t="s">
        <v>8575</v>
      </c>
      <c r="D199" s="422"/>
      <c r="E199" s="423"/>
      <c r="F199" s="424"/>
      <c r="G199" s="36"/>
      <c r="H199" s="29"/>
      <c r="I199" s="29"/>
      <c r="J199" s="37"/>
      <c r="K199" s="1085" t="s">
        <v>4853</v>
      </c>
      <c r="L199" s="1133"/>
      <c r="M199" s="1133"/>
      <c r="N199" s="1134"/>
      <c r="O199" s="416"/>
      <c r="P199" s="417"/>
      <c r="Q199" s="417"/>
      <c r="R199" s="65"/>
      <c r="S199" s="156"/>
      <c r="T199" s="156"/>
      <c r="U199" s="42"/>
      <c r="V199" s="43"/>
      <c r="W199" s="44"/>
      <c r="X199" s="44"/>
      <c r="Y199" s="43"/>
      <c r="Z199" s="43"/>
      <c r="AA199" s="43"/>
      <c r="AB199" s="43"/>
      <c r="AC199" s="43"/>
      <c r="AD199" s="43"/>
      <c r="AE199" s="43"/>
      <c r="AF199" s="43"/>
      <c r="AG199" s="43"/>
      <c r="AH199" s="43"/>
      <c r="AI199" s="43"/>
      <c r="AJ199" s="43"/>
      <c r="AK199" s="44"/>
      <c r="AL199" s="45"/>
      <c r="AM199" s="45"/>
      <c r="AN199" s="25"/>
      <c r="AO199" s="25"/>
      <c r="AP199" s="25"/>
      <c r="AQ199" s="25"/>
      <c r="AR199" s="25"/>
      <c r="AS199" s="25"/>
      <c r="AT199" s="25"/>
      <c r="AU199" s="25"/>
      <c r="AV199" s="25"/>
      <c r="AW199" s="25"/>
      <c r="AX199" s="25"/>
      <c r="AY199" s="25"/>
      <c r="AZ199" s="26"/>
      <c r="BA199" s="26"/>
      <c r="BB199" s="95"/>
      <c r="BC199" s="35">
        <f>K203</f>
        <v>446</v>
      </c>
      <c r="BD199" s="31"/>
    </row>
    <row r="200" spans="1:56" ht="18" customHeight="1" x14ac:dyDescent="0.15">
      <c r="A200" s="32">
        <v>44</v>
      </c>
      <c r="B200" s="33">
        <v>2386</v>
      </c>
      <c r="C200" s="34" t="s">
        <v>8576</v>
      </c>
      <c r="D200" s="422"/>
      <c r="E200" s="423"/>
      <c r="F200" s="424"/>
      <c r="G200" s="29"/>
      <c r="H200" s="29"/>
      <c r="I200" s="29"/>
      <c r="J200" s="29"/>
      <c r="K200" s="1137"/>
      <c r="L200" s="1135"/>
      <c r="M200" s="1135"/>
      <c r="N200" s="1136"/>
      <c r="O200" s="418"/>
      <c r="P200" s="419"/>
      <c r="Q200" s="419"/>
      <c r="R200" s="23"/>
      <c r="S200" s="167"/>
      <c r="T200" s="167"/>
      <c r="U200" s="1271" t="s">
        <v>4824</v>
      </c>
      <c r="V200" s="1202"/>
      <c r="W200" s="1202"/>
      <c r="X200" s="1202"/>
      <c r="Y200" s="1202"/>
      <c r="Z200" s="42" t="s">
        <v>4825</v>
      </c>
      <c r="AA200" s="99"/>
      <c r="AB200" s="99"/>
      <c r="AC200" s="43"/>
      <c r="AD200" s="43"/>
      <c r="AE200" s="43"/>
      <c r="AF200" s="43"/>
      <c r="AG200" s="43"/>
      <c r="AH200" s="43"/>
      <c r="AI200" s="43"/>
      <c r="AJ200" s="43"/>
      <c r="AK200" s="44" t="s">
        <v>17</v>
      </c>
      <c r="AL200" s="1157">
        <f>$AL$8</f>
        <v>0.7</v>
      </c>
      <c r="AM200" s="1157"/>
      <c r="AN200" s="43"/>
      <c r="AO200" s="43"/>
      <c r="AP200" s="43"/>
      <c r="AQ200" s="43"/>
      <c r="AR200" s="43"/>
      <c r="AS200" s="43"/>
      <c r="AT200" s="43"/>
      <c r="AU200" s="43"/>
      <c r="AV200" s="43"/>
      <c r="AW200" s="43"/>
      <c r="AX200" s="43"/>
      <c r="AY200" s="43"/>
      <c r="AZ200" s="44"/>
      <c r="BA200" s="44"/>
      <c r="BB200" s="45"/>
      <c r="BC200" s="35">
        <f>ROUND(K203*AL200,0)</f>
        <v>312</v>
      </c>
      <c r="BD200" s="31"/>
    </row>
    <row r="201" spans="1:56" ht="18" customHeight="1" x14ac:dyDescent="0.15">
      <c r="A201" s="32">
        <v>44</v>
      </c>
      <c r="B201" s="33">
        <v>2387</v>
      </c>
      <c r="C201" s="34" t="s">
        <v>8577</v>
      </c>
      <c r="D201" s="422"/>
      <c r="E201" s="423"/>
      <c r="F201" s="424"/>
      <c r="G201" s="29"/>
      <c r="H201" s="29"/>
      <c r="I201" s="29"/>
      <c r="J201" s="29"/>
      <c r="K201" s="1137"/>
      <c r="L201" s="1135"/>
      <c r="M201" s="1135"/>
      <c r="N201" s="1136"/>
      <c r="O201" s="420"/>
      <c r="P201" s="421"/>
      <c r="Q201" s="421"/>
      <c r="R201" s="26"/>
      <c r="S201" s="27"/>
      <c r="T201" s="27"/>
      <c r="U201" s="1272"/>
      <c r="V201" s="1273"/>
      <c r="W201" s="1273"/>
      <c r="X201" s="1273"/>
      <c r="Y201" s="1273"/>
      <c r="Z201" s="42" t="s">
        <v>8385</v>
      </c>
      <c r="AA201" s="99"/>
      <c r="AB201" s="99"/>
      <c r="AC201" s="43"/>
      <c r="AD201" s="43"/>
      <c r="AE201" s="43"/>
      <c r="AF201" s="43"/>
      <c r="AG201" s="43"/>
      <c r="AH201" s="43"/>
      <c r="AI201" s="43"/>
      <c r="AJ201" s="43"/>
      <c r="AK201" s="44" t="s">
        <v>17</v>
      </c>
      <c r="AL201" s="1157">
        <f>$AL$9</f>
        <v>0.5</v>
      </c>
      <c r="AM201" s="1157"/>
      <c r="AN201" s="43"/>
      <c r="AO201" s="43"/>
      <c r="AP201" s="43"/>
      <c r="AQ201" s="43"/>
      <c r="AR201" s="43"/>
      <c r="AS201" s="43"/>
      <c r="AT201" s="43"/>
      <c r="AU201" s="43"/>
      <c r="AV201" s="43"/>
      <c r="AW201" s="43"/>
      <c r="AX201" s="43"/>
      <c r="AY201" s="43"/>
      <c r="AZ201" s="44"/>
      <c r="BA201" s="44"/>
      <c r="BB201" s="45"/>
      <c r="BC201" s="35">
        <f>ROUND(K203*AL201,0)</f>
        <v>223</v>
      </c>
      <c r="BD201" s="31"/>
    </row>
    <row r="202" spans="1:56" ht="18" customHeight="1" x14ac:dyDescent="0.15">
      <c r="A202" s="32">
        <v>44</v>
      </c>
      <c r="B202" s="33">
        <v>2388</v>
      </c>
      <c r="C202" s="34" t="s">
        <v>8578</v>
      </c>
      <c r="D202" s="422"/>
      <c r="E202" s="423"/>
      <c r="F202" s="424"/>
      <c r="G202" s="29"/>
      <c r="H202" s="29"/>
      <c r="I202" s="29"/>
      <c r="J202" s="29"/>
      <c r="K202" s="1268"/>
      <c r="L202" s="1269"/>
      <c r="M202" s="1269"/>
      <c r="N202" s="1270"/>
      <c r="O202" s="1271" t="s">
        <v>4829</v>
      </c>
      <c r="P202" s="1274"/>
      <c r="Q202" s="1274"/>
      <c r="R202" s="1274"/>
      <c r="S202" s="1274"/>
      <c r="T202" s="1275"/>
      <c r="U202" s="42"/>
      <c r="V202" s="43"/>
      <c r="W202" s="44"/>
      <c r="X202" s="44"/>
      <c r="Y202" s="43"/>
      <c r="Z202" s="43"/>
      <c r="AA202" s="43"/>
      <c r="AB202" s="43"/>
      <c r="AC202" s="43"/>
      <c r="AD202" s="43"/>
      <c r="AE202" s="43"/>
      <c r="AF202" s="43"/>
      <c r="AG202" s="43"/>
      <c r="AH202" s="43"/>
      <c r="AI202" s="43"/>
      <c r="AJ202" s="43"/>
      <c r="AK202" s="44"/>
      <c r="AL202" s="45"/>
      <c r="AM202" s="45"/>
      <c r="AN202" s="43"/>
      <c r="AO202" s="43"/>
      <c r="AP202" s="43"/>
      <c r="AQ202" s="43"/>
      <c r="AR202" s="43"/>
      <c r="AS202" s="43"/>
      <c r="AT202" s="43"/>
      <c r="AU202" s="43"/>
      <c r="AV202" s="43"/>
      <c r="AW202" s="25"/>
      <c r="AX202" s="25"/>
      <c r="AY202" s="25"/>
      <c r="AZ202" s="26"/>
      <c r="BA202" s="26"/>
      <c r="BB202" s="95"/>
      <c r="BC202" s="35">
        <f>ROUND(K203*S204,0)</f>
        <v>430</v>
      </c>
      <c r="BD202" s="31"/>
    </row>
    <row r="203" spans="1:56" ht="18" customHeight="1" x14ac:dyDescent="0.15">
      <c r="A203" s="32">
        <v>44</v>
      </c>
      <c r="B203" s="33">
        <v>2389</v>
      </c>
      <c r="C203" s="34" t="s">
        <v>8579</v>
      </c>
      <c r="D203" s="422"/>
      <c r="E203" s="423"/>
      <c r="F203" s="424"/>
      <c r="G203" s="29"/>
      <c r="H203" s="29"/>
      <c r="I203" s="29"/>
      <c r="J203" s="29"/>
      <c r="K203" s="1280">
        <v>446</v>
      </c>
      <c r="L203" s="1108"/>
      <c r="M203" s="4" t="s">
        <v>21</v>
      </c>
      <c r="N203" s="22"/>
      <c r="O203" s="1276"/>
      <c r="P203" s="1277"/>
      <c r="Q203" s="1277"/>
      <c r="R203" s="1277"/>
      <c r="S203" s="1277"/>
      <c r="T203" s="1278"/>
      <c r="U203" s="1271" t="s">
        <v>4824</v>
      </c>
      <c r="V203" s="1202"/>
      <c r="W203" s="1202"/>
      <c r="X203" s="1202"/>
      <c r="Y203" s="1202"/>
      <c r="Z203" s="42" t="s">
        <v>4825</v>
      </c>
      <c r="AA203" s="99"/>
      <c r="AB203" s="99"/>
      <c r="AC203" s="43"/>
      <c r="AD203" s="43"/>
      <c r="AE203" s="43"/>
      <c r="AF203" s="43"/>
      <c r="AG203" s="43"/>
      <c r="AH203" s="43"/>
      <c r="AI203" s="43"/>
      <c r="AJ203" s="43"/>
      <c r="AK203" s="44" t="s">
        <v>17</v>
      </c>
      <c r="AL203" s="1157">
        <f>$AL$8</f>
        <v>0.7</v>
      </c>
      <c r="AM203" s="1157"/>
      <c r="AN203" s="25"/>
      <c r="AO203" s="25"/>
      <c r="AP203" s="25"/>
      <c r="AQ203" s="25"/>
      <c r="AR203" s="25"/>
      <c r="AS203" s="25"/>
      <c r="AT203" s="25"/>
      <c r="AU203" s="25"/>
      <c r="AV203" s="25"/>
      <c r="AW203" s="25"/>
      <c r="AX203" s="25"/>
      <c r="AY203" s="25"/>
      <c r="AZ203" s="26"/>
      <c r="BA203" s="26"/>
      <c r="BB203" s="95"/>
      <c r="BC203" s="35">
        <f>ROUND(ROUND(K203*S204,0)*AL203,0)</f>
        <v>301</v>
      </c>
      <c r="BD203" s="31"/>
    </row>
    <row r="204" spans="1:56" ht="18" customHeight="1" x14ac:dyDescent="0.15">
      <c r="A204" s="32">
        <v>44</v>
      </c>
      <c r="B204" s="33">
        <v>2390</v>
      </c>
      <c r="C204" s="34" t="s">
        <v>8580</v>
      </c>
      <c r="D204" s="422"/>
      <c r="E204" s="423"/>
      <c r="F204" s="424"/>
      <c r="G204" s="29"/>
      <c r="H204" s="29"/>
      <c r="I204" s="29"/>
      <c r="J204" s="29"/>
      <c r="K204" s="418"/>
      <c r="L204" s="419"/>
      <c r="M204" s="419"/>
      <c r="N204" s="425"/>
      <c r="O204" s="420"/>
      <c r="P204" s="421"/>
      <c r="Q204" s="421"/>
      <c r="R204" s="26" t="s">
        <v>17</v>
      </c>
      <c r="S204" s="1180">
        <f>$S$12</f>
        <v>0.96499999999999997</v>
      </c>
      <c r="T204" s="1181"/>
      <c r="U204" s="1272"/>
      <c r="V204" s="1273"/>
      <c r="W204" s="1273"/>
      <c r="X204" s="1273"/>
      <c r="Y204" s="1273"/>
      <c r="Z204" s="42" t="s">
        <v>8385</v>
      </c>
      <c r="AA204" s="99"/>
      <c r="AB204" s="99"/>
      <c r="AC204" s="43"/>
      <c r="AD204" s="43"/>
      <c r="AE204" s="43"/>
      <c r="AF204" s="43"/>
      <c r="AG204" s="43"/>
      <c r="AH204" s="43"/>
      <c r="AI204" s="43"/>
      <c r="AJ204" s="43"/>
      <c r="AK204" s="44" t="s">
        <v>17</v>
      </c>
      <c r="AL204" s="1157">
        <f>$AL$9</f>
        <v>0.5</v>
      </c>
      <c r="AM204" s="1157"/>
      <c r="AN204" s="25"/>
      <c r="AO204" s="25"/>
      <c r="AP204" s="25"/>
      <c r="AQ204" s="25"/>
      <c r="AR204" s="25"/>
      <c r="AS204" s="25"/>
      <c r="AT204" s="25"/>
      <c r="AU204" s="25"/>
      <c r="AV204" s="25"/>
      <c r="AW204" s="25"/>
      <c r="AX204" s="25"/>
      <c r="AY204" s="25"/>
      <c r="AZ204" s="26"/>
      <c r="BA204" s="26"/>
      <c r="BB204" s="95"/>
      <c r="BC204" s="35">
        <f>ROUND(ROUND(K203*S204,0)*AL204,0)</f>
        <v>215</v>
      </c>
      <c r="BD204" s="31"/>
    </row>
    <row r="205" spans="1:56" ht="18" customHeight="1" x14ac:dyDescent="0.15">
      <c r="A205" s="32">
        <v>44</v>
      </c>
      <c r="B205" s="33">
        <v>2397</v>
      </c>
      <c r="C205" s="34" t="s">
        <v>8581</v>
      </c>
      <c r="D205" s="422"/>
      <c r="E205" s="423"/>
      <c r="F205" s="424"/>
      <c r="G205" s="29"/>
      <c r="H205" s="29"/>
      <c r="I205" s="29"/>
      <c r="J205" s="29"/>
      <c r="K205" s="20"/>
      <c r="N205" s="21"/>
      <c r="O205" s="416"/>
      <c r="P205" s="417"/>
      <c r="Q205" s="417"/>
      <c r="R205" s="65"/>
      <c r="S205" s="156"/>
      <c r="T205" s="156"/>
      <c r="U205" s="42"/>
      <c r="V205" s="43"/>
      <c r="W205" s="44"/>
      <c r="X205" s="44"/>
      <c r="Y205" s="43"/>
      <c r="Z205" s="43"/>
      <c r="AA205" s="43"/>
      <c r="AB205" s="43"/>
      <c r="AC205" s="43"/>
      <c r="AD205" s="43"/>
      <c r="AE205" s="43"/>
      <c r="AF205" s="43"/>
      <c r="AG205" s="43"/>
      <c r="AH205" s="43"/>
      <c r="AI205" s="43"/>
      <c r="AJ205" s="43"/>
      <c r="AK205" s="44"/>
      <c r="AL205" s="45"/>
      <c r="AM205" s="45"/>
      <c r="AN205" s="47" t="s">
        <v>4833</v>
      </c>
      <c r="AO205" s="474"/>
      <c r="AP205" s="474"/>
      <c r="AQ205" s="474"/>
      <c r="AR205" s="474"/>
      <c r="AS205" s="474"/>
      <c r="AT205" s="474"/>
      <c r="AU205" s="474"/>
      <c r="AV205" s="475"/>
      <c r="AW205" s="475"/>
      <c r="AX205" s="475"/>
      <c r="AY205" s="40"/>
      <c r="AZ205" s="65" t="s">
        <v>17</v>
      </c>
      <c r="BA205" s="1324">
        <f>$BA$13</f>
        <v>0.95</v>
      </c>
      <c r="BB205" s="1325"/>
      <c r="BC205" s="35">
        <f>ROUND(K203*BA205,0)</f>
        <v>424</v>
      </c>
      <c r="BD205" s="31"/>
    </row>
    <row r="206" spans="1:56" ht="18" customHeight="1" x14ac:dyDescent="0.15">
      <c r="A206" s="32">
        <v>44</v>
      </c>
      <c r="B206" s="33">
        <v>2398</v>
      </c>
      <c r="C206" s="34" t="s">
        <v>8582</v>
      </c>
      <c r="D206" s="422"/>
      <c r="E206" s="423"/>
      <c r="F206" s="424"/>
      <c r="G206" s="29"/>
      <c r="H206" s="29"/>
      <c r="I206" s="29"/>
      <c r="J206" s="29"/>
      <c r="K206" s="20"/>
      <c r="N206" s="21"/>
      <c r="O206" s="418"/>
      <c r="P206" s="419"/>
      <c r="Q206" s="419"/>
      <c r="R206" s="23"/>
      <c r="S206" s="167"/>
      <c r="T206" s="167"/>
      <c r="U206" s="1271" t="s">
        <v>4824</v>
      </c>
      <c r="V206" s="1202"/>
      <c r="W206" s="1202"/>
      <c r="X206" s="1202"/>
      <c r="Y206" s="1202"/>
      <c r="Z206" s="42" t="s">
        <v>4825</v>
      </c>
      <c r="AA206" s="99"/>
      <c r="AB206" s="99"/>
      <c r="AC206" s="43"/>
      <c r="AD206" s="43"/>
      <c r="AE206" s="43"/>
      <c r="AF206" s="43"/>
      <c r="AG206" s="43"/>
      <c r="AH206" s="43"/>
      <c r="AI206" s="43"/>
      <c r="AJ206" s="43"/>
      <c r="AK206" s="44" t="s">
        <v>17</v>
      </c>
      <c r="AL206" s="1157">
        <f>$AL$8</f>
        <v>0.7</v>
      </c>
      <c r="AM206" s="1157"/>
      <c r="AN206" s="453"/>
      <c r="AO206" s="451"/>
      <c r="AP206" s="451"/>
      <c r="AQ206" s="451"/>
      <c r="AR206" s="451"/>
      <c r="AS206" s="451"/>
      <c r="AT206" s="451"/>
      <c r="AU206" s="451"/>
      <c r="AV206" s="451"/>
      <c r="AW206" s="451"/>
      <c r="AX206" s="451"/>
      <c r="AY206" s="4"/>
      <c r="AZ206" s="4"/>
      <c r="BA206" s="4"/>
      <c r="BB206" s="21"/>
      <c r="BC206" s="35">
        <f>ROUND(ROUND(K203*AL206,0)*BA205,0)</f>
        <v>296</v>
      </c>
      <c r="BD206" s="31"/>
    </row>
    <row r="207" spans="1:56" ht="18" customHeight="1" x14ac:dyDescent="0.15">
      <c r="A207" s="32">
        <v>44</v>
      </c>
      <c r="B207" s="33">
        <v>2399</v>
      </c>
      <c r="C207" s="34" t="s">
        <v>8583</v>
      </c>
      <c r="D207" s="422"/>
      <c r="E207" s="423"/>
      <c r="F207" s="424"/>
      <c r="G207" s="29"/>
      <c r="H207" s="29"/>
      <c r="I207" s="29"/>
      <c r="J207" s="29"/>
      <c r="K207" s="20"/>
      <c r="N207" s="21"/>
      <c r="O207" s="420"/>
      <c r="P207" s="421"/>
      <c r="Q207" s="421"/>
      <c r="R207" s="26"/>
      <c r="S207" s="27"/>
      <c r="T207" s="27"/>
      <c r="U207" s="1272"/>
      <c r="V207" s="1273"/>
      <c r="W207" s="1273"/>
      <c r="X207" s="1273"/>
      <c r="Y207" s="1273"/>
      <c r="Z207" s="42" t="s">
        <v>8385</v>
      </c>
      <c r="AA207" s="99"/>
      <c r="AB207" s="99"/>
      <c r="AC207" s="43"/>
      <c r="AD207" s="43"/>
      <c r="AE207" s="43"/>
      <c r="AF207" s="43"/>
      <c r="AG207" s="43"/>
      <c r="AH207" s="43"/>
      <c r="AI207" s="43"/>
      <c r="AJ207" s="43"/>
      <c r="AK207" s="44" t="s">
        <v>17</v>
      </c>
      <c r="AL207" s="1157">
        <f>$AL$9</f>
        <v>0.5</v>
      </c>
      <c r="AM207" s="1157"/>
      <c r="AN207" s="20"/>
      <c r="AO207" s="4"/>
      <c r="AP207" s="4"/>
      <c r="AQ207" s="4"/>
      <c r="AR207" s="4"/>
      <c r="AS207" s="4"/>
      <c r="AT207" s="4"/>
      <c r="AU207" s="4"/>
      <c r="AV207" s="4"/>
      <c r="AW207" s="4"/>
      <c r="AX207" s="4"/>
      <c r="AY207" s="4"/>
      <c r="AZ207" s="4"/>
      <c r="BA207" s="4"/>
      <c r="BB207" s="21"/>
      <c r="BC207" s="35">
        <f>ROUND(ROUND(K203*AL207,0)*BA205,0)</f>
        <v>212</v>
      </c>
      <c r="BD207" s="31"/>
    </row>
    <row r="208" spans="1:56" ht="18" customHeight="1" x14ac:dyDescent="0.15">
      <c r="A208" s="32">
        <v>44</v>
      </c>
      <c r="B208" s="33">
        <v>2400</v>
      </c>
      <c r="C208" s="34" t="s">
        <v>8584</v>
      </c>
      <c r="D208" s="422"/>
      <c r="E208" s="423"/>
      <c r="F208" s="424"/>
      <c r="G208" s="29"/>
      <c r="H208" s="29"/>
      <c r="I208" s="29"/>
      <c r="J208" s="29"/>
      <c r="K208" s="20"/>
      <c r="N208" s="21"/>
      <c r="O208" s="1271" t="s">
        <v>4829</v>
      </c>
      <c r="P208" s="1274"/>
      <c r="Q208" s="1274"/>
      <c r="R208" s="1274"/>
      <c r="S208" s="1274"/>
      <c r="T208" s="1275"/>
      <c r="U208" s="42"/>
      <c r="V208" s="43"/>
      <c r="W208" s="44"/>
      <c r="X208" s="44"/>
      <c r="Y208" s="43"/>
      <c r="Z208" s="43"/>
      <c r="AA208" s="43"/>
      <c r="AB208" s="43"/>
      <c r="AC208" s="43"/>
      <c r="AD208" s="43"/>
      <c r="AE208" s="43"/>
      <c r="AF208" s="43"/>
      <c r="AG208" s="43"/>
      <c r="AH208" s="43"/>
      <c r="AI208" s="43"/>
      <c r="AJ208" s="43"/>
      <c r="AK208" s="44"/>
      <c r="AL208" s="45"/>
      <c r="AM208" s="45"/>
      <c r="AN208" s="20"/>
      <c r="AO208" s="4"/>
      <c r="AP208" s="4"/>
      <c r="AQ208" s="4"/>
      <c r="AR208" s="4"/>
      <c r="AS208" s="4"/>
      <c r="AT208" s="4"/>
      <c r="AU208" s="4"/>
      <c r="AY208" s="4"/>
      <c r="AZ208" s="4"/>
      <c r="BA208" s="4"/>
      <c r="BB208" s="21"/>
      <c r="BC208" s="35">
        <f>ROUND(ROUND(K203*S210,0)*BA205,0)</f>
        <v>409</v>
      </c>
      <c r="BD208" s="31"/>
    </row>
    <row r="209" spans="1:56" ht="18" customHeight="1" x14ac:dyDescent="0.15">
      <c r="A209" s="32">
        <v>44</v>
      </c>
      <c r="B209" s="33">
        <v>2401</v>
      </c>
      <c r="C209" s="34" t="s">
        <v>8585</v>
      </c>
      <c r="D209" s="422"/>
      <c r="E209" s="423"/>
      <c r="F209" s="424"/>
      <c r="G209" s="29"/>
      <c r="H209" s="29"/>
      <c r="I209" s="29"/>
      <c r="J209" s="29"/>
      <c r="K209" s="20"/>
      <c r="N209" s="21"/>
      <c r="O209" s="1276"/>
      <c r="P209" s="1277"/>
      <c r="Q209" s="1277"/>
      <c r="R209" s="1277"/>
      <c r="S209" s="1277"/>
      <c r="T209" s="1278"/>
      <c r="U209" s="1271" t="s">
        <v>4824</v>
      </c>
      <c r="V209" s="1202"/>
      <c r="W209" s="1202"/>
      <c r="X209" s="1202"/>
      <c r="Y209" s="1202"/>
      <c r="Z209" s="42" t="s">
        <v>4825</v>
      </c>
      <c r="AA209" s="99"/>
      <c r="AB209" s="99"/>
      <c r="AC209" s="43"/>
      <c r="AD209" s="43"/>
      <c r="AE209" s="43"/>
      <c r="AF209" s="43"/>
      <c r="AG209" s="43"/>
      <c r="AH209" s="43"/>
      <c r="AI209" s="43"/>
      <c r="AJ209" s="43"/>
      <c r="AK209" s="44" t="s">
        <v>17</v>
      </c>
      <c r="AL209" s="1157">
        <f>$AL$8</f>
        <v>0.7</v>
      </c>
      <c r="AM209" s="1157"/>
      <c r="AN209" s="20"/>
      <c r="AO209" s="4"/>
      <c r="AP209" s="4"/>
      <c r="AQ209" s="4"/>
      <c r="AR209" s="4"/>
      <c r="AS209" s="4"/>
      <c r="AT209" s="4"/>
      <c r="AU209" s="4"/>
      <c r="AY209" s="4"/>
      <c r="AZ209" s="4"/>
      <c r="BA209" s="4"/>
      <c r="BB209" s="21"/>
      <c r="BC209" s="35">
        <f>ROUND(ROUND(ROUND(K203*S210,0)*AL209,0)*BA205,0)</f>
        <v>286</v>
      </c>
      <c r="BD209" s="31"/>
    </row>
    <row r="210" spans="1:56" ht="18" customHeight="1" x14ac:dyDescent="0.15">
      <c r="A210" s="32">
        <v>44</v>
      </c>
      <c r="B210" s="33">
        <v>2402</v>
      </c>
      <c r="C210" s="34" t="s">
        <v>8586</v>
      </c>
      <c r="D210" s="422"/>
      <c r="E210" s="423"/>
      <c r="F210" s="424"/>
      <c r="G210" s="29"/>
      <c r="H210" s="29"/>
      <c r="I210" s="29"/>
      <c r="J210" s="29"/>
      <c r="K210" s="20"/>
      <c r="N210" s="21"/>
      <c r="O210" s="420"/>
      <c r="P210" s="421"/>
      <c r="Q210" s="421"/>
      <c r="R210" s="26" t="s">
        <v>17</v>
      </c>
      <c r="S210" s="1180">
        <f>$S$12</f>
        <v>0.96499999999999997</v>
      </c>
      <c r="T210" s="1181"/>
      <c r="U210" s="1272"/>
      <c r="V210" s="1273"/>
      <c r="W210" s="1273"/>
      <c r="X210" s="1273"/>
      <c r="Y210" s="1273"/>
      <c r="Z210" s="42" t="s">
        <v>8385</v>
      </c>
      <c r="AA210" s="99"/>
      <c r="AB210" s="99"/>
      <c r="AC210" s="43"/>
      <c r="AD210" s="43"/>
      <c r="AE210" s="43"/>
      <c r="AF210" s="43"/>
      <c r="AG210" s="43"/>
      <c r="AH210" s="43"/>
      <c r="AI210" s="43"/>
      <c r="AJ210" s="43"/>
      <c r="AK210" s="44" t="s">
        <v>17</v>
      </c>
      <c r="AL210" s="1157">
        <f>$AL$9</f>
        <v>0.5</v>
      </c>
      <c r="AM210" s="1157"/>
      <c r="AN210" s="24"/>
      <c r="AO210" s="25"/>
      <c r="AP210" s="25"/>
      <c r="AQ210" s="25"/>
      <c r="AR210" s="25"/>
      <c r="AS210" s="25"/>
      <c r="AT210" s="25"/>
      <c r="AU210" s="25"/>
      <c r="AV210" s="135"/>
      <c r="AW210" s="135"/>
      <c r="AX210" s="135"/>
      <c r="AY210" s="25"/>
      <c r="AZ210" s="25"/>
      <c r="BA210" s="25"/>
      <c r="BB210" s="38"/>
      <c r="BC210" s="35">
        <f>ROUND(ROUND(ROUND(K203*S210,0)*AL210,0)*BA205,0)</f>
        <v>204</v>
      </c>
      <c r="BD210" s="31"/>
    </row>
    <row r="211" spans="1:56" ht="18" customHeight="1" x14ac:dyDescent="0.15">
      <c r="A211" s="32">
        <v>44</v>
      </c>
      <c r="B211" s="33">
        <v>2409</v>
      </c>
      <c r="C211" s="34" t="s">
        <v>8587</v>
      </c>
      <c r="D211" s="422"/>
      <c r="E211" s="423"/>
      <c r="F211" s="424"/>
      <c r="G211" s="1086" t="s">
        <v>5003</v>
      </c>
      <c r="H211" s="1086"/>
      <c r="I211" s="1086"/>
      <c r="J211" s="1086"/>
      <c r="K211" s="1085" t="s">
        <v>4866</v>
      </c>
      <c r="L211" s="1133"/>
      <c r="M211" s="1133"/>
      <c r="N211" s="1134"/>
      <c r="O211" s="416"/>
      <c r="P211" s="417"/>
      <c r="Q211" s="417"/>
      <c r="R211" s="65"/>
      <c r="S211" s="156"/>
      <c r="T211" s="156"/>
      <c r="U211" s="42"/>
      <c r="V211" s="43"/>
      <c r="W211" s="44"/>
      <c r="X211" s="44"/>
      <c r="Y211" s="43"/>
      <c r="Z211" s="43"/>
      <c r="AA211" s="43"/>
      <c r="AB211" s="43"/>
      <c r="AC211" s="43"/>
      <c r="AD211" s="43"/>
      <c r="AE211" s="43"/>
      <c r="AF211" s="43"/>
      <c r="AG211" s="43"/>
      <c r="AH211" s="43"/>
      <c r="AI211" s="43"/>
      <c r="AJ211" s="43"/>
      <c r="AK211" s="44"/>
      <c r="AL211" s="45"/>
      <c r="AM211" s="45"/>
      <c r="AN211" s="25"/>
      <c r="AO211" s="25"/>
      <c r="AP211" s="25"/>
      <c r="AQ211" s="25"/>
      <c r="AR211" s="25"/>
      <c r="AS211" s="25"/>
      <c r="AT211" s="25"/>
      <c r="AU211" s="25"/>
      <c r="AV211" s="25"/>
      <c r="AW211" s="25"/>
      <c r="AX211" s="25"/>
      <c r="AY211" s="25"/>
      <c r="AZ211" s="26"/>
      <c r="BA211" s="26"/>
      <c r="BB211" s="95"/>
      <c r="BC211" s="35">
        <f>K215</f>
        <v>384</v>
      </c>
      <c r="BD211" s="66" t="s">
        <v>4822</v>
      </c>
    </row>
    <row r="212" spans="1:56" ht="18" customHeight="1" x14ac:dyDescent="0.15">
      <c r="A212" s="32">
        <v>44</v>
      </c>
      <c r="B212" s="33">
        <v>2410</v>
      </c>
      <c r="C212" s="34" t="s">
        <v>8588</v>
      </c>
      <c r="D212" s="422"/>
      <c r="E212" s="423"/>
      <c r="F212" s="424"/>
      <c r="G212" s="1089"/>
      <c r="H212" s="1089"/>
      <c r="I212" s="1089"/>
      <c r="J212" s="1089"/>
      <c r="K212" s="1137"/>
      <c r="L212" s="1135"/>
      <c r="M212" s="1135"/>
      <c r="N212" s="1136"/>
      <c r="O212" s="418"/>
      <c r="P212" s="419"/>
      <c r="Q212" s="419"/>
      <c r="R212" s="23"/>
      <c r="S212" s="167"/>
      <c r="T212" s="167"/>
      <c r="U212" s="1271" t="s">
        <v>4824</v>
      </c>
      <c r="V212" s="1202"/>
      <c r="W212" s="1202"/>
      <c r="X212" s="1202"/>
      <c r="Y212" s="1202"/>
      <c r="Z212" s="42" t="s">
        <v>4825</v>
      </c>
      <c r="AA212" s="99"/>
      <c r="AB212" s="99"/>
      <c r="AC212" s="43"/>
      <c r="AD212" s="43"/>
      <c r="AE212" s="43"/>
      <c r="AF212" s="43"/>
      <c r="AG212" s="43"/>
      <c r="AH212" s="43"/>
      <c r="AI212" s="43"/>
      <c r="AJ212" s="43"/>
      <c r="AK212" s="44" t="s">
        <v>17</v>
      </c>
      <c r="AL212" s="1157">
        <f>$AL$8</f>
        <v>0.7</v>
      </c>
      <c r="AM212" s="1157"/>
      <c r="AN212" s="43"/>
      <c r="AO212" s="43"/>
      <c r="AP212" s="43"/>
      <c r="AQ212" s="43"/>
      <c r="AR212" s="43"/>
      <c r="AS212" s="43"/>
      <c r="AT212" s="43"/>
      <c r="AU212" s="43"/>
      <c r="AV212" s="43"/>
      <c r="AW212" s="43"/>
      <c r="AX212" s="43"/>
      <c r="AY212" s="43"/>
      <c r="AZ212" s="44"/>
      <c r="BA212" s="44"/>
      <c r="BB212" s="45"/>
      <c r="BC212" s="35">
        <f>ROUND(K215*AL212,0)</f>
        <v>269</v>
      </c>
      <c r="BD212" s="31"/>
    </row>
    <row r="213" spans="1:56" ht="18" customHeight="1" x14ac:dyDescent="0.15">
      <c r="A213" s="32">
        <v>44</v>
      </c>
      <c r="B213" s="33">
        <v>2411</v>
      </c>
      <c r="C213" s="34" t="s">
        <v>8589</v>
      </c>
      <c r="D213" s="422"/>
      <c r="E213" s="423"/>
      <c r="F213" s="424"/>
      <c r="G213" s="29"/>
      <c r="H213" s="4"/>
      <c r="I213" s="4"/>
      <c r="J213" s="21"/>
      <c r="K213" s="1137"/>
      <c r="L213" s="1135"/>
      <c r="M213" s="1135"/>
      <c r="N213" s="1136"/>
      <c r="O213" s="420"/>
      <c r="P213" s="421"/>
      <c r="Q213" s="421"/>
      <c r="R213" s="26"/>
      <c r="S213" s="27"/>
      <c r="T213" s="27"/>
      <c r="U213" s="1272"/>
      <c r="V213" s="1273"/>
      <c r="W213" s="1273"/>
      <c r="X213" s="1273"/>
      <c r="Y213" s="1273"/>
      <c r="Z213" s="42" t="s">
        <v>8385</v>
      </c>
      <c r="AA213" s="99"/>
      <c r="AB213" s="99"/>
      <c r="AC213" s="43"/>
      <c r="AD213" s="43"/>
      <c r="AE213" s="43"/>
      <c r="AF213" s="43"/>
      <c r="AG213" s="43"/>
      <c r="AH213" s="43"/>
      <c r="AI213" s="43"/>
      <c r="AJ213" s="43"/>
      <c r="AK213" s="44" t="s">
        <v>17</v>
      </c>
      <c r="AL213" s="1157">
        <f>$AL$9</f>
        <v>0.5</v>
      </c>
      <c r="AM213" s="1157"/>
      <c r="AN213" s="43"/>
      <c r="AO213" s="43"/>
      <c r="AP213" s="43"/>
      <c r="AQ213" s="43"/>
      <c r="AR213" s="43"/>
      <c r="AS213" s="43"/>
      <c r="AT213" s="43"/>
      <c r="AU213" s="43"/>
      <c r="AV213" s="43"/>
      <c r="AW213" s="43"/>
      <c r="AX213" s="43"/>
      <c r="AY213" s="43"/>
      <c r="AZ213" s="44"/>
      <c r="BA213" s="44"/>
      <c r="BB213" s="45"/>
      <c r="BC213" s="35">
        <f>ROUND(K215*AL213,0)</f>
        <v>192</v>
      </c>
      <c r="BD213" s="31"/>
    </row>
    <row r="214" spans="1:56" ht="18" customHeight="1" x14ac:dyDescent="0.15">
      <c r="A214" s="32">
        <v>44</v>
      </c>
      <c r="B214" s="33">
        <v>2412</v>
      </c>
      <c r="C214" s="34" t="s">
        <v>8590</v>
      </c>
      <c r="D214" s="422"/>
      <c r="E214" s="423"/>
      <c r="F214" s="424"/>
      <c r="G214" s="29"/>
      <c r="H214" s="29"/>
      <c r="I214" s="29"/>
      <c r="J214" s="29"/>
      <c r="K214" s="1268"/>
      <c r="L214" s="1269"/>
      <c r="M214" s="1269"/>
      <c r="N214" s="1270"/>
      <c r="O214" s="1271" t="s">
        <v>4829</v>
      </c>
      <c r="P214" s="1274"/>
      <c r="Q214" s="1274"/>
      <c r="R214" s="1274"/>
      <c r="S214" s="1274"/>
      <c r="T214" s="1275"/>
      <c r="U214" s="42"/>
      <c r="V214" s="43"/>
      <c r="W214" s="44"/>
      <c r="X214" s="44"/>
      <c r="Y214" s="43"/>
      <c r="Z214" s="43"/>
      <c r="AA214" s="43"/>
      <c r="AB214" s="43"/>
      <c r="AC214" s="43"/>
      <c r="AD214" s="43"/>
      <c r="AE214" s="43"/>
      <c r="AF214" s="43"/>
      <c r="AG214" s="43"/>
      <c r="AH214" s="43"/>
      <c r="AI214" s="43"/>
      <c r="AJ214" s="43"/>
      <c r="AK214" s="44"/>
      <c r="AL214" s="45"/>
      <c r="AM214" s="45"/>
      <c r="AN214" s="43"/>
      <c r="AO214" s="43"/>
      <c r="AP214" s="43"/>
      <c r="AQ214" s="43"/>
      <c r="AR214" s="43"/>
      <c r="AS214" s="43"/>
      <c r="AT214" s="43"/>
      <c r="AU214" s="43"/>
      <c r="AV214" s="43"/>
      <c r="AW214" s="25"/>
      <c r="AX214" s="25"/>
      <c r="AY214" s="25"/>
      <c r="AZ214" s="26"/>
      <c r="BA214" s="26"/>
      <c r="BB214" s="95"/>
      <c r="BC214" s="35">
        <f>ROUND(K215*S216,0)</f>
        <v>371</v>
      </c>
      <c r="BD214" s="31"/>
    </row>
    <row r="215" spans="1:56" ht="18" customHeight="1" x14ac:dyDescent="0.15">
      <c r="A215" s="32">
        <v>44</v>
      </c>
      <c r="B215" s="33">
        <v>2413</v>
      </c>
      <c r="C215" s="34" t="s">
        <v>8591</v>
      </c>
      <c r="D215" s="422"/>
      <c r="E215" s="423"/>
      <c r="F215" s="424"/>
      <c r="G215" s="29"/>
      <c r="H215" s="29"/>
      <c r="I215" s="29"/>
      <c r="J215" s="29"/>
      <c r="K215" s="1280">
        <v>384</v>
      </c>
      <c r="L215" s="1108"/>
      <c r="M215" s="4" t="s">
        <v>21</v>
      </c>
      <c r="N215" s="22"/>
      <c r="O215" s="1276"/>
      <c r="P215" s="1277"/>
      <c r="Q215" s="1277"/>
      <c r="R215" s="1277"/>
      <c r="S215" s="1277"/>
      <c r="T215" s="1278"/>
      <c r="U215" s="1271" t="s">
        <v>4824</v>
      </c>
      <c r="V215" s="1202"/>
      <c r="W215" s="1202"/>
      <c r="X215" s="1202"/>
      <c r="Y215" s="1202"/>
      <c r="Z215" s="42" t="s">
        <v>4825</v>
      </c>
      <c r="AA215" s="99"/>
      <c r="AB215" s="99"/>
      <c r="AC215" s="43"/>
      <c r="AD215" s="43"/>
      <c r="AE215" s="43"/>
      <c r="AF215" s="43"/>
      <c r="AG215" s="43"/>
      <c r="AH215" s="43"/>
      <c r="AI215" s="43"/>
      <c r="AJ215" s="43"/>
      <c r="AK215" s="44" t="s">
        <v>17</v>
      </c>
      <c r="AL215" s="1157">
        <f>$AL$8</f>
        <v>0.7</v>
      </c>
      <c r="AM215" s="1157"/>
      <c r="AN215" s="25"/>
      <c r="AO215" s="25"/>
      <c r="AP215" s="25"/>
      <c r="AQ215" s="25"/>
      <c r="AR215" s="25"/>
      <c r="AS215" s="25"/>
      <c r="AT215" s="25"/>
      <c r="AU215" s="25"/>
      <c r="AV215" s="25"/>
      <c r="AW215" s="25"/>
      <c r="AX215" s="25"/>
      <c r="AY215" s="25"/>
      <c r="AZ215" s="26"/>
      <c r="BA215" s="26"/>
      <c r="BB215" s="95"/>
      <c r="BC215" s="35">
        <f>ROUND(ROUND(K215*S216,0)*AL215,0)</f>
        <v>260</v>
      </c>
      <c r="BD215" s="31"/>
    </row>
    <row r="216" spans="1:56" ht="18" customHeight="1" x14ac:dyDescent="0.15">
      <c r="A216" s="32">
        <v>44</v>
      </c>
      <c r="B216" s="33">
        <v>2414</v>
      </c>
      <c r="C216" s="34" t="s">
        <v>8592</v>
      </c>
      <c r="D216" s="422"/>
      <c r="E216" s="423"/>
      <c r="F216" s="424"/>
      <c r="G216" s="29"/>
      <c r="H216" s="29"/>
      <c r="I216" s="29"/>
      <c r="J216" s="29"/>
      <c r="K216" s="418"/>
      <c r="L216" s="419"/>
      <c r="M216" s="419"/>
      <c r="N216" s="425"/>
      <c r="O216" s="420"/>
      <c r="P216" s="421"/>
      <c r="Q216" s="421"/>
      <c r="R216" s="26" t="s">
        <v>17</v>
      </c>
      <c r="S216" s="1180">
        <f>$S$12</f>
        <v>0.96499999999999997</v>
      </c>
      <c r="T216" s="1181"/>
      <c r="U216" s="1272"/>
      <c r="V216" s="1273"/>
      <c r="W216" s="1273"/>
      <c r="X216" s="1273"/>
      <c r="Y216" s="1273"/>
      <c r="Z216" s="42" t="s">
        <v>8385</v>
      </c>
      <c r="AA216" s="99"/>
      <c r="AB216" s="99"/>
      <c r="AC216" s="43"/>
      <c r="AD216" s="43"/>
      <c r="AE216" s="43"/>
      <c r="AF216" s="43"/>
      <c r="AG216" s="43"/>
      <c r="AH216" s="43"/>
      <c r="AI216" s="43"/>
      <c r="AJ216" s="43"/>
      <c r="AK216" s="44" t="s">
        <v>17</v>
      </c>
      <c r="AL216" s="1157">
        <f>$AL$9</f>
        <v>0.5</v>
      </c>
      <c r="AM216" s="1157"/>
      <c r="AN216" s="25"/>
      <c r="AO216" s="25"/>
      <c r="AP216" s="25"/>
      <c r="AQ216" s="25"/>
      <c r="AR216" s="25"/>
      <c r="AS216" s="25"/>
      <c r="AT216" s="25"/>
      <c r="AU216" s="25"/>
      <c r="AV216" s="25"/>
      <c r="AW216" s="25"/>
      <c r="AX216" s="25"/>
      <c r="AY216" s="25"/>
      <c r="AZ216" s="26"/>
      <c r="BA216" s="26"/>
      <c r="BB216" s="95"/>
      <c r="BC216" s="35">
        <f>ROUND(ROUND(K215*S216,0)*AL216,0)</f>
        <v>186</v>
      </c>
      <c r="BD216" s="31"/>
    </row>
    <row r="217" spans="1:56" ht="18" customHeight="1" x14ac:dyDescent="0.15">
      <c r="A217" s="32">
        <v>44</v>
      </c>
      <c r="B217" s="33">
        <v>2421</v>
      </c>
      <c r="C217" s="34" t="s">
        <v>8593</v>
      </c>
      <c r="D217" s="422"/>
      <c r="E217" s="423"/>
      <c r="F217" s="424"/>
      <c r="G217" s="29"/>
      <c r="H217" s="29"/>
      <c r="I217" s="29"/>
      <c r="J217" s="29"/>
      <c r="K217" s="20"/>
      <c r="N217" s="21"/>
      <c r="O217" s="416"/>
      <c r="P217" s="417"/>
      <c r="Q217" s="417"/>
      <c r="R217" s="65"/>
      <c r="S217" s="156"/>
      <c r="T217" s="156"/>
      <c r="U217" s="42"/>
      <c r="V217" s="43"/>
      <c r="W217" s="44"/>
      <c r="X217" s="44"/>
      <c r="Y217" s="43"/>
      <c r="Z217" s="43"/>
      <c r="AA217" s="43"/>
      <c r="AB217" s="43"/>
      <c r="AC217" s="43"/>
      <c r="AD217" s="43"/>
      <c r="AE217" s="43"/>
      <c r="AF217" s="43"/>
      <c r="AG217" s="43"/>
      <c r="AH217" s="43"/>
      <c r="AI217" s="43"/>
      <c r="AJ217" s="43"/>
      <c r="AK217" s="44"/>
      <c r="AL217" s="45"/>
      <c r="AM217" s="45"/>
      <c r="AN217" s="47" t="s">
        <v>4833</v>
      </c>
      <c r="AO217" s="474"/>
      <c r="AP217" s="474"/>
      <c r="AQ217" s="474"/>
      <c r="AR217" s="474"/>
      <c r="AS217" s="474"/>
      <c r="AT217" s="474"/>
      <c r="AU217" s="474"/>
      <c r="AV217" s="475"/>
      <c r="AW217" s="475"/>
      <c r="AX217" s="475"/>
      <c r="AY217" s="40"/>
      <c r="AZ217" s="65" t="s">
        <v>17</v>
      </c>
      <c r="BA217" s="1324">
        <f>$BA$13</f>
        <v>0.95</v>
      </c>
      <c r="BB217" s="1325"/>
      <c r="BC217" s="35">
        <f>ROUND(K215*BA217,0)</f>
        <v>365</v>
      </c>
      <c r="BD217" s="31"/>
    </row>
    <row r="218" spans="1:56" ht="18" customHeight="1" x14ac:dyDescent="0.15">
      <c r="A218" s="32">
        <v>44</v>
      </c>
      <c r="B218" s="33">
        <v>2422</v>
      </c>
      <c r="C218" s="34" t="s">
        <v>8594</v>
      </c>
      <c r="D218" s="422"/>
      <c r="E218" s="423"/>
      <c r="F218" s="424"/>
      <c r="G218" s="29"/>
      <c r="H218" s="29"/>
      <c r="I218" s="29"/>
      <c r="J218" s="29"/>
      <c r="K218" s="20"/>
      <c r="N218" s="21"/>
      <c r="O218" s="418"/>
      <c r="P218" s="419"/>
      <c r="Q218" s="419"/>
      <c r="R218" s="23"/>
      <c r="S218" s="167"/>
      <c r="T218" s="167"/>
      <c r="U218" s="1271" t="s">
        <v>4824</v>
      </c>
      <c r="V218" s="1202"/>
      <c r="W218" s="1202"/>
      <c r="X218" s="1202"/>
      <c r="Y218" s="1202"/>
      <c r="Z218" s="42" t="s">
        <v>4825</v>
      </c>
      <c r="AA218" s="99"/>
      <c r="AB218" s="99"/>
      <c r="AC218" s="43"/>
      <c r="AD218" s="43"/>
      <c r="AE218" s="43"/>
      <c r="AF218" s="43"/>
      <c r="AG218" s="43"/>
      <c r="AH218" s="43"/>
      <c r="AI218" s="43"/>
      <c r="AJ218" s="43"/>
      <c r="AK218" s="44" t="s">
        <v>17</v>
      </c>
      <c r="AL218" s="1157">
        <f>$AL$8</f>
        <v>0.7</v>
      </c>
      <c r="AM218" s="1157"/>
      <c r="AN218" s="453"/>
      <c r="AO218" s="451"/>
      <c r="AP218" s="451"/>
      <c r="AQ218" s="451"/>
      <c r="AR218" s="451"/>
      <c r="AS218" s="451"/>
      <c r="AT218" s="451"/>
      <c r="AU218" s="451"/>
      <c r="AV218" s="451"/>
      <c r="AW218" s="451"/>
      <c r="AX218" s="451"/>
      <c r="AY218" s="4"/>
      <c r="AZ218" s="4"/>
      <c r="BA218" s="4"/>
      <c r="BB218" s="21"/>
      <c r="BC218" s="35">
        <f>ROUND(ROUND(K215*AL218,0)*BA217,0)</f>
        <v>256</v>
      </c>
      <c r="BD218" s="31"/>
    </row>
    <row r="219" spans="1:56" ht="18" customHeight="1" x14ac:dyDescent="0.15">
      <c r="A219" s="32">
        <v>44</v>
      </c>
      <c r="B219" s="33">
        <v>2423</v>
      </c>
      <c r="C219" s="34" t="s">
        <v>8595</v>
      </c>
      <c r="D219" s="422"/>
      <c r="E219" s="423"/>
      <c r="F219" s="424"/>
      <c r="G219" s="29"/>
      <c r="H219" s="29"/>
      <c r="I219" s="29"/>
      <c r="J219" s="29"/>
      <c r="K219" s="20"/>
      <c r="N219" s="21"/>
      <c r="O219" s="420"/>
      <c r="P219" s="421"/>
      <c r="Q219" s="421"/>
      <c r="R219" s="26"/>
      <c r="S219" s="27"/>
      <c r="T219" s="27"/>
      <c r="U219" s="1272"/>
      <c r="V219" s="1273"/>
      <c r="W219" s="1273"/>
      <c r="X219" s="1273"/>
      <c r="Y219" s="1273"/>
      <c r="Z219" s="42" t="s">
        <v>8385</v>
      </c>
      <c r="AA219" s="99"/>
      <c r="AB219" s="99"/>
      <c r="AC219" s="43"/>
      <c r="AD219" s="43"/>
      <c r="AE219" s="43"/>
      <c r="AF219" s="43"/>
      <c r="AG219" s="43"/>
      <c r="AH219" s="43"/>
      <c r="AI219" s="43"/>
      <c r="AJ219" s="43"/>
      <c r="AK219" s="44" t="s">
        <v>17</v>
      </c>
      <c r="AL219" s="1157">
        <f>$AL$9</f>
        <v>0.5</v>
      </c>
      <c r="AM219" s="1157"/>
      <c r="AN219" s="20"/>
      <c r="AO219" s="4"/>
      <c r="AP219" s="4"/>
      <c r="AQ219" s="4"/>
      <c r="AR219" s="4"/>
      <c r="AS219" s="4"/>
      <c r="AT219" s="4"/>
      <c r="AU219" s="4"/>
      <c r="AV219" s="4"/>
      <c r="AW219" s="4"/>
      <c r="AX219" s="4"/>
      <c r="AY219" s="4"/>
      <c r="AZ219" s="4"/>
      <c r="BA219" s="4"/>
      <c r="BB219" s="21"/>
      <c r="BC219" s="35">
        <f>ROUND(ROUND(K215*AL219,0)*BA217,0)</f>
        <v>182</v>
      </c>
      <c r="BD219" s="31"/>
    </row>
    <row r="220" spans="1:56" ht="18" customHeight="1" x14ac:dyDescent="0.15">
      <c r="A220" s="32">
        <v>44</v>
      </c>
      <c r="B220" s="33">
        <v>2424</v>
      </c>
      <c r="C220" s="34" t="s">
        <v>8596</v>
      </c>
      <c r="D220" s="422"/>
      <c r="E220" s="423"/>
      <c r="F220" s="424"/>
      <c r="G220" s="29"/>
      <c r="H220" s="29"/>
      <c r="I220" s="29"/>
      <c r="J220" s="29"/>
      <c r="K220" s="20"/>
      <c r="N220" s="21"/>
      <c r="O220" s="1271" t="s">
        <v>4829</v>
      </c>
      <c r="P220" s="1274"/>
      <c r="Q220" s="1274"/>
      <c r="R220" s="1274"/>
      <c r="S220" s="1274"/>
      <c r="T220" s="1275"/>
      <c r="U220" s="42"/>
      <c r="V220" s="43"/>
      <c r="W220" s="44"/>
      <c r="X220" s="44"/>
      <c r="Y220" s="43"/>
      <c r="Z220" s="43"/>
      <c r="AA220" s="43"/>
      <c r="AB220" s="43"/>
      <c r="AC220" s="43"/>
      <c r="AD220" s="43"/>
      <c r="AE220" s="43"/>
      <c r="AF220" s="43"/>
      <c r="AG220" s="43"/>
      <c r="AH220" s="43"/>
      <c r="AI220" s="43"/>
      <c r="AJ220" s="43"/>
      <c r="AK220" s="44"/>
      <c r="AL220" s="45"/>
      <c r="AM220" s="45"/>
      <c r="AN220" s="20"/>
      <c r="AO220" s="4"/>
      <c r="AP220" s="4"/>
      <c r="AQ220" s="4"/>
      <c r="AR220" s="4"/>
      <c r="AS220" s="4"/>
      <c r="AT220" s="4"/>
      <c r="AU220" s="4"/>
      <c r="AY220" s="4"/>
      <c r="AZ220" s="4"/>
      <c r="BA220" s="4"/>
      <c r="BB220" s="21"/>
      <c r="BC220" s="35">
        <f>ROUND(ROUND(K215*S222,0)*BA217,0)</f>
        <v>352</v>
      </c>
      <c r="BD220" s="31"/>
    </row>
    <row r="221" spans="1:56" ht="18" customHeight="1" x14ac:dyDescent="0.15">
      <c r="A221" s="32">
        <v>44</v>
      </c>
      <c r="B221" s="33">
        <v>2425</v>
      </c>
      <c r="C221" s="34" t="s">
        <v>8597</v>
      </c>
      <c r="D221" s="422"/>
      <c r="E221" s="423"/>
      <c r="F221" s="424"/>
      <c r="G221" s="29"/>
      <c r="H221" s="29"/>
      <c r="I221" s="29"/>
      <c r="J221" s="29"/>
      <c r="K221" s="20"/>
      <c r="N221" s="21"/>
      <c r="O221" s="1276"/>
      <c r="P221" s="1277"/>
      <c r="Q221" s="1277"/>
      <c r="R221" s="1277"/>
      <c r="S221" s="1277"/>
      <c r="T221" s="1278"/>
      <c r="U221" s="1271" t="s">
        <v>4824</v>
      </c>
      <c r="V221" s="1202"/>
      <c r="W221" s="1202"/>
      <c r="X221" s="1202"/>
      <c r="Y221" s="1202"/>
      <c r="Z221" s="42" t="s">
        <v>4825</v>
      </c>
      <c r="AA221" s="99"/>
      <c r="AB221" s="99"/>
      <c r="AC221" s="43"/>
      <c r="AD221" s="43"/>
      <c r="AE221" s="43"/>
      <c r="AF221" s="43"/>
      <c r="AG221" s="43"/>
      <c r="AH221" s="43"/>
      <c r="AI221" s="43"/>
      <c r="AJ221" s="43"/>
      <c r="AK221" s="44" t="s">
        <v>17</v>
      </c>
      <c r="AL221" s="1157">
        <f>$AL$8</f>
        <v>0.7</v>
      </c>
      <c r="AM221" s="1157"/>
      <c r="AN221" s="20"/>
      <c r="AO221" s="4"/>
      <c r="AP221" s="4"/>
      <c r="AQ221" s="4"/>
      <c r="AR221" s="4"/>
      <c r="AS221" s="4"/>
      <c r="AT221" s="4"/>
      <c r="AU221" s="4"/>
      <c r="AY221" s="4"/>
      <c r="AZ221" s="4"/>
      <c r="BA221" s="4"/>
      <c r="BB221" s="21"/>
      <c r="BC221" s="35">
        <f>ROUND(ROUND(ROUND(K215*S222,0)*AL221,0)*BA217,0)</f>
        <v>247</v>
      </c>
      <c r="BD221" s="31"/>
    </row>
    <row r="222" spans="1:56" ht="18" customHeight="1" x14ac:dyDescent="0.15">
      <c r="A222" s="32">
        <v>44</v>
      </c>
      <c r="B222" s="33">
        <v>2426</v>
      </c>
      <c r="C222" s="34" t="s">
        <v>8598</v>
      </c>
      <c r="D222" s="422"/>
      <c r="E222" s="423"/>
      <c r="F222" s="424"/>
      <c r="G222" s="29"/>
      <c r="H222" s="29"/>
      <c r="I222" s="29"/>
      <c r="J222" s="29"/>
      <c r="K222" s="20"/>
      <c r="N222" s="21"/>
      <c r="O222" s="420"/>
      <c r="P222" s="421"/>
      <c r="Q222" s="421"/>
      <c r="R222" s="26" t="s">
        <v>17</v>
      </c>
      <c r="S222" s="1180">
        <f>$S$12</f>
        <v>0.96499999999999997</v>
      </c>
      <c r="T222" s="1181"/>
      <c r="U222" s="1272"/>
      <c r="V222" s="1273"/>
      <c r="W222" s="1273"/>
      <c r="X222" s="1273"/>
      <c r="Y222" s="1273"/>
      <c r="Z222" s="42" t="s">
        <v>8385</v>
      </c>
      <c r="AA222" s="99"/>
      <c r="AB222" s="99"/>
      <c r="AC222" s="43"/>
      <c r="AD222" s="43"/>
      <c r="AE222" s="43"/>
      <c r="AF222" s="43"/>
      <c r="AG222" s="43"/>
      <c r="AH222" s="43"/>
      <c r="AI222" s="43"/>
      <c r="AJ222" s="43"/>
      <c r="AK222" s="44" t="s">
        <v>17</v>
      </c>
      <c r="AL222" s="1157">
        <f>$AL$9</f>
        <v>0.5</v>
      </c>
      <c r="AM222" s="1157"/>
      <c r="AN222" s="24"/>
      <c r="AO222" s="25"/>
      <c r="AP222" s="25"/>
      <c r="AQ222" s="25"/>
      <c r="AR222" s="25"/>
      <c r="AS222" s="25"/>
      <c r="AT222" s="25"/>
      <c r="AU222" s="25"/>
      <c r="AV222" s="135"/>
      <c r="AW222" s="135"/>
      <c r="AX222" s="135"/>
      <c r="AY222" s="25"/>
      <c r="AZ222" s="25"/>
      <c r="BA222" s="25"/>
      <c r="BB222" s="38"/>
      <c r="BC222" s="35">
        <f>ROUND(ROUND(ROUND(K215*S222,0)*AL222,0)*BA217,0)</f>
        <v>177</v>
      </c>
      <c r="BD222" s="31"/>
    </row>
    <row r="223" spans="1:56" ht="18" customHeight="1" x14ac:dyDescent="0.15">
      <c r="A223" s="32">
        <v>44</v>
      </c>
      <c r="B223" s="33">
        <v>2433</v>
      </c>
      <c r="C223" s="34" t="s">
        <v>8599</v>
      </c>
      <c r="D223" s="422"/>
      <c r="E223" s="423"/>
      <c r="F223" s="424"/>
      <c r="G223" s="29"/>
      <c r="H223" s="29"/>
      <c r="I223" s="29"/>
      <c r="J223" s="29"/>
      <c r="K223" s="1085" t="s">
        <v>4879</v>
      </c>
      <c r="L223" s="1133"/>
      <c r="M223" s="1133"/>
      <c r="N223" s="1134"/>
      <c r="O223" s="416"/>
      <c r="P223" s="417"/>
      <c r="Q223" s="417"/>
      <c r="R223" s="65"/>
      <c r="S223" s="156"/>
      <c r="T223" s="156"/>
      <c r="U223" s="42"/>
      <c r="V223" s="43"/>
      <c r="W223" s="44"/>
      <c r="X223" s="44"/>
      <c r="Y223" s="43"/>
      <c r="Z223" s="43"/>
      <c r="AA223" s="43"/>
      <c r="AB223" s="43"/>
      <c r="AC223" s="43"/>
      <c r="AD223" s="43"/>
      <c r="AE223" s="43"/>
      <c r="AF223" s="43"/>
      <c r="AG223" s="43"/>
      <c r="AH223" s="43"/>
      <c r="AI223" s="43"/>
      <c r="AJ223" s="43"/>
      <c r="AK223" s="44"/>
      <c r="AL223" s="45"/>
      <c r="AM223" s="45"/>
      <c r="AN223" s="25"/>
      <c r="AO223" s="25"/>
      <c r="AP223" s="25"/>
      <c r="AQ223" s="25"/>
      <c r="AR223" s="25"/>
      <c r="AS223" s="25"/>
      <c r="AT223" s="25"/>
      <c r="AU223" s="25"/>
      <c r="AV223" s="25"/>
      <c r="AW223" s="25"/>
      <c r="AX223" s="25"/>
      <c r="AY223" s="25"/>
      <c r="AZ223" s="26"/>
      <c r="BA223" s="26"/>
      <c r="BB223" s="95"/>
      <c r="BC223" s="35">
        <f>K227</f>
        <v>320</v>
      </c>
      <c r="BD223" s="31"/>
    </row>
    <row r="224" spans="1:56" ht="18" customHeight="1" x14ac:dyDescent="0.15">
      <c r="A224" s="32">
        <v>44</v>
      </c>
      <c r="B224" s="33">
        <v>2434</v>
      </c>
      <c r="C224" s="34" t="s">
        <v>8600</v>
      </c>
      <c r="D224" s="422"/>
      <c r="E224" s="423"/>
      <c r="F224" s="424"/>
      <c r="G224" s="29"/>
      <c r="H224" s="29"/>
      <c r="I224" s="29"/>
      <c r="J224" s="29"/>
      <c r="K224" s="1137"/>
      <c r="L224" s="1135"/>
      <c r="M224" s="1135"/>
      <c r="N224" s="1136"/>
      <c r="O224" s="418"/>
      <c r="P224" s="419"/>
      <c r="Q224" s="419"/>
      <c r="R224" s="23"/>
      <c r="S224" s="167"/>
      <c r="T224" s="167"/>
      <c r="U224" s="1271" t="s">
        <v>4824</v>
      </c>
      <c r="V224" s="1202"/>
      <c r="W224" s="1202"/>
      <c r="X224" s="1202"/>
      <c r="Y224" s="1202"/>
      <c r="Z224" s="42" t="s">
        <v>4825</v>
      </c>
      <c r="AA224" s="99"/>
      <c r="AB224" s="99"/>
      <c r="AC224" s="43"/>
      <c r="AD224" s="43"/>
      <c r="AE224" s="43"/>
      <c r="AF224" s="43"/>
      <c r="AG224" s="43"/>
      <c r="AH224" s="43"/>
      <c r="AI224" s="43"/>
      <c r="AJ224" s="43"/>
      <c r="AK224" s="44" t="s">
        <v>17</v>
      </c>
      <c r="AL224" s="1157">
        <f>$AL$8</f>
        <v>0.7</v>
      </c>
      <c r="AM224" s="1157"/>
      <c r="AN224" s="43"/>
      <c r="AO224" s="43"/>
      <c r="AP224" s="43"/>
      <c r="AQ224" s="43"/>
      <c r="AR224" s="43"/>
      <c r="AS224" s="43"/>
      <c r="AT224" s="43"/>
      <c r="AU224" s="43"/>
      <c r="AV224" s="43"/>
      <c r="AW224" s="43"/>
      <c r="AX224" s="43"/>
      <c r="AY224" s="43"/>
      <c r="AZ224" s="44"/>
      <c r="BA224" s="44"/>
      <c r="BB224" s="45"/>
      <c r="BC224" s="35">
        <f>ROUND(K227*AL224,0)</f>
        <v>224</v>
      </c>
      <c r="BD224" s="31"/>
    </row>
    <row r="225" spans="1:56" ht="18" customHeight="1" x14ac:dyDescent="0.15">
      <c r="A225" s="32">
        <v>44</v>
      </c>
      <c r="B225" s="33">
        <v>2435</v>
      </c>
      <c r="C225" s="34" t="s">
        <v>8601</v>
      </c>
      <c r="D225" s="422"/>
      <c r="E225" s="423"/>
      <c r="F225" s="424"/>
      <c r="G225" s="29"/>
      <c r="H225" s="29"/>
      <c r="I225" s="29"/>
      <c r="J225" s="29"/>
      <c r="K225" s="1137"/>
      <c r="L225" s="1135"/>
      <c r="M225" s="1135"/>
      <c r="N225" s="1136"/>
      <c r="O225" s="420"/>
      <c r="P225" s="421"/>
      <c r="Q225" s="421"/>
      <c r="R225" s="26"/>
      <c r="S225" s="27"/>
      <c r="T225" s="27"/>
      <c r="U225" s="1272"/>
      <c r="V225" s="1273"/>
      <c r="W225" s="1273"/>
      <c r="X225" s="1273"/>
      <c r="Y225" s="1273"/>
      <c r="Z225" s="42" t="s">
        <v>8385</v>
      </c>
      <c r="AA225" s="99"/>
      <c r="AB225" s="99"/>
      <c r="AC225" s="43"/>
      <c r="AD225" s="43"/>
      <c r="AE225" s="43"/>
      <c r="AF225" s="43"/>
      <c r="AG225" s="43"/>
      <c r="AH225" s="43"/>
      <c r="AI225" s="43"/>
      <c r="AJ225" s="43"/>
      <c r="AK225" s="44" t="s">
        <v>17</v>
      </c>
      <c r="AL225" s="1157">
        <f>$AL$9</f>
        <v>0.5</v>
      </c>
      <c r="AM225" s="1157"/>
      <c r="AN225" s="43"/>
      <c r="AO225" s="43"/>
      <c r="AP225" s="43"/>
      <c r="AQ225" s="43"/>
      <c r="AR225" s="43"/>
      <c r="AS225" s="43"/>
      <c r="AT225" s="43"/>
      <c r="AU225" s="43"/>
      <c r="AV225" s="43"/>
      <c r="AW225" s="43"/>
      <c r="AX225" s="43"/>
      <c r="AY225" s="43"/>
      <c r="AZ225" s="44"/>
      <c r="BA225" s="44"/>
      <c r="BB225" s="45"/>
      <c r="BC225" s="35">
        <f>ROUND(K227*AL225,0)</f>
        <v>160</v>
      </c>
      <c r="BD225" s="31"/>
    </row>
    <row r="226" spans="1:56" ht="18" customHeight="1" x14ac:dyDescent="0.15">
      <c r="A226" s="32">
        <v>44</v>
      </c>
      <c r="B226" s="33">
        <v>2436</v>
      </c>
      <c r="C226" s="34" t="s">
        <v>8602</v>
      </c>
      <c r="D226" s="422"/>
      <c r="E226" s="423"/>
      <c r="F226" s="424"/>
      <c r="G226" s="29"/>
      <c r="H226" s="29"/>
      <c r="I226" s="29"/>
      <c r="J226" s="29"/>
      <c r="K226" s="1268"/>
      <c r="L226" s="1269"/>
      <c r="M226" s="1269"/>
      <c r="N226" s="1270"/>
      <c r="O226" s="1271" t="s">
        <v>4829</v>
      </c>
      <c r="P226" s="1274"/>
      <c r="Q226" s="1274"/>
      <c r="R226" s="1274"/>
      <c r="S226" s="1274"/>
      <c r="T226" s="1275"/>
      <c r="U226" s="42"/>
      <c r="V226" s="43"/>
      <c r="W226" s="44"/>
      <c r="X226" s="44"/>
      <c r="Y226" s="43"/>
      <c r="Z226" s="43"/>
      <c r="AA226" s="43"/>
      <c r="AB226" s="43"/>
      <c r="AC226" s="43"/>
      <c r="AD226" s="43"/>
      <c r="AE226" s="43"/>
      <c r="AF226" s="43"/>
      <c r="AG226" s="43"/>
      <c r="AH226" s="43"/>
      <c r="AI226" s="43"/>
      <c r="AJ226" s="43"/>
      <c r="AK226" s="44"/>
      <c r="AL226" s="45"/>
      <c r="AM226" s="45"/>
      <c r="AN226" s="43"/>
      <c r="AO226" s="43"/>
      <c r="AP226" s="43"/>
      <c r="AQ226" s="43"/>
      <c r="AR226" s="43"/>
      <c r="AS226" s="43"/>
      <c r="AT226" s="43"/>
      <c r="AU226" s="43"/>
      <c r="AV226" s="43"/>
      <c r="AW226" s="25"/>
      <c r="AX226" s="25"/>
      <c r="AY226" s="25"/>
      <c r="AZ226" s="26"/>
      <c r="BA226" s="26"/>
      <c r="BB226" s="95"/>
      <c r="BC226" s="35">
        <f>ROUND(K227*S228,0)</f>
        <v>309</v>
      </c>
      <c r="BD226" s="31"/>
    </row>
    <row r="227" spans="1:56" ht="18" customHeight="1" x14ac:dyDescent="0.15">
      <c r="A227" s="32">
        <v>44</v>
      </c>
      <c r="B227" s="33">
        <v>2437</v>
      </c>
      <c r="C227" s="34" t="s">
        <v>8603</v>
      </c>
      <c r="D227" s="422"/>
      <c r="E227" s="423"/>
      <c r="F227" s="424"/>
      <c r="G227" s="29"/>
      <c r="H227" s="29"/>
      <c r="I227" s="29"/>
      <c r="J227" s="29"/>
      <c r="K227" s="1280">
        <v>320</v>
      </c>
      <c r="L227" s="1108"/>
      <c r="M227" s="4" t="s">
        <v>21</v>
      </c>
      <c r="N227" s="22"/>
      <c r="O227" s="1276"/>
      <c r="P227" s="1277"/>
      <c r="Q227" s="1277"/>
      <c r="R227" s="1277"/>
      <c r="S227" s="1277"/>
      <c r="T227" s="1278"/>
      <c r="U227" s="1271" t="s">
        <v>4824</v>
      </c>
      <c r="V227" s="1202"/>
      <c r="W227" s="1202"/>
      <c r="X227" s="1202"/>
      <c r="Y227" s="1202"/>
      <c r="Z227" s="42" t="s">
        <v>4825</v>
      </c>
      <c r="AA227" s="99"/>
      <c r="AB227" s="99"/>
      <c r="AC227" s="43"/>
      <c r="AD227" s="43"/>
      <c r="AE227" s="43"/>
      <c r="AF227" s="43"/>
      <c r="AG227" s="43"/>
      <c r="AH227" s="43"/>
      <c r="AI227" s="43"/>
      <c r="AJ227" s="43"/>
      <c r="AK227" s="44" t="s">
        <v>17</v>
      </c>
      <c r="AL227" s="1157">
        <f>$AL$8</f>
        <v>0.7</v>
      </c>
      <c r="AM227" s="1157"/>
      <c r="AN227" s="25"/>
      <c r="AO227" s="25"/>
      <c r="AP227" s="25"/>
      <c r="AQ227" s="25"/>
      <c r="AR227" s="25"/>
      <c r="AS227" s="25"/>
      <c r="AT227" s="25"/>
      <c r="AU227" s="25"/>
      <c r="AV227" s="25"/>
      <c r="AW227" s="25"/>
      <c r="AX227" s="25"/>
      <c r="AY227" s="25"/>
      <c r="AZ227" s="26"/>
      <c r="BA227" s="26"/>
      <c r="BB227" s="95"/>
      <c r="BC227" s="35">
        <f>ROUND(ROUND(K227*S228,0)*AL227,0)</f>
        <v>216</v>
      </c>
      <c r="BD227" s="31"/>
    </row>
    <row r="228" spans="1:56" ht="18" customHeight="1" x14ac:dyDescent="0.15">
      <c r="A228" s="32">
        <v>44</v>
      </c>
      <c r="B228" s="33">
        <v>2438</v>
      </c>
      <c r="C228" s="34" t="s">
        <v>8604</v>
      </c>
      <c r="D228" s="422"/>
      <c r="E228" s="423"/>
      <c r="F228" s="424"/>
      <c r="G228" s="29"/>
      <c r="H228" s="29"/>
      <c r="I228" s="29"/>
      <c r="J228" s="29"/>
      <c r="K228" s="418"/>
      <c r="L228" s="419"/>
      <c r="M228" s="419"/>
      <c r="N228" s="425"/>
      <c r="O228" s="420"/>
      <c r="P228" s="421"/>
      <c r="Q228" s="421"/>
      <c r="R228" s="26" t="s">
        <v>17</v>
      </c>
      <c r="S228" s="1180">
        <f>$S$12</f>
        <v>0.96499999999999997</v>
      </c>
      <c r="T228" s="1181"/>
      <c r="U228" s="1272"/>
      <c r="V228" s="1273"/>
      <c r="W228" s="1273"/>
      <c r="X228" s="1273"/>
      <c r="Y228" s="1273"/>
      <c r="Z228" s="42" t="s">
        <v>8385</v>
      </c>
      <c r="AA228" s="99"/>
      <c r="AB228" s="99"/>
      <c r="AC228" s="43"/>
      <c r="AD228" s="43"/>
      <c r="AE228" s="43"/>
      <c r="AF228" s="43"/>
      <c r="AG228" s="43"/>
      <c r="AH228" s="43"/>
      <c r="AI228" s="43"/>
      <c r="AJ228" s="43"/>
      <c r="AK228" s="44" t="s">
        <v>17</v>
      </c>
      <c r="AL228" s="1157">
        <f>$AL$9</f>
        <v>0.5</v>
      </c>
      <c r="AM228" s="1157"/>
      <c r="AN228" s="25"/>
      <c r="AO228" s="25"/>
      <c r="AP228" s="25"/>
      <c r="AQ228" s="25"/>
      <c r="AR228" s="25"/>
      <c r="AS228" s="25"/>
      <c r="AT228" s="25"/>
      <c r="AU228" s="25"/>
      <c r="AV228" s="25"/>
      <c r="AW228" s="25"/>
      <c r="AX228" s="25"/>
      <c r="AY228" s="25"/>
      <c r="AZ228" s="26"/>
      <c r="BA228" s="26"/>
      <c r="BB228" s="95"/>
      <c r="BC228" s="35">
        <f>ROUND(ROUND(K227*S228,0)*AL228,0)</f>
        <v>155</v>
      </c>
      <c r="BD228" s="31"/>
    </row>
    <row r="229" spans="1:56" ht="18" customHeight="1" x14ac:dyDescent="0.15">
      <c r="A229" s="32">
        <v>44</v>
      </c>
      <c r="B229" s="33">
        <v>2445</v>
      </c>
      <c r="C229" s="34" t="s">
        <v>8605</v>
      </c>
      <c r="D229" s="422"/>
      <c r="E229" s="423"/>
      <c r="F229" s="424"/>
      <c r="G229" s="29"/>
      <c r="H229" s="29"/>
      <c r="I229" s="29"/>
      <c r="J229" s="29"/>
      <c r="K229" s="20"/>
      <c r="N229" s="21"/>
      <c r="O229" s="416"/>
      <c r="P229" s="417"/>
      <c r="Q229" s="417"/>
      <c r="R229" s="65"/>
      <c r="S229" s="156"/>
      <c r="T229" s="156"/>
      <c r="U229" s="42"/>
      <c r="V229" s="43"/>
      <c r="W229" s="44"/>
      <c r="X229" s="44"/>
      <c r="Y229" s="43"/>
      <c r="Z229" s="43"/>
      <c r="AA229" s="43"/>
      <c r="AB229" s="43"/>
      <c r="AC229" s="43"/>
      <c r="AD229" s="43"/>
      <c r="AE229" s="43"/>
      <c r="AF229" s="43"/>
      <c r="AG229" s="43"/>
      <c r="AH229" s="43"/>
      <c r="AI229" s="43"/>
      <c r="AJ229" s="43"/>
      <c r="AK229" s="44"/>
      <c r="AL229" s="45"/>
      <c r="AM229" s="45"/>
      <c r="AN229" s="47" t="s">
        <v>4833</v>
      </c>
      <c r="AO229" s="474"/>
      <c r="AP229" s="474"/>
      <c r="AQ229" s="474"/>
      <c r="AR229" s="474"/>
      <c r="AS229" s="474"/>
      <c r="AT229" s="474"/>
      <c r="AU229" s="474"/>
      <c r="AV229" s="475"/>
      <c r="AW229" s="475"/>
      <c r="AX229" s="475"/>
      <c r="AY229" s="40"/>
      <c r="AZ229" s="65" t="s">
        <v>17</v>
      </c>
      <c r="BA229" s="1324">
        <f>$BA$13</f>
        <v>0.95</v>
      </c>
      <c r="BB229" s="1325"/>
      <c r="BC229" s="35">
        <f>ROUND(K227*BA229,0)</f>
        <v>304</v>
      </c>
      <c r="BD229" s="31"/>
    </row>
    <row r="230" spans="1:56" ht="18" customHeight="1" x14ac:dyDescent="0.15">
      <c r="A230" s="32">
        <v>44</v>
      </c>
      <c r="B230" s="33">
        <v>2446</v>
      </c>
      <c r="C230" s="34" t="s">
        <v>8606</v>
      </c>
      <c r="D230" s="422"/>
      <c r="E230" s="423"/>
      <c r="F230" s="424"/>
      <c r="G230" s="29"/>
      <c r="H230" s="29"/>
      <c r="I230" s="29"/>
      <c r="J230" s="29"/>
      <c r="K230" s="20"/>
      <c r="N230" s="21"/>
      <c r="O230" s="418"/>
      <c r="P230" s="419"/>
      <c r="Q230" s="419"/>
      <c r="R230" s="23"/>
      <c r="S230" s="167"/>
      <c r="T230" s="167"/>
      <c r="U230" s="1271" t="s">
        <v>4824</v>
      </c>
      <c r="V230" s="1202"/>
      <c r="W230" s="1202"/>
      <c r="X230" s="1202"/>
      <c r="Y230" s="1202"/>
      <c r="Z230" s="42" t="s">
        <v>4825</v>
      </c>
      <c r="AA230" s="99"/>
      <c r="AB230" s="99"/>
      <c r="AC230" s="43"/>
      <c r="AD230" s="43"/>
      <c r="AE230" s="43"/>
      <c r="AF230" s="43"/>
      <c r="AG230" s="43"/>
      <c r="AH230" s="43"/>
      <c r="AI230" s="43"/>
      <c r="AJ230" s="43"/>
      <c r="AK230" s="44" t="s">
        <v>17</v>
      </c>
      <c r="AL230" s="1157">
        <f>$AL$8</f>
        <v>0.7</v>
      </c>
      <c r="AM230" s="1157"/>
      <c r="AN230" s="453"/>
      <c r="AO230" s="451"/>
      <c r="AP230" s="451"/>
      <c r="AQ230" s="451"/>
      <c r="AR230" s="451"/>
      <c r="AS230" s="451"/>
      <c r="AT230" s="451"/>
      <c r="AU230" s="451"/>
      <c r="AV230" s="451"/>
      <c r="AW230" s="451"/>
      <c r="AX230" s="451"/>
      <c r="AY230" s="4"/>
      <c r="AZ230" s="4"/>
      <c r="BA230" s="4"/>
      <c r="BB230" s="21"/>
      <c r="BC230" s="35">
        <f>ROUND(ROUND(K227*AL230,0)*BA229,0)</f>
        <v>213</v>
      </c>
      <c r="BD230" s="31"/>
    </row>
    <row r="231" spans="1:56" ht="18" customHeight="1" x14ac:dyDescent="0.15">
      <c r="A231" s="32">
        <v>44</v>
      </c>
      <c r="B231" s="33">
        <v>2447</v>
      </c>
      <c r="C231" s="34" t="s">
        <v>8607</v>
      </c>
      <c r="D231" s="422"/>
      <c r="E231" s="423"/>
      <c r="F231" s="424"/>
      <c r="G231" s="29"/>
      <c r="H231" s="29"/>
      <c r="I231" s="29"/>
      <c r="J231" s="29"/>
      <c r="K231" s="20"/>
      <c r="N231" s="21"/>
      <c r="O231" s="420"/>
      <c r="P231" s="421"/>
      <c r="Q231" s="421"/>
      <c r="R231" s="26"/>
      <c r="S231" s="27"/>
      <c r="T231" s="27"/>
      <c r="U231" s="1272"/>
      <c r="V231" s="1273"/>
      <c r="W231" s="1273"/>
      <c r="X231" s="1273"/>
      <c r="Y231" s="1273"/>
      <c r="Z231" s="42" t="s">
        <v>8385</v>
      </c>
      <c r="AA231" s="99"/>
      <c r="AB231" s="99"/>
      <c r="AC231" s="43"/>
      <c r="AD231" s="43"/>
      <c r="AE231" s="43"/>
      <c r="AF231" s="43"/>
      <c r="AG231" s="43"/>
      <c r="AH231" s="43"/>
      <c r="AI231" s="43"/>
      <c r="AJ231" s="43"/>
      <c r="AK231" s="44" t="s">
        <v>17</v>
      </c>
      <c r="AL231" s="1157">
        <f>$AL$9</f>
        <v>0.5</v>
      </c>
      <c r="AM231" s="1157"/>
      <c r="AN231" s="20"/>
      <c r="AO231" s="4"/>
      <c r="AP231" s="4"/>
      <c r="AQ231" s="4"/>
      <c r="AR231" s="4"/>
      <c r="AS231" s="4"/>
      <c r="AT231" s="4"/>
      <c r="AU231" s="4"/>
      <c r="AV231" s="4"/>
      <c r="AW231" s="4"/>
      <c r="AX231" s="4"/>
      <c r="AY231" s="4"/>
      <c r="AZ231" s="4"/>
      <c r="BA231" s="4"/>
      <c r="BB231" s="21"/>
      <c r="BC231" s="35">
        <f>ROUND(ROUND(K227*AL231,0)*BA229,0)</f>
        <v>152</v>
      </c>
      <c r="BD231" s="31"/>
    </row>
    <row r="232" spans="1:56" ht="18" customHeight="1" x14ac:dyDescent="0.15">
      <c r="A232" s="32">
        <v>44</v>
      </c>
      <c r="B232" s="33">
        <v>2448</v>
      </c>
      <c r="C232" s="34" t="s">
        <v>8608</v>
      </c>
      <c r="D232" s="422"/>
      <c r="E232" s="423"/>
      <c r="F232" s="424"/>
      <c r="G232" s="29"/>
      <c r="H232" s="29"/>
      <c r="I232" s="29"/>
      <c r="J232" s="29"/>
      <c r="K232" s="20"/>
      <c r="N232" s="21"/>
      <c r="O232" s="1271" t="s">
        <v>4829</v>
      </c>
      <c r="P232" s="1274"/>
      <c r="Q232" s="1274"/>
      <c r="R232" s="1274"/>
      <c r="S232" s="1274"/>
      <c r="T232" s="1275"/>
      <c r="U232" s="42"/>
      <c r="V232" s="43"/>
      <c r="W232" s="44"/>
      <c r="X232" s="44"/>
      <c r="Y232" s="43"/>
      <c r="Z232" s="43"/>
      <c r="AA232" s="43"/>
      <c r="AB232" s="43"/>
      <c r="AC232" s="43"/>
      <c r="AD232" s="43"/>
      <c r="AE232" s="43"/>
      <c r="AF232" s="43"/>
      <c r="AG232" s="43"/>
      <c r="AH232" s="43"/>
      <c r="AI232" s="43"/>
      <c r="AJ232" s="43"/>
      <c r="AK232" s="44"/>
      <c r="AL232" s="45"/>
      <c r="AM232" s="45"/>
      <c r="AN232" s="20"/>
      <c r="AO232" s="4"/>
      <c r="AP232" s="4"/>
      <c r="AQ232" s="4"/>
      <c r="AR232" s="4"/>
      <c r="AS232" s="4"/>
      <c r="AT232" s="4"/>
      <c r="AU232" s="4"/>
      <c r="AY232" s="4"/>
      <c r="AZ232" s="4"/>
      <c r="BA232" s="4"/>
      <c r="BB232" s="21"/>
      <c r="BC232" s="35">
        <f>ROUND(ROUND(K227*S234,0)*BA229,0)</f>
        <v>294</v>
      </c>
      <c r="BD232" s="31"/>
    </row>
    <row r="233" spans="1:56" ht="18" customHeight="1" x14ac:dyDescent="0.15">
      <c r="A233" s="32">
        <v>44</v>
      </c>
      <c r="B233" s="33">
        <v>2449</v>
      </c>
      <c r="C233" s="34" t="s">
        <v>8609</v>
      </c>
      <c r="D233" s="422"/>
      <c r="E233" s="423"/>
      <c r="F233" s="424"/>
      <c r="G233" s="29"/>
      <c r="H233" s="29"/>
      <c r="I233" s="29"/>
      <c r="J233" s="29"/>
      <c r="K233" s="20"/>
      <c r="N233" s="21"/>
      <c r="O233" s="1276"/>
      <c r="P233" s="1277"/>
      <c r="Q233" s="1277"/>
      <c r="R233" s="1277"/>
      <c r="S233" s="1277"/>
      <c r="T233" s="1278"/>
      <c r="U233" s="1271" t="s">
        <v>4824</v>
      </c>
      <c r="V233" s="1202"/>
      <c r="W233" s="1202"/>
      <c r="X233" s="1202"/>
      <c r="Y233" s="1202"/>
      <c r="Z233" s="42" t="s">
        <v>4825</v>
      </c>
      <c r="AA233" s="99"/>
      <c r="AB233" s="99"/>
      <c r="AC233" s="43"/>
      <c r="AD233" s="43"/>
      <c r="AE233" s="43"/>
      <c r="AF233" s="43"/>
      <c r="AG233" s="43"/>
      <c r="AH233" s="43"/>
      <c r="AI233" s="43"/>
      <c r="AJ233" s="43"/>
      <c r="AK233" s="44" t="s">
        <v>17</v>
      </c>
      <c r="AL233" s="1157">
        <f>$AL$8</f>
        <v>0.7</v>
      </c>
      <c r="AM233" s="1157"/>
      <c r="AN233" s="20"/>
      <c r="AO233" s="4"/>
      <c r="AP233" s="4"/>
      <c r="AQ233" s="4"/>
      <c r="AR233" s="4"/>
      <c r="AS233" s="4"/>
      <c r="AT233" s="4"/>
      <c r="AU233" s="4"/>
      <c r="AY233" s="4"/>
      <c r="AZ233" s="4"/>
      <c r="BA233" s="4"/>
      <c r="BB233" s="21"/>
      <c r="BC233" s="35">
        <f>ROUND(ROUND(ROUND(K227*S234,0)*AL233,0)*BA229,0)</f>
        <v>205</v>
      </c>
      <c r="BD233" s="31"/>
    </row>
    <row r="234" spans="1:56" ht="18" customHeight="1" x14ac:dyDescent="0.15">
      <c r="A234" s="32">
        <v>44</v>
      </c>
      <c r="B234" s="33">
        <v>2450</v>
      </c>
      <c r="C234" s="34" t="s">
        <v>8610</v>
      </c>
      <c r="D234" s="422"/>
      <c r="E234" s="423"/>
      <c r="F234" s="424"/>
      <c r="G234" s="29"/>
      <c r="H234" s="29"/>
      <c r="I234" s="29"/>
      <c r="J234" s="29"/>
      <c r="K234" s="20"/>
      <c r="N234" s="21"/>
      <c r="O234" s="420"/>
      <c r="P234" s="421"/>
      <c r="Q234" s="421"/>
      <c r="R234" s="26" t="s">
        <v>17</v>
      </c>
      <c r="S234" s="1180">
        <f>$S$12</f>
        <v>0.96499999999999997</v>
      </c>
      <c r="T234" s="1181"/>
      <c r="U234" s="1272"/>
      <c r="V234" s="1273"/>
      <c r="W234" s="1273"/>
      <c r="X234" s="1273"/>
      <c r="Y234" s="1273"/>
      <c r="Z234" s="42" t="s">
        <v>8385</v>
      </c>
      <c r="AA234" s="99"/>
      <c r="AB234" s="99"/>
      <c r="AC234" s="43"/>
      <c r="AD234" s="43"/>
      <c r="AE234" s="43"/>
      <c r="AF234" s="43"/>
      <c r="AG234" s="43"/>
      <c r="AH234" s="43"/>
      <c r="AI234" s="43"/>
      <c r="AJ234" s="43"/>
      <c r="AK234" s="44" t="s">
        <v>17</v>
      </c>
      <c r="AL234" s="1157">
        <f>$AL$9</f>
        <v>0.5</v>
      </c>
      <c r="AM234" s="1157"/>
      <c r="AN234" s="24"/>
      <c r="AO234" s="25"/>
      <c r="AP234" s="25"/>
      <c r="AQ234" s="25"/>
      <c r="AR234" s="25"/>
      <c r="AS234" s="25"/>
      <c r="AT234" s="25"/>
      <c r="AU234" s="25"/>
      <c r="AV234" s="135"/>
      <c r="AW234" s="135"/>
      <c r="AX234" s="135"/>
      <c r="AY234" s="25"/>
      <c r="AZ234" s="25"/>
      <c r="BA234" s="25"/>
      <c r="BB234" s="38"/>
      <c r="BC234" s="35">
        <f>ROUND(ROUND(ROUND(K227*S234,0)*AL234,0)*BA229,0)</f>
        <v>147</v>
      </c>
      <c r="BD234" s="31"/>
    </row>
    <row r="235" spans="1:56" ht="18" customHeight="1" x14ac:dyDescent="0.15">
      <c r="A235" s="32">
        <v>44</v>
      </c>
      <c r="B235" s="33">
        <v>2457</v>
      </c>
      <c r="C235" s="34" t="s">
        <v>8611</v>
      </c>
      <c r="D235" s="422"/>
      <c r="E235" s="423"/>
      <c r="F235" s="424"/>
      <c r="G235" s="29"/>
      <c r="H235" s="29"/>
      <c r="I235" s="29"/>
      <c r="J235" s="29"/>
      <c r="K235" s="1085" t="s">
        <v>4892</v>
      </c>
      <c r="L235" s="1133"/>
      <c r="M235" s="1133"/>
      <c r="N235" s="1134"/>
      <c r="O235" s="416"/>
      <c r="P235" s="417"/>
      <c r="Q235" s="417"/>
      <c r="R235" s="65"/>
      <c r="S235" s="156"/>
      <c r="T235" s="156"/>
      <c r="U235" s="42"/>
      <c r="V235" s="43"/>
      <c r="W235" s="44"/>
      <c r="X235" s="44"/>
      <c r="Y235" s="43"/>
      <c r="Z235" s="43"/>
      <c r="AA235" s="43"/>
      <c r="AB235" s="43"/>
      <c r="AC235" s="43"/>
      <c r="AD235" s="43"/>
      <c r="AE235" s="43"/>
      <c r="AF235" s="43"/>
      <c r="AG235" s="43"/>
      <c r="AH235" s="43"/>
      <c r="AI235" s="43"/>
      <c r="AJ235" s="43"/>
      <c r="AK235" s="44"/>
      <c r="AL235" s="45"/>
      <c r="AM235" s="45"/>
      <c r="AN235" s="25"/>
      <c r="AO235" s="25"/>
      <c r="AP235" s="25"/>
      <c r="AQ235" s="25"/>
      <c r="AR235" s="25"/>
      <c r="AS235" s="25"/>
      <c r="AT235" s="25"/>
      <c r="AU235" s="25"/>
      <c r="AV235" s="25"/>
      <c r="AW235" s="25"/>
      <c r="AX235" s="25"/>
      <c r="AY235" s="25"/>
      <c r="AZ235" s="26"/>
      <c r="BA235" s="26"/>
      <c r="BB235" s="95"/>
      <c r="BC235" s="35">
        <f>K239</f>
        <v>277</v>
      </c>
      <c r="BD235" s="31"/>
    </row>
    <row r="236" spans="1:56" ht="18" customHeight="1" x14ac:dyDescent="0.15">
      <c r="A236" s="32">
        <v>44</v>
      </c>
      <c r="B236" s="33">
        <v>2458</v>
      </c>
      <c r="C236" s="34" t="s">
        <v>8612</v>
      </c>
      <c r="D236" s="422"/>
      <c r="E236" s="423"/>
      <c r="F236" s="424"/>
      <c r="G236" s="29"/>
      <c r="H236" s="29"/>
      <c r="I236" s="29"/>
      <c r="J236" s="29"/>
      <c r="K236" s="1137"/>
      <c r="L236" s="1135"/>
      <c r="M236" s="1135"/>
      <c r="N236" s="1136"/>
      <c r="O236" s="418"/>
      <c r="P236" s="419"/>
      <c r="Q236" s="419"/>
      <c r="R236" s="23"/>
      <c r="S236" s="167"/>
      <c r="T236" s="167"/>
      <c r="U236" s="1271" t="s">
        <v>4824</v>
      </c>
      <c r="V236" s="1202"/>
      <c r="W236" s="1202"/>
      <c r="X236" s="1202"/>
      <c r="Y236" s="1202"/>
      <c r="Z236" s="42" t="s">
        <v>4825</v>
      </c>
      <c r="AA236" s="99"/>
      <c r="AB236" s="99"/>
      <c r="AC236" s="43"/>
      <c r="AD236" s="43"/>
      <c r="AE236" s="43"/>
      <c r="AF236" s="43"/>
      <c r="AG236" s="43"/>
      <c r="AH236" s="43"/>
      <c r="AI236" s="43"/>
      <c r="AJ236" s="43"/>
      <c r="AK236" s="44" t="s">
        <v>17</v>
      </c>
      <c r="AL236" s="1157">
        <f>$AL$8</f>
        <v>0.7</v>
      </c>
      <c r="AM236" s="1157"/>
      <c r="AN236" s="43"/>
      <c r="AO236" s="43"/>
      <c r="AP236" s="43"/>
      <c r="AQ236" s="43"/>
      <c r="AR236" s="43"/>
      <c r="AS236" s="43"/>
      <c r="AT236" s="43"/>
      <c r="AU236" s="43"/>
      <c r="AV236" s="43"/>
      <c r="AW236" s="43"/>
      <c r="AX236" s="43"/>
      <c r="AY236" s="43"/>
      <c r="AZ236" s="44"/>
      <c r="BA236" s="44"/>
      <c r="BB236" s="45"/>
      <c r="BC236" s="35">
        <f>ROUND(K239*AL236,0)</f>
        <v>194</v>
      </c>
      <c r="BD236" s="31"/>
    </row>
    <row r="237" spans="1:56" ht="18" customHeight="1" x14ac:dyDescent="0.15">
      <c r="A237" s="32">
        <v>44</v>
      </c>
      <c r="B237" s="33">
        <v>2459</v>
      </c>
      <c r="C237" s="34" t="s">
        <v>8613</v>
      </c>
      <c r="D237" s="422"/>
      <c r="E237" s="423"/>
      <c r="F237" s="424"/>
      <c r="G237" s="29"/>
      <c r="H237" s="29"/>
      <c r="I237" s="29"/>
      <c r="J237" s="29"/>
      <c r="K237" s="1137"/>
      <c r="L237" s="1135"/>
      <c r="M237" s="1135"/>
      <c r="N237" s="1136"/>
      <c r="O237" s="420"/>
      <c r="P237" s="421"/>
      <c r="Q237" s="421"/>
      <c r="R237" s="26"/>
      <c r="S237" s="27"/>
      <c r="T237" s="27"/>
      <c r="U237" s="1272"/>
      <c r="V237" s="1273"/>
      <c r="W237" s="1273"/>
      <c r="X237" s="1273"/>
      <c r="Y237" s="1273"/>
      <c r="Z237" s="42" t="s">
        <v>8385</v>
      </c>
      <c r="AA237" s="99"/>
      <c r="AB237" s="99"/>
      <c r="AC237" s="43"/>
      <c r="AD237" s="43"/>
      <c r="AE237" s="43"/>
      <c r="AF237" s="43"/>
      <c r="AG237" s="43"/>
      <c r="AH237" s="43"/>
      <c r="AI237" s="43"/>
      <c r="AJ237" s="43"/>
      <c r="AK237" s="44" t="s">
        <v>17</v>
      </c>
      <c r="AL237" s="1157">
        <f>$AL$9</f>
        <v>0.5</v>
      </c>
      <c r="AM237" s="1157"/>
      <c r="AN237" s="43"/>
      <c r="AO237" s="43"/>
      <c r="AP237" s="43"/>
      <c r="AQ237" s="43"/>
      <c r="AR237" s="43"/>
      <c r="AS237" s="43"/>
      <c r="AT237" s="43"/>
      <c r="AU237" s="43"/>
      <c r="AV237" s="43"/>
      <c r="AW237" s="43"/>
      <c r="AX237" s="43"/>
      <c r="AY237" s="43"/>
      <c r="AZ237" s="44"/>
      <c r="BA237" s="44"/>
      <c r="BB237" s="45"/>
      <c r="BC237" s="35">
        <f>ROUND(K239*AL237,0)</f>
        <v>139</v>
      </c>
      <c r="BD237" s="31"/>
    </row>
    <row r="238" spans="1:56" ht="18" customHeight="1" x14ac:dyDescent="0.15">
      <c r="A238" s="32">
        <v>44</v>
      </c>
      <c r="B238" s="33">
        <v>2460</v>
      </c>
      <c r="C238" s="34" t="s">
        <v>8614</v>
      </c>
      <c r="D238" s="422"/>
      <c r="E238" s="423"/>
      <c r="F238" s="424"/>
      <c r="G238" s="29"/>
      <c r="H238" s="29"/>
      <c r="I238" s="29"/>
      <c r="J238" s="29"/>
      <c r="K238" s="1268"/>
      <c r="L238" s="1269"/>
      <c r="M238" s="1269"/>
      <c r="N238" s="1270"/>
      <c r="O238" s="1271" t="s">
        <v>4829</v>
      </c>
      <c r="P238" s="1274"/>
      <c r="Q238" s="1274"/>
      <c r="R238" s="1274"/>
      <c r="S238" s="1274"/>
      <c r="T238" s="1275"/>
      <c r="U238" s="42"/>
      <c r="V238" s="43"/>
      <c r="W238" s="44"/>
      <c r="X238" s="44"/>
      <c r="Y238" s="43"/>
      <c r="Z238" s="43"/>
      <c r="AA238" s="43"/>
      <c r="AB238" s="43"/>
      <c r="AC238" s="43"/>
      <c r="AD238" s="43"/>
      <c r="AE238" s="43"/>
      <c r="AF238" s="43"/>
      <c r="AG238" s="43"/>
      <c r="AH238" s="43"/>
      <c r="AI238" s="43"/>
      <c r="AJ238" s="43"/>
      <c r="AK238" s="44"/>
      <c r="AL238" s="45"/>
      <c r="AM238" s="45"/>
      <c r="AN238" s="43"/>
      <c r="AO238" s="43"/>
      <c r="AP238" s="43"/>
      <c r="AQ238" s="43"/>
      <c r="AR238" s="43"/>
      <c r="AS238" s="43"/>
      <c r="AT238" s="43"/>
      <c r="AU238" s="43"/>
      <c r="AV238" s="43"/>
      <c r="AW238" s="25"/>
      <c r="AX238" s="25"/>
      <c r="AY238" s="25"/>
      <c r="AZ238" s="26"/>
      <c r="BA238" s="26"/>
      <c r="BB238" s="95"/>
      <c r="BC238" s="35">
        <f>ROUND(K239*S240,0)</f>
        <v>267</v>
      </c>
      <c r="BD238" s="31"/>
    </row>
    <row r="239" spans="1:56" ht="18" customHeight="1" x14ac:dyDescent="0.15">
      <c r="A239" s="32">
        <v>44</v>
      </c>
      <c r="B239" s="33">
        <v>2461</v>
      </c>
      <c r="C239" s="34" t="s">
        <v>8615</v>
      </c>
      <c r="D239" s="422"/>
      <c r="E239" s="423"/>
      <c r="F239" s="424"/>
      <c r="G239" s="29"/>
      <c r="H239" s="29"/>
      <c r="I239" s="29"/>
      <c r="J239" s="29"/>
      <c r="K239" s="1280">
        <v>277</v>
      </c>
      <c r="L239" s="1108"/>
      <c r="M239" s="4" t="s">
        <v>21</v>
      </c>
      <c r="N239" s="22"/>
      <c r="O239" s="1276"/>
      <c r="P239" s="1277"/>
      <c r="Q239" s="1277"/>
      <c r="R239" s="1277"/>
      <c r="S239" s="1277"/>
      <c r="T239" s="1278"/>
      <c r="U239" s="1271" t="s">
        <v>4824</v>
      </c>
      <c r="V239" s="1202"/>
      <c r="W239" s="1202"/>
      <c r="X239" s="1202"/>
      <c r="Y239" s="1202"/>
      <c r="Z239" s="42" t="s">
        <v>4825</v>
      </c>
      <c r="AA239" s="99"/>
      <c r="AB239" s="99"/>
      <c r="AC239" s="43"/>
      <c r="AD239" s="43"/>
      <c r="AE239" s="43"/>
      <c r="AF239" s="43"/>
      <c r="AG239" s="43"/>
      <c r="AH239" s="43"/>
      <c r="AI239" s="43"/>
      <c r="AJ239" s="43"/>
      <c r="AK239" s="44" t="s">
        <v>17</v>
      </c>
      <c r="AL239" s="1157">
        <f>$AL$8</f>
        <v>0.7</v>
      </c>
      <c r="AM239" s="1157"/>
      <c r="AN239" s="25"/>
      <c r="AO239" s="25"/>
      <c r="AP239" s="25"/>
      <c r="AQ239" s="25"/>
      <c r="AR239" s="25"/>
      <c r="AS239" s="25"/>
      <c r="AT239" s="25"/>
      <c r="AU239" s="25"/>
      <c r="AV239" s="25"/>
      <c r="AW239" s="25"/>
      <c r="AX239" s="25"/>
      <c r="AY239" s="25"/>
      <c r="AZ239" s="26"/>
      <c r="BA239" s="26"/>
      <c r="BB239" s="95"/>
      <c r="BC239" s="35">
        <f>ROUND(ROUND(K239*S240,0)*AL239,0)</f>
        <v>187</v>
      </c>
      <c r="BD239" s="31"/>
    </row>
    <row r="240" spans="1:56" ht="18" customHeight="1" x14ac:dyDescent="0.15">
      <c r="A240" s="32">
        <v>44</v>
      </c>
      <c r="B240" s="33">
        <v>2462</v>
      </c>
      <c r="C240" s="34" t="s">
        <v>8616</v>
      </c>
      <c r="D240" s="422"/>
      <c r="E240" s="423"/>
      <c r="F240" s="424"/>
      <c r="G240" s="29"/>
      <c r="H240" s="29"/>
      <c r="I240" s="29"/>
      <c r="J240" s="29"/>
      <c r="K240" s="418"/>
      <c r="L240" s="419"/>
      <c r="M240" s="419"/>
      <c r="N240" s="425"/>
      <c r="O240" s="420"/>
      <c r="P240" s="421"/>
      <c r="Q240" s="421"/>
      <c r="R240" s="26" t="s">
        <v>17</v>
      </c>
      <c r="S240" s="1180">
        <f>$S$12</f>
        <v>0.96499999999999997</v>
      </c>
      <c r="T240" s="1181"/>
      <c r="U240" s="1272"/>
      <c r="V240" s="1273"/>
      <c r="W240" s="1273"/>
      <c r="X240" s="1273"/>
      <c r="Y240" s="1273"/>
      <c r="Z240" s="42" t="s">
        <v>8385</v>
      </c>
      <c r="AA240" s="99"/>
      <c r="AB240" s="99"/>
      <c r="AC240" s="43"/>
      <c r="AD240" s="43"/>
      <c r="AE240" s="43"/>
      <c r="AF240" s="43"/>
      <c r="AG240" s="43"/>
      <c r="AH240" s="43"/>
      <c r="AI240" s="43"/>
      <c r="AJ240" s="43"/>
      <c r="AK240" s="44" t="s">
        <v>17</v>
      </c>
      <c r="AL240" s="1157">
        <f>$AL$9</f>
        <v>0.5</v>
      </c>
      <c r="AM240" s="1157"/>
      <c r="AN240" s="25"/>
      <c r="AO240" s="25"/>
      <c r="AP240" s="25"/>
      <c r="AQ240" s="25"/>
      <c r="AR240" s="25"/>
      <c r="AS240" s="25"/>
      <c r="AT240" s="25"/>
      <c r="AU240" s="25"/>
      <c r="AV240" s="25"/>
      <c r="AW240" s="25"/>
      <c r="AX240" s="25"/>
      <c r="AY240" s="25"/>
      <c r="AZ240" s="26"/>
      <c r="BA240" s="26"/>
      <c r="BB240" s="95"/>
      <c r="BC240" s="35">
        <f>ROUND(ROUND(K239*S240,0)*AL240,0)</f>
        <v>134</v>
      </c>
      <c r="BD240" s="31"/>
    </row>
    <row r="241" spans="1:56" ht="18" customHeight="1" x14ac:dyDescent="0.15">
      <c r="A241" s="32">
        <v>44</v>
      </c>
      <c r="B241" s="33">
        <v>2469</v>
      </c>
      <c r="C241" s="34" t="s">
        <v>8617</v>
      </c>
      <c r="D241" s="422"/>
      <c r="E241" s="423"/>
      <c r="F241" s="424"/>
      <c r="G241" s="29"/>
      <c r="H241" s="29"/>
      <c r="I241" s="29"/>
      <c r="J241" s="29"/>
      <c r="K241" s="20"/>
      <c r="N241" s="21"/>
      <c r="O241" s="416"/>
      <c r="P241" s="417"/>
      <c r="Q241" s="417"/>
      <c r="R241" s="65"/>
      <c r="S241" s="156"/>
      <c r="T241" s="156"/>
      <c r="U241" s="42"/>
      <c r="V241" s="43"/>
      <c r="W241" s="44"/>
      <c r="X241" s="44"/>
      <c r="Y241" s="43"/>
      <c r="Z241" s="43"/>
      <c r="AA241" s="43"/>
      <c r="AB241" s="43"/>
      <c r="AC241" s="43"/>
      <c r="AD241" s="43"/>
      <c r="AE241" s="43"/>
      <c r="AF241" s="43"/>
      <c r="AG241" s="43"/>
      <c r="AH241" s="43"/>
      <c r="AI241" s="43"/>
      <c r="AJ241" s="43"/>
      <c r="AK241" s="44"/>
      <c r="AL241" s="45"/>
      <c r="AM241" s="45"/>
      <c r="AN241" s="47" t="s">
        <v>4833</v>
      </c>
      <c r="AO241" s="474"/>
      <c r="AP241" s="474"/>
      <c r="AQ241" s="474"/>
      <c r="AR241" s="474"/>
      <c r="AS241" s="474"/>
      <c r="AT241" s="474"/>
      <c r="AU241" s="474"/>
      <c r="AV241" s="475"/>
      <c r="AW241" s="475"/>
      <c r="AX241" s="475"/>
      <c r="AY241" s="40"/>
      <c r="AZ241" s="65" t="s">
        <v>17</v>
      </c>
      <c r="BA241" s="1324">
        <f>$BA$13</f>
        <v>0.95</v>
      </c>
      <c r="BB241" s="1325"/>
      <c r="BC241" s="35">
        <f>ROUND(K239*BA241,0)</f>
        <v>263</v>
      </c>
      <c r="BD241" s="31"/>
    </row>
    <row r="242" spans="1:56" ht="18" customHeight="1" x14ac:dyDescent="0.15">
      <c r="A242" s="32">
        <v>44</v>
      </c>
      <c r="B242" s="33">
        <v>2470</v>
      </c>
      <c r="C242" s="34" t="s">
        <v>8618</v>
      </c>
      <c r="D242" s="422"/>
      <c r="E242" s="423"/>
      <c r="F242" s="424"/>
      <c r="G242" s="29"/>
      <c r="H242" s="29"/>
      <c r="I242" s="29"/>
      <c r="J242" s="29"/>
      <c r="K242" s="20"/>
      <c r="N242" s="21"/>
      <c r="O242" s="418"/>
      <c r="P242" s="419"/>
      <c r="Q242" s="419"/>
      <c r="R242" s="23"/>
      <c r="S242" s="167"/>
      <c r="T242" s="167"/>
      <c r="U242" s="1271" t="s">
        <v>4824</v>
      </c>
      <c r="V242" s="1202"/>
      <c r="W242" s="1202"/>
      <c r="X242" s="1202"/>
      <c r="Y242" s="1202"/>
      <c r="Z242" s="42" t="s">
        <v>4825</v>
      </c>
      <c r="AA242" s="99"/>
      <c r="AB242" s="99"/>
      <c r="AC242" s="43"/>
      <c r="AD242" s="43"/>
      <c r="AE242" s="43"/>
      <c r="AF242" s="43"/>
      <c r="AG242" s="43"/>
      <c r="AH242" s="43"/>
      <c r="AI242" s="43"/>
      <c r="AJ242" s="43"/>
      <c r="AK242" s="44" t="s">
        <v>17</v>
      </c>
      <c r="AL242" s="1157">
        <f>$AL$8</f>
        <v>0.7</v>
      </c>
      <c r="AM242" s="1157"/>
      <c r="AN242" s="453"/>
      <c r="AO242" s="451"/>
      <c r="AP242" s="451"/>
      <c r="AQ242" s="451"/>
      <c r="AR242" s="451"/>
      <c r="AS242" s="451"/>
      <c r="AT242" s="451"/>
      <c r="AU242" s="451"/>
      <c r="AV242" s="451"/>
      <c r="AW242" s="451"/>
      <c r="AX242" s="451"/>
      <c r="AY242" s="4"/>
      <c r="AZ242" s="4"/>
      <c r="BA242" s="4"/>
      <c r="BB242" s="21"/>
      <c r="BC242" s="35">
        <f>ROUND(ROUND(K239*AL242,0)*BA241,0)</f>
        <v>184</v>
      </c>
      <c r="BD242" s="31"/>
    </row>
    <row r="243" spans="1:56" ht="18" customHeight="1" x14ac:dyDescent="0.15">
      <c r="A243" s="32">
        <v>44</v>
      </c>
      <c r="B243" s="33">
        <v>2471</v>
      </c>
      <c r="C243" s="34" t="s">
        <v>8619</v>
      </c>
      <c r="D243" s="422"/>
      <c r="E243" s="423"/>
      <c r="F243" s="424"/>
      <c r="G243" s="29"/>
      <c r="H243" s="29"/>
      <c r="I243" s="29"/>
      <c r="J243" s="29"/>
      <c r="K243" s="20"/>
      <c r="N243" s="21"/>
      <c r="O243" s="420"/>
      <c r="P243" s="421"/>
      <c r="Q243" s="421"/>
      <c r="R243" s="26"/>
      <c r="S243" s="27"/>
      <c r="T243" s="27"/>
      <c r="U243" s="1272"/>
      <c r="V243" s="1273"/>
      <c r="W243" s="1273"/>
      <c r="X243" s="1273"/>
      <c r="Y243" s="1273"/>
      <c r="Z243" s="42" t="s">
        <v>8385</v>
      </c>
      <c r="AA243" s="99"/>
      <c r="AB243" s="99"/>
      <c r="AC243" s="43"/>
      <c r="AD243" s="43"/>
      <c r="AE243" s="43"/>
      <c r="AF243" s="43"/>
      <c r="AG243" s="43"/>
      <c r="AH243" s="43"/>
      <c r="AI243" s="43"/>
      <c r="AJ243" s="43"/>
      <c r="AK243" s="44" t="s">
        <v>17</v>
      </c>
      <c r="AL243" s="1157">
        <f>$AL$9</f>
        <v>0.5</v>
      </c>
      <c r="AM243" s="1157"/>
      <c r="AN243" s="20"/>
      <c r="AO243" s="4"/>
      <c r="AP243" s="4"/>
      <c r="AQ243" s="4"/>
      <c r="AR243" s="4"/>
      <c r="AS243" s="4"/>
      <c r="AT243" s="4"/>
      <c r="AU243" s="4"/>
      <c r="AV243" s="4"/>
      <c r="AW243" s="4"/>
      <c r="AX243" s="4"/>
      <c r="AY243" s="4"/>
      <c r="AZ243" s="4"/>
      <c r="BA243" s="4"/>
      <c r="BB243" s="21"/>
      <c r="BC243" s="35">
        <f>ROUND(ROUND(K239*AL243,0)*BA241,0)</f>
        <v>132</v>
      </c>
      <c r="BD243" s="31"/>
    </row>
    <row r="244" spans="1:56" ht="18" customHeight="1" x14ac:dyDescent="0.15">
      <c r="A244" s="32">
        <v>44</v>
      </c>
      <c r="B244" s="33">
        <v>2472</v>
      </c>
      <c r="C244" s="34" t="s">
        <v>8620</v>
      </c>
      <c r="D244" s="422"/>
      <c r="E244" s="423"/>
      <c r="F244" s="424"/>
      <c r="G244" s="29"/>
      <c r="H244" s="29"/>
      <c r="I244" s="29"/>
      <c r="J244" s="29"/>
      <c r="K244" s="20"/>
      <c r="N244" s="21"/>
      <c r="O244" s="1271" t="s">
        <v>4829</v>
      </c>
      <c r="P244" s="1274"/>
      <c r="Q244" s="1274"/>
      <c r="R244" s="1274"/>
      <c r="S244" s="1274"/>
      <c r="T244" s="1275"/>
      <c r="U244" s="42"/>
      <c r="V244" s="43"/>
      <c r="W244" s="44"/>
      <c r="X244" s="44"/>
      <c r="Y244" s="43"/>
      <c r="Z244" s="43"/>
      <c r="AA244" s="43"/>
      <c r="AB244" s="43"/>
      <c r="AC244" s="43"/>
      <c r="AD244" s="43"/>
      <c r="AE244" s="43"/>
      <c r="AF244" s="43"/>
      <c r="AG244" s="43"/>
      <c r="AH244" s="43"/>
      <c r="AI244" s="43"/>
      <c r="AJ244" s="43"/>
      <c r="AK244" s="44"/>
      <c r="AL244" s="45"/>
      <c r="AM244" s="45"/>
      <c r="AN244" s="20"/>
      <c r="AO244" s="4"/>
      <c r="AP244" s="4"/>
      <c r="AQ244" s="4"/>
      <c r="AR244" s="4"/>
      <c r="AS244" s="4"/>
      <c r="AT244" s="4"/>
      <c r="AU244" s="4"/>
      <c r="AY244" s="4"/>
      <c r="AZ244" s="4"/>
      <c r="BA244" s="4"/>
      <c r="BB244" s="21"/>
      <c r="BC244" s="35">
        <f>ROUND(ROUND(K239*S246,0)*BA241,0)</f>
        <v>254</v>
      </c>
      <c r="BD244" s="31"/>
    </row>
    <row r="245" spans="1:56" ht="18" customHeight="1" x14ac:dyDescent="0.15">
      <c r="A245" s="32">
        <v>44</v>
      </c>
      <c r="B245" s="33">
        <v>2473</v>
      </c>
      <c r="C245" s="34" t="s">
        <v>8621</v>
      </c>
      <c r="D245" s="422"/>
      <c r="E245" s="423"/>
      <c r="F245" s="424"/>
      <c r="G245" s="29"/>
      <c r="H245" s="29"/>
      <c r="I245" s="29"/>
      <c r="J245" s="29"/>
      <c r="K245" s="20"/>
      <c r="N245" s="21"/>
      <c r="O245" s="1276"/>
      <c r="P245" s="1277"/>
      <c r="Q245" s="1277"/>
      <c r="R245" s="1277"/>
      <c r="S245" s="1277"/>
      <c r="T245" s="1278"/>
      <c r="U245" s="1271" t="s">
        <v>4824</v>
      </c>
      <c r="V245" s="1202"/>
      <c r="W245" s="1202"/>
      <c r="X245" s="1202"/>
      <c r="Y245" s="1202"/>
      <c r="Z245" s="42" t="s">
        <v>4825</v>
      </c>
      <c r="AA245" s="99"/>
      <c r="AB245" s="99"/>
      <c r="AC245" s="43"/>
      <c r="AD245" s="43"/>
      <c r="AE245" s="43"/>
      <c r="AF245" s="43"/>
      <c r="AG245" s="43"/>
      <c r="AH245" s="43"/>
      <c r="AI245" s="43"/>
      <c r="AJ245" s="43"/>
      <c r="AK245" s="44" t="s">
        <v>17</v>
      </c>
      <c r="AL245" s="1157">
        <f>$AL$8</f>
        <v>0.7</v>
      </c>
      <c r="AM245" s="1157"/>
      <c r="AN245" s="20"/>
      <c r="AO245" s="4"/>
      <c r="AP245" s="4"/>
      <c r="AQ245" s="4"/>
      <c r="AR245" s="4"/>
      <c r="AS245" s="4"/>
      <c r="AT245" s="4"/>
      <c r="AU245" s="4"/>
      <c r="AY245" s="4"/>
      <c r="AZ245" s="4"/>
      <c r="BA245" s="4"/>
      <c r="BB245" s="21"/>
      <c r="BC245" s="35">
        <f>ROUND(ROUND(ROUND(K239*S246,0)*AL245,0)*BA241,0)</f>
        <v>178</v>
      </c>
      <c r="BD245" s="31"/>
    </row>
    <row r="246" spans="1:56" ht="18" customHeight="1" x14ac:dyDescent="0.15">
      <c r="A246" s="32">
        <v>44</v>
      </c>
      <c r="B246" s="33">
        <v>2474</v>
      </c>
      <c r="C246" s="34" t="s">
        <v>8622</v>
      </c>
      <c r="D246" s="422"/>
      <c r="E246" s="423"/>
      <c r="F246" s="424"/>
      <c r="G246" s="29"/>
      <c r="H246" s="29"/>
      <c r="I246" s="29"/>
      <c r="J246" s="29"/>
      <c r="K246" s="20"/>
      <c r="N246" s="21"/>
      <c r="O246" s="420"/>
      <c r="P246" s="421"/>
      <c r="Q246" s="421"/>
      <c r="R246" s="26" t="s">
        <v>17</v>
      </c>
      <c r="S246" s="1180">
        <f>$S$12</f>
        <v>0.96499999999999997</v>
      </c>
      <c r="T246" s="1181"/>
      <c r="U246" s="1272"/>
      <c r="V246" s="1273"/>
      <c r="W246" s="1273"/>
      <c r="X246" s="1273"/>
      <c r="Y246" s="1273"/>
      <c r="Z246" s="42" t="s">
        <v>8385</v>
      </c>
      <c r="AA246" s="99"/>
      <c r="AB246" s="99"/>
      <c r="AC246" s="43"/>
      <c r="AD246" s="43"/>
      <c r="AE246" s="43"/>
      <c r="AF246" s="43"/>
      <c r="AG246" s="43"/>
      <c r="AH246" s="43"/>
      <c r="AI246" s="43"/>
      <c r="AJ246" s="43"/>
      <c r="AK246" s="44" t="s">
        <v>17</v>
      </c>
      <c r="AL246" s="1157">
        <f>$AL$9</f>
        <v>0.5</v>
      </c>
      <c r="AM246" s="1157"/>
      <c r="AN246" s="24"/>
      <c r="AO246" s="25"/>
      <c r="AP246" s="25"/>
      <c r="AQ246" s="25"/>
      <c r="AR246" s="25"/>
      <c r="AS246" s="25"/>
      <c r="AT246" s="25"/>
      <c r="AU246" s="25"/>
      <c r="AV246" s="135"/>
      <c r="AW246" s="135"/>
      <c r="AX246" s="135"/>
      <c r="AY246" s="25"/>
      <c r="AZ246" s="25"/>
      <c r="BA246" s="25"/>
      <c r="BB246" s="38"/>
      <c r="BC246" s="35">
        <f>ROUND(ROUND(ROUND(K239*S246,0)*AL246,0)*BA241,0)</f>
        <v>127</v>
      </c>
      <c r="BD246" s="31"/>
    </row>
    <row r="247" spans="1:56" ht="18" customHeight="1" x14ac:dyDescent="0.15">
      <c r="A247" s="32">
        <v>44</v>
      </c>
      <c r="B247" s="33">
        <v>2481</v>
      </c>
      <c r="C247" s="34" t="s">
        <v>8623</v>
      </c>
      <c r="D247" s="422"/>
      <c r="E247" s="423"/>
      <c r="F247" s="424"/>
      <c r="G247" s="1086" t="s">
        <v>5003</v>
      </c>
      <c r="H247" s="1086"/>
      <c r="I247" s="1086"/>
      <c r="J247" s="1086"/>
      <c r="K247" s="1085" t="s">
        <v>4905</v>
      </c>
      <c r="L247" s="1133"/>
      <c r="M247" s="1133"/>
      <c r="N247" s="1134"/>
      <c r="O247" s="416"/>
      <c r="P247" s="417"/>
      <c r="Q247" s="417"/>
      <c r="R247" s="65"/>
      <c r="S247" s="156"/>
      <c r="T247" s="156"/>
      <c r="U247" s="42"/>
      <c r="V247" s="43"/>
      <c r="W247" s="44"/>
      <c r="X247" s="44"/>
      <c r="Y247" s="43"/>
      <c r="Z247" s="43"/>
      <c r="AA247" s="43"/>
      <c r="AB247" s="43"/>
      <c r="AC247" s="43"/>
      <c r="AD247" s="43"/>
      <c r="AE247" s="43"/>
      <c r="AF247" s="43"/>
      <c r="AG247" s="43"/>
      <c r="AH247" s="43"/>
      <c r="AI247" s="43"/>
      <c r="AJ247" s="43"/>
      <c r="AK247" s="44"/>
      <c r="AL247" s="45"/>
      <c r="AM247" s="45"/>
      <c r="AN247" s="25"/>
      <c r="AO247" s="25"/>
      <c r="AP247" s="25"/>
      <c r="AQ247" s="25"/>
      <c r="AR247" s="25"/>
      <c r="AS247" s="25"/>
      <c r="AT247" s="25"/>
      <c r="AU247" s="25"/>
      <c r="AV247" s="25"/>
      <c r="AW247" s="25"/>
      <c r="AX247" s="25"/>
      <c r="AY247" s="25"/>
      <c r="AZ247" s="26"/>
      <c r="BA247" s="26"/>
      <c r="BB247" s="95"/>
      <c r="BC247" s="35">
        <f>K251</f>
        <v>254</v>
      </c>
      <c r="BD247" s="66" t="s">
        <v>4822</v>
      </c>
    </row>
    <row r="248" spans="1:56" ht="18" customHeight="1" x14ac:dyDescent="0.15">
      <c r="A248" s="32">
        <v>44</v>
      </c>
      <c r="B248" s="33">
        <v>2482</v>
      </c>
      <c r="C248" s="34" t="s">
        <v>8624</v>
      </c>
      <c r="D248" s="422"/>
      <c r="E248" s="423"/>
      <c r="F248" s="424"/>
      <c r="G248" s="1089"/>
      <c r="H248" s="1089"/>
      <c r="I248" s="1089"/>
      <c r="J248" s="1089"/>
      <c r="K248" s="1137"/>
      <c r="L248" s="1135"/>
      <c r="M248" s="1135"/>
      <c r="N248" s="1136"/>
      <c r="O248" s="418"/>
      <c r="P248" s="419"/>
      <c r="Q248" s="419"/>
      <c r="R248" s="23"/>
      <c r="S248" s="167"/>
      <c r="T248" s="167"/>
      <c r="U248" s="1271" t="s">
        <v>4824</v>
      </c>
      <c r="V248" s="1202"/>
      <c r="W248" s="1202"/>
      <c r="X248" s="1202"/>
      <c r="Y248" s="1202"/>
      <c r="Z248" s="42" t="s">
        <v>4825</v>
      </c>
      <c r="AA248" s="99"/>
      <c r="AB248" s="99"/>
      <c r="AC248" s="43"/>
      <c r="AD248" s="43"/>
      <c r="AE248" s="43"/>
      <c r="AF248" s="43"/>
      <c r="AG248" s="43"/>
      <c r="AH248" s="43"/>
      <c r="AI248" s="43"/>
      <c r="AJ248" s="43"/>
      <c r="AK248" s="44" t="s">
        <v>17</v>
      </c>
      <c r="AL248" s="1157">
        <f>$AL$8</f>
        <v>0.7</v>
      </c>
      <c r="AM248" s="1157"/>
      <c r="AN248" s="43"/>
      <c r="AO248" s="43"/>
      <c r="AP248" s="43"/>
      <c r="AQ248" s="43"/>
      <c r="AR248" s="43"/>
      <c r="AS248" s="43"/>
      <c r="AT248" s="43"/>
      <c r="AU248" s="43"/>
      <c r="AV248" s="43"/>
      <c r="AW248" s="43"/>
      <c r="AX248" s="43"/>
      <c r="AY248" s="43"/>
      <c r="AZ248" s="44"/>
      <c r="BA248" s="44"/>
      <c r="BB248" s="45"/>
      <c r="BC248" s="35">
        <f>ROUND(K251*AL248,0)</f>
        <v>178</v>
      </c>
      <c r="BD248" s="31"/>
    </row>
    <row r="249" spans="1:56" ht="18" customHeight="1" x14ac:dyDescent="0.15">
      <c r="A249" s="32">
        <v>44</v>
      </c>
      <c r="B249" s="33">
        <v>2483</v>
      </c>
      <c r="C249" s="34" t="s">
        <v>8625</v>
      </c>
      <c r="D249" s="422"/>
      <c r="E249" s="423"/>
      <c r="F249" s="424"/>
      <c r="G249" s="29"/>
      <c r="H249" s="4"/>
      <c r="I249" s="4"/>
      <c r="J249" s="21"/>
      <c r="K249" s="1137"/>
      <c r="L249" s="1135"/>
      <c r="M249" s="1135"/>
      <c r="N249" s="1136"/>
      <c r="O249" s="420"/>
      <c r="P249" s="421"/>
      <c r="Q249" s="421"/>
      <c r="R249" s="26"/>
      <c r="S249" s="27"/>
      <c r="T249" s="27"/>
      <c r="U249" s="1272"/>
      <c r="V249" s="1273"/>
      <c r="W249" s="1273"/>
      <c r="X249" s="1273"/>
      <c r="Y249" s="1273"/>
      <c r="Z249" s="42" t="s">
        <v>8385</v>
      </c>
      <c r="AA249" s="99"/>
      <c r="AB249" s="99"/>
      <c r="AC249" s="43"/>
      <c r="AD249" s="43"/>
      <c r="AE249" s="43"/>
      <c r="AF249" s="43"/>
      <c r="AG249" s="43"/>
      <c r="AH249" s="43"/>
      <c r="AI249" s="43"/>
      <c r="AJ249" s="43"/>
      <c r="AK249" s="44" t="s">
        <v>17</v>
      </c>
      <c r="AL249" s="1157">
        <f>$AL$9</f>
        <v>0.5</v>
      </c>
      <c r="AM249" s="1157"/>
      <c r="AN249" s="43"/>
      <c r="AO249" s="43"/>
      <c r="AP249" s="43"/>
      <c r="AQ249" s="43"/>
      <c r="AR249" s="43"/>
      <c r="AS249" s="43"/>
      <c r="AT249" s="43"/>
      <c r="AU249" s="43"/>
      <c r="AV249" s="43"/>
      <c r="AW249" s="43"/>
      <c r="AX249" s="43"/>
      <c r="AY249" s="43"/>
      <c r="AZ249" s="44"/>
      <c r="BA249" s="44"/>
      <c r="BB249" s="45"/>
      <c r="BC249" s="35">
        <f>ROUND(K251*AL249,0)</f>
        <v>127</v>
      </c>
      <c r="BD249" s="31"/>
    </row>
    <row r="250" spans="1:56" ht="18" customHeight="1" x14ac:dyDescent="0.15">
      <c r="A250" s="32">
        <v>44</v>
      </c>
      <c r="B250" s="33">
        <v>2484</v>
      </c>
      <c r="C250" s="34" t="s">
        <v>8626</v>
      </c>
      <c r="D250" s="422"/>
      <c r="E250" s="423"/>
      <c r="F250" s="424"/>
      <c r="G250" s="29"/>
      <c r="H250" s="29"/>
      <c r="I250" s="29"/>
      <c r="J250" s="29"/>
      <c r="K250" s="1268"/>
      <c r="L250" s="1269"/>
      <c r="M250" s="1269"/>
      <c r="N250" s="1270"/>
      <c r="O250" s="1271" t="s">
        <v>4829</v>
      </c>
      <c r="P250" s="1274"/>
      <c r="Q250" s="1274"/>
      <c r="R250" s="1274"/>
      <c r="S250" s="1274"/>
      <c r="T250" s="1275"/>
      <c r="U250" s="42"/>
      <c r="V250" s="43"/>
      <c r="W250" s="44"/>
      <c r="X250" s="44"/>
      <c r="Y250" s="43"/>
      <c r="Z250" s="43"/>
      <c r="AA250" s="43"/>
      <c r="AB250" s="43"/>
      <c r="AC250" s="43"/>
      <c r="AD250" s="43"/>
      <c r="AE250" s="43"/>
      <c r="AF250" s="43"/>
      <c r="AG250" s="43"/>
      <c r="AH250" s="43"/>
      <c r="AI250" s="43"/>
      <c r="AJ250" s="43"/>
      <c r="AK250" s="44"/>
      <c r="AL250" s="45"/>
      <c r="AM250" s="45"/>
      <c r="AN250" s="43"/>
      <c r="AO250" s="43"/>
      <c r="AP250" s="43"/>
      <c r="AQ250" s="43"/>
      <c r="AR250" s="43"/>
      <c r="AS250" s="43"/>
      <c r="AT250" s="43"/>
      <c r="AU250" s="43"/>
      <c r="AV250" s="43"/>
      <c r="AW250" s="25"/>
      <c r="AX250" s="25"/>
      <c r="AY250" s="25"/>
      <c r="AZ250" s="26"/>
      <c r="BA250" s="26"/>
      <c r="BB250" s="95"/>
      <c r="BC250" s="35">
        <f>ROUND(K251*S252,0)</f>
        <v>245</v>
      </c>
      <c r="BD250" s="31"/>
    </row>
    <row r="251" spans="1:56" ht="18" customHeight="1" x14ac:dyDescent="0.15">
      <c r="A251" s="32">
        <v>44</v>
      </c>
      <c r="B251" s="33">
        <v>2485</v>
      </c>
      <c r="C251" s="34" t="s">
        <v>8627</v>
      </c>
      <c r="D251" s="422"/>
      <c r="E251" s="423"/>
      <c r="F251" s="424"/>
      <c r="G251" s="29"/>
      <c r="H251" s="29"/>
      <c r="I251" s="29"/>
      <c r="J251" s="29"/>
      <c r="K251" s="1280">
        <v>254</v>
      </c>
      <c r="L251" s="1108"/>
      <c r="M251" s="4" t="s">
        <v>21</v>
      </c>
      <c r="N251" s="22"/>
      <c r="O251" s="1276"/>
      <c r="P251" s="1277"/>
      <c r="Q251" s="1277"/>
      <c r="R251" s="1277"/>
      <c r="S251" s="1277"/>
      <c r="T251" s="1278"/>
      <c r="U251" s="1271" t="s">
        <v>4824</v>
      </c>
      <c r="V251" s="1202"/>
      <c r="W251" s="1202"/>
      <c r="X251" s="1202"/>
      <c r="Y251" s="1202"/>
      <c r="Z251" s="42" t="s">
        <v>4825</v>
      </c>
      <c r="AA251" s="99"/>
      <c r="AB251" s="99"/>
      <c r="AC251" s="43"/>
      <c r="AD251" s="43"/>
      <c r="AE251" s="43"/>
      <c r="AF251" s="43"/>
      <c r="AG251" s="43"/>
      <c r="AH251" s="43"/>
      <c r="AI251" s="43"/>
      <c r="AJ251" s="43"/>
      <c r="AK251" s="44" t="s">
        <v>17</v>
      </c>
      <c r="AL251" s="1157">
        <f>$AL$8</f>
        <v>0.7</v>
      </c>
      <c r="AM251" s="1157"/>
      <c r="AN251" s="25"/>
      <c r="AO251" s="25"/>
      <c r="AP251" s="25"/>
      <c r="AQ251" s="25"/>
      <c r="AR251" s="25"/>
      <c r="AS251" s="25"/>
      <c r="AT251" s="25"/>
      <c r="AU251" s="25"/>
      <c r="AV251" s="25"/>
      <c r="AW251" s="25"/>
      <c r="AX251" s="25"/>
      <c r="AY251" s="25"/>
      <c r="AZ251" s="26"/>
      <c r="BA251" s="26"/>
      <c r="BB251" s="95"/>
      <c r="BC251" s="35">
        <f>ROUND(ROUND(K251*S252,0)*AL251,0)</f>
        <v>172</v>
      </c>
      <c r="BD251" s="31"/>
    </row>
    <row r="252" spans="1:56" ht="18" customHeight="1" x14ac:dyDescent="0.15">
      <c r="A252" s="32">
        <v>44</v>
      </c>
      <c r="B252" s="33">
        <v>2486</v>
      </c>
      <c r="C252" s="34" t="s">
        <v>8628</v>
      </c>
      <c r="D252" s="422"/>
      <c r="E252" s="423"/>
      <c r="F252" s="424"/>
      <c r="G252" s="29"/>
      <c r="H252" s="29"/>
      <c r="I252" s="29"/>
      <c r="J252" s="29"/>
      <c r="K252" s="418"/>
      <c r="L252" s="419"/>
      <c r="M252" s="419"/>
      <c r="N252" s="425"/>
      <c r="O252" s="420"/>
      <c r="P252" s="421"/>
      <c r="Q252" s="421"/>
      <c r="R252" s="26" t="s">
        <v>17</v>
      </c>
      <c r="S252" s="1180">
        <f>$S$12</f>
        <v>0.96499999999999997</v>
      </c>
      <c r="T252" s="1181"/>
      <c r="U252" s="1272"/>
      <c r="V252" s="1273"/>
      <c r="W252" s="1273"/>
      <c r="X252" s="1273"/>
      <c r="Y252" s="1273"/>
      <c r="Z252" s="42" t="s">
        <v>8385</v>
      </c>
      <c r="AA252" s="99"/>
      <c r="AB252" s="99"/>
      <c r="AC252" s="43"/>
      <c r="AD252" s="43"/>
      <c r="AE252" s="43"/>
      <c r="AF252" s="43"/>
      <c r="AG252" s="43"/>
      <c r="AH252" s="43"/>
      <c r="AI252" s="43"/>
      <c r="AJ252" s="43"/>
      <c r="AK252" s="44" t="s">
        <v>17</v>
      </c>
      <c r="AL252" s="1157">
        <f>$AL$9</f>
        <v>0.5</v>
      </c>
      <c r="AM252" s="1157"/>
      <c r="AN252" s="25"/>
      <c r="AO252" s="25"/>
      <c r="AP252" s="25"/>
      <c r="AQ252" s="25"/>
      <c r="AR252" s="25"/>
      <c r="AS252" s="25"/>
      <c r="AT252" s="25"/>
      <c r="AU252" s="25"/>
      <c r="AV252" s="25"/>
      <c r="AW252" s="25"/>
      <c r="AX252" s="25"/>
      <c r="AY252" s="25"/>
      <c r="AZ252" s="26"/>
      <c r="BA252" s="26"/>
      <c r="BB252" s="95"/>
      <c r="BC252" s="35">
        <f>ROUND(ROUND(K251*S252,0)*AL252,0)</f>
        <v>123</v>
      </c>
      <c r="BD252" s="31"/>
    </row>
    <row r="253" spans="1:56" ht="18" customHeight="1" x14ac:dyDescent="0.15">
      <c r="A253" s="32">
        <v>44</v>
      </c>
      <c r="B253" s="33">
        <v>2493</v>
      </c>
      <c r="C253" s="34" t="s">
        <v>8629</v>
      </c>
      <c r="D253" s="422"/>
      <c r="E253" s="423"/>
      <c r="F253" s="424"/>
      <c r="G253" s="29"/>
      <c r="H253" s="29"/>
      <c r="I253" s="29"/>
      <c r="J253" s="29"/>
      <c r="K253" s="20"/>
      <c r="N253" s="21"/>
      <c r="O253" s="416"/>
      <c r="P253" s="417"/>
      <c r="Q253" s="417"/>
      <c r="R253" s="65"/>
      <c r="S253" s="156"/>
      <c r="T253" s="156"/>
      <c r="U253" s="42"/>
      <c r="V253" s="43"/>
      <c r="W253" s="44"/>
      <c r="X253" s="44"/>
      <c r="Y253" s="43"/>
      <c r="Z253" s="43"/>
      <c r="AA253" s="43"/>
      <c r="AB253" s="43"/>
      <c r="AC253" s="43"/>
      <c r="AD253" s="43"/>
      <c r="AE253" s="43"/>
      <c r="AF253" s="43"/>
      <c r="AG253" s="43"/>
      <c r="AH253" s="43"/>
      <c r="AI253" s="43"/>
      <c r="AJ253" s="43"/>
      <c r="AK253" s="44"/>
      <c r="AL253" s="45"/>
      <c r="AM253" s="45"/>
      <c r="AN253" s="47" t="s">
        <v>4833</v>
      </c>
      <c r="AO253" s="474"/>
      <c r="AP253" s="474"/>
      <c r="AQ253" s="474"/>
      <c r="AR253" s="474"/>
      <c r="AS253" s="474"/>
      <c r="AT253" s="474"/>
      <c r="AU253" s="474"/>
      <c r="AV253" s="475"/>
      <c r="AW253" s="475"/>
      <c r="AX253" s="475"/>
      <c r="AY253" s="40"/>
      <c r="AZ253" s="65" t="s">
        <v>17</v>
      </c>
      <c r="BA253" s="1324">
        <f>$BA$13</f>
        <v>0.95</v>
      </c>
      <c r="BB253" s="1325"/>
      <c r="BC253" s="35">
        <f>ROUND(K251*BA253,0)</f>
        <v>241</v>
      </c>
      <c r="BD253" s="31"/>
    </row>
    <row r="254" spans="1:56" ht="18" customHeight="1" x14ac:dyDescent="0.15">
      <c r="A254" s="32">
        <v>44</v>
      </c>
      <c r="B254" s="33">
        <v>2494</v>
      </c>
      <c r="C254" s="34" t="s">
        <v>8630</v>
      </c>
      <c r="D254" s="422"/>
      <c r="E254" s="423"/>
      <c r="F254" s="424"/>
      <c r="G254" s="29"/>
      <c r="H254" s="29"/>
      <c r="I254" s="29"/>
      <c r="J254" s="29"/>
      <c r="K254" s="20"/>
      <c r="N254" s="21"/>
      <c r="O254" s="418"/>
      <c r="P254" s="419"/>
      <c r="Q254" s="419"/>
      <c r="R254" s="23"/>
      <c r="S254" s="167"/>
      <c r="T254" s="167"/>
      <c r="U254" s="1271" t="s">
        <v>4824</v>
      </c>
      <c r="V254" s="1202"/>
      <c r="W254" s="1202"/>
      <c r="X254" s="1202"/>
      <c r="Y254" s="1202"/>
      <c r="Z254" s="42" t="s">
        <v>4825</v>
      </c>
      <c r="AA254" s="99"/>
      <c r="AB254" s="99"/>
      <c r="AC254" s="43"/>
      <c r="AD254" s="43"/>
      <c r="AE254" s="43"/>
      <c r="AF254" s="43"/>
      <c r="AG254" s="43"/>
      <c r="AH254" s="43"/>
      <c r="AI254" s="43"/>
      <c r="AJ254" s="43"/>
      <c r="AK254" s="44" t="s">
        <v>17</v>
      </c>
      <c r="AL254" s="1157">
        <f>$AL$8</f>
        <v>0.7</v>
      </c>
      <c r="AM254" s="1157"/>
      <c r="AN254" s="453"/>
      <c r="AO254" s="451"/>
      <c r="AP254" s="451"/>
      <c r="AQ254" s="451"/>
      <c r="AR254" s="451"/>
      <c r="AS254" s="451"/>
      <c r="AT254" s="451"/>
      <c r="AU254" s="451"/>
      <c r="AV254" s="451"/>
      <c r="AW254" s="451"/>
      <c r="AX254" s="451"/>
      <c r="AY254" s="4"/>
      <c r="AZ254" s="4"/>
      <c r="BA254" s="4"/>
      <c r="BB254" s="21"/>
      <c r="BC254" s="35">
        <f>ROUND(ROUND(K251*AL254,0)*BA253,0)</f>
        <v>169</v>
      </c>
      <c r="BD254" s="31"/>
    </row>
    <row r="255" spans="1:56" ht="18" customHeight="1" x14ac:dyDescent="0.15">
      <c r="A255" s="32">
        <v>44</v>
      </c>
      <c r="B255" s="33">
        <v>2495</v>
      </c>
      <c r="C255" s="34" t="s">
        <v>8631</v>
      </c>
      <c r="D255" s="422"/>
      <c r="E255" s="423"/>
      <c r="F255" s="424"/>
      <c r="G255" s="29"/>
      <c r="H255" s="29"/>
      <c r="I255" s="29"/>
      <c r="J255" s="29"/>
      <c r="K255" s="20"/>
      <c r="N255" s="21"/>
      <c r="O255" s="420"/>
      <c r="P255" s="421"/>
      <c r="Q255" s="421"/>
      <c r="R255" s="26"/>
      <c r="S255" s="27"/>
      <c r="T255" s="27"/>
      <c r="U255" s="1272"/>
      <c r="V255" s="1273"/>
      <c r="W255" s="1273"/>
      <c r="X255" s="1273"/>
      <c r="Y255" s="1273"/>
      <c r="Z255" s="42" t="s">
        <v>8385</v>
      </c>
      <c r="AA255" s="99"/>
      <c r="AB255" s="99"/>
      <c r="AC255" s="43"/>
      <c r="AD255" s="43"/>
      <c r="AE255" s="43"/>
      <c r="AF255" s="43"/>
      <c r="AG255" s="43"/>
      <c r="AH255" s="43"/>
      <c r="AI255" s="43"/>
      <c r="AJ255" s="43"/>
      <c r="AK255" s="44" t="s">
        <v>17</v>
      </c>
      <c r="AL255" s="1157">
        <f>$AL$9</f>
        <v>0.5</v>
      </c>
      <c r="AM255" s="1157"/>
      <c r="AN255" s="20"/>
      <c r="AO255" s="4"/>
      <c r="AP255" s="4"/>
      <c r="AQ255" s="4"/>
      <c r="AR255" s="4"/>
      <c r="AS255" s="4"/>
      <c r="AT255" s="4"/>
      <c r="AU255" s="4"/>
      <c r="AV255" s="4"/>
      <c r="AW255" s="4"/>
      <c r="AX255" s="4"/>
      <c r="AY255" s="4"/>
      <c r="AZ255" s="4"/>
      <c r="BA255" s="4"/>
      <c r="BB255" s="21"/>
      <c r="BC255" s="35">
        <f>ROUND(ROUND(K251*AL255,0)*BA253,0)</f>
        <v>121</v>
      </c>
      <c r="BD255" s="31"/>
    </row>
    <row r="256" spans="1:56" ht="18" customHeight="1" x14ac:dyDescent="0.15">
      <c r="A256" s="32">
        <v>44</v>
      </c>
      <c r="B256" s="33">
        <v>2496</v>
      </c>
      <c r="C256" s="34" t="s">
        <v>8632</v>
      </c>
      <c r="D256" s="422"/>
      <c r="E256" s="423"/>
      <c r="F256" s="424"/>
      <c r="G256" s="29"/>
      <c r="H256" s="29"/>
      <c r="I256" s="29"/>
      <c r="J256" s="29"/>
      <c r="K256" s="20"/>
      <c r="N256" s="21"/>
      <c r="O256" s="1271" t="s">
        <v>4829</v>
      </c>
      <c r="P256" s="1274"/>
      <c r="Q256" s="1274"/>
      <c r="R256" s="1274"/>
      <c r="S256" s="1274"/>
      <c r="T256" s="1275"/>
      <c r="U256" s="42"/>
      <c r="V256" s="43"/>
      <c r="W256" s="44"/>
      <c r="X256" s="44"/>
      <c r="Y256" s="43"/>
      <c r="Z256" s="43"/>
      <c r="AA256" s="43"/>
      <c r="AB256" s="43"/>
      <c r="AC256" s="43"/>
      <c r="AD256" s="43"/>
      <c r="AE256" s="43"/>
      <c r="AF256" s="43"/>
      <c r="AG256" s="43"/>
      <c r="AH256" s="43"/>
      <c r="AI256" s="43"/>
      <c r="AJ256" s="43"/>
      <c r="AK256" s="44"/>
      <c r="AL256" s="45"/>
      <c r="AM256" s="45"/>
      <c r="AN256" s="20"/>
      <c r="AO256" s="4"/>
      <c r="AP256" s="4"/>
      <c r="AQ256" s="4"/>
      <c r="AR256" s="4"/>
      <c r="AS256" s="4"/>
      <c r="AT256" s="4"/>
      <c r="AU256" s="4"/>
      <c r="AY256" s="4"/>
      <c r="AZ256" s="4"/>
      <c r="BA256" s="4"/>
      <c r="BB256" s="21"/>
      <c r="BC256" s="35">
        <f>ROUND(ROUND(K251*S258,0)*BA253,0)</f>
        <v>233</v>
      </c>
      <c r="BD256" s="31"/>
    </row>
    <row r="257" spans="1:56" ht="18" customHeight="1" x14ac:dyDescent="0.15">
      <c r="A257" s="32">
        <v>44</v>
      </c>
      <c r="B257" s="33">
        <v>2497</v>
      </c>
      <c r="C257" s="34" t="s">
        <v>8633</v>
      </c>
      <c r="D257" s="422"/>
      <c r="E257" s="423"/>
      <c r="F257" s="424"/>
      <c r="G257" s="29"/>
      <c r="H257" s="29"/>
      <c r="I257" s="29"/>
      <c r="J257" s="29"/>
      <c r="K257" s="20"/>
      <c r="N257" s="21"/>
      <c r="O257" s="1276"/>
      <c r="P257" s="1277"/>
      <c r="Q257" s="1277"/>
      <c r="R257" s="1277"/>
      <c r="S257" s="1277"/>
      <c r="T257" s="1278"/>
      <c r="U257" s="1271" t="s">
        <v>4824</v>
      </c>
      <c r="V257" s="1202"/>
      <c r="W257" s="1202"/>
      <c r="X257" s="1202"/>
      <c r="Y257" s="1202"/>
      <c r="Z257" s="42" t="s">
        <v>4825</v>
      </c>
      <c r="AA257" s="99"/>
      <c r="AB257" s="99"/>
      <c r="AC257" s="43"/>
      <c r="AD257" s="43"/>
      <c r="AE257" s="43"/>
      <c r="AF257" s="43"/>
      <c r="AG257" s="43"/>
      <c r="AH257" s="43"/>
      <c r="AI257" s="43"/>
      <c r="AJ257" s="43"/>
      <c r="AK257" s="44" t="s">
        <v>17</v>
      </c>
      <c r="AL257" s="1157">
        <f>$AL$8</f>
        <v>0.7</v>
      </c>
      <c r="AM257" s="1157"/>
      <c r="AN257" s="20"/>
      <c r="AO257" s="4"/>
      <c r="AP257" s="4"/>
      <c r="AQ257" s="4"/>
      <c r="AR257" s="4"/>
      <c r="AS257" s="4"/>
      <c r="AT257" s="4"/>
      <c r="AU257" s="4"/>
      <c r="AY257" s="4"/>
      <c r="AZ257" s="4"/>
      <c r="BA257" s="4"/>
      <c r="BB257" s="21"/>
      <c r="BC257" s="35">
        <f>ROUND(ROUND(ROUND(K251*S258,0)*AL257,0)*BA253,0)</f>
        <v>163</v>
      </c>
      <c r="BD257" s="31"/>
    </row>
    <row r="258" spans="1:56" ht="18" customHeight="1" x14ac:dyDescent="0.15">
      <c r="A258" s="32">
        <v>44</v>
      </c>
      <c r="B258" s="33">
        <v>2498</v>
      </c>
      <c r="C258" s="34" t="s">
        <v>8634</v>
      </c>
      <c r="D258" s="426"/>
      <c r="E258" s="427"/>
      <c r="F258" s="428"/>
      <c r="G258" s="57"/>
      <c r="H258" s="57"/>
      <c r="I258" s="57"/>
      <c r="J258" s="57"/>
      <c r="K258" s="24"/>
      <c r="L258" s="25"/>
      <c r="M258" s="25"/>
      <c r="N258" s="38"/>
      <c r="O258" s="420"/>
      <c r="P258" s="421"/>
      <c r="Q258" s="421"/>
      <c r="R258" s="26" t="s">
        <v>17</v>
      </c>
      <c r="S258" s="1180">
        <f>$S$12</f>
        <v>0.96499999999999997</v>
      </c>
      <c r="T258" s="1181"/>
      <c r="U258" s="1272"/>
      <c r="V258" s="1273"/>
      <c r="W258" s="1273"/>
      <c r="X258" s="1273"/>
      <c r="Y258" s="1273"/>
      <c r="Z258" s="42" t="s">
        <v>8385</v>
      </c>
      <c r="AA258" s="99"/>
      <c r="AB258" s="99"/>
      <c r="AC258" s="43"/>
      <c r="AD258" s="43"/>
      <c r="AE258" s="43"/>
      <c r="AF258" s="43"/>
      <c r="AG258" s="43"/>
      <c r="AH258" s="43"/>
      <c r="AI258" s="43"/>
      <c r="AJ258" s="43"/>
      <c r="AK258" s="44" t="s">
        <v>17</v>
      </c>
      <c r="AL258" s="1157">
        <f>$AL$9</f>
        <v>0.5</v>
      </c>
      <c r="AM258" s="1157"/>
      <c r="AN258" s="24"/>
      <c r="AO258" s="25"/>
      <c r="AP258" s="25"/>
      <c r="AQ258" s="25"/>
      <c r="AR258" s="25"/>
      <c r="AS258" s="25"/>
      <c r="AT258" s="25"/>
      <c r="AU258" s="25"/>
      <c r="AV258" s="135"/>
      <c r="AW258" s="135"/>
      <c r="AX258" s="135"/>
      <c r="AY258" s="25"/>
      <c r="AZ258" s="25"/>
      <c r="BA258" s="25"/>
      <c r="BB258" s="38"/>
      <c r="BC258" s="35">
        <f>ROUND(ROUND(ROUND(K251*S258,0)*AL258,0)*BA253,0)</f>
        <v>117</v>
      </c>
      <c r="BD258" s="61"/>
    </row>
    <row r="259" spans="1:56" ht="18" customHeight="1" x14ac:dyDescent="0.15">
      <c r="A259" s="32">
        <v>44</v>
      </c>
      <c r="B259" s="33">
        <v>2505</v>
      </c>
      <c r="C259" s="34" t="s">
        <v>8635</v>
      </c>
      <c r="D259" s="1085" t="s">
        <v>8382</v>
      </c>
      <c r="E259" s="1086"/>
      <c r="F259" s="1087"/>
      <c r="G259" s="1086" t="s">
        <v>5088</v>
      </c>
      <c r="H259" s="1086"/>
      <c r="I259" s="1086"/>
      <c r="J259" s="1086"/>
      <c r="K259" s="1085" t="s">
        <v>4821</v>
      </c>
      <c r="L259" s="1133"/>
      <c r="M259" s="1133"/>
      <c r="N259" s="1134"/>
      <c r="O259" s="416"/>
      <c r="P259" s="417"/>
      <c r="Q259" s="417"/>
      <c r="R259" s="65"/>
      <c r="S259" s="156"/>
      <c r="T259" s="156"/>
      <c r="U259" s="42"/>
      <c r="V259" s="43"/>
      <c r="W259" s="44"/>
      <c r="X259" s="44"/>
      <c r="Y259" s="43"/>
      <c r="Z259" s="43"/>
      <c r="AA259" s="43"/>
      <c r="AB259" s="43"/>
      <c r="AC259" s="43"/>
      <c r="AD259" s="43"/>
      <c r="AE259" s="43"/>
      <c r="AF259" s="43"/>
      <c r="AG259" s="43"/>
      <c r="AH259" s="43"/>
      <c r="AI259" s="43"/>
      <c r="AJ259" s="43"/>
      <c r="AK259" s="44"/>
      <c r="AL259" s="45"/>
      <c r="AM259" s="45"/>
      <c r="AN259" s="25"/>
      <c r="AO259" s="25"/>
      <c r="AP259" s="25"/>
      <c r="AQ259" s="25"/>
      <c r="AR259" s="25"/>
      <c r="AS259" s="25"/>
      <c r="AT259" s="25"/>
      <c r="AU259" s="25"/>
      <c r="AV259" s="25"/>
      <c r="AW259" s="25"/>
      <c r="AX259" s="25"/>
      <c r="AY259" s="25"/>
      <c r="AZ259" s="26"/>
      <c r="BA259" s="26"/>
      <c r="BB259" s="95"/>
      <c r="BC259" s="35">
        <f>K263</f>
        <v>638</v>
      </c>
      <c r="BD259" s="66" t="s">
        <v>4822</v>
      </c>
    </row>
    <row r="260" spans="1:56" ht="18" customHeight="1" x14ac:dyDescent="0.15">
      <c r="A260" s="32">
        <v>44</v>
      </c>
      <c r="B260" s="33">
        <v>2506</v>
      </c>
      <c r="C260" s="34" t="s">
        <v>8636</v>
      </c>
      <c r="D260" s="1088"/>
      <c r="E260" s="1089"/>
      <c r="F260" s="1090"/>
      <c r="G260" s="1089"/>
      <c r="H260" s="1089"/>
      <c r="I260" s="1089"/>
      <c r="J260" s="1089"/>
      <c r="K260" s="1137"/>
      <c r="L260" s="1135"/>
      <c r="M260" s="1135"/>
      <c r="N260" s="1136"/>
      <c r="O260" s="418"/>
      <c r="P260" s="419"/>
      <c r="Q260" s="419"/>
      <c r="R260" s="23"/>
      <c r="S260" s="167"/>
      <c r="T260" s="167"/>
      <c r="U260" s="1271" t="s">
        <v>4824</v>
      </c>
      <c r="V260" s="1202"/>
      <c r="W260" s="1202"/>
      <c r="X260" s="1202"/>
      <c r="Y260" s="1202"/>
      <c r="Z260" s="42" t="s">
        <v>4825</v>
      </c>
      <c r="AA260" s="99"/>
      <c r="AB260" s="99"/>
      <c r="AC260" s="43"/>
      <c r="AD260" s="43"/>
      <c r="AE260" s="43"/>
      <c r="AF260" s="43"/>
      <c r="AG260" s="43"/>
      <c r="AH260" s="43"/>
      <c r="AI260" s="43"/>
      <c r="AJ260" s="43"/>
      <c r="AK260" s="44" t="s">
        <v>17</v>
      </c>
      <c r="AL260" s="1157">
        <f>$AL$8</f>
        <v>0.7</v>
      </c>
      <c r="AM260" s="1157"/>
      <c r="AN260" s="43"/>
      <c r="AO260" s="43"/>
      <c r="AP260" s="43"/>
      <c r="AQ260" s="43"/>
      <c r="AR260" s="43"/>
      <c r="AS260" s="43"/>
      <c r="AT260" s="43"/>
      <c r="AU260" s="43"/>
      <c r="AV260" s="43"/>
      <c r="AW260" s="43"/>
      <c r="AX260" s="43"/>
      <c r="AY260" s="43"/>
      <c r="AZ260" s="44"/>
      <c r="BA260" s="44"/>
      <c r="BB260" s="45"/>
      <c r="BC260" s="35">
        <f>ROUND(K263*AL260,0)</f>
        <v>447</v>
      </c>
      <c r="BD260" s="232"/>
    </row>
    <row r="261" spans="1:56" ht="18" customHeight="1" x14ac:dyDescent="0.15">
      <c r="A261" s="32">
        <v>44</v>
      </c>
      <c r="B261" s="33">
        <v>2507</v>
      </c>
      <c r="C261" s="34" t="s">
        <v>8637</v>
      </c>
      <c r="D261" s="1088"/>
      <c r="E261" s="1089"/>
      <c r="F261" s="1090"/>
      <c r="G261" s="29"/>
      <c r="H261" s="4"/>
      <c r="I261" s="4"/>
      <c r="J261" s="21"/>
      <c r="K261" s="1137"/>
      <c r="L261" s="1135"/>
      <c r="M261" s="1135"/>
      <c r="N261" s="1136"/>
      <c r="O261" s="420"/>
      <c r="P261" s="421"/>
      <c r="Q261" s="421"/>
      <c r="R261" s="26"/>
      <c r="S261" s="27"/>
      <c r="T261" s="27"/>
      <c r="U261" s="1272"/>
      <c r="V261" s="1273"/>
      <c r="W261" s="1273"/>
      <c r="X261" s="1273"/>
      <c r="Y261" s="1273"/>
      <c r="Z261" s="42" t="s">
        <v>8385</v>
      </c>
      <c r="AA261" s="99"/>
      <c r="AB261" s="99"/>
      <c r="AC261" s="43"/>
      <c r="AD261" s="43"/>
      <c r="AE261" s="43"/>
      <c r="AF261" s="43"/>
      <c r="AG261" s="43"/>
      <c r="AH261" s="43"/>
      <c r="AI261" s="43"/>
      <c r="AJ261" s="43"/>
      <c r="AK261" s="44" t="s">
        <v>17</v>
      </c>
      <c r="AL261" s="1157">
        <f>$AL$9</f>
        <v>0.5</v>
      </c>
      <c r="AM261" s="1157"/>
      <c r="AN261" s="43"/>
      <c r="AO261" s="43"/>
      <c r="AP261" s="43"/>
      <c r="AQ261" s="43"/>
      <c r="AR261" s="43"/>
      <c r="AS261" s="43"/>
      <c r="AT261" s="43"/>
      <c r="AU261" s="43"/>
      <c r="AV261" s="43"/>
      <c r="AW261" s="43"/>
      <c r="AX261" s="43"/>
      <c r="AY261" s="43"/>
      <c r="AZ261" s="44"/>
      <c r="BA261" s="44"/>
      <c r="BB261" s="45"/>
      <c r="BC261" s="35">
        <f>ROUND(K263*AL261,0)</f>
        <v>319</v>
      </c>
      <c r="BD261" s="232"/>
    </row>
    <row r="262" spans="1:56" ht="18" customHeight="1" x14ac:dyDescent="0.15">
      <c r="A262" s="32">
        <v>44</v>
      </c>
      <c r="B262" s="33">
        <v>2508</v>
      </c>
      <c r="C262" s="34" t="s">
        <v>8638</v>
      </c>
      <c r="D262" s="422"/>
      <c r="E262" s="423"/>
      <c r="F262" s="424"/>
      <c r="J262" s="22"/>
      <c r="K262" s="1268"/>
      <c r="L262" s="1269"/>
      <c r="M262" s="1269"/>
      <c r="N262" s="1270"/>
      <c r="O262" s="1271" t="s">
        <v>4829</v>
      </c>
      <c r="P262" s="1274"/>
      <c r="Q262" s="1274"/>
      <c r="R262" s="1274"/>
      <c r="S262" s="1274"/>
      <c r="T262" s="1275"/>
      <c r="U262" s="42"/>
      <c r="V262" s="43"/>
      <c r="W262" s="44"/>
      <c r="X262" s="44"/>
      <c r="Y262" s="43"/>
      <c r="Z262" s="43"/>
      <c r="AA262" s="43"/>
      <c r="AB262" s="43"/>
      <c r="AC262" s="43"/>
      <c r="AD262" s="43"/>
      <c r="AE262" s="43"/>
      <c r="AF262" s="43"/>
      <c r="AG262" s="43"/>
      <c r="AH262" s="43"/>
      <c r="AI262" s="43"/>
      <c r="AJ262" s="43"/>
      <c r="AK262" s="44"/>
      <c r="AL262" s="45"/>
      <c r="AM262" s="45"/>
      <c r="AN262" s="43"/>
      <c r="AO262" s="43"/>
      <c r="AP262" s="43"/>
      <c r="AQ262" s="43"/>
      <c r="AR262" s="43"/>
      <c r="AS262" s="43"/>
      <c r="AT262" s="43"/>
      <c r="AU262" s="43"/>
      <c r="AV262" s="43"/>
      <c r="AW262" s="25"/>
      <c r="AX262" s="25"/>
      <c r="AY262" s="25"/>
      <c r="AZ262" s="26"/>
      <c r="BA262" s="26"/>
      <c r="BB262" s="95"/>
      <c r="BC262" s="35">
        <f>ROUND(K263*S264,0)</f>
        <v>616</v>
      </c>
      <c r="BD262" s="232"/>
    </row>
    <row r="263" spans="1:56" ht="18" customHeight="1" x14ac:dyDescent="0.15">
      <c r="A263" s="32">
        <v>44</v>
      </c>
      <c r="B263" s="33">
        <v>2509</v>
      </c>
      <c r="C263" s="34" t="s">
        <v>8639</v>
      </c>
      <c r="D263" s="422"/>
      <c r="E263" s="423"/>
      <c r="F263" s="424"/>
      <c r="G263" s="29"/>
      <c r="H263" s="4"/>
      <c r="I263" s="4"/>
      <c r="J263" s="21"/>
      <c r="K263" s="1280">
        <v>638</v>
      </c>
      <c r="L263" s="1108"/>
      <c r="M263" s="4" t="s">
        <v>21</v>
      </c>
      <c r="N263" s="2"/>
      <c r="O263" s="1276"/>
      <c r="P263" s="1277"/>
      <c r="Q263" s="1277"/>
      <c r="R263" s="1277"/>
      <c r="S263" s="1277"/>
      <c r="T263" s="1278"/>
      <c r="U263" s="1271" t="s">
        <v>4824</v>
      </c>
      <c r="V263" s="1202"/>
      <c r="W263" s="1202"/>
      <c r="X263" s="1202"/>
      <c r="Y263" s="1202"/>
      <c r="Z263" s="42" t="s">
        <v>4825</v>
      </c>
      <c r="AA263" s="99"/>
      <c r="AB263" s="99"/>
      <c r="AC263" s="43"/>
      <c r="AD263" s="43"/>
      <c r="AE263" s="43"/>
      <c r="AF263" s="43"/>
      <c r="AG263" s="43"/>
      <c r="AH263" s="43"/>
      <c r="AI263" s="43"/>
      <c r="AJ263" s="43"/>
      <c r="AK263" s="44" t="s">
        <v>17</v>
      </c>
      <c r="AL263" s="1157">
        <f>$AL$8</f>
        <v>0.7</v>
      </c>
      <c r="AM263" s="1157"/>
      <c r="AN263" s="25"/>
      <c r="AO263" s="25"/>
      <c r="AP263" s="25"/>
      <c r="AQ263" s="25"/>
      <c r="AR263" s="25"/>
      <c r="AS263" s="25"/>
      <c r="AT263" s="25"/>
      <c r="AU263" s="25"/>
      <c r="AV263" s="25"/>
      <c r="AW263" s="25"/>
      <c r="AX263" s="25"/>
      <c r="AY263" s="25"/>
      <c r="AZ263" s="26"/>
      <c r="BA263" s="26"/>
      <c r="BB263" s="95"/>
      <c r="BC263" s="35">
        <f>ROUND(ROUND(K263*S264,0)*AL263,0)</f>
        <v>431</v>
      </c>
      <c r="BD263" s="232"/>
    </row>
    <row r="264" spans="1:56" ht="18" customHeight="1" x14ac:dyDescent="0.15">
      <c r="A264" s="32">
        <v>44</v>
      </c>
      <c r="B264" s="33">
        <v>2510</v>
      </c>
      <c r="C264" s="34" t="s">
        <v>8640</v>
      </c>
      <c r="D264" s="422"/>
      <c r="E264" s="423"/>
      <c r="F264" s="424"/>
      <c r="G264" s="29"/>
      <c r="H264" s="4"/>
      <c r="I264" s="4"/>
      <c r="J264" s="21"/>
      <c r="K264" s="419"/>
      <c r="L264" s="419"/>
      <c r="M264" s="419"/>
      <c r="N264" s="419"/>
      <c r="O264" s="420"/>
      <c r="P264" s="421"/>
      <c r="Q264" s="421"/>
      <c r="R264" s="26" t="s">
        <v>17</v>
      </c>
      <c r="S264" s="1180">
        <f>$S$12</f>
        <v>0.96499999999999997</v>
      </c>
      <c r="T264" s="1181"/>
      <c r="U264" s="1272"/>
      <c r="V264" s="1273"/>
      <c r="W264" s="1273"/>
      <c r="X264" s="1273"/>
      <c r="Y264" s="1273"/>
      <c r="Z264" s="42" t="s">
        <v>8385</v>
      </c>
      <c r="AA264" s="99"/>
      <c r="AB264" s="99"/>
      <c r="AC264" s="43"/>
      <c r="AD264" s="43"/>
      <c r="AE264" s="43"/>
      <c r="AF264" s="43"/>
      <c r="AG264" s="43"/>
      <c r="AH264" s="43"/>
      <c r="AI264" s="43"/>
      <c r="AJ264" s="43"/>
      <c r="AK264" s="44" t="s">
        <v>17</v>
      </c>
      <c r="AL264" s="1157">
        <f>$AL$9</f>
        <v>0.5</v>
      </c>
      <c r="AM264" s="1157"/>
      <c r="AN264" s="25"/>
      <c r="AO264" s="25"/>
      <c r="AP264" s="25"/>
      <c r="AQ264" s="25"/>
      <c r="AR264" s="25"/>
      <c r="AS264" s="25"/>
      <c r="AT264" s="25"/>
      <c r="AU264" s="25"/>
      <c r="AV264" s="25"/>
      <c r="AW264" s="25"/>
      <c r="AX264" s="25"/>
      <c r="AY264" s="25"/>
      <c r="AZ264" s="26"/>
      <c r="BA264" s="26"/>
      <c r="BB264" s="95"/>
      <c r="BC264" s="35">
        <f>ROUND(ROUND(K263*S264,0)*AL264,0)</f>
        <v>308</v>
      </c>
      <c r="BD264" s="232"/>
    </row>
    <row r="265" spans="1:56" ht="18" customHeight="1" x14ac:dyDescent="0.15">
      <c r="A265" s="32">
        <v>44</v>
      </c>
      <c r="B265" s="33">
        <v>2517</v>
      </c>
      <c r="C265" s="34" t="s">
        <v>8641</v>
      </c>
      <c r="D265" s="422"/>
      <c r="E265" s="423"/>
      <c r="F265" s="424"/>
      <c r="G265" s="29"/>
      <c r="H265" s="29"/>
      <c r="I265" s="29"/>
      <c r="J265" s="29"/>
      <c r="K265" s="20"/>
      <c r="N265" s="21"/>
      <c r="O265" s="416"/>
      <c r="P265" s="417"/>
      <c r="Q265" s="417"/>
      <c r="R265" s="65"/>
      <c r="S265" s="156"/>
      <c r="T265" s="156"/>
      <c r="U265" s="42"/>
      <c r="V265" s="43"/>
      <c r="W265" s="44"/>
      <c r="X265" s="44"/>
      <c r="Y265" s="43"/>
      <c r="Z265" s="43"/>
      <c r="AA265" s="43"/>
      <c r="AB265" s="43"/>
      <c r="AC265" s="43"/>
      <c r="AD265" s="43"/>
      <c r="AE265" s="43"/>
      <c r="AF265" s="43"/>
      <c r="AG265" s="43"/>
      <c r="AH265" s="43"/>
      <c r="AI265" s="43"/>
      <c r="AJ265" s="43"/>
      <c r="AK265" s="44"/>
      <c r="AL265" s="45"/>
      <c r="AM265" s="45"/>
      <c r="AN265" s="47" t="s">
        <v>4833</v>
      </c>
      <c r="AO265" s="474"/>
      <c r="AP265" s="474"/>
      <c r="AQ265" s="474"/>
      <c r="AR265" s="474"/>
      <c r="AS265" s="474"/>
      <c r="AT265" s="474"/>
      <c r="AU265" s="474"/>
      <c r="AV265" s="475"/>
      <c r="AW265" s="475"/>
      <c r="AX265" s="475"/>
      <c r="AY265" s="40"/>
      <c r="AZ265" s="65" t="s">
        <v>17</v>
      </c>
      <c r="BA265" s="1324">
        <f>$BA$13</f>
        <v>0.95</v>
      </c>
      <c r="BB265" s="1325"/>
      <c r="BC265" s="35">
        <f>ROUND(K263*BA265,0)</f>
        <v>606</v>
      </c>
      <c r="BD265" s="31"/>
    </row>
    <row r="266" spans="1:56" ht="18" customHeight="1" x14ac:dyDescent="0.15">
      <c r="A266" s="32">
        <v>44</v>
      </c>
      <c r="B266" s="33">
        <v>2518</v>
      </c>
      <c r="C266" s="34" t="s">
        <v>8642</v>
      </c>
      <c r="D266" s="422"/>
      <c r="E266" s="423"/>
      <c r="F266" s="424"/>
      <c r="G266" s="29"/>
      <c r="H266" s="29"/>
      <c r="I266" s="29"/>
      <c r="J266" s="29"/>
      <c r="K266" s="20"/>
      <c r="N266" s="21"/>
      <c r="O266" s="418"/>
      <c r="P266" s="419"/>
      <c r="Q266" s="419"/>
      <c r="R266" s="23"/>
      <c r="S266" s="167"/>
      <c r="T266" s="167"/>
      <c r="U266" s="1271" t="s">
        <v>4824</v>
      </c>
      <c r="V266" s="1202"/>
      <c r="W266" s="1202"/>
      <c r="X266" s="1202"/>
      <c r="Y266" s="1202"/>
      <c r="Z266" s="42" t="s">
        <v>4825</v>
      </c>
      <c r="AA266" s="99"/>
      <c r="AB266" s="99"/>
      <c r="AC266" s="43"/>
      <c r="AD266" s="43"/>
      <c r="AE266" s="43"/>
      <c r="AF266" s="43"/>
      <c r="AG266" s="43"/>
      <c r="AH266" s="43"/>
      <c r="AI266" s="43"/>
      <c r="AJ266" s="43"/>
      <c r="AK266" s="44" t="s">
        <v>17</v>
      </c>
      <c r="AL266" s="1157">
        <f>$AL$8</f>
        <v>0.7</v>
      </c>
      <c r="AM266" s="1157"/>
      <c r="AN266" s="453"/>
      <c r="AO266" s="451"/>
      <c r="AP266" s="451"/>
      <c r="AQ266" s="451"/>
      <c r="AR266" s="451"/>
      <c r="AS266" s="451"/>
      <c r="AT266" s="451"/>
      <c r="AU266" s="451"/>
      <c r="AV266" s="451"/>
      <c r="AW266" s="451"/>
      <c r="AX266" s="451"/>
      <c r="AY266" s="4"/>
      <c r="AZ266" s="4"/>
      <c r="BA266" s="4"/>
      <c r="BB266" s="21"/>
      <c r="BC266" s="35">
        <f>ROUND(ROUND(K263*AL266,0)*BA265,0)</f>
        <v>425</v>
      </c>
      <c r="BD266" s="31"/>
    </row>
    <row r="267" spans="1:56" ht="18" customHeight="1" x14ac:dyDescent="0.15">
      <c r="A267" s="32">
        <v>44</v>
      </c>
      <c r="B267" s="33">
        <v>2519</v>
      </c>
      <c r="C267" s="34" t="s">
        <v>8643</v>
      </c>
      <c r="D267" s="422"/>
      <c r="E267" s="423"/>
      <c r="F267" s="424"/>
      <c r="G267" s="29"/>
      <c r="H267" s="29"/>
      <c r="I267" s="29"/>
      <c r="J267" s="29"/>
      <c r="K267" s="20"/>
      <c r="N267" s="21"/>
      <c r="O267" s="420"/>
      <c r="P267" s="421"/>
      <c r="Q267" s="421"/>
      <c r="R267" s="26"/>
      <c r="S267" s="27"/>
      <c r="T267" s="27"/>
      <c r="U267" s="1272"/>
      <c r="V267" s="1273"/>
      <c r="W267" s="1273"/>
      <c r="X267" s="1273"/>
      <c r="Y267" s="1273"/>
      <c r="Z267" s="42" t="s">
        <v>8385</v>
      </c>
      <c r="AA267" s="99"/>
      <c r="AB267" s="99"/>
      <c r="AC267" s="43"/>
      <c r="AD267" s="43"/>
      <c r="AE267" s="43"/>
      <c r="AF267" s="43"/>
      <c r="AG267" s="43"/>
      <c r="AH267" s="43"/>
      <c r="AI267" s="43"/>
      <c r="AJ267" s="43"/>
      <c r="AK267" s="44" t="s">
        <v>17</v>
      </c>
      <c r="AL267" s="1157">
        <f>$AL$9</f>
        <v>0.5</v>
      </c>
      <c r="AM267" s="1157"/>
      <c r="AN267" s="20"/>
      <c r="AO267" s="4"/>
      <c r="AP267" s="4"/>
      <c r="AQ267" s="4"/>
      <c r="AR267" s="4"/>
      <c r="AS267" s="4"/>
      <c r="AT267" s="4"/>
      <c r="AU267" s="4"/>
      <c r="AV267" s="4"/>
      <c r="AW267" s="4"/>
      <c r="AX267" s="4"/>
      <c r="AY267" s="4"/>
      <c r="AZ267" s="4"/>
      <c r="BA267" s="4"/>
      <c r="BB267" s="21"/>
      <c r="BC267" s="35">
        <f>ROUND(ROUND(K263*AL267,0)*BA265,0)</f>
        <v>303</v>
      </c>
      <c r="BD267" s="31"/>
    </row>
    <row r="268" spans="1:56" ht="18" customHeight="1" x14ac:dyDescent="0.15">
      <c r="A268" s="32">
        <v>44</v>
      </c>
      <c r="B268" s="33">
        <v>2520</v>
      </c>
      <c r="C268" s="34" t="s">
        <v>8644</v>
      </c>
      <c r="D268" s="422"/>
      <c r="E268" s="423"/>
      <c r="F268" s="424"/>
      <c r="G268" s="29"/>
      <c r="H268" s="29"/>
      <c r="I268" s="29"/>
      <c r="J268" s="29"/>
      <c r="K268" s="20"/>
      <c r="N268" s="21"/>
      <c r="O268" s="1271" t="s">
        <v>4829</v>
      </c>
      <c r="P268" s="1274"/>
      <c r="Q268" s="1274"/>
      <c r="R268" s="1274"/>
      <c r="S268" s="1274"/>
      <c r="T268" s="1275"/>
      <c r="U268" s="42"/>
      <c r="V268" s="43"/>
      <c r="W268" s="44"/>
      <c r="X268" s="44"/>
      <c r="Y268" s="43"/>
      <c r="Z268" s="43"/>
      <c r="AA268" s="43"/>
      <c r="AB268" s="43"/>
      <c r="AC268" s="43"/>
      <c r="AD268" s="43"/>
      <c r="AE268" s="43"/>
      <c r="AF268" s="43"/>
      <c r="AG268" s="43"/>
      <c r="AH268" s="43"/>
      <c r="AI268" s="43"/>
      <c r="AJ268" s="43"/>
      <c r="AK268" s="44"/>
      <c r="AL268" s="45"/>
      <c r="AM268" s="45"/>
      <c r="AN268" s="20"/>
      <c r="AO268" s="4"/>
      <c r="AP268" s="4"/>
      <c r="AQ268" s="4"/>
      <c r="AR268" s="4"/>
      <c r="AS268" s="4"/>
      <c r="AT268" s="4"/>
      <c r="AU268" s="4"/>
      <c r="AY268" s="4"/>
      <c r="AZ268" s="4"/>
      <c r="BA268" s="4"/>
      <c r="BB268" s="21"/>
      <c r="BC268" s="35">
        <f>ROUND(ROUND(K263*S270,0)*BA265,0)</f>
        <v>585</v>
      </c>
      <c r="BD268" s="31"/>
    </row>
    <row r="269" spans="1:56" ht="18" customHeight="1" x14ac:dyDescent="0.15">
      <c r="A269" s="32">
        <v>44</v>
      </c>
      <c r="B269" s="33">
        <v>2521</v>
      </c>
      <c r="C269" s="34" t="s">
        <v>8645</v>
      </c>
      <c r="D269" s="422"/>
      <c r="E269" s="423"/>
      <c r="F269" s="424"/>
      <c r="G269" s="29"/>
      <c r="H269" s="29"/>
      <c r="I269" s="29"/>
      <c r="J269" s="29"/>
      <c r="K269" s="20"/>
      <c r="N269" s="21"/>
      <c r="O269" s="1276"/>
      <c r="P269" s="1277"/>
      <c r="Q269" s="1277"/>
      <c r="R269" s="1277"/>
      <c r="S269" s="1277"/>
      <c r="T269" s="1278"/>
      <c r="U269" s="1271" t="s">
        <v>4824</v>
      </c>
      <c r="V269" s="1202"/>
      <c r="W269" s="1202"/>
      <c r="X269" s="1202"/>
      <c r="Y269" s="1202"/>
      <c r="Z269" s="42" t="s">
        <v>4825</v>
      </c>
      <c r="AA269" s="99"/>
      <c r="AB269" s="99"/>
      <c r="AC269" s="43"/>
      <c r="AD269" s="43"/>
      <c r="AE269" s="43"/>
      <c r="AF269" s="43"/>
      <c r="AG269" s="43"/>
      <c r="AH269" s="43"/>
      <c r="AI269" s="43"/>
      <c r="AJ269" s="43"/>
      <c r="AK269" s="44" t="s">
        <v>17</v>
      </c>
      <c r="AL269" s="1157">
        <f>$AL$8</f>
        <v>0.7</v>
      </c>
      <c r="AM269" s="1157"/>
      <c r="AN269" s="20"/>
      <c r="AO269" s="4"/>
      <c r="AP269" s="4"/>
      <c r="AQ269" s="4"/>
      <c r="AR269" s="4"/>
      <c r="AS269" s="4"/>
      <c r="AT269" s="4"/>
      <c r="AU269" s="4"/>
      <c r="AY269" s="4"/>
      <c r="AZ269" s="4"/>
      <c r="BA269" s="4"/>
      <c r="BB269" s="21"/>
      <c r="BC269" s="35">
        <f>ROUND(ROUND(ROUND(K263*S270,0)*AL269,0)*BA265,0)</f>
        <v>409</v>
      </c>
      <c r="BD269" s="31"/>
    </row>
    <row r="270" spans="1:56" ht="18" customHeight="1" x14ac:dyDescent="0.15">
      <c r="A270" s="32">
        <v>44</v>
      </c>
      <c r="B270" s="33">
        <v>2522</v>
      </c>
      <c r="C270" s="34" t="s">
        <v>8646</v>
      </c>
      <c r="D270" s="422"/>
      <c r="E270" s="423"/>
      <c r="F270" s="424"/>
      <c r="G270" s="29"/>
      <c r="H270" s="29"/>
      <c r="I270" s="29"/>
      <c r="J270" s="29"/>
      <c r="K270" s="20"/>
      <c r="N270" s="21"/>
      <c r="O270" s="420"/>
      <c r="P270" s="421"/>
      <c r="Q270" s="421"/>
      <c r="R270" s="26" t="s">
        <v>17</v>
      </c>
      <c r="S270" s="1180">
        <f>$S$12</f>
        <v>0.96499999999999997</v>
      </c>
      <c r="T270" s="1181"/>
      <c r="U270" s="1272"/>
      <c r="V270" s="1273"/>
      <c r="W270" s="1273"/>
      <c r="X270" s="1273"/>
      <c r="Y270" s="1273"/>
      <c r="Z270" s="42" t="s">
        <v>8385</v>
      </c>
      <c r="AA270" s="99"/>
      <c r="AB270" s="99"/>
      <c r="AC270" s="43"/>
      <c r="AD270" s="43"/>
      <c r="AE270" s="43"/>
      <c r="AF270" s="43"/>
      <c r="AG270" s="43"/>
      <c r="AH270" s="43"/>
      <c r="AI270" s="43"/>
      <c r="AJ270" s="43"/>
      <c r="AK270" s="44" t="s">
        <v>17</v>
      </c>
      <c r="AL270" s="1157">
        <f>$AL$9</f>
        <v>0.5</v>
      </c>
      <c r="AM270" s="1157"/>
      <c r="AN270" s="24"/>
      <c r="AO270" s="25"/>
      <c r="AP270" s="25"/>
      <c r="AQ270" s="25"/>
      <c r="AR270" s="25"/>
      <c r="AS270" s="25"/>
      <c r="AT270" s="25"/>
      <c r="AU270" s="25"/>
      <c r="AV270" s="135"/>
      <c r="AW270" s="135"/>
      <c r="AX270" s="135"/>
      <c r="AY270" s="25"/>
      <c r="AZ270" s="25"/>
      <c r="BA270" s="25"/>
      <c r="BB270" s="38"/>
      <c r="BC270" s="35">
        <f>ROUND(ROUND(ROUND(K263*S270,0)*AL270,0)*BA265,0)</f>
        <v>293</v>
      </c>
      <c r="BD270" s="31"/>
    </row>
    <row r="271" spans="1:56" ht="18" customHeight="1" x14ac:dyDescent="0.15">
      <c r="A271" s="32">
        <v>44</v>
      </c>
      <c r="B271" s="33">
        <v>2529</v>
      </c>
      <c r="C271" s="34" t="s">
        <v>8647</v>
      </c>
      <c r="D271" s="422"/>
      <c r="E271" s="423"/>
      <c r="F271" s="424"/>
      <c r="G271" s="36"/>
      <c r="H271" s="29"/>
      <c r="I271" s="29"/>
      <c r="J271" s="37"/>
      <c r="K271" s="1086" t="s">
        <v>4840</v>
      </c>
      <c r="L271" s="1133"/>
      <c r="M271" s="1133"/>
      <c r="N271" s="1134"/>
      <c r="O271" s="416"/>
      <c r="P271" s="417"/>
      <c r="Q271" s="417"/>
      <c r="R271" s="65"/>
      <c r="S271" s="156"/>
      <c r="T271" s="156"/>
      <c r="U271" s="42"/>
      <c r="V271" s="43"/>
      <c r="W271" s="44"/>
      <c r="X271" s="44"/>
      <c r="Y271" s="43"/>
      <c r="Z271" s="43"/>
      <c r="AA271" s="43"/>
      <c r="AB271" s="43"/>
      <c r="AC271" s="43"/>
      <c r="AD271" s="43"/>
      <c r="AE271" s="43"/>
      <c r="AF271" s="43"/>
      <c r="AG271" s="43"/>
      <c r="AH271" s="43"/>
      <c r="AI271" s="43"/>
      <c r="AJ271" s="43"/>
      <c r="AK271" s="44"/>
      <c r="AL271" s="45"/>
      <c r="AM271" s="45"/>
      <c r="AN271" s="25"/>
      <c r="AO271" s="25"/>
      <c r="AP271" s="25"/>
      <c r="AQ271" s="25"/>
      <c r="AR271" s="25"/>
      <c r="AS271" s="25"/>
      <c r="AT271" s="25"/>
      <c r="AU271" s="25"/>
      <c r="AV271" s="25"/>
      <c r="AW271" s="25"/>
      <c r="AX271" s="25"/>
      <c r="AY271" s="25"/>
      <c r="AZ271" s="26"/>
      <c r="BA271" s="26"/>
      <c r="BB271" s="95"/>
      <c r="BC271" s="35">
        <f>K275</f>
        <v>535</v>
      </c>
      <c r="BD271" s="31"/>
    </row>
    <row r="272" spans="1:56" ht="18" customHeight="1" x14ac:dyDescent="0.15">
      <c r="A272" s="32">
        <v>44</v>
      </c>
      <c r="B272" s="33">
        <v>2530</v>
      </c>
      <c r="C272" s="34" t="s">
        <v>8648</v>
      </c>
      <c r="D272" s="422"/>
      <c r="E272" s="423"/>
      <c r="F272" s="424"/>
      <c r="G272" s="36"/>
      <c r="H272" s="29"/>
      <c r="I272" s="29"/>
      <c r="J272" s="37"/>
      <c r="K272" s="1135"/>
      <c r="L272" s="1135"/>
      <c r="M272" s="1135"/>
      <c r="N272" s="1136"/>
      <c r="O272" s="418"/>
      <c r="P272" s="419"/>
      <c r="Q272" s="419"/>
      <c r="R272" s="23"/>
      <c r="S272" s="167"/>
      <c r="T272" s="167"/>
      <c r="U272" s="1271" t="s">
        <v>4824</v>
      </c>
      <c r="V272" s="1202"/>
      <c r="W272" s="1202"/>
      <c r="X272" s="1202"/>
      <c r="Y272" s="1202"/>
      <c r="Z272" s="42" t="s">
        <v>4825</v>
      </c>
      <c r="AA272" s="99"/>
      <c r="AB272" s="99"/>
      <c r="AC272" s="43"/>
      <c r="AD272" s="43"/>
      <c r="AE272" s="43"/>
      <c r="AF272" s="43"/>
      <c r="AG272" s="43"/>
      <c r="AH272" s="43"/>
      <c r="AI272" s="43"/>
      <c r="AJ272" s="43"/>
      <c r="AK272" s="44" t="s">
        <v>17</v>
      </c>
      <c r="AL272" s="1157">
        <f>$AL$8</f>
        <v>0.7</v>
      </c>
      <c r="AM272" s="1157"/>
      <c r="AN272" s="43"/>
      <c r="AO272" s="43"/>
      <c r="AP272" s="43"/>
      <c r="AQ272" s="43"/>
      <c r="AR272" s="43"/>
      <c r="AS272" s="43"/>
      <c r="AT272" s="43"/>
      <c r="AU272" s="43"/>
      <c r="AV272" s="43"/>
      <c r="AW272" s="43"/>
      <c r="AX272" s="43"/>
      <c r="AY272" s="43"/>
      <c r="AZ272" s="44"/>
      <c r="BA272" s="44"/>
      <c r="BB272" s="45"/>
      <c r="BC272" s="35">
        <f>ROUND(K275*AL272,0)</f>
        <v>375</v>
      </c>
      <c r="BD272" s="31"/>
    </row>
    <row r="273" spans="1:56" ht="18" customHeight="1" x14ac:dyDescent="0.15">
      <c r="A273" s="32">
        <v>44</v>
      </c>
      <c r="B273" s="33">
        <v>2531</v>
      </c>
      <c r="C273" s="34" t="s">
        <v>8649</v>
      </c>
      <c r="D273" s="422"/>
      <c r="E273" s="423"/>
      <c r="F273" s="424"/>
      <c r="G273" s="36"/>
      <c r="H273" s="29"/>
      <c r="I273" s="29"/>
      <c r="J273" s="37"/>
      <c r="K273" s="1135"/>
      <c r="L273" s="1135"/>
      <c r="M273" s="1135"/>
      <c r="N273" s="1136"/>
      <c r="O273" s="420"/>
      <c r="P273" s="421"/>
      <c r="Q273" s="421"/>
      <c r="R273" s="26"/>
      <c r="S273" s="27"/>
      <c r="T273" s="27"/>
      <c r="U273" s="1272"/>
      <c r="V273" s="1273"/>
      <c r="W273" s="1273"/>
      <c r="X273" s="1273"/>
      <c r="Y273" s="1273"/>
      <c r="Z273" s="42" t="s">
        <v>8385</v>
      </c>
      <c r="AA273" s="99"/>
      <c r="AB273" s="99"/>
      <c r="AC273" s="43"/>
      <c r="AD273" s="43"/>
      <c r="AE273" s="43"/>
      <c r="AF273" s="43"/>
      <c r="AG273" s="43"/>
      <c r="AH273" s="43"/>
      <c r="AI273" s="43"/>
      <c r="AJ273" s="43"/>
      <c r="AK273" s="44" t="s">
        <v>17</v>
      </c>
      <c r="AL273" s="1157">
        <f>$AL$9</f>
        <v>0.5</v>
      </c>
      <c r="AM273" s="1157"/>
      <c r="AN273" s="43"/>
      <c r="AO273" s="43"/>
      <c r="AP273" s="43"/>
      <c r="AQ273" s="43"/>
      <c r="AR273" s="43"/>
      <c r="AS273" s="43"/>
      <c r="AT273" s="43"/>
      <c r="AU273" s="43"/>
      <c r="AV273" s="43"/>
      <c r="AW273" s="43"/>
      <c r="AX273" s="43"/>
      <c r="AY273" s="43"/>
      <c r="AZ273" s="44"/>
      <c r="BA273" s="44"/>
      <c r="BB273" s="45"/>
      <c r="BC273" s="35">
        <f>ROUND(K275*AL273,0)</f>
        <v>268</v>
      </c>
      <c r="BD273" s="31"/>
    </row>
    <row r="274" spans="1:56" ht="18" customHeight="1" x14ac:dyDescent="0.15">
      <c r="A274" s="32">
        <v>44</v>
      </c>
      <c r="B274" s="33">
        <v>2532</v>
      </c>
      <c r="C274" s="34" t="s">
        <v>8650</v>
      </c>
      <c r="D274" s="422"/>
      <c r="E274" s="423"/>
      <c r="F274" s="424"/>
      <c r="G274" s="36"/>
      <c r="H274" s="29"/>
      <c r="I274" s="29"/>
      <c r="J274" s="37"/>
      <c r="K274" s="1269"/>
      <c r="L274" s="1269"/>
      <c r="M274" s="1269"/>
      <c r="N274" s="1270"/>
      <c r="O274" s="1271" t="s">
        <v>4829</v>
      </c>
      <c r="P274" s="1274"/>
      <c r="Q274" s="1274"/>
      <c r="R274" s="1274"/>
      <c r="S274" s="1274"/>
      <c r="T274" s="1275"/>
      <c r="U274" s="42"/>
      <c r="V274" s="43"/>
      <c r="W274" s="44"/>
      <c r="X274" s="44"/>
      <c r="Y274" s="43"/>
      <c r="Z274" s="43"/>
      <c r="AA274" s="43"/>
      <c r="AB274" s="43"/>
      <c r="AC274" s="43"/>
      <c r="AD274" s="43"/>
      <c r="AE274" s="43"/>
      <c r="AF274" s="43"/>
      <c r="AG274" s="43"/>
      <c r="AH274" s="43"/>
      <c r="AI274" s="43"/>
      <c r="AJ274" s="43"/>
      <c r="AK274" s="44"/>
      <c r="AL274" s="45"/>
      <c r="AM274" s="45"/>
      <c r="AN274" s="43"/>
      <c r="AO274" s="43"/>
      <c r="AP274" s="43"/>
      <c r="AQ274" s="43"/>
      <c r="AR274" s="43"/>
      <c r="AS274" s="43"/>
      <c r="AT274" s="43"/>
      <c r="AU274" s="43"/>
      <c r="AV274" s="43"/>
      <c r="AW274" s="25"/>
      <c r="AX274" s="25"/>
      <c r="AY274" s="25"/>
      <c r="AZ274" s="26"/>
      <c r="BA274" s="26"/>
      <c r="BB274" s="95"/>
      <c r="BC274" s="35">
        <f>ROUND(K275*S276,0)</f>
        <v>516</v>
      </c>
      <c r="BD274" s="31"/>
    </row>
    <row r="275" spans="1:56" ht="18" customHeight="1" x14ac:dyDescent="0.15">
      <c r="A275" s="32">
        <v>44</v>
      </c>
      <c r="B275" s="33">
        <v>2533</v>
      </c>
      <c r="C275" s="34" t="s">
        <v>8651</v>
      </c>
      <c r="D275" s="422"/>
      <c r="E275" s="423"/>
      <c r="F275" s="424"/>
      <c r="G275" s="36"/>
      <c r="H275" s="29"/>
      <c r="I275" s="29"/>
      <c r="J275" s="37"/>
      <c r="K275" s="1108">
        <v>535</v>
      </c>
      <c r="L275" s="1108"/>
      <c r="M275" s="4" t="s">
        <v>21</v>
      </c>
      <c r="N275" s="2"/>
      <c r="O275" s="1276"/>
      <c r="P275" s="1277"/>
      <c r="Q275" s="1277"/>
      <c r="R275" s="1277"/>
      <c r="S275" s="1277"/>
      <c r="T275" s="1278"/>
      <c r="U275" s="1271" t="s">
        <v>4824</v>
      </c>
      <c r="V275" s="1202"/>
      <c r="W275" s="1202"/>
      <c r="X275" s="1202"/>
      <c r="Y275" s="1202"/>
      <c r="Z275" s="42" t="s">
        <v>4825</v>
      </c>
      <c r="AA275" s="99"/>
      <c r="AB275" s="99"/>
      <c r="AC275" s="43"/>
      <c r="AD275" s="43"/>
      <c r="AE275" s="43"/>
      <c r="AF275" s="43"/>
      <c r="AG275" s="43"/>
      <c r="AH275" s="43"/>
      <c r="AI275" s="43"/>
      <c r="AJ275" s="43"/>
      <c r="AK275" s="44" t="s">
        <v>17</v>
      </c>
      <c r="AL275" s="1157">
        <f>$AL$8</f>
        <v>0.7</v>
      </c>
      <c r="AM275" s="1157"/>
      <c r="AN275" s="25"/>
      <c r="AO275" s="25"/>
      <c r="AP275" s="25"/>
      <c r="AQ275" s="25"/>
      <c r="AR275" s="25"/>
      <c r="AS275" s="25"/>
      <c r="AT275" s="25"/>
      <c r="AU275" s="25"/>
      <c r="AV275" s="25"/>
      <c r="AW275" s="25"/>
      <c r="AX275" s="25"/>
      <c r="AY275" s="25"/>
      <c r="AZ275" s="26"/>
      <c r="BA275" s="26"/>
      <c r="BB275" s="95"/>
      <c r="BC275" s="35">
        <f>ROUND(ROUND(K275*S276,0)*AL275,0)</f>
        <v>361</v>
      </c>
      <c r="BD275" s="31"/>
    </row>
    <row r="276" spans="1:56" ht="18" customHeight="1" x14ac:dyDescent="0.15">
      <c r="A276" s="32">
        <v>44</v>
      </c>
      <c r="B276" s="33">
        <v>2534</v>
      </c>
      <c r="C276" s="34" t="s">
        <v>8652</v>
      </c>
      <c r="D276" s="422"/>
      <c r="E276" s="423"/>
      <c r="F276" s="424"/>
      <c r="G276" s="36"/>
      <c r="H276" s="29"/>
      <c r="I276" s="29"/>
      <c r="J276" s="37"/>
      <c r="K276" s="419"/>
      <c r="L276" s="419"/>
      <c r="M276" s="419"/>
      <c r="N276" s="419"/>
      <c r="O276" s="420"/>
      <c r="P276" s="421"/>
      <c r="Q276" s="421"/>
      <c r="R276" s="26" t="s">
        <v>17</v>
      </c>
      <c r="S276" s="1180">
        <f>$S$12</f>
        <v>0.96499999999999997</v>
      </c>
      <c r="T276" s="1181"/>
      <c r="U276" s="1272"/>
      <c r="V276" s="1273"/>
      <c r="W276" s="1273"/>
      <c r="X276" s="1273"/>
      <c r="Y276" s="1273"/>
      <c r="Z276" s="42" t="s">
        <v>8385</v>
      </c>
      <c r="AA276" s="99"/>
      <c r="AB276" s="99"/>
      <c r="AC276" s="43"/>
      <c r="AD276" s="43"/>
      <c r="AE276" s="43"/>
      <c r="AF276" s="43"/>
      <c r="AG276" s="43"/>
      <c r="AH276" s="43"/>
      <c r="AI276" s="43"/>
      <c r="AJ276" s="43"/>
      <c r="AK276" s="44" t="s">
        <v>17</v>
      </c>
      <c r="AL276" s="1157">
        <f>$AL$9</f>
        <v>0.5</v>
      </c>
      <c r="AM276" s="1157"/>
      <c r="AN276" s="25"/>
      <c r="AO276" s="25"/>
      <c r="AP276" s="25"/>
      <c r="AQ276" s="25"/>
      <c r="AR276" s="25"/>
      <c r="AS276" s="25"/>
      <c r="AT276" s="25"/>
      <c r="AU276" s="25"/>
      <c r="AV276" s="25"/>
      <c r="AW276" s="25"/>
      <c r="AX276" s="25"/>
      <c r="AY276" s="25"/>
      <c r="AZ276" s="26"/>
      <c r="BA276" s="26"/>
      <c r="BB276" s="95"/>
      <c r="BC276" s="35">
        <f>ROUND(ROUND(K275*S276,0)*AL276,0)</f>
        <v>258</v>
      </c>
      <c r="BD276" s="31"/>
    </row>
    <row r="277" spans="1:56" ht="18" customHeight="1" x14ac:dyDescent="0.15">
      <c r="A277" s="32">
        <v>44</v>
      </c>
      <c r="B277" s="33">
        <v>2541</v>
      </c>
      <c r="C277" s="34" t="s">
        <v>8653</v>
      </c>
      <c r="D277" s="422"/>
      <c r="E277" s="423"/>
      <c r="F277" s="424"/>
      <c r="G277" s="36"/>
      <c r="H277" s="29"/>
      <c r="I277" s="29"/>
      <c r="J277" s="37"/>
      <c r="K277" s="4"/>
      <c r="N277" s="21"/>
      <c r="O277" s="416"/>
      <c r="P277" s="417"/>
      <c r="Q277" s="417"/>
      <c r="R277" s="65"/>
      <c r="S277" s="156"/>
      <c r="T277" s="156"/>
      <c r="U277" s="42"/>
      <c r="V277" s="43"/>
      <c r="W277" s="44"/>
      <c r="X277" s="44"/>
      <c r="Y277" s="43"/>
      <c r="Z277" s="43"/>
      <c r="AA277" s="43"/>
      <c r="AB277" s="43"/>
      <c r="AC277" s="43"/>
      <c r="AD277" s="43"/>
      <c r="AE277" s="43"/>
      <c r="AF277" s="43"/>
      <c r="AG277" s="43"/>
      <c r="AH277" s="43"/>
      <c r="AI277" s="43"/>
      <c r="AJ277" s="43"/>
      <c r="AK277" s="44"/>
      <c r="AL277" s="45"/>
      <c r="AM277" s="45"/>
      <c r="AN277" s="47" t="s">
        <v>4833</v>
      </c>
      <c r="AO277" s="474"/>
      <c r="AP277" s="474"/>
      <c r="AQ277" s="474"/>
      <c r="AR277" s="474"/>
      <c r="AS277" s="474"/>
      <c r="AT277" s="474"/>
      <c r="AU277" s="474"/>
      <c r="AV277" s="475"/>
      <c r="AW277" s="475"/>
      <c r="AX277" s="475"/>
      <c r="AY277" s="40"/>
      <c r="AZ277" s="65" t="s">
        <v>17</v>
      </c>
      <c r="BA277" s="1324">
        <f>$BA$13</f>
        <v>0.95</v>
      </c>
      <c r="BB277" s="1325"/>
      <c r="BC277" s="35">
        <f>ROUND(K275*BA277,0)</f>
        <v>508</v>
      </c>
      <c r="BD277" s="31"/>
    </row>
    <row r="278" spans="1:56" ht="18" customHeight="1" x14ac:dyDescent="0.15">
      <c r="A278" s="32">
        <v>44</v>
      </c>
      <c r="B278" s="33">
        <v>2542</v>
      </c>
      <c r="C278" s="34" t="s">
        <v>8654</v>
      </c>
      <c r="D278" s="422"/>
      <c r="E278" s="423"/>
      <c r="F278" s="424"/>
      <c r="G278" s="36"/>
      <c r="H278" s="29"/>
      <c r="I278" s="29"/>
      <c r="J278" s="37"/>
      <c r="K278" s="4"/>
      <c r="N278" s="21"/>
      <c r="O278" s="418"/>
      <c r="P278" s="419"/>
      <c r="Q278" s="419"/>
      <c r="R278" s="23"/>
      <c r="S278" s="167"/>
      <c r="T278" s="167"/>
      <c r="U278" s="1271" t="s">
        <v>4824</v>
      </c>
      <c r="V278" s="1202"/>
      <c r="W278" s="1202"/>
      <c r="X278" s="1202"/>
      <c r="Y278" s="1202"/>
      <c r="Z278" s="42" t="s">
        <v>4825</v>
      </c>
      <c r="AA278" s="99"/>
      <c r="AB278" s="99"/>
      <c r="AC278" s="43"/>
      <c r="AD278" s="43"/>
      <c r="AE278" s="43"/>
      <c r="AF278" s="43"/>
      <c r="AG278" s="43"/>
      <c r="AH278" s="43"/>
      <c r="AI278" s="43"/>
      <c r="AJ278" s="43"/>
      <c r="AK278" s="44" t="s">
        <v>17</v>
      </c>
      <c r="AL278" s="1157">
        <f>$AL$8</f>
        <v>0.7</v>
      </c>
      <c r="AM278" s="1157"/>
      <c r="AN278" s="453"/>
      <c r="AO278" s="451"/>
      <c r="AP278" s="451"/>
      <c r="AQ278" s="451"/>
      <c r="AR278" s="451"/>
      <c r="AS278" s="451"/>
      <c r="AT278" s="451"/>
      <c r="AU278" s="451"/>
      <c r="AV278" s="451"/>
      <c r="AW278" s="451"/>
      <c r="AX278" s="451"/>
      <c r="AY278" s="4"/>
      <c r="AZ278" s="4"/>
      <c r="BA278" s="4"/>
      <c r="BB278" s="21"/>
      <c r="BC278" s="35">
        <f>ROUND(ROUND(K275*AL278,0)*BA277,0)</f>
        <v>356</v>
      </c>
      <c r="BD278" s="31"/>
    </row>
    <row r="279" spans="1:56" ht="18" customHeight="1" x14ac:dyDescent="0.15">
      <c r="A279" s="32">
        <v>44</v>
      </c>
      <c r="B279" s="33">
        <v>2543</v>
      </c>
      <c r="C279" s="34" t="s">
        <v>8655</v>
      </c>
      <c r="D279" s="422"/>
      <c r="E279" s="423"/>
      <c r="F279" s="424"/>
      <c r="G279" s="36"/>
      <c r="H279" s="29"/>
      <c r="I279" s="29"/>
      <c r="J279" s="37"/>
      <c r="K279" s="4"/>
      <c r="N279" s="21"/>
      <c r="O279" s="420"/>
      <c r="P279" s="421"/>
      <c r="Q279" s="421"/>
      <c r="R279" s="26"/>
      <c r="S279" s="27"/>
      <c r="T279" s="27"/>
      <c r="U279" s="1272"/>
      <c r="V279" s="1273"/>
      <c r="W279" s="1273"/>
      <c r="X279" s="1273"/>
      <c r="Y279" s="1273"/>
      <c r="Z279" s="42" t="s">
        <v>8385</v>
      </c>
      <c r="AA279" s="99"/>
      <c r="AB279" s="99"/>
      <c r="AC279" s="43"/>
      <c r="AD279" s="43"/>
      <c r="AE279" s="43"/>
      <c r="AF279" s="43"/>
      <c r="AG279" s="43"/>
      <c r="AH279" s="43"/>
      <c r="AI279" s="43"/>
      <c r="AJ279" s="43"/>
      <c r="AK279" s="44" t="s">
        <v>17</v>
      </c>
      <c r="AL279" s="1157">
        <f>$AL$9</f>
        <v>0.5</v>
      </c>
      <c r="AM279" s="1157"/>
      <c r="AN279" s="20"/>
      <c r="AO279" s="4"/>
      <c r="AP279" s="4"/>
      <c r="AQ279" s="4"/>
      <c r="AR279" s="4"/>
      <c r="AS279" s="4"/>
      <c r="AT279" s="4"/>
      <c r="AU279" s="4"/>
      <c r="AV279" s="4"/>
      <c r="AW279" s="4"/>
      <c r="AX279" s="4"/>
      <c r="AY279" s="4"/>
      <c r="AZ279" s="4"/>
      <c r="BA279" s="4"/>
      <c r="BB279" s="21"/>
      <c r="BC279" s="35">
        <f>ROUND(ROUND(K275*AL279,0)*BA277,0)</f>
        <v>255</v>
      </c>
      <c r="BD279" s="31"/>
    </row>
    <row r="280" spans="1:56" ht="18" customHeight="1" x14ac:dyDescent="0.15">
      <c r="A280" s="32">
        <v>44</v>
      </c>
      <c r="B280" s="33">
        <v>2544</v>
      </c>
      <c r="C280" s="34" t="s">
        <v>8656</v>
      </c>
      <c r="D280" s="422"/>
      <c r="E280" s="423"/>
      <c r="F280" s="424"/>
      <c r="G280" s="36"/>
      <c r="H280" s="29"/>
      <c r="I280" s="29"/>
      <c r="J280" s="37"/>
      <c r="K280" s="4"/>
      <c r="N280" s="21"/>
      <c r="O280" s="1271" t="s">
        <v>4829</v>
      </c>
      <c r="P280" s="1274"/>
      <c r="Q280" s="1274"/>
      <c r="R280" s="1274"/>
      <c r="S280" s="1274"/>
      <c r="T280" s="1275"/>
      <c r="U280" s="42"/>
      <c r="V280" s="43"/>
      <c r="W280" s="44"/>
      <c r="X280" s="44"/>
      <c r="Y280" s="43"/>
      <c r="Z280" s="43"/>
      <c r="AA280" s="43"/>
      <c r="AB280" s="43"/>
      <c r="AC280" s="43"/>
      <c r="AD280" s="43"/>
      <c r="AE280" s="43"/>
      <c r="AF280" s="43"/>
      <c r="AG280" s="43"/>
      <c r="AH280" s="43"/>
      <c r="AI280" s="43"/>
      <c r="AJ280" s="43"/>
      <c r="AK280" s="44"/>
      <c r="AL280" s="45"/>
      <c r="AM280" s="45"/>
      <c r="AN280" s="20"/>
      <c r="AO280" s="4"/>
      <c r="AP280" s="4"/>
      <c r="AQ280" s="4"/>
      <c r="AR280" s="4"/>
      <c r="AS280" s="4"/>
      <c r="AT280" s="4"/>
      <c r="AU280" s="4"/>
      <c r="AY280" s="4"/>
      <c r="AZ280" s="4"/>
      <c r="BA280" s="4"/>
      <c r="BB280" s="21"/>
      <c r="BC280" s="35">
        <f>ROUND(ROUND(K275*S282,0)*BA277,0)</f>
        <v>490</v>
      </c>
      <c r="BD280" s="31"/>
    </row>
    <row r="281" spans="1:56" ht="18" customHeight="1" x14ac:dyDescent="0.15">
      <c r="A281" s="32">
        <v>44</v>
      </c>
      <c r="B281" s="33">
        <v>2545</v>
      </c>
      <c r="C281" s="34" t="s">
        <v>8657</v>
      </c>
      <c r="D281" s="422"/>
      <c r="E281" s="423"/>
      <c r="F281" s="424"/>
      <c r="G281" s="36"/>
      <c r="H281" s="29"/>
      <c r="I281" s="29"/>
      <c r="J281" s="37"/>
      <c r="K281" s="4"/>
      <c r="N281" s="21"/>
      <c r="O281" s="1276"/>
      <c r="P281" s="1277"/>
      <c r="Q281" s="1277"/>
      <c r="R281" s="1277"/>
      <c r="S281" s="1277"/>
      <c r="T281" s="1278"/>
      <c r="U281" s="1271" t="s">
        <v>4824</v>
      </c>
      <c r="V281" s="1202"/>
      <c r="W281" s="1202"/>
      <c r="X281" s="1202"/>
      <c r="Y281" s="1202"/>
      <c r="Z281" s="42" t="s">
        <v>4825</v>
      </c>
      <c r="AA281" s="99"/>
      <c r="AB281" s="99"/>
      <c r="AC281" s="43"/>
      <c r="AD281" s="43"/>
      <c r="AE281" s="43"/>
      <c r="AF281" s="43"/>
      <c r="AG281" s="43"/>
      <c r="AH281" s="43"/>
      <c r="AI281" s="43"/>
      <c r="AJ281" s="43"/>
      <c r="AK281" s="44" t="s">
        <v>17</v>
      </c>
      <c r="AL281" s="1157">
        <f>$AL$8</f>
        <v>0.7</v>
      </c>
      <c r="AM281" s="1157"/>
      <c r="AN281" s="20"/>
      <c r="AO281" s="4"/>
      <c r="AP281" s="4"/>
      <c r="AQ281" s="4"/>
      <c r="AR281" s="4"/>
      <c r="AS281" s="4"/>
      <c r="AT281" s="4"/>
      <c r="AU281" s="4"/>
      <c r="AY281" s="4"/>
      <c r="AZ281" s="4"/>
      <c r="BA281" s="4"/>
      <c r="BB281" s="21"/>
      <c r="BC281" s="35">
        <f>ROUND(ROUND(ROUND(K275*S282,0)*AL281,0)*BA277,0)</f>
        <v>343</v>
      </c>
      <c r="BD281" s="31"/>
    </row>
    <row r="282" spans="1:56" ht="18" customHeight="1" x14ac:dyDescent="0.15">
      <c r="A282" s="32">
        <v>44</v>
      </c>
      <c r="B282" s="33">
        <v>2546</v>
      </c>
      <c r="C282" s="34" t="s">
        <v>8658</v>
      </c>
      <c r="D282" s="422"/>
      <c r="E282" s="423"/>
      <c r="F282" s="424"/>
      <c r="G282" s="36"/>
      <c r="H282" s="29"/>
      <c r="I282" s="29"/>
      <c r="J282" s="37"/>
      <c r="K282" s="4"/>
      <c r="N282" s="21"/>
      <c r="O282" s="420"/>
      <c r="P282" s="421"/>
      <c r="Q282" s="421"/>
      <c r="R282" s="26" t="s">
        <v>17</v>
      </c>
      <c r="S282" s="1180">
        <f>$S$12</f>
        <v>0.96499999999999997</v>
      </c>
      <c r="T282" s="1181"/>
      <c r="U282" s="1272"/>
      <c r="V282" s="1273"/>
      <c r="W282" s="1273"/>
      <c r="X282" s="1273"/>
      <c r="Y282" s="1273"/>
      <c r="Z282" s="42" t="s">
        <v>8385</v>
      </c>
      <c r="AA282" s="99"/>
      <c r="AB282" s="99"/>
      <c r="AC282" s="43"/>
      <c r="AD282" s="43"/>
      <c r="AE282" s="43"/>
      <c r="AF282" s="43"/>
      <c r="AG282" s="43"/>
      <c r="AH282" s="43"/>
      <c r="AI282" s="43"/>
      <c r="AJ282" s="43"/>
      <c r="AK282" s="44" t="s">
        <v>17</v>
      </c>
      <c r="AL282" s="1157">
        <f>$AL$9</f>
        <v>0.5</v>
      </c>
      <c r="AM282" s="1157"/>
      <c r="AN282" s="24"/>
      <c r="AO282" s="25"/>
      <c r="AP282" s="25"/>
      <c r="AQ282" s="25"/>
      <c r="AR282" s="25"/>
      <c r="AS282" s="25"/>
      <c r="AT282" s="25"/>
      <c r="AU282" s="25"/>
      <c r="AV282" s="135"/>
      <c r="AW282" s="135"/>
      <c r="AX282" s="135"/>
      <c r="AY282" s="25"/>
      <c r="AZ282" s="25"/>
      <c r="BA282" s="25"/>
      <c r="BB282" s="38"/>
      <c r="BC282" s="35">
        <f>ROUND(ROUND(ROUND(K275*S282,0)*AL282,0)*BA277,0)</f>
        <v>245</v>
      </c>
      <c r="BD282" s="31"/>
    </row>
    <row r="283" spans="1:56" ht="18" customHeight="1" x14ac:dyDescent="0.15">
      <c r="A283" s="32">
        <v>44</v>
      </c>
      <c r="B283" s="33">
        <v>2553</v>
      </c>
      <c r="C283" s="34" t="s">
        <v>8659</v>
      </c>
      <c r="D283" s="422"/>
      <c r="E283" s="423"/>
      <c r="F283" s="424"/>
      <c r="G283" s="36"/>
      <c r="H283" s="29"/>
      <c r="I283" s="29"/>
      <c r="J283" s="37"/>
      <c r="K283" s="1085" t="s">
        <v>4853</v>
      </c>
      <c r="L283" s="1133"/>
      <c r="M283" s="1133"/>
      <c r="N283" s="1134"/>
      <c r="O283" s="416"/>
      <c r="P283" s="417"/>
      <c r="Q283" s="417"/>
      <c r="R283" s="65"/>
      <c r="S283" s="156"/>
      <c r="T283" s="156"/>
      <c r="U283" s="42"/>
      <c r="V283" s="43"/>
      <c r="W283" s="44"/>
      <c r="X283" s="44"/>
      <c r="Y283" s="43"/>
      <c r="Z283" s="43"/>
      <c r="AA283" s="43"/>
      <c r="AB283" s="43"/>
      <c r="AC283" s="43"/>
      <c r="AD283" s="43"/>
      <c r="AE283" s="43"/>
      <c r="AF283" s="43"/>
      <c r="AG283" s="43"/>
      <c r="AH283" s="43"/>
      <c r="AI283" s="43"/>
      <c r="AJ283" s="43"/>
      <c r="AK283" s="44"/>
      <c r="AL283" s="45"/>
      <c r="AM283" s="45"/>
      <c r="AN283" s="25"/>
      <c r="AO283" s="25"/>
      <c r="AP283" s="25"/>
      <c r="AQ283" s="25"/>
      <c r="AR283" s="25"/>
      <c r="AS283" s="25"/>
      <c r="AT283" s="25"/>
      <c r="AU283" s="25"/>
      <c r="AV283" s="25"/>
      <c r="AW283" s="25"/>
      <c r="AX283" s="25"/>
      <c r="AY283" s="25"/>
      <c r="AZ283" s="26"/>
      <c r="BA283" s="26"/>
      <c r="BB283" s="95"/>
      <c r="BC283" s="35">
        <f>K287</f>
        <v>435</v>
      </c>
      <c r="BD283" s="31"/>
    </row>
    <row r="284" spans="1:56" ht="18" customHeight="1" x14ac:dyDescent="0.15">
      <c r="A284" s="32">
        <v>44</v>
      </c>
      <c r="B284" s="33">
        <v>2554</v>
      </c>
      <c r="C284" s="34" t="s">
        <v>8660</v>
      </c>
      <c r="D284" s="422"/>
      <c r="E284" s="423"/>
      <c r="F284" s="424"/>
      <c r="G284" s="29"/>
      <c r="H284" s="29"/>
      <c r="I284" s="29"/>
      <c r="J284" s="29"/>
      <c r="K284" s="1137"/>
      <c r="L284" s="1135"/>
      <c r="M284" s="1135"/>
      <c r="N284" s="1136"/>
      <c r="O284" s="418"/>
      <c r="P284" s="419"/>
      <c r="Q284" s="419"/>
      <c r="R284" s="23"/>
      <c r="S284" s="167"/>
      <c r="T284" s="167"/>
      <c r="U284" s="1271" t="s">
        <v>4824</v>
      </c>
      <c r="V284" s="1202"/>
      <c r="W284" s="1202"/>
      <c r="X284" s="1202"/>
      <c r="Y284" s="1202"/>
      <c r="Z284" s="42" t="s">
        <v>4825</v>
      </c>
      <c r="AA284" s="99"/>
      <c r="AB284" s="99"/>
      <c r="AC284" s="43"/>
      <c r="AD284" s="43"/>
      <c r="AE284" s="43"/>
      <c r="AF284" s="43"/>
      <c r="AG284" s="43"/>
      <c r="AH284" s="43"/>
      <c r="AI284" s="43"/>
      <c r="AJ284" s="43"/>
      <c r="AK284" s="44" t="s">
        <v>17</v>
      </c>
      <c r="AL284" s="1157">
        <f>$AL$8</f>
        <v>0.7</v>
      </c>
      <c r="AM284" s="1157"/>
      <c r="AN284" s="43"/>
      <c r="AO284" s="43"/>
      <c r="AP284" s="43"/>
      <c r="AQ284" s="43"/>
      <c r="AR284" s="43"/>
      <c r="AS284" s="43"/>
      <c r="AT284" s="43"/>
      <c r="AU284" s="43"/>
      <c r="AV284" s="43"/>
      <c r="AW284" s="43"/>
      <c r="AX284" s="43"/>
      <c r="AY284" s="43"/>
      <c r="AZ284" s="44"/>
      <c r="BA284" s="44"/>
      <c r="BB284" s="45"/>
      <c r="BC284" s="35">
        <f>ROUND(K287*AL284,0)</f>
        <v>305</v>
      </c>
      <c r="BD284" s="31"/>
    </row>
    <row r="285" spans="1:56" ht="18" customHeight="1" x14ac:dyDescent="0.15">
      <c r="A285" s="32">
        <v>44</v>
      </c>
      <c r="B285" s="33">
        <v>2555</v>
      </c>
      <c r="C285" s="34" t="s">
        <v>8661</v>
      </c>
      <c r="D285" s="422"/>
      <c r="E285" s="423"/>
      <c r="F285" s="424"/>
      <c r="G285" s="29"/>
      <c r="H285" s="29"/>
      <c r="I285" s="29"/>
      <c r="J285" s="29"/>
      <c r="K285" s="1137"/>
      <c r="L285" s="1135"/>
      <c r="M285" s="1135"/>
      <c r="N285" s="1136"/>
      <c r="O285" s="420"/>
      <c r="P285" s="421"/>
      <c r="Q285" s="421"/>
      <c r="R285" s="26"/>
      <c r="S285" s="27"/>
      <c r="T285" s="27"/>
      <c r="U285" s="1272"/>
      <c r="V285" s="1273"/>
      <c r="W285" s="1273"/>
      <c r="X285" s="1273"/>
      <c r="Y285" s="1273"/>
      <c r="Z285" s="42" t="s">
        <v>8385</v>
      </c>
      <c r="AA285" s="99"/>
      <c r="AB285" s="99"/>
      <c r="AC285" s="43"/>
      <c r="AD285" s="43"/>
      <c r="AE285" s="43"/>
      <c r="AF285" s="43"/>
      <c r="AG285" s="43"/>
      <c r="AH285" s="43"/>
      <c r="AI285" s="43"/>
      <c r="AJ285" s="43"/>
      <c r="AK285" s="44" t="s">
        <v>17</v>
      </c>
      <c r="AL285" s="1157">
        <f>$AL$9</f>
        <v>0.5</v>
      </c>
      <c r="AM285" s="1157"/>
      <c r="AN285" s="43"/>
      <c r="AO285" s="43"/>
      <c r="AP285" s="43"/>
      <c r="AQ285" s="43"/>
      <c r="AR285" s="43"/>
      <c r="AS285" s="43"/>
      <c r="AT285" s="43"/>
      <c r="AU285" s="43"/>
      <c r="AV285" s="43"/>
      <c r="AW285" s="43"/>
      <c r="AX285" s="43"/>
      <c r="AY285" s="43"/>
      <c r="AZ285" s="44"/>
      <c r="BA285" s="44"/>
      <c r="BB285" s="45"/>
      <c r="BC285" s="35">
        <f>ROUND(K287*AL285,0)</f>
        <v>218</v>
      </c>
      <c r="BD285" s="31"/>
    </row>
    <row r="286" spans="1:56" ht="18" customHeight="1" x14ac:dyDescent="0.15">
      <c r="A286" s="32">
        <v>44</v>
      </c>
      <c r="B286" s="33">
        <v>2556</v>
      </c>
      <c r="C286" s="34" t="s">
        <v>8662</v>
      </c>
      <c r="D286" s="422"/>
      <c r="E286" s="423"/>
      <c r="F286" s="424"/>
      <c r="G286" s="29"/>
      <c r="H286" s="29"/>
      <c r="I286" s="29"/>
      <c r="J286" s="29"/>
      <c r="K286" s="1268"/>
      <c r="L286" s="1269"/>
      <c r="M286" s="1269"/>
      <c r="N286" s="1270"/>
      <c r="O286" s="1271" t="s">
        <v>4829</v>
      </c>
      <c r="P286" s="1274"/>
      <c r="Q286" s="1274"/>
      <c r="R286" s="1274"/>
      <c r="S286" s="1274"/>
      <c r="T286" s="1275"/>
      <c r="U286" s="42"/>
      <c r="V286" s="43"/>
      <c r="W286" s="44"/>
      <c r="X286" s="44"/>
      <c r="Y286" s="43"/>
      <c r="Z286" s="43"/>
      <c r="AA286" s="43"/>
      <c r="AB286" s="43"/>
      <c r="AC286" s="43"/>
      <c r="AD286" s="43"/>
      <c r="AE286" s="43"/>
      <c r="AF286" s="43"/>
      <c r="AG286" s="43"/>
      <c r="AH286" s="43"/>
      <c r="AI286" s="43"/>
      <c r="AJ286" s="43"/>
      <c r="AK286" s="44"/>
      <c r="AL286" s="45"/>
      <c r="AM286" s="45"/>
      <c r="AN286" s="43"/>
      <c r="AO286" s="43"/>
      <c r="AP286" s="43"/>
      <c r="AQ286" s="43"/>
      <c r="AR286" s="43"/>
      <c r="AS286" s="43"/>
      <c r="AT286" s="43"/>
      <c r="AU286" s="43"/>
      <c r="AV286" s="43"/>
      <c r="AW286" s="25"/>
      <c r="AX286" s="25"/>
      <c r="AY286" s="25"/>
      <c r="AZ286" s="26"/>
      <c r="BA286" s="26"/>
      <c r="BB286" s="95"/>
      <c r="BC286" s="35">
        <f>ROUND(K287*S288,0)</f>
        <v>420</v>
      </c>
      <c r="BD286" s="31"/>
    </row>
    <row r="287" spans="1:56" ht="18" customHeight="1" x14ac:dyDescent="0.15">
      <c r="A287" s="32">
        <v>44</v>
      </c>
      <c r="B287" s="33">
        <v>2557</v>
      </c>
      <c r="C287" s="34" t="s">
        <v>8663</v>
      </c>
      <c r="D287" s="422"/>
      <c r="E287" s="423"/>
      <c r="F287" s="424"/>
      <c r="G287" s="29"/>
      <c r="H287" s="29"/>
      <c r="I287" s="29"/>
      <c r="J287" s="29"/>
      <c r="K287" s="1280">
        <v>435</v>
      </c>
      <c r="L287" s="1108"/>
      <c r="M287" s="4" t="s">
        <v>21</v>
      </c>
      <c r="N287" s="22"/>
      <c r="O287" s="1276"/>
      <c r="P287" s="1277"/>
      <c r="Q287" s="1277"/>
      <c r="R287" s="1277"/>
      <c r="S287" s="1277"/>
      <c r="T287" s="1278"/>
      <c r="U287" s="1271" t="s">
        <v>4824</v>
      </c>
      <c r="V287" s="1202"/>
      <c r="W287" s="1202"/>
      <c r="X287" s="1202"/>
      <c r="Y287" s="1202"/>
      <c r="Z287" s="42" t="s">
        <v>4825</v>
      </c>
      <c r="AA287" s="99"/>
      <c r="AB287" s="99"/>
      <c r="AC287" s="43"/>
      <c r="AD287" s="43"/>
      <c r="AE287" s="43"/>
      <c r="AF287" s="43"/>
      <c r="AG287" s="43"/>
      <c r="AH287" s="43"/>
      <c r="AI287" s="43"/>
      <c r="AJ287" s="43"/>
      <c r="AK287" s="44" t="s">
        <v>17</v>
      </c>
      <c r="AL287" s="1157">
        <f>$AL$8</f>
        <v>0.7</v>
      </c>
      <c r="AM287" s="1157"/>
      <c r="AN287" s="25"/>
      <c r="AO287" s="25"/>
      <c r="AP287" s="25"/>
      <c r="AQ287" s="25"/>
      <c r="AR287" s="25"/>
      <c r="AS287" s="25"/>
      <c r="AT287" s="25"/>
      <c r="AU287" s="25"/>
      <c r="AV287" s="25"/>
      <c r="AW287" s="25"/>
      <c r="AX287" s="25"/>
      <c r="AY287" s="25"/>
      <c r="AZ287" s="26"/>
      <c r="BA287" s="26"/>
      <c r="BB287" s="95"/>
      <c r="BC287" s="35">
        <f>ROUND(ROUND(K287*S288,0)*AL287,0)</f>
        <v>294</v>
      </c>
      <c r="BD287" s="31"/>
    </row>
    <row r="288" spans="1:56" ht="18" customHeight="1" x14ac:dyDescent="0.15">
      <c r="A288" s="32">
        <v>44</v>
      </c>
      <c r="B288" s="33">
        <v>2558</v>
      </c>
      <c r="C288" s="34" t="s">
        <v>8664</v>
      </c>
      <c r="D288" s="422"/>
      <c r="E288" s="423"/>
      <c r="F288" s="424"/>
      <c r="G288" s="29"/>
      <c r="H288" s="29"/>
      <c r="I288" s="29"/>
      <c r="J288" s="29"/>
      <c r="K288" s="418"/>
      <c r="L288" s="419"/>
      <c r="M288" s="419"/>
      <c r="N288" s="425"/>
      <c r="O288" s="420"/>
      <c r="P288" s="421"/>
      <c r="Q288" s="421"/>
      <c r="R288" s="26" t="s">
        <v>17</v>
      </c>
      <c r="S288" s="1180">
        <f>$S$12</f>
        <v>0.96499999999999997</v>
      </c>
      <c r="T288" s="1181"/>
      <c r="U288" s="1272"/>
      <c r="V288" s="1273"/>
      <c r="W288" s="1273"/>
      <c r="X288" s="1273"/>
      <c r="Y288" s="1273"/>
      <c r="Z288" s="42" t="s">
        <v>8385</v>
      </c>
      <c r="AA288" s="99"/>
      <c r="AB288" s="99"/>
      <c r="AC288" s="43"/>
      <c r="AD288" s="43"/>
      <c r="AE288" s="43"/>
      <c r="AF288" s="43"/>
      <c r="AG288" s="43"/>
      <c r="AH288" s="43"/>
      <c r="AI288" s="43"/>
      <c r="AJ288" s="43"/>
      <c r="AK288" s="44" t="s">
        <v>17</v>
      </c>
      <c r="AL288" s="1157">
        <f>$AL$9</f>
        <v>0.5</v>
      </c>
      <c r="AM288" s="1157"/>
      <c r="AN288" s="25"/>
      <c r="AO288" s="25"/>
      <c r="AP288" s="25"/>
      <c r="AQ288" s="25"/>
      <c r="AR288" s="25"/>
      <c r="AS288" s="25"/>
      <c r="AT288" s="25"/>
      <c r="AU288" s="25"/>
      <c r="AV288" s="25"/>
      <c r="AW288" s="25"/>
      <c r="AX288" s="25"/>
      <c r="AY288" s="25"/>
      <c r="AZ288" s="26"/>
      <c r="BA288" s="26"/>
      <c r="BB288" s="95"/>
      <c r="BC288" s="35">
        <f>ROUND(ROUND(K287*S288,0)*AL288,0)</f>
        <v>210</v>
      </c>
      <c r="BD288" s="31"/>
    </row>
    <row r="289" spans="1:56" ht="18" customHeight="1" x14ac:dyDescent="0.15">
      <c r="A289" s="32">
        <v>44</v>
      </c>
      <c r="B289" s="33">
        <v>2565</v>
      </c>
      <c r="C289" s="34" t="s">
        <v>8665</v>
      </c>
      <c r="D289" s="422"/>
      <c r="E289" s="423"/>
      <c r="F289" s="424"/>
      <c r="G289" s="29"/>
      <c r="H289" s="29"/>
      <c r="I289" s="29"/>
      <c r="J289" s="29"/>
      <c r="K289" s="20"/>
      <c r="N289" s="21"/>
      <c r="O289" s="416"/>
      <c r="P289" s="417"/>
      <c r="Q289" s="417"/>
      <c r="R289" s="65"/>
      <c r="S289" s="156"/>
      <c r="T289" s="156"/>
      <c r="U289" s="42"/>
      <c r="V289" s="43"/>
      <c r="W289" s="44"/>
      <c r="X289" s="44"/>
      <c r="Y289" s="43"/>
      <c r="Z289" s="43"/>
      <c r="AA289" s="43"/>
      <c r="AB289" s="43"/>
      <c r="AC289" s="43"/>
      <c r="AD289" s="43"/>
      <c r="AE289" s="43"/>
      <c r="AF289" s="43"/>
      <c r="AG289" s="43"/>
      <c r="AH289" s="43"/>
      <c r="AI289" s="43"/>
      <c r="AJ289" s="43"/>
      <c r="AK289" s="44"/>
      <c r="AL289" s="45"/>
      <c r="AM289" s="45"/>
      <c r="AN289" s="47" t="s">
        <v>4833</v>
      </c>
      <c r="AO289" s="474"/>
      <c r="AP289" s="474"/>
      <c r="AQ289" s="474"/>
      <c r="AR289" s="474"/>
      <c r="AS289" s="474"/>
      <c r="AT289" s="474"/>
      <c r="AU289" s="474"/>
      <c r="AV289" s="475"/>
      <c r="AW289" s="475"/>
      <c r="AX289" s="475"/>
      <c r="AY289" s="40"/>
      <c r="AZ289" s="65" t="s">
        <v>17</v>
      </c>
      <c r="BA289" s="1324">
        <f>$BA$13</f>
        <v>0.95</v>
      </c>
      <c r="BB289" s="1325"/>
      <c r="BC289" s="35">
        <f>ROUND(K287*BA289,0)</f>
        <v>413</v>
      </c>
      <c r="BD289" s="31"/>
    </row>
    <row r="290" spans="1:56" ht="18" customHeight="1" x14ac:dyDescent="0.15">
      <c r="A290" s="32">
        <v>44</v>
      </c>
      <c r="B290" s="33">
        <v>2566</v>
      </c>
      <c r="C290" s="34" t="s">
        <v>8666</v>
      </c>
      <c r="D290" s="422"/>
      <c r="E290" s="423"/>
      <c r="F290" s="424"/>
      <c r="G290" s="29"/>
      <c r="H290" s="29"/>
      <c r="I290" s="29"/>
      <c r="J290" s="29"/>
      <c r="K290" s="20"/>
      <c r="N290" s="21"/>
      <c r="O290" s="418"/>
      <c r="P290" s="419"/>
      <c r="Q290" s="419"/>
      <c r="R290" s="23"/>
      <c r="S290" s="167"/>
      <c r="T290" s="167"/>
      <c r="U290" s="1271" t="s">
        <v>4824</v>
      </c>
      <c r="V290" s="1202"/>
      <c r="W290" s="1202"/>
      <c r="X290" s="1202"/>
      <c r="Y290" s="1202"/>
      <c r="Z290" s="42" t="s">
        <v>4825</v>
      </c>
      <c r="AA290" s="99"/>
      <c r="AB290" s="99"/>
      <c r="AC290" s="43"/>
      <c r="AD290" s="43"/>
      <c r="AE290" s="43"/>
      <c r="AF290" s="43"/>
      <c r="AG290" s="43"/>
      <c r="AH290" s="43"/>
      <c r="AI290" s="43"/>
      <c r="AJ290" s="43"/>
      <c r="AK290" s="44" t="s">
        <v>17</v>
      </c>
      <c r="AL290" s="1157">
        <f>$AL$8</f>
        <v>0.7</v>
      </c>
      <c r="AM290" s="1157"/>
      <c r="AN290" s="453"/>
      <c r="AO290" s="451"/>
      <c r="AP290" s="451"/>
      <c r="AQ290" s="451"/>
      <c r="AR290" s="451"/>
      <c r="AS290" s="451"/>
      <c r="AT290" s="451"/>
      <c r="AU290" s="451"/>
      <c r="AV290" s="451"/>
      <c r="AW290" s="451"/>
      <c r="AX290" s="451"/>
      <c r="AY290" s="4"/>
      <c r="AZ290" s="4"/>
      <c r="BA290" s="4"/>
      <c r="BB290" s="21"/>
      <c r="BC290" s="35">
        <f>ROUND(ROUND(K287*AL290,0)*BA289,0)</f>
        <v>290</v>
      </c>
      <c r="BD290" s="31"/>
    </row>
    <row r="291" spans="1:56" ht="18" customHeight="1" x14ac:dyDescent="0.15">
      <c r="A291" s="32">
        <v>44</v>
      </c>
      <c r="B291" s="33">
        <v>2567</v>
      </c>
      <c r="C291" s="34" t="s">
        <v>8667</v>
      </c>
      <c r="D291" s="422"/>
      <c r="E291" s="423"/>
      <c r="F291" s="424"/>
      <c r="G291" s="29"/>
      <c r="H291" s="29"/>
      <c r="I291" s="29"/>
      <c r="J291" s="29"/>
      <c r="K291" s="20"/>
      <c r="N291" s="21"/>
      <c r="O291" s="420"/>
      <c r="P291" s="421"/>
      <c r="Q291" s="421"/>
      <c r="R291" s="26"/>
      <c r="S291" s="27"/>
      <c r="T291" s="27"/>
      <c r="U291" s="1272"/>
      <c r="V291" s="1273"/>
      <c r="W291" s="1273"/>
      <c r="X291" s="1273"/>
      <c r="Y291" s="1273"/>
      <c r="Z291" s="42" t="s">
        <v>8385</v>
      </c>
      <c r="AA291" s="99"/>
      <c r="AB291" s="99"/>
      <c r="AC291" s="43"/>
      <c r="AD291" s="43"/>
      <c r="AE291" s="43"/>
      <c r="AF291" s="43"/>
      <c r="AG291" s="43"/>
      <c r="AH291" s="43"/>
      <c r="AI291" s="43"/>
      <c r="AJ291" s="43"/>
      <c r="AK291" s="44" t="s">
        <v>17</v>
      </c>
      <c r="AL291" s="1157">
        <f>$AL$9</f>
        <v>0.5</v>
      </c>
      <c r="AM291" s="1157"/>
      <c r="AN291" s="20"/>
      <c r="AO291" s="4"/>
      <c r="AP291" s="4"/>
      <c r="AQ291" s="4"/>
      <c r="AR291" s="4"/>
      <c r="AS291" s="4"/>
      <c r="AT291" s="4"/>
      <c r="AU291" s="4"/>
      <c r="AV291" s="4"/>
      <c r="AW291" s="4"/>
      <c r="AX291" s="4"/>
      <c r="AY291" s="4"/>
      <c r="AZ291" s="4"/>
      <c r="BA291" s="4"/>
      <c r="BB291" s="21"/>
      <c r="BC291" s="35">
        <f>ROUND(ROUND(K287*AL291,0)*BA289,0)</f>
        <v>207</v>
      </c>
      <c r="BD291" s="31"/>
    </row>
    <row r="292" spans="1:56" ht="18" customHeight="1" x14ac:dyDescent="0.15">
      <c r="A292" s="32">
        <v>44</v>
      </c>
      <c r="B292" s="33">
        <v>2568</v>
      </c>
      <c r="C292" s="34" t="s">
        <v>8668</v>
      </c>
      <c r="D292" s="422"/>
      <c r="E292" s="423"/>
      <c r="F292" s="424"/>
      <c r="G292" s="29"/>
      <c r="H292" s="29"/>
      <c r="I292" s="29"/>
      <c r="J292" s="29"/>
      <c r="K292" s="20"/>
      <c r="N292" s="21"/>
      <c r="O292" s="1271" t="s">
        <v>4829</v>
      </c>
      <c r="P292" s="1274"/>
      <c r="Q292" s="1274"/>
      <c r="R292" s="1274"/>
      <c r="S292" s="1274"/>
      <c r="T292" s="1275"/>
      <c r="U292" s="42"/>
      <c r="V292" s="43"/>
      <c r="W292" s="44"/>
      <c r="X292" s="44"/>
      <c r="Y292" s="43"/>
      <c r="Z292" s="43"/>
      <c r="AA292" s="43"/>
      <c r="AB292" s="43"/>
      <c r="AC292" s="43"/>
      <c r="AD292" s="43"/>
      <c r="AE292" s="43"/>
      <c r="AF292" s="43"/>
      <c r="AG292" s="43"/>
      <c r="AH292" s="43"/>
      <c r="AI292" s="43"/>
      <c r="AJ292" s="43"/>
      <c r="AK292" s="44"/>
      <c r="AL292" s="45"/>
      <c r="AM292" s="45"/>
      <c r="AN292" s="20"/>
      <c r="AO292" s="4"/>
      <c r="AP292" s="4"/>
      <c r="AQ292" s="4"/>
      <c r="AR292" s="4"/>
      <c r="AS292" s="4"/>
      <c r="AT292" s="4"/>
      <c r="AU292" s="4"/>
      <c r="AY292" s="4"/>
      <c r="AZ292" s="4"/>
      <c r="BA292" s="4"/>
      <c r="BB292" s="21"/>
      <c r="BC292" s="35">
        <f>ROUND(ROUND(K287*S294,0)*BA289,0)</f>
        <v>399</v>
      </c>
      <c r="BD292" s="31"/>
    </row>
    <row r="293" spans="1:56" ht="18" customHeight="1" x14ac:dyDescent="0.15">
      <c r="A293" s="32">
        <v>44</v>
      </c>
      <c r="B293" s="33">
        <v>2569</v>
      </c>
      <c r="C293" s="34" t="s">
        <v>8669</v>
      </c>
      <c r="D293" s="422"/>
      <c r="E293" s="423"/>
      <c r="F293" s="424"/>
      <c r="G293" s="29"/>
      <c r="H293" s="29"/>
      <c r="I293" s="29"/>
      <c r="J293" s="29"/>
      <c r="K293" s="20"/>
      <c r="N293" s="21"/>
      <c r="O293" s="1276"/>
      <c r="P293" s="1277"/>
      <c r="Q293" s="1277"/>
      <c r="R293" s="1277"/>
      <c r="S293" s="1277"/>
      <c r="T293" s="1278"/>
      <c r="U293" s="1271" t="s">
        <v>4824</v>
      </c>
      <c r="V293" s="1202"/>
      <c r="W293" s="1202"/>
      <c r="X293" s="1202"/>
      <c r="Y293" s="1202"/>
      <c r="Z293" s="42" t="s">
        <v>4825</v>
      </c>
      <c r="AA293" s="99"/>
      <c r="AB293" s="99"/>
      <c r="AC293" s="43"/>
      <c r="AD293" s="43"/>
      <c r="AE293" s="43"/>
      <c r="AF293" s="43"/>
      <c r="AG293" s="43"/>
      <c r="AH293" s="43"/>
      <c r="AI293" s="43"/>
      <c r="AJ293" s="43"/>
      <c r="AK293" s="44" t="s">
        <v>17</v>
      </c>
      <c r="AL293" s="1157">
        <f>$AL$8</f>
        <v>0.7</v>
      </c>
      <c r="AM293" s="1157"/>
      <c r="AN293" s="20"/>
      <c r="AO293" s="4"/>
      <c r="AP293" s="4"/>
      <c r="AQ293" s="4"/>
      <c r="AR293" s="4"/>
      <c r="AS293" s="4"/>
      <c r="AT293" s="4"/>
      <c r="AU293" s="4"/>
      <c r="AY293" s="4"/>
      <c r="AZ293" s="4"/>
      <c r="BA293" s="4"/>
      <c r="BB293" s="21"/>
      <c r="BC293" s="35">
        <f>ROUND(ROUND(ROUND(K287*S294,0)*AL293,0)*BA289,0)</f>
        <v>279</v>
      </c>
      <c r="BD293" s="31"/>
    </row>
    <row r="294" spans="1:56" ht="18" customHeight="1" x14ac:dyDescent="0.15">
      <c r="A294" s="32">
        <v>44</v>
      </c>
      <c r="B294" s="33">
        <v>2570</v>
      </c>
      <c r="C294" s="34" t="s">
        <v>8670</v>
      </c>
      <c r="D294" s="422"/>
      <c r="E294" s="423"/>
      <c r="F294" s="424"/>
      <c r="G294" s="29"/>
      <c r="H294" s="29"/>
      <c r="I294" s="29"/>
      <c r="J294" s="29"/>
      <c r="K294" s="20"/>
      <c r="N294" s="21"/>
      <c r="O294" s="420"/>
      <c r="P294" s="421"/>
      <c r="Q294" s="421"/>
      <c r="R294" s="26" t="s">
        <v>17</v>
      </c>
      <c r="S294" s="1180">
        <f>$S$12</f>
        <v>0.96499999999999997</v>
      </c>
      <c r="T294" s="1181"/>
      <c r="U294" s="1272"/>
      <c r="V294" s="1273"/>
      <c r="W294" s="1273"/>
      <c r="X294" s="1273"/>
      <c r="Y294" s="1273"/>
      <c r="Z294" s="42" t="s">
        <v>8385</v>
      </c>
      <c r="AA294" s="99"/>
      <c r="AB294" s="99"/>
      <c r="AC294" s="43"/>
      <c r="AD294" s="43"/>
      <c r="AE294" s="43"/>
      <c r="AF294" s="43"/>
      <c r="AG294" s="43"/>
      <c r="AH294" s="43"/>
      <c r="AI294" s="43"/>
      <c r="AJ294" s="43"/>
      <c r="AK294" s="44" t="s">
        <v>17</v>
      </c>
      <c r="AL294" s="1157">
        <f>$AL$9</f>
        <v>0.5</v>
      </c>
      <c r="AM294" s="1157"/>
      <c r="AN294" s="24"/>
      <c r="AO294" s="25"/>
      <c r="AP294" s="25"/>
      <c r="AQ294" s="25"/>
      <c r="AR294" s="25"/>
      <c r="AS294" s="25"/>
      <c r="AT294" s="25"/>
      <c r="AU294" s="25"/>
      <c r="AV294" s="135"/>
      <c r="AW294" s="135"/>
      <c r="AX294" s="135"/>
      <c r="AY294" s="25"/>
      <c r="AZ294" s="25"/>
      <c r="BA294" s="25"/>
      <c r="BB294" s="38"/>
      <c r="BC294" s="35">
        <f>ROUND(ROUND(ROUND(K287*S294,0)*AL294,0)*BA289,0)</f>
        <v>200</v>
      </c>
      <c r="BD294" s="31"/>
    </row>
    <row r="295" spans="1:56" ht="18" customHeight="1" x14ac:dyDescent="0.15">
      <c r="A295" s="32">
        <v>44</v>
      </c>
      <c r="B295" s="33">
        <v>2577</v>
      </c>
      <c r="C295" s="34" t="s">
        <v>8671</v>
      </c>
      <c r="D295" s="422"/>
      <c r="E295" s="423"/>
      <c r="F295" s="424"/>
      <c r="G295" s="1086" t="s">
        <v>5088</v>
      </c>
      <c r="H295" s="1086"/>
      <c r="I295" s="1086"/>
      <c r="J295" s="1086"/>
      <c r="K295" s="1085" t="s">
        <v>4866</v>
      </c>
      <c r="L295" s="1133"/>
      <c r="M295" s="1133"/>
      <c r="N295" s="1134"/>
      <c r="O295" s="416"/>
      <c r="P295" s="417"/>
      <c r="Q295" s="417"/>
      <c r="R295" s="65"/>
      <c r="S295" s="156"/>
      <c r="T295" s="156"/>
      <c r="U295" s="42"/>
      <c r="V295" s="43"/>
      <c r="W295" s="44"/>
      <c r="X295" s="44"/>
      <c r="Y295" s="43"/>
      <c r="Z295" s="43"/>
      <c r="AA295" s="43"/>
      <c r="AB295" s="43"/>
      <c r="AC295" s="43"/>
      <c r="AD295" s="43"/>
      <c r="AE295" s="43"/>
      <c r="AF295" s="43"/>
      <c r="AG295" s="43"/>
      <c r="AH295" s="43"/>
      <c r="AI295" s="43"/>
      <c r="AJ295" s="43"/>
      <c r="AK295" s="44"/>
      <c r="AL295" s="45"/>
      <c r="AM295" s="45"/>
      <c r="AN295" s="25"/>
      <c r="AO295" s="25"/>
      <c r="AP295" s="25"/>
      <c r="AQ295" s="25"/>
      <c r="AR295" s="25"/>
      <c r="AS295" s="25"/>
      <c r="AT295" s="25"/>
      <c r="AU295" s="25"/>
      <c r="AV295" s="25"/>
      <c r="AW295" s="25"/>
      <c r="AX295" s="25"/>
      <c r="AY295" s="25"/>
      <c r="AZ295" s="26"/>
      <c r="BA295" s="26"/>
      <c r="BB295" s="95"/>
      <c r="BC295" s="35">
        <f>K299</f>
        <v>366</v>
      </c>
      <c r="BD295" s="66" t="s">
        <v>4822</v>
      </c>
    </row>
    <row r="296" spans="1:56" ht="18" customHeight="1" x14ac:dyDescent="0.15">
      <c r="A296" s="32">
        <v>44</v>
      </c>
      <c r="B296" s="33">
        <v>2578</v>
      </c>
      <c r="C296" s="34" t="s">
        <v>8672</v>
      </c>
      <c r="D296" s="422"/>
      <c r="E296" s="423"/>
      <c r="F296" s="424"/>
      <c r="G296" s="1089"/>
      <c r="H296" s="1089"/>
      <c r="I296" s="1089"/>
      <c r="J296" s="1089"/>
      <c r="K296" s="1137"/>
      <c r="L296" s="1135"/>
      <c r="M296" s="1135"/>
      <c r="N296" s="1136"/>
      <c r="O296" s="418"/>
      <c r="P296" s="419"/>
      <c r="Q296" s="419"/>
      <c r="R296" s="23"/>
      <c r="S296" s="167"/>
      <c r="T296" s="167"/>
      <c r="U296" s="1271" t="s">
        <v>4824</v>
      </c>
      <c r="V296" s="1202"/>
      <c r="W296" s="1202"/>
      <c r="X296" s="1202"/>
      <c r="Y296" s="1202"/>
      <c r="Z296" s="42" t="s">
        <v>4825</v>
      </c>
      <c r="AA296" s="99"/>
      <c r="AB296" s="99"/>
      <c r="AC296" s="43"/>
      <c r="AD296" s="43"/>
      <c r="AE296" s="43"/>
      <c r="AF296" s="43"/>
      <c r="AG296" s="43"/>
      <c r="AH296" s="43"/>
      <c r="AI296" s="43"/>
      <c r="AJ296" s="43"/>
      <c r="AK296" s="44" t="s">
        <v>17</v>
      </c>
      <c r="AL296" s="1157">
        <f>$AL$8</f>
        <v>0.7</v>
      </c>
      <c r="AM296" s="1157"/>
      <c r="AN296" s="43"/>
      <c r="AO296" s="43"/>
      <c r="AP296" s="43"/>
      <c r="AQ296" s="43"/>
      <c r="AR296" s="43"/>
      <c r="AS296" s="43"/>
      <c r="AT296" s="43"/>
      <c r="AU296" s="43"/>
      <c r="AV296" s="43"/>
      <c r="AW296" s="43"/>
      <c r="AX296" s="43"/>
      <c r="AY296" s="43"/>
      <c r="AZ296" s="44"/>
      <c r="BA296" s="44"/>
      <c r="BB296" s="45"/>
      <c r="BC296" s="35">
        <f>ROUND(K299*AL296,0)</f>
        <v>256</v>
      </c>
      <c r="BD296" s="31"/>
    </row>
    <row r="297" spans="1:56" ht="18" customHeight="1" x14ac:dyDescent="0.15">
      <c r="A297" s="32">
        <v>44</v>
      </c>
      <c r="B297" s="33">
        <v>2579</v>
      </c>
      <c r="C297" s="34" t="s">
        <v>8673</v>
      </c>
      <c r="D297" s="422"/>
      <c r="E297" s="423"/>
      <c r="F297" s="424"/>
      <c r="G297" s="29"/>
      <c r="H297" s="4"/>
      <c r="I297" s="4"/>
      <c r="J297" s="21"/>
      <c r="K297" s="1137"/>
      <c r="L297" s="1135"/>
      <c r="M297" s="1135"/>
      <c r="N297" s="1136"/>
      <c r="O297" s="420"/>
      <c r="P297" s="421"/>
      <c r="Q297" s="421"/>
      <c r="R297" s="26"/>
      <c r="S297" s="27"/>
      <c r="T297" s="27"/>
      <c r="U297" s="1272"/>
      <c r="V297" s="1273"/>
      <c r="W297" s="1273"/>
      <c r="X297" s="1273"/>
      <c r="Y297" s="1273"/>
      <c r="Z297" s="42" t="s">
        <v>8385</v>
      </c>
      <c r="AA297" s="99"/>
      <c r="AB297" s="99"/>
      <c r="AC297" s="43"/>
      <c r="AD297" s="43"/>
      <c r="AE297" s="43"/>
      <c r="AF297" s="43"/>
      <c r="AG297" s="43"/>
      <c r="AH297" s="43"/>
      <c r="AI297" s="43"/>
      <c r="AJ297" s="43"/>
      <c r="AK297" s="44" t="s">
        <v>17</v>
      </c>
      <c r="AL297" s="1157">
        <f>$AL$9</f>
        <v>0.5</v>
      </c>
      <c r="AM297" s="1157"/>
      <c r="AN297" s="43"/>
      <c r="AO297" s="43"/>
      <c r="AP297" s="43"/>
      <c r="AQ297" s="43"/>
      <c r="AR297" s="43"/>
      <c r="AS297" s="43"/>
      <c r="AT297" s="43"/>
      <c r="AU297" s="43"/>
      <c r="AV297" s="43"/>
      <c r="AW297" s="43"/>
      <c r="AX297" s="43"/>
      <c r="AY297" s="43"/>
      <c r="AZ297" s="44"/>
      <c r="BA297" s="44"/>
      <c r="BB297" s="45"/>
      <c r="BC297" s="35">
        <f>ROUND(K299*AL297,0)</f>
        <v>183</v>
      </c>
      <c r="BD297" s="31"/>
    </row>
    <row r="298" spans="1:56" ht="18" customHeight="1" x14ac:dyDescent="0.15">
      <c r="A298" s="32">
        <v>44</v>
      </c>
      <c r="B298" s="33">
        <v>2580</v>
      </c>
      <c r="C298" s="34" t="s">
        <v>8674</v>
      </c>
      <c r="D298" s="422"/>
      <c r="E298" s="423"/>
      <c r="F298" s="424"/>
      <c r="G298" s="29"/>
      <c r="H298" s="29"/>
      <c r="I298" s="29"/>
      <c r="J298" s="29"/>
      <c r="K298" s="1268"/>
      <c r="L298" s="1269"/>
      <c r="M298" s="1269"/>
      <c r="N298" s="1270"/>
      <c r="O298" s="1271" t="s">
        <v>4829</v>
      </c>
      <c r="P298" s="1274"/>
      <c r="Q298" s="1274"/>
      <c r="R298" s="1274"/>
      <c r="S298" s="1274"/>
      <c r="T298" s="1275"/>
      <c r="U298" s="42"/>
      <c r="V298" s="43"/>
      <c r="W298" s="44"/>
      <c r="X298" s="44"/>
      <c r="Y298" s="43"/>
      <c r="Z298" s="43"/>
      <c r="AA298" s="43"/>
      <c r="AB298" s="43"/>
      <c r="AC298" s="43"/>
      <c r="AD298" s="43"/>
      <c r="AE298" s="43"/>
      <c r="AF298" s="43"/>
      <c r="AG298" s="43"/>
      <c r="AH298" s="43"/>
      <c r="AI298" s="43"/>
      <c r="AJ298" s="43"/>
      <c r="AK298" s="44"/>
      <c r="AL298" s="45"/>
      <c r="AM298" s="45"/>
      <c r="AN298" s="43"/>
      <c r="AO298" s="43"/>
      <c r="AP298" s="43"/>
      <c r="AQ298" s="43"/>
      <c r="AR298" s="43"/>
      <c r="AS298" s="43"/>
      <c r="AT298" s="43"/>
      <c r="AU298" s="43"/>
      <c r="AV298" s="43"/>
      <c r="AW298" s="25"/>
      <c r="AX298" s="25"/>
      <c r="AY298" s="25"/>
      <c r="AZ298" s="26"/>
      <c r="BA298" s="26"/>
      <c r="BB298" s="95"/>
      <c r="BC298" s="35">
        <f>ROUND(K299*S300,0)</f>
        <v>353</v>
      </c>
      <c r="BD298" s="31"/>
    </row>
    <row r="299" spans="1:56" ht="18" customHeight="1" x14ac:dyDescent="0.15">
      <c r="A299" s="32">
        <v>44</v>
      </c>
      <c r="B299" s="33">
        <v>2581</v>
      </c>
      <c r="C299" s="34" t="s">
        <v>8675</v>
      </c>
      <c r="D299" s="422"/>
      <c r="E299" s="423"/>
      <c r="F299" s="424"/>
      <c r="G299" s="29"/>
      <c r="H299" s="29"/>
      <c r="I299" s="29"/>
      <c r="J299" s="29"/>
      <c r="K299" s="1280">
        <v>366</v>
      </c>
      <c r="L299" s="1108"/>
      <c r="M299" s="4" t="s">
        <v>21</v>
      </c>
      <c r="N299" s="22"/>
      <c r="O299" s="1276"/>
      <c r="P299" s="1277"/>
      <c r="Q299" s="1277"/>
      <c r="R299" s="1277"/>
      <c r="S299" s="1277"/>
      <c r="T299" s="1278"/>
      <c r="U299" s="1271" t="s">
        <v>4824</v>
      </c>
      <c r="V299" s="1202"/>
      <c r="W299" s="1202"/>
      <c r="X299" s="1202"/>
      <c r="Y299" s="1202"/>
      <c r="Z299" s="42" t="s">
        <v>4825</v>
      </c>
      <c r="AA299" s="99"/>
      <c r="AB299" s="99"/>
      <c r="AC299" s="43"/>
      <c r="AD299" s="43"/>
      <c r="AE299" s="43"/>
      <c r="AF299" s="43"/>
      <c r="AG299" s="43"/>
      <c r="AH299" s="43"/>
      <c r="AI299" s="43"/>
      <c r="AJ299" s="43"/>
      <c r="AK299" s="44" t="s">
        <v>17</v>
      </c>
      <c r="AL299" s="1157">
        <f>$AL$8</f>
        <v>0.7</v>
      </c>
      <c r="AM299" s="1157"/>
      <c r="AN299" s="25"/>
      <c r="AO299" s="25"/>
      <c r="AP299" s="25"/>
      <c r="AQ299" s="25"/>
      <c r="AR299" s="25"/>
      <c r="AS299" s="25"/>
      <c r="AT299" s="25"/>
      <c r="AU299" s="25"/>
      <c r="AV299" s="25"/>
      <c r="AW299" s="25"/>
      <c r="AX299" s="25"/>
      <c r="AY299" s="25"/>
      <c r="AZ299" s="26"/>
      <c r="BA299" s="26"/>
      <c r="BB299" s="95"/>
      <c r="BC299" s="35">
        <f>ROUND(ROUND(K299*S300,0)*AL299,0)</f>
        <v>247</v>
      </c>
      <c r="BD299" s="31"/>
    </row>
    <row r="300" spans="1:56" ht="18" customHeight="1" x14ac:dyDescent="0.15">
      <c r="A300" s="32">
        <v>44</v>
      </c>
      <c r="B300" s="33">
        <v>2582</v>
      </c>
      <c r="C300" s="34" t="s">
        <v>8676</v>
      </c>
      <c r="D300" s="422"/>
      <c r="E300" s="423"/>
      <c r="F300" s="424"/>
      <c r="G300" s="29"/>
      <c r="H300" s="29"/>
      <c r="I300" s="29"/>
      <c r="J300" s="29"/>
      <c r="K300" s="418"/>
      <c r="L300" s="419"/>
      <c r="M300" s="419"/>
      <c r="N300" s="425"/>
      <c r="O300" s="420"/>
      <c r="P300" s="421"/>
      <c r="Q300" s="421"/>
      <c r="R300" s="26" t="s">
        <v>17</v>
      </c>
      <c r="S300" s="1180">
        <f>$S$12</f>
        <v>0.96499999999999997</v>
      </c>
      <c r="T300" s="1181"/>
      <c r="U300" s="1272"/>
      <c r="V300" s="1273"/>
      <c r="W300" s="1273"/>
      <c r="X300" s="1273"/>
      <c r="Y300" s="1273"/>
      <c r="Z300" s="42" t="s">
        <v>8385</v>
      </c>
      <c r="AA300" s="99"/>
      <c r="AB300" s="99"/>
      <c r="AC300" s="43"/>
      <c r="AD300" s="43"/>
      <c r="AE300" s="43"/>
      <c r="AF300" s="43"/>
      <c r="AG300" s="43"/>
      <c r="AH300" s="43"/>
      <c r="AI300" s="43"/>
      <c r="AJ300" s="43"/>
      <c r="AK300" s="44" t="s">
        <v>17</v>
      </c>
      <c r="AL300" s="1157">
        <f>$AL$9</f>
        <v>0.5</v>
      </c>
      <c r="AM300" s="1157"/>
      <c r="AN300" s="25"/>
      <c r="AO300" s="25"/>
      <c r="AP300" s="25"/>
      <c r="AQ300" s="25"/>
      <c r="AR300" s="25"/>
      <c r="AS300" s="25"/>
      <c r="AT300" s="25"/>
      <c r="AU300" s="25"/>
      <c r="AV300" s="25"/>
      <c r="AW300" s="25"/>
      <c r="AX300" s="25"/>
      <c r="AY300" s="25"/>
      <c r="AZ300" s="26"/>
      <c r="BA300" s="26"/>
      <c r="BB300" s="95"/>
      <c r="BC300" s="35">
        <f>ROUND(ROUND(K299*S300,0)*AL300,0)</f>
        <v>177</v>
      </c>
      <c r="BD300" s="31"/>
    </row>
    <row r="301" spans="1:56" ht="18" customHeight="1" x14ac:dyDescent="0.15">
      <c r="A301" s="32">
        <v>44</v>
      </c>
      <c r="B301" s="33">
        <v>2589</v>
      </c>
      <c r="C301" s="34" t="s">
        <v>8677</v>
      </c>
      <c r="D301" s="422"/>
      <c r="E301" s="423"/>
      <c r="F301" s="424"/>
      <c r="G301" s="29"/>
      <c r="H301" s="29"/>
      <c r="I301" s="29"/>
      <c r="J301" s="29"/>
      <c r="K301" s="20"/>
      <c r="N301" s="21"/>
      <c r="O301" s="416"/>
      <c r="P301" s="417"/>
      <c r="Q301" s="417"/>
      <c r="R301" s="65"/>
      <c r="S301" s="156"/>
      <c r="T301" s="156"/>
      <c r="U301" s="42"/>
      <c r="V301" s="43"/>
      <c r="W301" s="44"/>
      <c r="X301" s="44"/>
      <c r="Y301" s="43"/>
      <c r="Z301" s="43"/>
      <c r="AA301" s="43"/>
      <c r="AB301" s="43"/>
      <c r="AC301" s="43"/>
      <c r="AD301" s="43"/>
      <c r="AE301" s="43"/>
      <c r="AF301" s="43"/>
      <c r="AG301" s="43"/>
      <c r="AH301" s="43"/>
      <c r="AI301" s="43"/>
      <c r="AJ301" s="43"/>
      <c r="AK301" s="44"/>
      <c r="AL301" s="45"/>
      <c r="AM301" s="45"/>
      <c r="AN301" s="47" t="s">
        <v>4833</v>
      </c>
      <c r="AO301" s="474"/>
      <c r="AP301" s="474"/>
      <c r="AQ301" s="474"/>
      <c r="AR301" s="474"/>
      <c r="AS301" s="474"/>
      <c r="AT301" s="474"/>
      <c r="AU301" s="474"/>
      <c r="AV301" s="475"/>
      <c r="AW301" s="475"/>
      <c r="AX301" s="475"/>
      <c r="AY301" s="40"/>
      <c r="AZ301" s="65" t="s">
        <v>17</v>
      </c>
      <c r="BA301" s="1324">
        <f>$BA$13</f>
        <v>0.95</v>
      </c>
      <c r="BB301" s="1325"/>
      <c r="BC301" s="35">
        <f>ROUND(K299*BA301,0)</f>
        <v>348</v>
      </c>
      <c r="BD301" s="31"/>
    </row>
    <row r="302" spans="1:56" ht="18" customHeight="1" x14ac:dyDescent="0.15">
      <c r="A302" s="32">
        <v>44</v>
      </c>
      <c r="B302" s="33">
        <v>2590</v>
      </c>
      <c r="C302" s="34" t="s">
        <v>8678</v>
      </c>
      <c r="D302" s="422"/>
      <c r="E302" s="423"/>
      <c r="F302" s="424"/>
      <c r="G302" s="29"/>
      <c r="H302" s="29"/>
      <c r="I302" s="29"/>
      <c r="J302" s="29"/>
      <c r="K302" s="20"/>
      <c r="N302" s="21"/>
      <c r="O302" s="418"/>
      <c r="P302" s="419"/>
      <c r="Q302" s="419"/>
      <c r="R302" s="23"/>
      <c r="S302" s="167"/>
      <c r="T302" s="167"/>
      <c r="U302" s="1271" t="s">
        <v>4824</v>
      </c>
      <c r="V302" s="1202"/>
      <c r="W302" s="1202"/>
      <c r="X302" s="1202"/>
      <c r="Y302" s="1202"/>
      <c r="Z302" s="42" t="s">
        <v>4825</v>
      </c>
      <c r="AA302" s="99"/>
      <c r="AB302" s="99"/>
      <c r="AC302" s="43"/>
      <c r="AD302" s="43"/>
      <c r="AE302" s="43"/>
      <c r="AF302" s="43"/>
      <c r="AG302" s="43"/>
      <c r="AH302" s="43"/>
      <c r="AI302" s="43"/>
      <c r="AJ302" s="43"/>
      <c r="AK302" s="44" t="s">
        <v>17</v>
      </c>
      <c r="AL302" s="1157">
        <f>$AL$8</f>
        <v>0.7</v>
      </c>
      <c r="AM302" s="1157"/>
      <c r="AN302" s="453"/>
      <c r="AO302" s="451"/>
      <c r="AP302" s="451"/>
      <c r="AQ302" s="451"/>
      <c r="AR302" s="451"/>
      <c r="AS302" s="451"/>
      <c r="AT302" s="451"/>
      <c r="AU302" s="451"/>
      <c r="AV302" s="451"/>
      <c r="AW302" s="451"/>
      <c r="AX302" s="451"/>
      <c r="AY302" s="4"/>
      <c r="AZ302" s="4"/>
      <c r="BA302" s="4"/>
      <c r="BB302" s="21"/>
      <c r="BC302" s="35">
        <f>ROUND(ROUND(K299*AL302,0)*BA301,0)</f>
        <v>243</v>
      </c>
      <c r="BD302" s="31"/>
    </row>
    <row r="303" spans="1:56" ht="18" customHeight="1" x14ac:dyDescent="0.15">
      <c r="A303" s="32">
        <v>44</v>
      </c>
      <c r="B303" s="33">
        <v>2591</v>
      </c>
      <c r="C303" s="34" t="s">
        <v>8679</v>
      </c>
      <c r="D303" s="422"/>
      <c r="E303" s="423"/>
      <c r="F303" s="424"/>
      <c r="G303" s="29"/>
      <c r="H303" s="29"/>
      <c r="I303" s="29"/>
      <c r="J303" s="29"/>
      <c r="K303" s="20"/>
      <c r="N303" s="21"/>
      <c r="O303" s="420"/>
      <c r="P303" s="421"/>
      <c r="Q303" s="421"/>
      <c r="R303" s="26"/>
      <c r="S303" s="27"/>
      <c r="T303" s="27"/>
      <c r="U303" s="1272"/>
      <c r="V303" s="1273"/>
      <c r="W303" s="1273"/>
      <c r="X303" s="1273"/>
      <c r="Y303" s="1273"/>
      <c r="Z303" s="42" t="s">
        <v>8385</v>
      </c>
      <c r="AA303" s="99"/>
      <c r="AB303" s="99"/>
      <c r="AC303" s="43"/>
      <c r="AD303" s="43"/>
      <c r="AE303" s="43"/>
      <c r="AF303" s="43"/>
      <c r="AG303" s="43"/>
      <c r="AH303" s="43"/>
      <c r="AI303" s="43"/>
      <c r="AJ303" s="43"/>
      <c r="AK303" s="44" t="s">
        <v>17</v>
      </c>
      <c r="AL303" s="1157">
        <f>$AL$9</f>
        <v>0.5</v>
      </c>
      <c r="AM303" s="1157"/>
      <c r="AN303" s="20"/>
      <c r="AO303" s="4"/>
      <c r="AP303" s="4"/>
      <c r="AQ303" s="4"/>
      <c r="AR303" s="4"/>
      <c r="AS303" s="4"/>
      <c r="AT303" s="4"/>
      <c r="AU303" s="4"/>
      <c r="AV303" s="4"/>
      <c r="AW303" s="4"/>
      <c r="AX303" s="4"/>
      <c r="AY303" s="4"/>
      <c r="AZ303" s="4"/>
      <c r="BA303" s="4"/>
      <c r="BB303" s="21"/>
      <c r="BC303" s="35">
        <f>ROUND(ROUND(K299*AL303,0)*BA301,0)</f>
        <v>174</v>
      </c>
      <c r="BD303" s="31"/>
    </row>
    <row r="304" spans="1:56" ht="18" customHeight="1" x14ac:dyDescent="0.15">
      <c r="A304" s="32">
        <v>44</v>
      </c>
      <c r="B304" s="33">
        <v>2592</v>
      </c>
      <c r="C304" s="34" t="s">
        <v>8680</v>
      </c>
      <c r="D304" s="422"/>
      <c r="E304" s="423"/>
      <c r="F304" s="424"/>
      <c r="G304" s="29"/>
      <c r="H304" s="29"/>
      <c r="I304" s="29"/>
      <c r="J304" s="29"/>
      <c r="K304" s="20"/>
      <c r="N304" s="21"/>
      <c r="O304" s="1271" t="s">
        <v>4829</v>
      </c>
      <c r="P304" s="1274"/>
      <c r="Q304" s="1274"/>
      <c r="R304" s="1274"/>
      <c r="S304" s="1274"/>
      <c r="T304" s="1275"/>
      <c r="U304" s="42"/>
      <c r="V304" s="43"/>
      <c r="W304" s="44"/>
      <c r="X304" s="44"/>
      <c r="Y304" s="43"/>
      <c r="Z304" s="43"/>
      <c r="AA304" s="43"/>
      <c r="AB304" s="43"/>
      <c r="AC304" s="43"/>
      <c r="AD304" s="43"/>
      <c r="AE304" s="43"/>
      <c r="AF304" s="43"/>
      <c r="AG304" s="43"/>
      <c r="AH304" s="43"/>
      <c r="AI304" s="43"/>
      <c r="AJ304" s="43"/>
      <c r="AK304" s="44"/>
      <c r="AL304" s="45"/>
      <c r="AM304" s="45"/>
      <c r="AN304" s="20"/>
      <c r="AO304" s="4"/>
      <c r="AP304" s="4"/>
      <c r="AQ304" s="4"/>
      <c r="AR304" s="4"/>
      <c r="AS304" s="4"/>
      <c r="AT304" s="4"/>
      <c r="AU304" s="4"/>
      <c r="AY304" s="4"/>
      <c r="AZ304" s="4"/>
      <c r="BA304" s="4"/>
      <c r="BB304" s="21"/>
      <c r="BC304" s="35">
        <f>ROUND(ROUND(K299*S306,0)*BA301,0)</f>
        <v>335</v>
      </c>
      <c r="BD304" s="31"/>
    </row>
    <row r="305" spans="1:56" ht="18" customHeight="1" x14ac:dyDescent="0.15">
      <c r="A305" s="32">
        <v>44</v>
      </c>
      <c r="B305" s="33">
        <v>2593</v>
      </c>
      <c r="C305" s="34" t="s">
        <v>8681</v>
      </c>
      <c r="D305" s="422"/>
      <c r="E305" s="423"/>
      <c r="F305" s="424"/>
      <c r="G305" s="29"/>
      <c r="H305" s="29"/>
      <c r="I305" s="29"/>
      <c r="J305" s="29"/>
      <c r="K305" s="20"/>
      <c r="N305" s="21"/>
      <c r="O305" s="1276"/>
      <c r="P305" s="1277"/>
      <c r="Q305" s="1277"/>
      <c r="R305" s="1277"/>
      <c r="S305" s="1277"/>
      <c r="T305" s="1278"/>
      <c r="U305" s="1271" t="s">
        <v>4824</v>
      </c>
      <c r="V305" s="1202"/>
      <c r="W305" s="1202"/>
      <c r="X305" s="1202"/>
      <c r="Y305" s="1202"/>
      <c r="Z305" s="42" t="s">
        <v>4825</v>
      </c>
      <c r="AA305" s="99"/>
      <c r="AB305" s="99"/>
      <c r="AC305" s="43"/>
      <c r="AD305" s="43"/>
      <c r="AE305" s="43"/>
      <c r="AF305" s="43"/>
      <c r="AG305" s="43"/>
      <c r="AH305" s="43"/>
      <c r="AI305" s="43"/>
      <c r="AJ305" s="43"/>
      <c r="AK305" s="44" t="s">
        <v>17</v>
      </c>
      <c r="AL305" s="1157">
        <f>$AL$8</f>
        <v>0.7</v>
      </c>
      <c r="AM305" s="1157"/>
      <c r="AN305" s="20"/>
      <c r="AO305" s="4"/>
      <c r="AP305" s="4"/>
      <c r="AQ305" s="4"/>
      <c r="AR305" s="4"/>
      <c r="AS305" s="4"/>
      <c r="AT305" s="4"/>
      <c r="AU305" s="4"/>
      <c r="AY305" s="4"/>
      <c r="AZ305" s="4"/>
      <c r="BA305" s="4"/>
      <c r="BB305" s="21"/>
      <c r="BC305" s="35">
        <f>ROUND(ROUND(ROUND(K299*S306,0)*AL305,0)*BA301,0)</f>
        <v>235</v>
      </c>
      <c r="BD305" s="31"/>
    </row>
    <row r="306" spans="1:56" ht="18" customHeight="1" x14ac:dyDescent="0.15">
      <c r="A306" s="32">
        <v>44</v>
      </c>
      <c r="B306" s="33">
        <v>2594</v>
      </c>
      <c r="C306" s="34" t="s">
        <v>8682</v>
      </c>
      <c r="D306" s="422"/>
      <c r="E306" s="423"/>
      <c r="F306" s="424"/>
      <c r="G306" s="29"/>
      <c r="H306" s="29"/>
      <c r="I306" s="29"/>
      <c r="J306" s="29"/>
      <c r="K306" s="20"/>
      <c r="N306" s="21"/>
      <c r="O306" s="420"/>
      <c r="P306" s="421"/>
      <c r="Q306" s="421"/>
      <c r="R306" s="26" t="s">
        <v>17</v>
      </c>
      <c r="S306" s="1180">
        <f>$S$12</f>
        <v>0.96499999999999997</v>
      </c>
      <c r="T306" s="1181"/>
      <c r="U306" s="1272"/>
      <c r="V306" s="1273"/>
      <c r="W306" s="1273"/>
      <c r="X306" s="1273"/>
      <c r="Y306" s="1273"/>
      <c r="Z306" s="42" t="s">
        <v>8385</v>
      </c>
      <c r="AA306" s="99"/>
      <c r="AB306" s="99"/>
      <c r="AC306" s="43"/>
      <c r="AD306" s="43"/>
      <c r="AE306" s="43"/>
      <c r="AF306" s="43"/>
      <c r="AG306" s="43"/>
      <c r="AH306" s="43"/>
      <c r="AI306" s="43"/>
      <c r="AJ306" s="43"/>
      <c r="AK306" s="44" t="s">
        <v>17</v>
      </c>
      <c r="AL306" s="1157">
        <f>$AL$9</f>
        <v>0.5</v>
      </c>
      <c r="AM306" s="1157"/>
      <c r="AN306" s="24"/>
      <c r="AO306" s="25"/>
      <c r="AP306" s="25"/>
      <c r="AQ306" s="25"/>
      <c r="AR306" s="25"/>
      <c r="AS306" s="25"/>
      <c r="AT306" s="25"/>
      <c r="AU306" s="25"/>
      <c r="AV306" s="135"/>
      <c r="AW306" s="135"/>
      <c r="AX306" s="135"/>
      <c r="AY306" s="25"/>
      <c r="AZ306" s="25"/>
      <c r="BA306" s="25"/>
      <c r="BB306" s="38"/>
      <c r="BC306" s="35">
        <f>ROUND(ROUND(ROUND(K299*S306,0)*AL306,0)*BA301,0)</f>
        <v>168</v>
      </c>
      <c r="BD306" s="31"/>
    </row>
    <row r="307" spans="1:56" ht="18" customHeight="1" x14ac:dyDescent="0.15">
      <c r="A307" s="32">
        <v>44</v>
      </c>
      <c r="B307" s="33">
        <v>2601</v>
      </c>
      <c r="C307" s="34" t="s">
        <v>8683</v>
      </c>
      <c r="D307" s="422"/>
      <c r="E307" s="423"/>
      <c r="F307" s="424"/>
      <c r="G307" s="29"/>
      <c r="H307" s="29"/>
      <c r="I307" s="29"/>
      <c r="J307" s="29"/>
      <c r="K307" s="1085" t="s">
        <v>4879</v>
      </c>
      <c r="L307" s="1133"/>
      <c r="M307" s="1133"/>
      <c r="N307" s="1134"/>
      <c r="O307" s="416"/>
      <c r="P307" s="417"/>
      <c r="Q307" s="417"/>
      <c r="R307" s="65"/>
      <c r="S307" s="156"/>
      <c r="T307" s="156"/>
      <c r="U307" s="42"/>
      <c r="V307" s="43"/>
      <c r="W307" s="44"/>
      <c r="X307" s="44"/>
      <c r="Y307" s="43"/>
      <c r="Z307" s="43"/>
      <c r="AA307" s="43"/>
      <c r="AB307" s="43"/>
      <c r="AC307" s="43"/>
      <c r="AD307" s="43"/>
      <c r="AE307" s="43"/>
      <c r="AF307" s="43"/>
      <c r="AG307" s="43"/>
      <c r="AH307" s="43"/>
      <c r="AI307" s="43"/>
      <c r="AJ307" s="43"/>
      <c r="AK307" s="44"/>
      <c r="AL307" s="45"/>
      <c r="AM307" s="45"/>
      <c r="AN307" s="25"/>
      <c r="AO307" s="25"/>
      <c r="AP307" s="25"/>
      <c r="AQ307" s="25"/>
      <c r="AR307" s="25"/>
      <c r="AS307" s="25"/>
      <c r="AT307" s="25"/>
      <c r="AU307" s="25"/>
      <c r="AV307" s="25"/>
      <c r="AW307" s="25"/>
      <c r="AX307" s="25"/>
      <c r="AY307" s="25"/>
      <c r="AZ307" s="26"/>
      <c r="BA307" s="26"/>
      <c r="BB307" s="95"/>
      <c r="BC307" s="35">
        <f>K311</f>
        <v>320</v>
      </c>
      <c r="BD307" s="31"/>
    </row>
    <row r="308" spans="1:56" ht="18" customHeight="1" x14ac:dyDescent="0.15">
      <c r="A308" s="32">
        <v>44</v>
      </c>
      <c r="B308" s="33">
        <v>2602</v>
      </c>
      <c r="C308" s="34" t="s">
        <v>8684</v>
      </c>
      <c r="D308" s="422"/>
      <c r="E308" s="423"/>
      <c r="F308" s="424"/>
      <c r="G308" s="29"/>
      <c r="H308" s="29"/>
      <c r="I308" s="29"/>
      <c r="J308" s="29"/>
      <c r="K308" s="1137"/>
      <c r="L308" s="1135"/>
      <c r="M308" s="1135"/>
      <c r="N308" s="1136"/>
      <c r="O308" s="418"/>
      <c r="P308" s="419"/>
      <c r="Q308" s="419"/>
      <c r="R308" s="23"/>
      <c r="S308" s="167"/>
      <c r="T308" s="167"/>
      <c r="U308" s="1271" t="s">
        <v>4824</v>
      </c>
      <c r="V308" s="1202"/>
      <c r="W308" s="1202"/>
      <c r="X308" s="1202"/>
      <c r="Y308" s="1202"/>
      <c r="Z308" s="42" t="s">
        <v>4825</v>
      </c>
      <c r="AA308" s="99"/>
      <c r="AB308" s="99"/>
      <c r="AC308" s="43"/>
      <c r="AD308" s="43"/>
      <c r="AE308" s="43"/>
      <c r="AF308" s="43"/>
      <c r="AG308" s="43"/>
      <c r="AH308" s="43"/>
      <c r="AI308" s="43"/>
      <c r="AJ308" s="43"/>
      <c r="AK308" s="44" t="s">
        <v>17</v>
      </c>
      <c r="AL308" s="1157">
        <f>$AL$8</f>
        <v>0.7</v>
      </c>
      <c r="AM308" s="1157"/>
      <c r="AN308" s="43"/>
      <c r="AO308" s="43"/>
      <c r="AP308" s="43"/>
      <c r="AQ308" s="43"/>
      <c r="AR308" s="43"/>
      <c r="AS308" s="43"/>
      <c r="AT308" s="43"/>
      <c r="AU308" s="43"/>
      <c r="AV308" s="43"/>
      <c r="AW308" s="43"/>
      <c r="AX308" s="43"/>
      <c r="AY308" s="43"/>
      <c r="AZ308" s="44"/>
      <c r="BA308" s="44"/>
      <c r="BB308" s="45"/>
      <c r="BC308" s="35">
        <f>ROUND(K311*AL308,0)</f>
        <v>224</v>
      </c>
      <c r="BD308" s="31"/>
    </row>
    <row r="309" spans="1:56" ht="18" customHeight="1" x14ac:dyDescent="0.15">
      <c r="A309" s="32">
        <v>44</v>
      </c>
      <c r="B309" s="33">
        <v>2603</v>
      </c>
      <c r="C309" s="34" t="s">
        <v>8685</v>
      </c>
      <c r="D309" s="422"/>
      <c r="E309" s="423"/>
      <c r="F309" s="424"/>
      <c r="G309" s="29"/>
      <c r="H309" s="29"/>
      <c r="I309" s="29"/>
      <c r="J309" s="29"/>
      <c r="K309" s="1137"/>
      <c r="L309" s="1135"/>
      <c r="M309" s="1135"/>
      <c r="N309" s="1136"/>
      <c r="O309" s="420"/>
      <c r="P309" s="421"/>
      <c r="Q309" s="421"/>
      <c r="R309" s="26"/>
      <c r="S309" s="27"/>
      <c r="T309" s="27"/>
      <c r="U309" s="1272"/>
      <c r="V309" s="1273"/>
      <c r="W309" s="1273"/>
      <c r="X309" s="1273"/>
      <c r="Y309" s="1273"/>
      <c r="Z309" s="42" t="s">
        <v>8385</v>
      </c>
      <c r="AA309" s="99"/>
      <c r="AB309" s="99"/>
      <c r="AC309" s="43"/>
      <c r="AD309" s="43"/>
      <c r="AE309" s="43"/>
      <c r="AF309" s="43"/>
      <c r="AG309" s="43"/>
      <c r="AH309" s="43"/>
      <c r="AI309" s="43"/>
      <c r="AJ309" s="43"/>
      <c r="AK309" s="44" t="s">
        <v>17</v>
      </c>
      <c r="AL309" s="1157">
        <f>$AL$9</f>
        <v>0.5</v>
      </c>
      <c r="AM309" s="1157"/>
      <c r="AN309" s="43"/>
      <c r="AO309" s="43"/>
      <c r="AP309" s="43"/>
      <c r="AQ309" s="43"/>
      <c r="AR309" s="43"/>
      <c r="AS309" s="43"/>
      <c r="AT309" s="43"/>
      <c r="AU309" s="43"/>
      <c r="AV309" s="43"/>
      <c r="AW309" s="43"/>
      <c r="AX309" s="43"/>
      <c r="AY309" s="43"/>
      <c r="AZ309" s="44"/>
      <c r="BA309" s="44"/>
      <c r="BB309" s="45"/>
      <c r="BC309" s="35">
        <f>ROUND(K311*AL309,0)</f>
        <v>160</v>
      </c>
      <c r="BD309" s="31"/>
    </row>
    <row r="310" spans="1:56" ht="18" customHeight="1" x14ac:dyDescent="0.15">
      <c r="A310" s="32">
        <v>44</v>
      </c>
      <c r="B310" s="33">
        <v>2604</v>
      </c>
      <c r="C310" s="34" t="s">
        <v>8686</v>
      </c>
      <c r="D310" s="422"/>
      <c r="E310" s="423"/>
      <c r="F310" s="424"/>
      <c r="G310" s="29"/>
      <c r="H310" s="29"/>
      <c r="I310" s="29"/>
      <c r="J310" s="29"/>
      <c r="K310" s="1268"/>
      <c r="L310" s="1269"/>
      <c r="M310" s="1269"/>
      <c r="N310" s="1270"/>
      <c r="O310" s="1271" t="s">
        <v>4829</v>
      </c>
      <c r="P310" s="1274"/>
      <c r="Q310" s="1274"/>
      <c r="R310" s="1274"/>
      <c r="S310" s="1274"/>
      <c r="T310" s="1275"/>
      <c r="U310" s="42"/>
      <c r="V310" s="43"/>
      <c r="W310" s="44"/>
      <c r="X310" s="44"/>
      <c r="Y310" s="43"/>
      <c r="Z310" s="43"/>
      <c r="AA310" s="43"/>
      <c r="AB310" s="43"/>
      <c r="AC310" s="43"/>
      <c r="AD310" s="43"/>
      <c r="AE310" s="43"/>
      <c r="AF310" s="43"/>
      <c r="AG310" s="43"/>
      <c r="AH310" s="43"/>
      <c r="AI310" s="43"/>
      <c r="AJ310" s="43"/>
      <c r="AK310" s="44"/>
      <c r="AL310" s="45"/>
      <c r="AM310" s="45"/>
      <c r="AN310" s="43"/>
      <c r="AO310" s="43"/>
      <c r="AP310" s="43"/>
      <c r="AQ310" s="43"/>
      <c r="AR310" s="43"/>
      <c r="AS310" s="43"/>
      <c r="AT310" s="43"/>
      <c r="AU310" s="43"/>
      <c r="AV310" s="43"/>
      <c r="AW310" s="25"/>
      <c r="AX310" s="25"/>
      <c r="AY310" s="25"/>
      <c r="AZ310" s="26"/>
      <c r="BA310" s="26"/>
      <c r="BB310" s="95"/>
      <c r="BC310" s="35">
        <f>ROUND(K311*S312,0)</f>
        <v>309</v>
      </c>
      <c r="BD310" s="31"/>
    </row>
    <row r="311" spans="1:56" ht="18" customHeight="1" x14ac:dyDescent="0.15">
      <c r="A311" s="32">
        <v>44</v>
      </c>
      <c r="B311" s="33">
        <v>2605</v>
      </c>
      <c r="C311" s="34" t="s">
        <v>8687</v>
      </c>
      <c r="D311" s="422"/>
      <c r="E311" s="423"/>
      <c r="F311" s="424"/>
      <c r="G311" s="29"/>
      <c r="H311" s="29"/>
      <c r="I311" s="29"/>
      <c r="J311" s="29"/>
      <c r="K311" s="1280">
        <v>320</v>
      </c>
      <c r="L311" s="1108"/>
      <c r="M311" s="4" t="s">
        <v>21</v>
      </c>
      <c r="N311" s="22"/>
      <c r="O311" s="1276"/>
      <c r="P311" s="1277"/>
      <c r="Q311" s="1277"/>
      <c r="R311" s="1277"/>
      <c r="S311" s="1277"/>
      <c r="T311" s="1278"/>
      <c r="U311" s="1271" t="s">
        <v>4824</v>
      </c>
      <c r="V311" s="1202"/>
      <c r="W311" s="1202"/>
      <c r="X311" s="1202"/>
      <c r="Y311" s="1202"/>
      <c r="Z311" s="42" t="s">
        <v>4825</v>
      </c>
      <c r="AA311" s="99"/>
      <c r="AB311" s="99"/>
      <c r="AC311" s="43"/>
      <c r="AD311" s="43"/>
      <c r="AE311" s="43"/>
      <c r="AF311" s="43"/>
      <c r="AG311" s="43"/>
      <c r="AH311" s="43"/>
      <c r="AI311" s="43"/>
      <c r="AJ311" s="43"/>
      <c r="AK311" s="44" t="s">
        <v>17</v>
      </c>
      <c r="AL311" s="1157">
        <f>$AL$8</f>
        <v>0.7</v>
      </c>
      <c r="AM311" s="1157"/>
      <c r="AN311" s="25"/>
      <c r="AO311" s="25"/>
      <c r="AP311" s="25"/>
      <c r="AQ311" s="25"/>
      <c r="AR311" s="25"/>
      <c r="AS311" s="25"/>
      <c r="AT311" s="25"/>
      <c r="AU311" s="25"/>
      <c r="AV311" s="25"/>
      <c r="AW311" s="25"/>
      <c r="AX311" s="25"/>
      <c r="AY311" s="25"/>
      <c r="AZ311" s="26"/>
      <c r="BA311" s="26"/>
      <c r="BB311" s="95"/>
      <c r="BC311" s="35">
        <f>ROUND(ROUND(K311*S312,0)*AL311,0)</f>
        <v>216</v>
      </c>
      <c r="BD311" s="31"/>
    </row>
    <row r="312" spans="1:56" ht="18" customHeight="1" x14ac:dyDescent="0.15">
      <c r="A312" s="32">
        <v>44</v>
      </c>
      <c r="B312" s="33">
        <v>2606</v>
      </c>
      <c r="C312" s="34" t="s">
        <v>8688</v>
      </c>
      <c r="D312" s="422"/>
      <c r="E312" s="423"/>
      <c r="F312" s="424"/>
      <c r="G312" s="29"/>
      <c r="H312" s="29"/>
      <c r="I312" s="29"/>
      <c r="J312" s="29"/>
      <c r="K312" s="418"/>
      <c r="L312" s="419"/>
      <c r="M312" s="419"/>
      <c r="N312" s="425"/>
      <c r="O312" s="420"/>
      <c r="P312" s="421"/>
      <c r="Q312" s="421"/>
      <c r="R312" s="26" t="s">
        <v>17</v>
      </c>
      <c r="S312" s="1180">
        <f>$S$12</f>
        <v>0.96499999999999997</v>
      </c>
      <c r="T312" s="1181"/>
      <c r="U312" s="1272"/>
      <c r="V312" s="1273"/>
      <c r="W312" s="1273"/>
      <c r="X312" s="1273"/>
      <c r="Y312" s="1273"/>
      <c r="Z312" s="42" t="s">
        <v>8385</v>
      </c>
      <c r="AA312" s="99"/>
      <c r="AB312" s="99"/>
      <c r="AC312" s="43"/>
      <c r="AD312" s="43"/>
      <c r="AE312" s="43"/>
      <c r="AF312" s="43"/>
      <c r="AG312" s="43"/>
      <c r="AH312" s="43"/>
      <c r="AI312" s="43"/>
      <c r="AJ312" s="43"/>
      <c r="AK312" s="44" t="s">
        <v>17</v>
      </c>
      <c r="AL312" s="1157">
        <f>$AL$9</f>
        <v>0.5</v>
      </c>
      <c r="AM312" s="1157"/>
      <c r="AN312" s="25"/>
      <c r="AO312" s="25"/>
      <c r="AP312" s="25"/>
      <c r="AQ312" s="25"/>
      <c r="AR312" s="25"/>
      <c r="AS312" s="25"/>
      <c r="AT312" s="25"/>
      <c r="AU312" s="25"/>
      <c r="AV312" s="25"/>
      <c r="AW312" s="25"/>
      <c r="AX312" s="25"/>
      <c r="AY312" s="25"/>
      <c r="AZ312" s="26"/>
      <c r="BA312" s="26"/>
      <c r="BB312" s="95"/>
      <c r="BC312" s="35">
        <f>ROUND(ROUND(K311*S312,0)*AL312,0)</f>
        <v>155</v>
      </c>
      <c r="BD312" s="31"/>
    </row>
    <row r="313" spans="1:56" ht="18" customHeight="1" x14ac:dyDescent="0.15">
      <c r="A313" s="32">
        <v>44</v>
      </c>
      <c r="B313" s="33">
        <v>2613</v>
      </c>
      <c r="C313" s="34" t="s">
        <v>8689</v>
      </c>
      <c r="D313" s="422"/>
      <c r="E313" s="423"/>
      <c r="F313" s="424"/>
      <c r="G313" s="29"/>
      <c r="H313" s="29"/>
      <c r="I313" s="29"/>
      <c r="J313" s="29"/>
      <c r="K313" s="20"/>
      <c r="N313" s="21"/>
      <c r="O313" s="416"/>
      <c r="P313" s="417"/>
      <c r="Q313" s="417"/>
      <c r="R313" s="65"/>
      <c r="S313" s="156"/>
      <c r="T313" s="156"/>
      <c r="U313" s="42"/>
      <c r="V313" s="43"/>
      <c r="W313" s="44"/>
      <c r="X313" s="44"/>
      <c r="Y313" s="43"/>
      <c r="Z313" s="43"/>
      <c r="AA313" s="43"/>
      <c r="AB313" s="43"/>
      <c r="AC313" s="43"/>
      <c r="AD313" s="43"/>
      <c r="AE313" s="43"/>
      <c r="AF313" s="43"/>
      <c r="AG313" s="43"/>
      <c r="AH313" s="43"/>
      <c r="AI313" s="43"/>
      <c r="AJ313" s="43"/>
      <c r="AK313" s="44"/>
      <c r="AL313" s="45"/>
      <c r="AM313" s="45"/>
      <c r="AN313" s="47" t="s">
        <v>4833</v>
      </c>
      <c r="AO313" s="474"/>
      <c r="AP313" s="474"/>
      <c r="AQ313" s="474"/>
      <c r="AR313" s="474"/>
      <c r="AS313" s="474"/>
      <c r="AT313" s="474"/>
      <c r="AU313" s="474"/>
      <c r="AV313" s="475"/>
      <c r="AW313" s="475"/>
      <c r="AX313" s="475"/>
      <c r="AY313" s="40"/>
      <c r="AZ313" s="65" t="s">
        <v>17</v>
      </c>
      <c r="BA313" s="1324">
        <f>$BA$13</f>
        <v>0.95</v>
      </c>
      <c r="BB313" s="1325"/>
      <c r="BC313" s="35">
        <f>ROUND(K311*BA313,0)</f>
        <v>304</v>
      </c>
      <c r="BD313" s="31"/>
    </row>
    <row r="314" spans="1:56" ht="18" customHeight="1" x14ac:dyDescent="0.15">
      <c r="A314" s="32">
        <v>44</v>
      </c>
      <c r="B314" s="33">
        <v>2614</v>
      </c>
      <c r="C314" s="34" t="s">
        <v>8690</v>
      </c>
      <c r="D314" s="422"/>
      <c r="E314" s="423"/>
      <c r="F314" s="424"/>
      <c r="G314" s="29"/>
      <c r="H314" s="29"/>
      <c r="I314" s="29"/>
      <c r="J314" s="29"/>
      <c r="K314" s="20"/>
      <c r="N314" s="21"/>
      <c r="O314" s="418"/>
      <c r="P314" s="419"/>
      <c r="Q314" s="419"/>
      <c r="R314" s="23"/>
      <c r="S314" s="167"/>
      <c r="T314" s="167"/>
      <c r="U314" s="1271" t="s">
        <v>4824</v>
      </c>
      <c r="V314" s="1202"/>
      <c r="W314" s="1202"/>
      <c r="X314" s="1202"/>
      <c r="Y314" s="1202"/>
      <c r="Z314" s="42" t="s">
        <v>4825</v>
      </c>
      <c r="AA314" s="99"/>
      <c r="AB314" s="99"/>
      <c r="AC314" s="43"/>
      <c r="AD314" s="43"/>
      <c r="AE314" s="43"/>
      <c r="AF314" s="43"/>
      <c r="AG314" s="43"/>
      <c r="AH314" s="43"/>
      <c r="AI314" s="43"/>
      <c r="AJ314" s="43"/>
      <c r="AK314" s="44" t="s">
        <v>17</v>
      </c>
      <c r="AL314" s="1157">
        <f>$AL$8</f>
        <v>0.7</v>
      </c>
      <c r="AM314" s="1157"/>
      <c r="AN314" s="453"/>
      <c r="AO314" s="451"/>
      <c r="AP314" s="451"/>
      <c r="AQ314" s="451"/>
      <c r="AR314" s="451"/>
      <c r="AS314" s="451"/>
      <c r="AT314" s="451"/>
      <c r="AU314" s="451"/>
      <c r="AV314" s="451"/>
      <c r="AW314" s="451"/>
      <c r="AX314" s="451"/>
      <c r="AY314" s="4"/>
      <c r="AZ314" s="4"/>
      <c r="BA314" s="4"/>
      <c r="BB314" s="21"/>
      <c r="BC314" s="35">
        <f>ROUND(ROUND(K311*AL314,0)*BA313,0)</f>
        <v>213</v>
      </c>
      <c r="BD314" s="31"/>
    </row>
    <row r="315" spans="1:56" ht="18" customHeight="1" x14ac:dyDescent="0.15">
      <c r="A315" s="32">
        <v>44</v>
      </c>
      <c r="B315" s="33">
        <v>2615</v>
      </c>
      <c r="C315" s="34" t="s">
        <v>8691</v>
      </c>
      <c r="D315" s="422"/>
      <c r="E315" s="423"/>
      <c r="F315" s="424"/>
      <c r="G315" s="29"/>
      <c r="H315" s="29"/>
      <c r="I315" s="29"/>
      <c r="J315" s="29"/>
      <c r="K315" s="20"/>
      <c r="N315" s="21"/>
      <c r="O315" s="420"/>
      <c r="P315" s="421"/>
      <c r="Q315" s="421"/>
      <c r="R315" s="26"/>
      <c r="S315" s="27"/>
      <c r="T315" s="27"/>
      <c r="U315" s="1272"/>
      <c r="V315" s="1273"/>
      <c r="W315" s="1273"/>
      <c r="X315" s="1273"/>
      <c r="Y315" s="1273"/>
      <c r="Z315" s="42" t="s">
        <v>8385</v>
      </c>
      <c r="AA315" s="99"/>
      <c r="AB315" s="99"/>
      <c r="AC315" s="43"/>
      <c r="AD315" s="43"/>
      <c r="AE315" s="43"/>
      <c r="AF315" s="43"/>
      <c r="AG315" s="43"/>
      <c r="AH315" s="43"/>
      <c r="AI315" s="43"/>
      <c r="AJ315" s="43"/>
      <c r="AK315" s="44" t="s">
        <v>17</v>
      </c>
      <c r="AL315" s="1157">
        <f>$AL$9</f>
        <v>0.5</v>
      </c>
      <c r="AM315" s="1157"/>
      <c r="AN315" s="20"/>
      <c r="AO315" s="4"/>
      <c r="AP315" s="4"/>
      <c r="AQ315" s="4"/>
      <c r="AR315" s="4"/>
      <c r="AS315" s="4"/>
      <c r="AT315" s="4"/>
      <c r="AU315" s="4"/>
      <c r="AV315" s="4"/>
      <c r="AW315" s="4"/>
      <c r="AX315" s="4"/>
      <c r="AY315" s="4"/>
      <c r="AZ315" s="4"/>
      <c r="BA315" s="4"/>
      <c r="BB315" s="21"/>
      <c r="BC315" s="35">
        <f>ROUND(ROUND(K311*AL315,0)*BA313,0)</f>
        <v>152</v>
      </c>
      <c r="BD315" s="31"/>
    </row>
    <row r="316" spans="1:56" ht="18" customHeight="1" x14ac:dyDescent="0.15">
      <c r="A316" s="32">
        <v>44</v>
      </c>
      <c r="B316" s="33">
        <v>2616</v>
      </c>
      <c r="C316" s="34" t="s">
        <v>8692</v>
      </c>
      <c r="D316" s="422"/>
      <c r="E316" s="423"/>
      <c r="F316" s="424"/>
      <c r="G316" s="29"/>
      <c r="H316" s="29"/>
      <c r="I316" s="29"/>
      <c r="J316" s="29"/>
      <c r="K316" s="20"/>
      <c r="N316" s="21"/>
      <c r="O316" s="1271" t="s">
        <v>4829</v>
      </c>
      <c r="P316" s="1274"/>
      <c r="Q316" s="1274"/>
      <c r="R316" s="1274"/>
      <c r="S316" s="1274"/>
      <c r="T316" s="1275"/>
      <c r="U316" s="42"/>
      <c r="V316" s="43"/>
      <c r="W316" s="44"/>
      <c r="X316" s="44"/>
      <c r="Y316" s="43"/>
      <c r="Z316" s="43"/>
      <c r="AA316" s="43"/>
      <c r="AB316" s="43"/>
      <c r="AC316" s="43"/>
      <c r="AD316" s="43"/>
      <c r="AE316" s="43"/>
      <c r="AF316" s="43"/>
      <c r="AG316" s="43"/>
      <c r="AH316" s="43"/>
      <c r="AI316" s="43"/>
      <c r="AJ316" s="43"/>
      <c r="AK316" s="44"/>
      <c r="AL316" s="45"/>
      <c r="AM316" s="45"/>
      <c r="AN316" s="20"/>
      <c r="AO316" s="4"/>
      <c r="AP316" s="4"/>
      <c r="AQ316" s="4"/>
      <c r="AR316" s="4"/>
      <c r="AS316" s="4"/>
      <c r="AT316" s="4"/>
      <c r="AU316" s="4"/>
      <c r="AY316" s="4"/>
      <c r="AZ316" s="4"/>
      <c r="BA316" s="4"/>
      <c r="BB316" s="21"/>
      <c r="BC316" s="35">
        <f>ROUND(ROUND(K311*S318,0)*BA313,0)</f>
        <v>294</v>
      </c>
      <c r="BD316" s="31"/>
    </row>
    <row r="317" spans="1:56" ht="18" customHeight="1" x14ac:dyDescent="0.15">
      <c r="A317" s="32">
        <v>44</v>
      </c>
      <c r="B317" s="33">
        <v>2617</v>
      </c>
      <c r="C317" s="34" t="s">
        <v>8693</v>
      </c>
      <c r="D317" s="422"/>
      <c r="E317" s="423"/>
      <c r="F317" s="424"/>
      <c r="G317" s="29"/>
      <c r="H317" s="29"/>
      <c r="I317" s="29"/>
      <c r="J317" s="29"/>
      <c r="K317" s="20"/>
      <c r="N317" s="21"/>
      <c r="O317" s="1276"/>
      <c r="P317" s="1277"/>
      <c r="Q317" s="1277"/>
      <c r="R317" s="1277"/>
      <c r="S317" s="1277"/>
      <c r="T317" s="1278"/>
      <c r="U317" s="1271" t="s">
        <v>4824</v>
      </c>
      <c r="V317" s="1202"/>
      <c r="W317" s="1202"/>
      <c r="X317" s="1202"/>
      <c r="Y317" s="1202"/>
      <c r="Z317" s="42" t="s">
        <v>4825</v>
      </c>
      <c r="AA317" s="99"/>
      <c r="AB317" s="99"/>
      <c r="AC317" s="43"/>
      <c r="AD317" s="43"/>
      <c r="AE317" s="43"/>
      <c r="AF317" s="43"/>
      <c r="AG317" s="43"/>
      <c r="AH317" s="43"/>
      <c r="AI317" s="43"/>
      <c r="AJ317" s="43"/>
      <c r="AK317" s="44" t="s">
        <v>17</v>
      </c>
      <c r="AL317" s="1157">
        <f>$AL$8</f>
        <v>0.7</v>
      </c>
      <c r="AM317" s="1157"/>
      <c r="AN317" s="20"/>
      <c r="AO317" s="4"/>
      <c r="AP317" s="4"/>
      <c r="AQ317" s="4"/>
      <c r="AR317" s="4"/>
      <c r="AS317" s="4"/>
      <c r="AT317" s="4"/>
      <c r="AU317" s="4"/>
      <c r="AY317" s="4"/>
      <c r="AZ317" s="4"/>
      <c r="BA317" s="4"/>
      <c r="BB317" s="21"/>
      <c r="BC317" s="35">
        <f>ROUND(ROUND(ROUND(K311*S318,0)*AL317,0)*BA313,0)</f>
        <v>205</v>
      </c>
      <c r="BD317" s="31"/>
    </row>
    <row r="318" spans="1:56" ht="18" customHeight="1" x14ac:dyDescent="0.15">
      <c r="A318" s="32">
        <v>44</v>
      </c>
      <c r="B318" s="33">
        <v>2618</v>
      </c>
      <c r="C318" s="34" t="s">
        <v>8694</v>
      </c>
      <c r="D318" s="422"/>
      <c r="E318" s="423"/>
      <c r="F318" s="424"/>
      <c r="G318" s="29"/>
      <c r="H318" s="29"/>
      <c r="I318" s="29"/>
      <c r="J318" s="29"/>
      <c r="K318" s="20"/>
      <c r="N318" s="21"/>
      <c r="O318" s="420"/>
      <c r="P318" s="421"/>
      <c r="Q318" s="421"/>
      <c r="R318" s="26" t="s">
        <v>17</v>
      </c>
      <c r="S318" s="1180">
        <f>$S$12</f>
        <v>0.96499999999999997</v>
      </c>
      <c r="T318" s="1181"/>
      <c r="U318" s="1272"/>
      <c r="V318" s="1273"/>
      <c r="W318" s="1273"/>
      <c r="X318" s="1273"/>
      <c r="Y318" s="1273"/>
      <c r="Z318" s="42" t="s">
        <v>8385</v>
      </c>
      <c r="AA318" s="99"/>
      <c r="AB318" s="99"/>
      <c r="AC318" s="43"/>
      <c r="AD318" s="43"/>
      <c r="AE318" s="43"/>
      <c r="AF318" s="43"/>
      <c r="AG318" s="43"/>
      <c r="AH318" s="43"/>
      <c r="AI318" s="43"/>
      <c r="AJ318" s="43"/>
      <c r="AK318" s="44" t="s">
        <v>17</v>
      </c>
      <c r="AL318" s="1157">
        <f>$AL$9</f>
        <v>0.5</v>
      </c>
      <c r="AM318" s="1157"/>
      <c r="AN318" s="24"/>
      <c r="AO318" s="25"/>
      <c r="AP318" s="25"/>
      <c r="AQ318" s="25"/>
      <c r="AR318" s="25"/>
      <c r="AS318" s="25"/>
      <c r="AT318" s="25"/>
      <c r="AU318" s="25"/>
      <c r="AV318" s="135"/>
      <c r="AW318" s="135"/>
      <c r="AX318" s="135"/>
      <c r="AY318" s="25"/>
      <c r="AZ318" s="25"/>
      <c r="BA318" s="25"/>
      <c r="BB318" s="38"/>
      <c r="BC318" s="35">
        <f>ROUND(ROUND(ROUND(K311*S318,0)*AL318,0)*BA313,0)</f>
        <v>147</v>
      </c>
      <c r="BD318" s="31"/>
    </row>
    <row r="319" spans="1:56" ht="18" customHeight="1" x14ac:dyDescent="0.15">
      <c r="A319" s="32">
        <v>44</v>
      </c>
      <c r="B319" s="33">
        <v>2625</v>
      </c>
      <c r="C319" s="34" t="s">
        <v>8695</v>
      </c>
      <c r="D319" s="422"/>
      <c r="E319" s="423"/>
      <c r="F319" s="424"/>
      <c r="G319" s="29"/>
      <c r="H319" s="29"/>
      <c r="I319" s="29"/>
      <c r="J319" s="29"/>
      <c r="K319" s="1085" t="s">
        <v>4892</v>
      </c>
      <c r="L319" s="1133"/>
      <c r="M319" s="1133"/>
      <c r="N319" s="1134"/>
      <c r="O319" s="416"/>
      <c r="P319" s="417"/>
      <c r="Q319" s="417"/>
      <c r="R319" s="65"/>
      <c r="S319" s="156"/>
      <c r="T319" s="156"/>
      <c r="U319" s="42"/>
      <c r="V319" s="43"/>
      <c r="W319" s="44"/>
      <c r="X319" s="44"/>
      <c r="Y319" s="43"/>
      <c r="Z319" s="43"/>
      <c r="AA319" s="43"/>
      <c r="AB319" s="43"/>
      <c r="AC319" s="43"/>
      <c r="AD319" s="43"/>
      <c r="AE319" s="43"/>
      <c r="AF319" s="43"/>
      <c r="AG319" s="43"/>
      <c r="AH319" s="43"/>
      <c r="AI319" s="43"/>
      <c r="AJ319" s="43"/>
      <c r="AK319" s="44"/>
      <c r="AL319" s="45"/>
      <c r="AM319" s="45"/>
      <c r="AN319" s="25"/>
      <c r="AO319" s="25"/>
      <c r="AP319" s="25"/>
      <c r="AQ319" s="25"/>
      <c r="AR319" s="25"/>
      <c r="AS319" s="25"/>
      <c r="AT319" s="25"/>
      <c r="AU319" s="25"/>
      <c r="AV319" s="25"/>
      <c r="AW319" s="25"/>
      <c r="AX319" s="25"/>
      <c r="AY319" s="25"/>
      <c r="AZ319" s="26"/>
      <c r="BA319" s="26"/>
      <c r="BB319" s="95"/>
      <c r="BC319" s="35">
        <f>K323</f>
        <v>268</v>
      </c>
      <c r="BD319" s="31"/>
    </row>
    <row r="320" spans="1:56" ht="18" customHeight="1" x14ac:dyDescent="0.15">
      <c r="A320" s="32">
        <v>44</v>
      </c>
      <c r="B320" s="33">
        <v>2626</v>
      </c>
      <c r="C320" s="34" t="s">
        <v>8696</v>
      </c>
      <c r="D320" s="422"/>
      <c r="E320" s="423"/>
      <c r="F320" s="424"/>
      <c r="G320" s="29"/>
      <c r="H320" s="29"/>
      <c r="I320" s="29"/>
      <c r="J320" s="29"/>
      <c r="K320" s="1137"/>
      <c r="L320" s="1135"/>
      <c r="M320" s="1135"/>
      <c r="N320" s="1136"/>
      <c r="O320" s="418"/>
      <c r="P320" s="419"/>
      <c r="Q320" s="419"/>
      <c r="R320" s="23"/>
      <c r="S320" s="167"/>
      <c r="T320" s="167"/>
      <c r="U320" s="1271" t="s">
        <v>4824</v>
      </c>
      <c r="V320" s="1202"/>
      <c r="W320" s="1202"/>
      <c r="X320" s="1202"/>
      <c r="Y320" s="1202"/>
      <c r="Z320" s="42" t="s">
        <v>4825</v>
      </c>
      <c r="AA320" s="99"/>
      <c r="AB320" s="99"/>
      <c r="AC320" s="43"/>
      <c r="AD320" s="43"/>
      <c r="AE320" s="43"/>
      <c r="AF320" s="43"/>
      <c r="AG320" s="43"/>
      <c r="AH320" s="43"/>
      <c r="AI320" s="43"/>
      <c r="AJ320" s="43"/>
      <c r="AK320" s="44" t="s">
        <v>17</v>
      </c>
      <c r="AL320" s="1157">
        <f>$AL$8</f>
        <v>0.7</v>
      </c>
      <c r="AM320" s="1157"/>
      <c r="AN320" s="43"/>
      <c r="AO320" s="43"/>
      <c r="AP320" s="43"/>
      <c r="AQ320" s="43"/>
      <c r="AR320" s="43"/>
      <c r="AS320" s="43"/>
      <c r="AT320" s="43"/>
      <c r="AU320" s="43"/>
      <c r="AV320" s="43"/>
      <c r="AW320" s="43"/>
      <c r="AX320" s="43"/>
      <c r="AY320" s="43"/>
      <c r="AZ320" s="44"/>
      <c r="BA320" s="44"/>
      <c r="BB320" s="45"/>
      <c r="BC320" s="35">
        <f>ROUND(K323*AL320,0)</f>
        <v>188</v>
      </c>
      <c r="BD320" s="31"/>
    </row>
    <row r="321" spans="1:56" ht="18" customHeight="1" x14ac:dyDescent="0.15">
      <c r="A321" s="32">
        <v>44</v>
      </c>
      <c r="B321" s="33">
        <v>2627</v>
      </c>
      <c r="C321" s="34" t="s">
        <v>8697</v>
      </c>
      <c r="D321" s="422"/>
      <c r="E321" s="423"/>
      <c r="F321" s="424"/>
      <c r="G321" s="29"/>
      <c r="H321" s="29"/>
      <c r="I321" s="29"/>
      <c r="J321" s="29"/>
      <c r="K321" s="1137"/>
      <c r="L321" s="1135"/>
      <c r="M321" s="1135"/>
      <c r="N321" s="1136"/>
      <c r="O321" s="420"/>
      <c r="P321" s="421"/>
      <c r="Q321" s="421"/>
      <c r="R321" s="26"/>
      <c r="S321" s="27"/>
      <c r="T321" s="27"/>
      <c r="U321" s="1272"/>
      <c r="V321" s="1273"/>
      <c r="W321" s="1273"/>
      <c r="X321" s="1273"/>
      <c r="Y321" s="1273"/>
      <c r="Z321" s="42" t="s">
        <v>8385</v>
      </c>
      <c r="AA321" s="99"/>
      <c r="AB321" s="99"/>
      <c r="AC321" s="43"/>
      <c r="AD321" s="43"/>
      <c r="AE321" s="43"/>
      <c r="AF321" s="43"/>
      <c r="AG321" s="43"/>
      <c r="AH321" s="43"/>
      <c r="AI321" s="43"/>
      <c r="AJ321" s="43"/>
      <c r="AK321" s="44" t="s">
        <v>17</v>
      </c>
      <c r="AL321" s="1157">
        <f>$AL$9</f>
        <v>0.5</v>
      </c>
      <c r="AM321" s="1157"/>
      <c r="AN321" s="43"/>
      <c r="AO321" s="43"/>
      <c r="AP321" s="43"/>
      <c r="AQ321" s="43"/>
      <c r="AR321" s="43"/>
      <c r="AS321" s="43"/>
      <c r="AT321" s="43"/>
      <c r="AU321" s="43"/>
      <c r="AV321" s="43"/>
      <c r="AW321" s="43"/>
      <c r="AX321" s="43"/>
      <c r="AY321" s="43"/>
      <c r="AZ321" s="44"/>
      <c r="BA321" s="44"/>
      <c r="BB321" s="45"/>
      <c r="BC321" s="35">
        <f>ROUND(K323*AL321,0)</f>
        <v>134</v>
      </c>
      <c r="BD321" s="31"/>
    </row>
    <row r="322" spans="1:56" ht="18" customHeight="1" x14ac:dyDescent="0.15">
      <c r="A322" s="32">
        <v>44</v>
      </c>
      <c r="B322" s="33">
        <v>2628</v>
      </c>
      <c r="C322" s="34" t="s">
        <v>8698</v>
      </c>
      <c r="D322" s="422"/>
      <c r="E322" s="423"/>
      <c r="F322" s="424"/>
      <c r="G322" s="29"/>
      <c r="H322" s="29"/>
      <c r="I322" s="29"/>
      <c r="J322" s="29"/>
      <c r="K322" s="1268"/>
      <c r="L322" s="1269"/>
      <c r="M322" s="1269"/>
      <c r="N322" s="1270"/>
      <c r="O322" s="1271" t="s">
        <v>4829</v>
      </c>
      <c r="P322" s="1274"/>
      <c r="Q322" s="1274"/>
      <c r="R322" s="1274"/>
      <c r="S322" s="1274"/>
      <c r="T322" s="1275"/>
      <c r="U322" s="42"/>
      <c r="V322" s="43"/>
      <c r="W322" s="44"/>
      <c r="X322" s="44"/>
      <c r="Y322" s="43"/>
      <c r="Z322" s="43"/>
      <c r="AA322" s="43"/>
      <c r="AB322" s="43"/>
      <c r="AC322" s="43"/>
      <c r="AD322" s="43"/>
      <c r="AE322" s="43"/>
      <c r="AF322" s="43"/>
      <c r="AG322" s="43"/>
      <c r="AH322" s="43"/>
      <c r="AI322" s="43"/>
      <c r="AJ322" s="43"/>
      <c r="AK322" s="44"/>
      <c r="AL322" s="45"/>
      <c r="AM322" s="45"/>
      <c r="AN322" s="43"/>
      <c r="AO322" s="43"/>
      <c r="AP322" s="43"/>
      <c r="AQ322" s="43"/>
      <c r="AR322" s="43"/>
      <c r="AS322" s="43"/>
      <c r="AT322" s="43"/>
      <c r="AU322" s="43"/>
      <c r="AV322" s="43"/>
      <c r="AW322" s="25"/>
      <c r="AX322" s="25"/>
      <c r="AY322" s="25"/>
      <c r="AZ322" s="26"/>
      <c r="BA322" s="26"/>
      <c r="BB322" s="95"/>
      <c r="BC322" s="35">
        <f>ROUND(K323*S324,0)</f>
        <v>259</v>
      </c>
      <c r="BD322" s="31"/>
    </row>
    <row r="323" spans="1:56" ht="18" customHeight="1" x14ac:dyDescent="0.15">
      <c r="A323" s="32">
        <v>44</v>
      </c>
      <c r="B323" s="33">
        <v>2629</v>
      </c>
      <c r="C323" s="34" t="s">
        <v>8699</v>
      </c>
      <c r="D323" s="422"/>
      <c r="E323" s="423"/>
      <c r="F323" s="424"/>
      <c r="G323" s="29"/>
      <c r="H323" s="29"/>
      <c r="I323" s="29"/>
      <c r="J323" s="29"/>
      <c r="K323" s="1280">
        <v>268</v>
      </c>
      <c r="L323" s="1108"/>
      <c r="M323" s="4" t="s">
        <v>21</v>
      </c>
      <c r="N323" s="22"/>
      <c r="O323" s="1276"/>
      <c r="P323" s="1277"/>
      <c r="Q323" s="1277"/>
      <c r="R323" s="1277"/>
      <c r="S323" s="1277"/>
      <c r="T323" s="1278"/>
      <c r="U323" s="1271" t="s">
        <v>4824</v>
      </c>
      <c r="V323" s="1202"/>
      <c r="W323" s="1202"/>
      <c r="X323" s="1202"/>
      <c r="Y323" s="1202"/>
      <c r="Z323" s="42" t="s">
        <v>4825</v>
      </c>
      <c r="AA323" s="99"/>
      <c r="AB323" s="99"/>
      <c r="AC323" s="43"/>
      <c r="AD323" s="43"/>
      <c r="AE323" s="43"/>
      <c r="AF323" s="43"/>
      <c r="AG323" s="43"/>
      <c r="AH323" s="43"/>
      <c r="AI323" s="43"/>
      <c r="AJ323" s="43"/>
      <c r="AK323" s="44" t="s">
        <v>17</v>
      </c>
      <c r="AL323" s="1157">
        <f>$AL$8</f>
        <v>0.7</v>
      </c>
      <c r="AM323" s="1157"/>
      <c r="AN323" s="25"/>
      <c r="AO323" s="25"/>
      <c r="AP323" s="25"/>
      <c r="AQ323" s="25"/>
      <c r="AR323" s="25"/>
      <c r="AS323" s="25"/>
      <c r="AT323" s="25"/>
      <c r="AU323" s="25"/>
      <c r="AV323" s="25"/>
      <c r="AW323" s="25"/>
      <c r="AX323" s="25"/>
      <c r="AY323" s="25"/>
      <c r="AZ323" s="26"/>
      <c r="BA323" s="26"/>
      <c r="BB323" s="95"/>
      <c r="BC323" s="35">
        <f>ROUND(ROUND(K323*S324,0)*AL323,0)</f>
        <v>181</v>
      </c>
      <c r="BD323" s="31"/>
    </row>
    <row r="324" spans="1:56" ht="18" customHeight="1" x14ac:dyDescent="0.15">
      <c r="A324" s="32">
        <v>44</v>
      </c>
      <c r="B324" s="33">
        <v>2630</v>
      </c>
      <c r="C324" s="34" t="s">
        <v>8700</v>
      </c>
      <c r="D324" s="422"/>
      <c r="E324" s="423"/>
      <c r="F324" s="424"/>
      <c r="G324" s="29"/>
      <c r="H324" s="29"/>
      <c r="I324" s="29"/>
      <c r="J324" s="29"/>
      <c r="K324" s="418"/>
      <c r="L324" s="419"/>
      <c r="M324" s="419"/>
      <c r="N324" s="425"/>
      <c r="O324" s="420"/>
      <c r="P324" s="421"/>
      <c r="Q324" s="421"/>
      <c r="R324" s="26" t="s">
        <v>17</v>
      </c>
      <c r="S324" s="1180">
        <f>$S$12</f>
        <v>0.96499999999999997</v>
      </c>
      <c r="T324" s="1181"/>
      <c r="U324" s="1272"/>
      <c r="V324" s="1273"/>
      <c r="W324" s="1273"/>
      <c r="X324" s="1273"/>
      <c r="Y324" s="1273"/>
      <c r="Z324" s="42" t="s">
        <v>8385</v>
      </c>
      <c r="AA324" s="99"/>
      <c r="AB324" s="99"/>
      <c r="AC324" s="43"/>
      <c r="AD324" s="43"/>
      <c r="AE324" s="43"/>
      <c r="AF324" s="43"/>
      <c r="AG324" s="43"/>
      <c r="AH324" s="43"/>
      <c r="AI324" s="43"/>
      <c r="AJ324" s="43"/>
      <c r="AK324" s="44" t="s">
        <v>17</v>
      </c>
      <c r="AL324" s="1157">
        <f>$AL$9</f>
        <v>0.5</v>
      </c>
      <c r="AM324" s="1157"/>
      <c r="AN324" s="25"/>
      <c r="AO324" s="25"/>
      <c r="AP324" s="25"/>
      <c r="AQ324" s="25"/>
      <c r="AR324" s="25"/>
      <c r="AS324" s="25"/>
      <c r="AT324" s="25"/>
      <c r="AU324" s="25"/>
      <c r="AV324" s="25"/>
      <c r="AW324" s="25"/>
      <c r="AX324" s="25"/>
      <c r="AY324" s="25"/>
      <c r="AZ324" s="26"/>
      <c r="BA324" s="26"/>
      <c r="BB324" s="95"/>
      <c r="BC324" s="35">
        <f>ROUND(ROUND(K323*S324,0)*AL324,0)</f>
        <v>130</v>
      </c>
      <c r="BD324" s="31"/>
    </row>
    <row r="325" spans="1:56" ht="18" customHeight="1" x14ac:dyDescent="0.15">
      <c r="A325" s="32">
        <v>44</v>
      </c>
      <c r="B325" s="33">
        <v>2637</v>
      </c>
      <c r="C325" s="34" t="s">
        <v>8701</v>
      </c>
      <c r="D325" s="422"/>
      <c r="E325" s="423"/>
      <c r="F325" s="424"/>
      <c r="G325" s="29"/>
      <c r="H325" s="29"/>
      <c r="I325" s="29"/>
      <c r="J325" s="29"/>
      <c r="K325" s="20"/>
      <c r="N325" s="21"/>
      <c r="O325" s="416"/>
      <c r="P325" s="417"/>
      <c r="Q325" s="417"/>
      <c r="R325" s="65"/>
      <c r="S325" s="156"/>
      <c r="T325" s="156"/>
      <c r="U325" s="42"/>
      <c r="V325" s="43"/>
      <c r="W325" s="44"/>
      <c r="X325" s="44"/>
      <c r="Y325" s="43"/>
      <c r="Z325" s="43"/>
      <c r="AA325" s="43"/>
      <c r="AB325" s="43"/>
      <c r="AC325" s="43"/>
      <c r="AD325" s="43"/>
      <c r="AE325" s="43"/>
      <c r="AF325" s="43"/>
      <c r="AG325" s="43"/>
      <c r="AH325" s="43"/>
      <c r="AI325" s="43"/>
      <c r="AJ325" s="43"/>
      <c r="AK325" s="44"/>
      <c r="AL325" s="45"/>
      <c r="AM325" s="45"/>
      <c r="AN325" s="47" t="s">
        <v>4833</v>
      </c>
      <c r="AO325" s="474"/>
      <c r="AP325" s="474"/>
      <c r="AQ325" s="474"/>
      <c r="AR325" s="474"/>
      <c r="AS325" s="474"/>
      <c r="AT325" s="474"/>
      <c r="AU325" s="474"/>
      <c r="AV325" s="475"/>
      <c r="AW325" s="475"/>
      <c r="AX325" s="475"/>
      <c r="AY325" s="40"/>
      <c r="AZ325" s="65" t="s">
        <v>17</v>
      </c>
      <c r="BA325" s="1324">
        <f>$BA$13</f>
        <v>0.95</v>
      </c>
      <c r="BB325" s="1325"/>
      <c r="BC325" s="35">
        <f>ROUND(K323*BA325,0)</f>
        <v>255</v>
      </c>
      <c r="BD325" s="31"/>
    </row>
    <row r="326" spans="1:56" ht="18" customHeight="1" x14ac:dyDescent="0.15">
      <c r="A326" s="32">
        <v>44</v>
      </c>
      <c r="B326" s="33">
        <v>2638</v>
      </c>
      <c r="C326" s="34" t="s">
        <v>8702</v>
      </c>
      <c r="D326" s="422"/>
      <c r="E326" s="423"/>
      <c r="F326" s="424"/>
      <c r="G326" s="29"/>
      <c r="H326" s="29"/>
      <c r="I326" s="29"/>
      <c r="J326" s="29"/>
      <c r="K326" s="20"/>
      <c r="N326" s="21"/>
      <c r="O326" s="418"/>
      <c r="P326" s="419"/>
      <c r="Q326" s="419"/>
      <c r="R326" s="23"/>
      <c r="S326" s="167"/>
      <c r="T326" s="167"/>
      <c r="U326" s="1271" t="s">
        <v>4824</v>
      </c>
      <c r="V326" s="1202"/>
      <c r="W326" s="1202"/>
      <c r="X326" s="1202"/>
      <c r="Y326" s="1202"/>
      <c r="Z326" s="42" t="s">
        <v>4825</v>
      </c>
      <c r="AA326" s="99"/>
      <c r="AB326" s="99"/>
      <c r="AC326" s="43"/>
      <c r="AD326" s="43"/>
      <c r="AE326" s="43"/>
      <c r="AF326" s="43"/>
      <c r="AG326" s="43"/>
      <c r="AH326" s="43"/>
      <c r="AI326" s="43"/>
      <c r="AJ326" s="43"/>
      <c r="AK326" s="44" t="s">
        <v>17</v>
      </c>
      <c r="AL326" s="1157">
        <f>$AL$8</f>
        <v>0.7</v>
      </c>
      <c r="AM326" s="1157"/>
      <c r="AN326" s="453"/>
      <c r="AO326" s="451"/>
      <c r="AP326" s="451"/>
      <c r="AQ326" s="451"/>
      <c r="AR326" s="451"/>
      <c r="AS326" s="451"/>
      <c r="AT326" s="451"/>
      <c r="AU326" s="451"/>
      <c r="AV326" s="451"/>
      <c r="AW326" s="451"/>
      <c r="AX326" s="451"/>
      <c r="AY326" s="4"/>
      <c r="AZ326" s="4"/>
      <c r="BA326" s="4"/>
      <c r="BB326" s="21"/>
      <c r="BC326" s="35">
        <f>ROUND(ROUND(K323*AL326,0)*BA325,0)</f>
        <v>179</v>
      </c>
      <c r="BD326" s="31"/>
    </row>
    <row r="327" spans="1:56" ht="18" customHeight="1" x14ac:dyDescent="0.15">
      <c r="A327" s="32">
        <v>44</v>
      </c>
      <c r="B327" s="33">
        <v>2639</v>
      </c>
      <c r="C327" s="34" t="s">
        <v>8703</v>
      </c>
      <c r="D327" s="422"/>
      <c r="E327" s="423"/>
      <c r="F327" s="424"/>
      <c r="G327" s="29"/>
      <c r="H327" s="29"/>
      <c r="I327" s="29"/>
      <c r="J327" s="29"/>
      <c r="K327" s="20"/>
      <c r="N327" s="21"/>
      <c r="O327" s="420"/>
      <c r="P327" s="421"/>
      <c r="Q327" s="421"/>
      <c r="R327" s="26"/>
      <c r="S327" s="27"/>
      <c r="T327" s="27"/>
      <c r="U327" s="1272"/>
      <c r="V327" s="1273"/>
      <c r="W327" s="1273"/>
      <c r="X327" s="1273"/>
      <c r="Y327" s="1273"/>
      <c r="Z327" s="42" t="s">
        <v>8385</v>
      </c>
      <c r="AA327" s="99"/>
      <c r="AB327" s="99"/>
      <c r="AC327" s="43"/>
      <c r="AD327" s="43"/>
      <c r="AE327" s="43"/>
      <c r="AF327" s="43"/>
      <c r="AG327" s="43"/>
      <c r="AH327" s="43"/>
      <c r="AI327" s="43"/>
      <c r="AJ327" s="43"/>
      <c r="AK327" s="44" t="s">
        <v>17</v>
      </c>
      <c r="AL327" s="1157">
        <f>$AL$9</f>
        <v>0.5</v>
      </c>
      <c r="AM327" s="1157"/>
      <c r="AN327" s="20"/>
      <c r="AO327" s="4"/>
      <c r="AP327" s="4"/>
      <c r="AQ327" s="4"/>
      <c r="AR327" s="4"/>
      <c r="AS327" s="4"/>
      <c r="AT327" s="4"/>
      <c r="AU327" s="4"/>
      <c r="AV327" s="4"/>
      <c r="AW327" s="4"/>
      <c r="AX327" s="4"/>
      <c r="AY327" s="4"/>
      <c r="AZ327" s="4"/>
      <c r="BA327" s="4"/>
      <c r="BB327" s="21"/>
      <c r="BC327" s="35">
        <f>ROUND(ROUND(K323*AL327,0)*BA325,0)</f>
        <v>127</v>
      </c>
      <c r="BD327" s="31"/>
    </row>
    <row r="328" spans="1:56" ht="18" customHeight="1" x14ac:dyDescent="0.15">
      <c r="A328" s="32">
        <v>44</v>
      </c>
      <c r="B328" s="33">
        <v>2640</v>
      </c>
      <c r="C328" s="34" t="s">
        <v>8704</v>
      </c>
      <c r="D328" s="422"/>
      <c r="E328" s="423"/>
      <c r="F328" s="424"/>
      <c r="G328" s="29"/>
      <c r="H328" s="29"/>
      <c r="I328" s="29"/>
      <c r="J328" s="29"/>
      <c r="K328" s="20"/>
      <c r="N328" s="21"/>
      <c r="O328" s="1271" t="s">
        <v>4829</v>
      </c>
      <c r="P328" s="1274"/>
      <c r="Q328" s="1274"/>
      <c r="R328" s="1274"/>
      <c r="S328" s="1274"/>
      <c r="T328" s="1275"/>
      <c r="U328" s="42"/>
      <c r="V328" s="43"/>
      <c r="W328" s="44"/>
      <c r="X328" s="44"/>
      <c r="Y328" s="43"/>
      <c r="Z328" s="43"/>
      <c r="AA328" s="43"/>
      <c r="AB328" s="43"/>
      <c r="AC328" s="43"/>
      <c r="AD328" s="43"/>
      <c r="AE328" s="43"/>
      <c r="AF328" s="43"/>
      <c r="AG328" s="43"/>
      <c r="AH328" s="43"/>
      <c r="AI328" s="43"/>
      <c r="AJ328" s="43"/>
      <c r="AK328" s="44"/>
      <c r="AL328" s="45"/>
      <c r="AM328" s="45"/>
      <c r="AN328" s="20"/>
      <c r="AO328" s="4"/>
      <c r="AP328" s="4"/>
      <c r="AQ328" s="4"/>
      <c r="AR328" s="4"/>
      <c r="AS328" s="4"/>
      <c r="AT328" s="4"/>
      <c r="AU328" s="4"/>
      <c r="AY328" s="4"/>
      <c r="AZ328" s="4"/>
      <c r="BA328" s="4"/>
      <c r="BB328" s="21"/>
      <c r="BC328" s="35">
        <f>ROUND(ROUND(K323*S330,0)*BA325,0)</f>
        <v>246</v>
      </c>
      <c r="BD328" s="31"/>
    </row>
    <row r="329" spans="1:56" ht="18" customHeight="1" x14ac:dyDescent="0.15">
      <c r="A329" s="32">
        <v>44</v>
      </c>
      <c r="B329" s="33">
        <v>2641</v>
      </c>
      <c r="C329" s="34" t="s">
        <v>8705</v>
      </c>
      <c r="D329" s="422"/>
      <c r="E329" s="423"/>
      <c r="F329" s="424"/>
      <c r="G329" s="29"/>
      <c r="H329" s="29"/>
      <c r="I329" s="29"/>
      <c r="J329" s="29"/>
      <c r="K329" s="20"/>
      <c r="N329" s="21"/>
      <c r="O329" s="1276"/>
      <c r="P329" s="1277"/>
      <c r="Q329" s="1277"/>
      <c r="R329" s="1277"/>
      <c r="S329" s="1277"/>
      <c r="T329" s="1278"/>
      <c r="U329" s="1271" t="s">
        <v>4824</v>
      </c>
      <c r="V329" s="1202"/>
      <c r="W329" s="1202"/>
      <c r="X329" s="1202"/>
      <c r="Y329" s="1202"/>
      <c r="Z329" s="42" t="s">
        <v>4825</v>
      </c>
      <c r="AA329" s="99"/>
      <c r="AB329" s="99"/>
      <c r="AC329" s="43"/>
      <c r="AD329" s="43"/>
      <c r="AE329" s="43"/>
      <c r="AF329" s="43"/>
      <c r="AG329" s="43"/>
      <c r="AH329" s="43"/>
      <c r="AI329" s="43"/>
      <c r="AJ329" s="43"/>
      <c r="AK329" s="44" t="s">
        <v>17</v>
      </c>
      <c r="AL329" s="1157">
        <f>$AL$8</f>
        <v>0.7</v>
      </c>
      <c r="AM329" s="1157"/>
      <c r="AN329" s="20"/>
      <c r="AO329" s="4"/>
      <c r="AP329" s="4"/>
      <c r="AQ329" s="4"/>
      <c r="AR329" s="4"/>
      <c r="AS329" s="4"/>
      <c r="AT329" s="4"/>
      <c r="AU329" s="4"/>
      <c r="AY329" s="4"/>
      <c r="AZ329" s="4"/>
      <c r="BA329" s="4"/>
      <c r="BB329" s="21"/>
      <c r="BC329" s="35">
        <f>ROUND(ROUND(ROUND(K323*S330,0)*AL329,0)*BA325,0)</f>
        <v>172</v>
      </c>
      <c r="BD329" s="31"/>
    </row>
    <row r="330" spans="1:56" ht="18" customHeight="1" x14ac:dyDescent="0.15">
      <c r="A330" s="32">
        <v>44</v>
      </c>
      <c r="B330" s="33">
        <v>2642</v>
      </c>
      <c r="C330" s="34" t="s">
        <v>8706</v>
      </c>
      <c r="D330" s="422"/>
      <c r="E330" s="423"/>
      <c r="F330" s="424"/>
      <c r="G330" s="29"/>
      <c r="H330" s="29"/>
      <c r="I330" s="29"/>
      <c r="J330" s="29"/>
      <c r="K330" s="20"/>
      <c r="N330" s="21"/>
      <c r="O330" s="420"/>
      <c r="P330" s="421"/>
      <c r="Q330" s="421"/>
      <c r="R330" s="26" t="s">
        <v>17</v>
      </c>
      <c r="S330" s="1180">
        <f>$S$12</f>
        <v>0.96499999999999997</v>
      </c>
      <c r="T330" s="1181"/>
      <c r="U330" s="1272"/>
      <c r="V330" s="1273"/>
      <c r="W330" s="1273"/>
      <c r="X330" s="1273"/>
      <c r="Y330" s="1273"/>
      <c r="Z330" s="42" t="s">
        <v>8385</v>
      </c>
      <c r="AA330" s="99"/>
      <c r="AB330" s="99"/>
      <c r="AC330" s="43"/>
      <c r="AD330" s="43"/>
      <c r="AE330" s="43"/>
      <c r="AF330" s="43"/>
      <c r="AG330" s="43"/>
      <c r="AH330" s="43"/>
      <c r="AI330" s="43"/>
      <c r="AJ330" s="43"/>
      <c r="AK330" s="44" t="s">
        <v>17</v>
      </c>
      <c r="AL330" s="1157">
        <f>$AL$9</f>
        <v>0.5</v>
      </c>
      <c r="AM330" s="1157"/>
      <c r="AN330" s="24"/>
      <c r="AO330" s="25"/>
      <c r="AP330" s="25"/>
      <c r="AQ330" s="25"/>
      <c r="AR330" s="25"/>
      <c r="AS330" s="25"/>
      <c r="AT330" s="25"/>
      <c r="AU330" s="25"/>
      <c r="AV330" s="135"/>
      <c r="AW330" s="135"/>
      <c r="AX330" s="135"/>
      <c r="AY330" s="25"/>
      <c r="AZ330" s="25"/>
      <c r="BA330" s="25"/>
      <c r="BB330" s="38"/>
      <c r="BC330" s="35">
        <f>ROUND(ROUND(ROUND(K323*S330,0)*AL330,0)*BA325,0)</f>
        <v>124</v>
      </c>
      <c r="BD330" s="31"/>
    </row>
    <row r="331" spans="1:56" ht="18" customHeight="1" x14ac:dyDescent="0.15">
      <c r="A331" s="32">
        <v>44</v>
      </c>
      <c r="B331" s="33">
        <v>2649</v>
      </c>
      <c r="C331" s="34" t="s">
        <v>8707</v>
      </c>
      <c r="D331" s="422"/>
      <c r="E331" s="423"/>
      <c r="F331" s="424"/>
      <c r="G331" s="1086" t="s">
        <v>5088</v>
      </c>
      <c r="H331" s="1086"/>
      <c r="I331" s="1086"/>
      <c r="J331" s="1086"/>
      <c r="K331" s="1085" t="s">
        <v>4905</v>
      </c>
      <c r="L331" s="1133"/>
      <c r="M331" s="1133"/>
      <c r="N331" s="1134"/>
      <c r="O331" s="416"/>
      <c r="P331" s="417"/>
      <c r="Q331" s="417"/>
      <c r="R331" s="65"/>
      <c r="S331" s="156"/>
      <c r="T331" s="156"/>
      <c r="U331" s="42"/>
      <c r="V331" s="43"/>
      <c r="W331" s="44"/>
      <c r="X331" s="44"/>
      <c r="Y331" s="43"/>
      <c r="Z331" s="43"/>
      <c r="AA331" s="43"/>
      <c r="AB331" s="43"/>
      <c r="AC331" s="43"/>
      <c r="AD331" s="43"/>
      <c r="AE331" s="43"/>
      <c r="AF331" s="43"/>
      <c r="AG331" s="43"/>
      <c r="AH331" s="43"/>
      <c r="AI331" s="43"/>
      <c r="AJ331" s="43"/>
      <c r="AK331" s="44"/>
      <c r="AL331" s="45"/>
      <c r="AM331" s="45"/>
      <c r="AN331" s="25"/>
      <c r="AO331" s="25"/>
      <c r="AP331" s="25"/>
      <c r="AQ331" s="25"/>
      <c r="AR331" s="25"/>
      <c r="AS331" s="25"/>
      <c r="AT331" s="25"/>
      <c r="AU331" s="25"/>
      <c r="AV331" s="25"/>
      <c r="AW331" s="25"/>
      <c r="AX331" s="25"/>
      <c r="AY331" s="25"/>
      <c r="AZ331" s="26"/>
      <c r="BA331" s="26"/>
      <c r="BB331" s="95"/>
      <c r="BC331" s="35">
        <f>K335</f>
        <v>248</v>
      </c>
      <c r="BD331" s="66" t="s">
        <v>4822</v>
      </c>
    </row>
    <row r="332" spans="1:56" ht="18" customHeight="1" x14ac:dyDescent="0.15">
      <c r="A332" s="32">
        <v>44</v>
      </c>
      <c r="B332" s="33">
        <v>2650</v>
      </c>
      <c r="C332" s="34" t="s">
        <v>8708</v>
      </c>
      <c r="D332" s="422"/>
      <c r="E332" s="423"/>
      <c r="F332" s="424"/>
      <c r="G332" s="1089"/>
      <c r="H332" s="1089"/>
      <c r="I332" s="1089"/>
      <c r="J332" s="1089"/>
      <c r="K332" s="1137"/>
      <c r="L332" s="1135"/>
      <c r="M332" s="1135"/>
      <c r="N332" s="1136"/>
      <c r="O332" s="418"/>
      <c r="P332" s="419"/>
      <c r="Q332" s="419"/>
      <c r="R332" s="23"/>
      <c r="S332" s="167"/>
      <c r="T332" s="167"/>
      <c r="U332" s="1271" t="s">
        <v>4824</v>
      </c>
      <c r="V332" s="1202"/>
      <c r="W332" s="1202"/>
      <c r="X332" s="1202"/>
      <c r="Y332" s="1202"/>
      <c r="Z332" s="42" t="s">
        <v>4825</v>
      </c>
      <c r="AA332" s="99"/>
      <c r="AB332" s="99"/>
      <c r="AC332" s="43"/>
      <c r="AD332" s="43"/>
      <c r="AE332" s="43"/>
      <c r="AF332" s="43"/>
      <c r="AG332" s="43"/>
      <c r="AH332" s="43"/>
      <c r="AI332" s="43"/>
      <c r="AJ332" s="43"/>
      <c r="AK332" s="44" t="s">
        <v>17</v>
      </c>
      <c r="AL332" s="1157">
        <f>$AL$8</f>
        <v>0.7</v>
      </c>
      <c r="AM332" s="1157"/>
      <c r="AN332" s="43"/>
      <c r="AO332" s="43"/>
      <c r="AP332" s="43"/>
      <c r="AQ332" s="43"/>
      <c r="AR332" s="43"/>
      <c r="AS332" s="43"/>
      <c r="AT332" s="43"/>
      <c r="AU332" s="43"/>
      <c r="AV332" s="43"/>
      <c r="AW332" s="43"/>
      <c r="AX332" s="43"/>
      <c r="AY332" s="43"/>
      <c r="AZ332" s="44"/>
      <c r="BA332" s="44"/>
      <c r="BB332" s="45"/>
      <c r="BC332" s="35">
        <f>ROUND(K335*AL332,0)</f>
        <v>174</v>
      </c>
      <c r="BD332" s="31"/>
    </row>
    <row r="333" spans="1:56" ht="18" customHeight="1" x14ac:dyDescent="0.15">
      <c r="A333" s="32">
        <v>44</v>
      </c>
      <c r="B333" s="33">
        <v>2651</v>
      </c>
      <c r="C333" s="34" t="s">
        <v>8709</v>
      </c>
      <c r="D333" s="422"/>
      <c r="E333" s="423"/>
      <c r="F333" s="424"/>
      <c r="G333" s="29"/>
      <c r="H333" s="4"/>
      <c r="I333" s="4"/>
      <c r="J333" s="21"/>
      <c r="K333" s="1137"/>
      <c r="L333" s="1135"/>
      <c r="M333" s="1135"/>
      <c r="N333" s="1136"/>
      <c r="O333" s="420"/>
      <c r="P333" s="421"/>
      <c r="Q333" s="421"/>
      <c r="R333" s="26"/>
      <c r="S333" s="27"/>
      <c r="T333" s="27"/>
      <c r="U333" s="1272"/>
      <c r="V333" s="1273"/>
      <c r="W333" s="1273"/>
      <c r="X333" s="1273"/>
      <c r="Y333" s="1273"/>
      <c r="Z333" s="42" t="s">
        <v>8385</v>
      </c>
      <c r="AA333" s="99"/>
      <c r="AB333" s="99"/>
      <c r="AC333" s="43"/>
      <c r="AD333" s="43"/>
      <c r="AE333" s="43"/>
      <c r="AF333" s="43"/>
      <c r="AG333" s="43"/>
      <c r="AH333" s="43"/>
      <c r="AI333" s="43"/>
      <c r="AJ333" s="43"/>
      <c r="AK333" s="44" t="s">
        <v>17</v>
      </c>
      <c r="AL333" s="1157">
        <f>$AL$9</f>
        <v>0.5</v>
      </c>
      <c r="AM333" s="1157"/>
      <c r="AN333" s="43"/>
      <c r="AO333" s="43"/>
      <c r="AP333" s="43"/>
      <c r="AQ333" s="43"/>
      <c r="AR333" s="43"/>
      <c r="AS333" s="43"/>
      <c r="AT333" s="43"/>
      <c r="AU333" s="43"/>
      <c r="AV333" s="43"/>
      <c r="AW333" s="43"/>
      <c r="AX333" s="43"/>
      <c r="AY333" s="43"/>
      <c r="AZ333" s="44"/>
      <c r="BA333" s="44"/>
      <c r="BB333" s="45"/>
      <c r="BC333" s="35">
        <f>ROUND(K335*AL333,0)</f>
        <v>124</v>
      </c>
      <c r="BD333" s="31"/>
    </row>
    <row r="334" spans="1:56" ht="18" customHeight="1" x14ac:dyDescent="0.15">
      <c r="A334" s="32">
        <v>44</v>
      </c>
      <c r="B334" s="33">
        <v>2652</v>
      </c>
      <c r="C334" s="34" t="s">
        <v>8710</v>
      </c>
      <c r="D334" s="422"/>
      <c r="E334" s="423"/>
      <c r="F334" s="424"/>
      <c r="G334" s="29"/>
      <c r="H334" s="29"/>
      <c r="I334" s="29"/>
      <c r="J334" s="29"/>
      <c r="K334" s="1268"/>
      <c r="L334" s="1269"/>
      <c r="M334" s="1269"/>
      <c r="N334" s="1270"/>
      <c r="O334" s="1271" t="s">
        <v>4829</v>
      </c>
      <c r="P334" s="1274"/>
      <c r="Q334" s="1274"/>
      <c r="R334" s="1274"/>
      <c r="S334" s="1274"/>
      <c r="T334" s="1275"/>
      <c r="U334" s="42"/>
      <c r="V334" s="43"/>
      <c r="W334" s="44"/>
      <c r="X334" s="44"/>
      <c r="Y334" s="43"/>
      <c r="Z334" s="43"/>
      <c r="AA334" s="43"/>
      <c r="AB334" s="43"/>
      <c r="AC334" s="43"/>
      <c r="AD334" s="43"/>
      <c r="AE334" s="43"/>
      <c r="AF334" s="43"/>
      <c r="AG334" s="43"/>
      <c r="AH334" s="43"/>
      <c r="AI334" s="43"/>
      <c r="AJ334" s="43"/>
      <c r="AK334" s="44"/>
      <c r="AL334" s="45"/>
      <c r="AM334" s="45"/>
      <c r="AN334" s="43"/>
      <c r="AO334" s="43"/>
      <c r="AP334" s="43"/>
      <c r="AQ334" s="43"/>
      <c r="AR334" s="43"/>
      <c r="AS334" s="43"/>
      <c r="AT334" s="43"/>
      <c r="AU334" s="43"/>
      <c r="AV334" s="43"/>
      <c r="AW334" s="25"/>
      <c r="AX334" s="25"/>
      <c r="AY334" s="25"/>
      <c r="AZ334" s="26"/>
      <c r="BA334" s="26"/>
      <c r="BB334" s="95"/>
      <c r="BC334" s="35">
        <f>ROUND(K335*S336,0)</f>
        <v>239</v>
      </c>
      <c r="BD334" s="31"/>
    </row>
    <row r="335" spans="1:56" ht="18" customHeight="1" x14ac:dyDescent="0.15">
      <c r="A335" s="32">
        <v>44</v>
      </c>
      <c r="B335" s="33">
        <v>2653</v>
      </c>
      <c r="C335" s="34" t="s">
        <v>8711</v>
      </c>
      <c r="D335" s="422"/>
      <c r="E335" s="423"/>
      <c r="F335" s="424"/>
      <c r="G335" s="29"/>
      <c r="H335" s="29"/>
      <c r="I335" s="29"/>
      <c r="J335" s="29"/>
      <c r="K335" s="1280">
        <v>248</v>
      </c>
      <c r="L335" s="1108"/>
      <c r="M335" s="4" t="s">
        <v>21</v>
      </c>
      <c r="N335" s="22"/>
      <c r="O335" s="1276"/>
      <c r="P335" s="1277"/>
      <c r="Q335" s="1277"/>
      <c r="R335" s="1277"/>
      <c r="S335" s="1277"/>
      <c r="T335" s="1278"/>
      <c r="U335" s="1271" t="s">
        <v>4824</v>
      </c>
      <c r="V335" s="1202"/>
      <c r="W335" s="1202"/>
      <c r="X335" s="1202"/>
      <c r="Y335" s="1202"/>
      <c r="Z335" s="42" t="s">
        <v>4825</v>
      </c>
      <c r="AA335" s="99"/>
      <c r="AB335" s="99"/>
      <c r="AC335" s="43"/>
      <c r="AD335" s="43"/>
      <c r="AE335" s="43"/>
      <c r="AF335" s="43"/>
      <c r="AG335" s="43"/>
      <c r="AH335" s="43"/>
      <c r="AI335" s="43"/>
      <c r="AJ335" s="43"/>
      <c r="AK335" s="44" t="s">
        <v>17</v>
      </c>
      <c r="AL335" s="1157">
        <f>$AL$8</f>
        <v>0.7</v>
      </c>
      <c r="AM335" s="1157"/>
      <c r="AN335" s="25"/>
      <c r="AO335" s="25"/>
      <c r="AP335" s="25"/>
      <c r="AQ335" s="25"/>
      <c r="AR335" s="25"/>
      <c r="AS335" s="25"/>
      <c r="AT335" s="25"/>
      <c r="AU335" s="25"/>
      <c r="AV335" s="25"/>
      <c r="AW335" s="25"/>
      <c r="AX335" s="25"/>
      <c r="AY335" s="25"/>
      <c r="AZ335" s="26"/>
      <c r="BA335" s="26"/>
      <c r="BB335" s="95"/>
      <c r="BC335" s="35">
        <f>ROUND(ROUND(K335*S336,0)*AL335,0)</f>
        <v>167</v>
      </c>
      <c r="BD335" s="31"/>
    </row>
    <row r="336" spans="1:56" ht="18" customHeight="1" x14ac:dyDescent="0.15">
      <c r="A336" s="32">
        <v>44</v>
      </c>
      <c r="B336" s="33">
        <v>2654</v>
      </c>
      <c r="C336" s="34" t="s">
        <v>8712</v>
      </c>
      <c r="D336" s="422"/>
      <c r="E336" s="423"/>
      <c r="F336" s="424"/>
      <c r="G336" s="29"/>
      <c r="H336" s="29"/>
      <c r="I336" s="29"/>
      <c r="J336" s="29"/>
      <c r="K336" s="418"/>
      <c r="L336" s="419"/>
      <c r="M336" s="419"/>
      <c r="N336" s="425"/>
      <c r="O336" s="420"/>
      <c r="P336" s="421"/>
      <c r="Q336" s="421"/>
      <c r="R336" s="26" t="s">
        <v>17</v>
      </c>
      <c r="S336" s="1180">
        <f>$S$12</f>
        <v>0.96499999999999997</v>
      </c>
      <c r="T336" s="1181"/>
      <c r="U336" s="1272"/>
      <c r="V336" s="1273"/>
      <c r="W336" s="1273"/>
      <c r="X336" s="1273"/>
      <c r="Y336" s="1273"/>
      <c r="Z336" s="42" t="s">
        <v>8385</v>
      </c>
      <c r="AA336" s="99"/>
      <c r="AB336" s="99"/>
      <c r="AC336" s="43"/>
      <c r="AD336" s="43"/>
      <c r="AE336" s="43"/>
      <c r="AF336" s="43"/>
      <c r="AG336" s="43"/>
      <c r="AH336" s="43"/>
      <c r="AI336" s="43"/>
      <c r="AJ336" s="43"/>
      <c r="AK336" s="44" t="s">
        <v>17</v>
      </c>
      <c r="AL336" s="1157">
        <f>$AL$9</f>
        <v>0.5</v>
      </c>
      <c r="AM336" s="1157"/>
      <c r="AN336" s="25"/>
      <c r="AO336" s="25"/>
      <c r="AP336" s="25"/>
      <c r="AQ336" s="25"/>
      <c r="AR336" s="25"/>
      <c r="AS336" s="25"/>
      <c r="AT336" s="25"/>
      <c r="AU336" s="25"/>
      <c r="AV336" s="25"/>
      <c r="AW336" s="25"/>
      <c r="AX336" s="25"/>
      <c r="AY336" s="25"/>
      <c r="AZ336" s="26"/>
      <c r="BA336" s="26"/>
      <c r="BB336" s="95"/>
      <c r="BC336" s="35">
        <f>ROUND(ROUND(K335*S336,0)*AL336,0)</f>
        <v>120</v>
      </c>
      <c r="BD336" s="31"/>
    </row>
    <row r="337" spans="1:56" ht="18" customHeight="1" x14ac:dyDescent="0.15">
      <c r="A337" s="32">
        <v>44</v>
      </c>
      <c r="B337" s="33">
        <v>2661</v>
      </c>
      <c r="C337" s="34" t="s">
        <v>8713</v>
      </c>
      <c r="D337" s="422"/>
      <c r="E337" s="423"/>
      <c r="F337" s="424"/>
      <c r="G337" s="29"/>
      <c r="H337" s="29"/>
      <c r="I337" s="29"/>
      <c r="J337" s="29"/>
      <c r="K337" s="20"/>
      <c r="N337" s="21"/>
      <c r="O337" s="416"/>
      <c r="P337" s="417"/>
      <c r="Q337" s="417"/>
      <c r="R337" s="65"/>
      <c r="S337" s="156"/>
      <c r="T337" s="156"/>
      <c r="U337" s="42"/>
      <c r="V337" s="43"/>
      <c r="W337" s="44"/>
      <c r="X337" s="44"/>
      <c r="Y337" s="43"/>
      <c r="Z337" s="43"/>
      <c r="AA337" s="43"/>
      <c r="AB337" s="43"/>
      <c r="AC337" s="43"/>
      <c r="AD337" s="43"/>
      <c r="AE337" s="43"/>
      <c r="AF337" s="43"/>
      <c r="AG337" s="43"/>
      <c r="AH337" s="43"/>
      <c r="AI337" s="43"/>
      <c r="AJ337" s="43"/>
      <c r="AK337" s="44"/>
      <c r="AL337" s="45"/>
      <c r="AM337" s="45"/>
      <c r="AN337" s="47" t="s">
        <v>4833</v>
      </c>
      <c r="AO337" s="474"/>
      <c r="AP337" s="474"/>
      <c r="AQ337" s="474"/>
      <c r="AR337" s="474"/>
      <c r="AS337" s="474"/>
      <c r="AT337" s="474"/>
      <c r="AU337" s="474"/>
      <c r="AV337" s="475"/>
      <c r="AW337" s="475"/>
      <c r="AX337" s="475"/>
      <c r="AY337" s="40"/>
      <c r="AZ337" s="65" t="s">
        <v>17</v>
      </c>
      <c r="BA337" s="1324">
        <f>$BA$13</f>
        <v>0.95</v>
      </c>
      <c r="BB337" s="1325"/>
      <c r="BC337" s="35">
        <f>ROUND(K335*BA337,0)</f>
        <v>236</v>
      </c>
      <c r="BD337" s="31"/>
    </row>
    <row r="338" spans="1:56" ht="18" customHeight="1" x14ac:dyDescent="0.15">
      <c r="A338" s="32">
        <v>44</v>
      </c>
      <c r="B338" s="33">
        <v>2662</v>
      </c>
      <c r="C338" s="34" t="s">
        <v>8714</v>
      </c>
      <c r="D338" s="422"/>
      <c r="E338" s="423"/>
      <c r="F338" s="424"/>
      <c r="G338" s="29"/>
      <c r="H338" s="29"/>
      <c r="I338" s="29"/>
      <c r="J338" s="29"/>
      <c r="K338" s="20"/>
      <c r="N338" s="21"/>
      <c r="O338" s="418"/>
      <c r="P338" s="419"/>
      <c r="Q338" s="419"/>
      <c r="R338" s="23"/>
      <c r="S338" s="167"/>
      <c r="T338" s="167"/>
      <c r="U338" s="1271" t="s">
        <v>4824</v>
      </c>
      <c r="V338" s="1202"/>
      <c r="W338" s="1202"/>
      <c r="X338" s="1202"/>
      <c r="Y338" s="1202"/>
      <c r="Z338" s="42" t="s">
        <v>4825</v>
      </c>
      <c r="AA338" s="99"/>
      <c r="AB338" s="99"/>
      <c r="AC338" s="43"/>
      <c r="AD338" s="43"/>
      <c r="AE338" s="43"/>
      <c r="AF338" s="43"/>
      <c r="AG338" s="43"/>
      <c r="AH338" s="43"/>
      <c r="AI338" s="43"/>
      <c r="AJ338" s="43"/>
      <c r="AK338" s="44" t="s">
        <v>17</v>
      </c>
      <c r="AL338" s="1157">
        <f>$AL$8</f>
        <v>0.7</v>
      </c>
      <c r="AM338" s="1157"/>
      <c r="AN338" s="453"/>
      <c r="AO338" s="451"/>
      <c r="AP338" s="451"/>
      <c r="AQ338" s="451"/>
      <c r="AR338" s="451"/>
      <c r="AS338" s="451"/>
      <c r="AT338" s="451"/>
      <c r="AU338" s="451"/>
      <c r="AV338" s="451"/>
      <c r="AW338" s="451"/>
      <c r="AX338" s="451"/>
      <c r="AY338" s="4"/>
      <c r="AZ338" s="4"/>
      <c r="BA338" s="4"/>
      <c r="BB338" s="21"/>
      <c r="BC338" s="35">
        <f>ROUND(ROUND(K335*AL338,0)*BA337,0)</f>
        <v>165</v>
      </c>
      <c r="BD338" s="31"/>
    </row>
    <row r="339" spans="1:56" ht="18" customHeight="1" x14ac:dyDescent="0.15">
      <c r="A339" s="32">
        <v>44</v>
      </c>
      <c r="B339" s="33">
        <v>2663</v>
      </c>
      <c r="C339" s="34" t="s">
        <v>8715</v>
      </c>
      <c r="D339" s="422"/>
      <c r="E339" s="423"/>
      <c r="F339" s="424"/>
      <c r="G339" s="29"/>
      <c r="H339" s="29"/>
      <c r="I339" s="29"/>
      <c r="J339" s="29"/>
      <c r="K339" s="20"/>
      <c r="N339" s="21"/>
      <c r="O339" s="420"/>
      <c r="P339" s="421"/>
      <c r="Q339" s="421"/>
      <c r="R339" s="26"/>
      <c r="S339" s="27"/>
      <c r="T339" s="27"/>
      <c r="U339" s="1272"/>
      <c r="V339" s="1273"/>
      <c r="W339" s="1273"/>
      <c r="X339" s="1273"/>
      <c r="Y339" s="1273"/>
      <c r="Z339" s="42" t="s">
        <v>8385</v>
      </c>
      <c r="AA339" s="99"/>
      <c r="AB339" s="99"/>
      <c r="AC339" s="43"/>
      <c r="AD339" s="43"/>
      <c r="AE339" s="43"/>
      <c r="AF339" s="43"/>
      <c r="AG339" s="43"/>
      <c r="AH339" s="43"/>
      <c r="AI339" s="43"/>
      <c r="AJ339" s="43"/>
      <c r="AK339" s="44" t="s">
        <v>17</v>
      </c>
      <c r="AL339" s="1157">
        <f>$AL$9</f>
        <v>0.5</v>
      </c>
      <c r="AM339" s="1157"/>
      <c r="AN339" s="20"/>
      <c r="AO339" s="4"/>
      <c r="AP339" s="4"/>
      <c r="AQ339" s="4"/>
      <c r="AR339" s="4"/>
      <c r="AS339" s="4"/>
      <c r="AT339" s="4"/>
      <c r="AU339" s="4"/>
      <c r="AV339" s="4"/>
      <c r="AW339" s="4"/>
      <c r="AX339" s="4"/>
      <c r="AY339" s="4"/>
      <c r="AZ339" s="4"/>
      <c r="BA339" s="4"/>
      <c r="BB339" s="21"/>
      <c r="BC339" s="35">
        <f>ROUND(ROUND(K335*AL339,0)*BA337,0)</f>
        <v>118</v>
      </c>
      <c r="BD339" s="31"/>
    </row>
    <row r="340" spans="1:56" ht="18" customHeight="1" x14ac:dyDescent="0.15">
      <c r="A340" s="32">
        <v>44</v>
      </c>
      <c r="B340" s="33">
        <v>2664</v>
      </c>
      <c r="C340" s="34" t="s">
        <v>8716</v>
      </c>
      <c r="D340" s="422"/>
      <c r="E340" s="423"/>
      <c r="F340" s="424"/>
      <c r="G340" s="29"/>
      <c r="H340" s="29"/>
      <c r="I340" s="29"/>
      <c r="J340" s="29"/>
      <c r="K340" s="20"/>
      <c r="N340" s="21"/>
      <c r="O340" s="1271" t="s">
        <v>4829</v>
      </c>
      <c r="P340" s="1274"/>
      <c r="Q340" s="1274"/>
      <c r="R340" s="1274"/>
      <c r="S340" s="1274"/>
      <c r="T340" s="1275"/>
      <c r="U340" s="42"/>
      <c r="V340" s="43"/>
      <c r="W340" s="44"/>
      <c r="X340" s="44"/>
      <c r="Y340" s="43"/>
      <c r="Z340" s="43"/>
      <c r="AA340" s="43"/>
      <c r="AB340" s="43"/>
      <c r="AC340" s="43"/>
      <c r="AD340" s="43"/>
      <c r="AE340" s="43"/>
      <c r="AF340" s="43"/>
      <c r="AG340" s="43"/>
      <c r="AH340" s="43"/>
      <c r="AI340" s="43"/>
      <c r="AJ340" s="43"/>
      <c r="AK340" s="44"/>
      <c r="AL340" s="45"/>
      <c r="AM340" s="45"/>
      <c r="AN340" s="20"/>
      <c r="AO340" s="4"/>
      <c r="AP340" s="4"/>
      <c r="AQ340" s="4"/>
      <c r="AR340" s="4"/>
      <c r="AS340" s="4"/>
      <c r="AT340" s="4"/>
      <c r="AU340" s="4"/>
      <c r="AY340" s="4"/>
      <c r="AZ340" s="4"/>
      <c r="BA340" s="4"/>
      <c r="BB340" s="21"/>
      <c r="BC340" s="35">
        <f>ROUND(ROUND(K335*S342,0)*BA337,0)</f>
        <v>227</v>
      </c>
      <c r="BD340" s="31"/>
    </row>
    <row r="341" spans="1:56" ht="18" customHeight="1" x14ac:dyDescent="0.15">
      <c r="A341" s="32">
        <v>44</v>
      </c>
      <c r="B341" s="33">
        <v>2665</v>
      </c>
      <c r="C341" s="34" t="s">
        <v>8717</v>
      </c>
      <c r="D341" s="422"/>
      <c r="E341" s="423"/>
      <c r="F341" s="424"/>
      <c r="G341" s="29"/>
      <c r="H341" s="29"/>
      <c r="I341" s="29"/>
      <c r="J341" s="29"/>
      <c r="K341" s="20"/>
      <c r="N341" s="21"/>
      <c r="O341" s="1276"/>
      <c r="P341" s="1277"/>
      <c r="Q341" s="1277"/>
      <c r="R341" s="1277"/>
      <c r="S341" s="1277"/>
      <c r="T341" s="1278"/>
      <c r="U341" s="1271" t="s">
        <v>4824</v>
      </c>
      <c r="V341" s="1202"/>
      <c r="W341" s="1202"/>
      <c r="X341" s="1202"/>
      <c r="Y341" s="1202"/>
      <c r="Z341" s="42" t="s">
        <v>4825</v>
      </c>
      <c r="AA341" s="99"/>
      <c r="AB341" s="99"/>
      <c r="AC341" s="43"/>
      <c r="AD341" s="43"/>
      <c r="AE341" s="43"/>
      <c r="AF341" s="43"/>
      <c r="AG341" s="43"/>
      <c r="AH341" s="43"/>
      <c r="AI341" s="43"/>
      <c r="AJ341" s="43"/>
      <c r="AK341" s="44" t="s">
        <v>17</v>
      </c>
      <c r="AL341" s="1157">
        <f>$AL$8</f>
        <v>0.7</v>
      </c>
      <c r="AM341" s="1157"/>
      <c r="AN341" s="20"/>
      <c r="AO341" s="4"/>
      <c r="AP341" s="4"/>
      <c r="AQ341" s="4"/>
      <c r="AR341" s="4"/>
      <c r="AS341" s="4"/>
      <c r="AT341" s="4"/>
      <c r="AU341" s="4"/>
      <c r="AY341" s="4"/>
      <c r="AZ341" s="4"/>
      <c r="BA341" s="4"/>
      <c r="BB341" s="21"/>
      <c r="BC341" s="35">
        <f>ROUND(ROUND(ROUND(K335*S342,0)*AL341,0)*BA337,0)</f>
        <v>159</v>
      </c>
      <c r="BD341" s="31"/>
    </row>
    <row r="342" spans="1:56" ht="18" customHeight="1" x14ac:dyDescent="0.15">
      <c r="A342" s="32">
        <v>44</v>
      </c>
      <c r="B342" s="33">
        <v>2666</v>
      </c>
      <c r="C342" s="34" t="s">
        <v>8718</v>
      </c>
      <c r="D342" s="426"/>
      <c r="E342" s="427"/>
      <c r="F342" s="428"/>
      <c r="G342" s="57"/>
      <c r="H342" s="57"/>
      <c r="I342" s="57"/>
      <c r="J342" s="57"/>
      <c r="K342" s="24"/>
      <c r="L342" s="25"/>
      <c r="M342" s="25"/>
      <c r="N342" s="38"/>
      <c r="O342" s="420"/>
      <c r="P342" s="421"/>
      <c r="Q342" s="421"/>
      <c r="R342" s="26" t="s">
        <v>17</v>
      </c>
      <c r="S342" s="1180">
        <f>$S$12</f>
        <v>0.96499999999999997</v>
      </c>
      <c r="T342" s="1181"/>
      <c r="U342" s="1272"/>
      <c r="V342" s="1273"/>
      <c r="W342" s="1273"/>
      <c r="X342" s="1273"/>
      <c r="Y342" s="1273"/>
      <c r="Z342" s="42" t="s">
        <v>8385</v>
      </c>
      <c r="AA342" s="99"/>
      <c r="AB342" s="99"/>
      <c r="AC342" s="43"/>
      <c r="AD342" s="43"/>
      <c r="AE342" s="43"/>
      <c r="AF342" s="43"/>
      <c r="AG342" s="43"/>
      <c r="AH342" s="43"/>
      <c r="AI342" s="43"/>
      <c r="AJ342" s="43"/>
      <c r="AK342" s="44" t="s">
        <v>17</v>
      </c>
      <c r="AL342" s="1157">
        <f>$AL$9</f>
        <v>0.5</v>
      </c>
      <c r="AM342" s="1157"/>
      <c r="AN342" s="24"/>
      <c r="AO342" s="25"/>
      <c r="AP342" s="25"/>
      <c r="AQ342" s="25"/>
      <c r="AR342" s="25"/>
      <c r="AS342" s="25"/>
      <c r="AT342" s="25"/>
      <c r="AU342" s="25"/>
      <c r="AV342" s="135"/>
      <c r="AW342" s="135"/>
      <c r="AX342" s="135"/>
      <c r="AY342" s="25"/>
      <c r="AZ342" s="25"/>
      <c r="BA342" s="25"/>
      <c r="BB342" s="38"/>
      <c r="BC342" s="35">
        <f>ROUND(ROUND(ROUND(K335*S342,0)*AL342,0)*BA337,0)</f>
        <v>114</v>
      </c>
      <c r="BD342" s="61"/>
    </row>
    <row r="343" spans="1:56" ht="18" customHeight="1" x14ac:dyDescent="0.15">
      <c r="A343" s="32">
        <v>44</v>
      </c>
      <c r="B343" s="33">
        <v>2673</v>
      </c>
      <c r="C343" s="34" t="s">
        <v>8719</v>
      </c>
      <c r="D343" s="1085" t="s">
        <v>8382</v>
      </c>
      <c r="E343" s="1086"/>
      <c r="F343" s="1087"/>
      <c r="G343" s="1086" t="s">
        <v>5173</v>
      </c>
      <c r="H343" s="1086"/>
      <c r="I343" s="1086"/>
      <c r="J343" s="1086"/>
      <c r="K343" s="1085" t="s">
        <v>4821</v>
      </c>
      <c r="L343" s="1133"/>
      <c r="M343" s="1133"/>
      <c r="N343" s="1134"/>
      <c r="O343" s="416"/>
      <c r="P343" s="417"/>
      <c r="Q343" s="417"/>
      <c r="R343" s="65"/>
      <c r="S343" s="156"/>
      <c r="T343" s="156"/>
      <c r="U343" s="42"/>
      <c r="V343" s="43"/>
      <c r="W343" s="44"/>
      <c r="X343" s="44"/>
      <c r="Y343" s="43"/>
      <c r="Z343" s="43"/>
      <c r="AA343" s="43"/>
      <c r="AB343" s="43"/>
      <c r="AC343" s="43"/>
      <c r="AD343" s="43"/>
      <c r="AE343" s="43"/>
      <c r="AF343" s="43"/>
      <c r="AG343" s="43"/>
      <c r="AH343" s="43"/>
      <c r="AI343" s="43"/>
      <c r="AJ343" s="43"/>
      <c r="AK343" s="44"/>
      <c r="AL343" s="45"/>
      <c r="AM343" s="45"/>
      <c r="AN343" s="25"/>
      <c r="AO343" s="25"/>
      <c r="AP343" s="25"/>
      <c r="AQ343" s="25"/>
      <c r="AR343" s="25"/>
      <c r="AS343" s="25"/>
      <c r="AT343" s="25"/>
      <c r="AU343" s="25"/>
      <c r="AV343" s="25"/>
      <c r="AW343" s="25"/>
      <c r="AX343" s="25"/>
      <c r="AY343" s="25"/>
      <c r="AZ343" s="26"/>
      <c r="BA343" s="26"/>
      <c r="BB343" s="95"/>
      <c r="BC343" s="35">
        <f>K347</f>
        <v>633</v>
      </c>
      <c r="BD343" s="66" t="s">
        <v>4822</v>
      </c>
    </row>
    <row r="344" spans="1:56" ht="18" customHeight="1" x14ac:dyDescent="0.15">
      <c r="A344" s="32">
        <v>44</v>
      </c>
      <c r="B344" s="33">
        <v>2674</v>
      </c>
      <c r="C344" s="34" t="s">
        <v>8720</v>
      </c>
      <c r="D344" s="1088"/>
      <c r="E344" s="1089"/>
      <c r="F344" s="1090"/>
      <c r="G344" s="1089"/>
      <c r="H344" s="1089"/>
      <c r="I344" s="1089"/>
      <c r="J344" s="1089"/>
      <c r="K344" s="1137"/>
      <c r="L344" s="1135"/>
      <c r="M344" s="1135"/>
      <c r="N344" s="1136"/>
      <c r="O344" s="418"/>
      <c r="P344" s="419"/>
      <c r="Q344" s="419"/>
      <c r="R344" s="23"/>
      <c r="S344" s="167"/>
      <c r="T344" s="167"/>
      <c r="U344" s="1271" t="s">
        <v>4824</v>
      </c>
      <c r="V344" s="1202"/>
      <c r="W344" s="1202"/>
      <c r="X344" s="1202"/>
      <c r="Y344" s="1202"/>
      <c r="Z344" s="42" t="s">
        <v>4825</v>
      </c>
      <c r="AA344" s="99"/>
      <c r="AB344" s="99"/>
      <c r="AC344" s="43"/>
      <c r="AD344" s="43"/>
      <c r="AE344" s="43"/>
      <c r="AF344" s="43"/>
      <c r="AG344" s="43"/>
      <c r="AH344" s="43"/>
      <c r="AI344" s="43"/>
      <c r="AJ344" s="43"/>
      <c r="AK344" s="44" t="s">
        <v>17</v>
      </c>
      <c r="AL344" s="1157">
        <f>$AL$8</f>
        <v>0.7</v>
      </c>
      <c r="AM344" s="1157"/>
      <c r="AN344" s="43"/>
      <c r="AO344" s="43"/>
      <c r="AP344" s="43"/>
      <c r="AQ344" s="43"/>
      <c r="AR344" s="43"/>
      <c r="AS344" s="43"/>
      <c r="AT344" s="43"/>
      <c r="AU344" s="43"/>
      <c r="AV344" s="43"/>
      <c r="AW344" s="43"/>
      <c r="AX344" s="43"/>
      <c r="AY344" s="43"/>
      <c r="AZ344" s="44"/>
      <c r="BA344" s="44"/>
      <c r="BB344" s="45"/>
      <c r="BC344" s="35">
        <f>ROUND(K347*AL344,0)</f>
        <v>443</v>
      </c>
      <c r="BD344" s="232"/>
    </row>
    <row r="345" spans="1:56" ht="18" customHeight="1" x14ac:dyDescent="0.15">
      <c r="A345" s="32">
        <v>44</v>
      </c>
      <c r="B345" s="33">
        <v>2675</v>
      </c>
      <c r="C345" s="34" t="s">
        <v>8721</v>
      </c>
      <c r="D345" s="1088"/>
      <c r="E345" s="1089"/>
      <c r="F345" s="1090"/>
      <c r="G345" s="29"/>
      <c r="H345" s="4"/>
      <c r="I345" s="4"/>
      <c r="J345" s="21"/>
      <c r="K345" s="1137"/>
      <c r="L345" s="1135"/>
      <c r="M345" s="1135"/>
      <c r="N345" s="1136"/>
      <c r="O345" s="420"/>
      <c r="P345" s="421"/>
      <c r="Q345" s="421"/>
      <c r="R345" s="26"/>
      <c r="S345" s="27"/>
      <c r="T345" s="27"/>
      <c r="U345" s="1272"/>
      <c r="V345" s="1273"/>
      <c r="W345" s="1273"/>
      <c r="X345" s="1273"/>
      <c r="Y345" s="1273"/>
      <c r="Z345" s="42" t="s">
        <v>8385</v>
      </c>
      <c r="AA345" s="99"/>
      <c r="AB345" s="99"/>
      <c r="AC345" s="43"/>
      <c r="AD345" s="43"/>
      <c r="AE345" s="43"/>
      <c r="AF345" s="43"/>
      <c r="AG345" s="43"/>
      <c r="AH345" s="43"/>
      <c r="AI345" s="43"/>
      <c r="AJ345" s="43"/>
      <c r="AK345" s="44" t="s">
        <v>17</v>
      </c>
      <c r="AL345" s="1157">
        <f>$AL$9</f>
        <v>0.5</v>
      </c>
      <c r="AM345" s="1157"/>
      <c r="AN345" s="43"/>
      <c r="AO345" s="43"/>
      <c r="AP345" s="43"/>
      <c r="AQ345" s="43"/>
      <c r="AR345" s="43"/>
      <c r="AS345" s="43"/>
      <c r="AT345" s="43"/>
      <c r="AU345" s="43"/>
      <c r="AV345" s="43"/>
      <c r="AW345" s="43"/>
      <c r="AX345" s="43"/>
      <c r="AY345" s="43"/>
      <c r="AZ345" s="44"/>
      <c r="BA345" s="44"/>
      <c r="BB345" s="45"/>
      <c r="BC345" s="35">
        <f>ROUND(K347*AL345,0)</f>
        <v>317</v>
      </c>
      <c r="BD345" s="232"/>
    </row>
    <row r="346" spans="1:56" ht="18" customHeight="1" x14ac:dyDescent="0.15">
      <c r="A346" s="32">
        <v>44</v>
      </c>
      <c r="B346" s="33">
        <v>2676</v>
      </c>
      <c r="C346" s="34" t="s">
        <v>8722</v>
      </c>
      <c r="D346" s="422"/>
      <c r="E346" s="423"/>
      <c r="F346" s="424"/>
      <c r="J346" s="22"/>
      <c r="K346" s="1268"/>
      <c r="L346" s="1269"/>
      <c r="M346" s="1269"/>
      <c r="N346" s="1270"/>
      <c r="O346" s="1271" t="s">
        <v>4829</v>
      </c>
      <c r="P346" s="1274"/>
      <c r="Q346" s="1274"/>
      <c r="R346" s="1274"/>
      <c r="S346" s="1274"/>
      <c r="T346" s="1275"/>
      <c r="U346" s="42"/>
      <c r="V346" s="43"/>
      <c r="W346" s="44"/>
      <c r="X346" s="44"/>
      <c r="Y346" s="43"/>
      <c r="Z346" s="43"/>
      <c r="AA346" s="43"/>
      <c r="AB346" s="43"/>
      <c r="AC346" s="43"/>
      <c r="AD346" s="43"/>
      <c r="AE346" s="43"/>
      <c r="AF346" s="43"/>
      <c r="AG346" s="43"/>
      <c r="AH346" s="43"/>
      <c r="AI346" s="43"/>
      <c r="AJ346" s="43"/>
      <c r="AK346" s="44"/>
      <c r="AL346" s="45"/>
      <c r="AM346" s="45"/>
      <c r="AN346" s="43"/>
      <c r="AO346" s="43"/>
      <c r="AP346" s="43"/>
      <c r="AQ346" s="43"/>
      <c r="AR346" s="43"/>
      <c r="AS346" s="43"/>
      <c r="AT346" s="43"/>
      <c r="AU346" s="43"/>
      <c r="AV346" s="43"/>
      <c r="AW346" s="25"/>
      <c r="AX346" s="25"/>
      <c r="AY346" s="25"/>
      <c r="AZ346" s="26"/>
      <c r="BA346" s="26"/>
      <c r="BB346" s="95"/>
      <c r="BC346" s="35">
        <f>ROUND(K347*S348,0)</f>
        <v>611</v>
      </c>
      <c r="BD346" s="232"/>
    </row>
    <row r="347" spans="1:56" ht="18" customHeight="1" x14ac:dyDescent="0.15">
      <c r="A347" s="32">
        <v>44</v>
      </c>
      <c r="B347" s="33">
        <v>2677</v>
      </c>
      <c r="C347" s="34" t="s">
        <v>8723</v>
      </c>
      <c r="D347" s="422"/>
      <c r="E347" s="423"/>
      <c r="F347" s="424"/>
      <c r="G347" s="29"/>
      <c r="H347" s="4"/>
      <c r="I347" s="4"/>
      <c r="J347" s="21"/>
      <c r="K347" s="1280">
        <v>633</v>
      </c>
      <c r="L347" s="1108"/>
      <c r="M347" s="4" t="s">
        <v>21</v>
      </c>
      <c r="N347" s="2"/>
      <c r="O347" s="1276"/>
      <c r="P347" s="1277"/>
      <c r="Q347" s="1277"/>
      <c r="R347" s="1277"/>
      <c r="S347" s="1277"/>
      <c r="T347" s="1278"/>
      <c r="U347" s="1271" t="s">
        <v>4824</v>
      </c>
      <c r="V347" s="1202"/>
      <c r="W347" s="1202"/>
      <c r="X347" s="1202"/>
      <c r="Y347" s="1202"/>
      <c r="Z347" s="42" t="s">
        <v>4825</v>
      </c>
      <c r="AA347" s="99"/>
      <c r="AB347" s="99"/>
      <c r="AC347" s="43"/>
      <c r="AD347" s="43"/>
      <c r="AE347" s="43"/>
      <c r="AF347" s="43"/>
      <c r="AG347" s="43"/>
      <c r="AH347" s="43"/>
      <c r="AI347" s="43"/>
      <c r="AJ347" s="43"/>
      <c r="AK347" s="44" t="s">
        <v>17</v>
      </c>
      <c r="AL347" s="1157">
        <f>$AL$8</f>
        <v>0.7</v>
      </c>
      <c r="AM347" s="1157"/>
      <c r="AN347" s="25"/>
      <c r="AO347" s="25"/>
      <c r="AP347" s="25"/>
      <c r="AQ347" s="25"/>
      <c r="AR347" s="25"/>
      <c r="AS347" s="25"/>
      <c r="AT347" s="25"/>
      <c r="AU347" s="25"/>
      <c r="AV347" s="25"/>
      <c r="AW347" s="25"/>
      <c r="AX347" s="25"/>
      <c r="AY347" s="25"/>
      <c r="AZ347" s="26"/>
      <c r="BA347" s="26"/>
      <c r="BB347" s="95"/>
      <c r="BC347" s="35">
        <f>ROUND(ROUND(K347*S348,0)*AL347,0)</f>
        <v>428</v>
      </c>
      <c r="BD347" s="232"/>
    </row>
    <row r="348" spans="1:56" ht="18" customHeight="1" x14ac:dyDescent="0.15">
      <c r="A348" s="32">
        <v>44</v>
      </c>
      <c r="B348" s="33">
        <v>2678</v>
      </c>
      <c r="C348" s="34" t="s">
        <v>8724</v>
      </c>
      <c r="D348" s="422"/>
      <c r="E348" s="423"/>
      <c r="F348" s="424"/>
      <c r="G348" s="29"/>
      <c r="H348" s="4"/>
      <c r="I348" s="4"/>
      <c r="J348" s="21"/>
      <c r="K348" s="419"/>
      <c r="L348" s="419"/>
      <c r="M348" s="419"/>
      <c r="N348" s="419"/>
      <c r="O348" s="420"/>
      <c r="P348" s="421"/>
      <c r="Q348" s="421"/>
      <c r="R348" s="26" t="s">
        <v>17</v>
      </c>
      <c r="S348" s="1180">
        <f>$S$12</f>
        <v>0.96499999999999997</v>
      </c>
      <c r="T348" s="1181"/>
      <c r="U348" s="1272"/>
      <c r="V348" s="1273"/>
      <c r="W348" s="1273"/>
      <c r="X348" s="1273"/>
      <c r="Y348" s="1273"/>
      <c r="Z348" s="42" t="s">
        <v>8385</v>
      </c>
      <c r="AA348" s="99"/>
      <c r="AB348" s="99"/>
      <c r="AC348" s="43"/>
      <c r="AD348" s="43"/>
      <c r="AE348" s="43"/>
      <c r="AF348" s="43"/>
      <c r="AG348" s="43"/>
      <c r="AH348" s="43"/>
      <c r="AI348" s="43"/>
      <c r="AJ348" s="43"/>
      <c r="AK348" s="44" t="s">
        <v>17</v>
      </c>
      <c r="AL348" s="1157">
        <f>$AL$9</f>
        <v>0.5</v>
      </c>
      <c r="AM348" s="1157"/>
      <c r="AN348" s="25"/>
      <c r="AO348" s="25"/>
      <c r="AP348" s="25"/>
      <c r="AQ348" s="25"/>
      <c r="AR348" s="25"/>
      <c r="AS348" s="25"/>
      <c r="AT348" s="25"/>
      <c r="AU348" s="25"/>
      <c r="AV348" s="25"/>
      <c r="AW348" s="25"/>
      <c r="AX348" s="25"/>
      <c r="AY348" s="25"/>
      <c r="AZ348" s="26"/>
      <c r="BA348" s="26"/>
      <c r="BB348" s="95"/>
      <c r="BC348" s="35">
        <f>ROUND(ROUND(K347*S348,0)*AL348,0)</f>
        <v>306</v>
      </c>
      <c r="BD348" s="232"/>
    </row>
    <row r="349" spans="1:56" ht="18" customHeight="1" x14ac:dyDescent="0.15">
      <c r="A349" s="32">
        <v>44</v>
      </c>
      <c r="B349" s="33">
        <v>2685</v>
      </c>
      <c r="C349" s="34" t="s">
        <v>8725</v>
      </c>
      <c r="D349" s="422"/>
      <c r="E349" s="423"/>
      <c r="F349" s="424"/>
      <c r="G349" s="29"/>
      <c r="H349" s="29"/>
      <c r="I349" s="29"/>
      <c r="J349" s="29"/>
      <c r="K349" s="20"/>
      <c r="N349" s="21"/>
      <c r="O349" s="416"/>
      <c r="P349" s="417"/>
      <c r="Q349" s="417"/>
      <c r="R349" s="65"/>
      <c r="S349" s="156"/>
      <c r="T349" s="156"/>
      <c r="U349" s="42"/>
      <c r="V349" s="43"/>
      <c r="W349" s="44"/>
      <c r="X349" s="44"/>
      <c r="Y349" s="43"/>
      <c r="Z349" s="43"/>
      <c r="AA349" s="43"/>
      <c r="AB349" s="43"/>
      <c r="AC349" s="43"/>
      <c r="AD349" s="43"/>
      <c r="AE349" s="43"/>
      <c r="AF349" s="43"/>
      <c r="AG349" s="43"/>
      <c r="AH349" s="43"/>
      <c r="AI349" s="43"/>
      <c r="AJ349" s="43"/>
      <c r="AK349" s="44"/>
      <c r="AL349" s="45"/>
      <c r="AM349" s="45"/>
      <c r="AN349" s="47" t="s">
        <v>4833</v>
      </c>
      <c r="AO349" s="474"/>
      <c r="AP349" s="474"/>
      <c r="AQ349" s="474"/>
      <c r="AR349" s="474"/>
      <c r="AS349" s="474"/>
      <c r="AT349" s="474"/>
      <c r="AU349" s="474"/>
      <c r="AV349" s="475"/>
      <c r="AW349" s="475"/>
      <c r="AX349" s="475"/>
      <c r="AY349" s="40"/>
      <c r="AZ349" s="65" t="s">
        <v>17</v>
      </c>
      <c r="BA349" s="1324">
        <f>$BA$13</f>
        <v>0.95</v>
      </c>
      <c r="BB349" s="1325"/>
      <c r="BC349" s="35">
        <f>ROUND(K347*BA349,0)</f>
        <v>601</v>
      </c>
      <c r="BD349" s="31"/>
    </row>
    <row r="350" spans="1:56" ht="18" customHeight="1" x14ac:dyDescent="0.15">
      <c r="A350" s="32">
        <v>44</v>
      </c>
      <c r="B350" s="33">
        <v>2686</v>
      </c>
      <c r="C350" s="34" t="s">
        <v>8726</v>
      </c>
      <c r="D350" s="422"/>
      <c r="E350" s="423"/>
      <c r="F350" s="424"/>
      <c r="G350" s="29"/>
      <c r="H350" s="29"/>
      <c r="I350" s="29"/>
      <c r="J350" s="29"/>
      <c r="K350" s="20"/>
      <c r="N350" s="21"/>
      <c r="O350" s="418"/>
      <c r="P350" s="419"/>
      <c r="Q350" s="419"/>
      <c r="R350" s="23"/>
      <c r="S350" s="167"/>
      <c r="T350" s="167"/>
      <c r="U350" s="1271" t="s">
        <v>4824</v>
      </c>
      <c r="V350" s="1202"/>
      <c r="W350" s="1202"/>
      <c r="X350" s="1202"/>
      <c r="Y350" s="1202"/>
      <c r="Z350" s="42" t="s">
        <v>4825</v>
      </c>
      <c r="AA350" s="99"/>
      <c r="AB350" s="99"/>
      <c r="AC350" s="43"/>
      <c r="AD350" s="43"/>
      <c r="AE350" s="43"/>
      <c r="AF350" s="43"/>
      <c r="AG350" s="43"/>
      <c r="AH350" s="43"/>
      <c r="AI350" s="43"/>
      <c r="AJ350" s="43"/>
      <c r="AK350" s="44" t="s">
        <v>17</v>
      </c>
      <c r="AL350" s="1157">
        <f>$AL$8</f>
        <v>0.7</v>
      </c>
      <c r="AM350" s="1157"/>
      <c r="AN350" s="453"/>
      <c r="AO350" s="451"/>
      <c r="AP350" s="451"/>
      <c r="AQ350" s="451"/>
      <c r="AR350" s="451"/>
      <c r="AS350" s="451"/>
      <c r="AT350" s="451"/>
      <c r="AU350" s="451"/>
      <c r="AV350" s="451"/>
      <c r="AW350" s="451"/>
      <c r="AX350" s="451"/>
      <c r="AY350" s="4"/>
      <c r="AZ350" s="4"/>
      <c r="BA350" s="4"/>
      <c r="BB350" s="21"/>
      <c r="BC350" s="35">
        <f>ROUND(ROUND(K347*AL350,0)*BA349,0)</f>
        <v>421</v>
      </c>
      <c r="BD350" s="31"/>
    </row>
    <row r="351" spans="1:56" ht="18" customHeight="1" x14ac:dyDescent="0.15">
      <c r="A351" s="32">
        <v>44</v>
      </c>
      <c r="B351" s="33">
        <v>2687</v>
      </c>
      <c r="C351" s="34" t="s">
        <v>8727</v>
      </c>
      <c r="D351" s="422"/>
      <c r="E351" s="423"/>
      <c r="F351" s="424"/>
      <c r="G351" s="29"/>
      <c r="H351" s="29"/>
      <c r="I351" s="29"/>
      <c r="J351" s="29"/>
      <c r="K351" s="20"/>
      <c r="N351" s="21"/>
      <c r="O351" s="420"/>
      <c r="P351" s="421"/>
      <c r="Q351" s="421"/>
      <c r="R351" s="26"/>
      <c r="S351" s="27"/>
      <c r="T351" s="27"/>
      <c r="U351" s="1272"/>
      <c r="V351" s="1273"/>
      <c r="W351" s="1273"/>
      <c r="X351" s="1273"/>
      <c r="Y351" s="1273"/>
      <c r="Z351" s="42" t="s">
        <v>8385</v>
      </c>
      <c r="AA351" s="99"/>
      <c r="AB351" s="99"/>
      <c r="AC351" s="43"/>
      <c r="AD351" s="43"/>
      <c r="AE351" s="43"/>
      <c r="AF351" s="43"/>
      <c r="AG351" s="43"/>
      <c r="AH351" s="43"/>
      <c r="AI351" s="43"/>
      <c r="AJ351" s="43"/>
      <c r="AK351" s="44" t="s">
        <v>17</v>
      </c>
      <c r="AL351" s="1157">
        <f>$AL$9</f>
        <v>0.5</v>
      </c>
      <c r="AM351" s="1157"/>
      <c r="AN351" s="20"/>
      <c r="AO351" s="4"/>
      <c r="AP351" s="4"/>
      <c r="AQ351" s="4"/>
      <c r="AR351" s="4"/>
      <c r="AS351" s="4"/>
      <c r="AT351" s="4"/>
      <c r="AU351" s="4"/>
      <c r="AV351" s="4"/>
      <c r="AW351" s="4"/>
      <c r="AX351" s="4"/>
      <c r="AY351" s="4"/>
      <c r="AZ351" s="4"/>
      <c r="BA351" s="4"/>
      <c r="BB351" s="21"/>
      <c r="BC351" s="35">
        <f>ROUND(ROUND(K347*AL351,0)*BA349,0)</f>
        <v>301</v>
      </c>
      <c r="BD351" s="31"/>
    </row>
    <row r="352" spans="1:56" ht="18" customHeight="1" x14ac:dyDescent="0.15">
      <c r="A352" s="32">
        <v>44</v>
      </c>
      <c r="B352" s="33">
        <v>2688</v>
      </c>
      <c r="C352" s="34" t="s">
        <v>8728</v>
      </c>
      <c r="D352" s="422"/>
      <c r="E352" s="423"/>
      <c r="F352" s="424"/>
      <c r="G352" s="29"/>
      <c r="H352" s="29"/>
      <c r="I352" s="29"/>
      <c r="J352" s="29"/>
      <c r="K352" s="20"/>
      <c r="N352" s="21"/>
      <c r="O352" s="1271" t="s">
        <v>4829</v>
      </c>
      <c r="P352" s="1274"/>
      <c r="Q352" s="1274"/>
      <c r="R352" s="1274"/>
      <c r="S352" s="1274"/>
      <c r="T352" s="1275"/>
      <c r="U352" s="42"/>
      <c r="V352" s="43"/>
      <c r="W352" s="44"/>
      <c r="X352" s="44"/>
      <c r="Y352" s="43"/>
      <c r="Z352" s="43"/>
      <c r="AA352" s="43"/>
      <c r="AB352" s="43"/>
      <c r="AC352" s="43"/>
      <c r="AD352" s="43"/>
      <c r="AE352" s="43"/>
      <c r="AF352" s="43"/>
      <c r="AG352" s="43"/>
      <c r="AH352" s="43"/>
      <c r="AI352" s="43"/>
      <c r="AJ352" s="43"/>
      <c r="AK352" s="44"/>
      <c r="AL352" s="45"/>
      <c r="AM352" s="45"/>
      <c r="AN352" s="20"/>
      <c r="AO352" s="4"/>
      <c r="AP352" s="4"/>
      <c r="AQ352" s="4"/>
      <c r="AR352" s="4"/>
      <c r="AS352" s="4"/>
      <c r="AT352" s="4"/>
      <c r="AU352" s="4"/>
      <c r="AY352" s="4"/>
      <c r="AZ352" s="4"/>
      <c r="BA352" s="4"/>
      <c r="BB352" s="21"/>
      <c r="BC352" s="35">
        <f>ROUND(ROUND(K347*S354,0)*BA349,0)</f>
        <v>580</v>
      </c>
      <c r="BD352" s="31"/>
    </row>
    <row r="353" spans="1:56" ht="18" customHeight="1" x14ac:dyDescent="0.15">
      <c r="A353" s="32">
        <v>44</v>
      </c>
      <c r="B353" s="33">
        <v>2689</v>
      </c>
      <c r="C353" s="34" t="s">
        <v>8729</v>
      </c>
      <c r="D353" s="422"/>
      <c r="E353" s="423"/>
      <c r="F353" s="424"/>
      <c r="G353" s="29"/>
      <c r="H353" s="29"/>
      <c r="I353" s="29"/>
      <c r="J353" s="29"/>
      <c r="K353" s="20"/>
      <c r="N353" s="21"/>
      <c r="O353" s="1276"/>
      <c r="P353" s="1277"/>
      <c r="Q353" s="1277"/>
      <c r="R353" s="1277"/>
      <c r="S353" s="1277"/>
      <c r="T353" s="1278"/>
      <c r="U353" s="1271" t="s">
        <v>4824</v>
      </c>
      <c r="V353" s="1202"/>
      <c r="W353" s="1202"/>
      <c r="X353" s="1202"/>
      <c r="Y353" s="1202"/>
      <c r="Z353" s="42" t="s">
        <v>4825</v>
      </c>
      <c r="AA353" s="99"/>
      <c r="AB353" s="99"/>
      <c r="AC353" s="43"/>
      <c r="AD353" s="43"/>
      <c r="AE353" s="43"/>
      <c r="AF353" s="43"/>
      <c r="AG353" s="43"/>
      <c r="AH353" s="43"/>
      <c r="AI353" s="43"/>
      <c r="AJ353" s="43"/>
      <c r="AK353" s="44" t="s">
        <v>17</v>
      </c>
      <c r="AL353" s="1157">
        <f>$AL$8</f>
        <v>0.7</v>
      </c>
      <c r="AM353" s="1157"/>
      <c r="AN353" s="20"/>
      <c r="AO353" s="4"/>
      <c r="AP353" s="4"/>
      <c r="AQ353" s="4"/>
      <c r="AR353" s="4"/>
      <c r="AS353" s="4"/>
      <c r="AT353" s="4"/>
      <c r="AU353" s="4"/>
      <c r="AY353" s="4"/>
      <c r="AZ353" s="4"/>
      <c r="BA353" s="4"/>
      <c r="BB353" s="21"/>
      <c r="BC353" s="35">
        <f>ROUND(ROUND(ROUND(K347*S354,0)*AL353,0)*BA349,0)</f>
        <v>407</v>
      </c>
      <c r="BD353" s="31"/>
    </row>
    <row r="354" spans="1:56" ht="18" customHeight="1" x14ac:dyDescent="0.15">
      <c r="A354" s="32">
        <v>44</v>
      </c>
      <c r="B354" s="33">
        <v>2690</v>
      </c>
      <c r="C354" s="34" t="s">
        <v>8730</v>
      </c>
      <c r="D354" s="422"/>
      <c r="E354" s="423"/>
      <c r="F354" s="424"/>
      <c r="G354" s="29"/>
      <c r="H354" s="29"/>
      <c r="I354" s="29"/>
      <c r="J354" s="29"/>
      <c r="K354" s="20"/>
      <c r="N354" s="21"/>
      <c r="O354" s="420"/>
      <c r="P354" s="421"/>
      <c r="Q354" s="421"/>
      <c r="R354" s="26" t="s">
        <v>17</v>
      </c>
      <c r="S354" s="1180">
        <f>$S$12</f>
        <v>0.96499999999999997</v>
      </c>
      <c r="T354" s="1181"/>
      <c r="U354" s="1272"/>
      <c r="V354" s="1273"/>
      <c r="W354" s="1273"/>
      <c r="X354" s="1273"/>
      <c r="Y354" s="1273"/>
      <c r="Z354" s="42" t="s">
        <v>8385</v>
      </c>
      <c r="AA354" s="99"/>
      <c r="AB354" s="99"/>
      <c r="AC354" s="43"/>
      <c r="AD354" s="43"/>
      <c r="AE354" s="43"/>
      <c r="AF354" s="43"/>
      <c r="AG354" s="43"/>
      <c r="AH354" s="43"/>
      <c r="AI354" s="43"/>
      <c r="AJ354" s="43"/>
      <c r="AK354" s="44" t="s">
        <v>17</v>
      </c>
      <c r="AL354" s="1157">
        <f>$AL$9</f>
        <v>0.5</v>
      </c>
      <c r="AM354" s="1157"/>
      <c r="AN354" s="24"/>
      <c r="AO354" s="25"/>
      <c r="AP354" s="25"/>
      <c r="AQ354" s="25"/>
      <c r="AR354" s="25"/>
      <c r="AS354" s="25"/>
      <c r="AT354" s="25"/>
      <c r="AU354" s="25"/>
      <c r="AV354" s="135"/>
      <c r="AW354" s="135"/>
      <c r="AX354" s="135"/>
      <c r="AY354" s="25"/>
      <c r="AZ354" s="25"/>
      <c r="BA354" s="25"/>
      <c r="BB354" s="38"/>
      <c r="BC354" s="35">
        <f>ROUND(ROUND(ROUND(K347*S354,0)*AL354,0)*BA349,0)</f>
        <v>291</v>
      </c>
      <c r="BD354" s="31"/>
    </row>
    <row r="355" spans="1:56" ht="18" customHeight="1" x14ac:dyDescent="0.15">
      <c r="A355" s="32">
        <v>44</v>
      </c>
      <c r="B355" s="33">
        <v>2697</v>
      </c>
      <c r="C355" s="34" t="s">
        <v>8731</v>
      </c>
      <c r="D355" s="422"/>
      <c r="E355" s="423"/>
      <c r="F355" s="424"/>
      <c r="G355" s="36"/>
      <c r="H355" s="29"/>
      <c r="I355" s="29"/>
      <c r="J355" s="37"/>
      <c r="K355" s="1086" t="s">
        <v>4840</v>
      </c>
      <c r="L355" s="1133"/>
      <c r="M355" s="1133"/>
      <c r="N355" s="1134"/>
      <c r="O355" s="416"/>
      <c r="P355" s="417"/>
      <c r="Q355" s="417"/>
      <c r="R355" s="65"/>
      <c r="S355" s="156"/>
      <c r="T355" s="156"/>
      <c r="U355" s="42"/>
      <c r="V355" s="43"/>
      <c r="W355" s="44"/>
      <c r="X355" s="44"/>
      <c r="Y355" s="43"/>
      <c r="Z355" s="43"/>
      <c r="AA355" s="43"/>
      <c r="AB355" s="43"/>
      <c r="AC355" s="43"/>
      <c r="AD355" s="43"/>
      <c r="AE355" s="43"/>
      <c r="AF355" s="43"/>
      <c r="AG355" s="43"/>
      <c r="AH355" s="43"/>
      <c r="AI355" s="43"/>
      <c r="AJ355" s="43"/>
      <c r="AK355" s="44"/>
      <c r="AL355" s="45"/>
      <c r="AM355" s="45"/>
      <c r="AN355" s="25"/>
      <c r="AO355" s="25"/>
      <c r="AP355" s="25"/>
      <c r="AQ355" s="25"/>
      <c r="AR355" s="25"/>
      <c r="AS355" s="25"/>
      <c r="AT355" s="25"/>
      <c r="AU355" s="25"/>
      <c r="AV355" s="25"/>
      <c r="AW355" s="25"/>
      <c r="AX355" s="25"/>
      <c r="AY355" s="25"/>
      <c r="AZ355" s="26"/>
      <c r="BA355" s="26"/>
      <c r="BB355" s="95"/>
      <c r="BC355" s="35">
        <f>K359</f>
        <v>526</v>
      </c>
      <c r="BD355" s="31"/>
    </row>
    <row r="356" spans="1:56" ht="18" customHeight="1" x14ac:dyDescent="0.15">
      <c r="A356" s="32">
        <v>44</v>
      </c>
      <c r="B356" s="33">
        <v>2698</v>
      </c>
      <c r="C356" s="34" t="s">
        <v>8732</v>
      </c>
      <c r="D356" s="422"/>
      <c r="E356" s="423"/>
      <c r="F356" s="424"/>
      <c r="G356" s="36"/>
      <c r="H356" s="29"/>
      <c r="I356" s="29"/>
      <c r="J356" s="37"/>
      <c r="K356" s="1135"/>
      <c r="L356" s="1135"/>
      <c r="M356" s="1135"/>
      <c r="N356" s="1136"/>
      <c r="O356" s="418"/>
      <c r="P356" s="419"/>
      <c r="Q356" s="419"/>
      <c r="R356" s="23"/>
      <c r="S356" s="167"/>
      <c r="T356" s="167"/>
      <c r="U356" s="1271" t="s">
        <v>4824</v>
      </c>
      <c r="V356" s="1202"/>
      <c r="W356" s="1202"/>
      <c r="X356" s="1202"/>
      <c r="Y356" s="1202"/>
      <c r="Z356" s="42" t="s">
        <v>4825</v>
      </c>
      <c r="AA356" s="99"/>
      <c r="AB356" s="99"/>
      <c r="AC356" s="43"/>
      <c r="AD356" s="43"/>
      <c r="AE356" s="43"/>
      <c r="AF356" s="43"/>
      <c r="AG356" s="43"/>
      <c r="AH356" s="43"/>
      <c r="AI356" s="43"/>
      <c r="AJ356" s="43"/>
      <c r="AK356" s="44" t="s">
        <v>17</v>
      </c>
      <c r="AL356" s="1157">
        <f>$AL$8</f>
        <v>0.7</v>
      </c>
      <c r="AM356" s="1157"/>
      <c r="AN356" s="43"/>
      <c r="AO356" s="43"/>
      <c r="AP356" s="43"/>
      <c r="AQ356" s="43"/>
      <c r="AR356" s="43"/>
      <c r="AS356" s="43"/>
      <c r="AT356" s="43"/>
      <c r="AU356" s="43"/>
      <c r="AV356" s="43"/>
      <c r="AW356" s="43"/>
      <c r="AX356" s="43"/>
      <c r="AY356" s="43"/>
      <c r="AZ356" s="44"/>
      <c r="BA356" s="44"/>
      <c r="BB356" s="45"/>
      <c r="BC356" s="35">
        <f>ROUND(K359*AL356,0)</f>
        <v>368</v>
      </c>
      <c r="BD356" s="31"/>
    </row>
    <row r="357" spans="1:56" ht="18" customHeight="1" x14ac:dyDescent="0.15">
      <c r="A357" s="32">
        <v>44</v>
      </c>
      <c r="B357" s="33">
        <v>2699</v>
      </c>
      <c r="C357" s="34" t="s">
        <v>8733</v>
      </c>
      <c r="D357" s="422"/>
      <c r="E357" s="423"/>
      <c r="F357" s="424"/>
      <c r="G357" s="36"/>
      <c r="H357" s="29"/>
      <c r="I357" s="29"/>
      <c r="J357" s="37"/>
      <c r="K357" s="1135"/>
      <c r="L357" s="1135"/>
      <c r="M357" s="1135"/>
      <c r="N357" s="1136"/>
      <c r="O357" s="420"/>
      <c r="P357" s="421"/>
      <c r="Q357" s="421"/>
      <c r="R357" s="26"/>
      <c r="S357" s="27"/>
      <c r="T357" s="27"/>
      <c r="U357" s="1272"/>
      <c r="V357" s="1273"/>
      <c r="W357" s="1273"/>
      <c r="X357" s="1273"/>
      <c r="Y357" s="1273"/>
      <c r="Z357" s="42" t="s">
        <v>8385</v>
      </c>
      <c r="AA357" s="99"/>
      <c r="AB357" s="99"/>
      <c r="AC357" s="43"/>
      <c r="AD357" s="43"/>
      <c r="AE357" s="43"/>
      <c r="AF357" s="43"/>
      <c r="AG357" s="43"/>
      <c r="AH357" s="43"/>
      <c r="AI357" s="43"/>
      <c r="AJ357" s="43"/>
      <c r="AK357" s="44" t="s">
        <v>17</v>
      </c>
      <c r="AL357" s="1157">
        <f>$AL$9</f>
        <v>0.5</v>
      </c>
      <c r="AM357" s="1157"/>
      <c r="AN357" s="43"/>
      <c r="AO357" s="43"/>
      <c r="AP357" s="43"/>
      <c r="AQ357" s="43"/>
      <c r="AR357" s="43"/>
      <c r="AS357" s="43"/>
      <c r="AT357" s="43"/>
      <c r="AU357" s="43"/>
      <c r="AV357" s="43"/>
      <c r="AW357" s="43"/>
      <c r="AX357" s="43"/>
      <c r="AY357" s="43"/>
      <c r="AZ357" s="44"/>
      <c r="BA357" s="44"/>
      <c r="BB357" s="45"/>
      <c r="BC357" s="35">
        <f>ROUND(K359*AL357,0)</f>
        <v>263</v>
      </c>
      <c r="BD357" s="31"/>
    </row>
    <row r="358" spans="1:56" ht="18" customHeight="1" x14ac:dyDescent="0.15">
      <c r="A358" s="32">
        <v>44</v>
      </c>
      <c r="B358" s="33">
        <v>2700</v>
      </c>
      <c r="C358" s="34" t="s">
        <v>8734</v>
      </c>
      <c r="D358" s="422"/>
      <c r="E358" s="423"/>
      <c r="F358" s="424"/>
      <c r="G358" s="36"/>
      <c r="H358" s="29"/>
      <c r="I358" s="29"/>
      <c r="J358" s="37"/>
      <c r="K358" s="1269"/>
      <c r="L358" s="1269"/>
      <c r="M358" s="1269"/>
      <c r="N358" s="1270"/>
      <c r="O358" s="1271" t="s">
        <v>4829</v>
      </c>
      <c r="P358" s="1274"/>
      <c r="Q358" s="1274"/>
      <c r="R358" s="1274"/>
      <c r="S358" s="1274"/>
      <c r="T358" s="1275"/>
      <c r="U358" s="42"/>
      <c r="V358" s="43"/>
      <c r="W358" s="44"/>
      <c r="X358" s="44"/>
      <c r="Y358" s="43"/>
      <c r="Z358" s="43"/>
      <c r="AA358" s="43"/>
      <c r="AB358" s="43"/>
      <c r="AC358" s="43"/>
      <c r="AD358" s="43"/>
      <c r="AE358" s="43"/>
      <c r="AF358" s="43"/>
      <c r="AG358" s="43"/>
      <c r="AH358" s="43"/>
      <c r="AI358" s="43"/>
      <c r="AJ358" s="43"/>
      <c r="AK358" s="44"/>
      <c r="AL358" s="45"/>
      <c r="AM358" s="45"/>
      <c r="AN358" s="43"/>
      <c r="AO358" s="43"/>
      <c r="AP358" s="43"/>
      <c r="AQ358" s="43"/>
      <c r="AR358" s="43"/>
      <c r="AS358" s="43"/>
      <c r="AT358" s="43"/>
      <c r="AU358" s="43"/>
      <c r="AV358" s="43"/>
      <c r="AW358" s="25"/>
      <c r="AX358" s="25"/>
      <c r="AY358" s="25"/>
      <c r="AZ358" s="26"/>
      <c r="BA358" s="26"/>
      <c r="BB358" s="95"/>
      <c r="BC358" s="35">
        <f>ROUND(K359*S360,0)</f>
        <v>508</v>
      </c>
      <c r="BD358" s="31"/>
    </row>
    <row r="359" spans="1:56" ht="18" customHeight="1" x14ac:dyDescent="0.15">
      <c r="A359" s="32">
        <v>44</v>
      </c>
      <c r="B359" s="33">
        <v>2701</v>
      </c>
      <c r="C359" s="34" t="s">
        <v>8735</v>
      </c>
      <c r="D359" s="422"/>
      <c r="E359" s="423"/>
      <c r="F359" s="424"/>
      <c r="G359" s="36"/>
      <c r="H359" s="29"/>
      <c r="I359" s="29"/>
      <c r="J359" s="37"/>
      <c r="K359" s="1108">
        <v>526</v>
      </c>
      <c r="L359" s="1108"/>
      <c r="M359" s="4" t="s">
        <v>21</v>
      </c>
      <c r="N359" s="2"/>
      <c r="O359" s="1276"/>
      <c r="P359" s="1277"/>
      <c r="Q359" s="1277"/>
      <c r="R359" s="1277"/>
      <c r="S359" s="1277"/>
      <c r="T359" s="1278"/>
      <c r="U359" s="1271" t="s">
        <v>4824</v>
      </c>
      <c r="V359" s="1202"/>
      <c r="W359" s="1202"/>
      <c r="X359" s="1202"/>
      <c r="Y359" s="1202"/>
      <c r="Z359" s="42" t="s">
        <v>4825</v>
      </c>
      <c r="AA359" s="99"/>
      <c r="AB359" s="99"/>
      <c r="AC359" s="43"/>
      <c r="AD359" s="43"/>
      <c r="AE359" s="43"/>
      <c r="AF359" s="43"/>
      <c r="AG359" s="43"/>
      <c r="AH359" s="43"/>
      <c r="AI359" s="43"/>
      <c r="AJ359" s="43"/>
      <c r="AK359" s="44" t="s">
        <v>17</v>
      </c>
      <c r="AL359" s="1157">
        <f>$AL$8</f>
        <v>0.7</v>
      </c>
      <c r="AM359" s="1157"/>
      <c r="AN359" s="25"/>
      <c r="AO359" s="25"/>
      <c r="AP359" s="25"/>
      <c r="AQ359" s="25"/>
      <c r="AR359" s="25"/>
      <c r="AS359" s="25"/>
      <c r="AT359" s="25"/>
      <c r="AU359" s="25"/>
      <c r="AV359" s="25"/>
      <c r="AW359" s="25"/>
      <c r="AX359" s="25"/>
      <c r="AY359" s="25"/>
      <c r="AZ359" s="26"/>
      <c r="BA359" s="26"/>
      <c r="BB359" s="95"/>
      <c r="BC359" s="35">
        <f>ROUND(ROUND(K359*S360,0)*AL359,0)</f>
        <v>356</v>
      </c>
      <c r="BD359" s="31"/>
    </row>
    <row r="360" spans="1:56" ht="18" customHeight="1" x14ac:dyDescent="0.15">
      <c r="A360" s="32">
        <v>44</v>
      </c>
      <c r="B360" s="33">
        <v>2702</v>
      </c>
      <c r="C360" s="34" t="s">
        <v>8736</v>
      </c>
      <c r="D360" s="422"/>
      <c r="E360" s="423"/>
      <c r="F360" s="424"/>
      <c r="G360" s="36"/>
      <c r="H360" s="29"/>
      <c r="I360" s="29"/>
      <c r="J360" s="37"/>
      <c r="K360" s="419"/>
      <c r="L360" s="419"/>
      <c r="M360" s="419"/>
      <c r="N360" s="419"/>
      <c r="O360" s="420"/>
      <c r="P360" s="421"/>
      <c r="Q360" s="421"/>
      <c r="R360" s="26" t="s">
        <v>17</v>
      </c>
      <c r="S360" s="1180">
        <f>$S$12</f>
        <v>0.96499999999999997</v>
      </c>
      <c r="T360" s="1181"/>
      <c r="U360" s="1272"/>
      <c r="V360" s="1273"/>
      <c r="W360" s="1273"/>
      <c r="X360" s="1273"/>
      <c r="Y360" s="1273"/>
      <c r="Z360" s="42" t="s">
        <v>8385</v>
      </c>
      <c r="AA360" s="99"/>
      <c r="AB360" s="99"/>
      <c r="AC360" s="43"/>
      <c r="AD360" s="43"/>
      <c r="AE360" s="43"/>
      <c r="AF360" s="43"/>
      <c r="AG360" s="43"/>
      <c r="AH360" s="43"/>
      <c r="AI360" s="43"/>
      <c r="AJ360" s="43"/>
      <c r="AK360" s="44" t="s">
        <v>17</v>
      </c>
      <c r="AL360" s="1157">
        <f>$AL$9</f>
        <v>0.5</v>
      </c>
      <c r="AM360" s="1157"/>
      <c r="AN360" s="25"/>
      <c r="AO360" s="25"/>
      <c r="AP360" s="25"/>
      <c r="AQ360" s="25"/>
      <c r="AR360" s="25"/>
      <c r="AS360" s="25"/>
      <c r="AT360" s="25"/>
      <c r="AU360" s="25"/>
      <c r="AV360" s="25"/>
      <c r="AW360" s="25"/>
      <c r="AX360" s="25"/>
      <c r="AY360" s="25"/>
      <c r="AZ360" s="26"/>
      <c r="BA360" s="26"/>
      <c r="BB360" s="95"/>
      <c r="BC360" s="35">
        <f>ROUND(ROUND(K359*S360,0)*AL360,0)</f>
        <v>254</v>
      </c>
      <c r="BD360" s="31"/>
    </row>
    <row r="361" spans="1:56" ht="18" customHeight="1" x14ac:dyDescent="0.15">
      <c r="A361" s="32">
        <v>44</v>
      </c>
      <c r="B361" s="33">
        <v>2709</v>
      </c>
      <c r="C361" s="34" t="s">
        <v>8737</v>
      </c>
      <c r="D361" s="422"/>
      <c r="E361" s="423"/>
      <c r="F361" s="424"/>
      <c r="G361" s="36"/>
      <c r="H361" s="29"/>
      <c r="I361" s="29"/>
      <c r="J361" s="37"/>
      <c r="K361" s="4"/>
      <c r="N361" s="21"/>
      <c r="O361" s="416"/>
      <c r="P361" s="417"/>
      <c r="Q361" s="417"/>
      <c r="R361" s="65"/>
      <c r="S361" s="156"/>
      <c r="T361" s="156"/>
      <c r="U361" s="42"/>
      <c r="V361" s="43"/>
      <c r="W361" s="44"/>
      <c r="X361" s="44"/>
      <c r="Y361" s="43"/>
      <c r="Z361" s="43"/>
      <c r="AA361" s="43"/>
      <c r="AB361" s="43"/>
      <c r="AC361" s="43"/>
      <c r="AD361" s="43"/>
      <c r="AE361" s="43"/>
      <c r="AF361" s="43"/>
      <c r="AG361" s="43"/>
      <c r="AH361" s="43"/>
      <c r="AI361" s="43"/>
      <c r="AJ361" s="43"/>
      <c r="AK361" s="44"/>
      <c r="AL361" s="45"/>
      <c r="AM361" s="45"/>
      <c r="AN361" s="47" t="s">
        <v>4833</v>
      </c>
      <c r="AO361" s="474"/>
      <c r="AP361" s="474"/>
      <c r="AQ361" s="474"/>
      <c r="AR361" s="474"/>
      <c r="AS361" s="474"/>
      <c r="AT361" s="474"/>
      <c r="AU361" s="474"/>
      <c r="AV361" s="475"/>
      <c r="AW361" s="475"/>
      <c r="AX361" s="475"/>
      <c r="AY361" s="40"/>
      <c r="AZ361" s="65" t="s">
        <v>17</v>
      </c>
      <c r="BA361" s="1324">
        <f>$BA$13</f>
        <v>0.95</v>
      </c>
      <c r="BB361" s="1325"/>
      <c r="BC361" s="35">
        <f>ROUND(K359*BA361,0)</f>
        <v>500</v>
      </c>
      <c r="BD361" s="31"/>
    </row>
    <row r="362" spans="1:56" ht="18" customHeight="1" x14ac:dyDescent="0.15">
      <c r="A362" s="32">
        <v>44</v>
      </c>
      <c r="B362" s="33">
        <v>2710</v>
      </c>
      <c r="C362" s="34" t="s">
        <v>8738</v>
      </c>
      <c r="D362" s="422"/>
      <c r="E362" s="423"/>
      <c r="F362" s="424"/>
      <c r="G362" s="36"/>
      <c r="H362" s="29"/>
      <c r="I362" s="29"/>
      <c r="J362" s="37"/>
      <c r="K362" s="4"/>
      <c r="N362" s="21"/>
      <c r="O362" s="418"/>
      <c r="P362" s="419"/>
      <c r="Q362" s="419"/>
      <c r="R362" s="23"/>
      <c r="S362" s="167"/>
      <c r="T362" s="167"/>
      <c r="U362" s="1271" t="s">
        <v>4824</v>
      </c>
      <c r="V362" s="1202"/>
      <c r="W362" s="1202"/>
      <c r="X362" s="1202"/>
      <c r="Y362" s="1202"/>
      <c r="Z362" s="42" t="s">
        <v>4825</v>
      </c>
      <c r="AA362" s="99"/>
      <c r="AB362" s="99"/>
      <c r="AC362" s="43"/>
      <c r="AD362" s="43"/>
      <c r="AE362" s="43"/>
      <c r="AF362" s="43"/>
      <c r="AG362" s="43"/>
      <c r="AH362" s="43"/>
      <c r="AI362" s="43"/>
      <c r="AJ362" s="43"/>
      <c r="AK362" s="44" t="s">
        <v>17</v>
      </c>
      <c r="AL362" s="1157">
        <f>$AL$8</f>
        <v>0.7</v>
      </c>
      <c r="AM362" s="1157"/>
      <c r="AN362" s="453"/>
      <c r="AO362" s="451"/>
      <c r="AP362" s="451"/>
      <c r="AQ362" s="451"/>
      <c r="AR362" s="451"/>
      <c r="AS362" s="451"/>
      <c r="AT362" s="451"/>
      <c r="AU362" s="451"/>
      <c r="AV362" s="451"/>
      <c r="AW362" s="451"/>
      <c r="AX362" s="451"/>
      <c r="AY362" s="4"/>
      <c r="AZ362" s="4"/>
      <c r="BA362" s="4"/>
      <c r="BB362" s="21"/>
      <c r="BC362" s="35">
        <f>ROUND(ROUND(K359*AL362,0)*BA361,0)</f>
        <v>350</v>
      </c>
      <c r="BD362" s="31"/>
    </row>
    <row r="363" spans="1:56" ht="18" customHeight="1" x14ac:dyDescent="0.15">
      <c r="A363" s="32">
        <v>44</v>
      </c>
      <c r="B363" s="33">
        <v>2711</v>
      </c>
      <c r="C363" s="34" t="s">
        <v>8739</v>
      </c>
      <c r="D363" s="422"/>
      <c r="E363" s="423"/>
      <c r="F363" s="424"/>
      <c r="G363" s="36"/>
      <c r="H363" s="29"/>
      <c r="I363" s="29"/>
      <c r="J363" s="37"/>
      <c r="K363" s="4"/>
      <c r="N363" s="21"/>
      <c r="O363" s="420"/>
      <c r="P363" s="421"/>
      <c r="Q363" s="421"/>
      <c r="R363" s="26"/>
      <c r="S363" s="27"/>
      <c r="T363" s="27"/>
      <c r="U363" s="1272"/>
      <c r="V363" s="1273"/>
      <c r="W363" s="1273"/>
      <c r="X363" s="1273"/>
      <c r="Y363" s="1273"/>
      <c r="Z363" s="42" t="s">
        <v>8385</v>
      </c>
      <c r="AA363" s="99"/>
      <c r="AB363" s="99"/>
      <c r="AC363" s="43"/>
      <c r="AD363" s="43"/>
      <c r="AE363" s="43"/>
      <c r="AF363" s="43"/>
      <c r="AG363" s="43"/>
      <c r="AH363" s="43"/>
      <c r="AI363" s="43"/>
      <c r="AJ363" s="43"/>
      <c r="AK363" s="44" t="s">
        <v>17</v>
      </c>
      <c r="AL363" s="1157">
        <f>$AL$9</f>
        <v>0.5</v>
      </c>
      <c r="AM363" s="1157"/>
      <c r="AN363" s="20"/>
      <c r="AO363" s="4"/>
      <c r="AP363" s="4"/>
      <c r="AQ363" s="4"/>
      <c r="AR363" s="4"/>
      <c r="AS363" s="4"/>
      <c r="AT363" s="4"/>
      <c r="AU363" s="4"/>
      <c r="AV363" s="4"/>
      <c r="AW363" s="4"/>
      <c r="AX363" s="4"/>
      <c r="AY363" s="4"/>
      <c r="AZ363" s="4"/>
      <c r="BA363" s="4"/>
      <c r="BB363" s="21"/>
      <c r="BC363" s="35">
        <f>ROUND(ROUND(K359*AL363,0)*BA361,0)</f>
        <v>250</v>
      </c>
      <c r="BD363" s="31"/>
    </row>
    <row r="364" spans="1:56" ht="18" customHeight="1" x14ac:dyDescent="0.15">
      <c r="A364" s="32">
        <v>44</v>
      </c>
      <c r="B364" s="33">
        <v>2712</v>
      </c>
      <c r="C364" s="34" t="s">
        <v>8740</v>
      </c>
      <c r="D364" s="422"/>
      <c r="E364" s="423"/>
      <c r="F364" s="424"/>
      <c r="G364" s="36"/>
      <c r="H364" s="29"/>
      <c r="I364" s="29"/>
      <c r="J364" s="37"/>
      <c r="K364" s="4"/>
      <c r="N364" s="21"/>
      <c r="O364" s="1271" t="s">
        <v>4829</v>
      </c>
      <c r="P364" s="1274"/>
      <c r="Q364" s="1274"/>
      <c r="R364" s="1274"/>
      <c r="S364" s="1274"/>
      <c r="T364" s="1275"/>
      <c r="U364" s="42"/>
      <c r="V364" s="43"/>
      <c r="W364" s="44"/>
      <c r="X364" s="44"/>
      <c r="Y364" s="43"/>
      <c r="Z364" s="43"/>
      <c r="AA364" s="43"/>
      <c r="AB364" s="43"/>
      <c r="AC364" s="43"/>
      <c r="AD364" s="43"/>
      <c r="AE364" s="43"/>
      <c r="AF364" s="43"/>
      <c r="AG364" s="43"/>
      <c r="AH364" s="43"/>
      <c r="AI364" s="43"/>
      <c r="AJ364" s="43"/>
      <c r="AK364" s="44"/>
      <c r="AL364" s="45"/>
      <c r="AM364" s="45"/>
      <c r="AN364" s="20"/>
      <c r="AO364" s="4"/>
      <c r="AP364" s="4"/>
      <c r="AQ364" s="4"/>
      <c r="AR364" s="4"/>
      <c r="AS364" s="4"/>
      <c r="AT364" s="4"/>
      <c r="AU364" s="4"/>
      <c r="AY364" s="4"/>
      <c r="AZ364" s="4"/>
      <c r="BA364" s="4"/>
      <c r="BB364" s="21"/>
      <c r="BC364" s="35">
        <f>ROUND(ROUND(K359*S366,0)*BA361,0)</f>
        <v>483</v>
      </c>
      <c r="BD364" s="31"/>
    </row>
    <row r="365" spans="1:56" ht="18" customHeight="1" x14ac:dyDescent="0.15">
      <c r="A365" s="32">
        <v>44</v>
      </c>
      <c r="B365" s="33">
        <v>2713</v>
      </c>
      <c r="C365" s="34" t="s">
        <v>8741</v>
      </c>
      <c r="D365" s="422"/>
      <c r="E365" s="423"/>
      <c r="F365" s="424"/>
      <c r="G365" s="36"/>
      <c r="H365" s="29"/>
      <c r="I365" s="29"/>
      <c r="J365" s="37"/>
      <c r="K365" s="4"/>
      <c r="N365" s="21"/>
      <c r="O365" s="1276"/>
      <c r="P365" s="1277"/>
      <c r="Q365" s="1277"/>
      <c r="R365" s="1277"/>
      <c r="S365" s="1277"/>
      <c r="T365" s="1278"/>
      <c r="U365" s="1271" t="s">
        <v>4824</v>
      </c>
      <c r="V365" s="1202"/>
      <c r="W365" s="1202"/>
      <c r="X365" s="1202"/>
      <c r="Y365" s="1202"/>
      <c r="Z365" s="42" t="s">
        <v>4825</v>
      </c>
      <c r="AA365" s="99"/>
      <c r="AB365" s="99"/>
      <c r="AC365" s="43"/>
      <c r="AD365" s="43"/>
      <c r="AE365" s="43"/>
      <c r="AF365" s="43"/>
      <c r="AG365" s="43"/>
      <c r="AH365" s="43"/>
      <c r="AI365" s="43"/>
      <c r="AJ365" s="43"/>
      <c r="AK365" s="44" t="s">
        <v>17</v>
      </c>
      <c r="AL365" s="1157">
        <f>$AL$8</f>
        <v>0.7</v>
      </c>
      <c r="AM365" s="1157"/>
      <c r="AN365" s="20"/>
      <c r="AO365" s="4"/>
      <c r="AP365" s="4"/>
      <c r="AQ365" s="4"/>
      <c r="AR365" s="4"/>
      <c r="AS365" s="4"/>
      <c r="AT365" s="4"/>
      <c r="AU365" s="4"/>
      <c r="AY365" s="4"/>
      <c r="AZ365" s="4"/>
      <c r="BA365" s="4"/>
      <c r="BB365" s="21"/>
      <c r="BC365" s="35">
        <f>ROUND(ROUND(ROUND(K359*S366,0)*AL365,0)*BA361,0)</f>
        <v>338</v>
      </c>
      <c r="BD365" s="31"/>
    </row>
    <row r="366" spans="1:56" ht="18" customHeight="1" x14ac:dyDescent="0.15">
      <c r="A366" s="32">
        <v>44</v>
      </c>
      <c r="B366" s="33">
        <v>2714</v>
      </c>
      <c r="C366" s="34" t="s">
        <v>8742</v>
      </c>
      <c r="D366" s="422"/>
      <c r="E366" s="423"/>
      <c r="F366" s="424"/>
      <c r="G366" s="36"/>
      <c r="H366" s="29"/>
      <c r="I366" s="29"/>
      <c r="J366" s="37"/>
      <c r="K366" s="4"/>
      <c r="N366" s="21"/>
      <c r="O366" s="420"/>
      <c r="P366" s="421"/>
      <c r="Q366" s="421"/>
      <c r="R366" s="26" t="s">
        <v>17</v>
      </c>
      <c r="S366" s="1180">
        <f>$S$12</f>
        <v>0.96499999999999997</v>
      </c>
      <c r="T366" s="1181"/>
      <c r="U366" s="1272"/>
      <c r="V366" s="1273"/>
      <c r="W366" s="1273"/>
      <c r="X366" s="1273"/>
      <c r="Y366" s="1273"/>
      <c r="Z366" s="42" t="s">
        <v>8385</v>
      </c>
      <c r="AA366" s="99"/>
      <c r="AB366" s="99"/>
      <c r="AC366" s="43"/>
      <c r="AD366" s="43"/>
      <c r="AE366" s="43"/>
      <c r="AF366" s="43"/>
      <c r="AG366" s="43"/>
      <c r="AH366" s="43"/>
      <c r="AI366" s="43"/>
      <c r="AJ366" s="43"/>
      <c r="AK366" s="44" t="s">
        <v>17</v>
      </c>
      <c r="AL366" s="1157">
        <f>$AL$9</f>
        <v>0.5</v>
      </c>
      <c r="AM366" s="1157"/>
      <c r="AN366" s="24"/>
      <c r="AO366" s="25"/>
      <c r="AP366" s="25"/>
      <c r="AQ366" s="25"/>
      <c r="AR366" s="25"/>
      <c r="AS366" s="25"/>
      <c r="AT366" s="25"/>
      <c r="AU366" s="25"/>
      <c r="AV366" s="135"/>
      <c r="AW366" s="135"/>
      <c r="AX366" s="135"/>
      <c r="AY366" s="25"/>
      <c r="AZ366" s="25"/>
      <c r="BA366" s="25"/>
      <c r="BB366" s="38"/>
      <c r="BC366" s="35">
        <f>ROUND(ROUND(ROUND(K359*S366,0)*AL366,0)*BA361,0)</f>
        <v>241</v>
      </c>
      <c r="BD366" s="31"/>
    </row>
    <row r="367" spans="1:56" ht="18" customHeight="1" x14ac:dyDescent="0.15">
      <c r="A367" s="32">
        <v>44</v>
      </c>
      <c r="B367" s="33">
        <v>2721</v>
      </c>
      <c r="C367" s="34" t="s">
        <v>8743</v>
      </c>
      <c r="D367" s="422"/>
      <c r="E367" s="423"/>
      <c r="F367" s="424"/>
      <c r="G367" s="36"/>
      <c r="H367" s="29"/>
      <c r="I367" s="29"/>
      <c r="J367" s="37"/>
      <c r="K367" s="1085" t="s">
        <v>4853</v>
      </c>
      <c r="L367" s="1133"/>
      <c r="M367" s="1133"/>
      <c r="N367" s="1134"/>
      <c r="O367" s="416"/>
      <c r="P367" s="417"/>
      <c r="Q367" s="417"/>
      <c r="R367" s="65"/>
      <c r="S367" s="156"/>
      <c r="T367" s="156"/>
      <c r="U367" s="42"/>
      <c r="V367" s="43"/>
      <c r="W367" s="44"/>
      <c r="X367" s="44"/>
      <c r="Y367" s="43"/>
      <c r="Z367" s="43"/>
      <c r="AA367" s="43"/>
      <c r="AB367" s="43"/>
      <c r="AC367" s="43"/>
      <c r="AD367" s="43"/>
      <c r="AE367" s="43"/>
      <c r="AF367" s="43"/>
      <c r="AG367" s="43"/>
      <c r="AH367" s="43"/>
      <c r="AI367" s="43"/>
      <c r="AJ367" s="43"/>
      <c r="AK367" s="44"/>
      <c r="AL367" s="45"/>
      <c r="AM367" s="45"/>
      <c r="AN367" s="25"/>
      <c r="AO367" s="25"/>
      <c r="AP367" s="25"/>
      <c r="AQ367" s="25"/>
      <c r="AR367" s="25"/>
      <c r="AS367" s="25"/>
      <c r="AT367" s="25"/>
      <c r="AU367" s="25"/>
      <c r="AV367" s="25"/>
      <c r="AW367" s="25"/>
      <c r="AX367" s="25"/>
      <c r="AY367" s="25"/>
      <c r="AZ367" s="26"/>
      <c r="BA367" s="26"/>
      <c r="BB367" s="95"/>
      <c r="BC367" s="35">
        <f>K371</f>
        <v>421</v>
      </c>
      <c r="BD367" s="31"/>
    </row>
    <row r="368" spans="1:56" ht="18" customHeight="1" x14ac:dyDescent="0.15">
      <c r="A368" s="32">
        <v>44</v>
      </c>
      <c r="B368" s="33">
        <v>2722</v>
      </c>
      <c r="C368" s="34" t="s">
        <v>8744</v>
      </c>
      <c r="D368" s="422"/>
      <c r="E368" s="423"/>
      <c r="F368" s="424"/>
      <c r="G368" s="29"/>
      <c r="H368" s="29"/>
      <c r="I368" s="29"/>
      <c r="J368" s="29"/>
      <c r="K368" s="1137"/>
      <c r="L368" s="1135"/>
      <c r="M368" s="1135"/>
      <c r="N368" s="1136"/>
      <c r="O368" s="418"/>
      <c r="P368" s="419"/>
      <c r="Q368" s="419"/>
      <c r="R368" s="23"/>
      <c r="S368" s="167"/>
      <c r="T368" s="167"/>
      <c r="U368" s="1271" t="s">
        <v>4824</v>
      </c>
      <c r="V368" s="1202"/>
      <c r="W368" s="1202"/>
      <c r="X368" s="1202"/>
      <c r="Y368" s="1202"/>
      <c r="Z368" s="42" t="s">
        <v>4825</v>
      </c>
      <c r="AA368" s="99"/>
      <c r="AB368" s="99"/>
      <c r="AC368" s="43"/>
      <c r="AD368" s="43"/>
      <c r="AE368" s="43"/>
      <c r="AF368" s="43"/>
      <c r="AG368" s="43"/>
      <c r="AH368" s="43"/>
      <c r="AI368" s="43"/>
      <c r="AJ368" s="43"/>
      <c r="AK368" s="44" t="s">
        <v>17</v>
      </c>
      <c r="AL368" s="1157">
        <f>$AL$8</f>
        <v>0.7</v>
      </c>
      <c r="AM368" s="1157"/>
      <c r="AN368" s="43"/>
      <c r="AO368" s="43"/>
      <c r="AP368" s="43"/>
      <c r="AQ368" s="43"/>
      <c r="AR368" s="43"/>
      <c r="AS368" s="43"/>
      <c r="AT368" s="43"/>
      <c r="AU368" s="43"/>
      <c r="AV368" s="43"/>
      <c r="AW368" s="43"/>
      <c r="AX368" s="43"/>
      <c r="AY368" s="43"/>
      <c r="AZ368" s="44"/>
      <c r="BA368" s="44"/>
      <c r="BB368" s="45"/>
      <c r="BC368" s="35">
        <f>ROUND(K371*AL368,0)</f>
        <v>295</v>
      </c>
      <c r="BD368" s="31"/>
    </row>
    <row r="369" spans="1:56" ht="18" customHeight="1" x14ac:dyDescent="0.15">
      <c r="A369" s="32">
        <v>44</v>
      </c>
      <c r="B369" s="33">
        <v>2723</v>
      </c>
      <c r="C369" s="34" t="s">
        <v>8745</v>
      </c>
      <c r="D369" s="422"/>
      <c r="E369" s="423"/>
      <c r="F369" s="424"/>
      <c r="G369" s="29"/>
      <c r="H369" s="29"/>
      <c r="I369" s="29"/>
      <c r="J369" s="29"/>
      <c r="K369" s="1137"/>
      <c r="L369" s="1135"/>
      <c r="M369" s="1135"/>
      <c r="N369" s="1136"/>
      <c r="O369" s="420"/>
      <c r="P369" s="421"/>
      <c r="Q369" s="421"/>
      <c r="R369" s="26"/>
      <c r="S369" s="27"/>
      <c r="T369" s="27"/>
      <c r="U369" s="1272"/>
      <c r="V369" s="1273"/>
      <c r="W369" s="1273"/>
      <c r="X369" s="1273"/>
      <c r="Y369" s="1273"/>
      <c r="Z369" s="42" t="s">
        <v>8385</v>
      </c>
      <c r="AA369" s="99"/>
      <c r="AB369" s="99"/>
      <c r="AC369" s="43"/>
      <c r="AD369" s="43"/>
      <c r="AE369" s="43"/>
      <c r="AF369" s="43"/>
      <c r="AG369" s="43"/>
      <c r="AH369" s="43"/>
      <c r="AI369" s="43"/>
      <c r="AJ369" s="43"/>
      <c r="AK369" s="44" t="s">
        <v>17</v>
      </c>
      <c r="AL369" s="1157">
        <f>$AL$9</f>
        <v>0.5</v>
      </c>
      <c r="AM369" s="1157"/>
      <c r="AN369" s="43"/>
      <c r="AO369" s="43"/>
      <c r="AP369" s="43"/>
      <c r="AQ369" s="43"/>
      <c r="AR369" s="43"/>
      <c r="AS369" s="43"/>
      <c r="AT369" s="43"/>
      <c r="AU369" s="43"/>
      <c r="AV369" s="43"/>
      <c r="AW369" s="43"/>
      <c r="AX369" s="43"/>
      <c r="AY369" s="43"/>
      <c r="AZ369" s="44"/>
      <c r="BA369" s="44"/>
      <c r="BB369" s="45"/>
      <c r="BC369" s="35">
        <f>ROUND(K371*AL369,0)</f>
        <v>211</v>
      </c>
      <c r="BD369" s="31"/>
    </row>
    <row r="370" spans="1:56" ht="18" customHeight="1" x14ac:dyDescent="0.15">
      <c r="A370" s="32">
        <v>44</v>
      </c>
      <c r="B370" s="33">
        <v>2724</v>
      </c>
      <c r="C370" s="34" t="s">
        <v>8746</v>
      </c>
      <c r="D370" s="422"/>
      <c r="E370" s="423"/>
      <c r="F370" s="424"/>
      <c r="G370" s="29"/>
      <c r="H370" s="29"/>
      <c r="I370" s="29"/>
      <c r="J370" s="29"/>
      <c r="K370" s="1268"/>
      <c r="L370" s="1269"/>
      <c r="M370" s="1269"/>
      <c r="N370" s="1270"/>
      <c r="O370" s="1271" t="s">
        <v>4829</v>
      </c>
      <c r="P370" s="1274"/>
      <c r="Q370" s="1274"/>
      <c r="R370" s="1274"/>
      <c r="S370" s="1274"/>
      <c r="T370" s="1275"/>
      <c r="U370" s="42"/>
      <c r="V370" s="43"/>
      <c r="W370" s="44"/>
      <c r="X370" s="44"/>
      <c r="Y370" s="43"/>
      <c r="Z370" s="43"/>
      <c r="AA370" s="43"/>
      <c r="AB370" s="43"/>
      <c r="AC370" s="43"/>
      <c r="AD370" s="43"/>
      <c r="AE370" s="43"/>
      <c r="AF370" s="43"/>
      <c r="AG370" s="43"/>
      <c r="AH370" s="43"/>
      <c r="AI370" s="43"/>
      <c r="AJ370" s="43"/>
      <c r="AK370" s="44"/>
      <c r="AL370" s="45"/>
      <c r="AM370" s="45"/>
      <c r="AN370" s="43"/>
      <c r="AO370" s="43"/>
      <c r="AP370" s="43"/>
      <c r="AQ370" s="43"/>
      <c r="AR370" s="43"/>
      <c r="AS370" s="43"/>
      <c r="AT370" s="43"/>
      <c r="AU370" s="43"/>
      <c r="AV370" s="43"/>
      <c r="AW370" s="25"/>
      <c r="AX370" s="25"/>
      <c r="AY370" s="25"/>
      <c r="AZ370" s="26"/>
      <c r="BA370" s="26"/>
      <c r="BB370" s="95"/>
      <c r="BC370" s="35">
        <f>ROUND(K371*S372,0)</f>
        <v>406</v>
      </c>
      <c r="BD370" s="31"/>
    </row>
    <row r="371" spans="1:56" ht="18" customHeight="1" x14ac:dyDescent="0.15">
      <c r="A371" s="32">
        <v>44</v>
      </c>
      <c r="B371" s="33">
        <v>2725</v>
      </c>
      <c r="C371" s="34" t="s">
        <v>8747</v>
      </c>
      <c r="D371" s="422"/>
      <c r="E371" s="423"/>
      <c r="F371" s="424"/>
      <c r="G371" s="29"/>
      <c r="H371" s="29"/>
      <c r="I371" s="29"/>
      <c r="J371" s="29"/>
      <c r="K371" s="1280">
        <v>421</v>
      </c>
      <c r="L371" s="1108"/>
      <c r="M371" s="4" t="s">
        <v>21</v>
      </c>
      <c r="N371" s="22"/>
      <c r="O371" s="1276"/>
      <c r="P371" s="1277"/>
      <c r="Q371" s="1277"/>
      <c r="R371" s="1277"/>
      <c r="S371" s="1277"/>
      <c r="T371" s="1278"/>
      <c r="U371" s="1271" t="s">
        <v>4824</v>
      </c>
      <c r="V371" s="1202"/>
      <c r="W371" s="1202"/>
      <c r="X371" s="1202"/>
      <c r="Y371" s="1202"/>
      <c r="Z371" s="42" t="s">
        <v>4825</v>
      </c>
      <c r="AA371" s="99"/>
      <c r="AB371" s="99"/>
      <c r="AC371" s="43"/>
      <c r="AD371" s="43"/>
      <c r="AE371" s="43"/>
      <c r="AF371" s="43"/>
      <c r="AG371" s="43"/>
      <c r="AH371" s="43"/>
      <c r="AI371" s="43"/>
      <c r="AJ371" s="43"/>
      <c r="AK371" s="44" t="s">
        <v>17</v>
      </c>
      <c r="AL371" s="1157">
        <f>$AL$8</f>
        <v>0.7</v>
      </c>
      <c r="AM371" s="1157"/>
      <c r="AN371" s="25"/>
      <c r="AO371" s="25"/>
      <c r="AP371" s="25"/>
      <c r="AQ371" s="25"/>
      <c r="AR371" s="25"/>
      <c r="AS371" s="25"/>
      <c r="AT371" s="25"/>
      <c r="AU371" s="25"/>
      <c r="AV371" s="25"/>
      <c r="AW371" s="25"/>
      <c r="AX371" s="25"/>
      <c r="AY371" s="25"/>
      <c r="AZ371" s="26"/>
      <c r="BA371" s="26"/>
      <c r="BB371" s="95"/>
      <c r="BC371" s="35">
        <f>ROUND(ROUND(K371*S372,0)*AL371,0)</f>
        <v>284</v>
      </c>
      <c r="BD371" s="31"/>
    </row>
    <row r="372" spans="1:56" ht="18" customHeight="1" x14ac:dyDescent="0.15">
      <c r="A372" s="32">
        <v>44</v>
      </c>
      <c r="B372" s="33">
        <v>2726</v>
      </c>
      <c r="C372" s="34" t="s">
        <v>8748</v>
      </c>
      <c r="D372" s="422"/>
      <c r="E372" s="423"/>
      <c r="F372" s="424"/>
      <c r="G372" s="29"/>
      <c r="H372" s="29"/>
      <c r="I372" s="29"/>
      <c r="J372" s="29"/>
      <c r="K372" s="418"/>
      <c r="L372" s="419"/>
      <c r="M372" s="419"/>
      <c r="N372" s="425"/>
      <c r="O372" s="420"/>
      <c r="P372" s="421"/>
      <c r="Q372" s="421"/>
      <c r="R372" s="26" t="s">
        <v>17</v>
      </c>
      <c r="S372" s="1180">
        <f>$S$12</f>
        <v>0.96499999999999997</v>
      </c>
      <c r="T372" s="1181"/>
      <c r="U372" s="1272"/>
      <c r="V372" s="1273"/>
      <c r="W372" s="1273"/>
      <c r="X372" s="1273"/>
      <c r="Y372" s="1273"/>
      <c r="Z372" s="42" t="s">
        <v>8385</v>
      </c>
      <c r="AA372" s="99"/>
      <c r="AB372" s="99"/>
      <c r="AC372" s="43"/>
      <c r="AD372" s="43"/>
      <c r="AE372" s="43"/>
      <c r="AF372" s="43"/>
      <c r="AG372" s="43"/>
      <c r="AH372" s="43"/>
      <c r="AI372" s="43"/>
      <c r="AJ372" s="43"/>
      <c r="AK372" s="44" t="s">
        <v>17</v>
      </c>
      <c r="AL372" s="1157">
        <f>$AL$9</f>
        <v>0.5</v>
      </c>
      <c r="AM372" s="1157"/>
      <c r="AN372" s="25"/>
      <c r="AO372" s="25"/>
      <c r="AP372" s="25"/>
      <c r="AQ372" s="25"/>
      <c r="AR372" s="25"/>
      <c r="AS372" s="25"/>
      <c r="AT372" s="25"/>
      <c r="AU372" s="25"/>
      <c r="AV372" s="25"/>
      <c r="AW372" s="25"/>
      <c r="AX372" s="25"/>
      <c r="AY372" s="25"/>
      <c r="AZ372" s="26"/>
      <c r="BA372" s="26"/>
      <c r="BB372" s="95"/>
      <c r="BC372" s="35">
        <f>ROUND(ROUND(K371*S372,0)*AL372,0)</f>
        <v>203</v>
      </c>
      <c r="BD372" s="31"/>
    </row>
    <row r="373" spans="1:56" ht="18" customHeight="1" x14ac:dyDescent="0.15">
      <c r="A373" s="32">
        <v>44</v>
      </c>
      <c r="B373" s="33">
        <v>2733</v>
      </c>
      <c r="C373" s="34" t="s">
        <v>8749</v>
      </c>
      <c r="D373" s="422"/>
      <c r="E373" s="423"/>
      <c r="F373" s="424"/>
      <c r="G373" s="29"/>
      <c r="H373" s="29"/>
      <c r="I373" s="29"/>
      <c r="J373" s="29"/>
      <c r="K373" s="20"/>
      <c r="N373" s="21"/>
      <c r="O373" s="416"/>
      <c r="P373" s="417"/>
      <c r="Q373" s="417"/>
      <c r="R373" s="65"/>
      <c r="S373" s="156"/>
      <c r="T373" s="156"/>
      <c r="U373" s="42"/>
      <c r="V373" s="43"/>
      <c r="W373" s="44"/>
      <c r="X373" s="44"/>
      <c r="Y373" s="43"/>
      <c r="Z373" s="43"/>
      <c r="AA373" s="43"/>
      <c r="AB373" s="43"/>
      <c r="AC373" s="43"/>
      <c r="AD373" s="43"/>
      <c r="AE373" s="43"/>
      <c r="AF373" s="43"/>
      <c r="AG373" s="43"/>
      <c r="AH373" s="43"/>
      <c r="AI373" s="43"/>
      <c r="AJ373" s="43"/>
      <c r="AK373" s="44"/>
      <c r="AL373" s="45"/>
      <c r="AM373" s="45"/>
      <c r="AN373" s="47" t="s">
        <v>4833</v>
      </c>
      <c r="AO373" s="474"/>
      <c r="AP373" s="474"/>
      <c r="AQ373" s="474"/>
      <c r="AR373" s="474"/>
      <c r="AS373" s="474"/>
      <c r="AT373" s="474"/>
      <c r="AU373" s="474"/>
      <c r="AV373" s="475"/>
      <c r="AW373" s="475"/>
      <c r="AX373" s="475"/>
      <c r="AY373" s="40"/>
      <c r="AZ373" s="65" t="s">
        <v>17</v>
      </c>
      <c r="BA373" s="1324">
        <f>$BA$13</f>
        <v>0.95</v>
      </c>
      <c r="BB373" s="1325"/>
      <c r="BC373" s="35">
        <f>ROUND(K371*BA373,0)</f>
        <v>400</v>
      </c>
      <c r="BD373" s="31"/>
    </row>
    <row r="374" spans="1:56" ht="18" customHeight="1" x14ac:dyDescent="0.15">
      <c r="A374" s="32">
        <v>44</v>
      </c>
      <c r="B374" s="33">
        <v>2734</v>
      </c>
      <c r="C374" s="34" t="s">
        <v>8750</v>
      </c>
      <c r="D374" s="422"/>
      <c r="E374" s="423"/>
      <c r="F374" s="424"/>
      <c r="G374" s="29"/>
      <c r="H374" s="29"/>
      <c r="I374" s="29"/>
      <c r="J374" s="29"/>
      <c r="K374" s="20"/>
      <c r="N374" s="21"/>
      <c r="O374" s="418"/>
      <c r="P374" s="419"/>
      <c r="Q374" s="419"/>
      <c r="R374" s="23"/>
      <c r="S374" s="167"/>
      <c r="T374" s="167"/>
      <c r="U374" s="1271" t="s">
        <v>4824</v>
      </c>
      <c r="V374" s="1202"/>
      <c r="W374" s="1202"/>
      <c r="X374" s="1202"/>
      <c r="Y374" s="1202"/>
      <c r="Z374" s="42" t="s">
        <v>4825</v>
      </c>
      <c r="AA374" s="99"/>
      <c r="AB374" s="99"/>
      <c r="AC374" s="43"/>
      <c r="AD374" s="43"/>
      <c r="AE374" s="43"/>
      <c r="AF374" s="43"/>
      <c r="AG374" s="43"/>
      <c r="AH374" s="43"/>
      <c r="AI374" s="43"/>
      <c r="AJ374" s="43"/>
      <c r="AK374" s="44" t="s">
        <v>17</v>
      </c>
      <c r="AL374" s="1157">
        <f>$AL$8</f>
        <v>0.7</v>
      </c>
      <c r="AM374" s="1157"/>
      <c r="AN374" s="453"/>
      <c r="AO374" s="451"/>
      <c r="AP374" s="451"/>
      <c r="AQ374" s="451"/>
      <c r="AR374" s="451"/>
      <c r="AS374" s="451"/>
      <c r="AT374" s="451"/>
      <c r="AU374" s="451"/>
      <c r="AV374" s="451"/>
      <c r="AW374" s="451"/>
      <c r="AX374" s="451"/>
      <c r="AY374" s="4"/>
      <c r="AZ374" s="4"/>
      <c r="BA374" s="4"/>
      <c r="BB374" s="21"/>
      <c r="BC374" s="35">
        <f>ROUND(ROUND(K371*AL374,0)*BA373,0)</f>
        <v>280</v>
      </c>
      <c r="BD374" s="31"/>
    </row>
    <row r="375" spans="1:56" ht="18" customHeight="1" x14ac:dyDescent="0.15">
      <c r="A375" s="32">
        <v>44</v>
      </c>
      <c r="B375" s="33">
        <v>2735</v>
      </c>
      <c r="C375" s="34" t="s">
        <v>8751</v>
      </c>
      <c r="D375" s="422"/>
      <c r="E375" s="423"/>
      <c r="F375" s="424"/>
      <c r="G375" s="29"/>
      <c r="H375" s="29"/>
      <c r="I375" s="29"/>
      <c r="J375" s="29"/>
      <c r="K375" s="20"/>
      <c r="N375" s="21"/>
      <c r="O375" s="420"/>
      <c r="P375" s="421"/>
      <c r="Q375" s="421"/>
      <c r="R375" s="26"/>
      <c r="S375" s="27"/>
      <c r="T375" s="27"/>
      <c r="U375" s="1272"/>
      <c r="V375" s="1273"/>
      <c r="W375" s="1273"/>
      <c r="X375" s="1273"/>
      <c r="Y375" s="1273"/>
      <c r="Z375" s="42" t="s">
        <v>8385</v>
      </c>
      <c r="AA375" s="99"/>
      <c r="AB375" s="99"/>
      <c r="AC375" s="43"/>
      <c r="AD375" s="43"/>
      <c r="AE375" s="43"/>
      <c r="AF375" s="43"/>
      <c r="AG375" s="43"/>
      <c r="AH375" s="43"/>
      <c r="AI375" s="43"/>
      <c r="AJ375" s="43"/>
      <c r="AK375" s="44" t="s">
        <v>17</v>
      </c>
      <c r="AL375" s="1157">
        <f>$AL$9</f>
        <v>0.5</v>
      </c>
      <c r="AM375" s="1157"/>
      <c r="AN375" s="20"/>
      <c r="AO375" s="4"/>
      <c r="AP375" s="4"/>
      <c r="AQ375" s="4"/>
      <c r="AR375" s="4"/>
      <c r="AS375" s="4"/>
      <c r="AT375" s="4"/>
      <c r="AU375" s="4"/>
      <c r="AV375" s="4"/>
      <c r="AW375" s="4"/>
      <c r="AX375" s="4"/>
      <c r="AY375" s="4"/>
      <c r="AZ375" s="4"/>
      <c r="BA375" s="4"/>
      <c r="BB375" s="21"/>
      <c r="BC375" s="35">
        <f>ROUND(ROUND(K371*AL375,0)*BA373,0)</f>
        <v>200</v>
      </c>
      <c r="BD375" s="31"/>
    </row>
    <row r="376" spans="1:56" ht="18" customHeight="1" x14ac:dyDescent="0.15">
      <c r="A376" s="32">
        <v>44</v>
      </c>
      <c r="B376" s="33">
        <v>2736</v>
      </c>
      <c r="C376" s="34" t="s">
        <v>8752</v>
      </c>
      <c r="D376" s="422"/>
      <c r="E376" s="423"/>
      <c r="F376" s="424"/>
      <c r="G376" s="29"/>
      <c r="H376" s="29"/>
      <c r="I376" s="29"/>
      <c r="J376" s="29"/>
      <c r="K376" s="20"/>
      <c r="N376" s="21"/>
      <c r="O376" s="1271" t="s">
        <v>4829</v>
      </c>
      <c r="P376" s="1274"/>
      <c r="Q376" s="1274"/>
      <c r="R376" s="1274"/>
      <c r="S376" s="1274"/>
      <c r="T376" s="1275"/>
      <c r="U376" s="42"/>
      <c r="V376" s="43"/>
      <c r="W376" s="44"/>
      <c r="X376" s="44"/>
      <c r="Y376" s="43"/>
      <c r="Z376" s="43"/>
      <c r="AA376" s="43"/>
      <c r="AB376" s="43"/>
      <c r="AC376" s="43"/>
      <c r="AD376" s="43"/>
      <c r="AE376" s="43"/>
      <c r="AF376" s="43"/>
      <c r="AG376" s="43"/>
      <c r="AH376" s="43"/>
      <c r="AI376" s="43"/>
      <c r="AJ376" s="43"/>
      <c r="AK376" s="44"/>
      <c r="AL376" s="45"/>
      <c r="AM376" s="45"/>
      <c r="AN376" s="20"/>
      <c r="AO376" s="4"/>
      <c r="AP376" s="4"/>
      <c r="AQ376" s="4"/>
      <c r="AR376" s="4"/>
      <c r="AS376" s="4"/>
      <c r="AT376" s="4"/>
      <c r="AU376" s="4"/>
      <c r="AY376" s="4"/>
      <c r="AZ376" s="4"/>
      <c r="BA376" s="4"/>
      <c r="BB376" s="21"/>
      <c r="BC376" s="35">
        <f>ROUND(ROUND(K371*S378,0)*BA373,0)</f>
        <v>386</v>
      </c>
      <c r="BD376" s="31"/>
    </row>
    <row r="377" spans="1:56" ht="18" customHeight="1" x14ac:dyDescent="0.15">
      <c r="A377" s="32">
        <v>44</v>
      </c>
      <c r="B377" s="33">
        <v>2737</v>
      </c>
      <c r="C377" s="34" t="s">
        <v>8753</v>
      </c>
      <c r="D377" s="422"/>
      <c r="E377" s="423"/>
      <c r="F377" s="424"/>
      <c r="G377" s="29"/>
      <c r="H377" s="29"/>
      <c r="I377" s="29"/>
      <c r="J377" s="29"/>
      <c r="K377" s="20"/>
      <c r="N377" s="21"/>
      <c r="O377" s="1276"/>
      <c r="P377" s="1277"/>
      <c r="Q377" s="1277"/>
      <c r="R377" s="1277"/>
      <c r="S377" s="1277"/>
      <c r="T377" s="1278"/>
      <c r="U377" s="1271" t="s">
        <v>4824</v>
      </c>
      <c r="V377" s="1202"/>
      <c r="W377" s="1202"/>
      <c r="X377" s="1202"/>
      <c r="Y377" s="1202"/>
      <c r="Z377" s="42" t="s">
        <v>4825</v>
      </c>
      <c r="AA377" s="99"/>
      <c r="AB377" s="99"/>
      <c r="AC377" s="43"/>
      <c r="AD377" s="43"/>
      <c r="AE377" s="43"/>
      <c r="AF377" s="43"/>
      <c r="AG377" s="43"/>
      <c r="AH377" s="43"/>
      <c r="AI377" s="43"/>
      <c r="AJ377" s="43"/>
      <c r="AK377" s="44" t="s">
        <v>17</v>
      </c>
      <c r="AL377" s="1157">
        <f>$AL$8</f>
        <v>0.7</v>
      </c>
      <c r="AM377" s="1157"/>
      <c r="AN377" s="20"/>
      <c r="AO377" s="4"/>
      <c r="AP377" s="4"/>
      <c r="AQ377" s="4"/>
      <c r="AR377" s="4"/>
      <c r="AS377" s="4"/>
      <c r="AT377" s="4"/>
      <c r="AU377" s="4"/>
      <c r="AY377" s="4"/>
      <c r="AZ377" s="4"/>
      <c r="BA377" s="4"/>
      <c r="BB377" s="21"/>
      <c r="BC377" s="35">
        <f>ROUND(ROUND(ROUND(K371*S378,0)*AL377,0)*BA373,0)</f>
        <v>270</v>
      </c>
      <c r="BD377" s="31"/>
    </row>
    <row r="378" spans="1:56" ht="18" customHeight="1" x14ac:dyDescent="0.15">
      <c r="A378" s="32">
        <v>44</v>
      </c>
      <c r="B378" s="33">
        <v>2738</v>
      </c>
      <c r="C378" s="34" t="s">
        <v>8754</v>
      </c>
      <c r="D378" s="422"/>
      <c r="E378" s="423"/>
      <c r="F378" s="424"/>
      <c r="G378" s="29"/>
      <c r="H378" s="29"/>
      <c r="I378" s="29"/>
      <c r="J378" s="29"/>
      <c r="K378" s="20"/>
      <c r="N378" s="21"/>
      <c r="O378" s="420"/>
      <c r="P378" s="421"/>
      <c r="Q378" s="421"/>
      <c r="R378" s="26" t="s">
        <v>17</v>
      </c>
      <c r="S378" s="1180">
        <f>$S$12</f>
        <v>0.96499999999999997</v>
      </c>
      <c r="T378" s="1181"/>
      <c r="U378" s="1272"/>
      <c r="V378" s="1273"/>
      <c r="W378" s="1273"/>
      <c r="X378" s="1273"/>
      <c r="Y378" s="1273"/>
      <c r="Z378" s="42" t="s">
        <v>8385</v>
      </c>
      <c r="AA378" s="99"/>
      <c r="AB378" s="99"/>
      <c r="AC378" s="43"/>
      <c r="AD378" s="43"/>
      <c r="AE378" s="43"/>
      <c r="AF378" s="43"/>
      <c r="AG378" s="43"/>
      <c r="AH378" s="43"/>
      <c r="AI378" s="43"/>
      <c r="AJ378" s="43"/>
      <c r="AK378" s="44" t="s">
        <v>17</v>
      </c>
      <c r="AL378" s="1157">
        <f>$AL$9</f>
        <v>0.5</v>
      </c>
      <c r="AM378" s="1157"/>
      <c r="AN378" s="24"/>
      <c r="AO378" s="25"/>
      <c r="AP378" s="25"/>
      <c r="AQ378" s="25"/>
      <c r="AR378" s="25"/>
      <c r="AS378" s="25"/>
      <c r="AT378" s="25"/>
      <c r="AU378" s="25"/>
      <c r="AV378" s="135"/>
      <c r="AW378" s="135"/>
      <c r="AX378" s="135"/>
      <c r="AY378" s="25"/>
      <c r="AZ378" s="25"/>
      <c r="BA378" s="25"/>
      <c r="BB378" s="38"/>
      <c r="BC378" s="35">
        <f>ROUND(ROUND(ROUND(K371*S378,0)*AL378,0)*BA373,0)</f>
        <v>193</v>
      </c>
      <c r="BD378" s="31"/>
    </row>
    <row r="379" spans="1:56" ht="18" customHeight="1" x14ac:dyDescent="0.15">
      <c r="A379" s="32">
        <v>44</v>
      </c>
      <c r="B379" s="33">
        <v>2745</v>
      </c>
      <c r="C379" s="34" t="s">
        <v>8755</v>
      </c>
      <c r="D379" s="422"/>
      <c r="E379" s="423"/>
      <c r="F379" s="424"/>
      <c r="G379" s="1086" t="s">
        <v>5173</v>
      </c>
      <c r="H379" s="1086"/>
      <c r="I379" s="1086"/>
      <c r="J379" s="1086"/>
      <c r="K379" s="1085" t="s">
        <v>4866</v>
      </c>
      <c r="L379" s="1133"/>
      <c r="M379" s="1133"/>
      <c r="N379" s="1134"/>
      <c r="O379" s="416"/>
      <c r="P379" s="417"/>
      <c r="Q379" s="417"/>
      <c r="R379" s="65"/>
      <c r="S379" s="156"/>
      <c r="T379" s="156"/>
      <c r="U379" s="42"/>
      <c r="V379" s="43"/>
      <c r="W379" s="44"/>
      <c r="X379" s="44"/>
      <c r="Y379" s="43"/>
      <c r="Z379" s="43"/>
      <c r="AA379" s="43"/>
      <c r="AB379" s="43"/>
      <c r="AC379" s="43"/>
      <c r="AD379" s="43"/>
      <c r="AE379" s="43"/>
      <c r="AF379" s="43"/>
      <c r="AG379" s="43"/>
      <c r="AH379" s="43"/>
      <c r="AI379" s="43"/>
      <c r="AJ379" s="43"/>
      <c r="AK379" s="44"/>
      <c r="AL379" s="45"/>
      <c r="AM379" s="45"/>
      <c r="AN379" s="25"/>
      <c r="AO379" s="25"/>
      <c r="AP379" s="25"/>
      <c r="AQ379" s="25"/>
      <c r="AR379" s="25"/>
      <c r="AS379" s="25"/>
      <c r="AT379" s="25"/>
      <c r="AU379" s="25"/>
      <c r="AV379" s="25"/>
      <c r="AW379" s="25"/>
      <c r="AX379" s="25"/>
      <c r="AY379" s="25"/>
      <c r="AZ379" s="26"/>
      <c r="BA379" s="26"/>
      <c r="BB379" s="95"/>
      <c r="BC379" s="35">
        <f>K383</f>
        <v>345</v>
      </c>
      <c r="BD379" s="66" t="s">
        <v>4822</v>
      </c>
    </row>
    <row r="380" spans="1:56" ht="18" customHeight="1" x14ac:dyDescent="0.15">
      <c r="A380" s="32">
        <v>44</v>
      </c>
      <c r="B380" s="33">
        <v>2746</v>
      </c>
      <c r="C380" s="34" t="s">
        <v>8756</v>
      </c>
      <c r="D380" s="422"/>
      <c r="E380" s="423"/>
      <c r="F380" s="424"/>
      <c r="G380" s="1089"/>
      <c r="H380" s="1089"/>
      <c r="I380" s="1089"/>
      <c r="J380" s="1089"/>
      <c r="K380" s="1137"/>
      <c r="L380" s="1135"/>
      <c r="M380" s="1135"/>
      <c r="N380" s="1136"/>
      <c r="O380" s="418"/>
      <c r="P380" s="419"/>
      <c r="Q380" s="419"/>
      <c r="R380" s="23"/>
      <c r="S380" s="167"/>
      <c r="T380" s="167"/>
      <c r="U380" s="1271" t="s">
        <v>4824</v>
      </c>
      <c r="V380" s="1202"/>
      <c r="W380" s="1202"/>
      <c r="X380" s="1202"/>
      <c r="Y380" s="1202"/>
      <c r="Z380" s="42" t="s">
        <v>4825</v>
      </c>
      <c r="AA380" s="99"/>
      <c r="AB380" s="99"/>
      <c r="AC380" s="43"/>
      <c r="AD380" s="43"/>
      <c r="AE380" s="43"/>
      <c r="AF380" s="43"/>
      <c r="AG380" s="43"/>
      <c r="AH380" s="43"/>
      <c r="AI380" s="43"/>
      <c r="AJ380" s="43"/>
      <c r="AK380" s="44" t="s">
        <v>17</v>
      </c>
      <c r="AL380" s="1157">
        <f>$AL$8</f>
        <v>0.7</v>
      </c>
      <c r="AM380" s="1157"/>
      <c r="AN380" s="43"/>
      <c r="AO380" s="43"/>
      <c r="AP380" s="43"/>
      <c r="AQ380" s="43"/>
      <c r="AR380" s="43"/>
      <c r="AS380" s="43"/>
      <c r="AT380" s="43"/>
      <c r="AU380" s="43"/>
      <c r="AV380" s="43"/>
      <c r="AW380" s="43"/>
      <c r="AX380" s="43"/>
      <c r="AY380" s="43"/>
      <c r="AZ380" s="44"/>
      <c r="BA380" s="44"/>
      <c r="BB380" s="45"/>
      <c r="BC380" s="35">
        <f>ROUND(K383*AL380,0)</f>
        <v>242</v>
      </c>
      <c r="BD380" s="31"/>
    </row>
    <row r="381" spans="1:56" ht="18" customHeight="1" x14ac:dyDescent="0.15">
      <c r="A381" s="32">
        <v>44</v>
      </c>
      <c r="B381" s="33">
        <v>2747</v>
      </c>
      <c r="C381" s="34" t="s">
        <v>8757</v>
      </c>
      <c r="D381" s="422"/>
      <c r="E381" s="423"/>
      <c r="F381" s="424"/>
      <c r="G381" s="29"/>
      <c r="H381" s="4"/>
      <c r="I381" s="4"/>
      <c r="J381" s="21"/>
      <c r="K381" s="1137"/>
      <c r="L381" s="1135"/>
      <c r="M381" s="1135"/>
      <c r="N381" s="1136"/>
      <c r="O381" s="420"/>
      <c r="P381" s="421"/>
      <c r="Q381" s="421"/>
      <c r="R381" s="26"/>
      <c r="S381" s="27"/>
      <c r="T381" s="27"/>
      <c r="U381" s="1272"/>
      <c r="V381" s="1273"/>
      <c r="W381" s="1273"/>
      <c r="X381" s="1273"/>
      <c r="Y381" s="1273"/>
      <c r="Z381" s="42" t="s">
        <v>8385</v>
      </c>
      <c r="AA381" s="99"/>
      <c r="AB381" s="99"/>
      <c r="AC381" s="43"/>
      <c r="AD381" s="43"/>
      <c r="AE381" s="43"/>
      <c r="AF381" s="43"/>
      <c r="AG381" s="43"/>
      <c r="AH381" s="43"/>
      <c r="AI381" s="43"/>
      <c r="AJ381" s="43"/>
      <c r="AK381" s="44" t="s">
        <v>17</v>
      </c>
      <c r="AL381" s="1157">
        <f>$AL$9</f>
        <v>0.5</v>
      </c>
      <c r="AM381" s="1157"/>
      <c r="AN381" s="43"/>
      <c r="AO381" s="43"/>
      <c r="AP381" s="43"/>
      <c r="AQ381" s="43"/>
      <c r="AR381" s="43"/>
      <c r="AS381" s="43"/>
      <c r="AT381" s="43"/>
      <c r="AU381" s="43"/>
      <c r="AV381" s="43"/>
      <c r="AW381" s="43"/>
      <c r="AX381" s="43"/>
      <c r="AY381" s="43"/>
      <c r="AZ381" s="44"/>
      <c r="BA381" s="44"/>
      <c r="BB381" s="45"/>
      <c r="BC381" s="35">
        <f>ROUND(K383*AL381,0)</f>
        <v>173</v>
      </c>
      <c r="BD381" s="31"/>
    </row>
    <row r="382" spans="1:56" ht="18" customHeight="1" x14ac:dyDescent="0.15">
      <c r="A382" s="32">
        <v>44</v>
      </c>
      <c r="B382" s="33">
        <v>2748</v>
      </c>
      <c r="C382" s="34" t="s">
        <v>8758</v>
      </c>
      <c r="D382" s="422"/>
      <c r="E382" s="423"/>
      <c r="F382" s="424"/>
      <c r="G382" s="29"/>
      <c r="H382" s="29"/>
      <c r="I382" s="29"/>
      <c r="J382" s="29"/>
      <c r="K382" s="1268"/>
      <c r="L382" s="1269"/>
      <c r="M382" s="1269"/>
      <c r="N382" s="1270"/>
      <c r="O382" s="1271" t="s">
        <v>4829</v>
      </c>
      <c r="P382" s="1274"/>
      <c r="Q382" s="1274"/>
      <c r="R382" s="1274"/>
      <c r="S382" s="1274"/>
      <c r="T382" s="1275"/>
      <c r="U382" s="42"/>
      <c r="V382" s="43"/>
      <c r="W382" s="44"/>
      <c r="X382" s="44"/>
      <c r="Y382" s="43"/>
      <c r="Z382" s="43"/>
      <c r="AA382" s="43"/>
      <c r="AB382" s="43"/>
      <c r="AC382" s="43"/>
      <c r="AD382" s="43"/>
      <c r="AE382" s="43"/>
      <c r="AF382" s="43"/>
      <c r="AG382" s="43"/>
      <c r="AH382" s="43"/>
      <c r="AI382" s="43"/>
      <c r="AJ382" s="43"/>
      <c r="AK382" s="44"/>
      <c r="AL382" s="45"/>
      <c r="AM382" s="45"/>
      <c r="AN382" s="43"/>
      <c r="AO382" s="43"/>
      <c r="AP382" s="43"/>
      <c r="AQ382" s="43"/>
      <c r="AR382" s="43"/>
      <c r="AS382" s="43"/>
      <c r="AT382" s="43"/>
      <c r="AU382" s="43"/>
      <c r="AV382" s="43"/>
      <c r="AW382" s="25"/>
      <c r="AX382" s="25"/>
      <c r="AY382" s="25"/>
      <c r="AZ382" s="26"/>
      <c r="BA382" s="26"/>
      <c r="BB382" s="95"/>
      <c r="BC382" s="35">
        <f>ROUND(K383*S384,0)</f>
        <v>333</v>
      </c>
      <c r="BD382" s="31"/>
    </row>
    <row r="383" spans="1:56" ht="18" customHeight="1" x14ac:dyDescent="0.15">
      <c r="A383" s="32">
        <v>44</v>
      </c>
      <c r="B383" s="33">
        <v>2749</v>
      </c>
      <c r="C383" s="34" t="s">
        <v>8759</v>
      </c>
      <c r="D383" s="422"/>
      <c r="E383" s="423"/>
      <c r="F383" s="424"/>
      <c r="G383" s="29"/>
      <c r="H383" s="29"/>
      <c r="I383" s="29"/>
      <c r="J383" s="29"/>
      <c r="K383" s="1280">
        <v>345</v>
      </c>
      <c r="L383" s="1108"/>
      <c r="M383" s="4" t="s">
        <v>21</v>
      </c>
      <c r="N383" s="22"/>
      <c r="O383" s="1276"/>
      <c r="P383" s="1277"/>
      <c r="Q383" s="1277"/>
      <c r="R383" s="1277"/>
      <c r="S383" s="1277"/>
      <c r="T383" s="1278"/>
      <c r="U383" s="1271" t="s">
        <v>4824</v>
      </c>
      <c r="V383" s="1202"/>
      <c r="W383" s="1202"/>
      <c r="X383" s="1202"/>
      <c r="Y383" s="1202"/>
      <c r="Z383" s="42" t="s">
        <v>4825</v>
      </c>
      <c r="AA383" s="99"/>
      <c r="AB383" s="99"/>
      <c r="AC383" s="43"/>
      <c r="AD383" s="43"/>
      <c r="AE383" s="43"/>
      <c r="AF383" s="43"/>
      <c r="AG383" s="43"/>
      <c r="AH383" s="43"/>
      <c r="AI383" s="43"/>
      <c r="AJ383" s="43"/>
      <c r="AK383" s="44" t="s">
        <v>17</v>
      </c>
      <c r="AL383" s="1157">
        <f>$AL$8</f>
        <v>0.7</v>
      </c>
      <c r="AM383" s="1157"/>
      <c r="AN383" s="25"/>
      <c r="AO383" s="25"/>
      <c r="AP383" s="25"/>
      <c r="AQ383" s="25"/>
      <c r="AR383" s="25"/>
      <c r="AS383" s="25"/>
      <c r="AT383" s="25"/>
      <c r="AU383" s="25"/>
      <c r="AV383" s="25"/>
      <c r="AW383" s="25"/>
      <c r="AX383" s="25"/>
      <c r="AY383" s="25"/>
      <c r="AZ383" s="26"/>
      <c r="BA383" s="26"/>
      <c r="BB383" s="95"/>
      <c r="BC383" s="35">
        <f>ROUND(ROUND(K383*S384,0)*AL383,0)</f>
        <v>233</v>
      </c>
      <c r="BD383" s="31"/>
    </row>
    <row r="384" spans="1:56" ht="18" customHeight="1" x14ac:dyDescent="0.15">
      <c r="A384" s="32">
        <v>44</v>
      </c>
      <c r="B384" s="33">
        <v>2750</v>
      </c>
      <c r="C384" s="34" t="s">
        <v>8760</v>
      </c>
      <c r="D384" s="422"/>
      <c r="E384" s="423"/>
      <c r="F384" s="424"/>
      <c r="G384" s="29"/>
      <c r="H384" s="29"/>
      <c r="I384" s="29"/>
      <c r="J384" s="29"/>
      <c r="K384" s="418"/>
      <c r="L384" s="419"/>
      <c r="M384" s="419"/>
      <c r="N384" s="425"/>
      <c r="O384" s="420"/>
      <c r="P384" s="421"/>
      <c r="Q384" s="421"/>
      <c r="R384" s="26" t="s">
        <v>17</v>
      </c>
      <c r="S384" s="1180">
        <f>$S$12</f>
        <v>0.96499999999999997</v>
      </c>
      <c r="T384" s="1181"/>
      <c r="U384" s="1272"/>
      <c r="V384" s="1273"/>
      <c r="W384" s="1273"/>
      <c r="X384" s="1273"/>
      <c r="Y384" s="1273"/>
      <c r="Z384" s="42" t="s">
        <v>8385</v>
      </c>
      <c r="AA384" s="99"/>
      <c r="AB384" s="99"/>
      <c r="AC384" s="43"/>
      <c r="AD384" s="43"/>
      <c r="AE384" s="43"/>
      <c r="AF384" s="43"/>
      <c r="AG384" s="43"/>
      <c r="AH384" s="43"/>
      <c r="AI384" s="43"/>
      <c r="AJ384" s="43"/>
      <c r="AK384" s="44" t="s">
        <v>17</v>
      </c>
      <c r="AL384" s="1157">
        <f>$AL$9</f>
        <v>0.5</v>
      </c>
      <c r="AM384" s="1157"/>
      <c r="AN384" s="25"/>
      <c r="AO384" s="25"/>
      <c r="AP384" s="25"/>
      <c r="AQ384" s="25"/>
      <c r="AR384" s="25"/>
      <c r="AS384" s="25"/>
      <c r="AT384" s="25"/>
      <c r="AU384" s="25"/>
      <c r="AV384" s="25"/>
      <c r="AW384" s="25"/>
      <c r="AX384" s="25"/>
      <c r="AY384" s="25"/>
      <c r="AZ384" s="26"/>
      <c r="BA384" s="26"/>
      <c r="BB384" s="95"/>
      <c r="BC384" s="35">
        <f>ROUND(ROUND(K383*S384,0)*AL384,0)</f>
        <v>167</v>
      </c>
      <c r="BD384" s="31"/>
    </row>
    <row r="385" spans="1:56" ht="18" customHeight="1" x14ac:dyDescent="0.15">
      <c r="A385" s="32">
        <v>44</v>
      </c>
      <c r="B385" s="33">
        <v>2757</v>
      </c>
      <c r="C385" s="34" t="s">
        <v>8761</v>
      </c>
      <c r="D385" s="422"/>
      <c r="E385" s="423"/>
      <c r="F385" s="424"/>
      <c r="G385" s="29"/>
      <c r="H385" s="29"/>
      <c r="I385" s="29"/>
      <c r="J385" s="29"/>
      <c r="K385" s="20"/>
      <c r="N385" s="21"/>
      <c r="O385" s="416"/>
      <c r="P385" s="417"/>
      <c r="Q385" s="417"/>
      <c r="R385" s="65"/>
      <c r="S385" s="156"/>
      <c r="T385" s="156"/>
      <c r="U385" s="42"/>
      <c r="V385" s="43"/>
      <c r="W385" s="44"/>
      <c r="X385" s="44"/>
      <c r="Y385" s="43"/>
      <c r="Z385" s="43"/>
      <c r="AA385" s="43"/>
      <c r="AB385" s="43"/>
      <c r="AC385" s="43"/>
      <c r="AD385" s="43"/>
      <c r="AE385" s="43"/>
      <c r="AF385" s="43"/>
      <c r="AG385" s="43"/>
      <c r="AH385" s="43"/>
      <c r="AI385" s="43"/>
      <c r="AJ385" s="43"/>
      <c r="AK385" s="44"/>
      <c r="AL385" s="45"/>
      <c r="AM385" s="45"/>
      <c r="AN385" s="47" t="s">
        <v>4833</v>
      </c>
      <c r="AO385" s="474"/>
      <c r="AP385" s="474"/>
      <c r="AQ385" s="474"/>
      <c r="AR385" s="474"/>
      <c r="AS385" s="474"/>
      <c r="AT385" s="474"/>
      <c r="AU385" s="474"/>
      <c r="AV385" s="475"/>
      <c r="AW385" s="475"/>
      <c r="AX385" s="475"/>
      <c r="AY385" s="40"/>
      <c r="AZ385" s="65" t="s">
        <v>17</v>
      </c>
      <c r="BA385" s="1324">
        <f>$BA$13</f>
        <v>0.95</v>
      </c>
      <c r="BB385" s="1325"/>
      <c r="BC385" s="35">
        <f>ROUND(K383*BA385,0)</f>
        <v>328</v>
      </c>
      <c r="BD385" s="31"/>
    </row>
    <row r="386" spans="1:56" ht="18" customHeight="1" x14ac:dyDescent="0.15">
      <c r="A386" s="32">
        <v>44</v>
      </c>
      <c r="B386" s="33">
        <v>2758</v>
      </c>
      <c r="C386" s="34" t="s">
        <v>8762</v>
      </c>
      <c r="D386" s="422"/>
      <c r="E386" s="423"/>
      <c r="F386" s="424"/>
      <c r="G386" s="29"/>
      <c r="H386" s="29"/>
      <c r="I386" s="29"/>
      <c r="J386" s="29"/>
      <c r="K386" s="20"/>
      <c r="N386" s="21"/>
      <c r="O386" s="418"/>
      <c r="P386" s="419"/>
      <c r="Q386" s="419"/>
      <c r="R386" s="23"/>
      <c r="S386" s="167"/>
      <c r="T386" s="167"/>
      <c r="U386" s="1271" t="s">
        <v>4824</v>
      </c>
      <c r="V386" s="1202"/>
      <c r="W386" s="1202"/>
      <c r="X386" s="1202"/>
      <c r="Y386" s="1202"/>
      <c r="Z386" s="42" t="s">
        <v>4825</v>
      </c>
      <c r="AA386" s="99"/>
      <c r="AB386" s="99"/>
      <c r="AC386" s="43"/>
      <c r="AD386" s="43"/>
      <c r="AE386" s="43"/>
      <c r="AF386" s="43"/>
      <c r="AG386" s="43"/>
      <c r="AH386" s="43"/>
      <c r="AI386" s="43"/>
      <c r="AJ386" s="43"/>
      <c r="AK386" s="44" t="s">
        <v>17</v>
      </c>
      <c r="AL386" s="1157">
        <f>$AL$8</f>
        <v>0.7</v>
      </c>
      <c r="AM386" s="1157"/>
      <c r="AN386" s="453"/>
      <c r="AO386" s="451"/>
      <c r="AP386" s="451"/>
      <c r="AQ386" s="451"/>
      <c r="AR386" s="451"/>
      <c r="AS386" s="451"/>
      <c r="AT386" s="451"/>
      <c r="AU386" s="451"/>
      <c r="AV386" s="451"/>
      <c r="AW386" s="451"/>
      <c r="AX386" s="451"/>
      <c r="AY386" s="4"/>
      <c r="AZ386" s="4"/>
      <c r="BA386" s="4"/>
      <c r="BB386" s="21"/>
      <c r="BC386" s="35">
        <f>ROUND(ROUND(K383*AL386,0)*BA385,0)</f>
        <v>230</v>
      </c>
      <c r="BD386" s="31"/>
    </row>
    <row r="387" spans="1:56" ht="18" customHeight="1" x14ac:dyDescent="0.15">
      <c r="A387" s="32">
        <v>44</v>
      </c>
      <c r="B387" s="33">
        <v>2759</v>
      </c>
      <c r="C387" s="34" t="s">
        <v>8763</v>
      </c>
      <c r="D387" s="422"/>
      <c r="E387" s="423"/>
      <c r="F387" s="424"/>
      <c r="G387" s="29"/>
      <c r="H387" s="29"/>
      <c r="I387" s="29"/>
      <c r="J387" s="29"/>
      <c r="K387" s="20"/>
      <c r="N387" s="21"/>
      <c r="O387" s="420"/>
      <c r="P387" s="421"/>
      <c r="Q387" s="421"/>
      <c r="R387" s="26"/>
      <c r="S387" s="27"/>
      <c r="T387" s="27"/>
      <c r="U387" s="1272"/>
      <c r="V387" s="1273"/>
      <c r="W387" s="1273"/>
      <c r="X387" s="1273"/>
      <c r="Y387" s="1273"/>
      <c r="Z387" s="42" t="s">
        <v>8385</v>
      </c>
      <c r="AA387" s="99"/>
      <c r="AB387" s="99"/>
      <c r="AC387" s="43"/>
      <c r="AD387" s="43"/>
      <c r="AE387" s="43"/>
      <c r="AF387" s="43"/>
      <c r="AG387" s="43"/>
      <c r="AH387" s="43"/>
      <c r="AI387" s="43"/>
      <c r="AJ387" s="43"/>
      <c r="AK387" s="44" t="s">
        <v>17</v>
      </c>
      <c r="AL387" s="1157">
        <f>$AL$9</f>
        <v>0.5</v>
      </c>
      <c r="AM387" s="1157"/>
      <c r="AN387" s="20"/>
      <c r="AO387" s="4"/>
      <c r="AP387" s="4"/>
      <c r="AQ387" s="4"/>
      <c r="AR387" s="4"/>
      <c r="AS387" s="4"/>
      <c r="AT387" s="4"/>
      <c r="AU387" s="4"/>
      <c r="AV387" s="4"/>
      <c r="AW387" s="4"/>
      <c r="AX387" s="4"/>
      <c r="AY387" s="4"/>
      <c r="AZ387" s="4"/>
      <c r="BA387" s="4"/>
      <c r="BB387" s="21"/>
      <c r="BC387" s="35">
        <f>ROUND(ROUND(K383*AL387,0)*BA385,0)</f>
        <v>164</v>
      </c>
      <c r="BD387" s="31"/>
    </row>
    <row r="388" spans="1:56" ht="18" customHeight="1" x14ac:dyDescent="0.15">
      <c r="A388" s="32">
        <v>44</v>
      </c>
      <c r="B388" s="33">
        <v>2760</v>
      </c>
      <c r="C388" s="34" t="s">
        <v>8764</v>
      </c>
      <c r="D388" s="422"/>
      <c r="E388" s="423"/>
      <c r="F388" s="424"/>
      <c r="G388" s="29"/>
      <c r="H388" s="29"/>
      <c r="I388" s="29"/>
      <c r="J388" s="29"/>
      <c r="K388" s="20"/>
      <c r="N388" s="21"/>
      <c r="O388" s="1271" t="s">
        <v>4829</v>
      </c>
      <c r="P388" s="1274"/>
      <c r="Q388" s="1274"/>
      <c r="R388" s="1274"/>
      <c r="S388" s="1274"/>
      <c r="T388" s="1275"/>
      <c r="U388" s="42"/>
      <c r="V388" s="43"/>
      <c r="W388" s="44"/>
      <c r="X388" s="44"/>
      <c r="Y388" s="43"/>
      <c r="Z388" s="43"/>
      <c r="AA388" s="43"/>
      <c r="AB388" s="43"/>
      <c r="AC388" s="43"/>
      <c r="AD388" s="43"/>
      <c r="AE388" s="43"/>
      <c r="AF388" s="43"/>
      <c r="AG388" s="43"/>
      <c r="AH388" s="43"/>
      <c r="AI388" s="43"/>
      <c r="AJ388" s="43"/>
      <c r="AK388" s="44"/>
      <c r="AL388" s="45"/>
      <c r="AM388" s="45"/>
      <c r="AN388" s="20"/>
      <c r="AO388" s="4"/>
      <c r="AP388" s="4"/>
      <c r="AQ388" s="4"/>
      <c r="AR388" s="4"/>
      <c r="AS388" s="4"/>
      <c r="AT388" s="4"/>
      <c r="AU388" s="4"/>
      <c r="AY388" s="4"/>
      <c r="AZ388" s="4"/>
      <c r="BA388" s="4"/>
      <c r="BB388" s="21"/>
      <c r="BC388" s="35">
        <f>ROUND(ROUND(K383*S390,0)*BA385,0)</f>
        <v>316</v>
      </c>
      <c r="BD388" s="31"/>
    </row>
    <row r="389" spans="1:56" ht="18" customHeight="1" x14ac:dyDescent="0.15">
      <c r="A389" s="32">
        <v>44</v>
      </c>
      <c r="B389" s="33">
        <v>2761</v>
      </c>
      <c r="C389" s="34" t="s">
        <v>8765</v>
      </c>
      <c r="D389" s="422"/>
      <c r="E389" s="423"/>
      <c r="F389" s="424"/>
      <c r="G389" s="29"/>
      <c r="H389" s="29"/>
      <c r="I389" s="29"/>
      <c r="J389" s="29"/>
      <c r="K389" s="20"/>
      <c r="N389" s="21"/>
      <c r="O389" s="1276"/>
      <c r="P389" s="1277"/>
      <c r="Q389" s="1277"/>
      <c r="R389" s="1277"/>
      <c r="S389" s="1277"/>
      <c r="T389" s="1278"/>
      <c r="U389" s="1271" t="s">
        <v>4824</v>
      </c>
      <c r="V389" s="1202"/>
      <c r="W389" s="1202"/>
      <c r="X389" s="1202"/>
      <c r="Y389" s="1202"/>
      <c r="Z389" s="42" t="s">
        <v>4825</v>
      </c>
      <c r="AA389" s="99"/>
      <c r="AB389" s="99"/>
      <c r="AC389" s="43"/>
      <c r="AD389" s="43"/>
      <c r="AE389" s="43"/>
      <c r="AF389" s="43"/>
      <c r="AG389" s="43"/>
      <c r="AH389" s="43"/>
      <c r="AI389" s="43"/>
      <c r="AJ389" s="43"/>
      <c r="AK389" s="44" t="s">
        <v>17</v>
      </c>
      <c r="AL389" s="1157">
        <f>$AL$8</f>
        <v>0.7</v>
      </c>
      <c r="AM389" s="1157"/>
      <c r="AN389" s="20"/>
      <c r="AO389" s="4"/>
      <c r="AP389" s="4"/>
      <c r="AQ389" s="4"/>
      <c r="AR389" s="4"/>
      <c r="AS389" s="4"/>
      <c r="AT389" s="4"/>
      <c r="AU389" s="4"/>
      <c r="AY389" s="4"/>
      <c r="AZ389" s="4"/>
      <c r="BA389" s="4"/>
      <c r="BB389" s="21"/>
      <c r="BC389" s="35">
        <f>ROUND(ROUND(ROUND(K383*S390,0)*AL389,0)*BA385,0)</f>
        <v>221</v>
      </c>
      <c r="BD389" s="31"/>
    </row>
    <row r="390" spans="1:56" ht="18" customHeight="1" x14ac:dyDescent="0.15">
      <c r="A390" s="32">
        <v>44</v>
      </c>
      <c r="B390" s="33">
        <v>2762</v>
      </c>
      <c r="C390" s="34" t="s">
        <v>8766</v>
      </c>
      <c r="D390" s="422"/>
      <c r="E390" s="423"/>
      <c r="F390" s="424"/>
      <c r="G390" s="29"/>
      <c r="H390" s="29"/>
      <c r="I390" s="29"/>
      <c r="J390" s="29"/>
      <c r="K390" s="20"/>
      <c r="N390" s="21"/>
      <c r="O390" s="420"/>
      <c r="P390" s="421"/>
      <c r="Q390" s="421"/>
      <c r="R390" s="26" t="s">
        <v>17</v>
      </c>
      <c r="S390" s="1180">
        <f>$S$12</f>
        <v>0.96499999999999997</v>
      </c>
      <c r="T390" s="1181"/>
      <c r="U390" s="1272"/>
      <c r="V390" s="1273"/>
      <c r="W390" s="1273"/>
      <c r="X390" s="1273"/>
      <c r="Y390" s="1273"/>
      <c r="Z390" s="42" t="s">
        <v>8385</v>
      </c>
      <c r="AA390" s="99"/>
      <c r="AB390" s="99"/>
      <c r="AC390" s="43"/>
      <c r="AD390" s="43"/>
      <c r="AE390" s="43"/>
      <c r="AF390" s="43"/>
      <c r="AG390" s="43"/>
      <c r="AH390" s="43"/>
      <c r="AI390" s="43"/>
      <c r="AJ390" s="43"/>
      <c r="AK390" s="44" t="s">
        <v>17</v>
      </c>
      <c r="AL390" s="1157">
        <f>$AL$9</f>
        <v>0.5</v>
      </c>
      <c r="AM390" s="1157"/>
      <c r="AN390" s="24"/>
      <c r="AO390" s="25"/>
      <c r="AP390" s="25"/>
      <c r="AQ390" s="25"/>
      <c r="AR390" s="25"/>
      <c r="AS390" s="25"/>
      <c r="AT390" s="25"/>
      <c r="AU390" s="25"/>
      <c r="AV390" s="135"/>
      <c r="AW390" s="135"/>
      <c r="AX390" s="135"/>
      <c r="AY390" s="25"/>
      <c r="AZ390" s="25"/>
      <c r="BA390" s="25"/>
      <c r="BB390" s="38"/>
      <c r="BC390" s="35">
        <f>ROUND(ROUND(ROUND(K383*S390,0)*AL390,0)*BA385,0)</f>
        <v>159</v>
      </c>
      <c r="BD390" s="31"/>
    </row>
    <row r="391" spans="1:56" ht="18" customHeight="1" x14ac:dyDescent="0.15">
      <c r="A391" s="32">
        <v>44</v>
      </c>
      <c r="B391" s="33">
        <v>2769</v>
      </c>
      <c r="C391" s="34" t="s">
        <v>8767</v>
      </c>
      <c r="D391" s="422"/>
      <c r="E391" s="423"/>
      <c r="F391" s="424"/>
      <c r="G391" s="29"/>
      <c r="H391" s="29"/>
      <c r="I391" s="29"/>
      <c r="J391" s="29"/>
      <c r="K391" s="1085" t="s">
        <v>4879</v>
      </c>
      <c r="L391" s="1133"/>
      <c r="M391" s="1133"/>
      <c r="N391" s="1134"/>
      <c r="O391" s="416"/>
      <c r="P391" s="417"/>
      <c r="Q391" s="417"/>
      <c r="R391" s="65"/>
      <c r="S391" s="156"/>
      <c r="T391" s="156"/>
      <c r="U391" s="42"/>
      <c r="V391" s="43"/>
      <c r="W391" s="44"/>
      <c r="X391" s="44"/>
      <c r="Y391" s="43"/>
      <c r="Z391" s="43"/>
      <c r="AA391" s="43"/>
      <c r="AB391" s="43"/>
      <c r="AC391" s="43"/>
      <c r="AD391" s="43"/>
      <c r="AE391" s="43"/>
      <c r="AF391" s="43"/>
      <c r="AG391" s="43"/>
      <c r="AH391" s="43"/>
      <c r="AI391" s="43"/>
      <c r="AJ391" s="43"/>
      <c r="AK391" s="44"/>
      <c r="AL391" s="45"/>
      <c r="AM391" s="45"/>
      <c r="AN391" s="25"/>
      <c r="AO391" s="25"/>
      <c r="AP391" s="25"/>
      <c r="AQ391" s="25"/>
      <c r="AR391" s="25"/>
      <c r="AS391" s="25"/>
      <c r="AT391" s="25"/>
      <c r="AU391" s="25"/>
      <c r="AV391" s="25"/>
      <c r="AW391" s="25"/>
      <c r="AX391" s="25"/>
      <c r="AY391" s="25"/>
      <c r="AZ391" s="26"/>
      <c r="BA391" s="26"/>
      <c r="BB391" s="95"/>
      <c r="BC391" s="35">
        <f>K395</f>
        <v>319</v>
      </c>
      <c r="BD391" s="31"/>
    </row>
    <row r="392" spans="1:56" ht="18" customHeight="1" x14ac:dyDescent="0.15">
      <c r="A392" s="32">
        <v>44</v>
      </c>
      <c r="B392" s="33">
        <v>2770</v>
      </c>
      <c r="C392" s="34" t="s">
        <v>8768</v>
      </c>
      <c r="D392" s="422"/>
      <c r="E392" s="423"/>
      <c r="F392" s="424"/>
      <c r="G392" s="29"/>
      <c r="H392" s="29"/>
      <c r="I392" s="29"/>
      <c r="J392" s="29"/>
      <c r="K392" s="1137"/>
      <c r="L392" s="1135"/>
      <c r="M392" s="1135"/>
      <c r="N392" s="1136"/>
      <c r="O392" s="418"/>
      <c r="P392" s="419"/>
      <c r="Q392" s="419"/>
      <c r="R392" s="23"/>
      <c r="S392" s="167"/>
      <c r="T392" s="167"/>
      <c r="U392" s="1271" t="s">
        <v>4824</v>
      </c>
      <c r="V392" s="1202"/>
      <c r="W392" s="1202"/>
      <c r="X392" s="1202"/>
      <c r="Y392" s="1202"/>
      <c r="Z392" s="42" t="s">
        <v>4825</v>
      </c>
      <c r="AA392" s="99"/>
      <c r="AB392" s="99"/>
      <c r="AC392" s="43"/>
      <c r="AD392" s="43"/>
      <c r="AE392" s="43"/>
      <c r="AF392" s="43"/>
      <c r="AG392" s="43"/>
      <c r="AH392" s="43"/>
      <c r="AI392" s="43"/>
      <c r="AJ392" s="43"/>
      <c r="AK392" s="44" t="s">
        <v>17</v>
      </c>
      <c r="AL392" s="1157">
        <f>$AL$8</f>
        <v>0.7</v>
      </c>
      <c r="AM392" s="1157"/>
      <c r="AN392" s="43"/>
      <c r="AO392" s="43"/>
      <c r="AP392" s="43"/>
      <c r="AQ392" s="43"/>
      <c r="AR392" s="43"/>
      <c r="AS392" s="43"/>
      <c r="AT392" s="43"/>
      <c r="AU392" s="43"/>
      <c r="AV392" s="43"/>
      <c r="AW392" s="43"/>
      <c r="AX392" s="43"/>
      <c r="AY392" s="43"/>
      <c r="AZ392" s="44"/>
      <c r="BA392" s="44"/>
      <c r="BB392" s="45"/>
      <c r="BC392" s="35">
        <f>ROUND(K395*AL392,0)</f>
        <v>223</v>
      </c>
      <c r="BD392" s="31"/>
    </row>
    <row r="393" spans="1:56" ht="18" customHeight="1" x14ac:dyDescent="0.15">
      <c r="A393" s="32">
        <v>44</v>
      </c>
      <c r="B393" s="33">
        <v>2771</v>
      </c>
      <c r="C393" s="34" t="s">
        <v>8769</v>
      </c>
      <c r="D393" s="422"/>
      <c r="E393" s="423"/>
      <c r="F393" s="424"/>
      <c r="G393" s="29"/>
      <c r="H393" s="29"/>
      <c r="I393" s="29"/>
      <c r="J393" s="29"/>
      <c r="K393" s="1137"/>
      <c r="L393" s="1135"/>
      <c r="M393" s="1135"/>
      <c r="N393" s="1136"/>
      <c r="O393" s="420"/>
      <c r="P393" s="421"/>
      <c r="Q393" s="421"/>
      <c r="R393" s="26"/>
      <c r="S393" s="27"/>
      <c r="T393" s="27"/>
      <c r="U393" s="1272"/>
      <c r="V393" s="1273"/>
      <c r="W393" s="1273"/>
      <c r="X393" s="1273"/>
      <c r="Y393" s="1273"/>
      <c r="Z393" s="42" t="s">
        <v>8385</v>
      </c>
      <c r="AA393" s="99"/>
      <c r="AB393" s="99"/>
      <c r="AC393" s="43"/>
      <c r="AD393" s="43"/>
      <c r="AE393" s="43"/>
      <c r="AF393" s="43"/>
      <c r="AG393" s="43"/>
      <c r="AH393" s="43"/>
      <c r="AI393" s="43"/>
      <c r="AJ393" s="43"/>
      <c r="AK393" s="44" t="s">
        <v>17</v>
      </c>
      <c r="AL393" s="1157">
        <f>$AL$9</f>
        <v>0.5</v>
      </c>
      <c r="AM393" s="1157"/>
      <c r="AN393" s="43"/>
      <c r="AO393" s="43"/>
      <c r="AP393" s="43"/>
      <c r="AQ393" s="43"/>
      <c r="AR393" s="43"/>
      <c r="AS393" s="43"/>
      <c r="AT393" s="43"/>
      <c r="AU393" s="43"/>
      <c r="AV393" s="43"/>
      <c r="AW393" s="43"/>
      <c r="AX393" s="43"/>
      <c r="AY393" s="43"/>
      <c r="AZ393" s="44"/>
      <c r="BA393" s="44"/>
      <c r="BB393" s="45"/>
      <c r="BC393" s="35">
        <f>ROUND(K395*AL393,0)</f>
        <v>160</v>
      </c>
      <c r="BD393" s="31"/>
    </row>
    <row r="394" spans="1:56" ht="18" customHeight="1" x14ac:dyDescent="0.15">
      <c r="A394" s="32">
        <v>44</v>
      </c>
      <c r="B394" s="33">
        <v>2772</v>
      </c>
      <c r="C394" s="34" t="s">
        <v>8770</v>
      </c>
      <c r="D394" s="422"/>
      <c r="E394" s="423"/>
      <c r="F394" s="424"/>
      <c r="G394" s="29"/>
      <c r="H394" s="29"/>
      <c r="I394" s="29"/>
      <c r="J394" s="29"/>
      <c r="K394" s="1268"/>
      <c r="L394" s="1269"/>
      <c r="M394" s="1269"/>
      <c r="N394" s="1270"/>
      <c r="O394" s="1271" t="s">
        <v>4829</v>
      </c>
      <c r="P394" s="1274"/>
      <c r="Q394" s="1274"/>
      <c r="R394" s="1274"/>
      <c r="S394" s="1274"/>
      <c r="T394" s="1275"/>
      <c r="U394" s="42"/>
      <c r="V394" s="43"/>
      <c r="W394" s="44"/>
      <c r="X394" s="44"/>
      <c r="Y394" s="43"/>
      <c r="Z394" s="43"/>
      <c r="AA394" s="43"/>
      <c r="AB394" s="43"/>
      <c r="AC394" s="43"/>
      <c r="AD394" s="43"/>
      <c r="AE394" s="43"/>
      <c r="AF394" s="43"/>
      <c r="AG394" s="43"/>
      <c r="AH394" s="43"/>
      <c r="AI394" s="43"/>
      <c r="AJ394" s="43"/>
      <c r="AK394" s="44"/>
      <c r="AL394" s="45"/>
      <c r="AM394" s="45"/>
      <c r="AN394" s="43"/>
      <c r="AO394" s="43"/>
      <c r="AP394" s="43"/>
      <c r="AQ394" s="43"/>
      <c r="AR394" s="43"/>
      <c r="AS394" s="43"/>
      <c r="AT394" s="43"/>
      <c r="AU394" s="43"/>
      <c r="AV394" s="43"/>
      <c r="AW394" s="25"/>
      <c r="AX394" s="25"/>
      <c r="AY394" s="25"/>
      <c r="AZ394" s="26"/>
      <c r="BA394" s="26"/>
      <c r="BB394" s="95"/>
      <c r="BC394" s="35">
        <f>ROUND(K395*S396,0)</f>
        <v>308</v>
      </c>
      <c r="BD394" s="31"/>
    </row>
    <row r="395" spans="1:56" ht="18" customHeight="1" x14ac:dyDescent="0.15">
      <c r="A395" s="32">
        <v>44</v>
      </c>
      <c r="B395" s="33">
        <v>2773</v>
      </c>
      <c r="C395" s="34" t="s">
        <v>8771</v>
      </c>
      <c r="D395" s="422"/>
      <c r="E395" s="423"/>
      <c r="F395" s="424"/>
      <c r="G395" s="29"/>
      <c r="H395" s="29"/>
      <c r="I395" s="29"/>
      <c r="J395" s="29"/>
      <c r="K395" s="1280">
        <v>319</v>
      </c>
      <c r="L395" s="1108"/>
      <c r="M395" s="4" t="s">
        <v>21</v>
      </c>
      <c r="N395" s="22"/>
      <c r="O395" s="1276"/>
      <c r="P395" s="1277"/>
      <c r="Q395" s="1277"/>
      <c r="R395" s="1277"/>
      <c r="S395" s="1277"/>
      <c r="T395" s="1278"/>
      <c r="U395" s="1271" t="s">
        <v>4824</v>
      </c>
      <c r="V395" s="1202"/>
      <c r="W395" s="1202"/>
      <c r="X395" s="1202"/>
      <c r="Y395" s="1202"/>
      <c r="Z395" s="42" t="s">
        <v>4825</v>
      </c>
      <c r="AA395" s="99"/>
      <c r="AB395" s="99"/>
      <c r="AC395" s="43"/>
      <c r="AD395" s="43"/>
      <c r="AE395" s="43"/>
      <c r="AF395" s="43"/>
      <c r="AG395" s="43"/>
      <c r="AH395" s="43"/>
      <c r="AI395" s="43"/>
      <c r="AJ395" s="43"/>
      <c r="AK395" s="44" t="s">
        <v>17</v>
      </c>
      <c r="AL395" s="1157">
        <f>$AL$8</f>
        <v>0.7</v>
      </c>
      <c r="AM395" s="1157"/>
      <c r="AN395" s="25"/>
      <c r="AO395" s="25"/>
      <c r="AP395" s="25"/>
      <c r="AQ395" s="25"/>
      <c r="AR395" s="25"/>
      <c r="AS395" s="25"/>
      <c r="AT395" s="25"/>
      <c r="AU395" s="25"/>
      <c r="AV395" s="25"/>
      <c r="AW395" s="25"/>
      <c r="AX395" s="25"/>
      <c r="AY395" s="25"/>
      <c r="AZ395" s="26"/>
      <c r="BA395" s="26"/>
      <c r="BB395" s="95"/>
      <c r="BC395" s="35">
        <f>ROUND(ROUND(K395*S396,0)*AL395,0)</f>
        <v>216</v>
      </c>
      <c r="BD395" s="31"/>
    </row>
    <row r="396" spans="1:56" ht="18" customHeight="1" x14ac:dyDescent="0.15">
      <c r="A396" s="32">
        <v>44</v>
      </c>
      <c r="B396" s="33">
        <v>2774</v>
      </c>
      <c r="C396" s="34" t="s">
        <v>8772</v>
      </c>
      <c r="D396" s="422"/>
      <c r="E396" s="423"/>
      <c r="F396" s="424"/>
      <c r="G396" s="29"/>
      <c r="H396" s="29"/>
      <c r="I396" s="29"/>
      <c r="J396" s="29"/>
      <c r="K396" s="418"/>
      <c r="L396" s="419"/>
      <c r="M396" s="419"/>
      <c r="N396" s="425"/>
      <c r="O396" s="420"/>
      <c r="P396" s="421"/>
      <c r="Q396" s="421"/>
      <c r="R396" s="26" t="s">
        <v>17</v>
      </c>
      <c r="S396" s="1180">
        <f>$S$12</f>
        <v>0.96499999999999997</v>
      </c>
      <c r="T396" s="1181"/>
      <c r="U396" s="1272"/>
      <c r="V396" s="1273"/>
      <c r="W396" s="1273"/>
      <c r="X396" s="1273"/>
      <c r="Y396" s="1273"/>
      <c r="Z396" s="42" t="s">
        <v>8385</v>
      </c>
      <c r="AA396" s="99"/>
      <c r="AB396" s="99"/>
      <c r="AC396" s="43"/>
      <c r="AD396" s="43"/>
      <c r="AE396" s="43"/>
      <c r="AF396" s="43"/>
      <c r="AG396" s="43"/>
      <c r="AH396" s="43"/>
      <c r="AI396" s="43"/>
      <c r="AJ396" s="43"/>
      <c r="AK396" s="44" t="s">
        <v>17</v>
      </c>
      <c r="AL396" s="1157">
        <f>$AL$9</f>
        <v>0.5</v>
      </c>
      <c r="AM396" s="1157"/>
      <c r="AN396" s="25"/>
      <c r="AO396" s="25"/>
      <c r="AP396" s="25"/>
      <c r="AQ396" s="25"/>
      <c r="AR396" s="25"/>
      <c r="AS396" s="25"/>
      <c r="AT396" s="25"/>
      <c r="AU396" s="25"/>
      <c r="AV396" s="25"/>
      <c r="AW396" s="25"/>
      <c r="AX396" s="25"/>
      <c r="AY396" s="25"/>
      <c r="AZ396" s="26"/>
      <c r="BA396" s="26"/>
      <c r="BB396" s="95"/>
      <c r="BC396" s="35">
        <f>ROUND(ROUND(K395*S396,0)*AL396,0)</f>
        <v>154</v>
      </c>
      <c r="BD396" s="31"/>
    </row>
    <row r="397" spans="1:56" ht="18" customHeight="1" x14ac:dyDescent="0.15">
      <c r="A397" s="32">
        <v>44</v>
      </c>
      <c r="B397" s="33">
        <v>2781</v>
      </c>
      <c r="C397" s="34" t="s">
        <v>8773</v>
      </c>
      <c r="D397" s="422"/>
      <c r="E397" s="423"/>
      <c r="F397" s="424"/>
      <c r="G397" s="29"/>
      <c r="H397" s="29"/>
      <c r="I397" s="29"/>
      <c r="J397" s="29"/>
      <c r="K397" s="20"/>
      <c r="N397" s="21"/>
      <c r="O397" s="416"/>
      <c r="P397" s="417"/>
      <c r="Q397" s="417"/>
      <c r="R397" s="65"/>
      <c r="S397" s="156"/>
      <c r="T397" s="156"/>
      <c r="U397" s="42"/>
      <c r="V397" s="43"/>
      <c r="W397" s="44"/>
      <c r="X397" s="44"/>
      <c r="Y397" s="43"/>
      <c r="Z397" s="43"/>
      <c r="AA397" s="43"/>
      <c r="AB397" s="43"/>
      <c r="AC397" s="43"/>
      <c r="AD397" s="43"/>
      <c r="AE397" s="43"/>
      <c r="AF397" s="43"/>
      <c r="AG397" s="43"/>
      <c r="AH397" s="43"/>
      <c r="AI397" s="43"/>
      <c r="AJ397" s="43"/>
      <c r="AK397" s="44"/>
      <c r="AL397" s="45"/>
      <c r="AM397" s="45"/>
      <c r="AN397" s="47" t="s">
        <v>4833</v>
      </c>
      <c r="AO397" s="474"/>
      <c r="AP397" s="474"/>
      <c r="AQ397" s="474"/>
      <c r="AR397" s="474"/>
      <c r="AS397" s="474"/>
      <c r="AT397" s="474"/>
      <c r="AU397" s="474"/>
      <c r="AV397" s="475"/>
      <c r="AW397" s="475"/>
      <c r="AX397" s="475"/>
      <c r="AY397" s="40"/>
      <c r="AZ397" s="65" t="s">
        <v>17</v>
      </c>
      <c r="BA397" s="1324">
        <f>$BA$13</f>
        <v>0.95</v>
      </c>
      <c r="BB397" s="1325"/>
      <c r="BC397" s="35">
        <f>ROUND(K395*BA397,0)</f>
        <v>303</v>
      </c>
      <c r="BD397" s="31"/>
    </row>
    <row r="398" spans="1:56" ht="18" customHeight="1" x14ac:dyDescent="0.15">
      <c r="A398" s="32">
        <v>44</v>
      </c>
      <c r="B398" s="33">
        <v>2782</v>
      </c>
      <c r="C398" s="34" t="s">
        <v>8774</v>
      </c>
      <c r="D398" s="422"/>
      <c r="E398" s="423"/>
      <c r="F398" s="424"/>
      <c r="G398" s="29"/>
      <c r="H398" s="29"/>
      <c r="I398" s="29"/>
      <c r="J398" s="29"/>
      <c r="K398" s="20"/>
      <c r="N398" s="21"/>
      <c r="O398" s="418"/>
      <c r="P398" s="419"/>
      <c r="Q398" s="419"/>
      <c r="R398" s="23"/>
      <c r="S398" s="167"/>
      <c r="T398" s="167"/>
      <c r="U398" s="1271" t="s">
        <v>4824</v>
      </c>
      <c r="V398" s="1202"/>
      <c r="W398" s="1202"/>
      <c r="X398" s="1202"/>
      <c r="Y398" s="1202"/>
      <c r="Z398" s="42" t="s">
        <v>4825</v>
      </c>
      <c r="AA398" s="99"/>
      <c r="AB398" s="99"/>
      <c r="AC398" s="43"/>
      <c r="AD398" s="43"/>
      <c r="AE398" s="43"/>
      <c r="AF398" s="43"/>
      <c r="AG398" s="43"/>
      <c r="AH398" s="43"/>
      <c r="AI398" s="43"/>
      <c r="AJ398" s="43"/>
      <c r="AK398" s="44" t="s">
        <v>17</v>
      </c>
      <c r="AL398" s="1157">
        <f>$AL$8</f>
        <v>0.7</v>
      </c>
      <c r="AM398" s="1157"/>
      <c r="AN398" s="453"/>
      <c r="AO398" s="451"/>
      <c r="AP398" s="451"/>
      <c r="AQ398" s="451"/>
      <c r="AR398" s="451"/>
      <c r="AS398" s="451"/>
      <c r="AT398" s="451"/>
      <c r="AU398" s="451"/>
      <c r="AV398" s="451"/>
      <c r="AW398" s="451"/>
      <c r="AX398" s="451"/>
      <c r="AY398" s="4"/>
      <c r="AZ398" s="4"/>
      <c r="BA398" s="4"/>
      <c r="BB398" s="21"/>
      <c r="BC398" s="35">
        <f>ROUND(ROUND(K395*AL398,0)*BA397,0)</f>
        <v>212</v>
      </c>
      <c r="BD398" s="31"/>
    </row>
    <row r="399" spans="1:56" ht="18" customHeight="1" x14ac:dyDescent="0.15">
      <c r="A399" s="32">
        <v>44</v>
      </c>
      <c r="B399" s="33">
        <v>2783</v>
      </c>
      <c r="C399" s="34" t="s">
        <v>8775</v>
      </c>
      <c r="D399" s="422"/>
      <c r="E399" s="423"/>
      <c r="F399" s="424"/>
      <c r="G399" s="29"/>
      <c r="H399" s="29"/>
      <c r="I399" s="29"/>
      <c r="J399" s="29"/>
      <c r="K399" s="20"/>
      <c r="N399" s="21"/>
      <c r="O399" s="420"/>
      <c r="P399" s="421"/>
      <c r="Q399" s="421"/>
      <c r="R399" s="26"/>
      <c r="S399" s="27"/>
      <c r="T399" s="27"/>
      <c r="U399" s="1272"/>
      <c r="V399" s="1273"/>
      <c r="W399" s="1273"/>
      <c r="X399" s="1273"/>
      <c r="Y399" s="1273"/>
      <c r="Z399" s="42" t="s">
        <v>8385</v>
      </c>
      <c r="AA399" s="99"/>
      <c r="AB399" s="99"/>
      <c r="AC399" s="43"/>
      <c r="AD399" s="43"/>
      <c r="AE399" s="43"/>
      <c r="AF399" s="43"/>
      <c r="AG399" s="43"/>
      <c r="AH399" s="43"/>
      <c r="AI399" s="43"/>
      <c r="AJ399" s="43"/>
      <c r="AK399" s="44" t="s">
        <v>17</v>
      </c>
      <c r="AL399" s="1157">
        <f>$AL$9</f>
        <v>0.5</v>
      </c>
      <c r="AM399" s="1157"/>
      <c r="AN399" s="20"/>
      <c r="AO399" s="4"/>
      <c r="AP399" s="4"/>
      <c r="AQ399" s="4"/>
      <c r="AR399" s="4"/>
      <c r="AS399" s="4"/>
      <c r="AT399" s="4"/>
      <c r="AU399" s="4"/>
      <c r="AV399" s="4"/>
      <c r="AW399" s="4"/>
      <c r="AX399" s="4"/>
      <c r="AY399" s="4"/>
      <c r="AZ399" s="4"/>
      <c r="BA399" s="4"/>
      <c r="BB399" s="21"/>
      <c r="BC399" s="35">
        <f>ROUND(ROUND(K395*AL399,0)*BA397,0)</f>
        <v>152</v>
      </c>
      <c r="BD399" s="31"/>
    </row>
    <row r="400" spans="1:56" ht="18" customHeight="1" x14ac:dyDescent="0.15">
      <c r="A400" s="32">
        <v>44</v>
      </c>
      <c r="B400" s="33">
        <v>2784</v>
      </c>
      <c r="C400" s="34" t="s">
        <v>8776</v>
      </c>
      <c r="D400" s="422"/>
      <c r="E400" s="423"/>
      <c r="F400" s="424"/>
      <c r="G400" s="29"/>
      <c r="H400" s="29"/>
      <c r="I400" s="29"/>
      <c r="J400" s="29"/>
      <c r="K400" s="20"/>
      <c r="N400" s="21"/>
      <c r="O400" s="1271" t="s">
        <v>4829</v>
      </c>
      <c r="P400" s="1274"/>
      <c r="Q400" s="1274"/>
      <c r="R400" s="1274"/>
      <c r="S400" s="1274"/>
      <c r="T400" s="1275"/>
      <c r="U400" s="42"/>
      <c r="V400" s="43"/>
      <c r="W400" s="44"/>
      <c r="X400" s="44"/>
      <c r="Y400" s="43"/>
      <c r="Z400" s="43"/>
      <c r="AA400" s="43"/>
      <c r="AB400" s="43"/>
      <c r="AC400" s="43"/>
      <c r="AD400" s="43"/>
      <c r="AE400" s="43"/>
      <c r="AF400" s="43"/>
      <c r="AG400" s="43"/>
      <c r="AH400" s="43"/>
      <c r="AI400" s="43"/>
      <c r="AJ400" s="43"/>
      <c r="AK400" s="44"/>
      <c r="AL400" s="45"/>
      <c r="AM400" s="45"/>
      <c r="AN400" s="20"/>
      <c r="AO400" s="4"/>
      <c r="AP400" s="4"/>
      <c r="AQ400" s="4"/>
      <c r="AR400" s="4"/>
      <c r="AS400" s="4"/>
      <c r="AT400" s="4"/>
      <c r="AU400" s="4"/>
      <c r="AY400" s="4"/>
      <c r="AZ400" s="4"/>
      <c r="BA400" s="4"/>
      <c r="BB400" s="21"/>
      <c r="BC400" s="35">
        <f>ROUND(ROUND(K395*S402,0)*BA397,0)</f>
        <v>293</v>
      </c>
      <c r="BD400" s="31"/>
    </row>
    <row r="401" spans="1:56" ht="18" customHeight="1" x14ac:dyDescent="0.15">
      <c r="A401" s="32">
        <v>44</v>
      </c>
      <c r="B401" s="33">
        <v>2785</v>
      </c>
      <c r="C401" s="34" t="s">
        <v>8777</v>
      </c>
      <c r="D401" s="422"/>
      <c r="E401" s="423"/>
      <c r="F401" s="424"/>
      <c r="G401" s="29"/>
      <c r="H401" s="29"/>
      <c r="I401" s="29"/>
      <c r="J401" s="29"/>
      <c r="K401" s="20"/>
      <c r="N401" s="21"/>
      <c r="O401" s="1276"/>
      <c r="P401" s="1277"/>
      <c r="Q401" s="1277"/>
      <c r="R401" s="1277"/>
      <c r="S401" s="1277"/>
      <c r="T401" s="1278"/>
      <c r="U401" s="1271" t="s">
        <v>4824</v>
      </c>
      <c r="V401" s="1202"/>
      <c r="W401" s="1202"/>
      <c r="X401" s="1202"/>
      <c r="Y401" s="1202"/>
      <c r="Z401" s="42" t="s">
        <v>4825</v>
      </c>
      <c r="AA401" s="99"/>
      <c r="AB401" s="99"/>
      <c r="AC401" s="43"/>
      <c r="AD401" s="43"/>
      <c r="AE401" s="43"/>
      <c r="AF401" s="43"/>
      <c r="AG401" s="43"/>
      <c r="AH401" s="43"/>
      <c r="AI401" s="43"/>
      <c r="AJ401" s="43"/>
      <c r="AK401" s="44" t="s">
        <v>17</v>
      </c>
      <c r="AL401" s="1157">
        <f>$AL$8</f>
        <v>0.7</v>
      </c>
      <c r="AM401" s="1157"/>
      <c r="AN401" s="20"/>
      <c r="AO401" s="4"/>
      <c r="AP401" s="4"/>
      <c r="AQ401" s="4"/>
      <c r="AR401" s="4"/>
      <c r="AS401" s="4"/>
      <c r="AT401" s="4"/>
      <c r="AU401" s="4"/>
      <c r="AY401" s="4"/>
      <c r="AZ401" s="4"/>
      <c r="BA401" s="4"/>
      <c r="BB401" s="21"/>
      <c r="BC401" s="35">
        <f>ROUND(ROUND(ROUND(K395*S402,0)*AL401,0)*BA397,0)</f>
        <v>205</v>
      </c>
      <c r="BD401" s="31"/>
    </row>
    <row r="402" spans="1:56" ht="18" customHeight="1" x14ac:dyDescent="0.15">
      <c r="A402" s="32">
        <v>44</v>
      </c>
      <c r="B402" s="33">
        <v>2786</v>
      </c>
      <c r="C402" s="34" t="s">
        <v>8778</v>
      </c>
      <c r="D402" s="422"/>
      <c r="E402" s="423"/>
      <c r="F402" s="424"/>
      <c r="G402" s="29"/>
      <c r="H402" s="29"/>
      <c r="I402" s="29"/>
      <c r="J402" s="29"/>
      <c r="K402" s="20"/>
      <c r="N402" s="21"/>
      <c r="O402" s="420"/>
      <c r="P402" s="421"/>
      <c r="Q402" s="421"/>
      <c r="R402" s="26" t="s">
        <v>17</v>
      </c>
      <c r="S402" s="1180">
        <f>$S$12</f>
        <v>0.96499999999999997</v>
      </c>
      <c r="T402" s="1181"/>
      <c r="U402" s="1272"/>
      <c r="V402" s="1273"/>
      <c r="W402" s="1273"/>
      <c r="X402" s="1273"/>
      <c r="Y402" s="1273"/>
      <c r="Z402" s="42" t="s">
        <v>8385</v>
      </c>
      <c r="AA402" s="99"/>
      <c r="AB402" s="99"/>
      <c r="AC402" s="43"/>
      <c r="AD402" s="43"/>
      <c r="AE402" s="43"/>
      <c r="AF402" s="43"/>
      <c r="AG402" s="43"/>
      <c r="AH402" s="43"/>
      <c r="AI402" s="43"/>
      <c r="AJ402" s="43"/>
      <c r="AK402" s="44" t="s">
        <v>17</v>
      </c>
      <c r="AL402" s="1157">
        <f>$AL$9</f>
        <v>0.5</v>
      </c>
      <c r="AM402" s="1157"/>
      <c r="AN402" s="24"/>
      <c r="AO402" s="25"/>
      <c r="AP402" s="25"/>
      <c r="AQ402" s="25"/>
      <c r="AR402" s="25"/>
      <c r="AS402" s="25"/>
      <c r="AT402" s="25"/>
      <c r="AU402" s="25"/>
      <c r="AV402" s="135"/>
      <c r="AW402" s="135"/>
      <c r="AX402" s="135"/>
      <c r="AY402" s="25"/>
      <c r="AZ402" s="25"/>
      <c r="BA402" s="25"/>
      <c r="BB402" s="38"/>
      <c r="BC402" s="35">
        <f>ROUND(ROUND(ROUND(K395*S402,0)*AL402,0)*BA397,0)</f>
        <v>146</v>
      </c>
      <c r="BD402" s="31"/>
    </row>
    <row r="403" spans="1:56" ht="18" customHeight="1" x14ac:dyDescent="0.15">
      <c r="A403" s="32">
        <v>44</v>
      </c>
      <c r="B403" s="33">
        <v>2793</v>
      </c>
      <c r="C403" s="34" t="s">
        <v>8779</v>
      </c>
      <c r="D403" s="422"/>
      <c r="E403" s="423"/>
      <c r="F403" s="424"/>
      <c r="G403" s="29"/>
      <c r="H403" s="29"/>
      <c r="I403" s="29"/>
      <c r="J403" s="29"/>
      <c r="K403" s="1085" t="s">
        <v>4892</v>
      </c>
      <c r="L403" s="1133"/>
      <c r="M403" s="1133"/>
      <c r="N403" s="1134"/>
      <c r="O403" s="416"/>
      <c r="P403" s="417"/>
      <c r="Q403" s="417"/>
      <c r="R403" s="65"/>
      <c r="S403" s="156"/>
      <c r="T403" s="156"/>
      <c r="U403" s="42"/>
      <c r="V403" s="43"/>
      <c r="W403" s="44"/>
      <c r="X403" s="44"/>
      <c r="Y403" s="43"/>
      <c r="Z403" s="43"/>
      <c r="AA403" s="43"/>
      <c r="AB403" s="43"/>
      <c r="AC403" s="43"/>
      <c r="AD403" s="43"/>
      <c r="AE403" s="43"/>
      <c r="AF403" s="43"/>
      <c r="AG403" s="43"/>
      <c r="AH403" s="43"/>
      <c r="AI403" s="43"/>
      <c r="AJ403" s="43"/>
      <c r="AK403" s="44"/>
      <c r="AL403" s="45"/>
      <c r="AM403" s="45"/>
      <c r="AN403" s="25"/>
      <c r="AO403" s="25"/>
      <c r="AP403" s="25"/>
      <c r="AQ403" s="25"/>
      <c r="AR403" s="25"/>
      <c r="AS403" s="25"/>
      <c r="AT403" s="25"/>
      <c r="AU403" s="25"/>
      <c r="AV403" s="25"/>
      <c r="AW403" s="25"/>
      <c r="AX403" s="25"/>
      <c r="AY403" s="25"/>
      <c r="AZ403" s="26"/>
      <c r="BA403" s="26"/>
      <c r="BB403" s="95"/>
      <c r="BC403" s="35">
        <f>K407</f>
        <v>259</v>
      </c>
      <c r="BD403" s="31"/>
    </row>
    <row r="404" spans="1:56" ht="18" customHeight="1" x14ac:dyDescent="0.15">
      <c r="A404" s="32">
        <v>44</v>
      </c>
      <c r="B404" s="33">
        <v>2794</v>
      </c>
      <c r="C404" s="34" t="s">
        <v>8780</v>
      </c>
      <c r="D404" s="422"/>
      <c r="E404" s="423"/>
      <c r="F404" s="424"/>
      <c r="G404" s="29"/>
      <c r="H404" s="29"/>
      <c r="I404" s="29"/>
      <c r="J404" s="29"/>
      <c r="K404" s="1137"/>
      <c r="L404" s="1135"/>
      <c r="M404" s="1135"/>
      <c r="N404" s="1136"/>
      <c r="O404" s="418"/>
      <c r="P404" s="419"/>
      <c r="Q404" s="419"/>
      <c r="R404" s="23"/>
      <c r="S404" s="167"/>
      <c r="T404" s="167"/>
      <c r="U404" s="1271" t="s">
        <v>4824</v>
      </c>
      <c r="V404" s="1202"/>
      <c r="W404" s="1202"/>
      <c r="X404" s="1202"/>
      <c r="Y404" s="1202"/>
      <c r="Z404" s="42" t="s">
        <v>4825</v>
      </c>
      <c r="AA404" s="99"/>
      <c r="AB404" s="99"/>
      <c r="AC404" s="43"/>
      <c r="AD404" s="43"/>
      <c r="AE404" s="43"/>
      <c r="AF404" s="43"/>
      <c r="AG404" s="43"/>
      <c r="AH404" s="43"/>
      <c r="AI404" s="43"/>
      <c r="AJ404" s="43"/>
      <c r="AK404" s="44" t="s">
        <v>17</v>
      </c>
      <c r="AL404" s="1157">
        <f>$AL$8</f>
        <v>0.7</v>
      </c>
      <c r="AM404" s="1157"/>
      <c r="AN404" s="43"/>
      <c r="AO404" s="43"/>
      <c r="AP404" s="43"/>
      <c r="AQ404" s="43"/>
      <c r="AR404" s="43"/>
      <c r="AS404" s="43"/>
      <c r="AT404" s="43"/>
      <c r="AU404" s="43"/>
      <c r="AV404" s="43"/>
      <c r="AW404" s="43"/>
      <c r="AX404" s="43"/>
      <c r="AY404" s="43"/>
      <c r="AZ404" s="44"/>
      <c r="BA404" s="44"/>
      <c r="BB404" s="45"/>
      <c r="BC404" s="35">
        <f>ROUND(K407*AL404,0)</f>
        <v>181</v>
      </c>
      <c r="BD404" s="31"/>
    </row>
    <row r="405" spans="1:56" ht="18" customHeight="1" x14ac:dyDescent="0.15">
      <c r="A405" s="32">
        <v>44</v>
      </c>
      <c r="B405" s="33">
        <v>2795</v>
      </c>
      <c r="C405" s="34" t="s">
        <v>8781</v>
      </c>
      <c r="D405" s="422"/>
      <c r="E405" s="423"/>
      <c r="F405" s="424"/>
      <c r="G405" s="29"/>
      <c r="H405" s="29"/>
      <c r="I405" s="29"/>
      <c r="J405" s="29"/>
      <c r="K405" s="1137"/>
      <c r="L405" s="1135"/>
      <c r="M405" s="1135"/>
      <c r="N405" s="1136"/>
      <c r="O405" s="420"/>
      <c r="P405" s="421"/>
      <c r="Q405" s="421"/>
      <c r="R405" s="26"/>
      <c r="S405" s="27"/>
      <c r="T405" s="27"/>
      <c r="U405" s="1272"/>
      <c r="V405" s="1273"/>
      <c r="W405" s="1273"/>
      <c r="X405" s="1273"/>
      <c r="Y405" s="1273"/>
      <c r="Z405" s="42" t="s">
        <v>8385</v>
      </c>
      <c r="AA405" s="99"/>
      <c r="AB405" s="99"/>
      <c r="AC405" s="43"/>
      <c r="AD405" s="43"/>
      <c r="AE405" s="43"/>
      <c r="AF405" s="43"/>
      <c r="AG405" s="43"/>
      <c r="AH405" s="43"/>
      <c r="AI405" s="43"/>
      <c r="AJ405" s="43"/>
      <c r="AK405" s="44" t="s">
        <v>17</v>
      </c>
      <c r="AL405" s="1157">
        <f>$AL$9</f>
        <v>0.5</v>
      </c>
      <c r="AM405" s="1157"/>
      <c r="AN405" s="43"/>
      <c r="AO405" s="43"/>
      <c r="AP405" s="43"/>
      <c r="AQ405" s="43"/>
      <c r="AR405" s="43"/>
      <c r="AS405" s="43"/>
      <c r="AT405" s="43"/>
      <c r="AU405" s="43"/>
      <c r="AV405" s="43"/>
      <c r="AW405" s="43"/>
      <c r="AX405" s="43"/>
      <c r="AY405" s="43"/>
      <c r="AZ405" s="44"/>
      <c r="BA405" s="44"/>
      <c r="BB405" s="45"/>
      <c r="BC405" s="35">
        <f>ROUND(K407*AL405,0)</f>
        <v>130</v>
      </c>
      <c r="BD405" s="31"/>
    </row>
    <row r="406" spans="1:56" ht="18" customHeight="1" x14ac:dyDescent="0.15">
      <c r="A406" s="32">
        <v>44</v>
      </c>
      <c r="B406" s="33">
        <v>2796</v>
      </c>
      <c r="C406" s="34" t="s">
        <v>8782</v>
      </c>
      <c r="D406" s="422"/>
      <c r="E406" s="423"/>
      <c r="F406" s="424"/>
      <c r="G406" s="29"/>
      <c r="H406" s="29"/>
      <c r="I406" s="29"/>
      <c r="J406" s="29"/>
      <c r="K406" s="1268"/>
      <c r="L406" s="1269"/>
      <c r="M406" s="1269"/>
      <c r="N406" s="1270"/>
      <c r="O406" s="1271" t="s">
        <v>4829</v>
      </c>
      <c r="P406" s="1274"/>
      <c r="Q406" s="1274"/>
      <c r="R406" s="1274"/>
      <c r="S406" s="1274"/>
      <c r="T406" s="1275"/>
      <c r="U406" s="42"/>
      <c r="V406" s="43"/>
      <c r="W406" s="44"/>
      <c r="X406" s="44"/>
      <c r="Y406" s="43"/>
      <c r="Z406" s="43"/>
      <c r="AA406" s="43"/>
      <c r="AB406" s="43"/>
      <c r="AC406" s="43"/>
      <c r="AD406" s="43"/>
      <c r="AE406" s="43"/>
      <c r="AF406" s="43"/>
      <c r="AG406" s="43"/>
      <c r="AH406" s="43"/>
      <c r="AI406" s="43"/>
      <c r="AJ406" s="43"/>
      <c r="AK406" s="44"/>
      <c r="AL406" s="45"/>
      <c r="AM406" s="45"/>
      <c r="AN406" s="43"/>
      <c r="AO406" s="43"/>
      <c r="AP406" s="43"/>
      <c r="AQ406" s="43"/>
      <c r="AR406" s="43"/>
      <c r="AS406" s="43"/>
      <c r="AT406" s="43"/>
      <c r="AU406" s="43"/>
      <c r="AV406" s="43"/>
      <c r="AW406" s="25"/>
      <c r="AX406" s="25"/>
      <c r="AY406" s="25"/>
      <c r="AZ406" s="26"/>
      <c r="BA406" s="26"/>
      <c r="BB406" s="95"/>
      <c r="BC406" s="35">
        <f>ROUND(K407*S408,0)</f>
        <v>250</v>
      </c>
      <c r="BD406" s="31"/>
    </row>
    <row r="407" spans="1:56" ht="18" customHeight="1" x14ac:dyDescent="0.15">
      <c r="A407" s="32">
        <v>44</v>
      </c>
      <c r="B407" s="33">
        <v>2797</v>
      </c>
      <c r="C407" s="34" t="s">
        <v>8783</v>
      </c>
      <c r="D407" s="422"/>
      <c r="E407" s="423"/>
      <c r="F407" s="424"/>
      <c r="G407" s="29"/>
      <c r="H407" s="29"/>
      <c r="I407" s="29"/>
      <c r="J407" s="29"/>
      <c r="K407" s="1280">
        <v>259</v>
      </c>
      <c r="L407" s="1108"/>
      <c r="M407" s="4" t="s">
        <v>21</v>
      </c>
      <c r="N407" s="22"/>
      <c r="O407" s="1276"/>
      <c r="P407" s="1277"/>
      <c r="Q407" s="1277"/>
      <c r="R407" s="1277"/>
      <c r="S407" s="1277"/>
      <c r="T407" s="1278"/>
      <c r="U407" s="1271" t="s">
        <v>4824</v>
      </c>
      <c r="V407" s="1202"/>
      <c r="W407" s="1202"/>
      <c r="X407" s="1202"/>
      <c r="Y407" s="1202"/>
      <c r="Z407" s="42" t="s">
        <v>4825</v>
      </c>
      <c r="AA407" s="99"/>
      <c r="AB407" s="99"/>
      <c r="AC407" s="43"/>
      <c r="AD407" s="43"/>
      <c r="AE407" s="43"/>
      <c r="AF407" s="43"/>
      <c r="AG407" s="43"/>
      <c r="AH407" s="43"/>
      <c r="AI407" s="43"/>
      <c r="AJ407" s="43"/>
      <c r="AK407" s="44" t="s">
        <v>17</v>
      </c>
      <c r="AL407" s="1157">
        <f>$AL$8</f>
        <v>0.7</v>
      </c>
      <c r="AM407" s="1157"/>
      <c r="AN407" s="25"/>
      <c r="AO407" s="25"/>
      <c r="AP407" s="25"/>
      <c r="AQ407" s="25"/>
      <c r="AR407" s="25"/>
      <c r="AS407" s="25"/>
      <c r="AT407" s="25"/>
      <c r="AU407" s="25"/>
      <c r="AV407" s="25"/>
      <c r="AW407" s="25"/>
      <c r="AX407" s="25"/>
      <c r="AY407" s="25"/>
      <c r="AZ407" s="26"/>
      <c r="BA407" s="26"/>
      <c r="BB407" s="95"/>
      <c r="BC407" s="35">
        <f>ROUND(ROUND(K407*S408,0)*AL407,0)</f>
        <v>175</v>
      </c>
      <c r="BD407" s="31"/>
    </row>
    <row r="408" spans="1:56" ht="18" customHeight="1" x14ac:dyDescent="0.15">
      <c r="A408" s="32">
        <v>44</v>
      </c>
      <c r="B408" s="33">
        <v>2798</v>
      </c>
      <c r="C408" s="34" t="s">
        <v>8784</v>
      </c>
      <c r="D408" s="422"/>
      <c r="E408" s="423"/>
      <c r="F408" s="424"/>
      <c r="G408" s="29"/>
      <c r="H408" s="29"/>
      <c r="I408" s="29"/>
      <c r="J408" s="29"/>
      <c r="K408" s="418"/>
      <c r="L408" s="419"/>
      <c r="M408" s="419"/>
      <c r="N408" s="425"/>
      <c r="O408" s="420"/>
      <c r="P408" s="421"/>
      <c r="Q408" s="421"/>
      <c r="R408" s="26" t="s">
        <v>17</v>
      </c>
      <c r="S408" s="1180">
        <f>$S$12</f>
        <v>0.96499999999999997</v>
      </c>
      <c r="T408" s="1181"/>
      <c r="U408" s="1272"/>
      <c r="V408" s="1273"/>
      <c r="W408" s="1273"/>
      <c r="X408" s="1273"/>
      <c r="Y408" s="1273"/>
      <c r="Z408" s="42" t="s">
        <v>8385</v>
      </c>
      <c r="AA408" s="99"/>
      <c r="AB408" s="99"/>
      <c r="AC408" s="43"/>
      <c r="AD408" s="43"/>
      <c r="AE408" s="43"/>
      <c r="AF408" s="43"/>
      <c r="AG408" s="43"/>
      <c r="AH408" s="43"/>
      <c r="AI408" s="43"/>
      <c r="AJ408" s="43"/>
      <c r="AK408" s="44" t="s">
        <v>17</v>
      </c>
      <c r="AL408" s="1157">
        <f>$AL$9</f>
        <v>0.5</v>
      </c>
      <c r="AM408" s="1157"/>
      <c r="AN408" s="25"/>
      <c r="AO408" s="25"/>
      <c r="AP408" s="25"/>
      <c r="AQ408" s="25"/>
      <c r="AR408" s="25"/>
      <c r="AS408" s="25"/>
      <c r="AT408" s="25"/>
      <c r="AU408" s="25"/>
      <c r="AV408" s="25"/>
      <c r="AW408" s="25"/>
      <c r="AX408" s="25"/>
      <c r="AY408" s="25"/>
      <c r="AZ408" s="26"/>
      <c r="BA408" s="26"/>
      <c r="BB408" s="95"/>
      <c r="BC408" s="35">
        <f>ROUND(ROUND(K407*S408,0)*AL408,0)</f>
        <v>125</v>
      </c>
      <c r="BD408" s="31"/>
    </row>
    <row r="409" spans="1:56" ht="18" customHeight="1" x14ac:dyDescent="0.15">
      <c r="A409" s="32">
        <v>44</v>
      </c>
      <c r="B409" s="33">
        <v>2805</v>
      </c>
      <c r="C409" s="34" t="s">
        <v>8785</v>
      </c>
      <c r="D409" s="422"/>
      <c r="E409" s="423"/>
      <c r="F409" s="424"/>
      <c r="G409" s="29"/>
      <c r="H409" s="29"/>
      <c r="I409" s="29"/>
      <c r="J409" s="29"/>
      <c r="K409" s="20"/>
      <c r="N409" s="21"/>
      <c r="O409" s="416"/>
      <c r="P409" s="417"/>
      <c r="Q409" s="417"/>
      <c r="R409" s="65"/>
      <c r="S409" s="156"/>
      <c r="T409" s="156"/>
      <c r="U409" s="42"/>
      <c r="V409" s="43"/>
      <c r="W409" s="44"/>
      <c r="X409" s="44"/>
      <c r="Y409" s="43"/>
      <c r="Z409" s="43"/>
      <c r="AA409" s="43"/>
      <c r="AB409" s="43"/>
      <c r="AC409" s="43"/>
      <c r="AD409" s="43"/>
      <c r="AE409" s="43"/>
      <c r="AF409" s="43"/>
      <c r="AG409" s="43"/>
      <c r="AH409" s="43"/>
      <c r="AI409" s="43"/>
      <c r="AJ409" s="43"/>
      <c r="AK409" s="44"/>
      <c r="AL409" s="45"/>
      <c r="AM409" s="45"/>
      <c r="AN409" s="47" t="s">
        <v>4833</v>
      </c>
      <c r="AO409" s="474"/>
      <c r="AP409" s="474"/>
      <c r="AQ409" s="474"/>
      <c r="AR409" s="474"/>
      <c r="AS409" s="474"/>
      <c r="AT409" s="474"/>
      <c r="AU409" s="474"/>
      <c r="AV409" s="475"/>
      <c r="AW409" s="475"/>
      <c r="AX409" s="475"/>
      <c r="AY409" s="40"/>
      <c r="AZ409" s="65" t="s">
        <v>17</v>
      </c>
      <c r="BA409" s="1324">
        <f>$BA$13</f>
        <v>0.95</v>
      </c>
      <c r="BB409" s="1325"/>
      <c r="BC409" s="35">
        <f>ROUND(K407*BA409,0)</f>
        <v>246</v>
      </c>
      <c r="BD409" s="31"/>
    </row>
    <row r="410" spans="1:56" ht="18" customHeight="1" x14ac:dyDescent="0.15">
      <c r="A410" s="32">
        <v>44</v>
      </c>
      <c r="B410" s="33">
        <v>2806</v>
      </c>
      <c r="C410" s="34" t="s">
        <v>8786</v>
      </c>
      <c r="D410" s="422"/>
      <c r="E410" s="423"/>
      <c r="F410" s="424"/>
      <c r="G410" s="29"/>
      <c r="H410" s="29"/>
      <c r="I410" s="29"/>
      <c r="J410" s="29"/>
      <c r="K410" s="20"/>
      <c r="N410" s="21"/>
      <c r="O410" s="418"/>
      <c r="P410" s="419"/>
      <c r="Q410" s="419"/>
      <c r="R410" s="23"/>
      <c r="S410" s="167"/>
      <c r="T410" s="167"/>
      <c r="U410" s="1271" t="s">
        <v>4824</v>
      </c>
      <c r="V410" s="1202"/>
      <c r="W410" s="1202"/>
      <c r="X410" s="1202"/>
      <c r="Y410" s="1202"/>
      <c r="Z410" s="42" t="s">
        <v>4825</v>
      </c>
      <c r="AA410" s="99"/>
      <c r="AB410" s="99"/>
      <c r="AC410" s="43"/>
      <c r="AD410" s="43"/>
      <c r="AE410" s="43"/>
      <c r="AF410" s="43"/>
      <c r="AG410" s="43"/>
      <c r="AH410" s="43"/>
      <c r="AI410" s="43"/>
      <c r="AJ410" s="43"/>
      <c r="AK410" s="44" t="s">
        <v>17</v>
      </c>
      <c r="AL410" s="1157">
        <f>$AL$8</f>
        <v>0.7</v>
      </c>
      <c r="AM410" s="1157"/>
      <c r="AN410" s="453"/>
      <c r="AO410" s="451"/>
      <c r="AP410" s="451"/>
      <c r="AQ410" s="451"/>
      <c r="AR410" s="451"/>
      <c r="AS410" s="451"/>
      <c r="AT410" s="451"/>
      <c r="AU410" s="451"/>
      <c r="AV410" s="451"/>
      <c r="AW410" s="451"/>
      <c r="AX410" s="451"/>
      <c r="AY410" s="4"/>
      <c r="AZ410" s="4"/>
      <c r="BA410" s="4"/>
      <c r="BB410" s="21"/>
      <c r="BC410" s="35">
        <f>ROUND(ROUND(K407*AL410,0)*BA409,0)</f>
        <v>172</v>
      </c>
      <c r="BD410" s="31"/>
    </row>
    <row r="411" spans="1:56" ht="18" customHeight="1" x14ac:dyDescent="0.15">
      <c r="A411" s="32">
        <v>44</v>
      </c>
      <c r="B411" s="33">
        <v>2807</v>
      </c>
      <c r="C411" s="34" t="s">
        <v>8787</v>
      </c>
      <c r="D411" s="422"/>
      <c r="E411" s="423"/>
      <c r="F411" s="424"/>
      <c r="G411" s="29"/>
      <c r="H411" s="29"/>
      <c r="I411" s="29"/>
      <c r="J411" s="29"/>
      <c r="K411" s="20"/>
      <c r="N411" s="21"/>
      <c r="O411" s="420"/>
      <c r="P411" s="421"/>
      <c r="Q411" s="421"/>
      <c r="R411" s="26"/>
      <c r="S411" s="27"/>
      <c r="T411" s="27"/>
      <c r="U411" s="1272"/>
      <c r="V411" s="1273"/>
      <c r="W411" s="1273"/>
      <c r="X411" s="1273"/>
      <c r="Y411" s="1273"/>
      <c r="Z411" s="42" t="s">
        <v>8385</v>
      </c>
      <c r="AA411" s="99"/>
      <c r="AB411" s="99"/>
      <c r="AC411" s="43"/>
      <c r="AD411" s="43"/>
      <c r="AE411" s="43"/>
      <c r="AF411" s="43"/>
      <c r="AG411" s="43"/>
      <c r="AH411" s="43"/>
      <c r="AI411" s="43"/>
      <c r="AJ411" s="43"/>
      <c r="AK411" s="44" t="s">
        <v>17</v>
      </c>
      <c r="AL411" s="1157">
        <f>$AL$9</f>
        <v>0.5</v>
      </c>
      <c r="AM411" s="1157"/>
      <c r="AN411" s="20"/>
      <c r="AO411" s="4"/>
      <c r="AP411" s="4"/>
      <c r="AQ411" s="4"/>
      <c r="AR411" s="4"/>
      <c r="AS411" s="4"/>
      <c r="AT411" s="4"/>
      <c r="AU411" s="4"/>
      <c r="AV411" s="4"/>
      <c r="AW411" s="4"/>
      <c r="AX411" s="4"/>
      <c r="AY411" s="4"/>
      <c r="AZ411" s="4"/>
      <c r="BA411" s="4"/>
      <c r="BB411" s="21"/>
      <c r="BC411" s="35">
        <f>ROUND(ROUND(K407*AL411,0)*BA409,0)</f>
        <v>124</v>
      </c>
      <c r="BD411" s="31"/>
    </row>
    <row r="412" spans="1:56" ht="18" customHeight="1" x14ac:dyDescent="0.15">
      <c r="A412" s="32">
        <v>44</v>
      </c>
      <c r="B412" s="33">
        <v>2808</v>
      </c>
      <c r="C412" s="34" t="s">
        <v>8788</v>
      </c>
      <c r="D412" s="422"/>
      <c r="E412" s="423"/>
      <c r="F412" s="424"/>
      <c r="G412" s="29"/>
      <c r="H412" s="29"/>
      <c r="I412" s="29"/>
      <c r="J412" s="29"/>
      <c r="K412" s="20"/>
      <c r="N412" s="21"/>
      <c r="O412" s="1271" t="s">
        <v>4829</v>
      </c>
      <c r="P412" s="1274"/>
      <c r="Q412" s="1274"/>
      <c r="R412" s="1274"/>
      <c r="S412" s="1274"/>
      <c r="T412" s="1275"/>
      <c r="U412" s="42"/>
      <c r="V412" s="43"/>
      <c r="W412" s="44"/>
      <c r="X412" s="44"/>
      <c r="Y412" s="43"/>
      <c r="Z412" s="43"/>
      <c r="AA412" s="43"/>
      <c r="AB412" s="43"/>
      <c r="AC412" s="43"/>
      <c r="AD412" s="43"/>
      <c r="AE412" s="43"/>
      <c r="AF412" s="43"/>
      <c r="AG412" s="43"/>
      <c r="AH412" s="43"/>
      <c r="AI412" s="43"/>
      <c r="AJ412" s="43"/>
      <c r="AK412" s="44"/>
      <c r="AL412" s="45"/>
      <c r="AM412" s="45"/>
      <c r="AN412" s="20"/>
      <c r="AO412" s="4"/>
      <c r="AP412" s="4"/>
      <c r="AQ412" s="4"/>
      <c r="AR412" s="4"/>
      <c r="AS412" s="4"/>
      <c r="AT412" s="4"/>
      <c r="AU412" s="4"/>
      <c r="AY412" s="4"/>
      <c r="AZ412" s="4"/>
      <c r="BA412" s="4"/>
      <c r="BB412" s="21"/>
      <c r="BC412" s="35">
        <f>ROUND(ROUND(K407*S414,0)*BA409,0)</f>
        <v>238</v>
      </c>
      <c r="BD412" s="31"/>
    </row>
    <row r="413" spans="1:56" ht="18" customHeight="1" x14ac:dyDescent="0.15">
      <c r="A413" s="32">
        <v>44</v>
      </c>
      <c r="B413" s="33">
        <v>2809</v>
      </c>
      <c r="C413" s="34" t="s">
        <v>8789</v>
      </c>
      <c r="D413" s="422"/>
      <c r="E413" s="423"/>
      <c r="F413" s="424"/>
      <c r="G413" s="29"/>
      <c r="H413" s="29"/>
      <c r="I413" s="29"/>
      <c r="J413" s="29"/>
      <c r="K413" s="20"/>
      <c r="N413" s="21"/>
      <c r="O413" s="1276"/>
      <c r="P413" s="1277"/>
      <c r="Q413" s="1277"/>
      <c r="R413" s="1277"/>
      <c r="S413" s="1277"/>
      <c r="T413" s="1278"/>
      <c r="U413" s="1271" t="s">
        <v>4824</v>
      </c>
      <c r="V413" s="1202"/>
      <c r="W413" s="1202"/>
      <c r="X413" s="1202"/>
      <c r="Y413" s="1202"/>
      <c r="Z413" s="42" t="s">
        <v>4825</v>
      </c>
      <c r="AA413" s="99"/>
      <c r="AB413" s="99"/>
      <c r="AC413" s="43"/>
      <c r="AD413" s="43"/>
      <c r="AE413" s="43"/>
      <c r="AF413" s="43"/>
      <c r="AG413" s="43"/>
      <c r="AH413" s="43"/>
      <c r="AI413" s="43"/>
      <c r="AJ413" s="43"/>
      <c r="AK413" s="44" t="s">
        <v>17</v>
      </c>
      <c r="AL413" s="1157">
        <f>$AL$8</f>
        <v>0.7</v>
      </c>
      <c r="AM413" s="1157"/>
      <c r="AN413" s="20"/>
      <c r="AO413" s="4"/>
      <c r="AP413" s="4"/>
      <c r="AQ413" s="4"/>
      <c r="AR413" s="4"/>
      <c r="AS413" s="4"/>
      <c r="AT413" s="4"/>
      <c r="AU413" s="4"/>
      <c r="AY413" s="4"/>
      <c r="AZ413" s="4"/>
      <c r="BA413" s="4"/>
      <c r="BB413" s="21"/>
      <c r="BC413" s="35">
        <f>ROUND(ROUND(ROUND(K407*S414,0)*AL413,0)*BA409,0)</f>
        <v>166</v>
      </c>
      <c r="BD413" s="31"/>
    </row>
    <row r="414" spans="1:56" ht="18" customHeight="1" x14ac:dyDescent="0.15">
      <c r="A414" s="32">
        <v>44</v>
      </c>
      <c r="B414" s="33">
        <v>2810</v>
      </c>
      <c r="C414" s="34" t="s">
        <v>8790</v>
      </c>
      <c r="D414" s="422"/>
      <c r="E414" s="423"/>
      <c r="F414" s="424"/>
      <c r="G414" s="29"/>
      <c r="H414" s="29"/>
      <c r="I414" s="29"/>
      <c r="J414" s="29"/>
      <c r="K414" s="20"/>
      <c r="N414" s="21"/>
      <c r="O414" s="420"/>
      <c r="P414" s="421"/>
      <c r="Q414" s="421"/>
      <c r="R414" s="26" t="s">
        <v>17</v>
      </c>
      <c r="S414" s="1180">
        <f>$S$12</f>
        <v>0.96499999999999997</v>
      </c>
      <c r="T414" s="1181"/>
      <c r="U414" s="1272"/>
      <c r="V414" s="1273"/>
      <c r="W414" s="1273"/>
      <c r="X414" s="1273"/>
      <c r="Y414" s="1273"/>
      <c r="Z414" s="42" t="s">
        <v>8385</v>
      </c>
      <c r="AA414" s="99"/>
      <c r="AB414" s="99"/>
      <c r="AC414" s="43"/>
      <c r="AD414" s="43"/>
      <c r="AE414" s="43"/>
      <c r="AF414" s="43"/>
      <c r="AG414" s="43"/>
      <c r="AH414" s="43"/>
      <c r="AI414" s="43"/>
      <c r="AJ414" s="43"/>
      <c r="AK414" s="44" t="s">
        <v>17</v>
      </c>
      <c r="AL414" s="1157">
        <f>$AL$9</f>
        <v>0.5</v>
      </c>
      <c r="AM414" s="1157"/>
      <c r="AN414" s="24"/>
      <c r="AO414" s="25"/>
      <c r="AP414" s="25"/>
      <c r="AQ414" s="25"/>
      <c r="AR414" s="25"/>
      <c r="AS414" s="25"/>
      <c r="AT414" s="25"/>
      <c r="AU414" s="25"/>
      <c r="AV414" s="135"/>
      <c r="AW414" s="135"/>
      <c r="AX414" s="135"/>
      <c r="AY414" s="25"/>
      <c r="AZ414" s="25"/>
      <c r="BA414" s="25"/>
      <c r="BB414" s="38"/>
      <c r="BC414" s="35">
        <f>ROUND(ROUND(ROUND(K407*S414,0)*AL414,0)*BA409,0)</f>
        <v>119</v>
      </c>
      <c r="BD414" s="31"/>
    </row>
    <row r="415" spans="1:56" ht="18" customHeight="1" x14ac:dyDescent="0.15">
      <c r="A415" s="32">
        <v>44</v>
      </c>
      <c r="B415" s="33">
        <v>2817</v>
      </c>
      <c r="C415" s="34" t="s">
        <v>8791</v>
      </c>
      <c r="D415" s="422"/>
      <c r="E415" s="423"/>
      <c r="F415" s="424"/>
      <c r="G415" s="1086" t="s">
        <v>5173</v>
      </c>
      <c r="H415" s="1086"/>
      <c r="I415" s="1086"/>
      <c r="J415" s="1086"/>
      <c r="K415" s="1085" t="s">
        <v>4905</v>
      </c>
      <c r="L415" s="1133"/>
      <c r="M415" s="1133"/>
      <c r="N415" s="1134"/>
      <c r="O415" s="416"/>
      <c r="P415" s="417"/>
      <c r="Q415" s="417"/>
      <c r="R415" s="65"/>
      <c r="S415" s="156"/>
      <c r="T415" s="156"/>
      <c r="U415" s="42"/>
      <c r="V415" s="43"/>
      <c r="W415" s="44"/>
      <c r="X415" s="44"/>
      <c r="Y415" s="43"/>
      <c r="Z415" s="43"/>
      <c r="AA415" s="43"/>
      <c r="AB415" s="43"/>
      <c r="AC415" s="43"/>
      <c r="AD415" s="43"/>
      <c r="AE415" s="43"/>
      <c r="AF415" s="43"/>
      <c r="AG415" s="43"/>
      <c r="AH415" s="43"/>
      <c r="AI415" s="43"/>
      <c r="AJ415" s="43"/>
      <c r="AK415" s="44"/>
      <c r="AL415" s="45"/>
      <c r="AM415" s="45"/>
      <c r="AN415" s="25"/>
      <c r="AO415" s="25"/>
      <c r="AP415" s="25"/>
      <c r="AQ415" s="25"/>
      <c r="AR415" s="25"/>
      <c r="AS415" s="25"/>
      <c r="AT415" s="25"/>
      <c r="AU415" s="25"/>
      <c r="AV415" s="25"/>
      <c r="AW415" s="25"/>
      <c r="AX415" s="25"/>
      <c r="AY415" s="25"/>
      <c r="AZ415" s="26"/>
      <c r="BA415" s="26"/>
      <c r="BB415" s="95"/>
      <c r="BC415" s="35">
        <f>K419</f>
        <v>240</v>
      </c>
      <c r="BD415" s="66" t="s">
        <v>4822</v>
      </c>
    </row>
    <row r="416" spans="1:56" ht="18" customHeight="1" x14ac:dyDescent="0.15">
      <c r="A416" s="32">
        <v>44</v>
      </c>
      <c r="B416" s="33">
        <v>2818</v>
      </c>
      <c r="C416" s="34" t="s">
        <v>8792</v>
      </c>
      <c r="D416" s="422"/>
      <c r="E416" s="423"/>
      <c r="F416" s="424"/>
      <c r="G416" s="1089"/>
      <c r="H416" s="1089"/>
      <c r="I416" s="1089"/>
      <c r="J416" s="1089"/>
      <c r="K416" s="1137"/>
      <c r="L416" s="1135"/>
      <c r="M416" s="1135"/>
      <c r="N416" s="1136"/>
      <c r="O416" s="418"/>
      <c r="P416" s="419"/>
      <c r="Q416" s="419"/>
      <c r="R416" s="23"/>
      <c r="S416" s="167"/>
      <c r="T416" s="167"/>
      <c r="U416" s="1271" t="s">
        <v>4824</v>
      </c>
      <c r="V416" s="1202"/>
      <c r="W416" s="1202"/>
      <c r="X416" s="1202"/>
      <c r="Y416" s="1202"/>
      <c r="Z416" s="42" t="s">
        <v>4825</v>
      </c>
      <c r="AA416" s="99"/>
      <c r="AB416" s="99"/>
      <c r="AC416" s="43"/>
      <c r="AD416" s="43"/>
      <c r="AE416" s="43"/>
      <c r="AF416" s="43"/>
      <c r="AG416" s="43"/>
      <c r="AH416" s="43"/>
      <c r="AI416" s="43"/>
      <c r="AJ416" s="43"/>
      <c r="AK416" s="44" t="s">
        <v>17</v>
      </c>
      <c r="AL416" s="1157">
        <f>$AL$8</f>
        <v>0.7</v>
      </c>
      <c r="AM416" s="1157"/>
      <c r="AN416" s="43"/>
      <c r="AO416" s="43"/>
      <c r="AP416" s="43"/>
      <c r="AQ416" s="43"/>
      <c r="AR416" s="43"/>
      <c r="AS416" s="43"/>
      <c r="AT416" s="43"/>
      <c r="AU416" s="43"/>
      <c r="AV416" s="43"/>
      <c r="AW416" s="43"/>
      <c r="AX416" s="43"/>
      <c r="AY416" s="43"/>
      <c r="AZ416" s="44"/>
      <c r="BA416" s="44"/>
      <c r="BB416" s="45"/>
      <c r="BC416" s="35">
        <f>ROUND(K419*AL416,0)</f>
        <v>168</v>
      </c>
      <c r="BD416" s="31"/>
    </row>
    <row r="417" spans="1:56" ht="18" customHeight="1" x14ac:dyDescent="0.15">
      <c r="A417" s="32">
        <v>44</v>
      </c>
      <c r="B417" s="33">
        <v>2819</v>
      </c>
      <c r="C417" s="34" t="s">
        <v>8793</v>
      </c>
      <c r="D417" s="422"/>
      <c r="E417" s="423"/>
      <c r="F417" s="424"/>
      <c r="G417" s="29"/>
      <c r="H417" s="4"/>
      <c r="I417" s="4"/>
      <c r="J417" s="21"/>
      <c r="K417" s="1137"/>
      <c r="L417" s="1135"/>
      <c r="M417" s="1135"/>
      <c r="N417" s="1136"/>
      <c r="O417" s="420"/>
      <c r="P417" s="421"/>
      <c r="Q417" s="421"/>
      <c r="R417" s="26"/>
      <c r="S417" s="27"/>
      <c r="T417" s="27"/>
      <c r="U417" s="1272"/>
      <c r="V417" s="1273"/>
      <c r="W417" s="1273"/>
      <c r="X417" s="1273"/>
      <c r="Y417" s="1273"/>
      <c r="Z417" s="42" t="s">
        <v>8385</v>
      </c>
      <c r="AA417" s="99"/>
      <c r="AB417" s="99"/>
      <c r="AC417" s="43"/>
      <c r="AD417" s="43"/>
      <c r="AE417" s="43"/>
      <c r="AF417" s="43"/>
      <c r="AG417" s="43"/>
      <c r="AH417" s="43"/>
      <c r="AI417" s="43"/>
      <c r="AJ417" s="43"/>
      <c r="AK417" s="44" t="s">
        <v>17</v>
      </c>
      <c r="AL417" s="1157">
        <f>$AL$9</f>
        <v>0.5</v>
      </c>
      <c r="AM417" s="1157"/>
      <c r="AN417" s="43"/>
      <c r="AO417" s="43"/>
      <c r="AP417" s="43"/>
      <c r="AQ417" s="43"/>
      <c r="AR417" s="43"/>
      <c r="AS417" s="43"/>
      <c r="AT417" s="43"/>
      <c r="AU417" s="43"/>
      <c r="AV417" s="43"/>
      <c r="AW417" s="43"/>
      <c r="AX417" s="43"/>
      <c r="AY417" s="43"/>
      <c r="AZ417" s="44"/>
      <c r="BA417" s="44"/>
      <c r="BB417" s="45"/>
      <c r="BC417" s="35">
        <f>ROUND(K419*AL417,0)</f>
        <v>120</v>
      </c>
      <c r="BD417" s="31"/>
    </row>
    <row r="418" spans="1:56" ht="18" customHeight="1" x14ac:dyDescent="0.15">
      <c r="A418" s="32">
        <v>44</v>
      </c>
      <c r="B418" s="33">
        <v>2820</v>
      </c>
      <c r="C418" s="34" t="s">
        <v>8794</v>
      </c>
      <c r="D418" s="422"/>
      <c r="E418" s="423"/>
      <c r="F418" s="424"/>
      <c r="G418" s="29"/>
      <c r="H418" s="29"/>
      <c r="I418" s="29"/>
      <c r="J418" s="29"/>
      <c r="K418" s="1268"/>
      <c r="L418" s="1269"/>
      <c r="M418" s="1269"/>
      <c r="N418" s="1270"/>
      <c r="O418" s="1271" t="s">
        <v>4829</v>
      </c>
      <c r="P418" s="1274"/>
      <c r="Q418" s="1274"/>
      <c r="R418" s="1274"/>
      <c r="S418" s="1274"/>
      <c r="T418" s="1275"/>
      <c r="U418" s="42"/>
      <c r="V418" s="43"/>
      <c r="W418" s="44"/>
      <c r="X418" s="44"/>
      <c r="Y418" s="43"/>
      <c r="Z418" s="43"/>
      <c r="AA418" s="43"/>
      <c r="AB418" s="43"/>
      <c r="AC418" s="43"/>
      <c r="AD418" s="43"/>
      <c r="AE418" s="43"/>
      <c r="AF418" s="43"/>
      <c r="AG418" s="43"/>
      <c r="AH418" s="43"/>
      <c r="AI418" s="43"/>
      <c r="AJ418" s="43"/>
      <c r="AK418" s="44"/>
      <c r="AL418" s="45"/>
      <c r="AM418" s="45"/>
      <c r="AN418" s="43"/>
      <c r="AO418" s="43"/>
      <c r="AP418" s="43"/>
      <c r="AQ418" s="43"/>
      <c r="AR418" s="43"/>
      <c r="AS418" s="43"/>
      <c r="AT418" s="43"/>
      <c r="AU418" s="43"/>
      <c r="AV418" s="43"/>
      <c r="AW418" s="25"/>
      <c r="AX418" s="25"/>
      <c r="AY418" s="25"/>
      <c r="AZ418" s="26"/>
      <c r="BA418" s="26"/>
      <c r="BB418" s="95"/>
      <c r="BC418" s="35">
        <f>ROUND(K419*S420,0)</f>
        <v>232</v>
      </c>
      <c r="BD418" s="31"/>
    </row>
    <row r="419" spans="1:56" ht="18" customHeight="1" x14ac:dyDescent="0.15">
      <c r="A419" s="32">
        <v>44</v>
      </c>
      <c r="B419" s="33">
        <v>2821</v>
      </c>
      <c r="C419" s="34" t="s">
        <v>8795</v>
      </c>
      <c r="D419" s="422"/>
      <c r="E419" s="423"/>
      <c r="F419" s="424"/>
      <c r="G419" s="29"/>
      <c r="H419" s="29"/>
      <c r="I419" s="29"/>
      <c r="J419" s="29"/>
      <c r="K419" s="1280">
        <v>240</v>
      </c>
      <c r="L419" s="1108"/>
      <c r="M419" s="4" t="s">
        <v>21</v>
      </c>
      <c r="N419" s="22"/>
      <c r="O419" s="1276"/>
      <c r="P419" s="1277"/>
      <c r="Q419" s="1277"/>
      <c r="R419" s="1277"/>
      <c r="S419" s="1277"/>
      <c r="T419" s="1278"/>
      <c r="U419" s="1271" t="s">
        <v>4824</v>
      </c>
      <c r="V419" s="1202"/>
      <c r="W419" s="1202"/>
      <c r="X419" s="1202"/>
      <c r="Y419" s="1202"/>
      <c r="Z419" s="42" t="s">
        <v>4825</v>
      </c>
      <c r="AA419" s="99"/>
      <c r="AB419" s="99"/>
      <c r="AC419" s="43"/>
      <c r="AD419" s="43"/>
      <c r="AE419" s="43"/>
      <c r="AF419" s="43"/>
      <c r="AG419" s="43"/>
      <c r="AH419" s="43"/>
      <c r="AI419" s="43"/>
      <c r="AJ419" s="43"/>
      <c r="AK419" s="44" t="s">
        <v>17</v>
      </c>
      <c r="AL419" s="1157">
        <f>$AL$8</f>
        <v>0.7</v>
      </c>
      <c r="AM419" s="1157"/>
      <c r="AN419" s="25"/>
      <c r="AO419" s="25"/>
      <c r="AP419" s="25"/>
      <c r="AQ419" s="25"/>
      <c r="AR419" s="25"/>
      <c r="AS419" s="25"/>
      <c r="AT419" s="25"/>
      <c r="AU419" s="25"/>
      <c r="AV419" s="25"/>
      <c r="AW419" s="25"/>
      <c r="AX419" s="25"/>
      <c r="AY419" s="25"/>
      <c r="AZ419" s="26"/>
      <c r="BA419" s="26"/>
      <c r="BB419" s="95"/>
      <c r="BC419" s="35">
        <f>ROUND(ROUND(K419*S420,0)*AL419,0)</f>
        <v>162</v>
      </c>
      <c r="BD419" s="31"/>
    </row>
    <row r="420" spans="1:56" ht="18" customHeight="1" x14ac:dyDescent="0.15">
      <c r="A420" s="32">
        <v>44</v>
      </c>
      <c r="B420" s="33">
        <v>2822</v>
      </c>
      <c r="C420" s="34" t="s">
        <v>8796</v>
      </c>
      <c r="D420" s="422"/>
      <c r="E420" s="423"/>
      <c r="F420" s="424"/>
      <c r="G420" s="29"/>
      <c r="H420" s="29"/>
      <c r="I420" s="29"/>
      <c r="J420" s="29"/>
      <c r="K420" s="418"/>
      <c r="L420" s="419"/>
      <c r="M420" s="419"/>
      <c r="N420" s="425"/>
      <c r="O420" s="420"/>
      <c r="P420" s="421"/>
      <c r="Q420" s="421"/>
      <c r="R420" s="26" t="s">
        <v>17</v>
      </c>
      <c r="S420" s="1180">
        <f>$S$12</f>
        <v>0.96499999999999997</v>
      </c>
      <c r="T420" s="1181"/>
      <c r="U420" s="1272"/>
      <c r="V420" s="1273"/>
      <c r="W420" s="1273"/>
      <c r="X420" s="1273"/>
      <c r="Y420" s="1273"/>
      <c r="Z420" s="42" t="s">
        <v>8385</v>
      </c>
      <c r="AA420" s="99"/>
      <c r="AB420" s="99"/>
      <c r="AC420" s="43"/>
      <c r="AD420" s="43"/>
      <c r="AE420" s="43"/>
      <c r="AF420" s="43"/>
      <c r="AG420" s="43"/>
      <c r="AH420" s="43"/>
      <c r="AI420" s="43"/>
      <c r="AJ420" s="43"/>
      <c r="AK420" s="44" t="s">
        <v>17</v>
      </c>
      <c r="AL420" s="1157">
        <f>$AL$9</f>
        <v>0.5</v>
      </c>
      <c r="AM420" s="1157"/>
      <c r="AN420" s="25"/>
      <c r="AO420" s="25"/>
      <c r="AP420" s="25"/>
      <c r="AQ420" s="25"/>
      <c r="AR420" s="25"/>
      <c r="AS420" s="25"/>
      <c r="AT420" s="25"/>
      <c r="AU420" s="25"/>
      <c r="AV420" s="25"/>
      <c r="AW420" s="25"/>
      <c r="AX420" s="25"/>
      <c r="AY420" s="25"/>
      <c r="AZ420" s="26"/>
      <c r="BA420" s="26"/>
      <c r="BB420" s="95"/>
      <c r="BC420" s="35">
        <f>ROUND(ROUND(K419*S420,0)*AL420,0)</f>
        <v>116</v>
      </c>
      <c r="BD420" s="31"/>
    </row>
    <row r="421" spans="1:56" ht="18" customHeight="1" x14ac:dyDescent="0.15">
      <c r="A421" s="32">
        <v>44</v>
      </c>
      <c r="B421" s="33">
        <v>2829</v>
      </c>
      <c r="C421" s="34" t="s">
        <v>8797</v>
      </c>
      <c r="D421" s="422"/>
      <c r="E421" s="423"/>
      <c r="F421" s="424"/>
      <c r="G421" s="29"/>
      <c r="H421" s="29"/>
      <c r="I421" s="29"/>
      <c r="J421" s="29"/>
      <c r="K421" s="20"/>
      <c r="N421" s="21"/>
      <c r="O421" s="416"/>
      <c r="P421" s="417"/>
      <c r="Q421" s="417"/>
      <c r="R421" s="65"/>
      <c r="S421" s="156"/>
      <c r="T421" s="156"/>
      <c r="U421" s="42"/>
      <c r="V421" s="43"/>
      <c r="W421" s="44"/>
      <c r="X421" s="44"/>
      <c r="Y421" s="43"/>
      <c r="Z421" s="43"/>
      <c r="AA421" s="43"/>
      <c r="AB421" s="43"/>
      <c r="AC421" s="43"/>
      <c r="AD421" s="43"/>
      <c r="AE421" s="43"/>
      <c r="AF421" s="43"/>
      <c r="AG421" s="43"/>
      <c r="AH421" s="43"/>
      <c r="AI421" s="43"/>
      <c r="AJ421" s="43"/>
      <c r="AK421" s="44"/>
      <c r="AL421" s="45"/>
      <c r="AM421" s="45"/>
      <c r="AN421" s="47" t="s">
        <v>4833</v>
      </c>
      <c r="AO421" s="474"/>
      <c r="AP421" s="474"/>
      <c r="AQ421" s="474"/>
      <c r="AR421" s="474"/>
      <c r="AS421" s="474"/>
      <c r="AT421" s="474"/>
      <c r="AU421" s="474"/>
      <c r="AV421" s="475"/>
      <c r="AW421" s="475"/>
      <c r="AX421" s="475"/>
      <c r="AY421" s="40"/>
      <c r="AZ421" s="65" t="s">
        <v>17</v>
      </c>
      <c r="BA421" s="1324">
        <f>$BA$13</f>
        <v>0.95</v>
      </c>
      <c r="BB421" s="1325"/>
      <c r="BC421" s="35">
        <f>ROUND(K419*BA421,0)</f>
        <v>228</v>
      </c>
      <c r="BD421" s="31"/>
    </row>
    <row r="422" spans="1:56" ht="18" customHeight="1" x14ac:dyDescent="0.15">
      <c r="A422" s="32">
        <v>44</v>
      </c>
      <c r="B422" s="33">
        <v>2830</v>
      </c>
      <c r="C422" s="34" t="s">
        <v>8798</v>
      </c>
      <c r="D422" s="422"/>
      <c r="E422" s="423"/>
      <c r="F422" s="424"/>
      <c r="G422" s="29"/>
      <c r="H422" s="29"/>
      <c r="I422" s="29"/>
      <c r="J422" s="29"/>
      <c r="K422" s="20"/>
      <c r="N422" s="21"/>
      <c r="O422" s="418"/>
      <c r="P422" s="419"/>
      <c r="Q422" s="419"/>
      <c r="R422" s="23"/>
      <c r="S422" s="167"/>
      <c r="T422" s="167"/>
      <c r="U422" s="1271" t="s">
        <v>4824</v>
      </c>
      <c r="V422" s="1202"/>
      <c r="W422" s="1202"/>
      <c r="X422" s="1202"/>
      <c r="Y422" s="1202"/>
      <c r="Z422" s="42" t="s">
        <v>4825</v>
      </c>
      <c r="AA422" s="99"/>
      <c r="AB422" s="99"/>
      <c r="AC422" s="43"/>
      <c r="AD422" s="43"/>
      <c r="AE422" s="43"/>
      <c r="AF422" s="43"/>
      <c r="AG422" s="43"/>
      <c r="AH422" s="43"/>
      <c r="AI422" s="43"/>
      <c r="AJ422" s="43"/>
      <c r="AK422" s="44" t="s">
        <v>17</v>
      </c>
      <c r="AL422" s="1157">
        <f>$AL$8</f>
        <v>0.7</v>
      </c>
      <c r="AM422" s="1157"/>
      <c r="AN422" s="453"/>
      <c r="AO422" s="451"/>
      <c r="AP422" s="451"/>
      <c r="AQ422" s="451"/>
      <c r="AR422" s="451"/>
      <c r="AS422" s="451"/>
      <c r="AT422" s="451"/>
      <c r="AU422" s="451"/>
      <c r="AV422" s="451"/>
      <c r="AW422" s="451"/>
      <c r="AX422" s="451"/>
      <c r="AY422" s="4"/>
      <c r="AZ422" s="4"/>
      <c r="BA422" s="4"/>
      <c r="BB422" s="21"/>
      <c r="BC422" s="35">
        <f>ROUND(ROUND(K419*AL422,0)*BA421,0)</f>
        <v>160</v>
      </c>
      <c r="BD422" s="31"/>
    </row>
    <row r="423" spans="1:56" ht="18" customHeight="1" x14ac:dyDescent="0.15">
      <c r="A423" s="32">
        <v>44</v>
      </c>
      <c r="B423" s="33">
        <v>2831</v>
      </c>
      <c r="C423" s="34" t="s">
        <v>8799</v>
      </c>
      <c r="D423" s="422"/>
      <c r="E423" s="423"/>
      <c r="F423" s="424"/>
      <c r="G423" s="29"/>
      <c r="H423" s="29"/>
      <c r="I423" s="29"/>
      <c r="J423" s="29"/>
      <c r="K423" s="20"/>
      <c r="N423" s="21"/>
      <c r="O423" s="420"/>
      <c r="P423" s="421"/>
      <c r="Q423" s="421"/>
      <c r="R423" s="26"/>
      <c r="S423" s="27"/>
      <c r="T423" s="27"/>
      <c r="U423" s="1272"/>
      <c r="V423" s="1273"/>
      <c r="W423" s="1273"/>
      <c r="X423" s="1273"/>
      <c r="Y423" s="1273"/>
      <c r="Z423" s="42" t="s">
        <v>8385</v>
      </c>
      <c r="AA423" s="99"/>
      <c r="AB423" s="99"/>
      <c r="AC423" s="43"/>
      <c r="AD423" s="43"/>
      <c r="AE423" s="43"/>
      <c r="AF423" s="43"/>
      <c r="AG423" s="43"/>
      <c r="AH423" s="43"/>
      <c r="AI423" s="43"/>
      <c r="AJ423" s="43"/>
      <c r="AK423" s="44" t="s">
        <v>17</v>
      </c>
      <c r="AL423" s="1157">
        <f>$AL$9</f>
        <v>0.5</v>
      </c>
      <c r="AM423" s="1157"/>
      <c r="AN423" s="20"/>
      <c r="AO423" s="4"/>
      <c r="AP423" s="4"/>
      <c r="AQ423" s="4"/>
      <c r="AR423" s="4"/>
      <c r="AS423" s="4"/>
      <c r="AT423" s="4"/>
      <c r="AU423" s="4"/>
      <c r="AV423" s="4"/>
      <c r="AW423" s="4"/>
      <c r="AX423" s="4"/>
      <c r="AY423" s="4"/>
      <c r="AZ423" s="4"/>
      <c r="BA423" s="4"/>
      <c r="BB423" s="21"/>
      <c r="BC423" s="35">
        <f>ROUND(ROUND(K419*AL423,0)*BA421,0)</f>
        <v>114</v>
      </c>
      <c r="BD423" s="31"/>
    </row>
    <row r="424" spans="1:56" ht="18" customHeight="1" x14ac:dyDescent="0.15">
      <c r="A424" s="32">
        <v>44</v>
      </c>
      <c r="B424" s="33">
        <v>2832</v>
      </c>
      <c r="C424" s="34" t="s">
        <v>8800</v>
      </c>
      <c r="D424" s="422"/>
      <c r="E424" s="423"/>
      <c r="F424" s="424"/>
      <c r="G424" s="29"/>
      <c r="H424" s="29"/>
      <c r="I424" s="29"/>
      <c r="J424" s="29"/>
      <c r="K424" s="20"/>
      <c r="N424" s="21"/>
      <c r="O424" s="1271" t="s">
        <v>4829</v>
      </c>
      <c r="P424" s="1274"/>
      <c r="Q424" s="1274"/>
      <c r="R424" s="1274"/>
      <c r="S424" s="1274"/>
      <c r="T424" s="1275"/>
      <c r="U424" s="42"/>
      <c r="V424" s="43"/>
      <c r="W424" s="44"/>
      <c r="X424" s="44"/>
      <c r="Y424" s="43"/>
      <c r="Z424" s="43"/>
      <c r="AA424" s="43"/>
      <c r="AB424" s="43"/>
      <c r="AC424" s="43"/>
      <c r="AD424" s="43"/>
      <c r="AE424" s="43"/>
      <c r="AF424" s="43"/>
      <c r="AG424" s="43"/>
      <c r="AH424" s="43"/>
      <c r="AI424" s="43"/>
      <c r="AJ424" s="43"/>
      <c r="AK424" s="44"/>
      <c r="AL424" s="45"/>
      <c r="AM424" s="45"/>
      <c r="AN424" s="20"/>
      <c r="AO424" s="4"/>
      <c r="AP424" s="4"/>
      <c r="AQ424" s="4"/>
      <c r="AR424" s="4"/>
      <c r="AS424" s="4"/>
      <c r="AT424" s="4"/>
      <c r="AU424" s="4"/>
      <c r="AY424" s="4"/>
      <c r="AZ424" s="4"/>
      <c r="BA424" s="4"/>
      <c r="BB424" s="21"/>
      <c r="BC424" s="35">
        <f>ROUND(ROUND(K419*S426,0)*BA421,0)</f>
        <v>220</v>
      </c>
      <c r="BD424" s="31"/>
    </row>
    <row r="425" spans="1:56" ht="18" customHeight="1" x14ac:dyDescent="0.15">
      <c r="A425" s="32">
        <v>44</v>
      </c>
      <c r="B425" s="33">
        <v>2833</v>
      </c>
      <c r="C425" s="34" t="s">
        <v>8801</v>
      </c>
      <c r="D425" s="422"/>
      <c r="E425" s="423"/>
      <c r="F425" s="424"/>
      <c r="G425" s="29"/>
      <c r="H425" s="29"/>
      <c r="I425" s="29"/>
      <c r="J425" s="29"/>
      <c r="K425" s="20"/>
      <c r="N425" s="21"/>
      <c r="O425" s="1276"/>
      <c r="P425" s="1277"/>
      <c r="Q425" s="1277"/>
      <c r="R425" s="1277"/>
      <c r="S425" s="1277"/>
      <c r="T425" s="1278"/>
      <c r="U425" s="1271" t="s">
        <v>4824</v>
      </c>
      <c r="V425" s="1202"/>
      <c r="W425" s="1202"/>
      <c r="X425" s="1202"/>
      <c r="Y425" s="1202"/>
      <c r="Z425" s="42" t="s">
        <v>4825</v>
      </c>
      <c r="AA425" s="99"/>
      <c r="AB425" s="99"/>
      <c r="AC425" s="43"/>
      <c r="AD425" s="43"/>
      <c r="AE425" s="43"/>
      <c r="AF425" s="43"/>
      <c r="AG425" s="43"/>
      <c r="AH425" s="43"/>
      <c r="AI425" s="43"/>
      <c r="AJ425" s="43"/>
      <c r="AK425" s="44" t="s">
        <v>17</v>
      </c>
      <c r="AL425" s="1157">
        <f>$AL$8</f>
        <v>0.7</v>
      </c>
      <c r="AM425" s="1157"/>
      <c r="AN425" s="20"/>
      <c r="AO425" s="4"/>
      <c r="AP425" s="4"/>
      <c r="AQ425" s="4"/>
      <c r="AR425" s="4"/>
      <c r="AS425" s="4"/>
      <c r="AT425" s="4"/>
      <c r="AU425" s="4"/>
      <c r="AY425" s="4"/>
      <c r="AZ425" s="4"/>
      <c r="BA425" s="4"/>
      <c r="BB425" s="21"/>
      <c r="BC425" s="35">
        <f>ROUND(ROUND(ROUND(K419*S426,0)*AL425,0)*BA421,0)</f>
        <v>154</v>
      </c>
      <c r="BD425" s="31"/>
    </row>
    <row r="426" spans="1:56" ht="18" customHeight="1" x14ac:dyDescent="0.15">
      <c r="A426" s="32">
        <v>44</v>
      </c>
      <c r="B426" s="33">
        <v>2834</v>
      </c>
      <c r="C426" s="34" t="s">
        <v>8802</v>
      </c>
      <c r="D426" s="426"/>
      <c r="E426" s="427"/>
      <c r="F426" s="428"/>
      <c r="G426" s="57"/>
      <c r="H426" s="57"/>
      <c r="I426" s="57"/>
      <c r="J426" s="57"/>
      <c r="K426" s="24"/>
      <c r="L426" s="25"/>
      <c r="M426" s="25"/>
      <c r="N426" s="38"/>
      <c r="O426" s="420"/>
      <c r="P426" s="421"/>
      <c r="Q426" s="421"/>
      <c r="R426" s="26" t="s">
        <v>17</v>
      </c>
      <c r="S426" s="1180">
        <f>$S$12</f>
        <v>0.96499999999999997</v>
      </c>
      <c r="T426" s="1181"/>
      <c r="U426" s="1272"/>
      <c r="V426" s="1273"/>
      <c r="W426" s="1273"/>
      <c r="X426" s="1273"/>
      <c r="Y426" s="1273"/>
      <c r="Z426" s="42" t="s">
        <v>8385</v>
      </c>
      <c r="AA426" s="99"/>
      <c r="AB426" s="99"/>
      <c r="AC426" s="43"/>
      <c r="AD426" s="43"/>
      <c r="AE426" s="43"/>
      <c r="AF426" s="43"/>
      <c r="AG426" s="43"/>
      <c r="AH426" s="43"/>
      <c r="AI426" s="43"/>
      <c r="AJ426" s="43"/>
      <c r="AK426" s="44" t="s">
        <v>17</v>
      </c>
      <c r="AL426" s="1157">
        <f>$AL$9</f>
        <v>0.5</v>
      </c>
      <c r="AM426" s="1157"/>
      <c r="AN426" s="24"/>
      <c r="AO426" s="25"/>
      <c r="AP426" s="25"/>
      <c r="AQ426" s="25"/>
      <c r="AR426" s="25"/>
      <c r="AS426" s="25"/>
      <c r="AT426" s="25"/>
      <c r="AU426" s="25"/>
      <c r="AV426" s="135"/>
      <c r="AW426" s="135"/>
      <c r="AX426" s="135"/>
      <c r="AY426" s="25"/>
      <c r="AZ426" s="25"/>
      <c r="BA426" s="25"/>
      <c r="BB426" s="38"/>
      <c r="BC426" s="35">
        <f>ROUND(ROUND(ROUND(K419*S426,0)*AL426,0)*BA421,0)</f>
        <v>110</v>
      </c>
      <c r="BD426" s="61"/>
    </row>
    <row r="427" spans="1:56" ht="16.5" customHeight="1" x14ac:dyDescent="0.15">
      <c r="A427" s="81">
        <v>44</v>
      </c>
      <c r="B427" s="81" t="s">
        <v>3921</v>
      </c>
      <c r="C427" s="82" t="s">
        <v>8803</v>
      </c>
      <c r="D427" s="346" t="s">
        <v>753</v>
      </c>
      <c r="E427" s="476"/>
      <c r="F427" s="476"/>
      <c r="G427" s="476"/>
      <c r="H427" s="476"/>
      <c r="I427" s="476"/>
      <c r="J427" s="476"/>
      <c r="K427" s="476"/>
      <c r="L427" s="476"/>
      <c r="M427" s="476"/>
      <c r="N427" s="347"/>
      <c r="O427" s="347"/>
      <c r="P427" s="477"/>
      <c r="Q427" s="477"/>
      <c r="R427" s="476"/>
      <c r="S427" s="391"/>
      <c r="T427" s="85"/>
      <c r="U427" s="86"/>
      <c r="V427" s="133"/>
      <c r="W427" s="133"/>
      <c r="X427" s="133"/>
      <c r="Y427" s="133"/>
      <c r="Z427" s="133"/>
      <c r="AA427" s="133"/>
      <c r="AB427" s="133"/>
      <c r="AC427" s="133"/>
      <c r="AD427" s="133"/>
      <c r="AE427" s="133"/>
      <c r="AF427" s="87"/>
      <c r="AG427" s="87"/>
      <c r="AH427" s="87"/>
      <c r="AI427" s="87"/>
      <c r="AJ427" s="85"/>
      <c r="AK427" s="85"/>
      <c r="AL427" s="85"/>
      <c r="AM427" s="85"/>
      <c r="AN427" s="85"/>
      <c r="AO427" s="85"/>
      <c r="AP427" s="85"/>
      <c r="AQ427" s="85"/>
      <c r="AR427" s="85"/>
      <c r="AS427" s="85"/>
      <c r="AT427" s="85"/>
      <c r="AU427" s="85"/>
      <c r="AV427" s="1105"/>
      <c r="AW427" s="1105"/>
      <c r="AX427" s="84" t="s">
        <v>754</v>
      </c>
      <c r="AY427" s="85"/>
      <c r="AZ427" s="85"/>
      <c r="BA427" s="85"/>
      <c r="BB427" s="478"/>
      <c r="BC427" s="91"/>
      <c r="BD427" s="92" t="s">
        <v>755</v>
      </c>
    </row>
    <row r="428" spans="1:56" ht="16.5" customHeight="1" x14ac:dyDescent="0.15">
      <c r="A428" s="32">
        <v>44</v>
      </c>
      <c r="B428" s="32" t="s">
        <v>756</v>
      </c>
      <c r="C428" s="34" t="s">
        <v>8804</v>
      </c>
      <c r="D428" s="47" t="s">
        <v>758</v>
      </c>
      <c r="E428" s="197"/>
      <c r="F428" s="197"/>
      <c r="G428" s="197"/>
      <c r="H428" s="197"/>
      <c r="I428" s="197"/>
      <c r="J428" s="197"/>
      <c r="K428" s="197"/>
      <c r="L428" s="197"/>
      <c r="M428" s="197"/>
      <c r="N428" s="40"/>
      <c r="O428" s="40"/>
      <c r="P428" s="65"/>
      <c r="Q428" s="65"/>
      <c r="R428" s="197"/>
      <c r="S428" s="385"/>
      <c r="T428" s="43"/>
      <c r="U428" s="98"/>
      <c r="V428" s="106"/>
      <c r="W428" s="106"/>
      <c r="X428" s="106"/>
      <c r="Y428" s="106"/>
      <c r="Z428" s="106"/>
      <c r="AA428" s="106"/>
      <c r="AB428" s="106"/>
      <c r="AC428" s="106"/>
      <c r="AD428" s="106"/>
      <c r="AE428" s="106"/>
      <c r="AF428" s="44"/>
      <c r="AG428" s="44"/>
      <c r="AH428" s="44"/>
      <c r="AI428" s="44"/>
      <c r="AJ428" s="43"/>
      <c r="AK428" s="43"/>
      <c r="AL428" s="43"/>
      <c r="AM428" s="43"/>
      <c r="AN428" s="43"/>
      <c r="AO428" s="43"/>
      <c r="AP428" s="43"/>
      <c r="AQ428" s="43"/>
      <c r="AR428" s="43"/>
      <c r="AS428" s="43"/>
      <c r="AT428" s="43"/>
      <c r="AU428" s="43"/>
      <c r="AV428" s="1106">
        <v>5</v>
      </c>
      <c r="AW428" s="1106"/>
      <c r="AX428" s="100" t="s">
        <v>759</v>
      </c>
      <c r="AY428" s="43"/>
      <c r="AZ428" s="43"/>
      <c r="BA428" s="43"/>
      <c r="BB428" s="231"/>
      <c r="BC428" s="35">
        <f>-ROUND(AV428,0)</f>
        <v>-5</v>
      </c>
      <c r="BD428" s="31" t="s">
        <v>13</v>
      </c>
    </row>
    <row r="429" spans="1:56" ht="16.5" customHeight="1" x14ac:dyDescent="0.15">
      <c r="A429" s="32">
        <v>44</v>
      </c>
      <c r="B429" s="32">
        <v>6037</v>
      </c>
      <c r="C429" s="34" t="s">
        <v>8805</v>
      </c>
      <c r="D429" s="196" t="s">
        <v>3939</v>
      </c>
      <c r="E429" s="197"/>
      <c r="F429" s="197"/>
      <c r="G429" s="197"/>
      <c r="H429" s="197"/>
      <c r="I429" s="197"/>
      <c r="J429" s="197"/>
      <c r="K429" s="197"/>
      <c r="L429" s="197"/>
      <c r="M429" s="197"/>
      <c r="N429" s="40"/>
      <c r="O429" s="40"/>
      <c r="P429" s="65"/>
      <c r="Q429" s="65"/>
      <c r="R429" s="197"/>
      <c r="S429" s="198"/>
      <c r="T429" s="43" t="s">
        <v>3940</v>
      </c>
      <c r="U429" s="98"/>
      <c r="V429" s="106"/>
      <c r="W429" s="106"/>
      <c r="X429" s="106"/>
      <c r="Y429" s="106"/>
      <c r="Z429" s="106"/>
      <c r="AA429" s="106"/>
      <c r="AB429" s="106"/>
      <c r="AC429" s="106"/>
      <c r="AD429" s="106"/>
      <c r="AE429" s="106"/>
      <c r="AF429" s="44"/>
      <c r="AG429" s="44"/>
      <c r="AH429" s="44"/>
      <c r="AI429" s="44"/>
      <c r="AJ429" s="43"/>
      <c r="AK429" s="43"/>
      <c r="AL429" s="43"/>
      <c r="AM429" s="43"/>
      <c r="AN429" s="43"/>
      <c r="AO429" s="43"/>
      <c r="AP429" s="43"/>
      <c r="AQ429" s="43"/>
      <c r="AR429" s="43"/>
      <c r="AS429" s="43"/>
      <c r="AT429" s="43"/>
      <c r="AU429" s="43"/>
      <c r="AV429" s="1106">
        <v>15</v>
      </c>
      <c r="AW429" s="1106"/>
      <c r="AX429" s="100" t="s">
        <v>775</v>
      </c>
      <c r="AY429" s="43"/>
      <c r="AZ429" s="43"/>
      <c r="BA429" s="43"/>
      <c r="BB429" s="231"/>
      <c r="BC429" s="35">
        <f t="shared" ref="BC429:BC440" si="0">ROUND(AV429,0)</f>
        <v>15</v>
      </c>
      <c r="BD429" s="31"/>
    </row>
    <row r="430" spans="1:56" ht="16.5" customHeight="1" x14ac:dyDescent="0.15">
      <c r="A430" s="32">
        <v>44</v>
      </c>
      <c r="B430" s="32">
        <v>6035</v>
      </c>
      <c r="C430" s="34" t="s">
        <v>8806</v>
      </c>
      <c r="D430" s="200"/>
      <c r="E430" s="201"/>
      <c r="F430" s="201"/>
      <c r="G430" s="201"/>
      <c r="H430" s="201"/>
      <c r="I430" s="201"/>
      <c r="J430" s="201"/>
      <c r="K430" s="201"/>
      <c r="L430" s="201"/>
      <c r="M430" s="201"/>
      <c r="P430" s="23"/>
      <c r="Q430" s="23"/>
      <c r="R430" s="201"/>
      <c r="S430" s="202"/>
      <c r="T430" s="43" t="s">
        <v>3943</v>
      </c>
      <c r="U430" s="98"/>
      <c r="V430" s="106"/>
      <c r="W430" s="106"/>
      <c r="X430" s="106"/>
      <c r="Y430" s="106"/>
      <c r="Z430" s="106"/>
      <c r="AA430" s="106"/>
      <c r="AB430" s="106"/>
      <c r="AC430" s="106"/>
      <c r="AD430" s="106"/>
      <c r="AE430" s="106"/>
      <c r="AF430" s="44"/>
      <c r="AG430" s="44"/>
      <c r="AH430" s="44"/>
      <c r="AI430" s="44"/>
      <c r="AJ430" s="43"/>
      <c r="AK430" s="43"/>
      <c r="AL430" s="43"/>
      <c r="AM430" s="43"/>
      <c r="AN430" s="43"/>
      <c r="AO430" s="43"/>
      <c r="AP430" s="43"/>
      <c r="AQ430" s="43"/>
      <c r="AR430" s="43"/>
      <c r="AS430" s="43"/>
      <c r="AT430" s="43"/>
      <c r="AU430" s="43"/>
      <c r="AV430" s="1106">
        <v>10</v>
      </c>
      <c r="AW430" s="1106"/>
      <c r="AX430" s="100" t="s">
        <v>775</v>
      </c>
      <c r="AY430" s="43"/>
      <c r="AZ430" s="43"/>
      <c r="BA430" s="43"/>
      <c r="BB430" s="231"/>
      <c r="BC430" s="35">
        <f t="shared" si="0"/>
        <v>10</v>
      </c>
      <c r="BD430" s="31"/>
    </row>
    <row r="431" spans="1:56" ht="16.5" customHeight="1" x14ac:dyDescent="0.15">
      <c r="A431" s="32">
        <v>44</v>
      </c>
      <c r="B431" s="32">
        <v>6036</v>
      </c>
      <c r="C431" s="34" t="s">
        <v>8807</v>
      </c>
      <c r="D431" s="200"/>
      <c r="E431" s="201"/>
      <c r="F431" s="201"/>
      <c r="G431" s="201"/>
      <c r="H431" s="201"/>
      <c r="I431" s="201"/>
      <c r="J431" s="201"/>
      <c r="K431" s="201"/>
      <c r="L431" s="201"/>
      <c r="M431" s="201"/>
      <c r="P431" s="23"/>
      <c r="Q431" s="23"/>
      <c r="R431" s="201"/>
      <c r="S431" s="202"/>
      <c r="T431" s="43" t="s">
        <v>3945</v>
      </c>
      <c r="U431" s="98"/>
      <c r="V431" s="106"/>
      <c r="W431" s="106"/>
      <c r="X431" s="106"/>
      <c r="Y431" s="106"/>
      <c r="Z431" s="106"/>
      <c r="AA431" s="106"/>
      <c r="AB431" s="106"/>
      <c r="AC431" s="106"/>
      <c r="AD431" s="106"/>
      <c r="AE431" s="106"/>
      <c r="AF431" s="44"/>
      <c r="AG431" s="44"/>
      <c r="AH431" s="44"/>
      <c r="AI431" s="44"/>
      <c r="AJ431" s="43"/>
      <c r="AK431" s="43"/>
      <c r="AL431" s="43"/>
      <c r="AM431" s="43"/>
      <c r="AN431" s="43"/>
      <c r="AO431" s="43"/>
      <c r="AP431" s="43"/>
      <c r="AQ431" s="43"/>
      <c r="AR431" s="43"/>
      <c r="AS431" s="43"/>
      <c r="AT431" s="43"/>
      <c r="AU431" s="43"/>
      <c r="AV431" s="1106">
        <v>6</v>
      </c>
      <c r="AW431" s="1106"/>
      <c r="AX431" s="100" t="s">
        <v>775</v>
      </c>
      <c r="AY431" s="43"/>
      <c r="AZ431" s="43"/>
      <c r="BA431" s="43"/>
      <c r="BB431" s="231"/>
      <c r="BC431" s="35">
        <f t="shared" si="0"/>
        <v>6</v>
      </c>
      <c r="BD431" s="31"/>
    </row>
    <row r="432" spans="1:56" ht="17.100000000000001" customHeight="1" x14ac:dyDescent="0.15">
      <c r="A432" s="32">
        <v>44</v>
      </c>
      <c r="B432" s="33">
        <v>7040</v>
      </c>
      <c r="C432" s="34" t="s">
        <v>8808</v>
      </c>
      <c r="D432" s="223" t="s">
        <v>8809</v>
      </c>
      <c r="E432" s="272"/>
      <c r="F432" s="272"/>
      <c r="G432" s="272"/>
      <c r="H432" s="272"/>
      <c r="I432" s="272"/>
      <c r="J432" s="272"/>
      <c r="K432" s="272"/>
      <c r="L432" s="106"/>
      <c r="M432" s="43"/>
      <c r="N432" s="43"/>
      <c r="O432" s="106"/>
      <c r="P432" s="106"/>
      <c r="Q432" s="106"/>
      <c r="R432" s="106"/>
      <c r="S432" s="43"/>
      <c r="T432" s="43"/>
      <c r="U432" s="43"/>
      <c r="V432" s="98"/>
      <c r="W432" s="98"/>
      <c r="X432" s="98"/>
      <c r="Y432" s="43"/>
      <c r="Z432" s="43"/>
      <c r="AA432" s="43"/>
      <c r="AB432" s="44"/>
      <c r="AC432" s="44"/>
      <c r="AD432" s="43"/>
      <c r="AE432" s="43"/>
      <c r="AF432" s="43"/>
      <c r="AG432" s="43"/>
      <c r="AH432" s="43"/>
      <c r="AI432" s="43"/>
      <c r="AJ432" s="43"/>
      <c r="AK432" s="43"/>
      <c r="AL432" s="43"/>
      <c r="AM432" s="43"/>
      <c r="AN432" s="43"/>
      <c r="AO432" s="43"/>
      <c r="AP432" s="43"/>
      <c r="AQ432" s="43"/>
      <c r="AR432" s="43"/>
      <c r="AS432" s="43"/>
      <c r="AT432" s="43"/>
      <c r="AU432" s="43"/>
      <c r="AV432" s="1106">
        <v>6</v>
      </c>
      <c r="AW432" s="1106"/>
      <c r="AX432" s="100" t="s">
        <v>775</v>
      </c>
      <c r="AY432" s="106"/>
      <c r="AZ432" s="106"/>
      <c r="BA432" s="106"/>
      <c r="BB432" s="46"/>
      <c r="BC432" s="35">
        <f t="shared" si="0"/>
        <v>6</v>
      </c>
      <c r="BD432" s="31"/>
    </row>
    <row r="433" spans="1:56" ht="18" customHeight="1" x14ac:dyDescent="0.15">
      <c r="A433" s="32">
        <v>44</v>
      </c>
      <c r="B433" s="33">
        <v>5060</v>
      </c>
      <c r="C433" s="34" t="s">
        <v>8810</v>
      </c>
      <c r="D433" s="223" t="s">
        <v>3947</v>
      </c>
      <c r="E433" s="272"/>
      <c r="F433" s="272"/>
      <c r="G433" s="272"/>
      <c r="H433" s="272"/>
      <c r="I433" s="272"/>
      <c r="J433" s="272"/>
      <c r="K433" s="43"/>
      <c r="L433" s="43"/>
      <c r="M433" s="43"/>
      <c r="N433" s="43"/>
      <c r="O433" s="43"/>
      <c r="P433" s="43"/>
      <c r="Q433" s="43"/>
      <c r="R433" s="43"/>
      <c r="S433" s="43"/>
      <c r="T433" s="43"/>
      <c r="U433" s="43"/>
      <c r="V433" s="98"/>
      <c r="W433" s="44"/>
      <c r="X433" s="50"/>
      <c r="Y433" s="50"/>
      <c r="Z433" s="43"/>
      <c r="AA433" s="43"/>
      <c r="AB433" s="43"/>
      <c r="AC433" s="43"/>
      <c r="AD433" s="44"/>
      <c r="AE433" s="44"/>
      <c r="AF433" s="44"/>
      <c r="AG433" s="44"/>
      <c r="AH433" s="45"/>
      <c r="AI433" s="45"/>
      <c r="AJ433" s="43"/>
      <c r="AK433" s="43"/>
      <c r="AL433" s="43"/>
      <c r="AM433" s="43"/>
      <c r="AN433" s="43"/>
      <c r="AO433" s="43"/>
      <c r="AP433" s="43"/>
      <c r="AQ433" s="43"/>
      <c r="AR433" s="43"/>
      <c r="AS433" s="43"/>
      <c r="AT433" s="43"/>
      <c r="AU433" s="43"/>
      <c r="AV433" s="1106">
        <v>41</v>
      </c>
      <c r="AW433" s="1106"/>
      <c r="AX433" s="100" t="s">
        <v>775</v>
      </c>
      <c r="AY433" s="100"/>
      <c r="AZ433" s="43"/>
      <c r="BA433" s="43"/>
      <c r="BB433" s="46"/>
      <c r="BC433" s="35">
        <f t="shared" si="0"/>
        <v>41</v>
      </c>
      <c r="BD433" s="31"/>
    </row>
    <row r="434" spans="1:56" ht="17.100000000000001" customHeight="1" x14ac:dyDescent="0.15">
      <c r="A434" s="32">
        <v>44</v>
      </c>
      <c r="B434" s="33">
        <v>5050</v>
      </c>
      <c r="C434" s="34" t="s">
        <v>8811</v>
      </c>
      <c r="D434" s="223" t="s">
        <v>4678</v>
      </c>
      <c r="E434" s="272"/>
      <c r="F434" s="272"/>
      <c r="G434" s="272"/>
      <c r="H434" s="272"/>
      <c r="I434" s="272"/>
      <c r="J434" s="272"/>
      <c r="K434" s="43"/>
      <c r="L434" s="43"/>
      <c r="M434" s="43"/>
      <c r="N434" s="43"/>
      <c r="O434" s="43"/>
      <c r="P434" s="43"/>
      <c r="Q434" s="43"/>
      <c r="R434" s="43"/>
      <c r="S434" s="43"/>
      <c r="T434" s="43"/>
      <c r="U434" s="43"/>
      <c r="V434" s="98"/>
      <c r="W434" s="44"/>
      <c r="X434" s="50"/>
      <c r="Y434" s="50"/>
      <c r="Z434" s="43"/>
      <c r="AA434" s="43"/>
      <c r="AB434" s="43"/>
      <c r="AC434" s="43"/>
      <c r="AD434" s="44"/>
      <c r="AE434" s="44"/>
      <c r="AF434" s="44"/>
      <c r="AG434" s="44"/>
      <c r="AH434" s="45"/>
      <c r="AI434" s="45"/>
      <c r="AJ434" s="43"/>
      <c r="AK434" s="43"/>
      <c r="AL434" s="43"/>
      <c r="AM434" s="43"/>
      <c r="AN434" s="43"/>
      <c r="AO434" s="43"/>
      <c r="AP434" s="43"/>
      <c r="AQ434" s="43"/>
      <c r="AR434" s="43"/>
      <c r="AS434" s="43"/>
      <c r="AT434" s="43"/>
      <c r="AU434" s="43"/>
      <c r="AV434" s="1106">
        <v>30</v>
      </c>
      <c r="AW434" s="1106"/>
      <c r="AX434" s="100" t="s">
        <v>775</v>
      </c>
      <c r="AY434" s="100"/>
      <c r="AZ434" s="43"/>
      <c r="BA434" s="43"/>
      <c r="BB434" s="46"/>
      <c r="BC434" s="35">
        <f t="shared" si="0"/>
        <v>30</v>
      </c>
      <c r="BD434" s="61"/>
    </row>
    <row r="435" spans="1:56" ht="17.100000000000001" customHeight="1" x14ac:dyDescent="0.15">
      <c r="A435" s="32">
        <v>44</v>
      </c>
      <c r="B435" s="33">
        <v>5600</v>
      </c>
      <c r="C435" s="34" t="s">
        <v>8812</v>
      </c>
      <c r="D435" s="72" t="s">
        <v>5268</v>
      </c>
      <c r="E435" s="114"/>
      <c r="F435" s="114"/>
      <c r="G435" s="114"/>
      <c r="H435" s="114"/>
      <c r="I435" s="114"/>
      <c r="J435" s="114"/>
      <c r="K435" s="40"/>
      <c r="L435" s="40"/>
      <c r="M435" s="40"/>
      <c r="N435" s="40"/>
      <c r="O435" s="40"/>
      <c r="P435" s="40"/>
      <c r="Q435" s="40"/>
      <c r="R435" s="40"/>
      <c r="S435" s="41"/>
      <c r="T435" s="43" t="s">
        <v>5269</v>
      </c>
      <c r="U435" s="43"/>
      <c r="V435" s="98"/>
      <c r="W435" s="44"/>
      <c r="X435" s="50"/>
      <c r="Y435" s="50"/>
      <c r="Z435" s="43"/>
      <c r="AA435" s="43"/>
      <c r="AB435" s="43"/>
      <c r="AC435" s="43"/>
      <c r="AD435" s="44"/>
      <c r="AE435" s="44"/>
      <c r="AF435" s="44"/>
      <c r="AG435" s="44"/>
      <c r="AH435" s="45"/>
      <c r="AI435" s="45"/>
      <c r="AJ435" s="43"/>
      <c r="AK435" s="43"/>
      <c r="AL435" s="43"/>
      <c r="AM435" s="43"/>
      <c r="AN435" s="43"/>
      <c r="AO435" s="43"/>
      <c r="AP435" s="43"/>
      <c r="AQ435" s="43"/>
      <c r="AR435" s="43"/>
      <c r="AS435" s="43"/>
      <c r="AT435" s="43"/>
      <c r="AU435" s="43"/>
      <c r="AV435" s="1106">
        <v>187</v>
      </c>
      <c r="AW435" s="1106"/>
      <c r="AX435" s="100" t="s">
        <v>775</v>
      </c>
      <c r="AY435" s="100"/>
      <c r="AZ435" s="43"/>
      <c r="BA435" s="43"/>
      <c r="BB435" s="46"/>
      <c r="BC435" s="35">
        <f t="shared" si="0"/>
        <v>187</v>
      </c>
      <c r="BD435" s="31" t="s">
        <v>5270</v>
      </c>
    </row>
    <row r="436" spans="1:56" ht="17.100000000000001" customHeight="1" x14ac:dyDescent="0.15">
      <c r="A436" s="32">
        <v>44</v>
      </c>
      <c r="B436" s="33">
        <v>5601</v>
      </c>
      <c r="C436" s="34" t="s">
        <v>8813</v>
      </c>
      <c r="D436" s="94"/>
      <c r="E436" s="116"/>
      <c r="F436" s="116"/>
      <c r="G436" s="116"/>
      <c r="H436" s="116"/>
      <c r="I436" s="116"/>
      <c r="J436" s="116"/>
      <c r="K436" s="25"/>
      <c r="L436" s="25"/>
      <c r="M436" s="25"/>
      <c r="N436" s="25"/>
      <c r="O436" s="25"/>
      <c r="P436" s="25"/>
      <c r="Q436" s="25"/>
      <c r="R436" s="25"/>
      <c r="S436" s="38"/>
      <c r="T436" s="43" t="s">
        <v>5272</v>
      </c>
      <c r="U436" s="43"/>
      <c r="V436" s="98"/>
      <c r="W436" s="44"/>
      <c r="X436" s="50"/>
      <c r="Y436" s="50"/>
      <c r="Z436" s="43"/>
      <c r="AA436" s="43"/>
      <c r="AB436" s="43"/>
      <c r="AC436" s="43"/>
      <c r="AD436" s="44"/>
      <c r="AE436" s="44"/>
      <c r="AF436" s="44"/>
      <c r="AG436" s="44"/>
      <c r="AH436" s="45"/>
      <c r="AI436" s="45"/>
      <c r="AJ436" s="43"/>
      <c r="AK436" s="43"/>
      <c r="AL436" s="43"/>
      <c r="AM436" s="43"/>
      <c r="AN436" s="43"/>
      <c r="AO436" s="43"/>
      <c r="AP436" s="43"/>
      <c r="AQ436" s="43"/>
      <c r="AR436" s="43"/>
      <c r="AS436" s="43"/>
      <c r="AT436" s="43"/>
      <c r="AU436" s="43"/>
      <c r="AV436" s="1106">
        <v>280</v>
      </c>
      <c r="AW436" s="1106"/>
      <c r="AX436" s="100" t="s">
        <v>775</v>
      </c>
      <c r="AY436" s="100"/>
      <c r="AZ436" s="43"/>
      <c r="BA436" s="43"/>
      <c r="BB436" s="46"/>
      <c r="BC436" s="35">
        <f t="shared" si="0"/>
        <v>280</v>
      </c>
      <c r="BD436" s="61"/>
    </row>
    <row r="437" spans="1:56" ht="17.100000000000001" customHeight="1" x14ac:dyDescent="0.15">
      <c r="A437" s="32">
        <v>44</v>
      </c>
      <c r="B437" s="33">
        <v>6040</v>
      </c>
      <c r="C437" s="34" t="s">
        <v>8814</v>
      </c>
      <c r="D437" s="223" t="s">
        <v>3951</v>
      </c>
      <c r="E437" s="272"/>
      <c r="F437" s="272"/>
      <c r="G437" s="272"/>
      <c r="H437" s="272"/>
      <c r="I437" s="272"/>
      <c r="J437" s="272"/>
      <c r="K437" s="272"/>
      <c r="L437" s="43"/>
      <c r="M437" s="43"/>
      <c r="N437" s="43"/>
      <c r="O437" s="106"/>
      <c r="P437" s="106"/>
      <c r="Q437" s="106"/>
      <c r="R437" s="106"/>
      <c r="S437" s="43"/>
      <c r="T437" s="43"/>
      <c r="U437" s="43"/>
      <c r="V437" s="98"/>
      <c r="W437" s="98"/>
      <c r="X437" s="98"/>
      <c r="Y437" s="43"/>
      <c r="Z437" s="43"/>
      <c r="AA437" s="43"/>
      <c r="AB437" s="44"/>
      <c r="AC437" s="44"/>
      <c r="AD437" s="43"/>
      <c r="AE437" s="43"/>
      <c r="AF437" s="43"/>
      <c r="AG437" s="43"/>
      <c r="AH437" s="43"/>
      <c r="AI437" s="43"/>
      <c r="AJ437" s="43"/>
      <c r="AK437" s="43"/>
      <c r="AL437" s="43"/>
      <c r="AM437" s="43"/>
      <c r="AN437" s="43"/>
      <c r="AO437" s="43"/>
      <c r="AP437" s="43"/>
      <c r="AQ437" s="43"/>
      <c r="AR437" s="43"/>
      <c r="AS437" s="43"/>
      <c r="AT437" s="43"/>
      <c r="AU437" s="43"/>
      <c r="AV437" s="1106">
        <v>94</v>
      </c>
      <c r="AW437" s="1106"/>
      <c r="AX437" s="100" t="s">
        <v>775</v>
      </c>
      <c r="AY437" s="106"/>
      <c r="AZ437" s="106"/>
      <c r="BA437" s="106"/>
      <c r="BB437" s="46"/>
      <c r="BC437" s="35">
        <f t="shared" si="0"/>
        <v>94</v>
      </c>
      <c r="BD437" s="273" t="s">
        <v>3952</v>
      </c>
    </row>
    <row r="438" spans="1:56" ht="17.100000000000001" customHeight="1" x14ac:dyDescent="0.15">
      <c r="A438" s="32">
        <v>44</v>
      </c>
      <c r="B438" s="33">
        <v>6065</v>
      </c>
      <c r="C438" s="34" t="s">
        <v>8815</v>
      </c>
      <c r="D438" s="62" t="s">
        <v>4680</v>
      </c>
      <c r="E438" s="63"/>
      <c r="F438" s="63"/>
      <c r="G438" s="63"/>
      <c r="H438" s="63"/>
      <c r="I438" s="63"/>
      <c r="J438" s="64"/>
      <c r="K438" s="43" t="s">
        <v>4681</v>
      </c>
      <c r="L438" s="43"/>
      <c r="M438" s="98"/>
      <c r="N438" s="98"/>
      <c r="O438" s="98"/>
      <c r="P438" s="43"/>
      <c r="Q438" s="43"/>
      <c r="R438" s="43"/>
      <c r="S438" s="44"/>
      <c r="T438" s="1329" t="s">
        <v>4352</v>
      </c>
      <c r="U438" s="1330"/>
      <c r="V438" s="1330"/>
      <c r="W438" s="1330"/>
      <c r="X438" s="1330"/>
      <c r="Y438" s="1330"/>
      <c r="Z438" s="1330"/>
      <c r="AA438" s="1330"/>
      <c r="AB438" s="1330"/>
      <c r="AC438" s="1330"/>
      <c r="AD438" s="1330"/>
      <c r="AE438" s="1330"/>
      <c r="AF438" s="1330"/>
      <c r="AG438" s="1330"/>
      <c r="AH438" s="1330"/>
      <c r="AI438" s="1330"/>
      <c r="AJ438" s="1330"/>
      <c r="AK438" s="1330"/>
      <c r="AL438" s="1330"/>
      <c r="AM438" s="1330"/>
      <c r="AN438" s="1330"/>
      <c r="AO438" s="1330"/>
      <c r="AP438" s="1330"/>
      <c r="AQ438" s="1330"/>
      <c r="AR438" s="1330"/>
      <c r="AS438" s="1330"/>
      <c r="AT438" s="1330"/>
      <c r="AU438" s="1330"/>
      <c r="AV438" s="1106">
        <v>32</v>
      </c>
      <c r="AW438" s="1106"/>
      <c r="AX438" s="100" t="s">
        <v>775</v>
      </c>
      <c r="AY438" s="106"/>
      <c r="AZ438" s="106"/>
      <c r="BA438" s="106"/>
      <c r="BB438" s="46"/>
      <c r="BC438" s="35">
        <f t="shared" si="0"/>
        <v>32</v>
      </c>
      <c r="BD438" s="66" t="s">
        <v>13</v>
      </c>
    </row>
    <row r="439" spans="1:56" ht="17.100000000000001" customHeight="1" x14ac:dyDescent="0.15">
      <c r="A439" s="32">
        <v>44</v>
      </c>
      <c r="B439" s="33">
        <v>6066</v>
      </c>
      <c r="C439" s="34" t="s">
        <v>8816</v>
      </c>
      <c r="D439" s="36"/>
      <c r="E439" s="29"/>
      <c r="F439" s="29"/>
      <c r="G439" s="29"/>
      <c r="H439" s="29"/>
      <c r="I439" s="29"/>
      <c r="J439" s="37"/>
      <c r="K439" s="43" t="s">
        <v>4683</v>
      </c>
      <c r="L439" s="43"/>
      <c r="M439" s="98"/>
      <c r="N439" s="98"/>
      <c r="O439" s="98"/>
      <c r="P439" s="43"/>
      <c r="Q439" s="43"/>
      <c r="R439" s="43"/>
      <c r="S439" s="44"/>
      <c r="T439" s="1329" t="s">
        <v>4355</v>
      </c>
      <c r="U439" s="1330"/>
      <c r="V439" s="1330"/>
      <c r="W439" s="1330"/>
      <c r="X439" s="1330"/>
      <c r="Y439" s="1330"/>
      <c r="Z439" s="1330"/>
      <c r="AA439" s="1330"/>
      <c r="AB439" s="1330"/>
      <c r="AC439" s="1330"/>
      <c r="AD439" s="1330"/>
      <c r="AE439" s="1330"/>
      <c r="AF439" s="1330"/>
      <c r="AG439" s="1330"/>
      <c r="AH439" s="1330"/>
      <c r="AI439" s="1330"/>
      <c r="AJ439" s="1330"/>
      <c r="AK439" s="1330"/>
      <c r="AL439" s="1330"/>
      <c r="AM439" s="1330"/>
      <c r="AN439" s="1330"/>
      <c r="AO439" s="1330"/>
      <c r="AP439" s="1330"/>
      <c r="AQ439" s="1330"/>
      <c r="AR439" s="1330"/>
      <c r="AS439" s="1330"/>
      <c r="AT439" s="1330"/>
      <c r="AU439" s="1330"/>
      <c r="AV439" s="1106">
        <v>63</v>
      </c>
      <c r="AW439" s="1106"/>
      <c r="AX439" s="100" t="s">
        <v>775</v>
      </c>
      <c r="AY439" s="106"/>
      <c r="AZ439" s="106"/>
      <c r="BA439" s="106"/>
      <c r="BB439" s="46"/>
      <c r="BC439" s="35">
        <f t="shared" si="0"/>
        <v>63</v>
      </c>
      <c r="BD439" s="31"/>
    </row>
    <row r="440" spans="1:56" ht="17.100000000000001" customHeight="1" x14ac:dyDescent="0.15">
      <c r="A440" s="32">
        <v>44</v>
      </c>
      <c r="B440" s="33">
        <v>6067</v>
      </c>
      <c r="C440" s="34" t="s">
        <v>8817</v>
      </c>
      <c r="D440" s="200"/>
      <c r="E440" s="201"/>
      <c r="F440" s="201"/>
      <c r="G440" s="201"/>
      <c r="H440" s="201"/>
      <c r="I440" s="201"/>
      <c r="J440" s="202"/>
      <c r="K440" s="43" t="s">
        <v>4685</v>
      </c>
      <c r="L440" s="43"/>
      <c r="M440" s="98"/>
      <c r="N440" s="98"/>
      <c r="O440" s="98"/>
      <c r="P440" s="43"/>
      <c r="Q440" s="43"/>
      <c r="R440" s="43"/>
      <c r="S440" s="44"/>
      <c r="T440" s="1329" t="s">
        <v>8818</v>
      </c>
      <c r="U440" s="1330"/>
      <c r="V440" s="1330"/>
      <c r="W440" s="1330"/>
      <c r="X440" s="1330"/>
      <c r="Y440" s="1330"/>
      <c r="Z440" s="1330"/>
      <c r="AA440" s="1330"/>
      <c r="AB440" s="1330"/>
      <c r="AC440" s="1330"/>
      <c r="AD440" s="1330"/>
      <c r="AE440" s="1330"/>
      <c r="AF440" s="1330"/>
      <c r="AG440" s="1330"/>
      <c r="AH440" s="1330"/>
      <c r="AI440" s="1330"/>
      <c r="AJ440" s="1330"/>
      <c r="AK440" s="1330"/>
      <c r="AL440" s="1330"/>
      <c r="AM440" s="1330"/>
      <c r="AN440" s="1330"/>
      <c r="AO440" s="1330"/>
      <c r="AP440" s="1330"/>
      <c r="AQ440" s="1330"/>
      <c r="AR440" s="1330"/>
      <c r="AS440" s="1330"/>
      <c r="AT440" s="1330"/>
      <c r="AU440" s="1330"/>
      <c r="AV440" s="1185">
        <v>125</v>
      </c>
      <c r="AW440" s="1185"/>
      <c r="AX440" s="100" t="s">
        <v>775</v>
      </c>
      <c r="AY440" s="106"/>
      <c r="AZ440" s="106"/>
      <c r="BA440" s="106"/>
      <c r="BB440" s="46"/>
      <c r="BC440" s="35">
        <f t="shared" si="0"/>
        <v>125</v>
      </c>
      <c r="BD440" s="31"/>
    </row>
    <row r="441" spans="1:56" ht="17.100000000000001" customHeight="1" x14ac:dyDescent="0.15">
      <c r="A441" s="32">
        <v>44</v>
      </c>
      <c r="B441" s="33">
        <v>6080</v>
      </c>
      <c r="C441" s="34" t="s">
        <v>8819</v>
      </c>
      <c r="D441" s="200"/>
      <c r="E441" s="201"/>
      <c r="F441" s="201"/>
      <c r="G441" s="201"/>
      <c r="H441" s="201"/>
      <c r="I441" s="201"/>
      <c r="J441" s="202"/>
      <c r="K441" s="47" t="s">
        <v>8820</v>
      </c>
      <c r="L441" s="40"/>
      <c r="M441" s="102"/>
      <c r="N441" s="102"/>
      <c r="O441" s="102"/>
      <c r="P441" s="40"/>
      <c r="Q441" s="40"/>
      <c r="R441" s="40"/>
      <c r="S441" s="182"/>
      <c r="T441" s="223" t="s">
        <v>8821</v>
      </c>
      <c r="U441" s="43"/>
      <c r="V441" s="43"/>
      <c r="W441" s="43"/>
      <c r="X441" s="43"/>
      <c r="Y441" s="43"/>
      <c r="Z441" s="43"/>
      <c r="AA441" s="43"/>
      <c r="AB441" s="43"/>
      <c r="AC441" s="43"/>
      <c r="AD441" s="231"/>
      <c r="AE441" s="1326" t="s">
        <v>4362</v>
      </c>
      <c r="AF441" s="1326"/>
      <c r="AG441" s="1326"/>
      <c r="AH441" s="1326"/>
      <c r="AI441" s="1326"/>
      <c r="AJ441" s="1326"/>
      <c r="AK441" s="1326"/>
      <c r="AL441" s="1326"/>
      <c r="AM441" s="1326"/>
      <c r="AN441" s="1326"/>
      <c r="AO441" s="1326"/>
      <c r="AP441" s="1326"/>
      <c r="AQ441" s="1326"/>
      <c r="AR441" s="1326"/>
      <c r="AS441" s="1326"/>
      <c r="AT441" s="1326"/>
      <c r="AU441" s="1326"/>
      <c r="AV441" s="1106">
        <v>800</v>
      </c>
      <c r="AW441" s="1106"/>
      <c r="AX441" s="100" t="s">
        <v>775</v>
      </c>
      <c r="AY441" s="106"/>
      <c r="AZ441" s="106"/>
      <c r="BA441" s="106"/>
      <c r="BB441" s="46"/>
      <c r="BC441" s="35">
        <f>ROUND(AV441,0)</f>
        <v>800</v>
      </c>
      <c r="BD441" s="31"/>
    </row>
    <row r="442" spans="1:56" ht="17.100000000000001" customHeight="1" x14ac:dyDescent="0.15">
      <c r="A442" s="32">
        <v>44</v>
      </c>
      <c r="B442" s="33">
        <v>6081</v>
      </c>
      <c r="C442" s="34" t="s">
        <v>8822</v>
      </c>
      <c r="D442" s="200"/>
      <c r="E442" s="201"/>
      <c r="F442" s="201"/>
      <c r="G442" s="201"/>
      <c r="H442" s="201"/>
      <c r="I442" s="201"/>
      <c r="J442" s="202"/>
      <c r="K442" s="20"/>
      <c r="M442" s="39"/>
      <c r="N442" s="39"/>
      <c r="O442" s="39"/>
      <c r="R442" s="4"/>
      <c r="S442" s="300"/>
      <c r="T442" s="223" t="s">
        <v>8823</v>
      </c>
      <c r="U442" s="43"/>
      <c r="V442" s="43"/>
      <c r="W442" s="43"/>
      <c r="X442" s="43"/>
      <c r="Y442" s="43"/>
      <c r="Z442" s="43"/>
      <c r="AA442" s="43"/>
      <c r="AB442" s="43"/>
      <c r="AC442" s="43"/>
      <c r="AD442" s="231"/>
      <c r="AE442" s="1327"/>
      <c r="AF442" s="1327"/>
      <c r="AG442" s="1327"/>
      <c r="AH442" s="1327"/>
      <c r="AI442" s="1327"/>
      <c r="AJ442" s="1327"/>
      <c r="AK442" s="1327"/>
      <c r="AL442" s="1327"/>
      <c r="AM442" s="1327"/>
      <c r="AN442" s="1327"/>
      <c r="AO442" s="1327"/>
      <c r="AP442" s="1327"/>
      <c r="AQ442" s="1327"/>
      <c r="AR442" s="1327"/>
      <c r="AS442" s="1327"/>
      <c r="AT442" s="1327"/>
      <c r="AU442" s="1327"/>
      <c r="AV442" s="1106">
        <v>500</v>
      </c>
      <c r="AW442" s="1106"/>
      <c r="AX442" s="100" t="s">
        <v>775</v>
      </c>
      <c r="AY442" s="106"/>
      <c r="AZ442" s="106"/>
      <c r="BA442" s="106"/>
      <c r="BB442" s="46"/>
      <c r="BC442" s="35">
        <f t="shared" ref="BC442:BC445" si="1">ROUND(AV442,0)</f>
        <v>500</v>
      </c>
      <c r="BD442" s="31"/>
    </row>
    <row r="443" spans="1:56" ht="17.100000000000001" customHeight="1" x14ac:dyDescent="0.15">
      <c r="A443" s="32">
        <v>44</v>
      </c>
      <c r="B443" s="33">
        <v>6082</v>
      </c>
      <c r="C443" s="34" t="s">
        <v>8824</v>
      </c>
      <c r="D443" s="200"/>
      <c r="E443" s="201"/>
      <c r="F443" s="201"/>
      <c r="G443" s="201"/>
      <c r="H443" s="201"/>
      <c r="I443" s="201"/>
      <c r="J443" s="202"/>
      <c r="K443" s="24"/>
      <c r="L443" s="25"/>
      <c r="M443" s="15"/>
      <c r="N443" s="15"/>
      <c r="O443" s="15"/>
      <c r="P443" s="25"/>
      <c r="Q443" s="25"/>
      <c r="R443" s="25"/>
      <c r="S443" s="479"/>
      <c r="T443" s="223" t="s">
        <v>8825</v>
      </c>
      <c r="U443" s="43"/>
      <c r="V443" s="43"/>
      <c r="W443" s="43"/>
      <c r="X443" s="43"/>
      <c r="Y443" s="43"/>
      <c r="Z443" s="43"/>
      <c r="AA443" s="43"/>
      <c r="AB443" s="43"/>
      <c r="AC443" s="43"/>
      <c r="AD443" s="231"/>
      <c r="AE443" s="1328"/>
      <c r="AF443" s="1328"/>
      <c r="AG443" s="1328"/>
      <c r="AH443" s="1328"/>
      <c r="AI443" s="1328"/>
      <c r="AJ443" s="1328"/>
      <c r="AK443" s="1328"/>
      <c r="AL443" s="1328"/>
      <c r="AM443" s="1328"/>
      <c r="AN443" s="1328"/>
      <c r="AO443" s="1328"/>
      <c r="AP443" s="1328"/>
      <c r="AQ443" s="1328"/>
      <c r="AR443" s="1328"/>
      <c r="AS443" s="1328"/>
      <c r="AT443" s="1328"/>
      <c r="AU443" s="1328"/>
      <c r="AV443" s="1106">
        <v>400</v>
      </c>
      <c r="AW443" s="1106"/>
      <c r="AX443" s="100" t="s">
        <v>775</v>
      </c>
      <c r="AY443" s="106"/>
      <c r="AZ443" s="106"/>
      <c r="BA443" s="106"/>
      <c r="BB443" s="46"/>
      <c r="BC443" s="35">
        <f t="shared" si="1"/>
        <v>400</v>
      </c>
      <c r="BD443" s="31"/>
    </row>
    <row r="444" spans="1:56" ht="17.100000000000001" customHeight="1" x14ac:dyDescent="0.15">
      <c r="A444" s="32">
        <v>44</v>
      </c>
      <c r="B444" s="33">
        <v>9992</v>
      </c>
      <c r="C444" s="34" t="s">
        <v>8826</v>
      </c>
      <c r="D444" s="200"/>
      <c r="E444" s="201"/>
      <c r="F444" s="201"/>
      <c r="G444" s="201"/>
      <c r="H444" s="201"/>
      <c r="I444" s="201"/>
      <c r="J444" s="202"/>
      <c r="K444" s="43" t="s">
        <v>4368</v>
      </c>
      <c r="L444" s="43"/>
      <c r="M444" s="98"/>
      <c r="N444" s="98"/>
      <c r="O444" s="98"/>
      <c r="P444" s="43"/>
      <c r="Q444" s="43"/>
      <c r="R444" s="43"/>
      <c r="S444" s="44"/>
      <c r="T444" s="43" t="s">
        <v>4369</v>
      </c>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1106"/>
      <c r="AW444" s="1106"/>
      <c r="AX444" s="100" t="s">
        <v>775</v>
      </c>
      <c r="AY444" s="106"/>
      <c r="AZ444" s="106"/>
      <c r="BA444" s="106"/>
      <c r="BB444" s="46"/>
      <c r="BC444" s="35"/>
      <c r="BD444" s="31"/>
    </row>
    <row r="445" spans="1:56" ht="17.100000000000001" customHeight="1" x14ac:dyDescent="0.15">
      <c r="A445" s="32">
        <v>44</v>
      </c>
      <c r="B445" s="33">
        <v>6068</v>
      </c>
      <c r="C445" s="34" t="s">
        <v>8827</v>
      </c>
      <c r="D445" s="248"/>
      <c r="E445" s="249"/>
      <c r="F445" s="249"/>
      <c r="G445" s="249"/>
      <c r="H445" s="249"/>
      <c r="I445" s="249"/>
      <c r="J445" s="250"/>
      <c r="K445" s="43" t="s">
        <v>4371</v>
      </c>
      <c r="L445" s="43"/>
      <c r="M445" s="98"/>
      <c r="N445" s="98"/>
      <c r="O445" s="98"/>
      <c r="P445" s="43"/>
      <c r="Q445" s="43"/>
      <c r="R445" s="43"/>
      <c r="S445" s="44"/>
      <c r="T445" s="44"/>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1106">
        <v>100</v>
      </c>
      <c r="AW445" s="1106"/>
      <c r="AX445" s="100" t="s">
        <v>775</v>
      </c>
      <c r="AY445" s="106"/>
      <c r="AZ445" s="106"/>
      <c r="BA445" s="106"/>
      <c r="BB445" s="46"/>
      <c r="BC445" s="35">
        <f t="shared" si="1"/>
        <v>100</v>
      </c>
      <c r="BD445" s="31"/>
    </row>
    <row r="446" spans="1:56" ht="17.100000000000001" customHeight="1" x14ac:dyDescent="0.15">
      <c r="A446" s="32">
        <v>44</v>
      </c>
      <c r="B446" s="33">
        <v>5010</v>
      </c>
      <c r="C446" s="34" t="s">
        <v>8828</v>
      </c>
      <c r="D446" s="223" t="s">
        <v>3960</v>
      </c>
      <c r="E446" s="272"/>
      <c r="F446" s="272"/>
      <c r="G446" s="272"/>
      <c r="H446" s="272"/>
      <c r="I446" s="272"/>
      <c r="J446" s="272"/>
      <c r="K446" s="43"/>
      <c r="L446" s="43"/>
      <c r="M446" s="43"/>
      <c r="N446" s="43"/>
      <c r="O446" s="43"/>
      <c r="P446" s="43"/>
      <c r="Q446" s="43"/>
      <c r="R446" s="43"/>
      <c r="S446" s="43"/>
      <c r="T446" s="43"/>
      <c r="U446" s="43"/>
      <c r="V446" s="98"/>
      <c r="W446" s="44"/>
      <c r="X446" s="50"/>
      <c r="Y446" s="50"/>
      <c r="Z446" s="43"/>
      <c r="AA446" s="43"/>
      <c r="AB446" s="43"/>
      <c r="AC446" s="43"/>
      <c r="AD446" s="44"/>
      <c r="AE446" s="44"/>
      <c r="AF446" s="44"/>
      <c r="AG446" s="44"/>
      <c r="AH446" s="45"/>
      <c r="AI446" s="45"/>
      <c r="AJ446" s="43"/>
      <c r="AK446" s="43"/>
      <c r="AL446" s="43"/>
      <c r="AM446" s="43"/>
      <c r="AN446" s="43"/>
      <c r="AO446" s="43"/>
      <c r="AP446" s="43"/>
      <c r="AQ446" s="43"/>
      <c r="AR446" s="43"/>
      <c r="AS446" s="43"/>
      <c r="AT446" s="43"/>
      <c r="AU446" s="43"/>
      <c r="AV446" s="1106">
        <v>150</v>
      </c>
      <c r="AW446" s="1106"/>
      <c r="AX446" s="100" t="s">
        <v>775</v>
      </c>
      <c r="AY446" s="100"/>
      <c r="AZ446" s="43"/>
      <c r="BA446" s="43"/>
      <c r="BB446" s="46"/>
      <c r="BC446" s="35">
        <f>ROUND(AV446,0)</f>
        <v>150</v>
      </c>
      <c r="BD446" s="273" t="s">
        <v>812</v>
      </c>
    </row>
    <row r="447" spans="1:56" ht="17.100000000000001" customHeight="1" x14ac:dyDescent="0.15">
      <c r="A447" s="32">
        <v>44</v>
      </c>
      <c r="B447" s="33">
        <v>5070</v>
      </c>
      <c r="C447" s="34" t="s">
        <v>8829</v>
      </c>
      <c r="D447" s="223" t="s">
        <v>3962</v>
      </c>
      <c r="E447" s="272"/>
      <c r="F447" s="272"/>
      <c r="G447" s="272"/>
      <c r="H447" s="272"/>
      <c r="I447" s="272"/>
      <c r="J447" s="272"/>
      <c r="K447" s="43"/>
      <c r="L447" s="43"/>
      <c r="M447" s="43"/>
      <c r="N447" s="43"/>
      <c r="O447" s="43"/>
      <c r="P447" s="43"/>
      <c r="Q447" s="43"/>
      <c r="R447" s="43"/>
      <c r="S447" s="43"/>
      <c r="T447" s="43"/>
      <c r="U447" s="43"/>
      <c r="V447" s="98"/>
      <c r="W447" s="44"/>
      <c r="X447" s="50"/>
      <c r="Y447" s="50"/>
      <c r="Z447" s="43"/>
      <c r="AA447" s="43"/>
      <c r="AB447" s="43"/>
      <c r="AC447" s="43"/>
      <c r="AD447" s="44"/>
      <c r="AE447" s="44"/>
      <c r="AF447" s="44"/>
      <c r="AG447" s="44"/>
      <c r="AH447" s="45"/>
      <c r="AI447" s="45"/>
      <c r="AJ447" s="43"/>
      <c r="AK447" s="43"/>
      <c r="AL447" s="43"/>
      <c r="AM447" s="43"/>
      <c r="AN447" s="43"/>
      <c r="AO447" s="43"/>
      <c r="AP447" s="43"/>
      <c r="AQ447" s="43"/>
      <c r="AR447" s="43"/>
      <c r="AS447" s="43"/>
      <c r="AT447" s="43"/>
      <c r="AU447" s="43"/>
      <c r="AV447" s="1106">
        <v>30</v>
      </c>
      <c r="AW447" s="1106"/>
      <c r="AX447" s="100" t="s">
        <v>775</v>
      </c>
      <c r="AY447" s="100"/>
      <c r="AZ447" s="43"/>
      <c r="BA447" s="43"/>
      <c r="BB447" s="46"/>
      <c r="BC447" s="35">
        <f>ROUND(AV447,0)</f>
        <v>30</v>
      </c>
      <c r="BD447" s="31" t="s">
        <v>13</v>
      </c>
    </row>
    <row r="448" spans="1:56" ht="17.100000000000001" customHeight="1" x14ac:dyDescent="0.15">
      <c r="A448" s="32">
        <v>44</v>
      </c>
      <c r="B448" s="33">
        <v>6655</v>
      </c>
      <c r="C448" s="431" t="s">
        <v>8830</v>
      </c>
      <c r="D448" s="223" t="s">
        <v>5289</v>
      </c>
      <c r="E448" s="272"/>
      <c r="F448" s="272"/>
      <c r="G448" s="272"/>
      <c r="H448" s="272"/>
      <c r="I448" s="272"/>
      <c r="J448" s="272"/>
      <c r="K448" s="43"/>
      <c r="L448" s="43"/>
      <c r="M448" s="43"/>
      <c r="N448" s="43"/>
      <c r="O448" s="43"/>
      <c r="P448" s="43"/>
      <c r="Q448" s="43"/>
      <c r="R448" s="43"/>
      <c r="S448" s="43"/>
      <c r="T448" s="43"/>
      <c r="U448" s="43"/>
      <c r="V448" s="98"/>
      <c r="W448" s="44"/>
      <c r="X448" s="50"/>
      <c r="Y448" s="50"/>
      <c r="Z448" s="43"/>
      <c r="AA448" s="43"/>
      <c r="AB448" s="43"/>
      <c r="AC448" s="43"/>
      <c r="AD448" s="44"/>
      <c r="AE448" s="44"/>
      <c r="AF448" s="44"/>
      <c r="AG448" s="44"/>
      <c r="AH448" s="45"/>
      <c r="AI448" s="45"/>
      <c r="AJ448" s="43"/>
      <c r="AK448" s="43"/>
      <c r="AL448" s="43"/>
      <c r="AM448" s="43"/>
      <c r="AN448" s="43"/>
      <c r="AO448" s="43"/>
      <c r="AP448" s="43"/>
      <c r="AQ448" s="43"/>
      <c r="AR448" s="43"/>
      <c r="AS448" s="43"/>
      <c r="AT448" s="43"/>
      <c r="AU448" s="43"/>
      <c r="AV448" s="1106">
        <v>41</v>
      </c>
      <c r="AW448" s="1106"/>
      <c r="AX448" s="100" t="s">
        <v>775</v>
      </c>
      <c r="AY448" s="100"/>
      <c r="AZ448" s="43"/>
      <c r="BA448" s="43"/>
      <c r="BB448" s="46"/>
      <c r="BC448" s="35">
        <f>ROUND(AV448,0)</f>
        <v>41</v>
      </c>
      <c r="BD448" s="61"/>
    </row>
    <row r="449" spans="1:56" ht="17.100000000000001" customHeight="1" x14ac:dyDescent="0.15">
      <c r="A449" s="32">
        <v>44</v>
      </c>
      <c r="B449" s="33">
        <v>6590</v>
      </c>
      <c r="C449" s="34" t="s">
        <v>8831</v>
      </c>
      <c r="D449" s="54" t="s">
        <v>3964</v>
      </c>
      <c r="E449" s="386"/>
      <c r="F449" s="386"/>
      <c r="G449" s="386"/>
      <c r="H449" s="386"/>
      <c r="I449" s="386"/>
      <c r="J449" s="386"/>
      <c r="K449" s="41"/>
      <c r="L449" s="54" t="s">
        <v>3965</v>
      </c>
      <c r="R449" s="4"/>
      <c r="S449" s="4"/>
      <c r="T449" s="40"/>
      <c r="U449" s="41"/>
      <c r="V449" s="98"/>
      <c r="W449" s="44"/>
      <c r="X449" s="50"/>
      <c r="Y449" s="50"/>
      <c r="Z449" s="43"/>
      <c r="AA449" s="43"/>
      <c r="AB449" s="43"/>
      <c r="AC449" s="43"/>
      <c r="AD449" s="44"/>
      <c r="AE449" s="44"/>
      <c r="AF449" s="44"/>
      <c r="AG449" s="44"/>
      <c r="AH449" s="45"/>
      <c r="AI449" s="45"/>
      <c r="AJ449" s="43"/>
      <c r="AK449" s="43"/>
      <c r="AL449" s="43"/>
      <c r="AM449" s="43"/>
      <c r="AN449" s="43"/>
      <c r="AO449" s="43"/>
      <c r="AP449" s="43"/>
      <c r="AQ449" s="43"/>
      <c r="AR449" s="43"/>
      <c r="AS449" s="43"/>
      <c r="AT449" s="43"/>
      <c r="AU449" s="43"/>
      <c r="AV449" s="1185"/>
      <c r="AW449" s="1185"/>
      <c r="AX449" s="1185"/>
      <c r="AY449" s="100"/>
      <c r="AZ449" s="100"/>
      <c r="BA449" s="43"/>
      <c r="BB449" s="46"/>
      <c r="BC449" s="35">
        <f>ROUND(Q450,0)</f>
        <v>21</v>
      </c>
      <c r="BD449" s="66" t="s">
        <v>3966</v>
      </c>
    </row>
    <row r="450" spans="1:56" ht="17.100000000000001" customHeight="1" x14ac:dyDescent="0.15">
      <c r="A450" s="32">
        <v>44</v>
      </c>
      <c r="B450" s="33">
        <v>6592</v>
      </c>
      <c r="C450" s="34" t="s">
        <v>8832</v>
      </c>
      <c r="D450" s="200"/>
      <c r="E450" s="201"/>
      <c r="F450" s="201"/>
      <c r="G450" s="201"/>
      <c r="L450" s="24"/>
      <c r="M450" s="25"/>
      <c r="N450" s="25"/>
      <c r="O450" s="135"/>
      <c r="P450" s="135"/>
      <c r="Q450" s="1162">
        <v>21</v>
      </c>
      <c r="R450" s="1162"/>
      <c r="S450" s="14" t="s">
        <v>775</v>
      </c>
      <c r="T450" s="14"/>
      <c r="U450" s="38"/>
      <c r="V450" s="43" t="s">
        <v>5292</v>
      </c>
      <c r="W450" s="43"/>
      <c r="X450" s="44"/>
      <c r="Y450" s="50"/>
      <c r="Z450" s="50"/>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4" t="s">
        <v>17</v>
      </c>
      <c r="AW450" s="1157">
        <v>0.7</v>
      </c>
      <c r="AX450" s="1157"/>
      <c r="AY450" s="100"/>
      <c r="AZ450" s="100"/>
      <c r="BA450" s="43"/>
      <c r="BB450" s="231"/>
      <c r="BC450" s="35">
        <f>ROUND(Q450*AW450,0)</f>
        <v>15</v>
      </c>
      <c r="BD450" s="31"/>
    </row>
    <row r="451" spans="1:56" ht="17.100000000000001" customHeight="1" x14ac:dyDescent="0.15">
      <c r="A451" s="32">
        <v>44</v>
      </c>
      <c r="B451" s="33">
        <v>6591</v>
      </c>
      <c r="C451" s="34" t="s">
        <v>8833</v>
      </c>
      <c r="D451" s="200"/>
      <c r="E451" s="201"/>
      <c r="F451" s="201"/>
      <c r="G451" s="201"/>
      <c r="L451" s="20" t="s">
        <v>3971</v>
      </c>
      <c r="O451" s="2"/>
      <c r="P451" s="2"/>
      <c r="R451" s="4"/>
      <c r="S451" s="4"/>
      <c r="T451" s="4"/>
      <c r="U451" s="21"/>
      <c r="V451" s="43"/>
      <c r="W451" s="43"/>
      <c r="X451" s="44"/>
      <c r="Y451" s="50"/>
      <c r="Z451" s="50"/>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106"/>
      <c r="AX451" s="106"/>
      <c r="AY451" s="106"/>
      <c r="AZ451" s="106"/>
      <c r="BA451" s="106"/>
      <c r="BB451" s="231"/>
      <c r="BC451" s="35">
        <f>ROUND(Q452,0)</f>
        <v>10</v>
      </c>
      <c r="BD451" s="31"/>
    </row>
    <row r="452" spans="1:56" ht="17.100000000000001" customHeight="1" x14ac:dyDescent="0.15">
      <c r="A452" s="32">
        <v>44</v>
      </c>
      <c r="B452" s="33">
        <v>6593</v>
      </c>
      <c r="C452" s="34" t="s">
        <v>8834</v>
      </c>
      <c r="D452" s="248"/>
      <c r="E452" s="249"/>
      <c r="F452" s="249"/>
      <c r="G452" s="249"/>
      <c r="H452" s="135"/>
      <c r="L452" s="24"/>
      <c r="M452" s="25"/>
      <c r="N452" s="25"/>
      <c r="O452" s="2"/>
      <c r="P452" s="2"/>
      <c r="Q452" s="1162">
        <v>10</v>
      </c>
      <c r="R452" s="1162"/>
      <c r="S452" s="14" t="s">
        <v>775</v>
      </c>
      <c r="T452" s="14"/>
      <c r="U452" s="38"/>
      <c r="V452" s="43" t="s">
        <v>5292</v>
      </c>
      <c r="W452" s="43"/>
      <c r="X452" s="44"/>
      <c r="Y452" s="50"/>
      <c r="Z452" s="50"/>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4" t="s">
        <v>17</v>
      </c>
      <c r="AW452" s="1157">
        <f>$AW$450</f>
        <v>0.7</v>
      </c>
      <c r="AX452" s="1157"/>
      <c r="AY452" s="100"/>
      <c r="AZ452" s="100"/>
      <c r="BA452" s="43"/>
      <c r="BB452" s="231"/>
      <c r="BC452" s="35">
        <f>ROUND(Q452*AW452,0)</f>
        <v>7</v>
      </c>
      <c r="BD452" s="61"/>
    </row>
    <row r="453" spans="1:56" ht="17.100000000000001" customHeight="1" x14ac:dyDescent="0.15">
      <c r="A453" s="32">
        <v>44</v>
      </c>
      <c r="B453" s="32">
        <v>7590</v>
      </c>
      <c r="C453" s="34" t="s">
        <v>8835</v>
      </c>
      <c r="D453" s="47" t="s">
        <v>3974</v>
      </c>
      <c r="E453" s="434"/>
      <c r="F453" s="40"/>
      <c r="G453" s="40"/>
      <c r="H453" s="40"/>
      <c r="I453" s="40"/>
      <c r="J453" s="40"/>
      <c r="K453" s="40"/>
      <c r="L453" s="40"/>
      <c r="M453" s="40"/>
      <c r="N453" s="40"/>
      <c r="O453" s="435"/>
      <c r="P453" s="239" t="s">
        <v>5296</v>
      </c>
      <c r="Q453" s="239"/>
      <c r="R453" s="239"/>
      <c r="S453" s="106"/>
      <c r="T453" s="106"/>
      <c r="U453" s="106"/>
      <c r="V453" s="43"/>
      <c r="W453" s="43"/>
      <c r="X453" s="44"/>
      <c r="Y453" s="44"/>
      <c r="Z453" s="44"/>
      <c r="AA453" s="44"/>
      <c r="AB453" s="44"/>
      <c r="AC453" s="44"/>
      <c r="AD453" s="44"/>
      <c r="AE453" s="44"/>
      <c r="AF453" s="44"/>
      <c r="AG453" s="44"/>
      <c r="AH453" s="44"/>
      <c r="AI453" s="44"/>
      <c r="AJ453" s="44"/>
      <c r="AK453" s="43"/>
      <c r="AL453" s="43"/>
      <c r="AM453" s="43"/>
      <c r="AN453" s="43"/>
      <c r="AO453" s="43"/>
      <c r="AP453" s="43"/>
      <c r="AQ453" s="43"/>
      <c r="AR453" s="43"/>
      <c r="AS453" s="43"/>
      <c r="AT453" s="43"/>
      <c r="AU453" s="43"/>
      <c r="AV453" s="43"/>
      <c r="AW453" s="1106">
        <v>500</v>
      </c>
      <c r="AX453" s="1106"/>
      <c r="AY453" s="100" t="s">
        <v>775</v>
      </c>
      <c r="AZ453" s="43"/>
      <c r="BA453" s="43"/>
      <c r="BB453" s="231"/>
      <c r="BC453" s="35">
        <f t="shared" ref="BC453:BC459" si="2">ROUND(AW453,0)</f>
        <v>500</v>
      </c>
      <c r="BD453" s="66" t="s">
        <v>3956</v>
      </c>
    </row>
    <row r="454" spans="1:56" ht="17.100000000000001" customHeight="1" x14ac:dyDescent="0.15">
      <c r="A454" s="32">
        <v>44</v>
      </c>
      <c r="B454" s="33">
        <v>7591</v>
      </c>
      <c r="C454" s="34" t="s">
        <v>8836</v>
      </c>
      <c r="D454" s="20"/>
      <c r="E454" s="150"/>
      <c r="F454" s="4"/>
      <c r="G454" s="4"/>
      <c r="H454" s="4"/>
      <c r="I454" s="4"/>
      <c r="J454" s="4"/>
      <c r="K454" s="4"/>
      <c r="O454" s="109"/>
      <c r="P454" s="239" t="s">
        <v>5298</v>
      </c>
      <c r="Q454" s="239"/>
      <c r="R454" s="239"/>
      <c r="S454" s="106"/>
      <c r="T454" s="106"/>
      <c r="U454" s="106"/>
      <c r="V454" s="43"/>
      <c r="W454" s="43"/>
      <c r="X454" s="44"/>
      <c r="Y454" s="44"/>
      <c r="Z454" s="44"/>
      <c r="AA454" s="44"/>
      <c r="AB454" s="44"/>
      <c r="AC454" s="44"/>
      <c r="AD454" s="44"/>
      <c r="AE454" s="44"/>
      <c r="AF454" s="44"/>
      <c r="AG454" s="44"/>
      <c r="AH454" s="44"/>
      <c r="AI454" s="44"/>
      <c r="AJ454" s="44"/>
      <c r="AK454" s="43"/>
      <c r="AL454" s="43"/>
      <c r="AM454" s="43"/>
      <c r="AN454" s="25"/>
      <c r="AO454" s="25"/>
      <c r="AP454" s="25"/>
      <c r="AQ454" s="25"/>
      <c r="AR454" s="25"/>
      <c r="AS454" s="25"/>
      <c r="AT454" s="25"/>
      <c r="AU454" s="25"/>
      <c r="AV454" s="43"/>
      <c r="AW454" s="1106">
        <v>250</v>
      </c>
      <c r="AX454" s="1106"/>
      <c r="AY454" s="100" t="s">
        <v>775</v>
      </c>
      <c r="AZ454" s="43"/>
      <c r="BA454" s="43"/>
      <c r="BB454" s="231"/>
      <c r="BC454" s="35">
        <f t="shared" si="2"/>
        <v>250</v>
      </c>
      <c r="BD454" s="31"/>
    </row>
    <row r="455" spans="1:56" ht="17.100000000000001" customHeight="1" x14ac:dyDescent="0.15">
      <c r="A455" s="32">
        <v>44</v>
      </c>
      <c r="B455" s="33">
        <v>7592</v>
      </c>
      <c r="C455" s="34" t="s">
        <v>8837</v>
      </c>
      <c r="D455" s="24"/>
      <c r="E455" s="436"/>
      <c r="F455" s="25"/>
      <c r="G455" s="25"/>
      <c r="H455" s="25"/>
      <c r="I455" s="25"/>
      <c r="J455" s="25"/>
      <c r="K455" s="25"/>
      <c r="L455" s="25"/>
      <c r="M455" s="25"/>
      <c r="N455" s="25"/>
      <c r="O455" s="110"/>
      <c r="P455" s="239" t="s">
        <v>5300</v>
      </c>
      <c r="Q455" s="239"/>
      <c r="R455" s="239"/>
      <c r="S455" s="106"/>
      <c r="T455" s="106"/>
      <c r="U455" s="106"/>
      <c r="V455" s="43"/>
      <c r="W455" s="43"/>
      <c r="X455" s="44"/>
      <c r="Y455" s="44"/>
      <c r="Z455" s="44"/>
      <c r="AA455" s="44"/>
      <c r="AB455" s="44"/>
      <c r="AC455" s="44"/>
      <c r="AD455" s="44"/>
      <c r="AE455" s="44"/>
      <c r="AF455" s="44"/>
      <c r="AG455" s="44"/>
      <c r="AH455" s="44"/>
      <c r="AI455" s="44"/>
      <c r="AJ455" s="44"/>
      <c r="AK455" s="43"/>
      <c r="AL455" s="43"/>
      <c r="AM455" s="43"/>
      <c r="AN455" s="25"/>
      <c r="AO455" s="25"/>
      <c r="AP455" s="25"/>
      <c r="AQ455" s="25"/>
      <c r="AR455" s="25"/>
      <c r="AS455" s="25"/>
      <c r="AT455" s="25"/>
      <c r="AU455" s="25"/>
      <c r="AV455" s="43"/>
      <c r="AW455" s="1106">
        <v>50</v>
      </c>
      <c r="AX455" s="1106"/>
      <c r="AY455" s="100" t="s">
        <v>775</v>
      </c>
      <c r="AZ455" s="43"/>
      <c r="BA455" s="43"/>
      <c r="BB455" s="231"/>
      <c r="BC455" s="35">
        <f t="shared" si="2"/>
        <v>50</v>
      </c>
      <c r="BD455" s="31"/>
    </row>
    <row r="456" spans="1:56" ht="17.100000000000001" customHeight="1" x14ac:dyDescent="0.15">
      <c r="A456" s="32">
        <v>44</v>
      </c>
      <c r="B456" s="33">
        <v>6885</v>
      </c>
      <c r="C456" s="34" t="s">
        <v>8838</v>
      </c>
      <c r="D456" s="42" t="s">
        <v>5302</v>
      </c>
      <c r="E456" s="437"/>
      <c r="F456" s="43"/>
      <c r="G456" s="43"/>
      <c r="H456" s="43"/>
      <c r="I456" s="43"/>
      <c r="J456" s="43"/>
      <c r="K456" s="43"/>
      <c r="L456" s="43"/>
      <c r="M456" s="43"/>
      <c r="N456" s="43"/>
      <c r="O456" s="98"/>
      <c r="P456" s="239"/>
      <c r="Q456" s="239"/>
      <c r="R456" s="239"/>
      <c r="S456" s="106"/>
      <c r="T456" s="106"/>
      <c r="U456" s="106"/>
      <c r="V456" s="43"/>
      <c r="W456" s="43"/>
      <c r="X456" s="44"/>
      <c r="Y456" s="44"/>
      <c r="Z456" s="44"/>
      <c r="AA456" s="44"/>
      <c r="AB456" s="44"/>
      <c r="AC456" s="44"/>
      <c r="AD456" s="44"/>
      <c r="AE456" s="44"/>
      <c r="AF456" s="44"/>
      <c r="AG456" s="44"/>
      <c r="AH456" s="44"/>
      <c r="AI456" s="44"/>
      <c r="AJ456" s="44"/>
      <c r="AK456" s="43"/>
      <c r="AL456" s="43"/>
      <c r="AM456" s="25"/>
      <c r="AN456" s="25"/>
      <c r="AO456" s="25"/>
      <c r="AP456" s="25"/>
      <c r="AQ456" s="25"/>
      <c r="AR456" s="25"/>
      <c r="AS456" s="25"/>
      <c r="AT456" s="25"/>
      <c r="AU456" s="25"/>
      <c r="AV456" s="43"/>
      <c r="AW456" s="1106">
        <v>800</v>
      </c>
      <c r="AX456" s="1106"/>
      <c r="AY456" s="100" t="s">
        <v>775</v>
      </c>
      <c r="AZ456" s="43"/>
      <c r="BA456" s="43"/>
      <c r="BB456" s="231"/>
      <c r="BC456" s="35">
        <f t="shared" si="2"/>
        <v>800</v>
      </c>
      <c r="BD456" s="31"/>
    </row>
    <row r="457" spans="1:56" ht="17.100000000000001" customHeight="1" x14ac:dyDescent="0.15">
      <c r="A457" s="32">
        <v>44</v>
      </c>
      <c r="B457" s="33">
        <v>6875</v>
      </c>
      <c r="C457" s="34" t="s">
        <v>8839</v>
      </c>
      <c r="D457" s="47" t="s">
        <v>5304</v>
      </c>
      <c r="E457" s="434"/>
      <c r="F457" s="40"/>
      <c r="G457" s="40"/>
      <c r="H457" s="40"/>
      <c r="I457" s="40"/>
      <c r="J457" s="40"/>
      <c r="K457" s="40"/>
      <c r="L457" s="40"/>
      <c r="M457" s="40"/>
      <c r="N457" s="40"/>
      <c r="O457" s="102"/>
      <c r="P457" s="48"/>
      <c r="Q457" s="106"/>
      <c r="R457" s="106"/>
      <c r="S457" s="106"/>
      <c r="T457" s="106"/>
      <c r="U457" s="106"/>
      <c r="V457" s="43"/>
      <c r="W457" s="43"/>
      <c r="X457" s="44"/>
      <c r="Y457" s="44"/>
      <c r="Z457" s="44"/>
      <c r="AA457" s="44"/>
      <c r="AB457" s="44"/>
      <c r="AC457" s="44"/>
      <c r="AD457" s="44"/>
      <c r="AE457" s="44"/>
      <c r="AF457" s="44"/>
      <c r="AG457" s="44"/>
      <c r="AH457" s="44"/>
      <c r="AI457" s="44"/>
      <c r="AJ457" s="44"/>
      <c r="AK457" s="43"/>
      <c r="AL457" s="43"/>
      <c r="AM457" s="43"/>
      <c r="AN457" s="25"/>
      <c r="AO457" s="25"/>
      <c r="AP457" s="25"/>
      <c r="AQ457" s="25"/>
      <c r="AR457" s="25"/>
      <c r="AS457" s="25"/>
      <c r="AT457" s="25"/>
      <c r="AU457" s="25"/>
      <c r="AV457" s="43"/>
      <c r="AW457" s="1106">
        <v>300</v>
      </c>
      <c r="AX457" s="1106"/>
      <c r="AY457" s="100" t="s">
        <v>775</v>
      </c>
      <c r="AZ457" s="43"/>
      <c r="BA457" s="43"/>
      <c r="BB457" s="231"/>
      <c r="BC457" s="35">
        <f t="shared" si="2"/>
        <v>300</v>
      </c>
      <c r="BD457" s="31"/>
    </row>
    <row r="458" spans="1:56" ht="17.100000000000001" customHeight="1" x14ac:dyDescent="0.15">
      <c r="A458" s="32">
        <v>44</v>
      </c>
      <c r="B458" s="33">
        <v>6880</v>
      </c>
      <c r="C458" s="34" t="s">
        <v>8840</v>
      </c>
      <c r="D458" s="42" t="s">
        <v>5306</v>
      </c>
      <c r="E458" s="437"/>
      <c r="F458" s="43"/>
      <c r="G458" s="43"/>
      <c r="H458" s="43"/>
      <c r="I458" s="43"/>
      <c r="J458" s="43"/>
      <c r="K458" s="43"/>
      <c r="L458" s="43"/>
      <c r="M458" s="43"/>
      <c r="N458" s="43"/>
      <c r="O458" s="98"/>
      <c r="P458" s="239"/>
      <c r="Q458" s="239"/>
      <c r="R458" s="239"/>
      <c r="S458" s="106"/>
      <c r="T458" s="106"/>
      <c r="U458" s="106"/>
      <c r="V458" s="43"/>
      <c r="W458" s="43"/>
      <c r="X458" s="44"/>
      <c r="Y458" s="44"/>
      <c r="Z458" s="44"/>
      <c r="AA458" s="44"/>
      <c r="AB458" s="44"/>
      <c r="AC458" s="44"/>
      <c r="AD458" s="44"/>
      <c r="AE458" s="44"/>
      <c r="AF458" s="44"/>
      <c r="AG458" s="44"/>
      <c r="AH458" s="44"/>
      <c r="AI458" s="44"/>
      <c r="AJ458" s="44"/>
      <c r="AK458" s="43"/>
      <c r="AL458" s="43"/>
      <c r="AM458" s="25"/>
      <c r="AN458" s="25"/>
      <c r="AO458" s="25"/>
      <c r="AP458" s="25"/>
      <c r="AQ458" s="25"/>
      <c r="AR458" s="25"/>
      <c r="AS458" s="25"/>
      <c r="AT458" s="25"/>
      <c r="AU458" s="25"/>
      <c r="AV458" s="43"/>
      <c r="AW458" s="1106">
        <v>480</v>
      </c>
      <c r="AX458" s="1106"/>
      <c r="AY458" s="100" t="s">
        <v>775</v>
      </c>
      <c r="AZ458" s="43"/>
      <c r="BA458" s="43"/>
      <c r="BB458" s="231"/>
      <c r="BC458" s="35">
        <f t="shared" si="2"/>
        <v>480</v>
      </c>
      <c r="BD458" s="61"/>
    </row>
    <row r="459" spans="1:56" ht="16.5" customHeight="1" x14ac:dyDescent="0.15">
      <c r="A459" s="32">
        <v>44</v>
      </c>
      <c r="B459" s="32">
        <v>6890</v>
      </c>
      <c r="C459" s="34" t="s">
        <v>8841</v>
      </c>
      <c r="D459" s="47" t="s">
        <v>5308</v>
      </c>
      <c r="E459" s="197"/>
      <c r="F459" s="197"/>
      <c r="G459" s="197"/>
      <c r="H459" s="197"/>
      <c r="I459" s="197"/>
      <c r="J459" s="197"/>
      <c r="K459" s="197"/>
      <c r="L459" s="197"/>
      <c r="M459" s="197"/>
      <c r="N459" s="40"/>
      <c r="O459" s="40"/>
      <c r="P459" s="65"/>
      <c r="Q459" s="65"/>
      <c r="R459" s="197"/>
      <c r="S459" s="385"/>
      <c r="T459" s="43"/>
      <c r="U459" s="98"/>
      <c r="V459" s="106"/>
      <c r="W459" s="106"/>
      <c r="X459" s="106"/>
      <c r="Y459" s="106"/>
      <c r="Z459" s="106"/>
      <c r="AA459" s="106"/>
      <c r="AB459" s="106"/>
      <c r="AC459" s="106"/>
      <c r="AD459" s="106"/>
      <c r="AE459" s="106"/>
      <c r="AF459" s="44"/>
      <c r="AG459" s="44"/>
      <c r="AH459" s="44"/>
      <c r="AI459" s="44"/>
      <c r="AJ459" s="43"/>
      <c r="AK459" s="43"/>
      <c r="AL459" s="43"/>
      <c r="AM459" s="43"/>
      <c r="AN459" s="43"/>
      <c r="AO459" s="43"/>
      <c r="AP459" s="43"/>
      <c r="AQ459" s="43"/>
      <c r="AR459" s="43"/>
      <c r="AS459" s="43"/>
      <c r="AT459" s="43"/>
      <c r="AU459" s="43"/>
      <c r="AV459" s="43"/>
      <c r="AW459" s="1106">
        <v>583</v>
      </c>
      <c r="AX459" s="1106"/>
      <c r="AY459" s="100" t="s">
        <v>775</v>
      </c>
      <c r="AZ459" s="43"/>
      <c r="BA459" s="43"/>
      <c r="BB459" s="231"/>
      <c r="BC459" s="35">
        <f t="shared" si="2"/>
        <v>583</v>
      </c>
      <c r="BD459" s="66" t="s">
        <v>8842</v>
      </c>
    </row>
    <row r="460" spans="1:56" ht="17.100000000000001" customHeight="1" x14ac:dyDescent="0.15">
      <c r="A460" s="32">
        <v>44</v>
      </c>
      <c r="B460" s="33">
        <v>6715</v>
      </c>
      <c r="C460" s="34" t="s">
        <v>8843</v>
      </c>
      <c r="D460" s="1085" t="s">
        <v>843</v>
      </c>
      <c r="E460" s="1086"/>
      <c r="F460" s="1086"/>
      <c r="G460" s="1086"/>
      <c r="H460" s="1086"/>
      <c r="I460" s="1086"/>
      <c r="J460" s="1086"/>
      <c r="K460" s="1087"/>
      <c r="L460" s="1085" t="s">
        <v>844</v>
      </c>
      <c r="M460" s="1133"/>
      <c r="N460" s="1133"/>
      <c r="O460" s="1133"/>
      <c r="P460" s="1133"/>
      <c r="Q460" s="1133"/>
      <c r="R460" s="1133"/>
      <c r="S460" s="1133"/>
      <c r="T460" s="42"/>
      <c r="U460" s="43"/>
      <c r="V460" s="98"/>
      <c r="W460" s="98"/>
      <c r="X460" s="44"/>
      <c r="Y460" s="50"/>
      <c r="Z460" s="50"/>
      <c r="AA460" s="43"/>
      <c r="AB460" s="43"/>
      <c r="AC460" s="43"/>
      <c r="AD460" s="43"/>
      <c r="AE460" s="43"/>
      <c r="AF460" s="43"/>
      <c r="AG460" s="43"/>
      <c r="AH460" s="43"/>
      <c r="AI460" s="43"/>
      <c r="AJ460" s="43"/>
      <c r="AK460" s="43"/>
      <c r="AL460" s="43"/>
      <c r="AM460" s="26"/>
      <c r="AN460" s="119"/>
      <c r="AO460" s="119"/>
      <c r="AP460" s="119"/>
      <c r="AQ460" s="119"/>
      <c r="AR460" s="119"/>
      <c r="AS460" s="119"/>
      <c r="AT460" s="119"/>
      <c r="AU460" s="119"/>
      <c r="AV460" s="43"/>
      <c r="AW460" s="120"/>
      <c r="AX460" s="121" t="s">
        <v>775</v>
      </c>
      <c r="AY460" s="121"/>
      <c r="AZ460" s="43"/>
      <c r="BA460" s="43"/>
      <c r="BB460" s="43"/>
      <c r="BC460" s="35"/>
      <c r="BD460" s="66" t="s">
        <v>755</v>
      </c>
    </row>
    <row r="461" spans="1:56" ht="17.100000000000001" customHeight="1" x14ac:dyDescent="0.15">
      <c r="A461" s="32">
        <v>44</v>
      </c>
      <c r="B461" s="33">
        <v>6716</v>
      </c>
      <c r="C461" s="34" t="s">
        <v>8844</v>
      </c>
      <c r="D461" s="1088"/>
      <c r="E461" s="1089"/>
      <c r="F461" s="1089"/>
      <c r="G461" s="1089"/>
      <c r="H461" s="1089"/>
      <c r="I461" s="1089"/>
      <c r="J461" s="1089"/>
      <c r="K461" s="1090"/>
      <c r="L461" s="1337"/>
      <c r="M461" s="1338"/>
      <c r="N461" s="1338"/>
      <c r="O461" s="1338"/>
      <c r="P461" s="1338"/>
      <c r="Q461" s="1338"/>
      <c r="R461" s="1338"/>
      <c r="S461" s="1338"/>
      <c r="T461" s="42" t="s">
        <v>3999</v>
      </c>
      <c r="U461" s="43"/>
      <c r="V461" s="98"/>
      <c r="W461" s="98"/>
      <c r="X461" s="44"/>
      <c r="Y461" s="50"/>
      <c r="Z461" s="50"/>
      <c r="AA461" s="43"/>
      <c r="AB461" s="43"/>
      <c r="AC461" s="43"/>
      <c r="AD461" s="43"/>
      <c r="AE461" s="43"/>
      <c r="AF461" s="43"/>
      <c r="AG461" s="43"/>
      <c r="AH461" s="45"/>
      <c r="AI461" s="95"/>
      <c r="AJ461" s="15"/>
      <c r="AK461" s="438"/>
      <c r="AL461" s="438"/>
      <c r="AM461" s="100"/>
      <c r="AN461" s="15"/>
      <c r="AO461" s="15"/>
      <c r="AP461" s="15"/>
      <c r="AQ461" s="15"/>
      <c r="AR461" s="15"/>
      <c r="AS461" s="15"/>
      <c r="AT461" s="15"/>
      <c r="AU461" s="15"/>
      <c r="AV461" s="220"/>
      <c r="AW461" s="220"/>
      <c r="AX461" s="121" t="s">
        <v>775</v>
      </c>
      <c r="AY461" s="439"/>
      <c r="AZ461" s="43"/>
      <c r="BA461" s="43"/>
      <c r="BB461" s="43"/>
      <c r="BC461" s="35"/>
      <c r="BD461" s="31"/>
    </row>
    <row r="462" spans="1:56" ht="17.100000000000001" customHeight="1" x14ac:dyDescent="0.15">
      <c r="A462" s="32">
        <v>44</v>
      </c>
      <c r="B462" s="33">
        <v>6710</v>
      </c>
      <c r="C462" s="34" t="s">
        <v>8845</v>
      </c>
      <c r="D462" s="1088"/>
      <c r="E462" s="1089"/>
      <c r="F462" s="1089"/>
      <c r="G462" s="1089"/>
      <c r="H462" s="1089"/>
      <c r="I462" s="1089"/>
      <c r="J462" s="1089"/>
      <c r="K462" s="1090"/>
      <c r="L462" s="1085" t="s">
        <v>846</v>
      </c>
      <c r="M462" s="1133"/>
      <c r="N462" s="1133"/>
      <c r="O462" s="1133"/>
      <c r="P462" s="1133"/>
      <c r="Q462" s="1133"/>
      <c r="R462" s="1133"/>
      <c r="S462" s="1133"/>
      <c r="T462" s="42"/>
      <c r="U462" s="43"/>
      <c r="V462" s="98"/>
      <c r="W462" s="98"/>
      <c r="X462" s="44"/>
      <c r="Y462" s="50"/>
      <c r="Z462" s="50"/>
      <c r="AA462" s="43"/>
      <c r="AB462" s="43"/>
      <c r="AC462" s="43"/>
      <c r="AD462" s="43"/>
      <c r="AE462" s="43"/>
      <c r="AF462" s="43"/>
      <c r="AG462" s="43"/>
      <c r="AH462" s="43"/>
      <c r="AI462" s="43"/>
      <c r="AJ462" s="43"/>
      <c r="AK462" s="43"/>
      <c r="AL462" s="43"/>
      <c r="AM462" s="44"/>
      <c r="AN462" s="119"/>
      <c r="AO462" s="119"/>
      <c r="AP462" s="119"/>
      <c r="AQ462" s="119"/>
      <c r="AR462" s="119"/>
      <c r="AS462" s="119"/>
      <c r="AT462" s="119"/>
      <c r="AU462" s="119"/>
      <c r="AV462" s="43"/>
      <c r="AW462" s="120"/>
      <c r="AX462" s="121" t="s">
        <v>775</v>
      </c>
      <c r="AY462" s="121"/>
      <c r="AZ462" s="43"/>
      <c r="BA462" s="43"/>
      <c r="BB462" s="43"/>
      <c r="BC462" s="35"/>
      <c r="BD462" s="31"/>
    </row>
    <row r="463" spans="1:56" ht="17.100000000000001" customHeight="1" x14ac:dyDescent="0.15">
      <c r="A463" s="32">
        <v>44</v>
      </c>
      <c r="B463" s="33">
        <v>6711</v>
      </c>
      <c r="C463" s="34" t="s">
        <v>8846</v>
      </c>
      <c r="D463" s="1088"/>
      <c r="E463" s="1089"/>
      <c r="F463" s="1089"/>
      <c r="G463" s="1089"/>
      <c r="H463" s="1089"/>
      <c r="I463" s="1089"/>
      <c r="J463" s="1089"/>
      <c r="K463" s="1090"/>
      <c r="L463" s="1337"/>
      <c r="M463" s="1338"/>
      <c r="N463" s="1338"/>
      <c r="O463" s="1338"/>
      <c r="P463" s="1338"/>
      <c r="Q463" s="1338"/>
      <c r="R463" s="1338"/>
      <c r="S463" s="1338"/>
      <c r="T463" s="42" t="s">
        <v>3999</v>
      </c>
      <c r="U463" s="43"/>
      <c r="V463" s="98"/>
      <c r="W463" s="98"/>
      <c r="X463" s="44"/>
      <c r="Y463" s="50"/>
      <c r="Z463" s="50"/>
      <c r="AA463" s="43"/>
      <c r="AB463" s="43"/>
      <c r="AC463" s="43"/>
      <c r="AD463" s="43"/>
      <c r="AE463" s="43"/>
      <c r="AF463" s="43"/>
      <c r="AG463" s="43"/>
      <c r="AH463" s="45"/>
      <c r="AI463" s="95"/>
      <c r="AJ463" s="15"/>
      <c r="AK463" s="438"/>
      <c r="AL463" s="438"/>
      <c r="AM463" s="100"/>
      <c r="AN463" s="15"/>
      <c r="AO463" s="15"/>
      <c r="AP463" s="15"/>
      <c r="AQ463" s="15"/>
      <c r="AR463" s="15"/>
      <c r="AS463" s="15"/>
      <c r="AT463" s="15"/>
      <c r="AU463" s="15"/>
      <c r="AV463" s="220"/>
      <c r="AW463" s="220"/>
      <c r="AX463" s="121" t="s">
        <v>775</v>
      </c>
      <c r="AY463" s="439"/>
      <c r="AZ463" s="43"/>
      <c r="BA463" s="43"/>
      <c r="BB463" s="43"/>
      <c r="BC463" s="35"/>
      <c r="BD463" s="31"/>
    </row>
    <row r="464" spans="1:56" ht="17.100000000000001" customHeight="1" x14ac:dyDescent="0.15">
      <c r="A464" s="32">
        <v>44</v>
      </c>
      <c r="B464" s="33">
        <v>6665</v>
      </c>
      <c r="C464" s="34" t="s">
        <v>8847</v>
      </c>
      <c r="D464" s="1088"/>
      <c r="E464" s="1089"/>
      <c r="F464" s="1089"/>
      <c r="G464" s="1089"/>
      <c r="H464" s="1089"/>
      <c r="I464" s="1089"/>
      <c r="J464" s="1089"/>
      <c r="K464" s="1090"/>
      <c r="L464" s="1085" t="s">
        <v>848</v>
      </c>
      <c r="M464" s="1133"/>
      <c r="N464" s="1133"/>
      <c r="O464" s="1133"/>
      <c r="P464" s="1133"/>
      <c r="Q464" s="1133"/>
      <c r="R464" s="1133"/>
      <c r="S464" s="1133"/>
      <c r="T464" s="42"/>
      <c r="U464" s="43"/>
      <c r="V464" s="98"/>
      <c r="W464" s="98"/>
      <c r="X464" s="44"/>
      <c r="Y464" s="50"/>
      <c r="Z464" s="50"/>
      <c r="AA464" s="43"/>
      <c r="AB464" s="43"/>
      <c r="AC464" s="43"/>
      <c r="AD464" s="43"/>
      <c r="AE464" s="43"/>
      <c r="AF464" s="43"/>
      <c r="AG464" s="43"/>
      <c r="AH464" s="43"/>
      <c r="AI464" s="43"/>
      <c r="AJ464" s="43"/>
      <c r="AK464" s="43"/>
      <c r="AL464" s="43"/>
      <c r="AM464" s="26"/>
      <c r="AN464" s="119"/>
      <c r="AO464" s="119"/>
      <c r="AP464" s="119"/>
      <c r="AQ464" s="119"/>
      <c r="AR464" s="119"/>
      <c r="AS464" s="119"/>
      <c r="AT464" s="119"/>
      <c r="AU464" s="119"/>
      <c r="AV464" s="43"/>
      <c r="AW464" s="120"/>
      <c r="AX464" s="121" t="s">
        <v>775</v>
      </c>
      <c r="AY464" s="121"/>
      <c r="AZ464" s="43"/>
      <c r="BA464" s="43"/>
      <c r="BB464" s="43"/>
      <c r="BC464" s="35"/>
      <c r="BD464" s="31"/>
    </row>
    <row r="465" spans="1:56" ht="17.100000000000001" customHeight="1" x14ac:dyDescent="0.15">
      <c r="A465" s="32">
        <v>44</v>
      </c>
      <c r="B465" s="33">
        <v>6666</v>
      </c>
      <c r="C465" s="34" t="s">
        <v>8848</v>
      </c>
      <c r="D465" s="1088"/>
      <c r="E465" s="1089"/>
      <c r="F465" s="1089"/>
      <c r="G465" s="1089"/>
      <c r="H465" s="1089"/>
      <c r="I465" s="1089"/>
      <c r="J465" s="1089"/>
      <c r="K465" s="1090"/>
      <c r="L465" s="1337"/>
      <c r="M465" s="1338"/>
      <c r="N465" s="1338"/>
      <c r="O465" s="1338"/>
      <c r="P465" s="1338"/>
      <c r="Q465" s="1338"/>
      <c r="R465" s="1338"/>
      <c r="S465" s="1338"/>
      <c r="T465" s="42" t="s">
        <v>3999</v>
      </c>
      <c r="U465" s="43"/>
      <c r="V465" s="98"/>
      <c r="W465" s="98"/>
      <c r="X465" s="44"/>
      <c r="Y465" s="50"/>
      <c r="Z465" s="50"/>
      <c r="AA465" s="43"/>
      <c r="AB465" s="43"/>
      <c r="AC465" s="43"/>
      <c r="AD465" s="43"/>
      <c r="AE465" s="43"/>
      <c r="AF465" s="43"/>
      <c r="AG465" s="43"/>
      <c r="AH465" s="45"/>
      <c r="AI465" s="95"/>
      <c r="AJ465" s="15"/>
      <c r="AK465" s="438"/>
      <c r="AL465" s="438"/>
      <c r="AM465" s="100"/>
      <c r="AN465" s="15"/>
      <c r="AO465" s="15"/>
      <c r="AP465" s="15"/>
      <c r="AQ465" s="15"/>
      <c r="AR465" s="15"/>
      <c r="AS465" s="15"/>
      <c r="AT465" s="15"/>
      <c r="AU465" s="15"/>
      <c r="AV465" s="220"/>
      <c r="AW465" s="220"/>
      <c r="AX465" s="121" t="s">
        <v>775</v>
      </c>
      <c r="AY465" s="439"/>
      <c r="AZ465" s="43"/>
      <c r="BA465" s="43"/>
      <c r="BB465" s="43"/>
      <c r="BC465" s="35"/>
      <c r="BD465" s="31"/>
    </row>
    <row r="466" spans="1:56" ht="17.100000000000001" customHeight="1" x14ac:dyDescent="0.15">
      <c r="A466" s="81">
        <v>44</v>
      </c>
      <c r="B466" s="124">
        <v>6670</v>
      </c>
      <c r="C466" s="82" t="s">
        <v>8849</v>
      </c>
      <c r="D466" s="73"/>
      <c r="E466" s="74"/>
      <c r="F466" s="74"/>
      <c r="G466" s="74"/>
      <c r="H466" s="74"/>
      <c r="I466" s="74"/>
      <c r="J466" s="74"/>
      <c r="K466" s="75"/>
      <c r="L466" s="1216" t="s">
        <v>850</v>
      </c>
      <c r="M466" s="1331"/>
      <c r="N466" s="1331"/>
      <c r="O466" s="1331"/>
      <c r="P466" s="1331"/>
      <c r="Q466" s="1331"/>
      <c r="R466" s="1331"/>
      <c r="S466" s="1331"/>
      <c r="T466" s="226"/>
      <c r="U466" s="85"/>
      <c r="V466" s="86"/>
      <c r="W466" s="86"/>
      <c r="X466" s="87"/>
      <c r="Y466" s="88"/>
      <c r="Z466" s="88"/>
      <c r="AA466" s="85"/>
      <c r="AB466" s="85"/>
      <c r="AC466" s="85"/>
      <c r="AD466" s="85"/>
      <c r="AE466" s="85"/>
      <c r="AF466" s="85"/>
      <c r="AG466" s="85"/>
      <c r="AH466" s="85"/>
      <c r="AI466" s="85"/>
      <c r="AJ466" s="85"/>
      <c r="AK466" s="85"/>
      <c r="AL466" s="85"/>
      <c r="AM466" s="126"/>
      <c r="AN466" s="127"/>
      <c r="AO466" s="127"/>
      <c r="AP466" s="127"/>
      <c r="AQ466" s="127"/>
      <c r="AR466" s="127"/>
      <c r="AS466" s="127"/>
      <c r="AT466" s="127"/>
      <c r="AU466" s="127"/>
      <c r="AV466" s="85"/>
      <c r="AW466" s="128"/>
      <c r="AX466" s="129" t="s">
        <v>775</v>
      </c>
      <c r="AY466" s="129"/>
      <c r="AZ466" s="85"/>
      <c r="BA466" s="85"/>
      <c r="BB466" s="85"/>
      <c r="BC466" s="91"/>
      <c r="BD466" s="31"/>
    </row>
    <row r="467" spans="1:56" ht="17.100000000000001" customHeight="1" x14ac:dyDescent="0.15">
      <c r="A467" s="81">
        <v>44</v>
      </c>
      <c r="B467" s="124">
        <v>6671</v>
      </c>
      <c r="C467" s="82" t="s">
        <v>8850</v>
      </c>
      <c r="D467" s="73"/>
      <c r="E467" s="74"/>
      <c r="F467" s="74"/>
      <c r="G467" s="74"/>
      <c r="H467" s="74"/>
      <c r="I467" s="74"/>
      <c r="J467" s="74"/>
      <c r="K467" s="75"/>
      <c r="L467" s="1332"/>
      <c r="M467" s="1333"/>
      <c r="N467" s="1333"/>
      <c r="O467" s="1333"/>
      <c r="P467" s="1333"/>
      <c r="Q467" s="1333"/>
      <c r="R467" s="1333"/>
      <c r="S467" s="1333"/>
      <c r="T467" s="226" t="s">
        <v>3999</v>
      </c>
      <c r="U467" s="85"/>
      <c r="V467" s="86"/>
      <c r="W467" s="86"/>
      <c r="X467" s="87"/>
      <c r="Y467" s="88"/>
      <c r="Z467" s="88"/>
      <c r="AA467" s="85"/>
      <c r="AB467" s="85"/>
      <c r="AC467" s="85"/>
      <c r="AD467" s="85"/>
      <c r="AE467" s="85"/>
      <c r="AF467" s="85"/>
      <c r="AG467" s="85"/>
      <c r="AH467" s="89"/>
      <c r="AI467" s="440"/>
      <c r="AJ467" s="344"/>
      <c r="AK467" s="441"/>
      <c r="AL467" s="441"/>
      <c r="AM467" s="84"/>
      <c r="AN467" s="344"/>
      <c r="AO467" s="344"/>
      <c r="AP467" s="344"/>
      <c r="AQ467" s="344"/>
      <c r="AR467" s="344"/>
      <c r="AS467" s="344"/>
      <c r="AT467" s="344"/>
      <c r="AU467" s="344"/>
      <c r="AV467" s="442"/>
      <c r="AW467" s="442"/>
      <c r="AX467" s="129" t="s">
        <v>775</v>
      </c>
      <c r="AY467" s="443"/>
      <c r="AZ467" s="85"/>
      <c r="BA467" s="85"/>
      <c r="BB467" s="85"/>
      <c r="BC467" s="91"/>
      <c r="BD467" s="31"/>
    </row>
    <row r="468" spans="1:56" ht="17.100000000000001" customHeight="1" x14ac:dyDescent="0.15">
      <c r="A468" s="81">
        <v>44</v>
      </c>
      <c r="B468" s="124">
        <v>6675</v>
      </c>
      <c r="C468" s="82" t="s">
        <v>8851</v>
      </c>
      <c r="D468" s="73"/>
      <c r="E468" s="74"/>
      <c r="F468" s="74"/>
      <c r="G468" s="74"/>
      <c r="H468" s="74"/>
      <c r="I468" s="74"/>
      <c r="J468" s="74"/>
      <c r="K468" s="75"/>
      <c r="L468" s="1216" t="s">
        <v>852</v>
      </c>
      <c r="M468" s="1331"/>
      <c r="N468" s="1331"/>
      <c r="O468" s="1331"/>
      <c r="P468" s="1331"/>
      <c r="Q468" s="1331"/>
      <c r="R468" s="1331"/>
      <c r="S468" s="1331"/>
      <c r="T468" s="226"/>
      <c r="U468" s="85"/>
      <c r="V468" s="86"/>
      <c r="W468" s="86"/>
      <c r="X468" s="87"/>
      <c r="Y468" s="88"/>
      <c r="Z468" s="88"/>
      <c r="AA468" s="85"/>
      <c r="AB468" s="85"/>
      <c r="AC468" s="85"/>
      <c r="AD468" s="85"/>
      <c r="AE468" s="85"/>
      <c r="AF468" s="85"/>
      <c r="AG468" s="85"/>
      <c r="AH468" s="85"/>
      <c r="AI468" s="85"/>
      <c r="AJ468" s="85"/>
      <c r="AK468" s="85"/>
      <c r="AL468" s="85"/>
      <c r="AM468" s="126"/>
      <c r="AN468" s="127"/>
      <c r="AO468" s="127"/>
      <c r="AP468" s="127"/>
      <c r="AQ468" s="127"/>
      <c r="AR468" s="127"/>
      <c r="AS468" s="127"/>
      <c r="AT468" s="127"/>
      <c r="AU468" s="127"/>
      <c r="AV468" s="85"/>
      <c r="AW468" s="128"/>
      <c r="AX468" s="129" t="s">
        <v>775</v>
      </c>
      <c r="AY468" s="129"/>
      <c r="AZ468" s="85"/>
      <c r="BA468" s="85"/>
      <c r="BB468" s="85"/>
      <c r="BC468" s="91"/>
      <c r="BD468" s="31"/>
    </row>
    <row r="469" spans="1:56" ht="17.100000000000001" customHeight="1" x14ac:dyDescent="0.15">
      <c r="A469" s="81">
        <v>44</v>
      </c>
      <c r="B469" s="124">
        <v>6676</v>
      </c>
      <c r="C469" s="82" t="s">
        <v>8852</v>
      </c>
      <c r="D469" s="111"/>
      <c r="E469" s="112"/>
      <c r="F469" s="112"/>
      <c r="G469" s="112"/>
      <c r="H469" s="112"/>
      <c r="I469" s="112"/>
      <c r="J469" s="112"/>
      <c r="K469" s="113"/>
      <c r="L469" s="1332"/>
      <c r="M469" s="1333"/>
      <c r="N469" s="1333"/>
      <c r="O469" s="1333"/>
      <c r="P469" s="1333"/>
      <c r="Q469" s="1333"/>
      <c r="R469" s="1333"/>
      <c r="S469" s="1333"/>
      <c r="T469" s="226" t="s">
        <v>3999</v>
      </c>
      <c r="U469" s="85"/>
      <c r="V469" s="86"/>
      <c r="W469" s="86"/>
      <c r="X469" s="87"/>
      <c r="Y469" s="88"/>
      <c r="Z469" s="88"/>
      <c r="AA469" s="85"/>
      <c r="AB469" s="85"/>
      <c r="AC469" s="85"/>
      <c r="AD469" s="85"/>
      <c r="AE469" s="85"/>
      <c r="AF469" s="85"/>
      <c r="AG469" s="85"/>
      <c r="AH469" s="89"/>
      <c r="AI469" s="440"/>
      <c r="AJ469" s="344"/>
      <c r="AK469" s="441"/>
      <c r="AL469" s="441"/>
      <c r="AM469" s="84"/>
      <c r="AN469" s="344"/>
      <c r="AO469" s="344"/>
      <c r="AP469" s="344"/>
      <c r="AQ469" s="344"/>
      <c r="AR469" s="344"/>
      <c r="AS469" s="344"/>
      <c r="AT469" s="344"/>
      <c r="AU469" s="344"/>
      <c r="AV469" s="442"/>
      <c r="AW469" s="442"/>
      <c r="AX469" s="129" t="s">
        <v>775</v>
      </c>
      <c r="AY469" s="443"/>
      <c r="AZ469" s="85"/>
      <c r="BA469" s="85"/>
      <c r="BB469" s="85"/>
      <c r="BC469" s="91"/>
      <c r="BD469" s="31"/>
    </row>
    <row r="470" spans="1:56" ht="17.100000000000001" customHeight="1" x14ac:dyDescent="0.15">
      <c r="A470" s="81">
        <v>44</v>
      </c>
      <c r="B470" s="81">
        <v>6685</v>
      </c>
      <c r="C470" s="82" t="s">
        <v>8853</v>
      </c>
      <c r="D470" s="346" t="s">
        <v>854</v>
      </c>
      <c r="E470" s="444"/>
      <c r="F470" s="347"/>
      <c r="G470" s="347"/>
      <c r="H470" s="347"/>
      <c r="I470" s="347"/>
      <c r="J470" s="347"/>
      <c r="K470" s="347"/>
      <c r="L470" s="347"/>
      <c r="M470" s="347"/>
      <c r="N470" s="347"/>
      <c r="O470" s="347"/>
      <c r="P470" s="347"/>
      <c r="Q470" s="347"/>
      <c r="R470" s="347"/>
      <c r="S470" s="348"/>
      <c r="T470" s="85"/>
      <c r="U470" s="85"/>
      <c r="V470" s="86"/>
      <c r="W470" s="85"/>
      <c r="X470" s="85"/>
      <c r="Y470" s="85"/>
      <c r="Z470" s="85"/>
      <c r="AA470" s="85"/>
      <c r="AB470" s="85"/>
      <c r="AC470" s="85"/>
      <c r="AD470" s="133"/>
      <c r="AE470" s="133"/>
      <c r="AF470" s="85"/>
      <c r="AG470" s="85"/>
      <c r="AH470" s="85"/>
      <c r="AI470" s="85"/>
      <c r="AJ470" s="85"/>
      <c r="AK470" s="85"/>
      <c r="AL470" s="85"/>
      <c r="AM470" s="126"/>
      <c r="AN470" s="127"/>
      <c r="AO470" s="127"/>
      <c r="AP470" s="127"/>
      <c r="AQ470" s="127"/>
      <c r="AR470" s="127"/>
      <c r="AS470" s="127"/>
      <c r="AT470" s="127"/>
      <c r="AU470" s="127"/>
      <c r="AV470" s="85"/>
      <c r="AW470" s="128"/>
      <c r="AX470" s="134" t="s">
        <v>855</v>
      </c>
      <c r="AY470" s="85"/>
      <c r="AZ470" s="85"/>
      <c r="BA470" s="85"/>
      <c r="BB470" s="85"/>
      <c r="BC470" s="91"/>
      <c r="BD470" s="31"/>
    </row>
    <row r="471" spans="1:56" ht="17.100000000000001" customHeight="1" x14ac:dyDescent="0.15">
      <c r="A471" s="32">
        <v>44</v>
      </c>
      <c r="B471" s="32">
        <v>6772</v>
      </c>
      <c r="C471" s="34" t="s">
        <v>8854</v>
      </c>
      <c r="D471" s="1198" t="s">
        <v>857</v>
      </c>
      <c r="E471" s="1334"/>
      <c r="F471" s="1334"/>
      <c r="G471" s="1334"/>
      <c r="H471" s="1334"/>
      <c r="I471" s="1334"/>
      <c r="J471" s="1334"/>
      <c r="K471" s="1334"/>
      <c r="L471" s="72" t="s">
        <v>2974</v>
      </c>
      <c r="M471" s="63"/>
      <c r="N471" s="63"/>
      <c r="O471" s="63"/>
      <c r="P471" s="63"/>
      <c r="Q471" s="63"/>
      <c r="R471" s="63"/>
      <c r="S471" s="63"/>
      <c r="T471" s="43"/>
      <c r="U471" s="43"/>
      <c r="V471" s="98"/>
      <c r="W471" s="43"/>
      <c r="X471" s="43"/>
      <c r="Y471" s="43"/>
      <c r="Z471" s="43"/>
      <c r="AA471" s="43"/>
      <c r="AB471" s="43"/>
      <c r="AC471" s="43"/>
      <c r="AD471" s="106"/>
      <c r="AE471" s="106"/>
      <c r="AF471" s="43"/>
      <c r="AG471" s="43"/>
      <c r="AH471" s="43"/>
      <c r="AI471" s="43"/>
      <c r="AJ471" s="43"/>
      <c r="AK471" s="43"/>
      <c r="AL471" s="43"/>
      <c r="AM471" s="44"/>
      <c r="AN471" s="119"/>
      <c r="AO471" s="119"/>
      <c r="AP471" s="119"/>
      <c r="AQ471" s="119"/>
      <c r="AR471" s="119"/>
      <c r="AS471" s="119"/>
      <c r="AT471" s="119"/>
      <c r="AU471" s="119"/>
      <c r="AV471" s="43"/>
      <c r="AW471" s="120"/>
      <c r="AX471" s="136" t="s">
        <v>855</v>
      </c>
      <c r="AY471" s="43"/>
      <c r="AZ471" s="43"/>
      <c r="BA471" s="43"/>
      <c r="BB471" s="43"/>
      <c r="BC471" s="35"/>
      <c r="BD471" s="31"/>
    </row>
    <row r="472" spans="1:56" ht="17.100000000000001" customHeight="1" x14ac:dyDescent="0.15">
      <c r="A472" s="32">
        <v>44</v>
      </c>
      <c r="B472" s="32">
        <v>6773</v>
      </c>
      <c r="C472" s="34" t="s">
        <v>8855</v>
      </c>
      <c r="D472" s="1212"/>
      <c r="E472" s="1335"/>
      <c r="F472" s="1335"/>
      <c r="G472" s="1335"/>
      <c r="H472" s="1335"/>
      <c r="I472" s="1335"/>
      <c r="J472" s="1335"/>
      <c r="K472" s="1335"/>
      <c r="L472" s="72" t="s">
        <v>2976</v>
      </c>
      <c r="M472" s="63"/>
      <c r="N472" s="63"/>
      <c r="O472" s="63"/>
      <c r="P472" s="63"/>
      <c r="Q472" s="63"/>
      <c r="R472" s="63"/>
      <c r="S472" s="63"/>
      <c r="T472" s="43"/>
      <c r="U472" s="43"/>
      <c r="V472" s="98"/>
      <c r="W472" s="43"/>
      <c r="X472" s="43"/>
      <c r="Y472" s="43"/>
      <c r="Z472" s="43"/>
      <c r="AA472" s="43"/>
      <c r="AB472" s="43"/>
      <c r="AC472" s="43"/>
      <c r="AD472" s="106"/>
      <c r="AE472" s="106"/>
      <c r="AF472" s="43"/>
      <c r="AG472" s="43"/>
      <c r="AH472" s="43"/>
      <c r="AI472" s="43"/>
      <c r="AJ472" s="43"/>
      <c r="AK472" s="43"/>
      <c r="AL472" s="43"/>
      <c r="AM472" s="26"/>
      <c r="AN472" s="119"/>
      <c r="AO472" s="119"/>
      <c r="AP472" s="119"/>
      <c r="AQ472" s="119"/>
      <c r="AR472" s="119"/>
      <c r="AS472" s="119"/>
      <c r="AT472" s="119"/>
      <c r="AU472" s="119"/>
      <c r="AV472" s="43"/>
      <c r="AW472" s="120"/>
      <c r="AX472" s="136" t="s">
        <v>855</v>
      </c>
      <c r="AY472" s="43"/>
      <c r="AZ472" s="43"/>
      <c r="BA472" s="43"/>
      <c r="BB472" s="43"/>
      <c r="BC472" s="35"/>
      <c r="BD472" s="31"/>
    </row>
    <row r="473" spans="1:56" ht="17.100000000000001" customHeight="1" x14ac:dyDescent="0.15">
      <c r="A473" s="32">
        <v>44</v>
      </c>
      <c r="B473" s="32">
        <v>6774</v>
      </c>
      <c r="C473" s="34" t="s">
        <v>8856</v>
      </c>
      <c r="D473" s="1243"/>
      <c r="E473" s="1336"/>
      <c r="F473" s="1336"/>
      <c r="G473" s="1336"/>
      <c r="H473" s="1336"/>
      <c r="I473" s="1336"/>
      <c r="J473" s="1336"/>
      <c r="K473" s="1336"/>
      <c r="L473" s="223" t="s">
        <v>4012</v>
      </c>
      <c r="M473" s="445"/>
      <c r="N473" s="445"/>
      <c r="O473" s="445"/>
      <c r="P473" s="445"/>
      <c r="Q473" s="445"/>
      <c r="R473" s="445"/>
      <c r="S473" s="445"/>
      <c r="T473" s="43"/>
      <c r="U473" s="43"/>
      <c r="V473" s="98"/>
      <c r="W473" s="43"/>
      <c r="X473" s="43"/>
      <c r="Y473" s="43"/>
      <c r="Z473" s="43"/>
      <c r="AA473" s="43"/>
      <c r="AB473" s="43"/>
      <c r="AC473" s="43"/>
      <c r="AD473" s="106"/>
      <c r="AE473" s="106"/>
      <c r="AF473" s="43"/>
      <c r="AG473" s="43"/>
      <c r="AH473" s="43"/>
      <c r="AI473" s="43"/>
      <c r="AJ473" s="43"/>
      <c r="AK473" s="43"/>
      <c r="AL473" s="43"/>
      <c r="AM473" s="26"/>
      <c r="AN473" s="119"/>
      <c r="AO473" s="119"/>
      <c r="AP473" s="119"/>
      <c r="AQ473" s="119"/>
      <c r="AR473" s="119"/>
      <c r="AS473" s="119"/>
      <c r="AT473" s="119"/>
      <c r="AU473" s="119"/>
      <c r="AV473" s="43"/>
      <c r="AW473" s="120"/>
      <c r="AX473" s="136" t="s">
        <v>855</v>
      </c>
      <c r="AY473" s="43"/>
      <c r="AZ473" s="43"/>
      <c r="BA473" s="43"/>
      <c r="BB473" s="43"/>
      <c r="BC473" s="35"/>
      <c r="BD473" s="31"/>
    </row>
    <row r="474" spans="1:56" ht="17.100000000000001" customHeight="1" x14ac:dyDescent="0.15">
      <c r="A474" s="137">
        <v>44</v>
      </c>
      <c r="B474" s="349">
        <v>6766</v>
      </c>
      <c r="C474" s="138" t="s">
        <v>8857</v>
      </c>
      <c r="D474" s="350" t="s">
        <v>2978</v>
      </c>
      <c r="E474" s="446"/>
      <c r="F474" s="142"/>
      <c r="G474" s="142"/>
      <c r="H474" s="142"/>
      <c r="I474" s="142"/>
      <c r="J474" s="142"/>
      <c r="K474" s="142"/>
      <c r="L474" s="142"/>
      <c r="M474" s="142"/>
      <c r="N474" s="142"/>
      <c r="O474" s="393"/>
      <c r="P474" s="351"/>
      <c r="Q474" s="351"/>
      <c r="R474" s="351"/>
      <c r="S474" s="143"/>
      <c r="T474" s="143"/>
      <c r="U474" s="143"/>
      <c r="V474" s="142"/>
      <c r="W474" s="142"/>
      <c r="X474" s="294"/>
      <c r="Y474" s="294"/>
      <c r="Z474" s="294"/>
      <c r="AA474" s="294"/>
      <c r="AB474" s="294"/>
      <c r="AC474" s="294"/>
      <c r="AD474" s="294"/>
      <c r="AE474" s="294"/>
      <c r="AF474" s="294"/>
      <c r="AG474" s="294"/>
      <c r="AH474" s="294"/>
      <c r="AI474" s="294"/>
      <c r="AJ474" s="294"/>
      <c r="AK474" s="142"/>
      <c r="AL474" s="142"/>
      <c r="AM474" s="141"/>
      <c r="AN474" s="141"/>
      <c r="AO474" s="141"/>
      <c r="AP474" s="141"/>
      <c r="AQ474" s="141"/>
      <c r="AR474" s="141"/>
      <c r="AS474" s="141"/>
      <c r="AT474" s="141"/>
      <c r="AU474" s="141"/>
      <c r="AV474" s="142"/>
      <c r="AW474" s="146"/>
      <c r="AX474" s="147" t="s">
        <v>855</v>
      </c>
      <c r="AY474" s="142"/>
      <c r="AZ474" s="142"/>
      <c r="BA474" s="142"/>
      <c r="BB474" s="142"/>
      <c r="BC474" s="148"/>
      <c r="BD474" s="61"/>
    </row>
  </sheetData>
  <mergeCells count="732">
    <mergeCell ref="L466:S467"/>
    <mergeCell ref="L468:S469"/>
    <mergeCell ref="D471:K473"/>
    <mergeCell ref="AW455:AX455"/>
    <mergeCell ref="AW456:AX456"/>
    <mergeCell ref="AW457:AX457"/>
    <mergeCell ref="AW458:AX458"/>
    <mergeCell ref="AW459:AX459"/>
    <mergeCell ref="D460:K465"/>
    <mergeCell ref="L460:S461"/>
    <mergeCell ref="L462:S463"/>
    <mergeCell ref="L464:S465"/>
    <mergeCell ref="Q450:R450"/>
    <mergeCell ref="AW450:AX450"/>
    <mergeCell ref="Q452:R452"/>
    <mergeCell ref="AW452:AX452"/>
    <mergeCell ref="AW453:AX453"/>
    <mergeCell ref="AW454:AX454"/>
    <mergeCell ref="AV444:AW444"/>
    <mergeCell ref="AV445:AW445"/>
    <mergeCell ref="AV446:AW446"/>
    <mergeCell ref="AV447:AW447"/>
    <mergeCell ref="AV448:AW448"/>
    <mergeCell ref="AV449:AX449"/>
    <mergeCell ref="AV439:AW439"/>
    <mergeCell ref="AV440:AW440"/>
    <mergeCell ref="AE441:AU443"/>
    <mergeCell ref="AV441:AW441"/>
    <mergeCell ref="AV442:AW442"/>
    <mergeCell ref="AV443:AW443"/>
    <mergeCell ref="AV433:AW433"/>
    <mergeCell ref="AV434:AW434"/>
    <mergeCell ref="AV435:AW435"/>
    <mergeCell ref="AV436:AW436"/>
    <mergeCell ref="AV437:AW437"/>
    <mergeCell ref="AV438:AW438"/>
    <mergeCell ref="T438:AU438"/>
    <mergeCell ref="T439:AU439"/>
    <mergeCell ref="T440:AU440"/>
    <mergeCell ref="AV427:AW427"/>
    <mergeCell ref="AV428:AW428"/>
    <mergeCell ref="AV429:AW429"/>
    <mergeCell ref="AV430:AW430"/>
    <mergeCell ref="AV431:AW431"/>
    <mergeCell ref="AV432:AW432"/>
    <mergeCell ref="AL420:AM420"/>
    <mergeCell ref="BA421:BB421"/>
    <mergeCell ref="U422:Y423"/>
    <mergeCell ref="AL422:AM422"/>
    <mergeCell ref="AL423:AM423"/>
    <mergeCell ref="O424:T425"/>
    <mergeCell ref="U425:Y426"/>
    <mergeCell ref="AL425:AM425"/>
    <mergeCell ref="S426:T426"/>
    <mergeCell ref="AL426:AM426"/>
    <mergeCell ref="G415:J416"/>
    <mergeCell ref="K415:N418"/>
    <mergeCell ref="U416:Y417"/>
    <mergeCell ref="AL416:AM416"/>
    <mergeCell ref="AL417:AM417"/>
    <mergeCell ref="O418:T419"/>
    <mergeCell ref="K419:L419"/>
    <mergeCell ref="U419:Y420"/>
    <mergeCell ref="AL419:AM419"/>
    <mergeCell ref="S420:T420"/>
    <mergeCell ref="BA409:BB409"/>
    <mergeCell ref="U410:Y411"/>
    <mergeCell ref="AL410:AM410"/>
    <mergeCell ref="AL411:AM411"/>
    <mergeCell ref="O412:T413"/>
    <mergeCell ref="U413:Y414"/>
    <mergeCell ref="AL413:AM413"/>
    <mergeCell ref="S414:T414"/>
    <mergeCell ref="AL414:AM414"/>
    <mergeCell ref="K403:N406"/>
    <mergeCell ref="U404:Y405"/>
    <mergeCell ref="AL404:AM404"/>
    <mergeCell ref="AL405:AM405"/>
    <mergeCell ref="O406:T407"/>
    <mergeCell ref="K407:L407"/>
    <mergeCell ref="U407:Y408"/>
    <mergeCell ref="AL407:AM407"/>
    <mergeCell ref="S408:T408"/>
    <mergeCell ref="AL408:AM408"/>
    <mergeCell ref="BA397:BB397"/>
    <mergeCell ref="U398:Y399"/>
    <mergeCell ref="AL398:AM398"/>
    <mergeCell ref="AL399:AM399"/>
    <mergeCell ref="O400:T401"/>
    <mergeCell ref="U401:Y402"/>
    <mergeCell ref="AL401:AM401"/>
    <mergeCell ref="S402:T402"/>
    <mergeCell ref="AL402:AM402"/>
    <mergeCell ref="K391:N394"/>
    <mergeCell ref="U392:Y393"/>
    <mergeCell ref="AL392:AM392"/>
    <mergeCell ref="AL393:AM393"/>
    <mergeCell ref="O394:T395"/>
    <mergeCell ref="K395:L395"/>
    <mergeCell ref="U395:Y396"/>
    <mergeCell ref="AL395:AM395"/>
    <mergeCell ref="S396:T396"/>
    <mergeCell ref="AL396:AM396"/>
    <mergeCell ref="BA385:BB385"/>
    <mergeCell ref="U386:Y387"/>
    <mergeCell ref="AL386:AM386"/>
    <mergeCell ref="AL387:AM387"/>
    <mergeCell ref="O388:T389"/>
    <mergeCell ref="U389:Y390"/>
    <mergeCell ref="AL389:AM389"/>
    <mergeCell ref="S390:T390"/>
    <mergeCell ref="AL390:AM390"/>
    <mergeCell ref="G379:J380"/>
    <mergeCell ref="K379:N382"/>
    <mergeCell ref="U380:Y381"/>
    <mergeCell ref="AL380:AM380"/>
    <mergeCell ref="AL381:AM381"/>
    <mergeCell ref="O382:T383"/>
    <mergeCell ref="K383:L383"/>
    <mergeCell ref="U383:Y384"/>
    <mergeCell ref="AL383:AM383"/>
    <mergeCell ref="S384:T384"/>
    <mergeCell ref="AL384:AM384"/>
    <mergeCell ref="BA373:BB373"/>
    <mergeCell ref="U374:Y375"/>
    <mergeCell ref="AL374:AM374"/>
    <mergeCell ref="AL375:AM375"/>
    <mergeCell ref="O376:T377"/>
    <mergeCell ref="U377:Y378"/>
    <mergeCell ref="AL377:AM377"/>
    <mergeCell ref="S378:T378"/>
    <mergeCell ref="AL378:AM378"/>
    <mergeCell ref="K367:N370"/>
    <mergeCell ref="U368:Y369"/>
    <mergeCell ref="AL368:AM368"/>
    <mergeCell ref="AL369:AM369"/>
    <mergeCell ref="O370:T371"/>
    <mergeCell ref="K371:L371"/>
    <mergeCell ref="U371:Y372"/>
    <mergeCell ref="AL371:AM371"/>
    <mergeCell ref="S372:T372"/>
    <mergeCell ref="AL372:AM372"/>
    <mergeCell ref="U362:Y363"/>
    <mergeCell ref="AL362:AM362"/>
    <mergeCell ref="AL363:AM363"/>
    <mergeCell ref="O364:T365"/>
    <mergeCell ref="U365:Y366"/>
    <mergeCell ref="AL365:AM365"/>
    <mergeCell ref="S366:T366"/>
    <mergeCell ref="AL366:AM366"/>
    <mergeCell ref="K359:L359"/>
    <mergeCell ref="U359:Y360"/>
    <mergeCell ref="AL359:AM359"/>
    <mergeCell ref="S360:T360"/>
    <mergeCell ref="AL360:AM360"/>
    <mergeCell ref="BA361:BB361"/>
    <mergeCell ref="O352:T353"/>
    <mergeCell ref="U353:Y354"/>
    <mergeCell ref="AL353:AM353"/>
    <mergeCell ref="S354:T354"/>
    <mergeCell ref="AL354:AM354"/>
    <mergeCell ref="K355:N358"/>
    <mergeCell ref="U356:Y357"/>
    <mergeCell ref="AL356:AM356"/>
    <mergeCell ref="AL357:AM357"/>
    <mergeCell ref="O358:T359"/>
    <mergeCell ref="S348:T348"/>
    <mergeCell ref="AL348:AM348"/>
    <mergeCell ref="BA349:BB349"/>
    <mergeCell ref="U350:Y351"/>
    <mergeCell ref="AL350:AM350"/>
    <mergeCell ref="AL351:AM351"/>
    <mergeCell ref="D343:F345"/>
    <mergeCell ref="G343:J344"/>
    <mergeCell ref="K343:N346"/>
    <mergeCell ref="U344:Y345"/>
    <mergeCell ref="AL344:AM344"/>
    <mergeCell ref="AL345:AM345"/>
    <mergeCell ref="O346:T347"/>
    <mergeCell ref="K347:L347"/>
    <mergeCell ref="U347:Y348"/>
    <mergeCell ref="AL347:AM347"/>
    <mergeCell ref="BA337:BB337"/>
    <mergeCell ref="U338:Y339"/>
    <mergeCell ref="AL338:AM338"/>
    <mergeCell ref="AL339:AM339"/>
    <mergeCell ref="O340:T341"/>
    <mergeCell ref="U341:Y342"/>
    <mergeCell ref="AL341:AM341"/>
    <mergeCell ref="S342:T342"/>
    <mergeCell ref="AL342:AM342"/>
    <mergeCell ref="G331:J332"/>
    <mergeCell ref="K331:N334"/>
    <mergeCell ref="U332:Y333"/>
    <mergeCell ref="AL332:AM332"/>
    <mergeCell ref="AL333:AM333"/>
    <mergeCell ref="O334:T335"/>
    <mergeCell ref="K335:L335"/>
    <mergeCell ref="U335:Y336"/>
    <mergeCell ref="AL335:AM335"/>
    <mergeCell ref="S336:T336"/>
    <mergeCell ref="AL336:AM336"/>
    <mergeCell ref="BA325:BB325"/>
    <mergeCell ref="U326:Y327"/>
    <mergeCell ref="AL326:AM326"/>
    <mergeCell ref="AL327:AM327"/>
    <mergeCell ref="O328:T329"/>
    <mergeCell ref="U329:Y330"/>
    <mergeCell ref="AL329:AM329"/>
    <mergeCell ref="S330:T330"/>
    <mergeCell ref="AL330:AM330"/>
    <mergeCell ref="K319:N322"/>
    <mergeCell ref="U320:Y321"/>
    <mergeCell ref="AL320:AM320"/>
    <mergeCell ref="AL321:AM321"/>
    <mergeCell ref="O322:T323"/>
    <mergeCell ref="K323:L323"/>
    <mergeCell ref="U323:Y324"/>
    <mergeCell ref="AL323:AM323"/>
    <mergeCell ref="S324:T324"/>
    <mergeCell ref="AL324:AM324"/>
    <mergeCell ref="BA313:BB313"/>
    <mergeCell ref="U314:Y315"/>
    <mergeCell ref="AL314:AM314"/>
    <mergeCell ref="AL315:AM315"/>
    <mergeCell ref="O316:T317"/>
    <mergeCell ref="U317:Y318"/>
    <mergeCell ref="AL317:AM317"/>
    <mergeCell ref="S318:T318"/>
    <mergeCell ref="AL318:AM318"/>
    <mergeCell ref="K307:N310"/>
    <mergeCell ref="U308:Y309"/>
    <mergeCell ref="AL308:AM308"/>
    <mergeCell ref="AL309:AM309"/>
    <mergeCell ref="O310:T311"/>
    <mergeCell ref="K311:L311"/>
    <mergeCell ref="U311:Y312"/>
    <mergeCell ref="AL311:AM311"/>
    <mergeCell ref="S312:T312"/>
    <mergeCell ref="AL312:AM312"/>
    <mergeCell ref="BA301:BB301"/>
    <mergeCell ref="U302:Y303"/>
    <mergeCell ref="AL302:AM302"/>
    <mergeCell ref="AL303:AM303"/>
    <mergeCell ref="O304:T305"/>
    <mergeCell ref="U305:Y306"/>
    <mergeCell ref="AL305:AM305"/>
    <mergeCell ref="S306:T306"/>
    <mergeCell ref="AL306:AM306"/>
    <mergeCell ref="G295:J296"/>
    <mergeCell ref="K295:N298"/>
    <mergeCell ref="U296:Y297"/>
    <mergeCell ref="AL296:AM296"/>
    <mergeCell ref="AL297:AM297"/>
    <mergeCell ref="O298:T299"/>
    <mergeCell ref="K299:L299"/>
    <mergeCell ref="U299:Y300"/>
    <mergeCell ref="AL299:AM299"/>
    <mergeCell ref="S300:T300"/>
    <mergeCell ref="AL300:AM300"/>
    <mergeCell ref="BA289:BB289"/>
    <mergeCell ref="U290:Y291"/>
    <mergeCell ref="AL290:AM290"/>
    <mergeCell ref="AL291:AM291"/>
    <mergeCell ref="O292:T293"/>
    <mergeCell ref="U293:Y294"/>
    <mergeCell ref="AL293:AM293"/>
    <mergeCell ref="S294:T294"/>
    <mergeCell ref="AL294:AM294"/>
    <mergeCell ref="K283:N286"/>
    <mergeCell ref="U284:Y285"/>
    <mergeCell ref="AL284:AM284"/>
    <mergeCell ref="AL285:AM285"/>
    <mergeCell ref="O286:T287"/>
    <mergeCell ref="K287:L287"/>
    <mergeCell ref="U287:Y288"/>
    <mergeCell ref="AL287:AM287"/>
    <mergeCell ref="S288:T288"/>
    <mergeCell ref="AL288:AM288"/>
    <mergeCell ref="U278:Y279"/>
    <mergeCell ref="AL278:AM278"/>
    <mergeCell ref="AL279:AM279"/>
    <mergeCell ref="O280:T281"/>
    <mergeCell ref="U281:Y282"/>
    <mergeCell ref="AL281:AM281"/>
    <mergeCell ref="S282:T282"/>
    <mergeCell ref="AL282:AM282"/>
    <mergeCell ref="K275:L275"/>
    <mergeCell ref="U275:Y276"/>
    <mergeCell ref="AL275:AM275"/>
    <mergeCell ref="S276:T276"/>
    <mergeCell ref="AL276:AM276"/>
    <mergeCell ref="BA277:BB277"/>
    <mergeCell ref="O268:T269"/>
    <mergeCell ref="U269:Y270"/>
    <mergeCell ref="AL269:AM269"/>
    <mergeCell ref="S270:T270"/>
    <mergeCell ref="AL270:AM270"/>
    <mergeCell ref="K271:N274"/>
    <mergeCell ref="U272:Y273"/>
    <mergeCell ref="AL272:AM272"/>
    <mergeCell ref="AL273:AM273"/>
    <mergeCell ref="O274:T275"/>
    <mergeCell ref="S264:T264"/>
    <mergeCell ref="AL264:AM264"/>
    <mergeCell ref="BA265:BB265"/>
    <mergeCell ref="U266:Y267"/>
    <mergeCell ref="AL266:AM266"/>
    <mergeCell ref="AL267:AM267"/>
    <mergeCell ref="D259:F261"/>
    <mergeCell ref="G259:J260"/>
    <mergeCell ref="K259:N262"/>
    <mergeCell ref="U260:Y261"/>
    <mergeCell ref="AL260:AM260"/>
    <mergeCell ref="AL261:AM261"/>
    <mergeCell ref="O262:T263"/>
    <mergeCell ref="K263:L263"/>
    <mergeCell ref="U263:Y264"/>
    <mergeCell ref="AL263:AM263"/>
    <mergeCell ref="BA253:BB253"/>
    <mergeCell ref="U254:Y255"/>
    <mergeCell ref="AL254:AM254"/>
    <mergeCell ref="AL255:AM255"/>
    <mergeCell ref="O256:T257"/>
    <mergeCell ref="U257:Y258"/>
    <mergeCell ref="AL257:AM257"/>
    <mergeCell ref="S258:T258"/>
    <mergeCell ref="AL258:AM258"/>
    <mergeCell ref="G247:J248"/>
    <mergeCell ref="K247:N250"/>
    <mergeCell ref="U248:Y249"/>
    <mergeCell ref="AL248:AM248"/>
    <mergeCell ref="AL249:AM249"/>
    <mergeCell ref="O250:T251"/>
    <mergeCell ref="K251:L251"/>
    <mergeCell ref="U251:Y252"/>
    <mergeCell ref="AL251:AM251"/>
    <mergeCell ref="S252:T252"/>
    <mergeCell ref="AL252:AM252"/>
    <mergeCell ref="BA241:BB241"/>
    <mergeCell ref="U242:Y243"/>
    <mergeCell ref="AL242:AM242"/>
    <mergeCell ref="AL243:AM243"/>
    <mergeCell ref="O244:T245"/>
    <mergeCell ref="U245:Y246"/>
    <mergeCell ref="AL245:AM245"/>
    <mergeCell ref="S246:T246"/>
    <mergeCell ref="AL246:AM246"/>
    <mergeCell ref="K235:N238"/>
    <mergeCell ref="U236:Y237"/>
    <mergeCell ref="AL236:AM236"/>
    <mergeCell ref="AL237:AM237"/>
    <mergeCell ref="O238:T239"/>
    <mergeCell ref="K239:L239"/>
    <mergeCell ref="U239:Y240"/>
    <mergeCell ref="AL239:AM239"/>
    <mergeCell ref="S240:T240"/>
    <mergeCell ref="AL240:AM240"/>
    <mergeCell ref="BA229:BB229"/>
    <mergeCell ref="U230:Y231"/>
    <mergeCell ref="AL230:AM230"/>
    <mergeCell ref="AL231:AM231"/>
    <mergeCell ref="O232:T233"/>
    <mergeCell ref="U233:Y234"/>
    <mergeCell ref="AL233:AM233"/>
    <mergeCell ref="S234:T234"/>
    <mergeCell ref="AL234:AM234"/>
    <mergeCell ref="K223:N226"/>
    <mergeCell ref="U224:Y225"/>
    <mergeCell ref="AL224:AM224"/>
    <mergeCell ref="AL225:AM225"/>
    <mergeCell ref="O226:T227"/>
    <mergeCell ref="K227:L227"/>
    <mergeCell ref="U227:Y228"/>
    <mergeCell ref="AL227:AM227"/>
    <mergeCell ref="S228:T228"/>
    <mergeCell ref="AL228:AM228"/>
    <mergeCell ref="BA217:BB217"/>
    <mergeCell ref="U218:Y219"/>
    <mergeCell ref="AL218:AM218"/>
    <mergeCell ref="AL219:AM219"/>
    <mergeCell ref="O220:T221"/>
    <mergeCell ref="U221:Y222"/>
    <mergeCell ref="AL221:AM221"/>
    <mergeCell ref="S222:T222"/>
    <mergeCell ref="AL222:AM222"/>
    <mergeCell ref="G211:J212"/>
    <mergeCell ref="K211:N214"/>
    <mergeCell ref="U212:Y213"/>
    <mergeCell ref="AL212:AM212"/>
    <mergeCell ref="AL213:AM213"/>
    <mergeCell ref="O214:T215"/>
    <mergeCell ref="K215:L215"/>
    <mergeCell ref="U215:Y216"/>
    <mergeCell ref="AL215:AM215"/>
    <mergeCell ref="S216:T216"/>
    <mergeCell ref="AL216:AM216"/>
    <mergeCell ref="BA205:BB205"/>
    <mergeCell ref="U206:Y207"/>
    <mergeCell ref="AL206:AM206"/>
    <mergeCell ref="AL207:AM207"/>
    <mergeCell ref="O208:T209"/>
    <mergeCell ref="U209:Y210"/>
    <mergeCell ref="AL209:AM209"/>
    <mergeCell ref="S210:T210"/>
    <mergeCell ref="AL210:AM210"/>
    <mergeCell ref="K199:N202"/>
    <mergeCell ref="U200:Y201"/>
    <mergeCell ref="AL200:AM200"/>
    <mergeCell ref="AL201:AM201"/>
    <mergeCell ref="O202:T203"/>
    <mergeCell ref="K203:L203"/>
    <mergeCell ref="U203:Y204"/>
    <mergeCell ref="AL203:AM203"/>
    <mergeCell ref="S204:T204"/>
    <mergeCell ref="AL204:AM204"/>
    <mergeCell ref="U194:Y195"/>
    <mergeCell ref="AL194:AM194"/>
    <mergeCell ref="AL195:AM195"/>
    <mergeCell ref="O196:T197"/>
    <mergeCell ref="U197:Y198"/>
    <mergeCell ref="AL197:AM197"/>
    <mergeCell ref="S198:T198"/>
    <mergeCell ref="AL198:AM198"/>
    <mergeCell ref="K191:L191"/>
    <mergeCell ref="U191:Y192"/>
    <mergeCell ref="AL191:AM191"/>
    <mergeCell ref="S192:T192"/>
    <mergeCell ref="AL192:AM192"/>
    <mergeCell ref="BA193:BB193"/>
    <mergeCell ref="O184:T185"/>
    <mergeCell ref="U185:Y186"/>
    <mergeCell ref="AL185:AM185"/>
    <mergeCell ref="S186:T186"/>
    <mergeCell ref="AL186:AM186"/>
    <mergeCell ref="K187:N190"/>
    <mergeCell ref="U188:Y189"/>
    <mergeCell ref="AL188:AM188"/>
    <mergeCell ref="AL189:AM189"/>
    <mergeCell ref="O190:T191"/>
    <mergeCell ref="S180:T180"/>
    <mergeCell ref="AL180:AM180"/>
    <mergeCell ref="BA181:BB181"/>
    <mergeCell ref="U182:Y183"/>
    <mergeCell ref="AL182:AM182"/>
    <mergeCell ref="AL183:AM183"/>
    <mergeCell ref="D175:F177"/>
    <mergeCell ref="G175:J176"/>
    <mergeCell ref="K175:N178"/>
    <mergeCell ref="U176:Y177"/>
    <mergeCell ref="AL176:AM176"/>
    <mergeCell ref="AL177:AM177"/>
    <mergeCell ref="O178:T179"/>
    <mergeCell ref="K179:L179"/>
    <mergeCell ref="U179:Y180"/>
    <mergeCell ref="AL179:AM179"/>
    <mergeCell ref="BA169:BB169"/>
    <mergeCell ref="U170:Y171"/>
    <mergeCell ref="AL170:AM170"/>
    <mergeCell ref="AL171:AM171"/>
    <mergeCell ref="O172:T173"/>
    <mergeCell ref="U173:Y174"/>
    <mergeCell ref="AL173:AM173"/>
    <mergeCell ref="S174:T174"/>
    <mergeCell ref="AL174:AM174"/>
    <mergeCell ref="G163:J164"/>
    <mergeCell ref="K163:N166"/>
    <mergeCell ref="U164:Y165"/>
    <mergeCell ref="AL164:AM164"/>
    <mergeCell ref="AL165:AM165"/>
    <mergeCell ref="O166:T167"/>
    <mergeCell ref="K167:L167"/>
    <mergeCell ref="U167:Y168"/>
    <mergeCell ref="AL167:AM167"/>
    <mergeCell ref="S168:T168"/>
    <mergeCell ref="AL168:AM168"/>
    <mergeCell ref="BA157:BB157"/>
    <mergeCell ref="U158:Y159"/>
    <mergeCell ref="AL158:AM158"/>
    <mergeCell ref="AL159:AM159"/>
    <mergeCell ref="O160:T161"/>
    <mergeCell ref="U161:Y162"/>
    <mergeCell ref="AL161:AM161"/>
    <mergeCell ref="S162:T162"/>
    <mergeCell ref="AL162:AM162"/>
    <mergeCell ref="K151:N154"/>
    <mergeCell ref="U152:Y153"/>
    <mergeCell ref="AL152:AM152"/>
    <mergeCell ref="AL153:AM153"/>
    <mergeCell ref="O154:T155"/>
    <mergeCell ref="K155:L155"/>
    <mergeCell ref="U155:Y156"/>
    <mergeCell ref="AL155:AM155"/>
    <mergeCell ref="S156:T156"/>
    <mergeCell ref="AL156:AM156"/>
    <mergeCell ref="BA145:BB145"/>
    <mergeCell ref="U146:Y147"/>
    <mergeCell ref="AL146:AM146"/>
    <mergeCell ref="AL147:AM147"/>
    <mergeCell ref="O148:T149"/>
    <mergeCell ref="U149:Y150"/>
    <mergeCell ref="AL149:AM149"/>
    <mergeCell ref="S150:T150"/>
    <mergeCell ref="AL150:AM150"/>
    <mergeCell ref="K139:N142"/>
    <mergeCell ref="U140:Y141"/>
    <mergeCell ref="AL140:AM140"/>
    <mergeCell ref="AL141:AM141"/>
    <mergeCell ref="O142:T143"/>
    <mergeCell ref="K143:L143"/>
    <mergeCell ref="U143:Y144"/>
    <mergeCell ref="AL143:AM143"/>
    <mergeCell ref="S144:T144"/>
    <mergeCell ref="AL144:AM144"/>
    <mergeCell ref="BA133:BB133"/>
    <mergeCell ref="U134:Y135"/>
    <mergeCell ref="AL134:AM134"/>
    <mergeCell ref="AL135:AM135"/>
    <mergeCell ref="O136:T137"/>
    <mergeCell ref="U137:Y138"/>
    <mergeCell ref="AL137:AM137"/>
    <mergeCell ref="S138:T138"/>
    <mergeCell ref="AL138:AM138"/>
    <mergeCell ref="G127:J128"/>
    <mergeCell ref="K127:N130"/>
    <mergeCell ref="U128:Y129"/>
    <mergeCell ref="AL128:AM128"/>
    <mergeCell ref="AL129:AM129"/>
    <mergeCell ref="O130:T131"/>
    <mergeCell ref="K131:L131"/>
    <mergeCell ref="U131:Y132"/>
    <mergeCell ref="AL131:AM131"/>
    <mergeCell ref="S132:T132"/>
    <mergeCell ref="AL132:AM132"/>
    <mergeCell ref="BA121:BB121"/>
    <mergeCell ref="U122:Y123"/>
    <mergeCell ref="AL122:AM122"/>
    <mergeCell ref="AL123:AM123"/>
    <mergeCell ref="O124:T125"/>
    <mergeCell ref="U125:Y126"/>
    <mergeCell ref="AL125:AM125"/>
    <mergeCell ref="S126:T126"/>
    <mergeCell ref="AL126:AM126"/>
    <mergeCell ref="K115:N118"/>
    <mergeCell ref="U116:Y117"/>
    <mergeCell ref="AL116:AM116"/>
    <mergeCell ref="AL117:AM117"/>
    <mergeCell ref="O118:T119"/>
    <mergeCell ref="K119:L119"/>
    <mergeCell ref="U119:Y120"/>
    <mergeCell ref="AL119:AM119"/>
    <mergeCell ref="S120:T120"/>
    <mergeCell ref="AL120:AM120"/>
    <mergeCell ref="BA109:BB109"/>
    <mergeCell ref="U110:Y111"/>
    <mergeCell ref="AL110:AM110"/>
    <mergeCell ref="AL111:AM111"/>
    <mergeCell ref="O112:T113"/>
    <mergeCell ref="U113:Y114"/>
    <mergeCell ref="AL113:AM113"/>
    <mergeCell ref="S114:T114"/>
    <mergeCell ref="AL114:AM114"/>
    <mergeCell ref="K103:N106"/>
    <mergeCell ref="U104:Y105"/>
    <mergeCell ref="AL104:AM104"/>
    <mergeCell ref="AL105:AM105"/>
    <mergeCell ref="O106:T107"/>
    <mergeCell ref="K107:L107"/>
    <mergeCell ref="U107:Y108"/>
    <mergeCell ref="AL107:AM107"/>
    <mergeCell ref="S108:T108"/>
    <mergeCell ref="AL108:AM108"/>
    <mergeCell ref="BA97:BB97"/>
    <mergeCell ref="U98:Y99"/>
    <mergeCell ref="AL98:AM98"/>
    <mergeCell ref="AL99:AM99"/>
    <mergeCell ref="O100:T101"/>
    <mergeCell ref="U101:Y102"/>
    <mergeCell ref="AL101:AM101"/>
    <mergeCell ref="S102:T102"/>
    <mergeCell ref="AL102:AM102"/>
    <mergeCell ref="D91:F93"/>
    <mergeCell ref="G91:J92"/>
    <mergeCell ref="K91:N94"/>
    <mergeCell ref="U92:Y93"/>
    <mergeCell ref="AL92:AM92"/>
    <mergeCell ref="S84:T84"/>
    <mergeCell ref="AL84:AM84"/>
    <mergeCell ref="BA85:BB85"/>
    <mergeCell ref="U86:Y87"/>
    <mergeCell ref="AL86:AM86"/>
    <mergeCell ref="AL87:AM87"/>
    <mergeCell ref="AL93:AM93"/>
    <mergeCell ref="O94:T95"/>
    <mergeCell ref="K95:L95"/>
    <mergeCell ref="U95:Y96"/>
    <mergeCell ref="AL95:AM95"/>
    <mergeCell ref="S96:T96"/>
    <mergeCell ref="AL96:AM96"/>
    <mergeCell ref="O88:T89"/>
    <mergeCell ref="U89:Y90"/>
    <mergeCell ref="AL89:AM89"/>
    <mergeCell ref="S90:T90"/>
    <mergeCell ref="AL90:AM90"/>
    <mergeCell ref="D79:F81"/>
    <mergeCell ref="G79:J80"/>
    <mergeCell ref="K79:N82"/>
    <mergeCell ref="U80:Y81"/>
    <mergeCell ref="AL80:AM80"/>
    <mergeCell ref="AL81:AM81"/>
    <mergeCell ref="O82:T83"/>
    <mergeCell ref="K83:L83"/>
    <mergeCell ref="U83:Y84"/>
    <mergeCell ref="AL83:AM83"/>
    <mergeCell ref="BA73:BB73"/>
    <mergeCell ref="U74:Y75"/>
    <mergeCell ref="AL74:AM74"/>
    <mergeCell ref="AL75:AM75"/>
    <mergeCell ref="O76:T77"/>
    <mergeCell ref="U77:Y78"/>
    <mergeCell ref="AL77:AM77"/>
    <mergeCell ref="S78:T78"/>
    <mergeCell ref="AL78:AM78"/>
    <mergeCell ref="K67:N70"/>
    <mergeCell ref="U68:Y69"/>
    <mergeCell ref="AL68:AM68"/>
    <mergeCell ref="AL69:AM69"/>
    <mergeCell ref="O70:T71"/>
    <mergeCell ref="K71:L71"/>
    <mergeCell ref="U71:Y72"/>
    <mergeCell ref="AL71:AM71"/>
    <mergeCell ref="S72:T72"/>
    <mergeCell ref="AL72:AM72"/>
    <mergeCell ref="BA61:BB61"/>
    <mergeCell ref="U62:Y63"/>
    <mergeCell ref="AL62:AM62"/>
    <mergeCell ref="AL63:AM63"/>
    <mergeCell ref="O64:T65"/>
    <mergeCell ref="U65:Y66"/>
    <mergeCell ref="AL65:AM65"/>
    <mergeCell ref="S66:T66"/>
    <mergeCell ref="AL66:AM66"/>
    <mergeCell ref="K55:N58"/>
    <mergeCell ref="U56:Y57"/>
    <mergeCell ref="AL56:AM56"/>
    <mergeCell ref="AL57:AM57"/>
    <mergeCell ref="O58:T59"/>
    <mergeCell ref="K59:L59"/>
    <mergeCell ref="U59:Y60"/>
    <mergeCell ref="AL59:AM59"/>
    <mergeCell ref="S60:T60"/>
    <mergeCell ref="AL60:AM60"/>
    <mergeCell ref="BA49:BB49"/>
    <mergeCell ref="U50:Y51"/>
    <mergeCell ref="AL50:AM50"/>
    <mergeCell ref="AL51:AM51"/>
    <mergeCell ref="O52:T53"/>
    <mergeCell ref="U53:Y54"/>
    <mergeCell ref="AL53:AM53"/>
    <mergeCell ref="S54:T54"/>
    <mergeCell ref="AL54:AM54"/>
    <mergeCell ref="G43:J44"/>
    <mergeCell ref="K43:N46"/>
    <mergeCell ref="U44:Y45"/>
    <mergeCell ref="AL44:AM44"/>
    <mergeCell ref="AL45:AM45"/>
    <mergeCell ref="O46:T47"/>
    <mergeCell ref="K47:L47"/>
    <mergeCell ref="U47:Y48"/>
    <mergeCell ref="AL47:AM47"/>
    <mergeCell ref="S48:T48"/>
    <mergeCell ref="AL48:AM48"/>
    <mergeCell ref="BA37:BB37"/>
    <mergeCell ref="U38:Y39"/>
    <mergeCell ref="AL38:AM38"/>
    <mergeCell ref="AL39:AM39"/>
    <mergeCell ref="O40:T41"/>
    <mergeCell ref="U41:Y42"/>
    <mergeCell ref="AL41:AM41"/>
    <mergeCell ref="S42:T42"/>
    <mergeCell ref="AL42:AM42"/>
    <mergeCell ref="K31:N34"/>
    <mergeCell ref="U32:Y33"/>
    <mergeCell ref="AL32:AM32"/>
    <mergeCell ref="AL33:AM33"/>
    <mergeCell ref="O34:T35"/>
    <mergeCell ref="K35:L35"/>
    <mergeCell ref="U35:Y36"/>
    <mergeCell ref="AL35:AM35"/>
    <mergeCell ref="S36:T36"/>
    <mergeCell ref="AL36:AM36"/>
    <mergeCell ref="U26:Y27"/>
    <mergeCell ref="AL26:AM26"/>
    <mergeCell ref="AL27:AM27"/>
    <mergeCell ref="O28:T29"/>
    <mergeCell ref="U29:Y30"/>
    <mergeCell ref="AL29:AM29"/>
    <mergeCell ref="S30:T30"/>
    <mergeCell ref="AL30:AM30"/>
    <mergeCell ref="K23:L23"/>
    <mergeCell ref="U23:Y24"/>
    <mergeCell ref="AL23:AM23"/>
    <mergeCell ref="S24:T24"/>
    <mergeCell ref="AL24:AM24"/>
    <mergeCell ref="BA25:BB25"/>
    <mergeCell ref="O16:T17"/>
    <mergeCell ref="U17:Y18"/>
    <mergeCell ref="AL17:AM17"/>
    <mergeCell ref="S18:T18"/>
    <mergeCell ref="AL18:AM18"/>
    <mergeCell ref="K19:N22"/>
    <mergeCell ref="U20:Y21"/>
    <mergeCell ref="AL20:AM20"/>
    <mergeCell ref="AL21:AM21"/>
    <mergeCell ref="O22:T23"/>
    <mergeCell ref="AL11:AM11"/>
    <mergeCell ref="S12:T12"/>
    <mergeCell ref="AL12:AM12"/>
    <mergeCell ref="BA13:BB13"/>
    <mergeCell ref="U14:Y15"/>
    <mergeCell ref="AL14:AM14"/>
    <mergeCell ref="AL15:AM15"/>
    <mergeCell ref="D5:BB5"/>
    <mergeCell ref="D7:F9"/>
    <mergeCell ref="G7:J8"/>
    <mergeCell ref="K7:N10"/>
    <mergeCell ref="U8:Y9"/>
    <mergeCell ref="AL8:AM8"/>
    <mergeCell ref="AL9:AM9"/>
    <mergeCell ref="O10:T11"/>
    <mergeCell ref="K11:L11"/>
    <mergeCell ref="U11:Y12"/>
  </mergeCells>
  <phoneticPr fontId="1"/>
  <printOptions horizontalCentered="1"/>
  <pageMargins left="0.39370078740157483" right="0.39370078740157483" top="0.62992125984251968" bottom="0.39370078740157483" header="0.51181102362204722" footer="0.31496062992125984"/>
  <pageSetup paperSize="9" scale="48" fitToHeight="0" orientation="portrait" r:id="rId1"/>
  <headerFooter>
    <oddHeader>&amp;R&amp;9就労移行支援
（養成）</oddHeader>
    <oddFooter>&amp;C&amp;14&amp;P</oddFooter>
  </headerFooter>
  <rowBreaks count="5" manualBreakCount="5">
    <brk id="90" max="55" man="1"/>
    <brk id="174" max="55" man="1"/>
    <brk id="258" max="55" man="1"/>
    <brk id="342" max="55" man="1"/>
    <brk id="426" max="55"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autoPageBreaks="0" fitToPage="1"/>
  </sheetPr>
  <dimension ref="A1:AU426"/>
  <sheetViews>
    <sheetView view="pageBreakPreview" zoomScaleNormal="100" zoomScaleSheetLayoutView="100" workbookViewId="0"/>
  </sheetViews>
  <sheetFormatPr defaultColWidth="9" defaultRowHeight="17.100000000000001" customHeight="1" x14ac:dyDescent="0.15"/>
  <cols>
    <col min="1" max="1" width="4.625" style="2" customWidth="1"/>
    <col min="2" max="2" width="7.625" style="2" customWidth="1"/>
    <col min="3" max="3" width="38" style="4" bestFit="1" customWidth="1"/>
    <col min="4" max="10" width="2.375" style="2" customWidth="1"/>
    <col min="11" max="16" width="2.375" style="4" customWidth="1"/>
    <col min="17" max="18" width="2.375" style="2" customWidth="1"/>
    <col min="19" max="20" width="3" style="2" customWidth="1"/>
    <col min="21" max="21" width="2.375" style="2" customWidth="1"/>
    <col min="22" max="23" width="2.375" style="5" customWidth="1"/>
    <col min="24" max="33" width="2.375" style="2" customWidth="1"/>
    <col min="34" max="35" width="2.375" style="5" customWidth="1"/>
    <col min="36" max="45" width="2.375" style="2" customWidth="1"/>
    <col min="46" max="46" width="7.125" style="2" customWidth="1"/>
    <col min="47" max="47" width="8.625" style="2" customWidth="1"/>
    <col min="48" max="48" width="2.875" style="2" customWidth="1"/>
    <col min="49" max="256" width="9" style="2" customWidth="1"/>
    <col min="257" max="16384" width="9" style="2"/>
  </cols>
  <sheetData>
    <row r="1" spans="1:47" ht="17.100000000000001" customHeight="1" x14ac:dyDescent="0.15">
      <c r="A1" s="1"/>
    </row>
    <row r="2" spans="1:47" ht="17.100000000000001" customHeight="1" x14ac:dyDescent="0.15">
      <c r="A2" s="1"/>
    </row>
    <row r="3" spans="1:47" ht="17.100000000000001" customHeight="1" x14ac:dyDescent="0.15">
      <c r="A3" s="1"/>
    </row>
    <row r="4" spans="1:47" ht="17.100000000000001" customHeight="1" x14ac:dyDescent="0.15">
      <c r="A4" s="1"/>
      <c r="B4" s="1" t="s">
        <v>860</v>
      </c>
    </row>
    <row r="5" spans="1:47" ht="17.100000000000001" customHeight="1" x14ac:dyDescent="0.15">
      <c r="A5" s="6" t="s">
        <v>1</v>
      </c>
      <c r="B5" s="7"/>
      <c r="C5" s="79" t="s">
        <v>2</v>
      </c>
      <c r="D5" s="1099" t="s">
        <v>4817</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9" t="s">
        <v>4</v>
      </c>
      <c r="AU5" s="9" t="s">
        <v>5</v>
      </c>
    </row>
    <row r="6" spans="1:47" ht="17.100000000000001" customHeight="1" x14ac:dyDescent="0.15">
      <c r="A6" s="10" t="s">
        <v>6</v>
      </c>
      <c r="B6" s="11" t="s">
        <v>7</v>
      </c>
      <c r="C6" s="80"/>
      <c r="D6" s="13"/>
      <c r="E6" s="14"/>
      <c r="F6" s="14"/>
      <c r="G6" s="14"/>
      <c r="H6" s="14"/>
      <c r="I6" s="14"/>
      <c r="J6" s="14"/>
      <c r="K6" s="14"/>
      <c r="L6" s="14"/>
      <c r="M6" s="14"/>
      <c r="N6" s="14"/>
      <c r="O6" s="14"/>
      <c r="P6" s="15"/>
      <c r="Q6" s="15"/>
      <c r="R6" s="14"/>
      <c r="S6" s="14"/>
      <c r="T6" s="14"/>
      <c r="U6" s="14"/>
      <c r="V6" s="14"/>
      <c r="W6" s="14"/>
      <c r="X6" s="14"/>
      <c r="Y6" s="14"/>
      <c r="Z6" s="14"/>
      <c r="AA6" s="14"/>
      <c r="AB6" s="15"/>
      <c r="AC6" s="15"/>
      <c r="AD6" s="14"/>
      <c r="AE6" s="14"/>
      <c r="AF6" s="14"/>
      <c r="AG6" s="14"/>
      <c r="AH6" s="14"/>
      <c r="AI6" s="14"/>
      <c r="AJ6" s="14"/>
      <c r="AK6" s="14"/>
      <c r="AL6" s="14"/>
      <c r="AM6" s="14"/>
      <c r="AN6" s="14"/>
      <c r="AO6" s="14"/>
      <c r="AP6" s="14"/>
      <c r="AQ6" s="14"/>
      <c r="AR6" s="14"/>
      <c r="AS6" s="14"/>
      <c r="AT6" s="16" t="s">
        <v>8</v>
      </c>
      <c r="AU6" s="16" t="s">
        <v>9</v>
      </c>
    </row>
    <row r="7" spans="1:47" ht="17.100000000000001" customHeight="1" x14ac:dyDescent="0.15">
      <c r="A7" s="17">
        <v>44</v>
      </c>
      <c r="B7" s="18" t="s">
        <v>5325</v>
      </c>
      <c r="C7" s="19" t="s">
        <v>8858</v>
      </c>
      <c r="D7" s="1088" t="s">
        <v>8382</v>
      </c>
      <c r="E7" s="1089"/>
      <c r="F7" s="1090"/>
      <c r="G7" s="1088" t="s">
        <v>4820</v>
      </c>
      <c r="H7" s="1269"/>
      <c r="I7" s="1270"/>
      <c r="J7" s="1089" t="s">
        <v>4821</v>
      </c>
      <c r="K7" s="1135"/>
      <c r="L7" s="1135"/>
      <c r="M7" s="1136"/>
      <c r="N7" s="418"/>
      <c r="O7" s="419"/>
      <c r="P7" s="419"/>
      <c r="Q7" s="23"/>
      <c r="R7" s="167"/>
      <c r="S7" s="167"/>
      <c r="T7" s="1302" t="s">
        <v>5327</v>
      </c>
      <c r="U7" s="1303"/>
      <c r="V7" s="1303"/>
      <c r="W7" s="1304"/>
      <c r="X7" s="24"/>
      <c r="Y7" s="25"/>
      <c r="Z7" s="26"/>
      <c r="AA7" s="26"/>
      <c r="AB7" s="25"/>
      <c r="AC7" s="25"/>
      <c r="AD7" s="25"/>
      <c r="AE7" s="25"/>
      <c r="AF7" s="25"/>
      <c r="AG7" s="25"/>
      <c r="AH7" s="25"/>
      <c r="AI7" s="25"/>
      <c r="AJ7" s="25"/>
      <c r="AK7" s="25"/>
      <c r="AL7" s="25"/>
      <c r="AM7" s="26"/>
      <c r="AN7" s="95"/>
      <c r="AO7" s="95"/>
      <c r="AP7" s="25"/>
      <c r="AQ7" s="25"/>
      <c r="AR7" s="25"/>
      <c r="AS7" s="25"/>
      <c r="AT7" s="35">
        <f>ROUND(J11*V12,0)</f>
        <v>515</v>
      </c>
      <c r="AU7" s="31" t="s">
        <v>4822</v>
      </c>
    </row>
    <row r="8" spans="1:47" ht="17.100000000000001" customHeight="1" x14ac:dyDescent="0.15">
      <c r="A8" s="32">
        <v>44</v>
      </c>
      <c r="B8" s="33" t="s">
        <v>5328</v>
      </c>
      <c r="C8" s="34" t="s">
        <v>8859</v>
      </c>
      <c r="D8" s="1088"/>
      <c r="E8" s="1089"/>
      <c r="F8" s="1090"/>
      <c r="G8" s="1268"/>
      <c r="H8" s="1269"/>
      <c r="I8" s="1270"/>
      <c r="J8" s="1135"/>
      <c r="K8" s="1135"/>
      <c r="L8" s="1135"/>
      <c r="M8" s="1136"/>
      <c r="N8" s="418"/>
      <c r="O8" s="419"/>
      <c r="P8" s="419"/>
      <c r="Q8" s="23"/>
      <c r="R8" s="167"/>
      <c r="S8" s="167"/>
      <c r="T8" s="1302"/>
      <c r="U8" s="1303"/>
      <c r="V8" s="1303"/>
      <c r="W8" s="1304"/>
      <c r="X8" s="1271" t="s">
        <v>4824</v>
      </c>
      <c r="Y8" s="1202"/>
      <c r="Z8" s="1202"/>
      <c r="AA8" s="1202"/>
      <c r="AB8" s="1202"/>
      <c r="AC8" s="448" t="s">
        <v>4825</v>
      </c>
      <c r="AD8" s="99"/>
      <c r="AE8" s="99"/>
      <c r="AF8" s="99"/>
      <c r="AG8" s="43"/>
      <c r="AH8" s="43"/>
      <c r="AI8" s="43"/>
      <c r="AJ8" s="43"/>
      <c r="AK8" s="43"/>
      <c r="AL8" s="43"/>
      <c r="AM8" s="44" t="s">
        <v>17</v>
      </c>
      <c r="AN8" s="1157">
        <f>'16就労移行支援(養成・基本)'!$AL$8</f>
        <v>0.7</v>
      </c>
      <c r="AO8" s="1157"/>
      <c r="AP8" s="43"/>
      <c r="AQ8" s="43"/>
      <c r="AR8" s="43"/>
      <c r="AS8" s="43"/>
      <c r="AT8" s="35">
        <f>ROUND(ROUND(J11*V12,0)*AN8,0)</f>
        <v>361</v>
      </c>
      <c r="AU8" s="232"/>
    </row>
    <row r="9" spans="1:47" ht="17.100000000000001" customHeight="1" x14ac:dyDescent="0.15">
      <c r="A9" s="32">
        <v>44</v>
      </c>
      <c r="B9" s="33" t="s">
        <v>5330</v>
      </c>
      <c r="C9" s="34" t="s">
        <v>8860</v>
      </c>
      <c r="D9" s="1088"/>
      <c r="E9" s="1089"/>
      <c r="F9" s="1090"/>
      <c r="G9" s="1268"/>
      <c r="H9" s="1269"/>
      <c r="I9" s="1270"/>
      <c r="J9" s="1135"/>
      <c r="K9" s="1135"/>
      <c r="L9" s="1135"/>
      <c r="M9" s="1136"/>
      <c r="N9" s="420"/>
      <c r="O9" s="421"/>
      <c r="P9" s="421"/>
      <c r="Q9" s="26"/>
      <c r="R9" s="27"/>
      <c r="S9" s="27"/>
      <c r="T9" s="1302"/>
      <c r="U9" s="1303"/>
      <c r="V9" s="1303"/>
      <c r="W9" s="1304"/>
      <c r="X9" s="1272"/>
      <c r="Y9" s="1273"/>
      <c r="Z9" s="1273"/>
      <c r="AA9" s="1273"/>
      <c r="AB9" s="1273"/>
      <c r="AC9" s="448" t="s">
        <v>8385</v>
      </c>
      <c r="AD9" s="99"/>
      <c r="AE9" s="99"/>
      <c r="AF9" s="99"/>
      <c r="AG9" s="43"/>
      <c r="AH9" s="43"/>
      <c r="AI9" s="43"/>
      <c r="AJ9" s="43"/>
      <c r="AK9" s="43"/>
      <c r="AL9" s="43"/>
      <c r="AM9" s="44" t="s">
        <v>17</v>
      </c>
      <c r="AN9" s="1157">
        <f>'16就労移行支援(養成・基本)'!$AL$9</f>
        <v>0.5</v>
      </c>
      <c r="AO9" s="1157"/>
      <c r="AP9" s="43"/>
      <c r="AQ9" s="43"/>
      <c r="AR9" s="43"/>
      <c r="AS9" s="43"/>
      <c r="AT9" s="35">
        <f>ROUND(ROUND(J11*V12,0)*AN9,0)</f>
        <v>258</v>
      </c>
      <c r="AU9" s="232"/>
    </row>
    <row r="10" spans="1:47" ht="17.100000000000001" customHeight="1" x14ac:dyDescent="0.15">
      <c r="A10" s="32">
        <v>44</v>
      </c>
      <c r="B10" s="33" t="s">
        <v>5332</v>
      </c>
      <c r="C10" s="34" t="s">
        <v>8861</v>
      </c>
      <c r="D10" s="422"/>
      <c r="E10" s="423"/>
      <c r="F10" s="424"/>
      <c r="G10" s="93"/>
      <c r="I10" s="22"/>
      <c r="J10" s="1269"/>
      <c r="K10" s="1269"/>
      <c r="L10" s="1269"/>
      <c r="M10" s="1270"/>
      <c r="N10" s="1271" t="s">
        <v>4829</v>
      </c>
      <c r="O10" s="1202"/>
      <c r="P10" s="1202"/>
      <c r="Q10" s="1202"/>
      <c r="R10" s="1202"/>
      <c r="S10" s="1202"/>
      <c r="T10" s="418"/>
      <c r="W10" s="449"/>
      <c r="X10" s="42"/>
      <c r="Y10" s="43"/>
      <c r="Z10" s="44"/>
      <c r="AA10" s="44"/>
      <c r="AB10" s="43"/>
      <c r="AC10" s="450"/>
      <c r="AD10" s="43"/>
      <c r="AE10" s="43"/>
      <c r="AF10" s="43"/>
      <c r="AG10" s="43"/>
      <c r="AH10" s="43"/>
      <c r="AI10" s="43"/>
      <c r="AJ10" s="43"/>
      <c r="AK10" s="43"/>
      <c r="AL10" s="43"/>
      <c r="AM10" s="44"/>
      <c r="AN10" s="45"/>
      <c r="AO10" s="45"/>
      <c r="AP10" s="43"/>
      <c r="AQ10" s="43"/>
      <c r="AR10" s="25"/>
      <c r="AS10" s="25"/>
      <c r="AT10" s="35">
        <f>ROUND(ROUND(J11*R12,0)*V12,0)</f>
        <v>497</v>
      </c>
      <c r="AU10" s="232"/>
    </row>
    <row r="11" spans="1:47" ht="17.100000000000001" customHeight="1" x14ac:dyDescent="0.15">
      <c r="A11" s="32">
        <v>44</v>
      </c>
      <c r="B11" s="33" t="s">
        <v>5334</v>
      </c>
      <c r="C11" s="34" t="s">
        <v>8862</v>
      </c>
      <c r="D11" s="422"/>
      <c r="E11" s="423"/>
      <c r="F11" s="424"/>
      <c r="G11" s="36"/>
      <c r="H11" s="29"/>
      <c r="I11" s="21"/>
      <c r="J11" s="1108">
        <f>'16就労移行支援(養成・基本)'!K11</f>
        <v>736</v>
      </c>
      <c r="K11" s="1108"/>
      <c r="L11" s="4" t="s">
        <v>21</v>
      </c>
      <c r="M11" s="2"/>
      <c r="N11" s="1228"/>
      <c r="O11" s="1283"/>
      <c r="P11" s="1283"/>
      <c r="Q11" s="1283"/>
      <c r="R11" s="1283"/>
      <c r="S11" s="1283"/>
      <c r="T11" s="418"/>
      <c r="W11" s="449"/>
      <c r="X11" s="1271" t="s">
        <v>4824</v>
      </c>
      <c r="Y11" s="1202"/>
      <c r="Z11" s="1202"/>
      <c r="AA11" s="1202"/>
      <c r="AB11" s="1202"/>
      <c r="AC11" s="448" t="s">
        <v>4825</v>
      </c>
      <c r="AD11" s="99"/>
      <c r="AE11" s="99"/>
      <c r="AF11" s="99"/>
      <c r="AG11" s="43"/>
      <c r="AH11" s="43"/>
      <c r="AI11" s="43"/>
      <c r="AJ11" s="43"/>
      <c r="AK11" s="43"/>
      <c r="AL11" s="43"/>
      <c r="AM11" s="44" t="s">
        <v>17</v>
      </c>
      <c r="AN11" s="1157">
        <f>$AN$8</f>
        <v>0.7</v>
      </c>
      <c r="AO11" s="1157"/>
      <c r="AP11" s="25"/>
      <c r="AQ11" s="25"/>
      <c r="AR11" s="25"/>
      <c r="AS11" s="25"/>
      <c r="AT11" s="35">
        <f>ROUND(ROUND(ROUND(J11*R12,0)*V12,0)*AN11,0)</f>
        <v>348</v>
      </c>
      <c r="AU11" s="232"/>
    </row>
    <row r="12" spans="1:47" ht="17.100000000000001" customHeight="1" x14ac:dyDescent="0.15">
      <c r="A12" s="32">
        <v>44</v>
      </c>
      <c r="B12" s="33" t="s">
        <v>5336</v>
      </c>
      <c r="C12" s="34" t="s">
        <v>8863</v>
      </c>
      <c r="D12" s="422"/>
      <c r="E12" s="423"/>
      <c r="F12" s="424"/>
      <c r="G12" s="36"/>
      <c r="H12" s="29"/>
      <c r="I12" s="21"/>
      <c r="J12" s="419"/>
      <c r="K12" s="419"/>
      <c r="L12" s="419"/>
      <c r="M12" s="419"/>
      <c r="N12" s="420"/>
      <c r="O12" s="421"/>
      <c r="P12" s="421"/>
      <c r="Q12" s="26" t="s">
        <v>17</v>
      </c>
      <c r="R12" s="1180">
        <f>'16就労移行支援(養成・基本)'!$S$12</f>
        <v>0.96499999999999997</v>
      </c>
      <c r="S12" s="1180"/>
      <c r="T12" s="166"/>
      <c r="U12" s="23" t="s">
        <v>17</v>
      </c>
      <c r="V12" s="1158">
        <v>0.7</v>
      </c>
      <c r="W12" s="1159"/>
      <c r="X12" s="1272"/>
      <c r="Y12" s="1273"/>
      <c r="Z12" s="1273"/>
      <c r="AA12" s="1273"/>
      <c r="AB12" s="1273"/>
      <c r="AC12" s="448" t="s">
        <v>8385</v>
      </c>
      <c r="AD12" s="99"/>
      <c r="AE12" s="99"/>
      <c r="AF12" s="99"/>
      <c r="AG12" s="43"/>
      <c r="AH12" s="43"/>
      <c r="AI12" s="43"/>
      <c r="AJ12" s="43"/>
      <c r="AK12" s="43"/>
      <c r="AL12" s="43"/>
      <c r="AM12" s="44" t="s">
        <v>17</v>
      </c>
      <c r="AN12" s="1157">
        <f>$AN$9</f>
        <v>0.5</v>
      </c>
      <c r="AO12" s="1157"/>
      <c r="AP12" s="25"/>
      <c r="AQ12" s="25"/>
      <c r="AR12" s="25"/>
      <c r="AS12" s="25"/>
      <c r="AT12" s="35">
        <f>ROUND(ROUND(ROUND(J11*R12,0)*V12,0)*AN12,0)</f>
        <v>249</v>
      </c>
      <c r="AU12" s="232"/>
    </row>
    <row r="13" spans="1:47" ht="17.100000000000001" customHeight="1" x14ac:dyDescent="0.15">
      <c r="A13" s="32">
        <v>44</v>
      </c>
      <c r="B13" s="33" t="s">
        <v>5338</v>
      </c>
      <c r="C13" s="34" t="s">
        <v>8864</v>
      </c>
      <c r="D13" s="422"/>
      <c r="E13" s="423"/>
      <c r="F13" s="424"/>
      <c r="G13" s="36"/>
      <c r="H13" s="29"/>
      <c r="I13" s="37"/>
      <c r="J13" s="4"/>
      <c r="M13" s="21"/>
      <c r="N13" s="416"/>
      <c r="O13" s="417"/>
      <c r="P13" s="417"/>
      <c r="Q13" s="65"/>
      <c r="R13" s="156"/>
      <c r="S13" s="156"/>
      <c r="T13" s="166"/>
      <c r="W13" s="449"/>
      <c r="X13" s="42"/>
      <c r="Y13" s="43"/>
      <c r="Z13" s="44"/>
      <c r="AA13" s="44"/>
      <c r="AB13" s="43"/>
      <c r="AC13" s="450"/>
      <c r="AD13" s="43"/>
      <c r="AE13" s="43"/>
      <c r="AF13" s="43"/>
      <c r="AG13" s="43"/>
      <c r="AH13" s="43"/>
      <c r="AI13" s="43"/>
      <c r="AJ13" s="43"/>
      <c r="AK13" s="43"/>
      <c r="AL13" s="43"/>
      <c r="AM13" s="44"/>
      <c r="AN13" s="45"/>
      <c r="AO13" s="45"/>
      <c r="AP13" s="1198" t="s">
        <v>4833</v>
      </c>
      <c r="AQ13" s="1281"/>
      <c r="AR13" s="1281"/>
      <c r="AS13" s="1299"/>
      <c r="AT13" s="35">
        <f>ROUND(ROUND(J11*V12,0)*AR16,0)</f>
        <v>489</v>
      </c>
      <c r="AU13" s="31"/>
    </row>
    <row r="14" spans="1:47" ht="17.100000000000001" customHeight="1" x14ac:dyDescent="0.15">
      <c r="A14" s="32">
        <v>44</v>
      </c>
      <c r="B14" s="33" t="s">
        <v>5340</v>
      </c>
      <c r="C14" s="34" t="s">
        <v>8865</v>
      </c>
      <c r="D14" s="422"/>
      <c r="E14" s="423"/>
      <c r="F14" s="424"/>
      <c r="G14" s="36"/>
      <c r="H14" s="29"/>
      <c r="I14" s="37"/>
      <c r="J14" s="4"/>
      <c r="M14" s="21"/>
      <c r="N14" s="418"/>
      <c r="O14" s="419"/>
      <c r="P14" s="419"/>
      <c r="Q14" s="23"/>
      <c r="R14" s="167"/>
      <c r="S14" s="167"/>
      <c r="T14" s="166"/>
      <c r="W14" s="449"/>
      <c r="X14" s="1271" t="s">
        <v>4824</v>
      </c>
      <c r="Y14" s="1202"/>
      <c r="Z14" s="1202"/>
      <c r="AA14" s="1202"/>
      <c r="AB14" s="1202"/>
      <c r="AC14" s="448" t="s">
        <v>4825</v>
      </c>
      <c r="AD14" s="99"/>
      <c r="AE14" s="99"/>
      <c r="AF14" s="99"/>
      <c r="AG14" s="43"/>
      <c r="AH14" s="43"/>
      <c r="AI14" s="43"/>
      <c r="AJ14" s="43"/>
      <c r="AK14" s="43"/>
      <c r="AL14" s="43"/>
      <c r="AM14" s="44" t="s">
        <v>17</v>
      </c>
      <c r="AN14" s="1157">
        <f>$AN$8</f>
        <v>0.7</v>
      </c>
      <c r="AO14" s="1157"/>
      <c r="AP14" s="1268"/>
      <c r="AQ14" s="1269"/>
      <c r="AR14" s="1269"/>
      <c r="AS14" s="1270"/>
      <c r="AT14" s="35">
        <f>ROUND(ROUND(ROUND(J11*V12,0)*AN14,0)*AR16,0)</f>
        <v>343</v>
      </c>
      <c r="AU14" s="31"/>
    </row>
    <row r="15" spans="1:47" ht="17.100000000000001" customHeight="1" x14ac:dyDescent="0.15">
      <c r="A15" s="32">
        <v>44</v>
      </c>
      <c r="B15" s="33" t="s">
        <v>5342</v>
      </c>
      <c r="C15" s="34" t="s">
        <v>8866</v>
      </c>
      <c r="D15" s="422"/>
      <c r="E15" s="423"/>
      <c r="F15" s="424"/>
      <c r="G15" s="36"/>
      <c r="H15" s="29"/>
      <c r="I15" s="37"/>
      <c r="J15" s="4"/>
      <c r="M15" s="21"/>
      <c r="N15" s="420"/>
      <c r="O15" s="421"/>
      <c r="P15" s="421"/>
      <c r="Q15" s="26"/>
      <c r="R15" s="27"/>
      <c r="S15" s="27"/>
      <c r="T15" s="166"/>
      <c r="W15" s="449"/>
      <c r="X15" s="1272"/>
      <c r="Y15" s="1273"/>
      <c r="Z15" s="1273"/>
      <c r="AA15" s="1273"/>
      <c r="AB15" s="1273"/>
      <c r="AC15" s="448" t="s">
        <v>8385</v>
      </c>
      <c r="AD15" s="99"/>
      <c r="AE15" s="99"/>
      <c r="AF15" s="99"/>
      <c r="AG15" s="43"/>
      <c r="AH15" s="43"/>
      <c r="AI15" s="43"/>
      <c r="AJ15" s="43"/>
      <c r="AK15" s="43"/>
      <c r="AL15" s="43"/>
      <c r="AM15" s="44" t="s">
        <v>17</v>
      </c>
      <c r="AN15" s="1157">
        <f>$AN$9</f>
        <v>0.5</v>
      </c>
      <c r="AO15" s="1157"/>
      <c r="AP15" s="20"/>
      <c r="AQ15" s="4"/>
      <c r="AR15" s="4"/>
      <c r="AS15" s="21"/>
      <c r="AT15" s="35">
        <f>ROUND(ROUND(ROUND(J11*V12,0)*AN15,0)*AR16,0)</f>
        <v>245</v>
      </c>
      <c r="AU15" s="31"/>
    </row>
    <row r="16" spans="1:47" ht="17.100000000000001" customHeight="1" x14ac:dyDescent="0.15">
      <c r="A16" s="32">
        <v>44</v>
      </c>
      <c r="B16" s="33" t="s">
        <v>5344</v>
      </c>
      <c r="C16" s="34" t="s">
        <v>8867</v>
      </c>
      <c r="D16" s="422"/>
      <c r="E16" s="423"/>
      <c r="F16" s="424"/>
      <c r="G16" s="36"/>
      <c r="H16" s="29"/>
      <c r="I16" s="37"/>
      <c r="J16" s="4"/>
      <c r="M16" s="21"/>
      <c r="N16" s="1271" t="s">
        <v>4829</v>
      </c>
      <c r="O16" s="1202"/>
      <c r="P16" s="1202"/>
      <c r="Q16" s="1202"/>
      <c r="R16" s="1202"/>
      <c r="S16" s="1202"/>
      <c r="T16" s="418"/>
      <c r="W16" s="449"/>
      <c r="X16" s="42"/>
      <c r="Y16" s="43"/>
      <c r="Z16" s="44"/>
      <c r="AA16" s="44"/>
      <c r="AB16" s="43"/>
      <c r="AC16" s="450"/>
      <c r="AD16" s="43"/>
      <c r="AE16" s="43"/>
      <c r="AF16" s="43"/>
      <c r="AG16" s="43"/>
      <c r="AH16" s="43"/>
      <c r="AI16" s="43"/>
      <c r="AJ16" s="43"/>
      <c r="AK16" s="43"/>
      <c r="AL16" s="43"/>
      <c r="AM16" s="44"/>
      <c r="AN16" s="45"/>
      <c r="AO16" s="45"/>
      <c r="AP16" s="20"/>
      <c r="AQ16" s="23" t="s">
        <v>17</v>
      </c>
      <c r="AR16" s="1158">
        <f>'16就労移行支援(養成・基本)'!$BA$13</f>
        <v>0.95</v>
      </c>
      <c r="AS16" s="1159"/>
      <c r="AT16" s="35">
        <f>ROUND(ROUND(ROUND(J11*R18,0)*V12,0)*AR16,0)</f>
        <v>472</v>
      </c>
      <c r="AU16" s="31"/>
    </row>
    <row r="17" spans="1:47" ht="17.100000000000001" customHeight="1" x14ac:dyDescent="0.15">
      <c r="A17" s="32">
        <v>44</v>
      </c>
      <c r="B17" s="33" t="s">
        <v>5346</v>
      </c>
      <c r="C17" s="34" t="s">
        <v>8868</v>
      </c>
      <c r="D17" s="422"/>
      <c r="E17" s="423"/>
      <c r="F17" s="424"/>
      <c r="G17" s="36"/>
      <c r="H17" s="29"/>
      <c r="I17" s="37"/>
      <c r="J17" s="4"/>
      <c r="M17" s="21"/>
      <c r="N17" s="1228"/>
      <c r="O17" s="1283"/>
      <c r="P17" s="1283"/>
      <c r="Q17" s="1283"/>
      <c r="R17" s="1283"/>
      <c r="S17" s="1283"/>
      <c r="T17" s="418"/>
      <c r="W17" s="449"/>
      <c r="X17" s="1271" t="s">
        <v>4824</v>
      </c>
      <c r="Y17" s="1202"/>
      <c r="Z17" s="1202"/>
      <c r="AA17" s="1202"/>
      <c r="AB17" s="1202"/>
      <c r="AC17" s="448" t="s">
        <v>4825</v>
      </c>
      <c r="AD17" s="99"/>
      <c r="AE17" s="99"/>
      <c r="AF17" s="99"/>
      <c r="AG17" s="43"/>
      <c r="AH17" s="43"/>
      <c r="AI17" s="43"/>
      <c r="AJ17" s="43"/>
      <c r="AK17" s="43"/>
      <c r="AL17" s="43"/>
      <c r="AM17" s="44" t="s">
        <v>17</v>
      </c>
      <c r="AN17" s="1157">
        <f>$AN$8</f>
        <v>0.7</v>
      </c>
      <c r="AO17" s="1157"/>
      <c r="AP17" s="20"/>
      <c r="AQ17" s="4"/>
      <c r="AR17" s="4"/>
      <c r="AS17" s="21"/>
      <c r="AT17" s="35">
        <f>ROUND(ROUND(ROUND(ROUND(J11*R18,0)*V12,0)*AN17,0)*AR16,0)</f>
        <v>331</v>
      </c>
      <c r="AU17" s="31"/>
    </row>
    <row r="18" spans="1:47" ht="17.100000000000001" customHeight="1" x14ac:dyDescent="0.15">
      <c r="A18" s="32">
        <v>44</v>
      </c>
      <c r="B18" s="33" t="s">
        <v>5348</v>
      </c>
      <c r="C18" s="34" t="s">
        <v>8869</v>
      </c>
      <c r="D18" s="422"/>
      <c r="E18" s="423"/>
      <c r="F18" s="424"/>
      <c r="G18" s="36"/>
      <c r="H18" s="29"/>
      <c r="I18" s="37"/>
      <c r="J18" s="4"/>
      <c r="M18" s="21"/>
      <c r="N18" s="420"/>
      <c r="O18" s="421"/>
      <c r="P18" s="421"/>
      <c r="Q18" s="26" t="s">
        <v>17</v>
      </c>
      <c r="R18" s="1180">
        <f>$R$12</f>
        <v>0.96499999999999997</v>
      </c>
      <c r="S18" s="1180"/>
      <c r="T18" s="166"/>
      <c r="W18" s="449"/>
      <c r="X18" s="1272"/>
      <c r="Y18" s="1273"/>
      <c r="Z18" s="1273"/>
      <c r="AA18" s="1273"/>
      <c r="AB18" s="1273"/>
      <c r="AC18" s="448" t="s">
        <v>8385</v>
      </c>
      <c r="AD18" s="99"/>
      <c r="AE18" s="99"/>
      <c r="AF18" s="99"/>
      <c r="AG18" s="43"/>
      <c r="AH18" s="43"/>
      <c r="AI18" s="43"/>
      <c r="AJ18" s="43"/>
      <c r="AK18" s="43"/>
      <c r="AL18" s="43"/>
      <c r="AM18" s="44" t="s">
        <v>17</v>
      </c>
      <c r="AN18" s="1157">
        <f>$AN$9</f>
        <v>0.5</v>
      </c>
      <c r="AO18" s="1157"/>
      <c r="AP18" s="24"/>
      <c r="AQ18" s="25"/>
      <c r="AR18" s="25"/>
      <c r="AS18" s="38"/>
      <c r="AT18" s="35">
        <f>ROUND(ROUND(ROUND(ROUND(J11*R18,0)*V12,0)*AN18,0)*AR16,0)</f>
        <v>237</v>
      </c>
      <c r="AU18" s="31"/>
    </row>
    <row r="19" spans="1:47" ht="17.100000000000001" customHeight="1" x14ac:dyDescent="0.15">
      <c r="A19" s="32">
        <v>44</v>
      </c>
      <c r="B19" s="33" t="s">
        <v>5350</v>
      </c>
      <c r="C19" s="34" t="s">
        <v>8870</v>
      </c>
      <c r="D19" s="422"/>
      <c r="E19" s="423"/>
      <c r="F19" s="424"/>
      <c r="G19" s="36"/>
      <c r="H19" s="29"/>
      <c r="I19" s="37"/>
      <c r="J19" s="1086" t="s">
        <v>4840</v>
      </c>
      <c r="K19" s="1133"/>
      <c r="L19" s="1133"/>
      <c r="M19" s="1134"/>
      <c r="N19" s="416"/>
      <c r="O19" s="417"/>
      <c r="P19" s="417"/>
      <c r="Q19" s="65"/>
      <c r="R19" s="156"/>
      <c r="S19" s="156"/>
      <c r="T19" s="166"/>
      <c r="U19" s="256"/>
      <c r="V19" s="70"/>
      <c r="W19" s="464"/>
      <c r="X19" s="42"/>
      <c r="Y19" s="43"/>
      <c r="Z19" s="44"/>
      <c r="AA19" s="44"/>
      <c r="AB19" s="43"/>
      <c r="AC19" s="450"/>
      <c r="AD19" s="43"/>
      <c r="AE19" s="43"/>
      <c r="AF19" s="43"/>
      <c r="AG19" s="43"/>
      <c r="AH19" s="43"/>
      <c r="AI19" s="43"/>
      <c r="AJ19" s="43"/>
      <c r="AK19" s="43"/>
      <c r="AL19" s="43"/>
      <c r="AM19" s="44"/>
      <c r="AN19" s="45"/>
      <c r="AO19" s="45"/>
      <c r="AP19" s="25"/>
      <c r="AQ19" s="25"/>
      <c r="AR19" s="25"/>
      <c r="AS19" s="25"/>
      <c r="AT19" s="35">
        <f>ROUND(J23*V12,0)</f>
        <v>438</v>
      </c>
      <c r="AU19" s="31"/>
    </row>
    <row r="20" spans="1:47" ht="17.100000000000001" customHeight="1" x14ac:dyDescent="0.15">
      <c r="A20" s="32">
        <v>44</v>
      </c>
      <c r="B20" s="33" t="s">
        <v>5352</v>
      </c>
      <c r="C20" s="34" t="s">
        <v>8871</v>
      </c>
      <c r="D20" s="422"/>
      <c r="E20" s="423"/>
      <c r="F20" s="424"/>
      <c r="G20" s="36"/>
      <c r="H20" s="29"/>
      <c r="I20" s="37"/>
      <c r="J20" s="1135"/>
      <c r="K20" s="1135"/>
      <c r="L20" s="1135"/>
      <c r="M20" s="1136"/>
      <c r="N20" s="418"/>
      <c r="O20" s="419"/>
      <c r="P20" s="419"/>
      <c r="Q20" s="23"/>
      <c r="R20" s="167"/>
      <c r="S20" s="167"/>
      <c r="T20" s="166"/>
      <c r="U20" s="70"/>
      <c r="V20" s="70"/>
      <c r="W20" s="464"/>
      <c r="X20" s="1271" t="s">
        <v>4824</v>
      </c>
      <c r="Y20" s="1202"/>
      <c r="Z20" s="1202"/>
      <c r="AA20" s="1202"/>
      <c r="AB20" s="1202"/>
      <c r="AC20" s="448" t="s">
        <v>4825</v>
      </c>
      <c r="AD20" s="99"/>
      <c r="AE20" s="99"/>
      <c r="AF20" s="99"/>
      <c r="AG20" s="43"/>
      <c r="AH20" s="43"/>
      <c r="AI20" s="43"/>
      <c r="AJ20" s="43"/>
      <c r="AK20" s="43"/>
      <c r="AL20" s="43"/>
      <c r="AM20" s="44" t="s">
        <v>17</v>
      </c>
      <c r="AN20" s="1157">
        <f>$AN$8</f>
        <v>0.7</v>
      </c>
      <c r="AO20" s="1157"/>
      <c r="AP20" s="43"/>
      <c r="AQ20" s="43"/>
      <c r="AR20" s="43"/>
      <c r="AS20" s="43"/>
      <c r="AT20" s="35">
        <f>ROUND(ROUND(J23*V12,0)*AN20,0)</f>
        <v>307</v>
      </c>
      <c r="AU20" s="31"/>
    </row>
    <row r="21" spans="1:47" ht="17.100000000000001" customHeight="1" x14ac:dyDescent="0.15">
      <c r="A21" s="32">
        <v>44</v>
      </c>
      <c r="B21" s="33" t="s">
        <v>5354</v>
      </c>
      <c r="C21" s="34" t="s">
        <v>8872</v>
      </c>
      <c r="D21" s="422"/>
      <c r="E21" s="423"/>
      <c r="F21" s="424"/>
      <c r="G21" s="36"/>
      <c r="H21" s="29"/>
      <c r="I21" s="37"/>
      <c r="J21" s="1135"/>
      <c r="K21" s="1135"/>
      <c r="L21" s="1135"/>
      <c r="M21" s="1136"/>
      <c r="N21" s="420"/>
      <c r="O21" s="421"/>
      <c r="P21" s="421"/>
      <c r="Q21" s="26"/>
      <c r="R21" s="27"/>
      <c r="S21" s="27"/>
      <c r="T21" s="166"/>
      <c r="U21" s="70"/>
      <c r="V21" s="70"/>
      <c r="W21" s="464"/>
      <c r="X21" s="1272"/>
      <c r="Y21" s="1273"/>
      <c r="Z21" s="1273"/>
      <c r="AA21" s="1273"/>
      <c r="AB21" s="1273"/>
      <c r="AC21" s="448" t="s">
        <v>8385</v>
      </c>
      <c r="AD21" s="99"/>
      <c r="AE21" s="99"/>
      <c r="AF21" s="99"/>
      <c r="AG21" s="43"/>
      <c r="AH21" s="43"/>
      <c r="AI21" s="43"/>
      <c r="AJ21" s="43"/>
      <c r="AK21" s="43"/>
      <c r="AL21" s="43"/>
      <c r="AM21" s="44" t="s">
        <v>17</v>
      </c>
      <c r="AN21" s="1157">
        <f>$AN$9</f>
        <v>0.5</v>
      </c>
      <c r="AO21" s="1157"/>
      <c r="AP21" s="43"/>
      <c r="AQ21" s="43"/>
      <c r="AR21" s="43"/>
      <c r="AS21" s="43"/>
      <c r="AT21" s="35">
        <f>ROUND(ROUND(J23*V12,0)*AN21,0)</f>
        <v>219</v>
      </c>
      <c r="AU21" s="31"/>
    </row>
    <row r="22" spans="1:47" ht="17.100000000000001" customHeight="1" x14ac:dyDescent="0.15">
      <c r="A22" s="32">
        <v>44</v>
      </c>
      <c r="B22" s="33" t="s">
        <v>5356</v>
      </c>
      <c r="C22" s="34" t="s">
        <v>8873</v>
      </c>
      <c r="D22" s="422"/>
      <c r="E22" s="423"/>
      <c r="F22" s="424"/>
      <c r="G22" s="36"/>
      <c r="H22" s="29"/>
      <c r="I22" s="37"/>
      <c r="J22" s="1269"/>
      <c r="K22" s="1269"/>
      <c r="L22" s="1269"/>
      <c r="M22" s="1270"/>
      <c r="N22" s="1271" t="s">
        <v>4829</v>
      </c>
      <c r="O22" s="1202"/>
      <c r="P22" s="1202"/>
      <c r="Q22" s="1202"/>
      <c r="R22" s="1202"/>
      <c r="S22" s="1202"/>
      <c r="T22" s="418"/>
      <c r="W22" s="449"/>
      <c r="X22" s="42"/>
      <c r="Y22" s="43"/>
      <c r="Z22" s="44"/>
      <c r="AA22" s="44"/>
      <c r="AB22" s="43"/>
      <c r="AC22" s="450"/>
      <c r="AD22" s="43"/>
      <c r="AE22" s="43"/>
      <c r="AF22" s="43"/>
      <c r="AG22" s="43"/>
      <c r="AH22" s="43"/>
      <c r="AI22" s="43"/>
      <c r="AJ22" s="43"/>
      <c r="AK22" s="43"/>
      <c r="AL22" s="43"/>
      <c r="AM22" s="44"/>
      <c r="AN22" s="45"/>
      <c r="AO22" s="45"/>
      <c r="AP22" s="43"/>
      <c r="AQ22" s="43"/>
      <c r="AR22" s="25"/>
      <c r="AS22" s="25"/>
      <c r="AT22" s="35">
        <f>ROUND(ROUND(J23*R24,0)*V12,0)</f>
        <v>422</v>
      </c>
      <c r="AU22" s="31"/>
    </row>
    <row r="23" spans="1:47" ht="17.100000000000001" customHeight="1" x14ac:dyDescent="0.15">
      <c r="A23" s="32">
        <v>44</v>
      </c>
      <c r="B23" s="33" t="s">
        <v>5358</v>
      </c>
      <c r="C23" s="34" t="s">
        <v>8874</v>
      </c>
      <c r="D23" s="422"/>
      <c r="E23" s="423"/>
      <c r="F23" s="424"/>
      <c r="G23" s="36"/>
      <c r="H23" s="29"/>
      <c r="I23" s="37"/>
      <c r="J23" s="1108">
        <f>'16就労移行支援(養成・基本)'!K23</f>
        <v>625</v>
      </c>
      <c r="K23" s="1108"/>
      <c r="L23" s="4" t="s">
        <v>21</v>
      </c>
      <c r="M23" s="2"/>
      <c r="N23" s="1228"/>
      <c r="O23" s="1283"/>
      <c r="P23" s="1283"/>
      <c r="Q23" s="1283"/>
      <c r="R23" s="1283"/>
      <c r="S23" s="1283"/>
      <c r="T23" s="418"/>
      <c r="W23" s="449"/>
      <c r="X23" s="1271" t="s">
        <v>4824</v>
      </c>
      <c r="Y23" s="1202"/>
      <c r="Z23" s="1202"/>
      <c r="AA23" s="1202"/>
      <c r="AB23" s="1202"/>
      <c r="AC23" s="448" t="s">
        <v>4825</v>
      </c>
      <c r="AD23" s="99"/>
      <c r="AE23" s="99"/>
      <c r="AF23" s="99"/>
      <c r="AG23" s="43"/>
      <c r="AH23" s="43"/>
      <c r="AI23" s="43"/>
      <c r="AJ23" s="43"/>
      <c r="AK23" s="43"/>
      <c r="AL23" s="43"/>
      <c r="AM23" s="44" t="s">
        <v>17</v>
      </c>
      <c r="AN23" s="1157">
        <f>$AN$8</f>
        <v>0.7</v>
      </c>
      <c r="AO23" s="1157"/>
      <c r="AP23" s="25"/>
      <c r="AQ23" s="25"/>
      <c r="AR23" s="25"/>
      <c r="AS23" s="25"/>
      <c r="AT23" s="35">
        <f>ROUND(ROUND(ROUND(J23*R24,0)*V12,0)*AN23,0)</f>
        <v>295</v>
      </c>
      <c r="AU23" s="31"/>
    </row>
    <row r="24" spans="1:47" ht="17.100000000000001" customHeight="1" x14ac:dyDescent="0.15">
      <c r="A24" s="32">
        <v>44</v>
      </c>
      <c r="B24" s="33" t="s">
        <v>5360</v>
      </c>
      <c r="C24" s="34" t="s">
        <v>8875</v>
      </c>
      <c r="D24" s="422"/>
      <c r="E24" s="423"/>
      <c r="F24" s="424"/>
      <c r="G24" s="36"/>
      <c r="H24" s="29"/>
      <c r="I24" s="37"/>
      <c r="J24" s="419"/>
      <c r="K24" s="419"/>
      <c r="L24" s="419"/>
      <c r="M24" s="419"/>
      <c r="N24" s="420"/>
      <c r="O24" s="421"/>
      <c r="P24" s="421"/>
      <c r="Q24" s="26" t="s">
        <v>17</v>
      </c>
      <c r="R24" s="1180">
        <f>$R$12</f>
        <v>0.96499999999999997</v>
      </c>
      <c r="S24" s="1180"/>
      <c r="T24" s="166"/>
      <c r="U24" s="23"/>
      <c r="V24" s="169"/>
      <c r="W24" s="354"/>
      <c r="X24" s="1272"/>
      <c r="Y24" s="1273"/>
      <c r="Z24" s="1273"/>
      <c r="AA24" s="1273"/>
      <c r="AB24" s="1273"/>
      <c r="AC24" s="448" t="s">
        <v>8385</v>
      </c>
      <c r="AD24" s="99"/>
      <c r="AE24" s="99"/>
      <c r="AF24" s="99"/>
      <c r="AG24" s="43"/>
      <c r="AH24" s="43"/>
      <c r="AI24" s="43"/>
      <c r="AJ24" s="43"/>
      <c r="AK24" s="43"/>
      <c r="AL24" s="43"/>
      <c r="AM24" s="44" t="s">
        <v>17</v>
      </c>
      <c r="AN24" s="1157">
        <f>$AN$9</f>
        <v>0.5</v>
      </c>
      <c r="AO24" s="1157"/>
      <c r="AP24" s="25"/>
      <c r="AQ24" s="25"/>
      <c r="AR24" s="25"/>
      <c r="AS24" s="25"/>
      <c r="AT24" s="35">
        <f>ROUND(ROUND(ROUND(J23*R24,0)*V12,0)*AN24,0)</f>
        <v>211</v>
      </c>
      <c r="AU24" s="31"/>
    </row>
    <row r="25" spans="1:47" ht="17.100000000000001" customHeight="1" x14ac:dyDescent="0.15">
      <c r="A25" s="32">
        <v>44</v>
      </c>
      <c r="B25" s="33" t="s">
        <v>5362</v>
      </c>
      <c r="C25" s="34" t="s">
        <v>8876</v>
      </c>
      <c r="D25" s="422"/>
      <c r="E25" s="423"/>
      <c r="F25" s="424"/>
      <c r="G25" s="36"/>
      <c r="H25" s="29"/>
      <c r="I25" s="37"/>
      <c r="J25" s="4"/>
      <c r="M25" s="21"/>
      <c r="N25" s="416"/>
      <c r="O25" s="417"/>
      <c r="P25" s="417"/>
      <c r="Q25" s="65"/>
      <c r="R25" s="156"/>
      <c r="S25" s="156"/>
      <c r="T25" s="166"/>
      <c r="W25" s="449"/>
      <c r="X25" s="42"/>
      <c r="Y25" s="43"/>
      <c r="Z25" s="44"/>
      <c r="AA25" s="44"/>
      <c r="AB25" s="43"/>
      <c r="AC25" s="450"/>
      <c r="AD25" s="43"/>
      <c r="AE25" s="43"/>
      <c r="AF25" s="43"/>
      <c r="AG25" s="43"/>
      <c r="AH25" s="43"/>
      <c r="AI25" s="43"/>
      <c r="AJ25" s="43"/>
      <c r="AK25" s="43"/>
      <c r="AL25" s="43"/>
      <c r="AM25" s="44"/>
      <c r="AN25" s="45"/>
      <c r="AO25" s="45"/>
      <c r="AP25" s="1198" t="s">
        <v>4833</v>
      </c>
      <c r="AQ25" s="1281"/>
      <c r="AR25" s="1281"/>
      <c r="AS25" s="1299"/>
      <c r="AT25" s="35">
        <f>ROUND(ROUND(J23*V12,0)*AR28,0)</f>
        <v>416</v>
      </c>
      <c r="AU25" s="31"/>
    </row>
    <row r="26" spans="1:47" ht="17.100000000000001" customHeight="1" x14ac:dyDescent="0.15">
      <c r="A26" s="32">
        <v>44</v>
      </c>
      <c r="B26" s="33" t="s">
        <v>5364</v>
      </c>
      <c r="C26" s="34" t="s">
        <v>8877</v>
      </c>
      <c r="D26" s="422"/>
      <c r="E26" s="423"/>
      <c r="F26" s="424"/>
      <c r="G26" s="36"/>
      <c r="H26" s="29"/>
      <c r="I26" s="37"/>
      <c r="J26" s="4"/>
      <c r="M26" s="21"/>
      <c r="N26" s="418"/>
      <c r="O26" s="419"/>
      <c r="P26" s="419"/>
      <c r="Q26" s="23"/>
      <c r="R26" s="167"/>
      <c r="S26" s="167"/>
      <c r="T26" s="166"/>
      <c r="W26" s="449"/>
      <c r="X26" s="1271" t="s">
        <v>4824</v>
      </c>
      <c r="Y26" s="1202"/>
      <c r="Z26" s="1202"/>
      <c r="AA26" s="1202"/>
      <c r="AB26" s="1202"/>
      <c r="AC26" s="448" t="s">
        <v>4825</v>
      </c>
      <c r="AD26" s="99"/>
      <c r="AE26" s="99"/>
      <c r="AF26" s="99"/>
      <c r="AG26" s="43"/>
      <c r="AH26" s="43"/>
      <c r="AI26" s="43"/>
      <c r="AJ26" s="43"/>
      <c r="AK26" s="43"/>
      <c r="AL26" s="43"/>
      <c r="AM26" s="44" t="s">
        <v>17</v>
      </c>
      <c r="AN26" s="1157">
        <f>$AN$8</f>
        <v>0.7</v>
      </c>
      <c r="AO26" s="1157"/>
      <c r="AP26" s="1268"/>
      <c r="AQ26" s="1269"/>
      <c r="AR26" s="1269"/>
      <c r="AS26" s="1270"/>
      <c r="AT26" s="35">
        <f>ROUND(ROUND(ROUND(J23*V12,0)*AN26,0)*AR28,0)</f>
        <v>292</v>
      </c>
      <c r="AU26" s="31"/>
    </row>
    <row r="27" spans="1:47" ht="17.100000000000001" customHeight="1" x14ac:dyDescent="0.15">
      <c r="A27" s="32">
        <v>44</v>
      </c>
      <c r="B27" s="33" t="s">
        <v>5366</v>
      </c>
      <c r="C27" s="34" t="s">
        <v>8878</v>
      </c>
      <c r="D27" s="422"/>
      <c r="E27" s="423"/>
      <c r="F27" s="424"/>
      <c r="G27" s="36"/>
      <c r="H27" s="29"/>
      <c r="I27" s="37"/>
      <c r="J27" s="4"/>
      <c r="M27" s="21"/>
      <c r="N27" s="420"/>
      <c r="O27" s="421"/>
      <c r="P27" s="421"/>
      <c r="Q27" s="26"/>
      <c r="R27" s="27"/>
      <c r="S27" s="27"/>
      <c r="T27" s="166"/>
      <c r="W27" s="449"/>
      <c r="X27" s="1272"/>
      <c r="Y27" s="1273"/>
      <c r="Z27" s="1273"/>
      <c r="AA27" s="1273"/>
      <c r="AB27" s="1273"/>
      <c r="AC27" s="448" t="s">
        <v>8385</v>
      </c>
      <c r="AD27" s="99"/>
      <c r="AE27" s="99"/>
      <c r="AF27" s="99"/>
      <c r="AG27" s="43"/>
      <c r="AH27" s="43"/>
      <c r="AI27" s="43"/>
      <c r="AJ27" s="43"/>
      <c r="AK27" s="43"/>
      <c r="AL27" s="43"/>
      <c r="AM27" s="44" t="s">
        <v>17</v>
      </c>
      <c r="AN27" s="1157">
        <f>$AN$9</f>
        <v>0.5</v>
      </c>
      <c r="AO27" s="1157"/>
      <c r="AP27" s="20"/>
      <c r="AQ27" s="4"/>
      <c r="AR27" s="4"/>
      <c r="AS27" s="21"/>
      <c r="AT27" s="35">
        <f>ROUND(ROUND(ROUND(J23*V12,0)*AN27,0)*AR28,0)</f>
        <v>208</v>
      </c>
      <c r="AU27" s="31"/>
    </row>
    <row r="28" spans="1:47" ht="17.100000000000001" customHeight="1" x14ac:dyDescent="0.15">
      <c r="A28" s="32">
        <v>44</v>
      </c>
      <c r="B28" s="33" t="s">
        <v>5368</v>
      </c>
      <c r="C28" s="34" t="s">
        <v>8879</v>
      </c>
      <c r="D28" s="422"/>
      <c r="E28" s="423"/>
      <c r="F28" s="424"/>
      <c r="G28" s="36"/>
      <c r="H28" s="29"/>
      <c r="I28" s="37"/>
      <c r="J28" s="4"/>
      <c r="M28" s="21"/>
      <c r="N28" s="1271" t="s">
        <v>4829</v>
      </c>
      <c r="O28" s="1202"/>
      <c r="P28" s="1202"/>
      <c r="Q28" s="1202"/>
      <c r="R28" s="1202"/>
      <c r="S28" s="1202"/>
      <c r="T28" s="418"/>
      <c r="W28" s="449"/>
      <c r="X28" s="42"/>
      <c r="Y28" s="43"/>
      <c r="Z28" s="44"/>
      <c r="AA28" s="44"/>
      <c r="AB28" s="43"/>
      <c r="AC28" s="450"/>
      <c r="AD28" s="43"/>
      <c r="AE28" s="43"/>
      <c r="AF28" s="43"/>
      <c r="AG28" s="43"/>
      <c r="AH28" s="43"/>
      <c r="AI28" s="43"/>
      <c r="AJ28" s="43"/>
      <c r="AK28" s="43"/>
      <c r="AL28" s="43"/>
      <c r="AM28" s="44"/>
      <c r="AN28" s="45"/>
      <c r="AO28" s="45"/>
      <c r="AP28" s="20"/>
      <c r="AQ28" s="23" t="s">
        <v>17</v>
      </c>
      <c r="AR28" s="1158">
        <f>$AR$16</f>
        <v>0.95</v>
      </c>
      <c r="AS28" s="1159"/>
      <c r="AT28" s="35">
        <f>ROUND(ROUND(ROUND(J23*R30,0)*V12,0)*AR28,0)</f>
        <v>401</v>
      </c>
      <c r="AU28" s="31"/>
    </row>
    <row r="29" spans="1:47" ht="17.100000000000001" customHeight="1" x14ac:dyDescent="0.15">
      <c r="A29" s="32">
        <v>44</v>
      </c>
      <c r="B29" s="33" t="s">
        <v>5370</v>
      </c>
      <c r="C29" s="34" t="s">
        <v>8880</v>
      </c>
      <c r="D29" s="422"/>
      <c r="E29" s="423"/>
      <c r="F29" s="424"/>
      <c r="G29" s="36"/>
      <c r="H29" s="29"/>
      <c r="I29" s="37"/>
      <c r="J29" s="4"/>
      <c r="M29" s="21"/>
      <c r="N29" s="1228"/>
      <c r="O29" s="1283"/>
      <c r="P29" s="1283"/>
      <c r="Q29" s="1283"/>
      <c r="R29" s="1283"/>
      <c r="S29" s="1283"/>
      <c r="T29" s="418"/>
      <c r="W29" s="449"/>
      <c r="X29" s="1271" t="s">
        <v>4824</v>
      </c>
      <c r="Y29" s="1202"/>
      <c r="Z29" s="1202"/>
      <c r="AA29" s="1202"/>
      <c r="AB29" s="1202"/>
      <c r="AC29" s="448" t="s">
        <v>4825</v>
      </c>
      <c r="AD29" s="99"/>
      <c r="AE29" s="99"/>
      <c r="AF29" s="99"/>
      <c r="AG29" s="43"/>
      <c r="AH29" s="43"/>
      <c r="AI29" s="43"/>
      <c r="AJ29" s="43"/>
      <c r="AK29" s="43"/>
      <c r="AL29" s="43"/>
      <c r="AM29" s="44" t="s">
        <v>17</v>
      </c>
      <c r="AN29" s="1157">
        <f>$AN$8</f>
        <v>0.7</v>
      </c>
      <c r="AO29" s="1157"/>
      <c r="AP29" s="20"/>
      <c r="AQ29" s="4"/>
      <c r="AR29" s="4"/>
      <c r="AS29" s="21"/>
      <c r="AT29" s="35">
        <f>ROUND(ROUND(ROUND(ROUND(J23*R30,0)*V12,0)*AN29,0)*AR28,0)</f>
        <v>280</v>
      </c>
      <c r="AU29" s="31"/>
    </row>
    <row r="30" spans="1:47" ht="17.100000000000001" customHeight="1" x14ac:dyDescent="0.15">
      <c r="A30" s="32">
        <v>44</v>
      </c>
      <c r="B30" s="33" t="s">
        <v>5372</v>
      </c>
      <c r="C30" s="34" t="s">
        <v>8881</v>
      </c>
      <c r="D30" s="422"/>
      <c r="E30" s="423"/>
      <c r="F30" s="424"/>
      <c r="G30" s="36"/>
      <c r="H30" s="29"/>
      <c r="I30" s="37"/>
      <c r="J30" s="4"/>
      <c r="M30" s="21"/>
      <c r="N30" s="420"/>
      <c r="O30" s="421"/>
      <c r="P30" s="421"/>
      <c r="Q30" s="26" t="s">
        <v>17</v>
      </c>
      <c r="R30" s="1180">
        <f>$R$12</f>
        <v>0.96499999999999997</v>
      </c>
      <c r="S30" s="1180"/>
      <c r="T30" s="166"/>
      <c r="W30" s="449"/>
      <c r="X30" s="1272"/>
      <c r="Y30" s="1273"/>
      <c r="Z30" s="1273"/>
      <c r="AA30" s="1273"/>
      <c r="AB30" s="1273"/>
      <c r="AC30" s="448" t="s">
        <v>8385</v>
      </c>
      <c r="AD30" s="99"/>
      <c r="AE30" s="99"/>
      <c r="AF30" s="99"/>
      <c r="AG30" s="43"/>
      <c r="AH30" s="43"/>
      <c r="AI30" s="43"/>
      <c r="AJ30" s="43"/>
      <c r="AK30" s="43"/>
      <c r="AL30" s="43"/>
      <c r="AM30" s="44" t="s">
        <v>17</v>
      </c>
      <c r="AN30" s="1157">
        <f>$AN$9</f>
        <v>0.5</v>
      </c>
      <c r="AO30" s="1157"/>
      <c r="AP30" s="24"/>
      <c r="AQ30" s="25"/>
      <c r="AR30" s="25"/>
      <c r="AS30" s="38"/>
      <c r="AT30" s="35">
        <f>ROUND(ROUND(ROUND(ROUND(J23*R30,0)*V12,0)*AN30,0)*AR28,0)</f>
        <v>200</v>
      </c>
      <c r="AU30" s="31"/>
    </row>
    <row r="31" spans="1:47" ht="17.100000000000001" customHeight="1" x14ac:dyDescent="0.15">
      <c r="A31" s="32">
        <v>44</v>
      </c>
      <c r="B31" s="33" t="s">
        <v>5374</v>
      </c>
      <c r="C31" s="34" t="s">
        <v>8882</v>
      </c>
      <c r="D31" s="422"/>
      <c r="E31" s="423"/>
      <c r="F31" s="424"/>
      <c r="G31" s="36"/>
      <c r="H31" s="29"/>
      <c r="I31" s="37"/>
      <c r="J31" s="1086" t="s">
        <v>4853</v>
      </c>
      <c r="K31" s="1133"/>
      <c r="L31" s="1133"/>
      <c r="M31" s="1134"/>
      <c r="N31" s="416"/>
      <c r="O31" s="417"/>
      <c r="P31" s="417"/>
      <c r="Q31" s="65"/>
      <c r="R31" s="156"/>
      <c r="S31" s="156"/>
      <c r="T31" s="93"/>
      <c r="V31" s="2"/>
      <c r="W31" s="22"/>
      <c r="X31" s="43"/>
      <c r="Y31" s="43"/>
      <c r="Z31" s="44"/>
      <c r="AA31" s="44"/>
      <c r="AB31" s="43"/>
      <c r="AC31" s="450"/>
      <c r="AD31" s="43"/>
      <c r="AE31" s="43"/>
      <c r="AF31" s="43"/>
      <c r="AG31" s="43"/>
      <c r="AH31" s="43"/>
      <c r="AI31" s="43"/>
      <c r="AJ31" s="43"/>
      <c r="AK31" s="43"/>
      <c r="AL31" s="43"/>
      <c r="AM31" s="44"/>
      <c r="AN31" s="45"/>
      <c r="AO31" s="45"/>
      <c r="AP31" s="25"/>
      <c r="AQ31" s="25"/>
      <c r="AR31" s="25"/>
      <c r="AS31" s="25"/>
      <c r="AT31" s="35">
        <f>ROUND(J35*V12,0)</f>
        <v>375</v>
      </c>
      <c r="AU31" s="31"/>
    </row>
    <row r="32" spans="1:47" ht="17.100000000000001" customHeight="1" x14ac:dyDescent="0.15">
      <c r="A32" s="32">
        <v>44</v>
      </c>
      <c r="B32" s="33" t="s">
        <v>5376</v>
      </c>
      <c r="C32" s="34" t="s">
        <v>8883</v>
      </c>
      <c r="D32" s="422"/>
      <c r="E32" s="423"/>
      <c r="F32" s="424"/>
      <c r="G32" s="36"/>
      <c r="H32" s="29"/>
      <c r="I32" s="37"/>
      <c r="J32" s="1135"/>
      <c r="K32" s="1135"/>
      <c r="L32" s="1135"/>
      <c r="M32" s="1136"/>
      <c r="N32" s="418"/>
      <c r="O32" s="419"/>
      <c r="P32" s="419"/>
      <c r="Q32" s="23"/>
      <c r="R32" s="167"/>
      <c r="S32" s="167"/>
      <c r="T32" s="93"/>
      <c r="V32" s="2"/>
      <c r="W32" s="22"/>
      <c r="X32" s="1202" t="s">
        <v>4824</v>
      </c>
      <c r="Y32" s="1202"/>
      <c r="Z32" s="1202"/>
      <c r="AA32" s="1202"/>
      <c r="AB32" s="1202"/>
      <c r="AC32" s="448" t="s">
        <v>4825</v>
      </c>
      <c r="AD32" s="99"/>
      <c r="AE32" s="99"/>
      <c r="AF32" s="99"/>
      <c r="AG32" s="43"/>
      <c r="AH32" s="43"/>
      <c r="AI32" s="43"/>
      <c r="AJ32" s="43"/>
      <c r="AK32" s="43"/>
      <c r="AL32" s="43"/>
      <c r="AM32" s="44" t="s">
        <v>17</v>
      </c>
      <c r="AN32" s="1157">
        <f>$AN$8</f>
        <v>0.7</v>
      </c>
      <c r="AO32" s="1157"/>
      <c r="AP32" s="43"/>
      <c r="AQ32" s="43"/>
      <c r="AR32" s="43"/>
      <c r="AS32" s="43"/>
      <c r="AT32" s="35">
        <f>ROUND(ROUND(J35*V12,0)*AN32,0)</f>
        <v>263</v>
      </c>
      <c r="AU32" s="31"/>
    </row>
    <row r="33" spans="1:47" ht="17.100000000000001" customHeight="1" x14ac:dyDescent="0.15">
      <c r="A33" s="32">
        <v>44</v>
      </c>
      <c r="B33" s="33" t="s">
        <v>5378</v>
      </c>
      <c r="C33" s="34" t="s">
        <v>8884</v>
      </c>
      <c r="D33" s="422"/>
      <c r="E33" s="423"/>
      <c r="F33" s="424"/>
      <c r="G33" s="36"/>
      <c r="H33" s="29"/>
      <c r="I33" s="37"/>
      <c r="J33" s="1135"/>
      <c r="K33" s="1135"/>
      <c r="L33" s="1135"/>
      <c r="M33" s="1136"/>
      <c r="N33" s="420"/>
      <c r="O33" s="421"/>
      <c r="P33" s="421"/>
      <c r="Q33" s="26"/>
      <c r="R33" s="27"/>
      <c r="S33" s="27"/>
      <c r="T33" s="93"/>
      <c r="V33" s="2"/>
      <c r="W33" s="22"/>
      <c r="X33" s="1273"/>
      <c r="Y33" s="1273"/>
      <c r="Z33" s="1273"/>
      <c r="AA33" s="1273"/>
      <c r="AB33" s="1273"/>
      <c r="AC33" s="448" t="s">
        <v>8385</v>
      </c>
      <c r="AD33" s="99"/>
      <c r="AE33" s="99"/>
      <c r="AF33" s="99"/>
      <c r="AG33" s="43"/>
      <c r="AH33" s="43"/>
      <c r="AI33" s="43"/>
      <c r="AJ33" s="43"/>
      <c r="AK33" s="43"/>
      <c r="AL33" s="43"/>
      <c r="AM33" s="44" t="s">
        <v>17</v>
      </c>
      <c r="AN33" s="1157">
        <f>$AN$9</f>
        <v>0.5</v>
      </c>
      <c r="AO33" s="1157"/>
      <c r="AP33" s="43"/>
      <c r="AQ33" s="43"/>
      <c r="AR33" s="43"/>
      <c r="AS33" s="43"/>
      <c r="AT33" s="35">
        <f>ROUND(ROUND(J35*V12,0)*AN33,0)</f>
        <v>188</v>
      </c>
      <c r="AU33" s="31"/>
    </row>
    <row r="34" spans="1:47" ht="17.100000000000001" customHeight="1" x14ac:dyDescent="0.15">
      <c r="A34" s="32">
        <v>44</v>
      </c>
      <c r="B34" s="33" t="s">
        <v>5380</v>
      </c>
      <c r="C34" s="34" t="s">
        <v>8885</v>
      </c>
      <c r="D34" s="422"/>
      <c r="E34" s="423"/>
      <c r="F34" s="424"/>
      <c r="G34" s="36"/>
      <c r="H34" s="29"/>
      <c r="I34" s="37"/>
      <c r="J34" s="1269"/>
      <c r="K34" s="1269"/>
      <c r="L34" s="1269"/>
      <c r="M34" s="1270"/>
      <c r="N34" s="1271" t="s">
        <v>4829</v>
      </c>
      <c r="O34" s="1202"/>
      <c r="P34" s="1202"/>
      <c r="Q34" s="1202"/>
      <c r="R34" s="1202"/>
      <c r="S34" s="1202"/>
      <c r="T34" s="93"/>
      <c r="V34" s="2"/>
      <c r="W34" s="22"/>
      <c r="X34" s="43"/>
      <c r="Y34" s="43"/>
      <c r="Z34" s="44"/>
      <c r="AA34" s="44"/>
      <c r="AB34" s="43"/>
      <c r="AC34" s="450"/>
      <c r="AD34" s="43"/>
      <c r="AE34" s="43"/>
      <c r="AF34" s="43"/>
      <c r="AG34" s="43"/>
      <c r="AH34" s="43"/>
      <c r="AI34" s="43"/>
      <c r="AJ34" s="43"/>
      <c r="AK34" s="43"/>
      <c r="AL34" s="43"/>
      <c r="AM34" s="44"/>
      <c r="AN34" s="45"/>
      <c r="AO34" s="45"/>
      <c r="AP34" s="43"/>
      <c r="AQ34" s="43"/>
      <c r="AR34" s="25"/>
      <c r="AS34" s="25"/>
      <c r="AT34" s="35">
        <f>ROUND(ROUND(J35*R36,0)*V12,0)</f>
        <v>361</v>
      </c>
      <c r="AU34" s="31"/>
    </row>
    <row r="35" spans="1:47" ht="17.100000000000001" customHeight="1" x14ac:dyDescent="0.15">
      <c r="A35" s="32">
        <v>44</v>
      </c>
      <c r="B35" s="33" t="s">
        <v>5382</v>
      </c>
      <c r="C35" s="34" t="s">
        <v>8886</v>
      </c>
      <c r="D35" s="422"/>
      <c r="E35" s="423"/>
      <c r="F35" s="424"/>
      <c r="G35" s="36"/>
      <c r="H35" s="29"/>
      <c r="I35" s="37"/>
      <c r="J35" s="1108">
        <f>'16就労移行支援(養成・基本)'!K35</f>
        <v>535</v>
      </c>
      <c r="K35" s="1108"/>
      <c r="L35" s="4" t="s">
        <v>21</v>
      </c>
      <c r="M35" s="22"/>
      <c r="N35" s="1228"/>
      <c r="O35" s="1283"/>
      <c r="P35" s="1283"/>
      <c r="Q35" s="1283"/>
      <c r="R35" s="1283"/>
      <c r="S35" s="1283"/>
      <c r="T35" s="93"/>
      <c r="V35" s="2"/>
      <c r="W35" s="22"/>
      <c r="X35" s="1202" t="s">
        <v>4824</v>
      </c>
      <c r="Y35" s="1202"/>
      <c r="Z35" s="1202"/>
      <c r="AA35" s="1202"/>
      <c r="AB35" s="1202"/>
      <c r="AC35" s="448" t="s">
        <v>4825</v>
      </c>
      <c r="AD35" s="99"/>
      <c r="AE35" s="99"/>
      <c r="AF35" s="99"/>
      <c r="AG35" s="43"/>
      <c r="AH35" s="43"/>
      <c r="AI35" s="43"/>
      <c r="AJ35" s="43"/>
      <c r="AK35" s="43"/>
      <c r="AL35" s="43"/>
      <c r="AM35" s="44" t="s">
        <v>17</v>
      </c>
      <c r="AN35" s="1157">
        <f>$AN$8</f>
        <v>0.7</v>
      </c>
      <c r="AO35" s="1157"/>
      <c r="AP35" s="25"/>
      <c r="AQ35" s="25"/>
      <c r="AR35" s="25"/>
      <c r="AS35" s="25"/>
      <c r="AT35" s="35">
        <f>ROUND(ROUND(ROUND(J35*R36,0)*V12,0)*AN35,0)</f>
        <v>253</v>
      </c>
      <c r="AU35" s="31"/>
    </row>
    <row r="36" spans="1:47" ht="17.100000000000001" customHeight="1" x14ac:dyDescent="0.15">
      <c r="A36" s="32">
        <v>44</v>
      </c>
      <c r="B36" s="33" t="s">
        <v>5384</v>
      </c>
      <c r="C36" s="34" t="s">
        <v>8887</v>
      </c>
      <c r="D36" s="422"/>
      <c r="E36" s="423"/>
      <c r="F36" s="424"/>
      <c r="G36" s="36"/>
      <c r="H36" s="29"/>
      <c r="I36" s="37"/>
      <c r="J36" s="419"/>
      <c r="K36" s="419"/>
      <c r="L36" s="419"/>
      <c r="M36" s="425"/>
      <c r="N36" s="420"/>
      <c r="O36" s="421"/>
      <c r="P36" s="421"/>
      <c r="Q36" s="26" t="s">
        <v>17</v>
      </c>
      <c r="R36" s="1180">
        <f>$R$12</f>
        <v>0.96499999999999997</v>
      </c>
      <c r="S36" s="1180"/>
      <c r="T36" s="93"/>
      <c r="V36" s="2"/>
      <c r="W36" s="22"/>
      <c r="X36" s="1273"/>
      <c r="Y36" s="1273"/>
      <c r="Z36" s="1273"/>
      <c r="AA36" s="1273"/>
      <c r="AB36" s="1273"/>
      <c r="AC36" s="448" t="s">
        <v>8385</v>
      </c>
      <c r="AD36" s="99"/>
      <c r="AE36" s="99"/>
      <c r="AF36" s="99"/>
      <c r="AG36" s="43"/>
      <c r="AH36" s="43"/>
      <c r="AI36" s="43"/>
      <c r="AJ36" s="43"/>
      <c r="AK36" s="43"/>
      <c r="AL36" s="43"/>
      <c r="AM36" s="44" t="s">
        <v>17</v>
      </c>
      <c r="AN36" s="1157">
        <f>$AN$9</f>
        <v>0.5</v>
      </c>
      <c r="AO36" s="1157"/>
      <c r="AP36" s="25"/>
      <c r="AQ36" s="25"/>
      <c r="AR36" s="25"/>
      <c r="AS36" s="25"/>
      <c r="AT36" s="35">
        <f>ROUND(ROUND(ROUND(J35*R36,0)*V12,0)*AN36,0)</f>
        <v>181</v>
      </c>
      <c r="AU36" s="31"/>
    </row>
    <row r="37" spans="1:47" ht="17.100000000000001" customHeight="1" x14ac:dyDescent="0.15">
      <c r="A37" s="32">
        <v>44</v>
      </c>
      <c r="B37" s="33" t="s">
        <v>5386</v>
      </c>
      <c r="C37" s="34" t="s">
        <v>8888</v>
      </c>
      <c r="D37" s="422"/>
      <c r="E37" s="423"/>
      <c r="F37" s="424"/>
      <c r="G37" s="36"/>
      <c r="H37" s="29"/>
      <c r="I37" s="37"/>
      <c r="J37" s="4"/>
      <c r="M37" s="21"/>
      <c r="N37" s="416"/>
      <c r="O37" s="417"/>
      <c r="P37" s="417"/>
      <c r="Q37" s="65"/>
      <c r="R37" s="156"/>
      <c r="S37" s="156"/>
      <c r="T37" s="166"/>
      <c r="W37" s="449"/>
      <c r="X37" s="42"/>
      <c r="Y37" s="43"/>
      <c r="Z37" s="44"/>
      <c r="AA37" s="44"/>
      <c r="AB37" s="43"/>
      <c r="AC37" s="450"/>
      <c r="AD37" s="43"/>
      <c r="AE37" s="43"/>
      <c r="AF37" s="43"/>
      <c r="AG37" s="43"/>
      <c r="AH37" s="43"/>
      <c r="AI37" s="43"/>
      <c r="AJ37" s="43"/>
      <c r="AK37" s="43"/>
      <c r="AL37" s="43"/>
      <c r="AM37" s="44"/>
      <c r="AN37" s="45"/>
      <c r="AO37" s="45"/>
      <c r="AP37" s="1198" t="s">
        <v>4833</v>
      </c>
      <c r="AQ37" s="1281"/>
      <c r="AR37" s="1281"/>
      <c r="AS37" s="1299"/>
      <c r="AT37" s="35">
        <f>ROUND(ROUND(J35*V12,0)*AR40,0)</f>
        <v>356</v>
      </c>
      <c r="AU37" s="31"/>
    </row>
    <row r="38" spans="1:47" ht="17.100000000000001" customHeight="1" x14ac:dyDescent="0.15">
      <c r="A38" s="32">
        <v>44</v>
      </c>
      <c r="B38" s="33" t="s">
        <v>5388</v>
      </c>
      <c r="C38" s="34" t="s">
        <v>8889</v>
      </c>
      <c r="D38" s="422"/>
      <c r="E38" s="423"/>
      <c r="F38" s="424"/>
      <c r="G38" s="36"/>
      <c r="H38" s="29"/>
      <c r="I38" s="37"/>
      <c r="J38" s="4"/>
      <c r="M38" s="21"/>
      <c r="N38" s="418"/>
      <c r="O38" s="419"/>
      <c r="P38" s="419"/>
      <c r="Q38" s="23"/>
      <c r="R38" s="167"/>
      <c r="S38" s="167"/>
      <c r="T38" s="166"/>
      <c r="W38" s="449"/>
      <c r="X38" s="1271" t="s">
        <v>4824</v>
      </c>
      <c r="Y38" s="1202"/>
      <c r="Z38" s="1202"/>
      <c r="AA38" s="1202"/>
      <c r="AB38" s="1202"/>
      <c r="AC38" s="448" t="s">
        <v>4825</v>
      </c>
      <c r="AD38" s="99"/>
      <c r="AE38" s="99"/>
      <c r="AF38" s="99"/>
      <c r="AG38" s="43"/>
      <c r="AH38" s="43"/>
      <c r="AI38" s="43"/>
      <c r="AJ38" s="43"/>
      <c r="AK38" s="43"/>
      <c r="AL38" s="43"/>
      <c r="AM38" s="44" t="s">
        <v>17</v>
      </c>
      <c r="AN38" s="1157">
        <f>$AN$8</f>
        <v>0.7</v>
      </c>
      <c r="AO38" s="1157"/>
      <c r="AP38" s="1268"/>
      <c r="AQ38" s="1269"/>
      <c r="AR38" s="1269"/>
      <c r="AS38" s="1270"/>
      <c r="AT38" s="35">
        <f>ROUND(ROUND(ROUND(J35*V12,0)*AN38,0)*AR40,0)</f>
        <v>250</v>
      </c>
      <c r="AU38" s="31"/>
    </row>
    <row r="39" spans="1:47" ht="17.100000000000001" customHeight="1" x14ac:dyDescent="0.15">
      <c r="A39" s="32">
        <v>44</v>
      </c>
      <c r="B39" s="33" t="s">
        <v>5390</v>
      </c>
      <c r="C39" s="34" t="s">
        <v>8890</v>
      </c>
      <c r="D39" s="422"/>
      <c r="E39" s="423"/>
      <c r="F39" s="424"/>
      <c r="G39" s="36"/>
      <c r="H39" s="29"/>
      <c r="I39" s="37"/>
      <c r="J39" s="4"/>
      <c r="M39" s="21"/>
      <c r="N39" s="420"/>
      <c r="O39" s="421"/>
      <c r="P39" s="421"/>
      <c r="Q39" s="26"/>
      <c r="R39" s="27"/>
      <c r="S39" s="27"/>
      <c r="T39" s="166"/>
      <c r="W39" s="449"/>
      <c r="X39" s="1272"/>
      <c r="Y39" s="1273"/>
      <c r="Z39" s="1273"/>
      <c r="AA39" s="1273"/>
      <c r="AB39" s="1273"/>
      <c r="AC39" s="448" t="s">
        <v>8385</v>
      </c>
      <c r="AD39" s="99"/>
      <c r="AE39" s="99"/>
      <c r="AF39" s="99"/>
      <c r="AG39" s="43"/>
      <c r="AH39" s="43"/>
      <c r="AI39" s="43"/>
      <c r="AJ39" s="43"/>
      <c r="AK39" s="43"/>
      <c r="AL39" s="43"/>
      <c r="AM39" s="44" t="s">
        <v>17</v>
      </c>
      <c r="AN39" s="1157">
        <f>$AN$9</f>
        <v>0.5</v>
      </c>
      <c r="AO39" s="1157"/>
      <c r="AP39" s="20"/>
      <c r="AQ39" s="4"/>
      <c r="AR39" s="4"/>
      <c r="AS39" s="21"/>
      <c r="AT39" s="35">
        <f>ROUND(ROUND(ROUND(J35*V12,0)*AN39,0)*AR40,0)</f>
        <v>179</v>
      </c>
      <c r="AU39" s="31"/>
    </row>
    <row r="40" spans="1:47" ht="17.100000000000001" customHeight="1" x14ac:dyDescent="0.15">
      <c r="A40" s="32">
        <v>44</v>
      </c>
      <c r="B40" s="33" t="s">
        <v>5392</v>
      </c>
      <c r="C40" s="34" t="s">
        <v>8891</v>
      </c>
      <c r="D40" s="422"/>
      <c r="E40" s="423"/>
      <c r="F40" s="424"/>
      <c r="G40" s="36"/>
      <c r="H40" s="29"/>
      <c r="I40" s="37"/>
      <c r="J40" s="4"/>
      <c r="M40" s="21"/>
      <c r="N40" s="1271" t="s">
        <v>4829</v>
      </c>
      <c r="O40" s="1202"/>
      <c r="P40" s="1202"/>
      <c r="Q40" s="1202"/>
      <c r="R40" s="1202"/>
      <c r="S40" s="1202"/>
      <c r="T40" s="418"/>
      <c r="W40" s="449"/>
      <c r="X40" s="42"/>
      <c r="Y40" s="43"/>
      <c r="Z40" s="44"/>
      <c r="AA40" s="44"/>
      <c r="AB40" s="43"/>
      <c r="AC40" s="450"/>
      <c r="AD40" s="43"/>
      <c r="AE40" s="43"/>
      <c r="AF40" s="43"/>
      <c r="AG40" s="43"/>
      <c r="AH40" s="43"/>
      <c r="AI40" s="43"/>
      <c r="AJ40" s="43"/>
      <c r="AK40" s="43"/>
      <c r="AL40" s="43"/>
      <c r="AM40" s="44"/>
      <c r="AN40" s="45"/>
      <c r="AO40" s="45"/>
      <c r="AP40" s="20"/>
      <c r="AQ40" s="23" t="s">
        <v>17</v>
      </c>
      <c r="AR40" s="1158">
        <f>$AR$16</f>
        <v>0.95</v>
      </c>
      <c r="AS40" s="1159"/>
      <c r="AT40" s="35">
        <f>ROUND(ROUND(ROUND(J35*R42,0)*V12,0)*AR40,0)</f>
        <v>343</v>
      </c>
      <c r="AU40" s="31"/>
    </row>
    <row r="41" spans="1:47" ht="17.100000000000001" customHeight="1" x14ac:dyDescent="0.15">
      <c r="A41" s="32">
        <v>44</v>
      </c>
      <c r="B41" s="33" t="s">
        <v>5394</v>
      </c>
      <c r="C41" s="34" t="s">
        <v>8892</v>
      </c>
      <c r="D41" s="422"/>
      <c r="E41" s="423"/>
      <c r="F41" s="424"/>
      <c r="G41" s="36"/>
      <c r="H41" s="29"/>
      <c r="I41" s="37"/>
      <c r="J41" s="4"/>
      <c r="M41" s="21"/>
      <c r="N41" s="1228"/>
      <c r="O41" s="1283"/>
      <c r="P41" s="1283"/>
      <c r="Q41" s="1283"/>
      <c r="R41" s="1283"/>
      <c r="S41" s="1283"/>
      <c r="T41" s="418"/>
      <c r="W41" s="449"/>
      <c r="X41" s="1271" t="s">
        <v>4824</v>
      </c>
      <c r="Y41" s="1202"/>
      <c r="Z41" s="1202"/>
      <c r="AA41" s="1202"/>
      <c r="AB41" s="1202"/>
      <c r="AC41" s="448" t="s">
        <v>4825</v>
      </c>
      <c r="AD41" s="99"/>
      <c r="AE41" s="99"/>
      <c r="AF41" s="99"/>
      <c r="AG41" s="43"/>
      <c r="AH41" s="43"/>
      <c r="AI41" s="43"/>
      <c r="AJ41" s="43"/>
      <c r="AK41" s="43"/>
      <c r="AL41" s="43"/>
      <c r="AM41" s="44" t="s">
        <v>17</v>
      </c>
      <c r="AN41" s="1157">
        <f>$AN$8</f>
        <v>0.7</v>
      </c>
      <c r="AO41" s="1157"/>
      <c r="AP41" s="20"/>
      <c r="AQ41" s="4"/>
      <c r="AR41" s="4"/>
      <c r="AS41" s="21"/>
      <c r="AT41" s="35">
        <f>ROUND(ROUND(ROUND(ROUND(J35*R42,0)*V12,0)*AN41,0)*AR40,0)</f>
        <v>240</v>
      </c>
      <c r="AU41" s="31"/>
    </row>
    <row r="42" spans="1:47" ht="17.100000000000001" customHeight="1" x14ac:dyDescent="0.15">
      <c r="A42" s="32">
        <v>44</v>
      </c>
      <c r="B42" s="33" t="s">
        <v>5396</v>
      </c>
      <c r="C42" s="34" t="s">
        <v>8893</v>
      </c>
      <c r="D42" s="422"/>
      <c r="E42" s="423"/>
      <c r="F42" s="424"/>
      <c r="G42" s="36"/>
      <c r="H42" s="29"/>
      <c r="I42" s="37"/>
      <c r="J42" s="4"/>
      <c r="M42" s="21"/>
      <c r="N42" s="420"/>
      <c r="O42" s="421"/>
      <c r="P42" s="421"/>
      <c r="Q42" s="26" t="s">
        <v>17</v>
      </c>
      <c r="R42" s="1180">
        <f>$R$12</f>
        <v>0.96499999999999997</v>
      </c>
      <c r="S42" s="1180"/>
      <c r="T42" s="166"/>
      <c r="W42" s="449"/>
      <c r="X42" s="1272"/>
      <c r="Y42" s="1273"/>
      <c r="Z42" s="1273"/>
      <c r="AA42" s="1273"/>
      <c r="AB42" s="1273"/>
      <c r="AC42" s="448" t="s">
        <v>8385</v>
      </c>
      <c r="AD42" s="99"/>
      <c r="AE42" s="99"/>
      <c r="AF42" s="99"/>
      <c r="AG42" s="43"/>
      <c r="AH42" s="43"/>
      <c r="AI42" s="43"/>
      <c r="AJ42" s="43"/>
      <c r="AK42" s="43"/>
      <c r="AL42" s="43"/>
      <c r="AM42" s="44" t="s">
        <v>17</v>
      </c>
      <c r="AN42" s="1157">
        <f>$AN$9</f>
        <v>0.5</v>
      </c>
      <c r="AO42" s="1157"/>
      <c r="AP42" s="24"/>
      <c r="AQ42" s="25"/>
      <c r="AR42" s="25"/>
      <c r="AS42" s="38"/>
      <c r="AT42" s="35">
        <f>ROUND(ROUND(ROUND(ROUND(J35*R42,0)*V12,0)*AN42,0)*AR40,0)</f>
        <v>172</v>
      </c>
      <c r="AU42" s="31"/>
    </row>
    <row r="43" spans="1:47" ht="17.100000000000001" customHeight="1" x14ac:dyDescent="0.15">
      <c r="A43" s="32">
        <v>44</v>
      </c>
      <c r="B43" s="33" t="s">
        <v>5398</v>
      </c>
      <c r="C43" s="34" t="s">
        <v>8894</v>
      </c>
      <c r="D43" s="422"/>
      <c r="E43" s="423"/>
      <c r="F43" s="424"/>
      <c r="G43" s="1085" t="s">
        <v>4820</v>
      </c>
      <c r="H43" s="1281"/>
      <c r="I43" s="1299"/>
      <c r="J43" s="1086" t="s">
        <v>4866</v>
      </c>
      <c r="K43" s="1133"/>
      <c r="L43" s="1133"/>
      <c r="M43" s="1134"/>
      <c r="N43" s="416"/>
      <c r="O43" s="417"/>
      <c r="P43" s="417"/>
      <c r="Q43" s="65"/>
      <c r="R43" s="156"/>
      <c r="S43" s="156"/>
      <c r="T43" s="1339" t="s">
        <v>5327</v>
      </c>
      <c r="U43" s="1117"/>
      <c r="V43" s="1117"/>
      <c r="W43" s="1118"/>
      <c r="X43" s="42"/>
      <c r="Y43" s="43"/>
      <c r="Z43" s="44"/>
      <c r="AA43" s="44"/>
      <c r="AB43" s="43"/>
      <c r="AC43" s="450"/>
      <c r="AD43" s="43"/>
      <c r="AE43" s="43"/>
      <c r="AF43" s="43"/>
      <c r="AG43" s="43"/>
      <c r="AH43" s="43"/>
      <c r="AI43" s="43"/>
      <c r="AJ43" s="43"/>
      <c r="AK43" s="43"/>
      <c r="AL43" s="43"/>
      <c r="AM43" s="44"/>
      <c r="AN43" s="45"/>
      <c r="AO43" s="45"/>
      <c r="AP43" s="25"/>
      <c r="AQ43" s="25"/>
      <c r="AR43" s="25"/>
      <c r="AS43" s="25"/>
      <c r="AT43" s="35">
        <f>ROUND(J47*V48,0)</f>
        <v>315</v>
      </c>
      <c r="AU43" s="66" t="s">
        <v>4822</v>
      </c>
    </row>
    <row r="44" spans="1:47" ht="17.100000000000001" customHeight="1" x14ac:dyDescent="0.15">
      <c r="A44" s="32">
        <v>44</v>
      </c>
      <c r="B44" s="33" t="s">
        <v>5400</v>
      </c>
      <c r="C44" s="34" t="s">
        <v>8895</v>
      </c>
      <c r="D44" s="422"/>
      <c r="E44" s="423"/>
      <c r="F44" s="424"/>
      <c r="G44" s="1268"/>
      <c r="H44" s="1269"/>
      <c r="I44" s="1270"/>
      <c r="J44" s="1135"/>
      <c r="K44" s="1135"/>
      <c r="L44" s="1135"/>
      <c r="M44" s="1136"/>
      <c r="N44" s="418"/>
      <c r="O44" s="419"/>
      <c r="P44" s="419"/>
      <c r="Q44" s="23"/>
      <c r="R44" s="167"/>
      <c r="S44" s="167"/>
      <c r="T44" s="1302"/>
      <c r="U44" s="1303"/>
      <c r="V44" s="1303"/>
      <c r="W44" s="1304"/>
      <c r="X44" s="1271" t="s">
        <v>4824</v>
      </c>
      <c r="Y44" s="1202"/>
      <c r="Z44" s="1202"/>
      <c r="AA44" s="1202"/>
      <c r="AB44" s="1202"/>
      <c r="AC44" s="448" t="s">
        <v>4825</v>
      </c>
      <c r="AD44" s="99"/>
      <c r="AE44" s="99"/>
      <c r="AF44" s="99"/>
      <c r="AG44" s="43"/>
      <c r="AH44" s="43"/>
      <c r="AI44" s="43"/>
      <c r="AJ44" s="43"/>
      <c r="AK44" s="43"/>
      <c r="AL44" s="43"/>
      <c r="AM44" s="44" t="s">
        <v>17</v>
      </c>
      <c r="AN44" s="1157">
        <f>$AN$8</f>
        <v>0.7</v>
      </c>
      <c r="AO44" s="1157"/>
      <c r="AP44" s="43"/>
      <c r="AQ44" s="43"/>
      <c r="AR44" s="43"/>
      <c r="AS44" s="43"/>
      <c r="AT44" s="35">
        <f>ROUND(ROUND(J47*V48,0)*AN44,0)</f>
        <v>221</v>
      </c>
      <c r="AU44" s="31"/>
    </row>
    <row r="45" spans="1:47" ht="17.100000000000001" customHeight="1" x14ac:dyDescent="0.15">
      <c r="A45" s="32">
        <v>44</v>
      </c>
      <c r="B45" s="33" t="s">
        <v>5402</v>
      </c>
      <c r="C45" s="34" t="s">
        <v>8896</v>
      </c>
      <c r="D45" s="422"/>
      <c r="E45" s="423"/>
      <c r="F45" s="424"/>
      <c r="G45" s="1268"/>
      <c r="H45" s="1269"/>
      <c r="I45" s="1270"/>
      <c r="J45" s="1135"/>
      <c r="K45" s="1135"/>
      <c r="L45" s="1135"/>
      <c r="M45" s="1136"/>
      <c r="N45" s="420"/>
      <c r="O45" s="421"/>
      <c r="P45" s="421"/>
      <c r="Q45" s="26"/>
      <c r="R45" s="27"/>
      <c r="S45" s="27"/>
      <c r="T45" s="1302"/>
      <c r="U45" s="1303"/>
      <c r="V45" s="1303"/>
      <c r="W45" s="1304"/>
      <c r="X45" s="1272"/>
      <c r="Y45" s="1273"/>
      <c r="Z45" s="1273"/>
      <c r="AA45" s="1273"/>
      <c r="AB45" s="1273"/>
      <c r="AC45" s="448" t="s">
        <v>8385</v>
      </c>
      <c r="AD45" s="99"/>
      <c r="AE45" s="99"/>
      <c r="AF45" s="99"/>
      <c r="AG45" s="43"/>
      <c r="AH45" s="43"/>
      <c r="AI45" s="43"/>
      <c r="AJ45" s="43"/>
      <c r="AK45" s="43"/>
      <c r="AL45" s="43"/>
      <c r="AM45" s="44" t="s">
        <v>17</v>
      </c>
      <c r="AN45" s="1157">
        <f>$AN$9</f>
        <v>0.5</v>
      </c>
      <c r="AO45" s="1157"/>
      <c r="AP45" s="43"/>
      <c r="AQ45" s="43"/>
      <c r="AR45" s="43"/>
      <c r="AS45" s="43"/>
      <c r="AT45" s="35">
        <f>ROUND(ROUND(J47*V48,0)*AN45,0)</f>
        <v>158</v>
      </c>
      <c r="AU45" s="31"/>
    </row>
    <row r="46" spans="1:47" ht="17.100000000000001" customHeight="1" x14ac:dyDescent="0.15">
      <c r="A46" s="32">
        <v>44</v>
      </c>
      <c r="B46" s="33" t="s">
        <v>5404</v>
      </c>
      <c r="C46" s="34" t="s">
        <v>8897</v>
      </c>
      <c r="D46" s="422"/>
      <c r="E46" s="423"/>
      <c r="F46" s="424"/>
      <c r="G46" s="36"/>
      <c r="H46" s="29"/>
      <c r="I46" s="37"/>
      <c r="J46" s="1269"/>
      <c r="K46" s="1269"/>
      <c r="L46" s="1269"/>
      <c r="M46" s="1270"/>
      <c r="N46" s="1271" t="s">
        <v>4829</v>
      </c>
      <c r="O46" s="1202"/>
      <c r="P46" s="1202"/>
      <c r="Q46" s="1202"/>
      <c r="R46" s="1202"/>
      <c r="S46" s="1202"/>
      <c r="T46" s="418"/>
      <c r="W46" s="449"/>
      <c r="X46" s="42"/>
      <c r="Y46" s="43"/>
      <c r="Z46" s="44"/>
      <c r="AA46" s="44"/>
      <c r="AB46" s="43"/>
      <c r="AC46" s="450"/>
      <c r="AD46" s="43"/>
      <c r="AE46" s="43"/>
      <c r="AF46" s="43"/>
      <c r="AG46" s="43"/>
      <c r="AH46" s="43"/>
      <c r="AI46" s="43"/>
      <c r="AJ46" s="43"/>
      <c r="AK46" s="43"/>
      <c r="AL46" s="43"/>
      <c r="AM46" s="44"/>
      <c r="AN46" s="45"/>
      <c r="AO46" s="45"/>
      <c r="AP46" s="43"/>
      <c r="AQ46" s="43"/>
      <c r="AR46" s="25"/>
      <c r="AS46" s="25"/>
      <c r="AT46" s="35">
        <f>ROUND(ROUND(J47*R48,0)*V48,0)</f>
        <v>304</v>
      </c>
      <c r="AU46" s="31"/>
    </row>
    <row r="47" spans="1:47" ht="17.100000000000001" customHeight="1" x14ac:dyDescent="0.15">
      <c r="A47" s="32">
        <v>44</v>
      </c>
      <c r="B47" s="33" t="s">
        <v>5406</v>
      </c>
      <c r="C47" s="34" t="s">
        <v>8898</v>
      </c>
      <c r="D47" s="422"/>
      <c r="E47" s="423"/>
      <c r="F47" s="424"/>
      <c r="G47" s="36"/>
      <c r="H47" s="29"/>
      <c r="I47" s="37"/>
      <c r="J47" s="1108">
        <f>'16就労移行支援(養成・基本)'!K47</f>
        <v>450</v>
      </c>
      <c r="K47" s="1108"/>
      <c r="L47" s="4" t="s">
        <v>21</v>
      </c>
      <c r="M47" s="22"/>
      <c r="N47" s="1228"/>
      <c r="O47" s="1283"/>
      <c r="P47" s="1283"/>
      <c r="Q47" s="1283"/>
      <c r="R47" s="1283"/>
      <c r="S47" s="1283"/>
      <c r="T47" s="418"/>
      <c r="W47" s="449"/>
      <c r="X47" s="1271" t="s">
        <v>4824</v>
      </c>
      <c r="Y47" s="1202"/>
      <c r="Z47" s="1202"/>
      <c r="AA47" s="1202"/>
      <c r="AB47" s="1202"/>
      <c r="AC47" s="448" t="s">
        <v>4825</v>
      </c>
      <c r="AD47" s="99"/>
      <c r="AE47" s="99"/>
      <c r="AF47" s="99"/>
      <c r="AG47" s="43"/>
      <c r="AH47" s="43"/>
      <c r="AI47" s="43"/>
      <c r="AJ47" s="43"/>
      <c r="AK47" s="43"/>
      <c r="AL47" s="43"/>
      <c r="AM47" s="44" t="s">
        <v>17</v>
      </c>
      <c r="AN47" s="1157">
        <f>$AN$8</f>
        <v>0.7</v>
      </c>
      <c r="AO47" s="1157"/>
      <c r="AP47" s="25"/>
      <c r="AQ47" s="25"/>
      <c r="AR47" s="25"/>
      <c r="AS47" s="25"/>
      <c r="AT47" s="35">
        <f>ROUND(ROUND(ROUND(J47*R48,0)*V48,0)*AN47,0)</f>
        <v>213</v>
      </c>
      <c r="AU47" s="31"/>
    </row>
    <row r="48" spans="1:47" ht="17.100000000000001" customHeight="1" x14ac:dyDescent="0.15">
      <c r="A48" s="32">
        <v>44</v>
      </c>
      <c r="B48" s="33" t="s">
        <v>5408</v>
      </c>
      <c r="C48" s="34" t="s">
        <v>8899</v>
      </c>
      <c r="D48" s="422"/>
      <c r="E48" s="423"/>
      <c r="F48" s="424"/>
      <c r="G48" s="36"/>
      <c r="H48" s="29"/>
      <c r="I48" s="37"/>
      <c r="J48" s="419"/>
      <c r="K48" s="419"/>
      <c r="L48" s="419"/>
      <c r="M48" s="425"/>
      <c r="N48" s="420"/>
      <c r="O48" s="421"/>
      <c r="P48" s="421"/>
      <c r="Q48" s="26" t="s">
        <v>17</v>
      </c>
      <c r="R48" s="1180">
        <f>$R$12</f>
        <v>0.96499999999999997</v>
      </c>
      <c r="S48" s="1180"/>
      <c r="T48" s="166"/>
      <c r="U48" s="23" t="s">
        <v>17</v>
      </c>
      <c r="V48" s="1158">
        <f>$V$12</f>
        <v>0.7</v>
      </c>
      <c r="W48" s="1159"/>
      <c r="X48" s="1272"/>
      <c r="Y48" s="1273"/>
      <c r="Z48" s="1273"/>
      <c r="AA48" s="1273"/>
      <c r="AB48" s="1273"/>
      <c r="AC48" s="448" t="s">
        <v>8385</v>
      </c>
      <c r="AD48" s="99"/>
      <c r="AE48" s="99"/>
      <c r="AF48" s="99"/>
      <c r="AG48" s="43"/>
      <c r="AH48" s="43"/>
      <c r="AI48" s="43"/>
      <c r="AJ48" s="43"/>
      <c r="AK48" s="43"/>
      <c r="AL48" s="43"/>
      <c r="AM48" s="44" t="s">
        <v>17</v>
      </c>
      <c r="AN48" s="1157">
        <f>$AN$9</f>
        <v>0.5</v>
      </c>
      <c r="AO48" s="1157"/>
      <c r="AP48" s="25"/>
      <c r="AQ48" s="25"/>
      <c r="AR48" s="25"/>
      <c r="AS48" s="25"/>
      <c r="AT48" s="35">
        <f>ROUND(ROUND(ROUND(J47*R48,0)*V48,0)*AN48,0)</f>
        <v>152</v>
      </c>
      <c r="AU48" s="31"/>
    </row>
    <row r="49" spans="1:47" ht="17.100000000000001" customHeight="1" x14ac:dyDescent="0.15">
      <c r="A49" s="32">
        <v>44</v>
      </c>
      <c r="B49" s="33" t="s">
        <v>5410</v>
      </c>
      <c r="C49" s="34" t="s">
        <v>8900</v>
      </c>
      <c r="D49" s="422"/>
      <c r="E49" s="423"/>
      <c r="F49" s="424"/>
      <c r="G49" s="36"/>
      <c r="H49" s="29"/>
      <c r="I49" s="37"/>
      <c r="J49" s="4"/>
      <c r="M49" s="21"/>
      <c r="N49" s="416"/>
      <c r="O49" s="417"/>
      <c r="P49" s="417"/>
      <c r="Q49" s="65"/>
      <c r="R49" s="156"/>
      <c r="S49" s="156"/>
      <c r="T49" s="166"/>
      <c r="W49" s="449"/>
      <c r="X49" s="42"/>
      <c r="Y49" s="43"/>
      <c r="Z49" s="44"/>
      <c r="AA49" s="44"/>
      <c r="AB49" s="43"/>
      <c r="AC49" s="450"/>
      <c r="AD49" s="43"/>
      <c r="AE49" s="43"/>
      <c r="AF49" s="43"/>
      <c r="AG49" s="43"/>
      <c r="AH49" s="43"/>
      <c r="AI49" s="43"/>
      <c r="AJ49" s="43"/>
      <c r="AK49" s="43"/>
      <c r="AL49" s="43"/>
      <c r="AM49" s="44"/>
      <c r="AN49" s="45"/>
      <c r="AO49" s="45"/>
      <c r="AP49" s="1198" t="s">
        <v>4833</v>
      </c>
      <c r="AQ49" s="1281"/>
      <c r="AR49" s="1281"/>
      <c r="AS49" s="1299"/>
      <c r="AT49" s="35">
        <f>ROUND(ROUND(J47*V48,0)*AR52,0)</f>
        <v>299</v>
      </c>
      <c r="AU49" s="31"/>
    </row>
    <row r="50" spans="1:47" ht="17.100000000000001" customHeight="1" x14ac:dyDescent="0.15">
      <c r="A50" s="32">
        <v>44</v>
      </c>
      <c r="B50" s="33" t="s">
        <v>5412</v>
      </c>
      <c r="C50" s="34" t="s">
        <v>8901</v>
      </c>
      <c r="D50" s="422"/>
      <c r="E50" s="423"/>
      <c r="F50" s="424"/>
      <c r="G50" s="36"/>
      <c r="H50" s="29"/>
      <c r="I50" s="37"/>
      <c r="J50" s="4"/>
      <c r="M50" s="21"/>
      <c r="N50" s="418"/>
      <c r="O50" s="419"/>
      <c r="P50" s="419"/>
      <c r="Q50" s="23"/>
      <c r="R50" s="167"/>
      <c r="S50" s="167"/>
      <c r="T50" s="166"/>
      <c r="W50" s="449"/>
      <c r="X50" s="1271" t="s">
        <v>4824</v>
      </c>
      <c r="Y50" s="1202"/>
      <c r="Z50" s="1202"/>
      <c r="AA50" s="1202"/>
      <c r="AB50" s="1202"/>
      <c r="AC50" s="448" t="s">
        <v>4825</v>
      </c>
      <c r="AD50" s="99"/>
      <c r="AE50" s="99"/>
      <c r="AF50" s="99"/>
      <c r="AG50" s="43"/>
      <c r="AH50" s="43"/>
      <c r="AI50" s="43"/>
      <c r="AJ50" s="43"/>
      <c r="AK50" s="43"/>
      <c r="AL50" s="43"/>
      <c r="AM50" s="44" t="s">
        <v>17</v>
      </c>
      <c r="AN50" s="1157">
        <f>$AN$8</f>
        <v>0.7</v>
      </c>
      <c r="AO50" s="1157"/>
      <c r="AP50" s="1268"/>
      <c r="AQ50" s="1269"/>
      <c r="AR50" s="1269"/>
      <c r="AS50" s="1270"/>
      <c r="AT50" s="35">
        <f>ROUND(ROUND(ROUND(J47*V48,0)*AN50,0)*AR52,0)</f>
        <v>210</v>
      </c>
      <c r="AU50" s="31"/>
    </row>
    <row r="51" spans="1:47" ht="17.100000000000001" customHeight="1" x14ac:dyDescent="0.15">
      <c r="A51" s="32">
        <v>44</v>
      </c>
      <c r="B51" s="33" t="s">
        <v>5414</v>
      </c>
      <c r="C51" s="34" t="s">
        <v>8902</v>
      </c>
      <c r="D51" s="422"/>
      <c r="E51" s="423"/>
      <c r="F51" s="424"/>
      <c r="G51" s="36"/>
      <c r="H51" s="29"/>
      <c r="I51" s="37"/>
      <c r="J51" s="4"/>
      <c r="M51" s="21"/>
      <c r="N51" s="420"/>
      <c r="O51" s="421"/>
      <c r="P51" s="421"/>
      <c r="Q51" s="26"/>
      <c r="R51" s="27"/>
      <c r="S51" s="27"/>
      <c r="T51" s="166"/>
      <c r="W51" s="449"/>
      <c r="X51" s="1272"/>
      <c r="Y51" s="1273"/>
      <c r="Z51" s="1273"/>
      <c r="AA51" s="1273"/>
      <c r="AB51" s="1273"/>
      <c r="AC51" s="448" t="s">
        <v>8385</v>
      </c>
      <c r="AD51" s="99"/>
      <c r="AE51" s="99"/>
      <c r="AF51" s="99"/>
      <c r="AG51" s="43"/>
      <c r="AH51" s="43"/>
      <c r="AI51" s="43"/>
      <c r="AJ51" s="43"/>
      <c r="AK51" s="43"/>
      <c r="AL51" s="43"/>
      <c r="AM51" s="44" t="s">
        <v>17</v>
      </c>
      <c r="AN51" s="1157">
        <f>$AN$9</f>
        <v>0.5</v>
      </c>
      <c r="AO51" s="1157"/>
      <c r="AP51" s="20"/>
      <c r="AQ51" s="4"/>
      <c r="AR51" s="4"/>
      <c r="AS51" s="21"/>
      <c r="AT51" s="35">
        <f>ROUND(ROUND(ROUND(J47*V48,0)*AN51,0)*AR52,0)</f>
        <v>150</v>
      </c>
      <c r="AU51" s="31"/>
    </row>
    <row r="52" spans="1:47" ht="17.100000000000001" customHeight="1" x14ac:dyDescent="0.15">
      <c r="A52" s="32">
        <v>44</v>
      </c>
      <c r="B52" s="33" t="s">
        <v>5416</v>
      </c>
      <c r="C52" s="34" t="s">
        <v>8903</v>
      </c>
      <c r="D52" s="422"/>
      <c r="E52" s="423"/>
      <c r="F52" s="424"/>
      <c r="G52" s="36"/>
      <c r="H52" s="29"/>
      <c r="I52" s="37"/>
      <c r="J52" s="4"/>
      <c r="M52" s="21"/>
      <c r="N52" s="1271" t="s">
        <v>4829</v>
      </c>
      <c r="O52" s="1202"/>
      <c r="P52" s="1202"/>
      <c r="Q52" s="1202"/>
      <c r="R52" s="1202"/>
      <c r="S52" s="1202"/>
      <c r="T52" s="418"/>
      <c r="W52" s="449"/>
      <c r="X52" s="42"/>
      <c r="Y52" s="43"/>
      <c r="Z52" s="44"/>
      <c r="AA52" s="44"/>
      <c r="AB52" s="43"/>
      <c r="AC52" s="450"/>
      <c r="AD52" s="43"/>
      <c r="AE52" s="43"/>
      <c r="AF52" s="43"/>
      <c r="AG52" s="43"/>
      <c r="AH52" s="43"/>
      <c r="AI52" s="43"/>
      <c r="AJ52" s="43"/>
      <c r="AK52" s="43"/>
      <c r="AL52" s="43"/>
      <c r="AM52" s="44"/>
      <c r="AN52" s="45"/>
      <c r="AO52" s="45"/>
      <c r="AP52" s="20"/>
      <c r="AQ52" s="23" t="s">
        <v>17</v>
      </c>
      <c r="AR52" s="1158">
        <f>$AR$16</f>
        <v>0.95</v>
      </c>
      <c r="AS52" s="1159"/>
      <c r="AT52" s="35">
        <f>ROUND(ROUND(ROUND(J47*R54,0)*V48,0)*AR52,0)</f>
        <v>289</v>
      </c>
      <c r="AU52" s="31"/>
    </row>
    <row r="53" spans="1:47" ht="17.100000000000001" customHeight="1" x14ac:dyDescent="0.15">
      <c r="A53" s="32">
        <v>44</v>
      </c>
      <c r="B53" s="33" t="s">
        <v>5418</v>
      </c>
      <c r="C53" s="34" t="s">
        <v>8904</v>
      </c>
      <c r="D53" s="422"/>
      <c r="E53" s="423"/>
      <c r="F53" s="424"/>
      <c r="G53" s="36"/>
      <c r="H53" s="29"/>
      <c r="I53" s="37"/>
      <c r="J53" s="4"/>
      <c r="M53" s="21"/>
      <c r="N53" s="1228"/>
      <c r="O53" s="1283"/>
      <c r="P53" s="1283"/>
      <c r="Q53" s="1283"/>
      <c r="R53" s="1283"/>
      <c r="S53" s="1283"/>
      <c r="T53" s="418"/>
      <c r="W53" s="449"/>
      <c r="X53" s="1271" t="s">
        <v>4824</v>
      </c>
      <c r="Y53" s="1202"/>
      <c r="Z53" s="1202"/>
      <c r="AA53" s="1202"/>
      <c r="AB53" s="1202"/>
      <c r="AC53" s="448" t="s">
        <v>4825</v>
      </c>
      <c r="AD53" s="99"/>
      <c r="AE53" s="99"/>
      <c r="AF53" s="99"/>
      <c r="AG53" s="43"/>
      <c r="AH53" s="43"/>
      <c r="AI53" s="43"/>
      <c r="AJ53" s="43"/>
      <c r="AK53" s="43"/>
      <c r="AL53" s="43"/>
      <c r="AM53" s="44" t="s">
        <v>17</v>
      </c>
      <c r="AN53" s="1157">
        <f>$AN$8</f>
        <v>0.7</v>
      </c>
      <c r="AO53" s="1157"/>
      <c r="AP53" s="20"/>
      <c r="AQ53" s="4"/>
      <c r="AR53" s="4"/>
      <c r="AS53" s="21"/>
      <c r="AT53" s="35">
        <f>ROUND(ROUND(ROUND(ROUND(J47*R54,0)*V48,0)*AN53,0)*AR52,0)</f>
        <v>202</v>
      </c>
      <c r="AU53" s="31"/>
    </row>
    <row r="54" spans="1:47" ht="17.100000000000001" customHeight="1" x14ac:dyDescent="0.15">
      <c r="A54" s="32">
        <v>44</v>
      </c>
      <c r="B54" s="33" t="s">
        <v>5420</v>
      </c>
      <c r="C54" s="34" t="s">
        <v>8905</v>
      </c>
      <c r="D54" s="422"/>
      <c r="E54" s="423"/>
      <c r="F54" s="424"/>
      <c r="G54" s="36"/>
      <c r="H54" s="29"/>
      <c r="I54" s="37"/>
      <c r="J54" s="4"/>
      <c r="M54" s="21"/>
      <c r="N54" s="420"/>
      <c r="O54" s="421"/>
      <c r="P54" s="421"/>
      <c r="Q54" s="26" t="s">
        <v>17</v>
      </c>
      <c r="R54" s="1180">
        <f>$R$12</f>
        <v>0.96499999999999997</v>
      </c>
      <c r="S54" s="1180"/>
      <c r="T54" s="166"/>
      <c r="W54" s="449"/>
      <c r="X54" s="1272"/>
      <c r="Y54" s="1273"/>
      <c r="Z54" s="1273"/>
      <c r="AA54" s="1273"/>
      <c r="AB54" s="1273"/>
      <c r="AC54" s="448" t="s">
        <v>8385</v>
      </c>
      <c r="AD54" s="99"/>
      <c r="AE54" s="99"/>
      <c r="AF54" s="99"/>
      <c r="AG54" s="43"/>
      <c r="AH54" s="43"/>
      <c r="AI54" s="43"/>
      <c r="AJ54" s="43"/>
      <c r="AK54" s="43"/>
      <c r="AL54" s="43"/>
      <c r="AM54" s="44" t="s">
        <v>17</v>
      </c>
      <c r="AN54" s="1157">
        <f>$AN$9</f>
        <v>0.5</v>
      </c>
      <c r="AO54" s="1157"/>
      <c r="AP54" s="24"/>
      <c r="AQ54" s="25"/>
      <c r="AR54" s="25"/>
      <c r="AS54" s="38"/>
      <c r="AT54" s="35">
        <f>ROUND(ROUND(ROUND(ROUND(J47*R54,0)*V48,0)*AN54,0)*AR52,0)</f>
        <v>144</v>
      </c>
      <c r="AU54" s="31"/>
    </row>
    <row r="55" spans="1:47" ht="17.100000000000001" customHeight="1" x14ac:dyDescent="0.15">
      <c r="A55" s="32">
        <v>44</v>
      </c>
      <c r="B55" s="33" t="s">
        <v>5422</v>
      </c>
      <c r="C55" s="34" t="s">
        <v>8906</v>
      </c>
      <c r="D55" s="422"/>
      <c r="E55" s="423"/>
      <c r="F55" s="424"/>
      <c r="G55" s="36"/>
      <c r="H55" s="29"/>
      <c r="I55" s="37"/>
      <c r="J55" s="1086" t="s">
        <v>4879</v>
      </c>
      <c r="K55" s="1133"/>
      <c r="L55" s="1133"/>
      <c r="M55" s="1134"/>
      <c r="N55" s="416"/>
      <c r="O55" s="417"/>
      <c r="P55" s="417"/>
      <c r="Q55" s="65"/>
      <c r="R55" s="156"/>
      <c r="S55" s="156"/>
      <c r="T55" s="93"/>
      <c r="V55" s="2"/>
      <c r="W55" s="22"/>
      <c r="X55" s="43"/>
      <c r="Y55" s="43"/>
      <c r="Z55" s="44"/>
      <c r="AA55" s="44"/>
      <c r="AB55" s="43"/>
      <c r="AC55" s="450"/>
      <c r="AD55" s="43"/>
      <c r="AE55" s="43"/>
      <c r="AF55" s="43"/>
      <c r="AG55" s="43"/>
      <c r="AH55" s="43"/>
      <c r="AI55" s="43"/>
      <c r="AJ55" s="43"/>
      <c r="AK55" s="43"/>
      <c r="AL55" s="43"/>
      <c r="AM55" s="44"/>
      <c r="AN55" s="45"/>
      <c r="AO55" s="45"/>
      <c r="AP55" s="25"/>
      <c r="AQ55" s="25"/>
      <c r="AR55" s="25"/>
      <c r="AS55" s="25"/>
      <c r="AT55" s="35">
        <f>ROUND(J59*V48,0)</f>
        <v>254</v>
      </c>
      <c r="AU55" s="31"/>
    </row>
    <row r="56" spans="1:47" ht="17.100000000000001" customHeight="1" x14ac:dyDescent="0.15">
      <c r="A56" s="32">
        <v>44</v>
      </c>
      <c r="B56" s="33" t="s">
        <v>5424</v>
      </c>
      <c r="C56" s="34" t="s">
        <v>8907</v>
      </c>
      <c r="D56" s="422"/>
      <c r="E56" s="423"/>
      <c r="F56" s="424"/>
      <c r="G56" s="36"/>
      <c r="H56" s="29"/>
      <c r="I56" s="37"/>
      <c r="J56" s="1135"/>
      <c r="K56" s="1135"/>
      <c r="L56" s="1135"/>
      <c r="M56" s="1136"/>
      <c r="N56" s="418"/>
      <c r="O56" s="419"/>
      <c r="P56" s="419"/>
      <c r="Q56" s="23"/>
      <c r="R56" s="167"/>
      <c r="S56" s="167"/>
      <c r="T56" s="93"/>
      <c r="V56" s="2"/>
      <c r="W56" s="22"/>
      <c r="X56" s="1202" t="s">
        <v>4824</v>
      </c>
      <c r="Y56" s="1202"/>
      <c r="Z56" s="1202"/>
      <c r="AA56" s="1202"/>
      <c r="AB56" s="1202"/>
      <c r="AC56" s="448" t="s">
        <v>4825</v>
      </c>
      <c r="AD56" s="99"/>
      <c r="AE56" s="99"/>
      <c r="AF56" s="99"/>
      <c r="AG56" s="43"/>
      <c r="AH56" s="43"/>
      <c r="AI56" s="43"/>
      <c r="AJ56" s="43"/>
      <c r="AK56" s="43"/>
      <c r="AL56" s="43"/>
      <c r="AM56" s="44" t="s">
        <v>17</v>
      </c>
      <c r="AN56" s="1157">
        <f>$AN$8</f>
        <v>0.7</v>
      </c>
      <c r="AO56" s="1157"/>
      <c r="AP56" s="43"/>
      <c r="AQ56" s="43"/>
      <c r="AR56" s="43"/>
      <c r="AS56" s="43"/>
      <c r="AT56" s="35">
        <f>ROUND(ROUND(J59*V48,0)*AN56,0)</f>
        <v>178</v>
      </c>
      <c r="AU56" s="31"/>
    </row>
    <row r="57" spans="1:47" ht="17.100000000000001" customHeight="1" x14ac:dyDescent="0.15">
      <c r="A57" s="32">
        <v>44</v>
      </c>
      <c r="B57" s="33" t="s">
        <v>5426</v>
      </c>
      <c r="C57" s="34" t="s">
        <v>8908</v>
      </c>
      <c r="D57" s="422"/>
      <c r="E57" s="423"/>
      <c r="F57" s="424"/>
      <c r="G57" s="36"/>
      <c r="H57" s="29"/>
      <c r="I57" s="37"/>
      <c r="J57" s="1135"/>
      <c r="K57" s="1135"/>
      <c r="L57" s="1135"/>
      <c r="M57" s="1136"/>
      <c r="N57" s="420"/>
      <c r="O57" s="421"/>
      <c r="P57" s="421"/>
      <c r="Q57" s="26"/>
      <c r="R57" s="27"/>
      <c r="S57" s="27"/>
      <c r="T57" s="93"/>
      <c r="V57" s="2"/>
      <c r="W57" s="22"/>
      <c r="X57" s="1273"/>
      <c r="Y57" s="1273"/>
      <c r="Z57" s="1273"/>
      <c r="AA57" s="1273"/>
      <c r="AB57" s="1273"/>
      <c r="AC57" s="448" t="s">
        <v>8385</v>
      </c>
      <c r="AD57" s="99"/>
      <c r="AE57" s="99"/>
      <c r="AF57" s="99"/>
      <c r="AG57" s="43"/>
      <c r="AH57" s="43"/>
      <c r="AI57" s="43"/>
      <c r="AJ57" s="43"/>
      <c r="AK57" s="43"/>
      <c r="AL57" s="43"/>
      <c r="AM57" s="44" t="s">
        <v>17</v>
      </c>
      <c r="AN57" s="1157">
        <f>$AN$9</f>
        <v>0.5</v>
      </c>
      <c r="AO57" s="1157"/>
      <c r="AP57" s="43"/>
      <c r="AQ57" s="43"/>
      <c r="AR57" s="43"/>
      <c r="AS57" s="43"/>
      <c r="AT57" s="35">
        <f>ROUND(ROUND(J59*V48,0)*AN57,0)</f>
        <v>127</v>
      </c>
      <c r="AU57" s="31"/>
    </row>
    <row r="58" spans="1:47" ht="17.100000000000001" customHeight="1" x14ac:dyDescent="0.15">
      <c r="A58" s="32">
        <v>44</v>
      </c>
      <c r="B58" s="33" t="s">
        <v>5428</v>
      </c>
      <c r="C58" s="34" t="s">
        <v>8909</v>
      </c>
      <c r="D58" s="422"/>
      <c r="E58" s="423"/>
      <c r="F58" s="424"/>
      <c r="G58" s="36"/>
      <c r="H58" s="29"/>
      <c r="I58" s="37"/>
      <c r="J58" s="1269"/>
      <c r="K58" s="1269"/>
      <c r="L58" s="1269"/>
      <c r="M58" s="1270"/>
      <c r="N58" s="1271" t="s">
        <v>4829</v>
      </c>
      <c r="O58" s="1202"/>
      <c r="P58" s="1202"/>
      <c r="Q58" s="1202"/>
      <c r="R58" s="1202"/>
      <c r="S58" s="1202"/>
      <c r="T58" s="93"/>
      <c r="V58" s="2"/>
      <c r="W58" s="22"/>
      <c r="X58" s="43"/>
      <c r="Y58" s="43"/>
      <c r="Z58" s="44"/>
      <c r="AA58" s="44"/>
      <c r="AB58" s="43"/>
      <c r="AC58" s="450"/>
      <c r="AD58" s="43"/>
      <c r="AE58" s="43"/>
      <c r="AF58" s="43"/>
      <c r="AG58" s="43"/>
      <c r="AH58" s="43"/>
      <c r="AI58" s="43"/>
      <c r="AJ58" s="43"/>
      <c r="AK58" s="43"/>
      <c r="AL58" s="43"/>
      <c r="AM58" s="44"/>
      <c r="AN58" s="45"/>
      <c r="AO58" s="45"/>
      <c r="AP58" s="43"/>
      <c r="AQ58" s="43"/>
      <c r="AR58" s="25"/>
      <c r="AS58" s="25"/>
      <c r="AT58" s="35">
        <f>ROUND(ROUND(J59*R60,0)*V48,0)</f>
        <v>245</v>
      </c>
      <c r="AU58" s="31"/>
    </row>
    <row r="59" spans="1:47" ht="17.100000000000001" customHeight="1" x14ac:dyDescent="0.15">
      <c r="A59" s="32">
        <v>44</v>
      </c>
      <c r="B59" s="33" t="s">
        <v>5430</v>
      </c>
      <c r="C59" s="34" t="s">
        <v>8910</v>
      </c>
      <c r="D59" s="422"/>
      <c r="E59" s="423"/>
      <c r="F59" s="424"/>
      <c r="G59" s="36"/>
      <c r="H59" s="29"/>
      <c r="I59" s="37"/>
      <c r="J59" s="1108">
        <f>'16就労移行支援(養成・基本)'!K59</f>
        <v>363</v>
      </c>
      <c r="K59" s="1108"/>
      <c r="L59" s="4" t="s">
        <v>21</v>
      </c>
      <c r="M59" s="22"/>
      <c r="N59" s="1228"/>
      <c r="O59" s="1283"/>
      <c r="P59" s="1283"/>
      <c r="Q59" s="1283"/>
      <c r="R59" s="1283"/>
      <c r="S59" s="1283"/>
      <c r="T59" s="93"/>
      <c r="V59" s="2"/>
      <c r="W59" s="22"/>
      <c r="X59" s="1202" t="s">
        <v>4824</v>
      </c>
      <c r="Y59" s="1202"/>
      <c r="Z59" s="1202"/>
      <c r="AA59" s="1202"/>
      <c r="AB59" s="1202"/>
      <c r="AC59" s="448" t="s">
        <v>4825</v>
      </c>
      <c r="AD59" s="99"/>
      <c r="AE59" s="99"/>
      <c r="AF59" s="99"/>
      <c r="AG59" s="43"/>
      <c r="AH59" s="43"/>
      <c r="AI59" s="43"/>
      <c r="AJ59" s="43"/>
      <c r="AK59" s="43"/>
      <c r="AL59" s="43"/>
      <c r="AM59" s="44" t="s">
        <v>17</v>
      </c>
      <c r="AN59" s="1157">
        <f>$AN$8</f>
        <v>0.7</v>
      </c>
      <c r="AO59" s="1157"/>
      <c r="AP59" s="25"/>
      <c r="AQ59" s="25"/>
      <c r="AR59" s="25"/>
      <c r="AS59" s="25"/>
      <c r="AT59" s="35">
        <f>ROUND(ROUND(ROUND(J59*R60,0)*V48,0)*AN59,0)</f>
        <v>172</v>
      </c>
      <c r="AU59" s="31"/>
    </row>
    <row r="60" spans="1:47" ht="17.100000000000001" customHeight="1" x14ac:dyDescent="0.15">
      <c r="A60" s="32">
        <v>44</v>
      </c>
      <c r="B60" s="33" t="s">
        <v>5432</v>
      </c>
      <c r="C60" s="34" t="s">
        <v>8911</v>
      </c>
      <c r="D60" s="422"/>
      <c r="E60" s="423"/>
      <c r="F60" s="424"/>
      <c r="G60" s="36"/>
      <c r="H60" s="29"/>
      <c r="I60" s="37"/>
      <c r="J60" s="419"/>
      <c r="K60" s="419"/>
      <c r="L60" s="419"/>
      <c r="M60" s="425"/>
      <c r="N60" s="420"/>
      <c r="O60" s="421"/>
      <c r="P60" s="421"/>
      <c r="Q60" s="26" t="s">
        <v>17</v>
      </c>
      <c r="R60" s="1180">
        <f>$R$12</f>
        <v>0.96499999999999997</v>
      </c>
      <c r="S60" s="1180"/>
      <c r="T60" s="93"/>
      <c r="V60" s="2"/>
      <c r="W60" s="22"/>
      <c r="X60" s="1273"/>
      <c r="Y60" s="1273"/>
      <c r="Z60" s="1273"/>
      <c r="AA60" s="1273"/>
      <c r="AB60" s="1273"/>
      <c r="AC60" s="448" t="s">
        <v>8385</v>
      </c>
      <c r="AD60" s="99"/>
      <c r="AE60" s="99"/>
      <c r="AF60" s="99"/>
      <c r="AG60" s="43"/>
      <c r="AH60" s="43"/>
      <c r="AI60" s="43"/>
      <c r="AJ60" s="43"/>
      <c r="AK60" s="43"/>
      <c r="AL60" s="43"/>
      <c r="AM60" s="44" t="s">
        <v>17</v>
      </c>
      <c r="AN60" s="1157">
        <f>$AN$9</f>
        <v>0.5</v>
      </c>
      <c r="AO60" s="1157"/>
      <c r="AP60" s="25"/>
      <c r="AQ60" s="25"/>
      <c r="AR60" s="25"/>
      <c r="AS60" s="25"/>
      <c r="AT60" s="35">
        <f>ROUND(ROUND(ROUND(J59*R60,0)*V48,0)*AN60,0)</f>
        <v>123</v>
      </c>
      <c r="AU60" s="31"/>
    </row>
    <row r="61" spans="1:47" ht="17.100000000000001" customHeight="1" x14ac:dyDescent="0.15">
      <c r="A61" s="32">
        <v>44</v>
      </c>
      <c r="B61" s="33" t="s">
        <v>5434</v>
      </c>
      <c r="C61" s="34" t="s">
        <v>8912</v>
      </c>
      <c r="D61" s="422"/>
      <c r="E61" s="423"/>
      <c r="F61" s="424"/>
      <c r="G61" s="36"/>
      <c r="H61" s="29"/>
      <c r="I61" s="37"/>
      <c r="J61" s="4"/>
      <c r="M61" s="21"/>
      <c r="N61" s="416"/>
      <c r="O61" s="417"/>
      <c r="P61" s="417"/>
      <c r="Q61" s="65"/>
      <c r="R61" s="156"/>
      <c r="S61" s="156"/>
      <c r="T61" s="166"/>
      <c r="W61" s="449"/>
      <c r="X61" s="42"/>
      <c r="Y61" s="43"/>
      <c r="Z61" s="44"/>
      <c r="AA61" s="44"/>
      <c r="AB61" s="43"/>
      <c r="AC61" s="450"/>
      <c r="AD61" s="43"/>
      <c r="AE61" s="43"/>
      <c r="AF61" s="43"/>
      <c r="AG61" s="43"/>
      <c r="AH61" s="43"/>
      <c r="AI61" s="43"/>
      <c r="AJ61" s="43"/>
      <c r="AK61" s="43"/>
      <c r="AL61" s="43"/>
      <c r="AM61" s="44"/>
      <c r="AN61" s="45"/>
      <c r="AO61" s="45"/>
      <c r="AP61" s="1198" t="s">
        <v>4833</v>
      </c>
      <c r="AQ61" s="1281"/>
      <c r="AR61" s="1281"/>
      <c r="AS61" s="1299"/>
      <c r="AT61" s="35">
        <f>ROUND(ROUND(J59*V48,0)*AR64,0)</f>
        <v>241</v>
      </c>
      <c r="AU61" s="31"/>
    </row>
    <row r="62" spans="1:47" ht="17.100000000000001" customHeight="1" x14ac:dyDescent="0.15">
      <c r="A62" s="32">
        <v>44</v>
      </c>
      <c r="B62" s="33" t="s">
        <v>5436</v>
      </c>
      <c r="C62" s="34" t="s">
        <v>8913</v>
      </c>
      <c r="D62" s="422"/>
      <c r="E62" s="423"/>
      <c r="F62" s="424"/>
      <c r="G62" s="36"/>
      <c r="H62" s="29"/>
      <c r="I62" s="37"/>
      <c r="J62" s="4"/>
      <c r="M62" s="21"/>
      <c r="N62" s="418"/>
      <c r="O62" s="419"/>
      <c r="P62" s="419"/>
      <c r="Q62" s="23"/>
      <c r="R62" s="167"/>
      <c r="S62" s="167"/>
      <c r="T62" s="166"/>
      <c r="W62" s="449"/>
      <c r="X62" s="1271" t="s">
        <v>4824</v>
      </c>
      <c r="Y62" s="1202"/>
      <c r="Z62" s="1202"/>
      <c r="AA62" s="1202"/>
      <c r="AB62" s="1202"/>
      <c r="AC62" s="448" t="s">
        <v>4825</v>
      </c>
      <c r="AD62" s="99"/>
      <c r="AE62" s="99"/>
      <c r="AF62" s="99"/>
      <c r="AG62" s="43"/>
      <c r="AH62" s="43"/>
      <c r="AI62" s="43"/>
      <c r="AJ62" s="43"/>
      <c r="AK62" s="43"/>
      <c r="AL62" s="43"/>
      <c r="AM62" s="44" t="s">
        <v>17</v>
      </c>
      <c r="AN62" s="1157">
        <f>$AN$8</f>
        <v>0.7</v>
      </c>
      <c r="AO62" s="1157"/>
      <c r="AP62" s="1268"/>
      <c r="AQ62" s="1269"/>
      <c r="AR62" s="1269"/>
      <c r="AS62" s="1270"/>
      <c r="AT62" s="35">
        <f>ROUND(ROUND(ROUND(J59*V48,0)*AN62,0)*AR64,0)</f>
        <v>169</v>
      </c>
      <c r="AU62" s="31"/>
    </row>
    <row r="63" spans="1:47" ht="17.100000000000001" customHeight="1" x14ac:dyDescent="0.15">
      <c r="A63" s="32">
        <v>44</v>
      </c>
      <c r="B63" s="33" t="s">
        <v>5438</v>
      </c>
      <c r="C63" s="34" t="s">
        <v>8914</v>
      </c>
      <c r="D63" s="422"/>
      <c r="E63" s="423"/>
      <c r="F63" s="424"/>
      <c r="G63" s="36"/>
      <c r="H63" s="29"/>
      <c r="I63" s="37"/>
      <c r="J63" s="4"/>
      <c r="M63" s="21"/>
      <c r="N63" s="420"/>
      <c r="O63" s="421"/>
      <c r="P63" s="421"/>
      <c r="Q63" s="26"/>
      <c r="R63" s="27"/>
      <c r="S63" s="27"/>
      <c r="T63" s="166"/>
      <c r="W63" s="449"/>
      <c r="X63" s="1272"/>
      <c r="Y63" s="1273"/>
      <c r="Z63" s="1273"/>
      <c r="AA63" s="1273"/>
      <c r="AB63" s="1273"/>
      <c r="AC63" s="448" t="s">
        <v>8385</v>
      </c>
      <c r="AD63" s="99"/>
      <c r="AE63" s="99"/>
      <c r="AF63" s="99"/>
      <c r="AG63" s="43"/>
      <c r="AH63" s="43"/>
      <c r="AI63" s="43"/>
      <c r="AJ63" s="43"/>
      <c r="AK63" s="43"/>
      <c r="AL63" s="43"/>
      <c r="AM63" s="44" t="s">
        <v>17</v>
      </c>
      <c r="AN63" s="1157">
        <f>$AN$9</f>
        <v>0.5</v>
      </c>
      <c r="AO63" s="1157"/>
      <c r="AP63" s="20"/>
      <c r="AQ63" s="4"/>
      <c r="AR63" s="4"/>
      <c r="AS63" s="21"/>
      <c r="AT63" s="35">
        <f>ROUND(ROUND(ROUND(J59*V48,0)*AN63,0)*AR64,0)</f>
        <v>121</v>
      </c>
      <c r="AU63" s="31"/>
    </row>
    <row r="64" spans="1:47" ht="17.100000000000001" customHeight="1" x14ac:dyDescent="0.15">
      <c r="A64" s="32">
        <v>44</v>
      </c>
      <c r="B64" s="33" t="s">
        <v>5440</v>
      </c>
      <c r="C64" s="34" t="s">
        <v>8915</v>
      </c>
      <c r="D64" s="422"/>
      <c r="E64" s="423"/>
      <c r="F64" s="424"/>
      <c r="G64" s="36"/>
      <c r="H64" s="29"/>
      <c r="I64" s="37"/>
      <c r="J64" s="4"/>
      <c r="M64" s="21"/>
      <c r="N64" s="1271" t="s">
        <v>4829</v>
      </c>
      <c r="O64" s="1202"/>
      <c r="P64" s="1202"/>
      <c r="Q64" s="1202"/>
      <c r="R64" s="1202"/>
      <c r="S64" s="1202"/>
      <c r="T64" s="418"/>
      <c r="W64" s="449"/>
      <c r="X64" s="42"/>
      <c r="Y64" s="43"/>
      <c r="Z64" s="44"/>
      <c r="AA64" s="44"/>
      <c r="AB64" s="43"/>
      <c r="AC64" s="450"/>
      <c r="AD64" s="43"/>
      <c r="AE64" s="43"/>
      <c r="AF64" s="43"/>
      <c r="AG64" s="43"/>
      <c r="AH64" s="43"/>
      <c r="AI64" s="43"/>
      <c r="AJ64" s="43"/>
      <c r="AK64" s="43"/>
      <c r="AL64" s="43"/>
      <c r="AM64" s="44"/>
      <c r="AN64" s="45"/>
      <c r="AO64" s="45"/>
      <c r="AP64" s="20"/>
      <c r="AQ64" s="23" t="s">
        <v>17</v>
      </c>
      <c r="AR64" s="1158">
        <f>$AR$16</f>
        <v>0.95</v>
      </c>
      <c r="AS64" s="1159"/>
      <c r="AT64" s="35">
        <f>ROUND(ROUND(ROUND(J59*R66,0)*V48,0)*AR64,0)</f>
        <v>233</v>
      </c>
      <c r="AU64" s="31"/>
    </row>
    <row r="65" spans="1:47" ht="17.100000000000001" customHeight="1" x14ac:dyDescent="0.15">
      <c r="A65" s="32">
        <v>44</v>
      </c>
      <c r="B65" s="33" t="s">
        <v>5442</v>
      </c>
      <c r="C65" s="34" t="s">
        <v>8916</v>
      </c>
      <c r="D65" s="422"/>
      <c r="E65" s="423"/>
      <c r="F65" s="424"/>
      <c r="G65" s="36"/>
      <c r="H65" s="29"/>
      <c r="I65" s="37"/>
      <c r="J65" s="4"/>
      <c r="M65" s="21"/>
      <c r="N65" s="1228"/>
      <c r="O65" s="1283"/>
      <c r="P65" s="1283"/>
      <c r="Q65" s="1283"/>
      <c r="R65" s="1283"/>
      <c r="S65" s="1283"/>
      <c r="T65" s="418"/>
      <c r="W65" s="449"/>
      <c r="X65" s="1271" t="s">
        <v>4824</v>
      </c>
      <c r="Y65" s="1202"/>
      <c r="Z65" s="1202"/>
      <c r="AA65" s="1202"/>
      <c r="AB65" s="1202"/>
      <c r="AC65" s="448" t="s">
        <v>4825</v>
      </c>
      <c r="AD65" s="99"/>
      <c r="AE65" s="99"/>
      <c r="AF65" s="99"/>
      <c r="AG65" s="43"/>
      <c r="AH65" s="43"/>
      <c r="AI65" s="43"/>
      <c r="AJ65" s="43"/>
      <c r="AK65" s="43"/>
      <c r="AL65" s="43"/>
      <c r="AM65" s="44" t="s">
        <v>17</v>
      </c>
      <c r="AN65" s="1157">
        <f>$AN$8</f>
        <v>0.7</v>
      </c>
      <c r="AO65" s="1157"/>
      <c r="AP65" s="20"/>
      <c r="AQ65" s="4"/>
      <c r="AR65" s="4"/>
      <c r="AS65" s="21"/>
      <c r="AT65" s="35">
        <f>ROUND(ROUND(ROUND(ROUND(J59*R66,0)*V48,0)*AN65,0)*AR64,0)</f>
        <v>163</v>
      </c>
      <c r="AU65" s="31"/>
    </row>
    <row r="66" spans="1:47" ht="17.100000000000001" customHeight="1" x14ac:dyDescent="0.15">
      <c r="A66" s="32">
        <v>44</v>
      </c>
      <c r="B66" s="33" t="s">
        <v>5444</v>
      </c>
      <c r="C66" s="34" t="s">
        <v>8917</v>
      </c>
      <c r="D66" s="422"/>
      <c r="E66" s="423"/>
      <c r="F66" s="424"/>
      <c r="G66" s="36"/>
      <c r="H66" s="29"/>
      <c r="I66" s="37"/>
      <c r="J66" s="4"/>
      <c r="M66" s="21"/>
      <c r="N66" s="420"/>
      <c r="O66" s="421"/>
      <c r="P66" s="421"/>
      <c r="Q66" s="26" t="s">
        <v>17</v>
      </c>
      <c r="R66" s="1180">
        <f>$R$12</f>
        <v>0.96499999999999997</v>
      </c>
      <c r="S66" s="1180"/>
      <c r="T66" s="166"/>
      <c r="W66" s="449"/>
      <c r="X66" s="1272"/>
      <c r="Y66" s="1273"/>
      <c r="Z66" s="1273"/>
      <c r="AA66" s="1273"/>
      <c r="AB66" s="1273"/>
      <c r="AC66" s="448" t="s">
        <v>8385</v>
      </c>
      <c r="AD66" s="99"/>
      <c r="AE66" s="99"/>
      <c r="AF66" s="99"/>
      <c r="AG66" s="43"/>
      <c r="AH66" s="43"/>
      <c r="AI66" s="43"/>
      <c r="AJ66" s="43"/>
      <c r="AK66" s="43"/>
      <c r="AL66" s="43"/>
      <c r="AM66" s="44" t="s">
        <v>17</v>
      </c>
      <c r="AN66" s="1157">
        <f>$AN$9</f>
        <v>0.5</v>
      </c>
      <c r="AO66" s="1157"/>
      <c r="AP66" s="24"/>
      <c r="AQ66" s="25"/>
      <c r="AR66" s="25"/>
      <c r="AS66" s="38"/>
      <c r="AT66" s="35">
        <f>ROUND(ROUND(ROUND(ROUND(J59*R66,0)*V48,0)*AN66,0)*AR64,0)</f>
        <v>117</v>
      </c>
      <c r="AU66" s="31"/>
    </row>
    <row r="67" spans="1:47" ht="17.100000000000001" customHeight="1" x14ac:dyDescent="0.15">
      <c r="A67" s="32">
        <v>44</v>
      </c>
      <c r="B67" s="33" t="s">
        <v>5446</v>
      </c>
      <c r="C67" s="34" t="s">
        <v>8918</v>
      </c>
      <c r="D67" s="422"/>
      <c r="E67" s="423"/>
      <c r="F67" s="424"/>
      <c r="G67" s="36"/>
      <c r="H67" s="29"/>
      <c r="I67" s="37"/>
      <c r="J67" s="1086" t="s">
        <v>4892</v>
      </c>
      <c r="K67" s="1133"/>
      <c r="L67" s="1133"/>
      <c r="M67" s="1134"/>
      <c r="N67" s="416"/>
      <c r="O67" s="417"/>
      <c r="P67" s="417"/>
      <c r="Q67" s="65"/>
      <c r="R67" s="156"/>
      <c r="S67" s="156"/>
      <c r="T67" s="93"/>
      <c r="V67" s="2"/>
      <c r="W67" s="22"/>
      <c r="X67" s="43"/>
      <c r="Y67" s="43"/>
      <c r="Z67" s="44"/>
      <c r="AA67" s="44"/>
      <c r="AB67" s="43"/>
      <c r="AC67" s="450"/>
      <c r="AD67" s="43"/>
      <c r="AE67" s="43"/>
      <c r="AF67" s="43"/>
      <c r="AG67" s="43"/>
      <c r="AH67" s="43"/>
      <c r="AI67" s="43"/>
      <c r="AJ67" s="43"/>
      <c r="AK67" s="43"/>
      <c r="AL67" s="43"/>
      <c r="AM67" s="44"/>
      <c r="AN67" s="45"/>
      <c r="AO67" s="45"/>
      <c r="AP67" s="25"/>
      <c r="AQ67" s="25"/>
      <c r="AR67" s="25"/>
      <c r="AS67" s="25"/>
      <c r="AT67" s="35">
        <f>ROUND(J71*V48,0)</f>
        <v>231</v>
      </c>
      <c r="AU67" s="31"/>
    </row>
    <row r="68" spans="1:47" ht="17.100000000000001" customHeight="1" x14ac:dyDescent="0.15">
      <c r="A68" s="32">
        <v>44</v>
      </c>
      <c r="B68" s="33" t="s">
        <v>5448</v>
      </c>
      <c r="C68" s="34" t="s">
        <v>8919</v>
      </c>
      <c r="D68" s="422"/>
      <c r="E68" s="423"/>
      <c r="F68" s="424"/>
      <c r="G68" s="36"/>
      <c r="H68" s="29"/>
      <c r="I68" s="37"/>
      <c r="J68" s="1135"/>
      <c r="K68" s="1135"/>
      <c r="L68" s="1135"/>
      <c r="M68" s="1136"/>
      <c r="N68" s="418"/>
      <c r="O68" s="419"/>
      <c r="P68" s="419"/>
      <c r="Q68" s="23"/>
      <c r="R68" s="167"/>
      <c r="S68" s="167"/>
      <c r="T68" s="93"/>
      <c r="V68" s="2"/>
      <c r="W68" s="22"/>
      <c r="X68" s="1202" t="s">
        <v>4824</v>
      </c>
      <c r="Y68" s="1202"/>
      <c r="Z68" s="1202"/>
      <c r="AA68" s="1202"/>
      <c r="AB68" s="1202"/>
      <c r="AC68" s="448" t="s">
        <v>4825</v>
      </c>
      <c r="AD68" s="99"/>
      <c r="AE68" s="99"/>
      <c r="AF68" s="99"/>
      <c r="AG68" s="43"/>
      <c r="AH68" s="43"/>
      <c r="AI68" s="43"/>
      <c r="AJ68" s="43"/>
      <c r="AK68" s="43"/>
      <c r="AL68" s="43"/>
      <c r="AM68" s="44" t="s">
        <v>17</v>
      </c>
      <c r="AN68" s="1157">
        <f>$AN$8</f>
        <v>0.7</v>
      </c>
      <c r="AO68" s="1157"/>
      <c r="AP68" s="43"/>
      <c r="AQ68" s="43"/>
      <c r="AR68" s="43"/>
      <c r="AS68" s="43"/>
      <c r="AT68" s="35">
        <f>ROUND(ROUND(J71*V48,0)*AN68,0)</f>
        <v>162</v>
      </c>
      <c r="AU68" s="31"/>
    </row>
    <row r="69" spans="1:47" ht="17.100000000000001" customHeight="1" x14ac:dyDescent="0.15">
      <c r="A69" s="32">
        <v>44</v>
      </c>
      <c r="B69" s="33" t="s">
        <v>5450</v>
      </c>
      <c r="C69" s="34" t="s">
        <v>8920</v>
      </c>
      <c r="D69" s="422"/>
      <c r="E69" s="423"/>
      <c r="F69" s="424"/>
      <c r="G69" s="36"/>
      <c r="H69" s="29"/>
      <c r="I69" s="37"/>
      <c r="J69" s="1135"/>
      <c r="K69" s="1135"/>
      <c r="L69" s="1135"/>
      <c r="M69" s="1136"/>
      <c r="N69" s="420"/>
      <c r="O69" s="421"/>
      <c r="P69" s="421"/>
      <c r="Q69" s="26"/>
      <c r="R69" s="27"/>
      <c r="S69" s="27"/>
      <c r="T69" s="93"/>
      <c r="V69" s="2"/>
      <c r="W69" s="22"/>
      <c r="X69" s="1273"/>
      <c r="Y69" s="1273"/>
      <c r="Z69" s="1273"/>
      <c r="AA69" s="1273"/>
      <c r="AB69" s="1273"/>
      <c r="AC69" s="448" t="s">
        <v>8385</v>
      </c>
      <c r="AD69" s="99"/>
      <c r="AE69" s="99"/>
      <c r="AF69" s="99"/>
      <c r="AG69" s="43"/>
      <c r="AH69" s="43"/>
      <c r="AI69" s="43"/>
      <c r="AJ69" s="43"/>
      <c r="AK69" s="43"/>
      <c r="AL69" s="43"/>
      <c r="AM69" s="44" t="s">
        <v>17</v>
      </c>
      <c r="AN69" s="1157">
        <f>$AN$9</f>
        <v>0.5</v>
      </c>
      <c r="AO69" s="1157"/>
      <c r="AP69" s="43"/>
      <c r="AQ69" s="43"/>
      <c r="AR69" s="43"/>
      <c r="AS69" s="43"/>
      <c r="AT69" s="35">
        <f>ROUND(ROUND(J71*V48,0)*AN69,0)</f>
        <v>116</v>
      </c>
      <c r="AU69" s="31"/>
    </row>
    <row r="70" spans="1:47" ht="17.100000000000001" customHeight="1" x14ac:dyDescent="0.15">
      <c r="A70" s="32">
        <v>44</v>
      </c>
      <c r="B70" s="33" t="s">
        <v>5452</v>
      </c>
      <c r="C70" s="34" t="s">
        <v>8921</v>
      </c>
      <c r="D70" s="422"/>
      <c r="E70" s="423"/>
      <c r="F70" s="424"/>
      <c r="G70" s="36"/>
      <c r="H70" s="29"/>
      <c r="I70" s="37"/>
      <c r="J70" s="1269"/>
      <c r="K70" s="1269"/>
      <c r="L70" s="1269"/>
      <c r="M70" s="1270"/>
      <c r="N70" s="1271" t="s">
        <v>4829</v>
      </c>
      <c r="O70" s="1202"/>
      <c r="P70" s="1202"/>
      <c r="Q70" s="1202"/>
      <c r="R70" s="1202"/>
      <c r="S70" s="1202"/>
      <c r="T70" s="93"/>
      <c r="V70" s="2"/>
      <c r="W70" s="22"/>
      <c r="X70" s="43"/>
      <c r="Y70" s="43"/>
      <c r="Z70" s="44"/>
      <c r="AA70" s="44"/>
      <c r="AB70" s="43"/>
      <c r="AC70" s="450"/>
      <c r="AD70" s="43"/>
      <c r="AE70" s="43"/>
      <c r="AF70" s="43"/>
      <c r="AG70" s="43"/>
      <c r="AH70" s="43"/>
      <c r="AI70" s="43"/>
      <c r="AJ70" s="43"/>
      <c r="AK70" s="43"/>
      <c r="AL70" s="43"/>
      <c r="AM70" s="44"/>
      <c r="AN70" s="45"/>
      <c r="AO70" s="45"/>
      <c r="AP70" s="43"/>
      <c r="AQ70" s="43"/>
      <c r="AR70" s="25"/>
      <c r="AS70" s="25"/>
      <c r="AT70" s="35">
        <f>ROUND(ROUND(J71*R72,0)*V48,0)</f>
        <v>223</v>
      </c>
      <c r="AU70" s="31"/>
    </row>
    <row r="71" spans="1:47" ht="17.100000000000001" customHeight="1" x14ac:dyDescent="0.15">
      <c r="A71" s="32">
        <v>44</v>
      </c>
      <c r="B71" s="33" t="s">
        <v>5454</v>
      </c>
      <c r="C71" s="34" t="s">
        <v>8922</v>
      </c>
      <c r="D71" s="422"/>
      <c r="E71" s="423"/>
      <c r="F71" s="424"/>
      <c r="G71" s="36"/>
      <c r="H71" s="29"/>
      <c r="I71" s="37"/>
      <c r="J71" s="1108">
        <f>'16就労移行支援(養成・基本)'!K71</f>
        <v>330</v>
      </c>
      <c r="K71" s="1108"/>
      <c r="L71" s="4" t="s">
        <v>21</v>
      </c>
      <c r="M71" s="22"/>
      <c r="N71" s="1228"/>
      <c r="O71" s="1283"/>
      <c r="P71" s="1283"/>
      <c r="Q71" s="1283"/>
      <c r="R71" s="1283"/>
      <c r="S71" s="1283"/>
      <c r="T71" s="93"/>
      <c r="V71" s="2"/>
      <c r="W71" s="22"/>
      <c r="X71" s="1202" t="s">
        <v>4824</v>
      </c>
      <c r="Y71" s="1202"/>
      <c r="Z71" s="1202"/>
      <c r="AA71" s="1202"/>
      <c r="AB71" s="1202"/>
      <c r="AC71" s="448" t="s">
        <v>4825</v>
      </c>
      <c r="AD71" s="99"/>
      <c r="AE71" s="99"/>
      <c r="AF71" s="99"/>
      <c r="AG71" s="43"/>
      <c r="AH71" s="43"/>
      <c r="AI71" s="43"/>
      <c r="AJ71" s="43"/>
      <c r="AK71" s="43"/>
      <c r="AL71" s="43"/>
      <c r="AM71" s="44" t="s">
        <v>17</v>
      </c>
      <c r="AN71" s="1157">
        <f>$AN$8</f>
        <v>0.7</v>
      </c>
      <c r="AO71" s="1157"/>
      <c r="AP71" s="25"/>
      <c r="AQ71" s="25"/>
      <c r="AR71" s="25"/>
      <c r="AS71" s="25"/>
      <c r="AT71" s="35">
        <f>ROUND(ROUND(ROUND(J71*R72,0)*V48,0)*AN71,0)</f>
        <v>156</v>
      </c>
      <c r="AU71" s="31"/>
    </row>
    <row r="72" spans="1:47" ht="17.100000000000001" customHeight="1" x14ac:dyDescent="0.15">
      <c r="A72" s="32">
        <v>44</v>
      </c>
      <c r="B72" s="33" t="s">
        <v>5456</v>
      </c>
      <c r="C72" s="34" t="s">
        <v>8923</v>
      </c>
      <c r="D72" s="422"/>
      <c r="E72" s="423"/>
      <c r="F72" s="424"/>
      <c r="G72" s="36"/>
      <c r="H72" s="29"/>
      <c r="I72" s="37"/>
      <c r="J72" s="419"/>
      <c r="K72" s="419"/>
      <c r="L72" s="419"/>
      <c r="M72" s="425"/>
      <c r="N72" s="420"/>
      <c r="O72" s="421"/>
      <c r="P72" s="421"/>
      <c r="Q72" s="26" t="s">
        <v>17</v>
      </c>
      <c r="R72" s="1180">
        <f>$R$12</f>
        <v>0.96499999999999997</v>
      </c>
      <c r="S72" s="1180"/>
      <c r="T72" s="93"/>
      <c r="V72" s="2"/>
      <c r="W72" s="22"/>
      <c r="X72" s="1273"/>
      <c r="Y72" s="1273"/>
      <c r="Z72" s="1273"/>
      <c r="AA72" s="1273"/>
      <c r="AB72" s="1273"/>
      <c r="AC72" s="448" t="s">
        <v>8385</v>
      </c>
      <c r="AD72" s="99"/>
      <c r="AE72" s="99"/>
      <c r="AF72" s="99"/>
      <c r="AG72" s="43"/>
      <c r="AH72" s="43"/>
      <c r="AI72" s="43"/>
      <c r="AJ72" s="43"/>
      <c r="AK72" s="43"/>
      <c r="AL72" s="43"/>
      <c r="AM72" s="44" t="s">
        <v>17</v>
      </c>
      <c r="AN72" s="1157">
        <f>$AN$9</f>
        <v>0.5</v>
      </c>
      <c r="AO72" s="1157"/>
      <c r="AP72" s="25"/>
      <c r="AQ72" s="25"/>
      <c r="AR72" s="25"/>
      <c r="AS72" s="25"/>
      <c r="AT72" s="35">
        <f>ROUND(ROUND(ROUND(J71*R72,0)*V48,0)*AN72,0)</f>
        <v>112</v>
      </c>
      <c r="AU72" s="31"/>
    </row>
    <row r="73" spans="1:47" ht="17.100000000000001" customHeight="1" x14ac:dyDescent="0.15">
      <c r="A73" s="32">
        <v>44</v>
      </c>
      <c r="B73" s="33" t="s">
        <v>5458</v>
      </c>
      <c r="C73" s="34" t="s">
        <v>8924</v>
      </c>
      <c r="D73" s="422"/>
      <c r="E73" s="423"/>
      <c r="F73" s="424"/>
      <c r="G73" s="36"/>
      <c r="H73" s="29"/>
      <c r="I73" s="37"/>
      <c r="J73" s="4"/>
      <c r="M73" s="21"/>
      <c r="N73" s="416"/>
      <c r="O73" s="417"/>
      <c r="P73" s="417"/>
      <c r="Q73" s="65"/>
      <c r="R73" s="156"/>
      <c r="S73" s="156"/>
      <c r="T73" s="166"/>
      <c r="W73" s="449"/>
      <c r="X73" s="42"/>
      <c r="Y73" s="43"/>
      <c r="Z73" s="44"/>
      <c r="AA73" s="44"/>
      <c r="AB73" s="43"/>
      <c r="AC73" s="450"/>
      <c r="AD73" s="43"/>
      <c r="AE73" s="43"/>
      <c r="AF73" s="43"/>
      <c r="AG73" s="43"/>
      <c r="AH73" s="43"/>
      <c r="AI73" s="43"/>
      <c r="AJ73" s="43"/>
      <c r="AK73" s="43"/>
      <c r="AL73" s="43"/>
      <c r="AM73" s="44"/>
      <c r="AN73" s="45"/>
      <c r="AO73" s="45"/>
      <c r="AP73" s="1198" t="s">
        <v>4833</v>
      </c>
      <c r="AQ73" s="1281"/>
      <c r="AR73" s="1281"/>
      <c r="AS73" s="1299"/>
      <c r="AT73" s="35">
        <f>ROUND(ROUND(J71*V48,0)*AR76,0)</f>
        <v>219</v>
      </c>
      <c r="AU73" s="31"/>
    </row>
    <row r="74" spans="1:47" ht="17.100000000000001" customHeight="1" x14ac:dyDescent="0.15">
      <c r="A74" s="32">
        <v>44</v>
      </c>
      <c r="B74" s="33" t="s">
        <v>5460</v>
      </c>
      <c r="C74" s="34" t="s">
        <v>8925</v>
      </c>
      <c r="D74" s="422"/>
      <c r="E74" s="423"/>
      <c r="F74" s="424"/>
      <c r="G74" s="36"/>
      <c r="H74" s="29"/>
      <c r="I74" s="37"/>
      <c r="J74" s="4"/>
      <c r="M74" s="21"/>
      <c r="N74" s="418"/>
      <c r="O74" s="419"/>
      <c r="P74" s="419"/>
      <c r="Q74" s="23"/>
      <c r="R74" s="167"/>
      <c r="S74" s="167"/>
      <c r="T74" s="166"/>
      <c r="W74" s="449"/>
      <c r="X74" s="1271" t="s">
        <v>4824</v>
      </c>
      <c r="Y74" s="1202"/>
      <c r="Z74" s="1202"/>
      <c r="AA74" s="1202"/>
      <c r="AB74" s="1202"/>
      <c r="AC74" s="448" t="s">
        <v>4825</v>
      </c>
      <c r="AD74" s="99"/>
      <c r="AE74" s="99"/>
      <c r="AF74" s="99"/>
      <c r="AG74" s="43"/>
      <c r="AH74" s="43"/>
      <c r="AI74" s="43"/>
      <c r="AJ74" s="43"/>
      <c r="AK74" s="43"/>
      <c r="AL74" s="43"/>
      <c r="AM74" s="44" t="s">
        <v>17</v>
      </c>
      <c r="AN74" s="1157">
        <f>$AN$8</f>
        <v>0.7</v>
      </c>
      <c r="AO74" s="1157"/>
      <c r="AP74" s="1268"/>
      <c r="AQ74" s="1269"/>
      <c r="AR74" s="1269"/>
      <c r="AS74" s="1270"/>
      <c r="AT74" s="35">
        <f>ROUND(ROUND(ROUND(J71*V48,0)*AN74,0)*AR76,0)</f>
        <v>154</v>
      </c>
      <c r="AU74" s="31"/>
    </row>
    <row r="75" spans="1:47" ht="17.100000000000001" customHeight="1" x14ac:dyDescent="0.15">
      <c r="A75" s="32">
        <v>44</v>
      </c>
      <c r="B75" s="33" t="s">
        <v>5462</v>
      </c>
      <c r="C75" s="34" t="s">
        <v>8926</v>
      </c>
      <c r="D75" s="422"/>
      <c r="E75" s="423"/>
      <c r="F75" s="424"/>
      <c r="G75" s="36"/>
      <c r="H75" s="29"/>
      <c r="I75" s="37"/>
      <c r="J75" s="4"/>
      <c r="M75" s="21"/>
      <c r="N75" s="420"/>
      <c r="O75" s="421"/>
      <c r="P75" s="421"/>
      <c r="Q75" s="26"/>
      <c r="R75" s="27"/>
      <c r="S75" s="27"/>
      <c r="T75" s="166"/>
      <c r="W75" s="449"/>
      <c r="X75" s="1272"/>
      <c r="Y75" s="1273"/>
      <c r="Z75" s="1273"/>
      <c r="AA75" s="1273"/>
      <c r="AB75" s="1273"/>
      <c r="AC75" s="448" t="s">
        <v>8385</v>
      </c>
      <c r="AD75" s="99"/>
      <c r="AE75" s="99"/>
      <c r="AF75" s="99"/>
      <c r="AG75" s="43"/>
      <c r="AH75" s="43"/>
      <c r="AI75" s="43"/>
      <c r="AJ75" s="43"/>
      <c r="AK75" s="43"/>
      <c r="AL75" s="43"/>
      <c r="AM75" s="44" t="s">
        <v>17</v>
      </c>
      <c r="AN75" s="1157">
        <f>$AN$9</f>
        <v>0.5</v>
      </c>
      <c r="AO75" s="1157"/>
      <c r="AP75" s="20"/>
      <c r="AQ75" s="4"/>
      <c r="AR75" s="4"/>
      <c r="AS75" s="21"/>
      <c r="AT75" s="35">
        <f>ROUND(ROUND(ROUND(J71*V48,0)*AN75,0)*AR76,0)</f>
        <v>110</v>
      </c>
      <c r="AU75" s="31"/>
    </row>
    <row r="76" spans="1:47" ht="17.100000000000001" customHeight="1" x14ac:dyDescent="0.15">
      <c r="A76" s="32">
        <v>44</v>
      </c>
      <c r="B76" s="33" t="s">
        <v>5464</v>
      </c>
      <c r="C76" s="34" t="s">
        <v>8927</v>
      </c>
      <c r="D76" s="422"/>
      <c r="E76" s="423"/>
      <c r="F76" s="424"/>
      <c r="G76" s="36"/>
      <c r="H76" s="29"/>
      <c r="I76" s="37"/>
      <c r="J76" s="4"/>
      <c r="M76" s="21"/>
      <c r="N76" s="1271" t="s">
        <v>4829</v>
      </c>
      <c r="O76" s="1202"/>
      <c r="P76" s="1202"/>
      <c r="Q76" s="1202"/>
      <c r="R76" s="1202"/>
      <c r="S76" s="1202"/>
      <c r="T76" s="418"/>
      <c r="W76" s="449"/>
      <c r="X76" s="42"/>
      <c r="Y76" s="43"/>
      <c r="Z76" s="44"/>
      <c r="AA76" s="44"/>
      <c r="AB76" s="43"/>
      <c r="AC76" s="450"/>
      <c r="AD76" s="43"/>
      <c r="AE76" s="43"/>
      <c r="AF76" s="43"/>
      <c r="AG76" s="43"/>
      <c r="AH76" s="43"/>
      <c r="AI76" s="43"/>
      <c r="AJ76" s="43"/>
      <c r="AK76" s="43"/>
      <c r="AL76" s="43"/>
      <c r="AM76" s="44"/>
      <c r="AN76" s="45"/>
      <c r="AO76" s="45"/>
      <c r="AP76" s="20"/>
      <c r="AQ76" s="23" t="s">
        <v>17</v>
      </c>
      <c r="AR76" s="1158">
        <f>$AR$16</f>
        <v>0.95</v>
      </c>
      <c r="AS76" s="1159"/>
      <c r="AT76" s="35">
        <f>ROUND(ROUND(ROUND(J71*R78,0)*V48,0)*AR76,0)</f>
        <v>212</v>
      </c>
      <c r="AU76" s="31"/>
    </row>
    <row r="77" spans="1:47" ht="17.100000000000001" customHeight="1" x14ac:dyDescent="0.15">
      <c r="A77" s="32">
        <v>44</v>
      </c>
      <c r="B77" s="33" t="s">
        <v>5466</v>
      </c>
      <c r="C77" s="34" t="s">
        <v>8928</v>
      </c>
      <c r="D77" s="422"/>
      <c r="E77" s="423"/>
      <c r="F77" s="424"/>
      <c r="G77" s="36"/>
      <c r="H77" s="29"/>
      <c r="I77" s="37"/>
      <c r="J77" s="4"/>
      <c r="M77" s="21"/>
      <c r="N77" s="1228"/>
      <c r="O77" s="1283"/>
      <c r="P77" s="1283"/>
      <c r="Q77" s="1283"/>
      <c r="R77" s="1283"/>
      <c r="S77" s="1283"/>
      <c r="T77" s="418"/>
      <c r="W77" s="449"/>
      <c r="X77" s="1271" t="s">
        <v>4824</v>
      </c>
      <c r="Y77" s="1202"/>
      <c r="Z77" s="1202"/>
      <c r="AA77" s="1202"/>
      <c r="AB77" s="1202"/>
      <c r="AC77" s="448" t="s">
        <v>4825</v>
      </c>
      <c r="AD77" s="99"/>
      <c r="AE77" s="99"/>
      <c r="AF77" s="99"/>
      <c r="AG77" s="43"/>
      <c r="AH77" s="43"/>
      <c r="AI77" s="43"/>
      <c r="AJ77" s="43"/>
      <c r="AK77" s="43"/>
      <c r="AL77" s="43"/>
      <c r="AM77" s="44" t="s">
        <v>17</v>
      </c>
      <c r="AN77" s="1157">
        <f>$AN$8</f>
        <v>0.7</v>
      </c>
      <c r="AO77" s="1157"/>
      <c r="AP77" s="20"/>
      <c r="AQ77" s="4"/>
      <c r="AR77" s="4"/>
      <c r="AS77" s="21"/>
      <c r="AT77" s="35">
        <f>ROUND(ROUND(ROUND(ROUND(J71*R78,0)*V48,0)*AN77,0)*AR76,0)</f>
        <v>148</v>
      </c>
      <c r="AU77" s="31"/>
    </row>
    <row r="78" spans="1:47" ht="17.100000000000001" customHeight="1" x14ac:dyDescent="0.15">
      <c r="A78" s="32">
        <v>44</v>
      </c>
      <c r="B78" s="33" t="s">
        <v>5468</v>
      </c>
      <c r="C78" s="34" t="s">
        <v>8929</v>
      </c>
      <c r="D78" s="426"/>
      <c r="E78" s="427"/>
      <c r="F78" s="428"/>
      <c r="G78" s="56"/>
      <c r="H78" s="57"/>
      <c r="I78" s="60"/>
      <c r="J78" s="25"/>
      <c r="K78" s="25"/>
      <c r="L78" s="25"/>
      <c r="M78" s="38"/>
      <c r="N78" s="420"/>
      <c r="O78" s="421"/>
      <c r="P78" s="421"/>
      <c r="Q78" s="26" t="s">
        <v>17</v>
      </c>
      <c r="R78" s="1180">
        <f>$R$12</f>
        <v>0.96499999999999997</v>
      </c>
      <c r="S78" s="1180"/>
      <c r="T78" s="454"/>
      <c r="U78" s="135"/>
      <c r="V78" s="233"/>
      <c r="W78" s="455"/>
      <c r="X78" s="1272"/>
      <c r="Y78" s="1273"/>
      <c r="Z78" s="1273"/>
      <c r="AA78" s="1273"/>
      <c r="AB78" s="1273"/>
      <c r="AC78" s="448" t="s">
        <v>8385</v>
      </c>
      <c r="AD78" s="99"/>
      <c r="AE78" s="99"/>
      <c r="AF78" s="99"/>
      <c r="AG78" s="43"/>
      <c r="AH78" s="43"/>
      <c r="AI78" s="43"/>
      <c r="AJ78" s="43"/>
      <c r="AK78" s="43"/>
      <c r="AL78" s="43"/>
      <c r="AM78" s="44" t="s">
        <v>17</v>
      </c>
      <c r="AN78" s="1157">
        <f>$AN$9</f>
        <v>0.5</v>
      </c>
      <c r="AO78" s="1157"/>
      <c r="AP78" s="24"/>
      <c r="AQ78" s="25"/>
      <c r="AR78" s="25"/>
      <c r="AS78" s="38"/>
      <c r="AT78" s="35">
        <f>ROUND(ROUND(ROUND(ROUND(J71*R78,0)*V48,0)*AN78,0)*AR76,0)</f>
        <v>106</v>
      </c>
      <c r="AU78" s="61"/>
    </row>
    <row r="79" spans="1:47" ht="17.100000000000001" customHeight="1" x14ac:dyDescent="0.15">
      <c r="A79" s="32">
        <v>44</v>
      </c>
      <c r="B79" s="33" t="s">
        <v>5470</v>
      </c>
      <c r="C79" s="34" t="s">
        <v>8930</v>
      </c>
      <c r="D79" s="1085" t="s">
        <v>8382</v>
      </c>
      <c r="E79" s="1086"/>
      <c r="F79" s="1087"/>
      <c r="G79" s="1085" t="s">
        <v>4820</v>
      </c>
      <c r="H79" s="1281"/>
      <c r="I79" s="1299"/>
      <c r="J79" s="1086" t="s">
        <v>4905</v>
      </c>
      <c r="K79" s="1133"/>
      <c r="L79" s="1133"/>
      <c r="M79" s="1134"/>
      <c r="N79" s="416"/>
      <c r="O79" s="417"/>
      <c r="P79" s="417"/>
      <c r="Q79" s="65"/>
      <c r="R79" s="156"/>
      <c r="S79" s="156"/>
      <c r="T79" s="1339" t="s">
        <v>5327</v>
      </c>
      <c r="U79" s="1117"/>
      <c r="V79" s="1117"/>
      <c r="W79" s="1118"/>
      <c r="X79" s="42"/>
      <c r="Y79" s="43"/>
      <c r="Z79" s="44"/>
      <c r="AA79" s="44"/>
      <c r="AB79" s="43"/>
      <c r="AC79" s="450"/>
      <c r="AD79" s="43"/>
      <c r="AE79" s="43"/>
      <c r="AF79" s="43"/>
      <c r="AG79" s="43"/>
      <c r="AH79" s="43"/>
      <c r="AI79" s="43"/>
      <c r="AJ79" s="43"/>
      <c r="AK79" s="43"/>
      <c r="AL79" s="43"/>
      <c r="AM79" s="44"/>
      <c r="AN79" s="45"/>
      <c r="AO79" s="45"/>
      <c r="AP79" s="25"/>
      <c r="AQ79" s="25"/>
      <c r="AR79" s="25"/>
      <c r="AS79" s="25"/>
      <c r="AT79" s="35">
        <f>ROUND(J83*V84,0)</f>
        <v>214</v>
      </c>
      <c r="AU79" s="66" t="s">
        <v>4822</v>
      </c>
    </row>
    <row r="80" spans="1:47" ht="17.100000000000001" customHeight="1" x14ac:dyDescent="0.15">
      <c r="A80" s="32">
        <v>44</v>
      </c>
      <c r="B80" s="33" t="s">
        <v>5472</v>
      </c>
      <c r="C80" s="34" t="s">
        <v>8931</v>
      </c>
      <c r="D80" s="1088"/>
      <c r="E80" s="1089"/>
      <c r="F80" s="1090"/>
      <c r="G80" s="1268"/>
      <c r="H80" s="1269"/>
      <c r="I80" s="1270"/>
      <c r="J80" s="1135"/>
      <c r="K80" s="1135"/>
      <c r="L80" s="1135"/>
      <c r="M80" s="1136"/>
      <c r="N80" s="418"/>
      <c r="O80" s="419"/>
      <c r="P80" s="419"/>
      <c r="Q80" s="23"/>
      <c r="R80" s="167"/>
      <c r="S80" s="167"/>
      <c r="T80" s="1302"/>
      <c r="U80" s="1303"/>
      <c r="V80" s="1303"/>
      <c r="W80" s="1304"/>
      <c r="X80" s="1271" t="s">
        <v>4824</v>
      </c>
      <c r="Y80" s="1202"/>
      <c r="Z80" s="1202"/>
      <c r="AA80" s="1202"/>
      <c r="AB80" s="1202"/>
      <c r="AC80" s="448" t="s">
        <v>4825</v>
      </c>
      <c r="AD80" s="99"/>
      <c r="AE80" s="99"/>
      <c r="AF80" s="99"/>
      <c r="AG80" s="43"/>
      <c r="AH80" s="43"/>
      <c r="AI80" s="43"/>
      <c r="AJ80" s="43"/>
      <c r="AK80" s="43"/>
      <c r="AL80" s="43"/>
      <c r="AM80" s="44" t="s">
        <v>17</v>
      </c>
      <c r="AN80" s="1157">
        <f>$AN$8</f>
        <v>0.7</v>
      </c>
      <c r="AO80" s="1157"/>
      <c r="AP80" s="43"/>
      <c r="AQ80" s="43"/>
      <c r="AR80" s="43"/>
      <c r="AS80" s="43"/>
      <c r="AT80" s="35">
        <f>ROUND(ROUND(J83*V84,0)*AN80,0)</f>
        <v>150</v>
      </c>
      <c r="AU80" s="31"/>
    </row>
    <row r="81" spans="1:47" ht="17.100000000000001" customHeight="1" x14ac:dyDescent="0.15">
      <c r="A81" s="32">
        <v>44</v>
      </c>
      <c r="B81" s="33" t="s">
        <v>5474</v>
      </c>
      <c r="C81" s="34" t="s">
        <v>8932</v>
      </c>
      <c r="D81" s="1088"/>
      <c r="E81" s="1089"/>
      <c r="F81" s="1090"/>
      <c r="G81" s="1268"/>
      <c r="H81" s="1269"/>
      <c r="I81" s="1270"/>
      <c r="J81" s="1135"/>
      <c r="K81" s="1135"/>
      <c r="L81" s="1135"/>
      <c r="M81" s="1136"/>
      <c r="N81" s="420"/>
      <c r="O81" s="421"/>
      <c r="P81" s="421"/>
      <c r="Q81" s="26"/>
      <c r="R81" s="27"/>
      <c r="S81" s="27"/>
      <c r="T81" s="1302"/>
      <c r="U81" s="1303"/>
      <c r="V81" s="1303"/>
      <c r="W81" s="1304"/>
      <c r="X81" s="1272"/>
      <c r="Y81" s="1273"/>
      <c r="Z81" s="1273"/>
      <c r="AA81" s="1273"/>
      <c r="AB81" s="1273"/>
      <c r="AC81" s="448" t="s">
        <v>8385</v>
      </c>
      <c r="AD81" s="99"/>
      <c r="AE81" s="99"/>
      <c r="AF81" s="99"/>
      <c r="AG81" s="43"/>
      <c r="AH81" s="43"/>
      <c r="AI81" s="43"/>
      <c r="AJ81" s="43"/>
      <c r="AK81" s="43"/>
      <c r="AL81" s="43"/>
      <c r="AM81" s="44" t="s">
        <v>17</v>
      </c>
      <c r="AN81" s="1157">
        <f>$AN$9</f>
        <v>0.5</v>
      </c>
      <c r="AO81" s="1157"/>
      <c r="AP81" s="43"/>
      <c r="AQ81" s="43"/>
      <c r="AR81" s="43"/>
      <c r="AS81" s="43"/>
      <c r="AT81" s="35">
        <f>ROUND(ROUND(J83*V84,0)*AN81,0)</f>
        <v>107</v>
      </c>
      <c r="AU81" s="31"/>
    </row>
    <row r="82" spans="1:47" ht="17.100000000000001" customHeight="1" x14ac:dyDescent="0.15">
      <c r="A82" s="32">
        <v>44</v>
      </c>
      <c r="B82" s="33" t="s">
        <v>5476</v>
      </c>
      <c r="C82" s="34" t="s">
        <v>8933</v>
      </c>
      <c r="D82" s="422"/>
      <c r="E82" s="423"/>
      <c r="F82" s="424"/>
      <c r="G82" s="36"/>
      <c r="H82" s="29"/>
      <c r="I82" s="37"/>
      <c r="J82" s="1269"/>
      <c r="K82" s="1269"/>
      <c r="L82" s="1269"/>
      <c r="M82" s="1270"/>
      <c r="N82" s="1271" t="s">
        <v>4829</v>
      </c>
      <c r="O82" s="1202"/>
      <c r="P82" s="1202"/>
      <c r="Q82" s="1202"/>
      <c r="R82" s="1202"/>
      <c r="S82" s="1202"/>
      <c r="T82" s="418"/>
      <c r="W82" s="449"/>
      <c r="X82" s="42"/>
      <c r="Y82" s="43"/>
      <c r="Z82" s="44"/>
      <c r="AA82" s="44"/>
      <c r="AB82" s="43"/>
      <c r="AC82" s="450"/>
      <c r="AD82" s="43"/>
      <c r="AE82" s="43"/>
      <c r="AF82" s="43"/>
      <c r="AG82" s="43"/>
      <c r="AH82" s="43"/>
      <c r="AI82" s="43"/>
      <c r="AJ82" s="43"/>
      <c r="AK82" s="43"/>
      <c r="AL82" s="43"/>
      <c r="AM82" s="44"/>
      <c r="AN82" s="45"/>
      <c r="AO82" s="45"/>
      <c r="AP82" s="43"/>
      <c r="AQ82" s="43"/>
      <c r="AR82" s="25"/>
      <c r="AS82" s="25"/>
      <c r="AT82" s="35">
        <f>ROUND(ROUND(J83*R84,0)*V84,0)</f>
        <v>206</v>
      </c>
      <c r="AU82" s="31"/>
    </row>
    <row r="83" spans="1:47" ht="17.100000000000001" customHeight="1" x14ac:dyDescent="0.15">
      <c r="A83" s="32">
        <v>44</v>
      </c>
      <c r="B83" s="33" t="s">
        <v>5478</v>
      </c>
      <c r="C83" s="34" t="s">
        <v>8934</v>
      </c>
      <c r="D83" s="422"/>
      <c r="E83" s="423"/>
      <c r="F83" s="424"/>
      <c r="G83" s="36"/>
      <c r="H83" s="29"/>
      <c r="I83" s="37"/>
      <c r="J83" s="1108">
        <f>'16就労移行支援(養成・基本)'!K83</f>
        <v>305</v>
      </c>
      <c r="K83" s="1108"/>
      <c r="L83" s="4" t="s">
        <v>21</v>
      </c>
      <c r="M83" s="22"/>
      <c r="N83" s="1228"/>
      <c r="O83" s="1283"/>
      <c r="P83" s="1283"/>
      <c r="Q83" s="1283"/>
      <c r="R83" s="1283"/>
      <c r="S83" s="1283"/>
      <c r="T83" s="418"/>
      <c r="W83" s="449"/>
      <c r="X83" s="1271" t="s">
        <v>4824</v>
      </c>
      <c r="Y83" s="1202"/>
      <c r="Z83" s="1202"/>
      <c r="AA83" s="1202"/>
      <c r="AB83" s="1202"/>
      <c r="AC83" s="448" t="s">
        <v>4825</v>
      </c>
      <c r="AD83" s="99"/>
      <c r="AE83" s="99"/>
      <c r="AF83" s="99"/>
      <c r="AG83" s="43"/>
      <c r="AH83" s="43"/>
      <c r="AI83" s="43"/>
      <c r="AJ83" s="43"/>
      <c r="AK83" s="43"/>
      <c r="AL83" s="43"/>
      <c r="AM83" s="44" t="s">
        <v>17</v>
      </c>
      <c r="AN83" s="1157">
        <f>$AN$8</f>
        <v>0.7</v>
      </c>
      <c r="AO83" s="1157"/>
      <c r="AP83" s="25"/>
      <c r="AQ83" s="25"/>
      <c r="AR83" s="25"/>
      <c r="AS83" s="25"/>
      <c r="AT83" s="35">
        <f>ROUND(ROUND(ROUND(J83*R84,0)*V84,0)*AN83,0)</f>
        <v>144</v>
      </c>
      <c r="AU83" s="31"/>
    </row>
    <row r="84" spans="1:47" ht="17.100000000000001" customHeight="1" x14ac:dyDescent="0.15">
      <c r="A84" s="32">
        <v>44</v>
      </c>
      <c r="B84" s="33" t="s">
        <v>5480</v>
      </c>
      <c r="C84" s="34" t="s">
        <v>8935</v>
      </c>
      <c r="D84" s="422"/>
      <c r="E84" s="423"/>
      <c r="F84" s="424"/>
      <c r="G84" s="36"/>
      <c r="H84" s="29"/>
      <c r="I84" s="37"/>
      <c r="J84" s="419"/>
      <c r="K84" s="419"/>
      <c r="L84" s="419"/>
      <c r="M84" s="425"/>
      <c r="N84" s="420"/>
      <c r="O84" s="421"/>
      <c r="P84" s="421"/>
      <c r="Q84" s="26" t="s">
        <v>17</v>
      </c>
      <c r="R84" s="1180">
        <f>$R$12</f>
        <v>0.96499999999999997</v>
      </c>
      <c r="S84" s="1180"/>
      <c r="T84" s="166"/>
      <c r="U84" s="23" t="s">
        <v>17</v>
      </c>
      <c r="V84" s="1158">
        <f>$V$12</f>
        <v>0.7</v>
      </c>
      <c r="W84" s="1159"/>
      <c r="X84" s="1272"/>
      <c r="Y84" s="1273"/>
      <c r="Z84" s="1273"/>
      <c r="AA84" s="1273"/>
      <c r="AB84" s="1273"/>
      <c r="AC84" s="448" t="s">
        <v>8385</v>
      </c>
      <c r="AD84" s="99"/>
      <c r="AE84" s="99"/>
      <c r="AF84" s="99"/>
      <c r="AG84" s="43"/>
      <c r="AH84" s="43"/>
      <c r="AI84" s="43"/>
      <c r="AJ84" s="43"/>
      <c r="AK84" s="43"/>
      <c r="AL84" s="43"/>
      <c r="AM84" s="44" t="s">
        <v>17</v>
      </c>
      <c r="AN84" s="1157">
        <f>$AN$9</f>
        <v>0.5</v>
      </c>
      <c r="AO84" s="1157"/>
      <c r="AP84" s="25"/>
      <c r="AQ84" s="25"/>
      <c r="AR84" s="25"/>
      <c r="AS84" s="25"/>
      <c r="AT84" s="35">
        <f>ROUND(ROUND(ROUND(J83*R84,0)*V84,0)*AN84,0)</f>
        <v>103</v>
      </c>
      <c r="AU84" s="31"/>
    </row>
    <row r="85" spans="1:47" ht="17.100000000000001" customHeight="1" x14ac:dyDescent="0.15">
      <c r="A85" s="32">
        <v>44</v>
      </c>
      <c r="B85" s="33" t="s">
        <v>5482</v>
      </c>
      <c r="C85" s="34" t="s">
        <v>8936</v>
      </c>
      <c r="D85" s="422"/>
      <c r="E85" s="423"/>
      <c r="F85" s="424"/>
      <c r="G85" s="36"/>
      <c r="H85" s="29"/>
      <c r="I85" s="37"/>
      <c r="J85" s="4"/>
      <c r="M85" s="21"/>
      <c r="N85" s="416"/>
      <c r="O85" s="417"/>
      <c r="P85" s="417"/>
      <c r="Q85" s="65"/>
      <c r="R85" s="156"/>
      <c r="S85" s="156"/>
      <c r="T85" s="166"/>
      <c r="W85" s="449"/>
      <c r="X85" s="42"/>
      <c r="Y85" s="43"/>
      <c r="Z85" s="44"/>
      <c r="AA85" s="44"/>
      <c r="AB85" s="43"/>
      <c r="AC85" s="450"/>
      <c r="AD85" s="43"/>
      <c r="AE85" s="43"/>
      <c r="AF85" s="43"/>
      <c r="AG85" s="43"/>
      <c r="AH85" s="43"/>
      <c r="AI85" s="43"/>
      <c r="AJ85" s="43"/>
      <c r="AK85" s="43"/>
      <c r="AL85" s="43"/>
      <c r="AM85" s="44"/>
      <c r="AN85" s="45"/>
      <c r="AO85" s="45"/>
      <c r="AP85" s="1198" t="s">
        <v>4833</v>
      </c>
      <c r="AQ85" s="1281"/>
      <c r="AR85" s="1281"/>
      <c r="AS85" s="1299"/>
      <c r="AT85" s="35">
        <f>ROUND(ROUND(J83*V84,0)*AR88,0)</f>
        <v>203</v>
      </c>
      <c r="AU85" s="31"/>
    </row>
    <row r="86" spans="1:47" ht="17.100000000000001" customHeight="1" x14ac:dyDescent="0.15">
      <c r="A86" s="32">
        <v>44</v>
      </c>
      <c r="B86" s="33" t="s">
        <v>5484</v>
      </c>
      <c r="C86" s="34" t="s">
        <v>8937</v>
      </c>
      <c r="D86" s="422"/>
      <c r="E86" s="423"/>
      <c r="F86" s="424"/>
      <c r="G86" s="36"/>
      <c r="H86" s="29"/>
      <c r="I86" s="37"/>
      <c r="J86" s="4"/>
      <c r="M86" s="21"/>
      <c r="N86" s="418"/>
      <c r="O86" s="419"/>
      <c r="P86" s="419"/>
      <c r="Q86" s="23"/>
      <c r="R86" s="167"/>
      <c r="S86" s="167"/>
      <c r="T86" s="166"/>
      <c r="W86" s="449"/>
      <c r="X86" s="1271" t="s">
        <v>4824</v>
      </c>
      <c r="Y86" s="1202"/>
      <c r="Z86" s="1202"/>
      <c r="AA86" s="1202"/>
      <c r="AB86" s="1202"/>
      <c r="AC86" s="448" t="s">
        <v>4825</v>
      </c>
      <c r="AD86" s="99"/>
      <c r="AE86" s="99"/>
      <c r="AF86" s="99"/>
      <c r="AG86" s="43"/>
      <c r="AH86" s="43"/>
      <c r="AI86" s="43"/>
      <c r="AJ86" s="43"/>
      <c r="AK86" s="43"/>
      <c r="AL86" s="43"/>
      <c r="AM86" s="44" t="s">
        <v>17</v>
      </c>
      <c r="AN86" s="1157">
        <f>$AN$8</f>
        <v>0.7</v>
      </c>
      <c r="AO86" s="1157"/>
      <c r="AP86" s="1268"/>
      <c r="AQ86" s="1269"/>
      <c r="AR86" s="1269"/>
      <c r="AS86" s="1270"/>
      <c r="AT86" s="35">
        <f>ROUND(ROUND(ROUND(J83*V84,0)*AN86,0)*AR88,0)</f>
        <v>143</v>
      </c>
      <c r="AU86" s="31"/>
    </row>
    <row r="87" spans="1:47" ht="17.100000000000001" customHeight="1" x14ac:dyDescent="0.15">
      <c r="A87" s="32">
        <v>44</v>
      </c>
      <c r="B87" s="33" t="s">
        <v>5486</v>
      </c>
      <c r="C87" s="34" t="s">
        <v>8938</v>
      </c>
      <c r="D87" s="422"/>
      <c r="E87" s="423"/>
      <c r="F87" s="424"/>
      <c r="G87" s="36"/>
      <c r="H87" s="29"/>
      <c r="I87" s="37"/>
      <c r="J87" s="4"/>
      <c r="M87" s="21"/>
      <c r="N87" s="420"/>
      <c r="O87" s="421"/>
      <c r="P87" s="421"/>
      <c r="Q87" s="26"/>
      <c r="R87" s="27"/>
      <c r="S87" s="27"/>
      <c r="T87" s="166"/>
      <c r="W87" s="449"/>
      <c r="X87" s="1272"/>
      <c r="Y87" s="1273"/>
      <c r="Z87" s="1273"/>
      <c r="AA87" s="1273"/>
      <c r="AB87" s="1273"/>
      <c r="AC87" s="448" t="s">
        <v>8385</v>
      </c>
      <c r="AD87" s="99"/>
      <c r="AE87" s="99"/>
      <c r="AF87" s="99"/>
      <c r="AG87" s="43"/>
      <c r="AH87" s="43"/>
      <c r="AI87" s="43"/>
      <c r="AJ87" s="43"/>
      <c r="AK87" s="43"/>
      <c r="AL87" s="43"/>
      <c r="AM87" s="44" t="s">
        <v>17</v>
      </c>
      <c r="AN87" s="1157">
        <f>$AN$9</f>
        <v>0.5</v>
      </c>
      <c r="AO87" s="1157"/>
      <c r="AP87" s="20"/>
      <c r="AQ87" s="4"/>
      <c r="AR87" s="4"/>
      <c r="AS87" s="21"/>
      <c r="AT87" s="35">
        <f>ROUND(ROUND(ROUND(J83*V84,0)*AN87,0)*AR88,0)</f>
        <v>102</v>
      </c>
      <c r="AU87" s="31"/>
    </row>
    <row r="88" spans="1:47" ht="17.100000000000001" customHeight="1" x14ac:dyDescent="0.15">
      <c r="A88" s="32">
        <v>44</v>
      </c>
      <c r="B88" s="33" t="s">
        <v>5488</v>
      </c>
      <c r="C88" s="34" t="s">
        <v>8939</v>
      </c>
      <c r="D88" s="422"/>
      <c r="E88" s="423"/>
      <c r="F88" s="424"/>
      <c r="G88" s="36"/>
      <c r="H88" s="29"/>
      <c r="I88" s="37"/>
      <c r="J88" s="4"/>
      <c r="M88" s="21"/>
      <c r="N88" s="1271" t="s">
        <v>4829</v>
      </c>
      <c r="O88" s="1202"/>
      <c r="P88" s="1202"/>
      <c r="Q88" s="1202"/>
      <c r="R88" s="1202"/>
      <c r="S88" s="1202"/>
      <c r="T88" s="418"/>
      <c r="W88" s="449"/>
      <c r="X88" s="42"/>
      <c r="Y88" s="43"/>
      <c r="Z88" s="44"/>
      <c r="AA88" s="44"/>
      <c r="AB88" s="43"/>
      <c r="AC88" s="450"/>
      <c r="AD88" s="43"/>
      <c r="AE88" s="43"/>
      <c r="AF88" s="43"/>
      <c r="AG88" s="43"/>
      <c r="AH88" s="43"/>
      <c r="AI88" s="43"/>
      <c r="AJ88" s="43"/>
      <c r="AK88" s="43"/>
      <c r="AL88" s="43"/>
      <c r="AM88" s="44"/>
      <c r="AN88" s="45"/>
      <c r="AO88" s="45"/>
      <c r="AP88" s="20"/>
      <c r="AQ88" s="23" t="s">
        <v>17</v>
      </c>
      <c r="AR88" s="1158">
        <f>$AR$16</f>
        <v>0.95</v>
      </c>
      <c r="AS88" s="1159"/>
      <c r="AT88" s="35">
        <f>ROUND(ROUND(ROUND(J83*R90,0)*V84,0)*AR88,0)</f>
        <v>196</v>
      </c>
      <c r="AU88" s="31"/>
    </row>
    <row r="89" spans="1:47" ht="17.100000000000001" customHeight="1" x14ac:dyDescent="0.15">
      <c r="A89" s="32">
        <v>44</v>
      </c>
      <c r="B89" s="33" t="s">
        <v>5490</v>
      </c>
      <c r="C89" s="34" t="s">
        <v>8940</v>
      </c>
      <c r="D89" s="422"/>
      <c r="E89" s="423"/>
      <c r="F89" s="424"/>
      <c r="G89" s="36"/>
      <c r="H89" s="29"/>
      <c r="I89" s="37"/>
      <c r="J89" s="4"/>
      <c r="M89" s="21"/>
      <c r="N89" s="1228"/>
      <c r="O89" s="1283"/>
      <c r="P89" s="1283"/>
      <c r="Q89" s="1283"/>
      <c r="R89" s="1283"/>
      <c r="S89" s="1283"/>
      <c r="T89" s="418"/>
      <c r="W89" s="449"/>
      <c r="X89" s="1271" t="s">
        <v>4824</v>
      </c>
      <c r="Y89" s="1202"/>
      <c r="Z89" s="1202"/>
      <c r="AA89" s="1202"/>
      <c r="AB89" s="1202"/>
      <c r="AC89" s="448" t="s">
        <v>4825</v>
      </c>
      <c r="AD89" s="99"/>
      <c r="AE89" s="99"/>
      <c r="AF89" s="99"/>
      <c r="AG89" s="43"/>
      <c r="AH89" s="43"/>
      <c r="AI89" s="43"/>
      <c r="AJ89" s="43"/>
      <c r="AK89" s="43"/>
      <c r="AL89" s="43"/>
      <c r="AM89" s="44" t="s">
        <v>17</v>
      </c>
      <c r="AN89" s="1157">
        <f>$AN$8</f>
        <v>0.7</v>
      </c>
      <c r="AO89" s="1157"/>
      <c r="AP89" s="20"/>
      <c r="AQ89" s="4"/>
      <c r="AR89" s="4"/>
      <c r="AS89" s="21"/>
      <c r="AT89" s="35">
        <f>ROUND(ROUND(ROUND(ROUND(J83*R90,0)*V84,0)*AN89,0)*AR88,0)</f>
        <v>137</v>
      </c>
      <c r="AU89" s="31"/>
    </row>
    <row r="90" spans="1:47" ht="17.100000000000001" customHeight="1" x14ac:dyDescent="0.15">
      <c r="A90" s="32">
        <v>44</v>
      </c>
      <c r="B90" s="33" t="s">
        <v>5492</v>
      </c>
      <c r="C90" s="34" t="s">
        <v>8941</v>
      </c>
      <c r="D90" s="422"/>
      <c r="E90" s="423"/>
      <c r="F90" s="424"/>
      <c r="G90" s="36"/>
      <c r="H90" s="29"/>
      <c r="I90" s="37"/>
      <c r="J90" s="4"/>
      <c r="M90" s="21"/>
      <c r="N90" s="420"/>
      <c r="O90" s="421"/>
      <c r="P90" s="421"/>
      <c r="Q90" s="26" t="s">
        <v>17</v>
      </c>
      <c r="R90" s="1180">
        <f>$R$12</f>
        <v>0.96499999999999997</v>
      </c>
      <c r="S90" s="1180"/>
      <c r="T90" s="166"/>
      <c r="W90" s="449"/>
      <c r="X90" s="1272"/>
      <c r="Y90" s="1273"/>
      <c r="Z90" s="1273"/>
      <c r="AA90" s="1273"/>
      <c r="AB90" s="1273"/>
      <c r="AC90" s="448" t="s">
        <v>8385</v>
      </c>
      <c r="AD90" s="99"/>
      <c r="AE90" s="99"/>
      <c r="AF90" s="99"/>
      <c r="AG90" s="43"/>
      <c r="AH90" s="43"/>
      <c r="AI90" s="43"/>
      <c r="AJ90" s="43"/>
      <c r="AK90" s="43"/>
      <c r="AL90" s="43"/>
      <c r="AM90" s="44" t="s">
        <v>17</v>
      </c>
      <c r="AN90" s="1157">
        <f>$AN$9</f>
        <v>0.5</v>
      </c>
      <c r="AO90" s="1157"/>
      <c r="AP90" s="24"/>
      <c r="AQ90" s="25"/>
      <c r="AR90" s="25"/>
      <c r="AS90" s="38"/>
      <c r="AT90" s="35">
        <f>ROUND(ROUND(ROUND(ROUND(J83*R90,0)*V84,0)*AN90,0)*AR88,0)</f>
        <v>98</v>
      </c>
      <c r="AU90" s="31"/>
    </row>
    <row r="91" spans="1:47" ht="17.100000000000001" customHeight="1" x14ac:dyDescent="0.15">
      <c r="A91" s="32">
        <v>44</v>
      </c>
      <c r="B91" s="33" t="s">
        <v>5494</v>
      </c>
      <c r="C91" s="34" t="s">
        <v>8942</v>
      </c>
      <c r="D91" s="422"/>
      <c r="E91" s="423"/>
      <c r="F91" s="424"/>
      <c r="G91" s="1085" t="s">
        <v>4918</v>
      </c>
      <c r="H91" s="1281"/>
      <c r="I91" s="1299"/>
      <c r="J91" s="1086" t="s">
        <v>4821</v>
      </c>
      <c r="K91" s="1133"/>
      <c r="L91" s="1133"/>
      <c r="M91" s="1134"/>
      <c r="N91" s="416"/>
      <c r="O91" s="417"/>
      <c r="P91" s="417"/>
      <c r="Q91" s="65"/>
      <c r="R91" s="156"/>
      <c r="S91" s="156"/>
      <c r="T91" s="1339" t="s">
        <v>5327</v>
      </c>
      <c r="U91" s="1117"/>
      <c r="V91" s="1117"/>
      <c r="W91" s="1118"/>
      <c r="X91" s="42"/>
      <c r="Y91" s="43"/>
      <c r="Z91" s="44"/>
      <c r="AA91" s="44"/>
      <c r="AB91" s="43"/>
      <c r="AC91" s="450"/>
      <c r="AD91" s="43"/>
      <c r="AE91" s="43"/>
      <c r="AF91" s="43"/>
      <c r="AG91" s="43"/>
      <c r="AH91" s="43"/>
      <c r="AI91" s="43"/>
      <c r="AJ91" s="43"/>
      <c r="AK91" s="43"/>
      <c r="AL91" s="43"/>
      <c r="AM91" s="44"/>
      <c r="AN91" s="45"/>
      <c r="AO91" s="45"/>
      <c r="AP91" s="25"/>
      <c r="AQ91" s="25"/>
      <c r="AR91" s="25"/>
      <c r="AS91" s="25"/>
      <c r="AT91" s="35">
        <f>ROUND(J95*V96,0)</f>
        <v>475</v>
      </c>
      <c r="AU91" s="66" t="s">
        <v>4822</v>
      </c>
    </row>
    <row r="92" spans="1:47" ht="17.100000000000001" customHeight="1" x14ac:dyDescent="0.15">
      <c r="A92" s="32">
        <v>44</v>
      </c>
      <c r="B92" s="33" t="s">
        <v>5496</v>
      </c>
      <c r="C92" s="34" t="s">
        <v>8943</v>
      </c>
      <c r="D92" s="422"/>
      <c r="E92" s="423"/>
      <c r="F92" s="424"/>
      <c r="G92" s="1268"/>
      <c r="H92" s="1269"/>
      <c r="I92" s="1270"/>
      <c r="J92" s="1135"/>
      <c r="K92" s="1135"/>
      <c r="L92" s="1135"/>
      <c r="M92" s="1136"/>
      <c r="N92" s="418"/>
      <c r="O92" s="419"/>
      <c r="P92" s="419"/>
      <c r="Q92" s="23"/>
      <c r="R92" s="167"/>
      <c r="S92" s="167"/>
      <c r="T92" s="1302"/>
      <c r="U92" s="1303"/>
      <c r="V92" s="1303"/>
      <c r="W92" s="1304"/>
      <c r="X92" s="1271" t="s">
        <v>4824</v>
      </c>
      <c r="Y92" s="1202"/>
      <c r="Z92" s="1202"/>
      <c r="AA92" s="1202"/>
      <c r="AB92" s="1202"/>
      <c r="AC92" s="448" t="s">
        <v>4825</v>
      </c>
      <c r="AD92" s="99"/>
      <c r="AE92" s="99"/>
      <c r="AF92" s="99"/>
      <c r="AG92" s="43"/>
      <c r="AH92" s="43"/>
      <c r="AI92" s="43"/>
      <c r="AJ92" s="43"/>
      <c r="AK92" s="43"/>
      <c r="AL92" s="43"/>
      <c r="AM92" s="44" t="s">
        <v>17</v>
      </c>
      <c r="AN92" s="1157">
        <f>$AN$8</f>
        <v>0.7</v>
      </c>
      <c r="AO92" s="1157"/>
      <c r="AP92" s="43"/>
      <c r="AQ92" s="43"/>
      <c r="AR92" s="43"/>
      <c r="AS92" s="43"/>
      <c r="AT92" s="35">
        <f>ROUND(ROUND(J95*V96,0)*AN92,0)</f>
        <v>333</v>
      </c>
      <c r="AU92" s="232"/>
    </row>
    <row r="93" spans="1:47" ht="17.100000000000001" customHeight="1" x14ac:dyDescent="0.15">
      <c r="A93" s="32">
        <v>44</v>
      </c>
      <c r="B93" s="33" t="s">
        <v>5498</v>
      </c>
      <c r="C93" s="34" t="s">
        <v>8944</v>
      </c>
      <c r="D93" s="422"/>
      <c r="E93" s="423"/>
      <c r="F93" s="424"/>
      <c r="G93" s="1268"/>
      <c r="H93" s="1269"/>
      <c r="I93" s="1270"/>
      <c r="J93" s="1135"/>
      <c r="K93" s="1135"/>
      <c r="L93" s="1135"/>
      <c r="M93" s="1136"/>
      <c r="N93" s="420"/>
      <c r="O93" s="421"/>
      <c r="P93" s="421"/>
      <c r="Q93" s="26"/>
      <c r="R93" s="27"/>
      <c r="S93" s="27"/>
      <c r="T93" s="1302"/>
      <c r="U93" s="1303"/>
      <c r="V93" s="1303"/>
      <c r="W93" s="1304"/>
      <c r="X93" s="1272"/>
      <c r="Y93" s="1273"/>
      <c r="Z93" s="1273"/>
      <c r="AA93" s="1273"/>
      <c r="AB93" s="1273"/>
      <c r="AC93" s="448" t="s">
        <v>8385</v>
      </c>
      <c r="AD93" s="99"/>
      <c r="AE93" s="99"/>
      <c r="AF93" s="99"/>
      <c r="AG93" s="43"/>
      <c r="AH93" s="43"/>
      <c r="AI93" s="43"/>
      <c r="AJ93" s="43"/>
      <c r="AK93" s="43"/>
      <c r="AL93" s="43"/>
      <c r="AM93" s="44" t="s">
        <v>17</v>
      </c>
      <c r="AN93" s="1157">
        <f>$AN$9</f>
        <v>0.5</v>
      </c>
      <c r="AO93" s="1157"/>
      <c r="AP93" s="43"/>
      <c r="AQ93" s="43"/>
      <c r="AR93" s="43"/>
      <c r="AS93" s="43"/>
      <c r="AT93" s="35">
        <f>ROUND(ROUND(J95*V96,0)*AN93,0)</f>
        <v>238</v>
      </c>
      <c r="AU93" s="232"/>
    </row>
    <row r="94" spans="1:47" ht="17.100000000000001" customHeight="1" x14ac:dyDescent="0.15">
      <c r="A94" s="32">
        <v>44</v>
      </c>
      <c r="B94" s="33" t="s">
        <v>5500</v>
      </c>
      <c r="C94" s="34" t="s">
        <v>8945</v>
      </c>
      <c r="D94" s="422"/>
      <c r="E94" s="423"/>
      <c r="F94" s="424"/>
      <c r="G94" s="93"/>
      <c r="I94" s="22"/>
      <c r="J94" s="1269"/>
      <c r="K94" s="1269"/>
      <c r="L94" s="1269"/>
      <c r="M94" s="1270"/>
      <c r="N94" s="1271" t="s">
        <v>4829</v>
      </c>
      <c r="O94" s="1202"/>
      <c r="P94" s="1202"/>
      <c r="Q94" s="1202"/>
      <c r="R94" s="1202"/>
      <c r="S94" s="1202"/>
      <c r="T94" s="418"/>
      <c r="W94" s="449"/>
      <c r="X94" s="42"/>
      <c r="Y94" s="43"/>
      <c r="Z94" s="44"/>
      <c r="AA94" s="44"/>
      <c r="AB94" s="43"/>
      <c r="AC94" s="450"/>
      <c r="AD94" s="43"/>
      <c r="AE94" s="43"/>
      <c r="AF94" s="43"/>
      <c r="AG94" s="43"/>
      <c r="AH94" s="43"/>
      <c r="AI94" s="43"/>
      <c r="AJ94" s="43"/>
      <c r="AK94" s="43"/>
      <c r="AL94" s="43"/>
      <c r="AM94" s="44"/>
      <c r="AN94" s="45"/>
      <c r="AO94" s="45"/>
      <c r="AP94" s="43"/>
      <c r="AQ94" s="43"/>
      <c r="AR94" s="25"/>
      <c r="AS94" s="25"/>
      <c r="AT94" s="35">
        <f>ROUND(ROUND(J95*R96,0)*V96,0)</f>
        <v>459</v>
      </c>
      <c r="AU94" s="232"/>
    </row>
    <row r="95" spans="1:47" ht="17.100000000000001" customHeight="1" x14ac:dyDescent="0.15">
      <c r="A95" s="32">
        <v>44</v>
      </c>
      <c r="B95" s="33" t="s">
        <v>5502</v>
      </c>
      <c r="C95" s="34" t="s">
        <v>8946</v>
      </c>
      <c r="D95" s="422"/>
      <c r="E95" s="423"/>
      <c r="F95" s="424"/>
      <c r="G95" s="36"/>
      <c r="H95" s="29"/>
      <c r="I95" s="21"/>
      <c r="J95" s="1108">
        <f>'16就労移行支援(養成・基本)'!K95</f>
        <v>679</v>
      </c>
      <c r="K95" s="1108"/>
      <c r="L95" s="4" t="s">
        <v>21</v>
      </c>
      <c r="M95" s="2"/>
      <c r="N95" s="1228"/>
      <c r="O95" s="1283"/>
      <c r="P95" s="1283"/>
      <c r="Q95" s="1283"/>
      <c r="R95" s="1283"/>
      <c r="S95" s="1283"/>
      <c r="T95" s="418"/>
      <c r="W95" s="449"/>
      <c r="X95" s="1271" t="s">
        <v>4824</v>
      </c>
      <c r="Y95" s="1202"/>
      <c r="Z95" s="1202"/>
      <c r="AA95" s="1202"/>
      <c r="AB95" s="1202"/>
      <c r="AC95" s="448" t="s">
        <v>4825</v>
      </c>
      <c r="AD95" s="99"/>
      <c r="AE95" s="99"/>
      <c r="AF95" s="99"/>
      <c r="AG95" s="43"/>
      <c r="AH95" s="43"/>
      <c r="AI95" s="43"/>
      <c r="AJ95" s="43"/>
      <c r="AK95" s="43"/>
      <c r="AL95" s="43"/>
      <c r="AM95" s="44" t="s">
        <v>17</v>
      </c>
      <c r="AN95" s="1157">
        <f>$AN$8</f>
        <v>0.7</v>
      </c>
      <c r="AO95" s="1157"/>
      <c r="AP95" s="25"/>
      <c r="AQ95" s="25"/>
      <c r="AR95" s="25"/>
      <c r="AS95" s="25"/>
      <c r="AT95" s="35">
        <f>ROUND(ROUND(ROUND(J95*R96,0)*V96,0)*AN95,0)</f>
        <v>321</v>
      </c>
      <c r="AU95" s="232"/>
    </row>
    <row r="96" spans="1:47" ht="17.100000000000001" customHeight="1" x14ac:dyDescent="0.15">
      <c r="A96" s="32">
        <v>44</v>
      </c>
      <c r="B96" s="33" t="s">
        <v>5504</v>
      </c>
      <c r="C96" s="34" t="s">
        <v>8947</v>
      </c>
      <c r="D96" s="422"/>
      <c r="E96" s="423"/>
      <c r="F96" s="424"/>
      <c r="G96" s="36"/>
      <c r="H96" s="29"/>
      <c r="I96" s="21"/>
      <c r="J96" s="419"/>
      <c r="K96" s="419"/>
      <c r="L96" s="419"/>
      <c r="M96" s="419"/>
      <c r="N96" s="420"/>
      <c r="O96" s="421"/>
      <c r="P96" s="421"/>
      <c r="Q96" s="26" t="s">
        <v>17</v>
      </c>
      <c r="R96" s="1180">
        <f>$R$12</f>
        <v>0.96499999999999997</v>
      </c>
      <c r="S96" s="1180"/>
      <c r="T96" s="166"/>
      <c r="U96" s="23" t="s">
        <v>17</v>
      </c>
      <c r="V96" s="1158">
        <f>$V$12</f>
        <v>0.7</v>
      </c>
      <c r="W96" s="1159"/>
      <c r="X96" s="1272"/>
      <c r="Y96" s="1273"/>
      <c r="Z96" s="1273"/>
      <c r="AA96" s="1273"/>
      <c r="AB96" s="1273"/>
      <c r="AC96" s="448" t="s">
        <v>8385</v>
      </c>
      <c r="AD96" s="99"/>
      <c r="AE96" s="99"/>
      <c r="AF96" s="99"/>
      <c r="AG96" s="43"/>
      <c r="AH96" s="43"/>
      <c r="AI96" s="43"/>
      <c r="AJ96" s="43"/>
      <c r="AK96" s="43"/>
      <c r="AL96" s="43"/>
      <c r="AM96" s="44" t="s">
        <v>17</v>
      </c>
      <c r="AN96" s="1157">
        <f>$AN$9</f>
        <v>0.5</v>
      </c>
      <c r="AO96" s="1157"/>
      <c r="AP96" s="25"/>
      <c r="AQ96" s="25"/>
      <c r="AR96" s="25"/>
      <c r="AS96" s="25"/>
      <c r="AT96" s="35">
        <f>ROUND(ROUND(ROUND(J95*R96,0)*V96,0)*AN96,0)</f>
        <v>230</v>
      </c>
      <c r="AU96" s="232"/>
    </row>
    <row r="97" spans="1:47" ht="17.100000000000001" customHeight="1" x14ac:dyDescent="0.15">
      <c r="A97" s="32">
        <v>44</v>
      </c>
      <c r="B97" s="33" t="s">
        <v>5506</v>
      </c>
      <c r="C97" s="34" t="s">
        <v>8948</v>
      </c>
      <c r="D97" s="422"/>
      <c r="E97" s="423"/>
      <c r="F97" s="424"/>
      <c r="G97" s="36"/>
      <c r="H97" s="29"/>
      <c r="I97" s="37"/>
      <c r="J97" s="4"/>
      <c r="M97" s="21"/>
      <c r="N97" s="416"/>
      <c r="O97" s="417"/>
      <c r="P97" s="417"/>
      <c r="Q97" s="65"/>
      <c r="R97" s="156"/>
      <c r="S97" s="156"/>
      <c r="T97" s="166"/>
      <c r="W97" s="449"/>
      <c r="X97" s="42"/>
      <c r="Y97" s="43"/>
      <c r="Z97" s="44"/>
      <c r="AA97" s="44"/>
      <c r="AB97" s="43"/>
      <c r="AC97" s="450"/>
      <c r="AD97" s="43"/>
      <c r="AE97" s="43"/>
      <c r="AF97" s="43"/>
      <c r="AG97" s="43"/>
      <c r="AH97" s="43"/>
      <c r="AI97" s="43"/>
      <c r="AJ97" s="43"/>
      <c r="AK97" s="43"/>
      <c r="AL97" s="43"/>
      <c r="AM97" s="44"/>
      <c r="AN97" s="45"/>
      <c r="AO97" s="45"/>
      <c r="AP97" s="1198" t="s">
        <v>4833</v>
      </c>
      <c r="AQ97" s="1281"/>
      <c r="AR97" s="1281"/>
      <c r="AS97" s="1299"/>
      <c r="AT97" s="35">
        <f>ROUND(ROUND(J95*V96,0)*AR100,0)</f>
        <v>451</v>
      </c>
      <c r="AU97" s="31"/>
    </row>
    <row r="98" spans="1:47" ht="17.100000000000001" customHeight="1" x14ac:dyDescent="0.15">
      <c r="A98" s="32">
        <v>44</v>
      </c>
      <c r="B98" s="33" t="s">
        <v>5508</v>
      </c>
      <c r="C98" s="34" t="s">
        <v>8949</v>
      </c>
      <c r="D98" s="422"/>
      <c r="E98" s="423"/>
      <c r="F98" s="424"/>
      <c r="G98" s="36"/>
      <c r="H98" s="29"/>
      <c r="I98" s="37"/>
      <c r="J98" s="4"/>
      <c r="M98" s="21"/>
      <c r="N98" s="418"/>
      <c r="O98" s="419"/>
      <c r="P98" s="419"/>
      <c r="Q98" s="23"/>
      <c r="R98" s="167"/>
      <c r="S98" s="167"/>
      <c r="T98" s="166"/>
      <c r="W98" s="449"/>
      <c r="X98" s="1271" t="s">
        <v>4824</v>
      </c>
      <c r="Y98" s="1202"/>
      <c r="Z98" s="1202"/>
      <c r="AA98" s="1202"/>
      <c r="AB98" s="1202"/>
      <c r="AC98" s="448" t="s">
        <v>4825</v>
      </c>
      <c r="AD98" s="99"/>
      <c r="AE98" s="99"/>
      <c r="AF98" s="99"/>
      <c r="AG98" s="43"/>
      <c r="AH98" s="43"/>
      <c r="AI98" s="43"/>
      <c r="AJ98" s="43"/>
      <c r="AK98" s="43"/>
      <c r="AL98" s="43"/>
      <c r="AM98" s="44" t="s">
        <v>17</v>
      </c>
      <c r="AN98" s="1157">
        <f>$AN$8</f>
        <v>0.7</v>
      </c>
      <c r="AO98" s="1157"/>
      <c r="AP98" s="1268"/>
      <c r="AQ98" s="1269"/>
      <c r="AR98" s="1269"/>
      <c r="AS98" s="1270"/>
      <c r="AT98" s="35">
        <f>ROUND(ROUND(ROUND(J95*V96,0)*AN98,0)*AR100,0)</f>
        <v>316</v>
      </c>
      <c r="AU98" s="31"/>
    </row>
    <row r="99" spans="1:47" ht="17.100000000000001" customHeight="1" x14ac:dyDescent="0.15">
      <c r="A99" s="32">
        <v>44</v>
      </c>
      <c r="B99" s="33" t="s">
        <v>5510</v>
      </c>
      <c r="C99" s="34" t="s">
        <v>8950</v>
      </c>
      <c r="D99" s="422"/>
      <c r="E99" s="423"/>
      <c r="F99" s="424"/>
      <c r="G99" s="36"/>
      <c r="H99" s="29"/>
      <c r="I99" s="37"/>
      <c r="J99" s="4"/>
      <c r="M99" s="21"/>
      <c r="N99" s="420"/>
      <c r="O99" s="421"/>
      <c r="P99" s="421"/>
      <c r="Q99" s="26"/>
      <c r="R99" s="27"/>
      <c r="S99" s="27"/>
      <c r="T99" s="166"/>
      <c r="W99" s="449"/>
      <c r="X99" s="1272"/>
      <c r="Y99" s="1273"/>
      <c r="Z99" s="1273"/>
      <c r="AA99" s="1273"/>
      <c r="AB99" s="1273"/>
      <c r="AC99" s="448" t="s">
        <v>8385</v>
      </c>
      <c r="AD99" s="99"/>
      <c r="AE99" s="99"/>
      <c r="AF99" s="99"/>
      <c r="AG99" s="43"/>
      <c r="AH99" s="43"/>
      <c r="AI99" s="43"/>
      <c r="AJ99" s="43"/>
      <c r="AK99" s="43"/>
      <c r="AL99" s="43"/>
      <c r="AM99" s="44" t="s">
        <v>17</v>
      </c>
      <c r="AN99" s="1157">
        <f>$AN$9</f>
        <v>0.5</v>
      </c>
      <c r="AO99" s="1157"/>
      <c r="AP99" s="20"/>
      <c r="AQ99" s="4"/>
      <c r="AR99" s="4"/>
      <c r="AS99" s="21"/>
      <c r="AT99" s="35">
        <f>ROUND(ROUND(ROUND(J95*V96,0)*AN99,0)*AR100,0)</f>
        <v>226</v>
      </c>
      <c r="AU99" s="31"/>
    </row>
    <row r="100" spans="1:47" ht="17.100000000000001" customHeight="1" x14ac:dyDescent="0.15">
      <c r="A100" s="32">
        <v>44</v>
      </c>
      <c r="B100" s="33" t="s">
        <v>5512</v>
      </c>
      <c r="C100" s="34" t="s">
        <v>8951</v>
      </c>
      <c r="D100" s="422"/>
      <c r="E100" s="423"/>
      <c r="F100" s="424"/>
      <c r="G100" s="36"/>
      <c r="H100" s="29"/>
      <c r="I100" s="37"/>
      <c r="J100" s="4"/>
      <c r="M100" s="21"/>
      <c r="N100" s="1271" t="s">
        <v>4829</v>
      </c>
      <c r="O100" s="1202"/>
      <c r="P100" s="1202"/>
      <c r="Q100" s="1202"/>
      <c r="R100" s="1202"/>
      <c r="S100" s="1202"/>
      <c r="T100" s="418"/>
      <c r="W100" s="449"/>
      <c r="X100" s="42"/>
      <c r="Y100" s="43"/>
      <c r="Z100" s="44"/>
      <c r="AA100" s="44"/>
      <c r="AB100" s="43"/>
      <c r="AC100" s="450"/>
      <c r="AD100" s="43"/>
      <c r="AE100" s="43"/>
      <c r="AF100" s="43"/>
      <c r="AG100" s="43"/>
      <c r="AH100" s="43"/>
      <c r="AI100" s="43"/>
      <c r="AJ100" s="43"/>
      <c r="AK100" s="43"/>
      <c r="AL100" s="43"/>
      <c r="AM100" s="44"/>
      <c r="AN100" s="45"/>
      <c r="AO100" s="45"/>
      <c r="AP100" s="20"/>
      <c r="AQ100" s="23" t="s">
        <v>17</v>
      </c>
      <c r="AR100" s="1158">
        <f>$AR$16</f>
        <v>0.95</v>
      </c>
      <c r="AS100" s="1159"/>
      <c r="AT100" s="35">
        <f>ROUND(ROUND(ROUND(J95*R102,0)*V96,0)*AR100,0)</f>
        <v>436</v>
      </c>
      <c r="AU100" s="31"/>
    </row>
    <row r="101" spans="1:47" ht="17.100000000000001" customHeight="1" x14ac:dyDescent="0.15">
      <c r="A101" s="32">
        <v>44</v>
      </c>
      <c r="B101" s="33" t="s">
        <v>5514</v>
      </c>
      <c r="C101" s="34" t="s">
        <v>8952</v>
      </c>
      <c r="D101" s="422"/>
      <c r="E101" s="423"/>
      <c r="F101" s="424"/>
      <c r="G101" s="36"/>
      <c r="H101" s="29"/>
      <c r="I101" s="37"/>
      <c r="J101" s="4"/>
      <c r="M101" s="21"/>
      <c r="N101" s="1228"/>
      <c r="O101" s="1283"/>
      <c r="P101" s="1283"/>
      <c r="Q101" s="1283"/>
      <c r="R101" s="1283"/>
      <c r="S101" s="1283"/>
      <c r="T101" s="418"/>
      <c r="W101" s="449"/>
      <c r="X101" s="1271" t="s">
        <v>4824</v>
      </c>
      <c r="Y101" s="1202"/>
      <c r="Z101" s="1202"/>
      <c r="AA101" s="1202"/>
      <c r="AB101" s="1202"/>
      <c r="AC101" s="448" t="s">
        <v>4825</v>
      </c>
      <c r="AD101" s="99"/>
      <c r="AE101" s="99"/>
      <c r="AF101" s="99"/>
      <c r="AG101" s="43"/>
      <c r="AH101" s="43"/>
      <c r="AI101" s="43"/>
      <c r="AJ101" s="43"/>
      <c r="AK101" s="43"/>
      <c r="AL101" s="43"/>
      <c r="AM101" s="44" t="s">
        <v>17</v>
      </c>
      <c r="AN101" s="1157">
        <f>$AN$8</f>
        <v>0.7</v>
      </c>
      <c r="AO101" s="1157"/>
      <c r="AP101" s="20"/>
      <c r="AQ101" s="4"/>
      <c r="AR101" s="4"/>
      <c r="AS101" s="21"/>
      <c r="AT101" s="35">
        <f>ROUND(ROUND(ROUND(ROUND(J95*R102,0)*V96,0)*AN101,0)*AR100,0)</f>
        <v>305</v>
      </c>
      <c r="AU101" s="31"/>
    </row>
    <row r="102" spans="1:47" ht="17.100000000000001" customHeight="1" x14ac:dyDescent="0.15">
      <c r="A102" s="32">
        <v>44</v>
      </c>
      <c r="B102" s="33" t="s">
        <v>5516</v>
      </c>
      <c r="C102" s="34" t="s">
        <v>8953</v>
      </c>
      <c r="D102" s="422"/>
      <c r="E102" s="423"/>
      <c r="F102" s="424"/>
      <c r="G102" s="36"/>
      <c r="H102" s="29"/>
      <c r="I102" s="37"/>
      <c r="J102" s="4"/>
      <c r="M102" s="21"/>
      <c r="N102" s="420"/>
      <c r="O102" s="421"/>
      <c r="P102" s="421"/>
      <c r="Q102" s="26" t="s">
        <v>17</v>
      </c>
      <c r="R102" s="1180">
        <f>$R$12</f>
        <v>0.96499999999999997</v>
      </c>
      <c r="S102" s="1180"/>
      <c r="T102" s="166"/>
      <c r="W102" s="449"/>
      <c r="X102" s="1272"/>
      <c r="Y102" s="1273"/>
      <c r="Z102" s="1273"/>
      <c r="AA102" s="1273"/>
      <c r="AB102" s="1273"/>
      <c r="AC102" s="448" t="s">
        <v>8385</v>
      </c>
      <c r="AD102" s="99"/>
      <c r="AE102" s="99"/>
      <c r="AF102" s="99"/>
      <c r="AG102" s="43"/>
      <c r="AH102" s="43"/>
      <c r="AI102" s="43"/>
      <c r="AJ102" s="43"/>
      <c r="AK102" s="43"/>
      <c r="AL102" s="43"/>
      <c r="AM102" s="44" t="s">
        <v>17</v>
      </c>
      <c r="AN102" s="1157">
        <f>$AN$9</f>
        <v>0.5</v>
      </c>
      <c r="AO102" s="1157"/>
      <c r="AP102" s="24"/>
      <c r="AQ102" s="25"/>
      <c r="AR102" s="25"/>
      <c r="AS102" s="38"/>
      <c r="AT102" s="35">
        <f>ROUND(ROUND(ROUND(ROUND(J95*R102,0)*V96,0)*AN102,0)*AR100,0)</f>
        <v>219</v>
      </c>
      <c r="AU102" s="31"/>
    </row>
    <row r="103" spans="1:47" ht="17.100000000000001" customHeight="1" x14ac:dyDescent="0.15">
      <c r="A103" s="32">
        <v>44</v>
      </c>
      <c r="B103" s="33" t="s">
        <v>5518</v>
      </c>
      <c r="C103" s="34" t="s">
        <v>8954</v>
      </c>
      <c r="D103" s="422"/>
      <c r="E103" s="423"/>
      <c r="F103" s="424"/>
      <c r="G103" s="36"/>
      <c r="H103" s="29"/>
      <c r="I103" s="37"/>
      <c r="J103" s="1086" t="s">
        <v>4840</v>
      </c>
      <c r="K103" s="1133"/>
      <c r="L103" s="1133"/>
      <c r="M103" s="1134"/>
      <c r="N103" s="416"/>
      <c r="O103" s="417"/>
      <c r="P103" s="417"/>
      <c r="Q103" s="65"/>
      <c r="R103" s="156"/>
      <c r="S103" s="156"/>
      <c r="T103" s="93"/>
      <c r="V103" s="2"/>
      <c r="W103" s="22"/>
      <c r="X103" s="43"/>
      <c r="Y103" s="43"/>
      <c r="Z103" s="44"/>
      <c r="AA103" s="44"/>
      <c r="AB103" s="43"/>
      <c r="AC103" s="450"/>
      <c r="AD103" s="43"/>
      <c r="AE103" s="43"/>
      <c r="AF103" s="43"/>
      <c r="AG103" s="43"/>
      <c r="AH103" s="43"/>
      <c r="AI103" s="43"/>
      <c r="AJ103" s="43"/>
      <c r="AK103" s="43"/>
      <c r="AL103" s="43"/>
      <c r="AM103" s="44"/>
      <c r="AN103" s="45"/>
      <c r="AO103" s="45"/>
      <c r="AP103" s="25"/>
      <c r="AQ103" s="25"/>
      <c r="AR103" s="25"/>
      <c r="AS103" s="25"/>
      <c r="AT103" s="35">
        <f>ROUND(J107*V96,0)</f>
        <v>398</v>
      </c>
      <c r="AU103" s="31"/>
    </row>
    <row r="104" spans="1:47" ht="17.100000000000001" customHeight="1" x14ac:dyDescent="0.15">
      <c r="A104" s="32">
        <v>44</v>
      </c>
      <c r="B104" s="33" t="s">
        <v>5520</v>
      </c>
      <c r="C104" s="34" t="s">
        <v>8955</v>
      </c>
      <c r="D104" s="422"/>
      <c r="E104" s="423"/>
      <c r="F104" s="424"/>
      <c r="G104" s="36"/>
      <c r="H104" s="29"/>
      <c r="I104" s="37"/>
      <c r="J104" s="1135"/>
      <c r="K104" s="1135"/>
      <c r="L104" s="1135"/>
      <c r="M104" s="1136"/>
      <c r="N104" s="418"/>
      <c r="O104" s="419"/>
      <c r="P104" s="419"/>
      <c r="Q104" s="23"/>
      <c r="R104" s="167"/>
      <c r="S104" s="167"/>
      <c r="T104" s="93"/>
      <c r="V104" s="2"/>
      <c r="W104" s="22"/>
      <c r="X104" s="1202" t="s">
        <v>4824</v>
      </c>
      <c r="Y104" s="1202"/>
      <c r="Z104" s="1202"/>
      <c r="AA104" s="1202"/>
      <c r="AB104" s="1202"/>
      <c r="AC104" s="448" t="s">
        <v>4825</v>
      </c>
      <c r="AD104" s="99"/>
      <c r="AE104" s="99"/>
      <c r="AF104" s="99"/>
      <c r="AG104" s="43"/>
      <c r="AH104" s="43"/>
      <c r="AI104" s="43"/>
      <c r="AJ104" s="43"/>
      <c r="AK104" s="43"/>
      <c r="AL104" s="43"/>
      <c r="AM104" s="44" t="s">
        <v>17</v>
      </c>
      <c r="AN104" s="1157">
        <f>$AN$8</f>
        <v>0.7</v>
      </c>
      <c r="AO104" s="1157"/>
      <c r="AP104" s="43"/>
      <c r="AQ104" s="43"/>
      <c r="AR104" s="43"/>
      <c r="AS104" s="43"/>
      <c r="AT104" s="35">
        <f>ROUND(ROUND(J107*V96,0)*AN104,0)</f>
        <v>279</v>
      </c>
      <c r="AU104" s="31"/>
    </row>
    <row r="105" spans="1:47" ht="17.100000000000001" customHeight="1" x14ac:dyDescent="0.15">
      <c r="A105" s="32">
        <v>44</v>
      </c>
      <c r="B105" s="33" t="s">
        <v>5522</v>
      </c>
      <c r="C105" s="34" t="s">
        <v>8956</v>
      </c>
      <c r="D105" s="422"/>
      <c r="E105" s="423"/>
      <c r="F105" s="424"/>
      <c r="G105" s="36"/>
      <c r="H105" s="29"/>
      <c r="I105" s="37"/>
      <c r="J105" s="1135"/>
      <c r="K105" s="1135"/>
      <c r="L105" s="1135"/>
      <c r="M105" s="1136"/>
      <c r="N105" s="420"/>
      <c r="O105" s="421"/>
      <c r="P105" s="421"/>
      <c r="Q105" s="26"/>
      <c r="R105" s="27"/>
      <c r="S105" s="27"/>
      <c r="T105" s="93"/>
      <c r="V105" s="2"/>
      <c r="W105" s="22"/>
      <c r="X105" s="1273"/>
      <c r="Y105" s="1273"/>
      <c r="Z105" s="1273"/>
      <c r="AA105" s="1273"/>
      <c r="AB105" s="1273"/>
      <c r="AC105" s="448" t="s">
        <v>8385</v>
      </c>
      <c r="AD105" s="99"/>
      <c r="AE105" s="99"/>
      <c r="AF105" s="99"/>
      <c r="AG105" s="43"/>
      <c r="AH105" s="43"/>
      <c r="AI105" s="43"/>
      <c r="AJ105" s="43"/>
      <c r="AK105" s="43"/>
      <c r="AL105" s="43"/>
      <c r="AM105" s="44" t="s">
        <v>17</v>
      </c>
      <c r="AN105" s="1157">
        <f>$AN$9</f>
        <v>0.5</v>
      </c>
      <c r="AO105" s="1157"/>
      <c r="AP105" s="43"/>
      <c r="AQ105" s="43"/>
      <c r="AR105" s="43"/>
      <c r="AS105" s="43"/>
      <c r="AT105" s="35">
        <f>ROUND(ROUND(J107*V96,0)*AN105,0)</f>
        <v>199</v>
      </c>
      <c r="AU105" s="31"/>
    </row>
    <row r="106" spans="1:47" ht="17.100000000000001" customHeight="1" x14ac:dyDescent="0.15">
      <c r="A106" s="32">
        <v>44</v>
      </c>
      <c r="B106" s="33" t="s">
        <v>5524</v>
      </c>
      <c r="C106" s="34" t="s">
        <v>8957</v>
      </c>
      <c r="D106" s="422"/>
      <c r="E106" s="423"/>
      <c r="F106" s="424"/>
      <c r="G106" s="36"/>
      <c r="H106" s="29"/>
      <c r="I106" s="37"/>
      <c r="J106" s="1269"/>
      <c r="K106" s="1269"/>
      <c r="L106" s="1269"/>
      <c r="M106" s="1270"/>
      <c r="N106" s="1271" t="s">
        <v>4829</v>
      </c>
      <c r="O106" s="1202"/>
      <c r="P106" s="1202"/>
      <c r="Q106" s="1202"/>
      <c r="R106" s="1202"/>
      <c r="S106" s="1202"/>
      <c r="T106" s="93"/>
      <c r="V106" s="2"/>
      <c r="W106" s="22"/>
      <c r="X106" s="43"/>
      <c r="Y106" s="43"/>
      <c r="Z106" s="44"/>
      <c r="AA106" s="44"/>
      <c r="AB106" s="43"/>
      <c r="AC106" s="450"/>
      <c r="AD106" s="43"/>
      <c r="AE106" s="43"/>
      <c r="AF106" s="43"/>
      <c r="AG106" s="43"/>
      <c r="AH106" s="43"/>
      <c r="AI106" s="43"/>
      <c r="AJ106" s="43"/>
      <c r="AK106" s="43"/>
      <c r="AL106" s="43"/>
      <c r="AM106" s="44"/>
      <c r="AN106" s="45"/>
      <c r="AO106" s="45"/>
      <c r="AP106" s="43"/>
      <c r="AQ106" s="43"/>
      <c r="AR106" s="25"/>
      <c r="AS106" s="25"/>
      <c r="AT106" s="35">
        <f>ROUND(ROUND(J107*R108,0)*V96,0)</f>
        <v>384</v>
      </c>
      <c r="AU106" s="31"/>
    </row>
    <row r="107" spans="1:47" ht="17.100000000000001" customHeight="1" x14ac:dyDescent="0.15">
      <c r="A107" s="32">
        <v>44</v>
      </c>
      <c r="B107" s="33" t="s">
        <v>5526</v>
      </c>
      <c r="C107" s="34" t="s">
        <v>8958</v>
      </c>
      <c r="D107" s="422"/>
      <c r="E107" s="423"/>
      <c r="F107" s="424"/>
      <c r="G107" s="36"/>
      <c r="H107" s="29"/>
      <c r="I107" s="37"/>
      <c r="J107" s="1108">
        <f>'16就労移行支援(養成・基本)'!K107</f>
        <v>568</v>
      </c>
      <c r="K107" s="1108"/>
      <c r="L107" s="4" t="s">
        <v>21</v>
      </c>
      <c r="M107" s="2"/>
      <c r="N107" s="1228"/>
      <c r="O107" s="1283"/>
      <c r="P107" s="1283"/>
      <c r="Q107" s="1283"/>
      <c r="R107" s="1283"/>
      <c r="S107" s="1283"/>
      <c r="T107" s="93"/>
      <c r="V107" s="2"/>
      <c r="W107" s="22"/>
      <c r="X107" s="1202" t="s">
        <v>4824</v>
      </c>
      <c r="Y107" s="1202"/>
      <c r="Z107" s="1202"/>
      <c r="AA107" s="1202"/>
      <c r="AB107" s="1202"/>
      <c r="AC107" s="448" t="s">
        <v>4825</v>
      </c>
      <c r="AD107" s="99"/>
      <c r="AE107" s="99"/>
      <c r="AF107" s="99"/>
      <c r="AG107" s="43"/>
      <c r="AH107" s="43"/>
      <c r="AI107" s="43"/>
      <c r="AJ107" s="43"/>
      <c r="AK107" s="43"/>
      <c r="AL107" s="43"/>
      <c r="AM107" s="44" t="s">
        <v>17</v>
      </c>
      <c r="AN107" s="1157">
        <f>$AN$8</f>
        <v>0.7</v>
      </c>
      <c r="AO107" s="1157"/>
      <c r="AP107" s="25"/>
      <c r="AQ107" s="25"/>
      <c r="AR107" s="25"/>
      <c r="AS107" s="25"/>
      <c r="AT107" s="35">
        <f>ROUND(ROUND(ROUND(J107*R108,0)*V96,0)*AN107,0)</f>
        <v>269</v>
      </c>
      <c r="AU107" s="31"/>
    </row>
    <row r="108" spans="1:47" ht="17.100000000000001" customHeight="1" x14ac:dyDescent="0.15">
      <c r="A108" s="32">
        <v>44</v>
      </c>
      <c r="B108" s="33" t="s">
        <v>5528</v>
      </c>
      <c r="C108" s="34" t="s">
        <v>8959</v>
      </c>
      <c r="D108" s="422"/>
      <c r="E108" s="423"/>
      <c r="F108" s="424"/>
      <c r="G108" s="36"/>
      <c r="H108" s="29"/>
      <c r="I108" s="37"/>
      <c r="J108" s="419"/>
      <c r="K108" s="419"/>
      <c r="L108" s="419"/>
      <c r="M108" s="419"/>
      <c r="N108" s="420"/>
      <c r="O108" s="421"/>
      <c r="P108" s="421"/>
      <c r="Q108" s="26" t="s">
        <v>17</v>
      </c>
      <c r="R108" s="1180">
        <f>$R$12</f>
        <v>0.96499999999999997</v>
      </c>
      <c r="S108" s="1180"/>
      <c r="T108" s="93"/>
      <c r="V108" s="2"/>
      <c r="W108" s="22"/>
      <c r="X108" s="1273"/>
      <c r="Y108" s="1273"/>
      <c r="Z108" s="1273"/>
      <c r="AA108" s="1273"/>
      <c r="AB108" s="1273"/>
      <c r="AC108" s="448" t="s">
        <v>8385</v>
      </c>
      <c r="AD108" s="99"/>
      <c r="AE108" s="99"/>
      <c r="AF108" s="99"/>
      <c r="AG108" s="43"/>
      <c r="AH108" s="43"/>
      <c r="AI108" s="43"/>
      <c r="AJ108" s="43"/>
      <c r="AK108" s="43"/>
      <c r="AL108" s="43"/>
      <c r="AM108" s="44" t="s">
        <v>17</v>
      </c>
      <c r="AN108" s="1157">
        <f>$AN$9</f>
        <v>0.5</v>
      </c>
      <c r="AO108" s="1157"/>
      <c r="AP108" s="25"/>
      <c r="AQ108" s="25"/>
      <c r="AR108" s="25"/>
      <c r="AS108" s="25"/>
      <c r="AT108" s="35">
        <f>ROUND(ROUND(ROUND(J107*R108,0)*V96,0)*AN108,0)</f>
        <v>192</v>
      </c>
      <c r="AU108" s="31"/>
    </row>
    <row r="109" spans="1:47" ht="17.100000000000001" customHeight="1" x14ac:dyDescent="0.15">
      <c r="A109" s="32">
        <v>44</v>
      </c>
      <c r="B109" s="33" t="s">
        <v>5530</v>
      </c>
      <c r="C109" s="34" t="s">
        <v>8960</v>
      </c>
      <c r="D109" s="422"/>
      <c r="E109" s="423"/>
      <c r="F109" s="424"/>
      <c r="G109" s="36"/>
      <c r="H109" s="29"/>
      <c r="I109" s="37"/>
      <c r="J109" s="4"/>
      <c r="M109" s="21"/>
      <c r="N109" s="416"/>
      <c r="O109" s="417"/>
      <c r="P109" s="417"/>
      <c r="Q109" s="65"/>
      <c r="R109" s="156"/>
      <c r="S109" s="156"/>
      <c r="T109" s="166"/>
      <c r="W109" s="449"/>
      <c r="X109" s="42"/>
      <c r="Y109" s="43"/>
      <c r="Z109" s="44"/>
      <c r="AA109" s="44"/>
      <c r="AB109" s="43"/>
      <c r="AC109" s="450"/>
      <c r="AD109" s="43"/>
      <c r="AE109" s="43"/>
      <c r="AF109" s="43"/>
      <c r="AG109" s="43"/>
      <c r="AH109" s="43"/>
      <c r="AI109" s="43"/>
      <c r="AJ109" s="43"/>
      <c r="AK109" s="43"/>
      <c r="AL109" s="43"/>
      <c r="AM109" s="44"/>
      <c r="AN109" s="45"/>
      <c r="AO109" s="45"/>
      <c r="AP109" s="1198" t="s">
        <v>4833</v>
      </c>
      <c r="AQ109" s="1281"/>
      <c r="AR109" s="1281"/>
      <c r="AS109" s="1299"/>
      <c r="AT109" s="35">
        <f>ROUND(ROUND(J107*V96,0)*AR112,0)</f>
        <v>378</v>
      </c>
      <c r="AU109" s="31"/>
    </row>
    <row r="110" spans="1:47" ht="17.100000000000001" customHeight="1" x14ac:dyDescent="0.15">
      <c r="A110" s="32">
        <v>44</v>
      </c>
      <c r="B110" s="33" t="s">
        <v>5532</v>
      </c>
      <c r="C110" s="34" t="s">
        <v>8961</v>
      </c>
      <c r="D110" s="422"/>
      <c r="E110" s="423"/>
      <c r="F110" s="424"/>
      <c r="G110" s="36"/>
      <c r="H110" s="29"/>
      <c r="I110" s="37"/>
      <c r="J110" s="4"/>
      <c r="M110" s="21"/>
      <c r="N110" s="418"/>
      <c r="O110" s="419"/>
      <c r="P110" s="419"/>
      <c r="Q110" s="23"/>
      <c r="R110" s="167"/>
      <c r="S110" s="167"/>
      <c r="T110" s="166"/>
      <c r="W110" s="449"/>
      <c r="X110" s="1271" t="s">
        <v>4824</v>
      </c>
      <c r="Y110" s="1202"/>
      <c r="Z110" s="1202"/>
      <c r="AA110" s="1202"/>
      <c r="AB110" s="1202"/>
      <c r="AC110" s="448" t="s">
        <v>4825</v>
      </c>
      <c r="AD110" s="99"/>
      <c r="AE110" s="99"/>
      <c r="AF110" s="99"/>
      <c r="AG110" s="43"/>
      <c r="AH110" s="43"/>
      <c r="AI110" s="43"/>
      <c r="AJ110" s="43"/>
      <c r="AK110" s="43"/>
      <c r="AL110" s="43"/>
      <c r="AM110" s="44" t="s">
        <v>17</v>
      </c>
      <c r="AN110" s="1157">
        <f>$AN$8</f>
        <v>0.7</v>
      </c>
      <c r="AO110" s="1157"/>
      <c r="AP110" s="1268"/>
      <c r="AQ110" s="1269"/>
      <c r="AR110" s="1269"/>
      <c r="AS110" s="1270"/>
      <c r="AT110" s="35">
        <f>ROUND(ROUND(ROUND(J107*V96,0)*AN110,0)*AR112,0)</f>
        <v>265</v>
      </c>
      <c r="AU110" s="31"/>
    </row>
    <row r="111" spans="1:47" ht="17.100000000000001" customHeight="1" x14ac:dyDescent="0.15">
      <c r="A111" s="32">
        <v>44</v>
      </c>
      <c r="B111" s="33" t="s">
        <v>5534</v>
      </c>
      <c r="C111" s="34" t="s">
        <v>8962</v>
      </c>
      <c r="D111" s="422"/>
      <c r="E111" s="423"/>
      <c r="F111" s="424"/>
      <c r="G111" s="36"/>
      <c r="H111" s="29"/>
      <c r="I111" s="37"/>
      <c r="J111" s="4"/>
      <c r="M111" s="21"/>
      <c r="N111" s="420"/>
      <c r="O111" s="421"/>
      <c r="P111" s="421"/>
      <c r="Q111" s="26"/>
      <c r="R111" s="27"/>
      <c r="S111" s="27"/>
      <c r="T111" s="166"/>
      <c r="W111" s="449"/>
      <c r="X111" s="1272"/>
      <c r="Y111" s="1273"/>
      <c r="Z111" s="1273"/>
      <c r="AA111" s="1273"/>
      <c r="AB111" s="1273"/>
      <c r="AC111" s="448" t="s">
        <v>8385</v>
      </c>
      <c r="AD111" s="99"/>
      <c r="AE111" s="99"/>
      <c r="AF111" s="99"/>
      <c r="AG111" s="43"/>
      <c r="AH111" s="43"/>
      <c r="AI111" s="43"/>
      <c r="AJ111" s="43"/>
      <c r="AK111" s="43"/>
      <c r="AL111" s="43"/>
      <c r="AM111" s="44" t="s">
        <v>17</v>
      </c>
      <c r="AN111" s="1157">
        <f>$AN$9</f>
        <v>0.5</v>
      </c>
      <c r="AO111" s="1157"/>
      <c r="AP111" s="20"/>
      <c r="AQ111" s="4"/>
      <c r="AR111" s="4"/>
      <c r="AS111" s="21"/>
      <c r="AT111" s="35">
        <f>ROUND(ROUND(ROUND(J107*V96,0)*AN111,0)*AR112,0)</f>
        <v>189</v>
      </c>
      <c r="AU111" s="31"/>
    </row>
    <row r="112" spans="1:47" ht="17.100000000000001" customHeight="1" x14ac:dyDescent="0.15">
      <c r="A112" s="32">
        <v>44</v>
      </c>
      <c r="B112" s="33" t="s">
        <v>5536</v>
      </c>
      <c r="C112" s="34" t="s">
        <v>8963</v>
      </c>
      <c r="D112" s="422"/>
      <c r="E112" s="423"/>
      <c r="F112" s="424"/>
      <c r="G112" s="36"/>
      <c r="H112" s="29"/>
      <c r="I112" s="37"/>
      <c r="J112" s="4"/>
      <c r="M112" s="21"/>
      <c r="N112" s="1271" t="s">
        <v>4829</v>
      </c>
      <c r="O112" s="1202"/>
      <c r="P112" s="1202"/>
      <c r="Q112" s="1202"/>
      <c r="R112" s="1202"/>
      <c r="S112" s="1202"/>
      <c r="T112" s="418"/>
      <c r="W112" s="449"/>
      <c r="X112" s="42"/>
      <c r="Y112" s="43"/>
      <c r="Z112" s="44"/>
      <c r="AA112" s="44"/>
      <c r="AB112" s="43"/>
      <c r="AC112" s="450"/>
      <c r="AD112" s="43"/>
      <c r="AE112" s="43"/>
      <c r="AF112" s="43"/>
      <c r="AG112" s="43"/>
      <c r="AH112" s="43"/>
      <c r="AI112" s="43"/>
      <c r="AJ112" s="43"/>
      <c r="AK112" s="43"/>
      <c r="AL112" s="43"/>
      <c r="AM112" s="44"/>
      <c r="AN112" s="45"/>
      <c r="AO112" s="45"/>
      <c r="AP112" s="20"/>
      <c r="AQ112" s="23" t="s">
        <v>17</v>
      </c>
      <c r="AR112" s="1158">
        <f>$AR$16</f>
        <v>0.95</v>
      </c>
      <c r="AS112" s="1159"/>
      <c r="AT112" s="35">
        <f>ROUND(ROUND(ROUND(J107*R114,0)*V96,0)*AR112,0)</f>
        <v>365</v>
      </c>
      <c r="AU112" s="31"/>
    </row>
    <row r="113" spans="1:47" ht="17.100000000000001" customHeight="1" x14ac:dyDescent="0.15">
      <c r="A113" s="32">
        <v>44</v>
      </c>
      <c r="B113" s="33" t="s">
        <v>5538</v>
      </c>
      <c r="C113" s="34" t="s">
        <v>8964</v>
      </c>
      <c r="D113" s="422"/>
      <c r="E113" s="423"/>
      <c r="F113" s="424"/>
      <c r="G113" s="36"/>
      <c r="H113" s="29"/>
      <c r="I113" s="37"/>
      <c r="J113" s="4"/>
      <c r="M113" s="21"/>
      <c r="N113" s="1228"/>
      <c r="O113" s="1283"/>
      <c r="P113" s="1283"/>
      <c r="Q113" s="1283"/>
      <c r="R113" s="1283"/>
      <c r="S113" s="1283"/>
      <c r="T113" s="418"/>
      <c r="W113" s="449"/>
      <c r="X113" s="1271" t="s">
        <v>4824</v>
      </c>
      <c r="Y113" s="1202"/>
      <c r="Z113" s="1202"/>
      <c r="AA113" s="1202"/>
      <c r="AB113" s="1202"/>
      <c r="AC113" s="448" t="s">
        <v>4825</v>
      </c>
      <c r="AD113" s="99"/>
      <c r="AE113" s="99"/>
      <c r="AF113" s="99"/>
      <c r="AG113" s="43"/>
      <c r="AH113" s="43"/>
      <c r="AI113" s="43"/>
      <c r="AJ113" s="43"/>
      <c r="AK113" s="43"/>
      <c r="AL113" s="43"/>
      <c r="AM113" s="44" t="s">
        <v>17</v>
      </c>
      <c r="AN113" s="1157">
        <f>$AN$8</f>
        <v>0.7</v>
      </c>
      <c r="AO113" s="1157"/>
      <c r="AP113" s="20"/>
      <c r="AQ113" s="4"/>
      <c r="AR113" s="4"/>
      <c r="AS113" s="21"/>
      <c r="AT113" s="35">
        <f>ROUND(ROUND(ROUND(ROUND(J107*R114,0)*V96,0)*AN113,0)*AR112,0)</f>
        <v>256</v>
      </c>
      <c r="AU113" s="31"/>
    </row>
    <row r="114" spans="1:47" ht="17.100000000000001" customHeight="1" x14ac:dyDescent="0.15">
      <c r="A114" s="32">
        <v>44</v>
      </c>
      <c r="B114" s="33" t="s">
        <v>5540</v>
      </c>
      <c r="C114" s="34" t="s">
        <v>8965</v>
      </c>
      <c r="D114" s="422"/>
      <c r="E114" s="423"/>
      <c r="F114" s="424"/>
      <c r="G114" s="36"/>
      <c r="H114" s="29"/>
      <c r="I114" s="37"/>
      <c r="J114" s="4"/>
      <c r="M114" s="21"/>
      <c r="N114" s="420"/>
      <c r="O114" s="421"/>
      <c r="P114" s="421"/>
      <c r="Q114" s="26" t="s">
        <v>17</v>
      </c>
      <c r="R114" s="1180">
        <f>$R$12</f>
        <v>0.96499999999999997</v>
      </c>
      <c r="S114" s="1180"/>
      <c r="T114" s="166"/>
      <c r="W114" s="449"/>
      <c r="X114" s="1272"/>
      <c r="Y114" s="1273"/>
      <c r="Z114" s="1273"/>
      <c r="AA114" s="1273"/>
      <c r="AB114" s="1273"/>
      <c r="AC114" s="448" t="s">
        <v>8385</v>
      </c>
      <c r="AD114" s="99"/>
      <c r="AE114" s="99"/>
      <c r="AF114" s="99"/>
      <c r="AG114" s="43"/>
      <c r="AH114" s="43"/>
      <c r="AI114" s="43"/>
      <c r="AJ114" s="43"/>
      <c r="AK114" s="43"/>
      <c r="AL114" s="43"/>
      <c r="AM114" s="44" t="s">
        <v>17</v>
      </c>
      <c r="AN114" s="1157">
        <f>$AN$9</f>
        <v>0.5</v>
      </c>
      <c r="AO114" s="1157"/>
      <c r="AP114" s="24"/>
      <c r="AQ114" s="25"/>
      <c r="AR114" s="25"/>
      <c r="AS114" s="38"/>
      <c r="AT114" s="35">
        <f>ROUND(ROUND(ROUND(ROUND(J107*R114,0)*V96,0)*AN114,0)*AR112,0)</f>
        <v>182</v>
      </c>
      <c r="AU114" s="31"/>
    </row>
    <row r="115" spans="1:47" ht="17.100000000000001" customHeight="1" x14ac:dyDescent="0.15">
      <c r="A115" s="32">
        <v>44</v>
      </c>
      <c r="B115" s="33" t="s">
        <v>5542</v>
      </c>
      <c r="C115" s="34" t="s">
        <v>8966</v>
      </c>
      <c r="D115" s="422"/>
      <c r="E115" s="423"/>
      <c r="F115" s="424"/>
      <c r="G115" s="36"/>
      <c r="H115" s="29"/>
      <c r="I115" s="37"/>
      <c r="J115" s="1086" t="s">
        <v>4853</v>
      </c>
      <c r="K115" s="1133"/>
      <c r="L115" s="1133"/>
      <c r="M115" s="1134"/>
      <c r="N115" s="416"/>
      <c r="O115" s="417"/>
      <c r="P115" s="417"/>
      <c r="Q115" s="65"/>
      <c r="R115" s="156"/>
      <c r="S115" s="156"/>
      <c r="T115" s="93"/>
      <c r="V115" s="2"/>
      <c r="W115" s="22"/>
      <c r="X115" s="43"/>
      <c r="Y115" s="43"/>
      <c r="Z115" s="44"/>
      <c r="AA115" s="44"/>
      <c r="AB115" s="43"/>
      <c r="AC115" s="450"/>
      <c r="AD115" s="43"/>
      <c r="AE115" s="43"/>
      <c r="AF115" s="43"/>
      <c r="AG115" s="43"/>
      <c r="AH115" s="43"/>
      <c r="AI115" s="43"/>
      <c r="AJ115" s="43"/>
      <c r="AK115" s="43"/>
      <c r="AL115" s="43"/>
      <c r="AM115" s="44"/>
      <c r="AN115" s="45"/>
      <c r="AO115" s="45"/>
      <c r="AP115" s="25"/>
      <c r="AQ115" s="25"/>
      <c r="AR115" s="25"/>
      <c r="AS115" s="25"/>
      <c r="AT115" s="35">
        <f>ROUND(J119*V96,0)</f>
        <v>334</v>
      </c>
      <c r="AU115" s="31"/>
    </row>
    <row r="116" spans="1:47" ht="17.100000000000001" customHeight="1" x14ac:dyDescent="0.15">
      <c r="A116" s="32">
        <v>44</v>
      </c>
      <c r="B116" s="33" t="s">
        <v>5544</v>
      </c>
      <c r="C116" s="34" t="s">
        <v>8967</v>
      </c>
      <c r="D116" s="422"/>
      <c r="E116" s="423"/>
      <c r="F116" s="424"/>
      <c r="G116" s="36"/>
      <c r="H116" s="29"/>
      <c r="I116" s="37"/>
      <c r="J116" s="1135"/>
      <c r="K116" s="1135"/>
      <c r="L116" s="1135"/>
      <c r="M116" s="1136"/>
      <c r="N116" s="418"/>
      <c r="O116" s="419"/>
      <c r="P116" s="419"/>
      <c r="Q116" s="23"/>
      <c r="R116" s="167"/>
      <c r="S116" s="167"/>
      <c r="T116" s="93"/>
      <c r="V116" s="2"/>
      <c r="W116" s="22"/>
      <c r="X116" s="1202" t="s">
        <v>4824</v>
      </c>
      <c r="Y116" s="1202"/>
      <c r="Z116" s="1202"/>
      <c r="AA116" s="1202"/>
      <c r="AB116" s="1202"/>
      <c r="AC116" s="448" t="s">
        <v>4825</v>
      </c>
      <c r="AD116" s="99"/>
      <c r="AE116" s="99"/>
      <c r="AF116" s="99"/>
      <c r="AG116" s="43"/>
      <c r="AH116" s="43"/>
      <c r="AI116" s="43"/>
      <c r="AJ116" s="43"/>
      <c r="AK116" s="43"/>
      <c r="AL116" s="43"/>
      <c r="AM116" s="44" t="s">
        <v>17</v>
      </c>
      <c r="AN116" s="1157">
        <f>$AN$8</f>
        <v>0.7</v>
      </c>
      <c r="AO116" s="1157"/>
      <c r="AP116" s="43"/>
      <c r="AQ116" s="43"/>
      <c r="AR116" s="43"/>
      <c r="AS116" s="43"/>
      <c r="AT116" s="35">
        <f>ROUND(ROUND(J119*V96,0)*AN116,0)</f>
        <v>234</v>
      </c>
      <c r="AU116" s="31"/>
    </row>
    <row r="117" spans="1:47" ht="17.100000000000001" customHeight="1" x14ac:dyDescent="0.15">
      <c r="A117" s="32">
        <v>44</v>
      </c>
      <c r="B117" s="33" t="s">
        <v>5546</v>
      </c>
      <c r="C117" s="34" t="s">
        <v>8968</v>
      </c>
      <c r="D117" s="422"/>
      <c r="E117" s="423"/>
      <c r="F117" s="424"/>
      <c r="G117" s="36"/>
      <c r="H117" s="29"/>
      <c r="I117" s="37"/>
      <c r="J117" s="1135"/>
      <c r="K117" s="1135"/>
      <c r="L117" s="1135"/>
      <c r="M117" s="1136"/>
      <c r="N117" s="420"/>
      <c r="O117" s="421"/>
      <c r="P117" s="421"/>
      <c r="Q117" s="26"/>
      <c r="R117" s="27"/>
      <c r="S117" s="27"/>
      <c r="T117" s="93"/>
      <c r="V117" s="2"/>
      <c r="W117" s="22"/>
      <c r="X117" s="1273"/>
      <c r="Y117" s="1273"/>
      <c r="Z117" s="1273"/>
      <c r="AA117" s="1273"/>
      <c r="AB117" s="1273"/>
      <c r="AC117" s="448" t="s">
        <v>8385</v>
      </c>
      <c r="AD117" s="99"/>
      <c r="AE117" s="99"/>
      <c r="AF117" s="99"/>
      <c r="AG117" s="43"/>
      <c r="AH117" s="43"/>
      <c r="AI117" s="43"/>
      <c r="AJ117" s="43"/>
      <c r="AK117" s="43"/>
      <c r="AL117" s="43"/>
      <c r="AM117" s="44" t="s">
        <v>17</v>
      </c>
      <c r="AN117" s="1157">
        <f>$AN$9</f>
        <v>0.5</v>
      </c>
      <c r="AO117" s="1157"/>
      <c r="AP117" s="43"/>
      <c r="AQ117" s="43"/>
      <c r="AR117" s="43"/>
      <c r="AS117" s="43"/>
      <c r="AT117" s="35">
        <f>ROUND(ROUND(J119*V96,0)*AN117,0)</f>
        <v>167</v>
      </c>
      <c r="AU117" s="31"/>
    </row>
    <row r="118" spans="1:47" ht="17.100000000000001" customHeight="1" x14ac:dyDescent="0.15">
      <c r="A118" s="32">
        <v>44</v>
      </c>
      <c r="B118" s="33" t="s">
        <v>5548</v>
      </c>
      <c r="C118" s="34" t="s">
        <v>8969</v>
      </c>
      <c r="D118" s="422"/>
      <c r="E118" s="423"/>
      <c r="F118" s="424"/>
      <c r="G118" s="36"/>
      <c r="H118" s="29"/>
      <c r="I118" s="37"/>
      <c r="J118" s="1269"/>
      <c r="K118" s="1269"/>
      <c r="L118" s="1269"/>
      <c r="M118" s="1270"/>
      <c r="N118" s="1271" t="s">
        <v>4829</v>
      </c>
      <c r="O118" s="1202"/>
      <c r="P118" s="1202"/>
      <c r="Q118" s="1202"/>
      <c r="R118" s="1202"/>
      <c r="S118" s="1202"/>
      <c r="T118" s="93"/>
      <c r="V118" s="2"/>
      <c r="W118" s="22"/>
      <c r="X118" s="43"/>
      <c r="Y118" s="43"/>
      <c r="Z118" s="44"/>
      <c r="AA118" s="44"/>
      <c r="AB118" s="43"/>
      <c r="AC118" s="450"/>
      <c r="AD118" s="43"/>
      <c r="AE118" s="43"/>
      <c r="AF118" s="43"/>
      <c r="AG118" s="43"/>
      <c r="AH118" s="43"/>
      <c r="AI118" s="43"/>
      <c r="AJ118" s="43"/>
      <c r="AK118" s="43"/>
      <c r="AL118" s="43"/>
      <c r="AM118" s="44"/>
      <c r="AN118" s="45"/>
      <c r="AO118" s="45"/>
      <c r="AP118" s="43"/>
      <c r="AQ118" s="43"/>
      <c r="AR118" s="25"/>
      <c r="AS118" s="25"/>
      <c r="AT118" s="35">
        <f>ROUND(ROUND(J119*R120,0)*V96,0)</f>
        <v>322</v>
      </c>
      <c r="AU118" s="31"/>
    </row>
    <row r="119" spans="1:47" ht="17.100000000000001" customHeight="1" x14ac:dyDescent="0.15">
      <c r="A119" s="32">
        <v>44</v>
      </c>
      <c r="B119" s="33" t="s">
        <v>5550</v>
      </c>
      <c r="C119" s="34" t="s">
        <v>8970</v>
      </c>
      <c r="D119" s="422"/>
      <c r="E119" s="423"/>
      <c r="F119" s="424"/>
      <c r="G119" s="36"/>
      <c r="H119" s="29"/>
      <c r="I119" s="37"/>
      <c r="J119" s="1108">
        <f>'16就労移行支援(養成・基本)'!K119</f>
        <v>477</v>
      </c>
      <c r="K119" s="1108"/>
      <c r="L119" s="4" t="s">
        <v>21</v>
      </c>
      <c r="M119" s="22"/>
      <c r="N119" s="1228"/>
      <c r="O119" s="1283"/>
      <c r="P119" s="1283"/>
      <c r="Q119" s="1283"/>
      <c r="R119" s="1283"/>
      <c r="S119" s="1283"/>
      <c r="T119" s="93"/>
      <c r="V119" s="2"/>
      <c r="W119" s="22"/>
      <c r="X119" s="1202" t="s">
        <v>4824</v>
      </c>
      <c r="Y119" s="1202"/>
      <c r="Z119" s="1202"/>
      <c r="AA119" s="1202"/>
      <c r="AB119" s="1202"/>
      <c r="AC119" s="448" t="s">
        <v>4825</v>
      </c>
      <c r="AD119" s="99"/>
      <c r="AE119" s="99"/>
      <c r="AF119" s="99"/>
      <c r="AG119" s="43"/>
      <c r="AH119" s="43"/>
      <c r="AI119" s="43"/>
      <c r="AJ119" s="43"/>
      <c r="AK119" s="43"/>
      <c r="AL119" s="43"/>
      <c r="AM119" s="44" t="s">
        <v>17</v>
      </c>
      <c r="AN119" s="1157">
        <f>$AN$8</f>
        <v>0.7</v>
      </c>
      <c r="AO119" s="1157"/>
      <c r="AP119" s="25"/>
      <c r="AQ119" s="25"/>
      <c r="AR119" s="25"/>
      <c r="AS119" s="25"/>
      <c r="AT119" s="35">
        <f>ROUND(ROUND(ROUND(J119*R120,0)*V96,0)*AN119,0)</f>
        <v>225</v>
      </c>
      <c r="AU119" s="31"/>
    </row>
    <row r="120" spans="1:47" ht="17.100000000000001" customHeight="1" x14ac:dyDescent="0.15">
      <c r="A120" s="32">
        <v>44</v>
      </c>
      <c r="B120" s="33" t="s">
        <v>5552</v>
      </c>
      <c r="C120" s="34" t="s">
        <v>8971</v>
      </c>
      <c r="D120" s="422"/>
      <c r="E120" s="423"/>
      <c r="F120" s="424"/>
      <c r="G120" s="36"/>
      <c r="H120" s="29"/>
      <c r="I120" s="37"/>
      <c r="J120" s="419"/>
      <c r="K120" s="419"/>
      <c r="L120" s="419"/>
      <c r="M120" s="425"/>
      <c r="N120" s="420"/>
      <c r="O120" s="421"/>
      <c r="P120" s="421"/>
      <c r="Q120" s="26" t="s">
        <v>17</v>
      </c>
      <c r="R120" s="1180">
        <f>$R$12</f>
        <v>0.96499999999999997</v>
      </c>
      <c r="S120" s="1180"/>
      <c r="T120" s="93"/>
      <c r="V120" s="2"/>
      <c r="W120" s="22"/>
      <c r="X120" s="1273"/>
      <c r="Y120" s="1273"/>
      <c r="Z120" s="1273"/>
      <c r="AA120" s="1273"/>
      <c r="AB120" s="1273"/>
      <c r="AC120" s="448" t="s">
        <v>8385</v>
      </c>
      <c r="AD120" s="99"/>
      <c r="AE120" s="99"/>
      <c r="AF120" s="99"/>
      <c r="AG120" s="43"/>
      <c r="AH120" s="43"/>
      <c r="AI120" s="43"/>
      <c r="AJ120" s="43"/>
      <c r="AK120" s="43"/>
      <c r="AL120" s="43"/>
      <c r="AM120" s="44" t="s">
        <v>17</v>
      </c>
      <c r="AN120" s="1157">
        <f>$AN$9</f>
        <v>0.5</v>
      </c>
      <c r="AO120" s="1157"/>
      <c r="AP120" s="25"/>
      <c r="AQ120" s="25"/>
      <c r="AR120" s="25"/>
      <c r="AS120" s="25"/>
      <c r="AT120" s="35">
        <f>ROUND(ROUND(ROUND(J119*R120,0)*V96,0)*AN120,0)</f>
        <v>161</v>
      </c>
      <c r="AU120" s="31"/>
    </row>
    <row r="121" spans="1:47" ht="17.100000000000001" customHeight="1" x14ac:dyDescent="0.15">
      <c r="A121" s="32">
        <v>44</v>
      </c>
      <c r="B121" s="33" t="s">
        <v>5554</v>
      </c>
      <c r="C121" s="34" t="s">
        <v>8972</v>
      </c>
      <c r="D121" s="422"/>
      <c r="E121" s="423"/>
      <c r="F121" s="424"/>
      <c r="G121" s="36"/>
      <c r="H121" s="29"/>
      <c r="I121" s="37"/>
      <c r="J121" s="4"/>
      <c r="M121" s="21"/>
      <c r="N121" s="416"/>
      <c r="O121" s="417"/>
      <c r="P121" s="417"/>
      <c r="Q121" s="65"/>
      <c r="R121" s="156"/>
      <c r="S121" s="156"/>
      <c r="T121" s="166"/>
      <c r="W121" s="449"/>
      <c r="X121" s="42"/>
      <c r="Y121" s="43"/>
      <c r="Z121" s="44"/>
      <c r="AA121" s="44"/>
      <c r="AB121" s="43"/>
      <c r="AC121" s="450"/>
      <c r="AD121" s="43"/>
      <c r="AE121" s="43"/>
      <c r="AF121" s="43"/>
      <c r="AG121" s="43"/>
      <c r="AH121" s="43"/>
      <c r="AI121" s="43"/>
      <c r="AJ121" s="43"/>
      <c r="AK121" s="43"/>
      <c r="AL121" s="43"/>
      <c r="AM121" s="44"/>
      <c r="AN121" s="45"/>
      <c r="AO121" s="45"/>
      <c r="AP121" s="1198" t="s">
        <v>4833</v>
      </c>
      <c r="AQ121" s="1281"/>
      <c r="AR121" s="1281"/>
      <c r="AS121" s="1299"/>
      <c r="AT121" s="35">
        <f>ROUND(ROUND(J119*V96,0)*AR124,0)</f>
        <v>317</v>
      </c>
      <c r="AU121" s="31"/>
    </row>
    <row r="122" spans="1:47" ht="17.100000000000001" customHeight="1" x14ac:dyDescent="0.15">
      <c r="A122" s="32">
        <v>44</v>
      </c>
      <c r="B122" s="33" t="s">
        <v>5556</v>
      </c>
      <c r="C122" s="34" t="s">
        <v>8973</v>
      </c>
      <c r="D122" s="422"/>
      <c r="E122" s="423"/>
      <c r="F122" s="424"/>
      <c r="G122" s="36"/>
      <c r="H122" s="29"/>
      <c r="I122" s="37"/>
      <c r="J122" s="4"/>
      <c r="M122" s="21"/>
      <c r="N122" s="418"/>
      <c r="O122" s="419"/>
      <c r="P122" s="419"/>
      <c r="Q122" s="23"/>
      <c r="R122" s="167"/>
      <c r="S122" s="167"/>
      <c r="T122" s="166"/>
      <c r="W122" s="449"/>
      <c r="X122" s="1271" t="s">
        <v>4824</v>
      </c>
      <c r="Y122" s="1202"/>
      <c r="Z122" s="1202"/>
      <c r="AA122" s="1202"/>
      <c r="AB122" s="1202"/>
      <c r="AC122" s="448" t="s">
        <v>4825</v>
      </c>
      <c r="AD122" s="99"/>
      <c r="AE122" s="99"/>
      <c r="AF122" s="99"/>
      <c r="AG122" s="43"/>
      <c r="AH122" s="43"/>
      <c r="AI122" s="43"/>
      <c r="AJ122" s="43"/>
      <c r="AK122" s="43"/>
      <c r="AL122" s="43"/>
      <c r="AM122" s="44" t="s">
        <v>17</v>
      </c>
      <c r="AN122" s="1157">
        <f>$AN$8</f>
        <v>0.7</v>
      </c>
      <c r="AO122" s="1157"/>
      <c r="AP122" s="1268"/>
      <c r="AQ122" s="1269"/>
      <c r="AR122" s="1269"/>
      <c r="AS122" s="1270"/>
      <c r="AT122" s="35">
        <f>ROUND(ROUND(ROUND(J119*V96,0)*AN122,0)*AR124,0)</f>
        <v>222</v>
      </c>
      <c r="AU122" s="31"/>
    </row>
    <row r="123" spans="1:47" ht="17.100000000000001" customHeight="1" x14ac:dyDescent="0.15">
      <c r="A123" s="32">
        <v>44</v>
      </c>
      <c r="B123" s="33" t="s">
        <v>5558</v>
      </c>
      <c r="C123" s="34" t="s">
        <v>8974</v>
      </c>
      <c r="D123" s="422"/>
      <c r="E123" s="423"/>
      <c r="F123" s="424"/>
      <c r="G123" s="36"/>
      <c r="H123" s="29"/>
      <c r="I123" s="37"/>
      <c r="J123" s="4"/>
      <c r="M123" s="21"/>
      <c r="N123" s="420"/>
      <c r="O123" s="421"/>
      <c r="P123" s="421"/>
      <c r="Q123" s="26"/>
      <c r="R123" s="27"/>
      <c r="S123" s="27"/>
      <c r="T123" s="166"/>
      <c r="W123" s="449"/>
      <c r="X123" s="1272"/>
      <c r="Y123" s="1273"/>
      <c r="Z123" s="1273"/>
      <c r="AA123" s="1273"/>
      <c r="AB123" s="1273"/>
      <c r="AC123" s="448" t="s">
        <v>8385</v>
      </c>
      <c r="AD123" s="99"/>
      <c r="AE123" s="99"/>
      <c r="AF123" s="99"/>
      <c r="AG123" s="43"/>
      <c r="AH123" s="43"/>
      <c r="AI123" s="43"/>
      <c r="AJ123" s="43"/>
      <c r="AK123" s="43"/>
      <c r="AL123" s="43"/>
      <c r="AM123" s="44" t="s">
        <v>17</v>
      </c>
      <c r="AN123" s="1157">
        <f>$AN$9</f>
        <v>0.5</v>
      </c>
      <c r="AO123" s="1157"/>
      <c r="AP123" s="20"/>
      <c r="AQ123" s="4"/>
      <c r="AR123" s="4"/>
      <c r="AS123" s="21"/>
      <c r="AT123" s="35">
        <f>ROUND(ROUND(ROUND(J119*V96,0)*AN123,0)*AR124,0)</f>
        <v>159</v>
      </c>
      <c r="AU123" s="31"/>
    </row>
    <row r="124" spans="1:47" ht="17.100000000000001" customHeight="1" x14ac:dyDescent="0.15">
      <c r="A124" s="32">
        <v>44</v>
      </c>
      <c r="B124" s="33" t="s">
        <v>5560</v>
      </c>
      <c r="C124" s="34" t="s">
        <v>8975</v>
      </c>
      <c r="D124" s="422"/>
      <c r="E124" s="423"/>
      <c r="F124" s="424"/>
      <c r="G124" s="36"/>
      <c r="H124" s="29"/>
      <c r="I124" s="37"/>
      <c r="J124" s="4"/>
      <c r="M124" s="21"/>
      <c r="N124" s="1271" t="s">
        <v>4829</v>
      </c>
      <c r="O124" s="1202"/>
      <c r="P124" s="1202"/>
      <c r="Q124" s="1202"/>
      <c r="R124" s="1202"/>
      <c r="S124" s="1202"/>
      <c r="T124" s="418"/>
      <c r="W124" s="449"/>
      <c r="X124" s="42"/>
      <c r="Y124" s="43"/>
      <c r="Z124" s="44"/>
      <c r="AA124" s="44"/>
      <c r="AB124" s="43"/>
      <c r="AC124" s="450"/>
      <c r="AD124" s="43"/>
      <c r="AE124" s="43"/>
      <c r="AF124" s="43"/>
      <c r="AG124" s="43"/>
      <c r="AH124" s="43"/>
      <c r="AI124" s="43"/>
      <c r="AJ124" s="43"/>
      <c r="AK124" s="43"/>
      <c r="AL124" s="43"/>
      <c r="AM124" s="44"/>
      <c r="AN124" s="45"/>
      <c r="AO124" s="45"/>
      <c r="AP124" s="20"/>
      <c r="AQ124" s="23" t="s">
        <v>17</v>
      </c>
      <c r="AR124" s="1158">
        <f>$AR$16</f>
        <v>0.95</v>
      </c>
      <c r="AS124" s="1159"/>
      <c r="AT124" s="35">
        <f>ROUND(ROUND(ROUND(J119*R126,0)*V96,0)*AR124,0)</f>
        <v>306</v>
      </c>
      <c r="AU124" s="31"/>
    </row>
    <row r="125" spans="1:47" ht="17.100000000000001" customHeight="1" x14ac:dyDescent="0.15">
      <c r="A125" s="32">
        <v>44</v>
      </c>
      <c r="B125" s="33" t="s">
        <v>5562</v>
      </c>
      <c r="C125" s="34" t="s">
        <v>8976</v>
      </c>
      <c r="D125" s="422"/>
      <c r="E125" s="423"/>
      <c r="F125" s="424"/>
      <c r="G125" s="36"/>
      <c r="H125" s="29"/>
      <c r="I125" s="37"/>
      <c r="J125" s="4"/>
      <c r="M125" s="21"/>
      <c r="N125" s="1228"/>
      <c r="O125" s="1283"/>
      <c r="P125" s="1283"/>
      <c r="Q125" s="1283"/>
      <c r="R125" s="1283"/>
      <c r="S125" s="1283"/>
      <c r="T125" s="418"/>
      <c r="W125" s="449"/>
      <c r="X125" s="1271" t="s">
        <v>4824</v>
      </c>
      <c r="Y125" s="1202"/>
      <c r="Z125" s="1202"/>
      <c r="AA125" s="1202"/>
      <c r="AB125" s="1202"/>
      <c r="AC125" s="448" t="s">
        <v>4825</v>
      </c>
      <c r="AD125" s="99"/>
      <c r="AE125" s="99"/>
      <c r="AF125" s="99"/>
      <c r="AG125" s="43"/>
      <c r="AH125" s="43"/>
      <c r="AI125" s="43"/>
      <c r="AJ125" s="43"/>
      <c r="AK125" s="43"/>
      <c r="AL125" s="43"/>
      <c r="AM125" s="44" t="s">
        <v>17</v>
      </c>
      <c r="AN125" s="1157">
        <f>$AN$8</f>
        <v>0.7</v>
      </c>
      <c r="AO125" s="1157"/>
      <c r="AP125" s="20"/>
      <c r="AQ125" s="4"/>
      <c r="AR125" s="4"/>
      <c r="AS125" s="21"/>
      <c r="AT125" s="35">
        <f>ROUND(ROUND(ROUND(ROUND(J119*R126,0)*V96,0)*AN125,0)*AR124,0)</f>
        <v>214</v>
      </c>
      <c r="AU125" s="31"/>
    </row>
    <row r="126" spans="1:47" ht="17.100000000000001" customHeight="1" x14ac:dyDescent="0.15">
      <c r="A126" s="32">
        <v>44</v>
      </c>
      <c r="B126" s="33" t="s">
        <v>5564</v>
      </c>
      <c r="C126" s="34" t="s">
        <v>8977</v>
      </c>
      <c r="D126" s="422"/>
      <c r="E126" s="423"/>
      <c r="F126" s="424"/>
      <c r="G126" s="36"/>
      <c r="H126" s="29"/>
      <c r="I126" s="37"/>
      <c r="J126" s="4"/>
      <c r="M126" s="21"/>
      <c r="N126" s="420"/>
      <c r="O126" s="421"/>
      <c r="P126" s="421"/>
      <c r="Q126" s="26" t="s">
        <v>17</v>
      </c>
      <c r="R126" s="1180">
        <f>$R$12</f>
        <v>0.96499999999999997</v>
      </c>
      <c r="S126" s="1180"/>
      <c r="T126" s="166"/>
      <c r="W126" s="449"/>
      <c r="X126" s="1272"/>
      <c r="Y126" s="1273"/>
      <c r="Z126" s="1273"/>
      <c r="AA126" s="1273"/>
      <c r="AB126" s="1273"/>
      <c r="AC126" s="448" t="s">
        <v>8385</v>
      </c>
      <c r="AD126" s="99"/>
      <c r="AE126" s="99"/>
      <c r="AF126" s="99"/>
      <c r="AG126" s="43"/>
      <c r="AH126" s="43"/>
      <c r="AI126" s="43"/>
      <c r="AJ126" s="43"/>
      <c r="AK126" s="43"/>
      <c r="AL126" s="43"/>
      <c r="AM126" s="44" t="s">
        <v>17</v>
      </c>
      <c r="AN126" s="1157">
        <f>$AN$9</f>
        <v>0.5</v>
      </c>
      <c r="AO126" s="1157"/>
      <c r="AP126" s="24"/>
      <c r="AQ126" s="25"/>
      <c r="AR126" s="25"/>
      <c r="AS126" s="38"/>
      <c r="AT126" s="35">
        <f>ROUND(ROUND(ROUND(ROUND(J119*R126,0)*V96,0)*AN126,0)*AR124,0)</f>
        <v>153</v>
      </c>
      <c r="AU126" s="31"/>
    </row>
    <row r="127" spans="1:47" ht="17.100000000000001" customHeight="1" x14ac:dyDescent="0.15">
      <c r="A127" s="32">
        <v>44</v>
      </c>
      <c r="B127" s="33" t="s">
        <v>5566</v>
      </c>
      <c r="C127" s="34" t="s">
        <v>8978</v>
      </c>
      <c r="D127" s="422"/>
      <c r="E127" s="423"/>
      <c r="F127" s="424"/>
      <c r="G127" s="1085" t="s">
        <v>4918</v>
      </c>
      <c r="H127" s="1281"/>
      <c r="I127" s="1299"/>
      <c r="J127" s="1086" t="s">
        <v>4866</v>
      </c>
      <c r="K127" s="1133"/>
      <c r="L127" s="1133"/>
      <c r="M127" s="1134"/>
      <c r="N127" s="416"/>
      <c r="O127" s="417"/>
      <c r="P127" s="417"/>
      <c r="Q127" s="65"/>
      <c r="R127" s="156"/>
      <c r="S127" s="156"/>
      <c r="T127" s="1339" t="s">
        <v>5327</v>
      </c>
      <c r="U127" s="1117"/>
      <c r="V127" s="1117"/>
      <c r="W127" s="1118"/>
      <c r="X127" s="42"/>
      <c r="Y127" s="43"/>
      <c r="Z127" s="44"/>
      <c r="AA127" s="44"/>
      <c r="AB127" s="43"/>
      <c r="AC127" s="450"/>
      <c r="AD127" s="43"/>
      <c r="AE127" s="43"/>
      <c r="AF127" s="43"/>
      <c r="AG127" s="43"/>
      <c r="AH127" s="43"/>
      <c r="AI127" s="43"/>
      <c r="AJ127" s="43"/>
      <c r="AK127" s="43"/>
      <c r="AL127" s="43"/>
      <c r="AM127" s="44"/>
      <c r="AN127" s="45"/>
      <c r="AO127" s="45"/>
      <c r="AP127" s="25"/>
      <c r="AQ127" s="25"/>
      <c r="AR127" s="25"/>
      <c r="AS127" s="25"/>
      <c r="AT127" s="35">
        <f>ROUND(J131*V132,0)</f>
        <v>291</v>
      </c>
      <c r="AU127" s="66" t="s">
        <v>4822</v>
      </c>
    </row>
    <row r="128" spans="1:47" ht="17.100000000000001" customHeight="1" x14ac:dyDescent="0.15">
      <c r="A128" s="32">
        <v>44</v>
      </c>
      <c r="B128" s="33" t="s">
        <v>5568</v>
      </c>
      <c r="C128" s="34" t="s">
        <v>8979</v>
      </c>
      <c r="D128" s="422"/>
      <c r="E128" s="423"/>
      <c r="F128" s="424"/>
      <c r="G128" s="1268"/>
      <c r="H128" s="1269"/>
      <c r="I128" s="1270"/>
      <c r="J128" s="1135"/>
      <c r="K128" s="1135"/>
      <c r="L128" s="1135"/>
      <c r="M128" s="1136"/>
      <c r="N128" s="418"/>
      <c r="O128" s="419"/>
      <c r="P128" s="419"/>
      <c r="Q128" s="23"/>
      <c r="R128" s="167"/>
      <c r="S128" s="167"/>
      <c r="T128" s="1302"/>
      <c r="U128" s="1303"/>
      <c r="V128" s="1303"/>
      <c r="W128" s="1304"/>
      <c r="X128" s="1271" t="s">
        <v>4824</v>
      </c>
      <c r="Y128" s="1202"/>
      <c r="Z128" s="1202"/>
      <c r="AA128" s="1202"/>
      <c r="AB128" s="1202"/>
      <c r="AC128" s="448" t="s">
        <v>4825</v>
      </c>
      <c r="AD128" s="99"/>
      <c r="AE128" s="99"/>
      <c r="AF128" s="99"/>
      <c r="AG128" s="43"/>
      <c r="AH128" s="43"/>
      <c r="AI128" s="43"/>
      <c r="AJ128" s="43"/>
      <c r="AK128" s="43"/>
      <c r="AL128" s="43"/>
      <c r="AM128" s="44" t="s">
        <v>17</v>
      </c>
      <c r="AN128" s="1157">
        <f>$AN$8</f>
        <v>0.7</v>
      </c>
      <c r="AO128" s="1157"/>
      <c r="AP128" s="43"/>
      <c r="AQ128" s="43"/>
      <c r="AR128" s="43"/>
      <c r="AS128" s="43"/>
      <c r="AT128" s="35">
        <f>ROUND(ROUND(J131*V132,0)*AN128,0)</f>
        <v>204</v>
      </c>
      <c r="AU128" s="31"/>
    </row>
    <row r="129" spans="1:47" ht="17.100000000000001" customHeight="1" x14ac:dyDescent="0.15">
      <c r="A129" s="32">
        <v>44</v>
      </c>
      <c r="B129" s="33" t="s">
        <v>5570</v>
      </c>
      <c r="C129" s="34" t="s">
        <v>8980</v>
      </c>
      <c r="D129" s="422"/>
      <c r="E129" s="423"/>
      <c r="F129" s="424"/>
      <c r="G129" s="1268"/>
      <c r="H129" s="1269"/>
      <c r="I129" s="1270"/>
      <c r="J129" s="1135"/>
      <c r="K129" s="1135"/>
      <c r="L129" s="1135"/>
      <c r="M129" s="1136"/>
      <c r="N129" s="420"/>
      <c r="O129" s="421"/>
      <c r="P129" s="421"/>
      <c r="Q129" s="26"/>
      <c r="R129" s="27"/>
      <c r="S129" s="27"/>
      <c r="T129" s="1302"/>
      <c r="U129" s="1303"/>
      <c r="V129" s="1303"/>
      <c r="W129" s="1304"/>
      <c r="X129" s="1272"/>
      <c r="Y129" s="1273"/>
      <c r="Z129" s="1273"/>
      <c r="AA129" s="1273"/>
      <c r="AB129" s="1273"/>
      <c r="AC129" s="448" t="s">
        <v>8385</v>
      </c>
      <c r="AD129" s="99"/>
      <c r="AE129" s="99"/>
      <c r="AF129" s="99"/>
      <c r="AG129" s="43"/>
      <c r="AH129" s="43"/>
      <c r="AI129" s="43"/>
      <c r="AJ129" s="43"/>
      <c r="AK129" s="43"/>
      <c r="AL129" s="43"/>
      <c r="AM129" s="44" t="s">
        <v>17</v>
      </c>
      <c r="AN129" s="1157">
        <f>$AN$9</f>
        <v>0.5</v>
      </c>
      <c r="AO129" s="1157"/>
      <c r="AP129" s="43"/>
      <c r="AQ129" s="43"/>
      <c r="AR129" s="43"/>
      <c r="AS129" s="43"/>
      <c r="AT129" s="35">
        <f>ROUND(ROUND(J131*V132,0)*AN129,0)</f>
        <v>146</v>
      </c>
      <c r="AU129" s="31"/>
    </row>
    <row r="130" spans="1:47" ht="17.100000000000001" customHeight="1" x14ac:dyDescent="0.15">
      <c r="A130" s="32">
        <v>44</v>
      </c>
      <c r="B130" s="33" t="s">
        <v>5572</v>
      </c>
      <c r="C130" s="34" t="s">
        <v>8981</v>
      </c>
      <c r="D130" s="422"/>
      <c r="E130" s="423"/>
      <c r="F130" s="424"/>
      <c r="G130" s="36"/>
      <c r="H130" s="29"/>
      <c r="I130" s="37"/>
      <c r="J130" s="1269"/>
      <c r="K130" s="1269"/>
      <c r="L130" s="1269"/>
      <c r="M130" s="1270"/>
      <c r="N130" s="1271" t="s">
        <v>4829</v>
      </c>
      <c r="O130" s="1202"/>
      <c r="P130" s="1202"/>
      <c r="Q130" s="1202"/>
      <c r="R130" s="1202"/>
      <c r="S130" s="1202"/>
      <c r="T130" s="418"/>
      <c r="W130" s="449"/>
      <c r="X130" s="42"/>
      <c r="Y130" s="43"/>
      <c r="Z130" s="44"/>
      <c r="AA130" s="44"/>
      <c r="AB130" s="43"/>
      <c r="AC130" s="450"/>
      <c r="AD130" s="43"/>
      <c r="AE130" s="43"/>
      <c r="AF130" s="43"/>
      <c r="AG130" s="43"/>
      <c r="AH130" s="43"/>
      <c r="AI130" s="43"/>
      <c r="AJ130" s="43"/>
      <c r="AK130" s="43"/>
      <c r="AL130" s="43"/>
      <c r="AM130" s="44"/>
      <c r="AN130" s="45"/>
      <c r="AO130" s="45"/>
      <c r="AP130" s="43"/>
      <c r="AQ130" s="43"/>
      <c r="AR130" s="25"/>
      <c r="AS130" s="25"/>
      <c r="AT130" s="35">
        <f>ROUND(ROUND(J131*R132,0)*V132,0)</f>
        <v>280</v>
      </c>
      <c r="AU130" s="31"/>
    </row>
    <row r="131" spans="1:47" ht="17.100000000000001" customHeight="1" x14ac:dyDescent="0.15">
      <c r="A131" s="32">
        <v>44</v>
      </c>
      <c r="B131" s="33" t="s">
        <v>5574</v>
      </c>
      <c r="C131" s="34" t="s">
        <v>8982</v>
      </c>
      <c r="D131" s="422"/>
      <c r="E131" s="423"/>
      <c r="F131" s="424"/>
      <c r="G131" s="36"/>
      <c r="H131" s="29"/>
      <c r="I131" s="37"/>
      <c r="J131" s="1108">
        <f>'16就労移行支援(養成・基本)'!K131</f>
        <v>415</v>
      </c>
      <c r="K131" s="1108"/>
      <c r="L131" s="4" t="s">
        <v>21</v>
      </c>
      <c r="M131" s="22"/>
      <c r="N131" s="1228"/>
      <c r="O131" s="1283"/>
      <c r="P131" s="1283"/>
      <c r="Q131" s="1283"/>
      <c r="R131" s="1283"/>
      <c r="S131" s="1283"/>
      <c r="T131" s="418"/>
      <c r="W131" s="449"/>
      <c r="X131" s="1271" t="s">
        <v>4824</v>
      </c>
      <c r="Y131" s="1202"/>
      <c r="Z131" s="1202"/>
      <c r="AA131" s="1202"/>
      <c r="AB131" s="1202"/>
      <c r="AC131" s="448" t="s">
        <v>4825</v>
      </c>
      <c r="AD131" s="99"/>
      <c r="AE131" s="99"/>
      <c r="AF131" s="99"/>
      <c r="AG131" s="43"/>
      <c r="AH131" s="43"/>
      <c r="AI131" s="43"/>
      <c r="AJ131" s="43"/>
      <c r="AK131" s="43"/>
      <c r="AL131" s="43"/>
      <c r="AM131" s="44" t="s">
        <v>17</v>
      </c>
      <c r="AN131" s="1157">
        <f>$AN$8</f>
        <v>0.7</v>
      </c>
      <c r="AO131" s="1157"/>
      <c r="AP131" s="25"/>
      <c r="AQ131" s="25"/>
      <c r="AR131" s="25"/>
      <c r="AS131" s="25"/>
      <c r="AT131" s="35">
        <f>ROUND(ROUND(ROUND(J131*R132,0)*V132,0)*AN131,0)</f>
        <v>196</v>
      </c>
      <c r="AU131" s="31"/>
    </row>
    <row r="132" spans="1:47" ht="17.100000000000001" customHeight="1" x14ac:dyDescent="0.15">
      <c r="A132" s="32">
        <v>44</v>
      </c>
      <c r="B132" s="33" t="s">
        <v>5576</v>
      </c>
      <c r="C132" s="34" t="s">
        <v>8983</v>
      </c>
      <c r="D132" s="422"/>
      <c r="E132" s="423"/>
      <c r="F132" s="424"/>
      <c r="G132" s="36"/>
      <c r="H132" s="29"/>
      <c r="I132" s="37"/>
      <c r="J132" s="419"/>
      <c r="K132" s="419"/>
      <c r="L132" s="419"/>
      <c r="M132" s="425"/>
      <c r="N132" s="420"/>
      <c r="O132" s="421"/>
      <c r="P132" s="421"/>
      <c r="Q132" s="26" t="s">
        <v>17</v>
      </c>
      <c r="R132" s="1180">
        <f>$R$12</f>
        <v>0.96499999999999997</v>
      </c>
      <c r="S132" s="1180"/>
      <c r="T132" s="166"/>
      <c r="U132" s="23" t="s">
        <v>17</v>
      </c>
      <c r="V132" s="1158">
        <f>$V$12</f>
        <v>0.7</v>
      </c>
      <c r="W132" s="1159"/>
      <c r="X132" s="1272"/>
      <c r="Y132" s="1273"/>
      <c r="Z132" s="1273"/>
      <c r="AA132" s="1273"/>
      <c r="AB132" s="1273"/>
      <c r="AC132" s="448" t="s">
        <v>8385</v>
      </c>
      <c r="AD132" s="99"/>
      <c r="AE132" s="99"/>
      <c r="AF132" s="99"/>
      <c r="AG132" s="43"/>
      <c r="AH132" s="43"/>
      <c r="AI132" s="43"/>
      <c r="AJ132" s="43"/>
      <c r="AK132" s="43"/>
      <c r="AL132" s="43"/>
      <c r="AM132" s="44" t="s">
        <v>17</v>
      </c>
      <c r="AN132" s="1157">
        <f>$AN$9</f>
        <v>0.5</v>
      </c>
      <c r="AO132" s="1157"/>
      <c r="AP132" s="25"/>
      <c r="AQ132" s="25"/>
      <c r="AR132" s="25"/>
      <c r="AS132" s="25"/>
      <c r="AT132" s="35">
        <f>ROUND(ROUND(ROUND(J131*R132,0)*V132,0)*AN132,0)</f>
        <v>140</v>
      </c>
      <c r="AU132" s="31"/>
    </row>
    <row r="133" spans="1:47" ht="17.100000000000001" customHeight="1" x14ac:dyDescent="0.15">
      <c r="A133" s="32">
        <v>44</v>
      </c>
      <c r="B133" s="33" t="s">
        <v>5578</v>
      </c>
      <c r="C133" s="34" t="s">
        <v>8984</v>
      </c>
      <c r="D133" s="422"/>
      <c r="E133" s="423"/>
      <c r="F133" s="424"/>
      <c r="G133" s="36"/>
      <c r="H133" s="29"/>
      <c r="I133" s="37"/>
      <c r="J133" s="4"/>
      <c r="M133" s="21"/>
      <c r="N133" s="416"/>
      <c r="O133" s="417"/>
      <c r="P133" s="417"/>
      <c r="Q133" s="65"/>
      <c r="R133" s="156"/>
      <c r="S133" s="156"/>
      <c r="T133" s="166"/>
      <c r="W133" s="449"/>
      <c r="X133" s="42"/>
      <c r="Y133" s="43"/>
      <c r="Z133" s="44"/>
      <c r="AA133" s="44"/>
      <c r="AB133" s="43"/>
      <c r="AC133" s="450"/>
      <c r="AD133" s="43"/>
      <c r="AE133" s="43"/>
      <c r="AF133" s="43"/>
      <c r="AG133" s="43"/>
      <c r="AH133" s="43"/>
      <c r="AI133" s="43"/>
      <c r="AJ133" s="43"/>
      <c r="AK133" s="43"/>
      <c r="AL133" s="43"/>
      <c r="AM133" s="44"/>
      <c r="AN133" s="45"/>
      <c r="AO133" s="45"/>
      <c r="AP133" s="1198" t="s">
        <v>4833</v>
      </c>
      <c r="AQ133" s="1281"/>
      <c r="AR133" s="1281"/>
      <c r="AS133" s="1299"/>
      <c r="AT133" s="35">
        <f>ROUND(ROUND(J131*V132,0)*AR136,0)</f>
        <v>276</v>
      </c>
      <c r="AU133" s="31"/>
    </row>
    <row r="134" spans="1:47" ht="17.100000000000001" customHeight="1" x14ac:dyDescent="0.15">
      <c r="A134" s="32">
        <v>44</v>
      </c>
      <c r="B134" s="33" t="s">
        <v>5580</v>
      </c>
      <c r="C134" s="34" t="s">
        <v>8985</v>
      </c>
      <c r="D134" s="422"/>
      <c r="E134" s="423"/>
      <c r="F134" s="424"/>
      <c r="G134" s="36"/>
      <c r="H134" s="29"/>
      <c r="I134" s="37"/>
      <c r="J134" s="4"/>
      <c r="M134" s="21"/>
      <c r="N134" s="418"/>
      <c r="O134" s="419"/>
      <c r="P134" s="419"/>
      <c r="Q134" s="23"/>
      <c r="R134" s="167"/>
      <c r="S134" s="167"/>
      <c r="T134" s="166"/>
      <c r="W134" s="449"/>
      <c r="X134" s="1271" t="s">
        <v>4824</v>
      </c>
      <c r="Y134" s="1202"/>
      <c r="Z134" s="1202"/>
      <c r="AA134" s="1202"/>
      <c r="AB134" s="1202"/>
      <c r="AC134" s="448" t="s">
        <v>4825</v>
      </c>
      <c r="AD134" s="99"/>
      <c r="AE134" s="99"/>
      <c r="AF134" s="99"/>
      <c r="AG134" s="43"/>
      <c r="AH134" s="43"/>
      <c r="AI134" s="43"/>
      <c r="AJ134" s="43"/>
      <c r="AK134" s="43"/>
      <c r="AL134" s="43"/>
      <c r="AM134" s="44" t="s">
        <v>17</v>
      </c>
      <c r="AN134" s="1157">
        <f>$AN$8</f>
        <v>0.7</v>
      </c>
      <c r="AO134" s="1157"/>
      <c r="AP134" s="1268"/>
      <c r="AQ134" s="1269"/>
      <c r="AR134" s="1269"/>
      <c r="AS134" s="1270"/>
      <c r="AT134" s="35">
        <f>ROUND(ROUND(ROUND(J131*V132,0)*AN134,0)*AR136,0)</f>
        <v>194</v>
      </c>
      <c r="AU134" s="31"/>
    </row>
    <row r="135" spans="1:47" ht="17.100000000000001" customHeight="1" x14ac:dyDescent="0.15">
      <c r="A135" s="32">
        <v>44</v>
      </c>
      <c r="B135" s="33" t="s">
        <v>5582</v>
      </c>
      <c r="C135" s="34" t="s">
        <v>8986</v>
      </c>
      <c r="D135" s="422"/>
      <c r="E135" s="423"/>
      <c r="F135" s="424"/>
      <c r="G135" s="36"/>
      <c r="H135" s="29"/>
      <c r="I135" s="37"/>
      <c r="J135" s="4"/>
      <c r="M135" s="21"/>
      <c r="N135" s="420"/>
      <c r="O135" s="421"/>
      <c r="P135" s="421"/>
      <c r="Q135" s="26"/>
      <c r="R135" s="27"/>
      <c r="S135" s="27"/>
      <c r="T135" s="166"/>
      <c r="W135" s="449"/>
      <c r="X135" s="1272"/>
      <c r="Y135" s="1273"/>
      <c r="Z135" s="1273"/>
      <c r="AA135" s="1273"/>
      <c r="AB135" s="1273"/>
      <c r="AC135" s="448" t="s">
        <v>8385</v>
      </c>
      <c r="AD135" s="99"/>
      <c r="AE135" s="99"/>
      <c r="AF135" s="99"/>
      <c r="AG135" s="43"/>
      <c r="AH135" s="43"/>
      <c r="AI135" s="43"/>
      <c r="AJ135" s="43"/>
      <c r="AK135" s="43"/>
      <c r="AL135" s="43"/>
      <c r="AM135" s="44" t="s">
        <v>17</v>
      </c>
      <c r="AN135" s="1157">
        <f>$AN$9</f>
        <v>0.5</v>
      </c>
      <c r="AO135" s="1157"/>
      <c r="AP135" s="20"/>
      <c r="AQ135" s="4"/>
      <c r="AR135" s="4"/>
      <c r="AS135" s="21"/>
      <c r="AT135" s="35">
        <f>ROUND(ROUND(ROUND(J131*V132,0)*AN135,0)*AR136,0)</f>
        <v>139</v>
      </c>
      <c r="AU135" s="31"/>
    </row>
    <row r="136" spans="1:47" ht="17.100000000000001" customHeight="1" x14ac:dyDescent="0.15">
      <c r="A136" s="32">
        <v>44</v>
      </c>
      <c r="B136" s="33" t="s">
        <v>5584</v>
      </c>
      <c r="C136" s="34" t="s">
        <v>8987</v>
      </c>
      <c r="D136" s="422"/>
      <c r="E136" s="423"/>
      <c r="F136" s="424"/>
      <c r="G136" s="36"/>
      <c r="H136" s="29"/>
      <c r="I136" s="37"/>
      <c r="J136" s="4"/>
      <c r="M136" s="21"/>
      <c r="N136" s="1271" t="s">
        <v>4829</v>
      </c>
      <c r="O136" s="1202"/>
      <c r="P136" s="1202"/>
      <c r="Q136" s="1202"/>
      <c r="R136" s="1202"/>
      <c r="S136" s="1202"/>
      <c r="T136" s="418"/>
      <c r="W136" s="449"/>
      <c r="X136" s="42"/>
      <c r="Y136" s="43"/>
      <c r="Z136" s="44"/>
      <c r="AA136" s="44"/>
      <c r="AB136" s="43"/>
      <c r="AC136" s="450"/>
      <c r="AD136" s="43"/>
      <c r="AE136" s="43"/>
      <c r="AF136" s="43"/>
      <c r="AG136" s="43"/>
      <c r="AH136" s="43"/>
      <c r="AI136" s="43"/>
      <c r="AJ136" s="43"/>
      <c r="AK136" s="43"/>
      <c r="AL136" s="43"/>
      <c r="AM136" s="44"/>
      <c r="AN136" s="45"/>
      <c r="AO136" s="45"/>
      <c r="AP136" s="20"/>
      <c r="AQ136" s="23" t="s">
        <v>17</v>
      </c>
      <c r="AR136" s="1158">
        <f>$AR$16</f>
        <v>0.95</v>
      </c>
      <c r="AS136" s="1159"/>
      <c r="AT136" s="35">
        <f>ROUND(ROUND(ROUND(J131*R138,0)*V132,0)*AR136,0)</f>
        <v>266</v>
      </c>
      <c r="AU136" s="31"/>
    </row>
    <row r="137" spans="1:47" ht="17.100000000000001" customHeight="1" x14ac:dyDescent="0.15">
      <c r="A137" s="32">
        <v>44</v>
      </c>
      <c r="B137" s="33" t="s">
        <v>5586</v>
      </c>
      <c r="C137" s="34" t="s">
        <v>8988</v>
      </c>
      <c r="D137" s="422"/>
      <c r="E137" s="423"/>
      <c r="F137" s="424"/>
      <c r="G137" s="36"/>
      <c r="H137" s="29"/>
      <c r="I137" s="37"/>
      <c r="J137" s="4"/>
      <c r="M137" s="21"/>
      <c r="N137" s="1228"/>
      <c r="O137" s="1283"/>
      <c r="P137" s="1283"/>
      <c r="Q137" s="1283"/>
      <c r="R137" s="1283"/>
      <c r="S137" s="1283"/>
      <c r="T137" s="418"/>
      <c r="W137" s="449"/>
      <c r="X137" s="1271" t="s">
        <v>4824</v>
      </c>
      <c r="Y137" s="1202"/>
      <c r="Z137" s="1202"/>
      <c r="AA137" s="1202"/>
      <c r="AB137" s="1202"/>
      <c r="AC137" s="448" t="s">
        <v>4825</v>
      </c>
      <c r="AD137" s="99"/>
      <c r="AE137" s="99"/>
      <c r="AF137" s="99"/>
      <c r="AG137" s="43"/>
      <c r="AH137" s="43"/>
      <c r="AI137" s="43"/>
      <c r="AJ137" s="43"/>
      <c r="AK137" s="43"/>
      <c r="AL137" s="43"/>
      <c r="AM137" s="44" t="s">
        <v>17</v>
      </c>
      <c r="AN137" s="1157">
        <f>$AN$8</f>
        <v>0.7</v>
      </c>
      <c r="AO137" s="1157"/>
      <c r="AP137" s="20"/>
      <c r="AQ137" s="4"/>
      <c r="AR137" s="4"/>
      <c r="AS137" s="21"/>
      <c r="AT137" s="35">
        <f>ROUND(ROUND(ROUND(ROUND(J131*R138,0)*V132,0)*AN137,0)*AR136,0)</f>
        <v>186</v>
      </c>
      <c r="AU137" s="31"/>
    </row>
    <row r="138" spans="1:47" ht="17.100000000000001" customHeight="1" x14ac:dyDescent="0.15">
      <c r="A138" s="32">
        <v>44</v>
      </c>
      <c r="B138" s="33" t="s">
        <v>5588</v>
      </c>
      <c r="C138" s="34" t="s">
        <v>8989</v>
      </c>
      <c r="D138" s="422"/>
      <c r="E138" s="423"/>
      <c r="F138" s="424"/>
      <c r="G138" s="36"/>
      <c r="H138" s="29"/>
      <c r="I138" s="37"/>
      <c r="J138" s="4"/>
      <c r="M138" s="21"/>
      <c r="N138" s="420"/>
      <c r="O138" s="421"/>
      <c r="P138" s="421"/>
      <c r="Q138" s="26" t="s">
        <v>17</v>
      </c>
      <c r="R138" s="1180">
        <f>$R$12</f>
        <v>0.96499999999999997</v>
      </c>
      <c r="S138" s="1180"/>
      <c r="T138" s="166"/>
      <c r="W138" s="449"/>
      <c r="X138" s="1272"/>
      <c r="Y138" s="1273"/>
      <c r="Z138" s="1273"/>
      <c r="AA138" s="1273"/>
      <c r="AB138" s="1273"/>
      <c r="AC138" s="448" t="s">
        <v>8385</v>
      </c>
      <c r="AD138" s="99"/>
      <c r="AE138" s="99"/>
      <c r="AF138" s="99"/>
      <c r="AG138" s="43"/>
      <c r="AH138" s="43"/>
      <c r="AI138" s="43"/>
      <c r="AJ138" s="43"/>
      <c r="AK138" s="43"/>
      <c r="AL138" s="43"/>
      <c r="AM138" s="44" t="s">
        <v>17</v>
      </c>
      <c r="AN138" s="1157">
        <f>$AN$9</f>
        <v>0.5</v>
      </c>
      <c r="AO138" s="1157"/>
      <c r="AP138" s="24"/>
      <c r="AQ138" s="25"/>
      <c r="AR138" s="25"/>
      <c r="AS138" s="38"/>
      <c r="AT138" s="35">
        <f>ROUND(ROUND(ROUND(ROUND(J131*R138,0)*V132,0)*AN138,0)*AR136,0)</f>
        <v>133</v>
      </c>
      <c r="AU138" s="31"/>
    </row>
    <row r="139" spans="1:47" ht="17.100000000000001" customHeight="1" x14ac:dyDescent="0.15">
      <c r="A139" s="32">
        <v>44</v>
      </c>
      <c r="B139" s="33" t="s">
        <v>5590</v>
      </c>
      <c r="C139" s="34" t="s">
        <v>8990</v>
      </c>
      <c r="D139" s="422"/>
      <c r="E139" s="423"/>
      <c r="F139" s="424"/>
      <c r="G139" s="36"/>
      <c r="H139" s="29"/>
      <c r="I139" s="37"/>
      <c r="J139" s="1086" t="s">
        <v>4879</v>
      </c>
      <c r="K139" s="1133"/>
      <c r="L139" s="1133"/>
      <c r="M139" s="1134"/>
      <c r="N139" s="416"/>
      <c r="O139" s="417"/>
      <c r="P139" s="417"/>
      <c r="Q139" s="65"/>
      <c r="R139" s="156"/>
      <c r="S139" s="156"/>
      <c r="T139" s="93"/>
      <c r="V139" s="2"/>
      <c r="W139" s="22"/>
      <c r="X139" s="43"/>
      <c r="Y139" s="43"/>
      <c r="Z139" s="44"/>
      <c r="AA139" s="44"/>
      <c r="AB139" s="43"/>
      <c r="AC139" s="450"/>
      <c r="AD139" s="43"/>
      <c r="AE139" s="43"/>
      <c r="AF139" s="43"/>
      <c r="AG139" s="43"/>
      <c r="AH139" s="43"/>
      <c r="AI139" s="43"/>
      <c r="AJ139" s="43"/>
      <c r="AK139" s="43"/>
      <c r="AL139" s="43"/>
      <c r="AM139" s="44"/>
      <c r="AN139" s="45"/>
      <c r="AO139" s="45"/>
      <c r="AP139" s="25"/>
      <c r="AQ139" s="25"/>
      <c r="AR139" s="25"/>
      <c r="AS139" s="25"/>
      <c r="AT139" s="35">
        <f>ROUND(J143*V132,0)</f>
        <v>233</v>
      </c>
      <c r="AU139" s="31"/>
    </row>
    <row r="140" spans="1:47" ht="17.100000000000001" customHeight="1" x14ac:dyDescent="0.15">
      <c r="A140" s="32">
        <v>44</v>
      </c>
      <c r="B140" s="33" t="s">
        <v>5592</v>
      </c>
      <c r="C140" s="34" t="s">
        <v>8991</v>
      </c>
      <c r="D140" s="422"/>
      <c r="E140" s="423"/>
      <c r="F140" s="424"/>
      <c r="G140" s="36"/>
      <c r="H140" s="29"/>
      <c r="I140" s="37"/>
      <c r="J140" s="1135"/>
      <c r="K140" s="1135"/>
      <c r="L140" s="1135"/>
      <c r="M140" s="1136"/>
      <c r="N140" s="418"/>
      <c r="O140" s="419"/>
      <c r="P140" s="419"/>
      <c r="Q140" s="23"/>
      <c r="R140" s="167"/>
      <c r="S140" s="167"/>
      <c r="T140" s="93"/>
      <c r="V140" s="2"/>
      <c r="W140" s="22"/>
      <c r="X140" s="1202" t="s">
        <v>4824</v>
      </c>
      <c r="Y140" s="1202"/>
      <c r="Z140" s="1202"/>
      <c r="AA140" s="1202"/>
      <c r="AB140" s="1202"/>
      <c r="AC140" s="448" t="s">
        <v>4825</v>
      </c>
      <c r="AD140" s="99"/>
      <c r="AE140" s="99"/>
      <c r="AF140" s="99"/>
      <c r="AG140" s="43"/>
      <c r="AH140" s="43"/>
      <c r="AI140" s="43"/>
      <c r="AJ140" s="43"/>
      <c r="AK140" s="43"/>
      <c r="AL140" s="43"/>
      <c r="AM140" s="44" t="s">
        <v>17</v>
      </c>
      <c r="AN140" s="1157">
        <f>$AN$8</f>
        <v>0.7</v>
      </c>
      <c r="AO140" s="1157"/>
      <c r="AP140" s="43"/>
      <c r="AQ140" s="43"/>
      <c r="AR140" s="43"/>
      <c r="AS140" s="43"/>
      <c r="AT140" s="35">
        <f>ROUND(ROUND(J143*V132,0)*AN140,0)</f>
        <v>163</v>
      </c>
      <c r="AU140" s="31"/>
    </row>
    <row r="141" spans="1:47" ht="17.100000000000001" customHeight="1" x14ac:dyDescent="0.15">
      <c r="A141" s="32">
        <v>44</v>
      </c>
      <c r="B141" s="33" t="s">
        <v>5594</v>
      </c>
      <c r="C141" s="34" t="s">
        <v>8992</v>
      </c>
      <c r="D141" s="422"/>
      <c r="E141" s="423"/>
      <c r="F141" s="424"/>
      <c r="G141" s="36"/>
      <c r="H141" s="29"/>
      <c r="I141" s="37"/>
      <c r="J141" s="1135"/>
      <c r="K141" s="1135"/>
      <c r="L141" s="1135"/>
      <c r="M141" s="1136"/>
      <c r="N141" s="420"/>
      <c r="O141" s="421"/>
      <c r="P141" s="421"/>
      <c r="Q141" s="26"/>
      <c r="R141" s="27"/>
      <c r="S141" s="27"/>
      <c r="T141" s="93"/>
      <c r="V141" s="2"/>
      <c r="W141" s="22"/>
      <c r="X141" s="1273"/>
      <c r="Y141" s="1273"/>
      <c r="Z141" s="1273"/>
      <c r="AA141" s="1273"/>
      <c r="AB141" s="1273"/>
      <c r="AC141" s="448" t="s">
        <v>8385</v>
      </c>
      <c r="AD141" s="99"/>
      <c r="AE141" s="99"/>
      <c r="AF141" s="99"/>
      <c r="AG141" s="43"/>
      <c r="AH141" s="43"/>
      <c r="AI141" s="43"/>
      <c r="AJ141" s="43"/>
      <c r="AK141" s="43"/>
      <c r="AL141" s="43"/>
      <c r="AM141" s="44" t="s">
        <v>17</v>
      </c>
      <c r="AN141" s="1157">
        <f>$AN$9</f>
        <v>0.5</v>
      </c>
      <c r="AO141" s="1157"/>
      <c r="AP141" s="43"/>
      <c r="AQ141" s="43"/>
      <c r="AR141" s="43"/>
      <c r="AS141" s="43"/>
      <c r="AT141" s="35">
        <f>ROUND(ROUND(J143*V132,0)*AN141,0)</f>
        <v>117</v>
      </c>
      <c r="AU141" s="31"/>
    </row>
    <row r="142" spans="1:47" ht="17.100000000000001" customHeight="1" x14ac:dyDescent="0.15">
      <c r="A142" s="32">
        <v>44</v>
      </c>
      <c r="B142" s="33" t="s">
        <v>5596</v>
      </c>
      <c r="C142" s="34" t="s">
        <v>8993</v>
      </c>
      <c r="D142" s="422"/>
      <c r="E142" s="423"/>
      <c r="F142" s="424"/>
      <c r="G142" s="36"/>
      <c r="H142" s="29"/>
      <c r="I142" s="37"/>
      <c r="J142" s="1269"/>
      <c r="K142" s="1269"/>
      <c r="L142" s="1269"/>
      <c r="M142" s="1270"/>
      <c r="N142" s="1271" t="s">
        <v>4829</v>
      </c>
      <c r="O142" s="1202"/>
      <c r="P142" s="1202"/>
      <c r="Q142" s="1202"/>
      <c r="R142" s="1202"/>
      <c r="S142" s="1202"/>
      <c r="T142" s="93"/>
      <c r="V142" s="2"/>
      <c r="W142" s="22"/>
      <c r="X142" s="43"/>
      <c r="Y142" s="43"/>
      <c r="Z142" s="44"/>
      <c r="AA142" s="44"/>
      <c r="AB142" s="43"/>
      <c r="AC142" s="450"/>
      <c r="AD142" s="43"/>
      <c r="AE142" s="43"/>
      <c r="AF142" s="43"/>
      <c r="AG142" s="43"/>
      <c r="AH142" s="43"/>
      <c r="AI142" s="43"/>
      <c r="AJ142" s="43"/>
      <c r="AK142" s="43"/>
      <c r="AL142" s="43"/>
      <c r="AM142" s="44"/>
      <c r="AN142" s="45"/>
      <c r="AO142" s="45"/>
      <c r="AP142" s="43"/>
      <c r="AQ142" s="43"/>
      <c r="AR142" s="25"/>
      <c r="AS142" s="25"/>
      <c r="AT142" s="35">
        <f>ROUND(ROUND(J143*R144,0)*V132,0)</f>
        <v>225</v>
      </c>
      <c r="AU142" s="31"/>
    </row>
    <row r="143" spans="1:47" ht="17.100000000000001" customHeight="1" x14ac:dyDescent="0.15">
      <c r="A143" s="32">
        <v>44</v>
      </c>
      <c r="B143" s="33" t="s">
        <v>5598</v>
      </c>
      <c r="C143" s="34" t="s">
        <v>8994</v>
      </c>
      <c r="D143" s="422"/>
      <c r="E143" s="423"/>
      <c r="F143" s="424"/>
      <c r="G143" s="36"/>
      <c r="H143" s="29"/>
      <c r="I143" s="37"/>
      <c r="J143" s="1108">
        <f>'16就労移行支援(養成・基本)'!K143</f>
        <v>333</v>
      </c>
      <c r="K143" s="1108"/>
      <c r="L143" s="4" t="s">
        <v>21</v>
      </c>
      <c r="M143" s="22"/>
      <c r="N143" s="1228"/>
      <c r="O143" s="1283"/>
      <c r="P143" s="1283"/>
      <c r="Q143" s="1283"/>
      <c r="R143" s="1283"/>
      <c r="S143" s="1283"/>
      <c r="T143" s="93"/>
      <c r="V143" s="2"/>
      <c r="W143" s="22"/>
      <c r="X143" s="1202" t="s">
        <v>4824</v>
      </c>
      <c r="Y143" s="1202"/>
      <c r="Z143" s="1202"/>
      <c r="AA143" s="1202"/>
      <c r="AB143" s="1202"/>
      <c r="AC143" s="448" t="s">
        <v>4825</v>
      </c>
      <c r="AD143" s="99"/>
      <c r="AE143" s="99"/>
      <c r="AF143" s="99"/>
      <c r="AG143" s="43"/>
      <c r="AH143" s="43"/>
      <c r="AI143" s="43"/>
      <c r="AJ143" s="43"/>
      <c r="AK143" s="43"/>
      <c r="AL143" s="43"/>
      <c r="AM143" s="44" t="s">
        <v>17</v>
      </c>
      <c r="AN143" s="1157">
        <f>$AN$8</f>
        <v>0.7</v>
      </c>
      <c r="AO143" s="1157"/>
      <c r="AP143" s="25"/>
      <c r="AQ143" s="25"/>
      <c r="AR143" s="25"/>
      <c r="AS143" s="25"/>
      <c r="AT143" s="35">
        <f>ROUND(ROUND(ROUND(J143*R144,0)*V132,0)*AN143,0)</f>
        <v>158</v>
      </c>
      <c r="AU143" s="31"/>
    </row>
    <row r="144" spans="1:47" ht="17.100000000000001" customHeight="1" x14ac:dyDescent="0.15">
      <c r="A144" s="32">
        <v>44</v>
      </c>
      <c r="B144" s="33" t="s">
        <v>5600</v>
      </c>
      <c r="C144" s="34" t="s">
        <v>8995</v>
      </c>
      <c r="D144" s="422"/>
      <c r="E144" s="423"/>
      <c r="F144" s="424"/>
      <c r="G144" s="36"/>
      <c r="H144" s="29"/>
      <c r="I144" s="37"/>
      <c r="J144" s="419"/>
      <c r="K144" s="419"/>
      <c r="L144" s="419"/>
      <c r="M144" s="425"/>
      <c r="N144" s="420"/>
      <c r="O144" s="421"/>
      <c r="P144" s="421"/>
      <c r="Q144" s="26" t="s">
        <v>17</v>
      </c>
      <c r="R144" s="1180">
        <f>$R$12</f>
        <v>0.96499999999999997</v>
      </c>
      <c r="S144" s="1180"/>
      <c r="T144" s="93"/>
      <c r="V144" s="2"/>
      <c r="W144" s="22"/>
      <c r="X144" s="1273"/>
      <c r="Y144" s="1273"/>
      <c r="Z144" s="1273"/>
      <c r="AA144" s="1273"/>
      <c r="AB144" s="1273"/>
      <c r="AC144" s="448" t="s">
        <v>8385</v>
      </c>
      <c r="AD144" s="99"/>
      <c r="AE144" s="99"/>
      <c r="AF144" s="99"/>
      <c r="AG144" s="43"/>
      <c r="AH144" s="43"/>
      <c r="AI144" s="43"/>
      <c r="AJ144" s="43"/>
      <c r="AK144" s="43"/>
      <c r="AL144" s="43"/>
      <c r="AM144" s="44" t="s">
        <v>17</v>
      </c>
      <c r="AN144" s="1157">
        <f>$AN$9</f>
        <v>0.5</v>
      </c>
      <c r="AO144" s="1157"/>
      <c r="AP144" s="25"/>
      <c r="AQ144" s="25"/>
      <c r="AR144" s="25"/>
      <c r="AS144" s="25"/>
      <c r="AT144" s="35">
        <f>ROUND(ROUND(ROUND(J143*R144,0)*V132,0)*AN144,0)</f>
        <v>113</v>
      </c>
      <c r="AU144" s="31"/>
    </row>
    <row r="145" spans="1:47" ht="17.100000000000001" customHeight="1" x14ac:dyDescent="0.15">
      <c r="A145" s="32">
        <v>44</v>
      </c>
      <c r="B145" s="33" t="s">
        <v>5602</v>
      </c>
      <c r="C145" s="34" t="s">
        <v>8996</v>
      </c>
      <c r="D145" s="422"/>
      <c r="E145" s="423"/>
      <c r="F145" s="424"/>
      <c r="G145" s="36"/>
      <c r="H145" s="29"/>
      <c r="I145" s="37"/>
      <c r="J145" s="4"/>
      <c r="M145" s="21"/>
      <c r="N145" s="416"/>
      <c r="O145" s="417"/>
      <c r="P145" s="417"/>
      <c r="Q145" s="65"/>
      <c r="R145" s="156"/>
      <c r="S145" s="156"/>
      <c r="T145" s="166"/>
      <c r="W145" s="449"/>
      <c r="X145" s="42"/>
      <c r="Y145" s="43"/>
      <c r="Z145" s="44"/>
      <c r="AA145" s="44"/>
      <c r="AB145" s="43"/>
      <c r="AC145" s="450"/>
      <c r="AD145" s="43"/>
      <c r="AE145" s="43"/>
      <c r="AF145" s="43"/>
      <c r="AG145" s="43"/>
      <c r="AH145" s="43"/>
      <c r="AI145" s="43"/>
      <c r="AJ145" s="43"/>
      <c r="AK145" s="43"/>
      <c r="AL145" s="43"/>
      <c r="AM145" s="44"/>
      <c r="AN145" s="45"/>
      <c r="AO145" s="45"/>
      <c r="AP145" s="1198" t="s">
        <v>4833</v>
      </c>
      <c r="AQ145" s="1281"/>
      <c r="AR145" s="1281"/>
      <c r="AS145" s="1299"/>
      <c r="AT145" s="35">
        <f>ROUND(ROUND(J143*V132,0)*AR148,0)</f>
        <v>221</v>
      </c>
      <c r="AU145" s="31"/>
    </row>
    <row r="146" spans="1:47" ht="17.100000000000001" customHeight="1" x14ac:dyDescent="0.15">
      <c r="A146" s="32">
        <v>44</v>
      </c>
      <c r="B146" s="33" t="s">
        <v>5604</v>
      </c>
      <c r="C146" s="34" t="s">
        <v>8997</v>
      </c>
      <c r="D146" s="422"/>
      <c r="E146" s="423"/>
      <c r="F146" s="424"/>
      <c r="G146" s="36"/>
      <c r="H146" s="29"/>
      <c r="I146" s="37"/>
      <c r="J146" s="4"/>
      <c r="M146" s="21"/>
      <c r="N146" s="418"/>
      <c r="O146" s="419"/>
      <c r="P146" s="419"/>
      <c r="Q146" s="23"/>
      <c r="R146" s="167"/>
      <c r="S146" s="167"/>
      <c r="T146" s="166"/>
      <c r="W146" s="449"/>
      <c r="X146" s="1271" t="s">
        <v>4824</v>
      </c>
      <c r="Y146" s="1202"/>
      <c r="Z146" s="1202"/>
      <c r="AA146" s="1202"/>
      <c r="AB146" s="1202"/>
      <c r="AC146" s="448" t="s">
        <v>4825</v>
      </c>
      <c r="AD146" s="99"/>
      <c r="AE146" s="99"/>
      <c r="AF146" s="99"/>
      <c r="AG146" s="43"/>
      <c r="AH146" s="43"/>
      <c r="AI146" s="43"/>
      <c r="AJ146" s="43"/>
      <c r="AK146" s="43"/>
      <c r="AL146" s="43"/>
      <c r="AM146" s="44" t="s">
        <v>17</v>
      </c>
      <c r="AN146" s="1157">
        <f>$AN$8</f>
        <v>0.7</v>
      </c>
      <c r="AO146" s="1157"/>
      <c r="AP146" s="1268"/>
      <c r="AQ146" s="1269"/>
      <c r="AR146" s="1269"/>
      <c r="AS146" s="1270"/>
      <c r="AT146" s="35">
        <f>ROUND(ROUND(ROUND(J143*V132,0)*AN146,0)*AR148,0)</f>
        <v>155</v>
      </c>
      <c r="AU146" s="31"/>
    </row>
    <row r="147" spans="1:47" ht="17.100000000000001" customHeight="1" x14ac:dyDescent="0.15">
      <c r="A147" s="32">
        <v>44</v>
      </c>
      <c r="B147" s="33" t="s">
        <v>5606</v>
      </c>
      <c r="C147" s="34" t="s">
        <v>8998</v>
      </c>
      <c r="D147" s="422"/>
      <c r="E147" s="423"/>
      <c r="F147" s="424"/>
      <c r="G147" s="36"/>
      <c r="H147" s="29"/>
      <c r="I147" s="37"/>
      <c r="J147" s="4"/>
      <c r="M147" s="21"/>
      <c r="N147" s="420"/>
      <c r="O147" s="421"/>
      <c r="P147" s="421"/>
      <c r="Q147" s="26"/>
      <c r="R147" s="27"/>
      <c r="S147" s="27"/>
      <c r="T147" s="166"/>
      <c r="W147" s="449"/>
      <c r="X147" s="1272"/>
      <c r="Y147" s="1273"/>
      <c r="Z147" s="1273"/>
      <c r="AA147" s="1273"/>
      <c r="AB147" s="1273"/>
      <c r="AC147" s="448" t="s">
        <v>8385</v>
      </c>
      <c r="AD147" s="99"/>
      <c r="AE147" s="99"/>
      <c r="AF147" s="99"/>
      <c r="AG147" s="43"/>
      <c r="AH147" s="43"/>
      <c r="AI147" s="43"/>
      <c r="AJ147" s="43"/>
      <c r="AK147" s="43"/>
      <c r="AL147" s="43"/>
      <c r="AM147" s="44" t="s">
        <v>17</v>
      </c>
      <c r="AN147" s="1157">
        <f>$AN$9</f>
        <v>0.5</v>
      </c>
      <c r="AO147" s="1157"/>
      <c r="AP147" s="20"/>
      <c r="AQ147" s="4"/>
      <c r="AR147" s="4"/>
      <c r="AS147" s="21"/>
      <c r="AT147" s="35">
        <f>ROUND(ROUND(ROUND(J143*V132,0)*AN147,0)*AR148,0)</f>
        <v>111</v>
      </c>
      <c r="AU147" s="31"/>
    </row>
    <row r="148" spans="1:47" ht="17.100000000000001" customHeight="1" x14ac:dyDescent="0.15">
      <c r="A148" s="32">
        <v>44</v>
      </c>
      <c r="B148" s="33" t="s">
        <v>5608</v>
      </c>
      <c r="C148" s="34" t="s">
        <v>8999</v>
      </c>
      <c r="D148" s="422"/>
      <c r="E148" s="423"/>
      <c r="F148" s="424"/>
      <c r="G148" s="36"/>
      <c r="H148" s="29"/>
      <c r="I148" s="37"/>
      <c r="J148" s="4"/>
      <c r="M148" s="21"/>
      <c r="N148" s="1271" t="s">
        <v>4829</v>
      </c>
      <c r="O148" s="1202"/>
      <c r="P148" s="1202"/>
      <c r="Q148" s="1202"/>
      <c r="R148" s="1202"/>
      <c r="S148" s="1202"/>
      <c r="T148" s="418"/>
      <c r="W148" s="449"/>
      <c r="X148" s="42"/>
      <c r="Y148" s="43"/>
      <c r="Z148" s="44"/>
      <c r="AA148" s="44"/>
      <c r="AB148" s="43"/>
      <c r="AC148" s="450"/>
      <c r="AD148" s="43"/>
      <c r="AE148" s="43"/>
      <c r="AF148" s="43"/>
      <c r="AG148" s="43"/>
      <c r="AH148" s="43"/>
      <c r="AI148" s="43"/>
      <c r="AJ148" s="43"/>
      <c r="AK148" s="43"/>
      <c r="AL148" s="43"/>
      <c r="AM148" s="44"/>
      <c r="AN148" s="45"/>
      <c r="AO148" s="45"/>
      <c r="AP148" s="20"/>
      <c r="AQ148" s="23" t="s">
        <v>17</v>
      </c>
      <c r="AR148" s="1158">
        <f>$AR$16</f>
        <v>0.95</v>
      </c>
      <c r="AS148" s="1159"/>
      <c r="AT148" s="35">
        <f>ROUND(ROUND(ROUND(J143*R150,0)*V132,0)*AR148,0)</f>
        <v>214</v>
      </c>
      <c r="AU148" s="31"/>
    </row>
    <row r="149" spans="1:47" ht="17.100000000000001" customHeight="1" x14ac:dyDescent="0.15">
      <c r="A149" s="32">
        <v>44</v>
      </c>
      <c r="B149" s="33" t="s">
        <v>5610</v>
      </c>
      <c r="C149" s="34" t="s">
        <v>9000</v>
      </c>
      <c r="D149" s="422"/>
      <c r="E149" s="423"/>
      <c r="F149" s="424"/>
      <c r="G149" s="36"/>
      <c r="H149" s="29"/>
      <c r="I149" s="37"/>
      <c r="J149" s="4"/>
      <c r="M149" s="21"/>
      <c r="N149" s="1228"/>
      <c r="O149" s="1283"/>
      <c r="P149" s="1283"/>
      <c r="Q149" s="1283"/>
      <c r="R149" s="1283"/>
      <c r="S149" s="1283"/>
      <c r="T149" s="418"/>
      <c r="W149" s="449"/>
      <c r="X149" s="1271" t="s">
        <v>4824</v>
      </c>
      <c r="Y149" s="1202"/>
      <c r="Z149" s="1202"/>
      <c r="AA149" s="1202"/>
      <c r="AB149" s="1202"/>
      <c r="AC149" s="448" t="s">
        <v>4825</v>
      </c>
      <c r="AD149" s="99"/>
      <c r="AE149" s="99"/>
      <c r="AF149" s="99"/>
      <c r="AG149" s="43"/>
      <c r="AH149" s="43"/>
      <c r="AI149" s="43"/>
      <c r="AJ149" s="43"/>
      <c r="AK149" s="43"/>
      <c r="AL149" s="43"/>
      <c r="AM149" s="44" t="s">
        <v>17</v>
      </c>
      <c r="AN149" s="1157">
        <f>$AN$8</f>
        <v>0.7</v>
      </c>
      <c r="AO149" s="1157"/>
      <c r="AP149" s="20"/>
      <c r="AQ149" s="4"/>
      <c r="AR149" s="4"/>
      <c r="AS149" s="21"/>
      <c r="AT149" s="35">
        <f>ROUND(ROUND(ROUND(ROUND(J143*R150,0)*V132,0)*AN149,0)*AR148,0)</f>
        <v>150</v>
      </c>
      <c r="AU149" s="31"/>
    </row>
    <row r="150" spans="1:47" ht="17.100000000000001" customHeight="1" x14ac:dyDescent="0.15">
      <c r="A150" s="32">
        <v>44</v>
      </c>
      <c r="B150" s="33" t="s">
        <v>5612</v>
      </c>
      <c r="C150" s="34" t="s">
        <v>9001</v>
      </c>
      <c r="D150" s="426"/>
      <c r="E150" s="427"/>
      <c r="F150" s="428"/>
      <c r="G150" s="56"/>
      <c r="H150" s="57"/>
      <c r="I150" s="60"/>
      <c r="J150" s="25"/>
      <c r="K150" s="25"/>
      <c r="L150" s="25"/>
      <c r="M150" s="38"/>
      <c r="N150" s="420"/>
      <c r="O150" s="421"/>
      <c r="P150" s="421"/>
      <c r="Q150" s="26" t="s">
        <v>17</v>
      </c>
      <c r="R150" s="1180">
        <f>$R$12</f>
        <v>0.96499999999999997</v>
      </c>
      <c r="S150" s="1180"/>
      <c r="T150" s="454"/>
      <c r="U150" s="135"/>
      <c r="V150" s="233"/>
      <c r="W150" s="455"/>
      <c r="X150" s="1272"/>
      <c r="Y150" s="1273"/>
      <c r="Z150" s="1273"/>
      <c r="AA150" s="1273"/>
      <c r="AB150" s="1273"/>
      <c r="AC150" s="448" t="s">
        <v>8385</v>
      </c>
      <c r="AD150" s="99"/>
      <c r="AE150" s="99"/>
      <c r="AF150" s="99"/>
      <c r="AG150" s="43"/>
      <c r="AH150" s="43"/>
      <c r="AI150" s="43"/>
      <c r="AJ150" s="43"/>
      <c r="AK150" s="43"/>
      <c r="AL150" s="43"/>
      <c r="AM150" s="44" t="s">
        <v>17</v>
      </c>
      <c r="AN150" s="1157">
        <f>$AN$9</f>
        <v>0.5</v>
      </c>
      <c r="AO150" s="1157"/>
      <c r="AP150" s="24"/>
      <c r="AQ150" s="25"/>
      <c r="AR150" s="25"/>
      <c r="AS150" s="38"/>
      <c r="AT150" s="35">
        <f>ROUND(ROUND(ROUND(ROUND(J143*R150,0)*V132,0)*AN150,0)*AR148,0)</f>
        <v>107</v>
      </c>
      <c r="AU150" s="61"/>
    </row>
    <row r="151" spans="1:47" ht="17.100000000000001" customHeight="1" x14ac:dyDescent="0.15">
      <c r="A151" s="32">
        <v>44</v>
      </c>
      <c r="B151" s="33" t="s">
        <v>5614</v>
      </c>
      <c r="C151" s="34" t="s">
        <v>9002</v>
      </c>
      <c r="D151" s="1085" t="s">
        <v>8382</v>
      </c>
      <c r="E151" s="1086"/>
      <c r="F151" s="1087"/>
      <c r="G151" s="1085" t="s">
        <v>4918</v>
      </c>
      <c r="H151" s="1281"/>
      <c r="I151" s="1299"/>
      <c r="J151" s="1086" t="s">
        <v>4892</v>
      </c>
      <c r="K151" s="1133"/>
      <c r="L151" s="1133"/>
      <c r="M151" s="1134"/>
      <c r="N151" s="416"/>
      <c r="O151" s="417"/>
      <c r="P151" s="417"/>
      <c r="Q151" s="65"/>
      <c r="R151" s="156"/>
      <c r="S151" s="156"/>
      <c r="T151" s="93"/>
      <c r="V151" s="2"/>
      <c r="W151" s="22"/>
      <c r="X151" s="25"/>
      <c r="Y151" s="25"/>
      <c r="Z151" s="26"/>
      <c r="AA151" s="26"/>
      <c r="AB151" s="25"/>
      <c r="AC151" s="480"/>
      <c r="AD151" s="25"/>
      <c r="AE151" s="25"/>
      <c r="AF151" s="25"/>
      <c r="AG151" s="25"/>
      <c r="AH151" s="25"/>
      <c r="AI151" s="25"/>
      <c r="AJ151" s="25"/>
      <c r="AK151" s="25"/>
      <c r="AL151" s="25"/>
      <c r="AM151" s="26"/>
      <c r="AN151" s="95"/>
      <c r="AO151" s="95"/>
      <c r="AP151" s="25"/>
      <c r="AQ151" s="25"/>
      <c r="AR151" s="25"/>
      <c r="AS151" s="25"/>
      <c r="AT151" s="30">
        <f>ROUND(J155*V132,0)</f>
        <v>207</v>
      </c>
      <c r="AU151" s="31"/>
    </row>
    <row r="152" spans="1:47" ht="17.100000000000001" customHeight="1" x14ac:dyDescent="0.15">
      <c r="A152" s="32">
        <v>44</v>
      </c>
      <c r="B152" s="33" t="s">
        <v>5616</v>
      </c>
      <c r="C152" s="34" t="s">
        <v>9003</v>
      </c>
      <c r="D152" s="1088"/>
      <c r="E152" s="1089"/>
      <c r="F152" s="1090"/>
      <c r="G152" s="1268"/>
      <c r="H152" s="1269"/>
      <c r="I152" s="1270"/>
      <c r="J152" s="1135"/>
      <c r="K152" s="1135"/>
      <c r="L152" s="1135"/>
      <c r="M152" s="1136"/>
      <c r="N152" s="418"/>
      <c r="O152" s="419"/>
      <c r="P152" s="419"/>
      <c r="Q152" s="23"/>
      <c r="R152" s="167"/>
      <c r="S152" s="167"/>
      <c r="T152" s="93"/>
      <c r="V152" s="2"/>
      <c r="W152" s="22"/>
      <c r="X152" s="1202" t="s">
        <v>4824</v>
      </c>
      <c r="Y152" s="1202"/>
      <c r="Z152" s="1202"/>
      <c r="AA152" s="1202"/>
      <c r="AB152" s="1202"/>
      <c r="AC152" s="448" t="s">
        <v>4825</v>
      </c>
      <c r="AD152" s="99"/>
      <c r="AE152" s="99"/>
      <c r="AF152" s="99"/>
      <c r="AG152" s="43"/>
      <c r="AH152" s="43"/>
      <c r="AI152" s="43"/>
      <c r="AJ152" s="43"/>
      <c r="AK152" s="43"/>
      <c r="AL152" s="43"/>
      <c r="AM152" s="44" t="s">
        <v>17</v>
      </c>
      <c r="AN152" s="1157">
        <f>$AN$8</f>
        <v>0.7</v>
      </c>
      <c r="AO152" s="1157"/>
      <c r="AP152" s="43"/>
      <c r="AQ152" s="43"/>
      <c r="AR152" s="43"/>
      <c r="AS152" s="43"/>
      <c r="AT152" s="35">
        <f>ROUND(ROUND(J155*V132,0)*AN152,0)</f>
        <v>145</v>
      </c>
      <c r="AU152" s="31"/>
    </row>
    <row r="153" spans="1:47" ht="17.100000000000001" customHeight="1" x14ac:dyDescent="0.15">
      <c r="A153" s="32">
        <v>44</v>
      </c>
      <c r="B153" s="33" t="s">
        <v>5618</v>
      </c>
      <c r="C153" s="34" t="s">
        <v>9004</v>
      </c>
      <c r="D153" s="1088"/>
      <c r="E153" s="1089"/>
      <c r="F153" s="1090"/>
      <c r="G153" s="1268"/>
      <c r="H153" s="1269"/>
      <c r="I153" s="1270"/>
      <c r="J153" s="1135"/>
      <c r="K153" s="1135"/>
      <c r="L153" s="1135"/>
      <c r="M153" s="1136"/>
      <c r="N153" s="420"/>
      <c r="O153" s="421"/>
      <c r="P153" s="421"/>
      <c r="Q153" s="26"/>
      <c r="R153" s="27"/>
      <c r="S153" s="27"/>
      <c r="T153" s="93"/>
      <c r="V153" s="2"/>
      <c r="W153" s="22"/>
      <c r="X153" s="1273"/>
      <c r="Y153" s="1273"/>
      <c r="Z153" s="1273"/>
      <c r="AA153" s="1273"/>
      <c r="AB153" s="1273"/>
      <c r="AC153" s="448" t="s">
        <v>8385</v>
      </c>
      <c r="AD153" s="99"/>
      <c r="AE153" s="99"/>
      <c r="AF153" s="99"/>
      <c r="AG153" s="43"/>
      <c r="AH153" s="43"/>
      <c r="AI153" s="43"/>
      <c r="AJ153" s="43"/>
      <c r="AK153" s="43"/>
      <c r="AL153" s="43"/>
      <c r="AM153" s="44" t="s">
        <v>17</v>
      </c>
      <c r="AN153" s="1157">
        <f>$AN$9</f>
        <v>0.5</v>
      </c>
      <c r="AO153" s="1157"/>
      <c r="AP153" s="43"/>
      <c r="AQ153" s="43"/>
      <c r="AR153" s="43"/>
      <c r="AS153" s="43"/>
      <c r="AT153" s="35">
        <f>ROUND(ROUND(J155*V132,0)*AN153,0)</f>
        <v>104</v>
      </c>
      <c r="AU153" s="31"/>
    </row>
    <row r="154" spans="1:47" ht="17.100000000000001" customHeight="1" x14ac:dyDescent="0.15">
      <c r="A154" s="32">
        <v>44</v>
      </c>
      <c r="B154" s="33" t="s">
        <v>5620</v>
      </c>
      <c r="C154" s="34" t="s">
        <v>9005</v>
      </c>
      <c r="D154" s="422"/>
      <c r="E154" s="423"/>
      <c r="F154" s="424"/>
      <c r="G154" s="36"/>
      <c r="H154" s="29"/>
      <c r="I154" s="37"/>
      <c r="J154" s="1269"/>
      <c r="K154" s="1269"/>
      <c r="L154" s="1269"/>
      <c r="M154" s="1270"/>
      <c r="N154" s="1271" t="s">
        <v>4829</v>
      </c>
      <c r="O154" s="1202"/>
      <c r="P154" s="1202"/>
      <c r="Q154" s="1202"/>
      <c r="R154" s="1202"/>
      <c r="S154" s="1202"/>
      <c r="T154" s="93"/>
      <c r="V154" s="2"/>
      <c r="W154" s="22"/>
      <c r="X154" s="43"/>
      <c r="Y154" s="43"/>
      <c r="Z154" s="44"/>
      <c r="AA154" s="44"/>
      <c r="AB154" s="43"/>
      <c r="AC154" s="450"/>
      <c r="AD154" s="43"/>
      <c r="AE154" s="43"/>
      <c r="AF154" s="43"/>
      <c r="AG154" s="43"/>
      <c r="AH154" s="43"/>
      <c r="AI154" s="43"/>
      <c r="AJ154" s="43"/>
      <c r="AK154" s="43"/>
      <c r="AL154" s="43"/>
      <c r="AM154" s="44"/>
      <c r="AN154" s="45"/>
      <c r="AO154" s="45"/>
      <c r="AP154" s="43"/>
      <c r="AQ154" s="43"/>
      <c r="AR154" s="25"/>
      <c r="AS154" s="25"/>
      <c r="AT154" s="35">
        <f>ROUND(ROUND(J155*R156,0)*V132,0)</f>
        <v>200</v>
      </c>
      <c r="AU154" s="31"/>
    </row>
    <row r="155" spans="1:47" ht="17.100000000000001" customHeight="1" x14ac:dyDescent="0.15">
      <c r="A155" s="32">
        <v>44</v>
      </c>
      <c r="B155" s="33" t="s">
        <v>5622</v>
      </c>
      <c r="C155" s="34" t="s">
        <v>9006</v>
      </c>
      <c r="D155" s="422"/>
      <c r="E155" s="423"/>
      <c r="F155" s="424"/>
      <c r="G155" s="36"/>
      <c r="H155" s="29"/>
      <c r="I155" s="37"/>
      <c r="J155" s="1108">
        <f>'16就労移行支援(養成・基本)'!K155</f>
        <v>295</v>
      </c>
      <c r="K155" s="1108"/>
      <c r="L155" s="4" t="s">
        <v>21</v>
      </c>
      <c r="M155" s="22"/>
      <c r="N155" s="1228"/>
      <c r="O155" s="1283"/>
      <c r="P155" s="1283"/>
      <c r="Q155" s="1283"/>
      <c r="R155" s="1283"/>
      <c r="S155" s="1283"/>
      <c r="T155" s="93"/>
      <c r="V155" s="2"/>
      <c r="W155" s="22"/>
      <c r="X155" s="1202" t="s">
        <v>4824</v>
      </c>
      <c r="Y155" s="1202"/>
      <c r="Z155" s="1202"/>
      <c r="AA155" s="1202"/>
      <c r="AB155" s="1202"/>
      <c r="AC155" s="448" t="s">
        <v>4825</v>
      </c>
      <c r="AD155" s="99"/>
      <c r="AE155" s="99"/>
      <c r="AF155" s="99"/>
      <c r="AG155" s="43"/>
      <c r="AH155" s="43"/>
      <c r="AI155" s="43"/>
      <c r="AJ155" s="43"/>
      <c r="AK155" s="43"/>
      <c r="AL155" s="43"/>
      <c r="AM155" s="44" t="s">
        <v>17</v>
      </c>
      <c r="AN155" s="1157">
        <f>$AN$8</f>
        <v>0.7</v>
      </c>
      <c r="AO155" s="1157"/>
      <c r="AP155" s="25"/>
      <c r="AQ155" s="25"/>
      <c r="AR155" s="25"/>
      <c r="AS155" s="25"/>
      <c r="AT155" s="35">
        <f>ROUND(ROUND(ROUND(J155*R156,0)*V132,0)*AN155,0)</f>
        <v>140</v>
      </c>
      <c r="AU155" s="31"/>
    </row>
    <row r="156" spans="1:47" ht="17.100000000000001" customHeight="1" x14ac:dyDescent="0.15">
      <c r="A156" s="32">
        <v>44</v>
      </c>
      <c r="B156" s="33" t="s">
        <v>5624</v>
      </c>
      <c r="C156" s="34" t="s">
        <v>9007</v>
      </c>
      <c r="D156" s="422"/>
      <c r="E156" s="423"/>
      <c r="F156" s="424"/>
      <c r="G156" s="36"/>
      <c r="H156" s="29"/>
      <c r="I156" s="37"/>
      <c r="J156" s="419"/>
      <c r="K156" s="419"/>
      <c r="L156" s="419"/>
      <c r="M156" s="425"/>
      <c r="N156" s="420"/>
      <c r="O156" s="421"/>
      <c r="P156" s="421"/>
      <c r="Q156" s="26" t="s">
        <v>17</v>
      </c>
      <c r="R156" s="1180">
        <f>$R$12</f>
        <v>0.96499999999999997</v>
      </c>
      <c r="S156" s="1180"/>
      <c r="T156" s="93"/>
      <c r="V156" s="2"/>
      <c r="W156" s="22"/>
      <c r="X156" s="1273"/>
      <c r="Y156" s="1273"/>
      <c r="Z156" s="1273"/>
      <c r="AA156" s="1273"/>
      <c r="AB156" s="1273"/>
      <c r="AC156" s="448" t="s">
        <v>8385</v>
      </c>
      <c r="AD156" s="99"/>
      <c r="AE156" s="99"/>
      <c r="AF156" s="99"/>
      <c r="AG156" s="43"/>
      <c r="AH156" s="43"/>
      <c r="AI156" s="43"/>
      <c r="AJ156" s="43"/>
      <c r="AK156" s="43"/>
      <c r="AL156" s="43"/>
      <c r="AM156" s="44" t="s">
        <v>17</v>
      </c>
      <c r="AN156" s="1157">
        <f>$AN$9</f>
        <v>0.5</v>
      </c>
      <c r="AO156" s="1157"/>
      <c r="AP156" s="25"/>
      <c r="AQ156" s="25"/>
      <c r="AR156" s="25"/>
      <c r="AS156" s="25"/>
      <c r="AT156" s="35">
        <f>ROUND(ROUND(ROUND(J155*R156,0)*V132,0)*AN156,0)</f>
        <v>100</v>
      </c>
      <c r="AU156" s="31"/>
    </row>
    <row r="157" spans="1:47" ht="17.100000000000001" customHeight="1" x14ac:dyDescent="0.15">
      <c r="A157" s="32">
        <v>44</v>
      </c>
      <c r="B157" s="33" t="s">
        <v>5626</v>
      </c>
      <c r="C157" s="34" t="s">
        <v>9008</v>
      </c>
      <c r="D157" s="422"/>
      <c r="E157" s="423"/>
      <c r="F157" s="424"/>
      <c r="G157" s="36"/>
      <c r="H157" s="29"/>
      <c r="I157" s="37"/>
      <c r="J157" s="4"/>
      <c r="M157" s="21"/>
      <c r="N157" s="416"/>
      <c r="O157" s="417"/>
      <c r="P157" s="417"/>
      <c r="Q157" s="65"/>
      <c r="R157" s="156"/>
      <c r="S157" s="156"/>
      <c r="T157" s="166"/>
      <c r="W157" s="449"/>
      <c r="X157" s="42"/>
      <c r="Y157" s="43"/>
      <c r="Z157" s="44"/>
      <c r="AA157" s="44"/>
      <c r="AB157" s="43"/>
      <c r="AC157" s="450"/>
      <c r="AD157" s="43"/>
      <c r="AE157" s="43"/>
      <c r="AF157" s="43"/>
      <c r="AG157" s="43"/>
      <c r="AH157" s="43"/>
      <c r="AI157" s="43"/>
      <c r="AJ157" s="43"/>
      <c r="AK157" s="43"/>
      <c r="AL157" s="43"/>
      <c r="AM157" s="44"/>
      <c r="AN157" s="45"/>
      <c r="AO157" s="45"/>
      <c r="AP157" s="1198" t="s">
        <v>4833</v>
      </c>
      <c r="AQ157" s="1281"/>
      <c r="AR157" s="1281"/>
      <c r="AS157" s="1299"/>
      <c r="AT157" s="35">
        <f>ROUND(ROUND(J155*V132,0)*AR160,0)</f>
        <v>197</v>
      </c>
      <c r="AU157" s="31"/>
    </row>
    <row r="158" spans="1:47" ht="17.100000000000001" customHeight="1" x14ac:dyDescent="0.15">
      <c r="A158" s="32">
        <v>44</v>
      </c>
      <c r="B158" s="33" t="s">
        <v>5628</v>
      </c>
      <c r="C158" s="34" t="s">
        <v>9009</v>
      </c>
      <c r="D158" s="422"/>
      <c r="E158" s="423"/>
      <c r="F158" s="424"/>
      <c r="G158" s="36"/>
      <c r="H158" s="29"/>
      <c r="I158" s="37"/>
      <c r="J158" s="4"/>
      <c r="M158" s="21"/>
      <c r="N158" s="418"/>
      <c r="O158" s="419"/>
      <c r="P158" s="419"/>
      <c r="Q158" s="23"/>
      <c r="R158" s="167"/>
      <c r="S158" s="167"/>
      <c r="T158" s="166"/>
      <c r="W158" s="449"/>
      <c r="X158" s="1271" t="s">
        <v>4824</v>
      </c>
      <c r="Y158" s="1202"/>
      <c r="Z158" s="1202"/>
      <c r="AA158" s="1202"/>
      <c r="AB158" s="1202"/>
      <c r="AC158" s="448" t="s">
        <v>4825</v>
      </c>
      <c r="AD158" s="99"/>
      <c r="AE158" s="99"/>
      <c r="AF158" s="99"/>
      <c r="AG158" s="43"/>
      <c r="AH158" s="43"/>
      <c r="AI158" s="43"/>
      <c r="AJ158" s="43"/>
      <c r="AK158" s="43"/>
      <c r="AL158" s="43"/>
      <c r="AM158" s="44" t="s">
        <v>17</v>
      </c>
      <c r="AN158" s="1157">
        <f>$AN$8</f>
        <v>0.7</v>
      </c>
      <c r="AO158" s="1157"/>
      <c r="AP158" s="1268"/>
      <c r="AQ158" s="1269"/>
      <c r="AR158" s="1269"/>
      <c r="AS158" s="1270"/>
      <c r="AT158" s="35">
        <f>ROUND(ROUND(ROUND(J155*V132,0)*AN158,0)*AR160,0)</f>
        <v>138</v>
      </c>
      <c r="AU158" s="31"/>
    </row>
    <row r="159" spans="1:47" ht="17.100000000000001" customHeight="1" x14ac:dyDescent="0.15">
      <c r="A159" s="32">
        <v>44</v>
      </c>
      <c r="B159" s="33" t="s">
        <v>5630</v>
      </c>
      <c r="C159" s="34" t="s">
        <v>9010</v>
      </c>
      <c r="D159" s="422"/>
      <c r="E159" s="423"/>
      <c r="F159" s="424"/>
      <c r="G159" s="36"/>
      <c r="H159" s="29"/>
      <c r="I159" s="37"/>
      <c r="J159" s="4"/>
      <c r="M159" s="21"/>
      <c r="N159" s="420"/>
      <c r="O159" s="421"/>
      <c r="P159" s="421"/>
      <c r="Q159" s="26"/>
      <c r="R159" s="27"/>
      <c r="S159" s="27"/>
      <c r="T159" s="166"/>
      <c r="W159" s="449"/>
      <c r="X159" s="1272"/>
      <c r="Y159" s="1273"/>
      <c r="Z159" s="1273"/>
      <c r="AA159" s="1273"/>
      <c r="AB159" s="1273"/>
      <c r="AC159" s="448" t="s">
        <v>8385</v>
      </c>
      <c r="AD159" s="99"/>
      <c r="AE159" s="99"/>
      <c r="AF159" s="99"/>
      <c r="AG159" s="43"/>
      <c r="AH159" s="43"/>
      <c r="AI159" s="43"/>
      <c r="AJ159" s="43"/>
      <c r="AK159" s="43"/>
      <c r="AL159" s="43"/>
      <c r="AM159" s="44" t="s">
        <v>17</v>
      </c>
      <c r="AN159" s="1157">
        <f>$AN$9</f>
        <v>0.5</v>
      </c>
      <c r="AO159" s="1157"/>
      <c r="AP159" s="20"/>
      <c r="AQ159" s="4"/>
      <c r="AR159" s="4"/>
      <c r="AS159" s="21"/>
      <c r="AT159" s="35">
        <f>ROUND(ROUND(ROUND(J155*V132,0)*AN159,0)*AR160,0)</f>
        <v>99</v>
      </c>
      <c r="AU159" s="31"/>
    </row>
    <row r="160" spans="1:47" ht="17.100000000000001" customHeight="1" x14ac:dyDescent="0.15">
      <c r="A160" s="32">
        <v>44</v>
      </c>
      <c r="B160" s="33" t="s">
        <v>5632</v>
      </c>
      <c r="C160" s="34" t="s">
        <v>9011</v>
      </c>
      <c r="D160" s="422"/>
      <c r="E160" s="423"/>
      <c r="F160" s="424"/>
      <c r="G160" s="36"/>
      <c r="H160" s="29"/>
      <c r="I160" s="37"/>
      <c r="J160" s="4"/>
      <c r="M160" s="21"/>
      <c r="N160" s="1271" t="s">
        <v>4829</v>
      </c>
      <c r="O160" s="1202"/>
      <c r="P160" s="1202"/>
      <c r="Q160" s="1202"/>
      <c r="R160" s="1202"/>
      <c r="S160" s="1202"/>
      <c r="T160" s="418"/>
      <c r="W160" s="449"/>
      <c r="X160" s="42"/>
      <c r="Y160" s="43"/>
      <c r="Z160" s="44"/>
      <c r="AA160" s="44"/>
      <c r="AB160" s="43"/>
      <c r="AC160" s="450"/>
      <c r="AD160" s="43"/>
      <c r="AE160" s="43"/>
      <c r="AF160" s="43"/>
      <c r="AG160" s="43"/>
      <c r="AH160" s="43"/>
      <c r="AI160" s="43"/>
      <c r="AJ160" s="43"/>
      <c r="AK160" s="43"/>
      <c r="AL160" s="43"/>
      <c r="AM160" s="44"/>
      <c r="AN160" s="45"/>
      <c r="AO160" s="45"/>
      <c r="AP160" s="20"/>
      <c r="AQ160" s="23" t="s">
        <v>17</v>
      </c>
      <c r="AR160" s="1158">
        <f>$AR$16</f>
        <v>0.95</v>
      </c>
      <c r="AS160" s="1159"/>
      <c r="AT160" s="35">
        <f>ROUND(ROUND(ROUND(J155*R162,0)*V132,0)*AR160,0)</f>
        <v>190</v>
      </c>
      <c r="AU160" s="31"/>
    </row>
    <row r="161" spans="1:47" ht="17.100000000000001" customHeight="1" x14ac:dyDescent="0.15">
      <c r="A161" s="32">
        <v>44</v>
      </c>
      <c r="B161" s="33" t="s">
        <v>5634</v>
      </c>
      <c r="C161" s="34" t="s">
        <v>9012</v>
      </c>
      <c r="D161" s="422"/>
      <c r="E161" s="423"/>
      <c r="F161" s="424"/>
      <c r="G161" s="36"/>
      <c r="H161" s="29"/>
      <c r="I161" s="37"/>
      <c r="J161" s="4"/>
      <c r="M161" s="21"/>
      <c r="N161" s="1228"/>
      <c r="O161" s="1283"/>
      <c r="P161" s="1283"/>
      <c r="Q161" s="1283"/>
      <c r="R161" s="1283"/>
      <c r="S161" s="1283"/>
      <c r="T161" s="418"/>
      <c r="W161" s="449"/>
      <c r="X161" s="1271" t="s">
        <v>4824</v>
      </c>
      <c r="Y161" s="1202"/>
      <c r="Z161" s="1202"/>
      <c r="AA161" s="1202"/>
      <c r="AB161" s="1202"/>
      <c r="AC161" s="448" t="s">
        <v>4825</v>
      </c>
      <c r="AD161" s="99"/>
      <c r="AE161" s="99"/>
      <c r="AF161" s="99"/>
      <c r="AG161" s="43"/>
      <c r="AH161" s="43"/>
      <c r="AI161" s="43"/>
      <c r="AJ161" s="43"/>
      <c r="AK161" s="43"/>
      <c r="AL161" s="43"/>
      <c r="AM161" s="44" t="s">
        <v>17</v>
      </c>
      <c r="AN161" s="1157">
        <f>$AN$8</f>
        <v>0.7</v>
      </c>
      <c r="AO161" s="1157"/>
      <c r="AP161" s="20"/>
      <c r="AQ161" s="4"/>
      <c r="AR161" s="4"/>
      <c r="AS161" s="21"/>
      <c r="AT161" s="35">
        <f>ROUND(ROUND(ROUND(ROUND(J155*R162,0)*V132,0)*AN161,0)*AR160,0)</f>
        <v>133</v>
      </c>
      <c r="AU161" s="31"/>
    </row>
    <row r="162" spans="1:47" ht="17.100000000000001" customHeight="1" x14ac:dyDescent="0.15">
      <c r="A162" s="32">
        <v>44</v>
      </c>
      <c r="B162" s="33" t="s">
        <v>5636</v>
      </c>
      <c r="C162" s="34" t="s">
        <v>9013</v>
      </c>
      <c r="D162" s="422"/>
      <c r="E162" s="423"/>
      <c r="F162" s="424"/>
      <c r="G162" s="36"/>
      <c r="H162" s="29"/>
      <c r="I162" s="37"/>
      <c r="J162" s="4"/>
      <c r="M162" s="21"/>
      <c r="N162" s="420"/>
      <c r="O162" s="421"/>
      <c r="P162" s="421"/>
      <c r="Q162" s="26" t="s">
        <v>17</v>
      </c>
      <c r="R162" s="1180">
        <f>$R$12</f>
        <v>0.96499999999999997</v>
      </c>
      <c r="S162" s="1180"/>
      <c r="T162" s="166"/>
      <c r="W162" s="449"/>
      <c r="X162" s="1272"/>
      <c r="Y162" s="1273"/>
      <c r="Z162" s="1273"/>
      <c r="AA162" s="1273"/>
      <c r="AB162" s="1273"/>
      <c r="AC162" s="448" t="s">
        <v>8385</v>
      </c>
      <c r="AD162" s="99"/>
      <c r="AE162" s="99"/>
      <c r="AF162" s="99"/>
      <c r="AG162" s="43"/>
      <c r="AH162" s="43"/>
      <c r="AI162" s="43"/>
      <c r="AJ162" s="43"/>
      <c r="AK162" s="43"/>
      <c r="AL162" s="43"/>
      <c r="AM162" s="44" t="s">
        <v>17</v>
      </c>
      <c r="AN162" s="1157">
        <f>$AN$9</f>
        <v>0.5</v>
      </c>
      <c r="AO162" s="1157"/>
      <c r="AP162" s="24"/>
      <c r="AQ162" s="25"/>
      <c r="AR162" s="25"/>
      <c r="AS162" s="38"/>
      <c r="AT162" s="35">
        <f>ROUND(ROUND(ROUND(ROUND(J155*R162,0)*V132,0)*AN162,0)*AR160,0)</f>
        <v>95</v>
      </c>
      <c r="AU162" s="31"/>
    </row>
    <row r="163" spans="1:47" ht="17.100000000000001" customHeight="1" x14ac:dyDescent="0.15">
      <c r="A163" s="32">
        <v>44</v>
      </c>
      <c r="B163" s="33" t="s">
        <v>5638</v>
      </c>
      <c r="C163" s="34" t="s">
        <v>9014</v>
      </c>
      <c r="D163" s="422"/>
      <c r="E163" s="423"/>
      <c r="F163" s="424"/>
      <c r="G163" s="36"/>
      <c r="H163" s="29"/>
      <c r="I163" s="37"/>
      <c r="J163" s="1086" t="s">
        <v>4905</v>
      </c>
      <c r="K163" s="1133"/>
      <c r="L163" s="1133"/>
      <c r="M163" s="1134"/>
      <c r="N163" s="416"/>
      <c r="O163" s="417"/>
      <c r="P163" s="417"/>
      <c r="Q163" s="65"/>
      <c r="R163" s="156"/>
      <c r="S163" s="156"/>
      <c r="T163" s="1339" t="s">
        <v>5327</v>
      </c>
      <c r="U163" s="1117"/>
      <c r="V163" s="1117"/>
      <c r="W163" s="1118"/>
      <c r="X163" s="42"/>
      <c r="Y163" s="43"/>
      <c r="Z163" s="44"/>
      <c r="AA163" s="44"/>
      <c r="AB163" s="43"/>
      <c r="AC163" s="450"/>
      <c r="AD163" s="43"/>
      <c r="AE163" s="43"/>
      <c r="AF163" s="43"/>
      <c r="AG163" s="43"/>
      <c r="AH163" s="43"/>
      <c r="AI163" s="43"/>
      <c r="AJ163" s="43"/>
      <c r="AK163" s="43"/>
      <c r="AL163" s="43"/>
      <c r="AM163" s="44"/>
      <c r="AN163" s="45"/>
      <c r="AO163" s="45"/>
      <c r="AP163" s="25"/>
      <c r="AQ163" s="25"/>
      <c r="AR163" s="25"/>
      <c r="AS163" s="25"/>
      <c r="AT163" s="35">
        <f>ROUND(J167*V168,0)</f>
        <v>191</v>
      </c>
      <c r="AU163" s="66" t="s">
        <v>4822</v>
      </c>
    </row>
    <row r="164" spans="1:47" ht="17.100000000000001" customHeight="1" x14ac:dyDescent="0.15">
      <c r="A164" s="32">
        <v>44</v>
      </c>
      <c r="B164" s="33" t="s">
        <v>5640</v>
      </c>
      <c r="C164" s="34" t="s">
        <v>9015</v>
      </c>
      <c r="D164" s="422"/>
      <c r="E164" s="423"/>
      <c r="F164" s="424"/>
      <c r="G164" s="36"/>
      <c r="H164" s="29"/>
      <c r="I164" s="37"/>
      <c r="J164" s="1135"/>
      <c r="K164" s="1135"/>
      <c r="L164" s="1135"/>
      <c r="M164" s="1136"/>
      <c r="N164" s="418"/>
      <c r="O164" s="419"/>
      <c r="P164" s="419"/>
      <c r="Q164" s="23"/>
      <c r="R164" s="167"/>
      <c r="S164" s="167"/>
      <c r="T164" s="1302"/>
      <c r="U164" s="1303"/>
      <c r="V164" s="1303"/>
      <c r="W164" s="1304"/>
      <c r="X164" s="1271" t="s">
        <v>4824</v>
      </c>
      <c r="Y164" s="1202"/>
      <c r="Z164" s="1202"/>
      <c r="AA164" s="1202"/>
      <c r="AB164" s="1202"/>
      <c r="AC164" s="448" t="s">
        <v>4825</v>
      </c>
      <c r="AD164" s="99"/>
      <c r="AE164" s="99"/>
      <c r="AF164" s="99"/>
      <c r="AG164" s="43"/>
      <c r="AH164" s="43"/>
      <c r="AI164" s="43"/>
      <c r="AJ164" s="43"/>
      <c r="AK164" s="43"/>
      <c r="AL164" s="43"/>
      <c r="AM164" s="44" t="s">
        <v>17</v>
      </c>
      <c r="AN164" s="1157">
        <f>$AN$8</f>
        <v>0.7</v>
      </c>
      <c r="AO164" s="1157"/>
      <c r="AP164" s="43"/>
      <c r="AQ164" s="43"/>
      <c r="AR164" s="43"/>
      <c r="AS164" s="43"/>
      <c r="AT164" s="35">
        <f>ROUND(ROUND(J167*V168,0)*AN164,0)</f>
        <v>134</v>
      </c>
      <c r="AU164" s="31"/>
    </row>
    <row r="165" spans="1:47" ht="17.100000000000001" customHeight="1" x14ac:dyDescent="0.15">
      <c r="A165" s="32">
        <v>44</v>
      </c>
      <c r="B165" s="33" t="s">
        <v>5642</v>
      </c>
      <c r="C165" s="34" t="s">
        <v>9016</v>
      </c>
      <c r="D165" s="422"/>
      <c r="E165" s="423"/>
      <c r="F165" s="424"/>
      <c r="G165" s="36"/>
      <c r="H165" s="29"/>
      <c r="I165" s="37"/>
      <c r="J165" s="1135"/>
      <c r="K165" s="1135"/>
      <c r="L165" s="1135"/>
      <c r="M165" s="1136"/>
      <c r="N165" s="420"/>
      <c r="O165" s="421"/>
      <c r="P165" s="421"/>
      <c r="Q165" s="26"/>
      <c r="R165" s="27"/>
      <c r="S165" s="27"/>
      <c r="T165" s="1302"/>
      <c r="U165" s="1303"/>
      <c r="V165" s="1303"/>
      <c r="W165" s="1304"/>
      <c r="X165" s="1272"/>
      <c r="Y165" s="1273"/>
      <c r="Z165" s="1273"/>
      <c r="AA165" s="1273"/>
      <c r="AB165" s="1273"/>
      <c r="AC165" s="448" t="s">
        <v>8385</v>
      </c>
      <c r="AD165" s="99"/>
      <c r="AE165" s="99"/>
      <c r="AF165" s="99"/>
      <c r="AG165" s="43"/>
      <c r="AH165" s="43"/>
      <c r="AI165" s="43"/>
      <c r="AJ165" s="43"/>
      <c r="AK165" s="43"/>
      <c r="AL165" s="43"/>
      <c r="AM165" s="44" t="s">
        <v>17</v>
      </c>
      <c r="AN165" s="1157">
        <f>$AN$9</f>
        <v>0.5</v>
      </c>
      <c r="AO165" s="1157"/>
      <c r="AP165" s="43"/>
      <c r="AQ165" s="43"/>
      <c r="AR165" s="43"/>
      <c r="AS165" s="43"/>
      <c r="AT165" s="35">
        <f>ROUND(ROUND(J167*V168,0)*AN165,0)</f>
        <v>96</v>
      </c>
      <c r="AU165" s="31"/>
    </row>
    <row r="166" spans="1:47" ht="17.100000000000001" customHeight="1" x14ac:dyDescent="0.15">
      <c r="A166" s="32">
        <v>44</v>
      </c>
      <c r="B166" s="33" t="s">
        <v>5644</v>
      </c>
      <c r="C166" s="34" t="s">
        <v>9017</v>
      </c>
      <c r="D166" s="422"/>
      <c r="E166" s="423"/>
      <c r="F166" s="424"/>
      <c r="G166" s="36"/>
      <c r="H166" s="29"/>
      <c r="I166" s="37"/>
      <c r="J166" s="1269"/>
      <c r="K166" s="1269"/>
      <c r="L166" s="1269"/>
      <c r="M166" s="1270"/>
      <c r="N166" s="1271" t="s">
        <v>4829</v>
      </c>
      <c r="O166" s="1202"/>
      <c r="P166" s="1202"/>
      <c r="Q166" s="1202"/>
      <c r="R166" s="1202"/>
      <c r="S166" s="1202"/>
      <c r="T166" s="418"/>
      <c r="W166" s="449"/>
      <c r="X166" s="42"/>
      <c r="Y166" s="43"/>
      <c r="Z166" s="44"/>
      <c r="AA166" s="44"/>
      <c r="AB166" s="43"/>
      <c r="AC166" s="450"/>
      <c r="AD166" s="43"/>
      <c r="AE166" s="43"/>
      <c r="AF166" s="43"/>
      <c r="AG166" s="43"/>
      <c r="AH166" s="43"/>
      <c r="AI166" s="43"/>
      <c r="AJ166" s="43"/>
      <c r="AK166" s="43"/>
      <c r="AL166" s="43"/>
      <c r="AM166" s="44"/>
      <c r="AN166" s="45"/>
      <c r="AO166" s="45"/>
      <c r="AP166" s="43"/>
      <c r="AQ166" s="43"/>
      <c r="AR166" s="25"/>
      <c r="AS166" s="25"/>
      <c r="AT166" s="35">
        <f>ROUND(ROUND(J167*R168,0)*V168,0)</f>
        <v>184</v>
      </c>
      <c r="AU166" s="31"/>
    </row>
    <row r="167" spans="1:47" ht="17.100000000000001" customHeight="1" x14ac:dyDescent="0.15">
      <c r="A167" s="32">
        <v>44</v>
      </c>
      <c r="B167" s="33" t="s">
        <v>5646</v>
      </c>
      <c r="C167" s="34" t="s">
        <v>9018</v>
      </c>
      <c r="D167" s="422"/>
      <c r="E167" s="423"/>
      <c r="F167" s="424"/>
      <c r="G167" s="36"/>
      <c r="H167" s="29"/>
      <c r="I167" s="37"/>
      <c r="J167" s="1108">
        <f>'16就労移行支援(養成・基本)'!K167</f>
        <v>273</v>
      </c>
      <c r="K167" s="1108"/>
      <c r="L167" s="4" t="s">
        <v>21</v>
      </c>
      <c r="M167" s="22"/>
      <c r="N167" s="1228"/>
      <c r="O167" s="1283"/>
      <c r="P167" s="1283"/>
      <c r="Q167" s="1283"/>
      <c r="R167" s="1283"/>
      <c r="S167" s="1283"/>
      <c r="T167" s="418"/>
      <c r="W167" s="449"/>
      <c r="X167" s="1271" t="s">
        <v>4824</v>
      </c>
      <c r="Y167" s="1202"/>
      <c r="Z167" s="1202"/>
      <c r="AA167" s="1202"/>
      <c r="AB167" s="1202"/>
      <c r="AC167" s="448" t="s">
        <v>4825</v>
      </c>
      <c r="AD167" s="99"/>
      <c r="AE167" s="99"/>
      <c r="AF167" s="99"/>
      <c r="AG167" s="43"/>
      <c r="AH167" s="43"/>
      <c r="AI167" s="43"/>
      <c r="AJ167" s="43"/>
      <c r="AK167" s="43"/>
      <c r="AL167" s="43"/>
      <c r="AM167" s="44" t="s">
        <v>17</v>
      </c>
      <c r="AN167" s="1157">
        <f>$AN$8</f>
        <v>0.7</v>
      </c>
      <c r="AO167" s="1157"/>
      <c r="AP167" s="25"/>
      <c r="AQ167" s="25"/>
      <c r="AR167" s="25"/>
      <c r="AS167" s="25"/>
      <c r="AT167" s="35">
        <f>ROUND(ROUND(ROUND(J167*R168,0)*V168,0)*AN167,0)</f>
        <v>129</v>
      </c>
      <c r="AU167" s="31"/>
    </row>
    <row r="168" spans="1:47" ht="17.100000000000001" customHeight="1" x14ac:dyDescent="0.15">
      <c r="A168" s="32">
        <v>44</v>
      </c>
      <c r="B168" s="33" t="s">
        <v>5648</v>
      </c>
      <c r="C168" s="34" t="s">
        <v>9019</v>
      </c>
      <c r="D168" s="422"/>
      <c r="E168" s="423"/>
      <c r="F168" s="424"/>
      <c r="G168" s="36"/>
      <c r="H168" s="29"/>
      <c r="I168" s="37"/>
      <c r="J168" s="419"/>
      <c r="K168" s="419"/>
      <c r="L168" s="419"/>
      <c r="M168" s="425"/>
      <c r="N168" s="420"/>
      <c r="O168" s="421"/>
      <c r="P168" s="421"/>
      <c r="Q168" s="26" t="s">
        <v>17</v>
      </c>
      <c r="R168" s="1180">
        <f>$R$12</f>
        <v>0.96499999999999997</v>
      </c>
      <c r="S168" s="1180"/>
      <c r="T168" s="166"/>
      <c r="U168" s="23" t="s">
        <v>17</v>
      </c>
      <c r="V168" s="1158">
        <f>$V$12</f>
        <v>0.7</v>
      </c>
      <c r="W168" s="1159"/>
      <c r="X168" s="1272"/>
      <c r="Y168" s="1273"/>
      <c r="Z168" s="1273"/>
      <c r="AA168" s="1273"/>
      <c r="AB168" s="1273"/>
      <c r="AC168" s="448" t="s">
        <v>8385</v>
      </c>
      <c r="AD168" s="99"/>
      <c r="AE168" s="99"/>
      <c r="AF168" s="99"/>
      <c r="AG168" s="43"/>
      <c r="AH168" s="43"/>
      <c r="AI168" s="43"/>
      <c r="AJ168" s="43"/>
      <c r="AK168" s="43"/>
      <c r="AL168" s="43"/>
      <c r="AM168" s="44" t="s">
        <v>17</v>
      </c>
      <c r="AN168" s="1157">
        <f>$AN$9</f>
        <v>0.5</v>
      </c>
      <c r="AO168" s="1157"/>
      <c r="AP168" s="25"/>
      <c r="AQ168" s="25"/>
      <c r="AR168" s="25"/>
      <c r="AS168" s="25"/>
      <c r="AT168" s="35">
        <f>ROUND(ROUND(ROUND(J167*R168,0)*V168,0)*AN168,0)</f>
        <v>92</v>
      </c>
      <c r="AU168" s="31"/>
    </row>
    <row r="169" spans="1:47" ht="17.100000000000001" customHeight="1" x14ac:dyDescent="0.15">
      <c r="A169" s="32">
        <v>44</v>
      </c>
      <c r="B169" s="33" t="s">
        <v>5650</v>
      </c>
      <c r="C169" s="34" t="s">
        <v>9020</v>
      </c>
      <c r="D169" s="422"/>
      <c r="E169" s="423"/>
      <c r="F169" s="424"/>
      <c r="G169" s="36"/>
      <c r="H169" s="29"/>
      <c r="I169" s="37"/>
      <c r="J169" s="4"/>
      <c r="M169" s="21"/>
      <c r="N169" s="416"/>
      <c r="O169" s="417"/>
      <c r="P169" s="417"/>
      <c r="Q169" s="65"/>
      <c r="R169" s="156"/>
      <c r="S169" s="156"/>
      <c r="T169" s="166"/>
      <c r="W169" s="449"/>
      <c r="X169" s="42"/>
      <c r="Y169" s="43"/>
      <c r="Z169" s="44"/>
      <c r="AA169" s="44"/>
      <c r="AB169" s="43"/>
      <c r="AC169" s="450"/>
      <c r="AD169" s="43"/>
      <c r="AE169" s="43"/>
      <c r="AF169" s="43"/>
      <c r="AG169" s="43"/>
      <c r="AH169" s="43"/>
      <c r="AI169" s="43"/>
      <c r="AJ169" s="43"/>
      <c r="AK169" s="43"/>
      <c r="AL169" s="43"/>
      <c r="AM169" s="44"/>
      <c r="AN169" s="45"/>
      <c r="AO169" s="45"/>
      <c r="AP169" s="1198" t="s">
        <v>4833</v>
      </c>
      <c r="AQ169" s="1281"/>
      <c r="AR169" s="1281"/>
      <c r="AS169" s="1299"/>
      <c r="AT169" s="35">
        <f>ROUND(ROUND(J167*V168,0)*AR172,0)</f>
        <v>181</v>
      </c>
      <c r="AU169" s="31"/>
    </row>
    <row r="170" spans="1:47" ht="17.100000000000001" customHeight="1" x14ac:dyDescent="0.15">
      <c r="A170" s="32">
        <v>44</v>
      </c>
      <c r="B170" s="33" t="s">
        <v>5652</v>
      </c>
      <c r="C170" s="34" t="s">
        <v>9021</v>
      </c>
      <c r="D170" s="422"/>
      <c r="E170" s="423"/>
      <c r="F170" s="424"/>
      <c r="G170" s="36"/>
      <c r="H170" s="29"/>
      <c r="I170" s="37"/>
      <c r="J170" s="4"/>
      <c r="M170" s="21"/>
      <c r="N170" s="418"/>
      <c r="O170" s="419"/>
      <c r="P170" s="419"/>
      <c r="Q170" s="23"/>
      <c r="R170" s="167"/>
      <c r="S170" s="167"/>
      <c r="T170" s="166"/>
      <c r="W170" s="449"/>
      <c r="X170" s="1271" t="s">
        <v>4824</v>
      </c>
      <c r="Y170" s="1202"/>
      <c r="Z170" s="1202"/>
      <c r="AA170" s="1202"/>
      <c r="AB170" s="1202"/>
      <c r="AC170" s="448" t="s">
        <v>4825</v>
      </c>
      <c r="AD170" s="99"/>
      <c r="AE170" s="99"/>
      <c r="AF170" s="99"/>
      <c r="AG170" s="43"/>
      <c r="AH170" s="43"/>
      <c r="AI170" s="43"/>
      <c r="AJ170" s="43"/>
      <c r="AK170" s="43"/>
      <c r="AL170" s="43"/>
      <c r="AM170" s="44" t="s">
        <v>17</v>
      </c>
      <c r="AN170" s="1157">
        <f>$AN$8</f>
        <v>0.7</v>
      </c>
      <c r="AO170" s="1157"/>
      <c r="AP170" s="1268"/>
      <c r="AQ170" s="1269"/>
      <c r="AR170" s="1269"/>
      <c r="AS170" s="1270"/>
      <c r="AT170" s="35">
        <f>ROUND(ROUND(ROUND(J167*V168,0)*AN170,0)*AR172,0)</f>
        <v>127</v>
      </c>
      <c r="AU170" s="31"/>
    </row>
    <row r="171" spans="1:47" ht="17.100000000000001" customHeight="1" x14ac:dyDescent="0.15">
      <c r="A171" s="32">
        <v>44</v>
      </c>
      <c r="B171" s="33" t="s">
        <v>5654</v>
      </c>
      <c r="C171" s="34" t="s">
        <v>9022</v>
      </c>
      <c r="D171" s="422"/>
      <c r="E171" s="423"/>
      <c r="F171" s="424"/>
      <c r="G171" s="36"/>
      <c r="H171" s="29"/>
      <c r="I171" s="37"/>
      <c r="J171" s="4"/>
      <c r="M171" s="21"/>
      <c r="N171" s="420"/>
      <c r="O171" s="421"/>
      <c r="P171" s="421"/>
      <c r="Q171" s="26"/>
      <c r="R171" s="27"/>
      <c r="S171" s="27"/>
      <c r="T171" s="166"/>
      <c r="W171" s="449"/>
      <c r="X171" s="1272"/>
      <c r="Y171" s="1273"/>
      <c r="Z171" s="1273"/>
      <c r="AA171" s="1273"/>
      <c r="AB171" s="1273"/>
      <c r="AC171" s="448" t="s">
        <v>8385</v>
      </c>
      <c r="AD171" s="99"/>
      <c r="AE171" s="99"/>
      <c r="AF171" s="99"/>
      <c r="AG171" s="43"/>
      <c r="AH171" s="43"/>
      <c r="AI171" s="43"/>
      <c r="AJ171" s="43"/>
      <c r="AK171" s="43"/>
      <c r="AL171" s="43"/>
      <c r="AM171" s="44" t="s">
        <v>17</v>
      </c>
      <c r="AN171" s="1157">
        <f>$AN$9</f>
        <v>0.5</v>
      </c>
      <c r="AO171" s="1157"/>
      <c r="AP171" s="20"/>
      <c r="AQ171" s="4"/>
      <c r="AR171" s="4"/>
      <c r="AS171" s="21"/>
      <c r="AT171" s="35">
        <f>ROUND(ROUND(ROUND(J167*V168,0)*AN171,0)*AR172,0)</f>
        <v>91</v>
      </c>
      <c r="AU171" s="31"/>
    </row>
    <row r="172" spans="1:47" ht="17.100000000000001" customHeight="1" x14ac:dyDescent="0.15">
      <c r="A172" s="32">
        <v>44</v>
      </c>
      <c r="B172" s="33" t="s">
        <v>5656</v>
      </c>
      <c r="C172" s="34" t="s">
        <v>9023</v>
      </c>
      <c r="D172" s="422"/>
      <c r="E172" s="423"/>
      <c r="F172" s="424"/>
      <c r="G172" s="36"/>
      <c r="H172" s="29"/>
      <c r="I172" s="37"/>
      <c r="J172" s="4"/>
      <c r="M172" s="21"/>
      <c r="N172" s="1271" t="s">
        <v>4829</v>
      </c>
      <c r="O172" s="1202"/>
      <c r="P172" s="1202"/>
      <c r="Q172" s="1202"/>
      <c r="R172" s="1202"/>
      <c r="S172" s="1202"/>
      <c r="T172" s="418"/>
      <c r="W172" s="449"/>
      <c r="X172" s="42"/>
      <c r="Y172" s="43"/>
      <c r="Z172" s="44"/>
      <c r="AA172" s="44"/>
      <c r="AB172" s="43"/>
      <c r="AC172" s="450"/>
      <c r="AD172" s="43"/>
      <c r="AE172" s="43"/>
      <c r="AF172" s="43"/>
      <c r="AG172" s="43"/>
      <c r="AH172" s="43"/>
      <c r="AI172" s="43"/>
      <c r="AJ172" s="43"/>
      <c r="AK172" s="43"/>
      <c r="AL172" s="43"/>
      <c r="AM172" s="44"/>
      <c r="AN172" s="45"/>
      <c r="AO172" s="45"/>
      <c r="AP172" s="20"/>
      <c r="AQ172" s="23" t="s">
        <v>17</v>
      </c>
      <c r="AR172" s="1158">
        <f>$AR$16</f>
        <v>0.95</v>
      </c>
      <c r="AS172" s="1159"/>
      <c r="AT172" s="35">
        <f>ROUND(ROUND(ROUND(J167*R174,0)*V168,0)*AR172,0)</f>
        <v>175</v>
      </c>
      <c r="AU172" s="31"/>
    </row>
    <row r="173" spans="1:47" ht="17.100000000000001" customHeight="1" x14ac:dyDescent="0.15">
      <c r="A173" s="32">
        <v>44</v>
      </c>
      <c r="B173" s="33" t="s">
        <v>5658</v>
      </c>
      <c r="C173" s="34" t="s">
        <v>9024</v>
      </c>
      <c r="D173" s="422"/>
      <c r="E173" s="423"/>
      <c r="F173" s="424"/>
      <c r="G173" s="36"/>
      <c r="H173" s="29"/>
      <c r="I173" s="37"/>
      <c r="J173" s="4"/>
      <c r="M173" s="21"/>
      <c r="N173" s="1228"/>
      <c r="O173" s="1283"/>
      <c r="P173" s="1283"/>
      <c r="Q173" s="1283"/>
      <c r="R173" s="1283"/>
      <c r="S173" s="1283"/>
      <c r="T173" s="418"/>
      <c r="W173" s="449"/>
      <c r="X173" s="1271" t="s">
        <v>4824</v>
      </c>
      <c r="Y173" s="1202"/>
      <c r="Z173" s="1202"/>
      <c r="AA173" s="1202"/>
      <c r="AB173" s="1202"/>
      <c r="AC173" s="448" t="s">
        <v>4825</v>
      </c>
      <c r="AD173" s="99"/>
      <c r="AE173" s="99"/>
      <c r="AF173" s="99"/>
      <c r="AG173" s="43"/>
      <c r="AH173" s="43"/>
      <c r="AI173" s="43"/>
      <c r="AJ173" s="43"/>
      <c r="AK173" s="43"/>
      <c r="AL173" s="43"/>
      <c r="AM173" s="44" t="s">
        <v>17</v>
      </c>
      <c r="AN173" s="1157">
        <f>$AN$8</f>
        <v>0.7</v>
      </c>
      <c r="AO173" s="1157"/>
      <c r="AP173" s="20"/>
      <c r="AQ173" s="4"/>
      <c r="AR173" s="4"/>
      <c r="AS173" s="21"/>
      <c r="AT173" s="35">
        <f>ROUND(ROUND(ROUND(ROUND(J167*R174,0)*V168,0)*AN173,0)*AR172,0)</f>
        <v>123</v>
      </c>
      <c r="AU173" s="31"/>
    </row>
    <row r="174" spans="1:47" ht="17.100000000000001" customHeight="1" x14ac:dyDescent="0.15">
      <c r="A174" s="32">
        <v>44</v>
      </c>
      <c r="B174" s="33" t="s">
        <v>5660</v>
      </c>
      <c r="C174" s="34" t="s">
        <v>9025</v>
      </c>
      <c r="D174" s="422"/>
      <c r="E174" s="423"/>
      <c r="F174" s="424"/>
      <c r="G174" s="36"/>
      <c r="H174" s="29"/>
      <c r="I174" s="37"/>
      <c r="J174" s="4"/>
      <c r="M174" s="21"/>
      <c r="N174" s="420"/>
      <c r="O174" s="421"/>
      <c r="P174" s="421"/>
      <c r="Q174" s="26" t="s">
        <v>17</v>
      </c>
      <c r="R174" s="1180">
        <f>$R$12</f>
        <v>0.96499999999999997</v>
      </c>
      <c r="S174" s="1180"/>
      <c r="T174" s="166"/>
      <c r="W174" s="449"/>
      <c r="X174" s="1272"/>
      <c r="Y174" s="1273"/>
      <c r="Z174" s="1273"/>
      <c r="AA174" s="1273"/>
      <c r="AB174" s="1273"/>
      <c r="AC174" s="448" t="s">
        <v>8385</v>
      </c>
      <c r="AD174" s="99"/>
      <c r="AE174" s="99"/>
      <c r="AF174" s="99"/>
      <c r="AG174" s="43"/>
      <c r="AH174" s="43"/>
      <c r="AI174" s="43"/>
      <c r="AJ174" s="43"/>
      <c r="AK174" s="43"/>
      <c r="AL174" s="43"/>
      <c r="AM174" s="44" t="s">
        <v>17</v>
      </c>
      <c r="AN174" s="1157">
        <f>$AN$9</f>
        <v>0.5</v>
      </c>
      <c r="AO174" s="1157"/>
      <c r="AP174" s="24"/>
      <c r="AQ174" s="25"/>
      <c r="AR174" s="25"/>
      <c r="AS174" s="38"/>
      <c r="AT174" s="35">
        <f>ROUND(ROUND(ROUND(ROUND(J167*R174,0)*V168,0)*AN174,0)*AR172,0)</f>
        <v>87</v>
      </c>
      <c r="AU174" s="31"/>
    </row>
    <row r="175" spans="1:47" ht="17.100000000000001" customHeight="1" x14ac:dyDescent="0.15">
      <c r="A175" s="32">
        <v>44</v>
      </c>
      <c r="B175" s="33" t="s">
        <v>5662</v>
      </c>
      <c r="C175" s="34" t="s">
        <v>9026</v>
      </c>
      <c r="D175" s="422"/>
      <c r="E175" s="423"/>
      <c r="F175" s="424"/>
      <c r="G175" s="1085" t="s">
        <v>5003</v>
      </c>
      <c r="H175" s="1274"/>
      <c r="I175" s="1275"/>
      <c r="J175" s="1086" t="s">
        <v>4821</v>
      </c>
      <c r="K175" s="1133"/>
      <c r="L175" s="1133"/>
      <c r="M175" s="1134"/>
      <c r="N175" s="416"/>
      <c r="O175" s="417"/>
      <c r="P175" s="417"/>
      <c r="Q175" s="65"/>
      <c r="R175" s="156"/>
      <c r="S175" s="156"/>
      <c r="T175" s="1339" t="s">
        <v>5327</v>
      </c>
      <c r="U175" s="1117"/>
      <c r="V175" s="1117"/>
      <c r="W175" s="1118"/>
      <c r="X175" s="42"/>
      <c r="Y175" s="43"/>
      <c r="Z175" s="44"/>
      <c r="AA175" s="44"/>
      <c r="AB175" s="43"/>
      <c r="AC175" s="450"/>
      <c r="AD175" s="43"/>
      <c r="AE175" s="43"/>
      <c r="AF175" s="43"/>
      <c r="AG175" s="43"/>
      <c r="AH175" s="43"/>
      <c r="AI175" s="43"/>
      <c r="AJ175" s="43"/>
      <c r="AK175" s="43"/>
      <c r="AL175" s="43"/>
      <c r="AM175" s="44"/>
      <c r="AN175" s="45"/>
      <c r="AO175" s="45"/>
      <c r="AP175" s="25"/>
      <c r="AQ175" s="25"/>
      <c r="AR175" s="25"/>
      <c r="AS175" s="25"/>
      <c r="AT175" s="35">
        <f>ROUND(J179*V180,0)</f>
        <v>452</v>
      </c>
      <c r="AU175" s="66" t="s">
        <v>4822</v>
      </c>
    </row>
    <row r="176" spans="1:47" ht="17.100000000000001" customHeight="1" x14ac:dyDescent="0.15">
      <c r="A176" s="32">
        <v>44</v>
      </c>
      <c r="B176" s="33" t="s">
        <v>5664</v>
      </c>
      <c r="C176" s="34" t="s">
        <v>9027</v>
      </c>
      <c r="D176" s="422"/>
      <c r="E176" s="423"/>
      <c r="F176" s="424"/>
      <c r="G176" s="1276"/>
      <c r="H176" s="1277"/>
      <c r="I176" s="1278"/>
      <c r="J176" s="1135"/>
      <c r="K176" s="1135"/>
      <c r="L176" s="1135"/>
      <c r="M176" s="1136"/>
      <c r="N176" s="418"/>
      <c r="O176" s="419"/>
      <c r="P176" s="419"/>
      <c r="Q176" s="23"/>
      <c r="R176" s="167"/>
      <c r="S176" s="167"/>
      <c r="T176" s="1302"/>
      <c r="U176" s="1303"/>
      <c r="V176" s="1303"/>
      <c r="W176" s="1304"/>
      <c r="X176" s="1271" t="s">
        <v>4824</v>
      </c>
      <c r="Y176" s="1202"/>
      <c r="Z176" s="1202"/>
      <c r="AA176" s="1202"/>
      <c r="AB176" s="1202"/>
      <c r="AC176" s="448" t="s">
        <v>4825</v>
      </c>
      <c r="AD176" s="99"/>
      <c r="AE176" s="99"/>
      <c r="AF176" s="99"/>
      <c r="AG176" s="43"/>
      <c r="AH176" s="43"/>
      <c r="AI176" s="43"/>
      <c r="AJ176" s="43"/>
      <c r="AK176" s="43"/>
      <c r="AL176" s="43"/>
      <c r="AM176" s="44" t="s">
        <v>17</v>
      </c>
      <c r="AN176" s="1157">
        <f>$AN$8</f>
        <v>0.7</v>
      </c>
      <c r="AO176" s="1157"/>
      <c r="AP176" s="43"/>
      <c r="AQ176" s="43"/>
      <c r="AR176" s="43"/>
      <c r="AS176" s="43"/>
      <c r="AT176" s="35">
        <f>ROUND(ROUND(J179*V180,0)*AN176,0)</f>
        <v>316</v>
      </c>
      <c r="AU176" s="232"/>
    </row>
    <row r="177" spans="1:47" ht="17.100000000000001" customHeight="1" x14ac:dyDescent="0.15">
      <c r="A177" s="32">
        <v>44</v>
      </c>
      <c r="B177" s="33" t="s">
        <v>5666</v>
      </c>
      <c r="C177" s="34" t="s">
        <v>9028</v>
      </c>
      <c r="D177" s="422"/>
      <c r="E177" s="423"/>
      <c r="F177" s="424"/>
      <c r="G177" s="1276"/>
      <c r="H177" s="1277"/>
      <c r="I177" s="1278"/>
      <c r="J177" s="1135"/>
      <c r="K177" s="1135"/>
      <c r="L177" s="1135"/>
      <c r="M177" s="1136"/>
      <c r="N177" s="420"/>
      <c r="O177" s="421"/>
      <c r="P177" s="421"/>
      <c r="Q177" s="26"/>
      <c r="R177" s="27"/>
      <c r="S177" s="27"/>
      <c r="T177" s="1302"/>
      <c r="U177" s="1303"/>
      <c r="V177" s="1303"/>
      <c r="W177" s="1304"/>
      <c r="X177" s="1272"/>
      <c r="Y177" s="1273"/>
      <c r="Z177" s="1273"/>
      <c r="AA177" s="1273"/>
      <c r="AB177" s="1273"/>
      <c r="AC177" s="448" t="s">
        <v>8385</v>
      </c>
      <c r="AD177" s="99"/>
      <c r="AE177" s="99"/>
      <c r="AF177" s="99"/>
      <c r="AG177" s="43"/>
      <c r="AH177" s="43"/>
      <c r="AI177" s="43"/>
      <c r="AJ177" s="43"/>
      <c r="AK177" s="43"/>
      <c r="AL177" s="43"/>
      <c r="AM177" s="44" t="s">
        <v>17</v>
      </c>
      <c r="AN177" s="1157">
        <f>$AN$9</f>
        <v>0.5</v>
      </c>
      <c r="AO177" s="1157"/>
      <c r="AP177" s="43"/>
      <c r="AQ177" s="43"/>
      <c r="AR177" s="43"/>
      <c r="AS177" s="43"/>
      <c r="AT177" s="35">
        <f>ROUND(ROUND(J179*V180,0)*AN177,0)</f>
        <v>226</v>
      </c>
      <c r="AU177" s="232"/>
    </row>
    <row r="178" spans="1:47" ht="17.100000000000001" customHeight="1" x14ac:dyDescent="0.15">
      <c r="A178" s="32">
        <v>44</v>
      </c>
      <c r="B178" s="33" t="s">
        <v>5668</v>
      </c>
      <c r="C178" s="34" t="s">
        <v>9029</v>
      </c>
      <c r="D178" s="422"/>
      <c r="E178" s="423"/>
      <c r="F178" s="424"/>
      <c r="G178" s="93"/>
      <c r="I178" s="22"/>
      <c r="J178" s="1269"/>
      <c r="K178" s="1269"/>
      <c r="L178" s="1269"/>
      <c r="M178" s="1270"/>
      <c r="N178" s="1271" t="s">
        <v>4829</v>
      </c>
      <c r="O178" s="1202"/>
      <c r="P178" s="1202"/>
      <c r="Q178" s="1202"/>
      <c r="R178" s="1202"/>
      <c r="S178" s="1202"/>
      <c r="T178" s="418"/>
      <c r="W178" s="449"/>
      <c r="X178" s="42"/>
      <c r="Y178" s="43"/>
      <c r="Z178" s="44"/>
      <c r="AA178" s="44"/>
      <c r="AB178" s="43"/>
      <c r="AC178" s="450"/>
      <c r="AD178" s="43"/>
      <c r="AE178" s="43"/>
      <c r="AF178" s="43"/>
      <c r="AG178" s="43"/>
      <c r="AH178" s="43"/>
      <c r="AI178" s="43"/>
      <c r="AJ178" s="43"/>
      <c r="AK178" s="43"/>
      <c r="AL178" s="43"/>
      <c r="AM178" s="44"/>
      <c r="AN178" s="45"/>
      <c r="AO178" s="45"/>
      <c r="AP178" s="43"/>
      <c r="AQ178" s="43"/>
      <c r="AR178" s="25"/>
      <c r="AS178" s="25"/>
      <c r="AT178" s="35">
        <f>ROUND(ROUND(J179*R180,0)*V180,0)</f>
        <v>435</v>
      </c>
      <c r="AU178" s="232"/>
    </row>
    <row r="179" spans="1:47" ht="17.100000000000001" customHeight="1" x14ac:dyDescent="0.15">
      <c r="A179" s="32">
        <v>44</v>
      </c>
      <c r="B179" s="33" t="s">
        <v>5670</v>
      </c>
      <c r="C179" s="34" t="s">
        <v>9030</v>
      </c>
      <c r="D179" s="422"/>
      <c r="E179" s="423"/>
      <c r="F179" s="424"/>
      <c r="G179" s="36"/>
      <c r="H179" s="29"/>
      <c r="I179" s="21"/>
      <c r="J179" s="1108">
        <f>'16就労移行支援(養成・基本)'!K179</f>
        <v>645</v>
      </c>
      <c r="K179" s="1108"/>
      <c r="L179" s="4" t="s">
        <v>21</v>
      </c>
      <c r="M179" s="2"/>
      <c r="N179" s="1228"/>
      <c r="O179" s="1283"/>
      <c r="P179" s="1283"/>
      <c r="Q179" s="1283"/>
      <c r="R179" s="1283"/>
      <c r="S179" s="1283"/>
      <c r="T179" s="418"/>
      <c r="W179" s="449"/>
      <c r="X179" s="1271" t="s">
        <v>4824</v>
      </c>
      <c r="Y179" s="1202"/>
      <c r="Z179" s="1202"/>
      <c r="AA179" s="1202"/>
      <c r="AB179" s="1202"/>
      <c r="AC179" s="448" t="s">
        <v>4825</v>
      </c>
      <c r="AD179" s="99"/>
      <c r="AE179" s="99"/>
      <c r="AF179" s="99"/>
      <c r="AG179" s="43"/>
      <c r="AH179" s="43"/>
      <c r="AI179" s="43"/>
      <c r="AJ179" s="43"/>
      <c r="AK179" s="43"/>
      <c r="AL179" s="43"/>
      <c r="AM179" s="44" t="s">
        <v>17</v>
      </c>
      <c r="AN179" s="1157">
        <f>$AN$8</f>
        <v>0.7</v>
      </c>
      <c r="AO179" s="1157"/>
      <c r="AP179" s="25"/>
      <c r="AQ179" s="25"/>
      <c r="AR179" s="25"/>
      <c r="AS179" s="25"/>
      <c r="AT179" s="35">
        <f>ROUND(ROUND(ROUND(J179*R180,0)*V180,0)*AN179,0)</f>
        <v>305</v>
      </c>
      <c r="AU179" s="232"/>
    </row>
    <row r="180" spans="1:47" ht="17.100000000000001" customHeight="1" x14ac:dyDescent="0.15">
      <c r="A180" s="32">
        <v>44</v>
      </c>
      <c r="B180" s="33" t="s">
        <v>5672</v>
      </c>
      <c r="C180" s="34" t="s">
        <v>9031</v>
      </c>
      <c r="D180" s="422"/>
      <c r="E180" s="423"/>
      <c r="F180" s="424"/>
      <c r="G180" s="36"/>
      <c r="H180" s="29"/>
      <c r="I180" s="21"/>
      <c r="J180" s="419"/>
      <c r="K180" s="419"/>
      <c r="L180" s="419"/>
      <c r="M180" s="419"/>
      <c r="N180" s="420"/>
      <c r="O180" s="421"/>
      <c r="P180" s="421"/>
      <c r="Q180" s="26" t="s">
        <v>17</v>
      </c>
      <c r="R180" s="1180">
        <f>$R$12</f>
        <v>0.96499999999999997</v>
      </c>
      <c r="S180" s="1180"/>
      <c r="T180" s="166"/>
      <c r="U180" s="23" t="s">
        <v>17</v>
      </c>
      <c r="V180" s="1158">
        <f>$V$12</f>
        <v>0.7</v>
      </c>
      <c r="W180" s="1159"/>
      <c r="X180" s="1272"/>
      <c r="Y180" s="1273"/>
      <c r="Z180" s="1273"/>
      <c r="AA180" s="1273"/>
      <c r="AB180" s="1273"/>
      <c r="AC180" s="448" t="s">
        <v>8385</v>
      </c>
      <c r="AD180" s="99"/>
      <c r="AE180" s="99"/>
      <c r="AF180" s="99"/>
      <c r="AG180" s="43"/>
      <c r="AH180" s="43"/>
      <c r="AI180" s="43"/>
      <c r="AJ180" s="43"/>
      <c r="AK180" s="43"/>
      <c r="AL180" s="43"/>
      <c r="AM180" s="44" t="s">
        <v>17</v>
      </c>
      <c r="AN180" s="1157">
        <f>$AN$9</f>
        <v>0.5</v>
      </c>
      <c r="AO180" s="1157"/>
      <c r="AP180" s="25"/>
      <c r="AQ180" s="25"/>
      <c r="AR180" s="25"/>
      <c r="AS180" s="25"/>
      <c r="AT180" s="35">
        <f>ROUND(ROUND(ROUND(J179*R180,0)*V180,0)*AN180,0)</f>
        <v>218</v>
      </c>
      <c r="AU180" s="232"/>
    </row>
    <row r="181" spans="1:47" ht="17.100000000000001" customHeight="1" x14ac:dyDescent="0.15">
      <c r="A181" s="32">
        <v>44</v>
      </c>
      <c r="B181" s="33" t="s">
        <v>5674</v>
      </c>
      <c r="C181" s="34" t="s">
        <v>9032</v>
      </c>
      <c r="D181" s="422"/>
      <c r="E181" s="423"/>
      <c r="F181" s="424"/>
      <c r="G181" s="36"/>
      <c r="H181" s="29"/>
      <c r="I181" s="37"/>
      <c r="J181" s="4"/>
      <c r="M181" s="21"/>
      <c r="N181" s="416"/>
      <c r="O181" s="417"/>
      <c r="P181" s="417"/>
      <c r="Q181" s="65"/>
      <c r="R181" s="156"/>
      <c r="S181" s="156"/>
      <c r="T181" s="166"/>
      <c r="W181" s="449"/>
      <c r="X181" s="42"/>
      <c r="Y181" s="43"/>
      <c r="Z181" s="44"/>
      <c r="AA181" s="44"/>
      <c r="AB181" s="43"/>
      <c r="AC181" s="450"/>
      <c r="AD181" s="43"/>
      <c r="AE181" s="43"/>
      <c r="AF181" s="43"/>
      <c r="AG181" s="43"/>
      <c r="AH181" s="43"/>
      <c r="AI181" s="43"/>
      <c r="AJ181" s="43"/>
      <c r="AK181" s="43"/>
      <c r="AL181" s="43"/>
      <c r="AM181" s="44"/>
      <c r="AN181" s="45"/>
      <c r="AO181" s="45"/>
      <c r="AP181" s="1198" t="s">
        <v>4833</v>
      </c>
      <c r="AQ181" s="1281"/>
      <c r="AR181" s="1281"/>
      <c r="AS181" s="1299"/>
      <c r="AT181" s="35">
        <f>ROUND(ROUND(J179*V180,0)*AR184,0)</f>
        <v>429</v>
      </c>
      <c r="AU181" s="31"/>
    </row>
    <row r="182" spans="1:47" ht="17.100000000000001" customHeight="1" x14ac:dyDescent="0.15">
      <c r="A182" s="32">
        <v>44</v>
      </c>
      <c r="B182" s="33" t="s">
        <v>5676</v>
      </c>
      <c r="C182" s="34" t="s">
        <v>9033</v>
      </c>
      <c r="D182" s="422"/>
      <c r="E182" s="423"/>
      <c r="F182" s="424"/>
      <c r="G182" s="36"/>
      <c r="H182" s="29"/>
      <c r="I182" s="37"/>
      <c r="J182" s="4"/>
      <c r="M182" s="21"/>
      <c r="N182" s="418"/>
      <c r="O182" s="419"/>
      <c r="P182" s="419"/>
      <c r="Q182" s="23"/>
      <c r="R182" s="167"/>
      <c r="S182" s="167"/>
      <c r="T182" s="166"/>
      <c r="W182" s="449"/>
      <c r="X182" s="1271" t="s">
        <v>4824</v>
      </c>
      <c r="Y182" s="1202"/>
      <c r="Z182" s="1202"/>
      <c r="AA182" s="1202"/>
      <c r="AB182" s="1202"/>
      <c r="AC182" s="448" t="s">
        <v>4825</v>
      </c>
      <c r="AD182" s="99"/>
      <c r="AE182" s="99"/>
      <c r="AF182" s="99"/>
      <c r="AG182" s="43"/>
      <c r="AH182" s="43"/>
      <c r="AI182" s="43"/>
      <c r="AJ182" s="43"/>
      <c r="AK182" s="43"/>
      <c r="AL182" s="43"/>
      <c r="AM182" s="44" t="s">
        <v>17</v>
      </c>
      <c r="AN182" s="1157">
        <f>$AN$8</f>
        <v>0.7</v>
      </c>
      <c r="AO182" s="1157"/>
      <c r="AP182" s="1268"/>
      <c r="AQ182" s="1269"/>
      <c r="AR182" s="1269"/>
      <c r="AS182" s="1270"/>
      <c r="AT182" s="35">
        <f>ROUND(ROUND(ROUND(J179*V180,0)*AN182,0)*AR184,0)</f>
        <v>300</v>
      </c>
      <c r="AU182" s="31"/>
    </row>
    <row r="183" spans="1:47" ht="17.100000000000001" customHeight="1" x14ac:dyDescent="0.15">
      <c r="A183" s="32">
        <v>44</v>
      </c>
      <c r="B183" s="33" t="s">
        <v>5678</v>
      </c>
      <c r="C183" s="34" t="s">
        <v>9034</v>
      </c>
      <c r="D183" s="422"/>
      <c r="E183" s="423"/>
      <c r="F183" s="424"/>
      <c r="G183" s="36"/>
      <c r="H183" s="29"/>
      <c r="I183" s="37"/>
      <c r="J183" s="4"/>
      <c r="M183" s="21"/>
      <c r="N183" s="420"/>
      <c r="O183" s="421"/>
      <c r="P183" s="421"/>
      <c r="Q183" s="26"/>
      <c r="R183" s="27"/>
      <c r="S183" s="27"/>
      <c r="T183" s="166"/>
      <c r="W183" s="449"/>
      <c r="X183" s="1272"/>
      <c r="Y183" s="1273"/>
      <c r="Z183" s="1273"/>
      <c r="AA183" s="1273"/>
      <c r="AB183" s="1273"/>
      <c r="AC183" s="448" t="s">
        <v>8385</v>
      </c>
      <c r="AD183" s="99"/>
      <c r="AE183" s="99"/>
      <c r="AF183" s="99"/>
      <c r="AG183" s="43"/>
      <c r="AH183" s="43"/>
      <c r="AI183" s="43"/>
      <c r="AJ183" s="43"/>
      <c r="AK183" s="43"/>
      <c r="AL183" s="43"/>
      <c r="AM183" s="44" t="s">
        <v>17</v>
      </c>
      <c r="AN183" s="1157">
        <f>$AN$9</f>
        <v>0.5</v>
      </c>
      <c r="AO183" s="1157"/>
      <c r="AP183" s="20"/>
      <c r="AQ183" s="4"/>
      <c r="AR183" s="4"/>
      <c r="AS183" s="21"/>
      <c r="AT183" s="35">
        <f>ROUND(ROUND(ROUND(J179*V180,0)*AN183,0)*AR184,0)</f>
        <v>215</v>
      </c>
      <c r="AU183" s="31"/>
    </row>
    <row r="184" spans="1:47" ht="17.100000000000001" customHeight="1" x14ac:dyDescent="0.15">
      <c r="A184" s="32">
        <v>44</v>
      </c>
      <c r="B184" s="33" t="s">
        <v>5680</v>
      </c>
      <c r="C184" s="34" t="s">
        <v>9035</v>
      </c>
      <c r="D184" s="422"/>
      <c r="E184" s="423"/>
      <c r="F184" s="424"/>
      <c r="G184" s="36"/>
      <c r="H184" s="29"/>
      <c r="I184" s="37"/>
      <c r="J184" s="4"/>
      <c r="M184" s="21"/>
      <c r="N184" s="1271" t="s">
        <v>4829</v>
      </c>
      <c r="O184" s="1202"/>
      <c r="P184" s="1202"/>
      <c r="Q184" s="1202"/>
      <c r="R184" s="1202"/>
      <c r="S184" s="1202"/>
      <c r="T184" s="418"/>
      <c r="W184" s="449"/>
      <c r="X184" s="42"/>
      <c r="Y184" s="43"/>
      <c r="Z184" s="44"/>
      <c r="AA184" s="44"/>
      <c r="AB184" s="43"/>
      <c r="AC184" s="450"/>
      <c r="AD184" s="43"/>
      <c r="AE184" s="43"/>
      <c r="AF184" s="43"/>
      <c r="AG184" s="43"/>
      <c r="AH184" s="43"/>
      <c r="AI184" s="43"/>
      <c r="AJ184" s="43"/>
      <c r="AK184" s="43"/>
      <c r="AL184" s="43"/>
      <c r="AM184" s="44"/>
      <c r="AN184" s="45"/>
      <c r="AO184" s="45"/>
      <c r="AP184" s="20"/>
      <c r="AQ184" s="23" t="s">
        <v>17</v>
      </c>
      <c r="AR184" s="1158">
        <f>$AR$16</f>
        <v>0.95</v>
      </c>
      <c r="AS184" s="1159"/>
      <c r="AT184" s="35">
        <f>ROUND(ROUND(ROUND(J179*R186,0)*V180,0)*AR184,0)</f>
        <v>413</v>
      </c>
      <c r="AU184" s="31"/>
    </row>
    <row r="185" spans="1:47" ht="17.100000000000001" customHeight="1" x14ac:dyDescent="0.15">
      <c r="A185" s="32">
        <v>44</v>
      </c>
      <c r="B185" s="33" t="s">
        <v>5682</v>
      </c>
      <c r="C185" s="34" t="s">
        <v>9036</v>
      </c>
      <c r="D185" s="422"/>
      <c r="E185" s="423"/>
      <c r="F185" s="424"/>
      <c r="G185" s="36"/>
      <c r="H185" s="29"/>
      <c r="I185" s="37"/>
      <c r="J185" s="4"/>
      <c r="M185" s="21"/>
      <c r="N185" s="1228"/>
      <c r="O185" s="1283"/>
      <c r="P185" s="1283"/>
      <c r="Q185" s="1283"/>
      <c r="R185" s="1283"/>
      <c r="S185" s="1283"/>
      <c r="T185" s="418"/>
      <c r="W185" s="449"/>
      <c r="X185" s="1271" t="s">
        <v>4824</v>
      </c>
      <c r="Y185" s="1202"/>
      <c r="Z185" s="1202"/>
      <c r="AA185" s="1202"/>
      <c r="AB185" s="1202"/>
      <c r="AC185" s="448" t="s">
        <v>4825</v>
      </c>
      <c r="AD185" s="99"/>
      <c r="AE185" s="99"/>
      <c r="AF185" s="99"/>
      <c r="AG185" s="43"/>
      <c r="AH185" s="43"/>
      <c r="AI185" s="43"/>
      <c r="AJ185" s="43"/>
      <c r="AK185" s="43"/>
      <c r="AL185" s="43"/>
      <c r="AM185" s="44" t="s">
        <v>17</v>
      </c>
      <c r="AN185" s="1157">
        <f>$AN$8</f>
        <v>0.7</v>
      </c>
      <c r="AO185" s="1157"/>
      <c r="AP185" s="20"/>
      <c r="AQ185" s="4"/>
      <c r="AR185" s="4"/>
      <c r="AS185" s="21"/>
      <c r="AT185" s="35">
        <f>ROUND(ROUND(ROUND(ROUND(J179*R186,0)*V180,0)*AN185,0)*AR184,0)</f>
        <v>290</v>
      </c>
      <c r="AU185" s="31"/>
    </row>
    <row r="186" spans="1:47" ht="17.100000000000001" customHeight="1" x14ac:dyDescent="0.15">
      <c r="A186" s="32">
        <v>44</v>
      </c>
      <c r="B186" s="33" t="s">
        <v>5684</v>
      </c>
      <c r="C186" s="34" t="s">
        <v>9037</v>
      </c>
      <c r="D186" s="422"/>
      <c r="E186" s="423"/>
      <c r="F186" s="424"/>
      <c r="G186" s="36"/>
      <c r="H186" s="29"/>
      <c r="I186" s="37"/>
      <c r="J186" s="4"/>
      <c r="M186" s="21"/>
      <c r="N186" s="420"/>
      <c r="O186" s="421"/>
      <c r="P186" s="421"/>
      <c r="Q186" s="26" t="s">
        <v>17</v>
      </c>
      <c r="R186" s="1180">
        <f>$R$12</f>
        <v>0.96499999999999997</v>
      </c>
      <c r="S186" s="1180"/>
      <c r="T186" s="166"/>
      <c r="W186" s="449"/>
      <c r="X186" s="1272"/>
      <c r="Y186" s="1273"/>
      <c r="Z186" s="1273"/>
      <c r="AA186" s="1273"/>
      <c r="AB186" s="1273"/>
      <c r="AC186" s="448" t="s">
        <v>8385</v>
      </c>
      <c r="AD186" s="99"/>
      <c r="AE186" s="99"/>
      <c r="AF186" s="99"/>
      <c r="AG186" s="43"/>
      <c r="AH186" s="43"/>
      <c r="AI186" s="43"/>
      <c r="AJ186" s="43"/>
      <c r="AK186" s="43"/>
      <c r="AL186" s="43"/>
      <c r="AM186" s="44" t="s">
        <v>17</v>
      </c>
      <c r="AN186" s="1157">
        <f>$AN$9</f>
        <v>0.5</v>
      </c>
      <c r="AO186" s="1157"/>
      <c r="AP186" s="24"/>
      <c r="AQ186" s="25"/>
      <c r="AR186" s="25"/>
      <c r="AS186" s="38"/>
      <c r="AT186" s="35">
        <f>ROUND(ROUND(ROUND(ROUND(J179*R186,0)*V180,0)*AN186,0)*AR184,0)</f>
        <v>207</v>
      </c>
      <c r="AU186" s="31"/>
    </row>
    <row r="187" spans="1:47" ht="17.100000000000001" customHeight="1" x14ac:dyDescent="0.15">
      <c r="A187" s="32">
        <v>44</v>
      </c>
      <c r="B187" s="33" t="s">
        <v>5686</v>
      </c>
      <c r="C187" s="34" t="s">
        <v>9038</v>
      </c>
      <c r="D187" s="422"/>
      <c r="E187" s="423"/>
      <c r="F187" s="424"/>
      <c r="G187" s="36"/>
      <c r="H187" s="29"/>
      <c r="I187" s="37"/>
      <c r="J187" s="1086" t="s">
        <v>4840</v>
      </c>
      <c r="K187" s="1133"/>
      <c r="L187" s="1133"/>
      <c r="M187" s="1134"/>
      <c r="N187" s="416"/>
      <c r="O187" s="417"/>
      <c r="P187" s="417"/>
      <c r="Q187" s="65"/>
      <c r="R187" s="156"/>
      <c r="S187" s="156"/>
      <c r="T187" s="93"/>
      <c r="V187" s="2"/>
      <c r="W187" s="22"/>
      <c r="X187" s="43"/>
      <c r="Y187" s="43"/>
      <c r="Z187" s="44"/>
      <c r="AA187" s="44"/>
      <c r="AB187" s="43"/>
      <c r="AC187" s="450"/>
      <c r="AD187" s="43"/>
      <c r="AE187" s="43"/>
      <c r="AF187" s="43"/>
      <c r="AG187" s="43"/>
      <c r="AH187" s="43"/>
      <c r="AI187" s="43"/>
      <c r="AJ187" s="43"/>
      <c r="AK187" s="43"/>
      <c r="AL187" s="43"/>
      <c r="AM187" s="44"/>
      <c r="AN187" s="45"/>
      <c r="AO187" s="45"/>
      <c r="AP187" s="25"/>
      <c r="AQ187" s="25"/>
      <c r="AR187" s="25"/>
      <c r="AS187" s="25"/>
      <c r="AT187" s="35">
        <f>ROUND(J191*V180,0)</f>
        <v>379</v>
      </c>
      <c r="AU187" s="31"/>
    </row>
    <row r="188" spans="1:47" ht="17.100000000000001" customHeight="1" x14ac:dyDescent="0.15">
      <c r="A188" s="32">
        <v>44</v>
      </c>
      <c r="B188" s="33" t="s">
        <v>5688</v>
      </c>
      <c r="C188" s="34" t="s">
        <v>9039</v>
      </c>
      <c r="D188" s="422"/>
      <c r="E188" s="423"/>
      <c r="F188" s="424"/>
      <c r="G188" s="36"/>
      <c r="H188" s="29"/>
      <c r="I188" s="37"/>
      <c r="J188" s="1135"/>
      <c r="K188" s="1135"/>
      <c r="L188" s="1135"/>
      <c r="M188" s="1136"/>
      <c r="N188" s="418"/>
      <c r="O188" s="419"/>
      <c r="P188" s="419"/>
      <c r="Q188" s="23"/>
      <c r="R188" s="167"/>
      <c r="S188" s="167"/>
      <c r="T188" s="93"/>
      <c r="V188" s="2"/>
      <c r="W188" s="22"/>
      <c r="X188" s="1202" t="s">
        <v>4824</v>
      </c>
      <c r="Y188" s="1202"/>
      <c r="Z188" s="1202"/>
      <c r="AA188" s="1202"/>
      <c r="AB188" s="1202"/>
      <c r="AC188" s="448" t="s">
        <v>4825</v>
      </c>
      <c r="AD188" s="99"/>
      <c r="AE188" s="99"/>
      <c r="AF188" s="99"/>
      <c r="AG188" s="43"/>
      <c r="AH188" s="43"/>
      <c r="AI188" s="43"/>
      <c r="AJ188" s="43"/>
      <c r="AK188" s="43"/>
      <c r="AL188" s="43"/>
      <c r="AM188" s="44" t="s">
        <v>17</v>
      </c>
      <c r="AN188" s="1157">
        <f>$AN$8</f>
        <v>0.7</v>
      </c>
      <c r="AO188" s="1157"/>
      <c r="AP188" s="43"/>
      <c r="AQ188" s="43"/>
      <c r="AR188" s="43"/>
      <c r="AS188" s="43"/>
      <c r="AT188" s="35">
        <f>ROUND(ROUND(J191*V180,0)*AN188,0)</f>
        <v>265</v>
      </c>
      <c r="AU188" s="31"/>
    </row>
    <row r="189" spans="1:47" ht="17.100000000000001" customHeight="1" x14ac:dyDescent="0.15">
      <c r="A189" s="32">
        <v>44</v>
      </c>
      <c r="B189" s="33" t="s">
        <v>5690</v>
      </c>
      <c r="C189" s="34" t="s">
        <v>9040</v>
      </c>
      <c r="D189" s="422"/>
      <c r="E189" s="423"/>
      <c r="F189" s="424"/>
      <c r="G189" s="36"/>
      <c r="H189" s="29"/>
      <c r="I189" s="37"/>
      <c r="J189" s="1135"/>
      <c r="K189" s="1135"/>
      <c r="L189" s="1135"/>
      <c r="M189" s="1136"/>
      <c r="N189" s="420"/>
      <c r="O189" s="421"/>
      <c r="P189" s="421"/>
      <c r="Q189" s="26"/>
      <c r="R189" s="27"/>
      <c r="S189" s="27"/>
      <c r="T189" s="93"/>
      <c r="V189" s="2"/>
      <c r="W189" s="22"/>
      <c r="X189" s="1273"/>
      <c r="Y189" s="1273"/>
      <c r="Z189" s="1273"/>
      <c r="AA189" s="1273"/>
      <c r="AB189" s="1273"/>
      <c r="AC189" s="448" t="s">
        <v>8385</v>
      </c>
      <c r="AD189" s="99"/>
      <c r="AE189" s="99"/>
      <c r="AF189" s="99"/>
      <c r="AG189" s="43"/>
      <c r="AH189" s="43"/>
      <c r="AI189" s="43"/>
      <c r="AJ189" s="43"/>
      <c r="AK189" s="43"/>
      <c r="AL189" s="43"/>
      <c r="AM189" s="44" t="s">
        <v>17</v>
      </c>
      <c r="AN189" s="1157">
        <f>$AN$9</f>
        <v>0.5</v>
      </c>
      <c r="AO189" s="1157"/>
      <c r="AP189" s="43"/>
      <c r="AQ189" s="43"/>
      <c r="AR189" s="43"/>
      <c r="AS189" s="43"/>
      <c r="AT189" s="35">
        <f>ROUND(ROUND(J191*V180,0)*AN189,0)</f>
        <v>190</v>
      </c>
      <c r="AU189" s="31"/>
    </row>
    <row r="190" spans="1:47" ht="17.100000000000001" customHeight="1" x14ac:dyDescent="0.15">
      <c r="A190" s="32">
        <v>44</v>
      </c>
      <c r="B190" s="33" t="s">
        <v>5692</v>
      </c>
      <c r="C190" s="34" t="s">
        <v>9041</v>
      </c>
      <c r="D190" s="422"/>
      <c r="E190" s="423"/>
      <c r="F190" s="424"/>
      <c r="G190" s="36"/>
      <c r="H190" s="29"/>
      <c r="I190" s="37"/>
      <c r="J190" s="1269"/>
      <c r="K190" s="1269"/>
      <c r="L190" s="1269"/>
      <c r="M190" s="1270"/>
      <c r="N190" s="1271" t="s">
        <v>4829</v>
      </c>
      <c r="O190" s="1202"/>
      <c r="P190" s="1202"/>
      <c r="Q190" s="1202"/>
      <c r="R190" s="1202"/>
      <c r="S190" s="1202"/>
      <c r="T190" s="93"/>
      <c r="V190" s="2"/>
      <c r="W190" s="22"/>
      <c r="X190" s="43"/>
      <c r="Y190" s="43"/>
      <c r="Z190" s="44"/>
      <c r="AA190" s="44"/>
      <c r="AB190" s="43"/>
      <c r="AC190" s="450"/>
      <c r="AD190" s="43"/>
      <c r="AE190" s="43"/>
      <c r="AF190" s="43"/>
      <c r="AG190" s="43"/>
      <c r="AH190" s="43"/>
      <c r="AI190" s="43"/>
      <c r="AJ190" s="43"/>
      <c r="AK190" s="43"/>
      <c r="AL190" s="43"/>
      <c r="AM190" s="44"/>
      <c r="AN190" s="45"/>
      <c r="AO190" s="45"/>
      <c r="AP190" s="43"/>
      <c r="AQ190" s="43"/>
      <c r="AR190" s="25"/>
      <c r="AS190" s="25"/>
      <c r="AT190" s="35">
        <f>ROUND(ROUND(J191*R192,0)*V180,0)</f>
        <v>365</v>
      </c>
      <c r="AU190" s="31"/>
    </row>
    <row r="191" spans="1:47" ht="17.100000000000001" customHeight="1" x14ac:dyDescent="0.15">
      <c r="A191" s="32">
        <v>44</v>
      </c>
      <c r="B191" s="33" t="s">
        <v>5694</v>
      </c>
      <c r="C191" s="34" t="s">
        <v>9042</v>
      </c>
      <c r="D191" s="422"/>
      <c r="E191" s="423"/>
      <c r="F191" s="424"/>
      <c r="G191" s="36"/>
      <c r="H191" s="29"/>
      <c r="I191" s="37"/>
      <c r="J191" s="1108">
        <f>'16就労移行支援(養成・基本)'!K191</f>
        <v>541</v>
      </c>
      <c r="K191" s="1108"/>
      <c r="L191" s="4" t="s">
        <v>21</v>
      </c>
      <c r="M191" s="2"/>
      <c r="N191" s="1228"/>
      <c r="O191" s="1283"/>
      <c r="P191" s="1283"/>
      <c r="Q191" s="1283"/>
      <c r="R191" s="1283"/>
      <c r="S191" s="1283"/>
      <c r="T191" s="93"/>
      <c r="V191" s="2"/>
      <c r="W191" s="22"/>
      <c r="X191" s="1202" t="s">
        <v>4824</v>
      </c>
      <c r="Y191" s="1202"/>
      <c r="Z191" s="1202"/>
      <c r="AA191" s="1202"/>
      <c r="AB191" s="1202"/>
      <c r="AC191" s="448" t="s">
        <v>4825</v>
      </c>
      <c r="AD191" s="99"/>
      <c r="AE191" s="99"/>
      <c r="AF191" s="99"/>
      <c r="AG191" s="43"/>
      <c r="AH191" s="43"/>
      <c r="AI191" s="43"/>
      <c r="AJ191" s="43"/>
      <c r="AK191" s="43"/>
      <c r="AL191" s="43"/>
      <c r="AM191" s="44" t="s">
        <v>17</v>
      </c>
      <c r="AN191" s="1157">
        <f>$AN$8</f>
        <v>0.7</v>
      </c>
      <c r="AO191" s="1157"/>
      <c r="AP191" s="25"/>
      <c r="AQ191" s="25"/>
      <c r="AR191" s="25"/>
      <c r="AS191" s="25"/>
      <c r="AT191" s="35">
        <f>ROUND(ROUND(ROUND(J191*R192,0)*V180,0)*AN191,0)</f>
        <v>256</v>
      </c>
      <c r="AU191" s="31"/>
    </row>
    <row r="192" spans="1:47" ht="17.100000000000001" customHeight="1" x14ac:dyDescent="0.15">
      <c r="A192" s="32">
        <v>44</v>
      </c>
      <c r="B192" s="33" t="s">
        <v>5696</v>
      </c>
      <c r="C192" s="34" t="s">
        <v>9043</v>
      </c>
      <c r="D192" s="422"/>
      <c r="E192" s="423"/>
      <c r="F192" s="424"/>
      <c r="G192" s="36"/>
      <c r="H192" s="29"/>
      <c r="I192" s="37"/>
      <c r="J192" s="419"/>
      <c r="K192" s="419"/>
      <c r="L192" s="419"/>
      <c r="M192" s="419"/>
      <c r="N192" s="420"/>
      <c r="O192" s="421"/>
      <c r="P192" s="421"/>
      <c r="Q192" s="26" t="s">
        <v>17</v>
      </c>
      <c r="R192" s="1180">
        <f>$R$12</f>
        <v>0.96499999999999997</v>
      </c>
      <c r="S192" s="1180"/>
      <c r="T192" s="93"/>
      <c r="V192" s="2"/>
      <c r="W192" s="22"/>
      <c r="X192" s="1273"/>
      <c r="Y192" s="1273"/>
      <c r="Z192" s="1273"/>
      <c r="AA192" s="1273"/>
      <c r="AB192" s="1273"/>
      <c r="AC192" s="448" t="s">
        <v>8385</v>
      </c>
      <c r="AD192" s="99"/>
      <c r="AE192" s="99"/>
      <c r="AF192" s="99"/>
      <c r="AG192" s="43"/>
      <c r="AH192" s="43"/>
      <c r="AI192" s="43"/>
      <c r="AJ192" s="43"/>
      <c r="AK192" s="43"/>
      <c r="AL192" s="43"/>
      <c r="AM192" s="44" t="s">
        <v>17</v>
      </c>
      <c r="AN192" s="1157">
        <f>$AN$9</f>
        <v>0.5</v>
      </c>
      <c r="AO192" s="1157"/>
      <c r="AP192" s="25"/>
      <c r="AQ192" s="25"/>
      <c r="AR192" s="25"/>
      <c r="AS192" s="25"/>
      <c r="AT192" s="35">
        <f>ROUND(ROUND(ROUND(J191*R192,0)*V180,0)*AN192,0)</f>
        <v>183</v>
      </c>
      <c r="AU192" s="31"/>
    </row>
    <row r="193" spans="1:47" ht="17.100000000000001" customHeight="1" x14ac:dyDescent="0.15">
      <c r="A193" s="32">
        <v>44</v>
      </c>
      <c r="B193" s="33" t="s">
        <v>5698</v>
      </c>
      <c r="C193" s="34" t="s">
        <v>9044</v>
      </c>
      <c r="D193" s="422"/>
      <c r="E193" s="423"/>
      <c r="F193" s="424"/>
      <c r="G193" s="36"/>
      <c r="H193" s="29"/>
      <c r="I193" s="37"/>
      <c r="J193" s="4"/>
      <c r="M193" s="21"/>
      <c r="N193" s="416"/>
      <c r="O193" s="417"/>
      <c r="P193" s="417"/>
      <c r="Q193" s="65"/>
      <c r="R193" s="156"/>
      <c r="S193" s="156"/>
      <c r="T193" s="166"/>
      <c r="W193" s="449"/>
      <c r="X193" s="42"/>
      <c r="Y193" s="43"/>
      <c r="Z193" s="44"/>
      <c r="AA193" s="44"/>
      <c r="AB193" s="43"/>
      <c r="AC193" s="450"/>
      <c r="AD193" s="43"/>
      <c r="AE193" s="43"/>
      <c r="AF193" s="43"/>
      <c r="AG193" s="43"/>
      <c r="AH193" s="43"/>
      <c r="AI193" s="43"/>
      <c r="AJ193" s="43"/>
      <c r="AK193" s="43"/>
      <c r="AL193" s="43"/>
      <c r="AM193" s="44"/>
      <c r="AN193" s="45"/>
      <c r="AO193" s="45"/>
      <c r="AP193" s="1198" t="s">
        <v>4833</v>
      </c>
      <c r="AQ193" s="1281"/>
      <c r="AR193" s="1281"/>
      <c r="AS193" s="1299"/>
      <c r="AT193" s="35">
        <f>ROUND(ROUND(J191*V180,0)*AR196,0)</f>
        <v>360</v>
      </c>
      <c r="AU193" s="31"/>
    </row>
    <row r="194" spans="1:47" ht="17.100000000000001" customHeight="1" x14ac:dyDescent="0.15">
      <c r="A194" s="32">
        <v>44</v>
      </c>
      <c r="B194" s="33" t="s">
        <v>5700</v>
      </c>
      <c r="C194" s="34" t="s">
        <v>9045</v>
      </c>
      <c r="D194" s="422"/>
      <c r="E194" s="423"/>
      <c r="F194" s="424"/>
      <c r="G194" s="36"/>
      <c r="H194" s="29"/>
      <c r="I194" s="37"/>
      <c r="J194" s="4"/>
      <c r="M194" s="21"/>
      <c r="N194" s="418"/>
      <c r="O194" s="419"/>
      <c r="P194" s="419"/>
      <c r="Q194" s="23"/>
      <c r="R194" s="167"/>
      <c r="S194" s="167"/>
      <c r="T194" s="166"/>
      <c r="W194" s="449"/>
      <c r="X194" s="1271" t="s">
        <v>4824</v>
      </c>
      <c r="Y194" s="1202"/>
      <c r="Z194" s="1202"/>
      <c r="AA194" s="1202"/>
      <c r="AB194" s="1202"/>
      <c r="AC194" s="448" t="s">
        <v>4825</v>
      </c>
      <c r="AD194" s="99"/>
      <c r="AE194" s="99"/>
      <c r="AF194" s="99"/>
      <c r="AG194" s="43"/>
      <c r="AH194" s="43"/>
      <c r="AI194" s="43"/>
      <c r="AJ194" s="43"/>
      <c r="AK194" s="43"/>
      <c r="AL194" s="43"/>
      <c r="AM194" s="44" t="s">
        <v>17</v>
      </c>
      <c r="AN194" s="1157">
        <f>$AN$8</f>
        <v>0.7</v>
      </c>
      <c r="AO194" s="1157"/>
      <c r="AP194" s="1268"/>
      <c r="AQ194" s="1269"/>
      <c r="AR194" s="1269"/>
      <c r="AS194" s="1270"/>
      <c r="AT194" s="35">
        <f>ROUND(ROUND(ROUND(J191*V180,0)*AN194,0)*AR196,0)</f>
        <v>252</v>
      </c>
      <c r="AU194" s="31"/>
    </row>
    <row r="195" spans="1:47" ht="17.100000000000001" customHeight="1" x14ac:dyDescent="0.15">
      <c r="A195" s="32">
        <v>44</v>
      </c>
      <c r="B195" s="33" t="s">
        <v>5702</v>
      </c>
      <c r="C195" s="34" t="s">
        <v>9046</v>
      </c>
      <c r="D195" s="422"/>
      <c r="E195" s="423"/>
      <c r="F195" s="424"/>
      <c r="G195" s="36"/>
      <c r="H195" s="29"/>
      <c r="I195" s="37"/>
      <c r="J195" s="4"/>
      <c r="M195" s="21"/>
      <c r="N195" s="420"/>
      <c r="O195" s="421"/>
      <c r="P195" s="421"/>
      <c r="Q195" s="26"/>
      <c r="R195" s="27"/>
      <c r="S195" s="27"/>
      <c r="T195" s="166"/>
      <c r="W195" s="449"/>
      <c r="X195" s="1272"/>
      <c r="Y195" s="1273"/>
      <c r="Z195" s="1273"/>
      <c r="AA195" s="1273"/>
      <c r="AB195" s="1273"/>
      <c r="AC195" s="448" t="s">
        <v>8385</v>
      </c>
      <c r="AD195" s="99"/>
      <c r="AE195" s="99"/>
      <c r="AF195" s="99"/>
      <c r="AG195" s="43"/>
      <c r="AH195" s="43"/>
      <c r="AI195" s="43"/>
      <c r="AJ195" s="43"/>
      <c r="AK195" s="43"/>
      <c r="AL195" s="43"/>
      <c r="AM195" s="44" t="s">
        <v>17</v>
      </c>
      <c r="AN195" s="1157">
        <f>$AN$9</f>
        <v>0.5</v>
      </c>
      <c r="AO195" s="1157"/>
      <c r="AP195" s="20"/>
      <c r="AQ195" s="4"/>
      <c r="AR195" s="4"/>
      <c r="AS195" s="21"/>
      <c r="AT195" s="35">
        <f>ROUND(ROUND(ROUND(J191*V180,0)*AN195,0)*AR196,0)</f>
        <v>181</v>
      </c>
      <c r="AU195" s="31"/>
    </row>
    <row r="196" spans="1:47" ht="17.100000000000001" customHeight="1" x14ac:dyDescent="0.15">
      <c r="A196" s="32">
        <v>44</v>
      </c>
      <c r="B196" s="33" t="s">
        <v>5704</v>
      </c>
      <c r="C196" s="34" t="s">
        <v>9047</v>
      </c>
      <c r="D196" s="422"/>
      <c r="E196" s="423"/>
      <c r="F196" s="424"/>
      <c r="G196" s="36"/>
      <c r="H196" s="29"/>
      <c r="I196" s="37"/>
      <c r="J196" s="4"/>
      <c r="M196" s="21"/>
      <c r="N196" s="1271" t="s">
        <v>4829</v>
      </c>
      <c r="O196" s="1202"/>
      <c r="P196" s="1202"/>
      <c r="Q196" s="1202"/>
      <c r="R196" s="1202"/>
      <c r="S196" s="1202"/>
      <c r="T196" s="418"/>
      <c r="W196" s="449"/>
      <c r="X196" s="42"/>
      <c r="Y196" s="43"/>
      <c r="Z196" s="44"/>
      <c r="AA196" s="44"/>
      <c r="AB196" s="43"/>
      <c r="AC196" s="450"/>
      <c r="AD196" s="43"/>
      <c r="AE196" s="43"/>
      <c r="AF196" s="43"/>
      <c r="AG196" s="43"/>
      <c r="AH196" s="43"/>
      <c r="AI196" s="43"/>
      <c r="AJ196" s="43"/>
      <c r="AK196" s="43"/>
      <c r="AL196" s="43"/>
      <c r="AM196" s="44"/>
      <c r="AN196" s="45"/>
      <c r="AO196" s="45"/>
      <c r="AP196" s="20"/>
      <c r="AQ196" s="23" t="s">
        <v>17</v>
      </c>
      <c r="AR196" s="1158">
        <f>$AR$16</f>
        <v>0.95</v>
      </c>
      <c r="AS196" s="1159"/>
      <c r="AT196" s="35">
        <f>ROUND(ROUND(ROUND(J191*R198,0)*V180,0)*AR196,0)</f>
        <v>347</v>
      </c>
      <c r="AU196" s="31"/>
    </row>
    <row r="197" spans="1:47" ht="17.100000000000001" customHeight="1" x14ac:dyDescent="0.15">
      <c r="A197" s="32">
        <v>44</v>
      </c>
      <c r="B197" s="33" t="s">
        <v>5706</v>
      </c>
      <c r="C197" s="34" t="s">
        <v>9048</v>
      </c>
      <c r="D197" s="422"/>
      <c r="E197" s="423"/>
      <c r="F197" s="424"/>
      <c r="G197" s="36"/>
      <c r="H197" s="29"/>
      <c r="I197" s="37"/>
      <c r="J197" s="4"/>
      <c r="M197" s="21"/>
      <c r="N197" s="1228"/>
      <c r="O197" s="1283"/>
      <c r="P197" s="1283"/>
      <c r="Q197" s="1283"/>
      <c r="R197" s="1283"/>
      <c r="S197" s="1283"/>
      <c r="T197" s="418"/>
      <c r="W197" s="449"/>
      <c r="X197" s="1271" t="s">
        <v>4824</v>
      </c>
      <c r="Y197" s="1202"/>
      <c r="Z197" s="1202"/>
      <c r="AA197" s="1202"/>
      <c r="AB197" s="1202"/>
      <c r="AC197" s="448" t="s">
        <v>4825</v>
      </c>
      <c r="AD197" s="99"/>
      <c r="AE197" s="99"/>
      <c r="AF197" s="99"/>
      <c r="AG197" s="43"/>
      <c r="AH197" s="43"/>
      <c r="AI197" s="43"/>
      <c r="AJ197" s="43"/>
      <c r="AK197" s="43"/>
      <c r="AL197" s="43"/>
      <c r="AM197" s="44" t="s">
        <v>17</v>
      </c>
      <c r="AN197" s="1157">
        <f>$AN$8</f>
        <v>0.7</v>
      </c>
      <c r="AO197" s="1157"/>
      <c r="AP197" s="20"/>
      <c r="AQ197" s="4"/>
      <c r="AR197" s="4"/>
      <c r="AS197" s="21"/>
      <c r="AT197" s="35">
        <f>ROUND(ROUND(ROUND(ROUND(J191*R198,0)*V180,0)*AN197,0)*AR196,0)</f>
        <v>243</v>
      </c>
      <c r="AU197" s="31"/>
    </row>
    <row r="198" spans="1:47" ht="17.100000000000001" customHeight="1" x14ac:dyDescent="0.15">
      <c r="A198" s="32">
        <v>44</v>
      </c>
      <c r="B198" s="33" t="s">
        <v>5708</v>
      </c>
      <c r="C198" s="34" t="s">
        <v>9049</v>
      </c>
      <c r="D198" s="422"/>
      <c r="E198" s="423"/>
      <c r="F198" s="424"/>
      <c r="G198" s="36"/>
      <c r="H198" s="29"/>
      <c r="I198" s="37"/>
      <c r="J198" s="4"/>
      <c r="M198" s="21"/>
      <c r="N198" s="420"/>
      <c r="O198" s="421"/>
      <c r="P198" s="421"/>
      <c r="Q198" s="26" t="s">
        <v>17</v>
      </c>
      <c r="R198" s="1180">
        <f>$R$12</f>
        <v>0.96499999999999997</v>
      </c>
      <c r="S198" s="1180"/>
      <c r="T198" s="166"/>
      <c r="W198" s="449"/>
      <c r="X198" s="1272"/>
      <c r="Y198" s="1273"/>
      <c r="Z198" s="1273"/>
      <c r="AA198" s="1273"/>
      <c r="AB198" s="1273"/>
      <c r="AC198" s="448" t="s">
        <v>8385</v>
      </c>
      <c r="AD198" s="99"/>
      <c r="AE198" s="99"/>
      <c r="AF198" s="99"/>
      <c r="AG198" s="43"/>
      <c r="AH198" s="43"/>
      <c r="AI198" s="43"/>
      <c r="AJ198" s="43"/>
      <c r="AK198" s="43"/>
      <c r="AL198" s="43"/>
      <c r="AM198" s="44" t="s">
        <v>17</v>
      </c>
      <c r="AN198" s="1157">
        <f>$AN$9</f>
        <v>0.5</v>
      </c>
      <c r="AO198" s="1157"/>
      <c r="AP198" s="24"/>
      <c r="AQ198" s="25"/>
      <c r="AR198" s="25"/>
      <c r="AS198" s="38"/>
      <c r="AT198" s="35">
        <f>ROUND(ROUND(ROUND(ROUND(J191*R198,0)*V180,0)*AN198,0)*AR196,0)</f>
        <v>174</v>
      </c>
      <c r="AU198" s="31"/>
    </row>
    <row r="199" spans="1:47" ht="17.100000000000001" customHeight="1" x14ac:dyDescent="0.15">
      <c r="A199" s="32">
        <v>44</v>
      </c>
      <c r="B199" s="33" t="s">
        <v>5710</v>
      </c>
      <c r="C199" s="34" t="s">
        <v>9050</v>
      </c>
      <c r="D199" s="422"/>
      <c r="E199" s="423"/>
      <c r="F199" s="424"/>
      <c r="G199" s="36"/>
      <c r="H199" s="29"/>
      <c r="I199" s="37"/>
      <c r="J199" s="1086" t="s">
        <v>4853</v>
      </c>
      <c r="K199" s="1133"/>
      <c r="L199" s="1133"/>
      <c r="M199" s="1134"/>
      <c r="N199" s="416"/>
      <c r="O199" s="417"/>
      <c r="P199" s="417"/>
      <c r="Q199" s="65"/>
      <c r="R199" s="156"/>
      <c r="S199" s="156"/>
      <c r="T199" s="93"/>
      <c r="V199" s="2"/>
      <c r="W199" s="22"/>
      <c r="X199" s="43"/>
      <c r="Y199" s="43"/>
      <c r="Z199" s="44"/>
      <c r="AA199" s="44"/>
      <c r="AB199" s="43"/>
      <c r="AC199" s="450"/>
      <c r="AD199" s="43"/>
      <c r="AE199" s="43"/>
      <c r="AF199" s="43"/>
      <c r="AG199" s="43"/>
      <c r="AH199" s="43"/>
      <c r="AI199" s="43"/>
      <c r="AJ199" s="43"/>
      <c r="AK199" s="43"/>
      <c r="AL199" s="43"/>
      <c r="AM199" s="44"/>
      <c r="AN199" s="45"/>
      <c r="AO199" s="45"/>
      <c r="AP199" s="25"/>
      <c r="AQ199" s="25"/>
      <c r="AR199" s="25"/>
      <c r="AS199" s="25"/>
      <c r="AT199" s="35">
        <f>ROUND(J203*V180,0)</f>
        <v>312</v>
      </c>
      <c r="AU199" s="31"/>
    </row>
    <row r="200" spans="1:47" ht="17.100000000000001" customHeight="1" x14ac:dyDescent="0.15">
      <c r="A200" s="32">
        <v>44</v>
      </c>
      <c r="B200" s="33" t="s">
        <v>5712</v>
      </c>
      <c r="C200" s="34" t="s">
        <v>9051</v>
      </c>
      <c r="D200" s="422"/>
      <c r="E200" s="423"/>
      <c r="F200" s="424"/>
      <c r="G200" s="36"/>
      <c r="H200" s="29"/>
      <c r="I200" s="37"/>
      <c r="J200" s="1135"/>
      <c r="K200" s="1135"/>
      <c r="L200" s="1135"/>
      <c r="M200" s="1136"/>
      <c r="N200" s="418"/>
      <c r="O200" s="419"/>
      <c r="P200" s="419"/>
      <c r="Q200" s="23"/>
      <c r="R200" s="167"/>
      <c r="S200" s="167"/>
      <c r="T200" s="93"/>
      <c r="V200" s="2"/>
      <c r="W200" s="22"/>
      <c r="X200" s="1202" t="s">
        <v>4824</v>
      </c>
      <c r="Y200" s="1202"/>
      <c r="Z200" s="1202"/>
      <c r="AA200" s="1202"/>
      <c r="AB200" s="1202"/>
      <c r="AC200" s="448" t="s">
        <v>4825</v>
      </c>
      <c r="AD200" s="99"/>
      <c r="AE200" s="99"/>
      <c r="AF200" s="99"/>
      <c r="AG200" s="43"/>
      <c r="AH200" s="43"/>
      <c r="AI200" s="43"/>
      <c r="AJ200" s="43"/>
      <c r="AK200" s="43"/>
      <c r="AL200" s="43"/>
      <c r="AM200" s="44" t="s">
        <v>17</v>
      </c>
      <c r="AN200" s="1157">
        <f>$AN$8</f>
        <v>0.7</v>
      </c>
      <c r="AO200" s="1157"/>
      <c r="AP200" s="43"/>
      <c r="AQ200" s="43"/>
      <c r="AR200" s="43"/>
      <c r="AS200" s="43"/>
      <c r="AT200" s="35">
        <f>ROUND(ROUND(J203*V180,0)*AN200,0)</f>
        <v>218</v>
      </c>
      <c r="AU200" s="31"/>
    </row>
    <row r="201" spans="1:47" ht="17.100000000000001" customHeight="1" x14ac:dyDescent="0.15">
      <c r="A201" s="32">
        <v>44</v>
      </c>
      <c r="B201" s="33" t="s">
        <v>5714</v>
      </c>
      <c r="C201" s="34" t="s">
        <v>9052</v>
      </c>
      <c r="D201" s="422"/>
      <c r="E201" s="423"/>
      <c r="F201" s="424"/>
      <c r="G201" s="36"/>
      <c r="H201" s="29"/>
      <c r="I201" s="37"/>
      <c r="J201" s="1135"/>
      <c r="K201" s="1135"/>
      <c r="L201" s="1135"/>
      <c r="M201" s="1136"/>
      <c r="N201" s="420"/>
      <c r="O201" s="421"/>
      <c r="P201" s="421"/>
      <c r="Q201" s="26"/>
      <c r="R201" s="27"/>
      <c r="S201" s="27"/>
      <c r="T201" s="93"/>
      <c r="V201" s="2"/>
      <c r="W201" s="22"/>
      <c r="X201" s="1273"/>
      <c r="Y201" s="1273"/>
      <c r="Z201" s="1273"/>
      <c r="AA201" s="1273"/>
      <c r="AB201" s="1273"/>
      <c r="AC201" s="448" t="s">
        <v>8385</v>
      </c>
      <c r="AD201" s="99"/>
      <c r="AE201" s="99"/>
      <c r="AF201" s="99"/>
      <c r="AG201" s="43"/>
      <c r="AH201" s="43"/>
      <c r="AI201" s="43"/>
      <c r="AJ201" s="43"/>
      <c r="AK201" s="43"/>
      <c r="AL201" s="43"/>
      <c r="AM201" s="44" t="s">
        <v>17</v>
      </c>
      <c r="AN201" s="1157">
        <f>$AN$9</f>
        <v>0.5</v>
      </c>
      <c r="AO201" s="1157"/>
      <c r="AP201" s="43"/>
      <c r="AQ201" s="43"/>
      <c r="AR201" s="43"/>
      <c r="AS201" s="43"/>
      <c r="AT201" s="35">
        <f>ROUND(ROUND(J203*V180,0)*AN201,0)</f>
        <v>156</v>
      </c>
      <c r="AU201" s="31"/>
    </row>
    <row r="202" spans="1:47" ht="17.100000000000001" customHeight="1" x14ac:dyDescent="0.15">
      <c r="A202" s="32">
        <v>44</v>
      </c>
      <c r="B202" s="33" t="s">
        <v>5716</v>
      </c>
      <c r="C202" s="34" t="s">
        <v>9053</v>
      </c>
      <c r="D202" s="422"/>
      <c r="E202" s="423"/>
      <c r="F202" s="424"/>
      <c r="G202" s="36"/>
      <c r="H202" s="29"/>
      <c r="I202" s="37"/>
      <c r="J202" s="1269"/>
      <c r="K202" s="1269"/>
      <c r="L202" s="1269"/>
      <c r="M202" s="1270"/>
      <c r="N202" s="1271" t="s">
        <v>4829</v>
      </c>
      <c r="O202" s="1202"/>
      <c r="P202" s="1202"/>
      <c r="Q202" s="1202"/>
      <c r="R202" s="1202"/>
      <c r="S202" s="1202"/>
      <c r="T202" s="93"/>
      <c r="V202" s="2"/>
      <c r="W202" s="22"/>
      <c r="X202" s="43"/>
      <c r="Y202" s="43"/>
      <c r="Z202" s="44"/>
      <c r="AA202" s="44"/>
      <c r="AB202" s="43"/>
      <c r="AC202" s="450"/>
      <c r="AD202" s="43"/>
      <c r="AE202" s="43"/>
      <c r="AF202" s="43"/>
      <c r="AG202" s="43"/>
      <c r="AH202" s="43"/>
      <c r="AI202" s="43"/>
      <c r="AJ202" s="43"/>
      <c r="AK202" s="43"/>
      <c r="AL202" s="43"/>
      <c r="AM202" s="44"/>
      <c r="AN202" s="45"/>
      <c r="AO202" s="45"/>
      <c r="AP202" s="43"/>
      <c r="AQ202" s="43"/>
      <c r="AR202" s="25"/>
      <c r="AS202" s="25"/>
      <c r="AT202" s="35">
        <f>ROUND(ROUND(J203*R204,0)*V180,0)</f>
        <v>301</v>
      </c>
      <c r="AU202" s="31"/>
    </row>
    <row r="203" spans="1:47" ht="17.100000000000001" customHeight="1" x14ac:dyDescent="0.15">
      <c r="A203" s="32">
        <v>44</v>
      </c>
      <c r="B203" s="33" t="s">
        <v>5718</v>
      </c>
      <c r="C203" s="34" t="s">
        <v>9054</v>
      </c>
      <c r="D203" s="422"/>
      <c r="E203" s="423"/>
      <c r="F203" s="424"/>
      <c r="G203" s="36"/>
      <c r="H203" s="29"/>
      <c r="I203" s="37"/>
      <c r="J203" s="1108">
        <f>'16就労移行支援(養成・基本)'!K203</f>
        <v>446</v>
      </c>
      <c r="K203" s="1108"/>
      <c r="L203" s="4" t="s">
        <v>21</v>
      </c>
      <c r="M203" s="22"/>
      <c r="N203" s="1228"/>
      <c r="O203" s="1283"/>
      <c r="P203" s="1283"/>
      <c r="Q203" s="1283"/>
      <c r="R203" s="1283"/>
      <c r="S203" s="1283"/>
      <c r="T203" s="93"/>
      <c r="V203" s="2"/>
      <c r="W203" s="22"/>
      <c r="X203" s="1202" t="s">
        <v>4824</v>
      </c>
      <c r="Y203" s="1202"/>
      <c r="Z203" s="1202"/>
      <c r="AA203" s="1202"/>
      <c r="AB203" s="1202"/>
      <c r="AC203" s="448" t="s">
        <v>4825</v>
      </c>
      <c r="AD203" s="99"/>
      <c r="AE203" s="99"/>
      <c r="AF203" s="99"/>
      <c r="AG203" s="43"/>
      <c r="AH203" s="43"/>
      <c r="AI203" s="43"/>
      <c r="AJ203" s="43"/>
      <c r="AK203" s="43"/>
      <c r="AL203" s="43"/>
      <c r="AM203" s="44" t="s">
        <v>17</v>
      </c>
      <c r="AN203" s="1157">
        <f>$AN$8</f>
        <v>0.7</v>
      </c>
      <c r="AO203" s="1157"/>
      <c r="AP203" s="25"/>
      <c r="AQ203" s="25"/>
      <c r="AR203" s="25"/>
      <c r="AS203" s="25"/>
      <c r="AT203" s="35">
        <f>ROUND(ROUND(ROUND(J203*R204,0)*V180,0)*AN203,0)</f>
        <v>211</v>
      </c>
      <c r="AU203" s="31"/>
    </row>
    <row r="204" spans="1:47" ht="17.100000000000001" customHeight="1" x14ac:dyDescent="0.15">
      <c r="A204" s="32">
        <v>44</v>
      </c>
      <c r="B204" s="33" t="s">
        <v>5720</v>
      </c>
      <c r="C204" s="34" t="s">
        <v>9055</v>
      </c>
      <c r="D204" s="422"/>
      <c r="E204" s="423"/>
      <c r="F204" s="424"/>
      <c r="G204" s="36"/>
      <c r="H204" s="29"/>
      <c r="I204" s="37"/>
      <c r="J204" s="419"/>
      <c r="K204" s="419"/>
      <c r="L204" s="419"/>
      <c r="M204" s="425"/>
      <c r="N204" s="420"/>
      <c r="O204" s="421"/>
      <c r="P204" s="421"/>
      <c r="Q204" s="26" t="s">
        <v>17</v>
      </c>
      <c r="R204" s="1180">
        <f>$R$12</f>
        <v>0.96499999999999997</v>
      </c>
      <c r="S204" s="1180"/>
      <c r="T204" s="93"/>
      <c r="V204" s="2"/>
      <c r="W204" s="22"/>
      <c r="X204" s="1273"/>
      <c r="Y204" s="1273"/>
      <c r="Z204" s="1273"/>
      <c r="AA204" s="1273"/>
      <c r="AB204" s="1273"/>
      <c r="AC204" s="448" t="s">
        <v>8385</v>
      </c>
      <c r="AD204" s="99"/>
      <c r="AE204" s="99"/>
      <c r="AF204" s="99"/>
      <c r="AG204" s="43"/>
      <c r="AH204" s="43"/>
      <c r="AI204" s="43"/>
      <c r="AJ204" s="43"/>
      <c r="AK204" s="43"/>
      <c r="AL204" s="43"/>
      <c r="AM204" s="44" t="s">
        <v>17</v>
      </c>
      <c r="AN204" s="1157">
        <f>$AN$9</f>
        <v>0.5</v>
      </c>
      <c r="AO204" s="1157"/>
      <c r="AP204" s="25"/>
      <c r="AQ204" s="25"/>
      <c r="AR204" s="25"/>
      <c r="AS204" s="25"/>
      <c r="AT204" s="35">
        <f>ROUND(ROUND(ROUND(J203*R204,0)*V180,0)*AN204,0)</f>
        <v>151</v>
      </c>
      <c r="AU204" s="31"/>
    </row>
    <row r="205" spans="1:47" ht="17.100000000000001" customHeight="1" x14ac:dyDescent="0.15">
      <c r="A205" s="32">
        <v>44</v>
      </c>
      <c r="B205" s="33" t="s">
        <v>5722</v>
      </c>
      <c r="C205" s="34" t="s">
        <v>9056</v>
      </c>
      <c r="D205" s="422"/>
      <c r="E205" s="423"/>
      <c r="F205" s="424"/>
      <c r="G205" s="36"/>
      <c r="H205" s="29"/>
      <c r="I205" s="37"/>
      <c r="J205" s="4"/>
      <c r="M205" s="21"/>
      <c r="N205" s="416"/>
      <c r="O205" s="417"/>
      <c r="P205" s="417"/>
      <c r="Q205" s="65"/>
      <c r="R205" s="156"/>
      <c r="S205" s="156"/>
      <c r="T205" s="166"/>
      <c r="W205" s="449"/>
      <c r="X205" s="42"/>
      <c r="Y205" s="43"/>
      <c r="Z205" s="44"/>
      <c r="AA205" s="44"/>
      <c r="AB205" s="43"/>
      <c r="AC205" s="450"/>
      <c r="AD205" s="43"/>
      <c r="AE205" s="43"/>
      <c r="AF205" s="43"/>
      <c r="AG205" s="43"/>
      <c r="AH205" s="43"/>
      <c r="AI205" s="43"/>
      <c r="AJ205" s="43"/>
      <c r="AK205" s="43"/>
      <c r="AL205" s="43"/>
      <c r="AM205" s="44"/>
      <c r="AN205" s="45"/>
      <c r="AO205" s="45"/>
      <c r="AP205" s="1198" t="s">
        <v>4833</v>
      </c>
      <c r="AQ205" s="1281"/>
      <c r="AR205" s="1281"/>
      <c r="AS205" s="1299"/>
      <c r="AT205" s="35">
        <f>ROUND(ROUND(J203*V180,0)*AR208,0)</f>
        <v>296</v>
      </c>
      <c r="AU205" s="31"/>
    </row>
    <row r="206" spans="1:47" ht="17.100000000000001" customHeight="1" x14ac:dyDescent="0.15">
      <c r="A206" s="32">
        <v>44</v>
      </c>
      <c r="B206" s="33" t="s">
        <v>5724</v>
      </c>
      <c r="C206" s="34" t="s">
        <v>9057</v>
      </c>
      <c r="D206" s="422"/>
      <c r="E206" s="423"/>
      <c r="F206" s="424"/>
      <c r="G206" s="36"/>
      <c r="H206" s="29"/>
      <c r="I206" s="37"/>
      <c r="J206" s="4"/>
      <c r="M206" s="21"/>
      <c r="N206" s="418"/>
      <c r="O206" s="419"/>
      <c r="P206" s="419"/>
      <c r="Q206" s="23"/>
      <c r="R206" s="167"/>
      <c r="S206" s="167"/>
      <c r="T206" s="166"/>
      <c r="W206" s="449"/>
      <c r="X206" s="1271" t="s">
        <v>4824</v>
      </c>
      <c r="Y206" s="1202"/>
      <c r="Z206" s="1202"/>
      <c r="AA206" s="1202"/>
      <c r="AB206" s="1202"/>
      <c r="AC206" s="448" t="s">
        <v>4825</v>
      </c>
      <c r="AD206" s="99"/>
      <c r="AE206" s="99"/>
      <c r="AF206" s="99"/>
      <c r="AG206" s="43"/>
      <c r="AH206" s="43"/>
      <c r="AI206" s="43"/>
      <c r="AJ206" s="43"/>
      <c r="AK206" s="43"/>
      <c r="AL206" s="43"/>
      <c r="AM206" s="44" t="s">
        <v>17</v>
      </c>
      <c r="AN206" s="1157">
        <f>$AN$8</f>
        <v>0.7</v>
      </c>
      <c r="AO206" s="1157"/>
      <c r="AP206" s="1268"/>
      <c r="AQ206" s="1269"/>
      <c r="AR206" s="1269"/>
      <c r="AS206" s="1270"/>
      <c r="AT206" s="35">
        <f>ROUND(ROUND(ROUND(J203*V180,0)*AN206,0)*AR208,0)</f>
        <v>207</v>
      </c>
      <c r="AU206" s="31"/>
    </row>
    <row r="207" spans="1:47" ht="17.100000000000001" customHeight="1" x14ac:dyDescent="0.15">
      <c r="A207" s="32">
        <v>44</v>
      </c>
      <c r="B207" s="33" t="s">
        <v>5726</v>
      </c>
      <c r="C207" s="34" t="s">
        <v>9058</v>
      </c>
      <c r="D207" s="422"/>
      <c r="E207" s="423"/>
      <c r="F207" s="424"/>
      <c r="G207" s="36"/>
      <c r="H207" s="29"/>
      <c r="I207" s="37"/>
      <c r="J207" s="4"/>
      <c r="M207" s="21"/>
      <c r="N207" s="420"/>
      <c r="O207" s="421"/>
      <c r="P207" s="421"/>
      <c r="Q207" s="26"/>
      <c r="R207" s="27"/>
      <c r="S207" s="27"/>
      <c r="T207" s="166"/>
      <c r="W207" s="449"/>
      <c r="X207" s="1272"/>
      <c r="Y207" s="1273"/>
      <c r="Z207" s="1273"/>
      <c r="AA207" s="1273"/>
      <c r="AB207" s="1273"/>
      <c r="AC207" s="448" t="s">
        <v>8385</v>
      </c>
      <c r="AD207" s="99"/>
      <c r="AE207" s="99"/>
      <c r="AF207" s="99"/>
      <c r="AG207" s="43"/>
      <c r="AH207" s="43"/>
      <c r="AI207" s="43"/>
      <c r="AJ207" s="43"/>
      <c r="AK207" s="43"/>
      <c r="AL207" s="43"/>
      <c r="AM207" s="44" t="s">
        <v>17</v>
      </c>
      <c r="AN207" s="1157">
        <f>$AN$9</f>
        <v>0.5</v>
      </c>
      <c r="AO207" s="1157"/>
      <c r="AP207" s="20"/>
      <c r="AQ207" s="4"/>
      <c r="AR207" s="4"/>
      <c r="AS207" s="21"/>
      <c r="AT207" s="35">
        <f>ROUND(ROUND(ROUND(J203*V180,0)*AN207,0)*AR208,0)</f>
        <v>148</v>
      </c>
      <c r="AU207" s="31"/>
    </row>
    <row r="208" spans="1:47" ht="17.100000000000001" customHeight="1" x14ac:dyDescent="0.15">
      <c r="A208" s="32">
        <v>44</v>
      </c>
      <c r="B208" s="33" t="s">
        <v>5728</v>
      </c>
      <c r="C208" s="34" t="s">
        <v>9059</v>
      </c>
      <c r="D208" s="422"/>
      <c r="E208" s="423"/>
      <c r="F208" s="424"/>
      <c r="G208" s="36"/>
      <c r="H208" s="29"/>
      <c r="I208" s="37"/>
      <c r="J208" s="4"/>
      <c r="M208" s="21"/>
      <c r="N208" s="1271" t="s">
        <v>4829</v>
      </c>
      <c r="O208" s="1202"/>
      <c r="P208" s="1202"/>
      <c r="Q208" s="1202"/>
      <c r="R208" s="1202"/>
      <c r="S208" s="1202"/>
      <c r="T208" s="418"/>
      <c r="W208" s="449"/>
      <c r="X208" s="42"/>
      <c r="Y208" s="43"/>
      <c r="Z208" s="44"/>
      <c r="AA208" s="44"/>
      <c r="AB208" s="43"/>
      <c r="AC208" s="450"/>
      <c r="AD208" s="43"/>
      <c r="AE208" s="43"/>
      <c r="AF208" s="43"/>
      <c r="AG208" s="43"/>
      <c r="AH208" s="43"/>
      <c r="AI208" s="43"/>
      <c r="AJ208" s="43"/>
      <c r="AK208" s="43"/>
      <c r="AL208" s="43"/>
      <c r="AM208" s="44"/>
      <c r="AN208" s="45"/>
      <c r="AO208" s="45"/>
      <c r="AP208" s="20"/>
      <c r="AQ208" s="23" t="s">
        <v>17</v>
      </c>
      <c r="AR208" s="1158">
        <f>$AR$16</f>
        <v>0.95</v>
      </c>
      <c r="AS208" s="1159"/>
      <c r="AT208" s="35">
        <f>ROUND(ROUND(ROUND(J203*R210,0)*V180,0)*AR208,0)</f>
        <v>286</v>
      </c>
      <c r="AU208" s="31"/>
    </row>
    <row r="209" spans="1:47" ht="17.100000000000001" customHeight="1" x14ac:dyDescent="0.15">
      <c r="A209" s="32">
        <v>44</v>
      </c>
      <c r="B209" s="33" t="s">
        <v>5730</v>
      </c>
      <c r="C209" s="34" t="s">
        <v>9060</v>
      </c>
      <c r="D209" s="422"/>
      <c r="E209" s="423"/>
      <c r="F209" s="424"/>
      <c r="G209" s="36"/>
      <c r="H209" s="29"/>
      <c r="I209" s="37"/>
      <c r="J209" s="4"/>
      <c r="M209" s="21"/>
      <c r="N209" s="1228"/>
      <c r="O209" s="1283"/>
      <c r="P209" s="1283"/>
      <c r="Q209" s="1283"/>
      <c r="R209" s="1283"/>
      <c r="S209" s="1283"/>
      <c r="T209" s="418"/>
      <c r="W209" s="449"/>
      <c r="X209" s="1271" t="s">
        <v>4824</v>
      </c>
      <c r="Y209" s="1202"/>
      <c r="Z209" s="1202"/>
      <c r="AA209" s="1202"/>
      <c r="AB209" s="1202"/>
      <c r="AC209" s="448" t="s">
        <v>4825</v>
      </c>
      <c r="AD209" s="99"/>
      <c r="AE209" s="99"/>
      <c r="AF209" s="99"/>
      <c r="AG209" s="43"/>
      <c r="AH209" s="43"/>
      <c r="AI209" s="43"/>
      <c r="AJ209" s="43"/>
      <c r="AK209" s="43"/>
      <c r="AL209" s="43"/>
      <c r="AM209" s="44" t="s">
        <v>17</v>
      </c>
      <c r="AN209" s="1157">
        <f>$AN$8</f>
        <v>0.7</v>
      </c>
      <c r="AO209" s="1157"/>
      <c r="AP209" s="20"/>
      <c r="AQ209" s="4"/>
      <c r="AR209" s="4"/>
      <c r="AS209" s="21"/>
      <c r="AT209" s="35">
        <f>ROUND(ROUND(ROUND(ROUND(J203*R210,0)*V180,0)*AN209,0)*AR208,0)</f>
        <v>200</v>
      </c>
      <c r="AU209" s="31"/>
    </row>
    <row r="210" spans="1:47" ht="17.100000000000001" customHeight="1" x14ac:dyDescent="0.15">
      <c r="A210" s="32">
        <v>44</v>
      </c>
      <c r="B210" s="33" t="s">
        <v>5732</v>
      </c>
      <c r="C210" s="34" t="s">
        <v>9061</v>
      </c>
      <c r="D210" s="422"/>
      <c r="E210" s="423"/>
      <c r="F210" s="424"/>
      <c r="G210" s="36"/>
      <c r="H210" s="29"/>
      <c r="I210" s="37"/>
      <c r="J210" s="4"/>
      <c r="M210" s="21"/>
      <c r="N210" s="420"/>
      <c r="O210" s="421"/>
      <c r="P210" s="421"/>
      <c r="Q210" s="26" t="s">
        <v>17</v>
      </c>
      <c r="R210" s="1180">
        <f>$R$12</f>
        <v>0.96499999999999997</v>
      </c>
      <c r="S210" s="1180"/>
      <c r="T210" s="166"/>
      <c r="W210" s="449"/>
      <c r="X210" s="1272"/>
      <c r="Y210" s="1273"/>
      <c r="Z210" s="1273"/>
      <c r="AA210" s="1273"/>
      <c r="AB210" s="1273"/>
      <c r="AC210" s="448" t="s">
        <v>8385</v>
      </c>
      <c r="AD210" s="99"/>
      <c r="AE210" s="99"/>
      <c r="AF210" s="99"/>
      <c r="AG210" s="43"/>
      <c r="AH210" s="43"/>
      <c r="AI210" s="43"/>
      <c r="AJ210" s="43"/>
      <c r="AK210" s="43"/>
      <c r="AL210" s="43"/>
      <c r="AM210" s="44" t="s">
        <v>17</v>
      </c>
      <c r="AN210" s="1157">
        <f>$AN$9</f>
        <v>0.5</v>
      </c>
      <c r="AO210" s="1157"/>
      <c r="AP210" s="24"/>
      <c r="AQ210" s="25"/>
      <c r="AR210" s="25"/>
      <c r="AS210" s="38"/>
      <c r="AT210" s="35">
        <f>ROUND(ROUND(ROUND(ROUND(J203*R210,0)*V180,0)*AN210,0)*AR208,0)</f>
        <v>143</v>
      </c>
      <c r="AU210" s="31"/>
    </row>
    <row r="211" spans="1:47" ht="17.100000000000001" customHeight="1" x14ac:dyDescent="0.15">
      <c r="A211" s="32">
        <v>44</v>
      </c>
      <c r="B211" s="33" t="s">
        <v>5734</v>
      </c>
      <c r="C211" s="34" t="s">
        <v>9062</v>
      </c>
      <c r="D211" s="422"/>
      <c r="E211" s="423"/>
      <c r="F211" s="424"/>
      <c r="G211" s="1085" t="s">
        <v>5003</v>
      </c>
      <c r="H211" s="1274"/>
      <c r="I211" s="1275"/>
      <c r="J211" s="1086" t="s">
        <v>4866</v>
      </c>
      <c r="K211" s="1133"/>
      <c r="L211" s="1133"/>
      <c r="M211" s="1134"/>
      <c r="N211" s="416"/>
      <c r="O211" s="417"/>
      <c r="P211" s="417"/>
      <c r="Q211" s="65"/>
      <c r="R211" s="156"/>
      <c r="S211" s="156"/>
      <c r="T211" s="1339" t="s">
        <v>5327</v>
      </c>
      <c r="U211" s="1117"/>
      <c r="V211" s="1117"/>
      <c r="W211" s="1118"/>
      <c r="X211" s="42"/>
      <c r="Y211" s="43"/>
      <c r="Z211" s="44"/>
      <c r="AA211" s="44"/>
      <c r="AB211" s="43"/>
      <c r="AC211" s="450"/>
      <c r="AD211" s="43"/>
      <c r="AE211" s="43"/>
      <c r="AF211" s="43"/>
      <c r="AG211" s="43"/>
      <c r="AH211" s="43"/>
      <c r="AI211" s="43"/>
      <c r="AJ211" s="43"/>
      <c r="AK211" s="43"/>
      <c r="AL211" s="43"/>
      <c r="AM211" s="44"/>
      <c r="AN211" s="45"/>
      <c r="AO211" s="45"/>
      <c r="AP211" s="25"/>
      <c r="AQ211" s="25"/>
      <c r="AR211" s="25"/>
      <c r="AS211" s="25"/>
      <c r="AT211" s="35">
        <f>ROUND(J215*V216,0)</f>
        <v>269</v>
      </c>
      <c r="AU211" s="66" t="s">
        <v>4822</v>
      </c>
    </row>
    <row r="212" spans="1:47" ht="17.100000000000001" customHeight="1" x14ac:dyDescent="0.15">
      <c r="A212" s="32">
        <v>44</v>
      </c>
      <c r="B212" s="33" t="s">
        <v>5736</v>
      </c>
      <c r="C212" s="34" t="s">
        <v>9063</v>
      </c>
      <c r="D212" s="422"/>
      <c r="E212" s="423"/>
      <c r="F212" s="424"/>
      <c r="G212" s="1276"/>
      <c r="H212" s="1277"/>
      <c r="I212" s="1278"/>
      <c r="J212" s="1135"/>
      <c r="K212" s="1135"/>
      <c r="L212" s="1135"/>
      <c r="M212" s="1136"/>
      <c r="N212" s="418"/>
      <c r="O212" s="419"/>
      <c r="P212" s="419"/>
      <c r="Q212" s="23"/>
      <c r="R212" s="167"/>
      <c r="S212" s="167"/>
      <c r="T212" s="1302"/>
      <c r="U212" s="1303"/>
      <c r="V212" s="1303"/>
      <c r="W212" s="1304"/>
      <c r="X212" s="1271" t="s">
        <v>4824</v>
      </c>
      <c r="Y212" s="1202"/>
      <c r="Z212" s="1202"/>
      <c r="AA212" s="1202"/>
      <c r="AB212" s="1202"/>
      <c r="AC212" s="448" t="s">
        <v>4825</v>
      </c>
      <c r="AD212" s="99"/>
      <c r="AE212" s="99"/>
      <c r="AF212" s="99"/>
      <c r="AG212" s="43"/>
      <c r="AH212" s="43"/>
      <c r="AI212" s="43"/>
      <c r="AJ212" s="43"/>
      <c r="AK212" s="43"/>
      <c r="AL212" s="43"/>
      <c r="AM212" s="44" t="s">
        <v>17</v>
      </c>
      <c r="AN212" s="1157">
        <f>$AN$8</f>
        <v>0.7</v>
      </c>
      <c r="AO212" s="1157"/>
      <c r="AP212" s="43"/>
      <c r="AQ212" s="43"/>
      <c r="AR212" s="43"/>
      <c r="AS212" s="43"/>
      <c r="AT212" s="35">
        <f>ROUND(ROUND(J215*V216,0)*AN212,0)</f>
        <v>188</v>
      </c>
      <c r="AU212" s="31"/>
    </row>
    <row r="213" spans="1:47" ht="17.100000000000001" customHeight="1" x14ac:dyDescent="0.15">
      <c r="A213" s="32">
        <v>44</v>
      </c>
      <c r="B213" s="33" t="s">
        <v>5738</v>
      </c>
      <c r="C213" s="34" t="s">
        <v>9064</v>
      </c>
      <c r="D213" s="422"/>
      <c r="E213" s="423"/>
      <c r="F213" s="424"/>
      <c r="G213" s="1276"/>
      <c r="H213" s="1277"/>
      <c r="I213" s="1278"/>
      <c r="J213" s="1135"/>
      <c r="K213" s="1135"/>
      <c r="L213" s="1135"/>
      <c r="M213" s="1136"/>
      <c r="N213" s="420"/>
      <c r="O213" s="421"/>
      <c r="P213" s="421"/>
      <c r="Q213" s="26"/>
      <c r="R213" s="27"/>
      <c r="S213" s="27"/>
      <c r="T213" s="1302"/>
      <c r="U213" s="1303"/>
      <c r="V213" s="1303"/>
      <c r="W213" s="1304"/>
      <c r="X213" s="1272"/>
      <c r="Y213" s="1273"/>
      <c r="Z213" s="1273"/>
      <c r="AA213" s="1273"/>
      <c r="AB213" s="1273"/>
      <c r="AC213" s="448" t="s">
        <v>8385</v>
      </c>
      <c r="AD213" s="99"/>
      <c r="AE213" s="99"/>
      <c r="AF213" s="99"/>
      <c r="AG213" s="43"/>
      <c r="AH213" s="43"/>
      <c r="AI213" s="43"/>
      <c r="AJ213" s="43"/>
      <c r="AK213" s="43"/>
      <c r="AL213" s="43"/>
      <c r="AM213" s="44" t="s">
        <v>17</v>
      </c>
      <c r="AN213" s="1157">
        <f>$AN$9</f>
        <v>0.5</v>
      </c>
      <c r="AO213" s="1157"/>
      <c r="AP213" s="43"/>
      <c r="AQ213" s="43"/>
      <c r="AR213" s="43"/>
      <c r="AS213" s="43"/>
      <c r="AT213" s="35">
        <f>ROUND(ROUND(J215*V216,0)*AN213,0)</f>
        <v>135</v>
      </c>
      <c r="AU213" s="31"/>
    </row>
    <row r="214" spans="1:47" ht="17.100000000000001" customHeight="1" x14ac:dyDescent="0.15">
      <c r="A214" s="32">
        <v>44</v>
      </c>
      <c r="B214" s="33" t="s">
        <v>5740</v>
      </c>
      <c r="C214" s="34" t="s">
        <v>9065</v>
      </c>
      <c r="D214" s="422"/>
      <c r="E214" s="423"/>
      <c r="F214" s="424"/>
      <c r="G214" s="36"/>
      <c r="H214" s="29"/>
      <c r="I214" s="37"/>
      <c r="J214" s="1269"/>
      <c r="K214" s="1269"/>
      <c r="L214" s="1269"/>
      <c r="M214" s="1270"/>
      <c r="N214" s="1271" t="s">
        <v>4829</v>
      </c>
      <c r="O214" s="1202"/>
      <c r="P214" s="1202"/>
      <c r="Q214" s="1202"/>
      <c r="R214" s="1202"/>
      <c r="S214" s="1202"/>
      <c r="T214" s="418"/>
      <c r="W214" s="449"/>
      <c r="X214" s="42"/>
      <c r="Y214" s="43"/>
      <c r="Z214" s="44"/>
      <c r="AA214" s="44"/>
      <c r="AB214" s="43"/>
      <c r="AC214" s="450"/>
      <c r="AD214" s="43"/>
      <c r="AE214" s="43"/>
      <c r="AF214" s="43"/>
      <c r="AG214" s="43"/>
      <c r="AH214" s="43"/>
      <c r="AI214" s="43"/>
      <c r="AJ214" s="43"/>
      <c r="AK214" s="43"/>
      <c r="AL214" s="43"/>
      <c r="AM214" s="44"/>
      <c r="AN214" s="45"/>
      <c r="AO214" s="45"/>
      <c r="AP214" s="43"/>
      <c r="AQ214" s="43"/>
      <c r="AR214" s="25"/>
      <c r="AS214" s="25"/>
      <c r="AT214" s="35">
        <f>ROUND(ROUND(J215*R216,0)*V216,0)</f>
        <v>260</v>
      </c>
      <c r="AU214" s="31"/>
    </row>
    <row r="215" spans="1:47" ht="17.100000000000001" customHeight="1" x14ac:dyDescent="0.15">
      <c r="A215" s="32">
        <v>44</v>
      </c>
      <c r="B215" s="33" t="s">
        <v>5742</v>
      </c>
      <c r="C215" s="34" t="s">
        <v>9066</v>
      </c>
      <c r="D215" s="422"/>
      <c r="E215" s="423"/>
      <c r="F215" s="424"/>
      <c r="G215" s="36"/>
      <c r="H215" s="29"/>
      <c r="I215" s="37"/>
      <c r="J215" s="1108">
        <f>'16就労移行支援(養成・基本)'!K215</f>
        <v>384</v>
      </c>
      <c r="K215" s="1108"/>
      <c r="L215" s="4" t="s">
        <v>21</v>
      </c>
      <c r="M215" s="22"/>
      <c r="N215" s="1228"/>
      <c r="O215" s="1283"/>
      <c r="P215" s="1283"/>
      <c r="Q215" s="1283"/>
      <c r="R215" s="1283"/>
      <c r="S215" s="1283"/>
      <c r="T215" s="418"/>
      <c r="W215" s="449"/>
      <c r="X215" s="1271" t="s">
        <v>4824</v>
      </c>
      <c r="Y215" s="1202"/>
      <c r="Z215" s="1202"/>
      <c r="AA215" s="1202"/>
      <c r="AB215" s="1202"/>
      <c r="AC215" s="448" t="s">
        <v>4825</v>
      </c>
      <c r="AD215" s="99"/>
      <c r="AE215" s="99"/>
      <c r="AF215" s="99"/>
      <c r="AG215" s="43"/>
      <c r="AH215" s="43"/>
      <c r="AI215" s="43"/>
      <c r="AJ215" s="43"/>
      <c r="AK215" s="43"/>
      <c r="AL215" s="43"/>
      <c r="AM215" s="44" t="s">
        <v>17</v>
      </c>
      <c r="AN215" s="1157">
        <f>$AN$8</f>
        <v>0.7</v>
      </c>
      <c r="AO215" s="1157"/>
      <c r="AP215" s="25"/>
      <c r="AQ215" s="25"/>
      <c r="AR215" s="25"/>
      <c r="AS215" s="25"/>
      <c r="AT215" s="35">
        <f>ROUND(ROUND(ROUND(J215*R216,0)*V216,0)*AN215,0)</f>
        <v>182</v>
      </c>
      <c r="AU215" s="31"/>
    </row>
    <row r="216" spans="1:47" ht="17.100000000000001" customHeight="1" x14ac:dyDescent="0.15">
      <c r="A216" s="32">
        <v>44</v>
      </c>
      <c r="B216" s="33" t="s">
        <v>5744</v>
      </c>
      <c r="C216" s="34" t="s">
        <v>9067</v>
      </c>
      <c r="D216" s="422"/>
      <c r="E216" s="423"/>
      <c r="F216" s="424"/>
      <c r="G216" s="36"/>
      <c r="H216" s="29"/>
      <c r="I216" s="37"/>
      <c r="J216" s="419"/>
      <c r="K216" s="419"/>
      <c r="L216" s="419"/>
      <c r="M216" s="425"/>
      <c r="N216" s="420"/>
      <c r="O216" s="421"/>
      <c r="P216" s="421"/>
      <c r="Q216" s="26" t="s">
        <v>17</v>
      </c>
      <c r="R216" s="1180">
        <f>$R$12</f>
        <v>0.96499999999999997</v>
      </c>
      <c r="S216" s="1180"/>
      <c r="T216" s="166"/>
      <c r="U216" s="23" t="s">
        <v>17</v>
      </c>
      <c r="V216" s="1158">
        <f>$V$12</f>
        <v>0.7</v>
      </c>
      <c r="W216" s="1159"/>
      <c r="X216" s="1272"/>
      <c r="Y216" s="1273"/>
      <c r="Z216" s="1273"/>
      <c r="AA216" s="1273"/>
      <c r="AB216" s="1273"/>
      <c r="AC216" s="448" t="s">
        <v>8385</v>
      </c>
      <c r="AD216" s="99"/>
      <c r="AE216" s="99"/>
      <c r="AF216" s="99"/>
      <c r="AG216" s="43"/>
      <c r="AH216" s="43"/>
      <c r="AI216" s="43"/>
      <c r="AJ216" s="43"/>
      <c r="AK216" s="43"/>
      <c r="AL216" s="43"/>
      <c r="AM216" s="44" t="s">
        <v>17</v>
      </c>
      <c r="AN216" s="1157">
        <f>$AN$9</f>
        <v>0.5</v>
      </c>
      <c r="AO216" s="1157"/>
      <c r="AP216" s="25"/>
      <c r="AQ216" s="25"/>
      <c r="AR216" s="25"/>
      <c r="AS216" s="25"/>
      <c r="AT216" s="35">
        <f>ROUND(ROUND(ROUND(J215*R216,0)*V216,0)*AN216,0)</f>
        <v>130</v>
      </c>
      <c r="AU216" s="31"/>
    </row>
    <row r="217" spans="1:47" ht="17.100000000000001" customHeight="1" x14ac:dyDescent="0.15">
      <c r="A217" s="32">
        <v>44</v>
      </c>
      <c r="B217" s="33" t="s">
        <v>5746</v>
      </c>
      <c r="C217" s="34" t="s">
        <v>9068</v>
      </c>
      <c r="D217" s="422"/>
      <c r="E217" s="423"/>
      <c r="F217" s="424"/>
      <c r="G217" s="36"/>
      <c r="H217" s="29"/>
      <c r="I217" s="37"/>
      <c r="J217" s="4"/>
      <c r="M217" s="21"/>
      <c r="N217" s="416"/>
      <c r="O217" s="417"/>
      <c r="P217" s="417"/>
      <c r="Q217" s="65"/>
      <c r="R217" s="156"/>
      <c r="S217" s="156"/>
      <c r="T217" s="166"/>
      <c r="W217" s="449"/>
      <c r="X217" s="42"/>
      <c r="Y217" s="43"/>
      <c r="Z217" s="44"/>
      <c r="AA217" s="44"/>
      <c r="AB217" s="43"/>
      <c r="AC217" s="450"/>
      <c r="AD217" s="43"/>
      <c r="AE217" s="43"/>
      <c r="AF217" s="43"/>
      <c r="AG217" s="43"/>
      <c r="AH217" s="43"/>
      <c r="AI217" s="43"/>
      <c r="AJ217" s="43"/>
      <c r="AK217" s="43"/>
      <c r="AL217" s="43"/>
      <c r="AM217" s="44"/>
      <c r="AN217" s="45"/>
      <c r="AO217" s="45"/>
      <c r="AP217" s="1198" t="s">
        <v>4833</v>
      </c>
      <c r="AQ217" s="1281"/>
      <c r="AR217" s="1281"/>
      <c r="AS217" s="1299"/>
      <c r="AT217" s="35">
        <f>ROUND(ROUND(J215*V216,0)*AR220,0)</f>
        <v>256</v>
      </c>
      <c r="AU217" s="31"/>
    </row>
    <row r="218" spans="1:47" ht="17.100000000000001" customHeight="1" x14ac:dyDescent="0.15">
      <c r="A218" s="32">
        <v>44</v>
      </c>
      <c r="B218" s="33" t="s">
        <v>5748</v>
      </c>
      <c r="C218" s="34" t="s">
        <v>9069</v>
      </c>
      <c r="D218" s="422"/>
      <c r="E218" s="423"/>
      <c r="F218" s="424"/>
      <c r="G218" s="36"/>
      <c r="H218" s="29"/>
      <c r="I218" s="37"/>
      <c r="J218" s="4"/>
      <c r="M218" s="21"/>
      <c r="N218" s="418"/>
      <c r="O218" s="419"/>
      <c r="P218" s="419"/>
      <c r="Q218" s="23"/>
      <c r="R218" s="167"/>
      <c r="S218" s="167"/>
      <c r="T218" s="166"/>
      <c r="W218" s="449"/>
      <c r="X218" s="1271" t="s">
        <v>4824</v>
      </c>
      <c r="Y218" s="1202"/>
      <c r="Z218" s="1202"/>
      <c r="AA218" s="1202"/>
      <c r="AB218" s="1202"/>
      <c r="AC218" s="448" t="s">
        <v>4825</v>
      </c>
      <c r="AD218" s="99"/>
      <c r="AE218" s="99"/>
      <c r="AF218" s="99"/>
      <c r="AG218" s="43"/>
      <c r="AH218" s="43"/>
      <c r="AI218" s="43"/>
      <c r="AJ218" s="43"/>
      <c r="AK218" s="43"/>
      <c r="AL218" s="43"/>
      <c r="AM218" s="44" t="s">
        <v>17</v>
      </c>
      <c r="AN218" s="1157">
        <f>$AN$8</f>
        <v>0.7</v>
      </c>
      <c r="AO218" s="1157"/>
      <c r="AP218" s="1268"/>
      <c r="AQ218" s="1269"/>
      <c r="AR218" s="1269"/>
      <c r="AS218" s="1270"/>
      <c r="AT218" s="35">
        <f>ROUND(ROUND(ROUND(J215*V216,0)*AN218,0)*AR220,0)</f>
        <v>179</v>
      </c>
      <c r="AU218" s="31"/>
    </row>
    <row r="219" spans="1:47" ht="17.100000000000001" customHeight="1" x14ac:dyDescent="0.15">
      <c r="A219" s="32">
        <v>44</v>
      </c>
      <c r="B219" s="33" t="s">
        <v>5750</v>
      </c>
      <c r="C219" s="34" t="s">
        <v>9070</v>
      </c>
      <c r="D219" s="422"/>
      <c r="E219" s="423"/>
      <c r="F219" s="424"/>
      <c r="G219" s="36"/>
      <c r="H219" s="29"/>
      <c r="I219" s="37"/>
      <c r="J219" s="4"/>
      <c r="M219" s="21"/>
      <c r="N219" s="420"/>
      <c r="O219" s="421"/>
      <c r="P219" s="421"/>
      <c r="Q219" s="26"/>
      <c r="R219" s="27"/>
      <c r="S219" s="27"/>
      <c r="T219" s="166"/>
      <c r="W219" s="449"/>
      <c r="X219" s="1272"/>
      <c r="Y219" s="1273"/>
      <c r="Z219" s="1273"/>
      <c r="AA219" s="1273"/>
      <c r="AB219" s="1273"/>
      <c r="AC219" s="448" t="s">
        <v>8385</v>
      </c>
      <c r="AD219" s="99"/>
      <c r="AE219" s="99"/>
      <c r="AF219" s="99"/>
      <c r="AG219" s="43"/>
      <c r="AH219" s="43"/>
      <c r="AI219" s="43"/>
      <c r="AJ219" s="43"/>
      <c r="AK219" s="43"/>
      <c r="AL219" s="43"/>
      <c r="AM219" s="44" t="s">
        <v>17</v>
      </c>
      <c r="AN219" s="1157">
        <f>$AN$9</f>
        <v>0.5</v>
      </c>
      <c r="AO219" s="1157"/>
      <c r="AP219" s="20"/>
      <c r="AQ219" s="4"/>
      <c r="AR219" s="4"/>
      <c r="AS219" s="21"/>
      <c r="AT219" s="35">
        <f>ROUND(ROUND(ROUND(J215*V216,0)*AN219,0)*AR220,0)</f>
        <v>128</v>
      </c>
      <c r="AU219" s="31"/>
    </row>
    <row r="220" spans="1:47" ht="17.100000000000001" customHeight="1" x14ac:dyDescent="0.15">
      <c r="A220" s="32">
        <v>44</v>
      </c>
      <c r="B220" s="33" t="s">
        <v>5752</v>
      </c>
      <c r="C220" s="34" t="s">
        <v>9071</v>
      </c>
      <c r="D220" s="422"/>
      <c r="E220" s="423"/>
      <c r="F220" s="424"/>
      <c r="G220" s="36"/>
      <c r="H220" s="29"/>
      <c r="I220" s="37"/>
      <c r="J220" s="4"/>
      <c r="M220" s="21"/>
      <c r="N220" s="1271" t="s">
        <v>4829</v>
      </c>
      <c r="O220" s="1202"/>
      <c r="P220" s="1202"/>
      <c r="Q220" s="1202"/>
      <c r="R220" s="1202"/>
      <c r="S220" s="1202"/>
      <c r="T220" s="418"/>
      <c r="W220" s="449"/>
      <c r="X220" s="42"/>
      <c r="Y220" s="43"/>
      <c r="Z220" s="44"/>
      <c r="AA220" s="44"/>
      <c r="AB220" s="43"/>
      <c r="AC220" s="450"/>
      <c r="AD220" s="43"/>
      <c r="AE220" s="43"/>
      <c r="AF220" s="43"/>
      <c r="AG220" s="43"/>
      <c r="AH220" s="43"/>
      <c r="AI220" s="43"/>
      <c r="AJ220" s="43"/>
      <c r="AK220" s="43"/>
      <c r="AL220" s="43"/>
      <c r="AM220" s="44"/>
      <c r="AN220" s="45"/>
      <c r="AO220" s="45"/>
      <c r="AP220" s="20"/>
      <c r="AQ220" s="23" t="s">
        <v>17</v>
      </c>
      <c r="AR220" s="1158">
        <f>$AR$16</f>
        <v>0.95</v>
      </c>
      <c r="AS220" s="1159"/>
      <c r="AT220" s="35">
        <f>ROUND(ROUND(ROUND(J215*R222,0)*V216,0)*AR220,0)</f>
        <v>247</v>
      </c>
      <c r="AU220" s="31"/>
    </row>
    <row r="221" spans="1:47" ht="17.100000000000001" customHeight="1" x14ac:dyDescent="0.15">
      <c r="A221" s="32">
        <v>44</v>
      </c>
      <c r="B221" s="33" t="s">
        <v>5754</v>
      </c>
      <c r="C221" s="34" t="s">
        <v>9072</v>
      </c>
      <c r="D221" s="422"/>
      <c r="E221" s="423"/>
      <c r="F221" s="424"/>
      <c r="G221" s="36"/>
      <c r="H221" s="29"/>
      <c r="I221" s="37"/>
      <c r="J221" s="4"/>
      <c r="M221" s="21"/>
      <c r="N221" s="1228"/>
      <c r="O221" s="1283"/>
      <c r="P221" s="1283"/>
      <c r="Q221" s="1283"/>
      <c r="R221" s="1283"/>
      <c r="S221" s="1283"/>
      <c r="T221" s="418"/>
      <c r="W221" s="449"/>
      <c r="X221" s="1271" t="s">
        <v>4824</v>
      </c>
      <c r="Y221" s="1202"/>
      <c r="Z221" s="1202"/>
      <c r="AA221" s="1202"/>
      <c r="AB221" s="1202"/>
      <c r="AC221" s="448" t="s">
        <v>4825</v>
      </c>
      <c r="AD221" s="99"/>
      <c r="AE221" s="99"/>
      <c r="AF221" s="99"/>
      <c r="AG221" s="43"/>
      <c r="AH221" s="43"/>
      <c r="AI221" s="43"/>
      <c r="AJ221" s="43"/>
      <c r="AK221" s="43"/>
      <c r="AL221" s="43"/>
      <c r="AM221" s="44" t="s">
        <v>17</v>
      </c>
      <c r="AN221" s="1157">
        <f>$AN$8</f>
        <v>0.7</v>
      </c>
      <c r="AO221" s="1157"/>
      <c r="AP221" s="20"/>
      <c r="AQ221" s="4"/>
      <c r="AR221" s="4"/>
      <c r="AS221" s="21"/>
      <c r="AT221" s="35">
        <f>ROUND(ROUND(ROUND(ROUND(J215*R222,0)*V216,0)*AN221,0)*AR220,0)</f>
        <v>173</v>
      </c>
      <c r="AU221" s="31"/>
    </row>
    <row r="222" spans="1:47" ht="17.100000000000001" customHeight="1" x14ac:dyDescent="0.15">
      <c r="A222" s="32">
        <v>44</v>
      </c>
      <c r="B222" s="33" t="s">
        <v>5756</v>
      </c>
      <c r="C222" s="34" t="s">
        <v>9073</v>
      </c>
      <c r="D222" s="426"/>
      <c r="E222" s="427"/>
      <c r="F222" s="428"/>
      <c r="G222" s="56"/>
      <c r="H222" s="57"/>
      <c r="I222" s="60"/>
      <c r="J222" s="25"/>
      <c r="K222" s="25"/>
      <c r="L222" s="25"/>
      <c r="M222" s="38"/>
      <c r="N222" s="420"/>
      <c r="O222" s="421"/>
      <c r="P222" s="421"/>
      <c r="Q222" s="26" t="s">
        <v>17</v>
      </c>
      <c r="R222" s="1180">
        <f>$R$12</f>
        <v>0.96499999999999997</v>
      </c>
      <c r="S222" s="1180"/>
      <c r="T222" s="454"/>
      <c r="U222" s="135"/>
      <c r="V222" s="233"/>
      <c r="W222" s="455"/>
      <c r="X222" s="1272"/>
      <c r="Y222" s="1273"/>
      <c r="Z222" s="1273"/>
      <c r="AA222" s="1273"/>
      <c r="AB222" s="1273"/>
      <c r="AC222" s="448" t="s">
        <v>8385</v>
      </c>
      <c r="AD222" s="99"/>
      <c r="AE222" s="99"/>
      <c r="AF222" s="99"/>
      <c r="AG222" s="43"/>
      <c r="AH222" s="43"/>
      <c r="AI222" s="43"/>
      <c r="AJ222" s="43"/>
      <c r="AK222" s="43"/>
      <c r="AL222" s="43"/>
      <c r="AM222" s="44" t="s">
        <v>17</v>
      </c>
      <c r="AN222" s="1157">
        <f>$AN$9</f>
        <v>0.5</v>
      </c>
      <c r="AO222" s="1157"/>
      <c r="AP222" s="24"/>
      <c r="AQ222" s="25"/>
      <c r="AR222" s="25"/>
      <c r="AS222" s="38"/>
      <c r="AT222" s="35">
        <f>ROUND(ROUND(ROUND(ROUND(J215*R222,0)*V216,0)*AN222,0)*AR220,0)</f>
        <v>124</v>
      </c>
      <c r="AU222" s="61"/>
    </row>
    <row r="223" spans="1:47" ht="17.100000000000001" customHeight="1" x14ac:dyDescent="0.15">
      <c r="A223" s="17">
        <v>44</v>
      </c>
      <c r="B223" s="18" t="s">
        <v>5758</v>
      </c>
      <c r="C223" s="19" t="s">
        <v>9074</v>
      </c>
      <c r="D223" s="1088" t="s">
        <v>8382</v>
      </c>
      <c r="E223" s="1089"/>
      <c r="F223" s="1090"/>
      <c r="G223" s="1088" t="s">
        <v>5003</v>
      </c>
      <c r="H223" s="1277"/>
      <c r="I223" s="1278"/>
      <c r="J223" s="1089" t="s">
        <v>4879</v>
      </c>
      <c r="K223" s="1135"/>
      <c r="L223" s="1135"/>
      <c r="M223" s="1136"/>
      <c r="N223" s="418"/>
      <c r="O223" s="419"/>
      <c r="P223" s="419"/>
      <c r="Q223" s="23"/>
      <c r="R223" s="167"/>
      <c r="S223" s="167"/>
      <c r="T223" s="93"/>
      <c r="V223" s="2"/>
      <c r="W223" s="22"/>
      <c r="X223" s="25"/>
      <c r="Y223" s="25"/>
      <c r="Z223" s="26"/>
      <c r="AA223" s="26"/>
      <c r="AB223" s="25"/>
      <c r="AC223" s="480"/>
      <c r="AD223" s="25"/>
      <c r="AE223" s="25"/>
      <c r="AF223" s="25"/>
      <c r="AG223" s="25"/>
      <c r="AH223" s="25"/>
      <c r="AI223" s="25"/>
      <c r="AJ223" s="25"/>
      <c r="AK223" s="25"/>
      <c r="AL223" s="25"/>
      <c r="AM223" s="26"/>
      <c r="AN223" s="95"/>
      <c r="AO223" s="95"/>
      <c r="AP223" s="25"/>
      <c r="AQ223" s="25"/>
      <c r="AR223" s="25"/>
      <c r="AS223" s="25"/>
      <c r="AT223" s="30">
        <f>ROUND(J227*V216,0)</f>
        <v>224</v>
      </c>
      <c r="AU223" s="31"/>
    </row>
    <row r="224" spans="1:47" ht="17.100000000000001" customHeight="1" x14ac:dyDescent="0.15">
      <c r="A224" s="32">
        <v>44</v>
      </c>
      <c r="B224" s="33" t="s">
        <v>5760</v>
      </c>
      <c r="C224" s="34" t="s">
        <v>9075</v>
      </c>
      <c r="D224" s="1088"/>
      <c r="E224" s="1089"/>
      <c r="F224" s="1090"/>
      <c r="G224" s="1276"/>
      <c r="H224" s="1277"/>
      <c r="I224" s="1278"/>
      <c r="J224" s="1135"/>
      <c r="K224" s="1135"/>
      <c r="L224" s="1135"/>
      <c r="M224" s="1136"/>
      <c r="N224" s="418"/>
      <c r="O224" s="419"/>
      <c r="P224" s="419"/>
      <c r="Q224" s="23"/>
      <c r="R224" s="167"/>
      <c r="S224" s="167"/>
      <c r="T224" s="93"/>
      <c r="V224" s="2"/>
      <c r="W224" s="22"/>
      <c r="X224" s="1202" t="s">
        <v>4824</v>
      </c>
      <c r="Y224" s="1202"/>
      <c r="Z224" s="1202"/>
      <c r="AA224" s="1202"/>
      <c r="AB224" s="1202"/>
      <c r="AC224" s="448" t="s">
        <v>4825</v>
      </c>
      <c r="AD224" s="99"/>
      <c r="AE224" s="99"/>
      <c r="AF224" s="99"/>
      <c r="AG224" s="43"/>
      <c r="AH224" s="43"/>
      <c r="AI224" s="43"/>
      <c r="AJ224" s="43"/>
      <c r="AK224" s="43"/>
      <c r="AL224" s="43"/>
      <c r="AM224" s="44" t="s">
        <v>17</v>
      </c>
      <c r="AN224" s="1157">
        <f>$AN$8</f>
        <v>0.7</v>
      </c>
      <c r="AO224" s="1157"/>
      <c r="AP224" s="43"/>
      <c r="AQ224" s="43"/>
      <c r="AR224" s="43"/>
      <c r="AS224" s="43"/>
      <c r="AT224" s="35">
        <f>ROUND(ROUND(J227*V216,0)*AN224,0)</f>
        <v>157</v>
      </c>
      <c r="AU224" s="31"/>
    </row>
    <row r="225" spans="1:47" ht="17.100000000000001" customHeight="1" x14ac:dyDescent="0.15">
      <c r="A225" s="32">
        <v>44</v>
      </c>
      <c r="B225" s="33" t="s">
        <v>5762</v>
      </c>
      <c r="C225" s="34" t="s">
        <v>9076</v>
      </c>
      <c r="D225" s="1088"/>
      <c r="E225" s="1089"/>
      <c r="F225" s="1090"/>
      <c r="G225" s="1276"/>
      <c r="H225" s="1277"/>
      <c r="I225" s="1278"/>
      <c r="J225" s="1135"/>
      <c r="K225" s="1135"/>
      <c r="L225" s="1135"/>
      <c r="M225" s="1136"/>
      <c r="N225" s="420"/>
      <c r="O225" s="421"/>
      <c r="P225" s="421"/>
      <c r="Q225" s="26"/>
      <c r="R225" s="27"/>
      <c r="S225" s="27"/>
      <c r="T225" s="93"/>
      <c r="V225" s="2"/>
      <c r="W225" s="22"/>
      <c r="X225" s="1273"/>
      <c r="Y225" s="1273"/>
      <c r="Z225" s="1273"/>
      <c r="AA225" s="1273"/>
      <c r="AB225" s="1273"/>
      <c r="AC225" s="448" t="s">
        <v>8385</v>
      </c>
      <c r="AD225" s="99"/>
      <c r="AE225" s="99"/>
      <c r="AF225" s="99"/>
      <c r="AG225" s="43"/>
      <c r="AH225" s="43"/>
      <c r="AI225" s="43"/>
      <c r="AJ225" s="43"/>
      <c r="AK225" s="43"/>
      <c r="AL225" s="43"/>
      <c r="AM225" s="44" t="s">
        <v>17</v>
      </c>
      <c r="AN225" s="1157">
        <f>$AN$9</f>
        <v>0.5</v>
      </c>
      <c r="AO225" s="1157"/>
      <c r="AP225" s="43"/>
      <c r="AQ225" s="43"/>
      <c r="AR225" s="43"/>
      <c r="AS225" s="43"/>
      <c r="AT225" s="35">
        <f>ROUND(ROUND(J227*V216,0)*AN225,0)</f>
        <v>112</v>
      </c>
      <c r="AU225" s="31"/>
    </row>
    <row r="226" spans="1:47" ht="17.100000000000001" customHeight="1" x14ac:dyDescent="0.15">
      <c r="A226" s="32">
        <v>44</v>
      </c>
      <c r="B226" s="33" t="s">
        <v>5764</v>
      </c>
      <c r="C226" s="34" t="s">
        <v>9077</v>
      </c>
      <c r="D226" s="422"/>
      <c r="E226" s="423"/>
      <c r="F226" s="424"/>
      <c r="G226" s="36"/>
      <c r="H226" s="29"/>
      <c r="I226" s="37"/>
      <c r="J226" s="1269"/>
      <c r="K226" s="1269"/>
      <c r="L226" s="1269"/>
      <c r="M226" s="1270"/>
      <c r="N226" s="1271" t="s">
        <v>4829</v>
      </c>
      <c r="O226" s="1202"/>
      <c r="P226" s="1202"/>
      <c r="Q226" s="1202"/>
      <c r="R226" s="1202"/>
      <c r="S226" s="1202"/>
      <c r="T226" s="93"/>
      <c r="V226" s="2"/>
      <c r="W226" s="22"/>
      <c r="X226" s="43"/>
      <c r="Y226" s="43"/>
      <c r="Z226" s="44"/>
      <c r="AA226" s="44"/>
      <c r="AB226" s="43"/>
      <c r="AC226" s="450"/>
      <c r="AD226" s="43"/>
      <c r="AE226" s="43"/>
      <c r="AF226" s="43"/>
      <c r="AG226" s="43"/>
      <c r="AH226" s="43"/>
      <c r="AI226" s="43"/>
      <c r="AJ226" s="43"/>
      <c r="AK226" s="43"/>
      <c r="AL226" s="43"/>
      <c r="AM226" s="44"/>
      <c r="AN226" s="45"/>
      <c r="AO226" s="45"/>
      <c r="AP226" s="43"/>
      <c r="AQ226" s="43"/>
      <c r="AR226" s="25"/>
      <c r="AS226" s="25"/>
      <c r="AT226" s="35">
        <f>ROUND(ROUND(J227*R228,0)*V216,0)</f>
        <v>216</v>
      </c>
      <c r="AU226" s="31"/>
    </row>
    <row r="227" spans="1:47" ht="17.100000000000001" customHeight="1" x14ac:dyDescent="0.15">
      <c r="A227" s="32">
        <v>44</v>
      </c>
      <c r="B227" s="33" t="s">
        <v>5766</v>
      </c>
      <c r="C227" s="34" t="s">
        <v>9078</v>
      </c>
      <c r="D227" s="422"/>
      <c r="E227" s="423"/>
      <c r="F227" s="424"/>
      <c r="G227" s="36"/>
      <c r="H227" s="29"/>
      <c r="I227" s="37"/>
      <c r="J227" s="1108">
        <f>'16就労移行支援(養成・基本)'!K227</f>
        <v>320</v>
      </c>
      <c r="K227" s="1108"/>
      <c r="L227" s="4" t="s">
        <v>21</v>
      </c>
      <c r="M227" s="22"/>
      <c r="N227" s="1228"/>
      <c r="O227" s="1283"/>
      <c r="P227" s="1283"/>
      <c r="Q227" s="1283"/>
      <c r="R227" s="1283"/>
      <c r="S227" s="1283"/>
      <c r="T227" s="93"/>
      <c r="V227" s="2"/>
      <c r="W227" s="22"/>
      <c r="X227" s="1202" t="s">
        <v>4824</v>
      </c>
      <c r="Y227" s="1202"/>
      <c r="Z227" s="1202"/>
      <c r="AA227" s="1202"/>
      <c r="AB227" s="1202"/>
      <c r="AC227" s="448" t="s">
        <v>4825</v>
      </c>
      <c r="AD227" s="99"/>
      <c r="AE227" s="99"/>
      <c r="AF227" s="99"/>
      <c r="AG227" s="43"/>
      <c r="AH227" s="43"/>
      <c r="AI227" s="43"/>
      <c r="AJ227" s="43"/>
      <c r="AK227" s="43"/>
      <c r="AL227" s="43"/>
      <c r="AM227" s="44" t="s">
        <v>17</v>
      </c>
      <c r="AN227" s="1157">
        <f>$AN$8</f>
        <v>0.7</v>
      </c>
      <c r="AO227" s="1157"/>
      <c r="AP227" s="25"/>
      <c r="AQ227" s="25"/>
      <c r="AR227" s="25"/>
      <c r="AS227" s="25"/>
      <c r="AT227" s="35">
        <f>ROUND(ROUND(ROUND(J227*R228,0)*V216,0)*AN227,0)</f>
        <v>151</v>
      </c>
      <c r="AU227" s="31"/>
    </row>
    <row r="228" spans="1:47" ht="17.100000000000001" customHeight="1" x14ac:dyDescent="0.15">
      <c r="A228" s="32">
        <v>44</v>
      </c>
      <c r="B228" s="33" t="s">
        <v>5768</v>
      </c>
      <c r="C228" s="34" t="s">
        <v>9079</v>
      </c>
      <c r="D228" s="422"/>
      <c r="E228" s="423"/>
      <c r="F228" s="424"/>
      <c r="G228" s="36"/>
      <c r="H228" s="29"/>
      <c r="I228" s="37"/>
      <c r="J228" s="419"/>
      <c r="K228" s="419"/>
      <c r="L228" s="419"/>
      <c r="M228" s="425"/>
      <c r="N228" s="420"/>
      <c r="O228" s="421"/>
      <c r="P228" s="421"/>
      <c r="Q228" s="26" t="s">
        <v>17</v>
      </c>
      <c r="R228" s="1180">
        <f>$R$12</f>
        <v>0.96499999999999997</v>
      </c>
      <c r="S228" s="1180"/>
      <c r="T228" s="93"/>
      <c r="V228" s="2"/>
      <c r="W228" s="22"/>
      <c r="X228" s="1273"/>
      <c r="Y228" s="1273"/>
      <c r="Z228" s="1273"/>
      <c r="AA228" s="1273"/>
      <c r="AB228" s="1273"/>
      <c r="AC228" s="448" t="s">
        <v>8385</v>
      </c>
      <c r="AD228" s="99"/>
      <c r="AE228" s="99"/>
      <c r="AF228" s="99"/>
      <c r="AG228" s="43"/>
      <c r="AH228" s="43"/>
      <c r="AI228" s="43"/>
      <c r="AJ228" s="43"/>
      <c r="AK228" s="43"/>
      <c r="AL228" s="43"/>
      <c r="AM228" s="44" t="s">
        <v>17</v>
      </c>
      <c r="AN228" s="1157">
        <f>$AN$9</f>
        <v>0.5</v>
      </c>
      <c r="AO228" s="1157"/>
      <c r="AP228" s="25"/>
      <c r="AQ228" s="25"/>
      <c r="AR228" s="25"/>
      <c r="AS228" s="25"/>
      <c r="AT228" s="35">
        <f>ROUND(ROUND(ROUND(J227*R228,0)*V216,0)*AN228,0)</f>
        <v>108</v>
      </c>
      <c r="AU228" s="31"/>
    </row>
    <row r="229" spans="1:47" ht="17.100000000000001" customHeight="1" x14ac:dyDescent="0.15">
      <c r="A229" s="32">
        <v>44</v>
      </c>
      <c r="B229" s="33" t="s">
        <v>5770</v>
      </c>
      <c r="C229" s="34" t="s">
        <v>9080</v>
      </c>
      <c r="D229" s="422"/>
      <c r="E229" s="423"/>
      <c r="F229" s="424"/>
      <c r="G229" s="36"/>
      <c r="H229" s="29"/>
      <c r="I229" s="37"/>
      <c r="J229" s="4"/>
      <c r="M229" s="21"/>
      <c r="N229" s="416"/>
      <c r="O229" s="417"/>
      <c r="P229" s="417"/>
      <c r="Q229" s="65"/>
      <c r="R229" s="156"/>
      <c r="S229" s="156"/>
      <c r="T229" s="166"/>
      <c r="W229" s="449"/>
      <c r="X229" s="42"/>
      <c r="Y229" s="43"/>
      <c r="Z229" s="44"/>
      <c r="AA229" s="44"/>
      <c r="AB229" s="43"/>
      <c r="AC229" s="450"/>
      <c r="AD229" s="43"/>
      <c r="AE229" s="43"/>
      <c r="AF229" s="43"/>
      <c r="AG229" s="43"/>
      <c r="AH229" s="43"/>
      <c r="AI229" s="43"/>
      <c r="AJ229" s="43"/>
      <c r="AK229" s="43"/>
      <c r="AL229" s="43"/>
      <c r="AM229" s="44"/>
      <c r="AN229" s="45"/>
      <c r="AO229" s="45"/>
      <c r="AP229" s="1198" t="s">
        <v>4833</v>
      </c>
      <c r="AQ229" s="1281"/>
      <c r="AR229" s="1281"/>
      <c r="AS229" s="1299"/>
      <c r="AT229" s="35">
        <f>ROUND(ROUND(J227*V216,0)*AR232,0)</f>
        <v>213</v>
      </c>
      <c r="AU229" s="31"/>
    </row>
    <row r="230" spans="1:47" ht="17.100000000000001" customHeight="1" x14ac:dyDescent="0.15">
      <c r="A230" s="32">
        <v>44</v>
      </c>
      <c r="B230" s="33" t="s">
        <v>5772</v>
      </c>
      <c r="C230" s="34" t="s">
        <v>9081</v>
      </c>
      <c r="D230" s="422"/>
      <c r="E230" s="423"/>
      <c r="F230" s="424"/>
      <c r="G230" s="36"/>
      <c r="H230" s="29"/>
      <c r="I230" s="37"/>
      <c r="J230" s="4"/>
      <c r="M230" s="21"/>
      <c r="N230" s="418"/>
      <c r="O230" s="419"/>
      <c r="P230" s="419"/>
      <c r="Q230" s="23"/>
      <c r="R230" s="167"/>
      <c r="S230" s="167"/>
      <c r="T230" s="166"/>
      <c r="W230" s="449"/>
      <c r="X230" s="1271" t="s">
        <v>4824</v>
      </c>
      <c r="Y230" s="1202"/>
      <c r="Z230" s="1202"/>
      <c r="AA230" s="1202"/>
      <c r="AB230" s="1202"/>
      <c r="AC230" s="448" t="s">
        <v>4825</v>
      </c>
      <c r="AD230" s="99"/>
      <c r="AE230" s="99"/>
      <c r="AF230" s="99"/>
      <c r="AG230" s="43"/>
      <c r="AH230" s="43"/>
      <c r="AI230" s="43"/>
      <c r="AJ230" s="43"/>
      <c r="AK230" s="43"/>
      <c r="AL230" s="43"/>
      <c r="AM230" s="44" t="s">
        <v>17</v>
      </c>
      <c r="AN230" s="1157">
        <f>$AN$8</f>
        <v>0.7</v>
      </c>
      <c r="AO230" s="1157"/>
      <c r="AP230" s="1268"/>
      <c r="AQ230" s="1269"/>
      <c r="AR230" s="1269"/>
      <c r="AS230" s="1270"/>
      <c r="AT230" s="35">
        <f>ROUND(ROUND(ROUND(J227*V216,0)*AN230,0)*AR232,0)</f>
        <v>149</v>
      </c>
      <c r="AU230" s="31"/>
    </row>
    <row r="231" spans="1:47" ht="17.100000000000001" customHeight="1" x14ac:dyDescent="0.15">
      <c r="A231" s="32">
        <v>44</v>
      </c>
      <c r="B231" s="33" t="s">
        <v>5774</v>
      </c>
      <c r="C231" s="34" t="s">
        <v>9082</v>
      </c>
      <c r="D231" s="422"/>
      <c r="E231" s="423"/>
      <c r="F231" s="424"/>
      <c r="G231" s="36"/>
      <c r="H231" s="29"/>
      <c r="I231" s="37"/>
      <c r="J231" s="4"/>
      <c r="M231" s="21"/>
      <c r="N231" s="420"/>
      <c r="O231" s="421"/>
      <c r="P231" s="421"/>
      <c r="Q231" s="26"/>
      <c r="R231" s="27"/>
      <c r="S231" s="27"/>
      <c r="T231" s="166"/>
      <c r="W231" s="449"/>
      <c r="X231" s="1272"/>
      <c r="Y231" s="1273"/>
      <c r="Z231" s="1273"/>
      <c r="AA231" s="1273"/>
      <c r="AB231" s="1273"/>
      <c r="AC231" s="448" t="s">
        <v>8385</v>
      </c>
      <c r="AD231" s="99"/>
      <c r="AE231" s="99"/>
      <c r="AF231" s="99"/>
      <c r="AG231" s="43"/>
      <c r="AH231" s="43"/>
      <c r="AI231" s="43"/>
      <c r="AJ231" s="43"/>
      <c r="AK231" s="43"/>
      <c r="AL231" s="43"/>
      <c r="AM231" s="44" t="s">
        <v>17</v>
      </c>
      <c r="AN231" s="1157">
        <f>$AN$9</f>
        <v>0.5</v>
      </c>
      <c r="AO231" s="1157"/>
      <c r="AP231" s="20"/>
      <c r="AQ231" s="4"/>
      <c r="AR231" s="4"/>
      <c r="AS231" s="21"/>
      <c r="AT231" s="35">
        <f>ROUND(ROUND(ROUND(J227*V216,0)*AN231,0)*AR232,0)</f>
        <v>106</v>
      </c>
      <c r="AU231" s="31"/>
    </row>
    <row r="232" spans="1:47" ht="17.100000000000001" customHeight="1" x14ac:dyDescent="0.15">
      <c r="A232" s="32">
        <v>44</v>
      </c>
      <c r="B232" s="33" t="s">
        <v>5776</v>
      </c>
      <c r="C232" s="34" t="s">
        <v>9083</v>
      </c>
      <c r="D232" s="422"/>
      <c r="E232" s="423"/>
      <c r="F232" s="424"/>
      <c r="G232" s="36"/>
      <c r="H232" s="29"/>
      <c r="I232" s="37"/>
      <c r="J232" s="4"/>
      <c r="M232" s="21"/>
      <c r="N232" s="1271" t="s">
        <v>4829</v>
      </c>
      <c r="O232" s="1202"/>
      <c r="P232" s="1202"/>
      <c r="Q232" s="1202"/>
      <c r="R232" s="1202"/>
      <c r="S232" s="1202"/>
      <c r="T232" s="418"/>
      <c r="W232" s="449"/>
      <c r="X232" s="42"/>
      <c r="Y232" s="43"/>
      <c r="Z232" s="44"/>
      <c r="AA232" s="44"/>
      <c r="AB232" s="43"/>
      <c r="AC232" s="450"/>
      <c r="AD232" s="43"/>
      <c r="AE232" s="43"/>
      <c r="AF232" s="43"/>
      <c r="AG232" s="43"/>
      <c r="AH232" s="43"/>
      <c r="AI232" s="43"/>
      <c r="AJ232" s="43"/>
      <c r="AK232" s="43"/>
      <c r="AL232" s="43"/>
      <c r="AM232" s="44"/>
      <c r="AN232" s="45"/>
      <c r="AO232" s="45"/>
      <c r="AP232" s="20"/>
      <c r="AQ232" s="23" t="s">
        <v>17</v>
      </c>
      <c r="AR232" s="1158">
        <f>$AR$16</f>
        <v>0.95</v>
      </c>
      <c r="AS232" s="1159"/>
      <c r="AT232" s="35">
        <f>ROUND(ROUND(ROUND(J227*R234,0)*V216,0)*AR232,0)</f>
        <v>205</v>
      </c>
      <c r="AU232" s="31"/>
    </row>
    <row r="233" spans="1:47" ht="17.100000000000001" customHeight="1" x14ac:dyDescent="0.15">
      <c r="A233" s="32">
        <v>44</v>
      </c>
      <c r="B233" s="33" t="s">
        <v>5778</v>
      </c>
      <c r="C233" s="34" t="s">
        <v>9084</v>
      </c>
      <c r="D233" s="422"/>
      <c r="E233" s="423"/>
      <c r="F233" s="424"/>
      <c r="G233" s="36"/>
      <c r="H233" s="29"/>
      <c r="I233" s="37"/>
      <c r="J233" s="4"/>
      <c r="M233" s="21"/>
      <c r="N233" s="1228"/>
      <c r="O233" s="1283"/>
      <c r="P233" s="1283"/>
      <c r="Q233" s="1283"/>
      <c r="R233" s="1283"/>
      <c r="S233" s="1283"/>
      <c r="T233" s="418"/>
      <c r="W233" s="449"/>
      <c r="X233" s="1271" t="s">
        <v>4824</v>
      </c>
      <c r="Y233" s="1202"/>
      <c r="Z233" s="1202"/>
      <c r="AA233" s="1202"/>
      <c r="AB233" s="1202"/>
      <c r="AC233" s="448" t="s">
        <v>4825</v>
      </c>
      <c r="AD233" s="99"/>
      <c r="AE233" s="99"/>
      <c r="AF233" s="99"/>
      <c r="AG233" s="43"/>
      <c r="AH233" s="43"/>
      <c r="AI233" s="43"/>
      <c r="AJ233" s="43"/>
      <c r="AK233" s="43"/>
      <c r="AL233" s="43"/>
      <c r="AM233" s="44" t="s">
        <v>17</v>
      </c>
      <c r="AN233" s="1157">
        <f>$AN$8</f>
        <v>0.7</v>
      </c>
      <c r="AO233" s="1157"/>
      <c r="AP233" s="20"/>
      <c r="AQ233" s="4"/>
      <c r="AR233" s="4"/>
      <c r="AS233" s="21"/>
      <c r="AT233" s="35">
        <f>ROUND(ROUND(ROUND(ROUND(J227*R234,0)*V216,0)*AN233,0)*AR232,0)</f>
        <v>143</v>
      </c>
      <c r="AU233" s="31"/>
    </row>
    <row r="234" spans="1:47" ht="17.100000000000001" customHeight="1" x14ac:dyDescent="0.15">
      <c r="A234" s="32">
        <v>44</v>
      </c>
      <c r="B234" s="33" t="s">
        <v>5780</v>
      </c>
      <c r="C234" s="34" t="s">
        <v>9085</v>
      </c>
      <c r="D234" s="422"/>
      <c r="E234" s="423"/>
      <c r="F234" s="424"/>
      <c r="G234" s="36"/>
      <c r="H234" s="29"/>
      <c r="I234" s="37"/>
      <c r="J234" s="4"/>
      <c r="M234" s="21"/>
      <c r="N234" s="420"/>
      <c r="O234" s="421"/>
      <c r="P234" s="421"/>
      <c r="Q234" s="26" t="s">
        <v>17</v>
      </c>
      <c r="R234" s="1180">
        <f>$R$12</f>
        <v>0.96499999999999997</v>
      </c>
      <c r="S234" s="1180"/>
      <c r="T234" s="166"/>
      <c r="W234" s="449"/>
      <c r="X234" s="1272"/>
      <c r="Y234" s="1273"/>
      <c r="Z234" s="1273"/>
      <c r="AA234" s="1273"/>
      <c r="AB234" s="1273"/>
      <c r="AC234" s="448" t="s">
        <v>8385</v>
      </c>
      <c r="AD234" s="99"/>
      <c r="AE234" s="99"/>
      <c r="AF234" s="99"/>
      <c r="AG234" s="43"/>
      <c r="AH234" s="43"/>
      <c r="AI234" s="43"/>
      <c r="AJ234" s="43"/>
      <c r="AK234" s="43"/>
      <c r="AL234" s="43"/>
      <c r="AM234" s="44" t="s">
        <v>17</v>
      </c>
      <c r="AN234" s="1157">
        <f>$AN$9</f>
        <v>0.5</v>
      </c>
      <c r="AO234" s="1157"/>
      <c r="AP234" s="24"/>
      <c r="AQ234" s="25"/>
      <c r="AR234" s="25"/>
      <c r="AS234" s="38"/>
      <c r="AT234" s="35">
        <f>ROUND(ROUND(ROUND(ROUND(J227*R234,0)*V216,0)*AN234,0)*AR232,0)</f>
        <v>103</v>
      </c>
      <c r="AU234" s="31"/>
    </row>
    <row r="235" spans="1:47" ht="17.100000000000001" customHeight="1" x14ac:dyDescent="0.15">
      <c r="A235" s="32">
        <v>44</v>
      </c>
      <c r="B235" s="33" t="s">
        <v>5782</v>
      </c>
      <c r="C235" s="34" t="s">
        <v>9086</v>
      </c>
      <c r="D235" s="422"/>
      <c r="E235" s="423"/>
      <c r="F235" s="424"/>
      <c r="G235" s="36"/>
      <c r="H235" s="29"/>
      <c r="I235" s="37"/>
      <c r="J235" s="1086" t="s">
        <v>4892</v>
      </c>
      <c r="K235" s="1133"/>
      <c r="L235" s="1133"/>
      <c r="M235" s="1134"/>
      <c r="N235" s="416"/>
      <c r="O235" s="417"/>
      <c r="P235" s="417"/>
      <c r="Q235" s="65"/>
      <c r="R235" s="156"/>
      <c r="S235" s="156"/>
      <c r="T235" s="93"/>
      <c r="V235" s="2"/>
      <c r="W235" s="22"/>
      <c r="X235" s="43"/>
      <c r="Y235" s="43"/>
      <c r="Z235" s="44"/>
      <c r="AA235" s="44"/>
      <c r="AB235" s="43"/>
      <c r="AC235" s="450"/>
      <c r="AD235" s="43"/>
      <c r="AE235" s="43"/>
      <c r="AF235" s="43"/>
      <c r="AG235" s="43"/>
      <c r="AH235" s="43"/>
      <c r="AI235" s="43"/>
      <c r="AJ235" s="43"/>
      <c r="AK235" s="43"/>
      <c r="AL235" s="43"/>
      <c r="AM235" s="44"/>
      <c r="AN235" s="45"/>
      <c r="AO235" s="45"/>
      <c r="AP235" s="25"/>
      <c r="AQ235" s="25"/>
      <c r="AR235" s="25"/>
      <c r="AS235" s="25"/>
      <c r="AT235" s="35">
        <f>ROUND(J239*V216,0)</f>
        <v>194</v>
      </c>
      <c r="AU235" s="31"/>
    </row>
    <row r="236" spans="1:47" ht="17.100000000000001" customHeight="1" x14ac:dyDescent="0.15">
      <c r="A236" s="32">
        <v>44</v>
      </c>
      <c r="B236" s="33" t="s">
        <v>5784</v>
      </c>
      <c r="C236" s="34" t="s">
        <v>9087</v>
      </c>
      <c r="D236" s="422"/>
      <c r="E236" s="423"/>
      <c r="F236" s="424"/>
      <c r="G236" s="36"/>
      <c r="H236" s="29"/>
      <c r="I236" s="37"/>
      <c r="J236" s="1135"/>
      <c r="K236" s="1135"/>
      <c r="L236" s="1135"/>
      <c r="M236" s="1136"/>
      <c r="N236" s="418"/>
      <c r="O236" s="419"/>
      <c r="P236" s="419"/>
      <c r="Q236" s="23"/>
      <c r="R236" s="167"/>
      <c r="S236" s="167"/>
      <c r="T236" s="93"/>
      <c r="V236" s="2"/>
      <c r="W236" s="22"/>
      <c r="X236" s="1202" t="s">
        <v>4824</v>
      </c>
      <c r="Y236" s="1202"/>
      <c r="Z236" s="1202"/>
      <c r="AA236" s="1202"/>
      <c r="AB236" s="1202"/>
      <c r="AC236" s="448" t="s">
        <v>4825</v>
      </c>
      <c r="AD236" s="99"/>
      <c r="AE236" s="99"/>
      <c r="AF236" s="99"/>
      <c r="AG236" s="43"/>
      <c r="AH236" s="43"/>
      <c r="AI236" s="43"/>
      <c r="AJ236" s="43"/>
      <c r="AK236" s="43"/>
      <c r="AL236" s="43"/>
      <c r="AM236" s="44" t="s">
        <v>17</v>
      </c>
      <c r="AN236" s="1157">
        <f>$AN$8</f>
        <v>0.7</v>
      </c>
      <c r="AO236" s="1157"/>
      <c r="AP236" s="43"/>
      <c r="AQ236" s="43"/>
      <c r="AR236" s="43"/>
      <c r="AS236" s="43"/>
      <c r="AT236" s="35">
        <f>ROUND(ROUND(J239*V216,0)*AN236,0)</f>
        <v>136</v>
      </c>
      <c r="AU236" s="31"/>
    </row>
    <row r="237" spans="1:47" ht="17.100000000000001" customHeight="1" x14ac:dyDescent="0.15">
      <c r="A237" s="32">
        <v>44</v>
      </c>
      <c r="B237" s="33" t="s">
        <v>5786</v>
      </c>
      <c r="C237" s="34" t="s">
        <v>9088</v>
      </c>
      <c r="D237" s="422"/>
      <c r="E237" s="423"/>
      <c r="F237" s="424"/>
      <c r="G237" s="36"/>
      <c r="H237" s="29"/>
      <c r="I237" s="37"/>
      <c r="J237" s="1135"/>
      <c r="K237" s="1135"/>
      <c r="L237" s="1135"/>
      <c r="M237" s="1136"/>
      <c r="N237" s="420"/>
      <c r="O237" s="421"/>
      <c r="P237" s="421"/>
      <c r="Q237" s="26"/>
      <c r="R237" s="27"/>
      <c r="S237" s="27"/>
      <c r="T237" s="93"/>
      <c r="V237" s="2"/>
      <c r="W237" s="22"/>
      <c r="X237" s="1273"/>
      <c r="Y237" s="1273"/>
      <c r="Z237" s="1273"/>
      <c r="AA237" s="1273"/>
      <c r="AB237" s="1273"/>
      <c r="AC237" s="448" t="s">
        <v>8385</v>
      </c>
      <c r="AD237" s="99"/>
      <c r="AE237" s="99"/>
      <c r="AF237" s="99"/>
      <c r="AG237" s="43"/>
      <c r="AH237" s="43"/>
      <c r="AI237" s="43"/>
      <c r="AJ237" s="43"/>
      <c r="AK237" s="43"/>
      <c r="AL237" s="43"/>
      <c r="AM237" s="44" t="s">
        <v>17</v>
      </c>
      <c r="AN237" s="1157">
        <f>$AN$9</f>
        <v>0.5</v>
      </c>
      <c r="AO237" s="1157"/>
      <c r="AP237" s="43"/>
      <c r="AQ237" s="43"/>
      <c r="AR237" s="43"/>
      <c r="AS237" s="43"/>
      <c r="AT237" s="35">
        <f>ROUND(ROUND(J239*V216,0)*AN237,0)</f>
        <v>97</v>
      </c>
      <c r="AU237" s="31"/>
    </row>
    <row r="238" spans="1:47" ht="17.100000000000001" customHeight="1" x14ac:dyDescent="0.15">
      <c r="A238" s="32">
        <v>44</v>
      </c>
      <c r="B238" s="33" t="s">
        <v>5788</v>
      </c>
      <c r="C238" s="34" t="s">
        <v>9089</v>
      </c>
      <c r="D238" s="422"/>
      <c r="E238" s="423"/>
      <c r="F238" s="424"/>
      <c r="G238" s="36"/>
      <c r="H238" s="29"/>
      <c r="I238" s="37"/>
      <c r="J238" s="1269"/>
      <c r="K238" s="1269"/>
      <c r="L238" s="1269"/>
      <c r="M238" s="1270"/>
      <c r="N238" s="1271" t="s">
        <v>4829</v>
      </c>
      <c r="O238" s="1202"/>
      <c r="P238" s="1202"/>
      <c r="Q238" s="1202"/>
      <c r="R238" s="1202"/>
      <c r="S238" s="1202"/>
      <c r="T238" s="93"/>
      <c r="V238" s="2"/>
      <c r="W238" s="22"/>
      <c r="X238" s="43"/>
      <c r="Y238" s="43"/>
      <c r="Z238" s="44"/>
      <c r="AA238" s="44"/>
      <c r="AB238" s="43"/>
      <c r="AC238" s="450"/>
      <c r="AD238" s="43"/>
      <c r="AE238" s="43"/>
      <c r="AF238" s="43"/>
      <c r="AG238" s="43"/>
      <c r="AH238" s="43"/>
      <c r="AI238" s="43"/>
      <c r="AJ238" s="43"/>
      <c r="AK238" s="43"/>
      <c r="AL238" s="43"/>
      <c r="AM238" s="44"/>
      <c r="AN238" s="45"/>
      <c r="AO238" s="45"/>
      <c r="AP238" s="43"/>
      <c r="AQ238" s="43"/>
      <c r="AR238" s="25"/>
      <c r="AS238" s="25"/>
      <c r="AT238" s="35">
        <f>ROUND(ROUND(J239*R240,0)*V216,0)</f>
        <v>187</v>
      </c>
      <c r="AU238" s="31"/>
    </row>
    <row r="239" spans="1:47" ht="17.100000000000001" customHeight="1" x14ac:dyDescent="0.15">
      <c r="A239" s="32">
        <v>44</v>
      </c>
      <c r="B239" s="33" t="s">
        <v>5790</v>
      </c>
      <c r="C239" s="34" t="s">
        <v>9090</v>
      </c>
      <c r="D239" s="422"/>
      <c r="E239" s="423"/>
      <c r="F239" s="424"/>
      <c r="G239" s="36"/>
      <c r="H239" s="29"/>
      <c r="I239" s="37"/>
      <c r="J239" s="1108">
        <f>'16就労移行支援(養成・基本)'!K239</f>
        <v>277</v>
      </c>
      <c r="K239" s="1108"/>
      <c r="L239" s="4" t="s">
        <v>21</v>
      </c>
      <c r="M239" s="22"/>
      <c r="N239" s="1228"/>
      <c r="O239" s="1283"/>
      <c r="P239" s="1283"/>
      <c r="Q239" s="1283"/>
      <c r="R239" s="1283"/>
      <c r="S239" s="1283"/>
      <c r="T239" s="93"/>
      <c r="V239" s="2"/>
      <c r="W239" s="22"/>
      <c r="X239" s="1202" t="s">
        <v>4824</v>
      </c>
      <c r="Y239" s="1202"/>
      <c r="Z239" s="1202"/>
      <c r="AA239" s="1202"/>
      <c r="AB239" s="1202"/>
      <c r="AC239" s="448" t="s">
        <v>4825</v>
      </c>
      <c r="AD239" s="99"/>
      <c r="AE239" s="99"/>
      <c r="AF239" s="99"/>
      <c r="AG239" s="43"/>
      <c r="AH239" s="43"/>
      <c r="AI239" s="43"/>
      <c r="AJ239" s="43"/>
      <c r="AK239" s="43"/>
      <c r="AL239" s="43"/>
      <c r="AM239" s="44" t="s">
        <v>17</v>
      </c>
      <c r="AN239" s="1157">
        <f>$AN$8</f>
        <v>0.7</v>
      </c>
      <c r="AO239" s="1157"/>
      <c r="AP239" s="25"/>
      <c r="AQ239" s="25"/>
      <c r="AR239" s="25"/>
      <c r="AS239" s="25"/>
      <c r="AT239" s="35">
        <f>ROUND(ROUND(ROUND(J239*R240,0)*V216,0)*AN239,0)</f>
        <v>131</v>
      </c>
      <c r="AU239" s="31"/>
    </row>
    <row r="240" spans="1:47" ht="17.100000000000001" customHeight="1" x14ac:dyDescent="0.15">
      <c r="A240" s="32">
        <v>44</v>
      </c>
      <c r="B240" s="33" t="s">
        <v>5792</v>
      </c>
      <c r="C240" s="34" t="s">
        <v>9091</v>
      </c>
      <c r="D240" s="422"/>
      <c r="E240" s="423"/>
      <c r="F240" s="424"/>
      <c r="G240" s="36"/>
      <c r="H240" s="29"/>
      <c r="I240" s="37"/>
      <c r="J240" s="419"/>
      <c r="K240" s="419"/>
      <c r="L240" s="419"/>
      <c r="M240" s="425"/>
      <c r="N240" s="420"/>
      <c r="O240" s="421"/>
      <c r="P240" s="421"/>
      <c r="Q240" s="26" t="s">
        <v>17</v>
      </c>
      <c r="R240" s="1180">
        <f>$R$12</f>
        <v>0.96499999999999997</v>
      </c>
      <c r="S240" s="1180"/>
      <c r="T240" s="93"/>
      <c r="V240" s="2"/>
      <c r="W240" s="22"/>
      <c r="X240" s="1273"/>
      <c r="Y240" s="1273"/>
      <c r="Z240" s="1273"/>
      <c r="AA240" s="1273"/>
      <c r="AB240" s="1273"/>
      <c r="AC240" s="448" t="s">
        <v>8385</v>
      </c>
      <c r="AD240" s="99"/>
      <c r="AE240" s="99"/>
      <c r="AF240" s="99"/>
      <c r="AG240" s="43"/>
      <c r="AH240" s="43"/>
      <c r="AI240" s="43"/>
      <c r="AJ240" s="43"/>
      <c r="AK240" s="43"/>
      <c r="AL240" s="43"/>
      <c r="AM240" s="44" t="s">
        <v>17</v>
      </c>
      <c r="AN240" s="1157">
        <f>$AN$9</f>
        <v>0.5</v>
      </c>
      <c r="AO240" s="1157"/>
      <c r="AP240" s="25"/>
      <c r="AQ240" s="25"/>
      <c r="AR240" s="25"/>
      <c r="AS240" s="25"/>
      <c r="AT240" s="35">
        <f>ROUND(ROUND(ROUND(J239*R240,0)*V216,0)*AN240,0)</f>
        <v>94</v>
      </c>
      <c r="AU240" s="31"/>
    </row>
    <row r="241" spans="1:47" ht="17.100000000000001" customHeight="1" x14ac:dyDescent="0.15">
      <c r="A241" s="32">
        <v>44</v>
      </c>
      <c r="B241" s="33" t="s">
        <v>5794</v>
      </c>
      <c r="C241" s="34" t="s">
        <v>9092</v>
      </c>
      <c r="D241" s="422"/>
      <c r="E241" s="423"/>
      <c r="F241" s="424"/>
      <c r="G241" s="36"/>
      <c r="H241" s="29"/>
      <c r="I241" s="37"/>
      <c r="J241" s="4"/>
      <c r="M241" s="21"/>
      <c r="N241" s="416"/>
      <c r="O241" s="417"/>
      <c r="P241" s="417"/>
      <c r="Q241" s="65"/>
      <c r="R241" s="156"/>
      <c r="S241" s="156"/>
      <c r="T241" s="166"/>
      <c r="W241" s="449"/>
      <c r="X241" s="42"/>
      <c r="Y241" s="43"/>
      <c r="Z241" s="44"/>
      <c r="AA241" s="44"/>
      <c r="AB241" s="43"/>
      <c r="AC241" s="450"/>
      <c r="AD241" s="43"/>
      <c r="AE241" s="43"/>
      <c r="AF241" s="43"/>
      <c r="AG241" s="43"/>
      <c r="AH241" s="43"/>
      <c r="AI241" s="43"/>
      <c r="AJ241" s="43"/>
      <c r="AK241" s="43"/>
      <c r="AL241" s="43"/>
      <c r="AM241" s="44"/>
      <c r="AN241" s="45"/>
      <c r="AO241" s="45"/>
      <c r="AP241" s="1198" t="s">
        <v>4833</v>
      </c>
      <c r="AQ241" s="1281"/>
      <c r="AR241" s="1281"/>
      <c r="AS241" s="1299"/>
      <c r="AT241" s="35">
        <f>ROUND(ROUND(J239*V216,0)*AR244,0)</f>
        <v>184</v>
      </c>
      <c r="AU241" s="31"/>
    </row>
    <row r="242" spans="1:47" ht="17.100000000000001" customHeight="1" x14ac:dyDescent="0.15">
      <c r="A242" s="32">
        <v>44</v>
      </c>
      <c r="B242" s="33" t="s">
        <v>5796</v>
      </c>
      <c r="C242" s="34" t="s">
        <v>9093</v>
      </c>
      <c r="D242" s="422"/>
      <c r="E242" s="423"/>
      <c r="F242" s="424"/>
      <c r="G242" s="36"/>
      <c r="H242" s="29"/>
      <c r="I242" s="37"/>
      <c r="J242" s="4"/>
      <c r="M242" s="21"/>
      <c r="N242" s="418"/>
      <c r="O242" s="419"/>
      <c r="P242" s="419"/>
      <c r="Q242" s="23"/>
      <c r="R242" s="167"/>
      <c r="S242" s="167"/>
      <c r="T242" s="166"/>
      <c r="W242" s="449"/>
      <c r="X242" s="1271" t="s">
        <v>4824</v>
      </c>
      <c r="Y242" s="1202"/>
      <c r="Z242" s="1202"/>
      <c r="AA242" s="1202"/>
      <c r="AB242" s="1202"/>
      <c r="AC242" s="448" t="s">
        <v>4825</v>
      </c>
      <c r="AD242" s="99"/>
      <c r="AE242" s="99"/>
      <c r="AF242" s="99"/>
      <c r="AG242" s="43"/>
      <c r="AH242" s="43"/>
      <c r="AI242" s="43"/>
      <c r="AJ242" s="43"/>
      <c r="AK242" s="43"/>
      <c r="AL242" s="43"/>
      <c r="AM242" s="44" t="s">
        <v>17</v>
      </c>
      <c r="AN242" s="1157">
        <f>$AN$8</f>
        <v>0.7</v>
      </c>
      <c r="AO242" s="1157"/>
      <c r="AP242" s="1268"/>
      <c r="AQ242" s="1269"/>
      <c r="AR242" s="1269"/>
      <c r="AS242" s="1270"/>
      <c r="AT242" s="35">
        <f>ROUND(ROUND(ROUND(J239*V216,0)*AN242,0)*AR244,0)</f>
        <v>129</v>
      </c>
      <c r="AU242" s="31"/>
    </row>
    <row r="243" spans="1:47" ht="17.100000000000001" customHeight="1" x14ac:dyDescent="0.15">
      <c r="A243" s="32">
        <v>44</v>
      </c>
      <c r="B243" s="33" t="s">
        <v>5798</v>
      </c>
      <c r="C243" s="34" t="s">
        <v>9094</v>
      </c>
      <c r="D243" s="422"/>
      <c r="E243" s="423"/>
      <c r="F243" s="424"/>
      <c r="G243" s="36"/>
      <c r="H243" s="29"/>
      <c r="I243" s="37"/>
      <c r="J243" s="4"/>
      <c r="M243" s="21"/>
      <c r="N243" s="420"/>
      <c r="O243" s="421"/>
      <c r="P243" s="421"/>
      <c r="Q243" s="26"/>
      <c r="R243" s="27"/>
      <c r="S243" s="27"/>
      <c r="T243" s="166"/>
      <c r="W243" s="449"/>
      <c r="X243" s="1272"/>
      <c r="Y243" s="1273"/>
      <c r="Z243" s="1273"/>
      <c r="AA243" s="1273"/>
      <c r="AB243" s="1273"/>
      <c r="AC243" s="448" t="s">
        <v>8385</v>
      </c>
      <c r="AD243" s="99"/>
      <c r="AE243" s="99"/>
      <c r="AF243" s="99"/>
      <c r="AG243" s="43"/>
      <c r="AH243" s="43"/>
      <c r="AI243" s="43"/>
      <c r="AJ243" s="43"/>
      <c r="AK243" s="43"/>
      <c r="AL243" s="43"/>
      <c r="AM243" s="44" t="s">
        <v>17</v>
      </c>
      <c r="AN243" s="1157">
        <f>$AN$9</f>
        <v>0.5</v>
      </c>
      <c r="AO243" s="1157"/>
      <c r="AP243" s="20"/>
      <c r="AQ243" s="4"/>
      <c r="AR243" s="4"/>
      <c r="AS243" s="21"/>
      <c r="AT243" s="35">
        <f>ROUND(ROUND(ROUND(J239*V216,0)*AN243,0)*AR244,0)</f>
        <v>92</v>
      </c>
      <c r="AU243" s="31"/>
    </row>
    <row r="244" spans="1:47" ht="17.100000000000001" customHeight="1" x14ac:dyDescent="0.15">
      <c r="A244" s="32">
        <v>44</v>
      </c>
      <c r="B244" s="33" t="s">
        <v>5800</v>
      </c>
      <c r="C244" s="34" t="s">
        <v>9095</v>
      </c>
      <c r="D244" s="422"/>
      <c r="E244" s="423"/>
      <c r="F244" s="424"/>
      <c r="G244" s="36"/>
      <c r="H244" s="29"/>
      <c r="I244" s="37"/>
      <c r="J244" s="4"/>
      <c r="M244" s="21"/>
      <c r="N244" s="1271" t="s">
        <v>4829</v>
      </c>
      <c r="O244" s="1202"/>
      <c r="P244" s="1202"/>
      <c r="Q244" s="1202"/>
      <c r="R244" s="1202"/>
      <c r="S244" s="1202"/>
      <c r="T244" s="418"/>
      <c r="W244" s="449"/>
      <c r="X244" s="42"/>
      <c r="Y244" s="43"/>
      <c r="Z244" s="44"/>
      <c r="AA244" s="44"/>
      <c r="AB244" s="43"/>
      <c r="AC244" s="450"/>
      <c r="AD244" s="43"/>
      <c r="AE244" s="43"/>
      <c r="AF244" s="43"/>
      <c r="AG244" s="43"/>
      <c r="AH244" s="43"/>
      <c r="AI244" s="43"/>
      <c r="AJ244" s="43"/>
      <c r="AK244" s="43"/>
      <c r="AL244" s="43"/>
      <c r="AM244" s="44"/>
      <c r="AN244" s="45"/>
      <c r="AO244" s="45"/>
      <c r="AP244" s="20"/>
      <c r="AQ244" s="23" t="s">
        <v>17</v>
      </c>
      <c r="AR244" s="1158">
        <f>$AR$16</f>
        <v>0.95</v>
      </c>
      <c r="AS244" s="1159"/>
      <c r="AT244" s="35">
        <f>ROUND(ROUND(ROUND(J239*R246,0)*V216,0)*AR244,0)</f>
        <v>178</v>
      </c>
      <c r="AU244" s="31"/>
    </row>
    <row r="245" spans="1:47" ht="17.100000000000001" customHeight="1" x14ac:dyDescent="0.15">
      <c r="A245" s="32">
        <v>44</v>
      </c>
      <c r="B245" s="33" t="s">
        <v>5802</v>
      </c>
      <c r="C245" s="34" t="s">
        <v>9096</v>
      </c>
      <c r="D245" s="422"/>
      <c r="E245" s="423"/>
      <c r="F245" s="424"/>
      <c r="G245" s="36"/>
      <c r="H245" s="29"/>
      <c r="I245" s="37"/>
      <c r="J245" s="4"/>
      <c r="M245" s="21"/>
      <c r="N245" s="1228"/>
      <c r="O245" s="1283"/>
      <c r="P245" s="1283"/>
      <c r="Q245" s="1283"/>
      <c r="R245" s="1283"/>
      <c r="S245" s="1283"/>
      <c r="T245" s="418"/>
      <c r="W245" s="449"/>
      <c r="X245" s="1271" t="s">
        <v>4824</v>
      </c>
      <c r="Y245" s="1202"/>
      <c r="Z245" s="1202"/>
      <c r="AA245" s="1202"/>
      <c r="AB245" s="1202"/>
      <c r="AC245" s="448" t="s">
        <v>4825</v>
      </c>
      <c r="AD245" s="99"/>
      <c r="AE245" s="99"/>
      <c r="AF245" s="99"/>
      <c r="AG245" s="43"/>
      <c r="AH245" s="43"/>
      <c r="AI245" s="43"/>
      <c r="AJ245" s="43"/>
      <c r="AK245" s="43"/>
      <c r="AL245" s="43"/>
      <c r="AM245" s="44" t="s">
        <v>17</v>
      </c>
      <c r="AN245" s="1157">
        <f>$AN$8</f>
        <v>0.7</v>
      </c>
      <c r="AO245" s="1157"/>
      <c r="AP245" s="20"/>
      <c r="AQ245" s="4"/>
      <c r="AR245" s="4"/>
      <c r="AS245" s="21"/>
      <c r="AT245" s="35">
        <f>ROUND(ROUND(ROUND(ROUND(J239*R246,0)*V216,0)*AN245,0)*AR244,0)</f>
        <v>124</v>
      </c>
      <c r="AU245" s="31"/>
    </row>
    <row r="246" spans="1:47" ht="17.100000000000001" customHeight="1" x14ac:dyDescent="0.15">
      <c r="A246" s="32">
        <v>44</v>
      </c>
      <c r="B246" s="33" t="s">
        <v>5804</v>
      </c>
      <c r="C246" s="34" t="s">
        <v>9097</v>
      </c>
      <c r="D246" s="422"/>
      <c r="E246" s="423"/>
      <c r="F246" s="424"/>
      <c r="G246" s="36"/>
      <c r="H246" s="29"/>
      <c r="I246" s="37"/>
      <c r="J246" s="4"/>
      <c r="M246" s="21"/>
      <c r="N246" s="420"/>
      <c r="O246" s="421"/>
      <c r="P246" s="421"/>
      <c r="Q246" s="26" t="s">
        <v>17</v>
      </c>
      <c r="R246" s="1180">
        <f>$R$12</f>
        <v>0.96499999999999997</v>
      </c>
      <c r="S246" s="1180"/>
      <c r="T246" s="166"/>
      <c r="W246" s="449"/>
      <c r="X246" s="1272"/>
      <c r="Y246" s="1273"/>
      <c r="Z246" s="1273"/>
      <c r="AA246" s="1273"/>
      <c r="AB246" s="1273"/>
      <c r="AC246" s="448" t="s">
        <v>8385</v>
      </c>
      <c r="AD246" s="99"/>
      <c r="AE246" s="99"/>
      <c r="AF246" s="99"/>
      <c r="AG246" s="43"/>
      <c r="AH246" s="43"/>
      <c r="AI246" s="43"/>
      <c r="AJ246" s="43"/>
      <c r="AK246" s="43"/>
      <c r="AL246" s="43"/>
      <c r="AM246" s="44" t="s">
        <v>17</v>
      </c>
      <c r="AN246" s="1157">
        <f>$AN$9</f>
        <v>0.5</v>
      </c>
      <c r="AO246" s="1157"/>
      <c r="AP246" s="24"/>
      <c r="AQ246" s="25"/>
      <c r="AR246" s="25"/>
      <c r="AS246" s="38"/>
      <c r="AT246" s="35">
        <f>ROUND(ROUND(ROUND(ROUND(J239*R246,0)*V216,0)*AN246,0)*AR244,0)</f>
        <v>89</v>
      </c>
      <c r="AU246" s="31"/>
    </row>
    <row r="247" spans="1:47" ht="17.100000000000001" customHeight="1" x14ac:dyDescent="0.15">
      <c r="A247" s="32">
        <v>44</v>
      </c>
      <c r="B247" s="33" t="s">
        <v>5806</v>
      </c>
      <c r="C247" s="34" t="s">
        <v>9098</v>
      </c>
      <c r="D247" s="422"/>
      <c r="E247" s="423"/>
      <c r="F247" s="424"/>
      <c r="G247" s="36"/>
      <c r="H247" s="29"/>
      <c r="I247" s="37"/>
      <c r="J247" s="1086" t="s">
        <v>4905</v>
      </c>
      <c r="K247" s="1133"/>
      <c r="L247" s="1133"/>
      <c r="M247" s="1134"/>
      <c r="N247" s="416"/>
      <c r="O247" s="417"/>
      <c r="P247" s="417"/>
      <c r="Q247" s="65"/>
      <c r="R247" s="156"/>
      <c r="S247" s="156"/>
      <c r="T247" s="1339" t="s">
        <v>5327</v>
      </c>
      <c r="U247" s="1117"/>
      <c r="V247" s="1117"/>
      <c r="W247" s="1118"/>
      <c r="X247" s="42"/>
      <c r="Y247" s="43"/>
      <c r="Z247" s="44"/>
      <c r="AA247" s="44"/>
      <c r="AB247" s="43"/>
      <c r="AC247" s="450"/>
      <c r="AD247" s="43"/>
      <c r="AE247" s="43"/>
      <c r="AF247" s="43"/>
      <c r="AG247" s="43"/>
      <c r="AH247" s="43"/>
      <c r="AI247" s="43"/>
      <c r="AJ247" s="43"/>
      <c r="AK247" s="43"/>
      <c r="AL247" s="43"/>
      <c r="AM247" s="44"/>
      <c r="AN247" s="45"/>
      <c r="AO247" s="45"/>
      <c r="AP247" s="25"/>
      <c r="AQ247" s="25"/>
      <c r="AR247" s="25"/>
      <c r="AS247" s="25"/>
      <c r="AT247" s="35">
        <f>ROUND(J251*V252,0)</f>
        <v>178</v>
      </c>
      <c r="AU247" s="66" t="s">
        <v>4822</v>
      </c>
    </row>
    <row r="248" spans="1:47" ht="17.100000000000001" customHeight="1" x14ac:dyDescent="0.15">
      <c r="A248" s="32">
        <v>44</v>
      </c>
      <c r="B248" s="33" t="s">
        <v>5808</v>
      </c>
      <c r="C248" s="34" t="s">
        <v>9099</v>
      </c>
      <c r="D248" s="422"/>
      <c r="E248" s="423"/>
      <c r="F248" s="424"/>
      <c r="G248" s="36"/>
      <c r="H248" s="29"/>
      <c r="I248" s="37"/>
      <c r="J248" s="1135"/>
      <c r="K248" s="1135"/>
      <c r="L248" s="1135"/>
      <c r="M248" s="1136"/>
      <c r="N248" s="418"/>
      <c r="O248" s="419"/>
      <c r="P248" s="419"/>
      <c r="Q248" s="23"/>
      <c r="R248" s="167"/>
      <c r="S248" s="167"/>
      <c r="T248" s="1302"/>
      <c r="U248" s="1303"/>
      <c r="V248" s="1303"/>
      <c r="W248" s="1304"/>
      <c r="X248" s="1271" t="s">
        <v>4824</v>
      </c>
      <c r="Y248" s="1202"/>
      <c r="Z248" s="1202"/>
      <c r="AA248" s="1202"/>
      <c r="AB248" s="1202"/>
      <c r="AC248" s="448" t="s">
        <v>4825</v>
      </c>
      <c r="AD248" s="99"/>
      <c r="AE248" s="99"/>
      <c r="AF248" s="99"/>
      <c r="AG248" s="43"/>
      <c r="AH248" s="43"/>
      <c r="AI248" s="43"/>
      <c r="AJ248" s="43"/>
      <c r="AK248" s="43"/>
      <c r="AL248" s="43"/>
      <c r="AM248" s="44" t="s">
        <v>17</v>
      </c>
      <c r="AN248" s="1157">
        <f>$AN$8</f>
        <v>0.7</v>
      </c>
      <c r="AO248" s="1157"/>
      <c r="AP248" s="43"/>
      <c r="AQ248" s="43"/>
      <c r="AR248" s="43"/>
      <c r="AS248" s="43"/>
      <c r="AT248" s="35">
        <f>ROUND(ROUND(J251*V252,0)*AN248,0)</f>
        <v>125</v>
      </c>
      <c r="AU248" s="31"/>
    </row>
    <row r="249" spans="1:47" ht="17.100000000000001" customHeight="1" x14ac:dyDescent="0.15">
      <c r="A249" s="32">
        <v>44</v>
      </c>
      <c r="B249" s="33" t="s">
        <v>5810</v>
      </c>
      <c r="C249" s="34" t="s">
        <v>9100</v>
      </c>
      <c r="D249" s="422"/>
      <c r="E249" s="423"/>
      <c r="F249" s="424"/>
      <c r="G249" s="36"/>
      <c r="H249" s="29"/>
      <c r="I249" s="37"/>
      <c r="J249" s="1135"/>
      <c r="K249" s="1135"/>
      <c r="L249" s="1135"/>
      <c r="M249" s="1136"/>
      <c r="N249" s="420"/>
      <c r="O249" s="421"/>
      <c r="P249" s="421"/>
      <c r="Q249" s="26"/>
      <c r="R249" s="27"/>
      <c r="S249" s="27"/>
      <c r="T249" s="1302"/>
      <c r="U249" s="1303"/>
      <c r="V249" s="1303"/>
      <c r="W249" s="1304"/>
      <c r="X249" s="1272"/>
      <c r="Y249" s="1273"/>
      <c r="Z249" s="1273"/>
      <c r="AA249" s="1273"/>
      <c r="AB249" s="1273"/>
      <c r="AC249" s="448" t="s">
        <v>8385</v>
      </c>
      <c r="AD249" s="99"/>
      <c r="AE249" s="99"/>
      <c r="AF249" s="99"/>
      <c r="AG249" s="43"/>
      <c r="AH249" s="43"/>
      <c r="AI249" s="43"/>
      <c r="AJ249" s="43"/>
      <c r="AK249" s="43"/>
      <c r="AL249" s="43"/>
      <c r="AM249" s="44" t="s">
        <v>17</v>
      </c>
      <c r="AN249" s="1157">
        <f>$AN$9</f>
        <v>0.5</v>
      </c>
      <c r="AO249" s="1157"/>
      <c r="AP249" s="43"/>
      <c r="AQ249" s="43"/>
      <c r="AR249" s="43"/>
      <c r="AS249" s="43"/>
      <c r="AT249" s="35">
        <f>ROUND(ROUND(J251*V252,0)*AN249,0)</f>
        <v>89</v>
      </c>
      <c r="AU249" s="31"/>
    </row>
    <row r="250" spans="1:47" ht="17.100000000000001" customHeight="1" x14ac:dyDescent="0.15">
      <c r="A250" s="32">
        <v>44</v>
      </c>
      <c r="B250" s="33" t="s">
        <v>5812</v>
      </c>
      <c r="C250" s="34" t="s">
        <v>9101</v>
      </c>
      <c r="D250" s="422"/>
      <c r="E250" s="423"/>
      <c r="F250" s="424"/>
      <c r="G250" s="36"/>
      <c r="H250" s="29"/>
      <c r="I250" s="37"/>
      <c r="J250" s="1269"/>
      <c r="K250" s="1269"/>
      <c r="L250" s="1269"/>
      <c r="M250" s="1270"/>
      <c r="N250" s="1271" t="s">
        <v>4829</v>
      </c>
      <c r="O250" s="1202"/>
      <c r="P250" s="1202"/>
      <c r="Q250" s="1202"/>
      <c r="R250" s="1202"/>
      <c r="S250" s="1202"/>
      <c r="T250" s="418"/>
      <c r="W250" s="449"/>
      <c r="X250" s="42"/>
      <c r="Y250" s="43"/>
      <c r="Z250" s="44"/>
      <c r="AA250" s="44"/>
      <c r="AB250" s="43"/>
      <c r="AC250" s="450"/>
      <c r="AD250" s="43"/>
      <c r="AE250" s="43"/>
      <c r="AF250" s="43"/>
      <c r="AG250" s="43"/>
      <c r="AH250" s="43"/>
      <c r="AI250" s="43"/>
      <c r="AJ250" s="43"/>
      <c r="AK250" s="43"/>
      <c r="AL250" s="43"/>
      <c r="AM250" s="44"/>
      <c r="AN250" s="45"/>
      <c r="AO250" s="45"/>
      <c r="AP250" s="43"/>
      <c r="AQ250" s="43"/>
      <c r="AR250" s="25"/>
      <c r="AS250" s="25"/>
      <c r="AT250" s="35">
        <f>ROUND(ROUND(J251*R252,0)*V252,0)</f>
        <v>172</v>
      </c>
      <c r="AU250" s="31"/>
    </row>
    <row r="251" spans="1:47" ht="17.100000000000001" customHeight="1" x14ac:dyDescent="0.15">
      <c r="A251" s="32">
        <v>44</v>
      </c>
      <c r="B251" s="33" t="s">
        <v>5814</v>
      </c>
      <c r="C251" s="34" t="s">
        <v>9102</v>
      </c>
      <c r="D251" s="422"/>
      <c r="E251" s="423"/>
      <c r="F251" s="424"/>
      <c r="G251" s="36"/>
      <c r="H251" s="29"/>
      <c r="I251" s="37"/>
      <c r="J251" s="1108">
        <f>'16就労移行支援(養成・基本)'!K251</f>
        <v>254</v>
      </c>
      <c r="K251" s="1108"/>
      <c r="L251" s="4" t="s">
        <v>21</v>
      </c>
      <c r="M251" s="22"/>
      <c r="N251" s="1228"/>
      <c r="O251" s="1283"/>
      <c r="P251" s="1283"/>
      <c r="Q251" s="1283"/>
      <c r="R251" s="1283"/>
      <c r="S251" s="1283"/>
      <c r="T251" s="418"/>
      <c r="W251" s="449"/>
      <c r="X251" s="1271" t="s">
        <v>4824</v>
      </c>
      <c r="Y251" s="1202"/>
      <c r="Z251" s="1202"/>
      <c r="AA251" s="1202"/>
      <c r="AB251" s="1202"/>
      <c r="AC251" s="448" t="s">
        <v>4825</v>
      </c>
      <c r="AD251" s="99"/>
      <c r="AE251" s="99"/>
      <c r="AF251" s="99"/>
      <c r="AG251" s="43"/>
      <c r="AH251" s="43"/>
      <c r="AI251" s="43"/>
      <c r="AJ251" s="43"/>
      <c r="AK251" s="43"/>
      <c r="AL251" s="43"/>
      <c r="AM251" s="44" t="s">
        <v>17</v>
      </c>
      <c r="AN251" s="1157">
        <f>$AN$8</f>
        <v>0.7</v>
      </c>
      <c r="AO251" s="1157"/>
      <c r="AP251" s="25"/>
      <c r="AQ251" s="25"/>
      <c r="AR251" s="25"/>
      <c r="AS251" s="25"/>
      <c r="AT251" s="35">
        <f>ROUND(ROUND(ROUND(J251*R252,0)*V252,0)*AN251,0)</f>
        <v>120</v>
      </c>
      <c r="AU251" s="31"/>
    </row>
    <row r="252" spans="1:47" ht="17.100000000000001" customHeight="1" x14ac:dyDescent="0.15">
      <c r="A252" s="32">
        <v>44</v>
      </c>
      <c r="B252" s="33" t="s">
        <v>5816</v>
      </c>
      <c r="C252" s="34" t="s">
        <v>9103</v>
      </c>
      <c r="D252" s="422"/>
      <c r="E252" s="423"/>
      <c r="F252" s="424"/>
      <c r="G252" s="36"/>
      <c r="H252" s="29"/>
      <c r="I252" s="37"/>
      <c r="J252" s="419"/>
      <c r="K252" s="419"/>
      <c r="L252" s="419"/>
      <c r="M252" s="425"/>
      <c r="N252" s="420"/>
      <c r="O252" s="421"/>
      <c r="P252" s="421"/>
      <c r="Q252" s="26" t="s">
        <v>17</v>
      </c>
      <c r="R252" s="1180">
        <f>$R$12</f>
        <v>0.96499999999999997</v>
      </c>
      <c r="S252" s="1180"/>
      <c r="T252" s="166"/>
      <c r="U252" s="23" t="s">
        <v>17</v>
      </c>
      <c r="V252" s="1158">
        <f>$V$12</f>
        <v>0.7</v>
      </c>
      <c r="W252" s="1159"/>
      <c r="X252" s="1272"/>
      <c r="Y252" s="1273"/>
      <c r="Z252" s="1273"/>
      <c r="AA252" s="1273"/>
      <c r="AB252" s="1273"/>
      <c r="AC252" s="448" t="s">
        <v>8385</v>
      </c>
      <c r="AD252" s="99"/>
      <c r="AE252" s="99"/>
      <c r="AF252" s="99"/>
      <c r="AG252" s="43"/>
      <c r="AH252" s="43"/>
      <c r="AI252" s="43"/>
      <c r="AJ252" s="43"/>
      <c r="AK252" s="43"/>
      <c r="AL252" s="43"/>
      <c r="AM252" s="44" t="s">
        <v>17</v>
      </c>
      <c r="AN252" s="1157">
        <f>$AN$9</f>
        <v>0.5</v>
      </c>
      <c r="AO252" s="1157"/>
      <c r="AP252" s="25"/>
      <c r="AQ252" s="25"/>
      <c r="AR252" s="25"/>
      <c r="AS252" s="25"/>
      <c r="AT252" s="35">
        <f>ROUND(ROUND(ROUND(J251*R252,0)*V252,0)*AN252,0)</f>
        <v>86</v>
      </c>
      <c r="AU252" s="31"/>
    </row>
    <row r="253" spans="1:47" ht="17.100000000000001" customHeight="1" x14ac:dyDescent="0.15">
      <c r="A253" s="32">
        <v>44</v>
      </c>
      <c r="B253" s="33" t="s">
        <v>5818</v>
      </c>
      <c r="C253" s="34" t="s">
        <v>9104</v>
      </c>
      <c r="D253" s="422"/>
      <c r="E253" s="423"/>
      <c r="F253" s="424"/>
      <c r="G253" s="36"/>
      <c r="H253" s="29"/>
      <c r="I253" s="37"/>
      <c r="J253" s="4"/>
      <c r="M253" s="21"/>
      <c r="N253" s="416"/>
      <c r="O253" s="417"/>
      <c r="P253" s="417"/>
      <c r="Q253" s="65"/>
      <c r="R253" s="156"/>
      <c r="S253" s="156"/>
      <c r="T253" s="166"/>
      <c r="W253" s="449"/>
      <c r="X253" s="42"/>
      <c r="Y253" s="43"/>
      <c r="Z253" s="44"/>
      <c r="AA253" s="44"/>
      <c r="AB253" s="43"/>
      <c r="AC253" s="450"/>
      <c r="AD253" s="43"/>
      <c r="AE253" s="43"/>
      <c r="AF253" s="43"/>
      <c r="AG253" s="43"/>
      <c r="AH253" s="43"/>
      <c r="AI253" s="43"/>
      <c r="AJ253" s="43"/>
      <c r="AK253" s="43"/>
      <c r="AL253" s="43"/>
      <c r="AM253" s="44"/>
      <c r="AN253" s="45"/>
      <c r="AO253" s="45"/>
      <c r="AP253" s="1198" t="s">
        <v>4833</v>
      </c>
      <c r="AQ253" s="1281"/>
      <c r="AR253" s="1281"/>
      <c r="AS253" s="1299"/>
      <c r="AT253" s="35">
        <f>ROUND(ROUND(J251*V252,0)*AR256,0)</f>
        <v>169</v>
      </c>
      <c r="AU253" s="31"/>
    </row>
    <row r="254" spans="1:47" ht="17.100000000000001" customHeight="1" x14ac:dyDescent="0.15">
      <c r="A254" s="32">
        <v>44</v>
      </c>
      <c r="B254" s="33" t="s">
        <v>5820</v>
      </c>
      <c r="C254" s="34" t="s">
        <v>9105</v>
      </c>
      <c r="D254" s="422"/>
      <c r="E254" s="423"/>
      <c r="F254" s="424"/>
      <c r="G254" s="36"/>
      <c r="H254" s="29"/>
      <c r="I254" s="37"/>
      <c r="J254" s="4"/>
      <c r="M254" s="21"/>
      <c r="N254" s="418"/>
      <c r="O254" s="419"/>
      <c r="P254" s="419"/>
      <c r="Q254" s="23"/>
      <c r="R254" s="167"/>
      <c r="S254" s="167"/>
      <c r="T254" s="166"/>
      <c r="W254" s="449"/>
      <c r="X254" s="1271" t="s">
        <v>4824</v>
      </c>
      <c r="Y254" s="1202"/>
      <c r="Z254" s="1202"/>
      <c r="AA254" s="1202"/>
      <c r="AB254" s="1202"/>
      <c r="AC254" s="448" t="s">
        <v>4825</v>
      </c>
      <c r="AD254" s="99"/>
      <c r="AE254" s="99"/>
      <c r="AF254" s="99"/>
      <c r="AG254" s="43"/>
      <c r="AH254" s="43"/>
      <c r="AI254" s="43"/>
      <c r="AJ254" s="43"/>
      <c r="AK254" s="43"/>
      <c r="AL254" s="43"/>
      <c r="AM254" s="44" t="s">
        <v>17</v>
      </c>
      <c r="AN254" s="1157">
        <f>$AN$8</f>
        <v>0.7</v>
      </c>
      <c r="AO254" s="1157"/>
      <c r="AP254" s="1268"/>
      <c r="AQ254" s="1269"/>
      <c r="AR254" s="1269"/>
      <c r="AS254" s="1270"/>
      <c r="AT254" s="35">
        <f>ROUND(ROUND(ROUND(J251*V252,0)*AN254,0)*AR256,0)</f>
        <v>119</v>
      </c>
      <c r="AU254" s="31"/>
    </row>
    <row r="255" spans="1:47" ht="17.100000000000001" customHeight="1" x14ac:dyDescent="0.15">
      <c r="A255" s="32">
        <v>44</v>
      </c>
      <c r="B255" s="33" t="s">
        <v>5822</v>
      </c>
      <c r="C255" s="34" t="s">
        <v>9106</v>
      </c>
      <c r="D255" s="422"/>
      <c r="E255" s="423"/>
      <c r="F255" s="424"/>
      <c r="G255" s="36"/>
      <c r="H255" s="29"/>
      <c r="I255" s="37"/>
      <c r="J255" s="4"/>
      <c r="M255" s="21"/>
      <c r="N255" s="420"/>
      <c r="O255" s="421"/>
      <c r="P255" s="421"/>
      <c r="Q255" s="26"/>
      <c r="R255" s="27"/>
      <c r="S255" s="27"/>
      <c r="T255" s="166"/>
      <c r="W255" s="449"/>
      <c r="X255" s="1272"/>
      <c r="Y255" s="1273"/>
      <c r="Z255" s="1273"/>
      <c r="AA255" s="1273"/>
      <c r="AB255" s="1273"/>
      <c r="AC255" s="448" t="s">
        <v>8385</v>
      </c>
      <c r="AD255" s="99"/>
      <c r="AE255" s="99"/>
      <c r="AF255" s="99"/>
      <c r="AG255" s="43"/>
      <c r="AH255" s="43"/>
      <c r="AI255" s="43"/>
      <c r="AJ255" s="43"/>
      <c r="AK255" s="43"/>
      <c r="AL255" s="43"/>
      <c r="AM255" s="44" t="s">
        <v>17</v>
      </c>
      <c r="AN255" s="1157">
        <f>$AN$9</f>
        <v>0.5</v>
      </c>
      <c r="AO255" s="1157"/>
      <c r="AP255" s="20"/>
      <c r="AQ255" s="4"/>
      <c r="AR255" s="4"/>
      <c r="AS255" s="21"/>
      <c r="AT255" s="35">
        <f>ROUND(ROUND(ROUND(J251*V252,0)*AN255,0)*AR256,0)</f>
        <v>85</v>
      </c>
      <c r="AU255" s="31"/>
    </row>
    <row r="256" spans="1:47" ht="17.100000000000001" customHeight="1" x14ac:dyDescent="0.15">
      <c r="A256" s="32">
        <v>44</v>
      </c>
      <c r="B256" s="33" t="s">
        <v>5824</v>
      </c>
      <c r="C256" s="34" t="s">
        <v>9107</v>
      </c>
      <c r="D256" s="422"/>
      <c r="E256" s="423"/>
      <c r="F256" s="424"/>
      <c r="G256" s="36"/>
      <c r="H256" s="29"/>
      <c r="I256" s="37"/>
      <c r="J256" s="4"/>
      <c r="M256" s="21"/>
      <c r="N256" s="1271" t="s">
        <v>4829</v>
      </c>
      <c r="O256" s="1202"/>
      <c r="P256" s="1202"/>
      <c r="Q256" s="1202"/>
      <c r="R256" s="1202"/>
      <c r="S256" s="1202"/>
      <c r="T256" s="418"/>
      <c r="W256" s="449"/>
      <c r="X256" s="42"/>
      <c r="Y256" s="43"/>
      <c r="Z256" s="44"/>
      <c r="AA256" s="44"/>
      <c r="AB256" s="43"/>
      <c r="AC256" s="450"/>
      <c r="AD256" s="43"/>
      <c r="AE256" s="43"/>
      <c r="AF256" s="43"/>
      <c r="AG256" s="43"/>
      <c r="AH256" s="43"/>
      <c r="AI256" s="43"/>
      <c r="AJ256" s="43"/>
      <c r="AK256" s="43"/>
      <c r="AL256" s="43"/>
      <c r="AM256" s="44"/>
      <c r="AN256" s="45"/>
      <c r="AO256" s="45"/>
      <c r="AP256" s="20"/>
      <c r="AQ256" s="23" t="s">
        <v>17</v>
      </c>
      <c r="AR256" s="1158">
        <f>$AR$16</f>
        <v>0.95</v>
      </c>
      <c r="AS256" s="1159"/>
      <c r="AT256" s="35">
        <f>ROUND(ROUND(ROUND(J251*R258,0)*V252,0)*AR256,0)</f>
        <v>163</v>
      </c>
      <c r="AU256" s="31"/>
    </row>
    <row r="257" spans="1:47" ht="17.100000000000001" customHeight="1" x14ac:dyDescent="0.15">
      <c r="A257" s="32">
        <v>44</v>
      </c>
      <c r="B257" s="33" t="s">
        <v>5826</v>
      </c>
      <c r="C257" s="34" t="s">
        <v>9108</v>
      </c>
      <c r="D257" s="422"/>
      <c r="E257" s="423"/>
      <c r="F257" s="424"/>
      <c r="G257" s="36"/>
      <c r="H257" s="29"/>
      <c r="I257" s="37"/>
      <c r="J257" s="4"/>
      <c r="M257" s="21"/>
      <c r="N257" s="1228"/>
      <c r="O257" s="1283"/>
      <c r="P257" s="1283"/>
      <c r="Q257" s="1283"/>
      <c r="R257" s="1283"/>
      <c r="S257" s="1283"/>
      <c r="T257" s="418"/>
      <c r="W257" s="449"/>
      <c r="X257" s="1271" t="s">
        <v>4824</v>
      </c>
      <c r="Y257" s="1202"/>
      <c r="Z257" s="1202"/>
      <c r="AA257" s="1202"/>
      <c r="AB257" s="1202"/>
      <c r="AC257" s="448" t="s">
        <v>4825</v>
      </c>
      <c r="AD257" s="99"/>
      <c r="AE257" s="99"/>
      <c r="AF257" s="99"/>
      <c r="AG257" s="43"/>
      <c r="AH257" s="43"/>
      <c r="AI257" s="43"/>
      <c r="AJ257" s="43"/>
      <c r="AK257" s="43"/>
      <c r="AL257" s="43"/>
      <c r="AM257" s="44" t="s">
        <v>17</v>
      </c>
      <c r="AN257" s="1157">
        <f>$AN$8</f>
        <v>0.7</v>
      </c>
      <c r="AO257" s="1157"/>
      <c r="AP257" s="20"/>
      <c r="AQ257" s="4"/>
      <c r="AR257" s="4"/>
      <c r="AS257" s="21"/>
      <c r="AT257" s="35">
        <f>ROUND(ROUND(ROUND(ROUND(J251*R258,0)*V252,0)*AN257,0)*AR256,0)</f>
        <v>114</v>
      </c>
      <c r="AU257" s="31"/>
    </row>
    <row r="258" spans="1:47" ht="17.100000000000001" customHeight="1" x14ac:dyDescent="0.15">
      <c r="A258" s="32">
        <v>44</v>
      </c>
      <c r="B258" s="33" t="s">
        <v>5828</v>
      </c>
      <c r="C258" s="34" t="s">
        <v>9109</v>
      </c>
      <c r="D258" s="422"/>
      <c r="E258" s="423"/>
      <c r="F258" s="424"/>
      <c r="G258" s="36"/>
      <c r="H258" s="29"/>
      <c r="I258" s="37"/>
      <c r="J258" s="4"/>
      <c r="M258" s="21"/>
      <c r="N258" s="420"/>
      <c r="O258" s="421"/>
      <c r="P258" s="421"/>
      <c r="Q258" s="26" t="s">
        <v>17</v>
      </c>
      <c r="R258" s="1180">
        <f>$R$12</f>
        <v>0.96499999999999997</v>
      </c>
      <c r="S258" s="1180"/>
      <c r="T258" s="166"/>
      <c r="W258" s="449"/>
      <c r="X258" s="1272"/>
      <c r="Y258" s="1273"/>
      <c r="Z258" s="1273"/>
      <c r="AA258" s="1273"/>
      <c r="AB258" s="1273"/>
      <c r="AC258" s="448" t="s">
        <v>8385</v>
      </c>
      <c r="AD258" s="99"/>
      <c r="AE258" s="99"/>
      <c r="AF258" s="99"/>
      <c r="AG258" s="43"/>
      <c r="AH258" s="43"/>
      <c r="AI258" s="43"/>
      <c r="AJ258" s="43"/>
      <c r="AK258" s="43"/>
      <c r="AL258" s="43"/>
      <c r="AM258" s="44" t="s">
        <v>17</v>
      </c>
      <c r="AN258" s="1157">
        <f>$AN$9</f>
        <v>0.5</v>
      </c>
      <c r="AO258" s="1157"/>
      <c r="AP258" s="24"/>
      <c r="AQ258" s="25"/>
      <c r="AR258" s="25"/>
      <c r="AS258" s="38"/>
      <c r="AT258" s="35">
        <f>ROUND(ROUND(ROUND(ROUND(J251*R258,0)*V252,0)*AN258,0)*AR256,0)</f>
        <v>82</v>
      </c>
      <c r="AU258" s="31"/>
    </row>
    <row r="259" spans="1:47" ht="17.100000000000001" customHeight="1" x14ac:dyDescent="0.15">
      <c r="A259" s="32">
        <v>44</v>
      </c>
      <c r="B259" s="33" t="s">
        <v>5830</v>
      </c>
      <c r="C259" s="34" t="s">
        <v>9110</v>
      </c>
      <c r="D259" s="422"/>
      <c r="E259" s="423"/>
      <c r="F259" s="424"/>
      <c r="G259" s="1085" t="s">
        <v>5088</v>
      </c>
      <c r="H259" s="1281"/>
      <c r="I259" s="1299"/>
      <c r="J259" s="1086" t="s">
        <v>4821</v>
      </c>
      <c r="K259" s="1133"/>
      <c r="L259" s="1133"/>
      <c r="M259" s="1134"/>
      <c r="N259" s="416"/>
      <c r="O259" s="417"/>
      <c r="P259" s="417"/>
      <c r="Q259" s="65"/>
      <c r="R259" s="156"/>
      <c r="S259" s="156"/>
      <c r="T259" s="1339" t="s">
        <v>5327</v>
      </c>
      <c r="U259" s="1117"/>
      <c r="V259" s="1117"/>
      <c r="W259" s="1118"/>
      <c r="X259" s="42"/>
      <c r="Y259" s="43"/>
      <c r="Z259" s="44"/>
      <c r="AA259" s="44"/>
      <c r="AB259" s="43"/>
      <c r="AC259" s="450"/>
      <c r="AD259" s="43"/>
      <c r="AE259" s="43"/>
      <c r="AF259" s="43"/>
      <c r="AG259" s="43"/>
      <c r="AH259" s="43"/>
      <c r="AI259" s="43"/>
      <c r="AJ259" s="43"/>
      <c r="AK259" s="43"/>
      <c r="AL259" s="43"/>
      <c r="AM259" s="44"/>
      <c r="AN259" s="45"/>
      <c r="AO259" s="45"/>
      <c r="AP259" s="25"/>
      <c r="AQ259" s="25"/>
      <c r="AR259" s="25"/>
      <c r="AS259" s="25"/>
      <c r="AT259" s="35">
        <f>ROUND(J263*V264,0)</f>
        <v>447</v>
      </c>
      <c r="AU259" s="66" t="s">
        <v>4822</v>
      </c>
    </row>
    <row r="260" spans="1:47" ht="17.100000000000001" customHeight="1" x14ac:dyDescent="0.15">
      <c r="A260" s="32">
        <v>44</v>
      </c>
      <c r="B260" s="33" t="s">
        <v>5832</v>
      </c>
      <c r="C260" s="34" t="s">
        <v>9111</v>
      </c>
      <c r="D260" s="422"/>
      <c r="E260" s="423"/>
      <c r="F260" s="424"/>
      <c r="G260" s="1268"/>
      <c r="H260" s="1269"/>
      <c r="I260" s="1270"/>
      <c r="J260" s="1135"/>
      <c r="K260" s="1135"/>
      <c r="L260" s="1135"/>
      <c r="M260" s="1136"/>
      <c r="N260" s="418"/>
      <c r="O260" s="419"/>
      <c r="P260" s="419"/>
      <c r="Q260" s="23"/>
      <c r="R260" s="167"/>
      <c r="S260" s="167"/>
      <c r="T260" s="1302"/>
      <c r="U260" s="1303"/>
      <c r="V260" s="1303"/>
      <c r="W260" s="1304"/>
      <c r="X260" s="1271" t="s">
        <v>4824</v>
      </c>
      <c r="Y260" s="1202"/>
      <c r="Z260" s="1202"/>
      <c r="AA260" s="1202"/>
      <c r="AB260" s="1202"/>
      <c r="AC260" s="448" t="s">
        <v>4825</v>
      </c>
      <c r="AD260" s="99"/>
      <c r="AE260" s="99"/>
      <c r="AF260" s="99"/>
      <c r="AG260" s="43"/>
      <c r="AH260" s="43"/>
      <c r="AI260" s="43"/>
      <c r="AJ260" s="43"/>
      <c r="AK260" s="43"/>
      <c r="AL260" s="43"/>
      <c r="AM260" s="44" t="s">
        <v>17</v>
      </c>
      <c r="AN260" s="1157">
        <f>$AN$8</f>
        <v>0.7</v>
      </c>
      <c r="AO260" s="1157"/>
      <c r="AP260" s="43"/>
      <c r="AQ260" s="43"/>
      <c r="AR260" s="43"/>
      <c r="AS260" s="43"/>
      <c r="AT260" s="35">
        <f>ROUND(ROUND(J263*V264,0)*AN260,0)</f>
        <v>313</v>
      </c>
      <c r="AU260" s="232"/>
    </row>
    <row r="261" spans="1:47" ht="17.100000000000001" customHeight="1" x14ac:dyDescent="0.15">
      <c r="A261" s="32">
        <v>44</v>
      </c>
      <c r="B261" s="33" t="s">
        <v>5834</v>
      </c>
      <c r="C261" s="34" t="s">
        <v>9112</v>
      </c>
      <c r="D261" s="422"/>
      <c r="E261" s="423"/>
      <c r="F261" s="424"/>
      <c r="G261" s="1268"/>
      <c r="H261" s="1269"/>
      <c r="I261" s="1270"/>
      <c r="J261" s="1135"/>
      <c r="K261" s="1135"/>
      <c r="L261" s="1135"/>
      <c r="M261" s="1136"/>
      <c r="N261" s="420"/>
      <c r="O261" s="421"/>
      <c r="P261" s="421"/>
      <c r="Q261" s="26"/>
      <c r="R261" s="27"/>
      <c r="S261" s="27"/>
      <c r="T261" s="1302"/>
      <c r="U261" s="1303"/>
      <c r="V261" s="1303"/>
      <c r="W261" s="1304"/>
      <c r="X261" s="1272"/>
      <c r="Y261" s="1273"/>
      <c r="Z261" s="1273"/>
      <c r="AA261" s="1273"/>
      <c r="AB261" s="1273"/>
      <c r="AC261" s="448" t="s">
        <v>8385</v>
      </c>
      <c r="AD261" s="99"/>
      <c r="AE261" s="99"/>
      <c r="AF261" s="99"/>
      <c r="AG261" s="43"/>
      <c r="AH261" s="43"/>
      <c r="AI261" s="43"/>
      <c r="AJ261" s="43"/>
      <c r="AK261" s="43"/>
      <c r="AL261" s="43"/>
      <c r="AM261" s="44" t="s">
        <v>17</v>
      </c>
      <c r="AN261" s="1157">
        <f>$AN$9</f>
        <v>0.5</v>
      </c>
      <c r="AO261" s="1157"/>
      <c r="AP261" s="43"/>
      <c r="AQ261" s="43"/>
      <c r="AR261" s="43"/>
      <c r="AS261" s="43"/>
      <c r="AT261" s="35">
        <f>ROUND(ROUND(J263*V264,0)*AN261,0)</f>
        <v>224</v>
      </c>
      <c r="AU261" s="232"/>
    </row>
    <row r="262" spans="1:47" ht="17.100000000000001" customHeight="1" x14ac:dyDescent="0.15">
      <c r="A262" s="32">
        <v>44</v>
      </c>
      <c r="B262" s="33" t="s">
        <v>5836</v>
      </c>
      <c r="C262" s="34" t="s">
        <v>9113</v>
      </c>
      <c r="D262" s="422"/>
      <c r="E262" s="423"/>
      <c r="F262" s="424"/>
      <c r="G262" s="93"/>
      <c r="I262" s="22"/>
      <c r="J262" s="1269"/>
      <c r="K262" s="1269"/>
      <c r="L262" s="1269"/>
      <c r="M262" s="1270"/>
      <c r="N262" s="1271" t="s">
        <v>4829</v>
      </c>
      <c r="O262" s="1202"/>
      <c r="P262" s="1202"/>
      <c r="Q262" s="1202"/>
      <c r="R262" s="1202"/>
      <c r="S262" s="1202"/>
      <c r="T262" s="418"/>
      <c r="W262" s="449"/>
      <c r="X262" s="42"/>
      <c r="Y262" s="43"/>
      <c r="Z262" s="44"/>
      <c r="AA262" s="44"/>
      <c r="AB262" s="43"/>
      <c r="AC262" s="450"/>
      <c r="AD262" s="43"/>
      <c r="AE262" s="43"/>
      <c r="AF262" s="43"/>
      <c r="AG262" s="43"/>
      <c r="AH262" s="43"/>
      <c r="AI262" s="43"/>
      <c r="AJ262" s="43"/>
      <c r="AK262" s="43"/>
      <c r="AL262" s="43"/>
      <c r="AM262" s="44"/>
      <c r="AN262" s="45"/>
      <c r="AO262" s="45"/>
      <c r="AP262" s="43"/>
      <c r="AQ262" s="43"/>
      <c r="AR262" s="25"/>
      <c r="AS262" s="25"/>
      <c r="AT262" s="35">
        <f>ROUND(ROUND(J263*R264,0)*V264,0)</f>
        <v>431</v>
      </c>
      <c r="AU262" s="232"/>
    </row>
    <row r="263" spans="1:47" ht="17.100000000000001" customHeight="1" x14ac:dyDescent="0.15">
      <c r="A263" s="32">
        <v>44</v>
      </c>
      <c r="B263" s="33" t="s">
        <v>5838</v>
      </c>
      <c r="C263" s="34" t="s">
        <v>9114</v>
      </c>
      <c r="D263" s="422"/>
      <c r="E263" s="423"/>
      <c r="F263" s="424"/>
      <c r="G263" s="36"/>
      <c r="H263" s="29"/>
      <c r="I263" s="21"/>
      <c r="J263" s="1108">
        <f>'16就労移行支援(養成・基本)'!K263</f>
        <v>638</v>
      </c>
      <c r="K263" s="1108"/>
      <c r="L263" s="4" t="s">
        <v>21</v>
      </c>
      <c r="M263" s="2"/>
      <c r="N263" s="1228"/>
      <c r="O263" s="1283"/>
      <c r="P263" s="1283"/>
      <c r="Q263" s="1283"/>
      <c r="R263" s="1283"/>
      <c r="S263" s="1283"/>
      <c r="T263" s="418"/>
      <c r="W263" s="449"/>
      <c r="X263" s="1271" t="s">
        <v>4824</v>
      </c>
      <c r="Y263" s="1202"/>
      <c r="Z263" s="1202"/>
      <c r="AA263" s="1202"/>
      <c r="AB263" s="1202"/>
      <c r="AC263" s="448" t="s">
        <v>4825</v>
      </c>
      <c r="AD263" s="99"/>
      <c r="AE263" s="99"/>
      <c r="AF263" s="99"/>
      <c r="AG263" s="43"/>
      <c r="AH263" s="43"/>
      <c r="AI263" s="43"/>
      <c r="AJ263" s="43"/>
      <c r="AK263" s="43"/>
      <c r="AL263" s="43"/>
      <c r="AM263" s="44" t="s">
        <v>17</v>
      </c>
      <c r="AN263" s="1157">
        <f>$AN$8</f>
        <v>0.7</v>
      </c>
      <c r="AO263" s="1157"/>
      <c r="AP263" s="25"/>
      <c r="AQ263" s="25"/>
      <c r="AR263" s="25"/>
      <c r="AS263" s="25"/>
      <c r="AT263" s="35">
        <f>ROUND(ROUND(ROUND(J263*R264,0)*V264,0)*AN263,0)</f>
        <v>302</v>
      </c>
      <c r="AU263" s="232"/>
    </row>
    <row r="264" spans="1:47" ht="17.100000000000001" customHeight="1" x14ac:dyDescent="0.15">
      <c r="A264" s="32">
        <v>44</v>
      </c>
      <c r="B264" s="33" t="s">
        <v>5840</v>
      </c>
      <c r="C264" s="34" t="s">
        <v>9115</v>
      </c>
      <c r="D264" s="422"/>
      <c r="E264" s="423"/>
      <c r="F264" s="424"/>
      <c r="G264" s="36"/>
      <c r="H264" s="29"/>
      <c r="I264" s="21"/>
      <c r="J264" s="419"/>
      <c r="K264" s="419"/>
      <c r="L264" s="419"/>
      <c r="M264" s="419"/>
      <c r="N264" s="420"/>
      <c r="O264" s="421"/>
      <c r="P264" s="421"/>
      <c r="Q264" s="26" t="s">
        <v>17</v>
      </c>
      <c r="R264" s="1180">
        <f>$R$12</f>
        <v>0.96499999999999997</v>
      </c>
      <c r="S264" s="1180"/>
      <c r="T264" s="166"/>
      <c r="U264" s="23" t="s">
        <v>17</v>
      </c>
      <c r="V264" s="1158">
        <f>$V$12</f>
        <v>0.7</v>
      </c>
      <c r="W264" s="1159"/>
      <c r="X264" s="1272"/>
      <c r="Y264" s="1273"/>
      <c r="Z264" s="1273"/>
      <c r="AA264" s="1273"/>
      <c r="AB264" s="1273"/>
      <c r="AC264" s="448" t="s">
        <v>8385</v>
      </c>
      <c r="AD264" s="99"/>
      <c r="AE264" s="99"/>
      <c r="AF264" s="99"/>
      <c r="AG264" s="43"/>
      <c r="AH264" s="43"/>
      <c r="AI264" s="43"/>
      <c r="AJ264" s="43"/>
      <c r="AK264" s="43"/>
      <c r="AL264" s="43"/>
      <c r="AM264" s="44" t="s">
        <v>17</v>
      </c>
      <c r="AN264" s="1157">
        <f>$AN$9</f>
        <v>0.5</v>
      </c>
      <c r="AO264" s="1157"/>
      <c r="AP264" s="25"/>
      <c r="AQ264" s="25"/>
      <c r="AR264" s="25"/>
      <c r="AS264" s="25"/>
      <c r="AT264" s="35">
        <f>ROUND(ROUND(ROUND(J263*R264,0)*V264,0)*AN264,0)</f>
        <v>216</v>
      </c>
      <c r="AU264" s="232"/>
    </row>
    <row r="265" spans="1:47" ht="17.100000000000001" customHeight="1" x14ac:dyDescent="0.15">
      <c r="A265" s="32">
        <v>44</v>
      </c>
      <c r="B265" s="33" t="s">
        <v>5842</v>
      </c>
      <c r="C265" s="34" t="s">
        <v>9116</v>
      </c>
      <c r="D265" s="422"/>
      <c r="E265" s="423"/>
      <c r="F265" s="424"/>
      <c r="G265" s="36"/>
      <c r="H265" s="29"/>
      <c r="I265" s="37"/>
      <c r="J265" s="4"/>
      <c r="M265" s="21"/>
      <c r="N265" s="416"/>
      <c r="O265" s="417"/>
      <c r="P265" s="417"/>
      <c r="Q265" s="65"/>
      <c r="R265" s="156"/>
      <c r="S265" s="156"/>
      <c r="T265" s="166"/>
      <c r="W265" s="449"/>
      <c r="X265" s="42"/>
      <c r="Y265" s="43"/>
      <c r="Z265" s="44"/>
      <c r="AA265" s="44"/>
      <c r="AB265" s="43"/>
      <c r="AC265" s="450"/>
      <c r="AD265" s="43"/>
      <c r="AE265" s="43"/>
      <c r="AF265" s="43"/>
      <c r="AG265" s="43"/>
      <c r="AH265" s="43"/>
      <c r="AI265" s="43"/>
      <c r="AJ265" s="43"/>
      <c r="AK265" s="43"/>
      <c r="AL265" s="43"/>
      <c r="AM265" s="44"/>
      <c r="AN265" s="45"/>
      <c r="AO265" s="45"/>
      <c r="AP265" s="1198" t="s">
        <v>4833</v>
      </c>
      <c r="AQ265" s="1281"/>
      <c r="AR265" s="1281"/>
      <c r="AS265" s="1299"/>
      <c r="AT265" s="35">
        <f>ROUND(ROUND(J263*V264,0)*AR268,0)</f>
        <v>425</v>
      </c>
      <c r="AU265" s="31"/>
    </row>
    <row r="266" spans="1:47" ht="17.100000000000001" customHeight="1" x14ac:dyDescent="0.15">
      <c r="A266" s="32">
        <v>44</v>
      </c>
      <c r="B266" s="33" t="s">
        <v>5844</v>
      </c>
      <c r="C266" s="34" t="s">
        <v>9117</v>
      </c>
      <c r="D266" s="422"/>
      <c r="E266" s="423"/>
      <c r="F266" s="424"/>
      <c r="G266" s="36"/>
      <c r="H266" s="29"/>
      <c r="I266" s="37"/>
      <c r="J266" s="4"/>
      <c r="M266" s="21"/>
      <c r="N266" s="418"/>
      <c r="O266" s="419"/>
      <c r="P266" s="419"/>
      <c r="Q266" s="23"/>
      <c r="R266" s="167"/>
      <c r="S266" s="167"/>
      <c r="T266" s="166"/>
      <c r="W266" s="449"/>
      <c r="X266" s="1271" t="s">
        <v>4824</v>
      </c>
      <c r="Y266" s="1202"/>
      <c r="Z266" s="1202"/>
      <c r="AA266" s="1202"/>
      <c r="AB266" s="1202"/>
      <c r="AC266" s="448" t="s">
        <v>4825</v>
      </c>
      <c r="AD266" s="99"/>
      <c r="AE266" s="99"/>
      <c r="AF266" s="99"/>
      <c r="AG266" s="43"/>
      <c r="AH266" s="43"/>
      <c r="AI266" s="43"/>
      <c r="AJ266" s="43"/>
      <c r="AK266" s="43"/>
      <c r="AL266" s="43"/>
      <c r="AM266" s="44" t="s">
        <v>17</v>
      </c>
      <c r="AN266" s="1157">
        <f>$AN$8</f>
        <v>0.7</v>
      </c>
      <c r="AO266" s="1157"/>
      <c r="AP266" s="1268"/>
      <c r="AQ266" s="1269"/>
      <c r="AR266" s="1269"/>
      <c r="AS266" s="1270"/>
      <c r="AT266" s="35">
        <f>ROUND(ROUND(ROUND(J263*V264,0)*AN266,0)*AR268,0)</f>
        <v>297</v>
      </c>
      <c r="AU266" s="31"/>
    </row>
    <row r="267" spans="1:47" ht="17.100000000000001" customHeight="1" x14ac:dyDescent="0.15">
      <c r="A267" s="32">
        <v>44</v>
      </c>
      <c r="B267" s="33" t="s">
        <v>5846</v>
      </c>
      <c r="C267" s="34" t="s">
        <v>9118</v>
      </c>
      <c r="D267" s="422"/>
      <c r="E267" s="423"/>
      <c r="F267" s="424"/>
      <c r="G267" s="36"/>
      <c r="H267" s="29"/>
      <c r="I267" s="37"/>
      <c r="J267" s="4"/>
      <c r="M267" s="21"/>
      <c r="N267" s="420"/>
      <c r="O267" s="421"/>
      <c r="P267" s="421"/>
      <c r="Q267" s="26"/>
      <c r="R267" s="27"/>
      <c r="S267" s="27"/>
      <c r="T267" s="166"/>
      <c r="W267" s="449"/>
      <c r="X267" s="1272"/>
      <c r="Y267" s="1273"/>
      <c r="Z267" s="1273"/>
      <c r="AA267" s="1273"/>
      <c r="AB267" s="1273"/>
      <c r="AC267" s="448" t="s">
        <v>8385</v>
      </c>
      <c r="AD267" s="99"/>
      <c r="AE267" s="99"/>
      <c r="AF267" s="99"/>
      <c r="AG267" s="43"/>
      <c r="AH267" s="43"/>
      <c r="AI267" s="43"/>
      <c r="AJ267" s="43"/>
      <c r="AK267" s="43"/>
      <c r="AL267" s="43"/>
      <c r="AM267" s="44" t="s">
        <v>17</v>
      </c>
      <c r="AN267" s="1157">
        <f>$AN$9</f>
        <v>0.5</v>
      </c>
      <c r="AO267" s="1157"/>
      <c r="AP267" s="20"/>
      <c r="AQ267" s="4"/>
      <c r="AR267" s="4"/>
      <c r="AS267" s="21"/>
      <c r="AT267" s="35">
        <f>ROUND(ROUND(ROUND(J263*V264,0)*AN267,0)*AR268,0)</f>
        <v>213</v>
      </c>
      <c r="AU267" s="31"/>
    </row>
    <row r="268" spans="1:47" ht="17.100000000000001" customHeight="1" x14ac:dyDescent="0.15">
      <c r="A268" s="32">
        <v>44</v>
      </c>
      <c r="B268" s="33" t="s">
        <v>5848</v>
      </c>
      <c r="C268" s="34" t="s">
        <v>9119</v>
      </c>
      <c r="D268" s="422"/>
      <c r="E268" s="423"/>
      <c r="F268" s="424"/>
      <c r="G268" s="36"/>
      <c r="H268" s="29"/>
      <c r="I268" s="37"/>
      <c r="J268" s="4"/>
      <c r="M268" s="21"/>
      <c r="N268" s="1271" t="s">
        <v>4829</v>
      </c>
      <c r="O268" s="1202"/>
      <c r="P268" s="1202"/>
      <c r="Q268" s="1202"/>
      <c r="R268" s="1202"/>
      <c r="S268" s="1202"/>
      <c r="T268" s="418"/>
      <c r="W268" s="449"/>
      <c r="X268" s="42"/>
      <c r="Y268" s="43"/>
      <c r="Z268" s="44"/>
      <c r="AA268" s="44"/>
      <c r="AB268" s="43"/>
      <c r="AC268" s="450"/>
      <c r="AD268" s="43"/>
      <c r="AE268" s="43"/>
      <c r="AF268" s="43"/>
      <c r="AG268" s="43"/>
      <c r="AH268" s="43"/>
      <c r="AI268" s="43"/>
      <c r="AJ268" s="43"/>
      <c r="AK268" s="43"/>
      <c r="AL268" s="43"/>
      <c r="AM268" s="44"/>
      <c r="AN268" s="45"/>
      <c r="AO268" s="45"/>
      <c r="AP268" s="20"/>
      <c r="AQ268" s="23" t="s">
        <v>17</v>
      </c>
      <c r="AR268" s="1158">
        <f>$AR$16</f>
        <v>0.95</v>
      </c>
      <c r="AS268" s="1159"/>
      <c r="AT268" s="35">
        <f>ROUND(ROUND(ROUND(J263*R270,0)*V264,0)*AR268,0)</f>
        <v>409</v>
      </c>
      <c r="AU268" s="31"/>
    </row>
    <row r="269" spans="1:47" ht="17.100000000000001" customHeight="1" x14ac:dyDescent="0.15">
      <c r="A269" s="32">
        <v>44</v>
      </c>
      <c r="B269" s="33" t="s">
        <v>5850</v>
      </c>
      <c r="C269" s="34" t="s">
        <v>9120</v>
      </c>
      <c r="D269" s="422"/>
      <c r="E269" s="423"/>
      <c r="F269" s="424"/>
      <c r="G269" s="36"/>
      <c r="H269" s="29"/>
      <c r="I269" s="37"/>
      <c r="J269" s="4"/>
      <c r="M269" s="21"/>
      <c r="N269" s="1228"/>
      <c r="O269" s="1283"/>
      <c r="P269" s="1283"/>
      <c r="Q269" s="1283"/>
      <c r="R269" s="1283"/>
      <c r="S269" s="1283"/>
      <c r="T269" s="418"/>
      <c r="W269" s="449"/>
      <c r="X269" s="1271" t="s">
        <v>4824</v>
      </c>
      <c r="Y269" s="1202"/>
      <c r="Z269" s="1202"/>
      <c r="AA269" s="1202"/>
      <c r="AB269" s="1202"/>
      <c r="AC269" s="448" t="s">
        <v>4825</v>
      </c>
      <c r="AD269" s="99"/>
      <c r="AE269" s="99"/>
      <c r="AF269" s="99"/>
      <c r="AG269" s="43"/>
      <c r="AH269" s="43"/>
      <c r="AI269" s="43"/>
      <c r="AJ269" s="43"/>
      <c r="AK269" s="43"/>
      <c r="AL269" s="43"/>
      <c r="AM269" s="44" t="s">
        <v>17</v>
      </c>
      <c r="AN269" s="1157">
        <f>$AN$8</f>
        <v>0.7</v>
      </c>
      <c r="AO269" s="1157"/>
      <c r="AP269" s="20"/>
      <c r="AQ269" s="4"/>
      <c r="AR269" s="4"/>
      <c r="AS269" s="21"/>
      <c r="AT269" s="35">
        <f>ROUND(ROUND(ROUND(ROUND(J263*R270,0)*V264,0)*AN269,0)*AR268,0)</f>
        <v>287</v>
      </c>
      <c r="AU269" s="31"/>
    </row>
    <row r="270" spans="1:47" ht="17.100000000000001" customHeight="1" x14ac:dyDescent="0.15">
      <c r="A270" s="32">
        <v>44</v>
      </c>
      <c r="B270" s="33" t="s">
        <v>5852</v>
      </c>
      <c r="C270" s="34" t="s">
        <v>9121</v>
      </c>
      <c r="D270" s="422"/>
      <c r="E270" s="423"/>
      <c r="F270" s="424"/>
      <c r="G270" s="36"/>
      <c r="H270" s="29"/>
      <c r="I270" s="37"/>
      <c r="J270" s="4"/>
      <c r="M270" s="21"/>
      <c r="N270" s="420"/>
      <c r="O270" s="421"/>
      <c r="P270" s="421"/>
      <c r="Q270" s="26" t="s">
        <v>17</v>
      </c>
      <c r="R270" s="1180">
        <f>$R$12</f>
        <v>0.96499999999999997</v>
      </c>
      <c r="S270" s="1180"/>
      <c r="T270" s="166"/>
      <c r="W270" s="449"/>
      <c r="X270" s="1272"/>
      <c r="Y270" s="1273"/>
      <c r="Z270" s="1273"/>
      <c r="AA270" s="1273"/>
      <c r="AB270" s="1273"/>
      <c r="AC270" s="448" t="s">
        <v>8385</v>
      </c>
      <c r="AD270" s="99"/>
      <c r="AE270" s="99"/>
      <c r="AF270" s="99"/>
      <c r="AG270" s="43"/>
      <c r="AH270" s="43"/>
      <c r="AI270" s="43"/>
      <c r="AJ270" s="43"/>
      <c r="AK270" s="43"/>
      <c r="AL270" s="43"/>
      <c r="AM270" s="44" t="s">
        <v>17</v>
      </c>
      <c r="AN270" s="1157">
        <f>$AN$9</f>
        <v>0.5</v>
      </c>
      <c r="AO270" s="1157"/>
      <c r="AP270" s="24"/>
      <c r="AQ270" s="25"/>
      <c r="AR270" s="25"/>
      <c r="AS270" s="38"/>
      <c r="AT270" s="35">
        <f>ROUND(ROUND(ROUND(ROUND(J263*R270,0)*V264,0)*AN270,0)*AR268,0)</f>
        <v>205</v>
      </c>
      <c r="AU270" s="31"/>
    </row>
    <row r="271" spans="1:47" ht="17.100000000000001" customHeight="1" x14ac:dyDescent="0.15">
      <c r="A271" s="32">
        <v>44</v>
      </c>
      <c r="B271" s="33" t="s">
        <v>5854</v>
      </c>
      <c r="C271" s="34" t="s">
        <v>9122</v>
      </c>
      <c r="D271" s="422"/>
      <c r="E271" s="423"/>
      <c r="F271" s="424"/>
      <c r="G271" s="36"/>
      <c r="H271" s="29"/>
      <c r="I271" s="37"/>
      <c r="J271" s="1086" t="s">
        <v>4840</v>
      </c>
      <c r="K271" s="1133"/>
      <c r="L271" s="1133"/>
      <c r="M271" s="1134"/>
      <c r="N271" s="416"/>
      <c r="O271" s="417"/>
      <c r="P271" s="417"/>
      <c r="Q271" s="65"/>
      <c r="R271" s="156"/>
      <c r="S271" s="156"/>
      <c r="T271" s="93"/>
      <c r="V271" s="2"/>
      <c r="W271" s="22"/>
      <c r="X271" s="43"/>
      <c r="Y271" s="43"/>
      <c r="Z271" s="44"/>
      <c r="AA271" s="44"/>
      <c r="AB271" s="43"/>
      <c r="AC271" s="450"/>
      <c r="AD271" s="43"/>
      <c r="AE271" s="43"/>
      <c r="AF271" s="43"/>
      <c r="AG271" s="43"/>
      <c r="AH271" s="43"/>
      <c r="AI271" s="43"/>
      <c r="AJ271" s="43"/>
      <c r="AK271" s="43"/>
      <c r="AL271" s="43"/>
      <c r="AM271" s="44"/>
      <c r="AN271" s="45"/>
      <c r="AO271" s="45"/>
      <c r="AP271" s="25"/>
      <c r="AQ271" s="25"/>
      <c r="AR271" s="25"/>
      <c r="AS271" s="25"/>
      <c r="AT271" s="35">
        <f>ROUND(J275*V264,0)</f>
        <v>375</v>
      </c>
      <c r="AU271" s="31"/>
    </row>
    <row r="272" spans="1:47" ht="17.100000000000001" customHeight="1" x14ac:dyDescent="0.15">
      <c r="A272" s="32">
        <v>44</v>
      </c>
      <c r="B272" s="33" t="s">
        <v>5856</v>
      </c>
      <c r="C272" s="34" t="s">
        <v>9123</v>
      </c>
      <c r="D272" s="422"/>
      <c r="E272" s="423"/>
      <c r="F272" s="424"/>
      <c r="G272" s="36"/>
      <c r="H272" s="29"/>
      <c r="I272" s="37"/>
      <c r="J272" s="1135"/>
      <c r="K272" s="1135"/>
      <c r="L272" s="1135"/>
      <c r="M272" s="1136"/>
      <c r="N272" s="418"/>
      <c r="O272" s="419"/>
      <c r="P272" s="419"/>
      <c r="Q272" s="23"/>
      <c r="R272" s="167"/>
      <c r="S272" s="167"/>
      <c r="T272" s="93"/>
      <c r="V272" s="2"/>
      <c r="W272" s="22"/>
      <c r="X272" s="1202" t="s">
        <v>4824</v>
      </c>
      <c r="Y272" s="1202"/>
      <c r="Z272" s="1202"/>
      <c r="AA272" s="1202"/>
      <c r="AB272" s="1202"/>
      <c r="AC272" s="448" t="s">
        <v>4825</v>
      </c>
      <c r="AD272" s="99"/>
      <c r="AE272" s="99"/>
      <c r="AF272" s="99"/>
      <c r="AG272" s="43"/>
      <c r="AH272" s="43"/>
      <c r="AI272" s="43"/>
      <c r="AJ272" s="43"/>
      <c r="AK272" s="43"/>
      <c r="AL272" s="43"/>
      <c r="AM272" s="44" t="s">
        <v>17</v>
      </c>
      <c r="AN272" s="1157">
        <f>$AN$8</f>
        <v>0.7</v>
      </c>
      <c r="AO272" s="1157"/>
      <c r="AP272" s="43"/>
      <c r="AQ272" s="43"/>
      <c r="AR272" s="43"/>
      <c r="AS272" s="43"/>
      <c r="AT272" s="35">
        <f>ROUND(ROUND(J275*V264,0)*AN272,0)</f>
        <v>263</v>
      </c>
      <c r="AU272" s="31"/>
    </row>
    <row r="273" spans="1:47" ht="17.100000000000001" customHeight="1" x14ac:dyDescent="0.15">
      <c r="A273" s="32">
        <v>44</v>
      </c>
      <c r="B273" s="33" t="s">
        <v>5858</v>
      </c>
      <c r="C273" s="34" t="s">
        <v>9124</v>
      </c>
      <c r="D273" s="422"/>
      <c r="E273" s="423"/>
      <c r="F273" s="424"/>
      <c r="G273" s="36"/>
      <c r="H273" s="29"/>
      <c r="I273" s="37"/>
      <c r="J273" s="1135"/>
      <c r="K273" s="1135"/>
      <c r="L273" s="1135"/>
      <c r="M273" s="1136"/>
      <c r="N273" s="420"/>
      <c r="O273" s="421"/>
      <c r="P273" s="421"/>
      <c r="Q273" s="26"/>
      <c r="R273" s="27"/>
      <c r="S273" s="27"/>
      <c r="T273" s="93"/>
      <c r="V273" s="2"/>
      <c r="W273" s="22"/>
      <c r="X273" s="1273"/>
      <c r="Y273" s="1273"/>
      <c r="Z273" s="1273"/>
      <c r="AA273" s="1273"/>
      <c r="AB273" s="1273"/>
      <c r="AC273" s="448" t="s">
        <v>8385</v>
      </c>
      <c r="AD273" s="99"/>
      <c r="AE273" s="99"/>
      <c r="AF273" s="99"/>
      <c r="AG273" s="43"/>
      <c r="AH273" s="43"/>
      <c r="AI273" s="43"/>
      <c r="AJ273" s="43"/>
      <c r="AK273" s="43"/>
      <c r="AL273" s="43"/>
      <c r="AM273" s="44" t="s">
        <v>17</v>
      </c>
      <c r="AN273" s="1157">
        <f>$AN$9</f>
        <v>0.5</v>
      </c>
      <c r="AO273" s="1157"/>
      <c r="AP273" s="43"/>
      <c r="AQ273" s="43"/>
      <c r="AR273" s="43"/>
      <c r="AS273" s="43"/>
      <c r="AT273" s="35">
        <f>ROUND(ROUND(J275*V264,0)*AN273,0)</f>
        <v>188</v>
      </c>
      <c r="AU273" s="31"/>
    </row>
    <row r="274" spans="1:47" ht="17.100000000000001" customHeight="1" x14ac:dyDescent="0.15">
      <c r="A274" s="32">
        <v>44</v>
      </c>
      <c r="B274" s="33" t="s">
        <v>5860</v>
      </c>
      <c r="C274" s="34" t="s">
        <v>9125</v>
      </c>
      <c r="D274" s="422"/>
      <c r="E274" s="423"/>
      <c r="F274" s="424"/>
      <c r="G274" s="36"/>
      <c r="H274" s="29"/>
      <c r="I274" s="37"/>
      <c r="J274" s="1269"/>
      <c r="K274" s="1269"/>
      <c r="L274" s="1269"/>
      <c r="M274" s="1270"/>
      <c r="N274" s="1271" t="s">
        <v>4829</v>
      </c>
      <c r="O274" s="1202"/>
      <c r="P274" s="1202"/>
      <c r="Q274" s="1202"/>
      <c r="R274" s="1202"/>
      <c r="S274" s="1202"/>
      <c r="T274" s="93"/>
      <c r="V274" s="2"/>
      <c r="W274" s="22"/>
      <c r="X274" s="43"/>
      <c r="Y274" s="43"/>
      <c r="Z274" s="44"/>
      <c r="AA274" s="44"/>
      <c r="AB274" s="43"/>
      <c r="AC274" s="450"/>
      <c r="AD274" s="43"/>
      <c r="AE274" s="43"/>
      <c r="AF274" s="43"/>
      <c r="AG274" s="43"/>
      <c r="AH274" s="43"/>
      <c r="AI274" s="43"/>
      <c r="AJ274" s="43"/>
      <c r="AK274" s="43"/>
      <c r="AL274" s="43"/>
      <c r="AM274" s="44"/>
      <c r="AN274" s="45"/>
      <c r="AO274" s="45"/>
      <c r="AP274" s="43"/>
      <c r="AQ274" s="43"/>
      <c r="AR274" s="25"/>
      <c r="AS274" s="25"/>
      <c r="AT274" s="35">
        <f>ROUND(ROUND(J275*R276,0)*V264,0)</f>
        <v>361</v>
      </c>
      <c r="AU274" s="31"/>
    </row>
    <row r="275" spans="1:47" ht="17.100000000000001" customHeight="1" x14ac:dyDescent="0.15">
      <c r="A275" s="32">
        <v>44</v>
      </c>
      <c r="B275" s="33" t="s">
        <v>5862</v>
      </c>
      <c r="C275" s="34" t="s">
        <v>9126</v>
      </c>
      <c r="D275" s="422"/>
      <c r="E275" s="423"/>
      <c r="F275" s="424"/>
      <c r="G275" s="36"/>
      <c r="H275" s="29"/>
      <c r="I275" s="37"/>
      <c r="J275" s="1108">
        <f>'16就労移行支援(養成・基本)'!K275</f>
        <v>535</v>
      </c>
      <c r="K275" s="1108"/>
      <c r="L275" s="4" t="s">
        <v>21</v>
      </c>
      <c r="M275" s="2"/>
      <c r="N275" s="1228"/>
      <c r="O275" s="1283"/>
      <c r="P275" s="1283"/>
      <c r="Q275" s="1283"/>
      <c r="R275" s="1283"/>
      <c r="S275" s="1283"/>
      <c r="T275" s="93"/>
      <c r="V275" s="2"/>
      <c r="W275" s="22"/>
      <c r="X275" s="1202" t="s">
        <v>4824</v>
      </c>
      <c r="Y275" s="1202"/>
      <c r="Z275" s="1202"/>
      <c r="AA275" s="1202"/>
      <c r="AB275" s="1202"/>
      <c r="AC275" s="448" t="s">
        <v>4825</v>
      </c>
      <c r="AD275" s="99"/>
      <c r="AE275" s="99"/>
      <c r="AF275" s="99"/>
      <c r="AG275" s="43"/>
      <c r="AH275" s="43"/>
      <c r="AI275" s="43"/>
      <c r="AJ275" s="43"/>
      <c r="AK275" s="43"/>
      <c r="AL275" s="43"/>
      <c r="AM275" s="44" t="s">
        <v>17</v>
      </c>
      <c r="AN275" s="1157">
        <f>$AN$8</f>
        <v>0.7</v>
      </c>
      <c r="AO275" s="1157"/>
      <c r="AP275" s="25"/>
      <c r="AQ275" s="25"/>
      <c r="AR275" s="25"/>
      <c r="AS275" s="25"/>
      <c r="AT275" s="35">
        <f>ROUND(ROUND(ROUND(J275*R276,0)*V264,0)*AN275,0)</f>
        <v>253</v>
      </c>
      <c r="AU275" s="31"/>
    </row>
    <row r="276" spans="1:47" ht="17.100000000000001" customHeight="1" x14ac:dyDescent="0.15">
      <c r="A276" s="32">
        <v>44</v>
      </c>
      <c r="B276" s="33" t="s">
        <v>5864</v>
      </c>
      <c r="C276" s="34" t="s">
        <v>9127</v>
      </c>
      <c r="D276" s="422"/>
      <c r="E276" s="423"/>
      <c r="F276" s="424"/>
      <c r="G276" s="36"/>
      <c r="H276" s="29"/>
      <c r="I276" s="37"/>
      <c r="J276" s="419"/>
      <c r="K276" s="419"/>
      <c r="L276" s="419"/>
      <c r="M276" s="419"/>
      <c r="N276" s="420"/>
      <c r="O276" s="421"/>
      <c r="P276" s="421"/>
      <c r="Q276" s="26" t="s">
        <v>17</v>
      </c>
      <c r="R276" s="1180">
        <f>$R$12</f>
        <v>0.96499999999999997</v>
      </c>
      <c r="S276" s="1180"/>
      <c r="T276" s="93"/>
      <c r="V276" s="2"/>
      <c r="W276" s="22"/>
      <c r="X276" s="1273"/>
      <c r="Y276" s="1273"/>
      <c r="Z276" s="1273"/>
      <c r="AA276" s="1273"/>
      <c r="AB276" s="1273"/>
      <c r="AC276" s="448" t="s">
        <v>8385</v>
      </c>
      <c r="AD276" s="99"/>
      <c r="AE276" s="99"/>
      <c r="AF276" s="99"/>
      <c r="AG276" s="43"/>
      <c r="AH276" s="43"/>
      <c r="AI276" s="43"/>
      <c r="AJ276" s="43"/>
      <c r="AK276" s="43"/>
      <c r="AL276" s="43"/>
      <c r="AM276" s="44" t="s">
        <v>17</v>
      </c>
      <c r="AN276" s="1157">
        <f>$AN$9</f>
        <v>0.5</v>
      </c>
      <c r="AO276" s="1157"/>
      <c r="AP276" s="25"/>
      <c r="AQ276" s="25"/>
      <c r="AR276" s="25"/>
      <c r="AS276" s="25"/>
      <c r="AT276" s="35">
        <f>ROUND(ROUND(ROUND(J275*R276,0)*V264,0)*AN276,0)</f>
        <v>181</v>
      </c>
      <c r="AU276" s="31"/>
    </row>
    <row r="277" spans="1:47" ht="17.100000000000001" customHeight="1" x14ac:dyDescent="0.15">
      <c r="A277" s="32">
        <v>44</v>
      </c>
      <c r="B277" s="33" t="s">
        <v>5866</v>
      </c>
      <c r="C277" s="34" t="s">
        <v>9128</v>
      </c>
      <c r="D277" s="422"/>
      <c r="E277" s="423"/>
      <c r="F277" s="424"/>
      <c r="G277" s="36"/>
      <c r="H277" s="29"/>
      <c r="I277" s="37"/>
      <c r="J277" s="4"/>
      <c r="M277" s="21"/>
      <c r="N277" s="416"/>
      <c r="O277" s="417"/>
      <c r="P277" s="417"/>
      <c r="Q277" s="65"/>
      <c r="R277" s="156"/>
      <c r="S277" s="156"/>
      <c r="T277" s="166"/>
      <c r="W277" s="449"/>
      <c r="X277" s="42"/>
      <c r="Y277" s="43"/>
      <c r="Z277" s="44"/>
      <c r="AA277" s="44"/>
      <c r="AB277" s="43"/>
      <c r="AC277" s="450"/>
      <c r="AD277" s="43"/>
      <c r="AE277" s="43"/>
      <c r="AF277" s="43"/>
      <c r="AG277" s="43"/>
      <c r="AH277" s="43"/>
      <c r="AI277" s="43"/>
      <c r="AJ277" s="43"/>
      <c r="AK277" s="43"/>
      <c r="AL277" s="43"/>
      <c r="AM277" s="44"/>
      <c r="AN277" s="45"/>
      <c r="AO277" s="45"/>
      <c r="AP277" s="1198" t="s">
        <v>4833</v>
      </c>
      <c r="AQ277" s="1281"/>
      <c r="AR277" s="1281"/>
      <c r="AS277" s="1299"/>
      <c r="AT277" s="35">
        <f>ROUND(ROUND(J275*V264,0)*AR280,0)</f>
        <v>356</v>
      </c>
      <c r="AU277" s="31"/>
    </row>
    <row r="278" spans="1:47" ht="17.100000000000001" customHeight="1" x14ac:dyDescent="0.15">
      <c r="A278" s="32">
        <v>44</v>
      </c>
      <c r="B278" s="33" t="s">
        <v>5868</v>
      </c>
      <c r="C278" s="34" t="s">
        <v>9129</v>
      </c>
      <c r="D278" s="422"/>
      <c r="E278" s="423"/>
      <c r="F278" s="424"/>
      <c r="G278" s="36"/>
      <c r="H278" s="29"/>
      <c r="I278" s="37"/>
      <c r="J278" s="4"/>
      <c r="M278" s="21"/>
      <c r="N278" s="418"/>
      <c r="O278" s="419"/>
      <c r="P278" s="419"/>
      <c r="Q278" s="23"/>
      <c r="R278" s="167"/>
      <c r="S278" s="167"/>
      <c r="T278" s="166"/>
      <c r="W278" s="449"/>
      <c r="X278" s="1271" t="s">
        <v>4824</v>
      </c>
      <c r="Y278" s="1202"/>
      <c r="Z278" s="1202"/>
      <c r="AA278" s="1202"/>
      <c r="AB278" s="1202"/>
      <c r="AC278" s="448" t="s">
        <v>4825</v>
      </c>
      <c r="AD278" s="99"/>
      <c r="AE278" s="99"/>
      <c r="AF278" s="99"/>
      <c r="AG278" s="43"/>
      <c r="AH278" s="43"/>
      <c r="AI278" s="43"/>
      <c r="AJ278" s="43"/>
      <c r="AK278" s="43"/>
      <c r="AL278" s="43"/>
      <c r="AM278" s="44" t="s">
        <v>17</v>
      </c>
      <c r="AN278" s="1157">
        <f>$AN$8</f>
        <v>0.7</v>
      </c>
      <c r="AO278" s="1157"/>
      <c r="AP278" s="1268"/>
      <c r="AQ278" s="1269"/>
      <c r="AR278" s="1269"/>
      <c r="AS278" s="1270"/>
      <c r="AT278" s="35">
        <f>ROUND(ROUND(ROUND(J275*V264,0)*AN278,0)*AR280,0)</f>
        <v>250</v>
      </c>
      <c r="AU278" s="31"/>
    </row>
    <row r="279" spans="1:47" ht="17.100000000000001" customHeight="1" x14ac:dyDescent="0.15">
      <c r="A279" s="32">
        <v>44</v>
      </c>
      <c r="B279" s="33" t="s">
        <v>5870</v>
      </c>
      <c r="C279" s="34" t="s">
        <v>9130</v>
      </c>
      <c r="D279" s="422"/>
      <c r="E279" s="423"/>
      <c r="F279" s="424"/>
      <c r="G279" s="36"/>
      <c r="H279" s="29"/>
      <c r="I279" s="37"/>
      <c r="J279" s="4"/>
      <c r="M279" s="21"/>
      <c r="N279" s="420"/>
      <c r="O279" s="421"/>
      <c r="P279" s="421"/>
      <c r="Q279" s="26"/>
      <c r="R279" s="27"/>
      <c r="S279" s="27"/>
      <c r="T279" s="166"/>
      <c r="W279" s="449"/>
      <c r="X279" s="1272"/>
      <c r="Y279" s="1273"/>
      <c r="Z279" s="1273"/>
      <c r="AA279" s="1273"/>
      <c r="AB279" s="1273"/>
      <c r="AC279" s="448" t="s">
        <v>8385</v>
      </c>
      <c r="AD279" s="99"/>
      <c r="AE279" s="99"/>
      <c r="AF279" s="99"/>
      <c r="AG279" s="43"/>
      <c r="AH279" s="43"/>
      <c r="AI279" s="43"/>
      <c r="AJ279" s="43"/>
      <c r="AK279" s="43"/>
      <c r="AL279" s="43"/>
      <c r="AM279" s="44" t="s">
        <v>17</v>
      </c>
      <c r="AN279" s="1157">
        <f>$AN$9</f>
        <v>0.5</v>
      </c>
      <c r="AO279" s="1157"/>
      <c r="AP279" s="20"/>
      <c r="AQ279" s="4"/>
      <c r="AR279" s="4"/>
      <c r="AS279" s="21"/>
      <c r="AT279" s="35">
        <f>ROUND(ROUND(ROUND(J275*V264,0)*AN279,0)*AR280,0)</f>
        <v>179</v>
      </c>
      <c r="AU279" s="31"/>
    </row>
    <row r="280" spans="1:47" ht="17.100000000000001" customHeight="1" x14ac:dyDescent="0.15">
      <c r="A280" s="32">
        <v>44</v>
      </c>
      <c r="B280" s="33" t="s">
        <v>5872</v>
      </c>
      <c r="C280" s="34" t="s">
        <v>9131</v>
      </c>
      <c r="D280" s="422"/>
      <c r="E280" s="423"/>
      <c r="F280" s="424"/>
      <c r="G280" s="36"/>
      <c r="H280" s="29"/>
      <c r="I280" s="37"/>
      <c r="J280" s="4"/>
      <c r="M280" s="21"/>
      <c r="N280" s="1271" t="s">
        <v>4829</v>
      </c>
      <c r="O280" s="1202"/>
      <c r="P280" s="1202"/>
      <c r="Q280" s="1202"/>
      <c r="R280" s="1202"/>
      <c r="S280" s="1202"/>
      <c r="T280" s="418"/>
      <c r="W280" s="449"/>
      <c r="X280" s="42"/>
      <c r="Y280" s="43"/>
      <c r="Z280" s="44"/>
      <c r="AA280" s="44"/>
      <c r="AB280" s="43"/>
      <c r="AC280" s="450"/>
      <c r="AD280" s="43"/>
      <c r="AE280" s="43"/>
      <c r="AF280" s="43"/>
      <c r="AG280" s="43"/>
      <c r="AH280" s="43"/>
      <c r="AI280" s="43"/>
      <c r="AJ280" s="43"/>
      <c r="AK280" s="43"/>
      <c r="AL280" s="43"/>
      <c r="AM280" s="44"/>
      <c r="AN280" s="45"/>
      <c r="AO280" s="45"/>
      <c r="AP280" s="20"/>
      <c r="AQ280" s="23" t="s">
        <v>17</v>
      </c>
      <c r="AR280" s="1158">
        <f>$AR$16</f>
        <v>0.95</v>
      </c>
      <c r="AS280" s="1159"/>
      <c r="AT280" s="35">
        <f>ROUND(ROUND(ROUND(J275*R282,0)*V264,0)*AR280,0)</f>
        <v>343</v>
      </c>
      <c r="AU280" s="31"/>
    </row>
    <row r="281" spans="1:47" ht="17.100000000000001" customHeight="1" x14ac:dyDescent="0.15">
      <c r="A281" s="32">
        <v>44</v>
      </c>
      <c r="B281" s="33" t="s">
        <v>5874</v>
      </c>
      <c r="C281" s="34" t="s">
        <v>9132</v>
      </c>
      <c r="D281" s="422"/>
      <c r="E281" s="423"/>
      <c r="F281" s="424"/>
      <c r="G281" s="36"/>
      <c r="H281" s="29"/>
      <c r="I281" s="37"/>
      <c r="J281" s="4"/>
      <c r="M281" s="21"/>
      <c r="N281" s="1228"/>
      <c r="O281" s="1283"/>
      <c r="P281" s="1283"/>
      <c r="Q281" s="1283"/>
      <c r="R281" s="1283"/>
      <c r="S281" s="1283"/>
      <c r="T281" s="418"/>
      <c r="W281" s="449"/>
      <c r="X281" s="1271" t="s">
        <v>4824</v>
      </c>
      <c r="Y281" s="1202"/>
      <c r="Z281" s="1202"/>
      <c r="AA281" s="1202"/>
      <c r="AB281" s="1202"/>
      <c r="AC281" s="448" t="s">
        <v>4825</v>
      </c>
      <c r="AD281" s="99"/>
      <c r="AE281" s="99"/>
      <c r="AF281" s="99"/>
      <c r="AG281" s="43"/>
      <c r="AH281" s="43"/>
      <c r="AI281" s="43"/>
      <c r="AJ281" s="43"/>
      <c r="AK281" s="43"/>
      <c r="AL281" s="43"/>
      <c r="AM281" s="44" t="s">
        <v>17</v>
      </c>
      <c r="AN281" s="1157">
        <f>$AN$8</f>
        <v>0.7</v>
      </c>
      <c r="AO281" s="1157"/>
      <c r="AP281" s="20"/>
      <c r="AQ281" s="4"/>
      <c r="AR281" s="4"/>
      <c r="AS281" s="21"/>
      <c r="AT281" s="35">
        <f>ROUND(ROUND(ROUND(ROUND(J275*R282,0)*V264,0)*AN281,0)*AR280,0)</f>
        <v>240</v>
      </c>
      <c r="AU281" s="31"/>
    </row>
    <row r="282" spans="1:47" ht="17.100000000000001" customHeight="1" x14ac:dyDescent="0.15">
      <c r="A282" s="32">
        <v>44</v>
      </c>
      <c r="B282" s="33" t="s">
        <v>5876</v>
      </c>
      <c r="C282" s="34" t="s">
        <v>9133</v>
      </c>
      <c r="D282" s="422"/>
      <c r="E282" s="423"/>
      <c r="F282" s="424"/>
      <c r="G282" s="36"/>
      <c r="H282" s="29"/>
      <c r="I282" s="37"/>
      <c r="J282" s="4"/>
      <c r="M282" s="21"/>
      <c r="N282" s="420"/>
      <c r="O282" s="421"/>
      <c r="P282" s="421"/>
      <c r="Q282" s="26" t="s">
        <v>17</v>
      </c>
      <c r="R282" s="1180">
        <f>$R$12</f>
        <v>0.96499999999999997</v>
      </c>
      <c r="S282" s="1180"/>
      <c r="T282" s="166"/>
      <c r="W282" s="449"/>
      <c r="X282" s="1272"/>
      <c r="Y282" s="1273"/>
      <c r="Z282" s="1273"/>
      <c r="AA282" s="1273"/>
      <c r="AB282" s="1273"/>
      <c r="AC282" s="448" t="s">
        <v>8385</v>
      </c>
      <c r="AD282" s="99"/>
      <c r="AE282" s="99"/>
      <c r="AF282" s="99"/>
      <c r="AG282" s="43"/>
      <c r="AH282" s="43"/>
      <c r="AI282" s="43"/>
      <c r="AJ282" s="43"/>
      <c r="AK282" s="43"/>
      <c r="AL282" s="43"/>
      <c r="AM282" s="44" t="s">
        <v>17</v>
      </c>
      <c r="AN282" s="1157">
        <f>$AN$9</f>
        <v>0.5</v>
      </c>
      <c r="AO282" s="1157"/>
      <c r="AP282" s="24"/>
      <c r="AQ282" s="25"/>
      <c r="AR282" s="25"/>
      <c r="AS282" s="38"/>
      <c r="AT282" s="35">
        <f>ROUND(ROUND(ROUND(ROUND(J275*R282,0)*V264,0)*AN282,0)*AR280,0)</f>
        <v>172</v>
      </c>
      <c r="AU282" s="31"/>
    </row>
    <row r="283" spans="1:47" ht="17.100000000000001" customHeight="1" x14ac:dyDescent="0.15">
      <c r="A283" s="32">
        <v>44</v>
      </c>
      <c r="B283" s="33" t="s">
        <v>5878</v>
      </c>
      <c r="C283" s="34" t="s">
        <v>9134</v>
      </c>
      <c r="D283" s="422"/>
      <c r="E283" s="423"/>
      <c r="F283" s="424"/>
      <c r="G283" s="36"/>
      <c r="H283" s="29"/>
      <c r="I283" s="37"/>
      <c r="J283" s="1086" t="s">
        <v>4853</v>
      </c>
      <c r="K283" s="1133"/>
      <c r="L283" s="1133"/>
      <c r="M283" s="1134"/>
      <c r="N283" s="416"/>
      <c r="O283" s="417"/>
      <c r="P283" s="417"/>
      <c r="Q283" s="65"/>
      <c r="R283" s="156"/>
      <c r="S283" s="156"/>
      <c r="T283" s="93"/>
      <c r="V283" s="2"/>
      <c r="W283" s="22"/>
      <c r="X283" s="43"/>
      <c r="Y283" s="43"/>
      <c r="Z283" s="44"/>
      <c r="AA283" s="44"/>
      <c r="AB283" s="43"/>
      <c r="AC283" s="450"/>
      <c r="AD283" s="43"/>
      <c r="AE283" s="43"/>
      <c r="AF283" s="43"/>
      <c r="AG283" s="43"/>
      <c r="AH283" s="43"/>
      <c r="AI283" s="43"/>
      <c r="AJ283" s="43"/>
      <c r="AK283" s="43"/>
      <c r="AL283" s="43"/>
      <c r="AM283" s="44"/>
      <c r="AN283" s="45"/>
      <c r="AO283" s="45"/>
      <c r="AP283" s="25"/>
      <c r="AQ283" s="25"/>
      <c r="AR283" s="25"/>
      <c r="AS283" s="25"/>
      <c r="AT283" s="35">
        <f>ROUND(J287*V264,0)</f>
        <v>305</v>
      </c>
      <c r="AU283" s="31"/>
    </row>
    <row r="284" spans="1:47" ht="17.100000000000001" customHeight="1" x14ac:dyDescent="0.15">
      <c r="A284" s="32">
        <v>44</v>
      </c>
      <c r="B284" s="33" t="s">
        <v>5880</v>
      </c>
      <c r="C284" s="34" t="s">
        <v>9135</v>
      </c>
      <c r="D284" s="422"/>
      <c r="E284" s="423"/>
      <c r="F284" s="424"/>
      <c r="G284" s="36"/>
      <c r="H284" s="29"/>
      <c r="I284" s="37"/>
      <c r="J284" s="1135"/>
      <c r="K284" s="1135"/>
      <c r="L284" s="1135"/>
      <c r="M284" s="1136"/>
      <c r="N284" s="418"/>
      <c r="O284" s="419"/>
      <c r="P284" s="419"/>
      <c r="Q284" s="23"/>
      <c r="R284" s="167"/>
      <c r="S284" s="167"/>
      <c r="T284" s="93"/>
      <c r="V284" s="2"/>
      <c r="W284" s="22"/>
      <c r="X284" s="1202" t="s">
        <v>4824</v>
      </c>
      <c r="Y284" s="1202"/>
      <c r="Z284" s="1202"/>
      <c r="AA284" s="1202"/>
      <c r="AB284" s="1202"/>
      <c r="AC284" s="448" t="s">
        <v>4825</v>
      </c>
      <c r="AD284" s="99"/>
      <c r="AE284" s="99"/>
      <c r="AF284" s="99"/>
      <c r="AG284" s="43"/>
      <c r="AH284" s="43"/>
      <c r="AI284" s="43"/>
      <c r="AJ284" s="43"/>
      <c r="AK284" s="43"/>
      <c r="AL284" s="43"/>
      <c r="AM284" s="44" t="s">
        <v>17</v>
      </c>
      <c r="AN284" s="1157">
        <f>$AN$8</f>
        <v>0.7</v>
      </c>
      <c r="AO284" s="1157"/>
      <c r="AP284" s="43"/>
      <c r="AQ284" s="43"/>
      <c r="AR284" s="43"/>
      <c r="AS284" s="43"/>
      <c r="AT284" s="35">
        <f>ROUND(ROUND(J287*V264,0)*AN284,0)</f>
        <v>214</v>
      </c>
      <c r="AU284" s="31"/>
    </row>
    <row r="285" spans="1:47" ht="17.100000000000001" customHeight="1" x14ac:dyDescent="0.15">
      <c r="A285" s="32">
        <v>44</v>
      </c>
      <c r="B285" s="33" t="s">
        <v>5882</v>
      </c>
      <c r="C285" s="34" t="s">
        <v>9136</v>
      </c>
      <c r="D285" s="422"/>
      <c r="E285" s="423"/>
      <c r="F285" s="424"/>
      <c r="G285" s="36"/>
      <c r="H285" s="29"/>
      <c r="I285" s="37"/>
      <c r="J285" s="1135"/>
      <c r="K285" s="1135"/>
      <c r="L285" s="1135"/>
      <c r="M285" s="1136"/>
      <c r="N285" s="420"/>
      <c r="O285" s="421"/>
      <c r="P285" s="421"/>
      <c r="Q285" s="26"/>
      <c r="R285" s="27"/>
      <c r="S285" s="27"/>
      <c r="T285" s="93"/>
      <c r="V285" s="2"/>
      <c r="W285" s="22"/>
      <c r="X285" s="1273"/>
      <c r="Y285" s="1273"/>
      <c r="Z285" s="1273"/>
      <c r="AA285" s="1273"/>
      <c r="AB285" s="1273"/>
      <c r="AC285" s="448" t="s">
        <v>8385</v>
      </c>
      <c r="AD285" s="99"/>
      <c r="AE285" s="99"/>
      <c r="AF285" s="99"/>
      <c r="AG285" s="43"/>
      <c r="AH285" s="43"/>
      <c r="AI285" s="43"/>
      <c r="AJ285" s="43"/>
      <c r="AK285" s="43"/>
      <c r="AL285" s="43"/>
      <c r="AM285" s="44" t="s">
        <v>17</v>
      </c>
      <c r="AN285" s="1157">
        <f>$AN$9</f>
        <v>0.5</v>
      </c>
      <c r="AO285" s="1157"/>
      <c r="AP285" s="43"/>
      <c r="AQ285" s="43"/>
      <c r="AR285" s="43"/>
      <c r="AS285" s="43"/>
      <c r="AT285" s="35">
        <f>ROUND(ROUND(J287*V264,0)*AN285,0)</f>
        <v>153</v>
      </c>
      <c r="AU285" s="31"/>
    </row>
    <row r="286" spans="1:47" ht="17.100000000000001" customHeight="1" x14ac:dyDescent="0.15">
      <c r="A286" s="32">
        <v>44</v>
      </c>
      <c r="B286" s="33" t="s">
        <v>5884</v>
      </c>
      <c r="C286" s="34" t="s">
        <v>9137</v>
      </c>
      <c r="D286" s="422"/>
      <c r="E286" s="423"/>
      <c r="F286" s="424"/>
      <c r="G286" s="36"/>
      <c r="H286" s="29"/>
      <c r="I286" s="37"/>
      <c r="J286" s="1269"/>
      <c r="K286" s="1269"/>
      <c r="L286" s="1269"/>
      <c r="M286" s="1270"/>
      <c r="N286" s="1271" t="s">
        <v>4829</v>
      </c>
      <c r="O286" s="1202"/>
      <c r="P286" s="1202"/>
      <c r="Q286" s="1202"/>
      <c r="R286" s="1202"/>
      <c r="S286" s="1202"/>
      <c r="T286" s="93"/>
      <c r="V286" s="2"/>
      <c r="W286" s="22"/>
      <c r="X286" s="43"/>
      <c r="Y286" s="43"/>
      <c r="Z286" s="44"/>
      <c r="AA286" s="44"/>
      <c r="AB286" s="43"/>
      <c r="AC286" s="450"/>
      <c r="AD286" s="43"/>
      <c r="AE286" s="43"/>
      <c r="AF286" s="43"/>
      <c r="AG286" s="43"/>
      <c r="AH286" s="43"/>
      <c r="AI286" s="43"/>
      <c r="AJ286" s="43"/>
      <c r="AK286" s="43"/>
      <c r="AL286" s="43"/>
      <c r="AM286" s="44"/>
      <c r="AN286" s="45"/>
      <c r="AO286" s="45"/>
      <c r="AP286" s="43"/>
      <c r="AQ286" s="43"/>
      <c r="AR286" s="25"/>
      <c r="AS286" s="25"/>
      <c r="AT286" s="35">
        <f>ROUND(ROUND(J287*R288,0)*V264,0)</f>
        <v>294</v>
      </c>
      <c r="AU286" s="31"/>
    </row>
    <row r="287" spans="1:47" ht="17.100000000000001" customHeight="1" x14ac:dyDescent="0.15">
      <c r="A287" s="32">
        <v>44</v>
      </c>
      <c r="B287" s="33" t="s">
        <v>5886</v>
      </c>
      <c r="C287" s="34" t="s">
        <v>9138</v>
      </c>
      <c r="D287" s="422"/>
      <c r="E287" s="423"/>
      <c r="F287" s="424"/>
      <c r="G287" s="36"/>
      <c r="H287" s="29"/>
      <c r="I287" s="37"/>
      <c r="J287" s="1108">
        <f>'16就労移行支援(養成・基本)'!K287</f>
        <v>435</v>
      </c>
      <c r="K287" s="1108"/>
      <c r="L287" s="4" t="s">
        <v>21</v>
      </c>
      <c r="M287" s="22"/>
      <c r="N287" s="1228"/>
      <c r="O287" s="1283"/>
      <c r="P287" s="1283"/>
      <c r="Q287" s="1283"/>
      <c r="R287" s="1283"/>
      <c r="S287" s="1283"/>
      <c r="T287" s="93"/>
      <c r="V287" s="2"/>
      <c r="W287" s="22"/>
      <c r="X287" s="1202" t="s">
        <v>4824</v>
      </c>
      <c r="Y287" s="1202"/>
      <c r="Z287" s="1202"/>
      <c r="AA287" s="1202"/>
      <c r="AB287" s="1202"/>
      <c r="AC287" s="448" t="s">
        <v>4825</v>
      </c>
      <c r="AD287" s="99"/>
      <c r="AE287" s="99"/>
      <c r="AF287" s="99"/>
      <c r="AG287" s="43"/>
      <c r="AH287" s="43"/>
      <c r="AI287" s="43"/>
      <c r="AJ287" s="43"/>
      <c r="AK287" s="43"/>
      <c r="AL287" s="43"/>
      <c r="AM287" s="44" t="s">
        <v>17</v>
      </c>
      <c r="AN287" s="1157">
        <f>$AN$8</f>
        <v>0.7</v>
      </c>
      <c r="AO287" s="1157"/>
      <c r="AP287" s="25"/>
      <c r="AQ287" s="25"/>
      <c r="AR287" s="25"/>
      <c r="AS287" s="25"/>
      <c r="AT287" s="35">
        <f>ROUND(ROUND(ROUND(J287*R288,0)*V264,0)*AN287,0)</f>
        <v>206</v>
      </c>
      <c r="AU287" s="31"/>
    </row>
    <row r="288" spans="1:47" ht="17.100000000000001" customHeight="1" x14ac:dyDescent="0.15">
      <c r="A288" s="32">
        <v>44</v>
      </c>
      <c r="B288" s="33" t="s">
        <v>5888</v>
      </c>
      <c r="C288" s="34" t="s">
        <v>9139</v>
      </c>
      <c r="D288" s="422"/>
      <c r="E288" s="423"/>
      <c r="F288" s="424"/>
      <c r="G288" s="36"/>
      <c r="H288" s="29"/>
      <c r="I288" s="37"/>
      <c r="J288" s="419"/>
      <c r="K288" s="419"/>
      <c r="L288" s="419"/>
      <c r="M288" s="425"/>
      <c r="N288" s="420"/>
      <c r="O288" s="421"/>
      <c r="P288" s="421"/>
      <c r="Q288" s="26" t="s">
        <v>17</v>
      </c>
      <c r="R288" s="1180">
        <f>$R$12</f>
        <v>0.96499999999999997</v>
      </c>
      <c r="S288" s="1180"/>
      <c r="T288" s="93"/>
      <c r="V288" s="2"/>
      <c r="W288" s="22"/>
      <c r="X288" s="1273"/>
      <c r="Y288" s="1273"/>
      <c r="Z288" s="1273"/>
      <c r="AA288" s="1273"/>
      <c r="AB288" s="1273"/>
      <c r="AC288" s="448" t="s">
        <v>8385</v>
      </c>
      <c r="AD288" s="99"/>
      <c r="AE288" s="99"/>
      <c r="AF288" s="99"/>
      <c r="AG288" s="43"/>
      <c r="AH288" s="43"/>
      <c r="AI288" s="43"/>
      <c r="AJ288" s="43"/>
      <c r="AK288" s="43"/>
      <c r="AL288" s="43"/>
      <c r="AM288" s="44" t="s">
        <v>17</v>
      </c>
      <c r="AN288" s="1157">
        <f>$AN$9</f>
        <v>0.5</v>
      </c>
      <c r="AO288" s="1157"/>
      <c r="AP288" s="25"/>
      <c r="AQ288" s="25"/>
      <c r="AR288" s="25"/>
      <c r="AS288" s="25"/>
      <c r="AT288" s="35">
        <f>ROUND(ROUND(ROUND(J287*R288,0)*V264,0)*AN288,0)</f>
        <v>147</v>
      </c>
      <c r="AU288" s="31"/>
    </row>
    <row r="289" spans="1:47" ht="17.100000000000001" customHeight="1" x14ac:dyDescent="0.15">
      <c r="A289" s="32">
        <v>44</v>
      </c>
      <c r="B289" s="33" t="s">
        <v>5890</v>
      </c>
      <c r="C289" s="34" t="s">
        <v>9140</v>
      </c>
      <c r="D289" s="422"/>
      <c r="E289" s="423"/>
      <c r="F289" s="424"/>
      <c r="G289" s="36"/>
      <c r="H289" s="29"/>
      <c r="I289" s="37"/>
      <c r="J289" s="4"/>
      <c r="M289" s="21"/>
      <c r="N289" s="416"/>
      <c r="O289" s="417"/>
      <c r="P289" s="417"/>
      <c r="Q289" s="65"/>
      <c r="R289" s="156"/>
      <c r="S289" s="156"/>
      <c r="T289" s="166"/>
      <c r="W289" s="449"/>
      <c r="X289" s="42"/>
      <c r="Y289" s="43"/>
      <c r="Z289" s="44"/>
      <c r="AA289" s="44"/>
      <c r="AB289" s="43"/>
      <c r="AC289" s="450"/>
      <c r="AD289" s="43"/>
      <c r="AE289" s="43"/>
      <c r="AF289" s="43"/>
      <c r="AG289" s="43"/>
      <c r="AH289" s="43"/>
      <c r="AI289" s="43"/>
      <c r="AJ289" s="43"/>
      <c r="AK289" s="43"/>
      <c r="AL289" s="43"/>
      <c r="AM289" s="44"/>
      <c r="AN289" s="45"/>
      <c r="AO289" s="45"/>
      <c r="AP289" s="1198" t="s">
        <v>4833</v>
      </c>
      <c r="AQ289" s="1281"/>
      <c r="AR289" s="1281"/>
      <c r="AS289" s="1299"/>
      <c r="AT289" s="35">
        <f>ROUND(ROUND(J287*V264,0)*AR292,0)</f>
        <v>290</v>
      </c>
      <c r="AU289" s="31"/>
    </row>
    <row r="290" spans="1:47" ht="17.100000000000001" customHeight="1" x14ac:dyDescent="0.15">
      <c r="A290" s="32">
        <v>44</v>
      </c>
      <c r="B290" s="33" t="s">
        <v>5892</v>
      </c>
      <c r="C290" s="34" t="s">
        <v>9141</v>
      </c>
      <c r="D290" s="422"/>
      <c r="E290" s="423"/>
      <c r="F290" s="424"/>
      <c r="G290" s="36"/>
      <c r="H290" s="29"/>
      <c r="I290" s="37"/>
      <c r="J290" s="4"/>
      <c r="M290" s="21"/>
      <c r="N290" s="418"/>
      <c r="O290" s="419"/>
      <c r="P290" s="419"/>
      <c r="Q290" s="23"/>
      <c r="R290" s="167"/>
      <c r="S290" s="167"/>
      <c r="T290" s="166"/>
      <c r="W290" s="449"/>
      <c r="X290" s="1271" t="s">
        <v>4824</v>
      </c>
      <c r="Y290" s="1202"/>
      <c r="Z290" s="1202"/>
      <c r="AA290" s="1202"/>
      <c r="AB290" s="1202"/>
      <c r="AC290" s="448" t="s">
        <v>4825</v>
      </c>
      <c r="AD290" s="99"/>
      <c r="AE290" s="99"/>
      <c r="AF290" s="99"/>
      <c r="AG290" s="43"/>
      <c r="AH290" s="43"/>
      <c r="AI290" s="43"/>
      <c r="AJ290" s="43"/>
      <c r="AK290" s="43"/>
      <c r="AL290" s="43"/>
      <c r="AM290" s="44" t="s">
        <v>17</v>
      </c>
      <c r="AN290" s="1157">
        <f>$AN$8</f>
        <v>0.7</v>
      </c>
      <c r="AO290" s="1157"/>
      <c r="AP290" s="1268"/>
      <c r="AQ290" s="1269"/>
      <c r="AR290" s="1269"/>
      <c r="AS290" s="1270"/>
      <c r="AT290" s="35">
        <f>ROUND(ROUND(ROUND(J287*V264,0)*AN290,0)*AR292,0)</f>
        <v>203</v>
      </c>
      <c r="AU290" s="31"/>
    </row>
    <row r="291" spans="1:47" ht="17.100000000000001" customHeight="1" x14ac:dyDescent="0.15">
      <c r="A291" s="32">
        <v>44</v>
      </c>
      <c r="B291" s="33" t="s">
        <v>5894</v>
      </c>
      <c r="C291" s="34" t="s">
        <v>9142</v>
      </c>
      <c r="D291" s="422"/>
      <c r="E291" s="423"/>
      <c r="F291" s="424"/>
      <c r="G291" s="36"/>
      <c r="H291" s="29"/>
      <c r="I291" s="37"/>
      <c r="J291" s="4"/>
      <c r="M291" s="21"/>
      <c r="N291" s="420"/>
      <c r="O291" s="421"/>
      <c r="P291" s="421"/>
      <c r="Q291" s="26"/>
      <c r="R291" s="27"/>
      <c r="S291" s="27"/>
      <c r="T291" s="166"/>
      <c r="W291" s="449"/>
      <c r="X291" s="1272"/>
      <c r="Y291" s="1273"/>
      <c r="Z291" s="1273"/>
      <c r="AA291" s="1273"/>
      <c r="AB291" s="1273"/>
      <c r="AC291" s="448" t="s">
        <v>8385</v>
      </c>
      <c r="AD291" s="99"/>
      <c r="AE291" s="99"/>
      <c r="AF291" s="99"/>
      <c r="AG291" s="43"/>
      <c r="AH291" s="43"/>
      <c r="AI291" s="43"/>
      <c r="AJ291" s="43"/>
      <c r="AK291" s="43"/>
      <c r="AL291" s="43"/>
      <c r="AM291" s="44" t="s">
        <v>17</v>
      </c>
      <c r="AN291" s="1157">
        <f>$AN$9</f>
        <v>0.5</v>
      </c>
      <c r="AO291" s="1157"/>
      <c r="AP291" s="20"/>
      <c r="AQ291" s="4"/>
      <c r="AR291" s="4"/>
      <c r="AS291" s="21"/>
      <c r="AT291" s="35">
        <f>ROUND(ROUND(ROUND(J287*V264,0)*AN291,0)*AR292,0)</f>
        <v>145</v>
      </c>
      <c r="AU291" s="31"/>
    </row>
    <row r="292" spans="1:47" ht="17.100000000000001" customHeight="1" x14ac:dyDescent="0.15">
      <c r="A292" s="32">
        <v>44</v>
      </c>
      <c r="B292" s="33" t="s">
        <v>5896</v>
      </c>
      <c r="C292" s="34" t="s">
        <v>9143</v>
      </c>
      <c r="D292" s="422"/>
      <c r="E292" s="423"/>
      <c r="F292" s="424"/>
      <c r="G292" s="36"/>
      <c r="H292" s="29"/>
      <c r="I292" s="37"/>
      <c r="J292" s="4"/>
      <c r="M292" s="21"/>
      <c r="N292" s="1271" t="s">
        <v>4829</v>
      </c>
      <c r="O292" s="1202"/>
      <c r="P292" s="1202"/>
      <c r="Q292" s="1202"/>
      <c r="R292" s="1202"/>
      <c r="S292" s="1202"/>
      <c r="T292" s="418"/>
      <c r="W292" s="449"/>
      <c r="X292" s="42"/>
      <c r="Y292" s="43"/>
      <c r="Z292" s="44"/>
      <c r="AA292" s="44"/>
      <c r="AB292" s="43"/>
      <c r="AC292" s="450"/>
      <c r="AD292" s="43"/>
      <c r="AE292" s="43"/>
      <c r="AF292" s="43"/>
      <c r="AG292" s="43"/>
      <c r="AH292" s="43"/>
      <c r="AI292" s="43"/>
      <c r="AJ292" s="43"/>
      <c r="AK292" s="43"/>
      <c r="AL292" s="43"/>
      <c r="AM292" s="44"/>
      <c r="AN292" s="45"/>
      <c r="AO292" s="45"/>
      <c r="AP292" s="20"/>
      <c r="AQ292" s="23" t="s">
        <v>17</v>
      </c>
      <c r="AR292" s="1158">
        <f>$AR$16</f>
        <v>0.95</v>
      </c>
      <c r="AS292" s="1159"/>
      <c r="AT292" s="35">
        <f>ROUND(ROUND(ROUND(J287*R294,0)*V264,0)*AR292,0)</f>
        <v>279</v>
      </c>
      <c r="AU292" s="31"/>
    </row>
    <row r="293" spans="1:47" ht="17.100000000000001" customHeight="1" x14ac:dyDescent="0.15">
      <c r="A293" s="32">
        <v>44</v>
      </c>
      <c r="B293" s="33" t="s">
        <v>5898</v>
      </c>
      <c r="C293" s="34" t="s">
        <v>9144</v>
      </c>
      <c r="D293" s="422"/>
      <c r="E293" s="423"/>
      <c r="F293" s="424"/>
      <c r="G293" s="36"/>
      <c r="H293" s="29"/>
      <c r="I293" s="37"/>
      <c r="J293" s="4"/>
      <c r="M293" s="21"/>
      <c r="N293" s="1228"/>
      <c r="O293" s="1283"/>
      <c r="P293" s="1283"/>
      <c r="Q293" s="1283"/>
      <c r="R293" s="1283"/>
      <c r="S293" s="1283"/>
      <c r="T293" s="418"/>
      <c r="W293" s="449"/>
      <c r="X293" s="1271" t="s">
        <v>4824</v>
      </c>
      <c r="Y293" s="1202"/>
      <c r="Z293" s="1202"/>
      <c r="AA293" s="1202"/>
      <c r="AB293" s="1202"/>
      <c r="AC293" s="448" t="s">
        <v>4825</v>
      </c>
      <c r="AD293" s="99"/>
      <c r="AE293" s="99"/>
      <c r="AF293" s="99"/>
      <c r="AG293" s="43"/>
      <c r="AH293" s="43"/>
      <c r="AI293" s="43"/>
      <c r="AJ293" s="43"/>
      <c r="AK293" s="43"/>
      <c r="AL293" s="43"/>
      <c r="AM293" s="44" t="s">
        <v>17</v>
      </c>
      <c r="AN293" s="1157">
        <f>$AN$8</f>
        <v>0.7</v>
      </c>
      <c r="AO293" s="1157"/>
      <c r="AP293" s="20"/>
      <c r="AQ293" s="4"/>
      <c r="AR293" s="4"/>
      <c r="AS293" s="21"/>
      <c r="AT293" s="35">
        <f>ROUND(ROUND(ROUND(ROUND(J287*R294,0)*V264,0)*AN293,0)*AR292,0)</f>
        <v>196</v>
      </c>
      <c r="AU293" s="31"/>
    </row>
    <row r="294" spans="1:47" ht="17.100000000000001" customHeight="1" x14ac:dyDescent="0.15">
      <c r="A294" s="32">
        <v>44</v>
      </c>
      <c r="B294" s="33" t="s">
        <v>5900</v>
      </c>
      <c r="C294" s="34" t="s">
        <v>9145</v>
      </c>
      <c r="D294" s="426"/>
      <c r="E294" s="427"/>
      <c r="F294" s="428"/>
      <c r="G294" s="56"/>
      <c r="H294" s="57"/>
      <c r="I294" s="60"/>
      <c r="J294" s="25"/>
      <c r="K294" s="25"/>
      <c r="L294" s="25"/>
      <c r="M294" s="38"/>
      <c r="N294" s="420"/>
      <c r="O294" s="421"/>
      <c r="P294" s="421"/>
      <c r="Q294" s="26" t="s">
        <v>17</v>
      </c>
      <c r="R294" s="1180">
        <f>$R$12</f>
        <v>0.96499999999999997</v>
      </c>
      <c r="S294" s="1180"/>
      <c r="T294" s="454"/>
      <c r="U294" s="135"/>
      <c r="V294" s="233"/>
      <c r="W294" s="455"/>
      <c r="X294" s="1272"/>
      <c r="Y294" s="1273"/>
      <c r="Z294" s="1273"/>
      <c r="AA294" s="1273"/>
      <c r="AB294" s="1273"/>
      <c r="AC294" s="448" t="s">
        <v>8385</v>
      </c>
      <c r="AD294" s="99"/>
      <c r="AE294" s="99"/>
      <c r="AF294" s="99"/>
      <c r="AG294" s="43"/>
      <c r="AH294" s="43"/>
      <c r="AI294" s="43"/>
      <c r="AJ294" s="43"/>
      <c r="AK294" s="43"/>
      <c r="AL294" s="43"/>
      <c r="AM294" s="44" t="s">
        <v>17</v>
      </c>
      <c r="AN294" s="1157">
        <f>$AN$9</f>
        <v>0.5</v>
      </c>
      <c r="AO294" s="1157"/>
      <c r="AP294" s="24"/>
      <c r="AQ294" s="25"/>
      <c r="AR294" s="25"/>
      <c r="AS294" s="38"/>
      <c r="AT294" s="35">
        <f>ROUND(ROUND(ROUND(ROUND(J287*R294,0)*V264,0)*AN294,0)*AR292,0)</f>
        <v>140</v>
      </c>
      <c r="AU294" s="61"/>
    </row>
    <row r="295" spans="1:47" ht="17.100000000000001" customHeight="1" x14ac:dyDescent="0.15">
      <c r="A295" s="32">
        <v>44</v>
      </c>
      <c r="B295" s="33" t="s">
        <v>5902</v>
      </c>
      <c r="C295" s="34" t="s">
        <v>9146</v>
      </c>
      <c r="D295" s="1085" t="s">
        <v>8382</v>
      </c>
      <c r="E295" s="1086"/>
      <c r="F295" s="1087"/>
      <c r="G295" s="1085" t="s">
        <v>5088</v>
      </c>
      <c r="H295" s="1281"/>
      <c r="I295" s="1299"/>
      <c r="J295" s="1086" t="s">
        <v>4866</v>
      </c>
      <c r="K295" s="1133"/>
      <c r="L295" s="1133"/>
      <c r="M295" s="1134"/>
      <c r="N295" s="416"/>
      <c r="O295" s="417"/>
      <c r="P295" s="417"/>
      <c r="Q295" s="65"/>
      <c r="R295" s="156"/>
      <c r="S295" s="156"/>
      <c r="T295" s="1339" t="s">
        <v>5327</v>
      </c>
      <c r="U295" s="1117"/>
      <c r="V295" s="1117"/>
      <c r="W295" s="1118"/>
      <c r="X295" s="42"/>
      <c r="Y295" s="43"/>
      <c r="Z295" s="44"/>
      <c r="AA295" s="44"/>
      <c r="AB295" s="43"/>
      <c r="AC295" s="450"/>
      <c r="AD295" s="43"/>
      <c r="AE295" s="43"/>
      <c r="AF295" s="43"/>
      <c r="AG295" s="43"/>
      <c r="AH295" s="43"/>
      <c r="AI295" s="43"/>
      <c r="AJ295" s="43"/>
      <c r="AK295" s="43"/>
      <c r="AL295" s="43"/>
      <c r="AM295" s="44"/>
      <c r="AN295" s="45"/>
      <c r="AO295" s="45"/>
      <c r="AP295" s="25"/>
      <c r="AQ295" s="25"/>
      <c r="AR295" s="25"/>
      <c r="AS295" s="25"/>
      <c r="AT295" s="35">
        <f>ROUND(J299*V300,0)</f>
        <v>256</v>
      </c>
      <c r="AU295" s="66" t="s">
        <v>4822</v>
      </c>
    </row>
    <row r="296" spans="1:47" ht="17.100000000000001" customHeight="1" x14ac:dyDescent="0.15">
      <c r="A296" s="32">
        <v>44</v>
      </c>
      <c r="B296" s="33" t="s">
        <v>5904</v>
      </c>
      <c r="C296" s="34" t="s">
        <v>9147</v>
      </c>
      <c r="D296" s="1088"/>
      <c r="E296" s="1089"/>
      <c r="F296" s="1090"/>
      <c r="G296" s="1268"/>
      <c r="H296" s="1269"/>
      <c r="I296" s="1270"/>
      <c r="J296" s="1135"/>
      <c r="K296" s="1135"/>
      <c r="L296" s="1135"/>
      <c r="M296" s="1136"/>
      <c r="N296" s="418"/>
      <c r="O296" s="419"/>
      <c r="P296" s="419"/>
      <c r="Q296" s="23"/>
      <c r="R296" s="167"/>
      <c r="S296" s="167"/>
      <c r="T296" s="1302"/>
      <c r="U296" s="1303"/>
      <c r="V296" s="1303"/>
      <c r="W296" s="1304"/>
      <c r="X296" s="1271" t="s">
        <v>4824</v>
      </c>
      <c r="Y296" s="1202"/>
      <c r="Z296" s="1202"/>
      <c r="AA296" s="1202"/>
      <c r="AB296" s="1202"/>
      <c r="AC296" s="448" t="s">
        <v>4825</v>
      </c>
      <c r="AD296" s="99"/>
      <c r="AE296" s="99"/>
      <c r="AF296" s="99"/>
      <c r="AG296" s="43"/>
      <c r="AH296" s="43"/>
      <c r="AI296" s="43"/>
      <c r="AJ296" s="43"/>
      <c r="AK296" s="43"/>
      <c r="AL296" s="43"/>
      <c r="AM296" s="44" t="s">
        <v>17</v>
      </c>
      <c r="AN296" s="1157">
        <f>$AN$8</f>
        <v>0.7</v>
      </c>
      <c r="AO296" s="1157"/>
      <c r="AP296" s="43"/>
      <c r="AQ296" s="43"/>
      <c r="AR296" s="43"/>
      <c r="AS296" s="43"/>
      <c r="AT296" s="35">
        <f>ROUND(ROUND(J299*V300,0)*AN296,0)</f>
        <v>179</v>
      </c>
      <c r="AU296" s="31"/>
    </row>
    <row r="297" spans="1:47" ht="17.100000000000001" customHeight="1" x14ac:dyDescent="0.15">
      <c r="A297" s="32">
        <v>44</v>
      </c>
      <c r="B297" s="33" t="s">
        <v>5906</v>
      </c>
      <c r="C297" s="34" t="s">
        <v>9148</v>
      </c>
      <c r="D297" s="1088"/>
      <c r="E297" s="1089"/>
      <c r="F297" s="1090"/>
      <c r="G297" s="1268"/>
      <c r="H297" s="1269"/>
      <c r="I297" s="1270"/>
      <c r="J297" s="1135"/>
      <c r="K297" s="1135"/>
      <c r="L297" s="1135"/>
      <c r="M297" s="1136"/>
      <c r="N297" s="420"/>
      <c r="O297" s="421"/>
      <c r="P297" s="421"/>
      <c r="Q297" s="26"/>
      <c r="R297" s="27"/>
      <c r="S297" s="27"/>
      <c r="T297" s="1302"/>
      <c r="U297" s="1303"/>
      <c r="V297" s="1303"/>
      <c r="W297" s="1304"/>
      <c r="X297" s="1272"/>
      <c r="Y297" s="1273"/>
      <c r="Z297" s="1273"/>
      <c r="AA297" s="1273"/>
      <c r="AB297" s="1273"/>
      <c r="AC297" s="448" t="s">
        <v>8385</v>
      </c>
      <c r="AD297" s="99"/>
      <c r="AE297" s="99"/>
      <c r="AF297" s="99"/>
      <c r="AG297" s="43"/>
      <c r="AH297" s="43"/>
      <c r="AI297" s="43"/>
      <c r="AJ297" s="43"/>
      <c r="AK297" s="43"/>
      <c r="AL297" s="43"/>
      <c r="AM297" s="44" t="s">
        <v>17</v>
      </c>
      <c r="AN297" s="1157">
        <f>$AN$9</f>
        <v>0.5</v>
      </c>
      <c r="AO297" s="1157"/>
      <c r="AP297" s="43"/>
      <c r="AQ297" s="43"/>
      <c r="AR297" s="43"/>
      <c r="AS297" s="43"/>
      <c r="AT297" s="35">
        <f>ROUND(ROUND(J299*V300,0)*AN297,0)</f>
        <v>128</v>
      </c>
      <c r="AU297" s="31"/>
    </row>
    <row r="298" spans="1:47" ht="17.100000000000001" customHeight="1" x14ac:dyDescent="0.15">
      <c r="A298" s="32">
        <v>44</v>
      </c>
      <c r="B298" s="33" t="s">
        <v>5908</v>
      </c>
      <c r="C298" s="34" t="s">
        <v>9149</v>
      </c>
      <c r="D298" s="422"/>
      <c r="E298" s="423"/>
      <c r="F298" s="424"/>
      <c r="G298" s="36"/>
      <c r="H298" s="29"/>
      <c r="I298" s="37"/>
      <c r="J298" s="1269"/>
      <c r="K298" s="1269"/>
      <c r="L298" s="1269"/>
      <c r="M298" s="1270"/>
      <c r="N298" s="1271" t="s">
        <v>4829</v>
      </c>
      <c r="O298" s="1202"/>
      <c r="P298" s="1202"/>
      <c r="Q298" s="1202"/>
      <c r="R298" s="1202"/>
      <c r="S298" s="1202"/>
      <c r="T298" s="418"/>
      <c r="W298" s="449"/>
      <c r="X298" s="42"/>
      <c r="Y298" s="43"/>
      <c r="Z298" s="44"/>
      <c r="AA298" s="44"/>
      <c r="AB298" s="43"/>
      <c r="AC298" s="450"/>
      <c r="AD298" s="43"/>
      <c r="AE298" s="43"/>
      <c r="AF298" s="43"/>
      <c r="AG298" s="43"/>
      <c r="AH298" s="43"/>
      <c r="AI298" s="43"/>
      <c r="AJ298" s="43"/>
      <c r="AK298" s="43"/>
      <c r="AL298" s="43"/>
      <c r="AM298" s="44"/>
      <c r="AN298" s="45"/>
      <c r="AO298" s="45"/>
      <c r="AP298" s="43"/>
      <c r="AQ298" s="43"/>
      <c r="AR298" s="25"/>
      <c r="AS298" s="25"/>
      <c r="AT298" s="35">
        <f>ROUND(ROUND(J299*R300,0)*V300,0)</f>
        <v>247</v>
      </c>
      <c r="AU298" s="31"/>
    </row>
    <row r="299" spans="1:47" ht="17.100000000000001" customHeight="1" x14ac:dyDescent="0.15">
      <c r="A299" s="32">
        <v>44</v>
      </c>
      <c r="B299" s="33" t="s">
        <v>5910</v>
      </c>
      <c r="C299" s="34" t="s">
        <v>9150</v>
      </c>
      <c r="D299" s="422"/>
      <c r="E299" s="423"/>
      <c r="F299" s="424"/>
      <c r="G299" s="36"/>
      <c r="H299" s="29"/>
      <c r="I299" s="37"/>
      <c r="J299" s="1108">
        <f>'16就労移行支援(養成・基本)'!K299</f>
        <v>366</v>
      </c>
      <c r="K299" s="1108"/>
      <c r="L299" s="4" t="s">
        <v>21</v>
      </c>
      <c r="M299" s="22"/>
      <c r="N299" s="1228"/>
      <c r="O299" s="1283"/>
      <c r="P299" s="1283"/>
      <c r="Q299" s="1283"/>
      <c r="R299" s="1283"/>
      <c r="S299" s="1283"/>
      <c r="T299" s="418"/>
      <c r="W299" s="449"/>
      <c r="X299" s="1271" t="s">
        <v>4824</v>
      </c>
      <c r="Y299" s="1202"/>
      <c r="Z299" s="1202"/>
      <c r="AA299" s="1202"/>
      <c r="AB299" s="1202"/>
      <c r="AC299" s="448" t="s">
        <v>4825</v>
      </c>
      <c r="AD299" s="99"/>
      <c r="AE299" s="99"/>
      <c r="AF299" s="99"/>
      <c r="AG299" s="43"/>
      <c r="AH299" s="43"/>
      <c r="AI299" s="43"/>
      <c r="AJ299" s="43"/>
      <c r="AK299" s="43"/>
      <c r="AL299" s="43"/>
      <c r="AM299" s="44" t="s">
        <v>17</v>
      </c>
      <c r="AN299" s="1157">
        <f>$AN$8</f>
        <v>0.7</v>
      </c>
      <c r="AO299" s="1157"/>
      <c r="AP299" s="25"/>
      <c r="AQ299" s="25"/>
      <c r="AR299" s="25"/>
      <c r="AS299" s="25"/>
      <c r="AT299" s="35">
        <f>ROUND(ROUND(ROUND(J299*R300,0)*V300,0)*AN299,0)</f>
        <v>173</v>
      </c>
      <c r="AU299" s="31"/>
    </row>
    <row r="300" spans="1:47" ht="17.100000000000001" customHeight="1" x14ac:dyDescent="0.15">
      <c r="A300" s="32">
        <v>44</v>
      </c>
      <c r="B300" s="33" t="s">
        <v>5912</v>
      </c>
      <c r="C300" s="34" t="s">
        <v>9151</v>
      </c>
      <c r="D300" s="422"/>
      <c r="E300" s="423"/>
      <c r="F300" s="424"/>
      <c r="G300" s="36"/>
      <c r="H300" s="29"/>
      <c r="I300" s="37"/>
      <c r="J300" s="419"/>
      <c r="K300" s="419"/>
      <c r="L300" s="419"/>
      <c r="M300" s="425"/>
      <c r="N300" s="420"/>
      <c r="O300" s="421"/>
      <c r="P300" s="421"/>
      <c r="Q300" s="26" t="s">
        <v>17</v>
      </c>
      <c r="R300" s="1180">
        <f>$R$12</f>
        <v>0.96499999999999997</v>
      </c>
      <c r="S300" s="1180"/>
      <c r="T300" s="166"/>
      <c r="U300" s="23" t="s">
        <v>17</v>
      </c>
      <c r="V300" s="1158">
        <f>$V$12</f>
        <v>0.7</v>
      </c>
      <c r="W300" s="1159"/>
      <c r="X300" s="1272"/>
      <c r="Y300" s="1273"/>
      <c r="Z300" s="1273"/>
      <c r="AA300" s="1273"/>
      <c r="AB300" s="1273"/>
      <c r="AC300" s="448" t="s">
        <v>8385</v>
      </c>
      <c r="AD300" s="99"/>
      <c r="AE300" s="99"/>
      <c r="AF300" s="99"/>
      <c r="AG300" s="43"/>
      <c r="AH300" s="43"/>
      <c r="AI300" s="43"/>
      <c r="AJ300" s="43"/>
      <c r="AK300" s="43"/>
      <c r="AL300" s="43"/>
      <c r="AM300" s="44" t="s">
        <v>17</v>
      </c>
      <c r="AN300" s="1157">
        <f>$AN$9</f>
        <v>0.5</v>
      </c>
      <c r="AO300" s="1157"/>
      <c r="AP300" s="25"/>
      <c r="AQ300" s="25"/>
      <c r="AR300" s="25"/>
      <c r="AS300" s="25"/>
      <c r="AT300" s="35">
        <f>ROUND(ROUND(ROUND(J299*R300,0)*V300,0)*AN300,0)</f>
        <v>124</v>
      </c>
      <c r="AU300" s="31"/>
    </row>
    <row r="301" spans="1:47" ht="17.100000000000001" customHeight="1" x14ac:dyDescent="0.15">
      <c r="A301" s="32">
        <v>44</v>
      </c>
      <c r="B301" s="33" t="s">
        <v>5914</v>
      </c>
      <c r="C301" s="34" t="s">
        <v>9152</v>
      </c>
      <c r="D301" s="422"/>
      <c r="E301" s="423"/>
      <c r="F301" s="424"/>
      <c r="G301" s="36"/>
      <c r="H301" s="29"/>
      <c r="I301" s="37"/>
      <c r="J301" s="4"/>
      <c r="M301" s="21"/>
      <c r="N301" s="416"/>
      <c r="O301" s="417"/>
      <c r="P301" s="417"/>
      <c r="Q301" s="65"/>
      <c r="R301" s="156"/>
      <c r="S301" s="156"/>
      <c r="T301" s="166"/>
      <c r="W301" s="449"/>
      <c r="X301" s="42"/>
      <c r="Y301" s="43"/>
      <c r="Z301" s="44"/>
      <c r="AA301" s="44"/>
      <c r="AB301" s="43"/>
      <c r="AC301" s="450"/>
      <c r="AD301" s="43"/>
      <c r="AE301" s="43"/>
      <c r="AF301" s="43"/>
      <c r="AG301" s="43"/>
      <c r="AH301" s="43"/>
      <c r="AI301" s="43"/>
      <c r="AJ301" s="43"/>
      <c r="AK301" s="43"/>
      <c r="AL301" s="43"/>
      <c r="AM301" s="44"/>
      <c r="AN301" s="45"/>
      <c r="AO301" s="45"/>
      <c r="AP301" s="1198" t="s">
        <v>4833</v>
      </c>
      <c r="AQ301" s="1281"/>
      <c r="AR301" s="1281"/>
      <c r="AS301" s="1299"/>
      <c r="AT301" s="35">
        <f>ROUND(ROUND(J299*V300,0)*AR304,0)</f>
        <v>243</v>
      </c>
      <c r="AU301" s="31"/>
    </row>
    <row r="302" spans="1:47" ht="17.100000000000001" customHeight="1" x14ac:dyDescent="0.15">
      <c r="A302" s="32">
        <v>44</v>
      </c>
      <c r="B302" s="33" t="s">
        <v>5916</v>
      </c>
      <c r="C302" s="34" t="s">
        <v>9153</v>
      </c>
      <c r="D302" s="422"/>
      <c r="E302" s="423"/>
      <c r="F302" s="424"/>
      <c r="G302" s="36"/>
      <c r="H302" s="29"/>
      <c r="I302" s="37"/>
      <c r="J302" s="4"/>
      <c r="M302" s="21"/>
      <c r="N302" s="418"/>
      <c r="O302" s="419"/>
      <c r="P302" s="419"/>
      <c r="Q302" s="23"/>
      <c r="R302" s="167"/>
      <c r="S302" s="167"/>
      <c r="T302" s="166"/>
      <c r="W302" s="449"/>
      <c r="X302" s="1271" t="s">
        <v>4824</v>
      </c>
      <c r="Y302" s="1202"/>
      <c r="Z302" s="1202"/>
      <c r="AA302" s="1202"/>
      <c r="AB302" s="1202"/>
      <c r="AC302" s="448" t="s">
        <v>4825</v>
      </c>
      <c r="AD302" s="99"/>
      <c r="AE302" s="99"/>
      <c r="AF302" s="99"/>
      <c r="AG302" s="43"/>
      <c r="AH302" s="43"/>
      <c r="AI302" s="43"/>
      <c r="AJ302" s="43"/>
      <c r="AK302" s="43"/>
      <c r="AL302" s="43"/>
      <c r="AM302" s="44" t="s">
        <v>17</v>
      </c>
      <c r="AN302" s="1157">
        <f>$AN$8</f>
        <v>0.7</v>
      </c>
      <c r="AO302" s="1157"/>
      <c r="AP302" s="1268"/>
      <c r="AQ302" s="1269"/>
      <c r="AR302" s="1269"/>
      <c r="AS302" s="1270"/>
      <c r="AT302" s="35">
        <f>ROUND(ROUND(ROUND(J299*V300,0)*AN302,0)*AR304,0)</f>
        <v>170</v>
      </c>
      <c r="AU302" s="31"/>
    </row>
    <row r="303" spans="1:47" ht="17.100000000000001" customHeight="1" x14ac:dyDescent="0.15">
      <c r="A303" s="32">
        <v>44</v>
      </c>
      <c r="B303" s="33" t="s">
        <v>5918</v>
      </c>
      <c r="C303" s="34" t="s">
        <v>9154</v>
      </c>
      <c r="D303" s="422"/>
      <c r="E303" s="423"/>
      <c r="F303" s="424"/>
      <c r="G303" s="36"/>
      <c r="H303" s="29"/>
      <c r="I303" s="37"/>
      <c r="J303" s="4"/>
      <c r="M303" s="21"/>
      <c r="N303" s="420"/>
      <c r="O303" s="421"/>
      <c r="P303" s="421"/>
      <c r="Q303" s="26"/>
      <c r="R303" s="27"/>
      <c r="S303" s="27"/>
      <c r="T303" s="166"/>
      <c r="W303" s="449"/>
      <c r="X303" s="1272"/>
      <c r="Y303" s="1273"/>
      <c r="Z303" s="1273"/>
      <c r="AA303" s="1273"/>
      <c r="AB303" s="1273"/>
      <c r="AC303" s="448" t="s">
        <v>8385</v>
      </c>
      <c r="AD303" s="99"/>
      <c r="AE303" s="99"/>
      <c r="AF303" s="99"/>
      <c r="AG303" s="43"/>
      <c r="AH303" s="43"/>
      <c r="AI303" s="43"/>
      <c r="AJ303" s="43"/>
      <c r="AK303" s="43"/>
      <c r="AL303" s="43"/>
      <c r="AM303" s="44" t="s">
        <v>17</v>
      </c>
      <c r="AN303" s="1157">
        <f>$AN$9</f>
        <v>0.5</v>
      </c>
      <c r="AO303" s="1157"/>
      <c r="AP303" s="20"/>
      <c r="AQ303" s="4"/>
      <c r="AR303" s="4"/>
      <c r="AS303" s="21"/>
      <c r="AT303" s="35">
        <f>ROUND(ROUND(ROUND(J299*V300,0)*AN303,0)*AR304,0)</f>
        <v>122</v>
      </c>
      <c r="AU303" s="31"/>
    </row>
    <row r="304" spans="1:47" ht="17.100000000000001" customHeight="1" x14ac:dyDescent="0.15">
      <c r="A304" s="32">
        <v>44</v>
      </c>
      <c r="B304" s="33" t="s">
        <v>5920</v>
      </c>
      <c r="C304" s="34" t="s">
        <v>9155</v>
      </c>
      <c r="D304" s="422"/>
      <c r="E304" s="423"/>
      <c r="F304" s="424"/>
      <c r="G304" s="36"/>
      <c r="H304" s="29"/>
      <c r="I304" s="37"/>
      <c r="J304" s="4"/>
      <c r="M304" s="21"/>
      <c r="N304" s="1271" t="s">
        <v>4829</v>
      </c>
      <c r="O304" s="1202"/>
      <c r="P304" s="1202"/>
      <c r="Q304" s="1202"/>
      <c r="R304" s="1202"/>
      <c r="S304" s="1202"/>
      <c r="T304" s="418"/>
      <c r="W304" s="449"/>
      <c r="X304" s="42"/>
      <c r="Y304" s="43"/>
      <c r="Z304" s="44"/>
      <c r="AA304" s="44"/>
      <c r="AB304" s="43"/>
      <c r="AC304" s="450"/>
      <c r="AD304" s="43"/>
      <c r="AE304" s="43"/>
      <c r="AF304" s="43"/>
      <c r="AG304" s="43"/>
      <c r="AH304" s="43"/>
      <c r="AI304" s="43"/>
      <c r="AJ304" s="43"/>
      <c r="AK304" s="43"/>
      <c r="AL304" s="43"/>
      <c r="AM304" s="44"/>
      <c r="AN304" s="45"/>
      <c r="AO304" s="45"/>
      <c r="AP304" s="20"/>
      <c r="AQ304" s="23" t="s">
        <v>17</v>
      </c>
      <c r="AR304" s="1158">
        <f>$AR$16</f>
        <v>0.95</v>
      </c>
      <c r="AS304" s="1159"/>
      <c r="AT304" s="35">
        <f>ROUND(ROUND(ROUND(J299*R306,0)*V300,0)*AR304,0)</f>
        <v>235</v>
      </c>
      <c r="AU304" s="31"/>
    </row>
    <row r="305" spans="1:47" ht="17.100000000000001" customHeight="1" x14ac:dyDescent="0.15">
      <c r="A305" s="32">
        <v>44</v>
      </c>
      <c r="B305" s="33" t="s">
        <v>5922</v>
      </c>
      <c r="C305" s="34" t="s">
        <v>9156</v>
      </c>
      <c r="D305" s="422"/>
      <c r="E305" s="423"/>
      <c r="F305" s="424"/>
      <c r="G305" s="36"/>
      <c r="H305" s="29"/>
      <c r="I305" s="37"/>
      <c r="J305" s="4"/>
      <c r="M305" s="21"/>
      <c r="N305" s="1228"/>
      <c r="O305" s="1283"/>
      <c r="P305" s="1283"/>
      <c r="Q305" s="1283"/>
      <c r="R305" s="1283"/>
      <c r="S305" s="1283"/>
      <c r="T305" s="418"/>
      <c r="W305" s="449"/>
      <c r="X305" s="1271" t="s">
        <v>4824</v>
      </c>
      <c r="Y305" s="1202"/>
      <c r="Z305" s="1202"/>
      <c r="AA305" s="1202"/>
      <c r="AB305" s="1202"/>
      <c r="AC305" s="448" t="s">
        <v>4825</v>
      </c>
      <c r="AD305" s="99"/>
      <c r="AE305" s="99"/>
      <c r="AF305" s="99"/>
      <c r="AG305" s="43"/>
      <c r="AH305" s="43"/>
      <c r="AI305" s="43"/>
      <c r="AJ305" s="43"/>
      <c r="AK305" s="43"/>
      <c r="AL305" s="43"/>
      <c r="AM305" s="44" t="s">
        <v>17</v>
      </c>
      <c r="AN305" s="1157">
        <f>$AN$8</f>
        <v>0.7</v>
      </c>
      <c r="AO305" s="1157"/>
      <c r="AP305" s="20"/>
      <c r="AQ305" s="4"/>
      <c r="AR305" s="4"/>
      <c r="AS305" s="21"/>
      <c r="AT305" s="35">
        <f>ROUND(ROUND(ROUND(ROUND(J299*R306,0)*V300,0)*AN305,0)*AR304,0)</f>
        <v>164</v>
      </c>
      <c r="AU305" s="31"/>
    </row>
    <row r="306" spans="1:47" ht="17.100000000000001" customHeight="1" x14ac:dyDescent="0.15">
      <c r="A306" s="32">
        <v>44</v>
      </c>
      <c r="B306" s="33" t="s">
        <v>5924</v>
      </c>
      <c r="C306" s="34" t="s">
        <v>9157</v>
      </c>
      <c r="D306" s="422"/>
      <c r="E306" s="423"/>
      <c r="F306" s="424"/>
      <c r="G306" s="36"/>
      <c r="H306" s="29"/>
      <c r="I306" s="37"/>
      <c r="J306" s="4"/>
      <c r="M306" s="21"/>
      <c r="N306" s="420"/>
      <c r="O306" s="421"/>
      <c r="P306" s="421"/>
      <c r="Q306" s="26" t="s">
        <v>17</v>
      </c>
      <c r="R306" s="1180">
        <f>$R$12</f>
        <v>0.96499999999999997</v>
      </c>
      <c r="S306" s="1180"/>
      <c r="T306" s="166"/>
      <c r="W306" s="449"/>
      <c r="X306" s="1272"/>
      <c r="Y306" s="1273"/>
      <c r="Z306" s="1273"/>
      <c r="AA306" s="1273"/>
      <c r="AB306" s="1273"/>
      <c r="AC306" s="448" t="s">
        <v>8385</v>
      </c>
      <c r="AD306" s="99"/>
      <c r="AE306" s="99"/>
      <c r="AF306" s="99"/>
      <c r="AG306" s="43"/>
      <c r="AH306" s="43"/>
      <c r="AI306" s="43"/>
      <c r="AJ306" s="43"/>
      <c r="AK306" s="43"/>
      <c r="AL306" s="43"/>
      <c r="AM306" s="44" t="s">
        <v>17</v>
      </c>
      <c r="AN306" s="1157">
        <f>$AN$9</f>
        <v>0.5</v>
      </c>
      <c r="AO306" s="1157"/>
      <c r="AP306" s="24"/>
      <c r="AQ306" s="25"/>
      <c r="AR306" s="25"/>
      <c r="AS306" s="38"/>
      <c r="AT306" s="35">
        <f>ROUND(ROUND(ROUND(ROUND(J299*R306,0)*V300,0)*AN306,0)*AR304,0)</f>
        <v>118</v>
      </c>
      <c r="AU306" s="31"/>
    </row>
    <row r="307" spans="1:47" ht="17.100000000000001" customHeight="1" x14ac:dyDescent="0.15">
      <c r="A307" s="32">
        <v>44</v>
      </c>
      <c r="B307" s="33" t="s">
        <v>5926</v>
      </c>
      <c r="C307" s="34" t="s">
        <v>9158</v>
      </c>
      <c r="D307" s="422"/>
      <c r="E307" s="423"/>
      <c r="F307" s="424"/>
      <c r="G307" s="36"/>
      <c r="H307" s="29"/>
      <c r="I307" s="37"/>
      <c r="J307" s="1086" t="s">
        <v>4879</v>
      </c>
      <c r="K307" s="1133"/>
      <c r="L307" s="1133"/>
      <c r="M307" s="1134"/>
      <c r="N307" s="416"/>
      <c r="O307" s="417"/>
      <c r="P307" s="417"/>
      <c r="Q307" s="65"/>
      <c r="R307" s="156"/>
      <c r="S307" s="156"/>
      <c r="T307" s="93"/>
      <c r="V307" s="2"/>
      <c r="W307" s="22"/>
      <c r="X307" s="43"/>
      <c r="Y307" s="43"/>
      <c r="Z307" s="44"/>
      <c r="AA307" s="44"/>
      <c r="AB307" s="43"/>
      <c r="AC307" s="450"/>
      <c r="AD307" s="43"/>
      <c r="AE307" s="43"/>
      <c r="AF307" s="43"/>
      <c r="AG307" s="43"/>
      <c r="AH307" s="43"/>
      <c r="AI307" s="43"/>
      <c r="AJ307" s="43"/>
      <c r="AK307" s="43"/>
      <c r="AL307" s="43"/>
      <c r="AM307" s="44"/>
      <c r="AN307" s="45"/>
      <c r="AO307" s="45"/>
      <c r="AP307" s="25"/>
      <c r="AQ307" s="25"/>
      <c r="AR307" s="25"/>
      <c r="AS307" s="25"/>
      <c r="AT307" s="35">
        <f>ROUND(J311*V300,0)</f>
        <v>224</v>
      </c>
      <c r="AU307" s="31"/>
    </row>
    <row r="308" spans="1:47" ht="17.100000000000001" customHeight="1" x14ac:dyDescent="0.15">
      <c r="A308" s="32">
        <v>44</v>
      </c>
      <c r="B308" s="33" t="s">
        <v>5928</v>
      </c>
      <c r="C308" s="34" t="s">
        <v>9159</v>
      </c>
      <c r="D308" s="422"/>
      <c r="E308" s="423"/>
      <c r="F308" s="424"/>
      <c r="G308" s="36"/>
      <c r="H308" s="29"/>
      <c r="I308" s="37"/>
      <c r="J308" s="1135"/>
      <c r="K308" s="1135"/>
      <c r="L308" s="1135"/>
      <c r="M308" s="1136"/>
      <c r="N308" s="418"/>
      <c r="O308" s="419"/>
      <c r="P308" s="419"/>
      <c r="Q308" s="23"/>
      <c r="R308" s="167"/>
      <c r="S308" s="167"/>
      <c r="T308" s="93"/>
      <c r="V308" s="2"/>
      <c r="W308" s="22"/>
      <c r="X308" s="1202" t="s">
        <v>4824</v>
      </c>
      <c r="Y308" s="1202"/>
      <c r="Z308" s="1202"/>
      <c r="AA308" s="1202"/>
      <c r="AB308" s="1202"/>
      <c r="AC308" s="448" t="s">
        <v>4825</v>
      </c>
      <c r="AD308" s="99"/>
      <c r="AE308" s="99"/>
      <c r="AF308" s="99"/>
      <c r="AG308" s="43"/>
      <c r="AH308" s="43"/>
      <c r="AI308" s="43"/>
      <c r="AJ308" s="43"/>
      <c r="AK308" s="43"/>
      <c r="AL308" s="43"/>
      <c r="AM308" s="44" t="s">
        <v>17</v>
      </c>
      <c r="AN308" s="1157">
        <f>$AN$8</f>
        <v>0.7</v>
      </c>
      <c r="AO308" s="1157"/>
      <c r="AP308" s="43"/>
      <c r="AQ308" s="43"/>
      <c r="AR308" s="43"/>
      <c r="AS308" s="43"/>
      <c r="AT308" s="35">
        <f>ROUND(ROUND(J311*V300,0)*AN308,0)</f>
        <v>157</v>
      </c>
      <c r="AU308" s="31"/>
    </row>
    <row r="309" spans="1:47" ht="17.100000000000001" customHeight="1" x14ac:dyDescent="0.15">
      <c r="A309" s="32">
        <v>44</v>
      </c>
      <c r="B309" s="33" t="s">
        <v>5930</v>
      </c>
      <c r="C309" s="34" t="s">
        <v>9160</v>
      </c>
      <c r="D309" s="422"/>
      <c r="E309" s="423"/>
      <c r="F309" s="424"/>
      <c r="G309" s="36"/>
      <c r="H309" s="29"/>
      <c r="I309" s="37"/>
      <c r="J309" s="1135"/>
      <c r="K309" s="1135"/>
      <c r="L309" s="1135"/>
      <c r="M309" s="1136"/>
      <c r="N309" s="420"/>
      <c r="O309" s="421"/>
      <c r="P309" s="421"/>
      <c r="Q309" s="26"/>
      <c r="R309" s="27"/>
      <c r="S309" s="27"/>
      <c r="T309" s="93"/>
      <c r="V309" s="2"/>
      <c r="W309" s="22"/>
      <c r="X309" s="1273"/>
      <c r="Y309" s="1273"/>
      <c r="Z309" s="1273"/>
      <c r="AA309" s="1273"/>
      <c r="AB309" s="1273"/>
      <c r="AC309" s="448" t="s">
        <v>8385</v>
      </c>
      <c r="AD309" s="99"/>
      <c r="AE309" s="99"/>
      <c r="AF309" s="99"/>
      <c r="AG309" s="43"/>
      <c r="AH309" s="43"/>
      <c r="AI309" s="43"/>
      <c r="AJ309" s="43"/>
      <c r="AK309" s="43"/>
      <c r="AL309" s="43"/>
      <c r="AM309" s="44" t="s">
        <v>17</v>
      </c>
      <c r="AN309" s="1157">
        <f>$AN$9</f>
        <v>0.5</v>
      </c>
      <c r="AO309" s="1157"/>
      <c r="AP309" s="43"/>
      <c r="AQ309" s="43"/>
      <c r="AR309" s="43"/>
      <c r="AS309" s="43"/>
      <c r="AT309" s="35">
        <f>ROUND(ROUND(J311*V300,0)*AN309,0)</f>
        <v>112</v>
      </c>
      <c r="AU309" s="31"/>
    </row>
    <row r="310" spans="1:47" ht="17.100000000000001" customHeight="1" x14ac:dyDescent="0.15">
      <c r="A310" s="32">
        <v>44</v>
      </c>
      <c r="B310" s="33" t="s">
        <v>5932</v>
      </c>
      <c r="C310" s="34" t="s">
        <v>9161</v>
      </c>
      <c r="D310" s="422"/>
      <c r="E310" s="423"/>
      <c r="F310" s="424"/>
      <c r="G310" s="36"/>
      <c r="H310" s="29"/>
      <c r="I310" s="37"/>
      <c r="J310" s="1269"/>
      <c r="K310" s="1269"/>
      <c r="L310" s="1269"/>
      <c r="M310" s="1270"/>
      <c r="N310" s="1271" t="s">
        <v>4829</v>
      </c>
      <c r="O310" s="1202"/>
      <c r="P310" s="1202"/>
      <c r="Q310" s="1202"/>
      <c r="R310" s="1202"/>
      <c r="S310" s="1202"/>
      <c r="T310" s="93"/>
      <c r="V310" s="2"/>
      <c r="W310" s="22"/>
      <c r="X310" s="43"/>
      <c r="Y310" s="43"/>
      <c r="Z310" s="44"/>
      <c r="AA310" s="44"/>
      <c r="AB310" s="43"/>
      <c r="AC310" s="450"/>
      <c r="AD310" s="43"/>
      <c r="AE310" s="43"/>
      <c r="AF310" s="43"/>
      <c r="AG310" s="43"/>
      <c r="AH310" s="43"/>
      <c r="AI310" s="43"/>
      <c r="AJ310" s="43"/>
      <c r="AK310" s="43"/>
      <c r="AL310" s="43"/>
      <c r="AM310" s="44"/>
      <c r="AN310" s="45"/>
      <c r="AO310" s="45"/>
      <c r="AP310" s="43"/>
      <c r="AQ310" s="43"/>
      <c r="AR310" s="25"/>
      <c r="AS310" s="25"/>
      <c r="AT310" s="35">
        <f>ROUND(ROUND(J311*R312,0)*V300,0)</f>
        <v>216</v>
      </c>
      <c r="AU310" s="31"/>
    </row>
    <row r="311" spans="1:47" ht="17.100000000000001" customHeight="1" x14ac:dyDescent="0.15">
      <c r="A311" s="32">
        <v>44</v>
      </c>
      <c r="B311" s="33" t="s">
        <v>5934</v>
      </c>
      <c r="C311" s="34" t="s">
        <v>9162</v>
      </c>
      <c r="D311" s="422"/>
      <c r="E311" s="423"/>
      <c r="F311" s="424"/>
      <c r="G311" s="36"/>
      <c r="H311" s="29"/>
      <c r="I311" s="37"/>
      <c r="J311" s="1108">
        <f>'16就労移行支援(養成・基本)'!K311</f>
        <v>320</v>
      </c>
      <c r="K311" s="1108"/>
      <c r="L311" s="4" t="s">
        <v>21</v>
      </c>
      <c r="M311" s="22"/>
      <c r="N311" s="1228"/>
      <c r="O311" s="1283"/>
      <c r="P311" s="1283"/>
      <c r="Q311" s="1283"/>
      <c r="R311" s="1283"/>
      <c r="S311" s="1283"/>
      <c r="T311" s="93"/>
      <c r="V311" s="2"/>
      <c r="W311" s="22"/>
      <c r="X311" s="1202" t="s">
        <v>4824</v>
      </c>
      <c r="Y311" s="1202"/>
      <c r="Z311" s="1202"/>
      <c r="AA311" s="1202"/>
      <c r="AB311" s="1202"/>
      <c r="AC311" s="448" t="s">
        <v>4825</v>
      </c>
      <c r="AD311" s="99"/>
      <c r="AE311" s="99"/>
      <c r="AF311" s="99"/>
      <c r="AG311" s="43"/>
      <c r="AH311" s="43"/>
      <c r="AI311" s="43"/>
      <c r="AJ311" s="43"/>
      <c r="AK311" s="43"/>
      <c r="AL311" s="43"/>
      <c r="AM311" s="44" t="s">
        <v>17</v>
      </c>
      <c r="AN311" s="1157">
        <f>$AN$8</f>
        <v>0.7</v>
      </c>
      <c r="AO311" s="1157"/>
      <c r="AP311" s="25"/>
      <c r="AQ311" s="25"/>
      <c r="AR311" s="25"/>
      <c r="AS311" s="25"/>
      <c r="AT311" s="35">
        <f>ROUND(ROUND(ROUND(J311*R312,0)*V300,0)*AN311,0)</f>
        <v>151</v>
      </c>
      <c r="AU311" s="31"/>
    </row>
    <row r="312" spans="1:47" ht="17.100000000000001" customHeight="1" x14ac:dyDescent="0.15">
      <c r="A312" s="32">
        <v>44</v>
      </c>
      <c r="B312" s="33" t="s">
        <v>5936</v>
      </c>
      <c r="C312" s="34" t="s">
        <v>9163</v>
      </c>
      <c r="D312" s="422"/>
      <c r="E312" s="423"/>
      <c r="F312" s="424"/>
      <c r="G312" s="36"/>
      <c r="H312" s="29"/>
      <c r="I312" s="37"/>
      <c r="J312" s="419"/>
      <c r="K312" s="419"/>
      <c r="L312" s="419"/>
      <c r="M312" s="425"/>
      <c r="N312" s="420"/>
      <c r="O312" s="421"/>
      <c r="P312" s="421"/>
      <c r="Q312" s="26" t="s">
        <v>17</v>
      </c>
      <c r="R312" s="1180">
        <f>$R$12</f>
        <v>0.96499999999999997</v>
      </c>
      <c r="S312" s="1180"/>
      <c r="T312" s="93"/>
      <c r="V312" s="2"/>
      <c r="W312" s="22"/>
      <c r="X312" s="1273"/>
      <c r="Y312" s="1273"/>
      <c r="Z312" s="1273"/>
      <c r="AA312" s="1273"/>
      <c r="AB312" s="1273"/>
      <c r="AC312" s="448" t="s">
        <v>8385</v>
      </c>
      <c r="AD312" s="99"/>
      <c r="AE312" s="99"/>
      <c r="AF312" s="99"/>
      <c r="AG312" s="43"/>
      <c r="AH312" s="43"/>
      <c r="AI312" s="43"/>
      <c r="AJ312" s="43"/>
      <c r="AK312" s="43"/>
      <c r="AL312" s="43"/>
      <c r="AM312" s="44" t="s">
        <v>17</v>
      </c>
      <c r="AN312" s="1157">
        <f>$AN$9</f>
        <v>0.5</v>
      </c>
      <c r="AO312" s="1157"/>
      <c r="AP312" s="25"/>
      <c r="AQ312" s="25"/>
      <c r="AR312" s="25"/>
      <c r="AS312" s="25"/>
      <c r="AT312" s="35">
        <f>ROUND(ROUND(ROUND(J311*R312,0)*V300,0)*AN312,0)</f>
        <v>108</v>
      </c>
      <c r="AU312" s="31"/>
    </row>
    <row r="313" spans="1:47" ht="17.100000000000001" customHeight="1" x14ac:dyDescent="0.15">
      <c r="A313" s="32">
        <v>44</v>
      </c>
      <c r="B313" s="33" t="s">
        <v>5938</v>
      </c>
      <c r="C313" s="34" t="s">
        <v>9164</v>
      </c>
      <c r="D313" s="422"/>
      <c r="E313" s="423"/>
      <c r="F313" s="424"/>
      <c r="G313" s="36"/>
      <c r="H313" s="29"/>
      <c r="I313" s="37"/>
      <c r="J313" s="4"/>
      <c r="M313" s="21"/>
      <c r="N313" s="416"/>
      <c r="O313" s="417"/>
      <c r="P313" s="417"/>
      <c r="Q313" s="65"/>
      <c r="R313" s="156"/>
      <c r="S313" s="156"/>
      <c r="T313" s="166"/>
      <c r="W313" s="449"/>
      <c r="X313" s="42"/>
      <c r="Y313" s="43"/>
      <c r="Z313" s="44"/>
      <c r="AA313" s="44"/>
      <c r="AB313" s="43"/>
      <c r="AC313" s="450"/>
      <c r="AD313" s="43"/>
      <c r="AE313" s="43"/>
      <c r="AF313" s="43"/>
      <c r="AG313" s="43"/>
      <c r="AH313" s="43"/>
      <c r="AI313" s="43"/>
      <c r="AJ313" s="43"/>
      <c r="AK313" s="43"/>
      <c r="AL313" s="43"/>
      <c r="AM313" s="44"/>
      <c r="AN313" s="45"/>
      <c r="AO313" s="45"/>
      <c r="AP313" s="1198" t="s">
        <v>4833</v>
      </c>
      <c r="AQ313" s="1281"/>
      <c r="AR313" s="1281"/>
      <c r="AS313" s="1299"/>
      <c r="AT313" s="35">
        <f>ROUND(ROUND(J311*V300,0)*AR316,0)</f>
        <v>213</v>
      </c>
      <c r="AU313" s="31"/>
    </row>
    <row r="314" spans="1:47" ht="17.100000000000001" customHeight="1" x14ac:dyDescent="0.15">
      <c r="A314" s="32">
        <v>44</v>
      </c>
      <c r="B314" s="33" t="s">
        <v>5940</v>
      </c>
      <c r="C314" s="34" t="s">
        <v>9165</v>
      </c>
      <c r="D314" s="422"/>
      <c r="E314" s="423"/>
      <c r="F314" s="424"/>
      <c r="G314" s="36"/>
      <c r="H314" s="29"/>
      <c r="I314" s="37"/>
      <c r="J314" s="4"/>
      <c r="M314" s="21"/>
      <c r="N314" s="418"/>
      <c r="O314" s="419"/>
      <c r="P314" s="419"/>
      <c r="Q314" s="23"/>
      <c r="R314" s="167"/>
      <c r="S314" s="167"/>
      <c r="T314" s="166"/>
      <c r="W314" s="449"/>
      <c r="X314" s="1271" t="s">
        <v>4824</v>
      </c>
      <c r="Y314" s="1202"/>
      <c r="Z314" s="1202"/>
      <c r="AA314" s="1202"/>
      <c r="AB314" s="1202"/>
      <c r="AC314" s="448" t="s">
        <v>4825</v>
      </c>
      <c r="AD314" s="99"/>
      <c r="AE314" s="99"/>
      <c r="AF314" s="99"/>
      <c r="AG314" s="43"/>
      <c r="AH314" s="43"/>
      <c r="AI314" s="43"/>
      <c r="AJ314" s="43"/>
      <c r="AK314" s="43"/>
      <c r="AL314" s="43"/>
      <c r="AM314" s="44" t="s">
        <v>17</v>
      </c>
      <c r="AN314" s="1157">
        <f>$AN$8</f>
        <v>0.7</v>
      </c>
      <c r="AO314" s="1157"/>
      <c r="AP314" s="1268"/>
      <c r="AQ314" s="1269"/>
      <c r="AR314" s="1269"/>
      <c r="AS314" s="1270"/>
      <c r="AT314" s="35">
        <f>ROUND(ROUND(ROUND(J311*V300,0)*AN314,0)*AR316,0)</f>
        <v>149</v>
      </c>
      <c r="AU314" s="31"/>
    </row>
    <row r="315" spans="1:47" ht="17.100000000000001" customHeight="1" x14ac:dyDescent="0.15">
      <c r="A315" s="32">
        <v>44</v>
      </c>
      <c r="B315" s="33" t="s">
        <v>5942</v>
      </c>
      <c r="C315" s="34" t="s">
        <v>9166</v>
      </c>
      <c r="D315" s="422"/>
      <c r="E315" s="423"/>
      <c r="F315" s="424"/>
      <c r="G315" s="36"/>
      <c r="H315" s="29"/>
      <c r="I315" s="37"/>
      <c r="J315" s="4"/>
      <c r="M315" s="21"/>
      <c r="N315" s="420"/>
      <c r="O315" s="421"/>
      <c r="P315" s="421"/>
      <c r="Q315" s="26"/>
      <c r="R315" s="27"/>
      <c r="S315" s="27"/>
      <c r="T315" s="166"/>
      <c r="W315" s="449"/>
      <c r="X315" s="1272"/>
      <c r="Y315" s="1273"/>
      <c r="Z315" s="1273"/>
      <c r="AA315" s="1273"/>
      <c r="AB315" s="1273"/>
      <c r="AC315" s="448" t="s">
        <v>8385</v>
      </c>
      <c r="AD315" s="99"/>
      <c r="AE315" s="99"/>
      <c r="AF315" s="99"/>
      <c r="AG315" s="43"/>
      <c r="AH315" s="43"/>
      <c r="AI315" s="43"/>
      <c r="AJ315" s="43"/>
      <c r="AK315" s="43"/>
      <c r="AL315" s="43"/>
      <c r="AM315" s="44" t="s">
        <v>17</v>
      </c>
      <c r="AN315" s="1157">
        <f>$AN$9</f>
        <v>0.5</v>
      </c>
      <c r="AO315" s="1157"/>
      <c r="AP315" s="20"/>
      <c r="AQ315" s="4"/>
      <c r="AR315" s="4"/>
      <c r="AS315" s="21"/>
      <c r="AT315" s="35">
        <f>ROUND(ROUND(ROUND(J311*V300,0)*AN315,0)*AR316,0)</f>
        <v>106</v>
      </c>
      <c r="AU315" s="31"/>
    </row>
    <row r="316" spans="1:47" ht="17.100000000000001" customHeight="1" x14ac:dyDescent="0.15">
      <c r="A316" s="32">
        <v>44</v>
      </c>
      <c r="B316" s="33" t="s">
        <v>5944</v>
      </c>
      <c r="C316" s="34" t="s">
        <v>9167</v>
      </c>
      <c r="D316" s="422"/>
      <c r="E316" s="423"/>
      <c r="F316" s="424"/>
      <c r="G316" s="36"/>
      <c r="H316" s="29"/>
      <c r="I316" s="37"/>
      <c r="J316" s="4"/>
      <c r="M316" s="21"/>
      <c r="N316" s="1271" t="s">
        <v>4829</v>
      </c>
      <c r="O316" s="1202"/>
      <c r="P316" s="1202"/>
      <c r="Q316" s="1202"/>
      <c r="R316" s="1202"/>
      <c r="S316" s="1202"/>
      <c r="T316" s="418"/>
      <c r="W316" s="449"/>
      <c r="X316" s="42"/>
      <c r="Y316" s="43"/>
      <c r="Z316" s="44"/>
      <c r="AA316" s="44"/>
      <c r="AB316" s="43"/>
      <c r="AC316" s="450"/>
      <c r="AD316" s="43"/>
      <c r="AE316" s="43"/>
      <c r="AF316" s="43"/>
      <c r="AG316" s="43"/>
      <c r="AH316" s="43"/>
      <c r="AI316" s="43"/>
      <c r="AJ316" s="43"/>
      <c r="AK316" s="43"/>
      <c r="AL316" s="43"/>
      <c r="AM316" s="44"/>
      <c r="AN316" s="45"/>
      <c r="AO316" s="45"/>
      <c r="AP316" s="20"/>
      <c r="AQ316" s="23" t="s">
        <v>17</v>
      </c>
      <c r="AR316" s="1158">
        <f>$AR$16</f>
        <v>0.95</v>
      </c>
      <c r="AS316" s="1159"/>
      <c r="AT316" s="35">
        <f>ROUND(ROUND(ROUND(J311*R318,0)*V300,0)*AR316,0)</f>
        <v>205</v>
      </c>
      <c r="AU316" s="31"/>
    </row>
    <row r="317" spans="1:47" ht="17.100000000000001" customHeight="1" x14ac:dyDescent="0.15">
      <c r="A317" s="32">
        <v>44</v>
      </c>
      <c r="B317" s="33" t="s">
        <v>5946</v>
      </c>
      <c r="C317" s="34" t="s">
        <v>9168</v>
      </c>
      <c r="D317" s="422"/>
      <c r="E317" s="423"/>
      <c r="F317" s="424"/>
      <c r="G317" s="36"/>
      <c r="H317" s="29"/>
      <c r="I317" s="37"/>
      <c r="J317" s="4"/>
      <c r="M317" s="21"/>
      <c r="N317" s="1228"/>
      <c r="O317" s="1283"/>
      <c r="P317" s="1283"/>
      <c r="Q317" s="1283"/>
      <c r="R317" s="1283"/>
      <c r="S317" s="1283"/>
      <c r="T317" s="418"/>
      <c r="W317" s="449"/>
      <c r="X317" s="1271" t="s">
        <v>4824</v>
      </c>
      <c r="Y317" s="1202"/>
      <c r="Z317" s="1202"/>
      <c r="AA317" s="1202"/>
      <c r="AB317" s="1202"/>
      <c r="AC317" s="448" t="s">
        <v>4825</v>
      </c>
      <c r="AD317" s="99"/>
      <c r="AE317" s="99"/>
      <c r="AF317" s="99"/>
      <c r="AG317" s="43"/>
      <c r="AH317" s="43"/>
      <c r="AI317" s="43"/>
      <c r="AJ317" s="43"/>
      <c r="AK317" s="43"/>
      <c r="AL317" s="43"/>
      <c r="AM317" s="44" t="s">
        <v>17</v>
      </c>
      <c r="AN317" s="1157">
        <f>$AN$8</f>
        <v>0.7</v>
      </c>
      <c r="AO317" s="1157"/>
      <c r="AP317" s="20"/>
      <c r="AQ317" s="4"/>
      <c r="AR317" s="4"/>
      <c r="AS317" s="21"/>
      <c r="AT317" s="35">
        <f>ROUND(ROUND(ROUND(ROUND(J311*R318,0)*V300,0)*AN317,0)*AR316,0)</f>
        <v>143</v>
      </c>
      <c r="AU317" s="31"/>
    </row>
    <row r="318" spans="1:47" ht="17.100000000000001" customHeight="1" x14ac:dyDescent="0.15">
      <c r="A318" s="32">
        <v>44</v>
      </c>
      <c r="B318" s="33" t="s">
        <v>5948</v>
      </c>
      <c r="C318" s="34" t="s">
        <v>9169</v>
      </c>
      <c r="D318" s="422"/>
      <c r="E318" s="423"/>
      <c r="F318" s="424"/>
      <c r="G318" s="36"/>
      <c r="H318" s="29"/>
      <c r="I318" s="37"/>
      <c r="J318" s="4"/>
      <c r="M318" s="21"/>
      <c r="N318" s="420"/>
      <c r="O318" s="421"/>
      <c r="P318" s="421"/>
      <c r="Q318" s="26" t="s">
        <v>17</v>
      </c>
      <c r="R318" s="1180">
        <f>$R$12</f>
        <v>0.96499999999999997</v>
      </c>
      <c r="S318" s="1180"/>
      <c r="T318" s="166"/>
      <c r="W318" s="449"/>
      <c r="X318" s="1272"/>
      <c r="Y318" s="1273"/>
      <c r="Z318" s="1273"/>
      <c r="AA318" s="1273"/>
      <c r="AB318" s="1273"/>
      <c r="AC318" s="448" t="s">
        <v>8385</v>
      </c>
      <c r="AD318" s="99"/>
      <c r="AE318" s="99"/>
      <c r="AF318" s="99"/>
      <c r="AG318" s="43"/>
      <c r="AH318" s="43"/>
      <c r="AI318" s="43"/>
      <c r="AJ318" s="43"/>
      <c r="AK318" s="43"/>
      <c r="AL318" s="43"/>
      <c r="AM318" s="44" t="s">
        <v>17</v>
      </c>
      <c r="AN318" s="1157">
        <f>$AN$9</f>
        <v>0.5</v>
      </c>
      <c r="AO318" s="1157"/>
      <c r="AP318" s="24"/>
      <c r="AQ318" s="25"/>
      <c r="AR318" s="25"/>
      <c r="AS318" s="38"/>
      <c r="AT318" s="35">
        <f>ROUND(ROUND(ROUND(ROUND(J311*R318,0)*V300,0)*AN318,0)*AR316,0)</f>
        <v>103</v>
      </c>
      <c r="AU318" s="31"/>
    </row>
    <row r="319" spans="1:47" ht="17.100000000000001" customHeight="1" x14ac:dyDescent="0.15">
      <c r="A319" s="32">
        <v>44</v>
      </c>
      <c r="B319" s="33" t="s">
        <v>5950</v>
      </c>
      <c r="C319" s="34" t="s">
        <v>9170</v>
      </c>
      <c r="D319" s="422"/>
      <c r="E319" s="423"/>
      <c r="F319" s="424"/>
      <c r="G319" s="36"/>
      <c r="H319" s="29"/>
      <c r="I319" s="37"/>
      <c r="J319" s="1086" t="s">
        <v>4892</v>
      </c>
      <c r="K319" s="1133"/>
      <c r="L319" s="1133"/>
      <c r="M319" s="1134"/>
      <c r="N319" s="416"/>
      <c r="O319" s="417"/>
      <c r="P319" s="417"/>
      <c r="Q319" s="65"/>
      <c r="R319" s="156"/>
      <c r="S319" s="156"/>
      <c r="T319" s="93"/>
      <c r="V319" s="2"/>
      <c r="W319" s="22"/>
      <c r="X319" s="43"/>
      <c r="Y319" s="43"/>
      <c r="Z319" s="44"/>
      <c r="AA319" s="44"/>
      <c r="AB319" s="43"/>
      <c r="AC319" s="450"/>
      <c r="AD319" s="43"/>
      <c r="AE319" s="43"/>
      <c r="AF319" s="43"/>
      <c r="AG319" s="43"/>
      <c r="AH319" s="43"/>
      <c r="AI319" s="43"/>
      <c r="AJ319" s="43"/>
      <c r="AK319" s="43"/>
      <c r="AL319" s="43"/>
      <c r="AM319" s="44"/>
      <c r="AN319" s="45"/>
      <c r="AO319" s="45"/>
      <c r="AP319" s="25"/>
      <c r="AQ319" s="25"/>
      <c r="AR319" s="25"/>
      <c r="AS319" s="25"/>
      <c r="AT319" s="35">
        <f>ROUND(J323*V300,0)</f>
        <v>188</v>
      </c>
      <c r="AU319" s="31"/>
    </row>
    <row r="320" spans="1:47" ht="17.100000000000001" customHeight="1" x14ac:dyDescent="0.15">
      <c r="A320" s="32">
        <v>44</v>
      </c>
      <c r="B320" s="33" t="s">
        <v>5952</v>
      </c>
      <c r="C320" s="34" t="s">
        <v>9171</v>
      </c>
      <c r="D320" s="422"/>
      <c r="E320" s="423"/>
      <c r="F320" s="424"/>
      <c r="G320" s="36"/>
      <c r="H320" s="29"/>
      <c r="I320" s="37"/>
      <c r="J320" s="1135"/>
      <c r="K320" s="1135"/>
      <c r="L320" s="1135"/>
      <c r="M320" s="1136"/>
      <c r="N320" s="418"/>
      <c r="O320" s="419"/>
      <c r="P320" s="419"/>
      <c r="Q320" s="23"/>
      <c r="R320" s="167"/>
      <c r="S320" s="167"/>
      <c r="T320" s="93"/>
      <c r="V320" s="2"/>
      <c r="W320" s="22"/>
      <c r="X320" s="1202" t="s">
        <v>4824</v>
      </c>
      <c r="Y320" s="1202"/>
      <c r="Z320" s="1202"/>
      <c r="AA320" s="1202"/>
      <c r="AB320" s="1202"/>
      <c r="AC320" s="448" t="s">
        <v>4825</v>
      </c>
      <c r="AD320" s="99"/>
      <c r="AE320" s="99"/>
      <c r="AF320" s="99"/>
      <c r="AG320" s="43"/>
      <c r="AH320" s="43"/>
      <c r="AI320" s="43"/>
      <c r="AJ320" s="43"/>
      <c r="AK320" s="43"/>
      <c r="AL320" s="43"/>
      <c r="AM320" s="44" t="s">
        <v>17</v>
      </c>
      <c r="AN320" s="1157">
        <f>$AN$8</f>
        <v>0.7</v>
      </c>
      <c r="AO320" s="1157"/>
      <c r="AP320" s="43"/>
      <c r="AQ320" s="43"/>
      <c r="AR320" s="43"/>
      <c r="AS320" s="43"/>
      <c r="AT320" s="35">
        <f>ROUND(ROUND(J323*V300,0)*AN320,0)</f>
        <v>132</v>
      </c>
      <c r="AU320" s="31"/>
    </row>
    <row r="321" spans="1:47" ht="17.100000000000001" customHeight="1" x14ac:dyDescent="0.15">
      <c r="A321" s="32">
        <v>44</v>
      </c>
      <c r="B321" s="33" t="s">
        <v>5954</v>
      </c>
      <c r="C321" s="34" t="s">
        <v>9172</v>
      </c>
      <c r="D321" s="422"/>
      <c r="E321" s="423"/>
      <c r="F321" s="424"/>
      <c r="G321" s="36"/>
      <c r="H321" s="29"/>
      <c r="I321" s="37"/>
      <c r="J321" s="1135"/>
      <c r="K321" s="1135"/>
      <c r="L321" s="1135"/>
      <c r="M321" s="1136"/>
      <c r="N321" s="420"/>
      <c r="O321" s="421"/>
      <c r="P321" s="421"/>
      <c r="Q321" s="26"/>
      <c r="R321" s="27"/>
      <c r="S321" s="27"/>
      <c r="T321" s="93"/>
      <c r="V321" s="2"/>
      <c r="W321" s="22"/>
      <c r="X321" s="1273"/>
      <c r="Y321" s="1273"/>
      <c r="Z321" s="1273"/>
      <c r="AA321" s="1273"/>
      <c r="AB321" s="1273"/>
      <c r="AC321" s="448" t="s">
        <v>8385</v>
      </c>
      <c r="AD321" s="99"/>
      <c r="AE321" s="99"/>
      <c r="AF321" s="99"/>
      <c r="AG321" s="43"/>
      <c r="AH321" s="43"/>
      <c r="AI321" s="43"/>
      <c r="AJ321" s="43"/>
      <c r="AK321" s="43"/>
      <c r="AL321" s="43"/>
      <c r="AM321" s="44" t="s">
        <v>17</v>
      </c>
      <c r="AN321" s="1157">
        <f>$AN$9</f>
        <v>0.5</v>
      </c>
      <c r="AO321" s="1157"/>
      <c r="AP321" s="43"/>
      <c r="AQ321" s="43"/>
      <c r="AR321" s="43"/>
      <c r="AS321" s="43"/>
      <c r="AT321" s="35">
        <f>ROUND(ROUND(J323*V300,0)*AN321,0)</f>
        <v>94</v>
      </c>
      <c r="AU321" s="31"/>
    </row>
    <row r="322" spans="1:47" ht="17.100000000000001" customHeight="1" x14ac:dyDescent="0.15">
      <c r="A322" s="32">
        <v>44</v>
      </c>
      <c r="B322" s="33" t="s">
        <v>5956</v>
      </c>
      <c r="C322" s="34" t="s">
        <v>9173</v>
      </c>
      <c r="D322" s="422"/>
      <c r="E322" s="423"/>
      <c r="F322" s="424"/>
      <c r="G322" s="36"/>
      <c r="H322" s="29"/>
      <c r="I322" s="37"/>
      <c r="J322" s="1269"/>
      <c r="K322" s="1269"/>
      <c r="L322" s="1269"/>
      <c r="M322" s="1270"/>
      <c r="N322" s="1271" t="s">
        <v>4829</v>
      </c>
      <c r="O322" s="1202"/>
      <c r="P322" s="1202"/>
      <c r="Q322" s="1202"/>
      <c r="R322" s="1202"/>
      <c r="S322" s="1202"/>
      <c r="T322" s="93"/>
      <c r="V322" s="2"/>
      <c r="W322" s="22"/>
      <c r="X322" s="43"/>
      <c r="Y322" s="43"/>
      <c r="Z322" s="44"/>
      <c r="AA322" s="44"/>
      <c r="AB322" s="43"/>
      <c r="AC322" s="450"/>
      <c r="AD322" s="43"/>
      <c r="AE322" s="43"/>
      <c r="AF322" s="43"/>
      <c r="AG322" s="43"/>
      <c r="AH322" s="43"/>
      <c r="AI322" s="43"/>
      <c r="AJ322" s="43"/>
      <c r="AK322" s="43"/>
      <c r="AL322" s="43"/>
      <c r="AM322" s="44"/>
      <c r="AN322" s="45"/>
      <c r="AO322" s="45"/>
      <c r="AP322" s="43"/>
      <c r="AQ322" s="43"/>
      <c r="AR322" s="25"/>
      <c r="AS322" s="25"/>
      <c r="AT322" s="35">
        <f>ROUND(ROUND(J323*R324,0)*V300,0)</f>
        <v>181</v>
      </c>
      <c r="AU322" s="31"/>
    </row>
    <row r="323" spans="1:47" ht="17.100000000000001" customHeight="1" x14ac:dyDescent="0.15">
      <c r="A323" s="32">
        <v>44</v>
      </c>
      <c r="B323" s="33" t="s">
        <v>5958</v>
      </c>
      <c r="C323" s="34" t="s">
        <v>9174</v>
      </c>
      <c r="D323" s="422"/>
      <c r="E323" s="423"/>
      <c r="F323" s="424"/>
      <c r="G323" s="36"/>
      <c r="H323" s="29"/>
      <c r="I323" s="37"/>
      <c r="J323" s="1108">
        <f>'16就労移行支援(養成・基本)'!K323</f>
        <v>268</v>
      </c>
      <c r="K323" s="1108"/>
      <c r="L323" s="4" t="s">
        <v>21</v>
      </c>
      <c r="M323" s="22"/>
      <c r="N323" s="1228"/>
      <c r="O323" s="1283"/>
      <c r="P323" s="1283"/>
      <c r="Q323" s="1283"/>
      <c r="R323" s="1283"/>
      <c r="S323" s="1283"/>
      <c r="T323" s="93"/>
      <c r="V323" s="2"/>
      <c r="W323" s="22"/>
      <c r="X323" s="1202" t="s">
        <v>4824</v>
      </c>
      <c r="Y323" s="1202"/>
      <c r="Z323" s="1202"/>
      <c r="AA323" s="1202"/>
      <c r="AB323" s="1202"/>
      <c r="AC323" s="448" t="s">
        <v>4825</v>
      </c>
      <c r="AD323" s="99"/>
      <c r="AE323" s="99"/>
      <c r="AF323" s="99"/>
      <c r="AG323" s="43"/>
      <c r="AH323" s="43"/>
      <c r="AI323" s="43"/>
      <c r="AJ323" s="43"/>
      <c r="AK323" s="43"/>
      <c r="AL323" s="43"/>
      <c r="AM323" s="44" t="s">
        <v>17</v>
      </c>
      <c r="AN323" s="1157">
        <f>$AN$8</f>
        <v>0.7</v>
      </c>
      <c r="AO323" s="1157"/>
      <c r="AP323" s="25"/>
      <c r="AQ323" s="25"/>
      <c r="AR323" s="25"/>
      <c r="AS323" s="25"/>
      <c r="AT323" s="35">
        <f>ROUND(ROUND(ROUND(J323*R324,0)*V300,0)*AN323,0)</f>
        <v>127</v>
      </c>
      <c r="AU323" s="31"/>
    </row>
    <row r="324" spans="1:47" ht="17.100000000000001" customHeight="1" x14ac:dyDescent="0.15">
      <c r="A324" s="32">
        <v>44</v>
      </c>
      <c r="B324" s="33" t="s">
        <v>5960</v>
      </c>
      <c r="C324" s="34" t="s">
        <v>9175</v>
      </c>
      <c r="D324" s="422"/>
      <c r="E324" s="423"/>
      <c r="F324" s="424"/>
      <c r="G324" s="36"/>
      <c r="H324" s="29"/>
      <c r="I324" s="37"/>
      <c r="J324" s="419"/>
      <c r="K324" s="419"/>
      <c r="L324" s="419"/>
      <c r="M324" s="425"/>
      <c r="N324" s="420"/>
      <c r="O324" s="421"/>
      <c r="P324" s="421"/>
      <c r="Q324" s="26" t="s">
        <v>17</v>
      </c>
      <c r="R324" s="1180">
        <f>$R$12</f>
        <v>0.96499999999999997</v>
      </c>
      <c r="S324" s="1180"/>
      <c r="T324" s="93"/>
      <c r="V324" s="2"/>
      <c r="W324" s="22"/>
      <c r="X324" s="1273"/>
      <c r="Y324" s="1273"/>
      <c r="Z324" s="1273"/>
      <c r="AA324" s="1273"/>
      <c r="AB324" s="1273"/>
      <c r="AC324" s="448" t="s">
        <v>8385</v>
      </c>
      <c r="AD324" s="99"/>
      <c r="AE324" s="99"/>
      <c r="AF324" s="99"/>
      <c r="AG324" s="43"/>
      <c r="AH324" s="43"/>
      <c r="AI324" s="43"/>
      <c r="AJ324" s="43"/>
      <c r="AK324" s="43"/>
      <c r="AL324" s="43"/>
      <c r="AM324" s="44" t="s">
        <v>17</v>
      </c>
      <c r="AN324" s="1157">
        <f>$AN$9</f>
        <v>0.5</v>
      </c>
      <c r="AO324" s="1157"/>
      <c r="AP324" s="25"/>
      <c r="AQ324" s="25"/>
      <c r="AR324" s="25"/>
      <c r="AS324" s="25"/>
      <c r="AT324" s="35">
        <f>ROUND(ROUND(ROUND(J323*R324,0)*V300,0)*AN324,0)</f>
        <v>91</v>
      </c>
      <c r="AU324" s="31"/>
    </row>
    <row r="325" spans="1:47" ht="17.100000000000001" customHeight="1" x14ac:dyDescent="0.15">
      <c r="A325" s="32">
        <v>44</v>
      </c>
      <c r="B325" s="33" t="s">
        <v>5962</v>
      </c>
      <c r="C325" s="34" t="s">
        <v>9176</v>
      </c>
      <c r="D325" s="422"/>
      <c r="E325" s="423"/>
      <c r="F325" s="424"/>
      <c r="G325" s="36"/>
      <c r="H325" s="29"/>
      <c r="I325" s="37"/>
      <c r="J325" s="4"/>
      <c r="M325" s="21"/>
      <c r="N325" s="416"/>
      <c r="O325" s="417"/>
      <c r="P325" s="417"/>
      <c r="Q325" s="65"/>
      <c r="R325" s="156"/>
      <c r="S325" s="156"/>
      <c r="T325" s="166"/>
      <c r="W325" s="449"/>
      <c r="X325" s="42"/>
      <c r="Y325" s="43"/>
      <c r="Z325" s="44"/>
      <c r="AA325" s="44"/>
      <c r="AB325" s="43"/>
      <c r="AC325" s="450"/>
      <c r="AD325" s="43"/>
      <c r="AE325" s="43"/>
      <c r="AF325" s="43"/>
      <c r="AG325" s="43"/>
      <c r="AH325" s="43"/>
      <c r="AI325" s="43"/>
      <c r="AJ325" s="43"/>
      <c r="AK325" s="43"/>
      <c r="AL325" s="43"/>
      <c r="AM325" s="44"/>
      <c r="AN325" s="45"/>
      <c r="AO325" s="45"/>
      <c r="AP325" s="1198" t="s">
        <v>4833</v>
      </c>
      <c r="AQ325" s="1281"/>
      <c r="AR325" s="1281"/>
      <c r="AS325" s="1299"/>
      <c r="AT325" s="35">
        <f>ROUND(ROUND(J323*V300,0)*AR328,0)</f>
        <v>179</v>
      </c>
      <c r="AU325" s="31"/>
    </row>
    <row r="326" spans="1:47" ht="17.100000000000001" customHeight="1" x14ac:dyDescent="0.15">
      <c r="A326" s="32">
        <v>44</v>
      </c>
      <c r="B326" s="33" t="s">
        <v>5964</v>
      </c>
      <c r="C326" s="34" t="s">
        <v>9177</v>
      </c>
      <c r="D326" s="422"/>
      <c r="E326" s="423"/>
      <c r="F326" s="424"/>
      <c r="G326" s="36"/>
      <c r="H326" s="29"/>
      <c r="I326" s="37"/>
      <c r="J326" s="4"/>
      <c r="M326" s="21"/>
      <c r="N326" s="418"/>
      <c r="O326" s="419"/>
      <c r="P326" s="419"/>
      <c r="Q326" s="23"/>
      <c r="R326" s="167"/>
      <c r="S326" s="167"/>
      <c r="T326" s="166"/>
      <c r="W326" s="449"/>
      <c r="X326" s="1271" t="s">
        <v>4824</v>
      </c>
      <c r="Y326" s="1202"/>
      <c r="Z326" s="1202"/>
      <c r="AA326" s="1202"/>
      <c r="AB326" s="1202"/>
      <c r="AC326" s="448" t="s">
        <v>4825</v>
      </c>
      <c r="AD326" s="99"/>
      <c r="AE326" s="99"/>
      <c r="AF326" s="99"/>
      <c r="AG326" s="43"/>
      <c r="AH326" s="43"/>
      <c r="AI326" s="43"/>
      <c r="AJ326" s="43"/>
      <c r="AK326" s="43"/>
      <c r="AL326" s="43"/>
      <c r="AM326" s="44" t="s">
        <v>17</v>
      </c>
      <c r="AN326" s="1157">
        <f>$AN$8</f>
        <v>0.7</v>
      </c>
      <c r="AO326" s="1157"/>
      <c r="AP326" s="1268"/>
      <c r="AQ326" s="1269"/>
      <c r="AR326" s="1269"/>
      <c r="AS326" s="1270"/>
      <c r="AT326" s="35">
        <f>ROUND(ROUND(ROUND(J323*V300,0)*AN326,0)*AR328,0)</f>
        <v>125</v>
      </c>
      <c r="AU326" s="31"/>
    </row>
    <row r="327" spans="1:47" ht="17.100000000000001" customHeight="1" x14ac:dyDescent="0.15">
      <c r="A327" s="32">
        <v>44</v>
      </c>
      <c r="B327" s="33" t="s">
        <v>5966</v>
      </c>
      <c r="C327" s="34" t="s">
        <v>9178</v>
      </c>
      <c r="D327" s="422"/>
      <c r="E327" s="423"/>
      <c r="F327" s="424"/>
      <c r="G327" s="36"/>
      <c r="H327" s="29"/>
      <c r="I327" s="37"/>
      <c r="J327" s="4"/>
      <c r="M327" s="21"/>
      <c r="N327" s="420"/>
      <c r="O327" s="421"/>
      <c r="P327" s="421"/>
      <c r="Q327" s="26"/>
      <c r="R327" s="27"/>
      <c r="S327" s="27"/>
      <c r="T327" s="166"/>
      <c r="W327" s="449"/>
      <c r="X327" s="1272"/>
      <c r="Y327" s="1273"/>
      <c r="Z327" s="1273"/>
      <c r="AA327" s="1273"/>
      <c r="AB327" s="1273"/>
      <c r="AC327" s="448" t="s">
        <v>8385</v>
      </c>
      <c r="AD327" s="99"/>
      <c r="AE327" s="99"/>
      <c r="AF327" s="99"/>
      <c r="AG327" s="43"/>
      <c r="AH327" s="43"/>
      <c r="AI327" s="43"/>
      <c r="AJ327" s="43"/>
      <c r="AK327" s="43"/>
      <c r="AL327" s="43"/>
      <c r="AM327" s="44" t="s">
        <v>17</v>
      </c>
      <c r="AN327" s="1157">
        <f>$AN$9</f>
        <v>0.5</v>
      </c>
      <c r="AO327" s="1157"/>
      <c r="AP327" s="20"/>
      <c r="AQ327" s="4"/>
      <c r="AR327" s="4"/>
      <c r="AS327" s="21"/>
      <c r="AT327" s="35">
        <f>ROUND(ROUND(ROUND(J323*V300,0)*AN327,0)*AR328,0)</f>
        <v>89</v>
      </c>
      <c r="AU327" s="31"/>
    </row>
    <row r="328" spans="1:47" ht="17.100000000000001" customHeight="1" x14ac:dyDescent="0.15">
      <c r="A328" s="32">
        <v>44</v>
      </c>
      <c r="B328" s="33" t="s">
        <v>5968</v>
      </c>
      <c r="C328" s="34" t="s">
        <v>9179</v>
      </c>
      <c r="D328" s="422"/>
      <c r="E328" s="423"/>
      <c r="F328" s="424"/>
      <c r="G328" s="36"/>
      <c r="H328" s="29"/>
      <c r="I328" s="37"/>
      <c r="J328" s="4"/>
      <c r="M328" s="21"/>
      <c r="N328" s="1271" t="s">
        <v>4829</v>
      </c>
      <c r="O328" s="1202"/>
      <c r="P328" s="1202"/>
      <c r="Q328" s="1202"/>
      <c r="R328" s="1202"/>
      <c r="S328" s="1202"/>
      <c r="T328" s="418"/>
      <c r="W328" s="449"/>
      <c r="X328" s="42"/>
      <c r="Y328" s="43"/>
      <c r="Z328" s="44"/>
      <c r="AA328" s="44"/>
      <c r="AB328" s="43"/>
      <c r="AC328" s="450"/>
      <c r="AD328" s="43"/>
      <c r="AE328" s="43"/>
      <c r="AF328" s="43"/>
      <c r="AG328" s="43"/>
      <c r="AH328" s="43"/>
      <c r="AI328" s="43"/>
      <c r="AJ328" s="43"/>
      <c r="AK328" s="43"/>
      <c r="AL328" s="43"/>
      <c r="AM328" s="44"/>
      <c r="AN328" s="45"/>
      <c r="AO328" s="45"/>
      <c r="AP328" s="20"/>
      <c r="AQ328" s="23" t="s">
        <v>17</v>
      </c>
      <c r="AR328" s="1158">
        <f>$AR$16</f>
        <v>0.95</v>
      </c>
      <c r="AS328" s="1159"/>
      <c r="AT328" s="35">
        <f>ROUND(ROUND(ROUND(J323*R330,0)*V300,0)*AR328,0)</f>
        <v>172</v>
      </c>
      <c r="AU328" s="31"/>
    </row>
    <row r="329" spans="1:47" ht="17.100000000000001" customHeight="1" x14ac:dyDescent="0.15">
      <c r="A329" s="32">
        <v>44</v>
      </c>
      <c r="B329" s="33" t="s">
        <v>5970</v>
      </c>
      <c r="C329" s="34" t="s">
        <v>9180</v>
      </c>
      <c r="D329" s="422"/>
      <c r="E329" s="423"/>
      <c r="F329" s="424"/>
      <c r="G329" s="36"/>
      <c r="H329" s="29"/>
      <c r="I329" s="37"/>
      <c r="J329" s="4"/>
      <c r="M329" s="21"/>
      <c r="N329" s="1228"/>
      <c r="O329" s="1283"/>
      <c r="P329" s="1283"/>
      <c r="Q329" s="1283"/>
      <c r="R329" s="1283"/>
      <c r="S329" s="1283"/>
      <c r="T329" s="418"/>
      <c r="W329" s="449"/>
      <c r="X329" s="1271" t="s">
        <v>4824</v>
      </c>
      <c r="Y329" s="1202"/>
      <c r="Z329" s="1202"/>
      <c r="AA329" s="1202"/>
      <c r="AB329" s="1202"/>
      <c r="AC329" s="448" t="s">
        <v>4825</v>
      </c>
      <c r="AD329" s="99"/>
      <c r="AE329" s="99"/>
      <c r="AF329" s="99"/>
      <c r="AG329" s="43"/>
      <c r="AH329" s="43"/>
      <c r="AI329" s="43"/>
      <c r="AJ329" s="43"/>
      <c r="AK329" s="43"/>
      <c r="AL329" s="43"/>
      <c r="AM329" s="44" t="s">
        <v>17</v>
      </c>
      <c r="AN329" s="1157">
        <f>$AN$8</f>
        <v>0.7</v>
      </c>
      <c r="AO329" s="1157"/>
      <c r="AP329" s="20"/>
      <c r="AQ329" s="4"/>
      <c r="AR329" s="4"/>
      <c r="AS329" s="21"/>
      <c r="AT329" s="35">
        <f>ROUND(ROUND(ROUND(ROUND(J323*R330,0)*V300,0)*AN329,0)*AR328,0)</f>
        <v>121</v>
      </c>
      <c r="AU329" s="31"/>
    </row>
    <row r="330" spans="1:47" ht="17.100000000000001" customHeight="1" x14ac:dyDescent="0.15">
      <c r="A330" s="32">
        <v>44</v>
      </c>
      <c r="B330" s="33" t="s">
        <v>5972</v>
      </c>
      <c r="C330" s="34" t="s">
        <v>9181</v>
      </c>
      <c r="D330" s="422"/>
      <c r="E330" s="423"/>
      <c r="F330" s="424"/>
      <c r="G330" s="36"/>
      <c r="H330" s="29"/>
      <c r="I330" s="37"/>
      <c r="J330" s="4"/>
      <c r="M330" s="21"/>
      <c r="N330" s="420"/>
      <c r="O330" s="421"/>
      <c r="P330" s="421"/>
      <c r="Q330" s="26" t="s">
        <v>17</v>
      </c>
      <c r="R330" s="1180">
        <f>$R$12</f>
        <v>0.96499999999999997</v>
      </c>
      <c r="S330" s="1180"/>
      <c r="T330" s="166"/>
      <c r="W330" s="449"/>
      <c r="X330" s="1272"/>
      <c r="Y330" s="1273"/>
      <c r="Z330" s="1273"/>
      <c r="AA330" s="1273"/>
      <c r="AB330" s="1273"/>
      <c r="AC330" s="448" t="s">
        <v>8385</v>
      </c>
      <c r="AD330" s="99"/>
      <c r="AE330" s="99"/>
      <c r="AF330" s="99"/>
      <c r="AG330" s="43"/>
      <c r="AH330" s="43"/>
      <c r="AI330" s="43"/>
      <c r="AJ330" s="43"/>
      <c r="AK330" s="43"/>
      <c r="AL330" s="43"/>
      <c r="AM330" s="44" t="s">
        <v>17</v>
      </c>
      <c r="AN330" s="1157">
        <f>$AN$9</f>
        <v>0.5</v>
      </c>
      <c r="AO330" s="1157"/>
      <c r="AP330" s="24"/>
      <c r="AQ330" s="25"/>
      <c r="AR330" s="25"/>
      <c r="AS330" s="38"/>
      <c r="AT330" s="35">
        <f>ROUND(ROUND(ROUND(ROUND(J323*R330,0)*V300,0)*AN330,0)*AR328,0)</f>
        <v>86</v>
      </c>
      <c r="AU330" s="31"/>
    </row>
    <row r="331" spans="1:47" ht="17.100000000000001" customHeight="1" x14ac:dyDescent="0.15">
      <c r="A331" s="32">
        <v>44</v>
      </c>
      <c r="B331" s="33" t="s">
        <v>5974</v>
      </c>
      <c r="C331" s="34" t="s">
        <v>9182</v>
      </c>
      <c r="D331" s="422"/>
      <c r="E331" s="423"/>
      <c r="F331" s="424"/>
      <c r="G331" s="1085" t="s">
        <v>5088</v>
      </c>
      <c r="H331" s="1281"/>
      <c r="I331" s="1299"/>
      <c r="J331" s="1086" t="s">
        <v>4905</v>
      </c>
      <c r="K331" s="1133"/>
      <c r="L331" s="1133"/>
      <c r="M331" s="1134"/>
      <c r="N331" s="416"/>
      <c r="O331" s="417"/>
      <c r="P331" s="417"/>
      <c r="Q331" s="65"/>
      <c r="R331" s="156"/>
      <c r="S331" s="156"/>
      <c r="T331" s="1339" t="s">
        <v>5327</v>
      </c>
      <c r="U331" s="1117"/>
      <c r="V331" s="1117"/>
      <c r="W331" s="1118"/>
      <c r="X331" s="42"/>
      <c r="Y331" s="43"/>
      <c r="Z331" s="44"/>
      <c r="AA331" s="44"/>
      <c r="AB331" s="43"/>
      <c r="AC331" s="450"/>
      <c r="AD331" s="43"/>
      <c r="AE331" s="43"/>
      <c r="AF331" s="43"/>
      <c r="AG331" s="43"/>
      <c r="AH331" s="43"/>
      <c r="AI331" s="43"/>
      <c r="AJ331" s="43"/>
      <c r="AK331" s="43"/>
      <c r="AL331" s="43"/>
      <c r="AM331" s="44"/>
      <c r="AN331" s="45"/>
      <c r="AO331" s="45"/>
      <c r="AP331" s="25"/>
      <c r="AQ331" s="25"/>
      <c r="AR331" s="25"/>
      <c r="AS331" s="25"/>
      <c r="AT331" s="35">
        <f>ROUND(J335*V336,0)</f>
        <v>174</v>
      </c>
      <c r="AU331" s="66" t="s">
        <v>4822</v>
      </c>
    </row>
    <row r="332" spans="1:47" ht="17.100000000000001" customHeight="1" x14ac:dyDescent="0.15">
      <c r="A332" s="32">
        <v>44</v>
      </c>
      <c r="B332" s="33" t="s">
        <v>5976</v>
      </c>
      <c r="C332" s="34" t="s">
        <v>9183</v>
      </c>
      <c r="D332" s="422"/>
      <c r="E332" s="423"/>
      <c r="F332" s="424"/>
      <c r="G332" s="1268"/>
      <c r="H332" s="1269"/>
      <c r="I332" s="1270"/>
      <c r="J332" s="1135"/>
      <c r="K332" s="1135"/>
      <c r="L332" s="1135"/>
      <c r="M332" s="1136"/>
      <c r="N332" s="418"/>
      <c r="O332" s="419"/>
      <c r="P332" s="419"/>
      <c r="Q332" s="23"/>
      <c r="R332" s="167"/>
      <c r="S332" s="167"/>
      <c r="T332" s="1302"/>
      <c r="U332" s="1303"/>
      <c r="V332" s="1303"/>
      <c r="W332" s="1304"/>
      <c r="X332" s="1271" t="s">
        <v>4824</v>
      </c>
      <c r="Y332" s="1202"/>
      <c r="Z332" s="1202"/>
      <c r="AA332" s="1202"/>
      <c r="AB332" s="1202"/>
      <c r="AC332" s="448" t="s">
        <v>4825</v>
      </c>
      <c r="AD332" s="99"/>
      <c r="AE332" s="99"/>
      <c r="AF332" s="99"/>
      <c r="AG332" s="43"/>
      <c r="AH332" s="43"/>
      <c r="AI332" s="43"/>
      <c r="AJ332" s="43"/>
      <c r="AK332" s="43"/>
      <c r="AL332" s="43"/>
      <c r="AM332" s="44" t="s">
        <v>17</v>
      </c>
      <c r="AN332" s="1157">
        <f>$AN$8</f>
        <v>0.7</v>
      </c>
      <c r="AO332" s="1157"/>
      <c r="AP332" s="43"/>
      <c r="AQ332" s="43"/>
      <c r="AR332" s="43"/>
      <c r="AS332" s="43"/>
      <c r="AT332" s="35">
        <f>ROUND(ROUND(J335*V336,0)*AN332,0)</f>
        <v>122</v>
      </c>
      <c r="AU332" s="31"/>
    </row>
    <row r="333" spans="1:47" ht="17.100000000000001" customHeight="1" x14ac:dyDescent="0.15">
      <c r="A333" s="32">
        <v>44</v>
      </c>
      <c r="B333" s="33" t="s">
        <v>5978</v>
      </c>
      <c r="C333" s="34" t="s">
        <v>9184</v>
      </c>
      <c r="D333" s="422"/>
      <c r="E333" s="423"/>
      <c r="F333" s="424"/>
      <c r="G333" s="1268"/>
      <c r="H333" s="1269"/>
      <c r="I333" s="1270"/>
      <c r="J333" s="1135"/>
      <c r="K333" s="1135"/>
      <c r="L333" s="1135"/>
      <c r="M333" s="1136"/>
      <c r="N333" s="420"/>
      <c r="O333" s="421"/>
      <c r="P333" s="421"/>
      <c r="Q333" s="26"/>
      <c r="R333" s="27"/>
      <c r="S333" s="27"/>
      <c r="T333" s="1302"/>
      <c r="U333" s="1303"/>
      <c r="V333" s="1303"/>
      <c r="W333" s="1304"/>
      <c r="X333" s="1272"/>
      <c r="Y333" s="1273"/>
      <c r="Z333" s="1273"/>
      <c r="AA333" s="1273"/>
      <c r="AB333" s="1273"/>
      <c r="AC333" s="448" t="s">
        <v>8385</v>
      </c>
      <c r="AD333" s="99"/>
      <c r="AE333" s="99"/>
      <c r="AF333" s="99"/>
      <c r="AG333" s="43"/>
      <c r="AH333" s="43"/>
      <c r="AI333" s="43"/>
      <c r="AJ333" s="43"/>
      <c r="AK333" s="43"/>
      <c r="AL333" s="43"/>
      <c r="AM333" s="44" t="s">
        <v>17</v>
      </c>
      <c r="AN333" s="1157">
        <f>$AN$9</f>
        <v>0.5</v>
      </c>
      <c r="AO333" s="1157"/>
      <c r="AP333" s="43"/>
      <c r="AQ333" s="43"/>
      <c r="AR333" s="43"/>
      <c r="AS333" s="43"/>
      <c r="AT333" s="35">
        <f>ROUND(ROUND(J335*V336,0)*AN333,0)</f>
        <v>87</v>
      </c>
      <c r="AU333" s="31"/>
    </row>
    <row r="334" spans="1:47" ht="17.100000000000001" customHeight="1" x14ac:dyDescent="0.15">
      <c r="A334" s="32">
        <v>44</v>
      </c>
      <c r="B334" s="33" t="s">
        <v>5980</v>
      </c>
      <c r="C334" s="34" t="s">
        <v>9185</v>
      </c>
      <c r="D334" s="422"/>
      <c r="E334" s="423"/>
      <c r="F334" s="424"/>
      <c r="G334" s="36"/>
      <c r="H334" s="29"/>
      <c r="I334" s="37"/>
      <c r="J334" s="1269"/>
      <c r="K334" s="1269"/>
      <c r="L334" s="1269"/>
      <c r="M334" s="1270"/>
      <c r="N334" s="1271" t="s">
        <v>4829</v>
      </c>
      <c r="O334" s="1202"/>
      <c r="P334" s="1202"/>
      <c r="Q334" s="1202"/>
      <c r="R334" s="1202"/>
      <c r="S334" s="1202"/>
      <c r="T334" s="418"/>
      <c r="W334" s="449"/>
      <c r="X334" s="42"/>
      <c r="Y334" s="43"/>
      <c r="Z334" s="44"/>
      <c r="AA334" s="44"/>
      <c r="AB334" s="43"/>
      <c r="AC334" s="450"/>
      <c r="AD334" s="43"/>
      <c r="AE334" s="43"/>
      <c r="AF334" s="43"/>
      <c r="AG334" s="43"/>
      <c r="AH334" s="43"/>
      <c r="AI334" s="43"/>
      <c r="AJ334" s="43"/>
      <c r="AK334" s="43"/>
      <c r="AL334" s="43"/>
      <c r="AM334" s="44"/>
      <c r="AN334" s="45"/>
      <c r="AO334" s="45"/>
      <c r="AP334" s="43"/>
      <c r="AQ334" s="43"/>
      <c r="AR334" s="25"/>
      <c r="AS334" s="25"/>
      <c r="AT334" s="35">
        <f>ROUND(ROUND(J335*R336,0)*V336,0)</f>
        <v>167</v>
      </c>
      <c r="AU334" s="31"/>
    </row>
    <row r="335" spans="1:47" ht="17.100000000000001" customHeight="1" x14ac:dyDescent="0.15">
      <c r="A335" s="32">
        <v>44</v>
      </c>
      <c r="B335" s="33" t="s">
        <v>5982</v>
      </c>
      <c r="C335" s="34" t="s">
        <v>9186</v>
      </c>
      <c r="D335" s="422"/>
      <c r="E335" s="423"/>
      <c r="F335" s="424"/>
      <c r="G335" s="36"/>
      <c r="H335" s="29"/>
      <c r="I335" s="37"/>
      <c r="J335" s="1108">
        <f>'16就労移行支援(養成・基本)'!K335</f>
        <v>248</v>
      </c>
      <c r="K335" s="1108"/>
      <c r="L335" s="4" t="s">
        <v>21</v>
      </c>
      <c r="M335" s="22"/>
      <c r="N335" s="1228"/>
      <c r="O335" s="1283"/>
      <c r="P335" s="1283"/>
      <c r="Q335" s="1283"/>
      <c r="R335" s="1283"/>
      <c r="S335" s="1283"/>
      <c r="T335" s="418"/>
      <c r="W335" s="449"/>
      <c r="X335" s="1271" t="s">
        <v>4824</v>
      </c>
      <c r="Y335" s="1202"/>
      <c r="Z335" s="1202"/>
      <c r="AA335" s="1202"/>
      <c r="AB335" s="1202"/>
      <c r="AC335" s="448" t="s">
        <v>4825</v>
      </c>
      <c r="AD335" s="99"/>
      <c r="AE335" s="99"/>
      <c r="AF335" s="99"/>
      <c r="AG335" s="43"/>
      <c r="AH335" s="43"/>
      <c r="AI335" s="43"/>
      <c r="AJ335" s="43"/>
      <c r="AK335" s="43"/>
      <c r="AL335" s="43"/>
      <c r="AM335" s="44" t="s">
        <v>17</v>
      </c>
      <c r="AN335" s="1157">
        <f>$AN$8</f>
        <v>0.7</v>
      </c>
      <c r="AO335" s="1157"/>
      <c r="AP335" s="25"/>
      <c r="AQ335" s="25"/>
      <c r="AR335" s="25"/>
      <c r="AS335" s="25"/>
      <c r="AT335" s="35">
        <f>ROUND(ROUND(ROUND(J335*R336,0)*V336,0)*AN335,0)</f>
        <v>117</v>
      </c>
      <c r="AU335" s="31"/>
    </row>
    <row r="336" spans="1:47" ht="17.100000000000001" customHeight="1" x14ac:dyDescent="0.15">
      <c r="A336" s="32">
        <v>44</v>
      </c>
      <c r="B336" s="33" t="s">
        <v>5984</v>
      </c>
      <c r="C336" s="34" t="s">
        <v>9187</v>
      </c>
      <c r="D336" s="422"/>
      <c r="E336" s="423"/>
      <c r="F336" s="424"/>
      <c r="G336" s="36"/>
      <c r="H336" s="29"/>
      <c r="I336" s="37"/>
      <c r="J336" s="419"/>
      <c r="K336" s="419"/>
      <c r="L336" s="419"/>
      <c r="M336" s="425"/>
      <c r="N336" s="420"/>
      <c r="O336" s="421"/>
      <c r="P336" s="421"/>
      <c r="Q336" s="26" t="s">
        <v>17</v>
      </c>
      <c r="R336" s="1180">
        <f>$R$12</f>
        <v>0.96499999999999997</v>
      </c>
      <c r="S336" s="1180"/>
      <c r="T336" s="166"/>
      <c r="U336" s="23" t="s">
        <v>17</v>
      </c>
      <c r="V336" s="1158">
        <f>$V$12</f>
        <v>0.7</v>
      </c>
      <c r="W336" s="1159"/>
      <c r="X336" s="1272"/>
      <c r="Y336" s="1273"/>
      <c r="Z336" s="1273"/>
      <c r="AA336" s="1273"/>
      <c r="AB336" s="1273"/>
      <c r="AC336" s="448" t="s">
        <v>8385</v>
      </c>
      <c r="AD336" s="99"/>
      <c r="AE336" s="99"/>
      <c r="AF336" s="99"/>
      <c r="AG336" s="43"/>
      <c r="AH336" s="43"/>
      <c r="AI336" s="43"/>
      <c r="AJ336" s="43"/>
      <c r="AK336" s="43"/>
      <c r="AL336" s="43"/>
      <c r="AM336" s="44" t="s">
        <v>17</v>
      </c>
      <c r="AN336" s="1157">
        <f>$AN$9</f>
        <v>0.5</v>
      </c>
      <c r="AO336" s="1157"/>
      <c r="AP336" s="25"/>
      <c r="AQ336" s="25"/>
      <c r="AR336" s="25"/>
      <c r="AS336" s="25"/>
      <c r="AT336" s="35">
        <f>ROUND(ROUND(ROUND(J335*R336,0)*V336,0)*AN336,0)</f>
        <v>84</v>
      </c>
      <c r="AU336" s="31"/>
    </row>
    <row r="337" spans="1:47" ht="17.100000000000001" customHeight="1" x14ac:dyDescent="0.15">
      <c r="A337" s="32">
        <v>44</v>
      </c>
      <c r="B337" s="33" t="s">
        <v>5986</v>
      </c>
      <c r="C337" s="34" t="s">
        <v>9188</v>
      </c>
      <c r="D337" s="422"/>
      <c r="E337" s="423"/>
      <c r="F337" s="424"/>
      <c r="G337" s="36"/>
      <c r="H337" s="29"/>
      <c r="I337" s="37"/>
      <c r="J337" s="4"/>
      <c r="M337" s="21"/>
      <c r="N337" s="416"/>
      <c r="O337" s="417"/>
      <c r="P337" s="417"/>
      <c r="Q337" s="65"/>
      <c r="R337" s="156"/>
      <c r="S337" s="156"/>
      <c r="T337" s="166"/>
      <c r="W337" s="449"/>
      <c r="X337" s="42"/>
      <c r="Y337" s="43"/>
      <c r="Z337" s="44"/>
      <c r="AA337" s="44"/>
      <c r="AB337" s="43"/>
      <c r="AC337" s="450"/>
      <c r="AD337" s="43"/>
      <c r="AE337" s="43"/>
      <c r="AF337" s="43"/>
      <c r="AG337" s="43"/>
      <c r="AH337" s="43"/>
      <c r="AI337" s="43"/>
      <c r="AJ337" s="43"/>
      <c r="AK337" s="43"/>
      <c r="AL337" s="43"/>
      <c r="AM337" s="44"/>
      <c r="AN337" s="45"/>
      <c r="AO337" s="45"/>
      <c r="AP337" s="1198" t="s">
        <v>4833</v>
      </c>
      <c r="AQ337" s="1281"/>
      <c r="AR337" s="1281"/>
      <c r="AS337" s="1299"/>
      <c r="AT337" s="35">
        <f>ROUND(ROUND(J335*V336,0)*AR340,0)</f>
        <v>165</v>
      </c>
      <c r="AU337" s="31"/>
    </row>
    <row r="338" spans="1:47" ht="17.100000000000001" customHeight="1" x14ac:dyDescent="0.15">
      <c r="A338" s="32">
        <v>44</v>
      </c>
      <c r="B338" s="33" t="s">
        <v>5988</v>
      </c>
      <c r="C338" s="34" t="s">
        <v>9189</v>
      </c>
      <c r="D338" s="422"/>
      <c r="E338" s="423"/>
      <c r="F338" s="424"/>
      <c r="G338" s="36"/>
      <c r="H338" s="29"/>
      <c r="I338" s="37"/>
      <c r="J338" s="4"/>
      <c r="M338" s="21"/>
      <c r="N338" s="418"/>
      <c r="O338" s="419"/>
      <c r="P338" s="419"/>
      <c r="Q338" s="23"/>
      <c r="R338" s="167"/>
      <c r="S338" s="167"/>
      <c r="T338" s="166"/>
      <c r="W338" s="449"/>
      <c r="X338" s="1271" t="s">
        <v>4824</v>
      </c>
      <c r="Y338" s="1202"/>
      <c r="Z338" s="1202"/>
      <c r="AA338" s="1202"/>
      <c r="AB338" s="1202"/>
      <c r="AC338" s="448" t="s">
        <v>4825</v>
      </c>
      <c r="AD338" s="99"/>
      <c r="AE338" s="99"/>
      <c r="AF338" s="99"/>
      <c r="AG338" s="43"/>
      <c r="AH338" s="43"/>
      <c r="AI338" s="43"/>
      <c r="AJ338" s="43"/>
      <c r="AK338" s="43"/>
      <c r="AL338" s="43"/>
      <c r="AM338" s="44" t="s">
        <v>17</v>
      </c>
      <c r="AN338" s="1157">
        <f>$AN$8</f>
        <v>0.7</v>
      </c>
      <c r="AO338" s="1157"/>
      <c r="AP338" s="1268"/>
      <c r="AQ338" s="1269"/>
      <c r="AR338" s="1269"/>
      <c r="AS338" s="1270"/>
      <c r="AT338" s="35">
        <f>ROUND(ROUND(ROUND(J335*V336,0)*AN338,0)*AR340,0)</f>
        <v>116</v>
      </c>
      <c r="AU338" s="31"/>
    </row>
    <row r="339" spans="1:47" ht="17.100000000000001" customHeight="1" x14ac:dyDescent="0.15">
      <c r="A339" s="32">
        <v>44</v>
      </c>
      <c r="B339" s="33" t="s">
        <v>5990</v>
      </c>
      <c r="C339" s="34" t="s">
        <v>9190</v>
      </c>
      <c r="D339" s="422"/>
      <c r="E339" s="423"/>
      <c r="F339" s="424"/>
      <c r="G339" s="36"/>
      <c r="H339" s="29"/>
      <c r="I339" s="37"/>
      <c r="J339" s="4"/>
      <c r="M339" s="21"/>
      <c r="N339" s="420"/>
      <c r="O339" s="421"/>
      <c r="P339" s="421"/>
      <c r="Q339" s="26"/>
      <c r="R339" s="27"/>
      <c r="S339" s="27"/>
      <c r="T339" s="166"/>
      <c r="W339" s="449"/>
      <c r="X339" s="1272"/>
      <c r="Y339" s="1273"/>
      <c r="Z339" s="1273"/>
      <c r="AA339" s="1273"/>
      <c r="AB339" s="1273"/>
      <c r="AC339" s="448" t="s">
        <v>8385</v>
      </c>
      <c r="AD339" s="99"/>
      <c r="AE339" s="99"/>
      <c r="AF339" s="99"/>
      <c r="AG339" s="43"/>
      <c r="AH339" s="43"/>
      <c r="AI339" s="43"/>
      <c r="AJ339" s="43"/>
      <c r="AK339" s="43"/>
      <c r="AL339" s="43"/>
      <c r="AM339" s="44" t="s">
        <v>17</v>
      </c>
      <c r="AN339" s="1157">
        <f>$AN$9</f>
        <v>0.5</v>
      </c>
      <c r="AO339" s="1157"/>
      <c r="AP339" s="20"/>
      <c r="AQ339" s="4"/>
      <c r="AR339" s="4"/>
      <c r="AS339" s="21"/>
      <c r="AT339" s="35">
        <f>ROUND(ROUND(ROUND(J335*V336,0)*AN339,0)*AR340,0)</f>
        <v>83</v>
      </c>
      <c r="AU339" s="31"/>
    </row>
    <row r="340" spans="1:47" ht="17.100000000000001" customHeight="1" x14ac:dyDescent="0.15">
      <c r="A340" s="32">
        <v>44</v>
      </c>
      <c r="B340" s="33" t="s">
        <v>5992</v>
      </c>
      <c r="C340" s="34" t="s">
        <v>9191</v>
      </c>
      <c r="D340" s="422"/>
      <c r="E340" s="423"/>
      <c r="F340" s="424"/>
      <c r="G340" s="36"/>
      <c r="H340" s="29"/>
      <c r="I340" s="37"/>
      <c r="J340" s="4"/>
      <c r="M340" s="21"/>
      <c r="N340" s="1271" t="s">
        <v>4829</v>
      </c>
      <c r="O340" s="1202"/>
      <c r="P340" s="1202"/>
      <c r="Q340" s="1202"/>
      <c r="R340" s="1202"/>
      <c r="S340" s="1202"/>
      <c r="T340" s="418"/>
      <c r="W340" s="449"/>
      <c r="X340" s="42"/>
      <c r="Y340" s="43"/>
      <c r="Z340" s="44"/>
      <c r="AA340" s="44"/>
      <c r="AB340" s="43"/>
      <c r="AC340" s="450"/>
      <c r="AD340" s="43"/>
      <c r="AE340" s="43"/>
      <c r="AF340" s="43"/>
      <c r="AG340" s="43"/>
      <c r="AH340" s="43"/>
      <c r="AI340" s="43"/>
      <c r="AJ340" s="43"/>
      <c r="AK340" s="43"/>
      <c r="AL340" s="43"/>
      <c r="AM340" s="44"/>
      <c r="AN340" s="45"/>
      <c r="AO340" s="45"/>
      <c r="AP340" s="20"/>
      <c r="AQ340" s="23" t="s">
        <v>17</v>
      </c>
      <c r="AR340" s="1158">
        <f>$AR$16</f>
        <v>0.95</v>
      </c>
      <c r="AS340" s="1159"/>
      <c r="AT340" s="35">
        <f>ROUND(ROUND(ROUND(J335*R342,0)*V336,0)*AR340,0)</f>
        <v>159</v>
      </c>
      <c r="AU340" s="31"/>
    </row>
    <row r="341" spans="1:47" ht="17.100000000000001" customHeight="1" x14ac:dyDescent="0.15">
      <c r="A341" s="32">
        <v>44</v>
      </c>
      <c r="B341" s="33" t="s">
        <v>5994</v>
      </c>
      <c r="C341" s="34" t="s">
        <v>9192</v>
      </c>
      <c r="D341" s="422"/>
      <c r="E341" s="423"/>
      <c r="F341" s="424"/>
      <c r="G341" s="36"/>
      <c r="H341" s="29"/>
      <c r="I341" s="37"/>
      <c r="J341" s="4"/>
      <c r="M341" s="21"/>
      <c r="N341" s="1228"/>
      <c r="O341" s="1283"/>
      <c r="P341" s="1283"/>
      <c r="Q341" s="1283"/>
      <c r="R341" s="1283"/>
      <c r="S341" s="1283"/>
      <c r="T341" s="418"/>
      <c r="W341" s="449"/>
      <c r="X341" s="1271" t="s">
        <v>4824</v>
      </c>
      <c r="Y341" s="1202"/>
      <c r="Z341" s="1202"/>
      <c r="AA341" s="1202"/>
      <c r="AB341" s="1202"/>
      <c r="AC341" s="448" t="s">
        <v>4825</v>
      </c>
      <c r="AD341" s="99"/>
      <c r="AE341" s="99"/>
      <c r="AF341" s="99"/>
      <c r="AG341" s="43"/>
      <c r="AH341" s="43"/>
      <c r="AI341" s="43"/>
      <c r="AJ341" s="43"/>
      <c r="AK341" s="43"/>
      <c r="AL341" s="43"/>
      <c r="AM341" s="44" t="s">
        <v>17</v>
      </c>
      <c r="AN341" s="1157">
        <f>$AN$8</f>
        <v>0.7</v>
      </c>
      <c r="AO341" s="1157"/>
      <c r="AP341" s="20"/>
      <c r="AQ341" s="4"/>
      <c r="AR341" s="4"/>
      <c r="AS341" s="21"/>
      <c r="AT341" s="35">
        <f>ROUND(ROUND(ROUND(ROUND(J335*R342,0)*V336,0)*AN341,0)*AR340,0)</f>
        <v>111</v>
      </c>
      <c r="AU341" s="31"/>
    </row>
    <row r="342" spans="1:47" ht="17.100000000000001" customHeight="1" x14ac:dyDescent="0.15">
      <c r="A342" s="32">
        <v>44</v>
      </c>
      <c r="B342" s="33" t="s">
        <v>5996</v>
      </c>
      <c r="C342" s="34" t="s">
        <v>9193</v>
      </c>
      <c r="D342" s="426"/>
      <c r="E342" s="427"/>
      <c r="F342" s="428"/>
      <c r="G342" s="56"/>
      <c r="H342" s="57"/>
      <c r="I342" s="60"/>
      <c r="J342" s="25"/>
      <c r="K342" s="25"/>
      <c r="L342" s="25"/>
      <c r="M342" s="38"/>
      <c r="N342" s="420"/>
      <c r="O342" s="421"/>
      <c r="P342" s="421"/>
      <c r="Q342" s="26" t="s">
        <v>17</v>
      </c>
      <c r="R342" s="1180">
        <f>$R$12</f>
        <v>0.96499999999999997</v>
      </c>
      <c r="S342" s="1180"/>
      <c r="T342" s="454"/>
      <c r="U342" s="135"/>
      <c r="V342" s="233"/>
      <c r="W342" s="455"/>
      <c r="X342" s="1272"/>
      <c r="Y342" s="1273"/>
      <c r="Z342" s="1273"/>
      <c r="AA342" s="1273"/>
      <c r="AB342" s="1273"/>
      <c r="AC342" s="448" t="s">
        <v>8385</v>
      </c>
      <c r="AD342" s="99"/>
      <c r="AE342" s="99"/>
      <c r="AF342" s="99"/>
      <c r="AG342" s="43"/>
      <c r="AH342" s="43"/>
      <c r="AI342" s="43"/>
      <c r="AJ342" s="43"/>
      <c r="AK342" s="43"/>
      <c r="AL342" s="43"/>
      <c r="AM342" s="44" t="s">
        <v>17</v>
      </c>
      <c r="AN342" s="1157">
        <f>$AN$9</f>
        <v>0.5</v>
      </c>
      <c r="AO342" s="1157"/>
      <c r="AP342" s="24"/>
      <c r="AQ342" s="25"/>
      <c r="AR342" s="25"/>
      <c r="AS342" s="38"/>
      <c r="AT342" s="35">
        <f>ROUND(ROUND(ROUND(ROUND(J335*R342,0)*V336,0)*AN342,0)*AR340,0)</f>
        <v>80</v>
      </c>
      <c r="AU342" s="61"/>
    </row>
    <row r="343" spans="1:47" ht="17.100000000000001" customHeight="1" x14ac:dyDescent="0.15">
      <c r="A343" s="32">
        <v>44</v>
      </c>
      <c r="B343" s="33" t="s">
        <v>5998</v>
      </c>
      <c r="C343" s="34" t="s">
        <v>9194</v>
      </c>
      <c r="D343" s="1085" t="s">
        <v>8382</v>
      </c>
      <c r="E343" s="1086"/>
      <c r="F343" s="1087"/>
      <c r="G343" s="1085" t="s">
        <v>5173</v>
      </c>
      <c r="H343" s="1281"/>
      <c r="I343" s="1299"/>
      <c r="J343" s="1086" t="s">
        <v>4821</v>
      </c>
      <c r="K343" s="1133"/>
      <c r="L343" s="1133"/>
      <c r="M343" s="1134"/>
      <c r="N343" s="416"/>
      <c r="O343" s="417"/>
      <c r="P343" s="417"/>
      <c r="Q343" s="65"/>
      <c r="R343" s="156"/>
      <c r="S343" s="156"/>
      <c r="T343" s="1339" t="s">
        <v>5327</v>
      </c>
      <c r="U343" s="1117"/>
      <c r="V343" s="1117"/>
      <c r="W343" s="1118"/>
      <c r="X343" s="42"/>
      <c r="Y343" s="43"/>
      <c r="Z343" s="44"/>
      <c r="AA343" s="44"/>
      <c r="AB343" s="43"/>
      <c r="AC343" s="450"/>
      <c r="AD343" s="43"/>
      <c r="AE343" s="43"/>
      <c r="AF343" s="43"/>
      <c r="AG343" s="43"/>
      <c r="AH343" s="43"/>
      <c r="AI343" s="43"/>
      <c r="AJ343" s="43"/>
      <c r="AK343" s="43"/>
      <c r="AL343" s="43"/>
      <c r="AM343" s="44"/>
      <c r="AN343" s="45"/>
      <c r="AO343" s="45"/>
      <c r="AP343" s="25"/>
      <c r="AQ343" s="25"/>
      <c r="AR343" s="25"/>
      <c r="AS343" s="25"/>
      <c r="AT343" s="35">
        <f>ROUND(J347*V348,0)</f>
        <v>443</v>
      </c>
      <c r="AU343" s="66" t="s">
        <v>4822</v>
      </c>
    </row>
    <row r="344" spans="1:47" ht="17.100000000000001" customHeight="1" x14ac:dyDescent="0.15">
      <c r="A344" s="32">
        <v>44</v>
      </c>
      <c r="B344" s="33" t="s">
        <v>6000</v>
      </c>
      <c r="C344" s="34" t="s">
        <v>9195</v>
      </c>
      <c r="D344" s="1088"/>
      <c r="E344" s="1089"/>
      <c r="F344" s="1090"/>
      <c r="G344" s="1268"/>
      <c r="H344" s="1269"/>
      <c r="I344" s="1270"/>
      <c r="J344" s="1135"/>
      <c r="K344" s="1135"/>
      <c r="L344" s="1135"/>
      <c r="M344" s="1136"/>
      <c r="N344" s="418"/>
      <c r="O344" s="419"/>
      <c r="P344" s="419"/>
      <c r="Q344" s="23"/>
      <c r="R344" s="167"/>
      <c r="S344" s="167"/>
      <c r="T344" s="1302"/>
      <c r="U344" s="1303"/>
      <c r="V344" s="1303"/>
      <c r="W344" s="1304"/>
      <c r="X344" s="1271" t="s">
        <v>4824</v>
      </c>
      <c r="Y344" s="1202"/>
      <c r="Z344" s="1202"/>
      <c r="AA344" s="1202"/>
      <c r="AB344" s="1202"/>
      <c r="AC344" s="448" t="s">
        <v>4825</v>
      </c>
      <c r="AD344" s="99"/>
      <c r="AE344" s="99"/>
      <c r="AF344" s="99"/>
      <c r="AG344" s="43"/>
      <c r="AH344" s="43"/>
      <c r="AI344" s="43"/>
      <c r="AJ344" s="43"/>
      <c r="AK344" s="43"/>
      <c r="AL344" s="43"/>
      <c r="AM344" s="44" t="s">
        <v>17</v>
      </c>
      <c r="AN344" s="1157">
        <f>$AN$8</f>
        <v>0.7</v>
      </c>
      <c r="AO344" s="1157"/>
      <c r="AP344" s="43"/>
      <c r="AQ344" s="43"/>
      <c r="AR344" s="43"/>
      <c r="AS344" s="43"/>
      <c r="AT344" s="35">
        <f>ROUND(ROUND(J347*V348,0)*AN344,0)</f>
        <v>310</v>
      </c>
      <c r="AU344" s="232"/>
    </row>
    <row r="345" spans="1:47" ht="17.100000000000001" customHeight="1" x14ac:dyDescent="0.15">
      <c r="A345" s="32">
        <v>44</v>
      </c>
      <c r="B345" s="33" t="s">
        <v>6002</v>
      </c>
      <c r="C345" s="34" t="s">
        <v>9196</v>
      </c>
      <c r="D345" s="1088"/>
      <c r="E345" s="1089"/>
      <c r="F345" s="1090"/>
      <c r="G345" s="1268"/>
      <c r="H345" s="1269"/>
      <c r="I345" s="1270"/>
      <c r="J345" s="1135"/>
      <c r="K345" s="1135"/>
      <c r="L345" s="1135"/>
      <c r="M345" s="1136"/>
      <c r="N345" s="420"/>
      <c r="O345" s="421"/>
      <c r="P345" s="421"/>
      <c r="Q345" s="26"/>
      <c r="R345" s="27"/>
      <c r="S345" s="27"/>
      <c r="T345" s="1302"/>
      <c r="U345" s="1303"/>
      <c r="V345" s="1303"/>
      <c r="W345" s="1304"/>
      <c r="X345" s="1272"/>
      <c r="Y345" s="1273"/>
      <c r="Z345" s="1273"/>
      <c r="AA345" s="1273"/>
      <c r="AB345" s="1273"/>
      <c r="AC345" s="448" t="s">
        <v>8385</v>
      </c>
      <c r="AD345" s="99"/>
      <c r="AE345" s="99"/>
      <c r="AF345" s="99"/>
      <c r="AG345" s="43"/>
      <c r="AH345" s="43"/>
      <c r="AI345" s="43"/>
      <c r="AJ345" s="43"/>
      <c r="AK345" s="43"/>
      <c r="AL345" s="43"/>
      <c r="AM345" s="44" t="s">
        <v>17</v>
      </c>
      <c r="AN345" s="1157">
        <f>$AN$9</f>
        <v>0.5</v>
      </c>
      <c r="AO345" s="1157"/>
      <c r="AP345" s="43"/>
      <c r="AQ345" s="43"/>
      <c r="AR345" s="43"/>
      <c r="AS345" s="43"/>
      <c r="AT345" s="35">
        <f>ROUND(ROUND(J347*V348,0)*AN345,0)</f>
        <v>222</v>
      </c>
      <c r="AU345" s="232"/>
    </row>
    <row r="346" spans="1:47" ht="17.100000000000001" customHeight="1" x14ac:dyDescent="0.15">
      <c r="A346" s="32">
        <v>44</v>
      </c>
      <c r="B346" s="33" t="s">
        <v>6004</v>
      </c>
      <c r="C346" s="34" t="s">
        <v>9197</v>
      </c>
      <c r="D346" s="422"/>
      <c r="E346" s="423"/>
      <c r="F346" s="424"/>
      <c r="G346" s="93"/>
      <c r="I346" s="22"/>
      <c r="J346" s="1269"/>
      <c r="K346" s="1269"/>
      <c r="L346" s="1269"/>
      <c r="M346" s="1270"/>
      <c r="N346" s="1271" t="s">
        <v>4829</v>
      </c>
      <c r="O346" s="1202"/>
      <c r="P346" s="1202"/>
      <c r="Q346" s="1202"/>
      <c r="R346" s="1202"/>
      <c r="S346" s="1202"/>
      <c r="T346" s="418"/>
      <c r="W346" s="449"/>
      <c r="X346" s="42"/>
      <c r="Y346" s="43"/>
      <c r="Z346" s="44"/>
      <c r="AA346" s="44"/>
      <c r="AB346" s="43"/>
      <c r="AC346" s="450"/>
      <c r="AD346" s="43"/>
      <c r="AE346" s="43"/>
      <c r="AF346" s="43"/>
      <c r="AG346" s="43"/>
      <c r="AH346" s="43"/>
      <c r="AI346" s="43"/>
      <c r="AJ346" s="43"/>
      <c r="AK346" s="43"/>
      <c r="AL346" s="43"/>
      <c r="AM346" s="44"/>
      <c r="AN346" s="45"/>
      <c r="AO346" s="45"/>
      <c r="AP346" s="43"/>
      <c r="AQ346" s="43"/>
      <c r="AR346" s="25"/>
      <c r="AS346" s="25"/>
      <c r="AT346" s="35">
        <f>ROUND(ROUND(J347*R348,0)*V348,0)</f>
        <v>428</v>
      </c>
      <c r="AU346" s="232"/>
    </row>
    <row r="347" spans="1:47" ht="17.100000000000001" customHeight="1" x14ac:dyDescent="0.15">
      <c r="A347" s="32">
        <v>44</v>
      </c>
      <c r="B347" s="33" t="s">
        <v>6006</v>
      </c>
      <c r="C347" s="34" t="s">
        <v>9198</v>
      </c>
      <c r="D347" s="422"/>
      <c r="E347" s="423"/>
      <c r="F347" s="424"/>
      <c r="G347" s="36"/>
      <c r="H347" s="29"/>
      <c r="I347" s="21"/>
      <c r="J347" s="1108">
        <f>'16就労移行支援(養成・基本)'!K347</f>
        <v>633</v>
      </c>
      <c r="K347" s="1108"/>
      <c r="L347" s="4" t="s">
        <v>21</v>
      </c>
      <c r="M347" s="2"/>
      <c r="N347" s="1228"/>
      <c r="O347" s="1283"/>
      <c r="P347" s="1283"/>
      <c r="Q347" s="1283"/>
      <c r="R347" s="1283"/>
      <c r="S347" s="1283"/>
      <c r="T347" s="418"/>
      <c r="W347" s="449"/>
      <c r="X347" s="1271" t="s">
        <v>4824</v>
      </c>
      <c r="Y347" s="1202"/>
      <c r="Z347" s="1202"/>
      <c r="AA347" s="1202"/>
      <c r="AB347" s="1202"/>
      <c r="AC347" s="448" t="s">
        <v>4825</v>
      </c>
      <c r="AD347" s="99"/>
      <c r="AE347" s="99"/>
      <c r="AF347" s="99"/>
      <c r="AG347" s="43"/>
      <c r="AH347" s="43"/>
      <c r="AI347" s="43"/>
      <c r="AJ347" s="43"/>
      <c r="AK347" s="43"/>
      <c r="AL347" s="43"/>
      <c r="AM347" s="44" t="s">
        <v>17</v>
      </c>
      <c r="AN347" s="1157">
        <f>$AN$8</f>
        <v>0.7</v>
      </c>
      <c r="AO347" s="1157"/>
      <c r="AP347" s="25"/>
      <c r="AQ347" s="25"/>
      <c r="AR347" s="25"/>
      <c r="AS347" s="25"/>
      <c r="AT347" s="35">
        <f>ROUND(ROUND(ROUND(J347*R348,0)*V348,0)*AN347,0)</f>
        <v>300</v>
      </c>
      <c r="AU347" s="232"/>
    </row>
    <row r="348" spans="1:47" ht="17.100000000000001" customHeight="1" x14ac:dyDescent="0.15">
      <c r="A348" s="32">
        <v>44</v>
      </c>
      <c r="B348" s="33" t="s">
        <v>6008</v>
      </c>
      <c r="C348" s="34" t="s">
        <v>9199</v>
      </c>
      <c r="D348" s="422"/>
      <c r="E348" s="423"/>
      <c r="F348" s="424"/>
      <c r="G348" s="36"/>
      <c r="H348" s="29"/>
      <c r="I348" s="21"/>
      <c r="J348" s="419"/>
      <c r="K348" s="419"/>
      <c r="L348" s="419"/>
      <c r="M348" s="419"/>
      <c r="N348" s="420"/>
      <c r="O348" s="421"/>
      <c r="P348" s="421"/>
      <c r="Q348" s="26" t="s">
        <v>17</v>
      </c>
      <c r="R348" s="1180">
        <f>$R$12</f>
        <v>0.96499999999999997</v>
      </c>
      <c r="S348" s="1180"/>
      <c r="T348" s="166"/>
      <c r="U348" s="23" t="s">
        <v>17</v>
      </c>
      <c r="V348" s="1158">
        <f>$V$12</f>
        <v>0.7</v>
      </c>
      <c r="W348" s="1159"/>
      <c r="X348" s="1272"/>
      <c r="Y348" s="1273"/>
      <c r="Z348" s="1273"/>
      <c r="AA348" s="1273"/>
      <c r="AB348" s="1273"/>
      <c r="AC348" s="448" t="s">
        <v>8385</v>
      </c>
      <c r="AD348" s="99"/>
      <c r="AE348" s="99"/>
      <c r="AF348" s="99"/>
      <c r="AG348" s="43"/>
      <c r="AH348" s="43"/>
      <c r="AI348" s="43"/>
      <c r="AJ348" s="43"/>
      <c r="AK348" s="43"/>
      <c r="AL348" s="43"/>
      <c r="AM348" s="44" t="s">
        <v>17</v>
      </c>
      <c r="AN348" s="1157">
        <f>$AN$9</f>
        <v>0.5</v>
      </c>
      <c r="AO348" s="1157"/>
      <c r="AP348" s="25"/>
      <c r="AQ348" s="25"/>
      <c r="AR348" s="25"/>
      <c r="AS348" s="25"/>
      <c r="AT348" s="35">
        <f>ROUND(ROUND(ROUND(J347*R348,0)*V348,0)*AN348,0)</f>
        <v>214</v>
      </c>
      <c r="AU348" s="232"/>
    </row>
    <row r="349" spans="1:47" ht="17.100000000000001" customHeight="1" x14ac:dyDescent="0.15">
      <c r="A349" s="32">
        <v>44</v>
      </c>
      <c r="B349" s="33" t="s">
        <v>6010</v>
      </c>
      <c r="C349" s="34" t="s">
        <v>9200</v>
      </c>
      <c r="D349" s="422"/>
      <c r="E349" s="423"/>
      <c r="F349" s="424"/>
      <c r="G349" s="36"/>
      <c r="H349" s="29"/>
      <c r="I349" s="37"/>
      <c r="J349" s="4"/>
      <c r="M349" s="21"/>
      <c r="N349" s="416"/>
      <c r="O349" s="417"/>
      <c r="P349" s="417"/>
      <c r="Q349" s="65"/>
      <c r="R349" s="156"/>
      <c r="S349" s="156"/>
      <c r="T349" s="166"/>
      <c r="W349" s="449"/>
      <c r="X349" s="42"/>
      <c r="Y349" s="43"/>
      <c r="Z349" s="44"/>
      <c r="AA349" s="44"/>
      <c r="AB349" s="43"/>
      <c r="AC349" s="450"/>
      <c r="AD349" s="43"/>
      <c r="AE349" s="43"/>
      <c r="AF349" s="43"/>
      <c r="AG349" s="43"/>
      <c r="AH349" s="43"/>
      <c r="AI349" s="43"/>
      <c r="AJ349" s="43"/>
      <c r="AK349" s="43"/>
      <c r="AL349" s="43"/>
      <c r="AM349" s="44"/>
      <c r="AN349" s="45"/>
      <c r="AO349" s="45"/>
      <c r="AP349" s="1198" t="s">
        <v>4833</v>
      </c>
      <c r="AQ349" s="1281"/>
      <c r="AR349" s="1281"/>
      <c r="AS349" s="1299"/>
      <c r="AT349" s="35">
        <f>ROUND(ROUND(J347*V348,0)*AR352,0)</f>
        <v>421</v>
      </c>
      <c r="AU349" s="31"/>
    </row>
    <row r="350" spans="1:47" ht="17.100000000000001" customHeight="1" x14ac:dyDescent="0.15">
      <c r="A350" s="32">
        <v>44</v>
      </c>
      <c r="B350" s="33" t="s">
        <v>6012</v>
      </c>
      <c r="C350" s="34" t="s">
        <v>9201</v>
      </c>
      <c r="D350" s="422"/>
      <c r="E350" s="423"/>
      <c r="F350" s="424"/>
      <c r="G350" s="36"/>
      <c r="H350" s="29"/>
      <c r="I350" s="37"/>
      <c r="J350" s="4"/>
      <c r="M350" s="21"/>
      <c r="N350" s="418"/>
      <c r="O350" s="419"/>
      <c r="P350" s="419"/>
      <c r="Q350" s="23"/>
      <c r="R350" s="167"/>
      <c r="S350" s="167"/>
      <c r="T350" s="166"/>
      <c r="W350" s="449"/>
      <c r="X350" s="1271" t="s">
        <v>4824</v>
      </c>
      <c r="Y350" s="1202"/>
      <c r="Z350" s="1202"/>
      <c r="AA350" s="1202"/>
      <c r="AB350" s="1202"/>
      <c r="AC350" s="448" t="s">
        <v>4825</v>
      </c>
      <c r="AD350" s="99"/>
      <c r="AE350" s="99"/>
      <c r="AF350" s="99"/>
      <c r="AG350" s="43"/>
      <c r="AH350" s="43"/>
      <c r="AI350" s="43"/>
      <c r="AJ350" s="43"/>
      <c r="AK350" s="43"/>
      <c r="AL350" s="43"/>
      <c r="AM350" s="44" t="s">
        <v>17</v>
      </c>
      <c r="AN350" s="1157">
        <f>$AN$8</f>
        <v>0.7</v>
      </c>
      <c r="AO350" s="1157"/>
      <c r="AP350" s="1268"/>
      <c r="AQ350" s="1269"/>
      <c r="AR350" s="1269"/>
      <c r="AS350" s="1270"/>
      <c r="AT350" s="35">
        <f>ROUND(ROUND(ROUND(J347*V348,0)*AN350,0)*AR352,0)</f>
        <v>295</v>
      </c>
      <c r="AU350" s="31"/>
    </row>
    <row r="351" spans="1:47" ht="17.100000000000001" customHeight="1" x14ac:dyDescent="0.15">
      <c r="A351" s="32">
        <v>44</v>
      </c>
      <c r="B351" s="33" t="s">
        <v>6014</v>
      </c>
      <c r="C351" s="34" t="s">
        <v>9202</v>
      </c>
      <c r="D351" s="422"/>
      <c r="E351" s="423"/>
      <c r="F351" s="424"/>
      <c r="G351" s="36"/>
      <c r="H351" s="29"/>
      <c r="I351" s="37"/>
      <c r="J351" s="4"/>
      <c r="M351" s="21"/>
      <c r="N351" s="420"/>
      <c r="O351" s="421"/>
      <c r="P351" s="421"/>
      <c r="Q351" s="26"/>
      <c r="R351" s="27"/>
      <c r="S351" s="27"/>
      <c r="T351" s="166"/>
      <c r="W351" s="449"/>
      <c r="X351" s="1272"/>
      <c r="Y351" s="1273"/>
      <c r="Z351" s="1273"/>
      <c r="AA351" s="1273"/>
      <c r="AB351" s="1273"/>
      <c r="AC351" s="448" t="s">
        <v>8385</v>
      </c>
      <c r="AD351" s="99"/>
      <c r="AE351" s="99"/>
      <c r="AF351" s="99"/>
      <c r="AG351" s="43"/>
      <c r="AH351" s="43"/>
      <c r="AI351" s="43"/>
      <c r="AJ351" s="43"/>
      <c r="AK351" s="43"/>
      <c r="AL351" s="43"/>
      <c r="AM351" s="44" t="s">
        <v>17</v>
      </c>
      <c r="AN351" s="1157">
        <f>$AN$9</f>
        <v>0.5</v>
      </c>
      <c r="AO351" s="1157"/>
      <c r="AP351" s="20"/>
      <c r="AQ351" s="4"/>
      <c r="AR351" s="4"/>
      <c r="AS351" s="21"/>
      <c r="AT351" s="35">
        <f>ROUND(ROUND(ROUND(J347*V348,0)*AN351,0)*AR352,0)</f>
        <v>211</v>
      </c>
      <c r="AU351" s="31"/>
    </row>
    <row r="352" spans="1:47" ht="17.100000000000001" customHeight="1" x14ac:dyDescent="0.15">
      <c r="A352" s="32">
        <v>44</v>
      </c>
      <c r="B352" s="33" t="s">
        <v>6016</v>
      </c>
      <c r="C352" s="34" t="s">
        <v>9203</v>
      </c>
      <c r="D352" s="422"/>
      <c r="E352" s="423"/>
      <c r="F352" s="424"/>
      <c r="G352" s="36"/>
      <c r="H352" s="29"/>
      <c r="I352" s="37"/>
      <c r="J352" s="4"/>
      <c r="M352" s="21"/>
      <c r="N352" s="1271" t="s">
        <v>4829</v>
      </c>
      <c r="O352" s="1202"/>
      <c r="P352" s="1202"/>
      <c r="Q352" s="1202"/>
      <c r="R352" s="1202"/>
      <c r="S352" s="1202"/>
      <c r="T352" s="418"/>
      <c r="W352" s="449"/>
      <c r="X352" s="42"/>
      <c r="Y352" s="43"/>
      <c r="Z352" s="44"/>
      <c r="AA352" s="44"/>
      <c r="AB352" s="43"/>
      <c r="AC352" s="450"/>
      <c r="AD352" s="43"/>
      <c r="AE352" s="43"/>
      <c r="AF352" s="43"/>
      <c r="AG352" s="43"/>
      <c r="AH352" s="43"/>
      <c r="AI352" s="43"/>
      <c r="AJ352" s="43"/>
      <c r="AK352" s="43"/>
      <c r="AL352" s="43"/>
      <c r="AM352" s="44"/>
      <c r="AN352" s="45"/>
      <c r="AO352" s="45"/>
      <c r="AP352" s="20"/>
      <c r="AQ352" s="23" t="s">
        <v>17</v>
      </c>
      <c r="AR352" s="1158">
        <f>$AR$16</f>
        <v>0.95</v>
      </c>
      <c r="AS352" s="1159"/>
      <c r="AT352" s="35">
        <f>ROUND(ROUND(ROUND(J347*R354,0)*V348,0)*AR352,0)</f>
        <v>407</v>
      </c>
      <c r="AU352" s="31"/>
    </row>
    <row r="353" spans="1:47" ht="17.100000000000001" customHeight="1" x14ac:dyDescent="0.15">
      <c r="A353" s="32">
        <v>44</v>
      </c>
      <c r="B353" s="33" t="s">
        <v>6018</v>
      </c>
      <c r="C353" s="34" t="s">
        <v>9204</v>
      </c>
      <c r="D353" s="422"/>
      <c r="E353" s="423"/>
      <c r="F353" s="424"/>
      <c r="G353" s="36"/>
      <c r="H353" s="29"/>
      <c r="I353" s="37"/>
      <c r="J353" s="4"/>
      <c r="M353" s="21"/>
      <c r="N353" s="1228"/>
      <c r="O353" s="1283"/>
      <c r="P353" s="1283"/>
      <c r="Q353" s="1283"/>
      <c r="R353" s="1283"/>
      <c r="S353" s="1283"/>
      <c r="T353" s="418"/>
      <c r="W353" s="449"/>
      <c r="X353" s="1271" t="s">
        <v>4824</v>
      </c>
      <c r="Y353" s="1202"/>
      <c r="Z353" s="1202"/>
      <c r="AA353" s="1202"/>
      <c r="AB353" s="1202"/>
      <c r="AC353" s="448" t="s">
        <v>4825</v>
      </c>
      <c r="AD353" s="99"/>
      <c r="AE353" s="99"/>
      <c r="AF353" s="99"/>
      <c r="AG353" s="43"/>
      <c r="AH353" s="43"/>
      <c r="AI353" s="43"/>
      <c r="AJ353" s="43"/>
      <c r="AK353" s="43"/>
      <c r="AL353" s="43"/>
      <c r="AM353" s="44" t="s">
        <v>17</v>
      </c>
      <c r="AN353" s="1157">
        <f>$AN$8</f>
        <v>0.7</v>
      </c>
      <c r="AO353" s="1157"/>
      <c r="AP353" s="20"/>
      <c r="AQ353" s="4"/>
      <c r="AR353" s="4"/>
      <c r="AS353" s="21"/>
      <c r="AT353" s="35">
        <f>ROUND(ROUND(ROUND(ROUND(J347*R354,0)*V348,0)*AN353,0)*AR352,0)</f>
        <v>285</v>
      </c>
      <c r="AU353" s="31"/>
    </row>
    <row r="354" spans="1:47" ht="17.100000000000001" customHeight="1" x14ac:dyDescent="0.15">
      <c r="A354" s="32">
        <v>44</v>
      </c>
      <c r="B354" s="33" t="s">
        <v>6020</v>
      </c>
      <c r="C354" s="34" t="s">
        <v>9205</v>
      </c>
      <c r="D354" s="422"/>
      <c r="E354" s="423"/>
      <c r="F354" s="424"/>
      <c r="G354" s="36"/>
      <c r="H354" s="29"/>
      <c r="I354" s="37"/>
      <c r="J354" s="4"/>
      <c r="M354" s="21"/>
      <c r="N354" s="420"/>
      <c r="O354" s="421"/>
      <c r="P354" s="421"/>
      <c r="Q354" s="26" t="s">
        <v>17</v>
      </c>
      <c r="R354" s="1180">
        <f>$R$12</f>
        <v>0.96499999999999997</v>
      </c>
      <c r="S354" s="1180"/>
      <c r="T354" s="166"/>
      <c r="W354" s="449"/>
      <c r="X354" s="1272"/>
      <c r="Y354" s="1273"/>
      <c r="Z354" s="1273"/>
      <c r="AA354" s="1273"/>
      <c r="AB354" s="1273"/>
      <c r="AC354" s="448" t="s">
        <v>8385</v>
      </c>
      <c r="AD354" s="99"/>
      <c r="AE354" s="99"/>
      <c r="AF354" s="99"/>
      <c r="AG354" s="43"/>
      <c r="AH354" s="43"/>
      <c r="AI354" s="43"/>
      <c r="AJ354" s="43"/>
      <c r="AK354" s="43"/>
      <c r="AL354" s="43"/>
      <c r="AM354" s="44" t="s">
        <v>17</v>
      </c>
      <c r="AN354" s="1157">
        <f>$AN$9</f>
        <v>0.5</v>
      </c>
      <c r="AO354" s="1157"/>
      <c r="AP354" s="24"/>
      <c r="AQ354" s="25"/>
      <c r="AR354" s="25"/>
      <c r="AS354" s="38"/>
      <c r="AT354" s="35">
        <f>ROUND(ROUND(ROUND(ROUND(J347*R354,0)*V348,0)*AN354,0)*AR352,0)</f>
        <v>203</v>
      </c>
      <c r="AU354" s="31"/>
    </row>
    <row r="355" spans="1:47" ht="17.100000000000001" customHeight="1" x14ac:dyDescent="0.15">
      <c r="A355" s="32">
        <v>44</v>
      </c>
      <c r="B355" s="33" t="s">
        <v>6022</v>
      </c>
      <c r="C355" s="34" t="s">
        <v>9206</v>
      </c>
      <c r="D355" s="422"/>
      <c r="E355" s="423"/>
      <c r="F355" s="424"/>
      <c r="G355" s="36"/>
      <c r="H355" s="29"/>
      <c r="I355" s="37"/>
      <c r="J355" s="1086" t="s">
        <v>4840</v>
      </c>
      <c r="K355" s="1133"/>
      <c r="L355" s="1133"/>
      <c r="M355" s="1134"/>
      <c r="N355" s="416"/>
      <c r="O355" s="417"/>
      <c r="P355" s="417"/>
      <c r="Q355" s="65"/>
      <c r="R355" s="156"/>
      <c r="S355" s="156"/>
      <c r="T355" s="93"/>
      <c r="V355" s="2"/>
      <c r="W355" s="22"/>
      <c r="X355" s="43"/>
      <c r="Y355" s="43"/>
      <c r="Z355" s="44"/>
      <c r="AA355" s="44"/>
      <c r="AB355" s="43"/>
      <c r="AC355" s="450"/>
      <c r="AD355" s="43"/>
      <c r="AE355" s="43"/>
      <c r="AF355" s="43"/>
      <c r="AG355" s="43"/>
      <c r="AH355" s="43"/>
      <c r="AI355" s="43"/>
      <c r="AJ355" s="43"/>
      <c r="AK355" s="43"/>
      <c r="AL355" s="43"/>
      <c r="AM355" s="44"/>
      <c r="AN355" s="45"/>
      <c r="AO355" s="45"/>
      <c r="AP355" s="25"/>
      <c r="AQ355" s="25"/>
      <c r="AR355" s="25"/>
      <c r="AS355" s="25"/>
      <c r="AT355" s="35">
        <f>ROUND(J359*V348,0)</f>
        <v>368</v>
      </c>
      <c r="AU355" s="31"/>
    </row>
    <row r="356" spans="1:47" ht="17.100000000000001" customHeight="1" x14ac:dyDescent="0.15">
      <c r="A356" s="32">
        <v>44</v>
      </c>
      <c r="B356" s="33" t="s">
        <v>6024</v>
      </c>
      <c r="C356" s="34" t="s">
        <v>9207</v>
      </c>
      <c r="D356" s="422"/>
      <c r="E356" s="423"/>
      <c r="F356" s="424"/>
      <c r="G356" s="36"/>
      <c r="H356" s="29"/>
      <c r="I356" s="37"/>
      <c r="J356" s="1135"/>
      <c r="K356" s="1135"/>
      <c r="L356" s="1135"/>
      <c r="M356" s="1136"/>
      <c r="N356" s="418"/>
      <c r="O356" s="419"/>
      <c r="P356" s="419"/>
      <c r="Q356" s="23"/>
      <c r="R356" s="167"/>
      <c r="S356" s="167"/>
      <c r="T356" s="93"/>
      <c r="V356" s="2"/>
      <c r="W356" s="22"/>
      <c r="X356" s="1202" t="s">
        <v>4824</v>
      </c>
      <c r="Y356" s="1202"/>
      <c r="Z356" s="1202"/>
      <c r="AA356" s="1202"/>
      <c r="AB356" s="1202"/>
      <c r="AC356" s="448" t="s">
        <v>4825</v>
      </c>
      <c r="AD356" s="99"/>
      <c r="AE356" s="99"/>
      <c r="AF356" s="99"/>
      <c r="AG356" s="43"/>
      <c r="AH356" s="43"/>
      <c r="AI356" s="43"/>
      <c r="AJ356" s="43"/>
      <c r="AK356" s="43"/>
      <c r="AL356" s="43"/>
      <c r="AM356" s="44" t="s">
        <v>17</v>
      </c>
      <c r="AN356" s="1157">
        <f>$AN$8</f>
        <v>0.7</v>
      </c>
      <c r="AO356" s="1157"/>
      <c r="AP356" s="43"/>
      <c r="AQ356" s="43"/>
      <c r="AR356" s="43"/>
      <c r="AS356" s="43"/>
      <c r="AT356" s="35">
        <f>ROUND(ROUND(J359*V348,0)*AN356,0)</f>
        <v>258</v>
      </c>
      <c r="AU356" s="31"/>
    </row>
    <row r="357" spans="1:47" ht="17.100000000000001" customHeight="1" x14ac:dyDescent="0.15">
      <c r="A357" s="32">
        <v>44</v>
      </c>
      <c r="B357" s="33" t="s">
        <v>6026</v>
      </c>
      <c r="C357" s="34" t="s">
        <v>9208</v>
      </c>
      <c r="D357" s="422"/>
      <c r="E357" s="423"/>
      <c r="F357" s="424"/>
      <c r="G357" s="36"/>
      <c r="H357" s="29"/>
      <c r="I357" s="37"/>
      <c r="J357" s="1135"/>
      <c r="K357" s="1135"/>
      <c r="L357" s="1135"/>
      <c r="M357" s="1136"/>
      <c r="N357" s="420"/>
      <c r="O357" s="421"/>
      <c r="P357" s="421"/>
      <c r="Q357" s="26"/>
      <c r="R357" s="27"/>
      <c r="S357" s="27"/>
      <c r="T357" s="93"/>
      <c r="V357" s="2"/>
      <c r="W357" s="22"/>
      <c r="X357" s="1273"/>
      <c r="Y357" s="1273"/>
      <c r="Z357" s="1273"/>
      <c r="AA357" s="1273"/>
      <c r="AB357" s="1273"/>
      <c r="AC357" s="448" t="s">
        <v>8385</v>
      </c>
      <c r="AD357" s="99"/>
      <c r="AE357" s="99"/>
      <c r="AF357" s="99"/>
      <c r="AG357" s="43"/>
      <c r="AH357" s="43"/>
      <c r="AI357" s="43"/>
      <c r="AJ357" s="43"/>
      <c r="AK357" s="43"/>
      <c r="AL357" s="43"/>
      <c r="AM357" s="44" t="s">
        <v>17</v>
      </c>
      <c r="AN357" s="1157">
        <f>$AN$9</f>
        <v>0.5</v>
      </c>
      <c r="AO357" s="1157"/>
      <c r="AP357" s="43"/>
      <c r="AQ357" s="43"/>
      <c r="AR357" s="43"/>
      <c r="AS357" s="43"/>
      <c r="AT357" s="35">
        <f>ROUND(ROUND(J359*V348,0)*AN357,0)</f>
        <v>184</v>
      </c>
      <c r="AU357" s="31"/>
    </row>
    <row r="358" spans="1:47" ht="17.100000000000001" customHeight="1" x14ac:dyDescent="0.15">
      <c r="A358" s="32">
        <v>44</v>
      </c>
      <c r="B358" s="33" t="s">
        <v>6028</v>
      </c>
      <c r="C358" s="34" t="s">
        <v>9209</v>
      </c>
      <c r="D358" s="422"/>
      <c r="E358" s="423"/>
      <c r="F358" s="424"/>
      <c r="G358" s="36"/>
      <c r="H358" s="29"/>
      <c r="I358" s="37"/>
      <c r="J358" s="1269"/>
      <c r="K358" s="1269"/>
      <c r="L358" s="1269"/>
      <c r="M358" s="1270"/>
      <c r="N358" s="1271" t="s">
        <v>4829</v>
      </c>
      <c r="O358" s="1202"/>
      <c r="P358" s="1202"/>
      <c r="Q358" s="1202"/>
      <c r="R358" s="1202"/>
      <c r="S358" s="1202"/>
      <c r="T358" s="93"/>
      <c r="V358" s="2"/>
      <c r="W358" s="22"/>
      <c r="X358" s="43"/>
      <c r="Y358" s="43"/>
      <c r="Z358" s="44"/>
      <c r="AA358" s="44"/>
      <c r="AB358" s="43"/>
      <c r="AC358" s="450"/>
      <c r="AD358" s="43"/>
      <c r="AE358" s="43"/>
      <c r="AF358" s="43"/>
      <c r="AG358" s="43"/>
      <c r="AH358" s="43"/>
      <c r="AI358" s="43"/>
      <c r="AJ358" s="43"/>
      <c r="AK358" s="43"/>
      <c r="AL358" s="43"/>
      <c r="AM358" s="44"/>
      <c r="AN358" s="45"/>
      <c r="AO358" s="45"/>
      <c r="AP358" s="43"/>
      <c r="AQ358" s="43"/>
      <c r="AR358" s="25"/>
      <c r="AS358" s="25"/>
      <c r="AT358" s="35">
        <f>ROUND(ROUND(J359*R360,0)*V348,0)</f>
        <v>356</v>
      </c>
      <c r="AU358" s="31"/>
    </row>
    <row r="359" spans="1:47" ht="17.100000000000001" customHeight="1" x14ac:dyDescent="0.15">
      <c r="A359" s="32">
        <v>44</v>
      </c>
      <c r="B359" s="33" t="s">
        <v>6030</v>
      </c>
      <c r="C359" s="34" t="s">
        <v>9210</v>
      </c>
      <c r="D359" s="422"/>
      <c r="E359" s="423"/>
      <c r="F359" s="424"/>
      <c r="G359" s="36"/>
      <c r="H359" s="29"/>
      <c r="I359" s="37"/>
      <c r="J359" s="1108">
        <f>'16就労移行支援(養成・基本)'!K359</f>
        <v>526</v>
      </c>
      <c r="K359" s="1108"/>
      <c r="L359" s="4" t="s">
        <v>21</v>
      </c>
      <c r="M359" s="2"/>
      <c r="N359" s="1228"/>
      <c r="O359" s="1283"/>
      <c r="P359" s="1283"/>
      <c r="Q359" s="1283"/>
      <c r="R359" s="1283"/>
      <c r="S359" s="1283"/>
      <c r="T359" s="93"/>
      <c r="V359" s="2"/>
      <c r="W359" s="22"/>
      <c r="X359" s="1202" t="s">
        <v>4824</v>
      </c>
      <c r="Y359" s="1202"/>
      <c r="Z359" s="1202"/>
      <c r="AA359" s="1202"/>
      <c r="AB359" s="1202"/>
      <c r="AC359" s="448" t="s">
        <v>4825</v>
      </c>
      <c r="AD359" s="99"/>
      <c r="AE359" s="99"/>
      <c r="AF359" s="99"/>
      <c r="AG359" s="43"/>
      <c r="AH359" s="43"/>
      <c r="AI359" s="43"/>
      <c r="AJ359" s="43"/>
      <c r="AK359" s="43"/>
      <c r="AL359" s="43"/>
      <c r="AM359" s="44" t="s">
        <v>17</v>
      </c>
      <c r="AN359" s="1157">
        <f>$AN$8</f>
        <v>0.7</v>
      </c>
      <c r="AO359" s="1157"/>
      <c r="AP359" s="25"/>
      <c r="AQ359" s="25"/>
      <c r="AR359" s="25"/>
      <c r="AS359" s="25"/>
      <c r="AT359" s="35">
        <f>ROUND(ROUND(ROUND(J359*R360,0)*V348,0)*AN359,0)</f>
        <v>249</v>
      </c>
      <c r="AU359" s="31"/>
    </row>
    <row r="360" spans="1:47" ht="17.100000000000001" customHeight="1" x14ac:dyDescent="0.15">
      <c r="A360" s="32">
        <v>44</v>
      </c>
      <c r="B360" s="33" t="s">
        <v>6032</v>
      </c>
      <c r="C360" s="34" t="s">
        <v>9211</v>
      </c>
      <c r="D360" s="422"/>
      <c r="E360" s="423"/>
      <c r="F360" s="424"/>
      <c r="G360" s="36"/>
      <c r="H360" s="29"/>
      <c r="I360" s="37"/>
      <c r="J360" s="419"/>
      <c r="K360" s="419"/>
      <c r="L360" s="419"/>
      <c r="M360" s="419"/>
      <c r="N360" s="420"/>
      <c r="O360" s="421"/>
      <c r="P360" s="421"/>
      <c r="Q360" s="26" t="s">
        <v>17</v>
      </c>
      <c r="R360" s="1180">
        <f>$R$12</f>
        <v>0.96499999999999997</v>
      </c>
      <c r="S360" s="1180"/>
      <c r="T360" s="93"/>
      <c r="V360" s="2"/>
      <c r="W360" s="22"/>
      <c r="X360" s="1273"/>
      <c r="Y360" s="1273"/>
      <c r="Z360" s="1273"/>
      <c r="AA360" s="1273"/>
      <c r="AB360" s="1273"/>
      <c r="AC360" s="448" t="s">
        <v>8385</v>
      </c>
      <c r="AD360" s="99"/>
      <c r="AE360" s="99"/>
      <c r="AF360" s="99"/>
      <c r="AG360" s="43"/>
      <c r="AH360" s="43"/>
      <c r="AI360" s="43"/>
      <c r="AJ360" s="43"/>
      <c r="AK360" s="43"/>
      <c r="AL360" s="43"/>
      <c r="AM360" s="44" t="s">
        <v>17</v>
      </c>
      <c r="AN360" s="1157">
        <f>$AN$9</f>
        <v>0.5</v>
      </c>
      <c r="AO360" s="1157"/>
      <c r="AP360" s="25"/>
      <c r="AQ360" s="25"/>
      <c r="AR360" s="25"/>
      <c r="AS360" s="25"/>
      <c r="AT360" s="35">
        <f>ROUND(ROUND(ROUND(J359*R360,0)*V348,0)*AN360,0)</f>
        <v>178</v>
      </c>
      <c r="AU360" s="31"/>
    </row>
    <row r="361" spans="1:47" ht="17.100000000000001" customHeight="1" x14ac:dyDescent="0.15">
      <c r="A361" s="32">
        <v>44</v>
      </c>
      <c r="B361" s="33" t="s">
        <v>6034</v>
      </c>
      <c r="C361" s="34" t="s">
        <v>9212</v>
      </c>
      <c r="D361" s="422"/>
      <c r="E361" s="423"/>
      <c r="F361" s="424"/>
      <c r="G361" s="36"/>
      <c r="H361" s="29"/>
      <c r="I361" s="37"/>
      <c r="J361" s="4"/>
      <c r="M361" s="21"/>
      <c r="N361" s="416"/>
      <c r="O361" s="417"/>
      <c r="P361" s="417"/>
      <c r="Q361" s="65"/>
      <c r="R361" s="156"/>
      <c r="S361" s="156"/>
      <c r="T361" s="166"/>
      <c r="W361" s="449"/>
      <c r="X361" s="42"/>
      <c r="Y361" s="43"/>
      <c r="Z361" s="44"/>
      <c r="AA361" s="44"/>
      <c r="AB361" s="43"/>
      <c r="AC361" s="450"/>
      <c r="AD361" s="43"/>
      <c r="AE361" s="43"/>
      <c r="AF361" s="43"/>
      <c r="AG361" s="43"/>
      <c r="AH361" s="43"/>
      <c r="AI361" s="43"/>
      <c r="AJ361" s="43"/>
      <c r="AK361" s="43"/>
      <c r="AL361" s="43"/>
      <c r="AM361" s="44"/>
      <c r="AN361" s="45"/>
      <c r="AO361" s="45"/>
      <c r="AP361" s="1198" t="s">
        <v>4833</v>
      </c>
      <c r="AQ361" s="1281"/>
      <c r="AR361" s="1281"/>
      <c r="AS361" s="1299"/>
      <c r="AT361" s="35">
        <f>ROUND(ROUND(J359*V348,0)*AR364,0)</f>
        <v>350</v>
      </c>
      <c r="AU361" s="31"/>
    </row>
    <row r="362" spans="1:47" ht="17.100000000000001" customHeight="1" x14ac:dyDescent="0.15">
      <c r="A362" s="32">
        <v>44</v>
      </c>
      <c r="B362" s="33" t="s">
        <v>6036</v>
      </c>
      <c r="C362" s="34" t="s">
        <v>9213</v>
      </c>
      <c r="D362" s="422"/>
      <c r="E362" s="423"/>
      <c r="F362" s="424"/>
      <c r="G362" s="36"/>
      <c r="H362" s="29"/>
      <c r="I362" s="37"/>
      <c r="J362" s="4"/>
      <c r="M362" s="21"/>
      <c r="N362" s="418"/>
      <c r="O362" s="419"/>
      <c r="P362" s="419"/>
      <c r="Q362" s="23"/>
      <c r="R362" s="167"/>
      <c r="S362" s="167"/>
      <c r="T362" s="166"/>
      <c r="W362" s="449"/>
      <c r="X362" s="1271" t="s">
        <v>4824</v>
      </c>
      <c r="Y362" s="1202"/>
      <c r="Z362" s="1202"/>
      <c r="AA362" s="1202"/>
      <c r="AB362" s="1202"/>
      <c r="AC362" s="448" t="s">
        <v>4825</v>
      </c>
      <c r="AD362" s="99"/>
      <c r="AE362" s="99"/>
      <c r="AF362" s="99"/>
      <c r="AG362" s="43"/>
      <c r="AH362" s="43"/>
      <c r="AI362" s="43"/>
      <c r="AJ362" s="43"/>
      <c r="AK362" s="43"/>
      <c r="AL362" s="43"/>
      <c r="AM362" s="44" t="s">
        <v>17</v>
      </c>
      <c r="AN362" s="1157">
        <f>$AN$8</f>
        <v>0.7</v>
      </c>
      <c r="AO362" s="1157"/>
      <c r="AP362" s="1268"/>
      <c r="AQ362" s="1269"/>
      <c r="AR362" s="1269"/>
      <c r="AS362" s="1270"/>
      <c r="AT362" s="35">
        <f>ROUND(ROUND(ROUND(J359*V348,0)*AN362,0)*AR364,0)</f>
        <v>245</v>
      </c>
      <c r="AU362" s="31"/>
    </row>
    <row r="363" spans="1:47" ht="17.100000000000001" customHeight="1" x14ac:dyDescent="0.15">
      <c r="A363" s="32">
        <v>44</v>
      </c>
      <c r="B363" s="33" t="s">
        <v>6038</v>
      </c>
      <c r="C363" s="34" t="s">
        <v>9214</v>
      </c>
      <c r="D363" s="422"/>
      <c r="E363" s="423"/>
      <c r="F363" s="424"/>
      <c r="G363" s="36"/>
      <c r="H363" s="29"/>
      <c r="I363" s="37"/>
      <c r="J363" s="4"/>
      <c r="M363" s="21"/>
      <c r="N363" s="420"/>
      <c r="O363" s="421"/>
      <c r="P363" s="421"/>
      <c r="Q363" s="26"/>
      <c r="R363" s="27"/>
      <c r="S363" s="27"/>
      <c r="T363" s="166"/>
      <c r="W363" s="449"/>
      <c r="X363" s="1272"/>
      <c r="Y363" s="1273"/>
      <c r="Z363" s="1273"/>
      <c r="AA363" s="1273"/>
      <c r="AB363" s="1273"/>
      <c r="AC363" s="448" t="s">
        <v>8385</v>
      </c>
      <c r="AD363" s="99"/>
      <c r="AE363" s="99"/>
      <c r="AF363" s="99"/>
      <c r="AG363" s="43"/>
      <c r="AH363" s="43"/>
      <c r="AI363" s="43"/>
      <c r="AJ363" s="43"/>
      <c r="AK363" s="43"/>
      <c r="AL363" s="43"/>
      <c r="AM363" s="44" t="s">
        <v>17</v>
      </c>
      <c r="AN363" s="1157">
        <f>$AN$9</f>
        <v>0.5</v>
      </c>
      <c r="AO363" s="1157"/>
      <c r="AP363" s="20"/>
      <c r="AQ363" s="4"/>
      <c r="AR363" s="4"/>
      <c r="AS363" s="21"/>
      <c r="AT363" s="35">
        <f>ROUND(ROUND(ROUND(J359*V348,0)*AN363,0)*AR364,0)</f>
        <v>175</v>
      </c>
      <c r="AU363" s="31"/>
    </row>
    <row r="364" spans="1:47" ht="17.100000000000001" customHeight="1" x14ac:dyDescent="0.15">
      <c r="A364" s="32">
        <v>44</v>
      </c>
      <c r="B364" s="33" t="s">
        <v>6040</v>
      </c>
      <c r="C364" s="34" t="s">
        <v>9215</v>
      </c>
      <c r="D364" s="422"/>
      <c r="E364" s="423"/>
      <c r="F364" s="424"/>
      <c r="G364" s="36"/>
      <c r="H364" s="29"/>
      <c r="I364" s="37"/>
      <c r="J364" s="4"/>
      <c r="M364" s="21"/>
      <c r="N364" s="1271" t="s">
        <v>4829</v>
      </c>
      <c r="O364" s="1202"/>
      <c r="P364" s="1202"/>
      <c r="Q364" s="1202"/>
      <c r="R364" s="1202"/>
      <c r="S364" s="1202"/>
      <c r="T364" s="418"/>
      <c r="W364" s="449"/>
      <c r="X364" s="42"/>
      <c r="Y364" s="43"/>
      <c r="Z364" s="44"/>
      <c r="AA364" s="44"/>
      <c r="AB364" s="43"/>
      <c r="AC364" s="450"/>
      <c r="AD364" s="43"/>
      <c r="AE364" s="43"/>
      <c r="AF364" s="43"/>
      <c r="AG364" s="43"/>
      <c r="AH364" s="43"/>
      <c r="AI364" s="43"/>
      <c r="AJ364" s="43"/>
      <c r="AK364" s="43"/>
      <c r="AL364" s="43"/>
      <c r="AM364" s="44"/>
      <c r="AN364" s="45"/>
      <c r="AO364" s="45"/>
      <c r="AP364" s="20"/>
      <c r="AQ364" s="23" t="s">
        <v>17</v>
      </c>
      <c r="AR364" s="1158">
        <f>$AR$16</f>
        <v>0.95</v>
      </c>
      <c r="AS364" s="1159"/>
      <c r="AT364" s="35">
        <f>ROUND(ROUND(ROUND(J359*R366,0)*V348,0)*AR364,0)</f>
        <v>338</v>
      </c>
      <c r="AU364" s="31"/>
    </row>
    <row r="365" spans="1:47" ht="17.100000000000001" customHeight="1" x14ac:dyDescent="0.15">
      <c r="A365" s="32">
        <v>44</v>
      </c>
      <c r="B365" s="33" t="s">
        <v>6042</v>
      </c>
      <c r="C365" s="34" t="s">
        <v>9216</v>
      </c>
      <c r="D365" s="422"/>
      <c r="E365" s="423"/>
      <c r="F365" s="424"/>
      <c r="G365" s="36"/>
      <c r="H365" s="29"/>
      <c r="I365" s="37"/>
      <c r="J365" s="4"/>
      <c r="M365" s="21"/>
      <c r="N365" s="1228"/>
      <c r="O365" s="1283"/>
      <c r="P365" s="1283"/>
      <c r="Q365" s="1283"/>
      <c r="R365" s="1283"/>
      <c r="S365" s="1283"/>
      <c r="T365" s="418"/>
      <c r="W365" s="449"/>
      <c r="X365" s="1271" t="s">
        <v>4824</v>
      </c>
      <c r="Y365" s="1202"/>
      <c r="Z365" s="1202"/>
      <c r="AA365" s="1202"/>
      <c r="AB365" s="1202"/>
      <c r="AC365" s="448" t="s">
        <v>4825</v>
      </c>
      <c r="AD365" s="99"/>
      <c r="AE365" s="99"/>
      <c r="AF365" s="99"/>
      <c r="AG365" s="43"/>
      <c r="AH365" s="43"/>
      <c r="AI365" s="43"/>
      <c r="AJ365" s="43"/>
      <c r="AK365" s="43"/>
      <c r="AL365" s="43"/>
      <c r="AM365" s="44" t="s">
        <v>17</v>
      </c>
      <c r="AN365" s="1157">
        <f>$AN$8</f>
        <v>0.7</v>
      </c>
      <c r="AO365" s="1157"/>
      <c r="AP365" s="20"/>
      <c r="AQ365" s="4"/>
      <c r="AR365" s="4"/>
      <c r="AS365" s="21"/>
      <c r="AT365" s="35">
        <f>ROUND(ROUND(ROUND(ROUND(J359*R366,0)*V348,0)*AN365,0)*AR364,0)</f>
        <v>237</v>
      </c>
      <c r="AU365" s="31"/>
    </row>
    <row r="366" spans="1:47" ht="17.100000000000001" customHeight="1" x14ac:dyDescent="0.15">
      <c r="A366" s="32">
        <v>44</v>
      </c>
      <c r="B366" s="33" t="s">
        <v>6044</v>
      </c>
      <c r="C366" s="34" t="s">
        <v>9217</v>
      </c>
      <c r="D366" s="422"/>
      <c r="E366" s="423"/>
      <c r="F366" s="424"/>
      <c r="G366" s="36"/>
      <c r="H366" s="29"/>
      <c r="I366" s="37"/>
      <c r="J366" s="4"/>
      <c r="M366" s="21"/>
      <c r="N366" s="420"/>
      <c r="O366" s="421"/>
      <c r="P366" s="421"/>
      <c r="Q366" s="26" t="s">
        <v>17</v>
      </c>
      <c r="R366" s="1180">
        <f>$R$12</f>
        <v>0.96499999999999997</v>
      </c>
      <c r="S366" s="1180"/>
      <c r="T366" s="166"/>
      <c r="W366" s="449"/>
      <c r="X366" s="1272"/>
      <c r="Y366" s="1273"/>
      <c r="Z366" s="1273"/>
      <c r="AA366" s="1273"/>
      <c r="AB366" s="1273"/>
      <c r="AC366" s="448" t="s">
        <v>8385</v>
      </c>
      <c r="AD366" s="99"/>
      <c r="AE366" s="99"/>
      <c r="AF366" s="99"/>
      <c r="AG366" s="43"/>
      <c r="AH366" s="43"/>
      <c r="AI366" s="43"/>
      <c r="AJ366" s="43"/>
      <c r="AK366" s="43"/>
      <c r="AL366" s="43"/>
      <c r="AM366" s="44" t="s">
        <v>17</v>
      </c>
      <c r="AN366" s="1157">
        <f>$AN$9</f>
        <v>0.5</v>
      </c>
      <c r="AO366" s="1157"/>
      <c r="AP366" s="24"/>
      <c r="AQ366" s="25"/>
      <c r="AR366" s="25"/>
      <c r="AS366" s="38"/>
      <c r="AT366" s="35">
        <f>ROUND(ROUND(ROUND(ROUND(J359*R366,0)*V348,0)*AN366,0)*AR364,0)</f>
        <v>169</v>
      </c>
      <c r="AU366" s="31"/>
    </row>
    <row r="367" spans="1:47" ht="17.100000000000001" customHeight="1" x14ac:dyDescent="0.15">
      <c r="A367" s="32">
        <v>44</v>
      </c>
      <c r="B367" s="33" t="s">
        <v>6046</v>
      </c>
      <c r="C367" s="34" t="s">
        <v>9218</v>
      </c>
      <c r="D367" s="422"/>
      <c r="E367" s="423"/>
      <c r="F367" s="424"/>
      <c r="G367" s="36"/>
      <c r="H367" s="29"/>
      <c r="I367" s="37"/>
      <c r="J367" s="1086" t="s">
        <v>4853</v>
      </c>
      <c r="K367" s="1133"/>
      <c r="L367" s="1133"/>
      <c r="M367" s="1134"/>
      <c r="N367" s="416"/>
      <c r="O367" s="417"/>
      <c r="P367" s="417"/>
      <c r="Q367" s="65"/>
      <c r="R367" s="156"/>
      <c r="S367" s="156"/>
      <c r="T367" s="93"/>
      <c r="V367" s="2"/>
      <c r="W367" s="22"/>
      <c r="X367" s="43"/>
      <c r="Y367" s="43"/>
      <c r="Z367" s="44"/>
      <c r="AA367" s="44"/>
      <c r="AB367" s="43"/>
      <c r="AC367" s="450"/>
      <c r="AD367" s="43"/>
      <c r="AE367" s="43"/>
      <c r="AF367" s="43"/>
      <c r="AG367" s="43"/>
      <c r="AH367" s="43"/>
      <c r="AI367" s="43"/>
      <c r="AJ367" s="43"/>
      <c r="AK367" s="43"/>
      <c r="AL367" s="43"/>
      <c r="AM367" s="44"/>
      <c r="AN367" s="45"/>
      <c r="AO367" s="45"/>
      <c r="AP367" s="25"/>
      <c r="AQ367" s="25"/>
      <c r="AR367" s="25"/>
      <c r="AS367" s="25"/>
      <c r="AT367" s="35">
        <f>ROUND(J371*V348,0)</f>
        <v>295</v>
      </c>
      <c r="AU367" s="31"/>
    </row>
    <row r="368" spans="1:47" ht="17.100000000000001" customHeight="1" x14ac:dyDescent="0.15">
      <c r="A368" s="32">
        <v>44</v>
      </c>
      <c r="B368" s="33" t="s">
        <v>6048</v>
      </c>
      <c r="C368" s="34" t="s">
        <v>9219</v>
      </c>
      <c r="D368" s="422"/>
      <c r="E368" s="423"/>
      <c r="F368" s="424"/>
      <c r="G368" s="36"/>
      <c r="H368" s="29"/>
      <c r="I368" s="37"/>
      <c r="J368" s="1135"/>
      <c r="K368" s="1135"/>
      <c r="L368" s="1135"/>
      <c r="M368" s="1136"/>
      <c r="N368" s="418"/>
      <c r="O368" s="419"/>
      <c r="P368" s="419"/>
      <c r="Q368" s="23"/>
      <c r="R368" s="167"/>
      <c r="S368" s="167"/>
      <c r="T368" s="93"/>
      <c r="V368" s="2"/>
      <c r="W368" s="22"/>
      <c r="X368" s="1202" t="s">
        <v>4824</v>
      </c>
      <c r="Y368" s="1202"/>
      <c r="Z368" s="1202"/>
      <c r="AA368" s="1202"/>
      <c r="AB368" s="1202"/>
      <c r="AC368" s="448" t="s">
        <v>4825</v>
      </c>
      <c r="AD368" s="99"/>
      <c r="AE368" s="99"/>
      <c r="AF368" s="99"/>
      <c r="AG368" s="43"/>
      <c r="AH368" s="43"/>
      <c r="AI368" s="43"/>
      <c r="AJ368" s="43"/>
      <c r="AK368" s="43"/>
      <c r="AL368" s="43"/>
      <c r="AM368" s="44" t="s">
        <v>17</v>
      </c>
      <c r="AN368" s="1157">
        <f>$AN$8</f>
        <v>0.7</v>
      </c>
      <c r="AO368" s="1157"/>
      <c r="AP368" s="43"/>
      <c r="AQ368" s="43"/>
      <c r="AR368" s="43"/>
      <c r="AS368" s="43"/>
      <c r="AT368" s="35">
        <f>ROUND(ROUND(J371*V348,0)*AN368,0)</f>
        <v>207</v>
      </c>
      <c r="AU368" s="31"/>
    </row>
    <row r="369" spans="1:47" ht="17.100000000000001" customHeight="1" x14ac:dyDescent="0.15">
      <c r="A369" s="32">
        <v>44</v>
      </c>
      <c r="B369" s="33" t="s">
        <v>6050</v>
      </c>
      <c r="C369" s="34" t="s">
        <v>9220</v>
      </c>
      <c r="D369" s="422"/>
      <c r="E369" s="423"/>
      <c r="F369" s="424"/>
      <c r="G369" s="36"/>
      <c r="H369" s="29"/>
      <c r="I369" s="37"/>
      <c r="J369" s="1135"/>
      <c r="K369" s="1135"/>
      <c r="L369" s="1135"/>
      <c r="M369" s="1136"/>
      <c r="N369" s="420"/>
      <c r="O369" s="421"/>
      <c r="P369" s="421"/>
      <c r="Q369" s="26"/>
      <c r="R369" s="27"/>
      <c r="S369" s="27"/>
      <c r="T369" s="93"/>
      <c r="V369" s="2"/>
      <c r="W369" s="22"/>
      <c r="X369" s="1273"/>
      <c r="Y369" s="1273"/>
      <c r="Z369" s="1273"/>
      <c r="AA369" s="1273"/>
      <c r="AB369" s="1273"/>
      <c r="AC369" s="448" t="s">
        <v>8385</v>
      </c>
      <c r="AD369" s="99"/>
      <c r="AE369" s="99"/>
      <c r="AF369" s="99"/>
      <c r="AG369" s="43"/>
      <c r="AH369" s="43"/>
      <c r="AI369" s="43"/>
      <c r="AJ369" s="43"/>
      <c r="AK369" s="43"/>
      <c r="AL369" s="43"/>
      <c r="AM369" s="44" t="s">
        <v>17</v>
      </c>
      <c r="AN369" s="1157">
        <f>$AN$9</f>
        <v>0.5</v>
      </c>
      <c r="AO369" s="1157"/>
      <c r="AP369" s="43"/>
      <c r="AQ369" s="43"/>
      <c r="AR369" s="43"/>
      <c r="AS369" s="43"/>
      <c r="AT369" s="35">
        <f>ROUND(ROUND(J371*V348,0)*AN369,0)</f>
        <v>148</v>
      </c>
      <c r="AU369" s="31"/>
    </row>
    <row r="370" spans="1:47" ht="17.100000000000001" customHeight="1" x14ac:dyDescent="0.15">
      <c r="A370" s="32">
        <v>44</v>
      </c>
      <c r="B370" s="33" t="s">
        <v>6052</v>
      </c>
      <c r="C370" s="34" t="s">
        <v>9221</v>
      </c>
      <c r="D370" s="422"/>
      <c r="E370" s="423"/>
      <c r="F370" s="424"/>
      <c r="G370" s="36"/>
      <c r="H370" s="29"/>
      <c r="I370" s="37"/>
      <c r="J370" s="1269"/>
      <c r="K370" s="1269"/>
      <c r="L370" s="1269"/>
      <c r="M370" s="1270"/>
      <c r="N370" s="1271" t="s">
        <v>4829</v>
      </c>
      <c r="O370" s="1202"/>
      <c r="P370" s="1202"/>
      <c r="Q370" s="1202"/>
      <c r="R370" s="1202"/>
      <c r="S370" s="1202"/>
      <c r="T370" s="93"/>
      <c r="V370" s="2"/>
      <c r="W370" s="22"/>
      <c r="X370" s="43"/>
      <c r="Y370" s="43"/>
      <c r="Z370" s="44"/>
      <c r="AA370" s="44"/>
      <c r="AB370" s="43"/>
      <c r="AC370" s="450"/>
      <c r="AD370" s="43"/>
      <c r="AE370" s="43"/>
      <c r="AF370" s="43"/>
      <c r="AG370" s="43"/>
      <c r="AH370" s="43"/>
      <c r="AI370" s="43"/>
      <c r="AJ370" s="43"/>
      <c r="AK370" s="43"/>
      <c r="AL370" s="43"/>
      <c r="AM370" s="44"/>
      <c r="AN370" s="45"/>
      <c r="AO370" s="45"/>
      <c r="AP370" s="43"/>
      <c r="AQ370" s="43"/>
      <c r="AR370" s="25"/>
      <c r="AS370" s="25"/>
      <c r="AT370" s="35">
        <f>ROUND(ROUND(J371*R372,0)*V348,0)</f>
        <v>284</v>
      </c>
      <c r="AU370" s="31"/>
    </row>
    <row r="371" spans="1:47" ht="17.100000000000001" customHeight="1" x14ac:dyDescent="0.15">
      <c r="A371" s="32">
        <v>44</v>
      </c>
      <c r="B371" s="33" t="s">
        <v>6054</v>
      </c>
      <c r="C371" s="34" t="s">
        <v>9222</v>
      </c>
      <c r="D371" s="422"/>
      <c r="E371" s="423"/>
      <c r="F371" s="424"/>
      <c r="G371" s="36"/>
      <c r="H371" s="29"/>
      <c r="I371" s="37"/>
      <c r="J371" s="1108">
        <f>'16就労移行支援(養成・基本)'!K371</f>
        <v>421</v>
      </c>
      <c r="K371" s="1108"/>
      <c r="L371" s="4" t="s">
        <v>21</v>
      </c>
      <c r="M371" s="22"/>
      <c r="N371" s="1228"/>
      <c r="O371" s="1283"/>
      <c r="P371" s="1283"/>
      <c r="Q371" s="1283"/>
      <c r="R371" s="1283"/>
      <c r="S371" s="1283"/>
      <c r="T371" s="93"/>
      <c r="V371" s="2"/>
      <c r="W371" s="22"/>
      <c r="X371" s="1202" t="s">
        <v>4824</v>
      </c>
      <c r="Y371" s="1202"/>
      <c r="Z371" s="1202"/>
      <c r="AA371" s="1202"/>
      <c r="AB371" s="1202"/>
      <c r="AC371" s="448" t="s">
        <v>4825</v>
      </c>
      <c r="AD371" s="99"/>
      <c r="AE371" s="99"/>
      <c r="AF371" s="99"/>
      <c r="AG371" s="43"/>
      <c r="AH371" s="43"/>
      <c r="AI371" s="43"/>
      <c r="AJ371" s="43"/>
      <c r="AK371" s="43"/>
      <c r="AL371" s="43"/>
      <c r="AM371" s="44" t="s">
        <v>17</v>
      </c>
      <c r="AN371" s="1157">
        <f>$AN$8</f>
        <v>0.7</v>
      </c>
      <c r="AO371" s="1157"/>
      <c r="AP371" s="25"/>
      <c r="AQ371" s="25"/>
      <c r="AR371" s="25"/>
      <c r="AS371" s="25"/>
      <c r="AT371" s="35">
        <f>ROUND(ROUND(ROUND(J371*R372,0)*V348,0)*AN371,0)</f>
        <v>199</v>
      </c>
      <c r="AU371" s="31"/>
    </row>
    <row r="372" spans="1:47" ht="17.100000000000001" customHeight="1" x14ac:dyDescent="0.15">
      <c r="A372" s="32">
        <v>44</v>
      </c>
      <c r="B372" s="33" t="s">
        <v>6056</v>
      </c>
      <c r="C372" s="34" t="s">
        <v>9223</v>
      </c>
      <c r="D372" s="422"/>
      <c r="E372" s="423"/>
      <c r="F372" s="424"/>
      <c r="G372" s="36"/>
      <c r="H372" s="29"/>
      <c r="I372" s="37"/>
      <c r="J372" s="419"/>
      <c r="K372" s="419"/>
      <c r="L372" s="419"/>
      <c r="M372" s="425"/>
      <c r="N372" s="420"/>
      <c r="O372" s="421"/>
      <c r="P372" s="421"/>
      <c r="Q372" s="26" t="s">
        <v>17</v>
      </c>
      <c r="R372" s="1180">
        <f>$R$12</f>
        <v>0.96499999999999997</v>
      </c>
      <c r="S372" s="1180"/>
      <c r="T372" s="93"/>
      <c r="V372" s="2"/>
      <c r="W372" s="22"/>
      <c r="X372" s="1273"/>
      <c r="Y372" s="1273"/>
      <c r="Z372" s="1273"/>
      <c r="AA372" s="1273"/>
      <c r="AB372" s="1273"/>
      <c r="AC372" s="448" t="s">
        <v>8385</v>
      </c>
      <c r="AD372" s="99"/>
      <c r="AE372" s="99"/>
      <c r="AF372" s="99"/>
      <c r="AG372" s="43"/>
      <c r="AH372" s="43"/>
      <c r="AI372" s="43"/>
      <c r="AJ372" s="43"/>
      <c r="AK372" s="43"/>
      <c r="AL372" s="43"/>
      <c r="AM372" s="44" t="s">
        <v>17</v>
      </c>
      <c r="AN372" s="1157">
        <f>$AN$9</f>
        <v>0.5</v>
      </c>
      <c r="AO372" s="1157"/>
      <c r="AP372" s="25"/>
      <c r="AQ372" s="25"/>
      <c r="AR372" s="25"/>
      <c r="AS372" s="25"/>
      <c r="AT372" s="35">
        <f>ROUND(ROUND(ROUND(J371*R372,0)*V348,0)*AN372,0)</f>
        <v>142</v>
      </c>
      <c r="AU372" s="31"/>
    </row>
    <row r="373" spans="1:47" ht="17.100000000000001" customHeight="1" x14ac:dyDescent="0.15">
      <c r="A373" s="32">
        <v>44</v>
      </c>
      <c r="B373" s="33" t="s">
        <v>6058</v>
      </c>
      <c r="C373" s="34" t="s">
        <v>9224</v>
      </c>
      <c r="D373" s="422"/>
      <c r="E373" s="423"/>
      <c r="F373" s="424"/>
      <c r="G373" s="36"/>
      <c r="H373" s="29"/>
      <c r="I373" s="37"/>
      <c r="J373" s="4"/>
      <c r="M373" s="21"/>
      <c r="N373" s="416"/>
      <c r="O373" s="417"/>
      <c r="P373" s="417"/>
      <c r="Q373" s="65"/>
      <c r="R373" s="156"/>
      <c r="S373" s="156"/>
      <c r="T373" s="166"/>
      <c r="W373" s="449"/>
      <c r="X373" s="42"/>
      <c r="Y373" s="43"/>
      <c r="Z373" s="44"/>
      <c r="AA373" s="44"/>
      <c r="AB373" s="43"/>
      <c r="AC373" s="450"/>
      <c r="AD373" s="43"/>
      <c r="AE373" s="43"/>
      <c r="AF373" s="43"/>
      <c r="AG373" s="43"/>
      <c r="AH373" s="43"/>
      <c r="AI373" s="43"/>
      <c r="AJ373" s="43"/>
      <c r="AK373" s="43"/>
      <c r="AL373" s="43"/>
      <c r="AM373" s="44"/>
      <c r="AN373" s="45"/>
      <c r="AO373" s="45"/>
      <c r="AP373" s="1198" t="s">
        <v>4833</v>
      </c>
      <c r="AQ373" s="1281"/>
      <c r="AR373" s="1281"/>
      <c r="AS373" s="1299"/>
      <c r="AT373" s="35">
        <f>ROUND(ROUND(J371*V348,0)*AR376,0)</f>
        <v>280</v>
      </c>
      <c r="AU373" s="31"/>
    </row>
    <row r="374" spans="1:47" ht="17.100000000000001" customHeight="1" x14ac:dyDescent="0.15">
      <c r="A374" s="32">
        <v>44</v>
      </c>
      <c r="B374" s="33" t="s">
        <v>6060</v>
      </c>
      <c r="C374" s="34" t="s">
        <v>9225</v>
      </c>
      <c r="D374" s="422"/>
      <c r="E374" s="423"/>
      <c r="F374" s="424"/>
      <c r="G374" s="36"/>
      <c r="H374" s="29"/>
      <c r="I374" s="37"/>
      <c r="J374" s="4"/>
      <c r="M374" s="21"/>
      <c r="N374" s="418"/>
      <c r="O374" s="419"/>
      <c r="P374" s="419"/>
      <c r="Q374" s="23"/>
      <c r="R374" s="167"/>
      <c r="S374" s="167"/>
      <c r="T374" s="166"/>
      <c r="W374" s="449"/>
      <c r="X374" s="1271" t="s">
        <v>4824</v>
      </c>
      <c r="Y374" s="1202"/>
      <c r="Z374" s="1202"/>
      <c r="AA374" s="1202"/>
      <c r="AB374" s="1202"/>
      <c r="AC374" s="448" t="s">
        <v>4825</v>
      </c>
      <c r="AD374" s="99"/>
      <c r="AE374" s="99"/>
      <c r="AF374" s="99"/>
      <c r="AG374" s="43"/>
      <c r="AH374" s="43"/>
      <c r="AI374" s="43"/>
      <c r="AJ374" s="43"/>
      <c r="AK374" s="43"/>
      <c r="AL374" s="43"/>
      <c r="AM374" s="44" t="s">
        <v>17</v>
      </c>
      <c r="AN374" s="1157">
        <f>$AN$8</f>
        <v>0.7</v>
      </c>
      <c r="AO374" s="1157"/>
      <c r="AP374" s="1268"/>
      <c r="AQ374" s="1269"/>
      <c r="AR374" s="1269"/>
      <c r="AS374" s="1270"/>
      <c r="AT374" s="35">
        <f>ROUND(ROUND(ROUND(J371*V348,0)*AN374,0)*AR376,0)</f>
        <v>197</v>
      </c>
      <c r="AU374" s="31"/>
    </row>
    <row r="375" spans="1:47" ht="17.100000000000001" customHeight="1" x14ac:dyDescent="0.15">
      <c r="A375" s="32">
        <v>44</v>
      </c>
      <c r="B375" s="33" t="s">
        <v>6062</v>
      </c>
      <c r="C375" s="34" t="s">
        <v>9226</v>
      </c>
      <c r="D375" s="422"/>
      <c r="E375" s="423"/>
      <c r="F375" s="424"/>
      <c r="G375" s="36"/>
      <c r="H375" s="29"/>
      <c r="I375" s="37"/>
      <c r="J375" s="4"/>
      <c r="M375" s="21"/>
      <c r="N375" s="420"/>
      <c r="O375" s="421"/>
      <c r="P375" s="421"/>
      <c r="Q375" s="26"/>
      <c r="R375" s="27"/>
      <c r="S375" s="27"/>
      <c r="T375" s="166"/>
      <c r="W375" s="449"/>
      <c r="X375" s="1272"/>
      <c r="Y375" s="1273"/>
      <c r="Z375" s="1273"/>
      <c r="AA375" s="1273"/>
      <c r="AB375" s="1273"/>
      <c r="AC375" s="448" t="s">
        <v>8385</v>
      </c>
      <c r="AD375" s="99"/>
      <c r="AE375" s="99"/>
      <c r="AF375" s="99"/>
      <c r="AG375" s="43"/>
      <c r="AH375" s="43"/>
      <c r="AI375" s="43"/>
      <c r="AJ375" s="43"/>
      <c r="AK375" s="43"/>
      <c r="AL375" s="43"/>
      <c r="AM375" s="44" t="s">
        <v>17</v>
      </c>
      <c r="AN375" s="1157">
        <f>$AN$9</f>
        <v>0.5</v>
      </c>
      <c r="AO375" s="1157"/>
      <c r="AP375" s="20"/>
      <c r="AQ375" s="4"/>
      <c r="AR375" s="4"/>
      <c r="AS375" s="21"/>
      <c r="AT375" s="35">
        <f>ROUND(ROUND(ROUND(J371*V348,0)*AN375,0)*AR376,0)</f>
        <v>141</v>
      </c>
      <c r="AU375" s="31"/>
    </row>
    <row r="376" spans="1:47" ht="17.100000000000001" customHeight="1" x14ac:dyDescent="0.15">
      <c r="A376" s="32">
        <v>44</v>
      </c>
      <c r="B376" s="33" t="s">
        <v>6064</v>
      </c>
      <c r="C376" s="34" t="s">
        <v>9227</v>
      </c>
      <c r="D376" s="422"/>
      <c r="E376" s="423"/>
      <c r="F376" s="424"/>
      <c r="G376" s="36"/>
      <c r="H376" s="29"/>
      <c r="I376" s="37"/>
      <c r="J376" s="4"/>
      <c r="M376" s="21"/>
      <c r="N376" s="1271" t="s">
        <v>4829</v>
      </c>
      <c r="O376" s="1202"/>
      <c r="P376" s="1202"/>
      <c r="Q376" s="1202"/>
      <c r="R376" s="1202"/>
      <c r="S376" s="1202"/>
      <c r="T376" s="418"/>
      <c r="W376" s="449"/>
      <c r="X376" s="42"/>
      <c r="Y376" s="43"/>
      <c r="Z376" s="44"/>
      <c r="AA376" s="44"/>
      <c r="AB376" s="43"/>
      <c r="AC376" s="450"/>
      <c r="AD376" s="43"/>
      <c r="AE376" s="43"/>
      <c r="AF376" s="43"/>
      <c r="AG376" s="43"/>
      <c r="AH376" s="43"/>
      <c r="AI376" s="43"/>
      <c r="AJ376" s="43"/>
      <c r="AK376" s="43"/>
      <c r="AL376" s="43"/>
      <c r="AM376" s="44"/>
      <c r="AN376" s="45"/>
      <c r="AO376" s="45"/>
      <c r="AP376" s="20"/>
      <c r="AQ376" s="23" t="s">
        <v>17</v>
      </c>
      <c r="AR376" s="1158">
        <f>$AR$16</f>
        <v>0.95</v>
      </c>
      <c r="AS376" s="1159"/>
      <c r="AT376" s="35">
        <f>ROUND(ROUND(ROUND(J371*R378,0)*V348,0)*AR376,0)</f>
        <v>270</v>
      </c>
      <c r="AU376" s="31"/>
    </row>
    <row r="377" spans="1:47" ht="17.100000000000001" customHeight="1" x14ac:dyDescent="0.15">
      <c r="A377" s="32">
        <v>44</v>
      </c>
      <c r="B377" s="33" t="s">
        <v>6066</v>
      </c>
      <c r="C377" s="34" t="s">
        <v>9228</v>
      </c>
      <c r="D377" s="422"/>
      <c r="E377" s="423"/>
      <c r="F377" s="424"/>
      <c r="G377" s="36"/>
      <c r="H377" s="29"/>
      <c r="I377" s="37"/>
      <c r="J377" s="4"/>
      <c r="M377" s="21"/>
      <c r="N377" s="1228"/>
      <c r="O377" s="1283"/>
      <c r="P377" s="1283"/>
      <c r="Q377" s="1283"/>
      <c r="R377" s="1283"/>
      <c r="S377" s="1283"/>
      <c r="T377" s="418"/>
      <c r="W377" s="449"/>
      <c r="X377" s="1271" t="s">
        <v>4824</v>
      </c>
      <c r="Y377" s="1202"/>
      <c r="Z377" s="1202"/>
      <c r="AA377" s="1202"/>
      <c r="AB377" s="1202"/>
      <c r="AC377" s="448" t="s">
        <v>4825</v>
      </c>
      <c r="AD377" s="99"/>
      <c r="AE377" s="99"/>
      <c r="AF377" s="99"/>
      <c r="AG377" s="43"/>
      <c r="AH377" s="43"/>
      <c r="AI377" s="43"/>
      <c r="AJ377" s="43"/>
      <c r="AK377" s="43"/>
      <c r="AL377" s="43"/>
      <c r="AM377" s="44" t="s">
        <v>17</v>
      </c>
      <c r="AN377" s="1157">
        <f>$AN$8</f>
        <v>0.7</v>
      </c>
      <c r="AO377" s="1157"/>
      <c r="AP377" s="20"/>
      <c r="AQ377" s="4"/>
      <c r="AR377" s="4"/>
      <c r="AS377" s="21"/>
      <c r="AT377" s="35">
        <f>ROUND(ROUND(ROUND(ROUND(J371*R378,0)*V348,0)*AN377,0)*AR376,0)</f>
        <v>189</v>
      </c>
      <c r="AU377" s="31"/>
    </row>
    <row r="378" spans="1:47" ht="17.100000000000001" customHeight="1" x14ac:dyDescent="0.15">
      <c r="A378" s="32">
        <v>44</v>
      </c>
      <c r="B378" s="33" t="s">
        <v>6068</v>
      </c>
      <c r="C378" s="34" t="s">
        <v>9229</v>
      </c>
      <c r="D378" s="422"/>
      <c r="E378" s="423"/>
      <c r="F378" s="424"/>
      <c r="G378" s="36"/>
      <c r="H378" s="29"/>
      <c r="I378" s="37"/>
      <c r="J378" s="4"/>
      <c r="M378" s="21"/>
      <c r="N378" s="420"/>
      <c r="O378" s="421"/>
      <c r="P378" s="421"/>
      <c r="Q378" s="26" t="s">
        <v>17</v>
      </c>
      <c r="R378" s="1180">
        <f>$R$12</f>
        <v>0.96499999999999997</v>
      </c>
      <c r="S378" s="1180"/>
      <c r="T378" s="166"/>
      <c r="W378" s="449"/>
      <c r="X378" s="1272"/>
      <c r="Y378" s="1273"/>
      <c r="Z378" s="1273"/>
      <c r="AA378" s="1273"/>
      <c r="AB378" s="1273"/>
      <c r="AC378" s="448" t="s">
        <v>8385</v>
      </c>
      <c r="AD378" s="99"/>
      <c r="AE378" s="99"/>
      <c r="AF378" s="99"/>
      <c r="AG378" s="43"/>
      <c r="AH378" s="43"/>
      <c r="AI378" s="43"/>
      <c r="AJ378" s="43"/>
      <c r="AK378" s="43"/>
      <c r="AL378" s="43"/>
      <c r="AM378" s="44" t="s">
        <v>17</v>
      </c>
      <c r="AN378" s="1157">
        <f>$AN$9</f>
        <v>0.5</v>
      </c>
      <c r="AO378" s="1157"/>
      <c r="AP378" s="24"/>
      <c r="AQ378" s="25"/>
      <c r="AR378" s="25"/>
      <c r="AS378" s="38"/>
      <c r="AT378" s="35">
        <f>ROUND(ROUND(ROUND(ROUND(J371*R378,0)*V348,0)*AN378,0)*AR376,0)</f>
        <v>135</v>
      </c>
      <c r="AU378" s="31"/>
    </row>
    <row r="379" spans="1:47" ht="17.100000000000001" customHeight="1" x14ac:dyDescent="0.15">
      <c r="A379" s="32">
        <v>44</v>
      </c>
      <c r="B379" s="33" t="s">
        <v>6070</v>
      </c>
      <c r="C379" s="34" t="s">
        <v>9230</v>
      </c>
      <c r="D379" s="422"/>
      <c r="E379" s="423"/>
      <c r="F379" s="424"/>
      <c r="G379" s="1085" t="s">
        <v>5173</v>
      </c>
      <c r="H379" s="1281"/>
      <c r="I379" s="1299"/>
      <c r="J379" s="1086" t="s">
        <v>4866</v>
      </c>
      <c r="K379" s="1133"/>
      <c r="L379" s="1133"/>
      <c r="M379" s="1134"/>
      <c r="N379" s="416"/>
      <c r="O379" s="417"/>
      <c r="P379" s="417"/>
      <c r="Q379" s="65"/>
      <c r="R379" s="156"/>
      <c r="S379" s="156"/>
      <c r="T379" s="1339" t="s">
        <v>5327</v>
      </c>
      <c r="U379" s="1117"/>
      <c r="V379" s="1117"/>
      <c r="W379" s="1118"/>
      <c r="X379" s="42"/>
      <c r="Y379" s="43"/>
      <c r="Z379" s="44"/>
      <c r="AA379" s="44"/>
      <c r="AB379" s="43"/>
      <c r="AC379" s="450"/>
      <c r="AD379" s="43"/>
      <c r="AE379" s="43"/>
      <c r="AF379" s="43"/>
      <c r="AG379" s="43"/>
      <c r="AH379" s="43"/>
      <c r="AI379" s="43"/>
      <c r="AJ379" s="43"/>
      <c r="AK379" s="43"/>
      <c r="AL379" s="43"/>
      <c r="AM379" s="44"/>
      <c r="AN379" s="45"/>
      <c r="AO379" s="45"/>
      <c r="AP379" s="25"/>
      <c r="AQ379" s="25"/>
      <c r="AR379" s="25"/>
      <c r="AS379" s="25"/>
      <c r="AT379" s="35">
        <f>ROUND(J383*V384,0)</f>
        <v>242</v>
      </c>
      <c r="AU379" s="66" t="s">
        <v>4822</v>
      </c>
    </row>
    <row r="380" spans="1:47" ht="17.100000000000001" customHeight="1" x14ac:dyDescent="0.15">
      <c r="A380" s="32">
        <v>44</v>
      </c>
      <c r="B380" s="33" t="s">
        <v>6072</v>
      </c>
      <c r="C380" s="34" t="s">
        <v>9231</v>
      </c>
      <c r="D380" s="422"/>
      <c r="E380" s="423"/>
      <c r="F380" s="424"/>
      <c r="G380" s="1268"/>
      <c r="H380" s="1269"/>
      <c r="I380" s="1270"/>
      <c r="J380" s="1135"/>
      <c r="K380" s="1135"/>
      <c r="L380" s="1135"/>
      <c r="M380" s="1136"/>
      <c r="N380" s="418"/>
      <c r="O380" s="419"/>
      <c r="P380" s="419"/>
      <c r="Q380" s="23"/>
      <c r="R380" s="167"/>
      <c r="S380" s="167"/>
      <c r="T380" s="1302"/>
      <c r="U380" s="1303"/>
      <c r="V380" s="1303"/>
      <c r="W380" s="1304"/>
      <c r="X380" s="1271" t="s">
        <v>4824</v>
      </c>
      <c r="Y380" s="1202"/>
      <c r="Z380" s="1202"/>
      <c r="AA380" s="1202"/>
      <c r="AB380" s="1202"/>
      <c r="AC380" s="448" t="s">
        <v>4825</v>
      </c>
      <c r="AD380" s="99"/>
      <c r="AE380" s="99"/>
      <c r="AF380" s="99"/>
      <c r="AG380" s="43"/>
      <c r="AH380" s="43"/>
      <c r="AI380" s="43"/>
      <c r="AJ380" s="43"/>
      <c r="AK380" s="43"/>
      <c r="AL380" s="43"/>
      <c r="AM380" s="44" t="s">
        <v>17</v>
      </c>
      <c r="AN380" s="1157">
        <f>$AN$8</f>
        <v>0.7</v>
      </c>
      <c r="AO380" s="1157"/>
      <c r="AP380" s="43"/>
      <c r="AQ380" s="43"/>
      <c r="AR380" s="43"/>
      <c r="AS380" s="43"/>
      <c r="AT380" s="35">
        <f>ROUND(ROUND(J383*V384,0)*AN380,0)</f>
        <v>169</v>
      </c>
      <c r="AU380" s="31"/>
    </row>
    <row r="381" spans="1:47" ht="17.100000000000001" customHeight="1" x14ac:dyDescent="0.15">
      <c r="A381" s="32">
        <v>44</v>
      </c>
      <c r="B381" s="33" t="s">
        <v>6074</v>
      </c>
      <c r="C381" s="34" t="s">
        <v>9232</v>
      </c>
      <c r="D381" s="422"/>
      <c r="E381" s="423"/>
      <c r="F381" s="424"/>
      <c r="G381" s="1268"/>
      <c r="H381" s="1269"/>
      <c r="I381" s="1270"/>
      <c r="J381" s="1135"/>
      <c r="K381" s="1135"/>
      <c r="L381" s="1135"/>
      <c r="M381" s="1136"/>
      <c r="N381" s="420"/>
      <c r="O381" s="421"/>
      <c r="P381" s="421"/>
      <c r="Q381" s="26"/>
      <c r="R381" s="27"/>
      <c r="S381" s="27"/>
      <c r="T381" s="1302"/>
      <c r="U381" s="1303"/>
      <c r="V381" s="1303"/>
      <c r="W381" s="1304"/>
      <c r="X381" s="1272"/>
      <c r="Y381" s="1273"/>
      <c r="Z381" s="1273"/>
      <c r="AA381" s="1273"/>
      <c r="AB381" s="1273"/>
      <c r="AC381" s="448" t="s">
        <v>8385</v>
      </c>
      <c r="AD381" s="99"/>
      <c r="AE381" s="99"/>
      <c r="AF381" s="99"/>
      <c r="AG381" s="43"/>
      <c r="AH381" s="43"/>
      <c r="AI381" s="43"/>
      <c r="AJ381" s="43"/>
      <c r="AK381" s="43"/>
      <c r="AL381" s="43"/>
      <c r="AM381" s="44" t="s">
        <v>17</v>
      </c>
      <c r="AN381" s="1157">
        <f>$AN$9</f>
        <v>0.5</v>
      </c>
      <c r="AO381" s="1157"/>
      <c r="AP381" s="43"/>
      <c r="AQ381" s="43"/>
      <c r="AR381" s="43"/>
      <c r="AS381" s="43"/>
      <c r="AT381" s="35">
        <f>ROUND(ROUND(J383*V384,0)*AN381,0)</f>
        <v>121</v>
      </c>
      <c r="AU381" s="31"/>
    </row>
    <row r="382" spans="1:47" ht="17.100000000000001" customHeight="1" x14ac:dyDescent="0.15">
      <c r="A382" s="32">
        <v>44</v>
      </c>
      <c r="B382" s="33" t="s">
        <v>6076</v>
      </c>
      <c r="C382" s="34" t="s">
        <v>9233</v>
      </c>
      <c r="D382" s="422"/>
      <c r="E382" s="423"/>
      <c r="F382" s="424"/>
      <c r="G382" s="36"/>
      <c r="H382" s="29"/>
      <c r="I382" s="37"/>
      <c r="J382" s="1269"/>
      <c r="K382" s="1269"/>
      <c r="L382" s="1269"/>
      <c r="M382" s="1270"/>
      <c r="N382" s="1271" t="s">
        <v>4829</v>
      </c>
      <c r="O382" s="1202"/>
      <c r="P382" s="1202"/>
      <c r="Q382" s="1202"/>
      <c r="R382" s="1202"/>
      <c r="S382" s="1202"/>
      <c r="T382" s="418"/>
      <c r="W382" s="449"/>
      <c r="X382" s="42"/>
      <c r="Y382" s="43"/>
      <c r="Z382" s="44"/>
      <c r="AA382" s="44"/>
      <c r="AB382" s="43"/>
      <c r="AC382" s="450"/>
      <c r="AD382" s="43"/>
      <c r="AE382" s="43"/>
      <c r="AF382" s="43"/>
      <c r="AG382" s="43"/>
      <c r="AH382" s="43"/>
      <c r="AI382" s="43"/>
      <c r="AJ382" s="43"/>
      <c r="AK382" s="43"/>
      <c r="AL382" s="43"/>
      <c r="AM382" s="44"/>
      <c r="AN382" s="45"/>
      <c r="AO382" s="45"/>
      <c r="AP382" s="43"/>
      <c r="AQ382" s="43"/>
      <c r="AR382" s="25"/>
      <c r="AS382" s="25"/>
      <c r="AT382" s="35">
        <f>ROUND(ROUND(J383*R384,0)*V384,0)</f>
        <v>233</v>
      </c>
      <c r="AU382" s="31"/>
    </row>
    <row r="383" spans="1:47" ht="17.100000000000001" customHeight="1" x14ac:dyDescent="0.15">
      <c r="A383" s="32">
        <v>44</v>
      </c>
      <c r="B383" s="33" t="s">
        <v>6078</v>
      </c>
      <c r="C383" s="34" t="s">
        <v>9234</v>
      </c>
      <c r="D383" s="422"/>
      <c r="E383" s="423"/>
      <c r="F383" s="424"/>
      <c r="G383" s="36"/>
      <c r="H383" s="29"/>
      <c r="I383" s="37"/>
      <c r="J383" s="1108">
        <f>'16就労移行支援(養成・基本)'!K383</f>
        <v>345</v>
      </c>
      <c r="K383" s="1108"/>
      <c r="L383" s="4" t="s">
        <v>21</v>
      </c>
      <c r="M383" s="22"/>
      <c r="N383" s="1228"/>
      <c r="O383" s="1283"/>
      <c r="P383" s="1283"/>
      <c r="Q383" s="1283"/>
      <c r="R383" s="1283"/>
      <c r="S383" s="1283"/>
      <c r="T383" s="418"/>
      <c r="W383" s="449"/>
      <c r="X383" s="1271" t="s">
        <v>4824</v>
      </c>
      <c r="Y383" s="1202"/>
      <c r="Z383" s="1202"/>
      <c r="AA383" s="1202"/>
      <c r="AB383" s="1202"/>
      <c r="AC383" s="448" t="s">
        <v>4825</v>
      </c>
      <c r="AD383" s="99"/>
      <c r="AE383" s="99"/>
      <c r="AF383" s="99"/>
      <c r="AG383" s="43"/>
      <c r="AH383" s="43"/>
      <c r="AI383" s="43"/>
      <c r="AJ383" s="43"/>
      <c r="AK383" s="43"/>
      <c r="AL383" s="43"/>
      <c r="AM383" s="44" t="s">
        <v>17</v>
      </c>
      <c r="AN383" s="1157">
        <f>$AN$8</f>
        <v>0.7</v>
      </c>
      <c r="AO383" s="1157"/>
      <c r="AP383" s="25"/>
      <c r="AQ383" s="25"/>
      <c r="AR383" s="25"/>
      <c r="AS383" s="25"/>
      <c r="AT383" s="35">
        <f>ROUND(ROUND(ROUND(J383*R384,0)*V384,0)*AN383,0)</f>
        <v>163</v>
      </c>
      <c r="AU383" s="31"/>
    </row>
    <row r="384" spans="1:47" ht="17.100000000000001" customHeight="1" x14ac:dyDescent="0.15">
      <c r="A384" s="32">
        <v>44</v>
      </c>
      <c r="B384" s="33" t="s">
        <v>6080</v>
      </c>
      <c r="C384" s="34" t="s">
        <v>9235</v>
      </c>
      <c r="D384" s="422"/>
      <c r="E384" s="423"/>
      <c r="F384" s="424"/>
      <c r="G384" s="36"/>
      <c r="H384" s="29"/>
      <c r="I384" s="37"/>
      <c r="J384" s="419"/>
      <c r="K384" s="419"/>
      <c r="L384" s="419"/>
      <c r="M384" s="425"/>
      <c r="N384" s="420"/>
      <c r="O384" s="421"/>
      <c r="P384" s="421"/>
      <c r="Q384" s="26" t="s">
        <v>17</v>
      </c>
      <c r="R384" s="1180">
        <f>$R$12</f>
        <v>0.96499999999999997</v>
      </c>
      <c r="S384" s="1180"/>
      <c r="T384" s="166"/>
      <c r="U384" s="23" t="s">
        <v>17</v>
      </c>
      <c r="V384" s="1158">
        <f>$V$12</f>
        <v>0.7</v>
      </c>
      <c r="W384" s="1159"/>
      <c r="X384" s="1272"/>
      <c r="Y384" s="1273"/>
      <c r="Z384" s="1273"/>
      <c r="AA384" s="1273"/>
      <c r="AB384" s="1273"/>
      <c r="AC384" s="448" t="s">
        <v>8385</v>
      </c>
      <c r="AD384" s="99"/>
      <c r="AE384" s="99"/>
      <c r="AF384" s="99"/>
      <c r="AG384" s="43"/>
      <c r="AH384" s="43"/>
      <c r="AI384" s="43"/>
      <c r="AJ384" s="43"/>
      <c r="AK384" s="43"/>
      <c r="AL384" s="43"/>
      <c r="AM384" s="44" t="s">
        <v>17</v>
      </c>
      <c r="AN384" s="1157">
        <f>$AN$9</f>
        <v>0.5</v>
      </c>
      <c r="AO384" s="1157"/>
      <c r="AP384" s="25"/>
      <c r="AQ384" s="25"/>
      <c r="AR384" s="25"/>
      <c r="AS384" s="25"/>
      <c r="AT384" s="35">
        <f>ROUND(ROUND(ROUND(J383*R384,0)*V384,0)*AN384,0)</f>
        <v>117</v>
      </c>
      <c r="AU384" s="31"/>
    </row>
    <row r="385" spans="1:47" ht="17.100000000000001" customHeight="1" x14ac:dyDescent="0.15">
      <c r="A385" s="32">
        <v>44</v>
      </c>
      <c r="B385" s="33" t="s">
        <v>6082</v>
      </c>
      <c r="C385" s="34" t="s">
        <v>9236</v>
      </c>
      <c r="D385" s="422"/>
      <c r="E385" s="423"/>
      <c r="F385" s="424"/>
      <c r="G385" s="36"/>
      <c r="H385" s="29"/>
      <c r="I385" s="37"/>
      <c r="J385" s="4"/>
      <c r="M385" s="21"/>
      <c r="N385" s="416"/>
      <c r="O385" s="417"/>
      <c r="P385" s="417"/>
      <c r="Q385" s="65"/>
      <c r="R385" s="156"/>
      <c r="S385" s="156"/>
      <c r="T385" s="166"/>
      <c r="W385" s="449"/>
      <c r="X385" s="42"/>
      <c r="Y385" s="43"/>
      <c r="Z385" s="44"/>
      <c r="AA385" s="44"/>
      <c r="AB385" s="43"/>
      <c r="AC385" s="450"/>
      <c r="AD385" s="43"/>
      <c r="AE385" s="43"/>
      <c r="AF385" s="43"/>
      <c r="AG385" s="43"/>
      <c r="AH385" s="43"/>
      <c r="AI385" s="43"/>
      <c r="AJ385" s="43"/>
      <c r="AK385" s="43"/>
      <c r="AL385" s="43"/>
      <c r="AM385" s="44"/>
      <c r="AN385" s="45"/>
      <c r="AO385" s="45"/>
      <c r="AP385" s="1198" t="s">
        <v>4833</v>
      </c>
      <c r="AQ385" s="1281"/>
      <c r="AR385" s="1281"/>
      <c r="AS385" s="1299"/>
      <c r="AT385" s="35">
        <f>ROUND(ROUND(J383*V384,0)*AR388,0)</f>
        <v>230</v>
      </c>
      <c r="AU385" s="31"/>
    </row>
    <row r="386" spans="1:47" ht="17.100000000000001" customHeight="1" x14ac:dyDescent="0.15">
      <c r="A386" s="32">
        <v>44</v>
      </c>
      <c r="B386" s="33" t="s">
        <v>6084</v>
      </c>
      <c r="C386" s="34" t="s">
        <v>9237</v>
      </c>
      <c r="D386" s="422"/>
      <c r="E386" s="423"/>
      <c r="F386" s="424"/>
      <c r="G386" s="36"/>
      <c r="H386" s="29"/>
      <c r="I386" s="37"/>
      <c r="J386" s="4"/>
      <c r="M386" s="21"/>
      <c r="N386" s="418"/>
      <c r="O386" s="419"/>
      <c r="P386" s="419"/>
      <c r="Q386" s="23"/>
      <c r="R386" s="167"/>
      <c r="S386" s="167"/>
      <c r="T386" s="166"/>
      <c r="W386" s="449"/>
      <c r="X386" s="1271" t="s">
        <v>4824</v>
      </c>
      <c r="Y386" s="1202"/>
      <c r="Z386" s="1202"/>
      <c r="AA386" s="1202"/>
      <c r="AB386" s="1202"/>
      <c r="AC386" s="448" t="s">
        <v>4825</v>
      </c>
      <c r="AD386" s="99"/>
      <c r="AE386" s="99"/>
      <c r="AF386" s="99"/>
      <c r="AG386" s="43"/>
      <c r="AH386" s="43"/>
      <c r="AI386" s="43"/>
      <c r="AJ386" s="43"/>
      <c r="AK386" s="43"/>
      <c r="AL386" s="43"/>
      <c r="AM386" s="44" t="s">
        <v>17</v>
      </c>
      <c r="AN386" s="1157">
        <f>$AN$8</f>
        <v>0.7</v>
      </c>
      <c r="AO386" s="1157"/>
      <c r="AP386" s="1268"/>
      <c r="AQ386" s="1269"/>
      <c r="AR386" s="1269"/>
      <c r="AS386" s="1270"/>
      <c r="AT386" s="35">
        <f>ROUND(ROUND(ROUND(J383*V384,0)*AN386,0)*AR388,0)</f>
        <v>161</v>
      </c>
      <c r="AU386" s="31"/>
    </row>
    <row r="387" spans="1:47" ht="17.100000000000001" customHeight="1" x14ac:dyDescent="0.15">
      <c r="A387" s="32">
        <v>44</v>
      </c>
      <c r="B387" s="33" t="s">
        <v>6086</v>
      </c>
      <c r="C387" s="34" t="s">
        <v>9238</v>
      </c>
      <c r="D387" s="422"/>
      <c r="E387" s="423"/>
      <c r="F387" s="424"/>
      <c r="G387" s="36"/>
      <c r="H387" s="29"/>
      <c r="I387" s="37"/>
      <c r="J387" s="4"/>
      <c r="M387" s="21"/>
      <c r="N387" s="420"/>
      <c r="O387" s="421"/>
      <c r="P387" s="421"/>
      <c r="Q387" s="26"/>
      <c r="R387" s="27"/>
      <c r="S387" s="27"/>
      <c r="T387" s="166"/>
      <c r="W387" s="449"/>
      <c r="X387" s="1272"/>
      <c r="Y387" s="1273"/>
      <c r="Z387" s="1273"/>
      <c r="AA387" s="1273"/>
      <c r="AB387" s="1273"/>
      <c r="AC387" s="448" t="s">
        <v>8385</v>
      </c>
      <c r="AD387" s="99"/>
      <c r="AE387" s="99"/>
      <c r="AF387" s="99"/>
      <c r="AG387" s="43"/>
      <c r="AH387" s="43"/>
      <c r="AI387" s="43"/>
      <c r="AJ387" s="43"/>
      <c r="AK387" s="43"/>
      <c r="AL387" s="43"/>
      <c r="AM387" s="44" t="s">
        <v>17</v>
      </c>
      <c r="AN387" s="1157">
        <f>$AN$9</f>
        <v>0.5</v>
      </c>
      <c r="AO387" s="1157"/>
      <c r="AP387" s="20"/>
      <c r="AQ387" s="4"/>
      <c r="AR387" s="4"/>
      <c r="AS387" s="21"/>
      <c r="AT387" s="35">
        <f>ROUND(ROUND(ROUND(J383*V384,0)*AN387,0)*AR388,0)</f>
        <v>115</v>
      </c>
      <c r="AU387" s="31"/>
    </row>
    <row r="388" spans="1:47" ht="17.100000000000001" customHeight="1" x14ac:dyDescent="0.15">
      <c r="A388" s="32">
        <v>44</v>
      </c>
      <c r="B388" s="33" t="s">
        <v>6088</v>
      </c>
      <c r="C388" s="34" t="s">
        <v>9239</v>
      </c>
      <c r="D388" s="422"/>
      <c r="E388" s="423"/>
      <c r="F388" s="424"/>
      <c r="G388" s="36"/>
      <c r="H388" s="29"/>
      <c r="I388" s="37"/>
      <c r="J388" s="4"/>
      <c r="M388" s="21"/>
      <c r="N388" s="1271" t="s">
        <v>4829</v>
      </c>
      <c r="O388" s="1202"/>
      <c r="P388" s="1202"/>
      <c r="Q388" s="1202"/>
      <c r="R388" s="1202"/>
      <c r="S388" s="1202"/>
      <c r="T388" s="418"/>
      <c r="W388" s="449"/>
      <c r="X388" s="42"/>
      <c r="Y388" s="43"/>
      <c r="Z388" s="44"/>
      <c r="AA388" s="44"/>
      <c r="AB388" s="43"/>
      <c r="AC388" s="450"/>
      <c r="AD388" s="43"/>
      <c r="AE388" s="43"/>
      <c r="AF388" s="43"/>
      <c r="AG388" s="43"/>
      <c r="AH388" s="43"/>
      <c r="AI388" s="43"/>
      <c r="AJ388" s="43"/>
      <c r="AK388" s="43"/>
      <c r="AL388" s="43"/>
      <c r="AM388" s="44"/>
      <c r="AN388" s="45"/>
      <c r="AO388" s="45"/>
      <c r="AP388" s="20"/>
      <c r="AQ388" s="23" t="s">
        <v>17</v>
      </c>
      <c r="AR388" s="1158">
        <f>$AR$16</f>
        <v>0.95</v>
      </c>
      <c r="AS388" s="1159"/>
      <c r="AT388" s="35">
        <f>ROUND(ROUND(ROUND(J383*R390,0)*V384,0)*AR388,0)</f>
        <v>221</v>
      </c>
      <c r="AU388" s="31"/>
    </row>
    <row r="389" spans="1:47" ht="17.100000000000001" customHeight="1" x14ac:dyDescent="0.15">
      <c r="A389" s="32">
        <v>44</v>
      </c>
      <c r="B389" s="33" t="s">
        <v>6090</v>
      </c>
      <c r="C389" s="34" t="s">
        <v>9240</v>
      </c>
      <c r="D389" s="422"/>
      <c r="E389" s="423"/>
      <c r="F389" s="424"/>
      <c r="G389" s="36"/>
      <c r="H389" s="29"/>
      <c r="I389" s="37"/>
      <c r="J389" s="4"/>
      <c r="M389" s="21"/>
      <c r="N389" s="1228"/>
      <c r="O389" s="1283"/>
      <c r="P389" s="1283"/>
      <c r="Q389" s="1283"/>
      <c r="R389" s="1283"/>
      <c r="S389" s="1283"/>
      <c r="T389" s="418"/>
      <c r="W389" s="449"/>
      <c r="X389" s="1271" t="s">
        <v>4824</v>
      </c>
      <c r="Y389" s="1202"/>
      <c r="Z389" s="1202"/>
      <c r="AA389" s="1202"/>
      <c r="AB389" s="1202"/>
      <c r="AC389" s="448" t="s">
        <v>4825</v>
      </c>
      <c r="AD389" s="99"/>
      <c r="AE389" s="99"/>
      <c r="AF389" s="99"/>
      <c r="AG389" s="43"/>
      <c r="AH389" s="43"/>
      <c r="AI389" s="43"/>
      <c r="AJ389" s="43"/>
      <c r="AK389" s="43"/>
      <c r="AL389" s="43"/>
      <c r="AM389" s="44" t="s">
        <v>17</v>
      </c>
      <c r="AN389" s="1157">
        <f>$AN$8</f>
        <v>0.7</v>
      </c>
      <c r="AO389" s="1157"/>
      <c r="AP389" s="20"/>
      <c r="AQ389" s="4"/>
      <c r="AR389" s="4"/>
      <c r="AS389" s="21"/>
      <c r="AT389" s="35">
        <f>ROUND(ROUND(ROUND(ROUND(J383*R390,0)*V384,0)*AN389,0)*AR388,0)</f>
        <v>155</v>
      </c>
      <c r="AU389" s="31"/>
    </row>
    <row r="390" spans="1:47" ht="17.100000000000001" customHeight="1" x14ac:dyDescent="0.15">
      <c r="A390" s="32">
        <v>44</v>
      </c>
      <c r="B390" s="33" t="s">
        <v>6092</v>
      </c>
      <c r="C390" s="34" t="s">
        <v>9241</v>
      </c>
      <c r="D390" s="422"/>
      <c r="E390" s="423"/>
      <c r="F390" s="424"/>
      <c r="G390" s="36"/>
      <c r="H390" s="29"/>
      <c r="I390" s="37"/>
      <c r="J390" s="4"/>
      <c r="M390" s="21"/>
      <c r="N390" s="420"/>
      <c r="O390" s="421"/>
      <c r="P390" s="421"/>
      <c r="Q390" s="26" t="s">
        <v>17</v>
      </c>
      <c r="R390" s="1180">
        <f>$R$12</f>
        <v>0.96499999999999997</v>
      </c>
      <c r="S390" s="1180"/>
      <c r="T390" s="166"/>
      <c r="W390" s="449"/>
      <c r="X390" s="1272"/>
      <c r="Y390" s="1273"/>
      <c r="Z390" s="1273"/>
      <c r="AA390" s="1273"/>
      <c r="AB390" s="1273"/>
      <c r="AC390" s="448" t="s">
        <v>8385</v>
      </c>
      <c r="AD390" s="99"/>
      <c r="AE390" s="99"/>
      <c r="AF390" s="99"/>
      <c r="AG390" s="43"/>
      <c r="AH390" s="43"/>
      <c r="AI390" s="43"/>
      <c r="AJ390" s="43"/>
      <c r="AK390" s="43"/>
      <c r="AL390" s="43"/>
      <c r="AM390" s="44" t="s">
        <v>17</v>
      </c>
      <c r="AN390" s="1157">
        <f>$AN$9</f>
        <v>0.5</v>
      </c>
      <c r="AO390" s="1157"/>
      <c r="AP390" s="24"/>
      <c r="AQ390" s="25"/>
      <c r="AR390" s="25"/>
      <c r="AS390" s="38"/>
      <c r="AT390" s="35">
        <f>ROUND(ROUND(ROUND(ROUND(J383*R390,0)*V384,0)*AN390,0)*AR388,0)</f>
        <v>111</v>
      </c>
      <c r="AU390" s="31"/>
    </row>
    <row r="391" spans="1:47" ht="17.100000000000001" customHeight="1" x14ac:dyDescent="0.15">
      <c r="A391" s="32">
        <v>44</v>
      </c>
      <c r="B391" s="33" t="s">
        <v>6094</v>
      </c>
      <c r="C391" s="34" t="s">
        <v>9242</v>
      </c>
      <c r="D391" s="422"/>
      <c r="E391" s="423"/>
      <c r="F391" s="424"/>
      <c r="G391" s="36"/>
      <c r="H391" s="29"/>
      <c r="I391" s="37"/>
      <c r="J391" s="1086" t="s">
        <v>4879</v>
      </c>
      <c r="K391" s="1133"/>
      <c r="L391" s="1133"/>
      <c r="M391" s="1134"/>
      <c r="N391" s="416"/>
      <c r="O391" s="417"/>
      <c r="P391" s="417"/>
      <c r="Q391" s="65"/>
      <c r="R391" s="156"/>
      <c r="S391" s="156"/>
      <c r="T391" s="93"/>
      <c r="V391" s="2"/>
      <c r="W391" s="22"/>
      <c r="X391" s="43"/>
      <c r="Y391" s="43"/>
      <c r="Z391" s="44"/>
      <c r="AA391" s="44"/>
      <c r="AB391" s="43"/>
      <c r="AC391" s="450"/>
      <c r="AD391" s="43"/>
      <c r="AE391" s="43"/>
      <c r="AF391" s="43"/>
      <c r="AG391" s="43"/>
      <c r="AH391" s="43"/>
      <c r="AI391" s="43"/>
      <c r="AJ391" s="43"/>
      <c r="AK391" s="43"/>
      <c r="AL391" s="43"/>
      <c r="AM391" s="44"/>
      <c r="AN391" s="45"/>
      <c r="AO391" s="45"/>
      <c r="AP391" s="25"/>
      <c r="AQ391" s="25"/>
      <c r="AR391" s="25"/>
      <c r="AS391" s="25"/>
      <c r="AT391" s="35">
        <f>ROUND(J395*V384,0)</f>
        <v>223</v>
      </c>
      <c r="AU391" s="31"/>
    </row>
    <row r="392" spans="1:47" ht="17.100000000000001" customHeight="1" x14ac:dyDescent="0.15">
      <c r="A392" s="32">
        <v>44</v>
      </c>
      <c r="B392" s="33" t="s">
        <v>6096</v>
      </c>
      <c r="C392" s="34" t="s">
        <v>9243</v>
      </c>
      <c r="D392" s="422"/>
      <c r="E392" s="423"/>
      <c r="F392" s="424"/>
      <c r="G392" s="36"/>
      <c r="H392" s="29"/>
      <c r="I392" s="37"/>
      <c r="J392" s="1135"/>
      <c r="K392" s="1135"/>
      <c r="L392" s="1135"/>
      <c r="M392" s="1136"/>
      <c r="N392" s="418"/>
      <c r="O392" s="419"/>
      <c r="P392" s="419"/>
      <c r="Q392" s="23"/>
      <c r="R392" s="167"/>
      <c r="S392" s="167"/>
      <c r="T392" s="93"/>
      <c r="V392" s="2"/>
      <c r="W392" s="22"/>
      <c r="X392" s="1202" t="s">
        <v>4824</v>
      </c>
      <c r="Y392" s="1202"/>
      <c r="Z392" s="1202"/>
      <c r="AA392" s="1202"/>
      <c r="AB392" s="1202"/>
      <c r="AC392" s="448" t="s">
        <v>4825</v>
      </c>
      <c r="AD392" s="99"/>
      <c r="AE392" s="99"/>
      <c r="AF392" s="99"/>
      <c r="AG392" s="43"/>
      <c r="AH392" s="43"/>
      <c r="AI392" s="43"/>
      <c r="AJ392" s="43"/>
      <c r="AK392" s="43"/>
      <c r="AL392" s="43"/>
      <c r="AM392" s="44" t="s">
        <v>17</v>
      </c>
      <c r="AN392" s="1157">
        <f>$AN$8</f>
        <v>0.7</v>
      </c>
      <c r="AO392" s="1157"/>
      <c r="AP392" s="43"/>
      <c r="AQ392" s="43"/>
      <c r="AR392" s="43"/>
      <c r="AS392" s="43"/>
      <c r="AT392" s="35">
        <f>ROUND(ROUND(J395*V384,0)*AN392,0)</f>
        <v>156</v>
      </c>
      <c r="AU392" s="31"/>
    </row>
    <row r="393" spans="1:47" ht="17.100000000000001" customHeight="1" x14ac:dyDescent="0.15">
      <c r="A393" s="32">
        <v>44</v>
      </c>
      <c r="B393" s="33" t="s">
        <v>6098</v>
      </c>
      <c r="C393" s="34" t="s">
        <v>9244</v>
      </c>
      <c r="D393" s="422"/>
      <c r="E393" s="423"/>
      <c r="F393" s="424"/>
      <c r="G393" s="36"/>
      <c r="H393" s="29"/>
      <c r="I393" s="37"/>
      <c r="J393" s="1135"/>
      <c r="K393" s="1135"/>
      <c r="L393" s="1135"/>
      <c r="M393" s="1136"/>
      <c r="N393" s="420"/>
      <c r="O393" s="421"/>
      <c r="P393" s="421"/>
      <c r="Q393" s="26"/>
      <c r="R393" s="27"/>
      <c r="S393" s="27"/>
      <c r="T393" s="93"/>
      <c r="V393" s="2"/>
      <c r="W393" s="22"/>
      <c r="X393" s="1273"/>
      <c r="Y393" s="1273"/>
      <c r="Z393" s="1273"/>
      <c r="AA393" s="1273"/>
      <c r="AB393" s="1273"/>
      <c r="AC393" s="448" t="s">
        <v>8385</v>
      </c>
      <c r="AD393" s="99"/>
      <c r="AE393" s="99"/>
      <c r="AF393" s="99"/>
      <c r="AG393" s="43"/>
      <c r="AH393" s="43"/>
      <c r="AI393" s="43"/>
      <c r="AJ393" s="43"/>
      <c r="AK393" s="43"/>
      <c r="AL393" s="43"/>
      <c r="AM393" s="44" t="s">
        <v>17</v>
      </c>
      <c r="AN393" s="1157">
        <f>$AN$9</f>
        <v>0.5</v>
      </c>
      <c r="AO393" s="1157"/>
      <c r="AP393" s="43"/>
      <c r="AQ393" s="43"/>
      <c r="AR393" s="43"/>
      <c r="AS393" s="43"/>
      <c r="AT393" s="35">
        <f>ROUND(ROUND(J395*V384,0)*AN393,0)</f>
        <v>112</v>
      </c>
      <c r="AU393" s="31"/>
    </row>
    <row r="394" spans="1:47" ht="17.100000000000001" customHeight="1" x14ac:dyDescent="0.15">
      <c r="A394" s="32">
        <v>44</v>
      </c>
      <c r="B394" s="33" t="s">
        <v>6100</v>
      </c>
      <c r="C394" s="34" t="s">
        <v>9245</v>
      </c>
      <c r="D394" s="422"/>
      <c r="E394" s="423"/>
      <c r="F394" s="424"/>
      <c r="G394" s="36"/>
      <c r="H394" s="29"/>
      <c r="I394" s="37"/>
      <c r="J394" s="1269"/>
      <c r="K394" s="1269"/>
      <c r="L394" s="1269"/>
      <c r="M394" s="1270"/>
      <c r="N394" s="1271" t="s">
        <v>4829</v>
      </c>
      <c r="O394" s="1202"/>
      <c r="P394" s="1202"/>
      <c r="Q394" s="1202"/>
      <c r="R394" s="1202"/>
      <c r="S394" s="1202"/>
      <c r="T394" s="93"/>
      <c r="V394" s="2"/>
      <c r="W394" s="22"/>
      <c r="X394" s="43"/>
      <c r="Y394" s="43"/>
      <c r="Z394" s="44"/>
      <c r="AA394" s="44"/>
      <c r="AB394" s="43"/>
      <c r="AC394" s="450"/>
      <c r="AD394" s="43"/>
      <c r="AE394" s="43"/>
      <c r="AF394" s="43"/>
      <c r="AG394" s="43"/>
      <c r="AH394" s="43"/>
      <c r="AI394" s="43"/>
      <c r="AJ394" s="43"/>
      <c r="AK394" s="43"/>
      <c r="AL394" s="43"/>
      <c r="AM394" s="44"/>
      <c r="AN394" s="45"/>
      <c r="AO394" s="45"/>
      <c r="AP394" s="43"/>
      <c r="AQ394" s="43"/>
      <c r="AR394" s="25"/>
      <c r="AS394" s="25"/>
      <c r="AT394" s="35">
        <f>ROUND(ROUND(J395*R396,0)*V384,0)</f>
        <v>216</v>
      </c>
      <c r="AU394" s="31"/>
    </row>
    <row r="395" spans="1:47" ht="17.100000000000001" customHeight="1" x14ac:dyDescent="0.15">
      <c r="A395" s="32">
        <v>44</v>
      </c>
      <c r="B395" s="33" t="s">
        <v>6102</v>
      </c>
      <c r="C395" s="34" t="s">
        <v>9246</v>
      </c>
      <c r="D395" s="422"/>
      <c r="E395" s="423"/>
      <c r="F395" s="424"/>
      <c r="G395" s="36"/>
      <c r="H395" s="29"/>
      <c r="I395" s="37"/>
      <c r="J395" s="1108">
        <f>'16就労移行支援(養成・基本)'!K395</f>
        <v>319</v>
      </c>
      <c r="K395" s="1108"/>
      <c r="L395" s="4" t="s">
        <v>21</v>
      </c>
      <c r="M395" s="22"/>
      <c r="N395" s="1228"/>
      <c r="O395" s="1283"/>
      <c r="P395" s="1283"/>
      <c r="Q395" s="1283"/>
      <c r="R395" s="1283"/>
      <c r="S395" s="1283"/>
      <c r="T395" s="93"/>
      <c r="V395" s="2"/>
      <c r="W395" s="22"/>
      <c r="X395" s="1202" t="s">
        <v>4824</v>
      </c>
      <c r="Y395" s="1202"/>
      <c r="Z395" s="1202"/>
      <c r="AA395" s="1202"/>
      <c r="AB395" s="1202"/>
      <c r="AC395" s="448" t="s">
        <v>4825</v>
      </c>
      <c r="AD395" s="99"/>
      <c r="AE395" s="99"/>
      <c r="AF395" s="99"/>
      <c r="AG395" s="43"/>
      <c r="AH395" s="43"/>
      <c r="AI395" s="43"/>
      <c r="AJ395" s="43"/>
      <c r="AK395" s="43"/>
      <c r="AL395" s="43"/>
      <c r="AM395" s="44" t="s">
        <v>17</v>
      </c>
      <c r="AN395" s="1157">
        <f>$AN$8</f>
        <v>0.7</v>
      </c>
      <c r="AO395" s="1157"/>
      <c r="AP395" s="25"/>
      <c r="AQ395" s="25"/>
      <c r="AR395" s="25"/>
      <c r="AS395" s="25"/>
      <c r="AT395" s="35">
        <f>ROUND(ROUND(ROUND(J395*R396,0)*V384,0)*AN395,0)</f>
        <v>151</v>
      </c>
      <c r="AU395" s="31"/>
    </row>
    <row r="396" spans="1:47" ht="17.100000000000001" customHeight="1" x14ac:dyDescent="0.15">
      <c r="A396" s="32">
        <v>44</v>
      </c>
      <c r="B396" s="33" t="s">
        <v>6104</v>
      </c>
      <c r="C396" s="34" t="s">
        <v>9247</v>
      </c>
      <c r="D396" s="422"/>
      <c r="E396" s="423"/>
      <c r="F396" s="424"/>
      <c r="G396" s="36"/>
      <c r="H396" s="29"/>
      <c r="I396" s="37"/>
      <c r="J396" s="419"/>
      <c r="K396" s="419"/>
      <c r="L396" s="419"/>
      <c r="M396" s="425"/>
      <c r="N396" s="420"/>
      <c r="O396" s="421"/>
      <c r="P396" s="421"/>
      <c r="Q396" s="26" t="s">
        <v>17</v>
      </c>
      <c r="R396" s="1180">
        <f>$R$12</f>
        <v>0.96499999999999997</v>
      </c>
      <c r="S396" s="1180"/>
      <c r="T396" s="93"/>
      <c r="V396" s="2"/>
      <c r="W396" s="22"/>
      <c r="X396" s="1273"/>
      <c r="Y396" s="1273"/>
      <c r="Z396" s="1273"/>
      <c r="AA396" s="1273"/>
      <c r="AB396" s="1273"/>
      <c r="AC396" s="448" t="s">
        <v>8385</v>
      </c>
      <c r="AD396" s="99"/>
      <c r="AE396" s="99"/>
      <c r="AF396" s="99"/>
      <c r="AG396" s="43"/>
      <c r="AH396" s="43"/>
      <c r="AI396" s="43"/>
      <c r="AJ396" s="43"/>
      <c r="AK396" s="43"/>
      <c r="AL396" s="43"/>
      <c r="AM396" s="44" t="s">
        <v>17</v>
      </c>
      <c r="AN396" s="1157">
        <f>$AN$9</f>
        <v>0.5</v>
      </c>
      <c r="AO396" s="1157"/>
      <c r="AP396" s="25"/>
      <c r="AQ396" s="25"/>
      <c r="AR396" s="25"/>
      <c r="AS396" s="25"/>
      <c r="AT396" s="35">
        <f>ROUND(ROUND(ROUND(J395*R396,0)*V384,0)*AN396,0)</f>
        <v>108</v>
      </c>
      <c r="AU396" s="31"/>
    </row>
    <row r="397" spans="1:47" ht="17.100000000000001" customHeight="1" x14ac:dyDescent="0.15">
      <c r="A397" s="32">
        <v>44</v>
      </c>
      <c r="B397" s="33" t="s">
        <v>6106</v>
      </c>
      <c r="C397" s="34" t="s">
        <v>9248</v>
      </c>
      <c r="D397" s="422"/>
      <c r="E397" s="423"/>
      <c r="F397" s="424"/>
      <c r="G397" s="36"/>
      <c r="H397" s="29"/>
      <c r="I397" s="37"/>
      <c r="J397" s="4"/>
      <c r="M397" s="21"/>
      <c r="N397" s="416"/>
      <c r="O397" s="417"/>
      <c r="P397" s="417"/>
      <c r="Q397" s="65"/>
      <c r="R397" s="156"/>
      <c r="S397" s="156"/>
      <c r="T397" s="166"/>
      <c r="W397" s="449"/>
      <c r="X397" s="42"/>
      <c r="Y397" s="43"/>
      <c r="Z397" s="44"/>
      <c r="AA397" s="44"/>
      <c r="AB397" s="43"/>
      <c r="AC397" s="450"/>
      <c r="AD397" s="43"/>
      <c r="AE397" s="43"/>
      <c r="AF397" s="43"/>
      <c r="AG397" s="43"/>
      <c r="AH397" s="43"/>
      <c r="AI397" s="43"/>
      <c r="AJ397" s="43"/>
      <c r="AK397" s="43"/>
      <c r="AL397" s="43"/>
      <c r="AM397" s="44"/>
      <c r="AN397" s="45"/>
      <c r="AO397" s="45"/>
      <c r="AP397" s="1198" t="s">
        <v>4833</v>
      </c>
      <c r="AQ397" s="1281"/>
      <c r="AR397" s="1281"/>
      <c r="AS397" s="1299"/>
      <c r="AT397" s="35">
        <f>ROUND(ROUND(J395*V384,0)*AR400,0)</f>
        <v>212</v>
      </c>
      <c r="AU397" s="31"/>
    </row>
    <row r="398" spans="1:47" ht="17.100000000000001" customHeight="1" x14ac:dyDescent="0.15">
      <c r="A398" s="32">
        <v>44</v>
      </c>
      <c r="B398" s="33" t="s">
        <v>6108</v>
      </c>
      <c r="C398" s="34" t="s">
        <v>9249</v>
      </c>
      <c r="D398" s="422"/>
      <c r="E398" s="423"/>
      <c r="F398" s="424"/>
      <c r="G398" s="36"/>
      <c r="H398" s="29"/>
      <c r="I398" s="37"/>
      <c r="J398" s="4"/>
      <c r="M398" s="21"/>
      <c r="N398" s="418"/>
      <c r="O398" s="419"/>
      <c r="P398" s="419"/>
      <c r="Q398" s="23"/>
      <c r="R398" s="167"/>
      <c r="S398" s="167"/>
      <c r="T398" s="166"/>
      <c r="W398" s="449"/>
      <c r="X398" s="1271" t="s">
        <v>4824</v>
      </c>
      <c r="Y398" s="1202"/>
      <c r="Z398" s="1202"/>
      <c r="AA398" s="1202"/>
      <c r="AB398" s="1202"/>
      <c r="AC398" s="448" t="s">
        <v>4825</v>
      </c>
      <c r="AD398" s="99"/>
      <c r="AE398" s="99"/>
      <c r="AF398" s="99"/>
      <c r="AG398" s="43"/>
      <c r="AH398" s="43"/>
      <c r="AI398" s="43"/>
      <c r="AJ398" s="43"/>
      <c r="AK398" s="43"/>
      <c r="AL398" s="43"/>
      <c r="AM398" s="44" t="s">
        <v>17</v>
      </c>
      <c r="AN398" s="1157">
        <f>$AN$8</f>
        <v>0.7</v>
      </c>
      <c r="AO398" s="1157"/>
      <c r="AP398" s="1268"/>
      <c r="AQ398" s="1269"/>
      <c r="AR398" s="1269"/>
      <c r="AS398" s="1270"/>
      <c r="AT398" s="35">
        <f>ROUND(ROUND(ROUND(J395*V384,0)*AN398,0)*AR400,0)</f>
        <v>148</v>
      </c>
      <c r="AU398" s="31"/>
    </row>
    <row r="399" spans="1:47" ht="17.100000000000001" customHeight="1" x14ac:dyDescent="0.15">
      <c r="A399" s="32">
        <v>44</v>
      </c>
      <c r="B399" s="33" t="s">
        <v>6110</v>
      </c>
      <c r="C399" s="34" t="s">
        <v>9250</v>
      </c>
      <c r="D399" s="422"/>
      <c r="E399" s="423"/>
      <c r="F399" s="424"/>
      <c r="G399" s="36"/>
      <c r="H399" s="29"/>
      <c r="I399" s="37"/>
      <c r="J399" s="4"/>
      <c r="M399" s="21"/>
      <c r="N399" s="420"/>
      <c r="O399" s="421"/>
      <c r="P399" s="421"/>
      <c r="Q399" s="26"/>
      <c r="R399" s="27"/>
      <c r="S399" s="27"/>
      <c r="T399" s="166"/>
      <c r="W399" s="449"/>
      <c r="X399" s="1272"/>
      <c r="Y399" s="1273"/>
      <c r="Z399" s="1273"/>
      <c r="AA399" s="1273"/>
      <c r="AB399" s="1273"/>
      <c r="AC399" s="448" t="s">
        <v>8385</v>
      </c>
      <c r="AD399" s="99"/>
      <c r="AE399" s="99"/>
      <c r="AF399" s="99"/>
      <c r="AG399" s="43"/>
      <c r="AH399" s="43"/>
      <c r="AI399" s="43"/>
      <c r="AJ399" s="43"/>
      <c r="AK399" s="43"/>
      <c r="AL399" s="43"/>
      <c r="AM399" s="44" t="s">
        <v>17</v>
      </c>
      <c r="AN399" s="1157">
        <f>$AN$9</f>
        <v>0.5</v>
      </c>
      <c r="AO399" s="1157"/>
      <c r="AP399" s="20"/>
      <c r="AQ399" s="4"/>
      <c r="AR399" s="4"/>
      <c r="AS399" s="21"/>
      <c r="AT399" s="35">
        <f>ROUND(ROUND(ROUND(J395*V384,0)*AN399,0)*AR400,0)</f>
        <v>106</v>
      </c>
      <c r="AU399" s="31"/>
    </row>
    <row r="400" spans="1:47" ht="17.100000000000001" customHeight="1" x14ac:dyDescent="0.15">
      <c r="A400" s="32">
        <v>44</v>
      </c>
      <c r="B400" s="33" t="s">
        <v>6112</v>
      </c>
      <c r="C400" s="34" t="s">
        <v>9251</v>
      </c>
      <c r="D400" s="422"/>
      <c r="E400" s="423"/>
      <c r="F400" s="424"/>
      <c r="G400" s="36"/>
      <c r="H400" s="29"/>
      <c r="I400" s="37"/>
      <c r="J400" s="4"/>
      <c r="M400" s="21"/>
      <c r="N400" s="1271" t="s">
        <v>4829</v>
      </c>
      <c r="O400" s="1202"/>
      <c r="P400" s="1202"/>
      <c r="Q400" s="1202"/>
      <c r="R400" s="1202"/>
      <c r="S400" s="1202"/>
      <c r="T400" s="418"/>
      <c r="W400" s="449"/>
      <c r="X400" s="42"/>
      <c r="Y400" s="43"/>
      <c r="Z400" s="44"/>
      <c r="AA400" s="44"/>
      <c r="AB400" s="43"/>
      <c r="AC400" s="450"/>
      <c r="AD400" s="43"/>
      <c r="AE400" s="43"/>
      <c r="AF400" s="43"/>
      <c r="AG400" s="43"/>
      <c r="AH400" s="43"/>
      <c r="AI400" s="43"/>
      <c r="AJ400" s="43"/>
      <c r="AK400" s="43"/>
      <c r="AL400" s="43"/>
      <c r="AM400" s="44"/>
      <c r="AN400" s="45"/>
      <c r="AO400" s="45"/>
      <c r="AP400" s="20"/>
      <c r="AQ400" s="23" t="s">
        <v>17</v>
      </c>
      <c r="AR400" s="1158">
        <f>$AR$16</f>
        <v>0.95</v>
      </c>
      <c r="AS400" s="1159"/>
      <c r="AT400" s="35">
        <f>ROUND(ROUND(ROUND(J395*R402,0)*V384,0)*AR400,0)</f>
        <v>205</v>
      </c>
      <c r="AU400" s="31"/>
    </row>
    <row r="401" spans="1:47" ht="17.100000000000001" customHeight="1" x14ac:dyDescent="0.15">
      <c r="A401" s="32">
        <v>44</v>
      </c>
      <c r="B401" s="33" t="s">
        <v>6114</v>
      </c>
      <c r="C401" s="34" t="s">
        <v>9252</v>
      </c>
      <c r="D401" s="422"/>
      <c r="E401" s="423"/>
      <c r="F401" s="424"/>
      <c r="G401" s="36"/>
      <c r="H401" s="29"/>
      <c r="I401" s="37"/>
      <c r="J401" s="4"/>
      <c r="M401" s="21"/>
      <c r="N401" s="1228"/>
      <c r="O401" s="1283"/>
      <c r="P401" s="1283"/>
      <c r="Q401" s="1283"/>
      <c r="R401" s="1283"/>
      <c r="S401" s="1283"/>
      <c r="T401" s="418"/>
      <c r="W401" s="449"/>
      <c r="X401" s="1271" t="s">
        <v>4824</v>
      </c>
      <c r="Y401" s="1202"/>
      <c r="Z401" s="1202"/>
      <c r="AA401" s="1202"/>
      <c r="AB401" s="1202"/>
      <c r="AC401" s="448" t="s">
        <v>4825</v>
      </c>
      <c r="AD401" s="99"/>
      <c r="AE401" s="99"/>
      <c r="AF401" s="99"/>
      <c r="AG401" s="43"/>
      <c r="AH401" s="43"/>
      <c r="AI401" s="43"/>
      <c r="AJ401" s="43"/>
      <c r="AK401" s="43"/>
      <c r="AL401" s="43"/>
      <c r="AM401" s="44" t="s">
        <v>17</v>
      </c>
      <c r="AN401" s="1157">
        <f>$AN$8</f>
        <v>0.7</v>
      </c>
      <c r="AO401" s="1157"/>
      <c r="AP401" s="20"/>
      <c r="AQ401" s="4"/>
      <c r="AR401" s="4"/>
      <c r="AS401" s="21"/>
      <c r="AT401" s="35">
        <f>ROUND(ROUND(ROUND(ROUND(J395*R402,0)*V384,0)*AN401,0)*AR400,0)</f>
        <v>143</v>
      </c>
      <c r="AU401" s="31"/>
    </row>
    <row r="402" spans="1:47" ht="17.100000000000001" customHeight="1" x14ac:dyDescent="0.15">
      <c r="A402" s="32">
        <v>44</v>
      </c>
      <c r="B402" s="33" t="s">
        <v>6116</v>
      </c>
      <c r="C402" s="34" t="s">
        <v>9253</v>
      </c>
      <c r="D402" s="422"/>
      <c r="E402" s="423"/>
      <c r="F402" s="424"/>
      <c r="G402" s="36"/>
      <c r="H402" s="29"/>
      <c r="I402" s="37"/>
      <c r="J402" s="4"/>
      <c r="M402" s="21"/>
      <c r="N402" s="420"/>
      <c r="O402" s="421"/>
      <c r="P402" s="421"/>
      <c r="Q402" s="26" t="s">
        <v>17</v>
      </c>
      <c r="R402" s="1180">
        <f>$R$12</f>
        <v>0.96499999999999997</v>
      </c>
      <c r="S402" s="1180"/>
      <c r="T402" s="166"/>
      <c r="W402" s="449"/>
      <c r="X402" s="1272"/>
      <c r="Y402" s="1273"/>
      <c r="Z402" s="1273"/>
      <c r="AA402" s="1273"/>
      <c r="AB402" s="1273"/>
      <c r="AC402" s="448" t="s">
        <v>8385</v>
      </c>
      <c r="AD402" s="99"/>
      <c r="AE402" s="99"/>
      <c r="AF402" s="99"/>
      <c r="AG402" s="43"/>
      <c r="AH402" s="43"/>
      <c r="AI402" s="43"/>
      <c r="AJ402" s="43"/>
      <c r="AK402" s="43"/>
      <c r="AL402" s="43"/>
      <c r="AM402" s="44" t="s">
        <v>17</v>
      </c>
      <c r="AN402" s="1157">
        <f>$AN$9</f>
        <v>0.5</v>
      </c>
      <c r="AO402" s="1157"/>
      <c r="AP402" s="24"/>
      <c r="AQ402" s="25"/>
      <c r="AR402" s="25"/>
      <c r="AS402" s="38"/>
      <c r="AT402" s="35">
        <f>ROUND(ROUND(ROUND(ROUND(J395*R402,0)*V384,0)*AN402,0)*AR400,0)</f>
        <v>103</v>
      </c>
      <c r="AU402" s="31"/>
    </row>
    <row r="403" spans="1:47" ht="17.100000000000001" customHeight="1" x14ac:dyDescent="0.15">
      <c r="A403" s="32">
        <v>44</v>
      </c>
      <c r="B403" s="33" t="s">
        <v>6118</v>
      </c>
      <c r="C403" s="34" t="s">
        <v>9254</v>
      </c>
      <c r="D403" s="422"/>
      <c r="E403" s="423"/>
      <c r="F403" s="424"/>
      <c r="G403" s="36"/>
      <c r="H403" s="29"/>
      <c r="I403" s="37"/>
      <c r="J403" s="1086" t="s">
        <v>4892</v>
      </c>
      <c r="K403" s="1133"/>
      <c r="L403" s="1133"/>
      <c r="M403" s="1134"/>
      <c r="N403" s="416"/>
      <c r="O403" s="417"/>
      <c r="P403" s="417"/>
      <c r="Q403" s="65"/>
      <c r="R403" s="156"/>
      <c r="S403" s="156"/>
      <c r="T403" s="93"/>
      <c r="V403" s="2"/>
      <c r="W403" s="22"/>
      <c r="X403" s="43"/>
      <c r="Y403" s="43"/>
      <c r="Z403" s="44"/>
      <c r="AA403" s="44"/>
      <c r="AB403" s="43"/>
      <c r="AC403" s="450"/>
      <c r="AD403" s="43"/>
      <c r="AE403" s="43"/>
      <c r="AF403" s="43"/>
      <c r="AG403" s="43"/>
      <c r="AH403" s="43"/>
      <c r="AI403" s="43"/>
      <c r="AJ403" s="43"/>
      <c r="AK403" s="43"/>
      <c r="AL403" s="43"/>
      <c r="AM403" s="44"/>
      <c r="AN403" s="45"/>
      <c r="AO403" s="45"/>
      <c r="AP403" s="25"/>
      <c r="AQ403" s="25"/>
      <c r="AR403" s="25"/>
      <c r="AS403" s="25"/>
      <c r="AT403" s="35">
        <f>ROUND(J407*V384,0)</f>
        <v>181</v>
      </c>
      <c r="AU403" s="31"/>
    </row>
    <row r="404" spans="1:47" ht="17.100000000000001" customHeight="1" x14ac:dyDescent="0.15">
      <c r="A404" s="32">
        <v>44</v>
      </c>
      <c r="B404" s="33" t="s">
        <v>6120</v>
      </c>
      <c r="C404" s="34" t="s">
        <v>9255</v>
      </c>
      <c r="D404" s="422"/>
      <c r="E404" s="423"/>
      <c r="F404" s="424"/>
      <c r="G404" s="36"/>
      <c r="H404" s="29"/>
      <c r="I404" s="37"/>
      <c r="J404" s="1135"/>
      <c r="K404" s="1135"/>
      <c r="L404" s="1135"/>
      <c r="M404" s="1136"/>
      <c r="N404" s="418"/>
      <c r="O404" s="419"/>
      <c r="P404" s="419"/>
      <c r="Q404" s="23"/>
      <c r="R404" s="167"/>
      <c r="S404" s="167"/>
      <c r="T404" s="93"/>
      <c r="V404" s="2"/>
      <c r="W404" s="22"/>
      <c r="X404" s="1202" t="s">
        <v>4824</v>
      </c>
      <c r="Y404" s="1202"/>
      <c r="Z404" s="1202"/>
      <c r="AA404" s="1202"/>
      <c r="AB404" s="1202"/>
      <c r="AC404" s="448" t="s">
        <v>4825</v>
      </c>
      <c r="AD404" s="99"/>
      <c r="AE404" s="99"/>
      <c r="AF404" s="99"/>
      <c r="AG404" s="43"/>
      <c r="AH404" s="43"/>
      <c r="AI404" s="43"/>
      <c r="AJ404" s="43"/>
      <c r="AK404" s="43"/>
      <c r="AL404" s="43"/>
      <c r="AM404" s="44" t="s">
        <v>17</v>
      </c>
      <c r="AN404" s="1157">
        <f>$AN$8</f>
        <v>0.7</v>
      </c>
      <c r="AO404" s="1157"/>
      <c r="AP404" s="43"/>
      <c r="AQ404" s="43"/>
      <c r="AR404" s="43"/>
      <c r="AS404" s="43"/>
      <c r="AT404" s="35">
        <f>ROUND(ROUND(J407*V384,0)*AN404,0)</f>
        <v>127</v>
      </c>
      <c r="AU404" s="31"/>
    </row>
    <row r="405" spans="1:47" ht="17.100000000000001" customHeight="1" x14ac:dyDescent="0.15">
      <c r="A405" s="32">
        <v>44</v>
      </c>
      <c r="B405" s="33" t="s">
        <v>6122</v>
      </c>
      <c r="C405" s="34" t="s">
        <v>9256</v>
      </c>
      <c r="D405" s="422"/>
      <c r="E405" s="423"/>
      <c r="F405" s="424"/>
      <c r="G405" s="36"/>
      <c r="H405" s="29"/>
      <c r="I405" s="37"/>
      <c r="J405" s="1135"/>
      <c r="K405" s="1135"/>
      <c r="L405" s="1135"/>
      <c r="M405" s="1136"/>
      <c r="N405" s="420"/>
      <c r="O405" s="421"/>
      <c r="P405" s="421"/>
      <c r="Q405" s="26"/>
      <c r="R405" s="27"/>
      <c r="S405" s="27"/>
      <c r="T405" s="93"/>
      <c r="V405" s="2"/>
      <c r="W405" s="22"/>
      <c r="X405" s="1273"/>
      <c r="Y405" s="1273"/>
      <c r="Z405" s="1273"/>
      <c r="AA405" s="1273"/>
      <c r="AB405" s="1273"/>
      <c r="AC405" s="448" t="s">
        <v>8385</v>
      </c>
      <c r="AD405" s="99"/>
      <c r="AE405" s="99"/>
      <c r="AF405" s="99"/>
      <c r="AG405" s="43"/>
      <c r="AH405" s="43"/>
      <c r="AI405" s="43"/>
      <c r="AJ405" s="43"/>
      <c r="AK405" s="43"/>
      <c r="AL405" s="43"/>
      <c r="AM405" s="44" t="s">
        <v>17</v>
      </c>
      <c r="AN405" s="1157">
        <f>$AN$9</f>
        <v>0.5</v>
      </c>
      <c r="AO405" s="1157"/>
      <c r="AP405" s="43"/>
      <c r="AQ405" s="43"/>
      <c r="AR405" s="43"/>
      <c r="AS405" s="43"/>
      <c r="AT405" s="35">
        <f>ROUND(ROUND(J407*V384,0)*AN405,0)</f>
        <v>91</v>
      </c>
      <c r="AU405" s="31"/>
    </row>
    <row r="406" spans="1:47" ht="17.100000000000001" customHeight="1" x14ac:dyDescent="0.15">
      <c r="A406" s="32">
        <v>44</v>
      </c>
      <c r="B406" s="33" t="s">
        <v>6124</v>
      </c>
      <c r="C406" s="34" t="s">
        <v>9257</v>
      </c>
      <c r="D406" s="422"/>
      <c r="E406" s="423"/>
      <c r="F406" s="424"/>
      <c r="G406" s="36"/>
      <c r="H406" s="29"/>
      <c r="I406" s="37"/>
      <c r="J406" s="1269"/>
      <c r="K406" s="1269"/>
      <c r="L406" s="1269"/>
      <c r="M406" s="1270"/>
      <c r="N406" s="1271" t="s">
        <v>4829</v>
      </c>
      <c r="O406" s="1202"/>
      <c r="P406" s="1202"/>
      <c r="Q406" s="1202"/>
      <c r="R406" s="1202"/>
      <c r="S406" s="1202"/>
      <c r="T406" s="93"/>
      <c r="V406" s="2"/>
      <c r="W406" s="22"/>
      <c r="X406" s="43"/>
      <c r="Y406" s="43"/>
      <c r="Z406" s="44"/>
      <c r="AA406" s="44"/>
      <c r="AB406" s="43"/>
      <c r="AC406" s="450"/>
      <c r="AD406" s="43"/>
      <c r="AE406" s="43"/>
      <c r="AF406" s="43"/>
      <c r="AG406" s="43"/>
      <c r="AH406" s="43"/>
      <c r="AI406" s="43"/>
      <c r="AJ406" s="43"/>
      <c r="AK406" s="43"/>
      <c r="AL406" s="43"/>
      <c r="AM406" s="44"/>
      <c r="AN406" s="45"/>
      <c r="AO406" s="45"/>
      <c r="AP406" s="43"/>
      <c r="AQ406" s="43"/>
      <c r="AR406" s="25"/>
      <c r="AS406" s="25"/>
      <c r="AT406" s="35">
        <f>ROUND(ROUND(J407*R408,0)*V384,0)</f>
        <v>175</v>
      </c>
      <c r="AU406" s="31"/>
    </row>
    <row r="407" spans="1:47" ht="17.100000000000001" customHeight="1" x14ac:dyDescent="0.15">
      <c r="A407" s="32">
        <v>44</v>
      </c>
      <c r="B407" s="33" t="s">
        <v>6126</v>
      </c>
      <c r="C407" s="34" t="s">
        <v>9258</v>
      </c>
      <c r="D407" s="422"/>
      <c r="E407" s="423"/>
      <c r="F407" s="424"/>
      <c r="G407" s="36"/>
      <c r="H407" s="29"/>
      <c r="I407" s="37"/>
      <c r="J407" s="1108">
        <f>'16就労移行支援(養成・基本)'!K407</f>
        <v>259</v>
      </c>
      <c r="K407" s="1108"/>
      <c r="L407" s="4" t="s">
        <v>21</v>
      </c>
      <c r="M407" s="22"/>
      <c r="N407" s="1228"/>
      <c r="O407" s="1283"/>
      <c r="P407" s="1283"/>
      <c r="Q407" s="1283"/>
      <c r="R407" s="1283"/>
      <c r="S407" s="1283"/>
      <c r="T407" s="93"/>
      <c r="V407" s="2"/>
      <c r="W407" s="22"/>
      <c r="X407" s="1202" t="s">
        <v>4824</v>
      </c>
      <c r="Y407" s="1202"/>
      <c r="Z407" s="1202"/>
      <c r="AA407" s="1202"/>
      <c r="AB407" s="1202"/>
      <c r="AC407" s="448" t="s">
        <v>4825</v>
      </c>
      <c r="AD407" s="99"/>
      <c r="AE407" s="99"/>
      <c r="AF407" s="99"/>
      <c r="AG407" s="43"/>
      <c r="AH407" s="43"/>
      <c r="AI407" s="43"/>
      <c r="AJ407" s="43"/>
      <c r="AK407" s="43"/>
      <c r="AL407" s="43"/>
      <c r="AM407" s="44" t="s">
        <v>17</v>
      </c>
      <c r="AN407" s="1157">
        <f>$AN$8</f>
        <v>0.7</v>
      </c>
      <c r="AO407" s="1157"/>
      <c r="AP407" s="25"/>
      <c r="AQ407" s="25"/>
      <c r="AR407" s="25"/>
      <c r="AS407" s="25"/>
      <c r="AT407" s="35">
        <f>ROUND(ROUND(ROUND(J407*R408,0)*V384,0)*AN407,0)</f>
        <v>123</v>
      </c>
      <c r="AU407" s="31"/>
    </row>
    <row r="408" spans="1:47" ht="17.100000000000001" customHeight="1" x14ac:dyDescent="0.15">
      <c r="A408" s="32">
        <v>44</v>
      </c>
      <c r="B408" s="33" t="s">
        <v>6128</v>
      </c>
      <c r="C408" s="34" t="s">
        <v>9259</v>
      </c>
      <c r="D408" s="422"/>
      <c r="E408" s="423"/>
      <c r="F408" s="424"/>
      <c r="G408" s="36"/>
      <c r="H408" s="29"/>
      <c r="I408" s="37"/>
      <c r="J408" s="419"/>
      <c r="K408" s="419"/>
      <c r="L408" s="419"/>
      <c r="M408" s="425"/>
      <c r="N408" s="420"/>
      <c r="O408" s="421"/>
      <c r="P408" s="421"/>
      <c r="Q408" s="26" t="s">
        <v>17</v>
      </c>
      <c r="R408" s="1180">
        <f>$R$12</f>
        <v>0.96499999999999997</v>
      </c>
      <c r="S408" s="1180"/>
      <c r="T408" s="93"/>
      <c r="V408" s="2"/>
      <c r="W408" s="22"/>
      <c r="X408" s="1273"/>
      <c r="Y408" s="1273"/>
      <c r="Z408" s="1273"/>
      <c r="AA408" s="1273"/>
      <c r="AB408" s="1273"/>
      <c r="AC408" s="448" t="s">
        <v>8385</v>
      </c>
      <c r="AD408" s="99"/>
      <c r="AE408" s="99"/>
      <c r="AF408" s="99"/>
      <c r="AG408" s="43"/>
      <c r="AH408" s="43"/>
      <c r="AI408" s="43"/>
      <c r="AJ408" s="43"/>
      <c r="AK408" s="43"/>
      <c r="AL408" s="43"/>
      <c r="AM408" s="44" t="s">
        <v>17</v>
      </c>
      <c r="AN408" s="1157">
        <f>$AN$9</f>
        <v>0.5</v>
      </c>
      <c r="AO408" s="1157"/>
      <c r="AP408" s="25"/>
      <c r="AQ408" s="25"/>
      <c r="AR408" s="25"/>
      <c r="AS408" s="25"/>
      <c r="AT408" s="35">
        <f>ROUND(ROUND(ROUND(J407*R408,0)*V384,0)*AN408,0)</f>
        <v>88</v>
      </c>
      <c r="AU408" s="31"/>
    </row>
    <row r="409" spans="1:47" ht="17.100000000000001" customHeight="1" x14ac:dyDescent="0.15">
      <c r="A409" s="32">
        <v>44</v>
      </c>
      <c r="B409" s="33" t="s">
        <v>6130</v>
      </c>
      <c r="C409" s="34" t="s">
        <v>9260</v>
      </c>
      <c r="D409" s="422"/>
      <c r="E409" s="423"/>
      <c r="F409" s="424"/>
      <c r="G409" s="36"/>
      <c r="H409" s="29"/>
      <c r="I409" s="37"/>
      <c r="J409" s="4"/>
      <c r="M409" s="21"/>
      <c r="N409" s="416"/>
      <c r="O409" s="417"/>
      <c r="P409" s="417"/>
      <c r="Q409" s="65"/>
      <c r="R409" s="156"/>
      <c r="S409" s="156"/>
      <c r="T409" s="166"/>
      <c r="W409" s="449"/>
      <c r="X409" s="42"/>
      <c r="Y409" s="43"/>
      <c r="Z409" s="44"/>
      <c r="AA409" s="44"/>
      <c r="AB409" s="43"/>
      <c r="AC409" s="450"/>
      <c r="AD409" s="43"/>
      <c r="AE409" s="43"/>
      <c r="AF409" s="43"/>
      <c r="AG409" s="43"/>
      <c r="AH409" s="43"/>
      <c r="AI409" s="43"/>
      <c r="AJ409" s="43"/>
      <c r="AK409" s="43"/>
      <c r="AL409" s="43"/>
      <c r="AM409" s="44"/>
      <c r="AN409" s="45"/>
      <c r="AO409" s="45"/>
      <c r="AP409" s="1198" t="s">
        <v>4833</v>
      </c>
      <c r="AQ409" s="1281"/>
      <c r="AR409" s="1281"/>
      <c r="AS409" s="1299"/>
      <c r="AT409" s="35">
        <f>ROUND(ROUND(J407*V384,0)*AR412,0)</f>
        <v>172</v>
      </c>
      <c r="AU409" s="31"/>
    </row>
    <row r="410" spans="1:47" ht="17.100000000000001" customHeight="1" x14ac:dyDescent="0.15">
      <c r="A410" s="32">
        <v>44</v>
      </c>
      <c r="B410" s="33" t="s">
        <v>6132</v>
      </c>
      <c r="C410" s="34" t="s">
        <v>9261</v>
      </c>
      <c r="D410" s="422"/>
      <c r="E410" s="423"/>
      <c r="F410" s="424"/>
      <c r="G410" s="36"/>
      <c r="H410" s="29"/>
      <c r="I410" s="37"/>
      <c r="J410" s="4"/>
      <c r="M410" s="21"/>
      <c r="N410" s="418"/>
      <c r="O410" s="419"/>
      <c r="P410" s="419"/>
      <c r="Q410" s="23"/>
      <c r="R410" s="167"/>
      <c r="S410" s="167"/>
      <c r="T410" s="166"/>
      <c r="W410" s="449"/>
      <c r="X410" s="1271" t="s">
        <v>4824</v>
      </c>
      <c r="Y410" s="1202"/>
      <c r="Z410" s="1202"/>
      <c r="AA410" s="1202"/>
      <c r="AB410" s="1202"/>
      <c r="AC410" s="448" t="s">
        <v>4825</v>
      </c>
      <c r="AD410" s="99"/>
      <c r="AE410" s="99"/>
      <c r="AF410" s="99"/>
      <c r="AG410" s="43"/>
      <c r="AH410" s="43"/>
      <c r="AI410" s="43"/>
      <c r="AJ410" s="43"/>
      <c r="AK410" s="43"/>
      <c r="AL410" s="43"/>
      <c r="AM410" s="44" t="s">
        <v>17</v>
      </c>
      <c r="AN410" s="1157">
        <f>$AN$8</f>
        <v>0.7</v>
      </c>
      <c r="AO410" s="1157"/>
      <c r="AP410" s="1268"/>
      <c r="AQ410" s="1269"/>
      <c r="AR410" s="1269"/>
      <c r="AS410" s="1270"/>
      <c r="AT410" s="35">
        <f>ROUND(ROUND(ROUND(J407*V384,0)*AN410,0)*AR412,0)</f>
        <v>121</v>
      </c>
      <c r="AU410" s="31"/>
    </row>
    <row r="411" spans="1:47" ht="17.100000000000001" customHeight="1" x14ac:dyDescent="0.15">
      <c r="A411" s="32">
        <v>44</v>
      </c>
      <c r="B411" s="33" t="s">
        <v>6134</v>
      </c>
      <c r="C411" s="34" t="s">
        <v>9262</v>
      </c>
      <c r="D411" s="422"/>
      <c r="E411" s="423"/>
      <c r="F411" s="424"/>
      <c r="G411" s="36"/>
      <c r="H411" s="29"/>
      <c r="I411" s="37"/>
      <c r="J411" s="4"/>
      <c r="M411" s="21"/>
      <c r="N411" s="420"/>
      <c r="O411" s="421"/>
      <c r="P411" s="421"/>
      <c r="Q411" s="26"/>
      <c r="R411" s="27"/>
      <c r="S411" s="27"/>
      <c r="T411" s="166"/>
      <c r="W411" s="449"/>
      <c r="X411" s="1272"/>
      <c r="Y411" s="1273"/>
      <c r="Z411" s="1273"/>
      <c r="AA411" s="1273"/>
      <c r="AB411" s="1273"/>
      <c r="AC411" s="448" t="s">
        <v>8385</v>
      </c>
      <c r="AD411" s="99"/>
      <c r="AE411" s="99"/>
      <c r="AF411" s="99"/>
      <c r="AG411" s="43"/>
      <c r="AH411" s="43"/>
      <c r="AI411" s="43"/>
      <c r="AJ411" s="43"/>
      <c r="AK411" s="43"/>
      <c r="AL411" s="43"/>
      <c r="AM411" s="44" t="s">
        <v>17</v>
      </c>
      <c r="AN411" s="1157">
        <f>$AN$9</f>
        <v>0.5</v>
      </c>
      <c r="AO411" s="1157"/>
      <c r="AP411" s="20"/>
      <c r="AQ411" s="4"/>
      <c r="AR411" s="4"/>
      <c r="AS411" s="21"/>
      <c r="AT411" s="35">
        <f>ROUND(ROUND(ROUND(J407*V384,0)*AN411,0)*AR412,0)</f>
        <v>86</v>
      </c>
      <c r="AU411" s="31"/>
    </row>
    <row r="412" spans="1:47" ht="17.100000000000001" customHeight="1" x14ac:dyDescent="0.15">
      <c r="A412" s="32">
        <v>44</v>
      </c>
      <c r="B412" s="33" t="s">
        <v>6136</v>
      </c>
      <c r="C412" s="34" t="s">
        <v>9263</v>
      </c>
      <c r="D412" s="422"/>
      <c r="E412" s="423"/>
      <c r="F412" s="424"/>
      <c r="G412" s="36"/>
      <c r="H412" s="29"/>
      <c r="I412" s="37"/>
      <c r="J412" s="4"/>
      <c r="M412" s="21"/>
      <c r="N412" s="1271" t="s">
        <v>4829</v>
      </c>
      <c r="O412" s="1202"/>
      <c r="P412" s="1202"/>
      <c r="Q412" s="1202"/>
      <c r="R412" s="1202"/>
      <c r="S412" s="1202"/>
      <c r="T412" s="418"/>
      <c r="W412" s="449"/>
      <c r="X412" s="42"/>
      <c r="Y412" s="43"/>
      <c r="Z412" s="44"/>
      <c r="AA412" s="44"/>
      <c r="AB412" s="43"/>
      <c r="AC412" s="450"/>
      <c r="AD412" s="43"/>
      <c r="AE412" s="43"/>
      <c r="AF412" s="43"/>
      <c r="AG412" s="43"/>
      <c r="AH412" s="43"/>
      <c r="AI412" s="43"/>
      <c r="AJ412" s="43"/>
      <c r="AK412" s="43"/>
      <c r="AL412" s="43"/>
      <c r="AM412" s="44"/>
      <c r="AN412" s="45"/>
      <c r="AO412" s="45"/>
      <c r="AP412" s="20"/>
      <c r="AQ412" s="23" t="s">
        <v>17</v>
      </c>
      <c r="AR412" s="1158">
        <f>$AR$16</f>
        <v>0.95</v>
      </c>
      <c r="AS412" s="1159"/>
      <c r="AT412" s="35">
        <f>ROUND(ROUND(ROUND(J407*R414,0)*V384,0)*AR412,0)</f>
        <v>166</v>
      </c>
      <c r="AU412" s="31"/>
    </row>
    <row r="413" spans="1:47" ht="17.100000000000001" customHeight="1" x14ac:dyDescent="0.15">
      <c r="A413" s="32">
        <v>44</v>
      </c>
      <c r="B413" s="33" t="s">
        <v>6138</v>
      </c>
      <c r="C413" s="34" t="s">
        <v>9264</v>
      </c>
      <c r="D413" s="422"/>
      <c r="E413" s="423"/>
      <c r="F413" s="424"/>
      <c r="G413" s="36"/>
      <c r="H413" s="29"/>
      <c r="I413" s="37"/>
      <c r="J413" s="4"/>
      <c r="M413" s="21"/>
      <c r="N413" s="1228"/>
      <c r="O413" s="1283"/>
      <c r="P413" s="1283"/>
      <c r="Q413" s="1283"/>
      <c r="R413" s="1283"/>
      <c r="S413" s="1283"/>
      <c r="T413" s="418"/>
      <c r="W413" s="449"/>
      <c r="X413" s="1271" t="s">
        <v>4824</v>
      </c>
      <c r="Y413" s="1202"/>
      <c r="Z413" s="1202"/>
      <c r="AA413" s="1202"/>
      <c r="AB413" s="1202"/>
      <c r="AC413" s="448" t="s">
        <v>4825</v>
      </c>
      <c r="AD413" s="99"/>
      <c r="AE413" s="99"/>
      <c r="AF413" s="99"/>
      <c r="AG413" s="43"/>
      <c r="AH413" s="43"/>
      <c r="AI413" s="43"/>
      <c r="AJ413" s="43"/>
      <c r="AK413" s="43"/>
      <c r="AL413" s="43"/>
      <c r="AM413" s="44" t="s">
        <v>17</v>
      </c>
      <c r="AN413" s="1157">
        <f>$AN$8</f>
        <v>0.7</v>
      </c>
      <c r="AO413" s="1157"/>
      <c r="AP413" s="20"/>
      <c r="AQ413" s="4"/>
      <c r="AR413" s="4"/>
      <c r="AS413" s="21"/>
      <c r="AT413" s="35">
        <f>ROUND(ROUND(ROUND(ROUND(J407*R414,0)*V384,0)*AN413,0)*AR412,0)</f>
        <v>117</v>
      </c>
      <c r="AU413" s="31"/>
    </row>
    <row r="414" spans="1:47" ht="17.100000000000001" customHeight="1" x14ac:dyDescent="0.15">
      <c r="A414" s="32">
        <v>44</v>
      </c>
      <c r="B414" s="33" t="s">
        <v>6140</v>
      </c>
      <c r="C414" s="34" t="s">
        <v>9265</v>
      </c>
      <c r="D414" s="426"/>
      <c r="E414" s="427"/>
      <c r="F414" s="428"/>
      <c r="G414" s="56"/>
      <c r="H414" s="57"/>
      <c r="I414" s="60"/>
      <c r="J414" s="25"/>
      <c r="K414" s="25"/>
      <c r="L414" s="25"/>
      <c r="M414" s="38"/>
      <c r="N414" s="420"/>
      <c r="O414" s="421"/>
      <c r="P414" s="421"/>
      <c r="Q414" s="26" t="s">
        <v>17</v>
      </c>
      <c r="R414" s="1180">
        <f>$R$12</f>
        <v>0.96499999999999997</v>
      </c>
      <c r="S414" s="1180"/>
      <c r="T414" s="454"/>
      <c r="U414" s="135"/>
      <c r="V414" s="233"/>
      <c r="W414" s="455"/>
      <c r="X414" s="1272"/>
      <c r="Y414" s="1273"/>
      <c r="Z414" s="1273"/>
      <c r="AA414" s="1273"/>
      <c r="AB414" s="1273"/>
      <c r="AC414" s="448" t="s">
        <v>8385</v>
      </c>
      <c r="AD414" s="99"/>
      <c r="AE414" s="99"/>
      <c r="AF414" s="99"/>
      <c r="AG414" s="43"/>
      <c r="AH414" s="43"/>
      <c r="AI414" s="43"/>
      <c r="AJ414" s="43"/>
      <c r="AK414" s="43"/>
      <c r="AL414" s="43"/>
      <c r="AM414" s="44" t="s">
        <v>17</v>
      </c>
      <c r="AN414" s="1157">
        <f>$AN$9</f>
        <v>0.5</v>
      </c>
      <c r="AO414" s="1157"/>
      <c r="AP414" s="24"/>
      <c r="AQ414" s="25"/>
      <c r="AR414" s="25"/>
      <c r="AS414" s="38"/>
      <c r="AT414" s="35">
        <f>ROUND(ROUND(ROUND(ROUND(J407*R414,0)*V384,0)*AN414,0)*AR412,0)</f>
        <v>84</v>
      </c>
      <c r="AU414" s="61"/>
    </row>
    <row r="415" spans="1:47" ht="17.100000000000001" customHeight="1" x14ac:dyDescent="0.15">
      <c r="A415" s="32">
        <v>44</v>
      </c>
      <c r="B415" s="33" t="s">
        <v>6142</v>
      </c>
      <c r="C415" s="34" t="s">
        <v>9266</v>
      </c>
      <c r="D415" s="1085" t="s">
        <v>8382</v>
      </c>
      <c r="E415" s="1086"/>
      <c r="F415" s="1087"/>
      <c r="G415" s="1085" t="s">
        <v>5173</v>
      </c>
      <c r="H415" s="1281"/>
      <c r="I415" s="1299"/>
      <c r="J415" s="1086" t="s">
        <v>4905</v>
      </c>
      <c r="K415" s="1133"/>
      <c r="L415" s="1133"/>
      <c r="M415" s="1134"/>
      <c r="N415" s="416"/>
      <c r="O415" s="417"/>
      <c r="P415" s="417"/>
      <c r="Q415" s="65"/>
      <c r="R415" s="156"/>
      <c r="S415" s="156"/>
      <c r="T415" s="1339" t="s">
        <v>5327</v>
      </c>
      <c r="U415" s="1117"/>
      <c r="V415" s="1117"/>
      <c r="W415" s="1118"/>
      <c r="X415" s="42"/>
      <c r="Y415" s="43"/>
      <c r="Z415" s="44"/>
      <c r="AA415" s="44"/>
      <c r="AB415" s="43"/>
      <c r="AC415" s="450"/>
      <c r="AD415" s="43"/>
      <c r="AE415" s="43"/>
      <c r="AF415" s="43"/>
      <c r="AG415" s="43"/>
      <c r="AH415" s="43"/>
      <c r="AI415" s="43"/>
      <c r="AJ415" s="43"/>
      <c r="AK415" s="43"/>
      <c r="AL415" s="43"/>
      <c r="AM415" s="44"/>
      <c r="AN415" s="45"/>
      <c r="AO415" s="45"/>
      <c r="AP415" s="25"/>
      <c r="AQ415" s="25"/>
      <c r="AR415" s="25"/>
      <c r="AS415" s="25"/>
      <c r="AT415" s="35">
        <f>ROUND(J419*V420,0)</f>
        <v>168</v>
      </c>
      <c r="AU415" s="66" t="s">
        <v>4822</v>
      </c>
    </row>
    <row r="416" spans="1:47" ht="17.100000000000001" customHeight="1" x14ac:dyDescent="0.15">
      <c r="A416" s="32">
        <v>44</v>
      </c>
      <c r="B416" s="33" t="s">
        <v>6144</v>
      </c>
      <c r="C416" s="34" t="s">
        <v>9267</v>
      </c>
      <c r="D416" s="1088"/>
      <c r="E416" s="1089"/>
      <c r="F416" s="1090"/>
      <c r="G416" s="1268"/>
      <c r="H416" s="1269"/>
      <c r="I416" s="1270"/>
      <c r="J416" s="1135"/>
      <c r="K416" s="1135"/>
      <c r="L416" s="1135"/>
      <c r="M416" s="1136"/>
      <c r="N416" s="418"/>
      <c r="O416" s="419"/>
      <c r="P416" s="419"/>
      <c r="Q416" s="23"/>
      <c r="R416" s="167"/>
      <c r="S416" s="167"/>
      <c r="T416" s="1302"/>
      <c r="U416" s="1303"/>
      <c r="V416" s="1303"/>
      <c r="W416" s="1304"/>
      <c r="X416" s="1271" t="s">
        <v>4824</v>
      </c>
      <c r="Y416" s="1202"/>
      <c r="Z416" s="1202"/>
      <c r="AA416" s="1202"/>
      <c r="AB416" s="1202"/>
      <c r="AC416" s="448" t="s">
        <v>4825</v>
      </c>
      <c r="AD416" s="99"/>
      <c r="AE416" s="99"/>
      <c r="AF416" s="99"/>
      <c r="AG416" s="43"/>
      <c r="AH416" s="43"/>
      <c r="AI416" s="43"/>
      <c r="AJ416" s="43"/>
      <c r="AK416" s="43"/>
      <c r="AL416" s="43"/>
      <c r="AM416" s="44" t="s">
        <v>17</v>
      </c>
      <c r="AN416" s="1157">
        <f>$AN$8</f>
        <v>0.7</v>
      </c>
      <c r="AO416" s="1157"/>
      <c r="AP416" s="43"/>
      <c r="AQ416" s="43"/>
      <c r="AR416" s="43"/>
      <c r="AS416" s="43"/>
      <c r="AT416" s="35">
        <f>ROUND(ROUND(J419*V420,0)*AN416,0)</f>
        <v>118</v>
      </c>
      <c r="AU416" s="31"/>
    </row>
    <row r="417" spans="1:47" ht="17.100000000000001" customHeight="1" x14ac:dyDescent="0.15">
      <c r="A417" s="32">
        <v>44</v>
      </c>
      <c r="B417" s="33" t="s">
        <v>6146</v>
      </c>
      <c r="C417" s="34" t="s">
        <v>9268</v>
      </c>
      <c r="D417" s="1088"/>
      <c r="E417" s="1089"/>
      <c r="F417" s="1090"/>
      <c r="G417" s="1268"/>
      <c r="H417" s="1269"/>
      <c r="I417" s="1270"/>
      <c r="J417" s="1135"/>
      <c r="K417" s="1135"/>
      <c r="L417" s="1135"/>
      <c r="M417" s="1136"/>
      <c r="N417" s="420"/>
      <c r="O417" s="421"/>
      <c r="P417" s="421"/>
      <c r="Q417" s="26"/>
      <c r="R417" s="27"/>
      <c r="S417" s="27"/>
      <c r="T417" s="1302"/>
      <c r="U417" s="1303"/>
      <c r="V417" s="1303"/>
      <c r="W417" s="1304"/>
      <c r="X417" s="1272"/>
      <c r="Y417" s="1273"/>
      <c r="Z417" s="1273"/>
      <c r="AA417" s="1273"/>
      <c r="AB417" s="1273"/>
      <c r="AC417" s="448" t="s">
        <v>8385</v>
      </c>
      <c r="AD417" s="99"/>
      <c r="AE417" s="99"/>
      <c r="AF417" s="99"/>
      <c r="AG417" s="43"/>
      <c r="AH417" s="43"/>
      <c r="AI417" s="43"/>
      <c r="AJ417" s="43"/>
      <c r="AK417" s="43"/>
      <c r="AL417" s="43"/>
      <c r="AM417" s="44" t="s">
        <v>17</v>
      </c>
      <c r="AN417" s="1157">
        <f>$AN$9</f>
        <v>0.5</v>
      </c>
      <c r="AO417" s="1157"/>
      <c r="AP417" s="43"/>
      <c r="AQ417" s="43"/>
      <c r="AR417" s="43"/>
      <c r="AS417" s="43"/>
      <c r="AT417" s="35">
        <f>ROUND(ROUND(J419*V420,0)*AN417,0)</f>
        <v>84</v>
      </c>
      <c r="AU417" s="31"/>
    </row>
    <row r="418" spans="1:47" ht="17.100000000000001" customHeight="1" x14ac:dyDescent="0.15">
      <c r="A418" s="32">
        <v>44</v>
      </c>
      <c r="B418" s="33" t="s">
        <v>6148</v>
      </c>
      <c r="C418" s="34" t="s">
        <v>9269</v>
      </c>
      <c r="D418" s="422"/>
      <c r="E418" s="423"/>
      <c r="F418" s="424"/>
      <c r="G418" s="36"/>
      <c r="H418" s="29"/>
      <c r="I418" s="37"/>
      <c r="J418" s="1269"/>
      <c r="K418" s="1269"/>
      <c r="L418" s="1269"/>
      <c r="M418" s="1270"/>
      <c r="N418" s="1271" t="s">
        <v>4829</v>
      </c>
      <c r="O418" s="1202"/>
      <c r="P418" s="1202"/>
      <c r="Q418" s="1202"/>
      <c r="R418" s="1202"/>
      <c r="S418" s="1202"/>
      <c r="T418" s="418"/>
      <c r="W418" s="449"/>
      <c r="X418" s="42"/>
      <c r="Y418" s="43"/>
      <c r="Z418" s="44"/>
      <c r="AA418" s="44"/>
      <c r="AB418" s="43"/>
      <c r="AC418" s="450"/>
      <c r="AD418" s="43"/>
      <c r="AE418" s="43"/>
      <c r="AF418" s="43"/>
      <c r="AG418" s="43"/>
      <c r="AH418" s="43"/>
      <c r="AI418" s="43"/>
      <c r="AJ418" s="43"/>
      <c r="AK418" s="43"/>
      <c r="AL418" s="43"/>
      <c r="AM418" s="44"/>
      <c r="AN418" s="45"/>
      <c r="AO418" s="45"/>
      <c r="AP418" s="43"/>
      <c r="AQ418" s="43"/>
      <c r="AR418" s="25"/>
      <c r="AS418" s="25"/>
      <c r="AT418" s="35">
        <f>ROUND(ROUND(J419*R420,0)*V420,0)</f>
        <v>162</v>
      </c>
      <c r="AU418" s="31"/>
    </row>
    <row r="419" spans="1:47" ht="17.100000000000001" customHeight="1" x14ac:dyDescent="0.15">
      <c r="A419" s="32">
        <v>44</v>
      </c>
      <c r="B419" s="33" t="s">
        <v>6150</v>
      </c>
      <c r="C419" s="34" t="s">
        <v>9270</v>
      </c>
      <c r="D419" s="422"/>
      <c r="E419" s="423"/>
      <c r="F419" s="424"/>
      <c r="G419" s="36"/>
      <c r="H419" s="29"/>
      <c r="I419" s="37"/>
      <c r="J419" s="1108">
        <f>'16就労移行支援(養成・基本)'!K419</f>
        <v>240</v>
      </c>
      <c r="K419" s="1108"/>
      <c r="L419" s="4" t="s">
        <v>21</v>
      </c>
      <c r="M419" s="22"/>
      <c r="N419" s="1228"/>
      <c r="O419" s="1283"/>
      <c r="P419" s="1283"/>
      <c r="Q419" s="1283"/>
      <c r="R419" s="1283"/>
      <c r="S419" s="1283"/>
      <c r="T419" s="418"/>
      <c r="W419" s="449"/>
      <c r="X419" s="1271" t="s">
        <v>4824</v>
      </c>
      <c r="Y419" s="1202"/>
      <c r="Z419" s="1202"/>
      <c r="AA419" s="1202"/>
      <c r="AB419" s="1202"/>
      <c r="AC419" s="448" t="s">
        <v>4825</v>
      </c>
      <c r="AD419" s="99"/>
      <c r="AE419" s="99"/>
      <c r="AF419" s="99"/>
      <c r="AG419" s="43"/>
      <c r="AH419" s="43"/>
      <c r="AI419" s="43"/>
      <c r="AJ419" s="43"/>
      <c r="AK419" s="43"/>
      <c r="AL419" s="43"/>
      <c r="AM419" s="44" t="s">
        <v>17</v>
      </c>
      <c r="AN419" s="1157">
        <f>$AN$8</f>
        <v>0.7</v>
      </c>
      <c r="AO419" s="1157"/>
      <c r="AP419" s="25"/>
      <c r="AQ419" s="25"/>
      <c r="AR419" s="25"/>
      <c r="AS419" s="25"/>
      <c r="AT419" s="35">
        <f>ROUND(ROUND(ROUND(J419*R420,0)*V420,0)*AN419,0)</f>
        <v>113</v>
      </c>
      <c r="AU419" s="31"/>
    </row>
    <row r="420" spans="1:47" ht="17.100000000000001" customHeight="1" x14ac:dyDescent="0.15">
      <c r="A420" s="32">
        <v>44</v>
      </c>
      <c r="B420" s="33" t="s">
        <v>6152</v>
      </c>
      <c r="C420" s="34" t="s">
        <v>9271</v>
      </c>
      <c r="D420" s="422"/>
      <c r="E420" s="423"/>
      <c r="F420" s="424"/>
      <c r="G420" s="36"/>
      <c r="H420" s="29"/>
      <c r="I420" s="37"/>
      <c r="J420" s="419"/>
      <c r="K420" s="419"/>
      <c r="L420" s="419"/>
      <c r="M420" s="425"/>
      <c r="N420" s="420"/>
      <c r="O420" s="421"/>
      <c r="P420" s="421"/>
      <c r="Q420" s="26" t="s">
        <v>17</v>
      </c>
      <c r="R420" s="1180">
        <f>$R$12</f>
        <v>0.96499999999999997</v>
      </c>
      <c r="S420" s="1180"/>
      <c r="T420" s="166"/>
      <c r="U420" s="23" t="s">
        <v>17</v>
      </c>
      <c r="V420" s="1158">
        <f>$V$12</f>
        <v>0.7</v>
      </c>
      <c r="W420" s="1159"/>
      <c r="X420" s="1272"/>
      <c r="Y420" s="1273"/>
      <c r="Z420" s="1273"/>
      <c r="AA420" s="1273"/>
      <c r="AB420" s="1273"/>
      <c r="AC420" s="448" t="s">
        <v>8385</v>
      </c>
      <c r="AD420" s="99"/>
      <c r="AE420" s="99"/>
      <c r="AF420" s="99"/>
      <c r="AG420" s="43"/>
      <c r="AH420" s="43"/>
      <c r="AI420" s="43"/>
      <c r="AJ420" s="43"/>
      <c r="AK420" s="43"/>
      <c r="AL420" s="43"/>
      <c r="AM420" s="44" t="s">
        <v>17</v>
      </c>
      <c r="AN420" s="1157">
        <f>$AN$9</f>
        <v>0.5</v>
      </c>
      <c r="AO420" s="1157"/>
      <c r="AP420" s="25"/>
      <c r="AQ420" s="25"/>
      <c r="AR420" s="25"/>
      <c r="AS420" s="25"/>
      <c r="AT420" s="35">
        <f>ROUND(ROUND(ROUND(J419*R420,0)*V420,0)*AN420,0)</f>
        <v>81</v>
      </c>
      <c r="AU420" s="31"/>
    </row>
    <row r="421" spans="1:47" ht="17.100000000000001" customHeight="1" x14ac:dyDescent="0.15">
      <c r="A421" s="32">
        <v>44</v>
      </c>
      <c r="B421" s="33" t="s">
        <v>6154</v>
      </c>
      <c r="C421" s="34" t="s">
        <v>9272</v>
      </c>
      <c r="D421" s="422"/>
      <c r="E421" s="423"/>
      <c r="F421" s="424"/>
      <c r="G421" s="36"/>
      <c r="H421" s="29"/>
      <c r="I421" s="37"/>
      <c r="J421" s="4"/>
      <c r="M421" s="21"/>
      <c r="N421" s="416"/>
      <c r="O421" s="417"/>
      <c r="P421" s="417"/>
      <c r="Q421" s="65"/>
      <c r="R421" s="156"/>
      <c r="S421" s="156"/>
      <c r="T421" s="166"/>
      <c r="W421" s="449"/>
      <c r="X421" s="42"/>
      <c r="Y421" s="43"/>
      <c r="Z421" s="44"/>
      <c r="AA421" s="44"/>
      <c r="AB421" s="43"/>
      <c r="AC421" s="450"/>
      <c r="AD421" s="43"/>
      <c r="AE421" s="43"/>
      <c r="AF421" s="43"/>
      <c r="AG421" s="43"/>
      <c r="AH421" s="43"/>
      <c r="AI421" s="43"/>
      <c r="AJ421" s="43"/>
      <c r="AK421" s="43"/>
      <c r="AL421" s="43"/>
      <c r="AM421" s="44"/>
      <c r="AN421" s="45"/>
      <c r="AO421" s="45"/>
      <c r="AP421" s="1198" t="s">
        <v>4833</v>
      </c>
      <c r="AQ421" s="1281"/>
      <c r="AR421" s="1281"/>
      <c r="AS421" s="1299"/>
      <c r="AT421" s="35">
        <f>ROUND(ROUND(J419*V420,0)*AR424,0)</f>
        <v>160</v>
      </c>
      <c r="AU421" s="31"/>
    </row>
    <row r="422" spans="1:47" ht="17.100000000000001" customHeight="1" x14ac:dyDescent="0.15">
      <c r="A422" s="32">
        <v>44</v>
      </c>
      <c r="B422" s="33" t="s">
        <v>6156</v>
      </c>
      <c r="C422" s="34" t="s">
        <v>9273</v>
      </c>
      <c r="D422" s="422"/>
      <c r="E422" s="423"/>
      <c r="F422" s="424"/>
      <c r="G422" s="36"/>
      <c r="H422" s="29"/>
      <c r="I422" s="37"/>
      <c r="J422" s="4"/>
      <c r="M422" s="21"/>
      <c r="N422" s="418"/>
      <c r="O422" s="419"/>
      <c r="P422" s="419"/>
      <c r="Q422" s="23"/>
      <c r="R422" s="167"/>
      <c r="S422" s="167"/>
      <c r="T422" s="166"/>
      <c r="W422" s="449"/>
      <c r="X422" s="1271" t="s">
        <v>4824</v>
      </c>
      <c r="Y422" s="1202"/>
      <c r="Z422" s="1202"/>
      <c r="AA422" s="1202"/>
      <c r="AB422" s="1202"/>
      <c r="AC422" s="448" t="s">
        <v>4825</v>
      </c>
      <c r="AD422" s="99"/>
      <c r="AE422" s="99"/>
      <c r="AF422" s="99"/>
      <c r="AG422" s="43"/>
      <c r="AH422" s="43"/>
      <c r="AI422" s="43"/>
      <c r="AJ422" s="43"/>
      <c r="AK422" s="43"/>
      <c r="AL422" s="43"/>
      <c r="AM422" s="44" t="s">
        <v>17</v>
      </c>
      <c r="AN422" s="1157">
        <f>$AN$8</f>
        <v>0.7</v>
      </c>
      <c r="AO422" s="1157"/>
      <c r="AP422" s="1268"/>
      <c r="AQ422" s="1269"/>
      <c r="AR422" s="1269"/>
      <c r="AS422" s="1270"/>
      <c r="AT422" s="35">
        <f>ROUND(ROUND(ROUND(J419*V420,0)*AN422,0)*AR424,0)</f>
        <v>112</v>
      </c>
      <c r="AU422" s="31"/>
    </row>
    <row r="423" spans="1:47" ht="17.100000000000001" customHeight="1" x14ac:dyDescent="0.15">
      <c r="A423" s="32">
        <v>44</v>
      </c>
      <c r="B423" s="33" t="s">
        <v>6158</v>
      </c>
      <c r="C423" s="34" t="s">
        <v>9274</v>
      </c>
      <c r="D423" s="422"/>
      <c r="E423" s="423"/>
      <c r="F423" s="424"/>
      <c r="G423" s="36"/>
      <c r="H423" s="29"/>
      <c r="I423" s="37"/>
      <c r="J423" s="4"/>
      <c r="M423" s="21"/>
      <c r="N423" s="420"/>
      <c r="O423" s="421"/>
      <c r="P423" s="421"/>
      <c r="Q423" s="26"/>
      <c r="R423" s="27"/>
      <c r="S423" s="27"/>
      <c r="T423" s="166"/>
      <c r="W423" s="449"/>
      <c r="X423" s="1272"/>
      <c r="Y423" s="1273"/>
      <c r="Z423" s="1273"/>
      <c r="AA423" s="1273"/>
      <c r="AB423" s="1273"/>
      <c r="AC423" s="448" t="s">
        <v>8385</v>
      </c>
      <c r="AD423" s="99"/>
      <c r="AE423" s="99"/>
      <c r="AF423" s="99"/>
      <c r="AG423" s="43"/>
      <c r="AH423" s="43"/>
      <c r="AI423" s="43"/>
      <c r="AJ423" s="43"/>
      <c r="AK423" s="43"/>
      <c r="AL423" s="43"/>
      <c r="AM423" s="44" t="s">
        <v>17</v>
      </c>
      <c r="AN423" s="1157">
        <f>$AN$9</f>
        <v>0.5</v>
      </c>
      <c r="AO423" s="1157"/>
      <c r="AP423" s="20"/>
      <c r="AQ423" s="4"/>
      <c r="AR423" s="4"/>
      <c r="AS423" s="21"/>
      <c r="AT423" s="35">
        <f>ROUND(ROUND(ROUND(J419*V420,0)*AN423,0)*AR424,0)</f>
        <v>80</v>
      </c>
      <c r="AU423" s="31"/>
    </row>
    <row r="424" spans="1:47" ht="17.100000000000001" customHeight="1" x14ac:dyDescent="0.15">
      <c r="A424" s="32">
        <v>44</v>
      </c>
      <c r="B424" s="33" t="s">
        <v>6160</v>
      </c>
      <c r="C424" s="34" t="s">
        <v>9275</v>
      </c>
      <c r="D424" s="422"/>
      <c r="E424" s="423"/>
      <c r="F424" s="424"/>
      <c r="G424" s="36"/>
      <c r="H424" s="29"/>
      <c r="I424" s="37"/>
      <c r="J424" s="4"/>
      <c r="M424" s="21"/>
      <c r="N424" s="1271" t="s">
        <v>4829</v>
      </c>
      <c r="O424" s="1202"/>
      <c r="P424" s="1202"/>
      <c r="Q424" s="1202"/>
      <c r="R424" s="1202"/>
      <c r="S424" s="1202"/>
      <c r="T424" s="418"/>
      <c r="W424" s="449"/>
      <c r="X424" s="42"/>
      <c r="Y424" s="43"/>
      <c r="Z424" s="44"/>
      <c r="AA424" s="44"/>
      <c r="AB424" s="43"/>
      <c r="AC424" s="450"/>
      <c r="AD424" s="43"/>
      <c r="AE424" s="43"/>
      <c r="AF424" s="43"/>
      <c r="AG424" s="43"/>
      <c r="AH424" s="43"/>
      <c r="AI424" s="43"/>
      <c r="AJ424" s="43"/>
      <c r="AK424" s="43"/>
      <c r="AL424" s="43"/>
      <c r="AM424" s="44"/>
      <c r="AN424" s="45"/>
      <c r="AO424" s="45"/>
      <c r="AP424" s="20"/>
      <c r="AQ424" s="23" t="s">
        <v>17</v>
      </c>
      <c r="AR424" s="1158">
        <f>$AR$16</f>
        <v>0.95</v>
      </c>
      <c r="AS424" s="1159"/>
      <c r="AT424" s="35">
        <f>ROUND(ROUND(ROUND(J419*R426,0)*V420,0)*AR424,0)</f>
        <v>154</v>
      </c>
      <c r="AU424" s="31"/>
    </row>
    <row r="425" spans="1:47" ht="17.100000000000001" customHeight="1" x14ac:dyDescent="0.15">
      <c r="A425" s="32">
        <v>44</v>
      </c>
      <c r="B425" s="33" t="s">
        <v>6162</v>
      </c>
      <c r="C425" s="34" t="s">
        <v>9276</v>
      </c>
      <c r="D425" s="422"/>
      <c r="E425" s="423"/>
      <c r="F425" s="424"/>
      <c r="G425" s="36"/>
      <c r="H425" s="29"/>
      <c r="I425" s="37"/>
      <c r="J425" s="4"/>
      <c r="M425" s="21"/>
      <c r="N425" s="1228"/>
      <c r="O425" s="1283"/>
      <c r="P425" s="1283"/>
      <c r="Q425" s="1283"/>
      <c r="R425" s="1283"/>
      <c r="S425" s="1283"/>
      <c r="T425" s="418"/>
      <c r="W425" s="449"/>
      <c r="X425" s="1271" t="s">
        <v>4824</v>
      </c>
      <c r="Y425" s="1202"/>
      <c r="Z425" s="1202"/>
      <c r="AA425" s="1202"/>
      <c r="AB425" s="1202"/>
      <c r="AC425" s="448" t="s">
        <v>4825</v>
      </c>
      <c r="AD425" s="99"/>
      <c r="AE425" s="99"/>
      <c r="AF425" s="99"/>
      <c r="AG425" s="43"/>
      <c r="AH425" s="43"/>
      <c r="AI425" s="43"/>
      <c r="AJ425" s="43"/>
      <c r="AK425" s="43"/>
      <c r="AL425" s="43"/>
      <c r="AM425" s="44" t="s">
        <v>17</v>
      </c>
      <c r="AN425" s="1157">
        <f>$AN$8</f>
        <v>0.7</v>
      </c>
      <c r="AO425" s="1157"/>
      <c r="AP425" s="20"/>
      <c r="AQ425" s="4"/>
      <c r="AR425" s="4"/>
      <c r="AS425" s="21"/>
      <c r="AT425" s="35">
        <f>ROUND(ROUND(ROUND(ROUND(J419*R426,0)*V420,0)*AN425,0)*AR424,0)</f>
        <v>107</v>
      </c>
      <c r="AU425" s="31"/>
    </row>
    <row r="426" spans="1:47" ht="17.100000000000001" customHeight="1" x14ac:dyDescent="0.15">
      <c r="A426" s="32">
        <v>44</v>
      </c>
      <c r="B426" s="33" t="s">
        <v>6164</v>
      </c>
      <c r="C426" s="34" t="s">
        <v>9277</v>
      </c>
      <c r="D426" s="426"/>
      <c r="E426" s="427"/>
      <c r="F426" s="428"/>
      <c r="G426" s="56"/>
      <c r="H426" s="57"/>
      <c r="I426" s="60"/>
      <c r="J426" s="25"/>
      <c r="K426" s="25"/>
      <c r="L426" s="25"/>
      <c r="M426" s="38"/>
      <c r="N426" s="420"/>
      <c r="O426" s="421"/>
      <c r="P426" s="421"/>
      <c r="Q426" s="26" t="s">
        <v>17</v>
      </c>
      <c r="R426" s="1180">
        <f>$R$12</f>
        <v>0.96499999999999997</v>
      </c>
      <c r="S426" s="1180"/>
      <c r="T426" s="454"/>
      <c r="U426" s="135"/>
      <c r="V426" s="233"/>
      <c r="W426" s="455"/>
      <c r="X426" s="1272"/>
      <c r="Y426" s="1273"/>
      <c r="Z426" s="1273"/>
      <c r="AA426" s="1273"/>
      <c r="AB426" s="1273"/>
      <c r="AC426" s="448" t="s">
        <v>8385</v>
      </c>
      <c r="AD426" s="99"/>
      <c r="AE426" s="99"/>
      <c r="AF426" s="99"/>
      <c r="AG426" s="43"/>
      <c r="AH426" s="43"/>
      <c r="AI426" s="43"/>
      <c r="AJ426" s="43"/>
      <c r="AK426" s="43"/>
      <c r="AL426" s="43"/>
      <c r="AM426" s="44" t="s">
        <v>17</v>
      </c>
      <c r="AN426" s="1157">
        <f>$AN$9</f>
        <v>0.5</v>
      </c>
      <c r="AO426" s="1157"/>
      <c r="AP426" s="24"/>
      <c r="AQ426" s="25"/>
      <c r="AR426" s="25"/>
      <c r="AS426" s="38"/>
      <c r="AT426" s="35">
        <f>ROUND(ROUND(ROUND(ROUND(J419*R426,0)*V420,0)*AN426,0)*AR424,0)</f>
        <v>77</v>
      </c>
      <c r="AU426" s="61"/>
    </row>
  </sheetData>
  <mergeCells count="753">
    <mergeCell ref="N424:S425"/>
    <mergeCell ref="AR424:AS424"/>
    <mergeCell ref="X425:AB426"/>
    <mergeCell ref="AN425:AO425"/>
    <mergeCell ref="R426:S426"/>
    <mergeCell ref="AN426:AO426"/>
    <mergeCell ref="AN419:AO419"/>
    <mergeCell ref="R420:S420"/>
    <mergeCell ref="V420:W420"/>
    <mergeCell ref="AN420:AO420"/>
    <mergeCell ref="AP421:AS422"/>
    <mergeCell ref="X422:AB423"/>
    <mergeCell ref="AN422:AO422"/>
    <mergeCell ref="AN423:AO423"/>
    <mergeCell ref="D415:F417"/>
    <mergeCell ref="G415:I417"/>
    <mergeCell ref="J415:M418"/>
    <mergeCell ref="T415:W417"/>
    <mergeCell ref="X416:AB417"/>
    <mergeCell ref="AN416:AO416"/>
    <mergeCell ref="AN417:AO417"/>
    <mergeCell ref="N418:S419"/>
    <mergeCell ref="J419:K419"/>
    <mergeCell ref="X419:AB420"/>
    <mergeCell ref="AP409:AS410"/>
    <mergeCell ref="X410:AB411"/>
    <mergeCell ref="AN410:AO410"/>
    <mergeCell ref="AN411:AO411"/>
    <mergeCell ref="N412:S413"/>
    <mergeCell ref="AR412:AS412"/>
    <mergeCell ref="X413:AB414"/>
    <mergeCell ref="AN413:AO413"/>
    <mergeCell ref="R414:S414"/>
    <mergeCell ref="AN414:AO414"/>
    <mergeCell ref="J403:M406"/>
    <mergeCell ref="X404:AB405"/>
    <mergeCell ref="AN404:AO404"/>
    <mergeCell ref="AN405:AO405"/>
    <mergeCell ref="N406:S407"/>
    <mergeCell ref="J407:K407"/>
    <mergeCell ref="X407:AB408"/>
    <mergeCell ref="AN407:AO407"/>
    <mergeCell ref="R408:S408"/>
    <mergeCell ref="AN408:AO408"/>
    <mergeCell ref="AP397:AS398"/>
    <mergeCell ref="X398:AB399"/>
    <mergeCell ref="AN398:AO398"/>
    <mergeCell ref="AN399:AO399"/>
    <mergeCell ref="N400:S401"/>
    <mergeCell ref="AR400:AS400"/>
    <mergeCell ref="X401:AB402"/>
    <mergeCell ref="AN401:AO401"/>
    <mergeCell ref="R402:S402"/>
    <mergeCell ref="AN402:AO402"/>
    <mergeCell ref="J391:M394"/>
    <mergeCell ref="X392:AB393"/>
    <mergeCell ref="AN392:AO392"/>
    <mergeCell ref="AN393:AO393"/>
    <mergeCell ref="N394:S395"/>
    <mergeCell ref="J395:K395"/>
    <mergeCell ref="X395:AB396"/>
    <mergeCell ref="AN395:AO395"/>
    <mergeCell ref="R396:S396"/>
    <mergeCell ref="AN396:AO396"/>
    <mergeCell ref="N388:S389"/>
    <mergeCell ref="AR388:AS388"/>
    <mergeCell ref="X389:AB390"/>
    <mergeCell ref="AN389:AO389"/>
    <mergeCell ref="R390:S390"/>
    <mergeCell ref="AN390:AO390"/>
    <mergeCell ref="R384:S384"/>
    <mergeCell ref="V384:W384"/>
    <mergeCell ref="AN384:AO384"/>
    <mergeCell ref="AP385:AS386"/>
    <mergeCell ref="X386:AB387"/>
    <mergeCell ref="AN386:AO386"/>
    <mergeCell ref="AN387:AO387"/>
    <mergeCell ref="G379:I381"/>
    <mergeCell ref="J379:M382"/>
    <mergeCell ref="T379:W381"/>
    <mergeCell ref="X380:AB381"/>
    <mergeCell ref="AN380:AO380"/>
    <mergeCell ref="AN381:AO381"/>
    <mergeCell ref="N382:S383"/>
    <mergeCell ref="J383:K383"/>
    <mergeCell ref="X383:AB384"/>
    <mergeCell ref="AN383:AO383"/>
    <mergeCell ref="AP373:AS374"/>
    <mergeCell ref="X374:AB375"/>
    <mergeCell ref="AN374:AO374"/>
    <mergeCell ref="AN375:AO375"/>
    <mergeCell ref="N376:S377"/>
    <mergeCell ref="AR376:AS376"/>
    <mergeCell ref="X377:AB378"/>
    <mergeCell ref="AN377:AO377"/>
    <mergeCell ref="R378:S378"/>
    <mergeCell ref="AN378:AO378"/>
    <mergeCell ref="J367:M370"/>
    <mergeCell ref="X368:AB369"/>
    <mergeCell ref="AN368:AO368"/>
    <mergeCell ref="AN369:AO369"/>
    <mergeCell ref="N370:S371"/>
    <mergeCell ref="J371:K371"/>
    <mergeCell ref="X371:AB372"/>
    <mergeCell ref="AN371:AO371"/>
    <mergeCell ref="R372:S372"/>
    <mergeCell ref="AN372:AO372"/>
    <mergeCell ref="AP361:AS362"/>
    <mergeCell ref="X362:AB363"/>
    <mergeCell ref="AN362:AO362"/>
    <mergeCell ref="AN363:AO363"/>
    <mergeCell ref="N364:S365"/>
    <mergeCell ref="AR364:AS364"/>
    <mergeCell ref="X365:AB366"/>
    <mergeCell ref="AN365:AO365"/>
    <mergeCell ref="R366:S366"/>
    <mergeCell ref="AN366:AO366"/>
    <mergeCell ref="J355:M358"/>
    <mergeCell ref="X356:AB357"/>
    <mergeCell ref="AN356:AO356"/>
    <mergeCell ref="AN357:AO357"/>
    <mergeCell ref="N358:S359"/>
    <mergeCell ref="J359:K359"/>
    <mergeCell ref="X359:AB360"/>
    <mergeCell ref="AN359:AO359"/>
    <mergeCell ref="R360:S360"/>
    <mergeCell ref="AN360:AO360"/>
    <mergeCell ref="N352:S353"/>
    <mergeCell ref="AR352:AS352"/>
    <mergeCell ref="X353:AB354"/>
    <mergeCell ref="AN353:AO353"/>
    <mergeCell ref="R354:S354"/>
    <mergeCell ref="AN354:AO354"/>
    <mergeCell ref="AN347:AO347"/>
    <mergeCell ref="R348:S348"/>
    <mergeCell ref="V348:W348"/>
    <mergeCell ref="AN348:AO348"/>
    <mergeCell ref="AP349:AS350"/>
    <mergeCell ref="X350:AB351"/>
    <mergeCell ref="AN350:AO350"/>
    <mergeCell ref="AN351:AO351"/>
    <mergeCell ref="D343:F345"/>
    <mergeCell ref="G343:I345"/>
    <mergeCell ref="J343:M346"/>
    <mergeCell ref="T343:W345"/>
    <mergeCell ref="X344:AB345"/>
    <mergeCell ref="AN344:AO344"/>
    <mergeCell ref="AN345:AO345"/>
    <mergeCell ref="N346:S347"/>
    <mergeCell ref="J347:K347"/>
    <mergeCell ref="X347:AB348"/>
    <mergeCell ref="N340:S341"/>
    <mergeCell ref="AR340:AS340"/>
    <mergeCell ref="X341:AB342"/>
    <mergeCell ref="AN341:AO341"/>
    <mergeCell ref="R342:S342"/>
    <mergeCell ref="AN342:AO342"/>
    <mergeCell ref="R336:S336"/>
    <mergeCell ref="V336:W336"/>
    <mergeCell ref="AN336:AO336"/>
    <mergeCell ref="AP337:AS338"/>
    <mergeCell ref="X338:AB339"/>
    <mergeCell ref="AN338:AO338"/>
    <mergeCell ref="AN339:AO339"/>
    <mergeCell ref="G331:I333"/>
    <mergeCell ref="J331:M334"/>
    <mergeCell ref="T331:W333"/>
    <mergeCell ref="X332:AB333"/>
    <mergeCell ref="AN332:AO332"/>
    <mergeCell ref="AN333:AO333"/>
    <mergeCell ref="N334:S335"/>
    <mergeCell ref="J335:K335"/>
    <mergeCell ref="X335:AB336"/>
    <mergeCell ref="AN335:AO335"/>
    <mergeCell ref="AP325:AS326"/>
    <mergeCell ref="X326:AB327"/>
    <mergeCell ref="AN326:AO326"/>
    <mergeCell ref="AN327:AO327"/>
    <mergeCell ref="N328:S329"/>
    <mergeCell ref="AR328:AS328"/>
    <mergeCell ref="X329:AB330"/>
    <mergeCell ref="AN329:AO329"/>
    <mergeCell ref="R330:S330"/>
    <mergeCell ref="AN330:AO330"/>
    <mergeCell ref="J319:M322"/>
    <mergeCell ref="X320:AB321"/>
    <mergeCell ref="AN320:AO320"/>
    <mergeCell ref="AN321:AO321"/>
    <mergeCell ref="N322:S323"/>
    <mergeCell ref="J323:K323"/>
    <mergeCell ref="X323:AB324"/>
    <mergeCell ref="AN323:AO323"/>
    <mergeCell ref="R324:S324"/>
    <mergeCell ref="AN324:AO324"/>
    <mergeCell ref="AP313:AS314"/>
    <mergeCell ref="X314:AB315"/>
    <mergeCell ref="AN314:AO314"/>
    <mergeCell ref="AN315:AO315"/>
    <mergeCell ref="N316:S317"/>
    <mergeCell ref="AR316:AS316"/>
    <mergeCell ref="X317:AB318"/>
    <mergeCell ref="AN317:AO317"/>
    <mergeCell ref="R318:S318"/>
    <mergeCell ref="AN318:AO318"/>
    <mergeCell ref="J307:M310"/>
    <mergeCell ref="X308:AB309"/>
    <mergeCell ref="AN308:AO308"/>
    <mergeCell ref="AN309:AO309"/>
    <mergeCell ref="N310:S311"/>
    <mergeCell ref="J311:K311"/>
    <mergeCell ref="X311:AB312"/>
    <mergeCell ref="AN311:AO311"/>
    <mergeCell ref="R312:S312"/>
    <mergeCell ref="AN312:AO312"/>
    <mergeCell ref="N304:S305"/>
    <mergeCell ref="AR304:AS304"/>
    <mergeCell ref="X305:AB306"/>
    <mergeCell ref="AN305:AO305"/>
    <mergeCell ref="R306:S306"/>
    <mergeCell ref="AN306:AO306"/>
    <mergeCell ref="AN299:AO299"/>
    <mergeCell ref="R300:S300"/>
    <mergeCell ref="V300:W300"/>
    <mergeCell ref="AN300:AO300"/>
    <mergeCell ref="AP301:AS302"/>
    <mergeCell ref="X302:AB303"/>
    <mergeCell ref="AN302:AO302"/>
    <mergeCell ref="AN303:AO303"/>
    <mergeCell ref="D295:F297"/>
    <mergeCell ref="G295:I297"/>
    <mergeCell ref="J295:M298"/>
    <mergeCell ref="T295:W297"/>
    <mergeCell ref="X296:AB297"/>
    <mergeCell ref="AN296:AO296"/>
    <mergeCell ref="AN297:AO297"/>
    <mergeCell ref="N298:S299"/>
    <mergeCell ref="J299:K299"/>
    <mergeCell ref="X299:AB300"/>
    <mergeCell ref="AP289:AS290"/>
    <mergeCell ref="X290:AB291"/>
    <mergeCell ref="AN290:AO290"/>
    <mergeCell ref="AN291:AO291"/>
    <mergeCell ref="N292:S293"/>
    <mergeCell ref="AR292:AS292"/>
    <mergeCell ref="X293:AB294"/>
    <mergeCell ref="AN293:AO293"/>
    <mergeCell ref="R294:S294"/>
    <mergeCell ref="AN294:AO294"/>
    <mergeCell ref="J283:M286"/>
    <mergeCell ref="X284:AB285"/>
    <mergeCell ref="AN284:AO284"/>
    <mergeCell ref="AN285:AO285"/>
    <mergeCell ref="N286:S287"/>
    <mergeCell ref="J287:K287"/>
    <mergeCell ref="X287:AB288"/>
    <mergeCell ref="AN287:AO287"/>
    <mergeCell ref="R288:S288"/>
    <mergeCell ref="AN288:AO288"/>
    <mergeCell ref="AP277:AS278"/>
    <mergeCell ref="X278:AB279"/>
    <mergeCell ref="AN278:AO278"/>
    <mergeCell ref="AN279:AO279"/>
    <mergeCell ref="N280:S281"/>
    <mergeCell ref="AR280:AS280"/>
    <mergeCell ref="X281:AB282"/>
    <mergeCell ref="AN281:AO281"/>
    <mergeCell ref="R282:S282"/>
    <mergeCell ref="AN282:AO282"/>
    <mergeCell ref="J271:M274"/>
    <mergeCell ref="X272:AB273"/>
    <mergeCell ref="AN272:AO272"/>
    <mergeCell ref="AN273:AO273"/>
    <mergeCell ref="N274:S275"/>
    <mergeCell ref="J275:K275"/>
    <mergeCell ref="X275:AB276"/>
    <mergeCell ref="AN275:AO275"/>
    <mergeCell ref="R276:S276"/>
    <mergeCell ref="AN276:AO276"/>
    <mergeCell ref="N268:S269"/>
    <mergeCell ref="AR268:AS268"/>
    <mergeCell ref="X269:AB270"/>
    <mergeCell ref="AN269:AO269"/>
    <mergeCell ref="R270:S270"/>
    <mergeCell ref="AN270:AO270"/>
    <mergeCell ref="R264:S264"/>
    <mergeCell ref="V264:W264"/>
    <mergeCell ref="AN264:AO264"/>
    <mergeCell ref="AP265:AS266"/>
    <mergeCell ref="X266:AB267"/>
    <mergeCell ref="AN266:AO266"/>
    <mergeCell ref="AN267:AO267"/>
    <mergeCell ref="G259:I261"/>
    <mergeCell ref="J259:M262"/>
    <mergeCell ref="T259:W261"/>
    <mergeCell ref="X260:AB261"/>
    <mergeCell ref="AN260:AO260"/>
    <mergeCell ref="AN261:AO261"/>
    <mergeCell ref="N262:S263"/>
    <mergeCell ref="J263:K263"/>
    <mergeCell ref="X263:AB264"/>
    <mergeCell ref="AN263:AO263"/>
    <mergeCell ref="N256:S257"/>
    <mergeCell ref="AR256:AS256"/>
    <mergeCell ref="X257:AB258"/>
    <mergeCell ref="AN257:AO257"/>
    <mergeCell ref="R258:S258"/>
    <mergeCell ref="AN258:AO258"/>
    <mergeCell ref="V252:W252"/>
    <mergeCell ref="AN252:AO252"/>
    <mergeCell ref="AP253:AS254"/>
    <mergeCell ref="X254:AB255"/>
    <mergeCell ref="AN254:AO254"/>
    <mergeCell ref="AN255:AO255"/>
    <mergeCell ref="J247:M250"/>
    <mergeCell ref="T247:W249"/>
    <mergeCell ref="X248:AB249"/>
    <mergeCell ref="AN248:AO248"/>
    <mergeCell ref="AN249:AO249"/>
    <mergeCell ref="N250:S251"/>
    <mergeCell ref="J251:K251"/>
    <mergeCell ref="X251:AB252"/>
    <mergeCell ref="AN251:AO251"/>
    <mergeCell ref="R252:S252"/>
    <mergeCell ref="AP241:AS242"/>
    <mergeCell ref="X242:AB243"/>
    <mergeCell ref="AN242:AO242"/>
    <mergeCell ref="AN243:AO243"/>
    <mergeCell ref="N244:S245"/>
    <mergeCell ref="AR244:AS244"/>
    <mergeCell ref="X245:AB246"/>
    <mergeCell ref="AN245:AO245"/>
    <mergeCell ref="R246:S246"/>
    <mergeCell ref="AN246:AO246"/>
    <mergeCell ref="J235:M238"/>
    <mergeCell ref="X236:AB237"/>
    <mergeCell ref="AN236:AO236"/>
    <mergeCell ref="AN237:AO237"/>
    <mergeCell ref="N238:S239"/>
    <mergeCell ref="J239:K239"/>
    <mergeCell ref="X239:AB240"/>
    <mergeCell ref="AN239:AO239"/>
    <mergeCell ref="R240:S240"/>
    <mergeCell ref="AN240:AO240"/>
    <mergeCell ref="N232:S233"/>
    <mergeCell ref="AR232:AS232"/>
    <mergeCell ref="X233:AB234"/>
    <mergeCell ref="AN233:AO233"/>
    <mergeCell ref="R234:S234"/>
    <mergeCell ref="AN234:AO234"/>
    <mergeCell ref="R228:S228"/>
    <mergeCell ref="AN228:AO228"/>
    <mergeCell ref="AP229:AS230"/>
    <mergeCell ref="X230:AB231"/>
    <mergeCell ref="AN230:AO230"/>
    <mergeCell ref="AN231:AO231"/>
    <mergeCell ref="D223:F225"/>
    <mergeCell ref="G223:I225"/>
    <mergeCell ref="J223:M226"/>
    <mergeCell ref="X224:AB225"/>
    <mergeCell ref="AN224:AO224"/>
    <mergeCell ref="AN225:AO225"/>
    <mergeCell ref="N226:S227"/>
    <mergeCell ref="J227:K227"/>
    <mergeCell ref="X227:AB228"/>
    <mergeCell ref="AN227:AO227"/>
    <mergeCell ref="N220:S221"/>
    <mergeCell ref="AR220:AS220"/>
    <mergeCell ref="X221:AB222"/>
    <mergeCell ref="AN221:AO221"/>
    <mergeCell ref="R222:S222"/>
    <mergeCell ref="AN222:AO222"/>
    <mergeCell ref="R216:S216"/>
    <mergeCell ref="V216:W216"/>
    <mergeCell ref="AN216:AO216"/>
    <mergeCell ref="AP217:AS218"/>
    <mergeCell ref="X218:AB219"/>
    <mergeCell ref="AN218:AO218"/>
    <mergeCell ref="AN219:AO219"/>
    <mergeCell ref="G211:I213"/>
    <mergeCell ref="J211:M214"/>
    <mergeCell ref="T211:W213"/>
    <mergeCell ref="X212:AB213"/>
    <mergeCell ref="AN212:AO212"/>
    <mergeCell ref="AN213:AO213"/>
    <mergeCell ref="N214:S215"/>
    <mergeCell ref="J215:K215"/>
    <mergeCell ref="X215:AB216"/>
    <mergeCell ref="AN215:AO215"/>
    <mergeCell ref="AP205:AS206"/>
    <mergeCell ref="X206:AB207"/>
    <mergeCell ref="AN206:AO206"/>
    <mergeCell ref="AN207:AO207"/>
    <mergeCell ref="N208:S209"/>
    <mergeCell ref="AR208:AS208"/>
    <mergeCell ref="X209:AB210"/>
    <mergeCell ref="AN209:AO209"/>
    <mergeCell ref="R210:S210"/>
    <mergeCell ref="AN210:AO210"/>
    <mergeCell ref="J199:M202"/>
    <mergeCell ref="X200:AB201"/>
    <mergeCell ref="AN200:AO200"/>
    <mergeCell ref="AN201:AO201"/>
    <mergeCell ref="N202:S203"/>
    <mergeCell ref="J203:K203"/>
    <mergeCell ref="X203:AB204"/>
    <mergeCell ref="AN203:AO203"/>
    <mergeCell ref="R204:S204"/>
    <mergeCell ref="AN204:AO204"/>
    <mergeCell ref="AP193:AS194"/>
    <mergeCell ref="X194:AB195"/>
    <mergeCell ref="AN194:AO194"/>
    <mergeCell ref="AN195:AO195"/>
    <mergeCell ref="N196:S197"/>
    <mergeCell ref="AR196:AS196"/>
    <mergeCell ref="X197:AB198"/>
    <mergeCell ref="AN197:AO197"/>
    <mergeCell ref="R198:S198"/>
    <mergeCell ref="AN198:AO198"/>
    <mergeCell ref="J187:M190"/>
    <mergeCell ref="X188:AB189"/>
    <mergeCell ref="AN188:AO188"/>
    <mergeCell ref="AN189:AO189"/>
    <mergeCell ref="N190:S191"/>
    <mergeCell ref="J191:K191"/>
    <mergeCell ref="X191:AB192"/>
    <mergeCell ref="AN191:AO191"/>
    <mergeCell ref="R192:S192"/>
    <mergeCell ref="AN192:AO192"/>
    <mergeCell ref="N184:S185"/>
    <mergeCell ref="AR184:AS184"/>
    <mergeCell ref="X185:AB186"/>
    <mergeCell ref="AN185:AO185"/>
    <mergeCell ref="R186:S186"/>
    <mergeCell ref="AN186:AO186"/>
    <mergeCell ref="R180:S180"/>
    <mergeCell ref="V180:W180"/>
    <mergeCell ref="AN180:AO180"/>
    <mergeCell ref="AP181:AS182"/>
    <mergeCell ref="X182:AB183"/>
    <mergeCell ref="AN182:AO182"/>
    <mergeCell ref="AN183:AO183"/>
    <mergeCell ref="G175:I177"/>
    <mergeCell ref="J175:M178"/>
    <mergeCell ref="T175:W177"/>
    <mergeCell ref="X176:AB177"/>
    <mergeCell ref="AN176:AO176"/>
    <mergeCell ref="AN177:AO177"/>
    <mergeCell ref="N178:S179"/>
    <mergeCell ref="J179:K179"/>
    <mergeCell ref="X179:AB180"/>
    <mergeCell ref="AN179:AO179"/>
    <mergeCell ref="N172:S173"/>
    <mergeCell ref="AR172:AS172"/>
    <mergeCell ref="X173:AB174"/>
    <mergeCell ref="AN173:AO173"/>
    <mergeCell ref="R174:S174"/>
    <mergeCell ref="AN174:AO174"/>
    <mergeCell ref="V168:W168"/>
    <mergeCell ref="AN168:AO168"/>
    <mergeCell ref="AP169:AS170"/>
    <mergeCell ref="X170:AB171"/>
    <mergeCell ref="AN170:AO170"/>
    <mergeCell ref="AN171:AO171"/>
    <mergeCell ref="J163:M166"/>
    <mergeCell ref="T163:W165"/>
    <mergeCell ref="X164:AB165"/>
    <mergeCell ref="AN164:AO164"/>
    <mergeCell ref="AN165:AO165"/>
    <mergeCell ref="N166:S167"/>
    <mergeCell ref="J167:K167"/>
    <mergeCell ref="X167:AB168"/>
    <mergeCell ref="AN167:AO167"/>
    <mergeCell ref="R168:S168"/>
    <mergeCell ref="N160:S161"/>
    <mergeCell ref="AR160:AS160"/>
    <mergeCell ref="X161:AB162"/>
    <mergeCell ref="AN161:AO161"/>
    <mergeCell ref="R162:S162"/>
    <mergeCell ref="AN162:AO162"/>
    <mergeCell ref="R156:S156"/>
    <mergeCell ref="AN156:AO156"/>
    <mergeCell ref="AP157:AS158"/>
    <mergeCell ref="X158:AB159"/>
    <mergeCell ref="AN158:AO158"/>
    <mergeCell ref="AN159:AO159"/>
    <mergeCell ref="D151:F153"/>
    <mergeCell ref="G151:I153"/>
    <mergeCell ref="J151:M154"/>
    <mergeCell ref="X152:AB153"/>
    <mergeCell ref="AN152:AO152"/>
    <mergeCell ref="AN153:AO153"/>
    <mergeCell ref="N154:S155"/>
    <mergeCell ref="J155:K155"/>
    <mergeCell ref="X155:AB156"/>
    <mergeCell ref="AN155:AO155"/>
    <mergeCell ref="AP145:AS146"/>
    <mergeCell ref="X146:AB147"/>
    <mergeCell ref="AN146:AO146"/>
    <mergeCell ref="AN147:AO147"/>
    <mergeCell ref="N148:S149"/>
    <mergeCell ref="AR148:AS148"/>
    <mergeCell ref="X149:AB150"/>
    <mergeCell ref="AN149:AO149"/>
    <mergeCell ref="R150:S150"/>
    <mergeCell ref="AN150:AO150"/>
    <mergeCell ref="J139:M142"/>
    <mergeCell ref="X140:AB141"/>
    <mergeCell ref="AN140:AO140"/>
    <mergeCell ref="AN141:AO141"/>
    <mergeCell ref="N142:S143"/>
    <mergeCell ref="J143:K143"/>
    <mergeCell ref="X143:AB144"/>
    <mergeCell ref="AN143:AO143"/>
    <mergeCell ref="R144:S144"/>
    <mergeCell ref="AN144:AO144"/>
    <mergeCell ref="N136:S137"/>
    <mergeCell ref="AR136:AS136"/>
    <mergeCell ref="X137:AB138"/>
    <mergeCell ref="AN137:AO137"/>
    <mergeCell ref="R138:S138"/>
    <mergeCell ref="AN138:AO138"/>
    <mergeCell ref="R132:S132"/>
    <mergeCell ref="V132:W132"/>
    <mergeCell ref="AN132:AO132"/>
    <mergeCell ref="AP133:AS134"/>
    <mergeCell ref="X134:AB135"/>
    <mergeCell ref="AN134:AO134"/>
    <mergeCell ref="AN135:AO135"/>
    <mergeCell ref="G127:I129"/>
    <mergeCell ref="J127:M130"/>
    <mergeCell ref="T127:W129"/>
    <mergeCell ref="X128:AB129"/>
    <mergeCell ref="AN128:AO128"/>
    <mergeCell ref="AN129:AO129"/>
    <mergeCell ref="N130:S131"/>
    <mergeCell ref="J131:K131"/>
    <mergeCell ref="X131:AB132"/>
    <mergeCell ref="AN131:AO131"/>
    <mergeCell ref="AP121:AS122"/>
    <mergeCell ref="X122:AB123"/>
    <mergeCell ref="AN122:AO122"/>
    <mergeCell ref="AN123:AO123"/>
    <mergeCell ref="N124:S125"/>
    <mergeCell ref="AR124:AS124"/>
    <mergeCell ref="X125:AB126"/>
    <mergeCell ref="AN125:AO125"/>
    <mergeCell ref="R126:S126"/>
    <mergeCell ref="AN126:AO126"/>
    <mergeCell ref="J115:M118"/>
    <mergeCell ref="X116:AB117"/>
    <mergeCell ref="AN116:AO116"/>
    <mergeCell ref="AN117:AO117"/>
    <mergeCell ref="N118:S119"/>
    <mergeCell ref="J119:K119"/>
    <mergeCell ref="X119:AB120"/>
    <mergeCell ref="AN119:AO119"/>
    <mergeCell ref="R120:S120"/>
    <mergeCell ref="AN120:AO120"/>
    <mergeCell ref="AP109:AS110"/>
    <mergeCell ref="X110:AB111"/>
    <mergeCell ref="AN110:AO110"/>
    <mergeCell ref="AN111:AO111"/>
    <mergeCell ref="N112:S113"/>
    <mergeCell ref="AR112:AS112"/>
    <mergeCell ref="X113:AB114"/>
    <mergeCell ref="AN113:AO113"/>
    <mergeCell ref="R114:S114"/>
    <mergeCell ref="AN114:AO114"/>
    <mergeCell ref="J103:M106"/>
    <mergeCell ref="X104:AB105"/>
    <mergeCell ref="AN104:AO104"/>
    <mergeCell ref="AN105:AO105"/>
    <mergeCell ref="N106:S107"/>
    <mergeCell ref="J107:K107"/>
    <mergeCell ref="X107:AB108"/>
    <mergeCell ref="AN107:AO107"/>
    <mergeCell ref="R108:S108"/>
    <mergeCell ref="AN108:AO108"/>
    <mergeCell ref="N100:S101"/>
    <mergeCell ref="AR100:AS100"/>
    <mergeCell ref="X101:AB102"/>
    <mergeCell ref="AN101:AO101"/>
    <mergeCell ref="R102:S102"/>
    <mergeCell ref="AN102:AO102"/>
    <mergeCell ref="R96:S96"/>
    <mergeCell ref="V96:W96"/>
    <mergeCell ref="AN96:AO96"/>
    <mergeCell ref="AP97:AS98"/>
    <mergeCell ref="X98:AB99"/>
    <mergeCell ref="AN98:AO98"/>
    <mergeCell ref="AN99:AO99"/>
    <mergeCell ref="G91:I93"/>
    <mergeCell ref="J91:M94"/>
    <mergeCell ref="T91:W93"/>
    <mergeCell ref="X92:AB93"/>
    <mergeCell ref="AN92:AO92"/>
    <mergeCell ref="AN93:AO93"/>
    <mergeCell ref="N94:S95"/>
    <mergeCell ref="J95:K95"/>
    <mergeCell ref="X95:AB96"/>
    <mergeCell ref="AN95:AO95"/>
    <mergeCell ref="N88:S89"/>
    <mergeCell ref="AR88:AS88"/>
    <mergeCell ref="X89:AB90"/>
    <mergeCell ref="AN89:AO89"/>
    <mergeCell ref="R90:S90"/>
    <mergeCell ref="AN90:AO90"/>
    <mergeCell ref="AN83:AO83"/>
    <mergeCell ref="R84:S84"/>
    <mergeCell ref="V84:W84"/>
    <mergeCell ref="AN84:AO84"/>
    <mergeCell ref="AP85:AS86"/>
    <mergeCell ref="X86:AB87"/>
    <mergeCell ref="AN86:AO86"/>
    <mergeCell ref="AN87:AO87"/>
    <mergeCell ref="D79:F81"/>
    <mergeCell ref="G79:I81"/>
    <mergeCell ref="J79:M82"/>
    <mergeCell ref="T79:W81"/>
    <mergeCell ref="X80:AB81"/>
    <mergeCell ref="AN80:AO80"/>
    <mergeCell ref="AN81:AO81"/>
    <mergeCell ref="N82:S83"/>
    <mergeCell ref="J83:K83"/>
    <mergeCell ref="X83:AB84"/>
    <mergeCell ref="AP73:AS74"/>
    <mergeCell ref="X74:AB75"/>
    <mergeCell ref="AN74:AO74"/>
    <mergeCell ref="AN75:AO75"/>
    <mergeCell ref="N76:S77"/>
    <mergeCell ref="AR76:AS76"/>
    <mergeCell ref="X77:AB78"/>
    <mergeCell ref="AN77:AO77"/>
    <mergeCell ref="R78:S78"/>
    <mergeCell ref="AN78:AO78"/>
    <mergeCell ref="J67:M70"/>
    <mergeCell ref="X68:AB69"/>
    <mergeCell ref="AN68:AO68"/>
    <mergeCell ref="AN69:AO69"/>
    <mergeCell ref="N70:S71"/>
    <mergeCell ref="J71:K71"/>
    <mergeCell ref="X71:AB72"/>
    <mergeCell ref="AN71:AO71"/>
    <mergeCell ref="R72:S72"/>
    <mergeCell ref="AN72:AO72"/>
    <mergeCell ref="AP61:AS62"/>
    <mergeCell ref="X62:AB63"/>
    <mergeCell ref="AN62:AO62"/>
    <mergeCell ref="AN63:AO63"/>
    <mergeCell ref="N64:S65"/>
    <mergeCell ref="AR64:AS64"/>
    <mergeCell ref="X65:AB66"/>
    <mergeCell ref="AN65:AO65"/>
    <mergeCell ref="R66:S66"/>
    <mergeCell ref="AN66:AO66"/>
    <mergeCell ref="J55:M58"/>
    <mergeCell ref="X56:AB57"/>
    <mergeCell ref="AN56:AO56"/>
    <mergeCell ref="AN57:AO57"/>
    <mergeCell ref="N58:S59"/>
    <mergeCell ref="J59:K59"/>
    <mergeCell ref="X59:AB60"/>
    <mergeCell ref="AN59:AO59"/>
    <mergeCell ref="R60:S60"/>
    <mergeCell ref="AN60:AO60"/>
    <mergeCell ref="N52:S53"/>
    <mergeCell ref="AR52:AS52"/>
    <mergeCell ref="X53:AB54"/>
    <mergeCell ref="AN53:AO53"/>
    <mergeCell ref="R54:S54"/>
    <mergeCell ref="AN54:AO54"/>
    <mergeCell ref="R48:S48"/>
    <mergeCell ref="V48:W48"/>
    <mergeCell ref="AN48:AO48"/>
    <mergeCell ref="AP49:AS50"/>
    <mergeCell ref="X50:AB51"/>
    <mergeCell ref="AN50:AO50"/>
    <mergeCell ref="AN51:AO51"/>
    <mergeCell ref="G43:I45"/>
    <mergeCell ref="J43:M46"/>
    <mergeCell ref="T43:W45"/>
    <mergeCell ref="X44:AB45"/>
    <mergeCell ref="AN44:AO44"/>
    <mergeCell ref="AN45:AO45"/>
    <mergeCell ref="N46:S47"/>
    <mergeCell ref="J47:K47"/>
    <mergeCell ref="X47:AB48"/>
    <mergeCell ref="AN47:AO47"/>
    <mergeCell ref="AP37:AS38"/>
    <mergeCell ref="X38:AB39"/>
    <mergeCell ref="AN38:AO38"/>
    <mergeCell ref="AN39:AO39"/>
    <mergeCell ref="N40:S41"/>
    <mergeCell ref="AR40:AS40"/>
    <mergeCell ref="X41:AB42"/>
    <mergeCell ref="AN41:AO41"/>
    <mergeCell ref="R42:S42"/>
    <mergeCell ref="AN42:AO42"/>
    <mergeCell ref="J31:M34"/>
    <mergeCell ref="X32:AB33"/>
    <mergeCell ref="AN32:AO32"/>
    <mergeCell ref="AN33:AO33"/>
    <mergeCell ref="N34:S35"/>
    <mergeCell ref="J35:K35"/>
    <mergeCell ref="X35:AB36"/>
    <mergeCell ref="AN35:AO35"/>
    <mergeCell ref="R36:S36"/>
    <mergeCell ref="AN36:AO36"/>
    <mergeCell ref="AP25:AS26"/>
    <mergeCell ref="X26:AB27"/>
    <mergeCell ref="AN26:AO26"/>
    <mergeCell ref="AN27:AO27"/>
    <mergeCell ref="N28:S29"/>
    <mergeCell ref="AR28:AS28"/>
    <mergeCell ref="X29:AB30"/>
    <mergeCell ref="AN29:AO29"/>
    <mergeCell ref="R30:S30"/>
    <mergeCell ref="AN30:AO30"/>
    <mergeCell ref="J19:M22"/>
    <mergeCell ref="X20:AB21"/>
    <mergeCell ref="AN20:AO20"/>
    <mergeCell ref="AN21:AO21"/>
    <mergeCell ref="N22:S23"/>
    <mergeCell ref="J23:K23"/>
    <mergeCell ref="X23:AB24"/>
    <mergeCell ref="AN23:AO23"/>
    <mergeCell ref="R24:S24"/>
    <mergeCell ref="AN24:AO24"/>
    <mergeCell ref="N16:S17"/>
    <mergeCell ref="AR16:AS16"/>
    <mergeCell ref="X17:AB18"/>
    <mergeCell ref="AN17:AO17"/>
    <mergeCell ref="R18:S18"/>
    <mergeCell ref="AN18:AO18"/>
    <mergeCell ref="X11:AB12"/>
    <mergeCell ref="AN11:AO11"/>
    <mergeCell ref="R12:S12"/>
    <mergeCell ref="V12:W12"/>
    <mergeCell ref="AN12:AO12"/>
    <mergeCell ref="AP13:AS14"/>
    <mergeCell ref="X14:AB15"/>
    <mergeCell ref="AN14:AO14"/>
    <mergeCell ref="AN15:AO15"/>
    <mergeCell ref="D5:AS5"/>
    <mergeCell ref="D7:F9"/>
    <mergeCell ref="G7:I9"/>
    <mergeCell ref="J7:M10"/>
    <mergeCell ref="T7:W9"/>
    <mergeCell ref="X8:AB9"/>
    <mergeCell ref="AN8:AO8"/>
    <mergeCell ref="AN9:AO9"/>
    <mergeCell ref="N10:S11"/>
    <mergeCell ref="J11:K11"/>
  </mergeCells>
  <phoneticPr fontId="1"/>
  <printOptions horizontalCentered="1"/>
  <pageMargins left="0.39370078740157483" right="0.39370078740157483" top="0.62992125984251968" bottom="0.39370078740157483" header="0.51181102362204722" footer="0.31496062992125984"/>
  <pageSetup paperSize="9" scale="58" fitToHeight="0" orientation="portrait" r:id="rId1"/>
  <headerFooter>
    <oddHeader>&amp;R&amp;9就労移行支援
（養成）</oddHeader>
    <oddFooter>&amp;C&amp;14&amp;P</oddFooter>
  </headerFooter>
  <rowBreaks count="6" manualBreakCount="6">
    <brk id="78" max="46" man="1"/>
    <brk id="150" max="46" man="1"/>
    <brk id="222" max="46" man="1"/>
    <brk id="294" max="46" man="1"/>
    <brk id="342" max="46" man="1"/>
    <brk id="414" max="46"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sheetPr>
  <dimension ref="A1:AU846"/>
  <sheetViews>
    <sheetView view="pageBreakPreview" zoomScaleNormal="100" zoomScaleSheetLayoutView="100" workbookViewId="0"/>
  </sheetViews>
  <sheetFormatPr defaultColWidth="9" defaultRowHeight="17.100000000000001" customHeight="1" x14ac:dyDescent="0.15"/>
  <cols>
    <col min="1" max="1" width="4.625" style="2" customWidth="1"/>
    <col min="2" max="2" width="7.625" style="2" customWidth="1"/>
    <col min="3" max="3" width="37.625" style="4" customWidth="1"/>
    <col min="4" max="8" width="2.375" style="2" customWidth="1"/>
    <col min="9" max="14" width="2.375" style="4" customWidth="1"/>
    <col min="15" max="16" width="2.375" style="2" customWidth="1"/>
    <col min="17" max="20" width="3.125" style="2" customWidth="1"/>
    <col min="21" max="21" width="2.375" style="2" customWidth="1"/>
    <col min="22" max="23" width="2.375" style="5" customWidth="1"/>
    <col min="24" max="33" width="2.375" style="2" customWidth="1"/>
    <col min="34" max="35" width="2.375" style="5" customWidth="1"/>
    <col min="36" max="45" width="2.375" style="2" customWidth="1"/>
    <col min="46" max="46" width="7.125" style="2" customWidth="1"/>
    <col min="47" max="47" width="8.625" style="2" customWidth="1"/>
    <col min="48" max="48" width="2.875" style="2" customWidth="1"/>
    <col min="49" max="256" width="9" style="2" customWidth="1"/>
    <col min="257" max="16384" width="9" style="2"/>
  </cols>
  <sheetData>
    <row r="1" spans="1:47" ht="17.100000000000001" customHeight="1" x14ac:dyDescent="0.15">
      <c r="A1" s="1"/>
    </row>
    <row r="2" spans="1:47" ht="17.100000000000001" customHeight="1" x14ac:dyDescent="0.15">
      <c r="A2" s="1"/>
    </row>
    <row r="3" spans="1:47" ht="17.100000000000001" customHeight="1" x14ac:dyDescent="0.15">
      <c r="A3" s="1"/>
    </row>
    <row r="4" spans="1:47" ht="17.100000000000001" customHeight="1" x14ac:dyDescent="0.15">
      <c r="A4" s="1"/>
      <c r="B4" s="1" t="s">
        <v>6166</v>
      </c>
    </row>
    <row r="5" spans="1:47" ht="17.100000000000001" customHeight="1" x14ac:dyDescent="0.15">
      <c r="A5" s="6" t="s">
        <v>1</v>
      </c>
      <c r="B5" s="7"/>
      <c r="C5" s="79" t="s">
        <v>2</v>
      </c>
      <c r="D5" s="1099" t="s">
        <v>4817</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9" t="s">
        <v>4</v>
      </c>
      <c r="AU5" s="9" t="s">
        <v>5</v>
      </c>
    </row>
    <row r="6" spans="1:47" ht="17.100000000000001" customHeight="1" x14ac:dyDescent="0.15">
      <c r="A6" s="10" t="s">
        <v>6</v>
      </c>
      <c r="B6" s="11" t="s">
        <v>7</v>
      </c>
      <c r="C6" s="80"/>
      <c r="D6" s="13"/>
      <c r="E6" s="14"/>
      <c r="F6" s="14"/>
      <c r="G6" s="14"/>
      <c r="H6" s="14"/>
      <c r="I6" s="14"/>
      <c r="J6" s="14"/>
      <c r="K6" s="14"/>
      <c r="L6" s="14"/>
      <c r="M6" s="14"/>
      <c r="N6" s="15"/>
      <c r="O6" s="15"/>
      <c r="P6" s="14"/>
      <c r="Q6" s="14"/>
      <c r="R6" s="14"/>
      <c r="S6" s="14"/>
      <c r="T6" s="14"/>
      <c r="U6" s="14"/>
      <c r="V6" s="14"/>
      <c r="W6" s="14"/>
      <c r="X6" s="14"/>
      <c r="Y6" s="14"/>
      <c r="Z6" s="14"/>
      <c r="AA6" s="14"/>
      <c r="AB6" s="15"/>
      <c r="AC6" s="15"/>
      <c r="AD6" s="14"/>
      <c r="AE6" s="14"/>
      <c r="AF6" s="14"/>
      <c r="AG6" s="14"/>
      <c r="AH6" s="14"/>
      <c r="AI6" s="14"/>
      <c r="AJ6" s="14"/>
      <c r="AK6" s="14"/>
      <c r="AL6" s="14"/>
      <c r="AM6" s="14"/>
      <c r="AN6" s="14"/>
      <c r="AO6" s="14"/>
      <c r="AP6" s="14"/>
      <c r="AQ6" s="14"/>
      <c r="AR6" s="14"/>
      <c r="AS6" s="14"/>
      <c r="AT6" s="16" t="s">
        <v>8</v>
      </c>
      <c r="AU6" s="16" t="s">
        <v>9</v>
      </c>
    </row>
    <row r="7" spans="1:47" ht="17.100000000000001" customHeight="1" x14ac:dyDescent="0.15">
      <c r="A7" s="17">
        <v>44</v>
      </c>
      <c r="B7" s="18" t="s">
        <v>6167</v>
      </c>
      <c r="C7" s="19" t="s">
        <v>9278</v>
      </c>
      <c r="D7" s="1088" t="s">
        <v>8382</v>
      </c>
      <c r="E7" s="1090"/>
      <c r="F7" s="1088" t="s">
        <v>4820</v>
      </c>
      <c r="G7" s="1269"/>
      <c r="H7" s="1088" t="s">
        <v>4821</v>
      </c>
      <c r="I7" s="1135"/>
      <c r="J7" s="1135"/>
      <c r="K7" s="1136"/>
      <c r="L7" s="418"/>
      <c r="M7" s="419"/>
      <c r="N7" s="419"/>
      <c r="O7" s="23"/>
      <c r="P7" s="167"/>
      <c r="Q7" s="167"/>
      <c r="R7" s="1318" t="s">
        <v>9279</v>
      </c>
      <c r="S7" s="1303"/>
      <c r="T7" s="1304"/>
      <c r="U7" s="1221" t="s">
        <v>6170</v>
      </c>
      <c r="V7" s="1222"/>
      <c r="W7" s="1223"/>
      <c r="X7" s="24"/>
      <c r="Y7" s="25"/>
      <c r="Z7" s="26"/>
      <c r="AA7" s="26"/>
      <c r="AB7" s="25"/>
      <c r="AC7" s="25"/>
      <c r="AD7" s="25"/>
      <c r="AE7" s="25"/>
      <c r="AF7" s="25"/>
      <c r="AG7" s="25"/>
      <c r="AH7" s="25"/>
      <c r="AI7" s="25"/>
      <c r="AJ7" s="25"/>
      <c r="AK7" s="25"/>
      <c r="AL7" s="25"/>
      <c r="AM7" s="26"/>
      <c r="AN7" s="95"/>
      <c r="AO7" s="95"/>
      <c r="AP7" s="25"/>
      <c r="AQ7" s="25"/>
      <c r="AR7" s="25"/>
      <c r="AS7" s="25"/>
      <c r="AT7" s="35">
        <f>ROUND(H11*V12,0)</f>
        <v>515</v>
      </c>
      <c r="AU7" s="31" t="s">
        <v>4822</v>
      </c>
    </row>
    <row r="8" spans="1:47" ht="17.100000000000001" customHeight="1" x14ac:dyDescent="0.15">
      <c r="A8" s="32">
        <v>44</v>
      </c>
      <c r="B8" s="33" t="s">
        <v>6171</v>
      </c>
      <c r="C8" s="34" t="s">
        <v>9280</v>
      </c>
      <c r="D8" s="1088"/>
      <c r="E8" s="1090"/>
      <c r="F8" s="1268"/>
      <c r="G8" s="1269"/>
      <c r="H8" s="1137"/>
      <c r="I8" s="1135"/>
      <c r="J8" s="1135"/>
      <c r="K8" s="1136"/>
      <c r="L8" s="418"/>
      <c r="M8" s="419"/>
      <c r="N8" s="419"/>
      <c r="O8" s="23"/>
      <c r="P8" s="167"/>
      <c r="Q8" s="167"/>
      <c r="R8" s="1302"/>
      <c r="S8" s="1303"/>
      <c r="T8" s="1304"/>
      <c r="U8" s="1221"/>
      <c r="V8" s="1222"/>
      <c r="W8" s="1223"/>
      <c r="X8" s="1271" t="s">
        <v>4824</v>
      </c>
      <c r="Y8" s="1202"/>
      <c r="Z8" s="1202"/>
      <c r="AA8" s="1202"/>
      <c r="AB8" s="1202"/>
      <c r="AC8" s="448" t="s">
        <v>4825</v>
      </c>
      <c r="AD8" s="99"/>
      <c r="AE8" s="99"/>
      <c r="AF8" s="43"/>
      <c r="AG8" s="43"/>
      <c r="AH8" s="43"/>
      <c r="AI8" s="43"/>
      <c r="AJ8" s="43"/>
      <c r="AK8" s="43"/>
      <c r="AL8" s="43"/>
      <c r="AM8" s="44" t="s">
        <v>17</v>
      </c>
      <c r="AN8" s="1157">
        <f>'16就労移行支援(養成・基本)'!$AL$8</f>
        <v>0.7</v>
      </c>
      <c r="AO8" s="1157"/>
      <c r="AP8" s="43"/>
      <c r="AQ8" s="43"/>
      <c r="AR8" s="43"/>
      <c r="AS8" s="43"/>
      <c r="AT8" s="35">
        <f>ROUND(ROUND(H11*V12,0)*AN8,0)</f>
        <v>361</v>
      </c>
      <c r="AU8" s="232"/>
    </row>
    <row r="9" spans="1:47" ht="17.100000000000001" customHeight="1" x14ac:dyDescent="0.15">
      <c r="A9" s="32">
        <v>44</v>
      </c>
      <c r="B9" s="33" t="s">
        <v>6173</v>
      </c>
      <c r="C9" s="34" t="s">
        <v>9281</v>
      </c>
      <c r="D9" s="1088"/>
      <c r="E9" s="1090"/>
      <c r="F9" s="1268"/>
      <c r="G9" s="1269"/>
      <c r="H9" s="1137"/>
      <c r="I9" s="1135"/>
      <c r="J9" s="1135"/>
      <c r="K9" s="1136"/>
      <c r="L9" s="420"/>
      <c r="M9" s="421"/>
      <c r="N9" s="421"/>
      <c r="O9" s="26"/>
      <c r="P9" s="27"/>
      <c r="Q9" s="27"/>
      <c r="R9" s="1302"/>
      <c r="S9" s="1303"/>
      <c r="T9" s="1304"/>
      <c r="U9" s="1221"/>
      <c r="V9" s="1222"/>
      <c r="W9" s="1223"/>
      <c r="X9" s="1272"/>
      <c r="Y9" s="1273"/>
      <c r="Z9" s="1273"/>
      <c r="AA9" s="1273"/>
      <c r="AB9" s="1273"/>
      <c r="AC9" s="448" t="s">
        <v>8385</v>
      </c>
      <c r="AD9" s="99"/>
      <c r="AE9" s="99"/>
      <c r="AF9" s="43"/>
      <c r="AG9" s="43"/>
      <c r="AH9" s="43"/>
      <c r="AI9" s="43"/>
      <c r="AJ9" s="43"/>
      <c r="AK9" s="43"/>
      <c r="AL9" s="43"/>
      <c r="AM9" s="44" t="s">
        <v>17</v>
      </c>
      <c r="AN9" s="1157">
        <f>'16就労移行支援(養成・基本)'!$AL$9</f>
        <v>0.5</v>
      </c>
      <c r="AO9" s="1157"/>
      <c r="AP9" s="43"/>
      <c r="AQ9" s="43"/>
      <c r="AR9" s="43"/>
      <c r="AS9" s="43"/>
      <c r="AT9" s="35">
        <f>ROUND(ROUND(H11*V12,0)*AN9,0)</f>
        <v>258</v>
      </c>
      <c r="AU9" s="232"/>
    </row>
    <row r="10" spans="1:47" ht="17.100000000000001" customHeight="1" x14ac:dyDescent="0.15">
      <c r="A10" s="32">
        <v>44</v>
      </c>
      <c r="B10" s="33" t="s">
        <v>6175</v>
      </c>
      <c r="C10" s="34" t="s">
        <v>9282</v>
      </c>
      <c r="D10" s="1276"/>
      <c r="E10" s="1278"/>
      <c r="F10" s="1276"/>
      <c r="G10" s="1277"/>
      <c r="H10" s="1268"/>
      <c r="I10" s="1269"/>
      <c r="J10" s="1269"/>
      <c r="K10" s="1270"/>
      <c r="L10" s="1271" t="s">
        <v>4829</v>
      </c>
      <c r="M10" s="1202"/>
      <c r="N10" s="1202"/>
      <c r="O10" s="1202"/>
      <c r="P10" s="1202"/>
      <c r="Q10" s="1202"/>
      <c r="R10" s="1302"/>
      <c r="S10" s="1303"/>
      <c r="T10" s="1304"/>
      <c r="U10" s="1068"/>
      <c r="V10" s="1069"/>
      <c r="W10" s="1070"/>
      <c r="X10" s="42"/>
      <c r="Y10" s="43"/>
      <c r="Z10" s="44"/>
      <c r="AA10" s="44"/>
      <c r="AB10" s="43"/>
      <c r="AC10" s="450"/>
      <c r="AD10" s="43"/>
      <c r="AE10" s="43"/>
      <c r="AF10" s="43"/>
      <c r="AG10" s="43"/>
      <c r="AH10" s="43"/>
      <c r="AI10" s="43"/>
      <c r="AJ10" s="43"/>
      <c r="AK10" s="43"/>
      <c r="AL10" s="43"/>
      <c r="AM10" s="44"/>
      <c r="AN10" s="45"/>
      <c r="AO10" s="45"/>
      <c r="AP10" s="43"/>
      <c r="AQ10" s="43"/>
      <c r="AR10" s="25"/>
      <c r="AS10" s="25"/>
      <c r="AT10" s="35">
        <f>ROUND(ROUND(H11*P12,0)*V12,0)</f>
        <v>497</v>
      </c>
      <c r="AU10" s="232"/>
    </row>
    <row r="11" spans="1:47" ht="17.100000000000001" customHeight="1" x14ac:dyDescent="0.15">
      <c r="A11" s="32">
        <v>44</v>
      </c>
      <c r="B11" s="33" t="s">
        <v>6177</v>
      </c>
      <c r="C11" s="34" t="s">
        <v>9283</v>
      </c>
      <c r="D11" s="1276"/>
      <c r="E11" s="1278"/>
      <c r="F11" s="1276"/>
      <c r="G11" s="1277"/>
      <c r="H11" s="1280">
        <f>'16就労移行支援(養成・基本)'!K11</f>
        <v>736</v>
      </c>
      <c r="I11" s="1108"/>
      <c r="J11" s="4" t="s">
        <v>21</v>
      </c>
      <c r="K11" s="22"/>
      <c r="L11" s="1228"/>
      <c r="M11" s="1283"/>
      <c r="N11" s="1283"/>
      <c r="O11" s="1283"/>
      <c r="P11" s="1283"/>
      <c r="Q11" s="1283"/>
      <c r="R11" s="1302"/>
      <c r="S11" s="1303"/>
      <c r="T11" s="1304"/>
      <c r="W11" s="449"/>
      <c r="X11" s="1271" t="s">
        <v>4824</v>
      </c>
      <c r="Y11" s="1202"/>
      <c r="Z11" s="1202"/>
      <c r="AA11" s="1202"/>
      <c r="AB11" s="1202"/>
      <c r="AC11" s="448" t="s">
        <v>4825</v>
      </c>
      <c r="AD11" s="99"/>
      <c r="AE11" s="99"/>
      <c r="AF11" s="43"/>
      <c r="AG11" s="43"/>
      <c r="AH11" s="43"/>
      <c r="AI11" s="43"/>
      <c r="AJ11" s="43"/>
      <c r="AK11" s="43"/>
      <c r="AL11" s="43"/>
      <c r="AM11" s="44" t="s">
        <v>17</v>
      </c>
      <c r="AN11" s="1157">
        <f>$AN$8</f>
        <v>0.7</v>
      </c>
      <c r="AO11" s="1157"/>
      <c r="AP11" s="25"/>
      <c r="AQ11" s="25"/>
      <c r="AR11" s="25"/>
      <c r="AS11" s="25"/>
      <c r="AT11" s="35">
        <f>ROUND(ROUND(ROUND(H11*P12,0)*V12,0)*AN11,0)</f>
        <v>348</v>
      </c>
      <c r="AU11" s="232"/>
    </row>
    <row r="12" spans="1:47" ht="17.100000000000001" customHeight="1" x14ac:dyDescent="0.15">
      <c r="A12" s="32">
        <v>44</v>
      </c>
      <c r="B12" s="33" t="s">
        <v>6179</v>
      </c>
      <c r="C12" s="34" t="s">
        <v>9284</v>
      </c>
      <c r="D12" s="1276"/>
      <c r="E12" s="1278"/>
      <c r="F12" s="1276"/>
      <c r="G12" s="1277"/>
      <c r="H12" s="418"/>
      <c r="I12" s="419"/>
      <c r="J12" s="419"/>
      <c r="K12" s="425"/>
      <c r="L12" s="420"/>
      <c r="M12" s="421"/>
      <c r="N12" s="421"/>
      <c r="O12" s="26" t="s">
        <v>17</v>
      </c>
      <c r="P12" s="1180">
        <f>'16就労移行支援(養成・基本)'!$S$12</f>
        <v>0.96499999999999997</v>
      </c>
      <c r="Q12" s="1180"/>
      <c r="R12" s="1305"/>
      <c r="S12" s="1306"/>
      <c r="T12" s="1307"/>
      <c r="U12" s="23" t="s">
        <v>17</v>
      </c>
      <c r="V12" s="1158">
        <v>0.7</v>
      </c>
      <c r="W12" s="1159"/>
      <c r="X12" s="1272"/>
      <c r="Y12" s="1273"/>
      <c r="Z12" s="1273"/>
      <c r="AA12" s="1273"/>
      <c r="AB12" s="1273"/>
      <c r="AC12" s="448" t="s">
        <v>8385</v>
      </c>
      <c r="AD12" s="99"/>
      <c r="AE12" s="99"/>
      <c r="AF12" s="43"/>
      <c r="AG12" s="43"/>
      <c r="AH12" s="43"/>
      <c r="AI12" s="43"/>
      <c r="AJ12" s="43"/>
      <c r="AK12" s="43"/>
      <c r="AL12" s="43"/>
      <c r="AM12" s="44" t="s">
        <v>17</v>
      </c>
      <c r="AN12" s="1157">
        <f>$AN$9</f>
        <v>0.5</v>
      </c>
      <c r="AO12" s="1157"/>
      <c r="AP12" s="25"/>
      <c r="AQ12" s="25"/>
      <c r="AR12" s="25"/>
      <c r="AS12" s="25"/>
      <c r="AT12" s="35">
        <f>ROUND(ROUND(ROUND(H11*P12,0)*V12,0)*AN12,0)</f>
        <v>249</v>
      </c>
      <c r="AU12" s="232"/>
    </row>
    <row r="13" spans="1:47" ht="17.100000000000001" customHeight="1" x14ac:dyDescent="0.15">
      <c r="A13" s="32">
        <v>44</v>
      </c>
      <c r="B13" s="33" t="s">
        <v>6181</v>
      </c>
      <c r="C13" s="34" t="s">
        <v>9285</v>
      </c>
      <c r="D13" s="422"/>
      <c r="E13" s="424"/>
      <c r="F13" s="29"/>
      <c r="G13" s="29"/>
      <c r="H13" s="20"/>
      <c r="K13" s="21"/>
      <c r="L13" s="416"/>
      <c r="M13" s="417"/>
      <c r="N13" s="417"/>
      <c r="O13" s="65"/>
      <c r="P13" s="156"/>
      <c r="Q13" s="156"/>
      <c r="R13" s="166"/>
      <c r="S13" s="167"/>
      <c r="T13" s="314"/>
      <c r="W13" s="449"/>
      <c r="X13" s="42"/>
      <c r="Y13" s="43"/>
      <c r="Z13" s="44"/>
      <c r="AA13" s="44"/>
      <c r="AB13" s="43"/>
      <c r="AC13" s="450"/>
      <c r="AD13" s="43"/>
      <c r="AE13" s="43"/>
      <c r="AF13" s="43"/>
      <c r="AG13" s="43"/>
      <c r="AH13" s="43"/>
      <c r="AI13" s="43"/>
      <c r="AJ13" s="43"/>
      <c r="AK13" s="43"/>
      <c r="AL13" s="43"/>
      <c r="AM13" s="44"/>
      <c r="AN13" s="45"/>
      <c r="AO13" s="45"/>
      <c r="AP13" s="1198" t="s">
        <v>4833</v>
      </c>
      <c r="AQ13" s="1281"/>
      <c r="AR13" s="1281"/>
      <c r="AS13" s="1299"/>
      <c r="AT13" s="35">
        <f>ROUND(ROUND(H11*V12,0)*AR16,0)</f>
        <v>489</v>
      </c>
      <c r="AU13" s="31"/>
    </row>
    <row r="14" spans="1:47" ht="17.100000000000001" customHeight="1" x14ac:dyDescent="0.15">
      <c r="A14" s="32">
        <v>44</v>
      </c>
      <c r="B14" s="33" t="s">
        <v>6183</v>
      </c>
      <c r="C14" s="34" t="s">
        <v>9286</v>
      </c>
      <c r="D14" s="422"/>
      <c r="E14" s="424"/>
      <c r="F14" s="29"/>
      <c r="G14" s="29"/>
      <c r="H14" s="20"/>
      <c r="K14" s="21"/>
      <c r="L14" s="418"/>
      <c r="M14" s="419"/>
      <c r="N14" s="419"/>
      <c r="O14" s="23"/>
      <c r="P14" s="167"/>
      <c r="Q14" s="167"/>
      <c r="R14" s="166"/>
      <c r="S14" s="167"/>
      <c r="T14" s="314"/>
      <c r="W14" s="449"/>
      <c r="X14" s="1271" t="s">
        <v>4824</v>
      </c>
      <c r="Y14" s="1202"/>
      <c r="Z14" s="1202"/>
      <c r="AA14" s="1202"/>
      <c r="AB14" s="1202"/>
      <c r="AC14" s="448" t="s">
        <v>4825</v>
      </c>
      <c r="AD14" s="99"/>
      <c r="AE14" s="99"/>
      <c r="AF14" s="43"/>
      <c r="AG14" s="43"/>
      <c r="AH14" s="43"/>
      <c r="AI14" s="43"/>
      <c r="AJ14" s="43"/>
      <c r="AK14" s="43"/>
      <c r="AL14" s="43"/>
      <c r="AM14" s="44" t="s">
        <v>17</v>
      </c>
      <c r="AN14" s="1157">
        <f>$AN$8</f>
        <v>0.7</v>
      </c>
      <c r="AO14" s="1157"/>
      <c r="AP14" s="1268"/>
      <c r="AQ14" s="1269"/>
      <c r="AR14" s="1269"/>
      <c r="AS14" s="1270"/>
      <c r="AT14" s="35">
        <f>ROUND(ROUND(ROUND(H11*V12,0)*AN14,0)*AR16,0)</f>
        <v>343</v>
      </c>
      <c r="AU14" s="31"/>
    </row>
    <row r="15" spans="1:47" ht="17.100000000000001" customHeight="1" x14ac:dyDescent="0.15">
      <c r="A15" s="32">
        <v>44</v>
      </c>
      <c r="B15" s="33" t="s">
        <v>6185</v>
      </c>
      <c r="C15" s="34" t="s">
        <v>9287</v>
      </c>
      <c r="D15" s="422"/>
      <c r="E15" s="424"/>
      <c r="F15" s="29"/>
      <c r="G15" s="29"/>
      <c r="H15" s="20"/>
      <c r="K15" s="21"/>
      <c r="L15" s="420"/>
      <c r="M15" s="421"/>
      <c r="N15" s="421"/>
      <c r="O15" s="26"/>
      <c r="P15" s="27"/>
      <c r="Q15" s="27"/>
      <c r="R15" s="166"/>
      <c r="S15" s="167"/>
      <c r="T15" s="314"/>
      <c r="W15" s="449"/>
      <c r="X15" s="1272"/>
      <c r="Y15" s="1273"/>
      <c r="Z15" s="1273"/>
      <c r="AA15" s="1273"/>
      <c r="AB15" s="1273"/>
      <c r="AC15" s="448" t="s">
        <v>8385</v>
      </c>
      <c r="AD15" s="99"/>
      <c r="AE15" s="99"/>
      <c r="AF15" s="43"/>
      <c r="AG15" s="43"/>
      <c r="AH15" s="43"/>
      <c r="AI15" s="43"/>
      <c r="AJ15" s="43"/>
      <c r="AK15" s="43"/>
      <c r="AL15" s="43"/>
      <c r="AM15" s="44" t="s">
        <v>17</v>
      </c>
      <c r="AN15" s="1157">
        <f>$AN$9</f>
        <v>0.5</v>
      </c>
      <c r="AO15" s="1157"/>
      <c r="AP15" s="20"/>
      <c r="AQ15" s="4"/>
      <c r="AR15" s="4"/>
      <c r="AS15" s="21"/>
      <c r="AT15" s="35">
        <f>ROUND(ROUND(ROUND(H11*V12,0)*AN15,0)*AR16,0)</f>
        <v>245</v>
      </c>
      <c r="AU15" s="31"/>
    </row>
    <row r="16" spans="1:47" ht="17.100000000000001" customHeight="1" x14ac:dyDescent="0.15">
      <c r="A16" s="32">
        <v>44</v>
      </c>
      <c r="B16" s="33" t="s">
        <v>6187</v>
      </c>
      <c r="C16" s="34" t="s">
        <v>9288</v>
      </c>
      <c r="D16" s="422"/>
      <c r="E16" s="424"/>
      <c r="F16" s="29"/>
      <c r="G16" s="29"/>
      <c r="H16" s="20"/>
      <c r="K16" s="21"/>
      <c r="L16" s="1271" t="s">
        <v>4829</v>
      </c>
      <c r="M16" s="1202"/>
      <c r="N16" s="1202"/>
      <c r="O16" s="1202"/>
      <c r="P16" s="1202"/>
      <c r="Q16" s="1202"/>
      <c r="R16" s="418"/>
      <c r="S16" s="419"/>
      <c r="T16" s="425"/>
      <c r="W16" s="449"/>
      <c r="X16" s="42"/>
      <c r="Y16" s="43"/>
      <c r="Z16" s="44"/>
      <c r="AA16" s="44"/>
      <c r="AB16" s="43"/>
      <c r="AC16" s="450"/>
      <c r="AD16" s="43"/>
      <c r="AE16" s="43"/>
      <c r="AF16" s="43"/>
      <c r="AG16" s="43"/>
      <c r="AH16" s="43"/>
      <c r="AI16" s="43"/>
      <c r="AJ16" s="43"/>
      <c r="AK16" s="43"/>
      <c r="AL16" s="43"/>
      <c r="AM16" s="44"/>
      <c r="AN16" s="45"/>
      <c r="AO16" s="45"/>
      <c r="AP16" s="20"/>
      <c r="AQ16" s="23" t="s">
        <v>17</v>
      </c>
      <c r="AR16" s="1158">
        <f>'16就労移行支援(養成・基本)'!$BA$13</f>
        <v>0.95</v>
      </c>
      <c r="AS16" s="1159"/>
      <c r="AT16" s="35">
        <f>ROUND(ROUND(ROUND(H11*P18,0)*V12,0)*AR16,0)</f>
        <v>472</v>
      </c>
      <c r="AU16" s="31"/>
    </row>
    <row r="17" spans="1:47" ht="17.100000000000001" customHeight="1" x14ac:dyDescent="0.15">
      <c r="A17" s="32">
        <v>44</v>
      </c>
      <c r="B17" s="33" t="s">
        <v>6189</v>
      </c>
      <c r="C17" s="34" t="s">
        <v>9289</v>
      </c>
      <c r="D17" s="422"/>
      <c r="E17" s="424"/>
      <c r="F17" s="29"/>
      <c r="G17" s="29"/>
      <c r="H17" s="20"/>
      <c r="K17" s="21"/>
      <c r="L17" s="1228"/>
      <c r="M17" s="1283"/>
      <c r="N17" s="1283"/>
      <c r="O17" s="1283"/>
      <c r="P17" s="1283"/>
      <c r="Q17" s="1283"/>
      <c r="R17" s="418"/>
      <c r="S17" s="419"/>
      <c r="T17" s="425"/>
      <c r="W17" s="449"/>
      <c r="X17" s="1271" t="s">
        <v>4824</v>
      </c>
      <c r="Y17" s="1202"/>
      <c r="Z17" s="1202"/>
      <c r="AA17" s="1202"/>
      <c r="AB17" s="1202"/>
      <c r="AC17" s="448" t="s">
        <v>4825</v>
      </c>
      <c r="AD17" s="99"/>
      <c r="AE17" s="99"/>
      <c r="AF17" s="43"/>
      <c r="AG17" s="43"/>
      <c r="AH17" s="43"/>
      <c r="AI17" s="43"/>
      <c r="AJ17" s="43"/>
      <c r="AK17" s="43"/>
      <c r="AL17" s="43"/>
      <c r="AM17" s="44" t="s">
        <v>17</v>
      </c>
      <c r="AN17" s="1157">
        <f>$AN$8</f>
        <v>0.7</v>
      </c>
      <c r="AO17" s="1157"/>
      <c r="AP17" s="20"/>
      <c r="AQ17" s="4"/>
      <c r="AR17" s="4"/>
      <c r="AS17" s="21"/>
      <c r="AT17" s="35">
        <f>ROUND(ROUND(ROUND(ROUND(H11*P18,0)*V12,0)*AN17,0)*AR16,0)</f>
        <v>331</v>
      </c>
      <c r="AU17" s="31"/>
    </row>
    <row r="18" spans="1:47" ht="17.100000000000001" customHeight="1" x14ac:dyDescent="0.15">
      <c r="A18" s="32">
        <v>44</v>
      </c>
      <c r="B18" s="33" t="s">
        <v>6191</v>
      </c>
      <c r="C18" s="34" t="s">
        <v>9290</v>
      </c>
      <c r="D18" s="422"/>
      <c r="E18" s="424"/>
      <c r="F18" s="29"/>
      <c r="G18" s="29"/>
      <c r="H18" s="20"/>
      <c r="K18" s="21"/>
      <c r="L18" s="420"/>
      <c r="M18" s="421"/>
      <c r="N18" s="421"/>
      <c r="O18" s="26" t="s">
        <v>17</v>
      </c>
      <c r="P18" s="1180">
        <f>$P$12</f>
        <v>0.96499999999999997</v>
      </c>
      <c r="Q18" s="1180"/>
      <c r="R18" s="166"/>
      <c r="S18" s="167"/>
      <c r="T18" s="314"/>
      <c r="W18" s="449"/>
      <c r="X18" s="1272"/>
      <c r="Y18" s="1273"/>
      <c r="Z18" s="1273"/>
      <c r="AA18" s="1273"/>
      <c r="AB18" s="1273"/>
      <c r="AC18" s="448" t="s">
        <v>8385</v>
      </c>
      <c r="AD18" s="99"/>
      <c r="AE18" s="99"/>
      <c r="AF18" s="43"/>
      <c r="AG18" s="43"/>
      <c r="AH18" s="43"/>
      <c r="AI18" s="43"/>
      <c r="AJ18" s="43"/>
      <c r="AK18" s="43"/>
      <c r="AL18" s="43"/>
      <c r="AM18" s="44" t="s">
        <v>17</v>
      </c>
      <c r="AN18" s="1157">
        <f>$AN$9</f>
        <v>0.5</v>
      </c>
      <c r="AO18" s="1157"/>
      <c r="AP18" s="24"/>
      <c r="AQ18" s="25"/>
      <c r="AR18" s="25"/>
      <c r="AS18" s="38"/>
      <c r="AT18" s="35">
        <f>ROUND(ROUND(ROUND(ROUND(H11*P18,0)*V12,0)*AN18,0)*AR16,0)</f>
        <v>237</v>
      </c>
      <c r="AU18" s="31"/>
    </row>
    <row r="19" spans="1:47" ht="17.100000000000001" customHeight="1" x14ac:dyDescent="0.15">
      <c r="A19" s="32">
        <v>44</v>
      </c>
      <c r="B19" s="33" t="s">
        <v>6193</v>
      </c>
      <c r="C19" s="34" t="s">
        <v>9291</v>
      </c>
      <c r="D19" s="422"/>
      <c r="E19" s="424"/>
      <c r="F19" s="36"/>
      <c r="G19" s="29"/>
      <c r="H19" s="1085" t="s">
        <v>4840</v>
      </c>
      <c r="I19" s="1133"/>
      <c r="J19" s="1133"/>
      <c r="K19" s="1134"/>
      <c r="L19" s="416"/>
      <c r="M19" s="417"/>
      <c r="N19" s="417"/>
      <c r="O19" s="65"/>
      <c r="P19" s="156"/>
      <c r="Q19" s="156"/>
      <c r="R19" s="166"/>
      <c r="S19" s="167"/>
      <c r="T19" s="167"/>
      <c r="U19" s="93"/>
      <c r="V19" s="2"/>
      <c r="W19" s="22"/>
      <c r="X19" s="43"/>
      <c r="Y19" s="43"/>
      <c r="Z19" s="44"/>
      <c r="AA19" s="44"/>
      <c r="AB19" s="43"/>
      <c r="AC19" s="450"/>
      <c r="AD19" s="43"/>
      <c r="AE19" s="43"/>
      <c r="AF19" s="43"/>
      <c r="AG19" s="43"/>
      <c r="AH19" s="43"/>
      <c r="AI19" s="43"/>
      <c r="AJ19" s="43"/>
      <c r="AK19" s="43"/>
      <c r="AL19" s="43"/>
      <c r="AM19" s="44"/>
      <c r="AN19" s="45"/>
      <c r="AO19" s="45"/>
      <c r="AP19" s="25"/>
      <c r="AQ19" s="25"/>
      <c r="AR19" s="25"/>
      <c r="AS19" s="25"/>
      <c r="AT19" s="35">
        <f>ROUND(H23*V12,0)</f>
        <v>438</v>
      </c>
      <c r="AU19" s="31"/>
    </row>
    <row r="20" spans="1:47" ht="17.100000000000001" customHeight="1" x14ac:dyDescent="0.15">
      <c r="A20" s="32">
        <v>44</v>
      </c>
      <c r="B20" s="33" t="s">
        <v>6195</v>
      </c>
      <c r="C20" s="34" t="s">
        <v>9292</v>
      </c>
      <c r="D20" s="422"/>
      <c r="E20" s="424"/>
      <c r="F20" s="36"/>
      <c r="G20" s="29"/>
      <c r="H20" s="1137"/>
      <c r="I20" s="1135"/>
      <c r="J20" s="1135"/>
      <c r="K20" s="1136"/>
      <c r="L20" s="418"/>
      <c r="M20" s="419"/>
      <c r="N20" s="419"/>
      <c r="O20" s="23"/>
      <c r="P20" s="167"/>
      <c r="Q20" s="167"/>
      <c r="R20" s="166"/>
      <c r="S20" s="167"/>
      <c r="T20" s="167"/>
      <c r="U20" s="93"/>
      <c r="V20" s="2"/>
      <c r="W20" s="22"/>
      <c r="X20" s="1202" t="s">
        <v>4824</v>
      </c>
      <c r="Y20" s="1202"/>
      <c r="Z20" s="1202"/>
      <c r="AA20" s="1202"/>
      <c r="AB20" s="1202"/>
      <c r="AC20" s="448" t="s">
        <v>4825</v>
      </c>
      <c r="AD20" s="99"/>
      <c r="AE20" s="99"/>
      <c r="AF20" s="43"/>
      <c r="AG20" s="43"/>
      <c r="AH20" s="43"/>
      <c r="AI20" s="43"/>
      <c r="AJ20" s="43"/>
      <c r="AK20" s="43"/>
      <c r="AL20" s="43"/>
      <c r="AM20" s="44" t="s">
        <v>17</v>
      </c>
      <c r="AN20" s="1157">
        <f>$AN$8</f>
        <v>0.7</v>
      </c>
      <c r="AO20" s="1157"/>
      <c r="AP20" s="43"/>
      <c r="AQ20" s="43"/>
      <c r="AR20" s="43"/>
      <c r="AS20" s="43"/>
      <c r="AT20" s="35">
        <f>ROUND(ROUND(H23*V12,0)*AN20,0)</f>
        <v>307</v>
      </c>
      <c r="AU20" s="31"/>
    </row>
    <row r="21" spans="1:47" ht="17.100000000000001" customHeight="1" x14ac:dyDescent="0.15">
      <c r="A21" s="32">
        <v>44</v>
      </c>
      <c r="B21" s="33" t="s">
        <v>6197</v>
      </c>
      <c r="C21" s="34" t="s">
        <v>9293</v>
      </c>
      <c r="D21" s="422"/>
      <c r="E21" s="424"/>
      <c r="F21" s="36"/>
      <c r="G21" s="29"/>
      <c r="H21" s="1137"/>
      <c r="I21" s="1135"/>
      <c r="J21" s="1135"/>
      <c r="K21" s="1136"/>
      <c r="L21" s="420"/>
      <c r="M21" s="421"/>
      <c r="N21" s="421"/>
      <c r="O21" s="26"/>
      <c r="P21" s="27"/>
      <c r="Q21" s="27"/>
      <c r="R21" s="166"/>
      <c r="S21" s="167"/>
      <c r="T21" s="167"/>
      <c r="U21" s="93"/>
      <c r="V21" s="2"/>
      <c r="W21" s="22"/>
      <c r="X21" s="1273"/>
      <c r="Y21" s="1273"/>
      <c r="Z21" s="1273"/>
      <c r="AA21" s="1273"/>
      <c r="AB21" s="1273"/>
      <c r="AC21" s="448" t="s">
        <v>8385</v>
      </c>
      <c r="AD21" s="99"/>
      <c r="AE21" s="99"/>
      <c r="AF21" s="43"/>
      <c r="AG21" s="43"/>
      <c r="AH21" s="43"/>
      <c r="AI21" s="43"/>
      <c r="AJ21" s="43"/>
      <c r="AK21" s="43"/>
      <c r="AL21" s="43"/>
      <c r="AM21" s="44" t="s">
        <v>17</v>
      </c>
      <c r="AN21" s="1157">
        <f>$AN$9</f>
        <v>0.5</v>
      </c>
      <c r="AO21" s="1157"/>
      <c r="AP21" s="43"/>
      <c r="AQ21" s="43"/>
      <c r="AR21" s="43"/>
      <c r="AS21" s="43"/>
      <c r="AT21" s="35">
        <f>ROUND(ROUND(H23*V12,0)*AN21,0)</f>
        <v>219</v>
      </c>
      <c r="AU21" s="31"/>
    </row>
    <row r="22" spans="1:47" ht="17.100000000000001" customHeight="1" x14ac:dyDescent="0.15">
      <c r="A22" s="32">
        <v>44</v>
      </c>
      <c r="B22" s="33" t="s">
        <v>6199</v>
      </c>
      <c r="C22" s="34" t="s">
        <v>9294</v>
      </c>
      <c r="D22" s="422"/>
      <c r="E22" s="424"/>
      <c r="F22" s="36"/>
      <c r="G22" s="29"/>
      <c r="H22" s="1268"/>
      <c r="I22" s="1269"/>
      <c r="J22" s="1269"/>
      <c r="K22" s="1270"/>
      <c r="L22" s="1271" t="s">
        <v>4829</v>
      </c>
      <c r="M22" s="1202"/>
      <c r="N22" s="1202"/>
      <c r="O22" s="1202"/>
      <c r="P22" s="1202"/>
      <c r="Q22" s="1202"/>
      <c r="R22" s="418"/>
      <c r="S22" s="419"/>
      <c r="T22" s="419"/>
      <c r="U22" s="93"/>
      <c r="V22" s="2"/>
      <c r="W22" s="22"/>
      <c r="X22" s="43"/>
      <c r="Y22" s="43"/>
      <c r="Z22" s="44"/>
      <c r="AA22" s="44"/>
      <c r="AB22" s="43"/>
      <c r="AC22" s="450"/>
      <c r="AD22" s="43"/>
      <c r="AE22" s="43"/>
      <c r="AF22" s="43"/>
      <c r="AG22" s="43"/>
      <c r="AH22" s="43"/>
      <c r="AI22" s="43"/>
      <c r="AJ22" s="43"/>
      <c r="AK22" s="43"/>
      <c r="AL22" s="43"/>
      <c r="AM22" s="44"/>
      <c r="AN22" s="45"/>
      <c r="AO22" s="45"/>
      <c r="AP22" s="43"/>
      <c r="AQ22" s="43"/>
      <c r="AR22" s="25"/>
      <c r="AS22" s="25"/>
      <c r="AT22" s="35">
        <f>ROUND(ROUND(H23*P24,0)*V12,0)</f>
        <v>422</v>
      </c>
      <c r="AU22" s="31"/>
    </row>
    <row r="23" spans="1:47" ht="17.100000000000001" customHeight="1" x14ac:dyDescent="0.15">
      <c r="A23" s="32">
        <v>44</v>
      </c>
      <c r="B23" s="33" t="s">
        <v>6201</v>
      </c>
      <c r="C23" s="34" t="s">
        <v>9295</v>
      </c>
      <c r="D23" s="422"/>
      <c r="E23" s="424"/>
      <c r="F23" s="36"/>
      <c r="G23" s="29"/>
      <c r="H23" s="1280">
        <f>'16就労移行支援(養成・基本)'!K23</f>
        <v>625</v>
      </c>
      <c r="I23" s="1108"/>
      <c r="J23" s="4" t="s">
        <v>21</v>
      </c>
      <c r="K23" s="22"/>
      <c r="L23" s="1228"/>
      <c r="M23" s="1283"/>
      <c r="N23" s="1283"/>
      <c r="O23" s="1283"/>
      <c r="P23" s="1283"/>
      <c r="Q23" s="1283"/>
      <c r="R23" s="418"/>
      <c r="S23" s="419"/>
      <c r="T23" s="419"/>
      <c r="U23" s="93"/>
      <c r="V23" s="2"/>
      <c r="W23" s="22"/>
      <c r="X23" s="1202" t="s">
        <v>4824</v>
      </c>
      <c r="Y23" s="1202"/>
      <c r="Z23" s="1202"/>
      <c r="AA23" s="1202"/>
      <c r="AB23" s="1202"/>
      <c r="AC23" s="448" t="s">
        <v>4825</v>
      </c>
      <c r="AD23" s="99"/>
      <c r="AE23" s="99"/>
      <c r="AF23" s="43"/>
      <c r="AG23" s="43"/>
      <c r="AH23" s="43"/>
      <c r="AI23" s="43"/>
      <c r="AJ23" s="43"/>
      <c r="AK23" s="43"/>
      <c r="AL23" s="43"/>
      <c r="AM23" s="44" t="s">
        <v>17</v>
      </c>
      <c r="AN23" s="1157">
        <f>$AN$8</f>
        <v>0.7</v>
      </c>
      <c r="AO23" s="1157"/>
      <c r="AP23" s="25"/>
      <c r="AQ23" s="25"/>
      <c r="AR23" s="25"/>
      <c r="AS23" s="25"/>
      <c r="AT23" s="35">
        <f>ROUND(ROUND(ROUND(H23*P24,0)*V12,0)*AN23,0)</f>
        <v>295</v>
      </c>
      <c r="AU23" s="31"/>
    </row>
    <row r="24" spans="1:47" ht="17.100000000000001" customHeight="1" x14ac:dyDescent="0.15">
      <c r="A24" s="32">
        <v>44</v>
      </c>
      <c r="B24" s="33" t="s">
        <v>6203</v>
      </c>
      <c r="C24" s="34" t="s">
        <v>9296</v>
      </c>
      <c r="D24" s="422"/>
      <c r="E24" s="424"/>
      <c r="F24" s="36"/>
      <c r="G24" s="29"/>
      <c r="H24" s="418"/>
      <c r="I24" s="419"/>
      <c r="J24" s="419"/>
      <c r="K24" s="425"/>
      <c r="L24" s="420"/>
      <c r="M24" s="421"/>
      <c r="N24" s="421"/>
      <c r="O24" s="26" t="s">
        <v>17</v>
      </c>
      <c r="P24" s="1180">
        <f>$P$12</f>
        <v>0.96499999999999997</v>
      </c>
      <c r="Q24" s="1180"/>
      <c r="R24" s="166"/>
      <c r="S24" s="167"/>
      <c r="T24" s="167"/>
      <c r="U24" s="93"/>
      <c r="V24" s="2"/>
      <c r="W24" s="22"/>
      <c r="X24" s="1273"/>
      <c r="Y24" s="1273"/>
      <c r="Z24" s="1273"/>
      <c r="AA24" s="1273"/>
      <c r="AB24" s="1273"/>
      <c r="AC24" s="448" t="s">
        <v>8385</v>
      </c>
      <c r="AD24" s="99"/>
      <c r="AE24" s="99"/>
      <c r="AF24" s="43"/>
      <c r="AG24" s="43"/>
      <c r="AH24" s="43"/>
      <c r="AI24" s="43"/>
      <c r="AJ24" s="43"/>
      <c r="AK24" s="43"/>
      <c r="AL24" s="43"/>
      <c r="AM24" s="44" t="s">
        <v>17</v>
      </c>
      <c r="AN24" s="1157">
        <f>$AN$9</f>
        <v>0.5</v>
      </c>
      <c r="AO24" s="1157"/>
      <c r="AP24" s="25"/>
      <c r="AQ24" s="25"/>
      <c r="AR24" s="25"/>
      <c r="AS24" s="25"/>
      <c r="AT24" s="35">
        <f>ROUND(ROUND(ROUND(H23*P24,0)*V12,0)*AN24,0)</f>
        <v>211</v>
      </c>
      <c r="AU24" s="31"/>
    </row>
    <row r="25" spans="1:47" ht="17.100000000000001" customHeight="1" x14ac:dyDescent="0.15">
      <c r="A25" s="32">
        <v>44</v>
      </c>
      <c r="B25" s="33" t="s">
        <v>6205</v>
      </c>
      <c r="C25" s="34" t="s">
        <v>9297</v>
      </c>
      <c r="D25" s="422"/>
      <c r="E25" s="424"/>
      <c r="F25" s="36"/>
      <c r="G25" s="29"/>
      <c r="H25" s="20"/>
      <c r="K25" s="21"/>
      <c r="L25" s="416"/>
      <c r="M25" s="417"/>
      <c r="N25" s="417"/>
      <c r="O25" s="65"/>
      <c r="P25" s="156"/>
      <c r="Q25" s="156"/>
      <c r="R25" s="166"/>
      <c r="S25" s="167"/>
      <c r="T25" s="314"/>
      <c r="W25" s="449"/>
      <c r="X25" s="42"/>
      <c r="Y25" s="43"/>
      <c r="Z25" s="44"/>
      <c r="AA25" s="44"/>
      <c r="AB25" s="43"/>
      <c r="AC25" s="450"/>
      <c r="AD25" s="43"/>
      <c r="AE25" s="43"/>
      <c r="AF25" s="43"/>
      <c r="AG25" s="43"/>
      <c r="AH25" s="43"/>
      <c r="AI25" s="43"/>
      <c r="AJ25" s="43"/>
      <c r="AK25" s="43"/>
      <c r="AL25" s="43"/>
      <c r="AM25" s="44"/>
      <c r="AN25" s="45"/>
      <c r="AO25" s="45"/>
      <c r="AP25" s="1198" t="s">
        <v>4833</v>
      </c>
      <c r="AQ25" s="1281"/>
      <c r="AR25" s="1281"/>
      <c r="AS25" s="1299"/>
      <c r="AT25" s="35">
        <f>ROUND(ROUND(H23*V12,0)*AR28,0)</f>
        <v>416</v>
      </c>
      <c r="AU25" s="31"/>
    </row>
    <row r="26" spans="1:47" ht="17.100000000000001" customHeight="1" x14ac:dyDescent="0.15">
      <c r="A26" s="32">
        <v>44</v>
      </c>
      <c r="B26" s="33" t="s">
        <v>6207</v>
      </c>
      <c r="C26" s="34" t="s">
        <v>9298</v>
      </c>
      <c r="D26" s="422"/>
      <c r="E26" s="424"/>
      <c r="F26" s="36"/>
      <c r="G26" s="29"/>
      <c r="H26" s="20"/>
      <c r="K26" s="21"/>
      <c r="L26" s="418"/>
      <c r="M26" s="419"/>
      <c r="N26" s="419"/>
      <c r="O26" s="23"/>
      <c r="P26" s="167"/>
      <c r="Q26" s="167"/>
      <c r="R26" s="166"/>
      <c r="S26" s="167"/>
      <c r="T26" s="314"/>
      <c r="W26" s="449"/>
      <c r="X26" s="1271" t="s">
        <v>4824</v>
      </c>
      <c r="Y26" s="1202"/>
      <c r="Z26" s="1202"/>
      <c r="AA26" s="1202"/>
      <c r="AB26" s="1202"/>
      <c r="AC26" s="448" t="s">
        <v>4825</v>
      </c>
      <c r="AD26" s="99"/>
      <c r="AE26" s="99"/>
      <c r="AF26" s="43"/>
      <c r="AG26" s="43"/>
      <c r="AH26" s="43"/>
      <c r="AI26" s="43"/>
      <c r="AJ26" s="43"/>
      <c r="AK26" s="43"/>
      <c r="AL26" s="43"/>
      <c r="AM26" s="44" t="s">
        <v>17</v>
      </c>
      <c r="AN26" s="1157">
        <f>$AN$8</f>
        <v>0.7</v>
      </c>
      <c r="AO26" s="1157"/>
      <c r="AP26" s="1268"/>
      <c r="AQ26" s="1269"/>
      <c r="AR26" s="1269"/>
      <c r="AS26" s="1270"/>
      <c r="AT26" s="35">
        <f>ROUND(ROUND(ROUND(H23*V12,0)*AN26,0)*AR28,0)</f>
        <v>292</v>
      </c>
      <c r="AU26" s="31"/>
    </row>
    <row r="27" spans="1:47" ht="17.100000000000001" customHeight="1" x14ac:dyDescent="0.15">
      <c r="A27" s="32">
        <v>44</v>
      </c>
      <c r="B27" s="33" t="s">
        <v>6209</v>
      </c>
      <c r="C27" s="34" t="s">
        <v>9299</v>
      </c>
      <c r="D27" s="422"/>
      <c r="E27" s="424"/>
      <c r="F27" s="36"/>
      <c r="G27" s="29"/>
      <c r="H27" s="20"/>
      <c r="K27" s="21"/>
      <c r="L27" s="420"/>
      <c r="M27" s="421"/>
      <c r="N27" s="421"/>
      <c r="O27" s="26"/>
      <c r="P27" s="27"/>
      <c r="Q27" s="27"/>
      <c r="R27" s="166"/>
      <c r="S27" s="167"/>
      <c r="T27" s="314"/>
      <c r="W27" s="449"/>
      <c r="X27" s="1272"/>
      <c r="Y27" s="1273"/>
      <c r="Z27" s="1273"/>
      <c r="AA27" s="1273"/>
      <c r="AB27" s="1273"/>
      <c r="AC27" s="448" t="s">
        <v>8385</v>
      </c>
      <c r="AD27" s="99"/>
      <c r="AE27" s="99"/>
      <c r="AF27" s="43"/>
      <c r="AG27" s="43"/>
      <c r="AH27" s="43"/>
      <c r="AI27" s="43"/>
      <c r="AJ27" s="43"/>
      <c r="AK27" s="43"/>
      <c r="AL27" s="43"/>
      <c r="AM27" s="44" t="s">
        <v>17</v>
      </c>
      <c r="AN27" s="1157">
        <f>$AN$9</f>
        <v>0.5</v>
      </c>
      <c r="AO27" s="1157"/>
      <c r="AP27" s="20"/>
      <c r="AQ27" s="4"/>
      <c r="AR27" s="4"/>
      <c r="AS27" s="21"/>
      <c r="AT27" s="35">
        <f>ROUND(ROUND(ROUND(H23*V12,0)*AN27,0)*AR28,0)</f>
        <v>208</v>
      </c>
      <c r="AU27" s="31"/>
    </row>
    <row r="28" spans="1:47" ht="17.100000000000001" customHeight="1" x14ac:dyDescent="0.15">
      <c r="A28" s="32">
        <v>44</v>
      </c>
      <c r="B28" s="33" t="s">
        <v>6211</v>
      </c>
      <c r="C28" s="34" t="s">
        <v>9300</v>
      </c>
      <c r="D28" s="422"/>
      <c r="E28" s="424"/>
      <c r="F28" s="36"/>
      <c r="G28" s="29"/>
      <c r="H28" s="20"/>
      <c r="K28" s="21"/>
      <c r="L28" s="1271" t="s">
        <v>4829</v>
      </c>
      <c r="M28" s="1202"/>
      <c r="N28" s="1202"/>
      <c r="O28" s="1202"/>
      <c r="P28" s="1202"/>
      <c r="Q28" s="1202"/>
      <c r="R28" s="418"/>
      <c r="S28" s="419"/>
      <c r="T28" s="425"/>
      <c r="W28" s="449"/>
      <c r="X28" s="42"/>
      <c r="Y28" s="43"/>
      <c r="Z28" s="44"/>
      <c r="AA28" s="44"/>
      <c r="AB28" s="43"/>
      <c r="AC28" s="450"/>
      <c r="AD28" s="43"/>
      <c r="AE28" s="43"/>
      <c r="AF28" s="43"/>
      <c r="AG28" s="43"/>
      <c r="AH28" s="43"/>
      <c r="AI28" s="43"/>
      <c r="AJ28" s="43"/>
      <c r="AK28" s="43"/>
      <c r="AL28" s="43"/>
      <c r="AM28" s="44"/>
      <c r="AN28" s="45"/>
      <c r="AO28" s="45"/>
      <c r="AP28" s="20"/>
      <c r="AQ28" s="23" t="s">
        <v>17</v>
      </c>
      <c r="AR28" s="1158">
        <f>AR16</f>
        <v>0.95</v>
      </c>
      <c r="AS28" s="1159"/>
      <c r="AT28" s="35">
        <f>ROUND(ROUND(ROUND(H23*P30,0)*V12,0)*AR28,0)</f>
        <v>401</v>
      </c>
      <c r="AU28" s="31"/>
    </row>
    <row r="29" spans="1:47" ht="17.100000000000001" customHeight="1" x14ac:dyDescent="0.15">
      <c r="A29" s="32">
        <v>44</v>
      </c>
      <c r="B29" s="33" t="s">
        <v>6213</v>
      </c>
      <c r="C29" s="34" t="s">
        <v>9301</v>
      </c>
      <c r="D29" s="422"/>
      <c r="E29" s="424"/>
      <c r="F29" s="36"/>
      <c r="G29" s="29"/>
      <c r="H29" s="20"/>
      <c r="K29" s="21"/>
      <c r="L29" s="1228"/>
      <c r="M29" s="1283"/>
      <c r="N29" s="1283"/>
      <c r="O29" s="1283"/>
      <c r="P29" s="1283"/>
      <c r="Q29" s="1283"/>
      <c r="R29" s="418"/>
      <c r="S29" s="419"/>
      <c r="T29" s="425"/>
      <c r="W29" s="449"/>
      <c r="X29" s="1271" t="s">
        <v>4824</v>
      </c>
      <c r="Y29" s="1202"/>
      <c r="Z29" s="1202"/>
      <c r="AA29" s="1202"/>
      <c r="AB29" s="1202"/>
      <c r="AC29" s="448" t="s">
        <v>4825</v>
      </c>
      <c r="AD29" s="99"/>
      <c r="AE29" s="99"/>
      <c r="AF29" s="43"/>
      <c r="AG29" s="43"/>
      <c r="AH29" s="43"/>
      <c r="AI29" s="43"/>
      <c r="AJ29" s="43"/>
      <c r="AK29" s="43"/>
      <c r="AL29" s="43"/>
      <c r="AM29" s="44" t="s">
        <v>17</v>
      </c>
      <c r="AN29" s="1157">
        <f>$AN$8</f>
        <v>0.7</v>
      </c>
      <c r="AO29" s="1157"/>
      <c r="AP29" s="20"/>
      <c r="AQ29" s="4"/>
      <c r="AR29" s="4"/>
      <c r="AS29" s="21"/>
      <c r="AT29" s="35">
        <f>ROUND(ROUND(ROUND(ROUND(H23*P30,0)*V12,0)*AN29,0)*AR28,0)</f>
        <v>280</v>
      </c>
      <c r="AU29" s="31"/>
    </row>
    <row r="30" spans="1:47" ht="17.100000000000001" customHeight="1" x14ac:dyDescent="0.15">
      <c r="A30" s="32">
        <v>44</v>
      </c>
      <c r="B30" s="33" t="s">
        <v>6215</v>
      </c>
      <c r="C30" s="34" t="s">
        <v>9302</v>
      </c>
      <c r="D30" s="422"/>
      <c r="E30" s="424"/>
      <c r="F30" s="36"/>
      <c r="G30" s="29"/>
      <c r="H30" s="20"/>
      <c r="K30" s="21"/>
      <c r="L30" s="420"/>
      <c r="M30" s="421"/>
      <c r="N30" s="421"/>
      <c r="O30" s="26" t="s">
        <v>17</v>
      </c>
      <c r="P30" s="1180">
        <f>$P$12</f>
        <v>0.96499999999999997</v>
      </c>
      <c r="Q30" s="1180"/>
      <c r="R30" s="166"/>
      <c r="S30" s="167"/>
      <c r="T30" s="314"/>
      <c r="W30" s="449"/>
      <c r="X30" s="1272"/>
      <c r="Y30" s="1273"/>
      <c r="Z30" s="1273"/>
      <c r="AA30" s="1273"/>
      <c r="AB30" s="1273"/>
      <c r="AC30" s="448" t="s">
        <v>8385</v>
      </c>
      <c r="AD30" s="99"/>
      <c r="AE30" s="99"/>
      <c r="AF30" s="43"/>
      <c r="AG30" s="43"/>
      <c r="AH30" s="43"/>
      <c r="AI30" s="43"/>
      <c r="AJ30" s="43"/>
      <c r="AK30" s="43"/>
      <c r="AL30" s="43"/>
      <c r="AM30" s="44" t="s">
        <v>17</v>
      </c>
      <c r="AN30" s="1157">
        <f>$AN$9</f>
        <v>0.5</v>
      </c>
      <c r="AO30" s="1157"/>
      <c r="AP30" s="24"/>
      <c r="AQ30" s="25"/>
      <c r="AR30" s="25"/>
      <c r="AS30" s="38"/>
      <c r="AT30" s="35">
        <f>ROUND(ROUND(ROUND(ROUND(H23*P30,0)*V12,0)*AN30,0)*AR28,0)</f>
        <v>200</v>
      </c>
      <c r="AU30" s="31"/>
    </row>
    <row r="31" spans="1:47" ht="17.100000000000001" customHeight="1" x14ac:dyDescent="0.15">
      <c r="A31" s="32">
        <v>44</v>
      </c>
      <c r="B31" s="33" t="s">
        <v>6217</v>
      </c>
      <c r="C31" s="34" t="s">
        <v>9303</v>
      </c>
      <c r="D31" s="422"/>
      <c r="E31" s="424"/>
      <c r="F31" s="36"/>
      <c r="G31" s="29"/>
      <c r="H31" s="1085" t="s">
        <v>4853</v>
      </c>
      <c r="I31" s="1133"/>
      <c r="J31" s="1133"/>
      <c r="K31" s="1134"/>
      <c r="L31" s="416"/>
      <c r="M31" s="417"/>
      <c r="N31" s="417"/>
      <c r="O31" s="65"/>
      <c r="P31" s="156"/>
      <c r="Q31" s="156"/>
      <c r="R31" s="166"/>
      <c r="S31" s="167"/>
      <c r="T31" s="167"/>
      <c r="U31" s="93"/>
      <c r="V31" s="2"/>
      <c r="W31" s="22"/>
      <c r="X31" s="43"/>
      <c r="Y31" s="43"/>
      <c r="Z31" s="44"/>
      <c r="AA31" s="44"/>
      <c r="AB31" s="43"/>
      <c r="AC31" s="450"/>
      <c r="AD31" s="43"/>
      <c r="AE31" s="43"/>
      <c r="AF31" s="43"/>
      <c r="AG31" s="43"/>
      <c r="AH31" s="43"/>
      <c r="AI31" s="43"/>
      <c r="AJ31" s="43"/>
      <c r="AK31" s="43"/>
      <c r="AL31" s="43"/>
      <c r="AM31" s="44"/>
      <c r="AN31" s="45"/>
      <c r="AO31" s="45"/>
      <c r="AP31" s="25"/>
      <c r="AQ31" s="25"/>
      <c r="AR31" s="25"/>
      <c r="AS31" s="25"/>
      <c r="AT31" s="35">
        <f>ROUND(H35*V12,0)</f>
        <v>375</v>
      </c>
      <c r="AU31" s="31"/>
    </row>
    <row r="32" spans="1:47" ht="17.100000000000001" customHeight="1" x14ac:dyDescent="0.15">
      <c r="A32" s="32">
        <v>44</v>
      </c>
      <c r="B32" s="33" t="s">
        <v>6219</v>
      </c>
      <c r="C32" s="34" t="s">
        <v>9304</v>
      </c>
      <c r="D32" s="422"/>
      <c r="E32" s="424"/>
      <c r="F32" s="29"/>
      <c r="G32" s="29"/>
      <c r="H32" s="1137"/>
      <c r="I32" s="1135"/>
      <c r="J32" s="1135"/>
      <c r="K32" s="1136"/>
      <c r="L32" s="418"/>
      <c r="M32" s="419"/>
      <c r="N32" s="419"/>
      <c r="O32" s="23"/>
      <c r="P32" s="167"/>
      <c r="Q32" s="167"/>
      <c r="R32" s="166"/>
      <c r="S32" s="167"/>
      <c r="T32" s="167"/>
      <c r="U32" s="93"/>
      <c r="V32" s="2"/>
      <c r="W32" s="22"/>
      <c r="X32" s="1202" t="s">
        <v>4824</v>
      </c>
      <c r="Y32" s="1202"/>
      <c r="Z32" s="1202"/>
      <c r="AA32" s="1202"/>
      <c r="AB32" s="1202"/>
      <c r="AC32" s="448" t="s">
        <v>4825</v>
      </c>
      <c r="AD32" s="99"/>
      <c r="AE32" s="99"/>
      <c r="AF32" s="43"/>
      <c r="AG32" s="43"/>
      <c r="AH32" s="43"/>
      <c r="AI32" s="43"/>
      <c r="AJ32" s="43"/>
      <c r="AK32" s="43"/>
      <c r="AL32" s="43"/>
      <c r="AM32" s="44" t="s">
        <v>17</v>
      </c>
      <c r="AN32" s="1157">
        <f>$AN$8</f>
        <v>0.7</v>
      </c>
      <c r="AO32" s="1157"/>
      <c r="AP32" s="43"/>
      <c r="AQ32" s="43"/>
      <c r="AR32" s="43"/>
      <c r="AS32" s="43"/>
      <c r="AT32" s="35">
        <f>ROUND(ROUND(H35*V12,0)*AN32,0)</f>
        <v>263</v>
      </c>
      <c r="AU32" s="31"/>
    </row>
    <row r="33" spans="1:47" ht="17.100000000000001" customHeight="1" x14ac:dyDescent="0.15">
      <c r="A33" s="32">
        <v>44</v>
      </c>
      <c r="B33" s="33" t="s">
        <v>6221</v>
      </c>
      <c r="C33" s="34" t="s">
        <v>9305</v>
      </c>
      <c r="D33" s="422"/>
      <c r="E33" s="424"/>
      <c r="F33" s="29"/>
      <c r="G33" s="29"/>
      <c r="H33" s="1137"/>
      <c r="I33" s="1135"/>
      <c r="J33" s="1135"/>
      <c r="K33" s="1136"/>
      <c r="L33" s="420"/>
      <c r="M33" s="421"/>
      <c r="N33" s="421"/>
      <c r="O33" s="26"/>
      <c r="P33" s="27"/>
      <c r="Q33" s="27"/>
      <c r="R33" s="166"/>
      <c r="S33" s="167"/>
      <c r="T33" s="167"/>
      <c r="U33" s="93"/>
      <c r="V33" s="2"/>
      <c r="W33" s="22"/>
      <c r="X33" s="1273"/>
      <c r="Y33" s="1273"/>
      <c r="Z33" s="1273"/>
      <c r="AA33" s="1273"/>
      <c r="AB33" s="1273"/>
      <c r="AC33" s="448" t="s">
        <v>8385</v>
      </c>
      <c r="AD33" s="99"/>
      <c r="AE33" s="99"/>
      <c r="AF33" s="43"/>
      <c r="AG33" s="43"/>
      <c r="AH33" s="43"/>
      <c r="AI33" s="43"/>
      <c r="AJ33" s="43"/>
      <c r="AK33" s="43"/>
      <c r="AL33" s="43"/>
      <c r="AM33" s="44" t="s">
        <v>17</v>
      </c>
      <c r="AN33" s="1157">
        <f>$AN$9</f>
        <v>0.5</v>
      </c>
      <c r="AO33" s="1157"/>
      <c r="AP33" s="43"/>
      <c r="AQ33" s="43"/>
      <c r="AR33" s="43"/>
      <c r="AS33" s="43"/>
      <c r="AT33" s="35">
        <f>ROUND(ROUND(H35*V12,0)*AN33,0)</f>
        <v>188</v>
      </c>
      <c r="AU33" s="31"/>
    </row>
    <row r="34" spans="1:47" ht="17.100000000000001" customHeight="1" x14ac:dyDescent="0.15">
      <c r="A34" s="32">
        <v>44</v>
      </c>
      <c r="B34" s="33" t="s">
        <v>6223</v>
      </c>
      <c r="C34" s="34" t="s">
        <v>9306</v>
      </c>
      <c r="D34" s="422"/>
      <c r="E34" s="424"/>
      <c r="F34" s="29"/>
      <c r="G34" s="29"/>
      <c r="H34" s="1268"/>
      <c r="I34" s="1269"/>
      <c r="J34" s="1269"/>
      <c r="K34" s="1270"/>
      <c r="L34" s="1271" t="s">
        <v>4829</v>
      </c>
      <c r="M34" s="1202"/>
      <c r="N34" s="1202"/>
      <c r="O34" s="1202"/>
      <c r="P34" s="1202"/>
      <c r="Q34" s="1202"/>
      <c r="R34" s="418"/>
      <c r="S34" s="419"/>
      <c r="T34" s="419"/>
      <c r="U34" s="93"/>
      <c r="V34" s="2"/>
      <c r="W34" s="22"/>
      <c r="X34" s="43"/>
      <c r="Y34" s="43"/>
      <c r="Z34" s="44"/>
      <c r="AA34" s="44"/>
      <c r="AB34" s="43"/>
      <c r="AC34" s="450"/>
      <c r="AD34" s="43"/>
      <c r="AE34" s="43"/>
      <c r="AF34" s="43"/>
      <c r="AG34" s="43"/>
      <c r="AH34" s="43"/>
      <c r="AI34" s="43"/>
      <c r="AJ34" s="43"/>
      <c r="AK34" s="43"/>
      <c r="AL34" s="43"/>
      <c r="AM34" s="44"/>
      <c r="AN34" s="45"/>
      <c r="AO34" s="45"/>
      <c r="AP34" s="43"/>
      <c r="AQ34" s="43"/>
      <c r="AR34" s="25"/>
      <c r="AS34" s="25"/>
      <c r="AT34" s="35">
        <f>ROUND(ROUND(H35*P36,0)*V12,0)</f>
        <v>361</v>
      </c>
      <c r="AU34" s="31"/>
    </row>
    <row r="35" spans="1:47" ht="17.100000000000001" customHeight="1" x14ac:dyDescent="0.15">
      <c r="A35" s="32">
        <v>44</v>
      </c>
      <c r="B35" s="33" t="s">
        <v>6225</v>
      </c>
      <c r="C35" s="34" t="s">
        <v>9307</v>
      </c>
      <c r="D35" s="422"/>
      <c r="E35" s="424"/>
      <c r="F35" s="29"/>
      <c r="G35" s="29"/>
      <c r="H35" s="1280">
        <f>'16就労移行支援(養成・基本)'!K35</f>
        <v>535</v>
      </c>
      <c r="I35" s="1108"/>
      <c r="J35" s="4" t="s">
        <v>21</v>
      </c>
      <c r="K35" s="22"/>
      <c r="L35" s="1228"/>
      <c r="M35" s="1283"/>
      <c r="N35" s="1283"/>
      <c r="O35" s="1283"/>
      <c r="P35" s="1283"/>
      <c r="Q35" s="1283"/>
      <c r="R35" s="418"/>
      <c r="S35" s="419"/>
      <c r="T35" s="419"/>
      <c r="U35" s="93"/>
      <c r="V35" s="2"/>
      <c r="W35" s="22"/>
      <c r="X35" s="1202" t="s">
        <v>4824</v>
      </c>
      <c r="Y35" s="1202"/>
      <c r="Z35" s="1202"/>
      <c r="AA35" s="1202"/>
      <c r="AB35" s="1202"/>
      <c r="AC35" s="448" t="s">
        <v>4825</v>
      </c>
      <c r="AD35" s="99"/>
      <c r="AE35" s="99"/>
      <c r="AF35" s="43"/>
      <c r="AG35" s="43"/>
      <c r="AH35" s="43"/>
      <c r="AI35" s="43"/>
      <c r="AJ35" s="43"/>
      <c r="AK35" s="43"/>
      <c r="AL35" s="43"/>
      <c r="AM35" s="44" t="s">
        <v>17</v>
      </c>
      <c r="AN35" s="1157">
        <f>$AN$8</f>
        <v>0.7</v>
      </c>
      <c r="AO35" s="1157"/>
      <c r="AP35" s="25"/>
      <c r="AQ35" s="25"/>
      <c r="AR35" s="25"/>
      <c r="AS35" s="25"/>
      <c r="AT35" s="35">
        <f>ROUND(ROUND(ROUND(H35*P36,0)*V12,0)*AN35,0)</f>
        <v>253</v>
      </c>
      <c r="AU35" s="31"/>
    </row>
    <row r="36" spans="1:47" ht="17.100000000000001" customHeight="1" x14ac:dyDescent="0.15">
      <c r="A36" s="32">
        <v>44</v>
      </c>
      <c r="B36" s="33" t="s">
        <v>6227</v>
      </c>
      <c r="C36" s="34" t="s">
        <v>9308</v>
      </c>
      <c r="D36" s="422"/>
      <c r="E36" s="424"/>
      <c r="F36" s="29"/>
      <c r="G36" s="29"/>
      <c r="H36" s="418"/>
      <c r="I36" s="419"/>
      <c r="J36" s="419"/>
      <c r="K36" s="425"/>
      <c r="L36" s="420"/>
      <c r="M36" s="421"/>
      <c r="N36" s="421"/>
      <c r="O36" s="26" t="s">
        <v>17</v>
      </c>
      <c r="P36" s="1180">
        <f>$P$12</f>
        <v>0.96499999999999997</v>
      </c>
      <c r="Q36" s="1180"/>
      <c r="R36" s="166"/>
      <c r="S36" s="167"/>
      <c r="T36" s="167"/>
      <c r="U36" s="93"/>
      <c r="V36" s="2"/>
      <c r="W36" s="22"/>
      <c r="X36" s="1273"/>
      <c r="Y36" s="1273"/>
      <c r="Z36" s="1273"/>
      <c r="AA36" s="1273"/>
      <c r="AB36" s="1273"/>
      <c r="AC36" s="448" t="s">
        <v>8385</v>
      </c>
      <c r="AD36" s="99"/>
      <c r="AE36" s="99"/>
      <c r="AF36" s="43"/>
      <c r="AG36" s="43"/>
      <c r="AH36" s="43"/>
      <c r="AI36" s="43"/>
      <c r="AJ36" s="43"/>
      <c r="AK36" s="43"/>
      <c r="AL36" s="43"/>
      <c r="AM36" s="44" t="s">
        <v>17</v>
      </c>
      <c r="AN36" s="1157">
        <f>$AN$9</f>
        <v>0.5</v>
      </c>
      <c r="AO36" s="1157"/>
      <c r="AP36" s="25"/>
      <c r="AQ36" s="25"/>
      <c r="AR36" s="25"/>
      <c r="AS36" s="25"/>
      <c r="AT36" s="35">
        <f>ROUND(ROUND(ROUND(H35*P36,0)*V12,0)*AN36,0)</f>
        <v>181</v>
      </c>
      <c r="AU36" s="31"/>
    </row>
    <row r="37" spans="1:47" ht="17.100000000000001" customHeight="1" x14ac:dyDescent="0.15">
      <c r="A37" s="32">
        <v>44</v>
      </c>
      <c r="B37" s="33" t="s">
        <v>6229</v>
      </c>
      <c r="C37" s="34" t="s">
        <v>9309</v>
      </c>
      <c r="D37" s="422"/>
      <c r="E37" s="424"/>
      <c r="F37" s="29"/>
      <c r="G37" s="29"/>
      <c r="H37" s="20"/>
      <c r="K37" s="21"/>
      <c r="L37" s="416"/>
      <c r="M37" s="417"/>
      <c r="N37" s="417"/>
      <c r="O37" s="65"/>
      <c r="P37" s="156"/>
      <c r="Q37" s="156"/>
      <c r="R37" s="166"/>
      <c r="S37" s="167"/>
      <c r="T37" s="314"/>
      <c r="W37" s="449"/>
      <c r="X37" s="42"/>
      <c r="Y37" s="43"/>
      <c r="Z37" s="44"/>
      <c r="AA37" s="44"/>
      <c r="AB37" s="43"/>
      <c r="AC37" s="450"/>
      <c r="AD37" s="43"/>
      <c r="AE37" s="43"/>
      <c r="AF37" s="43"/>
      <c r="AG37" s="43"/>
      <c r="AH37" s="43"/>
      <c r="AI37" s="43"/>
      <c r="AJ37" s="43"/>
      <c r="AK37" s="43"/>
      <c r="AL37" s="43"/>
      <c r="AM37" s="44"/>
      <c r="AN37" s="45"/>
      <c r="AO37" s="45"/>
      <c r="AP37" s="1198" t="s">
        <v>4833</v>
      </c>
      <c r="AQ37" s="1281"/>
      <c r="AR37" s="1281"/>
      <c r="AS37" s="1299"/>
      <c r="AT37" s="35">
        <f>ROUND(ROUND(H35*V12,0)*AR40,0)</f>
        <v>356</v>
      </c>
      <c r="AU37" s="31"/>
    </row>
    <row r="38" spans="1:47" ht="17.100000000000001" customHeight="1" x14ac:dyDescent="0.15">
      <c r="A38" s="32">
        <v>44</v>
      </c>
      <c r="B38" s="33" t="s">
        <v>6231</v>
      </c>
      <c r="C38" s="34" t="s">
        <v>9310</v>
      </c>
      <c r="D38" s="422"/>
      <c r="E38" s="424"/>
      <c r="F38" s="29"/>
      <c r="G38" s="29"/>
      <c r="H38" s="20"/>
      <c r="K38" s="21"/>
      <c r="L38" s="418"/>
      <c r="M38" s="419"/>
      <c r="N38" s="419"/>
      <c r="O38" s="23"/>
      <c r="P38" s="167"/>
      <c r="Q38" s="167"/>
      <c r="R38" s="166"/>
      <c r="S38" s="167"/>
      <c r="T38" s="314"/>
      <c r="W38" s="449"/>
      <c r="X38" s="1271" t="s">
        <v>4824</v>
      </c>
      <c r="Y38" s="1202"/>
      <c r="Z38" s="1202"/>
      <c r="AA38" s="1202"/>
      <c r="AB38" s="1202"/>
      <c r="AC38" s="448" t="s">
        <v>4825</v>
      </c>
      <c r="AD38" s="99"/>
      <c r="AE38" s="99"/>
      <c r="AF38" s="43"/>
      <c r="AG38" s="43"/>
      <c r="AH38" s="43"/>
      <c r="AI38" s="43"/>
      <c r="AJ38" s="43"/>
      <c r="AK38" s="43"/>
      <c r="AL38" s="43"/>
      <c r="AM38" s="44" t="s">
        <v>17</v>
      </c>
      <c r="AN38" s="1157">
        <f>$AN$8</f>
        <v>0.7</v>
      </c>
      <c r="AO38" s="1157"/>
      <c r="AP38" s="1268"/>
      <c r="AQ38" s="1269"/>
      <c r="AR38" s="1269"/>
      <c r="AS38" s="1270"/>
      <c r="AT38" s="35">
        <f>ROUND(ROUND(ROUND(H35*V12,0)*AN38,0)*AR40,0)</f>
        <v>250</v>
      </c>
      <c r="AU38" s="31"/>
    </row>
    <row r="39" spans="1:47" ht="17.100000000000001" customHeight="1" x14ac:dyDescent="0.15">
      <c r="A39" s="32">
        <v>44</v>
      </c>
      <c r="B39" s="33" t="s">
        <v>6233</v>
      </c>
      <c r="C39" s="34" t="s">
        <v>9311</v>
      </c>
      <c r="D39" s="422"/>
      <c r="E39" s="424"/>
      <c r="F39" s="29"/>
      <c r="G39" s="29"/>
      <c r="H39" s="20"/>
      <c r="K39" s="21"/>
      <c r="L39" s="420"/>
      <c r="M39" s="421"/>
      <c r="N39" s="421"/>
      <c r="O39" s="26"/>
      <c r="P39" s="27"/>
      <c r="Q39" s="27"/>
      <c r="R39" s="166"/>
      <c r="S39" s="167"/>
      <c r="T39" s="314"/>
      <c r="W39" s="449"/>
      <c r="X39" s="1272"/>
      <c r="Y39" s="1273"/>
      <c r="Z39" s="1273"/>
      <c r="AA39" s="1273"/>
      <c r="AB39" s="1273"/>
      <c r="AC39" s="448" t="s">
        <v>8385</v>
      </c>
      <c r="AD39" s="99"/>
      <c r="AE39" s="99"/>
      <c r="AF39" s="43"/>
      <c r="AG39" s="43"/>
      <c r="AH39" s="43"/>
      <c r="AI39" s="43"/>
      <c r="AJ39" s="43"/>
      <c r="AK39" s="43"/>
      <c r="AL39" s="43"/>
      <c r="AM39" s="44" t="s">
        <v>17</v>
      </c>
      <c r="AN39" s="1157">
        <f>$AN$9</f>
        <v>0.5</v>
      </c>
      <c r="AO39" s="1157"/>
      <c r="AP39" s="20"/>
      <c r="AQ39" s="4"/>
      <c r="AR39" s="4"/>
      <c r="AS39" s="21"/>
      <c r="AT39" s="35">
        <f>ROUND(ROUND(ROUND(H35*V12,0)*AN39,0)*AR40,0)</f>
        <v>179</v>
      </c>
      <c r="AU39" s="31"/>
    </row>
    <row r="40" spans="1:47" ht="17.100000000000001" customHeight="1" x14ac:dyDescent="0.15">
      <c r="A40" s="32">
        <v>44</v>
      </c>
      <c r="B40" s="33" t="s">
        <v>6235</v>
      </c>
      <c r="C40" s="34" t="s">
        <v>9312</v>
      </c>
      <c r="D40" s="422"/>
      <c r="E40" s="424"/>
      <c r="F40" s="29"/>
      <c r="G40" s="29"/>
      <c r="H40" s="20"/>
      <c r="K40" s="21"/>
      <c r="L40" s="1271" t="s">
        <v>4829</v>
      </c>
      <c r="M40" s="1202"/>
      <c r="N40" s="1202"/>
      <c r="O40" s="1202"/>
      <c r="P40" s="1202"/>
      <c r="Q40" s="1202"/>
      <c r="R40" s="418"/>
      <c r="S40" s="419"/>
      <c r="T40" s="425"/>
      <c r="W40" s="449"/>
      <c r="X40" s="42"/>
      <c r="Y40" s="43"/>
      <c r="Z40" s="44"/>
      <c r="AA40" s="44"/>
      <c r="AB40" s="43"/>
      <c r="AC40" s="450"/>
      <c r="AD40" s="43"/>
      <c r="AE40" s="43"/>
      <c r="AF40" s="43"/>
      <c r="AG40" s="43"/>
      <c r="AH40" s="43"/>
      <c r="AI40" s="43"/>
      <c r="AJ40" s="43"/>
      <c r="AK40" s="43"/>
      <c r="AL40" s="43"/>
      <c r="AM40" s="44"/>
      <c r="AN40" s="45"/>
      <c r="AO40" s="45"/>
      <c r="AP40" s="20"/>
      <c r="AQ40" s="23" t="s">
        <v>17</v>
      </c>
      <c r="AR40" s="1158">
        <f>AR28</f>
        <v>0.95</v>
      </c>
      <c r="AS40" s="1159"/>
      <c r="AT40" s="35">
        <f>ROUND(ROUND(ROUND(H35*P42,0)*V12,0)*AR40,0)</f>
        <v>343</v>
      </c>
      <c r="AU40" s="31"/>
    </row>
    <row r="41" spans="1:47" ht="17.100000000000001" customHeight="1" x14ac:dyDescent="0.15">
      <c r="A41" s="32">
        <v>44</v>
      </c>
      <c r="B41" s="33" t="s">
        <v>6237</v>
      </c>
      <c r="C41" s="34" t="s">
        <v>9313</v>
      </c>
      <c r="D41" s="422"/>
      <c r="E41" s="424"/>
      <c r="F41" s="29"/>
      <c r="G41" s="29"/>
      <c r="H41" s="20"/>
      <c r="K41" s="21"/>
      <c r="L41" s="1228"/>
      <c r="M41" s="1283"/>
      <c r="N41" s="1283"/>
      <c r="O41" s="1283"/>
      <c r="P41" s="1283"/>
      <c r="Q41" s="1283"/>
      <c r="R41" s="418"/>
      <c r="S41" s="419"/>
      <c r="T41" s="425"/>
      <c r="W41" s="449"/>
      <c r="X41" s="1271" t="s">
        <v>4824</v>
      </c>
      <c r="Y41" s="1202"/>
      <c r="Z41" s="1202"/>
      <c r="AA41" s="1202"/>
      <c r="AB41" s="1202"/>
      <c r="AC41" s="448" t="s">
        <v>4825</v>
      </c>
      <c r="AD41" s="99"/>
      <c r="AE41" s="99"/>
      <c r="AF41" s="43"/>
      <c r="AG41" s="43"/>
      <c r="AH41" s="43"/>
      <c r="AI41" s="43"/>
      <c r="AJ41" s="43"/>
      <c r="AK41" s="43"/>
      <c r="AL41" s="43"/>
      <c r="AM41" s="44" t="s">
        <v>17</v>
      </c>
      <c r="AN41" s="1157">
        <f>$AN$8</f>
        <v>0.7</v>
      </c>
      <c r="AO41" s="1157"/>
      <c r="AP41" s="20"/>
      <c r="AQ41" s="4"/>
      <c r="AR41" s="4"/>
      <c r="AS41" s="21"/>
      <c r="AT41" s="35">
        <f>ROUND(ROUND(ROUND(ROUND(H35*P42,0)*V12,0)*AN41,0)*AR40,0)</f>
        <v>240</v>
      </c>
      <c r="AU41" s="31"/>
    </row>
    <row r="42" spans="1:47" ht="17.100000000000001" customHeight="1" x14ac:dyDescent="0.15">
      <c r="A42" s="32">
        <v>44</v>
      </c>
      <c r="B42" s="33" t="s">
        <v>6239</v>
      </c>
      <c r="C42" s="34" t="s">
        <v>9314</v>
      </c>
      <c r="D42" s="422"/>
      <c r="E42" s="424"/>
      <c r="F42" s="29"/>
      <c r="G42" s="29"/>
      <c r="H42" s="20"/>
      <c r="K42" s="21"/>
      <c r="L42" s="420"/>
      <c r="M42" s="421"/>
      <c r="N42" s="421"/>
      <c r="O42" s="26" t="s">
        <v>17</v>
      </c>
      <c r="P42" s="1180">
        <f>$P$12</f>
        <v>0.96499999999999997</v>
      </c>
      <c r="Q42" s="1180"/>
      <c r="R42" s="166"/>
      <c r="S42" s="167"/>
      <c r="T42" s="314"/>
      <c r="W42" s="449"/>
      <c r="X42" s="1272"/>
      <c r="Y42" s="1273"/>
      <c r="Z42" s="1273"/>
      <c r="AA42" s="1273"/>
      <c r="AB42" s="1273"/>
      <c r="AC42" s="448" t="s">
        <v>8385</v>
      </c>
      <c r="AD42" s="99"/>
      <c r="AE42" s="99"/>
      <c r="AF42" s="43"/>
      <c r="AG42" s="43"/>
      <c r="AH42" s="43"/>
      <c r="AI42" s="43"/>
      <c r="AJ42" s="43"/>
      <c r="AK42" s="43"/>
      <c r="AL42" s="43"/>
      <c r="AM42" s="44" t="s">
        <v>17</v>
      </c>
      <c r="AN42" s="1157">
        <f>$AN$9</f>
        <v>0.5</v>
      </c>
      <c r="AO42" s="1157"/>
      <c r="AP42" s="24"/>
      <c r="AQ42" s="25"/>
      <c r="AR42" s="25"/>
      <c r="AS42" s="38"/>
      <c r="AT42" s="35">
        <f>ROUND(ROUND(ROUND(ROUND(H35*P42,0)*V12,0)*AN42,0)*AR40,0)</f>
        <v>172</v>
      </c>
      <c r="AU42" s="31"/>
    </row>
    <row r="43" spans="1:47" ht="17.100000000000001" customHeight="1" x14ac:dyDescent="0.15">
      <c r="A43" s="32">
        <v>44</v>
      </c>
      <c r="B43" s="33" t="s">
        <v>6241</v>
      </c>
      <c r="C43" s="34" t="s">
        <v>9315</v>
      </c>
      <c r="D43" s="422"/>
      <c r="E43" s="424"/>
      <c r="F43" s="1085" t="s">
        <v>4820</v>
      </c>
      <c r="G43" s="1281"/>
      <c r="H43" s="1085" t="s">
        <v>4866</v>
      </c>
      <c r="I43" s="1133"/>
      <c r="J43" s="1133"/>
      <c r="K43" s="1134"/>
      <c r="L43" s="416"/>
      <c r="M43" s="417"/>
      <c r="N43" s="417"/>
      <c r="O43" s="65"/>
      <c r="P43" s="156"/>
      <c r="Q43" s="156"/>
      <c r="R43" s="1301" t="s">
        <v>9279</v>
      </c>
      <c r="S43" s="1117"/>
      <c r="T43" s="1117"/>
      <c r="U43" s="1218" t="s">
        <v>6170</v>
      </c>
      <c r="V43" s="1340"/>
      <c r="W43" s="1341"/>
      <c r="X43" s="43"/>
      <c r="Y43" s="43"/>
      <c r="Z43" s="44"/>
      <c r="AA43" s="44"/>
      <c r="AB43" s="43"/>
      <c r="AC43" s="450"/>
      <c r="AD43" s="43"/>
      <c r="AE43" s="43"/>
      <c r="AF43" s="43"/>
      <c r="AG43" s="43"/>
      <c r="AH43" s="43"/>
      <c r="AI43" s="43"/>
      <c r="AJ43" s="43"/>
      <c r="AK43" s="43"/>
      <c r="AL43" s="43"/>
      <c r="AM43" s="44"/>
      <c r="AN43" s="45"/>
      <c r="AO43" s="45"/>
      <c r="AP43" s="43"/>
      <c r="AQ43" s="43"/>
      <c r="AR43" s="43"/>
      <c r="AS43" s="43"/>
      <c r="AT43" s="35">
        <f>ROUND(H47*V48,0)</f>
        <v>315</v>
      </c>
      <c r="AU43" s="66" t="s">
        <v>4822</v>
      </c>
    </row>
    <row r="44" spans="1:47" ht="17.100000000000001" customHeight="1" x14ac:dyDescent="0.15">
      <c r="A44" s="32">
        <v>44</v>
      </c>
      <c r="B44" s="33" t="s">
        <v>6243</v>
      </c>
      <c r="C44" s="34" t="s">
        <v>9316</v>
      </c>
      <c r="D44" s="422"/>
      <c r="E44" s="424"/>
      <c r="F44" s="1268"/>
      <c r="G44" s="1269"/>
      <c r="H44" s="1137"/>
      <c r="I44" s="1135"/>
      <c r="J44" s="1135"/>
      <c r="K44" s="1136"/>
      <c r="L44" s="418"/>
      <c r="M44" s="419"/>
      <c r="N44" s="419"/>
      <c r="O44" s="23"/>
      <c r="P44" s="167"/>
      <c r="Q44" s="167"/>
      <c r="R44" s="1313"/>
      <c r="S44" s="1314"/>
      <c r="T44" s="1314"/>
      <c r="U44" s="1308"/>
      <c r="V44" s="1309"/>
      <c r="W44" s="1310"/>
      <c r="X44" s="1202" t="s">
        <v>4824</v>
      </c>
      <c r="Y44" s="1202"/>
      <c r="Z44" s="1202"/>
      <c r="AA44" s="1202"/>
      <c r="AB44" s="1202"/>
      <c r="AC44" s="448" t="s">
        <v>4825</v>
      </c>
      <c r="AD44" s="99"/>
      <c r="AE44" s="99"/>
      <c r="AF44" s="43"/>
      <c r="AG44" s="43"/>
      <c r="AH44" s="43"/>
      <c r="AI44" s="43"/>
      <c r="AJ44" s="43"/>
      <c r="AK44" s="43"/>
      <c r="AL44" s="43"/>
      <c r="AM44" s="44" t="s">
        <v>17</v>
      </c>
      <c r="AN44" s="1157">
        <f>$AN$8</f>
        <v>0.7</v>
      </c>
      <c r="AO44" s="1157"/>
      <c r="AP44" s="43"/>
      <c r="AQ44" s="43"/>
      <c r="AR44" s="43"/>
      <c r="AS44" s="43"/>
      <c r="AT44" s="35">
        <f>ROUND(ROUND(H47*V48,0)*AN44,0)</f>
        <v>221</v>
      </c>
      <c r="AU44" s="31"/>
    </row>
    <row r="45" spans="1:47" ht="17.100000000000001" customHeight="1" x14ac:dyDescent="0.15">
      <c r="A45" s="32">
        <v>44</v>
      </c>
      <c r="B45" s="33" t="s">
        <v>6245</v>
      </c>
      <c r="C45" s="34" t="s">
        <v>9317</v>
      </c>
      <c r="D45" s="422"/>
      <c r="E45" s="424"/>
      <c r="F45" s="1268"/>
      <c r="G45" s="1269"/>
      <c r="H45" s="1137"/>
      <c r="I45" s="1135"/>
      <c r="J45" s="1135"/>
      <c r="K45" s="1136"/>
      <c r="L45" s="420"/>
      <c r="M45" s="421"/>
      <c r="N45" s="421"/>
      <c r="O45" s="26"/>
      <c r="P45" s="27"/>
      <c r="Q45" s="27"/>
      <c r="R45" s="1313"/>
      <c r="S45" s="1314"/>
      <c r="T45" s="1314"/>
      <c r="U45" s="1308"/>
      <c r="V45" s="1309"/>
      <c r="W45" s="1310"/>
      <c r="X45" s="1273"/>
      <c r="Y45" s="1273"/>
      <c r="Z45" s="1273"/>
      <c r="AA45" s="1273"/>
      <c r="AB45" s="1273"/>
      <c r="AC45" s="448" t="s">
        <v>8385</v>
      </c>
      <c r="AD45" s="99"/>
      <c r="AE45" s="99"/>
      <c r="AF45" s="43"/>
      <c r="AG45" s="43"/>
      <c r="AH45" s="43"/>
      <c r="AI45" s="43"/>
      <c r="AJ45" s="43"/>
      <c r="AK45" s="43"/>
      <c r="AL45" s="43"/>
      <c r="AM45" s="44" t="s">
        <v>17</v>
      </c>
      <c r="AN45" s="1157">
        <f>$AN$9</f>
        <v>0.5</v>
      </c>
      <c r="AO45" s="1157"/>
      <c r="AP45" s="43"/>
      <c r="AQ45" s="43"/>
      <c r="AR45" s="43"/>
      <c r="AS45" s="43"/>
      <c r="AT45" s="35">
        <f>ROUND(ROUND(H47*V48,0)*AN45,0)</f>
        <v>158</v>
      </c>
      <c r="AU45" s="31"/>
    </row>
    <row r="46" spans="1:47" ht="17.100000000000001" customHeight="1" x14ac:dyDescent="0.15">
      <c r="A46" s="32">
        <v>44</v>
      </c>
      <c r="B46" s="33" t="s">
        <v>6247</v>
      </c>
      <c r="C46" s="34" t="s">
        <v>9318</v>
      </c>
      <c r="D46" s="422"/>
      <c r="E46" s="424"/>
      <c r="F46" s="1276"/>
      <c r="G46" s="1277"/>
      <c r="H46" s="1268"/>
      <c r="I46" s="1269"/>
      <c r="J46" s="1269"/>
      <c r="K46" s="1270"/>
      <c r="L46" s="1271" t="s">
        <v>4829</v>
      </c>
      <c r="M46" s="1202"/>
      <c r="N46" s="1202"/>
      <c r="O46" s="1202"/>
      <c r="P46" s="1202"/>
      <c r="Q46" s="1202"/>
      <c r="R46" s="1313"/>
      <c r="S46" s="1314"/>
      <c r="T46" s="1314"/>
      <c r="U46" s="1068"/>
      <c r="V46" s="1069"/>
      <c r="W46" s="1070"/>
      <c r="X46" s="43"/>
      <c r="Y46" s="43"/>
      <c r="Z46" s="44"/>
      <c r="AA46" s="44"/>
      <c r="AB46" s="43"/>
      <c r="AC46" s="450"/>
      <c r="AD46" s="43"/>
      <c r="AE46" s="43"/>
      <c r="AF46" s="43"/>
      <c r="AG46" s="43"/>
      <c r="AH46" s="43"/>
      <c r="AI46" s="43"/>
      <c r="AJ46" s="43"/>
      <c r="AK46" s="43"/>
      <c r="AL46" s="43"/>
      <c r="AM46" s="44"/>
      <c r="AN46" s="45"/>
      <c r="AO46" s="45"/>
      <c r="AP46" s="43"/>
      <c r="AQ46" s="43"/>
      <c r="AR46" s="25"/>
      <c r="AS46" s="25"/>
      <c r="AT46" s="35">
        <f>ROUND(ROUND(H47*P48,0)*V48,0)</f>
        <v>304</v>
      </c>
      <c r="AU46" s="31"/>
    </row>
    <row r="47" spans="1:47" ht="17.100000000000001" customHeight="1" x14ac:dyDescent="0.15">
      <c r="A47" s="32">
        <v>44</v>
      </c>
      <c r="B47" s="33" t="s">
        <v>6249</v>
      </c>
      <c r="C47" s="34" t="s">
        <v>9319</v>
      </c>
      <c r="D47" s="422"/>
      <c r="E47" s="424"/>
      <c r="F47" s="1276"/>
      <c r="G47" s="1277"/>
      <c r="H47" s="1280">
        <f>'16就労移行支援(養成・基本)'!K47</f>
        <v>450</v>
      </c>
      <c r="I47" s="1108"/>
      <c r="J47" s="4" t="s">
        <v>21</v>
      </c>
      <c r="K47" s="22"/>
      <c r="L47" s="1228"/>
      <c r="M47" s="1283"/>
      <c r="N47" s="1283"/>
      <c r="O47" s="1283"/>
      <c r="P47" s="1283"/>
      <c r="Q47" s="1283"/>
      <c r="R47" s="1313"/>
      <c r="S47" s="1314"/>
      <c r="T47" s="1315"/>
      <c r="W47" s="449"/>
      <c r="X47" s="1271" t="s">
        <v>4824</v>
      </c>
      <c r="Y47" s="1202"/>
      <c r="Z47" s="1202"/>
      <c r="AA47" s="1202"/>
      <c r="AB47" s="1202"/>
      <c r="AC47" s="448" t="s">
        <v>4825</v>
      </c>
      <c r="AD47" s="99"/>
      <c r="AE47" s="99"/>
      <c r="AF47" s="43"/>
      <c r="AG47" s="43"/>
      <c r="AH47" s="43"/>
      <c r="AI47" s="43"/>
      <c r="AJ47" s="43"/>
      <c r="AK47" s="43"/>
      <c r="AL47" s="43"/>
      <c r="AM47" s="44" t="s">
        <v>17</v>
      </c>
      <c r="AN47" s="1157">
        <f>$AN$8</f>
        <v>0.7</v>
      </c>
      <c r="AO47" s="1157"/>
      <c r="AP47" s="25"/>
      <c r="AQ47" s="25"/>
      <c r="AR47" s="25"/>
      <c r="AS47" s="25"/>
      <c r="AT47" s="35">
        <f>ROUND(ROUND(ROUND(H47*P48,0)*V48,0)*AN47,0)</f>
        <v>213</v>
      </c>
      <c r="AU47" s="31"/>
    </row>
    <row r="48" spans="1:47" ht="17.100000000000001" customHeight="1" x14ac:dyDescent="0.15">
      <c r="A48" s="32">
        <v>44</v>
      </c>
      <c r="B48" s="33" t="s">
        <v>6251</v>
      </c>
      <c r="C48" s="34" t="s">
        <v>9320</v>
      </c>
      <c r="D48" s="422"/>
      <c r="E48" s="424"/>
      <c r="F48" s="1276"/>
      <c r="G48" s="1277"/>
      <c r="H48" s="418"/>
      <c r="I48" s="419"/>
      <c r="J48" s="419"/>
      <c r="K48" s="425"/>
      <c r="L48" s="420"/>
      <c r="M48" s="421"/>
      <c r="N48" s="421"/>
      <c r="O48" s="26" t="s">
        <v>17</v>
      </c>
      <c r="P48" s="1180">
        <f>$P$12</f>
        <v>0.96499999999999997</v>
      </c>
      <c r="Q48" s="1180"/>
      <c r="R48" s="1276"/>
      <c r="S48" s="1277"/>
      <c r="T48" s="1278"/>
      <c r="U48" s="23" t="s">
        <v>17</v>
      </c>
      <c r="V48" s="1158">
        <f>$V$12</f>
        <v>0.7</v>
      </c>
      <c r="W48" s="1159"/>
      <c r="X48" s="1272"/>
      <c r="Y48" s="1273"/>
      <c r="Z48" s="1273"/>
      <c r="AA48" s="1273"/>
      <c r="AB48" s="1273"/>
      <c r="AC48" s="448" t="s">
        <v>8385</v>
      </c>
      <c r="AD48" s="99"/>
      <c r="AE48" s="99"/>
      <c r="AF48" s="43"/>
      <c r="AG48" s="43"/>
      <c r="AH48" s="43"/>
      <c r="AI48" s="43"/>
      <c r="AJ48" s="43"/>
      <c r="AK48" s="43"/>
      <c r="AL48" s="43"/>
      <c r="AM48" s="44" t="s">
        <v>17</v>
      </c>
      <c r="AN48" s="1157">
        <f>$AN$9</f>
        <v>0.5</v>
      </c>
      <c r="AO48" s="1157"/>
      <c r="AP48" s="25"/>
      <c r="AQ48" s="25"/>
      <c r="AR48" s="25"/>
      <c r="AS48" s="25"/>
      <c r="AT48" s="35">
        <f>ROUND(ROUND(ROUND(H47*P48,0)*V48,0)*AN48,0)</f>
        <v>152</v>
      </c>
      <c r="AU48" s="31"/>
    </row>
    <row r="49" spans="1:47" ht="17.100000000000001" customHeight="1" x14ac:dyDescent="0.15">
      <c r="A49" s="32">
        <v>44</v>
      </c>
      <c r="B49" s="33" t="s">
        <v>6253</v>
      </c>
      <c r="C49" s="34" t="s">
        <v>9321</v>
      </c>
      <c r="D49" s="422"/>
      <c r="E49" s="424"/>
      <c r="F49" s="29"/>
      <c r="G49" s="29"/>
      <c r="H49" s="20"/>
      <c r="K49" s="21"/>
      <c r="L49" s="416"/>
      <c r="M49" s="417"/>
      <c r="N49" s="417"/>
      <c r="O49" s="65"/>
      <c r="P49" s="156"/>
      <c r="Q49" s="156"/>
      <c r="R49" s="166"/>
      <c r="S49" s="167"/>
      <c r="T49" s="314"/>
      <c r="W49" s="449"/>
      <c r="X49" s="42"/>
      <c r="Y49" s="43"/>
      <c r="Z49" s="44"/>
      <c r="AA49" s="44"/>
      <c r="AB49" s="43"/>
      <c r="AC49" s="450"/>
      <c r="AD49" s="43"/>
      <c r="AE49" s="43"/>
      <c r="AF49" s="43"/>
      <c r="AG49" s="43"/>
      <c r="AH49" s="43"/>
      <c r="AI49" s="43"/>
      <c r="AJ49" s="43"/>
      <c r="AK49" s="43"/>
      <c r="AL49" s="43"/>
      <c r="AM49" s="44"/>
      <c r="AN49" s="45"/>
      <c r="AO49" s="45"/>
      <c r="AP49" s="1198" t="s">
        <v>4833</v>
      </c>
      <c r="AQ49" s="1281"/>
      <c r="AR49" s="1281"/>
      <c r="AS49" s="1299"/>
      <c r="AT49" s="35">
        <f>ROUND(ROUND(H47*V48,0)*AR52,0)</f>
        <v>299</v>
      </c>
      <c r="AU49" s="31"/>
    </row>
    <row r="50" spans="1:47" ht="17.100000000000001" customHeight="1" x14ac:dyDescent="0.15">
      <c r="A50" s="32">
        <v>44</v>
      </c>
      <c r="B50" s="33" t="s">
        <v>6255</v>
      </c>
      <c r="C50" s="34" t="s">
        <v>9322</v>
      </c>
      <c r="D50" s="422"/>
      <c r="E50" s="424"/>
      <c r="F50" s="29"/>
      <c r="G50" s="29"/>
      <c r="H50" s="20"/>
      <c r="K50" s="21"/>
      <c r="L50" s="418"/>
      <c r="M50" s="419"/>
      <c r="N50" s="419"/>
      <c r="O50" s="23"/>
      <c r="P50" s="167"/>
      <c r="Q50" s="167"/>
      <c r="R50" s="166"/>
      <c r="S50" s="167"/>
      <c r="T50" s="314"/>
      <c r="W50" s="449"/>
      <c r="X50" s="1271" t="s">
        <v>4824</v>
      </c>
      <c r="Y50" s="1202"/>
      <c r="Z50" s="1202"/>
      <c r="AA50" s="1202"/>
      <c r="AB50" s="1202"/>
      <c r="AC50" s="448" t="s">
        <v>4825</v>
      </c>
      <c r="AD50" s="99"/>
      <c r="AE50" s="99"/>
      <c r="AF50" s="43"/>
      <c r="AG50" s="43"/>
      <c r="AH50" s="43"/>
      <c r="AI50" s="43"/>
      <c r="AJ50" s="43"/>
      <c r="AK50" s="43"/>
      <c r="AL50" s="43"/>
      <c r="AM50" s="44" t="s">
        <v>17</v>
      </c>
      <c r="AN50" s="1157">
        <f>$AN$8</f>
        <v>0.7</v>
      </c>
      <c r="AO50" s="1157"/>
      <c r="AP50" s="1268"/>
      <c r="AQ50" s="1269"/>
      <c r="AR50" s="1269"/>
      <c r="AS50" s="1270"/>
      <c r="AT50" s="35">
        <f>ROUND(ROUND(ROUND(H47*V48,0)*AN50,0)*AR52,0)</f>
        <v>210</v>
      </c>
      <c r="AU50" s="31"/>
    </row>
    <row r="51" spans="1:47" ht="17.100000000000001" customHeight="1" x14ac:dyDescent="0.15">
      <c r="A51" s="32">
        <v>44</v>
      </c>
      <c r="B51" s="33" t="s">
        <v>6257</v>
      </c>
      <c r="C51" s="34" t="s">
        <v>9323</v>
      </c>
      <c r="D51" s="422"/>
      <c r="E51" s="424"/>
      <c r="F51" s="29"/>
      <c r="G51" s="29"/>
      <c r="H51" s="20"/>
      <c r="K51" s="21"/>
      <c r="L51" s="420"/>
      <c r="M51" s="421"/>
      <c r="N51" s="421"/>
      <c r="O51" s="26"/>
      <c r="P51" s="27"/>
      <c r="Q51" s="27"/>
      <c r="R51" s="166"/>
      <c r="S51" s="167"/>
      <c r="T51" s="314"/>
      <c r="W51" s="449"/>
      <c r="X51" s="1272"/>
      <c r="Y51" s="1273"/>
      <c r="Z51" s="1273"/>
      <c r="AA51" s="1273"/>
      <c r="AB51" s="1273"/>
      <c r="AC51" s="448" t="s">
        <v>8385</v>
      </c>
      <c r="AD51" s="99"/>
      <c r="AE51" s="99"/>
      <c r="AF51" s="43"/>
      <c r="AG51" s="43"/>
      <c r="AH51" s="43"/>
      <c r="AI51" s="43"/>
      <c r="AJ51" s="43"/>
      <c r="AK51" s="43"/>
      <c r="AL51" s="43"/>
      <c r="AM51" s="44" t="s">
        <v>17</v>
      </c>
      <c r="AN51" s="1157">
        <f>$AN$9</f>
        <v>0.5</v>
      </c>
      <c r="AO51" s="1157"/>
      <c r="AP51" s="20"/>
      <c r="AQ51" s="4"/>
      <c r="AR51" s="4"/>
      <c r="AS51" s="21"/>
      <c r="AT51" s="35">
        <f>ROUND(ROUND(ROUND(H47*V48,0)*AN51,0)*AR52,0)</f>
        <v>150</v>
      </c>
      <c r="AU51" s="31"/>
    </row>
    <row r="52" spans="1:47" ht="17.100000000000001" customHeight="1" x14ac:dyDescent="0.15">
      <c r="A52" s="32">
        <v>44</v>
      </c>
      <c r="B52" s="33" t="s">
        <v>6259</v>
      </c>
      <c r="C52" s="34" t="s">
        <v>9324</v>
      </c>
      <c r="D52" s="422"/>
      <c r="E52" s="424"/>
      <c r="F52" s="29"/>
      <c r="G52" s="29"/>
      <c r="H52" s="20"/>
      <c r="K52" s="21"/>
      <c r="L52" s="1271" t="s">
        <v>4829</v>
      </c>
      <c r="M52" s="1202"/>
      <c r="N52" s="1202"/>
      <c r="O52" s="1202"/>
      <c r="P52" s="1202"/>
      <c r="Q52" s="1202"/>
      <c r="R52" s="418"/>
      <c r="S52" s="419"/>
      <c r="T52" s="425"/>
      <c r="W52" s="449"/>
      <c r="X52" s="42"/>
      <c r="Y52" s="43"/>
      <c r="Z52" s="44"/>
      <c r="AA52" s="44"/>
      <c r="AB52" s="43"/>
      <c r="AC52" s="450"/>
      <c r="AD52" s="43"/>
      <c r="AE52" s="43"/>
      <c r="AF52" s="43"/>
      <c r="AG52" s="43"/>
      <c r="AH52" s="43"/>
      <c r="AI52" s="43"/>
      <c r="AJ52" s="43"/>
      <c r="AK52" s="43"/>
      <c r="AL52" s="43"/>
      <c r="AM52" s="44"/>
      <c r="AN52" s="45"/>
      <c r="AO52" s="45"/>
      <c r="AP52" s="20"/>
      <c r="AQ52" s="23" t="s">
        <v>17</v>
      </c>
      <c r="AR52" s="1158">
        <f>AR40</f>
        <v>0.95</v>
      </c>
      <c r="AS52" s="1159"/>
      <c r="AT52" s="35">
        <f>ROUND(ROUND(ROUND(H47*P54,0)*V48,0)*AR52,0)</f>
        <v>289</v>
      </c>
      <c r="AU52" s="31"/>
    </row>
    <row r="53" spans="1:47" ht="17.100000000000001" customHeight="1" x14ac:dyDescent="0.15">
      <c r="A53" s="32">
        <v>44</v>
      </c>
      <c r="B53" s="33" t="s">
        <v>6261</v>
      </c>
      <c r="C53" s="34" t="s">
        <v>9325</v>
      </c>
      <c r="D53" s="422"/>
      <c r="E53" s="424"/>
      <c r="F53" s="29"/>
      <c r="G53" s="29"/>
      <c r="H53" s="20"/>
      <c r="K53" s="21"/>
      <c r="L53" s="1228"/>
      <c r="M53" s="1283"/>
      <c r="N53" s="1283"/>
      <c r="O53" s="1283"/>
      <c r="P53" s="1283"/>
      <c r="Q53" s="1283"/>
      <c r="R53" s="418"/>
      <c r="S53" s="419"/>
      <c r="T53" s="425"/>
      <c r="W53" s="449"/>
      <c r="X53" s="1271" t="s">
        <v>4824</v>
      </c>
      <c r="Y53" s="1202"/>
      <c r="Z53" s="1202"/>
      <c r="AA53" s="1202"/>
      <c r="AB53" s="1202"/>
      <c r="AC53" s="448" t="s">
        <v>4825</v>
      </c>
      <c r="AD53" s="99"/>
      <c r="AE53" s="99"/>
      <c r="AF53" s="43"/>
      <c r="AG53" s="43"/>
      <c r="AH53" s="43"/>
      <c r="AI53" s="43"/>
      <c r="AJ53" s="43"/>
      <c r="AK53" s="43"/>
      <c r="AL53" s="43"/>
      <c r="AM53" s="44" t="s">
        <v>17</v>
      </c>
      <c r="AN53" s="1157">
        <f>$AN$8</f>
        <v>0.7</v>
      </c>
      <c r="AO53" s="1157"/>
      <c r="AP53" s="20"/>
      <c r="AQ53" s="4"/>
      <c r="AR53" s="4"/>
      <c r="AS53" s="21"/>
      <c r="AT53" s="35">
        <f>ROUND(ROUND(ROUND(ROUND(H47*P54,0)*V48,0)*AN53,0)*AR52,0)</f>
        <v>202</v>
      </c>
      <c r="AU53" s="31"/>
    </row>
    <row r="54" spans="1:47" ht="17.100000000000001" customHeight="1" x14ac:dyDescent="0.15">
      <c r="A54" s="32">
        <v>44</v>
      </c>
      <c r="B54" s="33" t="s">
        <v>6263</v>
      </c>
      <c r="C54" s="34" t="s">
        <v>9326</v>
      </c>
      <c r="D54" s="422"/>
      <c r="E54" s="424"/>
      <c r="F54" s="29"/>
      <c r="G54" s="29"/>
      <c r="H54" s="20"/>
      <c r="K54" s="21"/>
      <c r="L54" s="420"/>
      <c r="M54" s="421"/>
      <c r="N54" s="421"/>
      <c r="O54" s="26" t="s">
        <v>17</v>
      </c>
      <c r="P54" s="1180">
        <f>$P$12</f>
        <v>0.96499999999999997</v>
      </c>
      <c r="Q54" s="1180"/>
      <c r="R54" s="166"/>
      <c r="S54" s="167"/>
      <c r="T54" s="314"/>
      <c r="W54" s="449"/>
      <c r="X54" s="1272"/>
      <c r="Y54" s="1273"/>
      <c r="Z54" s="1273"/>
      <c r="AA54" s="1273"/>
      <c r="AB54" s="1273"/>
      <c r="AC54" s="448" t="s">
        <v>8385</v>
      </c>
      <c r="AD54" s="99"/>
      <c r="AE54" s="99"/>
      <c r="AF54" s="43"/>
      <c r="AG54" s="43"/>
      <c r="AH54" s="43"/>
      <c r="AI54" s="43"/>
      <c r="AJ54" s="43"/>
      <c r="AK54" s="43"/>
      <c r="AL54" s="43"/>
      <c r="AM54" s="44" t="s">
        <v>17</v>
      </c>
      <c r="AN54" s="1157">
        <f>$AN$9</f>
        <v>0.5</v>
      </c>
      <c r="AO54" s="1157"/>
      <c r="AP54" s="24"/>
      <c r="AQ54" s="25"/>
      <c r="AR54" s="25"/>
      <c r="AS54" s="38"/>
      <c r="AT54" s="35">
        <f>ROUND(ROUND(ROUND(ROUND(H47*P54,0)*V48,0)*AN54,0)*AR52,0)</f>
        <v>144</v>
      </c>
      <c r="AU54" s="31"/>
    </row>
    <row r="55" spans="1:47" ht="17.100000000000001" customHeight="1" x14ac:dyDescent="0.15">
      <c r="A55" s="32">
        <v>44</v>
      </c>
      <c r="B55" s="33" t="s">
        <v>6265</v>
      </c>
      <c r="C55" s="34" t="s">
        <v>9327</v>
      </c>
      <c r="D55" s="422"/>
      <c r="E55" s="424"/>
      <c r="F55" s="29"/>
      <c r="G55" s="29"/>
      <c r="H55" s="1085" t="s">
        <v>4879</v>
      </c>
      <c r="I55" s="1133"/>
      <c r="J55" s="1133"/>
      <c r="K55" s="1134"/>
      <c r="L55" s="416"/>
      <c r="M55" s="417"/>
      <c r="N55" s="417"/>
      <c r="O55" s="65"/>
      <c r="P55" s="156"/>
      <c r="Q55" s="156"/>
      <c r="R55" s="166"/>
      <c r="S55" s="167"/>
      <c r="T55" s="167"/>
      <c r="U55" s="93"/>
      <c r="V55" s="2"/>
      <c r="W55" s="22"/>
      <c r="X55" s="43"/>
      <c r="Y55" s="43"/>
      <c r="Z55" s="44"/>
      <c r="AA55" s="44"/>
      <c r="AB55" s="43"/>
      <c r="AC55" s="450"/>
      <c r="AD55" s="43"/>
      <c r="AE55" s="43"/>
      <c r="AF55" s="43"/>
      <c r="AG55" s="43"/>
      <c r="AH55" s="43"/>
      <c r="AI55" s="43"/>
      <c r="AJ55" s="43"/>
      <c r="AK55" s="43"/>
      <c r="AL55" s="43"/>
      <c r="AM55" s="44"/>
      <c r="AN55" s="45"/>
      <c r="AO55" s="45"/>
      <c r="AP55" s="25"/>
      <c r="AQ55" s="25"/>
      <c r="AR55" s="25"/>
      <c r="AS55" s="25"/>
      <c r="AT55" s="35">
        <f>ROUND(H59*V48,0)</f>
        <v>254</v>
      </c>
      <c r="AU55" s="31"/>
    </row>
    <row r="56" spans="1:47" ht="17.100000000000001" customHeight="1" x14ac:dyDescent="0.15">
      <c r="A56" s="32">
        <v>44</v>
      </c>
      <c r="B56" s="33" t="s">
        <v>6267</v>
      </c>
      <c r="C56" s="34" t="s">
        <v>9328</v>
      </c>
      <c r="D56" s="422"/>
      <c r="E56" s="424"/>
      <c r="F56" s="29"/>
      <c r="G56" s="29"/>
      <c r="H56" s="1137"/>
      <c r="I56" s="1135"/>
      <c r="J56" s="1135"/>
      <c r="K56" s="1136"/>
      <c r="L56" s="418"/>
      <c r="M56" s="419"/>
      <c r="N56" s="419"/>
      <c r="O56" s="23"/>
      <c r="P56" s="167"/>
      <c r="Q56" s="167"/>
      <c r="R56" s="166"/>
      <c r="S56" s="167"/>
      <c r="T56" s="167"/>
      <c r="U56" s="93"/>
      <c r="V56" s="2"/>
      <c r="W56" s="22"/>
      <c r="X56" s="1202" t="s">
        <v>4824</v>
      </c>
      <c r="Y56" s="1202"/>
      <c r="Z56" s="1202"/>
      <c r="AA56" s="1202"/>
      <c r="AB56" s="1202"/>
      <c r="AC56" s="448" t="s">
        <v>4825</v>
      </c>
      <c r="AD56" s="99"/>
      <c r="AE56" s="99"/>
      <c r="AF56" s="43"/>
      <c r="AG56" s="43"/>
      <c r="AH56" s="43"/>
      <c r="AI56" s="43"/>
      <c r="AJ56" s="43"/>
      <c r="AK56" s="43"/>
      <c r="AL56" s="43"/>
      <c r="AM56" s="44" t="s">
        <v>17</v>
      </c>
      <c r="AN56" s="1157">
        <f>$AN$8</f>
        <v>0.7</v>
      </c>
      <c r="AO56" s="1157"/>
      <c r="AP56" s="43"/>
      <c r="AQ56" s="43"/>
      <c r="AR56" s="43"/>
      <c r="AS56" s="43"/>
      <c r="AT56" s="35">
        <f>ROUND(ROUND(H59*V48,0)*AN56,0)</f>
        <v>178</v>
      </c>
      <c r="AU56" s="31"/>
    </row>
    <row r="57" spans="1:47" ht="17.100000000000001" customHeight="1" x14ac:dyDescent="0.15">
      <c r="A57" s="32">
        <v>44</v>
      </c>
      <c r="B57" s="33" t="s">
        <v>6269</v>
      </c>
      <c r="C57" s="34" t="s">
        <v>9329</v>
      </c>
      <c r="D57" s="422"/>
      <c r="E57" s="424"/>
      <c r="F57" s="29"/>
      <c r="G57" s="29"/>
      <c r="H57" s="1137"/>
      <c r="I57" s="1135"/>
      <c r="J57" s="1135"/>
      <c r="K57" s="1136"/>
      <c r="L57" s="420"/>
      <c r="M57" s="421"/>
      <c r="N57" s="421"/>
      <c r="O57" s="26"/>
      <c r="P57" s="27"/>
      <c r="Q57" s="27"/>
      <c r="R57" s="166"/>
      <c r="S57" s="167"/>
      <c r="T57" s="167"/>
      <c r="U57" s="93"/>
      <c r="V57" s="2"/>
      <c r="W57" s="22"/>
      <c r="X57" s="1273"/>
      <c r="Y57" s="1273"/>
      <c r="Z57" s="1273"/>
      <c r="AA57" s="1273"/>
      <c r="AB57" s="1273"/>
      <c r="AC57" s="448" t="s">
        <v>8385</v>
      </c>
      <c r="AD57" s="99"/>
      <c r="AE57" s="99"/>
      <c r="AF57" s="43"/>
      <c r="AG57" s="43"/>
      <c r="AH57" s="43"/>
      <c r="AI57" s="43"/>
      <c r="AJ57" s="43"/>
      <c r="AK57" s="43"/>
      <c r="AL57" s="43"/>
      <c r="AM57" s="44" t="s">
        <v>17</v>
      </c>
      <c r="AN57" s="1157">
        <f>$AN$9</f>
        <v>0.5</v>
      </c>
      <c r="AO57" s="1157"/>
      <c r="AP57" s="43"/>
      <c r="AQ57" s="43"/>
      <c r="AR57" s="43"/>
      <c r="AS57" s="43"/>
      <c r="AT57" s="35">
        <f>ROUND(ROUND(H59*V48,0)*AN57,0)</f>
        <v>127</v>
      </c>
      <c r="AU57" s="31"/>
    </row>
    <row r="58" spans="1:47" ht="17.100000000000001" customHeight="1" x14ac:dyDescent="0.15">
      <c r="A58" s="32">
        <v>44</v>
      </c>
      <c r="B58" s="33" t="s">
        <v>6271</v>
      </c>
      <c r="C58" s="34" t="s">
        <v>9330</v>
      </c>
      <c r="D58" s="422"/>
      <c r="E58" s="424"/>
      <c r="F58" s="29"/>
      <c r="G58" s="29"/>
      <c r="H58" s="1268"/>
      <c r="I58" s="1269"/>
      <c r="J58" s="1269"/>
      <c r="K58" s="1270"/>
      <c r="L58" s="1271" t="s">
        <v>4829</v>
      </c>
      <c r="M58" s="1202"/>
      <c r="N58" s="1202"/>
      <c r="O58" s="1202"/>
      <c r="P58" s="1202"/>
      <c r="Q58" s="1202"/>
      <c r="R58" s="418"/>
      <c r="S58" s="419"/>
      <c r="T58" s="419"/>
      <c r="U58" s="93"/>
      <c r="V58" s="2"/>
      <c r="W58" s="22"/>
      <c r="X58" s="43"/>
      <c r="Y58" s="43"/>
      <c r="Z58" s="44"/>
      <c r="AA58" s="44"/>
      <c r="AB58" s="43"/>
      <c r="AC58" s="450"/>
      <c r="AD58" s="43"/>
      <c r="AE58" s="43"/>
      <c r="AF58" s="43"/>
      <c r="AG58" s="43"/>
      <c r="AH58" s="43"/>
      <c r="AI58" s="43"/>
      <c r="AJ58" s="43"/>
      <c r="AK58" s="43"/>
      <c r="AL58" s="43"/>
      <c r="AM58" s="44"/>
      <c r="AN58" s="45"/>
      <c r="AO58" s="45"/>
      <c r="AP58" s="43"/>
      <c r="AQ58" s="43"/>
      <c r="AR58" s="25"/>
      <c r="AS58" s="25"/>
      <c r="AT58" s="35">
        <f>ROUND(ROUND(H59*P60,0)*V48,0)</f>
        <v>245</v>
      </c>
      <c r="AU58" s="31"/>
    </row>
    <row r="59" spans="1:47" ht="17.100000000000001" customHeight="1" x14ac:dyDescent="0.15">
      <c r="A59" s="32">
        <v>44</v>
      </c>
      <c r="B59" s="33" t="s">
        <v>6273</v>
      </c>
      <c r="C59" s="34" t="s">
        <v>9331</v>
      </c>
      <c r="D59" s="422"/>
      <c r="E59" s="424"/>
      <c r="F59" s="29"/>
      <c r="G59" s="29"/>
      <c r="H59" s="1280">
        <f>'16就労移行支援(養成・基本)'!K59</f>
        <v>363</v>
      </c>
      <c r="I59" s="1108"/>
      <c r="J59" s="4" t="s">
        <v>21</v>
      </c>
      <c r="K59" s="22"/>
      <c r="L59" s="1228"/>
      <c r="M59" s="1283"/>
      <c r="N59" s="1283"/>
      <c r="O59" s="1283"/>
      <c r="P59" s="1283"/>
      <c r="Q59" s="1283"/>
      <c r="R59" s="418"/>
      <c r="S59" s="419"/>
      <c r="T59" s="419"/>
      <c r="U59" s="93"/>
      <c r="V59" s="2"/>
      <c r="W59" s="22"/>
      <c r="X59" s="1202" t="s">
        <v>4824</v>
      </c>
      <c r="Y59" s="1202"/>
      <c r="Z59" s="1202"/>
      <c r="AA59" s="1202"/>
      <c r="AB59" s="1202"/>
      <c r="AC59" s="448" t="s">
        <v>4825</v>
      </c>
      <c r="AD59" s="99"/>
      <c r="AE59" s="99"/>
      <c r="AF59" s="43"/>
      <c r="AG59" s="43"/>
      <c r="AH59" s="43"/>
      <c r="AI59" s="43"/>
      <c r="AJ59" s="43"/>
      <c r="AK59" s="43"/>
      <c r="AL59" s="43"/>
      <c r="AM59" s="44" t="s">
        <v>17</v>
      </c>
      <c r="AN59" s="1157">
        <f>$AN$8</f>
        <v>0.7</v>
      </c>
      <c r="AO59" s="1157"/>
      <c r="AP59" s="25"/>
      <c r="AQ59" s="25"/>
      <c r="AR59" s="25"/>
      <c r="AS59" s="25"/>
      <c r="AT59" s="35">
        <f>ROUND(ROUND(ROUND(H59*P60,0)*V48,0)*AN59,0)</f>
        <v>172</v>
      </c>
      <c r="AU59" s="31"/>
    </row>
    <row r="60" spans="1:47" ht="17.100000000000001" customHeight="1" x14ac:dyDescent="0.15">
      <c r="A60" s="32">
        <v>44</v>
      </c>
      <c r="B60" s="33" t="s">
        <v>6275</v>
      </c>
      <c r="C60" s="34" t="s">
        <v>9332</v>
      </c>
      <c r="D60" s="422"/>
      <c r="E60" s="424"/>
      <c r="F60" s="29"/>
      <c r="G60" s="29"/>
      <c r="H60" s="418"/>
      <c r="I60" s="419"/>
      <c r="J60" s="419"/>
      <c r="K60" s="425"/>
      <c r="L60" s="420"/>
      <c r="M60" s="421"/>
      <c r="N60" s="421"/>
      <c r="O60" s="26" t="s">
        <v>17</v>
      </c>
      <c r="P60" s="1180">
        <f>$P$12</f>
        <v>0.96499999999999997</v>
      </c>
      <c r="Q60" s="1180"/>
      <c r="R60" s="166"/>
      <c r="S60" s="167"/>
      <c r="T60" s="167"/>
      <c r="U60" s="93"/>
      <c r="V60" s="2"/>
      <c r="W60" s="22"/>
      <c r="X60" s="1273"/>
      <c r="Y60" s="1273"/>
      <c r="Z60" s="1273"/>
      <c r="AA60" s="1273"/>
      <c r="AB60" s="1273"/>
      <c r="AC60" s="448" t="s">
        <v>8385</v>
      </c>
      <c r="AD60" s="99"/>
      <c r="AE60" s="99"/>
      <c r="AF60" s="43"/>
      <c r="AG60" s="43"/>
      <c r="AH60" s="43"/>
      <c r="AI60" s="43"/>
      <c r="AJ60" s="43"/>
      <c r="AK60" s="43"/>
      <c r="AL60" s="43"/>
      <c r="AM60" s="44" t="s">
        <v>17</v>
      </c>
      <c r="AN60" s="1157">
        <f>$AN$9</f>
        <v>0.5</v>
      </c>
      <c r="AO60" s="1157"/>
      <c r="AP60" s="25"/>
      <c r="AQ60" s="25"/>
      <c r="AR60" s="25"/>
      <c r="AS60" s="25"/>
      <c r="AT60" s="35">
        <f>ROUND(ROUND(ROUND(H59*P60,0)*V48,0)*AN60,0)</f>
        <v>123</v>
      </c>
      <c r="AU60" s="31"/>
    </row>
    <row r="61" spans="1:47" ht="17.100000000000001" customHeight="1" x14ac:dyDescent="0.15">
      <c r="A61" s="32">
        <v>44</v>
      </c>
      <c r="B61" s="33" t="s">
        <v>6277</v>
      </c>
      <c r="C61" s="34" t="s">
        <v>9333</v>
      </c>
      <c r="D61" s="422"/>
      <c r="E61" s="424"/>
      <c r="F61" s="29"/>
      <c r="G61" s="29"/>
      <c r="H61" s="20"/>
      <c r="K61" s="21"/>
      <c r="L61" s="416"/>
      <c r="M61" s="417"/>
      <c r="N61" s="417"/>
      <c r="O61" s="65"/>
      <c r="P61" s="156"/>
      <c r="Q61" s="156"/>
      <c r="R61" s="166"/>
      <c r="S61" s="167"/>
      <c r="T61" s="314"/>
      <c r="W61" s="449"/>
      <c r="X61" s="42"/>
      <c r="Y61" s="43"/>
      <c r="Z61" s="44"/>
      <c r="AA61" s="44"/>
      <c r="AB61" s="43"/>
      <c r="AC61" s="450"/>
      <c r="AD61" s="43"/>
      <c r="AE61" s="43"/>
      <c r="AF61" s="43"/>
      <c r="AG61" s="43"/>
      <c r="AH61" s="43"/>
      <c r="AI61" s="43"/>
      <c r="AJ61" s="43"/>
      <c r="AK61" s="43"/>
      <c r="AL61" s="43"/>
      <c r="AM61" s="44"/>
      <c r="AN61" s="45"/>
      <c r="AO61" s="45"/>
      <c r="AP61" s="1198" t="s">
        <v>4833</v>
      </c>
      <c r="AQ61" s="1281"/>
      <c r="AR61" s="1281"/>
      <c r="AS61" s="1299"/>
      <c r="AT61" s="35">
        <f>ROUND(ROUND(H59*V48,0)*AR64,0)</f>
        <v>241</v>
      </c>
      <c r="AU61" s="31"/>
    </row>
    <row r="62" spans="1:47" ht="17.100000000000001" customHeight="1" x14ac:dyDescent="0.15">
      <c r="A62" s="32">
        <v>44</v>
      </c>
      <c r="B62" s="33" t="s">
        <v>6279</v>
      </c>
      <c r="C62" s="34" t="s">
        <v>9334</v>
      </c>
      <c r="D62" s="422"/>
      <c r="E62" s="424"/>
      <c r="F62" s="29"/>
      <c r="G62" s="29"/>
      <c r="H62" s="20"/>
      <c r="K62" s="21"/>
      <c r="L62" s="418"/>
      <c r="M62" s="419"/>
      <c r="N62" s="419"/>
      <c r="O62" s="23"/>
      <c r="P62" s="167"/>
      <c r="Q62" s="167"/>
      <c r="R62" s="166"/>
      <c r="S62" s="167"/>
      <c r="T62" s="314"/>
      <c r="W62" s="449"/>
      <c r="X62" s="1271" t="s">
        <v>4824</v>
      </c>
      <c r="Y62" s="1202"/>
      <c r="Z62" s="1202"/>
      <c r="AA62" s="1202"/>
      <c r="AB62" s="1202"/>
      <c r="AC62" s="448" t="s">
        <v>4825</v>
      </c>
      <c r="AD62" s="99"/>
      <c r="AE62" s="99"/>
      <c r="AF62" s="43"/>
      <c r="AG62" s="43"/>
      <c r="AH62" s="43"/>
      <c r="AI62" s="43"/>
      <c r="AJ62" s="43"/>
      <c r="AK62" s="43"/>
      <c r="AL62" s="43"/>
      <c r="AM62" s="44" t="s">
        <v>17</v>
      </c>
      <c r="AN62" s="1157">
        <f>$AN$8</f>
        <v>0.7</v>
      </c>
      <c r="AO62" s="1157"/>
      <c r="AP62" s="1268"/>
      <c r="AQ62" s="1269"/>
      <c r="AR62" s="1269"/>
      <c r="AS62" s="1270"/>
      <c r="AT62" s="35">
        <f>ROUND(ROUND(ROUND(H59*V48,0)*AN62,0)*AR64,0)</f>
        <v>169</v>
      </c>
      <c r="AU62" s="31"/>
    </row>
    <row r="63" spans="1:47" ht="17.100000000000001" customHeight="1" x14ac:dyDescent="0.15">
      <c r="A63" s="32">
        <v>44</v>
      </c>
      <c r="B63" s="33" t="s">
        <v>6281</v>
      </c>
      <c r="C63" s="34" t="s">
        <v>9335</v>
      </c>
      <c r="D63" s="422"/>
      <c r="E63" s="424"/>
      <c r="F63" s="29"/>
      <c r="G63" s="29"/>
      <c r="H63" s="20"/>
      <c r="K63" s="21"/>
      <c r="L63" s="420"/>
      <c r="M63" s="421"/>
      <c r="N63" s="421"/>
      <c r="O63" s="26"/>
      <c r="P63" s="27"/>
      <c r="Q63" s="27"/>
      <c r="R63" s="166"/>
      <c r="S63" s="167"/>
      <c r="T63" s="314"/>
      <c r="W63" s="449"/>
      <c r="X63" s="1272"/>
      <c r="Y63" s="1273"/>
      <c r="Z63" s="1273"/>
      <c r="AA63" s="1273"/>
      <c r="AB63" s="1273"/>
      <c r="AC63" s="448" t="s">
        <v>8385</v>
      </c>
      <c r="AD63" s="99"/>
      <c r="AE63" s="99"/>
      <c r="AF63" s="43"/>
      <c r="AG63" s="43"/>
      <c r="AH63" s="43"/>
      <c r="AI63" s="43"/>
      <c r="AJ63" s="43"/>
      <c r="AK63" s="43"/>
      <c r="AL63" s="43"/>
      <c r="AM63" s="44" t="s">
        <v>17</v>
      </c>
      <c r="AN63" s="1157">
        <f>$AN$9</f>
        <v>0.5</v>
      </c>
      <c r="AO63" s="1157"/>
      <c r="AP63" s="20"/>
      <c r="AQ63" s="4"/>
      <c r="AR63" s="4"/>
      <c r="AS63" s="21"/>
      <c r="AT63" s="35">
        <f>ROUND(ROUND(ROUND(H59*V48,0)*AN63,0)*AR64,0)</f>
        <v>121</v>
      </c>
      <c r="AU63" s="31"/>
    </row>
    <row r="64" spans="1:47" ht="17.100000000000001" customHeight="1" x14ac:dyDescent="0.15">
      <c r="A64" s="32">
        <v>44</v>
      </c>
      <c r="B64" s="33" t="s">
        <v>6283</v>
      </c>
      <c r="C64" s="34" t="s">
        <v>9336</v>
      </c>
      <c r="D64" s="422"/>
      <c r="E64" s="424"/>
      <c r="F64" s="29"/>
      <c r="G64" s="29"/>
      <c r="H64" s="20"/>
      <c r="K64" s="21"/>
      <c r="L64" s="1271" t="s">
        <v>4829</v>
      </c>
      <c r="M64" s="1202"/>
      <c r="N64" s="1202"/>
      <c r="O64" s="1202"/>
      <c r="P64" s="1202"/>
      <c r="Q64" s="1202"/>
      <c r="R64" s="418"/>
      <c r="S64" s="419"/>
      <c r="T64" s="425"/>
      <c r="W64" s="449"/>
      <c r="X64" s="42"/>
      <c r="Y64" s="43"/>
      <c r="Z64" s="44"/>
      <c r="AA64" s="44"/>
      <c r="AB64" s="43"/>
      <c r="AC64" s="450"/>
      <c r="AD64" s="43"/>
      <c r="AE64" s="43"/>
      <c r="AF64" s="43"/>
      <c r="AG64" s="43"/>
      <c r="AH64" s="43"/>
      <c r="AI64" s="43"/>
      <c r="AJ64" s="43"/>
      <c r="AK64" s="43"/>
      <c r="AL64" s="43"/>
      <c r="AM64" s="44"/>
      <c r="AN64" s="45"/>
      <c r="AO64" s="45"/>
      <c r="AP64" s="20"/>
      <c r="AQ64" s="23" t="s">
        <v>17</v>
      </c>
      <c r="AR64" s="1158">
        <f>AR52</f>
        <v>0.95</v>
      </c>
      <c r="AS64" s="1159"/>
      <c r="AT64" s="35">
        <f>ROUND(ROUND(ROUND(H59*P66,0)*V48,0)*AR64,0)</f>
        <v>233</v>
      </c>
      <c r="AU64" s="31"/>
    </row>
    <row r="65" spans="1:47" ht="17.100000000000001" customHeight="1" x14ac:dyDescent="0.15">
      <c r="A65" s="32">
        <v>44</v>
      </c>
      <c r="B65" s="33" t="s">
        <v>6285</v>
      </c>
      <c r="C65" s="34" t="s">
        <v>9337</v>
      </c>
      <c r="D65" s="422"/>
      <c r="E65" s="424"/>
      <c r="F65" s="29"/>
      <c r="G65" s="29"/>
      <c r="H65" s="20"/>
      <c r="K65" s="21"/>
      <c r="L65" s="1228"/>
      <c r="M65" s="1283"/>
      <c r="N65" s="1283"/>
      <c r="O65" s="1283"/>
      <c r="P65" s="1283"/>
      <c r="Q65" s="1283"/>
      <c r="R65" s="418"/>
      <c r="S65" s="419"/>
      <c r="T65" s="425"/>
      <c r="W65" s="449"/>
      <c r="X65" s="1271" t="s">
        <v>4824</v>
      </c>
      <c r="Y65" s="1202"/>
      <c r="Z65" s="1202"/>
      <c r="AA65" s="1202"/>
      <c r="AB65" s="1202"/>
      <c r="AC65" s="448" t="s">
        <v>4825</v>
      </c>
      <c r="AD65" s="99"/>
      <c r="AE65" s="99"/>
      <c r="AF65" s="43"/>
      <c r="AG65" s="43"/>
      <c r="AH65" s="43"/>
      <c r="AI65" s="43"/>
      <c r="AJ65" s="43"/>
      <c r="AK65" s="43"/>
      <c r="AL65" s="43"/>
      <c r="AM65" s="44" t="s">
        <v>17</v>
      </c>
      <c r="AN65" s="1157">
        <f>$AN$8</f>
        <v>0.7</v>
      </c>
      <c r="AO65" s="1157"/>
      <c r="AP65" s="20"/>
      <c r="AQ65" s="4"/>
      <c r="AR65" s="4"/>
      <c r="AS65" s="21"/>
      <c r="AT65" s="35">
        <f>ROUND(ROUND(ROUND(ROUND(H59*P66,0)*V48,0)*AN65,0)*AR64,0)</f>
        <v>163</v>
      </c>
      <c r="AU65" s="31"/>
    </row>
    <row r="66" spans="1:47" ht="17.100000000000001" customHeight="1" x14ac:dyDescent="0.15">
      <c r="A66" s="32">
        <v>44</v>
      </c>
      <c r="B66" s="33" t="s">
        <v>6287</v>
      </c>
      <c r="C66" s="34" t="s">
        <v>9338</v>
      </c>
      <c r="D66" s="422"/>
      <c r="E66" s="424"/>
      <c r="F66" s="29"/>
      <c r="G66" s="29"/>
      <c r="H66" s="20"/>
      <c r="K66" s="21"/>
      <c r="L66" s="420"/>
      <c r="M66" s="421"/>
      <c r="N66" s="421"/>
      <c r="O66" s="26" t="s">
        <v>17</v>
      </c>
      <c r="P66" s="1180">
        <f>$P$12</f>
        <v>0.96499999999999997</v>
      </c>
      <c r="Q66" s="1180"/>
      <c r="R66" s="166"/>
      <c r="S66" s="167"/>
      <c r="T66" s="314"/>
      <c r="W66" s="449"/>
      <c r="X66" s="1272"/>
      <c r="Y66" s="1273"/>
      <c r="Z66" s="1273"/>
      <c r="AA66" s="1273"/>
      <c r="AB66" s="1273"/>
      <c r="AC66" s="448" t="s">
        <v>8385</v>
      </c>
      <c r="AD66" s="99"/>
      <c r="AE66" s="99"/>
      <c r="AF66" s="43"/>
      <c r="AG66" s="43"/>
      <c r="AH66" s="43"/>
      <c r="AI66" s="43"/>
      <c r="AJ66" s="43"/>
      <c r="AK66" s="43"/>
      <c r="AL66" s="43"/>
      <c r="AM66" s="44" t="s">
        <v>17</v>
      </c>
      <c r="AN66" s="1157">
        <f>$AN$9</f>
        <v>0.5</v>
      </c>
      <c r="AO66" s="1157"/>
      <c r="AP66" s="24"/>
      <c r="AQ66" s="25"/>
      <c r="AR66" s="25"/>
      <c r="AS66" s="38"/>
      <c r="AT66" s="35">
        <f>ROUND(ROUND(ROUND(ROUND(H59*P66,0)*V48,0)*AN66,0)*AR64,0)</f>
        <v>117</v>
      </c>
      <c r="AU66" s="31"/>
    </row>
    <row r="67" spans="1:47" ht="17.100000000000001" customHeight="1" x14ac:dyDescent="0.15">
      <c r="A67" s="32">
        <v>44</v>
      </c>
      <c r="B67" s="33" t="s">
        <v>6289</v>
      </c>
      <c r="C67" s="34" t="s">
        <v>9339</v>
      </c>
      <c r="D67" s="422"/>
      <c r="E67" s="424"/>
      <c r="F67" s="29"/>
      <c r="G67" s="29"/>
      <c r="H67" s="1085" t="s">
        <v>4892</v>
      </c>
      <c r="I67" s="1133"/>
      <c r="J67" s="1133"/>
      <c r="K67" s="1134"/>
      <c r="L67" s="416"/>
      <c r="M67" s="417"/>
      <c r="N67" s="417"/>
      <c r="O67" s="65"/>
      <c r="P67" s="156"/>
      <c r="Q67" s="156"/>
      <c r="R67" s="166"/>
      <c r="S67" s="167"/>
      <c r="T67" s="167"/>
      <c r="U67" s="93"/>
      <c r="V67" s="2"/>
      <c r="W67" s="22"/>
      <c r="X67" s="43"/>
      <c r="Y67" s="43"/>
      <c r="Z67" s="44"/>
      <c r="AA67" s="44"/>
      <c r="AB67" s="43"/>
      <c r="AC67" s="450"/>
      <c r="AD67" s="43"/>
      <c r="AE67" s="43"/>
      <c r="AF67" s="43"/>
      <c r="AG67" s="43"/>
      <c r="AH67" s="43"/>
      <c r="AI67" s="43"/>
      <c r="AJ67" s="43"/>
      <c r="AK67" s="43"/>
      <c r="AL67" s="43"/>
      <c r="AM67" s="44"/>
      <c r="AN67" s="45"/>
      <c r="AO67" s="45"/>
      <c r="AP67" s="25"/>
      <c r="AQ67" s="25"/>
      <c r="AR67" s="25"/>
      <c r="AS67" s="25"/>
      <c r="AT67" s="35">
        <f>ROUND(H71*V48,0)</f>
        <v>231</v>
      </c>
      <c r="AU67" s="31"/>
    </row>
    <row r="68" spans="1:47" ht="17.100000000000001" customHeight="1" x14ac:dyDescent="0.15">
      <c r="A68" s="32">
        <v>44</v>
      </c>
      <c r="B68" s="33" t="s">
        <v>6291</v>
      </c>
      <c r="C68" s="34" t="s">
        <v>9340</v>
      </c>
      <c r="D68" s="422"/>
      <c r="E68" s="424"/>
      <c r="F68" s="29"/>
      <c r="G68" s="29"/>
      <c r="H68" s="1137"/>
      <c r="I68" s="1135"/>
      <c r="J68" s="1135"/>
      <c r="K68" s="1136"/>
      <c r="L68" s="418"/>
      <c r="M68" s="419"/>
      <c r="N68" s="419"/>
      <c r="O68" s="23"/>
      <c r="P68" s="167"/>
      <c r="Q68" s="167"/>
      <c r="R68" s="166"/>
      <c r="S68" s="167"/>
      <c r="T68" s="167"/>
      <c r="U68" s="93"/>
      <c r="V68" s="2"/>
      <c r="W68" s="22"/>
      <c r="X68" s="1202" t="s">
        <v>4824</v>
      </c>
      <c r="Y68" s="1202"/>
      <c r="Z68" s="1202"/>
      <c r="AA68" s="1202"/>
      <c r="AB68" s="1202"/>
      <c r="AC68" s="448" t="s">
        <v>4825</v>
      </c>
      <c r="AD68" s="99"/>
      <c r="AE68" s="99"/>
      <c r="AF68" s="43"/>
      <c r="AG68" s="43"/>
      <c r="AH68" s="43"/>
      <c r="AI68" s="43"/>
      <c r="AJ68" s="43"/>
      <c r="AK68" s="43"/>
      <c r="AL68" s="43"/>
      <c r="AM68" s="44" t="s">
        <v>17</v>
      </c>
      <c r="AN68" s="1157">
        <f>$AN$8</f>
        <v>0.7</v>
      </c>
      <c r="AO68" s="1157"/>
      <c r="AP68" s="43"/>
      <c r="AQ68" s="43"/>
      <c r="AR68" s="43"/>
      <c r="AS68" s="43"/>
      <c r="AT68" s="35">
        <f>ROUND(ROUND(H71*V48,0)*AN68,0)</f>
        <v>162</v>
      </c>
      <c r="AU68" s="31"/>
    </row>
    <row r="69" spans="1:47" ht="17.100000000000001" customHeight="1" x14ac:dyDescent="0.15">
      <c r="A69" s="32">
        <v>44</v>
      </c>
      <c r="B69" s="33" t="s">
        <v>6293</v>
      </c>
      <c r="C69" s="34" t="s">
        <v>9341</v>
      </c>
      <c r="D69" s="422"/>
      <c r="E69" s="424"/>
      <c r="F69" s="29"/>
      <c r="G69" s="29"/>
      <c r="H69" s="1137"/>
      <c r="I69" s="1135"/>
      <c r="J69" s="1135"/>
      <c r="K69" s="1136"/>
      <c r="L69" s="420"/>
      <c r="M69" s="421"/>
      <c r="N69" s="421"/>
      <c r="O69" s="26"/>
      <c r="P69" s="27"/>
      <c r="Q69" s="27"/>
      <c r="R69" s="166"/>
      <c r="S69" s="167"/>
      <c r="T69" s="167"/>
      <c r="U69" s="93"/>
      <c r="V69" s="2"/>
      <c r="W69" s="22"/>
      <c r="X69" s="1273"/>
      <c r="Y69" s="1273"/>
      <c r="Z69" s="1273"/>
      <c r="AA69" s="1273"/>
      <c r="AB69" s="1273"/>
      <c r="AC69" s="448" t="s">
        <v>8385</v>
      </c>
      <c r="AD69" s="99"/>
      <c r="AE69" s="99"/>
      <c r="AF69" s="43"/>
      <c r="AG69" s="43"/>
      <c r="AH69" s="43"/>
      <c r="AI69" s="43"/>
      <c r="AJ69" s="43"/>
      <c r="AK69" s="43"/>
      <c r="AL69" s="43"/>
      <c r="AM69" s="44" t="s">
        <v>17</v>
      </c>
      <c r="AN69" s="1157">
        <f>$AN$9</f>
        <v>0.5</v>
      </c>
      <c r="AO69" s="1157"/>
      <c r="AP69" s="43"/>
      <c r="AQ69" s="43"/>
      <c r="AR69" s="43"/>
      <c r="AS69" s="43"/>
      <c r="AT69" s="35">
        <f>ROUND(ROUND(H71*V48,0)*AN69,0)</f>
        <v>116</v>
      </c>
      <c r="AU69" s="31"/>
    </row>
    <row r="70" spans="1:47" ht="17.100000000000001" customHeight="1" x14ac:dyDescent="0.15">
      <c r="A70" s="32">
        <v>44</v>
      </c>
      <c r="B70" s="33" t="s">
        <v>6295</v>
      </c>
      <c r="C70" s="34" t="s">
        <v>9342</v>
      </c>
      <c r="D70" s="422"/>
      <c r="E70" s="424"/>
      <c r="F70" s="29"/>
      <c r="G70" s="29"/>
      <c r="H70" s="1268"/>
      <c r="I70" s="1269"/>
      <c r="J70" s="1269"/>
      <c r="K70" s="1270"/>
      <c r="L70" s="1271" t="s">
        <v>4829</v>
      </c>
      <c r="M70" s="1202"/>
      <c r="N70" s="1202"/>
      <c r="O70" s="1202"/>
      <c r="P70" s="1202"/>
      <c r="Q70" s="1202"/>
      <c r="R70" s="418"/>
      <c r="S70" s="419"/>
      <c r="T70" s="419"/>
      <c r="U70" s="93"/>
      <c r="V70" s="2"/>
      <c r="W70" s="22"/>
      <c r="X70" s="43"/>
      <c r="Y70" s="43"/>
      <c r="Z70" s="44"/>
      <c r="AA70" s="44"/>
      <c r="AB70" s="43"/>
      <c r="AC70" s="450"/>
      <c r="AD70" s="43"/>
      <c r="AE70" s="43"/>
      <c r="AF70" s="43"/>
      <c r="AG70" s="43"/>
      <c r="AH70" s="43"/>
      <c r="AI70" s="43"/>
      <c r="AJ70" s="43"/>
      <c r="AK70" s="43"/>
      <c r="AL70" s="43"/>
      <c r="AM70" s="44"/>
      <c r="AN70" s="45"/>
      <c r="AO70" s="45"/>
      <c r="AP70" s="43"/>
      <c r="AQ70" s="43"/>
      <c r="AR70" s="25"/>
      <c r="AS70" s="25"/>
      <c r="AT70" s="35">
        <f>ROUND(ROUND(H71*P72,0)*V48,0)</f>
        <v>223</v>
      </c>
      <c r="AU70" s="31"/>
    </row>
    <row r="71" spans="1:47" ht="17.100000000000001" customHeight="1" x14ac:dyDescent="0.15">
      <c r="A71" s="32">
        <v>44</v>
      </c>
      <c r="B71" s="33" t="s">
        <v>6297</v>
      </c>
      <c r="C71" s="34" t="s">
        <v>9343</v>
      </c>
      <c r="D71" s="422"/>
      <c r="E71" s="424"/>
      <c r="F71" s="29"/>
      <c r="G71" s="29"/>
      <c r="H71" s="1280">
        <f>'16就労移行支援(養成・基本)'!K71</f>
        <v>330</v>
      </c>
      <c r="I71" s="1108"/>
      <c r="J71" s="4" t="s">
        <v>21</v>
      </c>
      <c r="K71" s="22"/>
      <c r="L71" s="1228"/>
      <c r="M71" s="1283"/>
      <c r="N71" s="1283"/>
      <c r="O71" s="1283"/>
      <c r="P71" s="1283"/>
      <c r="Q71" s="1283"/>
      <c r="R71" s="418"/>
      <c r="S71" s="419"/>
      <c r="T71" s="419"/>
      <c r="U71" s="93"/>
      <c r="V71" s="2"/>
      <c r="W71" s="22"/>
      <c r="X71" s="1202" t="s">
        <v>4824</v>
      </c>
      <c r="Y71" s="1202"/>
      <c r="Z71" s="1202"/>
      <c r="AA71" s="1202"/>
      <c r="AB71" s="1202"/>
      <c r="AC71" s="448" t="s">
        <v>4825</v>
      </c>
      <c r="AD71" s="99"/>
      <c r="AE71" s="99"/>
      <c r="AF71" s="43"/>
      <c r="AG71" s="43"/>
      <c r="AH71" s="43"/>
      <c r="AI71" s="43"/>
      <c r="AJ71" s="43"/>
      <c r="AK71" s="43"/>
      <c r="AL71" s="43"/>
      <c r="AM71" s="44" t="s">
        <v>17</v>
      </c>
      <c r="AN71" s="1157">
        <f>$AN$8</f>
        <v>0.7</v>
      </c>
      <c r="AO71" s="1157"/>
      <c r="AP71" s="25"/>
      <c r="AQ71" s="25"/>
      <c r="AR71" s="25"/>
      <c r="AS71" s="25"/>
      <c r="AT71" s="35">
        <f>ROUND(ROUND(ROUND(H71*P72,0)*V48,0)*AN71,0)</f>
        <v>156</v>
      </c>
      <c r="AU71" s="31"/>
    </row>
    <row r="72" spans="1:47" ht="17.100000000000001" customHeight="1" x14ac:dyDescent="0.15">
      <c r="A72" s="32">
        <v>44</v>
      </c>
      <c r="B72" s="33" t="s">
        <v>6299</v>
      </c>
      <c r="C72" s="34" t="s">
        <v>9344</v>
      </c>
      <c r="D72" s="422"/>
      <c r="E72" s="424"/>
      <c r="F72" s="29"/>
      <c r="G72" s="29"/>
      <c r="H72" s="418"/>
      <c r="I72" s="419"/>
      <c r="J72" s="419"/>
      <c r="K72" s="425"/>
      <c r="L72" s="420"/>
      <c r="M72" s="421"/>
      <c r="N72" s="421"/>
      <c r="O72" s="26" t="s">
        <v>17</v>
      </c>
      <c r="P72" s="1180">
        <f>$P$12</f>
        <v>0.96499999999999997</v>
      </c>
      <c r="Q72" s="1180"/>
      <c r="R72" s="166"/>
      <c r="S72" s="167"/>
      <c r="T72" s="167"/>
      <c r="U72" s="93"/>
      <c r="V72" s="2"/>
      <c r="W72" s="22"/>
      <c r="X72" s="1273"/>
      <c r="Y72" s="1273"/>
      <c r="Z72" s="1273"/>
      <c r="AA72" s="1273"/>
      <c r="AB72" s="1273"/>
      <c r="AC72" s="448" t="s">
        <v>8385</v>
      </c>
      <c r="AD72" s="99"/>
      <c r="AE72" s="99"/>
      <c r="AF72" s="43"/>
      <c r="AG72" s="43"/>
      <c r="AH72" s="43"/>
      <c r="AI72" s="43"/>
      <c r="AJ72" s="43"/>
      <c r="AK72" s="43"/>
      <c r="AL72" s="43"/>
      <c r="AM72" s="44" t="s">
        <v>17</v>
      </c>
      <c r="AN72" s="1157">
        <f>$AN$9</f>
        <v>0.5</v>
      </c>
      <c r="AO72" s="1157"/>
      <c r="AP72" s="25"/>
      <c r="AQ72" s="25"/>
      <c r="AR72" s="25"/>
      <c r="AS72" s="25"/>
      <c r="AT72" s="35">
        <f>ROUND(ROUND(ROUND(H71*P72,0)*V48,0)*AN72,0)</f>
        <v>112</v>
      </c>
      <c r="AU72" s="31"/>
    </row>
    <row r="73" spans="1:47" ht="17.100000000000001" customHeight="1" x14ac:dyDescent="0.15">
      <c r="A73" s="32">
        <v>44</v>
      </c>
      <c r="B73" s="33" t="s">
        <v>6301</v>
      </c>
      <c r="C73" s="34" t="s">
        <v>9345</v>
      </c>
      <c r="D73" s="422"/>
      <c r="E73" s="424"/>
      <c r="F73" s="29"/>
      <c r="G73" s="29"/>
      <c r="H73" s="20"/>
      <c r="K73" s="21"/>
      <c r="L73" s="416"/>
      <c r="M73" s="417"/>
      <c r="N73" s="417"/>
      <c r="O73" s="65"/>
      <c r="P73" s="156"/>
      <c r="Q73" s="156"/>
      <c r="R73" s="166"/>
      <c r="S73" s="167"/>
      <c r="T73" s="314"/>
      <c r="W73" s="449"/>
      <c r="X73" s="42"/>
      <c r="Y73" s="43"/>
      <c r="Z73" s="44"/>
      <c r="AA73" s="44"/>
      <c r="AB73" s="43"/>
      <c r="AC73" s="450"/>
      <c r="AD73" s="43"/>
      <c r="AE73" s="43"/>
      <c r="AF73" s="43"/>
      <c r="AG73" s="43"/>
      <c r="AH73" s="43"/>
      <c r="AI73" s="43"/>
      <c r="AJ73" s="43"/>
      <c r="AK73" s="43"/>
      <c r="AL73" s="43"/>
      <c r="AM73" s="44"/>
      <c r="AN73" s="45"/>
      <c r="AO73" s="45"/>
      <c r="AP73" s="1198" t="s">
        <v>4833</v>
      </c>
      <c r="AQ73" s="1281"/>
      <c r="AR73" s="1281"/>
      <c r="AS73" s="1299"/>
      <c r="AT73" s="35">
        <f>ROUND(ROUND(H71*V48,0)*AR76,0)</f>
        <v>219</v>
      </c>
      <c r="AU73" s="31"/>
    </row>
    <row r="74" spans="1:47" ht="17.100000000000001" customHeight="1" x14ac:dyDescent="0.15">
      <c r="A74" s="32">
        <v>44</v>
      </c>
      <c r="B74" s="33" t="s">
        <v>6303</v>
      </c>
      <c r="C74" s="34" t="s">
        <v>9346</v>
      </c>
      <c r="D74" s="422"/>
      <c r="E74" s="424"/>
      <c r="F74" s="29"/>
      <c r="G74" s="29"/>
      <c r="H74" s="20"/>
      <c r="K74" s="21"/>
      <c r="L74" s="418"/>
      <c r="M74" s="419"/>
      <c r="N74" s="419"/>
      <c r="O74" s="23"/>
      <c r="P74" s="167"/>
      <c r="Q74" s="167"/>
      <c r="R74" s="166"/>
      <c r="S74" s="167"/>
      <c r="T74" s="314"/>
      <c r="W74" s="449"/>
      <c r="X74" s="1271" t="s">
        <v>4824</v>
      </c>
      <c r="Y74" s="1202"/>
      <c r="Z74" s="1202"/>
      <c r="AA74" s="1202"/>
      <c r="AB74" s="1202"/>
      <c r="AC74" s="448" t="s">
        <v>4825</v>
      </c>
      <c r="AD74" s="99"/>
      <c r="AE74" s="99"/>
      <c r="AF74" s="43"/>
      <c r="AG74" s="43"/>
      <c r="AH74" s="43"/>
      <c r="AI74" s="43"/>
      <c r="AJ74" s="43"/>
      <c r="AK74" s="43"/>
      <c r="AL74" s="43"/>
      <c r="AM74" s="44" t="s">
        <v>17</v>
      </c>
      <c r="AN74" s="1157">
        <f>$AN$8</f>
        <v>0.7</v>
      </c>
      <c r="AO74" s="1157"/>
      <c r="AP74" s="1268"/>
      <c r="AQ74" s="1269"/>
      <c r="AR74" s="1269"/>
      <c r="AS74" s="1270"/>
      <c r="AT74" s="35">
        <f>ROUND(ROUND(ROUND(H71*V48,0)*AN74,0)*AR76,0)</f>
        <v>154</v>
      </c>
      <c r="AU74" s="31"/>
    </row>
    <row r="75" spans="1:47" ht="17.100000000000001" customHeight="1" x14ac:dyDescent="0.15">
      <c r="A75" s="32">
        <v>44</v>
      </c>
      <c r="B75" s="33" t="s">
        <v>6305</v>
      </c>
      <c r="C75" s="34" t="s">
        <v>9347</v>
      </c>
      <c r="D75" s="422"/>
      <c r="E75" s="424"/>
      <c r="F75" s="29"/>
      <c r="G75" s="29"/>
      <c r="H75" s="20"/>
      <c r="K75" s="21"/>
      <c r="L75" s="420"/>
      <c r="M75" s="421"/>
      <c r="N75" s="421"/>
      <c r="O75" s="26"/>
      <c r="P75" s="27"/>
      <c r="Q75" s="27"/>
      <c r="R75" s="166"/>
      <c r="S75" s="167"/>
      <c r="T75" s="314"/>
      <c r="W75" s="449"/>
      <c r="X75" s="1272"/>
      <c r="Y75" s="1273"/>
      <c r="Z75" s="1273"/>
      <c r="AA75" s="1273"/>
      <c r="AB75" s="1273"/>
      <c r="AC75" s="448" t="s">
        <v>8385</v>
      </c>
      <c r="AD75" s="99"/>
      <c r="AE75" s="99"/>
      <c r="AF75" s="43"/>
      <c r="AG75" s="43"/>
      <c r="AH75" s="43"/>
      <c r="AI75" s="43"/>
      <c r="AJ75" s="43"/>
      <c r="AK75" s="43"/>
      <c r="AL75" s="43"/>
      <c r="AM75" s="44" t="s">
        <v>17</v>
      </c>
      <c r="AN75" s="1157">
        <f>$AN$9</f>
        <v>0.5</v>
      </c>
      <c r="AO75" s="1157"/>
      <c r="AP75" s="20"/>
      <c r="AQ75" s="4"/>
      <c r="AR75" s="4"/>
      <c r="AS75" s="21"/>
      <c r="AT75" s="35">
        <f>ROUND(ROUND(ROUND(H71*V48,0)*AN75,0)*AR76,0)</f>
        <v>110</v>
      </c>
      <c r="AU75" s="31"/>
    </row>
    <row r="76" spans="1:47" ht="17.100000000000001" customHeight="1" x14ac:dyDescent="0.15">
      <c r="A76" s="32">
        <v>44</v>
      </c>
      <c r="B76" s="33" t="s">
        <v>6307</v>
      </c>
      <c r="C76" s="34" t="s">
        <v>9348</v>
      </c>
      <c r="D76" s="422"/>
      <c r="E76" s="424"/>
      <c r="F76" s="29"/>
      <c r="G76" s="29"/>
      <c r="H76" s="20"/>
      <c r="K76" s="21"/>
      <c r="L76" s="1271" t="s">
        <v>4829</v>
      </c>
      <c r="M76" s="1202"/>
      <c r="N76" s="1202"/>
      <c r="O76" s="1202"/>
      <c r="P76" s="1202"/>
      <c r="Q76" s="1202"/>
      <c r="R76" s="418"/>
      <c r="S76" s="419"/>
      <c r="T76" s="425"/>
      <c r="W76" s="449"/>
      <c r="X76" s="42"/>
      <c r="Y76" s="43"/>
      <c r="Z76" s="44"/>
      <c r="AA76" s="44"/>
      <c r="AB76" s="43"/>
      <c r="AC76" s="450"/>
      <c r="AD76" s="43"/>
      <c r="AE76" s="43"/>
      <c r="AF76" s="43"/>
      <c r="AG76" s="43"/>
      <c r="AH76" s="43"/>
      <c r="AI76" s="43"/>
      <c r="AJ76" s="43"/>
      <c r="AK76" s="43"/>
      <c r="AL76" s="43"/>
      <c r="AM76" s="44"/>
      <c r="AN76" s="45"/>
      <c r="AO76" s="45"/>
      <c r="AP76" s="20"/>
      <c r="AQ76" s="23" t="s">
        <v>17</v>
      </c>
      <c r="AR76" s="1158">
        <f>AR64</f>
        <v>0.95</v>
      </c>
      <c r="AS76" s="1159"/>
      <c r="AT76" s="35">
        <f>ROUND(ROUND(ROUND(H71*P78,0)*V48,0)*AR76,0)</f>
        <v>212</v>
      </c>
      <c r="AU76" s="31"/>
    </row>
    <row r="77" spans="1:47" ht="17.100000000000001" customHeight="1" x14ac:dyDescent="0.15">
      <c r="A77" s="32">
        <v>44</v>
      </c>
      <c r="B77" s="33" t="s">
        <v>6309</v>
      </c>
      <c r="C77" s="34" t="s">
        <v>9349</v>
      </c>
      <c r="D77" s="422"/>
      <c r="E77" s="424"/>
      <c r="F77" s="29"/>
      <c r="G77" s="29"/>
      <c r="H77" s="20"/>
      <c r="K77" s="21"/>
      <c r="L77" s="1228"/>
      <c r="M77" s="1283"/>
      <c r="N77" s="1283"/>
      <c r="O77" s="1283"/>
      <c r="P77" s="1283"/>
      <c r="Q77" s="1283"/>
      <c r="R77" s="418"/>
      <c r="S77" s="419"/>
      <c r="T77" s="425"/>
      <c r="W77" s="449"/>
      <c r="X77" s="1271" t="s">
        <v>4824</v>
      </c>
      <c r="Y77" s="1202"/>
      <c r="Z77" s="1202"/>
      <c r="AA77" s="1202"/>
      <c r="AB77" s="1202"/>
      <c r="AC77" s="448" t="s">
        <v>4825</v>
      </c>
      <c r="AD77" s="99"/>
      <c r="AE77" s="99"/>
      <c r="AF77" s="43"/>
      <c r="AG77" s="43"/>
      <c r="AH77" s="43"/>
      <c r="AI77" s="43"/>
      <c r="AJ77" s="43"/>
      <c r="AK77" s="43"/>
      <c r="AL77" s="43"/>
      <c r="AM77" s="44" t="s">
        <v>17</v>
      </c>
      <c r="AN77" s="1157">
        <f>$AN$8</f>
        <v>0.7</v>
      </c>
      <c r="AO77" s="1157"/>
      <c r="AP77" s="20"/>
      <c r="AQ77" s="4"/>
      <c r="AR77" s="4"/>
      <c r="AS77" s="21"/>
      <c r="AT77" s="35">
        <f>ROUND(ROUND(ROUND(ROUND(H71*P78,0)*V48,0)*AN77,0)*AR76,0)</f>
        <v>148</v>
      </c>
      <c r="AU77" s="31"/>
    </row>
    <row r="78" spans="1:47" ht="17.100000000000001" customHeight="1" x14ac:dyDescent="0.15">
      <c r="A78" s="32">
        <v>44</v>
      </c>
      <c r="B78" s="33" t="s">
        <v>6311</v>
      </c>
      <c r="C78" s="34" t="s">
        <v>9350</v>
      </c>
      <c r="D78" s="426"/>
      <c r="E78" s="428"/>
      <c r="F78" s="57"/>
      <c r="G78" s="57"/>
      <c r="H78" s="24"/>
      <c r="I78" s="25"/>
      <c r="J78" s="25"/>
      <c r="K78" s="38"/>
      <c r="L78" s="420"/>
      <c r="M78" s="421"/>
      <c r="N78" s="421"/>
      <c r="O78" s="26" t="s">
        <v>17</v>
      </c>
      <c r="P78" s="1180">
        <f>$P$12</f>
        <v>0.96499999999999997</v>
      </c>
      <c r="Q78" s="1180"/>
      <c r="R78" s="454"/>
      <c r="S78" s="27"/>
      <c r="T78" s="28"/>
      <c r="U78" s="135"/>
      <c r="V78" s="233"/>
      <c r="W78" s="455"/>
      <c r="X78" s="1272"/>
      <c r="Y78" s="1273"/>
      <c r="Z78" s="1273"/>
      <c r="AA78" s="1273"/>
      <c r="AB78" s="1273"/>
      <c r="AC78" s="448" t="s">
        <v>8385</v>
      </c>
      <c r="AD78" s="99"/>
      <c r="AE78" s="99"/>
      <c r="AF78" s="43"/>
      <c r="AG78" s="43"/>
      <c r="AH78" s="43"/>
      <c r="AI78" s="43"/>
      <c r="AJ78" s="43"/>
      <c r="AK78" s="43"/>
      <c r="AL78" s="43"/>
      <c r="AM78" s="44" t="s">
        <v>17</v>
      </c>
      <c r="AN78" s="1157">
        <f>$AN$9</f>
        <v>0.5</v>
      </c>
      <c r="AO78" s="1157"/>
      <c r="AP78" s="24"/>
      <c r="AQ78" s="25"/>
      <c r="AR78" s="25"/>
      <c r="AS78" s="38"/>
      <c r="AT78" s="35">
        <f>ROUND(ROUND(ROUND(ROUND(H71*P78,0)*V48,0)*AN78,0)*AR76,0)</f>
        <v>106</v>
      </c>
      <c r="AU78" s="61"/>
    </row>
    <row r="79" spans="1:47" ht="17.100000000000001" customHeight="1" x14ac:dyDescent="0.15">
      <c r="A79" s="32">
        <v>44</v>
      </c>
      <c r="B79" s="33" t="s">
        <v>6313</v>
      </c>
      <c r="C79" s="34" t="s">
        <v>9351</v>
      </c>
      <c r="D79" s="1085" t="s">
        <v>8382</v>
      </c>
      <c r="E79" s="1087"/>
      <c r="F79" s="1085" t="s">
        <v>4820</v>
      </c>
      <c r="G79" s="1281"/>
      <c r="H79" s="1085" t="s">
        <v>4905</v>
      </c>
      <c r="I79" s="1133"/>
      <c r="J79" s="1133"/>
      <c r="K79" s="1134"/>
      <c r="L79" s="416"/>
      <c r="M79" s="417"/>
      <c r="N79" s="417"/>
      <c r="O79" s="65"/>
      <c r="P79" s="156"/>
      <c r="Q79" s="156"/>
      <c r="R79" s="1301" t="s">
        <v>9279</v>
      </c>
      <c r="S79" s="1117"/>
      <c r="T79" s="1117"/>
      <c r="U79" s="1218" t="s">
        <v>6170</v>
      </c>
      <c r="V79" s="1340"/>
      <c r="W79" s="1341"/>
      <c r="X79" s="43"/>
      <c r="Y79" s="43"/>
      <c r="Z79" s="44"/>
      <c r="AA79" s="44"/>
      <c r="AB79" s="43"/>
      <c r="AC79" s="450"/>
      <c r="AD79" s="43"/>
      <c r="AE79" s="43"/>
      <c r="AF79" s="43"/>
      <c r="AG79" s="43"/>
      <c r="AH79" s="43"/>
      <c r="AI79" s="43"/>
      <c r="AJ79" s="43"/>
      <c r="AK79" s="43"/>
      <c r="AL79" s="43"/>
      <c r="AM79" s="44"/>
      <c r="AN79" s="45"/>
      <c r="AO79" s="45"/>
      <c r="AP79" s="43"/>
      <c r="AQ79" s="43"/>
      <c r="AR79" s="43"/>
      <c r="AS79" s="43"/>
      <c r="AT79" s="35">
        <f>ROUND(H83*V84,0)</f>
        <v>214</v>
      </c>
      <c r="AU79" s="66" t="s">
        <v>4822</v>
      </c>
    </row>
    <row r="80" spans="1:47" ht="17.100000000000001" customHeight="1" x14ac:dyDescent="0.15">
      <c r="A80" s="32">
        <v>44</v>
      </c>
      <c r="B80" s="33" t="s">
        <v>6315</v>
      </c>
      <c r="C80" s="34" t="s">
        <v>9352</v>
      </c>
      <c r="D80" s="1088"/>
      <c r="E80" s="1090"/>
      <c r="F80" s="1268"/>
      <c r="G80" s="1269"/>
      <c r="H80" s="1137"/>
      <c r="I80" s="1135"/>
      <c r="J80" s="1135"/>
      <c r="K80" s="1136"/>
      <c r="L80" s="418"/>
      <c r="M80" s="419"/>
      <c r="N80" s="419"/>
      <c r="O80" s="23"/>
      <c r="P80" s="167"/>
      <c r="Q80" s="167"/>
      <c r="R80" s="1313"/>
      <c r="S80" s="1314"/>
      <c r="T80" s="1314"/>
      <c r="U80" s="1308"/>
      <c r="V80" s="1309"/>
      <c r="W80" s="1310"/>
      <c r="X80" s="1202" t="s">
        <v>4824</v>
      </c>
      <c r="Y80" s="1202"/>
      <c r="Z80" s="1202"/>
      <c r="AA80" s="1202"/>
      <c r="AB80" s="1202"/>
      <c r="AC80" s="448" t="s">
        <v>4825</v>
      </c>
      <c r="AD80" s="99"/>
      <c r="AE80" s="99"/>
      <c r="AF80" s="43"/>
      <c r="AG80" s="43"/>
      <c r="AH80" s="43"/>
      <c r="AI80" s="43"/>
      <c r="AJ80" s="43"/>
      <c r="AK80" s="43"/>
      <c r="AL80" s="43"/>
      <c r="AM80" s="44" t="s">
        <v>17</v>
      </c>
      <c r="AN80" s="1157">
        <f>$AN$8</f>
        <v>0.7</v>
      </c>
      <c r="AO80" s="1157"/>
      <c r="AP80" s="43"/>
      <c r="AQ80" s="43"/>
      <c r="AR80" s="43"/>
      <c r="AS80" s="43"/>
      <c r="AT80" s="35">
        <f>ROUND(ROUND(H83*V84,0)*AN80,0)</f>
        <v>150</v>
      </c>
      <c r="AU80" s="31"/>
    </row>
    <row r="81" spans="1:47" ht="17.100000000000001" customHeight="1" x14ac:dyDescent="0.15">
      <c r="A81" s="32">
        <v>44</v>
      </c>
      <c r="B81" s="33" t="s">
        <v>6317</v>
      </c>
      <c r="C81" s="34" t="s">
        <v>9353</v>
      </c>
      <c r="D81" s="1088"/>
      <c r="E81" s="1090"/>
      <c r="F81" s="1268"/>
      <c r="G81" s="1269"/>
      <c r="H81" s="1137"/>
      <c r="I81" s="1135"/>
      <c r="J81" s="1135"/>
      <c r="K81" s="1136"/>
      <c r="L81" s="420"/>
      <c r="M81" s="421"/>
      <c r="N81" s="421"/>
      <c r="O81" s="26"/>
      <c r="P81" s="27"/>
      <c r="Q81" s="27"/>
      <c r="R81" s="1313"/>
      <c r="S81" s="1314"/>
      <c r="T81" s="1314"/>
      <c r="U81" s="1308"/>
      <c r="V81" s="1309"/>
      <c r="W81" s="1310"/>
      <c r="X81" s="1273"/>
      <c r="Y81" s="1273"/>
      <c r="Z81" s="1273"/>
      <c r="AA81" s="1273"/>
      <c r="AB81" s="1273"/>
      <c r="AC81" s="448" t="s">
        <v>8385</v>
      </c>
      <c r="AD81" s="99"/>
      <c r="AE81" s="99"/>
      <c r="AF81" s="43"/>
      <c r="AG81" s="43"/>
      <c r="AH81" s="43"/>
      <c r="AI81" s="43"/>
      <c r="AJ81" s="43"/>
      <c r="AK81" s="43"/>
      <c r="AL81" s="43"/>
      <c r="AM81" s="44" t="s">
        <v>17</v>
      </c>
      <c r="AN81" s="1157">
        <f>$AN$9</f>
        <v>0.5</v>
      </c>
      <c r="AO81" s="1157"/>
      <c r="AP81" s="43"/>
      <c r="AQ81" s="43"/>
      <c r="AR81" s="43"/>
      <c r="AS81" s="43"/>
      <c r="AT81" s="35">
        <f>ROUND(ROUND(H83*V84,0)*AN81,0)</f>
        <v>107</v>
      </c>
      <c r="AU81" s="31"/>
    </row>
    <row r="82" spans="1:47" ht="17.100000000000001" customHeight="1" x14ac:dyDescent="0.15">
      <c r="A82" s="32">
        <v>44</v>
      </c>
      <c r="B82" s="33" t="s">
        <v>6319</v>
      </c>
      <c r="C82" s="34" t="s">
        <v>9354</v>
      </c>
      <c r="D82" s="1276"/>
      <c r="E82" s="1278"/>
      <c r="F82" s="1276"/>
      <c r="G82" s="1277"/>
      <c r="H82" s="1268"/>
      <c r="I82" s="1269"/>
      <c r="J82" s="1269"/>
      <c r="K82" s="1270"/>
      <c r="L82" s="1271" t="s">
        <v>4829</v>
      </c>
      <c r="M82" s="1202"/>
      <c r="N82" s="1202"/>
      <c r="O82" s="1202"/>
      <c r="P82" s="1202"/>
      <c r="Q82" s="1202"/>
      <c r="R82" s="1313"/>
      <c r="S82" s="1314"/>
      <c r="T82" s="1314"/>
      <c r="U82" s="1068"/>
      <c r="V82" s="1069"/>
      <c r="W82" s="1070"/>
      <c r="X82" s="43"/>
      <c r="Y82" s="43"/>
      <c r="Z82" s="44"/>
      <c r="AA82" s="44"/>
      <c r="AB82" s="43"/>
      <c r="AC82" s="450"/>
      <c r="AD82" s="43"/>
      <c r="AE82" s="43"/>
      <c r="AF82" s="43"/>
      <c r="AG82" s="43"/>
      <c r="AH82" s="43"/>
      <c r="AI82" s="43"/>
      <c r="AJ82" s="43"/>
      <c r="AK82" s="43"/>
      <c r="AL82" s="43"/>
      <c r="AM82" s="44"/>
      <c r="AN82" s="45"/>
      <c r="AO82" s="45"/>
      <c r="AP82" s="43"/>
      <c r="AQ82" s="43"/>
      <c r="AR82" s="25"/>
      <c r="AS82" s="25"/>
      <c r="AT82" s="35">
        <f>ROUND(ROUND(H83*P84,0)*V84,0)</f>
        <v>206</v>
      </c>
      <c r="AU82" s="31"/>
    </row>
    <row r="83" spans="1:47" ht="17.100000000000001" customHeight="1" x14ac:dyDescent="0.15">
      <c r="A83" s="32">
        <v>44</v>
      </c>
      <c r="B83" s="33" t="s">
        <v>6321</v>
      </c>
      <c r="C83" s="34" t="s">
        <v>9355</v>
      </c>
      <c r="D83" s="1276"/>
      <c r="E83" s="1278"/>
      <c r="F83" s="1276"/>
      <c r="G83" s="1277"/>
      <c r="H83" s="1280">
        <f>'16就労移行支援(養成・基本)'!K83</f>
        <v>305</v>
      </c>
      <c r="I83" s="1108"/>
      <c r="J83" s="4" t="s">
        <v>21</v>
      </c>
      <c r="K83" s="22"/>
      <c r="L83" s="1228"/>
      <c r="M83" s="1283"/>
      <c r="N83" s="1283"/>
      <c r="O83" s="1283"/>
      <c r="P83" s="1283"/>
      <c r="Q83" s="1283"/>
      <c r="R83" s="1313"/>
      <c r="S83" s="1314"/>
      <c r="T83" s="1315"/>
      <c r="W83" s="449"/>
      <c r="X83" s="1271" t="s">
        <v>4824</v>
      </c>
      <c r="Y83" s="1202"/>
      <c r="Z83" s="1202"/>
      <c r="AA83" s="1202"/>
      <c r="AB83" s="1202"/>
      <c r="AC83" s="448" t="s">
        <v>4825</v>
      </c>
      <c r="AD83" s="99"/>
      <c r="AE83" s="99"/>
      <c r="AF83" s="43"/>
      <c r="AG83" s="43"/>
      <c r="AH83" s="43"/>
      <c r="AI83" s="43"/>
      <c r="AJ83" s="43"/>
      <c r="AK83" s="43"/>
      <c r="AL83" s="43"/>
      <c r="AM83" s="44" t="s">
        <v>17</v>
      </c>
      <c r="AN83" s="1157">
        <f>$AN$8</f>
        <v>0.7</v>
      </c>
      <c r="AO83" s="1157"/>
      <c r="AP83" s="25"/>
      <c r="AQ83" s="25"/>
      <c r="AR83" s="25"/>
      <c r="AS83" s="25"/>
      <c r="AT83" s="35">
        <f>ROUND(ROUND(ROUND(H83*P84,0)*V84,0)*AN83,0)</f>
        <v>144</v>
      </c>
      <c r="AU83" s="31"/>
    </row>
    <row r="84" spans="1:47" ht="17.100000000000001" customHeight="1" x14ac:dyDescent="0.15">
      <c r="A84" s="32">
        <v>44</v>
      </c>
      <c r="B84" s="33" t="s">
        <v>6323</v>
      </c>
      <c r="C84" s="34" t="s">
        <v>9356</v>
      </c>
      <c r="D84" s="1276"/>
      <c r="E84" s="1278"/>
      <c r="F84" s="1276"/>
      <c r="G84" s="1277"/>
      <c r="H84" s="418"/>
      <c r="I84" s="419"/>
      <c r="J84" s="419"/>
      <c r="K84" s="425"/>
      <c r="L84" s="420"/>
      <c r="M84" s="421"/>
      <c r="N84" s="421"/>
      <c r="O84" s="26" t="s">
        <v>17</v>
      </c>
      <c r="P84" s="1180">
        <f>$P$12</f>
        <v>0.96499999999999997</v>
      </c>
      <c r="Q84" s="1180"/>
      <c r="R84" s="1276"/>
      <c r="S84" s="1277"/>
      <c r="T84" s="1278"/>
      <c r="U84" s="23" t="s">
        <v>17</v>
      </c>
      <c r="V84" s="1158">
        <f>$V$12</f>
        <v>0.7</v>
      </c>
      <c r="W84" s="1159"/>
      <c r="X84" s="1272"/>
      <c r="Y84" s="1273"/>
      <c r="Z84" s="1273"/>
      <c r="AA84" s="1273"/>
      <c r="AB84" s="1273"/>
      <c r="AC84" s="448" t="s">
        <v>8385</v>
      </c>
      <c r="AD84" s="99"/>
      <c r="AE84" s="99"/>
      <c r="AF84" s="43"/>
      <c r="AG84" s="43"/>
      <c r="AH84" s="43"/>
      <c r="AI84" s="43"/>
      <c r="AJ84" s="43"/>
      <c r="AK84" s="43"/>
      <c r="AL84" s="43"/>
      <c r="AM84" s="44" t="s">
        <v>17</v>
      </c>
      <c r="AN84" s="1157">
        <f>$AN$9</f>
        <v>0.5</v>
      </c>
      <c r="AO84" s="1157"/>
      <c r="AP84" s="25"/>
      <c r="AQ84" s="25"/>
      <c r="AR84" s="25"/>
      <c r="AS84" s="25"/>
      <c r="AT84" s="35">
        <f>ROUND(ROUND(ROUND(H83*P84,0)*V84,0)*AN84,0)</f>
        <v>103</v>
      </c>
      <c r="AU84" s="31"/>
    </row>
    <row r="85" spans="1:47" ht="17.100000000000001" customHeight="1" x14ac:dyDescent="0.15">
      <c r="A85" s="32">
        <v>44</v>
      </c>
      <c r="B85" s="33" t="s">
        <v>6325</v>
      </c>
      <c r="C85" s="34" t="s">
        <v>9357</v>
      </c>
      <c r="D85" s="422"/>
      <c r="E85" s="424"/>
      <c r="F85" s="29"/>
      <c r="G85" s="29"/>
      <c r="H85" s="20"/>
      <c r="K85" s="21"/>
      <c r="L85" s="416"/>
      <c r="M85" s="417"/>
      <c r="N85" s="417"/>
      <c r="O85" s="65"/>
      <c r="P85" s="156"/>
      <c r="Q85" s="156"/>
      <c r="R85" s="166"/>
      <c r="S85" s="167"/>
      <c r="T85" s="314"/>
      <c r="W85" s="449"/>
      <c r="X85" s="42"/>
      <c r="Y85" s="43"/>
      <c r="Z85" s="44"/>
      <c r="AA85" s="44"/>
      <c r="AB85" s="43"/>
      <c r="AC85" s="450"/>
      <c r="AD85" s="43"/>
      <c r="AE85" s="43"/>
      <c r="AF85" s="43"/>
      <c r="AG85" s="43"/>
      <c r="AH85" s="43"/>
      <c r="AI85" s="43"/>
      <c r="AJ85" s="43"/>
      <c r="AK85" s="43"/>
      <c r="AL85" s="43"/>
      <c r="AM85" s="44"/>
      <c r="AN85" s="45"/>
      <c r="AO85" s="45"/>
      <c r="AP85" s="1198" t="s">
        <v>4833</v>
      </c>
      <c r="AQ85" s="1281"/>
      <c r="AR85" s="1281"/>
      <c r="AS85" s="1299"/>
      <c r="AT85" s="35">
        <f>ROUND(ROUND(H83*V84,0)*AR88,0)</f>
        <v>203</v>
      </c>
      <c r="AU85" s="31"/>
    </row>
    <row r="86" spans="1:47" ht="17.100000000000001" customHeight="1" x14ac:dyDescent="0.15">
      <c r="A86" s="32">
        <v>44</v>
      </c>
      <c r="B86" s="33" t="s">
        <v>6327</v>
      </c>
      <c r="C86" s="34" t="s">
        <v>9358</v>
      </c>
      <c r="D86" s="422"/>
      <c r="E86" s="424"/>
      <c r="F86" s="29"/>
      <c r="G86" s="29"/>
      <c r="H86" s="20"/>
      <c r="K86" s="21"/>
      <c r="L86" s="418"/>
      <c r="M86" s="419"/>
      <c r="N86" s="419"/>
      <c r="O86" s="23"/>
      <c r="P86" s="167"/>
      <c r="Q86" s="167"/>
      <c r="R86" s="166"/>
      <c r="S86" s="167"/>
      <c r="T86" s="314"/>
      <c r="W86" s="449"/>
      <c r="X86" s="1271" t="s">
        <v>4824</v>
      </c>
      <c r="Y86" s="1202"/>
      <c r="Z86" s="1202"/>
      <c r="AA86" s="1202"/>
      <c r="AB86" s="1202"/>
      <c r="AC86" s="448" t="s">
        <v>4825</v>
      </c>
      <c r="AD86" s="99"/>
      <c r="AE86" s="99"/>
      <c r="AF86" s="43"/>
      <c r="AG86" s="43"/>
      <c r="AH86" s="43"/>
      <c r="AI86" s="43"/>
      <c r="AJ86" s="43"/>
      <c r="AK86" s="43"/>
      <c r="AL86" s="43"/>
      <c r="AM86" s="44" t="s">
        <v>17</v>
      </c>
      <c r="AN86" s="1157">
        <f>$AN$8</f>
        <v>0.7</v>
      </c>
      <c r="AO86" s="1157"/>
      <c r="AP86" s="1268"/>
      <c r="AQ86" s="1269"/>
      <c r="AR86" s="1269"/>
      <c r="AS86" s="1270"/>
      <c r="AT86" s="35">
        <f>ROUND(ROUND(ROUND(H83*V84,0)*AN86,0)*AR88,0)</f>
        <v>143</v>
      </c>
      <c r="AU86" s="31"/>
    </row>
    <row r="87" spans="1:47" ht="17.100000000000001" customHeight="1" x14ac:dyDescent="0.15">
      <c r="A87" s="32">
        <v>44</v>
      </c>
      <c r="B87" s="33" t="s">
        <v>6329</v>
      </c>
      <c r="C87" s="34" t="s">
        <v>9359</v>
      </c>
      <c r="D87" s="422"/>
      <c r="E87" s="424"/>
      <c r="F87" s="29"/>
      <c r="G87" s="29"/>
      <c r="H87" s="20"/>
      <c r="K87" s="21"/>
      <c r="L87" s="420"/>
      <c r="M87" s="421"/>
      <c r="N87" s="421"/>
      <c r="O87" s="26"/>
      <c r="P87" s="27"/>
      <c r="Q87" s="27"/>
      <c r="R87" s="166"/>
      <c r="S87" s="167"/>
      <c r="T87" s="314"/>
      <c r="W87" s="449"/>
      <c r="X87" s="1272"/>
      <c r="Y87" s="1273"/>
      <c r="Z87" s="1273"/>
      <c r="AA87" s="1273"/>
      <c r="AB87" s="1273"/>
      <c r="AC87" s="448" t="s">
        <v>8385</v>
      </c>
      <c r="AD87" s="99"/>
      <c r="AE87" s="99"/>
      <c r="AF87" s="43"/>
      <c r="AG87" s="43"/>
      <c r="AH87" s="43"/>
      <c r="AI87" s="43"/>
      <c r="AJ87" s="43"/>
      <c r="AK87" s="43"/>
      <c r="AL87" s="43"/>
      <c r="AM87" s="44" t="s">
        <v>17</v>
      </c>
      <c r="AN87" s="1157">
        <f>$AN$9</f>
        <v>0.5</v>
      </c>
      <c r="AO87" s="1157"/>
      <c r="AP87" s="20"/>
      <c r="AQ87" s="4"/>
      <c r="AR87" s="4"/>
      <c r="AS87" s="21"/>
      <c r="AT87" s="35">
        <f>ROUND(ROUND(ROUND(H83*V84,0)*AN87,0)*AR88,0)</f>
        <v>102</v>
      </c>
      <c r="AU87" s="31"/>
    </row>
    <row r="88" spans="1:47" ht="17.100000000000001" customHeight="1" x14ac:dyDescent="0.15">
      <c r="A88" s="32">
        <v>44</v>
      </c>
      <c r="B88" s="33" t="s">
        <v>6331</v>
      </c>
      <c r="C88" s="34" t="s">
        <v>9360</v>
      </c>
      <c r="D88" s="422"/>
      <c r="E88" s="424"/>
      <c r="F88" s="29"/>
      <c r="G88" s="29"/>
      <c r="H88" s="20"/>
      <c r="K88" s="21"/>
      <c r="L88" s="1271" t="s">
        <v>4829</v>
      </c>
      <c r="M88" s="1202"/>
      <c r="N88" s="1202"/>
      <c r="O88" s="1202"/>
      <c r="P88" s="1202"/>
      <c r="Q88" s="1202"/>
      <c r="R88" s="418"/>
      <c r="S88" s="419"/>
      <c r="T88" s="425"/>
      <c r="W88" s="449"/>
      <c r="X88" s="42"/>
      <c r="Y88" s="43"/>
      <c r="Z88" s="44"/>
      <c r="AA88" s="44"/>
      <c r="AB88" s="43"/>
      <c r="AC88" s="450"/>
      <c r="AD88" s="43"/>
      <c r="AE88" s="43"/>
      <c r="AF88" s="43"/>
      <c r="AG88" s="43"/>
      <c r="AH88" s="43"/>
      <c r="AI88" s="43"/>
      <c r="AJ88" s="43"/>
      <c r="AK88" s="43"/>
      <c r="AL88" s="43"/>
      <c r="AM88" s="44"/>
      <c r="AN88" s="45"/>
      <c r="AO88" s="45"/>
      <c r="AP88" s="20"/>
      <c r="AQ88" s="23" t="s">
        <v>17</v>
      </c>
      <c r="AR88" s="1158">
        <f>AR76</f>
        <v>0.95</v>
      </c>
      <c r="AS88" s="1159"/>
      <c r="AT88" s="35">
        <f>ROUND(ROUND(ROUND(H83*P90,0)*V84,0)*AR88,0)</f>
        <v>196</v>
      </c>
      <c r="AU88" s="31"/>
    </row>
    <row r="89" spans="1:47" ht="17.100000000000001" customHeight="1" x14ac:dyDescent="0.15">
      <c r="A89" s="32">
        <v>44</v>
      </c>
      <c r="B89" s="33" t="s">
        <v>6333</v>
      </c>
      <c r="C89" s="34" t="s">
        <v>9361</v>
      </c>
      <c r="D89" s="422"/>
      <c r="E89" s="424"/>
      <c r="F89" s="29"/>
      <c r="G89" s="29"/>
      <c r="H89" s="20"/>
      <c r="K89" s="21"/>
      <c r="L89" s="1228"/>
      <c r="M89" s="1283"/>
      <c r="N89" s="1283"/>
      <c r="O89" s="1283"/>
      <c r="P89" s="1283"/>
      <c r="Q89" s="1283"/>
      <c r="R89" s="418"/>
      <c r="S89" s="419"/>
      <c r="T89" s="425"/>
      <c r="W89" s="449"/>
      <c r="X89" s="1271" t="s">
        <v>4824</v>
      </c>
      <c r="Y89" s="1202"/>
      <c r="Z89" s="1202"/>
      <c r="AA89" s="1202"/>
      <c r="AB89" s="1202"/>
      <c r="AC89" s="448" t="s">
        <v>4825</v>
      </c>
      <c r="AD89" s="99"/>
      <c r="AE89" s="99"/>
      <c r="AF89" s="43"/>
      <c r="AG89" s="43"/>
      <c r="AH89" s="43"/>
      <c r="AI89" s="43"/>
      <c r="AJ89" s="43"/>
      <c r="AK89" s="43"/>
      <c r="AL89" s="43"/>
      <c r="AM89" s="44" t="s">
        <v>17</v>
      </c>
      <c r="AN89" s="1157">
        <f>$AN$8</f>
        <v>0.7</v>
      </c>
      <c r="AO89" s="1157"/>
      <c r="AP89" s="20"/>
      <c r="AQ89" s="4"/>
      <c r="AR89" s="4"/>
      <c r="AS89" s="21"/>
      <c r="AT89" s="35">
        <f>ROUND(ROUND(ROUND(ROUND(H83*P90,0)*V84,0)*AN89,0)*AR88,0)</f>
        <v>137</v>
      </c>
      <c r="AU89" s="31"/>
    </row>
    <row r="90" spans="1:47" ht="17.100000000000001" customHeight="1" x14ac:dyDescent="0.15">
      <c r="A90" s="32">
        <v>44</v>
      </c>
      <c r="B90" s="33" t="s">
        <v>6335</v>
      </c>
      <c r="C90" s="34" t="s">
        <v>9362</v>
      </c>
      <c r="D90" s="422"/>
      <c r="E90" s="424"/>
      <c r="F90" s="29"/>
      <c r="G90" s="29"/>
      <c r="H90" s="20"/>
      <c r="K90" s="21"/>
      <c r="L90" s="420"/>
      <c r="M90" s="421"/>
      <c r="N90" s="421"/>
      <c r="O90" s="26" t="s">
        <v>17</v>
      </c>
      <c r="P90" s="1180">
        <f>$P$12</f>
        <v>0.96499999999999997</v>
      </c>
      <c r="Q90" s="1180"/>
      <c r="R90" s="166"/>
      <c r="S90" s="167"/>
      <c r="T90" s="314"/>
      <c r="W90" s="449"/>
      <c r="X90" s="1272"/>
      <c r="Y90" s="1273"/>
      <c r="Z90" s="1273"/>
      <c r="AA90" s="1273"/>
      <c r="AB90" s="1273"/>
      <c r="AC90" s="448" t="s">
        <v>8385</v>
      </c>
      <c r="AD90" s="99"/>
      <c r="AE90" s="99"/>
      <c r="AF90" s="43"/>
      <c r="AG90" s="43"/>
      <c r="AH90" s="43"/>
      <c r="AI90" s="43"/>
      <c r="AJ90" s="43"/>
      <c r="AK90" s="43"/>
      <c r="AL90" s="43"/>
      <c r="AM90" s="44" t="s">
        <v>17</v>
      </c>
      <c r="AN90" s="1157">
        <f>$AN$9</f>
        <v>0.5</v>
      </c>
      <c r="AO90" s="1157"/>
      <c r="AP90" s="24"/>
      <c r="AQ90" s="25"/>
      <c r="AR90" s="25"/>
      <c r="AS90" s="38"/>
      <c r="AT90" s="35">
        <f>ROUND(ROUND(ROUND(ROUND(H83*P90,0)*V84,0)*AN90,0)*AR88,0)</f>
        <v>98</v>
      </c>
      <c r="AU90" s="31"/>
    </row>
    <row r="91" spans="1:47" ht="17.100000000000001" customHeight="1" x14ac:dyDescent="0.15">
      <c r="A91" s="32">
        <v>44</v>
      </c>
      <c r="B91" s="33" t="s">
        <v>6337</v>
      </c>
      <c r="C91" s="34" t="s">
        <v>9363</v>
      </c>
      <c r="D91" s="422"/>
      <c r="E91" s="424"/>
      <c r="F91" s="1085" t="s">
        <v>4918</v>
      </c>
      <c r="G91" s="1281"/>
      <c r="H91" s="1085" t="s">
        <v>4821</v>
      </c>
      <c r="I91" s="1133"/>
      <c r="J91" s="1133"/>
      <c r="K91" s="1134"/>
      <c r="L91" s="416"/>
      <c r="M91" s="417"/>
      <c r="N91" s="417"/>
      <c r="O91" s="65"/>
      <c r="P91" s="156"/>
      <c r="Q91" s="156"/>
      <c r="R91" s="1301" t="s">
        <v>9279</v>
      </c>
      <c r="S91" s="1117"/>
      <c r="T91" s="1117"/>
      <c r="U91" s="1218" t="s">
        <v>6170</v>
      </c>
      <c r="V91" s="1340"/>
      <c r="W91" s="1341"/>
      <c r="X91" s="43"/>
      <c r="Y91" s="43"/>
      <c r="Z91" s="44"/>
      <c r="AA91" s="44"/>
      <c r="AB91" s="43"/>
      <c r="AC91" s="450"/>
      <c r="AD91" s="43"/>
      <c r="AE91" s="43"/>
      <c r="AF91" s="43"/>
      <c r="AG91" s="43"/>
      <c r="AH91" s="43"/>
      <c r="AI91" s="43"/>
      <c r="AJ91" s="43"/>
      <c r="AK91" s="43"/>
      <c r="AL91" s="43"/>
      <c r="AM91" s="44"/>
      <c r="AN91" s="45"/>
      <c r="AO91" s="45"/>
      <c r="AP91" s="43"/>
      <c r="AQ91" s="43"/>
      <c r="AR91" s="43"/>
      <c r="AS91" s="43"/>
      <c r="AT91" s="35">
        <f>ROUND(H95*V96,0)</f>
        <v>475</v>
      </c>
      <c r="AU91" s="66" t="s">
        <v>4822</v>
      </c>
    </row>
    <row r="92" spans="1:47" ht="17.100000000000001" customHeight="1" x14ac:dyDescent="0.15">
      <c r="A92" s="32">
        <v>44</v>
      </c>
      <c r="B92" s="33" t="s">
        <v>6339</v>
      </c>
      <c r="C92" s="34" t="s">
        <v>9364</v>
      </c>
      <c r="D92" s="422"/>
      <c r="E92" s="424"/>
      <c r="F92" s="1268"/>
      <c r="G92" s="1269"/>
      <c r="H92" s="1137"/>
      <c r="I92" s="1135"/>
      <c r="J92" s="1135"/>
      <c r="K92" s="1136"/>
      <c r="L92" s="418"/>
      <c r="M92" s="419"/>
      <c r="N92" s="419"/>
      <c r="O92" s="23"/>
      <c r="P92" s="167"/>
      <c r="Q92" s="167"/>
      <c r="R92" s="1313"/>
      <c r="S92" s="1314"/>
      <c r="T92" s="1314"/>
      <c r="U92" s="1308"/>
      <c r="V92" s="1309"/>
      <c r="W92" s="1310"/>
      <c r="X92" s="1202" t="s">
        <v>4824</v>
      </c>
      <c r="Y92" s="1202"/>
      <c r="Z92" s="1202"/>
      <c r="AA92" s="1202"/>
      <c r="AB92" s="1202"/>
      <c r="AC92" s="448" t="s">
        <v>4825</v>
      </c>
      <c r="AD92" s="99"/>
      <c r="AE92" s="99"/>
      <c r="AF92" s="43"/>
      <c r="AG92" s="43"/>
      <c r="AH92" s="43"/>
      <c r="AI92" s="43"/>
      <c r="AJ92" s="43"/>
      <c r="AK92" s="43"/>
      <c r="AL92" s="43"/>
      <c r="AM92" s="44" t="s">
        <v>17</v>
      </c>
      <c r="AN92" s="1157">
        <f>$AN$8</f>
        <v>0.7</v>
      </c>
      <c r="AO92" s="1157"/>
      <c r="AP92" s="43"/>
      <c r="AQ92" s="43"/>
      <c r="AR92" s="43"/>
      <c r="AS92" s="43"/>
      <c r="AT92" s="35">
        <f>ROUND(ROUND(H95*V96,0)*AN92,0)</f>
        <v>333</v>
      </c>
      <c r="AU92" s="232"/>
    </row>
    <row r="93" spans="1:47" ht="17.100000000000001" customHeight="1" x14ac:dyDescent="0.15">
      <c r="A93" s="32">
        <v>44</v>
      </c>
      <c r="B93" s="33" t="s">
        <v>6341</v>
      </c>
      <c r="C93" s="34" t="s">
        <v>9365</v>
      </c>
      <c r="D93" s="422"/>
      <c r="E93" s="424"/>
      <c r="F93" s="1268"/>
      <c r="G93" s="1269"/>
      <c r="H93" s="1137"/>
      <c r="I93" s="1135"/>
      <c r="J93" s="1135"/>
      <c r="K93" s="1136"/>
      <c r="L93" s="420"/>
      <c r="M93" s="421"/>
      <c r="N93" s="421"/>
      <c r="O93" s="26"/>
      <c r="P93" s="27"/>
      <c r="Q93" s="27"/>
      <c r="R93" s="1313"/>
      <c r="S93" s="1314"/>
      <c r="T93" s="1314"/>
      <c r="U93" s="1308"/>
      <c r="V93" s="1309"/>
      <c r="W93" s="1310"/>
      <c r="X93" s="1273"/>
      <c r="Y93" s="1273"/>
      <c r="Z93" s="1273"/>
      <c r="AA93" s="1273"/>
      <c r="AB93" s="1273"/>
      <c r="AC93" s="448" t="s">
        <v>8385</v>
      </c>
      <c r="AD93" s="99"/>
      <c r="AE93" s="99"/>
      <c r="AF93" s="43"/>
      <c r="AG93" s="43"/>
      <c r="AH93" s="43"/>
      <c r="AI93" s="43"/>
      <c r="AJ93" s="43"/>
      <c r="AK93" s="43"/>
      <c r="AL93" s="43"/>
      <c r="AM93" s="44" t="s">
        <v>17</v>
      </c>
      <c r="AN93" s="1157">
        <f>$AN$9</f>
        <v>0.5</v>
      </c>
      <c r="AO93" s="1157"/>
      <c r="AP93" s="43"/>
      <c r="AQ93" s="43"/>
      <c r="AR93" s="43"/>
      <c r="AS93" s="43"/>
      <c r="AT93" s="35">
        <f>ROUND(ROUND(H95*V96,0)*AN93,0)</f>
        <v>238</v>
      </c>
      <c r="AU93" s="232"/>
    </row>
    <row r="94" spans="1:47" ht="17.100000000000001" customHeight="1" x14ac:dyDescent="0.15">
      <c r="A94" s="32">
        <v>44</v>
      </c>
      <c r="B94" s="33" t="s">
        <v>6343</v>
      </c>
      <c r="C94" s="34" t="s">
        <v>9366</v>
      </c>
      <c r="D94" s="422"/>
      <c r="E94" s="424"/>
      <c r="F94" s="1276"/>
      <c r="G94" s="1277"/>
      <c r="H94" s="1268"/>
      <c r="I94" s="1269"/>
      <c r="J94" s="1269"/>
      <c r="K94" s="1270"/>
      <c r="L94" s="1271" t="s">
        <v>4829</v>
      </c>
      <c r="M94" s="1202"/>
      <c r="N94" s="1202"/>
      <c r="O94" s="1202"/>
      <c r="P94" s="1202"/>
      <c r="Q94" s="1202"/>
      <c r="R94" s="1313"/>
      <c r="S94" s="1314"/>
      <c r="T94" s="1314"/>
      <c r="U94" s="1068"/>
      <c r="V94" s="1069"/>
      <c r="W94" s="1070"/>
      <c r="X94" s="43"/>
      <c r="Y94" s="43"/>
      <c r="Z94" s="44"/>
      <c r="AA94" s="44"/>
      <c r="AB94" s="43"/>
      <c r="AC94" s="450"/>
      <c r="AD94" s="43"/>
      <c r="AE94" s="43"/>
      <c r="AF94" s="43"/>
      <c r="AG94" s="43"/>
      <c r="AH94" s="43"/>
      <c r="AI94" s="43"/>
      <c r="AJ94" s="43"/>
      <c r="AK94" s="43"/>
      <c r="AL94" s="43"/>
      <c r="AM94" s="44"/>
      <c r="AN94" s="45"/>
      <c r="AO94" s="45"/>
      <c r="AP94" s="43"/>
      <c r="AQ94" s="43"/>
      <c r="AR94" s="25"/>
      <c r="AS94" s="25"/>
      <c r="AT94" s="35">
        <f>ROUND(ROUND(H95*P96,0)*V96,0)</f>
        <v>459</v>
      </c>
      <c r="AU94" s="232"/>
    </row>
    <row r="95" spans="1:47" ht="17.100000000000001" customHeight="1" x14ac:dyDescent="0.15">
      <c r="A95" s="32">
        <v>44</v>
      </c>
      <c r="B95" s="33" t="s">
        <v>6345</v>
      </c>
      <c r="C95" s="34" t="s">
        <v>9367</v>
      </c>
      <c r="D95" s="422"/>
      <c r="E95" s="424"/>
      <c r="F95" s="1276"/>
      <c r="G95" s="1277"/>
      <c r="H95" s="1280">
        <f>'16就労移行支援(養成・基本)'!K95</f>
        <v>679</v>
      </c>
      <c r="I95" s="1108"/>
      <c r="J95" s="4" t="s">
        <v>21</v>
      </c>
      <c r="K95" s="22"/>
      <c r="L95" s="1228"/>
      <c r="M95" s="1283"/>
      <c r="N95" s="1283"/>
      <c r="O95" s="1283"/>
      <c r="P95" s="1283"/>
      <c r="Q95" s="1283"/>
      <c r="R95" s="1313"/>
      <c r="S95" s="1314"/>
      <c r="T95" s="1315"/>
      <c r="W95" s="449"/>
      <c r="X95" s="1271" t="s">
        <v>4824</v>
      </c>
      <c r="Y95" s="1202"/>
      <c r="Z95" s="1202"/>
      <c r="AA95" s="1202"/>
      <c r="AB95" s="1202"/>
      <c r="AC95" s="448" t="s">
        <v>4825</v>
      </c>
      <c r="AD95" s="99"/>
      <c r="AE95" s="99"/>
      <c r="AF95" s="43"/>
      <c r="AG95" s="43"/>
      <c r="AH95" s="43"/>
      <c r="AI95" s="43"/>
      <c r="AJ95" s="43"/>
      <c r="AK95" s="43"/>
      <c r="AL95" s="43"/>
      <c r="AM95" s="44" t="s">
        <v>17</v>
      </c>
      <c r="AN95" s="1157">
        <f>$AN$8</f>
        <v>0.7</v>
      </c>
      <c r="AO95" s="1157"/>
      <c r="AP95" s="25"/>
      <c r="AQ95" s="25"/>
      <c r="AR95" s="25"/>
      <c r="AS95" s="25"/>
      <c r="AT95" s="35">
        <f>ROUND(ROUND(ROUND(H95*P96,0)*V96,0)*AN95,0)</f>
        <v>321</v>
      </c>
      <c r="AU95" s="232"/>
    </row>
    <row r="96" spans="1:47" ht="17.100000000000001" customHeight="1" x14ac:dyDescent="0.15">
      <c r="A96" s="32">
        <v>44</v>
      </c>
      <c r="B96" s="33" t="s">
        <v>6347</v>
      </c>
      <c r="C96" s="34" t="s">
        <v>9368</v>
      </c>
      <c r="D96" s="422"/>
      <c r="E96" s="424"/>
      <c r="F96" s="1276"/>
      <c r="G96" s="1277"/>
      <c r="H96" s="418"/>
      <c r="I96" s="419"/>
      <c r="J96" s="419"/>
      <c r="K96" s="425"/>
      <c r="L96" s="420"/>
      <c r="M96" s="421"/>
      <c r="N96" s="421"/>
      <c r="O96" s="26" t="s">
        <v>17</v>
      </c>
      <c r="P96" s="1180">
        <f>$P$12</f>
        <v>0.96499999999999997</v>
      </c>
      <c r="Q96" s="1180"/>
      <c r="R96" s="1276"/>
      <c r="S96" s="1277"/>
      <c r="T96" s="1278"/>
      <c r="U96" s="23" t="s">
        <v>17</v>
      </c>
      <c r="V96" s="1158">
        <f>$V$12</f>
        <v>0.7</v>
      </c>
      <c r="W96" s="1159"/>
      <c r="X96" s="1272"/>
      <c r="Y96" s="1273"/>
      <c r="Z96" s="1273"/>
      <c r="AA96" s="1273"/>
      <c r="AB96" s="1273"/>
      <c r="AC96" s="448" t="s">
        <v>8385</v>
      </c>
      <c r="AD96" s="99"/>
      <c r="AE96" s="99"/>
      <c r="AF96" s="43"/>
      <c r="AG96" s="43"/>
      <c r="AH96" s="43"/>
      <c r="AI96" s="43"/>
      <c r="AJ96" s="43"/>
      <c r="AK96" s="43"/>
      <c r="AL96" s="43"/>
      <c r="AM96" s="44" t="s">
        <v>17</v>
      </c>
      <c r="AN96" s="1157">
        <f>$AN$9</f>
        <v>0.5</v>
      </c>
      <c r="AO96" s="1157"/>
      <c r="AP96" s="25"/>
      <c r="AQ96" s="25"/>
      <c r="AR96" s="25"/>
      <c r="AS96" s="25"/>
      <c r="AT96" s="35">
        <f>ROUND(ROUND(ROUND(H95*P96,0)*V96,0)*AN96,0)</f>
        <v>230</v>
      </c>
      <c r="AU96" s="232"/>
    </row>
    <row r="97" spans="1:47" ht="17.100000000000001" customHeight="1" x14ac:dyDescent="0.15">
      <c r="A97" s="32">
        <v>44</v>
      </c>
      <c r="B97" s="33" t="s">
        <v>6349</v>
      </c>
      <c r="C97" s="34" t="s">
        <v>9369</v>
      </c>
      <c r="D97" s="422"/>
      <c r="E97" s="424"/>
      <c r="F97" s="29"/>
      <c r="G97" s="29"/>
      <c r="H97" s="20"/>
      <c r="K97" s="21"/>
      <c r="L97" s="416"/>
      <c r="M97" s="417"/>
      <c r="N97" s="417"/>
      <c r="O97" s="65"/>
      <c r="P97" s="156"/>
      <c r="Q97" s="156"/>
      <c r="R97" s="166"/>
      <c r="S97" s="167"/>
      <c r="T97" s="314"/>
      <c r="W97" s="449"/>
      <c r="X97" s="42"/>
      <c r="Y97" s="43"/>
      <c r="Z97" s="44"/>
      <c r="AA97" s="44"/>
      <c r="AB97" s="43"/>
      <c r="AC97" s="450"/>
      <c r="AD97" s="43"/>
      <c r="AE97" s="43"/>
      <c r="AF97" s="43"/>
      <c r="AG97" s="43"/>
      <c r="AH97" s="43"/>
      <c r="AI97" s="43"/>
      <c r="AJ97" s="43"/>
      <c r="AK97" s="43"/>
      <c r="AL97" s="43"/>
      <c r="AM97" s="44"/>
      <c r="AN97" s="45"/>
      <c r="AO97" s="45"/>
      <c r="AP97" s="1198" t="s">
        <v>4833</v>
      </c>
      <c r="AQ97" s="1281"/>
      <c r="AR97" s="1281"/>
      <c r="AS97" s="1299"/>
      <c r="AT97" s="35">
        <f>ROUND(ROUND(H95*V96,0)*AR100,0)</f>
        <v>451</v>
      </c>
      <c r="AU97" s="31"/>
    </row>
    <row r="98" spans="1:47" ht="17.100000000000001" customHeight="1" x14ac:dyDescent="0.15">
      <c r="A98" s="32">
        <v>44</v>
      </c>
      <c r="B98" s="33" t="s">
        <v>6351</v>
      </c>
      <c r="C98" s="34" t="s">
        <v>9370</v>
      </c>
      <c r="D98" s="422"/>
      <c r="E98" s="424"/>
      <c r="F98" s="29"/>
      <c r="G98" s="29"/>
      <c r="H98" s="20"/>
      <c r="K98" s="21"/>
      <c r="L98" s="418"/>
      <c r="M98" s="419"/>
      <c r="N98" s="419"/>
      <c r="O98" s="23"/>
      <c r="P98" s="167"/>
      <c r="Q98" s="167"/>
      <c r="R98" s="166"/>
      <c r="S98" s="167"/>
      <c r="T98" s="314"/>
      <c r="W98" s="449"/>
      <c r="X98" s="1271" t="s">
        <v>4824</v>
      </c>
      <c r="Y98" s="1202"/>
      <c r="Z98" s="1202"/>
      <c r="AA98" s="1202"/>
      <c r="AB98" s="1202"/>
      <c r="AC98" s="448" t="s">
        <v>4825</v>
      </c>
      <c r="AD98" s="99"/>
      <c r="AE98" s="99"/>
      <c r="AF98" s="43"/>
      <c r="AG98" s="43"/>
      <c r="AH98" s="43"/>
      <c r="AI98" s="43"/>
      <c r="AJ98" s="43"/>
      <c r="AK98" s="43"/>
      <c r="AL98" s="43"/>
      <c r="AM98" s="44" t="s">
        <v>17</v>
      </c>
      <c r="AN98" s="1157">
        <f>$AN$8</f>
        <v>0.7</v>
      </c>
      <c r="AO98" s="1157"/>
      <c r="AP98" s="1268"/>
      <c r="AQ98" s="1269"/>
      <c r="AR98" s="1269"/>
      <c r="AS98" s="1270"/>
      <c r="AT98" s="35">
        <f>ROUND(ROUND(ROUND(H95*V96,0)*AN98,0)*AR100,0)</f>
        <v>316</v>
      </c>
      <c r="AU98" s="31"/>
    </row>
    <row r="99" spans="1:47" ht="17.100000000000001" customHeight="1" x14ac:dyDescent="0.15">
      <c r="A99" s="32">
        <v>44</v>
      </c>
      <c r="B99" s="33" t="s">
        <v>6353</v>
      </c>
      <c r="C99" s="34" t="s">
        <v>9371</v>
      </c>
      <c r="D99" s="422"/>
      <c r="E99" s="424"/>
      <c r="F99" s="29"/>
      <c r="G99" s="29"/>
      <c r="H99" s="20"/>
      <c r="K99" s="21"/>
      <c r="L99" s="420"/>
      <c r="M99" s="421"/>
      <c r="N99" s="421"/>
      <c r="O99" s="26"/>
      <c r="P99" s="27"/>
      <c r="Q99" s="27"/>
      <c r="R99" s="166"/>
      <c r="S99" s="167"/>
      <c r="T99" s="314"/>
      <c r="W99" s="449"/>
      <c r="X99" s="1272"/>
      <c r="Y99" s="1273"/>
      <c r="Z99" s="1273"/>
      <c r="AA99" s="1273"/>
      <c r="AB99" s="1273"/>
      <c r="AC99" s="448" t="s">
        <v>8385</v>
      </c>
      <c r="AD99" s="99"/>
      <c r="AE99" s="99"/>
      <c r="AF99" s="43"/>
      <c r="AG99" s="43"/>
      <c r="AH99" s="43"/>
      <c r="AI99" s="43"/>
      <c r="AJ99" s="43"/>
      <c r="AK99" s="43"/>
      <c r="AL99" s="43"/>
      <c r="AM99" s="44" t="s">
        <v>17</v>
      </c>
      <c r="AN99" s="1157">
        <f>$AN$9</f>
        <v>0.5</v>
      </c>
      <c r="AO99" s="1157"/>
      <c r="AP99" s="20"/>
      <c r="AQ99" s="4"/>
      <c r="AR99" s="4"/>
      <c r="AS99" s="21"/>
      <c r="AT99" s="35">
        <f>ROUND(ROUND(ROUND(H95*V96,0)*AN99,0)*AR100,0)</f>
        <v>226</v>
      </c>
      <c r="AU99" s="31"/>
    </row>
    <row r="100" spans="1:47" ht="17.100000000000001" customHeight="1" x14ac:dyDescent="0.15">
      <c r="A100" s="32">
        <v>44</v>
      </c>
      <c r="B100" s="33" t="s">
        <v>6355</v>
      </c>
      <c r="C100" s="34" t="s">
        <v>9372</v>
      </c>
      <c r="D100" s="422"/>
      <c r="E100" s="424"/>
      <c r="F100" s="29"/>
      <c r="G100" s="29"/>
      <c r="H100" s="20"/>
      <c r="K100" s="21"/>
      <c r="L100" s="1271" t="s">
        <v>4829</v>
      </c>
      <c r="M100" s="1202"/>
      <c r="N100" s="1202"/>
      <c r="O100" s="1202"/>
      <c r="P100" s="1202"/>
      <c r="Q100" s="1202"/>
      <c r="R100" s="418"/>
      <c r="S100" s="419"/>
      <c r="T100" s="425"/>
      <c r="W100" s="449"/>
      <c r="X100" s="42"/>
      <c r="Y100" s="43"/>
      <c r="Z100" s="44"/>
      <c r="AA100" s="44"/>
      <c r="AB100" s="43"/>
      <c r="AC100" s="450"/>
      <c r="AD100" s="43"/>
      <c r="AE100" s="43"/>
      <c r="AF100" s="43"/>
      <c r="AG100" s="43"/>
      <c r="AH100" s="43"/>
      <c r="AI100" s="43"/>
      <c r="AJ100" s="43"/>
      <c r="AK100" s="43"/>
      <c r="AL100" s="43"/>
      <c r="AM100" s="44"/>
      <c r="AN100" s="45"/>
      <c r="AO100" s="45"/>
      <c r="AP100" s="20"/>
      <c r="AQ100" s="23" t="s">
        <v>17</v>
      </c>
      <c r="AR100" s="1158">
        <f>AR88</f>
        <v>0.95</v>
      </c>
      <c r="AS100" s="1159"/>
      <c r="AT100" s="35">
        <f>ROUND(ROUND(ROUND(H95*P102,0)*V96,0)*AR100,0)</f>
        <v>436</v>
      </c>
      <c r="AU100" s="31"/>
    </row>
    <row r="101" spans="1:47" ht="17.100000000000001" customHeight="1" x14ac:dyDescent="0.15">
      <c r="A101" s="32">
        <v>44</v>
      </c>
      <c r="B101" s="33" t="s">
        <v>6357</v>
      </c>
      <c r="C101" s="34" t="s">
        <v>9373</v>
      </c>
      <c r="D101" s="422"/>
      <c r="E101" s="424"/>
      <c r="F101" s="29"/>
      <c r="G101" s="29"/>
      <c r="H101" s="20"/>
      <c r="K101" s="21"/>
      <c r="L101" s="1228"/>
      <c r="M101" s="1283"/>
      <c r="N101" s="1283"/>
      <c r="O101" s="1283"/>
      <c r="P101" s="1283"/>
      <c r="Q101" s="1283"/>
      <c r="R101" s="418"/>
      <c r="S101" s="419"/>
      <c r="T101" s="425"/>
      <c r="W101" s="449"/>
      <c r="X101" s="1271" t="s">
        <v>4824</v>
      </c>
      <c r="Y101" s="1202"/>
      <c r="Z101" s="1202"/>
      <c r="AA101" s="1202"/>
      <c r="AB101" s="1202"/>
      <c r="AC101" s="448" t="s">
        <v>4825</v>
      </c>
      <c r="AD101" s="99"/>
      <c r="AE101" s="99"/>
      <c r="AF101" s="43"/>
      <c r="AG101" s="43"/>
      <c r="AH101" s="43"/>
      <c r="AI101" s="43"/>
      <c r="AJ101" s="43"/>
      <c r="AK101" s="43"/>
      <c r="AL101" s="43"/>
      <c r="AM101" s="44" t="s">
        <v>17</v>
      </c>
      <c r="AN101" s="1157">
        <f>$AN$8</f>
        <v>0.7</v>
      </c>
      <c r="AO101" s="1157"/>
      <c r="AP101" s="20"/>
      <c r="AQ101" s="4"/>
      <c r="AR101" s="4"/>
      <c r="AS101" s="21"/>
      <c r="AT101" s="35">
        <f>ROUND(ROUND(ROUND(ROUND(H95*P102,0)*V96,0)*AN101,0)*AR100,0)</f>
        <v>305</v>
      </c>
      <c r="AU101" s="31"/>
    </row>
    <row r="102" spans="1:47" ht="17.100000000000001" customHeight="1" x14ac:dyDescent="0.15">
      <c r="A102" s="32">
        <v>44</v>
      </c>
      <c r="B102" s="33" t="s">
        <v>6359</v>
      </c>
      <c r="C102" s="34" t="s">
        <v>9374</v>
      </c>
      <c r="D102" s="422"/>
      <c r="E102" s="424"/>
      <c r="F102" s="29"/>
      <c r="G102" s="29"/>
      <c r="H102" s="20"/>
      <c r="K102" s="21"/>
      <c r="L102" s="420"/>
      <c r="M102" s="421"/>
      <c r="N102" s="421"/>
      <c r="O102" s="26" t="s">
        <v>17</v>
      </c>
      <c r="P102" s="1180">
        <f>$P$12</f>
        <v>0.96499999999999997</v>
      </c>
      <c r="Q102" s="1180"/>
      <c r="R102" s="166"/>
      <c r="S102" s="167"/>
      <c r="T102" s="314"/>
      <c r="W102" s="449"/>
      <c r="X102" s="1272"/>
      <c r="Y102" s="1273"/>
      <c r="Z102" s="1273"/>
      <c r="AA102" s="1273"/>
      <c r="AB102" s="1273"/>
      <c r="AC102" s="448" t="s">
        <v>8385</v>
      </c>
      <c r="AD102" s="99"/>
      <c r="AE102" s="99"/>
      <c r="AF102" s="43"/>
      <c r="AG102" s="43"/>
      <c r="AH102" s="43"/>
      <c r="AI102" s="43"/>
      <c r="AJ102" s="43"/>
      <c r="AK102" s="43"/>
      <c r="AL102" s="43"/>
      <c r="AM102" s="44" t="s">
        <v>17</v>
      </c>
      <c r="AN102" s="1157">
        <f>$AN$9</f>
        <v>0.5</v>
      </c>
      <c r="AO102" s="1157"/>
      <c r="AP102" s="24"/>
      <c r="AQ102" s="25"/>
      <c r="AR102" s="25"/>
      <c r="AS102" s="38"/>
      <c r="AT102" s="35">
        <f>ROUND(ROUND(ROUND(ROUND(H95*P102,0)*V96,0)*AN102,0)*AR100,0)</f>
        <v>219</v>
      </c>
      <c r="AU102" s="31"/>
    </row>
    <row r="103" spans="1:47" ht="17.100000000000001" customHeight="1" x14ac:dyDescent="0.15">
      <c r="A103" s="32">
        <v>44</v>
      </c>
      <c r="B103" s="33" t="s">
        <v>6361</v>
      </c>
      <c r="C103" s="34" t="s">
        <v>9375</v>
      </c>
      <c r="D103" s="422"/>
      <c r="E103" s="424"/>
      <c r="F103" s="36"/>
      <c r="G103" s="29"/>
      <c r="H103" s="1085" t="s">
        <v>4840</v>
      </c>
      <c r="I103" s="1133"/>
      <c r="J103" s="1133"/>
      <c r="K103" s="1134"/>
      <c r="L103" s="416"/>
      <c r="M103" s="417"/>
      <c r="N103" s="417"/>
      <c r="O103" s="65"/>
      <c r="P103" s="156"/>
      <c r="Q103" s="156"/>
      <c r="R103" s="166"/>
      <c r="S103" s="167"/>
      <c r="T103" s="167"/>
      <c r="U103" s="93"/>
      <c r="V103" s="2"/>
      <c r="W103" s="22"/>
      <c r="X103" s="43"/>
      <c r="Y103" s="43"/>
      <c r="Z103" s="44"/>
      <c r="AA103" s="44"/>
      <c r="AB103" s="43"/>
      <c r="AC103" s="450"/>
      <c r="AD103" s="43"/>
      <c r="AE103" s="43"/>
      <c r="AF103" s="43"/>
      <c r="AG103" s="43"/>
      <c r="AH103" s="43"/>
      <c r="AI103" s="43"/>
      <c r="AJ103" s="43"/>
      <c r="AK103" s="43"/>
      <c r="AL103" s="43"/>
      <c r="AM103" s="44"/>
      <c r="AN103" s="45"/>
      <c r="AO103" s="45"/>
      <c r="AP103" s="25"/>
      <c r="AQ103" s="25"/>
      <c r="AR103" s="25"/>
      <c r="AS103" s="25"/>
      <c r="AT103" s="35">
        <f>ROUND(H107*V96,0)</f>
        <v>398</v>
      </c>
      <c r="AU103" s="31"/>
    </row>
    <row r="104" spans="1:47" ht="17.100000000000001" customHeight="1" x14ac:dyDescent="0.15">
      <c r="A104" s="32">
        <v>44</v>
      </c>
      <c r="B104" s="33" t="s">
        <v>6363</v>
      </c>
      <c r="C104" s="34" t="s">
        <v>9376</v>
      </c>
      <c r="D104" s="422"/>
      <c r="E104" s="424"/>
      <c r="F104" s="36"/>
      <c r="G104" s="29"/>
      <c r="H104" s="1137"/>
      <c r="I104" s="1135"/>
      <c r="J104" s="1135"/>
      <c r="K104" s="1136"/>
      <c r="L104" s="418"/>
      <c r="M104" s="419"/>
      <c r="N104" s="419"/>
      <c r="O104" s="23"/>
      <c r="P104" s="167"/>
      <c r="Q104" s="167"/>
      <c r="R104" s="166"/>
      <c r="S104" s="167"/>
      <c r="T104" s="167"/>
      <c r="U104" s="93"/>
      <c r="V104" s="2"/>
      <c r="W104" s="22"/>
      <c r="X104" s="1202" t="s">
        <v>4824</v>
      </c>
      <c r="Y104" s="1202"/>
      <c r="Z104" s="1202"/>
      <c r="AA104" s="1202"/>
      <c r="AB104" s="1202"/>
      <c r="AC104" s="448" t="s">
        <v>4825</v>
      </c>
      <c r="AD104" s="99"/>
      <c r="AE104" s="99"/>
      <c r="AF104" s="43"/>
      <c r="AG104" s="43"/>
      <c r="AH104" s="43"/>
      <c r="AI104" s="43"/>
      <c r="AJ104" s="43"/>
      <c r="AK104" s="43"/>
      <c r="AL104" s="43"/>
      <c r="AM104" s="44" t="s">
        <v>17</v>
      </c>
      <c r="AN104" s="1157">
        <f>$AN$8</f>
        <v>0.7</v>
      </c>
      <c r="AO104" s="1157"/>
      <c r="AP104" s="43"/>
      <c r="AQ104" s="43"/>
      <c r="AR104" s="43"/>
      <c r="AS104" s="43"/>
      <c r="AT104" s="35">
        <f>ROUND(ROUND(H107*V96,0)*AN104,0)</f>
        <v>279</v>
      </c>
      <c r="AU104" s="31"/>
    </row>
    <row r="105" spans="1:47" ht="17.100000000000001" customHeight="1" x14ac:dyDescent="0.15">
      <c r="A105" s="32">
        <v>44</v>
      </c>
      <c r="B105" s="33" t="s">
        <v>6365</v>
      </c>
      <c r="C105" s="34" t="s">
        <v>9377</v>
      </c>
      <c r="D105" s="422"/>
      <c r="E105" s="424"/>
      <c r="F105" s="36"/>
      <c r="G105" s="29"/>
      <c r="H105" s="1137"/>
      <c r="I105" s="1135"/>
      <c r="J105" s="1135"/>
      <c r="K105" s="1136"/>
      <c r="L105" s="420"/>
      <c r="M105" s="421"/>
      <c r="N105" s="421"/>
      <c r="O105" s="26"/>
      <c r="P105" s="27"/>
      <c r="Q105" s="27"/>
      <c r="R105" s="166"/>
      <c r="S105" s="167"/>
      <c r="T105" s="167"/>
      <c r="U105" s="93"/>
      <c r="V105" s="2"/>
      <c r="W105" s="22"/>
      <c r="X105" s="1273"/>
      <c r="Y105" s="1273"/>
      <c r="Z105" s="1273"/>
      <c r="AA105" s="1273"/>
      <c r="AB105" s="1273"/>
      <c r="AC105" s="448" t="s">
        <v>8385</v>
      </c>
      <c r="AD105" s="99"/>
      <c r="AE105" s="99"/>
      <c r="AF105" s="43"/>
      <c r="AG105" s="43"/>
      <c r="AH105" s="43"/>
      <c r="AI105" s="43"/>
      <c r="AJ105" s="43"/>
      <c r="AK105" s="43"/>
      <c r="AL105" s="43"/>
      <c r="AM105" s="44" t="s">
        <v>17</v>
      </c>
      <c r="AN105" s="1157">
        <f>$AN$9</f>
        <v>0.5</v>
      </c>
      <c r="AO105" s="1157"/>
      <c r="AP105" s="43"/>
      <c r="AQ105" s="43"/>
      <c r="AR105" s="43"/>
      <c r="AS105" s="43"/>
      <c r="AT105" s="35">
        <f>ROUND(ROUND(H107*V96,0)*AN105,0)</f>
        <v>199</v>
      </c>
      <c r="AU105" s="31"/>
    </row>
    <row r="106" spans="1:47" ht="17.100000000000001" customHeight="1" x14ac:dyDescent="0.15">
      <c r="A106" s="32">
        <v>44</v>
      </c>
      <c r="B106" s="33" t="s">
        <v>6367</v>
      </c>
      <c r="C106" s="34" t="s">
        <v>9378</v>
      </c>
      <c r="D106" s="422"/>
      <c r="E106" s="424"/>
      <c r="F106" s="36"/>
      <c r="G106" s="29"/>
      <c r="H106" s="1268"/>
      <c r="I106" s="1269"/>
      <c r="J106" s="1269"/>
      <c r="K106" s="1270"/>
      <c r="L106" s="1271" t="s">
        <v>4829</v>
      </c>
      <c r="M106" s="1202"/>
      <c r="N106" s="1202"/>
      <c r="O106" s="1202"/>
      <c r="P106" s="1202"/>
      <c r="Q106" s="1202"/>
      <c r="R106" s="418"/>
      <c r="S106" s="419"/>
      <c r="T106" s="419"/>
      <c r="U106" s="93"/>
      <c r="V106" s="2"/>
      <c r="W106" s="22"/>
      <c r="X106" s="43"/>
      <c r="Y106" s="43"/>
      <c r="Z106" s="44"/>
      <c r="AA106" s="44"/>
      <c r="AB106" s="43"/>
      <c r="AC106" s="450"/>
      <c r="AD106" s="43"/>
      <c r="AE106" s="43"/>
      <c r="AF106" s="43"/>
      <c r="AG106" s="43"/>
      <c r="AH106" s="43"/>
      <c r="AI106" s="43"/>
      <c r="AJ106" s="43"/>
      <c r="AK106" s="43"/>
      <c r="AL106" s="43"/>
      <c r="AM106" s="44"/>
      <c r="AN106" s="45"/>
      <c r="AO106" s="45"/>
      <c r="AP106" s="43"/>
      <c r="AQ106" s="43"/>
      <c r="AR106" s="25"/>
      <c r="AS106" s="25"/>
      <c r="AT106" s="35">
        <f>ROUND(ROUND(H107*P108,0)*V96,0)</f>
        <v>384</v>
      </c>
      <c r="AU106" s="31"/>
    </row>
    <row r="107" spans="1:47" ht="17.100000000000001" customHeight="1" x14ac:dyDescent="0.15">
      <c r="A107" s="32">
        <v>44</v>
      </c>
      <c r="B107" s="33" t="s">
        <v>6369</v>
      </c>
      <c r="C107" s="34" t="s">
        <v>9379</v>
      </c>
      <c r="D107" s="422"/>
      <c r="E107" s="424"/>
      <c r="F107" s="36"/>
      <c r="G107" s="29"/>
      <c r="H107" s="1280">
        <f>'16就労移行支援(養成・基本)'!K107</f>
        <v>568</v>
      </c>
      <c r="I107" s="1108"/>
      <c r="J107" s="4" t="s">
        <v>21</v>
      </c>
      <c r="K107" s="22"/>
      <c r="L107" s="1228"/>
      <c r="M107" s="1283"/>
      <c r="N107" s="1283"/>
      <c r="O107" s="1283"/>
      <c r="P107" s="1283"/>
      <c r="Q107" s="1283"/>
      <c r="R107" s="418"/>
      <c r="S107" s="419"/>
      <c r="T107" s="419"/>
      <c r="U107" s="93"/>
      <c r="V107" s="2"/>
      <c r="W107" s="22"/>
      <c r="X107" s="1202" t="s">
        <v>4824</v>
      </c>
      <c r="Y107" s="1202"/>
      <c r="Z107" s="1202"/>
      <c r="AA107" s="1202"/>
      <c r="AB107" s="1202"/>
      <c r="AC107" s="448" t="s">
        <v>4825</v>
      </c>
      <c r="AD107" s="99"/>
      <c r="AE107" s="99"/>
      <c r="AF107" s="43"/>
      <c r="AG107" s="43"/>
      <c r="AH107" s="43"/>
      <c r="AI107" s="43"/>
      <c r="AJ107" s="43"/>
      <c r="AK107" s="43"/>
      <c r="AL107" s="43"/>
      <c r="AM107" s="44" t="s">
        <v>17</v>
      </c>
      <c r="AN107" s="1157">
        <f>$AN$8</f>
        <v>0.7</v>
      </c>
      <c r="AO107" s="1157"/>
      <c r="AP107" s="25"/>
      <c r="AQ107" s="25"/>
      <c r="AR107" s="25"/>
      <c r="AS107" s="25"/>
      <c r="AT107" s="35">
        <f>ROUND(ROUND(ROUND(H107*P108,0)*V96,0)*AN107,0)</f>
        <v>269</v>
      </c>
      <c r="AU107" s="31"/>
    </row>
    <row r="108" spans="1:47" ht="17.100000000000001" customHeight="1" x14ac:dyDescent="0.15">
      <c r="A108" s="32">
        <v>44</v>
      </c>
      <c r="B108" s="33" t="s">
        <v>6371</v>
      </c>
      <c r="C108" s="34" t="s">
        <v>9380</v>
      </c>
      <c r="D108" s="422"/>
      <c r="E108" s="424"/>
      <c r="F108" s="36"/>
      <c r="G108" s="29"/>
      <c r="H108" s="418"/>
      <c r="I108" s="419"/>
      <c r="J108" s="419"/>
      <c r="K108" s="425"/>
      <c r="L108" s="420"/>
      <c r="M108" s="421"/>
      <c r="N108" s="421"/>
      <c r="O108" s="26" t="s">
        <v>17</v>
      </c>
      <c r="P108" s="1180">
        <f>$P$12</f>
        <v>0.96499999999999997</v>
      </c>
      <c r="Q108" s="1180"/>
      <c r="R108" s="166"/>
      <c r="S108" s="167"/>
      <c r="T108" s="167"/>
      <c r="U108" s="93"/>
      <c r="V108" s="2"/>
      <c r="W108" s="22"/>
      <c r="X108" s="1273"/>
      <c r="Y108" s="1273"/>
      <c r="Z108" s="1273"/>
      <c r="AA108" s="1273"/>
      <c r="AB108" s="1273"/>
      <c r="AC108" s="448" t="s">
        <v>8385</v>
      </c>
      <c r="AD108" s="99"/>
      <c r="AE108" s="99"/>
      <c r="AF108" s="43"/>
      <c r="AG108" s="43"/>
      <c r="AH108" s="43"/>
      <c r="AI108" s="43"/>
      <c r="AJ108" s="43"/>
      <c r="AK108" s="43"/>
      <c r="AL108" s="43"/>
      <c r="AM108" s="44" t="s">
        <v>17</v>
      </c>
      <c r="AN108" s="1157">
        <f>$AN$9</f>
        <v>0.5</v>
      </c>
      <c r="AO108" s="1157"/>
      <c r="AP108" s="25"/>
      <c r="AQ108" s="25"/>
      <c r="AR108" s="25"/>
      <c r="AS108" s="25"/>
      <c r="AT108" s="35">
        <f>ROUND(ROUND(ROUND(H107*P108,0)*V96,0)*AN108,0)</f>
        <v>192</v>
      </c>
      <c r="AU108" s="31"/>
    </row>
    <row r="109" spans="1:47" ht="17.100000000000001" customHeight="1" x14ac:dyDescent="0.15">
      <c r="A109" s="32">
        <v>44</v>
      </c>
      <c r="B109" s="33" t="s">
        <v>6373</v>
      </c>
      <c r="C109" s="34" t="s">
        <v>9381</v>
      </c>
      <c r="D109" s="422"/>
      <c r="E109" s="424"/>
      <c r="F109" s="36"/>
      <c r="G109" s="29"/>
      <c r="H109" s="20"/>
      <c r="K109" s="21"/>
      <c r="L109" s="416"/>
      <c r="M109" s="417"/>
      <c r="N109" s="417"/>
      <c r="O109" s="65"/>
      <c r="P109" s="156"/>
      <c r="Q109" s="156"/>
      <c r="R109" s="166"/>
      <c r="S109" s="167"/>
      <c r="T109" s="314"/>
      <c r="W109" s="449"/>
      <c r="X109" s="42"/>
      <c r="Y109" s="43"/>
      <c r="Z109" s="44"/>
      <c r="AA109" s="44"/>
      <c r="AB109" s="43"/>
      <c r="AC109" s="450"/>
      <c r="AD109" s="43"/>
      <c r="AE109" s="43"/>
      <c r="AF109" s="43"/>
      <c r="AG109" s="43"/>
      <c r="AH109" s="43"/>
      <c r="AI109" s="43"/>
      <c r="AJ109" s="43"/>
      <c r="AK109" s="43"/>
      <c r="AL109" s="43"/>
      <c r="AM109" s="44"/>
      <c r="AN109" s="45"/>
      <c r="AO109" s="45"/>
      <c r="AP109" s="1198" t="s">
        <v>4833</v>
      </c>
      <c r="AQ109" s="1281"/>
      <c r="AR109" s="1281"/>
      <c r="AS109" s="1299"/>
      <c r="AT109" s="35">
        <f>ROUND(ROUND(H107*V96,0)*AR112,0)</f>
        <v>378</v>
      </c>
      <c r="AU109" s="31"/>
    </row>
    <row r="110" spans="1:47" ht="17.100000000000001" customHeight="1" x14ac:dyDescent="0.15">
      <c r="A110" s="32">
        <v>44</v>
      </c>
      <c r="B110" s="33" t="s">
        <v>6375</v>
      </c>
      <c r="C110" s="34" t="s">
        <v>9382</v>
      </c>
      <c r="D110" s="422"/>
      <c r="E110" s="424"/>
      <c r="F110" s="36"/>
      <c r="G110" s="29"/>
      <c r="H110" s="20"/>
      <c r="K110" s="21"/>
      <c r="L110" s="418"/>
      <c r="M110" s="419"/>
      <c r="N110" s="419"/>
      <c r="O110" s="23"/>
      <c r="P110" s="167"/>
      <c r="Q110" s="167"/>
      <c r="R110" s="166"/>
      <c r="S110" s="167"/>
      <c r="T110" s="314"/>
      <c r="W110" s="449"/>
      <c r="X110" s="1271" t="s">
        <v>4824</v>
      </c>
      <c r="Y110" s="1202"/>
      <c r="Z110" s="1202"/>
      <c r="AA110" s="1202"/>
      <c r="AB110" s="1202"/>
      <c r="AC110" s="448" t="s">
        <v>4825</v>
      </c>
      <c r="AD110" s="99"/>
      <c r="AE110" s="99"/>
      <c r="AF110" s="43"/>
      <c r="AG110" s="43"/>
      <c r="AH110" s="43"/>
      <c r="AI110" s="43"/>
      <c r="AJ110" s="43"/>
      <c r="AK110" s="43"/>
      <c r="AL110" s="43"/>
      <c r="AM110" s="44" t="s">
        <v>17</v>
      </c>
      <c r="AN110" s="1157">
        <f>$AN$8</f>
        <v>0.7</v>
      </c>
      <c r="AO110" s="1157"/>
      <c r="AP110" s="1268"/>
      <c r="AQ110" s="1269"/>
      <c r="AR110" s="1269"/>
      <c r="AS110" s="1270"/>
      <c r="AT110" s="35">
        <f>ROUND(ROUND(ROUND(H107*V96,0)*AN110,0)*AR112,0)</f>
        <v>265</v>
      </c>
      <c r="AU110" s="31"/>
    </row>
    <row r="111" spans="1:47" ht="17.100000000000001" customHeight="1" x14ac:dyDescent="0.15">
      <c r="A111" s="32">
        <v>44</v>
      </c>
      <c r="B111" s="33" t="s">
        <v>6377</v>
      </c>
      <c r="C111" s="34" t="s">
        <v>9383</v>
      </c>
      <c r="D111" s="422"/>
      <c r="E111" s="424"/>
      <c r="F111" s="36"/>
      <c r="G111" s="29"/>
      <c r="H111" s="20"/>
      <c r="K111" s="21"/>
      <c r="L111" s="420"/>
      <c r="M111" s="421"/>
      <c r="N111" s="421"/>
      <c r="O111" s="26"/>
      <c r="P111" s="27"/>
      <c r="Q111" s="27"/>
      <c r="R111" s="166"/>
      <c r="S111" s="167"/>
      <c r="T111" s="314"/>
      <c r="W111" s="449"/>
      <c r="X111" s="1272"/>
      <c r="Y111" s="1273"/>
      <c r="Z111" s="1273"/>
      <c r="AA111" s="1273"/>
      <c r="AB111" s="1273"/>
      <c r="AC111" s="448" t="s">
        <v>8385</v>
      </c>
      <c r="AD111" s="99"/>
      <c r="AE111" s="99"/>
      <c r="AF111" s="43"/>
      <c r="AG111" s="43"/>
      <c r="AH111" s="43"/>
      <c r="AI111" s="43"/>
      <c r="AJ111" s="43"/>
      <c r="AK111" s="43"/>
      <c r="AL111" s="43"/>
      <c r="AM111" s="44" t="s">
        <v>17</v>
      </c>
      <c r="AN111" s="1157">
        <f>$AN$9</f>
        <v>0.5</v>
      </c>
      <c r="AO111" s="1157"/>
      <c r="AP111" s="20"/>
      <c r="AQ111" s="4"/>
      <c r="AR111" s="4"/>
      <c r="AS111" s="21"/>
      <c r="AT111" s="35">
        <f>ROUND(ROUND(ROUND(H107*V96,0)*AN111,0)*AR112,0)</f>
        <v>189</v>
      </c>
      <c r="AU111" s="31"/>
    </row>
    <row r="112" spans="1:47" ht="17.100000000000001" customHeight="1" x14ac:dyDescent="0.15">
      <c r="A112" s="32">
        <v>44</v>
      </c>
      <c r="B112" s="33" t="s">
        <v>6379</v>
      </c>
      <c r="C112" s="34" t="s">
        <v>9384</v>
      </c>
      <c r="D112" s="422"/>
      <c r="E112" s="424"/>
      <c r="F112" s="36"/>
      <c r="G112" s="29"/>
      <c r="H112" s="20"/>
      <c r="K112" s="21"/>
      <c r="L112" s="1271" t="s">
        <v>4829</v>
      </c>
      <c r="M112" s="1202"/>
      <c r="N112" s="1202"/>
      <c r="O112" s="1202"/>
      <c r="P112" s="1202"/>
      <c r="Q112" s="1202"/>
      <c r="R112" s="418"/>
      <c r="S112" s="419"/>
      <c r="T112" s="425"/>
      <c r="W112" s="449"/>
      <c r="X112" s="42"/>
      <c r="Y112" s="43"/>
      <c r="Z112" s="44"/>
      <c r="AA112" s="44"/>
      <c r="AB112" s="43"/>
      <c r="AC112" s="450"/>
      <c r="AD112" s="43"/>
      <c r="AE112" s="43"/>
      <c r="AF112" s="43"/>
      <c r="AG112" s="43"/>
      <c r="AH112" s="43"/>
      <c r="AI112" s="43"/>
      <c r="AJ112" s="43"/>
      <c r="AK112" s="43"/>
      <c r="AL112" s="43"/>
      <c r="AM112" s="44"/>
      <c r="AN112" s="45"/>
      <c r="AO112" s="45"/>
      <c r="AP112" s="20"/>
      <c r="AQ112" s="23" t="s">
        <v>17</v>
      </c>
      <c r="AR112" s="1158">
        <f>AR100</f>
        <v>0.95</v>
      </c>
      <c r="AS112" s="1159"/>
      <c r="AT112" s="35">
        <f>ROUND(ROUND(ROUND(H107*P114,0)*V96,0)*AR112,0)</f>
        <v>365</v>
      </c>
      <c r="AU112" s="31"/>
    </row>
    <row r="113" spans="1:47" ht="17.100000000000001" customHeight="1" x14ac:dyDescent="0.15">
      <c r="A113" s="32">
        <v>44</v>
      </c>
      <c r="B113" s="33" t="s">
        <v>6381</v>
      </c>
      <c r="C113" s="34" t="s">
        <v>9385</v>
      </c>
      <c r="D113" s="422"/>
      <c r="E113" s="424"/>
      <c r="F113" s="36"/>
      <c r="G113" s="29"/>
      <c r="H113" s="20"/>
      <c r="K113" s="21"/>
      <c r="L113" s="1228"/>
      <c r="M113" s="1283"/>
      <c r="N113" s="1283"/>
      <c r="O113" s="1283"/>
      <c r="P113" s="1283"/>
      <c r="Q113" s="1283"/>
      <c r="R113" s="418"/>
      <c r="S113" s="419"/>
      <c r="T113" s="425"/>
      <c r="W113" s="449"/>
      <c r="X113" s="1271" t="s">
        <v>4824</v>
      </c>
      <c r="Y113" s="1202"/>
      <c r="Z113" s="1202"/>
      <c r="AA113" s="1202"/>
      <c r="AB113" s="1202"/>
      <c r="AC113" s="448" t="s">
        <v>4825</v>
      </c>
      <c r="AD113" s="99"/>
      <c r="AE113" s="99"/>
      <c r="AF113" s="43"/>
      <c r="AG113" s="43"/>
      <c r="AH113" s="43"/>
      <c r="AI113" s="43"/>
      <c r="AJ113" s="43"/>
      <c r="AK113" s="43"/>
      <c r="AL113" s="43"/>
      <c r="AM113" s="44" t="s">
        <v>17</v>
      </c>
      <c r="AN113" s="1157">
        <f>$AN$8</f>
        <v>0.7</v>
      </c>
      <c r="AO113" s="1157"/>
      <c r="AP113" s="20"/>
      <c r="AQ113" s="4"/>
      <c r="AR113" s="4"/>
      <c r="AS113" s="21"/>
      <c r="AT113" s="35">
        <f>ROUND(ROUND(ROUND(ROUND(H107*P114,0)*V96,0)*AN113,0)*AR112,0)</f>
        <v>256</v>
      </c>
      <c r="AU113" s="31"/>
    </row>
    <row r="114" spans="1:47" ht="17.100000000000001" customHeight="1" x14ac:dyDescent="0.15">
      <c r="A114" s="32">
        <v>44</v>
      </c>
      <c r="B114" s="33" t="s">
        <v>6383</v>
      </c>
      <c r="C114" s="34" t="s">
        <v>9386</v>
      </c>
      <c r="D114" s="422"/>
      <c r="E114" s="424"/>
      <c r="F114" s="36"/>
      <c r="G114" s="29"/>
      <c r="H114" s="20"/>
      <c r="K114" s="21"/>
      <c r="L114" s="420"/>
      <c r="M114" s="421"/>
      <c r="N114" s="421"/>
      <c r="O114" s="26" t="s">
        <v>17</v>
      </c>
      <c r="P114" s="1180">
        <f>$P$12</f>
        <v>0.96499999999999997</v>
      </c>
      <c r="Q114" s="1180"/>
      <c r="R114" s="166"/>
      <c r="S114" s="167"/>
      <c r="T114" s="314"/>
      <c r="W114" s="449"/>
      <c r="X114" s="1272"/>
      <c r="Y114" s="1273"/>
      <c r="Z114" s="1273"/>
      <c r="AA114" s="1273"/>
      <c r="AB114" s="1273"/>
      <c r="AC114" s="448" t="s">
        <v>8385</v>
      </c>
      <c r="AD114" s="99"/>
      <c r="AE114" s="99"/>
      <c r="AF114" s="43"/>
      <c r="AG114" s="43"/>
      <c r="AH114" s="43"/>
      <c r="AI114" s="43"/>
      <c r="AJ114" s="43"/>
      <c r="AK114" s="43"/>
      <c r="AL114" s="43"/>
      <c r="AM114" s="44" t="s">
        <v>17</v>
      </c>
      <c r="AN114" s="1157">
        <f>$AN$9</f>
        <v>0.5</v>
      </c>
      <c r="AO114" s="1157"/>
      <c r="AP114" s="24"/>
      <c r="AQ114" s="25"/>
      <c r="AR114" s="25"/>
      <c r="AS114" s="38"/>
      <c r="AT114" s="35">
        <f>ROUND(ROUND(ROUND(ROUND(H107*P114,0)*V96,0)*AN114,0)*AR112,0)</f>
        <v>182</v>
      </c>
      <c r="AU114" s="31"/>
    </row>
    <row r="115" spans="1:47" ht="17.100000000000001" customHeight="1" x14ac:dyDescent="0.15">
      <c r="A115" s="32">
        <v>44</v>
      </c>
      <c r="B115" s="33" t="s">
        <v>6385</v>
      </c>
      <c r="C115" s="34" t="s">
        <v>9387</v>
      </c>
      <c r="D115" s="422"/>
      <c r="E115" s="424"/>
      <c r="F115" s="36"/>
      <c r="G115" s="29"/>
      <c r="H115" s="1085" t="s">
        <v>4853</v>
      </c>
      <c r="I115" s="1133"/>
      <c r="J115" s="1133"/>
      <c r="K115" s="1134"/>
      <c r="L115" s="416"/>
      <c r="M115" s="417"/>
      <c r="N115" s="417"/>
      <c r="O115" s="65"/>
      <c r="P115" s="156"/>
      <c r="Q115" s="156"/>
      <c r="R115" s="166"/>
      <c r="S115" s="167"/>
      <c r="T115" s="167"/>
      <c r="U115" s="93"/>
      <c r="V115" s="2"/>
      <c r="W115" s="22"/>
      <c r="X115" s="43"/>
      <c r="Y115" s="43"/>
      <c r="Z115" s="44"/>
      <c r="AA115" s="44"/>
      <c r="AB115" s="43"/>
      <c r="AC115" s="450"/>
      <c r="AD115" s="43"/>
      <c r="AE115" s="43"/>
      <c r="AF115" s="43"/>
      <c r="AG115" s="43"/>
      <c r="AH115" s="43"/>
      <c r="AI115" s="43"/>
      <c r="AJ115" s="43"/>
      <c r="AK115" s="43"/>
      <c r="AL115" s="43"/>
      <c r="AM115" s="44"/>
      <c r="AN115" s="45"/>
      <c r="AO115" s="45"/>
      <c r="AP115" s="25"/>
      <c r="AQ115" s="25"/>
      <c r="AR115" s="25"/>
      <c r="AS115" s="25"/>
      <c r="AT115" s="35">
        <f>ROUND(H119*V96,0)</f>
        <v>334</v>
      </c>
      <c r="AU115" s="31"/>
    </row>
    <row r="116" spans="1:47" ht="17.100000000000001" customHeight="1" x14ac:dyDescent="0.15">
      <c r="A116" s="32">
        <v>44</v>
      </c>
      <c r="B116" s="33" t="s">
        <v>6387</v>
      </c>
      <c r="C116" s="34" t="s">
        <v>9388</v>
      </c>
      <c r="D116" s="422"/>
      <c r="E116" s="424"/>
      <c r="F116" s="29"/>
      <c r="G116" s="29"/>
      <c r="H116" s="1137"/>
      <c r="I116" s="1135"/>
      <c r="J116" s="1135"/>
      <c r="K116" s="1136"/>
      <c r="L116" s="418"/>
      <c r="M116" s="419"/>
      <c r="N116" s="419"/>
      <c r="O116" s="23"/>
      <c r="P116" s="167"/>
      <c r="Q116" s="167"/>
      <c r="R116" s="166"/>
      <c r="S116" s="167"/>
      <c r="T116" s="167"/>
      <c r="U116" s="93"/>
      <c r="V116" s="2"/>
      <c r="W116" s="22"/>
      <c r="X116" s="1202" t="s">
        <v>4824</v>
      </c>
      <c r="Y116" s="1202"/>
      <c r="Z116" s="1202"/>
      <c r="AA116" s="1202"/>
      <c r="AB116" s="1202"/>
      <c r="AC116" s="448" t="s">
        <v>4825</v>
      </c>
      <c r="AD116" s="99"/>
      <c r="AE116" s="99"/>
      <c r="AF116" s="43"/>
      <c r="AG116" s="43"/>
      <c r="AH116" s="43"/>
      <c r="AI116" s="43"/>
      <c r="AJ116" s="43"/>
      <c r="AK116" s="43"/>
      <c r="AL116" s="43"/>
      <c r="AM116" s="44" t="s">
        <v>17</v>
      </c>
      <c r="AN116" s="1157">
        <f>$AN$8</f>
        <v>0.7</v>
      </c>
      <c r="AO116" s="1157"/>
      <c r="AP116" s="43"/>
      <c r="AQ116" s="43"/>
      <c r="AR116" s="43"/>
      <c r="AS116" s="43"/>
      <c r="AT116" s="35">
        <f>ROUND(ROUND(H119*V96,0)*AN116,0)</f>
        <v>234</v>
      </c>
      <c r="AU116" s="31"/>
    </row>
    <row r="117" spans="1:47" ht="17.100000000000001" customHeight="1" x14ac:dyDescent="0.15">
      <c r="A117" s="32">
        <v>44</v>
      </c>
      <c r="B117" s="33" t="s">
        <v>6389</v>
      </c>
      <c r="C117" s="34" t="s">
        <v>9389</v>
      </c>
      <c r="D117" s="422"/>
      <c r="E117" s="424"/>
      <c r="F117" s="29"/>
      <c r="G117" s="29"/>
      <c r="H117" s="1137"/>
      <c r="I117" s="1135"/>
      <c r="J117" s="1135"/>
      <c r="K117" s="1136"/>
      <c r="L117" s="420"/>
      <c r="M117" s="421"/>
      <c r="N117" s="421"/>
      <c r="O117" s="26"/>
      <c r="P117" s="27"/>
      <c r="Q117" s="27"/>
      <c r="R117" s="166"/>
      <c r="S117" s="167"/>
      <c r="T117" s="167"/>
      <c r="U117" s="93"/>
      <c r="V117" s="2"/>
      <c r="W117" s="22"/>
      <c r="X117" s="1273"/>
      <c r="Y117" s="1273"/>
      <c r="Z117" s="1273"/>
      <c r="AA117" s="1273"/>
      <c r="AB117" s="1273"/>
      <c r="AC117" s="448" t="s">
        <v>8385</v>
      </c>
      <c r="AD117" s="99"/>
      <c r="AE117" s="99"/>
      <c r="AF117" s="43"/>
      <c r="AG117" s="43"/>
      <c r="AH117" s="43"/>
      <c r="AI117" s="43"/>
      <c r="AJ117" s="43"/>
      <c r="AK117" s="43"/>
      <c r="AL117" s="43"/>
      <c r="AM117" s="44" t="s">
        <v>17</v>
      </c>
      <c r="AN117" s="1157">
        <f>$AN$9</f>
        <v>0.5</v>
      </c>
      <c r="AO117" s="1157"/>
      <c r="AP117" s="43"/>
      <c r="AQ117" s="43"/>
      <c r="AR117" s="43"/>
      <c r="AS117" s="43"/>
      <c r="AT117" s="35">
        <f>ROUND(ROUND(H119*V96,0)*AN117,0)</f>
        <v>167</v>
      </c>
      <c r="AU117" s="31"/>
    </row>
    <row r="118" spans="1:47" ht="17.100000000000001" customHeight="1" x14ac:dyDescent="0.15">
      <c r="A118" s="32">
        <v>44</v>
      </c>
      <c r="B118" s="33" t="s">
        <v>6391</v>
      </c>
      <c r="C118" s="34" t="s">
        <v>9390</v>
      </c>
      <c r="D118" s="422"/>
      <c r="E118" s="424"/>
      <c r="F118" s="29"/>
      <c r="G118" s="29"/>
      <c r="H118" s="1268"/>
      <c r="I118" s="1269"/>
      <c r="J118" s="1269"/>
      <c r="K118" s="1270"/>
      <c r="L118" s="1271" t="s">
        <v>4829</v>
      </c>
      <c r="M118" s="1202"/>
      <c r="N118" s="1202"/>
      <c r="O118" s="1202"/>
      <c r="P118" s="1202"/>
      <c r="Q118" s="1202"/>
      <c r="R118" s="418"/>
      <c r="S118" s="419"/>
      <c r="T118" s="419"/>
      <c r="U118" s="93"/>
      <c r="V118" s="2"/>
      <c r="W118" s="22"/>
      <c r="X118" s="43"/>
      <c r="Y118" s="43"/>
      <c r="Z118" s="44"/>
      <c r="AA118" s="44"/>
      <c r="AB118" s="43"/>
      <c r="AC118" s="450"/>
      <c r="AD118" s="43"/>
      <c r="AE118" s="43"/>
      <c r="AF118" s="43"/>
      <c r="AG118" s="43"/>
      <c r="AH118" s="43"/>
      <c r="AI118" s="43"/>
      <c r="AJ118" s="43"/>
      <c r="AK118" s="43"/>
      <c r="AL118" s="43"/>
      <c r="AM118" s="44"/>
      <c r="AN118" s="45"/>
      <c r="AO118" s="45"/>
      <c r="AP118" s="43"/>
      <c r="AQ118" s="43"/>
      <c r="AR118" s="25"/>
      <c r="AS118" s="25"/>
      <c r="AT118" s="35">
        <f>ROUND(ROUND(H119*P120,0)*V96,0)</f>
        <v>322</v>
      </c>
      <c r="AU118" s="31"/>
    </row>
    <row r="119" spans="1:47" ht="17.100000000000001" customHeight="1" x14ac:dyDescent="0.15">
      <c r="A119" s="32">
        <v>44</v>
      </c>
      <c r="B119" s="33" t="s">
        <v>6393</v>
      </c>
      <c r="C119" s="34" t="s">
        <v>9391</v>
      </c>
      <c r="D119" s="422"/>
      <c r="E119" s="424"/>
      <c r="F119" s="29"/>
      <c r="G119" s="29"/>
      <c r="H119" s="1280">
        <f>'16就労移行支援(養成・基本)'!K119</f>
        <v>477</v>
      </c>
      <c r="I119" s="1108"/>
      <c r="J119" s="4" t="s">
        <v>21</v>
      </c>
      <c r="K119" s="22"/>
      <c r="L119" s="1228"/>
      <c r="M119" s="1283"/>
      <c r="N119" s="1283"/>
      <c r="O119" s="1283"/>
      <c r="P119" s="1283"/>
      <c r="Q119" s="1283"/>
      <c r="R119" s="418"/>
      <c r="S119" s="419"/>
      <c r="T119" s="419"/>
      <c r="U119" s="93"/>
      <c r="V119" s="2"/>
      <c r="W119" s="22"/>
      <c r="X119" s="1202" t="s">
        <v>4824</v>
      </c>
      <c r="Y119" s="1202"/>
      <c r="Z119" s="1202"/>
      <c r="AA119" s="1202"/>
      <c r="AB119" s="1202"/>
      <c r="AC119" s="448" t="s">
        <v>4825</v>
      </c>
      <c r="AD119" s="99"/>
      <c r="AE119" s="99"/>
      <c r="AF119" s="43"/>
      <c r="AG119" s="43"/>
      <c r="AH119" s="43"/>
      <c r="AI119" s="43"/>
      <c r="AJ119" s="43"/>
      <c r="AK119" s="43"/>
      <c r="AL119" s="43"/>
      <c r="AM119" s="44" t="s">
        <v>17</v>
      </c>
      <c r="AN119" s="1157">
        <f>$AN$8</f>
        <v>0.7</v>
      </c>
      <c r="AO119" s="1157"/>
      <c r="AP119" s="25"/>
      <c r="AQ119" s="25"/>
      <c r="AR119" s="25"/>
      <c r="AS119" s="25"/>
      <c r="AT119" s="35">
        <f>ROUND(ROUND(ROUND(H119*P120,0)*V96,0)*AN119,0)</f>
        <v>225</v>
      </c>
      <c r="AU119" s="31"/>
    </row>
    <row r="120" spans="1:47" ht="17.100000000000001" customHeight="1" x14ac:dyDescent="0.15">
      <c r="A120" s="32">
        <v>44</v>
      </c>
      <c r="B120" s="33" t="s">
        <v>6395</v>
      </c>
      <c r="C120" s="34" t="s">
        <v>9392</v>
      </c>
      <c r="D120" s="422"/>
      <c r="E120" s="424"/>
      <c r="F120" s="29"/>
      <c r="G120" s="29"/>
      <c r="H120" s="418"/>
      <c r="I120" s="419"/>
      <c r="J120" s="419"/>
      <c r="K120" s="425"/>
      <c r="L120" s="420"/>
      <c r="M120" s="421"/>
      <c r="N120" s="421"/>
      <c r="O120" s="26" t="s">
        <v>17</v>
      </c>
      <c r="P120" s="1180">
        <f>$P$12</f>
        <v>0.96499999999999997</v>
      </c>
      <c r="Q120" s="1180"/>
      <c r="R120" s="166"/>
      <c r="S120" s="167"/>
      <c r="T120" s="167"/>
      <c r="U120" s="93"/>
      <c r="V120" s="2"/>
      <c r="W120" s="22"/>
      <c r="X120" s="1273"/>
      <c r="Y120" s="1273"/>
      <c r="Z120" s="1273"/>
      <c r="AA120" s="1273"/>
      <c r="AB120" s="1273"/>
      <c r="AC120" s="448" t="s">
        <v>8385</v>
      </c>
      <c r="AD120" s="99"/>
      <c r="AE120" s="99"/>
      <c r="AF120" s="43"/>
      <c r="AG120" s="43"/>
      <c r="AH120" s="43"/>
      <c r="AI120" s="43"/>
      <c r="AJ120" s="43"/>
      <c r="AK120" s="43"/>
      <c r="AL120" s="43"/>
      <c r="AM120" s="44" t="s">
        <v>17</v>
      </c>
      <c r="AN120" s="1157">
        <f>$AN$9</f>
        <v>0.5</v>
      </c>
      <c r="AO120" s="1157"/>
      <c r="AP120" s="25"/>
      <c r="AQ120" s="25"/>
      <c r="AR120" s="25"/>
      <c r="AS120" s="25"/>
      <c r="AT120" s="35">
        <f>ROUND(ROUND(ROUND(H119*P120,0)*V96,0)*AN120,0)</f>
        <v>161</v>
      </c>
      <c r="AU120" s="31"/>
    </row>
    <row r="121" spans="1:47" ht="17.100000000000001" customHeight="1" x14ac:dyDescent="0.15">
      <c r="A121" s="32">
        <v>44</v>
      </c>
      <c r="B121" s="33" t="s">
        <v>6397</v>
      </c>
      <c r="C121" s="34" t="s">
        <v>9393</v>
      </c>
      <c r="D121" s="422"/>
      <c r="E121" s="424"/>
      <c r="F121" s="29"/>
      <c r="G121" s="29"/>
      <c r="H121" s="20"/>
      <c r="K121" s="21"/>
      <c r="L121" s="416"/>
      <c r="M121" s="417"/>
      <c r="N121" s="417"/>
      <c r="O121" s="65"/>
      <c r="P121" s="156"/>
      <c r="Q121" s="156"/>
      <c r="R121" s="166"/>
      <c r="S121" s="167"/>
      <c r="T121" s="314"/>
      <c r="W121" s="449"/>
      <c r="X121" s="42"/>
      <c r="Y121" s="43"/>
      <c r="Z121" s="44"/>
      <c r="AA121" s="44"/>
      <c r="AB121" s="43"/>
      <c r="AC121" s="450"/>
      <c r="AD121" s="43"/>
      <c r="AE121" s="43"/>
      <c r="AF121" s="43"/>
      <c r="AG121" s="43"/>
      <c r="AH121" s="43"/>
      <c r="AI121" s="43"/>
      <c r="AJ121" s="43"/>
      <c r="AK121" s="43"/>
      <c r="AL121" s="43"/>
      <c r="AM121" s="44"/>
      <c r="AN121" s="45"/>
      <c r="AO121" s="45"/>
      <c r="AP121" s="1198" t="s">
        <v>4833</v>
      </c>
      <c r="AQ121" s="1281"/>
      <c r="AR121" s="1281"/>
      <c r="AS121" s="1299"/>
      <c r="AT121" s="35">
        <f>ROUND(ROUND(H119*V96,0)*AR124,0)</f>
        <v>317</v>
      </c>
      <c r="AU121" s="31"/>
    </row>
    <row r="122" spans="1:47" ht="17.100000000000001" customHeight="1" x14ac:dyDescent="0.15">
      <c r="A122" s="32">
        <v>44</v>
      </c>
      <c r="B122" s="33" t="s">
        <v>6399</v>
      </c>
      <c r="C122" s="34" t="s">
        <v>9394</v>
      </c>
      <c r="D122" s="422"/>
      <c r="E122" s="424"/>
      <c r="F122" s="29"/>
      <c r="G122" s="29"/>
      <c r="H122" s="20"/>
      <c r="K122" s="21"/>
      <c r="L122" s="418"/>
      <c r="M122" s="419"/>
      <c r="N122" s="419"/>
      <c r="O122" s="23"/>
      <c r="P122" s="167"/>
      <c r="Q122" s="167"/>
      <c r="R122" s="166"/>
      <c r="S122" s="167"/>
      <c r="T122" s="314"/>
      <c r="W122" s="449"/>
      <c r="X122" s="1271" t="s">
        <v>4824</v>
      </c>
      <c r="Y122" s="1202"/>
      <c r="Z122" s="1202"/>
      <c r="AA122" s="1202"/>
      <c r="AB122" s="1202"/>
      <c r="AC122" s="448" t="s">
        <v>4825</v>
      </c>
      <c r="AD122" s="99"/>
      <c r="AE122" s="99"/>
      <c r="AF122" s="43"/>
      <c r="AG122" s="43"/>
      <c r="AH122" s="43"/>
      <c r="AI122" s="43"/>
      <c r="AJ122" s="43"/>
      <c r="AK122" s="43"/>
      <c r="AL122" s="43"/>
      <c r="AM122" s="44" t="s">
        <v>17</v>
      </c>
      <c r="AN122" s="1157">
        <f>$AN$8</f>
        <v>0.7</v>
      </c>
      <c r="AO122" s="1157"/>
      <c r="AP122" s="1268"/>
      <c r="AQ122" s="1269"/>
      <c r="AR122" s="1269"/>
      <c r="AS122" s="1270"/>
      <c r="AT122" s="35">
        <f>ROUND(ROUND(ROUND(H119*V96,0)*AN122,0)*AR124,0)</f>
        <v>222</v>
      </c>
      <c r="AU122" s="31"/>
    </row>
    <row r="123" spans="1:47" ht="17.100000000000001" customHeight="1" x14ac:dyDescent="0.15">
      <c r="A123" s="32">
        <v>44</v>
      </c>
      <c r="B123" s="33" t="s">
        <v>6401</v>
      </c>
      <c r="C123" s="34" t="s">
        <v>9395</v>
      </c>
      <c r="D123" s="422"/>
      <c r="E123" s="424"/>
      <c r="F123" s="29"/>
      <c r="G123" s="29"/>
      <c r="H123" s="20"/>
      <c r="K123" s="21"/>
      <c r="L123" s="420"/>
      <c r="M123" s="421"/>
      <c r="N123" s="421"/>
      <c r="O123" s="26"/>
      <c r="P123" s="27"/>
      <c r="Q123" s="27"/>
      <c r="R123" s="166"/>
      <c r="S123" s="167"/>
      <c r="T123" s="314"/>
      <c r="W123" s="449"/>
      <c r="X123" s="1272"/>
      <c r="Y123" s="1273"/>
      <c r="Z123" s="1273"/>
      <c r="AA123" s="1273"/>
      <c r="AB123" s="1273"/>
      <c r="AC123" s="448" t="s">
        <v>8385</v>
      </c>
      <c r="AD123" s="99"/>
      <c r="AE123" s="99"/>
      <c r="AF123" s="43"/>
      <c r="AG123" s="43"/>
      <c r="AH123" s="43"/>
      <c r="AI123" s="43"/>
      <c r="AJ123" s="43"/>
      <c r="AK123" s="43"/>
      <c r="AL123" s="43"/>
      <c r="AM123" s="44" t="s">
        <v>17</v>
      </c>
      <c r="AN123" s="1157">
        <f>$AN$9</f>
        <v>0.5</v>
      </c>
      <c r="AO123" s="1157"/>
      <c r="AP123" s="20"/>
      <c r="AQ123" s="4"/>
      <c r="AR123" s="4"/>
      <c r="AS123" s="21"/>
      <c r="AT123" s="35">
        <f>ROUND(ROUND(ROUND(H119*V96,0)*AN123,0)*AR124,0)</f>
        <v>159</v>
      </c>
      <c r="AU123" s="31"/>
    </row>
    <row r="124" spans="1:47" ht="17.100000000000001" customHeight="1" x14ac:dyDescent="0.15">
      <c r="A124" s="32">
        <v>44</v>
      </c>
      <c r="B124" s="33" t="s">
        <v>6403</v>
      </c>
      <c r="C124" s="34" t="s">
        <v>9396</v>
      </c>
      <c r="D124" s="422"/>
      <c r="E124" s="424"/>
      <c r="F124" s="29"/>
      <c r="G124" s="29"/>
      <c r="H124" s="20"/>
      <c r="K124" s="21"/>
      <c r="L124" s="1271" t="s">
        <v>4829</v>
      </c>
      <c r="M124" s="1202"/>
      <c r="N124" s="1202"/>
      <c r="O124" s="1202"/>
      <c r="P124" s="1202"/>
      <c r="Q124" s="1202"/>
      <c r="R124" s="418"/>
      <c r="S124" s="419"/>
      <c r="T124" s="425"/>
      <c r="W124" s="449"/>
      <c r="X124" s="42"/>
      <c r="Y124" s="43"/>
      <c r="Z124" s="44"/>
      <c r="AA124" s="44"/>
      <c r="AB124" s="43"/>
      <c r="AC124" s="450"/>
      <c r="AD124" s="43"/>
      <c r="AE124" s="43"/>
      <c r="AF124" s="43"/>
      <c r="AG124" s="43"/>
      <c r="AH124" s="43"/>
      <c r="AI124" s="43"/>
      <c r="AJ124" s="43"/>
      <c r="AK124" s="43"/>
      <c r="AL124" s="43"/>
      <c r="AM124" s="44"/>
      <c r="AN124" s="45"/>
      <c r="AO124" s="45"/>
      <c r="AP124" s="20"/>
      <c r="AQ124" s="23" t="s">
        <v>17</v>
      </c>
      <c r="AR124" s="1158">
        <f>AR112</f>
        <v>0.95</v>
      </c>
      <c r="AS124" s="1159"/>
      <c r="AT124" s="35">
        <f>ROUND(ROUND(ROUND(H119*P126,0)*V96,0)*AR124,0)</f>
        <v>306</v>
      </c>
      <c r="AU124" s="31"/>
    </row>
    <row r="125" spans="1:47" ht="17.100000000000001" customHeight="1" x14ac:dyDescent="0.15">
      <c r="A125" s="32">
        <v>44</v>
      </c>
      <c r="B125" s="33" t="s">
        <v>6405</v>
      </c>
      <c r="C125" s="34" t="s">
        <v>9397</v>
      </c>
      <c r="D125" s="422"/>
      <c r="E125" s="424"/>
      <c r="F125" s="29"/>
      <c r="G125" s="29"/>
      <c r="H125" s="20"/>
      <c r="K125" s="21"/>
      <c r="L125" s="1228"/>
      <c r="M125" s="1283"/>
      <c r="N125" s="1283"/>
      <c r="O125" s="1283"/>
      <c r="P125" s="1283"/>
      <c r="Q125" s="1283"/>
      <c r="R125" s="418"/>
      <c r="S125" s="419"/>
      <c r="T125" s="425"/>
      <c r="W125" s="449"/>
      <c r="X125" s="1271" t="s">
        <v>4824</v>
      </c>
      <c r="Y125" s="1202"/>
      <c r="Z125" s="1202"/>
      <c r="AA125" s="1202"/>
      <c r="AB125" s="1202"/>
      <c r="AC125" s="448" t="s">
        <v>4825</v>
      </c>
      <c r="AD125" s="99"/>
      <c r="AE125" s="99"/>
      <c r="AF125" s="43"/>
      <c r="AG125" s="43"/>
      <c r="AH125" s="43"/>
      <c r="AI125" s="43"/>
      <c r="AJ125" s="43"/>
      <c r="AK125" s="43"/>
      <c r="AL125" s="43"/>
      <c r="AM125" s="44" t="s">
        <v>17</v>
      </c>
      <c r="AN125" s="1157">
        <f>$AN$8</f>
        <v>0.7</v>
      </c>
      <c r="AO125" s="1157"/>
      <c r="AP125" s="20"/>
      <c r="AQ125" s="4"/>
      <c r="AR125" s="4"/>
      <c r="AS125" s="21"/>
      <c r="AT125" s="35">
        <f>ROUND(ROUND(ROUND(ROUND(H119*P126,0)*V96,0)*AN125,0)*AR124,0)</f>
        <v>214</v>
      </c>
      <c r="AU125" s="31"/>
    </row>
    <row r="126" spans="1:47" ht="17.100000000000001" customHeight="1" x14ac:dyDescent="0.15">
      <c r="A126" s="32">
        <v>44</v>
      </c>
      <c r="B126" s="33" t="s">
        <v>6407</v>
      </c>
      <c r="C126" s="34" t="s">
        <v>9398</v>
      </c>
      <c r="D126" s="422"/>
      <c r="E126" s="424"/>
      <c r="F126" s="29"/>
      <c r="G126" s="29"/>
      <c r="H126" s="20"/>
      <c r="K126" s="21"/>
      <c r="L126" s="420"/>
      <c r="M126" s="421"/>
      <c r="N126" s="421"/>
      <c r="O126" s="26" t="s">
        <v>17</v>
      </c>
      <c r="P126" s="1180">
        <f>$P$12</f>
        <v>0.96499999999999997</v>
      </c>
      <c r="Q126" s="1180"/>
      <c r="R126" s="166"/>
      <c r="S126" s="167"/>
      <c r="T126" s="314"/>
      <c r="W126" s="449"/>
      <c r="X126" s="1272"/>
      <c r="Y126" s="1273"/>
      <c r="Z126" s="1273"/>
      <c r="AA126" s="1273"/>
      <c r="AB126" s="1273"/>
      <c r="AC126" s="448" t="s">
        <v>8385</v>
      </c>
      <c r="AD126" s="99"/>
      <c r="AE126" s="99"/>
      <c r="AF126" s="43"/>
      <c r="AG126" s="43"/>
      <c r="AH126" s="43"/>
      <c r="AI126" s="43"/>
      <c r="AJ126" s="43"/>
      <c r="AK126" s="43"/>
      <c r="AL126" s="43"/>
      <c r="AM126" s="44" t="s">
        <v>17</v>
      </c>
      <c r="AN126" s="1157">
        <f>$AN$9</f>
        <v>0.5</v>
      </c>
      <c r="AO126" s="1157"/>
      <c r="AP126" s="24"/>
      <c r="AQ126" s="25"/>
      <c r="AR126" s="25"/>
      <c r="AS126" s="38"/>
      <c r="AT126" s="35">
        <f>ROUND(ROUND(ROUND(ROUND(H119*P126,0)*V96,0)*AN126,0)*AR124,0)</f>
        <v>153</v>
      </c>
      <c r="AU126" s="31"/>
    </row>
    <row r="127" spans="1:47" ht="17.100000000000001" customHeight="1" x14ac:dyDescent="0.15">
      <c r="A127" s="32">
        <v>44</v>
      </c>
      <c r="B127" s="33" t="s">
        <v>6409</v>
      </c>
      <c r="C127" s="34" t="s">
        <v>9399</v>
      </c>
      <c r="D127" s="422"/>
      <c r="E127" s="424"/>
      <c r="F127" s="1085" t="s">
        <v>4918</v>
      </c>
      <c r="G127" s="1281"/>
      <c r="H127" s="1085" t="s">
        <v>4866</v>
      </c>
      <c r="I127" s="1133"/>
      <c r="J127" s="1133"/>
      <c r="K127" s="1134"/>
      <c r="L127" s="416"/>
      <c r="M127" s="417"/>
      <c r="N127" s="417"/>
      <c r="O127" s="65"/>
      <c r="P127" s="156"/>
      <c r="Q127" s="156"/>
      <c r="R127" s="1301" t="s">
        <v>9279</v>
      </c>
      <c r="S127" s="1117"/>
      <c r="T127" s="1117"/>
      <c r="U127" s="1218" t="s">
        <v>6170</v>
      </c>
      <c r="V127" s="1340"/>
      <c r="W127" s="1341"/>
      <c r="X127" s="43"/>
      <c r="Y127" s="43"/>
      <c r="Z127" s="44"/>
      <c r="AA127" s="44"/>
      <c r="AB127" s="43"/>
      <c r="AC127" s="450"/>
      <c r="AD127" s="43"/>
      <c r="AE127" s="43"/>
      <c r="AF127" s="43"/>
      <c r="AG127" s="43"/>
      <c r="AH127" s="43"/>
      <c r="AI127" s="43"/>
      <c r="AJ127" s="43"/>
      <c r="AK127" s="43"/>
      <c r="AL127" s="43"/>
      <c r="AM127" s="44"/>
      <c r="AN127" s="45"/>
      <c r="AO127" s="45"/>
      <c r="AP127" s="43"/>
      <c r="AQ127" s="43"/>
      <c r="AR127" s="43"/>
      <c r="AS127" s="43"/>
      <c r="AT127" s="35">
        <f>ROUND(H131*V132,0)</f>
        <v>291</v>
      </c>
      <c r="AU127" s="66" t="s">
        <v>4822</v>
      </c>
    </row>
    <row r="128" spans="1:47" ht="17.100000000000001" customHeight="1" x14ac:dyDescent="0.15">
      <c r="A128" s="32">
        <v>44</v>
      </c>
      <c r="B128" s="33" t="s">
        <v>6411</v>
      </c>
      <c r="C128" s="34" t="s">
        <v>9400</v>
      </c>
      <c r="D128" s="422"/>
      <c r="E128" s="424"/>
      <c r="F128" s="1268"/>
      <c r="G128" s="1269"/>
      <c r="H128" s="1137"/>
      <c r="I128" s="1135"/>
      <c r="J128" s="1135"/>
      <c r="K128" s="1136"/>
      <c r="L128" s="418"/>
      <c r="M128" s="419"/>
      <c r="N128" s="419"/>
      <c r="O128" s="23"/>
      <c r="P128" s="167"/>
      <c r="Q128" s="167"/>
      <c r="R128" s="1313"/>
      <c r="S128" s="1314"/>
      <c r="T128" s="1314"/>
      <c r="U128" s="1308"/>
      <c r="V128" s="1309"/>
      <c r="W128" s="1310"/>
      <c r="X128" s="1202" t="s">
        <v>4824</v>
      </c>
      <c r="Y128" s="1202"/>
      <c r="Z128" s="1202"/>
      <c r="AA128" s="1202"/>
      <c r="AB128" s="1202"/>
      <c r="AC128" s="448" t="s">
        <v>4825</v>
      </c>
      <c r="AD128" s="99"/>
      <c r="AE128" s="99"/>
      <c r="AF128" s="43"/>
      <c r="AG128" s="43"/>
      <c r="AH128" s="43"/>
      <c r="AI128" s="43"/>
      <c r="AJ128" s="43"/>
      <c r="AK128" s="43"/>
      <c r="AL128" s="43"/>
      <c r="AM128" s="44" t="s">
        <v>17</v>
      </c>
      <c r="AN128" s="1157">
        <f>$AN$8</f>
        <v>0.7</v>
      </c>
      <c r="AO128" s="1157"/>
      <c r="AP128" s="43"/>
      <c r="AQ128" s="43"/>
      <c r="AR128" s="43"/>
      <c r="AS128" s="43"/>
      <c r="AT128" s="35">
        <f>ROUND(ROUND(H131*V132,0)*AN128,0)</f>
        <v>204</v>
      </c>
      <c r="AU128" s="31"/>
    </row>
    <row r="129" spans="1:47" ht="17.100000000000001" customHeight="1" x14ac:dyDescent="0.15">
      <c r="A129" s="32">
        <v>44</v>
      </c>
      <c r="B129" s="33" t="s">
        <v>6413</v>
      </c>
      <c r="C129" s="34" t="s">
        <v>9401</v>
      </c>
      <c r="D129" s="422"/>
      <c r="E129" s="424"/>
      <c r="F129" s="1268"/>
      <c r="G129" s="1269"/>
      <c r="H129" s="1137"/>
      <c r="I129" s="1135"/>
      <c r="J129" s="1135"/>
      <c r="K129" s="1136"/>
      <c r="L129" s="420"/>
      <c r="M129" s="421"/>
      <c r="N129" s="421"/>
      <c r="O129" s="26"/>
      <c r="P129" s="27"/>
      <c r="Q129" s="27"/>
      <c r="R129" s="1313"/>
      <c r="S129" s="1314"/>
      <c r="T129" s="1314"/>
      <c r="U129" s="1308"/>
      <c r="V129" s="1309"/>
      <c r="W129" s="1310"/>
      <c r="X129" s="1273"/>
      <c r="Y129" s="1273"/>
      <c r="Z129" s="1273"/>
      <c r="AA129" s="1273"/>
      <c r="AB129" s="1273"/>
      <c r="AC129" s="448" t="s">
        <v>8385</v>
      </c>
      <c r="AD129" s="99"/>
      <c r="AE129" s="99"/>
      <c r="AF129" s="43"/>
      <c r="AG129" s="43"/>
      <c r="AH129" s="43"/>
      <c r="AI129" s="43"/>
      <c r="AJ129" s="43"/>
      <c r="AK129" s="43"/>
      <c r="AL129" s="43"/>
      <c r="AM129" s="44" t="s">
        <v>17</v>
      </c>
      <c r="AN129" s="1157">
        <f>$AN$9</f>
        <v>0.5</v>
      </c>
      <c r="AO129" s="1157"/>
      <c r="AP129" s="43"/>
      <c r="AQ129" s="43"/>
      <c r="AR129" s="43"/>
      <c r="AS129" s="43"/>
      <c r="AT129" s="35">
        <f>ROUND(ROUND(H131*V132,0)*AN129,0)</f>
        <v>146</v>
      </c>
      <c r="AU129" s="31"/>
    </row>
    <row r="130" spans="1:47" ht="17.100000000000001" customHeight="1" x14ac:dyDescent="0.15">
      <c r="A130" s="32">
        <v>44</v>
      </c>
      <c r="B130" s="33" t="s">
        <v>6415</v>
      </c>
      <c r="C130" s="34" t="s">
        <v>9402</v>
      </c>
      <c r="D130" s="422"/>
      <c r="E130" s="424"/>
      <c r="F130" s="1276"/>
      <c r="G130" s="1277"/>
      <c r="H130" s="1268"/>
      <c r="I130" s="1269"/>
      <c r="J130" s="1269"/>
      <c r="K130" s="1270"/>
      <c r="L130" s="1271" t="s">
        <v>4829</v>
      </c>
      <c r="M130" s="1202"/>
      <c r="N130" s="1202"/>
      <c r="O130" s="1202"/>
      <c r="P130" s="1202"/>
      <c r="Q130" s="1202"/>
      <c r="R130" s="1313"/>
      <c r="S130" s="1314"/>
      <c r="T130" s="1314"/>
      <c r="U130" s="1068"/>
      <c r="V130" s="1069"/>
      <c r="W130" s="1070"/>
      <c r="X130" s="43"/>
      <c r="Y130" s="43"/>
      <c r="Z130" s="44"/>
      <c r="AA130" s="44"/>
      <c r="AB130" s="43"/>
      <c r="AC130" s="450"/>
      <c r="AD130" s="43"/>
      <c r="AE130" s="43"/>
      <c r="AF130" s="43"/>
      <c r="AG130" s="43"/>
      <c r="AH130" s="43"/>
      <c r="AI130" s="43"/>
      <c r="AJ130" s="43"/>
      <c r="AK130" s="43"/>
      <c r="AL130" s="43"/>
      <c r="AM130" s="44"/>
      <c r="AN130" s="45"/>
      <c r="AO130" s="45"/>
      <c r="AP130" s="43"/>
      <c r="AQ130" s="43"/>
      <c r="AR130" s="25"/>
      <c r="AS130" s="25"/>
      <c r="AT130" s="35">
        <f>ROUND(ROUND(H131*P132,0)*V132,0)</f>
        <v>280</v>
      </c>
      <c r="AU130" s="31"/>
    </row>
    <row r="131" spans="1:47" ht="17.100000000000001" customHeight="1" x14ac:dyDescent="0.15">
      <c r="A131" s="32">
        <v>44</v>
      </c>
      <c r="B131" s="33" t="s">
        <v>6417</v>
      </c>
      <c r="C131" s="34" t="s">
        <v>9403</v>
      </c>
      <c r="D131" s="422"/>
      <c r="E131" s="424"/>
      <c r="F131" s="1276"/>
      <c r="G131" s="1277"/>
      <c r="H131" s="1280">
        <f>'16就労移行支援(養成・基本)'!K131</f>
        <v>415</v>
      </c>
      <c r="I131" s="1108"/>
      <c r="J131" s="4" t="s">
        <v>21</v>
      </c>
      <c r="K131" s="22"/>
      <c r="L131" s="1228"/>
      <c r="M131" s="1283"/>
      <c r="N131" s="1283"/>
      <c r="O131" s="1283"/>
      <c r="P131" s="1283"/>
      <c r="Q131" s="1283"/>
      <c r="R131" s="1313"/>
      <c r="S131" s="1314"/>
      <c r="T131" s="1315"/>
      <c r="W131" s="449"/>
      <c r="X131" s="1271" t="s">
        <v>4824</v>
      </c>
      <c r="Y131" s="1202"/>
      <c r="Z131" s="1202"/>
      <c r="AA131" s="1202"/>
      <c r="AB131" s="1202"/>
      <c r="AC131" s="448" t="s">
        <v>4825</v>
      </c>
      <c r="AD131" s="99"/>
      <c r="AE131" s="99"/>
      <c r="AF131" s="43"/>
      <c r="AG131" s="43"/>
      <c r="AH131" s="43"/>
      <c r="AI131" s="43"/>
      <c r="AJ131" s="43"/>
      <c r="AK131" s="43"/>
      <c r="AL131" s="43"/>
      <c r="AM131" s="44" t="s">
        <v>17</v>
      </c>
      <c r="AN131" s="1157">
        <f>$AN$8</f>
        <v>0.7</v>
      </c>
      <c r="AO131" s="1157"/>
      <c r="AP131" s="25"/>
      <c r="AQ131" s="25"/>
      <c r="AR131" s="25"/>
      <c r="AS131" s="25"/>
      <c r="AT131" s="35">
        <f>ROUND(ROUND(ROUND(H131*P132,0)*V132,0)*AN131,0)</f>
        <v>196</v>
      </c>
      <c r="AU131" s="31"/>
    </row>
    <row r="132" spans="1:47" ht="17.100000000000001" customHeight="1" x14ac:dyDescent="0.15">
      <c r="A132" s="32">
        <v>44</v>
      </c>
      <c r="B132" s="33" t="s">
        <v>6419</v>
      </c>
      <c r="C132" s="34" t="s">
        <v>9404</v>
      </c>
      <c r="D132" s="422"/>
      <c r="E132" s="424"/>
      <c r="F132" s="1276"/>
      <c r="G132" s="1277"/>
      <c r="H132" s="418"/>
      <c r="I132" s="419"/>
      <c r="J132" s="419"/>
      <c r="K132" s="425"/>
      <c r="L132" s="420"/>
      <c r="M132" s="421"/>
      <c r="N132" s="421"/>
      <c r="O132" s="26" t="s">
        <v>17</v>
      </c>
      <c r="P132" s="1180">
        <f>$P$12</f>
        <v>0.96499999999999997</v>
      </c>
      <c r="Q132" s="1180"/>
      <c r="R132" s="1276"/>
      <c r="S132" s="1277"/>
      <c r="T132" s="1278"/>
      <c r="U132" s="23" t="s">
        <v>17</v>
      </c>
      <c r="V132" s="1158">
        <f>$V$12</f>
        <v>0.7</v>
      </c>
      <c r="W132" s="1159"/>
      <c r="X132" s="1272"/>
      <c r="Y132" s="1273"/>
      <c r="Z132" s="1273"/>
      <c r="AA132" s="1273"/>
      <c r="AB132" s="1273"/>
      <c r="AC132" s="448" t="s">
        <v>8385</v>
      </c>
      <c r="AD132" s="99"/>
      <c r="AE132" s="99"/>
      <c r="AF132" s="43"/>
      <c r="AG132" s="43"/>
      <c r="AH132" s="43"/>
      <c r="AI132" s="43"/>
      <c r="AJ132" s="43"/>
      <c r="AK132" s="43"/>
      <c r="AL132" s="43"/>
      <c r="AM132" s="44" t="s">
        <v>17</v>
      </c>
      <c r="AN132" s="1157">
        <f>$AN$9</f>
        <v>0.5</v>
      </c>
      <c r="AO132" s="1157"/>
      <c r="AP132" s="25"/>
      <c r="AQ132" s="25"/>
      <c r="AR132" s="25"/>
      <c r="AS132" s="25"/>
      <c r="AT132" s="35">
        <f>ROUND(ROUND(ROUND(H131*P132,0)*V132,0)*AN132,0)</f>
        <v>140</v>
      </c>
      <c r="AU132" s="31"/>
    </row>
    <row r="133" spans="1:47" ht="17.100000000000001" customHeight="1" x14ac:dyDescent="0.15">
      <c r="A133" s="32">
        <v>44</v>
      </c>
      <c r="B133" s="33" t="s">
        <v>6421</v>
      </c>
      <c r="C133" s="34" t="s">
        <v>9405</v>
      </c>
      <c r="D133" s="422"/>
      <c r="E133" s="424"/>
      <c r="F133" s="29"/>
      <c r="G133" s="29"/>
      <c r="H133" s="20"/>
      <c r="K133" s="21"/>
      <c r="L133" s="416"/>
      <c r="M133" s="417"/>
      <c r="N133" s="417"/>
      <c r="O133" s="65"/>
      <c r="P133" s="156"/>
      <c r="Q133" s="156"/>
      <c r="R133" s="166"/>
      <c r="S133" s="167"/>
      <c r="T133" s="314"/>
      <c r="W133" s="449"/>
      <c r="X133" s="42"/>
      <c r="Y133" s="43"/>
      <c r="Z133" s="44"/>
      <c r="AA133" s="44"/>
      <c r="AB133" s="43"/>
      <c r="AC133" s="450"/>
      <c r="AD133" s="43"/>
      <c r="AE133" s="43"/>
      <c r="AF133" s="43"/>
      <c r="AG133" s="43"/>
      <c r="AH133" s="43"/>
      <c r="AI133" s="43"/>
      <c r="AJ133" s="43"/>
      <c r="AK133" s="43"/>
      <c r="AL133" s="43"/>
      <c r="AM133" s="44"/>
      <c r="AN133" s="45"/>
      <c r="AO133" s="45"/>
      <c r="AP133" s="1198" t="s">
        <v>4833</v>
      </c>
      <c r="AQ133" s="1281"/>
      <c r="AR133" s="1281"/>
      <c r="AS133" s="1299"/>
      <c r="AT133" s="35">
        <f>ROUND(ROUND(H131*V132,0)*AR136,0)</f>
        <v>276</v>
      </c>
      <c r="AU133" s="31"/>
    </row>
    <row r="134" spans="1:47" ht="17.100000000000001" customHeight="1" x14ac:dyDescent="0.15">
      <c r="A134" s="32">
        <v>44</v>
      </c>
      <c r="B134" s="33" t="s">
        <v>6423</v>
      </c>
      <c r="C134" s="34" t="s">
        <v>9406</v>
      </c>
      <c r="D134" s="422"/>
      <c r="E134" s="424"/>
      <c r="F134" s="29"/>
      <c r="G134" s="29"/>
      <c r="H134" s="20"/>
      <c r="K134" s="21"/>
      <c r="L134" s="418"/>
      <c r="M134" s="419"/>
      <c r="N134" s="419"/>
      <c r="O134" s="23"/>
      <c r="P134" s="167"/>
      <c r="Q134" s="167"/>
      <c r="R134" s="166"/>
      <c r="S134" s="167"/>
      <c r="T134" s="314"/>
      <c r="W134" s="449"/>
      <c r="X134" s="1271" t="s">
        <v>4824</v>
      </c>
      <c r="Y134" s="1202"/>
      <c r="Z134" s="1202"/>
      <c r="AA134" s="1202"/>
      <c r="AB134" s="1202"/>
      <c r="AC134" s="448" t="s">
        <v>4825</v>
      </c>
      <c r="AD134" s="99"/>
      <c r="AE134" s="99"/>
      <c r="AF134" s="43"/>
      <c r="AG134" s="43"/>
      <c r="AH134" s="43"/>
      <c r="AI134" s="43"/>
      <c r="AJ134" s="43"/>
      <c r="AK134" s="43"/>
      <c r="AL134" s="43"/>
      <c r="AM134" s="44" t="s">
        <v>17</v>
      </c>
      <c r="AN134" s="1157">
        <f>$AN$8</f>
        <v>0.7</v>
      </c>
      <c r="AO134" s="1157"/>
      <c r="AP134" s="1268"/>
      <c r="AQ134" s="1269"/>
      <c r="AR134" s="1269"/>
      <c r="AS134" s="1270"/>
      <c r="AT134" s="35">
        <f>ROUND(ROUND(ROUND(H131*V132,0)*AN134,0)*AR136,0)</f>
        <v>194</v>
      </c>
      <c r="AU134" s="31"/>
    </row>
    <row r="135" spans="1:47" ht="17.100000000000001" customHeight="1" x14ac:dyDescent="0.15">
      <c r="A135" s="32">
        <v>44</v>
      </c>
      <c r="B135" s="33" t="s">
        <v>6425</v>
      </c>
      <c r="C135" s="34" t="s">
        <v>9407</v>
      </c>
      <c r="D135" s="422"/>
      <c r="E135" s="424"/>
      <c r="F135" s="29"/>
      <c r="G135" s="29"/>
      <c r="H135" s="20"/>
      <c r="K135" s="21"/>
      <c r="L135" s="420"/>
      <c r="M135" s="421"/>
      <c r="N135" s="421"/>
      <c r="O135" s="26"/>
      <c r="P135" s="27"/>
      <c r="Q135" s="27"/>
      <c r="R135" s="166"/>
      <c r="S135" s="167"/>
      <c r="T135" s="314"/>
      <c r="W135" s="449"/>
      <c r="X135" s="1272"/>
      <c r="Y135" s="1273"/>
      <c r="Z135" s="1273"/>
      <c r="AA135" s="1273"/>
      <c r="AB135" s="1273"/>
      <c r="AC135" s="448" t="s">
        <v>8385</v>
      </c>
      <c r="AD135" s="99"/>
      <c r="AE135" s="99"/>
      <c r="AF135" s="43"/>
      <c r="AG135" s="43"/>
      <c r="AH135" s="43"/>
      <c r="AI135" s="43"/>
      <c r="AJ135" s="43"/>
      <c r="AK135" s="43"/>
      <c r="AL135" s="43"/>
      <c r="AM135" s="44" t="s">
        <v>17</v>
      </c>
      <c r="AN135" s="1157">
        <f>$AN$9</f>
        <v>0.5</v>
      </c>
      <c r="AO135" s="1157"/>
      <c r="AP135" s="20"/>
      <c r="AQ135" s="4"/>
      <c r="AR135" s="4"/>
      <c r="AS135" s="21"/>
      <c r="AT135" s="35">
        <f>ROUND(ROUND(ROUND(H131*V132,0)*AN135,0)*AR136,0)</f>
        <v>139</v>
      </c>
      <c r="AU135" s="31"/>
    </row>
    <row r="136" spans="1:47" ht="17.100000000000001" customHeight="1" x14ac:dyDescent="0.15">
      <c r="A136" s="32">
        <v>44</v>
      </c>
      <c r="B136" s="33" t="s">
        <v>6427</v>
      </c>
      <c r="C136" s="34" t="s">
        <v>9408</v>
      </c>
      <c r="D136" s="422"/>
      <c r="E136" s="424"/>
      <c r="F136" s="29"/>
      <c r="G136" s="29"/>
      <c r="H136" s="20"/>
      <c r="K136" s="21"/>
      <c r="L136" s="1271" t="s">
        <v>4829</v>
      </c>
      <c r="M136" s="1202"/>
      <c r="N136" s="1202"/>
      <c r="O136" s="1202"/>
      <c r="P136" s="1202"/>
      <c r="Q136" s="1202"/>
      <c r="R136" s="418"/>
      <c r="S136" s="419"/>
      <c r="T136" s="425"/>
      <c r="W136" s="449"/>
      <c r="X136" s="42"/>
      <c r="Y136" s="43"/>
      <c r="Z136" s="44"/>
      <c r="AA136" s="44"/>
      <c r="AB136" s="43"/>
      <c r="AC136" s="450"/>
      <c r="AD136" s="43"/>
      <c r="AE136" s="43"/>
      <c r="AF136" s="43"/>
      <c r="AG136" s="43"/>
      <c r="AH136" s="43"/>
      <c r="AI136" s="43"/>
      <c r="AJ136" s="43"/>
      <c r="AK136" s="43"/>
      <c r="AL136" s="43"/>
      <c r="AM136" s="44"/>
      <c r="AN136" s="45"/>
      <c r="AO136" s="45"/>
      <c r="AP136" s="20"/>
      <c r="AQ136" s="23" t="s">
        <v>17</v>
      </c>
      <c r="AR136" s="1158">
        <f>AR124</f>
        <v>0.95</v>
      </c>
      <c r="AS136" s="1159"/>
      <c r="AT136" s="35">
        <f>ROUND(ROUND(ROUND(H131*P138,0)*V132,0)*AR136,0)</f>
        <v>266</v>
      </c>
      <c r="AU136" s="31"/>
    </row>
    <row r="137" spans="1:47" ht="17.100000000000001" customHeight="1" x14ac:dyDescent="0.15">
      <c r="A137" s="32">
        <v>44</v>
      </c>
      <c r="B137" s="33" t="s">
        <v>6429</v>
      </c>
      <c r="C137" s="34" t="s">
        <v>9409</v>
      </c>
      <c r="D137" s="422"/>
      <c r="E137" s="424"/>
      <c r="F137" s="29"/>
      <c r="G137" s="29"/>
      <c r="H137" s="20"/>
      <c r="K137" s="21"/>
      <c r="L137" s="1228"/>
      <c r="M137" s="1283"/>
      <c r="N137" s="1283"/>
      <c r="O137" s="1283"/>
      <c r="P137" s="1283"/>
      <c r="Q137" s="1283"/>
      <c r="R137" s="418"/>
      <c r="S137" s="419"/>
      <c r="T137" s="425"/>
      <c r="W137" s="449"/>
      <c r="X137" s="1271" t="s">
        <v>4824</v>
      </c>
      <c r="Y137" s="1202"/>
      <c r="Z137" s="1202"/>
      <c r="AA137" s="1202"/>
      <c r="AB137" s="1202"/>
      <c r="AC137" s="448" t="s">
        <v>4825</v>
      </c>
      <c r="AD137" s="99"/>
      <c r="AE137" s="99"/>
      <c r="AF137" s="43"/>
      <c r="AG137" s="43"/>
      <c r="AH137" s="43"/>
      <c r="AI137" s="43"/>
      <c r="AJ137" s="43"/>
      <c r="AK137" s="43"/>
      <c r="AL137" s="43"/>
      <c r="AM137" s="44" t="s">
        <v>17</v>
      </c>
      <c r="AN137" s="1157">
        <f>$AN$8</f>
        <v>0.7</v>
      </c>
      <c r="AO137" s="1157"/>
      <c r="AP137" s="20"/>
      <c r="AQ137" s="4"/>
      <c r="AR137" s="4"/>
      <c r="AS137" s="21"/>
      <c r="AT137" s="35">
        <f>ROUND(ROUND(ROUND(ROUND(H131*P138,0)*V132,0)*AN137,0)*AR136,0)</f>
        <v>186</v>
      </c>
      <c r="AU137" s="31"/>
    </row>
    <row r="138" spans="1:47" ht="17.100000000000001" customHeight="1" x14ac:dyDescent="0.15">
      <c r="A138" s="32">
        <v>44</v>
      </c>
      <c r="B138" s="33" t="s">
        <v>6431</v>
      </c>
      <c r="C138" s="34" t="s">
        <v>9410</v>
      </c>
      <c r="D138" s="422"/>
      <c r="E138" s="424"/>
      <c r="F138" s="29"/>
      <c r="G138" s="29"/>
      <c r="H138" s="20"/>
      <c r="K138" s="21"/>
      <c r="L138" s="420"/>
      <c r="M138" s="421"/>
      <c r="N138" s="421"/>
      <c r="O138" s="26" t="s">
        <v>17</v>
      </c>
      <c r="P138" s="1180">
        <f>$P$12</f>
        <v>0.96499999999999997</v>
      </c>
      <c r="Q138" s="1180"/>
      <c r="R138" s="166"/>
      <c r="S138" s="167"/>
      <c r="T138" s="314"/>
      <c r="W138" s="449"/>
      <c r="X138" s="1272"/>
      <c r="Y138" s="1273"/>
      <c r="Z138" s="1273"/>
      <c r="AA138" s="1273"/>
      <c r="AB138" s="1273"/>
      <c r="AC138" s="448" t="s">
        <v>8385</v>
      </c>
      <c r="AD138" s="99"/>
      <c r="AE138" s="99"/>
      <c r="AF138" s="43"/>
      <c r="AG138" s="43"/>
      <c r="AH138" s="43"/>
      <c r="AI138" s="43"/>
      <c r="AJ138" s="43"/>
      <c r="AK138" s="43"/>
      <c r="AL138" s="43"/>
      <c r="AM138" s="44" t="s">
        <v>17</v>
      </c>
      <c r="AN138" s="1157">
        <f>$AN$9</f>
        <v>0.5</v>
      </c>
      <c r="AO138" s="1157"/>
      <c r="AP138" s="24"/>
      <c r="AQ138" s="25"/>
      <c r="AR138" s="25"/>
      <c r="AS138" s="38"/>
      <c r="AT138" s="35">
        <f>ROUND(ROUND(ROUND(ROUND(H131*P138,0)*V132,0)*AN138,0)*AR136,0)</f>
        <v>133</v>
      </c>
      <c r="AU138" s="31"/>
    </row>
    <row r="139" spans="1:47" ht="17.100000000000001" customHeight="1" x14ac:dyDescent="0.15">
      <c r="A139" s="32">
        <v>44</v>
      </c>
      <c r="B139" s="33" t="s">
        <v>6433</v>
      </c>
      <c r="C139" s="34" t="s">
        <v>9411</v>
      </c>
      <c r="D139" s="422"/>
      <c r="E139" s="424"/>
      <c r="F139" s="29"/>
      <c r="G139" s="29"/>
      <c r="H139" s="1085" t="s">
        <v>4879</v>
      </c>
      <c r="I139" s="1133"/>
      <c r="J139" s="1133"/>
      <c r="K139" s="1134"/>
      <c r="L139" s="416"/>
      <c r="M139" s="417"/>
      <c r="N139" s="417"/>
      <c r="O139" s="65"/>
      <c r="P139" s="156"/>
      <c r="Q139" s="156"/>
      <c r="R139" s="166"/>
      <c r="S139" s="167"/>
      <c r="T139" s="167"/>
      <c r="U139" s="93"/>
      <c r="V139" s="2"/>
      <c r="W139" s="22"/>
      <c r="X139" s="43"/>
      <c r="Y139" s="43"/>
      <c r="Z139" s="44"/>
      <c r="AA139" s="44"/>
      <c r="AB139" s="43"/>
      <c r="AC139" s="450"/>
      <c r="AD139" s="43"/>
      <c r="AE139" s="43"/>
      <c r="AF139" s="43"/>
      <c r="AG139" s="43"/>
      <c r="AH139" s="43"/>
      <c r="AI139" s="43"/>
      <c r="AJ139" s="43"/>
      <c r="AK139" s="43"/>
      <c r="AL139" s="43"/>
      <c r="AM139" s="44"/>
      <c r="AN139" s="45"/>
      <c r="AO139" s="45"/>
      <c r="AP139" s="25"/>
      <c r="AQ139" s="25"/>
      <c r="AR139" s="25"/>
      <c r="AS139" s="25"/>
      <c r="AT139" s="35">
        <f>ROUND(H143*V132,0)</f>
        <v>233</v>
      </c>
      <c r="AU139" s="31"/>
    </row>
    <row r="140" spans="1:47" ht="17.100000000000001" customHeight="1" x14ac:dyDescent="0.15">
      <c r="A140" s="32">
        <v>44</v>
      </c>
      <c r="B140" s="33" t="s">
        <v>6435</v>
      </c>
      <c r="C140" s="34" t="s">
        <v>9412</v>
      </c>
      <c r="D140" s="422"/>
      <c r="E140" s="424"/>
      <c r="F140" s="29"/>
      <c r="G140" s="29"/>
      <c r="H140" s="1137"/>
      <c r="I140" s="1135"/>
      <c r="J140" s="1135"/>
      <c r="K140" s="1136"/>
      <c r="L140" s="418"/>
      <c r="M140" s="419"/>
      <c r="N140" s="419"/>
      <c r="O140" s="23"/>
      <c r="P140" s="167"/>
      <c r="Q140" s="167"/>
      <c r="R140" s="166"/>
      <c r="S140" s="167"/>
      <c r="T140" s="167"/>
      <c r="U140" s="93"/>
      <c r="V140" s="2"/>
      <c r="W140" s="22"/>
      <c r="X140" s="1202" t="s">
        <v>4824</v>
      </c>
      <c r="Y140" s="1202"/>
      <c r="Z140" s="1202"/>
      <c r="AA140" s="1202"/>
      <c r="AB140" s="1202"/>
      <c r="AC140" s="448" t="s">
        <v>4825</v>
      </c>
      <c r="AD140" s="99"/>
      <c r="AE140" s="99"/>
      <c r="AF140" s="43"/>
      <c r="AG140" s="43"/>
      <c r="AH140" s="43"/>
      <c r="AI140" s="43"/>
      <c r="AJ140" s="43"/>
      <c r="AK140" s="43"/>
      <c r="AL140" s="43"/>
      <c r="AM140" s="44" t="s">
        <v>17</v>
      </c>
      <c r="AN140" s="1157">
        <f>$AN$8</f>
        <v>0.7</v>
      </c>
      <c r="AO140" s="1157"/>
      <c r="AP140" s="43"/>
      <c r="AQ140" s="43"/>
      <c r="AR140" s="43"/>
      <c r="AS140" s="43"/>
      <c r="AT140" s="35">
        <f>ROUND(ROUND(H143*V132,0)*AN140,0)</f>
        <v>163</v>
      </c>
      <c r="AU140" s="31"/>
    </row>
    <row r="141" spans="1:47" ht="17.100000000000001" customHeight="1" x14ac:dyDescent="0.15">
      <c r="A141" s="32">
        <v>44</v>
      </c>
      <c r="B141" s="33" t="s">
        <v>6437</v>
      </c>
      <c r="C141" s="34" t="s">
        <v>9413</v>
      </c>
      <c r="D141" s="422"/>
      <c r="E141" s="424"/>
      <c r="F141" s="29"/>
      <c r="G141" s="29"/>
      <c r="H141" s="1137"/>
      <c r="I141" s="1135"/>
      <c r="J141" s="1135"/>
      <c r="K141" s="1136"/>
      <c r="L141" s="420"/>
      <c r="M141" s="421"/>
      <c r="N141" s="421"/>
      <c r="O141" s="26"/>
      <c r="P141" s="27"/>
      <c r="Q141" s="27"/>
      <c r="R141" s="166"/>
      <c r="S141" s="167"/>
      <c r="T141" s="167"/>
      <c r="U141" s="93"/>
      <c r="V141" s="2"/>
      <c r="W141" s="22"/>
      <c r="X141" s="1273"/>
      <c r="Y141" s="1273"/>
      <c r="Z141" s="1273"/>
      <c r="AA141" s="1273"/>
      <c r="AB141" s="1273"/>
      <c r="AC141" s="448" t="s">
        <v>8385</v>
      </c>
      <c r="AD141" s="99"/>
      <c r="AE141" s="99"/>
      <c r="AF141" s="43"/>
      <c r="AG141" s="43"/>
      <c r="AH141" s="43"/>
      <c r="AI141" s="43"/>
      <c r="AJ141" s="43"/>
      <c r="AK141" s="43"/>
      <c r="AL141" s="43"/>
      <c r="AM141" s="44" t="s">
        <v>17</v>
      </c>
      <c r="AN141" s="1157">
        <f>$AN$9</f>
        <v>0.5</v>
      </c>
      <c r="AO141" s="1157"/>
      <c r="AP141" s="43"/>
      <c r="AQ141" s="43"/>
      <c r="AR141" s="43"/>
      <c r="AS141" s="43"/>
      <c r="AT141" s="35">
        <f>ROUND(ROUND(H143*V132,0)*AN141,0)</f>
        <v>117</v>
      </c>
      <c r="AU141" s="31"/>
    </row>
    <row r="142" spans="1:47" ht="17.100000000000001" customHeight="1" x14ac:dyDescent="0.15">
      <c r="A142" s="32">
        <v>44</v>
      </c>
      <c r="B142" s="33" t="s">
        <v>6439</v>
      </c>
      <c r="C142" s="34" t="s">
        <v>9414</v>
      </c>
      <c r="D142" s="422"/>
      <c r="E142" s="424"/>
      <c r="F142" s="29"/>
      <c r="G142" s="29"/>
      <c r="H142" s="1268"/>
      <c r="I142" s="1269"/>
      <c r="J142" s="1269"/>
      <c r="K142" s="1270"/>
      <c r="L142" s="1271" t="s">
        <v>4829</v>
      </c>
      <c r="M142" s="1202"/>
      <c r="N142" s="1202"/>
      <c r="O142" s="1202"/>
      <c r="P142" s="1202"/>
      <c r="Q142" s="1202"/>
      <c r="R142" s="418"/>
      <c r="S142" s="419"/>
      <c r="T142" s="419"/>
      <c r="U142" s="93"/>
      <c r="V142" s="2"/>
      <c r="W142" s="22"/>
      <c r="X142" s="43"/>
      <c r="Y142" s="43"/>
      <c r="Z142" s="44"/>
      <c r="AA142" s="44"/>
      <c r="AB142" s="43"/>
      <c r="AC142" s="450"/>
      <c r="AD142" s="43"/>
      <c r="AE142" s="43"/>
      <c r="AF142" s="43"/>
      <c r="AG142" s="43"/>
      <c r="AH142" s="43"/>
      <c r="AI142" s="43"/>
      <c r="AJ142" s="43"/>
      <c r="AK142" s="43"/>
      <c r="AL142" s="43"/>
      <c r="AM142" s="44"/>
      <c r="AN142" s="45"/>
      <c r="AO142" s="45"/>
      <c r="AP142" s="43"/>
      <c r="AQ142" s="43"/>
      <c r="AR142" s="25"/>
      <c r="AS142" s="25"/>
      <c r="AT142" s="35">
        <f>ROUND(ROUND(H143*P144,0)*V132,0)</f>
        <v>225</v>
      </c>
      <c r="AU142" s="31"/>
    </row>
    <row r="143" spans="1:47" ht="17.100000000000001" customHeight="1" x14ac:dyDescent="0.15">
      <c r="A143" s="32">
        <v>44</v>
      </c>
      <c r="B143" s="33" t="s">
        <v>6441</v>
      </c>
      <c r="C143" s="34" t="s">
        <v>9415</v>
      </c>
      <c r="D143" s="422"/>
      <c r="E143" s="424"/>
      <c r="F143" s="29"/>
      <c r="G143" s="29"/>
      <c r="H143" s="1280">
        <f>'16就労移行支援(養成・基本)'!K143</f>
        <v>333</v>
      </c>
      <c r="I143" s="1108"/>
      <c r="J143" s="4" t="s">
        <v>21</v>
      </c>
      <c r="K143" s="22"/>
      <c r="L143" s="1228"/>
      <c r="M143" s="1283"/>
      <c r="N143" s="1283"/>
      <c r="O143" s="1283"/>
      <c r="P143" s="1283"/>
      <c r="Q143" s="1283"/>
      <c r="R143" s="418"/>
      <c r="S143" s="419"/>
      <c r="T143" s="419"/>
      <c r="U143" s="93"/>
      <c r="V143" s="2"/>
      <c r="W143" s="22"/>
      <c r="X143" s="1202" t="s">
        <v>4824</v>
      </c>
      <c r="Y143" s="1202"/>
      <c r="Z143" s="1202"/>
      <c r="AA143" s="1202"/>
      <c r="AB143" s="1202"/>
      <c r="AC143" s="448" t="s">
        <v>4825</v>
      </c>
      <c r="AD143" s="99"/>
      <c r="AE143" s="99"/>
      <c r="AF143" s="43"/>
      <c r="AG143" s="43"/>
      <c r="AH143" s="43"/>
      <c r="AI143" s="43"/>
      <c r="AJ143" s="43"/>
      <c r="AK143" s="43"/>
      <c r="AL143" s="43"/>
      <c r="AM143" s="44" t="s">
        <v>17</v>
      </c>
      <c r="AN143" s="1157">
        <f>$AN$8</f>
        <v>0.7</v>
      </c>
      <c r="AO143" s="1157"/>
      <c r="AP143" s="25"/>
      <c r="AQ143" s="25"/>
      <c r="AR143" s="25"/>
      <c r="AS143" s="25"/>
      <c r="AT143" s="35">
        <f>ROUND(ROUND(ROUND(H143*P144,0)*V132,0)*AN143,0)</f>
        <v>158</v>
      </c>
      <c r="AU143" s="31"/>
    </row>
    <row r="144" spans="1:47" ht="17.100000000000001" customHeight="1" x14ac:dyDescent="0.15">
      <c r="A144" s="32">
        <v>44</v>
      </c>
      <c r="B144" s="33" t="s">
        <v>6443</v>
      </c>
      <c r="C144" s="34" t="s">
        <v>9416</v>
      </c>
      <c r="D144" s="422"/>
      <c r="E144" s="424"/>
      <c r="F144" s="29"/>
      <c r="G144" s="29"/>
      <c r="H144" s="418"/>
      <c r="I144" s="419"/>
      <c r="J144" s="419"/>
      <c r="K144" s="425"/>
      <c r="L144" s="420"/>
      <c r="M144" s="421"/>
      <c r="N144" s="421"/>
      <c r="O144" s="26" t="s">
        <v>17</v>
      </c>
      <c r="P144" s="1180">
        <f>$P$12</f>
        <v>0.96499999999999997</v>
      </c>
      <c r="Q144" s="1180"/>
      <c r="R144" s="166"/>
      <c r="S144" s="167"/>
      <c r="T144" s="167"/>
      <c r="U144" s="93"/>
      <c r="V144" s="2"/>
      <c r="W144" s="22"/>
      <c r="X144" s="1273"/>
      <c r="Y144" s="1273"/>
      <c r="Z144" s="1273"/>
      <c r="AA144" s="1273"/>
      <c r="AB144" s="1273"/>
      <c r="AC144" s="448" t="s">
        <v>8385</v>
      </c>
      <c r="AD144" s="99"/>
      <c r="AE144" s="99"/>
      <c r="AF144" s="43"/>
      <c r="AG144" s="43"/>
      <c r="AH144" s="43"/>
      <c r="AI144" s="43"/>
      <c r="AJ144" s="43"/>
      <c r="AK144" s="43"/>
      <c r="AL144" s="43"/>
      <c r="AM144" s="44" t="s">
        <v>17</v>
      </c>
      <c r="AN144" s="1157">
        <f>$AN$9</f>
        <v>0.5</v>
      </c>
      <c r="AO144" s="1157"/>
      <c r="AP144" s="25"/>
      <c r="AQ144" s="25"/>
      <c r="AR144" s="25"/>
      <c r="AS144" s="25"/>
      <c r="AT144" s="35">
        <f>ROUND(ROUND(ROUND(H143*P144,0)*V132,0)*AN144,0)</f>
        <v>113</v>
      </c>
      <c r="AU144" s="31"/>
    </row>
    <row r="145" spans="1:47" ht="17.100000000000001" customHeight="1" x14ac:dyDescent="0.15">
      <c r="A145" s="32">
        <v>44</v>
      </c>
      <c r="B145" s="33" t="s">
        <v>6445</v>
      </c>
      <c r="C145" s="34" t="s">
        <v>9417</v>
      </c>
      <c r="D145" s="422"/>
      <c r="E145" s="424"/>
      <c r="F145" s="29"/>
      <c r="G145" s="29"/>
      <c r="H145" s="20"/>
      <c r="K145" s="21"/>
      <c r="L145" s="416"/>
      <c r="M145" s="417"/>
      <c r="N145" s="417"/>
      <c r="O145" s="65"/>
      <c r="P145" s="156"/>
      <c r="Q145" s="156"/>
      <c r="R145" s="166"/>
      <c r="S145" s="167"/>
      <c r="T145" s="314"/>
      <c r="W145" s="449"/>
      <c r="X145" s="42"/>
      <c r="Y145" s="43"/>
      <c r="Z145" s="44"/>
      <c r="AA145" s="44"/>
      <c r="AB145" s="43"/>
      <c r="AC145" s="450"/>
      <c r="AD145" s="43"/>
      <c r="AE145" s="43"/>
      <c r="AF145" s="43"/>
      <c r="AG145" s="43"/>
      <c r="AH145" s="43"/>
      <c r="AI145" s="43"/>
      <c r="AJ145" s="43"/>
      <c r="AK145" s="43"/>
      <c r="AL145" s="43"/>
      <c r="AM145" s="44"/>
      <c r="AN145" s="45"/>
      <c r="AO145" s="45"/>
      <c r="AP145" s="1198" t="s">
        <v>4833</v>
      </c>
      <c r="AQ145" s="1281"/>
      <c r="AR145" s="1281"/>
      <c r="AS145" s="1299"/>
      <c r="AT145" s="35">
        <f>ROUND(ROUND(H143*V132,0)*AR148,0)</f>
        <v>221</v>
      </c>
      <c r="AU145" s="31"/>
    </row>
    <row r="146" spans="1:47" ht="17.100000000000001" customHeight="1" x14ac:dyDescent="0.15">
      <c r="A146" s="32">
        <v>44</v>
      </c>
      <c r="B146" s="33" t="s">
        <v>6447</v>
      </c>
      <c r="C146" s="34" t="s">
        <v>9418</v>
      </c>
      <c r="D146" s="422"/>
      <c r="E146" s="424"/>
      <c r="F146" s="29"/>
      <c r="G146" s="29"/>
      <c r="H146" s="20"/>
      <c r="K146" s="21"/>
      <c r="L146" s="418"/>
      <c r="M146" s="419"/>
      <c r="N146" s="419"/>
      <c r="O146" s="23"/>
      <c r="P146" s="167"/>
      <c r="Q146" s="167"/>
      <c r="R146" s="166"/>
      <c r="S146" s="167"/>
      <c r="T146" s="314"/>
      <c r="W146" s="449"/>
      <c r="X146" s="1271" t="s">
        <v>4824</v>
      </c>
      <c r="Y146" s="1202"/>
      <c r="Z146" s="1202"/>
      <c r="AA146" s="1202"/>
      <c r="AB146" s="1202"/>
      <c r="AC146" s="448" t="s">
        <v>4825</v>
      </c>
      <c r="AD146" s="99"/>
      <c r="AE146" s="99"/>
      <c r="AF146" s="43"/>
      <c r="AG146" s="43"/>
      <c r="AH146" s="43"/>
      <c r="AI146" s="43"/>
      <c r="AJ146" s="43"/>
      <c r="AK146" s="43"/>
      <c r="AL146" s="43"/>
      <c r="AM146" s="44" t="s">
        <v>17</v>
      </c>
      <c r="AN146" s="1157">
        <f>$AN$8</f>
        <v>0.7</v>
      </c>
      <c r="AO146" s="1157"/>
      <c r="AP146" s="1268"/>
      <c r="AQ146" s="1269"/>
      <c r="AR146" s="1269"/>
      <c r="AS146" s="1270"/>
      <c r="AT146" s="35">
        <f>ROUND(ROUND(ROUND(H143*V132,0)*AN146,0)*AR148,0)</f>
        <v>155</v>
      </c>
      <c r="AU146" s="31"/>
    </row>
    <row r="147" spans="1:47" ht="17.100000000000001" customHeight="1" x14ac:dyDescent="0.15">
      <c r="A147" s="32">
        <v>44</v>
      </c>
      <c r="B147" s="33" t="s">
        <v>6449</v>
      </c>
      <c r="C147" s="34" t="s">
        <v>9419</v>
      </c>
      <c r="D147" s="422"/>
      <c r="E147" s="424"/>
      <c r="F147" s="29"/>
      <c r="G147" s="29"/>
      <c r="H147" s="20"/>
      <c r="K147" s="21"/>
      <c r="L147" s="420"/>
      <c r="M147" s="421"/>
      <c r="N147" s="421"/>
      <c r="O147" s="26"/>
      <c r="P147" s="27"/>
      <c r="Q147" s="27"/>
      <c r="R147" s="166"/>
      <c r="S147" s="167"/>
      <c r="T147" s="314"/>
      <c r="W147" s="449"/>
      <c r="X147" s="1272"/>
      <c r="Y147" s="1273"/>
      <c r="Z147" s="1273"/>
      <c r="AA147" s="1273"/>
      <c r="AB147" s="1273"/>
      <c r="AC147" s="448" t="s">
        <v>8385</v>
      </c>
      <c r="AD147" s="99"/>
      <c r="AE147" s="99"/>
      <c r="AF147" s="43"/>
      <c r="AG147" s="43"/>
      <c r="AH147" s="43"/>
      <c r="AI147" s="43"/>
      <c r="AJ147" s="43"/>
      <c r="AK147" s="43"/>
      <c r="AL147" s="43"/>
      <c r="AM147" s="44" t="s">
        <v>17</v>
      </c>
      <c r="AN147" s="1157">
        <f>$AN$9</f>
        <v>0.5</v>
      </c>
      <c r="AO147" s="1157"/>
      <c r="AP147" s="20"/>
      <c r="AQ147" s="4"/>
      <c r="AR147" s="4"/>
      <c r="AS147" s="21"/>
      <c r="AT147" s="35">
        <f>ROUND(ROUND(ROUND(H143*V132,0)*AN147,0)*AR148,0)</f>
        <v>111</v>
      </c>
      <c r="AU147" s="31"/>
    </row>
    <row r="148" spans="1:47" ht="17.100000000000001" customHeight="1" x14ac:dyDescent="0.15">
      <c r="A148" s="32">
        <v>44</v>
      </c>
      <c r="B148" s="33" t="s">
        <v>6451</v>
      </c>
      <c r="C148" s="34" t="s">
        <v>9420</v>
      </c>
      <c r="D148" s="422"/>
      <c r="E148" s="424"/>
      <c r="F148" s="29"/>
      <c r="G148" s="29"/>
      <c r="H148" s="20"/>
      <c r="K148" s="21"/>
      <c r="L148" s="1271" t="s">
        <v>4829</v>
      </c>
      <c r="M148" s="1202"/>
      <c r="N148" s="1202"/>
      <c r="O148" s="1202"/>
      <c r="P148" s="1202"/>
      <c r="Q148" s="1202"/>
      <c r="R148" s="418"/>
      <c r="S148" s="419"/>
      <c r="T148" s="425"/>
      <c r="W148" s="449"/>
      <c r="X148" s="42"/>
      <c r="Y148" s="43"/>
      <c r="Z148" s="44"/>
      <c r="AA148" s="44"/>
      <c r="AB148" s="43"/>
      <c r="AC148" s="450"/>
      <c r="AD148" s="43"/>
      <c r="AE148" s="43"/>
      <c r="AF148" s="43"/>
      <c r="AG148" s="43"/>
      <c r="AH148" s="43"/>
      <c r="AI148" s="43"/>
      <c r="AJ148" s="43"/>
      <c r="AK148" s="43"/>
      <c r="AL148" s="43"/>
      <c r="AM148" s="44"/>
      <c r="AN148" s="45"/>
      <c r="AO148" s="45"/>
      <c r="AP148" s="20"/>
      <c r="AQ148" s="23" t="s">
        <v>17</v>
      </c>
      <c r="AR148" s="1158">
        <f>AR136</f>
        <v>0.95</v>
      </c>
      <c r="AS148" s="1159"/>
      <c r="AT148" s="35">
        <f>ROUND(ROUND(ROUND(H143*P150,0)*V132,0)*AR148,0)</f>
        <v>214</v>
      </c>
      <c r="AU148" s="31"/>
    </row>
    <row r="149" spans="1:47" ht="17.100000000000001" customHeight="1" x14ac:dyDescent="0.15">
      <c r="A149" s="32">
        <v>44</v>
      </c>
      <c r="B149" s="33" t="s">
        <v>6453</v>
      </c>
      <c r="C149" s="34" t="s">
        <v>9421</v>
      </c>
      <c r="D149" s="422"/>
      <c r="E149" s="424"/>
      <c r="F149" s="29"/>
      <c r="G149" s="29"/>
      <c r="H149" s="20"/>
      <c r="K149" s="21"/>
      <c r="L149" s="1228"/>
      <c r="M149" s="1283"/>
      <c r="N149" s="1283"/>
      <c r="O149" s="1283"/>
      <c r="P149" s="1283"/>
      <c r="Q149" s="1283"/>
      <c r="R149" s="418"/>
      <c r="S149" s="419"/>
      <c r="T149" s="425"/>
      <c r="W149" s="449"/>
      <c r="X149" s="1271" t="s">
        <v>4824</v>
      </c>
      <c r="Y149" s="1202"/>
      <c r="Z149" s="1202"/>
      <c r="AA149" s="1202"/>
      <c r="AB149" s="1202"/>
      <c r="AC149" s="448" t="s">
        <v>4825</v>
      </c>
      <c r="AD149" s="99"/>
      <c r="AE149" s="99"/>
      <c r="AF149" s="43"/>
      <c r="AG149" s="43"/>
      <c r="AH149" s="43"/>
      <c r="AI149" s="43"/>
      <c r="AJ149" s="43"/>
      <c r="AK149" s="43"/>
      <c r="AL149" s="43"/>
      <c r="AM149" s="44" t="s">
        <v>17</v>
      </c>
      <c r="AN149" s="1157">
        <f>$AN$8</f>
        <v>0.7</v>
      </c>
      <c r="AO149" s="1157"/>
      <c r="AP149" s="20"/>
      <c r="AQ149" s="4"/>
      <c r="AR149" s="4"/>
      <c r="AS149" s="21"/>
      <c r="AT149" s="35">
        <f>ROUND(ROUND(ROUND(ROUND(H143*P150,0)*V132,0)*AN149,0)*AR148,0)</f>
        <v>150</v>
      </c>
      <c r="AU149" s="31"/>
    </row>
    <row r="150" spans="1:47" ht="17.100000000000001" customHeight="1" x14ac:dyDescent="0.15">
      <c r="A150" s="32">
        <v>44</v>
      </c>
      <c r="B150" s="33" t="s">
        <v>6455</v>
      </c>
      <c r="C150" s="34" t="s">
        <v>9422</v>
      </c>
      <c r="D150" s="426"/>
      <c r="E150" s="428"/>
      <c r="F150" s="57"/>
      <c r="G150" s="57"/>
      <c r="H150" s="24"/>
      <c r="I150" s="25"/>
      <c r="J150" s="25"/>
      <c r="K150" s="38"/>
      <c r="L150" s="420"/>
      <c r="M150" s="421"/>
      <c r="N150" s="421"/>
      <c r="O150" s="26" t="s">
        <v>17</v>
      </c>
      <c r="P150" s="1180">
        <f>$P$12</f>
        <v>0.96499999999999997</v>
      </c>
      <c r="Q150" s="1180"/>
      <c r="R150" s="454"/>
      <c r="S150" s="27"/>
      <c r="T150" s="28"/>
      <c r="U150" s="135"/>
      <c r="V150" s="233"/>
      <c r="W150" s="455"/>
      <c r="X150" s="1272"/>
      <c r="Y150" s="1273"/>
      <c r="Z150" s="1273"/>
      <c r="AA150" s="1273"/>
      <c r="AB150" s="1273"/>
      <c r="AC150" s="448" t="s">
        <v>8385</v>
      </c>
      <c r="AD150" s="99"/>
      <c r="AE150" s="99"/>
      <c r="AF150" s="43"/>
      <c r="AG150" s="43"/>
      <c r="AH150" s="43"/>
      <c r="AI150" s="43"/>
      <c r="AJ150" s="43"/>
      <c r="AK150" s="43"/>
      <c r="AL150" s="43"/>
      <c r="AM150" s="44" t="s">
        <v>17</v>
      </c>
      <c r="AN150" s="1157">
        <f>$AN$9</f>
        <v>0.5</v>
      </c>
      <c r="AO150" s="1157"/>
      <c r="AP150" s="24"/>
      <c r="AQ150" s="25"/>
      <c r="AR150" s="25"/>
      <c r="AS150" s="38"/>
      <c r="AT150" s="35">
        <f>ROUND(ROUND(ROUND(ROUND(H143*P150,0)*V132,0)*AN150,0)*AR148,0)</f>
        <v>107</v>
      </c>
      <c r="AU150" s="61"/>
    </row>
    <row r="151" spans="1:47" ht="17.100000000000001" customHeight="1" x14ac:dyDescent="0.15">
      <c r="A151" s="17">
        <v>44</v>
      </c>
      <c r="B151" s="18" t="s">
        <v>6457</v>
      </c>
      <c r="C151" s="19" t="s">
        <v>9423</v>
      </c>
      <c r="D151" s="1088" t="s">
        <v>8382</v>
      </c>
      <c r="E151" s="1090"/>
      <c r="F151" s="1088" t="s">
        <v>4918</v>
      </c>
      <c r="G151" s="1269"/>
      <c r="H151" s="1088" t="s">
        <v>4892</v>
      </c>
      <c r="I151" s="1135"/>
      <c r="J151" s="1135"/>
      <c r="K151" s="1136"/>
      <c r="L151" s="418"/>
      <c r="M151" s="419"/>
      <c r="N151" s="419"/>
      <c r="O151" s="23"/>
      <c r="P151" s="167"/>
      <c r="Q151" s="167"/>
      <c r="R151" s="166"/>
      <c r="S151" s="167"/>
      <c r="T151" s="167"/>
      <c r="U151" s="93"/>
      <c r="V151" s="2"/>
      <c r="W151" s="22"/>
      <c r="X151" s="25"/>
      <c r="Y151" s="25"/>
      <c r="Z151" s="26"/>
      <c r="AA151" s="26"/>
      <c r="AB151" s="25"/>
      <c r="AC151" s="480"/>
      <c r="AD151" s="25"/>
      <c r="AE151" s="25"/>
      <c r="AF151" s="25"/>
      <c r="AG151" s="25"/>
      <c r="AH151" s="25"/>
      <c r="AI151" s="25"/>
      <c r="AJ151" s="25"/>
      <c r="AK151" s="25"/>
      <c r="AL151" s="25"/>
      <c r="AM151" s="26"/>
      <c r="AN151" s="95"/>
      <c r="AO151" s="95"/>
      <c r="AP151" s="25"/>
      <c r="AQ151" s="25"/>
      <c r="AR151" s="25"/>
      <c r="AS151" s="25"/>
      <c r="AT151" s="30">
        <f>ROUND(H155*V132,0)</f>
        <v>207</v>
      </c>
      <c r="AU151" s="31"/>
    </row>
    <row r="152" spans="1:47" ht="17.100000000000001" customHeight="1" x14ac:dyDescent="0.15">
      <c r="A152" s="32">
        <v>44</v>
      </c>
      <c r="B152" s="33" t="s">
        <v>6459</v>
      </c>
      <c r="C152" s="34" t="s">
        <v>9424</v>
      </c>
      <c r="D152" s="1088"/>
      <c r="E152" s="1090"/>
      <c r="F152" s="1268"/>
      <c r="G152" s="1269"/>
      <c r="H152" s="1137"/>
      <c r="I152" s="1135"/>
      <c r="J152" s="1135"/>
      <c r="K152" s="1136"/>
      <c r="L152" s="418"/>
      <c r="M152" s="419"/>
      <c r="N152" s="419"/>
      <c r="O152" s="23"/>
      <c r="P152" s="167"/>
      <c r="Q152" s="167"/>
      <c r="R152" s="166"/>
      <c r="S152" s="167"/>
      <c r="T152" s="167"/>
      <c r="U152" s="93"/>
      <c r="V152" s="2"/>
      <c r="W152" s="22"/>
      <c r="X152" s="1202" t="s">
        <v>4824</v>
      </c>
      <c r="Y152" s="1202"/>
      <c r="Z152" s="1202"/>
      <c r="AA152" s="1202"/>
      <c r="AB152" s="1202"/>
      <c r="AC152" s="448" t="s">
        <v>4825</v>
      </c>
      <c r="AD152" s="99"/>
      <c r="AE152" s="99"/>
      <c r="AF152" s="43"/>
      <c r="AG152" s="43"/>
      <c r="AH152" s="43"/>
      <c r="AI152" s="43"/>
      <c r="AJ152" s="43"/>
      <c r="AK152" s="43"/>
      <c r="AL152" s="43"/>
      <c r="AM152" s="44" t="s">
        <v>17</v>
      </c>
      <c r="AN152" s="1157">
        <f>$AN$8</f>
        <v>0.7</v>
      </c>
      <c r="AO152" s="1157"/>
      <c r="AP152" s="43"/>
      <c r="AQ152" s="43"/>
      <c r="AR152" s="43"/>
      <c r="AS152" s="43"/>
      <c r="AT152" s="35">
        <f>ROUND(ROUND(H155*V132,0)*AN152,0)</f>
        <v>145</v>
      </c>
      <c r="AU152" s="31"/>
    </row>
    <row r="153" spans="1:47" ht="17.100000000000001" customHeight="1" x14ac:dyDescent="0.15">
      <c r="A153" s="32">
        <v>44</v>
      </c>
      <c r="B153" s="33" t="s">
        <v>6461</v>
      </c>
      <c r="C153" s="34" t="s">
        <v>9425</v>
      </c>
      <c r="D153" s="1088"/>
      <c r="E153" s="1090"/>
      <c r="F153" s="1268"/>
      <c r="G153" s="1269"/>
      <c r="H153" s="1137"/>
      <c r="I153" s="1135"/>
      <c r="J153" s="1135"/>
      <c r="K153" s="1136"/>
      <c r="L153" s="420"/>
      <c r="M153" s="421"/>
      <c r="N153" s="421"/>
      <c r="O153" s="26"/>
      <c r="P153" s="27"/>
      <c r="Q153" s="27"/>
      <c r="R153" s="166"/>
      <c r="S153" s="167"/>
      <c r="T153" s="167"/>
      <c r="U153" s="93"/>
      <c r="V153" s="2"/>
      <c r="W153" s="22"/>
      <c r="X153" s="1273"/>
      <c r="Y153" s="1273"/>
      <c r="Z153" s="1273"/>
      <c r="AA153" s="1273"/>
      <c r="AB153" s="1273"/>
      <c r="AC153" s="448" t="s">
        <v>8385</v>
      </c>
      <c r="AD153" s="99"/>
      <c r="AE153" s="99"/>
      <c r="AF153" s="43"/>
      <c r="AG153" s="43"/>
      <c r="AH153" s="43"/>
      <c r="AI153" s="43"/>
      <c r="AJ153" s="43"/>
      <c r="AK153" s="43"/>
      <c r="AL153" s="43"/>
      <c r="AM153" s="44" t="s">
        <v>17</v>
      </c>
      <c r="AN153" s="1157">
        <f>$AN$9</f>
        <v>0.5</v>
      </c>
      <c r="AO153" s="1157"/>
      <c r="AP153" s="43"/>
      <c r="AQ153" s="43"/>
      <c r="AR153" s="43"/>
      <c r="AS153" s="43"/>
      <c r="AT153" s="35">
        <f>ROUND(ROUND(H155*V132,0)*AN153,0)</f>
        <v>104</v>
      </c>
      <c r="AU153" s="31"/>
    </row>
    <row r="154" spans="1:47" ht="17.100000000000001" customHeight="1" x14ac:dyDescent="0.15">
      <c r="A154" s="32">
        <v>44</v>
      </c>
      <c r="B154" s="33" t="s">
        <v>6463</v>
      </c>
      <c r="C154" s="34" t="s">
        <v>9426</v>
      </c>
      <c r="D154" s="1276"/>
      <c r="E154" s="1278"/>
      <c r="F154" s="1276"/>
      <c r="G154" s="1277"/>
      <c r="H154" s="1268"/>
      <c r="I154" s="1269"/>
      <c r="J154" s="1269"/>
      <c r="K154" s="1270"/>
      <c r="L154" s="1271" t="s">
        <v>4829</v>
      </c>
      <c r="M154" s="1202"/>
      <c r="N154" s="1202"/>
      <c r="O154" s="1202"/>
      <c r="P154" s="1202"/>
      <c r="Q154" s="1202"/>
      <c r="R154" s="418"/>
      <c r="S154" s="419"/>
      <c r="T154" s="419"/>
      <c r="U154" s="93"/>
      <c r="V154" s="2"/>
      <c r="W154" s="22"/>
      <c r="X154" s="43"/>
      <c r="Y154" s="43"/>
      <c r="Z154" s="44"/>
      <c r="AA154" s="44"/>
      <c r="AB154" s="43"/>
      <c r="AC154" s="450"/>
      <c r="AD154" s="43"/>
      <c r="AE154" s="43"/>
      <c r="AF154" s="43"/>
      <c r="AG154" s="43"/>
      <c r="AH154" s="43"/>
      <c r="AI154" s="43"/>
      <c r="AJ154" s="43"/>
      <c r="AK154" s="43"/>
      <c r="AL154" s="43"/>
      <c r="AM154" s="44"/>
      <c r="AN154" s="45"/>
      <c r="AO154" s="45"/>
      <c r="AP154" s="43"/>
      <c r="AQ154" s="43"/>
      <c r="AR154" s="25"/>
      <c r="AS154" s="25"/>
      <c r="AT154" s="35">
        <f>ROUND(ROUND(H155*P156,0)*V132,0)</f>
        <v>200</v>
      </c>
      <c r="AU154" s="31"/>
    </row>
    <row r="155" spans="1:47" ht="17.100000000000001" customHeight="1" x14ac:dyDescent="0.15">
      <c r="A155" s="32">
        <v>44</v>
      </c>
      <c r="B155" s="33" t="s">
        <v>6465</v>
      </c>
      <c r="C155" s="34" t="s">
        <v>9427</v>
      </c>
      <c r="D155" s="1276"/>
      <c r="E155" s="1278"/>
      <c r="F155" s="1276"/>
      <c r="G155" s="1277"/>
      <c r="H155" s="1280">
        <f>'16就労移行支援(養成・基本)'!K155</f>
        <v>295</v>
      </c>
      <c r="I155" s="1108"/>
      <c r="J155" s="4" t="s">
        <v>21</v>
      </c>
      <c r="K155" s="22"/>
      <c r="L155" s="1228"/>
      <c r="M155" s="1283"/>
      <c r="N155" s="1283"/>
      <c r="O155" s="1283"/>
      <c r="P155" s="1283"/>
      <c r="Q155" s="1283"/>
      <c r="R155" s="418"/>
      <c r="S155" s="419"/>
      <c r="T155" s="419"/>
      <c r="U155" s="93"/>
      <c r="V155" s="2"/>
      <c r="W155" s="22"/>
      <c r="X155" s="1202" t="s">
        <v>4824</v>
      </c>
      <c r="Y155" s="1202"/>
      <c r="Z155" s="1202"/>
      <c r="AA155" s="1202"/>
      <c r="AB155" s="1202"/>
      <c r="AC155" s="448" t="s">
        <v>4825</v>
      </c>
      <c r="AD155" s="99"/>
      <c r="AE155" s="99"/>
      <c r="AF155" s="43"/>
      <c r="AG155" s="43"/>
      <c r="AH155" s="43"/>
      <c r="AI155" s="43"/>
      <c r="AJ155" s="43"/>
      <c r="AK155" s="43"/>
      <c r="AL155" s="43"/>
      <c r="AM155" s="44" t="s">
        <v>17</v>
      </c>
      <c r="AN155" s="1157">
        <f>$AN$8</f>
        <v>0.7</v>
      </c>
      <c r="AO155" s="1157"/>
      <c r="AP155" s="25"/>
      <c r="AQ155" s="25"/>
      <c r="AR155" s="25"/>
      <c r="AS155" s="25"/>
      <c r="AT155" s="35">
        <f>ROUND(ROUND(ROUND(H155*P156,0)*V132,0)*AN155,0)</f>
        <v>140</v>
      </c>
      <c r="AU155" s="31"/>
    </row>
    <row r="156" spans="1:47" ht="17.100000000000001" customHeight="1" x14ac:dyDescent="0.15">
      <c r="A156" s="32">
        <v>44</v>
      </c>
      <c r="B156" s="33" t="s">
        <v>6467</v>
      </c>
      <c r="C156" s="34" t="s">
        <v>9428</v>
      </c>
      <c r="D156" s="1276"/>
      <c r="E156" s="1278"/>
      <c r="F156" s="1276"/>
      <c r="G156" s="1277"/>
      <c r="H156" s="418"/>
      <c r="I156" s="419"/>
      <c r="J156" s="419"/>
      <c r="K156" s="425"/>
      <c r="L156" s="420"/>
      <c r="M156" s="421"/>
      <c r="N156" s="421"/>
      <c r="O156" s="26" t="s">
        <v>17</v>
      </c>
      <c r="P156" s="1180">
        <f>$P$12</f>
        <v>0.96499999999999997</v>
      </c>
      <c r="Q156" s="1180"/>
      <c r="R156" s="166"/>
      <c r="S156" s="167"/>
      <c r="T156" s="167"/>
      <c r="U156" s="93"/>
      <c r="V156" s="2"/>
      <c r="W156" s="22"/>
      <c r="X156" s="1273"/>
      <c r="Y156" s="1273"/>
      <c r="Z156" s="1273"/>
      <c r="AA156" s="1273"/>
      <c r="AB156" s="1273"/>
      <c r="AC156" s="448" t="s">
        <v>8385</v>
      </c>
      <c r="AD156" s="99"/>
      <c r="AE156" s="99"/>
      <c r="AF156" s="43"/>
      <c r="AG156" s="43"/>
      <c r="AH156" s="43"/>
      <c r="AI156" s="43"/>
      <c r="AJ156" s="43"/>
      <c r="AK156" s="43"/>
      <c r="AL156" s="43"/>
      <c r="AM156" s="44" t="s">
        <v>17</v>
      </c>
      <c r="AN156" s="1157">
        <f>$AN$9</f>
        <v>0.5</v>
      </c>
      <c r="AO156" s="1157"/>
      <c r="AP156" s="25"/>
      <c r="AQ156" s="25"/>
      <c r="AR156" s="25"/>
      <c r="AS156" s="25"/>
      <c r="AT156" s="35">
        <f>ROUND(ROUND(ROUND(H155*P156,0)*V132,0)*AN156,0)</f>
        <v>100</v>
      </c>
      <c r="AU156" s="31"/>
    </row>
    <row r="157" spans="1:47" ht="17.100000000000001" customHeight="1" x14ac:dyDescent="0.15">
      <c r="A157" s="32">
        <v>44</v>
      </c>
      <c r="B157" s="33" t="s">
        <v>6469</v>
      </c>
      <c r="C157" s="34" t="s">
        <v>9429</v>
      </c>
      <c r="D157" s="422"/>
      <c r="E157" s="424"/>
      <c r="F157" s="29"/>
      <c r="G157" s="29"/>
      <c r="H157" s="20"/>
      <c r="K157" s="21"/>
      <c r="L157" s="416"/>
      <c r="M157" s="417"/>
      <c r="N157" s="417"/>
      <c r="O157" s="65"/>
      <c r="P157" s="156"/>
      <c r="Q157" s="156"/>
      <c r="R157" s="166"/>
      <c r="S157" s="167"/>
      <c r="T157" s="314"/>
      <c r="W157" s="449"/>
      <c r="X157" s="42"/>
      <c r="Y157" s="43"/>
      <c r="Z157" s="44"/>
      <c r="AA157" s="44"/>
      <c r="AB157" s="43"/>
      <c r="AC157" s="450"/>
      <c r="AD157" s="43"/>
      <c r="AE157" s="43"/>
      <c r="AF157" s="43"/>
      <c r="AG157" s="43"/>
      <c r="AH157" s="43"/>
      <c r="AI157" s="43"/>
      <c r="AJ157" s="43"/>
      <c r="AK157" s="43"/>
      <c r="AL157" s="43"/>
      <c r="AM157" s="44"/>
      <c r="AN157" s="45"/>
      <c r="AO157" s="45"/>
      <c r="AP157" s="1198" t="s">
        <v>4833</v>
      </c>
      <c r="AQ157" s="1281"/>
      <c r="AR157" s="1281"/>
      <c r="AS157" s="1299"/>
      <c r="AT157" s="35">
        <f>ROUND(ROUND(H155*V132,0)*AR160,0)</f>
        <v>197</v>
      </c>
      <c r="AU157" s="31"/>
    </row>
    <row r="158" spans="1:47" ht="17.100000000000001" customHeight="1" x14ac:dyDescent="0.15">
      <c r="A158" s="32">
        <v>44</v>
      </c>
      <c r="B158" s="33" t="s">
        <v>6471</v>
      </c>
      <c r="C158" s="34" t="s">
        <v>9430</v>
      </c>
      <c r="D158" s="422"/>
      <c r="E158" s="424"/>
      <c r="F158" s="29"/>
      <c r="G158" s="29"/>
      <c r="H158" s="20"/>
      <c r="K158" s="21"/>
      <c r="L158" s="418"/>
      <c r="M158" s="419"/>
      <c r="N158" s="419"/>
      <c r="O158" s="23"/>
      <c r="P158" s="167"/>
      <c r="Q158" s="167"/>
      <c r="R158" s="166"/>
      <c r="S158" s="167"/>
      <c r="T158" s="314"/>
      <c r="W158" s="449"/>
      <c r="X158" s="1271" t="s">
        <v>4824</v>
      </c>
      <c r="Y158" s="1202"/>
      <c r="Z158" s="1202"/>
      <c r="AA158" s="1202"/>
      <c r="AB158" s="1202"/>
      <c r="AC158" s="448" t="s">
        <v>4825</v>
      </c>
      <c r="AD158" s="99"/>
      <c r="AE158" s="99"/>
      <c r="AF158" s="43"/>
      <c r="AG158" s="43"/>
      <c r="AH158" s="43"/>
      <c r="AI158" s="43"/>
      <c r="AJ158" s="43"/>
      <c r="AK158" s="43"/>
      <c r="AL158" s="43"/>
      <c r="AM158" s="44" t="s">
        <v>17</v>
      </c>
      <c r="AN158" s="1157">
        <f>$AN$8</f>
        <v>0.7</v>
      </c>
      <c r="AO158" s="1157"/>
      <c r="AP158" s="1268"/>
      <c r="AQ158" s="1269"/>
      <c r="AR158" s="1269"/>
      <c r="AS158" s="1270"/>
      <c r="AT158" s="35">
        <f>ROUND(ROUND(ROUND(H155*V132,0)*AN158,0)*AR160,0)</f>
        <v>138</v>
      </c>
      <c r="AU158" s="31"/>
    </row>
    <row r="159" spans="1:47" ht="17.100000000000001" customHeight="1" x14ac:dyDescent="0.15">
      <c r="A159" s="32">
        <v>44</v>
      </c>
      <c r="B159" s="33" t="s">
        <v>6473</v>
      </c>
      <c r="C159" s="34" t="s">
        <v>9431</v>
      </c>
      <c r="D159" s="422"/>
      <c r="E159" s="424"/>
      <c r="F159" s="29"/>
      <c r="G159" s="29"/>
      <c r="H159" s="20"/>
      <c r="K159" s="21"/>
      <c r="L159" s="420"/>
      <c r="M159" s="421"/>
      <c r="N159" s="421"/>
      <c r="O159" s="26"/>
      <c r="P159" s="27"/>
      <c r="Q159" s="27"/>
      <c r="R159" s="166"/>
      <c r="S159" s="167"/>
      <c r="T159" s="314"/>
      <c r="W159" s="449"/>
      <c r="X159" s="1272"/>
      <c r="Y159" s="1273"/>
      <c r="Z159" s="1273"/>
      <c r="AA159" s="1273"/>
      <c r="AB159" s="1273"/>
      <c r="AC159" s="448" t="s">
        <v>8385</v>
      </c>
      <c r="AD159" s="99"/>
      <c r="AE159" s="99"/>
      <c r="AF159" s="43"/>
      <c r="AG159" s="43"/>
      <c r="AH159" s="43"/>
      <c r="AI159" s="43"/>
      <c r="AJ159" s="43"/>
      <c r="AK159" s="43"/>
      <c r="AL159" s="43"/>
      <c r="AM159" s="44" t="s">
        <v>17</v>
      </c>
      <c r="AN159" s="1157">
        <f>$AN$9</f>
        <v>0.5</v>
      </c>
      <c r="AO159" s="1157"/>
      <c r="AP159" s="20"/>
      <c r="AQ159" s="4"/>
      <c r="AR159" s="4"/>
      <c r="AS159" s="21"/>
      <c r="AT159" s="35">
        <f>ROUND(ROUND(ROUND(H155*V132,0)*AN159,0)*AR160,0)</f>
        <v>99</v>
      </c>
      <c r="AU159" s="31"/>
    </row>
    <row r="160" spans="1:47" ht="17.100000000000001" customHeight="1" x14ac:dyDescent="0.15">
      <c r="A160" s="32">
        <v>44</v>
      </c>
      <c r="B160" s="33" t="s">
        <v>6475</v>
      </c>
      <c r="C160" s="34" t="s">
        <v>9432</v>
      </c>
      <c r="D160" s="422"/>
      <c r="E160" s="424"/>
      <c r="F160" s="29"/>
      <c r="G160" s="29"/>
      <c r="H160" s="20"/>
      <c r="K160" s="21"/>
      <c r="L160" s="1271" t="s">
        <v>4829</v>
      </c>
      <c r="M160" s="1202"/>
      <c r="N160" s="1202"/>
      <c r="O160" s="1202"/>
      <c r="P160" s="1202"/>
      <c r="Q160" s="1202"/>
      <c r="R160" s="418"/>
      <c r="S160" s="419"/>
      <c r="T160" s="425"/>
      <c r="W160" s="449"/>
      <c r="X160" s="42"/>
      <c r="Y160" s="43"/>
      <c r="Z160" s="44"/>
      <c r="AA160" s="44"/>
      <c r="AB160" s="43"/>
      <c r="AC160" s="450"/>
      <c r="AD160" s="43"/>
      <c r="AE160" s="43"/>
      <c r="AF160" s="43"/>
      <c r="AG160" s="43"/>
      <c r="AH160" s="43"/>
      <c r="AI160" s="43"/>
      <c r="AJ160" s="43"/>
      <c r="AK160" s="43"/>
      <c r="AL160" s="43"/>
      <c r="AM160" s="44"/>
      <c r="AN160" s="45"/>
      <c r="AO160" s="45"/>
      <c r="AP160" s="20"/>
      <c r="AQ160" s="23" t="s">
        <v>17</v>
      </c>
      <c r="AR160" s="1158">
        <f>AR148</f>
        <v>0.95</v>
      </c>
      <c r="AS160" s="1159"/>
      <c r="AT160" s="35">
        <f>ROUND(ROUND(ROUND(H155*P162,0)*V132,0)*AR160,0)</f>
        <v>190</v>
      </c>
      <c r="AU160" s="31"/>
    </row>
    <row r="161" spans="1:47" ht="17.100000000000001" customHeight="1" x14ac:dyDescent="0.15">
      <c r="A161" s="32">
        <v>44</v>
      </c>
      <c r="B161" s="33" t="s">
        <v>6477</v>
      </c>
      <c r="C161" s="34" t="s">
        <v>9433</v>
      </c>
      <c r="D161" s="422"/>
      <c r="E161" s="424"/>
      <c r="F161" s="29"/>
      <c r="G161" s="29"/>
      <c r="H161" s="20"/>
      <c r="K161" s="21"/>
      <c r="L161" s="1228"/>
      <c r="M161" s="1283"/>
      <c r="N161" s="1283"/>
      <c r="O161" s="1283"/>
      <c r="P161" s="1283"/>
      <c r="Q161" s="1283"/>
      <c r="R161" s="418"/>
      <c r="S161" s="419"/>
      <c r="T161" s="425"/>
      <c r="W161" s="449"/>
      <c r="X161" s="1271" t="s">
        <v>4824</v>
      </c>
      <c r="Y161" s="1202"/>
      <c r="Z161" s="1202"/>
      <c r="AA161" s="1202"/>
      <c r="AB161" s="1202"/>
      <c r="AC161" s="448" t="s">
        <v>4825</v>
      </c>
      <c r="AD161" s="99"/>
      <c r="AE161" s="99"/>
      <c r="AF161" s="43"/>
      <c r="AG161" s="43"/>
      <c r="AH161" s="43"/>
      <c r="AI161" s="43"/>
      <c r="AJ161" s="43"/>
      <c r="AK161" s="43"/>
      <c r="AL161" s="43"/>
      <c r="AM161" s="44" t="s">
        <v>17</v>
      </c>
      <c r="AN161" s="1157">
        <f>$AN$8</f>
        <v>0.7</v>
      </c>
      <c r="AO161" s="1157"/>
      <c r="AP161" s="20"/>
      <c r="AQ161" s="4"/>
      <c r="AR161" s="4"/>
      <c r="AS161" s="21"/>
      <c r="AT161" s="35">
        <f>ROUND(ROUND(ROUND(ROUND(H155*P162,0)*V132,0)*AN161,0)*AR160,0)</f>
        <v>133</v>
      </c>
      <c r="AU161" s="31"/>
    </row>
    <row r="162" spans="1:47" ht="17.100000000000001" customHeight="1" x14ac:dyDescent="0.15">
      <c r="A162" s="32">
        <v>44</v>
      </c>
      <c r="B162" s="33" t="s">
        <v>6479</v>
      </c>
      <c r="C162" s="34" t="s">
        <v>9434</v>
      </c>
      <c r="D162" s="422"/>
      <c r="E162" s="424"/>
      <c r="F162" s="29"/>
      <c r="G162" s="29"/>
      <c r="H162" s="20"/>
      <c r="K162" s="21"/>
      <c r="L162" s="420"/>
      <c r="M162" s="421"/>
      <c r="N162" s="421"/>
      <c r="O162" s="26" t="s">
        <v>17</v>
      </c>
      <c r="P162" s="1180">
        <f>$P$12</f>
        <v>0.96499999999999997</v>
      </c>
      <c r="Q162" s="1180"/>
      <c r="R162" s="166"/>
      <c r="S162" s="167"/>
      <c r="T162" s="314"/>
      <c r="W162" s="449"/>
      <c r="X162" s="1272"/>
      <c r="Y162" s="1273"/>
      <c r="Z162" s="1273"/>
      <c r="AA162" s="1273"/>
      <c r="AB162" s="1273"/>
      <c r="AC162" s="448" t="s">
        <v>8385</v>
      </c>
      <c r="AD162" s="99"/>
      <c r="AE162" s="99"/>
      <c r="AF162" s="43"/>
      <c r="AG162" s="43"/>
      <c r="AH162" s="43"/>
      <c r="AI162" s="43"/>
      <c r="AJ162" s="43"/>
      <c r="AK162" s="43"/>
      <c r="AL162" s="43"/>
      <c r="AM162" s="44" t="s">
        <v>17</v>
      </c>
      <c r="AN162" s="1157">
        <f>$AN$9</f>
        <v>0.5</v>
      </c>
      <c r="AO162" s="1157"/>
      <c r="AP162" s="24"/>
      <c r="AQ162" s="25"/>
      <c r="AR162" s="25"/>
      <c r="AS162" s="38"/>
      <c r="AT162" s="35">
        <f>ROUND(ROUND(ROUND(ROUND(H155*P162,0)*V132,0)*AN162,0)*AR160,0)</f>
        <v>95</v>
      </c>
      <c r="AU162" s="31"/>
    </row>
    <row r="163" spans="1:47" ht="17.100000000000001" customHeight="1" x14ac:dyDescent="0.15">
      <c r="A163" s="32">
        <v>44</v>
      </c>
      <c r="B163" s="33" t="s">
        <v>6481</v>
      </c>
      <c r="C163" s="34" t="s">
        <v>9435</v>
      </c>
      <c r="D163" s="422"/>
      <c r="E163" s="424"/>
      <c r="F163" s="29"/>
      <c r="G163" s="29"/>
      <c r="H163" s="1085" t="s">
        <v>4905</v>
      </c>
      <c r="I163" s="1133"/>
      <c r="J163" s="1133"/>
      <c r="K163" s="1134"/>
      <c r="L163" s="416"/>
      <c r="M163" s="417"/>
      <c r="N163" s="417"/>
      <c r="O163" s="65"/>
      <c r="P163" s="156"/>
      <c r="Q163" s="156"/>
      <c r="R163" s="1301" t="s">
        <v>9279</v>
      </c>
      <c r="S163" s="1117"/>
      <c r="T163" s="1117"/>
      <c r="U163" s="1218" t="s">
        <v>6170</v>
      </c>
      <c r="V163" s="1340"/>
      <c r="W163" s="1341"/>
      <c r="X163" s="43"/>
      <c r="Y163" s="43"/>
      <c r="Z163" s="44"/>
      <c r="AA163" s="44"/>
      <c r="AB163" s="43"/>
      <c r="AC163" s="450"/>
      <c r="AD163" s="43"/>
      <c r="AE163" s="43"/>
      <c r="AF163" s="43"/>
      <c r="AG163" s="43"/>
      <c r="AH163" s="43"/>
      <c r="AI163" s="43"/>
      <c r="AJ163" s="43"/>
      <c r="AK163" s="43"/>
      <c r="AL163" s="43"/>
      <c r="AM163" s="44"/>
      <c r="AN163" s="45"/>
      <c r="AO163" s="45"/>
      <c r="AP163" s="43"/>
      <c r="AQ163" s="43"/>
      <c r="AR163" s="43"/>
      <c r="AS163" s="43"/>
      <c r="AT163" s="35">
        <f>ROUND(H167*V168,0)</f>
        <v>191</v>
      </c>
      <c r="AU163" s="66" t="s">
        <v>4822</v>
      </c>
    </row>
    <row r="164" spans="1:47" ht="17.100000000000001" customHeight="1" x14ac:dyDescent="0.15">
      <c r="A164" s="32">
        <v>44</v>
      </c>
      <c r="B164" s="33" t="s">
        <v>6483</v>
      </c>
      <c r="C164" s="34" t="s">
        <v>9436</v>
      </c>
      <c r="D164" s="422"/>
      <c r="E164" s="424"/>
      <c r="F164" s="29"/>
      <c r="G164" s="29"/>
      <c r="H164" s="1137"/>
      <c r="I164" s="1135"/>
      <c r="J164" s="1135"/>
      <c r="K164" s="1136"/>
      <c r="L164" s="418"/>
      <c r="M164" s="419"/>
      <c r="N164" s="419"/>
      <c r="O164" s="23"/>
      <c r="P164" s="167"/>
      <c r="Q164" s="167"/>
      <c r="R164" s="1313"/>
      <c r="S164" s="1314"/>
      <c r="T164" s="1314"/>
      <c r="U164" s="1308"/>
      <c r="V164" s="1309"/>
      <c r="W164" s="1310"/>
      <c r="X164" s="1202" t="s">
        <v>4824</v>
      </c>
      <c r="Y164" s="1202"/>
      <c r="Z164" s="1202"/>
      <c r="AA164" s="1202"/>
      <c r="AB164" s="1202"/>
      <c r="AC164" s="448" t="s">
        <v>4825</v>
      </c>
      <c r="AD164" s="99"/>
      <c r="AE164" s="99"/>
      <c r="AF164" s="43"/>
      <c r="AG164" s="43"/>
      <c r="AH164" s="43"/>
      <c r="AI164" s="43"/>
      <c r="AJ164" s="43"/>
      <c r="AK164" s="43"/>
      <c r="AL164" s="43"/>
      <c r="AM164" s="44" t="s">
        <v>17</v>
      </c>
      <c r="AN164" s="1157">
        <f>$AN$8</f>
        <v>0.7</v>
      </c>
      <c r="AO164" s="1157"/>
      <c r="AP164" s="43"/>
      <c r="AQ164" s="43"/>
      <c r="AR164" s="43"/>
      <c r="AS164" s="43"/>
      <c r="AT164" s="35">
        <f>ROUND(ROUND(H167*V168,0)*AN164,0)</f>
        <v>134</v>
      </c>
      <c r="AU164" s="31"/>
    </row>
    <row r="165" spans="1:47" ht="17.100000000000001" customHeight="1" x14ac:dyDescent="0.15">
      <c r="A165" s="32">
        <v>44</v>
      </c>
      <c r="B165" s="33" t="s">
        <v>6485</v>
      </c>
      <c r="C165" s="34" t="s">
        <v>9437</v>
      </c>
      <c r="D165" s="422"/>
      <c r="E165" s="424"/>
      <c r="F165" s="29"/>
      <c r="G165" s="29"/>
      <c r="H165" s="1137"/>
      <c r="I165" s="1135"/>
      <c r="J165" s="1135"/>
      <c r="K165" s="1136"/>
      <c r="L165" s="420"/>
      <c r="M165" s="421"/>
      <c r="N165" s="421"/>
      <c r="O165" s="26"/>
      <c r="P165" s="27"/>
      <c r="Q165" s="27"/>
      <c r="R165" s="1313"/>
      <c r="S165" s="1314"/>
      <c r="T165" s="1314"/>
      <c r="U165" s="1308"/>
      <c r="V165" s="1309"/>
      <c r="W165" s="1310"/>
      <c r="X165" s="1273"/>
      <c r="Y165" s="1273"/>
      <c r="Z165" s="1273"/>
      <c r="AA165" s="1273"/>
      <c r="AB165" s="1273"/>
      <c r="AC165" s="448" t="s">
        <v>8385</v>
      </c>
      <c r="AD165" s="99"/>
      <c r="AE165" s="99"/>
      <c r="AF165" s="43"/>
      <c r="AG165" s="43"/>
      <c r="AH165" s="43"/>
      <c r="AI165" s="43"/>
      <c r="AJ165" s="43"/>
      <c r="AK165" s="43"/>
      <c r="AL165" s="43"/>
      <c r="AM165" s="44" t="s">
        <v>17</v>
      </c>
      <c r="AN165" s="1157">
        <f>$AN$9</f>
        <v>0.5</v>
      </c>
      <c r="AO165" s="1157"/>
      <c r="AP165" s="43"/>
      <c r="AQ165" s="43"/>
      <c r="AR165" s="43"/>
      <c r="AS165" s="43"/>
      <c r="AT165" s="35">
        <f>ROUND(ROUND(H167*V168,0)*AN165,0)</f>
        <v>96</v>
      </c>
      <c r="AU165" s="31"/>
    </row>
    <row r="166" spans="1:47" ht="17.100000000000001" customHeight="1" x14ac:dyDescent="0.15">
      <c r="A166" s="32">
        <v>44</v>
      </c>
      <c r="B166" s="33" t="s">
        <v>6487</v>
      </c>
      <c r="C166" s="34" t="s">
        <v>9438</v>
      </c>
      <c r="D166" s="422"/>
      <c r="E166" s="424"/>
      <c r="F166" s="29"/>
      <c r="G166" s="29"/>
      <c r="H166" s="1268"/>
      <c r="I166" s="1269"/>
      <c r="J166" s="1269"/>
      <c r="K166" s="1270"/>
      <c r="L166" s="1271" t="s">
        <v>4829</v>
      </c>
      <c r="M166" s="1202"/>
      <c r="N166" s="1202"/>
      <c r="O166" s="1202"/>
      <c r="P166" s="1202"/>
      <c r="Q166" s="1202"/>
      <c r="R166" s="1313"/>
      <c r="S166" s="1314"/>
      <c r="T166" s="1314"/>
      <c r="U166" s="1068"/>
      <c r="V166" s="1069"/>
      <c r="W166" s="1070"/>
      <c r="X166" s="43"/>
      <c r="Y166" s="43"/>
      <c r="Z166" s="44"/>
      <c r="AA166" s="44"/>
      <c r="AB166" s="43"/>
      <c r="AC166" s="450"/>
      <c r="AD166" s="43"/>
      <c r="AE166" s="43"/>
      <c r="AF166" s="43"/>
      <c r="AG166" s="43"/>
      <c r="AH166" s="43"/>
      <c r="AI166" s="43"/>
      <c r="AJ166" s="43"/>
      <c r="AK166" s="43"/>
      <c r="AL166" s="43"/>
      <c r="AM166" s="44"/>
      <c r="AN166" s="45"/>
      <c r="AO166" s="45"/>
      <c r="AP166" s="43"/>
      <c r="AQ166" s="43"/>
      <c r="AR166" s="25"/>
      <c r="AS166" s="25"/>
      <c r="AT166" s="35">
        <f>ROUND(ROUND(H167*P168,0)*V168,0)</f>
        <v>184</v>
      </c>
      <c r="AU166" s="31"/>
    </row>
    <row r="167" spans="1:47" ht="17.100000000000001" customHeight="1" x14ac:dyDescent="0.15">
      <c r="A167" s="32">
        <v>44</v>
      </c>
      <c r="B167" s="33" t="s">
        <v>6489</v>
      </c>
      <c r="C167" s="34" t="s">
        <v>9439</v>
      </c>
      <c r="D167" s="422"/>
      <c r="E167" s="424"/>
      <c r="F167" s="29"/>
      <c r="G167" s="29"/>
      <c r="H167" s="1280">
        <f>'16就労移行支援(養成・基本)'!K167</f>
        <v>273</v>
      </c>
      <c r="I167" s="1108"/>
      <c r="J167" s="4" t="s">
        <v>21</v>
      </c>
      <c r="K167" s="22"/>
      <c r="L167" s="1228"/>
      <c r="M167" s="1283"/>
      <c r="N167" s="1283"/>
      <c r="O167" s="1283"/>
      <c r="P167" s="1283"/>
      <c r="Q167" s="1283"/>
      <c r="R167" s="1313"/>
      <c r="S167" s="1314"/>
      <c r="T167" s="1315"/>
      <c r="W167" s="449"/>
      <c r="X167" s="1271" t="s">
        <v>4824</v>
      </c>
      <c r="Y167" s="1202"/>
      <c r="Z167" s="1202"/>
      <c r="AA167" s="1202"/>
      <c r="AB167" s="1202"/>
      <c r="AC167" s="448" t="s">
        <v>4825</v>
      </c>
      <c r="AD167" s="99"/>
      <c r="AE167" s="99"/>
      <c r="AF167" s="43"/>
      <c r="AG167" s="43"/>
      <c r="AH167" s="43"/>
      <c r="AI167" s="43"/>
      <c r="AJ167" s="43"/>
      <c r="AK167" s="43"/>
      <c r="AL167" s="43"/>
      <c r="AM167" s="44" t="s">
        <v>17</v>
      </c>
      <c r="AN167" s="1157">
        <f>$AN$8</f>
        <v>0.7</v>
      </c>
      <c r="AO167" s="1157"/>
      <c r="AP167" s="25"/>
      <c r="AQ167" s="25"/>
      <c r="AR167" s="25"/>
      <c r="AS167" s="25"/>
      <c r="AT167" s="35">
        <f>ROUND(ROUND(ROUND(H167*P168,0)*V168,0)*AN167,0)</f>
        <v>129</v>
      </c>
      <c r="AU167" s="31"/>
    </row>
    <row r="168" spans="1:47" ht="17.100000000000001" customHeight="1" x14ac:dyDescent="0.15">
      <c r="A168" s="32">
        <v>44</v>
      </c>
      <c r="B168" s="33" t="s">
        <v>6491</v>
      </c>
      <c r="C168" s="34" t="s">
        <v>9440</v>
      </c>
      <c r="D168" s="422"/>
      <c r="E168" s="424"/>
      <c r="F168" s="29"/>
      <c r="G168" s="29"/>
      <c r="H168" s="418"/>
      <c r="I168" s="419"/>
      <c r="J168" s="419"/>
      <c r="K168" s="425"/>
      <c r="L168" s="420"/>
      <c r="M168" s="421"/>
      <c r="N168" s="421"/>
      <c r="O168" s="26" t="s">
        <v>17</v>
      </c>
      <c r="P168" s="1180">
        <f>$P$12</f>
        <v>0.96499999999999997</v>
      </c>
      <c r="Q168" s="1180"/>
      <c r="R168" s="1276"/>
      <c r="S168" s="1277"/>
      <c r="T168" s="1278"/>
      <c r="U168" s="23" t="s">
        <v>17</v>
      </c>
      <c r="V168" s="1158">
        <f>$V$12</f>
        <v>0.7</v>
      </c>
      <c r="W168" s="1159"/>
      <c r="X168" s="1272"/>
      <c r="Y168" s="1273"/>
      <c r="Z168" s="1273"/>
      <c r="AA168" s="1273"/>
      <c r="AB168" s="1273"/>
      <c r="AC168" s="448" t="s">
        <v>8385</v>
      </c>
      <c r="AD168" s="99"/>
      <c r="AE168" s="99"/>
      <c r="AF168" s="43"/>
      <c r="AG168" s="43"/>
      <c r="AH168" s="43"/>
      <c r="AI168" s="43"/>
      <c r="AJ168" s="43"/>
      <c r="AK168" s="43"/>
      <c r="AL168" s="43"/>
      <c r="AM168" s="44" t="s">
        <v>17</v>
      </c>
      <c r="AN168" s="1157">
        <f>$AN$9</f>
        <v>0.5</v>
      </c>
      <c r="AO168" s="1157"/>
      <c r="AP168" s="25"/>
      <c r="AQ168" s="25"/>
      <c r="AR168" s="25"/>
      <c r="AS168" s="25"/>
      <c r="AT168" s="35">
        <f>ROUND(ROUND(ROUND(H167*P168,0)*V168,0)*AN168,0)</f>
        <v>92</v>
      </c>
      <c r="AU168" s="31"/>
    </row>
    <row r="169" spans="1:47" ht="17.100000000000001" customHeight="1" x14ac:dyDescent="0.15">
      <c r="A169" s="32">
        <v>44</v>
      </c>
      <c r="B169" s="33" t="s">
        <v>6493</v>
      </c>
      <c r="C169" s="34" t="s">
        <v>9441</v>
      </c>
      <c r="D169" s="422"/>
      <c r="E169" s="424"/>
      <c r="F169" s="29"/>
      <c r="G169" s="29"/>
      <c r="H169" s="20"/>
      <c r="K169" s="21"/>
      <c r="L169" s="416"/>
      <c r="M169" s="417"/>
      <c r="N169" s="417"/>
      <c r="O169" s="65"/>
      <c r="P169" s="156"/>
      <c r="Q169" s="156"/>
      <c r="R169" s="166"/>
      <c r="S169" s="167"/>
      <c r="T169" s="314"/>
      <c r="W169" s="449"/>
      <c r="X169" s="42"/>
      <c r="Y169" s="43"/>
      <c r="Z169" s="44"/>
      <c r="AA169" s="44"/>
      <c r="AB169" s="43"/>
      <c r="AC169" s="450"/>
      <c r="AD169" s="43"/>
      <c r="AE169" s="43"/>
      <c r="AF169" s="43"/>
      <c r="AG169" s="43"/>
      <c r="AH169" s="43"/>
      <c r="AI169" s="43"/>
      <c r="AJ169" s="43"/>
      <c r="AK169" s="43"/>
      <c r="AL169" s="43"/>
      <c r="AM169" s="44"/>
      <c r="AN169" s="45"/>
      <c r="AO169" s="45"/>
      <c r="AP169" s="1198" t="s">
        <v>4833</v>
      </c>
      <c r="AQ169" s="1281"/>
      <c r="AR169" s="1281"/>
      <c r="AS169" s="1299"/>
      <c r="AT169" s="35">
        <f>ROUND(ROUND(H167*V168,0)*AR172,0)</f>
        <v>181</v>
      </c>
      <c r="AU169" s="31"/>
    </row>
    <row r="170" spans="1:47" ht="17.100000000000001" customHeight="1" x14ac:dyDescent="0.15">
      <c r="A170" s="32">
        <v>44</v>
      </c>
      <c r="B170" s="33" t="s">
        <v>6495</v>
      </c>
      <c r="C170" s="34" t="s">
        <v>9442</v>
      </c>
      <c r="D170" s="422"/>
      <c r="E170" s="424"/>
      <c r="F170" s="29"/>
      <c r="G170" s="29"/>
      <c r="H170" s="20"/>
      <c r="K170" s="21"/>
      <c r="L170" s="418"/>
      <c r="M170" s="419"/>
      <c r="N170" s="419"/>
      <c r="O170" s="23"/>
      <c r="P170" s="167"/>
      <c r="Q170" s="167"/>
      <c r="R170" s="166"/>
      <c r="S170" s="167"/>
      <c r="T170" s="314"/>
      <c r="W170" s="449"/>
      <c r="X170" s="1271" t="s">
        <v>4824</v>
      </c>
      <c r="Y170" s="1202"/>
      <c r="Z170" s="1202"/>
      <c r="AA170" s="1202"/>
      <c r="AB170" s="1202"/>
      <c r="AC170" s="448" t="s">
        <v>4825</v>
      </c>
      <c r="AD170" s="99"/>
      <c r="AE170" s="99"/>
      <c r="AF170" s="43"/>
      <c r="AG170" s="43"/>
      <c r="AH170" s="43"/>
      <c r="AI170" s="43"/>
      <c r="AJ170" s="43"/>
      <c r="AK170" s="43"/>
      <c r="AL170" s="43"/>
      <c r="AM170" s="44" t="s">
        <v>17</v>
      </c>
      <c r="AN170" s="1157">
        <f>$AN$8</f>
        <v>0.7</v>
      </c>
      <c r="AO170" s="1157"/>
      <c r="AP170" s="1268"/>
      <c r="AQ170" s="1269"/>
      <c r="AR170" s="1269"/>
      <c r="AS170" s="1270"/>
      <c r="AT170" s="35">
        <f>ROUND(ROUND(ROUND(H167*V168,0)*AN170,0)*AR172,0)</f>
        <v>127</v>
      </c>
      <c r="AU170" s="31"/>
    </row>
    <row r="171" spans="1:47" ht="17.100000000000001" customHeight="1" x14ac:dyDescent="0.15">
      <c r="A171" s="32">
        <v>44</v>
      </c>
      <c r="B171" s="33" t="s">
        <v>6497</v>
      </c>
      <c r="C171" s="34" t="s">
        <v>9443</v>
      </c>
      <c r="D171" s="422"/>
      <c r="E171" s="424"/>
      <c r="F171" s="29"/>
      <c r="G171" s="29"/>
      <c r="H171" s="20"/>
      <c r="K171" s="21"/>
      <c r="L171" s="420"/>
      <c r="M171" s="421"/>
      <c r="N171" s="421"/>
      <c r="O171" s="26"/>
      <c r="P171" s="27"/>
      <c r="Q171" s="27"/>
      <c r="R171" s="166"/>
      <c r="S171" s="167"/>
      <c r="T171" s="314"/>
      <c r="W171" s="449"/>
      <c r="X171" s="1272"/>
      <c r="Y171" s="1273"/>
      <c r="Z171" s="1273"/>
      <c r="AA171" s="1273"/>
      <c r="AB171" s="1273"/>
      <c r="AC171" s="448" t="s">
        <v>8385</v>
      </c>
      <c r="AD171" s="99"/>
      <c r="AE171" s="99"/>
      <c r="AF171" s="43"/>
      <c r="AG171" s="43"/>
      <c r="AH171" s="43"/>
      <c r="AI171" s="43"/>
      <c r="AJ171" s="43"/>
      <c r="AK171" s="43"/>
      <c r="AL171" s="43"/>
      <c r="AM171" s="44" t="s">
        <v>17</v>
      </c>
      <c r="AN171" s="1157">
        <f>$AN$9</f>
        <v>0.5</v>
      </c>
      <c r="AO171" s="1157"/>
      <c r="AP171" s="20"/>
      <c r="AQ171" s="4"/>
      <c r="AR171" s="4"/>
      <c r="AS171" s="21"/>
      <c r="AT171" s="35">
        <f>ROUND(ROUND(ROUND(H167*V168,0)*AN171,0)*AR172,0)</f>
        <v>91</v>
      </c>
      <c r="AU171" s="31"/>
    </row>
    <row r="172" spans="1:47" ht="17.100000000000001" customHeight="1" x14ac:dyDescent="0.15">
      <c r="A172" s="32">
        <v>44</v>
      </c>
      <c r="B172" s="33" t="s">
        <v>6499</v>
      </c>
      <c r="C172" s="34" t="s">
        <v>9444</v>
      </c>
      <c r="D172" s="422"/>
      <c r="E172" s="424"/>
      <c r="F172" s="29"/>
      <c r="G172" s="29"/>
      <c r="H172" s="20"/>
      <c r="K172" s="21"/>
      <c r="L172" s="1271" t="s">
        <v>4829</v>
      </c>
      <c r="M172" s="1202"/>
      <c r="N172" s="1202"/>
      <c r="O172" s="1202"/>
      <c r="P172" s="1202"/>
      <c r="Q172" s="1202"/>
      <c r="R172" s="418"/>
      <c r="S172" s="419"/>
      <c r="T172" s="425"/>
      <c r="W172" s="449"/>
      <c r="X172" s="42"/>
      <c r="Y172" s="43"/>
      <c r="Z172" s="44"/>
      <c r="AA172" s="44"/>
      <c r="AB172" s="43"/>
      <c r="AC172" s="450"/>
      <c r="AD172" s="43"/>
      <c r="AE172" s="43"/>
      <c r="AF172" s="43"/>
      <c r="AG172" s="43"/>
      <c r="AH172" s="43"/>
      <c r="AI172" s="43"/>
      <c r="AJ172" s="43"/>
      <c r="AK172" s="43"/>
      <c r="AL172" s="43"/>
      <c r="AM172" s="44"/>
      <c r="AN172" s="45"/>
      <c r="AO172" s="45"/>
      <c r="AP172" s="20"/>
      <c r="AQ172" s="23" t="s">
        <v>17</v>
      </c>
      <c r="AR172" s="1158">
        <f>AR160</f>
        <v>0.95</v>
      </c>
      <c r="AS172" s="1159"/>
      <c r="AT172" s="35">
        <f>ROUND(ROUND(ROUND(H167*P174,0)*V168,0)*AR172,0)</f>
        <v>175</v>
      </c>
      <c r="AU172" s="31"/>
    </row>
    <row r="173" spans="1:47" ht="17.100000000000001" customHeight="1" x14ac:dyDescent="0.15">
      <c r="A173" s="32">
        <v>44</v>
      </c>
      <c r="B173" s="33" t="s">
        <v>6501</v>
      </c>
      <c r="C173" s="34" t="s">
        <v>9445</v>
      </c>
      <c r="D173" s="422"/>
      <c r="E173" s="424"/>
      <c r="F173" s="29"/>
      <c r="G173" s="29"/>
      <c r="H173" s="20"/>
      <c r="K173" s="21"/>
      <c r="L173" s="1228"/>
      <c r="M173" s="1283"/>
      <c r="N173" s="1283"/>
      <c r="O173" s="1283"/>
      <c r="P173" s="1283"/>
      <c r="Q173" s="1283"/>
      <c r="R173" s="418"/>
      <c r="S173" s="419"/>
      <c r="T173" s="425"/>
      <c r="W173" s="449"/>
      <c r="X173" s="1271" t="s">
        <v>4824</v>
      </c>
      <c r="Y173" s="1202"/>
      <c r="Z173" s="1202"/>
      <c r="AA173" s="1202"/>
      <c r="AB173" s="1202"/>
      <c r="AC173" s="448" t="s">
        <v>4825</v>
      </c>
      <c r="AD173" s="99"/>
      <c r="AE173" s="99"/>
      <c r="AF173" s="43"/>
      <c r="AG173" s="43"/>
      <c r="AH173" s="43"/>
      <c r="AI173" s="43"/>
      <c r="AJ173" s="43"/>
      <c r="AK173" s="43"/>
      <c r="AL173" s="43"/>
      <c r="AM173" s="44" t="s">
        <v>17</v>
      </c>
      <c r="AN173" s="1157">
        <f>$AN$8</f>
        <v>0.7</v>
      </c>
      <c r="AO173" s="1157"/>
      <c r="AP173" s="20"/>
      <c r="AQ173" s="4"/>
      <c r="AR173" s="4"/>
      <c r="AS173" s="21"/>
      <c r="AT173" s="35">
        <f>ROUND(ROUND(ROUND(ROUND(H167*P174,0)*V168,0)*AN173,0)*AR172,0)</f>
        <v>123</v>
      </c>
      <c r="AU173" s="31"/>
    </row>
    <row r="174" spans="1:47" ht="17.100000000000001" customHeight="1" x14ac:dyDescent="0.15">
      <c r="A174" s="32">
        <v>44</v>
      </c>
      <c r="B174" s="33" t="s">
        <v>6503</v>
      </c>
      <c r="C174" s="34" t="s">
        <v>9446</v>
      </c>
      <c r="D174" s="422"/>
      <c r="E174" s="424"/>
      <c r="F174" s="29"/>
      <c r="G174" s="29"/>
      <c r="H174" s="20"/>
      <c r="K174" s="21"/>
      <c r="L174" s="420"/>
      <c r="M174" s="421"/>
      <c r="N174" s="421"/>
      <c r="O174" s="26" t="s">
        <v>17</v>
      </c>
      <c r="P174" s="1180">
        <f>$P$12</f>
        <v>0.96499999999999997</v>
      </c>
      <c r="Q174" s="1180"/>
      <c r="R174" s="166"/>
      <c r="S174" s="167"/>
      <c r="T174" s="314"/>
      <c r="W174" s="449"/>
      <c r="X174" s="1272"/>
      <c r="Y174" s="1273"/>
      <c r="Z174" s="1273"/>
      <c r="AA174" s="1273"/>
      <c r="AB174" s="1273"/>
      <c r="AC174" s="448" t="s">
        <v>8385</v>
      </c>
      <c r="AD174" s="99"/>
      <c r="AE174" s="99"/>
      <c r="AF174" s="43"/>
      <c r="AG174" s="43"/>
      <c r="AH174" s="43"/>
      <c r="AI174" s="43"/>
      <c r="AJ174" s="43"/>
      <c r="AK174" s="43"/>
      <c r="AL174" s="43"/>
      <c r="AM174" s="44" t="s">
        <v>17</v>
      </c>
      <c r="AN174" s="1157">
        <f>$AN$9</f>
        <v>0.5</v>
      </c>
      <c r="AO174" s="1157"/>
      <c r="AP174" s="24"/>
      <c r="AQ174" s="25"/>
      <c r="AR174" s="25"/>
      <c r="AS174" s="38"/>
      <c r="AT174" s="35">
        <f>ROUND(ROUND(ROUND(ROUND(H167*P174,0)*V168,0)*AN174,0)*AR172,0)</f>
        <v>87</v>
      </c>
      <c r="AU174" s="31"/>
    </row>
    <row r="175" spans="1:47" ht="17.100000000000001" customHeight="1" x14ac:dyDescent="0.15">
      <c r="A175" s="32">
        <v>44</v>
      </c>
      <c r="B175" s="33" t="s">
        <v>6505</v>
      </c>
      <c r="C175" s="34" t="s">
        <v>9447</v>
      </c>
      <c r="D175" s="1085" t="s">
        <v>8382</v>
      </c>
      <c r="E175" s="1087"/>
      <c r="F175" s="1085" t="s">
        <v>5003</v>
      </c>
      <c r="G175" s="1274"/>
      <c r="H175" s="1085" t="s">
        <v>4821</v>
      </c>
      <c r="I175" s="1133"/>
      <c r="J175" s="1133"/>
      <c r="K175" s="1134"/>
      <c r="L175" s="416"/>
      <c r="M175" s="417"/>
      <c r="N175" s="417"/>
      <c r="O175" s="65"/>
      <c r="P175" s="156"/>
      <c r="Q175" s="156"/>
      <c r="R175" s="1301" t="s">
        <v>9279</v>
      </c>
      <c r="S175" s="1117"/>
      <c r="T175" s="1117"/>
      <c r="U175" s="1218" t="s">
        <v>6170</v>
      </c>
      <c r="V175" s="1340"/>
      <c r="W175" s="1341"/>
      <c r="X175" s="43"/>
      <c r="Y175" s="43"/>
      <c r="Z175" s="44"/>
      <c r="AA175" s="44"/>
      <c r="AB175" s="43"/>
      <c r="AC175" s="450"/>
      <c r="AD175" s="43"/>
      <c r="AE175" s="43"/>
      <c r="AF175" s="43"/>
      <c r="AG175" s="43"/>
      <c r="AH175" s="43"/>
      <c r="AI175" s="43"/>
      <c r="AJ175" s="43"/>
      <c r="AK175" s="43"/>
      <c r="AL175" s="43"/>
      <c r="AM175" s="44"/>
      <c r="AN175" s="45"/>
      <c r="AO175" s="45"/>
      <c r="AP175" s="43"/>
      <c r="AQ175" s="43"/>
      <c r="AR175" s="43"/>
      <c r="AS175" s="43"/>
      <c r="AT175" s="35">
        <f>ROUND(H179*V180,0)</f>
        <v>452</v>
      </c>
      <c r="AU175" s="66" t="s">
        <v>4822</v>
      </c>
    </row>
    <row r="176" spans="1:47" ht="17.100000000000001" customHeight="1" x14ac:dyDescent="0.15">
      <c r="A176" s="32">
        <v>44</v>
      </c>
      <c r="B176" s="33" t="s">
        <v>6507</v>
      </c>
      <c r="C176" s="34" t="s">
        <v>9448</v>
      </c>
      <c r="D176" s="1088"/>
      <c r="E176" s="1090"/>
      <c r="F176" s="1276"/>
      <c r="G176" s="1277"/>
      <c r="H176" s="1137"/>
      <c r="I176" s="1135"/>
      <c r="J176" s="1135"/>
      <c r="K176" s="1136"/>
      <c r="L176" s="418"/>
      <c r="M176" s="419"/>
      <c r="N176" s="419"/>
      <c r="O176" s="23"/>
      <c r="P176" s="167"/>
      <c r="Q176" s="167"/>
      <c r="R176" s="1313"/>
      <c r="S176" s="1314"/>
      <c r="T176" s="1314"/>
      <c r="U176" s="1308"/>
      <c r="V176" s="1309"/>
      <c r="W176" s="1310"/>
      <c r="X176" s="1202" t="s">
        <v>4824</v>
      </c>
      <c r="Y176" s="1202"/>
      <c r="Z176" s="1202"/>
      <c r="AA176" s="1202"/>
      <c r="AB176" s="1202"/>
      <c r="AC176" s="448" t="s">
        <v>4825</v>
      </c>
      <c r="AD176" s="99"/>
      <c r="AE176" s="99"/>
      <c r="AF176" s="43"/>
      <c r="AG176" s="43"/>
      <c r="AH176" s="43"/>
      <c r="AI176" s="43"/>
      <c r="AJ176" s="43"/>
      <c r="AK176" s="43"/>
      <c r="AL176" s="43"/>
      <c r="AM176" s="44" t="s">
        <v>17</v>
      </c>
      <c r="AN176" s="1157">
        <f>$AN$8</f>
        <v>0.7</v>
      </c>
      <c r="AO176" s="1157"/>
      <c r="AP176" s="43"/>
      <c r="AQ176" s="43"/>
      <c r="AR176" s="43"/>
      <c r="AS176" s="43"/>
      <c r="AT176" s="35">
        <f>ROUND(ROUND(H179*V180,0)*AN176,0)</f>
        <v>316</v>
      </c>
      <c r="AU176" s="232"/>
    </row>
    <row r="177" spans="1:47" ht="17.100000000000001" customHeight="1" x14ac:dyDescent="0.15">
      <c r="A177" s="32">
        <v>44</v>
      </c>
      <c r="B177" s="33" t="s">
        <v>6509</v>
      </c>
      <c r="C177" s="34" t="s">
        <v>9449</v>
      </c>
      <c r="D177" s="1088"/>
      <c r="E177" s="1090"/>
      <c r="F177" s="1276"/>
      <c r="G177" s="1277"/>
      <c r="H177" s="1137"/>
      <c r="I177" s="1135"/>
      <c r="J177" s="1135"/>
      <c r="K177" s="1136"/>
      <c r="L177" s="420"/>
      <c r="M177" s="421"/>
      <c r="N177" s="421"/>
      <c r="O177" s="26"/>
      <c r="P177" s="27"/>
      <c r="Q177" s="27"/>
      <c r="R177" s="1313"/>
      <c r="S177" s="1314"/>
      <c r="T177" s="1314"/>
      <c r="U177" s="1308"/>
      <c r="V177" s="1309"/>
      <c r="W177" s="1310"/>
      <c r="X177" s="1273"/>
      <c r="Y177" s="1273"/>
      <c r="Z177" s="1273"/>
      <c r="AA177" s="1273"/>
      <c r="AB177" s="1273"/>
      <c r="AC177" s="448" t="s">
        <v>8385</v>
      </c>
      <c r="AD177" s="99"/>
      <c r="AE177" s="99"/>
      <c r="AF177" s="43"/>
      <c r="AG177" s="43"/>
      <c r="AH177" s="43"/>
      <c r="AI177" s="43"/>
      <c r="AJ177" s="43"/>
      <c r="AK177" s="43"/>
      <c r="AL177" s="43"/>
      <c r="AM177" s="44" t="s">
        <v>17</v>
      </c>
      <c r="AN177" s="1157">
        <f>$AN$9</f>
        <v>0.5</v>
      </c>
      <c r="AO177" s="1157"/>
      <c r="AP177" s="43"/>
      <c r="AQ177" s="43"/>
      <c r="AR177" s="43"/>
      <c r="AS177" s="43"/>
      <c r="AT177" s="35">
        <f>ROUND(ROUND(H179*V180,0)*AN177,0)</f>
        <v>226</v>
      </c>
      <c r="AU177" s="232"/>
    </row>
    <row r="178" spans="1:47" ht="17.100000000000001" customHeight="1" x14ac:dyDescent="0.15">
      <c r="A178" s="32">
        <v>44</v>
      </c>
      <c r="B178" s="33" t="s">
        <v>6511</v>
      </c>
      <c r="C178" s="34" t="s">
        <v>9450</v>
      </c>
      <c r="D178" s="1276"/>
      <c r="E178" s="1278"/>
      <c r="F178" s="1276"/>
      <c r="G178" s="1277"/>
      <c r="H178" s="1268"/>
      <c r="I178" s="1269"/>
      <c r="J178" s="1269"/>
      <c r="K178" s="1270"/>
      <c r="L178" s="1271" t="s">
        <v>4829</v>
      </c>
      <c r="M178" s="1202"/>
      <c r="N178" s="1202"/>
      <c r="O178" s="1202"/>
      <c r="P178" s="1202"/>
      <c r="Q178" s="1202"/>
      <c r="R178" s="1313"/>
      <c r="S178" s="1314"/>
      <c r="T178" s="1314"/>
      <c r="U178" s="1068"/>
      <c r="V178" s="1069"/>
      <c r="W178" s="1070"/>
      <c r="X178" s="43"/>
      <c r="Y178" s="43"/>
      <c r="Z178" s="44"/>
      <c r="AA178" s="44"/>
      <c r="AB178" s="43"/>
      <c r="AC178" s="450"/>
      <c r="AD178" s="43"/>
      <c r="AE178" s="43"/>
      <c r="AF178" s="43"/>
      <c r="AG178" s="43"/>
      <c r="AH178" s="43"/>
      <c r="AI178" s="43"/>
      <c r="AJ178" s="43"/>
      <c r="AK178" s="43"/>
      <c r="AL178" s="43"/>
      <c r="AM178" s="44"/>
      <c r="AN178" s="45"/>
      <c r="AO178" s="45"/>
      <c r="AP178" s="43"/>
      <c r="AQ178" s="43"/>
      <c r="AR178" s="25"/>
      <c r="AS178" s="25"/>
      <c r="AT178" s="35">
        <f>ROUND(ROUND(H179*P180,0)*V180,0)</f>
        <v>435</v>
      </c>
      <c r="AU178" s="232"/>
    </row>
    <row r="179" spans="1:47" ht="17.100000000000001" customHeight="1" x14ac:dyDescent="0.15">
      <c r="A179" s="32">
        <v>44</v>
      </c>
      <c r="B179" s="33" t="s">
        <v>6513</v>
      </c>
      <c r="C179" s="34" t="s">
        <v>9451</v>
      </c>
      <c r="D179" s="1276"/>
      <c r="E179" s="1278"/>
      <c r="F179" s="1276"/>
      <c r="G179" s="1277"/>
      <c r="H179" s="1280">
        <f>'16就労移行支援(養成・基本)'!K179</f>
        <v>645</v>
      </c>
      <c r="I179" s="1108"/>
      <c r="J179" s="4" t="s">
        <v>21</v>
      </c>
      <c r="K179" s="22"/>
      <c r="L179" s="1228"/>
      <c r="M179" s="1283"/>
      <c r="N179" s="1283"/>
      <c r="O179" s="1283"/>
      <c r="P179" s="1283"/>
      <c r="Q179" s="1283"/>
      <c r="R179" s="1313"/>
      <c r="S179" s="1314"/>
      <c r="T179" s="1315"/>
      <c r="W179" s="449"/>
      <c r="X179" s="1271" t="s">
        <v>4824</v>
      </c>
      <c r="Y179" s="1202"/>
      <c r="Z179" s="1202"/>
      <c r="AA179" s="1202"/>
      <c r="AB179" s="1202"/>
      <c r="AC179" s="448" t="s">
        <v>4825</v>
      </c>
      <c r="AD179" s="99"/>
      <c r="AE179" s="99"/>
      <c r="AF179" s="43"/>
      <c r="AG179" s="43"/>
      <c r="AH179" s="43"/>
      <c r="AI179" s="43"/>
      <c r="AJ179" s="43"/>
      <c r="AK179" s="43"/>
      <c r="AL179" s="43"/>
      <c r="AM179" s="44" t="s">
        <v>17</v>
      </c>
      <c r="AN179" s="1157">
        <f>$AN$8</f>
        <v>0.7</v>
      </c>
      <c r="AO179" s="1157"/>
      <c r="AP179" s="25"/>
      <c r="AQ179" s="25"/>
      <c r="AR179" s="25"/>
      <c r="AS179" s="25"/>
      <c r="AT179" s="35">
        <f>ROUND(ROUND(ROUND(H179*P180,0)*V180,0)*AN179,0)</f>
        <v>305</v>
      </c>
      <c r="AU179" s="232"/>
    </row>
    <row r="180" spans="1:47" ht="17.100000000000001" customHeight="1" x14ac:dyDescent="0.15">
      <c r="A180" s="32">
        <v>44</v>
      </c>
      <c r="B180" s="33" t="s">
        <v>6515</v>
      </c>
      <c r="C180" s="34" t="s">
        <v>9452</v>
      </c>
      <c r="D180" s="1276"/>
      <c r="E180" s="1278"/>
      <c r="F180" s="1276"/>
      <c r="G180" s="1277"/>
      <c r="H180" s="418"/>
      <c r="I180" s="419"/>
      <c r="J180" s="419"/>
      <c r="K180" s="425"/>
      <c r="L180" s="420"/>
      <c r="M180" s="421"/>
      <c r="N180" s="421"/>
      <c r="O180" s="26" t="s">
        <v>17</v>
      </c>
      <c r="P180" s="1180">
        <f>$P$12</f>
        <v>0.96499999999999997</v>
      </c>
      <c r="Q180" s="1180"/>
      <c r="R180" s="1276"/>
      <c r="S180" s="1277"/>
      <c r="T180" s="1278"/>
      <c r="U180" s="23" t="s">
        <v>17</v>
      </c>
      <c r="V180" s="1158">
        <f>$V$12</f>
        <v>0.7</v>
      </c>
      <c r="W180" s="1159"/>
      <c r="X180" s="1272"/>
      <c r="Y180" s="1273"/>
      <c r="Z180" s="1273"/>
      <c r="AA180" s="1273"/>
      <c r="AB180" s="1273"/>
      <c r="AC180" s="448" t="s">
        <v>8385</v>
      </c>
      <c r="AD180" s="99"/>
      <c r="AE180" s="99"/>
      <c r="AF180" s="43"/>
      <c r="AG180" s="43"/>
      <c r="AH180" s="43"/>
      <c r="AI180" s="43"/>
      <c r="AJ180" s="43"/>
      <c r="AK180" s="43"/>
      <c r="AL180" s="43"/>
      <c r="AM180" s="44" t="s">
        <v>17</v>
      </c>
      <c r="AN180" s="1157">
        <f>$AN$9</f>
        <v>0.5</v>
      </c>
      <c r="AO180" s="1157"/>
      <c r="AP180" s="25"/>
      <c r="AQ180" s="25"/>
      <c r="AR180" s="25"/>
      <c r="AS180" s="25"/>
      <c r="AT180" s="35">
        <f>ROUND(ROUND(ROUND(H179*P180,0)*V180,0)*AN180,0)</f>
        <v>218</v>
      </c>
      <c r="AU180" s="232"/>
    </row>
    <row r="181" spans="1:47" ht="17.100000000000001" customHeight="1" x14ac:dyDescent="0.15">
      <c r="A181" s="32">
        <v>44</v>
      </c>
      <c r="B181" s="33" t="s">
        <v>6517</v>
      </c>
      <c r="C181" s="34" t="s">
        <v>9453</v>
      </c>
      <c r="D181" s="422"/>
      <c r="E181" s="424"/>
      <c r="F181" s="29"/>
      <c r="G181" s="29"/>
      <c r="H181" s="20"/>
      <c r="K181" s="21"/>
      <c r="L181" s="416"/>
      <c r="M181" s="417"/>
      <c r="N181" s="417"/>
      <c r="O181" s="65"/>
      <c r="P181" s="156"/>
      <c r="Q181" s="156"/>
      <c r="R181" s="166"/>
      <c r="S181" s="167"/>
      <c r="T181" s="314"/>
      <c r="W181" s="449"/>
      <c r="X181" s="42"/>
      <c r="Y181" s="43"/>
      <c r="Z181" s="44"/>
      <c r="AA181" s="44"/>
      <c r="AB181" s="43"/>
      <c r="AC181" s="450"/>
      <c r="AD181" s="43"/>
      <c r="AE181" s="43"/>
      <c r="AF181" s="43"/>
      <c r="AG181" s="43"/>
      <c r="AH181" s="43"/>
      <c r="AI181" s="43"/>
      <c r="AJ181" s="43"/>
      <c r="AK181" s="43"/>
      <c r="AL181" s="43"/>
      <c r="AM181" s="44"/>
      <c r="AN181" s="45"/>
      <c r="AO181" s="45"/>
      <c r="AP181" s="1198" t="s">
        <v>4833</v>
      </c>
      <c r="AQ181" s="1281"/>
      <c r="AR181" s="1281"/>
      <c r="AS181" s="1299"/>
      <c r="AT181" s="35">
        <f>ROUND(ROUND(H179*V180,0)*AR184,0)</f>
        <v>429</v>
      </c>
      <c r="AU181" s="31"/>
    </row>
    <row r="182" spans="1:47" ht="17.100000000000001" customHeight="1" x14ac:dyDescent="0.15">
      <c r="A182" s="32">
        <v>44</v>
      </c>
      <c r="B182" s="33" t="s">
        <v>6519</v>
      </c>
      <c r="C182" s="34" t="s">
        <v>9454</v>
      </c>
      <c r="D182" s="422"/>
      <c r="E182" s="424"/>
      <c r="F182" s="29"/>
      <c r="G182" s="29"/>
      <c r="H182" s="20"/>
      <c r="K182" s="21"/>
      <c r="L182" s="418"/>
      <c r="M182" s="419"/>
      <c r="N182" s="419"/>
      <c r="O182" s="23"/>
      <c r="P182" s="167"/>
      <c r="Q182" s="167"/>
      <c r="R182" s="166"/>
      <c r="S182" s="167"/>
      <c r="T182" s="314"/>
      <c r="W182" s="449"/>
      <c r="X182" s="1271" t="s">
        <v>4824</v>
      </c>
      <c r="Y182" s="1202"/>
      <c r="Z182" s="1202"/>
      <c r="AA182" s="1202"/>
      <c r="AB182" s="1202"/>
      <c r="AC182" s="448" t="s">
        <v>4825</v>
      </c>
      <c r="AD182" s="99"/>
      <c r="AE182" s="99"/>
      <c r="AF182" s="43"/>
      <c r="AG182" s="43"/>
      <c r="AH182" s="43"/>
      <c r="AI182" s="43"/>
      <c r="AJ182" s="43"/>
      <c r="AK182" s="43"/>
      <c r="AL182" s="43"/>
      <c r="AM182" s="44" t="s">
        <v>17</v>
      </c>
      <c r="AN182" s="1157">
        <f>$AN$8</f>
        <v>0.7</v>
      </c>
      <c r="AO182" s="1157"/>
      <c r="AP182" s="1268"/>
      <c r="AQ182" s="1269"/>
      <c r="AR182" s="1269"/>
      <c r="AS182" s="1270"/>
      <c r="AT182" s="35">
        <f>ROUND(ROUND(ROUND(H179*V180,0)*AN182,0)*AR184,0)</f>
        <v>300</v>
      </c>
      <c r="AU182" s="31"/>
    </row>
    <row r="183" spans="1:47" ht="17.100000000000001" customHeight="1" x14ac:dyDescent="0.15">
      <c r="A183" s="32">
        <v>44</v>
      </c>
      <c r="B183" s="33" t="s">
        <v>6521</v>
      </c>
      <c r="C183" s="34" t="s">
        <v>9455</v>
      </c>
      <c r="D183" s="422"/>
      <c r="E183" s="424"/>
      <c r="F183" s="29"/>
      <c r="G183" s="29"/>
      <c r="H183" s="20"/>
      <c r="K183" s="21"/>
      <c r="L183" s="420"/>
      <c r="M183" s="421"/>
      <c r="N183" s="421"/>
      <c r="O183" s="26"/>
      <c r="P183" s="27"/>
      <c r="Q183" s="27"/>
      <c r="R183" s="166"/>
      <c r="S183" s="167"/>
      <c r="T183" s="314"/>
      <c r="W183" s="449"/>
      <c r="X183" s="1272"/>
      <c r="Y183" s="1273"/>
      <c r="Z183" s="1273"/>
      <c r="AA183" s="1273"/>
      <c r="AB183" s="1273"/>
      <c r="AC183" s="448" t="s">
        <v>8385</v>
      </c>
      <c r="AD183" s="99"/>
      <c r="AE183" s="99"/>
      <c r="AF183" s="43"/>
      <c r="AG183" s="43"/>
      <c r="AH183" s="43"/>
      <c r="AI183" s="43"/>
      <c r="AJ183" s="43"/>
      <c r="AK183" s="43"/>
      <c r="AL183" s="43"/>
      <c r="AM183" s="44" t="s">
        <v>17</v>
      </c>
      <c r="AN183" s="1157">
        <f>$AN$9</f>
        <v>0.5</v>
      </c>
      <c r="AO183" s="1157"/>
      <c r="AP183" s="20"/>
      <c r="AQ183" s="4"/>
      <c r="AR183" s="4"/>
      <c r="AS183" s="21"/>
      <c r="AT183" s="35">
        <f>ROUND(ROUND(ROUND(H179*V180,0)*AN183,0)*AR184,0)</f>
        <v>215</v>
      </c>
      <c r="AU183" s="31"/>
    </row>
    <row r="184" spans="1:47" ht="17.100000000000001" customHeight="1" x14ac:dyDescent="0.15">
      <c r="A184" s="32">
        <v>44</v>
      </c>
      <c r="B184" s="33" t="s">
        <v>6523</v>
      </c>
      <c r="C184" s="34" t="s">
        <v>9456</v>
      </c>
      <c r="D184" s="422"/>
      <c r="E184" s="424"/>
      <c r="F184" s="29"/>
      <c r="G184" s="29"/>
      <c r="H184" s="20"/>
      <c r="K184" s="21"/>
      <c r="L184" s="1271" t="s">
        <v>4829</v>
      </c>
      <c r="M184" s="1202"/>
      <c r="N184" s="1202"/>
      <c r="O184" s="1202"/>
      <c r="P184" s="1202"/>
      <c r="Q184" s="1202"/>
      <c r="R184" s="418"/>
      <c r="S184" s="419"/>
      <c r="T184" s="425"/>
      <c r="W184" s="449"/>
      <c r="X184" s="42"/>
      <c r="Y184" s="43"/>
      <c r="Z184" s="44"/>
      <c r="AA184" s="44"/>
      <c r="AB184" s="43"/>
      <c r="AC184" s="450"/>
      <c r="AD184" s="43"/>
      <c r="AE184" s="43"/>
      <c r="AF184" s="43"/>
      <c r="AG184" s="43"/>
      <c r="AH184" s="43"/>
      <c r="AI184" s="43"/>
      <c r="AJ184" s="43"/>
      <c r="AK184" s="43"/>
      <c r="AL184" s="43"/>
      <c r="AM184" s="44"/>
      <c r="AN184" s="45"/>
      <c r="AO184" s="45"/>
      <c r="AP184" s="20"/>
      <c r="AQ184" s="23" t="s">
        <v>17</v>
      </c>
      <c r="AR184" s="1158">
        <f>AR172</f>
        <v>0.95</v>
      </c>
      <c r="AS184" s="1159"/>
      <c r="AT184" s="35">
        <f>ROUND(ROUND(ROUND(H179*P186,0)*V180,0)*AR184,0)</f>
        <v>413</v>
      </c>
      <c r="AU184" s="31"/>
    </row>
    <row r="185" spans="1:47" ht="17.100000000000001" customHeight="1" x14ac:dyDescent="0.15">
      <c r="A185" s="32">
        <v>44</v>
      </c>
      <c r="B185" s="33" t="s">
        <v>6525</v>
      </c>
      <c r="C185" s="34" t="s">
        <v>9457</v>
      </c>
      <c r="D185" s="422"/>
      <c r="E185" s="424"/>
      <c r="F185" s="29"/>
      <c r="G185" s="29"/>
      <c r="H185" s="20"/>
      <c r="K185" s="21"/>
      <c r="L185" s="1228"/>
      <c r="M185" s="1283"/>
      <c r="N185" s="1283"/>
      <c r="O185" s="1283"/>
      <c r="P185" s="1283"/>
      <c r="Q185" s="1283"/>
      <c r="R185" s="418"/>
      <c r="S185" s="419"/>
      <c r="T185" s="425"/>
      <c r="W185" s="449"/>
      <c r="X185" s="1271" t="s">
        <v>4824</v>
      </c>
      <c r="Y185" s="1202"/>
      <c r="Z185" s="1202"/>
      <c r="AA185" s="1202"/>
      <c r="AB185" s="1202"/>
      <c r="AC185" s="448" t="s">
        <v>4825</v>
      </c>
      <c r="AD185" s="99"/>
      <c r="AE185" s="99"/>
      <c r="AF185" s="43"/>
      <c r="AG185" s="43"/>
      <c r="AH185" s="43"/>
      <c r="AI185" s="43"/>
      <c r="AJ185" s="43"/>
      <c r="AK185" s="43"/>
      <c r="AL185" s="43"/>
      <c r="AM185" s="44" t="s">
        <v>17</v>
      </c>
      <c r="AN185" s="1157">
        <f>$AN$8</f>
        <v>0.7</v>
      </c>
      <c r="AO185" s="1157"/>
      <c r="AP185" s="20"/>
      <c r="AQ185" s="4"/>
      <c r="AR185" s="4"/>
      <c r="AS185" s="21"/>
      <c r="AT185" s="35">
        <f>ROUND(ROUND(ROUND(ROUND(H179*P186,0)*V180,0)*AN185,0)*AR184,0)</f>
        <v>290</v>
      </c>
      <c r="AU185" s="31"/>
    </row>
    <row r="186" spans="1:47" ht="17.100000000000001" customHeight="1" x14ac:dyDescent="0.15">
      <c r="A186" s="32">
        <v>44</v>
      </c>
      <c r="B186" s="33" t="s">
        <v>6527</v>
      </c>
      <c r="C186" s="34" t="s">
        <v>9458</v>
      </c>
      <c r="D186" s="422"/>
      <c r="E186" s="424"/>
      <c r="F186" s="29"/>
      <c r="G186" s="29"/>
      <c r="H186" s="20"/>
      <c r="K186" s="21"/>
      <c r="L186" s="420"/>
      <c r="M186" s="421"/>
      <c r="N186" s="421"/>
      <c r="O186" s="26" t="s">
        <v>17</v>
      </c>
      <c r="P186" s="1180">
        <f>$P$12</f>
        <v>0.96499999999999997</v>
      </c>
      <c r="Q186" s="1180"/>
      <c r="R186" s="166"/>
      <c r="S186" s="167"/>
      <c r="T186" s="314"/>
      <c r="W186" s="449"/>
      <c r="X186" s="1272"/>
      <c r="Y186" s="1273"/>
      <c r="Z186" s="1273"/>
      <c r="AA186" s="1273"/>
      <c r="AB186" s="1273"/>
      <c r="AC186" s="448" t="s">
        <v>8385</v>
      </c>
      <c r="AD186" s="99"/>
      <c r="AE186" s="99"/>
      <c r="AF186" s="43"/>
      <c r="AG186" s="43"/>
      <c r="AH186" s="43"/>
      <c r="AI186" s="43"/>
      <c r="AJ186" s="43"/>
      <c r="AK186" s="43"/>
      <c r="AL186" s="43"/>
      <c r="AM186" s="44" t="s">
        <v>17</v>
      </c>
      <c r="AN186" s="1157">
        <f>$AN$9</f>
        <v>0.5</v>
      </c>
      <c r="AO186" s="1157"/>
      <c r="AP186" s="24"/>
      <c r="AQ186" s="25"/>
      <c r="AR186" s="25"/>
      <c r="AS186" s="38"/>
      <c r="AT186" s="35">
        <f>ROUND(ROUND(ROUND(ROUND(H179*P186,0)*V180,0)*AN186,0)*AR184,0)</f>
        <v>207</v>
      </c>
      <c r="AU186" s="31"/>
    </row>
    <row r="187" spans="1:47" ht="17.100000000000001" customHeight="1" x14ac:dyDescent="0.15">
      <c r="A187" s="32">
        <v>44</v>
      </c>
      <c r="B187" s="33" t="s">
        <v>6529</v>
      </c>
      <c r="C187" s="34" t="s">
        <v>9459</v>
      </c>
      <c r="D187" s="422"/>
      <c r="E187" s="424"/>
      <c r="F187" s="36"/>
      <c r="G187" s="29"/>
      <c r="H187" s="1085" t="s">
        <v>4840</v>
      </c>
      <c r="I187" s="1133"/>
      <c r="J187" s="1133"/>
      <c r="K187" s="1134"/>
      <c r="L187" s="416"/>
      <c r="M187" s="417"/>
      <c r="N187" s="417"/>
      <c r="O187" s="65"/>
      <c r="P187" s="156"/>
      <c r="Q187" s="156"/>
      <c r="R187" s="166"/>
      <c r="S187" s="167"/>
      <c r="T187" s="167"/>
      <c r="U187" s="93"/>
      <c r="V187" s="2"/>
      <c r="W187" s="22"/>
      <c r="X187" s="43"/>
      <c r="Y187" s="43"/>
      <c r="Z187" s="44"/>
      <c r="AA187" s="44"/>
      <c r="AB187" s="43"/>
      <c r="AC187" s="450"/>
      <c r="AD187" s="43"/>
      <c r="AE187" s="43"/>
      <c r="AF187" s="43"/>
      <c r="AG187" s="43"/>
      <c r="AH187" s="43"/>
      <c r="AI187" s="43"/>
      <c r="AJ187" s="43"/>
      <c r="AK187" s="43"/>
      <c r="AL187" s="43"/>
      <c r="AM187" s="44"/>
      <c r="AN187" s="45"/>
      <c r="AO187" s="45"/>
      <c r="AP187" s="25"/>
      <c r="AQ187" s="25"/>
      <c r="AR187" s="25"/>
      <c r="AS187" s="25"/>
      <c r="AT187" s="35">
        <f>ROUND(H191*V180,0)</f>
        <v>379</v>
      </c>
      <c r="AU187" s="31"/>
    </row>
    <row r="188" spans="1:47" ht="17.100000000000001" customHeight="1" x14ac:dyDescent="0.15">
      <c r="A188" s="32">
        <v>44</v>
      </c>
      <c r="B188" s="33" t="s">
        <v>6531</v>
      </c>
      <c r="C188" s="34" t="s">
        <v>9460</v>
      </c>
      <c r="D188" s="422"/>
      <c r="E188" s="424"/>
      <c r="F188" s="36"/>
      <c r="G188" s="29"/>
      <c r="H188" s="1137"/>
      <c r="I188" s="1135"/>
      <c r="J188" s="1135"/>
      <c r="K188" s="1136"/>
      <c r="L188" s="418"/>
      <c r="M188" s="419"/>
      <c r="N188" s="419"/>
      <c r="O188" s="23"/>
      <c r="P188" s="167"/>
      <c r="Q188" s="167"/>
      <c r="R188" s="166"/>
      <c r="S188" s="167"/>
      <c r="T188" s="167"/>
      <c r="U188" s="93"/>
      <c r="V188" s="2"/>
      <c r="W188" s="22"/>
      <c r="X188" s="1202" t="s">
        <v>4824</v>
      </c>
      <c r="Y188" s="1202"/>
      <c r="Z188" s="1202"/>
      <c r="AA188" s="1202"/>
      <c r="AB188" s="1202"/>
      <c r="AC188" s="448" t="s">
        <v>4825</v>
      </c>
      <c r="AD188" s="99"/>
      <c r="AE188" s="99"/>
      <c r="AF188" s="43"/>
      <c r="AG188" s="43"/>
      <c r="AH188" s="43"/>
      <c r="AI188" s="43"/>
      <c r="AJ188" s="43"/>
      <c r="AK188" s="43"/>
      <c r="AL188" s="43"/>
      <c r="AM188" s="44" t="s">
        <v>17</v>
      </c>
      <c r="AN188" s="1157">
        <f>$AN$8</f>
        <v>0.7</v>
      </c>
      <c r="AO188" s="1157"/>
      <c r="AP188" s="43"/>
      <c r="AQ188" s="43"/>
      <c r="AR188" s="43"/>
      <c r="AS188" s="43"/>
      <c r="AT188" s="35">
        <f>ROUND(ROUND(H191*V180,0)*AN188,0)</f>
        <v>265</v>
      </c>
      <c r="AU188" s="31"/>
    </row>
    <row r="189" spans="1:47" ht="17.100000000000001" customHeight="1" x14ac:dyDescent="0.15">
      <c r="A189" s="32">
        <v>44</v>
      </c>
      <c r="B189" s="33" t="s">
        <v>6533</v>
      </c>
      <c r="C189" s="34" t="s">
        <v>9461</v>
      </c>
      <c r="D189" s="422"/>
      <c r="E189" s="424"/>
      <c r="F189" s="36"/>
      <c r="G189" s="29"/>
      <c r="H189" s="1137"/>
      <c r="I189" s="1135"/>
      <c r="J189" s="1135"/>
      <c r="K189" s="1136"/>
      <c r="L189" s="420"/>
      <c r="M189" s="421"/>
      <c r="N189" s="421"/>
      <c r="O189" s="26"/>
      <c r="P189" s="27"/>
      <c r="Q189" s="27"/>
      <c r="R189" s="166"/>
      <c r="S189" s="167"/>
      <c r="T189" s="167"/>
      <c r="U189" s="93"/>
      <c r="V189" s="2"/>
      <c r="W189" s="22"/>
      <c r="X189" s="1273"/>
      <c r="Y189" s="1273"/>
      <c r="Z189" s="1273"/>
      <c r="AA189" s="1273"/>
      <c r="AB189" s="1273"/>
      <c r="AC189" s="448" t="s">
        <v>8385</v>
      </c>
      <c r="AD189" s="99"/>
      <c r="AE189" s="99"/>
      <c r="AF189" s="43"/>
      <c r="AG189" s="43"/>
      <c r="AH189" s="43"/>
      <c r="AI189" s="43"/>
      <c r="AJ189" s="43"/>
      <c r="AK189" s="43"/>
      <c r="AL189" s="43"/>
      <c r="AM189" s="44" t="s">
        <v>17</v>
      </c>
      <c r="AN189" s="1157">
        <f>$AN$9</f>
        <v>0.5</v>
      </c>
      <c r="AO189" s="1157"/>
      <c r="AP189" s="43"/>
      <c r="AQ189" s="43"/>
      <c r="AR189" s="43"/>
      <c r="AS189" s="43"/>
      <c r="AT189" s="35">
        <f>ROUND(ROUND(H191*V180,0)*AN189,0)</f>
        <v>190</v>
      </c>
      <c r="AU189" s="31"/>
    </row>
    <row r="190" spans="1:47" ht="17.100000000000001" customHeight="1" x14ac:dyDescent="0.15">
      <c r="A190" s="32">
        <v>44</v>
      </c>
      <c r="B190" s="33" t="s">
        <v>6535</v>
      </c>
      <c r="C190" s="34" t="s">
        <v>9462</v>
      </c>
      <c r="D190" s="422"/>
      <c r="E190" s="424"/>
      <c r="F190" s="36"/>
      <c r="G190" s="29"/>
      <c r="H190" s="1268"/>
      <c r="I190" s="1269"/>
      <c r="J190" s="1269"/>
      <c r="K190" s="1270"/>
      <c r="L190" s="1271" t="s">
        <v>4829</v>
      </c>
      <c r="M190" s="1202"/>
      <c r="N190" s="1202"/>
      <c r="O190" s="1202"/>
      <c r="P190" s="1202"/>
      <c r="Q190" s="1202"/>
      <c r="R190" s="418"/>
      <c r="S190" s="419"/>
      <c r="T190" s="419"/>
      <c r="U190" s="93"/>
      <c r="V190" s="2"/>
      <c r="W190" s="22"/>
      <c r="X190" s="43"/>
      <c r="Y190" s="43"/>
      <c r="Z190" s="44"/>
      <c r="AA190" s="44"/>
      <c r="AB190" s="43"/>
      <c r="AC190" s="450"/>
      <c r="AD190" s="43"/>
      <c r="AE190" s="43"/>
      <c r="AF190" s="43"/>
      <c r="AG190" s="43"/>
      <c r="AH190" s="43"/>
      <c r="AI190" s="43"/>
      <c r="AJ190" s="43"/>
      <c r="AK190" s="43"/>
      <c r="AL190" s="43"/>
      <c r="AM190" s="44"/>
      <c r="AN190" s="45"/>
      <c r="AO190" s="45"/>
      <c r="AP190" s="43"/>
      <c r="AQ190" s="43"/>
      <c r="AR190" s="25"/>
      <c r="AS190" s="25"/>
      <c r="AT190" s="35">
        <f>ROUND(ROUND(H191*P192,0)*V180,0)</f>
        <v>365</v>
      </c>
      <c r="AU190" s="31"/>
    </row>
    <row r="191" spans="1:47" ht="17.100000000000001" customHeight="1" x14ac:dyDescent="0.15">
      <c r="A191" s="32">
        <v>44</v>
      </c>
      <c r="B191" s="33" t="s">
        <v>6537</v>
      </c>
      <c r="C191" s="34" t="s">
        <v>9463</v>
      </c>
      <c r="D191" s="422"/>
      <c r="E191" s="424"/>
      <c r="F191" s="36"/>
      <c r="G191" s="29"/>
      <c r="H191" s="1280">
        <f>'16就労移行支援(養成・基本)'!K191</f>
        <v>541</v>
      </c>
      <c r="I191" s="1108"/>
      <c r="J191" s="4" t="s">
        <v>21</v>
      </c>
      <c r="K191" s="22"/>
      <c r="L191" s="1228"/>
      <c r="M191" s="1283"/>
      <c r="N191" s="1283"/>
      <c r="O191" s="1283"/>
      <c r="P191" s="1283"/>
      <c r="Q191" s="1283"/>
      <c r="R191" s="418"/>
      <c r="S191" s="419"/>
      <c r="T191" s="419"/>
      <c r="U191" s="93"/>
      <c r="V191" s="2"/>
      <c r="W191" s="22"/>
      <c r="X191" s="1202" t="s">
        <v>4824</v>
      </c>
      <c r="Y191" s="1202"/>
      <c r="Z191" s="1202"/>
      <c r="AA191" s="1202"/>
      <c r="AB191" s="1202"/>
      <c r="AC191" s="448" t="s">
        <v>4825</v>
      </c>
      <c r="AD191" s="99"/>
      <c r="AE191" s="99"/>
      <c r="AF191" s="43"/>
      <c r="AG191" s="43"/>
      <c r="AH191" s="43"/>
      <c r="AI191" s="43"/>
      <c r="AJ191" s="43"/>
      <c r="AK191" s="43"/>
      <c r="AL191" s="43"/>
      <c r="AM191" s="44" t="s">
        <v>17</v>
      </c>
      <c r="AN191" s="1157">
        <f>$AN$8</f>
        <v>0.7</v>
      </c>
      <c r="AO191" s="1157"/>
      <c r="AP191" s="25"/>
      <c r="AQ191" s="25"/>
      <c r="AR191" s="25"/>
      <c r="AS191" s="25"/>
      <c r="AT191" s="35">
        <f>ROUND(ROUND(ROUND(H191*P192,0)*V180,0)*AN191,0)</f>
        <v>256</v>
      </c>
      <c r="AU191" s="31"/>
    </row>
    <row r="192" spans="1:47" ht="17.100000000000001" customHeight="1" x14ac:dyDescent="0.15">
      <c r="A192" s="32">
        <v>44</v>
      </c>
      <c r="B192" s="33" t="s">
        <v>6539</v>
      </c>
      <c r="C192" s="34" t="s">
        <v>9464</v>
      </c>
      <c r="D192" s="422"/>
      <c r="E192" s="424"/>
      <c r="F192" s="36"/>
      <c r="G192" s="29"/>
      <c r="H192" s="418"/>
      <c r="I192" s="419"/>
      <c r="J192" s="419"/>
      <c r="K192" s="425"/>
      <c r="L192" s="420"/>
      <c r="M192" s="421"/>
      <c r="N192" s="421"/>
      <c r="O192" s="26" t="s">
        <v>17</v>
      </c>
      <c r="P192" s="1180">
        <f>$P$12</f>
        <v>0.96499999999999997</v>
      </c>
      <c r="Q192" s="1180"/>
      <c r="R192" s="166"/>
      <c r="S192" s="167"/>
      <c r="T192" s="167"/>
      <c r="U192" s="93"/>
      <c r="V192" s="2"/>
      <c r="W192" s="22"/>
      <c r="X192" s="1273"/>
      <c r="Y192" s="1273"/>
      <c r="Z192" s="1273"/>
      <c r="AA192" s="1273"/>
      <c r="AB192" s="1273"/>
      <c r="AC192" s="448" t="s">
        <v>8385</v>
      </c>
      <c r="AD192" s="99"/>
      <c r="AE192" s="99"/>
      <c r="AF192" s="43"/>
      <c r="AG192" s="43"/>
      <c r="AH192" s="43"/>
      <c r="AI192" s="43"/>
      <c r="AJ192" s="43"/>
      <c r="AK192" s="43"/>
      <c r="AL192" s="43"/>
      <c r="AM192" s="44" t="s">
        <v>17</v>
      </c>
      <c r="AN192" s="1157">
        <f>$AN$9</f>
        <v>0.5</v>
      </c>
      <c r="AO192" s="1157"/>
      <c r="AP192" s="25"/>
      <c r="AQ192" s="25"/>
      <c r="AR192" s="25"/>
      <c r="AS192" s="25"/>
      <c r="AT192" s="35">
        <f>ROUND(ROUND(ROUND(H191*P192,0)*V180,0)*AN192,0)</f>
        <v>183</v>
      </c>
      <c r="AU192" s="31"/>
    </row>
    <row r="193" spans="1:47" ht="17.100000000000001" customHeight="1" x14ac:dyDescent="0.15">
      <c r="A193" s="32">
        <v>44</v>
      </c>
      <c r="B193" s="33" t="s">
        <v>6541</v>
      </c>
      <c r="C193" s="34" t="s">
        <v>9465</v>
      </c>
      <c r="D193" s="422"/>
      <c r="E193" s="424"/>
      <c r="F193" s="36"/>
      <c r="G193" s="29"/>
      <c r="H193" s="20"/>
      <c r="K193" s="21"/>
      <c r="L193" s="416"/>
      <c r="M193" s="417"/>
      <c r="N193" s="417"/>
      <c r="O193" s="65"/>
      <c r="P193" s="156"/>
      <c r="Q193" s="156"/>
      <c r="R193" s="166"/>
      <c r="S193" s="167"/>
      <c r="T193" s="314"/>
      <c r="W193" s="449"/>
      <c r="X193" s="42"/>
      <c r="Y193" s="43"/>
      <c r="Z193" s="44"/>
      <c r="AA193" s="44"/>
      <c r="AB193" s="43"/>
      <c r="AC193" s="450"/>
      <c r="AD193" s="43"/>
      <c r="AE193" s="43"/>
      <c r="AF193" s="43"/>
      <c r="AG193" s="43"/>
      <c r="AH193" s="43"/>
      <c r="AI193" s="43"/>
      <c r="AJ193" s="43"/>
      <c r="AK193" s="43"/>
      <c r="AL193" s="43"/>
      <c r="AM193" s="44"/>
      <c r="AN193" s="45"/>
      <c r="AO193" s="45"/>
      <c r="AP193" s="1198" t="s">
        <v>4833</v>
      </c>
      <c r="AQ193" s="1281"/>
      <c r="AR193" s="1281"/>
      <c r="AS193" s="1299"/>
      <c r="AT193" s="35">
        <f>ROUND(ROUND(H191*V180,0)*AR196,0)</f>
        <v>360</v>
      </c>
      <c r="AU193" s="31"/>
    </row>
    <row r="194" spans="1:47" ht="17.100000000000001" customHeight="1" x14ac:dyDescent="0.15">
      <c r="A194" s="32">
        <v>44</v>
      </c>
      <c r="B194" s="33" t="s">
        <v>6543</v>
      </c>
      <c r="C194" s="34" t="s">
        <v>9466</v>
      </c>
      <c r="D194" s="422"/>
      <c r="E194" s="424"/>
      <c r="F194" s="36"/>
      <c r="G194" s="29"/>
      <c r="H194" s="20"/>
      <c r="K194" s="21"/>
      <c r="L194" s="418"/>
      <c r="M194" s="419"/>
      <c r="N194" s="419"/>
      <c r="O194" s="23"/>
      <c r="P194" s="167"/>
      <c r="Q194" s="167"/>
      <c r="R194" s="166"/>
      <c r="S194" s="167"/>
      <c r="T194" s="314"/>
      <c r="W194" s="449"/>
      <c r="X194" s="1271" t="s">
        <v>4824</v>
      </c>
      <c r="Y194" s="1202"/>
      <c r="Z194" s="1202"/>
      <c r="AA194" s="1202"/>
      <c r="AB194" s="1202"/>
      <c r="AC194" s="448" t="s">
        <v>4825</v>
      </c>
      <c r="AD194" s="99"/>
      <c r="AE194" s="99"/>
      <c r="AF194" s="43"/>
      <c r="AG194" s="43"/>
      <c r="AH194" s="43"/>
      <c r="AI194" s="43"/>
      <c r="AJ194" s="43"/>
      <c r="AK194" s="43"/>
      <c r="AL194" s="43"/>
      <c r="AM194" s="44" t="s">
        <v>17</v>
      </c>
      <c r="AN194" s="1157">
        <f>$AN$8</f>
        <v>0.7</v>
      </c>
      <c r="AO194" s="1157"/>
      <c r="AP194" s="1268"/>
      <c r="AQ194" s="1269"/>
      <c r="AR194" s="1269"/>
      <c r="AS194" s="1270"/>
      <c r="AT194" s="35">
        <f>ROUND(ROUND(ROUND(H191*V180,0)*AN194,0)*AR196,0)</f>
        <v>252</v>
      </c>
      <c r="AU194" s="31"/>
    </row>
    <row r="195" spans="1:47" ht="17.100000000000001" customHeight="1" x14ac:dyDescent="0.15">
      <c r="A195" s="32">
        <v>44</v>
      </c>
      <c r="B195" s="33" t="s">
        <v>6545</v>
      </c>
      <c r="C195" s="34" t="s">
        <v>9467</v>
      </c>
      <c r="D195" s="422"/>
      <c r="E195" s="424"/>
      <c r="F195" s="36"/>
      <c r="G195" s="29"/>
      <c r="H195" s="20"/>
      <c r="K195" s="21"/>
      <c r="L195" s="420"/>
      <c r="M195" s="421"/>
      <c r="N195" s="421"/>
      <c r="O195" s="26"/>
      <c r="P195" s="27"/>
      <c r="Q195" s="27"/>
      <c r="R195" s="166"/>
      <c r="S195" s="167"/>
      <c r="T195" s="314"/>
      <c r="W195" s="449"/>
      <c r="X195" s="1272"/>
      <c r="Y195" s="1273"/>
      <c r="Z195" s="1273"/>
      <c r="AA195" s="1273"/>
      <c r="AB195" s="1273"/>
      <c r="AC195" s="448" t="s">
        <v>8385</v>
      </c>
      <c r="AD195" s="99"/>
      <c r="AE195" s="99"/>
      <c r="AF195" s="43"/>
      <c r="AG195" s="43"/>
      <c r="AH195" s="43"/>
      <c r="AI195" s="43"/>
      <c r="AJ195" s="43"/>
      <c r="AK195" s="43"/>
      <c r="AL195" s="43"/>
      <c r="AM195" s="44" t="s">
        <v>17</v>
      </c>
      <c r="AN195" s="1157">
        <f>$AN$9</f>
        <v>0.5</v>
      </c>
      <c r="AO195" s="1157"/>
      <c r="AP195" s="20"/>
      <c r="AQ195" s="4"/>
      <c r="AR195" s="4"/>
      <c r="AS195" s="21"/>
      <c r="AT195" s="35">
        <f>ROUND(ROUND(ROUND(H191*V180,0)*AN195,0)*AR196,0)</f>
        <v>181</v>
      </c>
      <c r="AU195" s="31"/>
    </row>
    <row r="196" spans="1:47" ht="17.100000000000001" customHeight="1" x14ac:dyDescent="0.15">
      <c r="A196" s="32">
        <v>44</v>
      </c>
      <c r="B196" s="33" t="s">
        <v>6547</v>
      </c>
      <c r="C196" s="34" t="s">
        <v>9468</v>
      </c>
      <c r="D196" s="422"/>
      <c r="E196" s="424"/>
      <c r="F196" s="36"/>
      <c r="G196" s="29"/>
      <c r="H196" s="20"/>
      <c r="K196" s="21"/>
      <c r="L196" s="1271" t="s">
        <v>4829</v>
      </c>
      <c r="M196" s="1202"/>
      <c r="N196" s="1202"/>
      <c r="O196" s="1202"/>
      <c r="P196" s="1202"/>
      <c r="Q196" s="1202"/>
      <c r="R196" s="418"/>
      <c r="S196" s="419"/>
      <c r="T196" s="425"/>
      <c r="W196" s="449"/>
      <c r="X196" s="42"/>
      <c r="Y196" s="43"/>
      <c r="Z196" s="44"/>
      <c r="AA196" s="44"/>
      <c r="AB196" s="43"/>
      <c r="AC196" s="450"/>
      <c r="AD196" s="43"/>
      <c r="AE196" s="43"/>
      <c r="AF196" s="43"/>
      <c r="AG196" s="43"/>
      <c r="AH196" s="43"/>
      <c r="AI196" s="43"/>
      <c r="AJ196" s="43"/>
      <c r="AK196" s="43"/>
      <c r="AL196" s="43"/>
      <c r="AM196" s="44"/>
      <c r="AN196" s="45"/>
      <c r="AO196" s="45"/>
      <c r="AP196" s="20"/>
      <c r="AQ196" s="23" t="s">
        <v>17</v>
      </c>
      <c r="AR196" s="1158">
        <f>AR184</f>
        <v>0.95</v>
      </c>
      <c r="AS196" s="1159"/>
      <c r="AT196" s="35">
        <f>ROUND(ROUND(ROUND(H191*P198,0)*V180,0)*AR196,0)</f>
        <v>347</v>
      </c>
      <c r="AU196" s="31"/>
    </row>
    <row r="197" spans="1:47" ht="17.100000000000001" customHeight="1" x14ac:dyDescent="0.15">
      <c r="A197" s="32">
        <v>44</v>
      </c>
      <c r="B197" s="33" t="s">
        <v>6549</v>
      </c>
      <c r="C197" s="34" t="s">
        <v>9469</v>
      </c>
      <c r="D197" s="422"/>
      <c r="E197" s="424"/>
      <c r="F197" s="36"/>
      <c r="G197" s="29"/>
      <c r="H197" s="20"/>
      <c r="K197" s="21"/>
      <c r="L197" s="1228"/>
      <c r="M197" s="1283"/>
      <c r="N197" s="1283"/>
      <c r="O197" s="1283"/>
      <c r="P197" s="1283"/>
      <c r="Q197" s="1283"/>
      <c r="R197" s="418"/>
      <c r="S197" s="419"/>
      <c r="T197" s="425"/>
      <c r="W197" s="449"/>
      <c r="X197" s="1271" t="s">
        <v>4824</v>
      </c>
      <c r="Y197" s="1202"/>
      <c r="Z197" s="1202"/>
      <c r="AA197" s="1202"/>
      <c r="AB197" s="1202"/>
      <c r="AC197" s="448" t="s">
        <v>4825</v>
      </c>
      <c r="AD197" s="99"/>
      <c r="AE197" s="99"/>
      <c r="AF197" s="43"/>
      <c r="AG197" s="43"/>
      <c r="AH197" s="43"/>
      <c r="AI197" s="43"/>
      <c r="AJ197" s="43"/>
      <c r="AK197" s="43"/>
      <c r="AL197" s="43"/>
      <c r="AM197" s="44" t="s">
        <v>17</v>
      </c>
      <c r="AN197" s="1157">
        <f>$AN$8</f>
        <v>0.7</v>
      </c>
      <c r="AO197" s="1157"/>
      <c r="AP197" s="20"/>
      <c r="AQ197" s="4"/>
      <c r="AR197" s="4"/>
      <c r="AS197" s="21"/>
      <c r="AT197" s="35">
        <f>ROUND(ROUND(ROUND(ROUND(H191*P198,0)*V180,0)*AN197,0)*AR196,0)</f>
        <v>243</v>
      </c>
      <c r="AU197" s="31"/>
    </row>
    <row r="198" spans="1:47" ht="17.100000000000001" customHeight="1" x14ac:dyDescent="0.15">
      <c r="A198" s="32">
        <v>44</v>
      </c>
      <c r="B198" s="33" t="s">
        <v>6551</v>
      </c>
      <c r="C198" s="34" t="s">
        <v>9470</v>
      </c>
      <c r="D198" s="422"/>
      <c r="E198" s="424"/>
      <c r="F198" s="36"/>
      <c r="G198" s="29"/>
      <c r="H198" s="20"/>
      <c r="K198" s="21"/>
      <c r="L198" s="420"/>
      <c r="M198" s="421"/>
      <c r="N198" s="421"/>
      <c r="O198" s="26" t="s">
        <v>17</v>
      </c>
      <c r="P198" s="1180">
        <f>$P$12</f>
        <v>0.96499999999999997</v>
      </c>
      <c r="Q198" s="1180"/>
      <c r="R198" s="166"/>
      <c r="S198" s="167"/>
      <c r="T198" s="314"/>
      <c r="W198" s="449"/>
      <c r="X198" s="1272"/>
      <c r="Y198" s="1273"/>
      <c r="Z198" s="1273"/>
      <c r="AA198" s="1273"/>
      <c r="AB198" s="1273"/>
      <c r="AC198" s="448" t="s">
        <v>8385</v>
      </c>
      <c r="AD198" s="99"/>
      <c r="AE198" s="99"/>
      <c r="AF198" s="43"/>
      <c r="AG198" s="43"/>
      <c r="AH198" s="43"/>
      <c r="AI198" s="43"/>
      <c r="AJ198" s="43"/>
      <c r="AK198" s="43"/>
      <c r="AL198" s="43"/>
      <c r="AM198" s="44" t="s">
        <v>17</v>
      </c>
      <c r="AN198" s="1157">
        <f>$AN$9</f>
        <v>0.5</v>
      </c>
      <c r="AO198" s="1157"/>
      <c r="AP198" s="24"/>
      <c r="AQ198" s="25"/>
      <c r="AR198" s="25"/>
      <c r="AS198" s="38"/>
      <c r="AT198" s="35">
        <f>ROUND(ROUND(ROUND(ROUND(H191*P198,0)*V180,0)*AN198,0)*AR196,0)</f>
        <v>174</v>
      </c>
      <c r="AU198" s="31"/>
    </row>
    <row r="199" spans="1:47" ht="17.100000000000001" customHeight="1" x14ac:dyDescent="0.15">
      <c r="A199" s="32">
        <v>44</v>
      </c>
      <c r="B199" s="33" t="s">
        <v>6553</v>
      </c>
      <c r="C199" s="34" t="s">
        <v>9471</v>
      </c>
      <c r="D199" s="422"/>
      <c r="E199" s="424"/>
      <c r="F199" s="36"/>
      <c r="G199" s="29"/>
      <c r="H199" s="1085" t="s">
        <v>4853</v>
      </c>
      <c r="I199" s="1133"/>
      <c r="J199" s="1133"/>
      <c r="K199" s="1134"/>
      <c r="L199" s="416"/>
      <c r="M199" s="417"/>
      <c r="N199" s="417"/>
      <c r="O199" s="65"/>
      <c r="P199" s="156"/>
      <c r="Q199" s="156"/>
      <c r="R199" s="166"/>
      <c r="S199" s="167"/>
      <c r="T199" s="167"/>
      <c r="U199" s="93"/>
      <c r="V199" s="2"/>
      <c r="W199" s="22"/>
      <c r="X199" s="43"/>
      <c r="Y199" s="43"/>
      <c r="Z199" s="44"/>
      <c r="AA199" s="44"/>
      <c r="AB199" s="43"/>
      <c r="AC199" s="450"/>
      <c r="AD199" s="43"/>
      <c r="AE199" s="43"/>
      <c r="AF199" s="43"/>
      <c r="AG199" s="43"/>
      <c r="AH199" s="43"/>
      <c r="AI199" s="43"/>
      <c r="AJ199" s="43"/>
      <c r="AK199" s="43"/>
      <c r="AL199" s="43"/>
      <c r="AM199" s="44"/>
      <c r="AN199" s="45"/>
      <c r="AO199" s="45"/>
      <c r="AP199" s="25"/>
      <c r="AQ199" s="25"/>
      <c r="AR199" s="25"/>
      <c r="AS199" s="25"/>
      <c r="AT199" s="35">
        <f>ROUND(H203*V180,0)</f>
        <v>312</v>
      </c>
      <c r="AU199" s="31"/>
    </row>
    <row r="200" spans="1:47" ht="17.100000000000001" customHeight="1" x14ac:dyDescent="0.15">
      <c r="A200" s="32">
        <v>44</v>
      </c>
      <c r="B200" s="33" t="s">
        <v>6555</v>
      </c>
      <c r="C200" s="34" t="s">
        <v>9472</v>
      </c>
      <c r="D200" s="422"/>
      <c r="E200" s="424"/>
      <c r="F200" s="29"/>
      <c r="G200" s="29"/>
      <c r="H200" s="1137"/>
      <c r="I200" s="1135"/>
      <c r="J200" s="1135"/>
      <c r="K200" s="1136"/>
      <c r="L200" s="418"/>
      <c r="M200" s="419"/>
      <c r="N200" s="419"/>
      <c r="O200" s="23"/>
      <c r="P200" s="167"/>
      <c r="Q200" s="167"/>
      <c r="R200" s="166"/>
      <c r="S200" s="167"/>
      <c r="T200" s="167"/>
      <c r="U200" s="93"/>
      <c r="V200" s="2"/>
      <c r="W200" s="22"/>
      <c r="X200" s="1202" t="s">
        <v>4824</v>
      </c>
      <c r="Y200" s="1202"/>
      <c r="Z200" s="1202"/>
      <c r="AA200" s="1202"/>
      <c r="AB200" s="1202"/>
      <c r="AC200" s="448" t="s">
        <v>4825</v>
      </c>
      <c r="AD200" s="99"/>
      <c r="AE200" s="99"/>
      <c r="AF200" s="43"/>
      <c r="AG200" s="43"/>
      <c r="AH200" s="43"/>
      <c r="AI200" s="43"/>
      <c r="AJ200" s="43"/>
      <c r="AK200" s="43"/>
      <c r="AL200" s="43"/>
      <c r="AM200" s="44" t="s">
        <v>17</v>
      </c>
      <c r="AN200" s="1157">
        <f>$AN$8</f>
        <v>0.7</v>
      </c>
      <c r="AO200" s="1157"/>
      <c r="AP200" s="43"/>
      <c r="AQ200" s="43"/>
      <c r="AR200" s="43"/>
      <c r="AS200" s="43"/>
      <c r="AT200" s="35">
        <f>ROUND(ROUND(H203*V180,0)*AN200,0)</f>
        <v>218</v>
      </c>
      <c r="AU200" s="31"/>
    </row>
    <row r="201" spans="1:47" ht="17.100000000000001" customHeight="1" x14ac:dyDescent="0.15">
      <c r="A201" s="32">
        <v>44</v>
      </c>
      <c r="B201" s="33" t="s">
        <v>6557</v>
      </c>
      <c r="C201" s="34" t="s">
        <v>9473</v>
      </c>
      <c r="D201" s="422"/>
      <c r="E201" s="424"/>
      <c r="F201" s="29"/>
      <c r="G201" s="29"/>
      <c r="H201" s="1137"/>
      <c r="I201" s="1135"/>
      <c r="J201" s="1135"/>
      <c r="K201" s="1136"/>
      <c r="L201" s="420"/>
      <c r="M201" s="421"/>
      <c r="N201" s="421"/>
      <c r="O201" s="26"/>
      <c r="P201" s="27"/>
      <c r="Q201" s="27"/>
      <c r="R201" s="166"/>
      <c r="S201" s="167"/>
      <c r="T201" s="167"/>
      <c r="U201" s="93"/>
      <c r="V201" s="2"/>
      <c r="W201" s="22"/>
      <c r="X201" s="1273"/>
      <c r="Y201" s="1273"/>
      <c r="Z201" s="1273"/>
      <c r="AA201" s="1273"/>
      <c r="AB201" s="1273"/>
      <c r="AC201" s="448" t="s">
        <v>8385</v>
      </c>
      <c r="AD201" s="99"/>
      <c r="AE201" s="99"/>
      <c r="AF201" s="43"/>
      <c r="AG201" s="43"/>
      <c r="AH201" s="43"/>
      <c r="AI201" s="43"/>
      <c r="AJ201" s="43"/>
      <c r="AK201" s="43"/>
      <c r="AL201" s="43"/>
      <c r="AM201" s="44" t="s">
        <v>17</v>
      </c>
      <c r="AN201" s="1157">
        <f>$AN$9</f>
        <v>0.5</v>
      </c>
      <c r="AO201" s="1157"/>
      <c r="AP201" s="43"/>
      <c r="AQ201" s="43"/>
      <c r="AR201" s="43"/>
      <c r="AS201" s="43"/>
      <c r="AT201" s="35">
        <f>ROUND(ROUND(H203*V180,0)*AN201,0)</f>
        <v>156</v>
      </c>
      <c r="AU201" s="31"/>
    </row>
    <row r="202" spans="1:47" ht="17.100000000000001" customHeight="1" x14ac:dyDescent="0.15">
      <c r="A202" s="32">
        <v>44</v>
      </c>
      <c r="B202" s="33" t="s">
        <v>6559</v>
      </c>
      <c r="C202" s="34" t="s">
        <v>9474</v>
      </c>
      <c r="D202" s="422"/>
      <c r="E202" s="424"/>
      <c r="F202" s="29"/>
      <c r="G202" s="29"/>
      <c r="H202" s="1268"/>
      <c r="I202" s="1269"/>
      <c r="J202" s="1269"/>
      <c r="K202" s="1270"/>
      <c r="L202" s="1271" t="s">
        <v>4829</v>
      </c>
      <c r="M202" s="1202"/>
      <c r="N202" s="1202"/>
      <c r="O202" s="1202"/>
      <c r="P202" s="1202"/>
      <c r="Q202" s="1202"/>
      <c r="R202" s="418"/>
      <c r="S202" s="419"/>
      <c r="T202" s="419"/>
      <c r="U202" s="93"/>
      <c r="V202" s="2"/>
      <c r="W202" s="22"/>
      <c r="X202" s="43"/>
      <c r="Y202" s="43"/>
      <c r="Z202" s="44"/>
      <c r="AA202" s="44"/>
      <c r="AB202" s="43"/>
      <c r="AC202" s="450"/>
      <c r="AD202" s="43"/>
      <c r="AE202" s="43"/>
      <c r="AF202" s="43"/>
      <c r="AG202" s="43"/>
      <c r="AH202" s="43"/>
      <c r="AI202" s="43"/>
      <c r="AJ202" s="43"/>
      <c r="AK202" s="43"/>
      <c r="AL202" s="43"/>
      <c r="AM202" s="44"/>
      <c r="AN202" s="45"/>
      <c r="AO202" s="45"/>
      <c r="AP202" s="43"/>
      <c r="AQ202" s="43"/>
      <c r="AR202" s="25"/>
      <c r="AS202" s="25"/>
      <c r="AT202" s="35">
        <f>ROUND(ROUND(H203*P204,0)*V180,0)</f>
        <v>301</v>
      </c>
      <c r="AU202" s="31"/>
    </row>
    <row r="203" spans="1:47" ht="17.100000000000001" customHeight="1" x14ac:dyDescent="0.15">
      <c r="A203" s="32">
        <v>44</v>
      </c>
      <c r="B203" s="33" t="s">
        <v>6561</v>
      </c>
      <c r="C203" s="34" t="s">
        <v>9475</v>
      </c>
      <c r="D203" s="422"/>
      <c r="E203" s="424"/>
      <c r="F203" s="29"/>
      <c r="G203" s="29"/>
      <c r="H203" s="1280">
        <f>'16就労移行支援(養成・基本)'!K203</f>
        <v>446</v>
      </c>
      <c r="I203" s="1108"/>
      <c r="J203" s="4" t="s">
        <v>21</v>
      </c>
      <c r="K203" s="22"/>
      <c r="L203" s="1228"/>
      <c r="M203" s="1283"/>
      <c r="N203" s="1283"/>
      <c r="O203" s="1283"/>
      <c r="P203" s="1283"/>
      <c r="Q203" s="1283"/>
      <c r="R203" s="418"/>
      <c r="S203" s="419"/>
      <c r="T203" s="419"/>
      <c r="U203" s="93"/>
      <c r="V203" s="2"/>
      <c r="W203" s="22"/>
      <c r="X203" s="1202" t="s">
        <v>4824</v>
      </c>
      <c r="Y203" s="1202"/>
      <c r="Z203" s="1202"/>
      <c r="AA203" s="1202"/>
      <c r="AB203" s="1202"/>
      <c r="AC203" s="448" t="s">
        <v>4825</v>
      </c>
      <c r="AD203" s="99"/>
      <c r="AE203" s="99"/>
      <c r="AF203" s="43"/>
      <c r="AG203" s="43"/>
      <c r="AH203" s="43"/>
      <c r="AI203" s="43"/>
      <c r="AJ203" s="43"/>
      <c r="AK203" s="43"/>
      <c r="AL203" s="43"/>
      <c r="AM203" s="44" t="s">
        <v>17</v>
      </c>
      <c r="AN203" s="1157">
        <f>$AN$8</f>
        <v>0.7</v>
      </c>
      <c r="AO203" s="1157"/>
      <c r="AP203" s="25"/>
      <c r="AQ203" s="25"/>
      <c r="AR203" s="25"/>
      <c r="AS203" s="25"/>
      <c r="AT203" s="35">
        <f>ROUND(ROUND(ROUND(H203*P204,0)*V180,0)*AN203,0)</f>
        <v>211</v>
      </c>
      <c r="AU203" s="31"/>
    </row>
    <row r="204" spans="1:47" ht="17.100000000000001" customHeight="1" x14ac:dyDescent="0.15">
      <c r="A204" s="32">
        <v>44</v>
      </c>
      <c r="B204" s="33" t="s">
        <v>6563</v>
      </c>
      <c r="C204" s="34" t="s">
        <v>9476</v>
      </c>
      <c r="D204" s="422"/>
      <c r="E204" s="424"/>
      <c r="F204" s="29"/>
      <c r="G204" s="29"/>
      <c r="H204" s="418"/>
      <c r="I204" s="419"/>
      <c r="J204" s="419"/>
      <c r="K204" s="425"/>
      <c r="L204" s="420"/>
      <c r="M204" s="421"/>
      <c r="N204" s="421"/>
      <c r="O204" s="26" t="s">
        <v>17</v>
      </c>
      <c r="P204" s="1180">
        <f>$P$12</f>
        <v>0.96499999999999997</v>
      </c>
      <c r="Q204" s="1180"/>
      <c r="R204" s="166"/>
      <c r="S204" s="167"/>
      <c r="T204" s="167"/>
      <c r="U204" s="93"/>
      <c r="V204" s="2"/>
      <c r="W204" s="22"/>
      <c r="X204" s="1273"/>
      <c r="Y204" s="1273"/>
      <c r="Z204" s="1273"/>
      <c r="AA204" s="1273"/>
      <c r="AB204" s="1273"/>
      <c r="AC204" s="448" t="s">
        <v>8385</v>
      </c>
      <c r="AD204" s="99"/>
      <c r="AE204" s="99"/>
      <c r="AF204" s="43"/>
      <c r="AG204" s="43"/>
      <c r="AH204" s="43"/>
      <c r="AI204" s="43"/>
      <c r="AJ204" s="43"/>
      <c r="AK204" s="43"/>
      <c r="AL204" s="43"/>
      <c r="AM204" s="44" t="s">
        <v>17</v>
      </c>
      <c r="AN204" s="1157">
        <f>$AN$9</f>
        <v>0.5</v>
      </c>
      <c r="AO204" s="1157"/>
      <c r="AP204" s="25"/>
      <c r="AQ204" s="25"/>
      <c r="AR204" s="25"/>
      <c r="AS204" s="25"/>
      <c r="AT204" s="35">
        <f>ROUND(ROUND(ROUND(H203*P204,0)*V180,0)*AN204,0)</f>
        <v>151</v>
      </c>
      <c r="AU204" s="31"/>
    </row>
    <row r="205" spans="1:47" ht="17.100000000000001" customHeight="1" x14ac:dyDescent="0.15">
      <c r="A205" s="32">
        <v>44</v>
      </c>
      <c r="B205" s="33" t="s">
        <v>6565</v>
      </c>
      <c r="C205" s="34" t="s">
        <v>9477</v>
      </c>
      <c r="D205" s="422"/>
      <c r="E205" s="424"/>
      <c r="F205" s="29"/>
      <c r="G205" s="29"/>
      <c r="H205" s="20"/>
      <c r="K205" s="21"/>
      <c r="L205" s="416"/>
      <c r="M205" s="417"/>
      <c r="N205" s="417"/>
      <c r="O205" s="65"/>
      <c r="P205" s="156"/>
      <c r="Q205" s="156"/>
      <c r="R205" s="166"/>
      <c r="S205" s="167"/>
      <c r="T205" s="314"/>
      <c r="W205" s="449"/>
      <c r="X205" s="42"/>
      <c r="Y205" s="43"/>
      <c r="Z205" s="44"/>
      <c r="AA205" s="44"/>
      <c r="AB205" s="43"/>
      <c r="AC205" s="450"/>
      <c r="AD205" s="43"/>
      <c r="AE205" s="43"/>
      <c r="AF205" s="43"/>
      <c r="AG205" s="43"/>
      <c r="AH205" s="43"/>
      <c r="AI205" s="43"/>
      <c r="AJ205" s="43"/>
      <c r="AK205" s="43"/>
      <c r="AL205" s="43"/>
      <c r="AM205" s="44"/>
      <c r="AN205" s="45"/>
      <c r="AO205" s="45"/>
      <c r="AP205" s="1198" t="s">
        <v>4833</v>
      </c>
      <c r="AQ205" s="1281"/>
      <c r="AR205" s="1281"/>
      <c r="AS205" s="1299"/>
      <c r="AT205" s="35">
        <f>ROUND(ROUND(H203*V180,0)*AR208,0)</f>
        <v>296</v>
      </c>
      <c r="AU205" s="31"/>
    </row>
    <row r="206" spans="1:47" ht="17.100000000000001" customHeight="1" x14ac:dyDescent="0.15">
      <c r="A206" s="32">
        <v>44</v>
      </c>
      <c r="B206" s="33" t="s">
        <v>6567</v>
      </c>
      <c r="C206" s="34" t="s">
        <v>9478</v>
      </c>
      <c r="D206" s="422"/>
      <c r="E206" s="424"/>
      <c r="F206" s="29"/>
      <c r="G206" s="29"/>
      <c r="H206" s="20"/>
      <c r="K206" s="21"/>
      <c r="L206" s="418"/>
      <c r="M206" s="419"/>
      <c r="N206" s="419"/>
      <c r="O206" s="23"/>
      <c r="P206" s="167"/>
      <c r="Q206" s="167"/>
      <c r="R206" s="166"/>
      <c r="S206" s="167"/>
      <c r="T206" s="314"/>
      <c r="W206" s="449"/>
      <c r="X206" s="1271" t="s">
        <v>4824</v>
      </c>
      <c r="Y206" s="1202"/>
      <c r="Z206" s="1202"/>
      <c r="AA206" s="1202"/>
      <c r="AB206" s="1202"/>
      <c r="AC206" s="448" t="s">
        <v>4825</v>
      </c>
      <c r="AD206" s="99"/>
      <c r="AE206" s="99"/>
      <c r="AF206" s="43"/>
      <c r="AG206" s="43"/>
      <c r="AH206" s="43"/>
      <c r="AI206" s="43"/>
      <c r="AJ206" s="43"/>
      <c r="AK206" s="43"/>
      <c r="AL206" s="43"/>
      <c r="AM206" s="44" t="s">
        <v>17</v>
      </c>
      <c r="AN206" s="1157">
        <f>$AN$8</f>
        <v>0.7</v>
      </c>
      <c r="AO206" s="1157"/>
      <c r="AP206" s="1268"/>
      <c r="AQ206" s="1269"/>
      <c r="AR206" s="1269"/>
      <c r="AS206" s="1270"/>
      <c r="AT206" s="35">
        <f>ROUND(ROUND(ROUND(H203*V180,0)*AN206,0)*AR208,0)</f>
        <v>207</v>
      </c>
      <c r="AU206" s="31"/>
    </row>
    <row r="207" spans="1:47" ht="17.100000000000001" customHeight="1" x14ac:dyDescent="0.15">
      <c r="A207" s="32">
        <v>44</v>
      </c>
      <c r="B207" s="33" t="s">
        <v>6569</v>
      </c>
      <c r="C207" s="34" t="s">
        <v>9479</v>
      </c>
      <c r="D207" s="422"/>
      <c r="E207" s="424"/>
      <c r="F207" s="29"/>
      <c r="G207" s="29"/>
      <c r="H207" s="20"/>
      <c r="K207" s="21"/>
      <c r="L207" s="420"/>
      <c r="M207" s="421"/>
      <c r="N207" s="421"/>
      <c r="O207" s="26"/>
      <c r="P207" s="27"/>
      <c r="Q207" s="27"/>
      <c r="R207" s="166"/>
      <c r="S207" s="167"/>
      <c r="T207" s="314"/>
      <c r="W207" s="449"/>
      <c r="X207" s="1272"/>
      <c r="Y207" s="1273"/>
      <c r="Z207" s="1273"/>
      <c r="AA207" s="1273"/>
      <c r="AB207" s="1273"/>
      <c r="AC207" s="448" t="s">
        <v>8385</v>
      </c>
      <c r="AD207" s="99"/>
      <c r="AE207" s="99"/>
      <c r="AF207" s="43"/>
      <c r="AG207" s="43"/>
      <c r="AH207" s="43"/>
      <c r="AI207" s="43"/>
      <c r="AJ207" s="43"/>
      <c r="AK207" s="43"/>
      <c r="AL207" s="43"/>
      <c r="AM207" s="44" t="s">
        <v>17</v>
      </c>
      <c r="AN207" s="1157">
        <f>$AN$9</f>
        <v>0.5</v>
      </c>
      <c r="AO207" s="1157"/>
      <c r="AP207" s="20"/>
      <c r="AQ207" s="4"/>
      <c r="AR207" s="4"/>
      <c r="AS207" s="21"/>
      <c r="AT207" s="35">
        <f>ROUND(ROUND(ROUND(H203*V180,0)*AN207,0)*AR208,0)</f>
        <v>148</v>
      </c>
      <c r="AU207" s="31"/>
    </row>
    <row r="208" spans="1:47" ht="17.100000000000001" customHeight="1" x14ac:dyDescent="0.15">
      <c r="A208" s="32">
        <v>44</v>
      </c>
      <c r="B208" s="33" t="s">
        <v>6571</v>
      </c>
      <c r="C208" s="34" t="s">
        <v>9480</v>
      </c>
      <c r="D208" s="422"/>
      <c r="E208" s="424"/>
      <c r="F208" s="29"/>
      <c r="G208" s="29"/>
      <c r="H208" s="20"/>
      <c r="K208" s="21"/>
      <c r="L208" s="1271" t="s">
        <v>4829</v>
      </c>
      <c r="M208" s="1202"/>
      <c r="N208" s="1202"/>
      <c r="O208" s="1202"/>
      <c r="P208" s="1202"/>
      <c r="Q208" s="1202"/>
      <c r="R208" s="418"/>
      <c r="S208" s="419"/>
      <c r="T208" s="425"/>
      <c r="W208" s="449"/>
      <c r="X208" s="42"/>
      <c r="Y208" s="43"/>
      <c r="Z208" s="44"/>
      <c r="AA208" s="44"/>
      <c r="AB208" s="43"/>
      <c r="AC208" s="450"/>
      <c r="AD208" s="43"/>
      <c r="AE208" s="43"/>
      <c r="AF208" s="43"/>
      <c r="AG208" s="43"/>
      <c r="AH208" s="43"/>
      <c r="AI208" s="43"/>
      <c r="AJ208" s="43"/>
      <c r="AK208" s="43"/>
      <c r="AL208" s="43"/>
      <c r="AM208" s="44"/>
      <c r="AN208" s="45"/>
      <c r="AO208" s="45"/>
      <c r="AP208" s="20"/>
      <c r="AQ208" s="23" t="s">
        <v>17</v>
      </c>
      <c r="AR208" s="1158">
        <f>AR196</f>
        <v>0.95</v>
      </c>
      <c r="AS208" s="1159"/>
      <c r="AT208" s="35">
        <f>ROUND(ROUND(ROUND(H203*P210,0)*V180,0)*AR208,0)</f>
        <v>286</v>
      </c>
      <c r="AU208" s="31"/>
    </row>
    <row r="209" spans="1:47" ht="17.100000000000001" customHeight="1" x14ac:dyDescent="0.15">
      <c r="A209" s="32">
        <v>44</v>
      </c>
      <c r="B209" s="33" t="s">
        <v>6573</v>
      </c>
      <c r="C209" s="34" t="s">
        <v>9481</v>
      </c>
      <c r="D209" s="422"/>
      <c r="E209" s="424"/>
      <c r="F209" s="29"/>
      <c r="G209" s="29"/>
      <c r="H209" s="20"/>
      <c r="K209" s="21"/>
      <c r="L209" s="1228"/>
      <c r="M209" s="1283"/>
      <c r="N209" s="1283"/>
      <c r="O209" s="1283"/>
      <c r="P209" s="1283"/>
      <c r="Q209" s="1283"/>
      <c r="R209" s="418"/>
      <c r="S209" s="419"/>
      <c r="T209" s="425"/>
      <c r="W209" s="449"/>
      <c r="X209" s="1271" t="s">
        <v>4824</v>
      </c>
      <c r="Y209" s="1202"/>
      <c r="Z209" s="1202"/>
      <c r="AA209" s="1202"/>
      <c r="AB209" s="1202"/>
      <c r="AC209" s="448" t="s">
        <v>4825</v>
      </c>
      <c r="AD209" s="99"/>
      <c r="AE209" s="99"/>
      <c r="AF209" s="43"/>
      <c r="AG209" s="43"/>
      <c r="AH209" s="43"/>
      <c r="AI209" s="43"/>
      <c r="AJ209" s="43"/>
      <c r="AK209" s="43"/>
      <c r="AL209" s="43"/>
      <c r="AM209" s="44" t="s">
        <v>17</v>
      </c>
      <c r="AN209" s="1157">
        <f>$AN$8</f>
        <v>0.7</v>
      </c>
      <c r="AO209" s="1157"/>
      <c r="AP209" s="20"/>
      <c r="AQ209" s="4"/>
      <c r="AR209" s="4"/>
      <c r="AS209" s="21"/>
      <c r="AT209" s="35">
        <f>ROUND(ROUND(ROUND(ROUND(H203*P210,0)*V180,0)*AN209,0)*AR208,0)</f>
        <v>200</v>
      </c>
      <c r="AU209" s="31"/>
    </row>
    <row r="210" spans="1:47" ht="17.100000000000001" customHeight="1" x14ac:dyDescent="0.15">
      <c r="A210" s="32">
        <v>44</v>
      </c>
      <c r="B210" s="33" t="s">
        <v>6575</v>
      </c>
      <c r="C210" s="34" t="s">
        <v>9482</v>
      </c>
      <c r="D210" s="422"/>
      <c r="E210" s="424"/>
      <c r="F210" s="29"/>
      <c r="G210" s="29"/>
      <c r="H210" s="20"/>
      <c r="K210" s="21"/>
      <c r="L210" s="420"/>
      <c r="M210" s="421"/>
      <c r="N210" s="421"/>
      <c r="O210" s="26" t="s">
        <v>17</v>
      </c>
      <c r="P210" s="1180">
        <f>$P$12</f>
        <v>0.96499999999999997</v>
      </c>
      <c r="Q210" s="1180"/>
      <c r="R210" s="166"/>
      <c r="S210" s="167"/>
      <c r="T210" s="314"/>
      <c r="W210" s="449"/>
      <c r="X210" s="1272"/>
      <c r="Y210" s="1273"/>
      <c r="Z210" s="1273"/>
      <c r="AA210" s="1273"/>
      <c r="AB210" s="1273"/>
      <c r="AC210" s="448" t="s">
        <v>8385</v>
      </c>
      <c r="AD210" s="99"/>
      <c r="AE210" s="99"/>
      <c r="AF210" s="43"/>
      <c r="AG210" s="43"/>
      <c r="AH210" s="43"/>
      <c r="AI210" s="43"/>
      <c r="AJ210" s="43"/>
      <c r="AK210" s="43"/>
      <c r="AL210" s="43"/>
      <c r="AM210" s="44" t="s">
        <v>17</v>
      </c>
      <c r="AN210" s="1157">
        <f>$AN$9</f>
        <v>0.5</v>
      </c>
      <c r="AO210" s="1157"/>
      <c r="AP210" s="24"/>
      <c r="AQ210" s="25"/>
      <c r="AR210" s="25"/>
      <c r="AS210" s="38"/>
      <c r="AT210" s="35">
        <f>ROUND(ROUND(ROUND(ROUND(H203*P210,0)*V180,0)*AN210,0)*AR208,0)</f>
        <v>143</v>
      </c>
      <c r="AU210" s="31"/>
    </row>
    <row r="211" spans="1:47" ht="17.100000000000001" customHeight="1" x14ac:dyDescent="0.15">
      <c r="A211" s="32">
        <v>44</v>
      </c>
      <c r="B211" s="33" t="s">
        <v>6577</v>
      </c>
      <c r="C211" s="34" t="s">
        <v>9483</v>
      </c>
      <c r="D211" s="422"/>
      <c r="E211" s="424"/>
      <c r="F211" s="29"/>
      <c r="G211" s="29"/>
      <c r="H211" s="1085" t="s">
        <v>4866</v>
      </c>
      <c r="I211" s="1133"/>
      <c r="J211" s="1133"/>
      <c r="K211" s="1134"/>
      <c r="L211" s="416"/>
      <c r="M211" s="417"/>
      <c r="N211" s="417"/>
      <c r="O211" s="65"/>
      <c r="P211" s="156"/>
      <c r="Q211" s="156"/>
      <c r="R211" s="1301" t="s">
        <v>9279</v>
      </c>
      <c r="S211" s="1117"/>
      <c r="T211" s="1117"/>
      <c r="U211" s="1218" t="s">
        <v>6170</v>
      </c>
      <c r="V211" s="1340"/>
      <c r="W211" s="1341"/>
      <c r="X211" s="43"/>
      <c r="Y211" s="43"/>
      <c r="Z211" s="44"/>
      <c r="AA211" s="44"/>
      <c r="AB211" s="43"/>
      <c r="AC211" s="450"/>
      <c r="AD211" s="43"/>
      <c r="AE211" s="43"/>
      <c r="AF211" s="43"/>
      <c r="AG211" s="43"/>
      <c r="AH211" s="43"/>
      <c r="AI211" s="43"/>
      <c r="AJ211" s="43"/>
      <c r="AK211" s="43"/>
      <c r="AL211" s="43"/>
      <c r="AM211" s="44"/>
      <c r="AN211" s="45"/>
      <c r="AO211" s="45"/>
      <c r="AP211" s="43"/>
      <c r="AQ211" s="43"/>
      <c r="AR211" s="43"/>
      <c r="AS211" s="43"/>
      <c r="AT211" s="35">
        <f>ROUND(H215*V216,0)</f>
        <v>269</v>
      </c>
      <c r="AU211" s="66" t="s">
        <v>4822</v>
      </c>
    </row>
    <row r="212" spans="1:47" ht="17.100000000000001" customHeight="1" x14ac:dyDescent="0.15">
      <c r="A212" s="32">
        <v>44</v>
      </c>
      <c r="B212" s="33" t="s">
        <v>6579</v>
      </c>
      <c r="C212" s="34" t="s">
        <v>9484</v>
      </c>
      <c r="D212" s="422"/>
      <c r="E212" s="424"/>
      <c r="F212" s="29"/>
      <c r="G212" s="29"/>
      <c r="H212" s="1137"/>
      <c r="I212" s="1135"/>
      <c r="J212" s="1135"/>
      <c r="K212" s="1136"/>
      <c r="L212" s="418"/>
      <c r="M212" s="419"/>
      <c r="N212" s="419"/>
      <c r="O212" s="23"/>
      <c r="P212" s="167"/>
      <c r="Q212" s="167"/>
      <c r="R212" s="1313"/>
      <c r="S212" s="1314"/>
      <c r="T212" s="1314"/>
      <c r="U212" s="1308"/>
      <c r="V212" s="1309"/>
      <c r="W212" s="1310"/>
      <c r="X212" s="1202" t="s">
        <v>4824</v>
      </c>
      <c r="Y212" s="1202"/>
      <c r="Z212" s="1202"/>
      <c r="AA212" s="1202"/>
      <c r="AB212" s="1202"/>
      <c r="AC212" s="448" t="s">
        <v>4825</v>
      </c>
      <c r="AD212" s="99"/>
      <c r="AE212" s="99"/>
      <c r="AF212" s="43"/>
      <c r="AG212" s="43"/>
      <c r="AH212" s="43"/>
      <c r="AI212" s="43"/>
      <c r="AJ212" s="43"/>
      <c r="AK212" s="43"/>
      <c r="AL212" s="43"/>
      <c r="AM212" s="44" t="s">
        <v>17</v>
      </c>
      <c r="AN212" s="1157">
        <f>$AN$8</f>
        <v>0.7</v>
      </c>
      <c r="AO212" s="1157"/>
      <c r="AP212" s="43"/>
      <c r="AQ212" s="43"/>
      <c r="AR212" s="43"/>
      <c r="AS212" s="43"/>
      <c r="AT212" s="35">
        <f>ROUND(ROUND(H215*V216,0)*AN212,0)</f>
        <v>188</v>
      </c>
      <c r="AU212" s="31"/>
    </row>
    <row r="213" spans="1:47" ht="17.100000000000001" customHeight="1" x14ac:dyDescent="0.15">
      <c r="A213" s="32">
        <v>44</v>
      </c>
      <c r="B213" s="33" t="s">
        <v>6581</v>
      </c>
      <c r="C213" s="34" t="s">
        <v>9485</v>
      </c>
      <c r="D213" s="422"/>
      <c r="E213" s="424"/>
      <c r="F213" s="29"/>
      <c r="G213" s="29"/>
      <c r="H213" s="1137"/>
      <c r="I213" s="1135"/>
      <c r="J213" s="1135"/>
      <c r="K213" s="1136"/>
      <c r="L213" s="420"/>
      <c r="M213" s="421"/>
      <c r="N213" s="421"/>
      <c r="O213" s="26"/>
      <c r="P213" s="27"/>
      <c r="Q213" s="27"/>
      <c r="R213" s="1313"/>
      <c r="S213" s="1314"/>
      <c r="T213" s="1314"/>
      <c r="U213" s="1308"/>
      <c r="V213" s="1309"/>
      <c r="W213" s="1310"/>
      <c r="X213" s="1273"/>
      <c r="Y213" s="1273"/>
      <c r="Z213" s="1273"/>
      <c r="AA213" s="1273"/>
      <c r="AB213" s="1273"/>
      <c r="AC213" s="448" t="s">
        <v>8385</v>
      </c>
      <c r="AD213" s="99"/>
      <c r="AE213" s="99"/>
      <c r="AF213" s="43"/>
      <c r="AG213" s="43"/>
      <c r="AH213" s="43"/>
      <c r="AI213" s="43"/>
      <c r="AJ213" s="43"/>
      <c r="AK213" s="43"/>
      <c r="AL213" s="43"/>
      <c r="AM213" s="44" t="s">
        <v>17</v>
      </c>
      <c r="AN213" s="1157">
        <f>$AN$9</f>
        <v>0.5</v>
      </c>
      <c r="AO213" s="1157"/>
      <c r="AP213" s="43"/>
      <c r="AQ213" s="43"/>
      <c r="AR213" s="43"/>
      <c r="AS213" s="43"/>
      <c r="AT213" s="35">
        <f>ROUND(ROUND(H215*V216,0)*AN213,0)</f>
        <v>135</v>
      </c>
      <c r="AU213" s="31"/>
    </row>
    <row r="214" spans="1:47" ht="17.100000000000001" customHeight="1" x14ac:dyDescent="0.15">
      <c r="A214" s="32">
        <v>44</v>
      </c>
      <c r="B214" s="33" t="s">
        <v>6583</v>
      </c>
      <c r="C214" s="34" t="s">
        <v>9486</v>
      </c>
      <c r="D214" s="422"/>
      <c r="E214" s="424"/>
      <c r="F214" s="29"/>
      <c r="G214" s="29"/>
      <c r="H214" s="1268"/>
      <c r="I214" s="1269"/>
      <c r="J214" s="1269"/>
      <c r="K214" s="1270"/>
      <c r="L214" s="1271" t="s">
        <v>4829</v>
      </c>
      <c r="M214" s="1202"/>
      <c r="N214" s="1202"/>
      <c r="O214" s="1202"/>
      <c r="P214" s="1202"/>
      <c r="Q214" s="1202"/>
      <c r="R214" s="1313"/>
      <c r="S214" s="1314"/>
      <c r="T214" s="1314"/>
      <c r="U214" s="1068"/>
      <c r="V214" s="1069"/>
      <c r="W214" s="1070"/>
      <c r="X214" s="43"/>
      <c r="Y214" s="43"/>
      <c r="Z214" s="44"/>
      <c r="AA214" s="44"/>
      <c r="AB214" s="43"/>
      <c r="AC214" s="450"/>
      <c r="AD214" s="43"/>
      <c r="AE214" s="43"/>
      <c r="AF214" s="43"/>
      <c r="AG214" s="43"/>
      <c r="AH214" s="43"/>
      <c r="AI214" s="43"/>
      <c r="AJ214" s="43"/>
      <c r="AK214" s="43"/>
      <c r="AL214" s="43"/>
      <c r="AM214" s="44"/>
      <c r="AN214" s="45"/>
      <c r="AO214" s="45"/>
      <c r="AP214" s="43"/>
      <c r="AQ214" s="43"/>
      <c r="AR214" s="25"/>
      <c r="AS214" s="25"/>
      <c r="AT214" s="35">
        <f>ROUND(ROUND(H215*P216,0)*V216,0)</f>
        <v>260</v>
      </c>
      <c r="AU214" s="31"/>
    </row>
    <row r="215" spans="1:47" ht="17.100000000000001" customHeight="1" x14ac:dyDescent="0.15">
      <c r="A215" s="32">
        <v>44</v>
      </c>
      <c r="B215" s="33" t="s">
        <v>6585</v>
      </c>
      <c r="C215" s="34" t="s">
        <v>9487</v>
      </c>
      <c r="D215" s="422"/>
      <c r="E215" s="424"/>
      <c r="F215" s="29"/>
      <c r="G215" s="29"/>
      <c r="H215" s="1280">
        <f>'16就労移行支援(養成・基本)'!K215</f>
        <v>384</v>
      </c>
      <c r="I215" s="1108"/>
      <c r="J215" s="4" t="s">
        <v>21</v>
      </c>
      <c r="K215" s="22"/>
      <c r="L215" s="1228"/>
      <c r="M215" s="1283"/>
      <c r="N215" s="1283"/>
      <c r="O215" s="1283"/>
      <c r="P215" s="1283"/>
      <c r="Q215" s="1283"/>
      <c r="R215" s="1313"/>
      <c r="S215" s="1314"/>
      <c r="T215" s="1315"/>
      <c r="W215" s="449"/>
      <c r="X215" s="1271" t="s">
        <v>4824</v>
      </c>
      <c r="Y215" s="1202"/>
      <c r="Z215" s="1202"/>
      <c r="AA215" s="1202"/>
      <c r="AB215" s="1202"/>
      <c r="AC215" s="448" t="s">
        <v>4825</v>
      </c>
      <c r="AD215" s="99"/>
      <c r="AE215" s="99"/>
      <c r="AF215" s="43"/>
      <c r="AG215" s="43"/>
      <c r="AH215" s="43"/>
      <c r="AI215" s="43"/>
      <c r="AJ215" s="43"/>
      <c r="AK215" s="43"/>
      <c r="AL215" s="43"/>
      <c r="AM215" s="44" t="s">
        <v>17</v>
      </c>
      <c r="AN215" s="1157">
        <f>$AN$8</f>
        <v>0.7</v>
      </c>
      <c r="AO215" s="1157"/>
      <c r="AP215" s="25"/>
      <c r="AQ215" s="25"/>
      <c r="AR215" s="25"/>
      <c r="AS215" s="25"/>
      <c r="AT215" s="35">
        <f>ROUND(ROUND(ROUND(H215*P216,0)*V216,0)*AN215,0)</f>
        <v>182</v>
      </c>
      <c r="AU215" s="31"/>
    </row>
    <row r="216" spans="1:47" ht="17.100000000000001" customHeight="1" x14ac:dyDescent="0.15">
      <c r="A216" s="32">
        <v>44</v>
      </c>
      <c r="B216" s="33" t="s">
        <v>6587</v>
      </c>
      <c r="C216" s="34" t="s">
        <v>9488</v>
      </c>
      <c r="D216" s="422"/>
      <c r="E216" s="424"/>
      <c r="F216" s="29"/>
      <c r="G216" s="29"/>
      <c r="H216" s="418"/>
      <c r="I216" s="419"/>
      <c r="J216" s="419"/>
      <c r="K216" s="425"/>
      <c r="L216" s="420"/>
      <c r="M216" s="421"/>
      <c r="N216" s="421"/>
      <c r="O216" s="26" t="s">
        <v>17</v>
      </c>
      <c r="P216" s="1180">
        <f>$P$12</f>
        <v>0.96499999999999997</v>
      </c>
      <c r="Q216" s="1180"/>
      <c r="R216" s="1276"/>
      <c r="S216" s="1277"/>
      <c r="T216" s="1278"/>
      <c r="U216" s="23" t="s">
        <v>17</v>
      </c>
      <c r="V216" s="1158">
        <f>$V$12</f>
        <v>0.7</v>
      </c>
      <c r="W216" s="1159"/>
      <c r="X216" s="1272"/>
      <c r="Y216" s="1273"/>
      <c r="Z216" s="1273"/>
      <c r="AA216" s="1273"/>
      <c r="AB216" s="1273"/>
      <c r="AC216" s="448" t="s">
        <v>8385</v>
      </c>
      <c r="AD216" s="99"/>
      <c r="AE216" s="99"/>
      <c r="AF216" s="43"/>
      <c r="AG216" s="43"/>
      <c r="AH216" s="43"/>
      <c r="AI216" s="43"/>
      <c r="AJ216" s="43"/>
      <c r="AK216" s="43"/>
      <c r="AL216" s="43"/>
      <c r="AM216" s="44" t="s">
        <v>17</v>
      </c>
      <c r="AN216" s="1157">
        <f>$AN$9</f>
        <v>0.5</v>
      </c>
      <c r="AO216" s="1157"/>
      <c r="AP216" s="25"/>
      <c r="AQ216" s="25"/>
      <c r="AR216" s="25"/>
      <c r="AS216" s="25"/>
      <c r="AT216" s="35">
        <f>ROUND(ROUND(ROUND(H215*P216,0)*V216,0)*AN216,0)</f>
        <v>130</v>
      </c>
      <c r="AU216" s="31"/>
    </row>
    <row r="217" spans="1:47" ht="17.100000000000001" customHeight="1" x14ac:dyDescent="0.15">
      <c r="A217" s="32">
        <v>44</v>
      </c>
      <c r="B217" s="33" t="s">
        <v>6589</v>
      </c>
      <c r="C217" s="34" t="s">
        <v>9489</v>
      </c>
      <c r="D217" s="422"/>
      <c r="E217" s="424"/>
      <c r="F217" s="29"/>
      <c r="G217" s="29"/>
      <c r="H217" s="20"/>
      <c r="K217" s="21"/>
      <c r="L217" s="416"/>
      <c r="M217" s="417"/>
      <c r="N217" s="417"/>
      <c r="O217" s="65"/>
      <c r="P217" s="156"/>
      <c r="Q217" s="156"/>
      <c r="R217" s="166"/>
      <c r="S217" s="167"/>
      <c r="T217" s="314"/>
      <c r="W217" s="449"/>
      <c r="X217" s="42"/>
      <c r="Y217" s="43"/>
      <c r="Z217" s="44"/>
      <c r="AA217" s="44"/>
      <c r="AB217" s="43"/>
      <c r="AC217" s="450"/>
      <c r="AD217" s="43"/>
      <c r="AE217" s="43"/>
      <c r="AF217" s="43"/>
      <c r="AG217" s="43"/>
      <c r="AH217" s="43"/>
      <c r="AI217" s="43"/>
      <c r="AJ217" s="43"/>
      <c r="AK217" s="43"/>
      <c r="AL217" s="43"/>
      <c r="AM217" s="44"/>
      <c r="AN217" s="45"/>
      <c r="AO217" s="45"/>
      <c r="AP217" s="1198" t="s">
        <v>4833</v>
      </c>
      <c r="AQ217" s="1281"/>
      <c r="AR217" s="1281"/>
      <c r="AS217" s="1299"/>
      <c r="AT217" s="35">
        <f>ROUND(ROUND(H215*V216,0)*AR220,0)</f>
        <v>256</v>
      </c>
      <c r="AU217" s="31"/>
    </row>
    <row r="218" spans="1:47" ht="17.100000000000001" customHeight="1" x14ac:dyDescent="0.15">
      <c r="A218" s="32">
        <v>44</v>
      </c>
      <c r="B218" s="33" t="s">
        <v>6591</v>
      </c>
      <c r="C218" s="34" t="s">
        <v>9490</v>
      </c>
      <c r="D218" s="422"/>
      <c r="E218" s="424"/>
      <c r="F218" s="29"/>
      <c r="G218" s="29"/>
      <c r="H218" s="20"/>
      <c r="K218" s="21"/>
      <c r="L218" s="418"/>
      <c r="M218" s="419"/>
      <c r="N218" s="419"/>
      <c r="O218" s="23"/>
      <c r="P218" s="167"/>
      <c r="Q218" s="167"/>
      <c r="R218" s="166"/>
      <c r="S218" s="167"/>
      <c r="T218" s="314"/>
      <c r="W218" s="449"/>
      <c r="X218" s="1271" t="s">
        <v>4824</v>
      </c>
      <c r="Y218" s="1202"/>
      <c r="Z218" s="1202"/>
      <c r="AA218" s="1202"/>
      <c r="AB218" s="1202"/>
      <c r="AC218" s="448" t="s">
        <v>4825</v>
      </c>
      <c r="AD218" s="99"/>
      <c r="AE218" s="99"/>
      <c r="AF218" s="43"/>
      <c r="AG218" s="43"/>
      <c r="AH218" s="43"/>
      <c r="AI218" s="43"/>
      <c r="AJ218" s="43"/>
      <c r="AK218" s="43"/>
      <c r="AL218" s="43"/>
      <c r="AM218" s="44" t="s">
        <v>17</v>
      </c>
      <c r="AN218" s="1157">
        <f>$AN$8</f>
        <v>0.7</v>
      </c>
      <c r="AO218" s="1157"/>
      <c r="AP218" s="1268"/>
      <c r="AQ218" s="1269"/>
      <c r="AR218" s="1269"/>
      <c r="AS218" s="1270"/>
      <c r="AT218" s="35">
        <f>ROUND(ROUND(ROUND(H215*V216,0)*AN218,0)*AR220,0)</f>
        <v>179</v>
      </c>
      <c r="AU218" s="31"/>
    </row>
    <row r="219" spans="1:47" ht="17.100000000000001" customHeight="1" x14ac:dyDescent="0.15">
      <c r="A219" s="32">
        <v>44</v>
      </c>
      <c r="B219" s="33" t="s">
        <v>6593</v>
      </c>
      <c r="C219" s="34" t="s">
        <v>9491</v>
      </c>
      <c r="D219" s="422"/>
      <c r="E219" s="424"/>
      <c r="F219" s="29"/>
      <c r="G219" s="29"/>
      <c r="H219" s="20"/>
      <c r="K219" s="21"/>
      <c r="L219" s="420"/>
      <c r="M219" s="421"/>
      <c r="N219" s="421"/>
      <c r="O219" s="26"/>
      <c r="P219" s="27"/>
      <c r="Q219" s="27"/>
      <c r="R219" s="166"/>
      <c r="S219" s="167"/>
      <c r="T219" s="314"/>
      <c r="W219" s="449"/>
      <c r="X219" s="1272"/>
      <c r="Y219" s="1273"/>
      <c r="Z219" s="1273"/>
      <c r="AA219" s="1273"/>
      <c r="AB219" s="1273"/>
      <c r="AC219" s="448" t="s">
        <v>8385</v>
      </c>
      <c r="AD219" s="99"/>
      <c r="AE219" s="99"/>
      <c r="AF219" s="43"/>
      <c r="AG219" s="43"/>
      <c r="AH219" s="43"/>
      <c r="AI219" s="43"/>
      <c r="AJ219" s="43"/>
      <c r="AK219" s="43"/>
      <c r="AL219" s="43"/>
      <c r="AM219" s="44" t="s">
        <v>17</v>
      </c>
      <c r="AN219" s="1157">
        <f>$AN$9</f>
        <v>0.5</v>
      </c>
      <c r="AO219" s="1157"/>
      <c r="AP219" s="20"/>
      <c r="AQ219" s="4"/>
      <c r="AR219" s="4"/>
      <c r="AS219" s="21"/>
      <c r="AT219" s="35">
        <f>ROUND(ROUND(ROUND(H215*V216,0)*AN219,0)*AR220,0)</f>
        <v>128</v>
      </c>
      <c r="AU219" s="31"/>
    </row>
    <row r="220" spans="1:47" ht="17.100000000000001" customHeight="1" x14ac:dyDescent="0.15">
      <c r="A220" s="32">
        <v>44</v>
      </c>
      <c r="B220" s="33" t="s">
        <v>6595</v>
      </c>
      <c r="C220" s="34" t="s">
        <v>9492</v>
      </c>
      <c r="D220" s="422"/>
      <c r="E220" s="424"/>
      <c r="F220" s="29"/>
      <c r="G220" s="29"/>
      <c r="H220" s="20"/>
      <c r="K220" s="21"/>
      <c r="L220" s="1271" t="s">
        <v>4829</v>
      </c>
      <c r="M220" s="1202"/>
      <c r="N220" s="1202"/>
      <c r="O220" s="1202"/>
      <c r="P220" s="1202"/>
      <c r="Q220" s="1202"/>
      <c r="R220" s="418"/>
      <c r="S220" s="419"/>
      <c r="T220" s="425"/>
      <c r="W220" s="449"/>
      <c r="X220" s="42"/>
      <c r="Y220" s="43"/>
      <c r="Z220" s="44"/>
      <c r="AA220" s="44"/>
      <c r="AB220" s="43"/>
      <c r="AC220" s="450"/>
      <c r="AD220" s="43"/>
      <c r="AE220" s="43"/>
      <c r="AF220" s="43"/>
      <c r="AG220" s="43"/>
      <c r="AH220" s="43"/>
      <c r="AI220" s="43"/>
      <c r="AJ220" s="43"/>
      <c r="AK220" s="43"/>
      <c r="AL220" s="43"/>
      <c r="AM220" s="44"/>
      <c r="AN220" s="45"/>
      <c r="AO220" s="45"/>
      <c r="AP220" s="20"/>
      <c r="AQ220" s="23" t="s">
        <v>17</v>
      </c>
      <c r="AR220" s="1158">
        <f>AR208</f>
        <v>0.95</v>
      </c>
      <c r="AS220" s="1159"/>
      <c r="AT220" s="35">
        <f>ROUND(ROUND(ROUND(H215*P222,0)*V216,0)*AR220,0)</f>
        <v>247</v>
      </c>
      <c r="AU220" s="31"/>
    </row>
    <row r="221" spans="1:47" ht="17.100000000000001" customHeight="1" x14ac:dyDescent="0.15">
      <c r="A221" s="32">
        <v>44</v>
      </c>
      <c r="B221" s="33" t="s">
        <v>6597</v>
      </c>
      <c r="C221" s="34" t="s">
        <v>9493</v>
      </c>
      <c r="D221" s="422"/>
      <c r="E221" s="424"/>
      <c r="F221" s="29"/>
      <c r="G221" s="29"/>
      <c r="H221" s="20"/>
      <c r="K221" s="21"/>
      <c r="L221" s="1228"/>
      <c r="M221" s="1283"/>
      <c r="N221" s="1283"/>
      <c r="O221" s="1283"/>
      <c r="P221" s="1283"/>
      <c r="Q221" s="1283"/>
      <c r="R221" s="418"/>
      <c r="S221" s="419"/>
      <c r="T221" s="425"/>
      <c r="W221" s="449"/>
      <c r="X221" s="1271" t="s">
        <v>4824</v>
      </c>
      <c r="Y221" s="1202"/>
      <c r="Z221" s="1202"/>
      <c r="AA221" s="1202"/>
      <c r="AB221" s="1202"/>
      <c r="AC221" s="448" t="s">
        <v>4825</v>
      </c>
      <c r="AD221" s="99"/>
      <c r="AE221" s="99"/>
      <c r="AF221" s="43"/>
      <c r="AG221" s="43"/>
      <c r="AH221" s="43"/>
      <c r="AI221" s="43"/>
      <c r="AJ221" s="43"/>
      <c r="AK221" s="43"/>
      <c r="AL221" s="43"/>
      <c r="AM221" s="44" t="s">
        <v>17</v>
      </c>
      <c r="AN221" s="1157">
        <f>$AN$8</f>
        <v>0.7</v>
      </c>
      <c r="AO221" s="1157"/>
      <c r="AP221" s="20"/>
      <c r="AQ221" s="4"/>
      <c r="AR221" s="4"/>
      <c r="AS221" s="21"/>
      <c r="AT221" s="35">
        <f>ROUND(ROUND(ROUND(ROUND(H215*P222,0)*V216,0)*AN221,0)*AR220,0)</f>
        <v>173</v>
      </c>
      <c r="AU221" s="31"/>
    </row>
    <row r="222" spans="1:47" ht="17.100000000000001" customHeight="1" x14ac:dyDescent="0.15">
      <c r="A222" s="32">
        <v>44</v>
      </c>
      <c r="B222" s="33" t="s">
        <v>6599</v>
      </c>
      <c r="C222" s="34" t="s">
        <v>9494</v>
      </c>
      <c r="D222" s="426"/>
      <c r="E222" s="428"/>
      <c r="F222" s="57"/>
      <c r="G222" s="57"/>
      <c r="H222" s="24"/>
      <c r="I222" s="25"/>
      <c r="J222" s="25"/>
      <c r="K222" s="38"/>
      <c r="L222" s="420"/>
      <c r="M222" s="421"/>
      <c r="N222" s="421"/>
      <c r="O222" s="26" t="s">
        <v>17</v>
      </c>
      <c r="P222" s="1180">
        <f>$P$12</f>
        <v>0.96499999999999997</v>
      </c>
      <c r="Q222" s="1180"/>
      <c r="R222" s="454"/>
      <c r="S222" s="27"/>
      <c r="T222" s="28"/>
      <c r="U222" s="135"/>
      <c r="V222" s="233"/>
      <c r="W222" s="455"/>
      <c r="X222" s="1272"/>
      <c r="Y222" s="1273"/>
      <c r="Z222" s="1273"/>
      <c r="AA222" s="1273"/>
      <c r="AB222" s="1273"/>
      <c r="AC222" s="448" t="s">
        <v>8385</v>
      </c>
      <c r="AD222" s="99"/>
      <c r="AE222" s="99"/>
      <c r="AF222" s="43"/>
      <c r="AG222" s="43"/>
      <c r="AH222" s="43"/>
      <c r="AI222" s="43"/>
      <c r="AJ222" s="43"/>
      <c r="AK222" s="43"/>
      <c r="AL222" s="43"/>
      <c r="AM222" s="44" t="s">
        <v>17</v>
      </c>
      <c r="AN222" s="1157">
        <f>$AN$9</f>
        <v>0.5</v>
      </c>
      <c r="AO222" s="1157"/>
      <c r="AP222" s="24"/>
      <c r="AQ222" s="25"/>
      <c r="AR222" s="25"/>
      <c r="AS222" s="38"/>
      <c r="AT222" s="35">
        <f>ROUND(ROUND(ROUND(ROUND(H215*P222,0)*V216,0)*AN222,0)*AR220,0)</f>
        <v>124</v>
      </c>
      <c r="AU222" s="61"/>
    </row>
    <row r="223" spans="1:47" ht="17.100000000000001" customHeight="1" x14ac:dyDescent="0.15">
      <c r="A223" s="17">
        <v>44</v>
      </c>
      <c r="B223" s="18" t="s">
        <v>6601</v>
      </c>
      <c r="C223" s="19" t="s">
        <v>9495</v>
      </c>
      <c r="D223" s="1088" t="s">
        <v>8382</v>
      </c>
      <c r="E223" s="1090"/>
      <c r="F223" s="1088" t="s">
        <v>5003</v>
      </c>
      <c r="G223" s="1277"/>
      <c r="H223" s="1088" t="s">
        <v>4879</v>
      </c>
      <c r="I223" s="1135"/>
      <c r="J223" s="1135"/>
      <c r="K223" s="1136"/>
      <c r="L223" s="418"/>
      <c r="M223" s="419"/>
      <c r="N223" s="419"/>
      <c r="O223" s="23"/>
      <c r="P223" s="167"/>
      <c r="Q223" s="167"/>
      <c r="R223" s="166"/>
      <c r="S223" s="167"/>
      <c r="T223" s="167"/>
      <c r="U223" s="93"/>
      <c r="V223" s="2"/>
      <c r="W223" s="22"/>
      <c r="X223" s="25"/>
      <c r="Y223" s="25"/>
      <c r="Z223" s="26"/>
      <c r="AA223" s="26"/>
      <c r="AB223" s="25"/>
      <c r="AC223" s="480"/>
      <c r="AD223" s="25"/>
      <c r="AE223" s="25"/>
      <c r="AF223" s="25"/>
      <c r="AG223" s="25"/>
      <c r="AH223" s="25"/>
      <c r="AI223" s="25"/>
      <c r="AJ223" s="25"/>
      <c r="AK223" s="25"/>
      <c r="AL223" s="25"/>
      <c r="AM223" s="26"/>
      <c r="AN223" s="95"/>
      <c r="AO223" s="95"/>
      <c r="AP223" s="25"/>
      <c r="AQ223" s="25"/>
      <c r="AR223" s="25"/>
      <c r="AS223" s="25"/>
      <c r="AT223" s="30">
        <f>ROUND(H227*V216,0)</f>
        <v>224</v>
      </c>
      <c r="AU223" s="31"/>
    </row>
    <row r="224" spans="1:47" ht="17.100000000000001" customHeight="1" x14ac:dyDescent="0.15">
      <c r="A224" s="32">
        <v>44</v>
      </c>
      <c r="B224" s="33" t="s">
        <v>6603</v>
      </c>
      <c r="C224" s="34" t="s">
        <v>9496</v>
      </c>
      <c r="D224" s="1088"/>
      <c r="E224" s="1090"/>
      <c r="F224" s="1276"/>
      <c r="G224" s="1277"/>
      <c r="H224" s="1137"/>
      <c r="I224" s="1135"/>
      <c r="J224" s="1135"/>
      <c r="K224" s="1136"/>
      <c r="L224" s="418"/>
      <c r="M224" s="419"/>
      <c r="N224" s="419"/>
      <c r="O224" s="23"/>
      <c r="P224" s="167"/>
      <c r="Q224" s="167"/>
      <c r="R224" s="166"/>
      <c r="S224" s="167"/>
      <c r="T224" s="167"/>
      <c r="U224" s="93"/>
      <c r="V224" s="2"/>
      <c r="W224" s="22"/>
      <c r="X224" s="1202" t="s">
        <v>4824</v>
      </c>
      <c r="Y224" s="1202"/>
      <c r="Z224" s="1202"/>
      <c r="AA224" s="1202"/>
      <c r="AB224" s="1202"/>
      <c r="AC224" s="448" t="s">
        <v>4825</v>
      </c>
      <c r="AD224" s="99"/>
      <c r="AE224" s="99"/>
      <c r="AF224" s="43"/>
      <c r="AG224" s="43"/>
      <c r="AH224" s="43"/>
      <c r="AI224" s="43"/>
      <c r="AJ224" s="43"/>
      <c r="AK224" s="43"/>
      <c r="AL224" s="43"/>
      <c r="AM224" s="44" t="s">
        <v>17</v>
      </c>
      <c r="AN224" s="1157">
        <f>$AN$8</f>
        <v>0.7</v>
      </c>
      <c r="AO224" s="1157"/>
      <c r="AP224" s="43"/>
      <c r="AQ224" s="43"/>
      <c r="AR224" s="43"/>
      <c r="AS224" s="43"/>
      <c r="AT224" s="35">
        <f>ROUND(ROUND(H227*V216,0)*AN224,0)</f>
        <v>157</v>
      </c>
      <c r="AU224" s="31"/>
    </row>
    <row r="225" spans="1:47" ht="17.100000000000001" customHeight="1" x14ac:dyDescent="0.15">
      <c r="A225" s="32">
        <v>44</v>
      </c>
      <c r="B225" s="33" t="s">
        <v>6605</v>
      </c>
      <c r="C225" s="34" t="s">
        <v>9497</v>
      </c>
      <c r="D225" s="1088"/>
      <c r="E225" s="1090"/>
      <c r="F225" s="1276"/>
      <c r="G225" s="1277"/>
      <c r="H225" s="1137"/>
      <c r="I225" s="1135"/>
      <c r="J225" s="1135"/>
      <c r="K225" s="1136"/>
      <c r="L225" s="420"/>
      <c r="M225" s="421"/>
      <c r="N225" s="421"/>
      <c r="O225" s="26"/>
      <c r="P225" s="27"/>
      <c r="Q225" s="27"/>
      <c r="R225" s="166"/>
      <c r="S225" s="167"/>
      <c r="T225" s="167"/>
      <c r="U225" s="93"/>
      <c r="V225" s="2"/>
      <c r="W225" s="22"/>
      <c r="X225" s="1273"/>
      <c r="Y225" s="1273"/>
      <c r="Z225" s="1273"/>
      <c r="AA225" s="1273"/>
      <c r="AB225" s="1273"/>
      <c r="AC225" s="448" t="s">
        <v>8385</v>
      </c>
      <c r="AD225" s="99"/>
      <c r="AE225" s="99"/>
      <c r="AF225" s="43"/>
      <c r="AG225" s="43"/>
      <c r="AH225" s="43"/>
      <c r="AI225" s="43"/>
      <c r="AJ225" s="43"/>
      <c r="AK225" s="43"/>
      <c r="AL225" s="43"/>
      <c r="AM225" s="44" t="s">
        <v>17</v>
      </c>
      <c r="AN225" s="1157">
        <f>$AN$9</f>
        <v>0.5</v>
      </c>
      <c r="AO225" s="1157"/>
      <c r="AP225" s="43"/>
      <c r="AQ225" s="43"/>
      <c r="AR225" s="43"/>
      <c r="AS225" s="43"/>
      <c r="AT225" s="35">
        <f>ROUND(ROUND(H227*V216,0)*AN225,0)</f>
        <v>112</v>
      </c>
      <c r="AU225" s="31"/>
    </row>
    <row r="226" spans="1:47" ht="17.100000000000001" customHeight="1" x14ac:dyDescent="0.15">
      <c r="A226" s="32">
        <v>44</v>
      </c>
      <c r="B226" s="33" t="s">
        <v>6607</v>
      </c>
      <c r="C226" s="34" t="s">
        <v>9498</v>
      </c>
      <c r="D226" s="1276"/>
      <c r="E226" s="1278"/>
      <c r="F226" s="1276"/>
      <c r="G226" s="1277"/>
      <c r="H226" s="1268"/>
      <c r="I226" s="1269"/>
      <c r="J226" s="1269"/>
      <c r="K226" s="1270"/>
      <c r="L226" s="1271" t="s">
        <v>4829</v>
      </c>
      <c r="M226" s="1202"/>
      <c r="N226" s="1202"/>
      <c r="O226" s="1202"/>
      <c r="P226" s="1202"/>
      <c r="Q226" s="1202"/>
      <c r="R226" s="418"/>
      <c r="S226" s="419"/>
      <c r="T226" s="419"/>
      <c r="U226" s="93"/>
      <c r="V226" s="2"/>
      <c r="W226" s="22"/>
      <c r="X226" s="43"/>
      <c r="Y226" s="43"/>
      <c r="Z226" s="44"/>
      <c r="AA226" s="44"/>
      <c r="AB226" s="43"/>
      <c r="AC226" s="450"/>
      <c r="AD226" s="43"/>
      <c r="AE226" s="43"/>
      <c r="AF226" s="43"/>
      <c r="AG226" s="43"/>
      <c r="AH226" s="43"/>
      <c r="AI226" s="43"/>
      <c r="AJ226" s="43"/>
      <c r="AK226" s="43"/>
      <c r="AL226" s="43"/>
      <c r="AM226" s="44"/>
      <c r="AN226" s="45"/>
      <c r="AO226" s="45"/>
      <c r="AP226" s="43"/>
      <c r="AQ226" s="43"/>
      <c r="AR226" s="25"/>
      <c r="AS226" s="25"/>
      <c r="AT226" s="35">
        <f>ROUND(ROUND(H227*P228,0)*V216,0)</f>
        <v>216</v>
      </c>
      <c r="AU226" s="31"/>
    </row>
    <row r="227" spans="1:47" ht="17.100000000000001" customHeight="1" x14ac:dyDescent="0.15">
      <c r="A227" s="32">
        <v>44</v>
      </c>
      <c r="B227" s="33" t="s">
        <v>6609</v>
      </c>
      <c r="C227" s="34" t="s">
        <v>9499</v>
      </c>
      <c r="D227" s="1276"/>
      <c r="E227" s="1278"/>
      <c r="F227" s="1276"/>
      <c r="G227" s="1277"/>
      <c r="H227" s="1280">
        <f>'16就労移行支援(養成・基本)'!K227</f>
        <v>320</v>
      </c>
      <c r="I227" s="1108"/>
      <c r="J227" s="4" t="s">
        <v>21</v>
      </c>
      <c r="K227" s="22"/>
      <c r="L227" s="1228"/>
      <c r="M227" s="1283"/>
      <c r="N227" s="1283"/>
      <c r="O227" s="1283"/>
      <c r="P227" s="1283"/>
      <c r="Q227" s="1283"/>
      <c r="R227" s="418"/>
      <c r="S227" s="419"/>
      <c r="T227" s="419"/>
      <c r="U227" s="93"/>
      <c r="V227" s="2"/>
      <c r="W227" s="22"/>
      <c r="X227" s="1202" t="s">
        <v>4824</v>
      </c>
      <c r="Y227" s="1202"/>
      <c r="Z227" s="1202"/>
      <c r="AA227" s="1202"/>
      <c r="AB227" s="1202"/>
      <c r="AC227" s="448" t="s">
        <v>4825</v>
      </c>
      <c r="AD227" s="99"/>
      <c r="AE227" s="99"/>
      <c r="AF227" s="43"/>
      <c r="AG227" s="43"/>
      <c r="AH227" s="43"/>
      <c r="AI227" s="43"/>
      <c r="AJ227" s="43"/>
      <c r="AK227" s="43"/>
      <c r="AL227" s="43"/>
      <c r="AM227" s="44" t="s">
        <v>17</v>
      </c>
      <c r="AN227" s="1157">
        <f>$AN$8</f>
        <v>0.7</v>
      </c>
      <c r="AO227" s="1157"/>
      <c r="AP227" s="25"/>
      <c r="AQ227" s="25"/>
      <c r="AR227" s="25"/>
      <c r="AS227" s="25"/>
      <c r="AT227" s="35">
        <f>ROUND(ROUND(ROUND(H227*P228,0)*V216,0)*AN227,0)</f>
        <v>151</v>
      </c>
      <c r="AU227" s="31"/>
    </row>
    <row r="228" spans="1:47" ht="17.100000000000001" customHeight="1" x14ac:dyDescent="0.15">
      <c r="A228" s="32">
        <v>44</v>
      </c>
      <c r="B228" s="33" t="s">
        <v>6611</v>
      </c>
      <c r="C228" s="34" t="s">
        <v>9500</v>
      </c>
      <c r="D228" s="1276"/>
      <c r="E228" s="1278"/>
      <c r="F228" s="1276"/>
      <c r="G228" s="1277"/>
      <c r="H228" s="418"/>
      <c r="I228" s="419"/>
      <c r="J228" s="419"/>
      <c r="K228" s="425"/>
      <c r="L228" s="420"/>
      <c r="M228" s="421"/>
      <c r="N228" s="421"/>
      <c r="O228" s="26" t="s">
        <v>17</v>
      </c>
      <c r="P228" s="1180">
        <f>$P$12</f>
        <v>0.96499999999999997</v>
      </c>
      <c r="Q228" s="1180"/>
      <c r="R228" s="166"/>
      <c r="S228" s="167"/>
      <c r="T228" s="167"/>
      <c r="U228" s="93"/>
      <c r="V228" s="2"/>
      <c r="W228" s="22"/>
      <c r="X228" s="1273"/>
      <c r="Y228" s="1273"/>
      <c r="Z228" s="1273"/>
      <c r="AA228" s="1273"/>
      <c r="AB228" s="1273"/>
      <c r="AC228" s="448" t="s">
        <v>8385</v>
      </c>
      <c r="AD228" s="99"/>
      <c r="AE228" s="99"/>
      <c r="AF228" s="43"/>
      <c r="AG228" s="43"/>
      <c r="AH228" s="43"/>
      <c r="AI228" s="43"/>
      <c r="AJ228" s="43"/>
      <c r="AK228" s="43"/>
      <c r="AL228" s="43"/>
      <c r="AM228" s="44" t="s">
        <v>17</v>
      </c>
      <c r="AN228" s="1157">
        <f>$AN$9</f>
        <v>0.5</v>
      </c>
      <c r="AO228" s="1157"/>
      <c r="AP228" s="25"/>
      <c r="AQ228" s="25"/>
      <c r="AR228" s="25"/>
      <c r="AS228" s="25"/>
      <c r="AT228" s="35">
        <f>ROUND(ROUND(ROUND(H227*P228,0)*V216,0)*AN228,0)</f>
        <v>108</v>
      </c>
      <c r="AU228" s="31"/>
    </row>
    <row r="229" spans="1:47" ht="17.100000000000001" customHeight="1" x14ac:dyDescent="0.15">
      <c r="A229" s="32">
        <v>44</v>
      </c>
      <c r="B229" s="33" t="s">
        <v>6613</v>
      </c>
      <c r="C229" s="34" t="s">
        <v>9501</v>
      </c>
      <c r="D229" s="422"/>
      <c r="E229" s="424"/>
      <c r="F229" s="29"/>
      <c r="G229" s="29"/>
      <c r="H229" s="20"/>
      <c r="K229" s="21"/>
      <c r="L229" s="416"/>
      <c r="M229" s="417"/>
      <c r="N229" s="417"/>
      <c r="O229" s="65"/>
      <c r="P229" s="156"/>
      <c r="Q229" s="156"/>
      <c r="R229" s="166"/>
      <c r="S229" s="167"/>
      <c r="T229" s="314"/>
      <c r="W229" s="449"/>
      <c r="X229" s="42"/>
      <c r="Y229" s="43"/>
      <c r="Z229" s="44"/>
      <c r="AA229" s="44"/>
      <c r="AB229" s="43"/>
      <c r="AC229" s="450"/>
      <c r="AD229" s="43"/>
      <c r="AE229" s="43"/>
      <c r="AF229" s="43"/>
      <c r="AG229" s="43"/>
      <c r="AH229" s="43"/>
      <c r="AI229" s="43"/>
      <c r="AJ229" s="43"/>
      <c r="AK229" s="43"/>
      <c r="AL229" s="43"/>
      <c r="AM229" s="44"/>
      <c r="AN229" s="45"/>
      <c r="AO229" s="45"/>
      <c r="AP229" s="1198" t="s">
        <v>4833</v>
      </c>
      <c r="AQ229" s="1281"/>
      <c r="AR229" s="1281"/>
      <c r="AS229" s="1299"/>
      <c r="AT229" s="35">
        <f>ROUND(ROUND(H227*V216,0)*AR232,0)</f>
        <v>213</v>
      </c>
      <c r="AU229" s="31"/>
    </row>
    <row r="230" spans="1:47" ht="17.100000000000001" customHeight="1" x14ac:dyDescent="0.15">
      <c r="A230" s="32">
        <v>44</v>
      </c>
      <c r="B230" s="33" t="s">
        <v>6615</v>
      </c>
      <c r="C230" s="34" t="s">
        <v>9502</v>
      </c>
      <c r="D230" s="422"/>
      <c r="E230" s="424"/>
      <c r="F230" s="29"/>
      <c r="G230" s="29"/>
      <c r="H230" s="20"/>
      <c r="K230" s="21"/>
      <c r="L230" s="418"/>
      <c r="M230" s="419"/>
      <c r="N230" s="419"/>
      <c r="O230" s="23"/>
      <c r="P230" s="167"/>
      <c r="Q230" s="167"/>
      <c r="R230" s="166"/>
      <c r="S230" s="167"/>
      <c r="T230" s="314"/>
      <c r="W230" s="449"/>
      <c r="X230" s="1271" t="s">
        <v>4824</v>
      </c>
      <c r="Y230" s="1202"/>
      <c r="Z230" s="1202"/>
      <c r="AA230" s="1202"/>
      <c r="AB230" s="1202"/>
      <c r="AC230" s="448" t="s">
        <v>4825</v>
      </c>
      <c r="AD230" s="99"/>
      <c r="AE230" s="99"/>
      <c r="AF230" s="43"/>
      <c r="AG230" s="43"/>
      <c r="AH230" s="43"/>
      <c r="AI230" s="43"/>
      <c r="AJ230" s="43"/>
      <c r="AK230" s="43"/>
      <c r="AL230" s="43"/>
      <c r="AM230" s="44" t="s">
        <v>17</v>
      </c>
      <c r="AN230" s="1157">
        <f>$AN$8</f>
        <v>0.7</v>
      </c>
      <c r="AO230" s="1157"/>
      <c r="AP230" s="1268"/>
      <c r="AQ230" s="1269"/>
      <c r="AR230" s="1269"/>
      <c r="AS230" s="1270"/>
      <c r="AT230" s="35">
        <f>ROUND(ROUND(ROUND(H227*V216,0)*AN230,0)*AR232,0)</f>
        <v>149</v>
      </c>
      <c r="AU230" s="31"/>
    </row>
    <row r="231" spans="1:47" ht="17.100000000000001" customHeight="1" x14ac:dyDescent="0.15">
      <c r="A231" s="32">
        <v>44</v>
      </c>
      <c r="B231" s="33" t="s">
        <v>6617</v>
      </c>
      <c r="C231" s="34" t="s">
        <v>9503</v>
      </c>
      <c r="D231" s="422"/>
      <c r="E231" s="424"/>
      <c r="F231" s="29"/>
      <c r="G231" s="29"/>
      <c r="H231" s="20"/>
      <c r="K231" s="21"/>
      <c r="L231" s="420"/>
      <c r="M231" s="421"/>
      <c r="N231" s="421"/>
      <c r="O231" s="26"/>
      <c r="P231" s="27"/>
      <c r="Q231" s="27"/>
      <c r="R231" s="166"/>
      <c r="S231" s="167"/>
      <c r="T231" s="314"/>
      <c r="W231" s="449"/>
      <c r="X231" s="1272"/>
      <c r="Y231" s="1273"/>
      <c r="Z231" s="1273"/>
      <c r="AA231" s="1273"/>
      <c r="AB231" s="1273"/>
      <c r="AC231" s="448" t="s">
        <v>8385</v>
      </c>
      <c r="AD231" s="99"/>
      <c r="AE231" s="99"/>
      <c r="AF231" s="43"/>
      <c r="AG231" s="43"/>
      <c r="AH231" s="43"/>
      <c r="AI231" s="43"/>
      <c r="AJ231" s="43"/>
      <c r="AK231" s="43"/>
      <c r="AL231" s="43"/>
      <c r="AM231" s="44" t="s">
        <v>17</v>
      </c>
      <c r="AN231" s="1157">
        <f>$AN$9</f>
        <v>0.5</v>
      </c>
      <c r="AO231" s="1157"/>
      <c r="AP231" s="20"/>
      <c r="AQ231" s="4"/>
      <c r="AR231" s="4"/>
      <c r="AS231" s="21"/>
      <c r="AT231" s="35">
        <f>ROUND(ROUND(ROUND(H227*V216,0)*AN231,0)*AR232,0)</f>
        <v>106</v>
      </c>
      <c r="AU231" s="31"/>
    </row>
    <row r="232" spans="1:47" ht="17.100000000000001" customHeight="1" x14ac:dyDescent="0.15">
      <c r="A232" s="32">
        <v>44</v>
      </c>
      <c r="B232" s="33" t="s">
        <v>6619</v>
      </c>
      <c r="C232" s="34" t="s">
        <v>9504</v>
      </c>
      <c r="D232" s="422"/>
      <c r="E232" s="424"/>
      <c r="F232" s="29"/>
      <c r="G232" s="29"/>
      <c r="H232" s="20"/>
      <c r="K232" s="21"/>
      <c r="L232" s="1271" t="s">
        <v>4829</v>
      </c>
      <c r="M232" s="1202"/>
      <c r="N232" s="1202"/>
      <c r="O232" s="1202"/>
      <c r="P232" s="1202"/>
      <c r="Q232" s="1202"/>
      <c r="R232" s="418"/>
      <c r="S232" s="419"/>
      <c r="T232" s="425"/>
      <c r="W232" s="449"/>
      <c r="X232" s="42"/>
      <c r="Y232" s="43"/>
      <c r="Z232" s="44"/>
      <c r="AA232" s="44"/>
      <c r="AB232" s="43"/>
      <c r="AC232" s="450"/>
      <c r="AD232" s="43"/>
      <c r="AE232" s="43"/>
      <c r="AF232" s="43"/>
      <c r="AG232" s="43"/>
      <c r="AH232" s="43"/>
      <c r="AI232" s="43"/>
      <c r="AJ232" s="43"/>
      <c r="AK232" s="43"/>
      <c r="AL232" s="43"/>
      <c r="AM232" s="44"/>
      <c r="AN232" s="45"/>
      <c r="AO232" s="45"/>
      <c r="AP232" s="20"/>
      <c r="AQ232" s="23" t="s">
        <v>17</v>
      </c>
      <c r="AR232" s="1158">
        <f>AR220</f>
        <v>0.95</v>
      </c>
      <c r="AS232" s="1159"/>
      <c r="AT232" s="35">
        <f>ROUND(ROUND(ROUND(H227*P234,0)*V216,0)*AR232,0)</f>
        <v>205</v>
      </c>
      <c r="AU232" s="31"/>
    </row>
    <row r="233" spans="1:47" ht="17.100000000000001" customHeight="1" x14ac:dyDescent="0.15">
      <c r="A233" s="32">
        <v>44</v>
      </c>
      <c r="B233" s="33" t="s">
        <v>6621</v>
      </c>
      <c r="C233" s="34" t="s">
        <v>9505</v>
      </c>
      <c r="D233" s="422"/>
      <c r="E233" s="424"/>
      <c r="F233" s="29"/>
      <c r="G233" s="29"/>
      <c r="H233" s="20"/>
      <c r="K233" s="21"/>
      <c r="L233" s="1228"/>
      <c r="M233" s="1283"/>
      <c r="N233" s="1283"/>
      <c r="O233" s="1283"/>
      <c r="P233" s="1283"/>
      <c r="Q233" s="1283"/>
      <c r="R233" s="418"/>
      <c r="S233" s="419"/>
      <c r="T233" s="425"/>
      <c r="W233" s="449"/>
      <c r="X233" s="1271" t="s">
        <v>4824</v>
      </c>
      <c r="Y233" s="1202"/>
      <c r="Z233" s="1202"/>
      <c r="AA233" s="1202"/>
      <c r="AB233" s="1202"/>
      <c r="AC233" s="448" t="s">
        <v>4825</v>
      </c>
      <c r="AD233" s="99"/>
      <c r="AE233" s="99"/>
      <c r="AF233" s="43"/>
      <c r="AG233" s="43"/>
      <c r="AH233" s="43"/>
      <c r="AI233" s="43"/>
      <c r="AJ233" s="43"/>
      <c r="AK233" s="43"/>
      <c r="AL233" s="43"/>
      <c r="AM233" s="44" t="s">
        <v>17</v>
      </c>
      <c r="AN233" s="1157">
        <f>$AN$8</f>
        <v>0.7</v>
      </c>
      <c r="AO233" s="1157"/>
      <c r="AP233" s="20"/>
      <c r="AQ233" s="4"/>
      <c r="AR233" s="4"/>
      <c r="AS233" s="21"/>
      <c r="AT233" s="35">
        <f>ROUND(ROUND(ROUND(ROUND(H227*P234,0)*V216,0)*AN233,0)*AR232,0)</f>
        <v>143</v>
      </c>
      <c r="AU233" s="31"/>
    </row>
    <row r="234" spans="1:47" ht="17.100000000000001" customHeight="1" x14ac:dyDescent="0.15">
      <c r="A234" s="32">
        <v>44</v>
      </c>
      <c r="B234" s="33" t="s">
        <v>6623</v>
      </c>
      <c r="C234" s="34" t="s">
        <v>9506</v>
      </c>
      <c r="D234" s="422"/>
      <c r="E234" s="424"/>
      <c r="F234" s="29"/>
      <c r="G234" s="29"/>
      <c r="H234" s="20"/>
      <c r="K234" s="21"/>
      <c r="L234" s="420"/>
      <c r="M234" s="421"/>
      <c r="N234" s="421"/>
      <c r="O234" s="26" t="s">
        <v>17</v>
      </c>
      <c r="P234" s="1180">
        <f>$P$12</f>
        <v>0.96499999999999997</v>
      </c>
      <c r="Q234" s="1180"/>
      <c r="R234" s="166"/>
      <c r="S234" s="167"/>
      <c r="T234" s="314"/>
      <c r="W234" s="449"/>
      <c r="X234" s="1272"/>
      <c r="Y234" s="1273"/>
      <c r="Z234" s="1273"/>
      <c r="AA234" s="1273"/>
      <c r="AB234" s="1273"/>
      <c r="AC234" s="448" t="s">
        <v>8385</v>
      </c>
      <c r="AD234" s="99"/>
      <c r="AE234" s="99"/>
      <c r="AF234" s="43"/>
      <c r="AG234" s="43"/>
      <c r="AH234" s="43"/>
      <c r="AI234" s="43"/>
      <c r="AJ234" s="43"/>
      <c r="AK234" s="43"/>
      <c r="AL234" s="43"/>
      <c r="AM234" s="44" t="s">
        <v>17</v>
      </c>
      <c r="AN234" s="1157">
        <f>$AN$9</f>
        <v>0.5</v>
      </c>
      <c r="AO234" s="1157"/>
      <c r="AP234" s="24"/>
      <c r="AQ234" s="25"/>
      <c r="AR234" s="25"/>
      <c r="AS234" s="38"/>
      <c r="AT234" s="35">
        <f>ROUND(ROUND(ROUND(ROUND(H227*P234,0)*V216,0)*AN234,0)*AR232,0)</f>
        <v>103</v>
      </c>
      <c r="AU234" s="31"/>
    </row>
    <row r="235" spans="1:47" ht="17.100000000000001" customHeight="1" x14ac:dyDescent="0.15">
      <c r="A235" s="32">
        <v>44</v>
      </c>
      <c r="B235" s="33" t="s">
        <v>6625</v>
      </c>
      <c r="C235" s="34" t="s">
        <v>9507</v>
      </c>
      <c r="D235" s="422"/>
      <c r="E235" s="424"/>
      <c r="F235" s="29"/>
      <c r="G235" s="29"/>
      <c r="H235" s="1085" t="s">
        <v>4892</v>
      </c>
      <c r="I235" s="1133"/>
      <c r="J235" s="1133"/>
      <c r="K235" s="1134"/>
      <c r="L235" s="416"/>
      <c r="M235" s="417"/>
      <c r="N235" s="417"/>
      <c r="O235" s="65"/>
      <c r="P235" s="156"/>
      <c r="Q235" s="156"/>
      <c r="R235" s="166"/>
      <c r="S235" s="167"/>
      <c r="T235" s="167"/>
      <c r="U235" s="93"/>
      <c r="V235" s="2"/>
      <c r="W235" s="22"/>
      <c r="X235" s="43"/>
      <c r="Y235" s="43"/>
      <c r="Z235" s="44"/>
      <c r="AA235" s="44"/>
      <c r="AB235" s="43"/>
      <c r="AC235" s="450"/>
      <c r="AD235" s="43"/>
      <c r="AE235" s="43"/>
      <c r="AF235" s="43"/>
      <c r="AG235" s="43"/>
      <c r="AH235" s="43"/>
      <c r="AI235" s="43"/>
      <c r="AJ235" s="43"/>
      <c r="AK235" s="43"/>
      <c r="AL235" s="43"/>
      <c r="AM235" s="44"/>
      <c r="AN235" s="45"/>
      <c r="AO235" s="45"/>
      <c r="AP235" s="25"/>
      <c r="AQ235" s="25"/>
      <c r="AR235" s="25"/>
      <c r="AS235" s="25"/>
      <c r="AT235" s="35">
        <f>ROUND(H239*V216,0)</f>
        <v>194</v>
      </c>
      <c r="AU235" s="31"/>
    </row>
    <row r="236" spans="1:47" ht="17.100000000000001" customHeight="1" x14ac:dyDescent="0.15">
      <c r="A236" s="32">
        <v>44</v>
      </c>
      <c r="B236" s="33" t="s">
        <v>6627</v>
      </c>
      <c r="C236" s="34" t="s">
        <v>9508</v>
      </c>
      <c r="D236" s="422"/>
      <c r="E236" s="424"/>
      <c r="F236" s="29"/>
      <c r="G236" s="29"/>
      <c r="H236" s="1137"/>
      <c r="I236" s="1135"/>
      <c r="J236" s="1135"/>
      <c r="K236" s="1136"/>
      <c r="L236" s="418"/>
      <c r="M236" s="419"/>
      <c r="N236" s="419"/>
      <c r="O236" s="23"/>
      <c r="P236" s="167"/>
      <c r="Q236" s="167"/>
      <c r="R236" s="166"/>
      <c r="S236" s="167"/>
      <c r="T236" s="167"/>
      <c r="U236" s="93"/>
      <c r="V236" s="2"/>
      <c r="W236" s="22"/>
      <c r="X236" s="1202" t="s">
        <v>4824</v>
      </c>
      <c r="Y236" s="1202"/>
      <c r="Z236" s="1202"/>
      <c r="AA236" s="1202"/>
      <c r="AB236" s="1202"/>
      <c r="AC236" s="448" t="s">
        <v>4825</v>
      </c>
      <c r="AD236" s="99"/>
      <c r="AE236" s="99"/>
      <c r="AF236" s="43"/>
      <c r="AG236" s="43"/>
      <c r="AH236" s="43"/>
      <c r="AI236" s="43"/>
      <c r="AJ236" s="43"/>
      <c r="AK236" s="43"/>
      <c r="AL236" s="43"/>
      <c r="AM236" s="44" t="s">
        <v>17</v>
      </c>
      <c r="AN236" s="1157">
        <f>$AN$8</f>
        <v>0.7</v>
      </c>
      <c r="AO236" s="1157"/>
      <c r="AP236" s="43"/>
      <c r="AQ236" s="43"/>
      <c r="AR236" s="43"/>
      <c r="AS236" s="43"/>
      <c r="AT236" s="35">
        <f>ROUND(ROUND(H239*V216,0)*AN236,0)</f>
        <v>136</v>
      </c>
      <c r="AU236" s="31"/>
    </row>
    <row r="237" spans="1:47" ht="17.100000000000001" customHeight="1" x14ac:dyDescent="0.15">
      <c r="A237" s="32">
        <v>44</v>
      </c>
      <c r="B237" s="33" t="s">
        <v>6629</v>
      </c>
      <c r="C237" s="34" t="s">
        <v>9509</v>
      </c>
      <c r="D237" s="422"/>
      <c r="E237" s="424"/>
      <c r="F237" s="29"/>
      <c r="G237" s="29"/>
      <c r="H237" s="1137"/>
      <c r="I237" s="1135"/>
      <c r="J237" s="1135"/>
      <c r="K237" s="1136"/>
      <c r="L237" s="420"/>
      <c r="M237" s="421"/>
      <c r="N237" s="421"/>
      <c r="O237" s="26"/>
      <c r="P237" s="27"/>
      <c r="Q237" s="27"/>
      <c r="R237" s="166"/>
      <c r="S237" s="167"/>
      <c r="T237" s="167"/>
      <c r="U237" s="93"/>
      <c r="V237" s="2"/>
      <c r="W237" s="22"/>
      <c r="X237" s="1273"/>
      <c r="Y237" s="1273"/>
      <c r="Z237" s="1273"/>
      <c r="AA237" s="1273"/>
      <c r="AB237" s="1273"/>
      <c r="AC237" s="448" t="s">
        <v>8385</v>
      </c>
      <c r="AD237" s="99"/>
      <c r="AE237" s="99"/>
      <c r="AF237" s="43"/>
      <c r="AG237" s="43"/>
      <c r="AH237" s="43"/>
      <c r="AI237" s="43"/>
      <c r="AJ237" s="43"/>
      <c r="AK237" s="43"/>
      <c r="AL237" s="43"/>
      <c r="AM237" s="44" t="s">
        <v>17</v>
      </c>
      <c r="AN237" s="1157">
        <f>$AN$9</f>
        <v>0.5</v>
      </c>
      <c r="AO237" s="1157"/>
      <c r="AP237" s="43"/>
      <c r="AQ237" s="43"/>
      <c r="AR237" s="43"/>
      <c r="AS237" s="43"/>
      <c r="AT237" s="35">
        <f>ROUND(ROUND(H239*V216,0)*AN237,0)</f>
        <v>97</v>
      </c>
      <c r="AU237" s="31"/>
    </row>
    <row r="238" spans="1:47" ht="17.100000000000001" customHeight="1" x14ac:dyDescent="0.15">
      <c r="A238" s="32">
        <v>44</v>
      </c>
      <c r="B238" s="33" t="s">
        <v>6631</v>
      </c>
      <c r="C238" s="34" t="s">
        <v>9510</v>
      </c>
      <c r="D238" s="422"/>
      <c r="E238" s="424"/>
      <c r="F238" s="29"/>
      <c r="G238" s="29"/>
      <c r="H238" s="1268"/>
      <c r="I238" s="1269"/>
      <c r="J238" s="1269"/>
      <c r="K238" s="1270"/>
      <c r="L238" s="1271" t="s">
        <v>4829</v>
      </c>
      <c r="M238" s="1202"/>
      <c r="N238" s="1202"/>
      <c r="O238" s="1202"/>
      <c r="P238" s="1202"/>
      <c r="Q238" s="1202"/>
      <c r="R238" s="418"/>
      <c r="S238" s="419"/>
      <c r="T238" s="419"/>
      <c r="U238" s="93"/>
      <c r="V238" s="2"/>
      <c r="W238" s="22"/>
      <c r="X238" s="43"/>
      <c r="Y238" s="43"/>
      <c r="Z238" s="44"/>
      <c r="AA238" s="44"/>
      <c r="AB238" s="43"/>
      <c r="AC238" s="450"/>
      <c r="AD238" s="43"/>
      <c r="AE238" s="43"/>
      <c r="AF238" s="43"/>
      <c r="AG238" s="43"/>
      <c r="AH238" s="43"/>
      <c r="AI238" s="43"/>
      <c r="AJ238" s="43"/>
      <c r="AK238" s="43"/>
      <c r="AL238" s="43"/>
      <c r="AM238" s="44"/>
      <c r="AN238" s="45"/>
      <c r="AO238" s="45"/>
      <c r="AP238" s="43"/>
      <c r="AQ238" s="43"/>
      <c r="AR238" s="25"/>
      <c r="AS238" s="25"/>
      <c r="AT238" s="35">
        <f>ROUND(ROUND(H239*P240,0)*V216,0)</f>
        <v>187</v>
      </c>
      <c r="AU238" s="31"/>
    </row>
    <row r="239" spans="1:47" ht="17.100000000000001" customHeight="1" x14ac:dyDescent="0.15">
      <c r="A239" s="32">
        <v>44</v>
      </c>
      <c r="B239" s="33" t="s">
        <v>6633</v>
      </c>
      <c r="C239" s="34" t="s">
        <v>9511</v>
      </c>
      <c r="D239" s="422"/>
      <c r="E239" s="424"/>
      <c r="F239" s="29"/>
      <c r="G239" s="29"/>
      <c r="H239" s="1280">
        <f>'16就労移行支援(養成・基本)'!K239</f>
        <v>277</v>
      </c>
      <c r="I239" s="1108"/>
      <c r="J239" s="4" t="s">
        <v>21</v>
      </c>
      <c r="K239" s="22"/>
      <c r="L239" s="1228"/>
      <c r="M239" s="1283"/>
      <c r="N239" s="1283"/>
      <c r="O239" s="1283"/>
      <c r="P239" s="1283"/>
      <c r="Q239" s="1283"/>
      <c r="R239" s="418"/>
      <c r="S239" s="419"/>
      <c r="T239" s="419"/>
      <c r="U239" s="93"/>
      <c r="V239" s="2"/>
      <c r="W239" s="22"/>
      <c r="X239" s="1202" t="s">
        <v>4824</v>
      </c>
      <c r="Y239" s="1202"/>
      <c r="Z239" s="1202"/>
      <c r="AA239" s="1202"/>
      <c r="AB239" s="1202"/>
      <c r="AC239" s="448" t="s">
        <v>4825</v>
      </c>
      <c r="AD239" s="99"/>
      <c r="AE239" s="99"/>
      <c r="AF239" s="43"/>
      <c r="AG239" s="43"/>
      <c r="AH239" s="43"/>
      <c r="AI239" s="43"/>
      <c r="AJ239" s="43"/>
      <c r="AK239" s="43"/>
      <c r="AL239" s="43"/>
      <c r="AM239" s="44" t="s">
        <v>17</v>
      </c>
      <c r="AN239" s="1157">
        <f>$AN$8</f>
        <v>0.7</v>
      </c>
      <c r="AO239" s="1157"/>
      <c r="AP239" s="25"/>
      <c r="AQ239" s="25"/>
      <c r="AR239" s="25"/>
      <c r="AS239" s="25"/>
      <c r="AT239" s="35">
        <f>ROUND(ROUND(ROUND(H239*P240,0)*V216,0)*AN239,0)</f>
        <v>131</v>
      </c>
      <c r="AU239" s="31"/>
    </row>
    <row r="240" spans="1:47" ht="17.100000000000001" customHeight="1" x14ac:dyDescent="0.15">
      <c r="A240" s="32">
        <v>44</v>
      </c>
      <c r="B240" s="33" t="s">
        <v>6635</v>
      </c>
      <c r="C240" s="34" t="s">
        <v>9512</v>
      </c>
      <c r="D240" s="422"/>
      <c r="E240" s="424"/>
      <c r="F240" s="29"/>
      <c r="G240" s="29"/>
      <c r="H240" s="418"/>
      <c r="I240" s="419"/>
      <c r="J240" s="419"/>
      <c r="K240" s="425"/>
      <c r="L240" s="420"/>
      <c r="M240" s="421"/>
      <c r="N240" s="421"/>
      <c r="O240" s="26" t="s">
        <v>17</v>
      </c>
      <c r="P240" s="1180">
        <f>$P$12</f>
        <v>0.96499999999999997</v>
      </c>
      <c r="Q240" s="1180"/>
      <c r="R240" s="166"/>
      <c r="S240" s="167"/>
      <c r="T240" s="167"/>
      <c r="U240" s="93"/>
      <c r="V240" s="2"/>
      <c r="W240" s="22"/>
      <c r="X240" s="1273"/>
      <c r="Y240" s="1273"/>
      <c r="Z240" s="1273"/>
      <c r="AA240" s="1273"/>
      <c r="AB240" s="1273"/>
      <c r="AC240" s="448" t="s">
        <v>8385</v>
      </c>
      <c r="AD240" s="99"/>
      <c r="AE240" s="99"/>
      <c r="AF240" s="43"/>
      <c r="AG240" s="43"/>
      <c r="AH240" s="43"/>
      <c r="AI240" s="43"/>
      <c r="AJ240" s="43"/>
      <c r="AK240" s="43"/>
      <c r="AL240" s="43"/>
      <c r="AM240" s="44" t="s">
        <v>17</v>
      </c>
      <c r="AN240" s="1157">
        <f>$AN$9</f>
        <v>0.5</v>
      </c>
      <c r="AO240" s="1157"/>
      <c r="AP240" s="25"/>
      <c r="AQ240" s="25"/>
      <c r="AR240" s="25"/>
      <c r="AS240" s="25"/>
      <c r="AT240" s="35">
        <f>ROUND(ROUND(ROUND(H239*P240,0)*V216,0)*AN240,0)</f>
        <v>94</v>
      </c>
      <c r="AU240" s="31"/>
    </row>
    <row r="241" spans="1:47" ht="17.100000000000001" customHeight="1" x14ac:dyDescent="0.15">
      <c r="A241" s="32">
        <v>44</v>
      </c>
      <c r="B241" s="33" t="s">
        <v>6637</v>
      </c>
      <c r="C241" s="34" t="s">
        <v>9513</v>
      </c>
      <c r="D241" s="422"/>
      <c r="E241" s="424"/>
      <c r="F241" s="29"/>
      <c r="G241" s="29"/>
      <c r="H241" s="20"/>
      <c r="K241" s="21"/>
      <c r="L241" s="416"/>
      <c r="M241" s="417"/>
      <c r="N241" s="417"/>
      <c r="O241" s="65"/>
      <c r="P241" s="156"/>
      <c r="Q241" s="156"/>
      <c r="R241" s="166"/>
      <c r="S241" s="167"/>
      <c r="T241" s="314"/>
      <c r="W241" s="449"/>
      <c r="X241" s="42"/>
      <c r="Y241" s="43"/>
      <c r="Z241" s="44"/>
      <c r="AA241" s="44"/>
      <c r="AB241" s="43"/>
      <c r="AC241" s="450"/>
      <c r="AD241" s="43"/>
      <c r="AE241" s="43"/>
      <c r="AF241" s="43"/>
      <c r="AG241" s="43"/>
      <c r="AH241" s="43"/>
      <c r="AI241" s="43"/>
      <c r="AJ241" s="43"/>
      <c r="AK241" s="43"/>
      <c r="AL241" s="43"/>
      <c r="AM241" s="44"/>
      <c r="AN241" s="45"/>
      <c r="AO241" s="45"/>
      <c r="AP241" s="1198" t="s">
        <v>4833</v>
      </c>
      <c r="AQ241" s="1281"/>
      <c r="AR241" s="1281"/>
      <c r="AS241" s="1299"/>
      <c r="AT241" s="35">
        <f>ROUND(ROUND(H239*V216,0)*AR244,0)</f>
        <v>184</v>
      </c>
      <c r="AU241" s="31"/>
    </row>
    <row r="242" spans="1:47" ht="17.100000000000001" customHeight="1" x14ac:dyDescent="0.15">
      <c r="A242" s="32">
        <v>44</v>
      </c>
      <c r="B242" s="33" t="s">
        <v>6639</v>
      </c>
      <c r="C242" s="34" t="s">
        <v>9514</v>
      </c>
      <c r="D242" s="422"/>
      <c r="E242" s="424"/>
      <c r="F242" s="29"/>
      <c r="G242" s="29"/>
      <c r="H242" s="20"/>
      <c r="K242" s="21"/>
      <c r="L242" s="418"/>
      <c r="M242" s="419"/>
      <c r="N242" s="419"/>
      <c r="O242" s="23"/>
      <c r="P242" s="167"/>
      <c r="Q242" s="167"/>
      <c r="R242" s="166"/>
      <c r="S242" s="167"/>
      <c r="T242" s="314"/>
      <c r="W242" s="449"/>
      <c r="X242" s="1271" t="s">
        <v>4824</v>
      </c>
      <c r="Y242" s="1202"/>
      <c r="Z242" s="1202"/>
      <c r="AA242" s="1202"/>
      <c r="AB242" s="1202"/>
      <c r="AC242" s="448" t="s">
        <v>4825</v>
      </c>
      <c r="AD242" s="99"/>
      <c r="AE242" s="99"/>
      <c r="AF242" s="43"/>
      <c r="AG242" s="43"/>
      <c r="AH242" s="43"/>
      <c r="AI242" s="43"/>
      <c r="AJ242" s="43"/>
      <c r="AK242" s="43"/>
      <c r="AL242" s="43"/>
      <c r="AM242" s="44" t="s">
        <v>17</v>
      </c>
      <c r="AN242" s="1157">
        <f>$AN$8</f>
        <v>0.7</v>
      </c>
      <c r="AO242" s="1157"/>
      <c r="AP242" s="1268"/>
      <c r="AQ242" s="1269"/>
      <c r="AR242" s="1269"/>
      <c r="AS242" s="1270"/>
      <c r="AT242" s="35">
        <f>ROUND(ROUND(ROUND(H239*V216,0)*AN242,0)*AR244,0)</f>
        <v>129</v>
      </c>
      <c r="AU242" s="31"/>
    </row>
    <row r="243" spans="1:47" ht="17.100000000000001" customHeight="1" x14ac:dyDescent="0.15">
      <c r="A243" s="32">
        <v>44</v>
      </c>
      <c r="B243" s="33" t="s">
        <v>6641</v>
      </c>
      <c r="C243" s="34" t="s">
        <v>9515</v>
      </c>
      <c r="D243" s="422"/>
      <c r="E243" s="424"/>
      <c r="F243" s="29"/>
      <c r="G243" s="29"/>
      <c r="H243" s="20"/>
      <c r="K243" s="21"/>
      <c r="L243" s="420"/>
      <c r="M243" s="421"/>
      <c r="N243" s="421"/>
      <c r="O243" s="26"/>
      <c r="P243" s="27"/>
      <c r="Q243" s="27"/>
      <c r="R243" s="166"/>
      <c r="S243" s="167"/>
      <c r="T243" s="314"/>
      <c r="W243" s="449"/>
      <c r="X243" s="1272"/>
      <c r="Y243" s="1273"/>
      <c r="Z243" s="1273"/>
      <c r="AA243" s="1273"/>
      <c r="AB243" s="1273"/>
      <c r="AC243" s="448" t="s">
        <v>8385</v>
      </c>
      <c r="AD243" s="99"/>
      <c r="AE243" s="99"/>
      <c r="AF243" s="43"/>
      <c r="AG243" s="43"/>
      <c r="AH243" s="43"/>
      <c r="AI243" s="43"/>
      <c r="AJ243" s="43"/>
      <c r="AK243" s="43"/>
      <c r="AL243" s="43"/>
      <c r="AM243" s="44" t="s">
        <v>17</v>
      </c>
      <c r="AN243" s="1157">
        <f>$AN$9</f>
        <v>0.5</v>
      </c>
      <c r="AO243" s="1157"/>
      <c r="AP243" s="20"/>
      <c r="AQ243" s="4"/>
      <c r="AR243" s="4"/>
      <c r="AS243" s="21"/>
      <c r="AT243" s="35">
        <f>ROUND(ROUND(ROUND(H239*V216,0)*AN243,0)*AR244,0)</f>
        <v>92</v>
      </c>
      <c r="AU243" s="31"/>
    </row>
    <row r="244" spans="1:47" ht="17.100000000000001" customHeight="1" x14ac:dyDescent="0.15">
      <c r="A244" s="32">
        <v>44</v>
      </c>
      <c r="B244" s="33" t="s">
        <v>6643</v>
      </c>
      <c r="C244" s="34" t="s">
        <v>9516</v>
      </c>
      <c r="D244" s="422"/>
      <c r="E244" s="424"/>
      <c r="F244" s="29"/>
      <c r="G244" s="29"/>
      <c r="H244" s="20"/>
      <c r="K244" s="21"/>
      <c r="L244" s="1271" t="s">
        <v>4829</v>
      </c>
      <c r="M244" s="1202"/>
      <c r="N244" s="1202"/>
      <c r="O244" s="1202"/>
      <c r="P244" s="1202"/>
      <c r="Q244" s="1202"/>
      <c r="R244" s="418"/>
      <c r="S244" s="419"/>
      <c r="T244" s="425"/>
      <c r="W244" s="449"/>
      <c r="X244" s="42"/>
      <c r="Y244" s="43"/>
      <c r="Z244" s="44"/>
      <c r="AA244" s="44"/>
      <c r="AB244" s="43"/>
      <c r="AC244" s="450"/>
      <c r="AD244" s="43"/>
      <c r="AE244" s="43"/>
      <c r="AF244" s="43"/>
      <c r="AG244" s="43"/>
      <c r="AH244" s="43"/>
      <c r="AI244" s="43"/>
      <c r="AJ244" s="43"/>
      <c r="AK244" s="43"/>
      <c r="AL244" s="43"/>
      <c r="AM244" s="44"/>
      <c r="AN244" s="45"/>
      <c r="AO244" s="45"/>
      <c r="AP244" s="20"/>
      <c r="AQ244" s="23" t="s">
        <v>17</v>
      </c>
      <c r="AR244" s="1158">
        <f>AR232</f>
        <v>0.95</v>
      </c>
      <c r="AS244" s="1159"/>
      <c r="AT244" s="35">
        <f>ROUND(ROUND(ROUND(H239*P246,0)*V216,0)*AR244,0)</f>
        <v>178</v>
      </c>
      <c r="AU244" s="31"/>
    </row>
    <row r="245" spans="1:47" ht="17.100000000000001" customHeight="1" x14ac:dyDescent="0.15">
      <c r="A245" s="32">
        <v>44</v>
      </c>
      <c r="B245" s="33" t="s">
        <v>6645</v>
      </c>
      <c r="C245" s="34" t="s">
        <v>9517</v>
      </c>
      <c r="D245" s="422"/>
      <c r="E245" s="424"/>
      <c r="F245" s="29"/>
      <c r="G245" s="29"/>
      <c r="H245" s="20"/>
      <c r="K245" s="21"/>
      <c r="L245" s="1228"/>
      <c r="M245" s="1283"/>
      <c r="N245" s="1283"/>
      <c r="O245" s="1283"/>
      <c r="P245" s="1283"/>
      <c r="Q245" s="1283"/>
      <c r="R245" s="418"/>
      <c r="S245" s="419"/>
      <c r="T245" s="425"/>
      <c r="W245" s="449"/>
      <c r="X245" s="1271" t="s">
        <v>4824</v>
      </c>
      <c r="Y245" s="1202"/>
      <c r="Z245" s="1202"/>
      <c r="AA245" s="1202"/>
      <c r="AB245" s="1202"/>
      <c r="AC245" s="448" t="s">
        <v>4825</v>
      </c>
      <c r="AD245" s="99"/>
      <c r="AE245" s="99"/>
      <c r="AF245" s="43"/>
      <c r="AG245" s="43"/>
      <c r="AH245" s="43"/>
      <c r="AI245" s="43"/>
      <c r="AJ245" s="43"/>
      <c r="AK245" s="43"/>
      <c r="AL245" s="43"/>
      <c r="AM245" s="44" t="s">
        <v>17</v>
      </c>
      <c r="AN245" s="1157">
        <f>$AN$8</f>
        <v>0.7</v>
      </c>
      <c r="AO245" s="1157"/>
      <c r="AP245" s="20"/>
      <c r="AQ245" s="4"/>
      <c r="AR245" s="4"/>
      <c r="AS245" s="21"/>
      <c r="AT245" s="35">
        <f>ROUND(ROUND(ROUND(ROUND(H239*P246,0)*V216,0)*AN245,0)*AR244,0)</f>
        <v>124</v>
      </c>
      <c r="AU245" s="31"/>
    </row>
    <row r="246" spans="1:47" ht="17.100000000000001" customHeight="1" x14ac:dyDescent="0.15">
      <c r="A246" s="32">
        <v>44</v>
      </c>
      <c r="B246" s="33" t="s">
        <v>6647</v>
      </c>
      <c r="C246" s="34" t="s">
        <v>9518</v>
      </c>
      <c r="D246" s="422"/>
      <c r="E246" s="424"/>
      <c r="F246" s="29"/>
      <c r="G246" s="29"/>
      <c r="H246" s="20"/>
      <c r="K246" s="21"/>
      <c r="L246" s="420"/>
      <c r="M246" s="421"/>
      <c r="N246" s="421"/>
      <c r="O246" s="26" t="s">
        <v>17</v>
      </c>
      <c r="P246" s="1180">
        <f>$P$12</f>
        <v>0.96499999999999997</v>
      </c>
      <c r="Q246" s="1180"/>
      <c r="R246" s="166"/>
      <c r="S246" s="167"/>
      <c r="T246" s="314"/>
      <c r="W246" s="449"/>
      <c r="X246" s="1272"/>
      <c r="Y246" s="1273"/>
      <c r="Z246" s="1273"/>
      <c r="AA246" s="1273"/>
      <c r="AB246" s="1273"/>
      <c r="AC246" s="448" t="s">
        <v>8385</v>
      </c>
      <c r="AD246" s="99"/>
      <c r="AE246" s="99"/>
      <c r="AF246" s="43"/>
      <c r="AG246" s="43"/>
      <c r="AH246" s="43"/>
      <c r="AI246" s="43"/>
      <c r="AJ246" s="43"/>
      <c r="AK246" s="43"/>
      <c r="AL246" s="43"/>
      <c r="AM246" s="44" t="s">
        <v>17</v>
      </c>
      <c r="AN246" s="1157">
        <f>$AN$9</f>
        <v>0.5</v>
      </c>
      <c r="AO246" s="1157"/>
      <c r="AP246" s="24"/>
      <c r="AQ246" s="25"/>
      <c r="AR246" s="25"/>
      <c r="AS246" s="38"/>
      <c r="AT246" s="35">
        <f>ROUND(ROUND(ROUND(ROUND(H239*P246,0)*V216,0)*AN246,0)*AR244,0)</f>
        <v>89</v>
      </c>
      <c r="AU246" s="31"/>
    </row>
    <row r="247" spans="1:47" ht="17.100000000000001" customHeight="1" x14ac:dyDescent="0.15">
      <c r="A247" s="32">
        <v>44</v>
      </c>
      <c r="B247" s="33" t="s">
        <v>6649</v>
      </c>
      <c r="C247" s="34" t="s">
        <v>9519</v>
      </c>
      <c r="D247" s="422"/>
      <c r="E247" s="424"/>
      <c r="F247" s="29"/>
      <c r="G247" s="29"/>
      <c r="H247" s="1085" t="s">
        <v>4905</v>
      </c>
      <c r="I247" s="1133"/>
      <c r="J247" s="1133"/>
      <c r="K247" s="1134"/>
      <c r="L247" s="416"/>
      <c r="M247" s="417"/>
      <c r="N247" s="417"/>
      <c r="O247" s="65"/>
      <c r="P247" s="156"/>
      <c r="Q247" s="156"/>
      <c r="R247" s="1301" t="s">
        <v>9279</v>
      </c>
      <c r="S247" s="1117"/>
      <c r="T247" s="1117"/>
      <c r="U247" s="1218" t="s">
        <v>6170</v>
      </c>
      <c r="V247" s="1340"/>
      <c r="W247" s="1341"/>
      <c r="X247" s="43"/>
      <c r="Y247" s="43"/>
      <c r="Z247" s="44"/>
      <c r="AA247" s="44"/>
      <c r="AB247" s="43"/>
      <c r="AC247" s="450"/>
      <c r="AD247" s="43"/>
      <c r="AE247" s="43"/>
      <c r="AF247" s="43"/>
      <c r="AG247" s="43"/>
      <c r="AH247" s="43"/>
      <c r="AI247" s="43"/>
      <c r="AJ247" s="43"/>
      <c r="AK247" s="43"/>
      <c r="AL247" s="43"/>
      <c r="AM247" s="44"/>
      <c r="AN247" s="45"/>
      <c r="AO247" s="45"/>
      <c r="AP247" s="43"/>
      <c r="AQ247" s="43"/>
      <c r="AR247" s="43"/>
      <c r="AS247" s="43"/>
      <c r="AT247" s="35">
        <f>ROUND(H251*V252,0)</f>
        <v>178</v>
      </c>
      <c r="AU247" s="66" t="s">
        <v>4822</v>
      </c>
    </row>
    <row r="248" spans="1:47" ht="17.100000000000001" customHeight="1" x14ac:dyDescent="0.15">
      <c r="A248" s="32">
        <v>44</v>
      </c>
      <c r="B248" s="33" t="s">
        <v>6651</v>
      </c>
      <c r="C248" s="34" t="s">
        <v>9520</v>
      </c>
      <c r="D248" s="422"/>
      <c r="E248" s="424"/>
      <c r="F248" s="29"/>
      <c r="G248" s="29"/>
      <c r="H248" s="1137"/>
      <c r="I248" s="1135"/>
      <c r="J248" s="1135"/>
      <c r="K248" s="1136"/>
      <c r="L248" s="418"/>
      <c r="M248" s="419"/>
      <c r="N248" s="419"/>
      <c r="O248" s="23"/>
      <c r="P248" s="167"/>
      <c r="Q248" s="167"/>
      <c r="R248" s="1313"/>
      <c r="S248" s="1314"/>
      <c r="T248" s="1314"/>
      <c r="U248" s="1308"/>
      <c r="V248" s="1309"/>
      <c r="W248" s="1310"/>
      <c r="X248" s="1202" t="s">
        <v>4824</v>
      </c>
      <c r="Y248" s="1202"/>
      <c r="Z248" s="1202"/>
      <c r="AA248" s="1202"/>
      <c r="AB248" s="1202"/>
      <c r="AC248" s="448" t="s">
        <v>4825</v>
      </c>
      <c r="AD248" s="99"/>
      <c r="AE248" s="99"/>
      <c r="AF248" s="43"/>
      <c r="AG248" s="43"/>
      <c r="AH248" s="43"/>
      <c r="AI248" s="43"/>
      <c r="AJ248" s="43"/>
      <c r="AK248" s="43"/>
      <c r="AL248" s="43"/>
      <c r="AM248" s="44" t="s">
        <v>17</v>
      </c>
      <c r="AN248" s="1157">
        <f>$AN$8</f>
        <v>0.7</v>
      </c>
      <c r="AO248" s="1157"/>
      <c r="AP248" s="43"/>
      <c r="AQ248" s="43"/>
      <c r="AR248" s="43"/>
      <c r="AS248" s="43"/>
      <c r="AT248" s="35">
        <f>ROUND(ROUND(H251*V252,0)*AN248,0)</f>
        <v>125</v>
      </c>
      <c r="AU248" s="31"/>
    </row>
    <row r="249" spans="1:47" ht="17.100000000000001" customHeight="1" x14ac:dyDescent="0.15">
      <c r="A249" s="32">
        <v>44</v>
      </c>
      <c r="B249" s="33" t="s">
        <v>6653</v>
      </c>
      <c r="C249" s="34" t="s">
        <v>9521</v>
      </c>
      <c r="D249" s="422"/>
      <c r="E249" s="424"/>
      <c r="F249" s="29"/>
      <c r="G249" s="29"/>
      <c r="H249" s="1137"/>
      <c r="I249" s="1135"/>
      <c r="J249" s="1135"/>
      <c r="K249" s="1136"/>
      <c r="L249" s="420"/>
      <c r="M249" s="421"/>
      <c r="N249" s="421"/>
      <c r="O249" s="26"/>
      <c r="P249" s="27"/>
      <c r="Q249" s="27"/>
      <c r="R249" s="1313"/>
      <c r="S249" s="1314"/>
      <c r="T249" s="1314"/>
      <c r="U249" s="1308"/>
      <c r="V249" s="1309"/>
      <c r="W249" s="1310"/>
      <c r="X249" s="1273"/>
      <c r="Y249" s="1273"/>
      <c r="Z249" s="1273"/>
      <c r="AA249" s="1273"/>
      <c r="AB249" s="1273"/>
      <c r="AC249" s="448" t="s">
        <v>8385</v>
      </c>
      <c r="AD249" s="99"/>
      <c r="AE249" s="99"/>
      <c r="AF249" s="43"/>
      <c r="AG249" s="43"/>
      <c r="AH249" s="43"/>
      <c r="AI249" s="43"/>
      <c r="AJ249" s="43"/>
      <c r="AK249" s="43"/>
      <c r="AL249" s="43"/>
      <c r="AM249" s="44" t="s">
        <v>17</v>
      </c>
      <c r="AN249" s="1157">
        <f>$AN$9</f>
        <v>0.5</v>
      </c>
      <c r="AO249" s="1157"/>
      <c r="AP249" s="43"/>
      <c r="AQ249" s="43"/>
      <c r="AR249" s="43"/>
      <c r="AS249" s="43"/>
      <c r="AT249" s="35">
        <f>ROUND(ROUND(H251*V252,0)*AN249,0)</f>
        <v>89</v>
      </c>
      <c r="AU249" s="31"/>
    </row>
    <row r="250" spans="1:47" ht="17.100000000000001" customHeight="1" x14ac:dyDescent="0.15">
      <c r="A250" s="32">
        <v>44</v>
      </c>
      <c r="B250" s="33" t="s">
        <v>6655</v>
      </c>
      <c r="C250" s="34" t="s">
        <v>9522</v>
      </c>
      <c r="D250" s="422"/>
      <c r="E250" s="424"/>
      <c r="F250" s="29"/>
      <c r="G250" s="29"/>
      <c r="H250" s="1268"/>
      <c r="I250" s="1269"/>
      <c r="J250" s="1269"/>
      <c r="K250" s="1270"/>
      <c r="L250" s="1271" t="s">
        <v>4829</v>
      </c>
      <c r="M250" s="1202"/>
      <c r="N250" s="1202"/>
      <c r="O250" s="1202"/>
      <c r="P250" s="1202"/>
      <c r="Q250" s="1202"/>
      <c r="R250" s="1313"/>
      <c r="S250" s="1314"/>
      <c r="T250" s="1314"/>
      <c r="U250" s="1068"/>
      <c r="V250" s="1069"/>
      <c r="W250" s="1070"/>
      <c r="X250" s="43"/>
      <c r="Y250" s="43"/>
      <c r="Z250" s="44"/>
      <c r="AA250" s="44"/>
      <c r="AB250" s="43"/>
      <c r="AC250" s="450"/>
      <c r="AD250" s="43"/>
      <c r="AE250" s="43"/>
      <c r="AF250" s="43"/>
      <c r="AG250" s="43"/>
      <c r="AH250" s="43"/>
      <c r="AI250" s="43"/>
      <c r="AJ250" s="43"/>
      <c r="AK250" s="43"/>
      <c r="AL250" s="43"/>
      <c r="AM250" s="44"/>
      <c r="AN250" s="45"/>
      <c r="AO250" s="45"/>
      <c r="AP250" s="43"/>
      <c r="AQ250" s="43"/>
      <c r="AR250" s="25"/>
      <c r="AS250" s="25"/>
      <c r="AT250" s="35">
        <f>ROUND(ROUND(H251*P252,0)*V252,0)</f>
        <v>172</v>
      </c>
      <c r="AU250" s="31"/>
    </row>
    <row r="251" spans="1:47" ht="17.100000000000001" customHeight="1" x14ac:dyDescent="0.15">
      <c r="A251" s="32">
        <v>44</v>
      </c>
      <c r="B251" s="33" t="s">
        <v>6657</v>
      </c>
      <c r="C251" s="34" t="s">
        <v>9523</v>
      </c>
      <c r="D251" s="422"/>
      <c r="E251" s="424"/>
      <c r="F251" s="29"/>
      <c r="G251" s="29"/>
      <c r="H251" s="1280">
        <f>'16就労移行支援(養成・基本)'!K251</f>
        <v>254</v>
      </c>
      <c r="I251" s="1108"/>
      <c r="J251" s="4" t="s">
        <v>21</v>
      </c>
      <c r="K251" s="22"/>
      <c r="L251" s="1228"/>
      <c r="M251" s="1283"/>
      <c r="N251" s="1283"/>
      <c r="O251" s="1283"/>
      <c r="P251" s="1283"/>
      <c r="Q251" s="1283"/>
      <c r="R251" s="1313"/>
      <c r="S251" s="1314"/>
      <c r="T251" s="1315"/>
      <c r="W251" s="449"/>
      <c r="X251" s="1271" t="s">
        <v>4824</v>
      </c>
      <c r="Y251" s="1202"/>
      <c r="Z251" s="1202"/>
      <c r="AA251" s="1202"/>
      <c r="AB251" s="1202"/>
      <c r="AC251" s="448" t="s">
        <v>4825</v>
      </c>
      <c r="AD251" s="99"/>
      <c r="AE251" s="99"/>
      <c r="AF251" s="43"/>
      <c r="AG251" s="43"/>
      <c r="AH251" s="43"/>
      <c r="AI251" s="43"/>
      <c r="AJ251" s="43"/>
      <c r="AK251" s="43"/>
      <c r="AL251" s="43"/>
      <c r="AM251" s="44" t="s">
        <v>17</v>
      </c>
      <c r="AN251" s="1157">
        <f>$AN$8</f>
        <v>0.7</v>
      </c>
      <c r="AO251" s="1157"/>
      <c r="AP251" s="25"/>
      <c r="AQ251" s="25"/>
      <c r="AR251" s="25"/>
      <c r="AS251" s="25"/>
      <c r="AT251" s="35">
        <f>ROUND(ROUND(ROUND(H251*P252,0)*V252,0)*AN251,0)</f>
        <v>120</v>
      </c>
      <c r="AU251" s="31"/>
    </row>
    <row r="252" spans="1:47" ht="17.100000000000001" customHeight="1" x14ac:dyDescent="0.15">
      <c r="A252" s="32">
        <v>44</v>
      </c>
      <c r="B252" s="33" t="s">
        <v>6659</v>
      </c>
      <c r="C252" s="34" t="s">
        <v>9524</v>
      </c>
      <c r="D252" s="422"/>
      <c r="E252" s="424"/>
      <c r="F252" s="29"/>
      <c r="G252" s="29"/>
      <c r="H252" s="418"/>
      <c r="I252" s="419"/>
      <c r="J252" s="419"/>
      <c r="K252" s="425"/>
      <c r="L252" s="420"/>
      <c r="M252" s="421"/>
      <c r="N252" s="421"/>
      <c r="O252" s="26" t="s">
        <v>17</v>
      </c>
      <c r="P252" s="1180">
        <f>$P$12</f>
        <v>0.96499999999999997</v>
      </c>
      <c r="Q252" s="1180"/>
      <c r="R252" s="1276"/>
      <c r="S252" s="1277"/>
      <c r="T252" s="1278"/>
      <c r="U252" s="23" t="s">
        <v>17</v>
      </c>
      <c r="V252" s="1158">
        <f>$V$12</f>
        <v>0.7</v>
      </c>
      <c r="W252" s="1159"/>
      <c r="X252" s="1272"/>
      <c r="Y252" s="1273"/>
      <c r="Z252" s="1273"/>
      <c r="AA252" s="1273"/>
      <c r="AB252" s="1273"/>
      <c r="AC252" s="448" t="s">
        <v>8385</v>
      </c>
      <c r="AD252" s="99"/>
      <c r="AE252" s="99"/>
      <c r="AF252" s="43"/>
      <c r="AG252" s="43"/>
      <c r="AH252" s="43"/>
      <c r="AI252" s="43"/>
      <c r="AJ252" s="43"/>
      <c r="AK252" s="43"/>
      <c r="AL252" s="43"/>
      <c r="AM252" s="44" t="s">
        <v>17</v>
      </c>
      <c r="AN252" s="1157">
        <f>$AN$9</f>
        <v>0.5</v>
      </c>
      <c r="AO252" s="1157"/>
      <c r="AP252" s="25"/>
      <c r="AQ252" s="25"/>
      <c r="AR252" s="25"/>
      <c r="AS252" s="25"/>
      <c r="AT252" s="35">
        <f>ROUND(ROUND(ROUND(H251*P252,0)*V252,0)*AN252,0)</f>
        <v>86</v>
      </c>
      <c r="AU252" s="31"/>
    </row>
    <row r="253" spans="1:47" ht="17.100000000000001" customHeight="1" x14ac:dyDescent="0.15">
      <c r="A253" s="32">
        <v>44</v>
      </c>
      <c r="B253" s="33" t="s">
        <v>6661</v>
      </c>
      <c r="C253" s="34" t="s">
        <v>9525</v>
      </c>
      <c r="D253" s="422"/>
      <c r="E253" s="424"/>
      <c r="F253" s="29"/>
      <c r="G253" s="29"/>
      <c r="H253" s="20"/>
      <c r="K253" s="21"/>
      <c r="L253" s="416"/>
      <c r="M253" s="417"/>
      <c r="N253" s="417"/>
      <c r="O253" s="65"/>
      <c r="P253" s="156"/>
      <c r="Q253" s="156"/>
      <c r="R253" s="166"/>
      <c r="S253" s="167"/>
      <c r="T253" s="314"/>
      <c r="W253" s="449"/>
      <c r="X253" s="42"/>
      <c r="Y253" s="43"/>
      <c r="Z253" s="44"/>
      <c r="AA253" s="44"/>
      <c r="AB253" s="43"/>
      <c r="AC253" s="450"/>
      <c r="AD253" s="43"/>
      <c r="AE253" s="43"/>
      <c r="AF253" s="43"/>
      <c r="AG253" s="43"/>
      <c r="AH253" s="43"/>
      <c r="AI253" s="43"/>
      <c r="AJ253" s="43"/>
      <c r="AK253" s="43"/>
      <c r="AL253" s="43"/>
      <c r="AM253" s="44"/>
      <c r="AN253" s="45"/>
      <c r="AO253" s="45"/>
      <c r="AP253" s="1198" t="s">
        <v>4833</v>
      </c>
      <c r="AQ253" s="1281"/>
      <c r="AR253" s="1281"/>
      <c r="AS253" s="1299"/>
      <c r="AT253" s="35">
        <f>ROUND(ROUND(H251*V252,0)*AR256,0)</f>
        <v>169</v>
      </c>
      <c r="AU253" s="31"/>
    </row>
    <row r="254" spans="1:47" ht="17.100000000000001" customHeight="1" x14ac:dyDescent="0.15">
      <c r="A254" s="32">
        <v>44</v>
      </c>
      <c r="B254" s="33" t="s">
        <v>6663</v>
      </c>
      <c r="C254" s="34" t="s">
        <v>9526</v>
      </c>
      <c r="D254" s="422"/>
      <c r="E254" s="424"/>
      <c r="F254" s="29"/>
      <c r="G254" s="29"/>
      <c r="H254" s="20"/>
      <c r="K254" s="21"/>
      <c r="L254" s="418"/>
      <c r="M254" s="419"/>
      <c r="N254" s="419"/>
      <c r="O254" s="23"/>
      <c r="P254" s="167"/>
      <c r="Q254" s="167"/>
      <c r="R254" s="166"/>
      <c r="S254" s="167"/>
      <c r="T254" s="314"/>
      <c r="W254" s="449"/>
      <c r="X254" s="1271" t="s">
        <v>4824</v>
      </c>
      <c r="Y254" s="1202"/>
      <c r="Z254" s="1202"/>
      <c r="AA254" s="1202"/>
      <c r="AB254" s="1202"/>
      <c r="AC254" s="448" t="s">
        <v>4825</v>
      </c>
      <c r="AD254" s="99"/>
      <c r="AE254" s="99"/>
      <c r="AF254" s="43"/>
      <c r="AG254" s="43"/>
      <c r="AH254" s="43"/>
      <c r="AI254" s="43"/>
      <c r="AJ254" s="43"/>
      <c r="AK254" s="43"/>
      <c r="AL254" s="43"/>
      <c r="AM254" s="44" t="s">
        <v>17</v>
      </c>
      <c r="AN254" s="1157">
        <f>$AN$8</f>
        <v>0.7</v>
      </c>
      <c r="AO254" s="1157"/>
      <c r="AP254" s="1268"/>
      <c r="AQ254" s="1269"/>
      <c r="AR254" s="1269"/>
      <c r="AS254" s="1270"/>
      <c r="AT254" s="35">
        <f>ROUND(ROUND(ROUND(H251*V252,0)*AN254,0)*AR256,0)</f>
        <v>119</v>
      </c>
      <c r="AU254" s="31"/>
    </row>
    <row r="255" spans="1:47" ht="17.100000000000001" customHeight="1" x14ac:dyDescent="0.15">
      <c r="A255" s="32">
        <v>44</v>
      </c>
      <c r="B255" s="33" t="s">
        <v>6665</v>
      </c>
      <c r="C255" s="34" t="s">
        <v>9527</v>
      </c>
      <c r="D255" s="422"/>
      <c r="E255" s="424"/>
      <c r="F255" s="29"/>
      <c r="G255" s="29"/>
      <c r="H255" s="20"/>
      <c r="K255" s="21"/>
      <c r="L255" s="420"/>
      <c r="M255" s="421"/>
      <c r="N255" s="421"/>
      <c r="O255" s="26"/>
      <c r="P255" s="27"/>
      <c r="Q255" s="27"/>
      <c r="R255" s="166"/>
      <c r="S255" s="167"/>
      <c r="T255" s="314"/>
      <c r="W255" s="449"/>
      <c r="X255" s="1272"/>
      <c r="Y255" s="1273"/>
      <c r="Z255" s="1273"/>
      <c r="AA255" s="1273"/>
      <c r="AB255" s="1273"/>
      <c r="AC255" s="448" t="s">
        <v>8385</v>
      </c>
      <c r="AD255" s="99"/>
      <c r="AE255" s="99"/>
      <c r="AF255" s="43"/>
      <c r="AG255" s="43"/>
      <c r="AH255" s="43"/>
      <c r="AI255" s="43"/>
      <c r="AJ255" s="43"/>
      <c r="AK255" s="43"/>
      <c r="AL255" s="43"/>
      <c r="AM255" s="44" t="s">
        <v>17</v>
      </c>
      <c r="AN255" s="1157">
        <f>$AN$9</f>
        <v>0.5</v>
      </c>
      <c r="AO255" s="1157"/>
      <c r="AP255" s="20"/>
      <c r="AQ255" s="4"/>
      <c r="AR255" s="4"/>
      <c r="AS255" s="21"/>
      <c r="AT255" s="35">
        <f>ROUND(ROUND(ROUND(H251*V252,0)*AN255,0)*AR256,0)</f>
        <v>85</v>
      </c>
      <c r="AU255" s="31"/>
    </row>
    <row r="256" spans="1:47" ht="17.100000000000001" customHeight="1" x14ac:dyDescent="0.15">
      <c r="A256" s="32">
        <v>44</v>
      </c>
      <c r="B256" s="33" t="s">
        <v>6667</v>
      </c>
      <c r="C256" s="34" t="s">
        <v>9528</v>
      </c>
      <c r="D256" s="422"/>
      <c r="E256" s="424"/>
      <c r="F256" s="29"/>
      <c r="G256" s="29"/>
      <c r="H256" s="20"/>
      <c r="K256" s="21"/>
      <c r="L256" s="1271" t="s">
        <v>4829</v>
      </c>
      <c r="M256" s="1202"/>
      <c r="N256" s="1202"/>
      <c r="O256" s="1202"/>
      <c r="P256" s="1202"/>
      <c r="Q256" s="1202"/>
      <c r="R256" s="418"/>
      <c r="S256" s="419"/>
      <c r="T256" s="425"/>
      <c r="W256" s="449"/>
      <c r="X256" s="42"/>
      <c r="Y256" s="43"/>
      <c r="Z256" s="44"/>
      <c r="AA256" s="44"/>
      <c r="AB256" s="43"/>
      <c r="AC256" s="450"/>
      <c r="AD256" s="43"/>
      <c r="AE256" s="43"/>
      <c r="AF256" s="43"/>
      <c r="AG256" s="43"/>
      <c r="AH256" s="43"/>
      <c r="AI256" s="43"/>
      <c r="AJ256" s="43"/>
      <c r="AK256" s="43"/>
      <c r="AL256" s="43"/>
      <c r="AM256" s="44"/>
      <c r="AN256" s="45"/>
      <c r="AO256" s="45"/>
      <c r="AP256" s="20"/>
      <c r="AQ256" s="23" t="s">
        <v>17</v>
      </c>
      <c r="AR256" s="1158">
        <f>AR244</f>
        <v>0.95</v>
      </c>
      <c r="AS256" s="1159"/>
      <c r="AT256" s="35">
        <f>ROUND(ROUND(ROUND(H251*P258,0)*V252,0)*AR256,0)</f>
        <v>163</v>
      </c>
      <c r="AU256" s="31"/>
    </row>
    <row r="257" spans="1:47" ht="17.100000000000001" customHeight="1" x14ac:dyDescent="0.15">
      <c r="A257" s="32">
        <v>44</v>
      </c>
      <c r="B257" s="33" t="s">
        <v>6669</v>
      </c>
      <c r="C257" s="34" t="s">
        <v>9529</v>
      </c>
      <c r="D257" s="422"/>
      <c r="E257" s="424"/>
      <c r="F257" s="29"/>
      <c r="G257" s="29"/>
      <c r="H257" s="20"/>
      <c r="K257" s="21"/>
      <c r="L257" s="1228"/>
      <c r="M257" s="1283"/>
      <c r="N257" s="1283"/>
      <c r="O257" s="1283"/>
      <c r="P257" s="1283"/>
      <c r="Q257" s="1283"/>
      <c r="R257" s="418"/>
      <c r="S257" s="419"/>
      <c r="T257" s="425"/>
      <c r="W257" s="449"/>
      <c r="X257" s="1271" t="s">
        <v>4824</v>
      </c>
      <c r="Y257" s="1202"/>
      <c r="Z257" s="1202"/>
      <c r="AA257" s="1202"/>
      <c r="AB257" s="1202"/>
      <c r="AC257" s="448" t="s">
        <v>4825</v>
      </c>
      <c r="AD257" s="99"/>
      <c r="AE257" s="99"/>
      <c r="AF257" s="43"/>
      <c r="AG257" s="43"/>
      <c r="AH257" s="43"/>
      <c r="AI257" s="43"/>
      <c r="AJ257" s="43"/>
      <c r="AK257" s="43"/>
      <c r="AL257" s="43"/>
      <c r="AM257" s="44" t="s">
        <v>17</v>
      </c>
      <c r="AN257" s="1157">
        <f>$AN$8</f>
        <v>0.7</v>
      </c>
      <c r="AO257" s="1157"/>
      <c r="AP257" s="20"/>
      <c r="AQ257" s="4"/>
      <c r="AR257" s="4"/>
      <c r="AS257" s="21"/>
      <c r="AT257" s="35">
        <f>ROUND(ROUND(ROUND(ROUND(H251*P258,0)*V252,0)*AN257,0)*AR256,0)</f>
        <v>114</v>
      </c>
      <c r="AU257" s="31"/>
    </row>
    <row r="258" spans="1:47" ht="17.100000000000001" customHeight="1" x14ac:dyDescent="0.15">
      <c r="A258" s="32">
        <v>44</v>
      </c>
      <c r="B258" s="33" t="s">
        <v>6671</v>
      </c>
      <c r="C258" s="34" t="s">
        <v>9530</v>
      </c>
      <c r="D258" s="426"/>
      <c r="E258" s="428"/>
      <c r="F258" s="57"/>
      <c r="G258" s="57"/>
      <c r="H258" s="24"/>
      <c r="I258" s="25"/>
      <c r="J258" s="25"/>
      <c r="K258" s="38"/>
      <c r="L258" s="420"/>
      <c r="M258" s="421"/>
      <c r="N258" s="421"/>
      <c r="O258" s="26" t="s">
        <v>17</v>
      </c>
      <c r="P258" s="1180">
        <f>$P$12</f>
        <v>0.96499999999999997</v>
      </c>
      <c r="Q258" s="1180"/>
      <c r="R258" s="454"/>
      <c r="S258" s="27"/>
      <c r="T258" s="28"/>
      <c r="U258" s="135"/>
      <c r="V258" s="233"/>
      <c r="W258" s="455"/>
      <c r="X258" s="1272"/>
      <c r="Y258" s="1273"/>
      <c r="Z258" s="1273"/>
      <c r="AA258" s="1273"/>
      <c r="AB258" s="1273"/>
      <c r="AC258" s="448" t="s">
        <v>8385</v>
      </c>
      <c r="AD258" s="99"/>
      <c r="AE258" s="99"/>
      <c r="AF258" s="43"/>
      <c r="AG258" s="43"/>
      <c r="AH258" s="43"/>
      <c r="AI258" s="43"/>
      <c r="AJ258" s="43"/>
      <c r="AK258" s="43"/>
      <c r="AL258" s="43"/>
      <c r="AM258" s="44" t="s">
        <v>17</v>
      </c>
      <c r="AN258" s="1157">
        <f>$AN$9</f>
        <v>0.5</v>
      </c>
      <c r="AO258" s="1157"/>
      <c r="AP258" s="24"/>
      <c r="AQ258" s="25"/>
      <c r="AR258" s="25"/>
      <c r="AS258" s="38"/>
      <c r="AT258" s="35">
        <f>ROUND(ROUND(ROUND(ROUND(H251*P258,0)*V252,0)*AN258,0)*AR256,0)</f>
        <v>82</v>
      </c>
      <c r="AU258" s="61"/>
    </row>
    <row r="259" spans="1:47" ht="17.100000000000001" customHeight="1" x14ac:dyDescent="0.15">
      <c r="A259" s="32">
        <v>44</v>
      </c>
      <c r="B259" s="33" t="s">
        <v>6673</v>
      </c>
      <c r="C259" s="34" t="s">
        <v>9531</v>
      </c>
      <c r="D259" s="1085" t="s">
        <v>8382</v>
      </c>
      <c r="E259" s="1087"/>
      <c r="F259" s="1085" t="s">
        <v>5088</v>
      </c>
      <c r="G259" s="1281"/>
      <c r="H259" s="1085" t="s">
        <v>4821</v>
      </c>
      <c r="I259" s="1133"/>
      <c r="J259" s="1133"/>
      <c r="K259" s="1134"/>
      <c r="L259" s="416"/>
      <c r="M259" s="417"/>
      <c r="N259" s="417"/>
      <c r="O259" s="65"/>
      <c r="P259" s="156"/>
      <c r="Q259" s="156"/>
      <c r="R259" s="1301" t="s">
        <v>9279</v>
      </c>
      <c r="S259" s="1117"/>
      <c r="T259" s="1117"/>
      <c r="U259" s="1218" t="s">
        <v>6170</v>
      </c>
      <c r="V259" s="1340"/>
      <c r="W259" s="1341"/>
      <c r="X259" s="43"/>
      <c r="Y259" s="43"/>
      <c r="Z259" s="44"/>
      <c r="AA259" s="44"/>
      <c r="AB259" s="43"/>
      <c r="AC259" s="450"/>
      <c r="AD259" s="43"/>
      <c r="AE259" s="43"/>
      <c r="AF259" s="43"/>
      <c r="AG259" s="43"/>
      <c r="AH259" s="43"/>
      <c r="AI259" s="43"/>
      <c r="AJ259" s="43"/>
      <c r="AK259" s="43"/>
      <c r="AL259" s="43"/>
      <c r="AM259" s="44"/>
      <c r="AN259" s="45"/>
      <c r="AO259" s="45"/>
      <c r="AP259" s="43"/>
      <c r="AQ259" s="43"/>
      <c r="AR259" s="43"/>
      <c r="AS259" s="43"/>
      <c r="AT259" s="35">
        <f>ROUND(H263*V264,0)</f>
        <v>447</v>
      </c>
      <c r="AU259" s="66" t="s">
        <v>4822</v>
      </c>
    </row>
    <row r="260" spans="1:47" ht="17.100000000000001" customHeight="1" x14ac:dyDescent="0.15">
      <c r="A260" s="32">
        <v>44</v>
      </c>
      <c r="B260" s="33" t="s">
        <v>6675</v>
      </c>
      <c r="C260" s="34" t="s">
        <v>9532</v>
      </c>
      <c r="D260" s="1088"/>
      <c r="E260" s="1090"/>
      <c r="F260" s="1268"/>
      <c r="G260" s="1269"/>
      <c r="H260" s="1137"/>
      <c r="I260" s="1135"/>
      <c r="J260" s="1135"/>
      <c r="K260" s="1136"/>
      <c r="L260" s="418"/>
      <c r="M260" s="419"/>
      <c r="N260" s="419"/>
      <c r="O260" s="23"/>
      <c r="P260" s="167"/>
      <c r="Q260" s="167"/>
      <c r="R260" s="1313"/>
      <c r="S260" s="1314"/>
      <c r="T260" s="1314"/>
      <c r="U260" s="1308"/>
      <c r="V260" s="1309"/>
      <c r="W260" s="1310"/>
      <c r="X260" s="1202" t="s">
        <v>4824</v>
      </c>
      <c r="Y260" s="1202"/>
      <c r="Z260" s="1202"/>
      <c r="AA260" s="1202"/>
      <c r="AB260" s="1202"/>
      <c r="AC260" s="448" t="s">
        <v>4825</v>
      </c>
      <c r="AD260" s="99"/>
      <c r="AE260" s="99"/>
      <c r="AF260" s="43"/>
      <c r="AG260" s="43"/>
      <c r="AH260" s="43"/>
      <c r="AI260" s="43"/>
      <c r="AJ260" s="43"/>
      <c r="AK260" s="43"/>
      <c r="AL260" s="43"/>
      <c r="AM260" s="44" t="s">
        <v>17</v>
      </c>
      <c r="AN260" s="1157">
        <f>$AN$8</f>
        <v>0.7</v>
      </c>
      <c r="AO260" s="1157"/>
      <c r="AP260" s="43"/>
      <c r="AQ260" s="43"/>
      <c r="AR260" s="43"/>
      <c r="AS260" s="43"/>
      <c r="AT260" s="35">
        <f>ROUND(ROUND(H263*V264,0)*AN260,0)</f>
        <v>313</v>
      </c>
      <c r="AU260" s="232"/>
    </row>
    <row r="261" spans="1:47" ht="17.100000000000001" customHeight="1" x14ac:dyDescent="0.15">
      <c r="A261" s="32">
        <v>44</v>
      </c>
      <c r="B261" s="33" t="s">
        <v>6677</v>
      </c>
      <c r="C261" s="34" t="s">
        <v>9533</v>
      </c>
      <c r="D261" s="1088"/>
      <c r="E261" s="1090"/>
      <c r="F261" s="1268"/>
      <c r="G261" s="1269"/>
      <c r="H261" s="1137"/>
      <c r="I261" s="1135"/>
      <c r="J261" s="1135"/>
      <c r="K261" s="1136"/>
      <c r="L261" s="420"/>
      <c r="M261" s="421"/>
      <c r="N261" s="421"/>
      <c r="O261" s="26"/>
      <c r="P261" s="27"/>
      <c r="Q261" s="27"/>
      <c r="R261" s="1313"/>
      <c r="S261" s="1314"/>
      <c r="T261" s="1314"/>
      <c r="U261" s="1308"/>
      <c r="V261" s="1309"/>
      <c r="W261" s="1310"/>
      <c r="X261" s="1273"/>
      <c r="Y261" s="1273"/>
      <c r="Z261" s="1273"/>
      <c r="AA261" s="1273"/>
      <c r="AB261" s="1273"/>
      <c r="AC261" s="448" t="s">
        <v>8385</v>
      </c>
      <c r="AD261" s="99"/>
      <c r="AE261" s="99"/>
      <c r="AF261" s="43"/>
      <c r="AG261" s="43"/>
      <c r="AH261" s="43"/>
      <c r="AI261" s="43"/>
      <c r="AJ261" s="43"/>
      <c r="AK261" s="43"/>
      <c r="AL261" s="43"/>
      <c r="AM261" s="44" t="s">
        <v>17</v>
      </c>
      <c r="AN261" s="1157">
        <f>$AN$9</f>
        <v>0.5</v>
      </c>
      <c r="AO261" s="1157"/>
      <c r="AP261" s="43"/>
      <c r="AQ261" s="43"/>
      <c r="AR261" s="43"/>
      <c r="AS261" s="43"/>
      <c r="AT261" s="35">
        <f>ROUND(ROUND(H263*V264,0)*AN261,0)</f>
        <v>224</v>
      </c>
      <c r="AU261" s="232"/>
    </row>
    <row r="262" spans="1:47" ht="17.100000000000001" customHeight="1" x14ac:dyDescent="0.15">
      <c r="A262" s="32">
        <v>44</v>
      </c>
      <c r="B262" s="33" t="s">
        <v>6679</v>
      </c>
      <c r="C262" s="34" t="s">
        <v>9534</v>
      </c>
      <c r="D262" s="1276"/>
      <c r="E262" s="1278"/>
      <c r="F262" s="1276"/>
      <c r="G262" s="1277"/>
      <c r="H262" s="1268"/>
      <c r="I262" s="1269"/>
      <c r="J262" s="1269"/>
      <c r="K262" s="1270"/>
      <c r="L262" s="1271" t="s">
        <v>4829</v>
      </c>
      <c r="M262" s="1202"/>
      <c r="N262" s="1202"/>
      <c r="O262" s="1202"/>
      <c r="P262" s="1202"/>
      <c r="Q262" s="1202"/>
      <c r="R262" s="1313"/>
      <c r="S262" s="1314"/>
      <c r="T262" s="1314"/>
      <c r="U262" s="1068"/>
      <c r="V262" s="1069"/>
      <c r="W262" s="1070"/>
      <c r="X262" s="43"/>
      <c r="Y262" s="43"/>
      <c r="Z262" s="44"/>
      <c r="AA262" s="44"/>
      <c r="AB262" s="43"/>
      <c r="AC262" s="450"/>
      <c r="AD262" s="43"/>
      <c r="AE262" s="43"/>
      <c r="AF262" s="43"/>
      <c r="AG262" s="43"/>
      <c r="AH262" s="43"/>
      <c r="AI262" s="43"/>
      <c r="AJ262" s="43"/>
      <c r="AK262" s="43"/>
      <c r="AL262" s="43"/>
      <c r="AM262" s="44"/>
      <c r="AN262" s="45"/>
      <c r="AO262" s="45"/>
      <c r="AP262" s="43"/>
      <c r="AQ262" s="43"/>
      <c r="AR262" s="25"/>
      <c r="AS262" s="25"/>
      <c r="AT262" s="35">
        <f>ROUND(ROUND(H263*P264,0)*V264,0)</f>
        <v>431</v>
      </c>
      <c r="AU262" s="232"/>
    </row>
    <row r="263" spans="1:47" ht="17.100000000000001" customHeight="1" x14ac:dyDescent="0.15">
      <c r="A263" s="32">
        <v>44</v>
      </c>
      <c r="B263" s="33" t="s">
        <v>6681</v>
      </c>
      <c r="C263" s="34" t="s">
        <v>9535</v>
      </c>
      <c r="D263" s="1276"/>
      <c r="E263" s="1278"/>
      <c r="F263" s="1276"/>
      <c r="G263" s="1277"/>
      <c r="H263" s="1280">
        <f>'16就労移行支援(養成・基本)'!K263</f>
        <v>638</v>
      </c>
      <c r="I263" s="1108"/>
      <c r="J263" s="4" t="s">
        <v>21</v>
      </c>
      <c r="K263" s="22"/>
      <c r="L263" s="1228"/>
      <c r="M263" s="1283"/>
      <c r="N263" s="1283"/>
      <c r="O263" s="1283"/>
      <c r="P263" s="1283"/>
      <c r="Q263" s="1283"/>
      <c r="R263" s="1313"/>
      <c r="S263" s="1314"/>
      <c r="T263" s="1315"/>
      <c r="W263" s="449"/>
      <c r="X263" s="1271" t="s">
        <v>4824</v>
      </c>
      <c r="Y263" s="1202"/>
      <c r="Z263" s="1202"/>
      <c r="AA263" s="1202"/>
      <c r="AB263" s="1202"/>
      <c r="AC263" s="448" t="s">
        <v>4825</v>
      </c>
      <c r="AD263" s="99"/>
      <c r="AE263" s="99"/>
      <c r="AF263" s="43"/>
      <c r="AG263" s="43"/>
      <c r="AH263" s="43"/>
      <c r="AI263" s="43"/>
      <c r="AJ263" s="43"/>
      <c r="AK263" s="43"/>
      <c r="AL263" s="43"/>
      <c r="AM263" s="44" t="s">
        <v>17</v>
      </c>
      <c r="AN263" s="1157">
        <f>$AN$8</f>
        <v>0.7</v>
      </c>
      <c r="AO263" s="1157"/>
      <c r="AP263" s="25"/>
      <c r="AQ263" s="25"/>
      <c r="AR263" s="25"/>
      <c r="AS263" s="25"/>
      <c r="AT263" s="35">
        <f>ROUND(ROUND(ROUND(H263*P264,0)*V264,0)*AN263,0)</f>
        <v>302</v>
      </c>
      <c r="AU263" s="232"/>
    </row>
    <row r="264" spans="1:47" ht="17.100000000000001" customHeight="1" x14ac:dyDescent="0.15">
      <c r="A264" s="32">
        <v>44</v>
      </c>
      <c r="B264" s="33" t="s">
        <v>6683</v>
      </c>
      <c r="C264" s="34" t="s">
        <v>9536</v>
      </c>
      <c r="D264" s="1276"/>
      <c r="E264" s="1278"/>
      <c r="F264" s="1276"/>
      <c r="G264" s="1277"/>
      <c r="H264" s="418"/>
      <c r="I264" s="419"/>
      <c r="J264" s="419"/>
      <c r="K264" s="425"/>
      <c r="L264" s="420"/>
      <c r="M264" s="421"/>
      <c r="N264" s="421"/>
      <c r="O264" s="26" t="s">
        <v>17</v>
      </c>
      <c r="P264" s="1180">
        <f>$P$12</f>
        <v>0.96499999999999997</v>
      </c>
      <c r="Q264" s="1180"/>
      <c r="R264" s="1276"/>
      <c r="S264" s="1277"/>
      <c r="T264" s="1278"/>
      <c r="U264" s="23" t="s">
        <v>17</v>
      </c>
      <c r="V264" s="1158">
        <f>$V$12</f>
        <v>0.7</v>
      </c>
      <c r="W264" s="1159"/>
      <c r="X264" s="1272"/>
      <c r="Y264" s="1273"/>
      <c r="Z264" s="1273"/>
      <c r="AA264" s="1273"/>
      <c r="AB264" s="1273"/>
      <c r="AC264" s="448" t="s">
        <v>8385</v>
      </c>
      <c r="AD264" s="99"/>
      <c r="AE264" s="99"/>
      <c r="AF264" s="43"/>
      <c r="AG264" s="43"/>
      <c r="AH264" s="43"/>
      <c r="AI264" s="43"/>
      <c r="AJ264" s="43"/>
      <c r="AK264" s="43"/>
      <c r="AL264" s="43"/>
      <c r="AM264" s="44" t="s">
        <v>17</v>
      </c>
      <c r="AN264" s="1157">
        <f>$AN$9</f>
        <v>0.5</v>
      </c>
      <c r="AO264" s="1157"/>
      <c r="AP264" s="25"/>
      <c r="AQ264" s="25"/>
      <c r="AR264" s="25"/>
      <c r="AS264" s="25"/>
      <c r="AT264" s="35">
        <f>ROUND(ROUND(ROUND(H263*P264,0)*V264,0)*AN264,0)</f>
        <v>216</v>
      </c>
      <c r="AU264" s="232"/>
    </row>
    <row r="265" spans="1:47" ht="17.100000000000001" customHeight="1" x14ac:dyDescent="0.15">
      <c r="A265" s="32">
        <v>44</v>
      </c>
      <c r="B265" s="33" t="s">
        <v>6685</v>
      </c>
      <c r="C265" s="34" t="s">
        <v>9537</v>
      </c>
      <c r="D265" s="422"/>
      <c r="E265" s="424"/>
      <c r="F265" s="29"/>
      <c r="G265" s="29"/>
      <c r="H265" s="20"/>
      <c r="K265" s="21"/>
      <c r="L265" s="416"/>
      <c r="M265" s="417"/>
      <c r="N265" s="417"/>
      <c r="O265" s="65"/>
      <c r="P265" s="156"/>
      <c r="Q265" s="156"/>
      <c r="R265" s="166"/>
      <c r="S265" s="167"/>
      <c r="T265" s="314"/>
      <c r="W265" s="449"/>
      <c r="X265" s="42"/>
      <c r="Y265" s="43"/>
      <c r="Z265" s="44"/>
      <c r="AA265" s="44"/>
      <c r="AB265" s="43"/>
      <c r="AC265" s="450"/>
      <c r="AD265" s="43"/>
      <c r="AE265" s="43"/>
      <c r="AF265" s="43"/>
      <c r="AG265" s="43"/>
      <c r="AH265" s="43"/>
      <c r="AI265" s="43"/>
      <c r="AJ265" s="43"/>
      <c r="AK265" s="43"/>
      <c r="AL265" s="43"/>
      <c r="AM265" s="44"/>
      <c r="AN265" s="45"/>
      <c r="AO265" s="45"/>
      <c r="AP265" s="1198" t="s">
        <v>4833</v>
      </c>
      <c r="AQ265" s="1281"/>
      <c r="AR265" s="1281"/>
      <c r="AS265" s="1299"/>
      <c r="AT265" s="35">
        <f>ROUND(ROUND(H263*V264,0)*AR268,0)</f>
        <v>425</v>
      </c>
      <c r="AU265" s="31"/>
    </row>
    <row r="266" spans="1:47" ht="17.100000000000001" customHeight="1" x14ac:dyDescent="0.15">
      <c r="A266" s="32">
        <v>44</v>
      </c>
      <c r="B266" s="33" t="s">
        <v>6687</v>
      </c>
      <c r="C266" s="34" t="s">
        <v>9538</v>
      </c>
      <c r="D266" s="422"/>
      <c r="E266" s="424"/>
      <c r="F266" s="29"/>
      <c r="G266" s="29"/>
      <c r="H266" s="20"/>
      <c r="K266" s="21"/>
      <c r="L266" s="418"/>
      <c r="M266" s="419"/>
      <c r="N266" s="419"/>
      <c r="O266" s="23"/>
      <c r="P266" s="167"/>
      <c r="Q266" s="167"/>
      <c r="R266" s="166"/>
      <c r="S266" s="167"/>
      <c r="T266" s="314"/>
      <c r="W266" s="449"/>
      <c r="X266" s="1271" t="s">
        <v>4824</v>
      </c>
      <c r="Y266" s="1202"/>
      <c r="Z266" s="1202"/>
      <c r="AA266" s="1202"/>
      <c r="AB266" s="1202"/>
      <c r="AC266" s="448" t="s">
        <v>4825</v>
      </c>
      <c r="AD266" s="99"/>
      <c r="AE266" s="99"/>
      <c r="AF266" s="43"/>
      <c r="AG266" s="43"/>
      <c r="AH266" s="43"/>
      <c r="AI266" s="43"/>
      <c r="AJ266" s="43"/>
      <c r="AK266" s="43"/>
      <c r="AL266" s="43"/>
      <c r="AM266" s="44" t="s">
        <v>17</v>
      </c>
      <c r="AN266" s="1157">
        <f>$AN$8</f>
        <v>0.7</v>
      </c>
      <c r="AO266" s="1157"/>
      <c r="AP266" s="1268"/>
      <c r="AQ266" s="1269"/>
      <c r="AR266" s="1269"/>
      <c r="AS266" s="1270"/>
      <c r="AT266" s="35">
        <f>ROUND(ROUND(ROUND(H263*V264,0)*AN266,0)*AR268,0)</f>
        <v>297</v>
      </c>
      <c r="AU266" s="31"/>
    </row>
    <row r="267" spans="1:47" ht="17.100000000000001" customHeight="1" x14ac:dyDescent="0.15">
      <c r="A267" s="32">
        <v>44</v>
      </c>
      <c r="B267" s="33" t="s">
        <v>6689</v>
      </c>
      <c r="C267" s="34" t="s">
        <v>9539</v>
      </c>
      <c r="D267" s="422"/>
      <c r="E267" s="424"/>
      <c r="F267" s="29"/>
      <c r="G267" s="29"/>
      <c r="H267" s="20"/>
      <c r="K267" s="21"/>
      <c r="L267" s="420"/>
      <c r="M267" s="421"/>
      <c r="N267" s="421"/>
      <c r="O267" s="26"/>
      <c r="P267" s="27"/>
      <c r="Q267" s="27"/>
      <c r="R267" s="166"/>
      <c r="S267" s="167"/>
      <c r="T267" s="314"/>
      <c r="W267" s="449"/>
      <c r="X267" s="1272"/>
      <c r="Y267" s="1273"/>
      <c r="Z267" s="1273"/>
      <c r="AA267" s="1273"/>
      <c r="AB267" s="1273"/>
      <c r="AC267" s="448" t="s">
        <v>8385</v>
      </c>
      <c r="AD267" s="99"/>
      <c r="AE267" s="99"/>
      <c r="AF267" s="43"/>
      <c r="AG267" s="43"/>
      <c r="AH267" s="43"/>
      <c r="AI267" s="43"/>
      <c r="AJ267" s="43"/>
      <c r="AK267" s="43"/>
      <c r="AL267" s="43"/>
      <c r="AM267" s="44" t="s">
        <v>17</v>
      </c>
      <c r="AN267" s="1157">
        <f>$AN$9</f>
        <v>0.5</v>
      </c>
      <c r="AO267" s="1157"/>
      <c r="AP267" s="20"/>
      <c r="AQ267" s="4"/>
      <c r="AR267" s="4"/>
      <c r="AS267" s="21"/>
      <c r="AT267" s="35">
        <f>ROUND(ROUND(ROUND(H263*V264,0)*AN267,0)*AR268,0)</f>
        <v>213</v>
      </c>
      <c r="AU267" s="31"/>
    </row>
    <row r="268" spans="1:47" ht="17.100000000000001" customHeight="1" x14ac:dyDescent="0.15">
      <c r="A268" s="32">
        <v>44</v>
      </c>
      <c r="B268" s="33" t="s">
        <v>6691</v>
      </c>
      <c r="C268" s="34" t="s">
        <v>9540</v>
      </c>
      <c r="D268" s="422"/>
      <c r="E268" s="424"/>
      <c r="F268" s="29"/>
      <c r="G268" s="29"/>
      <c r="H268" s="20"/>
      <c r="K268" s="21"/>
      <c r="L268" s="1271" t="s">
        <v>4829</v>
      </c>
      <c r="M268" s="1202"/>
      <c r="N268" s="1202"/>
      <c r="O268" s="1202"/>
      <c r="P268" s="1202"/>
      <c r="Q268" s="1202"/>
      <c r="R268" s="418"/>
      <c r="S268" s="419"/>
      <c r="T268" s="425"/>
      <c r="W268" s="449"/>
      <c r="X268" s="42"/>
      <c r="Y268" s="43"/>
      <c r="Z268" s="44"/>
      <c r="AA268" s="44"/>
      <c r="AB268" s="43"/>
      <c r="AC268" s="450"/>
      <c r="AD268" s="43"/>
      <c r="AE268" s="43"/>
      <c r="AF268" s="43"/>
      <c r="AG268" s="43"/>
      <c r="AH268" s="43"/>
      <c r="AI268" s="43"/>
      <c r="AJ268" s="43"/>
      <c r="AK268" s="43"/>
      <c r="AL268" s="43"/>
      <c r="AM268" s="44"/>
      <c r="AN268" s="45"/>
      <c r="AO268" s="45"/>
      <c r="AP268" s="20"/>
      <c r="AQ268" s="23" t="s">
        <v>17</v>
      </c>
      <c r="AR268" s="1158">
        <f>AR256</f>
        <v>0.95</v>
      </c>
      <c r="AS268" s="1159"/>
      <c r="AT268" s="35">
        <f>ROUND(ROUND(ROUND(H263*P270,0)*V264,0)*AR268,0)</f>
        <v>409</v>
      </c>
      <c r="AU268" s="31"/>
    </row>
    <row r="269" spans="1:47" ht="17.100000000000001" customHeight="1" x14ac:dyDescent="0.15">
      <c r="A269" s="32">
        <v>44</v>
      </c>
      <c r="B269" s="33" t="s">
        <v>6693</v>
      </c>
      <c r="C269" s="34" t="s">
        <v>9541</v>
      </c>
      <c r="D269" s="422"/>
      <c r="E269" s="424"/>
      <c r="F269" s="29"/>
      <c r="G269" s="29"/>
      <c r="H269" s="20"/>
      <c r="K269" s="21"/>
      <c r="L269" s="1228"/>
      <c r="M269" s="1283"/>
      <c r="N269" s="1283"/>
      <c r="O269" s="1283"/>
      <c r="P269" s="1283"/>
      <c r="Q269" s="1283"/>
      <c r="R269" s="418"/>
      <c r="S269" s="419"/>
      <c r="T269" s="425"/>
      <c r="W269" s="449"/>
      <c r="X269" s="1271" t="s">
        <v>4824</v>
      </c>
      <c r="Y269" s="1202"/>
      <c r="Z269" s="1202"/>
      <c r="AA269" s="1202"/>
      <c r="AB269" s="1202"/>
      <c r="AC269" s="448" t="s">
        <v>4825</v>
      </c>
      <c r="AD269" s="99"/>
      <c r="AE269" s="99"/>
      <c r="AF269" s="43"/>
      <c r="AG269" s="43"/>
      <c r="AH269" s="43"/>
      <c r="AI269" s="43"/>
      <c r="AJ269" s="43"/>
      <c r="AK269" s="43"/>
      <c r="AL269" s="43"/>
      <c r="AM269" s="44" t="s">
        <v>17</v>
      </c>
      <c r="AN269" s="1157">
        <f>$AN$8</f>
        <v>0.7</v>
      </c>
      <c r="AO269" s="1157"/>
      <c r="AP269" s="20"/>
      <c r="AQ269" s="4"/>
      <c r="AR269" s="4"/>
      <c r="AS269" s="21"/>
      <c r="AT269" s="35">
        <f>ROUND(ROUND(ROUND(ROUND(H263*P270,0)*V264,0)*AN269,0)*AR268,0)</f>
        <v>287</v>
      </c>
      <c r="AU269" s="31"/>
    </row>
    <row r="270" spans="1:47" ht="17.100000000000001" customHeight="1" x14ac:dyDescent="0.15">
      <c r="A270" s="32">
        <v>44</v>
      </c>
      <c r="B270" s="33" t="s">
        <v>6695</v>
      </c>
      <c r="C270" s="34" t="s">
        <v>9542</v>
      </c>
      <c r="D270" s="422"/>
      <c r="E270" s="424"/>
      <c r="F270" s="29"/>
      <c r="G270" s="29"/>
      <c r="H270" s="20"/>
      <c r="K270" s="21"/>
      <c r="L270" s="420"/>
      <c r="M270" s="421"/>
      <c r="N270" s="421"/>
      <c r="O270" s="26" t="s">
        <v>17</v>
      </c>
      <c r="P270" s="1180">
        <f>$P$12</f>
        <v>0.96499999999999997</v>
      </c>
      <c r="Q270" s="1180"/>
      <c r="R270" s="166"/>
      <c r="S270" s="167"/>
      <c r="T270" s="314"/>
      <c r="W270" s="449"/>
      <c r="X270" s="1272"/>
      <c r="Y270" s="1273"/>
      <c r="Z270" s="1273"/>
      <c r="AA270" s="1273"/>
      <c r="AB270" s="1273"/>
      <c r="AC270" s="448" t="s">
        <v>8385</v>
      </c>
      <c r="AD270" s="99"/>
      <c r="AE270" s="99"/>
      <c r="AF270" s="43"/>
      <c r="AG270" s="43"/>
      <c r="AH270" s="43"/>
      <c r="AI270" s="43"/>
      <c r="AJ270" s="43"/>
      <c r="AK270" s="43"/>
      <c r="AL270" s="43"/>
      <c r="AM270" s="44" t="s">
        <v>17</v>
      </c>
      <c r="AN270" s="1157">
        <f>$AN$9</f>
        <v>0.5</v>
      </c>
      <c r="AO270" s="1157"/>
      <c r="AP270" s="24"/>
      <c r="AQ270" s="25"/>
      <c r="AR270" s="25"/>
      <c r="AS270" s="38"/>
      <c r="AT270" s="35">
        <f>ROUND(ROUND(ROUND(ROUND(H263*P270,0)*V264,0)*AN270,0)*AR268,0)</f>
        <v>205</v>
      </c>
      <c r="AU270" s="31"/>
    </row>
    <row r="271" spans="1:47" ht="17.100000000000001" customHeight="1" x14ac:dyDescent="0.15">
      <c r="A271" s="32">
        <v>44</v>
      </c>
      <c r="B271" s="33" t="s">
        <v>6697</v>
      </c>
      <c r="C271" s="34" t="s">
        <v>9543</v>
      </c>
      <c r="D271" s="422"/>
      <c r="E271" s="424"/>
      <c r="F271" s="36"/>
      <c r="G271" s="29"/>
      <c r="H271" s="1085" t="s">
        <v>4840</v>
      </c>
      <c r="I271" s="1133"/>
      <c r="J271" s="1133"/>
      <c r="K271" s="1134"/>
      <c r="L271" s="416"/>
      <c r="M271" s="417"/>
      <c r="N271" s="417"/>
      <c r="O271" s="65"/>
      <c r="P271" s="156"/>
      <c r="Q271" s="156"/>
      <c r="R271" s="166"/>
      <c r="S271" s="167"/>
      <c r="T271" s="167"/>
      <c r="U271" s="93"/>
      <c r="V271" s="2"/>
      <c r="W271" s="22"/>
      <c r="X271" s="43"/>
      <c r="Y271" s="43"/>
      <c r="Z271" s="44"/>
      <c r="AA271" s="44"/>
      <c r="AB271" s="43"/>
      <c r="AC271" s="450"/>
      <c r="AD271" s="43"/>
      <c r="AE271" s="43"/>
      <c r="AF271" s="43"/>
      <c r="AG271" s="43"/>
      <c r="AH271" s="43"/>
      <c r="AI271" s="43"/>
      <c r="AJ271" s="43"/>
      <c r="AK271" s="43"/>
      <c r="AL271" s="43"/>
      <c r="AM271" s="44"/>
      <c r="AN271" s="45"/>
      <c r="AO271" s="45"/>
      <c r="AP271" s="25"/>
      <c r="AQ271" s="25"/>
      <c r="AR271" s="25"/>
      <c r="AS271" s="25"/>
      <c r="AT271" s="35">
        <f>ROUND(H275*V264,0)</f>
        <v>375</v>
      </c>
      <c r="AU271" s="31"/>
    </row>
    <row r="272" spans="1:47" ht="17.100000000000001" customHeight="1" x14ac:dyDescent="0.15">
      <c r="A272" s="32">
        <v>44</v>
      </c>
      <c r="B272" s="33" t="s">
        <v>6699</v>
      </c>
      <c r="C272" s="34" t="s">
        <v>9544</v>
      </c>
      <c r="D272" s="422"/>
      <c r="E272" s="424"/>
      <c r="F272" s="36"/>
      <c r="G272" s="29"/>
      <c r="H272" s="1137"/>
      <c r="I272" s="1135"/>
      <c r="J272" s="1135"/>
      <c r="K272" s="1136"/>
      <c r="L272" s="418"/>
      <c r="M272" s="419"/>
      <c r="N272" s="419"/>
      <c r="O272" s="23"/>
      <c r="P272" s="167"/>
      <c r="Q272" s="167"/>
      <c r="R272" s="166"/>
      <c r="S272" s="167"/>
      <c r="T272" s="167"/>
      <c r="U272" s="93"/>
      <c r="V272" s="2"/>
      <c r="W272" s="22"/>
      <c r="X272" s="1202" t="s">
        <v>4824</v>
      </c>
      <c r="Y272" s="1202"/>
      <c r="Z272" s="1202"/>
      <c r="AA272" s="1202"/>
      <c r="AB272" s="1202"/>
      <c r="AC272" s="448" t="s">
        <v>4825</v>
      </c>
      <c r="AD272" s="99"/>
      <c r="AE272" s="99"/>
      <c r="AF272" s="43"/>
      <c r="AG272" s="43"/>
      <c r="AH272" s="43"/>
      <c r="AI272" s="43"/>
      <c r="AJ272" s="43"/>
      <c r="AK272" s="43"/>
      <c r="AL272" s="43"/>
      <c r="AM272" s="44" t="s">
        <v>17</v>
      </c>
      <c r="AN272" s="1157">
        <f>$AN$8</f>
        <v>0.7</v>
      </c>
      <c r="AO272" s="1157"/>
      <c r="AP272" s="43"/>
      <c r="AQ272" s="43"/>
      <c r="AR272" s="43"/>
      <c r="AS272" s="43"/>
      <c r="AT272" s="35">
        <f>ROUND(ROUND(H275*V264,0)*AN272,0)</f>
        <v>263</v>
      </c>
      <c r="AU272" s="31"/>
    </row>
    <row r="273" spans="1:47" ht="17.100000000000001" customHeight="1" x14ac:dyDescent="0.15">
      <c r="A273" s="32">
        <v>44</v>
      </c>
      <c r="B273" s="33" t="s">
        <v>6701</v>
      </c>
      <c r="C273" s="34" t="s">
        <v>9545</v>
      </c>
      <c r="D273" s="422"/>
      <c r="E273" s="424"/>
      <c r="F273" s="36"/>
      <c r="G273" s="29"/>
      <c r="H273" s="1137"/>
      <c r="I273" s="1135"/>
      <c r="J273" s="1135"/>
      <c r="K273" s="1136"/>
      <c r="L273" s="420"/>
      <c r="M273" s="421"/>
      <c r="N273" s="421"/>
      <c r="O273" s="26"/>
      <c r="P273" s="27"/>
      <c r="Q273" s="27"/>
      <c r="R273" s="166"/>
      <c r="S273" s="167"/>
      <c r="T273" s="167"/>
      <c r="U273" s="93"/>
      <c r="V273" s="2"/>
      <c r="W273" s="22"/>
      <c r="X273" s="1273"/>
      <c r="Y273" s="1273"/>
      <c r="Z273" s="1273"/>
      <c r="AA273" s="1273"/>
      <c r="AB273" s="1273"/>
      <c r="AC273" s="448" t="s">
        <v>8385</v>
      </c>
      <c r="AD273" s="99"/>
      <c r="AE273" s="99"/>
      <c r="AF273" s="43"/>
      <c r="AG273" s="43"/>
      <c r="AH273" s="43"/>
      <c r="AI273" s="43"/>
      <c r="AJ273" s="43"/>
      <c r="AK273" s="43"/>
      <c r="AL273" s="43"/>
      <c r="AM273" s="44" t="s">
        <v>17</v>
      </c>
      <c r="AN273" s="1157">
        <f>$AN$9</f>
        <v>0.5</v>
      </c>
      <c r="AO273" s="1157"/>
      <c r="AP273" s="43"/>
      <c r="AQ273" s="43"/>
      <c r="AR273" s="43"/>
      <c r="AS273" s="43"/>
      <c r="AT273" s="35">
        <f>ROUND(ROUND(H275*V264,0)*AN273,0)</f>
        <v>188</v>
      </c>
      <c r="AU273" s="31"/>
    </row>
    <row r="274" spans="1:47" ht="17.100000000000001" customHeight="1" x14ac:dyDescent="0.15">
      <c r="A274" s="32">
        <v>44</v>
      </c>
      <c r="B274" s="33" t="s">
        <v>6703</v>
      </c>
      <c r="C274" s="34" t="s">
        <v>9546</v>
      </c>
      <c r="D274" s="422"/>
      <c r="E274" s="424"/>
      <c r="F274" s="36"/>
      <c r="G274" s="29"/>
      <c r="H274" s="1268"/>
      <c r="I274" s="1269"/>
      <c r="J274" s="1269"/>
      <c r="K274" s="1270"/>
      <c r="L274" s="1271" t="s">
        <v>4829</v>
      </c>
      <c r="M274" s="1202"/>
      <c r="N274" s="1202"/>
      <c r="O274" s="1202"/>
      <c r="P274" s="1202"/>
      <c r="Q274" s="1202"/>
      <c r="R274" s="418"/>
      <c r="S274" s="419"/>
      <c r="T274" s="419"/>
      <c r="U274" s="93"/>
      <c r="V274" s="2"/>
      <c r="W274" s="22"/>
      <c r="X274" s="43"/>
      <c r="Y274" s="43"/>
      <c r="Z274" s="44"/>
      <c r="AA274" s="44"/>
      <c r="AB274" s="43"/>
      <c r="AC274" s="450"/>
      <c r="AD274" s="43"/>
      <c r="AE274" s="43"/>
      <c r="AF274" s="43"/>
      <c r="AG274" s="43"/>
      <c r="AH274" s="43"/>
      <c r="AI274" s="43"/>
      <c r="AJ274" s="43"/>
      <c r="AK274" s="43"/>
      <c r="AL274" s="43"/>
      <c r="AM274" s="44"/>
      <c r="AN274" s="45"/>
      <c r="AO274" s="45"/>
      <c r="AP274" s="43"/>
      <c r="AQ274" s="43"/>
      <c r="AR274" s="25"/>
      <c r="AS274" s="25"/>
      <c r="AT274" s="35">
        <f>ROUND(ROUND(H275*P276,0)*V264,0)</f>
        <v>361</v>
      </c>
      <c r="AU274" s="31"/>
    </row>
    <row r="275" spans="1:47" ht="17.100000000000001" customHeight="1" x14ac:dyDescent="0.15">
      <c r="A275" s="32">
        <v>44</v>
      </c>
      <c r="B275" s="33" t="s">
        <v>6705</v>
      </c>
      <c r="C275" s="34" t="s">
        <v>9547</v>
      </c>
      <c r="D275" s="422"/>
      <c r="E275" s="424"/>
      <c r="F275" s="36"/>
      <c r="G275" s="29"/>
      <c r="H275" s="1280">
        <f>'16就労移行支援(養成・基本)'!K275</f>
        <v>535</v>
      </c>
      <c r="I275" s="1108"/>
      <c r="J275" s="4" t="s">
        <v>21</v>
      </c>
      <c r="K275" s="22"/>
      <c r="L275" s="1228"/>
      <c r="M275" s="1283"/>
      <c r="N275" s="1283"/>
      <c r="O275" s="1283"/>
      <c r="P275" s="1283"/>
      <c r="Q275" s="1283"/>
      <c r="R275" s="418"/>
      <c r="S275" s="419"/>
      <c r="T275" s="419"/>
      <c r="U275" s="93"/>
      <c r="V275" s="2"/>
      <c r="W275" s="22"/>
      <c r="X275" s="1202" t="s">
        <v>4824</v>
      </c>
      <c r="Y275" s="1202"/>
      <c r="Z275" s="1202"/>
      <c r="AA275" s="1202"/>
      <c r="AB275" s="1202"/>
      <c r="AC275" s="448" t="s">
        <v>4825</v>
      </c>
      <c r="AD275" s="99"/>
      <c r="AE275" s="99"/>
      <c r="AF275" s="43"/>
      <c r="AG275" s="43"/>
      <c r="AH275" s="43"/>
      <c r="AI275" s="43"/>
      <c r="AJ275" s="43"/>
      <c r="AK275" s="43"/>
      <c r="AL275" s="43"/>
      <c r="AM275" s="44" t="s">
        <v>17</v>
      </c>
      <c r="AN275" s="1157">
        <f>$AN$8</f>
        <v>0.7</v>
      </c>
      <c r="AO275" s="1157"/>
      <c r="AP275" s="25"/>
      <c r="AQ275" s="25"/>
      <c r="AR275" s="25"/>
      <c r="AS275" s="25"/>
      <c r="AT275" s="35">
        <f>ROUND(ROUND(ROUND(H275*P276,0)*V264,0)*AN275,0)</f>
        <v>253</v>
      </c>
      <c r="AU275" s="31"/>
    </row>
    <row r="276" spans="1:47" ht="17.100000000000001" customHeight="1" x14ac:dyDescent="0.15">
      <c r="A276" s="32">
        <v>44</v>
      </c>
      <c r="B276" s="33" t="s">
        <v>6707</v>
      </c>
      <c r="C276" s="34" t="s">
        <v>9548</v>
      </c>
      <c r="D276" s="422"/>
      <c r="E276" s="424"/>
      <c r="F276" s="36"/>
      <c r="G276" s="29"/>
      <c r="H276" s="418"/>
      <c r="I276" s="419"/>
      <c r="J276" s="419"/>
      <c r="K276" s="425"/>
      <c r="L276" s="420"/>
      <c r="M276" s="421"/>
      <c r="N276" s="421"/>
      <c r="O276" s="26" t="s">
        <v>17</v>
      </c>
      <c r="P276" s="1180">
        <f>$P$12</f>
        <v>0.96499999999999997</v>
      </c>
      <c r="Q276" s="1180"/>
      <c r="R276" s="166"/>
      <c r="S276" s="167"/>
      <c r="T276" s="167"/>
      <c r="U276" s="93"/>
      <c r="V276" s="2"/>
      <c r="W276" s="22"/>
      <c r="X276" s="1273"/>
      <c r="Y276" s="1273"/>
      <c r="Z276" s="1273"/>
      <c r="AA276" s="1273"/>
      <c r="AB276" s="1273"/>
      <c r="AC276" s="448" t="s">
        <v>8385</v>
      </c>
      <c r="AD276" s="99"/>
      <c r="AE276" s="99"/>
      <c r="AF276" s="43"/>
      <c r="AG276" s="43"/>
      <c r="AH276" s="43"/>
      <c r="AI276" s="43"/>
      <c r="AJ276" s="43"/>
      <c r="AK276" s="43"/>
      <c r="AL276" s="43"/>
      <c r="AM276" s="44" t="s">
        <v>17</v>
      </c>
      <c r="AN276" s="1157">
        <f>$AN$9</f>
        <v>0.5</v>
      </c>
      <c r="AO276" s="1157"/>
      <c r="AP276" s="25"/>
      <c r="AQ276" s="25"/>
      <c r="AR276" s="25"/>
      <c r="AS276" s="25"/>
      <c r="AT276" s="35">
        <f>ROUND(ROUND(ROUND(H275*P276,0)*V264,0)*AN276,0)</f>
        <v>181</v>
      </c>
      <c r="AU276" s="31"/>
    </row>
    <row r="277" spans="1:47" ht="17.100000000000001" customHeight="1" x14ac:dyDescent="0.15">
      <c r="A277" s="32">
        <v>44</v>
      </c>
      <c r="B277" s="33" t="s">
        <v>6709</v>
      </c>
      <c r="C277" s="34" t="s">
        <v>9549</v>
      </c>
      <c r="D277" s="422"/>
      <c r="E277" s="424"/>
      <c r="F277" s="36"/>
      <c r="G277" s="29"/>
      <c r="H277" s="20"/>
      <c r="K277" s="21"/>
      <c r="L277" s="416"/>
      <c r="M277" s="417"/>
      <c r="N277" s="417"/>
      <c r="O277" s="65"/>
      <c r="P277" s="156"/>
      <c r="Q277" s="156"/>
      <c r="R277" s="166"/>
      <c r="S277" s="167"/>
      <c r="T277" s="314"/>
      <c r="W277" s="449"/>
      <c r="X277" s="42"/>
      <c r="Y277" s="43"/>
      <c r="Z277" s="44"/>
      <c r="AA277" s="44"/>
      <c r="AB277" s="43"/>
      <c r="AC277" s="450"/>
      <c r="AD277" s="43"/>
      <c r="AE277" s="43"/>
      <c r="AF277" s="43"/>
      <c r="AG277" s="43"/>
      <c r="AH277" s="43"/>
      <c r="AI277" s="43"/>
      <c r="AJ277" s="43"/>
      <c r="AK277" s="43"/>
      <c r="AL277" s="43"/>
      <c r="AM277" s="44"/>
      <c r="AN277" s="45"/>
      <c r="AO277" s="45"/>
      <c r="AP277" s="1198" t="s">
        <v>4833</v>
      </c>
      <c r="AQ277" s="1281"/>
      <c r="AR277" s="1281"/>
      <c r="AS277" s="1299"/>
      <c r="AT277" s="35">
        <f>ROUND(ROUND(H275*V264,0)*AR280,0)</f>
        <v>356</v>
      </c>
      <c r="AU277" s="31"/>
    </row>
    <row r="278" spans="1:47" ht="17.100000000000001" customHeight="1" x14ac:dyDescent="0.15">
      <c r="A278" s="32">
        <v>44</v>
      </c>
      <c r="B278" s="33" t="s">
        <v>6711</v>
      </c>
      <c r="C278" s="34" t="s">
        <v>9550</v>
      </c>
      <c r="D278" s="422"/>
      <c r="E278" s="424"/>
      <c r="F278" s="36"/>
      <c r="G278" s="29"/>
      <c r="H278" s="20"/>
      <c r="K278" s="21"/>
      <c r="L278" s="418"/>
      <c r="M278" s="419"/>
      <c r="N278" s="419"/>
      <c r="O278" s="23"/>
      <c r="P278" s="167"/>
      <c r="Q278" s="167"/>
      <c r="R278" s="166"/>
      <c r="S278" s="167"/>
      <c r="T278" s="314"/>
      <c r="W278" s="449"/>
      <c r="X278" s="1271" t="s">
        <v>4824</v>
      </c>
      <c r="Y278" s="1202"/>
      <c r="Z278" s="1202"/>
      <c r="AA278" s="1202"/>
      <c r="AB278" s="1202"/>
      <c r="AC278" s="448" t="s">
        <v>4825</v>
      </c>
      <c r="AD278" s="99"/>
      <c r="AE278" s="99"/>
      <c r="AF278" s="43"/>
      <c r="AG278" s="43"/>
      <c r="AH278" s="43"/>
      <c r="AI278" s="43"/>
      <c r="AJ278" s="43"/>
      <c r="AK278" s="43"/>
      <c r="AL278" s="43"/>
      <c r="AM278" s="44" t="s">
        <v>17</v>
      </c>
      <c r="AN278" s="1157">
        <f>$AN$8</f>
        <v>0.7</v>
      </c>
      <c r="AO278" s="1157"/>
      <c r="AP278" s="1268"/>
      <c r="AQ278" s="1269"/>
      <c r="AR278" s="1269"/>
      <c r="AS278" s="1270"/>
      <c r="AT278" s="35">
        <f>ROUND(ROUND(ROUND(H275*V264,0)*AN278,0)*AR280,0)</f>
        <v>250</v>
      </c>
      <c r="AU278" s="31"/>
    </row>
    <row r="279" spans="1:47" ht="17.100000000000001" customHeight="1" x14ac:dyDescent="0.15">
      <c r="A279" s="32">
        <v>44</v>
      </c>
      <c r="B279" s="33" t="s">
        <v>6713</v>
      </c>
      <c r="C279" s="34" t="s">
        <v>9551</v>
      </c>
      <c r="D279" s="422"/>
      <c r="E279" s="424"/>
      <c r="F279" s="36"/>
      <c r="G279" s="29"/>
      <c r="H279" s="20"/>
      <c r="K279" s="21"/>
      <c r="L279" s="420"/>
      <c r="M279" s="421"/>
      <c r="N279" s="421"/>
      <c r="O279" s="26"/>
      <c r="P279" s="27"/>
      <c r="Q279" s="27"/>
      <c r="R279" s="166"/>
      <c r="S279" s="167"/>
      <c r="T279" s="314"/>
      <c r="W279" s="449"/>
      <c r="X279" s="1272"/>
      <c r="Y279" s="1273"/>
      <c r="Z279" s="1273"/>
      <c r="AA279" s="1273"/>
      <c r="AB279" s="1273"/>
      <c r="AC279" s="448" t="s">
        <v>8385</v>
      </c>
      <c r="AD279" s="99"/>
      <c r="AE279" s="99"/>
      <c r="AF279" s="43"/>
      <c r="AG279" s="43"/>
      <c r="AH279" s="43"/>
      <c r="AI279" s="43"/>
      <c r="AJ279" s="43"/>
      <c r="AK279" s="43"/>
      <c r="AL279" s="43"/>
      <c r="AM279" s="44" t="s">
        <v>17</v>
      </c>
      <c r="AN279" s="1157">
        <f>$AN$9</f>
        <v>0.5</v>
      </c>
      <c r="AO279" s="1157"/>
      <c r="AP279" s="20"/>
      <c r="AQ279" s="4"/>
      <c r="AR279" s="4"/>
      <c r="AS279" s="21"/>
      <c r="AT279" s="35">
        <f>ROUND(ROUND(ROUND(H275*V264,0)*AN279,0)*AR280,0)</f>
        <v>179</v>
      </c>
      <c r="AU279" s="31"/>
    </row>
    <row r="280" spans="1:47" ht="17.100000000000001" customHeight="1" x14ac:dyDescent="0.15">
      <c r="A280" s="32">
        <v>44</v>
      </c>
      <c r="B280" s="33" t="s">
        <v>6715</v>
      </c>
      <c r="C280" s="34" t="s">
        <v>9552</v>
      </c>
      <c r="D280" s="422"/>
      <c r="E280" s="424"/>
      <c r="F280" s="36"/>
      <c r="G280" s="29"/>
      <c r="H280" s="20"/>
      <c r="K280" s="21"/>
      <c r="L280" s="1271" t="s">
        <v>4829</v>
      </c>
      <c r="M280" s="1202"/>
      <c r="N280" s="1202"/>
      <c r="O280" s="1202"/>
      <c r="P280" s="1202"/>
      <c r="Q280" s="1202"/>
      <c r="R280" s="418"/>
      <c r="S280" s="419"/>
      <c r="T280" s="425"/>
      <c r="W280" s="449"/>
      <c r="X280" s="42"/>
      <c r="Y280" s="43"/>
      <c r="Z280" s="44"/>
      <c r="AA280" s="44"/>
      <c r="AB280" s="43"/>
      <c r="AC280" s="450"/>
      <c r="AD280" s="43"/>
      <c r="AE280" s="43"/>
      <c r="AF280" s="43"/>
      <c r="AG280" s="43"/>
      <c r="AH280" s="43"/>
      <c r="AI280" s="43"/>
      <c r="AJ280" s="43"/>
      <c r="AK280" s="43"/>
      <c r="AL280" s="43"/>
      <c r="AM280" s="44"/>
      <c r="AN280" s="45"/>
      <c r="AO280" s="45"/>
      <c r="AP280" s="20"/>
      <c r="AQ280" s="23" t="s">
        <v>17</v>
      </c>
      <c r="AR280" s="1158">
        <f>AR268</f>
        <v>0.95</v>
      </c>
      <c r="AS280" s="1159"/>
      <c r="AT280" s="35">
        <f>ROUND(ROUND(ROUND(H275*P282,0)*V264,0)*AR280,0)</f>
        <v>343</v>
      </c>
      <c r="AU280" s="31"/>
    </row>
    <row r="281" spans="1:47" ht="17.100000000000001" customHeight="1" x14ac:dyDescent="0.15">
      <c r="A281" s="32">
        <v>44</v>
      </c>
      <c r="B281" s="33" t="s">
        <v>6717</v>
      </c>
      <c r="C281" s="34" t="s">
        <v>9553</v>
      </c>
      <c r="D281" s="422"/>
      <c r="E281" s="424"/>
      <c r="F281" s="36"/>
      <c r="G281" s="29"/>
      <c r="H281" s="20"/>
      <c r="K281" s="21"/>
      <c r="L281" s="1228"/>
      <c r="M281" s="1283"/>
      <c r="N281" s="1283"/>
      <c r="O281" s="1283"/>
      <c r="P281" s="1283"/>
      <c r="Q281" s="1283"/>
      <c r="R281" s="418"/>
      <c r="S281" s="419"/>
      <c r="T281" s="425"/>
      <c r="W281" s="449"/>
      <c r="X281" s="1271" t="s">
        <v>4824</v>
      </c>
      <c r="Y281" s="1202"/>
      <c r="Z281" s="1202"/>
      <c r="AA281" s="1202"/>
      <c r="AB281" s="1202"/>
      <c r="AC281" s="448" t="s">
        <v>4825</v>
      </c>
      <c r="AD281" s="99"/>
      <c r="AE281" s="99"/>
      <c r="AF281" s="43"/>
      <c r="AG281" s="43"/>
      <c r="AH281" s="43"/>
      <c r="AI281" s="43"/>
      <c r="AJ281" s="43"/>
      <c r="AK281" s="43"/>
      <c r="AL281" s="43"/>
      <c r="AM281" s="44" t="s">
        <v>17</v>
      </c>
      <c r="AN281" s="1157">
        <f>$AN$8</f>
        <v>0.7</v>
      </c>
      <c r="AO281" s="1157"/>
      <c r="AP281" s="20"/>
      <c r="AQ281" s="4"/>
      <c r="AR281" s="4"/>
      <c r="AS281" s="21"/>
      <c r="AT281" s="35">
        <f>ROUND(ROUND(ROUND(ROUND(H275*P282,0)*V264,0)*AN281,0)*AR280,0)</f>
        <v>240</v>
      </c>
      <c r="AU281" s="31"/>
    </row>
    <row r="282" spans="1:47" ht="17.100000000000001" customHeight="1" x14ac:dyDescent="0.15">
      <c r="A282" s="32">
        <v>44</v>
      </c>
      <c r="B282" s="33" t="s">
        <v>6719</v>
      </c>
      <c r="C282" s="34" t="s">
        <v>9554</v>
      </c>
      <c r="D282" s="422"/>
      <c r="E282" s="424"/>
      <c r="F282" s="36"/>
      <c r="G282" s="29"/>
      <c r="H282" s="20"/>
      <c r="K282" s="21"/>
      <c r="L282" s="420"/>
      <c r="M282" s="421"/>
      <c r="N282" s="421"/>
      <c r="O282" s="26" t="s">
        <v>17</v>
      </c>
      <c r="P282" s="1180">
        <f>$P$12</f>
        <v>0.96499999999999997</v>
      </c>
      <c r="Q282" s="1180"/>
      <c r="R282" s="166"/>
      <c r="S282" s="167"/>
      <c r="T282" s="314"/>
      <c r="W282" s="449"/>
      <c r="X282" s="1272"/>
      <c r="Y282" s="1273"/>
      <c r="Z282" s="1273"/>
      <c r="AA282" s="1273"/>
      <c r="AB282" s="1273"/>
      <c r="AC282" s="448" t="s">
        <v>8385</v>
      </c>
      <c r="AD282" s="99"/>
      <c r="AE282" s="99"/>
      <c r="AF282" s="43"/>
      <c r="AG282" s="43"/>
      <c r="AH282" s="43"/>
      <c r="AI282" s="43"/>
      <c r="AJ282" s="43"/>
      <c r="AK282" s="43"/>
      <c r="AL282" s="43"/>
      <c r="AM282" s="44" t="s">
        <v>17</v>
      </c>
      <c r="AN282" s="1157">
        <f>$AN$9</f>
        <v>0.5</v>
      </c>
      <c r="AO282" s="1157"/>
      <c r="AP282" s="24"/>
      <c r="AQ282" s="25"/>
      <c r="AR282" s="25"/>
      <c r="AS282" s="38"/>
      <c r="AT282" s="35">
        <f>ROUND(ROUND(ROUND(ROUND(H275*P282,0)*V264,0)*AN282,0)*AR280,0)</f>
        <v>172</v>
      </c>
      <c r="AU282" s="31"/>
    </row>
    <row r="283" spans="1:47" ht="17.100000000000001" customHeight="1" x14ac:dyDescent="0.15">
      <c r="A283" s="32">
        <v>44</v>
      </c>
      <c r="B283" s="33" t="s">
        <v>6721</v>
      </c>
      <c r="C283" s="34" t="s">
        <v>9555</v>
      </c>
      <c r="D283" s="422"/>
      <c r="E283" s="424"/>
      <c r="F283" s="36"/>
      <c r="G283" s="29"/>
      <c r="H283" s="1085" t="s">
        <v>4853</v>
      </c>
      <c r="I283" s="1133"/>
      <c r="J283" s="1133"/>
      <c r="K283" s="1134"/>
      <c r="L283" s="416"/>
      <c r="M283" s="417"/>
      <c r="N283" s="417"/>
      <c r="O283" s="65"/>
      <c r="P283" s="156"/>
      <c r="Q283" s="156"/>
      <c r="R283" s="166"/>
      <c r="S283" s="167"/>
      <c r="T283" s="167"/>
      <c r="U283" s="93"/>
      <c r="V283" s="2"/>
      <c r="W283" s="22"/>
      <c r="X283" s="43"/>
      <c r="Y283" s="43"/>
      <c r="Z283" s="44"/>
      <c r="AA283" s="44"/>
      <c r="AB283" s="43"/>
      <c r="AC283" s="450"/>
      <c r="AD283" s="43"/>
      <c r="AE283" s="43"/>
      <c r="AF283" s="43"/>
      <c r="AG283" s="43"/>
      <c r="AH283" s="43"/>
      <c r="AI283" s="43"/>
      <c r="AJ283" s="43"/>
      <c r="AK283" s="43"/>
      <c r="AL283" s="43"/>
      <c r="AM283" s="44"/>
      <c r="AN283" s="45"/>
      <c r="AO283" s="45"/>
      <c r="AP283" s="25"/>
      <c r="AQ283" s="25"/>
      <c r="AR283" s="25"/>
      <c r="AS283" s="25"/>
      <c r="AT283" s="35">
        <f>ROUND(H287*V264,0)</f>
        <v>305</v>
      </c>
      <c r="AU283" s="31"/>
    </row>
    <row r="284" spans="1:47" ht="17.100000000000001" customHeight="1" x14ac:dyDescent="0.15">
      <c r="A284" s="32">
        <v>44</v>
      </c>
      <c r="B284" s="33" t="s">
        <v>6723</v>
      </c>
      <c r="C284" s="34" t="s">
        <v>9556</v>
      </c>
      <c r="D284" s="422"/>
      <c r="E284" s="424"/>
      <c r="F284" s="29"/>
      <c r="G284" s="29"/>
      <c r="H284" s="1137"/>
      <c r="I284" s="1135"/>
      <c r="J284" s="1135"/>
      <c r="K284" s="1136"/>
      <c r="L284" s="418"/>
      <c r="M284" s="419"/>
      <c r="N284" s="419"/>
      <c r="O284" s="23"/>
      <c r="P284" s="167"/>
      <c r="Q284" s="167"/>
      <c r="R284" s="166"/>
      <c r="S284" s="167"/>
      <c r="T284" s="167"/>
      <c r="U284" s="93"/>
      <c r="V284" s="2"/>
      <c r="W284" s="22"/>
      <c r="X284" s="1202" t="s">
        <v>4824</v>
      </c>
      <c r="Y284" s="1202"/>
      <c r="Z284" s="1202"/>
      <c r="AA284" s="1202"/>
      <c r="AB284" s="1202"/>
      <c r="AC284" s="448" t="s">
        <v>4825</v>
      </c>
      <c r="AD284" s="99"/>
      <c r="AE284" s="99"/>
      <c r="AF284" s="43"/>
      <c r="AG284" s="43"/>
      <c r="AH284" s="43"/>
      <c r="AI284" s="43"/>
      <c r="AJ284" s="43"/>
      <c r="AK284" s="43"/>
      <c r="AL284" s="43"/>
      <c r="AM284" s="44" t="s">
        <v>17</v>
      </c>
      <c r="AN284" s="1157">
        <f>$AN$8</f>
        <v>0.7</v>
      </c>
      <c r="AO284" s="1157"/>
      <c r="AP284" s="43"/>
      <c r="AQ284" s="43"/>
      <c r="AR284" s="43"/>
      <c r="AS284" s="43"/>
      <c r="AT284" s="35">
        <f>ROUND(ROUND(H287*V264,0)*AN284,0)</f>
        <v>214</v>
      </c>
      <c r="AU284" s="31"/>
    </row>
    <row r="285" spans="1:47" ht="17.100000000000001" customHeight="1" x14ac:dyDescent="0.15">
      <c r="A285" s="32">
        <v>44</v>
      </c>
      <c r="B285" s="33" t="s">
        <v>6725</v>
      </c>
      <c r="C285" s="34" t="s">
        <v>9557</v>
      </c>
      <c r="D285" s="422"/>
      <c r="E285" s="424"/>
      <c r="F285" s="29"/>
      <c r="G285" s="29"/>
      <c r="H285" s="1137"/>
      <c r="I285" s="1135"/>
      <c r="J285" s="1135"/>
      <c r="K285" s="1136"/>
      <c r="L285" s="420"/>
      <c r="M285" s="421"/>
      <c r="N285" s="421"/>
      <c r="O285" s="26"/>
      <c r="P285" s="27"/>
      <c r="Q285" s="27"/>
      <c r="R285" s="166"/>
      <c r="S285" s="167"/>
      <c r="T285" s="167"/>
      <c r="U285" s="93"/>
      <c r="V285" s="2"/>
      <c r="W285" s="22"/>
      <c r="X285" s="1273"/>
      <c r="Y285" s="1273"/>
      <c r="Z285" s="1273"/>
      <c r="AA285" s="1273"/>
      <c r="AB285" s="1273"/>
      <c r="AC285" s="448" t="s">
        <v>8385</v>
      </c>
      <c r="AD285" s="99"/>
      <c r="AE285" s="99"/>
      <c r="AF285" s="43"/>
      <c r="AG285" s="43"/>
      <c r="AH285" s="43"/>
      <c r="AI285" s="43"/>
      <c r="AJ285" s="43"/>
      <c r="AK285" s="43"/>
      <c r="AL285" s="43"/>
      <c r="AM285" s="44" t="s">
        <v>17</v>
      </c>
      <c r="AN285" s="1157">
        <f>$AN$9</f>
        <v>0.5</v>
      </c>
      <c r="AO285" s="1157"/>
      <c r="AP285" s="43"/>
      <c r="AQ285" s="43"/>
      <c r="AR285" s="43"/>
      <c r="AS285" s="43"/>
      <c r="AT285" s="35">
        <f>ROUND(ROUND(H287*V264,0)*AN285,0)</f>
        <v>153</v>
      </c>
      <c r="AU285" s="31"/>
    </row>
    <row r="286" spans="1:47" ht="17.100000000000001" customHeight="1" x14ac:dyDescent="0.15">
      <c r="A286" s="32">
        <v>44</v>
      </c>
      <c r="B286" s="33" t="s">
        <v>6727</v>
      </c>
      <c r="C286" s="34" t="s">
        <v>9558</v>
      </c>
      <c r="D286" s="422"/>
      <c r="E286" s="424"/>
      <c r="F286" s="29"/>
      <c r="G286" s="29"/>
      <c r="H286" s="1268"/>
      <c r="I286" s="1269"/>
      <c r="J286" s="1269"/>
      <c r="K286" s="1270"/>
      <c r="L286" s="1271" t="s">
        <v>4829</v>
      </c>
      <c r="M286" s="1202"/>
      <c r="N286" s="1202"/>
      <c r="O286" s="1202"/>
      <c r="P286" s="1202"/>
      <c r="Q286" s="1202"/>
      <c r="R286" s="418"/>
      <c r="S286" s="419"/>
      <c r="T286" s="419"/>
      <c r="U286" s="93"/>
      <c r="V286" s="2"/>
      <c r="W286" s="22"/>
      <c r="X286" s="43"/>
      <c r="Y286" s="43"/>
      <c r="Z286" s="44"/>
      <c r="AA286" s="44"/>
      <c r="AB286" s="43"/>
      <c r="AC286" s="450"/>
      <c r="AD286" s="43"/>
      <c r="AE286" s="43"/>
      <c r="AF286" s="43"/>
      <c r="AG286" s="43"/>
      <c r="AH286" s="43"/>
      <c r="AI286" s="43"/>
      <c r="AJ286" s="43"/>
      <c r="AK286" s="43"/>
      <c r="AL286" s="43"/>
      <c r="AM286" s="44"/>
      <c r="AN286" s="45"/>
      <c r="AO286" s="45"/>
      <c r="AP286" s="43"/>
      <c r="AQ286" s="43"/>
      <c r="AR286" s="25"/>
      <c r="AS286" s="25"/>
      <c r="AT286" s="35">
        <f>ROUND(ROUND(H287*P288,0)*V264,0)</f>
        <v>294</v>
      </c>
      <c r="AU286" s="31"/>
    </row>
    <row r="287" spans="1:47" ht="17.100000000000001" customHeight="1" x14ac:dyDescent="0.15">
      <c r="A287" s="32">
        <v>44</v>
      </c>
      <c r="B287" s="33" t="s">
        <v>6729</v>
      </c>
      <c r="C287" s="34" t="s">
        <v>9559</v>
      </c>
      <c r="D287" s="422"/>
      <c r="E287" s="424"/>
      <c r="F287" s="29"/>
      <c r="G287" s="29"/>
      <c r="H287" s="1280">
        <f>'16就労移行支援(養成・基本)'!K287</f>
        <v>435</v>
      </c>
      <c r="I287" s="1108"/>
      <c r="J287" s="4" t="s">
        <v>21</v>
      </c>
      <c r="K287" s="22"/>
      <c r="L287" s="1228"/>
      <c r="M287" s="1283"/>
      <c r="N287" s="1283"/>
      <c r="O287" s="1283"/>
      <c r="P287" s="1283"/>
      <c r="Q287" s="1283"/>
      <c r="R287" s="418"/>
      <c r="S287" s="419"/>
      <c r="T287" s="419"/>
      <c r="U287" s="93"/>
      <c r="V287" s="2"/>
      <c r="W287" s="22"/>
      <c r="X287" s="1202" t="s">
        <v>4824</v>
      </c>
      <c r="Y287" s="1202"/>
      <c r="Z287" s="1202"/>
      <c r="AA287" s="1202"/>
      <c r="AB287" s="1202"/>
      <c r="AC287" s="448" t="s">
        <v>4825</v>
      </c>
      <c r="AD287" s="99"/>
      <c r="AE287" s="99"/>
      <c r="AF287" s="43"/>
      <c r="AG287" s="43"/>
      <c r="AH287" s="43"/>
      <c r="AI287" s="43"/>
      <c r="AJ287" s="43"/>
      <c r="AK287" s="43"/>
      <c r="AL287" s="43"/>
      <c r="AM287" s="44" t="s">
        <v>17</v>
      </c>
      <c r="AN287" s="1157">
        <f>$AN$8</f>
        <v>0.7</v>
      </c>
      <c r="AO287" s="1157"/>
      <c r="AP287" s="25"/>
      <c r="AQ287" s="25"/>
      <c r="AR287" s="25"/>
      <c r="AS287" s="25"/>
      <c r="AT287" s="35">
        <f>ROUND(ROUND(ROUND(H287*P288,0)*V264,0)*AN287,0)</f>
        <v>206</v>
      </c>
      <c r="AU287" s="31"/>
    </row>
    <row r="288" spans="1:47" ht="17.100000000000001" customHeight="1" x14ac:dyDescent="0.15">
      <c r="A288" s="32">
        <v>44</v>
      </c>
      <c r="B288" s="33" t="s">
        <v>6731</v>
      </c>
      <c r="C288" s="34" t="s">
        <v>9560</v>
      </c>
      <c r="D288" s="422"/>
      <c r="E288" s="424"/>
      <c r="F288" s="29"/>
      <c r="G288" s="29"/>
      <c r="H288" s="418"/>
      <c r="I288" s="419"/>
      <c r="J288" s="419"/>
      <c r="K288" s="425"/>
      <c r="L288" s="420"/>
      <c r="M288" s="421"/>
      <c r="N288" s="421"/>
      <c r="O288" s="26" t="s">
        <v>17</v>
      </c>
      <c r="P288" s="1180">
        <f>$P$12</f>
        <v>0.96499999999999997</v>
      </c>
      <c r="Q288" s="1180"/>
      <c r="R288" s="166"/>
      <c r="S288" s="167"/>
      <c r="T288" s="167"/>
      <c r="U288" s="93"/>
      <c r="V288" s="2"/>
      <c r="W288" s="22"/>
      <c r="X288" s="1273"/>
      <c r="Y288" s="1273"/>
      <c r="Z288" s="1273"/>
      <c r="AA288" s="1273"/>
      <c r="AB288" s="1273"/>
      <c r="AC288" s="448" t="s">
        <v>8385</v>
      </c>
      <c r="AD288" s="99"/>
      <c r="AE288" s="99"/>
      <c r="AF288" s="43"/>
      <c r="AG288" s="43"/>
      <c r="AH288" s="43"/>
      <c r="AI288" s="43"/>
      <c r="AJ288" s="43"/>
      <c r="AK288" s="43"/>
      <c r="AL288" s="43"/>
      <c r="AM288" s="44" t="s">
        <v>17</v>
      </c>
      <c r="AN288" s="1157">
        <f>$AN$9</f>
        <v>0.5</v>
      </c>
      <c r="AO288" s="1157"/>
      <c r="AP288" s="25"/>
      <c r="AQ288" s="25"/>
      <c r="AR288" s="25"/>
      <c r="AS288" s="25"/>
      <c r="AT288" s="35">
        <f>ROUND(ROUND(ROUND(H287*P288,0)*V264,0)*AN288,0)</f>
        <v>147</v>
      </c>
      <c r="AU288" s="31"/>
    </row>
    <row r="289" spans="1:47" ht="17.100000000000001" customHeight="1" x14ac:dyDescent="0.15">
      <c r="A289" s="32">
        <v>44</v>
      </c>
      <c r="B289" s="33" t="s">
        <v>6733</v>
      </c>
      <c r="C289" s="34" t="s">
        <v>9561</v>
      </c>
      <c r="D289" s="422"/>
      <c r="E289" s="424"/>
      <c r="F289" s="29"/>
      <c r="G289" s="29"/>
      <c r="H289" s="20"/>
      <c r="K289" s="21"/>
      <c r="L289" s="416"/>
      <c r="M289" s="417"/>
      <c r="N289" s="417"/>
      <c r="O289" s="65"/>
      <c r="P289" s="156"/>
      <c r="Q289" s="156"/>
      <c r="R289" s="166"/>
      <c r="S289" s="167"/>
      <c r="T289" s="314"/>
      <c r="W289" s="449"/>
      <c r="X289" s="42"/>
      <c r="Y289" s="43"/>
      <c r="Z289" s="44"/>
      <c r="AA289" s="44"/>
      <c r="AB289" s="43"/>
      <c r="AC289" s="450"/>
      <c r="AD289" s="43"/>
      <c r="AE289" s="43"/>
      <c r="AF289" s="43"/>
      <c r="AG289" s="43"/>
      <c r="AH289" s="43"/>
      <c r="AI289" s="43"/>
      <c r="AJ289" s="43"/>
      <c r="AK289" s="43"/>
      <c r="AL289" s="43"/>
      <c r="AM289" s="44"/>
      <c r="AN289" s="45"/>
      <c r="AO289" s="45"/>
      <c r="AP289" s="1198" t="s">
        <v>4833</v>
      </c>
      <c r="AQ289" s="1281"/>
      <c r="AR289" s="1281"/>
      <c r="AS289" s="1299"/>
      <c r="AT289" s="35">
        <f>ROUND(ROUND(H287*V264,0)*AR292,0)</f>
        <v>290</v>
      </c>
      <c r="AU289" s="31"/>
    </row>
    <row r="290" spans="1:47" ht="17.100000000000001" customHeight="1" x14ac:dyDescent="0.15">
      <c r="A290" s="32">
        <v>44</v>
      </c>
      <c r="B290" s="33" t="s">
        <v>6735</v>
      </c>
      <c r="C290" s="34" t="s">
        <v>9562</v>
      </c>
      <c r="D290" s="422"/>
      <c r="E290" s="424"/>
      <c r="F290" s="29"/>
      <c r="G290" s="29"/>
      <c r="H290" s="20"/>
      <c r="K290" s="21"/>
      <c r="L290" s="418"/>
      <c r="M290" s="419"/>
      <c r="N290" s="419"/>
      <c r="O290" s="23"/>
      <c r="P290" s="167"/>
      <c r="Q290" s="167"/>
      <c r="R290" s="166"/>
      <c r="S290" s="167"/>
      <c r="T290" s="314"/>
      <c r="W290" s="449"/>
      <c r="X290" s="1271" t="s">
        <v>4824</v>
      </c>
      <c r="Y290" s="1202"/>
      <c r="Z290" s="1202"/>
      <c r="AA290" s="1202"/>
      <c r="AB290" s="1202"/>
      <c r="AC290" s="448" t="s">
        <v>4825</v>
      </c>
      <c r="AD290" s="99"/>
      <c r="AE290" s="99"/>
      <c r="AF290" s="43"/>
      <c r="AG290" s="43"/>
      <c r="AH290" s="43"/>
      <c r="AI290" s="43"/>
      <c r="AJ290" s="43"/>
      <c r="AK290" s="43"/>
      <c r="AL290" s="43"/>
      <c r="AM290" s="44" t="s">
        <v>17</v>
      </c>
      <c r="AN290" s="1157">
        <f>$AN$8</f>
        <v>0.7</v>
      </c>
      <c r="AO290" s="1157"/>
      <c r="AP290" s="1268"/>
      <c r="AQ290" s="1269"/>
      <c r="AR290" s="1269"/>
      <c r="AS290" s="1270"/>
      <c r="AT290" s="35">
        <f>ROUND(ROUND(ROUND(H287*V264,0)*AN290,0)*AR292,0)</f>
        <v>203</v>
      </c>
      <c r="AU290" s="31"/>
    </row>
    <row r="291" spans="1:47" ht="17.100000000000001" customHeight="1" x14ac:dyDescent="0.15">
      <c r="A291" s="32">
        <v>44</v>
      </c>
      <c r="B291" s="33" t="s">
        <v>6737</v>
      </c>
      <c r="C291" s="34" t="s">
        <v>9563</v>
      </c>
      <c r="D291" s="422"/>
      <c r="E291" s="424"/>
      <c r="F291" s="29"/>
      <c r="G291" s="29"/>
      <c r="H291" s="20"/>
      <c r="K291" s="21"/>
      <c r="L291" s="420"/>
      <c r="M291" s="421"/>
      <c r="N291" s="421"/>
      <c r="O291" s="26"/>
      <c r="P291" s="27"/>
      <c r="Q291" s="27"/>
      <c r="R291" s="166"/>
      <c r="S291" s="167"/>
      <c r="T291" s="314"/>
      <c r="W291" s="449"/>
      <c r="X291" s="1272"/>
      <c r="Y291" s="1273"/>
      <c r="Z291" s="1273"/>
      <c r="AA291" s="1273"/>
      <c r="AB291" s="1273"/>
      <c r="AC291" s="448" t="s">
        <v>8385</v>
      </c>
      <c r="AD291" s="99"/>
      <c r="AE291" s="99"/>
      <c r="AF291" s="43"/>
      <c r="AG291" s="43"/>
      <c r="AH291" s="43"/>
      <c r="AI291" s="43"/>
      <c r="AJ291" s="43"/>
      <c r="AK291" s="43"/>
      <c r="AL291" s="43"/>
      <c r="AM291" s="44" t="s">
        <v>17</v>
      </c>
      <c r="AN291" s="1157">
        <f>$AN$9</f>
        <v>0.5</v>
      </c>
      <c r="AO291" s="1157"/>
      <c r="AP291" s="20"/>
      <c r="AQ291" s="4"/>
      <c r="AR291" s="4"/>
      <c r="AS291" s="21"/>
      <c r="AT291" s="35">
        <f>ROUND(ROUND(ROUND(H287*V264,0)*AN291,0)*AR292,0)</f>
        <v>145</v>
      </c>
      <c r="AU291" s="31"/>
    </row>
    <row r="292" spans="1:47" ht="17.100000000000001" customHeight="1" x14ac:dyDescent="0.15">
      <c r="A292" s="32">
        <v>44</v>
      </c>
      <c r="B292" s="33" t="s">
        <v>6739</v>
      </c>
      <c r="C292" s="34" t="s">
        <v>9564</v>
      </c>
      <c r="D292" s="422"/>
      <c r="E292" s="424"/>
      <c r="F292" s="29"/>
      <c r="G292" s="29"/>
      <c r="H292" s="20"/>
      <c r="K292" s="21"/>
      <c r="L292" s="1271" t="s">
        <v>4829</v>
      </c>
      <c r="M292" s="1202"/>
      <c r="N292" s="1202"/>
      <c r="O292" s="1202"/>
      <c r="P292" s="1202"/>
      <c r="Q292" s="1202"/>
      <c r="R292" s="418"/>
      <c r="S292" s="419"/>
      <c r="T292" s="425"/>
      <c r="W292" s="449"/>
      <c r="X292" s="42"/>
      <c r="Y292" s="43"/>
      <c r="Z292" s="44"/>
      <c r="AA292" s="44"/>
      <c r="AB292" s="43"/>
      <c r="AC292" s="450"/>
      <c r="AD292" s="43"/>
      <c r="AE292" s="43"/>
      <c r="AF292" s="43"/>
      <c r="AG292" s="43"/>
      <c r="AH292" s="43"/>
      <c r="AI292" s="43"/>
      <c r="AJ292" s="43"/>
      <c r="AK292" s="43"/>
      <c r="AL292" s="43"/>
      <c r="AM292" s="44"/>
      <c r="AN292" s="45"/>
      <c r="AO292" s="45"/>
      <c r="AP292" s="20"/>
      <c r="AQ292" s="23" t="s">
        <v>17</v>
      </c>
      <c r="AR292" s="1158">
        <f>AR280</f>
        <v>0.95</v>
      </c>
      <c r="AS292" s="1159"/>
      <c r="AT292" s="35">
        <f>ROUND(ROUND(ROUND(H287*P294,0)*V264,0)*AR292,0)</f>
        <v>279</v>
      </c>
      <c r="AU292" s="31"/>
    </row>
    <row r="293" spans="1:47" ht="17.100000000000001" customHeight="1" x14ac:dyDescent="0.15">
      <c r="A293" s="32">
        <v>44</v>
      </c>
      <c r="B293" s="33" t="s">
        <v>6741</v>
      </c>
      <c r="C293" s="34" t="s">
        <v>9565</v>
      </c>
      <c r="D293" s="422"/>
      <c r="E293" s="424"/>
      <c r="F293" s="29"/>
      <c r="G293" s="29"/>
      <c r="H293" s="20"/>
      <c r="K293" s="21"/>
      <c r="L293" s="1228"/>
      <c r="M293" s="1283"/>
      <c r="N293" s="1283"/>
      <c r="O293" s="1283"/>
      <c r="P293" s="1283"/>
      <c r="Q293" s="1283"/>
      <c r="R293" s="418"/>
      <c r="S293" s="419"/>
      <c r="T293" s="425"/>
      <c r="W293" s="449"/>
      <c r="X293" s="1271" t="s">
        <v>4824</v>
      </c>
      <c r="Y293" s="1202"/>
      <c r="Z293" s="1202"/>
      <c r="AA293" s="1202"/>
      <c r="AB293" s="1202"/>
      <c r="AC293" s="448" t="s">
        <v>4825</v>
      </c>
      <c r="AD293" s="99"/>
      <c r="AE293" s="99"/>
      <c r="AF293" s="43"/>
      <c r="AG293" s="43"/>
      <c r="AH293" s="43"/>
      <c r="AI293" s="43"/>
      <c r="AJ293" s="43"/>
      <c r="AK293" s="43"/>
      <c r="AL293" s="43"/>
      <c r="AM293" s="44" t="s">
        <v>17</v>
      </c>
      <c r="AN293" s="1157">
        <f>$AN$8</f>
        <v>0.7</v>
      </c>
      <c r="AO293" s="1157"/>
      <c r="AP293" s="20"/>
      <c r="AQ293" s="4"/>
      <c r="AR293" s="4"/>
      <c r="AS293" s="21"/>
      <c r="AT293" s="35">
        <f>ROUND(ROUND(ROUND(ROUND(H287*P294,0)*V264,0)*AN293,0)*AR292,0)</f>
        <v>196</v>
      </c>
      <c r="AU293" s="31"/>
    </row>
    <row r="294" spans="1:47" ht="17.100000000000001" customHeight="1" x14ac:dyDescent="0.15">
      <c r="A294" s="32">
        <v>44</v>
      </c>
      <c r="B294" s="33" t="s">
        <v>6743</v>
      </c>
      <c r="C294" s="34" t="s">
        <v>9566</v>
      </c>
      <c r="D294" s="422"/>
      <c r="E294" s="424"/>
      <c r="F294" s="29"/>
      <c r="G294" s="29"/>
      <c r="H294" s="20"/>
      <c r="K294" s="21"/>
      <c r="L294" s="420"/>
      <c r="M294" s="421"/>
      <c r="N294" s="421"/>
      <c r="O294" s="26" t="s">
        <v>17</v>
      </c>
      <c r="P294" s="1180">
        <f>$P$12</f>
        <v>0.96499999999999997</v>
      </c>
      <c r="Q294" s="1180"/>
      <c r="R294" s="166"/>
      <c r="S294" s="167"/>
      <c r="T294" s="314"/>
      <c r="W294" s="449"/>
      <c r="X294" s="1272"/>
      <c r="Y294" s="1273"/>
      <c r="Z294" s="1273"/>
      <c r="AA294" s="1273"/>
      <c r="AB294" s="1273"/>
      <c r="AC294" s="448" t="s">
        <v>8385</v>
      </c>
      <c r="AD294" s="99"/>
      <c r="AE294" s="99"/>
      <c r="AF294" s="43"/>
      <c r="AG294" s="43"/>
      <c r="AH294" s="43"/>
      <c r="AI294" s="43"/>
      <c r="AJ294" s="43"/>
      <c r="AK294" s="43"/>
      <c r="AL294" s="43"/>
      <c r="AM294" s="44" t="s">
        <v>17</v>
      </c>
      <c r="AN294" s="1157">
        <f>$AN$9</f>
        <v>0.5</v>
      </c>
      <c r="AO294" s="1157"/>
      <c r="AP294" s="24"/>
      <c r="AQ294" s="25"/>
      <c r="AR294" s="25"/>
      <c r="AS294" s="38"/>
      <c r="AT294" s="35">
        <f>ROUND(ROUND(ROUND(ROUND(H287*P294,0)*V264,0)*AN294,0)*AR292,0)</f>
        <v>140</v>
      </c>
      <c r="AU294" s="31"/>
    </row>
    <row r="295" spans="1:47" ht="17.100000000000001" customHeight="1" x14ac:dyDescent="0.15">
      <c r="A295" s="32">
        <v>44</v>
      </c>
      <c r="B295" s="33" t="s">
        <v>6745</v>
      </c>
      <c r="C295" s="34" t="s">
        <v>9567</v>
      </c>
      <c r="D295" s="422"/>
      <c r="E295" s="424"/>
      <c r="F295" s="1085" t="s">
        <v>5088</v>
      </c>
      <c r="G295" s="1281"/>
      <c r="H295" s="1085" t="s">
        <v>4866</v>
      </c>
      <c r="I295" s="1133"/>
      <c r="J295" s="1133"/>
      <c r="K295" s="1134"/>
      <c r="L295" s="416"/>
      <c r="M295" s="417"/>
      <c r="N295" s="417"/>
      <c r="O295" s="65"/>
      <c r="P295" s="156"/>
      <c r="Q295" s="156"/>
      <c r="R295" s="1301" t="s">
        <v>9279</v>
      </c>
      <c r="S295" s="1117"/>
      <c r="T295" s="1117"/>
      <c r="U295" s="1218" t="s">
        <v>6170</v>
      </c>
      <c r="V295" s="1340"/>
      <c r="W295" s="1341"/>
      <c r="X295" s="43"/>
      <c r="Y295" s="43"/>
      <c r="Z295" s="44"/>
      <c r="AA295" s="44"/>
      <c r="AB295" s="43"/>
      <c r="AC295" s="450"/>
      <c r="AD295" s="43"/>
      <c r="AE295" s="43"/>
      <c r="AF295" s="43"/>
      <c r="AG295" s="43"/>
      <c r="AH295" s="43"/>
      <c r="AI295" s="43"/>
      <c r="AJ295" s="43"/>
      <c r="AK295" s="43"/>
      <c r="AL295" s="43"/>
      <c r="AM295" s="44"/>
      <c r="AN295" s="45"/>
      <c r="AO295" s="45"/>
      <c r="AP295" s="43"/>
      <c r="AQ295" s="43"/>
      <c r="AR295" s="43"/>
      <c r="AS295" s="43"/>
      <c r="AT295" s="35">
        <f>ROUND(H299*V300,0)</f>
        <v>256</v>
      </c>
      <c r="AU295" s="66" t="s">
        <v>4822</v>
      </c>
    </row>
    <row r="296" spans="1:47" ht="17.100000000000001" customHeight="1" x14ac:dyDescent="0.15">
      <c r="A296" s="32">
        <v>44</v>
      </c>
      <c r="B296" s="33" t="s">
        <v>6747</v>
      </c>
      <c r="C296" s="34" t="s">
        <v>9568</v>
      </c>
      <c r="D296" s="422"/>
      <c r="E296" s="424"/>
      <c r="F296" s="1268"/>
      <c r="G296" s="1269"/>
      <c r="H296" s="1137"/>
      <c r="I296" s="1135"/>
      <c r="J296" s="1135"/>
      <c r="K296" s="1136"/>
      <c r="L296" s="418"/>
      <c r="M296" s="419"/>
      <c r="N296" s="419"/>
      <c r="O296" s="23"/>
      <c r="P296" s="167"/>
      <c r="Q296" s="167"/>
      <c r="R296" s="1313"/>
      <c r="S296" s="1314"/>
      <c r="T296" s="1314"/>
      <c r="U296" s="1308"/>
      <c r="V296" s="1309"/>
      <c r="W296" s="1310"/>
      <c r="X296" s="1202" t="s">
        <v>4824</v>
      </c>
      <c r="Y296" s="1202"/>
      <c r="Z296" s="1202"/>
      <c r="AA296" s="1202"/>
      <c r="AB296" s="1202"/>
      <c r="AC296" s="448" t="s">
        <v>4825</v>
      </c>
      <c r="AD296" s="99"/>
      <c r="AE296" s="99"/>
      <c r="AF296" s="43"/>
      <c r="AG296" s="43"/>
      <c r="AH296" s="43"/>
      <c r="AI296" s="43"/>
      <c r="AJ296" s="43"/>
      <c r="AK296" s="43"/>
      <c r="AL296" s="43"/>
      <c r="AM296" s="44" t="s">
        <v>17</v>
      </c>
      <c r="AN296" s="1157">
        <f>$AN$8</f>
        <v>0.7</v>
      </c>
      <c r="AO296" s="1157"/>
      <c r="AP296" s="43"/>
      <c r="AQ296" s="43"/>
      <c r="AR296" s="43"/>
      <c r="AS296" s="43"/>
      <c r="AT296" s="35">
        <f>ROUND(ROUND(H299*V300,0)*AN296,0)</f>
        <v>179</v>
      </c>
      <c r="AU296" s="31"/>
    </row>
    <row r="297" spans="1:47" ht="17.100000000000001" customHeight="1" x14ac:dyDescent="0.15">
      <c r="A297" s="32">
        <v>44</v>
      </c>
      <c r="B297" s="33" t="s">
        <v>6749</v>
      </c>
      <c r="C297" s="34" t="s">
        <v>9569</v>
      </c>
      <c r="D297" s="422"/>
      <c r="E297" s="424"/>
      <c r="F297" s="1268"/>
      <c r="G297" s="1269"/>
      <c r="H297" s="1137"/>
      <c r="I297" s="1135"/>
      <c r="J297" s="1135"/>
      <c r="K297" s="1136"/>
      <c r="L297" s="420"/>
      <c r="M297" s="421"/>
      <c r="N297" s="421"/>
      <c r="O297" s="26"/>
      <c r="P297" s="27"/>
      <c r="Q297" s="27"/>
      <c r="R297" s="1313"/>
      <c r="S297" s="1314"/>
      <c r="T297" s="1314"/>
      <c r="U297" s="1308"/>
      <c r="V297" s="1309"/>
      <c r="W297" s="1310"/>
      <c r="X297" s="1273"/>
      <c r="Y297" s="1273"/>
      <c r="Z297" s="1273"/>
      <c r="AA297" s="1273"/>
      <c r="AB297" s="1273"/>
      <c r="AC297" s="448" t="s">
        <v>8385</v>
      </c>
      <c r="AD297" s="99"/>
      <c r="AE297" s="99"/>
      <c r="AF297" s="43"/>
      <c r="AG297" s="43"/>
      <c r="AH297" s="43"/>
      <c r="AI297" s="43"/>
      <c r="AJ297" s="43"/>
      <c r="AK297" s="43"/>
      <c r="AL297" s="43"/>
      <c r="AM297" s="44" t="s">
        <v>17</v>
      </c>
      <c r="AN297" s="1157">
        <f>$AN$9</f>
        <v>0.5</v>
      </c>
      <c r="AO297" s="1157"/>
      <c r="AP297" s="43"/>
      <c r="AQ297" s="43"/>
      <c r="AR297" s="43"/>
      <c r="AS297" s="43"/>
      <c r="AT297" s="35">
        <f>ROUND(ROUND(H299*V300,0)*AN297,0)</f>
        <v>128</v>
      </c>
      <c r="AU297" s="31"/>
    </row>
    <row r="298" spans="1:47" ht="17.100000000000001" customHeight="1" x14ac:dyDescent="0.15">
      <c r="A298" s="32">
        <v>44</v>
      </c>
      <c r="B298" s="33" t="s">
        <v>6751</v>
      </c>
      <c r="C298" s="34" t="s">
        <v>9570</v>
      </c>
      <c r="D298" s="422"/>
      <c r="E298" s="424"/>
      <c r="F298" s="1276"/>
      <c r="G298" s="1277"/>
      <c r="H298" s="1268"/>
      <c r="I298" s="1269"/>
      <c r="J298" s="1269"/>
      <c r="K298" s="1270"/>
      <c r="L298" s="1271" t="s">
        <v>4829</v>
      </c>
      <c r="M298" s="1202"/>
      <c r="N298" s="1202"/>
      <c r="O298" s="1202"/>
      <c r="P298" s="1202"/>
      <c r="Q298" s="1202"/>
      <c r="R298" s="1313"/>
      <c r="S298" s="1314"/>
      <c r="T298" s="1314"/>
      <c r="U298" s="1068"/>
      <c r="V298" s="1069"/>
      <c r="W298" s="1070"/>
      <c r="X298" s="43"/>
      <c r="Y298" s="43"/>
      <c r="Z298" s="44"/>
      <c r="AA298" s="44"/>
      <c r="AB298" s="43"/>
      <c r="AC298" s="450"/>
      <c r="AD298" s="43"/>
      <c r="AE298" s="43"/>
      <c r="AF298" s="43"/>
      <c r="AG298" s="43"/>
      <c r="AH298" s="43"/>
      <c r="AI298" s="43"/>
      <c r="AJ298" s="43"/>
      <c r="AK298" s="43"/>
      <c r="AL298" s="43"/>
      <c r="AM298" s="44"/>
      <c r="AN298" s="45"/>
      <c r="AO298" s="45"/>
      <c r="AP298" s="43"/>
      <c r="AQ298" s="43"/>
      <c r="AR298" s="25"/>
      <c r="AS298" s="25"/>
      <c r="AT298" s="35">
        <f>ROUND(ROUND(H299*P300,0)*V300,0)</f>
        <v>247</v>
      </c>
      <c r="AU298" s="31"/>
    </row>
    <row r="299" spans="1:47" ht="17.100000000000001" customHeight="1" x14ac:dyDescent="0.15">
      <c r="A299" s="32">
        <v>44</v>
      </c>
      <c r="B299" s="33" t="s">
        <v>6753</v>
      </c>
      <c r="C299" s="34" t="s">
        <v>9571</v>
      </c>
      <c r="D299" s="422"/>
      <c r="E299" s="424"/>
      <c r="F299" s="1276"/>
      <c r="G299" s="1277"/>
      <c r="H299" s="1280">
        <f>'16就労移行支援(養成・基本)'!K299</f>
        <v>366</v>
      </c>
      <c r="I299" s="1108"/>
      <c r="J299" s="4" t="s">
        <v>21</v>
      </c>
      <c r="K299" s="22"/>
      <c r="L299" s="1228"/>
      <c r="M299" s="1283"/>
      <c r="N299" s="1283"/>
      <c r="O299" s="1283"/>
      <c r="P299" s="1283"/>
      <c r="Q299" s="1283"/>
      <c r="R299" s="1313"/>
      <c r="S299" s="1314"/>
      <c r="T299" s="1315"/>
      <c r="W299" s="449"/>
      <c r="X299" s="1271" t="s">
        <v>4824</v>
      </c>
      <c r="Y299" s="1202"/>
      <c r="Z299" s="1202"/>
      <c r="AA299" s="1202"/>
      <c r="AB299" s="1202"/>
      <c r="AC299" s="448" t="s">
        <v>4825</v>
      </c>
      <c r="AD299" s="99"/>
      <c r="AE299" s="99"/>
      <c r="AF299" s="43"/>
      <c r="AG299" s="43"/>
      <c r="AH299" s="43"/>
      <c r="AI299" s="43"/>
      <c r="AJ299" s="43"/>
      <c r="AK299" s="43"/>
      <c r="AL299" s="43"/>
      <c r="AM299" s="44" t="s">
        <v>17</v>
      </c>
      <c r="AN299" s="1157">
        <f>$AN$8</f>
        <v>0.7</v>
      </c>
      <c r="AO299" s="1157"/>
      <c r="AP299" s="25"/>
      <c r="AQ299" s="25"/>
      <c r="AR299" s="25"/>
      <c r="AS299" s="25"/>
      <c r="AT299" s="35">
        <f>ROUND(ROUND(ROUND(H299*P300,0)*V300,0)*AN299,0)</f>
        <v>173</v>
      </c>
      <c r="AU299" s="31"/>
    </row>
    <row r="300" spans="1:47" ht="17.100000000000001" customHeight="1" x14ac:dyDescent="0.15">
      <c r="A300" s="32">
        <v>44</v>
      </c>
      <c r="B300" s="33" t="s">
        <v>6755</v>
      </c>
      <c r="C300" s="34" t="s">
        <v>9572</v>
      </c>
      <c r="D300" s="422"/>
      <c r="E300" s="424"/>
      <c r="F300" s="1276"/>
      <c r="G300" s="1277"/>
      <c r="H300" s="418"/>
      <c r="I300" s="419"/>
      <c r="J300" s="419"/>
      <c r="K300" s="425"/>
      <c r="L300" s="420"/>
      <c r="M300" s="421"/>
      <c r="N300" s="421"/>
      <c r="O300" s="26" t="s">
        <v>17</v>
      </c>
      <c r="P300" s="1180">
        <f>$P$12</f>
        <v>0.96499999999999997</v>
      </c>
      <c r="Q300" s="1180"/>
      <c r="R300" s="1276"/>
      <c r="S300" s="1277"/>
      <c r="T300" s="1278"/>
      <c r="U300" s="23" t="s">
        <v>17</v>
      </c>
      <c r="V300" s="1158">
        <f>$V$12</f>
        <v>0.7</v>
      </c>
      <c r="W300" s="1159"/>
      <c r="X300" s="1272"/>
      <c r="Y300" s="1273"/>
      <c r="Z300" s="1273"/>
      <c r="AA300" s="1273"/>
      <c r="AB300" s="1273"/>
      <c r="AC300" s="448" t="s">
        <v>8385</v>
      </c>
      <c r="AD300" s="99"/>
      <c r="AE300" s="99"/>
      <c r="AF300" s="43"/>
      <c r="AG300" s="43"/>
      <c r="AH300" s="43"/>
      <c r="AI300" s="43"/>
      <c r="AJ300" s="43"/>
      <c r="AK300" s="43"/>
      <c r="AL300" s="43"/>
      <c r="AM300" s="44" t="s">
        <v>17</v>
      </c>
      <c r="AN300" s="1157">
        <f>$AN$9</f>
        <v>0.5</v>
      </c>
      <c r="AO300" s="1157"/>
      <c r="AP300" s="25"/>
      <c r="AQ300" s="25"/>
      <c r="AR300" s="25"/>
      <c r="AS300" s="25"/>
      <c r="AT300" s="35">
        <f>ROUND(ROUND(ROUND(H299*P300,0)*V300,0)*AN300,0)</f>
        <v>124</v>
      </c>
      <c r="AU300" s="31"/>
    </row>
    <row r="301" spans="1:47" ht="17.100000000000001" customHeight="1" x14ac:dyDescent="0.15">
      <c r="A301" s="32">
        <v>44</v>
      </c>
      <c r="B301" s="33" t="s">
        <v>6757</v>
      </c>
      <c r="C301" s="34" t="s">
        <v>9573</v>
      </c>
      <c r="D301" s="422"/>
      <c r="E301" s="424"/>
      <c r="F301" s="29"/>
      <c r="G301" s="29"/>
      <c r="H301" s="20"/>
      <c r="K301" s="21"/>
      <c r="L301" s="416"/>
      <c r="M301" s="417"/>
      <c r="N301" s="417"/>
      <c r="O301" s="65"/>
      <c r="P301" s="156"/>
      <c r="Q301" s="156"/>
      <c r="R301" s="166"/>
      <c r="S301" s="167"/>
      <c r="T301" s="314"/>
      <c r="W301" s="449"/>
      <c r="X301" s="42"/>
      <c r="Y301" s="43"/>
      <c r="Z301" s="44"/>
      <c r="AA301" s="44"/>
      <c r="AB301" s="43"/>
      <c r="AC301" s="450"/>
      <c r="AD301" s="43"/>
      <c r="AE301" s="43"/>
      <c r="AF301" s="43"/>
      <c r="AG301" s="43"/>
      <c r="AH301" s="43"/>
      <c r="AI301" s="43"/>
      <c r="AJ301" s="43"/>
      <c r="AK301" s="43"/>
      <c r="AL301" s="43"/>
      <c r="AM301" s="44"/>
      <c r="AN301" s="45"/>
      <c r="AO301" s="45"/>
      <c r="AP301" s="1198" t="s">
        <v>4833</v>
      </c>
      <c r="AQ301" s="1281"/>
      <c r="AR301" s="1281"/>
      <c r="AS301" s="1299"/>
      <c r="AT301" s="35">
        <f>ROUND(ROUND(H299*V300,0)*AR304,0)</f>
        <v>243</v>
      </c>
      <c r="AU301" s="31"/>
    </row>
    <row r="302" spans="1:47" ht="17.100000000000001" customHeight="1" x14ac:dyDescent="0.15">
      <c r="A302" s="32">
        <v>44</v>
      </c>
      <c r="B302" s="33" t="s">
        <v>6759</v>
      </c>
      <c r="C302" s="34" t="s">
        <v>9574</v>
      </c>
      <c r="D302" s="422"/>
      <c r="E302" s="424"/>
      <c r="F302" s="29"/>
      <c r="G302" s="29"/>
      <c r="H302" s="20"/>
      <c r="K302" s="21"/>
      <c r="L302" s="418"/>
      <c r="M302" s="419"/>
      <c r="N302" s="419"/>
      <c r="O302" s="23"/>
      <c r="P302" s="167"/>
      <c r="Q302" s="167"/>
      <c r="R302" s="166"/>
      <c r="S302" s="167"/>
      <c r="T302" s="314"/>
      <c r="W302" s="449"/>
      <c r="X302" s="1271" t="s">
        <v>4824</v>
      </c>
      <c r="Y302" s="1202"/>
      <c r="Z302" s="1202"/>
      <c r="AA302" s="1202"/>
      <c r="AB302" s="1202"/>
      <c r="AC302" s="448" t="s">
        <v>4825</v>
      </c>
      <c r="AD302" s="99"/>
      <c r="AE302" s="99"/>
      <c r="AF302" s="43"/>
      <c r="AG302" s="43"/>
      <c r="AH302" s="43"/>
      <c r="AI302" s="43"/>
      <c r="AJ302" s="43"/>
      <c r="AK302" s="43"/>
      <c r="AL302" s="43"/>
      <c r="AM302" s="44" t="s">
        <v>17</v>
      </c>
      <c r="AN302" s="1157">
        <f>$AN$8</f>
        <v>0.7</v>
      </c>
      <c r="AO302" s="1157"/>
      <c r="AP302" s="1268"/>
      <c r="AQ302" s="1269"/>
      <c r="AR302" s="1269"/>
      <c r="AS302" s="1270"/>
      <c r="AT302" s="35">
        <f>ROUND(ROUND(ROUND(H299*V300,0)*AN302,0)*AR304,0)</f>
        <v>170</v>
      </c>
      <c r="AU302" s="31"/>
    </row>
    <row r="303" spans="1:47" ht="17.100000000000001" customHeight="1" x14ac:dyDescent="0.15">
      <c r="A303" s="32">
        <v>44</v>
      </c>
      <c r="B303" s="33" t="s">
        <v>6761</v>
      </c>
      <c r="C303" s="34" t="s">
        <v>9575</v>
      </c>
      <c r="D303" s="422"/>
      <c r="E303" s="424"/>
      <c r="F303" s="29"/>
      <c r="G303" s="29"/>
      <c r="H303" s="20"/>
      <c r="K303" s="21"/>
      <c r="L303" s="420"/>
      <c r="M303" s="421"/>
      <c r="N303" s="421"/>
      <c r="O303" s="26"/>
      <c r="P303" s="27"/>
      <c r="Q303" s="27"/>
      <c r="R303" s="166"/>
      <c r="S303" s="167"/>
      <c r="T303" s="314"/>
      <c r="W303" s="449"/>
      <c r="X303" s="1272"/>
      <c r="Y303" s="1273"/>
      <c r="Z303" s="1273"/>
      <c r="AA303" s="1273"/>
      <c r="AB303" s="1273"/>
      <c r="AC303" s="448" t="s">
        <v>8385</v>
      </c>
      <c r="AD303" s="99"/>
      <c r="AE303" s="99"/>
      <c r="AF303" s="43"/>
      <c r="AG303" s="43"/>
      <c r="AH303" s="43"/>
      <c r="AI303" s="43"/>
      <c r="AJ303" s="43"/>
      <c r="AK303" s="43"/>
      <c r="AL303" s="43"/>
      <c r="AM303" s="44" t="s">
        <v>17</v>
      </c>
      <c r="AN303" s="1157">
        <f>$AN$9</f>
        <v>0.5</v>
      </c>
      <c r="AO303" s="1157"/>
      <c r="AP303" s="20"/>
      <c r="AQ303" s="4"/>
      <c r="AR303" s="4"/>
      <c r="AS303" s="21"/>
      <c r="AT303" s="35">
        <f>ROUND(ROUND(ROUND(H299*V300,0)*AN303,0)*AR304,0)</f>
        <v>122</v>
      </c>
      <c r="AU303" s="31"/>
    </row>
    <row r="304" spans="1:47" ht="17.100000000000001" customHeight="1" x14ac:dyDescent="0.15">
      <c r="A304" s="32">
        <v>44</v>
      </c>
      <c r="B304" s="33" t="s">
        <v>6763</v>
      </c>
      <c r="C304" s="34" t="s">
        <v>9576</v>
      </c>
      <c r="D304" s="422"/>
      <c r="E304" s="424"/>
      <c r="F304" s="29"/>
      <c r="G304" s="29"/>
      <c r="H304" s="20"/>
      <c r="K304" s="21"/>
      <c r="L304" s="1271" t="s">
        <v>4829</v>
      </c>
      <c r="M304" s="1202"/>
      <c r="N304" s="1202"/>
      <c r="O304" s="1202"/>
      <c r="P304" s="1202"/>
      <c r="Q304" s="1202"/>
      <c r="R304" s="418"/>
      <c r="S304" s="419"/>
      <c r="T304" s="425"/>
      <c r="W304" s="449"/>
      <c r="X304" s="42"/>
      <c r="Y304" s="43"/>
      <c r="Z304" s="44"/>
      <c r="AA304" s="44"/>
      <c r="AB304" s="43"/>
      <c r="AC304" s="450"/>
      <c r="AD304" s="43"/>
      <c r="AE304" s="43"/>
      <c r="AF304" s="43"/>
      <c r="AG304" s="43"/>
      <c r="AH304" s="43"/>
      <c r="AI304" s="43"/>
      <c r="AJ304" s="43"/>
      <c r="AK304" s="43"/>
      <c r="AL304" s="43"/>
      <c r="AM304" s="44"/>
      <c r="AN304" s="45"/>
      <c r="AO304" s="45"/>
      <c r="AP304" s="20"/>
      <c r="AQ304" s="23" t="s">
        <v>17</v>
      </c>
      <c r="AR304" s="1158">
        <f>AR292</f>
        <v>0.95</v>
      </c>
      <c r="AS304" s="1159"/>
      <c r="AT304" s="35">
        <f>ROUND(ROUND(ROUND(H299*P306,0)*V300,0)*AR304,0)</f>
        <v>235</v>
      </c>
      <c r="AU304" s="31"/>
    </row>
    <row r="305" spans="1:47" ht="17.100000000000001" customHeight="1" x14ac:dyDescent="0.15">
      <c r="A305" s="32">
        <v>44</v>
      </c>
      <c r="B305" s="33" t="s">
        <v>6765</v>
      </c>
      <c r="C305" s="34" t="s">
        <v>9577</v>
      </c>
      <c r="D305" s="422"/>
      <c r="E305" s="424"/>
      <c r="F305" s="29"/>
      <c r="G305" s="29"/>
      <c r="H305" s="20"/>
      <c r="K305" s="21"/>
      <c r="L305" s="1228"/>
      <c r="M305" s="1283"/>
      <c r="N305" s="1283"/>
      <c r="O305" s="1283"/>
      <c r="P305" s="1283"/>
      <c r="Q305" s="1283"/>
      <c r="R305" s="418"/>
      <c r="S305" s="419"/>
      <c r="T305" s="425"/>
      <c r="W305" s="449"/>
      <c r="X305" s="1271" t="s">
        <v>4824</v>
      </c>
      <c r="Y305" s="1202"/>
      <c r="Z305" s="1202"/>
      <c r="AA305" s="1202"/>
      <c r="AB305" s="1202"/>
      <c r="AC305" s="448" t="s">
        <v>4825</v>
      </c>
      <c r="AD305" s="99"/>
      <c r="AE305" s="99"/>
      <c r="AF305" s="43"/>
      <c r="AG305" s="43"/>
      <c r="AH305" s="43"/>
      <c r="AI305" s="43"/>
      <c r="AJ305" s="43"/>
      <c r="AK305" s="43"/>
      <c r="AL305" s="43"/>
      <c r="AM305" s="44" t="s">
        <v>17</v>
      </c>
      <c r="AN305" s="1157">
        <f>$AN$8</f>
        <v>0.7</v>
      </c>
      <c r="AO305" s="1157"/>
      <c r="AP305" s="20"/>
      <c r="AQ305" s="4"/>
      <c r="AR305" s="4"/>
      <c r="AS305" s="21"/>
      <c r="AT305" s="35">
        <f>ROUND(ROUND(ROUND(ROUND(H299*P306,0)*V300,0)*AN305,0)*AR304,0)</f>
        <v>164</v>
      </c>
      <c r="AU305" s="31"/>
    </row>
    <row r="306" spans="1:47" ht="17.100000000000001" customHeight="1" x14ac:dyDescent="0.15">
      <c r="A306" s="32">
        <v>44</v>
      </c>
      <c r="B306" s="33" t="s">
        <v>6767</v>
      </c>
      <c r="C306" s="34" t="s">
        <v>9578</v>
      </c>
      <c r="D306" s="422"/>
      <c r="E306" s="424"/>
      <c r="F306" s="29"/>
      <c r="G306" s="29"/>
      <c r="H306" s="20"/>
      <c r="K306" s="21"/>
      <c r="L306" s="420"/>
      <c r="M306" s="421"/>
      <c r="N306" s="421"/>
      <c r="O306" s="26" t="s">
        <v>17</v>
      </c>
      <c r="P306" s="1180">
        <f>$P$12</f>
        <v>0.96499999999999997</v>
      </c>
      <c r="Q306" s="1180"/>
      <c r="R306" s="166"/>
      <c r="S306" s="167"/>
      <c r="T306" s="314"/>
      <c r="W306" s="449"/>
      <c r="X306" s="1272"/>
      <c r="Y306" s="1273"/>
      <c r="Z306" s="1273"/>
      <c r="AA306" s="1273"/>
      <c r="AB306" s="1273"/>
      <c r="AC306" s="448" t="s">
        <v>8385</v>
      </c>
      <c r="AD306" s="99"/>
      <c r="AE306" s="99"/>
      <c r="AF306" s="43"/>
      <c r="AG306" s="43"/>
      <c r="AH306" s="43"/>
      <c r="AI306" s="43"/>
      <c r="AJ306" s="43"/>
      <c r="AK306" s="43"/>
      <c r="AL306" s="43"/>
      <c r="AM306" s="44" t="s">
        <v>17</v>
      </c>
      <c r="AN306" s="1157">
        <f>$AN$9</f>
        <v>0.5</v>
      </c>
      <c r="AO306" s="1157"/>
      <c r="AP306" s="24"/>
      <c r="AQ306" s="25"/>
      <c r="AR306" s="25"/>
      <c r="AS306" s="38"/>
      <c r="AT306" s="35">
        <f>ROUND(ROUND(ROUND(ROUND(H299*P306,0)*V300,0)*AN306,0)*AR304,0)</f>
        <v>118</v>
      </c>
      <c r="AU306" s="31"/>
    </row>
    <row r="307" spans="1:47" ht="17.100000000000001" customHeight="1" x14ac:dyDescent="0.15">
      <c r="A307" s="32">
        <v>44</v>
      </c>
      <c r="B307" s="33" t="s">
        <v>6769</v>
      </c>
      <c r="C307" s="34" t="s">
        <v>9579</v>
      </c>
      <c r="D307" s="422"/>
      <c r="E307" s="424"/>
      <c r="F307" s="29"/>
      <c r="G307" s="29"/>
      <c r="H307" s="1085" t="s">
        <v>4879</v>
      </c>
      <c r="I307" s="1133"/>
      <c r="J307" s="1133"/>
      <c r="K307" s="1134"/>
      <c r="L307" s="416"/>
      <c r="M307" s="417"/>
      <c r="N307" s="417"/>
      <c r="O307" s="65"/>
      <c r="P307" s="156"/>
      <c r="Q307" s="156"/>
      <c r="R307" s="166"/>
      <c r="S307" s="167"/>
      <c r="T307" s="167"/>
      <c r="U307" s="93"/>
      <c r="V307" s="2"/>
      <c r="W307" s="22"/>
      <c r="X307" s="43"/>
      <c r="Y307" s="43"/>
      <c r="Z307" s="44"/>
      <c r="AA307" s="44"/>
      <c r="AB307" s="43"/>
      <c r="AC307" s="450"/>
      <c r="AD307" s="43"/>
      <c r="AE307" s="43"/>
      <c r="AF307" s="43"/>
      <c r="AG307" s="43"/>
      <c r="AH307" s="43"/>
      <c r="AI307" s="43"/>
      <c r="AJ307" s="43"/>
      <c r="AK307" s="43"/>
      <c r="AL307" s="43"/>
      <c r="AM307" s="44"/>
      <c r="AN307" s="45"/>
      <c r="AO307" s="45"/>
      <c r="AP307" s="25"/>
      <c r="AQ307" s="25"/>
      <c r="AR307" s="25"/>
      <c r="AS307" s="25"/>
      <c r="AT307" s="35">
        <f>ROUND(H311*V300,0)</f>
        <v>224</v>
      </c>
      <c r="AU307" s="31"/>
    </row>
    <row r="308" spans="1:47" ht="17.100000000000001" customHeight="1" x14ac:dyDescent="0.15">
      <c r="A308" s="32">
        <v>44</v>
      </c>
      <c r="B308" s="33" t="s">
        <v>6771</v>
      </c>
      <c r="C308" s="34" t="s">
        <v>9580</v>
      </c>
      <c r="D308" s="422"/>
      <c r="E308" s="424"/>
      <c r="F308" s="29"/>
      <c r="G308" s="29"/>
      <c r="H308" s="1137"/>
      <c r="I308" s="1135"/>
      <c r="J308" s="1135"/>
      <c r="K308" s="1136"/>
      <c r="L308" s="418"/>
      <c r="M308" s="419"/>
      <c r="N308" s="419"/>
      <c r="O308" s="23"/>
      <c r="P308" s="167"/>
      <c r="Q308" s="167"/>
      <c r="R308" s="166"/>
      <c r="S308" s="167"/>
      <c r="T308" s="167"/>
      <c r="U308" s="93"/>
      <c r="V308" s="2"/>
      <c r="W308" s="22"/>
      <c r="X308" s="1202" t="s">
        <v>4824</v>
      </c>
      <c r="Y308" s="1202"/>
      <c r="Z308" s="1202"/>
      <c r="AA308" s="1202"/>
      <c r="AB308" s="1202"/>
      <c r="AC308" s="448" t="s">
        <v>4825</v>
      </c>
      <c r="AD308" s="99"/>
      <c r="AE308" s="99"/>
      <c r="AF308" s="43"/>
      <c r="AG308" s="43"/>
      <c r="AH308" s="43"/>
      <c r="AI308" s="43"/>
      <c r="AJ308" s="43"/>
      <c r="AK308" s="43"/>
      <c r="AL308" s="43"/>
      <c r="AM308" s="44" t="s">
        <v>17</v>
      </c>
      <c r="AN308" s="1157">
        <f>$AN$8</f>
        <v>0.7</v>
      </c>
      <c r="AO308" s="1157"/>
      <c r="AP308" s="43"/>
      <c r="AQ308" s="43"/>
      <c r="AR308" s="43"/>
      <c r="AS308" s="43"/>
      <c r="AT308" s="35">
        <f>ROUND(ROUND(H311*V300,0)*AN308,0)</f>
        <v>157</v>
      </c>
      <c r="AU308" s="31"/>
    </row>
    <row r="309" spans="1:47" ht="17.100000000000001" customHeight="1" x14ac:dyDescent="0.15">
      <c r="A309" s="32">
        <v>44</v>
      </c>
      <c r="B309" s="33" t="s">
        <v>6773</v>
      </c>
      <c r="C309" s="34" t="s">
        <v>9581</v>
      </c>
      <c r="D309" s="422"/>
      <c r="E309" s="424"/>
      <c r="F309" s="29"/>
      <c r="G309" s="29"/>
      <c r="H309" s="1137"/>
      <c r="I309" s="1135"/>
      <c r="J309" s="1135"/>
      <c r="K309" s="1136"/>
      <c r="L309" s="420"/>
      <c r="M309" s="421"/>
      <c r="N309" s="421"/>
      <c r="O309" s="26"/>
      <c r="P309" s="27"/>
      <c r="Q309" s="27"/>
      <c r="R309" s="166"/>
      <c r="S309" s="167"/>
      <c r="T309" s="167"/>
      <c r="U309" s="93"/>
      <c r="V309" s="2"/>
      <c r="W309" s="22"/>
      <c r="X309" s="1273"/>
      <c r="Y309" s="1273"/>
      <c r="Z309" s="1273"/>
      <c r="AA309" s="1273"/>
      <c r="AB309" s="1273"/>
      <c r="AC309" s="448" t="s">
        <v>8385</v>
      </c>
      <c r="AD309" s="99"/>
      <c r="AE309" s="99"/>
      <c r="AF309" s="43"/>
      <c r="AG309" s="43"/>
      <c r="AH309" s="43"/>
      <c r="AI309" s="43"/>
      <c r="AJ309" s="43"/>
      <c r="AK309" s="43"/>
      <c r="AL309" s="43"/>
      <c r="AM309" s="44" t="s">
        <v>17</v>
      </c>
      <c r="AN309" s="1157">
        <f>$AN$9</f>
        <v>0.5</v>
      </c>
      <c r="AO309" s="1157"/>
      <c r="AP309" s="43"/>
      <c r="AQ309" s="43"/>
      <c r="AR309" s="43"/>
      <c r="AS309" s="43"/>
      <c r="AT309" s="35">
        <f>ROUND(ROUND(H311*V300,0)*AN309,0)</f>
        <v>112</v>
      </c>
      <c r="AU309" s="31"/>
    </row>
    <row r="310" spans="1:47" ht="17.100000000000001" customHeight="1" x14ac:dyDescent="0.15">
      <c r="A310" s="32">
        <v>44</v>
      </c>
      <c r="B310" s="33" t="s">
        <v>6775</v>
      </c>
      <c r="C310" s="34" t="s">
        <v>9582</v>
      </c>
      <c r="D310" s="422"/>
      <c r="E310" s="424"/>
      <c r="F310" s="29"/>
      <c r="G310" s="29"/>
      <c r="H310" s="1268"/>
      <c r="I310" s="1269"/>
      <c r="J310" s="1269"/>
      <c r="K310" s="1270"/>
      <c r="L310" s="1271" t="s">
        <v>4829</v>
      </c>
      <c r="M310" s="1202"/>
      <c r="N310" s="1202"/>
      <c r="O310" s="1202"/>
      <c r="P310" s="1202"/>
      <c r="Q310" s="1202"/>
      <c r="R310" s="418"/>
      <c r="S310" s="419"/>
      <c r="T310" s="419"/>
      <c r="U310" s="93"/>
      <c r="V310" s="2"/>
      <c r="W310" s="22"/>
      <c r="X310" s="43"/>
      <c r="Y310" s="43"/>
      <c r="Z310" s="44"/>
      <c r="AA310" s="44"/>
      <c r="AB310" s="43"/>
      <c r="AC310" s="450"/>
      <c r="AD310" s="43"/>
      <c r="AE310" s="43"/>
      <c r="AF310" s="43"/>
      <c r="AG310" s="43"/>
      <c r="AH310" s="43"/>
      <c r="AI310" s="43"/>
      <c r="AJ310" s="43"/>
      <c r="AK310" s="43"/>
      <c r="AL310" s="43"/>
      <c r="AM310" s="44"/>
      <c r="AN310" s="45"/>
      <c r="AO310" s="45"/>
      <c r="AP310" s="43"/>
      <c r="AQ310" s="43"/>
      <c r="AR310" s="25"/>
      <c r="AS310" s="25"/>
      <c r="AT310" s="35">
        <f>ROUND(ROUND(H311*P312,0)*V300,0)</f>
        <v>216</v>
      </c>
      <c r="AU310" s="31"/>
    </row>
    <row r="311" spans="1:47" ht="17.100000000000001" customHeight="1" x14ac:dyDescent="0.15">
      <c r="A311" s="32">
        <v>44</v>
      </c>
      <c r="B311" s="33" t="s">
        <v>6777</v>
      </c>
      <c r="C311" s="34" t="s">
        <v>9583</v>
      </c>
      <c r="D311" s="422"/>
      <c r="E311" s="424"/>
      <c r="F311" s="29"/>
      <c r="G311" s="29"/>
      <c r="H311" s="1280">
        <f>'16就労移行支援(養成・基本)'!K311</f>
        <v>320</v>
      </c>
      <c r="I311" s="1108"/>
      <c r="J311" s="4" t="s">
        <v>21</v>
      </c>
      <c r="K311" s="22"/>
      <c r="L311" s="1228"/>
      <c r="M311" s="1283"/>
      <c r="N311" s="1283"/>
      <c r="O311" s="1283"/>
      <c r="P311" s="1283"/>
      <c r="Q311" s="1283"/>
      <c r="R311" s="418"/>
      <c r="S311" s="419"/>
      <c r="T311" s="419"/>
      <c r="U311" s="93"/>
      <c r="V311" s="2"/>
      <c r="W311" s="22"/>
      <c r="X311" s="1202" t="s">
        <v>4824</v>
      </c>
      <c r="Y311" s="1202"/>
      <c r="Z311" s="1202"/>
      <c r="AA311" s="1202"/>
      <c r="AB311" s="1202"/>
      <c r="AC311" s="448" t="s">
        <v>4825</v>
      </c>
      <c r="AD311" s="99"/>
      <c r="AE311" s="99"/>
      <c r="AF311" s="43"/>
      <c r="AG311" s="43"/>
      <c r="AH311" s="43"/>
      <c r="AI311" s="43"/>
      <c r="AJ311" s="43"/>
      <c r="AK311" s="43"/>
      <c r="AL311" s="43"/>
      <c r="AM311" s="44" t="s">
        <v>17</v>
      </c>
      <c r="AN311" s="1157">
        <f>$AN$8</f>
        <v>0.7</v>
      </c>
      <c r="AO311" s="1157"/>
      <c r="AP311" s="25"/>
      <c r="AQ311" s="25"/>
      <c r="AR311" s="25"/>
      <c r="AS311" s="25"/>
      <c r="AT311" s="35">
        <f>ROUND(ROUND(ROUND(H311*P312,0)*V300,0)*AN311,0)</f>
        <v>151</v>
      </c>
      <c r="AU311" s="31"/>
    </row>
    <row r="312" spans="1:47" ht="17.100000000000001" customHeight="1" x14ac:dyDescent="0.15">
      <c r="A312" s="32">
        <v>44</v>
      </c>
      <c r="B312" s="33" t="s">
        <v>6779</v>
      </c>
      <c r="C312" s="34" t="s">
        <v>9584</v>
      </c>
      <c r="D312" s="422"/>
      <c r="E312" s="424"/>
      <c r="F312" s="29"/>
      <c r="G312" s="29"/>
      <c r="H312" s="418"/>
      <c r="I312" s="419"/>
      <c r="J312" s="419"/>
      <c r="K312" s="425"/>
      <c r="L312" s="420"/>
      <c r="M312" s="421"/>
      <c r="N312" s="421"/>
      <c r="O312" s="26" t="s">
        <v>17</v>
      </c>
      <c r="P312" s="1180">
        <f>$P$12</f>
        <v>0.96499999999999997</v>
      </c>
      <c r="Q312" s="1180"/>
      <c r="R312" s="166"/>
      <c r="S312" s="167"/>
      <c r="T312" s="167"/>
      <c r="U312" s="93"/>
      <c r="V312" s="2"/>
      <c r="W312" s="22"/>
      <c r="X312" s="1273"/>
      <c r="Y312" s="1273"/>
      <c r="Z312" s="1273"/>
      <c r="AA312" s="1273"/>
      <c r="AB312" s="1273"/>
      <c r="AC312" s="448" t="s">
        <v>8385</v>
      </c>
      <c r="AD312" s="99"/>
      <c r="AE312" s="99"/>
      <c r="AF312" s="43"/>
      <c r="AG312" s="43"/>
      <c r="AH312" s="43"/>
      <c r="AI312" s="43"/>
      <c r="AJ312" s="43"/>
      <c r="AK312" s="43"/>
      <c r="AL312" s="43"/>
      <c r="AM312" s="44" t="s">
        <v>17</v>
      </c>
      <c r="AN312" s="1157">
        <f>$AN$9</f>
        <v>0.5</v>
      </c>
      <c r="AO312" s="1157"/>
      <c r="AP312" s="25"/>
      <c r="AQ312" s="25"/>
      <c r="AR312" s="25"/>
      <c r="AS312" s="25"/>
      <c r="AT312" s="35">
        <f>ROUND(ROUND(ROUND(H311*P312,0)*V300,0)*AN312,0)</f>
        <v>108</v>
      </c>
      <c r="AU312" s="31"/>
    </row>
    <row r="313" spans="1:47" ht="17.100000000000001" customHeight="1" x14ac:dyDescent="0.15">
      <c r="A313" s="32">
        <v>44</v>
      </c>
      <c r="B313" s="33" t="s">
        <v>6781</v>
      </c>
      <c r="C313" s="34" t="s">
        <v>9585</v>
      </c>
      <c r="D313" s="422"/>
      <c r="E313" s="424"/>
      <c r="F313" s="29"/>
      <c r="G313" s="29"/>
      <c r="H313" s="20"/>
      <c r="K313" s="21"/>
      <c r="L313" s="416"/>
      <c r="M313" s="417"/>
      <c r="N313" s="417"/>
      <c r="O313" s="65"/>
      <c r="P313" s="156"/>
      <c r="Q313" s="156"/>
      <c r="R313" s="166"/>
      <c r="S313" s="167"/>
      <c r="T313" s="314"/>
      <c r="W313" s="449"/>
      <c r="X313" s="42"/>
      <c r="Y313" s="43"/>
      <c r="Z313" s="44"/>
      <c r="AA313" s="44"/>
      <c r="AB313" s="43"/>
      <c r="AC313" s="450"/>
      <c r="AD313" s="43"/>
      <c r="AE313" s="43"/>
      <c r="AF313" s="43"/>
      <c r="AG313" s="43"/>
      <c r="AH313" s="43"/>
      <c r="AI313" s="43"/>
      <c r="AJ313" s="43"/>
      <c r="AK313" s="43"/>
      <c r="AL313" s="43"/>
      <c r="AM313" s="44"/>
      <c r="AN313" s="45"/>
      <c r="AO313" s="45"/>
      <c r="AP313" s="1198" t="s">
        <v>4833</v>
      </c>
      <c r="AQ313" s="1281"/>
      <c r="AR313" s="1281"/>
      <c r="AS313" s="1299"/>
      <c r="AT313" s="35">
        <f>ROUND(ROUND(H311*V300,0)*AR316,0)</f>
        <v>213</v>
      </c>
      <c r="AU313" s="31"/>
    </row>
    <row r="314" spans="1:47" ht="17.100000000000001" customHeight="1" x14ac:dyDescent="0.15">
      <c r="A314" s="32">
        <v>44</v>
      </c>
      <c r="B314" s="33" t="s">
        <v>6783</v>
      </c>
      <c r="C314" s="34" t="s">
        <v>9586</v>
      </c>
      <c r="D314" s="422"/>
      <c r="E314" s="424"/>
      <c r="F314" s="29"/>
      <c r="G314" s="29"/>
      <c r="H314" s="20"/>
      <c r="K314" s="21"/>
      <c r="L314" s="418"/>
      <c r="M314" s="419"/>
      <c r="N314" s="419"/>
      <c r="O314" s="23"/>
      <c r="P314" s="167"/>
      <c r="Q314" s="167"/>
      <c r="R314" s="166"/>
      <c r="S314" s="167"/>
      <c r="T314" s="314"/>
      <c r="W314" s="449"/>
      <c r="X314" s="1271" t="s">
        <v>4824</v>
      </c>
      <c r="Y314" s="1202"/>
      <c r="Z314" s="1202"/>
      <c r="AA314" s="1202"/>
      <c r="AB314" s="1202"/>
      <c r="AC314" s="448" t="s">
        <v>4825</v>
      </c>
      <c r="AD314" s="99"/>
      <c r="AE314" s="99"/>
      <c r="AF314" s="43"/>
      <c r="AG314" s="43"/>
      <c r="AH314" s="43"/>
      <c r="AI314" s="43"/>
      <c r="AJ314" s="43"/>
      <c r="AK314" s="43"/>
      <c r="AL314" s="43"/>
      <c r="AM314" s="44" t="s">
        <v>17</v>
      </c>
      <c r="AN314" s="1157">
        <f>$AN$8</f>
        <v>0.7</v>
      </c>
      <c r="AO314" s="1157"/>
      <c r="AP314" s="1268"/>
      <c r="AQ314" s="1269"/>
      <c r="AR314" s="1269"/>
      <c r="AS314" s="1270"/>
      <c r="AT314" s="35">
        <f>ROUND(ROUND(ROUND(H311*V300,0)*AN314,0)*AR316,0)</f>
        <v>149</v>
      </c>
      <c r="AU314" s="31"/>
    </row>
    <row r="315" spans="1:47" ht="17.100000000000001" customHeight="1" x14ac:dyDescent="0.15">
      <c r="A315" s="32">
        <v>44</v>
      </c>
      <c r="B315" s="33" t="s">
        <v>6785</v>
      </c>
      <c r="C315" s="34" t="s">
        <v>9587</v>
      </c>
      <c r="D315" s="422"/>
      <c r="E315" s="424"/>
      <c r="F315" s="29"/>
      <c r="G315" s="29"/>
      <c r="H315" s="20"/>
      <c r="K315" s="21"/>
      <c r="L315" s="420"/>
      <c r="M315" s="421"/>
      <c r="N315" s="421"/>
      <c r="O315" s="26"/>
      <c r="P315" s="27"/>
      <c r="Q315" s="27"/>
      <c r="R315" s="166"/>
      <c r="S315" s="167"/>
      <c r="T315" s="314"/>
      <c r="W315" s="449"/>
      <c r="X315" s="1272"/>
      <c r="Y315" s="1273"/>
      <c r="Z315" s="1273"/>
      <c r="AA315" s="1273"/>
      <c r="AB315" s="1273"/>
      <c r="AC315" s="448" t="s">
        <v>8385</v>
      </c>
      <c r="AD315" s="99"/>
      <c r="AE315" s="99"/>
      <c r="AF315" s="43"/>
      <c r="AG315" s="43"/>
      <c r="AH315" s="43"/>
      <c r="AI315" s="43"/>
      <c r="AJ315" s="43"/>
      <c r="AK315" s="43"/>
      <c r="AL315" s="43"/>
      <c r="AM315" s="44" t="s">
        <v>17</v>
      </c>
      <c r="AN315" s="1157">
        <f>$AN$9</f>
        <v>0.5</v>
      </c>
      <c r="AO315" s="1157"/>
      <c r="AP315" s="20"/>
      <c r="AQ315" s="4"/>
      <c r="AR315" s="4"/>
      <c r="AS315" s="21"/>
      <c r="AT315" s="35">
        <f>ROUND(ROUND(ROUND(H311*V300,0)*AN315,0)*AR316,0)</f>
        <v>106</v>
      </c>
      <c r="AU315" s="31"/>
    </row>
    <row r="316" spans="1:47" ht="17.100000000000001" customHeight="1" x14ac:dyDescent="0.15">
      <c r="A316" s="32">
        <v>44</v>
      </c>
      <c r="B316" s="33" t="s">
        <v>6787</v>
      </c>
      <c r="C316" s="34" t="s">
        <v>9588</v>
      </c>
      <c r="D316" s="422"/>
      <c r="E316" s="424"/>
      <c r="F316" s="29"/>
      <c r="G316" s="29"/>
      <c r="H316" s="20"/>
      <c r="K316" s="21"/>
      <c r="L316" s="1271" t="s">
        <v>4829</v>
      </c>
      <c r="M316" s="1202"/>
      <c r="N316" s="1202"/>
      <c r="O316" s="1202"/>
      <c r="P316" s="1202"/>
      <c r="Q316" s="1202"/>
      <c r="R316" s="418"/>
      <c r="S316" s="419"/>
      <c r="T316" s="425"/>
      <c r="W316" s="449"/>
      <c r="X316" s="42"/>
      <c r="Y316" s="43"/>
      <c r="Z316" s="44"/>
      <c r="AA316" s="44"/>
      <c r="AB316" s="43"/>
      <c r="AC316" s="450"/>
      <c r="AD316" s="43"/>
      <c r="AE316" s="43"/>
      <c r="AF316" s="43"/>
      <c r="AG316" s="43"/>
      <c r="AH316" s="43"/>
      <c r="AI316" s="43"/>
      <c r="AJ316" s="43"/>
      <c r="AK316" s="43"/>
      <c r="AL316" s="43"/>
      <c r="AM316" s="44"/>
      <c r="AN316" s="45"/>
      <c r="AO316" s="45"/>
      <c r="AP316" s="20"/>
      <c r="AQ316" s="23" t="s">
        <v>17</v>
      </c>
      <c r="AR316" s="1158">
        <f>AR304</f>
        <v>0.95</v>
      </c>
      <c r="AS316" s="1159"/>
      <c r="AT316" s="35">
        <f>ROUND(ROUND(ROUND(H311*P318,0)*V300,0)*AR316,0)</f>
        <v>205</v>
      </c>
      <c r="AU316" s="31"/>
    </row>
    <row r="317" spans="1:47" ht="17.100000000000001" customHeight="1" x14ac:dyDescent="0.15">
      <c r="A317" s="32">
        <v>44</v>
      </c>
      <c r="B317" s="33" t="s">
        <v>6789</v>
      </c>
      <c r="C317" s="34" t="s">
        <v>9589</v>
      </c>
      <c r="D317" s="422"/>
      <c r="E317" s="424"/>
      <c r="F317" s="29"/>
      <c r="G317" s="29"/>
      <c r="H317" s="20"/>
      <c r="K317" s="21"/>
      <c r="L317" s="1228"/>
      <c r="M317" s="1283"/>
      <c r="N317" s="1283"/>
      <c r="O317" s="1283"/>
      <c r="P317" s="1283"/>
      <c r="Q317" s="1283"/>
      <c r="R317" s="418"/>
      <c r="S317" s="419"/>
      <c r="T317" s="425"/>
      <c r="W317" s="449"/>
      <c r="X317" s="1271" t="s">
        <v>4824</v>
      </c>
      <c r="Y317" s="1202"/>
      <c r="Z317" s="1202"/>
      <c r="AA317" s="1202"/>
      <c r="AB317" s="1202"/>
      <c r="AC317" s="448" t="s">
        <v>4825</v>
      </c>
      <c r="AD317" s="99"/>
      <c r="AE317" s="99"/>
      <c r="AF317" s="43"/>
      <c r="AG317" s="43"/>
      <c r="AH317" s="43"/>
      <c r="AI317" s="43"/>
      <c r="AJ317" s="43"/>
      <c r="AK317" s="43"/>
      <c r="AL317" s="43"/>
      <c r="AM317" s="44" t="s">
        <v>17</v>
      </c>
      <c r="AN317" s="1157">
        <f>$AN$8</f>
        <v>0.7</v>
      </c>
      <c r="AO317" s="1157"/>
      <c r="AP317" s="20"/>
      <c r="AQ317" s="4"/>
      <c r="AR317" s="4"/>
      <c r="AS317" s="21"/>
      <c r="AT317" s="35">
        <f>ROUND(ROUND(ROUND(ROUND(H311*P318,0)*V300,0)*AN317,0)*AR316,0)</f>
        <v>143</v>
      </c>
      <c r="AU317" s="31"/>
    </row>
    <row r="318" spans="1:47" ht="17.100000000000001" customHeight="1" x14ac:dyDescent="0.15">
      <c r="A318" s="32">
        <v>44</v>
      </c>
      <c r="B318" s="33" t="s">
        <v>6791</v>
      </c>
      <c r="C318" s="34" t="s">
        <v>9590</v>
      </c>
      <c r="D318" s="422"/>
      <c r="E318" s="424"/>
      <c r="F318" s="29"/>
      <c r="G318" s="29"/>
      <c r="H318" s="20"/>
      <c r="K318" s="21"/>
      <c r="L318" s="420"/>
      <c r="M318" s="421"/>
      <c r="N318" s="421"/>
      <c r="O318" s="26" t="s">
        <v>17</v>
      </c>
      <c r="P318" s="1180">
        <f>$P$12</f>
        <v>0.96499999999999997</v>
      </c>
      <c r="Q318" s="1180"/>
      <c r="R318" s="166"/>
      <c r="S318" s="167"/>
      <c r="T318" s="314"/>
      <c r="W318" s="449"/>
      <c r="X318" s="1272"/>
      <c r="Y318" s="1273"/>
      <c r="Z318" s="1273"/>
      <c r="AA318" s="1273"/>
      <c r="AB318" s="1273"/>
      <c r="AC318" s="448" t="s">
        <v>8385</v>
      </c>
      <c r="AD318" s="99"/>
      <c r="AE318" s="99"/>
      <c r="AF318" s="43"/>
      <c r="AG318" s="43"/>
      <c r="AH318" s="43"/>
      <c r="AI318" s="43"/>
      <c r="AJ318" s="43"/>
      <c r="AK318" s="43"/>
      <c r="AL318" s="43"/>
      <c r="AM318" s="44" t="s">
        <v>17</v>
      </c>
      <c r="AN318" s="1157">
        <f>$AN$9</f>
        <v>0.5</v>
      </c>
      <c r="AO318" s="1157"/>
      <c r="AP318" s="24"/>
      <c r="AQ318" s="25"/>
      <c r="AR318" s="25"/>
      <c r="AS318" s="38"/>
      <c r="AT318" s="35">
        <f>ROUND(ROUND(ROUND(ROUND(H311*P318,0)*V300,0)*AN318,0)*AR316,0)</f>
        <v>103</v>
      </c>
      <c r="AU318" s="31"/>
    </row>
    <row r="319" spans="1:47" ht="17.100000000000001" customHeight="1" x14ac:dyDescent="0.15">
      <c r="A319" s="32">
        <v>44</v>
      </c>
      <c r="B319" s="33" t="s">
        <v>6793</v>
      </c>
      <c r="C319" s="34" t="s">
        <v>9591</v>
      </c>
      <c r="D319" s="422"/>
      <c r="E319" s="424"/>
      <c r="F319" s="29"/>
      <c r="G319" s="29"/>
      <c r="H319" s="1085" t="s">
        <v>4892</v>
      </c>
      <c r="I319" s="1133"/>
      <c r="J319" s="1133"/>
      <c r="K319" s="1134"/>
      <c r="L319" s="416"/>
      <c r="M319" s="417"/>
      <c r="N319" s="417"/>
      <c r="O319" s="65"/>
      <c r="P319" s="156"/>
      <c r="Q319" s="156"/>
      <c r="R319" s="166"/>
      <c r="S319" s="167"/>
      <c r="T319" s="167"/>
      <c r="U319" s="93"/>
      <c r="V319" s="2"/>
      <c r="W319" s="22"/>
      <c r="X319" s="43"/>
      <c r="Y319" s="43"/>
      <c r="Z319" s="44"/>
      <c r="AA319" s="44"/>
      <c r="AB319" s="43"/>
      <c r="AC319" s="450"/>
      <c r="AD319" s="43"/>
      <c r="AE319" s="43"/>
      <c r="AF319" s="43"/>
      <c r="AG319" s="43"/>
      <c r="AH319" s="43"/>
      <c r="AI319" s="43"/>
      <c r="AJ319" s="43"/>
      <c r="AK319" s="43"/>
      <c r="AL319" s="43"/>
      <c r="AM319" s="44"/>
      <c r="AN319" s="45"/>
      <c r="AO319" s="45"/>
      <c r="AP319" s="25"/>
      <c r="AQ319" s="25"/>
      <c r="AR319" s="25"/>
      <c r="AS319" s="25"/>
      <c r="AT319" s="35">
        <f>ROUND(H323*V300,0)</f>
        <v>188</v>
      </c>
      <c r="AU319" s="31"/>
    </row>
    <row r="320" spans="1:47" ht="17.100000000000001" customHeight="1" x14ac:dyDescent="0.15">
      <c r="A320" s="32">
        <v>44</v>
      </c>
      <c r="B320" s="33" t="s">
        <v>6795</v>
      </c>
      <c r="C320" s="34" t="s">
        <v>9592</v>
      </c>
      <c r="D320" s="422"/>
      <c r="E320" s="424"/>
      <c r="F320" s="29"/>
      <c r="G320" s="29"/>
      <c r="H320" s="1137"/>
      <c r="I320" s="1135"/>
      <c r="J320" s="1135"/>
      <c r="K320" s="1136"/>
      <c r="L320" s="418"/>
      <c r="M320" s="419"/>
      <c r="N320" s="419"/>
      <c r="O320" s="23"/>
      <c r="P320" s="167"/>
      <c r="Q320" s="167"/>
      <c r="R320" s="166"/>
      <c r="S320" s="167"/>
      <c r="T320" s="167"/>
      <c r="U320" s="93"/>
      <c r="V320" s="2"/>
      <c r="W320" s="22"/>
      <c r="X320" s="1202" t="s">
        <v>4824</v>
      </c>
      <c r="Y320" s="1202"/>
      <c r="Z320" s="1202"/>
      <c r="AA320" s="1202"/>
      <c r="AB320" s="1202"/>
      <c r="AC320" s="448" t="s">
        <v>4825</v>
      </c>
      <c r="AD320" s="99"/>
      <c r="AE320" s="99"/>
      <c r="AF320" s="43"/>
      <c r="AG320" s="43"/>
      <c r="AH320" s="43"/>
      <c r="AI320" s="43"/>
      <c r="AJ320" s="43"/>
      <c r="AK320" s="43"/>
      <c r="AL320" s="43"/>
      <c r="AM320" s="44" t="s">
        <v>17</v>
      </c>
      <c r="AN320" s="1157">
        <f>$AN$8</f>
        <v>0.7</v>
      </c>
      <c r="AO320" s="1157"/>
      <c r="AP320" s="43"/>
      <c r="AQ320" s="43"/>
      <c r="AR320" s="43"/>
      <c r="AS320" s="43"/>
      <c r="AT320" s="35">
        <f>ROUND(ROUND(H323*V300,0)*AN320,0)</f>
        <v>132</v>
      </c>
      <c r="AU320" s="31"/>
    </row>
    <row r="321" spans="1:47" ht="17.100000000000001" customHeight="1" x14ac:dyDescent="0.15">
      <c r="A321" s="32">
        <v>44</v>
      </c>
      <c r="B321" s="33" t="s">
        <v>6797</v>
      </c>
      <c r="C321" s="34" t="s">
        <v>9593</v>
      </c>
      <c r="D321" s="422"/>
      <c r="E321" s="424"/>
      <c r="F321" s="29"/>
      <c r="G321" s="29"/>
      <c r="H321" s="1137"/>
      <c r="I321" s="1135"/>
      <c r="J321" s="1135"/>
      <c r="K321" s="1136"/>
      <c r="L321" s="420"/>
      <c r="M321" s="421"/>
      <c r="N321" s="421"/>
      <c r="O321" s="26"/>
      <c r="P321" s="27"/>
      <c r="Q321" s="27"/>
      <c r="R321" s="166"/>
      <c r="S321" s="167"/>
      <c r="T321" s="167"/>
      <c r="U321" s="93"/>
      <c r="V321" s="2"/>
      <c r="W321" s="22"/>
      <c r="X321" s="1273"/>
      <c r="Y321" s="1273"/>
      <c r="Z321" s="1273"/>
      <c r="AA321" s="1273"/>
      <c r="AB321" s="1273"/>
      <c r="AC321" s="448" t="s">
        <v>8385</v>
      </c>
      <c r="AD321" s="99"/>
      <c r="AE321" s="99"/>
      <c r="AF321" s="43"/>
      <c r="AG321" s="43"/>
      <c r="AH321" s="43"/>
      <c r="AI321" s="43"/>
      <c r="AJ321" s="43"/>
      <c r="AK321" s="43"/>
      <c r="AL321" s="43"/>
      <c r="AM321" s="44" t="s">
        <v>17</v>
      </c>
      <c r="AN321" s="1157">
        <f>$AN$9</f>
        <v>0.5</v>
      </c>
      <c r="AO321" s="1157"/>
      <c r="AP321" s="43"/>
      <c r="AQ321" s="43"/>
      <c r="AR321" s="43"/>
      <c r="AS321" s="43"/>
      <c r="AT321" s="35">
        <f>ROUND(ROUND(H323*V300,0)*AN321,0)</f>
        <v>94</v>
      </c>
      <c r="AU321" s="31"/>
    </row>
    <row r="322" spans="1:47" ht="17.100000000000001" customHeight="1" x14ac:dyDescent="0.15">
      <c r="A322" s="32">
        <v>44</v>
      </c>
      <c r="B322" s="33" t="s">
        <v>6799</v>
      </c>
      <c r="C322" s="34" t="s">
        <v>9594</v>
      </c>
      <c r="D322" s="422"/>
      <c r="E322" s="424"/>
      <c r="F322" s="29"/>
      <c r="G322" s="29"/>
      <c r="H322" s="1268"/>
      <c r="I322" s="1269"/>
      <c r="J322" s="1269"/>
      <c r="K322" s="1270"/>
      <c r="L322" s="1271" t="s">
        <v>4829</v>
      </c>
      <c r="M322" s="1202"/>
      <c r="N322" s="1202"/>
      <c r="O322" s="1202"/>
      <c r="P322" s="1202"/>
      <c r="Q322" s="1202"/>
      <c r="R322" s="418"/>
      <c r="S322" s="419"/>
      <c r="T322" s="419"/>
      <c r="U322" s="93"/>
      <c r="V322" s="2"/>
      <c r="W322" s="22"/>
      <c r="X322" s="43"/>
      <c r="Y322" s="43"/>
      <c r="Z322" s="44"/>
      <c r="AA322" s="44"/>
      <c r="AB322" s="43"/>
      <c r="AC322" s="450"/>
      <c r="AD322" s="43"/>
      <c r="AE322" s="43"/>
      <c r="AF322" s="43"/>
      <c r="AG322" s="43"/>
      <c r="AH322" s="43"/>
      <c r="AI322" s="43"/>
      <c r="AJ322" s="43"/>
      <c r="AK322" s="43"/>
      <c r="AL322" s="43"/>
      <c r="AM322" s="44"/>
      <c r="AN322" s="45"/>
      <c r="AO322" s="45"/>
      <c r="AP322" s="43"/>
      <c r="AQ322" s="43"/>
      <c r="AR322" s="25"/>
      <c r="AS322" s="25"/>
      <c r="AT322" s="35">
        <f>ROUND(ROUND(H323*P324,0)*V300,0)</f>
        <v>181</v>
      </c>
      <c r="AU322" s="31"/>
    </row>
    <row r="323" spans="1:47" ht="17.100000000000001" customHeight="1" x14ac:dyDescent="0.15">
      <c r="A323" s="32">
        <v>44</v>
      </c>
      <c r="B323" s="33" t="s">
        <v>6801</v>
      </c>
      <c r="C323" s="34" t="s">
        <v>9595</v>
      </c>
      <c r="D323" s="422"/>
      <c r="E323" s="424"/>
      <c r="F323" s="29"/>
      <c r="G323" s="29"/>
      <c r="H323" s="1280">
        <f>'16就労移行支援(養成・基本)'!K323</f>
        <v>268</v>
      </c>
      <c r="I323" s="1108"/>
      <c r="J323" s="4" t="s">
        <v>21</v>
      </c>
      <c r="K323" s="22"/>
      <c r="L323" s="1228"/>
      <c r="M323" s="1283"/>
      <c r="N323" s="1283"/>
      <c r="O323" s="1283"/>
      <c r="P323" s="1283"/>
      <c r="Q323" s="1283"/>
      <c r="R323" s="418"/>
      <c r="S323" s="419"/>
      <c r="T323" s="419"/>
      <c r="U323" s="93"/>
      <c r="V323" s="2"/>
      <c r="W323" s="22"/>
      <c r="X323" s="1202" t="s">
        <v>4824</v>
      </c>
      <c r="Y323" s="1202"/>
      <c r="Z323" s="1202"/>
      <c r="AA323" s="1202"/>
      <c r="AB323" s="1202"/>
      <c r="AC323" s="448" t="s">
        <v>4825</v>
      </c>
      <c r="AD323" s="99"/>
      <c r="AE323" s="99"/>
      <c r="AF323" s="43"/>
      <c r="AG323" s="43"/>
      <c r="AH323" s="43"/>
      <c r="AI323" s="43"/>
      <c r="AJ323" s="43"/>
      <c r="AK323" s="43"/>
      <c r="AL323" s="43"/>
      <c r="AM323" s="44" t="s">
        <v>17</v>
      </c>
      <c r="AN323" s="1157">
        <f>$AN$8</f>
        <v>0.7</v>
      </c>
      <c r="AO323" s="1157"/>
      <c r="AP323" s="25"/>
      <c r="AQ323" s="25"/>
      <c r="AR323" s="25"/>
      <c r="AS323" s="25"/>
      <c r="AT323" s="35">
        <f>ROUND(ROUND(ROUND(H323*P324,0)*V300,0)*AN323,0)</f>
        <v>127</v>
      </c>
      <c r="AU323" s="31"/>
    </row>
    <row r="324" spans="1:47" ht="17.100000000000001" customHeight="1" x14ac:dyDescent="0.15">
      <c r="A324" s="32">
        <v>44</v>
      </c>
      <c r="B324" s="33" t="s">
        <v>6803</v>
      </c>
      <c r="C324" s="34" t="s">
        <v>9596</v>
      </c>
      <c r="D324" s="422"/>
      <c r="E324" s="424"/>
      <c r="F324" s="29"/>
      <c r="G324" s="29"/>
      <c r="H324" s="418"/>
      <c r="I324" s="419"/>
      <c r="J324" s="419"/>
      <c r="K324" s="425"/>
      <c r="L324" s="420"/>
      <c r="M324" s="421"/>
      <c r="N324" s="421"/>
      <c r="O324" s="26" t="s">
        <v>17</v>
      </c>
      <c r="P324" s="1180">
        <f>$P$12</f>
        <v>0.96499999999999997</v>
      </c>
      <c r="Q324" s="1180"/>
      <c r="R324" s="166"/>
      <c r="S324" s="167"/>
      <c r="T324" s="167"/>
      <c r="U324" s="93"/>
      <c r="V324" s="2"/>
      <c r="W324" s="22"/>
      <c r="X324" s="1273"/>
      <c r="Y324" s="1273"/>
      <c r="Z324" s="1273"/>
      <c r="AA324" s="1273"/>
      <c r="AB324" s="1273"/>
      <c r="AC324" s="448" t="s">
        <v>8385</v>
      </c>
      <c r="AD324" s="99"/>
      <c r="AE324" s="99"/>
      <c r="AF324" s="43"/>
      <c r="AG324" s="43"/>
      <c r="AH324" s="43"/>
      <c r="AI324" s="43"/>
      <c r="AJ324" s="43"/>
      <c r="AK324" s="43"/>
      <c r="AL324" s="43"/>
      <c r="AM324" s="44" t="s">
        <v>17</v>
      </c>
      <c r="AN324" s="1157">
        <f>$AN$9</f>
        <v>0.5</v>
      </c>
      <c r="AO324" s="1157"/>
      <c r="AP324" s="25"/>
      <c r="AQ324" s="25"/>
      <c r="AR324" s="25"/>
      <c r="AS324" s="25"/>
      <c r="AT324" s="35">
        <f>ROUND(ROUND(ROUND(H323*P324,0)*V300,0)*AN324,0)</f>
        <v>91</v>
      </c>
      <c r="AU324" s="31"/>
    </row>
    <row r="325" spans="1:47" ht="17.100000000000001" customHeight="1" x14ac:dyDescent="0.15">
      <c r="A325" s="32">
        <v>44</v>
      </c>
      <c r="B325" s="33" t="s">
        <v>6805</v>
      </c>
      <c r="C325" s="34" t="s">
        <v>9597</v>
      </c>
      <c r="D325" s="422"/>
      <c r="E325" s="424"/>
      <c r="F325" s="29"/>
      <c r="G325" s="29"/>
      <c r="H325" s="20"/>
      <c r="K325" s="21"/>
      <c r="L325" s="416"/>
      <c r="M325" s="417"/>
      <c r="N325" s="417"/>
      <c r="O325" s="65"/>
      <c r="P325" s="156"/>
      <c r="Q325" s="156"/>
      <c r="R325" s="166"/>
      <c r="S325" s="167"/>
      <c r="T325" s="314"/>
      <c r="W325" s="449"/>
      <c r="X325" s="42"/>
      <c r="Y325" s="43"/>
      <c r="Z325" s="44"/>
      <c r="AA325" s="44"/>
      <c r="AB325" s="43"/>
      <c r="AC325" s="450"/>
      <c r="AD325" s="43"/>
      <c r="AE325" s="43"/>
      <c r="AF325" s="43"/>
      <c r="AG325" s="43"/>
      <c r="AH325" s="43"/>
      <c r="AI325" s="43"/>
      <c r="AJ325" s="43"/>
      <c r="AK325" s="43"/>
      <c r="AL325" s="43"/>
      <c r="AM325" s="44"/>
      <c r="AN325" s="45"/>
      <c r="AO325" s="45"/>
      <c r="AP325" s="1198" t="s">
        <v>4833</v>
      </c>
      <c r="AQ325" s="1281"/>
      <c r="AR325" s="1281"/>
      <c r="AS325" s="1299"/>
      <c r="AT325" s="35">
        <f>ROUND(ROUND(H323*V300,0)*AR328,0)</f>
        <v>179</v>
      </c>
      <c r="AU325" s="31"/>
    </row>
    <row r="326" spans="1:47" ht="17.100000000000001" customHeight="1" x14ac:dyDescent="0.15">
      <c r="A326" s="32">
        <v>44</v>
      </c>
      <c r="B326" s="33" t="s">
        <v>6807</v>
      </c>
      <c r="C326" s="34" t="s">
        <v>9598</v>
      </c>
      <c r="D326" s="422"/>
      <c r="E326" s="424"/>
      <c r="F326" s="29"/>
      <c r="G326" s="29"/>
      <c r="H326" s="20"/>
      <c r="K326" s="21"/>
      <c r="L326" s="418"/>
      <c r="M326" s="419"/>
      <c r="N326" s="419"/>
      <c r="O326" s="23"/>
      <c r="P326" s="167"/>
      <c r="Q326" s="167"/>
      <c r="R326" s="166"/>
      <c r="S326" s="167"/>
      <c r="T326" s="314"/>
      <c r="W326" s="449"/>
      <c r="X326" s="1271" t="s">
        <v>4824</v>
      </c>
      <c r="Y326" s="1202"/>
      <c r="Z326" s="1202"/>
      <c r="AA326" s="1202"/>
      <c r="AB326" s="1202"/>
      <c r="AC326" s="448" t="s">
        <v>4825</v>
      </c>
      <c r="AD326" s="99"/>
      <c r="AE326" s="99"/>
      <c r="AF326" s="43"/>
      <c r="AG326" s="43"/>
      <c r="AH326" s="43"/>
      <c r="AI326" s="43"/>
      <c r="AJ326" s="43"/>
      <c r="AK326" s="43"/>
      <c r="AL326" s="43"/>
      <c r="AM326" s="44" t="s">
        <v>17</v>
      </c>
      <c r="AN326" s="1157">
        <f>$AN$8</f>
        <v>0.7</v>
      </c>
      <c r="AO326" s="1157"/>
      <c r="AP326" s="1268"/>
      <c r="AQ326" s="1269"/>
      <c r="AR326" s="1269"/>
      <c r="AS326" s="1270"/>
      <c r="AT326" s="35">
        <f>ROUND(ROUND(ROUND(H323*V300,0)*AN326,0)*AR328,0)</f>
        <v>125</v>
      </c>
      <c r="AU326" s="31"/>
    </row>
    <row r="327" spans="1:47" ht="17.100000000000001" customHeight="1" x14ac:dyDescent="0.15">
      <c r="A327" s="32">
        <v>44</v>
      </c>
      <c r="B327" s="33" t="s">
        <v>6809</v>
      </c>
      <c r="C327" s="34" t="s">
        <v>9599</v>
      </c>
      <c r="D327" s="422"/>
      <c r="E327" s="424"/>
      <c r="F327" s="29"/>
      <c r="G327" s="29"/>
      <c r="H327" s="20"/>
      <c r="K327" s="21"/>
      <c r="L327" s="420"/>
      <c r="M327" s="421"/>
      <c r="N327" s="421"/>
      <c r="O327" s="26"/>
      <c r="P327" s="27"/>
      <c r="Q327" s="27"/>
      <c r="R327" s="166"/>
      <c r="S327" s="167"/>
      <c r="T327" s="314"/>
      <c r="W327" s="449"/>
      <c r="X327" s="1272"/>
      <c r="Y327" s="1273"/>
      <c r="Z327" s="1273"/>
      <c r="AA327" s="1273"/>
      <c r="AB327" s="1273"/>
      <c r="AC327" s="448" t="s">
        <v>8385</v>
      </c>
      <c r="AD327" s="99"/>
      <c r="AE327" s="99"/>
      <c r="AF327" s="43"/>
      <c r="AG327" s="43"/>
      <c r="AH327" s="43"/>
      <c r="AI327" s="43"/>
      <c r="AJ327" s="43"/>
      <c r="AK327" s="43"/>
      <c r="AL327" s="43"/>
      <c r="AM327" s="44" t="s">
        <v>17</v>
      </c>
      <c r="AN327" s="1157">
        <f>$AN$9</f>
        <v>0.5</v>
      </c>
      <c r="AO327" s="1157"/>
      <c r="AP327" s="20"/>
      <c r="AQ327" s="4"/>
      <c r="AR327" s="4"/>
      <c r="AS327" s="21"/>
      <c r="AT327" s="35">
        <f>ROUND(ROUND(ROUND(H323*V300,0)*AN327,0)*AR328,0)</f>
        <v>89</v>
      </c>
      <c r="AU327" s="31"/>
    </row>
    <row r="328" spans="1:47" ht="17.100000000000001" customHeight="1" x14ac:dyDescent="0.15">
      <c r="A328" s="32">
        <v>44</v>
      </c>
      <c r="B328" s="33" t="s">
        <v>6811</v>
      </c>
      <c r="C328" s="34" t="s">
        <v>9600</v>
      </c>
      <c r="D328" s="422"/>
      <c r="E328" s="424"/>
      <c r="F328" s="29"/>
      <c r="G328" s="29"/>
      <c r="H328" s="20"/>
      <c r="K328" s="21"/>
      <c r="L328" s="1271" t="s">
        <v>4829</v>
      </c>
      <c r="M328" s="1202"/>
      <c r="N328" s="1202"/>
      <c r="O328" s="1202"/>
      <c r="P328" s="1202"/>
      <c r="Q328" s="1202"/>
      <c r="R328" s="418"/>
      <c r="S328" s="419"/>
      <c r="T328" s="425"/>
      <c r="W328" s="449"/>
      <c r="X328" s="42"/>
      <c r="Y328" s="43"/>
      <c r="Z328" s="44"/>
      <c r="AA328" s="44"/>
      <c r="AB328" s="43"/>
      <c r="AC328" s="450"/>
      <c r="AD328" s="43"/>
      <c r="AE328" s="43"/>
      <c r="AF328" s="43"/>
      <c r="AG328" s="43"/>
      <c r="AH328" s="43"/>
      <c r="AI328" s="43"/>
      <c r="AJ328" s="43"/>
      <c r="AK328" s="43"/>
      <c r="AL328" s="43"/>
      <c r="AM328" s="44"/>
      <c r="AN328" s="45"/>
      <c r="AO328" s="45"/>
      <c r="AP328" s="20"/>
      <c r="AQ328" s="23" t="s">
        <v>17</v>
      </c>
      <c r="AR328" s="1158">
        <f>AR316</f>
        <v>0.95</v>
      </c>
      <c r="AS328" s="1159"/>
      <c r="AT328" s="35">
        <f>ROUND(ROUND(ROUND(H323*P330,0)*V300,0)*AR328,0)</f>
        <v>172</v>
      </c>
      <c r="AU328" s="31"/>
    </row>
    <row r="329" spans="1:47" ht="17.100000000000001" customHeight="1" x14ac:dyDescent="0.15">
      <c r="A329" s="32">
        <v>44</v>
      </c>
      <c r="B329" s="33" t="s">
        <v>6813</v>
      </c>
      <c r="C329" s="34" t="s">
        <v>9601</v>
      </c>
      <c r="D329" s="422"/>
      <c r="E329" s="424"/>
      <c r="F329" s="29"/>
      <c r="G329" s="29"/>
      <c r="H329" s="20"/>
      <c r="K329" s="21"/>
      <c r="L329" s="1228"/>
      <c r="M329" s="1283"/>
      <c r="N329" s="1283"/>
      <c r="O329" s="1283"/>
      <c r="P329" s="1283"/>
      <c r="Q329" s="1283"/>
      <c r="R329" s="418"/>
      <c r="S329" s="419"/>
      <c r="T329" s="425"/>
      <c r="W329" s="449"/>
      <c r="X329" s="1271" t="s">
        <v>4824</v>
      </c>
      <c r="Y329" s="1202"/>
      <c r="Z329" s="1202"/>
      <c r="AA329" s="1202"/>
      <c r="AB329" s="1202"/>
      <c r="AC329" s="448" t="s">
        <v>4825</v>
      </c>
      <c r="AD329" s="99"/>
      <c r="AE329" s="99"/>
      <c r="AF329" s="43"/>
      <c r="AG329" s="43"/>
      <c r="AH329" s="43"/>
      <c r="AI329" s="43"/>
      <c r="AJ329" s="43"/>
      <c r="AK329" s="43"/>
      <c r="AL329" s="43"/>
      <c r="AM329" s="44" t="s">
        <v>17</v>
      </c>
      <c r="AN329" s="1157">
        <f>$AN$8</f>
        <v>0.7</v>
      </c>
      <c r="AO329" s="1157"/>
      <c r="AP329" s="20"/>
      <c r="AQ329" s="4"/>
      <c r="AR329" s="4"/>
      <c r="AS329" s="21"/>
      <c r="AT329" s="35">
        <f>ROUND(ROUND(ROUND(ROUND(H323*P330,0)*V300,0)*AN329,0)*AR328,0)</f>
        <v>121</v>
      </c>
      <c r="AU329" s="31"/>
    </row>
    <row r="330" spans="1:47" ht="17.100000000000001" customHeight="1" x14ac:dyDescent="0.15">
      <c r="A330" s="32">
        <v>44</v>
      </c>
      <c r="B330" s="33" t="s">
        <v>6815</v>
      </c>
      <c r="C330" s="34" t="s">
        <v>9602</v>
      </c>
      <c r="D330" s="426"/>
      <c r="E330" s="428"/>
      <c r="F330" s="57"/>
      <c r="G330" s="57"/>
      <c r="H330" s="24"/>
      <c r="I330" s="25"/>
      <c r="J330" s="25"/>
      <c r="K330" s="38"/>
      <c r="L330" s="420"/>
      <c r="M330" s="421"/>
      <c r="N330" s="421"/>
      <c r="O330" s="26" t="s">
        <v>17</v>
      </c>
      <c r="P330" s="1180">
        <f>$P$12</f>
        <v>0.96499999999999997</v>
      </c>
      <c r="Q330" s="1180"/>
      <c r="R330" s="454"/>
      <c r="S330" s="27"/>
      <c r="T330" s="28"/>
      <c r="U330" s="135"/>
      <c r="V330" s="233"/>
      <c r="W330" s="455"/>
      <c r="X330" s="1272"/>
      <c r="Y330" s="1273"/>
      <c r="Z330" s="1273"/>
      <c r="AA330" s="1273"/>
      <c r="AB330" s="1273"/>
      <c r="AC330" s="448" t="s">
        <v>8385</v>
      </c>
      <c r="AD330" s="99"/>
      <c r="AE330" s="99"/>
      <c r="AF330" s="43"/>
      <c r="AG330" s="43"/>
      <c r="AH330" s="43"/>
      <c r="AI330" s="43"/>
      <c r="AJ330" s="43"/>
      <c r="AK330" s="43"/>
      <c r="AL330" s="43"/>
      <c r="AM330" s="44" t="s">
        <v>17</v>
      </c>
      <c r="AN330" s="1157">
        <f>$AN$9</f>
        <v>0.5</v>
      </c>
      <c r="AO330" s="1157"/>
      <c r="AP330" s="24"/>
      <c r="AQ330" s="25"/>
      <c r="AR330" s="25"/>
      <c r="AS330" s="38"/>
      <c r="AT330" s="35">
        <f>ROUND(ROUND(ROUND(ROUND(H323*P330,0)*V300,0)*AN330,0)*AR328,0)</f>
        <v>86</v>
      </c>
      <c r="AU330" s="61"/>
    </row>
    <row r="331" spans="1:47" ht="17.100000000000001" customHeight="1" x14ac:dyDescent="0.15">
      <c r="A331" s="32">
        <v>44</v>
      </c>
      <c r="B331" s="33" t="s">
        <v>6817</v>
      </c>
      <c r="C331" s="34" t="s">
        <v>9603</v>
      </c>
      <c r="D331" s="1085" t="s">
        <v>8382</v>
      </c>
      <c r="E331" s="1087"/>
      <c r="F331" s="1085" t="s">
        <v>5088</v>
      </c>
      <c r="G331" s="1281"/>
      <c r="H331" s="1085" t="s">
        <v>4905</v>
      </c>
      <c r="I331" s="1133"/>
      <c r="J331" s="1133"/>
      <c r="K331" s="1134"/>
      <c r="L331" s="416"/>
      <c r="M331" s="417"/>
      <c r="N331" s="417"/>
      <c r="O331" s="65"/>
      <c r="P331" s="156"/>
      <c r="Q331" s="156"/>
      <c r="R331" s="1301" t="s">
        <v>9279</v>
      </c>
      <c r="S331" s="1117"/>
      <c r="T331" s="1117"/>
      <c r="U331" s="1218" t="s">
        <v>6170</v>
      </c>
      <c r="V331" s="1340"/>
      <c r="W331" s="1341"/>
      <c r="X331" s="43"/>
      <c r="Y331" s="43"/>
      <c r="Z331" s="44"/>
      <c r="AA331" s="44"/>
      <c r="AB331" s="43"/>
      <c r="AC331" s="450"/>
      <c r="AD331" s="43"/>
      <c r="AE331" s="43"/>
      <c r="AF331" s="43"/>
      <c r="AG331" s="43"/>
      <c r="AH331" s="43"/>
      <c r="AI331" s="43"/>
      <c r="AJ331" s="43"/>
      <c r="AK331" s="43"/>
      <c r="AL331" s="43"/>
      <c r="AM331" s="44"/>
      <c r="AN331" s="45"/>
      <c r="AO331" s="45"/>
      <c r="AP331" s="43"/>
      <c r="AQ331" s="43"/>
      <c r="AR331" s="43"/>
      <c r="AS331" s="43"/>
      <c r="AT331" s="35">
        <f>ROUND(H335*V336,0)</f>
        <v>174</v>
      </c>
      <c r="AU331" s="66" t="s">
        <v>4822</v>
      </c>
    </row>
    <row r="332" spans="1:47" ht="17.100000000000001" customHeight="1" x14ac:dyDescent="0.15">
      <c r="A332" s="32">
        <v>44</v>
      </c>
      <c r="B332" s="33" t="s">
        <v>6819</v>
      </c>
      <c r="C332" s="34" t="s">
        <v>9604</v>
      </c>
      <c r="D332" s="1088"/>
      <c r="E332" s="1090"/>
      <c r="F332" s="1268"/>
      <c r="G332" s="1269"/>
      <c r="H332" s="1137"/>
      <c r="I332" s="1135"/>
      <c r="J332" s="1135"/>
      <c r="K332" s="1136"/>
      <c r="L332" s="418"/>
      <c r="M332" s="419"/>
      <c r="N332" s="419"/>
      <c r="O332" s="23"/>
      <c r="P332" s="167"/>
      <c r="Q332" s="167"/>
      <c r="R332" s="1313"/>
      <c r="S332" s="1314"/>
      <c r="T332" s="1314"/>
      <c r="U332" s="1308"/>
      <c r="V332" s="1309"/>
      <c r="W332" s="1310"/>
      <c r="X332" s="1202" t="s">
        <v>4824</v>
      </c>
      <c r="Y332" s="1202"/>
      <c r="Z332" s="1202"/>
      <c r="AA332" s="1202"/>
      <c r="AB332" s="1202"/>
      <c r="AC332" s="448" t="s">
        <v>4825</v>
      </c>
      <c r="AD332" s="99"/>
      <c r="AE332" s="99"/>
      <c r="AF332" s="43"/>
      <c r="AG332" s="43"/>
      <c r="AH332" s="43"/>
      <c r="AI332" s="43"/>
      <c r="AJ332" s="43"/>
      <c r="AK332" s="43"/>
      <c r="AL332" s="43"/>
      <c r="AM332" s="44" t="s">
        <v>17</v>
      </c>
      <c r="AN332" s="1157">
        <f>$AN$8</f>
        <v>0.7</v>
      </c>
      <c r="AO332" s="1157"/>
      <c r="AP332" s="43"/>
      <c r="AQ332" s="43"/>
      <c r="AR332" s="43"/>
      <c r="AS332" s="43"/>
      <c r="AT332" s="35">
        <f>ROUND(ROUND(H335*V336,0)*AN332,0)</f>
        <v>122</v>
      </c>
      <c r="AU332" s="31"/>
    </row>
    <row r="333" spans="1:47" ht="17.100000000000001" customHeight="1" x14ac:dyDescent="0.15">
      <c r="A333" s="32">
        <v>44</v>
      </c>
      <c r="B333" s="33" t="s">
        <v>6821</v>
      </c>
      <c r="C333" s="34" t="s">
        <v>9605</v>
      </c>
      <c r="D333" s="1088"/>
      <c r="E333" s="1090"/>
      <c r="F333" s="1268"/>
      <c r="G333" s="1269"/>
      <c r="H333" s="1137"/>
      <c r="I333" s="1135"/>
      <c r="J333" s="1135"/>
      <c r="K333" s="1136"/>
      <c r="L333" s="420"/>
      <c r="M333" s="421"/>
      <c r="N333" s="421"/>
      <c r="O333" s="26"/>
      <c r="P333" s="27"/>
      <c r="Q333" s="27"/>
      <c r="R333" s="1313"/>
      <c r="S333" s="1314"/>
      <c r="T333" s="1314"/>
      <c r="U333" s="1308"/>
      <c r="V333" s="1309"/>
      <c r="W333" s="1310"/>
      <c r="X333" s="1273"/>
      <c r="Y333" s="1273"/>
      <c r="Z333" s="1273"/>
      <c r="AA333" s="1273"/>
      <c r="AB333" s="1273"/>
      <c r="AC333" s="448" t="s">
        <v>8385</v>
      </c>
      <c r="AD333" s="99"/>
      <c r="AE333" s="99"/>
      <c r="AF333" s="43"/>
      <c r="AG333" s="43"/>
      <c r="AH333" s="43"/>
      <c r="AI333" s="43"/>
      <c r="AJ333" s="43"/>
      <c r="AK333" s="43"/>
      <c r="AL333" s="43"/>
      <c r="AM333" s="44" t="s">
        <v>17</v>
      </c>
      <c r="AN333" s="1157">
        <f>$AN$9</f>
        <v>0.5</v>
      </c>
      <c r="AO333" s="1157"/>
      <c r="AP333" s="43"/>
      <c r="AQ333" s="43"/>
      <c r="AR333" s="43"/>
      <c r="AS333" s="43"/>
      <c r="AT333" s="35">
        <f>ROUND(ROUND(H335*V336,0)*AN333,0)</f>
        <v>87</v>
      </c>
      <c r="AU333" s="31"/>
    </row>
    <row r="334" spans="1:47" ht="17.100000000000001" customHeight="1" x14ac:dyDescent="0.15">
      <c r="A334" s="32">
        <v>44</v>
      </c>
      <c r="B334" s="33" t="s">
        <v>6823</v>
      </c>
      <c r="C334" s="34" t="s">
        <v>9606</v>
      </c>
      <c r="D334" s="1276"/>
      <c r="E334" s="1278"/>
      <c r="F334" s="1276"/>
      <c r="G334" s="1277"/>
      <c r="H334" s="1268"/>
      <c r="I334" s="1269"/>
      <c r="J334" s="1269"/>
      <c r="K334" s="1270"/>
      <c r="L334" s="1271" t="s">
        <v>4829</v>
      </c>
      <c r="M334" s="1202"/>
      <c r="N334" s="1202"/>
      <c r="O334" s="1202"/>
      <c r="P334" s="1202"/>
      <c r="Q334" s="1202"/>
      <c r="R334" s="1313"/>
      <c r="S334" s="1314"/>
      <c r="T334" s="1314"/>
      <c r="U334" s="1068"/>
      <c r="V334" s="1069"/>
      <c r="W334" s="1070"/>
      <c r="X334" s="43"/>
      <c r="Y334" s="43"/>
      <c r="Z334" s="44"/>
      <c r="AA334" s="44"/>
      <c r="AB334" s="43"/>
      <c r="AC334" s="450"/>
      <c r="AD334" s="43"/>
      <c r="AE334" s="43"/>
      <c r="AF334" s="43"/>
      <c r="AG334" s="43"/>
      <c r="AH334" s="43"/>
      <c r="AI334" s="43"/>
      <c r="AJ334" s="43"/>
      <c r="AK334" s="43"/>
      <c r="AL334" s="43"/>
      <c r="AM334" s="44"/>
      <c r="AN334" s="45"/>
      <c r="AO334" s="45"/>
      <c r="AP334" s="43"/>
      <c r="AQ334" s="43"/>
      <c r="AR334" s="25"/>
      <c r="AS334" s="25"/>
      <c r="AT334" s="35">
        <f>ROUND(ROUND(H335*P336,0)*V336,0)</f>
        <v>167</v>
      </c>
      <c r="AU334" s="31"/>
    </row>
    <row r="335" spans="1:47" ht="17.100000000000001" customHeight="1" x14ac:dyDescent="0.15">
      <c r="A335" s="32">
        <v>44</v>
      </c>
      <c r="B335" s="33" t="s">
        <v>6825</v>
      </c>
      <c r="C335" s="34" t="s">
        <v>9607</v>
      </c>
      <c r="D335" s="1276"/>
      <c r="E335" s="1278"/>
      <c r="F335" s="1276"/>
      <c r="G335" s="1277"/>
      <c r="H335" s="1280">
        <f>'16就労移行支援(養成・基本)'!K335</f>
        <v>248</v>
      </c>
      <c r="I335" s="1108"/>
      <c r="J335" s="4" t="s">
        <v>21</v>
      </c>
      <c r="K335" s="22"/>
      <c r="L335" s="1228"/>
      <c r="M335" s="1283"/>
      <c r="N335" s="1283"/>
      <c r="O335" s="1283"/>
      <c r="P335" s="1283"/>
      <c r="Q335" s="1283"/>
      <c r="R335" s="1313"/>
      <c r="S335" s="1314"/>
      <c r="T335" s="1315"/>
      <c r="W335" s="449"/>
      <c r="X335" s="1271" t="s">
        <v>4824</v>
      </c>
      <c r="Y335" s="1202"/>
      <c r="Z335" s="1202"/>
      <c r="AA335" s="1202"/>
      <c r="AB335" s="1202"/>
      <c r="AC335" s="448" t="s">
        <v>4825</v>
      </c>
      <c r="AD335" s="99"/>
      <c r="AE335" s="99"/>
      <c r="AF335" s="43"/>
      <c r="AG335" s="43"/>
      <c r="AH335" s="43"/>
      <c r="AI335" s="43"/>
      <c r="AJ335" s="43"/>
      <c r="AK335" s="43"/>
      <c r="AL335" s="43"/>
      <c r="AM335" s="44" t="s">
        <v>17</v>
      </c>
      <c r="AN335" s="1157">
        <f>$AN$8</f>
        <v>0.7</v>
      </c>
      <c r="AO335" s="1157"/>
      <c r="AP335" s="25"/>
      <c r="AQ335" s="25"/>
      <c r="AR335" s="25"/>
      <c r="AS335" s="25"/>
      <c r="AT335" s="35">
        <f>ROUND(ROUND(ROUND(H335*P336,0)*V336,0)*AN335,0)</f>
        <v>117</v>
      </c>
      <c r="AU335" s="31"/>
    </row>
    <row r="336" spans="1:47" ht="17.100000000000001" customHeight="1" x14ac:dyDescent="0.15">
      <c r="A336" s="32">
        <v>44</v>
      </c>
      <c r="B336" s="33" t="s">
        <v>6827</v>
      </c>
      <c r="C336" s="34" t="s">
        <v>9608</v>
      </c>
      <c r="D336" s="1276"/>
      <c r="E336" s="1278"/>
      <c r="F336" s="1276"/>
      <c r="G336" s="1277"/>
      <c r="H336" s="418"/>
      <c r="I336" s="419"/>
      <c r="J336" s="419"/>
      <c r="K336" s="425"/>
      <c r="L336" s="420"/>
      <c r="M336" s="421"/>
      <c r="N336" s="421"/>
      <c r="O336" s="26" t="s">
        <v>17</v>
      </c>
      <c r="P336" s="1180">
        <f>$P$12</f>
        <v>0.96499999999999997</v>
      </c>
      <c r="Q336" s="1180"/>
      <c r="R336" s="1276"/>
      <c r="S336" s="1277"/>
      <c r="T336" s="1278"/>
      <c r="U336" s="23" t="s">
        <v>17</v>
      </c>
      <c r="V336" s="1158">
        <f>$V$12</f>
        <v>0.7</v>
      </c>
      <c r="W336" s="1159"/>
      <c r="X336" s="1272"/>
      <c r="Y336" s="1273"/>
      <c r="Z336" s="1273"/>
      <c r="AA336" s="1273"/>
      <c r="AB336" s="1273"/>
      <c r="AC336" s="448" t="s">
        <v>8385</v>
      </c>
      <c r="AD336" s="99"/>
      <c r="AE336" s="99"/>
      <c r="AF336" s="43"/>
      <c r="AG336" s="43"/>
      <c r="AH336" s="43"/>
      <c r="AI336" s="43"/>
      <c r="AJ336" s="43"/>
      <c r="AK336" s="43"/>
      <c r="AL336" s="43"/>
      <c r="AM336" s="44" t="s">
        <v>17</v>
      </c>
      <c r="AN336" s="1157">
        <f>$AN$9</f>
        <v>0.5</v>
      </c>
      <c r="AO336" s="1157"/>
      <c r="AP336" s="25"/>
      <c r="AQ336" s="25"/>
      <c r="AR336" s="25"/>
      <c r="AS336" s="25"/>
      <c r="AT336" s="35">
        <f>ROUND(ROUND(ROUND(H335*P336,0)*V336,0)*AN336,0)</f>
        <v>84</v>
      </c>
      <c r="AU336" s="31"/>
    </row>
    <row r="337" spans="1:47" ht="17.100000000000001" customHeight="1" x14ac:dyDescent="0.15">
      <c r="A337" s="32">
        <v>44</v>
      </c>
      <c r="B337" s="33" t="s">
        <v>6829</v>
      </c>
      <c r="C337" s="34" t="s">
        <v>9609</v>
      </c>
      <c r="D337" s="422"/>
      <c r="E337" s="424"/>
      <c r="F337" s="29"/>
      <c r="G337" s="29"/>
      <c r="H337" s="20"/>
      <c r="K337" s="21"/>
      <c r="L337" s="416"/>
      <c r="M337" s="417"/>
      <c r="N337" s="417"/>
      <c r="O337" s="65"/>
      <c r="P337" s="156"/>
      <c r="Q337" s="156"/>
      <c r="R337" s="166"/>
      <c r="S337" s="167"/>
      <c r="T337" s="314"/>
      <c r="W337" s="449"/>
      <c r="X337" s="42"/>
      <c r="Y337" s="43"/>
      <c r="Z337" s="44"/>
      <c r="AA337" s="44"/>
      <c r="AB337" s="43"/>
      <c r="AC337" s="450"/>
      <c r="AD337" s="43"/>
      <c r="AE337" s="43"/>
      <c r="AF337" s="43"/>
      <c r="AG337" s="43"/>
      <c r="AH337" s="43"/>
      <c r="AI337" s="43"/>
      <c r="AJ337" s="43"/>
      <c r="AK337" s="43"/>
      <c r="AL337" s="43"/>
      <c r="AM337" s="44"/>
      <c r="AN337" s="45"/>
      <c r="AO337" s="45"/>
      <c r="AP337" s="1198" t="s">
        <v>4833</v>
      </c>
      <c r="AQ337" s="1281"/>
      <c r="AR337" s="1281"/>
      <c r="AS337" s="1299"/>
      <c r="AT337" s="35">
        <f>ROUND(ROUND(H335*V336,0)*AR340,0)</f>
        <v>165</v>
      </c>
      <c r="AU337" s="31"/>
    </row>
    <row r="338" spans="1:47" ht="17.100000000000001" customHeight="1" x14ac:dyDescent="0.15">
      <c r="A338" s="32">
        <v>44</v>
      </c>
      <c r="B338" s="33" t="s">
        <v>6831</v>
      </c>
      <c r="C338" s="34" t="s">
        <v>9610</v>
      </c>
      <c r="D338" s="422"/>
      <c r="E338" s="424"/>
      <c r="F338" s="29"/>
      <c r="G338" s="29"/>
      <c r="H338" s="20"/>
      <c r="K338" s="21"/>
      <c r="L338" s="418"/>
      <c r="M338" s="419"/>
      <c r="N338" s="419"/>
      <c r="O338" s="23"/>
      <c r="P338" s="167"/>
      <c r="Q338" s="167"/>
      <c r="R338" s="166"/>
      <c r="S338" s="167"/>
      <c r="T338" s="314"/>
      <c r="W338" s="449"/>
      <c r="X338" s="1271" t="s">
        <v>4824</v>
      </c>
      <c r="Y338" s="1202"/>
      <c r="Z338" s="1202"/>
      <c r="AA338" s="1202"/>
      <c r="AB338" s="1202"/>
      <c r="AC338" s="448" t="s">
        <v>4825</v>
      </c>
      <c r="AD338" s="99"/>
      <c r="AE338" s="99"/>
      <c r="AF338" s="43"/>
      <c r="AG338" s="43"/>
      <c r="AH338" s="43"/>
      <c r="AI338" s="43"/>
      <c r="AJ338" s="43"/>
      <c r="AK338" s="43"/>
      <c r="AL338" s="43"/>
      <c r="AM338" s="44" t="s">
        <v>17</v>
      </c>
      <c r="AN338" s="1157">
        <f>$AN$8</f>
        <v>0.7</v>
      </c>
      <c r="AO338" s="1157"/>
      <c r="AP338" s="1268"/>
      <c r="AQ338" s="1269"/>
      <c r="AR338" s="1269"/>
      <c r="AS338" s="1270"/>
      <c r="AT338" s="35">
        <f>ROUND(ROUND(ROUND(H335*V336,0)*AN338,0)*AR340,0)</f>
        <v>116</v>
      </c>
      <c r="AU338" s="31"/>
    </row>
    <row r="339" spans="1:47" ht="17.100000000000001" customHeight="1" x14ac:dyDescent="0.15">
      <c r="A339" s="32">
        <v>44</v>
      </c>
      <c r="B339" s="33" t="s">
        <v>6833</v>
      </c>
      <c r="C339" s="34" t="s">
        <v>9611</v>
      </c>
      <c r="D339" s="422"/>
      <c r="E339" s="424"/>
      <c r="F339" s="29"/>
      <c r="G339" s="29"/>
      <c r="H339" s="20"/>
      <c r="K339" s="21"/>
      <c r="L339" s="420"/>
      <c r="M339" s="421"/>
      <c r="N339" s="421"/>
      <c r="O339" s="26"/>
      <c r="P339" s="27"/>
      <c r="Q339" s="27"/>
      <c r="R339" s="166"/>
      <c r="S339" s="167"/>
      <c r="T339" s="314"/>
      <c r="W339" s="449"/>
      <c r="X339" s="1272"/>
      <c r="Y339" s="1273"/>
      <c r="Z339" s="1273"/>
      <c r="AA339" s="1273"/>
      <c r="AB339" s="1273"/>
      <c r="AC339" s="448" t="s">
        <v>8385</v>
      </c>
      <c r="AD339" s="99"/>
      <c r="AE339" s="99"/>
      <c r="AF339" s="43"/>
      <c r="AG339" s="43"/>
      <c r="AH339" s="43"/>
      <c r="AI339" s="43"/>
      <c r="AJ339" s="43"/>
      <c r="AK339" s="43"/>
      <c r="AL339" s="43"/>
      <c r="AM339" s="44" t="s">
        <v>17</v>
      </c>
      <c r="AN339" s="1157">
        <f>$AN$9</f>
        <v>0.5</v>
      </c>
      <c r="AO339" s="1157"/>
      <c r="AP339" s="20"/>
      <c r="AQ339" s="4"/>
      <c r="AR339" s="4"/>
      <c r="AS339" s="21"/>
      <c r="AT339" s="35">
        <f>ROUND(ROUND(ROUND(H335*V336,0)*AN339,0)*AR340,0)</f>
        <v>83</v>
      </c>
      <c r="AU339" s="31"/>
    </row>
    <row r="340" spans="1:47" ht="17.100000000000001" customHeight="1" x14ac:dyDescent="0.15">
      <c r="A340" s="32">
        <v>44</v>
      </c>
      <c r="B340" s="33" t="s">
        <v>6835</v>
      </c>
      <c r="C340" s="34" t="s">
        <v>9612</v>
      </c>
      <c r="D340" s="422"/>
      <c r="E340" s="424"/>
      <c r="F340" s="29"/>
      <c r="G340" s="29"/>
      <c r="H340" s="20"/>
      <c r="K340" s="21"/>
      <c r="L340" s="1271" t="s">
        <v>4829</v>
      </c>
      <c r="M340" s="1202"/>
      <c r="N340" s="1202"/>
      <c r="O340" s="1202"/>
      <c r="P340" s="1202"/>
      <c r="Q340" s="1202"/>
      <c r="R340" s="418"/>
      <c r="S340" s="419"/>
      <c r="T340" s="425"/>
      <c r="W340" s="449"/>
      <c r="X340" s="42"/>
      <c r="Y340" s="43"/>
      <c r="Z340" s="44"/>
      <c r="AA340" s="44"/>
      <c r="AB340" s="43"/>
      <c r="AC340" s="450"/>
      <c r="AD340" s="43"/>
      <c r="AE340" s="43"/>
      <c r="AF340" s="43"/>
      <c r="AG340" s="43"/>
      <c r="AH340" s="43"/>
      <c r="AI340" s="43"/>
      <c r="AJ340" s="43"/>
      <c r="AK340" s="43"/>
      <c r="AL340" s="43"/>
      <c r="AM340" s="44"/>
      <c r="AN340" s="45"/>
      <c r="AO340" s="45"/>
      <c r="AP340" s="20"/>
      <c r="AQ340" s="23" t="s">
        <v>17</v>
      </c>
      <c r="AR340" s="1158">
        <f>AR328</f>
        <v>0.95</v>
      </c>
      <c r="AS340" s="1159"/>
      <c r="AT340" s="35">
        <f>ROUND(ROUND(ROUND(H335*P342,0)*V336,0)*AR340,0)</f>
        <v>159</v>
      </c>
      <c r="AU340" s="31"/>
    </row>
    <row r="341" spans="1:47" ht="17.100000000000001" customHeight="1" x14ac:dyDescent="0.15">
      <c r="A341" s="32">
        <v>44</v>
      </c>
      <c r="B341" s="33" t="s">
        <v>6837</v>
      </c>
      <c r="C341" s="34" t="s">
        <v>9613</v>
      </c>
      <c r="D341" s="422"/>
      <c r="E341" s="424"/>
      <c r="F341" s="29"/>
      <c r="G341" s="29"/>
      <c r="H341" s="20"/>
      <c r="K341" s="21"/>
      <c r="L341" s="1228"/>
      <c r="M341" s="1283"/>
      <c r="N341" s="1283"/>
      <c r="O341" s="1283"/>
      <c r="P341" s="1283"/>
      <c r="Q341" s="1283"/>
      <c r="R341" s="418"/>
      <c r="S341" s="419"/>
      <c r="T341" s="425"/>
      <c r="W341" s="449"/>
      <c r="X341" s="1271" t="s">
        <v>4824</v>
      </c>
      <c r="Y341" s="1202"/>
      <c r="Z341" s="1202"/>
      <c r="AA341" s="1202"/>
      <c r="AB341" s="1202"/>
      <c r="AC341" s="448" t="s">
        <v>4825</v>
      </c>
      <c r="AD341" s="99"/>
      <c r="AE341" s="99"/>
      <c r="AF341" s="43"/>
      <c r="AG341" s="43"/>
      <c r="AH341" s="43"/>
      <c r="AI341" s="43"/>
      <c r="AJ341" s="43"/>
      <c r="AK341" s="43"/>
      <c r="AL341" s="43"/>
      <c r="AM341" s="44" t="s">
        <v>17</v>
      </c>
      <c r="AN341" s="1157">
        <f>$AN$8</f>
        <v>0.7</v>
      </c>
      <c r="AO341" s="1157"/>
      <c r="AP341" s="20"/>
      <c r="AQ341" s="4"/>
      <c r="AR341" s="4"/>
      <c r="AS341" s="21"/>
      <c r="AT341" s="35">
        <f>ROUND(ROUND(ROUND(ROUND(H335*P342,0)*V336,0)*AN341,0)*AR340,0)</f>
        <v>111</v>
      </c>
      <c r="AU341" s="31"/>
    </row>
    <row r="342" spans="1:47" ht="17.100000000000001" customHeight="1" x14ac:dyDescent="0.15">
      <c r="A342" s="32">
        <v>44</v>
      </c>
      <c r="B342" s="33" t="s">
        <v>6839</v>
      </c>
      <c r="C342" s="34" t="s">
        <v>9614</v>
      </c>
      <c r="D342" s="422"/>
      <c r="E342" s="424"/>
      <c r="F342" s="29"/>
      <c r="G342" s="29"/>
      <c r="H342" s="20"/>
      <c r="K342" s="21"/>
      <c r="L342" s="420"/>
      <c r="M342" s="421"/>
      <c r="N342" s="421"/>
      <c r="O342" s="26" t="s">
        <v>17</v>
      </c>
      <c r="P342" s="1180">
        <f>$P$12</f>
        <v>0.96499999999999997</v>
      </c>
      <c r="Q342" s="1180"/>
      <c r="R342" s="166"/>
      <c r="S342" s="167"/>
      <c r="T342" s="314"/>
      <c r="W342" s="449"/>
      <c r="X342" s="1272"/>
      <c r="Y342" s="1273"/>
      <c r="Z342" s="1273"/>
      <c r="AA342" s="1273"/>
      <c r="AB342" s="1273"/>
      <c r="AC342" s="448" t="s">
        <v>8385</v>
      </c>
      <c r="AD342" s="99"/>
      <c r="AE342" s="99"/>
      <c r="AF342" s="43"/>
      <c r="AG342" s="43"/>
      <c r="AH342" s="43"/>
      <c r="AI342" s="43"/>
      <c r="AJ342" s="43"/>
      <c r="AK342" s="43"/>
      <c r="AL342" s="43"/>
      <c r="AM342" s="44" t="s">
        <v>17</v>
      </c>
      <c r="AN342" s="1157">
        <f>$AN$9</f>
        <v>0.5</v>
      </c>
      <c r="AO342" s="1157"/>
      <c r="AP342" s="24"/>
      <c r="AQ342" s="25"/>
      <c r="AR342" s="25"/>
      <c r="AS342" s="38"/>
      <c r="AT342" s="35">
        <f>ROUND(ROUND(ROUND(ROUND(H335*P342,0)*V336,0)*AN342,0)*AR340,0)</f>
        <v>80</v>
      </c>
      <c r="AU342" s="31"/>
    </row>
    <row r="343" spans="1:47" ht="17.100000000000001" customHeight="1" x14ac:dyDescent="0.15">
      <c r="A343" s="32">
        <v>44</v>
      </c>
      <c r="B343" s="33" t="s">
        <v>6841</v>
      </c>
      <c r="C343" s="34" t="s">
        <v>9615</v>
      </c>
      <c r="D343" s="422"/>
      <c r="E343" s="424"/>
      <c r="F343" s="1085" t="s">
        <v>5173</v>
      </c>
      <c r="G343" s="1281"/>
      <c r="H343" s="1085" t="s">
        <v>4821</v>
      </c>
      <c r="I343" s="1133"/>
      <c r="J343" s="1133"/>
      <c r="K343" s="1134"/>
      <c r="L343" s="416"/>
      <c r="M343" s="417"/>
      <c r="N343" s="417"/>
      <c r="O343" s="65"/>
      <c r="P343" s="156"/>
      <c r="Q343" s="156"/>
      <c r="R343" s="1301" t="s">
        <v>9279</v>
      </c>
      <c r="S343" s="1117"/>
      <c r="T343" s="1117"/>
      <c r="U343" s="1218" t="s">
        <v>6170</v>
      </c>
      <c r="V343" s="1340"/>
      <c r="W343" s="1341"/>
      <c r="X343" s="43"/>
      <c r="Y343" s="43"/>
      <c r="Z343" s="44"/>
      <c r="AA343" s="44"/>
      <c r="AB343" s="43"/>
      <c r="AC343" s="450"/>
      <c r="AD343" s="43"/>
      <c r="AE343" s="43"/>
      <c r="AF343" s="43"/>
      <c r="AG343" s="43"/>
      <c r="AH343" s="43"/>
      <c r="AI343" s="43"/>
      <c r="AJ343" s="43"/>
      <c r="AK343" s="43"/>
      <c r="AL343" s="43"/>
      <c r="AM343" s="44"/>
      <c r="AN343" s="45"/>
      <c r="AO343" s="45"/>
      <c r="AP343" s="43"/>
      <c r="AQ343" s="43"/>
      <c r="AR343" s="43"/>
      <c r="AS343" s="43"/>
      <c r="AT343" s="35">
        <f>ROUND(H347*V348,0)</f>
        <v>443</v>
      </c>
      <c r="AU343" s="66" t="s">
        <v>4822</v>
      </c>
    </row>
    <row r="344" spans="1:47" ht="17.100000000000001" customHeight="1" x14ac:dyDescent="0.15">
      <c r="A344" s="32">
        <v>44</v>
      </c>
      <c r="B344" s="33" t="s">
        <v>6843</v>
      </c>
      <c r="C344" s="34" t="s">
        <v>9616</v>
      </c>
      <c r="D344" s="422"/>
      <c r="E344" s="424"/>
      <c r="F344" s="1268"/>
      <c r="G344" s="1269"/>
      <c r="H344" s="1137"/>
      <c r="I344" s="1135"/>
      <c r="J344" s="1135"/>
      <c r="K344" s="1136"/>
      <c r="L344" s="418"/>
      <c r="M344" s="419"/>
      <c r="N344" s="419"/>
      <c r="O344" s="23"/>
      <c r="P344" s="167"/>
      <c r="Q344" s="167"/>
      <c r="R344" s="1313"/>
      <c r="S344" s="1314"/>
      <c r="T344" s="1314"/>
      <c r="U344" s="1308"/>
      <c r="V344" s="1309"/>
      <c r="W344" s="1310"/>
      <c r="X344" s="1202" t="s">
        <v>4824</v>
      </c>
      <c r="Y344" s="1202"/>
      <c r="Z344" s="1202"/>
      <c r="AA344" s="1202"/>
      <c r="AB344" s="1202"/>
      <c r="AC344" s="448" t="s">
        <v>4825</v>
      </c>
      <c r="AD344" s="99"/>
      <c r="AE344" s="99"/>
      <c r="AF344" s="43"/>
      <c r="AG344" s="43"/>
      <c r="AH344" s="43"/>
      <c r="AI344" s="43"/>
      <c r="AJ344" s="43"/>
      <c r="AK344" s="43"/>
      <c r="AL344" s="43"/>
      <c r="AM344" s="44" t="s">
        <v>17</v>
      </c>
      <c r="AN344" s="1157">
        <f>$AN$8</f>
        <v>0.7</v>
      </c>
      <c r="AO344" s="1157"/>
      <c r="AP344" s="43"/>
      <c r="AQ344" s="43"/>
      <c r="AR344" s="43"/>
      <c r="AS344" s="43"/>
      <c r="AT344" s="35">
        <f>ROUND(ROUND(H347*V348,0)*AN344,0)</f>
        <v>310</v>
      </c>
      <c r="AU344" s="232"/>
    </row>
    <row r="345" spans="1:47" ht="17.100000000000001" customHeight="1" x14ac:dyDescent="0.15">
      <c r="A345" s="32">
        <v>44</v>
      </c>
      <c r="B345" s="33" t="s">
        <v>6845</v>
      </c>
      <c r="C345" s="34" t="s">
        <v>9617</v>
      </c>
      <c r="D345" s="422"/>
      <c r="E345" s="424"/>
      <c r="F345" s="1268"/>
      <c r="G345" s="1269"/>
      <c r="H345" s="1137"/>
      <c r="I345" s="1135"/>
      <c r="J345" s="1135"/>
      <c r="K345" s="1136"/>
      <c r="L345" s="420"/>
      <c r="M345" s="421"/>
      <c r="N345" s="421"/>
      <c r="O345" s="26"/>
      <c r="P345" s="27"/>
      <c r="Q345" s="27"/>
      <c r="R345" s="1313"/>
      <c r="S345" s="1314"/>
      <c r="T345" s="1314"/>
      <c r="U345" s="1308"/>
      <c r="V345" s="1309"/>
      <c r="W345" s="1310"/>
      <c r="X345" s="1273"/>
      <c r="Y345" s="1273"/>
      <c r="Z345" s="1273"/>
      <c r="AA345" s="1273"/>
      <c r="AB345" s="1273"/>
      <c r="AC345" s="448" t="s">
        <v>8385</v>
      </c>
      <c r="AD345" s="99"/>
      <c r="AE345" s="99"/>
      <c r="AF345" s="43"/>
      <c r="AG345" s="43"/>
      <c r="AH345" s="43"/>
      <c r="AI345" s="43"/>
      <c r="AJ345" s="43"/>
      <c r="AK345" s="43"/>
      <c r="AL345" s="43"/>
      <c r="AM345" s="44" t="s">
        <v>17</v>
      </c>
      <c r="AN345" s="1157">
        <f>$AN$9</f>
        <v>0.5</v>
      </c>
      <c r="AO345" s="1157"/>
      <c r="AP345" s="43"/>
      <c r="AQ345" s="43"/>
      <c r="AR345" s="43"/>
      <c r="AS345" s="43"/>
      <c r="AT345" s="35">
        <f>ROUND(ROUND(H347*V348,0)*AN345,0)</f>
        <v>222</v>
      </c>
      <c r="AU345" s="232"/>
    </row>
    <row r="346" spans="1:47" ht="17.100000000000001" customHeight="1" x14ac:dyDescent="0.15">
      <c r="A346" s="32">
        <v>44</v>
      </c>
      <c r="B346" s="33" t="s">
        <v>6847</v>
      </c>
      <c r="C346" s="34" t="s">
        <v>9618</v>
      </c>
      <c r="D346" s="422"/>
      <c r="E346" s="424"/>
      <c r="F346" s="1276"/>
      <c r="G346" s="1277"/>
      <c r="H346" s="1268"/>
      <c r="I346" s="1269"/>
      <c r="J346" s="1269"/>
      <c r="K346" s="1270"/>
      <c r="L346" s="1271" t="s">
        <v>4829</v>
      </c>
      <c r="M346" s="1202"/>
      <c r="N346" s="1202"/>
      <c r="O346" s="1202"/>
      <c r="P346" s="1202"/>
      <c r="Q346" s="1202"/>
      <c r="R346" s="1313"/>
      <c r="S346" s="1314"/>
      <c r="T346" s="1314"/>
      <c r="U346" s="1068"/>
      <c r="V346" s="1069"/>
      <c r="W346" s="1070"/>
      <c r="X346" s="43"/>
      <c r="Y346" s="43"/>
      <c r="Z346" s="44"/>
      <c r="AA346" s="44"/>
      <c r="AB346" s="43"/>
      <c r="AC346" s="450"/>
      <c r="AD346" s="43"/>
      <c r="AE346" s="43"/>
      <c r="AF346" s="43"/>
      <c r="AG346" s="43"/>
      <c r="AH346" s="43"/>
      <c r="AI346" s="43"/>
      <c r="AJ346" s="43"/>
      <c r="AK346" s="43"/>
      <c r="AL346" s="43"/>
      <c r="AM346" s="44"/>
      <c r="AN346" s="45"/>
      <c r="AO346" s="45"/>
      <c r="AP346" s="43"/>
      <c r="AQ346" s="43"/>
      <c r="AR346" s="25"/>
      <c r="AS346" s="25"/>
      <c r="AT346" s="35">
        <f>ROUND(ROUND(H347*P348,0)*V348,0)</f>
        <v>428</v>
      </c>
      <c r="AU346" s="232"/>
    </row>
    <row r="347" spans="1:47" ht="17.100000000000001" customHeight="1" x14ac:dyDescent="0.15">
      <c r="A347" s="32">
        <v>44</v>
      </c>
      <c r="B347" s="33" t="s">
        <v>6849</v>
      </c>
      <c r="C347" s="34" t="s">
        <v>9619</v>
      </c>
      <c r="D347" s="422"/>
      <c r="E347" s="424"/>
      <c r="F347" s="1276"/>
      <c r="G347" s="1277"/>
      <c r="H347" s="1280">
        <f>'16就労移行支援(養成・基本)'!K347</f>
        <v>633</v>
      </c>
      <c r="I347" s="1108"/>
      <c r="J347" s="4" t="s">
        <v>21</v>
      </c>
      <c r="K347" s="22"/>
      <c r="L347" s="1228"/>
      <c r="M347" s="1283"/>
      <c r="N347" s="1283"/>
      <c r="O347" s="1283"/>
      <c r="P347" s="1283"/>
      <c r="Q347" s="1283"/>
      <c r="R347" s="1313"/>
      <c r="S347" s="1314"/>
      <c r="T347" s="1315"/>
      <c r="W347" s="449"/>
      <c r="X347" s="1271" t="s">
        <v>4824</v>
      </c>
      <c r="Y347" s="1202"/>
      <c r="Z347" s="1202"/>
      <c r="AA347" s="1202"/>
      <c r="AB347" s="1202"/>
      <c r="AC347" s="448" t="s">
        <v>4825</v>
      </c>
      <c r="AD347" s="99"/>
      <c r="AE347" s="99"/>
      <c r="AF347" s="43"/>
      <c r="AG347" s="43"/>
      <c r="AH347" s="43"/>
      <c r="AI347" s="43"/>
      <c r="AJ347" s="43"/>
      <c r="AK347" s="43"/>
      <c r="AL347" s="43"/>
      <c r="AM347" s="44" t="s">
        <v>17</v>
      </c>
      <c r="AN347" s="1157">
        <f>$AN$8</f>
        <v>0.7</v>
      </c>
      <c r="AO347" s="1157"/>
      <c r="AP347" s="25"/>
      <c r="AQ347" s="25"/>
      <c r="AR347" s="25"/>
      <c r="AS347" s="25"/>
      <c r="AT347" s="35">
        <f>ROUND(ROUND(ROUND(H347*P348,0)*V348,0)*AN347,0)</f>
        <v>300</v>
      </c>
      <c r="AU347" s="232"/>
    </row>
    <row r="348" spans="1:47" ht="17.100000000000001" customHeight="1" x14ac:dyDescent="0.15">
      <c r="A348" s="32">
        <v>44</v>
      </c>
      <c r="B348" s="33" t="s">
        <v>6851</v>
      </c>
      <c r="C348" s="34" t="s">
        <v>9620</v>
      </c>
      <c r="D348" s="422"/>
      <c r="E348" s="424"/>
      <c r="F348" s="1276"/>
      <c r="G348" s="1277"/>
      <c r="H348" s="418"/>
      <c r="I348" s="419"/>
      <c r="J348" s="419"/>
      <c r="K348" s="425"/>
      <c r="L348" s="420"/>
      <c r="M348" s="421"/>
      <c r="N348" s="421"/>
      <c r="O348" s="26" t="s">
        <v>17</v>
      </c>
      <c r="P348" s="1180">
        <f>$P$12</f>
        <v>0.96499999999999997</v>
      </c>
      <c r="Q348" s="1180"/>
      <c r="R348" s="1276"/>
      <c r="S348" s="1277"/>
      <c r="T348" s="1278"/>
      <c r="U348" s="23" t="s">
        <v>17</v>
      </c>
      <c r="V348" s="1158">
        <f>$V$12</f>
        <v>0.7</v>
      </c>
      <c r="W348" s="1159"/>
      <c r="X348" s="1272"/>
      <c r="Y348" s="1273"/>
      <c r="Z348" s="1273"/>
      <c r="AA348" s="1273"/>
      <c r="AB348" s="1273"/>
      <c r="AC348" s="448" t="s">
        <v>8385</v>
      </c>
      <c r="AD348" s="99"/>
      <c r="AE348" s="99"/>
      <c r="AF348" s="43"/>
      <c r="AG348" s="43"/>
      <c r="AH348" s="43"/>
      <c r="AI348" s="43"/>
      <c r="AJ348" s="43"/>
      <c r="AK348" s="43"/>
      <c r="AL348" s="43"/>
      <c r="AM348" s="44" t="s">
        <v>17</v>
      </c>
      <c r="AN348" s="1157">
        <f>$AN$9</f>
        <v>0.5</v>
      </c>
      <c r="AO348" s="1157"/>
      <c r="AP348" s="25"/>
      <c r="AQ348" s="25"/>
      <c r="AR348" s="25"/>
      <c r="AS348" s="25"/>
      <c r="AT348" s="35">
        <f>ROUND(ROUND(ROUND(H347*P348,0)*V348,0)*AN348,0)</f>
        <v>214</v>
      </c>
      <c r="AU348" s="232"/>
    </row>
    <row r="349" spans="1:47" ht="17.100000000000001" customHeight="1" x14ac:dyDescent="0.15">
      <c r="A349" s="32">
        <v>44</v>
      </c>
      <c r="B349" s="33" t="s">
        <v>6853</v>
      </c>
      <c r="C349" s="34" t="s">
        <v>9621</v>
      </c>
      <c r="D349" s="422"/>
      <c r="E349" s="424"/>
      <c r="F349" s="29"/>
      <c r="G349" s="29"/>
      <c r="H349" s="20"/>
      <c r="K349" s="21"/>
      <c r="L349" s="416"/>
      <c r="M349" s="417"/>
      <c r="N349" s="417"/>
      <c r="O349" s="65"/>
      <c r="P349" s="156"/>
      <c r="Q349" s="156"/>
      <c r="R349" s="166"/>
      <c r="S349" s="167"/>
      <c r="T349" s="314"/>
      <c r="W349" s="449"/>
      <c r="X349" s="42"/>
      <c r="Y349" s="43"/>
      <c r="Z349" s="44"/>
      <c r="AA349" s="44"/>
      <c r="AB349" s="43"/>
      <c r="AC349" s="450"/>
      <c r="AD349" s="43"/>
      <c r="AE349" s="43"/>
      <c r="AF349" s="43"/>
      <c r="AG349" s="43"/>
      <c r="AH349" s="43"/>
      <c r="AI349" s="43"/>
      <c r="AJ349" s="43"/>
      <c r="AK349" s="43"/>
      <c r="AL349" s="43"/>
      <c r="AM349" s="44"/>
      <c r="AN349" s="45"/>
      <c r="AO349" s="45"/>
      <c r="AP349" s="1198" t="s">
        <v>4833</v>
      </c>
      <c r="AQ349" s="1281"/>
      <c r="AR349" s="1281"/>
      <c r="AS349" s="1299"/>
      <c r="AT349" s="35">
        <f>ROUND(ROUND(H347*V348,0)*AR352,0)</f>
        <v>421</v>
      </c>
      <c r="AU349" s="31"/>
    </row>
    <row r="350" spans="1:47" ht="17.100000000000001" customHeight="1" x14ac:dyDescent="0.15">
      <c r="A350" s="32">
        <v>44</v>
      </c>
      <c r="B350" s="33" t="s">
        <v>6855</v>
      </c>
      <c r="C350" s="34" t="s">
        <v>9622</v>
      </c>
      <c r="D350" s="422"/>
      <c r="E350" s="424"/>
      <c r="F350" s="29"/>
      <c r="G350" s="29"/>
      <c r="H350" s="20"/>
      <c r="K350" s="21"/>
      <c r="L350" s="418"/>
      <c r="M350" s="419"/>
      <c r="N350" s="419"/>
      <c r="O350" s="23"/>
      <c r="P350" s="167"/>
      <c r="Q350" s="167"/>
      <c r="R350" s="166"/>
      <c r="S350" s="167"/>
      <c r="T350" s="314"/>
      <c r="W350" s="449"/>
      <c r="X350" s="1271" t="s">
        <v>4824</v>
      </c>
      <c r="Y350" s="1202"/>
      <c r="Z350" s="1202"/>
      <c r="AA350" s="1202"/>
      <c r="AB350" s="1202"/>
      <c r="AC350" s="448" t="s">
        <v>4825</v>
      </c>
      <c r="AD350" s="99"/>
      <c r="AE350" s="99"/>
      <c r="AF350" s="43"/>
      <c r="AG350" s="43"/>
      <c r="AH350" s="43"/>
      <c r="AI350" s="43"/>
      <c r="AJ350" s="43"/>
      <c r="AK350" s="43"/>
      <c r="AL350" s="43"/>
      <c r="AM350" s="44" t="s">
        <v>17</v>
      </c>
      <c r="AN350" s="1157">
        <f>$AN$8</f>
        <v>0.7</v>
      </c>
      <c r="AO350" s="1157"/>
      <c r="AP350" s="1268"/>
      <c r="AQ350" s="1269"/>
      <c r="AR350" s="1269"/>
      <c r="AS350" s="1270"/>
      <c r="AT350" s="35">
        <f>ROUND(ROUND(ROUND(H347*V348,0)*AN350,0)*AR352,0)</f>
        <v>295</v>
      </c>
      <c r="AU350" s="31"/>
    </row>
    <row r="351" spans="1:47" ht="17.100000000000001" customHeight="1" x14ac:dyDescent="0.15">
      <c r="A351" s="32">
        <v>44</v>
      </c>
      <c r="B351" s="33" t="s">
        <v>6857</v>
      </c>
      <c r="C351" s="34" t="s">
        <v>9623</v>
      </c>
      <c r="D351" s="422"/>
      <c r="E351" s="424"/>
      <c r="F351" s="29"/>
      <c r="G351" s="29"/>
      <c r="H351" s="20"/>
      <c r="K351" s="21"/>
      <c r="L351" s="420"/>
      <c r="M351" s="421"/>
      <c r="N351" s="421"/>
      <c r="O351" s="26"/>
      <c r="P351" s="27"/>
      <c r="Q351" s="27"/>
      <c r="R351" s="166"/>
      <c r="S351" s="167"/>
      <c r="T351" s="314"/>
      <c r="W351" s="449"/>
      <c r="X351" s="1272"/>
      <c r="Y351" s="1273"/>
      <c r="Z351" s="1273"/>
      <c r="AA351" s="1273"/>
      <c r="AB351" s="1273"/>
      <c r="AC351" s="448" t="s">
        <v>8385</v>
      </c>
      <c r="AD351" s="99"/>
      <c r="AE351" s="99"/>
      <c r="AF351" s="43"/>
      <c r="AG351" s="43"/>
      <c r="AH351" s="43"/>
      <c r="AI351" s="43"/>
      <c r="AJ351" s="43"/>
      <c r="AK351" s="43"/>
      <c r="AL351" s="43"/>
      <c r="AM351" s="44" t="s">
        <v>17</v>
      </c>
      <c r="AN351" s="1157">
        <f>$AN$9</f>
        <v>0.5</v>
      </c>
      <c r="AO351" s="1157"/>
      <c r="AP351" s="20"/>
      <c r="AQ351" s="4"/>
      <c r="AR351" s="4"/>
      <c r="AS351" s="21"/>
      <c r="AT351" s="35">
        <f>ROUND(ROUND(ROUND(H347*V348,0)*AN351,0)*AR352,0)</f>
        <v>211</v>
      </c>
      <c r="AU351" s="31"/>
    </row>
    <row r="352" spans="1:47" ht="17.100000000000001" customHeight="1" x14ac:dyDescent="0.15">
      <c r="A352" s="32">
        <v>44</v>
      </c>
      <c r="B352" s="33" t="s">
        <v>6859</v>
      </c>
      <c r="C352" s="34" t="s">
        <v>9624</v>
      </c>
      <c r="D352" s="422"/>
      <c r="E352" s="424"/>
      <c r="F352" s="29"/>
      <c r="G352" s="29"/>
      <c r="H352" s="20"/>
      <c r="K352" s="21"/>
      <c r="L352" s="1271" t="s">
        <v>4829</v>
      </c>
      <c r="M352" s="1202"/>
      <c r="N352" s="1202"/>
      <c r="O352" s="1202"/>
      <c r="P352" s="1202"/>
      <c r="Q352" s="1202"/>
      <c r="R352" s="418"/>
      <c r="S352" s="419"/>
      <c r="T352" s="425"/>
      <c r="W352" s="449"/>
      <c r="X352" s="42"/>
      <c r="Y352" s="43"/>
      <c r="Z352" s="44"/>
      <c r="AA352" s="44"/>
      <c r="AB352" s="43"/>
      <c r="AC352" s="450"/>
      <c r="AD352" s="43"/>
      <c r="AE352" s="43"/>
      <c r="AF352" s="43"/>
      <c r="AG352" s="43"/>
      <c r="AH352" s="43"/>
      <c r="AI352" s="43"/>
      <c r="AJ352" s="43"/>
      <c r="AK352" s="43"/>
      <c r="AL352" s="43"/>
      <c r="AM352" s="44"/>
      <c r="AN352" s="45"/>
      <c r="AO352" s="45"/>
      <c r="AP352" s="20"/>
      <c r="AQ352" s="23" t="s">
        <v>17</v>
      </c>
      <c r="AR352" s="1158">
        <f>AR340</f>
        <v>0.95</v>
      </c>
      <c r="AS352" s="1159"/>
      <c r="AT352" s="35">
        <f>ROUND(ROUND(ROUND(H347*P354,0)*V348,0)*AR352,0)</f>
        <v>407</v>
      </c>
      <c r="AU352" s="31"/>
    </row>
    <row r="353" spans="1:47" ht="17.100000000000001" customHeight="1" x14ac:dyDescent="0.15">
      <c r="A353" s="32">
        <v>44</v>
      </c>
      <c r="B353" s="33" t="s">
        <v>6861</v>
      </c>
      <c r="C353" s="34" t="s">
        <v>9625</v>
      </c>
      <c r="D353" s="422"/>
      <c r="E353" s="424"/>
      <c r="F353" s="29"/>
      <c r="G353" s="29"/>
      <c r="H353" s="20"/>
      <c r="K353" s="21"/>
      <c r="L353" s="1228"/>
      <c r="M353" s="1283"/>
      <c r="N353" s="1283"/>
      <c r="O353" s="1283"/>
      <c r="P353" s="1283"/>
      <c r="Q353" s="1283"/>
      <c r="R353" s="418"/>
      <c r="S353" s="419"/>
      <c r="T353" s="425"/>
      <c r="W353" s="449"/>
      <c r="X353" s="1271" t="s">
        <v>4824</v>
      </c>
      <c r="Y353" s="1202"/>
      <c r="Z353" s="1202"/>
      <c r="AA353" s="1202"/>
      <c r="AB353" s="1202"/>
      <c r="AC353" s="448" t="s">
        <v>4825</v>
      </c>
      <c r="AD353" s="99"/>
      <c r="AE353" s="99"/>
      <c r="AF353" s="43"/>
      <c r="AG353" s="43"/>
      <c r="AH353" s="43"/>
      <c r="AI353" s="43"/>
      <c r="AJ353" s="43"/>
      <c r="AK353" s="43"/>
      <c r="AL353" s="43"/>
      <c r="AM353" s="44" t="s">
        <v>17</v>
      </c>
      <c r="AN353" s="1157">
        <f>$AN$8</f>
        <v>0.7</v>
      </c>
      <c r="AO353" s="1157"/>
      <c r="AP353" s="20"/>
      <c r="AQ353" s="4"/>
      <c r="AR353" s="4"/>
      <c r="AS353" s="21"/>
      <c r="AT353" s="35">
        <f>ROUND(ROUND(ROUND(ROUND(H347*P354,0)*V348,0)*AN353,0)*AR352,0)</f>
        <v>285</v>
      </c>
      <c r="AU353" s="31"/>
    </row>
    <row r="354" spans="1:47" ht="17.100000000000001" customHeight="1" x14ac:dyDescent="0.15">
      <c r="A354" s="32">
        <v>44</v>
      </c>
      <c r="B354" s="33" t="s">
        <v>6863</v>
      </c>
      <c r="C354" s="34" t="s">
        <v>9626</v>
      </c>
      <c r="D354" s="422"/>
      <c r="E354" s="424"/>
      <c r="F354" s="29"/>
      <c r="G354" s="29"/>
      <c r="H354" s="20"/>
      <c r="K354" s="21"/>
      <c r="L354" s="420"/>
      <c r="M354" s="421"/>
      <c r="N354" s="421"/>
      <c r="O354" s="26" t="s">
        <v>17</v>
      </c>
      <c r="P354" s="1180">
        <f>$P$12</f>
        <v>0.96499999999999997</v>
      </c>
      <c r="Q354" s="1180"/>
      <c r="R354" s="166"/>
      <c r="S354" s="167"/>
      <c r="T354" s="314"/>
      <c r="W354" s="449"/>
      <c r="X354" s="1272"/>
      <c r="Y354" s="1273"/>
      <c r="Z354" s="1273"/>
      <c r="AA354" s="1273"/>
      <c r="AB354" s="1273"/>
      <c r="AC354" s="448" t="s">
        <v>8385</v>
      </c>
      <c r="AD354" s="99"/>
      <c r="AE354" s="99"/>
      <c r="AF354" s="43"/>
      <c r="AG354" s="43"/>
      <c r="AH354" s="43"/>
      <c r="AI354" s="43"/>
      <c r="AJ354" s="43"/>
      <c r="AK354" s="43"/>
      <c r="AL354" s="43"/>
      <c r="AM354" s="44" t="s">
        <v>17</v>
      </c>
      <c r="AN354" s="1157">
        <f>$AN$9</f>
        <v>0.5</v>
      </c>
      <c r="AO354" s="1157"/>
      <c r="AP354" s="24"/>
      <c r="AQ354" s="25"/>
      <c r="AR354" s="25"/>
      <c r="AS354" s="38"/>
      <c r="AT354" s="35">
        <f>ROUND(ROUND(ROUND(ROUND(H347*P354,0)*V348,0)*AN354,0)*AR352,0)</f>
        <v>203</v>
      </c>
      <c r="AU354" s="31"/>
    </row>
    <row r="355" spans="1:47" ht="17.100000000000001" customHeight="1" x14ac:dyDescent="0.15">
      <c r="A355" s="32">
        <v>44</v>
      </c>
      <c r="B355" s="33" t="s">
        <v>6865</v>
      </c>
      <c r="C355" s="34" t="s">
        <v>9627</v>
      </c>
      <c r="D355" s="422"/>
      <c r="E355" s="424"/>
      <c r="F355" s="36"/>
      <c r="G355" s="29"/>
      <c r="H355" s="1085" t="s">
        <v>4840</v>
      </c>
      <c r="I355" s="1133"/>
      <c r="J355" s="1133"/>
      <c r="K355" s="1134"/>
      <c r="L355" s="416"/>
      <c r="M355" s="417"/>
      <c r="N355" s="417"/>
      <c r="O355" s="65"/>
      <c r="P355" s="156"/>
      <c r="Q355" s="156"/>
      <c r="R355" s="166"/>
      <c r="S355" s="167"/>
      <c r="T355" s="167"/>
      <c r="U355" s="93"/>
      <c r="V355" s="2"/>
      <c r="W355" s="22"/>
      <c r="X355" s="43"/>
      <c r="Y355" s="43"/>
      <c r="Z355" s="44"/>
      <c r="AA355" s="44"/>
      <c r="AB355" s="43"/>
      <c r="AC355" s="450"/>
      <c r="AD355" s="43"/>
      <c r="AE355" s="43"/>
      <c r="AF355" s="43"/>
      <c r="AG355" s="43"/>
      <c r="AH355" s="43"/>
      <c r="AI355" s="43"/>
      <c r="AJ355" s="43"/>
      <c r="AK355" s="43"/>
      <c r="AL355" s="43"/>
      <c r="AM355" s="44"/>
      <c r="AN355" s="45"/>
      <c r="AO355" s="45"/>
      <c r="AP355" s="25"/>
      <c r="AQ355" s="25"/>
      <c r="AR355" s="25"/>
      <c r="AS355" s="25"/>
      <c r="AT355" s="35">
        <f>ROUND(H359*V348,0)</f>
        <v>368</v>
      </c>
      <c r="AU355" s="31"/>
    </row>
    <row r="356" spans="1:47" ht="17.100000000000001" customHeight="1" x14ac:dyDescent="0.15">
      <c r="A356" s="32">
        <v>44</v>
      </c>
      <c r="B356" s="33" t="s">
        <v>6867</v>
      </c>
      <c r="C356" s="34" t="s">
        <v>9628</v>
      </c>
      <c r="D356" s="422"/>
      <c r="E356" s="424"/>
      <c r="F356" s="36"/>
      <c r="G356" s="29"/>
      <c r="H356" s="1137"/>
      <c r="I356" s="1135"/>
      <c r="J356" s="1135"/>
      <c r="K356" s="1136"/>
      <c r="L356" s="418"/>
      <c r="M356" s="419"/>
      <c r="N356" s="419"/>
      <c r="O356" s="23"/>
      <c r="P356" s="167"/>
      <c r="Q356" s="167"/>
      <c r="R356" s="166"/>
      <c r="S356" s="167"/>
      <c r="T356" s="167"/>
      <c r="U356" s="93"/>
      <c r="V356" s="2"/>
      <c r="W356" s="22"/>
      <c r="X356" s="1202" t="s">
        <v>4824</v>
      </c>
      <c r="Y356" s="1202"/>
      <c r="Z356" s="1202"/>
      <c r="AA356" s="1202"/>
      <c r="AB356" s="1202"/>
      <c r="AC356" s="448" t="s">
        <v>4825</v>
      </c>
      <c r="AD356" s="99"/>
      <c r="AE356" s="99"/>
      <c r="AF356" s="43"/>
      <c r="AG356" s="43"/>
      <c r="AH356" s="43"/>
      <c r="AI356" s="43"/>
      <c r="AJ356" s="43"/>
      <c r="AK356" s="43"/>
      <c r="AL356" s="43"/>
      <c r="AM356" s="44" t="s">
        <v>17</v>
      </c>
      <c r="AN356" s="1157">
        <f>$AN$8</f>
        <v>0.7</v>
      </c>
      <c r="AO356" s="1157"/>
      <c r="AP356" s="43"/>
      <c r="AQ356" s="43"/>
      <c r="AR356" s="43"/>
      <c r="AS356" s="43"/>
      <c r="AT356" s="35">
        <f>ROUND(ROUND(H359*V348,0)*AN356,0)</f>
        <v>258</v>
      </c>
      <c r="AU356" s="31"/>
    </row>
    <row r="357" spans="1:47" ht="17.100000000000001" customHeight="1" x14ac:dyDescent="0.15">
      <c r="A357" s="32">
        <v>44</v>
      </c>
      <c r="B357" s="33" t="s">
        <v>6869</v>
      </c>
      <c r="C357" s="34" t="s">
        <v>9629</v>
      </c>
      <c r="D357" s="422"/>
      <c r="E357" s="424"/>
      <c r="F357" s="36"/>
      <c r="G357" s="29"/>
      <c r="H357" s="1137"/>
      <c r="I357" s="1135"/>
      <c r="J357" s="1135"/>
      <c r="K357" s="1136"/>
      <c r="L357" s="420"/>
      <c r="M357" s="421"/>
      <c r="N357" s="421"/>
      <c r="O357" s="26"/>
      <c r="P357" s="27"/>
      <c r="Q357" s="27"/>
      <c r="R357" s="166"/>
      <c r="S357" s="167"/>
      <c r="T357" s="167"/>
      <c r="U357" s="93"/>
      <c r="V357" s="2"/>
      <c r="W357" s="22"/>
      <c r="X357" s="1273"/>
      <c r="Y357" s="1273"/>
      <c r="Z357" s="1273"/>
      <c r="AA357" s="1273"/>
      <c r="AB357" s="1273"/>
      <c r="AC357" s="448" t="s">
        <v>8385</v>
      </c>
      <c r="AD357" s="99"/>
      <c r="AE357" s="99"/>
      <c r="AF357" s="43"/>
      <c r="AG357" s="43"/>
      <c r="AH357" s="43"/>
      <c r="AI357" s="43"/>
      <c r="AJ357" s="43"/>
      <c r="AK357" s="43"/>
      <c r="AL357" s="43"/>
      <c r="AM357" s="44" t="s">
        <v>17</v>
      </c>
      <c r="AN357" s="1157">
        <f>$AN$9</f>
        <v>0.5</v>
      </c>
      <c r="AO357" s="1157"/>
      <c r="AP357" s="43"/>
      <c r="AQ357" s="43"/>
      <c r="AR357" s="43"/>
      <c r="AS357" s="43"/>
      <c r="AT357" s="35">
        <f>ROUND(ROUND(H359*V348,0)*AN357,0)</f>
        <v>184</v>
      </c>
      <c r="AU357" s="31"/>
    </row>
    <row r="358" spans="1:47" ht="17.100000000000001" customHeight="1" x14ac:dyDescent="0.15">
      <c r="A358" s="32">
        <v>44</v>
      </c>
      <c r="B358" s="33" t="s">
        <v>6871</v>
      </c>
      <c r="C358" s="34" t="s">
        <v>9630</v>
      </c>
      <c r="D358" s="422"/>
      <c r="E358" s="424"/>
      <c r="F358" s="36"/>
      <c r="G358" s="29"/>
      <c r="H358" s="1268"/>
      <c r="I358" s="1269"/>
      <c r="J358" s="1269"/>
      <c r="K358" s="1270"/>
      <c r="L358" s="1271" t="s">
        <v>4829</v>
      </c>
      <c r="M358" s="1202"/>
      <c r="N358" s="1202"/>
      <c r="O358" s="1202"/>
      <c r="P358" s="1202"/>
      <c r="Q358" s="1202"/>
      <c r="R358" s="418"/>
      <c r="S358" s="419"/>
      <c r="T358" s="419"/>
      <c r="U358" s="93"/>
      <c r="V358" s="2"/>
      <c r="W358" s="22"/>
      <c r="X358" s="43"/>
      <c r="Y358" s="43"/>
      <c r="Z358" s="44"/>
      <c r="AA358" s="44"/>
      <c r="AB358" s="43"/>
      <c r="AC358" s="450"/>
      <c r="AD358" s="43"/>
      <c r="AE358" s="43"/>
      <c r="AF358" s="43"/>
      <c r="AG358" s="43"/>
      <c r="AH358" s="43"/>
      <c r="AI358" s="43"/>
      <c r="AJ358" s="43"/>
      <c r="AK358" s="43"/>
      <c r="AL358" s="43"/>
      <c r="AM358" s="44"/>
      <c r="AN358" s="45"/>
      <c r="AO358" s="45"/>
      <c r="AP358" s="43"/>
      <c r="AQ358" s="43"/>
      <c r="AR358" s="25"/>
      <c r="AS358" s="25"/>
      <c r="AT358" s="35">
        <f>ROUND(ROUND(H359*P360,0)*V348,0)</f>
        <v>356</v>
      </c>
      <c r="AU358" s="31"/>
    </row>
    <row r="359" spans="1:47" ht="17.100000000000001" customHeight="1" x14ac:dyDescent="0.15">
      <c r="A359" s="32">
        <v>44</v>
      </c>
      <c r="B359" s="33" t="s">
        <v>6873</v>
      </c>
      <c r="C359" s="34" t="s">
        <v>9631</v>
      </c>
      <c r="D359" s="422"/>
      <c r="E359" s="424"/>
      <c r="F359" s="36"/>
      <c r="G359" s="29"/>
      <c r="H359" s="1280">
        <f>'16就労移行支援(養成・基本)'!K359</f>
        <v>526</v>
      </c>
      <c r="I359" s="1108"/>
      <c r="J359" s="4" t="s">
        <v>21</v>
      </c>
      <c r="K359" s="22"/>
      <c r="L359" s="1228"/>
      <c r="M359" s="1283"/>
      <c r="N359" s="1283"/>
      <c r="O359" s="1283"/>
      <c r="P359" s="1283"/>
      <c r="Q359" s="1283"/>
      <c r="R359" s="418"/>
      <c r="S359" s="419"/>
      <c r="T359" s="419"/>
      <c r="U359" s="93"/>
      <c r="V359" s="2"/>
      <c r="W359" s="22"/>
      <c r="X359" s="1202" t="s">
        <v>4824</v>
      </c>
      <c r="Y359" s="1202"/>
      <c r="Z359" s="1202"/>
      <c r="AA359" s="1202"/>
      <c r="AB359" s="1202"/>
      <c r="AC359" s="448" t="s">
        <v>4825</v>
      </c>
      <c r="AD359" s="99"/>
      <c r="AE359" s="99"/>
      <c r="AF359" s="43"/>
      <c r="AG359" s="43"/>
      <c r="AH359" s="43"/>
      <c r="AI359" s="43"/>
      <c r="AJ359" s="43"/>
      <c r="AK359" s="43"/>
      <c r="AL359" s="43"/>
      <c r="AM359" s="44" t="s">
        <v>17</v>
      </c>
      <c r="AN359" s="1157">
        <f>$AN$8</f>
        <v>0.7</v>
      </c>
      <c r="AO359" s="1157"/>
      <c r="AP359" s="25"/>
      <c r="AQ359" s="25"/>
      <c r="AR359" s="25"/>
      <c r="AS359" s="25"/>
      <c r="AT359" s="35">
        <f>ROUND(ROUND(ROUND(H359*P360,0)*V348,0)*AN359,0)</f>
        <v>249</v>
      </c>
      <c r="AU359" s="31"/>
    </row>
    <row r="360" spans="1:47" ht="17.100000000000001" customHeight="1" x14ac:dyDescent="0.15">
      <c r="A360" s="32">
        <v>44</v>
      </c>
      <c r="B360" s="33" t="s">
        <v>6875</v>
      </c>
      <c r="C360" s="34" t="s">
        <v>9632</v>
      </c>
      <c r="D360" s="422"/>
      <c r="E360" s="424"/>
      <c r="F360" s="36"/>
      <c r="G360" s="29"/>
      <c r="H360" s="418"/>
      <c r="I360" s="419"/>
      <c r="J360" s="419"/>
      <c r="K360" s="425"/>
      <c r="L360" s="420"/>
      <c r="M360" s="421"/>
      <c r="N360" s="421"/>
      <c r="O360" s="26" t="s">
        <v>17</v>
      </c>
      <c r="P360" s="1180">
        <f>$P$12</f>
        <v>0.96499999999999997</v>
      </c>
      <c r="Q360" s="1180"/>
      <c r="R360" s="166"/>
      <c r="S360" s="167"/>
      <c r="T360" s="167"/>
      <c r="U360" s="93"/>
      <c r="V360" s="2"/>
      <c r="W360" s="22"/>
      <c r="X360" s="1273"/>
      <c r="Y360" s="1273"/>
      <c r="Z360" s="1273"/>
      <c r="AA360" s="1273"/>
      <c r="AB360" s="1273"/>
      <c r="AC360" s="448" t="s">
        <v>8385</v>
      </c>
      <c r="AD360" s="99"/>
      <c r="AE360" s="99"/>
      <c r="AF360" s="43"/>
      <c r="AG360" s="43"/>
      <c r="AH360" s="43"/>
      <c r="AI360" s="43"/>
      <c r="AJ360" s="43"/>
      <c r="AK360" s="43"/>
      <c r="AL360" s="43"/>
      <c r="AM360" s="44" t="s">
        <v>17</v>
      </c>
      <c r="AN360" s="1157">
        <f>$AN$9</f>
        <v>0.5</v>
      </c>
      <c r="AO360" s="1157"/>
      <c r="AP360" s="25"/>
      <c r="AQ360" s="25"/>
      <c r="AR360" s="25"/>
      <c r="AS360" s="25"/>
      <c r="AT360" s="35">
        <f>ROUND(ROUND(ROUND(H359*P360,0)*V348,0)*AN360,0)</f>
        <v>178</v>
      </c>
      <c r="AU360" s="31"/>
    </row>
    <row r="361" spans="1:47" ht="17.100000000000001" customHeight="1" x14ac:dyDescent="0.15">
      <c r="A361" s="32">
        <v>44</v>
      </c>
      <c r="B361" s="33" t="s">
        <v>6877</v>
      </c>
      <c r="C361" s="34" t="s">
        <v>9633</v>
      </c>
      <c r="D361" s="422"/>
      <c r="E361" s="424"/>
      <c r="F361" s="36"/>
      <c r="G361" s="29"/>
      <c r="H361" s="20"/>
      <c r="K361" s="21"/>
      <c r="L361" s="416"/>
      <c r="M361" s="417"/>
      <c r="N361" s="417"/>
      <c r="O361" s="65"/>
      <c r="P361" s="156"/>
      <c r="Q361" s="156"/>
      <c r="R361" s="166"/>
      <c r="S361" s="167"/>
      <c r="T361" s="314"/>
      <c r="W361" s="449"/>
      <c r="X361" s="42"/>
      <c r="Y361" s="43"/>
      <c r="Z361" s="44"/>
      <c r="AA361" s="44"/>
      <c r="AB361" s="43"/>
      <c r="AC361" s="450"/>
      <c r="AD361" s="43"/>
      <c r="AE361" s="43"/>
      <c r="AF361" s="43"/>
      <c r="AG361" s="43"/>
      <c r="AH361" s="43"/>
      <c r="AI361" s="43"/>
      <c r="AJ361" s="43"/>
      <c r="AK361" s="43"/>
      <c r="AL361" s="43"/>
      <c r="AM361" s="44"/>
      <c r="AN361" s="45"/>
      <c r="AO361" s="45"/>
      <c r="AP361" s="1198" t="s">
        <v>4833</v>
      </c>
      <c r="AQ361" s="1281"/>
      <c r="AR361" s="1281"/>
      <c r="AS361" s="1299"/>
      <c r="AT361" s="35">
        <f>ROUND(ROUND(H359*V348,0)*AR364,0)</f>
        <v>350</v>
      </c>
      <c r="AU361" s="31"/>
    </row>
    <row r="362" spans="1:47" ht="17.100000000000001" customHeight="1" x14ac:dyDescent="0.15">
      <c r="A362" s="32">
        <v>44</v>
      </c>
      <c r="B362" s="33" t="s">
        <v>6879</v>
      </c>
      <c r="C362" s="34" t="s">
        <v>9634</v>
      </c>
      <c r="D362" s="422"/>
      <c r="E362" s="424"/>
      <c r="F362" s="36"/>
      <c r="G362" s="29"/>
      <c r="H362" s="20"/>
      <c r="K362" s="21"/>
      <c r="L362" s="418"/>
      <c r="M362" s="419"/>
      <c r="N362" s="419"/>
      <c r="O362" s="23"/>
      <c r="P362" s="167"/>
      <c r="Q362" s="167"/>
      <c r="R362" s="166"/>
      <c r="S362" s="167"/>
      <c r="T362" s="314"/>
      <c r="W362" s="449"/>
      <c r="X362" s="1271" t="s">
        <v>4824</v>
      </c>
      <c r="Y362" s="1202"/>
      <c r="Z362" s="1202"/>
      <c r="AA362" s="1202"/>
      <c r="AB362" s="1202"/>
      <c r="AC362" s="448" t="s">
        <v>4825</v>
      </c>
      <c r="AD362" s="99"/>
      <c r="AE362" s="99"/>
      <c r="AF362" s="43"/>
      <c r="AG362" s="43"/>
      <c r="AH362" s="43"/>
      <c r="AI362" s="43"/>
      <c r="AJ362" s="43"/>
      <c r="AK362" s="43"/>
      <c r="AL362" s="43"/>
      <c r="AM362" s="44" t="s">
        <v>17</v>
      </c>
      <c r="AN362" s="1157">
        <f>$AN$8</f>
        <v>0.7</v>
      </c>
      <c r="AO362" s="1157"/>
      <c r="AP362" s="1268"/>
      <c r="AQ362" s="1269"/>
      <c r="AR362" s="1269"/>
      <c r="AS362" s="1270"/>
      <c r="AT362" s="35">
        <f>ROUND(ROUND(ROUND(H359*V348,0)*AN362,0)*AR364,0)</f>
        <v>245</v>
      </c>
      <c r="AU362" s="31"/>
    </row>
    <row r="363" spans="1:47" ht="17.100000000000001" customHeight="1" x14ac:dyDescent="0.15">
      <c r="A363" s="32">
        <v>44</v>
      </c>
      <c r="B363" s="33" t="s">
        <v>6881</v>
      </c>
      <c r="C363" s="34" t="s">
        <v>9635</v>
      </c>
      <c r="D363" s="422"/>
      <c r="E363" s="424"/>
      <c r="F363" s="36"/>
      <c r="G363" s="29"/>
      <c r="H363" s="20"/>
      <c r="K363" s="21"/>
      <c r="L363" s="420"/>
      <c r="M363" s="421"/>
      <c r="N363" s="421"/>
      <c r="O363" s="26"/>
      <c r="P363" s="27"/>
      <c r="Q363" s="27"/>
      <c r="R363" s="166"/>
      <c r="S363" s="167"/>
      <c r="T363" s="314"/>
      <c r="W363" s="449"/>
      <c r="X363" s="1272"/>
      <c r="Y363" s="1273"/>
      <c r="Z363" s="1273"/>
      <c r="AA363" s="1273"/>
      <c r="AB363" s="1273"/>
      <c r="AC363" s="448" t="s">
        <v>8385</v>
      </c>
      <c r="AD363" s="99"/>
      <c r="AE363" s="99"/>
      <c r="AF363" s="43"/>
      <c r="AG363" s="43"/>
      <c r="AH363" s="43"/>
      <c r="AI363" s="43"/>
      <c r="AJ363" s="43"/>
      <c r="AK363" s="43"/>
      <c r="AL363" s="43"/>
      <c r="AM363" s="44" t="s">
        <v>17</v>
      </c>
      <c r="AN363" s="1157">
        <f>$AN$9</f>
        <v>0.5</v>
      </c>
      <c r="AO363" s="1157"/>
      <c r="AP363" s="20"/>
      <c r="AQ363" s="4"/>
      <c r="AR363" s="4"/>
      <c r="AS363" s="21"/>
      <c r="AT363" s="35">
        <f>ROUND(ROUND(ROUND(H359*V348,0)*AN363,0)*AR364,0)</f>
        <v>175</v>
      </c>
      <c r="AU363" s="31"/>
    </row>
    <row r="364" spans="1:47" ht="17.100000000000001" customHeight="1" x14ac:dyDescent="0.15">
      <c r="A364" s="32">
        <v>44</v>
      </c>
      <c r="B364" s="33" t="s">
        <v>6883</v>
      </c>
      <c r="C364" s="34" t="s">
        <v>9636</v>
      </c>
      <c r="D364" s="422"/>
      <c r="E364" s="424"/>
      <c r="F364" s="36"/>
      <c r="G364" s="29"/>
      <c r="H364" s="20"/>
      <c r="K364" s="21"/>
      <c r="L364" s="1271" t="s">
        <v>4829</v>
      </c>
      <c r="M364" s="1202"/>
      <c r="N364" s="1202"/>
      <c r="O364" s="1202"/>
      <c r="P364" s="1202"/>
      <c r="Q364" s="1202"/>
      <c r="R364" s="418"/>
      <c r="S364" s="419"/>
      <c r="T364" s="425"/>
      <c r="W364" s="449"/>
      <c r="X364" s="42"/>
      <c r="Y364" s="43"/>
      <c r="Z364" s="44"/>
      <c r="AA364" s="44"/>
      <c r="AB364" s="43"/>
      <c r="AC364" s="450"/>
      <c r="AD364" s="43"/>
      <c r="AE364" s="43"/>
      <c r="AF364" s="43"/>
      <c r="AG364" s="43"/>
      <c r="AH364" s="43"/>
      <c r="AI364" s="43"/>
      <c r="AJ364" s="43"/>
      <c r="AK364" s="43"/>
      <c r="AL364" s="43"/>
      <c r="AM364" s="44"/>
      <c r="AN364" s="45"/>
      <c r="AO364" s="45"/>
      <c r="AP364" s="20"/>
      <c r="AQ364" s="23" t="s">
        <v>17</v>
      </c>
      <c r="AR364" s="1158">
        <f>AR352</f>
        <v>0.95</v>
      </c>
      <c r="AS364" s="1159"/>
      <c r="AT364" s="35">
        <f>ROUND(ROUND(ROUND(H359*P366,0)*V348,0)*AR364,0)</f>
        <v>338</v>
      </c>
      <c r="AU364" s="31"/>
    </row>
    <row r="365" spans="1:47" ht="17.100000000000001" customHeight="1" x14ac:dyDescent="0.15">
      <c r="A365" s="32">
        <v>44</v>
      </c>
      <c r="B365" s="33" t="s">
        <v>6885</v>
      </c>
      <c r="C365" s="34" t="s">
        <v>9637</v>
      </c>
      <c r="D365" s="422"/>
      <c r="E365" s="424"/>
      <c r="F365" s="36"/>
      <c r="G365" s="29"/>
      <c r="H365" s="20"/>
      <c r="K365" s="21"/>
      <c r="L365" s="1228"/>
      <c r="M365" s="1283"/>
      <c r="N365" s="1283"/>
      <c r="O365" s="1283"/>
      <c r="P365" s="1283"/>
      <c r="Q365" s="1283"/>
      <c r="R365" s="418"/>
      <c r="S365" s="419"/>
      <c r="T365" s="425"/>
      <c r="W365" s="449"/>
      <c r="X365" s="1271" t="s">
        <v>4824</v>
      </c>
      <c r="Y365" s="1202"/>
      <c r="Z365" s="1202"/>
      <c r="AA365" s="1202"/>
      <c r="AB365" s="1202"/>
      <c r="AC365" s="448" t="s">
        <v>4825</v>
      </c>
      <c r="AD365" s="99"/>
      <c r="AE365" s="99"/>
      <c r="AF365" s="43"/>
      <c r="AG365" s="43"/>
      <c r="AH365" s="43"/>
      <c r="AI365" s="43"/>
      <c r="AJ365" s="43"/>
      <c r="AK365" s="43"/>
      <c r="AL365" s="43"/>
      <c r="AM365" s="44" t="s">
        <v>17</v>
      </c>
      <c r="AN365" s="1157">
        <f>$AN$8</f>
        <v>0.7</v>
      </c>
      <c r="AO365" s="1157"/>
      <c r="AP365" s="20"/>
      <c r="AQ365" s="4"/>
      <c r="AR365" s="4"/>
      <c r="AS365" s="21"/>
      <c r="AT365" s="35">
        <f>ROUND(ROUND(ROUND(ROUND(H359*P366,0)*V348,0)*AN365,0)*AR364,0)</f>
        <v>237</v>
      </c>
      <c r="AU365" s="31"/>
    </row>
    <row r="366" spans="1:47" ht="17.100000000000001" customHeight="1" x14ac:dyDescent="0.15">
      <c r="A366" s="32">
        <v>44</v>
      </c>
      <c r="B366" s="33" t="s">
        <v>6887</v>
      </c>
      <c r="C366" s="34" t="s">
        <v>9638</v>
      </c>
      <c r="D366" s="422"/>
      <c r="E366" s="424"/>
      <c r="F366" s="36"/>
      <c r="G366" s="29"/>
      <c r="H366" s="20"/>
      <c r="K366" s="21"/>
      <c r="L366" s="420"/>
      <c r="M366" s="421"/>
      <c r="N366" s="421"/>
      <c r="O366" s="26" t="s">
        <v>17</v>
      </c>
      <c r="P366" s="1180">
        <f>$P$12</f>
        <v>0.96499999999999997</v>
      </c>
      <c r="Q366" s="1180"/>
      <c r="R366" s="166"/>
      <c r="S366" s="167"/>
      <c r="T366" s="314"/>
      <c r="W366" s="449"/>
      <c r="X366" s="1272"/>
      <c r="Y366" s="1273"/>
      <c r="Z366" s="1273"/>
      <c r="AA366" s="1273"/>
      <c r="AB366" s="1273"/>
      <c r="AC366" s="448" t="s">
        <v>8385</v>
      </c>
      <c r="AD366" s="99"/>
      <c r="AE366" s="99"/>
      <c r="AF366" s="43"/>
      <c r="AG366" s="43"/>
      <c r="AH366" s="43"/>
      <c r="AI366" s="43"/>
      <c r="AJ366" s="43"/>
      <c r="AK366" s="43"/>
      <c r="AL366" s="43"/>
      <c r="AM366" s="44" t="s">
        <v>17</v>
      </c>
      <c r="AN366" s="1157">
        <f>$AN$9</f>
        <v>0.5</v>
      </c>
      <c r="AO366" s="1157"/>
      <c r="AP366" s="24"/>
      <c r="AQ366" s="25"/>
      <c r="AR366" s="25"/>
      <c r="AS366" s="38"/>
      <c r="AT366" s="35">
        <f>ROUND(ROUND(ROUND(ROUND(H359*P366,0)*V348,0)*AN366,0)*AR364,0)</f>
        <v>169</v>
      </c>
      <c r="AU366" s="31"/>
    </row>
    <row r="367" spans="1:47" ht="17.100000000000001" customHeight="1" x14ac:dyDescent="0.15">
      <c r="A367" s="32">
        <v>44</v>
      </c>
      <c r="B367" s="33" t="s">
        <v>6889</v>
      </c>
      <c r="C367" s="431" t="s">
        <v>9639</v>
      </c>
      <c r="D367" s="93"/>
      <c r="F367" s="93"/>
      <c r="G367" s="22"/>
      <c r="H367" s="1086" t="s">
        <v>4853</v>
      </c>
      <c r="I367" s="1133"/>
      <c r="J367" s="1133"/>
      <c r="K367" s="1134"/>
      <c r="L367" s="416"/>
      <c r="M367" s="417"/>
      <c r="N367" s="417"/>
      <c r="O367" s="65"/>
      <c r="P367" s="156"/>
      <c r="Q367" s="156"/>
      <c r="R367" s="93"/>
      <c r="U367" s="93"/>
      <c r="V367" s="2"/>
      <c r="W367" s="22"/>
      <c r="X367" s="43"/>
      <c r="Y367" s="43"/>
      <c r="Z367" s="44"/>
      <c r="AA367" s="44"/>
      <c r="AB367" s="43"/>
      <c r="AC367" s="450"/>
      <c r="AD367" s="43"/>
      <c r="AE367" s="43"/>
      <c r="AF367" s="43"/>
      <c r="AG367" s="43"/>
      <c r="AH367" s="43"/>
      <c r="AI367" s="43"/>
      <c r="AJ367" s="43"/>
      <c r="AK367" s="43"/>
      <c r="AL367" s="43"/>
      <c r="AM367" s="44"/>
      <c r="AN367" s="45"/>
      <c r="AO367" s="45"/>
      <c r="AP367" s="25"/>
      <c r="AQ367" s="25"/>
      <c r="AR367" s="25"/>
      <c r="AS367" s="25"/>
      <c r="AT367" s="35">
        <f>ROUND(H371*V348,0)</f>
        <v>295</v>
      </c>
      <c r="AU367" s="232"/>
    </row>
    <row r="368" spans="1:47" ht="17.100000000000001" customHeight="1" x14ac:dyDescent="0.15">
      <c r="A368" s="32">
        <v>44</v>
      </c>
      <c r="B368" s="33" t="s">
        <v>6891</v>
      </c>
      <c r="C368" s="431" t="s">
        <v>9640</v>
      </c>
      <c r="D368" s="93"/>
      <c r="F368" s="93"/>
      <c r="G368" s="22"/>
      <c r="H368" s="1135"/>
      <c r="I368" s="1135"/>
      <c r="J368" s="1135"/>
      <c r="K368" s="1136"/>
      <c r="L368" s="418"/>
      <c r="M368" s="419"/>
      <c r="N368" s="419"/>
      <c r="O368" s="23"/>
      <c r="P368" s="167"/>
      <c r="Q368" s="167"/>
      <c r="R368" s="93"/>
      <c r="U368" s="93"/>
      <c r="V368" s="2"/>
      <c r="W368" s="22"/>
      <c r="X368" s="1202" t="s">
        <v>4824</v>
      </c>
      <c r="Y368" s="1202"/>
      <c r="Z368" s="1202"/>
      <c r="AA368" s="1202"/>
      <c r="AB368" s="1202"/>
      <c r="AC368" s="448" t="s">
        <v>4825</v>
      </c>
      <c r="AD368" s="99"/>
      <c r="AE368" s="99"/>
      <c r="AF368" s="43"/>
      <c r="AG368" s="43"/>
      <c r="AH368" s="43"/>
      <c r="AI368" s="43"/>
      <c r="AJ368" s="43"/>
      <c r="AK368" s="43"/>
      <c r="AL368" s="43"/>
      <c r="AM368" s="44" t="s">
        <v>17</v>
      </c>
      <c r="AN368" s="1157">
        <f>$AN$8</f>
        <v>0.7</v>
      </c>
      <c r="AO368" s="1157"/>
      <c r="AP368" s="43"/>
      <c r="AQ368" s="43"/>
      <c r="AR368" s="43"/>
      <c r="AS368" s="43"/>
      <c r="AT368" s="35">
        <f>ROUND(ROUND(H371*V348,0)*AN368,0)</f>
        <v>207</v>
      </c>
      <c r="AU368" s="31"/>
    </row>
    <row r="369" spans="1:47" ht="17.100000000000001" customHeight="1" x14ac:dyDescent="0.15">
      <c r="A369" s="32">
        <v>44</v>
      </c>
      <c r="B369" s="33" t="s">
        <v>6893</v>
      </c>
      <c r="C369" s="431" t="s">
        <v>9641</v>
      </c>
      <c r="D369" s="93"/>
      <c r="F369" s="93"/>
      <c r="G369" s="22"/>
      <c r="H369" s="1135"/>
      <c r="I369" s="1135"/>
      <c r="J369" s="1135"/>
      <c r="K369" s="1136"/>
      <c r="L369" s="420"/>
      <c r="M369" s="421"/>
      <c r="N369" s="421"/>
      <c r="O369" s="26"/>
      <c r="P369" s="27"/>
      <c r="Q369" s="27"/>
      <c r="R369" s="93"/>
      <c r="U369" s="93"/>
      <c r="V369" s="2"/>
      <c r="W369" s="22"/>
      <c r="X369" s="1273"/>
      <c r="Y369" s="1273"/>
      <c r="Z369" s="1273"/>
      <c r="AA369" s="1273"/>
      <c r="AB369" s="1273"/>
      <c r="AC369" s="448" t="s">
        <v>8385</v>
      </c>
      <c r="AD369" s="99"/>
      <c r="AE369" s="99"/>
      <c r="AF369" s="43"/>
      <c r="AG369" s="43"/>
      <c r="AH369" s="43"/>
      <c r="AI369" s="43"/>
      <c r="AJ369" s="43"/>
      <c r="AK369" s="43"/>
      <c r="AL369" s="43"/>
      <c r="AM369" s="44" t="s">
        <v>17</v>
      </c>
      <c r="AN369" s="1157">
        <f>$AN$9</f>
        <v>0.5</v>
      </c>
      <c r="AO369" s="1157"/>
      <c r="AP369" s="43"/>
      <c r="AQ369" s="43"/>
      <c r="AR369" s="43"/>
      <c r="AS369" s="43"/>
      <c r="AT369" s="35">
        <f>ROUND(ROUND(H371*V348,0)*AN369,0)</f>
        <v>148</v>
      </c>
      <c r="AU369" s="31"/>
    </row>
    <row r="370" spans="1:47" ht="17.100000000000001" customHeight="1" x14ac:dyDescent="0.15">
      <c r="A370" s="32">
        <v>44</v>
      </c>
      <c r="B370" s="33" t="s">
        <v>6895</v>
      </c>
      <c r="C370" s="431" t="s">
        <v>9642</v>
      </c>
      <c r="D370" s="93"/>
      <c r="F370" s="93"/>
      <c r="G370" s="22"/>
      <c r="H370" s="1269"/>
      <c r="I370" s="1269"/>
      <c r="J370" s="1269"/>
      <c r="K370" s="1270"/>
      <c r="L370" s="1271" t="s">
        <v>4829</v>
      </c>
      <c r="M370" s="1202"/>
      <c r="N370" s="1202"/>
      <c r="O370" s="1202"/>
      <c r="P370" s="1202"/>
      <c r="Q370" s="1202"/>
      <c r="R370" s="93"/>
      <c r="U370" s="93"/>
      <c r="V370" s="2"/>
      <c r="W370" s="22"/>
      <c r="X370" s="43"/>
      <c r="Y370" s="43"/>
      <c r="Z370" s="44"/>
      <c r="AA370" s="44"/>
      <c r="AB370" s="43"/>
      <c r="AC370" s="450"/>
      <c r="AD370" s="43"/>
      <c r="AE370" s="43"/>
      <c r="AF370" s="43"/>
      <c r="AG370" s="43"/>
      <c r="AH370" s="43"/>
      <c r="AI370" s="43"/>
      <c r="AJ370" s="43"/>
      <c r="AK370" s="43"/>
      <c r="AL370" s="43"/>
      <c r="AM370" s="44"/>
      <c r="AN370" s="45"/>
      <c r="AO370" s="45"/>
      <c r="AP370" s="43"/>
      <c r="AQ370" s="43"/>
      <c r="AR370" s="25"/>
      <c r="AS370" s="25"/>
      <c r="AT370" s="35">
        <f>ROUND(ROUND(H371*P372,0)*V348,0)</f>
        <v>284</v>
      </c>
      <c r="AU370" s="31"/>
    </row>
    <row r="371" spans="1:47" ht="17.100000000000001" customHeight="1" x14ac:dyDescent="0.15">
      <c r="A371" s="32">
        <v>44</v>
      </c>
      <c r="B371" s="33" t="s">
        <v>6897</v>
      </c>
      <c r="C371" s="431" t="s">
        <v>9643</v>
      </c>
      <c r="D371" s="93"/>
      <c r="F371" s="93"/>
      <c r="G371" s="22"/>
      <c r="H371" s="1280">
        <f>'16就労移行支援(養成・基本)'!K371</f>
        <v>421</v>
      </c>
      <c r="I371" s="1108"/>
      <c r="J371" s="4" t="s">
        <v>21</v>
      </c>
      <c r="K371" s="22"/>
      <c r="L371" s="1228"/>
      <c r="M371" s="1283"/>
      <c r="N371" s="1283"/>
      <c r="O371" s="1283"/>
      <c r="P371" s="1283"/>
      <c r="Q371" s="1283"/>
      <c r="R371" s="93"/>
      <c r="U371" s="93"/>
      <c r="V371" s="2"/>
      <c r="W371" s="22"/>
      <c r="X371" s="1202" t="s">
        <v>4824</v>
      </c>
      <c r="Y371" s="1202"/>
      <c r="Z371" s="1202"/>
      <c r="AA371" s="1202"/>
      <c r="AB371" s="1202"/>
      <c r="AC371" s="448" t="s">
        <v>4825</v>
      </c>
      <c r="AD371" s="99"/>
      <c r="AE371" s="99"/>
      <c r="AF371" s="43"/>
      <c r="AG371" s="43"/>
      <c r="AH371" s="43"/>
      <c r="AI371" s="43"/>
      <c r="AJ371" s="43"/>
      <c r="AK371" s="43"/>
      <c r="AL371" s="43"/>
      <c r="AM371" s="44" t="s">
        <v>17</v>
      </c>
      <c r="AN371" s="1157">
        <f>$AN$8</f>
        <v>0.7</v>
      </c>
      <c r="AO371" s="1157"/>
      <c r="AP371" s="25"/>
      <c r="AQ371" s="25"/>
      <c r="AR371" s="25"/>
      <c r="AS371" s="25"/>
      <c r="AT371" s="35">
        <f>ROUND(ROUND(ROUND(H371*P372,0)*V348,0)*AN371,0)</f>
        <v>199</v>
      </c>
      <c r="AU371" s="31"/>
    </row>
    <row r="372" spans="1:47" ht="17.100000000000001" customHeight="1" x14ac:dyDescent="0.15">
      <c r="A372" s="32">
        <v>44</v>
      </c>
      <c r="B372" s="33" t="s">
        <v>6899</v>
      </c>
      <c r="C372" s="431" t="s">
        <v>9644</v>
      </c>
      <c r="D372" s="93"/>
      <c r="F372" s="93"/>
      <c r="G372" s="22"/>
      <c r="H372" s="419"/>
      <c r="I372" s="419"/>
      <c r="J372" s="419"/>
      <c r="K372" s="425"/>
      <c r="L372" s="420"/>
      <c r="M372" s="421"/>
      <c r="N372" s="421"/>
      <c r="O372" s="26" t="s">
        <v>17</v>
      </c>
      <c r="P372" s="1180">
        <f>$P$12</f>
        <v>0.96499999999999997</v>
      </c>
      <c r="Q372" s="1180"/>
      <c r="R372" s="93"/>
      <c r="U372" s="93"/>
      <c r="V372" s="2"/>
      <c r="W372" s="22"/>
      <c r="X372" s="1273"/>
      <c r="Y372" s="1273"/>
      <c r="Z372" s="1273"/>
      <c r="AA372" s="1273"/>
      <c r="AB372" s="1273"/>
      <c r="AC372" s="448" t="s">
        <v>8385</v>
      </c>
      <c r="AD372" s="99"/>
      <c r="AE372" s="99"/>
      <c r="AF372" s="43"/>
      <c r="AG372" s="43"/>
      <c r="AH372" s="43"/>
      <c r="AI372" s="43"/>
      <c r="AJ372" s="43"/>
      <c r="AK372" s="43"/>
      <c r="AL372" s="43"/>
      <c r="AM372" s="44" t="s">
        <v>17</v>
      </c>
      <c r="AN372" s="1157">
        <f>$AN$9</f>
        <v>0.5</v>
      </c>
      <c r="AO372" s="1157"/>
      <c r="AP372" s="25"/>
      <c r="AQ372" s="25"/>
      <c r="AR372" s="25"/>
      <c r="AS372" s="25"/>
      <c r="AT372" s="35">
        <f>ROUND(ROUND(ROUND(H371*P372,0)*V348,0)*AN372,0)</f>
        <v>142</v>
      </c>
      <c r="AU372" s="31"/>
    </row>
    <row r="373" spans="1:47" ht="17.100000000000001" customHeight="1" x14ac:dyDescent="0.15">
      <c r="A373" s="32">
        <v>44</v>
      </c>
      <c r="B373" s="33" t="s">
        <v>6901</v>
      </c>
      <c r="C373" s="34" t="s">
        <v>9645</v>
      </c>
      <c r="D373" s="422"/>
      <c r="E373" s="424"/>
      <c r="F373" s="29"/>
      <c r="G373" s="29"/>
      <c r="H373" s="20"/>
      <c r="K373" s="21"/>
      <c r="L373" s="416"/>
      <c r="M373" s="417"/>
      <c r="N373" s="417"/>
      <c r="O373" s="65"/>
      <c r="P373" s="156"/>
      <c r="Q373" s="156"/>
      <c r="R373" s="166"/>
      <c r="S373" s="167"/>
      <c r="T373" s="314"/>
      <c r="W373" s="449"/>
      <c r="X373" s="42"/>
      <c r="Y373" s="43"/>
      <c r="Z373" s="44"/>
      <c r="AA373" s="44"/>
      <c r="AB373" s="43"/>
      <c r="AC373" s="450"/>
      <c r="AD373" s="43"/>
      <c r="AE373" s="43"/>
      <c r="AF373" s="43"/>
      <c r="AG373" s="43"/>
      <c r="AH373" s="43"/>
      <c r="AI373" s="43"/>
      <c r="AJ373" s="43"/>
      <c r="AK373" s="43"/>
      <c r="AL373" s="43"/>
      <c r="AM373" s="44"/>
      <c r="AN373" s="45"/>
      <c r="AO373" s="45"/>
      <c r="AP373" s="1198" t="s">
        <v>4833</v>
      </c>
      <c r="AQ373" s="1281"/>
      <c r="AR373" s="1281"/>
      <c r="AS373" s="1299"/>
      <c r="AT373" s="35">
        <f>ROUND(ROUND(H371*V348,0)*AR376,0)</f>
        <v>280</v>
      </c>
      <c r="AU373" s="31"/>
    </row>
    <row r="374" spans="1:47" ht="17.100000000000001" customHeight="1" x14ac:dyDescent="0.15">
      <c r="A374" s="32">
        <v>44</v>
      </c>
      <c r="B374" s="33" t="s">
        <v>6903</v>
      </c>
      <c r="C374" s="34" t="s">
        <v>9646</v>
      </c>
      <c r="D374" s="422"/>
      <c r="E374" s="424"/>
      <c r="F374" s="29"/>
      <c r="G374" s="29"/>
      <c r="H374" s="20"/>
      <c r="K374" s="21"/>
      <c r="L374" s="418"/>
      <c r="M374" s="419"/>
      <c r="N374" s="419"/>
      <c r="O374" s="23"/>
      <c r="P374" s="167"/>
      <c r="Q374" s="167"/>
      <c r="R374" s="166"/>
      <c r="S374" s="167"/>
      <c r="T374" s="314"/>
      <c r="W374" s="449"/>
      <c r="X374" s="1271" t="s">
        <v>4824</v>
      </c>
      <c r="Y374" s="1202"/>
      <c r="Z374" s="1202"/>
      <c r="AA374" s="1202"/>
      <c r="AB374" s="1202"/>
      <c r="AC374" s="448" t="s">
        <v>4825</v>
      </c>
      <c r="AD374" s="99"/>
      <c r="AE374" s="99"/>
      <c r="AF374" s="43"/>
      <c r="AG374" s="43"/>
      <c r="AH374" s="43"/>
      <c r="AI374" s="43"/>
      <c r="AJ374" s="43"/>
      <c r="AK374" s="43"/>
      <c r="AL374" s="43"/>
      <c r="AM374" s="44" t="s">
        <v>17</v>
      </c>
      <c r="AN374" s="1157">
        <f>$AN$8</f>
        <v>0.7</v>
      </c>
      <c r="AO374" s="1157"/>
      <c r="AP374" s="1268"/>
      <c r="AQ374" s="1269"/>
      <c r="AR374" s="1269"/>
      <c r="AS374" s="1270"/>
      <c r="AT374" s="35">
        <f>ROUND(ROUND(ROUND(H371*V348,0)*AN374,0)*AR376,0)</f>
        <v>197</v>
      </c>
      <c r="AU374" s="31"/>
    </row>
    <row r="375" spans="1:47" ht="17.100000000000001" customHeight="1" x14ac:dyDescent="0.15">
      <c r="A375" s="32">
        <v>44</v>
      </c>
      <c r="B375" s="33" t="s">
        <v>6905</v>
      </c>
      <c r="C375" s="34" t="s">
        <v>9647</v>
      </c>
      <c r="D375" s="422"/>
      <c r="E375" s="424"/>
      <c r="F375" s="29"/>
      <c r="G375" s="29"/>
      <c r="H375" s="20"/>
      <c r="K375" s="21"/>
      <c r="L375" s="420"/>
      <c r="M375" s="421"/>
      <c r="N375" s="421"/>
      <c r="O375" s="26"/>
      <c r="P375" s="27"/>
      <c r="Q375" s="27"/>
      <c r="R375" s="166"/>
      <c r="S375" s="167"/>
      <c r="T375" s="314"/>
      <c r="W375" s="449"/>
      <c r="X375" s="1272"/>
      <c r="Y375" s="1273"/>
      <c r="Z375" s="1273"/>
      <c r="AA375" s="1273"/>
      <c r="AB375" s="1273"/>
      <c r="AC375" s="448" t="s">
        <v>8385</v>
      </c>
      <c r="AD375" s="99"/>
      <c r="AE375" s="99"/>
      <c r="AF375" s="43"/>
      <c r="AG375" s="43"/>
      <c r="AH375" s="43"/>
      <c r="AI375" s="43"/>
      <c r="AJ375" s="43"/>
      <c r="AK375" s="43"/>
      <c r="AL375" s="43"/>
      <c r="AM375" s="44" t="s">
        <v>17</v>
      </c>
      <c r="AN375" s="1157">
        <f>$AN$9</f>
        <v>0.5</v>
      </c>
      <c r="AO375" s="1157"/>
      <c r="AP375" s="20"/>
      <c r="AQ375" s="4"/>
      <c r="AR375" s="4"/>
      <c r="AS375" s="21"/>
      <c r="AT375" s="35">
        <f>ROUND(ROUND(ROUND(H371*V348,0)*AN375,0)*AR376,0)</f>
        <v>141</v>
      </c>
      <c r="AU375" s="31"/>
    </row>
    <row r="376" spans="1:47" ht="17.100000000000001" customHeight="1" x14ac:dyDescent="0.15">
      <c r="A376" s="32">
        <v>44</v>
      </c>
      <c r="B376" s="33" t="s">
        <v>6907</v>
      </c>
      <c r="C376" s="34" t="s">
        <v>9648</v>
      </c>
      <c r="D376" s="422"/>
      <c r="E376" s="424"/>
      <c r="F376" s="29"/>
      <c r="G376" s="29"/>
      <c r="H376" s="20"/>
      <c r="K376" s="21"/>
      <c r="L376" s="1271" t="s">
        <v>4829</v>
      </c>
      <c r="M376" s="1202"/>
      <c r="N376" s="1202"/>
      <c r="O376" s="1202"/>
      <c r="P376" s="1202"/>
      <c r="Q376" s="1202"/>
      <c r="R376" s="418"/>
      <c r="S376" s="419"/>
      <c r="T376" s="425"/>
      <c r="W376" s="449"/>
      <c r="X376" s="42"/>
      <c r="Y376" s="43"/>
      <c r="Z376" s="44"/>
      <c r="AA376" s="44"/>
      <c r="AB376" s="43"/>
      <c r="AC376" s="450"/>
      <c r="AD376" s="43"/>
      <c r="AE376" s="43"/>
      <c r="AF376" s="43"/>
      <c r="AG376" s="43"/>
      <c r="AH376" s="43"/>
      <c r="AI376" s="43"/>
      <c r="AJ376" s="43"/>
      <c r="AK376" s="43"/>
      <c r="AL376" s="43"/>
      <c r="AM376" s="44"/>
      <c r="AN376" s="45"/>
      <c r="AO376" s="45"/>
      <c r="AP376" s="20"/>
      <c r="AQ376" s="23" t="s">
        <v>17</v>
      </c>
      <c r="AR376" s="1158">
        <f>AR364</f>
        <v>0.95</v>
      </c>
      <c r="AS376" s="1159"/>
      <c r="AT376" s="35">
        <f>ROUND(ROUND(ROUND(H371*P378,0)*V348,0)*AR376,0)</f>
        <v>270</v>
      </c>
      <c r="AU376" s="31"/>
    </row>
    <row r="377" spans="1:47" ht="17.100000000000001" customHeight="1" x14ac:dyDescent="0.15">
      <c r="A377" s="32">
        <v>44</v>
      </c>
      <c r="B377" s="33" t="s">
        <v>6909</v>
      </c>
      <c r="C377" s="34" t="s">
        <v>9649</v>
      </c>
      <c r="D377" s="422"/>
      <c r="E377" s="424"/>
      <c r="F377" s="29"/>
      <c r="G377" s="29"/>
      <c r="H377" s="20"/>
      <c r="K377" s="21"/>
      <c r="L377" s="1228"/>
      <c r="M377" s="1283"/>
      <c r="N377" s="1283"/>
      <c r="O377" s="1283"/>
      <c r="P377" s="1283"/>
      <c r="Q377" s="1283"/>
      <c r="R377" s="418"/>
      <c r="S377" s="419"/>
      <c r="T377" s="425"/>
      <c r="W377" s="449"/>
      <c r="X377" s="1271" t="s">
        <v>4824</v>
      </c>
      <c r="Y377" s="1202"/>
      <c r="Z377" s="1202"/>
      <c r="AA377" s="1202"/>
      <c r="AB377" s="1202"/>
      <c r="AC377" s="448" t="s">
        <v>4825</v>
      </c>
      <c r="AD377" s="99"/>
      <c r="AE377" s="99"/>
      <c r="AF377" s="43"/>
      <c r="AG377" s="43"/>
      <c r="AH377" s="43"/>
      <c r="AI377" s="43"/>
      <c r="AJ377" s="43"/>
      <c r="AK377" s="43"/>
      <c r="AL377" s="43"/>
      <c r="AM377" s="44" t="s">
        <v>17</v>
      </c>
      <c r="AN377" s="1157">
        <f>$AN$8</f>
        <v>0.7</v>
      </c>
      <c r="AO377" s="1157"/>
      <c r="AP377" s="20"/>
      <c r="AQ377" s="4"/>
      <c r="AR377" s="4"/>
      <c r="AS377" s="21"/>
      <c r="AT377" s="35">
        <f>ROUND(ROUND(ROUND(ROUND(H371*P378,0)*V348,0)*AN377,0)*AR376,0)</f>
        <v>189</v>
      </c>
      <c r="AU377" s="31"/>
    </row>
    <row r="378" spans="1:47" ht="17.100000000000001" customHeight="1" x14ac:dyDescent="0.15">
      <c r="A378" s="32">
        <v>44</v>
      </c>
      <c r="B378" s="33" t="s">
        <v>6911</v>
      </c>
      <c r="C378" s="34" t="s">
        <v>9650</v>
      </c>
      <c r="D378" s="422"/>
      <c r="E378" s="424"/>
      <c r="F378" s="29"/>
      <c r="G378" s="29"/>
      <c r="H378" s="20"/>
      <c r="K378" s="21"/>
      <c r="L378" s="420"/>
      <c r="M378" s="421"/>
      <c r="N378" s="421"/>
      <c r="O378" s="26" t="s">
        <v>17</v>
      </c>
      <c r="P378" s="1180">
        <f>$P$12</f>
        <v>0.96499999999999997</v>
      </c>
      <c r="Q378" s="1180"/>
      <c r="R378" s="166"/>
      <c r="S378" s="167"/>
      <c r="T378" s="314"/>
      <c r="W378" s="449"/>
      <c r="X378" s="1272"/>
      <c r="Y378" s="1273"/>
      <c r="Z378" s="1273"/>
      <c r="AA378" s="1273"/>
      <c r="AB378" s="1273"/>
      <c r="AC378" s="448" t="s">
        <v>8385</v>
      </c>
      <c r="AD378" s="99"/>
      <c r="AE378" s="99"/>
      <c r="AF378" s="43"/>
      <c r="AG378" s="43"/>
      <c r="AH378" s="43"/>
      <c r="AI378" s="43"/>
      <c r="AJ378" s="43"/>
      <c r="AK378" s="43"/>
      <c r="AL378" s="43"/>
      <c r="AM378" s="44" t="s">
        <v>17</v>
      </c>
      <c r="AN378" s="1157">
        <f>$AN$9</f>
        <v>0.5</v>
      </c>
      <c r="AO378" s="1157"/>
      <c r="AP378" s="24"/>
      <c r="AQ378" s="25"/>
      <c r="AR378" s="25"/>
      <c r="AS378" s="38"/>
      <c r="AT378" s="35">
        <f>ROUND(ROUND(ROUND(ROUND(H371*P378,0)*V348,0)*AN378,0)*AR376,0)</f>
        <v>135</v>
      </c>
      <c r="AU378" s="31"/>
    </row>
    <row r="379" spans="1:47" ht="17.100000000000001" customHeight="1" x14ac:dyDescent="0.15">
      <c r="A379" s="32">
        <v>44</v>
      </c>
      <c r="B379" s="33" t="s">
        <v>6913</v>
      </c>
      <c r="C379" s="34" t="s">
        <v>9651</v>
      </c>
      <c r="D379" s="422"/>
      <c r="E379" s="424"/>
      <c r="F379" s="1085" t="s">
        <v>5173</v>
      </c>
      <c r="G379" s="1281"/>
      <c r="H379" s="1085" t="s">
        <v>4866</v>
      </c>
      <c r="I379" s="1133"/>
      <c r="J379" s="1133"/>
      <c r="K379" s="1134"/>
      <c r="L379" s="416"/>
      <c r="M379" s="417"/>
      <c r="N379" s="417"/>
      <c r="O379" s="65"/>
      <c r="P379" s="156"/>
      <c r="Q379" s="156"/>
      <c r="R379" s="1301" t="s">
        <v>9279</v>
      </c>
      <c r="S379" s="1117"/>
      <c r="T379" s="1117"/>
      <c r="U379" s="1218" t="s">
        <v>6170</v>
      </c>
      <c r="V379" s="1340"/>
      <c r="W379" s="1341"/>
      <c r="X379" s="43"/>
      <c r="Y379" s="43"/>
      <c r="Z379" s="44"/>
      <c r="AA379" s="44"/>
      <c r="AB379" s="43"/>
      <c r="AC379" s="450"/>
      <c r="AD379" s="43"/>
      <c r="AE379" s="43"/>
      <c r="AF379" s="43"/>
      <c r="AG379" s="43"/>
      <c r="AH379" s="43"/>
      <c r="AI379" s="43"/>
      <c r="AJ379" s="43"/>
      <c r="AK379" s="43"/>
      <c r="AL379" s="43"/>
      <c r="AM379" s="44"/>
      <c r="AN379" s="45"/>
      <c r="AO379" s="45"/>
      <c r="AP379" s="43"/>
      <c r="AQ379" s="43"/>
      <c r="AR379" s="43"/>
      <c r="AS379" s="43"/>
      <c r="AT379" s="35">
        <f>ROUND(H383*V384,0)</f>
        <v>242</v>
      </c>
      <c r="AU379" s="66" t="s">
        <v>4822</v>
      </c>
    </row>
    <row r="380" spans="1:47" ht="17.100000000000001" customHeight="1" x14ac:dyDescent="0.15">
      <c r="A380" s="32">
        <v>44</v>
      </c>
      <c r="B380" s="33" t="s">
        <v>6915</v>
      </c>
      <c r="C380" s="34" t="s">
        <v>9652</v>
      </c>
      <c r="D380" s="422"/>
      <c r="E380" s="424"/>
      <c r="F380" s="1268"/>
      <c r="G380" s="1269"/>
      <c r="H380" s="1137"/>
      <c r="I380" s="1135"/>
      <c r="J380" s="1135"/>
      <c r="K380" s="1136"/>
      <c r="L380" s="418"/>
      <c r="M380" s="419"/>
      <c r="N380" s="419"/>
      <c r="O380" s="23"/>
      <c r="P380" s="167"/>
      <c r="Q380" s="167"/>
      <c r="R380" s="1313"/>
      <c r="S380" s="1314"/>
      <c r="T380" s="1314"/>
      <c r="U380" s="1308"/>
      <c r="V380" s="1309"/>
      <c r="W380" s="1310"/>
      <c r="X380" s="1202" t="s">
        <v>4824</v>
      </c>
      <c r="Y380" s="1202"/>
      <c r="Z380" s="1202"/>
      <c r="AA380" s="1202"/>
      <c r="AB380" s="1202"/>
      <c r="AC380" s="448" t="s">
        <v>4825</v>
      </c>
      <c r="AD380" s="99"/>
      <c r="AE380" s="99"/>
      <c r="AF380" s="43"/>
      <c r="AG380" s="43"/>
      <c r="AH380" s="43"/>
      <c r="AI380" s="43"/>
      <c r="AJ380" s="43"/>
      <c r="AK380" s="43"/>
      <c r="AL380" s="43"/>
      <c r="AM380" s="44" t="s">
        <v>17</v>
      </c>
      <c r="AN380" s="1157">
        <f>$AN$8</f>
        <v>0.7</v>
      </c>
      <c r="AO380" s="1157"/>
      <c r="AP380" s="43"/>
      <c r="AQ380" s="43"/>
      <c r="AR380" s="43"/>
      <c r="AS380" s="43"/>
      <c r="AT380" s="35">
        <f>ROUND(ROUND(H383*V384,0)*AN380,0)</f>
        <v>169</v>
      </c>
      <c r="AU380" s="31"/>
    </row>
    <row r="381" spans="1:47" ht="17.100000000000001" customHeight="1" x14ac:dyDescent="0.15">
      <c r="A381" s="32">
        <v>44</v>
      </c>
      <c r="B381" s="33" t="s">
        <v>6917</v>
      </c>
      <c r="C381" s="34" t="s">
        <v>9653</v>
      </c>
      <c r="D381" s="422"/>
      <c r="E381" s="424"/>
      <c r="F381" s="1268"/>
      <c r="G381" s="1269"/>
      <c r="H381" s="1137"/>
      <c r="I381" s="1135"/>
      <c r="J381" s="1135"/>
      <c r="K381" s="1136"/>
      <c r="L381" s="420"/>
      <c r="M381" s="421"/>
      <c r="N381" s="421"/>
      <c r="O381" s="26"/>
      <c r="P381" s="27"/>
      <c r="Q381" s="27"/>
      <c r="R381" s="1313"/>
      <c r="S381" s="1314"/>
      <c r="T381" s="1314"/>
      <c r="U381" s="1308"/>
      <c r="V381" s="1309"/>
      <c r="W381" s="1310"/>
      <c r="X381" s="1273"/>
      <c r="Y381" s="1273"/>
      <c r="Z381" s="1273"/>
      <c r="AA381" s="1273"/>
      <c r="AB381" s="1273"/>
      <c r="AC381" s="448" t="s">
        <v>8385</v>
      </c>
      <c r="AD381" s="99"/>
      <c r="AE381" s="99"/>
      <c r="AF381" s="43"/>
      <c r="AG381" s="43"/>
      <c r="AH381" s="43"/>
      <c r="AI381" s="43"/>
      <c r="AJ381" s="43"/>
      <c r="AK381" s="43"/>
      <c r="AL381" s="43"/>
      <c r="AM381" s="44" t="s">
        <v>17</v>
      </c>
      <c r="AN381" s="1157">
        <f>$AN$9</f>
        <v>0.5</v>
      </c>
      <c r="AO381" s="1157"/>
      <c r="AP381" s="43"/>
      <c r="AQ381" s="43"/>
      <c r="AR381" s="43"/>
      <c r="AS381" s="43"/>
      <c r="AT381" s="35">
        <f>ROUND(ROUND(H383*V384,0)*AN381,0)</f>
        <v>121</v>
      </c>
      <c r="AU381" s="31"/>
    </row>
    <row r="382" spans="1:47" ht="17.100000000000001" customHeight="1" x14ac:dyDescent="0.15">
      <c r="A382" s="32">
        <v>44</v>
      </c>
      <c r="B382" s="33" t="s">
        <v>6919</v>
      </c>
      <c r="C382" s="34" t="s">
        <v>9654</v>
      </c>
      <c r="D382" s="422"/>
      <c r="E382" s="424"/>
      <c r="F382" s="1276"/>
      <c r="G382" s="1277"/>
      <c r="H382" s="1268"/>
      <c r="I382" s="1269"/>
      <c r="J382" s="1269"/>
      <c r="K382" s="1270"/>
      <c r="L382" s="1271" t="s">
        <v>4829</v>
      </c>
      <c r="M382" s="1202"/>
      <c r="N382" s="1202"/>
      <c r="O382" s="1202"/>
      <c r="P382" s="1202"/>
      <c r="Q382" s="1202"/>
      <c r="R382" s="1313"/>
      <c r="S382" s="1314"/>
      <c r="T382" s="1314"/>
      <c r="U382" s="1068"/>
      <c r="V382" s="1069"/>
      <c r="W382" s="1070"/>
      <c r="X382" s="43"/>
      <c r="Y382" s="43"/>
      <c r="Z382" s="44"/>
      <c r="AA382" s="44"/>
      <c r="AB382" s="43"/>
      <c r="AC382" s="450"/>
      <c r="AD382" s="43"/>
      <c r="AE382" s="43"/>
      <c r="AF382" s="43"/>
      <c r="AG382" s="43"/>
      <c r="AH382" s="43"/>
      <c r="AI382" s="43"/>
      <c r="AJ382" s="43"/>
      <c r="AK382" s="43"/>
      <c r="AL382" s="43"/>
      <c r="AM382" s="44"/>
      <c r="AN382" s="45"/>
      <c r="AO382" s="45"/>
      <c r="AP382" s="43"/>
      <c r="AQ382" s="43"/>
      <c r="AR382" s="25"/>
      <c r="AS382" s="25"/>
      <c r="AT382" s="35">
        <f>ROUND(ROUND(H383*P384,0)*V384,0)</f>
        <v>233</v>
      </c>
      <c r="AU382" s="31"/>
    </row>
    <row r="383" spans="1:47" ht="17.100000000000001" customHeight="1" x14ac:dyDescent="0.15">
      <c r="A383" s="32">
        <v>44</v>
      </c>
      <c r="B383" s="33" t="s">
        <v>6921</v>
      </c>
      <c r="C383" s="34" t="s">
        <v>9655</v>
      </c>
      <c r="D383" s="422"/>
      <c r="E383" s="424"/>
      <c r="F383" s="1276"/>
      <c r="G383" s="1277"/>
      <c r="H383" s="1280">
        <f>'16就労移行支援(養成・基本)'!K383</f>
        <v>345</v>
      </c>
      <c r="I383" s="1108"/>
      <c r="J383" s="4" t="s">
        <v>21</v>
      </c>
      <c r="K383" s="22"/>
      <c r="L383" s="1228"/>
      <c r="M383" s="1283"/>
      <c r="N383" s="1283"/>
      <c r="O383" s="1283"/>
      <c r="P383" s="1283"/>
      <c r="Q383" s="1283"/>
      <c r="R383" s="1313"/>
      <c r="S383" s="1314"/>
      <c r="T383" s="1315"/>
      <c r="W383" s="449"/>
      <c r="X383" s="1271" t="s">
        <v>4824</v>
      </c>
      <c r="Y383" s="1202"/>
      <c r="Z383" s="1202"/>
      <c r="AA383" s="1202"/>
      <c r="AB383" s="1202"/>
      <c r="AC383" s="448" t="s">
        <v>4825</v>
      </c>
      <c r="AD383" s="99"/>
      <c r="AE383" s="99"/>
      <c r="AF383" s="43"/>
      <c r="AG383" s="43"/>
      <c r="AH383" s="43"/>
      <c r="AI383" s="43"/>
      <c r="AJ383" s="43"/>
      <c r="AK383" s="43"/>
      <c r="AL383" s="43"/>
      <c r="AM383" s="44" t="s">
        <v>17</v>
      </c>
      <c r="AN383" s="1157">
        <f>$AN$8</f>
        <v>0.7</v>
      </c>
      <c r="AO383" s="1157"/>
      <c r="AP383" s="25"/>
      <c r="AQ383" s="25"/>
      <c r="AR383" s="25"/>
      <c r="AS383" s="25"/>
      <c r="AT383" s="35">
        <f>ROUND(ROUND(ROUND(H383*P384,0)*V384,0)*AN383,0)</f>
        <v>163</v>
      </c>
      <c r="AU383" s="31"/>
    </row>
    <row r="384" spans="1:47" ht="17.100000000000001" customHeight="1" x14ac:dyDescent="0.15">
      <c r="A384" s="32">
        <v>44</v>
      </c>
      <c r="B384" s="33" t="s">
        <v>6923</v>
      </c>
      <c r="C384" s="34" t="s">
        <v>9656</v>
      </c>
      <c r="D384" s="422"/>
      <c r="E384" s="424"/>
      <c r="F384" s="1276"/>
      <c r="G384" s="1277"/>
      <c r="H384" s="418"/>
      <c r="I384" s="419"/>
      <c r="J384" s="419"/>
      <c r="K384" s="425"/>
      <c r="L384" s="420"/>
      <c r="M384" s="421"/>
      <c r="N384" s="421"/>
      <c r="O384" s="26" t="s">
        <v>17</v>
      </c>
      <c r="P384" s="1180">
        <f>$P$12</f>
        <v>0.96499999999999997</v>
      </c>
      <c r="Q384" s="1180"/>
      <c r="R384" s="1276"/>
      <c r="S384" s="1277"/>
      <c r="T384" s="1278"/>
      <c r="U384" s="23" t="s">
        <v>17</v>
      </c>
      <c r="V384" s="1158">
        <f>$V$12</f>
        <v>0.7</v>
      </c>
      <c r="W384" s="1159"/>
      <c r="X384" s="1272"/>
      <c r="Y384" s="1273"/>
      <c r="Z384" s="1273"/>
      <c r="AA384" s="1273"/>
      <c r="AB384" s="1273"/>
      <c r="AC384" s="448" t="s">
        <v>8385</v>
      </c>
      <c r="AD384" s="99"/>
      <c r="AE384" s="99"/>
      <c r="AF384" s="43"/>
      <c r="AG384" s="43"/>
      <c r="AH384" s="43"/>
      <c r="AI384" s="43"/>
      <c r="AJ384" s="43"/>
      <c r="AK384" s="43"/>
      <c r="AL384" s="43"/>
      <c r="AM384" s="44" t="s">
        <v>17</v>
      </c>
      <c r="AN384" s="1157">
        <f>$AN$9</f>
        <v>0.5</v>
      </c>
      <c r="AO384" s="1157"/>
      <c r="AP384" s="25"/>
      <c r="AQ384" s="25"/>
      <c r="AR384" s="25"/>
      <c r="AS384" s="25"/>
      <c r="AT384" s="35">
        <f>ROUND(ROUND(ROUND(H383*P384,0)*V384,0)*AN384,0)</f>
        <v>117</v>
      </c>
      <c r="AU384" s="31"/>
    </row>
    <row r="385" spans="1:47" ht="17.100000000000001" customHeight="1" x14ac:dyDescent="0.15">
      <c r="A385" s="32">
        <v>44</v>
      </c>
      <c r="B385" s="33" t="s">
        <v>6925</v>
      </c>
      <c r="C385" s="34" t="s">
        <v>9657</v>
      </c>
      <c r="D385" s="422"/>
      <c r="E385" s="424"/>
      <c r="F385" s="29"/>
      <c r="G385" s="29"/>
      <c r="H385" s="20"/>
      <c r="K385" s="21"/>
      <c r="L385" s="416"/>
      <c r="M385" s="417"/>
      <c r="N385" s="417"/>
      <c r="O385" s="65"/>
      <c r="P385" s="156"/>
      <c r="Q385" s="156"/>
      <c r="R385" s="166"/>
      <c r="S385" s="167"/>
      <c r="T385" s="314"/>
      <c r="W385" s="449"/>
      <c r="X385" s="42"/>
      <c r="Y385" s="43"/>
      <c r="Z385" s="44"/>
      <c r="AA385" s="44"/>
      <c r="AB385" s="43"/>
      <c r="AC385" s="450"/>
      <c r="AD385" s="43"/>
      <c r="AE385" s="43"/>
      <c r="AF385" s="43"/>
      <c r="AG385" s="43"/>
      <c r="AH385" s="43"/>
      <c r="AI385" s="43"/>
      <c r="AJ385" s="43"/>
      <c r="AK385" s="43"/>
      <c r="AL385" s="43"/>
      <c r="AM385" s="44"/>
      <c r="AN385" s="45"/>
      <c r="AO385" s="45"/>
      <c r="AP385" s="1198" t="s">
        <v>4833</v>
      </c>
      <c r="AQ385" s="1281"/>
      <c r="AR385" s="1281"/>
      <c r="AS385" s="1299"/>
      <c r="AT385" s="35">
        <f>ROUND(ROUND(H383*V384,0)*AR388,0)</f>
        <v>230</v>
      </c>
      <c r="AU385" s="31"/>
    </row>
    <row r="386" spans="1:47" ht="17.100000000000001" customHeight="1" x14ac:dyDescent="0.15">
      <c r="A386" s="32">
        <v>44</v>
      </c>
      <c r="B386" s="33" t="s">
        <v>6927</v>
      </c>
      <c r="C386" s="34" t="s">
        <v>9658</v>
      </c>
      <c r="D386" s="422"/>
      <c r="E386" s="424"/>
      <c r="F386" s="29"/>
      <c r="G386" s="29"/>
      <c r="H386" s="20"/>
      <c r="K386" s="21"/>
      <c r="L386" s="418"/>
      <c r="M386" s="419"/>
      <c r="N386" s="419"/>
      <c r="O386" s="23"/>
      <c r="P386" s="167"/>
      <c r="Q386" s="167"/>
      <c r="R386" s="166"/>
      <c r="S386" s="167"/>
      <c r="T386" s="314"/>
      <c r="W386" s="449"/>
      <c r="X386" s="1271" t="s">
        <v>4824</v>
      </c>
      <c r="Y386" s="1202"/>
      <c r="Z386" s="1202"/>
      <c r="AA386" s="1202"/>
      <c r="AB386" s="1202"/>
      <c r="AC386" s="448" t="s">
        <v>4825</v>
      </c>
      <c r="AD386" s="99"/>
      <c r="AE386" s="99"/>
      <c r="AF386" s="43"/>
      <c r="AG386" s="43"/>
      <c r="AH386" s="43"/>
      <c r="AI386" s="43"/>
      <c r="AJ386" s="43"/>
      <c r="AK386" s="43"/>
      <c r="AL386" s="43"/>
      <c r="AM386" s="44" t="s">
        <v>17</v>
      </c>
      <c r="AN386" s="1157">
        <f>$AN$8</f>
        <v>0.7</v>
      </c>
      <c r="AO386" s="1157"/>
      <c r="AP386" s="1268"/>
      <c r="AQ386" s="1269"/>
      <c r="AR386" s="1269"/>
      <c r="AS386" s="1270"/>
      <c r="AT386" s="35">
        <f>ROUND(ROUND(ROUND(H383*V384,0)*AN386,0)*AR388,0)</f>
        <v>161</v>
      </c>
      <c r="AU386" s="31"/>
    </row>
    <row r="387" spans="1:47" ht="17.100000000000001" customHeight="1" x14ac:dyDescent="0.15">
      <c r="A387" s="32">
        <v>44</v>
      </c>
      <c r="B387" s="33" t="s">
        <v>6929</v>
      </c>
      <c r="C387" s="34" t="s">
        <v>9659</v>
      </c>
      <c r="D387" s="422"/>
      <c r="E387" s="424"/>
      <c r="F387" s="29"/>
      <c r="G387" s="29"/>
      <c r="H387" s="20"/>
      <c r="K387" s="21"/>
      <c r="L387" s="420"/>
      <c r="M387" s="421"/>
      <c r="N387" s="421"/>
      <c r="O387" s="26"/>
      <c r="P387" s="27"/>
      <c r="Q387" s="27"/>
      <c r="R387" s="166"/>
      <c r="S387" s="167"/>
      <c r="T387" s="314"/>
      <c r="W387" s="449"/>
      <c r="X387" s="1272"/>
      <c r="Y387" s="1273"/>
      <c r="Z387" s="1273"/>
      <c r="AA387" s="1273"/>
      <c r="AB387" s="1273"/>
      <c r="AC387" s="448" t="s">
        <v>8385</v>
      </c>
      <c r="AD387" s="99"/>
      <c r="AE387" s="99"/>
      <c r="AF387" s="43"/>
      <c r="AG387" s="43"/>
      <c r="AH387" s="43"/>
      <c r="AI387" s="43"/>
      <c r="AJ387" s="43"/>
      <c r="AK387" s="43"/>
      <c r="AL387" s="43"/>
      <c r="AM387" s="44" t="s">
        <v>17</v>
      </c>
      <c r="AN387" s="1157">
        <f>$AN$9</f>
        <v>0.5</v>
      </c>
      <c r="AO387" s="1157"/>
      <c r="AP387" s="20"/>
      <c r="AQ387" s="4"/>
      <c r="AR387" s="4"/>
      <c r="AS387" s="21"/>
      <c r="AT387" s="35">
        <f>ROUND(ROUND(ROUND(H383*V384,0)*AN387,0)*AR388,0)</f>
        <v>115</v>
      </c>
      <c r="AU387" s="31"/>
    </row>
    <row r="388" spans="1:47" ht="17.100000000000001" customHeight="1" x14ac:dyDescent="0.15">
      <c r="A388" s="32">
        <v>44</v>
      </c>
      <c r="B388" s="33" t="s">
        <v>6931</v>
      </c>
      <c r="C388" s="34" t="s">
        <v>9660</v>
      </c>
      <c r="D388" s="422"/>
      <c r="E388" s="424"/>
      <c r="F388" s="29"/>
      <c r="G388" s="29"/>
      <c r="H388" s="20"/>
      <c r="K388" s="21"/>
      <c r="L388" s="1271" t="s">
        <v>4829</v>
      </c>
      <c r="M388" s="1202"/>
      <c r="N388" s="1202"/>
      <c r="O388" s="1202"/>
      <c r="P388" s="1202"/>
      <c r="Q388" s="1202"/>
      <c r="R388" s="418"/>
      <c r="S388" s="419"/>
      <c r="T388" s="425"/>
      <c r="W388" s="449"/>
      <c r="X388" s="42"/>
      <c r="Y388" s="43"/>
      <c r="Z388" s="44"/>
      <c r="AA388" s="44"/>
      <c r="AB388" s="43"/>
      <c r="AC388" s="450"/>
      <c r="AD388" s="43"/>
      <c r="AE388" s="43"/>
      <c r="AF388" s="43"/>
      <c r="AG388" s="43"/>
      <c r="AH388" s="43"/>
      <c r="AI388" s="43"/>
      <c r="AJ388" s="43"/>
      <c r="AK388" s="43"/>
      <c r="AL388" s="43"/>
      <c r="AM388" s="44"/>
      <c r="AN388" s="45"/>
      <c r="AO388" s="45"/>
      <c r="AP388" s="20"/>
      <c r="AQ388" s="23" t="s">
        <v>17</v>
      </c>
      <c r="AR388" s="1158">
        <f>AR376</f>
        <v>0.95</v>
      </c>
      <c r="AS388" s="1159"/>
      <c r="AT388" s="35">
        <f>ROUND(ROUND(ROUND(H383*P390,0)*V384,0)*AR388,0)</f>
        <v>221</v>
      </c>
      <c r="AU388" s="31"/>
    </row>
    <row r="389" spans="1:47" ht="17.100000000000001" customHeight="1" x14ac:dyDescent="0.15">
      <c r="A389" s="32">
        <v>44</v>
      </c>
      <c r="B389" s="33" t="s">
        <v>6933</v>
      </c>
      <c r="C389" s="34" t="s">
        <v>9661</v>
      </c>
      <c r="D389" s="422"/>
      <c r="E389" s="424"/>
      <c r="F389" s="29"/>
      <c r="G389" s="29"/>
      <c r="H389" s="20"/>
      <c r="K389" s="21"/>
      <c r="L389" s="1228"/>
      <c r="M389" s="1283"/>
      <c r="N389" s="1283"/>
      <c r="O389" s="1283"/>
      <c r="P389" s="1283"/>
      <c r="Q389" s="1283"/>
      <c r="R389" s="418"/>
      <c r="S389" s="419"/>
      <c r="T389" s="425"/>
      <c r="W389" s="449"/>
      <c r="X389" s="1271" t="s">
        <v>4824</v>
      </c>
      <c r="Y389" s="1202"/>
      <c r="Z389" s="1202"/>
      <c r="AA389" s="1202"/>
      <c r="AB389" s="1202"/>
      <c r="AC389" s="448" t="s">
        <v>4825</v>
      </c>
      <c r="AD389" s="99"/>
      <c r="AE389" s="99"/>
      <c r="AF389" s="43"/>
      <c r="AG389" s="43"/>
      <c r="AH389" s="43"/>
      <c r="AI389" s="43"/>
      <c r="AJ389" s="43"/>
      <c r="AK389" s="43"/>
      <c r="AL389" s="43"/>
      <c r="AM389" s="44" t="s">
        <v>17</v>
      </c>
      <c r="AN389" s="1157">
        <f>$AN$8</f>
        <v>0.7</v>
      </c>
      <c r="AO389" s="1157"/>
      <c r="AP389" s="20"/>
      <c r="AQ389" s="4"/>
      <c r="AR389" s="4"/>
      <c r="AS389" s="21"/>
      <c r="AT389" s="35">
        <f>ROUND(ROUND(ROUND(ROUND(H383*P390,0)*V384,0)*AN389,0)*AR388,0)</f>
        <v>155</v>
      </c>
      <c r="AU389" s="31"/>
    </row>
    <row r="390" spans="1:47" ht="17.100000000000001" customHeight="1" x14ac:dyDescent="0.15">
      <c r="A390" s="32">
        <v>44</v>
      </c>
      <c r="B390" s="33" t="s">
        <v>6935</v>
      </c>
      <c r="C390" s="34" t="s">
        <v>9662</v>
      </c>
      <c r="D390" s="422"/>
      <c r="E390" s="424"/>
      <c r="F390" s="29"/>
      <c r="G390" s="29"/>
      <c r="H390" s="20"/>
      <c r="K390" s="21"/>
      <c r="L390" s="420"/>
      <c r="M390" s="421"/>
      <c r="N390" s="421"/>
      <c r="O390" s="26" t="s">
        <v>17</v>
      </c>
      <c r="P390" s="1180">
        <f>$P$12</f>
        <v>0.96499999999999997</v>
      </c>
      <c r="Q390" s="1180"/>
      <c r="R390" s="166"/>
      <c r="S390" s="167"/>
      <c r="T390" s="314"/>
      <c r="W390" s="449"/>
      <c r="X390" s="1272"/>
      <c r="Y390" s="1273"/>
      <c r="Z390" s="1273"/>
      <c r="AA390" s="1273"/>
      <c r="AB390" s="1273"/>
      <c r="AC390" s="448" t="s">
        <v>8385</v>
      </c>
      <c r="AD390" s="99"/>
      <c r="AE390" s="99"/>
      <c r="AF390" s="43"/>
      <c r="AG390" s="43"/>
      <c r="AH390" s="43"/>
      <c r="AI390" s="43"/>
      <c r="AJ390" s="43"/>
      <c r="AK390" s="43"/>
      <c r="AL390" s="43"/>
      <c r="AM390" s="44" t="s">
        <v>17</v>
      </c>
      <c r="AN390" s="1157">
        <f>$AN$9</f>
        <v>0.5</v>
      </c>
      <c r="AO390" s="1157"/>
      <c r="AP390" s="24"/>
      <c r="AQ390" s="25"/>
      <c r="AR390" s="25"/>
      <c r="AS390" s="38"/>
      <c r="AT390" s="35">
        <f>ROUND(ROUND(ROUND(ROUND(H383*P390,0)*V384,0)*AN390,0)*AR388,0)</f>
        <v>111</v>
      </c>
      <c r="AU390" s="31"/>
    </row>
    <row r="391" spans="1:47" ht="17.100000000000001" customHeight="1" x14ac:dyDescent="0.15">
      <c r="A391" s="32">
        <v>44</v>
      </c>
      <c r="B391" s="33" t="s">
        <v>6937</v>
      </c>
      <c r="C391" s="34" t="s">
        <v>9663</v>
      </c>
      <c r="D391" s="422"/>
      <c r="E391" s="424"/>
      <c r="F391" s="29"/>
      <c r="G391" s="29"/>
      <c r="H391" s="1085" t="s">
        <v>4879</v>
      </c>
      <c r="I391" s="1133"/>
      <c r="J391" s="1133"/>
      <c r="K391" s="1134"/>
      <c r="L391" s="416"/>
      <c r="M391" s="417"/>
      <c r="N391" s="417"/>
      <c r="O391" s="65"/>
      <c r="P391" s="156"/>
      <c r="Q391" s="156"/>
      <c r="R391" s="166"/>
      <c r="S391" s="167"/>
      <c r="T391" s="167"/>
      <c r="U391" s="93"/>
      <c r="V391" s="2"/>
      <c r="W391" s="22"/>
      <c r="X391" s="43"/>
      <c r="Y391" s="43"/>
      <c r="Z391" s="44"/>
      <c r="AA391" s="44"/>
      <c r="AB391" s="43"/>
      <c r="AC391" s="450"/>
      <c r="AD391" s="43"/>
      <c r="AE391" s="43"/>
      <c r="AF391" s="43"/>
      <c r="AG391" s="43"/>
      <c r="AH391" s="43"/>
      <c r="AI391" s="43"/>
      <c r="AJ391" s="43"/>
      <c r="AK391" s="43"/>
      <c r="AL391" s="43"/>
      <c r="AM391" s="44"/>
      <c r="AN391" s="45"/>
      <c r="AO391" s="45"/>
      <c r="AP391" s="25"/>
      <c r="AQ391" s="25"/>
      <c r="AR391" s="25"/>
      <c r="AS391" s="25"/>
      <c r="AT391" s="35">
        <f>ROUND(H395*V384,0)</f>
        <v>223</v>
      </c>
      <c r="AU391" s="31"/>
    </row>
    <row r="392" spans="1:47" ht="17.100000000000001" customHeight="1" x14ac:dyDescent="0.15">
      <c r="A392" s="32">
        <v>44</v>
      </c>
      <c r="B392" s="33" t="s">
        <v>6939</v>
      </c>
      <c r="C392" s="34" t="s">
        <v>9664</v>
      </c>
      <c r="D392" s="422"/>
      <c r="E392" s="424"/>
      <c r="F392" s="29"/>
      <c r="G392" s="29"/>
      <c r="H392" s="1137"/>
      <c r="I392" s="1135"/>
      <c r="J392" s="1135"/>
      <c r="K392" s="1136"/>
      <c r="L392" s="418"/>
      <c r="M392" s="419"/>
      <c r="N392" s="419"/>
      <c r="O392" s="23"/>
      <c r="P392" s="167"/>
      <c r="Q392" s="167"/>
      <c r="R392" s="166"/>
      <c r="S392" s="167"/>
      <c r="T392" s="167"/>
      <c r="U392" s="93"/>
      <c r="V392" s="2"/>
      <c r="W392" s="22"/>
      <c r="X392" s="1202" t="s">
        <v>4824</v>
      </c>
      <c r="Y392" s="1202"/>
      <c r="Z392" s="1202"/>
      <c r="AA392" s="1202"/>
      <c r="AB392" s="1202"/>
      <c r="AC392" s="448" t="s">
        <v>4825</v>
      </c>
      <c r="AD392" s="99"/>
      <c r="AE392" s="99"/>
      <c r="AF392" s="43"/>
      <c r="AG392" s="43"/>
      <c r="AH392" s="43"/>
      <c r="AI392" s="43"/>
      <c r="AJ392" s="43"/>
      <c r="AK392" s="43"/>
      <c r="AL392" s="43"/>
      <c r="AM392" s="44" t="s">
        <v>17</v>
      </c>
      <c r="AN392" s="1157">
        <f>$AN$8</f>
        <v>0.7</v>
      </c>
      <c r="AO392" s="1157"/>
      <c r="AP392" s="43"/>
      <c r="AQ392" s="43"/>
      <c r="AR392" s="43"/>
      <c r="AS392" s="43"/>
      <c r="AT392" s="35">
        <f>ROUND(ROUND(H395*V384,0)*AN392,0)</f>
        <v>156</v>
      </c>
      <c r="AU392" s="31"/>
    </row>
    <row r="393" spans="1:47" ht="17.100000000000001" customHeight="1" x14ac:dyDescent="0.15">
      <c r="A393" s="32">
        <v>44</v>
      </c>
      <c r="B393" s="33" t="s">
        <v>6941</v>
      </c>
      <c r="C393" s="34" t="s">
        <v>9665</v>
      </c>
      <c r="D393" s="422"/>
      <c r="E393" s="424"/>
      <c r="F393" s="29"/>
      <c r="G393" s="29"/>
      <c r="H393" s="1137"/>
      <c r="I393" s="1135"/>
      <c r="J393" s="1135"/>
      <c r="K393" s="1136"/>
      <c r="L393" s="420"/>
      <c r="M393" s="421"/>
      <c r="N393" s="421"/>
      <c r="O393" s="26"/>
      <c r="P393" s="27"/>
      <c r="Q393" s="27"/>
      <c r="R393" s="166"/>
      <c r="S393" s="167"/>
      <c r="T393" s="167"/>
      <c r="U393" s="93"/>
      <c r="V393" s="2"/>
      <c r="W393" s="22"/>
      <c r="X393" s="1273"/>
      <c r="Y393" s="1273"/>
      <c r="Z393" s="1273"/>
      <c r="AA393" s="1273"/>
      <c r="AB393" s="1273"/>
      <c r="AC393" s="448" t="s">
        <v>8385</v>
      </c>
      <c r="AD393" s="99"/>
      <c r="AE393" s="99"/>
      <c r="AF393" s="43"/>
      <c r="AG393" s="43"/>
      <c r="AH393" s="43"/>
      <c r="AI393" s="43"/>
      <c r="AJ393" s="43"/>
      <c r="AK393" s="43"/>
      <c r="AL393" s="43"/>
      <c r="AM393" s="44" t="s">
        <v>17</v>
      </c>
      <c r="AN393" s="1157">
        <f>$AN$9</f>
        <v>0.5</v>
      </c>
      <c r="AO393" s="1157"/>
      <c r="AP393" s="43"/>
      <c r="AQ393" s="43"/>
      <c r="AR393" s="43"/>
      <c r="AS393" s="43"/>
      <c r="AT393" s="35">
        <f>ROUND(ROUND(H395*V384,0)*AN393,0)</f>
        <v>112</v>
      </c>
      <c r="AU393" s="31"/>
    </row>
    <row r="394" spans="1:47" ht="17.100000000000001" customHeight="1" x14ac:dyDescent="0.15">
      <c r="A394" s="32">
        <v>44</v>
      </c>
      <c r="B394" s="33" t="s">
        <v>6943</v>
      </c>
      <c r="C394" s="34" t="s">
        <v>9666</v>
      </c>
      <c r="D394" s="422"/>
      <c r="E394" s="424"/>
      <c r="F394" s="29"/>
      <c r="G394" s="29"/>
      <c r="H394" s="1268"/>
      <c r="I394" s="1269"/>
      <c r="J394" s="1269"/>
      <c r="K394" s="1270"/>
      <c r="L394" s="1271" t="s">
        <v>4829</v>
      </c>
      <c r="M394" s="1202"/>
      <c r="N394" s="1202"/>
      <c r="O394" s="1202"/>
      <c r="P394" s="1202"/>
      <c r="Q394" s="1202"/>
      <c r="R394" s="418"/>
      <c r="S394" s="419"/>
      <c r="T394" s="419"/>
      <c r="U394" s="93"/>
      <c r="V394" s="2"/>
      <c r="W394" s="22"/>
      <c r="X394" s="43"/>
      <c r="Y394" s="43"/>
      <c r="Z394" s="44"/>
      <c r="AA394" s="44"/>
      <c r="AB394" s="43"/>
      <c r="AC394" s="450"/>
      <c r="AD394" s="43"/>
      <c r="AE394" s="43"/>
      <c r="AF394" s="43"/>
      <c r="AG394" s="43"/>
      <c r="AH394" s="43"/>
      <c r="AI394" s="43"/>
      <c r="AJ394" s="43"/>
      <c r="AK394" s="43"/>
      <c r="AL394" s="43"/>
      <c r="AM394" s="44"/>
      <c r="AN394" s="45"/>
      <c r="AO394" s="45"/>
      <c r="AP394" s="43"/>
      <c r="AQ394" s="43"/>
      <c r="AR394" s="25"/>
      <c r="AS394" s="25"/>
      <c r="AT394" s="35">
        <f>ROUND(ROUND(H395*P396,0)*V384,0)</f>
        <v>216</v>
      </c>
      <c r="AU394" s="31"/>
    </row>
    <row r="395" spans="1:47" ht="17.100000000000001" customHeight="1" x14ac:dyDescent="0.15">
      <c r="A395" s="32">
        <v>44</v>
      </c>
      <c r="B395" s="33" t="s">
        <v>6945</v>
      </c>
      <c r="C395" s="34" t="s">
        <v>9667</v>
      </c>
      <c r="D395" s="422"/>
      <c r="E395" s="424"/>
      <c r="F395" s="29"/>
      <c r="G395" s="29"/>
      <c r="H395" s="1280">
        <f>'16就労移行支援(養成・基本)'!K395</f>
        <v>319</v>
      </c>
      <c r="I395" s="1108"/>
      <c r="J395" s="4" t="s">
        <v>21</v>
      </c>
      <c r="K395" s="22"/>
      <c r="L395" s="1228"/>
      <c r="M395" s="1283"/>
      <c r="N395" s="1283"/>
      <c r="O395" s="1283"/>
      <c r="P395" s="1283"/>
      <c r="Q395" s="1283"/>
      <c r="R395" s="418"/>
      <c r="S395" s="419"/>
      <c r="T395" s="419"/>
      <c r="U395" s="93"/>
      <c r="V395" s="2"/>
      <c r="W395" s="22"/>
      <c r="X395" s="1202" t="s">
        <v>4824</v>
      </c>
      <c r="Y395" s="1202"/>
      <c r="Z395" s="1202"/>
      <c r="AA395" s="1202"/>
      <c r="AB395" s="1202"/>
      <c r="AC395" s="448" t="s">
        <v>4825</v>
      </c>
      <c r="AD395" s="99"/>
      <c r="AE395" s="99"/>
      <c r="AF395" s="43"/>
      <c r="AG395" s="43"/>
      <c r="AH395" s="43"/>
      <c r="AI395" s="43"/>
      <c r="AJ395" s="43"/>
      <c r="AK395" s="43"/>
      <c r="AL395" s="43"/>
      <c r="AM395" s="44" t="s">
        <v>17</v>
      </c>
      <c r="AN395" s="1157">
        <f>$AN$8</f>
        <v>0.7</v>
      </c>
      <c r="AO395" s="1157"/>
      <c r="AP395" s="25"/>
      <c r="AQ395" s="25"/>
      <c r="AR395" s="25"/>
      <c r="AS395" s="25"/>
      <c r="AT395" s="35">
        <f>ROUND(ROUND(ROUND(H395*P396,0)*V384,0)*AN395,0)</f>
        <v>151</v>
      </c>
      <c r="AU395" s="31"/>
    </row>
    <row r="396" spans="1:47" ht="17.100000000000001" customHeight="1" x14ac:dyDescent="0.15">
      <c r="A396" s="32">
        <v>44</v>
      </c>
      <c r="B396" s="33" t="s">
        <v>6947</v>
      </c>
      <c r="C396" s="34" t="s">
        <v>9668</v>
      </c>
      <c r="D396" s="422"/>
      <c r="E396" s="424"/>
      <c r="F396" s="29"/>
      <c r="G396" s="29"/>
      <c r="H396" s="418"/>
      <c r="I396" s="419"/>
      <c r="J396" s="419"/>
      <c r="K396" s="425"/>
      <c r="L396" s="420"/>
      <c r="M396" s="421"/>
      <c r="N396" s="421"/>
      <c r="O396" s="26" t="s">
        <v>17</v>
      </c>
      <c r="P396" s="1180">
        <f>$P$12</f>
        <v>0.96499999999999997</v>
      </c>
      <c r="Q396" s="1180"/>
      <c r="R396" s="166"/>
      <c r="S396" s="167"/>
      <c r="T396" s="167"/>
      <c r="U396" s="93"/>
      <c r="V396" s="2"/>
      <c r="W396" s="22"/>
      <c r="X396" s="1273"/>
      <c r="Y396" s="1273"/>
      <c r="Z396" s="1273"/>
      <c r="AA396" s="1273"/>
      <c r="AB396" s="1273"/>
      <c r="AC396" s="448" t="s">
        <v>8385</v>
      </c>
      <c r="AD396" s="99"/>
      <c r="AE396" s="99"/>
      <c r="AF396" s="43"/>
      <c r="AG396" s="43"/>
      <c r="AH396" s="43"/>
      <c r="AI396" s="43"/>
      <c r="AJ396" s="43"/>
      <c r="AK396" s="43"/>
      <c r="AL396" s="43"/>
      <c r="AM396" s="44" t="s">
        <v>17</v>
      </c>
      <c r="AN396" s="1157">
        <f>$AN$9</f>
        <v>0.5</v>
      </c>
      <c r="AO396" s="1157"/>
      <c r="AP396" s="25"/>
      <c r="AQ396" s="25"/>
      <c r="AR396" s="25"/>
      <c r="AS396" s="25"/>
      <c r="AT396" s="35">
        <f>ROUND(ROUND(ROUND(H395*P396,0)*V384,0)*AN396,0)</f>
        <v>108</v>
      </c>
      <c r="AU396" s="31"/>
    </row>
    <row r="397" spans="1:47" ht="17.100000000000001" customHeight="1" x14ac:dyDescent="0.15">
      <c r="A397" s="32">
        <v>44</v>
      </c>
      <c r="B397" s="33" t="s">
        <v>6949</v>
      </c>
      <c r="C397" s="34" t="s">
        <v>9669</v>
      </c>
      <c r="D397" s="422"/>
      <c r="E397" s="424"/>
      <c r="F397" s="29"/>
      <c r="G397" s="29"/>
      <c r="H397" s="20"/>
      <c r="K397" s="21"/>
      <c r="L397" s="416"/>
      <c r="M397" s="417"/>
      <c r="N397" s="417"/>
      <c r="O397" s="65"/>
      <c r="P397" s="156"/>
      <c r="Q397" s="156"/>
      <c r="R397" s="166"/>
      <c r="S397" s="167"/>
      <c r="T397" s="314"/>
      <c r="W397" s="449"/>
      <c r="X397" s="42"/>
      <c r="Y397" s="43"/>
      <c r="Z397" s="44"/>
      <c r="AA397" s="44"/>
      <c r="AB397" s="43"/>
      <c r="AC397" s="450"/>
      <c r="AD397" s="43"/>
      <c r="AE397" s="43"/>
      <c r="AF397" s="43"/>
      <c r="AG397" s="43"/>
      <c r="AH397" s="43"/>
      <c r="AI397" s="43"/>
      <c r="AJ397" s="43"/>
      <c r="AK397" s="43"/>
      <c r="AL397" s="43"/>
      <c r="AM397" s="44"/>
      <c r="AN397" s="45"/>
      <c r="AO397" s="45"/>
      <c r="AP397" s="1198" t="s">
        <v>4833</v>
      </c>
      <c r="AQ397" s="1281"/>
      <c r="AR397" s="1281"/>
      <c r="AS397" s="1299"/>
      <c r="AT397" s="35">
        <f>ROUND(ROUND(H395*V384,0)*AR400,0)</f>
        <v>212</v>
      </c>
      <c r="AU397" s="31"/>
    </row>
    <row r="398" spans="1:47" ht="17.100000000000001" customHeight="1" x14ac:dyDescent="0.15">
      <c r="A398" s="32">
        <v>44</v>
      </c>
      <c r="B398" s="33" t="s">
        <v>6951</v>
      </c>
      <c r="C398" s="34" t="s">
        <v>9670</v>
      </c>
      <c r="D398" s="422"/>
      <c r="E398" s="424"/>
      <c r="F398" s="29"/>
      <c r="G398" s="29"/>
      <c r="H398" s="20"/>
      <c r="K398" s="21"/>
      <c r="L398" s="418"/>
      <c r="M398" s="419"/>
      <c r="N398" s="419"/>
      <c r="O398" s="23"/>
      <c r="P398" s="167"/>
      <c r="Q398" s="167"/>
      <c r="R398" s="166"/>
      <c r="S398" s="167"/>
      <c r="T398" s="314"/>
      <c r="W398" s="449"/>
      <c r="X398" s="1271" t="s">
        <v>4824</v>
      </c>
      <c r="Y398" s="1202"/>
      <c r="Z398" s="1202"/>
      <c r="AA398" s="1202"/>
      <c r="AB398" s="1202"/>
      <c r="AC398" s="448" t="s">
        <v>4825</v>
      </c>
      <c r="AD398" s="99"/>
      <c r="AE398" s="99"/>
      <c r="AF398" s="43"/>
      <c r="AG398" s="43"/>
      <c r="AH398" s="43"/>
      <c r="AI398" s="43"/>
      <c r="AJ398" s="43"/>
      <c r="AK398" s="43"/>
      <c r="AL398" s="43"/>
      <c r="AM398" s="44" t="s">
        <v>17</v>
      </c>
      <c r="AN398" s="1157">
        <f>$AN$8</f>
        <v>0.7</v>
      </c>
      <c r="AO398" s="1157"/>
      <c r="AP398" s="1268"/>
      <c r="AQ398" s="1269"/>
      <c r="AR398" s="1269"/>
      <c r="AS398" s="1270"/>
      <c r="AT398" s="35">
        <f>ROUND(ROUND(ROUND(H395*V384,0)*AN398,0)*AR400,0)</f>
        <v>148</v>
      </c>
      <c r="AU398" s="31"/>
    </row>
    <row r="399" spans="1:47" ht="17.100000000000001" customHeight="1" x14ac:dyDescent="0.15">
      <c r="A399" s="32">
        <v>44</v>
      </c>
      <c r="B399" s="33" t="s">
        <v>6953</v>
      </c>
      <c r="C399" s="34" t="s">
        <v>9671</v>
      </c>
      <c r="D399" s="422"/>
      <c r="E399" s="424"/>
      <c r="F399" s="29"/>
      <c r="G399" s="29"/>
      <c r="H399" s="20"/>
      <c r="K399" s="21"/>
      <c r="L399" s="420"/>
      <c r="M399" s="421"/>
      <c r="N399" s="421"/>
      <c r="O399" s="26"/>
      <c r="P399" s="27"/>
      <c r="Q399" s="27"/>
      <c r="R399" s="166"/>
      <c r="S399" s="167"/>
      <c r="T399" s="314"/>
      <c r="W399" s="449"/>
      <c r="X399" s="1272"/>
      <c r="Y399" s="1273"/>
      <c r="Z399" s="1273"/>
      <c r="AA399" s="1273"/>
      <c r="AB399" s="1273"/>
      <c r="AC399" s="448" t="s">
        <v>8385</v>
      </c>
      <c r="AD399" s="99"/>
      <c r="AE399" s="99"/>
      <c r="AF399" s="43"/>
      <c r="AG399" s="43"/>
      <c r="AH399" s="43"/>
      <c r="AI399" s="43"/>
      <c r="AJ399" s="43"/>
      <c r="AK399" s="43"/>
      <c r="AL399" s="43"/>
      <c r="AM399" s="44" t="s">
        <v>17</v>
      </c>
      <c r="AN399" s="1157">
        <f>$AN$9</f>
        <v>0.5</v>
      </c>
      <c r="AO399" s="1157"/>
      <c r="AP399" s="20"/>
      <c r="AQ399" s="4"/>
      <c r="AR399" s="4"/>
      <c r="AS399" s="21"/>
      <c r="AT399" s="35">
        <f>ROUND(ROUND(ROUND(H395*V384,0)*AN399,0)*AR400,0)</f>
        <v>106</v>
      </c>
      <c r="AU399" s="31"/>
    </row>
    <row r="400" spans="1:47" ht="17.100000000000001" customHeight="1" x14ac:dyDescent="0.15">
      <c r="A400" s="32">
        <v>44</v>
      </c>
      <c r="B400" s="33" t="s">
        <v>6955</v>
      </c>
      <c r="C400" s="34" t="s">
        <v>9672</v>
      </c>
      <c r="D400" s="422"/>
      <c r="E400" s="424"/>
      <c r="F400" s="29"/>
      <c r="G400" s="29"/>
      <c r="H400" s="20"/>
      <c r="K400" s="21"/>
      <c r="L400" s="1271" t="s">
        <v>4829</v>
      </c>
      <c r="M400" s="1202"/>
      <c r="N400" s="1202"/>
      <c r="O400" s="1202"/>
      <c r="P400" s="1202"/>
      <c r="Q400" s="1202"/>
      <c r="R400" s="418"/>
      <c r="S400" s="419"/>
      <c r="T400" s="425"/>
      <c r="W400" s="449"/>
      <c r="X400" s="42"/>
      <c r="Y400" s="43"/>
      <c r="Z400" s="44"/>
      <c r="AA400" s="44"/>
      <c r="AB400" s="43"/>
      <c r="AC400" s="450"/>
      <c r="AD400" s="43"/>
      <c r="AE400" s="43"/>
      <c r="AF400" s="43"/>
      <c r="AG400" s="43"/>
      <c r="AH400" s="43"/>
      <c r="AI400" s="43"/>
      <c r="AJ400" s="43"/>
      <c r="AK400" s="43"/>
      <c r="AL400" s="43"/>
      <c r="AM400" s="44"/>
      <c r="AN400" s="45"/>
      <c r="AO400" s="45"/>
      <c r="AP400" s="20"/>
      <c r="AQ400" s="23" t="s">
        <v>17</v>
      </c>
      <c r="AR400" s="1158">
        <f>AR388</f>
        <v>0.95</v>
      </c>
      <c r="AS400" s="1159"/>
      <c r="AT400" s="35">
        <f>ROUND(ROUND(ROUND(H395*P402,0)*V384,0)*AR400,0)</f>
        <v>205</v>
      </c>
      <c r="AU400" s="31"/>
    </row>
    <row r="401" spans="1:47" ht="17.100000000000001" customHeight="1" x14ac:dyDescent="0.15">
      <c r="A401" s="32">
        <v>44</v>
      </c>
      <c r="B401" s="33" t="s">
        <v>6957</v>
      </c>
      <c r="C401" s="34" t="s">
        <v>9673</v>
      </c>
      <c r="D401" s="422"/>
      <c r="E401" s="424"/>
      <c r="F401" s="29"/>
      <c r="G401" s="29"/>
      <c r="H401" s="20"/>
      <c r="K401" s="21"/>
      <c r="L401" s="1228"/>
      <c r="M401" s="1283"/>
      <c r="N401" s="1283"/>
      <c r="O401" s="1283"/>
      <c r="P401" s="1283"/>
      <c r="Q401" s="1283"/>
      <c r="R401" s="418"/>
      <c r="S401" s="419"/>
      <c r="T401" s="425"/>
      <c r="W401" s="449"/>
      <c r="X401" s="1271" t="s">
        <v>4824</v>
      </c>
      <c r="Y401" s="1202"/>
      <c r="Z401" s="1202"/>
      <c r="AA401" s="1202"/>
      <c r="AB401" s="1202"/>
      <c r="AC401" s="448" t="s">
        <v>4825</v>
      </c>
      <c r="AD401" s="99"/>
      <c r="AE401" s="99"/>
      <c r="AF401" s="43"/>
      <c r="AG401" s="43"/>
      <c r="AH401" s="43"/>
      <c r="AI401" s="43"/>
      <c r="AJ401" s="43"/>
      <c r="AK401" s="43"/>
      <c r="AL401" s="43"/>
      <c r="AM401" s="44" t="s">
        <v>17</v>
      </c>
      <c r="AN401" s="1157">
        <f>$AN$8</f>
        <v>0.7</v>
      </c>
      <c r="AO401" s="1157"/>
      <c r="AP401" s="20"/>
      <c r="AQ401" s="4"/>
      <c r="AR401" s="4"/>
      <c r="AS401" s="21"/>
      <c r="AT401" s="35">
        <f>ROUND(ROUND(ROUND(ROUND(H395*P402,0)*V384,0)*AN401,0)*AR400,0)</f>
        <v>143</v>
      </c>
      <c r="AU401" s="31"/>
    </row>
    <row r="402" spans="1:47" ht="17.100000000000001" customHeight="1" x14ac:dyDescent="0.15">
      <c r="A402" s="32">
        <v>44</v>
      </c>
      <c r="B402" s="33" t="s">
        <v>6959</v>
      </c>
      <c r="C402" s="34" t="s">
        <v>9674</v>
      </c>
      <c r="D402" s="426"/>
      <c r="E402" s="428"/>
      <c r="F402" s="57"/>
      <c r="G402" s="57"/>
      <c r="H402" s="24"/>
      <c r="I402" s="25"/>
      <c r="J402" s="25"/>
      <c r="K402" s="38"/>
      <c r="L402" s="420"/>
      <c r="M402" s="421"/>
      <c r="N402" s="421"/>
      <c r="O402" s="26" t="s">
        <v>17</v>
      </c>
      <c r="P402" s="1180">
        <f>$P$12</f>
        <v>0.96499999999999997</v>
      </c>
      <c r="Q402" s="1180"/>
      <c r="R402" s="454"/>
      <c r="S402" s="27"/>
      <c r="T402" s="28"/>
      <c r="U402" s="135"/>
      <c r="V402" s="233"/>
      <c r="W402" s="455"/>
      <c r="X402" s="1272"/>
      <c r="Y402" s="1273"/>
      <c r="Z402" s="1273"/>
      <c r="AA402" s="1273"/>
      <c r="AB402" s="1273"/>
      <c r="AC402" s="448" t="s">
        <v>8385</v>
      </c>
      <c r="AD402" s="99"/>
      <c r="AE402" s="99"/>
      <c r="AF402" s="43"/>
      <c r="AG402" s="43"/>
      <c r="AH402" s="43"/>
      <c r="AI402" s="43"/>
      <c r="AJ402" s="43"/>
      <c r="AK402" s="43"/>
      <c r="AL402" s="43"/>
      <c r="AM402" s="44" t="s">
        <v>17</v>
      </c>
      <c r="AN402" s="1157">
        <f>$AN$9</f>
        <v>0.5</v>
      </c>
      <c r="AO402" s="1157"/>
      <c r="AP402" s="24"/>
      <c r="AQ402" s="25"/>
      <c r="AR402" s="25"/>
      <c r="AS402" s="38"/>
      <c r="AT402" s="35">
        <f>ROUND(ROUND(ROUND(ROUND(H395*P402,0)*V384,0)*AN402,0)*AR400,0)</f>
        <v>103</v>
      </c>
      <c r="AU402" s="61"/>
    </row>
    <row r="403" spans="1:47" ht="17.100000000000001" customHeight="1" x14ac:dyDescent="0.15">
      <c r="A403" s="17">
        <v>44</v>
      </c>
      <c r="B403" s="18" t="s">
        <v>6961</v>
      </c>
      <c r="C403" s="481" t="s">
        <v>9675</v>
      </c>
      <c r="D403" s="1088" t="s">
        <v>8382</v>
      </c>
      <c r="E403" s="1090"/>
      <c r="F403" s="1088" t="s">
        <v>5173</v>
      </c>
      <c r="G403" s="1269"/>
      <c r="H403" s="1088" t="s">
        <v>4892</v>
      </c>
      <c r="I403" s="1135"/>
      <c r="J403" s="1135"/>
      <c r="K403" s="1136"/>
      <c r="L403" s="418"/>
      <c r="M403" s="419"/>
      <c r="N403" s="419"/>
      <c r="O403" s="23"/>
      <c r="P403" s="167"/>
      <c r="Q403" s="167"/>
      <c r="R403" s="482"/>
      <c r="S403" s="483"/>
      <c r="T403" s="483"/>
      <c r="U403" s="93"/>
      <c r="V403" s="2"/>
      <c r="W403" s="22"/>
      <c r="X403" s="25"/>
      <c r="Y403" s="25"/>
      <c r="Z403" s="26"/>
      <c r="AA403" s="26"/>
      <c r="AB403" s="25"/>
      <c r="AC403" s="480"/>
      <c r="AD403" s="25"/>
      <c r="AE403" s="25"/>
      <c r="AF403" s="25"/>
      <c r="AG403" s="25"/>
      <c r="AH403" s="25"/>
      <c r="AI403" s="25"/>
      <c r="AJ403" s="25"/>
      <c r="AK403" s="25"/>
      <c r="AL403" s="25"/>
      <c r="AM403" s="26"/>
      <c r="AN403" s="95"/>
      <c r="AO403" s="95"/>
      <c r="AP403" s="25"/>
      <c r="AQ403" s="25"/>
      <c r="AR403" s="25"/>
      <c r="AS403" s="25"/>
      <c r="AT403" s="30">
        <f>ROUND(H407*V384,0)</f>
        <v>181</v>
      </c>
      <c r="AU403" s="232"/>
    </row>
    <row r="404" spans="1:47" ht="17.100000000000001" customHeight="1" x14ac:dyDescent="0.15">
      <c r="A404" s="32">
        <v>44</v>
      </c>
      <c r="B404" s="33" t="s">
        <v>6963</v>
      </c>
      <c r="C404" s="431" t="s">
        <v>9676</v>
      </c>
      <c r="D404" s="1088"/>
      <c r="E404" s="1090"/>
      <c r="F404" s="1268"/>
      <c r="G404" s="1269"/>
      <c r="H404" s="1137"/>
      <c r="I404" s="1135"/>
      <c r="J404" s="1135"/>
      <c r="K404" s="1136"/>
      <c r="L404" s="418"/>
      <c r="M404" s="419"/>
      <c r="N404" s="419"/>
      <c r="O404" s="23"/>
      <c r="P404" s="167"/>
      <c r="Q404" s="167"/>
      <c r="R404" s="484"/>
      <c r="S404" s="483"/>
      <c r="T404" s="483"/>
      <c r="U404" s="93"/>
      <c r="V404" s="2"/>
      <c r="W404" s="22"/>
      <c r="X404" s="1202" t="s">
        <v>4824</v>
      </c>
      <c r="Y404" s="1202"/>
      <c r="Z404" s="1202"/>
      <c r="AA404" s="1202"/>
      <c r="AB404" s="1202"/>
      <c r="AC404" s="448" t="s">
        <v>4825</v>
      </c>
      <c r="AD404" s="99"/>
      <c r="AE404" s="99"/>
      <c r="AF404" s="43"/>
      <c r="AG404" s="43"/>
      <c r="AH404" s="43"/>
      <c r="AI404" s="43"/>
      <c r="AJ404" s="43"/>
      <c r="AK404" s="43"/>
      <c r="AL404" s="43"/>
      <c r="AM404" s="44" t="s">
        <v>17</v>
      </c>
      <c r="AN404" s="1157">
        <f>$AN$8</f>
        <v>0.7</v>
      </c>
      <c r="AO404" s="1157"/>
      <c r="AP404" s="43"/>
      <c r="AQ404" s="43"/>
      <c r="AR404" s="43"/>
      <c r="AS404" s="43"/>
      <c r="AT404" s="35">
        <f>ROUND(ROUND(H407*V384,0)*AN404,0)</f>
        <v>127</v>
      </c>
      <c r="AU404" s="31"/>
    </row>
    <row r="405" spans="1:47" ht="17.100000000000001" customHeight="1" x14ac:dyDescent="0.15">
      <c r="A405" s="32">
        <v>44</v>
      </c>
      <c r="B405" s="33" t="s">
        <v>6965</v>
      </c>
      <c r="C405" s="431" t="s">
        <v>9677</v>
      </c>
      <c r="D405" s="1088"/>
      <c r="E405" s="1090"/>
      <c r="F405" s="1268"/>
      <c r="G405" s="1269"/>
      <c r="H405" s="1137"/>
      <c r="I405" s="1135"/>
      <c r="J405" s="1135"/>
      <c r="K405" s="1136"/>
      <c r="L405" s="420"/>
      <c r="M405" s="421"/>
      <c r="N405" s="421"/>
      <c r="O405" s="26"/>
      <c r="P405" s="27"/>
      <c r="Q405" s="27"/>
      <c r="R405" s="484"/>
      <c r="S405" s="483"/>
      <c r="T405" s="483"/>
      <c r="U405" s="93"/>
      <c r="V405" s="2"/>
      <c r="W405" s="22"/>
      <c r="X405" s="1273"/>
      <c r="Y405" s="1273"/>
      <c r="Z405" s="1273"/>
      <c r="AA405" s="1273"/>
      <c r="AB405" s="1273"/>
      <c r="AC405" s="448" t="s">
        <v>8385</v>
      </c>
      <c r="AD405" s="99"/>
      <c r="AE405" s="99"/>
      <c r="AF405" s="43"/>
      <c r="AG405" s="43"/>
      <c r="AH405" s="43"/>
      <c r="AI405" s="43"/>
      <c r="AJ405" s="43"/>
      <c r="AK405" s="43"/>
      <c r="AL405" s="43"/>
      <c r="AM405" s="44" t="s">
        <v>17</v>
      </c>
      <c r="AN405" s="1157">
        <f>$AN$9</f>
        <v>0.5</v>
      </c>
      <c r="AO405" s="1157"/>
      <c r="AP405" s="43"/>
      <c r="AQ405" s="43"/>
      <c r="AR405" s="43"/>
      <c r="AS405" s="43"/>
      <c r="AT405" s="35">
        <f>ROUND(ROUND(H407*V384,0)*AN405,0)</f>
        <v>91</v>
      </c>
      <c r="AU405" s="31"/>
    </row>
    <row r="406" spans="1:47" ht="17.100000000000001" customHeight="1" x14ac:dyDescent="0.15">
      <c r="A406" s="32">
        <v>44</v>
      </c>
      <c r="B406" s="33" t="s">
        <v>6967</v>
      </c>
      <c r="C406" s="431" t="s">
        <v>9678</v>
      </c>
      <c r="D406" s="1276"/>
      <c r="E406" s="1278"/>
      <c r="F406" s="1276"/>
      <c r="G406" s="1277"/>
      <c r="H406" s="1268"/>
      <c r="I406" s="1269"/>
      <c r="J406" s="1269"/>
      <c r="K406" s="1270"/>
      <c r="L406" s="1271" t="s">
        <v>4829</v>
      </c>
      <c r="M406" s="1202"/>
      <c r="N406" s="1202"/>
      <c r="O406" s="1202"/>
      <c r="P406" s="1202"/>
      <c r="Q406" s="1202"/>
      <c r="R406" s="484"/>
      <c r="S406" s="483"/>
      <c r="T406" s="483"/>
      <c r="U406" s="93"/>
      <c r="V406" s="2"/>
      <c r="W406" s="22"/>
      <c r="X406" s="43"/>
      <c r="Y406" s="43"/>
      <c r="Z406" s="44"/>
      <c r="AA406" s="44"/>
      <c r="AB406" s="43"/>
      <c r="AC406" s="450"/>
      <c r="AD406" s="43"/>
      <c r="AE406" s="43"/>
      <c r="AF406" s="43"/>
      <c r="AG406" s="43"/>
      <c r="AH406" s="43"/>
      <c r="AI406" s="43"/>
      <c r="AJ406" s="43"/>
      <c r="AK406" s="43"/>
      <c r="AL406" s="43"/>
      <c r="AM406" s="44"/>
      <c r="AN406" s="45"/>
      <c r="AO406" s="45"/>
      <c r="AP406" s="43"/>
      <c r="AQ406" s="43"/>
      <c r="AR406" s="25"/>
      <c r="AS406" s="25"/>
      <c r="AT406" s="35">
        <f>ROUND(ROUND(H407*P408,0)*V384,0)</f>
        <v>175</v>
      </c>
      <c r="AU406" s="31"/>
    </row>
    <row r="407" spans="1:47" ht="17.100000000000001" customHeight="1" x14ac:dyDescent="0.15">
      <c r="A407" s="32">
        <v>44</v>
      </c>
      <c r="B407" s="33" t="s">
        <v>6969</v>
      </c>
      <c r="C407" s="431" t="s">
        <v>9679</v>
      </c>
      <c r="D407" s="1276"/>
      <c r="E407" s="1278"/>
      <c r="F407" s="1276"/>
      <c r="G407" s="1277"/>
      <c r="H407" s="1280">
        <f>'16就労移行支援(養成・基本)'!K407</f>
        <v>259</v>
      </c>
      <c r="I407" s="1108"/>
      <c r="J407" s="4" t="s">
        <v>21</v>
      </c>
      <c r="K407" s="22"/>
      <c r="L407" s="1228"/>
      <c r="M407" s="1283"/>
      <c r="N407" s="1283"/>
      <c r="O407" s="1283"/>
      <c r="P407" s="1283"/>
      <c r="Q407" s="1283"/>
      <c r="R407" s="484"/>
      <c r="S407" s="483"/>
      <c r="T407" s="483"/>
      <c r="U407" s="93"/>
      <c r="V407" s="2"/>
      <c r="W407" s="22"/>
      <c r="X407" s="1202" t="s">
        <v>4824</v>
      </c>
      <c r="Y407" s="1202"/>
      <c r="Z407" s="1202"/>
      <c r="AA407" s="1202"/>
      <c r="AB407" s="1202"/>
      <c r="AC407" s="448" t="s">
        <v>4825</v>
      </c>
      <c r="AD407" s="99"/>
      <c r="AE407" s="99"/>
      <c r="AF407" s="43"/>
      <c r="AG407" s="43"/>
      <c r="AH407" s="43"/>
      <c r="AI407" s="43"/>
      <c r="AJ407" s="43"/>
      <c r="AK407" s="43"/>
      <c r="AL407" s="43"/>
      <c r="AM407" s="44" t="s">
        <v>17</v>
      </c>
      <c r="AN407" s="1157">
        <f>$AN$8</f>
        <v>0.7</v>
      </c>
      <c r="AO407" s="1157"/>
      <c r="AP407" s="25"/>
      <c r="AQ407" s="25"/>
      <c r="AR407" s="25"/>
      <c r="AS407" s="25"/>
      <c r="AT407" s="35">
        <f>ROUND(ROUND(ROUND(H407*P408,0)*V384,0)*AN407,0)</f>
        <v>123</v>
      </c>
      <c r="AU407" s="31"/>
    </row>
    <row r="408" spans="1:47" ht="17.100000000000001" customHeight="1" x14ac:dyDescent="0.15">
      <c r="A408" s="32">
        <v>44</v>
      </c>
      <c r="B408" s="33" t="s">
        <v>6971</v>
      </c>
      <c r="C408" s="431" t="s">
        <v>9680</v>
      </c>
      <c r="D408" s="1276"/>
      <c r="E408" s="1278"/>
      <c r="F408" s="1276"/>
      <c r="G408" s="1277"/>
      <c r="H408" s="418"/>
      <c r="I408" s="419"/>
      <c r="J408" s="419"/>
      <c r="K408" s="425"/>
      <c r="L408" s="420"/>
      <c r="M408" s="421"/>
      <c r="N408" s="421"/>
      <c r="O408" s="26" t="s">
        <v>17</v>
      </c>
      <c r="P408" s="1180">
        <f>$P$12</f>
        <v>0.96499999999999997</v>
      </c>
      <c r="Q408" s="1180"/>
      <c r="R408" s="93"/>
      <c r="U408" s="93"/>
      <c r="V408" s="2"/>
      <c r="W408" s="22"/>
      <c r="X408" s="1273"/>
      <c r="Y408" s="1273"/>
      <c r="Z408" s="1273"/>
      <c r="AA408" s="1273"/>
      <c r="AB408" s="1273"/>
      <c r="AC408" s="448" t="s">
        <v>8385</v>
      </c>
      <c r="AD408" s="99"/>
      <c r="AE408" s="99"/>
      <c r="AF408" s="43"/>
      <c r="AG408" s="43"/>
      <c r="AH408" s="43"/>
      <c r="AI408" s="43"/>
      <c r="AJ408" s="43"/>
      <c r="AK408" s="43"/>
      <c r="AL408" s="43"/>
      <c r="AM408" s="44" t="s">
        <v>17</v>
      </c>
      <c r="AN408" s="1157">
        <f>$AN$9</f>
        <v>0.5</v>
      </c>
      <c r="AO408" s="1157"/>
      <c r="AP408" s="25"/>
      <c r="AQ408" s="25"/>
      <c r="AR408" s="25"/>
      <c r="AS408" s="25"/>
      <c r="AT408" s="35">
        <f>ROUND(ROUND(ROUND(H407*P408,0)*V384,0)*AN408,0)</f>
        <v>88</v>
      </c>
      <c r="AU408" s="31"/>
    </row>
    <row r="409" spans="1:47" ht="17.100000000000001" customHeight="1" x14ac:dyDescent="0.15">
      <c r="A409" s="32">
        <v>44</v>
      </c>
      <c r="B409" s="33" t="s">
        <v>6973</v>
      </c>
      <c r="C409" s="34" t="s">
        <v>9681</v>
      </c>
      <c r="D409" s="422"/>
      <c r="E409" s="424"/>
      <c r="F409" s="29"/>
      <c r="G409" s="29"/>
      <c r="H409" s="20"/>
      <c r="K409" s="21"/>
      <c r="L409" s="416"/>
      <c r="M409" s="417"/>
      <c r="N409" s="417"/>
      <c r="O409" s="65"/>
      <c r="P409" s="156"/>
      <c r="Q409" s="156"/>
      <c r="R409" s="166"/>
      <c r="S409" s="167"/>
      <c r="T409" s="314"/>
      <c r="W409" s="449"/>
      <c r="X409" s="42"/>
      <c r="Y409" s="43"/>
      <c r="Z409" s="44"/>
      <c r="AA409" s="44"/>
      <c r="AB409" s="43"/>
      <c r="AC409" s="450"/>
      <c r="AD409" s="43"/>
      <c r="AE409" s="43"/>
      <c r="AF409" s="43"/>
      <c r="AG409" s="43"/>
      <c r="AH409" s="43"/>
      <c r="AI409" s="43"/>
      <c r="AJ409" s="43"/>
      <c r="AK409" s="43"/>
      <c r="AL409" s="43"/>
      <c r="AM409" s="44"/>
      <c r="AN409" s="45"/>
      <c r="AO409" s="45"/>
      <c r="AP409" s="1198" t="s">
        <v>4833</v>
      </c>
      <c r="AQ409" s="1281"/>
      <c r="AR409" s="1281"/>
      <c r="AS409" s="1299"/>
      <c r="AT409" s="35">
        <f>ROUND(ROUND(H407*V384,0)*AR412,0)</f>
        <v>172</v>
      </c>
      <c r="AU409" s="31"/>
    </row>
    <row r="410" spans="1:47" ht="17.100000000000001" customHeight="1" x14ac:dyDescent="0.15">
      <c r="A410" s="32">
        <v>44</v>
      </c>
      <c r="B410" s="33" t="s">
        <v>6975</v>
      </c>
      <c r="C410" s="34" t="s">
        <v>9682</v>
      </c>
      <c r="D410" s="422"/>
      <c r="E410" s="424"/>
      <c r="F410" s="29"/>
      <c r="G410" s="29"/>
      <c r="H410" s="20"/>
      <c r="K410" s="21"/>
      <c r="L410" s="418"/>
      <c r="M410" s="419"/>
      <c r="N410" s="419"/>
      <c r="O410" s="23"/>
      <c r="P410" s="167"/>
      <c r="Q410" s="167"/>
      <c r="R410" s="166"/>
      <c r="S410" s="167"/>
      <c r="T410" s="314"/>
      <c r="W410" s="449"/>
      <c r="X410" s="1271" t="s">
        <v>4824</v>
      </c>
      <c r="Y410" s="1202"/>
      <c r="Z410" s="1202"/>
      <c r="AA410" s="1202"/>
      <c r="AB410" s="1202"/>
      <c r="AC410" s="448" t="s">
        <v>4825</v>
      </c>
      <c r="AD410" s="99"/>
      <c r="AE410" s="99"/>
      <c r="AF410" s="43"/>
      <c r="AG410" s="43"/>
      <c r="AH410" s="43"/>
      <c r="AI410" s="43"/>
      <c r="AJ410" s="43"/>
      <c r="AK410" s="43"/>
      <c r="AL410" s="43"/>
      <c r="AM410" s="44" t="s">
        <v>17</v>
      </c>
      <c r="AN410" s="1157">
        <f>$AN$8</f>
        <v>0.7</v>
      </c>
      <c r="AO410" s="1157"/>
      <c r="AP410" s="1268"/>
      <c r="AQ410" s="1269"/>
      <c r="AR410" s="1269"/>
      <c r="AS410" s="1270"/>
      <c r="AT410" s="35">
        <f>ROUND(ROUND(ROUND(H407*V384,0)*AN410,0)*AR412,0)</f>
        <v>121</v>
      </c>
      <c r="AU410" s="31"/>
    </row>
    <row r="411" spans="1:47" ht="17.100000000000001" customHeight="1" x14ac:dyDescent="0.15">
      <c r="A411" s="32">
        <v>44</v>
      </c>
      <c r="B411" s="33" t="s">
        <v>6977</v>
      </c>
      <c r="C411" s="34" t="s">
        <v>9683</v>
      </c>
      <c r="D411" s="422"/>
      <c r="E411" s="424"/>
      <c r="F411" s="29"/>
      <c r="G411" s="29"/>
      <c r="H411" s="20"/>
      <c r="K411" s="21"/>
      <c r="L411" s="420"/>
      <c r="M411" s="421"/>
      <c r="N411" s="421"/>
      <c r="O411" s="26"/>
      <c r="P411" s="27"/>
      <c r="Q411" s="27"/>
      <c r="R411" s="166"/>
      <c r="S411" s="167"/>
      <c r="T411" s="314"/>
      <c r="W411" s="449"/>
      <c r="X411" s="1272"/>
      <c r="Y411" s="1273"/>
      <c r="Z411" s="1273"/>
      <c r="AA411" s="1273"/>
      <c r="AB411" s="1273"/>
      <c r="AC411" s="448" t="s">
        <v>8385</v>
      </c>
      <c r="AD411" s="99"/>
      <c r="AE411" s="99"/>
      <c r="AF411" s="43"/>
      <c r="AG411" s="43"/>
      <c r="AH411" s="43"/>
      <c r="AI411" s="43"/>
      <c r="AJ411" s="43"/>
      <c r="AK411" s="43"/>
      <c r="AL411" s="43"/>
      <c r="AM411" s="44" t="s">
        <v>17</v>
      </c>
      <c r="AN411" s="1157">
        <f>$AN$9</f>
        <v>0.5</v>
      </c>
      <c r="AO411" s="1157"/>
      <c r="AP411" s="20"/>
      <c r="AQ411" s="4"/>
      <c r="AR411" s="4"/>
      <c r="AS411" s="21"/>
      <c r="AT411" s="35">
        <f>ROUND(ROUND(ROUND(H407*V384,0)*AN411,0)*AR412,0)</f>
        <v>86</v>
      </c>
      <c r="AU411" s="31"/>
    </row>
    <row r="412" spans="1:47" ht="17.100000000000001" customHeight="1" x14ac:dyDescent="0.15">
      <c r="A412" s="32">
        <v>44</v>
      </c>
      <c r="B412" s="33" t="s">
        <v>6979</v>
      </c>
      <c r="C412" s="34" t="s">
        <v>9684</v>
      </c>
      <c r="D412" s="422"/>
      <c r="E412" s="424"/>
      <c r="F412" s="29"/>
      <c r="G412" s="29"/>
      <c r="H412" s="20"/>
      <c r="K412" s="21"/>
      <c r="L412" s="1271" t="s">
        <v>4829</v>
      </c>
      <c r="M412" s="1202"/>
      <c r="N412" s="1202"/>
      <c r="O412" s="1202"/>
      <c r="P412" s="1202"/>
      <c r="Q412" s="1202"/>
      <c r="R412" s="418"/>
      <c r="S412" s="419"/>
      <c r="T412" s="425"/>
      <c r="W412" s="449"/>
      <c r="X412" s="42"/>
      <c r="Y412" s="43"/>
      <c r="Z412" s="44"/>
      <c r="AA412" s="44"/>
      <c r="AB412" s="43"/>
      <c r="AC412" s="450"/>
      <c r="AD412" s="43"/>
      <c r="AE412" s="43"/>
      <c r="AF412" s="43"/>
      <c r="AG412" s="43"/>
      <c r="AH412" s="43"/>
      <c r="AI412" s="43"/>
      <c r="AJ412" s="43"/>
      <c r="AK412" s="43"/>
      <c r="AL412" s="43"/>
      <c r="AM412" s="44"/>
      <c r="AN412" s="45"/>
      <c r="AO412" s="45"/>
      <c r="AP412" s="20"/>
      <c r="AQ412" s="23" t="s">
        <v>17</v>
      </c>
      <c r="AR412" s="1158">
        <f>AR400</f>
        <v>0.95</v>
      </c>
      <c r="AS412" s="1159"/>
      <c r="AT412" s="35">
        <f>ROUND(ROUND(ROUND(H407*P414,0)*V384,0)*AR412,0)</f>
        <v>166</v>
      </c>
      <c r="AU412" s="31"/>
    </row>
    <row r="413" spans="1:47" ht="17.100000000000001" customHeight="1" x14ac:dyDescent="0.15">
      <c r="A413" s="32">
        <v>44</v>
      </c>
      <c r="B413" s="33" t="s">
        <v>6981</v>
      </c>
      <c r="C413" s="34" t="s">
        <v>9685</v>
      </c>
      <c r="D413" s="422"/>
      <c r="E413" s="424"/>
      <c r="F413" s="29"/>
      <c r="G413" s="29"/>
      <c r="H413" s="20"/>
      <c r="K413" s="21"/>
      <c r="L413" s="1228"/>
      <c r="M413" s="1283"/>
      <c r="N413" s="1283"/>
      <c r="O413" s="1283"/>
      <c r="P413" s="1283"/>
      <c r="Q413" s="1283"/>
      <c r="R413" s="418"/>
      <c r="S413" s="419"/>
      <c r="T413" s="425"/>
      <c r="W413" s="449"/>
      <c r="X413" s="1271" t="s">
        <v>4824</v>
      </c>
      <c r="Y413" s="1202"/>
      <c r="Z413" s="1202"/>
      <c r="AA413" s="1202"/>
      <c r="AB413" s="1202"/>
      <c r="AC413" s="448" t="s">
        <v>4825</v>
      </c>
      <c r="AD413" s="99"/>
      <c r="AE413" s="99"/>
      <c r="AF413" s="43"/>
      <c r="AG413" s="43"/>
      <c r="AH413" s="43"/>
      <c r="AI413" s="43"/>
      <c r="AJ413" s="43"/>
      <c r="AK413" s="43"/>
      <c r="AL413" s="43"/>
      <c r="AM413" s="44" t="s">
        <v>17</v>
      </c>
      <c r="AN413" s="1157">
        <f>$AN$8</f>
        <v>0.7</v>
      </c>
      <c r="AO413" s="1157"/>
      <c r="AP413" s="20"/>
      <c r="AQ413" s="4"/>
      <c r="AR413" s="4"/>
      <c r="AS413" s="21"/>
      <c r="AT413" s="35">
        <f>ROUND(ROUND(ROUND(ROUND(H407*P414,0)*V384,0)*AN413,0)*AR412,0)</f>
        <v>117</v>
      </c>
      <c r="AU413" s="31"/>
    </row>
    <row r="414" spans="1:47" ht="17.100000000000001" customHeight="1" x14ac:dyDescent="0.15">
      <c r="A414" s="32">
        <v>44</v>
      </c>
      <c r="B414" s="33" t="s">
        <v>6983</v>
      </c>
      <c r="C414" s="34" t="s">
        <v>9686</v>
      </c>
      <c r="D414" s="422"/>
      <c r="E414" s="424"/>
      <c r="F414" s="29"/>
      <c r="G414" s="29"/>
      <c r="H414" s="20"/>
      <c r="K414" s="21"/>
      <c r="L414" s="420"/>
      <c r="M414" s="421"/>
      <c r="N414" s="421"/>
      <c r="O414" s="26" t="s">
        <v>17</v>
      </c>
      <c r="P414" s="1180">
        <f>$P$12</f>
        <v>0.96499999999999997</v>
      </c>
      <c r="Q414" s="1180"/>
      <c r="R414" s="166"/>
      <c r="S414" s="167"/>
      <c r="T414" s="314"/>
      <c r="W414" s="449"/>
      <c r="X414" s="1272"/>
      <c r="Y414" s="1273"/>
      <c r="Z414" s="1273"/>
      <c r="AA414" s="1273"/>
      <c r="AB414" s="1273"/>
      <c r="AC414" s="448" t="s">
        <v>8385</v>
      </c>
      <c r="AD414" s="99"/>
      <c r="AE414" s="99"/>
      <c r="AF414" s="43"/>
      <c r="AG414" s="43"/>
      <c r="AH414" s="43"/>
      <c r="AI414" s="43"/>
      <c r="AJ414" s="43"/>
      <c r="AK414" s="43"/>
      <c r="AL414" s="43"/>
      <c r="AM414" s="44" t="s">
        <v>17</v>
      </c>
      <c r="AN414" s="1157">
        <f>$AN$9</f>
        <v>0.5</v>
      </c>
      <c r="AO414" s="1157"/>
      <c r="AP414" s="24"/>
      <c r="AQ414" s="25"/>
      <c r="AR414" s="25"/>
      <c r="AS414" s="38"/>
      <c r="AT414" s="35">
        <f>ROUND(ROUND(ROUND(ROUND(H407*P414,0)*V384,0)*AN414,0)*AR412,0)</f>
        <v>84</v>
      </c>
      <c r="AU414" s="31"/>
    </row>
    <row r="415" spans="1:47" ht="17.100000000000001" customHeight="1" x14ac:dyDescent="0.15">
      <c r="A415" s="32">
        <v>44</v>
      </c>
      <c r="B415" s="33" t="s">
        <v>6985</v>
      </c>
      <c r="C415" s="34" t="s">
        <v>9687</v>
      </c>
      <c r="D415" s="422"/>
      <c r="E415" s="424"/>
      <c r="F415" s="29"/>
      <c r="G415" s="29"/>
      <c r="H415" s="1085" t="s">
        <v>4905</v>
      </c>
      <c r="I415" s="1133"/>
      <c r="J415" s="1133"/>
      <c r="K415" s="1134"/>
      <c r="L415" s="416"/>
      <c r="M415" s="417"/>
      <c r="N415" s="417"/>
      <c r="O415" s="65"/>
      <c r="P415" s="156"/>
      <c r="Q415" s="156"/>
      <c r="R415" s="1301" t="s">
        <v>9279</v>
      </c>
      <c r="S415" s="1117"/>
      <c r="T415" s="1117"/>
      <c r="U415" s="1218" t="s">
        <v>6170</v>
      </c>
      <c r="V415" s="1340"/>
      <c r="W415" s="1341"/>
      <c r="X415" s="43"/>
      <c r="Y415" s="43"/>
      <c r="Z415" s="44"/>
      <c r="AA415" s="44"/>
      <c r="AB415" s="43"/>
      <c r="AC415" s="450"/>
      <c r="AD415" s="43"/>
      <c r="AE415" s="43"/>
      <c r="AF415" s="43"/>
      <c r="AG415" s="43"/>
      <c r="AH415" s="43"/>
      <c r="AI415" s="43"/>
      <c r="AJ415" s="43"/>
      <c r="AK415" s="43"/>
      <c r="AL415" s="43"/>
      <c r="AM415" s="44"/>
      <c r="AN415" s="45"/>
      <c r="AO415" s="45"/>
      <c r="AP415" s="43"/>
      <c r="AQ415" s="43"/>
      <c r="AR415" s="43"/>
      <c r="AS415" s="43"/>
      <c r="AT415" s="35">
        <f>ROUND(H419*V420,0)</f>
        <v>168</v>
      </c>
      <c r="AU415" s="66" t="s">
        <v>4822</v>
      </c>
    </row>
    <row r="416" spans="1:47" ht="17.100000000000001" customHeight="1" x14ac:dyDescent="0.15">
      <c r="A416" s="32">
        <v>44</v>
      </c>
      <c r="B416" s="33" t="s">
        <v>6987</v>
      </c>
      <c r="C416" s="34" t="s">
        <v>9688</v>
      </c>
      <c r="D416" s="422"/>
      <c r="E416" s="424"/>
      <c r="F416" s="29"/>
      <c r="G416" s="29"/>
      <c r="H416" s="1137"/>
      <c r="I416" s="1135"/>
      <c r="J416" s="1135"/>
      <c r="K416" s="1136"/>
      <c r="L416" s="418"/>
      <c r="M416" s="419"/>
      <c r="N416" s="419"/>
      <c r="O416" s="23"/>
      <c r="P416" s="167"/>
      <c r="Q416" s="167"/>
      <c r="R416" s="1313"/>
      <c r="S416" s="1314"/>
      <c r="T416" s="1314"/>
      <c r="U416" s="1308"/>
      <c r="V416" s="1309"/>
      <c r="W416" s="1310"/>
      <c r="X416" s="1202" t="s">
        <v>4824</v>
      </c>
      <c r="Y416" s="1202"/>
      <c r="Z416" s="1202"/>
      <c r="AA416" s="1202"/>
      <c r="AB416" s="1202"/>
      <c r="AC416" s="448" t="s">
        <v>4825</v>
      </c>
      <c r="AD416" s="99"/>
      <c r="AE416" s="99"/>
      <c r="AF416" s="43"/>
      <c r="AG416" s="43"/>
      <c r="AH416" s="43"/>
      <c r="AI416" s="43"/>
      <c r="AJ416" s="43"/>
      <c r="AK416" s="43"/>
      <c r="AL416" s="43"/>
      <c r="AM416" s="44" t="s">
        <v>17</v>
      </c>
      <c r="AN416" s="1157">
        <f>$AN$8</f>
        <v>0.7</v>
      </c>
      <c r="AO416" s="1157"/>
      <c r="AP416" s="43"/>
      <c r="AQ416" s="43"/>
      <c r="AR416" s="43"/>
      <c r="AS416" s="43"/>
      <c r="AT416" s="35">
        <f>ROUND(ROUND(H419*V420,0)*AN416,0)</f>
        <v>118</v>
      </c>
      <c r="AU416" s="31"/>
    </row>
    <row r="417" spans="1:47" ht="17.100000000000001" customHeight="1" x14ac:dyDescent="0.15">
      <c r="A417" s="32">
        <v>44</v>
      </c>
      <c r="B417" s="33" t="s">
        <v>6989</v>
      </c>
      <c r="C417" s="34" t="s">
        <v>9689</v>
      </c>
      <c r="D417" s="422"/>
      <c r="E417" s="424"/>
      <c r="F417" s="29"/>
      <c r="G417" s="29"/>
      <c r="H417" s="1137"/>
      <c r="I417" s="1135"/>
      <c r="J417" s="1135"/>
      <c r="K417" s="1136"/>
      <c r="L417" s="420"/>
      <c r="M417" s="421"/>
      <c r="N417" s="421"/>
      <c r="O417" s="26"/>
      <c r="P417" s="27"/>
      <c r="Q417" s="27"/>
      <c r="R417" s="1313"/>
      <c r="S417" s="1314"/>
      <c r="T417" s="1314"/>
      <c r="U417" s="1308"/>
      <c r="V417" s="1309"/>
      <c r="W417" s="1310"/>
      <c r="X417" s="1273"/>
      <c r="Y417" s="1273"/>
      <c r="Z417" s="1273"/>
      <c r="AA417" s="1273"/>
      <c r="AB417" s="1273"/>
      <c r="AC417" s="448" t="s">
        <v>8385</v>
      </c>
      <c r="AD417" s="99"/>
      <c r="AE417" s="99"/>
      <c r="AF417" s="43"/>
      <c r="AG417" s="43"/>
      <c r="AH417" s="43"/>
      <c r="AI417" s="43"/>
      <c r="AJ417" s="43"/>
      <c r="AK417" s="43"/>
      <c r="AL417" s="43"/>
      <c r="AM417" s="44" t="s">
        <v>17</v>
      </c>
      <c r="AN417" s="1157">
        <f>$AN$9</f>
        <v>0.5</v>
      </c>
      <c r="AO417" s="1157"/>
      <c r="AP417" s="43"/>
      <c r="AQ417" s="43"/>
      <c r="AR417" s="43"/>
      <c r="AS417" s="43"/>
      <c r="AT417" s="35">
        <f>ROUND(ROUND(H419*V420,0)*AN417,0)</f>
        <v>84</v>
      </c>
      <c r="AU417" s="31"/>
    </row>
    <row r="418" spans="1:47" ht="17.100000000000001" customHeight="1" x14ac:dyDescent="0.15">
      <c r="A418" s="32">
        <v>44</v>
      </c>
      <c r="B418" s="33" t="s">
        <v>6991</v>
      </c>
      <c r="C418" s="34" t="s">
        <v>9690</v>
      </c>
      <c r="D418" s="422"/>
      <c r="E418" s="424"/>
      <c r="F418" s="29"/>
      <c r="G418" s="29"/>
      <c r="H418" s="1268"/>
      <c r="I418" s="1269"/>
      <c r="J418" s="1269"/>
      <c r="K418" s="1270"/>
      <c r="L418" s="1271" t="s">
        <v>4829</v>
      </c>
      <c r="M418" s="1202"/>
      <c r="N418" s="1202"/>
      <c r="O418" s="1202"/>
      <c r="P418" s="1202"/>
      <c r="Q418" s="1202"/>
      <c r="R418" s="1313"/>
      <c r="S418" s="1314"/>
      <c r="T418" s="1314"/>
      <c r="U418" s="1068"/>
      <c r="V418" s="1069"/>
      <c r="W418" s="1070"/>
      <c r="X418" s="43"/>
      <c r="Y418" s="43"/>
      <c r="Z418" s="44"/>
      <c r="AA418" s="44"/>
      <c r="AB418" s="43"/>
      <c r="AC418" s="450"/>
      <c r="AD418" s="43"/>
      <c r="AE418" s="43"/>
      <c r="AF418" s="43"/>
      <c r="AG418" s="43"/>
      <c r="AH418" s="43"/>
      <c r="AI418" s="43"/>
      <c r="AJ418" s="43"/>
      <c r="AK418" s="43"/>
      <c r="AL418" s="43"/>
      <c r="AM418" s="44"/>
      <c r="AN418" s="45"/>
      <c r="AO418" s="45"/>
      <c r="AP418" s="43"/>
      <c r="AQ418" s="43"/>
      <c r="AR418" s="25"/>
      <c r="AS418" s="25"/>
      <c r="AT418" s="35">
        <f>ROUND(ROUND(H419*P420,0)*V420,0)</f>
        <v>162</v>
      </c>
      <c r="AU418" s="31"/>
    </row>
    <row r="419" spans="1:47" ht="17.100000000000001" customHeight="1" x14ac:dyDescent="0.15">
      <c r="A419" s="32">
        <v>44</v>
      </c>
      <c r="B419" s="33" t="s">
        <v>6993</v>
      </c>
      <c r="C419" s="34" t="s">
        <v>9691</v>
      </c>
      <c r="D419" s="422"/>
      <c r="E419" s="424"/>
      <c r="F419" s="29"/>
      <c r="G419" s="29"/>
      <c r="H419" s="1280">
        <f>'16就労移行支援(養成・基本)'!K419</f>
        <v>240</v>
      </c>
      <c r="I419" s="1108"/>
      <c r="J419" s="4" t="s">
        <v>21</v>
      </c>
      <c r="K419" s="22"/>
      <c r="L419" s="1228"/>
      <c r="M419" s="1283"/>
      <c r="N419" s="1283"/>
      <c r="O419" s="1283"/>
      <c r="P419" s="1283"/>
      <c r="Q419" s="1283"/>
      <c r="R419" s="1313"/>
      <c r="S419" s="1314"/>
      <c r="T419" s="1315"/>
      <c r="W419" s="449"/>
      <c r="X419" s="1271" t="s">
        <v>4824</v>
      </c>
      <c r="Y419" s="1202"/>
      <c r="Z419" s="1202"/>
      <c r="AA419" s="1202"/>
      <c r="AB419" s="1202"/>
      <c r="AC419" s="448" t="s">
        <v>4825</v>
      </c>
      <c r="AD419" s="99"/>
      <c r="AE419" s="99"/>
      <c r="AF419" s="43"/>
      <c r="AG419" s="43"/>
      <c r="AH419" s="43"/>
      <c r="AI419" s="43"/>
      <c r="AJ419" s="43"/>
      <c r="AK419" s="43"/>
      <c r="AL419" s="43"/>
      <c r="AM419" s="44" t="s">
        <v>17</v>
      </c>
      <c r="AN419" s="1157">
        <f>$AN$8</f>
        <v>0.7</v>
      </c>
      <c r="AO419" s="1157"/>
      <c r="AP419" s="25"/>
      <c r="AQ419" s="25"/>
      <c r="AR419" s="25"/>
      <c r="AS419" s="25"/>
      <c r="AT419" s="35">
        <f>ROUND(ROUND(ROUND(H419*P420,0)*V420,0)*AN419,0)</f>
        <v>113</v>
      </c>
      <c r="AU419" s="31"/>
    </row>
    <row r="420" spans="1:47" ht="17.100000000000001" customHeight="1" x14ac:dyDescent="0.15">
      <c r="A420" s="32">
        <v>44</v>
      </c>
      <c r="B420" s="33" t="s">
        <v>6995</v>
      </c>
      <c r="C420" s="34" t="s">
        <v>9692</v>
      </c>
      <c r="D420" s="422"/>
      <c r="E420" s="424"/>
      <c r="F420" s="29"/>
      <c r="G420" s="29"/>
      <c r="H420" s="418"/>
      <c r="I420" s="419"/>
      <c r="J420" s="419"/>
      <c r="K420" s="425"/>
      <c r="L420" s="420"/>
      <c r="M420" s="421"/>
      <c r="N420" s="421"/>
      <c r="O420" s="26" t="s">
        <v>17</v>
      </c>
      <c r="P420" s="1180">
        <f>$P$12</f>
        <v>0.96499999999999997</v>
      </c>
      <c r="Q420" s="1180"/>
      <c r="R420" s="1276"/>
      <c r="S420" s="1277"/>
      <c r="T420" s="1278"/>
      <c r="U420" s="23" t="s">
        <v>17</v>
      </c>
      <c r="V420" s="1158">
        <f>$V$12</f>
        <v>0.7</v>
      </c>
      <c r="W420" s="1159"/>
      <c r="X420" s="1272"/>
      <c r="Y420" s="1273"/>
      <c r="Z420" s="1273"/>
      <c r="AA420" s="1273"/>
      <c r="AB420" s="1273"/>
      <c r="AC420" s="448" t="s">
        <v>8385</v>
      </c>
      <c r="AD420" s="99"/>
      <c r="AE420" s="99"/>
      <c r="AF420" s="43"/>
      <c r="AG420" s="43"/>
      <c r="AH420" s="43"/>
      <c r="AI420" s="43"/>
      <c r="AJ420" s="43"/>
      <c r="AK420" s="43"/>
      <c r="AL420" s="43"/>
      <c r="AM420" s="44" t="s">
        <v>17</v>
      </c>
      <c r="AN420" s="1157">
        <f>$AN$9</f>
        <v>0.5</v>
      </c>
      <c r="AO420" s="1157"/>
      <c r="AP420" s="25"/>
      <c r="AQ420" s="25"/>
      <c r="AR420" s="25"/>
      <c r="AS420" s="25"/>
      <c r="AT420" s="35">
        <f>ROUND(ROUND(ROUND(H419*P420,0)*V420,0)*AN420,0)</f>
        <v>81</v>
      </c>
      <c r="AU420" s="31"/>
    </row>
    <row r="421" spans="1:47" ht="17.100000000000001" customHeight="1" x14ac:dyDescent="0.15">
      <c r="A421" s="32">
        <v>44</v>
      </c>
      <c r="B421" s="33" t="s">
        <v>6997</v>
      </c>
      <c r="C421" s="34" t="s">
        <v>9693</v>
      </c>
      <c r="D421" s="422"/>
      <c r="E421" s="424"/>
      <c r="F421" s="29"/>
      <c r="G421" s="29"/>
      <c r="H421" s="20"/>
      <c r="K421" s="21"/>
      <c r="L421" s="416"/>
      <c r="M421" s="417"/>
      <c r="N421" s="417"/>
      <c r="O421" s="65"/>
      <c r="P421" s="156"/>
      <c r="Q421" s="156"/>
      <c r="R421" s="166"/>
      <c r="S421" s="167"/>
      <c r="T421" s="314"/>
      <c r="W421" s="449"/>
      <c r="X421" s="42"/>
      <c r="Y421" s="43"/>
      <c r="Z421" s="44"/>
      <c r="AA421" s="44"/>
      <c r="AB421" s="43"/>
      <c r="AC421" s="450"/>
      <c r="AD421" s="43"/>
      <c r="AE421" s="43"/>
      <c r="AF421" s="43"/>
      <c r="AG421" s="43"/>
      <c r="AH421" s="43"/>
      <c r="AI421" s="43"/>
      <c r="AJ421" s="43"/>
      <c r="AK421" s="43"/>
      <c r="AL421" s="43"/>
      <c r="AM421" s="44"/>
      <c r="AN421" s="45"/>
      <c r="AO421" s="45"/>
      <c r="AP421" s="1198" t="s">
        <v>4833</v>
      </c>
      <c r="AQ421" s="1281"/>
      <c r="AR421" s="1281"/>
      <c r="AS421" s="1299"/>
      <c r="AT421" s="35">
        <f>ROUND(ROUND(H419*V420,0)*AR424,0)</f>
        <v>160</v>
      </c>
      <c r="AU421" s="31"/>
    </row>
    <row r="422" spans="1:47" ht="17.100000000000001" customHeight="1" x14ac:dyDescent="0.15">
      <c r="A422" s="32">
        <v>44</v>
      </c>
      <c r="B422" s="33" t="s">
        <v>6999</v>
      </c>
      <c r="C422" s="34" t="s">
        <v>9694</v>
      </c>
      <c r="D422" s="422"/>
      <c r="E422" s="424"/>
      <c r="F422" s="29"/>
      <c r="G422" s="29"/>
      <c r="H422" s="20"/>
      <c r="K422" s="21"/>
      <c r="L422" s="418"/>
      <c r="M422" s="419"/>
      <c r="N422" s="419"/>
      <c r="O422" s="23"/>
      <c r="P422" s="167"/>
      <c r="Q422" s="167"/>
      <c r="R422" s="166"/>
      <c r="S422" s="167"/>
      <c r="T422" s="314"/>
      <c r="W422" s="449"/>
      <c r="X422" s="1271" t="s">
        <v>4824</v>
      </c>
      <c r="Y422" s="1202"/>
      <c r="Z422" s="1202"/>
      <c r="AA422" s="1202"/>
      <c r="AB422" s="1202"/>
      <c r="AC422" s="448" t="s">
        <v>4825</v>
      </c>
      <c r="AD422" s="99"/>
      <c r="AE422" s="99"/>
      <c r="AF422" s="43"/>
      <c r="AG422" s="43"/>
      <c r="AH422" s="43"/>
      <c r="AI422" s="43"/>
      <c r="AJ422" s="43"/>
      <c r="AK422" s="43"/>
      <c r="AL422" s="43"/>
      <c r="AM422" s="44" t="s">
        <v>17</v>
      </c>
      <c r="AN422" s="1157">
        <f>$AN$8</f>
        <v>0.7</v>
      </c>
      <c r="AO422" s="1157"/>
      <c r="AP422" s="1268"/>
      <c r="AQ422" s="1269"/>
      <c r="AR422" s="1269"/>
      <c r="AS422" s="1270"/>
      <c r="AT422" s="35">
        <f>ROUND(ROUND(ROUND(H419*V420,0)*AN422,0)*AR424,0)</f>
        <v>112</v>
      </c>
      <c r="AU422" s="31"/>
    </row>
    <row r="423" spans="1:47" ht="17.100000000000001" customHeight="1" x14ac:dyDescent="0.15">
      <c r="A423" s="32">
        <v>44</v>
      </c>
      <c r="B423" s="33" t="s">
        <v>7001</v>
      </c>
      <c r="C423" s="34" t="s">
        <v>9695</v>
      </c>
      <c r="D423" s="422"/>
      <c r="E423" s="424"/>
      <c r="F423" s="29"/>
      <c r="G423" s="29"/>
      <c r="H423" s="20"/>
      <c r="K423" s="21"/>
      <c r="L423" s="420"/>
      <c r="M423" s="421"/>
      <c r="N423" s="421"/>
      <c r="O423" s="26"/>
      <c r="P423" s="27"/>
      <c r="Q423" s="27"/>
      <c r="R423" s="166"/>
      <c r="S423" s="167"/>
      <c r="T423" s="314"/>
      <c r="W423" s="449"/>
      <c r="X423" s="1272"/>
      <c r="Y423" s="1273"/>
      <c r="Z423" s="1273"/>
      <c r="AA423" s="1273"/>
      <c r="AB423" s="1273"/>
      <c r="AC423" s="448" t="s">
        <v>8385</v>
      </c>
      <c r="AD423" s="99"/>
      <c r="AE423" s="99"/>
      <c r="AF423" s="43"/>
      <c r="AG423" s="43"/>
      <c r="AH423" s="43"/>
      <c r="AI423" s="43"/>
      <c r="AJ423" s="43"/>
      <c r="AK423" s="43"/>
      <c r="AL423" s="43"/>
      <c r="AM423" s="44" t="s">
        <v>17</v>
      </c>
      <c r="AN423" s="1157">
        <f>$AN$9</f>
        <v>0.5</v>
      </c>
      <c r="AO423" s="1157"/>
      <c r="AP423" s="20"/>
      <c r="AQ423" s="4"/>
      <c r="AR423" s="4"/>
      <c r="AS423" s="21"/>
      <c r="AT423" s="35">
        <f>ROUND(ROUND(ROUND(H419*V420,0)*AN423,0)*AR424,0)</f>
        <v>80</v>
      </c>
      <c r="AU423" s="31"/>
    </row>
    <row r="424" spans="1:47" ht="17.100000000000001" customHeight="1" x14ac:dyDescent="0.15">
      <c r="A424" s="32">
        <v>44</v>
      </c>
      <c r="B424" s="33" t="s">
        <v>7003</v>
      </c>
      <c r="C424" s="34" t="s">
        <v>9696</v>
      </c>
      <c r="D424" s="422"/>
      <c r="E424" s="424"/>
      <c r="F424" s="29"/>
      <c r="G424" s="29"/>
      <c r="H424" s="20"/>
      <c r="K424" s="21"/>
      <c r="L424" s="1271" t="s">
        <v>4829</v>
      </c>
      <c r="M424" s="1202"/>
      <c r="N424" s="1202"/>
      <c r="O424" s="1202"/>
      <c r="P424" s="1202"/>
      <c r="Q424" s="1202"/>
      <c r="R424" s="418"/>
      <c r="S424" s="419"/>
      <c r="T424" s="425"/>
      <c r="W424" s="449"/>
      <c r="X424" s="42"/>
      <c r="Y424" s="43"/>
      <c r="Z424" s="44"/>
      <c r="AA424" s="44"/>
      <c r="AB424" s="43"/>
      <c r="AC424" s="450"/>
      <c r="AD424" s="43"/>
      <c r="AE424" s="43"/>
      <c r="AF424" s="43"/>
      <c r="AG424" s="43"/>
      <c r="AH424" s="43"/>
      <c r="AI424" s="43"/>
      <c r="AJ424" s="43"/>
      <c r="AK424" s="43"/>
      <c r="AL424" s="43"/>
      <c r="AM424" s="44"/>
      <c r="AN424" s="45"/>
      <c r="AO424" s="45"/>
      <c r="AP424" s="20"/>
      <c r="AQ424" s="23" t="s">
        <v>17</v>
      </c>
      <c r="AR424" s="1158">
        <f>AR412</f>
        <v>0.95</v>
      </c>
      <c r="AS424" s="1159"/>
      <c r="AT424" s="35">
        <f>ROUND(ROUND(ROUND(H419*P426,0)*V420,0)*AR424,0)</f>
        <v>154</v>
      </c>
      <c r="AU424" s="31"/>
    </row>
    <row r="425" spans="1:47" ht="17.100000000000001" customHeight="1" x14ac:dyDescent="0.15">
      <c r="A425" s="32">
        <v>44</v>
      </c>
      <c r="B425" s="33" t="s">
        <v>7005</v>
      </c>
      <c r="C425" s="34" t="s">
        <v>9697</v>
      </c>
      <c r="D425" s="422"/>
      <c r="E425" s="424"/>
      <c r="F425" s="29"/>
      <c r="G425" s="29"/>
      <c r="H425" s="20"/>
      <c r="K425" s="21"/>
      <c r="L425" s="1228"/>
      <c r="M425" s="1283"/>
      <c r="N425" s="1283"/>
      <c r="O425" s="1283"/>
      <c r="P425" s="1283"/>
      <c r="Q425" s="1283"/>
      <c r="R425" s="418"/>
      <c r="S425" s="419"/>
      <c r="T425" s="425"/>
      <c r="W425" s="449"/>
      <c r="X425" s="1271" t="s">
        <v>4824</v>
      </c>
      <c r="Y425" s="1202"/>
      <c r="Z425" s="1202"/>
      <c r="AA425" s="1202"/>
      <c r="AB425" s="1202"/>
      <c r="AC425" s="448" t="s">
        <v>4825</v>
      </c>
      <c r="AD425" s="99"/>
      <c r="AE425" s="99"/>
      <c r="AF425" s="43"/>
      <c r="AG425" s="43"/>
      <c r="AH425" s="43"/>
      <c r="AI425" s="43"/>
      <c r="AJ425" s="43"/>
      <c r="AK425" s="43"/>
      <c r="AL425" s="43"/>
      <c r="AM425" s="44" t="s">
        <v>17</v>
      </c>
      <c r="AN425" s="1157">
        <f>$AN$8</f>
        <v>0.7</v>
      </c>
      <c r="AO425" s="1157"/>
      <c r="AP425" s="20"/>
      <c r="AQ425" s="4"/>
      <c r="AR425" s="4"/>
      <c r="AS425" s="21"/>
      <c r="AT425" s="35">
        <f>ROUND(ROUND(ROUND(ROUND(H419*P426,0)*V420,0)*AN425,0)*AR424,0)</f>
        <v>107</v>
      </c>
      <c r="AU425" s="31"/>
    </row>
    <row r="426" spans="1:47" ht="17.100000000000001" customHeight="1" x14ac:dyDescent="0.15">
      <c r="A426" s="32">
        <v>44</v>
      </c>
      <c r="B426" s="33" t="s">
        <v>7007</v>
      </c>
      <c r="C426" s="34" t="s">
        <v>9698</v>
      </c>
      <c r="D426" s="422"/>
      <c r="E426" s="424"/>
      <c r="F426" s="29"/>
      <c r="G426" s="29"/>
      <c r="H426" s="20"/>
      <c r="K426" s="21"/>
      <c r="L426" s="420"/>
      <c r="M426" s="421"/>
      <c r="N426" s="421"/>
      <c r="O426" s="26" t="s">
        <v>17</v>
      </c>
      <c r="P426" s="1180">
        <f>$P$12</f>
        <v>0.96499999999999997</v>
      </c>
      <c r="Q426" s="1180"/>
      <c r="R426" s="166"/>
      <c r="S426" s="167"/>
      <c r="T426" s="314"/>
      <c r="W426" s="449"/>
      <c r="X426" s="1272"/>
      <c r="Y426" s="1273"/>
      <c r="Z426" s="1273"/>
      <c r="AA426" s="1273"/>
      <c r="AB426" s="1273"/>
      <c r="AC426" s="448" t="s">
        <v>8385</v>
      </c>
      <c r="AD426" s="99"/>
      <c r="AE426" s="99"/>
      <c r="AF426" s="43"/>
      <c r="AG426" s="43"/>
      <c r="AH426" s="43"/>
      <c r="AI426" s="43"/>
      <c r="AJ426" s="43"/>
      <c r="AK426" s="43"/>
      <c r="AL426" s="43"/>
      <c r="AM426" s="44" t="s">
        <v>17</v>
      </c>
      <c r="AN426" s="1157">
        <f>$AN$9</f>
        <v>0.5</v>
      </c>
      <c r="AO426" s="1157"/>
      <c r="AP426" s="24"/>
      <c r="AQ426" s="25"/>
      <c r="AR426" s="25"/>
      <c r="AS426" s="38"/>
      <c r="AT426" s="35">
        <f>ROUND(ROUND(ROUND(ROUND(H419*P426,0)*V420,0)*AN426,0)*AR424,0)</f>
        <v>77</v>
      </c>
      <c r="AU426" s="31"/>
    </row>
    <row r="427" spans="1:47" ht="17.100000000000001" customHeight="1" x14ac:dyDescent="0.15">
      <c r="A427" s="32">
        <v>44</v>
      </c>
      <c r="B427" s="33" t="s">
        <v>7009</v>
      </c>
      <c r="C427" s="34" t="s">
        <v>9699</v>
      </c>
      <c r="D427" s="1085" t="s">
        <v>8382</v>
      </c>
      <c r="E427" s="1087"/>
      <c r="F427" s="1085" t="s">
        <v>4820</v>
      </c>
      <c r="G427" s="1281"/>
      <c r="H427" s="1085" t="s">
        <v>4821</v>
      </c>
      <c r="I427" s="1133"/>
      <c r="J427" s="1133"/>
      <c r="K427" s="1134"/>
      <c r="L427" s="416"/>
      <c r="M427" s="417"/>
      <c r="N427" s="417"/>
      <c r="O427" s="65"/>
      <c r="P427" s="156"/>
      <c r="Q427" s="156"/>
      <c r="R427" s="1301" t="s">
        <v>9279</v>
      </c>
      <c r="S427" s="1117"/>
      <c r="T427" s="1117"/>
      <c r="U427" s="1339" t="s">
        <v>9700</v>
      </c>
      <c r="V427" s="1340"/>
      <c r="W427" s="1341"/>
      <c r="X427" s="43"/>
      <c r="Y427" s="43"/>
      <c r="Z427" s="44"/>
      <c r="AA427" s="44"/>
      <c r="AB427" s="43"/>
      <c r="AC427" s="43"/>
      <c r="AD427" s="43"/>
      <c r="AE427" s="43"/>
      <c r="AF427" s="43"/>
      <c r="AG427" s="43"/>
      <c r="AH427" s="43"/>
      <c r="AI427" s="43"/>
      <c r="AJ427" s="43"/>
      <c r="AK427" s="43"/>
      <c r="AL427" s="43"/>
      <c r="AM427" s="44"/>
      <c r="AN427" s="45"/>
      <c r="AO427" s="45"/>
      <c r="AP427" s="43"/>
      <c r="AQ427" s="43"/>
      <c r="AR427" s="43"/>
      <c r="AS427" s="43"/>
      <c r="AT427" s="35">
        <f>ROUND(H431*V432,0)</f>
        <v>368</v>
      </c>
      <c r="AU427" s="66" t="s">
        <v>4822</v>
      </c>
    </row>
    <row r="428" spans="1:47" ht="17.100000000000001" customHeight="1" x14ac:dyDescent="0.15">
      <c r="A428" s="32">
        <v>44</v>
      </c>
      <c r="B428" s="33" t="s">
        <v>7012</v>
      </c>
      <c r="C428" s="34" t="s">
        <v>9701</v>
      </c>
      <c r="D428" s="1088"/>
      <c r="E428" s="1090"/>
      <c r="F428" s="1268"/>
      <c r="G428" s="1269"/>
      <c r="H428" s="1137"/>
      <c r="I428" s="1135"/>
      <c r="J428" s="1135"/>
      <c r="K428" s="1136"/>
      <c r="L428" s="418"/>
      <c r="M428" s="419"/>
      <c r="N428" s="419"/>
      <c r="O428" s="23"/>
      <c r="P428" s="167"/>
      <c r="Q428" s="167"/>
      <c r="R428" s="1313"/>
      <c r="S428" s="1314"/>
      <c r="T428" s="1314"/>
      <c r="U428" s="1308"/>
      <c r="V428" s="1309"/>
      <c r="W428" s="1310"/>
      <c r="X428" s="1202" t="s">
        <v>4824</v>
      </c>
      <c r="Y428" s="1202"/>
      <c r="Z428" s="1202"/>
      <c r="AA428" s="1202"/>
      <c r="AB428" s="1202"/>
      <c r="AC428" s="448" t="s">
        <v>4825</v>
      </c>
      <c r="AD428" s="99"/>
      <c r="AE428" s="99"/>
      <c r="AF428" s="43"/>
      <c r="AG428" s="43"/>
      <c r="AH428" s="43"/>
      <c r="AI428" s="43"/>
      <c r="AJ428" s="43"/>
      <c r="AK428" s="43"/>
      <c r="AL428" s="43"/>
      <c r="AM428" s="44" t="s">
        <v>17</v>
      </c>
      <c r="AN428" s="1157">
        <f>$AN$8</f>
        <v>0.7</v>
      </c>
      <c r="AO428" s="1157"/>
      <c r="AP428" s="43"/>
      <c r="AQ428" s="43"/>
      <c r="AR428" s="43"/>
      <c r="AS428" s="43"/>
      <c r="AT428" s="35">
        <f>ROUND(ROUND(H431*V432,0)*AN428,0)</f>
        <v>258</v>
      </c>
      <c r="AU428" s="232"/>
    </row>
    <row r="429" spans="1:47" ht="17.100000000000001" customHeight="1" x14ac:dyDescent="0.15">
      <c r="A429" s="32">
        <v>44</v>
      </c>
      <c r="B429" s="33" t="s">
        <v>7014</v>
      </c>
      <c r="C429" s="34" t="s">
        <v>9702</v>
      </c>
      <c r="D429" s="1088"/>
      <c r="E429" s="1090"/>
      <c r="F429" s="1268"/>
      <c r="G429" s="1269"/>
      <c r="H429" s="1137"/>
      <c r="I429" s="1135"/>
      <c r="J429" s="1135"/>
      <c r="K429" s="1136"/>
      <c r="L429" s="420"/>
      <c r="M429" s="421"/>
      <c r="N429" s="421"/>
      <c r="O429" s="26"/>
      <c r="P429" s="27"/>
      <c r="Q429" s="27"/>
      <c r="R429" s="1313"/>
      <c r="S429" s="1314"/>
      <c r="T429" s="1314"/>
      <c r="U429" s="1308"/>
      <c r="V429" s="1309"/>
      <c r="W429" s="1310"/>
      <c r="X429" s="1273"/>
      <c r="Y429" s="1273"/>
      <c r="Z429" s="1273"/>
      <c r="AA429" s="1273"/>
      <c r="AB429" s="1273"/>
      <c r="AC429" s="448" t="s">
        <v>8385</v>
      </c>
      <c r="AD429" s="99"/>
      <c r="AE429" s="99"/>
      <c r="AF429" s="43"/>
      <c r="AG429" s="43"/>
      <c r="AH429" s="43"/>
      <c r="AI429" s="43"/>
      <c r="AJ429" s="43"/>
      <c r="AK429" s="43"/>
      <c r="AL429" s="43"/>
      <c r="AM429" s="44" t="s">
        <v>17</v>
      </c>
      <c r="AN429" s="1157">
        <f>$AN$9</f>
        <v>0.5</v>
      </c>
      <c r="AO429" s="1157"/>
      <c r="AP429" s="43"/>
      <c r="AQ429" s="43"/>
      <c r="AR429" s="43"/>
      <c r="AS429" s="43"/>
      <c r="AT429" s="35">
        <f>ROUND(ROUND(H431*V432,0)*AN429,0)</f>
        <v>184</v>
      </c>
      <c r="AU429" s="232"/>
    </row>
    <row r="430" spans="1:47" ht="17.100000000000001" customHeight="1" x14ac:dyDescent="0.15">
      <c r="A430" s="32">
        <v>44</v>
      </c>
      <c r="B430" s="33" t="s">
        <v>7016</v>
      </c>
      <c r="C430" s="34" t="s">
        <v>9703</v>
      </c>
      <c r="D430" s="1276"/>
      <c r="E430" s="1278"/>
      <c r="F430" s="1276"/>
      <c r="G430" s="1277"/>
      <c r="H430" s="1268"/>
      <c r="I430" s="1269"/>
      <c r="J430" s="1269"/>
      <c r="K430" s="1270"/>
      <c r="L430" s="1271" t="s">
        <v>4829</v>
      </c>
      <c r="M430" s="1202"/>
      <c r="N430" s="1202"/>
      <c r="O430" s="1202"/>
      <c r="P430" s="1202"/>
      <c r="Q430" s="1202"/>
      <c r="R430" s="1313"/>
      <c r="S430" s="1314"/>
      <c r="T430" s="1314"/>
      <c r="U430" s="1308"/>
      <c r="V430" s="1309"/>
      <c r="W430" s="1310"/>
      <c r="X430" s="43"/>
      <c r="Y430" s="43"/>
      <c r="Z430" s="44"/>
      <c r="AA430" s="44"/>
      <c r="AB430" s="43"/>
      <c r="AC430" s="450"/>
      <c r="AD430" s="43"/>
      <c r="AE430" s="43"/>
      <c r="AF430" s="43"/>
      <c r="AG430" s="43"/>
      <c r="AH430" s="43"/>
      <c r="AI430" s="43"/>
      <c r="AJ430" s="43"/>
      <c r="AK430" s="43"/>
      <c r="AL430" s="43"/>
      <c r="AM430" s="44"/>
      <c r="AN430" s="45"/>
      <c r="AO430" s="45"/>
      <c r="AP430" s="43"/>
      <c r="AQ430" s="43"/>
      <c r="AR430" s="25"/>
      <c r="AS430" s="25"/>
      <c r="AT430" s="35">
        <f>ROUND(ROUND(H431*P432,0)*V432,0)</f>
        <v>355</v>
      </c>
      <c r="AU430" s="232"/>
    </row>
    <row r="431" spans="1:47" ht="17.100000000000001" customHeight="1" x14ac:dyDescent="0.15">
      <c r="A431" s="32">
        <v>44</v>
      </c>
      <c r="B431" s="33" t="s">
        <v>7018</v>
      </c>
      <c r="C431" s="34" t="s">
        <v>9704</v>
      </c>
      <c r="D431" s="1276"/>
      <c r="E431" s="1278"/>
      <c r="F431" s="1276"/>
      <c r="G431" s="1277"/>
      <c r="H431" s="1280">
        <f>'16就労移行支援(養成・基本)'!K11</f>
        <v>736</v>
      </c>
      <c r="I431" s="1108"/>
      <c r="J431" s="4" t="s">
        <v>21</v>
      </c>
      <c r="K431" s="22"/>
      <c r="L431" s="1228"/>
      <c r="M431" s="1283"/>
      <c r="N431" s="1283"/>
      <c r="O431" s="1283"/>
      <c r="P431" s="1283"/>
      <c r="Q431" s="1283"/>
      <c r="R431" s="1313"/>
      <c r="S431" s="1314"/>
      <c r="T431" s="1315"/>
      <c r="W431" s="449"/>
      <c r="X431" s="1271" t="s">
        <v>4824</v>
      </c>
      <c r="Y431" s="1202"/>
      <c r="Z431" s="1202"/>
      <c r="AA431" s="1202"/>
      <c r="AB431" s="1202"/>
      <c r="AC431" s="448" t="s">
        <v>4825</v>
      </c>
      <c r="AD431" s="99"/>
      <c r="AE431" s="99"/>
      <c r="AF431" s="43"/>
      <c r="AG431" s="43"/>
      <c r="AH431" s="43"/>
      <c r="AI431" s="43"/>
      <c r="AJ431" s="43"/>
      <c r="AK431" s="43"/>
      <c r="AL431" s="43"/>
      <c r="AM431" s="44" t="s">
        <v>17</v>
      </c>
      <c r="AN431" s="1157">
        <f>$AN$8</f>
        <v>0.7</v>
      </c>
      <c r="AO431" s="1157"/>
      <c r="AP431" s="25"/>
      <c r="AQ431" s="25"/>
      <c r="AR431" s="25"/>
      <c r="AS431" s="25"/>
      <c r="AT431" s="35">
        <f>ROUND(ROUND(ROUND(H431*P432,0)*V432,0)*AN431,0)</f>
        <v>249</v>
      </c>
      <c r="AU431" s="232"/>
    </row>
    <row r="432" spans="1:47" ht="17.100000000000001" customHeight="1" x14ac:dyDescent="0.15">
      <c r="A432" s="32">
        <v>44</v>
      </c>
      <c r="B432" s="33" t="s">
        <v>7020</v>
      </c>
      <c r="C432" s="34" t="s">
        <v>9705</v>
      </c>
      <c r="D432" s="1276"/>
      <c r="E432" s="1278"/>
      <c r="F432" s="1276"/>
      <c r="G432" s="1277"/>
      <c r="H432" s="418"/>
      <c r="I432" s="419"/>
      <c r="J432" s="419"/>
      <c r="K432" s="425"/>
      <c r="L432" s="420"/>
      <c r="M432" s="421"/>
      <c r="N432" s="421"/>
      <c r="O432" s="26" t="s">
        <v>17</v>
      </c>
      <c r="P432" s="1180">
        <f>$P$12</f>
        <v>0.96499999999999997</v>
      </c>
      <c r="Q432" s="1180"/>
      <c r="R432" s="1276"/>
      <c r="S432" s="1277"/>
      <c r="T432" s="1278"/>
      <c r="U432" s="23" t="s">
        <v>17</v>
      </c>
      <c r="V432" s="1158">
        <v>0.5</v>
      </c>
      <c r="W432" s="1159"/>
      <c r="X432" s="1272"/>
      <c r="Y432" s="1273"/>
      <c r="Z432" s="1273"/>
      <c r="AA432" s="1273"/>
      <c r="AB432" s="1273"/>
      <c r="AC432" s="448" t="s">
        <v>8385</v>
      </c>
      <c r="AD432" s="99"/>
      <c r="AE432" s="99"/>
      <c r="AF432" s="43"/>
      <c r="AG432" s="43"/>
      <c r="AH432" s="43"/>
      <c r="AI432" s="43"/>
      <c r="AJ432" s="43"/>
      <c r="AK432" s="43"/>
      <c r="AL432" s="43"/>
      <c r="AM432" s="44" t="s">
        <v>17</v>
      </c>
      <c r="AN432" s="1157">
        <f>$AN$9</f>
        <v>0.5</v>
      </c>
      <c r="AO432" s="1157"/>
      <c r="AP432" s="25"/>
      <c r="AQ432" s="25"/>
      <c r="AR432" s="25"/>
      <c r="AS432" s="25"/>
      <c r="AT432" s="35">
        <f>ROUND(ROUND(ROUND(H431*P432,0)*V432,0)*AN432,0)</f>
        <v>178</v>
      </c>
      <c r="AU432" s="232"/>
    </row>
    <row r="433" spans="1:47" ht="17.100000000000001" customHeight="1" x14ac:dyDescent="0.15">
      <c r="A433" s="32">
        <v>44</v>
      </c>
      <c r="B433" s="33" t="s">
        <v>7022</v>
      </c>
      <c r="C433" s="34" t="s">
        <v>9706</v>
      </c>
      <c r="D433" s="422"/>
      <c r="E433" s="424"/>
      <c r="F433" s="29"/>
      <c r="G433" s="29"/>
      <c r="H433" s="20"/>
      <c r="K433" s="21"/>
      <c r="L433" s="416"/>
      <c r="M433" s="417"/>
      <c r="N433" s="417"/>
      <c r="O433" s="65"/>
      <c r="P433" s="156"/>
      <c r="Q433" s="156"/>
      <c r="R433" s="166"/>
      <c r="S433" s="167"/>
      <c r="T433" s="314"/>
      <c r="W433" s="449"/>
      <c r="X433" s="42"/>
      <c r="Y433" s="43"/>
      <c r="Z433" s="44"/>
      <c r="AA433" s="44"/>
      <c r="AB433" s="43"/>
      <c r="AC433" s="450"/>
      <c r="AD433" s="43"/>
      <c r="AE433" s="43"/>
      <c r="AF433" s="43"/>
      <c r="AG433" s="43"/>
      <c r="AH433" s="43"/>
      <c r="AI433" s="43"/>
      <c r="AJ433" s="43"/>
      <c r="AK433" s="43"/>
      <c r="AL433" s="43"/>
      <c r="AM433" s="44"/>
      <c r="AN433" s="45"/>
      <c r="AO433" s="45"/>
      <c r="AP433" s="1198" t="s">
        <v>4833</v>
      </c>
      <c r="AQ433" s="1281"/>
      <c r="AR433" s="1281"/>
      <c r="AS433" s="1299"/>
      <c r="AT433" s="35">
        <f>ROUND(ROUND(H431*V432,0)*AR436,0)</f>
        <v>350</v>
      </c>
      <c r="AU433" s="31"/>
    </row>
    <row r="434" spans="1:47" ht="17.100000000000001" customHeight="1" x14ac:dyDescent="0.15">
      <c r="A434" s="32">
        <v>44</v>
      </c>
      <c r="B434" s="33" t="s">
        <v>7024</v>
      </c>
      <c r="C434" s="34" t="s">
        <v>9707</v>
      </c>
      <c r="D434" s="422"/>
      <c r="E434" s="424"/>
      <c r="F434" s="29"/>
      <c r="G434" s="29"/>
      <c r="H434" s="20"/>
      <c r="K434" s="21"/>
      <c r="L434" s="418"/>
      <c r="M434" s="419"/>
      <c r="N434" s="419"/>
      <c r="O434" s="23"/>
      <c r="P434" s="167"/>
      <c r="Q434" s="167"/>
      <c r="R434" s="166"/>
      <c r="S434" s="167"/>
      <c r="T434" s="314"/>
      <c r="W434" s="449"/>
      <c r="X434" s="1271" t="s">
        <v>4824</v>
      </c>
      <c r="Y434" s="1202"/>
      <c r="Z434" s="1202"/>
      <c r="AA434" s="1202"/>
      <c r="AB434" s="1202"/>
      <c r="AC434" s="448" t="s">
        <v>4825</v>
      </c>
      <c r="AD434" s="99"/>
      <c r="AE434" s="99"/>
      <c r="AF434" s="43"/>
      <c r="AG434" s="43"/>
      <c r="AH434" s="43"/>
      <c r="AI434" s="43"/>
      <c r="AJ434" s="43"/>
      <c r="AK434" s="43"/>
      <c r="AL434" s="43"/>
      <c r="AM434" s="44" t="s">
        <v>17</v>
      </c>
      <c r="AN434" s="1157">
        <f>$AN$8</f>
        <v>0.7</v>
      </c>
      <c r="AO434" s="1157"/>
      <c r="AP434" s="1268"/>
      <c r="AQ434" s="1269"/>
      <c r="AR434" s="1269"/>
      <c r="AS434" s="1270"/>
      <c r="AT434" s="35">
        <f>ROUND(ROUND(ROUND(H431*V432,0)*AN434,0)*AR436,0)</f>
        <v>245</v>
      </c>
      <c r="AU434" s="31"/>
    </row>
    <row r="435" spans="1:47" ht="17.100000000000001" customHeight="1" x14ac:dyDescent="0.15">
      <c r="A435" s="32">
        <v>44</v>
      </c>
      <c r="B435" s="33" t="s">
        <v>7026</v>
      </c>
      <c r="C435" s="34" t="s">
        <v>9708</v>
      </c>
      <c r="D435" s="422"/>
      <c r="E435" s="424"/>
      <c r="F435" s="29"/>
      <c r="G435" s="29"/>
      <c r="H435" s="20"/>
      <c r="K435" s="21"/>
      <c r="L435" s="420"/>
      <c r="M435" s="421"/>
      <c r="N435" s="421"/>
      <c r="O435" s="26"/>
      <c r="P435" s="27"/>
      <c r="Q435" s="27"/>
      <c r="R435" s="166"/>
      <c r="S435" s="167"/>
      <c r="T435" s="314"/>
      <c r="W435" s="449"/>
      <c r="X435" s="1272"/>
      <c r="Y435" s="1273"/>
      <c r="Z435" s="1273"/>
      <c r="AA435" s="1273"/>
      <c r="AB435" s="1273"/>
      <c r="AC435" s="448" t="s">
        <v>8385</v>
      </c>
      <c r="AD435" s="99"/>
      <c r="AE435" s="99"/>
      <c r="AF435" s="43"/>
      <c r="AG435" s="43"/>
      <c r="AH435" s="43"/>
      <c r="AI435" s="43"/>
      <c r="AJ435" s="43"/>
      <c r="AK435" s="43"/>
      <c r="AL435" s="43"/>
      <c r="AM435" s="44" t="s">
        <v>17</v>
      </c>
      <c r="AN435" s="1157">
        <f>$AN$9</f>
        <v>0.5</v>
      </c>
      <c r="AO435" s="1157"/>
      <c r="AP435" s="20"/>
      <c r="AQ435" s="4"/>
      <c r="AR435" s="4"/>
      <c r="AS435" s="21"/>
      <c r="AT435" s="35">
        <f>ROUND(ROUND(ROUND(H431*V432,0)*AN435,0)*AR436,0)</f>
        <v>175</v>
      </c>
      <c r="AU435" s="31"/>
    </row>
    <row r="436" spans="1:47" ht="17.100000000000001" customHeight="1" x14ac:dyDescent="0.15">
      <c r="A436" s="32">
        <v>44</v>
      </c>
      <c r="B436" s="33" t="s">
        <v>7028</v>
      </c>
      <c r="C436" s="34" t="s">
        <v>9709</v>
      </c>
      <c r="D436" s="422"/>
      <c r="E436" s="424"/>
      <c r="F436" s="29"/>
      <c r="G436" s="29"/>
      <c r="H436" s="20"/>
      <c r="K436" s="21"/>
      <c r="L436" s="1271" t="s">
        <v>4829</v>
      </c>
      <c r="M436" s="1202"/>
      <c r="N436" s="1202"/>
      <c r="O436" s="1202"/>
      <c r="P436" s="1202"/>
      <c r="Q436" s="1202"/>
      <c r="R436" s="418"/>
      <c r="S436" s="419"/>
      <c r="T436" s="425"/>
      <c r="W436" s="449"/>
      <c r="X436" s="42"/>
      <c r="Y436" s="43"/>
      <c r="Z436" s="44"/>
      <c r="AA436" s="44"/>
      <c r="AB436" s="43"/>
      <c r="AC436" s="450"/>
      <c r="AD436" s="43"/>
      <c r="AE436" s="43"/>
      <c r="AF436" s="43"/>
      <c r="AG436" s="43"/>
      <c r="AH436" s="43"/>
      <c r="AI436" s="43"/>
      <c r="AJ436" s="43"/>
      <c r="AK436" s="43"/>
      <c r="AL436" s="43"/>
      <c r="AM436" s="44"/>
      <c r="AN436" s="45"/>
      <c r="AO436" s="45"/>
      <c r="AP436" s="20"/>
      <c r="AQ436" s="23" t="s">
        <v>17</v>
      </c>
      <c r="AR436" s="1158">
        <f>AR424</f>
        <v>0.95</v>
      </c>
      <c r="AS436" s="1159"/>
      <c r="AT436" s="35">
        <f>ROUND(ROUND(ROUND(H431*P438,0)*V432,0)*AR436,0)</f>
        <v>337</v>
      </c>
      <c r="AU436" s="31"/>
    </row>
    <row r="437" spans="1:47" ht="17.100000000000001" customHeight="1" x14ac:dyDescent="0.15">
      <c r="A437" s="32">
        <v>44</v>
      </c>
      <c r="B437" s="33" t="s">
        <v>7030</v>
      </c>
      <c r="C437" s="34" t="s">
        <v>9710</v>
      </c>
      <c r="D437" s="422"/>
      <c r="E437" s="424"/>
      <c r="F437" s="29"/>
      <c r="G437" s="29"/>
      <c r="H437" s="20"/>
      <c r="K437" s="21"/>
      <c r="L437" s="1228"/>
      <c r="M437" s="1283"/>
      <c r="N437" s="1283"/>
      <c r="O437" s="1283"/>
      <c r="P437" s="1283"/>
      <c r="Q437" s="1283"/>
      <c r="R437" s="418"/>
      <c r="S437" s="419"/>
      <c r="T437" s="425"/>
      <c r="W437" s="449"/>
      <c r="X437" s="1271" t="s">
        <v>4824</v>
      </c>
      <c r="Y437" s="1202"/>
      <c r="Z437" s="1202"/>
      <c r="AA437" s="1202"/>
      <c r="AB437" s="1202"/>
      <c r="AC437" s="448" t="s">
        <v>4825</v>
      </c>
      <c r="AD437" s="99"/>
      <c r="AE437" s="99"/>
      <c r="AF437" s="43"/>
      <c r="AG437" s="43"/>
      <c r="AH437" s="43"/>
      <c r="AI437" s="43"/>
      <c r="AJ437" s="43"/>
      <c r="AK437" s="43"/>
      <c r="AL437" s="43"/>
      <c r="AM437" s="44" t="s">
        <v>17</v>
      </c>
      <c r="AN437" s="1157">
        <f>$AN$8</f>
        <v>0.7</v>
      </c>
      <c r="AO437" s="1157"/>
      <c r="AP437" s="20"/>
      <c r="AQ437" s="4"/>
      <c r="AR437" s="4"/>
      <c r="AS437" s="21"/>
      <c r="AT437" s="35">
        <f>ROUND(ROUND(ROUND(ROUND(H431*P438,0)*V432,0)*AN437,0)*AR436,0)</f>
        <v>237</v>
      </c>
      <c r="AU437" s="31"/>
    </row>
    <row r="438" spans="1:47" ht="17.100000000000001" customHeight="1" x14ac:dyDescent="0.15">
      <c r="A438" s="32">
        <v>44</v>
      </c>
      <c r="B438" s="33" t="s">
        <v>7032</v>
      </c>
      <c r="C438" s="34" t="s">
        <v>9711</v>
      </c>
      <c r="D438" s="422"/>
      <c r="E438" s="424"/>
      <c r="F438" s="29"/>
      <c r="G438" s="29"/>
      <c r="H438" s="20"/>
      <c r="K438" s="21"/>
      <c r="L438" s="420"/>
      <c r="M438" s="421"/>
      <c r="N438" s="421"/>
      <c r="O438" s="26" t="s">
        <v>17</v>
      </c>
      <c r="P438" s="1180">
        <f>$P$12</f>
        <v>0.96499999999999997</v>
      </c>
      <c r="Q438" s="1180"/>
      <c r="R438" s="166"/>
      <c r="S438" s="167"/>
      <c r="T438" s="314"/>
      <c r="W438" s="449"/>
      <c r="X438" s="1272"/>
      <c r="Y438" s="1273"/>
      <c r="Z438" s="1273"/>
      <c r="AA438" s="1273"/>
      <c r="AB438" s="1273"/>
      <c r="AC438" s="448" t="s">
        <v>8385</v>
      </c>
      <c r="AD438" s="99"/>
      <c r="AE438" s="99"/>
      <c r="AF438" s="43"/>
      <c r="AG438" s="43"/>
      <c r="AH438" s="43"/>
      <c r="AI438" s="43"/>
      <c r="AJ438" s="43"/>
      <c r="AK438" s="43"/>
      <c r="AL438" s="43"/>
      <c r="AM438" s="44" t="s">
        <v>17</v>
      </c>
      <c r="AN438" s="1157">
        <f>$AN$9</f>
        <v>0.5</v>
      </c>
      <c r="AO438" s="1157"/>
      <c r="AP438" s="24"/>
      <c r="AQ438" s="25"/>
      <c r="AR438" s="25"/>
      <c r="AS438" s="38"/>
      <c r="AT438" s="35">
        <f>ROUND(ROUND(ROUND(ROUND(H431*P438,0)*V432,0)*AN438,0)*AR436,0)</f>
        <v>169</v>
      </c>
      <c r="AU438" s="31"/>
    </row>
    <row r="439" spans="1:47" ht="17.100000000000001" customHeight="1" x14ac:dyDescent="0.15">
      <c r="A439" s="32">
        <v>44</v>
      </c>
      <c r="B439" s="33" t="s">
        <v>7034</v>
      </c>
      <c r="C439" s="34" t="s">
        <v>9712</v>
      </c>
      <c r="D439" s="422"/>
      <c r="E439" s="424"/>
      <c r="F439" s="36"/>
      <c r="G439" s="29"/>
      <c r="H439" s="1085" t="s">
        <v>4840</v>
      </c>
      <c r="I439" s="1133"/>
      <c r="J439" s="1133"/>
      <c r="K439" s="1134"/>
      <c r="L439" s="416"/>
      <c r="M439" s="417"/>
      <c r="N439" s="417"/>
      <c r="O439" s="65"/>
      <c r="P439" s="156"/>
      <c r="Q439" s="156"/>
      <c r="R439" s="166"/>
      <c r="S439" s="167"/>
      <c r="T439" s="167"/>
      <c r="U439" s="93"/>
      <c r="V439" s="2"/>
      <c r="W439" s="22"/>
      <c r="X439" s="43"/>
      <c r="Y439" s="43"/>
      <c r="Z439" s="44"/>
      <c r="AA439" s="44"/>
      <c r="AB439" s="43"/>
      <c r="AC439" s="450"/>
      <c r="AD439" s="43"/>
      <c r="AE439" s="43"/>
      <c r="AF439" s="43"/>
      <c r="AG439" s="43"/>
      <c r="AH439" s="43"/>
      <c r="AI439" s="43"/>
      <c r="AJ439" s="43"/>
      <c r="AK439" s="43"/>
      <c r="AL439" s="43"/>
      <c r="AM439" s="44"/>
      <c r="AN439" s="45"/>
      <c r="AO439" s="45"/>
      <c r="AP439" s="25"/>
      <c r="AQ439" s="25"/>
      <c r="AR439" s="25"/>
      <c r="AS439" s="25"/>
      <c r="AT439" s="35">
        <f>ROUND(H443*V432,0)</f>
        <v>313</v>
      </c>
      <c r="AU439" s="31"/>
    </row>
    <row r="440" spans="1:47" ht="17.100000000000001" customHeight="1" x14ac:dyDescent="0.15">
      <c r="A440" s="32">
        <v>44</v>
      </c>
      <c r="B440" s="33" t="s">
        <v>7036</v>
      </c>
      <c r="C440" s="34" t="s">
        <v>9713</v>
      </c>
      <c r="D440" s="422"/>
      <c r="E440" s="424"/>
      <c r="F440" s="36"/>
      <c r="G440" s="29"/>
      <c r="H440" s="1137"/>
      <c r="I440" s="1135"/>
      <c r="J440" s="1135"/>
      <c r="K440" s="1136"/>
      <c r="L440" s="418"/>
      <c r="M440" s="419"/>
      <c r="N440" s="419"/>
      <c r="O440" s="23"/>
      <c r="P440" s="167"/>
      <c r="Q440" s="167"/>
      <c r="R440" s="166"/>
      <c r="S440" s="167"/>
      <c r="T440" s="167"/>
      <c r="U440" s="93"/>
      <c r="V440" s="2"/>
      <c r="W440" s="22"/>
      <c r="X440" s="1202" t="s">
        <v>4824</v>
      </c>
      <c r="Y440" s="1202"/>
      <c r="Z440" s="1202"/>
      <c r="AA440" s="1202"/>
      <c r="AB440" s="1202"/>
      <c r="AC440" s="448" t="s">
        <v>4825</v>
      </c>
      <c r="AD440" s="99"/>
      <c r="AE440" s="99"/>
      <c r="AF440" s="43"/>
      <c r="AG440" s="43"/>
      <c r="AH440" s="43"/>
      <c r="AI440" s="43"/>
      <c r="AJ440" s="43"/>
      <c r="AK440" s="43"/>
      <c r="AL440" s="43"/>
      <c r="AM440" s="44" t="s">
        <v>17</v>
      </c>
      <c r="AN440" s="1157">
        <f>$AN$8</f>
        <v>0.7</v>
      </c>
      <c r="AO440" s="1157"/>
      <c r="AP440" s="43"/>
      <c r="AQ440" s="43"/>
      <c r="AR440" s="43"/>
      <c r="AS440" s="43"/>
      <c r="AT440" s="35">
        <f>ROUND(ROUND(H443*V432,0)*AN440,0)</f>
        <v>219</v>
      </c>
      <c r="AU440" s="31"/>
    </row>
    <row r="441" spans="1:47" ht="17.100000000000001" customHeight="1" x14ac:dyDescent="0.15">
      <c r="A441" s="32">
        <v>44</v>
      </c>
      <c r="B441" s="33" t="s">
        <v>7038</v>
      </c>
      <c r="C441" s="34" t="s">
        <v>9714</v>
      </c>
      <c r="D441" s="422"/>
      <c r="E441" s="424"/>
      <c r="F441" s="36"/>
      <c r="G441" s="29"/>
      <c r="H441" s="1137"/>
      <c r="I441" s="1135"/>
      <c r="J441" s="1135"/>
      <c r="K441" s="1136"/>
      <c r="L441" s="420"/>
      <c r="M441" s="421"/>
      <c r="N441" s="421"/>
      <c r="O441" s="26"/>
      <c r="P441" s="27"/>
      <c r="Q441" s="27"/>
      <c r="R441" s="166"/>
      <c r="S441" s="167"/>
      <c r="T441" s="167"/>
      <c r="U441" s="93"/>
      <c r="V441" s="2"/>
      <c r="W441" s="22"/>
      <c r="X441" s="1273"/>
      <c r="Y441" s="1273"/>
      <c r="Z441" s="1273"/>
      <c r="AA441" s="1273"/>
      <c r="AB441" s="1273"/>
      <c r="AC441" s="448" t="s">
        <v>8385</v>
      </c>
      <c r="AD441" s="99"/>
      <c r="AE441" s="99"/>
      <c r="AF441" s="43"/>
      <c r="AG441" s="43"/>
      <c r="AH441" s="43"/>
      <c r="AI441" s="43"/>
      <c r="AJ441" s="43"/>
      <c r="AK441" s="43"/>
      <c r="AL441" s="43"/>
      <c r="AM441" s="44" t="s">
        <v>17</v>
      </c>
      <c r="AN441" s="1157">
        <f>$AN$9</f>
        <v>0.5</v>
      </c>
      <c r="AO441" s="1157"/>
      <c r="AP441" s="43"/>
      <c r="AQ441" s="43"/>
      <c r="AR441" s="43"/>
      <c r="AS441" s="43"/>
      <c r="AT441" s="35">
        <f>ROUND(ROUND(H443*V432,0)*AN441,0)</f>
        <v>157</v>
      </c>
      <c r="AU441" s="31"/>
    </row>
    <row r="442" spans="1:47" ht="17.100000000000001" customHeight="1" x14ac:dyDescent="0.15">
      <c r="A442" s="32">
        <v>44</v>
      </c>
      <c r="B442" s="33" t="s">
        <v>7040</v>
      </c>
      <c r="C442" s="34" t="s">
        <v>9715</v>
      </c>
      <c r="D442" s="422"/>
      <c r="E442" s="424"/>
      <c r="F442" s="36"/>
      <c r="G442" s="29"/>
      <c r="H442" s="1268"/>
      <c r="I442" s="1269"/>
      <c r="J442" s="1269"/>
      <c r="K442" s="1270"/>
      <c r="L442" s="1271" t="s">
        <v>4829</v>
      </c>
      <c r="M442" s="1202"/>
      <c r="N442" s="1202"/>
      <c r="O442" s="1202"/>
      <c r="P442" s="1202"/>
      <c r="Q442" s="1202"/>
      <c r="R442" s="418"/>
      <c r="S442" s="419"/>
      <c r="T442" s="419"/>
      <c r="U442" s="93"/>
      <c r="V442" s="2"/>
      <c r="W442" s="22"/>
      <c r="X442" s="43"/>
      <c r="Y442" s="43"/>
      <c r="Z442" s="44"/>
      <c r="AA442" s="44"/>
      <c r="AB442" s="43"/>
      <c r="AC442" s="450"/>
      <c r="AD442" s="43"/>
      <c r="AE442" s="43"/>
      <c r="AF442" s="43"/>
      <c r="AG442" s="43"/>
      <c r="AH442" s="43"/>
      <c r="AI442" s="43"/>
      <c r="AJ442" s="43"/>
      <c r="AK442" s="43"/>
      <c r="AL442" s="43"/>
      <c r="AM442" s="44"/>
      <c r="AN442" s="45"/>
      <c r="AO442" s="45"/>
      <c r="AP442" s="43"/>
      <c r="AQ442" s="43"/>
      <c r="AR442" s="25"/>
      <c r="AS442" s="25"/>
      <c r="AT442" s="35">
        <f>ROUND(ROUND(H443*P444,0)*V432,0)</f>
        <v>302</v>
      </c>
      <c r="AU442" s="31"/>
    </row>
    <row r="443" spans="1:47" ht="17.100000000000001" customHeight="1" x14ac:dyDescent="0.15">
      <c r="A443" s="32">
        <v>44</v>
      </c>
      <c r="B443" s="33" t="s">
        <v>7042</v>
      </c>
      <c r="C443" s="34" t="s">
        <v>9716</v>
      </c>
      <c r="D443" s="422"/>
      <c r="E443" s="424"/>
      <c r="F443" s="36"/>
      <c r="G443" s="29"/>
      <c r="H443" s="1280">
        <f>'16就労移行支援(養成・基本)'!K23</f>
        <v>625</v>
      </c>
      <c r="I443" s="1108"/>
      <c r="J443" s="4" t="s">
        <v>21</v>
      </c>
      <c r="K443" s="22"/>
      <c r="L443" s="1228"/>
      <c r="M443" s="1283"/>
      <c r="N443" s="1283"/>
      <c r="O443" s="1283"/>
      <c r="P443" s="1283"/>
      <c r="Q443" s="1283"/>
      <c r="R443" s="418"/>
      <c r="S443" s="419"/>
      <c r="T443" s="419"/>
      <c r="U443" s="93"/>
      <c r="V443" s="2"/>
      <c r="W443" s="22"/>
      <c r="X443" s="1202" t="s">
        <v>4824</v>
      </c>
      <c r="Y443" s="1202"/>
      <c r="Z443" s="1202"/>
      <c r="AA443" s="1202"/>
      <c r="AB443" s="1202"/>
      <c r="AC443" s="448" t="s">
        <v>4825</v>
      </c>
      <c r="AD443" s="99"/>
      <c r="AE443" s="99"/>
      <c r="AF443" s="43"/>
      <c r="AG443" s="43"/>
      <c r="AH443" s="43"/>
      <c r="AI443" s="43"/>
      <c r="AJ443" s="43"/>
      <c r="AK443" s="43"/>
      <c r="AL443" s="43"/>
      <c r="AM443" s="44" t="s">
        <v>17</v>
      </c>
      <c r="AN443" s="1157">
        <f>$AN$8</f>
        <v>0.7</v>
      </c>
      <c r="AO443" s="1157"/>
      <c r="AP443" s="25"/>
      <c r="AQ443" s="25"/>
      <c r="AR443" s="25"/>
      <c r="AS443" s="25"/>
      <c r="AT443" s="35">
        <f>ROUND(ROUND(ROUND(H443*P444,0)*V432,0)*AN443,0)</f>
        <v>211</v>
      </c>
      <c r="AU443" s="31"/>
    </row>
    <row r="444" spans="1:47" ht="17.100000000000001" customHeight="1" x14ac:dyDescent="0.15">
      <c r="A444" s="32">
        <v>44</v>
      </c>
      <c r="B444" s="33" t="s">
        <v>7044</v>
      </c>
      <c r="C444" s="34" t="s">
        <v>9717</v>
      </c>
      <c r="D444" s="422"/>
      <c r="E444" s="424"/>
      <c r="F444" s="36"/>
      <c r="G444" s="29"/>
      <c r="H444" s="418"/>
      <c r="I444" s="419"/>
      <c r="J444" s="419"/>
      <c r="K444" s="425"/>
      <c r="L444" s="420"/>
      <c r="M444" s="421"/>
      <c r="N444" s="421"/>
      <c r="O444" s="26" t="s">
        <v>17</v>
      </c>
      <c r="P444" s="1180">
        <f>$P$12</f>
        <v>0.96499999999999997</v>
      </c>
      <c r="Q444" s="1180"/>
      <c r="R444" s="166"/>
      <c r="S444" s="167"/>
      <c r="T444" s="167"/>
      <c r="U444" s="93"/>
      <c r="V444" s="2"/>
      <c r="W444" s="22"/>
      <c r="X444" s="1273"/>
      <c r="Y444" s="1273"/>
      <c r="Z444" s="1273"/>
      <c r="AA444" s="1273"/>
      <c r="AB444" s="1273"/>
      <c r="AC444" s="448" t="s">
        <v>8385</v>
      </c>
      <c r="AD444" s="99"/>
      <c r="AE444" s="99"/>
      <c r="AF444" s="43"/>
      <c r="AG444" s="43"/>
      <c r="AH444" s="43"/>
      <c r="AI444" s="43"/>
      <c r="AJ444" s="43"/>
      <c r="AK444" s="43"/>
      <c r="AL444" s="43"/>
      <c r="AM444" s="44" t="s">
        <v>17</v>
      </c>
      <c r="AN444" s="1157">
        <f>$AN$9</f>
        <v>0.5</v>
      </c>
      <c r="AO444" s="1157"/>
      <c r="AP444" s="25"/>
      <c r="AQ444" s="25"/>
      <c r="AR444" s="25"/>
      <c r="AS444" s="25"/>
      <c r="AT444" s="35">
        <f>ROUND(ROUND(ROUND(H443*P444,0)*V432,0)*AN444,0)</f>
        <v>151</v>
      </c>
      <c r="AU444" s="31"/>
    </row>
    <row r="445" spans="1:47" ht="17.100000000000001" customHeight="1" x14ac:dyDescent="0.15">
      <c r="A445" s="32">
        <v>44</v>
      </c>
      <c r="B445" s="33" t="s">
        <v>7046</v>
      </c>
      <c r="C445" s="34" t="s">
        <v>9718</v>
      </c>
      <c r="D445" s="422"/>
      <c r="E445" s="424"/>
      <c r="F445" s="36"/>
      <c r="G445" s="29"/>
      <c r="H445" s="20"/>
      <c r="K445" s="21"/>
      <c r="L445" s="416"/>
      <c r="M445" s="417"/>
      <c r="N445" s="417"/>
      <c r="O445" s="65"/>
      <c r="P445" s="156"/>
      <c r="Q445" s="156"/>
      <c r="R445" s="166"/>
      <c r="S445" s="167"/>
      <c r="T445" s="314"/>
      <c r="W445" s="449"/>
      <c r="X445" s="42"/>
      <c r="Y445" s="43"/>
      <c r="Z445" s="44"/>
      <c r="AA445" s="44"/>
      <c r="AB445" s="43"/>
      <c r="AC445" s="450"/>
      <c r="AD445" s="43"/>
      <c r="AE445" s="43"/>
      <c r="AF445" s="43"/>
      <c r="AG445" s="43"/>
      <c r="AH445" s="43"/>
      <c r="AI445" s="43"/>
      <c r="AJ445" s="43"/>
      <c r="AK445" s="43"/>
      <c r="AL445" s="43"/>
      <c r="AM445" s="44"/>
      <c r="AN445" s="45"/>
      <c r="AO445" s="45"/>
      <c r="AP445" s="1198" t="s">
        <v>4833</v>
      </c>
      <c r="AQ445" s="1281"/>
      <c r="AR445" s="1281"/>
      <c r="AS445" s="1299"/>
      <c r="AT445" s="35">
        <f>ROUND(ROUND(H443*V432,0)*AR448,0)</f>
        <v>297</v>
      </c>
      <c r="AU445" s="31"/>
    </row>
    <row r="446" spans="1:47" ht="17.100000000000001" customHeight="1" x14ac:dyDescent="0.15">
      <c r="A446" s="32">
        <v>44</v>
      </c>
      <c r="B446" s="33" t="s">
        <v>7048</v>
      </c>
      <c r="C446" s="34" t="s">
        <v>9719</v>
      </c>
      <c r="D446" s="422"/>
      <c r="E446" s="424"/>
      <c r="F446" s="36"/>
      <c r="G446" s="29"/>
      <c r="H446" s="20"/>
      <c r="K446" s="21"/>
      <c r="L446" s="418"/>
      <c r="M446" s="419"/>
      <c r="N446" s="419"/>
      <c r="O446" s="23"/>
      <c r="P446" s="167"/>
      <c r="Q446" s="167"/>
      <c r="R446" s="166"/>
      <c r="S446" s="167"/>
      <c r="T446" s="314"/>
      <c r="W446" s="449"/>
      <c r="X446" s="1271" t="s">
        <v>4824</v>
      </c>
      <c r="Y446" s="1202"/>
      <c r="Z446" s="1202"/>
      <c r="AA446" s="1202"/>
      <c r="AB446" s="1202"/>
      <c r="AC446" s="448" t="s">
        <v>4825</v>
      </c>
      <c r="AD446" s="99"/>
      <c r="AE446" s="99"/>
      <c r="AF446" s="43"/>
      <c r="AG446" s="43"/>
      <c r="AH446" s="43"/>
      <c r="AI446" s="43"/>
      <c r="AJ446" s="43"/>
      <c r="AK446" s="43"/>
      <c r="AL446" s="43"/>
      <c r="AM446" s="44" t="s">
        <v>17</v>
      </c>
      <c r="AN446" s="1157">
        <f>$AN$8</f>
        <v>0.7</v>
      </c>
      <c r="AO446" s="1157"/>
      <c r="AP446" s="1268"/>
      <c r="AQ446" s="1269"/>
      <c r="AR446" s="1269"/>
      <c r="AS446" s="1270"/>
      <c r="AT446" s="35">
        <f>ROUND(ROUND(ROUND(H443*V432,0)*AN446,0)*AR448,0)</f>
        <v>208</v>
      </c>
      <c r="AU446" s="31"/>
    </row>
    <row r="447" spans="1:47" ht="17.100000000000001" customHeight="1" x14ac:dyDescent="0.15">
      <c r="A447" s="32">
        <v>44</v>
      </c>
      <c r="B447" s="33" t="s">
        <v>7050</v>
      </c>
      <c r="C447" s="34" t="s">
        <v>9720</v>
      </c>
      <c r="D447" s="422"/>
      <c r="E447" s="424"/>
      <c r="F447" s="36"/>
      <c r="G447" s="29"/>
      <c r="H447" s="20"/>
      <c r="K447" s="21"/>
      <c r="L447" s="420"/>
      <c r="M447" s="421"/>
      <c r="N447" s="421"/>
      <c r="O447" s="26"/>
      <c r="P447" s="27"/>
      <c r="Q447" s="27"/>
      <c r="R447" s="166"/>
      <c r="S447" s="167"/>
      <c r="T447" s="314"/>
      <c r="W447" s="449"/>
      <c r="X447" s="1272"/>
      <c r="Y447" s="1273"/>
      <c r="Z447" s="1273"/>
      <c r="AA447" s="1273"/>
      <c r="AB447" s="1273"/>
      <c r="AC447" s="448" t="s">
        <v>8385</v>
      </c>
      <c r="AD447" s="99"/>
      <c r="AE447" s="99"/>
      <c r="AF447" s="43"/>
      <c r="AG447" s="43"/>
      <c r="AH447" s="43"/>
      <c r="AI447" s="43"/>
      <c r="AJ447" s="43"/>
      <c r="AK447" s="43"/>
      <c r="AL447" s="43"/>
      <c r="AM447" s="44" t="s">
        <v>17</v>
      </c>
      <c r="AN447" s="1157">
        <f>$AN$9</f>
        <v>0.5</v>
      </c>
      <c r="AO447" s="1157"/>
      <c r="AP447" s="20"/>
      <c r="AQ447" s="4"/>
      <c r="AR447" s="4"/>
      <c r="AS447" s="21"/>
      <c r="AT447" s="35">
        <f>ROUND(ROUND(ROUND(H443*V432,0)*AN447,0)*AR448,0)</f>
        <v>149</v>
      </c>
      <c r="AU447" s="31"/>
    </row>
    <row r="448" spans="1:47" ht="17.100000000000001" customHeight="1" x14ac:dyDescent="0.15">
      <c r="A448" s="32">
        <v>44</v>
      </c>
      <c r="B448" s="33" t="s">
        <v>7052</v>
      </c>
      <c r="C448" s="34" t="s">
        <v>9721</v>
      </c>
      <c r="D448" s="422"/>
      <c r="E448" s="424"/>
      <c r="F448" s="36"/>
      <c r="G448" s="29"/>
      <c r="H448" s="20"/>
      <c r="K448" s="21"/>
      <c r="L448" s="1271" t="s">
        <v>4829</v>
      </c>
      <c r="M448" s="1202"/>
      <c r="N448" s="1202"/>
      <c r="O448" s="1202"/>
      <c r="P448" s="1202"/>
      <c r="Q448" s="1202"/>
      <c r="R448" s="418"/>
      <c r="S448" s="419"/>
      <c r="T448" s="425"/>
      <c r="W448" s="449"/>
      <c r="X448" s="42"/>
      <c r="Y448" s="43"/>
      <c r="Z448" s="44"/>
      <c r="AA448" s="44"/>
      <c r="AB448" s="43"/>
      <c r="AC448" s="450"/>
      <c r="AD448" s="43"/>
      <c r="AE448" s="43"/>
      <c r="AF448" s="43"/>
      <c r="AG448" s="43"/>
      <c r="AH448" s="43"/>
      <c r="AI448" s="43"/>
      <c r="AJ448" s="43"/>
      <c r="AK448" s="43"/>
      <c r="AL448" s="43"/>
      <c r="AM448" s="44"/>
      <c r="AN448" s="45"/>
      <c r="AO448" s="45"/>
      <c r="AP448" s="20"/>
      <c r="AQ448" s="23" t="s">
        <v>17</v>
      </c>
      <c r="AR448" s="1158">
        <f>AR436</f>
        <v>0.95</v>
      </c>
      <c r="AS448" s="1159"/>
      <c r="AT448" s="35">
        <f>ROUND(ROUND(ROUND(H443*P450,0)*V432,0)*AR448,0)</f>
        <v>287</v>
      </c>
      <c r="AU448" s="31"/>
    </row>
    <row r="449" spans="1:47" ht="17.100000000000001" customHeight="1" x14ac:dyDescent="0.15">
      <c r="A449" s="32">
        <v>44</v>
      </c>
      <c r="B449" s="33" t="s">
        <v>7054</v>
      </c>
      <c r="C449" s="34" t="s">
        <v>9722</v>
      </c>
      <c r="D449" s="422"/>
      <c r="E449" s="424"/>
      <c r="F449" s="36"/>
      <c r="G449" s="29"/>
      <c r="H449" s="20"/>
      <c r="K449" s="21"/>
      <c r="L449" s="1228"/>
      <c r="M449" s="1283"/>
      <c r="N449" s="1283"/>
      <c r="O449" s="1283"/>
      <c r="P449" s="1283"/>
      <c r="Q449" s="1283"/>
      <c r="R449" s="418"/>
      <c r="S449" s="419"/>
      <c r="T449" s="425"/>
      <c r="W449" s="449"/>
      <c r="X449" s="1271" t="s">
        <v>4824</v>
      </c>
      <c r="Y449" s="1202"/>
      <c r="Z449" s="1202"/>
      <c r="AA449" s="1202"/>
      <c r="AB449" s="1202"/>
      <c r="AC449" s="448" t="s">
        <v>4825</v>
      </c>
      <c r="AD449" s="99"/>
      <c r="AE449" s="99"/>
      <c r="AF449" s="43"/>
      <c r="AG449" s="43"/>
      <c r="AH449" s="43"/>
      <c r="AI449" s="43"/>
      <c r="AJ449" s="43"/>
      <c r="AK449" s="43"/>
      <c r="AL449" s="43"/>
      <c r="AM449" s="44" t="s">
        <v>17</v>
      </c>
      <c r="AN449" s="1157">
        <f>$AN$8</f>
        <v>0.7</v>
      </c>
      <c r="AO449" s="1157"/>
      <c r="AP449" s="20"/>
      <c r="AQ449" s="4"/>
      <c r="AR449" s="4"/>
      <c r="AS449" s="21"/>
      <c r="AT449" s="35">
        <f>ROUND(ROUND(ROUND(ROUND(H443*P450,0)*V432,0)*AN449,0)*AR448,0)</f>
        <v>200</v>
      </c>
      <c r="AU449" s="31"/>
    </row>
    <row r="450" spans="1:47" ht="17.100000000000001" customHeight="1" x14ac:dyDescent="0.15">
      <c r="A450" s="32">
        <v>44</v>
      </c>
      <c r="B450" s="33" t="s">
        <v>7056</v>
      </c>
      <c r="C450" s="34" t="s">
        <v>9723</v>
      </c>
      <c r="D450" s="422"/>
      <c r="E450" s="424"/>
      <c r="F450" s="36"/>
      <c r="G450" s="29"/>
      <c r="H450" s="20"/>
      <c r="K450" s="21"/>
      <c r="L450" s="420"/>
      <c r="M450" s="421"/>
      <c r="N450" s="421"/>
      <c r="O450" s="26" t="s">
        <v>17</v>
      </c>
      <c r="P450" s="1180">
        <f>$P$12</f>
        <v>0.96499999999999997</v>
      </c>
      <c r="Q450" s="1180"/>
      <c r="R450" s="166"/>
      <c r="S450" s="167"/>
      <c r="T450" s="314"/>
      <c r="W450" s="449"/>
      <c r="X450" s="1272"/>
      <c r="Y450" s="1273"/>
      <c r="Z450" s="1273"/>
      <c r="AA450" s="1273"/>
      <c r="AB450" s="1273"/>
      <c r="AC450" s="448" t="s">
        <v>8385</v>
      </c>
      <c r="AD450" s="99"/>
      <c r="AE450" s="99"/>
      <c r="AF450" s="43"/>
      <c r="AG450" s="43"/>
      <c r="AH450" s="43"/>
      <c r="AI450" s="43"/>
      <c r="AJ450" s="43"/>
      <c r="AK450" s="43"/>
      <c r="AL450" s="43"/>
      <c r="AM450" s="44" t="s">
        <v>17</v>
      </c>
      <c r="AN450" s="1157">
        <f>$AN$9</f>
        <v>0.5</v>
      </c>
      <c r="AO450" s="1157"/>
      <c r="AP450" s="24"/>
      <c r="AQ450" s="25"/>
      <c r="AR450" s="25"/>
      <c r="AS450" s="38"/>
      <c r="AT450" s="35">
        <f>ROUND(ROUND(ROUND(ROUND(H443*P450,0)*V432,0)*AN450,0)*AR448,0)</f>
        <v>143</v>
      </c>
      <c r="AU450" s="31"/>
    </row>
    <row r="451" spans="1:47" ht="17.100000000000001" customHeight="1" x14ac:dyDescent="0.15">
      <c r="A451" s="32">
        <v>44</v>
      </c>
      <c r="B451" s="33" t="s">
        <v>7058</v>
      </c>
      <c r="C451" s="34" t="s">
        <v>9724</v>
      </c>
      <c r="D451" s="422"/>
      <c r="E451" s="424"/>
      <c r="F451" s="36"/>
      <c r="G451" s="29"/>
      <c r="H451" s="1085" t="s">
        <v>4853</v>
      </c>
      <c r="I451" s="1133"/>
      <c r="J451" s="1133"/>
      <c r="K451" s="1134"/>
      <c r="L451" s="416"/>
      <c r="M451" s="417"/>
      <c r="N451" s="417"/>
      <c r="O451" s="65"/>
      <c r="P451" s="156"/>
      <c r="Q451" s="156"/>
      <c r="R451" s="166"/>
      <c r="S451" s="167"/>
      <c r="T451" s="167"/>
      <c r="U451" s="93"/>
      <c r="V451" s="2"/>
      <c r="W451" s="22"/>
      <c r="X451" s="43"/>
      <c r="Y451" s="43"/>
      <c r="Z451" s="44"/>
      <c r="AA451" s="44"/>
      <c r="AB451" s="43"/>
      <c r="AC451" s="450"/>
      <c r="AD451" s="43"/>
      <c r="AE451" s="43"/>
      <c r="AF451" s="43"/>
      <c r="AG451" s="43"/>
      <c r="AH451" s="43"/>
      <c r="AI451" s="43"/>
      <c r="AJ451" s="43"/>
      <c r="AK451" s="43"/>
      <c r="AL451" s="43"/>
      <c r="AM451" s="44"/>
      <c r="AN451" s="45"/>
      <c r="AO451" s="45"/>
      <c r="AP451" s="25"/>
      <c r="AQ451" s="25"/>
      <c r="AR451" s="25"/>
      <c r="AS451" s="25"/>
      <c r="AT451" s="35">
        <f>ROUND(H455*V432,0)</f>
        <v>268</v>
      </c>
      <c r="AU451" s="31"/>
    </row>
    <row r="452" spans="1:47" ht="17.100000000000001" customHeight="1" x14ac:dyDescent="0.15">
      <c r="A452" s="32">
        <v>44</v>
      </c>
      <c r="B452" s="33" t="s">
        <v>7060</v>
      </c>
      <c r="C452" s="34" t="s">
        <v>9725</v>
      </c>
      <c r="D452" s="422"/>
      <c r="E452" s="424"/>
      <c r="F452" s="29"/>
      <c r="G452" s="29"/>
      <c r="H452" s="1137"/>
      <c r="I452" s="1135"/>
      <c r="J452" s="1135"/>
      <c r="K452" s="1136"/>
      <c r="L452" s="418"/>
      <c r="M452" s="419"/>
      <c r="N452" s="419"/>
      <c r="O452" s="23"/>
      <c r="P452" s="167"/>
      <c r="Q452" s="167"/>
      <c r="R452" s="166"/>
      <c r="S452" s="167"/>
      <c r="T452" s="167"/>
      <c r="U452" s="93"/>
      <c r="V452" s="2"/>
      <c r="W452" s="22"/>
      <c r="X452" s="1202" t="s">
        <v>4824</v>
      </c>
      <c r="Y452" s="1202"/>
      <c r="Z452" s="1202"/>
      <c r="AA452" s="1202"/>
      <c r="AB452" s="1202"/>
      <c r="AC452" s="448" t="s">
        <v>4825</v>
      </c>
      <c r="AD452" s="99"/>
      <c r="AE452" s="99"/>
      <c r="AF452" s="43"/>
      <c r="AG452" s="43"/>
      <c r="AH452" s="43"/>
      <c r="AI452" s="43"/>
      <c r="AJ452" s="43"/>
      <c r="AK452" s="43"/>
      <c r="AL452" s="43"/>
      <c r="AM452" s="44" t="s">
        <v>17</v>
      </c>
      <c r="AN452" s="1157">
        <f>$AN$8</f>
        <v>0.7</v>
      </c>
      <c r="AO452" s="1157"/>
      <c r="AP452" s="43"/>
      <c r="AQ452" s="43"/>
      <c r="AR452" s="43"/>
      <c r="AS452" s="43"/>
      <c r="AT452" s="35">
        <f>ROUND(ROUND(H455*V432,0)*AN452,0)</f>
        <v>188</v>
      </c>
      <c r="AU452" s="31"/>
    </row>
    <row r="453" spans="1:47" ht="17.100000000000001" customHeight="1" x14ac:dyDescent="0.15">
      <c r="A453" s="32">
        <v>44</v>
      </c>
      <c r="B453" s="33" t="s">
        <v>7062</v>
      </c>
      <c r="C453" s="34" t="s">
        <v>9726</v>
      </c>
      <c r="D453" s="422"/>
      <c r="E453" s="424"/>
      <c r="F453" s="29"/>
      <c r="G453" s="29"/>
      <c r="H453" s="1137"/>
      <c r="I453" s="1135"/>
      <c r="J453" s="1135"/>
      <c r="K453" s="1136"/>
      <c r="L453" s="420"/>
      <c r="M453" s="421"/>
      <c r="N453" s="421"/>
      <c r="O453" s="26"/>
      <c r="P453" s="27"/>
      <c r="Q453" s="27"/>
      <c r="R453" s="166"/>
      <c r="S453" s="167"/>
      <c r="T453" s="167"/>
      <c r="U453" s="93"/>
      <c r="V453" s="2"/>
      <c r="W453" s="22"/>
      <c r="X453" s="1273"/>
      <c r="Y453" s="1273"/>
      <c r="Z453" s="1273"/>
      <c r="AA453" s="1273"/>
      <c r="AB453" s="1273"/>
      <c r="AC453" s="448" t="s">
        <v>8385</v>
      </c>
      <c r="AD453" s="99"/>
      <c r="AE453" s="99"/>
      <c r="AF453" s="43"/>
      <c r="AG453" s="43"/>
      <c r="AH453" s="43"/>
      <c r="AI453" s="43"/>
      <c r="AJ453" s="43"/>
      <c r="AK453" s="43"/>
      <c r="AL453" s="43"/>
      <c r="AM453" s="44" t="s">
        <v>17</v>
      </c>
      <c r="AN453" s="1157">
        <f>$AN$9</f>
        <v>0.5</v>
      </c>
      <c r="AO453" s="1157"/>
      <c r="AP453" s="43"/>
      <c r="AQ453" s="43"/>
      <c r="AR453" s="43"/>
      <c r="AS453" s="43"/>
      <c r="AT453" s="35">
        <f>ROUND(ROUND(H455*V432,0)*AN453,0)</f>
        <v>134</v>
      </c>
      <c r="AU453" s="31"/>
    </row>
    <row r="454" spans="1:47" ht="17.100000000000001" customHeight="1" x14ac:dyDescent="0.15">
      <c r="A454" s="32">
        <v>44</v>
      </c>
      <c r="B454" s="33" t="s">
        <v>7064</v>
      </c>
      <c r="C454" s="34" t="s">
        <v>9727</v>
      </c>
      <c r="D454" s="422"/>
      <c r="E454" s="424"/>
      <c r="F454" s="29"/>
      <c r="G454" s="29"/>
      <c r="H454" s="1268"/>
      <c r="I454" s="1269"/>
      <c r="J454" s="1269"/>
      <c r="K454" s="1270"/>
      <c r="L454" s="1271" t="s">
        <v>4829</v>
      </c>
      <c r="M454" s="1202"/>
      <c r="N454" s="1202"/>
      <c r="O454" s="1202"/>
      <c r="P454" s="1202"/>
      <c r="Q454" s="1202"/>
      <c r="R454" s="418"/>
      <c r="S454" s="419"/>
      <c r="T454" s="419"/>
      <c r="U454" s="93"/>
      <c r="V454" s="2"/>
      <c r="W454" s="22"/>
      <c r="X454" s="43"/>
      <c r="Y454" s="43"/>
      <c r="Z454" s="44"/>
      <c r="AA454" s="44"/>
      <c r="AB454" s="43"/>
      <c r="AC454" s="450"/>
      <c r="AD454" s="43"/>
      <c r="AE454" s="43"/>
      <c r="AF454" s="43"/>
      <c r="AG454" s="43"/>
      <c r="AH454" s="43"/>
      <c r="AI454" s="43"/>
      <c r="AJ454" s="43"/>
      <c r="AK454" s="43"/>
      <c r="AL454" s="43"/>
      <c r="AM454" s="44"/>
      <c r="AN454" s="45"/>
      <c r="AO454" s="45"/>
      <c r="AP454" s="43"/>
      <c r="AQ454" s="43"/>
      <c r="AR454" s="25"/>
      <c r="AS454" s="25"/>
      <c r="AT454" s="35">
        <f>ROUND(ROUND(H455*P456,0)*V432,0)</f>
        <v>258</v>
      </c>
      <c r="AU454" s="31"/>
    </row>
    <row r="455" spans="1:47" ht="17.100000000000001" customHeight="1" x14ac:dyDescent="0.15">
      <c r="A455" s="32">
        <v>44</v>
      </c>
      <c r="B455" s="33" t="s">
        <v>7066</v>
      </c>
      <c r="C455" s="34" t="s">
        <v>9728</v>
      </c>
      <c r="D455" s="422"/>
      <c r="E455" s="424"/>
      <c r="F455" s="29"/>
      <c r="G455" s="29"/>
      <c r="H455" s="1280">
        <f>'16就労移行支援(養成・基本)'!K35</f>
        <v>535</v>
      </c>
      <c r="I455" s="1108"/>
      <c r="J455" s="4" t="s">
        <v>21</v>
      </c>
      <c r="K455" s="22"/>
      <c r="L455" s="1228"/>
      <c r="M455" s="1283"/>
      <c r="N455" s="1283"/>
      <c r="O455" s="1283"/>
      <c r="P455" s="1283"/>
      <c r="Q455" s="1283"/>
      <c r="R455" s="418"/>
      <c r="S455" s="419"/>
      <c r="T455" s="419"/>
      <c r="U455" s="93"/>
      <c r="V455" s="2"/>
      <c r="W455" s="22"/>
      <c r="X455" s="1202" t="s">
        <v>4824</v>
      </c>
      <c r="Y455" s="1202"/>
      <c r="Z455" s="1202"/>
      <c r="AA455" s="1202"/>
      <c r="AB455" s="1202"/>
      <c r="AC455" s="448" t="s">
        <v>4825</v>
      </c>
      <c r="AD455" s="99"/>
      <c r="AE455" s="99"/>
      <c r="AF455" s="43"/>
      <c r="AG455" s="43"/>
      <c r="AH455" s="43"/>
      <c r="AI455" s="43"/>
      <c r="AJ455" s="43"/>
      <c r="AK455" s="43"/>
      <c r="AL455" s="43"/>
      <c r="AM455" s="44" t="s">
        <v>17</v>
      </c>
      <c r="AN455" s="1157">
        <f>$AN$8</f>
        <v>0.7</v>
      </c>
      <c r="AO455" s="1157"/>
      <c r="AP455" s="25"/>
      <c r="AQ455" s="25"/>
      <c r="AR455" s="25"/>
      <c r="AS455" s="25"/>
      <c r="AT455" s="35">
        <f>ROUND(ROUND(ROUND(H455*P456,0)*V432,0)*AN455,0)</f>
        <v>181</v>
      </c>
      <c r="AU455" s="31"/>
    </row>
    <row r="456" spans="1:47" ht="17.100000000000001" customHeight="1" x14ac:dyDescent="0.15">
      <c r="A456" s="32">
        <v>44</v>
      </c>
      <c r="B456" s="33" t="s">
        <v>7068</v>
      </c>
      <c r="C456" s="34" t="s">
        <v>9729</v>
      </c>
      <c r="D456" s="422"/>
      <c r="E456" s="424"/>
      <c r="F456" s="29"/>
      <c r="G456" s="29"/>
      <c r="H456" s="418"/>
      <c r="I456" s="419"/>
      <c r="J456" s="419"/>
      <c r="K456" s="425"/>
      <c r="L456" s="420"/>
      <c r="M456" s="421"/>
      <c r="N456" s="421"/>
      <c r="O456" s="26" t="s">
        <v>17</v>
      </c>
      <c r="P456" s="1180">
        <f>$P$12</f>
        <v>0.96499999999999997</v>
      </c>
      <c r="Q456" s="1180"/>
      <c r="R456" s="166"/>
      <c r="S456" s="167"/>
      <c r="T456" s="167"/>
      <c r="U456" s="93"/>
      <c r="V456" s="2"/>
      <c r="W456" s="22"/>
      <c r="X456" s="1273"/>
      <c r="Y456" s="1273"/>
      <c r="Z456" s="1273"/>
      <c r="AA456" s="1273"/>
      <c r="AB456" s="1273"/>
      <c r="AC456" s="448" t="s">
        <v>8385</v>
      </c>
      <c r="AD456" s="99"/>
      <c r="AE456" s="99"/>
      <c r="AF456" s="43"/>
      <c r="AG456" s="43"/>
      <c r="AH456" s="43"/>
      <c r="AI456" s="43"/>
      <c r="AJ456" s="43"/>
      <c r="AK456" s="43"/>
      <c r="AL456" s="43"/>
      <c r="AM456" s="44" t="s">
        <v>17</v>
      </c>
      <c r="AN456" s="1157">
        <f>$AN$9</f>
        <v>0.5</v>
      </c>
      <c r="AO456" s="1157"/>
      <c r="AP456" s="25"/>
      <c r="AQ456" s="25"/>
      <c r="AR456" s="25"/>
      <c r="AS456" s="25"/>
      <c r="AT456" s="35">
        <f>ROUND(ROUND(ROUND(H455*P456,0)*V432,0)*AN456,0)</f>
        <v>129</v>
      </c>
      <c r="AU456" s="31"/>
    </row>
    <row r="457" spans="1:47" ht="17.100000000000001" customHeight="1" x14ac:dyDescent="0.15">
      <c r="A457" s="32">
        <v>44</v>
      </c>
      <c r="B457" s="33" t="s">
        <v>7070</v>
      </c>
      <c r="C457" s="34" t="s">
        <v>9730</v>
      </c>
      <c r="D457" s="422"/>
      <c r="E457" s="424"/>
      <c r="F457" s="29"/>
      <c r="G457" s="29"/>
      <c r="H457" s="20"/>
      <c r="K457" s="21"/>
      <c r="L457" s="416"/>
      <c r="M457" s="417"/>
      <c r="N457" s="417"/>
      <c r="O457" s="65"/>
      <c r="P457" s="156"/>
      <c r="Q457" s="156"/>
      <c r="R457" s="166"/>
      <c r="S457" s="167"/>
      <c r="T457" s="314"/>
      <c r="W457" s="449"/>
      <c r="X457" s="42"/>
      <c r="Y457" s="43"/>
      <c r="Z457" s="44"/>
      <c r="AA457" s="44"/>
      <c r="AB457" s="43"/>
      <c r="AC457" s="450"/>
      <c r="AD457" s="43"/>
      <c r="AE457" s="43"/>
      <c r="AF457" s="43"/>
      <c r="AG457" s="43"/>
      <c r="AH457" s="43"/>
      <c r="AI457" s="43"/>
      <c r="AJ457" s="43"/>
      <c r="AK457" s="43"/>
      <c r="AL457" s="43"/>
      <c r="AM457" s="44"/>
      <c r="AN457" s="45"/>
      <c r="AO457" s="45"/>
      <c r="AP457" s="1198" t="s">
        <v>4833</v>
      </c>
      <c r="AQ457" s="1281"/>
      <c r="AR457" s="1281"/>
      <c r="AS457" s="1299"/>
      <c r="AT457" s="35">
        <f>ROUND(ROUND(H455*V432,0)*AR460,0)</f>
        <v>255</v>
      </c>
      <c r="AU457" s="31"/>
    </row>
    <row r="458" spans="1:47" ht="17.100000000000001" customHeight="1" x14ac:dyDescent="0.15">
      <c r="A458" s="32">
        <v>44</v>
      </c>
      <c r="B458" s="33" t="s">
        <v>7072</v>
      </c>
      <c r="C458" s="34" t="s">
        <v>9731</v>
      </c>
      <c r="D458" s="422"/>
      <c r="E458" s="424"/>
      <c r="F458" s="29"/>
      <c r="G458" s="29"/>
      <c r="H458" s="20"/>
      <c r="K458" s="21"/>
      <c r="L458" s="418"/>
      <c r="M458" s="419"/>
      <c r="N458" s="419"/>
      <c r="O458" s="23"/>
      <c r="P458" s="167"/>
      <c r="Q458" s="167"/>
      <c r="R458" s="166"/>
      <c r="S458" s="167"/>
      <c r="T458" s="314"/>
      <c r="W458" s="449"/>
      <c r="X458" s="1271" t="s">
        <v>4824</v>
      </c>
      <c r="Y458" s="1202"/>
      <c r="Z458" s="1202"/>
      <c r="AA458" s="1202"/>
      <c r="AB458" s="1202"/>
      <c r="AC458" s="448" t="s">
        <v>4825</v>
      </c>
      <c r="AD458" s="99"/>
      <c r="AE458" s="99"/>
      <c r="AF458" s="43"/>
      <c r="AG458" s="43"/>
      <c r="AH458" s="43"/>
      <c r="AI458" s="43"/>
      <c r="AJ458" s="43"/>
      <c r="AK458" s="43"/>
      <c r="AL458" s="43"/>
      <c r="AM458" s="44" t="s">
        <v>17</v>
      </c>
      <c r="AN458" s="1157">
        <f>$AN$8</f>
        <v>0.7</v>
      </c>
      <c r="AO458" s="1157"/>
      <c r="AP458" s="1268"/>
      <c r="AQ458" s="1269"/>
      <c r="AR458" s="1269"/>
      <c r="AS458" s="1270"/>
      <c r="AT458" s="35">
        <f>ROUND(ROUND(ROUND(H455*V432,0)*AN458,0)*AR460,0)</f>
        <v>179</v>
      </c>
      <c r="AU458" s="31"/>
    </row>
    <row r="459" spans="1:47" ht="17.100000000000001" customHeight="1" x14ac:dyDescent="0.15">
      <c r="A459" s="32">
        <v>44</v>
      </c>
      <c r="B459" s="33" t="s">
        <v>7074</v>
      </c>
      <c r="C459" s="34" t="s">
        <v>9732</v>
      </c>
      <c r="D459" s="422"/>
      <c r="E459" s="424"/>
      <c r="F459" s="29"/>
      <c r="G459" s="29"/>
      <c r="H459" s="20"/>
      <c r="K459" s="21"/>
      <c r="L459" s="420"/>
      <c r="M459" s="421"/>
      <c r="N459" s="421"/>
      <c r="O459" s="26"/>
      <c r="P459" s="27"/>
      <c r="Q459" s="27"/>
      <c r="R459" s="166"/>
      <c r="S459" s="167"/>
      <c r="T459" s="314"/>
      <c r="W459" s="449"/>
      <c r="X459" s="1272"/>
      <c r="Y459" s="1273"/>
      <c r="Z459" s="1273"/>
      <c r="AA459" s="1273"/>
      <c r="AB459" s="1273"/>
      <c r="AC459" s="448" t="s">
        <v>8385</v>
      </c>
      <c r="AD459" s="99"/>
      <c r="AE459" s="99"/>
      <c r="AF459" s="43"/>
      <c r="AG459" s="43"/>
      <c r="AH459" s="43"/>
      <c r="AI459" s="43"/>
      <c r="AJ459" s="43"/>
      <c r="AK459" s="43"/>
      <c r="AL459" s="43"/>
      <c r="AM459" s="44" t="s">
        <v>17</v>
      </c>
      <c r="AN459" s="1157">
        <f>$AN$9</f>
        <v>0.5</v>
      </c>
      <c r="AO459" s="1157"/>
      <c r="AP459" s="20"/>
      <c r="AQ459" s="4"/>
      <c r="AR459" s="4"/>
      <c r="AS459" s="21"/>
      <c r="AT459" s="35">
        <f>ROUND(ROUND(ROUND(H455*V432,0)*AN459,0)*AR460,0)</f>
        <v>127</v>
      </c>
      <c r="AU459" s="31"/>
    </row>
    <row r="460" spans="1:47" ht="17.100000000000001" customHeight="1" x14ac:dyDescent="0.15">
      <c r="A460" s="32">
        <v>44</v>
      </c>
      <c r="B460" s="33" t="s">
        <v>7076</v>
      </c>
      <c r="C460" s="34" t="s">
        <v>9733</v>
      </c>
      <c r="D460" s="422"/>
      <c r="E460" s="424"/>
      <c r="F460" s="29"/>
      <c r="G460" s="29"/>
      <c r="H460" s="20"/>
      <c r="K460" s="21"/>
      <c r="L460" s="1271" t="s">
        <v>4829</v>
      </c>
      <c r="M460" s="1202"/>
      <c r="N460" s="1202"/>
      <c r="O460" s="1202"/>
      <c r="P460" s="1202"/>
      <c r="Q460" s="1202"/>
      <c r="R460" s="418"/>
      <c r="S460" s="419"/>
      <c r="T460" s="425"/>
      <c r="W460" s="449"/>
      <c r="X460" s="42"/>
      <c r="Y460" s="43"/>
      <c r="Z460" s="44"/>
      <c r="AA460" s="44"/>
      <c r="AB460" s="43"/>
      <c r="AC460" s="450"/>
      <c r="AD460" s="43"/>
      <c r="AE460" s="43"/>
      <c r="AF460" s="43"/>
      <c r="AG460" s="43"/>
      <c r="AH460" s="43"/>
      <c r="AI460" s="43"/>
      <c r="AJ460" s="43"/>
      <c r="AK460" s="43"/>
      <c r="AL460" s="43"/>
      <c r="AM460" s="44"/>
      <c r="AN460" s="45"/>
      <c r="AO460" s="45"/>
      <c r="AP460" s="20"/>
      <c r="AQ460" s="23" t="s">
        <v>17</v>
      </c>
      <c r="AR460" s="1158">
        <f>AR448</f>
        <v>0.95</v>
      </c>
      <c r="AS460" s="1159"/>
      <c r="AT460" s="35">
        <f>ROUND(ROUND(ROUND(H455*P462,0)*V432,0)*AR460,0)</f>
        <v>245</v>
      </c>
      <c r="AU460" s="31"/>
    </row>
    <row r="461" spans="1:47" ht="17.100000000000001" customHeight="1" x14ac:dyDescent="0.15">
      <c r="A461" s="32">
        <v>44</v>
      </c>
      <c r="B461" s="33" t="s">
        <v>7078</v>
      </c>
      <c r="C461" s="34" t="s">
        <v>9734</v>
      </c>
      <c r="D461" s="422"/>
      <c r="E461" s="424"/>
      <c r="F461" s="29"/>
      <c r="G461" s="29"/>
      <c r="H461" s="20"/>
      <c r="K461" s="21"/>
      <c r="L461" s="1228"/>
      <c r="M461" s="1283"/>
      <c r="N461" s="1283"/>
      <c r="O461" s="1283"/>
      <c r="P461" s="1283"/>
      <c r="Q461" s="1283"/>
      <c r="R461" s="418"/>
      <c r="S461" s="419"/>
      <c r="T461" s="425"/>
      <c r="W461" s="449"/>
      <c r="X461" s="1271" t="s">
        <v>4824</v>
      </c>
      <c r="Y461" s="1202"/>
      <c r="Z461" s="1202"/>
      <c r="AA461" s="1202"/>
      <c r="AB461" s="1202"/>
      <c r="AC461" s="448" t="s">
        <v>4825</v>
      </c>
      <c r="AD461" s="99"/>
      <c r="AE461" s="99"/>
      <c r="AF461" s="43"/>
      <c r="AG461" s="43"/>
      <c r="AH461" s="43"/>
      <c r="AI461" s="43"/>
      <c r="AJ461" s="43"/>
      <c r="AK461" s="43"/>
      <c r="AL461" s="43"/>
      <c r="AM461" s="44" t="s">
        <v>17</v>
      </c>
      <c r="AN461" s="1157">
        <f>$AN$8</f>
        <v>0.7</v>
      </c>
      <c r="AO461" s="1157"/>
      <c r="AP461" s="20"/>
      <c r="AQ461" s="4"/>
      <c r="AR461" s="4"/>
      <c r="AS461" s="21"/>
      <c r="AT461" s="35">
        <f>ROUND(ROUND(ROUND(ROUND(H455*P462,0)*V432,0)*AN461,0)*AR460,0)</f>
        <v>172</v>
      </c>
      <c r="AU461" s="31"/>
    </row>
    <row r="462" spans="1:47" ht="17.100000000000001" customHeight="1" x14ac:dyDescent="0.15">
      <c r="A462" s="32">
        <v>44</v>
      </c>
      <c r="B462" s="33" t="s">
        <v>7080</v>
      </c>
      <c r="C462" s="34" t="s">
        <v>9735</v>
      </c>
      <c r="D462" s="422"/>
      <c r="E462" s="424"/>
      <c r="F462" s="29"/>
      <c r="G462" s="29"/>
      <c r="H462" s="20"/>
      <c r="K462" s="21"/>
      <c r="L462" s="420"/>
      <c r="M462" s="421"/>
      <c r="N462" s="421"/>
      <c r="O462" s="26" t="s">
        <v>17</v>
      </c>
      <c r="P462" s="1180">
        <f>$P$12</f>
        <v>0.96499999999999997</v>
      </c>
      <c r="Q462" s="1180"/>
      <c r="R462" s="166"/>
      <c r="S462" s="167"/>
      <c r="T462" s="314"/>
      <c r="W462" s="449"/>
      <c r="X462" s="1272"/>
      <c r="Y462" s="1273"/>
      <c r="Z462" s="1273"/>
      <c r="AA462" s="1273"/>
      <c r="AB462" s="1273"/>
      <c r="AC462" s="448" t="s">
        <v>8385</v>
      </c>
      <c r="AD462" s="99"/>
      <c r="AE462" s="99"/>
      <c r="AF462" s="43"/>
      <c r="AG462" s="43"/>
      <c r="AH462" s="43"/>
      <c r="AI462" s="43"/>
      <c r="AJ462" s="43"/>
      <c r="AK462" s="43"/>
      <c r="AL462" s="43"/>
      <c r="AM462" s="44" t="s">
        <v>17</v>
      </c>
      <c r="AN462" s="1157">
        <f>$AN$9</f>
        <v>0.5</v>
      </c>
      <c r="AO462" s="1157"/>
      <c r="AP462" s="24"/>
      <c r="AQ462" s="25"/>
      <c r="AR462" s="25"/>
      <c r="AS462" s="38"/>
      <c r="AT462" s="35">
        <f>ROUND(ROUND(ROUND(ROUND(H455*P462,0)*V432,0)*AN462,0)*AR460,0)</f>
        <v>123</v>
      </c>
      <c r="AU462" s="31"/>
    </row>
    <row r="463" spans="1:47" ht="17.100000000000001" customHeight="1" x14ac:dyDescent="0.15">
      <c r="A463" s="32">
        <v>44</v>
      </c>
      <c r="B463" s="33" t="s">
        <v>7082</v>
      </c>
      <c r="C463" s="34" t="s">
        <v>9736</v>
      </c>
      <c r="D463" s="422"/>
      <c r="E463" s="424"/>
      <c r="F463" s="29"/>
      <c r="G463" s="29"/>
      <c r="H463" s="1085" t="s">
        <v>4866</v>
      </c>
      <c r="I463" s="1133"/>
      <c r="J463" s="1133"/>
      <c r="K463" s="1134"/>
      <c r="L463" s="416"/>
      <c r="M463" s="417"/>
      <c r="N463" s="417"/>
      <c r="O463" s="65"/>
      <c r="P463" s="156"/>
      <c r="Q463" s="156"/>
      <c r="R463" s="1301" t="s">
        <v>9279</v>
      </c>
      <c r="S463" s="1117"/>
      <c r="T463" s="1117"/>
      <c r="U463" s="1218" t="s">
        <v>9700</v>
      </c>
      <c r="V463" s="1340"/>
      <c r="W463" s="1341"/>
      <c r="X463" s="43"/>
      <c r="Y463" s="43"/>
      <c r="Z463" s="44"/>
      <c r="AA463" s="44"/>
      <c r="AB463" s="43"/>
      <c r="AC463" s="450"/>
      <c r="AD463" s="43"/>
      <c r="AE463" s="43"/>
      <c r="AF463" s="43"/>
      <c r="AG463" s="43"/>
      <c r="AH463" s="43"/>
      <c r="AI463" s="43"/>
      <c r="AJ463" s="43"/>
      <c r="AK463" s="43"/>
      <c r="AL463" s="43"/>
      <c r="AM463" s="44"/>
      <c r="AN463" s="45"/>
      <c r="AO463" s="45"/>
      <c r="AP463" s="43"/>
      <c r="AQ463" s="43"/>
      <c r="AR463" s="43"/>
      <c r="AS463" s="43"/>
      <c r="AT463" s="35">
        <f>ROUND(H467*V468,0)</f>
        <v>225</v>
      </c>
      <c r="AU463" s="66" t="s">
        <v>4822</v>
      </c>
    </row>
    <row r="464" spans="1:47" ht="17.100000000000001" customHeight="1" x14ac:dyDescent="0.15">
      <c r="A464" s="32">
        <v>44</v>
      </c>
      <c r="B464" s="33" t="s">
        <v>7084</v>
      </c>
      <c r="C464" s="34" t="s">
        <v>9737</v>
      </c>
      <c r="D464" s="422"/>
      <c r="E464" s="424"/>
      <c r="F464" s="29"/>
      <c r="G464" s="29"/>
      <c r="H464" s="1137"/>
      <c r="I464" s="1135"/>
      <c r="J464" s="1135"/>
      <c r="K464" s="1136"/>
      <c r="L464" s="418"/>
      <c r="M464" s="419"/>
      <c r="N464" s="419"/>
      <c r="O464" s="23"/>
      <c r="P464" s="167"/>
      <c r="Q464" s="167"/>
      <c r="R464" s="1313"/>
      <c r="S464" s="1314"/>
      <c r="T464" s="1314"/>
      <c r="U464" s="1308"/>
      <c r="V464" s="1309"/>
      <c r="W464" s="1310"/>
      <c r="X464" s="1202" t="s">
        <v>4824</v>
      </c>
      <c r="Y464" s="1202"/>
      <c r="Z464" s="1202"/>
      <c r="AA464" s="1202"/>
      <c r="AB464" s="1202"/>
      <c r="AC464" s="448" t="s">
        <v>4825</v>
      </c>
      <c r="AD464" s="99"/>
      <c r="AE464" s="99"/>
      <c r="AF464" s="43"/>
      <c r="AG464" s="43"/>
      <c r="AH464" s="43"/>
      <c r="AI464" s="43"/>
      <c r="AJ464" s="43"/>
      <c r="AK464" s="43"/>
      <c r="AL464" s="43"/>
      <c r="AM464" s="44" t="s">
        <v>17</v>
      </c>
      <c r="AN464" s="1157">
        <f>$AN$8</f>
        <v>0.7</v>
      </c>
      <c r="AO464" s="1157"/>
      <c r="AP464" s="43"/>
      <c r="AQ464" s="43"/>
      <c r="AR464" s="43"/>
      <c r="AS464" s="43"/>
      <c r="AT464" s="35">
        <f>ROUND(ROUND(H467*V468,0)*AN464,0)</f>
        <v>158</v>
      </c>
      <c r="AU464" s="31"/>
    </row>
    <row r="465" spans="1:47" ht="17.100000000000001" customHeight="1" x14ac:dyDescent="0.15">
      <c r="A465" s="32">
        <v>44</v>
      </c>
      <c r="B465" s="33" t="s">
        <v>7086</v>
      </c>
      <c r="C465" s="34" t="s">
        <v>9738</v>
      </c>
      <c r="D465" s="422"/>
      <c r="E465" s="424"/>
      <c r="F465" s="29"/>
      <c r="G465" s="29"/>
      <c r="H465" s="1137"/>
      <c r="I465" s="1135"/>
      <c r="J465" s="1135"/>
      <c r="K465" s="1136"/>
      <c r="L465" s="420"/>
      <c r="M465" s="421"/>
      <c r="N465" s="421"/>
      <c r="O465" s="26"/>
      <c r="P465" s="27"/>
      <c r="Q465" s="27"/>
      <c r="R465" s="1313"/>
      <c r="S465" s="1314"/>
      <c r="T465" s="1314"/>
      <c r="U465" s="1308"/>
      <c r="V465" s="1309"/>
      <c r="W465" s="1310"/>
      <c r="X465" s="1273"/>
      <c r="Y465" s="1273"/>
      <c r="Z465" s="1273"/>
      <c r="AA465" s="1273"/>
      <c r="AB465" s="1273"/>
      <c r="AC465" s="448" t="s">
        <v>8385</v>
      </c>
      <c r="AD465" s="99"/>
      <c r="AE465" s="99"/>
      <c r="AF465" s="43"/>
      <c r="AG465" s="43"/>
      <c r="AH465" s="43"/>
      <c r="AI465" s="43"/>
      <c r="AJ465" s="43"/>
      <c r="AK465" s="43"/>
      <c r="AL465" s="43"/>
      <c r="AM465" s="44" t="s">
        <v>17</v>
      </c>
      <c r="AN465" s="1157">
        <f>$AN$9</f>
        <v>0.5</v>
      </c>
      <c r="AO465" s="1157"/>
      <c r="AP465" s="43"/>
      <c r="AQ465" s="43"/>
      <c r="AR465" s="43"/>
      <c r="AS465" s="43"/>
      <c r="AT465" s="35">
        <f>ROUND(ROUND(H467*V468,0)*AN465,0)</f>
        <v>113</v>
      </c>
      <c r="AU465" s="31"/>
    </row>
    <row r="466" spans="1:47" ht="17.100000000000001" customHeight="1" x14ac:dyDescent="0.15">
      <c r="A466" s="32">
        <v>44</v>
      </c>
      <c r="B466" s="33" t="s">
        <v>7088</v>
      </c>
      <c r="C466" s="34" t="s">
        <v>9739</v>
      </c>
      <c r="D466" s="422"/>
      <c r="E466" s="424"/>
      <c r="F466" s="29"/>
      <c r="G466" s="29"/>
      <c r="H466" s="1268"/>
      <c r="I466" s="1269"/>
      <c r="J466" s="1269"/>
      <c r="K466" s="1270"/>
      <c r="L466" s="1271" t="s">
        <v>4829</v>
      </c>
      <c r="M466" s="1202"/>
      <c r="N466" s="1202"/>
      <c r="O466" s="1202"/>
      <c r="P466" s="1202"/>
      <c r="Q466" s="1202"/>
      <c r="R466" s="1313"/>
      <c r="S466" s="1314"/>
      <c r="T466" s="1314"/>
      <c r="U466" s="1068"/>
      <c r="V466" s="1069"/>
      <c r="W466" s="1070"/>
      <c r="X466" s="43"/>
      <c r="Y466" s="43"/>
      <c r="Z466" s="44"/>
      <c r="AA466" s="44"/>
      <c r="AB466" s="43"/>
      <c r="AC466" s="450"/>
      <c r="AD466" s="43"/>
      <c r="AE466" s="43"/>
      <c r="AF466" s="43"/>
      <c r="AG466" s="43"/>
      <c r="AH466" s="43"/>
      <c r="AI466" s="43"/>
      <c r="AJ466" s="43"/>
      <c r="AK466" s="43"/>
      <c r="AL466" s="43"/>
      <c r="AM466" s="44"/>
      <c r="AN466" s="45"/>
      <c r="AO466" s="45"/>
      <c r="AP466" s="43"/>
      <c r="AQ466" s="43"/>
      <c r="AR466" s="25"/>
      <c r="AS466" s="25"/>
      <c r="AT466" s="35">
        <f>ROUND(ROUND(H467*P468,0)*V468,0)</f>
        <v>217</v>
      </c>
      <c r="AU466" s="31"/>
    </row>
    <row r="467" spans="1:47" ht="17.100000000000001" customHeight="1" x14ac:dyDescent="0.15">
      <c r="A467" s="32">
        <v>44</v>
      </c>
      <c r="B467" s="33" t="s">
        <v>7090</v>
      </c>
      <c r="C467" s="34" t="s">
        <v>9740</v>
      </c>
      <c r="D467" s="422"/>
      <c r="E467" s="424"/>
      <c r="F467" s="29"/>
      <c r="G467" s="29"/>
      <c r="H467" s="1280">
        <f>'16就労移行支援(養成・基本)'!K47</f>
        <v>450</v>
      </c>
      <c r="I467" s="1108"/>
      <c r="J467" s="4" t="s">
        <v>21</v>
      </c>
      <c r="K467" s="22"/>
      <c r="L467" s="1228"/>
      <c r="M467" s="1283"/>
      <c r="N467" s="1283"/>
      <c r="O467" s="1283"/>
      <c r="P467" s="1283"/>
      <c r="Q467" s="1283"/>
      <c r="R467" s="1313"/>
      <c r="S467" s="1314"/>
      <c r="T467" s="1315"/>
      <c r="W467" s="449"/>
      <c r="X467" s="1271" t="s">
        <v>4824</v>
      </c>
      <c r="Y467" s="1202"/>
      <c r="Z467" s="1202"/>
      <c r="AA467" s="1202"/>
      <c r="AB467" s="1202"/>
      <c r="AC467" s="448" t="s">
        <v>4825</v>
      </c>
      <c r="AD467" s="99"/>
      <c r="AE467" s="99"/>
      <c r="AF467" s="43"/>
      <c r="AG467" s="43"/>
      <c r="AH467" s="43"/>
      <c r="AI467" s="43"/>
      <c r="AJ467" s="43"/>
      <c r="AK467" s="43"/>
      <c r="AL467" s="43"/>
      <c r="AM467" s="44" t="s">
        <v>17</v>
      </c>
      <c r="AN467" s="1157">
        <f>$AN$8</f>
        <v>0.7</v>
      </c>
      <c r="AO467" s="1157"/>
      <c r="AP467" s="25"/>
      <c r="AQ467" s="25"/>
      <c r="AR467" s="25"/>
      <c r="AS467" s="25"/>
      <c r="AT467" s="35">
        <f>ROUND(ROUND(ROUND(H467*P468,0)*V468,0)*AN467,0)</f>
        <v>152</v>
      </c>
      <c r="AU467" s="31"/>
    </row>
    <row r="468" spans="1:47" ht="17.100000000000001" customHeight="1" x14ac:dyDescent="0.15">
      <c r="A468" s="32">
        <v>44</v>
      </c>
      <c r="B468" s="33" t="s">
        <v>7092</v>
      </c>
      <c r="C468" s="34" t="s">
        <v>9741</v>
      </c>
      <c r="D468" s="422"/>
      <c r="E468" s="424"/>
      <c r="F468" s="29"/>
      <c r="G468" s="29"/>
      <c r="H468" s="418"/>
      <c r="I468" s="419"/>
      <c r="J468" s="419"/>
      <c r="K468" s="425"/>
      <c r="L468" s="420"/>
      <c r="M468" s="421"/>
      <c r="N468" s="421"/>
      <c r="O468" s="26" t="s">
        <v>17</v>
      </c>
      <c r="P468" s="1180">
        <f>$P$12</f>
        <v>0.96499999999999997</v>
      </c>
      <c r="Q468" s="1180"/>
      <c r="R468" s="1276"/>
      <c r="S468" s="1277"/>
      <c r="T468" s="1278"/>
      <c r="U468" s="23" t="s">
        <v>17</v>
      </c>
      <c r="V468" s="1158">
        <f>$V$432</f>
        <v>0.5</v>
      </c>
      <c r="W468" s="1159"/>
      <c r="X468" s="1272"/>
      <c r="Y468" s="1273"/>
      <c r="Z468" s="1273"/>
      <c r="AA468" s="1273"/>
      <c r="AB468" s="1273"/>
      <c r="AC468" s="448" t="s">
        <v>8385</v>
      </c>
      <c r="AD468" s="99"/>
      <c r="AE468" s="99"/>
      <c r="AF468" s="43"/>
      <c r="AG468" s="43"/>
      <c r="AH468" s="43"/>
      <c r="AI468" s="43"/>
      <c r="AJ468" s="43"/>
      <c r="AK468" s="43"/>
      <c r="AL468" s="43"/>
      <c r="AM468" s="44" t="s">
        <v>17</v>
      </c>
      <c r="AN468" s="1157">
        <f>$AN$9</f>
        <v>0.5</v>
      </c>
      <c r="AO468" s="1157"/>
      <c r="AP468" s="25"/>
      <c r="AQ468" s="25"/>
      <c r="AR468" s="25"/>
      <c r="AS468" s="25"/>
      <c r="AT468" s="35">
        <f>ROUND(ROUND(ROUND(H467*P468,0)*V468,0)*AN468,0)</f>
        <v>109</v>
      </c>
      <c r="AU468" s="31"/>
    </row>
    <row r="469" spans="1:47" ht="17.100000000000001" customHeight="1" x14ac:dyDescent="0.15">
      <c r="A469" s="32">
        <v>44</v>
      </c>
      <c r="B469" s="33" t="s">
        <v>7094</v>
      </c>
      <c r="C469" s="34" t="s">
        <v>9742</v>
      </c>
      <c r="D469" s="422"/>
      <c r="E469" s="424"/>
      <c r="F469" s="29"/>
      <c r="G469" s="29"/>
      <c r="H469" s="20"/>
      <c r="K469" s="21"/>
      <c r="L469" s="416"/>
      <c r="M469" s="417"/>
      <c r="N469" s="417"/>
      <c r="O469" s="65"/>
      <c r="P469" s="156"/>
      <c r="Q469" s="156"/>
      <c r="R469" s="166"/>
      <c r="S469" s="167"/>
      <c r="T469" s="314"/>
      <c r="W469" s="449"/>
      <c r="X469" s="42"/>
      <c r="Y469" s="43"/>
      <c r="Z469" s="44"/>
      <c r="AA469" s="44"/>
      <c r="AB469" s="43"/>
      <c r="AC469" s="450"/>
      <c r="AD469" s="43"/>
      <c r="AE469" s="43"/>
      <c r="AF469" s="43"/>
      <c r="AG469" s="43"/>
      <c r="AH469" s="43"/>
      <c r="AI469" s="43"/>
      <c r="AJ469" s="43"/>
      <c r="AK469" s="43"/>
      <c r="AL469" s="43"/>
      <c r="AM469" s="44"/>
      <c r="AN469" s="45"/>
      <c r="AO469" s="45"/>
      <c r="AP469" s="1198" t="s">
        <v>4833</v>
      </c>
      <c r="AQ469" s="1281"/>
      <c r="AR469" s="1281"/>
      <c r="AS469" s="1299"/>
      <c r="AT469" s="35">
        <f>ROUND(ROUND(H467*V468,0)*AR472,0)</f>
        <v>214</v>
      </c>
      <c r="AU469" s="31"/>
    </row>
    <row r="470" spans="1:47" ht="17.100000000000001" customHeight="1" x14ac:dyDescent="0.15">
      <c r="A470" s="32">
        <v>44</v>
      </c>
      <c r="B470" s="33" t="s">
        <v>7096</v>
      </c>
      <c r="C470" s="34" t="s">
        <v>9743</v>
      </c>
      <c r="D470" s="422"/>
      <c r="E470" s="424"/>
      <c r="F470" s="29"/>
      <c r="G470" s="29"/>
      <c r="H470" s="20"/>
      <c r="K470" s="21"/>
      <c r="L470" s="418"/>
      <c r="M470" s="419"/>
      <c r="N470" s="419"/>
      <c r="O470" s="23"/>
      <c r="P470" s="167"/>
      <c r="Q470" s="167"/>
      <c r="R470" s="166"/>
      <c r="S470" s="167"/>
      <c r="T470" s="314"/>
      <c r="W470" s="449"/>
      <c r="X470" s="1271" t="s">
        <v>4824</v>
      </c>
      <c r="Y470" s="1202"/>
      <c r="Z470" s="1202"/>
      <c r="AA470" s="1202"/>
      <c r="AB470" s="1202"/>
      <c r="AC470" s="448" t="s">
        <v>4825</v>
      </c>
      <c r="AD470" s="99"/>
      <c r="AE470" s="99"/>
      <c r="AF470" s="43"/>
      <c r="AG470" s="43"/>
      <c r="AH470" s="43"/>
      <c r="AI470" s="43"/>
      <c r="AJ470" s="43"/>
      <c r="AK470" s="43"/>
      <c r="AL470" s="43"/>
      <c r="AM470" s="44" t="s">
        <v>17</v>
      </c>
      <c r="AN470" s="1157">
        <f>$AN$8</f>
        <v>0.7</v>
      </c>
      <c r="AO470" s="1157"/>
      <c r="AP470" s="1268"/>
      <c r="AQ470" s="1269"/>
      <c r="AR470" s="1269"/>
      <c r="AS470" s="1270"/>
      <c r="AT470" s="35">
        <f>ROUND(ROUND(ROUND(H467*V468,0)*AN470,0)*AR472,0)</f>
        <v>150</v>
      </c>
      <c r="AU470" s="31"/>
    </row>
    <row r="471" spans="1:47" ht="17.100000000000001" customHeight="1" x14ac:dyDescent="0.15">
      <c r="A471" s="32">
        <v>44</v>
      </c>
      <c r="B471" s="33" t="s">
        <v>7098</v>
      </c>
      <c r="C471" s="34" t="s">
        <v>9744</v>
      </c>
      <c r="D471" s="422"/>
      <c r="E471" s="424"/>
      <c r="F471" s="29"/>
      <c r="G471" s="29"/>
      <c r="H471" s="20"/>
      <c r="K471" s="21"/>
      <c r="L471" s="420"/>
      <c r="M471" s="421"/>
      <c r="N471" s="421"/>
      <c r="O471" s="26"/>
      <c r="P471" s="27"/>
      <c r="Q471" s="27"/>
      <c r="R471" s="166"/>
      <c r="S471" s="167"/>
      <c r="T471" s="314"/>
      <c r="W471" s="449"/>
      <c r="X471" s="1272"/>
      <c r="Y471" s="1273"/>
      <c r="Z471" s="1273"/>
      <c r="AA471" s="1273"/>
      <c r="AB471" s="1273"/>
      <c r="AC471" s="448" t="s">
        <v>8385</v>
      </c>
      <c r="AD471" s="99"/>
      <c r="AE471" s="99"/>
      <c r="AF471" s="43"/>
      <c r="AG471" s="43"/>
      <c r="AH471" s="43"/>
      <c r="AI471" s="43"/>
      <c r="AJ471" s="43"/>
      <c r="AK471" s="43"/>
      <c r="AL471" s="43"/>
      <c r="AM471" s="44" t="s">
        <v>17</v>
      </c>
      <c r="AN471" s="1157">
        <f>$AN$9</f>
        <v>0.5</v>
      </c>
      <c r="AO471" s="1157"/>
      <c r="AP471" s="20"/>
      <c r="AQ471" s="4"/>
      <c r="AR471" s="4"/>
      <c r="AS471" s="21"/>
      <c r="AT471" s="35">
        <f>ROUND(ROUND(ROUND(H467*V468,0)*AN471,0)*AR472,0)</f>
        <v>107</v>
      </c>
      <c r="AU471" s="31"/>
    </row>
    <row r="472" spans="1:47" ht="17.100000000000001" customHeight="1" x14ac:dyDescent="0.15">
      <c r="A472" s="32">
        <v>44</v>
      </c>
      <c r="B472" s="33" t="s">
        <v>7100</v>
      </c>
      <c r="C472" s="34" t="s">
        <v>9745</v>
      </c>
      <c r="D472" s="422"/>
      <c r="E472" s="424"/>
      <c r="F472" s="29"/>
      <c r="G472" s="29"/>
      <c r="H472" s="20"/>
      <c r="K472" s="21"/>
      <c r="L472" s="1271" t="s">
        <v>4829</v>
      </c>
      <c r="M472" s="1202"/>
      <c r="N472" s="1202"/>
      <c r="O472" s="1202"/>
      <c r="P472" s="1202"/>
      <c r="Q472" s="1282"/>
      <c r="R472" s="418"/>
      <c r="S472" s="419"/>
      <c r="T472" s="425"/>
      <c r="W472" s="449"/>
      <c r="X472" s="42"/>
      <c r="Y472" s="43"/>
      <c r="Z472" s="44"/>
      <c r="AA472" s="44"/>
      <c r="AB472" s="43"/>
      <c r="AC472" s="450"/>
      <c r="AD472" s="43"/>
      <c r="AE472" s="43"/>
      <c r="AF472" s="43"/>
      <c r="AG472" s="43"/>
      <c r="AH472" s="43"/>
      <c r="AI472" s="43"/>
      <c r="AJ472" s="43"/>
      <c r="AK472" s="43"/>
      <c r="AL472" s="43"/>
      <c r="AM472" s="44"/>
      <c r="AN472" s="45"/>
      <c r="AO472" s="45"/>
      <c r="AP472" s="20"/>
      <c r="AQ472" s="23" t="s">
        <v>17</v>
      </c>
      <c r="AR472" s="1158">
        <f>AR460</f>
        <v>0.95</v>
      </c>
      <c r="AS472" s="1159"/>
      <c r="AT472" s="35">
        <f>ROUND(ROUND(ROUND(H467*P474,0)*V468,0)*AR472,0)</f>
        <v>206</v>
      </c>
      <c r="AU472" s="31"/>
    </row>
    <row r="473" spans="1:47" ht="17.100000000000001" customHeight="1" x14ac:dyDescent="0.15">
      <c r="A473" s="32">
        <v>44</v>
      </c>
      <c r="B473" s="33" t="s">
        <v>7102</v>
      </c>
      <c r="C473" s="34" t="s">
        <v>9746</v>
      </c>
      <c r="D473" s="422"/>
      <c r="E473" s="424"/>
      <c r="F473" s="29"/>
      <c r="G473" s="29"/>
      <c r="H473" s="20"/>
      <c r="K473" s="21"/>
      <c r="L473" s="1228"/>
      <c r="M473" s="1283"/>
      <c r="N473" s="1283"/>
      <c r="O473" s="1283"/>
      <c r="P473" s="1283"/>
      <c r="Q473" s="1284"/>
      <c r="R473" s="418"/>
      <c r="S473" s="419"/>
      <c r="T473" s="425"/>
      <c r="W473" s="449"/>
      <c r="X473" s="1271" t="s">
        <v>4824</v>
      </c>
      <c r="Y473" s="1202"/>
      <c r="Z473" s="1202"/>
      <c r="AA473" s="1202"/>
      <c r="AB473" s="1202"/>
      <c r="AC473" s="448" t="s">
        <v>4825</v>
      </c>
      <c r="AD473" s="99"/>
      <c r="AE473" s="99"/>
      <c r="AF473" s="43"/>
      <c r="AG473" s="43"/>
      <c r="AH473" s="43"/>
      <c r="AI473" s="43"/>
      <c r="AJ473" s="43"/>
      <c r="AK473" s="43"/>
      <c r="AL473" s="43"/>
      <c r="AM473" s="44" t="s">
        <v>17</v>
      </c>
      <c r="AN473" s="1157">
        <f>$AN$8</f>
        <v>0.7</v>
      </c>
      <c r="AO473" s="1157"/>
      <c r="AP473" s="20"/>
      <c r="AQ473" s="4"/>
      <c r="AR473" s="4"/>
      <c r="AS473" s="21"/>
      <c r="AT473" s="35">
        <f>ROUND(ROUND(ROUND(ROUND(H467*P474,0)*V468,0)*AN473,0)*AR472,0)</f>
        <v>144</v>
      </c>
      <c r="AU473" s="31"/>
    </row>
    <row r="474" spans="1:47" ht="17.100000000000001" customHeight="1" x14ac:dyDescent="0.15">
      <c r="A474" s="32">
        <v>44</v>
      </c>
      <c r="B474" s="33" t="s">
        <v>7104</v>
      </c>
      <c r="C474" s="34" t="s">
        <v>9747</v>
      </c>
      <c r="D474" s="426"/>
      <c r="E474" s="428"/>
      <c r="F474" s="57"/>
      <c r="G474" s="57"/>
      <c r="H474" s="24"/>
      <c r="I474" s="25"/>
      <c r="J474" s="25"/>
      <c r="K474" s="38"/>
      <c r="L474" s="420"/>
      <c r="M474" s="421"/>
      <c r="N474" s="421"/>
      <c r="O474" s="26" t="s">
        <v>17</v>
      </c>
      <c r="P474" s="1180">
        <f>$P$12</f>
        <v>0.96499999999999997</v>
      </c>
      <c r="Q474" s="1181"/>
      <c r="R474" s="454"/>
      <c r="S474" s="27"/>
      <c r="T474" s="28"/>
      <c r="U474" s="135"/>
      <c r="V474" s="233"/>
      <c r="W474" s="455"/>
      <c r="X474" s="1272"/>
      <c r="Y474" s="1273"/>
      <c r="Z474" s="1273"/>
      <c r="AA474" s="1273"/>
      <c r="AB474" s="1273"/>
      <c r="AC474" s="448" t="s">
        <v>8385</v>
      </c>
      <c r="AD474" s="99"/>
      <c r="AE474" s="99"/>
      <c r="AF474" s="43"/>
      <c r="AG474" s="43"/>
      <c r="AH474" s="43"/>
      <c r="AI474" s="43"/>
      <c r="AJ474" s="43"/>
      <c r="AK474" s="43"/>
      <c r="AL474" s="43"/>
      <c r="AM474" s="44" t="s">
        <v>17</v>
      </c>
      <c r="AN474" s="1157">
        <f>$AN$9</f>
        <v>0.5</v>
      </c>
      <c r="AO474" s="1157"/>
      <c r="AP474" s="24"/>
      <c r="AQ474" s="25"/>
      <c r="AR474" s="25"/>
      <c r="AS474" s="38"/>
      <c r="AT474" s="35">
        <f>ROUND(ROUND(ROUND(ROUND(H467*P474,0)*V468,0)*AN474,0)*AR472,0)</f>
        <v>104</v>
      </c>
      <c r="AU474" s="61"/>
    </row>
    <row r="475" spans="1:47" ht="17.100000000000001" customHeight="1" x14ac:dyDescent="0.15">
      <c r="A475" s="17">
        <v>44</v>
      </c>
      <c r="B475" s="18" t="s">
        <v>7106</v>
      </c>
      <c r="C475" s="19" t="s">
        <v>9748</v>
      </c>
      <c r="D475" s="1088" t="s">
        <v>8382</v>
      </c>
      <c r="E475" s="1090"/>
      <c r="F475" s="1088" t="s">
        <v>4820</v>
      </c>
      <c r="G475" s="1269"/>
      <c r="H475" s="1088" t="s">
        <v>4879</v>
      </c>
      <c r="I475" s="1135"/>
      <c r="J475" s="1135"/>
      <c r="K475" s="1136"/>
      <c r="L475" s="418"/>
      <c r="M475" s="419"/>
      <c r="N475" s="419"/>
      <c r="O475" s="23"/>
      <c r="P475" s="167"/>
      <c r="Q475" s="167"/>
      <c r="R475" s="166"/>
      <c r="S475" s="167"/>
      <c r="T475" s="167"/>
      <c r="U475" s="93"/>
      <c r="V475" s="2"/>
      <c r="W475" s="22"/>
      <c r="X475" s="25"/>
      <c r="Y475" s="25"/>
      <c r="Z475" s="26"/>
      <c r="AA475" s="26"/>
      <c r="AB475" s="25"/>
      <c r="AC475" s="480"/>
      <c r="AD475" s="25"/>
      <c r="AE475" s="25"/>
      <c r="AF475" s="25"/>
      <c r="AG475" s="25"/>
      <c r="AH475" s="25"/>
      <c r="AI475" s="25"/>
      <c r="AJ475" s="25"/>
      <c r="AK475" s="25"/>
      <c r="AL475" s="25"/>
      <c r="AM475" s="26"/>
      <c r="AN475" s="95"/>
      <c r="AO475" s="95"/>
      <c r="AP475" s="25"/>
      <c r="AQ475" s="25"/>
      <c r="AR475" s="25"/>
      <c r="AS475" s="25"/>
      <c r="AT475" s="30">
        <f>ROUND(H479*V468,0)</f>
        <v>182</v>
      </c>
      <c r="AU475" s="31"/>
    </row>
    <row r="476" spans="1:47" ht="17.100000000000001" customHeight="1" x14ac:dyDescent="0.15">
      <c r="A476" s="32">
        <v>44</v>
      </c>
      <c r="B476" s="33" t="s">
        <v>7108</v>
      </c>
      <c r="C476" s="34" t="s">
        <v>9749</v>
      </c>
      <c r="D476" s="1088"/>
      <c r="E476" s="1090"/>
      <c r="F476" s="1268"/>
      <c r="G476" s="1269"/>
      <c r="H476" s="1137"/>
      <c r="I476" s="1135"/>
      <c r="J476" s="1135"/>
      <c r="K476" s="1136"/>
      <c r="L476" s="418"/>
      <c r="M476" s="419"/>
      <c r="N476" s="419"/>
      <c r="O476" s="23"/>
      <c r="P476" s="167"/>
      <c r="Q476" s="167"/>
      <c r="R476" s="166"/>
      <c r="S476" s="167"/>
      <c r="T476" s="167"/>
      <c r="U476" s="93"/>
      <c r="V476" s="2"/>
      <c r="W476" s="22"/>
      <c r="X476" s="1202" t="s">
        <v>4824</v>
      </c>
      <c r="Y476" s="1202"/>
      <c r="Z476" s="1202"/>
      <c r="AA476" s="1202"/>
      <c r="AB476" s="1202"/>
      <c r="AC476" s="448" t="s">
        <v>4825</v>
      </c>
      <c r="AD476" s="99"/>
      <c r="AE476" s="99"/>
      <c r="AF476" s="43"/>
      <c r="AG476" s="43"/>
      <c r="AH476" s="43"/>
      <c r="AI476" s="43"/>
      <c r="AJ476" s="43"/>
      <c r="AK476" s="43"/>
      <c r="AL476" s="43"/>
      <c r="AM476" s="44" t="s">
        <v>17</v>
      </c>
      <c r="AN476" s="1157">
        <f>$AN$8</f>
        <v>0.7</v>
      </c>
      <c r="AO476" s="1157"/>
      <c r="AP476" s="43"/>
      <c r="AQ476" s="43"/>
      <c r="AR476" s="43"/>
      <c r="AS476" s="43"/>
      <c r="AT476" s="35">
        <f>ROUND(ROUND(H479*V468,0)*AN476,0)</f>
        <v>127</v>
      </c>
      <c r="AU476" s="31"/>
    </row>
    <row r="477" spans="1:47" ht="17.100000000000001" customHeight="1" x14ac:dyDescent="0.15">
      <c r="A477" s="32">
        <v>44</v>
      </c>
      <c r="B477" s="33" t="s">
        <v>7110</v>
      </c>
      <c r="C477" s="34" t="s">
        <v>9750</v>
      </c>
      <c r="D477" s="1088"/>
      <c r="E477" s="1090"/>
      <c r="F477" s="1268"/>
      <c r="G477" s="1269"/>
      <c r="H477" s="1137"/>
      <c r="I477" s="1135"/>
      <c r="J477" s="1135"/>
      <c r="K477" s="1136"/>
      <c r="L477" s="420"/>
      <c r="M477" s="421"/>
      <c r="N477" s="421"/>
      <c r="O477" s="26"/>
      <c r="P477" s="27"/>
      <c r="Q477" s="27"/>
      <c r="R477" s="166"/>
      <c r="S477" s="167"/>
      <c r="T477" s="167"/>
      <c r="U477" s="93"/>
      <c r="V477" s="2"/>
      <c r="W477" s="22"/>
      <c r="X477" s="1273"/>
      <c r="Y477" s="1273"/>
      <c r="Z477" s="1273"/>
      <c r="AA477" s="1273"/>
      <c r="AB477" s="1273"/>
      <c r="AC477" s="448" t="s">
        <v>8385</v>
      </c>
      <c r="AD477" s="99"/>
      <c r="AE477" s="99"/>
      <c r="AF477" s="43"/>
      <c r="AG477" s="43"/>
      <c r="AH477" s="43"/>
      <c r="AI477" s="43"/>
      <c r="AJ477" s="43"/>
      <c r="AK477" s="43"/>
      <c r="AL477" s="43"/>
      <c r="AM477" s="44" t="s">
        <v>17</v>
      </c>
      <c r="AN477" s="1157">
        <f>$AN$9</f>
        <v>0.5</v>
      </c>
      <c r="AO477" s="1157"/>
      <c r="AP477" s="43"/>
      <c r="AQ477" s="43"/>
      <c r="AR477" s="43"/>
      <c r="AS477" s="43"/>
      <c r="AT477" s="35">
        <f>ROUND(ROUND(H479*V468,0)*AN477,0)</f>
        <v>91</v>
      </c>
      <c r="AU477" s="31"/>
    </row>
    <row r="478" spans="1:47" ht="17.100000000000001" customHeight="1" x14ac:dyDescent="0.15">
      <c r="A478" s="32">
        <v>44</v>
      </c>
      <c r="B478" s="33" t="s">
        <v>7112</v>
      </c>
      <c r="C478" s="34" t="s">
        <v>9751</v>
      </c>
      <c r="D478" s="1276"/>
      <c r="E478" s="1278"/>
      <c r="F478" s="1276"/>
      <c r="G478" s="1277"/>
      <c r="H478" s="1268"/>
      <c r="I478" s="1269"/>
      <c r="J478" s="1269"/>
      <c r="K478" s="1270"/>
      <c r="L478" s="1271" t="s">
        <v>4829</v>
      </c>
      <c r="M478" s="1202"/>
      <c r="N478" s="1202"/>
      <c r="O478" s="1202"/>
      <c r="P478" s="1202"/>
      <c r="Q478" s="1202"/>
      <c r="R478" s="418"/>
      <c r="S478" s="419"/>
      <c r="T478" s="419"/>
      <c r="U478" s="93"/>
      <c r="V478" s="2"/>
      <c r="W478" s="22"/>
      <c r="X478" s="43"/>
      <c r="Y478" s="43"/>
      <c r="Z478" s="44"/>
      <c r="AA478" s="44"/>
      <c r="AB478" s="43"/>
      <c r="AC478" s="450"/>
      <c r="AD478" s="43"/>
      <c r="AE478" s="43"/>
      <c r="AF478" s="43"/>
      <c r="AG478" s="43"/>
      <c r="AH478" s="43"/>
      <c r="AI478" s="43"/>
      <c r="AJ478" s="43"/>
      <c r="AK478" s="43"/>
      <c r="AL478" s="43"/>
      <c r="AM478" s="44"/>
      <c r="AN478" s="45"/>
      <c r="AO478" s="45"/>
      <c r="AP478" s="43"/>
      <c r="AQ478" s="43"/>
      <c r="AR478" s="25"/>
      <c r="AS478" s="25"/>
      <c r="AT478" s="35">
        <f>ROUND(ROUND(H479*P480,0)*V468,0)</f>
        <v>175</v>
      </c>
      <c r="AU478" s="31"/>
    </row>
    <row r="479" spans="1:47" ht="17.100000000000001" customHeight="1" x14ac:dyDescent="0.15">
      <c r="A479" s="32">
        <v>44</v>
      </c>
      <c r="B479" s="33" t="s">
        <v>7114</v>
      </c>
      <c r="C479" s="34" t="s">
        <v>9752</v>
      </c>
      <c r="D479" s="1276"/>
      <c r="E479" s="1278"/>
      <c r="F479" s="1276"/>
      <c r="G479" s="1277"/>
      <c r="H479" s="1280">
        <f>'16就労移行支援(養成・基本)'!K59</f>
        <v>363</v>
      </c>
      <c r="I479" s="1108"/>
      <c r="J479" s="4" t="s">
        <v>21</v>
      </c>
      <c r="K479" s="22"/>
      <c r="L479" s="1228"/>
      <c r="M479" s="1283"/>
      <c r="N479" s="1283"/>
      <c r="O479" s="1283"/>
      <c r="P479" s="1283"/>
      <c r="Q479" s="1283"/>
      <c r="R479" s="418"/>
      <c r="S479" s="419"/>
      <c r="T479" s="419"/>
      <c r="U479" s="93"/>
      <c r="V479" s="2"/>
      <c r="W479" s="22"/>
      <c r="X479" s="1202" t="s">
        <v>4824</v>
      </c>
      <c r="Y479" s="1202"/>
      <c r="Z479" s="1202"/>
      <c r="AA479" s="1202"/>
      <c r="AB479" s="1202"/>
      <c r="AC479" s="448" t="s">
        <v>4825</v>
      </c>
      <c r="AD479" s="99"/>
      <c r="AE479" s="99"/>
      <c r="AF479" s="43"/>
      <c r="AG479" s="43"/>
      <c r="AH479" s="43"/>
      <c r="AI479" s="43"/>
      <c r="AJ479" s="43"/>
      <c r="AK479" s="43"/>
      <c r="AL479" s="43"/>
      <c r="AM479" s="44" t="s">
        <v>17</v>
      </c>
      <c r="AN479" s="1157">
        <f>$AN$8</f>
        <v>0.7</v>
      </c>
      <c r="AO479" s="1157"/>
      <c r="AP479" s="25"/>
      <c r="AQ479" s="25"/>
      <c r="AR479" s="25"/>
      <c r="AS479" s="25"/>
      <c r="AT479" s="35">
        <f>ROUND(ROUND(ROUND(H479*P480,0)*V468,0)*AN479,0)</f>
        <v>123</v>
      </c>
      <c r="AU479" s="31"/>
    </row>
    <row r="480" spans="1:47" ht="17.100000000000001" customHeight="1" x14ac:dyDescent="0.15">
      <c r="A480" s="32">
        <v>44</v>
      </c>
      <c r="B480" s="33" t="s">
        <v>7116</v>
      </c>
      <c r="C480" s="34" t="s">
        <v>9753</v>
      </c>
      <c r="D480" s="1276"/>
      <c r="E480" s="1278"/>
      <c r="F480" s="1276"/>
      <c r="G480" s="1277"/>
      <c r="H480" s="418"/>
      <c r="I480" s="419"/>
      <c r="J480" s="419"/>
      <c r="K480" s="425"/>
      <c r="L480" s="420"/>
      <c r="M480" s="421"/>
      <c r="N480" s="421"/>
      <c r="O480" s="26" t="s">
        <v>17</v>
      </c>
      <c r="P480" s="1180">
        <f>$P$12</f>
        <v>0.96499999999999997</v>
      </c>
      <c r="Q480" s="1180"/>
      <c r="R480" s="166"/>
      <c r="S480" s="167"/>
      <c r="T480" s="167"/>
      <c r="U480" s="93"/>
      <c r="V480" s="2"/>
      <c r="W480" s="22"/>
      <c r="X480" s="1273"/>
      <c r="Y480" s="1273"/>
      <c r="Z480" s="1273"/>
      <c r="AA480" s="1273"/>
      <c r="AB480" s="1273"/>
      <c r="AC480" s="448" t="s">
        <v>8385</v>
      </c>
      <c r="AD480" s="99"/>
      <c r="AE480" s="99"/>
      <c r="AF480" s="43"/>
      <c r="AG480" s="43"/>
      <c r="AH480" s="43"/>
      <c r="AI480" s="43"/>
      <c r="AJ480" s="43"/>
      <c r="AK480" s="43"/>
      <c r="AL480" s="43"/>
      <c r="AM480" s="44" t="s">
        <v>17</v>
      </c>
      <c r="AN480" s="1157">
        <f>$AN$9</f>
        <v>0.5</v>
      </c>
      <c r="AO480" s="1157"/>
      <c r="AP480" s="25"/>
      <c r="AQ480" s="25"/>
      <c r="AR480" s="25"/>
      <c r="AS480" s="25"/>
      <c r="AT480" s="35">
        <f>ROUND(ROUND(ROUND(H479*P480,0)*V468,0)*AN480,0)</f>
        <v>88</v>
      </c>
      <c r="AU480" s="31"/>
    </row>
    <row r="481" spans="1:47" ht="17.100000000000001" customHeight="1" x14ac:dyDescent="0.15">
      <c r="A481" s="32">
        <v>44</v>
      </c>
      <c r="B481" s="33" t="s">
        <v>7118</v>
      </c>
      <c r="C481" s="34" t="s">
        <v>9754</v>
      </c>
      <c r="D481" s="422"/>
      <c r="E481" s="424"/>
      <c r="F481" s="29"/>
      <c r="G481" s="29"/>
      <c r="H481" s="20"/>
      <c r="K481" s="21"/>
      <c r="L481" s="416"/>
      <c r="M481" s="417"/>
      <c r="N481" s="417"/>
      <c r="O481" s="65"/>
      <c r="P481" s="156"/>
      <c r="Q481" s="156"/>
      <c r="R481" s="166"/>
      <c r="S481" s="167"/>
      <c r="T481" s="314"/>
      <c r="W481" s="449"/>
      <c r="X481" s="42"/>
      <c r="Y481" s="43"/>
      <c r="Z481" s="44"/>
      <c r="AA481" s="44"/>
      <c r="AB481" s="43"/>
      <c r="AC481" s="450"/>
      <c r="AD481" s="43"/>
      <c r="AE481" s="43"/>
      <c r="AF481" s="43"/>
      <c r="AG481" s="43"/>
      <c r="AH481" s="43"/>
      <c r="AI481" s="43"/>
      <c r="AJ481" s="43"/>
      <c r="AK481" s="43"/>
      <c r="AL481" s="43"/>
      <c r="AM481" s="44"/>
      <c r="AN481" s="45"/>
      <c r="AO481" s="45"/>
      <c r="AP481" s="1198" t="s">
        <v>4833</v>
      </c>
      <c r="AQ481" s="1281"/>
      <c r="AR481" s="1281"/>
      <c r="AS481" s="1299"/>
      <c r="AT481" s="35">
        <f>ROUND(ROUND(H479*V468,0)*AR484,0)</f>
        <v>173</v>
      </c>
      <c r="AU481" s="31"/>
    </row>
    <row r="482" spans="1:47" ht="17.100000000000001" customHeight="1" x14ac:dyDescent="0.15">
      <c r="A482" s="32">
        <v>44</v>
      </c>
      <c r="B482" s="33" t="s">
        <v>7120</v>
      </c>
      <c r="C482" s="34" t="s">
        <v>9755</v>
      </c>
      <c r="D482" s="422"/>
      <c r="E482" s="424"/>
      <c r="F482" s="29"/>
      <c r="G482" s="29"/>
      <c r="H482" s="20"/>
      <c r="K482" s="21"/>
      <c r="L482" s="418"/>
      <c r="M482" s="419"/>
      <c r="N482" s="419"/>
      <c r="O482" s="23"/>
      <c r="P482" s="167"/>
      <c r="Q482" s="167"/>
      <c r="R482" s="166"/>
      <c r="S482" s="167"/>
      <c r="T482" s="314"/>
      <c r="W482" s="449"/>
      <c r="X482" s="1271" t="s">
        <v>4824</v>
      </c>
      <c r="Y482" s="1202"/>
      <c r="Z482" s="1202"/>
      <c r="AA482" s="1202"/>
      <c r="AB482" s="1202"/>
      <c r="AC482" s="448" t="s">
        <v>4825</v>
      </c>
      <c r="AD482" s="99"/>
      <c r="AE482" s="99"/>
      <c r="AF482" s="43"/>
      <c r="AG482" s="43"/>
      <c r="AH482" s="43"/>
      <c r="AI482" s="43"/>
      <c r="AJ482" s="43"/>
      <c r="AK482" s="43"/>
      <c r="AL482" s="43"/>
      <c r="AM482" s="44" t="s">
        <v>17</v>
      </c>
      <c r="AN482" s="1157">
        <f>$AN$8</f>
        <v>0.7</v>
      </c>
      <c r="AO482" s="1157"/>
      <c r="AP482" s="1268"/>
      <c r="AQ482" s="1269"/>
      <c r="AR482" s="1269"/>
      <c r="AS482" s="1270"/>
      <c r="AT482" s="35">
        <f>ROUND(ROUND(ROUND(H479*V468,0)*AN482,0)*AR484,0)</f>
        <v>121</v>
      </c>
      <c r="AU482" s="31"/>
    </row>
    <row r="483" spans="1:47" ht="17.100000000000001" customHeight="1" x14ac:dyDescent="0.15">
      <c r="A483" s="32">
        <v>44</v>
      </c>
      <c r="B483" s="33" t="s">
        <v>7122</v>
      </c>
      <c r="C483" s="34" t="s">
        <v>9756</v>
      </c>
      <c r="D483" s="422"/>
      <c r="E483" s="424"/>
      <c r="F483" s="29"/>
      <c r="G483" s="29"/>
      <c r="H483" s="20"/>
      <c r="K483" s="21"/>
      <c r="L483" s="420"/>
      <c r="M483" s="421"/>
      <c r="N483" s="421"/>
      <c r="O483" s="26"/>
      <c r="P483" s="27"/>
      <c r="Q483" s="27"/>
      <c r="R483" s="166"/>
      <c r="S483" s="167"/>
      <c r="T483" s="314"/>
      <c r="W483" s="449"/>
      <c r="X483" s="1272"/>
      <c r="Y483" s="1273"/>
      <c r="Z483" s="1273"/>
      <c r="AA483" s="1273"/>
      <c r="AB483" s="1273"/>
      <c r="AC483" s="448" t="s">
        <v>8385</v>
      </c>
      <c r="AD483" s="99"/>
      <c r="AE483" s="99"/>
      <c r="AF483" s="43"/>
      <c r="AG483" s="43"/>
      <c r="AH483" s="43"/>
      <c r="AI483" s="43"/>
      <c r="AJ483" s="43"/>
      <c r="AK483" s="43"/>
      <c r="AL483" s="43"/>
      <c r="AM483" s="44" t="s">
        <v>17</v>
      </c>
      <c r="AN483" s="1157">
        <f>$AN$9</f>
        <v>0.5</v>
      </c>
      <c r="AO483" s="1157"/>
      <c r="AP483" s="20"/>
      <c r="AQ483" s="4"/>
      <c r="AR483" s="4"/>
      <c r="AS483" s="21"/>
      <c r="AT483" s="35">
        <f>ROUND(ROUND(ROUND(H479*V468,0)*AN483,0)*AR484,0)</f>
        <v>86</v>
      </c>
      <c r="AU483" s="31"/>
    </row>
    <row r="484" spans="1:47" ht="17.100000000000001" customHeight="1" x14ac:dyDescent="0.15">
      <c r="A484" s="32">
        <v>44</v>
      </c>
      <c r="B484" s="33" t="s">
        <v>7124</v>
      </c>
      <c r="C484" s="34" t="s">
        <v>9757</v>
      </c>
      <c r="D484" s="422"/>
      <c r="E484" s="424"/>
      <c r="F484" s="29"/>
      <c r="G484" s="29"/>
      <c r="H484" s="20"/>
      <c r="K484" s="21"/>
      <c r="L484" s="1271" t="s">
        <v>4829</v>
      </c>
      <c r="M484" s="1202"/>
      <c r="N484" s="1202"/>
      <c r="O484" s="1202"/>
      <c r="P484" s="1202"/>
      <c r="Q484" s="1202"/>
      <c r="R484" s="418"/>
      <c r="S484" s="419"/>
      <c r="T484" s="425"/>
      <c r="W484" s="449"/>
      <c r="X484" s="42"/>
      <c r="Y484" s="43"/>
      <c r="Z484" s="44"/>
      <c r="AA484" s="44"/>
      <c r="AB484" s="43"/>
      <c r="AC484" s="450"/>
      <c r="AD484" s="43"/>
      <c r="AE484" s="43"/>
      <c r="AF484" s="43"/>
      <c r="AG484" s="43"/>
      <c r="AH484" s="43"/>
      <c r="AI484" s="43"/>
      <c r="AJ484" s="43"/>
      <c r="AK484" s="43"/>
      <c r="AL484" s="43"/>
      <c r="AM484" s="44"/>
      <c r="AN484" s="45"/>
      <c r="AO484" s="45"/>
      <c r="AP484" s="20"/>
      <c r="AQ484" s="23" t="s">
        <v>17</v>
      </c>
      <c r="AR484" s="1158">
        <f>AR472</f>
        <v>0.95</v>
      </c>
      <c r="AS484" s="1159"/>
      <c r="AT484" s="35">
        <f>ROUND(ROUND(ROUND(H479*P486,0)*V468,0)*AR484,0)</f>
        <v>166</v>
      </c>
      <c r="AU484" s="31"/>
    </row>
    <row r="485" spans="1:47" ht="17.100000000000001" customHeight="1" x14ac:dyDescent="0.15">
      <c r="A485" s="32">
        <v>44</v>
      </c>
      <c r="B485" s="33" t="s">
        <v>7126</v>
      </c>
      <c r="C485" s="34" t="s">
        <v>9758</v>
      </c>
      <c r="D485" s="422"/>
      <c r="E485" s="424"/>
      <c r="F485" s="29"/>
      <c r="G485" s="29"/>
      <c r="H485" s="20"/>
      <c r="K485" s="21"/>
      <c r="L485" s="1228"/>
      <c r="M485" s="1283"/>
      <c r="N485" s="1283"/>
      <c r="O485" s="1283"/>
      <c r="P485" s="1283"/>
      <c r="Q485" s="1283"/>
      <c r="R485" s="418"/>
      <c r="S485" s="419"/>
      <c r="T485" s="425"/>
      <c r="W485" s="449"/>
      <c r="X485" s="1271" t="s">
        <v>4824</v>
      </c>
      <c r="Y485" s="1202"/>
      <c r="Z485" s="1202"/>
      <c r="AA485" s="1202"/>
      <c r="AB485" s="1202"/>
      <c r="AC485" s="448" t="s">
        <v>4825</v>
      </c>
      <c r="AD485" s="99"/>
      <c r="AE485" s="99"/>
      <c r="AF485" s="43"/>
      <c r="AG485" s="43"/>
      <c r="AH485" s="43"/>
      <c r="AI485" s="43"/>
      <c r="AJ485" s="43"/>
      <c r="AK485" s="43"/>
      <c r="AL485" s="43"/>
      <c r="AM485" s="44" t="s">
        <v>17</v>
      </c>
      <c r="AN485" s="1157">
        <f>$AN$8</f>
        <v>0.7</v>
      </c>
      <c r="AO485" s="1157"/>
      <c r="AP485" s="20"/>
      <c r="AQ485" s="4"/>
      <c r="AR485" s="4"/>
      <c r="AS485" s="21"/>
      <c r="AT485" s="35">
        <f>ROUND(ROUND(ROUND(ROUND(H479*P486,0)*V468,0)*AN485,0)*AR484,0)</f>
        <v>117</v>
      </c>
      <c r="AU485" s="31"/>
    </row>
    <row r="486" spans="1:47" ht="17.100000000000001" customHeight="1" x14ac:dyDescent="0.15">
      <c r="A486" s="32">
        <v>44</v>
      </c>
      <c r="B486" s="33" t="s">
        <v>7128</v>
      </c>
      <c r="C486" s="34" t="s">
        <v>9759</v>
      </c>
      <c r="D486" s="422"/>
      <c r="E486" s="424"/>
      <c r="F486" s="29"/>
      <c r="G486" s="29"/>
      <c r="H486" s="20"/>
      <c r="K486" s="21"/>
      <c r="L486" s="420"/>
      <c r="M486" s="421"/>
      <c r="N486" s="421"/>
      <c r="O486" s="26" t="s">
        <v>17</v>
      </c>
      <c r="P486" s="1180">
        <f>$P$12</f>
        <v>0.96499999999999997</v>
      </c>
      <c r="Q486" s="1180"/>
      <c r="R486" s="166"/>
      <c r="S486" s="167"/>
      <c r="T486" s="314"/>
      <c r="W486" s="449"/>
      <c r="X486" s="1272"/>
      <c r="Y486" s="1273"/>
      <c r="Z486" s="1273"/>
      <c r="AA486" s="1273"/>
      <c r="AB486" s="1273"/>
      <c r="AC486" s="448" t="s">
        <v>8385</v>
      </c>
      <c r="AD486" s="99"/>
      <c r="AE486" s="99"/>
      <c r="AF486" s="43"/>
      <c r="AG486" s="43"/>
      <c r="AH486" s="43"/>
      <c r="AI486" s="43"/>
      <c r="AJ486" s="43"/>
      <c r="AK486" s="43"/>
      <c r="AL486" s="43"/>
      <c r="AM486" s="44" t="s">
        <v>17</v>
      </c>
      <c r="AN486" s="1157">
        <f>$AN$9</f>
        <v>0.5</v>
      </c>
      <c r="AO486" s="1157"/>
      <c r="AP486" s="24"/>
      <c r="AQ486" s="25"/>
      <c r="AR486" s="25"/>
      <c r="AS486" s="38"/>
      <c r="AT486" s="35">
        <f>ROUND(ROUND(ROUND(ROUND(H479*P486,0)*V468,0)*AN486,0)*AR484,0)</f>
        <v>84</v>
      </c>
      <c r="AU486" s="31"/>
    </row>
    <row r="487" spans="1:47" ht="17.100000000000001" customHeight="1" x14ac:dyDescent="0.15">
      <c r="A487" s="32">
        <v>44</v>
      </c>
      <c r="B487" s="33" t="s">
        <v>7130</v>
      </c>
      <c r="C487" s="34" t="s">
        <v>9760</v>
      </c>
      <c r="D487" s="422"/>
      <c r="E487" s="424"/>
      <c r="F487" s="29"/>
      <c r="G487" s="29"/>
      <c r="H487" s="1085" t="s">
        <v>4892</v>
      </c>
      <c r="I487" s="1133"/>
      <c r="J487" s="1133"/>
      <c r="K487" s="1134"/>
      <c r="L487" s="416"/>
      <c r="M487" s="417"/>
      <c r="N487" s="417"/>
      <c r="O487" s="65"/>
      <c r="P487" s="156"/>
      <c r="Q487" s="156"/>
      <c r="R487" s="166"/>
      <c r="S487" s="167"/>
      <c r="T487" s="167"/>
      <c r="U487" s="93"/>
      <c r="V487" s="2"/>
      <c r="W487" s="22"/>
      <c r="X487" s="43"/>
      <c r="Y487" s="43"/>
      <c r="Z487" s="44"/>
      <c r="AA487" s="44"/>
      <c r="AB487" s="43"/>
      <c r="AC487" s="450"/>
      <c r="AD487" s="43"/>
      <c r="AE487" s="43"/>
      <c r="AF487" s="43"/>
      <c r="AG487" s="43"/>
      <c r="AH487" s="43"/>
      <c r="AI487" s="43"/>
      <c r="AJ487" s="43"/>
      <c r="AK487" s="43"/>
      <c r="AL487" s="43"/>
      <c r="AM487" s="44"/>
      <c r="AN487" s="45"/>
      <c r="AO487" s="45"/>
      <c r="AP487" s="25"/>
      <c r="AQ487" s="25"/>
      <c r="AR487" s="25"/>
      <c r="AS487" s="25"/>
      <c r="AT487" s="35">
        <f>ROUND(H491*V468,0)</f>
        <v>165</v>
      </c>
      <c r="AU487" s="31"/>
    </row>
    <row r="488" spans="1:47" ht="17.100000000000001" customHeight="1" x14ac:dyDescent="0.15">
      <c r="A488" s="32">
        <v>44</v>
      </c>
      <c r="B488" s="33" t="s">
        <v>7132</v>
      </c>
      <c r="C488" s="34" t="s">
        <v>9761</v>
      </c>
      <c r="D488" s="422"/>
      <c r="E488" s="424"/>
      <c r="F488" s="29"/>
      <c r="G488" s="29"/>
      <c r="H488" s="1137"/>
      <c r="I488" s="1135"/>
      <c r="J488" s="1135"/>
      <c r="K488" s="1136"/>
      <c r="L488" s="418"/>
      <c r="M488" s="419"/>
      <c r="N488" s="419"/>
      <c r="O488" s="23"/>
      <c r="P488" s="167"/>
      <c r="Q488" s="167"/>
      <c r="R488" s="166"/>
      <c r="S488" s="167"/>
      <c r="T488" s="167"/>
      <c r="U488" s="93"/>
      <c r="V488" s="2"/>
      <c r="W488" s="22"/>
      <c r="X488" s="1202" t="s">
        <v>4824</v>
      </c>
      <c r="Y488" s="1202"/>
      <c r="Z488" s="1202"/>
      <c r="AA488" s="1202"/>
      <c r="AB488" s="1202"/>
      <c r="AC488" s="448" t="s">
        <v>4825</v>
      </c>
      <c r="AD488" s="99"/>
      <c r="AE488" s="99"/>
      <c r="AF488" s="43"/>
      <c r="AG488" s="43"/>
      <c r="AH488" s="43"/>
      <c r="AI488" s="43"/>
      <c r="AJ488" s="43"/>
      <c r="AK488" s="43"/>
      <c r="AL488" s="43"/>
      <c r="AM488" s="44" t="s">
        <v>17</v>
      </c>
      <c r="AN488" s="1157">
        <f>$AN$8</f>
        <v>0.7</v>
      </c>
      <c r="AO488" s="1157"/>
      <c r="AP488" s="43"/>
      <c r="AQ488" s="43"/>
      <c r="AR488" s="43"/>
      <c r="AS488" s="43"/>
      <c r="AT488" s="35">
        <f>ROUND(ROUND(H491*V468,0)*AN488,0)</f>
        <v>116</v>
      </c>
      <c r="AU488" s="31"/>
    </row>
    <row r="489" spans="1:47" ht="17.100000000000001" customHeight="1" x14ac:dyDescent="0.15">
      <c r="A489" s="32">
        <v>44</v>
      </c>
      <c r="B489" s="33" t="s">
        <v>7134</v>
      </c>
      <c r="C489" s="34" t="s">
        <v>9762</v>
      </c>
      <c r="D489" s="422"/>
      <c r="E489" s="424"/>
      <c r="F489" s="29"/>
      <c r="G489" s="29"/>
      <c r="H489" s="1137"/>
      <c r="I489" s="1135"/>
      <c r="J489" s="1135"/>
      <c r="K489" s="1136"/>
      <c r="L489" s="420"/>
      <c r="M489" s="421"/>
      <c r="N489" s="421"/>
      <c r="O489" s="26"/>
      <c r="P489" s="27"/>
      <c r="Q489" s="27"/>
      <c r="R489" s="166"/>
      <c r="S489" s="167"/>
      <c r="T489" s="167"/>
      <c r="U489" s="93"/>
      <c r="V489" s="2"/>
      <c r="W489" s="22"/>
      <c r="X489" s="1273"/>
      <c r="Y489" s="1273"/>
      <c r="Z489" s="1273"/>
      <c r="AA489" s="1273"/>
      <c r="AB489" s="1273"/>
      <c r="AC489" s="448" t="s">
        <v>8385</v>
      </c>
      <c r="AD489" s="99"/>
      <c r="AE489" s="99"/>
      <c r="AF489" s="43"/>
      <c r="AG489" s="43"/>
      <c r="AH489" s="43"/>
      <c r="AI489" s="43"/>
      <c r="AJ489" s="43"/>
      <c r="AK489" s="43"/>
      <c r="AL489" s="43"/>
      <c r="AM489" s="44" t="s">
        <v>17</v>
      </c>
      <c r="AN489" s="1157">
        <f>$AN$9</f>
        <v>0.5</v>
      </c>
      <c r="AO489" s="1157"/>
      <c r="AP489" s="43"/>
      <c r="AQ489" s="43"/>
      <c r="AR489" s="43"/>
      <c r="AS489" s="43"/>
      <c r="AT489" s="35">
        <f>ROUND(ROUND(H491*V468,0)*AN489,0)</f>
        <v>83</v>
      </c>
      <c r="AU489" s="31"/>
    </row>
    <row r="490" spans="1:47" ht="17.100000000000001" customHeight="1" x14ac:dyDescent="0.15">
      <c r="A490" s="32">
        <v>44</v>
      </c>
      <c r="B490" s="33" t="s">
        <v>7136</v>
      </c>
      <c r="C490" s="34" t="s">
        <v>9763</v>
      </c>
      <c r="D490" s="422"/>
      <c r="E490" s="424"/>
      <c r="F490" s="29"/>
      <c r="G490" s="29"/>
      <c r="H490" s="1268"/>
      <c r="I490" s="1269"/>
      <c r="J490" s="1269"/>
      <c r="K490" s="1270"/>
      <c r="L490" s="1271" t="s">
        <v>4829</v>
      </c>
      <c r="M490" s="1202"/>
      <c r="N490" s="1202"/>
      <c r="O490" s="1202"/>
      <c r="P490" s="1202"/>
      <c r="Q490" s="1202"/>
      <c r="R490" s="418"/>
      <c r="S490" s="419"/>
      <c r="T490" s="419"/>
      <c r="U490" s="93"/>
      <c r="V490" s="2"/>
      <c r="W490" s="22"/>
      <c r="X490" s="43"/>
      <c r="Y490" s="43"/>
      <c r="Z490" s="44"/>
      <c r="AA490" s="44"/>
      <c r="AB490" s="43"/>
      <c r="AC490" s="450"/>
      <c r="AD490" s="43"/>
      <c r="AE490" s="43"/>
      <c r="AF490" s="43"/>
      <c r="AG490" s="43"/>
      <c r="AH490" s="43"/>
      <c r="AI490" s="43"/>
      <c r="AJ490" s="43"/>
      <c r="AK490" s="43"/>
      <c r="AL490" s="43"/>
      <c r="AM490" s="44"/>
      <c r="AN490" s="45"/>
      <c r="AO490" s="45"/>
      <c r="AP490" s="43"/>
      <c r="AQ490" s="43"/>
      <c r="AR490" s="25"/>
      <c r="AS490" s="25"/>
      <c r="AT490" s="35">
        <f>ROUND(ROUND(H491*P492,0)*V468,0)</f>
        <v>159</v>
      </c>
      <c r="AU490" s="31"/>
    </row>
    <row r="491" spans="1:47" ht="17.100000000000001" customHeight="1" x14ac:dyDescent="0.15">
      <c r="A491" s="32">
        <v>44</v>
      </c>
      <c r="B491" s="33" t="s">
        <v>7138</v>
      </c>
      <c r="C491" s="34" t="s">
        <v>9764</v>
      </c>
      <c r="D491" s="422"/>
      <c r="E491" s="424"/>
      <c r="F491" s="29"/>
      <c r="G491" s="29"/>
      <c r="H491" s="1280">
        <f>'16就労移行支援(養成・基本)'!K71</f>
        <v>330</v>
      </c>
      <c r="I491" s="1108"/>
      <c r="J491" s="4" t="s">
        <v>21</v>
      </c>
      <c r="K491" s="22"/>
      <c r="L491" s="1228"/>
      <c r="M491" s="1283"/>
      <c r="N491" s="1283"/>
      <c r="O491" s="1283"/>
      <c r="P491" s="1283"/>
      <c r="Q491" s="1283"/>
      <c r="R491" s="418"/>
      <c r="S491" s="419"/>
      <c r="T491" s="419"/>
      <c r="U491" s="93"/>
      <c r="V491" s="2"/>
      <c r="W491" s="22"/>
      <c r="X491" s="1202" t="s">
        <v>4824</v>
      </c>
      <c r="Y491" s="1202"/>
      <c r="Z491" s="1202"/>
      <c r="AA491" s="1202"/>
      <c r="AB491" s="1202"/>
      <c r="AC491" s="448" t="s">
        <v>4825</v>
      </c>
      <c r="AD491" s="99"/>
      <c r="AE491" s="99"/>
      <c r="AF491" s="43"/>
      <c r="AG491" s="43"/>
      <c r="AH491" s="43"/>
      <c r="AI491" s="43"/>
      <c r="AJ491" s="43"/>
      <c r="AK491" s="43"/>
      <c r="AL491" s="43"/>
      <c r="AM491" s="44" t="s">
        <v>17</v>
      </c>
      <c r="AN491" s="1157">
        <f>$AN$8</f>
        <v>0.7</v>
      </c>
      <c r="AO491" s="1157"/>
      <c r="AP491" s="25"/>
      <c r="AQ491" s="25"/>
      <c r="AR491" s="25"/>
      <c r="AS491" s="25"/>
      <c r="AT491" s="35">
        <f>ROUND(ROUND(ROUND(H491*P492,0)*V468,0)*AN491,0)</f>
        <v>111</v>
      </c>
      <c r="AU491" s="31"/>
    </row>
    <row r="492" spans="1:47" ht="17.100000000000001" customHeight="1" x14ac:dyDescent="0.15">
      <c r="A492" s="32">
        <v>44</v>
      </c>
      <c r="B492" s="33" t="s">
        <v>7140</v>
      </c>
      <c r="C492" s="34" t="s">
        <v>9765</v>
      </c>
      <c r="D492" s="422"/>
      <c r="E492" s="424"/>
      <c r="F492" s="29"/>
      <c r="G492" s="29"/>
      <c r="H492" s="418"/>
      <c r="I492" s="419"/>
      <c r="J492" s="419"/>
      <c r="K492" s="425"/>
      <c r="L492" s="420"/>
      <c r="M492" s="421"/>
      <c r="N492" s="421"/>
      <c r="O492" s="26" t="s">
        <v>17</v>
      </c>
      <c r="P492" s="1180">
        <f>$P$12</f>
        <v>0.96499999999999997</v>
      </c>
      <c r="Q492" s="1180"/>
      <c r="R492" s="166"/>
      <c r="S492" s="167"/>
      <c r="T492" s="167"/>
      <c r="U492" s="93"/>
      <c r="V492" s="2"/>
      <c r="W492" s="22"/>
      <c r="X492" s="1273"/>
      <c r="Y492" s="1273"/>
      <c r="Z492" s="1273"/>
      <c r="AA492" s="1273"/>
      <c r="AB492" s="1273"/>
      <c r="AC492" s="448" t="s">
        <v>8385</v>
      </c>
      <c r="AD492" s="99"/>
      <c r="AE492" s="99"/>
      <c r="AF492" s="43"/>
      <c r="AG492" s="43"/>
      <c r="AH492" s="43"/>
      <c r="AI492" s="43"/>
      <c r="AJ492" s="43"/>
      <c r="AK492" s="43"/>
      <c r="AL492" s="43"/>
      <c r="AM492" s="44" t="s">
        <v>17</v>
      </c>
      <c r="AN492" s="1157">
        <f>$AN$9</f>
        <v>0.5</v>
      </c>
      <c r="AO492" s="1157"/>
      <c r="AP492" s="25"/>
      <c r="AQ492" s="25"/>
      <c r="AR492" s="25"/>
      <c r="AS492" s="25"/>
      <c r="AT492" s="35">
        <f>ROUND(ROUND(ROUND(H491*P492,0)*V468,0)*AN492,0)</f>
        <v>80</v>
      </c>
      <c r="AU492" s="31"/>
    </row>
    <row r="493" spans="1:47" ht="17.100000000000001" customHeight="1" x14ac:dyDescent="0.15">
      <c r="A493" s="32">
        <v>44</v>
      </c>
      <c r="B493" s="33" t="s">
        <v>7142</v>
      </c>
      <c r="C493" s="34" t="s">
        <v>9766</v>
      </c>
      <c r="D493" s="422"/>
      <c r="E493" s="424"/>
      <c r="F493" s="29"/>
      <c r="G493" s="29"/>
      <c r="H493" s="20"/>
      <c r="K493" s="21"/>
      <c r="L493" s="416"/>
      <c r="M493" s="417"/>
      <c r="N493" s="417"/>
      <c r="O493" s="65"/>
      <c r="P493" s="156"/>
      <c r="Q493" s="156"/>
      <c r="R493" s="166"/>
      <c r="S493" s="167"/>
      <c r="T493" s="314"/>
      <c r="W493" s="449"/>
      <c r="X493" s="42"/>
      <c r="Y493" s="43"/>
      <c r="Z493" s="44"/>
      <c r="AA493" s="44"/>
      <c r="AB493" s="43"/>
      <c r="AC493" s="450"/>
      <c r="AD493" s="43"/>
      <c r="AE493" s="43"/>
      <c r="AF493" s="43"/>
      <c r="AG493" s="43"/>
      <c r="AH493" s="43"/>
      <c r="AI493" s="43"/>
      <c r="AJ493" s="43"/>
      <c r="AK493" s="43"/>
      <c r="AL493" s="43"/>
      <c r="AM493" s="44"/>
      <c r="AN493" s="45"/>
      <c r="AO493" s="45"/>
      <c r="AP493" s="1198" t="s">
        <v>4833</v>
      </c>
      <c r="AQ493" s="1281"/>
      <c r="AR493" s="1281"/>
      <c r="AS493" s="1299"/>
      <c r="AT493" s="35">
        <f>ROUND(ROUND(H491*V468,0)*AR496,0)</f>
        <v>157</v>
      </c>
      <c r="AU493" s="31"/>
    </row>
    <row r="494" spans="1:47" ht="17.100000000000001" customHeight="1" x14ac:dyDescent="0.15">
      <c r="A494" s="32">
        <v>44</v>
      </c>
      <c r="B494" s="33" t="s">
        <v>7144</v>
      </c>
      <c r="C494" s="34" t="s">
        <v>9767</v>
      </c>
      <c r="D494" s="422"/>
      <c r="E494" s="424"/>
      <c r="F494" s="29"/>
      <c r="G494" s="29"/>
      <c r="H494" s="20"/>
      <c r="K494" s="21"/>
      <c r="L494" s="418"/>
      <c r="M494" s="419"/>
      <c r="N494" s="419"/>
      <c r="O494" s="23"/>
      <c r="P494" s="167"/>
      <c r="Q494" s="167"/>
      <c r="R494" s="166"/>
      <c r="S494" s="167"/>
      <c r="T494" s="314"/>
      <c r="W494" s="449"/>
      <c r="X494" s="1271" t="s">
        <v>4824</v>
      </c>
      <c r="Y494" s="1202"/>
      <c r="Z494" s="1202"/>
      <c r="AA494" s="1202"/>
      <c r="AB494" s="1202"/>
      <c r="AC494" s="448" t="s">
        <v>4825</v>
      </c>
      <c r="AD494" s="99"/>
      <c r="AE494" s="99"/>
      <c r="AF494" s="43"/>
      <c r="AG494" s="43"/>
      <c r="AH494" s="43"/>
      <c r="AI494" s="43"/>
      <c r="AJ494" s="43"/>
      <c r="AK494" s="43"/>
      <c r="AL494" s="43"/>
      <c r="AM494" s="44" t="s">
        <v>17</v>
      </c>
      <c r="AN494" s="1157">
        <f>$AN$8</f>
        <v>0.7</v>
      </c>
      <c r="AO494" s="1157"/>
      <c r="AP494" s="1268"/>
      <c r="AQ494" s="1269"/>
      <c r="AR494" s="1269"/>
      <c r="AS494" s="1270"/>
      <c r="AT494" s="35">
        <f>ROUND(ROUND(ROUND(H491*V468,0)*AN494,0)*AR496,0)</f>
        <v>110</v>
      </c>
      <c r="AU494" s="31"/>
    </row>
    <row r="495" spans="1:47" ht="17.100000000000001" customHeight="1" x14ac:dyDescent="0.15">
      <c r="A495" s="32">
        <v>44</v>
      </c>
      <c r="B495" s="33" t="s">
        <v>7146</v>
      </c>
      <c r="C495" s="34" t="s">
        <v>9768</v>
      </c>
      <c r="D495" s="422"/>
      <c r="E495" s="424"/>
      <c r="F495" s="29"/>
      <c r="G495" s="29"/>
      <c r="H495" s="20"/>
      <c r="K495" s="21"/>
      <c r="L495" s="420"/>
      <c r="M495" s="421"/>
      <c r="N495" s="421"/>
      <c r="O495" s="26"/>
      <c r="P495" s="27"/>
      <c r="Q495" s="27"/>
      <c r="R495" s="166"/>
      <c r="S495" s="167"/>
      <c r="T495" s="314"/>
      <c r="W495" s="449"/>
      <c r="X495" s="1272"/>
      <c r="Y495" s="1273"/>
      <c r="Z495" s="1273"/>
      <c r="AA495" s="1273"/>
      <c r="AB495" s="1273"/>
      <c r="AC495" s="448" t="s">
        <v>8385</v>
      </c>
      <c r="AD495" s="99"/>
      <c r="AE495" s="99"/>
      <c r="AF495" s="43"/>
      <c r="AG495" s="43"/>
      <c r="AH495" s="43"/>
      <c r="AI495" s="43"/>
      <c r="AJ495" s="43"/>
      <c r="AK495" s="43"/>
      <c r="AL495" s="43"/>
      <c r="AM495" s="44" t="s">
        <v>17</v>
      </c>
      <c r="AN495" s="1157">
        <f>$AN$9</f>
        <v>0.5</v>
      </c>
      <c r="AO495" s="1157"/>
      <c r="AP495" s="20"/>
      <c r="AQ495" s="4"/>
      <c r="AR495" s="4"/>
      <c r="AS495" s="21"/>
      <c r="AT495" s="35">
        <f>ROUND(ROUND(ROUND(H491*V468,0)*AN495,0)*AR496,0)</f>
        <v>79</v>
      </c>
      <c r="AU495" s="31"/>
    </row>
    <row r="496" spans="1:47" ht="17.100000000000001" customHeight="1" x14ac:dyDescent="0.15">
      <c r="A496" s="32">
        <v>44</v>
      </c>
      <c r="B496" s="33" t="s">
        <v>7148</v>
      </c>
      <c r="C496" s="34" t="s">
        <v>9769</v>
      </c>
      <c r="D496" s="422"/>
      <c r="E496" s="424"/>
      <c r="F496" s="29"/>
      <c r="G496" s="29"/>
      <c r="H496" s="20"/>
      <c r="K496" s="21"/>
      <c r="L496" s="1271" t="s">
        <v>4829</v>
      </c>
      <c r="M496" s="1202"/>
      <c r="N496" s="1202"/>
      <c r="O496" s="1202"/>
      <c r="P496" s="1202"/>
      <c r="Q496" s="1202"/>
      <c r="R496" s="418"/>
      <c r="S496" s="419"/>
      <c r="T496" s="425"/>
      <c r="W496" s="449"/>
      <c r="X496" s="42"/>
      <c r="Y496" s="43"/>
      <c r="Z496" s="44"/>
      <c r="AA496" s="44"/>
      <c r="AB496" s="43"/>
      <c r="AC496" s="450"/>
      <c r="AD496" s="43"/>
      <c r="AE496" s="43"/>
      <c r="AF496" s="43"/>
      <c r="AG496" s="43"/>
      <c r="AH496" s="43"/>
      <c r="AI496" s="43"/>
      <c r="AJ496" s="43"/>
      <c r="AK496" s="43"/>
      <c r="AL496" s="43"/>
      <c r="AM496" s="44"/>
      <c r="AN496" s="45"/>
      <c r="AO496" s="45"/>
      <c r="AP496" s="20"/>
      <c r="AQ496" s="23" t="s">
        <v>17</v>
      </c>
      <c r="AR496" s="1158">
        <f>AR484</f>
        <v>0.95</v>
      </c>
      <c r="AS496" s="1159"/>
      <c r="AT496" s="35">
        <f>ROUND(ROUND(ROUND(H491*P498,0)*V468,0)*AR496,0)</f>
        <v>151</v>
      </c>
      <c r="AU496" s="31"/>
    </row>
    <row r="497" spans="1:47" ht="17.100000000000001" customHeight="1" x14ac:dyDescent="0.15">
      <c r="A497" s="32">
        <v>44</v>
      </c>
      <c r="B497" s="33" t="s">
        <v>7150</v>
      </c>
      <c r="C497" s="34" t="s">
        <v>9770</v>
      </c>
      <c r="D497" s="422"/>
      <c r="E497" s="424"/>
      <c r="F497" s="29"/>
      <c r="G497" s="29"/>
      <c r="H497" s="20"/>
      <c r="K497" s="21"/>
      <c r="L497" s="1228"/>
      <c r="M497" s="1283"/>
      <c r="N497" s="1283"/>
      <c r="O497" s="1283"/>
      <c r="P497" s="1283"/>
      <c r="Q497" s="1283"/>
      <c r="R497" s="418"/>
      <c r="S497" s="419"/>
      <c r="T497" s="425"/>
      <c r="W497" s="449"/>
      <c r="X497" s="1271" t="s">
        <v>4824</v>
      </c>
      <c r="Y497" s="1202"/>
      <c r="Z497" s="1202"/>
      <c r="AA497" s="1202"/>
      <c r="AB497" s="1202"/>
      <c r="AC497" s="448" t="s">
        <v>4825</v>
      </c>
      <c r="AD497" s="99"/>
      <c r="AE497" s="99"/>
      <c r="AF497" s="43"/>
      <c r="AG497" s="43"/>
      <c r="AH497" s="43"/>
      <c r="AI497" s="43"/>
      <c r="AJ497" s="43"/>
      <c r="AK497" s="43"/>
      <c r="AL497" s="43"/>
      <c r="AM497" s="44" t="s">
        <v>17</v>
      </c>
      <c r="AN497" s="1157">
        <f>$AN$8</f>
        <v>0.7</v>
      </c>
      <c r="AO497" s="1157"/>
      <c r="AP497" s="20"/>
      <c r="AQ497" s="4"/>
      <c r="AR497" s="4"/>
      <c r="AS497" s="21"/>
      <c r="AT497" s="35">
        <f>ROUND(ROUND(ROUND(ROUND(H491*P498,0)*V468,0)*AN497,0)*AR496,0)</f>
        <v>105</v>
      </c>
      <c r="AU497" s="31"/>
    </row>
    <row r="498" spans="1:47" ht="17.100000000000001" customHeight="1" x14ac:dyDescent="0.15">
      <c r="A498" s="32">
        <v>44</v>
      </c>
      <c r="B498" s="33" t="s">
        <v>7152</v>
      </c>
      <c r="C498" s="34" t="s">
        <v>9771</v>
      </c>
      <c r="D498" s="422"/>
      <c r="E498" s="424"/>
      <c r="F498" s="29"/>
      <c r="G498" s="29"/>
      <c r="H498" s="20"/>
      <c r="K498" s="21"/>
      <c r="L498" s="420"/>
      <c r="M498" s="421"/>
      <c r="N498" s="421"/>
      <c r="O498" s="26" t="s">
        <v>17</v>
      </c>
      <c r="P498" s="1180">
        <f>$P$12</f>
        <v>0.96499999999999997</v>
      </c>
      <c r="Q498" s="1180"/>
      <c r="R498" s="166"/>
      <c r="S498" s="167"/>
      <c r="T498" s="314"/>
      <c r="W498" s="449"/>
      <c r="X498" s="1272"/>
      <c r="Y498" s="1273"/>
      <c r="Z498" s="1273"/>
      <c r="AA498" s="1273"/>
      <c r="AB498" s="1273"/>
      <c r="AC498" s="448" t="s">
        <v>8385</v>
      </c>
      <c r="AD498" s="99"/>
      <c r="AE498" s="99"/>
      <c r="AF498" s="43"/>
      <c r="AG498" s="43"/>
      <c r="AH498" s="43"/>
      <c r="AI498" s="43"/>
      <c r="AJ498" s="43"/>
      <c r="AK498" s="43"/>
      <c r="AL498" s="43"/>
      <c r="AM498" s="44" t="s">
        <v>17</v>
      </c>
      <c r="AN498" s="1157">
        <f>$AN$9</f>
        <v>0.5</v>
      </c>
      <c r="AO498" s="1157"/>
      <c r="AP498" s="24"/>
      <c r="AQ498" s="25"/>
      <c r="AR498" s="25"/>
      <c r="AS498" s="38"/>
      <c r="AT498" s="35">
        <f>ROUND(ROUND(ROUND(ROUND(H491*P498,0)*V468,0)*AN498,0)*AR496,0)</f>
        <v>76</v>
      </c>
      <c r="AU498" s="31"/>
    </row>
    <row r="499" spans="1:47" ht="17.100000000000001" customHeight="1" x14ac:dyDescent="0.15">
      <c r="A499" s="32">
        <v>44</v>
      </c>
      <c r="B499" s="33" t="s">
        <v>7154</v>
      </c>
      <c r="C499" s="34" t="s">
        <v>9772</v>
      </c>
      <c r="D499" s="422"/>
      <c r="E499" s="424"/>
      <c r="F499" s="1085" t="s">
        <v>4820</v>
      </c>
      <c r="G499" s="1281"/>
      <c r="H499" s="1085" t="s">
        <v>4905</v>
      </c>
      <c r="I499" s="1133"/>
      <c r="J499" s="1133"/>
      <c r="K499" s="1134"/>
      <c r="L499" s="416"/>
      <c r="M499" s="417"/>
      <c r="N499" s="417"/>
      <c r="O499" s="65"/>
      <c r="P499" s="156"/>
      <c r="Q499" s="156"/>
      <c r="R499" s="1301" t="s">
        <v>9279</v>
      </c>
      <c r="S499" s="1117"/>
      <c r="T499" s="1117"/>
      <c r="U499" s="1218" t="s">
        <v>9700</v>
      </c>
      <c r="V499" s="1340"/>
      <c r="W499" s="1341"/>
      <c r="X499" s="43"/>
      <c r="Y499" s="43"/>
      <c r="Z499" s="44"/>
      <c r="AA499" s="44"/>
      <c r="AB499" s="43"/>
      <c r="AC499" s="450"/>
      <c r="AD499" s="43"/>
      <c r="AE499" s="43"/>
      <c r="AF499" s="43"/>
      <c r="AG499" s="43"/>
      <c r="AH499" s="43"/>
      <c r="AI499" s="43"/>
      <c r="AJ499" s="43"/>
      <c r="AK499" s="43"/>
      <c r="AL499" s="43"/>
      <c r="AM499" s="44"/>
      <c r="AN499" s="45"/>
      <c r="AO499" s="45"/>
      <c r="AP499" s="43"/>
      <c r="AQ499" s="43"/>
      <c r="AR499" s="43"/>
      <c r="AS499" s="43"/>
      <c r="AT499" s="35">
        <f>ROUND(H503*V504,0)</f>
        <v>153</v>
      </c>
      <c r="AU499" s="66" t="s">
        <v>4822</v>
      </c>
    </row>
    <row r="500" spans="1:47" ht="17.100000000000001" customHeight="1" x14ac:dyDescent="0.15">
      <c r="A500" s="32">
        <v>44</v>
      </c>
      <c r="B500" s="33" t="s">
        <v>7156</v>
      </c>
      <c r="C500" s="34" t="s">
        <v>9773</v>
      </c>
      <c r="D500" s="422"/>
      <c r="E500" s="424"/>
      <c r="F500" s="1268"/>
      <c r="G500" s="1269"/>
      <c r="H500" s="1137"/>
      <c r="I500" s="1135"/>
      <c r="J500" s="1135"/>
      <c r="K500" s="1136"/>
      <c r="L500" s="418"/>
      <c r="M500" s="419"/>
      <c r="N500" s="419"/>
      <c r="O500" s="23"/>
      <c r="P500" s="167"/>
      <c r="Q500" s="167"/>
      <c r="R500" s="1313"/>
      <c r="S500" s="1314"/>
      <c r="T500" s="1314"/>
      <c r="U500" s="1308"/>
      <c r="V500" s="1309"/>
      <c r="W500" s="1310"/>
      <c r="X500" s="1202" t="s">
        <v>4824</v>
      </c>
      <c r="Y500" s="1202"/>
      <c r="Z500" s="1202"/>
      <c r="AA500" s="1202"/>
      <c r="AB500" s="1202"/>
      <c r="AC500" s="448" t="s">
        <v>4825</v>
      </c>
      <c r="AD500" s="99"/>
      <c r="AE500" s="99"/>
      <c r="AF500" s="43"/>
      <c r="AG500" s="43"/>
      <c r="AH500" s="43"/>
      <c r="AI500" s="43"/>
      <c r="AJ500" s="43"/>
      <c r="AK500" s="43"/>
      <c r="AL500" s="43"/>
      <c r="AM500" s="44" t="s">
        <v>17</v>
      </c>
      <c r="AN500" s="1157">
        <f>$AN$8</f>
        <v>0.7</v>
      </c>
      <c r="AO500" s="1157"/>
      <c r="AP500" s="43"/>
      <c r="AQ500" s="43"/>
      <c r="AR500" s="43"/>
      <c r="AS500" s="43"/>
      <c r="AT500" s="35">
        <f>ROUND(ROUND(H503*V504,0)*AN500,0)</f>
        <v>107</v>
      </c>
      <c r="AU500" s="31"/>
    </row>
    <row r="501" spans="1:47" ht="17.100000000000001" customHeight="1" x14ac:dyDescent="0.15">
      <c r="A501" s="32">
        <v>44</v>
      </c>
      <c r="B501" s="33" t="s">
        <v>7158</v>
      </c>
      <c r="C501" s="34" t="s">
        <v>9774</v>
      </c>
      <c r="D501" s="422"/>
      <c r="E501" s="424"/>
      <c r="F501" s="1268"/>
      <c r="G501" s="1269"/>
      <c r="H501" s="1137"/>
      <c r="I501" s="1135"/>
      <c r="J501" s="1135"/>
      <c r="K501" s="1136"/>
      <c r="L501" s="420"/>
      <c r="M501" s="421"/>
      <c r="N501" s="421"/>
      <c r="O501" s="26"/>
      <c r="P501" s="27"/>
      <c r="Q501" s="27"/>
      <c r="R501" s="1313"/>
      <c r="S501" s="1314"/>
      <c r="T501" s="1314"/>
      <c r="U501" s="1308"/>
      <c r="V501" s="1309"/>
      <c r="W501" s="1310"/>
      <c r="X501" s="1273"/>
      <c r="Y501" s="1273"/>
      <c r="Z501" s="1273"/>
      <c r="AA501" s="1273"/>
      <c r="AB501" s="1273"/>
      <c r="AC501" s="448" t="s">
        <v>8385</v>
      </c>
      <c r="AD501" s="99"/>
      <c r="AE501" s="99"/>
      <c r="AF501" s="43"/>
      <c r="AG501" s="43"/>
      <c r="AH501" s="43"/>
      <c r="AI501" s="43"/>
      <c r="AJ501" s="43"/>
      <c r="AK501" s="43"/>
      <c r="AL501" s="43"/>
      <c r="AM501" s="44" t="s">
        <v>17</v>
      </c>
      <c r="AN501" s="1157">
        <f>$AN$9</f>
        <v>0.5</v>
      </c>
      <c r="AO501" s="1157"/>
      <c r="AP501" s="43"/>
      <c r="AQ501" s="43"/>
      <c r="AR501" s="43"/>
      <c r="AS501" s="43"/>
      <c r="AT501" s="35">
        <f>ROUND(ROUND(H503*V504,0)*AN501,0)</f>
        <v>77</v>
      </c>
      <c r="AU501" s="31"/>
    </row>
    <row r="502" spans="1:47" ht="17.100000000000001" customHeight="1" x14ac:dyDescent="0.15">
      <c r="A502" s="32">
        <v>44</v>
      </c>
      <c r="B502" s="33" t="s">
        <v>7160</v>
      </c>
      <c r="C502" s="34" t="s">
        <v>9775</v>
      </c>
      <c r="D502" s="422"/>
      <c r="E502" s="424"/>
      <c r="F502" s="1276"/>
      <c r="G502" s="1277"/>
      <c r="H502" s="1268"/>
      <c r="I502" s="1269"/>
      <c r="J502" s="1269"/>
      <c r="K502" s="1270"/>
      <c r="L502" s="1271" t="s">
        <v>4829</v>
      </c>
      <c r="M502" s="1202"/>
      <c r="N502" s="1202"/>
      <c r="O502" s="1202"/>
      <c r="P502" s="1202"/>
      <c r="Q502" s="1202"/>
      <c r="R502" s="1313"/>
      <c r="S502" s="1314"/>
      <c r="T502" s="1314"/>
      <c r="U502" s="1068"/>
      <c r="V502" s="1069"/>
      <c r="W502" s="1070"/>
      <c r="X502" s="43"/>
      <c r="Y502" s="43"/>
      <c r="Z502" s="44"/>
      <c r="AA502" s="44"/>
      <c r="AB502" s="43"/>
      <c r="AC502" s="450"/>
      <c r="AD502" s="43"/>
      <c r="AE502" s="43"/>
      <c r="AF502" s="43"/>
      <c r="AG502" s="43"/>
      <c r="AH502" s="43"/>
      <c r="AI502" s="43"/>
      <c r="AJ502" s="43"/>
      <c r="AK502" s="43"/>
      <c r="AL502" s="43"/>
      <c r="AM502" s="44"/>
      <c r="AN502" s="45"/>
      <c r="AO502" s="45"/>
      <c r="AP502" s="43"/>
      <c r="AQ502" s="43"/>
      <c r="AR502" s="25"/>
      <c r="AS502" s="25"/>
      <c r="AT502" s="35">
        <f>ROUND(ROUND(H503*P504,0)*V504,0)</f>
        <v>147</v>
      </c>
      <c r="AU502" s="31"/>
    </row>
    <row r="503" spans="1:47" ht="17.100000000000001" customHeight="1" x14ac:dyDescent="0.15">
      <c r="A503" s="32">
        <v>44</v>
      </c>
      <c r="B503" s="33" t="s">
        <v>7162</v>
      </c>
      <c r="C503" s="34" t="s">
        <v>9776</v>
      </c>
      <c r="D503" s="422"/>
      <c r="E503" s="424"/>
      <c r="F503" s="1276"/>
      <c r="G503" s="1277"/>
      <c r="H503" s="1280">
        <f>'16就労移行支援(養成・基本)'!K83</f>
        <v>305</v>
      </c>
      <c r="I503" s="1108"/>
      <c r="J503" s="4" t="s">
        <v>21</v>
      </c>
      <c r="K503" s="22"/>
      <c r="L503" s="1228"/>
      <c r="M503" s="1283"/>
      <c r="N503" s="1283"/>
      <c r="O503" s="1283"/>
      <c r="P503" s="1283"/>
      <c r="Q503" s="1283"/>
      <c r="R503" s="1313"/>
      <c r="S503" s="1314"/>
      <c r="T503" s="1315"/>
      <c r="W503" s="449"/>
      <c r="X503" s="1271" t="s">
        <v>4824</v>
      </c>
      <c r="Y503" s="1202"/>
      <c r="Z503" s="1202"/>
      <c r="AA503" s="1202"/>
      <c r="AB503" s="1202"/>
      <c r="AC503" s="448" t="s">
        <v>4825</v>
      </c>
      <c r="AD503" s="99"/>
      <c r="AE503" s="99"/>
      <c r="AF503" s="43"/>
      <c r="AG503" s="43"/>
      <c r="AH503" s="43"/>
      <c r="AI503" s="43"/>
      <c r="AJ503" s="43"/>
      <c r="AK503" s="43"/>
      <c r="AL503" s="43"/>
      <c r="AM503" s="44" t="s">
        <v>17</v>
      </c>
      <c r="AN503" s="1157">
        <f>$AN$8</f>
        <v>0.7</v>
      </c>
      <c r="AO503" s="1157"/>
      <c r="AP503" s="25"/>
      <c r="AQ503" s="25"/>
      <c r="AR503" s="25"/>
      <c r="AS503" s="25"/>
      <c r="AT503" s="35">
        <f>ROUND(ROUND(ROUND(H503*P504,0)*V504,0)*AN503,0)</f>
        <v>103</v>
      </c>
      <c r="AU503" s="31"/>
    </row>
    <row r="504" spans="1:47" ht="17.100000000000001" customHeight="1" x14ac:dyDescent="0.15">
      <c r="A504" s="32">
        <v>44</v>
      </c>
      <c r="B504" s="33" t="s">
        <v>7164</v>
      </c>
      <c r="C504" s="34" t="s">
        <v>9777</v>
      </c>
      <c r="D504" s="422"/>
      <c r="E504" s="424"/>
      <c r="F504" s="1276"/>
      <c r="G504" s="1277"/>
      <c r="H504" s="418"/>
      <c r="I504" s="419"/>
      <c r="J504" s="419"/>
      <c r="K504" s="425"/>
      <c r="L504" s="420"/>
      <c r="M504" s="421"/>
      <c r="N504" s="421"/>
      <c r="O504" s="26" t="s">
        <v>17</v>
      </c>
      <c r="P504" s="1180">
        <f>$P$12</f>
        <v>0.96499999999999997</v>
      </c>
      <c r="Q504" s="1180"/>
      <c r="R504" s="1276"/>
      <c r="S504" s="1277"/>
      <c r="T504" s="1278"/>
      <c r="U504" s="23" t="s">
        <v>17</v>
      </c>
      <c r="V504" s="1158">
        <f>$V$432</f>
        <v>0.5</v>
      </c>
      <c r="W504" s="1159"/>
      <c r="X504" s="1272"/>
      <c r="Y504" s="1273"/>
      <c r="Z504" s="1273"/>
      <c r="AA504" s="1273"/>
      <c r="AB504" s="1273"/>
      <c r="AC504" s="448" t="s">
        <v>8385</v>
      </c>
      <c r="AD504" s="99"/>
      <c r="AE504" s="99"/>
      <c r="AF504" s="43"/>
      <c r="AG504" s="43"/>
      <c r="AH504" s="43"/>
      <c r="AI504" s="43"/>
      <c r="AJ504" s="43"/>
      <c r="AK504" s="43"/>
      <c r="AL504" s="43"/>
      <c r="AM504" s="44" t="s">
        <v>17</v>
      </c>
      <c r="AN504" s="1157">
        <f>$AN$9</f>
        <v>0.5</v>
      </c>
      <c r="AO504" s="1157"/>
      <c r="AP504" s="25"/>
      <c r="AQ504" s="25"/>
      <c r="AR504" s="25"/>
      <c r="AS504" s="25"/>
      <c r="AT504" s="35">
        <f>ROUND(ROUND(ROUND(H503*P504,0)*V504,0)*AN504,0)</f>
        <v>74</v>
      </c>
      <c r="AU504" s="31"/>
    </row>
    <row r="505" spans="1:47" ht="17.100000000000001" customHeight="1" x14ac:dyDescent="0.15">
      <c r="A505" s="32">
        <v>44</v>
      </c>
      <c r="B505" s="33" t="s">
        <v>7166</v>
      </c>
      <c r="C505" s="34" t="s">
        <v>9778</v>
      </c>
      <c r="D505" s="422"/>
      <c r="E505" s="424"/>
      <c r="F505" s="29"/>
      <c r="G505" s="29"/>
      <c r="H505" s="20"/>
      <c r="K505" s="21"/>
      <c r="L505" s="416"/>
      <c r="M505" s="417"/>
      <c r="N505" s="417"/>
      <c r="O505" s="65"/>
      <c r="P505" s="156"/>
      <c r="Q505" s="156"/>
      <c r="R505" s="166"/>
      <c r="S505" s="167"/>
      <c r="T505" s="314"/>
      <c r="W505" s="449"/>
      <c r="X505" s="42"/>
      <c r="Y505" s="43"/>
      <c r="Z505" s="44"/>
      <c r="AA505" s="44"/>
      <c r="AB505" s="43"/>
      <c r="AC505" s="450"/>
      <c r="AD505" s="43"/>
      <c r="AE505" s="43"/>
      <c r="AF505" s="43"/>
      <c r="AG505" s="43"/>
      <c r="AH505" s="43"/>
      <c r="AI505" s="43"/>
      <c r="AJ505" s="43"/>
      <c r="AK505" s="43"/>
      <c r="AL505" s="43"/>
      <c r="AM505" s="44"/>
      <c r="AN505" s="45"/>
      <c r="AO505" s="45"/>
      <c r="AP505" s="1198" t="s">
        <v>4833</v>
      </c>
      <c r="AQ505" s="1281"/>
      <c r="AR505" s="1281"/>
      <c r="AS505" s="1299"/>
      <c r="AT505" s="35">
        <f>ROUND(ROUND(H503*V504,0)*AR508,0)</f>
        <v>145</v>
      </c>
      <c r="AU505" s="31"/>
    </row>
    <row r="506" spans="1:47" ht="17.100000000000001" customHeight="1" x14ac:dyDescent="0.15">
      <c r="A506" s="32">
        <v>44</v>
      </c>
      <c r="B506" s="33" t="s">
        <v>7168</v>
      </c>
      <c r="C506" s="34" t="s">
        <v>9779</v>
      </c>
      <c r="D506" s="422"/>
      <c r="E506" s="424"/>
      <c r="F506" s="29"/>
      <c r="G506" s="29"/>
      <c r="H506" s="20"/>
      <c r="K506" s="21"/>
      <c r="L506" s="418"/>
      <c r="M506" s="419"/>
      <c r="N506" s="419"/>
      <c r="O506" s="23"/>
      <c r="P506" s="167"/>
      <c r="Q506" s="167"/>
      <c r="R506" s="166"/>
      <c r="S506" s="167"/>
      <c r="T506" s="314"/>
      <c r="W506" s="449"/>
      <c r="X506" s="1271" t="s">
        <v>4824</v>
      </c>
      <c r="Y506" s="1202"/>
      <c r="Z506" s="1202"/>
      <c r="AA506" s="1202"/>
      <c r="AB506" s="1202"/>
      <c r="AC506" s="448" t="s">
        <v>4825</v>
      </c>
      <c r="AD506" s="99"/>
      <c r="AE506" s="99"/>
      <c r="AF506" s="43"/>
      <c r="AG506" s="43"/>
      <c r="AH506" s="43"/>
      <c r="AI506" s="43"/>
      <c r="AJ506" s="43"/>
      <c r="AK506" s="43"/>
      <c r="AL506" s="43"/>
      <c r="AM506" s="44" t="s">
        <v>17</v>
      </c>
      <c r="AN506" s="1157">
        <f>$AN$8</f>
        <v>0.7</v>
      </c>
      <c r="AO506" s="1157"/>
      <c r="AP506" s="1268"/>
      <c r="AQ506" s="1269"/>
      <c r="AR506" s="1269"/>
      <c r="AS506" s="1270"/>
      <c r="AT506" s="35">
        <f>ROUND(ROUND(ROUND(H503*V504,0)*AN506,0)*AR508,0)</f>
        <v>102</v>
      </c>
      <c r="AU506" s="31"/>
    </row>
    <row r="507" spans="1:47" ht="17.100000000000001" customHeight="1" x14ac:dyDescent="0.15">
      <c r="A507" s="32">
        <v>44</v>
      </c>
      <c r="B507" s="33" t="s">
        <v>7170</v>
      </c>
      <c r="C507" s="34" t="s">
        <v>9780</v>
      </c>
      <c r="D507" s="422"/>
      <c r="E507" s="424"/>
      <c r="F507" s="29"/>
      <c r="G507" s="29"/>
      <c r="H507" s="20"/>
      <c r="K507" s="21"/>
      <c r="L507" s="420"/>
      <c r="M507" s="421"/>
      <c r="N507" s="421"/>
      <c r="O507" s="26"/>
      <c r="P507" s="27"/>
      <c r="Q507" s="27"/>
      <c r="R507" s="166"/>
      <c r="S507" s="167"/>
      <c r="T507" s="314"/>
      <c r="W507" s="449"/>
      <c r="X507" s="1272"/>
      <c r="Y507" s="1273"/>
      <c r="Z507" s="1273"/>
      <c r="AA507" s="1273"/>
      <c r="AB507" s="1273"/>
      <c r="AC507" s="448" t="s">
        <v>8385</v>
      </c>
      <c r="AD507" s="99"/>
      <c r="AE507" s="99"/>
      <c r="AF507" s="43"/>
      <c r="AG507" s="43"/>
      <c r="AH507" s="43"/>
      <c r="AI507" s="43"/>
      <c r="AJ507" s="43"/>
      <c r="AK507" s="43"/>
      <c r="AL507" s="43"/>
      <c r="AM507" s="44" t="s">
        <v>17</v>
      </c>
      <c r="AN507" s="1157">
        <f>$AN$9</f>
        <v>0.5</v>
      </c>
      <c r="AO507" s="1157"/>
      <c r="AP507" s="20"/>
      <c r="AQ507" s="4"/>
      <c r="AR507" s="4"/>
      <c r="AS507" s="21"/>
      <c r="AT507" s="35">
        <f>ROUND(ROUND(ROUND(H503*V504,0)*AN507,0)*AR508,0)</f>
        <v>73</v>
      </c>
      <c r="AU507" s="31"/>
    </row>
    <row r="508" spans="1:47" ht="17.100000000000001" customHeight="1" x14ac:dyDescent="0.15">
      <c r="A508" s="32">
        <v>44</v>
      </c>
      <c r="B508" s="33" t="s">
        <v>7172</v>
      </c>
      <c r="C508" s="34" t="s">
        <v>9781</v>
      </c>
      <c r="D508" s="422"/>
      <c r="E508" s="424"/>
      <c r="F508" s="29"/>
      <c r="G508" s="29"/>
      <c r="H508" s="20"/>
      <c r="K508" s="21"/>
      <c r="L508" s="1271" t="s">
        <v>4829</v>
      </c>
      <c r="M508" s="1202"/>
      <c r="N508" s="1202"/>
      <c r="O508" s="1202"/>
      <c r="P508" s="1202"/>
      <c r="Q508" s="1202"/>
      <c r="R508" s="418"/>
      <c r="S508" s="419"/>
      <c r="T508" s="425"/>
      <c r="W508" s="449"/>
      <c r="X508" s="42"/>
      <c r="Y508" s="43"/>
      <c r="Z508" s="44"/>
      <c r="AA508" s="44"/>
      <c r="AB508" s="43"/>
      <c r="AC508" s="450"/>
      <c r="AD508" s="43"/>
      <c r="AE508" s="43"/>
      <c r="AF508" s="43"/>
      <c r="AG508" s="43"/>
      <c r="AH508" s="43"/>
      <c r="AI508" s="43"/>
      <c r="AJ508" s="43"/>
      <c r="AK508" s="43"/>
      <c r="AL508" s="43"/>
      <c r="AM508" s="44"/>
      <c r="AN508" s="45"/>
      <c r="AO508" s="45"/>
      <c r="AP508" s="20"/>
      <c r="AQ508" s="23" t="s">
        <v>17</v>
      </c>
      <c r="AR508" s="1158">
        <f>AR496</f>
        <v>0.95</v>
      </c>
      <c r="AS508" s="1159"/>
      <c r="AT508" s="35">
        <f>ROUND(ROUND(ROUND(H503*P510,0)*V504,0)*AR508,0)</f>
        <v>140</v>
      </c>
      <c r="AU508" s="31"/>
    </row>
    <row r="509" spans="1:47" ht="17.100000000000001" customHeight="1" x14ac:dyDescent="0.15">
      <c r="A509" s="32">
        <v>44</v>
      </c>
      <c r="B509" s="33" t="s">
        <v>7174</v>
      </c>
      <c r="C509" s="34" t="s">
        <v>9782</v>
      </c>
      <c r="D509" s="422"/>
      <c r="E509" s="424"/>
      <c r="F509" s="29"/>
      <c r="G509" s="29"/>
      <c r="H509" s="20"/>
      <c r="K509" s="21"/>
      <c r="L509" s="1228"/>
      <c r="M509" s="1283"/>
      <c r="N509" s="1283"/>
      <c r="O509" s="1283"/>
      <c r="P509" s="1283"/>
      <c r="Q509" s="1283"/>
      <c r="R509" s="418"/>
      <c r="S509" s="419"/>
      <c r="T509" s="425"/>
      <c r="W509" s="449"/>
      <c r="X509" s="1271" t="s">
        <v>4824</v>
      </c>
      <c r="Y509" s="1202"/>
      <c r="Z509" s="1202"/>
      <c r="AA509" s="1202"/>
      <c r="AB509" s="1202"/>
      <c r="AC509" s="448" t="s">
        <v>4825</v>
      </c>
      <c r="AD509" s="99"/>
      <c r="AE509" s="99"/>
      <c r="AF509" s="43"/>
      <c r="AG509" s="43"/>
      <c r="AH509" s="43"/>
      <c r="AI509" s="43"/>
      <c r="AJ509" s="43"/>
      <c r="AK509" s="43"/>
      <c r="AL509" s="43"/>
      <c r="AM509" s="44" t="s">
        <v>17</v>
      </c>
      <c r="AN509" s="1157">
        <f>$AN$8</f>
        <v>0.7</v>
      </c>
      <c r="AO509" s="1157"/>
      <c r="AP509" s="20"/>
      <c r="AQ509" s="4"/>
      <c r="AR509" s="4"/>
      <c r="AS509" s="21"/>
      <c r="AT509" s="35">
        <f>ROUND(ROUND(ROUND(ROUND(H503*P510,0)*V504,0)*AN509,0)*AR508,0)</f>
        <v>98</v>
      </c>
      <c r="AU509" s="31"/>
    </row>
    <row r="510" spans="1:47" ht="17.100000000000001" customHeight="1" x14ac:dyDescent="0.15">
      <c r="A510" s="32">
        <v>44</v>
      </c>
      <c r="B510" s="33" t="s">
        <v>7176</v>
      </c>
      <c r="C510" s="34" t="s">
        <v>9783</v>
      </c>
      <c r="D510" s="422"/>
      <c r="E510" s="424"/>
      <c r="F510" s="29"/>
      <c r="G510" s="29"/>
      <c r="H510" s="20"/>
      <c r="K510" s="21"/>
      <c r="L510" s="420"/>
      <c r="M510" s="421"/>
      <c r="N510" s="421"/>
      <c r="O510" s="26" t="s">
        <v>17</v>
      </c>
      <c r="P510" s="1180">
        <f>$P$12</f>
        <v>0.96499999999999997</v>
      </c>
      <c r="Q510" s="1180"/>
      <c r="R510" s="166"/>
      <c r="S510" s="167"/>
      <c r="T510" s="314"/>
      <c r="W510" s="449"/>
      <c r="X510" s="1272"/>
      <c r="Y510" s="1273"/>
      <c r="Z510" s="1273"/>
      <c r="AA510" s="1273"/>
      <c r="AB510" s="1273"/>
      <c r="AC510" s="448" t="s">
        <v>8385</v>
      </c>
      <c r="AD510" s="99"/>
      <c r="AE510" s="99"/>
      <c r="AF510" s="43"/>
      <c r="AG510" s="43"/>
      <c r="AH510" s="43"/>
      <c r="AI510" s="43"/>
      <c r="AJ510" s="43"/>
      <c r="AK510" s="43"/>
      <c r="AL510" s="43"/>
      <c r="AM510" s="44" t="s">
        <v>17</v>
      </c>
      <c r="AN510" s="1157">
        <f>$AN$9</f>
        <v>0.5</v>
      </c>
      <c r="AO510" s="1157"/>
      <c r="AP510" s="24"/>
      <c r="AQ510" s="25"/>
      <c r="AR510" s="25"/>
      <c r="AS510" s="38"/>
      <c r="AT510" s="35">
        <f>ROUND(ROUND(ROUND(ROUND(H503*P510,0)*V504,0)*AN510,0)*AR508,0)</f>
        <v>70</v>
      </c>
      <c r="AU510" s="31"/>
    </row>
    <row r="511" spans="1:47" ht="17.100000000000001" customHeight="1" x14ac:dyDescent="0.15">
      <c r="A511" s="32">
        <v>44</v>
      </c>
      <c r="B511" s="33" t="s">
        <v>7178</v>
      </c>
      <c r="C511" s="34" t="s">
        <v>9784</v>
      </c>
      <c r="D511" s="422"/>
      <c r="E511" s="424"/>
      <c r="F511" s="1085" t="s">
        <v>4918</v>
      </c>
      <c r="G511" s="1281"/>
      <c r="H511" s="1085" t="s">
        <v>4821</v>
      </c>
      <c r="I511" s="1133"/>
      <c r="J511" s="1133"/>
      <c r="K511" s="1134"/>
      <c r="L511" s="416"/>
      <c r="M511" s="417"/>
      <c r="N511" s="417"/>
      <c r="O511" s="65"/>
      <c r="P511" s="156"/>
      <c r="Q511" s="156"/>
      <c r="R511" s="1301" t="s">
        <v>9279</v>
      </c>
      <c r="S511" s="1117"/>
      <c r="T511" s="1117"/>
      <c r="U511" s="1218" t="s">
        <v>9700</v>
      </c>
      <c r="V511" s="1340"/>
      <c r="W511" s="1341"/>
      <c r="X511" s="43"/>
      <c r="Y511" s="43"/>
      <c r="Z511" s="44"/>
      <c r="AA511" s="44"/>
      <c r="AB511" s="43"/>
      <c r="AC511" s="450"/>
      <c r="AD511" s="43"/>
      <c r="AE511" s="43"/>
      <c r="AF511" s="43"/>
      <c r="AG511" s="43"/>
      <c r="AH511" s="43"/>
      <c r="AI511" s="43"/>
      <c r="AJ511" s="43"/>
      <c r="AK511" s="43"/>
      <c r="AL511" s="43"/>
      <c r="AM511" s="44"/>
      <c r="AN511" s="45"/>
      <c r="AO511" s="45"/>
      <c r="AP511" s="43"/>
      <c r="AQ511" s="43"/>
      <c r="AR511" s="43"/>
      <c r="AS511" s="43"/>
      <c r="AT511" s="35">
        <f>ROUND(H515*V516,0)</f>
        <v>340</v>
      </c>
      <c r="AU511" s="66" t="s">
        <v>4822</v>
      </c>
    </row>
    <row r="512" spans="1:47" ht="17.100000000000001" customHeight="1" x14ac:dyDescent="0.15">
      <c r="A512" s="32">
        <v>44</v>
      </c>
      <c r="B512" s="33" t="s">
        <v>7180</v>
      </c>
      <c r="C512" s="34" t="s">
        <v>9785</v>
      </c>
      <c r="D512" s="422"/>
      <c r="E512" s="424"/>
      <c r="F512" s="1268"/>
      <c r="G512" s="1269"/>
      <c r="H512" s="1137"/>
      <c r="I512" s="1135"/>
      <c r="J512" s="1135"/>
      <c r="K512" s="1136"/>
      <c r="L512" s="418"/>
      <c r="M512" s="419"/>
      <c r="N512" s="419"/>
      <c r="O512" s="23"/>
      <c r="P512" s="167"/>
      <c r="Q512" s="167"/>
      <c r="R512" s="1313"/>
      <c r="S512" s="1314"/>
      <c r="T512" s="1314"/>
      <c r="U512" s="1308"/>
      <c r="V512" s="1309"/>
      <c r="W512" s="1310"/>
      <c r="X512" s="1202" t="s">
        <v>4824</v>
      </c>
      <c r="Y512" s="1202"/>
      <c r="Z512" s="1202"/>
      <c r="AA512" s="1202"/>
      <c r="AB512" s="1202"/>
      <c r="AC512" s="448" t="s">
        <v>4825</v>
      </c>
      <c r="AD512" s="99"/>
      <c r="AE512" s="99"/>
      <c r="AF512" s="43"/>
      <c r="AG512" s="43"/>
      <c r="AH512" s="43"/>
      <c r="AI512" s="43"/>
      <c r="AJ512" s="43"/>
      <c r="AK512" s="43"/>
      <c r="AL512" s="43"/>
      <c r="AM512" s="44" t="s">
        <v>17</v>
      </c>
      <c r="AN512" s="1157">
        <f>$AN$8</f>
        <v>0.7</v>
      </c>
      <c r="AO512" s="1157"/>
      <c r="AP512" s="43"/>
      <c r="AQ512" s="43"/>
      <c r="AR512" s="43"/>
      <c r="AS512" s="43"/>
      <c r="AT512" s="35">
        <f>ROUND(ROUND(H515*V516,0)*AN512,0)</f>
        <v>238</v>
      </c>
      <c r="AU512" s="232"/>
    </row>
    <row r="513" spans="1:47" ht="17.100000000000001" customHeight="1" x14ac:dyDescent="0.15">
      <c r="A513" s="32">
        <v>44</v>
      </c>
      <c r="B513" s="33" t="s">
        <v>7182</v>
      </c>
      <c r="C513" s="34" t="s">
        <v>9786</v>
      </c>
      <c r="D513" s="422"/>
      <c r="E513" s="424"/>
      <c r="F513" s="1268"/>
      <c r="G513" s="1269"/>
      <c r="H513" s="1137"/>
      <c r="I513" s="1135"/>
      <c r="J513" s="1135"/>
      <c r="K513" s="1136"/>
      <c r="L513" s="420"/>
      <c r="M513" s="421"/>
      <c r="N513" s="421"/>
      <c r="O513" s="26"/>
      <c r="P513" s="27"/>
      <c r="Q513" s="27"/>
      <c r="R513" s="1313"/>
      <c r="S513" s="1314"/>
      <c r="T513" s="1314"/>
      <c r="U513" s="1308"/>
      <c r="V513" s="1309"/>
      <c r="W513" s="1310"/>
      <c r="X513" s="1273"/>
      <c r="Y513" s="1273"/>
      <c r="Z513" s="1273"/>
      <c r="AA513" s="1273"/>
      <c r="AB513" s="1273"/>
      <c r="AC513" s="448" t="s">
        <v>8385</v>
      </c>
      <c r="AD513" s="99"/>
      <c r="AE513" s="99"/>
      <c r="AF513" s="43"/>
      <c r="AG513" s="43"/>
      <c r="AH513" s="43"/>
      <c r="AI513" s="43"/>
      <c r="AJ513" s="43"/>
      <c r="AK513" s="43"/>
      <c r="AL513" s="43"/>
      <c r="AM513" s="44" t="s">
        <v>17</v>
      </c>
      <c r="AN513" s="1157">
        <f>$AN$9</f>
        <v>0.5</v>
      </c>
      <c r="AO513" s="1157"/>
      <c r="AP513" s="43"/>
      <c r="AQ513" s="43"/>
      <c r="AR513" s="43"/>
      <c r="AS513" s="43"/>
      <c r="AT513" s="35">
        <f>ROUND(ROUND(H515*V516,0)*AN513,0)</f>
        <v>170</v>
      </c>
      <c r="AU513" s="232"/>
    </row>
    <row r="514" spans="1:47" ht="17.100000000000001" customHeight="1" x14ac:dyDescent="0.15">
      <c r="A514" s="32">
        <v>44</v>
      </c>
      <c r="B514" s="33" t="s">
        <v>7184</v>
      </c>
      <c r="C514" s="34" t="s">
        <v>9787</v>
      </c>
      <c r="D514" s="422"/>
      <c r="E514" s="424"/>
      <c r="F514" s="1276"/>
      <c r="G514" s="1277"/>
      <c r="H514" s="1268"/>
      <c r="I514" s="1269"/>
      <c r="J514" s="1269"/>
      <c r="K514" s="1270"/>
      <c r="L514" s="1271" t="s">
        <v>4829</v>
      </c>
      <c r="M514" s="1202"/>
      <c r="N514" s="1202"/>
      <c r="O514" s="1202"/>
      <c r="P514" s="1202"/>
      <c r="Q514" s="1202"/>
      <c r="R514" s="1313"/>
      <c r="S514" s="1314"/>
      <c r="T514" s="1314"/>
      <c r="U514" s="1068"/>
      <c r="V514" s="1069"/>
      <c r="W514" s="1070"/>
      <c r="X514" s="43"/>
      <c r="Y514" s="43"/>
      <c r="Z514" s="44"/>
      <c r="AA514" s="44"/>
      <c r="AB514" s="43"/>
      <c r="AC514" s="450"/>
      <c r="AD514" s="43"/>
      <c r="AE514" s="43"/>
      <c r="AF514" s="43"/>
      <c r="AG514" s="43"/>
      <c r="AH514" s="43"/>
      <c r="AI514" s="43"/>
      <c r="AJ514" s="43"/>
      <c r="AK514" s="43"/>
      <c r="AL514" s="43"/>
      <c r="AM514" s="44"/>
      <c r="AN514" s="45"/>
      <c r="AO514" s="45"/>
      <c r="AP514" s="43"/>
      <c r="AQ514" s="43"/>
      <c r="AR514" s="25"/>
      <c r="AS514" s="25"/>
      <c r="AT514" s="35">
        <f>ROUND(ROUND(H515*P516,0)*V516,0)</f>
        <v>328</v>
      </c>
      <c r="AU514" s="232"/>
    </row>
    <row r="515" spans="1:47" ht="17.100000000000001" customHeight="1" x14ac:dyDescent="0.15">
      <c r="A515" s="32">
        <v>44</v>
      </c>
      <c r="B515" s="33" t="s">
        <v>7186</v>
      </c>
      <c r="C515" s="34" t="s">
        <v>9788</v>
      </c>
      <c r="D515" s="422"/>
      <c r="E515" s="424"/>
      <c r="F515" s="1276"/>
      <c r="G515" s="1277"/>
      <c r="H515" s="1280">
        <f>'16就労移行支援(養成・基本)'!K95</f>
        <v>679</v>
      </c>
      <c r="I515" s="1108"/>
      <c r="J515" s="4" t="s">
        <v>21</v>
      </c>
      <c r="K515" s="22"/>
      <c r="L515" s="1228"/>
      <c r="M515" s="1283"/>
      <c r="N515" s="1283"/>
      <c r="O515" s="1283"/>
      <c r="P515" s="1283"/>
      <c r="Q515" s="1283"/>
      <c r="R515" s="1313"/>
      <c r="S515" s="1314"/>
      <c r="T515" s="1315"/>
      <c r="W515" s="449"/>
      <c r="X515" s="1271" t="s">
        <v>4824</v>
      </c>
      <c r="Y515" s="1202"/>
      <c r="Z515" s="1202"/>
      <c r="AA515" s="1202"/>
      <c r="AB515" s="1202"/>
      <c r="AC515" s="448" t="s">
        <v>4825</v>
      </c>
      <c r="AD515" s="99"/>
      <c r="AE515" s="99"/>
      <c r="AF515" s="43"/>
      <c r="AG515" s="43"/>
      <c r="AH515" s="43"/>
      <c r="AI515" s="43"/>
      <c r="AJ515" s="43"/>
      <c r="AK515" s="43"/>
      <c r="AL515" s="43"/>
      <c r="AM515" s="44" t="s">
        <v>17</v>
      </c>
      <c r="AN515" s="1157">
        <f>$AN$8</f>
        <v>0.7</v>
      </c>
      <c r="AO515" s="1157"/>
      <c r="AP515" s="25"/>
      <c r="AQ515" s="25"/>
      <c r="AR515" s="25"/>
      <c r="AS515" s="25"/>
      <c r="AT515" s="35">
        <f>ROUND(ROUND(ROUND(H515*P516,0)*V516,0)*AN515,0)</f>
        <v>230</v>
      </c>
      <c r="AU515" s="232"/>
    </row>
    <row r="516" spans="1:47" ht="17.100000000000001" customHeight="1" x14ac:dyDescent="0.15">
      <c r="A516" s="32">
        <v>44</v>
      </c>
      <c r="B516" s="33" t="s">
        <v>7188</v>
      </c>
      <c r="C516" s="34" t="s">
        <v>9789</v>
      </c>
      <c r="D516" s="422"/>
      <c r="E516" s="424"/>
      <c r="F516" s="1276"/>
      <c r="G516" s="1277"/>
      <c r="H516" s="418"/>
      <c r="I516" s="419"/>
      <c r="J516" s="419"/>
      <c r="K516" s="425"/>
      <c r="L516" s="420"/>
      <c r="M516" s="421"/>
      <c r="N516" s="421"/>
      <c r="O516" s="26" t="s">
        <v>17</v>
      </c>
      <c r="P516" s="1180">
        <f>$P$12</f>
        <v>0.96499999999999997</v>
      </c>
      <c r="Q516" s="1180"/>
      <c r="R516" s="1276"/>
      <c r="S516" s="1277"/>
      <c r="T516" s="1278"/>
      <c r="U516" s="23" t="s">
        <v>17</v>
      </c>
      <c r="V516" s="1158">
        <f>$V$432</f>
        <v>0.5</v>
      </c>
      <c r="W516" s="1159"/>
      <c r="X516" s="1272"/>
      <c r="Y516" s="1273"/>
      <c r="Z516" s="1273"/>
      <c r="AA516" s="1273"/>
      <c r="AB516" s="1273"/>
      <c r="AC516" s="448" t="s">
        <v>8385</v>
      </c>
      <c r="AD516" s="99"/>
      <c r="AE516" s="99"/>
      <c r="AF516" s="43"/>
      <c r="AG516" s="43"/>
      <c r="AH516" s="43"/>
      <c r="AI516" s="43"/>
      <c r="AJ516" s="43"/>
      <c r="AK516" s="43"/>
      <c r="AL516" s="43"/>
      <c r="AM516" s="44" t="s">
        <v>17</v>
      </c>
      <c r="AN516" s="1157">
        <f>$AN$9</f>
        <v>0.5</v>
      </c>
      <c r="AO516" s="1157"/>
      <c r="AP516" s="25"/>
      <c r="AQ516" s="25"/>
      <c r="AR516" s="25"/>
      <c r="AS516" s="25"/>
      <c r="AT516" s="35">
        <f>ROUND(ROUND(ROUND(H515*P516,0)*V516,0)*AN516,0)</f>
        <v>164</v>
      </c>
      <c r="AU516" s="232"/>
    </row>
    <row r="517" spans="1:47" ht="17.100000000000001" customHeight="1" x14ac:dyDescent="0.15">
      <c r="A517" s="32">
        <v>44</v>
      </c>
      <c r="B517" s="33" t="s">
        <v>7190</v>
      </c>
      <c r="C517" s="34" t="s">
        <v>9790</v>
      </c>
      <c r="D517" s="422"/>
      <c r="E517" s="424"/>
      <c r="F517" s="29"/>
      <c r="G517" s="29"/>
      <c r="H517" s="20"/>
      <c r="K517" s="21"/>
      <c r="L517" s="416"/>
      <c r="M517" s="417"/>
      <c r="N517" s="417"/>
      <c r="O517" s="65"/>
      <c r="P517" s="156"/>
      <c r="Q517" s="156"/>
      <c r="R517" s="166"/>
      <c r="S517" s="167"/>
      <c r="T517" s="314"/>
      <c r="W517" s="449"/>
      <c r="X517" s="42"/>
      <c r="Y517" s="43"/>
      <c r="Z517" s="44"/>
      <c r="AA517" s="44"/>
      <c r="AB517" s="43"/>
      <c r="AC517" s="450"/>
      <c r="AD517" s="43"/>
      <c r="AE517" s="43"/>
      <c r="AF517" s="43"/>
      <c r="AG517" s="43"/>
      <c r="AH517" s="43"/>
      <c r="AI517" s="43"/>
      <c r="AJ517" s="43"/>
      <c r="AK517" s="43"/>
      <c r="AL517" s="43"/>
      <c r="AM517" s="44"/>
      <c r="AN517" s="45"/>
      <c r="AO517" s="45"/>
      <c r="AP517" s="1198" t="s">
        <v>4833</v>
      </c>
      <c r="AQ517" s="1281"/>
      <c r="AR517" s="1281"/>
      <c r="AS517" s="1299"/>
      <c r="AT517" s="35">
        <f>ROUND(ROUND(H515*V516,0)*AR520,0)</f>
        <v>323</v>
      </c>
      <c r="AU517" s="31"/>
    </row>
    <row r="518" spans="1:47" ht="17.100000000000001" customHeight="1" x14ac:dyDescent="0.15">
      <c r="A518" s="32">
        <v>44</v>
      </c>
      <c r="B518" s="33" t="s">
        <v>7192</v>
      </c>
      <c r="C518" s="34" t="s">
        <v>9791</v>
      </c>
      <c r="D518" s="422"/>
      <c r="E518" s="424"/>
      <c r="F518" s="29"/>
      <c r="G518" s="29"/>
      <c r="H518" s="20"/>
      <c r="K518" s="21"/>
      <c r="L518" s="418"/>
      <c r="M518" s="419"/>
      <c r="N518" s="419"/>
      <c r="O518" s="23"/>
      <c r="P518" s="167"/>
      <c r="Q518" s="167"/>
      <c r="R518" s="166"/>
      <c r="S518" s="167"/>
      <c r="T518" s="314"/>
      <c r="W518" s="449"/>
      <c r="X518" s="1271" t="s">
        <v>4824</v>
      </c>
      <c r="Y518" s="1202"/>
      <c r="Z518" s="1202"/>
      <c r="AA518" s="1202"/>
      <c r="AB518" s="1202"/>
      <c r="AC518" s="448" t="s">
        <v>4825</v>
      </c>
      <c r="AD518" s="99"/>
      <c r="AE518" s="99"/>
      <c r="AF518" s="43"/>
      <c r="AG518" s="43"/>
      <c r="AH518" s="43"/>
      <c r="AI518" s="43"/>
      <c r="AJ518" s="43"/>
      <c r="AK518" s="43"/>
      <c r="AL518" s="43"/>
      <c r="AM518" s="44" t="s">
        <v>17</v>
      </c>
      <c r="AN518" s="1157">
        <f>$AN$8</f>
        <v>0.7</v>
      </c>
      <c r="AO518" s="1157"/>
      <c r="AP518" s="1268"/>
      <c r="AQ518" s="1269"/>
      <c r="AR518" s="1269"/>
      <c r="AS518" s="1270"/>
      <c r="AT518" s="35">
        <f>ROUND(ROUND(ROUND(H515*V516,0)*AN518,0)*AR520,0)</f>
        <v>226</v>
      </c>
      <c r="AU518" s="31"/>
    </row>
    <row r="519" spans="1:47" ht="17.100000000000001" customHeight="1" x14ac:dyDescent="0.15">
      <c r="A519" s="32">
        <v>44</v>
      </c>
      <c r="B519" s="33" t="s">
        <v>7194</v>
      </c>
      <c r="C519" s="34" t="s">
        <v>9792</v>
      </c>
      <c r="D519" s="422"/>
      <c r="E519" s="424"/>
      <c r="F519" s="29"/>
      <c r="G519" s="29"/>
      <c r="H519" s="20"/>
      <c r="K519" s="21"/>
      <c r="L519" s="420"/>
      <c r="M519" s="421"/>
      <c r="N519" s="421"/>
      <c r="O519" s="26"/>
      <c r="P519" s="27"/>
      <c r="Q519" s="27"/>
      <c r="R519" s="166"/>
      <c r="S519" s="167"/>
      <c r="T519" s="314"/>
      <c r="W519" s="449"/>
      <c r="X519" s="1272"/>
      <c r="Y519" s="1273"/>
      <c r="Z519" s="1273"/>
      <c r="AA519" s="1273"/>
      <c r="AB519" s="1273"/>
      <c r="AC519" s="448" t="s">
        <v>8385</v>
      </c>
      <c r="AD519" s="99"/>
      <c r="AE519" s="99"/>
      <c r="AF519" s="43"/>
      <c r="AG519" s="43"/>
      <c r="AH519" s="43"/>
      <c r="AI519" s="43"/>
      <c r="AJ519" s="43"/>
      <c r="AK519" s="43"/>
      <c r="AL519" s="43"/>
      <c r="AM519" s="44" t="s">
        <v>17</v>
      </c>
      <c r="AN519" s="1157">
        <f>$AN$9</f>
        <v>0.5</v>
      </c>
      <c r="AO519" s="1157"/>
      <c r="AP519" s="20"/>
      <c r="AQ519" s="4"/>
      <c r="AR519" s="4"/>
      <c r="AS519" s="21"/>
      <c r="AT519" s="35">
        <f>ROUND(ROUND(ROUND(H515*V516,0)*AN519,0)*AR520,0)</f>
        <v>162</v>
      </c>
      <c r="AU519" s="31"/>
    </row>
    <row r="520" spans="1:47" ht="17.100000000000001" customHeight="1" x14ac:dyDescent="0.15">
      <c r="A520" s="32">
        <v>44</v>
      </c>
      <c r="B520" s="33" t="s">
        <v>7196</v>
      </c>
      <c r="C520" s="34" t="s">
        <v>9793</v>
      </c>
      <c r="D520" s="422"/>
      <c r="E520" s="424"/>
      <c r="F520" s="29"/>
      <c r="G520" s="29"/>
      <c r="H520" s="20"/>
      <c r="K520" s="21"/>
      <c r="L520" s="1271" t="s">
        <v>4829</v>
      </c>
      <c r="M520" s="1202"/>
      <c r="N520" s="1202"/>
      <c r="O520" s="1202"/>
      <c r="P520" s="1202"/>
      <c r="Q520" s="1202"/>
      <c r="R520" s="418"/>
      <c r="S520" s="419"/>
      <c r="T520" s="425"/>
      <c r="W520" s="449"/>
      <c r="X520" s="42"/>
      <c r="Y520" s="43"/>
      <c r="Z520" s="44"/>
      <c r="AA520" s="44"/>
      <c r="AB520" s="43"/>
      <c r="AC520" s="450"/>
      <c r="AD520" s="43"/>
      <c r="AE520" s="43"/>
      <c r="AF520" s="43"/>
      <c r="AG520" s="43"/>
      <c r="AH520" s="43"/>
      <c r="AI520" s="43"/>
      <c r="AJ520" s="43"/>
      <c r="AK520" s="43"/>
      <c r="AL520" s="43"/>
      <c r="AM520" s="44"/>
      <c r="AN520" s="45"/>
      <c r="AO520" s="45"/>
      <c r="AP520" s="20"/>
      <c r="AQ520" s="23" t="s">
        <v>17</v>
      </c>
      <c r="AR520" s="1158">
        <f>AR508</f>
        <v>0.95</v>
      </c>
      <c r="AS520" s="1159"/>
      <c r="AT520" s="35">
        <f>ROUND(ROUND(ROUND(H515*P522,0)*V516,0)*AR520,0)</f>
        <v>312</v>
      </c>
      <c r="AU520" s="31"/>
    </row>
    <row r="521" spans="1:47" ht="17.100000000000001" customHeight="1" x14ac:dyDescent="0.15">
      <c r="A521" s="32">
        <v>44</v>
      </c>
      <c r="B521" s="33" t="s">
        <v>7198</v>
      </c>
      <c r="C521" s="34" t="s">
        <v>9794</v>
      </c>
      <c r="D521" s="422"/>
      <c r="E521" s="424"/>
      <c r="F521" s="29"/>
      <c r="G521" s="29"/>
      <c r="H521" s="20"/>
      <c r="K521" s="21"/>
      <c r="L521" s="1228"/>
      <c r="M521" s="1283"/>
      <c r="N521" s="1283"/>
      <c r="O521" s="1283"/>
      <c r="P521" s="1283"/>
      <c r="Q521" s="1283"/>
      <c r="R521" s="418"/>
      <c r="S521" s="419"/>
      <c r="T521" s="425"/>
      <c r="W521" s="449"/>
      <c r="X521" s="1271" t="s">
        <v>4824</v>
      </c>
      <c r="Y521" s="1202"/>
      <c r="Z521" s="1202"/>
      <c r="AA521" s="1202"/>
      <c r="AB521" s="1202"/>
      <c r="AC521" s="448" t="s">
        <v>4825</v>
      </c>
      <c r="AD521" s="99"/>
      <c r="AE521" s="99"/>
      <c r="AF521" s="43"/>
      <c r="AG521" s="43"/>
      <c r="AH521" s="43"/>
      <c r="AI521" s="43"/>
      <c r="AJ521" s="43"/>
      <c r="AK521" s="43"/>
      <c r="AL521" s="43"/>
      <c r="AM521" s="44" t="s">
        <v>17</v>
      </c>
      <c r="AN521" s="1157">
        <f>$AN$8</f>
        <v>0.7</v>
      </c>
      <c r="AO521" s="1157"/>
      <c r="AP521" s="20"/>
      <c r="AQ521" s="4"/>
      <c r="AR521" s="4"/>
      <c r="AS521" s="21"/>
      <c r="AT521" s="35">
        <f>ROUND(ROUND(ROUND(ROUND(H515*P522,0)*V516,0)*AN521,0)*AR520,0)</f>
        <v>219</v>
      </c>
      <c r="AU521" s="31"/>
    </row>
    <row r="522" spans="1:47" ht="17.100000000000001" customHeight="1" x14ac:dyDescent="0.15">
      <c r="A522" s="32">
        <v>44</v>
      </c>
      <c r="B522" s="33" t="s">
        <v>7200</v>
      </c>
      <c r="C522" s="34" t="s">
        <v>9795</v>
      </c>
      <c r="D522" s="422"/>
      <c r="E522" s="424"/>
      <c r="F522" s="29"/>
      <c r="G522" s="29"/>
      <c r="H522" s="20"/>
      <c r="K522" s="21"/>
      <c r="L522" s="420"/>
      <c r="M522" s="421"/>
      <c r="N522" s="421"/>
      <c r="O522" s="26" t="s">
        <v>17</v>
      </c>
      <c r="P522" s="1180">
        <f>$P$12</f>
        <v>0.96499999999999997</v>
      </c>
      <c r="Q522" s="1180"/>
      <c r="R522" s="166"/>
      <c r="S522" s="167"/>
      <c r="T522" s="314"/>
      <c r="W522" s="449"/>
      <c r="X522" s="1272"/>
      <c r="Y522" s="1273"/>
      <c r="Z522" s="1273"/>
      <c r="AA522" s="1273"/>
      <c r="AB522" s="1273"/>
      <c r="AC522" s="448" t="s">
        <v>8385</v>
      </c>
      <c r="AD522" s="99"/>
      <c r="AE522" s="99"/>
      <c r="AF522" s="43"/>
      <c r="AG522" s="43"/>
      <c r="AH522" s="43"/>
      <c r="AI522" s="43"/>
      <c r="AJ522" s="43"/>
      <c r="AK522" s="43"/>
      <c r="AL522" s="43"/>
      <c r="AM522" s="44" t="s">
        <v>17</v>
      </c>
      <c r="AN522" s="1157">
        <f>$AN$9</f>
        <v>0.5</v>
      </c>
      <c r="AO522" s="1157"/>
      <c r="AP522" s="24"/>
      <c r="AQ522" s="25"/>
      <c r="AR522" s="25"/>
      <c r="AS522" s="38"/>
      <c r="AT522" s="35">
        <f>ROUND(ROUND(ROUND(ROUND(H515*P522,0)*V516,0)*AN522,0)*AR520,0)</f>
        <v>156</v>
      </c>
      <c r="AU522" s="31"/>
    </row>
    <row r="523" spans="1:47" ht="17.100000000000001" customHeight="1" x14ac:dyDescent="0.15">
      <c r="A523" s="32">
        <v>44</v>
      </c>
      <c r="B523" s="33" t="s">
        <v>7202</v>
      </c>
      <c r="C523" s="34" t="s">
        <v>9796</v>
      </c>
      <c r="D523" s="422"/>
      <c r="E523" s="424"/>
      <c r="F523" s="36"/>
      <c r="G523" s="29"/>
      <c r="H523" s="1085" t="s">
        <v>4840</v>
      </c>
      <c r="I523" s="1133"/>
      <c r="J523" s="1133"/>
      <c r="K523" s="1134"/>
      <c r="L523" s="416"/>
      <c r="M523" s="417"/>
      <c r="N523" s="417"/>
      <c r="O523" s="65"/>
      <c r="P523" s="156"/>
      <c r="Q523" s="156"/>
      <c r="R523" s="166"/>
      <c r="S523" s="167"/>
      <c r="T523" s="167"/>
      <c r="U523" s="93"/>
      <c r="V523" s="2"/>
      <c r="W523" s="22"/>
      <c r="X523" s="43"/>
      <c r="Y523" s="43"/>
      <c r="Z523" s="44"/>
      <c r="AA523" s="44"/>
      <c r="AB523" s="43"/>
      <c r="AC523" s="450"/>
      <c r="AD523" s="43"/>
      <c r="AE523" s="43"/>
      <c r="AF523" s="43"/>
      <c r="AG523" s="43"/>
      <c r="AH523" s="43"/>
      <c r="AI523" s="43"/>
      <c r="AJ523" s="43"/>
      <c r="AK523" s="43"/>
      <c r="AL523" s="43"/>
      <c r="AM523" s="44"/>
      <c r="AN523" s="45"/>
      <c r="AO523" s="45"/>
      <c r="AP523" s="25"/>
      <c r="AQ523" s="25"/>
      <c r="AR523" s="25"/>
      <c r="AS523" s="25"/>
      <c r="AT523" s="35">
        <f>ROUND(H527*V516,0)</f>
        <v>284</v>
      </c>
      <c r="AU523" s="31"/>
    </row>
    <row r="524" spans="1:47" ht="17.100000000000001" customHeight="1" x14ac:dyDescent="0.15">
      <c r="A524" s="32">
        <v>44</v>
      </c>
      <c r="B524" s="33" t="s">
        <v>7204</v>
      </c>
      <c r="C524" s="34" t="s">
        <v>9797</v>
      </c>
      <c r="D524" s="422"/>
      <c r="E524" s="424"/>
      <c r="F524" s="36"/>
      <c r="G524" s="29"/>
      <c r="H524" s="1137"/>
      <c r="I524" s="1135"/>
      <c r="J524" s="1135"/>
      <c r="K524" s="1136"/>
      <c r="L524" s="418"/>
      <c r="M524" s="419"/>
      <c r="N524" s="419"/>
      <c r="O524" s="23"/>
      <c r="P524" s="167"/>
      <c r="Q524" s="167"/>
      <c r="R524" s="166"/>
      <c r="S524" s="167"/>
      <c r="T524" s="167"/>
      <c r="U524" s="93"/>
      <c r="V524" s="2"/>
      <c r="W524" s="22"/>
      <c r="X524" s="1202" t="s">
        <v>4824</v>
      </c>
      <c r="Y524" s="1202"/>
      <c r="Z524" s="1202"/>
      <c r="AA524" s="1202"/>
      <c r="AB524" s="1202"/>
      <c r="AC524" s="448" t="s">
        <v>4825</v>
      </c>
      <c r="AD524" s="99"/>
      <c r="AE524" s="99"/>
      <c r="AF524" s="43"/>
      <c r="AG524" s="43"/>
      <c r="AH524" s="43"/>
      <c r="AI524" s="43"/>
      <c r="AJ524" s="43"/>
      <c r="AK524" s="43"/>
      <c r="AL524" s="43"/>
      <c r="AM524" s="44" t="s">
        <v>17</v>
      </c>
      <c r="AN524" s="1157">
        <f>$AN$8</f>
        <v>0.7</v>
      </c>
      <c r="AO524" s="1157"/>
      <c r="AP524" s="43"/>
      <c r="AQ524" s="43"/>
      <c r="AR524" s="43"/>
      <c r="AS524" s="43"/>
      <c r="AT524" s="35">
        <f>ROUND(ROUND(H527*V516,0)*AN524,0)</f>
        <v>199</v>
      </c>
      <c r="AU524" s="31"/>
    </row>
    <row r="525" spans="1:47" ht="17.100000000000001" customHeight="1" x14ac:dyDescent="0.15">
      <c r="A525" s="32">
        <v>44</v>
      </c>
      <c r="B525" s="33" t="s">
        <v>7206</v>
      </c>
      <c r="C525" s="34" t="s">
        <v>9798</v>
      </c>
      <c r="D525" s="422"/>
      <c r="E525" s="424"/>
      <c r="F525" s="36"/>
      <c r="G525" s="29"/>
      <c r="H525" s="1137"/>
      <c r="I525" s="1135"/>
      <c r="J525" s="1135"/>
      <c r="K525" s="1136"/>
      <c r="L525" s="420"/>
      <c r="M525" s="421"/>
      <c r="N525" s="421"/>
      <c r="O525" s="26"/>
      <c r="P525" s="27"/>
      <c r="Q525" s="27"/>
      <c r="R525" s="166"/>
      <c r="S525" s="167"/>
      <c r="T525" s="167"/>
      <c r="U525" s="93"/>
      <c r="V525" s="2"/>
      <c r="W525" s="22"/>
      <c r="X525" s="1273"/>
      <c r="Y525" s="1273"/>
      <c r="Z525" s="1273"/>
      <c r="AA525" s="1273"/>
      <c r="AB525" s="1273"/>
      <c r="AC525" s="448" t="s">
        <v>8385</v>
      </c>
      <c r="AD525" s="99"/>
      <c r="AE525" s="99"/>
      <c r="AF525" s="43"/>
      <c r="AG525" s="43"/>
      <c r="AH525" s="43"/>
      <c r="AI525" s="43"/>
      <c r="AJ525" s="43"/>
      <c r="AK525" s="43"/>
      <c r="AL525" s="43"/>
      <c r="AM525" s="44" t="s">
        <v>17</v>
      </c>
      <c r="AN525" s="1157">
        <f>$AN$9</f>
        <v>0.5</v>
      </c>
      <c r="AO525" s="1157"/>
      <c r="AP525" s="43"/>
      <c r="AQ525" s="43"/>
      <c r="AR525" s="43"/>
      <c r="AS525" s="43"/>
      <c r="AT525" s="35">
        <f>ROUND(ROUND(H527*V516,0)*AN525,0)</f>
        <v>142</v>
      </c>
      <c r="AU525" s="31"/>
    </row>
    <row r="526" spans="1:47" ht="17.100000000000001" customHeight="1" x14ac:dyDescent="0.15">
      <c r="A526" s="32">
        <v>44</v>
      </c>
      <c r="B526" s="33" t="s">
        <v>7208</v>
      </c>
      <c r="C526" s="34" t="s">
        <v>9799</v>
      </c>
      <c r="D526" s="422"/>
      <c r="E526" s="424"/>
      <c r="F526" s="36"/>
      <c r="G526" s="29"/>
      <c r="H526" s="1268"/>
      <c r="I526" s="1269"/>
      <c r="J526" s="1269"/>
      <c r="K526" s="1270"/>
      <c r="L526" s="1271" t="s">
        <v>4829</v>
      </c>
      <c r="M526" s="1202"/>
      <c r="N526" s="1202"/>
      <c r="O526" s="1202"/>
      <c r="P526" s="1202"/>
      <c r="Q526" s="1202"/>
      <c r="R526" s="418"/>
      <c r="S526" s="419"/>
      <c r="T526" s="419"/>
      <c r="U526" s="93"/>
      <c r="V526" s="2"/>
      <c r="W526" s="22"/>
      <c r="X526" s="43"/>
      <c r="Y526" s="43"/>
      <c r="Z526" s="44"/>
      <c r="AA526" s="44"/>
      <c r="AB526" s="43"/>
      <c r="AC526" s="450"/>
      <c r="AD526" s="43"/>
      <c r="AE526" s="43"/>
      <c r="AF526" s="43"/>
      <c r="AG526" s="43"/>
      <c r="AH526" s="43"/>
      <c r="AI526" s="43"/>
      <c r="AJ526" s="43"/>
      <c r="AK526" s="43"/>
      <c r="AL526" s="43"/>
      <c r="AM526" s="44"/>
      <c r="AN526" s="45"/>
      <c r="AO526" s="45"/>
      <c r="AP526" s="43"/>
      <c r="AQ526" s="43"/>
      <c r="AR526" s="25"/>
      <c r="AS526" s="25"/>
      <c r="AT526" s="35">
        <f>ROUND(ROUND(H527*P528,0)*V516,0)</f>
        <v>274</v>
      </c>
      <c r="AU526" s="31"/>
    </row>
    <row r="527" spans="1:47" ht="17.100000000000001" customHeight="1" x14ac:dyDescent="0.15">
      <c r="A527" s="32">
        <v>44</v>
      </c>
      <c r="B527" s="33" t="s">
        <v>7210</v>
      </c>
      <c r="C527" s="34" t="s">
        <v>9800</v>
      </c>
      <c r="D527" s="422"/>
      <c r="E527" s="424"/>
      <c r="F527" s="36"/>
      <c r="G527" s="29"/>
      <c r="H527" s="1280">
        <f>'16就労移行支援(養成・基本)'!K107</f>
        <v>568</v>
      </c>
      <c r="I527" s="1108"/>
      <c r="J527" s="4" t="s">
        <v>21</v>
      </c>
      <c r="K527" s="22"/>
      <c r="L527" s="1228"/>
      <c r="M527" s="1283"/>
      <c r="N527" s="1283"/>
      <c r="O527" s="1283"/>
      <c r="P527" s="1283"/>
      <c r="Q527" s="1283"/>
      <c r="R527" s="418"/>
      <c r="S527" s="419"/>
      <c r="T527" s="419"/>
      <c r="U527" s="93"/>
      <c r="V527" s="2"/>
      <c r="W527" s="22"/>
      <c r="X527" s="1202" t="s">
        <v>4824</v>
      </c>
      <c r="Y527" s="1202"/>
      <c r="Z527" s="1202"/>
      <c r="AA527" s="1202"/>
      <c r="AB527" s="1202"/>
      <c r="AC527" s="448" t="s">
        <v>4825</v>
      </c>
      <c r="AD527" s="99"/>
      <c r="AE527" s="99"/>
      <c r="AF527" s="43"/>
      <c r="AG527" s="43"/>
      <c r="AH527" s="43"/>
      <c r="AI527" s="43"/>
      <c r="AJ527" s="43"/>
      <c r="AK527" s="43"/>
      <c r="AL527" s="43"/>
      <c r="AM527" s="44" t="s">
        <v>17</v>
      </c>
      <c r="AN527" s="1157">
        <f>$AN$8</f>
        <v>0.7</v>
      </c>
      <c r="AO527" s="1157"/>
      <c r="AP527" s="25"/>
      <c r="AQ527" s="25"/>
      <c r="AR527" s="25"/>
      <c r="AS527" s="25"/>
      <c r="AT527" s="35">
        <f>ROUND(ROUND(ROUND(H527*P528,0)*V516,0)*AN527,0)</f>
        <v>192</v>
      </c>
      <c r="AU527" s="31"/>
    </row>
    <row r="528" spans="1:47" ht="17.100000000000001" customHeight="1" x14ac:dyDescent="0.15">
      <c r="A528" s="32">
        <v>44</v>
      </c>
      <c r="B528" s="33" t="s">
        <v>7212</v>
      </c>
      <c r="C528" s="34" t="s">
        <v>9801</v>
      </c>
      <c r="D528" s="422"/>
      <c r="E528" s="424"/>
      <c r="F528" s="36"/>
      <c r="G528" s="29"/>
      <c r="H528" s="418"/>
      <c r="I528" s="419"/>
      <c r="J528" s="419"/>
      <c r="K528" s="425"/>
      <c r="L528" s="420"/>
      <c r="M528" s="421"/>
      <c r="N528" s="421"/>
      <c r="O528" s="26" t="s">
        <v>17</v>
      </c>
      <c r="P528" s="1180">
        <f>$P$12</f>
        <v>0.96499999999999997</v>
      </c>
      <c r="Q528" s="1180"/>
      <c r="R528" s="166"/>
      <c r="S528" s="167"/>
      <c r="T528" s="167"/>
      <c r="U528" s="93"/>
      <c r="V528" s="2"/>
      <c r="W528" s="22"/>
      <c r="X528" s="1273"/>
      <c r="Y528" s="1273"/>
      <c r="Z528" s="1273"/>
      <c r="AA528" s="1273"/>
      <c r="AB528" s="1273"/>
      <c r="AC528" s="448" t="s">
        <v>8385</v>
      </c>
      <c r="AD528" s="99"/>
      <c r="AE528" s="99"/>
      <c r="AF528" s="43"/>
      <c r="AG528" s="43"/>
      <c r="AH528" s="43"/>
      <c r="AI528" s="43"/>
      <c r="AJ528" s="43"/>
      <c r="AK528" s="43"/>
      <c r="AL528" s="43"/>
      <c r="AM528" s="44" t="s">
        <v>17</v>
      </c>
      <c r="AN528" s="1157">
        <f>$AN$9</f>
        <v>0.5</v>
      </c>
      <c r="AO528" s="1157"/>
      <c r="AP528" s="25"/>
      <c r="AQ528" s="25"/>
      <c r="AR528" s="25"/>
      <c r="AS528" s="25"/>
      <c r="AT528" s="35">
        <f>ROUND(ROUND(ROUND(H527*P528,0)*V516,0)*AN528,0)</f>
        <v>137</v>
      </c>
      <c r="AU528" s="31"/>
    </row>
    <row r="529" spans="1:47" ht="17.100000000000001" customHeight="1" x14ac:dyDescent="0.15">
      <c r="A529" s="32">
        <v>44</v>
      </c>
      <c r="B529" s="33" t="s">
        <v>7214</v>
      </c>
      <c r="C529" s="34" t="s">
        <v>9802</v>
      </c>
      <c r="D529" s="422"/>
      <c r="E529" s="424"/>
      <c r="F529" s="36"/>
      <c r="G529" s="29"/>
      <c r="H529" s="20"/>
      <c r="K529" s="21"/>
      <c r="L529" s="416"/>
      <c r="M529" s="417"/>
      <c r="N529" s="417"/>
      <c r="O529" s="65"/>
      <c r="P529" s="156"/>
      <c r="Q529" s="156"/>
      <c r="R529" s="166"/>
      <c r="S529" s="167"/>
      <c r="T529" s="314"/>
      <c r="W529" s="449"/>
      <c r="X529" s="42"/>
      <c r="Y529" s="43"/>
      <c r="Z529" s="44"/>
      <c r="AA529" s="44"/>
      <c r="AB529" s="43"/>
      <c r="AC529" s="450"/>
      <c r="AD529" s="43"/>
      <c r="AE529" s="43"/>
      <c r="AF529" s="43"/>
      <c r="AG529" s="43"/>
      <c r="AH529" s="43"/>
      <c r="AI529" s="43"/>
      <c r="AJ529" s="43"/>
      <c r="AK529" s="43"/>
      <c r="AL529" s="43"/>
      <c r="AM529" s="44"/>
      <c r="AN529" s="45"/>
      <c r="AO529" s="45"/>
      <c r="AP529" s="1198" t="s">
        <v>4833</v>
      </c>
      <c r="AQ529" s="1281"/>
      <c r="AR529" s="1281"/>
      <c r="AS529" s="1299"/>
      <c r="AT529" s="35">
        <f>ROUND(ROUND(H527*V516,0)*AR532,0)</f>
        <v>270</v>
      </c>
      <c r="AU529" s="31"/>
    </row>
    <row r="530" spans="1:47" ht="17.100000000000001" customHeight="1" x14ac:dyDescent="0.15">
      <c r="A530" s="32">
        <v>44</v>
      </c>
      <c r="B530" s="33" t="s">
        <v>7216</v>
      </c>
      <c r="C530" s="34" t="s">
        <v>9803</v>
      </c>
      <c r="D530" s="422"/>
      <c r="E530" s="424"/>
      <c r="F530" s="36"/>
      <c r="G530" s="29"/>
      <c r="H530" s="20"/>
      <c r="K530" s="21"/>
      <c r="L530" s="418"/>
      <c r="M530" s="419"/>
      <c r="N530" s="419"/>
      <c r="O530" s="23"/>
      <c r="P530" s="167"/>
      <c r="Q530" s="167"/>
      <c r="R530" s="166"/>
      <c r="S530" s="167"/>
      <c r="T530" s="314"/>
      <c r="W530" s="449"/>
      <c r="X530" s="1271" t="s">
        <v>4824</v>
      </c>
      <c r="Y530" s="1202"/>
      <c r="Z530" s="1202"/>
      <c r="AA530" s="1202"/>
      <c r="AB530" s="1202"/>
      <c r="AC530" s="448" t="s">
        <v>4825</v>
      </c>
      <c r="AD530" s="99"/>
      <c r="AE530" s="99"/>
      <c r="AF530" s="43"/>
      <c r="AG530" s="43"/>
      <c r="AH530" s="43"/>
      <c r="AI530" s="43"/>
      <c r="AJ530" s="43"/>
      <c r="AK530" s="43"/>
      <c r="AL530" s="43"/>
      <c r="AM530" s="44" t="s">
        <v>17</v>
      </c>
      <c r="AN530" s="1157">
        <f>$AN$8</f>
        <v>0.7</v>
      </c>
      <c r="AO530" s="1157"/>
      <c r="AP530" s="1268"/>
      <c r="AQ530" s="1269"/>
      <c r="AR530" s="1269"/>
      <c r="AS530" s="1270"/>
      <c r="AT530" s="35">
        <f>ROUND(ROUND(ROUND(H527*V516,0)*AN530,0)*AR532,0)</f>
        <v>189</v>
      </c>
      <c r="AU530" s="31"/>
    </row>
    <row r="531" spans="1:47" ht="17.100000000000001" customHeight="1" x14ac:dyDescent="0.15">
      <c r="A531" s="32">
        <v>44</v>
      </c>
      <c r="B531" s="33" t="s">
        <v>7218</v>
      </c>
      <c r="C531" s="34" t="s">
        <v>9804</v>
      </c>
      <c r="D531" s="422"/>
      <c r="E531" s="424"/>
      <c r="F531" s="36"/>
      <c r="G531" s="29"/>
      <c r="H531" s="20"/>
      <c r="K531" s="21"/>
      <c r="L531" s="420"/>
      <c r="M531" s="421"/>
      <c r="N531" s="421"/>
      <c r="O531" s="26"/>
      <c r="P531" s="27"/>
      <c r="Q531" s="27"/>
      <c r="R531" s="166"/>
      <c r="S531" s="167"/>
      <c r="T531" s="314"/>
      <c r="W531" s="449"/>
      <c r="X531" s="1272"/>
      <c r="Y531" s="1273"/>
      <c r="Z531" s="1273"/>
      <c r="AA531" s="1273"/>
      <c r="AB531" s="1273"/>
      <c r="AC531" s="448" t="s">
        <v>8385</v>
      </c>
      <c r="AD531" s="99"/>
      <c r="AE531" s="99"/>
      <c r="AF531" s="43"/>
      <c r="AG531" s="43"/>
      <c r="AH531" s="43"/>
      <c r="AI531" s="43"/>
      <c r="AJ531" s="43"/>
      <c r="AK531" s="43"/>
      <c r="AL531" s="43"/>
      <c r="AM531" s="44" t="s">
        <v>17</v>
      </c>
      <c r="AN531" s="1157">
        <f>$AN$9</f>
        <v>0.5</v>
      </c>
      <c r="AO531" s="1157"/>
      <c r="AP531" s="20"/>
      <c r="AQ531" s="4"/>
      <c r="AR531" s="4"/>
      <c r="AS531" s="21"/>
      <c r="AT531" s="35">
        <f>ROUND(ROUND(ROUND(H527*V516,0)*AN531,0)*AR532,0)</f>
        <v>135</v>
      </c>
      <c r="AU531" s="31"/>
    </row>
    <row r="532" spans="1:47" ht="17.100000000000001" customHeight="1" x14ac:dyDescent="0.15">
      <c r="A532" s="32">
        <v>44</v>
      </c>
      <c r="B532" s="33" t="s">
        <v>7220</v>
      </c>
      <c r="C532" s="34" t="s">
        <v>9805</v>
      </c>
      <c r="D532" s="422"/>
      <c r="E532" s="424"/>
      <c r="F532" s="36"/>
      <c r="G532" s="29"/>
      <c r="H532" s="20"/>
      <c r="K532" s="21"/>
      <c r="L532" s="1271" t="s">
        <v>4829</v>
      </c>
      <c r="M532" s="1202"/>
      <c r="N532" s="1202"/>
      <c r="O532" s="1202"/>
      <c r="P532" s="1202"/>
      <c r="Q532" s="1202"/>
      <c r="R532" s="418"/>
      <c r="S532" s="419"/>
      <c r="T532" s="425"/>
      <c r="W532" s="449"/>
      <c r="X532" s="42"/>
      <c r="Y532" s="43"/>
      <c r="Z532" s="44"/>
      <c r="AA532" s="44"/>
      <c r="AB532" s="43"/>
      <c r="AC532" s="450"/>
      <c r="AD532" s="43"/>
      <c r="AE532" s="43"/>
      <c r="AF532" s="43"/>
      <c r="AG532" s="43"/>
      <c r="AH532" s="43"/>
      <c r="AI532" s="43"/>
      <c r="AJ532" s="43"/>
      <c r="AK532" s="43"/>
      <c r="AL532" s="43"/>
      <c r="AM532" s="44"/>
      <c r="AN532" s="45"/>
      <c r="AO532" s="45"/>
      <c r="AP532" s="20"/>
      <c r="AQ532" s="23" t="s">
        <v>17</v>
      </c>
      <c r="AR532" s="1158">
        <f>AR520</f>
        <v>0.95</v>
      </c>
      <c r="AS532" s="1159"/>
      <c r="AT532" s="35">
        <f>ROUND(ROUND(ROUND(H527*P534,0)*V516,0)*AR532,0)</f>
        <v>260</v>
      </c>
      <c r="AU532" s="31"/>
    </row>
    <row r="533" spans="1:47" ht="17.100000000000001" customHeight="1" x14ac:dyDescent="0.15">
      <c r="A533" s="32">
        <v>44</v>
      </c>
      <c r="B533" s="33" t="s">
        <v>7222</v>
      </c>
      <c r="C533" s="34" t="s">
        <v>9806</v>
      </c>
      <c r="D533" s="422"/>
      <c r="E533" s="424"/>
      <c r="F533" s="36"/>
      <c r="G533" s="29"/>
      <c r="H533" s="20"/>
      <c r="K533" s="21"/>
      <c r="L533" s="1228"/>
      <c r="M533" s="1283"/>
      <c r="N533" s="1283"/>
      <c r="O533" s="1283"/>
      <c r="P533" s="1283"/>
      <c r="Q533" s="1283"/>
      <c r="R533" s="418"/>
      <c r="S533" s="419"/>
      <c r="T533" s="425"/>
      <c r="W533" s="449"/>
      <c r="X533" s="1271" t="s">
        <v>4824</v>
      </c>
      <c r="Y533" s="1202"/>
      <c r="Z533" s="1202"/>
      <c r="AA533" s="1202"/>
      <c r="AB533" s="1202"/>
      <c r="AC533" s="448" t="s">
        <v>4825</v>
      </c>
      <c r="AD533" s="99"/>
      <c r="AE533" s="99"/>
      <c r="AF533" s="43"/>
      <c r="AG533" s="43"/>
      <c r="AH533" s="43"/>
      <c r="AI533" s="43"/>
      <c r="AJ533" s="43"/>
      <c r="AK533" s="43"/>
      <c r="AL533" s="43"/>
      <c r="AM533" s="44" t="s">
        <v>17</v>
      </c>
      <c r="AN533" s="1157">
        <f>$AN$8</f>
        <v>0.7</v>
      </c>
      <c r="AO533" s="1157"/>
      <c r="AP533" s="20"/>
      <c r="AQ533" s="4"/>
      <c r="AR533" s="4"/>
      <c r="AS533" s="21"/>
      <c r="AT533" s="35">
        <f>ROUND(ROUND(ROUND(ROUND(H527*P534,0)*V516,0)*AN533,0)*AR532,0)</f>
        <v>182</v>
      </c>
      <c r="AU533" s="31"/>
    </row>
    <row r="534" spans="1:47" ht="17.100000000000001" customHeight="1" x14ac:dyDescent="0.15">
      <c r="A534" s="32">
        <v>44</v>
      </c>
      <c r="B534" s="33" t="s">
        <v>7224</v>
      </c>
      <c r="C534" s="34" t="s">
        <v>9807</v>
      </c>
      <c r="D534" s="422"/>
      <c r="E534" s="424"/>
      <c r="F534" s="36"/>
      <c r="G534" s="29"/>
      <c r="H534" s="20"/>
      <c r="K534" s="21"/>
      <c r="L534" s="420"/>
      <c r="M534" s="421"/>
      <c r="N534" s="421"/>
      <c r="O534" s="26" t="s">
        <v>17</v>
      </c>
      <c r="P534" s="1180">
        <f>$P$12</f>
        <v>0.96499999999999997</v>
      </c>
      <c r="Q534" s="1180"/>
      <c r="R534" s="166"/>
      <c r="S534" s="167"/>
      <c r="T534" s="314"/>
      <c r="W534" s="449"/>
      <c r="X534" s="1272"/>
      <c r="Y534" s="1273"/>
      <c r="Z534" s="1273"/>
      <c r="AA534" s="1273"/>
      <c r="AB534" s="1273"/>
      <c r="AC534" s="448" t="s">
        <v>8385</v>
      </c>
      <c r="AD534" s="99"/>
      <c r="AE534" s="99"/>
      <c r="AF534" s="43"/>
      <c r="AG534" s="43"/>
      <c r="AH534" s="43"/>
      <c r="AI534" s="43"/>
      <c r="AJ534" s="43"/>
      <c r="AK534" s="43"/>
      <c r="AL534" s="43"/>
      <c r="AM534" s="44" t="s">
        <v>17</v>
      </c>
      <c r="AN534" s="1157">
        <f>$AN$9</f>
        <v>0.5</v>
      </c>
      <c r="AO534" s="1157"/>
      <c r="AP534" s="24"/>
      <c r="AQ534" s="25"/>
      <c r="AR534" s="25"/>
      <c r="AS534" s="38"/>
      <c r="AT534" s="35">
        <f>ROUND(ROUND(ROUND(ROUND(H527*P534,0)*V516,0)*AN534,0)*AR532,0)</f>
        <v>130</v>
      </c>
      <c r="AU534" s="31"/>
    </row>
    <row r="535" spans="1:47" ht="17.100000000000001" customHeight="1" x14ac:dyDescent="0.15">
      <c r="A535" s="32">
        <v>44</v>
      </c>
      <c r="B535" s="33" t="s">
        <v>7226</v>
      </c>
      <c r="C535" s="34" t="s">
        <v>9808</v>
      </c>
      <c r="D535" s="422"/>
      <c r="E535" s="424"/>
      <c r="F535" s="36"/>
      <c r="G535" s="29"/>
      <c r="H535" s="1085" t="s">
        <v>4853</v>
      </c>
      <c r="I535" s="1133"/>
      <c r="J535" s="1133"/>
      <c r="K535" s="1134"/>
      <c r="L535" s="416"/>
      <c r="M535" s="417"/>
      <c r="N535" s="417"/>
      <c r="O535" s="65"/>
      <c r="P535" s="156"/>
      <c r="Q535" s="156"/>
      <c r="R535" s="166"/>
      <c r="S535" s="167"/>
      <c r="T535" s="167"/>
      <c r="U535" s="93"/>
      <c r="V535" s="2"/>
      <c r="W535" s="22"/>
      <c r="X535" s="43"/>
      <c r="Y535" s="43"/>
      <c r="Z535" s="44"/>
      <c r="AA535" s="44"/>
      <c r="AB535" s="43"/>
      <c r="AC535" s="450"/>
      <c r="AD535" s="43"/>
      <c r="AE535" s="43"/>
      <c r="AF535" s="43"/>
      <c r="AG535" s="43"/>
      <c r="AH535" s="43"/>
      <c r="AI535" s="43"/>
      <c r="AJ535" s="43"/>
      <c r="AK535" s="43"/>
      <c r="AL535" s="43"/>
      <c r="AM535" s="44"/>
      <c r="AN535" s="45"/>
      <c r="AO535" s="45"/>
      <c r="AP535" s="25"/>
      <c r="AQ535" s="25"/>
      <c r="AR535" s="25"/>
      <c r="AS535" s="25"/>
      <c r="AT535" s="35">
        <f>ROUND(H539*V516,0)</f>
        <v>239</v>
      </c>
      <c r="AU535" s="31"/>
    </row>
    <row r="536" spans="1:47" ht="17.100000000000001" customHeight="1" x14ac:dyDescent="0.15">
      <c r="A536" s="32">
        <v>44</v>
      </c>
      <c r="B536" s="33" t="s">
        <v>7228</v>
      </c>
      <c r="C536" s="34" t="s">
        <v>9809</v>
      </c>
      <c r="D536" s="422"/>
      <c r="E536" s="424"/>
      <c r="F536" s="29"/>
      <c r="G536" s="29"/>
      <c r="H536" s="1137"/>
      <c r="I536" s="1135"/>
      <c r="J536" s="1135"/>
      <c r="K536" s="1136"/>
      <c r="L536" s="418"/>
      <c r="M536" s="419"/>
      <c r="N536" s="419"/>
      <c r="O536" s="23"/>
      <c r="P536" s="167"/>
      <c r="Q536" s="167"/>
      <c r="R536" s="166"/>
      <c r="S536" s="167"/>
      <c r="T536" s="167"/>
      <c r="U536" s="93"/>
      <c r="V536" s="2"/>
      <c r="W536" s="22"/>
      <c r="X536" s="1202" t="s">
        <v>4824</v>
      </c>
      <c r="Y536" s="1202"/>
      <c r="Z536" s="1202"/>
      <c r="AA536" s="1202"/>
      <c r="AB536" s="1202"/>
      <c r="AC536" s="448" t="s">
        <v>4825</v>
      </c>
      <c r="AD536" s="99"/>
      <c r="AE536" s="99"/>
      <c r="AF536" s="43"/>
      <c r="AG536" s="43"/>
      <c r="AH536" s="43"/>
      <c r="AI536" s="43"/>
      <c r="AJ536" s="43"/>
      <c r="AK536" s="43"/>
      <c r="AL536" s="43"/>
      <c r="AM536" s="44" t="s">
        <v>17</v>
      </c>
      <c r="AN536" s="1157">
        <f>$AN$8</f>
        <v>0.7</v>
      </c>
      <c r="AO536" s="1157"/>
      <c r="AP536" s="43"/>
      <c r="AQ536" s="43"/>
      <c r="AR536" s="43"/>
      <c r="AS536" s="43"/>
      <c r="AT536" s="35">
        <f>ROUND(ROUND(H539*V516,0)*AN536,0)</f>
        <v>167</v>
      </c>
      <c r="AU536" s="31"/>
    </row>
    <row r="537" spans="1:47" ht="17.100000000000001" customHeight="1" x14ac:dyDescent="0.15">
      <c r="A537" s="32">
        <v>44</v>
      </c>
      <c r="B537" s="33" t="s">
        <v>7230</v>
      </c>
      <c r="C537" s="34" t="s">
        <v>9810</v>
      </c>
      <c r="D537" s="422"/>
      <c r="E537" s="424"/>
      <c r="F537" s="29"/>
      <c r="G537" s="29"/>
      <c r="H537" s="1137"/>
      <c r="I537" s="1135"/>
      <c r="J537" s="1135"/>
      <c r="K537" s="1136"/>
      <c r="L537" s="420"/>
      <c r="M537" s="421"/>
      <c r="N537" s="421"/>
      <c r="O537" s="26"/>
      <c r="P537" s="27"/>
      <c r="Q537" s="27"/>
      <c r="R537" s="166"/>
      <c r="S537" s="167"/>
      <c r="T537" s="167"/>
      <c r="U537" s="93"/>
      <c r="V537" s="2"/>
      <c r="W537" s="22"/>
      <c r="X537" s="1273"/>
      <c r="Y537" s="1273"/>
      <c r="Z537" s="1273"/>
      <c r="AA537" s="1273"/>
      <c r="AB537" s="1273"/>
      <c r="AC537" s="448" t="s">
        <v>8385</v>
      </c>
      <c r="AD537" s="99"/>
      <c r="AE537" s="99"/>
      <c r="AF537" s="43"/>
      <c r="AG537" s="43"/>
      <c r="AH537" s="43"/>
      <c r="AI537" s="43"/>
      <c r="AJ537" s="43"/>
      <c r="AK537" s="43"/>
      <c r="AL537" s="43"/>
      <c r="AM537" s="44" t="s">
        <v>17</v>
      </c>
      <c r="AN537" s="1157">
        <f>$AN$9</f>
        <v>0.5</v>
      </c>
      <c r="AO537" s="1157"/>
      <c r="AP537" s="43"/>
      <c r="AQ537" s="43"/>
      <c r="AR537" s="43"/>
      <c r="AS537" s="43"/>
      <c r="AT537" s="35">
        <f>ROUND(ROUND(H539*V516,0)*AN537,0)</f>
        <v>120</v>
      </c>
      <c r="AU537" s="31"/>
    </row>
    <row r="538" spans="1:47" ht="17.100000000000001" customHeight="1" x14ac:dyDescent="0.15">
      <c r="A538" s="32">
        <v>44</v>
      </c>
      <c r="B538" s="33" t="s">
        <v>7232</v>
      </c>
      <c r="C538" s="34" t="s">
        <v>9811</v>
      </c>
      <c r="D538" s="422"/>
      <c r="E538" s="424"/>
      <c r="F538" s="29"/>
      <c r="G538" s="29"/>
      <c r="H538" s="1268"/>
      <c r="I538" s="1269"/>
      <c r="J538" s="1269"/>
      <c r="K538" s="1270"/>
      <c r="L538" s="1271" t="s">
        <v>4829</v>
      </c>
      <c r="M538" s="1202"/>
      <c r="N538" s="1202"/>
      <c r="O538" s="1202"/>
      <c r="P538" s="1202"/>
      <c r="Q538" s="1202"/>
      <c r="R538" s="418"/>
      <c r="S538" s="419"/>
      <c r="T538" s="419"/>
      <c r="U538" s="93"/>
      <c r="V538" s="2"/>
      <c r="W538" s="22"/>
      <c r="X538" s="43"/>
      <c r="Y538" s="43"/>
      <c r="Z538" s="44"/>
      <c r="AA538" s="44"/>
      <c r="AB538" s="43"/>
      <c r="AC538" s="450"/>
      <c r="AD538" s="43"/>
      <c r="AE538" s="43"/>
      <c r="AF538" s="43"/>
      <c r="AG538" s="43"/>
      <c r="AH538" s="43"/>
      <c r="AI538" s="43"/>
      <c r="AJ538" s="43"/>
      <c r="AK538" s="43"/>
      <c r="AL538" s="43"/>
      <c r="AM538" s="44"/>
      <c r="AN538" s="45"/>
      <c r="AO538" s="45"/>
      <c r="AP538" s="43"/>
      <c r="AQ538" s="43"/>
      <c r="AR538" s="25"/>
      <c r="AS538" s="25"/>
      <c r="AT538" s="35">
        <f>ROUND(ROUND(H539*P540,0)*V516,0)</f>
        <v>230</v>
      </c>
      <c r="AU538" s="31"/>
    </row>
    <row r="539" spans="1:47" ht="17.100000000000001" customHeight="1" x14ac:dyDescent="0.15">
      <c r="A539" s="32">
        <v>44</v>
      </c>
      <c r="B539" s="33" t="s">
        <v>7234</v>
      </c>
      <c r="C539" s="34" t="s">
        <v>9812</v>
      </c>
      <c r="D539" s="422"/>
      <c r="E539" s="424"/>
      <c r="F539" s="29"/>
      <c r="G539" s="29"/>
      <c r="H539" s="1280">
        <f>'16就労移行支援(養成・基本)'!K119</f>
        <v>477</v>
      </c>
      <c r="I539" s="1108"/>
      <c r="J539" s="4" t="s">
        <v>21</v>
      </c>
      <c r="K539" s="22"/>
      <c r="L539" s="1228"/>
      <c r="M539" s="1283"/>
      <c r="N539" s="1283"/>
      <c r="O539" s="1283"/>
      <c r="P539" s="1283"/>
      <c r="Q539" s="1283"/>
      <c r="R539" s="418"/>
      <c r="S539" s="419"/>
      <c r="T539" s="419"/>
      <c r="U539" s="93"/>
      <c r="V539" s="2"/>
      <c r="W539" s="22"/>
      <c r="X539" s="1202" t="s">
        <v>4824</v>
      </c>
      <c r="Y539" s="1202"/>
      <c r="Z539" s="1202"/>
      <c r="AA539" s="1202"/>
      <c r="AB539" s="1202"/>
      <c r="AC539" s="448" t="s">
        <v>4825</v>
      </c>
      <c r="AD539" s="99"/>
      <c r="AE539" s="99"/>
      <c r="AF539" s="43"/>
      <c r="AG539" s="43"/>
      <c r="AH539" s="43"/>
      <c r="AI539" s="43"/>
      <c r="AJ539" s="43"/>
      <c r="AK539" s="43"/>
      <c r="AL539" s="43"/>
      <c r="AM539" s="44" t="s">
        <v>17</v>
      </c>
      <c r="AN539" s="1157">
        <f>$AN$8</f>
        <v>0.7</v>
      </c>
      <c r="AO539" s="1157"/>
      <c r="AP539" s="25"/>
      <c r="AQ539" s="25"/>
      <c r="AR539" s="25"/>
      <c r="AS539" s="25"/>
      <c r="AT539" s="35">
        <f>ROUND(ROUND(ROUND(H539*P540,0)*V516,0)*AN539,0)</f>
        <v>161</v>
      </c>
      <c r="AU539" s="31"/>
    </row>
    <row r="540" spans="1:47" ht="17.100000000000001" customHeight="1" x14ac:dyDescent="0.15">
      <c r="A540" s="32">
        <v>44</v>
      </c>
      <c r="B540" s="33" t="s">
        <v>7236</v>
      </c>
      <c r="C540" s="34" t="s">
        <v>9813</v>
      </c>
      <c r="D540" s="422"/>
      <c r="E540" s="424"/>
      <c r="F540" s="29"/>
      <c r="G540" s="29"/>
      <c r="H540" s="418"/>
      <c r="I540" s="419"/>
      <c r="J540" s="419"/>
      <c r="K540" s="425"/>
      <c r="L540" s="420"/>
      <c r="M540" s="421"/>
      <c r="N540" s="421"/>
      <c r="O540" s="26" t="s">
        <v>17</v>
      </c>
      <c r="P540" s="1180">
        <f>$P$12</f>
        <v>0.96499999999999997</v>
      </c>
      <c r="Q540" s="1180"/>
      <c r="R540" s="166"/>
      <c r="S540" s="167"/>
      <c r="T540" s="167"/>
      <c r="U540" s="93"/>
      <c r="V540" s="2"/>
      <c r="W540" s="22"/>
      <c r="X540" s="1273"/>
      <c r="Y540" s="1273"/>
      <c r="Z540" s="1273"/>
      <c r="AA540" s="1273"/>
      <c r="AB540" s="1273"/>
      <c r="AC540" s="448" t="s">
        <v>8385</v>
      </c>
      <c r="AD540" s="99"/>
      <c r="AE540" s="99"/>
      <c r="AF540" s="43"/>
      <c r="AG540" s="43"/>
      <c r="AH540" s="43"/>
      <c r="AI540" s="43"/>
      <c r="AJ540" s="43"/>
      <c r="AK540" s="43"/>
      <c r="AL540" s="43"/>
      <c r="AM540" s="44" t="s">
        <v>17</v>
      </c>
      <c r="AN540" s="1157">
        <f>$AN$9</f>
        <v>0.5</v>
      </c>
      <c r="AO540" s="1157"/>
      <c r="AP540" s="25"/>
      <c r="AQ540" s="25"/>
      <c r="AR540" s="25"/>
      <c r="AS540" s="25"/>
      <c r="AT540" s="35">
        <f>ROUND(ROUND(ROUND(H539*P540,0)*V516,0)*AN540,0)</f>
        <v>115</v>
      </c>
      <c r="AU540" s="31"/>
    </row>
    <row r="541" spans="1:47" ht="17.100000000000001" customHeight="1" x14ac:dyDescent="0.15">
      <c r="A541" s="32">
        <v>44</v>
      </c>
      <c r="B541" s="33" t="s">
        <v>7238</v>
      </c>
      <c r="C541" s="34" t="s">
        <v>9814</v>
      </c>
      <c r="D541" s="422"/>
      <c r="E541" s="424"/>
      <c r="F541" s="29"/>
      <c r="G541" s="29"/>
      <c r="H541" s="20"/>
      <c r="K541" s="21"/>
      <c r="L541" s="416"/>
      <c r="M541" s="417"/>
      <c r="N541" s="417"/>
      <c r="O541" s="65"/>
      <c r="P541" s="156"/>
      <c r="Q541" s="156"/>
      <c r="R541" s="166"/>
      <c r="S541" s="167"/>
      <c r="T541" s="314"/>
      <c r="W541" s="449"/>
      <c r="X541" s="42"/>
      <c r="Y541" s="43"/>
      <c r="Z541" s="44"/>
      <c r="AA541" s="44"/>
      <c r="AB541" s="43"/>
      <c r="AC541" s="450"/>
      <c r="AD541" s="43"/>
      <c r="AE541" s="43"/>
      <c r="AF541" s="43"/>
      <c r="AG541" s="43"/>
      <c r="AH541" s="43"/>
      <c r="AI541" s="43"/>
      <c r="AJ541" s="43"/>
      <c r="AK541" s="43"/>
      <c r="AL541" s="43"/>
      <c r="AM541" s="44"/>
      <c r="AN541" s="45"/>
      <c r="AO541" s="45"/>
      <c r="AP541" s="1198" t="s">
        <v>4833</v>
      </c>
      <c r="AQ541" s="1281"/>
      <c r="AR541" s="1281"/>
      <c r="AS541" s="1299"/>
      <c r="AT541" s="35">
        <f>ROUND(ROUND(H539*V516,0)*AR544,0)</f>
        <v>227</v>
      </c>
      <c r="AU541" s="31"/>
    </row>
    <row r="542" spans="1:47" ht="17.100000000000001" customHeight="1" x14ac:dyDescent="0.15">
      <c r="A542" s="32">
        <v>44</v>
      </c>
      <c r="B542" s="33" t="s">
        <v>7240</v>
      </c>
      <c r="C542" s="34" t="s">
        <v>9815</v>
      </c>
      <c r="D542" s="422"/>
      <c r="E542" s="424"/>
      <c r="F542" s="29"/>
      <c r="G542" s="29"/>
      <c r="H542" s="20"/>
      <c r="K542" s="21"/>
      <c r="L542" s="418"/>
      <c r="M542" s="419"/>
      <c r="N542" s="419"/>
      <c r="O542" s="23"/>
      <c r="P542" s="167"/>
      <c r="Q542" s="167"/>
      <c r="R542" s="166"/>
      <c r="S542" s="167"/>
      <c r="T542" s="314"/>
      <c r="W542" s="449"/>
      <c r="X542" s="1271" t="s">
        <v>4824</v>
      </c>
      <c r="Y542" s="1202"/>
      <c r="Z542" s="1202"/>
      <c r="AA542" s="1202"/>
      <c r="AB542" s="1202"/>
      <c r="AC542" s="448" t="s">
        <v>4825</v>
      </c>
      <c r="AD542" s="99"/>
      <c r="AE542" s="99"/>
      <c r="AF542" s="43"/>
      <c r="AG542" s="43"/>
      <c r="AH542" s="43"/>
      <c r="AI542" s="43"/>
      <c r="AJ542" s="43"/>
      <c r="AK542" s="43"/>
      <c r="AL542" s="43"/>
      <c r="AM542" s="44" t="s">
        <v>17</v>
      </c>
      <c r="AN542" s="1157">
        <f>$AN$8</f>
        <v>0.7</v>
      </c>
      <c r="AO542" s="1157"/>
      <c r="AP542" s="1268"/>
      <c r="AQ542" s="1269"/>
      <c r="AR542" s="1269"/>
      <c r="AS542" s="1270"/>
      <c r="AT542" s="35">
        <f>ROUND(ROUND(ROUND(H539*V516,0)*AN542,0)*AR544,0)</f>
        <v>159</v>
      </c>
      <c r="AU542" s="31"/>
    </row>
    <row r="543" spans="1:47" ht="17.100000000000001" customHeight="1" x14ac:dyDescent="0.15">
      <c r="A543" s="32">
        <v>44</v>
      </c>
      <c r="B543" s="33" t="s">
        <v>7242</v>
      </c>
      <c r="C543" s="34" t="s">
        <v>9816</v>
      </c>
      <c r="D543" s="422"/>
      <c r="E543" s="424"/>
      <c r="F543" s="29"/>
      <c r="G543" s="29"/>
      <c r="H543" s="20"/>
      <c r="K543" s="21"/>
      <c r="L543" s="420"/>
      <c r="M543" s="421"/>
      <c r="N543" s="421"/>
      <c r="O543" s="26"/>
      <c r="P543" s="27"/>
      <c r="Q543" s="27"/>
      <c r="R543" s="166"/>
      <c r="S543" s="167"/>
      <c r="T543" s="314"/>
      <c r="W543" s="449"/>
      <c r="X543" s="1272"/>
      <c r="Y543" s="1273"/>
      <c r="Z543" s="1273"/>
      <c r="AA543" s="1273"/>
      <c r="AB543" s="1273"/>
      <c r="AC543" s="448" t="s">
        <v>8385</v>
      </c>
      <c r="AD543" s="99"/>
      <c r="AE543" s="99"/>
      <c r="AF543" s="43"/>
      <c r="AG543" s="43"/>
      <c r="AH543" s="43"/>
      <c r="AI543" s="43"/>
      <c r="AJ543" s="43"/>
      <c r="AK543" s="43"/>
      <c r="AL543" s="43"/>
      <c r="AM543" s="44" t="s">
        <v>17</v>
      </c>
      <c r="AN543" s="1157">
        <f>$AN$9</f>
        <v>0.5</v>
      </c>
      <c r="AO543" s="1157"/>
      <c r="AP543" s="20"/>
      <c r="AQ543" s="4"/>
      <c r="AR543" s="4"/>
      <c r="AS543" s="21"/>
      <c r="AT543" s="35">
        <f>ROUND(ROUND(ROUND(H539*V516,0)*AN543,0)*AR544,0)</f>
        <v>114</v>
      </c>
      <c r="AU543" s="31"/>
    </row>
    <row r="544" spans="1:47" ht="17.100000000000001" customHeight="1" x14ac:dyDescent="0.15">
      <c r="A544" s="32">
        <v>44</v>
      </c>
      <c r="B544" s="33" t="s">
        <v>7244</v>
      </c>
      <c r="C544" s="34" t="s">
        <v>9817</v>
      </c>
      <c r="D544" s="422"/>
      <c r="E544" s="424"/>
      <c r="F544" s="29"/>
      <c r="G544" s="29"/>
      <c r="H544" s="20"/>
      <c r="K544" s="21"/>
      <c r="L544" s="1271" t="s">
        <v>4829</v>
      </c>
      <c r="M544" s="1202"/>
      <c r="N544" s="1202"/>
      <c r="O544" s="1202"/>
      <c r="P544" s="1202"/>
      <c r="Q544" s="1202"/>
      <c r="R544" s="418"/>
      <c r="S544" s="419"/>
      <c r="T544" s="425"/>
      <c r="W544" s="449"/>
      <c r="X544" s="42"/>
      <c r="Y544" s="43"/>
      <c r="Z544" s="44"/>
      <c r="AA544" s="44"/>
      <c r="AB544" s="43"/>
      <c r="AC544" s="450"/>
      <c r="AD544" s="43"/>
      <c r="AE544" s="43"/>
      <c r="AF544" s="43"/>
      <c r="AG544" s="43"/>
      <c r="AH544" s="43"/>
      <c r="AI544" s="43"/>
      <c r="AJ544" s="43"/>
      <c r="AK544" s="43"/>
      <c r="AL544" s="43"/>
      <c r="AM544" s="44"/>
      <c r="AN544" s="45"/>
      <c r="AO544" s="45"/>
      <c r="AP544" s="20"/>
      <c r="AQ544" s="23" t="s">
        <v>17</v>
      </c>
      <c r="AR544" s="1158">
        <f>AR532</f>
        <v>0.95</v>
      </c>
      <c r="AS544" s="1159"/>
      <c r="AT544" s="35">
        <f>ROUND(ROUND(ROUND(H539*P546,0)*V516,0)*AR544,0)</f>
        <v>219</v>
      </c>
      <c r="AU544" s="31"/>
    </row>
    <row r="545" spans="1:47" ht="17.100000000000001" customHeight="1" x14ac:dyDescent="0.15">
      <c r="A545" s="32">
        <v>44</v>
      </c>
      <c r="B545" s="33" t="s">
        <v>7246</v>
      </c>
      <c r="C545" s="34" t="s">
        <v>9818</v>
      </c>
      <c r="D545" s="422"/>
      <c r="E545" s="424"/>
      <c r="F545" s="29"/>
      <c r="G545" s="29"/>
      <c r="H545" s="20"/>
      <c r="K545" s="21"/>
      <c r="L545" s="1228"/>
      <c r="M545" s="1283"/>
      <c r="N545" s="1283"/>
      <c r="O545" s="1283"/>
      <c r="P545" s="1283"/>
      <c r="Q545" s="1283"/>
      <c r="R545" s="418"/>
      <c r="S545" s="419"/>
      <c r="T545" s="425"/>
      <c r="W545" s="449"/>
      <c r="X545" s="1271" t="s">
        <v>4824</v>
      </c>
      <c r="Y545" s="1202"/>
      <c r="Z545" s="1202"/>
      <c r="AA545" s="1202"/>
      <c r="AB545" s="1202"/>
      <c r="AC545" s="448" t="s">
        <v>4825</v>
      </c>
      <c r="AD545" s="99"/>
      <c r="AE545" s="99"/>
      <c r="AF545" s="43"/>
      <c r="AG545" s="43"/>
      <c r="AH545" s="43"/>
      <c r="AI545" s="43"/>
      <c r="AJ545" s="43"/>
      <c r="AK545" s="43"/>
      <c r="AL545" s="43"/>
      <c r="AM545" s="44" t="s">
        <v>17</v>
      </c>
      <c r="AN545" s="1157">
        <f>$AN$8</f>
        <v>0.7</v>
      </c>
      <c r="AO545" s="1157"/>
      <c r="AP545" s="20"/>
      <c r="AQ545" s="4"/>
      <c r="AR545" s="4"/>
      <c r="AS545" s="21"/>
      <c r="AT545" s="35">
        <f>ROUND(ROUND(ROUND(ROUND(H539*P546,0)*V516,0)*AN545,0)*AR544,0)</f>
        <v>153</v>
      </c>
      <c r="AU545" s="31"/>
    </row>
    <row r="546" spans="1:47" ht="17.100000000000001" customHeight="1" x14ac:dyDescent="0.15">
      <c r="A546" s="32">
        <v>44</v>
      </c>
      <c r="B546" s="33" t="s">
        <v>7248</v>
      </c>
      <c r="C546" s="34" t="s">
        <v>9819</v>
      </c>
      <c r="D546" s="426"/>
      <c r="E546" s="428"/>
      <c r="F546" s="57"/>
      <c r="G546" s="57"/>
      <c r="H546" s="24"/>
      <c r="I546" s="25"/>
      <c r="J546" s="25"/>
      <c r="K546" s="38"/>
      <c r="L546" s="420"/>
      <c r="M546" s="421"/>
      <c r="N546" s="421"/>
      <c r="O546" s="26" t="s">
        <v>17</v>
      </c>
      <c r="P546" s="1180">
        <f>$P$12</f>
        <v>0.96499999999999997</v>
      </c>
      <c r="Q546" s="1180"/>
      <c r="R546" s="454"/>
      <c r="S546" s="27"/>
      <c r="T546" s="28"/>
      <c r="U546" s="135"/>
      <c r="V546" s="233"/>
      <c r="W546" s="455"/>
      <c r="X546" s="1272"/>
      <c r="Y546" s="1273"/>
      <c r="Z546" s="1273"/>
      <c r="AA546" s="1273"/>
      <c r="AB546" s="1273"/>
      <c r="AC546" s="448" t="s">
        <v>8385</v>
      </c>
      <c r="AD546" s="99"/>
      <c r="AE546" s="99"/>
      <c r="AF546" s="43"/>
      <c r="AG546" s="43"/>
      <c r="AH546" s="43"/>
      <c r="AI546" s="43"/>
      <c r="AJ546" s="43"/>
      <c r="AK546" s="43"/>
      <c r="AL546" s="43"/>
      <c r="AM546" s="44" t="s">
        <v>17</v>
      </c>
      <c r="AN546" s="1157">
        <f>$AN$9</f>
        <v>0.5</v>
      </c>
      <c r="AO546" s="1157"/>
      <c r="AP546" s="24"/>
      <c r="AQ546" s="25"/>
      <c r="AR546" s="25"/>
      <c r="AS546" s="38"/>
      <c r="AT546" s="35">
        <f>ROUND(ROUND(ROUND(ROUND(H539*P546,0)*V516,0)*AN546,0)*AR544,0)</f>
        <v>109</v>
      </c>
      <c r="AU546" s="61"/>
    </row>
    <row r="547" spans="1:47" ht="17.100000000000001" customHeight="1" x14ac:dyDescent="0.15">
      <c r="A547" s="32">
        <v>44</v>
      </c>
      <c r="B547" s="33" t="s">
        <v>7250</v>
      </c>
      <c r="C547" s="34" t="s">
        <v>9820</v>
      </c>
      <c r="D547" s="1085" t="s">
        <v>8382</v>
      </c>
      <c r="E547" s="1087"/>
      <c r="F547" s="1085" t="s">
        <v>4918</v>
      </c>
      <c r="G547" s="1281"/>
      <c r="H547" s="1085" t="s">
        <v>4866</v>
      </c>
      <c r="I547" s="1133"/>
      <c r="J547" s="1133"/>
      <c r="K547" s="1134"/>
      <c r="L547" s="416"/>
      <c r="M547" s="417"/>
      <c r="N547" s="417"/>
      <c r="O547" s="65"/>
      <c r="P547" s="156"/>
      <c r="Q547" s="156"/>
      <c r="R547" s="1301" t="s">
        <v>9279</v>
      </c>
      <c r="S547" s="1117"/>
      <c r="T547" s="1117"/>
      <c r="U547" s="1218" t="s">
        <v>9700</v>
      </c>
      <c r="V547" s="1340"/>
      <c r="W547" s="1341"/>
      <c r="X547" s="43"/>
      <c r="Y547" s="43"/>
      <c r="Z547" s="44"/>
      <c r="AA547" s="44"/>
      <c r="AB547" s="43"/>
      <c r="AC547" s="450"/>
      <c r="AD547" s="43"/>
      <c r="AE547" s="43"/>
      <c r="AF547" s="43"/>
      <c r="AG547" s="43"/>
      <c r="AH547" s="43"/>
      <c r="AI547" s="43"/>
      <c r="AJ547" s="43"/>
      <c r="AK547" s="43"/>
      <c r="AL547" s="43"/>
      <c r="AM547" s="44"/>
      <c r="AN547" s="45"/>
      <c r="AO547" s="45"/>
      <c r="AP547" s="43"/>
      <c r="AQ547" s="43"/>
      <c r="AR547" s="43"/>
      <c r="AS547" s="43"/>
      <c r="AT547" s="35">
        <f>ROUND(H551*V552,0)</f>
        <v>208</v>
      </c>
      <c r="AU547" s="66" t="s">
        <v>4822</v>
      </c>
    </row>
    <row r="548" spans="1:47" ht="17.100000000000001" customHeight="1" x14ac:dyDescent="0.15">
      <c r="A548" s="32">
        <v>44</v>
      </c>
      <c r="B548" s="33" t="s">
        <v>7252</v>
      </c>
      <c r="C548" s="34" t="s">
        <v>9821</v>
      </c>
      <c r="D548" s="1088"/>
      <c r="E548" s="1090"/>
      <c r="F548" s="1268"/>
      <c r="G548" s="1269"/>
      <c r="H548" s="1137"/>
      <c r="I548" s="1135"/>
      <c r="J548" s="1135"/>
      <c r="K548" s="1136"/>
      <c r="L548" s="418"/>
      <c r="M548" s="419"/>
      <c r="N548" s="419"/>
      <c r="O548" s="23"/>
      <c r="P548" s="167"/>
      <c r="Q548" s="167"/>
      <c r="R548" s="1313"/>
      <c r="S548" s="1314"/>
      <c r="T548" s="1314"/>
      <c r="U548" s="1308"/>
      <c r="V548" s="1309"/>
      <c r="W548" s="1310"/>
      <c r="X548" s="1202" t="s">
        <v>4824</v>
      </c>
      <c r="Y548" s="1202"/>
      <c r="Z548" s="1202"/>
      <c r="AA548" s="1202"/>
      <c r="AB548" s="1202"/>
      <c r="AC548" s="448" t="s">
        <v>4825</v>
      </c>
      <c r="AD548" s="99"/>
      <c r="AE548" s="99"/>
      <c r="AF548" s="43"/>
      <c r="AG548" s="43"/>
      <c r="AH548" s="43"/>
      <c r="AI548" s="43"/>
      <c r="AJ548" s="43"/>
      <c r="AK548" s="43"/>
      <c r="AL548" s="43"/>
      <c r="AM548" s="44" t="s">
        <v>17</v>
      </c>
      <c r="AN548" s="1157">
        <f>$AN$8</f>
        <v>0.7</v>
      </c>
      <c r="AO548" s="1157"/>
      <c r="AP548" s="43"/>
      <c r="AQ548" s="43"/>
      <c r="AR548" s="43"/>
      <c r="AS548" s="43"/>
      <c r="AT548" s="35">
        <f>ROUND(ROUND(H551*V552,0)*AN548,0)</f>
        <v>146</v>
      </c>
      <c r="AU548" s="31"/>
    </row>
    <row r="549" spans="1:47" ht="17.100000000000001" customHeight="1" x14ac:dyDescent="0.15">
      <c r="A549" s="32">
        <v>44</v>
      </c>
      <c r="B549" s="33" t="s">
        <v>7254</v>
      </c>
      <c r="C549" s="34" t="s">
        <v>9822</v>
      </c>
      <c r="D549" s="1088"/>
      <c r="E549" s="1090"/>
      <c r="F549" s="1268"/>
      <c r="G549" s="1269"/>
      <c r="H549" s="1137"/>
      <c r="I549" s="1135"/>
      <c r="J549" s="1135"/>
      <c r="K549" s="1136"/>
      <c r="L549" s="420"/>
      <c r="M549" s="421"/>
      <c r="N549" s="421"/>
      <c r="O549" s="26"/>
      <c r="P549" s="27"/>
      <c r="Q549" s="27"/>
      <c r="R549" s="1313"/>
      <c r="S549" s="1314"/>
      <c r="T549" s="1314"/>
      <c r="U549" s="1308"/>
      <c r="V549" s="1309"/>
      <c r="W549" s="1310"/>
      <c r="X549" s="1273"/>
      <c r="Y549" s="1273"/>
      <c r="Z549" s="1273"/>
      <c r="AA549" s="1273"/>
      <c r="AB549" s="1273"/>
      <c r="AC549" s="448" t="s">
        <v>8385</v>
      </c>
      <c r="AD549" s="99"/>
      <c r="AE549" s="99"/>
      <c r="AF549" s="43"/>
      <c r="AG549" s="43"/>
      <c r="AH549" s="43"/>
      <c r="AI549" s="43"/>
      <c r="AJ549" s="43"/>
      <c r="AK549" s="43"/>
      <c r="AL549" s="43"/>
      <c r="AM549" s="44" t="s">
        <v>17</v>
      </c>
      <c r="AN549" s="1157">
        <f>$AN$9</f>
        <v>0.5</v>
      </c>
      <c r="AO549" s="1157"/>
      <c r="AP549" s="43"/>
      <c r="AQ549" s="43"/>
      <c r="AR549" s="43"/>
      <c r="AS549" s="43"/>
      <c r="AT549" s="35">
        <f>ROUND(ROUND(H551*V552,0)*AN549,0)</f>
        <v>104</v>
      </c>
      <c r="AU549" s="31"/>
    </row>
    <row r="550" spans="1:47" ht="17.100000000000001" customHeight="1" x14ac:dyDescent="0.15">
      <c r="A550" s="32">
        <v>44</v>
      </c>
      <c r="B550" s="33" t="s">
        <v>7256</v>
      </c>
      <c r="C550" s="34" t="s">
        <v>9823</v>
      </c>
      <c r="D550" s="1276"/>
      <c r="E550" s="1278"/>
      <c r="F550" s="1276"/>
      <c r="G550" s="1277"/>
      <c r="H550" s="1268"/>
      <c r="I550" s="1269"/>
      <c r="J550" s="1269"/>
      <c r="K550" s="1270"/>
      <c r="L550" s="1271" t="s">
        <v>4829</v>
      </c>
      <c r="M550" s="1202"/>
      <c r="N550" s="1202"/>
      <c r="O550" s="1202"/>
      <c r="P550" s="1202"/>
      <c r="Q550" s="1202"/>
      <c r="R550" s="1313"/>
      <c r="S550" s="1314"/>
      <c r="T550" s="1314"/>
      <c r="U550" s="1068"/>
      <c r="V550" s="1069"/>
      <c r="W550" s="1070"/>
      <c r="X550" s="43"/>
      <c r="Y550" s="43"/>
      <c r="Z550" s="44"/>
      <c r="AA550" s="44"/>
      <c r="AB550" s="43"/>
      <c r="AC550" s="450"/>
      <c r="AD550" s="43"/>
      <c r="AE550" s="43"/>
      <c r="AF550" s="43"/>
      <c r="AG550" s="43"/>
      <c r="AH550" s="43"/>
      <c r="AI550" s="43"/>
      <c r="AJ550" s="43"/>
      <c r="AK550" s="43"/>
      <c r="AL550" s="43"/>
      <c r="AM550" s="44"/>
      <c r="AN550" s="45"/>
      <c r="AO550" s="45"/>
      <c r="AP550" s="43"/>
      <c r="AQ550" s="43"/>
      <c r="AR550" s="25"/>
      <c r="AS550" s="25"/>
      <c r="AT550" s="35">
        <f>ROUND(ROUND(H551*P552,0)*V552,0)</f>
        <v>200</v>
      </c>
      <c r="AU550" s="31"/>
    </row>
    <row r="551" spans="1:47" ht="17.100000000000001" customHeight="1" x14ac:dyDescent="0.15">
      <c r="A551" s="32">
        <v>44</v>
      </c>
      <c r="B551" s="33" t="s">
        <v>7258</v>
      </c>
      <c r="C551" s="34" t="s">
        <v>9824</v>
      </c>
      <c r="D551" s="1276"/>
      <c r="E551" s="1278"/>
      <c r="F551" s="1276"/>
      <c r="G551" s="1277"/>
      <c r="H551" s="1280">
        <f>'16就労移行支援(養成・基本)'!K131</f>
        <v>415</v>
      </c>
      <c r="I551" s="1108"/>
      <c r="J551" s="4" t="s">
        <v>21</v>
      </c>
      <c r="K551" s="22"/>
      <c r="L551" s="1228"/>
      <c r="M551" s="1283"/>
      <c r="N551" s="1283"/>
      <c r="O551" s="1283"/>
      <c r="P551" s="1283"/>
      <c r="Q551" s="1283"/>
      <c r="R551" s="1313"/>
      <c r="S551" s="1314"/>
      <c r="T551" s="1315"/>
      <c r="W551" s="449"/>
      <c r="X551" s="1271" t="s">
        <v>4824</v>
      </c>
      <c r="Y551" s="1202"/>
      <c r="Z551" s="1202"/>
      <c r="AA551" s="1202"/>
      <c r="AB551" s="1202"/>
      <c r="AC551" s="448" t="s">
        <v>4825</v>
      </c>
      <c r="AD551" s="99"/>
      <c r="AE551" s="99"/>
      <c r="AF551" s="43"/>
      <c r="AG551" s="43"/>
      <c r="AH551" s="43"/>
      <c r="AI551" s="43"/>
      <c r="AJ551" s="43"/>
      <c r="AK551" s="43"/>
      <c r="AL551" s="43"/>
      <c r="AM551" s="44" t="s">
        <v>17</v>
      </c>
      <c r="AN551" s="1157">
        <f>$AN$8</f>
        <v>0.7</v>
      </c>
      <c r="AO551" s="1157"/>
      <c r="AP551" s="25"/>
      <c r="AQ551" s="25"/>
      <c r="AR551" s="25"/>
      <c r="AS551" s="25"/>
      <c r="AT551" s="35">
        <f>ROUND(ROUND(ROUND(H551*P552,0)*V552,0)*AN551,0)</f>
        <v>140</v>
      </c>
      <c r="AU551" s="31"/>
    </row>
    <row r="552" spans="1:47" ht="17.100000000000001" customHeight="1" x14ac:dyDescent="0.15">
      <c r="A552" s="32">
        <v>44</v>
      </c>
      <c r="B552" s="33" t="s">
        <v>7260</v>
      </c>
      <c r="C552" s="34" t="s">
        <v>9825</v>
      </c>
      <c r="D552" s="1276"/>
      <c r="E552" s="1278"/>
      <c r="F552" s="1276"/>
      <c r="G552" s="1277"/>
      <c r="H552" s="418"/>
      <c r="I552" s="419"/>
      <c r="J552" s="419"/>
      <c r="K552" s="425"/>
      <c r="L552" s="420"/>
      <c r="M552" s="421"/>
      <c r="N552" s="421"/>
      <c r="O552" s="26" t="s">
        <v>17</v>
      </c>
      <c r="P552" s="1180">
        <f>$P$12</f>
        <v>0.96499999999999997</v>
      </c>
      <c r="Q552" s="1180"/>
      <c r="R552" s="1276"/>
      <c r="S552" s="1277"/>
      <c r="T552" s="1278"/>
      <c r="U552" s="23" t="s">
        <v>17</v>
      </c>
      <c r="V552" s="1158">
        <f>$V$432</f>
        <v>0.5</v>
      </c>
      <c r="W552" s="1159"/>
      <c r="X552" s="1272"/>
      <c r="Y552" s="1273"/>
      <c r="Z552" s="1273"/>
      <c r="AA552" s="1273"/>
      <c r="AB552" s="1273"/>
      <c r="AC552" s="448" t="s">
        <v>8385</v>
      </c>
      <c r="AD552" s="99"/>
      <c r="AE552" s="99"/>
      <c r="AF552" s="43"/>
      <c r="AG552" s="43"/>
      <c r="AH552" s="43"/>
      <c r="AI552" s="43"/>
      <c r="AJ552" s="43"/>
      <c r="AK552" s="43"/>
      <c r="AL552" s="43"/>
      <c r="AM552" s="44" t="s">
        <v>17</v>
      </c>
      <c r="AN552" s="1157">
        <f>$AN$9</f>
        <v>0.5</v>
      </c>
      <c r="AO552" s="1157"/>
      <c r="AP552" s="25"/>
      <c r="AQ552" s="25"/>
      <c r="AR552" s="25"/>
      <c r="AS552" s="25"/>
      <c r="AT552" s="35">
        <f>ROUND(ROUND(ROUND(H551*P552,0)*V552,0)*AN552,0)</f>
        <v>100</v>
      </c>
      <c r="AU552" s="31"/>
    </row>
    <row r="553" spans="1:47" ht="17.100000000000001" customHeight="1" x14ac:dyDescent="0.15">
      <c r="A553" s="32">
        <v>44</v>
      </c>
      <c r="B553" s="33" t="s">
        <v>7262</v>
      </c>
      <c r="C553" s="34" t="s">
        <v>9826</v>
      </c>
      <c r="D553" s="422"/>
      <c r="E553" s="424"/>
      <c r="F553" s="29"/>
      <c r="G553" s="29"/>
      <c r="H553" s="20"/>
      <c r="K553" s="21"/>
      <c r="L553" s="416"/>
      <c r="M553" s="417"/>
      <c r="N553" s="417"/>
      <c r="O553" s="65"/>
      <c r="P553" s="156"/>
      <c r="Q553" s="156"/>
      <c r="R553" s="166"/>
      <c r="S553" s="167"/>
      <c r="T553" s="314"/>
      <c r="W553" s="449"/>
      <c r="X553" s="42"/>
      <c r="Y553" s="43"/>
      <c r="Z553" s="44"/>
      <c r="AA553" s="44"/>
      <c r="AB553" s="43"/>
      <c r="AC553" s="450"/>
      <c r="AD553" s="43"/>
      <c r="AE553" s="43"/>
      <c r="AF553" s="43"/>
      <c r="AG553" s="43"/>
      <c r="AH553" s="43"/>
      <c r="AI553" s="43"/>
      <c r="AJ553" s="43"/>
      <c r="AK553" s="43"/>
      <c r="AL553" s="43"/>
      <c r="AM553" s="44"/>
      <c r="AN553" s="45"/>
      <c r="AO553" s="45"/>
      <c r="AP553" s="1198" t="s">
        <v>4833</v>
      </c>
      <c r="AQ553" s="1281"/>
      <c r="AR553" s="1281"/>
      <c r="AS553" s="1299"/>
      <c r="AT553" s="35">
        <f>ROUND(ROUND(H551*V552,0)*AR556,0)</f>
        <v>198</v>
      </c>
      <c r="AU553" s="31"/>
    </row>
    <row r="554" spans="1:47" ht="17.100000000000001" customHeight="1" x14ac:dyDescent="0.15">
      <c r="A554" s="32">
        <v>44</v>
      </c>
      <c r="B554" s="33" t="s">
        <v>7264</v>
      </c>
      <c r="C554" s="34" t="s">
        <v>9827</v>
      </c>
      <c r="D554" s="422"/>
      <c r="E554" s="424"/>
      <c r="F554" s="29"/>
      <c r="G554" s="29"/>
      <c r="H554" s="20"/>
      <c r="K554" s="21"/>
      <c r="L554" s="418"/>
      <c r="M554" s="419"/>
      <c r="N554" s="419"/>
      <c r="O554" s="23"/>
      <c r="P554" s="167"/>
      <c r="Q554" s="167"/>
      <c r="R554" s="166"/>
      <c r="S554" s="167"/>
      <c r="T554" s="314"/>
      <c r="W554" s="449"/>
      <c r="X554" s="1271" t="s">
        <v>4824</v>
      </c>
      <c r="Y554" s="1202"/>
      <c r="Z554" s="1202"/>
      <c r="AA554" s="1202"/>
      <c r="AB554" s="1202"/>
      <c r="AC554" s="448" t="s">
        <v>4825</v>
      </c>
      <c r="AD554" s="99"/>
      <c r="AE554" s="99"/>
      <c r="AF554" s="43"/>
      <c r="AG554" s="43"/>
      <c r="AH554" s="43"/>
      <c r="AI554" s="43"/>
      <c r="AJ554" s="43"/>
      <c r="AK554" s="43"/>
      <c r="AL554" s="43"/>
      <c r="AM554" s="44" t="s">
        <v>17</v>
      </c>
      <c r="AN554" s="1157">
        <f>$AN$8</f>
        <v>0.7</v>
      </c>
      <c r="AO554" s="1157"/>
      <c r="AP554" s="1268"/>
      <c r="AQ554" s="1269"/>
      <c r="AR554" s="1269"/>
      <c r="AS554" s="1270"/>
      <c r="AT554" s="35">
        <f>ROUND(ROUND(ROUND(H551*V552,0)*AN554,0)*AR556,0)</f>
        <v>139</v>
      </c>
      <c r="AU554" s="31"/>
    </row>
    <row r="555" spans="1:47" ht="17.100000000000001" customHeight="1" x14ac:dyDescent="0.15">
      <c r="A555" s="32">
        <v>44</v>
      </c>
      <c r="B555" s="33" t="s">
        <v>7266</v>
      </c>
      <c r="C555" s="34" t="s">
        <v>9828</v>
      </c>
      <c r="D555" s="422"/>
      <c r="E555" s="424"/>
      <c r="F555" s="29"/>
      <c r="G555" s="29"/>
      <c r="H555" s="20"/>
      <c r="K555" s="21"/>
      <c r="L555" s="420"/>
      <c r="M555" s="421"/>
      <c r="N555" s="421"/>
      <c r="O555" s="26"/>
      <c r="P555" s="27"/>
      <c r="Q555" s="27"/>
      <c r="R555" s="166"/>
      <c r="S555" s="167"/>
      <c r="T555" s="314"/>
      <c r="W555" s="449"/>
      <c r="X555" s="1272"/>
      <c r="Y555" s="1273"/>
      <c r="Z555" s="1273"/>
      <c r="AA555" s="1273"/>
      <c r="AB555" s="1273"/>
      <c r="AC555" s="448" t="s">
        <v>8385</v>
      </c>
      <c r="AD555" s="99"/>
      <c r="AE555" s="99"/>
      <c r="AF555" s="43"/>
      <c r="AG555" s="43"/>
      <c r="AH555" s="43"/>
      <c r="AI555" s="43"/>
      <c r="AJ555" s="43"/>
      <c r="AK555" s="43"/>
      <c r="AL555" s="43"/>
      <c r="AM555" s="44" t="s">
        <v>17</v>
      </c>
      <c r="AN555" s="1157">
        <f>$AN$9</f>
        <v>0.5</v>
      </c>
      <c r="AO555" s="1157"/>
      <c r="AP555" s="20"/>
      <c r="AQ555" s="4"/>
      <c r="AR555" s="4"/>
      <c r="AS555" s="21"/>
      <c r="AT555" s="35">
        <f>ROUND(ROUND(ROUND(H551*V552,0)*AN555,0)*AR556,0)</f>
        <v>99</v>
      </c>
      <c r="AU555" s="31"/>
    </row>
    <row r="556" spans="1:47" ht="17.100000000000001" customHeight="1" x14ac:dyDescent="0.15">
      <c r="A556" s="32">
        <v>44</v>
      </c>
      <c r="B556" s="33" t="s">
        <v>7268</v>
      </c>
      <c r="C556" s="34" t="s">
        <v>9829</v>
      </c>
      <c r="D556" s="422"/>
      <c r="E556" s="424"/>
      <c r="F556" s="29"/>
      <c r="G556" s="29"/>
      <c r="H556" s="20"/>
      <c r="K556" s="21"/>
      <c r="L556" s="1271" t="s">
        <v>4829</v>
      </c>
      <c r="M556" s="1202"/>
      <c r="N556" s="1202"/>
      <c r="O556" s="1202"/>
      <c r="P556" s="1202"/>
      <c r="Q556" s="1202"/>
      <c r="R556" s="418"/>
      <c r="S556" s="419"/>
      <c r="T556" s="425"/>
      <c r="W556" s="449"/>
      <c r="X556" s="42"/>
      <c r="Y556" s="43"/>
      <c r="Z556" s="44"/>
      <c r="AA556" s="44"/>
      <c r="AB556" s="43"/>
      <c r="AC556" s="450"/>
      <c r="AD556" s="43"/>
      <c r="AE556" s="43"/>
      <c r="AF556" s="43"/>
      <c r="AG556" s="43"/>
      <c r="AH556" s="43"/>
      <c r="AI556" s="43"/>
      <c r="AJ556" s="43"/>
      <c r="AK556" s="43"/>
      <c r="AL556" s="43"/>
      <c r="AM556" s="44"/>
      <c r="AN556" s="45"/>
      <c r="AO556" s="45"/>
      <c r="AP556" s="20"/>
      <c r="AQ556" s="23" t="s">
        <v>17</v>
      </c>
      <c r="AR556" s="1158">
        <f>AR544</f>
        <v>0.95</v>
      </c>
      <c r="AS556" s="1159"/>
      <c r="AT556" s="35">
        <f>ROUND(ROUND(ROUND(H551*P558,0)*V552,0)*AR556,0)</f>
        <v>190</v>
      </c>
      <c r="AU556" s="31"/>
    </row>
    <row r="557" spans="1:47" ht="17.100000000000001" customHeight="1" x14ac:dyDescent="0.15">
      <c r="A557" s="32">
        <v>44</v>
      </c>
      <c r="B557" s="33" t="s">
        <v>7270</v>
      </c>
      <c r="C557" s="34" t="s">
        <v>9830</v>
      </c>
      <c r="D557" s="422"/>
      <c r="E557" s="424"/>
      <c r="F557" s="29"/>
      <c r="G557" s="29"/>
      <c r="H557" s="20"/>
      <c r="K557" s="21"/>
      <c r="L557" s="1228"/>
      <c r="M557" s="1283"/>
      <c r="N557" s="1283"/>
      <c r="O557" s="1283"/>
      <c r="P557" s="1283"/>
      <c r="Q557" s="1283"/>
      <c r="R557" s="418"/>
      <c r="S557" s="419"/>
      <c r="T557" s="425"/>
      <c r="W557" s="449"/>
      <c r="X557" s="1271" t="s">
        <v>4824</v>
      </c>
      <c r="Y557" s="1202"/>
      <c r="Z557" s="1202"/>
      <c r="AA557" s="1202"/>
      <c r="AB557" s="1202"/>
      <c r="AC557" s="448" t="s">
        <v>4825</v>
      </c>
      <c r="AD557" s="99"/>
      <c r="AE557" s="99"/>
      <c r="AF557" s="43"/>
      <c r="AG557" s="43"/>
      <c r="AH557" s="43"/>
      <c r="AI557" s="43"/>
      <c r="AJ557" s="43"/>
      <c r="AK557" s="43"/>
      <c r="AL557" s="43"/>
      <c r="AM557" s="44" t="s">
        <v>17</v>
      </c>
      <c r="AN557" s="1157">
        <f>$AN$8</f>
        <v>0.7</v>
      </c>
      <c r="AO557" s="1157"/>
      <c r="AP557" s="20"/>
      <c r="AQ557" s="4"/>
      <c r="AR557" s="4"/>
      <c r="AS557" s="21"/>
      <c r="AT557" s="35">
        <f>ROUND(ROUND(ROUND(ROUND(H551*P558,0)*V552,0)*AN557,0)*AR556,0)</f>
        <v>133</v>
      </c>
      <c r="AU557" s="31"/>
    </row>
    <row r="558" spans="1:47" ht="17.100000000000001" customHeight="1" x14ac:dyDescent="0.15">
      <c r="A558" s="32">
        <v>44</v>
      </c>
      <c r="B558" s="33" t="s">
        <v>7272</v>
      </c>
      <c r="C558" s="34" t="s">
        <v>9831</v>
      </c>
      <c r="D558" s="422"/>
      <c r="E558" s="424"/>
      <c r="F558" s="29"/>
      <c r="G558" s="29"/>
      <c r="H558" s="20"/>
      <c r="K558" s="21"/>
      <c r="L558" s="420"/>
      <c r="M558" s="421"/>
      <c r="N558" s="421"/>
      <c r="O558" s="26" t="s">
        <v>17</v>
      </c>
      <c r="P558" s="1180">
        <f>$P$12</f>
        <v>0.96499999999999997</v>
      </c>
      <c r="Q558" s="1180"/>
      <c r="R558" s="166"/>
      <c r="S558" s="167"/>
      <c r="T558" s="314"/>
      <c r="W558" s="449"/>
      <c r="X558" s="1272"/>
      <c r="Y558" s="1273"/>
      <c r="Z558" s="1273"/>
      <c r="AA558" s="1273"/>
      <c r="AB558" s="1273"/>
      <c r="AC558" s="448" t="s">
        <v>8385</v>
      </c>
      <c r="AD558" s="99"/>
      <c r="AE558" s="99"/>
      <c r="AF558" s="43"/>
      <c r="AG558" s="43"/>
      <c r="AH558" s="43"/>
      <c r="AI558" s="43"/>
      <c r="AJ558" s="43"/>
      <c r="AK558" s="43"/>
      <c r="AL558" s="43"/>
      <c r="AM558" s="44" t="s">
        <v>17</v>
      </c>
      <c r="AN558" s="1157">
        <f>$AN$9</f>
        <v>0.5</v>
      </c>
      <c r="AO558" s="1157"/>
      <c r="AP558" s="24"/>
      <c r="AQ558" s="25"/>
      <c r="AR558" s="25"/>
      <c r="AS558" s="38"/>
      <c r="AT558" s="35">
        <f>ROUND(ROUND(ROUND(ROUND(H551*P558,0)*V552,0)*AN558,0)*AR556,0)</f>
        <v>95</v>
      </c>
      <c r="AU558" s="31"/>
    </row>
    <row r="559" spans="1:47" ht="17.100000000000001" customHeight="1" x14ac:dyDescent="0.15">
      <c r="A559" s="32">
        <v>44</v>
      </c>
      <c r="B559" s="33" t="s">
        <v>7274</v>
      </c>
      <c r="C559" s="34" t="s">
        <v>9832</v>
      </c>
      <c r="D559" s="422"/>
      <c r="E559" s="424"/>
      <c r="F559" s="29"/>
      <c r="G559" s="29"/>
      <c r="H559" s="1085" t="s">
        <v>4879</v>
      </c>
      <c r="I559" s="1133"/>
      <c r="J559" s="1133"/>
      <c r="K559" s="1134"/>
      <c r="L559" s="416"/>
      <c r="M559" s="417"/>
      <c r="N559" s="417"/>
      <c r="O559" s="65"/>
      <c r="P559" s="156"/>
      <c r="Q559" s="156"/>
      <c r="R559" s="166"/>
      <c r="S559" s="167"/>
      <c r="T559" s="167"/>
      <c r="U559" s="93"/>
      <c r="V559" s="2"/>
      <c r="W559" s="22"/>
      <c r="X559" s="43"/>
      <c r="Y559" s="43"/>
      <c r="Z559" s="44"/>
      <c r="AA559" s="44"/>
      <c r="AB559" s="43"/>
      <c r="AC559" s="450"/>
      <c r="AD559" s="43"/>
      <c r="AE559" s="43"/>
      <c r="AF559" s="43"/>
      <c r="AG559" s="43"/>
      <c r="AH559" s="43"/>
      <c r="AI559" s="43"/>
      <c r="AJ559" s="43"/>
      <c r="AK559" s="43"/>
      <c r="AL559" s="43"/>
      <c r="AM559" s="44"/>
      <c r="AN559" s="45"/>
      <c r="AO559" s="45"/>
      <c r="AP559" s="25"/>
      <c r="AQ559" s="25"/>
      <c r="AR559" s="25"/>
      <c r="AS559" s="25"/>
      <c r="AT559" s="35">
        <f>ROUND(H563*V552,0)</f>
        <v>167</v>
      </c>
      <c r="AU559" s="31"/>
    </row>
    <row r="560" spans="1:47" ht="17.100000000000001" customHeight="1" x14ac:dyDescent="0.15">
      <c r="A560" s="32">
        <v>44</v>
      </c>
      <c r="B560" s="33" t="s">
        <v>7276</v>
      </c>
      <c r="C560" s="34" t="s">
        <v>9833</v>
      </c>
      <c r="D560" s="422"/>
      <c r="E560" s="424"/>
      <c r="F560" s="29"/>
      <c r="G560" s="29"/>
      <c r="H560" s="1137"/>
      <c r="I560" s="1135"/>
      <c r="J560" s="1135"/>
      <c r="K560" s="1136"/>
      <c r="L560" s="418"/>
      <c r="M560" s="419"/>
      <c r="N560" s="419"/>
      <c r="O560" s="23"/>
      <c r="P560" s="167"/>
      <c r="Q560" s="167"/>
      <c r="R560" s="166"/>
      <c r="S560" s="167"/>
      <c r="T560" s="167"/>
      <c r="U560" s="93"/>
      <c r="V560" s="2"/>
      <c r="W560" s="22"/>
      <c r="X560" s="1202" t="s">
        <v>4824</v>
      </c>
      <c r="Y560" s="1202"/>
      <c r="Z560" s="1202"/>
      <c r="AA560" s="1202"/>
      <c r="AB560" s="1202"/>
      <c r="AC560" s="448" t="s">
        <v>4825</v>
      </c>
      <c r="AD560" s="99"/>
      <c r="AE560" s="99"/>
      <c r="AF560" s="43"/>
      <c r="AG560" s="43"/>
      <c r="AH560" s="43"/>
      <c r="AI560" s="43"/>
      <c r="AJ560" s="43"/>
      <c r="AK560" s="43"/>
      <c r="AL560" s="43"/>
      <c r="AM560" s="44" t="s">
        <v>17</v>
      </c>
      <c r="AN560" s="1157">
        <f>$AN$8</f>
        <v>0.7</v>
      </c>
      <c r="AO560" s="1157"/>
      <c r="AP560" s="43"/>
      <c r="AQ560" s="43"/>
      <c r="AR560" s="43"/>
      <c r="AS560" s="43"/>
      <c r="AT560" s="35">
        <f>ROUND(ROUND(H563*V552,0)*AN560,0)</f>
        <v>117</v>
      </c>
      <c r="AU560" s="31"/>
    </row>
    <row r="561" spans="1:47" ht="17.100000000000001" customHeight="1" x14ac:dyDescent="0.15">
      <c r="A561" s="32">
        <v>44</v>
      </c>
      <c r="B561" s="33" t="s">
        <v>7278</v>
      </c>
      <c r="C561" s="34" t="s">
        <v>9834</v>
      </c>
      <c r="D561" s="422"/>
      <c r="E561" s="424"/>
      <c r="F561" s="29"/>
      <c r="G561" s="29"/>
      <c r="H561" s="1137"/>
      <c r="I561" s="1135"/>
      <c r="J561" s="1135"/>
      <c r="K561" s="1136"/>
      <c r="L561" s="420"/>
      <c r="M561" s="421"/>
      <c r="N561" s="421"/>
      <c r="O561" s="26"/>
      <c r="P561" s="27"/>
      <c r="Q561" s="27"/>
      <c r="R561" s="166"/>
      <c r="S561" s="167"/>
      <c r="T561" s="167"/>
      <c r="U561" s="93"/>
      <c r="V561" s="2"/>
      <c r="W561" s="22"/>
      <c r="X561" s="1273"/>
      <c r="Y561" s="1273"/>
      <c r="Z561" s="1273"/>
      <c r="AA561" s="1273"/>
      <c r="AB561" s="1273"/>
      <c r="AC561" s="448" t="s">
        <v>8385</v>
      </c>
      <c r="AD561" s="99"/>
      <c r="AE561" s="99"/>
      <c r="AF561" s="43"/>
      <c r="AG561" s="43"/>
      <c r="AH561" s="43"/>
      <c r="AI561" s="43"/>
      <c r="AJ561" s="43"/>
      <c r="AK561" s="43"/>
      <c r="AL561" s="43"/>
      <c r="AM561" s="44" t="s">
        <v>17</v>
      </c>
      <c r="AN561" s="1157">
        <f>$AN$9</f>
        <v>0.5</v>
      </c>
      <c r="AO561" s="1157"/>
      <c r="AP561" s="43"/>
      <c r="AQ561" s="43"/>
      <c r="AR561" s="43"/>
      <c r="AS561" s="43"/>
      <c r="AT561" s="35">
        <f>ROUND(ROUND(H563*V552,0)*AN561,0)</f>
        <v>84</v>
      </c>
      <c r="AU561" s="31"/>
    </row>
    <row r="562" spans="1:47" ht="17.100000000000001" customHeight="1" x14ac:dyDescent="0.15">
      <c r="A562" s="32">
        <v>44</v>
      </c>
      <c r="B562" s="33" t="s">
        <v>7280</v>
      </c>
      <c r="C562" s="34" t="s">
        <v>9835</v>
      </c>
      <c r="D562" s="422"/>
      <c r="E562" s="424"/>
      <c r="F562" s="29"/>
      <c r="G562" s="29"/>
      <c r="H562" s="1268"/>
      <c r="I562" s="1269"/>
      <c r="J562" s="1269"/>
      <c r="K562" s="1270"/>
      <c r="L562" s="1271" t="s">
        <v>4829</v>
      </c>
      <c r="M562" s="1202"/>
      <c r="N562" s="1202"/>
      <c r="O562" s="1202"/>
      <c r="P562" s="1202"/>
      <c r="Q562" s="1202"/>
      <c r="R562" s="418"/>
      <c r="S562" s="419"/>
      <c r="T562" s="419"/>
      <c r="U562" s="93"/>
      <c r="V562" s="2"/>
      <c r="W562" s="22"/>
      <c r="X562" s="43"/>
      <c r="Y562" s="43"/>
      <c r="Z562" s="44"/>
      <c r="AA562" s="44"/>
      <c r="AB562" s="43"/>
      <c r="AC562" s="450"/>
      <c r="AD562" s="43"/>
      <c r="AE562" s="43"/>
      <c r="AF562" s="43"/>
      <c r="AG562" s="43"/>
      <c r="AH562" s="43"/>
      <c r="AI562" s="43"/>
      <c r="AJ562" s="43"/>
      <c r="AK562" s="43"/>
      <c r="AL562" s="43"/>
      <c r="AM562" s="44"/>
      <c r="AN562" s="45"/>
      <c r="AO562" s="45"/>
      <c r="AP562" s="43"/>
      <c r="AQ562" s="43"/>
      <c r="AR562" s="25"/>
      <c r="AS562" s="25"/>
      <c r="AT562" s="35">
        <f>ROUND(ROUND(H563*P564,0)*V552,0)</f>
        <v>161</v>
      </c>
      <c r="AU562" s="31"/>
    </row>
    <row r="563" spans="1:47" ht="17.100000000000001" customHeight="1" x14ac:dyDescent="0.15">
      <c r="A563" s="32">
        <v>44</v>
      </c>
      <c r="B563" s="33" t="s">
        <v>7282</v>
      </c>
      <c r="C563" s="34" t="s">
        <v>9836</v>
      </c>
      <c r="D563" s="422"/>
      <c r="E563" s="424"/>
      <c r="F563" s="29"/>
      <c r="G563" s="29"/>
      <c r="H563" s="1280">
        <f>'16就労移行支援(養成・基本)'!K143</f>
        <v>333</v>
      </c>
      <c r="I563" s="1108"/>
      <c r="J563" s="4" t="s">
        <v>21</v>
      </c>
      <c r="K563" s="22"/>
      <c r="L563" s="1228"/>
      <c r="M563" s="1283"/>
      <c r="N563" s="1283"/>
      <c r="O563" s="1283"/>
      <c r="P563" s="1283"/>
      <c r="Q563" s="1283"/>
      <c r="R563" s="418"/>
      <c r="S563" s="419"/>
      <c r="T563" s="419"/>
      <c r="U563" s="93"/>
      <c r="V563" s="2"/>
      <c r="W563" s="22"/>
      <c r="X563" s="1202" t="s">
        <v>4824</v>
      </c>
      <c r="Y563" s="1202"/>
      <c r="Z563" s="1202"/>
      <c r="AA563" s="1202"/>
      <c r="AB563" s="1202"/>
      <c r="AC563" s="448" t="s">
        <v>4825</v>
      </c>
      <c r="AD563" s="99"/>
      <c r="AE563" s="99"/>
      <c r="AF563" s="43"/>
      <c r="AG563" s="43"/>
      <c r="AH563" s="43"/>
      <c r="AI563" s="43"/>
      <c r="AJ563" s="43"/>
      <c r="AK563" s="43"/>
      <c r="AL563" s="43"/>
      <c r="AM563" s="44" t="s">
        <v>17</v>
      </c>
      <c r="AN563" s="1157">
        <f>$AN$8</f>
        <v>0.7</v>
      </c>
      <c r="AO563" s="1157"/>
      <c r="AP563" s="25"/>
      <c r="AQ563" s="25"/>
      <c r="AR563" s="25"/>
      <c r="AS563" s="25"/>
      <c r="AT563" s="35">
        <f>ROUND(ROUND(ROUND(H563*P564,0)*V552,0)*AN563,0)</f>
        <v>113</v>
      </c>
      <c r="AU563" s="31"/>
    </row>
    <row r="564" spans="1:47" ht="17.100000000000001" customHeight="1" x14ac:dyDescent="0.15">
      <c r="A564" s="32">
        <v>44</v>
      </c>
      <c r="B564" s="33" t="s">
        <v>7284</v>
      </c>
      <c r="C564" s="34" t="s">
        <v>9837</v>
      </c>
      <c r="D564" s="422"/>
      <c r="E564" s="424"/>
      <c r="F564" s="29"/>
      <c r="G564" s="29"/>
      <c r="H564" s="418"/>
      <c r="I564" s="419"/>
      <c r="J564" s="419"/>
      <c r="K564" s="425"/>
      <c r="L564" s="420"/>
      <c r="M564" s="421"/>
      <c r="N564" s="421"/>
      <c r="O564" s="26" t="s">
        <v>17</v>
      </c>
      <c r="P564" s="1180">
        <f>$P$12</f>
        <v>0.96499999999999997</v>
      </c>
      <c r="Q564" s="1180"/>
      <c r="R564" s="166"/>
      <c r="S564" s="167"/>
      <c r="T564" s="167"/>
      <c r="U564" s="93"/>
      <c r="V564" s="2"/>
      <c r="W564" s="22"/>
      <c r="X564" s="1273"/>
      <c r="Y564" s="1273"/>
      <c r="Z564" s="1273"/>
      <c r="AA564" s="1273"/>
      <c r="AB564" s="1273"/>
      <c r="AC564" s="448" t="s">
        <v>8385</v>
      </c>
      <c r="AD564" s="99"/>
      <c r="AE564" s="99"/>
      <c r="AF564" s="43"/>
      <c r="AG564" s="43"/>
      <c r="AH564" s="43"/>
      <c r="AI564" s="43"/>
      <c r="AJ564" s="43"/>
      <c r="AK564" s="43"/>
      <c r="AL564" s="43"/>
      <c r="AM564" s="44" t="s">
        <v>17</v>
      </c>
      <c r="AN564" s="1157">
        <f>$AN$9</f>
        <v>0.5</v>
      </c>
      <c r="AO564" s="1157"/>
      <c r="AP564" s="25"/>
      <c r="AQ564" s="25"/>
      <c r="AR564" s="25"/>
      <c r="AS564" s="25"/>
      <c r="AT564" s="35">
        <f>ROUND(ROUND(ROUND(H563*P564,0)*V552,0)*AN564,0)</f>
        <v>81</v>
      </c>
      <c r="AU564" s="31"/>
    </row>
    <row r="565" spans="1:47" ht="17.100000000000001" customHeight="1" x14ac:dyDescent="0.15">
      <c r="A565" s="32">
        <v>44</v>
      </c>
      <c r="B565" s="33" t="s">
        <v>7286</v>
      </c>
      <c r="C565" s="34" t="s">
        <v>9838</v>
      </c>
      <c r="D565" s="422"/>
      <c r="E565" s="424"/>
      <c r="F565" s="29"/>
      <c r="G565" s="29"/>
      <c r="H565" s="20"/>
      <c r="K565" s="21"/>
      <c r="L565" s="416"/>
      <c r="M565" s="417"/>
      <c r="N565" s="417"/>
      <c r="O565" s="65"/>
      <c r="P565" s="156"/>
      <c r="Q565" s="156"/>
      <c r="R565" s="166"/>
      <c r="S565" s="167"/>
      <c r="T565" s="314"/>
      <c r="W565" s="449"/>
      <c r="X565" s="42"/>
      <c r="Y565" s="43"/>
      <c r="Z565" s="44"/>
      <c r="AA565" s="44"/>
      <c r="AB565" s="43"/>
      <c r="AC565" s="450"/>
      <c r="AD565" s="43"/>
      <c r="AE565" s="43"/>
      <c r="AF565" s="43"/>
      <c r="AG565" s="43"/>
      <c r="AH565" s="43"/>
      <c r="AI565" s="43"/>
      <c r="AJ565" s="43"/>
      <c r="AK565" s="43"/>
      <c r="AL565" s="43"/>
      <c r="AM565" s="44"/>
      <c r="AN565" s="45"/>
      <c r="AO565" s="45"/>
      <c r="AP565" s="1198" t="s">
        <v>4833</v>
      </c>
      <c r="AQ565" s="1281"/>
      <c r="AR565" s="1281"/>
      <c r="AS565" s="1299"/>
      <c r="AT565" s="35">
        <f>ROUND(ROUND(H563*V552,0)*AR568,0)</f>
        <v>159</v>
      </c>
      <c r="AU565" s="31"/>
    </row>
    <row r="566" spans="1:47" ht="17.100000000000001" customHeight="1" x14ac:dyDescent="0.15">
      <c r="A566" s="32">
        <v>44</v>
      </c>
      <c r="B566" s="33" t="s">
        <v>7288</v>
      </c>
      <c r="C566" s="34" t="s">
        <v>9839</v>
      </c>
      <c r="D566" s="422"/>
      <c r="E566" s="424"/>
      <c r="F566" s="29"/>
      <c r="G566" s="29"/>
      <c r="H566" s="20"/>
      <c r="K566" s="21"/>
      <c r="L566" s="418"/>
      <c r="M566" s="419"/>
      <c r="N566" s="419"/>
      <c r="O566" s="23"/>
      <c r="P566" s="167"/>
      <c r="Q566" s="167"/>
      <c r="R566" s="166"/>
      <c r="S566" s="167"/>
      <c r="T566" s="314"/>
      <c r="W566" s="449"/>
      <c r="X566" s="1271" t="s">
        <v>4824</v>
      </c>
      <c r="Y566" s="1202"/>
      <c r="Z566" s="1202"/>
      <c r="AA566" s="1202"/>
      <c r="AB566" s="1202"/>
      <c r="AC566" s="448" t="s">
        <v>4825</v>
      </c>
      <c r="AD566" s="99"/>
      <c r="AE566" s="99"/>
      <c r="AF566" s="43"/>
      <c r="AG566" s="43"/>
      <c r="AH566" s="43"/>
      <c r="AI566" s="43"/>
      <c r="AJ566" s="43"/>
      <c r="AK566" s="43"/>
      <c r="AL566" s="43"/>
      <c r="AM566" s="44" t="s">
        <v>17</v>
      </c>
      <c r="AN566" s="1157">
        <f>$AN$8</f>
        <v>0.7</v>
      </c>
      <c r="AO566" s="1157"/>
      <c r="AP566" s="1268"/>
      <c r="AQ566" s="1269"/>
      <c r="AR566" s="1269"/>
      <c r="AS566" s="1270"/>
      <c r="AT566" s="35">
        <f>ROUND(ROUND(ROUND(H563*V552,0)*AN566,0)*AR568,0)</f>
        <v>111</v>
      </c>
      <c r="AU566" s="31"/>
    </row>
    <row r="567" spans="1:47" ht="17.100000000000001" customHeight="1" x14ac:dyDescent="0.15">
      <c r="A567" s="32">
        <v>44</v>
      </c>
      <c r="B567" s="33" t="s">
        <v>7290</v>
      </c>
      <c r="C567" s="34" t="s">
        <v>9840</v>
      </c>
      <c r="D567" s="422"/>
      <c r="E567" s="424"/>
      <c r="F567" s="29"/>
      <c r="G567" s="29"/>
      <c r="H567" s="20"/>
      <c r="K567" s="21"/>
      <c r="L567" s="420"/>
      <c r="M567" s="421"/>
      <c r="N567" s="421"/>
      <c r="O567" s="26"/>
      <c r="P567" s="27"/>
      <c r="Q567" s="27"/>
      <c r="R567" s="166"/>
      <c r="S567" s="167"/>
      <c r="T567" s="314"/>
      <c r="W567" s="449"/>
      <c r="X567" s="1272"/>
      <c r="Y567" s="1273"/>
      <c r="Z567" s="1273"/>
      <c r="AA567" s="1273"/>
      <c r="AB567" s="1273"/>
      <c r="AC567" s="448" t="s">
        <v>8385</v>
      </c>
      <c r="AD567" s="99"/>
      <c r="AE567" s="99"/>
      <c r="AF567" s="43"/>
      <c r="AG567" s="43"/>
      <c r="AH567" s="43"/>
      <c r="AI567" s="43"/>
      <c r="AJ567" s="43"/>
      <c r="AK567" s="43"/>
      <c r="AL567" s="43"/>
      <c r="AM567" s="44" t="s">
        <v>17</v>
      </c>
      <c r="AN567" s="1157">
        <f>$AN$9</f>
        <v>0.5</v>
      </c>
      <c r="AO567" s="1157"/>
      <c r="AP567" s="20"/>
      <c r="AQ567" s="4"/>
      <c r="AR567" s="4"/>
      <c r="AS567" s="21"/>
      <c r="AT567" s="35">
        <f>ROUND(ROUND(ROUND(H563*V552,0)*AN567,0)*AR568,0)</f>
        <v>80</v>
      </c>
      <c r="AU567" s="31"/>
    </row>
    <row r="568" spans="1:47" ht="17.100000000000001" customHeight="1" x14ac:dyDescent="0.15">
      <c r="A568" s="32">
        <v>44</v>
      </c>
      <c r="B568" s="33" t="s">
        <v>7292</v>
      </c>
      <c r="C568" s="34" t="s">
        <v>9841</v>
      </c>
      <c r="D568" s="422"/>
      <c r="E568" s="424"/>
      <c r="F568" s="29"/>
      <c r="G568" s="29"/>
      <c r="H568" s="20"/>
      <c r="K568" s="21"/>
      <c r="L568" s="1271" t="s">
        <v>4829</v>
      </c>
      <c r="M568" s="1202"/>
      <c r="N568" s="1202"/>
      <c r="O568" s="1202"/>
      <c r="P568" s="1202"/>
      <c r="Q568" s="1202"/>
      <c r="R568" s="418"/>
      <c r="S568" s="419"/>
      <c r="T568" s="425"/>
      <c r="W568" s="449"/>
      <c r="X568" s="42"/>
      <c r="Y568" s="43"/>
      <c r="Z568" s="44"/>
      <c r="AA568" s="44"/>
      <c r="AB568" s="43"/>
      <c r="AC568" s="450"/>
      <c r="AD568" s="43"/>
      <c r="AE568" s="43"/>
      <c r="AF568" s="43"/>
      <c r="AG568" s="43"/>
      <c r="AH568" s="43"/>
      <c r="AI568" s="43"/>
      <c r="AJ568" s="43"/>
      <c r="AK568" s="43"/>
      <c r="AL568" s="43"/>
      <c r="AM568" s="44"/>
      <c r="AN568" s="45"/>
      <c r="AO568" s="45"/>
      <c r="AP568" s="20"/>
      <c r="AQ568" s="23" t="s">
        <v>17</v>
      </c>
      <c r="AR568" s="1158">
        <f>AR556</f>
        <v>0.95</v>
      </c>
      <c r="AS568" s="1159"/>
      <c r="AT568" s="35">
        <f>ROUND(ROUND(ROUND(H563*P570,0)*V552,0)*AR568,0)</f>
        <v>153</v>
      </c>
      <c r="AU568" s="31"/>
    </row>
    <row r="569" spans="1:47" ht="17.100000000000001" customHeight="1" x14ac:dyDescent="0.15">
      <c r="A569" s="32">
        <v>44</v>
      </c>
      <c r="B569" s="33" t="s">
        <v>7294</v>
      </c>
      <c r="C569" s="34" t="s">
        <v>9842</v>
      </c>
      <c r="D569" s="422"/>
      <c r="E569" s="424"/>
      <c r="F569" s="29"/>
      <c r="G569" s="29"/>
      <c r="H569" s="20"/>
      <c r="K569" s="21"/>
      <c r="L569" s="1228"/>
      <c r="M569" s="1283"/>
      <c r="N569" s="1283"/>
      <c r="O569" s="1283"/>
      <c r="P569" s="1283"/>
      <c r="Q569" s="1283"/>
      <c r="R569" s="418"/>
      <c r="S569" s="419"/>
      <c r="T569" s="425"/>
      <c r="W569" s="449"/>
      <c r="X569" s="1271" t="s">
        <v>4824</v>
      </c>
      <c r="Y569" s="1202"/>
      <c r="Z569" s="1202"/>
      <c r="AA569" s="1202"/>
      <c r="AB569" s="1202"/>
      <c r="AC569" s="448" t="s">
        <v>4825</v>
      </c>
      <c r="AD569" s="99"/>
      <c r="AE569" s="99"/>
      <c r="AF569" s="43"/>
      <c r="AG569" s="43"/>
      <c r="AH569" s="43"/>
      <c r="AI569" s="43"/>
      <c r="AJ569" s="43"/>
      <c r="AK569" s="43"/>
      <c r="AL569" s="43"/>
      <c r="AM569" s="44" t="s">
        <v>17</v>
      </c>
      <c r="AN569" s="1157">
        <f>$AN$8</f>
        <v>0.7</v>
      </c>
      <c r="AO569" s="1157"/>
      <c r="AP569" s="20"/>
      <c r="AQ569" s="4"/>
      <c r="AR569" s="4"/>
      <c r="AS569" s="21"/>
      <c r="AT569" s="35">
        <f>ROUND(ROUND(ROUND(ROUND(H563*P570,0)*V552,0)*AN569,0)*AR568,0)</f>
        <v>107</v>
      </c>
      <c r="AU569" s="31"/>
    </row>
    <row r="570" spans="1:47" ht="17.100000000000001" customHeight="1" x14ac:dyDescent="0.15">
      <c r="A570" s="32">
        <v>44</v>
      </c>
      <c r="B570" s="33" t="s">
        <v>7296</v>
      </c>
      <c r="C570" s="34" t="s">
        <v>9843</v>
      </c>
      <c r="D570" s="422"/>
      <c r="E570" s="424"/>
      <c r="F570" s="29"/>
      <c r="G570" s="29"/>
      <c r="H570" s="20"/>
      <c r="K570" s="21"/>
      <c r="L570" s="420"/>
      <c r="M570" s="421"/>
      <c r="N570" s="421"/>
      <c r="O570" s="26" t="s">
        <v>17</v>
      </c>
      <c r="P570" s="1180">
        <f>$P$12</f>
        <v>0.96499999999999997</v>
      </c>
      <c r="Q570" s="1180"/>
      <c r="R570" s="166"/>
      <c r="S570" s="167"/>
      <c r="T570" s="314"/>
      <c r="W570" s="449"/>
      <c r="X570" s="1272"/>
      <c r="Y570" s="1273"/>
      <c r="Z570" s="1273"/>
      <c r="AA570" s="1273"/>
      <c r="AB570" s="1273"/>
      <c r="AC570" s="448" t="s">
        <v>8385</v>
      </c>
      <c r="AD570" s="99"/>
      <c r="AE570" s="99"/>
      <c r="AF570" s="43"/>
      <c r="AG570" s="43"/>
      <c r="AH570" s="43"/>
      <c r="AI570" s="43"/>
      <c r="AJ570" s="43"/>
      <c r="AK570" s="43"/>
      <c r="AL570" s="43"/>
      <c r="AM570" s="44" t="s">
        <v>17</v>
      </c>
      <c r="AN570" s="1157">
        <f>$AN$9</f>
        <v>0.5</v>
      </c>
      <c r="AO570" s="1157"/>
      <c r="AP570" s="24"/>
      <c r="AQ570" s="25"/>
      <c r="AR570" s="25"/>
      <c r="AS570" s="38"/>
      <c r="AT570" s="35">
        <f>ROUND(ROUND(ROUND(ROUND(H563*P570,0)*V552,0)*AN570,0)*AR568,0)</f>
        <v>77</v>
      </c>
      <c r="AU570" s="31"/>
    </row>
    <row r="571" spans="1:47" ht="17.100000000000001" customHeight="1" x14ac:dyDescent="0.15">
      <c r="A571" s="32">
        <v>44</v>
      </c>
      <c r="B571" s="33" t="s">
        <v>7298</v>
      </c>
      <c r="C571" s="34" t="s">
        <v>9844</v>
      </c>
      <c r="D571" s="422"/>
      <c r="E571" s="424"/>
      <c r="F571" s="29"/>
      <c r="G571" s="29"/>
      <c r="H571" s="1085" t="s">
        <v>4892</v>
      </c>
      <c r="I571" s="1133"/>
      <c r="J571" s="1133"/>
      <c r="K571" s="1134"/>
      <c r="L571" s="416"/>
      <c r="M571" s="417"/>
      <c r="N571" s="417"/>
      <c r="O571" s="65"/>
      <c r="P571" s="156"/>
      <c r="Q571" s="156"/>
      <c r="R571" s="166"/>
      <c r="S571" s="167"/>
      <c r="T571" s="167"/>
      <c r="U571" s="93"/>
      <c r="V571" s="2"/>
      <c r="W571" s="22"/>
      <c r="X571" s="43"/>
      <c r="Y571" s="43"/>
      <c r="Z571" s="44"/>
      <c r="AA571" s="44"/>
      <c r="AB571" s="43"/>
      <c r="AC571" s="450"/>
      <c r="AD571" s="43"/>
      <c r="AE571" s="43"/>
      <c r="AF571" s="43"/>
      <c r="AG571" s="43"/>
      <c r="AH571" s="43"/>
      <c r="AI571" s="43"/>
      <c r="AJ571" s="43"/>
      <c r="AK571" s="43"/>
      <c r="AL571" s="43"/>
      <c r="AM571" s="44"/>
      <c r="AN571" s="45"/>
      <c r="AO571" s="45"/>
      <c r="AP571" s="25"/>
      <c r="AQ571" s="25"/>
      <c r="AR571" s="25"/>
      <c r="AS571" s="25"/>
      <c r="AT571" s="35">
        <f>ROUND(H575*V552,0)</f>
        <v>148</v>
      </c>
      <c r="AU571" s="31"/>
    </row>
    <row r="572" spans="1:47" ht="17.100000000000001" customHeight="1" x14ac:dyDescent="0.15">
      <c r="A572" s="32">
        <v>44</v>
      </c>
      <c r="B572" s="33" t="s">
        <v>7300</v>
      </c>
      <c r="C572" s="34" t="s">
        <v>9845</v>
      </c>
      <c r="D572" s="422"/>
      <c r="E572" s="424"/>
      <c r="F572" s="29"/>
      <c r="G572" s="29"/>
      <c r="H572" s="1137"/>
      <c r="I572" s="1135"/>
      <c r="J572" s="1135"/>
      <c r="K572" s="1136"/>
      <c r="L572" s="418"/>
      <c r="M572" s="419"/>
      <c r="N572" s="419"/>
      <c r="O572" s="23"/>
      <c r="P572" s="167"/>
      <c r="Q572" s="167"/>
      <c r="R572" s="166"/>
      <c r="S572" s="167"/>
      <c r="T572" s="167"/>
      <c r="U572" s="93"/>
      <c r="V572" s="2"/>
      <c r="W572" s="22"/>
      <c r="X572" s="1202" t="s">
        <v>4824</v>
      </c>
      <c r="Y572" s="1202"/>
      <c r="Z572" s="1202"/>
      <c r="AA572" s="1202"/>
      <c r="AB572" s="1202"/>
      <c r="AC572" s="448" t="s">
        <v>4825</v>
      </c>
      <c r="AD572" s="99"/>
      <c r="AE572" s="99"/>
      <c r="AF572" s="43"/>
      <c r="AG572" s="43"/>
      <c r="AH572" s="43"/>
      <c r="AI572" s="43"/>
      <c r="AJ572" s="43"/>
      <c r="AK572" s="43"/>
      <c r="AL572" s="43"/>
      <c r="AM572" s="44" t="s">
        <v>17</v>
      </c>
      <c r="AN572" s="1157">
        <f>$AN$8</f>
        <v>0.7</v>
      </c>
      <c r="AO572" s="1157"/>
      <c r="AP572" s="43"/>
      <c r="AQ572" s="43"/>
      <c r="AR572" s="43"/>
      <c r="AS572" s="43"/>
      <c r="AT572" s="35">
        <f>ROUND(ROUND(H575*V552,0)*AN572,0)</f>
        <v>104</v>
      </c>
      <c r="AU572" s="31"/>
    </row>
    <row r="573" spans="1:47" ht="17.100000000000001" customHeight="1" x14ac:dyDescent="0.15">
      <c r="A573" s="32">
        <v>44</v>
      </c>
      <c r="B573" s="33" t="s">
        <v>7302</v>
      </c>
      <c r="C573" s="34" t="s">
        <v>9846</v>
      </c>
      <c r="D573" s="422"/>
      <c r="E573" s="424"/>
      <c r="F573" s="29"/>
      <c r="G573" s="29"/>
      <c r="H573" s="1137"/>
      <c r="I573" s="1135"/>
      <c r="J573" s="1135"/>
      <c r="K573" s="1136"/>
      <c r="L573" s="420"/>
      <c r="M573" s="421"/>
      <c r="N573" s="421"/>
      <c r="O573" s="26"/>
      <c r="P573" s="27"/>
      <c r="Q573" s="27"/>
      <c r="R573" s="166"/>
      <c r="S573" s="167"/>
      <c r="T573" s="167"/>
      <c r="U573" s="93"/>
      <c r="V573" s="2"/>
      <c r="W573" s="22"/>
      <c r="X573" s="1273"/>
      <c r="Y573" s="1273"/>
      <c r="Z573" s="1273"/>
      <c r="AA573" s="1273"/>
      <c r="AB573" s="1273"/>
      <c r="AC573" s="448" t="s">
        <v>8385</v>
      </c>
      <c r="AD573" s="99"/>
      <c r="AE573" s="99"/>
      <c r="AF573" s="43"/>
      <c r="AG573" s="43"/>
      <c r="AH573" s="43"/>
      <c r="AI573" s="43"/>
      <c r="AJ573" s="43"/>
      <c r="AK573" s="43"/>
      <c r="AL573" s="43"/>
      <c r="AM573" s="44" t="s">
        <v>17</v>
      </c>
      <c r="AN573" s="1157">
        <f>$AN$9</f>
        <v>0.5</v>
      </c>
      <c r="AO573" s="1157"/>
      <c r="AP573" s="43"/>
      <c r="AQ573" s="43"/>
      <c r="AR573" s="43"/>
      <c r="AS573" s="43"/>
      <c r="AT573" s="35">
        <f>ROUND(ROUND(H575*V552,0)*AN573,0)</f>
        <v>74</v>
      </c>
      <c r="AU573" s="31"/>
    </row>
    <row r="574" spans="1:47" ht="17.100000000000001" customHeight="1" x14ac:dyDescent="0.15">
      <c r="A574" s="32">
        <v>44</v>
      </c>
      <c r="B574" s="33" t="s">
        <v>7304</v>
      </c>
      <c r="C574" s="34" t="s">
        <v>9847</v>
      </c>
      <c r="D574" s="422"/>
      <c r="E574" s="424"/>
      <c r="F574" s="29"/>
      <c r="G574" s="29"/>
      <c r="H574" s="1268"/>
      <c r="I574" s="1269"/>
      <c r="J574" s="1269"/>
      <c r="K574" s="1270"/>
      <c r="L574" s="1271" t="s">
        <v>4829</v>
      </c>
      <c r="M574" s="1202"/>
      <c r="N574" s="1202"/>
      <c r="O574" s="1202"/>
      <c r="P574" s="1202"/>
      <c r="Q574" s="1202"/>
      <c r="R574" s="418"/>
      <c r="S574" s="419"/>
      <c r="T574" s="419"/>
      <c r="U574" s="93"/>
      <c r="V574" s="2"/>
      <c r="W574" s="22"/>
      <c r="X574" s="43"/>
      <c r="Y574" s="43"/>
      <c r="Z574" s="44"/>
      <c r="AA574" s="44"/>
      <c r="AB574" s="43"/>
      <c r="AC574" s="450"/>
      <c r="AD574" s="43"/>
      <c r="AE574" s="43"/>
      <c r="AF574" s="43"/>
      <c r="AG574" s="43"/>
      <c r="AH574" s="43"/>
      <c r="AI574" s="43"/>
      <c r="AJ574" s="43"/>
      <c r="AK574" s="43"/>
      <c r="AL574" s="43"/>
      <c r="AM574" s="44"/>
      <c r="AN574" s="45"/>
      <c r="AO574" s="45"/>
      <c r="AP574" s="43"/>
      <c r="AQ574" s="43"/>
      <c r="AR574" s="25"/>
      <c r="AS574" s="25"/>
      <c r="AT574" s="35">
        <f>ROUND(ROUND(H575*P576,0)*V552,0)</f>
        <v>143</v>
      </c>
      <c r="AU574" s="31"/>
    </row>
    <row r="575" spans="1:47" ht="17.100000000000001" customHeight="1" x14ac:dyDescent="0.15">
      <c r="A575" s="32">
        <v>44</v>
      </c>
      <c r="B575" s="33" t="s">
        <v>7306</v>
      </c>
      <c r="C575" s="34" t="s">
        <v>9848</v>
      </c>
      <c r="D575" s="422"/>
      <c r="E575" s="424"/>
      <c r="F575" s="29"/>
      <c r="G575" s="29"/>
      <c r="H575" s="1280">
        <f>'16就労移行支援(養成・基本)'!K155</f>
        <v>295</v>
      </c>
      <c r="I575" s="1108"/>
      <c r="J575" s="4" t="s">
        <v>21</v>
      </c>
      <c r="K575" s="22"/>
      <c r="L575" s="1228"/>
      <c r="M575" s="1283"/>
      <c r="N575" s="1283"/>
      <c r="O575" s="1283"/>
      <c r="P575" s="1283"/>
      <c r="Q575" s="1283"/>
      <c r="R575" s="418"/>
      <c r="S575" s="419"/>
      <c r="T575" s="419"/>
      <c r="U575" s="93"/>
      <c r="V575" s="2"/>
      <c r="W575" s="22"/>
      <c r="X575" s="1202" t="s">
        <v>4824</v>
      </c>
      <c r="Y575" s="1202"/>
      <c r="Z575" s="1202"/>
      <c r="AA575" s="1202"/>
      <c r="AB575" s="1202"/>
      <c r="AC575" s="448" t="s">
        <v>4825</v>
      </c>
      <c r="AD575" s="99"/>
      <c r="AE575" s="99"/>
      <c r="AF575" s="43"/>
      <c r="AG575" s="43"/>
      <c r="AH575" s="43"/>
      <c r="AI575" s="43"/>
      <c r="AJ575" s="43"/>
      <c r="AK575" s="43"/>
      <c r="AL575" s="43"/>
      <c r="AM575" s="44" t="s">
        <v>17</v>
      </c>
      <c r="AN575" s="1157">
        <f>$AN$8</f>
        <v>0.7</v>
      </c>
      <c r="AO575" s="1157"/>
      <c r="AP575" s="25"/>
      <c r="AQ575" s="25"/>
      <c r="AR575" s="25"/>
      <c r="AS575" s="25"/>
      <c r="AT575" s="35">
        <f>ROUND(ROUND(ROUND(H575*P576,0)*V552,0)*AN575,0)</f>
        <v>100</v>
      </c>
      <c r="AU575" s="31"/>
    </row>
    <row r="576" spans="1:47" ht="17.100000000000001" customHeight="1" x14ac:dyDescent="0.15">
      <c r="A576" s="32">
        <v>44</v>
      </c>
      <c r="B576" s="33" t="s">
        <v>7308</v>
      </c>
      <c r="C576" s="34" t="s">
        <v>9849</v>
      </c>
      <c r="D576" s="422"/>
      <c r="E576" s="424"/>
      <c r="F576" s="29"/>
      <c r="G576" s="29"/>
      <c r="H576" s="418"/>
      <c r="I576" s="419"/>
      <c r="J576" s="419"/>
      <c r="K576" s="425"/>
      <c r="L576" s="420"/>
      <c r="M576" s="421"/>
      <c r="N576" s="421"/>
      <c r="O576" s="26" t="s">
        <v>17</v>
      </c>
      <c r="P576" s="1180">
        <f>$P$12</f>
        <v>0.96499999999999997</v>
      </c>
      <c r="Q576" s="1180"/>
      <c r="R576" s="166"/>
      <c r="S576" s="167"/>
      <c r="T576" s="167"/>
      <c r="U576" s="93"/>
      <c r="V576" s="2"/>
      <c r="W576" s="22"/>
      <c r="X576" s="1273"/>
      <c r="Y576" s="1273"/>
      <c r="Z576" s="1273"/>
      <c r="AA576" s="1273"/>
      <c r="AB576" s="1273"/>
      <c r="AC576" s="448" t="s">
        <v>8385</v>
      </c>
      <c r="AD576" s="99"/>
      <c r="AE576" s="99"/>
      <c r="AF576" s="43"/>
      <c r="AG576" s="43"/>
      <c r="AH576" s="43"/>
      <c r="AI576" s="43"/>
      <c r="AJ576" s="43"/>
      <c r="AK576" s="43"/>
      <c r="AL576" s="43"/>
      <c r="AM576" s="44" t="s">
        <v>17</v>
      </c>
      <c r="AN576" s="1157">
        <f>$AN$9</f>
        <v>0.5</v>
      </c>
      <c r="AO576" s="1157"/>
      <c r="AP576" s="25"/>
      <c r="AQ576" s="25"/>
      <c r="AR576" s="25"/>
      <c r="AS576" s="25"/>
      <c r="AT576" s="35">
        <f>ROUND(ROUND(ROUND(H575*P576,0)*V552,0)*AN576,0)</f>
        <v>72</v>
      </c>
      <c r="AU576" s="31"/>
    </row>
    <row r="577" spans="1:47" ht="17.100000000000001" customHeight="1" x14ac:dyDescent="0.15">
      <c r="A577" s="32">
        <v>44</v>
      </c>
      <c r="B577" s="33" t="s">
        <v>7310</v>
      </c>
      <c r="C577" s="34" t="s">
        <v>9850</v>
      </c>
      <c r="D577" s="422"/>
      <c r="E577" s="424"/>
      <c r="F577" s="29"/>
      <c r="G577" s="29"/>
      <c r="H577" s="20"/>
      <c r="K577" s="21"/>
      <c r="L577" s="416"/>
      <c r="M577" s="417"/>
      <c r="N577" s="417"/>
      <c r="O577" s="65"/>
      <c r="P577" s="156"/>
      <c r="Q577" s="156"/>
      <c r="R577" s="166"/>
      <c r="S577" s="167"/>
      <c r="T577" s="314"/>
      <c r="W577" s="449"/>
      <c r="X577" s="42"/>
      <c r="Y577" s="43"/>
      <c r="Z577" s="44"/>
      <c r="AA577" s="44"/>
      <c r="AB577" s="43"/>
      <c r="AC577" s="450"/>
      <c r="AD577" s="43"/>
      <c r="AE577" s="43"/>
      <c r="AF577" s="43"/>
      <c r="AG577" s="43"/>
      <c r="AH577" s="43"/>
      <c r="AI577" s="43"/>
      <c r="AJ577" s="43"/>
      <c r="AK577" s="43"/>
      <c r="AL577" s="43"/>
      <c r="AM577" s="44"/>
      <c r="AN577" s="45"/>
      <c r="AO577" s="45"/>
      <c r="AP577" s="1198" t="s">
        <v>4833</v>
      </c>
      <c r="AQ577" s="1281"/>
      <c r="AR577" s="1281"/>
      <c r="AS577" s="1299"/>
      <c r="AT577" s="35">
        <f>ROUND(ROUND(H575*V552,0)*AR580,0)</f>
        <v>141</v>
      </c>
      <c r="AU577" s="31"/>
    </row>
    <row r="578" spans="1:47" ht="17.100000000000001" customHeight="1" x14ac:dyDescent="0.15">
      <c r="A578" s="32">
        <v>44</v>
      </c>
      <c r="B578" s="33" t="s">
        <v>7312</v>
      </c>
      <c r="C578" s="34" t="s">
        <v>9851</v>
      </c>
      <c r="D578" s="422"/>
      <c r="E578" s="424"/>
      <c r="F578" s="29"/>
      <c r="G578" s="29"/>
      <c r="H578" s="20"/>
      <c r="K578" s="21"/>
      <c r="L578" s="418"/>
      <c r="M578" s="419"/>
      <c r="N578" s="419"/>
      <c r="O578" s="23"/>
      <c r="P578" s="167"/>
      <c r="Q578" s="167"/>
      <c r="R578" s="166"/>
      <c r="S578" s="167"/>
      <c r="T578" s="314"/>
      <c r="W578" s="449"/>
      <c r="X578" s="1271" t="s">
        <v>4824</v>
      </c>
      <c r="Y578" s="1202"/>
      <c r="Z578" s="1202"/>
      <c r="AA578" s="1202"/>
      <c r="AB578" s="1202"/>
      <c r="AC578" s="448" t="s">
        <v>4825</v>
      </c>
      <c r="AD578" s="99"/>
      <c r="AE578" s="99"/>
      <c r="AF578" s="43"/>
      <c r="AG578" s="43"/>
      <c r="AH578" s="43"/>
      <c r="AI578" s="43"/>
      <c r="AJ578" s="43"/>
      <c r="AK578" s="43"/>
      <c r="AL578" s="43"/>
      <c r="AM578" s="44" t="s">
        <v>17</v>
      </c>
      <c r="AN578" s="1157">
        <f>$AN$8</f>
        <v>0.7</v>
      </c>
      <c r="AO578" s="1157"/>
      <c r="AP578" s="1268"/>
      <c r="AQ578" s="1269"/>
      <c r="AR578" s="1269"/>
      <c r="AS578" s="1270"/>
      <c r="AT578" s="35">
        <f>ROUND(ROUND(ROUND(H575*V552,0)*AN578,0)*AR580,0)</f>
        <v>99</v>
      </c>
      <c r="AU578" s="31"/>
    </row>
    <row r="579" spans="1:47" ht="17.100000000000001" customHeight="1" x14ac:dyDescent="0.15">
      <c r="A579" s="32">
        <v>44</v>
      </c>
      <c r="B579" s="33" t="s">
        <v>7314</v>
      </c>
      <c r="C579" s="34" t="s">
        <v>9852</v>
      </c>
      <c r="D579" s="422"/>
      <c r="E579" s="424"/>
      <c r="F579" s="29"/>
      <c r="G579" s="29"/>
      <c r="H579" s="20"/>
      <c r="K579" s="21"/>
      <c r="L579" s="420"/>
      <c r="M579" s="421"/>
      <c r="N579" s="421"/>
      <c r="O579" s="26"/>
      <c r="P579" s="27"/>
      <c r="Q579" s="27"/>
      <c r="R579" s="166"/>
      <c r="S579" s="167"/>
      <c r="T579" s="314"/>
      <c r="W579" s="449"/>
      <c r="X579" s="1272"/>
      <c r="Y579" s="1273"/>
      <c r="Z579" s="1273"/>
      <c r="AA579" s="1273"/>
      <c r="AB579" s="1273"/>
      <c r="AC579" s="448" t="s">
        <v>8385</v>
      </c>
      <c r="AD579" s="99"/>
      <c r="AE579" s="99"/>
      <c r="AF579" s="43"/>
      <c r="AG579" s="43"/>
      <c r="AH579" s="43"/>
      <c r="AI579" s="43"/>
      <c r="AJ579" s="43"/>
      <c r="AK579" s="43"/>
      <c r="AL579" s="43"/>
      <c r="AM579" s="44" t="s">
        <v>17</v>
      </c>
      <c r="AN579" s="1157">
        <f>$AN$9</f>
        <v>0.5</v>
      </c>
      <c r="AO579" s="1157"/>
      <c r="AP579" s="20"/>
      <c r="AQ579" s="4"/>
      <c r="AR579" s="4"/>
      <c r="AS579" s="21"/>
      <c r="AT579" s="35">
        <f>ROUND(ROUND(ROUND(H575*V552,0)*AN579,0)*AR580,0)</f>
        <v>70</v>
      </c>
      <c r="AU579" s="31"/>
    </row>
    <row r="580" spans="1:47" ht="17.100000000000001" customHeight="1" x14ac:dyDescent="0.15">
      <c r="A580" s="32">
        <v>44</v>
      </c>
      <c r="B580" s="33" t="s">
        <v>7316</v>
      </c>
      <c r="C580" s="34" t="s">
        <v>9853</v>
      </c>
      <c r="D580" s="422"/>
      <c r="E580" s="424"/>
      <c r="F580" s="29"/>
      <c r="G580" s="29"/>
      <c r="H580" s="20"/>
      <c r="K580" s="21"/>
      <c r="L580" s="1271" t="s">
        <v>4829</v>
      </c>
      <c r="M580" s="1202"/>
      <c r="N580" s="1202"/>
      <c r="O580" s="1202"/>
      <c r="P580" s="1202"/>
      <c r="Q580" s="1202"/>
      <c r="R580" s="418"/>
      <c r="S580" s="419"/>
      <c r="T580" s="425"/>
      <c r="W580" s="449"/>
      <c r="X580" s="42"/>
      <c r="Y580" s="43"/>
      <c r="Z580" s="44"/>
      <c r="AA580" s="44"/>
      <c r="AB580" s="43"/>
      <c r="AC580" s="450"/>
      <c r="AD580" s="43"/>
      <c r="AE580" s="43"/>
      <c r="AF580" s="43"/>
      <c r="AG580" s="43"/>
      <c r="AH580" s="43"/>
      <c r="AI580" s="43"/>
      <c r="AJ580" s="43"/>
      <c r="AK580" s="43"/>
      <c r="AL580" s="43"/>
      <c r="AM580" s="44"/>
      <c r="AN580" s="45"/>
      <c r="AO580" s="45"/>
      <c r="AP580" s="20"/>
      <c r="AQ580" s="23" t="s">
        <v>17</v>
      </c>
      <c r="AR580" s="1158">
        <f>AR568</f>
        <v>0.95</v>
      </c>
      <c r="AS580" s="1159"/>
      <c r="AT580" s="35">
        <f>ROUND(ROUND(ROUND(H575*P582,0)*V552,0)*AR580,0)</f>
        <v>136</v>
      </c>
      <c r="AU580" s="31"/>
    </row>
    <row r="581" spans="1:47" ht="17.100000000000001" customHeight="1" x14ac:dyDescent="0.15">
      <c r="A581" s="32">
        <v>44</v>
      </c>
      <c r="B581" s="33" t="s">
        <v>7318</v>
      </c>
      <c r="C581" s="34" t="s">
        <v>9854</v>
      </c>
      <c r="D581" s="422"/>
      <c r="E581" s="424"/>
      <c r="F581" s="29"/>
      <c r="G581" s="29"/>
      <c r="H581" s="20"/>
      <c r="K581" s="21"/>
      <c r="L581" s="1228"/>
      <c r="M581" s="1283"/>
      <c r="N581" s="1283"/>
      <c r="O581" s="1283"/>
      <c r="P581" s="1283"/>
      <c r="Q581" s="1283"/>
      <c r="R581" s="418"/>
      <c r="S581" s="419"/>
      <c r="T581" s="425"/>
      <c r="W581" s="449"/>
      <c r="X581" s="1271" t="s">
        <v>4824</v>
      </c>
      <c r="Y581" s="1202"/>
      <c r="Z581" s="1202"/>
      <c r="AA581" s="1202"/>
      <c r="AB581" s="1202"/>
      <c r="AC581" s="448" t="s">
        <v>4825</v>
      </c>
      <c r="AD581" s="99"/>
      <c r="AE581" s="99"/>
      <c r="AF581" s="43"/>
      <c r="AG581" s="43"/>
      <c r="AH581" s="43"/>
      <c r="AI581" s="43"/>
      <c r="AJ581" s="43"/>
      <c r="AK581" s="43"/>
      <c r="AL581" s="43"/>
      <c r="AM581" s="44" t="s">
        <v>17</v>
      </c>
      <c r="AN581" s="1157">
        <f>$AN$8</f>
        <v>0.7</v>
      </c>
      <c r="AO581" s="1157"/>
      <c r="AP581" s="20"/>
      <c r="AQ581" s="4"/>
      <c r="AR581" s="4"/>
      <c r="AS581" s="21"/>
      <c r="AT581" s="35">
        <f>ROUND(ROUND(ROUND(ROUND(H575*P582,0)*V552,0)*AN581,0)*AR580,0)</f>
        <v>95</v>
      </c>
      <c r="AU581" s="31"/>
    </row>
    <row r="582" spans="1:47" ht="17.100000000000001" customHeight="1" x14ac:dyDescent="0.15">
      <c r="A582" s="32">
        <v>44</v>
      </c>
      <c r="B582" s="33" t="s">
        <v>7320</v>
      </c>
      <c r="C582" s="34" t="s">
        <v>9855</v>
      </c>
      <c r="D582" s="422"/>
      <c r="E582" s="424"/>
      <c r="F582" s="29"/>
      <c r="G582" s="29"/>
      <c r="H582" s="20"/>
      <c r="K582" s="21"/>
      <c r="L582" s="420"/>
      <c r="M582" s="421"/>
      <c r="N582" s="421"/>
      <c r="O582" s="26" t="s">
        <v>17</v>
      </c>
      <c r="P582" s="1180">
        <f>$P$12</f>
        <v>0.96499999999999997</v>
      </c>
      <c r="Q582" s="1180"/>
      <c r="R582" s="166"/>
      <c r="S582" s="167"/>
      <c r="T582" s="314"/>
      <c r="W582" s="449"/>
      <c r="X582" s="1272"/>
      <c r="Y582" s="1273"/>
      <c r="Z582" s="1273"/>
      <c r="AA582" s="1273"/>
      <c r="AB582" s="1273"/>
      <c r="AC582" s="448" t="s">
        <v>8385</v>
      </c>
      <c r="AD582" s="99"/>
      <c r="AE582" s="99"/>
      <c r="AF582" s="43"/>
      <c r="AG582" s="43"/>
      <c r="AH582" s="43"/>
      <c r="AI582" s="43"/>
      <c r="AJ582" s="43"/>
      <c r="AK582" s="43"/>
      <c r="AL582" s="43"/>
      <c r="AM582" s="44" t="s">
        <v>17</v>
      </c>
      <c r="AN582" s="1157">
        <f>$AN$9</f>
        <v>0.5</v>
      </c>
      <c r="AO582" s="1157"/>
      <c r="AP582" s="24"/>
      <c r="AQ582" s="25"/>
      <c r="AR582" s="25"/>
      <c r="AS582" s="38"/>
      <c r="AT582" s="35">
        <f>ROUND(ROUND(ROUND(ROUND(H575*P582,0)*V552,0)*AN582,0)*AR580,0)</f>
        <v>68</v>
      </c>
      <c r="AU582" s="31"/>
    </row>
    <row r="583" spans="1:47" ht="17.100000000000001" customHeight="1" x14ac:dyDescent="0.15">
      <c r="A583" s="32">
        <v>44</v>
      </c>
      <c r="B583" s="33" t="s">
        <v>7322</v>
      </c>
      <c r="C583" s="34" t="s">
        <v>9856</v>
      </c>
      <c r="D583" s="422"/>
      <c r="E583" s="424"/>
      <c r="F583" s="29"/>
      <c r="G583" s="29"/>
      <c r="H583" s="1085" t="s">
        <v>4905</v>
      </c>
      <c r="I583" s="1133"/>
      <c r="J583" s="1133"/>
      <c r="K583" s="1134"/>
      <c r="L583" s="416"/>
      <c r="M583" s="417"/>
      <c r="N583" s="417"/>
      <c r="O583" s="65"/>
      <c r="P583" s="156"/>
      <c r="Q583" s="156"/>
      <c r="R583" s="1301" t="s">
        <v>9279</v>
      </c>
      <c r="S583" s="1117"/>
      <c r="T583" s="1117"/>
      <c r="U583" s="1218" t="s">
        <v>9700</v>
      </c>
      <c r="V583" s="1340"/>
      <c r="W583" s="1341"/>
      <c r="X583" s="43"/>
      <c r="Y583" s="43"/>
      <c r="Z583" s="44"/>
      <c r="AA583" s="44"/>
      <c r="AB583" s="43"/>
      <c r="AC583" s="450"/>
      <c r="AD583" s="43"/>
      <c r="AE583" s="43"/>
      <c r="AF583" s="43"/>
      <c r="AG583" s="43"/>
      <c r="AH583" s="43"/>
      <c r="AI583" s="43"/>
      <c r="AJ583" s="43"/>
      <c r="AK583" s="43"/>
      <c r="AL583" s="43"/>
      <c r="AM583" s="44"/>
      <c r="AN583" s="45"/>
      <c r="AO583" s="45"/>
      <c r="AP583" s="43"/>
      <c r="AQ583" s="43"/>
      <c r="AR583" s="43"/>
      <c r="AS583" s="43"/>
      <c r="AT583" s="35">
        <f>ROUND(H587*V588,0)</f>
        <v>137</v>
      </c>
      <c r="AU583" s="66" t="s">
        <v>4822</v>
      </c>
    </row>
    <row r="584" spans="1:47" ht="17.100000000000001" customHeight="1" x14ac:dyDescent="0.15">
      <c r="A584" s="32">
        <v>44</v>
      </c>
      <c r="B584" s="33" t="s">
        <v>7324</v>
      </c>
      <c r="C584" s="34" t="s">
        <v>9857</v>
      </c>
      <c r="D584" s="422"/>
      <c r="E584" s="424"/>
      <c r="F584" s="29"/>
      <c r="G584" s="29"/>
      <c r="H584" s="1137"/>
      <c r="I584" s="1135"/>
      <c r="J584" s="1135"/>
      <c r="K584" s="1136"/>
      <c r="L584" s="418"/>
      <c r="M584" s="419"/>
      <c r="N584" s="419"/>
      <c r="O584" s="23"/>
      <c r="P584" s="167"/>
      <c r="Q584" s="167"/>
      <c r="R584" s="1313"/>
      <c r="S584" s="1314"/>
      <c r="T584" s="1314"/>
      <c r="U584" s="1308"/>
      <c r="V584" s="1309"/>
      <c r="W584" s="1310"/>
      <c r="X584" s="1202" t="s">
        <v>4824</v>
      </c>
      <c r="Y584" s="1202"/>
      <c r="Z584" s="1202"/>
      <c r="AA584" s="1202"/>
      <c r="AB584" s="1202"/>
      <c r="AC584" s="448" t="s">
        <v>4825</v>
      </c>
      <c r="AD584" s="99"/>
      <c r="AE584" s="99"/>
      <c r="AF584" s="43"/>
      <c r="AG584" s="43"/>
      <c r="AH584" s="43"/>
      <c r="AI584" s="43"/>
      <c r="AJ584" s="43"/>
      <c r="AK584" s="43"/>
      <c r="AL584" s="43"/>
      <c r="AM584" s="44" t="s">
        <v>17</v>
      </c>
      <c r="AN584" s="1157">
        <f>$AN$8</f>
        <v>0.7</v>
      </c>
      <c r="AO584" s="1157"/>
      <c r="AP584" s="43"/>
      <c r="AQ584" s="43"/>
      <c r="AR584" s="43"/>
      <c r="AS584" s="43"/>
      <c r="AT584" s="35">
        <f>ROUND(ROUND(H587*V588,0)*AN584,0)</f>
        <v>96</v>
      </c>
      <c r="AU584" s="31"/>
    </row>
    <row r="585" spans="1:47" ht="17.100000000000001" customHeight="1" x14ac:dyDescent="0.15">
      <c r="A585" s="32">
        <v>44</v>
      </c>
      <c r="B585" s="33" t="s">
        <v>7326</v>
      </c>
      <c r="C585" s="34" t="s">
        <v>9858</v>
      </c>
      <c r="D585" s="422"/>
      <c r="E585" s="424"/>
      <c r="F585" s="29"/>
      <c r="G585" s="29"/>
      <c r="H585" s="1137"/>
      <c r="I585" s="1135"/>
      <c r="J585" s="1135"/>
      <c r="K585" s="1136"/>
      <c r="L585" s="420"/>
      <c r="M585" s="421"/>
      <c r="N585" s="421"/>
      <c r="O585" s="26"/>
      <c r="P585" s="27"/>
      <c r="Q585" s="27"/>
      <c r="R585" s="1313"/>
      <c r="S585" s="1314"/>
      <c r="T585" s="1314"/>
      <c r="U585" s="1308"/>
      <c r="V585" s="1309"/>
      <c r="W585" s="1310"/>
      <c r="X585" s="1273"/>
      <c r="Y585" s="1273"/>
      <c r="Z585" s="1273"/>
      <c r="AA585" s="1273"/>
      <c r="AB585" s="1273"/>
      <c r="AC585" s="448" t="s">
        <v>8385</v>
      </c>
      <c r="AD585" s="99"/>
      <c r="AE585" s="99"/>
      <c r="AF585" s="43"/>
      <c r="AG585" s="43"/>
      <c r="AH585" s="43"/>
      <c r="AI585" s="43"/>
      <c r="AJ585" s="43"/>
      <c r="AK585" s="43"/>
      <c r="AL585" s="43"/>
      <c r="AM585" s="44" t="s">
        <v>17</v>
      </c>
      <c r="AN585" s="1157">
        <f>$AN$9</f>
        <v>0.5</v>
      </c>
      <c r="AO585" s="1157"/>
      <c r="AP585" s="43"/>
      <c r="AQ585" s="43"/>
      <c r="AR585" s="43"/>
      <c r="AS585" s="43"/>
      <c r="AT585" s="35">
        <f>ROUND(ROUND(H587*V588,0)*AN585,0)</f>
        <v>69</v>
      </c>
      <c r="AU585" s="31"/>
    </row>
    <row r="586" spans="1:47" ht="17.100000000000001" customHeight="1" x14ac:dyDescent="0.15">
      <c r="A586" s="32">
        <v>44</v>
      </c>
      <c r="B586" s="33" t="s">
        <v>7328</v>
      </c>
      <c r="C586" s="34" t="s">
        <v>9859</v>
      </c>
      <c r="D586" s="422"/>
      <c r="E586" s="424"/>
      <c r="F586" s="29"/>
      <c r="G586" s="29"/>
      <c r="H586" s="1268"/>
      <c r="I586" s="1269"/>
      <c r="J586" s="1269"/>
      <c r="K586" s="1270"/>
      <c r="L586" s="1271" t="s">
        <v>4829</v>
      </c>
      <c r="M586" s="1202"/>
      <c r="N586" s="1202"/>
      <c r="O586" s="1202"/>
      <c r="P586" s="1202"/>
      <c r="Q586" s="1202"/>
      <c r="R586" s="1313"/>
      <c r="S586" s="1314"/>
      <c r="T586" s="1314"/>
      <c r="U586" s="1068"/>
      <c r="V586" s="1069"/>
      <c r="W586" s="1070"/>
      <c r="X586" s="43"/>
      <c r="Y586" s="43"/>
      <c r="Z586" s="44"/>
      <c r="AA586" s="44"/>
      <c r="AB586" s="43"/>
      <c r="AC586" s="450"/>
      <c r="AD586" s="43"/>
      <c r="AE586" s="43"/>
      <c r="AF586" s="43"/>
      <c r="AG586" s="43"/>
      <c r="AH586" s="43"/>
      <c r="AI586" s="43"/>
      <c r="AJ586" s="43"/>
      <c r="AK586" s="43"/>
      <c r="AL586" s="43"/>
      <c r="AM586" s="44"/>
      <c r="AN586" s="45"/>
      <c r="AO586" s="45"/>
      <c r="AP586" s="43"/>
      <c r="AQ586" s="43"/>
      <c r="AR586" s="25"/>
      <c r="AS586" s="25"/>
      <c r="AT586" s="35">
        <f>ROUND(ROUND(H587*P588,0)*V588,0)</f>
        <v>132</v>
      </c>
      <c r="AU586" s="31"/>
    </row>
    <row r="587" spans="1:47" ht="17.100000000000001" customHeight="1" x14ac:dyDescent="0.15">
      <c r="A587" s="32">
        <v>44</v>
      </c>
      <c r="B587" s="33" t="s">
        <v>7330</v>
      </c>
      <c r="C587" s="34" t="s">
        <v>9860</v>
      </c>
      <c r="D587" s="422"/>
      <c r="E587" s="424"/>
      <c r="F587" s="29"/>
      <c r="G587" s="29"/>
      <c r="H587" s="1280">
        <f>'16就労移行支援(養成・基本)'!K167</f>
        <v>273</v>
      </c>
      <c r="I587" s="1108"/>
      <c r="J587" s="4" t="s">
        <v>21</v>
      </c>
      <c r="K587" s="22"/>
      <c r="L587" s="1228"/>
      <c r="M587" s="1283"/>
      <c r="N587" s="1283"/>
      <c r="O587" s="1283"/>
      <c r="P587" s="1283"/>
      <c r="Q587" s="1283"/>
      <c r="R587" s="1313"/>
      <c r="S587" s="1314"/>
      <c r="T587" s="1315"/>
      <c r="W587" s="449"/>
      <c r="X587" s="1271" t="s">
        <v>4824</v>
      </c>
      <c r="Y587" s="1202"/>
      <c r="Z587" s="1202"/>
      <c r="AA587" s="1202"/>
      <c r="AB587" s="1202"/>
      <c r="AC587" s="448" t="s">
        <v>4825</v>
      </c>
      <c r="AD587" s="99"/>
      <c r="AE587" s="99"/>
      <c r="AF587" s="43"/>
      <c r="AG587" s="43"/>
      <c r="AH587" s="43"/>
      <c r="AI587" s="43"/>
      <c r="AJ587" s="43"/>
      <c r="AK587" s="43"/>
      <c r="AL587" s="43"/>
      <c r="AM587" s="44" t="s">
        <v>17</v>
      </c>
      <c r="AN587" s="1157">
        <f>$AN$8</f>
        <v>0.7</v>
      </c>
      <c r="AO587" s="1157"/>
      <c r="AP587" s="25"/>
      <c r="AQ587" s="25"/>
      <c r="AR587" s="25"/>
      <c r="AS587" s="25"/>
      <c r="AT587" s="35">
        <f>ROUND(ROUND(ROUND(H587*P588,0)*V588,0)*AN587,0)</f>
        <v>92</v>
      </c>
      <c r="AU587" s="31"/>
    </row>
    <row r="588" spans="1:47" ht="17.100000000000001" customHeight="1" x14ac:dyDescent="0.15">
      <c r="A588" s="32">
        <v>44</v>
      </c>
      <c r="B588" s="33" t="s">
        <v>7332</v>
      </c>
      <c r="C588" s="34" t="s">
        <v>9861</v>
      </c>
      <c r="D588" s="422"/>
      <c r="E588" s="424"/>
      <c r="F588" s="29"/>
      <c r="G588" s="29"/>
      <c r="H588" s="418"/>
      <c r="I588" s="419"/>
      <c r="J588" s="419"/>
      <c r="K588" s="425"/>
      <c r="L588" s="420"/>
      <c r="M588" s="421"/>
      <c r="N588" s="421"/>
      <c r="O588" s="26" t="s">
        <v>17</v>
      </c>
      <c r="P588" s="1180">
        <f>$P$12</f>
        <v>0.96499999999999997</v>
      </c>
      <c r="Q588" s="1180"/>
      <c r="R588" s="1276"/>
      <c r="S588" s="1277"/>
      <c r="T588" s="1278"/>
      <c r="U588" s="23" t="s">
        <v>17</v>
      </c>
      <c r="V588" s="1158">
        <f>$V$432</f>
        <v>0.5</v>
      </c>
      <c r="W588" s="1159"/>
      <c r="X588" s="1272"/>
      <c r="Y588" s="1273"/>
      <c r="Z588" s="1273"/>
      <c r="AA588" s="1273"/>
      <c r="AB588" s="1273"/>
      <c r="AC588" s="448" t="s">
        <v>8385</v>
      </c>
      <c r="AD588" s="99"/>
      <c r="AE588" s="99"/>
      <c r="AF588" s="43"/>
      <c r="AG588" s="43"/>
      <c r="AH588" s="43"/>
      <c r="AI588" s="43"/>
      <c r="AJ588" s="43"/>
      <c r="AK588" s="43"/>
      <c r="AL588" s="43"/>
      <c r="AM588" s="44" t="s">
        <v>17</v>
      </c>
      <c r="AN588" s="1157">
        <f>$AN$9</f>
        <v>0.5</v>
      </c>
      <c r="AO588" s="1157"/>
      <c r="AP588" s="25"/>
      <c r="AQ588" s="25"/>
      <c r="AR588" s="25"/>
      <c r="AS588" s="25"/>
      <c r="AT588" s="35">
        <f>ROUND(ROUND(ROUND(H587*P588,0)*V588,0)*AN588,0)</f>
        <v>66</v>
      </c>
      <c r="AU588" s="31"/>
    </row>
    <row r="589" spans="1:47" ht="17.100000000000001" customHeight="1" x14ac:dyDescent="0.15">
      <c r="A589" s="32">
        <v>44</v>
      </c>
      <c r="B589" s="33" t="s">
        <v>7334</v>
      </c>
      <c r="C589" s="34" t="s">
        <v>9862</v>
      </c>
      <c r="D589" s="422"/>
      <c r="E589" s="424"/>
      <c r="F589" s="29"/>
      <c r="G589" s="29"/>
      <c r="H589" s="20"/>
      <c r="K589" s="21"/>
      <c r="L589" s="416"/>
      <c r="M589" s="417"/>
      <c r="N589" s="417"/>
      <c r="O589" s="65"/>
      <c r="P589" s="156"/>
      <c r="Q589" s="156"/>
      <c r="R589" s="166"/>
      <c r="S589" s="167"/>
      <c r="T589" s="314"/>
      <c r="W589" s="449"/>
      <c r="X589" s="42"/>
      <c r="Y589" s="43"/>
      <c r="Z589" s="44"/>
      <c r="AA589" s="44"/>
      <c r="AB589" s="43"/>
      <c r="AC589" s="450"/>
      <c r="AD589" s="43"/>
      <c r="AE589" s="43"/>
      <c r="AF589" s="43"/>
      <c r="AG589" s="43"/>
      <c r="AH589" s="43"/>
      <c r="AI589" s="43"/>
      <c r="AJ589" s="43"/>
      <c r="AK589" s="43"/>
      <c r="AL589" s="43"/>
      <c r="AM589" s="44"/>
      <c r="AN589" s="45"/>
      <c r="AO589" s="45"/>
      <c r="AP589" s="1198" t="s">
        <v>4833</v>
      </c>
      <c r="AQ589" s="1281"/>
      <c r="AR589" s="1281"/>
      <c r="AS589" s="1299"/>
      <c r="AT589" s="35">
        <f>ROUND(ROUND(H587*V588,0)*AR592,0)</f>
        <v>130</v>
      </c>
      <c r="AU589" s="31"/>
    </row>
    <row r="590" spans="1:47" ht="17.100000000000001" customHeight="1" x14ac:dyDescent="0.15">
      <c r="A590" s="32">
        <v>44</v>
      </c>
      <c r="B590" s="33" t="s">
        <v>7336</v>
      </c>
      <c r="C590" s="34" t="s">
        <v>9863</v>
      </c>
      <c r="D590" s="422"/>
      <c r="E590" s="424"/>
      <c r="F590" s="29"/>
      <c r="G590" s="29"/>
      <c r="H590" s="20"/>
      <c r="K590" s="21"/>
      <c r="L590" s="418"/>
      <c r="M590" s="419"/>
      <c r="N590" s="419"/>
      <c r="O590" s="23"/>
      <c r="P590" s="167"/>
      <c r="Q590" s="167"/>
      <c r="R590" s="166"/>
      <c r="S590" s="167"/>
      <c r="T590" s="314"/>
      <c r="W590" s="449"/>
      <c r="X590" s="1271" t="s">
        <v>4824</v>
      </c>
      <c r="Y590" s="1202"/>
      <c r="Z590" s="1202"/>
      <c r="AA590" s="1202"/>
      <c r="AB590" s="1202"/>
      <c r="AC590" s="448" t="s">
        <v>4825</v>
      </c>
      <c r="AD590" s="99"/>
      <c r="AE590" s="99"/>
      <c r="AF590" s="43"/>
      <c r="AG590" s="43"/>
      <c r="AH590" s="43"/>
      <c r="AI590" s="43"/>
      <c r="AJ590" s="43"/>
      <c r="AK590" s="43"/>
      <c r="AL590" s="43"/>
      <c r="AM590" s="44" t="s">
        <v>17</v>
      </c>
      <c r="AN590" s="1157">
        <f>$AN$8</f>
        <v>0.7</v>
      </c>
      <c r="AO590" s="1157"/>
      <c r="AP590" s="1268"/>
      <c r="AQ590" s="1269"/>
      <c r="AR590" s="1269"/>
      <c r="AS590" s="1270"/>
      <c r="AT590" s="35">
        <f>ROUND(ROUND(ROUND(H587*V588,0)*AN590,0)*AR592,0)</f>
        <v>91</v>
      </c>
      <c r="AU590" s="31"/>
    </row>
    <row r="591" spans="1:47" ht="17.100000000000001" customHeight="1" x14ac:dyDescent="0.15">
      <c r="A591" s="32">
        <v>44</v>
      </c>
      <c r="B591" s="33" t="s">
        <v>7338</v>
      </c>
      <c r="C591" s="34" t="s">
        <v>9864</v>
      </c>
      <c r="D591" s="422"/>
      <c r="E591" s="424"/>
      <c r="F591" s="29"/>
      <c r="G591" s="29"/>
      <c r="H591" s="20"/>
      <c r="K591" s="21"/>
      <c r="L591" s="420"/>
      <c r="M591" s="421"/>
      <c r="N591" s="421"/>
      <c r="O591" s="26"/>
      <c r="P591" s="27"/>
      <c r="Q591" s="27"/>
      <c r="R591" s="166"/>
      <c r="S591" s="167"/>
      <c r="T591" s="314"/>
      <c r="W591" s="449"/>
      <c r="X591" s="1272"/>
      <c r="Y591" s="1273"/>
      <c r="Z591" s="1273"/>
      <c r="AA591" s="1273"/>
      <c r="AB591" s="1273"/>
      <c r="AC591" s="448" t="s">
        <v>8385</v>
      </c>
      <c r="AD591" s="99"/>
      <c r="AE591" s="99"/>
      <c r="AF591" s="43"/>
      <c r="AG591" s="43"/>
      <c r="AH591" s="43"/>
      <c r="AI591" s="43"/>
      <c r="AJ591" s="43"/>
      <c r="AK591" s="43"/>
      <c r="AL591" s="43"/>
      <c r="AM591" s="44" t="s">
        <v>17</v>
      </c>
      <c r="AN591" s="1157">
        <f>$AN$9</f>
        <v>0.5</v>
      </c>
      <c r="AO591" s="1157"/>
      <c r="AP591" s="20"/>
      <c r="AQ591" s="4"/>
      <c r="AR591" s="4"/>
      <c r="AS591" s="21"/>
      <c r="AT591" s="35">
        <f>ROUND(ROUND(ROUND(H587*V588,0)*AN591,0)*AR592,0)</f>
        <v>66</v>
      </c>
      <c r="AU591" s="31"/>
    </row>
    <row r="592" spans="1:47" ht="17.100000000000001" customHeight="1" x14ac:dyDescent="0.15">
      <c r="A592" s="32">
        <v>44</v>
      </c>
      <c r="B592" s="33" t="s">
        <v>7340</v>
      </c>
      <c r="C592" s="34" t="s">
        <v>9865</v>
      </c>
      <c r="D592" s="422"/>
      <c r="E592" s="424"/>
      <c r="F592" s="29"/>
      <c r="G592" s="29"/>
      <c r="H592" s="20"/>
      <c r="K592" s="21"/>
      <c r="L592" s="1271" t="s">
        <v>4829</v>
      </c>
      <c r="M592" s="1202"/>
      <c r="N592" s="1202"/>
      <c r="O592" s="1202"/>
      <c r="P592" s="1202"/>
      <c r="Q592" s="1202"/>
      <c r="R592" s="418"/>
      <c r="S592" s="419"/>
      <c r="T592" s="425"/>
      <c r="W592" s="449"/>
      <c r="X592" s="42"/>
      <c r="Y592" s="43"/>
      <c r="Z592" s="44"/>
      <c r="AA592" s="44"/>
      <c r="AB592" s="43"/>
      <c r="AC592" s="450"/>
      <c r="AD592" s="43"/>
      <c r="AE592" s="43"/>
      <c r="AF592" s="43"/>
      <c r="AG592" s="43"/>
      <c r="AH592" s="43"/>
      <c r="AI592" s="43"/>
      <c r="AJ592" s="43"/>
      <c r="AK592" s="43"/>
      <c r="AL592" s="43"/>
      <c r="AM592" s="44"/>
      <c r="AN592" s="45"/>
      <c r="AO592" s="45"/>
      <c r="AP592" s="20"/>
      <c r="AQ592" s="23" t="s">
        <v>17</v>
      </c>
      <c r="AR592" s="1158">
        <f>AR580</f>
        <v>0.95</v>
      </c>
      <c r="AS592" s="1159"/>
      <c r="AT592" s="35">
        <f>ROUND(ROUND(ROUND(H587*P594,0)*V588,0)*AR592,0)</f>
        <v>125</v>
      </c>
      <c r="AU592" s="31"/>
    </row>
    <row r="593" spans="1:47" ht="17.100000000000001" customHeight="1" x14ac:dyDescent="0.15">
      <c r="A593" s="32">
        <v>44</v>
      </c>
      <c r="B593" s="33" t="s">
        <v>7342</v>
      </c>
      <c r="C593" s="34" t="s">
        <v>9866</v>
      </c>
      <c r="D593" s="422"/>
      <c r="E593" s="424"/>
      <c r="F593" s="29"/>
      <c r="G593" s="29"/>
      <c r="H593" s="20"/>
      <c r="K593" s="21"/>
      <c r="L593" s="1228"/>
      <c r="M593" s="1283"/>
      <c r="N593" s="1283"/>
      <c r="O593" s="1283"/>
      <c r="P593" s="1283"/>
      <c r="Q593" s="1283"/>
      <c r="R593" s="418"/>
      <c r="S593" s="419"/>
      <c r="T593" s="425"/>
      <c r="W593" s="449"/>
      <c r="X593" s="1271" t="s">
        <v>4824</v>
      </c>
      <c r="Y593" s="1202"/>
      <c r="Z593" s="1202"/>
      <c r="AA593" s="1202"/>
      <c r="AB593" s="1202"/>
      <c r="AC593" s="448" t="s">
        <v>4825</v>
      </c>
      <c r="AD593" s="99"/>
      <c r="AE593" s="99"/>
      <c r="AF593" s="43"/>
      <c r="AG593" s="43"/>
      <c r="AH593" s="43"/>
      <c r="AI593" s="43"/>
      <c r="AJ593" s="43"/>
      <c r="AK593" s="43"/>
      <c r="AL593" s="43"/>
      <c r="AM593" s="44" t="s">
        <v>17</v>
      </c>
      <c r="AN593" s="1157">
        <f>$AN$8</f>
        <v>0.7</v>
      </c>
      <c r="AO593" s="1157"/>
      <c r="AP593" s="20"/>
      <c r="AQ593" s="4"/>
      <c r="AR593" s="4"/>
      <c r="AS593" s="21"/>
      <c r="AT593" s="35">
        <f>ROUND(ROUND(ROUND(ROUND(H587*P594,0)*V588,0)*AN593,0)*AR592,0)</f>
        <v>87</v>
      </c>
      <c r="AU593" s="31"/>
    </row>
    <row r="594" spans="1:47" ht="17.100000000000001" customHeight="1" x14ac:dyDescent="0.15">
      <c r="A594" s="32">
        <v>44</v>
      </c>
      <c r="B594" s="33" t="s">
        <v>7344</v>
      </c>
      <c r="C594" s="34" t="s">
        <v>9867</v>
      </c>
      <c r="D594" s="422"/>
      <c r="E594" s="424"/>
      <c r="F594" s="29"/>
      <c r="G594" s="29"/>
      <c r="H594" s="20"/>
      <c r="K594" s="21"/>
      <c r="L594" s="420"/>
      <c r="M594" s="421"/>
      <c r="N594" s="421"/>
      <c r="O594" s="26" t="s">
        <v>17</v>
      </c>
      <c r="P594" s="1180">
        <f>$P$12</f>
        <v>0.96499999999999997</v>
      </c>
      <c r="Q594" s="1180"/>
      <c r="R594" s="166"/>
      <c r="S594" s="167"/>
      <c r="T594" s="314"/>
      <c r="W594" s="449"/>
      <c r="X594" s="1272"/>
      <c r="Y594" s="1273"/>
      <c r="Z594" s="1273"/>
      <c r="AA594" s="1273"/>
      <c r="AB594" s="1273"/>
      <c r="AC594" s="448" t="s">
        <v>8385</v>
      </c>
      <c r="AD594" s="99"/>
      <c r="AE594" s="99"/>
      <c r="AF594" s="43"/>
      <c r="AG594" s="43"/>
      <c r="AH594" s="43"/>
      <c r="AI594" s="43"/>
      <c r="AJ594" s="43"/>
      <c r="AK594" s="43"/>
      <c r="AL594" s="43"/>
      <c r="AM594" s="44" t="s">
        <v>17</v>
      </c>
      <c r="AN594" s="1157">
        <f>$AN$9</f>
        <v>0.5</v>
      </c>
      <c r="AO594" s="1157"/>
      <c r="AP594" s="24"/>
      <c r="AQ594" s="25"/>
      <c r="AR594" s="25"/>
      <c r="AS594" s="38"/>
      <c r="AT594" s="35">
        <f>ROUND(ROUND(ROUND(ROUND(H587*P594,0)*V588,0)*AN594,0)*AR592,0)</f>
        <v>63</v>
      </c>
      <c r="AU594" s="31"/>
    </row>
    <row r="595" spans="1:47" ht="17.100000000000001" customHeight="1" x14ac:dyDescent="0.15">
      <c r="A595" s="32">
        <v>44</v>
      </c>
      <c r="B595" s="33" t="s">
        <v>7346</v>
      </c>
      <c r="C595" s="34" t="s">
        <v>9868</v>
      </c>
      <c r="D595" s="422"/>
      <c r="E595" s="424"/>
      <c r="F595" s="1085" t="s">
        <v>5003</v>
      </c>
      <c r="G595" s="1274"/>
      <c r="H595" s="1085" t="s">
        <v>4821</v>
      </c>
      <c r="I595" s="1133"/>
      <c r="J595" s="1133"/>
      <c r="K595" s="1134"/>
      <c r="L595" s="416"/>
      <c r="M595" s="417"/>
      <c r="N595" s="417"/>
      <c r="O595" s="65"/>
      <c r="P595" s="156"/>
      <c r="Q595" s="156"/>
      <c r="R595" s="1301" t="s">
        <v>9279</v>
      </c>
      <c r="S595" s="1117"/>
      <c r="T595" s="1117"/>
      <c r="U595" s="1218" t="s">
        <v>9700</v>
      </c>
      <c r="V595" s="1340"/>
      <c r="W595" s="1341"/>
      <c r="X595" s="43"/>
      <c r="Y595" s="43"/>
      <c r="Z595" s="44"/>
      <c r="AA595" s="44"/>
      <c r="AB595" s="43"/>
      <c r="AC595" s="450"/>
      <c r="AD595" s="43"/>
      <c r="AE595" s="43"/>
      <c r="AF595" s="43"/>
      <c r="AG595" s="43"/>
      <c r="AH595" s="43"/>
      <c r="AI595" s="43"/>
      <c r="AJ595" s="43"/>
      <c r="AK595" s="43"/>
      <c r="AL595" s="43"/>
      <c r="AM595" s="44"/>
      <c r="AN595" s="45"/>
      <c r="AO595" s="45"/>
      <c r="AP595" s="43"/>
      <c r="AQ595" s="43"/>
      <c r="AR595" s="43"/>
      <c r="AS595" s="43"/>
      <c r="AT595" s="35">
        <f>ROUND(H599*V600,0)</f>
        <v>323</v>
      </c>
      <c r="AU595" s="66" t="s">
        <v>4822</v>
      </c>
    </row>
    <row r="596" spans="1:47" ht="17.100000000000001" customHeight="1" x14ac:dyDescent="0.15">
      <c r="A596" s="32">
        <v>44</v>
      </c>
      <c r="B596" s="33" t="s">
        <v>7348</v>
      </c>
      <c r="C596" s="34" t="s">
        <v>9869</v>
      </c>
      <c r="D596" s="422"/>
      <c r="E596" s="424"/>
      <c r="F596" s="1276"/>
      <c r="G596" s="1277"/>
      <c r="H596" s="1137"/>
      <c r="I596" s="1135"/>
      <c r="J596" s="1135"/>
      <c r="K596" s="1136"/>
      <c r="L596" s="418"/>
      <c r="M596" s="419"/>
      <c r="N596" s="419"/>
      <c r="O596" s="23"/>
      <c r="P596" s="167"/>
      <c r="Q596" s="167"/>
      <c r="R596" s="1313"/>
      <c r="S596" s="1314"/>
      <c r="T596" s="1314"/>
      <c r="U596" s="1308"/>
      <c r="V596" s="1309"/>
      <c r="W596" s="1310"/>
      <c r="X596" s="1202" t="s">
        <v>4824</v>
      </c>
      <c r="Y596" s="1202"/>
      <c r="Z596" s="1202"/>
      <c r="AA596" s="1202"/>
      <c r="AB596" s="1202"/>
      <c r="AC596" s="448" t="s">
        <v>4825</v>
      </c>
      <c r="AD596" s="99"/>
      <c r="AE596" s="99"/>
      <c r="AF596" s="43"/>
      <c r="AG596" s="43"/>
      <c r="AH596" s="43"/>
      <c r="AI596" s="43"/>
      <c r="AJ596" s="43"/>
      <c r="AK596" s="43"/>
      <c r="AL596" s="43"/>
      <c r="AM596" s="44" t="s">
        <v>17</v>
      </c>
      <c r="AN596" s="1157">
        <f>$AN$8</f>
        <v>0.7</v>
      </c>
      <c r="AO596" s="1157"/>
      <c r="AP596" s="43"/>
      <c r="AQ596" s="43"/>
      <c r="AR596" s="43"/>
      <c r="AS596" s="43"/>
      <c r="AT596" s="35">
        <f>ROUND(ROUND(H599*V600,0)*AN596,0)</f>
        <v>226</v>
      </c>
      <c r="AU596" s="232"/>
    </row>
    <row r="597" spans="1:47" ht="17.100000000000001" customHeight="1" x14ac:dyDescent="0.15">
      <c r="A597" s="32">
        <v>44</v>
      </c>
      <c r="B597" s="33" t="s">
        <v>7350</v>
      </c>
      <c r="C597" s="34" t="s">
        <v>9870</v>
      </c>
      <c r="D597" s="422"/>
      <c r="E597" s="424"/>
      <c r="F597" s="1276"/>
      <c r="G597" s="1277"/>
      <c r="H597" s="1137"/>
      <c r="I597" s="1135"/>
      <c r="J597" s="1135"/>
      <c r="K597" s="1136"/>
      <c r="L597" s="420"/>
      <c r="M597" s="421"/>
      <c r="N597" s="421"/>
      <c r="O597" s="26"/>
      <c r="P597" s="27"/>
      <c r="Q597" s="27"/>
      <c r="R597" s="1313"/>
      <c r="S597" s="1314"/>
      <c r="T597" s="1314"/>
      <c r="U597" s="1308"/>
      <c r="V597" s="1309"/>
      <c r="W597" s="1310"/>
      <c r="X597" s="1273"/>
      <c r="Y597" s="1273"/>
      <c r="Z597" s="1273"/>
      <c r="AA597" s="1273"/>
      <c r="AB597" s="1273"/>
      <c r="AC597" s="448" t="s">
        <v>8385</v>
      </c>
      <c r="AD597" s="99"/>
      <c r="AE597" s="99"/>
      <c r="AF597" s="43"/>
      <c r="AG597" s="43"/>
      <c r="AH597" s="43"/>
      <c r="AI597" s="43"/>
      <c r="AJ597" s="43"/>
      <c r="AK597" s="43"/>
      <c r="AL597" s="43"/>
      <c r="AM597" s="44" t="s">
        <v>17</v>
      </c>
      <c r="AN597" s="1157">
        <f>$AN$9</f>
        <v>0.5</v>
      </c>
      <c r="AO597" s="1157"/>
      <c r="AP597" s="43"/>
      <c r="AQ597" s="43"/>
      <c r="AR597" s="43"/>
      <c r="AS597" s="43"/>
      <c r="AT597" s="35">
        <f>ROUND(ROUND(H599*V600,0)*AN597,0)</f>
        <v>162</v>
      </c>
      <c r="AU597" s="232"/>
    </row>
    <row r="598" spans="1:47" ht="17.100000000000001" customHeight="1" x14ac:dyDescent="0.15">
      <c r="A598" s="32">
        <v>44</v>
      </c>
      <c r="B598" s="33" t="s">
        <v>7352</v>
      </c>
      <c r="C598" s="34" t="s">
        <v>9871</v>
      </c>
      <c r="D598" s="422"/>
      <c r="E598" s="424"/>
      <c r="F598" s="1276"/>
      <c r="G598" s="1277"/>
      <c r="H598" s="1268"/>
      <c r="I598" s="1269"/>
      <c r="J598" s="1269"/>
      <c r="K598" s="1270"/>
      <c r="L598" s="1271" t="s">
        <v>4829</v>
      </c>
      <c r="M598" s="1202"/>
      <c r="N598" s="1202"/>
      <c r="O598" s="1202"/>
      <c r="P598" s="1202"/>
      <c r="Q598" s="1202"/>
      <c r="R598" s="1313"/>
      <c r="S598" s="1314"/>
      <c r="T598" s="1314"/>
      <c r="U598" s="1068"/>
      <c r="V598" s="1069"/>
      <c r="W598" s="1070"/>
      <c r="X598" s="43"/>
      <c r="Y598" s="43"/>
      <c r="Z598" s="44"/>
      <c r="AA598" s="44"/>
      <c r="AB598" s="43"/>
      <c r="AC598" s="450"/>
      <c r="AD598" s="43"/>
      <c r="AE598" s="43"/>
      <c r="AF598" s="43"/>
      <c r="AG598" s="43"/>
      <c r="AH598" s="43"/>
      <c r="AI598" s="43"/>
      <c r="AJ598" s="43"/>
      <c r="AK598" s="43"/>
      <c r="AL598" s="43"/>
      <c r="AM598" s="44"/>
      <c r="AN598" s="45"/>
      <c r="AO598" s="45"/>
      <c r="AP598" s="43"/>
      <c r="AQ598" s="43"/>
      <c r="AR598" s="25"/>
      <c r="AS598" s="25"/>
      <c r="AT598" s="35">
        <f>ROUND(ROUND(H599*P600,0)*V600,0)</f>
        <v>311</v>
      </c>
      <c r="AU598" s="232"/>
    </row>
    <row r="599" spans="1:47" ht="17.100000000000001" customHeight="1" x14ac:dyDescent="0.15">
      <c r="A599" s="32">
        <v>44</v>
      </c>
      <c r="B599" s="33" t="s">
        <v>7354</v>
      </c>
      <c r="C599" s="34" t="s">
        <v>9872</v>
      </c>
      <c r="D599" s="422"/>
      <c r="E599" s="424"/>
      <c r="F599" s="1276"/>
      <c r="G599" s="1277"/>
      <c r="H599" s="1280">
        <f>'16就労移行支援(養成・基本)'!K179</f>
        <v>645</v>
      </c>
      <c r="I599" s="1108"/>
      <c r="J599" s="4" t="s">
        <v>21</v>
      </c>
      <c r="K599" s="22"/>
      <c r="L599" s="1228"/>
      <c r="M599" s="1283"/>
      <c r="N599" s="1283"/>
      <c r="O599" s="1283"/>
      <c r="P599" s="1283"/>
      <c r="Q599" s="1283"/>
      <c r="R599" s="1313"/>
      <c r="S599" s="1314"/>
      <c r="T599" s="1315"/>
      <c r="W599" s="449"/>
      <c r="X599" s="1271" t="s">
        <v>4824</v>
      </c>
      <c r="Y599" s="1202"/>
      <c r="Z599" s="1202"/>
      <c r="AA599" s="1202"/>
      <c r="AB599" s="1202"/>
      <c r="AC599" s="448" t="s">
        <v>4825</v>
      </c>
      <c r="AD599" s="99"/>
      <c r="AE599" s="99"/>
      <c r="AF599" s="43"/>
      <c r="AG599" s="43"/>
      <c r="AH599" s="43"/>
      <c r="AI599" s="43"/>
      <c r="AJ599" s="43"/>
      <c r="AK599" s="43"/>
      <c r="AL599" s="43"/>
      <c r="AM599" s="44" t="s">
        <v>17</v>
      </c>
      <c r="AN599" s="1157">
        <f>$AN$8</f>
        <v>0.7</v>
      </c>
      <c r="AO599" s="1157"/>
      <c r="AP599" s="25"/>
      <c r="AQ599" s="25"/>
      <c r="AR599" s="25"/>
      <c r="AS599" s="25"/>
      <c r="AT599" s="35">
        <f>ROUND(ROUND(ROUND(H599*P600,0)*V600,0)*AN599,0)</f>
        <v>218</v>
      </c>
      <c r="AU599" s="232"/>
    </row>
    <row r="600" spans="1:47" ht="17.100000000000001" customHeight="1" x14ac:dyDescent="0.15">
      <c r="A600" s="32">
        <v>44</v>
      </c>
      <c r="B600" s="33" t="s">
        <v>7356</v>
      </c>
      <c r="C600" s="34" t="s">
        <v>9873</v>
      </c>
      <c r="D600" s="422"/>
      <c r="E600" s="424"/>
      <c r="F600" s="1276"/>
      <c r="G600" s="1277"/>
      <c r="H600" s="418"/>
      <c r="I600" s="419"/>
      <c r="J600" s="419"/>
      <c r="K600" s="425"/>
      <c r="L600" s="420"/>
      <c r="M600" s="421"/>
      <c r="N600" s="421"/>
      <c r="O600" s="26" t="s">
        <v>17</v>
      </c>
      <c r="P600" s="1180">
        <f>$P$12</f>
        <v>0.96499999999999997</v>
      </c>
      <c r="Q600" s="1180"/>
      <c r="R600" s="1276"/>
      <c r="S600" s="1277"/>
      <c r="T600" s="1278"/>
      <c r="U600" s="23" t="s">
        <v>17</v>
      </c>
      <c r="V600" s="1158">
        <f>$V$432</f>
        <v>0.5</v>
      </c>
      <c r="W600" s="1159"/>
      <c r="X600" s="1272"/>
      <c r="Y600" s="1273"/>
      <c r="Z600" s="1273"/>
      <c r="AA600" s="1273"/>
      <c r="AB600" s="1273"/>
      <c r="AC600" s="448" t="s">
        <v>8385</v>
      </c>
      <c r="AD600" s="99"/>
      <c r="AE600" s="99"/>
      <c r="AF600" s="43"/>
      <c r="AG600" s="43"/>
      <c r="AH600" s="43"/>
      <c r="AI600" s="43"/>
      <c r="AJ600" s="43"/>
      <c r="AK600" s="43"/>
      <c r="AL600" s="43"/>
      <c r="AM600" s="44" t="s">
        <v>17</v>
      </c>
      <c r="AN600" s="1157">
        <f>$AN$9</f>
        <v>0.5</v>
      </c>
      <c r="AO600" s="1157"/>
      <c r="AP600" s="25"/>
      <c r="AQ600" s="25"/>
      <c r="AR600" s="25"/>
      <c r="AS600" s="25"/>
      <c r="AT600" s="35">
        <f>ROUND(ROUND(ROUND(H599*P600,0)*V600,0)*AN600,0)</f>
        <v>156</v>
      </c>
      <c r="AU600" s="232"/>
    </row>
    <row r="601" spans="1:47" ht="17.100000000000001" customHeight="1" x14ac:dyDescent="0.15">
      <c r="A601" s="32">
        <v>44</v>
      </c>
      <c r="B601" s="33" t="s">
        <v>7358</v>
      </c>
      <c r="C601" s="34" t="s">
        <v>9874</v>
      </c>
      <c r="D601" s="422"/>
      <c r="E601" s="424"/>
      <c r="F601" s="29"/>
      <c r="G601" s="29"/>
      <c r="H601" s="20"/>
      <c r="K601" s="21"/>
      <c r="L601" s="416"/>
      <c r="M601" s="417"/>
      <c r="N601" s="417"/>
      <c r="O601" s="65"/>
      <c r="P601" s="156"/>
      <c r="Q601" s="156"/>
      <c r="R601" s="166"/>
      <c r="S601" s="167"/>
      <c r="T601" s="314"/>
      <c r="W601" s="449"/>
      <c r="X601" s="42"/>
      <c r="Y601" s="43"/>
      <c r="Z601" s="44"/>
      <c r="AA601" s="44"/>
      <c r="AB601" s="43"/>
      <c r="AC601" s="450"/>
      <c r="AD601" s="43"/>
      <c r="AE601" s="43"/>
      <c r="AF601" s="43"/>
      <c r="AG601" s="43"/>
      <c r="AH601" s="43"/>
      <c r="AI601" s="43"/>
      <c r="AJ601" s="43"/>
      <c r="AK601" s="43"/>
      <c r="AL601" s="43"/>
      <c r="AM601" s="44"/>
      <c r="AN601" s="45"/>
      <c r="AO601" s="45"/>
      <c r="AP601" s="1198" t="s">
        <v>4833</v>
      </c>
      <c r="AQ601" s="1281"/>
      <c r="AR601" s="1281"/>
      <c r="AS601" s="1299"/>
      <c r="AT601" s="35">
        <f>ROUND(ROUND(H599*V600,0)*AR604,0)</f>
        <v>307</v>
      </c>
      <c r="AU601" s="31"/>
    </row>
    <row r="602" spans="1:47" ht="17.100000000000001" customHeight="1" x14ac:dyDescent="0.15">
      <c r="A602" s="32">
        <v>44</v>
      </c>
      <c r="B602" s="33" t="s">
        <v>7360</v>
      </c>
      <c r="C602" s="34" t="s">
        <v>9875</v>
      </c>
      <c r="D602" s="422"/>
      <c r="E602" s="424"/>
      <c r="F602" s="29"/>
      <c r="G602" s="29"/>
      <c r="H602" s="20"/>
      <c r="K602" s="21"/>
      <c r="L602" s="418"/>
      <c r="M602" s="419"/>
      <c r="N602" s="419"/>
      <c r="O602" s="23"/>
      <c r="P602" s="167"/>
      <c r="Q602" s="167"/>
      <c r="R602" s="166"/>
      <c r="S602" s="167"/>
      <c r="T602" s="314"/>
      <c r="W602" s="449"/>
      <c r="X602" s="1271" t="s">
        <v>4824</v>
      </c>
      <c r="Y602" s="1202"/>
      <c r="Z602" s="1202"/>
      <c r="AA602" s="1202"/>
      <c r="AB602" s="1202"/>
      <c r="AC602" s="448" t="s">
        <v>4825</v>
      </c>
      <c r="AD602" s="99"/>
      <c r="AE602" s="99"/>
      <c r="AF602" s="43"/>
      <c r="AG602" s="43"/>
      <c r="AH602" s="43"/>
      <c r="AI602" s="43"/>
      <c r="AJ602" s="43"/>
      <c r="AK602" s="43"/>
      <c r="AL602" s="43"/>
      <c r="AM602" s="44" t="s">
        <v>17</v>
      </c>
      <c r="AN602" s="1157">
        <f>$AN$8</f>
        <v>0.7</v>
      </c>
      <c r="AO602" s="1157"/>
      <c r="AP602" s="1268"/>
      <c r="AQ602" s="1269"/>
      <c r="AR602" s="1269"/>
      <c r="AS602" s="1270"/>
      <c r="AT602" s="35">
        <f>ROUND(ROUND(ROUND(H599*V600,0)*AN602,0)*AR604,0)</f>
        <v>215</v>
      </c>
      <c r="AU602" s="31"/>
    </row>
    <row r="603" spans="1:47" ht="17.100000000000001" customHeight="1" x14ac:dyDescent="0.15">
      <c r="A603" s="32">
        <v>44</v>
      </c>
      <c r="B603" s="33" t="s">
        <v>7362</v>
      </c>
      <c r="C603" s="34" t="s">
        <v>9876</v>
      </c>
      <c r="D603" s="422"/>
      <c r="E603" s="424"/>
      <c r="F603" s="29"/>
      <c r="G603" s="29"/>
      <c r="H603" s="20"/>
      <c r="K603" s="21"/>
      <c r="L603" s="420"/>
      <c r="M603" s="421"/>
      <c r="N603" s="421"/>
      <c r="O603" s="26"/>
      <c r="P603" s="27"/>
      <c r="Q603" s="27"/>
      <c r="R603" s="166"/>
      <c r="S603" s="167"/>
      <c r="T603" s="314"/>
      <c r="W603" s="449"/>
      <c r="X603" s="1272"/>
      <c r="Y603" s="1273"/>
      <c r="Z603" s="1273"/>
      <c r="AA603" s="1273"/>
      <c r="AB603" s="1273"/>
      <c r="AC603" s="448" t="s">
        <v>8385</v>
      </c>
      <c r="AD603" s="99"/>
      <c r="AE603" s="99"/>
      <c r="AF603" s="43"/>
      <c r="AG603" s="43"/>
      <c r="AH603" s="43"/>
      <c r="AI603" s="43"/>
      <c r="AJ603" s="43"/>
      <c r="AK603" s="43"/>
      <c r="AL603" s="43"/>
      <c r="AM603" s="44" t="s">
        <v>17</v>
      </c>
      <c r="AN603" s="1157">
        <f>$AN$9</f>
        <v>0.5</v>
      </c>
      <c r="AO603" s="1157"/>
      <c r="AP603" s="20"/>
      <c r="AQ603" s="4"/>
      <c r="AR603" s="4"/>
      <c r="AS603" s="21"/>
      <c r="AT603" s="35">
        <f>ROUND(ROUND(ROUND(H599*V600,0)*AN603,0)*AR604,0)</f>
        <v>154</v>
      </c>
      <c r="AU603" s="31"/>
    </row>
    <row r="604" spans="1:47" ht="17.100000000000001" customHeight="1" x14ac:dyDescent="0.15">
      <c r="A604" s="32">
        <v>44</v>
      </c>
      <c r="B604" s="33" t="s">
        <v>7364</v>
      </c>
      <c r="C604" s="34" t="s">
        <v>9877</v>
      </c>
      <c r="D604" s="422"/>
      <c r="E604" s="424"/>
      <c r="F604" s="29"/>
      <c r="G604" s="29"/>
      <c r="H604" s="20"/>
      <c r="K604" s="21"/>
      <c r="L604" s="1271" t="s">
        <v>4829</v>
      </c>
      <c r="M604" s="1202"/>
      <c r="N604" s="1202"/>
      <c r="O604" s="1202"/>
      <c r="P604" s="1202"/>
      <c r="Q604" s="1202"/>
      <c r="R604" s="418"/>
      <c r="S604" s="419"/>
      <c r="T604" s="425"/>
      <c r="W604" s="449"/>
      <c r="X604" s="42"/>
      <c r="Y604" s="43"/>
      <c r="Z604" s="44"/>
      <c r="AA604" s="44"/>
      <c r="AB604" s="43"/>
      <c r="AC604" s="450"/>
      <c r="AD604" s="43"/>
      <c r="AE604" s="43"/>
      <c r="AF604" s="43"/>
      <c r="AG604" s="43"/>
      <c r="AH604" s="43"/>
      <c r="AI604" s="43"/>
      <c r="AJ604" s="43"/>
      <c r="AK604" s="43"/>
      <c r="AL604" s="43"/>
      <c r="AM604" s="44"/>
      <c r="AN604" s="45"/>
      <c r="AO604" s="45"/>
      <c r="AP604" s="20"/>
      <c r="AQ604" s="23" t="s">
        <v>17</v>
      </c>
      <c r="AR604" s="1158">
        <f>AR592</f>
        <v>0.95</v>
      </c>
      <c r="AS604" s="1159"/>
      <c r="AT604" s="35">
        <f>ROUND(ROUND(ROUND(H599*P606,0)*V600,0)*AR604,0)</f>
        <v>295</v>
      </c>
      <c r="AU604" s="31"/>
    </row>
    <row r="605" spans="1:47" ht="17.100000000000001" customHeight="1" x14ac:dyDescent="0.15">
      <c r="A605" s="32">
        <v>44</v>
      </c>
      <c r="B605" s="33" t="s">
        <v>7366</v>
      </c>
      <c r="C605" s="34" t="s">
        <v>9878</v>
      </c>
      <c r="D605" s="422"/>
      <c r="E605" s="424"/>
      <c r="F605" s="29"/>
      <c r="G605" s="29"/>
      <c r="H605" s="20"/>
      <c r="K605" s="21"/>
      <c r="L605" s="1228"/>
      <c r="M605" s="1283"/>
      <c r="N605" s="1283"/>
      <c r="O605" s="1283"/>
      <c r="P605" s="1283"/>
      <c r="Q605" s="1283"/>
      <c r="R605" s="418"/>
      <c r="S605" s="419"/>
      <c r="T605" s="425"/>
      <c r="W605" s="449"/>
      <c r="X605" s="1271" t="s">
        <v>4824</v>
      </c>
      <c r="Y605" s="1202"/>
      <c r="Z605" s="1202"/>
      <c r="AA605" s="1202"/>
      <c r="AB605" s="1202"/>
      <c r="AC605" s="448" t="s">
        <v>4825</v>
      </c>
      <c r="AD605" s="99"/>
      <c r="AE605" s="99"/>
      <c r="AF605" s="43"/>
      <c r="AG605" s="43"/>
      <c r="AH605" s="43"/>
      <c r="AI605" s="43"/>
      <c r="AJ605" s="43"/>
      <c r="AK605" s="43"/>
      <c r="AL605" s="43"/>
      <c r="AM605" s="44" t="s">
        <v>17</v>
      </c>
      <c r="AN605" s="1157">
        <f>$AN$8</f>
        <v>0.7</v>
      </c>
      <c r="AO605" s="1157"/>
      <c r="AP605" s="20"/>
      <c r="AQ605" s="4"/>
      <c r="AR605" s="4"/>
      <c r="AS605" s="21"/>
      <c r="AT605" s="35">
        <f>ROUND(ROUND(ROUND(ROUND(H599*P606,0)*V600,0)*AN605,0)*AR604,0)</f>
        <v>207</v>
      </c>
      <c r="AU605" s="31"/>
    </row>
    <row r="606" spans="1:47" ht="17.100000000000001" customHeight="1" x14ac:dyDescent="0.15">
      <c r="A606" s="32">
        <v>44</v>
      </c>
      <c r="B606" s="33" t="s">
        <v>7368</v>
      </c>
      <c r="C606" s="34" t="s">
        <v>9879</v>
      </c>
      <c r="D606" s="422"/>
      <c r="E606" s="424"/>
      <c r="F606" s="29"/>
      <c r="G606" s="29"/>
      <c r="H606" s="20"/>
      <c r="K606" s="21"/>
      <c r="L606" s="420"/>
      <c r="M606" s="421"/>
      <c r="N606" s="421"/>
      <c r="O606" s="26" t="s">
        <v>17</v>
      </c>
      <c r="P606" s="1180">
        <f>$P$12</f>
        <v>0.96499999999999997</v>
      </c>
      <c r="Q606" s="1180"/>
      <c r="R606" s="166"/>
      <c r="S606" s="167"/>
      <c r="T606" s="314"/>
      <c r="W606" s="449"/>
      <c r="X606" s="1272"/>
      <c r="Y606" s="1273"/>
      <c r="Z606" s="1273"/>
      <c r="AA606" s="1273"/>
      <c r="AB606" s="1273"/>
      <c r="AC606" s="448" t="s">
        <v>8385</v>
      </c>
      <c r="AD606" s="99"/>
      <c r="AE606" s="99"/>
      <c r="AF606" s="43"/>
      <c r="AG606" s="43"/>
      <c r="AH606" s="43"/>
      <c r="AI606" s="43"/>
      <c r="AJ606" s="43"/>
      <c r="AK606" s="43"/>
      <c r="AL606" s="43"/>
      <c r="AM606" s="44" t="s">
        <v>17</v>
      </c>
      <c r="AN606" s="1157">
        <f>$AN$9</f>
        <v>0.5</v>
      </c>
      <c r="AO606" s="1157"/>
      <c r="AP606" s="24"/>
      <c r="AQ606" s="25"/>
      <c r="AR606" s="25"/>
      <c r="AS606" s="38"/>
      <c r="AT606" s="35">
        <f>ROUND(ROUND(ROUND(ROUND(H599*P606,0)*V600,0)*AN606,0)*AR604,0)</f>
        <v>148</v>
      </c>
      <c r="AU606" s="31"/>
    </row>
    <row r="607" spans="1:47" ht="17.100000000000001" customHeight="1" x14ac:dyDescent="0.15">
      <c r="A607" s="32">
        <v>44</v>
      </c>
      <c r="B607" s="33" t="s">
        <v>7370</v>
      </c>
      <c r="C607" s="34" t="s">
        <v>9880</v>
      </c>
      <c r="D607" s="422"/>
      <c r="E607" s="424"/>
      <c r="F607" s="36"/>
      <c r="G607" s="29"/>
      <c r="H607" s="1085" t="s">
        <v>4840</v>
      </c>
      <c r="I607" s="1133"/>
      <c r="J607" s="1133"/>
      <c r="K607" s="1134"/>
      <c r="L607" s="416"/>
      <c r="M607" s="417"/>
      <c r="N607" s="417"/>
      <c r="O607" s="65"/>
      <c r="P607" s="156"/>
      <c r="Q607" s="156"/>
      <c r="R607" s="166"/>
      <c r="S607" s="167"/>
      <c r="T607" s="167"/>
      <c r="U607" s="93"/>
      <c r="V607" s="2"/>
      <c r="W607" s="22"/>
      <c r="X607" s="43"/>
      <c r="Y607" s="43"/>
      <c r="Z607" s="44"/>
      <c r="AA607" s="44"/>
      <c r="AB607" s="43"/>
      <c r="AC607" s="450"/>
      <c r="AD607" s="43"/>
      <c r="AE607" s="43"/>
      <c r="AF607" s="43"/>
      <c r="AG607" s="43"/>
      <c r="AH607" s="43"/>
      <c r="AI607" s="43"/>
      <c r="AJ607" s="43"/>
      <c r="AK607" s="43"/>
      <c r="AL607" s="43"/>
      <c r="AM607" s="44"/>
      <c r="AN607" s="45"/>
      <c r="AO607" s="45"/>
      <c r="AP607" s="25"/>
      <c r="AQ607" s="25"/>
      <c r="AR607" s="25"/>
      <c r="AS607" s="25"/>
      <c r="AT607" s="35">
        <f>ROUND(H611*V600,0)</f>
        <v>271</v>
      </c>
      <c r="AU607" s="31"/>
    </row>
    <row r="608" spans="1:47" ht="17.100000000000001" customHeight="1" x14ac:dyDescent="0.15">
      <c r="A608" s="32">
        <v>44</v>
      </c>
      <c r="B608" s="33" t="s">
        <v>7372</v>
      </c>
      <c r="C608" s="34" t="s">
        <v>9881</v>
      </c>
      <c r="D608" s="422"/>
      <c r="E608" s="424"/>
      <c r="F608" s="36"/>
      <c r="G608" s="29"/>
      <c r="H608" s="1137"/>
      <c r="I608" s="1135"/>
      <c r="J608" s="1135"/>
      <c r="K608" s="1136"/>
      <c r="L608" s="418"/>
      <c r="M608" s="419"/>
      <c r="N608" s="419"/>
      <c r="O608" s="23"/>
      <c r="P608" s="167"/>
      <c r="Q608" s="167"/>
      <c r="R608" s="166"/>
      <c r="S608" s="167"/>
      <c r="T608" s="167"/>
      <c r="U608" s="93"/>
      <c r="V608" s="2"/>
      <c r="W608" s="22"/>
      <c r="X608" s="1202" t="s">
        <v>4824</v>
      </c>
      <c r="Y608" s="1202"/>
      <c r="Z608" s="1202"/>
      <c r="AA608" s="1202"/>
      <c r="AB608" s="1202"/>
      <c r="AC608" s="448" t="s">
        <v>4825</v>
      </c>
      <c r="AD608" s="99"/>
      <c r="AE608" s="99"/>
      <c r="AF608" s="43"/>
      <c r="AG608" s="43"/>
      <c r="AH608" s="43"/>
      <c r="AI608" s="43"/>
      <c r="AJ608" s="43"/>
      <c r="AK608" s="43"/>
      <c r="AL608" s="43"/>
      <c r="AM608" s="44" t="s">
        <v>17</v>
      </c>
      <c r="AN608" s="1157">
        <f>$AN$8</f>
        <v>0.7</v>
      </c>
      <c r="AO608" s="1157"/>
      <c r="AP608" s="43"/>
      <c r="AQ608" s="43"/>
      <c r="AR608" s="43"/>
      <c r="AS608" s="43"/>
      <c r="AT608" s="35">
        <f>ROUND(ROUND(H611*V600,0)*AN608,0)</f>
        <v>190</v>
      </c>
      <c r="AU608" s="31"/>
    </row>
    <row r="609" spans="1:47" ht="17.100000000000001" customHeight="1" x14ac:dyDescent="0.15">
      <c r="A609" s="32">
        <v>44</v>
      </c>
      <c r="B609" s="33" t="s">
        <v>7374</v>
      </c>
      <c r="C609" s="34" t="s">
        <v>9882</v>
      </c>
      <c r="D609" s="422"/>
      <c r="E609" s="424"/>
      <c r="F609" s="36"/>
      <c r="G609" s="29"/>
      <c r="H609" s="1137"/>
      <c r="I609" s="1135"/>
      <c r="J609" s="1135"/>
      <c r="K609" s="1136"/>
      <c r="L609" s="420"/>
      <c r="M609" s="421"/>
      <c r="N609" s="421"/>
      <c r="O609" s="26"/>
      <c r="P609" s="27"/>
      <c r="Q609" s="27"/>
      <c r="R609" s="166"/>
      <c r="S609" s="167"/>
      <c r="T609" s="167"/>
      <c r="U609" s="93"/>
      <c r="V609" s="2"/>
      <c r="W609" s="22"/>
      <c r="X609" s="1273"/>
      <c r="Y609" s="1273"/>
      <c r="Z609" s="1273"/>
      <c r="AA609" s="1273"/>
      <c r="AB609" s="1273"/>
      <c r="AC609" s="448" t="s">
        <v>8385</v>
      </c>
      <c r="AD609" s="99"/>
      <c r="AE609" s="99"/>
      <c r="AF609" s="43"/>
      <c r="AG609" s="43"/>
      <c r="AH609" s="43"/>
      <c r="AI609" s="43"/>
      <c r="AJ609" s="43"/>
      <c r="AK609" s="43"/>
      <c r="AL609" s="43"/>
      <c r="AM609" s="44" t="s">
        <v>17</v>
      </c>
      <c r="AN609" s="1157">
        <f>$AN$9</f>
        <v>0.5</v>
      </c>
      <c r="AO609" s="1157"/>
      <c r="AP609" s="43"/>
      <c r="AQ609" s="43"/>
      <c r="AR609" s="43"/>
      <c r="AS609" s="43"/>
      <c r="AT609" s="35">
        <f>ROUND(ROUND(H611*V600,0)*AN609,0)</f>
        <v>136</v>
      </c>
      <c r="AU609" s="31"/>
    </row>
    <row r="610" spans="1:47" ht="17.100000000000001" customHeight="1" x14ac:dyDescent="0.15">
      <c r="A610" s="32">
        <v>44</v>
      </c>
      <c r="B610" s="33" t="s">
        <v>7376</v>
      </c>
      <c r="C610" s="34" t="s">
        <v>9883</v>
      </c>
      <c r="D610" s="422"/>
      <c r="E610" s="424"/>
      <c r="F610" s="36"/>
      <c r="G610" s="29"/>
      <c r="H610" s="1268"/>
      <c r="I610" s="1269"/>
      <c r="J610" s="1269"/>
      <c r="K610" s="1270"/>
      <c r="L610" s="1271" t="s">
        <v>4829</v>
      </c>
      <c r="M610" s="1202"/>
      <c r="N610" s="1202"/>
      <c r="O610" s="1202"/>
      <c r="P610" s="1202"/>
      <c r="Q610" s="1202"/>
      <c r="R610" s="418"/>
      <c r="S610" s="419"/>
      <c r="T610" s="419"/>
      <c r="U610" s="93"/>
      <c r="V610" s="2"/>
      <c r="W610" s="22"/>
      <c r="X610" s="43"/>
      <c r="Y610" s="43"/>
      <c r="Z610" s="44"/>
      <c r="AA610" s="44"/>
      <c r="AB610" s="43"/>
      <c r="AC610" s="450"/>
      <c r="AD610" s="43"/>
      <c r="AE610" s="43"/>
      <c r="AF610" s="43"/>
      <c r="AG610" s="43"/>
      <c r="AH610" s="43"/>
      <c r="AI610" s="43"/>
      <c r="AJ610" s="43"/>
      <c r="AK610" s="43"/>
      <c r="AL610" s="43"/>
      <c r="AM610" s="44"/>
      <c r="AN610" s="45"/>
      <c r="AO610" s="45"/>
      <c r="AP610" s="43"/>
      <c r="AQ610" s="43"/>
      <c r="AR610" s="25"/>
      <c r="AS610" s="25"/>
      <c r="AT610" s="35">
        <f>ROUND(ROUND(H611*P612,0)*V600,0)</f>
        <v>261</v>
      </c>
      <c r="AU610" s="31"/>
    </row>
    <row r="611" spans="1:47" ht="17.100000000000001" customHeight="1" x14ac:dyDescent="0.15">
      <c r="A611" s="32">
        <v>44</v>
      </c>
      <c r="B611" s="33" t="s">
        <v>7378</v>
      </c>
      <c r="C611" s="34" t="s">
        <v>9884</v>
      </c>
      <c r="D611" s="422"/>
      <c r="E611" s="424"/>
      <c r="F611" s="36"/>
      <c r="G611" s="29"/>
      <c r="H611" s="1280">
        <f>'16就労移行支援(養成・基本)'!K191</f>
        <v>541</v>
      </c>
      <c r="I611" s="1108"/>
      <c r="J611" s="4" t="s">
        <v>21</v>
      </c>
      <c r="K611" s="22"/>
      <c r="L611" s="1228"/>
      <c r="M611" s="1283"/>
      <c r="N611" s="1283"/>
      <c r="O611" s="1283"/>
      <c r="P611" s="1283"/>
      <c r="Q611" s="1283"/>
      <c r="R611" s="418"/>
      <c r="S611" s="419"/>
      <c r="T611" s="419"/>
      <c r="U611" s="93"/>
      <c r="V611" s="2"/>
      <c r="W611" s="22"/>
      <c r="X611" s="1202" t="s">
        <v>4824</v>
      </c>
      <c r="Y611" s="1202"/>
      <c r="Z611" s="1202"/>
      <c r="AA611" s="1202"/>
      <c r="AB611" s="1202"/>
      <c r="AC611" s="448" t="s">
        <v>4825</v>
      </c>
      <c r="AD611" s="99"/>
      <c r="AE611" s="99"/>
      <c r="AF611" s="43"/>
      <c r="AG611" s="43"/>
      <c r="AH611" s="43"/>
      <c r="AI611" s="43"/>
      <c r="AJ611" s="43"/>
      <c r="AK611" s="43"/>
      <c r="AL611" s="43"/>
      <c r="AM611" s="44" t="s">
        <v>17</v>
      </c>
      <c r="AN611" s="1157">
        <f>$AN$8</f>
        <v>0.7</v>
      </c>
      <c r="AO611" s="1157"/>
      <c r="AP611" s="25"/>
      <c r="AQ611" s="25"/>
      <c r="AR611" s="25"/>
      <c r="AS611" s="25"/>
      <c r="AT611" s="35">
        <f>ROUND(ROUND(ROUND(H611*P612,0)*V600,0)*AN611,0)</f>
        <v>183</v>
      </c>
      <c r="AU611" s="31"/>
    </row>
    <row r="612" spans="1:47" ht="17.100000000000001" customHeight="1" x14ac:dyDescent="0.15">
      <c r="A612" s="32">
        <v>44</v>
      </c>
      <c r="B612" s="33" t="s">
        <v>7380</v>
      </c>
      <c r="C612" s="34" t="s">
        <v>9885</v>
      </c>
      <c r="D612" s="422"/>
      <c r="E612" s="424"/>
      <c r="F612" s="36"/>
      <c r="G612" s="29"/>
      <c r="H612" s="418"/>
      <c r="I612" s="419"/>
      <c r="J612" s="419"/>
      <c r="K612" s="425"/>
      <c r="L612" s="420"/>
      <c r="M612" s="421"/>
      <c r="N612" s="421"/>
      <c r="O612" s="26" t="s">
        <v>17</v>
      </c>
      <c r="P612" s="1180">
        <f>$P$12</f>
        <v>0.96499999999999997</v>
      </c>
      <c r="Q612" s="1180"/>
      <c r="R612" s="166"/>
      <c r="S612" s="167"/>
      <c r="T612" s="167"/>
      <c r="U612" s="93"/>
      <c r="V612" s="2"/>
      <c r="W612" s="22"/>
      <c r="X612" s="1273"/>
      <c r="Y612" s="1273"/>
      <c r="Z612" s="1273"/>
      <c r="AA612" s="1273"/>
      <c r="AB612" s="1273"/>
      <c r="AC612" s="448" t="s">
        <v>8385</v>
      </c>
      <c r="AD612" s="99"/>
      <c r="AE612" s="99"/>
      <c r="AF612" s="43"/>
      <c r="AG612" s="43"/>
      <c r="AH612" s="43"/>
      <c r="AI612" s="43"/>
      <c r="AJ612" s="43"/>
      <c r="AK612" s="43"/>
      <c r="AL612" s="43"/>
      <c r="AM612" s="44" t="s">
        <v>17</v>
      </c>
      <c r="AN612" s="1157">
        <f>$AN$9</f>
        <v>0.5</v>
      </c>
      <c r="AO612" s="1157"/>
      <c r="AP612" s="25"/>
      <c r="AQ612" s="25"/>
      <c r="AR612" s="25"/>
      <c r="AS612" s="25"/>
      <c r="AT612" s="35">
        <f>ROUND(ROUND(ROUND(H611*P612,0)*V600,0)*AN612,0)</f>
        <v>131</v>
      </c>
      <c r="AU612" s="31"/>
    </row>
    <row r="613" spans="1:47" ht="17.100000000000001" customHeight="1" x14ac:dyDescent="0.15">
      <c r="A613" s="32">
        <v>44</v>
      </c>
      <c r="B613" s="33" t="s">
        <v>7382</v>
      </c>
      <c r="C613" s="34" t="s">
        <v>9886</v>
      </c>
      <c r="D613" s="422"/>
      <c r="E613" s="424"/>
      <c r="F613" s="36"/>
      <c r="G613" s="29"/>
      <c r="H613" s="20"/>
      <c r="K613" s="21"/>
      <c r="L613" s="416"/>
      <c r="M613" s="417"/>
      <c r="N613" s="417"/>
      <c r="O613" s="65"/>
      <c r="P613" s="156"/>
      <c r="Q613" s="156"/>
      <c r="R613" s="166"/>
      <c r="S613" s="167"/>
      <c r="T613" s="314"/>
      <c r="W613" s="449"/>
      <c r="X613" s="42"/>
      <c r="Y613" s="43"/>
      <c r="Z613" s="44"/>
      <c r="AA613" s="44"/>
      <c r="AB613" s="43"/>
      <c r="AC613" s="450"/>
      <c r="AD613" s="43"/>
      <c r="AE613" s="43"/>
      <c r="AF613" s="43"/>
      <c r="AG613" s="43"/>
      <c r="AH613" s="43"/>
      <c r="AI613" s="43"/>
      <c r="AJ613" s="43"/>
      <c r="AK613" s="43"/>
      <c r="AL613" s="43"/>
      <c r="AM613" s="44"/>
      <c r="AN613" s="45"/>
      <c r="AO613" s="45"/>
      <c r="AP613" s="1198" t="s">
        <v>4833</v>
      </c>
      <c r="AQ613" s="1281"/>
      <c r="AR613" s="1281"/>
      <c r="AS613" s="1299"/>
      <c r="AT613" s="35">
        <f>ROUND(ROUND(H611*V600,0)*AR616,0)</f>
        <v>257</v>
      </c>
      <c r="AU613" s="31"/>
    </row>
    <row r="614" spans="1:47" ht="17.100000000000001" customHeight="1" x14ac:dyDescent="0.15">
      <c r="A614" s="32">
        <v>44</v>
      </c>
      <c r="B614" s="33" t="s">
        <v>7384</v>
      </c>
      <c r="C614" s="34" t="s">
        <v>9887</v>
      </c>
      <c r="D614" s="422"/>
      <c r="E614" s="424"/>
      <c r="F614" s="36"/>
      <c r="G614" s="29"/>
      <c r="H614" s="20"/>
      <c r="K614" s="21"/>
      <c r="L614" s="418"/>
      <c r="M614" s="419"/>
      <c r="N614" s="419"/>
      <c r="O614" s="23"/>
      <c r="P614" s="167"/>
      <c r="Q614" s="167"/>
      <c r="R614" s="166"/>
      <c r="S614" s="167"/>
      <c r="T614" s="314"/>
      <c r="W614" s="449"/>
      <c r="X614" s="1271" t="s">
        <v>4824</v>
      </c>
      <c r="Y614" s="1202"/>
      <c r="Z614" s="1202"/>
      <c r="AA614" s="1202"/>
      <c r="AB614" s="1202"/>
      <c r="AC614" s="448" t="s">
        <v>4825</v>
      </c>
      <c r="AD614" s="99"/>
      <c r="AE614" s="99"/>
      <c r="AF614" s="43"/>
      <c r="AG614" s="43"/>
      <c r="AH614" s="43"/>
      <c r="AI614" s="43"/>
      <c r="AJ614" s="43"/>
      <c r="AK614" s="43"/>
      <c r="AL614" s="43"/>
      <c r="AM614" s="44" t="s">
        <v>17</v>
      </c>
      <c r="AN614" s="1157">
        <f>$AN$8</f>
        <v>0.7</v>
      </c>
      <c r="AO614" s="1157"/>
      <c r="AP614" s="1268"/>
      <c r="AQ614" s="1269"/>
      <c r="AR614" s="1269"/>
      <c r="AS614" s="1270"/>
      <c r="AT614" s="35">
        <f>ROUND(ROUND(ROUND(H611*V600,0)*AN614,0)*AR616,0)</f>
        <v>181</v>
      </c>
      <c r="AU614" s="31"/>
    </row>
    <row r="615" spans="1:47" ht="17.100000000000001" customHeight="1" x14ac:dyDescent="0.15">
      <c r="A615" s="32">
        <v>44</v>
      </c>
      <c r="B615" s="33" t="s">
        <v>7386</v>
      </c>
      <c r="C615" s="34" t="s">
        <v>9888</v>
      </c>
      <c r="D615" s="422"/>
      <c r="E615" s="424"/>
      <c r="F615" s="36"/>
      <c r="G615" s="29"/>
      <c r="H615" s="20"/>
      <c r="K615" s="21"/>
      <c r="L615" s="420"/>
      <c r="M615" s="421"/>
      <c r="N615" s="421"/>
      <c r="O615" s="26"/>
      <c r="P615" s="27"/>
      <c r="Q615" s="27"/>
      <c r="R615" s="166"/>
      <c r="S615" s="167"/>
      <c r="T615" s="314"/>
      <c r="W615" s="449"/>
      <c r="X615" s="1272"/>
      <c r="Y615" s="1273"/>
      <c r="Z615" s="1273"/>
      <c r="AA615" s="1273"/>
      <c r="AB615" s="1273"/>
      <c r="AC615" s="448" t="s">
        <v>8385</v>
      </c>
      <c r="AD615" s="99"/>
      <c r="AE615" s="99"/>
      <c r="AF615" s="43"/>
      <c r="AG615" s="43"/>
      <c r="AH615" s="43"/>
      <c r="AI615" s="43"/>
      <c r="AJ615" s="43"/>
      <c r="AK615" s="43"/>
      <c r="AL615" s="43"/>
      <c r="AM615" s="44" t="s">
        <v>17</v>
      </c>
      <c r="AN615" s="1157">
        <f>$AN$9</f>
        <v>0.5</v>
      </c>
      <c r="AO615" s="1157"/>
      <c r="AP615" s="20"/>
      <c r="AQ615" s="4"/>
      <c r="AR615" s="4"/>
      <c r="AS615" s="21"/>
      <c r="AT615" s="35">
        <f>ROUND(ROUND(ROUND(H611*V600,0)*AN615,0)*AR616,0)</f>
        <v>129</v>
      </c>
      <c r="AU615" s="31"/>
    </row>
    <row r="616" spans="1:47" ht="17.100000000000001" customHeight="1" x14ac:dyDescent="0.15">
      <c r="A616" s="32">
        <v>44</v>
      </c>
      <c r="B616" s="33" t="s">
        <v>7388</v>
      </c>
      <c r="C616" s="34" t="s">
        <v>9889</v>
      </c>
      <c r="D616" s="422"/>
      <c r="E616" s="424"/>
      <c r="F616" s="36"/>
      <c r="G616" s="29"/>
      <c r="H616" s="20"/>
      <c r="K616" s="21"/>
      <c r="L616" s="1271" t="s">
        <v>4829</v>
      </c>
      <c r="M616" s="1202"/>
      <c r="N616" s="1202"/>
      <c r="O616" s="1202"/>
      <c r="P616" s="1202"/>
      <c r="Q616" s="1202"/>
      <c r="R616" s="418"/>
      <c r="S616" s="419"/>
      <c r="T616" s="425"/>
      <c r="W616" s="449"/>
      <c r="X616" s="42"/>
      <c r="Y616" s="43"/>
      <c r="Z616" s="44"/>
      <c r="AA616" s="44"/>
      <c r="AB616" s="43"/>
      <c r="AC616" s="450"/>
      <c r="AD616" s="43"/>
      <c r="AE616" s="43"/>
      <c r="AF616" s="43"/>
      <c r="AG616" s="43"/>
      <c r="AH616" s="43"/>
      <c r="AI616" s="43"/>
      <c r="AJ616" s="43"/>
      <c r="AK616" s="43"/>
      <c r="AL616" s="43"/>
      <c r="AM616" s="44"/>
      <c r="AN616" s="45"/>
      <c r="AO616" s="45"/>
      <c r="AP616" s="20"/>
      <c r="AQ616" s="23" t="s">
        <v>17</v>
      </c>
      <c r="AR616" s="1158">
        <f>AR604</f>
        <v>0.95</v>
      </c>
      <c r="AS616" s="1159"/>
      <c r="AT616" s="35">
        <f>ROUND(ROUND(ROUND(H611*P618,0)*V600,0)*AR616,0)</f>
        <v>248</v>
      </c>
      <c r="AU616" s="31"/>
    </row>
    <row r="617" spans="1:47" ht="17.100000000000001" customHeight="1" x14ac:dyDescent="0.15">
      <c r="A617" s="32">
        <v>44</v>
      </c>
      <c r="B617" s="33" t="s">
        <v>7390</v>
      </c>
      <c r="C617" s="34" t="s">
        <v>9890</v>
      </c>
      <c r="D617" s="422"/>
      <c r="E617" s="424"/>
      <c r="F617" s="36"/>
      <c r="G617" s="29"/>
      <c r="H617" s="20"/>
      <c r="K617" s="21"/>
      <c r="L617" s="1228"/>
      <c r="M617" s="1283"/>
      <c r="N617" s="1283"/>
      <c r="O617" s="1283"/>
      <c r="P617" s="1283"/>
      <c r="Q617" s="1283"/>
      <c r="R617" s="418"/>
      <c r="S617" s="419"/>
      <c r="T617" s="425"/>
      <c r="W617" s="449"/>
      <c r="X617" s="1271" t="s">
        <v>4824</v>
      </c>
      <c r="Y617" s="1202"/>
      <c r="Z617" s="1202"/>
      <c r="AA617" s="1202"/>
      <c r="AB617" s="1202"/>
      <c r="AC617" s="448" t="s">
        <v>4825</v>
      </c>
      <c r="AD617" s="99"/>
      <c r="AE617" s="99"/>
      <c r="AF617" s="43"/>
      <c r="AG617" s="43"/>
      <c r="AH617" s="43"/>
      <c r="AI617" s="43"/>
      <c r="AJ617" s="43"/>
      <c r="AK617" s="43"/>
      <c r="AL617" s="43"/>
      <c r="AM617" s="44" t="s">
        <v>17</v>
      </c>
      <c r="AN617" s="1157">
        <f>$AN$8</f>
        <v>0.7</v>
      </c>
      <c r="AO617" s="1157"/>
      <c r="AP617" s="20"/>
      <c r="AQ617" s="4"/>
      <c r="AR617" s="4"/>
      <c r="AS617" s="21"/>
      <c r="AT617" s="35">
        <f>ROUND(ROUND(ROUND(ROUND(H611*P618,0)*V600,0)*AN617,0)*AR616,0)</f>
        <v>174</v>
      </c>
      <c r="AU617" s="31"/>
    </row>
    <row r="618" spans="1:47" ht="17.100000000000001" customHeight="1" x14ac:dyDescent="0.15">
      <c r="A618" s="32">
        <v>44</v>
      </c>
      <c r="B618" s="33" t="s">
        <v>7392</v>
      </c>
      <c r="C618" s="34" t="s">
        <v>9891</v>
      </c>
      <c r="D618" s="426"/>
      <c r="E618" s="428"/>
      <c r="F618" s="57"/>
      <c r="G618" s="57"/>
      <c r="H618" s="24"/>
      <c r="I618" s="25"/>
      <c r="J618" s="25"/>
      <c r="K618" s="38"/>
      <c r="L618" s="420"/>
      <c r="M618" s="421"/>
      <c r="N618" s="421"/>
      <c r="O618" s="26" t="s">
        <v>17</v>
      </c>
      <c r="P618" s="1180">
        <f>$P$12</f>
        <v>0.96499999999999997</v>
      </c>
      <c r="Q618" s="1181"/>
      <c r="R618" s="454"/>
      <c r="S618" s="27"/>
      <c r="T618" s="28"/>
      <c r="U618" s="135"/>
      <c r="V618" s="233"/>
      <c r="W618" s="455"/>
      <c r="X618" s="1272"/>
      <c r="Y618" s="1273"/>
      <c r="Z618" s="1273"/>
      <c r="AA618" s="1273"/>
      <c r="AB618" s="1273"/>
      <c r="AC618" s="448" t="s">
        <v>8385</v>
      </c>
      <c r="AD618" s="99"/>
      <c r="AE618" s="99"/>
      <c r="AF618" s="43"/>
      <c r="AG618" s="43"/>
      <c r="AH618" s="43"/>
      <c r="AI618" s="43"/>
      <c r="AJ618" s="43"/>
      <c r="AK618" s="43"/>
      <c r="AL618" s="43"/>
      <c r="AM618" s="44" t="s">
        <v>17</v>
      </c>
      <c r="AN618" s="1157">
        <f>$AN$9</f>
        <v>0.5</v>
      </c>
      <c r="AO618" s="1157"/>
      <c r="AP618" s="24"/>
      <c r="AQ618" s="25"/>
      <c r="AR618" s="25"/>
      <c r="AS618" s="38"/>
      <c r="AT618" s="35">
        <f>ROUND(ROUND(ROUND(ROUND(H611*P618,0)*V600,0)*AN618,0)*AR616,0)</f>
        <v>124</v>
      </c>
      <c r="AU618" s="61"/>
    </row>
    <row r="619" spans="1:47" ht="17.100000000000001" customHeight="1" x14ac:dyDescent="0.15">
      <c r="A619" s="17">
        <v>44</v>
      </c>
      <c r="B619" s="18" t="s">
        <v>7394</v>
      </c>
      <c r="C619" s="19" t="s">
        <v>9892</v>
      </c>
      <c r="D619" s="1088" t="s">
        <v>8382</v>
      </c>
      <c r="E619" s="1090"/>
      <c r="F619" s="1088" t="s">
        <v>5003</v>
      </c>
      <c r="G619" s="1277"/>
      <c r="H619" s="1088" t="s">
        <v>4853</v>
      </c>
      <c r="I619" s="1135"/>
      <c r="J619" s="1135"/>
      <c r="K619" s="1136"/>
      <c r="L619" s="418"/>
      <c r="M619" s="419"/>
      <c r="N619" s="419"/>
      <c r="O619" s="23"/>
      <c r="P619" s="167"/>
      <c r="Q619" s="167"/>
      <c r="R619" s="166"/>
      <c r="S619" s="167"/>
      <c r="T619" s="167"/>
      <c r="U619" s="93"/>
      <c r="V619" s="2"/>
      <c r="W619" s="22"/>
      <c r="X619" s="25"/>
      <c r="Y619" s="25"/>
      <c r="Z619" s="26"/>
      <c r="AA619" s="26"/>
      <c r="AB619" s="25"/>
      <c r="AC619" s="480"/>
      <c r="AD619" s="25"/>
      <c r="AE619" s="25"/>
      <c r="AF619" s="25"/>
      <c r="AG619" s="25"/>
      <c r="AH619" s="25"/>
      <c r="AI619" s="25"/>
      <c r="AJ619" s="25"/>
      <c r="AK619" s="25"/>
      <c r="AL619" s="25"/>
      <c r="AM619" s="26"/>
      <c r="AN619" s="95"/>
      <c r="AO619" s="95"/>
      <c r="AP619" s="25"/>
      <c r="AQ619" s="25"/>
      <c r="AR619" s="25"/>
      <c r="AS619" s="25"/>
      <c r="AT619" s="30">
        <f>ROUND(H623*V600,0)</f>
        <v>223</v>
      </c>
      <c r="AU619" s="31"/>
    </row>
    <row r="620" spans="1:47" ht="17.100000000000001" customHeight="1" x14ac:dyDescent="0.15">
      <c r="A620" s="32">
        <v>44</v>
      </c>
      <c r="B620" s="33" t="s">
        <v>7396</v>
      </c>
      <c r="C620" s="34" t="s">
        <v>9893</v>
      </c>
      <c r="D620" s="1088"/>
      <c r="E620" s="1090"/>
      <c r="F620" s="1276"/>
      <c r="G620" s="1277"/>
      <c r="H620" s="1137"/>
      <c r="I620" s="1135"/>
      <c r="J620" s="1135"/>
      <c r="K620" s="1136"/>
      <c r="L620" s="418"/>
      <c r="M620" s="419"/>
      <c r="N620" s="419"/>
      <c r="O620" s="23"/>
      <c r="P620" s="167"/>
      <c r="Q620" s="167"/>
      <c r="R620" s="166"/>
      <c r="S620" s="167"/>
      <c r="T620" s="167"/>
      <c r="U620" s="93"/>
      <c r="V620" s="2"/>
      <c r="W620" s="22"/>
      <c r="X620" s="1202" t="s">
        <v>4824</v>
      </c>
      <c r="Y620" s="1202"/>
      <c r="Z620" s="1202"/>
      <c r="AA620" s="1202"/>
      <c r="AB620" s="1202"/>
      <c r="AC620" s="448" t="s">
        <v>4825</v>
      </c>
      <c r="AD620" s="99"/>
      <c r="AE620" s="99"/>
      <c r="AF620" s="43"/>
      <c r="AG620" s="43"/>
      <c r="AH620" s="43"/>
      <c r="AI620" s="43"/>
      <c r="AJ620" s="43"/>
      <c r="AK620" s="43"/>
      <c r="AL620" s="43"/>
      <c r="AM620" s="44" t="s">
        <v>17</v>
      </c>
      <c r="AN620" s="1157">
        <f>$AN$8</f>
        <v>0.7</v>
      </c>
      <c r="AO620" s="1157"/>
      <c r="AP620" s="43"/>
      <c r="AQ620" s="43"/>
      <c r="AR620" s="43"/>
      <c r="AS620" s="43"/>
      <c r="AT620" s="35">
        <f>ROUND(ROUND(H623*V600,0)*AN620,0)</f>
        <v>156</v>
      </c>
      <c r="AU620" s="31"/>
    </row>
    <row r="621" spans="1:47" ht="17.100000000000001" customHeight="1" x14ac:dyDescent="0.15">
      <c r="A621" s="32">
        <v>44</v>
      </c>
      <c r="B621" s="33" t="s">
        <v>7398</v>
      </c>
      <c r="C621" s="34" t="s">
        <v>9894</v>
      </c>
      <c r="D621" s="1088"/>
      <c r="E621" s="1090"/>
      <c r="F621" s="1276"/>
      <c r="G621" s="1277"/>
      <c r="H621" s="1137"/>
      <c r="I621" s="1135"/>
      <c r="J621" s="1135"/>
      <c r="K621" s="1136"/>
      <c r="L621" s="420"/>
      <c r="M621" s="421"/>
      <c r="N621" s="421"/>
      <c r="O621" s="26"/>
      <c r="P621" s="27"/>
      <c r="Q621" s="27"/>
      <c r="R621" s="166"/>
      <c r="S621" s="167"/>
      <c r="T621" s="167"/>
      <c r="U621" s="93"/>
      <c r="V621" s="2"/>
      <c r="W621" s="22"/>
      <c r="X621" s="1273"/>
      <c r="Y621" s="1273"/>
      <c r="Z621" s="1273"/>
      <c r="AA621" s="1273"/>
      <c r="AB621" s="1273"/>
      <c r="AC621" s="448" t="s">
        <v>8385</v>
      </c>
      <c r="AD621" s="99"/>
      <c r="AE621" s="99"/>
      <c r="AF621" s="43"/>
      <c r="AG621" s="43"/>
      <c r="AH621" s="43"/>
      <c r="AI621" s="43"/>
      <c r="AJ621" s="43"/>
      <c r="AK621" s="43"/>
      <c r="AL621" s="43"/>
      <c r="AM621" s="44" t="s">
        <v>17</v>
      </c>
      <c r="AN621" s="1157">
        <f>$AN$9</f>
        <v>0.5</v>
      </c>
      <c r="AO621" s="1157"/>
      <c r="AP621" s="43"/>
      <c r="AQ621" s="43"/>
      <c r="AR621" s="43"/>
      <c r="AS621" s="43"/>
      <c r="AT621" s="35">
        <f>ROUND(ROUND(H623*V600,0)*AN621,0)</f>
        <v>112</v>
      </c>
      <c r="AU621" s="31"/>
    </row>
    <row r="622" spans="1:47" ht="17.100000000000001" customHeight="1" x14ac:dyDescent="0.15">
      <c r="A622" s="32">
        <v>44</v>
      </c>
      <c r="B622" s="33" t="s">
        <v>7400</v>
      </c>
      <c r="C622" s="34" t="s">
        <v>9895</v>
      </c>
      <c r="D622" s="1276"/>
      <c r="E622" s="1278"/>
      <c r="F622" s="1276"/>
      <c r="G622" s="1277"/>
      <c r="H622" s="1268"/>
      <c r="I622" s="1269"/>
      <c r="J622" s="1269"/>
      <c r="K622" s="1270"/>
      <c r="L622" s="1271" t="s">
        <v>4829</v>
      </c>
      <c r="M622" s="1202"/>
      <c r="N622" s="1202"/>
      <c r="O622" s="1202"/>
      <c r="P622" s="1202"/>
      <c r="Q622" s="1202"/>
      <c r="R622" s="418"/>
      <c r="S622" s="419"/>
      <c r="T622" s="419"/>
      <c r="U622" s="93"/>
      <c r="V622" s="2"/>
      <c r="W622" s="22"/>
      <c r="X622" s="43"/>
      <c r="Y622" s="43"/>
      <c r="Z622" s="44"/>
      <c r="AA622" s="44"/>
      <c r="AB622" s="43"/>
      <c r="AC622" s="450"/>
      <c r="AD622" s="43"/>
      <c r="AE622" s="43"/>
      <c r="AF622" s="43"/>
      <c r="AG622" s="43"/>
      <c r="AH622" s="43"/>
      <c r="AI622" s="43"/>
      <c r="AJ622" s="43"/>
      <c r="AK622" s="43"/>
      <c r="AL622" s="43"/>
      <c r="AM622" s="44"/>
      <c r="AN622" s="45"/>
      <c r="AO622" s="45"/>
      <c r="AP622" s="43"/>
      <c r="AQ622" s="43"/>
      <c r="AR622" s="25"/>
      <c r="AS622" s="25"/>
      <c r="AT622" s="35">
        <f>ROUND(ROUND(H623*P624,0)*V600,0)</f>
        <v>215</v>
      </c>
      <c r="AU622" s="31"/>
    </row>
    <row r="623" spans="1:47" ht="17.100000000000001" customHeight="1" x14ac:dyDescent="0.15">
      <c r="A623" s="32">
        <v>44</v>
      </c>
      <c r="B623" s="33" t="s">
        <v>7402</v>
      </c>
      <c r="C623" s="34" t="s">
        <v>9896</v>
      </c>
      <c r="D623" s="1276"/>
      <c r="E623" s="1278"/>
      <c r="F623" s="1276"/>
      <c r="G623" s="1277"/>
      <c r="H623" s="1280">
        <f>'16就労移行支援(養成・基本)'!K203</f>
        <v>446</v>
      </c>
      <c r="I623" s="1108"/>
      <c r="J623" s="4" t="s">
        <v>21</v>
      </c>
      <c r="K623" s="22"/>
      <c r="L623" s="1228"/>
      <c r="M623" s="1283"/>
      <c r="N623" s="1283"/>
      <c r="O623" s="1283"/>
      <c r="P623" s="1283"/>
      <c r="Q623" s="1283"/>
      <c r="R623" s="418"/>
      <c r="S623" s="419"/>
      <c r="T623" s="419"/>
      <c r="U623" s="93"/>
      <c r="V623" s="2"/>
      <c r="W623" s="22"/>
      <c r="X623" s="1202" t="s">
        <v>4824</v>
      </c>
      <c r="Y623" s="1202"/>
      <c r="Z623" s="1202"/>
      <c r="AA623" s="1202"/>
      <c r="AB623" s="1202"/>
      <c r="AC623" s="448" t="s">
        <v>4825</v>
      </c>
      <c r="AD623" s="99"/>
      <c r="AE623" s="99"/>
      <c r="AF623" s="43"/>
      <c r="AG623" s="43"/>
      <c r="AH623" s="43"/>
      <c r="AI623" s="43"/>
      <c r="AJ623" s="43"/>
      <c r="AK623" s="43"/>
      <c r="AL623" s="43"/>
      <c r="AM623" s="44" t="s">
        <v>17</v>
      </c>
      <c r="AN623" s="1157">
        <f>$AN$8</f>
        <v>0.7</v>
      </c>
      <c r="AO623" s="1157"/>
      <c r="AP623" s="25"/>
      <c r="AQ623" s="25"/>
      <c r="AR623" s="25"/>
      <c r="AS623" s="25"/>
      <c r="AT623" s="35">
        <f>ROUND(ROUND(ROUND(H623*P624,0)*V600,0)*AN623,0)</f>
        <v>151</v>
      </c>
      <c r="AU623" s="31"/>
    </row>
    <row r="624" spans="1:47" ht="17.100000000000001" customHeight="1" x14ac:dyDescent="0.15">
      <c r="A624" s="32">
        <v>44</v>
      </c>
      <c r="B624" s="33" t="s">
        <v>7404</v>
      </c>
      <c r="C624" s="34" t="s">
        <v>9897</v>
      </c>
      <c r="D624" s="1276"/>
      <c r="E624" s="1278"/>
      <c r="F624" s="1276"/>
      <c r="G624" s="1277"/>
      <c r="H624" s="418"/>
      <c r="I624" s="419"/>
      <c r="J624" s="419"/>
      <c r="K624" s="425"/>
      <c r="L624" s="420"/>
      <c r="M624" s="421"/>
      <c r="N624" s="421"/>
      <c r="O624" s="26" t="s">
        <v>17</v>
      </c>
      <c r="P624" s="1180">
        <f>$P$12</f>
        <v>0.96499999999999997</v>
      </c>
      <c r="Q624" s="1180"/>
      <c r="R624" s="166"/>
      <c r="S624" s="167"/>
      <c r="T624" s="167"/>
      <c r="U624" s="93"/>
      <c r="V624" s="2"/>
      <c r="W624" s="22"/>
      <c r="X624" s="1273"/>
      <c r="Y624" s="1273"/>
      <c r="Z624" s="1273"/>
      <c r="AA624" s="1273"/>
      <c r="AB624" s="1273"/>
      <c r="AC624" s="448" t="s">
        <v>8385</v>
      </c>
      <c r="AD624" s="99"/>
      <c r="AE624" s="99"/>
      <c r="AF624" s="43"/>
      <c r="AG624" s="43"/>
      <c r="AH624" s="43"/>
      <c r="AI624" s="43"/>
      <c r="AJ624" s="43"/>
      <c r="AK624" s="43"/>
      <c r="AL624" s="43"/>
      <c r="AM624" s="44" t="s">
        <v>17</v>
      </c>
      <c r="AN624" s="1157">
        <f>$AN$9</f>
        <v>0.5</v>
      </c>
      <c r="AO624" s="1157"/>
      <c r="AP624" s="25"/>
      <c r="AQ624" s="25"/>
      <c r="AR624" s="25"/>
      <c r="AS624" s="25"/>
      <c r="AT624" s="35">
        <f>ROUND(ROUND(ROUND(H623*P624,0)*V600,0)*AN624,0)</f>
        <v>108</v>
      </c>
      <c r="AU624" s="31"/>
    </row>
    <row r="625" spans="1:47" ht="17.100000000000001" customHeight="1" x14ac:dyDescent="0.15">
      <c r="A625" s="32">
        <v>44</v>
      </c>
      <c r="B625" s="33" t="s">
        <v>7406</v>
      </c>
      <c r="C625" s="34" t="s">
        <v>9898</v>
      </c>
      <c r="D625" s="422"/>
      <c r="E625" s="424"/>
      <c r="F625" s="29"/>
      <c r="G625" s="29"/>
      <c r="H625" s="20"/>
      <c r="K625" s="21"/>
      <c r="L625" s="416"/>
      <c r="M625" s="417"/>
      <c r="N625" s="417"/>
      <c r="O625" s="65"/>
      <c r="P625" s="156"/>
      <c r="Q625" s="156"/>
      <c r="R625" s="166"/>
      <c r="S625" s="167"/>
      <c r="T625" s="314"/>
      <c r="W625" s="449"/>
      <c r="X625" s="42"/>
      <c r="Y625" s="43"/>
      <c r="Z625" s="44"/>
      <c r="AA625" s="44"/>
      <c r="AB625" s="43"/>
      <c r="AC625" s="450"/>
      <c r="AD625" s="43"/>
      <c r="AE625" s="43"/>
      <c r="AF625" s="43"/>
      <c r="AG625" s="43"/>
      <c r="AH625" s="43"/>
      <c r="AI625" s="43"/>
      <c r="AJ625" s="43"/>
      <c r="AK625" s="43"/>
      <c r="AL625" s="43"/>
      <c r="AM625" s="44"/>
      <c r="AN625" s="45"/>
      <c r="AO625" s="45"/>
      <c r="AP625" s="1198" t="s">
        <v>4833</v>
      </c>
      <c r="AQ625" s="1281"/>
      <c r="AR625" s="1281"/>
      <c r="AS625" s="1299"/>
      <c r="AT625" s="35">
        <f>ROUND(ROUND(H623*V600,0)*AR628,0)</f>
        <v>212</v>
      </c>
      <c r="AU625" s="31"/>
    </row>
    <row r="626" spans="1:47" ht="17.100000000000001" customHeight="1" x14ac:dyDescent="0.15">
      <c r="A626" s="32">
        <v>44</v>
      </c>
      <c r="B626" s="33" t="s">
        <v>7408</v>
      </c>
      <c r="C626" s="34" t="s">
        <v>9899</v>
      </c>
      <c r="D626" s="422"/>
      <c r="E626" s="424"/>
      <c r="F626" s="29"/>
      <c r="G626" s="29"/>
      <c r="H626" s="20"/>
      <c r="K626" s="21"/>
      <c r="L626" s="418"/>
      <c r="M626" s="419"/>
      <c r="N626" s="419"/>
      <c r="O626" s="23"/>
      <c r="P626" s="167"/>
      <c r="Q626" s="167"/>
      <c r="R626" s="166"/>
      <c r="S626" s="167"/>
      <c r="T626" s="314"/>
      <c r="W626" s="449"/>
      <c r="X626" s="1271" t="s">
        <v>4824</v>
      </c>
      <c r="Y626" s="1202"/>
      <c r="Z626" s="1202"/>
      <c r="AA626" s="1202"/>
      <c r="AB626" s="1202"/>
      <c r="AC626" s="448" t="s">
        <v>4825</v>
      </c>
      <c r="AD626" s="99"/>
      <c r="AE626" s="99"/>
      <c r="AF626" s="43"/>
      <c r="AG626" s="43"/>
      <c r="AH626" s="43"/>
      <c r="AI626" s="43"/>
      <c r="AJ626" s="43"/>
      <c r="AK626" s="43"/>
      <c r="AL626" s="43"/>
      <c r="AM626" s="44" t="s">
        <v>17</v>
      </c>
      <c r="AN626" s="1157">
        <f>$AN$8</f>
        <v>0.7</v>
      </c>
      <c r="AO626" s="1157"/>
      <c r="AP626" s="1268"/>
      <c r="AQ626" s="1269"/>
      <c r="AR626" s="1269"/>
      <c r="AS626" s="1270"/>
      <c r="AT626" s="35">
        <f>ROUND(ROUND(ROUND(H623*V600,0)*AN626,0)*AR628,0)</f>
        <v>148</v>
      </c>
      <c r="AU626" s="31"/>
    </row>
    <row r="627" spans="1:47" ht="17.100000000000001" customHeight="1" x14ac:dyDescent="0.15">
      <c r="A627" s="32">
        <v>44</v>
      </c>
      <c r="B627" s="33" t="s">
        <v>7410</v>
      </c>
      <c r="C627" s="34" t="s">
        <v>9900</v>
      </c>
      <c r="D627" s="422"/>
      <c r="E627" s="424"/>
      <c r="F627" s="29"/>
      <c r="G627" s="29"/>
      <c r="H627" s="20"/>
      <c r="K627" s="21"/>
      <c r="L627" s="420"/>
      <c r="M627" s="421"/>
      <c r="N627" s="421"/>
      <c r="O627" s="26"/>
      <c r="P627" s="27"/>
      <c r="Q627" s="27"/>
      <c r="R627" s="166"/>
      <c r="S627" s="167"/>
      <c r="T627" s="314"/>
      <c r="W627" s="449"/>
      <c r="X627" s="1272"/>
      <c r="Y627" s="1273"/>
      <c r="Z627" s="1273"/>
      <c r="AA627" s="1273"/>
      <c r="AB627" s="1273"/>
      <c r="AC627" s="448" t="s">
        <v>8385</v>
      </c>
      <c r="AD627" s="99"/>
      <c r="AE627" s="99"/>
      <c r="AF627" s="43"/>
      <c r="AG627" s="43"/>
      <c r="AH627" s="43"/>
      <c r="AI627" s="43"/>
      <c r="AJ627" s="43"/>
      <c r="AK627" s="43"/>
      <c r="AL627" s="43"/>
      <c r="AM627" s="44" t="s">
        <v>17</v>
      </c>
      <c r="AN627" s="1157">
        <f>$AN$9</f>
        <v>0.5</v>
      </c>
      <c r="AO627" s="1157"/>
      <c r="AP627" s="20"/>
      <c r="AQ627" s="4"/>
      <c r="AR627" s="4"/>
      <c r="AS627" s="21"/>
      <c r="AT627" s="35">
        <f>ROUND(ROUND(ROUND(H623*V600,0)*AN627,0)*AR628,0)</f>
        <v>106</v>
      </c>
      <c r="AU627" s="31"/>
    </row>
    <row r="628" spans="1:47" ht="17.100000000000001" customHeight="1" x14ac:dyDescent="0.15">
      <c r="A628" s="32">
        <v>44</v>
      </c>
      <c r="B628" s="33" t="s">
        <v>7412</v>
      </c>
      <c r="C628" s="34" t="s">
        <v>9901</v>
      </c>
      <c r="D628" s="422"/>
      <c r="E628" s="424"/>
      <c r="F628" s="29"/>
      <c r="G628" s="29"/>
      <c r="H628" s="20"/>
      <c r="K628" s="21"/>
      <c r="L628" s="1271" t="s">
        <v>4829</v>
      </c>
      <c r="M628" s="1202"/>
      <c r="N628" s="1202"/>
      <c r="O628" s="1202"/>
      <c r="P628" s="1202"/>
      <c r="Q628" s="1202"/>
      <c r="R628" s="418"/>
      <c r="S628" s="419"/>
      <c r="T628" s="425"/>
      <c r="W628" s="449"/>
      <c r="X628" s="42"/>
      <c r="Y628" s="43"/>
      <c r="Z628" s="44"/>
      <c r="AA628" s="44"/>
      <c r="AB628" s="43"/>
      <c r="AC628" s="450"/>
      <c r="AD628" s="43"/>
      <c r="AE628" s="43"/>
      <c r="AF628" s="43"/>
      <c r="AG628" s="43"/>
      <c r="AH628" s="43"/>
      <c r="AI628" s="43"/>
      <c r="AJ628" s="43"/>
      <c r="AK628" s="43"/>
      <c r="AL628" s="43"/>
      <c r="AM628" s="44"/>
      <c r="AN628" s="45"/>
      <c r="AO628" s="45"/>
      <c r="AP628" s="20"/>
      <c r="AQ628" s="23" t="s">
        <v>17</v>
      </c>
      <c r="AR628" s="1158">
        <f>AR616</f>
        <v>0.95</v>
      </c>
      <c r="AS628" s="1159"/>
      <c r="AT628" s="35">
        <f>ROUND(ROUND(ROUND(H623*P630,0)*V600,0)*AR628,0)</f>
        <v>204</v>
      </c>
      <c r="AU628" s="31"/>
    </row>
    <row r="629" spans="1:47" ht="17.100000000000001" customHeight="1" x14ac:dyDescent="0.15">
      <c r="A629" s="32">
        <v>44</v>
      </c>
      <c r="B629" s="33" t="s">
        <v>7414</v>
      </c>
      <c r="C629" s="34" t="s">
        <v>9902</v>
      </c>
      <c r="D629" s="422"/>
      <c r="E629" s="424"/>
      <c r="F629" s="29"/>
      <c r="G629" s="29"/>
      <c r="H629" s="20"/>
      <c r="K629" s="21"/>
      <c r="L629" s="1228"/>
      <c r="M629" s="1283"/>
      <c r="N629" s="1283"/>
      <c r="O629" s="1283"/>
      <c r="P629" s="1283"/>
      <c r="Q629" s="1283"/>
      <c r="R629" s="418"/>
      <c r="S629" s="419"/>
      <c r="T629" s="425"/>
      <c r="W629" s="449"/>
      <c r="X629" s="1271" t="s">
        <v>4824</v>
      </c>
      <c r="Y629" s="1202"/>
      <c r="Z629" s="1202"/>
      <c r="AA629" s="1202"/>
      <c r="AB629" s="1202"/>
      <c r="AC629" s="448" t="s">
        <v>4825</v>
      </c>
      <c r="AD629" s="99"/>
      <c r="AE629" s="99"/>
      <c r="AF629" s="43"/>
      <c r="AG629" s="43"/>
      <c r="AH629" s="43"/>
      <c r="AI629" s="43"/>
      <c r="AJ629" s="43"/>
      <c r="AK629" s="43"/>
      <c r="AL629" s="43"/>
      <c r="AM629" s="44" t="s">
        <v>17</v>
      </c>
      <c r="AN629" s="1157">
        <f>$AN$8</f>
        <v>0.7</v>
      </c>
      <c r="AO629" s="1157"/>
      <c r="AP629" s="20"/>
      <c r="AQ629" s="4"/>
      <c r="AR629" s="4"/>
      <c r="AS629" s="21"/>
      <c r="AT629" s="35">
        <f>ROUND(ROUND(ROUND(ROUND(H623*P630,0)*V600,0)*AN629,0)*AR628,0)</f>
        <v>143</v>
      </c>
      <c r="AU629" s="31"/>
    </row>
    <row r="630" spans="1:47" ht="17.100000000000001" customHeight="1" x14ac:dyDescent="0.15">
      <c r="A630" s="32">
        <v>44</v>
      </c>
      <c r="B630" s="33" t="s">
        <v>7416</v>
      </c>
      <c r="C630" s="34" t="s">
        <v>9903</v>
      </c>
      <c r="D630" s="422"/>
      <c r="E630" s="424"/>
      <c r="F630" s="29"/>
      <c r="G630" s="29"/>
      <c r="H630" s="20"/>
      <c r="K630" s="21"/>
      <c r="L630" s="420"/>
      <c r="M630" s="421"/>
      <c r="N630" s="421"/>
      <c r="O630" s="26" t="s">
        <v>17</v>
      </c>
      <c r="P630" s="1180">
        <f>$P$12</f>
        <v>0.96499999999999997</v>
      </c>
      <c r="Q630" s="1180"/>
      <c r="R630" s="166"/>
      <c r="S630" s="167"/>
      <c r="T630" s="314"/>
      <c r="W630" s="449"/>
      <c r="X630" s="1272"/>
      <c r="Y630" s="1273"/>
      <c r="Z630" s="1273"/>
      <c r="AA630" s="1273"/>
      <c r="AB630" s="1273"/>
      <c r="AC630" s="448" t="s">
        <v>8385</v>
      </c>
      <c r="AD630" s="99"/>
      <c r="AE630" s="99"/>
      <c r="AF630" s="43"/>
      <c r="AG630" s="43"/>
      <c r="AH630" s="43"/>
      <c r="AI630" s="43"/>
      <c r="AJ630" s="43"/>
      <c r="AK630" s="43"/>
      <c r="AL630" s="43"/>
      <c r="AM630" s="44" t="s">
        <v>17</v>
      </c>
      <c r="AN630" s="1157">
        <f>$AN$9</f>
        <v>0.5</v>
      </c>
      <c r="AO630" s="1157"/>
      <c r="AP630" s="24"/>
      <c r="AQ630" s="25"/>
      <c r="AR630" s="25"/>
      <c r="AS630" s="38"/>
      <c r="AT630" s="35">
        <f>ROUND(ROUND(ROUND(ROUND(H623*P630,0)*V600,0)*AN630,0)*AR628,0)</f>
        <v>103</v>
      </c>
      <c r="AU630" s="31"/>
    </row>
    <row r="631" spans="1:47" ht="17.100000000000001" customHeight="1" x14ac:dyDescent="0.15">
      <c r="A631" s="32">
        <v>44</v>
      </c>
      <c r="B631" s="33" t="s">
        <v>7418</v>
      </c>
      <c r="C631" s="34" t="s">
        <v>9904</v>
      </c>
      <c r="D631" s="422"/>
      <c r="E631" s="424"/>
      <c r="F631" s="29"/>
      <c r="G631" s="29"/>
      <c r="H631" s="1085" t="s">
        <v>4866</v>
      </c>
      <c r="I631" s="1133"/>
      <c r="J631" s="1133"/>
      <c r="K631" s="1134"/>
      <c r="L631" s="416"/>
      <c r="M631" s="417"/>
      <c r="N631" s="417"/>
      <c r="O631" s="65"/>
      <c r="P631" s="156"/>
      <c r="Q631" s="156"/>
      <c r="R631" s="1301" t="s">
        <v>9279</v>
      </c>
      <c r="S631" s="1117"/>
      <c r="T631" s="1117"/>
      <c r="U631" s="1218" t="s">
        <v>9700</v>
      </c>
      <c r="V631" s="1340"/>
      <c r="W631" s="1341"/>
      <c r="X631" s="43"/>
      <c r="Y631" s="43"/>
      <c r="Z631" s="44"/>
      <c r="AA631" s="44"/>
      <c r="AB631" s="43"/>
      <c r="AC631" s="450"/>
      <c r="AD631" s="43"/>
      <c r="AE631" s="43"/>
      <c r="AF631" s="43"/>
      <c r="AG631" s="43"/>
      <c r="AH631" s="43"/>
      <c r="AI631" s="43"/>
      <c r="AJ631" s="43"/>
      <c r="AK631" s="43"/>
      <c r="AL631" s="43"/>
      <c r="AM631" s="44"/>
      <c r="AN631" s="45"/>
      <c r="AO631" s="45"/>
      <c r="AP631" s="43"/>
      <c r="AQ631" s="43"/>
      <c r="AR631" s="43"/>
      <c r="AS631" s="43"/>
      <c r="AT631" s="35">
        <f>ROUND(H635*V636,0)</f>
        <v>192</v>
      </c>
      <c r="AU631" s="66" t="s">
        <v>4822</v>
      </c>
    </row>
    <row r="632" spans="1:47" ht="17.100000000000001" customHeight="1" x14ac:dyDescent="0.15">
      <c r="A632" s="32">
        <v>44</v>
      </c>
      <c r="B632" s="33" t="s">
        <v>7420</v>
      </c>
      <c r="C632" s="34" t="s">
        <v>9905</v>
      </c>
      <c r="D632" s="422"/>
      <c r="E632" s="424"/>
      <c r="F632" s="29"/>
      <c r="G632" s="29"/>
      <c r="H632" s="1137"/>
      <c r="I632" s="1135"/>
      <c r="J632" s="1135"/>
      <c r="K632" s="1136"/>
      <c r="L632" s="418"/>
      <c r="M632" s="419"/>
      <c r="N632" s="419"/>
      <c r="O632" s="23"/>
      <c r="P632" s="167"/>
      <c r="Q632" s="167"/>
      <c r="R632" s="1313"/>
      <c r="S632" s="1314"/>
      <c r="T632" s="1314"/>
      <c r="U632" s="1308"/>
      <c r="V632" s="1309"/>
      <c r="W632" s="1310"/>
      <c r="X632" s="1202" t="s">
        <v>4824</v>
      </c>
      <c r="Y632" s="1202"/>
      <c r="Z632" s="1202"/>
      <c r="AA632" s="1202"/>
      <c r="AB632" s="1202"/>
      <c r="AC632" s="448" t="s">
        <v>4825</v>
      </c>
      <c r="AD632" s="99"/>
      <c r="AE632" s="99"/>
      <c r="AF632" s="43"/>
      <c r="AG632" s="43"/>
      <c r="AH632" s="43"/>
      <c r="AI632" s="43"/>
      <c r="AJ632" s="43"/>
      <c r="AK632" s="43"/>
      <c r="AL632" s="43"/>
      <c r="AM632" s="44" t="s">
        <v>17</v>
      </c>
      <c r="AN632" s="1157">
        <f>$AN$8</f>
        <v>0.7</v>
      </c>
      <c r="AO632" s="1157"/>
      <c r="AP632" s="43"/>
      <c r="AQ632" s="43"/>
      <c r="AR632" s="43"/>
      <c r="AS632" s="43"/>
      <c r="AT632" s="35">
        <f>ROUND(ROUND(H635*V636,0)*AN632,0)</f>
        <v>134</v>
      </c>
      <c r="AU632" s="31"/>
    </row>
    <row r="633" spans="1:47" ht="17.100000000000001" customHeight="1" x14ac:dyDescent="0.15">
      <c r="A633" s="32">
        <v>44</v>
      </c>
      <c r="B633" s="33" t="s">
        <v>7422</v>
      </c>
      <c r="C633" s="34" t="s">
        <v>9906</v>
      </c>
      <c r="D633" s="422"/>
      <c r="E633" s="424"/>
      <c r="F633" s="29"/>
      <c r="G633" s="29"/>
      <c r="H633" s="1137"/>
      <c r="I633" s="1135"/>
      <c r="J633" s="1135"/>
      <c r="K633" s="1136"/>
      <c r="L633" s="420"/>
      <c r="M633" s="421"/>
      <c r="N633" s="421"/>
      <c r="O633" s="26"/>
      <c r="P633" s="27"/>
      <c r="Q633" s="27"/>
      <c r="R633" s="1313"/>
      <c r="S633" s="1314"/>
      <c r="T633" s="1314"/>
      <c r="U633" s="1308"/>
      <c r="V633" s="1309"/>
      <c r="W633" s="1310"/>
      <c r="X633" s="1273"/>
      <c r="Y633" s="1273"/>
      <c r="Z633" s="1273"/>
      <c r="AA633" s="1273"/>
      <c r="AB633" s="1273"/>
      <c r="AC633" s="448" t="s">
        <v>8385</v>
      </c>
      <c r="AD633" s="99"/>
      <c r="AE633" s="99"/>
      <c r="AF633" s="43"/>
      <c r="AG633" s="43"/>
      <c r="AH633" s="43"/>
      <c r="AI633" s="43"/>
      <c r="AJ633" s="43"/>
      <c r="AK633" s="43"/>
      <c r="AL633" s="43"/>
      <c r="AM633" s="44" t="s">
        <v>17</v>
      </c>
      <c r="AN633" s="1157">
        <f>$AN$9</f>
        <v>0.5</v>
      </c>
      <c r="AO633" s="1157"/>
      <c r="AP633" s="43"/>
      <c r="AQ633" s="43"/>
      <c r="AR633" s="43"/>
      <c r="AS633" s="43"/>
      <c r="AT633" s="35">
        <f>ROUND(ROUND(H635*V636,0)*AN633,0)</f>
        <v>96</v>
      </c>
      <c r="AU633" s="31"/>
    </row>
    <row r="634" spans="1:47" ht="17.100000000000001" customHeight="1" x14ac:dyDescent="0.15">
      <c r="A634" s="32">
        <v>44</v>
      </c>
      <c r="B634" s="33" t="s">
        <v>7424</v>
      </c>
      <c r="C634" s="34" t="s">
        <v>9907</v>
      </c>
      <c r="D634" s="422"/>
      <c r="E634" s="424"/>
      <c r="F634" s="29"/>
      <c r="G634" s="29"/>
      <c r="H634" s="1268"/>
      <c r="I634" s="1269"/>
      <c r="J634" s="1269"/>
      <c r="K634" s="1270"/>
      <c r="L634" s="1271" t="s">
        <v>4829</v>
      </c>
      <c r="M634" s="1202"/>
      <c r="N634" s="1202"/>
      <c r="O634" s="1202"/>
      <c r="P634" s="1202"/>
      <c r="Q634" s="1202"/>
      <c r="R634" s="1313"/>
      <c r="S634" s="1314"/>
      <c r="T634" s="1314"/>
      <c r="U634" s="1068"/>
      <c r="V634" s="1069"/>
      <c r="W634" s="1070"/>
      <c r="X634" s="43"/>
      <c r="Y634" s="43"/>
      <c r="Z634" s="44"/>
      <c r="AA634" s="44"/>
      <c r="AB634" s="43"/>
      <c r="AC634" s="450"/>
      <c r="AD634" s="43"/>
      <c r="AE634" s="43"/>
      <c r="AF634" s="43"/>
      <c r="AG634" s="43"/>
      <c r="AH634" s="43"/>
      <c r="AI634" s="43"/>
      <c r="AJ634" s="43"/>
      <c r="AK634" s="43"/>
      <c r="AL634" s="43"/>
      <c r="AM634" s="44"/>
      <c r="AN634" s="45"/>
      <c r="AO634" s="45"/>
      <c r="AP634" s="43"/>
      <c r="AQ634" s="43"/>
      <c r="AR634" s="25"/>
      <c r="AS634" s="25"/>
      <c r="AT634" s="35">
        <f>ROUND(ROUND(H635*P636,0)*V636,0)</f>
        <v>186</v>
      </c>
      <c r="AU634" s="31"/>
    </row>
    <row r="635" spans="1:47" ht="17.100000000000001" customHeight="1" x14ac:dyDescent="0.15">
      <c r="A635" s="32">
        <v>44</v>
      </c>
      <c r="B635" s="33" t="s">
        <v>7426</v>
      </c>
      <c r="C635" s="34" t="s">
        <v>9908</v>
      </c>
      <c r="D635" s="422"/>
      <c r="E635" s="424"/>
      <c r="F635" s="29"/>
      <c r="G635" s="29"/>
      <c r="H635" s="1280">
        <f>'16就労移行支援(養成・基本)'!K215</f>
        <v>384</v>
      </c>
      <c r="I635" s="1108"/>
      <c r="J635" s="4" t="s">
        <v>21</v>
      </c>
      <c r="K635" s="22"/>
      <c r="L635" s="1228"/>
      <c r="M635" s="1283"/>
      <c r="N635" s="1283"/>
      <c r="O635" s="1283"/>
      <c r="P635" s="1283"/>
      <c r="Q635" s="1283"/>
      <c r="R635" s="1313"/>
      <c r="S635" s="1314"/>
      <c r="T635" s="1315"/>
      <c r="W635" s="449"/>
      <c r="X635" s="1271" t="s">
        <v>4824</v>
      </c>
      <c r="Y635" s="1202"/>
      <c r="Z635" s="1202"/>
      <c r="AA635" s="1202"/>
      <c r="AB635" s="1202"/>
      <c r="AC635" s="448" t="s">
        <v>4825</v>
      </c>
      <c r="AD635" s="99"/>
      <c r="AE635" s="99"/>
      <c r="AF635" s="43"/>
      <c r="AG635" s="43"/>
      <c r="AH635" s="43"/>
      <c r="AI635" s="43"/>
      <c r="AJ635" s="43"/>
      <c r="AK635" s="43"/>
      <c r="AL635" s="43"/>
      <c r="AM635" s="44" t="s">
        <v>17</v>
      </c>
      <c r="AN635" s="1157">
        <f>$AN$8</f>
        <v>0.7</v>
      </c>
      <c r="AO635" s="1157"/>
      <c r="AP635" s="25"/>
      <c r="AQ635" s="25"/>
      <c r="AR635" s="25"/>
      <c r="AS635" s="25"/>
      <c r="AT635" s="35">
        <f>ROUND(ROUND(ROUND(H635*P636,0)*V636,0)*AN635,0)</f>
        <v>130</v>
      </c>
      <c r="AU635" s="31"/>
    </row>
    <row r="636" spans="1:47" ht="17.100000000000001" customHeight="1" x14ac:dyDescent="0.15">
      <c r="A636" s="32">
        <v>44</v>
      </c>
      <c r="B636" s="33" t="s">
        <v>7428</v>
      </c>
      <c r="C636" s="34" t="s">
        <v>9909</v>
      </c>
      <c r="D636" s="422"/>
      <c r="E636" s="424"/>
      <c r="F636" s="29"/>
      <c r="G636" s="29"/>
      <c r="H636" s="418"/>
      <c r="I636" s="419"/>
      <c r="J636" s="419"/>
      <c r="K636" s="425"/>
      <c r="L636" s="420"/>
      <c r="M636" s="421"/>
      <c r="N636" s="421"/>
      <c r="O636" s="26" t="s">
        <v>17</v>
      </c>
      <c r="P636" s="1180">
        <f>$P$12</f>
        <v>0.96499999999999997</v>
      </c>
      <c r="Q636" s="1180"/>
      <c r="R636" s="1276"/>
      <c r="S636" s="1277"/>
      <c r="T636" s="1278"/>
      <c r="U636" s="23" t="s">
        <v>17</v>
      </c>
      <c r="V636" s="1158">
        <f>$V$432</f>
        <v>0.5</v>
      </c>
      <c r="W636" s="1159"/>
      <c r="X636" s="1272"/>
      <c r="Y636" s="1273"/>
      <c r="Z636" s="1273"/>
      <c r="AA636" s="1273"/>
      <c r="AB636" s="1273"/>
      <c r="AC636" s="448" t="s">
        <v>8385</v>
      </c>
      <c r="AD636" s="99"/>
      <c r="AE636" s="99"/>
      <c r="AF636" s="43"/>
      <c r="AG636" s="43"/>
      <c r="AH636" s="43"/>
      <c r="AI636" s="43"/>
      <c r="AJ636" s="43"/>
      <c r="AK636" s="43"/>
      <c r="AL636" s="43"/>
      <c r="AM636" s="44" t="s">
        <v>17</v>
      </c>
      <c r="AN636" s="1157">
        <f>$AN$9</f>
        <v>0.5</v>
      </c>
      <c r="AO636" s="1157"/>
      <c r="AP636" s="25"/>
      <c r="AQ636" s="25"/>
      <c r="AR636" s="25"/>
      <c r="AS636" s="25"/>
      <c r="AT636" s="35">
        <f>ROUND(ROUND(ROUND(H635*P636,0)*V636,0)*AN636,0)</f>
        <v>93</v>
      </c>
      <c r="AU636" s="31"/>
    </row>
    <row r="637" spans="1:47" ht="17.100000000000001" customHeight="1" x14ac:dyDescent="0.15">
      <c r="A637" s="32">
        <v>44</v>
      </c>
      <c r="B637" s="33" t="s">
        <v>7430</v>
      </c>
      <c r="C637" s="34" t="s">
        <v>9910</v>
      </c>
      <c r="D637" s="422"/>
      <c r="E637" s="424"/>
      <c r="F637" s="29"/>
      <c r="G637" s="29"/>
      <c r="H637" s="20"/>
      <c r="K637" s="21"/>
      <c r="L637" s="416"/>
      <c r="M637" s="417"/>
      <c r="N637" s="417"/>
      <c r="O637" s="65"/>
      <c r="P637" s="156"/>
      <c r="Q637" s="156"/>
      <c r="R637" s="166"/>
      <c r="S637" s="167"/>
      <c r="T637" s="314"/>
      <c r="W637" s="449"/>
      <c r="X637" s="42"/>
      <c r="Y637" s="43"/>
      <c r="Z637" s="44"/>
      <c r="AA637" s="44"/>
      <c r="AB637" s="43"/>
      <c r="AC637" s="450"/>
      <c r="AD637" s="43"/>
      <c r="AE637" s="43"/>
      <c r="AF637" s="43"/>
      <c r="AG637" s="43"/>
      <c r="AH637" s="43"/>
      <c r="AI637" s="43"/>
      <c r="AJ637" s="43"/>
      <c r="AK637" s="43"/>
      <c r="AL637" s="43"/>
      <c r="AM637" s="44"/>
      <c r="AN637" s="45"/>
      <c r="AO637" s="45"/>
      <c r="AP637" s="1198" t="s">
        <v>4833</v>
      </c>
      <c r="AQ637" s="1281"/>
      <c r="AR637" s="1281"/>
      <c r="AS637" s="1299"/>
      <c r="AT637" s="35">
        <f>ROUND(ROUND(H635*V636,0)*AR640,0)</f>
        <v>182</v>
      </c>
      <c r="AU637" s="31"/>
    </row>
    <row r="638" spans="1:47" ht="17.100000000000001" customHeight="1" x14ac:dyDescent="0.15">
      <c r="A638" s="32">
        <v>44</v>
      </c>
      <c r="B638" s="33" t="s">
        <v>7432</v>
      </c>
      <c r="C638" s="34" t="s">
        <v>9911</v>
      </c>
      <c r="D638" s="422"/>
      <c r="E638" s="424"/>
      <c r="F638" s="29"/>
      <c r="G638" s="29"/>
      <c r="H638" s="20"/>
      <c r="K638" s="21"/>
      <c r="L638" s="418"/>
      <c r="M638" s="419"/>
      <c r="N638" s="419"/>
      <c r="O638" s="23"/>
      <c r="P638" s="167"/>
      <c r="Q638" s="167"/>
      <c r="R638" s="166"/>
      <c r="S638" s="167"/>
      <c r="T638" s="314"/>
      <c r="W638" s="449"/>
      <c r="X638" s="1271" t="s">
        <v>4824</v>
      </c>
      <c r="Y638" s="1202"/>
      <c r="Z638" s="1202"/>
      <c r="AA638" s="1202"/>
      <c r="AB638" s="1202"/>
      <c r="AC638" s="448" t="s">
        <v>4825</v>
      </c>
      <c r="AD638" s="99"/>
      <c r="AE638" s="99"/>
      <c r="AF638" s="43"/>
      <c r="AG638" s="43"/>
      <c r="AH638" s="43"/>
      <c r="AI638" s="43"/>
      <c r="AJ638" s="43"/>
      <c r="AK638" s="43"/>
      <c r="AL638" s="43"/>
      <c r="AM638" s="44" t="s">
        <v>17</v>
      </c>
      <c r="AN638" s="1157">
        <f>$AN$8</f>
        <v>0.7</v>
      </c>
      <c r="AO638" s="1157"/>
      <c r="AP638" s="1268"/>
      <c r="AQ638" s="1269"/>
      <c r="AR638" s="1269"/>
      <c r="AS638" s="1270"/>
      <c r="AT638" s="35">
        <f>ROUND(ROUND(ROUND(H635*V636,0)*AN638,0)*AR640,0)</f>
        <v>127</v>
      </c>
      <c r="AU638" s="31"/>
    </row>
    <row r="639" spans="1:47" ht="17.100000000000001" customHeight="1" x14ac:dyDescent="0.15">
      <c r="A639" s="32">
        <v>44</v>
      </c>
      <c r="B639" s="33" t="s">
        <v>7434</v>
      </c>
      <c r="C639" s="34" t="s">
        <v>9912</v>
      </c>
      <c r="D639" s="422"/>
      <c r="E639" s="424"/>
      <c r="F639" s="29"/>
      <c r="G639" s="29"/>
      <c r="H639" s="20"/>
      <c r="K639" s="21"/>
      <c r="L639" s="420"/>
      <c r="M639" s="421"/>
      <c r="N639" s="421"/>
      <c r="O639" s="26"/>
      <c r="P639" s="27"/>
      <c r="Q639" s="27"/>
      <c r="R639" s="166"/>
      <c r="S639" s="167"/>
      <c r="T639" s="314"/>
      <c r="W639" s="449"/>
      <c r="X639" s="1272"/>
      <c r="Y639" s="1273"/>
      <c r="Z639" s="1273"/>
      <c r="AA639" s="1273"/>
      <c r="AB639" s="1273"/>
      <c r="AC639" s="448" t="s">
        <v>8385</v>
      </c>
      <c r="AD639" s="99"/>
      <c r="AE639" s="99"/>
      <c r="AF639" s="43"/>
      <c r="AG639" s="43"/>
      <c r="AH639" s="43"/>
      <c r="AI639" s="43"/>
      <c r="AJ639" s="43"/>
      <c r="AK639" s="43"/>
      <c r="AL639" s="43"/>
      <c r="AM639" s="44" t="s">
        <v>17</v>
      </c>
      <c r="AN639" s="1157">
        <f>$AN$9</f>
        <v>0.5</v>
      </c>
      <c r="AO639" s="1157"/>
      <c r="AP639" s="20"/>
      <c r="AQ639" s="4"/>
      <c r="AR639" s="4"/>
      <c r="AS639" s="21"/>
      <c r="AT639" s="35">
        <f>ROUND(ROUND(ROUND(H635*V636,0)*AN639,0)*AR640,0)</f>
        <v>91</v>
      </c>
      <c r="AU639" s="31"/>
    </row>
    <row r="640" spans="1:47" ht="17.100000000000001" customHeight="1" x14ac:dyDescent="0.15">
      <c r="A640" s="32">
        <v>44</v>
      </c>
      <c r="B640" s="33" t="s">
        <v>7436</v>
      </c>
      <c r="C640" s="34" t="s">
        <v>9913</v>
      </c>
      <c r="D640" s="422"/>
      <c r="E640" s="424"/>
      <c r="F640" s="29"/>
      <c r="G640" s="29"/>
      <c r="H640" s="20"/>
      <c r="K640" s="21"/>
      <c r="L640" s="1271" t="s">
        <v>4829</v>
      </c>
      <c r="M640" s="1202"/>
      <c r="N640" s="1202"/>
      <c r="O640" s="1202"/>
      <c r="P640" s="1202"/>
      <c r="Q640" s="1202"/>
      <c r="R640" s="418"/>
      <c r="S640" s="419"/>
      <c r="T640" s="425"/>
      <c r="W640" s="449"/>
      <c r="X640" s="42"/>
      <c r="Y640" s="43"/>
      <c r="Z640" s="44"/>
      <c r="AA640" s="44"/>
      <c r="AB640" s="43"/>
      <c r="AC640" s="450"/>
      <c r="AD640" s="43"/>
      <c r="AE640" s="43"/>
      <c r="AF640" s="43"/>
      <c r="AG640" s="43"/>
      <c r="AH640" s="43"/>
      <c r="AI640" s="43"/>
      <c r="AJ640" s="43"/>
      <c r="AK640" s="43"/>
      <c r="AL640" s="43"/>
      <c r="AM640" s="44"/>
      <c r="AN640" s="45"/>
      <c r="AO640" s="45"/>
      <c r="AP640" s="20"/>
      <c r="AQ640" s="23" t="s">
        <v>17</v>
      </c>
      <c r="AR640" s="1158">
        <f>AR628</f>
        <v>0.95</v>
      </c>
      <c r="AS640" s="1159"/>
      <c r="AT640" s="35">
        <f>ROUND(ROUND(ROUND(H635*P642,0)*V636,0)*AR640,0)</f>
        <v>177</v>
      </c>
      <c r="AU640" s="31"/>
    </row>
    <row r="641" spans="1:47" ht="17.100000000000001" customHeight="1" x14ac:dyDescent="0.15">
      <c r="A641" s="32">
        <v>44</v>
      </c>
      <c r="B641" s="33" t="s">
        <v>7438</v>
      </c>
      <c r="C641" s="34" t="s">
        <v>9914</v>
      </c>
      <c r="D641" s="422"/>
      <c r="E641" s="424"/>
      <c r="F641" s="29"/>
      <c r="G641" s="29"/>
      <c r="H641" s="20"/>
      <c r="K641" s="21"/>
      <c r="L641" s="1228"/>
      <c r="M641" s="1283"/>
      <c r="N641" s="1283"/>
      <c r="O641" s="1283"/>
      <c r="P641" s="1283"/>
      <c r="Q641" s="1283"/>
      <c r="R641" s="418"/>
      <c r="S641" s="419"/>
      <c r="T641" s="425"/>
      <c r="W641" s="449"/>
      <c r="X641" s="1271" t="s">
        <v>4824</v>
      </c>
      <c r="Y641" s="1202"/>
      <c r="Z641" s="1202"/>
      <c r="AA641" s="1202"/>
      <c r="AB641" s="1202"/>
      <c r="AC641" s="448" t="s">
        <v>4825</v>
      </c>
      <c r="AD641" s="99"/>
      <c r="AE641" s="99"/>
      <c r="AF641" s="43"/>
      <c r="AG641" s="43"/>
      <c r="AH641" s="43"/>
      <c r="AI641" s="43"/>
      <c r="AJ641" s="43"/>
      <c r="AK641" s="43"/>
      <c r="AL641" s="43"/>
      <c r="AM641" s="44" t="s">
        <v>17</v>
      </c>
      <c r="AN641" s="1157">
        <f>$AN$8</f>
        <v>0.7</v>
      </c>
      <c r="AO641" s="1157"/>
      <c r="AP641" s="20"/>
      <c r="AQ641" s="4"/>
      <c r="AR641" s="4"/>
      <c r="AS641" s="21"/>
      <c r="AT641" s="35">
        <f>ROUND(ROUND(ROUND(ROUND(H635*P642,0)*V636,0)*AN641,0)*AR640,0)</f>
        <v>124</v>
      </c>
      <c r="AU641" s="31"/>
    </row>
    <row r="642" spans="1:47" ht="17.100000000000001" customHeight="1" x14ac:dyDescent="0.15">
      <c r="A642" s="32">
        <v>44</v>
      </c>
      <c r="B642" s="33" t="s">
        <v>7440</v>
      </c>
      <c r="C642" s="34" t="s">
        <v>9915</v>
      </c>
      <c r="D642" s="422"/>
      <c r="E642" s="424"/>
      <c r="F642" s="29"/>
      <c r="G642" s="29"/>
      <c r="H642" s="20"/>
      <c r="K642" s="21"/>
      <c r="L642" s="420"/>
      <c r="M642" s="421"/>
      <c r="N642" s="421"/>
      <c r="O642" s="26" t="s">
        <v>17</v>
      </c>
      <c r="P642" s="1180">
        <f>$P$12</f>
        <v>0.96499999999999997</v>
      </c>
      <c r="Q642" s="1180"/>
      <c r="R642" s="166"/>
      <c r="S642" s="167"/>
      <c r="T642" s="314"/>
      <c r="W642" s="449"/>
      <c r="X642" s="1272"/>
      <c r="Y642" s="1273"/>
      <c r="Z642" s="1273"/>
      <c r="AA642" s="1273"/>
      <c r="AB642" s="1273"/>
      <c r="AC642" s="448" t="s">
        <v>8385</v>
      </c>
      <c r="AD642" s="99"/>
      <c r="AE642" s="99"/>
      <c r="AF642" s="43"/>
      <c r="AG642" s="43"/>
      <c r="AH642" s="43"/>
      <c r="AI642" s="43"/>
      <c r="AJ642" s="43"/>
      <c r="AK642" s="43"/>
      <c r="AL642" s="43"/>
      <c r="AM642" s="44" t="s">
        <v>17</v>
      </c>
      <c r="AN642" s="1157">
        <f>$AN$9</f>
        <v>0.5</v>
      </c>
      <c r="AO642" s="1157"/>
      <c r="AP642" s="24"/>
      <c r="AQ642" s="25"/>
      <c r="AR642" s="25"/>
      <c r="AS642" s="38"/>
      <c r="AT642" s="35">
        <f>ROUND(ROUND(ROUND(ROUND(H635*P642,0)*V636,0)*AN642,0)*AR640,0)</f>
        <v>88</v>
      </c>
      <c r="AU642" s="31"/>
    </row>
    <row r="643" spans="1:47" ht="17.100000000000001" customHeight="1" x14ac:dyDescent="0.15">
      <c r="A643" s="32">
        <v>44</v>
      </c>
      <c r="B643" s="33" t="s">
        <v>7442</v>
      </c>
      <c r="C643" s="34" t="s">
        <v>9916</v>
      </c>
      <c r="D643" s="422"/>
      <c r="E643" s="424"/>
      <c r="F643" s="29"/>
      <c r="G643" s="29"/>
      <c r="H643" s="1085" t="s">
        <v>4879</v>
      </c>
      <c r="I643" s="1133"/>
      <c r="J643" s="1133"/>
      <c r="K643" s="1134"/>
      <c r="L643" s="416"/>
      <c r="M643" s="417"/>
      <c r="N643" s="417"/>
      <c r="O643" s="65"/>
      <c r="P643" s="156"/>
      <c r="Q643" s="156"/>
      <c r="R643" s="166"/>
      <c r="S643" s="167"/>
      <c r="T643" s="167"/>
      <c r="U643" s="93"/>
      <c r="V643" s="2"/>
      <c r="W643" s="22"/>
      <c r="X643" s="43"/>
      <c r="Y643" s="43"/>
      <c r="Z643" s="44"/>
      <c r="AA643" s="44"/>
      <c r="AB643" s="43"/>
      <c r="AC643" s="450"/>
      <c r="AD643" s="43"/>
      <c r="AE643" s="43"/>
      <c r="AF643" s="43"/>
      <c r="AG643" s="43"/>
      <c r="AH643" s="43"/>
      <c r="AI643" s="43"/>
      <c r="AJ643" s="43"/>
      <c r="AK643" s="43"/>
      <c r="AL643" s="43"/>
      <c r="AM643" s="44"/>
      <c r="AN643" s="45"/>
      <c r="AO643" s="45"/>
      <c r="AP643" s="25"/>
      <c r="AQ643" s="25"/>
      <c r="AR643" s="25"/>
      <c r="AS643" s="25"/>
      <c r="AT643" s="35">
        <f>ROUND(H647*V636,0)</f>
        <v>160</v>
      </c>
      <c r="AU643" s="31"/>
    </row>
    <row r="644" spans="1:47" ht="17.100000000000001" customHeight="1" x14ac:dyDescent="0.15">
      <c r="A644" s="32">
        <v>44</v>
      </c>
      <c r="B644" s="33" t="s">
        <v>7444</v>
      </c>
      <c r="C644" s="34" t="s">
        <v>9917</v>
      </c>
      <c r="D644" s="422"/>
      <c r="E644" s="424"/>
      <c r="F644" s="29"/>
      <c r="G644" s="29"/>
      <c r="H644" s="1137"/>
      <c r="I644" s="1135"/>
      <c r="J644" s="1135"/>
      <c r="K644" s="1136"/>
      <c r="L644" s="418"/>
      <c r="M644" s="419"/>
      <c r="N644" s="419"/>
      <c r="O644" s="23"/>
      <c r="P644" s="167"/>
      <c r="Q644" s="167"/>
      <c r="R644" s="166"/>
      <c r="S644" s="167"/>
      <c r="T644" s="167"/>
      <c r="U644" s="93"/>
      <c r="V644" s="2"/>
      <c r="W644" s="22"/>
      <c r="X644" s="1202" t="s">
        <v>4824</v>
      </c>
      <c r="Y644" s="1202"/>
      <c r="Z644" s="1202"/>
      <c r="AA644" s="1202"/>
      <c r="AB644" s="1202"/>
      <c r="AC644" s="448" t="s">
        <v>4825</v>
      </c>
      <c r="AD644" s="99"/>
      <c r="AE644" s="99"/>
      <c r="AF644" s="43"/>
      <c r="AG644" s="43"/>
      <c r="AH644" s="43"/>
      <c r="AI644" s="43"/>
      <c r="AJ644" s="43"/>
      <c r="AK644" s="43"/>
      <c r="AL644" s="43"/>
      <c r="AM644" s="44" t="s">
        <v>17</v>
      </c>
      <c r="AN644" s="1157">
        <f>$AN$8</f>
        <v>0.7</v>
      </c>
      <c r="AO644" s="1157"/>
      <c r="AP644" s="43"/>
      <c r="AQ644" s="43"/>
      <c r="AR644" s="43"/>
      <c r="AS644" s="43"/>
      <c r="AT644" s="35">
        <f>ROUND(ROUND(H647*V636,0)*AN644,0)</f>
        <v>112</v>
      </c>
      <c r="AU644" s="31"/>
    </row>
    <row r="645" spans="1:47" ht="17.100000000000001" customHeight="1" x14ac:dyDescent="0.15">
      <c r="A645" s="32">
        <v>44</v>
      </c>
      <c r="B645" s="33" t="s">
        <v>7446</v>
      </c>
      <c r="C645" s="34" t="s">
        <v>9918</v>
      </c>
      <c r="D645" s="422"/>
      <c r="E645" s="424"/>
      <c r="F645" s="29"/>
      <c r="G645" s="29"/>
      <c r="H645" s="1137"/>
      <c r="I645" s="1135"/>
      <c r="J645" s="1135"/>
      <c r="K645" s="1136"/>
      <c r="L645" s="420"/>
      <c r="M645" s="421"/>
      <c r="N645" s="421"/>
      <c r="O645" s="26"/>
      <c r="P645" s="27"/>
      <c r="Q645" s="27"/>
      <c r="R645" s="166"/>
      <c r="S645" s="167"/>
      <c r="T645" s="167"/>
      <c r="U645" s="93"/>
      <c r="V645" s="2"/>
      <c r="W645" s="22"/>
      <c r="X645" s="1273"/>
      <c r="Y645" s="1273"/>
      <c r="Z645" s="1273"/>
      <c r="AA645" s="1273"/>
      <c r="AB645" s="1273"/>
      <c r="AC645" s="448" t="s">
        <v>8385</v>
      </c>
      <c r="AD645" s="99"/>
      <c r="AE645" s="99"/>
      <c r="AF645" s="43"/>
      <c r="AG645" s="43"/>
      <c r="AH645" s="43"/>
      <c r="AI645" s="43"/>
      <c r="AJ645" s="43"/>
      <c r="AK645" s="43"/>
      <c r="AL645" s="43"/>
      <c r="AM645" s="44" t="s">
        <v>17</v>
      </c>
      <c r="AN645" s="1157">
        <f>$AN$9</f>
        <v>0.5</v>
      </c>
      <c r="AO645" s="1157"/>
      <c r="AP645" s="43"/>
      <c r="AQ645" s="43"/>
      <c r="AR645" s="43"/>
      <c r="AS645" s="43"/>
      <c r="AT645" s="35">
        <f>ROUND(ROUND(H647*V636,0)*AN645,0)</f>
        <v>80</v>
      </c>
      <c r="AU645" s="31"/>
    </row>
    <row r="646" spans="1:47" ht="17.100000000000001" customHeight="1" x14ac:dyDescent="0.15">
      <c r="A646" s="32">
        <v>44</v>
      </c>
      <c r="B646" s="33" t="s">
        <v>7448</v>
      </c>
      <c r="C646" s="34" t="s">
        <v>9919</v>
      </c>
      <c r="D646" s="422"/>
      <c r="E646" s="424"/>
      <c r="F646" s="29"/>
      <c r="G646" s="29"/>
      <c r="H646" s="1268"/>
      <c r="I646" s="1269"/>
      <c r="J646" s="1269"/>
      <c r="K646" s="1270"/>
      <c r="L646" s="1271" t="s">
        <v>4829</v>
      </c>
      <c r="M646" s="1202"/>
      <c r="N646" s="1202"/>
      <c r="O646" s="1202"/>
      <c r="P646" s="1202"/>
      <c r="Q646" s="1202"/>
      <c r="R646" s="418"/>
      <c r="S646" s="419"/>
      <c r="T646" s="419"/>
      <c r="U646" s="93"/>
      <c r="V646" s="2"/>
      <c r="W646" s="22"/>
      <c r="X646" s="43"/>
      <c r="Y646" s="43"/>
      <c r="Z646" s="44"/>
      <c r="AA646" s="44"/>
      <c r="AB646" s="43"/>
      <c r="AC646" s="450"/>
      <c r="AD646" s="43"/>
      <c r="AE646" s="43"/>
      <c r="AF646" s="43"/>
      <c r="AG646" s="43"/>
      <c r="AH646" s="43"/>
      <c r="AI646" s="43"/>
      <c r="AJ646" s="43"/>
      <c r="AK646" s="43"/>
      <c r="AL646" s="43"/>
      <c r="AM646" s="44"/>
      <c r="AN646" s="45"/>
      <c r="AO646" s="45"/>
      <c r="AP646" s="43"/>
      <c r="AQ646" s="43"/>
      <c r="AR646" s="25"/>
      <c r="AS646" s="25"/>
      <c r="AT646" s="35">
        <f>ROUND(ROUND(H647*P648,0)*V636,0)</f>
        <v>155</v>
      </c>
      <c r="AU646" s="31"/>
    </row>
    <row r="647" spans="1:47" ht="17.100000000000001" customHeight="1" x14ac:dyDescent="0.15">
      <c r="A647" s="32">
        <v>44</v>
      </c>
      <c r="B647" s="33" t="s">
        <v>7450</v>
      </c>
      <c r="C647" s="34" t="s">
        <v>9920</v>
      </c>
      <c r="D647" s="422"/>
      <c r="E647" s="424"/>
      <c r="F647" s="29"/>
      <c r="G647" s="29"/>
      <c r="H647" s="1280">
        <f>'16就労移行支援(養成・基本)'!K227</f>
        <v>320</v>
      </c>
      <c r="I647" s="1108"/>
      <c r="J647" s="4" t="s">
        <v>21</v>
      </c>
      <c r="K647" s="22"/>
      <c r="L647" s="1228"/>
      <c r="M647" s="1283"/>
      <c r="N647" s="1283"/>
      <c r="O647" s="1283"/>
      <c r="P647" s="1283"/>
      <c r="Q647" s="1283"/>
      <c r="R647" s="418"/>
      <c r="S647" s="419"/>
      <c r="T647" s="419"/>
      <c r="U647" s="93"/>
      <c r="V647" s="2"/>
      <c r="W647" s="22"/>
      <c r="X647" s="1202" t="s">
        <v>4824</v>
      </c>
      <c r="Y647" s="1202"/>
      <c r="Z647" s="1202"/>
      <c r="AA647" s="1202"/>
      <c r="AB647" s="1202"/>
      <c r="AC647" s="448" t="s">
        <v>4825</v>
      </c>
      <c r="AD647" s="99"/>
      <c r="AE647" s="99"/>
      <c r="AF647" s="43"/>
      <c r="AG647" s="43"/>
      <c r="AH647" s="43"/>
      <c r="AI647" s="43"/>
      <c r="AJ647" s="43"/>
      <c r="AK647" s="43"/>
      <c r="AL647" s="43"/>
      <c r="AM647" s="44" t="s">
        <v>17</v>
      </c>
      <c r="AN647" s="1157">
        <f>$AN$8</f>
        <v>0.7</v>
      </c>
      <c r="AO647" s="1157"/>
      <c r="AP647" s="25"/>
      <c r="AQ647" s="25"/>
      <c r="AR647" s="25"/>
      <c r="AS647" s="25"/>
      <c r="AT647" s="35">
        <f>ROUND(ROUND(ROUND(H647*P648,0)*V636,0)*AN647,0)</f>
        <v>109</v>
      </c>
      <c r="AU647" s="31"/>
    </row>
    <row r="648" spans="1:47" ht="17.100000000000001" customHeight="1" x14ac:dyDescent="0.15">
      <c r="A648" s="32">
        <v>44</v>
      </c>
      <c r="B648" s="33" t="s">
        <v>7452</v>
      </c>
      <c r="C648" s="34" t="s">
        <v>9921</v>
      </c>
      <c r="D648" s="422"/>
      <c r="E648" s="424"/>
      <c r="F648" s="29"/>
      <c r="G648" s="29"/>
      <c r="H648" s="418"/>
      <c r="I648" s="419"/>
      <c r="J648" s="419"/>
      <c r="K648" s="425"/>
      <c r="L648" s="420"/>
      <c r="M648" s="421"/>
      <c r="N648" s="421"/>
      <c r="O648" s="26" t="s">
        <v>17</v>
      </c>
      <c r="P648" s="1180">
        <f>$P$12</f>
        <v>0.96499999999999997</v>
      </c>
      <c r="Q648" s="1180"/>
      <c r="R648" s="166"/>
      <c r="S648" s="167"/>
      <c r="T648" s="167"/>
      <c r="U648" s="93"/>
      <c r="V648" s="2"/>
      <c r="W648" s="22"/>
      <c r="X648" s="1273"/>
      <c r="Y648" s="1273"/>
      <c r="Z648" s="1273"/>
      <c r="AA648" s="1273"/>
      <c r="AB648" s="1273"/>
      <c r="AC648" s="448" t="s">
        <v>8385</v>
      </c>
      <c r="AD648" s="99"/>
      <c r="AE648" s="99"/>
      <c r="AF648" s="43"/>
      <c r="AG648" s="43"/>
      <c r="AH648" s="43"/>
      <c r="AI648" s="43"/>
      <c r="AJ648" s="43"/>
      <c r="AK648" s="43"/>
      <c r="AL648" s="43"/>
      <c r="AM648" s="44" t="s">
        <v>17</v>
      </c>
      <c r="AN648" s="1157">
        <f>$AN$9</f>
        <v>0.5</v>
      </c>
      <c r="AO648" s="1157"/>
      <c r="AP648" s="25"/>
      <c r="AQ648" s="25"/>
      <c r="AR648" s="25"/>
      <c r="AS648" s="25"/>
      <c r="AT648" s="35">
        <f>ROUND(ROUND(ROUND(H647*P648,0)*V636,0)*AN648,0)</f>
        <v>78</v>
      </c>
      <c r="AU648" s="31"/>
    </row>
    <row r="649" spans="1:47" ht="17.100000000000001" customHeight="1" x14ac:dyDescent="0.15">
      <c r="A649" s="32">
        <v>44</v>
      </c>
      <c r="B649" s="33" t="s">
        <v>7454</v>
      </c>
      <c r="C649" s="34" t="s">
        <v>9922</v>
      </c>
      <c r="D649" s="422"/>
      <c r="E649" s="424"/>
      <c r="F649" s="29"/>
      <c r="G649" s="29"/>
      <c r="H649" s="20"/>
      <c r="K649" s="21"/>
      <c r="L649" s="416"/>
      <c r="M649" s="417"/>
      <c r="N649" s="417"/>
      <c r="O649" s="65"/>
      <c r="P649" s="156"/>
      <c r="Q649" s="156"/>
      <c r="R649" s="166"/>
      <c r="S649" s="167"/>
      <c r="T649" s="314"/>
      <c r="W649" s="449"/>
      <c r="X649" s="42"/>
      <c r="Y649" s="43"/>
      <c r="Z649" s="44"/>
      <c r="AA649" s="44"/>
      <c r="AB649" s="43"/>
      <c r="AC649" s="450"/>
      <c r="AD649" s="43"/>
      <c r="AE649" s="43"/>
      <c r="AF649" s="43"/>
      <c r="AG649" s="43"/>
      <c r="AH649" s="43"/>
      <c r="AI649" s="43"/>
      <c r="AJ649" s="43"/>
      <c r="AK649" s="43"/>
      <c r="AL649" s="43"/>
      <c r="AM649" s="44"/>
      <c r="AN649" s="45"/>
      <c r="AO649" s="45"/>
      <c r="AP649" s="1198" t="s">
        <v>4833</v>
      </c>
      <c r="AQ649" s="1281"/>
      <c r="AR649" s="1281"/>
      <c r="AS649" s="1299"/>
      <c r="AT649" s="35">
        <f>ROUND(ROUND(H647*V636,0)*AR652,0)</f>
        <v>152</v>
      </c>
      <c r="AU649" s="31"/>
    </row>
    <row r="650" spans="1:47" ht="17.100000000000001" customHeight="1" x14ac:dyDescent="0.15">
      <c r="A650" s="32">
        <v>44</v>
      </c>
      <c r="B650" s="33" t="s">
        <v>7456</v>
      </c>
      <c r="C650" s="34" t="s">
        <v>9923</v>
      </c>
      <c r="D650" s="422"/>
      <c r="E650" s="424"/>
      <c r="F650" s="29"/>
      <c r="G650" s="29"/>
      <c r="H650" s="20"/>
      <c r="K650" s="21"/>
      <c r="L650" s="418"/>
      <c r="M650" s="419"/>
      <c r="N650" s="419"/>
      <c r="O650" s="23"/>
      <c r="P650" s="167"/>
      <c r="Q650" s="167"/>
      <c r="R650" s="166"/>
      <c r="S650" s="167"/>
      <c r="T650" s="314"/>
      <c r="W650" s="449"/>
      <c r="X650" s="1271" t="s">
        <v>4824</v>
      </c>
      <c r="Y650" s="1202"/>
      <c r="Z650" s="1202"/>
      <c r="AA650" s="1202"/>
      <c r="AB650" s="1202"/>
      <c r="AC650" s="448" t="s">
        <v>4825</v>
      </c>
      <c r="AD650" s="99"/>
      <c r="AE650" s="99"/>
      <c r="AF650" s="43"/>
      <c r="AG650" s="43"/>
      <c r="AH650" s="43"/>
      <c r="AI650" s="43"/>
      <c r="AJ650" s="43"/>
      <c r="AK650" s="43"/>
      <c r="AL650" s="43"/>
      <c r="AM650" s="44" t="s">
        <v>17</v>
      </c>
      <c r="AN650" s="1157">
        <f>$AN$8</f>
        <v>0.7</v>
      </c>
      <c r="AO650" s="1157"/>
      <c r="AP650" s="1268"/>
      <c r="AQ650" s="1269"/>
      <c r="AR650" s="1269"/>
      <c r="AS650" s="1270"/>
      <c r="AT650" s="35">
        <f>ROUND(ROUND(ROUND(H647*V636,0)*AN650,0)*AR652,0)</f>
        <v>106</v>
      </c>
      <c r="AU650" s="31"/>
    </row>
    <row r="651" spans="1:47" ht="17.100000000000001" customHeight="1" x14ac:dyDescent="0.15">
      <c r="A651" s="32">
        <v>44</v>
      </c>
      <c r="B651" s="33" t="s">
        <v>7458</v>
      </c>
      <c r="C651" s="34" t="s">
        <v>9924</v>
      </c>
      <c r="D651" s="422"/>
      <c r="E651" s="424"/>
      <c r="F651" s="29"/>
      <c r="G651" s="29"/>
      <c r="H651" s="20"/>
      <c r="K651" s="21"/>
      <c r="L651" s="420"/>
      <c r="M651" s="421"/>
      <c r="N651" s="421"/>
      <c r="O651" s="26"/>
      <c r="P651" s="27"/>
      <c r="Q651" s="27"/>
      <c r="R651" s="166"/>
      <c r="S651" s="167"/>
      <c r="T651" s="314"/>
      <c r="W651" s="449"/>
      <c r="X651" s="1272"/>
      <c r="Y651" s="1273"/>
      <c r="Z651" s="1273"/>
      <c r="AA651" s="1273"/>
      <c r="AB651" s="1273"/>
      <c r="AC651" s="448" t="s">
        <v>8385</v>
      </c>
      <c r="AD651" s="99"/>
      <c r="AE651" s="99"/>
      <c r="AF651" s="43"/>
      <c r="AG651" s="43"/>
      <c r="AH651" s="43"/>
      <c r="AI651" s="43"/>
      <c r="AJ651" s="43"/>
      <c r="AK651" s="43"/>
      <c r="AL651" s="43"/>
      <c r="AM651" s="44" t="s">
        <v>17</v>
      </c>
      <c r="AN651" s="1157">
        <f>$AN$9</f>
        <v>0.5</v>
      </c>
      <c r="AO651" s="1157"/>
      <c r="AP651" s="20"/>
      <c r="AQ651" s="4"/>
      <c r="AR651" s="4"/>
      <c r="AS651" s="21"/>
      <c r="AT651" s="35">
        <f>ROUND(ROUND(ROUND(H647*V636,0)*AN651,0)*AR652,0)</f>
        <v>76</v>
      </c>
      <c r="AU651" s="31"/>
    </row>
    <row r="652" spans="1:47" ht="17.100000000000001" customHeight="1" x14ac:dyDescent="0.15">
      <c r="A652" s="32">
        <v>44</v>
      </c>
      <c r="B652" s="33" t="s">
        <v>7460</v>
      </c>
      <c r="C652" s="34" t="s">
        <v>9925</v>
      </c>
      <c r="D652" s="422"/>
      <c r="E652" s="424"/>
      <c r="F652" s="29"/>
      <c r="G652" s="29"/>
      <c r="H652" s="20"/>
      <c r="K652" s="21"/>
      <c r="L652" s="1271" t="s">
        <v>4829</v>
      </c>
      <c r="M652" s="1202"/>
      <c r="N652" s="1202"/>
      <c r="O652" s="1202"/>
      <c r="P652" s="1202"/>
      <c r="Q652" s="1202"/>
      <c r="R652" s="418"/>
      <c r="S652" s="419"/>
      <c r="T652" s="425"/>
      <c r="W652" s="449"/>
      <c r="X652" s="42"/>
      <c r="Y652" s="43"/>
      <c r="Z652" s="44"/>
      <c r="AA652" s="44"/>
      <c r="AB652" s="43"/>
      <c r="AC652" s="450"/>
      <c r="AD652" s="43"/>
      <c r="AE652" s="43"/>
      <c r="AF652" s="43"/>
      <c r="AG652" s="43"/>
      <c r="AH652" s="43"/>
      <c r="AI652" s="43"/>
      <c r="AJ652" s="43"/>
      <c r="AK652" s="43"/>
      <c r="AL652" s="43"/>
      <c r="AM652" s="44"/>
      <c r="AN652" s="45"/>
      <c r="AO652" s="45"/>
      <c r="AP652" s="20"/>
      <c r="AQ652" s="23" t="s">
        <v>17</v>
      </c>
      <c r="AR652" s="1158">
        <f>AR640</f>
        <v>0.95</v>
      </c>
      <c r="AS652" s="1159"/>
      <c r="AT652" s="35">
        <f>ROUND(ROUND(ROUND(H647*P654,0)*V636,0)*AR652,0)</f>
        <v>147</v>
      </c>
      <c r="AU652" s="31"/>
    </row>
    <row r="653" spans="1:47" ht="17.100000000000001" customHeight="1" x14ac:dyDescent="0.15">
      <c r="A653" s="32">
        <v>44</v>
      </c>
      <c r="B653" s="33" t="s">
        <v>7462</v>
      </c>
      <c r="C653" s="34" t="s">
        <v>9926</v>
      </c>
      <c r="D653" s="422"/>
      <c r="E653" s="424"/>
      <c r="F653" s="29"/>
      <c r="G653" s="29"/>
      <c r="H653" s="20"/>
      <c r="K653" s="21"/>
      <c r="L653" s="1228"/>
      <c r="M653" s="1283"/>
      <c r="N653" s="1283"/>
      <c r="O653" s="1283"/>
      <c r="P653" s="1283"/>
      <c r="Q653" s="1283"/>
      <c r="R653" s="418"/>
      <c r="S653" s="419"/>
      <c r="T653" s="425"/>
      <c r="W653" s="449"/>
      <c r="X653" s="1271" t="s">
        <v>4824</v>
      </c>
      <c r="Y653" s="1202"/>
      <c r="Z653" s="1202"/>
      <c r="AA653" s="1202"/>
      <c r="AB653" s="1202"/>
      <c r="AC653" s="448" t="s">
        <v>4825</v>
      </c>
      <c r="AD653" s="99"/>
      <c r="AE653" s="99"/>
      <c r="AF653" s="43"/>
      <c r="AG653" s="43"/>
      <c r="AH653" s="43"/>
      <c r="AI653" s="43"/>
      <c r="AJ653" s="43"/>
      <c r="AK653" s="43"/>
      <c r="AL653" s="43"/>
      <c r="AM653" s="44" t="s">
        <v>17</v>
      </c>
      <c r="AN653" s="1157">
        <f>$AN$8</f>
        <v>0.7</v>
      </c>
      <c r="AO653" s="1157"/>
      <c r="AP653" s="20"/>
      <c r="AQ653" s="4"/>
      <c r="AR653" s="4"/>
      <c r="AS653" s="21"/>
      <c r="AT653" s="35">
        <f>ROUND(ROUND(ROUND(ROUND(H647*P654,0)*V636,0)*AN653,0)*AR652,0)</f>
        <v>104</v>
      </c>
      <c r="AU653" s="31"/>
    </row>
    <row r="654" spans="1:47" ht="17.100000000000001" customHeight="1" x14ac:dyDescent="0.15">
      <c r="A654" s="32">
        <v>44</v>
      </c>
      <c r="B654" s="33" t="s">
        <v>7464</v>
      </c>
      <c r="C654" s="34" t="s">
        <v>9927</v>
      </c>
      <c r="D654" s="422"/>
      <c r="E654" s="424"/>
      <c r="F654" s="29"/>
      <c r="G654" s="29"/>
      <c r="H654" s="20"/>
      <c r="K654" s="21"/>
      <c r="L654" s="420"/>
      <c r="M654" s="421"/>
      <c r="N654" s="421"/>
      <c r="O654" s="26" t="s">
        <v>17</v>
      </c>
      <c r="P654" s="1180">
        <f>$P$12</f>
        <v>0.96499999999999997</v>
      </c>
      <c r="Q654" s="1180"/>
      <c r="R654" s="166"/>
      <c r="S654" s="167"/>
      <c r="T654" s="314"/>
      <c r="W654" s="449"/>
      <c r="X654" s="1272"/>
      <c r="Y654" s="1273"/>
      <c r="Z654" s="1273"/>
      <c r="AA654" s="1273"/>
      <c r="AB654" s="1273"/>
      <c r="AC654" s="448" t="s">
        <v>8385</v>
      </c>
      <c r="AD654" s="99"/>
      <c r="AE654" s="99"/>
      <c r="AF654" s="43"/>
      <c r="AG654" s="43"/>
      <c r="AH654" s="43"/>
      <c r="AI654" s="43"/>
      <c r="AJ654" s="43"/>
      <c r="AK654" s="43"/>
      <c r="AL654" s="43"/>
      <c r="AM654" s="44" t="s">
        <v>17</v>
      </c>
      <c r="AN654" s="1157">
        <f>$AN$9</f>
        <v>0.5</v>
      </c>
      <c r="AO654" s="1157"/>
      <c r="AP654" s="24"/>
      <c r="AQ654" s="25"/>
      <c r="AR654" s="25"/>
      <c r="AS654" s="38"/>
      <c r="AT654" s="35">
        <f>ROUND(ROUND(ROUND(ROUND(H647*P654,0)*V636,0)*AN654,0)*AR652,0)</f>
        <v>74</v>
      </c>
      <c r="AU654" s="31"/>
    </row>
    <row r="655" spans="1:47" ht="17.100000000000001" customHeight="1" x14ac:dyDescent="0.15">
      <c r="A655" s="32">
        <v>44</v>
      </c>
      <c r="B655" s="33" t="s">
        <v>7466</v>
      </c>
      <c r="C655" s="34" t="s">
        <v>9928</v>
      </c>
      <c r="D655" s="422"/>
      <c r="E655" s="424"/>
      <c r="F655" s="29"/>
      <c r="G655" s="29"/>
      <c r="H655" s="1085" t="s">
        <v>4892</v>
      </c>
      <c r="I655" s="1133"/>
      <c r="J655" s="1133"/>
      <c r="K655" s="1134"/>
      <c r="L655" s="416"/>
      <c r="M655" s="417"/>
      <c r="N655" s="417"/>
      <c r="O655" s="65"/>
      <c r="P655" s="156"/>
      <c r="Q655" s="156"/>
      <c r="R655" s="166"/>
      <c r="S655" s="167"/>
      <c r="T655" s="167"/>
      <c r="U655" s="93"/>
      <c r="V655" s="2"/>
      <c r="W655" s="22"/>
      <c r="X655" s="43"/>
      <c r="Y655" s="43"/>
      <c r="Z655" s="44"/>
      <c r="AA655" s="44"/>
      <c r="AB655" s="43"/>
      <c r="AC655" s="450"/>
      <c r="AD655" s="43"/>
      <c r="AE655" s="43"/>
      <c r="AF655" s="43"/>
      <c r="AG655" s="43"/>
      <c r="AH655" s="43"/>
      <c r="AI655" s="43"/>
      <c r="AJ655" s="43"/>
      <c r="AK655" s="43"/>
      <c r="AL655" s="43"/>
      <c r="AM655" s="44"/>
      <c r="AN655" s="45"/>
      <c r="AO655" s="45"/>
      <c r="AP655" s="25"/>
      <c r="AQ655" s="25"/>
      <c r="AR655" s="25"/>
      <c r="AS655" s="25"/>
      <c r="AT655" s="35">
        <f>ROUND(H659*V636,0)</f>
        <v>139</v>
      </c>
      <c r="AU655" s="31"/>
    </row>
    <row r="656" spans="1:47" ht="17.100000000000001" customHeight="1" x14ac:dyDescent="0.15">
      <c r="A656" s="32">
        <v>44</v>
      </c>
      <c r="B656" s="33" t="s">
        <v>7468</v>
      </c>
      <c r="C656" s="34" t="s">
        <v>9929</v>
      </c>
      <c r="D656" s="422"/>
      <c r="E656" s="424"/>
      <c r="F656" s="29"/>
      <c r="G656" s="29"/>
      <c r="H656" s="1137"/>
      <c r="I656" s="1135"/>
      <c r="J656" s="1135"/>
      <c r="K656" s="1136"/>
      <c r="L656" s="418"/>
      <c r="M656" s="419"/>
      <c r="N656" s="419"/>
      <c r="O656" s="23"/>
      <c r="P656" s="167"/>
      <c r="Q656" s="167"/>
      <c r="R656" s="166"/>
      <c r="S656" s="167"/>
      <c r="T656" s="167"/>
      <c r="U656" s="93"/>
      <c r="V656" s="2"/>
      <c r="W656" s="22"/>
      <c r="X656" s="1202" t="s">
        <v>4824</v>
      </c>
      <c r="Y656" s="1202"/>
      <c r="Z656" s="1202"/>
      <c r="AA656" s="1202"/>
      <c r="AB656" s="1202"/>
      <c r="AC656" s="448" t="s">
        <v>4825</v>
      </c>
      <c r="AD656" s="99"/>
      <c r="AE656" s="99"/>
      <c r="AF656" s="43"/>
      <c r="AG656" s="43"/>
      <c r="AH656" s="43"/>
      <c r="AI656" s="43"/>
      <c r="AJ656" s="43"/>
      <c r="AK656" s="43"/>
      <c r="AL656" s="43"/>
      <c r="AM656" s="44" t="s">
        <v>17</v>
      </c>
      <c r="AN656" s="1157">
        <f>$AN$8</f>
        <v>0.7</v>
      </c>
      <c r="AO656" s="1157"/>
      <c r="AP656" s="43"/>
      <c r="AQ656" s="43"/>
      <c r="AR656" s="43"/>
      <c r="AS656" s="43"/>
      <c r="AT656" s="35">
        <f>ROUND(ROUND(H659*V636,0)*AN656,0)</f>
        <v>97</v>
      </c>
      <c r="AU656" s="31"/>
    </row>
    <row r="657" spans="1:47" ht="17.100000000000001" customHeight="1" x14ac:dyDescent="0.15">
      <c r="A657" s="32">
        <v>44</v>
      </c>
      <c r="B657" s="33" t="s">
        <v>7470</v>
      </c>
      <c r="C657" s="34" t="s">
        <v>9930</v>
      </c>
      <c r="D657" s="422"/>
      <c r="E657" s="424"/>
      <c r="F657" s="29"/>
      <c r="G657" s="29"/>
      <c r="H657" s="1137"/>
      <c r="I657" s="1135"/>
      <c r="J657" s="1135"/>
      <c r="K657" s="1136"/>
      <c r="L657" s="420"/>
      <c r="M657" s="421"/>
      <c r="N657" s="421"/>
      <c r="O657" s="26"/>
      <c r="P657" s="27"/>
      <c r="Q657" s="27"/>
      <c r="R657" s="166"/>
      <c r="S657" s="167"/>
      <c r="T657" s="167"/>
      <c r="U657" s="93"/>
      <c r="V657" s="2"/>
      <c r="W657" s="22"/>
      <c r="X657" s="1273"/>
      <c r="Y657" s="1273"/>
      <c r="Z657" s="1273"/>
      <c r="AA657" s="1273"/>
      <c r="AB657" s="1273"/>
      <c r="AC657" s="448" t="s">
        <v>8385</v>
      </c>
      <c r="AD657" s="99"/>
      <c r="AE657" s="99"/>
      <c r="AF657" s="43"/>
      <c r="AG657" s="43"/>
      <c r="AH657" s="43"/>
      <c r="AI657" s="43"/>
      <c r="AJ657" s="43"/>
      <c r="AK657" s="43"/>
      <c r="AL657" s="43"/>
      <c r="AM657" s="44" t="s">
        <v>17</v>
      </c>
      <c r="AN657" s="1157">
        <f>$AN$9</f>
        <v>0.5</v>
      </c>
      <c r="AO657" s="1157"/>
      <c r="AP657" s="43"/>
      <c r="AQ657" s="43"/>
      <c r="AR657" s="43"/>
      <c r="AS657" s="43"/>
      <c r="AT657" s="35">
        <f>ROUND(ROUND(H659*V636,0)*AN657,0)</f>
        <v>70</v>
      </c>
      <c r="AU657" s="31"/>
    </row>
    <row r="658" spans="1:47" ht="17.100000000000001" customHeight="1" x14ac:dyDescent="0.15">
      <c r="A658" s="32">
        <v>44</v>
      </c>
      <c r="B658" s="33" t="s">
        <v>7472</v>
      </c>
      <c r="C658" s="34" t="s">
        <v>9931</v>
      </c>
      <c r="D658" s="422"/>
      <c r="E658" s="424"/>
      <c r="F658" s="29"/>
      <c r="G658" s="29"/>
      <c r="H658" s="1268"/>
      <c r="I658" s="1269"/>
      <c r="J658" s="1269"/>
      <c r="K658" s="1270"/>
      <c r="L658" s="1271" t="s">
        <v>4829</v>
      </c>
      <c r="M658" s="1202"/>
      <c r="N658" s="1202"/>
      <c r="O658" s="1202"/>
      <c r="P658" s="1202"/>
      <c r="Q658" s="1202"/>
      <c r="R658" s="418"/>
      <c r="S658" s="419"/>
      <c r="T658" s="419"/>
      <c r="U658" s="93"/>
      <c r="V658" s="2"/>
      <c r="W658" s="22"/>
      <c r="X658" s="43"/>
      <c r="Y658" s="43"/>
      <c r="Z658" s="44"/>
      <c r="AA658" s="44"/>
      <c r="AB658" s="43"/>
      <c r="AC658" s="450"/>
      <c r="AD658" s="43"/>
      <c r="AE658" s="43"/>
      <c r="AF658" s="43"/>
      <c r="AG658" s="43"/>
      <c r="AH658" s="43"/>
      <c r="AI658" s="43"/>
      <c r="AJ658" s="43"/>
      <c r="AK658" s="43"/>
      <c r="AL658" s="43"/>
      <c r="AM658" s="44"/>
      <c r="AN658" s="45"/>
      <c r="AO658" s="45"/>
      <c r="AP658" s="43"/>
      <c r="AQ658" s="43"/>
      <c r="AR658" s="25"/>
      <c r="AS658" s="25"/>
      <c r="AT658" s="35">
        <f>ROUND(ROUND(H659*P660,0)*V636,0)</f>
        <v>134</v>
      </c>
      <c r="AU658" s="31"/>
    </row>
    <row r="659" spans="1:47" ht="17.100000000000001" customHeight="1" x14ac:dyDescent="0.15">
      <c r="A659" s="32">
        <v>44</v>
      </c>
      <c r="B659" s="33" t="s">
        <v>7474</v>
      </c>
      <c r="C659" s="34" t="s">
        <v>9932</v>
      </c>
      <c r="D659" s="422"/>
      <c r="E659" s="424"/>
      <c r="F659" s="29"/>
      <c r="G659" s="29"/>
      <c r="H659" s="1280">
        <f>'16就労移行支援(養成・基本)'!K239</f>
        <v>277</v>
      </c>
      <c r="I659" s="1108"/>
      <c r="J659" s="4" t="s">
        <v>21</v>
      </c>
      <c r="K659" s="22"/>
      <c r="L659" s="1228"/>
      <c r="M659" s="1283"/>
      <c r="N659" s="1283"/>
      <c r="O659" s="1283"/>
      <c r="P659" s="1283"/>
      <c r="Q659" s="1283"/>
      <c r="R659" s="418"/>
      <c r="S659" s="419"/>
      <c r="T659" s="419"/>
      <c r="U659" s="93"/>
      <c r="V659" s="2"/>
      <c r="W659" s="22"/>
      <c r="X659" s="1202" t="s">
        <v>4824</v>
      </c>
      <c r="Y659" s="1202"/>
      <c r="Z659" s="1202"/>
      <c r="AA659" s="1202"/>
      <c r="AB659" s="1202"/>
      <c r="AC659" s="448" t="s">
        <v>4825</v>
      </c>
      <c r="AD659" s="99"/>
      <c r="AE659" s="99"/>
      <c r="AF659" s="43"/>
      <c r="AG659" s="43"/>
      <c r="AH659" s="43"/>
      <c r="AI659" s="43"/>
      <c r="AJ659" s="43"/>
      <c r="AK659" s="43"/>
      <c r="AL659" s="43"/>
      <c r="AM659" s="44" t="s">
        <v>17</v>
      </c>
      <c r="AN659" s="1157">
        <f>$AN$8</f>
        <v>0.7</v>
      </c>
      <c r="AO659" s="1157"/>
      <c r="AP659" s="25"/>
      <c r="AQ659" s="25"/>
      <c r="AR659" s="25"/>
      <c r="AS659" s="25"/>
      <c r="AT659" s="35">
        <f>ROUND(ROUND(ROUND(H659*P660,0)*V636,0)*AN659,0)</f>
        <v>94</v>
      </c>
      <c r="AU659" s="31"/>
    </row>
    <row r="660" spans="1:47" ht="17.100000000000001" customHeight="1" x14ac:dyDescent="0.15">
      <c r="A660" s="32">
        <v>44</v>
      </c>
      <c r="B660" s="33" t="s">
        <v>7476</v>
      </c>
      <c r="C660" s="34" t="s">
        <v>9933</v>
      </c>
      <c r="D660" s="422"/>
      <c r="E660" s="424"/>
      <c r="F660" s="29"/>
      <c r="G660" s="29"/>
      <c r="H660" s="418"/>
      <c r="I660" s="419"/>
      <c r="J660" s="419"/>
      <c r="K660" s="425"/>
      <c r="L660" s="420"/>
      <c r="M660" s="421"/>
      <c r="N660" s="421"/>
      <c r="O660" s="26" t="s">
        <v>17</v>
      </c>
      <c r="P660" s="1180">
        <f>$P$12</f>
        <v>0.96499999999999997</v>
      </c>
      <c r="Q660" s="1180"/>
      <c r="R660" s="166"/>
      <c r="S660" s="167"/>
      <c r="T660" s="167"/>
      <c r="U660" s="93"/>
      <c r="V660" s="2"/>
      <c r="W660" s="22"/>
      <c r="X660" s="1273"/>
      <c r="Y660" s="1273"/>
      <c r="Z660" s="1273"/>
      <c r="AA660" s="1273"/>
      <c r="AB660" s="1273"/>
      <c r="AC660" s="448" t="s">
        <v>8385</v>
      </c>
      <c r="AD660" s="99"/>
      <c r="AE660" s="99"/>
      <c r="AF660" s="43"/>
      <c r="AG660" s="43"/>
      <c r="AH660" s="43"/>
      <c r="AI660" s="43"/>
      <c r="AJ660" s="43"/>
      <c r="AK660" s="43"/>
      <c r="AL660" s="43"/>
      <c r="AM660" s="44" t="s">
        <v>17</v>
      </c>
      <c r="AN660" s="1157">
        <f>$AN$9</f>
        <v>0.5</v>
      </c>
      <c r="AO660" s="1157"/>
      <c r="AP660" s="25"/>
      <c r="AQ660" s="25"/>
      <c r="AR660" s="25"/>
      <c r="AS660" s="25"/>
      <c r="AT660" s="35">
        <f>ROUND(ROUND(ROUND(H659*P660,0)*V636,0)*AN660,0)</f>
        <v>67</v>
      </c>
      <c r="AU660" s="31"/>
    </row>
    <row r="661" spans="1:47" ht="17.100000000000001" customHeight="1" x14ac:dyDescent="0.15">
      <c r="A661" s="32">
        <v>44</v>
      </c>
      <c r="B661" s="33" t="s">
        <v>7478</v>
      </c>
      <c r="C661" s="34" t="s">
        <v>9934</v>
      </c>
      <c r="D661" s="422"/>
      <c r="E661" s="424"/>
      <c r="F661" s="29"/>
      <c r="G661" s="29"/>
      <c r="H661" s="20"/>
      <c r="K661" s="21"/>
      <c r="L661" s="416"/>
      <c r="M661" s="417"/>
      <c r="N661" s="417"/>
      <c r="O661" s="65"/>
      <c r="P661" s="156"/>
      <c r="Q661" s="156"/>
      <c r="R661" s="166"/>
      <c r="S661" s="167"/>
      <c r="T661" s="314"/>
      <c r="W661" s="449"/>
      <c r="X661" s="42"/>
      <c r="Y661" s="43"/>
      <c r="Z661" s="44"/>
      <c r="AA661" s="44"/>
      <c r="AB661" s="43"/>
      <c r="AC661" s="450"/>
      <c r="AD661" s="43"/>
      <c r="AE661" s="43"/>
      <c r="AF661" s="43"/>
      <c r="AG661" s="43"/>
      <c r="AH661" s="43"/>
      <c r="AI661" s="43"/>
      <c r="AJ661" s="43"/>
      <c r="AK661" s="43"/>
      <c r="AL661" s="43"/>
      <c r="AM661" s="44"/>
      <c r="AN661" s="45"/>
      <c r="AO661" s="45"/>
      <c r="AP661" s="1198" t="s">
        <v>4833</v>
      </c>
      <c r="AQ661" s="1281"/>
      <c r="AR661" s="1281"/>
      <c r="AS661" s="1299"/>
      <c r="AT661" s="35">
        <f>ROUND(ROUND(H659*V636,0)*AR664,0)</f>
        <v>132</v>
      </c>
      <c r="AU661" s="31"/>
    </row>
    <row r="662" spans="1:47" ht="17.100000000000001" customHeight="1" x14ac:dyDescent="0.15">
      <c r="A662" s="32">
        <v>44</v>
      </c>
      <c r="B662" s="33" t="s">
        <v>7480</v>
      </c>
      <c r="C662" s="34" t="s">
        <v>9935</v>
      </c>
      <c r="D662" s="422"/>
      <c r="E662" s="424"/>
      <c r="F662" s="29"/>
      <c r="G662" s="29"/>
      <c r="H662" s="20"/>
      <c r="K662" s="21"/>
      <c r="L662" s="418"/>
      <c r="M662" s="419"/>
      <c r="N662" s="419"/>
      <c r="O662" s="23"/>
      <c r="P662" s="167"/>
      <c r="Q662" s="167"/>
      <c r="R662" s="166"/>
      <c r="S662" s="167"/>
      <c r="T662" s="314"/>
      <c r="W662" s="449"/>
      <c r="X662" s="1271" t="s">
        <v>4824</v>
      </c>
      <c r="Y662" s="1202"/>
      <c r="Z662" s="1202"/>
      <c r="AA662" s="1202"/>
      <c r="AB662" s="1202"/>
      <c r="AC662" s="448" t="s">
        <v>4825</v>
      </c>
      <c r="AD662" s="99"/>
      <c r="AE662" s="99"/>
      <c r="AF662" s="43"/>
      <c r="AG662" s="43"/>
      <c r="AH662" s="43"/>
      <c r="AI662" s="43"/>
      <c r="AJ662" s="43"/>
      <c r="AK662" s="43"/>
      <c r="AL662" s="43"/>
      <c r="AM662" s="44" t="s">
        <v>17</v>
      </c>
      <c r="AN662" s="1157">
        <f>$AN$8</f>
        <v>0.7</v>
      </c>
      <c r="AO662" s="1157"/>
      <c r="AP662" s="1268"/>
      <c r="AQ662" s="1269"/>
      <c r="AR662" s="1269"/>
      <c r="AS662" s="1270"/>
      <c r="AT662" s="35">
        <f>ROUND(ROUND(ROUND(H659*V636,0)*AN662,0)*AR664,0)</f>
        <v>92</v>
      </c>
      <c r="AU662" s="31"/>
    </row>
    <row r="663" spans="1:47" ht="17.100000000000001" customHeight="1" x14ac:dyDescent="0.15">
      <c r="A663" s="32">
        <v>44</v>
      </c>
      <c r="B663" s="33" t="s">
        <v>7482</v>
      </c>
      <c r="C663" s="34" t="s">
        <v>9936</v>
      </c>
      <c r="D663" s="422"/>
      <c r="E663" s="424"/>
      <c r="F663" s="29"/>
      <c r="G663" s="29"/>
      <c r="H663" s="20"/>
      <c r="K663" s="21"/>
      <c r="L663" s="420"/>
      <c r="M663" s="421"/>
      <c r="N663" s="421"/>
      <c r="O663" s="26"/>
      <c r="P663" s="27"/>
      <c r="Q663" s="27"/>
      <c r="R663" s="166"/>
      <c r="S663" s="167"/>
      <c r="T663" s="314"/>
      <c r="W663" s="449"/>
      <c r="X663" s="1272"/>
      <c r="Y663" s="1273"/>
      <c r="Z663" s="1273"/>
      <c r="AA663" s="1273"/>
      <c r="AB663" s="1273"/>
      <c r="AC663" s="448" t="s">
        <v>8385</v>
      </c>
      <c r="AD663" s="99"/>
      <c r="AE663" s="99"/>
      <c r="AF663" s="43"/>
      <c r="AG663" s="43"/>
      <c r="AH663" s="43"/>
      <c r="AI663" s="43"/>
      <c r="AJ663" s="43"/>
      <c r="AK663" s="43"/>
      <c r="AL663" s="43"/>
      <c r="AM663" s="44" t="s">
        <v>17</v>
      </c>
      <c r="AN663" s="1157">
        <f>$AN$9</f>
        <v>0.5</v>
      </c>
      <c r="AO663" s="1157"/>
      <c r="AP663" s="20"/>
      <c r="AQ663" s="4"/>
      <c r="AR663" s="4"/>
      <c r="AS663" s="21"/>
      <c r="AT663" s="35">
        <f>ROUND(ROUND(ROUND(H659*V636,0)*AN663,0)*AR664,0)</f>
        <v>67</v>
      </c>
      <c r="AU663" s="31"/>
    </row>
    <row r="664" spans="1:47" ht="17.100000000000001" customHeight="1" x14ac:dyDescent="0.15">
      <c r="A664" s="32">
        <v>44</v>
      </c>
      <c r="B664" s="33" t="s">
        <v>7484</v>
      </c>
      <c r="C664" s="34" t="s">
        <v>9937</v>
      </c>
      <c r="D664" s="422"/>
      <c r="E664" s="424"/>
      <c r="F664" s="29"/>
      <c r="G664" s="29"/>
      <c r="H664" s="20"/>
      <c r="K664" s="21"/>
      <c r="L664" s="1271" t="s">
        <v>4829</v>
      </c>
      <c r="M664" s="1202"/>
      <c r="N664" s="1202"/>
      <c r="O664" s="1202"/>
      <c r="P664" s="1202"/>
      <c r="Q664" s="1202"/>
      <c r="R664" s="418"/>
      <c r="S664" s="419"/>
      <c r="T664" s="425"/>
      <c r="W664" s="449"/>
      <c r="X664" s="42"/>
      <c r="Y664" s="43"/>
      <c r="Z664" s="44"/>
      <c r="AA664" s="44"/>
      <c r="AB664" s="43"/>
      <c r="AC664" s="450"/>
      <c r="AD664" s="43"/>
      <c r="AE664" s="43"/>
      <c r="AF664" s="43"/>
      <c r="AG664" s="43"/>
      <c r="AH664" s="43"/>
      <c r="AI664" s="43"/>
      <c r="AJ664" s="43"/>
      <c r="AK664" s="43"/>
      <c r="AL664" s="43"/>
      <c r="AM664" s="44"/>
      <c r="AN664" s="45"/>
      <c r="AO664" s="45"/>
      <c r="AP664" s="20"/>
      <c r="AQ664" s="23" t="s">
        <v>17</v>
      </c>
      <c r="AR664" s="1158">
        <f>AR652</f>
        <v>0.95</v>
      </c>
      <c r="AS664" s="1159"/>
      <c r="AT664" s="35">
        <f>ROUND(ROUND(ROUND(H659*P666,0)*V636,0)*AR664,0)</f>
        <v>127</v>
      </c>
      <c r="AU664" s="31"/>
    </row>
    <row r="665" spans="1:47" ht="17.100000000000001" customHeight="1" x14ac:dyDescent="0.15">
      <c r="A665" s="32">
        <v>44</v>
      </c>
      <c r="B665" s="33" t="s">
        <v>7486</v>
      </c>
      <c r="C665" s="34" t="s">
        <v>9938</v>
      </c>
      <c r="D665" s="422"/>
      <c r="E665" s="424"/>
      <c r="F665" s="29"/>
      <c r="G665" s="29"/>
      <c r="H665" s="20"/>
      <c r="K665" s="21"/>
      <c r="L665" s="1228"/>
      <c r="M665" s="1283"/>
      <c r="N665" s="1283"/>
      <c r="O665" s="1283"/>
      <c r="P665" s="1283"/>
      <c r="Q665" s="1283"/>
      <c r="R665" s="418"/>
      <c r="S665" s="419"/>
      <c r="T665" s="425"/>
      <c r="W665" s="449"/>
      <c r="X665" s="1271" t="s">
        <v>4824</v>
      </c>
      <c r="Y665" s="1202"/>
      <c r="Z665" s="1202"/>
      <c r="AA665" s="1202"/>
      <c r="AB665" s="1202"/>
      <c r="AC665" s="448" t="s">
        <v>4825</v>
      </c>
      <c r="AD665" s="99"/>
      <c r="AE665" s="99"/>
      <c r="AF665" s="43"/>
      <c r="AG665" s="43"/>
      <c r="AH665" s="43"/>
      <c r="AI665" s="43"/>
      <c r="AJ665" s="43"/>
      <c r="AK665" s="43"/>
      <c r="AL665" s="43"/>
      <c r="AM665" s="44" t="s">
        <v>17</v>
      </c>
      <c r="AN665" s="1157">
        <f>$AN$8</f>
        <v>0.7</v>
      </c>
      <c r="AO665" s="1157"/>
      <c r="AP665" s="20"/>
      <c r="AQ665" s="4"/>
      <c r="AR665" s="4"/>
      <c r="AS665" s="21"/>
      <c r="AT665" s="35">
        <f>ROUND(ROUND(ROUND(ROUND(H659*P666,0)*V636,0)*AN665,0)*AR664,0)</f>
        <v>89</v>
      </c>
      <c r="AU665" s="31"/>
    </row>
    <row r="666" spans="1:47" ht="17.100000000000001" customHeight="1" x14ac:dyDescent="0.15">
      <c r="A666" s="32">
        <v>44</v>
      </c>
      <c r="B666" s="33" t="s">
        <v>7488</v>
      </c>
      <c r="C666" s="34" t="s">
        <v>9939</v>
      </c>
      <c r="D666" s="422"/>
      <c r="E666" s="424"/>
      <c r="F666" s="29"/>
      <c r="G666" s="29"/>
      <c r="H666" s="20"/>
      <c r="K666" s="21"/>
      <c r="L666" s="420"/>
      <c r="M666" s="421"/>
      <c r="N666" s="421"/>
      <c r="O666" s="26" t="s">
        <v>17</v>
      </c>
      <c r="P666" s="1180">
        <f>$P$12</f>
        <v>0.96499999999999997</v>
      </c>
      <c r="Q666" s="1180"/>
      <c r="R666" s="166"/>
      <c r="S666" s="167"/>
      <c r="T666" s="314"/>
      <c r="W666" s="449"/>
      <c r="X666" s="1272"/>
      <c r="Y666" s="1273"/>
      <c r="Z666" s="1273"/>
      <c r="AA666" s="1273"/>
      <c r="AB666" s="1273"/>
      <c r="AC666" s="448" t="s">
        <v>8385</v>
      </c>
      <c r="AD666" s="99"/>
      <c r="AE666" s="99"/>
      <c r="AF666" s="43"/>
      <c r="AG666" s="43"/>
      <c r="AH666" s="43"/>
      <c r="AI666" s="43"/>
      <c r="AJ666" s="43"/>
      <c r="AK666" s="43"/>
      <c r="AL666" s="43"/>
      <c r="AM666" s="44" t="s">
        <v>17</v>
      </c>
      <c r="AN666" s="1157">
        <f>$AN$9</f>
        <v>0.5</v>
      </c>
      <c r="AO666" s="1157"/>
      <c r="AP666" s="24"/>
      <c r="AQ666" s="25"/>
      <c r="AR666" s="25"/>
      <c r="AS666" s="38"/>
      <c r="AT666" s="35">
        <f>ROUND(ROUND(ROUND(ROUND(H659*P666,0)*V636,0)*AN666,0)*AR664,0)</f>
        <v>64</v>
      </c>
      <c r="AU666" s="31"/>
    </row>
    <row r="667" spans="1:47" ht="17.100000000000001" customHeight="1" x14ac:dyDescent="0.15">
      <c r="A667" s="32">
        <v>44</v>
      </c>
      <c r="B667" s="33" t="s">
        <v>7490</v>
      </c>
      <c r="C667" s="34" t="s">
        <v>9940</v>
      </c>
      <c r="D667" s="422"/>
      <c r="E667" s="424"/>
      <c r="F667" s="29"/>
      <c r="G667" s="29"/>
      <c r="H667" s="1085" t="s">
        <v>4905</v>
      </c>
      <c r="I667" s="1133"/>
      <c r="J667" s="1133"/>
      <c r="K667" s="1134"/>
      <c r="L667" s="416"/>
      <c r="M667" s="417"/>
      <c r="N667" s="417"/>
      <c r="O667" s="65"/>
      <c r="P667" s="156"/>
      <c r="Q667" s="156"/>
      <c r="R667" s="1301" t="s">
        <v>9279</v>
      </c>
      <c r="S667" s="1117"/>
      <c r="T667" s="1117"/>
      <c r="U667" s="1218" t="s">
        <v>9700</v>
      </c>
      <c r="V667" s="1340"/>
      <c r="W667" s="1341"/>
      <c r="X667" s="43"/>
      <c r="Y667" s="43"/>
      <c r="Z667" s="44"/>
      <c r="AA667" s="44"/>
      <c r="AB667" s="43"/>
      <c r="AC667" s="450"/>
      <c r="AD667" s="43"/>
      <c r="AE667" s="43"/>
      <c r="AF667" s="43"/>
      <c r="AG667" s="43"/>
      <c r="AH667" s="43"/>
      <c r="AI667" s="43"/>
      <c r="AJ667" s="43"/>
      <c r="AK667" s="43"/>
      <c r="AL667" s="43"/>
      <c r="AM667" s="44"/>
      <c r="AN667" s="45"/>
      <c r="AO667" s="45"/>
      <c r="AP667" s="43"/>
      <c r="AQ667" s="43"/>
      <c r="AR667" s="43"/>
      <c r="AS667" s="43"/>
      <c r="AT667" s="35">
        <f>ROUND(H671*V672,0)</f>
        <v>127</v>
      </c>
      <c r="AU667" s="66" t="s">
        <v>4822</v>
      </c>
    </row>
    <row r="668" spans="1:47" ht="17.100000000000001" customHeight="1" x14ac:dyDescent="0.15">
      <c r="A668" s="32">
        <v>44</v>
      </c>
      <c r="B668" s="33" t="s">
        <v>7492</v>
      </c>
      <c r="C668" s="34" t="s">
        <v>9941</v>
      </c>
      <c r="D668" s="422"/>
      <c r="E668" s="424"/>
      <c r="F668" s="29"/>
      <c r="G668" s="29"/>
      <c r="H668" s="1137"/>
      <c r="I668" s="1135"/>
      <c r="J668" s="1135"/>
      <c r="K668" s="1136"/>
      <c r="L668" s="418"/>
      <c r="M668" s="419"/>
      <c r="N668" s="419"/>
      <c r="O668" s="23"/>
      <c r="P668" s="167"/>
      <c r="Q668" s="167"/>
      <c r="R668" s="1313"/>
      <c r="S668" s="1314"/>
      <c r="T668" s="1314"/>
      <c r="U668" s="1308"/>
      <c r="V668" s="1309"/>
      <c r="W668" s="1310"/>
      <c r="X668" s="1202" t="s">
        <v>4824</v>
      </c>
      <c r="Y668" s="1202"/>
      <c r="Z668" s="1202"/>
      <c r="AA668" s="1202"/>
      <c r="AB668" s="1202"/>
      <c r="AC668" s="448" t="s">
        <v>4825</v>
      </c>
      <c r="AD668" s="99"/>
      <c r="AE668" s="99"/>
      <c r="AF668" s="43"/>
      <c r="AG668" s="43"/>
      <c r="AH668" s="43"/>
      <c r="AI668" s="43"/>
      <c r="AJ668" s="43"/>
      <c r="AK668" s="43"/>
      <c r="AL668" s="43"/>
      <c r="AM668" s="44" t="s">
        <v>17</v>
      </c>
      <c r="AN668" s="1157">
        <f>$AN$8</f>
        <v>0.7</v>
      </c>
      <c r="AO668" s="1157"/>
      <c r="AP668" s="43"/>
      <c r="AQ668" s="43"/>
      <c r="AR668" s="43"/>
      <c r="AS668" s="43"/>
      <c r="AT668" s="35">
        <f>ROUND(ROUND(H671*V672,0)*AN668,0)</f>
        <v>89</v>
      </c>
      <c r="AU668" s="31"/>
    </row>
    <row r="669" spans="1:47" ht="17.100000000000001" customHeight="1" x14ac:dyDescent="0.15">
      <c r="A669" s="32">
        <v>44</v>
      </c>
      <c r="B669" s="33" t="s">
        <v>7494</v>
      </c>
      <c r="C669" s="34" t="s">
        <v>9942</v>
      </c>
      <c r="D669" s="422"/>
      <c r="E669" s="424"/>
      <c r="F669" s="29"/>
      <c r="G669" s="29"/>
      <c r="H669" s="1137"/>
      <c r="I669" s="1135"/>
      <c r="J669" s="1135"/>
      <c r="K669" s="1136"/>
      <c r="L669" s="420"/>
      <c r="M669" s="421"/>
      <c r="N669" s="421"/>
      <c r="O669" s="26"/>
      <c r="P669" s="27"/>
      <c r="Q669" s="27"/>
      <c r="R669" s="1313"/>
      <c r="S669" s="1314"/>
      <c r="T669" s="1314"/>
      <c r="U669" s="1308"/>
      <c r="V669" s="1309"/>
      <c r="W669" s="1310"/>
      <c r="X669" s="1273"/>
      <c r="Y669" s="1273"/>
      <c r="Z669" s="1273"/>
      <c r="AA669" s="1273"/>
      <c r="AB669" s="1273"/>
      <c r="AC669" s="448" t="s">
        <v>8385</v>
      </c>
      <c r="AD669" s="99"/>
      <c r="AE669" s="99"/>
      <c r="AF669" s="43"/>
      <c r="AG669" s="43"/>
      <c r="AH669" s="43"/>
      <c r="AI669" s="43"/>
      <c r="AJ669" s="43"/>
      <c r="AK669" s="43"/>
      <c r="AL669" s="43"/>
      <c r="AM669" s="44" t="s">
        <v>17</v>
      </c>
      <c r="AN669" s="1157">
        <f>$AN$9</f>
        <v>0.5</v>
      </c>
      <c r="AO669" s="1157"/>
      <c r="AP669" s="43"/>
      <c r="AQ669" s="43"/>
      <c r="AR669" s="43"/>
      <c r="AS669" s="43"/>
      <c r="AT669" s="35">
        <f>ROUND(ROUND(H671*V672,0)*AN669,0)</f>
        <v>64</v>
      </c>
      <c r="AU669" s="31"/>
    </row>
    <row r="670" spans="1:47" ht="17.100000000000001" customHeight="1" x14ac:dyDescent="0.15">
      <c r="A670" s="32">
        <v>44</v>
      </c>
      <c r="B670" s="33" t="s">
        <v>7496</v>
      </c>
      <c r="C670" s="34" t="s">
        <v>9943</v>
      </c>
      <c r="D670" s="422"/>
      <c r="E670" s="424"/>
      <c r="F670" s="29"/>
      <c r="G670" s="29"/>
      <c r="H670" s="1268"/>
      <c r="I670" s="1269"/>
      <c r="J670" s="1269"/>
      <c r="K670" s="1270"/>
      <c r="L670" s="1271" t="s">
        <v>4829</v>
      </c>
      <c r="M670" s="1202"/>
      <c r="N670" s="1202"/>
      <c r="O670" s="1202"/>
      <c r="P670" s="1202"/>
      <c r="Q670" s="1202"/>
      <c r="R670" s="1313"/>
      <c r="S670" s="1314"/>
      <c r="T670" s="1314"/>
      <c r="U670" s="1068"/>
      <c r="V670" s="1069"/>
      <c r="W670" s="1070"/>
      <c r="X670" s="43"/>
      <c r="Y670" s="43"/>
      <c r="Z670" s="44"/>
      <c r="AA670" s="44"/>
      <c r="AB670" s="43"/>
      <c r="AC670" s="450"/>
      <c r="AD670" s="43"/>
      <c r="AE670" s="43"/>
      <c r="AF670" s="43"/>
      <c r="AG670" s="43"/>
      <c r="AH670" s="43"/>
      <c r="AI670" s="43"/>
      <c r="AJ670" s="43"/>
      <c r="AK670" s="43"/>
      <c r="AL670" s="43"/>
      <c r="AM670" s="44"/>
      <c r="AN670" s="45"/>
      <c r="AO670" s="45"/>
      <c r="AP670" s="43"/>
      <c r="AQ670" s="43"/>
      <c r="AR670" s="25"/>
      <c r="AS670" s="25"/>
      <c r="AT670" s="35">
        <f>ROUND(ROUND(H671*P672,0)*V672,0)</f>
        <v>123</v>
      </c>
      <c r="AU670" s="31"/>
    </row>
    <row r="671" spans="1:47" ht="17.100000000000001" customHeight="1" x14ac:dyDescent="0.15">
      <c r="A671" s="32">
        <v>44</v>
      </c>
      <c r="B671" s="33" t="s">
        <v>7498</v>
      </c>
      <c r="C671" s="34" t="s">
        <v>9944</v>
      </c>
      <c r="D671" s="422"/>
      <c r="E671" s="424"/>
      <c r="F671" s="29"/>
      <c r="G671" s="29"/>
      <c r="H671" s="1280">
        <f>'16就労移行支援(養成・基本)'!K251</f>
        <v>254</v>
      </c>
      <c r="I671" s="1108"/>
      <c r="J671" s="4" t="s">
        <v>21</v>
      </c>
      <c r="K671" s="22"/>
      <c r="L671" s="1228"/>
      <c r="M671" s="1283"/>
      <c r="N671" s="1283"/>
      <c r="O671" s="1283"/>
      <c r="P671" s="1283"/>
      <c r="Q671" s="1283"/>
      <c r="R671" s="1313"/>
      <c r="S671" s="1314"/>
      <c r="T671" s="1315"/>
      <c r="W671" s="449"/>
      <c r="X671" s="1271" t="s">
        <v>4824</v>
      </c>
      <c r="Y671" s="1202"/>
      <c r="Z671" s="1202"/>
      <c r="AA671" s="1202"/>
      <c r="AB671" s="1202"/>
      <c r="AC671" s="448" t="s">
        <v>4825</v>
      </c>
      <c r="AD671" s="99"/>
      <c r="AE671" s="99"/>
      <c r="AF671" s="43"/>
      <c r="AG671" s="43"/>
      <c r="AH671" s="43"/>
      <c r="AI671" s="43"/>
      <c r="AJ671" s="43"/>
      <c r="AK671" s="43"/>
      <c r="AL671" s="43"/>
      <c r="AM671" s="44" t="s">
        <v>17</v>
      </c>
      <c r="AN671" s="1157">
        <f>$AN$8</f>
        <v>0.7</v>
      </c>
      <c r="AO671" s="1157"/>
      <c r="AP671" s="25"/>
      <c r="AQ671" s="25"/>
      <c r="AR671" s="25"/>
      <c r="AS671" s="25"/>
      <c r="AT671" s="35">
        <f>ROUND(ROUND(ROUND(H671*P672,0)*V672,0)*AN671,0)</f>
        <v>86</v>
      </c>
      <c r="AU671" s="31"/>
    </row>
    <row r="672" spans="1:47" ht="17.100000000000001" customHeight="1" x14ac:dyDescent="0.15">
      <c r="A672" s="32">
        <v>44</v>
      </c>
      <c r="B672" s="33" t="s">
        <v>7500</v>
      </c>
      <c r="C672" s="34" t="s">
        <v>9945</v>
      </c>
      <c r="D672" s="422"/>
      <c r="E672" s="424"/>
      <c r="F672" s="29"/>
      <c r="G672" s="29"/>
      <c r="H672" s="418"/>
      <c r="I672" s="419"/>
      <c r="J672" s="419"/>
      <c r="K672" s="425"/>
      <c r="L672" s="420"/>
      <c r="M672" s="421"/>
      <c r="N672" s="421"/>
      <c r="O672" s="26" t="s">
        <v>17</v>
      </c>
      <c r="P672" s="1180">
        <f>$P$12</f>
        <v>0.96499999999999997</v>
      </c>
      <c r="Q672" s="1180"/>
      <c r="R672" s="1276"/>
      <c r="S672" s="1277"/>
      <c r="T672" s="1278"/>
      <c r="U672" s="23" t="s">
        <v>17</v>
      </c>
      <c r="V672" s="1158">
        <f>$V$432</f>
        <v>0.5</v>
      </c>
      <c r="W672" s="1159"/>
      <c r="X672" s="1272"/>
      <c r="Y672" s="1273"/>
      <c r="Z672" s="1273"/>
      <c r="AA672" s="1273"/>
      <c r="AB672" s="1273"/>
      <c r="AC672" s="448" t="s">
        <v>8385</v>
      </c>
      <c r="AD672" s="99"/>
      <c r="AE672" s="99"/>
      <c r="AF672" s="43"/>
      <c r="AG672" s="43"/>
      <c r="AH672" s="43"/>
      <c r="AI672" s="43"/>
      <c r="AJ672" s="43"/>
      <c r="AK672" s="43"/>
      <c r="AL672" s="43"/>
      <c r="AM672" s="44" t="s">
        <v>17</v>
      </c>
      <c r="AN672" s="1157">
        <f>$AN$9</f>
        <v>0.5</v>
      </c>
      <c r="AO672" s="1157"/>
      <c r="AP672" s="25"/>
      <c r="AQ672" s="25"/>
      <c r="AR672" s="25"/>
      <c r="AS672" s="25"/>
      <c r="AT672" s="35">
        <f>ROUND(ROUND(ROUND(H671*P672,0)*V672,0)*AN672,0)</f>
        <v>62</v>
      </c>
      <c r="AU672" s="31"/>
    </row>
    <row r="673" spans="1:47" ht="17.100000000000001" customHeight="1" x14ac:dyDescent="0.15">
      <c r="A673" s="32">
        <v>44</v>
      </c>
      <c r="B673" s="33" t="s">
        <v>7502</v>
      </c>
      <c r="C673" s="34" t="s">
        <v>9946</v>
      </c>
      <c r="D673" s="422"/>
      <c r="E673" s="424"/>
      <c r="F673" s="29"/>
      <c r="G673" s="29"/>
      <c r="H673" s="20"/>
      <c r="K673" s="21"/>
      <c r="L673" s="416"/>
      <c r="M673" s="417"/>
      <c r="N673" s="417"/>
      <c r="O673" s="65"/>
      <c r="P673" s="156"/>
      <c r="Q673" s="156"/>
      <c r="R673" s="166"/>
      <c r="S673" s="167"/>
      <c r="T673" s="314"/>
      <c r="W673" s="449"/>
      <c r="X673" s="42"/>
      <c r="Y673" s="43"/>
      <c r="Z673" s="44"/>
      <c r="AA673" s="44"/>
      <c r="AB673" s="43"/>
      <c r="AC673" s="450"/>
      <c r="AD673" s="43"/>
      <c r="AE673" s="43"/>
      <c r="AF673" s="43"/>
      <c r="AG673" s="43"/>
      <c r="AH673" s="43"/>
      <c r="AI673" s="43"/>
      <c r="AJ673" s="43"/>
      <c r="AK673" s="43"/>
      <c r="AL673" s="43"/>
      <c r="AM673" s="44"/>
      <c r="AN673" s="45"/>
      <c r="AO673" s="45"/>
      <c r="AP673" s="1198" t="s">
        <v>4833</v>
      </c>
      <c r="AQ673" s="1281"/>
      <c r="AR673" s="1281"/>
      <c r="AS673" s="1299"/>
      <c r="AT673" s="35">
        <f>ROUND(ROUND(H671*V672,0)*AR676,0)</f>
        <v>121</v>
      </c>
      <c r="AU673" s="31"/>
    </row>
    <row r="674" spans="1:47" ht="17.100000000000001" customHeight="1" x14ac:dyDescent="0.15">
      <c r="A674" s="32">
        <v>44</v>
      </c>
      <c r="B674" s="33" t="s">
        <v>7504</v>
      </c>
      <c r="C674" s="34" t="s">
        <v>9947</v>
      </c>
      <c r="D674" s="422"/>
      <c r="E674" s="424"/>
      <c r="F674" s="29"/>
      <c r="G674" s="29"/>
      <c r="H674" s="20"/>
      <c r="K674" s="21"/>
      <c r="L674" s="418"/>
      <c r="M674" s="419"/>
      <c r="N674" s="419"/>
      <c r="O674" s="23"/>
      <c r="P674" s="167"/>
      <c r="Q674" s="167"/>
      <c r="R674" s="166"/>
      <c r="S674" s="167"/>
      <c r="T674" s="314"/>
      <c r="W674" s="449"/>
      <c r="X674" s="1271" t="s">
        <v>4824</v>
      </c>
      <c r="Y674" s="1202"/>
      <c r="Z674" s="1202"/>
      <c r="AA674" s="1202"/>
      <c r="AB674" s="1202"/>
      <c r="AC674" s="448" t="s">
        <v>4825</v>
      </c>
      <c r="AD674" s="99"/>
      <c r="AE674" s="99"/>
      <c r="AF674" s="43"/>
      <c r="AG674" s="43"/>
      <c r="AH674" s="43"/>
      <c r="AI674" s="43"/>
      <c r="AJ674" s="43"/>
      <c r="AK674" s="43"/>
      <c r="AL674" s="43"/>
      <c r="AM674" s="44" t="s">
        <v>17</v>
      </c>
      <c r="AN674" s="1157">
        <f>$AN$8</f>
        <v>0.7</v>
      </c>
      <c r="AO674" s="1157"/>
      <c r="AP674" s="1268"/>
      <c r="AQ674" s="1269"/>
      <c r="AR674" s="1269"/>
      <c r="AS674" s="1270"/>
      <c r="AT674" s="35">
        <f>ROUND(ROUND(ROUND(H671*V672,0)*AN674,0)*AR676,0)</f>
        <v>85</v>
      </c>
      <c r="AU674" s="31"/>
    </row>
    <row r="675" spans="1:47" ht="17.100000000000001" customHeight="1" x14ac:dyDescent="0.15">
      <c r="A675" s="32">
        <v>44</v>
      </c>
      <c r="B675" s="33" t="s">
        <v>7506</v>
      </c>
      <c r="C675" s="34" t="s">
        <v>9948</v>
      </c>
      <c r="D675" s="422"/>
      <c r="E675" s="424"/>
      <c r="F675" s="29"/>
      <c r="G675" s="29"/>
      <c r="H675" s="20"/>
      <c r="K675" s="21"/>
      <c r="L675" s="420"/>
      <c r="M675" s="421"/>
      <c r="N675" s="421"/>
      <c r="O675" s="26"/>
      <c r="P675" s="27"/>
      <c r="Q675" s="27"/>
      <c r="R675" s="166"/>
      <c r="S675" s="167"/>
      <c r="T675" s="314"/>
      <c r="W675" s="449"/>
      <c r="X675" s="1272"/>
      <c r="Y675" s="1273"/>
      <c r="Z675" s="1273"/>
      <c r="AA675" s="1273"/>
      <c r="AB675" s="1273"/>
      <c r="AC675" s="448" t="s">
        <v>8385</v>
      </c>
      <c r="AD675" s="99"/>
      <c r="AE675" s="99"/>
      <c r="AF675" s="43"/>
      <c r="AG675" s="43"/>
      <c r="AH675" s="43"/>
      <c r="AI675" s="43"/>
      <c r="AJ675" s="43"/>
      <c r="AK675" s="43"/>
      <c r="AL675" s="43"/>
      <c r="AM675" s="44" t="s">
        <v>17</v>
      </c>
      <c r="AN675" s="1157">
        <f>$AN$9</f>
        <v>0.5</v>
      </c>
      <c r="AO675" s="1157"/>
      <c r="AP675" s="20"/>
      <c r="AQ675" s="4"/>
      <c r="AR675" s="4"/>
      <c r="AS675" s="21"/>
      <c r="AT675" s="35">
        <f>ROUND(ROUND(ROUND(H671*V672,0)*AN675,0)*AR676,0)</f>
        <v>61</v>
      </c>
      <c r="AU675" s="31"/>
    </row>
    <row r="676" spans="1:47" ht="17.100000000000001" customHeight="1" x14ac:dyDescent="0.15">
      <c r="A676" s="32">
        <v>44</v>
      </c>
      <c r="B676" s="33" t="s">
        <v>7508</v>
      </c>
      <c r="C676" s="34" t="s">
        <v>9949</v>
      </c>
      <c r="D676" s="422"/>
      <c r="E676" s="424"/>
      <c r="F676" s="29"/>
      <c r="G676" s="29"/>
      <c r="H676" s="20"/>
      <c r="K676" s="21"/>
      <c r="L676" s="1271" t="s">
        <v>4829</v>
      </c>
      <c r="M676" s="1202"/>
      <c r="N676" s="1202"/>
      <c r="O676" s="1202"/>
      <c r="P676" s="1202"/>
      <c r="Q676" s="1202"/>
      <c r="R676" s="418"/>
      <c r="S676" s="419"/>
      <c r="T676" s="425"/>
      <c r="W676" s="449"/>
      <c r="X676" s="42"/>
      <c r="Y676" s="43"/>
      <c r="Z676" s="44"/>
      <c r="AA676" s="44"/>
      <c r="AB676" s="43"/>
      <c r="AC676" s="450"/>
      <c r="AD676" s="43"/>
      <c r="AE676" s="43"/>
      <c r="AF676" s="43"/>
      <c r="AG676" s="43"/>
      <c r="AH676" s="43"/>
      <c r="AI676" s="43"/>
      <c r="AJ676" s="43"/>
      <c r="AK676" s="43"/>
      <c r="AL676" s="43"/>
      <c r="AM676" s="44"/>
      <c r="AN676" s="45"/>
      <c r="AO676" s="45"/>
      <c r="AP676" s="20"/>
      <c r="AQ676" s="23" t="s">
        <v>17</v>
      </c>
      <c r="AR676" s="1158">
        <f>AR664</f>
        <v>0.95</v>
      </c>
      <c r="AS676" s="1159"/>
      <c r="AT676" s="35">
        <f>ROUND(ROUND(ROUND(H671*P678,0)*V672,0)*AR676,0)</f>
        <v>117</v>
      </c>
      <c r="AU676" s="31"/>
    </row>
    <row r="677" spans="1:47" ht="17.100000000000001" customHeight="1" x14ac:dyDescent="0.15">
      <c r="A677" s="32">
        <v>44</v>
      </c>
      <c r="B677" s="33" t="s">
        <v>7510</v>
      </c>
      <c r="C677" s="34" t="s">
        <v>9950</v>
      </c>
      <c r="D677" s="422"/>
      <c r="E677" s="424"/>
      <c r="F677" s="29"/>
      <c r="G677" s="29"/>
      <c r="H677" s="20"/>
      <c r="K677" s="21"/>
      <c r="L677" s="1228"/>
      <c r="M677" s="1283"/>
      <c r="N677" s="1283"/>
      <c r="O677" s="1283"/>
      <c r="P677" s="1283"/>
      <c r="Q677" s="1283"/>
      <c r="R677" s="418"/>
      <c r="S677" s="419"/>
      <c r="T677" s="425"/>
      <c r="W677" s="449"/>
      <c r="X677" s="1271" t="s">
        <v>4824</v>
      </c>
      <c r="Y677" s="1202"/>
      <c r="Z677" s="1202"/>
      <c r="AA677" s="1202"/>
      <c r="AB677" s="1202"/>
      <c r="AC677" s="448" t="s">
        <v>4825</v>
      </c>
      <c r="AD677" s="99"/>
      <c r="AE677" s="99"/>
      <c r="AF677" s="43"/>
      <c r="AG677" s="43"/>
      <c r="AH677" s="43"/>
      <c r="AI677" s="43"/>
      <c r="AJ677" s="43"/>
      <c r="AK677" s="43"/>
      <c r="AL677" s="43"/>
      <c r="AM677" s="44" t="s">
        <v>17</v>
      </c>
      <c r="AN677" s="1157">
        <f>$AN$8</f>
        <v>0.7</v>
      </c>
      <c r="AO677" s="1157"/>
      <c r="AP677" s="20"/>
      <c r="AQ677" s="4"/>
      <c r="AR677" s="4"/>
      <c r="AS677" s="21"/>
      <c r="AT677" s="35">
        <f>ROUND(ROUND(ROUND(ROUND(H671*P678,0)*V672,0)*AN677,0)*AR676,0)</f>
        <v>82</v>
      </c>
      <c r="AU677" s="31"/>
    </row>
    <row r="678" spans="1:47" ht="17.100000000000001" customHeight="1" x14ac:dyDescent="0.15">
      <c r="A678" s="32">
        <v>44</v>
      </c>
      <c r="B678" s="33" t="s">
        <v>7512</v>
      </c>
      <c r="C678" s="34" t="s">
        <v>9951</v>
      </c>
      <c r="D678" s="422"/>
      <c r="E678" s="424"/>
      <c r="F678" s="29"/>
      <c r="G678" s="29"/>
      <c r="H678" s="20"/>
      <c r="K678" s="21"/>
      <c r="L678" s="420"/>
      <c r="M678" s="421"/>
      <c r="N678" s="421"/>
      <c r="O678" s="26" t="s">
        <v>17</v>
      </c>
      <c r="P678" s="1180">
        <f>$P$12</f>
        <v>0.96499999999999997</v>
      </c>
      <c r="Q678" s="1180"/>
      <c r="R678" s="166"/>
      <c r="S678" s="167"/>
      <c r="T678" s="314"/>
      <c r="W678" s="449"/>
      <c r="X678" s="1272"/>
      <c r="Y678" s="1273"/>
      <c r="Z678" s="1273"/>
      <c r="AA678" s="1273"/>
      <c r="AB678" s="1273"/>
      <c r="AC678" s="448" t="s">
        <v>8385</v>
      </c>
      <c r="AD678" s="99"/>
      <c r="AE678" s="99"/>
      <c r="AF678" s="43"/>
      <c r="AG678" s="43"/>
      <c r="AH678" s="43"/>
      <c r="AI678" s="43"/>
      <c r="AJ678" s="43"/>
      <c r="AK678" s="43"/>
      <c r="AL678" s="43"/>
      <c r="AM678" s="44" t="s">
        <v>17</v>
      </c>
      <c r="AN678" s="1157">
        <f>$AN$9</f>
        <v>0.5</v>
      </c>
      <c r="AO678" s="1157"/>
      <c r="AP678" s="24"/>
      <c r="AQ678" s="25"/>
      <c r="AR678" s="25"/>
      <c r="AS678" s="38"/>
      <c r="AT678" s="35">
        <f>ROUND(ROUND(ROUND(ROUND(H671*P678,0)*V672,0)*AN678,0)*AR676,0)</f>
        <v>59</v>
      </c>
      <c r="AU678" s="31"/>
    </row>
    <row r="679" spans="1:47" ht="17.100000000000001" customHeight="1" x14ac:dyDescent="0.15">
      <c r="A679" s="32">
        <v>44</v>
      </c>
      <c r="B679" s="33" t="s">
        <v>7514</v>
      </c>
      <c r="C679" s="34" t="s">
        <v>9952</v>
      </c>
      <c r="D679" s="422"/>
      <c r="E679" s="424"/>
      <c r="F679" s="1085" t="s">
        <v>5088</v>
      </c>
      <c r="G679" s="1087"/>
      <c r="H679" s="1085" t="s">
        <v>4821</v>
      </c>
      <c r="I679" s="1133"/>
      <c r="J679" s="1133"/>
      <c r="K679" s="1134"/>
      <c r="L679" s="416"/>
      <c r="M679" s="417"/>
      <c r="N679" s="417"/>
      <c r="O679" s="65"/>
      <c r="P679" s="156"/>
      <c r="Q679" s="156"/>
      <c r="R679" s="1301" t="s">
        <v>9279</v>
      </c>
      <c r="S679" s="1117"/>
      <c r="T679" s="1117"/>
      <c r="U679" s="1218" t="s">
        <v>9700</v>
      </c>
      <c r="V679" s="1340"/>
      <c r="W679" s="1341"/>
      <c r="X679" s="43"/>
      <c r="Y679" s="43"/>
      <c r="Z679" s="44"/>
      <c r="AA679" s="44"/>
      <c r="AB679" s="43"/>
      <c r="AC679" s="450"/>
      <c r="AD679" s="43"/>
      <c r="AE679" s="43"/>
      <c r="AF679" s="43"/>
      <c r="AG679" s="43"/>
      <c r="AH679" s="43"/>
      <c r="AI679" s="43"/>
      <c r="AJ679" s="43"/>
      <c r="AK679" s="43"/>
      <c r="AL679" s="43"/>
      <c r="AM679" s="44"/>
      <c r="AN679" s="45"/>
      <c r="AO679" s="45"/>
      <c r="AP679" s="43"/>
      <c r="AQ679" s="43"/>
      <c r="AR679" s="43"/>
      <c r="AS679" s="43"/>
      <c r="AT679" s="35">
        <f>ROUND(H683*V684,0)</f>
        <v>319</v>
      </c>
      <c r="AU679" s="66" t="s">
        <v>4822</v>
      </c>
    </row>
    <row r="680" spans="1:47" ht="17.100000000000001" customHeight="1" x14ac:dyDescent="0.15">
      <c r="A680" s="32">
        <v>44</v>
      </c>
      <c r="B680" s="33" t="s">
        <v>7516</v>
      </c>
      <c r="C680" s="34" t="s">
        <v>9953</v>
      </c>
      <c r="D680" s="422"/>
      <c r="E680" s="424"/>
      <c r="F680" s="1088"/>
      <c r="G680" s="1090"/>
      <c r="H680" s="1137"/>
      <c r="I680" s="1135"/>
      <c r="J680" s="1135"/>
      <c r="K680" s="1136"/>
      <c r="L680" s="418"/>
      <c r="M680" s="419"/>
      <c r="N680" s="419"/>
      <c r="O680" s="23"/>
      <c r="P680" s="167"/>
      <c r="Q680" s="167"/>
      <c r="R680" s="1313"/>
      <c r="S680" s="1314"/>
      <c r="T680" s="1314"/>
      <c r="U680" s="1308"/>
      <c r="V680" s="1309"/>
      <c r="W680" s="1310"/>
      <c r="X680" s="1202" t="s">
        <v>4824</v>
      </c>
      <c r="Y680" s="1202"/>
      <c r="Z680" s="1202"/>
      <c r="AA680" s="1202"/>
      <c r="AB680" s="1202"/>
      <c r="AC680" s="448" t="s">
        <v>4825</v>
      </c>
      <c r="AD680" s="99"/>
      <c r="AE680" s="99"/>
      <c r="AF680" s="43"/>
      <c r="AG680" s="43"/>
      <c r="AH680" s="43"/>
      <c r="AI680" s="43"/>
      <c r="AJ680" s="43"/>
      <c r="AK680" s="43"/>
      <c r="AL680" s="43"/>
      <c r="AM680" s="44" t="s">
        <v>17</v>
      </c>
      <c r="AN680" s="1157">
        <f>$AN$8</f>
        <v>0.7</v>
      </c>
      <c r="AO680" s="1157"/>
      <c r="AP680" s="43"/>
      <c r="AQ680" s="43"/>
      <c r="AR680" s="43"/>
      <c r="AS680" s="43"/>
      <c r="AT680" s="35">
        <f>ROUND(ROUND(H683*V684,0)*AN680,0)</f>
        <v>223</v>
      </c>
      <c r="AU680" s="232"/>
    </row>
    <row r="681" spans="1:47" ht="17.100000000000001" customHeight="1" x14ac:dyDescent="0.15">
      <c r="A681" s="32">
        <v>44</v>
      </c>
      <c r="B681" s="33" t="s">
        <v>7518</v>
      </c>
      <c r="C681" s="34" t="s">
        <v>9954</v>
      </c>
      <c r="D681" s="422"/>
      <c r="E681" s="424"/>
      <c r="F681" s="1088"/>
      <c r="G681" s="1090"/>
      <c r="H681" s="1137"/>
      <c r="I681" s="1135"/>
      <c r="J681" s="1135"/>
      <c r="K681" s="1136"/>
      <c r="L681" s="420"/>
      <c r="M681" s="421"/>
      <c r="N681" s="421"/>
      <c r="O681" s="26"/>
      <c r="P681" s="27"/>
      <c r="Q681" s="27"/>
      <c r="R681" s="1313"/>
      <c r="S681" s="1314"/>
      <c r="T681" s="1314"/>
      <c r="U681" s="1308"/>
      <c r="V681" s="1309"/>
      <c r="W681" s="1310"/>
      <c r="X681" s="1273"/>
      <c r="Y681" s="1273"/>
      <c r="Z681" s="1273"/>
      <c r="AA681" s="1273"/>
      <c r="AB681" s="1273"/>
      <c r="AC681" s="448" t="s">
        <v>8385</v>
      </c>
      <c r="AD681" s="99"/>
      <c r="AE681" s="99"/>
      <c r="AF681" s="43"/>
      <c r="AG681" s="43"/>
      <c r="AH681" s="43"/>
      <c r="AI681" s="43"/>
      <c r="AJ681" s="43"/>
      <c r="AK681" s="43"/>
      <c r="AL681" s="43"/>
      <c r="AM681" s="44" t="s">
        <v>17</v>
      </c>
      <c r="AN681" s="1157">
        <f>$AN$9</f>
        <v>0.5</v>
      </c>
      <c r="AO681" s="1157"/>
      <c r="AP681" s="43"/>
      <c r="AQ681" s="43"/>
      <c r="AR681" s="43"/>
      <c r="AS681" s="43"/>
      <c r="AT681" s="35">
        <f>ROUND(ROUND(H683*V684,0)*AN681,0)</f>
        <v>160</v>
      </c>
      <c r="AU681" s="232"/>
    </row>
    <row r="682" spans="1:47" ht="17.100000000000001" customHeight="1" x14ac:dyDescent="0.15">
      <c r="A682" s="32">
        <v>44</v>
      </c>
      <c r="B682" s="33" t="s">
        <v>7520</v>
      </c>
      <c r="C682" s="34" t="s">
        <v>9955</v>
      </c>
      <c r="D682" s="422"/>
      <c r="E682" s="424"/>
      <c r="F682" s="1088"/>
      <c r="G682" s="1090"/>
      <c r="H682" s="1268"/>
      <c r="I682" s="1269"/>
      <c r="J682" s="1269"/>
      <c r="K682" s="1270"/>
      <c r="L682" s="1271" t="s">
        <v>4829</v>
      </c>
      <c r="M682" s="1202"/>
      <c r="N682" s="1202"/>
      <c r="O682" s="1202"/>
      <c r="P682" s="1202"/>
      <c r="Q682" s="1202"/>
      <c r="R682" s="1313"/>
      <c r="S682" s="1314"/>
      <c r="T682" s="1314"/>
      <c r="U682" s="1068"/>
      <c r="V682" s="1069"/>
      <c r="W682" s="1070"/>
      <c r="X682" s="43"/>
      <c r="Y682" s="43"/>
      <c r="Z682" s="44"/>
      <c r="AA682" s="44"/>
      <c r="AB682" s="43"/>
      <c r="AC682" s="450"/>
      <c r="AD682" s="43"/>
      <c r="AE682" s="43"/>
      <c r="AF682" s="43"/>
      <c r="AG682" s="43"/>
      <c r="AH682" s="43"/>
      <c r="AI682" s="43"/>
      <c r="AJ682" s="43"/>
      <c r="AK682" s="43"/>
      <c r="AL682" s="43"/>
      <c r="AM682" s="44"/>
      <c r="AN682" s="45"/>
      <c r="AO682" s="45"/>
      <c r="AP682" s="43"/>
      <c r="AQ682" s="43"/>
      <c r="AR682" s="25"/>
      <c r="AS682" s="25"/>
      <c r="AT682" s="35">
        <f>ROUND(ROUND(H683*P684,0)*V684,0)</f>
        <v>308</v>
      </c>
      <c r="AU682" s="232"/>
    </row>
    <row r="683" spans="1:47" ht="17.100000000000001" customHeight="1" x14ac:dyDescent="0.15">
      <c r="A683" s="32">
        <v>44</v>
      </c>
      <c r="B683" s="33" t="s">
        <v>7522</v>
      </c>
      <c r="C683" s="34" t="s">
        <v>9956</v>
      </c>
      <c r="D683" s="422"/>
      <c r="E683" s="424"/>
      <c r="F683" s="1088"/>
      <c r="G683" s="1090"/>
      <c r="H683" s="1280">
        <f>'16就労移行支援(養成・基本)'!K263</f>
        <v>638</v>
      </c>
      <c r="I683" s="1108"/>
      <c r="J683" s="4" t="s">
        <v>21</v>
      </c>
      <c r="K683" s="22"/>
      <c r="L683" s="1228"/>
      <c r="M683" s="1283"/>
      <c r="N683" s="1283"/>
      <c r="O683" s="1283"/>
      <c r="P683" s="1283"/>
      <c r="Q683" s="1283"/>
      <c r="R683" s="1313"/>
      <c r="S683" s="1314"/>
      <c r="T683" s="1315"/>
      <c r="W683" s="449"/>
      <c r="X683" s="1271" t="s">
        <v>4824</v>
      </c>
      <c r="Y683" s="1202"/>
      <c r="Z683" s="1202"/>
      <c r="AA683" s="1202"/>
      <c r="AB683" s="1202"/>
      <c r="AC683" s="448" t="s">
        <v>4825</v>
      </c>
      <c r="AD683" s="99"/>
      <c r="AE683" s="99"/>
      <c r="AF683" s="43"/>
      <c r="AG683" s="43"/>
      <c r="AH683" s="43"/>
      <c r="AI683" s="43"/>
      <c r="AJ683" s="43"/>
      <c r="AK683" s="43"/>
      <c r="AL683" s="43"/>
      <c r="AM683" s="44" t="s">
        <v>17</v>
      </c>
      <c r="AN683" s="1157">
        <f>$AN$8</f>
        <v>0.7</v>
      </c>
      <c r="AO683" s="1157"/>
      <c r="AP683" s="25"/>
      <c r="AQ683" s="25"/>
      <c r="AR683" s="25"/>
      <c r="AS683" s="25"/>
      <c r="AT683" s="35">
        <f>ROUND(ROUND(ROUND(H683*P684,0)*V684,0)*AN683,0)</f>
        <v>216</v>
      </c>
      <c r="AU683" s="232"/>
    </row>
    <row r="684" spans="1:47" ht="17.100000000000001" customHeight="1" x14ac:dyDescent="0.15">
      <c r="A684" s="32">
        <v>44</v>
      </c>
      <c r="B684" s="33" t="s">
        <v>7524</v>
      </c>
      <c r="C684" s="34" t="s">
        <v>9957</v>
      </c>
      <c r="D684" s="422"/>
      <c r="E684" s="424"/>
      <c r="F684" s="1088"/>
      <c r="G684" s="1090"/>
      <c r="H684" s="418"/>
      <c r="I684" s="419"/>
      <c r="J684" s="419"/>
      <c r="K684" s="425"/>
      <c r="L684" s="420"/>
      <c r="M684" s="421"/>
      <c r="N684" s="421"/>
      <c r="O684" s="26" t="s">
        <v>17</v>
      </c>
      <c r="P684" s="1180">
        <f>$P$12</f>
        <v>0.96499999999999997</v>
      </c>
      <c r="Q684" s="1180"/>
      <c r="R684" s="1276"/>
      <c r="S684" s="1277"/>
      <c r="T684" s="1278"/>
      <c r="U684" s="23" t="s">
        <v>17</v>
      </c>
      <c r="V684" s="1158">
        <f>$V$432</f>
        <v>0.5</v>
      </c>
      <c r="W684" s="1159"/>
      <c r="X684" s="1272"/>
      <c r="Y684" s="1273"/>
      <c r="Z684" s="1273"/>
      <c r="AA684" s="1273"/>
      <c r="AB684" s="1273"/>
      <c r="AC684" s="448" t="s">
        <v>8385</v>
      </c>
      <c r="AD684" s="99"/>
      <c r="AE684" s="99"/>
      <c r="AF684" s="43"/>
      <c r="AG684" s="43"/>
      <c r="AH684" s="43"/>
      <c r="AI684" s="43"/>
      <c r="AJ684" s="43"/>
      <c r="AK684" s="43"/>
      <c r="AL684" s="43"/>
      <c r="AM684" s="44" t="s">
        <v>17</v>
      </c>
      <c r="AN684" s="1157">
        <f>$AN$9</f>
        <v>0.5</v>
      </c>
      <c r="AO684" s="1157"/>
      <c r="AP684" s="25"/>
      <c r="AQ684" s="25"/>
      <c r="AR684" s="25"/>
      <c r="AS684" s="25"/>
      <c r="AT684" s="35">
        <f>ROUND(ROUND(ROUND(H683*P684,0)*V684,0)*AN684,0)</f>
        <v>154</v>
      </c>
      <c r="AU684" s="232"/>
    </row>
    <row r="685" spans="1:47" ht="17.100000000000001" customHeight="1" x14ac:dyDescent="0.15">
      <c r="A685" s="32">
        <v>44</v>
      </c>
      <c r="B685" s="33" t="s">
        <v>7526</v>
      </c>
      <c r="C685" s="34" t="s">
        <v>9958</v>
      </c>
      <c r="D685" s="422"/>
      <c r="E685" s="424"/>
      <c r="F685" s="29"/>
      <c r="G685" s="29"/>
      <c r="H685" s="20"/>
      <c r="K685" s="21"/>
      <c r="L685" s="416"/>
      <c r="M685" s="417"/>
      <c r="N685" s="417"/>
      <c r="O685" s="65"/>
      <c r="P685" s="156"/>
      <c r="Q685" s="156"/>
      <c r="R685" s="166"/>
      <c r="S685" s="167"/>
      <c r="T685" s="314"/>
      <c r="W685" s="449"/>
      <c r="X685" s="42"/>
      <c r="Y685" s="43"/>
      <c r="Z685" s="44"/>
      <c r="AA685" s="44"/>
      <c r="AB685" s="43"/>
      <c r="AC685" s="450"/>
      <c r="AD685" s="43"/>
      <c r="AE685" s="43"/>
      <c r="AF685" s="43"/>
      <c r="AG685" s="43"/>
      <c r="AH685" s="43"/>
      <c r="AI685" s="43"/>
      <c r="AJ685" s="43"/>
      <c r="AK685" s="43"/>
      <c r="AL685" s="43"/>
      <c r="AM685" s="44"/>
      <c r="AN685" s="45"/>
      <c r="AO685" s="45"/>
      <c r="AP685" s="1198" t="s">
        <v>4833</v>
      </c>
      <c r="AQ685" s="1281"/>
      <c r="AR685" s="1281"/>
      <c r="AS685" s="1299"/>
      <c r="AT685" s="35">
        <f>ROUND(ROUND(H683*V684,0)*AR688,0)</f>
        <v>303</v>
      </c>
      <c r="AU685" s="31"/>
    </row>
    <row r="686" spans="1:47" ht="17.100000000000001" customHeight="1" x14ac:dyDescent="0.15">
      <c r="A686" s="32">
        <v>44</v>
      </c>
      <c r="B686" s="33" t="s">
        <v>7528</v>
      </c>
      <c r="C686" s="34" t="s">
        <v>9959</v>
      </c>
      <c r="D686" s="422"/>
      <c r="E686" s="424"/>
      <c r="F686" s="29"/>
      <c r="G686" s="29"/>
      <c r="H686" s="20"/>
      <c r="K686" s="21"/>
      <c r="L686" s="418"/>
      <c r="M686" s="419"/>
      <c r="N686" s="419"/>
      <c r="O686" s="23"/>
      <c r="P686" s="167"/>
      <c r="Q686" s="167"/>
      <c r="R686" s="166"/>
      <c r="S686" s="167"/>
      <c r="T686" s="314"/>
      <c r="W686" s="449"/>
      <c r="X686" s="1271" t="s">
        <v>4824</v>
      </c>
      <c r="Y686" s="1202"/>
      <c r="Z686" s="1202"/>
      <c r="AA686" s="1202"/>
      <c r="AB686" s="1202"/>
      <c r="AC686" s="448" t="s">
        <v>4825</v>
      </c>
      <c r="AD686" s="99"/>
      <c r="AE686" s="99"/>
      <c r="AF686" s="43"/>
      <c r="AG686" s="43"/>
      <c r="AH686" s="43"/>
      <c r="AI686" s="43"/>
      <c r="AJ686" s="43"/>
      <c r="AK686" s="43"/>
      <c r="AL686" s="43"/>
      <c r="AM686" s="44" t="s">
        <v>17</v>
      </c>
      <c r="AN686" s="1157">
        <f>$AN$8</f>
        <v>0.7</v>
      </c>
      <c r="AO686" s="1157"/>
      <c r="AP686" s="1268"/>
      <c r="AQ686" s="1269"/>
      <c r="AR686" s="1269"/>
      <c r="AS686" s="1270"/>
      <c r="AT686" s="35">
        <f>ROUND(ROUND(ROUND(H683*V684,0)*AN686,0)*AR688,0)</f>
        <v>212</v>
      </c>
      <c r="AU686" s="31"/>
    </row>
    <row r="687" spans="1:47" ht="17.100000000000001" customHeight="1" x14ac:dyDescent="0.15">
      <c r="A687" s="32">
        <v>44</v>
      </c>
      <c r="B687" s="33" t="s">
        <v>7530</v>
      </c>
      <c r="C687" s="34" t="s">
        <v>9960</v>
      </c>
      <c r="D687" s="422"/>
      <c r="E687" s="424"/>
      <c r="F687" s="29"/>
      <c r="G687" s="29"/>
      <c r="H687" s="20"/>
      <c r="K687" s="21"/>
      <c r="L687" s="420"/>
      <c r="M687" s="421"/>
      <c r="N687" s="421"/>
      <c r="O687" s="26"/>
      <c r="P687" s="27"/>
      <c r="Q687" s="27"/>
      <c r="R687" s="166"/>
      <c r="S687" s="167"/>
      <c r="T687" s="314"/>
      <c r="W687" s="449"/>
      <c r="X687" s="1272"/>
      <c r="Y687" s="1273"/>
      <c r="Z687" s="1273"/>
      <c r="AA687" s="1273"/>
      <c r="AB687" s="1273"/>
      <c r="AC687" s="448" t="s">
        <v>8385</v>
      </c>
      <c r="AD687" s="99"/>
      <c r="AE687" s="99"/>
      <c r="AF687" s="43"/>
      <c r="AG687" s="43"/>
      <c r="AH687" s="43"/>
      <c r="AI687" s="43"/>
      <c r="AJ687" s="43"/>
      <c r="AK687" s="43"/>
      <c r="AL687" s="43"/>
      <c r="AM687" s="44" t="s">
        <v>17</v>
      </c>
      <c r="AN687" s="1157">
        <f>$AN$9</f>
        <v>0.5</v>
      </c>
      <c r="AO687" s="1157"/>
      <c r="AP687" s="20"/>
      <c r="AQ687" s="4"/>
      <c r="AR687" s="4"/>
      <c r="AS687" s="21"/>
      <c r="AT687" s="35">
        <f>ROUND(ROUND(ROUND(H683*V684,0)*AN687,0)*AR688,0)</f>
        <v>152</v>
      </c>
      <c r="AU687" s="31"/>
    </row>
    <row r="688" spans="1:47" ht="17.100000000000001" customHeight="1" x14ac:dyDescent="0.15">
      <c r="A688" s="32">
        <v>44</v>
      </c>
      <c r="B688" s="33" t="s">
        <v>7532</v>
      </c>
      <c r="C688" s="34" t="s">
        <v>9961</v>
      </c>
      <c r="D688" s="422"/>
      <c r="E688" s="424"/>
      <c r="F688" s="29"/>
      <c r="G688" s="29"/>
      <c r="H688" s="20"/>
      <c r="K688" s="21"/>
      <c r="L688" s="1271" t="s">
        <v>4829</v>
      </c>
      <c r="M688" s="1202"/>
      <c r="N688" s="1202"/>
      <c r="O688" s="1202"/>
      <c r="P688" s="1202"/>
      <c r="Q688" s="1202"/>
      <c r="R688" s="418"/>
      <c r="S688" s="419"/>
      <c r="T688" s="425"/>
      <c r="W688" s="449"/>
      <c r="X688" s="42"/>
      <c r="Y688" s="43"/>
      <c r="Z688" s="44"/>
      <c r="AA688" s="44"/>
      <c r="AB688" s="43"/>
      <c r="AC688" s="450"/>
      <c r="AD688" s="43"/>
      <c r="AE688" s="43"/>
      <c r="AF688" s="43"/>
      <c r="AG688" s="43"/>
      <c r="AH688" s="43"/>
      <c r="AI688" s="43"/>
      <c r="AJ688" s="43"/>
      <c r="AK688" s="43"/>
      <c r="AL688" s="43"/>
      <c r="AM688" s="44"/>
      <c r="AN688" s="45"/>
      <c r="AO688" s="45"/>
      <c r="AP688" s="20"/>
      <c r="AQ688" s="23" t="s">
        <v>17</v>
      </c>
      <c r="AR688" s="1158">
        <f>AR676</f>
        <v>0.95</v>
      </c>
      <c r="AS688" s="1159"/>
      <c r="AT688" s="35">
        <f>ROUND(ROUND(ROUND(H683*P690,0)*V684,0)*AR688,0)</f>
        <v>293</v>
      </c>
      <c r="AU688" s="31"/>
    </row>
    <row r="689" spans="1:47" ht="17.100000000000001" customHeight="1" x14ac:dyDescent="0.15">
      <c r="A689" s="32">
        <v>44</v>
      </c>
      <c r="B689" s="33" t="s">
        <v>7534</v>
      </c>
      <c r="C689" s="34" t="s">
        <v>9962</v>
      </c>
      <c r="D689" s="422"/>
      <c r="E689" s="424"/>
      <c r="F689" s="29"/>
      <c r="G689" s="29"/>
      <c r="H689" s="20"/>
      <c r="K689" s="21"/>
      <c r="L689" s="1228"/>
      <c r="M689" s="1283"/>
      <c r="N689" s="1283"/>
      <c r="O689" s="1283"/>
      <c r="P689" s="1283"/>
      <c r="Q689" s="1283"/>
      <c r="R689" s="418"/>
      <c r="S689" s="419"/>
      <c r="T689" s="425"/>
      <c r="W689" s="449"/>
      <c r="X689" s="1271" t="s">
        <v>4824</v>
      </c>
      <c r="Y689" s="1202"/>
      <c r="Z689" s="1202"/>
      <c r="AA689" s="1202"/>
      <c r="AB689" s="1202"/>
      <c r="AC689" s="448" t="s">
        <v>4825</v>
      </c>
      <c r="AD689" s="99"/>
      <c r="AE689" s="99"/>
      <c r="AF689" s="43"/>
      <c r="AG689" s="43"/>
      <c r="AH689" s="43"/>
      <c r="AI689" s="43"/>
      <c r="AJ689" s="43"/>
      <c r="AK689" s="43"/>
      <c r="AL689" s="43"/>
      <c r="AM689" s="44" t="s">
        <v>17</v>
      </c>
      <c r="AN689" s="1157">
        <f>$AN$8</f>
        <v>0.7</v>
      </c>
      <c r="AO689" s="1157"/>
      <c r="AP689" s="20"/>
      <c r="AQ689" s="4"/>
      <c r="AR689" s="4"/>
      <c r="AS689" s="21"/>
      <c r="AT689" s="35">
        <f>ROUND(ROUND(ROUND(ROUND(H683*P690,0)*V684,0)*AN689,0)*AR688,0)</f>
        <v>205</v>
      </c>
      <c r="AU689" s="31"/>
    </row>
    <row r="690" spans="1:47" ht="17.100000000000001" customHeight="1" x14ac:dyDescent="0.15">
      <c r="A690" s="32">
        <v>44</v>
      </c>
      <c r="B690" s="33" t="s">
        <v>7536</v>
      </c>
      <c r="C690" s="34" t="s">
        <v>9963</v>
      </c>
      <c r="D690" s="426"/>
      <c r="E690" s="428"/>
      <c r="F690" s="57"/>
      <c r="G690" s="57"/>
      <c r="H690" s="24"/>
      <c r="I690" s="25"/>
      <c r="J690" s="25"/>
      <c r="K690" s="38"/>
      <c r="L690" s="420"/>
      <c r="M690" s="421"/>
      <c r="N690" s="421"/>
      <c r="O690" s="26" t="s">
        <v>17</v>
      </c>
      <c r="P690" s="1180">
        <f>$P$12</f>
        <v>0.96499999999999997</v>
      </c>
      <c r="Q690" s="1180"/>
      <c r="R690" s="454"/>
      <c r="S690" s="27"/>
      <c r="T690" s="28"/>
      <c r="U690" s="135"/>
      <c r="V690" s="233"/>
      <c r="W690" s="455"/>
      <c r="X690" s="1272"/>
      <c r="Y690" s="1273"/>
      <c r="Z690" s="1273"/>
      <c r="AA690" s="1273"/>
      <c r="AB690" s="1273"/>
      <c r="AC690" s="448" t="s">
        <v>8385</v>
      </c>
      <c r="AD690" s="99"/>
      <c r="AE690" s="99"/>
      <c r="AF690" s="43"/>
      <c r="AG690" s="43"/>
      <c r="AH690" s="43"/>
      <c r="AI690" s="43"/>
      <c r="AJ690" s="43"/>
      <c r="AK690" s="43"/>
      <c r="AL690" s="43"/>
      <c r="AM690" s="44" t="s">
        <v>17</v>
      </c>
      <c r="AN690" s="1157">
        <f>$AN$9</f>
        <v>0.5</v>
      </c>
      <c r="AO690" s="1157"/>
      <c r="AP690" s="24"/>
      <c r="AQ690" s="25"/>
      <c r="AR690" s="25"/>
      <c r="AS690" s="38"/>
      <c r="AT690" s="35">
        <f>ROUND(ROUND(ROUND(ROUND(H683*P690,0)*V684,0)*AN690,0)*AR688,0)</f>
        <v>146</v>
      </c>
      <c r="AU690" s="61"/>
    </row>
    <row r="691" spans="1:47" ht="17.100000000000001" customHeight="1" x14ac:dyDescent="0.15">
      <c r="A691" s="17">
        <v>44</v>
      </c>
      <c r="B691" s="18" t="s">
        <v>7538</v>
      </c>
      <c r="C691" s="19" t="s">
        <v>9964</v>
      </c>
      <c r="D691" s="1088" t="s">
        <v>8382</v>
      </c>
      <c r="E691" s="1090"/>
      <c r="F691" s="1088" t="s">
        <v>5088</v>
      </c>
      <c r="G691" s="1269"/>
      <c r="H691" s="1088" t="s">
        <v>4840</v>
      </c>
      <c r="I691" s="1135"/>
      <c r="J691" s="1135"/>
      <c r="K691" s="1136"/>
      <c r="L691" s="418"/>
      <c r="M691" s="419"/>
      <c r="N691" s="419"/>
      <c r="O691" s="23"/>
      <c r="P691" s="167"/>
      <c r="Q691" s="167"/>
      <c r="R691" s="166"/>
      <c r="S691" s="167"/>
      <c r="T691" s="167"/>
      <c r="U691" s="93"/>
      <c r="V691" s="2"/>
      <c r="W691" s="22"/>
      <c r="X691" s="25"/>
      <c r="Y691" s="25"/>
      <c r="Z691" s="26"/>
      <c r="AA691" s="26"/>
      <c r="AB691" s="25"/>
      <c r="AC691" s="480"/>
      <c r="AD691" s="25"/>
      <c r="AE691" s="25"/>
      <c r="AF691" s="25"/>
      <c r="AG691" s="25"/>
      <c r="AH691" s="25"/>
      <c r="AI691" s="25"/>
      <c r="AJ691" s="25"/>
      <c r="AK691" s="25"/>
      <c r="AL691" s="25"/>
      <c r="AM691" s="26"/>
      <c r="AN691" s="95"/>
      <c r="AO691" s="95"/>
      <c r="AP691" s="25"/>
      <c r="AQ691" s="25"/>
      <c r="AR691" s="25"/>
      <c r="AS691" s="25"/>
      <c r="AT691" s="30">
        <f>ROUND(H695*V684,0)</f>
        <v>268</v>
      </c>
      <c r="AU691" s="31"/>
    </row>
    <row r="692" spans="1:47" ht="17.100000000000001" customHeight="1" x14ac:dyDescent="0.15">
      <c r="A692" s="32">
        <v>44</v>
      </c>
      <c r="B692" s="33" t="s">
        <v>7540</v>
      </c>
      <c r="C692" s="34" t="s">
        <v>9965</v>
      </c>
      <c r="D692" s="1088"/>
      <c r="E692" s="1090"/>
      <c r="F692" s="1268"/>
      <c r="G692" s="1269"/>
      <c r="H692" s="1137"/>
      <c r="I692" s="1135"/>
      <c r="J692" s="1135"/>
      <c r="K692" s="1136"/>
      <c r="L692" s="418"/>
      <c r="M692" s="419"/>
      <c r="N692" s="419"/>
      <c r="O692" s="23"/>
      <c r="P692" s="167"/>
      <c r="Q692" s="167"/>
      <c r="R692" s="166"/>
      <c r="S692" s="167"/>
      <c r="T692" s="167"/>
      <c r="U692" s="93"/>
      <c r="V692" s="2"/>
      <c r="W692" s="22"/>
      <c r="X692" s="1202" t="s">
        <v>4824</v>
      </c>
      <c r="Y692" s="1202"/>
      <c r="Z692" s="1202"/>
      <c r="AA692" s="1202"/>
      <c r="AB692" s="1202"/>
      <c r="AC692" s="448" t="s">
        <v>4825</v>
      </c>
      <c r="AD692" s="99"/>
      <c r="AE692" s="99"/>
      <c r="AF692" s="43"/>
      <c r="AG692" s="43"/>
      <c r="AH692" s="43"/>
      <c r="AI692" s="43"/>
      <c r="AJ692" s="43"/>
      <c r="AK692" s="43"/>
      <c r="AL692" s="43"/>
      <c r="AM692" s="44" t="s">
        <v>17</v>
      </c>
      <c r="AN692" s="1157">
        <f>$AN$8</f>
        <v>0.7</v>
      </c>
      <c r="AO692" s="1157"/>
      <c r="AP692" s="43"/>
      <c r="AQ692" s="43"/>
      <c r="AR692" s="43"/>
      <c r="AS692" s="43"/>
      <c r="AT692" s="35">
        <f>ROUND(ROUND(H695*V684,0)*AN692,0)</f>
        <v>188</v>
      </c>
      <c r="AU692" s="31"/>
    </row>
    <row r="693" spans="1:47" ht="17.100000000000001" customHeight="1" x14ac:dyDescent="0.15">
      <c r="A693" s="32">
        <v>44</v>
      </c>
      <c r="B693" s="33" t="s">
        <v>7542</v>
      </c>
      <c r="C693" s="34" t="s">
        <v>9966</v>
      </c>
      <c r="D693" s="1088"/>
      <c r="E693" s="1090"/>
      <c r="F693" s="1268"/>
      <c r="G693" s="1269"/>
      <c r="H693" s="1137"/>
      <c r="I693" s="1135"/>
      <c r="J693" s="1135"/>
      <c r="K693" s="1136"/>
      <c r="L693" s="420"/>
      <c r="M693" s="421"/>
      <c r="N693" s="421"/>
      <c r="O693" s="26"/>
      <c r="P693" s="27"/>
      <c r="Q693" s="27"/>
      <c r="R693" s="166"/>
      <c r="S693" s="167"/>
      <c r="T693" s="167"/>
      <c r="U693" s="93"/>
      <c r="V693" s="2"/>
      <c r="W693" s="22"/>
      <c r="X693" s="1273"/>
      <c r="Y693" s="1273"/>
      <c r="Z693" s="1273"/>
      <c r="AA693" s="1273"/>
      <c r="AB693" s="1273"/>
      <c r="AC693" s="448" t="s">
        <v>8385</v>
      </c>
      <c r="AD693" s="99"/>
      <c r="AE693" s="99"/>
      <c r="AF693" s="43"/>
      <c r="AG693" s="43"/>
      <c r="AH693" s="43"/>
      <c r="AI693" s="43"/>
      <c r="AJ693" s="43"/>
      <c r="AK693" s="43"/>
      <c r="AL693" s="43"/>
      <c r="AM693" s="44" t="s">
        <v>17</v>
      </c>
      <c r="AN693" s="1157">
        <f>$AN$9</f>
        <v>0.5</v>
      </c>
      <c r="AO693" s="1157"/>
      <c r="AP693" s="43"/>
      <c r="AQ693" s="43"/>
      <c r="AR693" s="43"/>
      <c r="AS693" s="43"/>
      <c r="AT693" s="35">
        <f>ROUND(ROUND(H695*V684,0)*AN693,0)</f>
        <v>134</v>
      </c>
      <c r="AU693" s="31"/>
    </row>
    <row r="694" spans="1:47" ht="17.100000000000001" customHeight="1" x14ac:dyDescent="0.15">
      <c r="A694" s="32">
        <v>44</v>
      </c>
      <c r="B694" s="33" t="s">
        <v>7544</v>
      </c>
      <c r="C694" s="34" t="s">
        <v>9967</v>
      </c>
      <c r="D694" s="1276"/>
      <c r="E694" s="1278"/>
      <c r="F694" s="1276"/>
      <c r="G694" s="1277"/>
      <c r="H694" s="1268"/>
      <c r="I694" s="1269"/>
      <c r="J694" s="1269"/>
      <c r="K694" s="1270"/>
      <c r="L694" s="1271" t="s">
        <v>4829</v>
      </c>
      <c r="M694" s="1202"/>
      <c r="N694" s="1202"/>
      <c r="O694" s="1202"/>
      <c r="P694" s="1202"/>
      <c r="Q694" s="1202"/>
      <c r="R694" s="418"/>
      <c r="S694" s="419"/>
      <c r="T694" s="419"/>
      <c r="U694" s="93"/>
      <c r="V694" s="2"/>
      <c r="W694" s="22"/>
      <c r="X694" s="43"/>
      <c r="Y694" s="43"/>
      <c r="Z694" s="44"/>
      <c r="AA694" s="44"/>
      <c r="AB694" s="43"/>
      <c r="AC694" s="450"/>
      <c r="AD694" s="43"/>
      <c r="AE694" s="43"/>
      <c r="AF694" s="43"/>
      <c r="AG694" s="43"/>
      <c r="AH694" s="43"/>
      <c r="AI694" s="43"/>
      <c r="AJ694" s="43"/>
      <c r="AK694" s="43"/>
      <c r="AL694" s="43"/>
      <c r="AM694" s="44"/>
      <c r="AN694" s="45"/>
      <c r="AO694" s="45"/>
      <c r="AP694" s="43"/>
      <c r="AQ694" s="43"/>
      <c r="AR694" s="25"/>
      <c r="AS694" s="25"/>
      <c r="AT694" s="35">
        <f>ROUND(ROUND(H695*P696,0)*V684,0)</f>
        <v>258</v>
      </c>
      <c r="AU694" s="31"/>
    </row>
    <row r="695" spans="1:47" ht="17.100000000000001" customHeight="1" x14ac:dyDescent="0.15">
      <c r="A695" s="32">
        <v>44</v>
      </c>
      <c r="B695" s="33" t="s">
        <v>7546</v>
      </c>
      <c r="C695" s="34" t="s">
        <v>9968</v>
      </c>
      <c r="D695" s="1276"/>
      <c r="E695" s="1278"/>
      <c r="F695" s="1276"/>
      <c r="G695" s="1277"/>
      <c r="H695" s="1280">
        <f>'16就労移行支援(養成・基本)'!K275</f>
        <v>535</v>
      </c>
      <c r="I695" s="1108"/>
      <c r="J695" s="4" t="s">
        <v>21</v>
      </c>
      <c r="K695" s="22"/>
      <c r="L695" s="1228"/>
      <c r="M695" s="1283"/>
      <c r="N695" s="1283"/>
      <c r="O695" s="1283"/>
      <c r="P695" s="1283"/>
      <c r="Q695" s="1283"/>
      <c r="R695" s="418"/>
      <c r="S695" s="419"/>
      <c r="T695" s="419"/>
      <c r="U695" s="93"/>
      <c r="V695" s="2"/>
      <c r="W695" s="22"/>
      <c r="X695" s="1202" t="s">
        <v>4824</v>
      </c>
      <c r="Y695" s="1202"/>
      <c r="Z695" s="1202"/>
      <c r="AA695" s="1202"/>
      <c r="AB695" s="1202"/>
      <c r="AC695" s="448" t="s">
        <v>4825</v>
      </c>
      <c r="AD695" s="99"/>
      <c r="AE695" s="99"/>
      <c r="AF695" s="43"/>
      <c r="AG695" s="43"/>
      <c r="AH695" s="43"/>
      <c r="AI695" s="43"/>
      <c r="AJ695" s="43"/>
      <c r="AK695" s="43"/>
      <c r="AL695" s="43"/>
      <c r="AM695" s="44" t="s">
        <v>17</v>
      </c>
      <c r="AN695" s="1157">
        <f>$AN$8</f>
        <v>0.7</v>
      </c>
      <c r="AO695" s="1157"/>
      <c r="AP695" s="25"/>
      <c r="AQ695" s="25"/>
      <c r="AR695" s="25"/>
      <c r="AS695" s="25"/>
      <c r="AT695" s="35">
        <f>ROUND(ROUND(ROUND(H695*P696,0)*V684,0)*AN695,0)</f>
        <v>181</v>
      </c>
      <c r="AU695" s="31"/>
    </row>
    <row r="696" spans="1:47" ht="17.100000000000001" customHeight="1" x14ac:dyDescent="0.15">
      <c r="A696" s="32">
        <v>44</v>
      </c>
      <c r="B696" s="33" t="s">
        <v>7548</v>
      </c>
      <c r="C696" s="34" t="s">
        <v>9969</v>
      </c>
      <c r="D696" s="1276"/>
      <c r="E696" s="1278"/>
      <c r="F696" s="1276"/>
      <c r="G696" s="1277"/>
      <c r="H696" s="418"/>
      <c r="I696" s="419"/>
      <c r="J696" s="419"/>
      <c r="K696" s="425"/>
      <c r="L696" s="420"/>
      <c r="M696" s="421"/>
      <c r="N696" s="421"/>
      <c r="O696" s="26" t="s">
        <v>17</v>
      </c>
      <c r="P696" s="1180">
        <f>$P$12</f>
        <v>0.96499999999999997</v>
      </c>
      <c r="Q696" s="1180"/>
      <c r="R696" s="166"/>
      <c r="S696" s="167"/>
      <c r="T696" s="167"/>
      <c r="U696" s="93"/>
      <c r="V696" s="2"/>
      <c r="W696" s="22"/>
      <c r="X696" s="1273"/>
      <c r="Y696" s="1273"/>
      <c r="Z696" s="1273"/>
      <c r="AA696" s="1273"/>
      <c r="AB696" s="1273"/>
      <c r="AC696" s="448" t="s">
        <v>8385</v>
      </c>
      <c r="AD696" s="99"/>
      <c r="AE696" s="99"/>
      <c r="AF696" s="43"/>
      <c r="AG696" s="43"/>
      <c r="AH696" s="43"/>
      <c r="AI696" s="43"/>
      <c r="AJ696" s="43"/>
      <c r="AK696" s="43"/>
      <c r="AL696" s="43"/>
      <c r="AM696" s="44" t="s">
        <v>17</v>
      </c>
      <c r="AN696" s="1157">
        <f>$AN$9</f>
        <v>0.5</v>
      </c>
      <c r="AO696" s="1157"/>
      <c r="AP696" s="25"/>
      <c r="AQ696" s="25"/>
      <c r="AR696" s="25"/>
      <c r="AS696" s="25"/>
      <c r="AT696" s="35">
        <f>ROUND(ROUND(ROUND(H695*P696,0)*V684,0)*AN696,0)</f>
        <v>129</v>
      </c>
      <c r="AU696" s="31"/>
    </row>
    <row r="697" spans="1:47" ht="17.100000000000001" customHeight="1" x14ac:dyDescent="0.15">
      <c r="A697" s="32">
        <v>44</v>
      </c>
      <c r="B697" s="33" t="s">
        <v>7550</v>
      </c>
      <c r="C697" s="34" t="s">
        <v>9970</v>
      </c>
      <c r="D697" s="422"/>
      <c r="E697" s="424"/>
      <c r="F697" s="36"/>
      <c r="G697" s="29"/>
      <c r="H697" s="20"/>
      <c r="K697" s="21"/>
      <c r="L697" s="416"/>
      <c r="M697" s="417"/>
      <c r="N697" s="417"/>
      <c r="O697" s="65"/>
      <c r="P697" s="156"/>
      <c r="Q697" s="156"/>
      <c r="R697" s="166"/>
      <c r="S697" s="167"/>
      <c r="T697" s="314"/>
      <c r="W697" s="449"/>
      <c r="X697" s="42"/>
      <c r="Y697" s="43"/>
      <c r="Z697" s="44"/>
      <c r="AA697" s="44"/>
      <c r="AB697" s="43"/>
      <c r="AC697" s="450"/>
      <c r="AD697" s="43"/>
      <c r="AE697" s="43"/>
      <c r="AF697" s="43"/>
      <c r="AG697" s="43"/>
      <c r="AH697" s="43"/>
      <c r="AI697" s="43"/>
      <c r="AJ697" s="43"/>
      <c r="AK697" s="43"/>
      <c r="AL697" s="43"/>
      <c r="AM697" s="44"/>
      <c r="AN697" s="45"/>
      <c r="AO697" s="45"/>
      <c r="AP697" s="1198" t="s">
        <v>4833</v>
      </c>
      <c r="AQ697" s="1281"/>
      <c r="AR697" s="1281"/>
      <c r="AS697" s="1299"/>
      <c r="AT697" s="35">
        <f>ROUND(ROUND(H695*V684,0)*AR700,0)</f>
        <v>255</v>
      </c>
      <c r="AU697" s="31"/>
    </row>
    <row r="698" spans="1:47" ht="17.100000000000001" customHeight="1" x14ac:dyDescent="0.15">
      <c r="A698" s="32">
        <v>44</v>
      </c>
      <c r="B698" s="33" t="s">
        <v>7552</v>
      </c>
      <c r="C698" s="34" t="s">
        <v>9971</v>
      </c>
      <c r="D698" s="422"/>
      <c r="E698" s="424"/>
      <c r="F698" s="36"/>
      <c r="G698" s="29"/>
      <c r="H698" s="20"/>
      <c r="K698" s="21"/>
      <c r="L698" s="418"/>
      <c r="M698" s="419"/>
      <c r="N698" s="419"/>
      <c r="O698" s="23"/>
      <c r="P698" s="167"/>
      <c r="Q698" s="167"/>
      <c r="R698" s="166"/>
      <c r="S698" s="167"/>
      <c r="T698" s="314"/>
      <c r="W698" s="449"/>
      <c r="X698" s="1271" t="s">
        <v>4824</v>
      </c>
      <c r="Y698" s="1202"/>
      <c r="Z698" s="1202"/>
      <c r="AA698" s="1202"/>
      <c r="AB698" s="1202"/>
      <c r="AC698" s="448" t="s">
        <v>4825</v>
      </c>
      <c r="AD698" s="99"/>
      <c r="AE698" s="99"/>
      <c r="AF698" s="43"/>
      <c r="AG698" s="43"/>
      <c r="AH698" s="43"/>
      <c r="AI698" s="43"/>
      <c r="AJ698" s="43"/>
      <c r="AK698" s="43"/>
      <c r="AL698" s="43"/>
      <c r="AM698" s="44" t="s">
        <v>17</v>
      </c>
      <c r="AN698" s="1157">
        <f>$AN$8</f>
        <v>0.7</v>
      </c>
      <c r="AO698" s="1157"/>
      <c r="AP698" s="1268"/>
      <c r="AQ698" s="1269"/>
      <c r="AR698" s="1269"/>
      <c r="AS698" s="1270"/>
      <c r="AT698" s="35">
        <f>ROUND(ROUND(ROUND(H695*V684,0)*AN698,0)*AR700,0)</f>
        <v>179</v>
      </c>
      <c r="AU698" s="31"/>
    </row>
    <row r="699" spans="1:47" ht="17.100000000000001" customHeight="1" x14ac:dyDescent="0.15">
      <c r="A699" s="32">
        <v>44</v>
      </c>
      <c r="B699" s="33" t="s">
        <v>7554</v>
      </c>
      <c r="C699" s="34" t="s">
        <v>9972</v>
      </c>
      <c r="D699" s="422"/>
      <c r="E699" s="424"/>
      <c r="F699" s="36"/>
      <c r="G699" s="29"/>
      <c r="H699" s="20"/>
      <c r="K699" s="21"/>
      <c r="L699" s="420"/>
      <c r="M699" s="421"/>
      <c r="N699" s="421"/>
      <c r="O699" s="26"/>
      <c r="P699" s="27"/>
      <c r="Q699" s="27"/>
      <c r="R699" s="166"/>
      <c r="S699" s="167"/>
      <c r="T699" s="314"/>
      <c r="W699" s="449"/>
      <c r="X699" s="1272"/>
      <c r="Y699" s="1273"/>
      <c r="Z699" s="1273"/>
      <c r="AA699" s="1273"/>
      <c r="AB699" s="1273"/>
      <c r="AC699" s="448" t="s">
        <v>8385</v>
      </c>
      <c r="AD699" s="99"/>
      <c r="AE699" s="99"/>
      <c r="AF699" s="43"/>
      <c r="AG699" s="43"/>
      <c r="AH699" s="43"/>
      <c r="AI699" s="43"/>
      <c r="AJ699" s="43"/>
      <c r="AK699" s="43"/>
      <c r="AL699" s="43"/>
      <c r="AM699" s="44" t="s">
        <v>17</v>
      </c>
      <c r="AN699" s="1157">
        <f>$AN$9</f>
        <v>0.5</v>
      </c>
      <c r="AO699" s="1157"/>
      <c r="AP699" s="20"/>
      <c r="AQ699" s="4"/>
      <c r="AR699" s="4"/>
      <c r="AS699" s="21"/>
      <c r="AT699" s="35">
        <f>ROUND(ROUND(ROUND(H695*V684,0)*AN699,0)*AR700,0)</f>
        <v>127</v>
      </c>
      <c r="AU699" s="31"/>
    </row>
    <row r="700" spans="1:47" ht="17.100000000000001" customHeight="1" x14ac:dyDescent="0.15">
      <c r="A700" s="32">
        <v>44</v>
      </c>
      <c r="B700" s="33" t="s">
        <v>7556</v>
      </c>
      <c r="C700" s="34" t="s">
        <v>9973</v>
      </c>
      <c r="D700" s="422"/>
      <c r="E700" s="424"/>
      <c r="F700" s="36"/>
      <c r="G700" s="29"/>
      <c r="H700" s="20"/>
      <c r="K700" s="21"/>
      <c r="L700" s="1271" t="s">
        <v>4829</v>
      </c>
      <c r="M700" s="1202"/>
      <c r="N700" s="1202"/>
      <c r="O700" s="1202"/>
      <c r="P700" s="1202"/>
      <c r="Q700" s="1202"/>
      <c r="R700" s="418"/>
      <c r="S700" s="419"/>
      <c r="T700" s="425"/>
      <c r="W700" s="449"/>
      <c r="X700" s="42"/>
      <c r="Y700" s="43"/>
      <c r="Z700" s="44"/>
      <c r="AA700" s="44"/>
      <c r="AB700" s="43"/>
      <c r="AC700" s="450"/>
      <c r="AD700" s="43"/>
      <c r="AE700" s="43"/>
      <c r="AF700" s="43"/>
      <c r="AG700" s="43"/>
      <c r="AH700" s="43"/>
      <c r="AI700" s="43"/>
      <c r="AJ700" s="43"/>
      <c r="AK700" s="43"/>
      <c r="AL700" s="43"/>
      <c r="AM700" s="44"/>
      <c r="AN700" s="45"/>
      <c r="AO700" s="45"/>
      <c r="AP700" s="20"/>
      <c r="AQ700" s="23" t="s">
        <v>17</v>
      </c>
      <c r="AR700" s="1158">
        <f>AR688</f>
        <v>0.95</v>
      </c>
      <c r="AS700" s="1159"/>
      <c r="AT700" s="35">
        <f>ROUND(ROUND(ROUND(H695*P702,0)*V684,0)*AR700,0)</f>
        <v>245</v>
      </c>
      <c r="AU700" s="31"/>
    </row>
    <row r="701" spans="1:47" ht="17.100000000000001" customHeight="1" x14ac:dyDescent="0.15">
      <c r="A701" s="32">
        <v>44</v>
      </c>
      <c r="B701" s="33" t="s">
        <v>7558</v>
      </c>
      <c r="C701" s="34" t="s">
        <v>9974</v>
      </c>
      <c r="D701" s="422"/>
      <c r="E701" s="424"/>
      <c r="F701" s="36"/>
      <c r="G701" s="29"/>
      <c r="H701" s="20"/>
      <c r="K701" s="21"/>
      <c r="L701" s="1228"/>
      <c r="M701" s="1283"/>
      <c r="N701" s="1283"/>
      <c r="O701" s="1283"/>
      <c r="P701" s="1283"/>
      <c r="Q701" s="1283"/>
      <c r="R701" s="418"/>
      <c r="S701" s="419"/>
      <c r="T701" s="425"/>
      <c r="W701" s="449"/>
      <c r="X701" s="1271" t="s">
        <v>4824</v>
      </c>
      <c r="Y701" s="1202"/>
      <c r="Z701" s="1202"/>
      <c r="AA701" s="1202"/>
      <c r="AB701" s="1202"/>
      <c r="AC701" s="448" t="s">
        <v>4825</v>
      </c>
      <c r="AD701" s="99"/>
      <c r="AE701" s="99"/>
      <c r="AF701" s="43"/>
      <c r="AG701" s="43"/>
      <c r="AH701" s="43"/>
      <c r="AI701" s="43"/>
      <c r="AJ701" s="43"/>
      <c r="AK701" s="43"/>
      <c r="AL701" s="43"/>
      <c r="AM701" s="44" t="s">
        <v>17</v>
      </c>
      <c r="AN701" s="1157">
        <f>$AN$8</f>
        <v>0.7</v>
      </c>
      <c r="AO701" s="1157"/>
      <c r="AP701" s="20"/>
      <c r="AQ701" s="4"/>
      <c r="AR701" s="4"/>
      <c r="AS701" s="21"/>
      <c r="AT701" s="35">
        <f>ROUND(ROUND(ROUND(ROUND(H695*P702,0)*V684,0)*AN701,0)*AR700,0)</f>
        <v>172</v>
      </c>
      <c r="AU701" s="31"/>
    </row>
    <row r="702" spans="1:47" ht="17.100000000000001" customHeight="1" x14ac:dyDescent="0.15">
      <c r="A702" s="32">
        <v>44</v>
      </c>
      <c r="B702" s="33" t="s">
        <v>7560</v>
      </c>
      <c r="C702" s="34" t="s">
        <v>9975</v>
      </c>
      <c r="D702" s="422"/>
      <c r="E702" s="424"/>
      <c r="F702" s="36"/>
      <c r="G702" s="29"/>
      <c r="H702" s="20"/>
      <c r="K702" s="21"/>
      <c r="L702" s="420"/>
      <c r="M702" s="421"/>
      <c r="N702" s="421"/>
      <c r="O702" s="26" t="s">
        <v>17</v>
      </c>
      <c r="P702" s="1180">
        <f>$P$12</f>
        <v>0.96499999999999997</v>
      </c>
      <c r="Q702" s="1180"/>
      <c r="R702" s="166"/>
      <c r="S702" s="167"/>
      <c r="T702" s="314"/>
      <c r="W702" s="449"/>
      <c r="X702" s="1272"/>
      <c r="Y702" s="1273"/>
      <c r="Z702" s="1273"/>
      <c r="AA702" s="1273"/>
      <c r="AB702" s="1273"/>
      <c r="AC702" s="448" t="s">
        <v>8385</v>
      </c>
      <c r="AD702" s="99"/>
      <c r="AE702" s="99"/>
      <c r="AF702" s="43"/>
      <c r="AG702" s="43"/>
      <c r="AH702" s="43"/>
      <c r="AI702" s="43"/>
      <c r="AJ702" s="43"/>
      <c r="AK702" s="43"/>
      <c r="AL702" s="43"/>
      <c r="AM702" s="44" t="s">
        <v>17</v>
      </c>
      <c r="AN702" s="1157">
        <f>$AN$9</f>
        <v>0.5</v>
      </c>
      <c r="AO702" s="1157"/>
      <c r="AP702" s="24"/>
      <c r="AQ702" s="25"/>
      <c r="AR702" s="25"/>
      <c r="AS702" s="38"/>
      <c r="AT702" s="35">
        <f>ROUND(ROUND(ROUND(ROUND(H695*P702,0)*V684,0)*AN702,0)*AR700,0)</f>
        <v>123</v>
      </c>
      <c r="AU702" s="31"/>
    </row>
    <row r="703" spans="1:47" ht="17.100000000000001" customHeight="1" x14ac:dyDescent="0.15">
      <c r="A703" s="32">
        <v>44</v>
      </c>
      <c r="B703" s="33" t="s">
        <v>7562</v>
      </c>
      <c r="C703" s="34" t="s">
        <v>9976</v>
      </c>
      <c r="D703" s="422"/>
      <c r="E703" s="424"/>
      <c r="F703" s="36"/>
      <c r="G703" s="29"/>
      <c r="H703" s="1085" t="s">
        <v>4853</v>
      </c>
      <c r="I703" s="1133"/>
      <c r="J703" s="1133"/>
      <c r="K703" s="1134"/>
      <c r="L703" s="416"/>
      <c r="M703" s="417"/>
      <c r="N703" s="417"/>
      <c r="O703" s="65"/>
      <c r="P703" s="156"/>
      <c r="Q703" s="156"/>
      <c r="R703" s="166"/>
      <c r="S703" s="167"/>
      <c r="T703" s="167"/>
      <c r="U703" s="93"/>
      <c r="V703" s="2"/>
      <c r="W703" s="22"/>
      <c r="X703" s="43"/>
      <c r="Y703" s="43"/>
      <c r="Z703" s="44"/>
      <c r="AA703" s="44"/>
      <c r="AB703" s="43"/>
      <c r="AC703" s="450"/>
      <c r="AD703" s="43"/>
      <c r="AE703" s="43"/>
      <c r="AF703" s="43"/>
      <c r="AG703" s="43"/>
      <c r="AH703" s="43"/>
      <c r="AI703" s="43"/>
      <c r="AJ703" s="43"/>
      <c r="AK703" s="43"/>
      <c r="AL703" s="43"/>
      <c r="AM703" s="44"/>
      <c r="AN703" s="45"/>
      <c r="AO703" s="45"/>
      <c r="AP703" s="25"/>
      <c r="AQ703" s="25"/>
      <c r="AR703" s="25"/>
      <c r="AS703" s="25"/>
      <c r="AT703" s="35">
        <f>ROUND(H707*V684,0)</f>
        <v>218</v>
      </c>
      <c r="AU703" s="31"/>
    </row>
    <row r="704" spans="1:47" ht="17.100000000000001" customHeight="1" x14ac:dyDescent="0.15">
      <c r="A704" s="32">
        <v>44</v>
      </c>
      <c r="B704" s="33" t="s">
        <v>7564</v>
      </c>
      <c r="C704" s="34" t="s">
        <v>9977</v>
      </c>
      <c r="D704" s="422"/>
      <c r="E704" s="424"/>
      <c r="F704" s="29"/>
      <c r="G704" s="29"/>
      <c r="H704" s="1137"/>
      <c r="I704" s="1135"/>
      <c r="J704" s="1135"/>
      <c r="K704" s="1136"/>
      <c r="L704" s="418"/>
      <c r="M704" s="419"/>
      <c r="N704" s="419"/>
      <c r="O704" s="23"/>
      <c r="P704" s="167"/>
      <c r="Q704" s="167"/>
      <c r="R704" s="166"/>
      <c r="S704" s="167"/>
      <c r="T704" s="167"/>
      <c r="U704" s="93"/>
      <c r="V704" s="2"/>
      <c r="W704" s="22"/>
      <c r="X704" s="1202" t="s">
        <v>4824</v>
      </c>
      <c r="Y704" s="1202"/>
      <c r="Z704" s="1202"/>
      <c r="AA704" s="1202"/>
      <c r="AB704" s="1202"/>
      <c r="AC704" s="448" t="s">
        <v>4825</v>
      </c>
      <c r="AD704" s="99"/>
      <c r="AE704" s="99"/>
      <c r="AF704" s="43"/>
      <c r="AG704" s="43"/>
      <c r="AH704" s="43"/>
      <c r="AI704" s="43"/>
      <c r="AJ704" s="43"/>
      <c r="AK704" s="43"/>
      <c r="AL704" s="43"/>
      <c r="AM704" s="44" t="s">
        <v>17</v>
      </c>
      <c r="AN704" s="1157">
        <f>$AN$8</f>
        <v>0.7</v>
      </c>
      <c r="AO704" s="1157"/>
      <c r="AP704" s="43"/>
      <c r="AQ704" s="43"/>
      <c r="AR704" s="43"/>
      <c r="AS704" s="43"/>
      <c r="AT704" s="35">
        <f>ROUND(ROUND(H707*V684,0)*AN704,0)</f>
        <v>153</v>
      </c>
      <c r="AU704" s="31"/>
    </row>
    <row r="705" spans="1:47" ht="17.100000000000001" customHeight="1" x14ac:dyDescent="0.15">
      <c r="A705" s="32">
        <v>44</v>
      </c>
      <c r="B705" s="33" t="s">
        <v>7566</v>
      </c>
      <c r="C705" s="34" t="s">
        <v>9978</v>
      </c>
      <c r="D705" s="422"/>
      <c r="E705" s="424"/>
      <c r="F705" s="29"/>
      <c r="G705" s="29"/>
      <c r="H705" s="1137"/>
      <c r="I705" s="1135"/>
      <c r="J705" s="1135"/>
      <c r="K705" s="1136"/>
      <c r="L705" s="420"/>
      <c r="M705" s="421"/>
      <c r="N705" s="421"/>
      <c r="O705" s="26"/>
      <c r="P705" s="27"/>
      <c r="Q705" s="27"/>
      <c r="R705" s="166"/>
      <c r="S705" s="167"/>
      <c r="T705" s="167"/>
      <c r="U705" s="93"/>
      <c r="V705" s="2"/>
      <c r="W705" s="22"/>
      <c r="X705" s="1273"/>
      <c r="Y705" s="1273"/>
      <c r="Z705" s="1273"/>
      <c r="AA705" s="1273"/>
      <c r="AB705" s="1273"/>
      <c r="AC705" s="448" t="s">
        <v>8385</v>
      </c>
      <c r="AD705" s="99"/>
      <c r="AE705" s="99"/>
      <c r="AF705" s="43"/>
      <c r="AG705" s="43"/>
      <c r="AH705" s="43"/>
      <c r="AI705" s="43"/>
      <c r="AJ705" s="43"/>
      <c r="AK705" s="43"/>
      <c r="AL705" s="43"/>
      <c r="AM705" s="44" t="s">
        <v>17</v>
      </c>
      <c r="AN705" s="1157">
        <f>$AN$9</f>
        <v>0.5</v>
      </c>
      <c r="AO705" s="1157"/>
      <c r="AP705" s="43"/>
      <c r="AQ705" s="43"/>
      <c r="AR705" s="43"/>
      <c r="AS705" s="43"/>
      <c r="AT705" s="35">
        <f>ROUND(ROUND(H707*V684,0)*AN705,0)</f>
        <v>109</v>
      </c>
      <c r="AU705" s="31"/>
    </row>
    <row r="706" spans="1:47" ht="17.100000000000001" customHeight="1" x14ac:dyDescent="0.15">
      <c r="A706" s="32">
        <v>44</v>
      </c>
      <c r="B706" s="33" t="s">
        <v>7568</v>
      </c>
      <c r="C706" s="34" t="s">
        <v>9979</v>
      </c>
      <c r="D706" s="422"/>
      <c r="E706" s="424"/>
      <c r="F706" s="29"/>
      <c r="G706" s="29"/>
      <c r="H706" s="1268"/>
      <c r="I706" s="1269"/>
      <c r="J706" s="1269"/>
      <c r="K706" s="1270"/>
      <c r="L706" s="1271" t="s">
        <v>4829</v>
      </c>
      <c r="M706" s="1202"/>
      <c r="N706" s="1202"/>
      <c r="O706" s="1202"/>
      <c r="P706" s="1202"/>
      <c r="Q706" s="1202"/>
      <c r="R706" s="418"/>
      <c r="S706" s="419"/>
      <c r="T706" s="419"/>
      <c r="U706" s="93"/>
      <c r="V706" s="2"/>
      <c r="W706" s="22"/>
      <c r="X706" s="43"/>
      <c r="Y706" s="43"/>
      <c r="Z706" s="44"/>
      <c r="AA706" s="44"/>
      <c r="AB706" s="43"/>
      <c r="AC706" s="450"/>
      <c r="AD706" s="43"/>
      <c r="AE706" s="43"/>
      <c r="AF706" s="43"/>
      <c r="AG706" s="43"/>
      <c r="AH706" s="43"/>
      <c r="AI706" s="43"/>
      <c r="AJ706" s="43"/>
      <c r="AK706" s="43"/>
      <c r="AL706" s="43"/>
      <c r="AM706" s="44"/>
      <c r="AN706" s="45"/>
      <c r="AO706" s="45"/>
      <c r="AP706" s="43"/>
      <c r="AQ706" s="43"/>
      <c r="AR706" s="25"/>
      <c r="AS706" s="25"/>
      <c r="AT706" s="35">
        <f>ROUND(ROUND(H707*P708,0)*V684,0)</f>
        <v>210</v>
      </c>
      <c r="AU706" s="31"/>
    </row>
    <row r="707" spans="1:47" ht="17.100000000000001" customHeight="1" x14ac:dyDescent="0.15">
      <c r="A707" s="32">
        <v>44</v>
      </c>
      <c r="B707" s="33" t="s">
        <v>7570</v>
      </c>
      <c r="C707" s="34" t="s">
        <v>9980</v>
      </c>
      <c r="D707" s="422"/>
      <c r="E707" s="424"/>
      <c r="F707" s="29"/>
      <c r="G707" s="29"/>
      <c r="H707" s="1280">
        <f>'16就労移行支援(養成・基本)'!K287</f>
        <v>435</v>
      </c>
      <c r="I707" s="1108"/>
      <c r="J707" s="4" t="s">
        <v>21</v>
      </c>
      <c r="K707" s="22"/>
      <c r="L707" s="1228"/>
      <c r="M707" s="1283"/>
      <c r="N707" s="1283"/>
      <c r="O707" s="1283"/>
      <c r="P707" s="1283"/>
      <c r="Q707" s="1283"/>
      <c r="R707" s="418"/>
      <c r="S707" s="419"/>
      <c r="T707" s="419"/>
      <c r="U707" s="93"/>
      <c r="V707" s="2"/>
      <c r="W707" s="22"/>
      <c r="X707" s="1202" t="s">
        <v>4824</v>
      </c>
      <c r="Y707" s="1202"/>
      <c r="Z707" s="1202"/>
      <c r="AA707" s="1202"/>
      <c r="AB707" s="1202"/>
      <c r="AC707" s="448" t="s">
        <v>4825</v>
      </c>
      <c r="AD707" s="99"/>
      <c r="AE707" s="99"/>
      <c r="AF707" s="43"/>
      <c r="AG707" s="43"/>
      <c r="AH707" s="43"/>
      <c r="AI707" s="43"/>
      <c r="AJ707" s="43"/>
      <c r="AK707" s="43"/>
      <c r="AL707" s="43"/>
      <c r="AM707" s="44" t="s">
        <v>17</v>
      </c>
      <c r="AN707" s="1157">
        <f>$AN$8</f>
        <v>0.7</v>
      </c>
      <c r="AO707" s="1157"/>
      <c r="AP707" s="25"/>
      <c r="AQ707" s="25"/>
      <c r="AR707" s="25"/>
      <c r="AS707" s="25"/>
      <c r="AT707" s="35">
        <f>ROUND(ROUND(ROUND(H707*P708,0)*V684,0)*AN707,0)</f>
        <v>147</v>
      </c>
      <c r="AU707" s="31"/>
    </row>
    <row r="708" spans="1:47" ht="17.100000000000001" customHeight="1" x14ac:dyDescent="0.15">
      <c r="A708" s="32">
        <v>44</v>
      </c>
      <c r="B708" s="33" t="s">
        <v>7572</v>
      </c>
      <c r="C708" s="34" t="s">
        <v>9981</v>
      </c>
      <c r="D708" s="422"/>
      <c r="E708" s="424"/>
      <c r="F708" s="29"/>
      <c r="G708" s="29"/>
      <c r="H708" s="418"/>
      <c r="I708" s="419"/>
      <c r="J708" s="419"/>
      <c r="K708" s="425"/>
      <c r="L708" s="420"/>
      <c r="M708" s="421"/>
      <c r="N708" s="421"/>
      <c r="O708" s="26" t="s">
        <v>17</v>
      </c>
      <c r="P708" s="1180">
        <f>$P$12</f>
        <v>0.96499999999999997</v>
      </c>
      <c r="Q708" s="1180"/>
      <c r="R708" s="166"/>
      <c r="S708" s="167"/>
      <c r="T708" s="167"/>
      <c r="U708" s="93"/>
      <c r="V708" s="2"/>
      <c r="W708" s="22"/>
      <c r="X708" s="1273"/>
      <c r="Y708" s="1273"/>
      <c r="Z708" s="1273"/>
      <c r="AA708" s="1273"/>
      <c r="AB708" s="1273"/>
      <c r="AC708" s="448" t="s">
        <v>8385</v>
      </c>
      <c r="AD708" s="99"/>
      <c r="AE708" s="99"/>
      <c r="AF708" s="43"/>
      <c r="AG708" s="43"/>
      <c r="AH708" s="43"/>
      <c r="AI708" s="43"/>
      <c r="AJ708" s="43"/>
      <c r="AK708" s="43"/>
      <c r="AL708" s="43"/>
      <c r="AM708" s="44" t="s">
        <v>17</v>
      </c>
      <c r="AN708" s="1157">
        <f>$AN$9</f>
        <v>0.5</v>
      </c>
      <c r="AO708" s="1157"/>
      <c r="AP708" s="25"/>
      <c r="AQ708" s="25"/>
      <c r="AR708" s="25"/>
      <c r="AS708" s="25"/>
      <c r="AT708" s="35">
        <f>ROUND(ROUND(ROUND(H707*P708,0)*V684,0)*AN708,0)</f>
        <v>105</v>
      </c>
      <c r="AU708" s="31"/>
    </row>
    <row r="709" spans="1:47" ht="17.100000000000001" customHeight="1" x14ac:dyDescent="0.15">
      <c r="A709" s="32">
        <v>44</v>
      </c>
      <c r="B709" s="33" t="s">
        <v>7574</v>
      </c>
      <c r="C709" s="34" t="s">
        <v>9982</v>
      </c>
      <c r="D709" s="422"/>
      <c r="E709" s="424"/>
      <c r="F709" s="29"/>
      <c r="G709" s="29"/>
      <c r="H709" s="20"/>
      <c r="K709" s="21"/>
      <c r="L709" s="416"/>
      <c r="M709" s="417"/>
      <c r="N709" s="417"/>
      <c r="O709" s="65"/>
      <c r="P709" s="156"/>
      <c r="Q709" s="156"/>
      <c r="R709" s="166"/>
      <c r="S709" s="167"/>
      <c r="T709" s="314"/>
      <c r="W709" s="449"/>
      <c r="X709" s="42"/>
      <c r="Y709" s="43"/>
      <c r="Z709" s="44"/>
      <c r="AA709" s="44"/>
      <c r="AB709" s="43"/>
      <c r="AC709" s="450"/>
      <c r="AD709" s="43"/>
      <c r="AE709" s="43"/>
      <c r="AF709" s="43"/>
      <c r="AG709" s="43"/>
      <c r="AH709" s="43"/>
      <c r="AI709" s="43"/>
      <c r="AJ709" s="43"/>
      <c r="AK709" s="43"/>
      <c r="AL709" s="43"/>
      <c r="AM709" s="44"/>
      <c r="AN709" s="45"/>
      <c r="AO709" s="45"/>
      <c r="AP709" s="1198" t="s">
        <v>4833</v>
      </c>
      <c r="AQ709" s="1281"/>
      <c r="AR709" s="1281"/>
      <c r="AS709" s="1299"/>
      <c r="AT709" s="35">
        <f>ROUND(ROUND(H707*V684,0)*AR712,0)</f>
        <v>207</v>
      </c>
      <c r="AU709" s="31"/>
    </row>
    <row r="710" spans="1:47" ht="17.100000000000001" customHeight="1" x14ac:dyDescent="0.15">
      <c r="A710" s="32">
        <v>44</v>
      </c>
      <c r="B710" s="33" t="s">
        <v>7576</v>
      </c>
      <c r="C710" s="34" t="s">
        <v>9983</v>
      </c>
      <c r="D710" s="422"/>
      <c r="E710" s="424"/>
      <c r="F710" s="29"/>
      <c r="G710" s="29"/>
      <c r="H710" s="20"/>
      <c r="K710" s="21"/>
      <c r="L710" s="418"/>
      <c r="M710" s="419"/>
      <c r="N710" s="419"/>
      <c r="O710" s="23"/>
      <c r="P710" s="167"/>
      <c r="Q710" s="167"/>
      <c r="R710" s="166"/>
      <c r="S710" s="167"/>
      <c r="T710" s="314"/>
      <c r="W710" s="449"/>
      <c r="X710" s="1271" t="s">
        <v>4824</v>
      </c>
      <c r="Y710" s="1202"/>
      <c r="Z710" s="1202"/>
      <c r="AA710" s="1202"/>
      <c r="AB710" s="1202"/>
      <c r="AC710" s="448" t="s">
        <v>4825</v>
      </c>
      <c r="AD710" s="99"/>
      <c r="AE710" s="99"/>
      <c r="AF710" s="43"/>
      <c r="AG710" s="43"/>
      <c r="AH710" s="43"/>
      <c r="AI710" s="43"/>
      <c r="AJ710" s="43"/>
      <c r="AK710" s="43"/>
      <c r="AL710" s="43"/>
      <c r="AM710" s="44" t="s">
        <v>17</v>
      </c>
      <c r="AN710" s="1157">
        <f>$AN$8</f>
        <v>0.7</v>
      </c>
      <c r="AO710" s="1157"/>
      <c r="AP710" s="1268"/>
      <c r="AQ710" s="1269"/>
      <c r="AR710" s="1269"/>
      <c r="AS710" s="1270"/>
      <c r="AT710" s="35">
        <f>ROUND(ROUND(ROUND(H707*V684,0)*AN710,0)*AR712,0)</f>
        <v>145</v>
      </c>
      <c r="AU710" s="31"/>
    </row>
    <row r="711" spans="1:47" ht="17.100000000000001" customHeight="1" x14ac:dyDescent="0.15">
      <c r="A711" s="32">
        <v>44</v>
      </c>
      <c r="B711" s="33" t="s">
        <v>7578</v>
      </c>
      <c r="C711" s="34" t="s">
        <v>9984</v>
      </c>
      <c r="D711" s="422"/>
      <c r="E711" s="424"/>
      <c r="F711" s="29"/>
      <c r="G711" s="29"/>
      <c r="H711" s="20"/>
      <c r="K711" s="21"/>
      <c r="L711" s="420"/>
      <c r="M711" s="421"/>
      <c r="N711" s="421"/>
      <c r="O711" s="26"/>
      <c r="P711" s="27"/>
      <c r="Q711" s="27"/>
      <c r="R711" s="166"/>
      <c r="S711" s="167"/>
      <c r="T711" s="314"/>
      <c r="W711" s="449"/>
      <c r="X711" s="1272"/>
      <c r="Y711" s="1273"/>
      <c r="Z711" s="1273"/>
      <c r="AA711" s="1273"/>
      <c r="AB711" s="1273"/>
      <c r="AC711" s="448" t="s">
        <v>8385</v>
      </c>
      <c r="AD711" s="99"/>
      <c r="AE711" s="99"/>
      <c r="AF711" s="43"/>
      <c r="AG711" s="43"/>
      <c r="AH711" s="43"/>
      <c r="AI711" s="43"/>
      <c r="AJ711" s="43"/>
      <c r="AK711" s="43"/>
      <c r="AL711" s="43"/>
      <c r="AM711" s="44" t="s">
        <v>17</v>
      </c>
      <c r="AN711" s="1157">
        <f>$AN$9</f>
        <v>0.5</v>
      </c>
      <c r="AO711" s="1157"/>
      <c r="AP711" s="20"/>
      <c r="AQ711" s="4"/>
      <c r="AR711" s="4"/>
      <c r="AS711" s="21"/>
      <c r="AT711" s="35">
        <f>ROUND(ROUND(ROUND(H707*V684,0)*AN711,0)*AR712,0)</f>
        <v>104</v>
      </c>
      <c r="AU711" s="31"/>
    </row>
    <row r="712" spans="1:47" ht="17.100000000000001" customHeight="1" x14ac:dyDescent="0.15">
      <c r="A712" s="32">
        <v>44</v>
      </c>
      <c r="B712" s="33" t="s">
        <v>7580</v>
      </c>
      <c r="C712" s="34" t="s">
        <v>9985</v>
      </c>
      <c r="D712" s="422"/>
      <c r="E712" s="424"/>
      <c r="F712" s="29"/>
      <c r="G712" s="29"/>
      <c r="H712" s="20"/>
      <c r="K712" s="21"/>
      <c r="L712" s="1271" t="s">
        <v>4829</v>
      </c>
      <c r="M712" s="1202"/>
      <c r="N712" s="1202"/>
      <c r="O712" s="1202"/>
      <c r="P712" s="1202"/>
      <c r="Q712" s="1202"/>
      <c r="R712" s="418"/>
      <c r="S712" s="419"/>
      <c r="T712" s="425"/>
      <c r="W712" s="449"/>
      <c r="X712" s="42"/>
      <c r="Y712" s="43"/>
      <c r="Z712" s="44"/>
      <c r="AA712" s="44"/>
      <c r="AB712" s="43"/>
      <c r="AC712" s="450"/>
      <c r="AD712" s="43"/>
      <c r="AE712" s="43"/>
      <c r="AF712" s="43"/>
      <c r="AG712" s="43"/>
      <c r="AH712" s="43"/>
      <c r="AI712" s="43"/>
      <c r="AJ712" s="43"/>
      <c r="AK712" s="43"/>
      <c r="AL712" s="43"/>
      <c r="AM712" s="44"/>
      <c r="AN712" s="45"/>
      <c r="AO712" s="45"/>
      <c r="AP712" s="20"/>
      <c r="AQ712" s="23" t="s">
        <v>17</v>
      </c>
      <c r="AR712" s="1158">
        <f>AR700</f>
        <v>0.95</v>
      </c>
      <c r="AS712" s="1159"/>
      <c r="AT712" s="35">
        <f>ROUND(ROUND(ROUND(H707*P714,0)*V684,0)*AR712,0)</f>
        <v>200</v>
      </c>
      <c r="AU712" s="31"/>
    </row>
    <row r="713" spans="1:47" ht="17.100000000000001" customHeight="1" x14ac:dyDescent="0.15">
      <c r="A713" s="32">
        <v>44</v>
      </c>
      <c r="B713" s="33" t="s">
        <v>7582</v>
      </c>
      <c r="C713" s="34" t="s">
        <v>9986</v>
      </c>
      <c r="D713" s="422"/>
      <c r="E713" s="424"/>
      <c r="F713" s="29"/>
      <c r="G713" s="29"/>
      <c r="H713" s="20"/>
      <c r="K713" s="21"/>
      <c r="L713" s="1228"/>
      <c r="M713" s="1283"/>
      <c r="N713" s="1283"/>
      <c r="O713" s="1283"/>
      <c r="P713" s="1283"/>
      <c r="Q713" s="1283"/>
      <c r="R713" s="418"/>
      <c r="S713" s="419"/>
      <c r="T713" s="425"/>
      <c r="W713" s="449"/>
      <c r="X713" s="1271" t="s">
        <v>4824</v>
      </c>
      <c r="Y713" s="1202"/>
      <c r="Z713" s="1202"/>
      <c r="AA713" s="1202"/>
      <c r="AB713" s="1202"/>
      <c r="AC713" s="448" t="s">
        <v>4825</v>
      </c>
      <c r="AD713" s="99"/>
      <c r="AE713" s="99"/>
      <c r="AF713" s="43"/>
      <c r="AG713" s="43"/>
      <c r="AH713" s="43"/>
      <c r="AI713" s="43"/>
      <c r="AJ713" s="43"/>
      <c r="AK713" s="43"/>
      <c r="AL713" s="43"/>
      <c r="AM713" s="44" t="s">
        <v>17</v>
      </c>
      <c r="AN713" s="1157">
        <f>$AN$8</f>
        <v>0.7</v>
      </c>
      <c r="AO713" s="1157"/>
      <c r="AP713" s="20"/>
      <c r="AQ713" s="4"/>
      <c r="AR713" s="4"/>
      <c r="AS713" s="21"/>
      <c r="AT713" s="35">
        <f>ROUND(ROUND(ROUND(ROUND(H707*P714,0)*V684,0)*AN713,0)*AR712,0)</f>
        <v>140</v>
      </c>
      <c r="AU713" s="31"/>
    </row>
    <row r="714" spans="1:47" ht="17.100000000000001" customHeight="1" x14ac:dyDescent="0.15">
      <c r="A714" s="32">
        <v>44</v>
      </c>
      <c r="B714" s="33" t="s">
        <v>7584</v>
      </c>
      <c r="C714" s="34" t="s">
        <v>9987</v>
      </c>
      <c r="D714" s="422"/>
      <c r="E714" s="424"/>
      <c r="F714" s="29"/>
      <c r="G714" s="29"/>
      <c r="H714" s="20"/>
      <c r="K714" s="21"/>
      <c r="L714" s="420"/>
      <c r="M714" s="421"/>
      <c r="N714" s="421"/>
      <c r="O714" s="26" t="s">
        <v>17</v>
      </c>
      <c r="P714" s="1180">
        <f>$P$12</f>
        <v>0.96499999999999997</v>
      </c>
      <c r="Q714" s="1180"/>
      <c r="R714" s="166"/>
      <c r="S714" s="167"/>
      <c r="T714" s="314"/>
      <c r="W714" s="449"/>
      <c r="X714" s="1272"/>
      <c r="Y714" s="1273"/>
      <c r="Z714" s="1273"/>
      <c r="AA714" s="1273"/>
      <c r="AB714" s="1273"/>
      <c r="AC714" s="448" t="s">
        <v>8385</v>
      </c>
      <c r="AD714" s="99"/>
      <c r="AE714" s="99"/>
      <c r="AF714" s="43"/>
      <c r="AG714" s="43"/>
      <c r="AH714" s="43"/>
      <c r="AI714" s="43"/>
      <c r="AJ714" s="43"/>
      <c r="AK714" s="43"/>
      <c r="AL714" s="43"/>
      <c r="AM714" s="44" t="s">
        <v>17</v>
      </c>
      <c r="AN714" s="1157">
        <f>$AN$9</f>
        <v>0.5</v>
      </c>
      <c r="AO714" s="1157"/>
      <c r="AP714" s="24"/>
      <c r="AQ714" s="25"/>
      <c r="AR714" s="25"/>
      <c r="AS714" s="38"/>
      <c r="AT714" s="35">
        <f>ROUND(ROUND(ROUND(ROUND(H707*P714,0)*V684,0)*AN714,0)*AR712,0)</f>
        <v>100</v>
      </c>
      <c r="AU714" s="31"/>
    </row>
    <row r="715" spans="1:47" ht="17.100000000000001" customHeight="1" x14ac:dyDescent="0.15">
      <c r="A715" s="32">
        <v>44</v>
      </c>
      <c r="B715" s="33" t="s">
        <v>7586</v>
      </c>
      <c r="C715" s="34" t="s">
        <v>9988</v>
      </c>
      <c r="D715" s="422"/>
      <c r="E715" s="424"/>
      <c r="F715" s="29"/>
      <c r="G715" s="29"/>
      <c r="H715" s="1085" t="s">
        <v>4866</v>
      </c>
      <c r="I715" s="1133"/>
      <c r="J715" s="1133"/>
      <c r="K715" s="1134"/>
      <c r="L715" s="416"/>
      <c r="M715" s="417"/>
      <c r="N715" s="417"/>
      <c r="O715" s="65"/>
      <c r="P715" s="156"/>
      <c r="Q715" s="156"/>
      <c r="R715" s="1301" t="s">
        <v>9279</v>
      </c>
      <c r="S715" s="1117"/>
      <c r="T715" s="1117"/>
      <c r="U715" s="1218" t="s">
        <v>9700</v>
      </c>
      <c r="V715" s="1340"/>
      <c r="W715" s="1341"/>
      <c r="X715" s="43"/>
      <c r="Y715" s="43"/>
      <c r="Z715" s="44"/>
      <c r="AA715" s="44"/>
      <c r="AB715" s="43"/>
      <c r="AC715" s="450"/>
      <c r="AD715" s="43"/>
      <c r="AE715" s="43"/>
      <c r="AF715" s="43"/>
      <c r="AG715" s="43"/>
      <c r="AH715" s="43"/>
      <c r="AI715" s="43"/>
      <c r="AJ715" s="43"/>
      <c r="AK715" s="43"/>
      <c r="AL715" s="43"/>
      <c r="AM715" s="44"/>
      <c r="AN715" s="45"/>
      <c r="AO715" s="45"/>
      <c r="AP715" s="43"/>
      <c r="AQ715" s="43"/>
      <c r="AR715" s="43"/>
      <c r="AS715" s="43"/>
      <c r="AT715" s="35">
        <f>ROUND(H719*V720,0)</f>
        <v>183</v>
      </c>
      <c r="AU715" s="66" t="s">
        <v>4822</v>
      </c>
    </row>
    <row r="716" spans="1:47" ht="17.100000000000001" customHeight="1" x14ac:dyDescent="0.15">
      <c r="A716" s="32">
        <v>44</v>
      </c>
      <c r="B716" s="33" t="s">
        <v>7588</v>
      </c>
      <c r="C716" s="34" t="s">
        <v>9989</v>
      </c>
      <c r="D716" s="422"/>
      <c r="E716" s="424"/>
      <c r="F716" s="29"/>
      <c r="G716" s="29"/>
      <c r="H716" s="1137"/>
      <c r="I716" s="1135"/>
      <c r="J716" s="1135"/>
      <c r="K716" s="1136"/>
      <c r="L716" s="418"/>
      <c r="M716" s="419"/>
      <c r="N716" s="419"/>
      <c r="O716" s="23"/>
      <c r="P716" s="167"/>
      <c r="Q716" s="167"/>
      <c r="R716" s="1313"/>
      <c r="S716" s="1314"/>
      <c r="T716" s="1314"/>
      <c r="U716" s="1308"/>
      <c r="V716" s="1309"/>
      <c r="W716" s="1310"/>
      <c r="X716" s="1202" t="s">
        <v>4824</v>
      </c>
      <c r="Y716" s="1202"/>
      <c r="Z716" s="1202"/>
      <c r="AA716" s="1202"/>
      <c r="AB716" s="1202"/>
      <c r="AC716" s="448" t="s">
        <v>4825</v>
      </c>
      <c r="AD716" s="99"/>
      <c r="AE716" s="99"/>
      <c r="AF716" s="43"/>
      <c r="AG716" s="43"/>
      <c r="AH716" s="43"/>
      <c r="AI716" s="43"/>
      <c r="AJ716" s="43"/>
      <c r="AK716" s="43"/>
      <c r="AL716" s="43"/>
      <c r="AM716" s="44" t="s">
        <v>17</v>
      </c>
      <c r="AN716" s="1157">
        <f>$AN$8</f>
        <v>0.7</v>
      </c>
      <c r="AO716" s="1157"/>
      <c r="AP716" s="43"/>
      <c r="AQ716" s="43"/>
      <c r="AR716" s="43"/>
      <c r="AS716" s="43"/>
      <c r="AT716" s="35">
        <f>ROUND(ROUND(H719*V720,0)*AN716,0)</f>
        <v>128</v>
      </c>
      <c r="AU716" s="31"/>
    </row>
    <row r="717" spans="1:47" ht="17.100000000000001" customHeight="1" x14ac:dyDescent="0.15">
      <c r="A717" s="32">
        <v>44</v>
      </c>
      <c r="B717" s="33" t="s">
        <v>7590</v>
      </c>
      <c r="C717" s="34" t="s">
        <v>9990</v>
      </c>
      <c r="D717" s="422"/>
      <c r="E717" s="424"/>
      <c r="F717" s="29"/>
      <c r="G717" s="29"/>
      <c r="H717" s="1137"/>
      <c r="I717" s="1135"/>
      <c r="J717" s="1135"/>
      <c r="K717" s="1136"/>
      <c r="L717" s="420"/>
      <c r="M717" s="421"/>
      <c r="N717" s="421"/>
      <c r="O717" s="26"/>
      <c r="P717" s="27"/>
      <c r="Q717" s="27"/>
      <c r="R717" s="1313"/>
      <c r="S717" s="1314"/>
      <c r="T717" s="1314"/>
      <c r="U717" s="1308"/>
      <c r="V717" s="1309"/>
      <c r="W717" s="1310"/>
      <c r="X717" s="1273"/>
      <c r="Y717" s="1273"/>
      <c r="Z717" s="1273"/>
      <c r="AA717" s="1273"/>
      <c r="AB717" s="1273"/>
      <c r="AC717" s="448" t="s">
        <v>8385</v>
      </c>
      <c r="AD717" s="99"/>
      <c r="AE717" s="99"/>
      <c r="AF717" s="43"/>
      <c r="AG717" s="43"/>
      <c r="AH717" s="43"/>
      <c r="AI717" s="43"/>
      <c r="AJ717" s="43"/>
      <c r="AK717" s="43"/>
      <c r="AL717" s="43"/>
      <c r="AM717" s="44" t="s">
        <v>17</v>
      </c>
      <c r="AN717" s="1157">
        <f>$AN$9</f>
        <v>0.5</v>
      </c>
      <c r="AO717" s="1157"/>
      <c r="AP717" s="43"/>
      <c r="AQ717" s="43"/>
      <c r="AR717" s="43"/>
      <c r="AS717" s="43"/>
      <c r="AT717" s="35">
        <f>ROUND(ROUND(H719*V720,0)*AN717,0)</f>
        <v>92</v>
      </c>
      <c r="AU717" s="31"/>
    </row>
    <row r="718" spans="1:47" ht="17.100000000000001" customHeight="1" x14ac:dyDescent="0.15">
      <c r="A718" s="32">
        <v>44</v>
      </c>
      <c r="B718" s="33" t="s">
        <v>7592</v>
      </c>
      <c r="C718" s="34" t="s">
        <v>9991</v>
      </c>
      <c r="D718" s="422"/>
      <c r="E718" s="424"/>
      <c r="F718" s="29"/>
      <c r="G718" s="29"/>
      <c r="H718" s="1268"/>
      <c r="I718" s="1269"/>
      <c r="J718" s="1269"/>
      <c r="K718" s="1270"/>
      <c r="L718" s="1271" t="s">
        <v>4829</v>
      </c>
      <c r="M718" s="1202"/>
      <c r="N718" s="1202"/>
      <c r="O718" s="1202"/>
      <c r="P718" s="1202"/>
      <c r="Q718" s="1202"/>
      <c r="R718" s="1313"/>
      <c r="S718" s="1314"/>
      <c r="T718" s="1314"/>
      <c r="U718" s="1068"/>
      <c r="V718" s="1069"/>
      <c r="W718" s="1070"/>
      <c r="X718" s="43"/>
      <c r="Y718" s="43"/>
      <c r="Z718" s="44"/>
      <c r="AA718" s="44"/>
      <c r="AB718" s="43"/>
      <c r="AC718" s="450"/>
      <c r="AD718" s="43"/>
      <c r="AE718" s="43"/>
      <c r="AF718" s="43"/>
      <c r="AG718" s="43"/>
      <c r="AH718" s="43"/>
      <c r="AI718" s="43"/>
      <c r="AJ718" s="43"/>
      <c r="AK718" s="43"/>
      <c r="AL718" s="43"/>
      <c r="AM718" s="44"/>
      <c r="AN718" s="45"/>
      <c r="AO718" s="45"/>
      <c r="AP718" s="43"/>
      <c r="AQ718" s="43"/>
      <c r="AR718" s="25"/>
      <c r="AS718" s="25"/>
      <c r="AT718" s="35">
        <f>ROUND(ROUND(H719*P720,0)*V720,0)</f>
        <v>177</v>
      </c>
      <c r="AU718" s="31"/>
    </row>
    <row r="719" spans="1:47" ht="17.100000000000001" customHeight="1" x14ac:dyDescent="0.15">
      <c r="A719" s="32">
        <v>44</v>
      </c>
      <c r="B719" s="33" t="s">
        <v>7594</v>
      </c>
      <c r="C719" s="34" t="s">
        <v>9992</v>
      </c>
      <c r="D719" s="422"/>
      <c r="E719" s="424"/>
      <c r="F719" s="29"/>
      <c r="G719" s="29"/>
      <c r="H719" s="1280">
        <f>'16就労移行支援(養成・基本)'!K299</f>
        <v>366</v>
      </c>
      <c r="I719" s="1108"/>
      <c r="J719" s="4" t="s">
        <v>21</v>
      </c>
      <c r="K719" s="22"/>
      <c r="L719" s="1228"/>
      <c r="M719" s="1283"/>
      <c r="N719" s="1283"/>
      <c r="O719" s="1283"/>
      <c r="P719" s="1283"/>
      <c r="Q719" s="1283"/>
      <c r="R719" s="1313"/>
      <c r="S719" s="1314"/>
      <c r="T719" s="1315"/>
      <c r="W719" s="449"/>
      <c r="X719" s="1271" t="s">
        <v>4824</v>
      </c>
      <c r="Y719" s="1202"/>
      <c r="Z719" s="1202"/>
      <c r="AA719" s="1202"/>
      <c r="AB719" s="1202"/>
      <c r="AC719" s="448" t="s">
        <v>4825</v>
      </c>
      <c r="AD719" s="99"/>
      <c r="AE719" s="99"/>
      <c r="AF719" s="43"/>
      <c r="AG719" s="43"/>
      <c r="AH719" s="43"/>
      <c r="AI719" s="43"/>
      <c r="AJ719" s="43"/>
      <c r="AK719" s="43"/>
      <c r="AL719" s="43"/>
      <c r="AM719" s="44" t="s">
        <v>17</v>
      </c>
      <c r="AN719" s="1157">
        <f>$AN$8</f>
        <v>0.7</v>
      </c>
      <c r="AO719" s="1157"/>
      <c r="AP719" s="25"/>
      <c r="AQ719" s="25"/>
      <c r="AR719" s="25"/>
      <c r="AS719" s="25"/>
      <c r="AT719" s="35">
        <f>ROUND(ROUND(ROUND(H719*P720,0)*V720,0)*AN719,0)</f>
        <v>124</v>
      </c>
      <c r="AU719" s="31"/>
    </row>
    <row r="720" spans="1:47" ht="17.100000000000001" customHeight="1" x14ac:dyDescent="0.15">
      <c r="A720" s="32">
        <v>44</v>
      </c>
      <c r="B720" s="33" t="s">
        <v>7596</v>
      </c>
      <c r="C720" s="34" t="s">
        <v>9993</v>
      </c>
      <c r="D720" s="422"/>
      <c r="E720" s="424"/>
      <c r="F720" s="29"/>
      <c r="G720" s="29"/>
      <c r="H720" s="418"/>
      <c r="I720" s="419"/>
      <c r="J720" s="419"/>
      <c r="K720" s="425"/>
      <c r="L720" s="420"/>
      <c r="M720" s="421"/>
      <c r="N720" s="421"/>
      <c r="O720" s="26" t="s">
        <v>17</v>
      </c>
      <c r="P720" s="1180">
        <f>$P$12</f>
        <v>0.96499999999999997</v>
      </c>
      <c r="Q720" s="1180"/>
      <c r="R720" s="1276"/>
      <c r="S720" s="1277"/>
      <c r="T720" s="1278"/>
      <c r="U720" s="23" t="s">
        <v>17</v>
      </c>
      <c r="V720" s="1158">
        <f>$V$432</f>
        <v>0.5</v>
      </c>
      <c r="W720" s="1159"/>
      <c r="X720" s="1272"/>
      <c r="Y720" s="1273"/>
      <c r="Z720" s="1273"/>
      <c r="AA720" s="1273"/>
      <c r="AB720" s="1273"/>
      <c r="AC720" s="448" t="s">
        <v>8385</v>
      </c>
      <c r="AD720" s="99"/>
      <c r="AE720" s="99"/>
      <c r="AF720" s="43"/>
      <c r="AG720" s="43"/>
      <c r="AH720" s="43"/>
      <c r="AI720" s="43"/>
      <c r="AJ720" s="43"/>
      <c r="AK720" s="43"/>
      <c r="AL720" s="43"/>
      <c r="AM720" s="44" t="s">
        <v>17</v>
      </c>
      <c r="AN720" s="1157">
        <f>$AN$9</f>
        <v>0.5</v>
      </c>
      <c r="AO720" s="1157"/>
      <c r="AP720" s="25"/>
      <c r="AQ720" s="25"/>
      <c r="AR720" s="25"/>
      <c r="AS720" s="25"/>
      <c r="AT720" s="35">
        <f>ROUND(ROUND(ROUND(H719*P720,0)*V720,0)*AN720,0)</f>
        <v>89</v>
      </c>
      <c r="AU720" s="31"/>
    </row>
    <row r="721" spans="1:47" ht="17.100000000000001" customHeight="1" x14ac:dyDescent="0.15">
      <c r="A721" s="32">
        <v>44</v>
      </c>
      <c r="B721" s="33" t="s">
        <v>7598</v>
      </c>
      <c r="C721" s="34" t="s">
        <v>9994</v>
      </c>
      <c r="D721" s="422"/>
      <c r="E721" s="424"/>
      <c r="F721" s="29"/>
      <c r="G721" s="29"/>
      <c r="H721" s="20"/>
      <c r="K721" s="21"/>
      <c r="L721" s="416"/>
      <c r="M721" s="417"/>
      <c r="N721" s="417"/>
      <c r="O721" s="65"/>
      <c r="P721" s="156"/>
      <c r="Q721" s="156"/>
      <c r="R721" s="166"/>
      <c r="S721" s="167"/>
      <c r="T721" s="314"/>
      <c r="W721" s="449"/>
      <c r="X721" s="42"/>
      <c r="Y721" s="43"/>
      <c r="Z721" s="44"/>
      <c r="AA721" s="44"/>
      <c r="AB721" s="43"/>
      <c r="AC721" s="450"/>
      <c r="AD721" s="43"/>
      <c r="AE721" s="43"/>
      <c r="AF721" s="43"/>
      <c r="AG721" s="43"/>
      <c r="AH721" s="43"/>
      <c r="AI721" s="43"/>
      <c r="AJ721" s="43"/>
      <c r="AK721" s="43"/>
      <c r="AL721" s="43"/>
      <c r="AM721" s="44"/>
      <c r="AN721" s="45"/>
      <c r="AO721" s="45"/>
      <c r="AP721" s="1198" t="s">
        <v>4833</v>
      </c>
      <c r="AQ721" s="1281"/>
      <c r="AR721" s="1281"/>
      <c r="AS721" s="1299"/>
      <c r="AT721" s="35">
        <f>ROUND(ROUND(H719*V720,0)*AR724,0)</f>
        <v>174</v>
      </c>
      <c r="AU721" s="31"/>
    </row>
    <row r="722" spans="1:47" ht="17.100000000000001" customHeight="1" x14ac:dyDescent="0.15">
      <c r="A722" s="32">
        <v>44</v>
      </c>
      <c r="B722" s="33" t="s">
        <v>7600</v>
      </c>
      <c r="C722" s="34" t="s">
        <v>9995</v>
      </c>
      <c r="D722" s="422"/>
      <c r="E722" s="424"/>
      <c r="F722" s="29"/>
      <c r="G722" s="29"/>
      <c r="H722" s="20"/>
      <c r="K722" s="21"/>
      <c r="L722" s="418"/>
      <c r="M722" s="419"/>
      <c r="N722" s="419"/>
      <c r="O722" s="23"/>
      <c r="P722" s="167"/>
      <c r="Q722" s="167"/>
      <c r="R722" s="166"/>
      <c r="S722" s="167"/>
      <c r="T722" s="314"/>
      <c r="W722" s="449"/>
      <c r="X722" s="1271" t="s">
        <v>4824</v>
      </c>
      <c r="Y722" s="1202"/>
      <c r="Z722" s="1202"/>
      <c r="AA722" s="1202"/>
      <c r="AB722" s="1202"/>
      <c r="AC722" s="448" t="s">
        <v>4825</v>
      </c>
      <c r="AD722" s="99"/>
      <c r="AE722" s="99"/>
      <c r="AF722" s="43"/>
      <c r="AG722" s="43"/>
      <c r="AH722" s="43"/>
      <c r="AI722" s="43"/>
      <c r="AJ722" s="43"/>
      <c r="AK722" s="43"/>
      <c r="AL722" s="43"/>
      <c r="AM722" s="44" t="s">
        <v>17</v>
      </c>
      <c r="AN722" s="1157">
        <f>$AN$8</f>
        <v>0.7</v>
      </c>
      <c r="AO722" s="1157"/>
      <c r="AP722" s="1268"/>
      <c r="AQ722" s="1269"/>
      <c r="AR722" s="1269"/>
      <c r="AS722" s="1270"/>
      <c r="AT722" s="35">
        <f>ROUND(ROUND(ROUND(H719*V720,0)*AN722,0)*AR724,0)</f>
        <v>122</v>
      </c>
      <c r="AU722" s="31"/>
    </row>
    <row r="723" spans="1:47" ht="17.100000000000001" customHeight="1" x14ac:dyDescent="0.15">
      <c r="A723" s="32">
        <v>44</v>
      </c>
      <c r="B723" s="33" t="s">
        <v>7602</v>
      </c>
      <c r="C723" s="34" t="s">
        <v>9996</v>
      </c>
      <c r="D723" s="422"/>
      <c r="E723" s="424"/>
      <c r="F723" s="29"/>
      <c r="G723" s="29"/>
      <c r="H723" s="20"/>
      <c r="K723" s="21"/>
      <c r="L723" s="420"/>
      <c r="M723" s="421"/>
      <c r="N723" s="421"/>
      <c r="O723" s="26"/>
      <c r="P723" s="27"/>
      <c r="Q723" s="27"/>
      <c r="R723" s="166"/>
      <c r="S723" s="167"/>
      <c r="T723" s="314"/>
      <c r="W723" s="449"/>
      <c r="X723" s="1272"/>
      <c r="Y723" s="1273"/>
      <c r="Z723" s="1273"/>
      <c r="AA723" s="1273"/>
      <c r="AB723" s="1273"/>
      <c r="AC723" s="448" t="s">
        <v>8385</v>
      </c>
      <c r="AD723" s="99"/>
      <c r="AE723" s="99"/>
      <c r="AF723" s="43"/>
      <c r="AG723" s="43"/>
      <c r="AH723" s="43"/>
      <c r="AI723" s="43"/>
      <c r="AJ723" s="43"/>
      <c r="AK723" s="43"/>
      <c r="AL723" s="43"/>
      <c r="AM723" s="44" t="s">
        <v>17</v>
      </c>
      <c r="AN723" s="1157">
        <f>$AN$9</f>
        <v>0.5</v>
      </c>
      <c r="AO723" s="1157"/>
      <c r="AP723" s="20"/>
      <c r="AQ723" s="4"/>
      <c r="AR723" s="4"/>
      <c r="AS723" s="21"/>
      <c r="AT723" s="35">
        <f>ROUND(ROUND(ROUND(H719*V720,0)*AN723,0)*AR724,0)</f>
        <v>87</v>
      </c>
      <c r="AU723" s="31"/>
    </row>
    <row r="724" spans="1:47" ht="17.100000000000001" customHeight="1" x14ac:dyDescent="0.15">
      <c r="A724" s="32">
        <v>44</v>
      </c>
      <c r="B724" s="33" t="s">
        <v>7604</v>
      </c>
      <c r="C724" s="34" t="s">
        <v>9997</v>
      </c>
      <c r="D724" s="422"/>
      <c r="E724" s="424"/>
      <c r="F724" s="29"/>
      <c r="G724" s="29"/>
      <c r="H724" s="20"/>
      <c r="K724" s="21"/>
      <c r="L724" s="1271" t="s">
        <v>4829</v>
      </c>
      <c r="M724" s="1202"/>
      <c r="N724" s="1202"/>
      <c r="O724" s="1202"/>
      <c r="P724" s="1202"/>
      <c r="Q724" s="1202"/>
      <c r="R724" s="418"/>
      <c r="S724" s="419"/>
      <c r="T724" s="425"/>
      <c r="W724" s="449"/>
      <c r="X724" s="42"/>
      <c r="Y724" s="43"/>
      <c r="Z724" s="44"/>
      <c r="AA724" s="44"/>
      <c r="AB724" s="43"/>
      <c r="AC724" s="450"/>
      <c r="AD724" s="43"/>
      <c r="AE724" s="43"/>
      <c r="AF724" s="43"/>
      <c r="AG724" s="43"/>
      <c r="AH724" s="43"/>
      <c r="AI724" s="43"/>
      <c r="AJ724" s="43"/>
      <c r="AK724" s="43"/>
      <c r="AL724" s="43"/>
      <c r="AM724" s="44"/>
      <c r="AN724" s="45"/>
      <c r="AO724" s="45"/>
      <c r="AP724" s="20"/>
      <c r="AQ724" s="23" t="s">
        <v>17</v>
      </c>
      <c r="AR724" s="1158">
        <f>AR712</f>
        <v>0.95</v>
      </c>
      <c r="AS724" s="1159"/>
      <c r="AT724" s="35">
        <f>ROUND(ROUND(ROUND(H719*P726,0)*V720,0)*AR724,0)</f>
        <v>168</v>
      </c>
      <c r="AU724" s="31"/>
    </row>
    <row r="725" spans="1:47" ht="17.100000000000001" customHeight="1" x14ac:dyDescent="0.15">
      <c r="A725" s="32">
        <v>44</v>
      </c>
      <c r="B725" s="33" t="s">
        <v>7606</v>
      </c>
      <c r="C725" s="34" t="s">
        <v>9998</v>
      </c>
      <c r="D725" s="422"/>
      <c r="E725" s="424"/>
      <c r="F725" s="29"/>
      <c r="G725" s="29"/>
      <c r="H725" s="20"/>
      <c r="K725" s="21"/>
      <c r="L725" s="1228"/>
      <c r="M725" s="1283"/>
      <c r="N725" s="1283"/>
      <c r="O725" s="1283"/>
      <c r="P725" s="1283"/>
      <c r="Q725" s="1283"/>
      <c r="R725" s="418"/>
      <c r="S725" s="419"/>
      <c r="T725" s="425"/>
      <c r="W725" s="449"/>
      <c r="X725" s="1271" t="s">
        <v>4824</v>
      </c>
      <c r="Y725" s="1202"/>
      <c r="Z725" s="1202"/>
      <c r="AA725" s="1202"/>
      <c r="AB725" s="1202"/>
      <c r="AC725" s="448" t="s">
        <v>4825</v>
      </c>
      <c r="AD725" s="99"/>
      <c r="AE725" s="99"/>
      <c r="AF725" s="43"/>
      <c r="AG725" s="43"/>
      <c r="AH725" s="43"/>
      <c r="AI725" s="43"/>
      <c r="AJ725" s="43"/>
      <c r="AK725" s="43"/>
      <c r="AL725" s="43"/>
      <c r="AM725" s="44" t="s">
        <v>17</v>
      </c>
      <c r="AN725" s="1157">
        <f>$AN$8</f>
        <v>0.7</v>
      </c>
      <c r="AO725" s="1157"/>
      <c r="AP725" s="20"/>
      <c r="AQ725" s="4"/>
      <c r="AR725" s="4"/>
      <c r="AS725" s="21"/>
      <c r="AT725" s="35">
        <f>ROUND(ROUND(ROUND(ROUND(H719*P726,0)*V720,0)*AN725,0)*AR724,0)</f>
        <v>118</v>
      </c>
      <c r="AU725" s="31"/>
    </row>
    <row r="726" spans="1:47" ht="17.100000000000001" customHeight="1" x14ac:dyDescent="0.15">
      <c r="A726" s="32">
        <v>44</v>
      </c>
      <c r="B726" s="33" t="s">
        <v>7608</v>
      </c>
      <c r="C726" s="34" t="s">
        <v>9999</v>
      </c>
      <c r="D726" s="422"/>
      <c r="E726" s="424"/>
      <c r="F726" s="29"/>
      <c r="G726" s="29"/>
      <c r="H726" s="20"/>
      <c r="K726" s="21"/>
      <c r="L726" s="420"/>
      <c r="M726" s="421"/>
      <c r="N726" s="421"/>
      <c r="O726" s="26" t="s">
        <v>17</v>
      </c>
      <c r="P726" s="1180">
        <f>$P$12</f>
        <v>0.96499999999999997</v>
      </c>
      <c r="Q726" s="1180"/>
      <c r="R726" s="166"/>
      <c r="S726" s="167"/>
      <c r="T726" s="314"/>
      <c r="W726" s="449"/>
      <c r="X726" s="1272"/>
      <c r="Y726" s="1273"/>
      <c r="Z726" s="1273"/>
      <c r="AA726" s="1273"/>
      <c r="AB726" s="1273"/>
      <c r="AC726" s="448" t="s">
        <v>8385</v>
      </c>
      <c r="AD726" s="99"/>
      <c r="AE726" s="99"/>
      <c r="AF726" s="43"/>
      <c r="AG726" s="43"/>
      <c r="AH726" s="43"/>
      <c r="AI726" s="43"/>
      <c r="AJ726" s="43"/>
      <c r="AK726" s="43"/>
      <c r="AL726" s="43"/>
      <c r="AM726" s="44" t="s">
        <v>17</v>
      </c>
      <c r="AN726" s="1157">
        <f>$AN$9</f>
        <v>0.5</v>
      </c>
      <c r="AO726" s="1157"/>
      <c r="AP726" s="24"/>
      <c r="AQ726" s="25"/>
      <c r="AR726" s="25"/>
      <c r="AS726" s="38"/>
      <c r="AT726" s="35">
        <f>ROUND(ROUND(ROUND(ROUND(H719*P726,0)*V720,0)*AN726,0)*AR724,0)</f>
        <v>85</v>
      </c>
      <c r="AU726" s="31"/>
    </row>
    <row r="727" spans="1:47" ht="17.100000000000001" customHeight="1" x14ac:dyDescent="0.15">
      <c r="A727" s="32">
        <v>44</v>
      </c>
      <c r="B727" s="33" t="s">
        <v>7610</v>
      </c>
      <c r="C727" s="34" t="s">
        <v>10000</v>
      </c>
      <c r="D727" s="422"/>
      <c r="E727" s="424"/>
      <c r="F727" s="29"/>
      <c r="G727" s="29"/>
      <c r="H727" s="1085" t="s">
        <v>4879</v>
      </c>
      <c r="I727" s="1133"/>
      <c r="J727" s="1133"/>
      <c r="K727" s="1134"/>
      <c r="L727" s="416"/>
      <c r="M727" s="417"/>
      <c r="N727" s="417"/>
      <c r="O727" s="65"/>
      <c r="P727" s="156"/>
      <c r="Q727" s="156"/>
      <c r="R727" s="166"/>
      <c r="S727" s="167"/>
      <c r="T727" s="167"/>
      <c r="U727" s="93"/>
      <c r="V727" s="2"/>
      <c r="W727" s="22"/>
      <c r="X727" s="43"/>
      <c r="Y727" s="43"/>
      <c r="Z727" s="44"/>
      <c r="AA727" s="44"/>
      <c r="AB727" s="43"/>
      <c r="AC727" s="450"/>
      <c r="AD727" s="43"/>
      <c r="AE727" s="43"/>
      <c r="AF727" s="43"/>
      <c r="AG727" s="43"/>
      <c r="AH727" s="43"/>
      <c r="AI727" s="43"/>
      <c r="AJ727" s="43"/>
      <c r="AK727" s="43"/>
      <c r="AL727" s="43"/>
      <c r="AM727" s="44"/>
      <c r="AN727" s="45"/>
      <c r="AO727" s="45"/>
      <c r="AP727" s="25"/>
      <c r="AQ727" s="25"/>
      <c r="AR727" s="25"/>
      <c r="AS727" s="25"/>
      <c r="AT727" s="35">
        <f>ROUND(H731*V720,0)</f>
        <v>160</v>
      </c>
      <c r="AU727" s="31"/>
    </row>
    <row r="728" spans="1:47" ht="17.100000000000001" customHeight="1" x14ac:dyDescent="0.15">
      <c r="A728" s="32">
        <v>44</v>
      </c>
      <c r="B728" s="33" t="s">
        <v>7612</v>
      </c>
      <c r="C728" s="34" t="s">
        <v>10001</v>
      </c>
      <c r="D728" s="422"/>
      <c r="E728" s="424"/>
      <c r="F728" s="29"/>
      <c r="G728" s="29"/>
      <c r="H728" s="1137"/>
      <c r="I728" s="1135"/>
      <c r="J728" s="1135"/>
      <c r="K728" s="1136"/>
      <c r="L728" s="418"/>
      <c r="M728" s="419"/>
      <c r="N728" s="419"/>
      <c r="O728" s="23"/>
      <c r="P728" s="167"/>
      <c r="Q728" s="167"/>
      <c r="R728" s="166"/>
      <c r="S728" s="167"/>
      <c r="T728" s="167"/>
      <c r="U728" s="93"/>
      <c r="V728" s="2"/>
      <c r="W728" s="22"/>
      <c r="X728" s="1202" t="s">
        <v>4824</v>
      </c>
      <c r="Y728" s="1202"/>
      <c r="Z728" s="1202"/>
      <c r="AA728" s="1202"/>
      <c r="AB728" s="1202"/>
      <c r="AC728" s="448" t="s">
        <v>4825</v>
      </c>
      <c r="AD728" s="99"/>
      <c r="AE728" s="99"/>
      <c r="AF728" s="43"/>
      <c r="AG728" s="43"/>
      <c r="AH728" s="43"/>
      <c r="AI728" s="43"/>
      <c r="AJ728" s="43"/>
      <c r="AK728" s="43"/>
      <c r="AL728" s="43"/>
      <c r="AM728" s="44" t="s">
        <v>17</v>
      </c>
      <c r="AN728" s="1157">
        <f>$AN$8</f>
        <v>0.7</v>
      </c>
      <c r="AO728" s="1157"/>
      <c r="AP728" s="43"/>
      <c r="AQ728" s="43"/>
      <c r="AR728" s="43"/>
      <c r="AS728" s="43"/>
      <c r="AT728" s="35">
        <f>ROUND(ROUND(H731*V720,0)*AN728,0)</f>
        <v>112</v>
      </c>
      <c r="AU728" s="31"/>
    </row>
    <row r="729" spans="1:47" ht="17.100000000000001" customHeight="1" x14ac:dyDescent="0.15">
      <c r="A729" s="32">
        <v>44</v>
      </c>
      <c r="B729" s="33" t="s">
        <v>7614</v>
      </c>
      <c r="C729" s="34" t="s">
        <v>10002</v>
      </c>
      <c r="D729" s="422"/>
      <c r="E729" s="424"/>
      <c r="F729" s="29"/>
      <c r="G729" s="29"/>
      <c r="H729" s="1137"/>
      <c r="I729" s="1135"/>
      <c r="J729" s="1135"/>
      <c r="K729" s="1136"/>
      <c r="L729" s="420"/>
      <c r="M729" s="421"/>
      <c r="N729" s="421"/>
      <c r="O729" s="26"/>
      <c r="P729" s="27"/>
      <c r="Q729" s="27"/>
      <c r="R729" s="166"/>
      <c r="S729" s="167"/>
      <c r="T729" s="167"/>
      <c r="U729" s="93"/>
      <c r="V729" s="2"/>
      <c r="W729" s="22"/>
      <c r="X729" s="1273"/>
      <c r="Y729" s="1273"/>
      <c r="Z729" s="1273"/>
      <c r="AA729" s="1273"/>
      <c r="AB729" s="1273"/>
      <c r="AC729" s="448" t="s">
        <v>8385</v>
      </c>
      <c r="AD729" s="99"/>
      <c r="AE729" s="99"/>
      <c r="AF729" s="43"/>
      <c r="AG729" s="43"/>
      <c r="AH729" s="43"/>
      <c r="AI729" s="43"/>
      <c r="AJ729" s="43"/>
      <c r="AK729" s="43"/>
      <c r="AL729" s="43"/>
      <c r="AM729" s="44" t="s">
        <v>17</v>
      </c>
      <c r="AN729" s="1157">
        <f>$AN$9</f>
        <v>0.5</v>
      </c>
      <c r="AO729" s="1157"/>
      <c r="AP729" s="43"/>
      <c r="AQ729" s="43"/>
      <c r="AR729" s="43"/>
      <c r="AS729" s="43"/>
      <c r="AT729" s="35">
        <f>ROUND(ROUND(H731*V720,0)*AN729,0)</f>
        <v>80</v>
      </c>
      <c r="AU729" s="31"/>
    </row>
    <row r="730" spans="1:47" ht="17.100000000000001" customHeight="1" x14ac:dyDescent="0.15">
      <c r="A730" s="32">
        <v>44</v>
      </c>
      <c r="B730" s="33" t="s">
        <v>7616</v>
      </c>
      <c r="C730" s="34" t="s">
        <v>10003</v>
      </c>
      <c r="D730" s="422"/>
      <c r="E730" s="424"/>
      <c r="F730" s="29"/>
      <c r="G730" s="29"/>
      <c r="H730" s="1268"/>
      <c r="I730" s="1269"/>
      <c r="J730" s="1269"/>
      <c r="K730" s="1270"/>
      <c r="L730" s="1271" t="s">
        <v>4829</v>
      </c>
      <c r="M730" s="1202"/>
      <c r="N730" s="1202"/>
      <c r="O730" s="1202"/>
      <c r="P730" s="1202"/>
      <c r="Q730" s="1202"/>
      <c r="R730" s="418"/>
      <c r="S730" s="419"/>
      <c r="T730" s="419"/>
      <c r="U730" s="93"/>
      <c r="V730" s="2"/>
      <c r="W730" s="22"/>
      <c r="X730" s="43"/>
      <c r="Y730" s="43"/>
      <c r="Z730" s="44"/>
      <c r="AA730" s="44"/>
      <c r="AB730" s="43"/>
      <c r="AC730" s="450"/>
      <c r="AD730" s="43"/>
      <c r="AE730" s="43"/>
      <c r="AF730" s="43"/>
      <c r="AG730" s="43"/>
      <c r="AH730" s="43"/>
      <c r="AI730" s="43"/>
      <c r="AJ730" s="43"/>
      <c r="AK730" s="43"/>
      <c r="AL730" s="43"/>
      <c r="AM730" s="44"/>
      <c r="AN730" s="45"/>
      <c r="AO730" s="45"/>
      <c r="AP730" s="43"/>
      <c r="AQ730" s="43"/>
      <c r="AR730" s="25"/>
      <c r="AS730" s="25"/>
      <c r="AT730" s="35">
        <f>ROUND(ROUND(H731*P732,0)*V720,0)</f>
        <v>155</v>
      </c>
      <c r="AU730" s="31"/>
    </row>
    <row r="731" spans="1:47" ht="17.100000000000001" customHeight="1" x14ac:dyDescent="0.15">
      <c r="A731" s="32">
        <v>44</v>
      </c>
      <c r="B731" s="33" t="s">
        <v>7618</v>
      </c>
      <c r="C731" s="34" t="s">
        <v>10004</v>
      </c>
      <c r="D731" s="422"/>
      <c r="E731" s="424"/>
      <c r="F731" s="29"/>
      <c r="G731" s="29"/>
      <c r="H731" s="1280">
        <f>'16就労移行支援(養成・基本)'!K311</f>
        <v>320</v>
      </c>
      <c r="I731" s="1108"/>
      <c r="J731" s="4" t="s">
        <v>21</v>
      </c>
      <c r="K731" s="22"/>
      <c r="L731" s="1228"/>
      <c r="M731" s="1283"/>
      <c r="N731" s="1283"/>
      <c r="O731" s="1283"/>
      <c r="P731" s="1283"/>
      <c r="Q731" s="1283"/>
      <c r="R731" s="418"/>
      <c r="S731" s="419"/>
      <c r="T731" s="419"/>
      <c r="U731" s="93"/>
      <c r="V731" s="2"/>
      <c r="W731" s="22"/>
      <c r="X731" s="1202" t="s">
        <v>4824</v>
      </c>
      <c r="Y731" s="1202"/>
      <c r="Z731" s="1202"/>
      <c r="AA731" s="1202"/>
      <c r="AB731" s="1202"/>
      <c r="AC731" s="448" t="s">
        <v>4825</v>
      </c>
      <c r="AD731" s="99"/>
      <c r="AE731" s="99"/>
      <c r="AF731" s="43"/>
      <c r="AG731" s="43"/>
      <c r="AH731" s="43"/>
      <c r="AI731" s="43"/>
      <c r="AJ731" s="43"/>
      <c r="AK731" s="43"/>
      <c r="AL731" s="43"/>
      <c r="AM731" s="44" t="s">
        <v>17</v>
      </c>
      <c r="AN731" s="1157">
        <f>$AN$8</f>
        <v>0.7</v>
      </c>
      <c r="AO731" s="1157"/>
      <c r="AP731" s="25"/>
      <c r="AQ731" s="25"/>
      <c r="AR731" s="25"/>
      <c r="AS731" s="25"/>
      <c r="AT731" s="35">
        <f>ROUND(ROUND(ROUND(H731*P732,0)*V720,0)*AN731,0)</f>
        <v>109</v>
      </c>
      <c r="AU731" s="31"/>
    </row>
    <row r="732" spans="1:47" ht="17.100000000000001" customHeight="1" x14ac:dyDescent="0.15">
      <c r="A732" s="32">
        <v>44</v>
      </c>
      <c r="B732" s="33" t="s">
        <v>7620</v>
      </c>
      <c r="C732" s="34" t="s">
        <v>10005</v>
      </c>
      <c r="D732" s="422"/>
      <c r="E732" s="424"/>
      <c r="F732" s="29"/>
      <c r="G732" s="29"/>
      <c r="H732" s="418"/>
      <c r="I732" s="419"/>
      <c r="J732" s="419"/>
      <c r="K732" s="425"/>
      <c r="L732" s="420"/>
      <c r="M732" s="421"/>
      <c r="N732" s="421"/>
      <c r="O732" s="26" t="s">
        <v>17</v>
      </c>
      <c r="P732" s="1180">
        <f>$P$12</f>
        <v>0.96499999999999997</v>
      </c>
      <c r="Q732" s="1180"/>
      <c r="R732" s="166"/>
      <c r="S732" s="167"/>
      <c r="T732" s="167"/>
      <c r="U732" s="93"/>
      <c r="V732" s="2"/>
      <c r="W732" s="22"/>
      <c r="X732" s="1273"/>
      <c r="Y732" s="1273"/>
      <c r="Z732" s="1273"/>
      <c r="AA732" s="1273"/>
      <c r="AB732" s="1273"/>
      <c r="AC732" s="448" t="s">
        <v>8385</v>
      </c>
      <c r="AD732" s="99"/>
      <c r="AE732" s="99"/>
      <c r="AF732" s="43"/>
      <c r="AG732" s="43"/>
      <c r="AH732" s="43"/>
      <c r="AI732" s="43"/>
      <c r="AJ732" s="43"/>
      <c r="AK732" s="43"/>
      <c r="AL732" s="43"/>
      <c r="AM732" s="44" t="s">
        <v>17</v>
      </c>
      <c r="AN732" s="1157">
        <f>$AN$9</f>
        <v>0.5</v>
      </c>
      <c r="AO732" s="1157"/>
      <c r="AP732" s="25"/>
      <c r="AQ732" s="25"/>
      <c r="AR732" s="25"/>
      <c r="AS732" s="25"/>
      <c r="AT732" s="35">
        <f>ROUND(ROUND(ROUND(H731*P732,0)*V720,0)*AN732,0)</f>
        <v>78</v>
      </c>
      <c r="AU732" s="31"/>
    </row>
    <row r="733" spans="1:47" ht="17.100000000000001" customHeight="1" x14ac:dyDescent="0.15">
      <c r="A733" s="32">
        <v>44</v>
      </c>
      <c r="B733" s="33" t="s">
        <v>7622</v>
      </c>
      <c r="C733" s="34" t="s">
        <v>10006</v>
      </c>
      <c r="D733" s="422"/>
      <c r="E733" s="424"/>
      <c r="F733" s="29"/>
      <c r="G733" s="29"/>
      <c r="H733" s="20"/>
      <c r="K733" s="21"/>
      <c r="L733" s="416"/>
      <c r="M733" s="417"/>
      <c r="N733" s="417"/>
      <c r="O733" s="65"/>
      <c r="P733" s="156"/>
      <c r="Q733" s="156"/>
      <c r="R733" s="166"/>
      <c r="S733" s="167"/>
      <c r="T733" s="314"/>
      <c r="W733" s="449"/>
      <c r="X733" s="42"/>
      <c r="Y733" s="43"/>
      <c r="Z733" s="44"/>
      <c r="AA733" s="44"/>
      <c r="AB733" s="43"/>
      <c r="AC733" s="450"/>
      <c r="AD733" s="43"/>
      <c r="AE733" s="43"/>
      <c r="AF733" s="43"/>
      <c r="AG733" s="43"/>
      <c r="AH733" s="43"/>
      <c r="AI733" s="43"/>
      <c r="AJ733" s="43"/>
      <c r="AK733" s="43"/>
      <c r="AL733" s="43"/>
      <c r="AM733" s="44"/>
      <c r="AN733" s="45"/>
      <c r="AO733" s="45"/>
      <c r="AP733" s="1198" t="s">
        <v>4833</v>
      </c>
      <c r="AQ733" s="1281"/>
      <c r="AR733" s="1281"/>
      <c r="AS733" s="1299"/>
      <c r="AT733" s="35">
        <f>ROUND(ROUND(H731*V720,0)*AR736,0)</f>
        <v>152</v>
      </c>
      <c r="AU733" s="31"/>
    </row>
    <row r="734" spans="1:47" ht="17.100000000000001" customHeight="1" x14ac:dyDescent="0.15">
      <c r="A734" s="32">
        <v>44</v>
      </c>
      <c r="B734" s="33" t="s">
        <v>7624</v>
      </c>
      <c r="C734" s="34" t="s">
        <v>10007</v>
      </c>
      <c r="D734" s="422"/>
      <c r="E734" s="424"/>
      <c r="F734" s="29"/>
      <c r="G734" s="29"/>
      <c r="H734" s="20"/>
      <c r="K734" s="21"/>
      <c r="L734" s="418"/>
      <c r="M734" s="419"/>
      <c r="N734" s="419"/>
      <c r="O734" s="23"/>
      <c r="P734" s="167"/>
      <c r="Q734" s="167"/>
      <c r="R734" s="166"/>
      <c r="S734" s="167"/>
      <c r="T734" s="314"/>
      <c r="W734" s="449"/>
      <c r="X734" s="1271" t="s">
        <v>4824</v>
      </c>
      <c r="Y734" s="1202"/>
      <c r="Z734" s="1202"/>
      <c r="AA734" s="1202"/>
      <c r="AB734" s="1202"/>
      <c r="AC734" s="448" t="s">
        <v>4825</v>
      </c>
      <c r="AD734" s="99"/>
      <c r="AE734" s="99"/>
      <c r="AF734" s="43"/>
      <c r="AG734" s="43"/>
      <c r="AH734" s="43"/>
      <c r="AI734" s="43"/>
      <c r="AJ734" s="43"/>
      <c r="AK734" s="43"/>
      <c r="AL734" s="43"/>
      <c r="AM734" s="44" t="s">
        <v>17</v>
      </c>
      <c r="AN734" s="1157">
        <f>$AN$8</f>
        <v>0.7</v>
      </c>
      <c r="AO734" s="1157"/>
      <c r="AP734" s="1268"/>
      <c r="AQ734" s="1269"/>
      <c r="AR734" s="1269"/>
      <c r="AS734" s="1270"/>
      <c r="AT734" s="35">
        <f>ROUND(ROUND(ROUND(H731*V720,0)*AN734,0)*AR736,0)</f>
        <v>106</v>
      </c>
      <c r="AU734" s="31"/>
    </row>
    <row r="735" spans="1:47" ht="17.100000000000001" customHeight="1" x14ac:dyDescent="0.15">
      <c r="A735" s="32">
        <v>44</v>
      </c>
      <c r="B735" s="33" t="s">
        <v>7626</v>
      </c>
      <c r="C735" s="34" t="s">
        <v>10008</v>
      </c>
      <c r="D735" s="422"/>
      <c r="E735" s="424"/>
      <c r="F735" s="29"/>
      <c r="G735" s="29"/>
      <c r="H735" s="20"/>
      <c r="K735" s="21"/>
      <c r="L735" s="420"/>
      <c r="M735" s="421"/>
      <c r="N735" s="421"/>
      <c r="O735" s="26"/>
      <c r="P735" s="27"/>
      <c r="Q735" s="27"/>
      <c r="R735" s="166"/>
      <c r="S735" s="167"/>
      <c r="T735" s="314"/>
      <c r="W735" s="449"/>
      <c r="X735" s="1272"/>
      <c r="Y735" s="1273"/>
      <c r="Z735" s="1273"/>
      <c r="AA735" s="1273"/>
      <c r="AB735" s="1273"/>
      <c r="AC735" s="448" t="s">
        <v>8385</v>
      </c>
      <c r="AD735" s="99"/>
      <c r="AE735" s="99"/>
      <c r="AF735" s="43"/>
      <c r="AG735" s="43"/>
      <c r="AH735" s="43"/>
      <c r="AI735" s="43"/>
      <c r="AJ735" s="43"/>
      <c r="AK735" s="43"/>
      <c r="AL735" s="43"/>
      <c r="AM735" s="44" t="s">
        <v>17</v>
      </c>
      <c r="AN735" s="1157">
        <f>$AN$9</f>
        <v>0.5</v>
      </c>
      <c r="AO735" s="1157"/>
      <c r="AP735" s="20"/>
      <c r="AQ735" s="4"/>
      <c r="AR735" s="4"/>
      <c r="AS735" s="21"/>
      <c r="AT735" s="35">
        <f>ROUND(ROUND(ROUND(H731*V720,0)*AN735,0)*AR736,0)</f>
        <v>76</v>
      </c>
      <c r="AU735" s="31"/>
    </row>
    <row r="736" spans="1:47" ht="17.100000000000001" customHeight="1" x14ac:dyDescent="0.15">
      <c r="A736" s="32">
        <v>44</v>
      </c>
      <c r="B736" s="33" t="s">
        <v>7628</v>
      </c>
      <c r="C736" s="34" t="s">
        <v>10009</v>
      </c>
      <c r="D736" s="422"/>
      <c r="E736" s="424"/>
      <c r="F736" s="29"/>
      <c r="G736" s="29"/>
      <c r="H736" s="20"/>
      <c r="K736" s="21"/>
      <c r="L736" s="1271" t="s">
        <v>4829</v>
      </c>
      <c r="M736" s="1202"/>
      <c r="N736" s="1202"/>
      <c r="O736" s="1202"/>
      <c r="P736" s="1202"/>
      <c r="Q736" s="1202"/>
      <c r="R736" s="418"/>
      <c r="S736" s="419"/>
      <c r="T736" s="425"/>
      <c r="W736" s="449"/>
      <c r="X736" s="42"/>
      <c r="Y736" s="43"/>
      <c r="Z736" s="44"/>
      <c r="AA736" s="44"/>
      <c r="AB736" s="43"/>
      <c r="AC736" s="450"/>
      <c r="AD736" s="43"/>
      <c r="AE736" s="43"/>
      <c r="AF736" s="43"/>
      <c r="AG736" s="43"/>
      <c r="AH736" s="43"/>
      <c r="AI736" s="43"/>
      <c r="AJ736" s="43"/>
      <c r="AK736" s="43"/>
      <c r="AL736" s="43"/>
      <c r="AM736" s="44"/>
      <c r="AN736" s="45"/>
      <c r="AO736" s="45"/>
      <c r="AP736" s="20"/>
      <c r="AQ736" s="23" t="s">
        <v>17</v>
      </c>
      <c r="AR736" s="1158">
        <f>AR724</f>
        <v>0.95</v>
      </c>
      <c r="AS736" s="1159"/>
      <c r="AT736" s="35">
        <f>ROUND(ROUND(ROUND(H731*P738,0)*V720,0)*AR736,0)</f>
        <v>147</v>
      </c>
      <c r="AU736" s="31"/>
    </row>
    <row r="737" spans="1:47" ht="17.100000000000001" customHeight="1" x14ac:dyDescent="0.15">
      <c r="A737" s="32">
        <v>44</v>
      </c>
      <c r="B737" s="33" t="s">
        <v>7630</v>
      </c>
      <c r="C737" s="34" t="s">
        <v>10010</v>
      </c>
      <c r="D737" s="422"/>
      <c r="E737" s="424"/>
      <c r="F737" s="29"/>
      <c r="G737" s="29"/>
      <c r="H737" s="20"/>
      <c r="K737" s="21"/>
      <c r="L737" s="1228"/>
      <c r="M737" s="1283"/>
      <c r="N737" s="1283"/>
      <c r="O737" s="1283"/>
      <c r="P737" s="1283"/>
      <c r="Q737" s="1283"/>
      <c r="R737" s="418"/>
      <c r="S737" s="419"/>
      <c r="T737" s="425"/>
      <c r="W737" s="449"/>
      <c r="X737" s="1271" t="s">
        <v>4824</v>
      </c>
      <c r="Y737" s="1202"/>
      <c r="Z737" s="1202"/>
      <c r="AA737" s="1202"/>
      <c r="AB737" s="1202"/>
      <c r="AC737" s="448" t="s">
        <v>4825</v>
      </c>
      <c r="AD737" s="99"/>
      <c r="AE737" s="99"/>
      <c r="AF737" s="43"/>
      <c r="AG737" s="43"/>
      <c r="AH737" s="43"/>
      <c r="AI737" s="43"/>
      <c r="AJ737" s="43"/>
      <c r="AK737" s="43"/>
      <c r="AL737" s="43"/>
      <c r="AM737" s="44" t="s">
        <v>17</v>
      </c>
      <c r="AN737" s="1157">
        <f>$AN$8</f>
        <v>0.7</v>
      </c>
      <c r="AO737" s="1157"/>
      <c r="AP737" s="20"/>
      <c r="AQ737" s="4"/>
      <c r="AR737" s="4"/>
      <c r="AS737" s="21"/>
      <c r="AT737" s="35">
        <f>ROUND(ROUND(ROUND(ROUND(H731*P738,0)*V720,0)*AN737,0)*AR736,0)</f>
        <v>104</v>
      </c>
      <c r="AU737" s="31"/>
    </row>
    <row r="738" spans="1:47" ht="17.100000000000001" customHeight="1" x14ac:dyDescent="0.15">
      <c r="A738" s="32">
        <v>44</v>
      </c>
      <c r="B738" s="33" t="s">
        <v>7632</v>
      </c>
      <c r="C738" s="34" t="s">
        <v>10011</v>
      </c>
      <c r="D738" s="422"/>
      <c r="E738" s="424"/>
      <c r="F738" s="29"/>
      <c r="G738" s="29"/>
      <c r="H738" s="20"/>
      <c r="K738" s="21"/>
      <c r="L738" s="420"/>
      <c r="M738" s="421"/>
      <c r="N738" s="421"/>
      <c r="O738" s="26" t="s">
        <v>17</v>
      </c>
      <c r="P738" s="1180">
        <f>$P$12</f>
        <v>0.96499999999999997</v>
      </c>
      <c r="Q738" s="1180"/>
      <c r="R738" s="166"/>
      <c r="S738" s="167"/>
      <c r="T738" s="314"/>
      <c r="W738" s="449"/>
      <c r="X738" s="1272"/>
      <c r="Y738" s="1273"/>
      <c r="Z738" s="1273"/>
      <c r="AA738" s="1273"/>
      <c r="AB738" s="1273"/>
      <c r="AC738" s="448" t="s">
        <v>8385</v>
      </c>
      <c r="AD738" s="99"/>
      <c r="AE738" s="99"/>
      <c r="AF738" s="43"/>
      <c r="AG738" s="43"/>
      <c r="AH738" s="43"/>
      <c r="AI738" s="43"/>
      <c r="AJ738" s="43"/>
      <c r="AK738" s="43"/>
      <c r="AL738" s="43"/>
      <c r="AM738" s="44" t="s">
        <v>17</v>
      </c>
      <c r="AN738" s="1157">
        <f>$AN$9</f>
        <v>0.5</v>
      </c>
      <c r="AO738" s="1157"/>
      <c r="AP738" s="24"/>
      <c r="AQ738" s="25"/>
      <c r="AR738" s="25"/>
      <c r="AS738" s="38"/>
      <c r="AT738" s="35">
        <f>ROUND(ROUND(ROUND(ROUND(H731*P738,0)*V720,0)*AN738,0)*AR736,0)</f>
        <v>74</v>
      </c>
      <c r="AU738" s="31"/>
    </row>
    <row r="739" spans="1:47" ht="17.100000000000001" customHeight="1" x14ac:dyDescent="0.15">
      <c r="A739" s="32">
        <v>44</v>
      </c>
      <c r="B739" s="33" t="s">
        <v>7634</v>
      </c>
      <c r="C739" s="34" t="s">
        <v>10012</v>
      </c>
      <c r="D739" s="422"/>
      <c r="E739" s="424"/>
      <c r="F739" s="29"/>
      <c r="G739" s="29"/>
      <c r="H739" s="1085" t="s">
        <v>4892</v>
      </c>
      <c r="I739" s="1133"/>
      <c r="J739" s="1133"/>
      <c r="K739" s="1134"/>
      <c r="L739" s="416"/>
      <c r="M739" s="417"/>
      <c r="N739" s="417"/>
      <c r="O739" s="65"/>
      <c r="P739" s="156"/>
      <c r="Q739" s="156"/>
      <c r="R739" s="93"/>
      <c r="T739" s="22"/>
      <c r="V739" s="2"/>
      <c r="W739" s="22"/>
      <c r="X739" s="43"/>
      <c r="Y739" s="43"/>
      <c r="Z739" s="44"/>
      <c r="AA739" s="44"/>
      <c r="AB739" s="43"/>
      <c r="AC739" s="450"/>
      <c r="AD739" s="43"/>
      <c r="AE739" s="43"/>
      <c r="AF739" s="43"/>
      <c r="AG739" s="43"/>
      <c r="AH739" s="43"/>
      <c r="AI739" s="43"/>
      <c r="AJ739" s="43"/>
      <c r="AK739" s="43"/>
      <c r="AL739" s="43"/>
      <c r="AM739" s="44"/>
      <c r="AN739" s="45"/>
      <c r="AO739" s="45"/>
      <c r="AP739" s="25"/>
      <c r="AQ739" s="25"/>
      <c r="AR739" s="25"/>
      <c r="AS739" s="25"/>
      <c r="AT739" s="35">
        <f>ROUND(H743*V720,0)</f>
        <v>134</v>
      </c>
      <c r="AU739" s="31"/>
    </row>
    <row r="740" spans="1:47" ht="17.100000000000001" customHeight="1" x14ac:dyDescent="0.15">
      <c r="A740" s="32">
        <v>44</v>
      </c>
      <c r="B740" s="33" t="s">
        <v>7636</v>
      </c>
      <c r="C740" s="34" t="s">
        <v>10013</v>
      </c>
      <c r="D740" s="422"/>
      <c r="E740" s="424"/>
      <c r="F740" s="29"/>
      <c r="G740" s="29"/>
      <c r="H740" s="1137"/>
      <c r="I740" s="1135"/>
      <c r="J740" s="1135"/>
      <c r="K740" s="1136"/>
      <c r="L740" s="418"/>
      <c r="M740" s="419"/>
      <c r="N740" s="419"/>
      <c r="O740" s="23"/>
      <c r="P740" s="167"/>
      <c r="Q740" s="167"/>
      <c r="R740" s="93"/>
      <c r="T740" s="22"/>
      <c r="V740" s="2"/>
      <c r="W740" s="22"/>
      <c r="X740" s="1202" t="s">
        <v>4824</v>
      </c>
      <c r="Y740" s="1202"/>
      <c r="Z740" s="1202"/>
      <c r="AA740" s="1202"/>
      <c r="AB740" s="1202"/>
      <c r="AC740" s="448" t="s">
        <v>4825</v>
      </c>
      <c r="AD740" s="99"/>
      <c r="AE740" s="99"/>
      <c r="AF740" s="43"/>
      <c r="AG740" s="43"/>
      <c r="AH740" s="43"/>
      <c r="AI740" s="43"/>
      <c r="AJ740" s="43"/>
      <c r="AK740" s="43"/>
      <c r="AL740" s="43"/>
      <c r="AM740" s="44" t="s">
        <v>17</v>
      </c>
      <c r="AN740" s="1157">
        <f>$AN$8</f>
        <v>0.7</v>
      </c>
      <c r="AO740" s="1157"/>
      <c r="AP740" s="43"/>
      <c r="AQ740" s="43"/>
      <c r="AR740" s="43"/>
      <c r="AS740" s="43"/>
      <c r="AT740" s="35">
        <f>ROUND(ROUND(H743*V720,0)*AN740,0)</f>
        <v>94</v>
      </c>
      <c r="AU740" s="31"/>
    </row>
    <row r="741" spans="1:47" ht="17.100000000000001" customHeight="1" x14ac:dyDescent="0.15">
      <c r="A741" s="32">
        <v>44</v>
      </c>
      <c r="B741" s="33" t="s">
        <v>7638</v>
      </c>
      <c r="C741" s="34" t="s">
        <v>10014</v>
      </c>
      <c r="D741" s="422"/>
      <c r="E741" s="424"/>
      <c r="F741" s="29"/>
      <c r="G741" s="29"/>
      <c r="H741" s="1137"/>
      <c r="I741" s="1135"/>
      <c r="J741" s="1135"/>
      <c r="K741" s="1136"/>
      <c r="L741" s="420"/>
      <c r="M741" s="421"/>
      <c r="N741" s="421"/>
      <c r="O741" s="26"/>
      <c r="P741" s="27"/>
      <c r="Q741" s="27"/>
      <c r="R741" s="93"/>
      <c r="T741" s="22"/>
      <c r="V741" s="2"/>
      <c r="W741" s="22"/>
      <c r="X741" s="1273"/>
      <c r="Y741" s="1273"/>
      <c r="Z741" s="1273"/>
      <c r="AA741" s="1273"/>
      <c r="AB741" s="1273"/>
      <c r="AC741" s="448" t="s">
        <v>8385</v>
      </c>
      <c r="AD741" s="99"/>
      <c r="AE741" s="99"/>
      <c r="AF741" s="43"/>
      <c r="AG741" s="43"/>
      <c r="AH741" s="43"/>
      <c r="AI741" s="43"/>
      <c r="AJ741" s="43"/>
      <c r="AK741" s="43"/>
      <c r="AL741" s="43"/>
      <c r="AM741" s="44" t="s">
        <v>17</v>
      </c>
      <c r="AN741" s="1157">
        <f>$AN$9</f>
        <v>0.5</v>
      </c>
      <c r="AO741" s="1157"/>
      <c r="AP741" s="43"/>
      <c r="AQ741" s="43"/>
      <c r="AR741" s="43"/>
      <c r="AS741" s="43"/>
      <c r="AT741" s="35">
        <f>ROUND(ROUND(H743*V720,0)*AN741,0)</f>
        <v>67</v>
      </c>
      <c r="AU741" s="31"/>
    </row>
    <row r="742" spans="1:47" ht="17.100000000000001" customHeight="1" x14ac:dyDescent="0.15">
      <c r="A742" s="32">
        <v>44</v>
      </c>
      <c r="B742" s="33" t="s">
        <v>7640</v>
      </c>
      <c r="C742" s="34" t="s">
        <v>10015</v>
      </c>
      <c r="D742" s="422"/>
      <c r="E742" s="424"/>
      <c r="F742" s="29"/>
      <c r="G742" s="29"/>
      <c r="H742" s="1268"/>
      <c r="I742" s="1269"/>
      <c r="J742" s="1269"/>
      <c r="K742" s="1270"/>
      <c r="L742" s="1271" t="s">
        <v>4829</v>
      </c>
      <c r="M742" s="1202"/>
      <c r="N742" s="1202"/>
      <c r="O742" s="1202"/>
      <c r="P742" s="1202"/>
      <c r="Q742" s="1202"/>
      <c r="R742" s="93"/>
      <c r="T742" s="22"/>
      <c r="V742" s="2"/>
      <c r="W742" s="22"/>
      <c r="X742" s="43"/>
      <c r="Y742" s="43"/>
      <c r="Z742" s="44"/>
      <c r="AA742" s="44"/>
      <c r="AB742" s="43"/>
      <c r="AC742" s="450"/>
      <c r="AD742" s="43"/>
      <c r="AE742" s="43"/>
      <c r="AF742" s="43"/>
      <c r="AG742" s="43"/>
      <c r="AH742" s="43"/>
      <c r="AI742" s="43"/>
      <c r="AJ742" s="43"/>
      <c r="AK742" s="43"/>
      <c r="AL742" s="43"/>
      <c r="AM742" s="44"/>
      <c r="AN742" s="45"/>
      <c r="AO742" s="45"/>
      <c r="AP742" s="43"/>
      <c r="AQ742" s="43"/>
      <c r="AR742" s="25"/>
      <c r="AS742" s="25"/>
      <c r="AT742" s="35">
        <f>ROUND(ROUND(H743*P744,0)*V720,0)</f>
        <v>130</v>
      </c>
      <c r="AU742" s="31"/>
    </row>
    <row r="743" spans="1:47" ht="17.100000000000001" customHeight="1" x14ac:dyDescent="0.15">
      <c r="A743" s="32">
        <v>44</v>
      </c>
      <c r="B743" s="33" t="s">
        <v>7642</v>
      </c>
      <c r="C743" s="34" t="s">
        <v>10016</v>
      </c>
      <c r="D743" s="422"/>
      <c r="E743" s="424"/>
      <c r="F743" s="29"/>
      <c r="G743" s="29"/>
      <c r="H743" s="1280">
        <f>'16就労移行支援(養成・基本)'!K323</f>
        <v>268</v>
      </c>
      <c r="I743" s="1108"/>
      <c r="J743" s="4" t="s">
        <v>21</v>
      </c>
      <c r="K743" s="22"/>
      <c r="L743" s="1228"/>
      <c r="M743" s="1283"/>
      <c r="N743" s="1283"/>
      <c r="O743" s="1283"/>
      <c r="P743" s="1283"/>
      <c r="Q743" s="1283"/>
      <c r="R743" s="93"/>
      <c r="T743" s="22"/>
      <c r="V743" s="2"/>
      <c r="W743" s="22"/>
      <c r="X743" s="1202" t="s">
        <v>4824</v>
      </c>
      <c r="Y743" s="1202"/>
      <c r="Z743" s="1202"/>
      <c r="AA743" s="1202"/>
      <c r="AB743" s="1202"/>
      <c r="AC743" s="448" t="s">
        <v>4825</v>
      </c>
      <c r="AD743" s="99"/>
      <c r="AE743" s="99"/>
      <c r="AF743" s="43"/>
      <c r="AG743" s="43"/>
      <c r="AH743" s="43"/>
      <c r="AI743" s="43"/>
      <c r="AJ743" s="43"/>
      <c r="AK743" s="43"/>
      <c r="AL743" s="43"/>
      <c r="AM743" s="44" t="s">
        <v>17</v>
      </c>
      <c r="AN743" s="1157">
        <f>$AN$8</f>
        <v>0.7</v>
      </c>
      <c r="AO743" s="1157"/>
      <c r="AP743" s="25"/>
      <c r="AQ743" s="25"/>
      <c r="AR743" s="25"/>
      <c r="AS743" s="25"/>
      <c r="AT743" s="35">
        <f>ROUND(ROUND(ROUND(H743*P744,0)*V720,0)*AN743,0)</f>
        <v>91</v>
      </c>
      <c r="AU743" s="31"/>
    </row>
    <row r="744" spans="1:47" ht="17.100000000000001" customHeight="1" x14ac:dyDescent="0.15">
      <c r="A744" s="32">
        <v>44</v>
      </c>
      <c r="B744" s="33" t="s">
        <v>7644</v>
      </c>
      <c r="C744" s="34" t="s">
        <v>10017</v>
      </c>
      <c r="D744" s="422"/>
      <c r="E744" s="424"/>
      <c r="F744" s="29"/>
      <c r="G744" s="29"/>
      <c r="H744" s="418"/>
      <c r="I744" s="419"/>
      <c r="J744" s="419"/>
      <c r="K744" s="425"/>
      <c r="L744" s="420"/>
      <c r="M744" s="421"/>
      <c r="N744" s="421"/>
      <c r="O744" s="26" t="s">
        <v>17</v>
      </c>
      <c r="P744" s="1180">
        <f>$P$12</f>
        <v>0.96499999999999997</v>
      </c>
      <c r="Q744" s="1180"/>
      <c r="R744" s="93"/>
      <c r="T744" s="22"/>
      <c r="V744" s="2"/>
      <c r="W744" s="22"/>
      <c r="X744" s="1273"/>
      <c r="Y744" s="1273"/>
      <c r="Z744" s="1273"/>
      <c r="AA744" s="1273"/>
      <c r="AB744" s="1273"/>
      <c r="AC744" s="448" t="s">
        <v>8385</v>
      </c>
      <c r="AD744" s="99"/>
      <c r="AE744" s="99"/>
      <c r="AF744" s="43"/>
      <c r="AG744" s="43"/>
      <c r="AH744" s="43"/>
      <c r="AI744" s="43"/>
      <c r="AJ744" s="43"/>
      <c r="AK744" s="43"/>
      <c r="AL744" s="43"/>
      <c r="AM744" s="44" t="s">
        <v>17</v>
      </c>
      <c r="AN744" s="1157">
        <f>$AN$9</f>
        <v>0.5</v>
      </c>
      <c r="AO744" s="1157"/>
      <c r="AP744" s="25"/>
      <c r="AQ744" s="25"/>
      <c r="AR744" s="25"/>
      <c r="AS744" s="25"/>
      <c r="AT744" s="35">
        <f>ROUND(ROUND(ROUND(H743*P744,0)*V720,0)*AN744,0)</f>
        <v>65</v>
      </c>
      <c r="AU744" s="31"/>
    </row>
    <row r="745" spans="1:47" ht="17.100000000000001" customHeight="1" x14ac:dyDescent="0.15">
      <c r="A745" s="32">
        <v>44</v>
      </c>
      <c r="B745" s="33" t="s">
        <v>7646</v>
      </c>
      <c r="C745" s="34" t="s">
        <v>10018</v>
      </c>
      <c r="D745" s="422"/>
      <c r="E745" s="424"/>
      <c r="F745" s="29"/>
      <c r="G745" s="29"/>
      <c r="H745" s="20"/>
      <c r="K745" s="21"/>
      <c r="L745" s="416"/>
      <c r="M745" s="417"/>
      <c r="N745" s="417"/>
      <c r="O745" s="65"/>
      <c r="P745" s="156"/>
      <c r="Q745" s="156"/>
      <c r="R745" s="166"/>
      <c r="S745" s="167"/>
      <c r="T745" s="314"/>
      <c r="W745" s="449"/>
      <c r="X745" s="42"/>
      <c r="Y745" s="43"/>
      <c r="Z745" s="44"/>
      <c r="AA745" s="44"/>
      <c r="AB745" s="43"/>
      <c r="AC745" s="450"/>
      <c r="AD745" s="43"/>
      <c r="AE745" s="43"/>
      <c r="AF745" s="43"/>
      <c r="AG745" s="43"/>
      <c r="AH745" s="43"/>
      <c r="AI745" s="43"/>
      <c r="AJ745" s="43"/>
      <c r="AK745" s="43"/>
      <c r="AL745" s="43"/>
      <c r="AM745" s="44"/>
      <c r="AN745" s="45"/>
      <c r="AO745" s="45"/>
      <c r="AP745" s="1198" t="s">
        <v>4833</v>
      </c>
      <c r="AQ745" s="1281"/>
      <c r="AR745" s="1281"/>
      <c r="AS745" s="1299"/>
      <c r="AT745" s="35">
        <f>ROUND(ROUND(H743*V720,0)*AR748,0)</f>
        <v>127</v>
      </c>
      <c r="AU745" s="31"/>
    </row>
    <row r="746" spans="1:47" ht="17.100000000000001" customHeight="1" x14ac:dyDescent="0.15">
      <c r="A746" s="32">
        <v>44</v>
      </c>
      <c r="B746" s="33" t="s">
        <v>7648</v>
      </c>
      <c r="C746" s="34" t="s">
        <v>10019</v>
      </c>
      <c r="D746" s="422"/>
      <c r="E746" s="424"/>
      <c r="F746" s="29"/>
      <c r="G746" s="29"/>
      <c r="H746" s="20"/>
      <c r="K746" s="21"/>
      <c r="L746" s="418"/>
      <c r="M746" s="419"/>
      <c r="N746" s="419"/>
      <c r="O746" s="23"/>
      <c r="P746" s="167"/>
      <c r="Q746" s="167"/>
      <c r="R746" s="166"/>
      <c r="S746" s="167"/>
      <c r="T746" s="314"/>
      <c r="W746" s="449"/>
      <c r="X746" s="1271" t="s">
        <v>4824</v>
      </c>
      <c r="Y746" s="1202"/>
      <c r="Z746" s="1202"/>
      <c r="AA746" s="1202"/>
      <c r="AB746" s="1202"/>
      <c r="AC746" s="448" t="s">
        <v>4825</v>
      </c>
      <c r="AD746" s="99"/>
      <c r="AE746" s="99"/>
      <c r="AF746" s="43"/>
      <c r="AG746" s="43"/>
      <c r="AH746" s="43"/>
      <c r="AI746" s="43"/>
      <c r="AJ746" s="43"/>
      <c r="AK746" s="43"/>
      <c r="AL746" s="43"/>
      <c r="AM746" s="44" t="s">
        <v>17</v>
      </c>
      <c r="AN746" s="1157">
        <f>$AN$8</f>
        <v>0.7</v>
      </c>
      <c r="AO746" s="1157"/>
      <c r="AP746" s="1268"/>
      <c r="AQ746" s="1269"/>
      <c r="AR746" s="1269"/>
      <c r="AS746" s="1270"/>
      <c r="AT746" s="35">
        <f>ROUND(ROUND(ROUND(H743*V720,0)*AN746,0)*AR748,0)</f>
        <v>89</v>
      </c>
      <c r="AU746" s="31"/>
    </row>
    <row r="747" spans="1:47" ht="17.100000000000001" customHeight="1" x14ac:dyDescent="0.15">
      <c r="A747" s="32">
        <v>44</v>
      </c>
      <c r="B747" s="33" t="s">
        <v>7650</v>
      </c>
      <c r="C747" s="34" t="s">
        <v>10020</v>
      </c>
      <c r="D747" s="422"/>
      <c r="E747" s="424"/>
      <c r="F747" s="29"/>
      <c r="G747" s="29"/>
      <c r="H747" s="20"/>
      <c r="K747" s="21"/>
      <c r="L747" s="420"/>
      <c r="M747" s="421"/>
      <c r="N747" s="421"/>
      <c r="O747" s="26"/>
      <c r="P747" s="27"/>
      <c r="Q747" s="27"/>
      <c r="R747" s="166"/>
      <c r="S747" s="167"/>
      <c r="T747" s="314"/>
      <c r="W747" s="449"/>
      <c r="X747" s="1272"/>
      <c r="Y747" s="1273"/>
      <c r="Z747" s="1273"/>
      <c r="AA747" s="1273"/>
      <c r="AB747" s="1273"/>
      <c r="AC747" s="448" t="s">
        <v>8385</v>
      </c>
      <c r="AD747" s="99"/>
      <c r="AE747" s="99"/>
      <c r="AF747" s="43"/>
      <c r="AG747" s="43"/>
      <c r="AH747" s="43"/>
      <c r="AI747" s="43"/>
      <c r="AJ747" s="43"/>
      <c r="AK747" s="43"/>
      <c r="AL747" s="43"/>
      <c r="AM747" s="44" t="s">
        <v>17</v>
      </c>
      <c r="AN747" s="1157">
        <f>$AN$9</f>
        <v>0.5</v>
      </c>
      <c r="AO747" s="1157"/>
      <c r="AP747" s="20"/>
      <c r="AQ747" s="4"/>
      <c r="AR747" s="4"/>
      <c r="AS747" s="21"/>
      <c r="AT747" s="35">
        <f>ROUND(ROUND(ROUND(H743*V720,0)*AN747,0)*AR748,0)</f>
        <v>64</v>
      </c>
      <c r="AU747" s="31"/>
    </row>
    <row r="748" spans="1:47" ht="17.100000000000001" customHeight="1" x14ac:dyDescent="0.15">
      <c r="A748" s="32">
        <v>44</v>
      </c>
      <c r="B748" s="33" t="s">
        <v>7652</v>
      </c>
      <c r="C748" s="34" t="s">
        <v>10021</v>
      </c>
      <c r="D748" s="422"/>
      <c r="E748" s="424"/>
      <c r="F748" s="29"/>
      <c r="G748" s="29"/>
      <c r="H748" s="20"/>
      <c r="K748" s="21"/>
      <c r="L748" s="1271" t="s">
        <v>4829</v>
      </c>
      <c r="M748" s="1202"/>
      <c r="N748" s="1202"/>
      <c r="O748" s="1202"/>
      <c r="P748" s="1202"/>
      <c r="Q748" s="1202"/>
      <c r="R748" s="418"/>
      <c r="S748" s="419"/>
      <c r="T748" s="425"/>
      <c r="W748" s="449"/>
      <c r="X748" s="42"/>
      <c r="Y748" s="43"/>
      <c r="Z748" s="44"/>
      <c r="AA748" s="44"/>
      <c r="AB748" s="43"/>
      <c r="AC748" s="450"/>
      <c r="AD748" s="43"/>
      <c r="AE748" s="43"/>
      <c r="AF748" s="43"/>
      <c r="AG748" s="43"/>
      <c r="AH748" s="43"/>
      <c r="AI748" s="43"/>
      <c r="AJ748" s="43"/>
      <c r="AK748" s="43"/>
      <c r="AL748" s="43"/>
      <c r="AM748" s="44"/>
      <c r="AN748" s="45"/>
      <c r="AO748" s="45"/>
      <c r="AP748" s="20"/>
      <c r="AQ748" s="23" t="s">
        <v>17</v>
      </c>
      <c r="AR748" s="1158">
        <f>AR736</f>
        <v>0.95</v>
      </c>
      <c r="AS748" s="1159"/>
      <c r="AT748" s="35">
        <f>ROUND(ROUND(ROUND(H743*P750,0)*V720,0)*AR748,0)</f>
        <v>124</v>
      </c>
      <c r="AU748" s="31"/>
    </row>
    <row r="749" spans="1:47" ht="17.100000000000001" customHeight="1" x14ac:dyDescent="0.15">
      <c r="A749" s="32">
        <v>44</v>
      </c>
      <c r="B749" s="33" t="s">
        <v>7654</v>
      </c>
      <c r="C749" s="34" t="s">
        <v>10022</v>
      </c>
      <c r="D749" s="422"/>
      <c r="E749" s="424"/>
      <c r="F749" s="29"/>
      <c r="G749" s="29"/>
      <c r="H749" s="20"/>
      <c r="K749" s="21"/>
      <c r="L749" s="1228"/>
      <c r="M749" s="1283"/>
      <c r="N749" s="1283"/>
      <c r="O749" s="1283"/>
      <c r="P749" s="1283"/>
      <c r="Q749" s="1283"/>
      <c r="R749" s="418"/>
      <c r="S749" s="419"/>
      <c r="T749" s="425"/>
      <c r="W749" s="449"/>
      <c r="X749" s="1271" t="s">
        <v>4824</v>
      </c>
      <c r="Y749" s="1202"/>
      <c r="Z749" s="1202"/>
      <c r="AA749" s="1202"/>
      <c r="AB749" s="1202"/>
      <c r="AC749" s="448" t="s">
        <v>4825</v>
      </c>
      <c r="AD749" s="99"/>
      <c r="AE749" s="99"/>
      <c r="AF749" s="43"/>
      <c r="AG749" s="43"/>
      <c r="AH749" s="43"/>
      <c r="AI749" s="43"/>
      <c r="AJ749" s="43"/>
      <c r="AK749" s="43"/>
      <c r="AL749" s="43"/>
      <c r="AM749" s="44" t="s">
        <v>17</v>
      </c>
      <c r="AN749" s="1157">
        <f>$AN$8</f>
        <v>0.7</v>
      </c>
      <c r="AO749" s="1157"/>
      <c r="AP749" s="20"/>
      <c r="AQ749" s="4"/>
      <c r="AR749" s="4"/>
      <c r="AS749" s="21"/>
      <c r="AT749" s="35">
        <f>ROUND(ROUND(ROUND(ROUND(H743*P750,0)*V720,0)*AN749,0)*AR748,0)</f>
        <v>86</v>
      </c>
      <c r="AU749" s="31"/>
    </row>
    <row r="750" spans="1:47" ht="17.100000000000001" customHeight="1" x14ac:dyDescent="0.15">
      <c r="A750" s="32">
        <v>44</v>
      </c>
      <c r="B750" s="33" t="s">
        <v>7656</v>
      </c>
      <c r="C750" s="34" t="s">
        <v>10023</v>
      </c>
      <c r="D750" s="422"/>
      <c r="E750" s="424"/>
      <c r="F750" s="29"/>
      <c r="G750" s="29"/>
      <c r="H750" s="20"/>
      <c r="K750" s="21"/>
      <c r="L750" s="420"/>
      <c r="M750" s="421"/>
      <c r="N750" s="421"/>
      <c r="O750" s="26" t="s">
        <v>17</v>
      </c>
      <c r="P750" s="1180">
        <f>$P$12</f>
        <v>0.96499999999999997</v>
      </c>
      <c r="Q750" s="1180"/>
      <c r="R750" s="166"/>
      <c r="S750" s="167"/>
      <c r="T750" s="314"/>
      <c r="W750" s="449"/>
      <c r="X750" s="1272"/>
      <c r="Y750" s="1273"/>
      <c r="Z750" s="1273"/>
      <c r="AA750" s="1273"/>
      <c r="AB750" s="1273"/>
      <c r="AC750" s="448" t="s">
        <v>8385</v>
      </c>
      <c r="AD750" s="99"/>
      <c r="AE750" s="99"/>
      <c r="AF750" s="43"/>
      <c r="AG750" s="43"/>
      <c r="AH750" s="43"/>
      <c r="AI750" s="43"/>
      <c r="AJ750" s="43"/>
      <c r="AK750" s="43"/>
      <c r="AL750" s="43"/>
      <c r="AM750" s="44" t="s">
        <v>17</v>
      </c>
      <c r="AN750" s="1157">
        <f>$AN$9</f>
        <v>0.5</v>
      </c>
      <c r="AO750" s="1157"/>
      <c r="AP750" s="24"/>
      <c r="AQ750" s="25"/>
      <c r="AR750" s="25"/>
      <c r="AS750" s="38"/>
      <c r="AT750" s="35">
        <f>ROUND(ROUND(ROUND(ROUND(H743*P750,0)*V720,0)*AN750,0)*AR748,0)</f>
        <v>62</v>
      </c>
      <c r="AU750" s="31"/>
    </row>
    <row r="751" spans="1:47" ht="17.100000000000001" customHeight="1" x14ac:dyDescent="0.15">
      <c r="A751" s="32">
        <v>44</v>
      </c>
      <c r="B751" s="33" t="s">
        <v>7658</v>
      </c>
      <c r="C751" s="34" t="s">
        <v>10024</v>
      </c>
      <c r="D751" s="422"/>
      <c r="E751" s="424"/>
      <c r="F751" s="29"/>
      <c r="G751" s="29"/>
      <c r="H751" s="1085" t="s">
        <v>4905</v>
      </c>
      <c r="I751" s="1133"/>
      <c r="J751" s="1133"/>
      <c r="K751" s="1134"/>
      <c r="L751" s="416"/>
      <c r="M751" s="417"/>
      <c r="N751" s="417"/>
      <c r="O751" s="65"/>
      <c r="P751" s="156"/>
      <c r="Q751" s="156"/>
      <c r="R751" s="1301" t="s">
        <v>9279</v>
      </c>
      <c r="S751" s="1117"/>
      <c r="T751" s="1117"/>
      <c r="U751" s="1218" t="s">
        <v>9700</v>
      </c>
      <c r="V751" s="1340"/>
      <c r="W751" s="1341"/>
      <c r="X751" s="43"/>
      <c r="Y751" s="43"/>
      <c r="Z751" s="44"/>
      <c r="AA751" s="44"/>
      <c r="AB751" s="43"/>
      <c r="AC751" s="450"/>
      <c r="AD751" s="43"/>
      <c r="AE751" s="43"/>
      <c r="AF751" s="43"/>
      <c r="AG751" s="43"/>
      <c r="AH751" s="43"/>
      <c r="AI751" s="43"/>
      <c r="AJ751" s="43"/>
      <c r="AK751" s="43"/>
      <c r="AL751" s="43"/>
      <c r="AM751" s="44"/>
      <c r="AN751" s="45"/>
      <c r="AO751" s="45"/>
      <c r="AP751" s="43"/>
      <c r="AQ751" s="43"/>
      <c r="AR751" s="43"/>
      <c r="AS751" s="43"/>
      <c r="AT751" s="35">
        <f>ROUND(H755*V756,0)</f>
        <v>124</v>
      </c>
      <c r="AU751" s="66" t="s">
        <v>4822</v>
      </c>
    </row>
    <row r="752" spans="1:47" ht="17.100000000000001" customHeight="1" x14ac:dyDescent="0.15">
      <c r="A752" s="32">
        <v>44</v>
      </c>
      <c r="B752" s="33" t="s">
        <v>7660</v>
      </c>
      <c r="C752" s="34" t="s">
        <v>10025</v>
      </c>
      <c r="D752" s="422"/>
      <c r="E752" s="424"/>
      <c r="F752" s="29"/>
      <c r="G752" s="29"/>
      <c r="H752" s="1137"/>
      <c r="I752" s="1135"/>
      <c r="J752" s="1135"/>
      <c r="K752" s="1136"/>
      <c r="L752" s="418"/>
      <c r="M752" s="419"/>
      <c r="N752" s="419"/>
      <c r="O752" s="23"/>
      <c r="P752" s="167"/>
      <c r="Q752" s="167"/>
      <c r="R752" s="1313"/>
      <c r="S752" s="1314"/>
      <c r="T752" s="1314"/>
      <c r="U752" s="1308"/>
      <c r="V752" s="1309"/>
      <c r="W752" s="1310"/>
      <c r="X752" s="1202" t="s">
        <v>4824</v>
      </c>
      <c r="Y752" s="1202"/>
      <c r="Z752" s="1202"/>
      <c r="AA752" s="1202"/>
      <c r="AB752" s="1202"/>
      <c r="AC752" s="448" t="s">
        <v>4825</v>
      </c>
      <c r="AD752" s="99"/>
      <c r="AE752" s="99"/>
      <c r="AF752" s="43"/>
      <c r="AG752" s="43"/>
      <c r="AH752" s="43"/>
      <c r="AI752" s="43"/>
      <c r="AJ752" s="43"/>
      <c r="AK752" s="43"/>
      <c r="AL752" s="43"/>
      <c r="AM752" s="44" t="s">
        <v>17</v>
      </c>
      <c r="AN752" s="1157">
        <f>$AN$8</f>
        <v>0.7</v>
      </c>
      <c r="AO752" s="1157"/>
      <c r="AP752" s="43"/>
      <c r="AQ752" s="43"/>
      <c r="AR752" s="43"/>
      <c r="AS752" s="43"/>
      <c r="AT752" s="35">
        <f>ROUND(ROUND(H755*V756,0)*AN752,0)</f>
        <v>87</v>
      </c>
      <c r="AU752" s="31"/>
    </row>
    <row r="753" spans="1:47" ht="17.100000000000001" customHeight="1" x14ac:dyDescent="0.15">
      <c r="A753" s="32">
        <v>44</v>
      </c>
      <c r="B753" s="33" t="s">
        <v>7662</v>
      </c>
      <c r="C753" s="34" t="s">
        <v>10026</v>
      </c>
      <c r="D753" s="422"/>
      <c r="E753" s="424"/>
      <c r="F753" s="29"/>
      <c r="G753" s="29"/>
      <c r="H753" s="1137"/>
      <c r="I753" s="1135"/>
      <c r="J753" s="1135"/>
      <c r="K753" s="1136"/>
      <c r="L753" s="420"/>
      <c r="M753" s="421"/>
      <c r="N753" s="421"/>
      <c r="O753" s="26"/>
      <c r="P753" s="27"/>
      <c r="Q753" s="27"/>
      <c r="R753" s="1313"/>
      <c r="S753" s="1314"/>
      <c r="T753" s="1314"/>
      <c r="U753" s="1308"/>
      <c r="V753" s="1309"/>
      <c r="W753" s="1310"/>
      <c r="X753" s="1273"/>
      <c r="Y753" s="1273"/>
      <c r="Z753" s="1273"/>
      <c r="AA753" s="1273"/>
      <c r="AB753" s="1273"/>
      <c r="AC753" s="448" t="s">
        <v>8385</v>
      </c>
      <c r="AD753" s="99"/>
      <c r="AE753" s="99"/>
      <c r="AF753" s="43"/>
      <c r="AG753" s="43"/>
      <c r="AH753" s="43"/>
      <c r="AI753" s="43"/>
      <c r="AJ753" s="43"/>
      <c r="AK753" s="43"/>
      <c r="AL753" s="43"/>
      <c r="AM753" s="44" t="s">
        <v>17</v>
      </c>
      <c r="AN753" s="1157">
        <f>$AN$9</f>
        <v>0.5</v>
      </c>
      <c r="AO753" s="1157"/>
      <c r="AP753" s="43"/>
      <c r="AQ753" s="43"/>
      <c r="AR753" s="43"/>
      <c r="AS753" s="43"/>
      <c r="AT753" s="35">
        <f>ROUND(ROUND(H755*V756,0)*AN753,0)</f>
        <v>62</v>
      </c>
      <c r="AU753" s="31"/>
    </row>
    <row r="754" spans="1:47" ht="17.100000000000001" customHeight="1" x14ac:dyDescent="0.15">
      <c r="A754" s="32">
        <v>44</v>
      </c>
      <c r="B754" s="33" t="s">
        <v>7664</v>
      </c>
      <c r="C754" s="34" t="s">
        <v>10027</v>
      </c>
      <c r="D754" s="422"/>
      <c r="E754" s="424"/>
      <c r="F754" s="29"/>
      <c r="G754" s="29"/>
      <c r="H754" s="1268"/>
      <c r="I754" s="1269"/>
      <c r="J754" s="1269"/>
      <c r="K754" s="1270"/>
      <c r="L754" s="1271" t="s">
        <v>4829</v>
      </c>
      <c r="M754" s="1202"/>
      <c r="N754" s="1202"/>
      <c r="O754" s="1202"/>
      <c r="P754" s="1202"/>
      <c r="Q754" s="1202"/>
      <c r="R754" s="1313"/>
      <c r="S754" s="1314"/>
      <c r="T754" s="1314"/>
      <c r="U754" s="1068"/>
      <c r="V754" s="1069"/>
      <c r="W754" s="1070"/>
      <c r="X754" s="43"/>
      <c r="Y754" s="43"/>
      <c r="Z754" s="44"/>
      <c r="AA754" s="44"/>
      <c r="AB754" s="43"/>
      <c r="AC754" s="450"/>
      <c r="AD754" s="43"/>
      <c r="AE754" s="43"/>
      <c r="AF754" s="43"/>
      <c r="AG754" s="43"/>
      <c r="AH754" s="43"/>
      <c r="AI754" s="43"/>
      <c r="AJ754" s="43"/>
      <c r="AK754" s="43"/>
      <c r="AL754" s="43"/>
      <c r="AM754" s="44"/>
      <c r="AN754" s="45"/>
      <c r="AO754" s="45"/>
      <c r="AP754" s="43"/>
      <c r="AQ754" s="43"/>
      <c r="AR754" s="25"/>
      <c r="AS754" s="25"/>
      <c r="AT754" s="35">
        <f>ROUND(ROUND(H755*P756,0)*V756,0)</f>
        <v>120</v>
      </c>
      <c r="AU754" s="31"/>
    </row>
    <row r="755" spans="1:47" ht="17.100000000000001" customHeight="1" x14ac:dyDescent="0.15">
      <c r="A755" s="32">
        <v>44</v>
      </c>
      <c r="B755" s="33" t="s">
        <v>7666</v>
      </c>
      <c r="C755" s="34" t="s">
        <v>10028</v>
      </c>
      <c r="D755" s="422"/>
      <c r="E755" s="424"/>
      <c r="F755" s="29"/>
      <c r="G755" s="29"/>
      <c r="H755" s="1280">
        <f>'16就労移行支援(養成・基本)'!K335</f>
        <v>248</v>
      </c>
      <c r="I755" s="1108"/>
      <c r="J755" s="4" t="s">
        <v>21</v>
      </c>
      <c r="K755" s="22"/>
      <c r="L755" s="1228"/>
      <c r="M755" s="1283"/>
      <c r="N755" s="1283"/>
      <c r="O755" s="1283"/>
      <c r="P755" s="1283"/>
      <c r="Q755" s="1283"/>
      <c r="R755" s="1313"/>
      <c r="S755" s="1314"/>
      <c r="T755" s="1315"/>
      <c r="W755" s="449"/>
      <c r="X755" s="1271" t="s">
        <v>4824</v>
      </c>
      <c r="Y755" s="1202"/>
      <c r="Z755" s="1202"/>
      <c r="AA755" s="1202"/>
      <c r="AB755" s="1202"/>
      <c r="AC755" s="448" t="s">
        <v>4825</v>
      </c>
      <c r="AD755" s="99"/>
      <c r="AE755" s="99"/>
      <c r="AF755" s="43"/>
      <c r="AG755" s="43"/>
      <c r="AH755" s="43"/>
      <c r="AI755" s="43"/>
      <c r="AJ755" s="43"/>
      <c r="AK755" s="43"/>
      <c r="AL755" s="43"/>
      <c r="AM755" s="44" t="s">
        <v>17</v>
      </c>
      <c r="AN755" s="1157">
        <f>$AN$8</f>
        <v>0.7</v>
      </c>
      <c r="AO755" s="1157"/>
      <c r="AP755" s="25"/>
      <c r="AQ755" s="25"/>
      <c r="AR755" s="25"/>
      <c r="AS755" s="25"/>
      <c r="AT755" s="35">
        <f>ROUND(ROUND(ROUND(H755*P756,0)*V756,0)*AN755,0)</f>
        <v>84</v>
      </c>
      <c r="AU755" s="31"/>
    </row>
    <row r="756" spans="1:47" ht="17.100000000000001" customHeight="1" x14ac:dyDescent="0.15">
      <c r="A756" s="32">
        <v>44</v>
      </c>
      <c r="B756" s="33" t="s">
        <v>7668</v>
      </c>
      <c r="C756" s="34" t="s">
        <v>10029</v>
      </c>
      <c r="D756" s="422"/>
      <c r="E756" s="424"/>
      <c r="F756" s="29"/>
      <c r="G756" s="29"/>
      <c r="H756" s="418"/>
      <c r="I756" s="419"/>
      <c r="J756" s="419"/>
      <c r="K756" s="425"/>
      <c r="L756" s="420"/>
      <c r="M756" s="421"/>
      <c r="N756" s="421"/>
      <c r="O756" s="26" t="s">
        <v>17</v>
      </c>
      <c r="P756" s="1180">
        <f>$P$12</f>
        <v>0.96499999999999997</v>
      </c>
      <c r="Q756" s="1180"/>
      <c r="R756" s="1276"/>
      <c r="S756" s="1277"/>
      <c r="T756" s="1278"/>
      <c r="U756" s="23" t="s">
        <v>17</v>
      </c>
      <c r="V756" s="1158">
        <f>$V$432</f>
        <v>0.5</v>
      </c>
      <c r="W756" s="1159"/>
      <c r="X756" s="1272"/>
      <c r="Y756" s="1273"/>
      <c r="Z756" s="1273"/>
      <c r="AA756" s="1273"/>
      <c r="AB756" s="1273"/>
      <c r="AC756" s="448" t="s">
        <v>8385</v>
      </c>
      <c r="AD756" s="99"/>
      <c r="AE756" s="99"/>
      <c r="AF756" s="43"/>
      <c r="AG756" s="43"/>
      <c r="AH756" s="43"/>
      <c r="AI756" s="43"/>
      <c r="AJ756" s="43"/>
      <c r="AK756" s="43"/>
      <c r="AL756" s="43"/>
      <c r="AM756" s="44" t="s">
        <v>17</v>
      </c>
      <c r="AN756" s="1157">
        <f>$AN$9</f>
        <v>0.5</v>
      </c>
      <c r="AO756" s="1157"/>
      <c r="AP756" s="25"/>
      <c r="AQ756" s="25"/>
      <c r="AR756" s="25"/>
      <c r="AS756" s="25"/>
      <c r="AT756" s="35">
        <f>ROUND(ROUND(ROUND(H755*P756,0)*V756,0)*AN756,0)</f>
        <v>60</v>
      </c>
      <c r="AU756" s="31"/>
    </row>
    <row r="757" spans="1:47" ht="17.100000000000001" customHeight="1" x14ac:dyDescent="0.15">
      <c r="A757" s="32">
        <v>44</v>
      </c>
      <c r="B757" s="33" t="s">
        <v>7670</v>
      </c>
      <c r="C757" s="34" t="s">
        <v>10030</v>
      </c>
      <c r="D757" s="422"/>
      <c r="E757" s="424"/>
      <c r="F757" s="29"/>
      <c r="G757" s="29"/>
      <c r="H757" s="20"/>
      <c r="K757" s="21"/>
      <c r="L757" s="416"/>
      <c r="M757" s="417"/>
      <c r="N757" s="417"/>
      <c r="O757" s="65"/>
      <c r="P757" s="156"/>
      <c r="Q757" s="156"/>
      <c r="R757" s="166"/>
      <c r="S757" s="167"/>
      <c r="T757" s="314"/>
      <c r="W757" s="449"/>
      <c r="X757" s="42"/>
      <c r="Y757" s="43"/>
      <c r="Z757" s="44"/>
      <c r="AA757" s="44"/>
      <c r="AB757" s="43"/>
      <c r="AC757" s="450"/>
      <c r="AD757" s="43"/>
      <c r="AE757" s="43"/>
      <c r="AF757" s="43"/>
      <c r="AG757" s="43"/>
      <c r="AH757" s="43"/>
      <c r="AI757" s="43"/>
      <c r="AJ757" s="43"/>
      <c r="AK757" s="43"/>
      <c r="AL757" s="43"/>
      <c r="AM757" s="44"/>
      <c r="AN757" s="45"/>
      <c r="AO757" s="45"/>
      <c r="AP757" s="1198" t="s">
        <v>4833</v>
      </c>
      <c r="AQ757" s="1281"/>
      <c r="AR757" s="1281"/>
      <c r="AS757" s="1299"/>
      <c r="AT757" s="35">
        <f>ROUND(ROUND(H755*V756,0)*AR760,0)</f>
        <v>118</v>
      </c>
      <c r="AU757" s="31"/>
    </row>
    <row r="758" spans="1:47" ht="17.100000000000001" customHeight="1" x14ac:dyDescent="0.15">
      <c r="A758" s="32">
        <v>44</v>
      </c>
      <c r="B758" s="33" t="s">
        <v>7672</v>
      </c>
      <c r="C758" s="34" t="s">
        <v>10031</v>
      </c>
      <c r="D758" s="422"/>
      <c r="E758" s="424"/>
      <c r="F758" s="29"/>
      <c r="G758" s="29"/>
      <c r="H758" s="20"/>
      <c r="K758" s="21"/>
      <c r="L758" s="418"/>
      <c r="M758" s="419"/>
      <c r="N758" s="419"/>
      <c r="O758" s="23"/>
      <c r="P758" s="167"/>
      <c r="Q758" s="167"/>
      <c r="R758" s="166"/>
      <c r="S758" s="167"/>
      <c r="T758" s="314"/>
      <c r="W758" s="449"/>
      <c r="X758" s="1271" t="s">
        <v>4824</v>
      </c>
      <c r="Y758" s="1202"/>
      <c r="Z758" s="1202"/>
      <c r="AA758" s="1202"/>
      <c r="AB758" s="1202"/>
      <c r="AC758" s="448" t="s">
        <v>4825</v>
      </c>
      <c r="AD758" s="99"/>
      <c r="AE758" s="99"/>
      <c r="AF758" s="43"/>
      <c r="AG758" s="43"/>
      <c r="AH758" s="43"/>
      <c r="AI758" s="43"/>
      <c r="AJ758" s="43"/>
      <c r="AK758" s="43"/>
      <c r="AL758" s="43"/>
      <c r="AM758" s="44" t="s">
        <v>17</v>
      </c>
      <c r="AN758" s="1157">
        <f>$AN$8</f>
        <v>0.7</v>
      </c>
      <c r="AO758" s="1157"/>
      <c r="AP758" s="1268"/>
      <c r="AQ758" s="1269"/>
      <c r="AR758" s="1269"/>
      <c r="AS758" s="1270"/>
      <c r="AT758" s="35">
        <f>ROUND(ROUND(ROUND(H755*V756,0)*AN758,0)*AR760,0)</f>
        <v>83</v>
      </c>
      <c r="AU758" s="31"/>
    </row>
    <row r="759" spans="1:47" ht="17.100000000000001" customHeight="1" x14ac:dyDescent="0.15">
      <c r="A759" s="32">
        <v>44</v>
      </c>
      <c r="B759" s="33" t="s">
        <v>7674</v>
      </c>
      <c r="C759" s="34" t="s">
        <v>10032</v>
      </c>
      <c r="D759" s="422"/>
      <c r="E759" s="424"/>
      <c r="F759" s="29"/>
      <c r="G759" s="29"/>
      <c r="H759" s="20"/>
      <c r="K759" s="21"/>
      <c r="L759" s="420"/>
      <c r="M759" s="421"/>
      <c r="N759" s="421"/>
      <c r="O759" s="26"/>
      <c r="P759" s="27"/>
      <c r="Q759" s="27"/>
      <c r="R759" s="166"/>
      <c r="S759" s="167"/>
      <c r="T759" s="314"/>
      <c r="W759" s="449"/>
      <c r="X759" s="1272"/>
      <c r="Y759" s="1273"/>
      <c r="Z759" s="1273"/>
      <c r="AA759" s="1273"/>
      <c r="AB759" s="1273"/>
      <c r="AC759" s="448" t="s">
        <v>8385</v>
      </c>
      <c r="AD759" s="99"/>
      <c r="AE759" s="99"/>
      <c r="AF759" s="43"/>
      <c r="AG759" s="43"/>
      <c r="AH759" s="43"/>
      <c r="AI759" s="43"/>
      <c r="AJ759" s="43"/>
      <c r="AK759" s="43"/>
      <c r="AL759" s="43"/>
      <c r="AM759" s="44" t="s">
        <v>17</v>
      </c>
      <c r="AN759" s="1157">
        <f>$AN$9</f>
        <v>0.5</v>
      </c>
      <c r="AO759" s="1157"/>
      <c r="AP759" s="20"/>
      <c r="AQ759" s="4"/>
      <c r="AR759" s="4"/>
      <c r="AS759" s="21"/>
      <c r="AT759" s="35">
        <f>ROUND(ROUND(ROUND(H755*V756,0)*AN759,0)*AR760,0)</f>
        <v>59</v>
      </c>
      <c r="AU759" s="31"/>
    </row>
    <row r="760" spans="1:47" ht="17.100000000000001" customHeight="1" x14ac:dyDescent="0.15">
      <c r="A760" s="32">
        <v>44</v>
      </c>
      <c r="B760" s="33" t="s">
        <v>7676</v>
      </c>
      <c r="C760" s="34" t="s">
        <v>10033</v>
      </c>
      <c r="D760" s="422"/>
      <c r="E760" s="424"/>
      <c r="F760" s="29"/>
      <c r="G760" s="29"/>
      <c r="H760" s="20"/>
      <c r="K760" s="21"/>
      <c r="L760" s="1271" t="s">
        <v>4829</v>
      </c>
      <c r="M760" s="1202"/>
      <c r="N760" s="1202"/>
      <c r="O760" s="1202"/>
      <c r="P760" s="1202"/>
      <c r="Q760" s="1202"/>
      <c r="R760" s="418"/>
      <c r="S760" s="419"/>
      <c r="T760" s="425"/>
      <c r="W760" s="449"/>
      <c r="X760" s="42"/>
      <c r="Y760" s="43"/>
      <c r="Z760" s="44"/>
      <c r="AA760" s="44"/>
      <c r="AB760" s="43"/>
      <c r="AC760" s="450"/>
      <c r="AD760" s="43"/>
      <c r="AE760" s="43"/>
      <c r="AF760" s="43"/>
      <c r="AG760" s="43"/>
      <c r="AH760" s="43"/>
      <c r="AI760" s="43"/>
      <c r="AJ760" s="43"/>
      <c r="AK760" s="43"/>
      <c r="AL760" s="43"/>
      <c r="AM760" s="44"/>
      <c r="AN760" s="45"/>
      <c r="AO760" s="45"/>
      <c r="AP760" s="20"/>
      <c r="AQ760" s="23" t="s">
        <v>17</v>
      </c>
      <c r="AR760" s="1158">
        <f>AR748</f>
        <v>0.95</v>
      </c>
      <c r="AS760" s="1159"/>
      <c r="AT760" s="35">
        <f>ROUND(ROUND(ROUND(H755*P762,0)*V756,0)*AR760,0)</f>
        <v>114</v>
      </c>
      <c r="AU760" s="31"/>
    </row>
    <row r="761" spans="1:47" ht="17.100000000000001" customHeight="1" x14ac:dyDescent="0.15">
      <c r="A761" s="32">
        <v>44</v>
      </c>
      <c r="B761" s="33" t="s">
        <v>7678</v>
      </c>
      <c r="C761" s="34" t="s">
        <v>10034</v>
      </c>
      <c r="D761" s="422"/>
      <c r="E761" s="424"/>
      <c r="F761" s="29"/>
      <c r="G761" s="29"/>
      <c r="H761" s="20"/>
      <c r="K761" s="21"/>
      <c r="L761" s="1228"/>
      <c r="M761" s="1283"/>
      <c r="N761" s="1283"/>
      <c r="O761" s="1283"/>
      <c r="P761" s="1283"/>
      <c r="Q761" s="1283"/>
      <c r="R761" s="418"/>
      <c r="S761" s="419"/>
      <c r="T761" s="425"/>
      <c r="W761" s="449"/>
      <c r="X761" s="1271" t="s">
        <v>4824</v>
      </c>
      <c r="Y761" s="1202"/>
      <c r="Z761" s="1202"/>
      <c r="AA761" s="1202"/>
      <c r="AB761" s="1202"/>
      <c r="AC761" s="448" t="s">
        <v>4825</v>
      </c>
      <c r="AD761" s="99"/>
      <c r="AE761" s="99"/>
      <c r="AF761" s="43"/>
      <c r="AG761" s="43"/>
      <c r="AH761" s="43"/>
      <c r="AI761" s="43"/>
      <c r="AJ761" s="43"/>
      <c r="AK761" s="43"/>
      <c r="AL761" s="43"/>
      <c r="AM761" s="44" t="s">
        <v>17</v>
      </c>
      <c r="AN761" s="1157">
        <f>$AN$8</f>
        <v>0.7</v>
      </c>
      <c r="AO761" s="1157"/>
      <c r="AP761" s="20"/>
      <c r="AQ761" s="4"/>
      <c r="AR761" s="4"/>
      <c r="AS761" s="21"/>
      <c r="AT761" s="35">
        <f>ROUND(ROUND(ROUND(ROUND(H755*P762,0)*V756,0)*AN761,0)*AR760,0)</f>
        <v>80</v>
      </c>
      <c r="AU761" s="31"/>
    </row>
    <row r="762" spans="1:47" ht="17.100000000000001" customHeight="1" x14ac:dyDescent="0.15">
      <c r="A762" s="32">
        <v>44</v>
      </c>
      <c r="B762" s="33" t="s">
        <v>7680</v>
      </c>
      <c r="C762" s="34" t="s">
        <v>10035</v>
      </c>
      <c r="D762" s="426"/>
      <c r="E762" s="428"/>
      <c r="F762" s="57"/>
      <c r="G762" s="57"/>
      <c r="H762" s="24"/>
      <c r="I762" s="25"/>
      <c r="J762" s="25"/>
      <c r="K762" s="38"/>
      <c r="L762" s="420"/>
      <c r="M762" s="421"/>
      <c r="N762" s="421"/>
      <c r="O762" s="26" t="s">
        <v>17</v>
      </c>
      <c r="P762" s="1180">
        <f>$P$12</f>
        <v>0.96499999999999997</v>
      </c>
      <c r="Q762" s="1180"/>
      <c r="R762" s="454"/>
      <c r="S762" s="27"/>
      <c r="T762" s="28"/>
      <c r="U762" s="135"/>
      <c r="V762" s="233"/>
      <c r="W762" s="455"/>
      <c r="X762" s="1272"/>
      <c r="Y762" s="1273"/>
      <c r="Z762" s="1273"/>
      <c r="AA762" s="1273"/>
      <c r="AB762" s="1273"/>
      <c r="AC762" s="448" t="s">
        <v>8385</v>
      </c>
      <c r="AD762" s="99"/>
      <c r="AE762" s="99"/>
      <c r="AF762" s="43"/>
      <c r="AG762" s="43"/>
      <c r="AH762" s="43"/>
      <c r="AI762" s="43"/>
      <c r="AJ762" s="43"/>
      <c r="AK762" s="43"/>
      <c r="AL762" s="43"/>
      <c r="AM762" s="44" t="s">
        <v>17</v>
      </c>
      <c r="AN762" s="1157">
        <f>$AN$9</f>
        <v>0.5</v>
      </c>
      <c r="AO762" s="1157"/>
      <c r="AP762" s="24"/>
      <c r="AQ762" s="25"/>
      <c r="AR762" s="25"/>
      <c r="AS762" s="38"/>
      <c r="AT762" s="35">
        <f>ROUND(ROUND(ROUND(ROUND(H755*P762,0)*V756,0)*AN762,0)*AR760,0)</f>
        <v>57</v>
      </c>
      <c r="AU762" s="61"/>
    </row>
    <row r="763" spans="1:47" ht="17.100000000000001" customHeight="1" x14ac:dyDescent="0.15">
      <c r="A763" s="32">
        <v>44</v>
      </c>
      <c r="B763" s="33" t="s">
        <v>7682</v>
      </c>
      <c r="C763" s="34" t="s">
        <v>10036</v>
      </c>
      <c r="D763" s="1085" t="s">
        <v>8382</v>
      </c>
      <c r="E763" s="1087"/>
      <c r="F763" s="1085" t="s">
        <v>5173</v>
      </c>
      <c r="G763" s="1281"/>
      <c r="H763" s="1085" t="s">
        <v>4821</v>
      </c>
      <c r="I763" s="1133"/>
      <c r="J763" s="1133"/>
      <c r="K763" s="1134"/>
      <c r="L763" s="416"/>
      <c r="M763" s="417"/>
      <c r="N763" s="417"/>
      <c r="O763" s="65"/>
      <c r="P763" s="156"/>
      <c r="Q763" s="156"/>
      <c r="R763" s="1301" t="s">
        <v>9279</v>
      </c>
      <c r="S763" s="1117"/>
      <c r="T763" s="1117"/>
      <c r="U763" s="1218" t="s">
        <v>9700</v>
      </c>
      <c r="V763" s="1340"/>
      <c r="W763" s="1341"/>
      <c r="X763" s="43"/>
      <c r="Y763" s="43"/>
      <c r="Z763" s="44"/>
      <c r="AA763" s="44"/>
      <c r="AB763" s="43"/>
      <c r="AC763" s="450"/>
      <c r="AD763" s="43"/>
      <c r="AE763" s="43"/>
      <c r="AF763" s="43"/>
      <c r="AG763" s="43"/>
      <c r="AH763" s="43"/>
      <c r="AI763" s="43"/>
      <c r="AJ763" s="43"/>
      <c r="AK763" s="43"/>
      <c r="AL763" s="43"/>
      <c r="AM763" s="44"/>
      <c r="AN763" s="45"/>
      <c r="AO763" s="45"/>
      <c r="AP763" s="43"/>
      <c r="AQ763" s="43"/>
      <c r="AR763" s="43"/>
      <c r="AS763" s="43"/>
      <c r="AT763" s="35">
        <f>ROUND(H767*V768,0)</f>
        <v>317</v>
      </c>
      <c r="AU763" s="66" t="s">
        <v>4822</v>
      </c>
    </row>
    <row r="764" spans="1:47" ht="17.100000000000001" customHeight="1" x14ac:dyDescent="0.15">
      <c r="A764" s="32">
        <v>44</v>
      </c>
      <c r="B764" s="33" t="s">
        <v>7684</v>
      </c>
      <c r="C764" s="34" t="s">
        <v>10037</v>
      </c>
      <c r="D764" s="1088"/>
      <c r="E764" s="1090"/>
      <c r="F764" s="1268"/>
      <c r="G764" s="1269"/>
      <c r="H764" s="1137"/>
      <c r="I764" s="1135"/>
      <c r="J764" s="1135"/>
      <c r="K764" s="1136"/>
      <c r="L764" s="418"/>
      <c r="M764" s="419"/>
      <c r="N764" s="419"/>
      <c r="O764" s="23"/>
      <c r="P764" s="167"/>
      <c r="Q764" s="167"/>
      <c r="R764" s="1313"/>
      <c r="S764" s="1314"/>
      <c r="T764" s="1314"/>
      <c r="U764" s="1308"/>
      <c r="V764" s="1309"/>
      <c r="W764" s="1310"/>
      <c r="X764" s="1202" t="s">
        <v>4824</v>
      </c>
      <c r="Y764" s="1202"/>
      <c r="Z764" s="1202"/>
      <c r="AA764" s="1202"/>
      <c r="AB764" s="1202"/>
      <c r="AC764" s="448" t="s">
        <v>4825</v>
      </c>
      <c r="AD764" s="99"/>
      <c r="AE764" s="99"/>
      <c r="AF764" s="43"/>
      <c r="AG764" s="43"/>
      <c r="AH764" s="43"/>
      <c r="AI764" s="43"/>
      <c r="AJ764" s="43"/>
      <c r="AK764" s="43"/>
      <c r="AL764" s="43"/>
      <c r="AM764" s="44" t="s">
        <v>17</v>
      </c>
      <c r="AN764" s="1157">
        <f>$AN$8</f>
        <v>0.7</v>
      </c>
      <c r="AO764" s="1157"/>
      <c r="AP764" s="43"/>
      <c r="AQ764" s="43"/>
      <c r="AR764" s="43"/>
      <c r="AS764" s="43"/>
      <c r="AT764" s="35">
        <f>ROUND(ROUND(H767*V768,0)*AN764,0)</f>
        <v>222</v>
      </c>
      <c r="AU764" s="232"/>
    </row>
    <row r="765" spans="1:47" ht="17.100000000000001" customHeight="1" x14ac:dyDescent="0.15">
      <c r="A765" s="32">
        <v>44</v>
      </c>
      <c r="B765" s="33" t="s">
        <v>7686</v>
      </c>
      <c r="C765" s="34" t="s">
        <v>10038</v>
      </c>
      <c r="D765" s="1088"/>
      <c r="E765" s="1090"/>
      <c r="F765" s="1268"/>
      <c r="G765" s="1269"/>
      <c r="H765" s="1137"/>
      <c r="I765" s="1135"/>
      <c r="J765" s="1135"/>
      <c r="K765" s="1136"/>
      <c r="L765" s="420"/>
      <c r="M765" s="421"/>
      <c r="N765" s="421"/>
      <c r="O765" s="26"/>
      <c r="P765" s="27"/>
      <c r="Q765" s="27"/>
      <c r="R765" s="1313"/>
      <c r="S765" s="1314"/>
      <c r="T765" s="1314"/>
      <c r="U765" s="1308"/>
      <c r="V765" s="1309"/>
      <c r="W765" s="1310"/>
      <c r="X765" s="1273"/>
      <c r="Y765" s="1273"/>
      <c r="Z765" s="1273"/>
      <c r="AA765" s="1273"/>
      <c r="AB765" s="1273"/>
      <c r="AC765" s="448" t="s">
        <v>8385</v>
      </c>
      <c r="AD765" s="99"/>
      <c r="AE765" s="99"/>
      <c r="AF765" s="43"/>
      <c r="AG765" s="43"/>
      <c r="AH765" s="43"/>
      <c r="AI765" s="43"/>
      <c r="AJ765" s="43"/>
      <c r="AK765" s="43"/>
      <c r="AL765" s="43"/>
      <c r="AM765" s="44" t="s">
        <v>17</v>
      </c>
      <c r="AN765" s="1157">
        <f>$AN$9</f>
        <v>0.5</v>
      </c>
      <c r="AO765" s="1157"/>
      <c r="AP765" s="43"/>
      <c r="AQ765" s="43"/>
      <c r="AR765" s="43"/>
      <c r="AS765" s="43"/>
      <c r="AT765" s="35">
        <f>ROUND(ROUND(H767*V768,0)*AN765,0)</f>
        <v>159</v>
      </c>
      <c r="AU765" s="232"/>
    </row>
    <row r="766" spans="1:47" ht="17.100000000000001" customHeight="1" x14ac:dyDescent="0.15">
      <c r="A766" s="32">
        <v>44</v>
      </c>
      <c r="B766" s="33" t="s">
        <v>7688</v>
      </c>
      <c r="C766" s="34" t="s">
        <v>10039</v>
      </c>
      <c r="D766" s="1276"/>
      <c r="E766" s="1278"/>
      <c r="F766" s="1276"/>
      <c r="G766" s="1277"/>
      <c r="H766" s="1268"/>
      <c r="I766" s="1269"/>
      <c r="J766" s="1269"/>
      <c r="K766" s="1270"/>
      <c r="L766" s="1271" t="s">
        <v>4829</v>
      </c>
      <c r="M766" s="1202"/>
      <c r="N766" s="1202"/>
      <c r="O766" s="1202"/>
      <c r="P766" s="1202"/>
      <c r="Q766" s="1202"/>
      <c r="R766" s="1313"/>
      <c r="S766" s="1314"/>
      <c r="T766" s="1314"/>
      <c r="U766" s="1068"/>
      <c r="V766" s="1069"/>
      <c r="W766" s="1070"/>
      <c r="X766" s="43"/>
      <c r="Y766" s="43"/>
      <c r="Z766" s="44"/>
      <c r="AA766" s="44"/>
      <c r="AB766" s="43"/>
      <c r="AC766" s="450"/>
      <c r="AD766" s="43"/>
      <c r="AE766" s="43"/>
      <c r="AF766" s="43"/>
      <c r="AG766" s="43"/>
      <c r="AH766" s="43"/>
      <c r="AI766" s="43"/>
      <c r="AJ766" s="43"/>
      <c r="AK766" s="43"/>
      <c r="AL766" s="43"/>
      <c r="AM766" s="44"/>
      <c r="AN766" s="45"/>
      <c r="AO766" s="45"/>
      <c r="AP766" s="43"/>
      <c r="AQ766" s="43"/>
      <c r="AR766" s="25"/>
      <c r="AS766" s="25"/>
      <c r="AT766" s="35">
        <f>ROUND(ROUND(H767*P768,0)*V768,0)</f>
        <v>306</v>
      </c>
      <c r="AU766" s="232"/>
    </row>
    <row r="767" spans="1:47" ht="17.100000000000001" customHeight="1" x14ac:dyDescent="0.15">
      <c r="A767" s="32">
        <v>44</v>
      </c>
      <c r="B767" s="33" t="s">
        <v>7690</v>
      </c>
      <c r="C767" s="34" t="s">
        <v>10040</v>
      </c>
      <c r="D767" s="1276"/>
      <c r="E767" s="1278"/>
      <c r="F767" s="1276"/>
      <c r="G767" s="1277"/>
      <c r="H767" s="1280">
        <f>'16就労移行支援(養成・基本)'!K347</f>
        <v>633</v>
      </c>
      <c r="I767" s="1108"/>
      <c r="J767" s="4" t="s">
        <v>21</v>
      </c>
      <c r="K767" s="22"/>
      <c r="L767" s="1228"/>
      <c r="M767" s="1283"/>
      <c r="N767" s="1283"/>
      <c r="O767" s="1283"/>
      <c r="P767" s="1283"/>
      <c r="Q767" s="1283"/>
      <c r="R767" s="1313"/>
      <c r="S767" s="1314"/>
      <c r="T767" s="1315"/>
      <c r="W767" s="449"/>
      <c r="X767" s="1271" t="s">
        <v>4824</v>
      </c>
      <c r="Y767" s="1202"/>
      <c r="Z767" s="1202"/>
      <c r="AA767" s="1202"/>
      <c r="AB767" s="1202"/>
      <c r="AC767" s="448" t="s">
        <v>4825</v>
      </c>
      <c r="AD767" s="99"/>
      <c r="AE767" s="99"/>
      <c r="AF767" s="43"/>
      <c r="AG767" s="43"/>
      <c r="AH767" s="43"/>
      <c r="AI767" s="43"/>
      <c r="AJ767" s="43"/>
      <c r="AK767" s="43"/>
      <c r="AL767" s="43"/>
      <c r="AM767" s="44" t="s">
        <v>17</v>
      </c>
      <c r="AN767" s="1157">
        <f>$AN$8</f>
        <v>0.7</v>
      </c>
      <c r="AO767" s="1157"/>
      <c r="AP767" s="25"/>
      <c r="AQ767" s="25"/>
      <c r="AR767" s="25"/>
      <c r="AS767" s="25"/>
      <c r="AT767" s="35">
        <f>ROUND(ROUND(ROUND(H767*P768,0)*V768,0)*AN767,0)</f>
        <v>214</v>
      </c>
      <c r="AU767" s="232"/>
    </row>
    <row r="768" spans="1:47" ht="17.100000000000001" customHeight="1" x14ac:dyDescent="0.15">
      <c r="A768" s="32">
        <v>44</v>
      </c>
      <c r="B768" s="33" t="s">
        <v>7692</v>
      </c>
      <c r="C768" s="34" t="s">
        <v>10041</v>
      </c>
      <c r="D768" s="1276"/>
      <c r="E768" s="1278"/>
      <c r="F768" s="1276"/>
      <c r="G768" s="1277"/>
      <c r="H768" s="418"/>
      <c r="I768" s="419"/>
      <c r="J768" s="419"/>
      <c r="K768" s="425"/>
      <c r="L768" s="420"/>
      <c r="M768" s="421"/>
      <c r="N768" s="421"/>
      <c r="O768" s="26" t="s">
        <v>17</v>
      </c>
      <c r="P768" s="1180">
        <f>$P$12</f>
        <v>0.96499999999999997</v>
      </c>
      <c r="Q768" s="1180"/>
      <c r="R768" s="1276"/>
      <c r="S768" s="1277"/>
      <c r="T768" s="1278"/>
      <c r="U768" s="23" t="s">
        <v>17</v>
      </c>
      <c r="V768" s="1158">
        <f>$V$432</f>
        <v>0.5</v>
      </c>
      <c r="W768" s="1159"/>
      <c r="X768" s="1272"/>
      <c r="Y768" s="1273"/>
      <c r="Z768" s="1273"/>
      <c r="AA768" s="1273"/>
      <c r="AB768" s="1273"/>
      <c r="AC768" s="448" t="s">
        <v>8385</v>
      </c>
      <c r="AD768" s="99"/>
      <c r="AE768" s="99"/>
      <c r="AF768" s="43"/>
      <c r="AG768" s="43"/>
      <c r="AH768" s="43"/>
      <c r="AI768" s="43"/>
      <c r="AJ768" s="43"/>
      <c r="AK768" s="43"/>
      <c r="AL768" s="43"/>
      <c r="AM768" s="44" t="s">
        <v>17</v>
      </c>
      <c r="AN768" s="1157">
        <f>$AN$9</f>
        <v>0.5</v>
      </c>
      <c r="AO768" s="1157"/>
      <c r="AP768" s="25"/>
      <c r="AQ768" s="25"/>
      <c r="AR768" s="25"/>
      <c r="AS768" s="25"/>
      <c r="AT768" s="35">
        <f>ROUND(ROUND(ROUND(H767*P768,0)*V768,0)*AN768,0)</f>
        <v>153</v>
      </c>
      <c r="AU768" s="232"/>
    </row>
    <row r="769" spans="1:47" ht="17.100000000000001" customHeight="1" x14ac:dyDescent="0.15">
      <c r="A769" s="32">
        <v>44</v>
      </c>
      <c r="B769" s="33" t="s">
        <v>7694</v>
      </c>
      <c r="C769" s="34" t="s">
        <v>10042</v>
      </c>
      <c r="D769" s="422"/>
      <c r="E769" s="424"/>
      <c r="F769" s="29"/>
      <c r="G769" s="29"/>
      <c r="H769" s="20"/>
      <c r="K769" s="21"/>
      <c r="L769" s="416"/>
      <c r="M769" s="417"/>
      <c r="N769" s="417"/>
      <c r="O769" s="65"/>
      <c r="P769" s="156"/>
      <c r="Q769" s="156"/>
      <c r="R769" s="166"/>
      <c r="S769" s="167"/>
      <c r="T769" s="314"/>
      <c r="W769" s="449"/>
      <c r="X769" s="42"/>
      <c r="Y769" s="43"/>
      <c r="Z769" s="44"/>
      <c r="AA769" s="44"/>
      <c r="AB769" s="43"/>
      <c r="AC769" s="450"/>
      <c r="AD769" s="43"/>
      <c r="AE769" s="43"/>
      <c r="AF769" s="43"/>
      <c r="AG769" s="43"/>
      <c r="AH769" s="43"/>
      <c r="AI769" s="43"/>
      <c r="AJ769" s="43"/>
      <c r="AK769" s="43"/>
      <c r="AL769" s="43"/>
      <c r="AM769" s="44"/>
      <c r="AN769" s="45"/>
      <c r="AO769" s="45"/>
      <c r="AP769" s="1198" t="s">
        <v>4833</v>
      </c>
      <c r="AQ769" s="1281"/>
      <c r="AR769" s="1281"/>
      <c r="AS769" s="1299"/>
      <c r="AT769" s="35">
        <f>ROUND(ROUND(H767*V768,0)*AR772,0)</f>
        <v>301</v>
      </c>
      <c r="AU769" s="31"/>
    </row>
    <row r="770" spans="1:47" ht="17.100000000000001" customHeight="1" x14ac:dyDescent="0.15">
      <c r="A770" s="32">
        <v>44</v>
      </c>
      <c r="B770" s="33" t="s">
        <v>7696</v>
      </c>
      <c r="C770" s="34" t="s">
        <v>10043</v>
      </c>
      <c r="D770" s="422"/>
      <c r="E770" s="424"/>
      <c r="F770" s="29"/>
      <c r="G770" s="29"/>
      <c r="H770" s="20"/>
      <c r="K770" s="21"/>
      <c r="L770" s="418"/>
      <c r="M770" s="419"/>
      <c r="N770" s="419"/>
      <c r="O770" s="23"/>
      <c r="P770" s="167"/>
      <c r="Q770" s="167"/>
      <c r="R770" s="166"/>
      <c r="S770" s="167"/>
      <c r="T770" s="314"/>
      <c r="W770" s="449"/>
      <c r="X770" s="1271" t="s">
        <v>4824</v>
      </c>
      <c r="Y770" s="1202"/>
      <c r="Z770" s="1202"/>
      <c r="AA770" s="1202"/>
      <c r="AB770" s="1202"/>
      <c r="AC770" s="448" t="s">
        <v>4825</v>
      </c>
      <c r="AD770" s="99"/>
      <c r="AE770" s="99"/>
      <c r="AF770" s="43"/>
      <c r="AG770" s="43"/>
      <c r="AH770" s="43"/>
      <c r="AI770" s="43"/>
      <c r="AJ770" s="43"/>
      <c r="AK770" s="43"/>
      <c r="AL770" s="43"/>
      <c r="AM770" s="44" t="s">
        <v>17</v>
      </c>
      <c r="AN770" s="1157">
        <f>$AN$8</f>
        <v>0.7</v>
      </c>
      <c r="AO770" s="1157"/>
      <c r="AP770" s="1268"/>
      <c r="AQ770" s="1269"/>
      <c r="AR770" s="1269"/>
      <c r="AS770" s="1270"/>
      <c r="AT770" s="35">
        <f>ROUND(ROUND(ROUND(H767*V768,0)*AN770,0)*AR772,0)</f>
        <v>211</v>
      </c>
      <c r="AU770" s="31"/>
    </row>
    <row r="771" spans="1:47" ht="17.100000000000001" customHeight="1" x14ac:dyDescent="0.15">
      <c r="A771" s="32">
        <v>44</v>
      </c>
      <c r="B771" s="33" t="s">
        <v>7698</v>
      </c>
      <c r="C771" s="34" t="s">
        <v>10044</v>
      </c>
      <c r="D771" s="422"/>
      <c r="E771" s="424"/>
      <c r="F771" s="29"/>
      <c r="G771" s="29"/>
      <c r="H771" s="20"/>
      <c r="K771" s="21"/>
      <c r="L771" s="420"/>
      <c r="M771" s="421"/>
      <c r="N771" s="421"/>
      <c r="O771" s="26"/>
      <c r="P771" s="27"/>
      <c r="Q771" s="27"/>
      <c r="R771" s="166"/>
      <c r="S771" s="167"/>
      <c r="T771" s="314"/>
      <c r="W771" s="449"/>
      <c r="X771" s="1272"/>
      <c r="Y771" s="1273"/>
      <c r="Z771" s="1273"/>
      <c r="AA771" s="1273"/>
      <c r="AB771" s="1273"/>
      <c r="AC771" s="448" t="s">
        <v>8385</v>
      </c>
      <c r="AD771" s="99"/>
      <c r="AE771" s="99"/>
      <c r="AF771" s="43"/>
      <c r="AG771" s="43"/>
      <c r="AH771" s="43"/>
      <c r="AI771" s="43"/>
      <c r="AJ771" s="43"/>
      <c r="AK771" s="43"/>
      <c r="AL771" s="43"/>
      <c r="AM771" s="44" t="s">
        <v>17</v>
      </c>
      <c r="AN771" s="1157">
        <f>$AN$9</f>
        <v>0.5</v>
      </c>
      <c r="AO771" s="1157"/>
      <c r="AP771" s="20"/>
      <c r="AQ771" s="4"/>
      <c r="AR771" s="4"/>
      <c r="AS771" s="21"/>
      <c r="AT771" s="35">
        <f>ROUND(ROUND(ROUND(H767*V768,0)*AN771,0)*AR772,0)</f>
        <v>151</v>
      </c>
      <c r="AU771" s="31"/>
    </row>
    <row r="772" spans="1:47" ht="17.100000000000001" customHeight="1" x14ac:dyDescent="0.15">
      <c r="A772" s="32">
        <v>44</v>
      </c>
      <c r="B772" s="33" t="s">
        <v>7700</v>
      </c>
      <c r="C772" s="34" t="s">
        <v>10045</v>
      </c>
      <c r="D772" s="422"/>
      <c r="E772" s="424"/>
      <c r="F772" s="29"/>
      <c r="G772" s="29"/>
      <c r="H772" s="20"/>
      <c r="K772" s="21"/>
      <c r="L772" s="1271" t="s">
        <v>4829</v>
      </c>
      <c r="M772" s="1202"/>
      <c r="N772" s="1202"/>
      <c r="O772" s="1202"/>
      <c r="P772" s="1202"/>
      <c r="Q772" s="1202"/>
      <c r="R772" s="418"/>
      <c r="S772" s="419"/>
      <c r="T772" s="425"/>
      <c r="W772" s="449"/>
      <c r="X772" s="42"/>
      <c r="Y772" s="43"/>
      <c r="Z772" s="44"/>
      <c r="AA772" s="44"/>
      <c r="AB772" s="43"/>
      <c r="AC772" s="450"/>
      <c r="AD772" s="43"/>
      <c r="AE772" s="43"/>
      <c r="AF772" s="43"/>
      <c r="AG772" s="43"/>
      <c r="AH772" s="43"/>
      <c r="AI772" s="43"/>
      <c r="AJ772" s="43"/>
      <c r="AK772" s="43"/>
      <c r="AL772" s="43"/>
      <c r="AM772" s="44"/>
      <c r="AN772" s="45"/>
      <c r="AO772" s="45"/>
      <c r="AP772" s="20"/>
      <c r="AQ772" s="23" t="s">
        <v>17</v>
      </c>
      <c r="AR772" s="1158">
        <f>AR760</f>
        <v>0.95</v>
      </c>
      <c r="AS772" s="1159"/>
      <c r="AT772" s="35">
        <f>ROUND(ROUND(ROUND(H767*P774,0)*V768,0)*AR772,0)</f>
        <v>291</v>
      </c>
      <c r="AU772" s="31"/>
    </row>
    <row r="773" spans="1:47" ht="17.100000000000001" customHeight="1" x14ac:dyDescent="0.15">
      <c r="A773" s="32">
        <v>44</v>
      </c>
      <c r="B773" s="33" t="s">
        <v>7702</v>
      </c>
      <c r="C773" s="34" t="s">
        <v>10046</v>
      </c>
      <c r="D773" s="422"/>
      <c r="E773" s="424"/>
      <c r="F773" s="29"/>
      <c r="G773" s="29"/>
      <c r="H773" s="20"/>
      <c r="K773" s="21"/>
      <c r="L773" s="1228"/>
      <c r="M773" s="1283"/>
      <c r="N773" s="1283"/>
      <c r="O773" s="1283"/>
      <c r="P773" s="1283"/>
      <c r="Q773" s="1283"/>
      <c r="R773" s="418"/>
      <c r="S773" s="419"/>
      <c r="T773" s="425"/>
      <c r="W773" s="449"/>
      <c r="X773" s="1271" t="s">
        <v>4824</v>
      </c>
      <c r="Y773" s="1202"/>
      <c r="Z773" s="1202"/>
      <c r="AA773" s="1202"/>
      <c r="AB773" s="1202"/>
      <c r="AC773" s="448" t="s">
        <v>4825</v>
      </c>
      <c r="AD773" s="99"/>
      <c r="AE773" s="99"/>
      <c r="AF773" s="43"/>
      <c r="AG773" s="43"/>
      <c r="AH773" s="43"/>
      <c r="AI773" s="43"/>
      <c r="AJ773" s="43"/>
      <c r="AK773" s="43"/>
      <c r="AL773" s="43"/>
      <c r="AM773" s="44" t="s">
        <v>17</v>
      </c>
      <c r="AN773" s="1157">
        <f>$AN$8</f>
        <v>0.7</v>
      </c>
      <c r="AO773" s="1157"/>
      <c r="AP773" s="20"/>
      <c r="AQ773" s="4"/>
      <c r="AR773" s="4"/>
      <c r="AS773" s="21"/>
      <c r="AT773" s="35">
        <f>ROUND(ROUND(ROUND(ROUND(H767*P774,0)*V768,0)*AN773,0)*AR772,0)</f>
        <v>203</v>
      </c>
      <c r="AU773" s="31"/>
    </row>
    <row r="774" spans="1:47" ht="17.100000000000001" customHeight="1" x14ac:dyDescent="0.15">
      <c r="A774" s="32">
        <v>44</v>
      </c>
      <c r="B774" s="33" t="s">
        <v>7704</v>
      </c>
      <c r="C774" s="34" t="s">
        <v>10047</v>
      </c>
      <c r="D774" s="422"/>
      <c r="E774" s="424"/>
      <c r="F774" s="29"/>
      <c r="G774" s="29"/>
      <c r="H774" s="20"/>
      <c r="K774" s="21"/>
      <c r="L774" s="420"/>
      <c r="M774" s="421"/>
      <c r="N774" s="421"/>
      <c r="O774" s="26" t="s">
        <v>17</v>
      </c>
      <c r="P774" s="1180">
        <f>$P$12</f>
        <v>0.96499999999999997</v>
      </c>
      <c r="Q774" s="1180"/>
      <c r="R774" s="166"/>
      <c r="S774" s="167"/>
      <c r="T774" s="314"/>
      <c r="W774" s="449"/>
      <c r="X774" s="1272"/>
      <c r="Y774" s="1273"/>
      <c r="Z774" s="1273"/>
      <c r="AA774" s="1273"/>
      <c r="AB774" s="1273"/>
      <c r="AC774" s="448" t="s">
        <v>8385</v>
      </c>
      <c r="AD774" s="99"/>
      <c r="AE774" s="99"/>
      <c r="AF774" s="43"/>
      <c r="AG774" s="43"/>
      <c r="AH774" s="43"/>
      <c r="AI774" s="43"/>
      <c r="AJ774" s="43"/>
      <c r="AK774" s="43"/>
      <c r="AL774" s="43"/>
      <c r="AM774" s="44" t="s">
        <v>17</v>
      </c>
      <c r="AN774" s="1157">
        <f>$AN$9</f>
        <v>0.5</v>
      </c>
      <c r="AO774" s="1157"/>
      <c r="AP774" s="24"/>
      <c r="AQ774" s="25"/>
      <c r="AR774" s="25"/>
      <c r="AS774" s="38"/>
      <c r="AT774" s="35">
        <f>ROUND(ROUND(ROUND(ROUND(H767*P774,0)*V768,0)*AN774,0)*AR772,0)</f>
        <v>145</v>
      </c>
      <c r="AU774" s="31"/>
    </row>
    <row r="775" spans="1:47" ht="17.100000000000001" customHeight="1" x14ac:dyDescent="0.15">
      <c r="A775" s="32">
        <v>44</v>
      </c>
      <c r="B775" s="33" t="s">
        <v>7706</v>
      </c>
      <c r="C775" s="34" t="s">
        <v>10048</v>
      </c>
      <c r="D775" s="422"/>
      <c r="E775" s="424"/>
      <c r="F775" s="36"/>
      <c r="G775" s="29"/>
      <c r="H775" s="1085" t="s">
        <v>4840</v>
      </c>
      <c r="I775" s="1133"/>
      <c r="J775" s="1133"/>
      <c r="K775" s="1134"/>
      <c r="L775" s="416"/>
      <c r="M775" s="417"/>
      <c r="N775" s="417"/>
      <c r="O775" s="65"/>
      <c r="P775" s="156"/>
      <c r="Q775" s="156"/>
      <c r="R775" s="166"/>
      <c r="S775" s="167"/>
      <c r="T775" s="167"/>
      <c r="U775" s="93"/>
      <c r="V775" s="2"/>
      <c r="W775" s="22"/>
      <c r="X775" s="43"/>
      <c r="Y775" s="43"/>
      <c r="Z775" s="44"/>
      <c r="AA775" s="44"/>
      <c r="AB775" s="43"/>
      <c r="AC775" s="450"/>
      <c r="AD775" s="43"/>
      <c r="AE775" s="43"/>
      <c r="AF775" s="43"/>
      <c r="AG775" s="43"/>
      <c r="AH775" s="43"/>
      <c r="AI775" s="43"/>
      <c r="AJ775" s="43"/>
      <c r="AK775" s="43"/>
      <c r="AL775" s="43"/>
      <c r="AM775" s="44"/>
      <c r="AN775" s="45"/>
      <c r="AO775" s="45"/>
      <c r="AP775" s="25"/>
      <c r="AQ775" s="25"/>
      <c r="AR775" s="25"/>
      <c r="AS775" s="25"/>
      <c r="AT775" s="35">
        <f>ROUND(H779*V768,0)</f>
        <v>263</v>
      </c>
      <c r="AU775" s="31"/>
    </row>
    <row r="776" spans="1:47" ht="17.100000000000001" customHeight="1" x14ac:dyDescent="0.15">
      <c r="A776" s="32">
        <v>44</v>
      </c>
      <c r="B776" s="33" t="s">
        <v>7708</v>
      </c>
      <c r="C776" s="34" t="s">
        <v>10049</v>
      </c>
      <c r="D776" s="422"/>
      <c r="E776" s="424"/>
      <c r="F776" s="36"/>
      <c r="G776" s="29"/>
      <c r="H776" s="1137"/>
      <c r="I776" s="1135"/>
      <c r="J776" s="1135"/>
      <c r="K776" s="1136"/>
      <c r="L776" s="418"/>
      <c r="M776" s="419"/>
      <c r="N776" s="419"/>
      <c r="O776" s="23"/>
      <c r="P776" s="167"/>
      <c r="Q776" s="167"/>
      <c r="R776" s="166"/>
      <c r="S776" s="167"/>
      <c r="T776" s="167"/>
      <c r="U776" s="93"/>
      <c r="V776" s="2"/>
      <c r="W776" s="22"/>
      <c r="X776" s="1202" t="s">
        <v>4824</v>
      </c>
      <c r="Y776" s="1202"/>
      <c r="Z776" s="1202"/>
      <c r="AA776" s="1202"/>
      <c r="AB776" s="1202"/>
      <c r="AC776" s="448" t="s">
        <v>4825</v>
      </c>
      <c r="AD776" s="99"/>
      <c r="AE776" s="99"/>
      <c r="AF776" s="43"/>
      <c r="AG776" s="43"/>
      <c r="AH776" s="43"/>
      <c r="AI776" s="43"/>
      <c r="AJ776" s="43"/>
      <c r="AK776" s="43"/>
      <c r="AL776" s="43"/>
      <c r="AM776" s="44" t="s">
        <v>17</v>
      </c>
      <c r="AN776" s="1157">
        <f>$AN$8</f>
        <v>0.7</v>
      </c>
      <c r="AO776" s="1157"/>
      <c r="AP776" s="43"/>
      <c r="AQ776" s="43"/>
      <c r="AR776" s="43"/>
      <c r="AS776" s="43"/>
      <c r="AT776" s="35">
        <f>ROUND(ROUND(H779*V768,0)*AN776,0)</f>
        <v>184</v>
      </c>
      <c r="AU776" s="31"/>
    </row>
    <row r="777" spans="1:47" ht="17.100000000000001" customHeight="1" x14ac:dyDescent="0.15">
      <c r="A777" s="32">
        <v>44</v>
      </c>
      <c r="B777" s="33" t="s">
        <v>7710</v>
      </c>
      <c r="C777" s="34" t="s">
        <v>10050</v>
      </c>
      <c r="D777" s="422"/>
      <c r="E777" s="424"/>
      <c r="F777" s="36"/>
      <c r="G777" s="29"/>
      <c r="H777" s="1137"/>
      <c r="I777" s="1135"/>
      <c r="J777" s="1135"/>
      <c r="K777" s="1136"/>
      <c r="L777" s="420"/>
      <c r="M777" s="421"/>
      <c r="N777" s="421"/>
      <c r="O777" s="26"/>
      <c r="P777" s="27"/>
      <c r="Q777" s="27"/>
      <c r="R777" s="166"/>
      <c r="S777" s="167"/>
      <c r="T777" s="167"/>
      <c r="U777" s="93"/>
      <c r="V777" s="2"/>
      <c r="W777" s="22"/>
      <c r="X777" s="1273"/>
      <c r="Y777" s="1273"/>
      <c r="Z777" s="1273"/>
      <c r="AA777" s="1273"/>
      <c r="AB777" s="1273"/>
      <c r="AC777" s="448" t="s">
        <v>8385</v>
      </c>
      <c r="AD777" s="99"/>
      <c r="AE777" s="99"/>
      <c r="AF777" s="43"/>
      <c r="AG777" s="43"/>
      <c r="AH777" s="43"/>
      <c r="AI777" s="43"/>
      <c r="AJ777" s="43"/>
      <c r="AK777" s="43"/>
      <c r="AL777" s="43"/>
      <c r="AM777" s="44" t="s">
        <v>17</v>
      </c>
      <c r="AN777" s="1157">
        <f>$AN$9</f>
        <v>0.5</v>
      </c>
      <c r="AO777" s="1157"/>
      <c r="AP777" s="43"/>
      <c r="AQ777" s="43"/>
      <c r="AR777" s="43"/>
      <c r="AS777" s="43"/>
      <c r="AT777" s="35">
        <f>ROUND(ROUND(H779*V768,0)*AN777,0)</f>
        <v>132</v>
      </c>
      <c r="AU777" s="31"/>
    </row>
    <row r="778" spans="1:47" ht="17.100000000000001" customHeight="1" x14ac:dyDescent="0.15">
      <c r="A778" s="32">
        <v>44</v>
      </c>
      <c r="B778" s="33" t="s">
        <v>7712</v>
      </c>
      <c r="C778" s="34" t="s">
        <v>10051</v>
      </c>
      <c r="D778" s="422"/>
      <c r="E778" s="424"/>
      <c r="F778" s="36"/>
      <c r="G778" s="29"/>
      <c r="H778" s="1268"/>
      <c r="I778" s="1269"/>
      <c r="J778" s="1269"/>
      <c r="K778" s="1270"/>
      <c r="L778" s="1271" t="s">
        <v>4829</v>
      </c>
      <c r="M778" s="1202"/>
      <c r="N778" s="1202"/>
      <c r="O778" s="1202"/>
      <c r="P778" s="1202"/>
      <c r="Q778" s="1202"/>
      <c r="R778" s="418"/>
      <c r="S778" s="419"/>
      <c r="T778" s="419"/>
      <c r="U778" s="93"/>
      <c r="V778" s="2"/>
      <c r="W778" s="22"/>
      <c r="X778" s="43"/>
      <c r="Y778" s="43"/>
      <c r="Z778" s="44"/>
      <c r="AA778" s="44"/>
      <c r="AB778" s="43"/>
      <c r="AC778" s="450"/>
      <c r="AD778" s="43"/>
      <c r="AE778" s="43"/>
      <c r="AF778" s="43"/>
      <c r="AG778" s="43"/>
      <c r="AH778" s="43"/>
      <c r="AI778" s="43"/>
      <c r="AJ778" s="43"/>
      <c r="AK778" s="43"/>
      <c r="AL778" s="43"/>
      <c r="AM778" s="44"/>
      <c r="AN778" s="45"/>
      <c r="AO778" s="45"/>
      <c r="AP778" s="43"/>
      <c r="AQ778" s="43"/>
      <c r="AR778" s="25"/>
      <c r="AS778" s="25"/>
      <c r="AT778" s="35">
        <f>ROUND(ROUND(H779*P780,0)*V768,0)</f>
        <v>254</v>
      </c>
      <c r="AU778" s="31"/>
    </row>
    <row r="779" spans="1:47" ht="17.100000000000001" customHeight="1" x14ac:dyDescent="0.15">
      <c r="A779" s="32">
        <v>44</v>
      </c>
      <c r="B779" s="33" t="s">
        <v>7714</v>
      </c>
      <c r="C779" s="34" t="s">
        <v>10052</v>
      </c>
      <c r="D779" s="422"/>
      <c r="E779" s="424"/>
      <c r="F779" s="36"/>
      <c r="G779" s="29"/>
      <c r="H779" s="1280">
        <f>'16就労移行支援(養成・基本)'!K359</f>
        <v>526</v>
      </c>
      <c r="I779" s="1108"/>
      <c r="J779" s="4" t="s">
        <v>21</v>
      </c>
      <c r="K779" s="22"/>
      <c r="L779" s="1228"/>
      <c r="M779" s="1283"/>
      <c r="N779" s="1283"/>
      <c r="O779" s="1283"/>
      <c r="P779" s="1283"/>
      <c r="Q779" s="1283"/>
      <c r="R779" s="418"/>
      <c r="S779" s="419"/>
      <c r="T779" s="419"/>
      <c r="U779" s="93"/>
      <c r="V779" s="2"/>
      <c r="W779" s="22"/>
      <c r="X779" s="1202" t="s">
        <v>4824</v>
      </c>
      <c r="Y779" s="1202"/>
      <c r="Z779" s="1202"/>
      <c r="AA779" s="1202"/>
      <c r="AB779" s="1202"/>
      <c r="AC779" s="448" t="s">
        <v>4825</v>
      </c>
      <c r="AD779" s="99"/>
      <c r="AE779" s="99"/>
      <c r="AF779" s="43"/>
      <c r="AG779" s="43"/>
      <c r="AH779" s="43"/>
      <c r="AI779" s="43"/>
      <c r="AJ779" s="43"/>
      <c r="AK779" s="43"/>
      <c r="AL779" s="43"/>
      <c r="AM779" s="44" t="s">
        <v>17</v>
      </c>
      <c r="AN779" s="1157">
        <f>$AN$8</f>
        <v>0.7</v>
      </c>
      <c r="AO779" s="1157"/>
      <c r="AP779" s="25"/>
      <c r="AQ779" s="25"/>
      <c r="AR779" s="25"/>
      <c r="AS779" s="25"/>
      <c r="AT779" s="35">
        <f>ROUND(ROUND(ROUND(H779*P780,0)*V768,0)*AN779,0)</f>
        <v>178</v>
      </c>
      <c r="AU779" s="31"/>
    </row>
    <row r="780" spans="1:47" ht="17.100000000000001" customHeight="1" x14ac:dyDescent="0.15">
      <c r="A780" s="32">
        <v>44</v>
      </c>
      <c r="B780" s="33" t="s">
        <v>7716</v>
      </c>
      <c r="C780" s="34" t="s">
        <v>10053</v>
      </c>
      <c r="D780" s="422"/>
      <c r="E780" s="424"/>
      <c r="F780" s="36"/>
      <c r="G780" s="29"/>
      <c r="H780" s="418"/>
      <c r="I780" s="419"/>
      <c r="J780" s="419"/>
      <c r="K780" s="425"/>
      <c r="L780" s="420"/>
      <c r="M780" s="421"/>
      <c r="N780" s="421"/>
      <c r="O780" s="26" t="s">
        <v>17</v>
      </c>
      <c r="P780" s="1180">
        <f>$P$12</f>
        <v>0.96499999999999997</v>
      </c>
      <c r="Q780" s="1180"/>
      <c r="R780" s="166"/>
      <c r="S780" s="167"/>
      <c r="T780" s="167"/>
      <c r="U780" s="93"/>
      <c r="V780" s="2"/>
      <c r="W780" s="22"/>
      <c r="X780" s="1273"/>
      <c r="Y780" s="1273"/>
      <c r="Z780" s="1273"/>
      <c r="AA780" s="1273"/>
      <c r="AB780" s="1273"/>
      <c r="AC780" s="448" t="s">
        <v>8385</v>
      </c>
      <c r="AD780" s="99"/>
      <c r="AE780" s="99"/>
      <c r="AF780" s="43"/>
      <c r="AG780" s="43"/>
      <c r="AH780" s="43"/>
      <c r="AI780" s="43"/>
      <c r="AJ780" s="43"/>
      <c r="AK780" s="43"/>
      <c r="AL780" s="43"/>
      <c r="AM780" s="44" t="s">
        <v>17</v>
      </c>
      <c r="AN780" s="1157">
        <f>$AN$9</f>
        <v>0.5</v>
      </c>
      <c r="AO780" s="1157"/>
      <c r="AP780" s="25"/>
      <c r="AQ780" s="25"/>
      <c r="AR780" s="25"/>
      <c r="AS780" s="25"/>
      <c r="AT780" s="35">
        <f>ROUND(ROUND(ROUND(H779*P780,0)*V768,0)*AN780,0)</f>
        <v>127</v>
      </c>
      <c r="AU780" s="31"/>
    </row>
    <row r="781" spans="1:47" ht="17.100000000000001" customHeight="1" x14ac:dyDescent="0.15">
      <c r="A781" s="32">
        <v>44</v>
      </c>
      <c r="B781" s="33" t="s">
        <v>7718</v>
      </c>
      <c r="C781" s="34" t="s">
        <v>10054</v>
      </c>
      <c r="D781" s="422"/>
      <c r="E781" s="424"/>
      <c r="F781" s="36"/>
      <c r="G781" s="29"/>
      <c r="H781" s="20"/>
      <c r="K781" s="21"/>
      <c r="L781" s="416"/>
      <c r="M781" s="417"/>
      <c r="N781" s="417"/>
      <c r="O781" s="65"/>
      <c r="P781" s="156"/>
      <c r="Q781" s="156"/>
      <c r="R781" s="166"/>
      <c r="S781" s="167"/>
      <c r="T781" s="314"/>
      <c r="W781" s="449"/>
      <c r="X781" s="42"/>
      <c r="Y781" s="43"/>
      <c r="Z781" s="44"/>
      <c r="AA781" s="44"/>
      <c r="AB781" s="43"/>
      <c r="AC781" s="450"/>
      <c r="AD781" s="43"/>
      <c r="AE781" s="43"/>
      <c r="AF781" s="43"/>
      <c r="AG781" s="43"/>
      <c r="AH781" s="43"/>
      <c r="AI781" s="43"/>
      <c r="AJ781" s="43"/>
      <c r="AK781" s="43"/>
      <c r="AL781" s="43"/>
      <c r="AM781" s="44"/>
      <c r="AN781" s="45"/>
      <c r="AO781" s="45"/>
      <c r="AP781" s="1198" t="s">
        <v>4833</v>
      </c>
      <c r="AQ781" s="1281"/>
      <c r="AR781" s="1281"/>
      <c r="AS781" s="1299"/>
      <c r="AT781" s="35">
        <f>ROUND(ROUND(H779*V768,0)*AR784,0)</f>
        <v>250</v>
      </c>
      <c r="AU781" s="31"/>
    </row>
    <row r="782" spans="1:47" ht="17.100000000000001" customHeight="1" x14ac:dyDescent="0.15">
      <c r="A782" s="32">
        <v>44</v>
      </c>
      <c r="B782" s="33" t="s">
        <v>7720</v>
      </c>
      <c r="C782" s="34" t="s">
        <v>10055</v>
      </c>
      <c r="D782" s="422"/>
      <c r="E782" s="424"/>
      <c r="F782" s="36"/>
      <c r="G782" s="29"/>
      <c r="H782" s="20"/>
      <c r="K782" s="21"/>
      <c r="L782" s="418"/>
      <c r="M782" s="419"/>
      <c r="N782" s="419"/>
      <c r="O782" s="23"/>
      <c r="P782" s="167"/>
      <c r="Q782" s="167"/>
      <c r="R782" s="166"/>
      <c r="S782" s="167"/>
      <c r="T782" s="314"/>
      <c r="W782" s="449"/>
      <c r="X782" s="1271" t="s">
        <v>4824</v>
      </c>
      <c r="Y782" s="1202"/>
      <c r="Z782" s="1202"/>
      <c r="AA782" s="1202"/>
      <c r="AB782" s="1202"/>
      <c r="AC782" s="448" t="s">
        <v>4825</v>
      </c>
      <c r="AD782" s="99"/>
      <c r="AE782" s="99"/>
      <c r="AF782" s="43"/>
      <c r="AG782" s="43"/>
      <c r="AH782" s="43"/>
      <c r="AI782" s="43"/>
      <c r="AJ782" s="43"/>
      <c r="AK782" s="43"/>
      <c r="AL782" s="43"/>
      <c r="AM782" s="44" t="s">
        <v>17</v>
      </c>
      <c r="AN782" s="1157">
        <f>$AN$8</f>
        <v>0.7</v>
      </c>
      <c r="AO782" s="1157"/>
      <c r="AP782" s="1268"/>
      <c r="AQ782" s="1269"/>
      <c r="AR782" s="1269"/>
      <c r="AS782" s="1270"/>
      <c r="AT782" s="35">
        <f>ROUND(ROUND(ROUND(H779*V768,0)*AN782,0)*AR784,0)</f>
        <v>175</v>
      </c>
      <c r="AU782" s="31"/>
    </row>
    <row r="783" spans="1:47" ht="17.100000000000001" customHeight="1" x14ac:dyDescent="0.15">
      <c r="A783" s="32">
        <v>44</v>
      </c>
      <c r="B783" s="33" t="s">
        <v>7722</v>
      </c>
      <c r="C783" s="34" t="s">
        <v>10056</v>
      </c>
      <c r="D783" s="422"/>
      <c r="E783" s="424"/>
      <c r="F783" s="36"/>
      <c r="G783" s="29"/>
      <c r="H783" s="20"/>
      <c r="K783" s="21"/>
      <c r="L783" s="420"/>
      <c r="M783" s="421"/>
      <c r="N783" s="421"/>
      <c r="O783" s="26"/>
      <c r="P783" s="27"/>
      <c r="Q783" s="27"/>
      <c r="R783" s="166"/>
      <c r="S783" s="167"/>
      <c r="T783" s="314"/>
      <c r="W783" s="449"/>
      <c r="X783" s="1272"/>
      <c r="Y783" s="1273"/>
      <c r="Z783" s="1273"/>
      <c r="AA783" s="1273"/>
      <c r="AB783" s="1273"/>
      <c r="AC783" s="448" t="s">
        <v>8385</v>
      </c>
      <c r="AD783" s="99"/>
      <c r="AE783" s="99"/>
      <c r="AF783" s="43"/>
      <c r="AG783" s="43"/>
      <c r="AH783" s="43"/>
      <c r="AI783" s="43"/>
      <c r="AJ783" s="43"/>
      <c r="AK783" s="43"/>
      <c r="AL783" s="43"/>
      <c r="AM783" s="44" t="s">
        <v>17</v>
      </c>
      <c r="AN783" s="1157">
        <f>$AN$9</f>
        <v>0.5</v>
      </c>
      <c r="AO783" s="1157"/>
      <c r="AP783" s="20"/>
      <c r="AQ783" s="4"/>
      <c r="AR783" s="4"/>
      <c r="AS783" s="21"/>
      <c r="AT783" s="35">
        <f>ROUND(ROUND(ROUND(H779*V768,0)*AN783,0)*AR784,0)</f>
        <v>125</v>
      </c>
      <c r="AU783" s="31"/>
    </row>
    <row r="784" spans="1:47" ht="17.100000000000001" customHeight="1" x14ac:dyDescent="0.15">
      <c r="A784" s="32">
        <v>44</v>
      </c>
      <c r="B784" s="33" t="s">
        <v>7724</v>
      </c>
      <c r="C784" s="34" t="s">
        <v>10057</v>
      </c>
      <c r="D784" s="422"/>
      <c r="E784" s="424"/>
      <c r="F784" s="36"/>
      <c r="G784" s="29"/>
      <c r="H784" s="20"/>
      <c r="K784" s="21"/>
      <c r="L784" s="1271" t="s">
        <v>4829</v>
      </c>
      <c r="M784" s="1202"/>
      <c r="N784" s="1202"/>
      <c r="O784" s="1202"/>
      <c r="P784" s="1202"/>
      <c r="Q784" s="1202"/>
      <c r="R784" s="418"/>
      <c r="S784" s="419"/>
      <c r="T784" s="425"/>
      <c r="W784" s="449"/>
      <c r="X784" s="42"/>
      <c r="Y784" s="43"/>
      <c r="Z784" s="44"/>
      <c r="AA784" s="44"/>
      <c r="AB784" s="43"/>
      <c r="AC784" s="450"/>
      <c r="AD784" s="43"/>
      <c r="AE784" s="43"/>
      <c r="AF784" s="43"/>
      <c r="AG784" s="43"/>
      <c r="AH784" s="43"/>
      <c r="AI784" s="43"/>
      <c r="AJ784" s="43"/>
      <c r="AK784" s="43"/>
      <c r="AL784" s="43"/>
      <c r="AM784" s="44"/>
      <c r="AN784" s="45"/>
      <c r="AO784" s="45"/>
      <c r="AP784" s="20"/>
      <c r="AQ784" s="23" t="s">
        <v>17</v>
      </c>
      <c r="AR784" s="1158">
        <f>AR772</f>
        <v>0.95</v>
      </c>
      <c r="AS784" s="1159"/>
      <c r="AT784" s="35">
        <f>ROUND(ROUND(ROUND(H779*P786,0)*V768,0)*AR784,0)</f>
        <v>241</v>
      </c>
      <c r="AU784" s="31"/>
    </row>
    <row r="785" spans="1:47" ht="17.100000000000001" customHeight="1" x14ac:dyDescent="0.15">
      <c r="A785" s="32">
        <v>44</v>
      </c>
      <c r="B785" s="33" t="s">
        <v>7726</v>
      </c>
      <c r="C785" s="34" t="s">
        <v>10058</v>
      </c>
      <c r="D785" s="422"/>
      <c r="E785" s="424"/>
      <c r="F785" s="36"/>
      <c r="G785" s="29"/>
      <c r="H785" s="20"/>
      <c r="K785" s="21"/>
      <c r="L785" s="1228"/>
      <c r="M785" s="1283"/>
      <c r="N785" s="1283"/>
      <c r="O785" s="1283"/>
      <c r="P785" s="1283"/>
      <c r="Q785" s="1283"/>
      <c r="R785" s="418"/>
      <c r="S785" s="419"/>
      <c r="T785" s="425"/>
      <c r="W785" s="449"/>
      <c r="X785" s="1271" t="s">
        <v>4824</v>
      </c>
      <c r="Y785" s="1202"/>
      <c r="Z785" s="1202"/>
      <c r="AA785" s="1202"/>
      <c r="AB785" s="1202"/>
      <c r="AC785" s="448" t="s">
        <v>4825</v>
      </c>
      <c r="AD785" s="99"/>
      <c r="AE785" s="99"/>
      <c r="AF785" s="43"/>
      <c r="AG785" s="43"/>
      <c r="AH785" s="43"/>
      <c r="AI785" s="43"/>
      <c r="AJ785" s="43"/>
      <c r="AK785" s="43"/>
      <c r="AL785" s="43"/>
      <c r="AM785" s="44" t="s">
        <v>17</v>
      </c>
      <c r="AN785" s="1157">
        <f>$AN$8</f>
        <v>0.7</v>
      </c>
      <c r="AO785" s="1157"/>
      <c r="AP785" s="20"/>
      <c r="AQ785" s="4"/>
      <c r="AR785" s="4"/>
      <c r="AS785" s="21"/>
      <c r="AT785" s="35">
        <f>ROUND(ROUND(ROUND(ROUND(H779*P786,0)*V768,0)*AN785,0)*AR784,0)</f>
        <v>169</v>
      </c>
      <c r="AU785" s="31"/>
    </row>
    <row r="786" spans="1:47" ht="17.100000000000001" customHeight="1" x14ac:dyDescent="0.15">
      <c r="A786" s="32">
        <v>44</v>
      </c>
      <c r="B786" s="33" t="s">
        <v>7728</v>
      </c>
      <c r="C786" s="34" t="s">
        <v>10059</v>
      </c>
      <c r="D786" s="422"/>
      <c r="E786" s="424"/>
      <c r="F786" s="36"/>
      <c r="G786" s="29"/>
      <c r="H786" s="20"/>
      <c r="K786" s="21"/>
      <c r="L786" s="420"/>
      <c r="M786" s="421"/>
      <c r="N786" s="421"/>
      <c r="O786" s="26" t="s">
        <v>17</v>
      </c>
      <c r="P786" s="1180">
        <f>$P$12</f>
        <v>0.96499999999999997</v>
      </c>
      <c r="Q786" s="1180"/>
      <c r="R786" s="166"/>
      <c r="S786" s="167"/>
      <c r="T786" s="314"/>
      <c r="W786" s="449"/>
      <c r="X786" s="1272"/>
      <c r="Y786" s="1273"/>
      <c r="Z786" s="1273"/>
      <c r="AA786" s="1273"/>
      <c r="AB786" s="1273"/>
      <c r="AC786" s="448" t="s">
        <v>8385</v>
      </c>
      <c r="AD786" s="99"/>
      <c r="AE786" s="99"/>
      <c r="AF786" s="43"/>
      <c r="AG786" s="43"/>
      <c r="AH786" s="43"/>
      <c r="AI786" s="43"/>
      <c r="AJ786" s="43"/>
      <c r="AK786" s="43"/>
      <c r="AL786" s="43"/>
      <c r="AM786" s="44" t="s">
        <v>17</v>
      </c>
      <c r="AN786" s="1157">
        <f>$AN$9</f>
        <v>0.5</v>
      </c>
      <c r="AO786" s="1157"/>
      <c r="AP786" s="24"/>
      <c r="AQ786" s="25"/>
      <c r="AR786" s="25"/>
      <c r="AS786" s="38"/>
      <c r="AT786" s="35">
        <f>ROUND(ROUND(ROUND(ROUND(H779*P786,0)*V768,0)*AN786,0)*AR784,0)</f>
        <v>121</v>
      </c>
      <c r="AU786" s="31"/>
    </row>
    <row r="787" spans="1:47" ht="17.100000000000001" customHeight="1" x14ac:dyDescent="0.15">
      <c r="A787" s="32">
        <v>44</v>
      </c>
      <c r="B787" s="33" t="s">
        <v>7730</v>
      </c>
      <c r="C787" s="34" t="s">
        <v>10060</v>
      </c>
      <c r="D787" s="422"/>
      <c r="E787" s="424"/>
      <c r="F787" s="36"/>
      <c r="G787" s="29"/>
      <c r="H787" s="1085" t="s">
        <v>4853</v>
      </c>
      <c r="I787" s="1133"/>
      <c r="J787" s="1133"/>
      <c r="K787" s="1134"/>
      <c r="L787" s="416"/>
      <c r="M787" s="417"/>
      <c r="N787" s="417"/>
      <c r="O787" s="65"/>
      <c r="P787" s="156"/>
      <c r="Q787" s="156"/>
      <c r="R787" s="166"/>
      <c r="S787" s="167"/>
      <c r="T787" s="167"/>
      <c r="U787" s="93"/>
      <c r="V787" s="2"/>
      <c r="W787" s="22"/>
      <c r="X787" s="43"/>
      <c r="Y787" s="43"/>
      <c r="Z787" s="44"/>
      <c r="AA787" s="44"/>
      <c r="AB787" s="43"/>
      <c r="AC787" s="450"/>
      <c r="AD787" s="43"/>
      <c r="AE787" s="43"/>
      <c r="AF787" s="43"/>
      <c r="AG787" s="43"/>
      <c r="AH787" s="43"/>
      <c r="AI787" s="43"/>
      <c r="AJ787" s="43"/>
      <c r="AK787" s="43"/>
      <c r="AL787" s="43"/>
      <c r="AM787" s="44"/>
      <c r="AN787" s="45"/>
      <c r="AO787" s="45"/>
      <c r="AP787" s="25"/>
      <c r="AQ787" s="25"/>
      <c r="AR787" s="25"/>
      <c r="AS787" s="25"/>
      <c r="AT787" s="35">
        <f>ROUND(H791*V768,0)</f>
        <v>211</v>
      </c>
      <c r="AU787" s="31"/>
    </row>
    <row r="788" spans="1:47" ht="17.100000000000001" customHeight="1" x14ac:dyDescent="0.15">
      <c r="A788" s="32">
        <v>44</v>
      </c>
      <c r="B788" s="33" t="s">
        <v>7732</v>
      </c>
      <c r="C788" s="34" t="s">
        <v>10061</v>
      </c>
      <c r="D788" s="422"/>
      <c r="E788" s="424"/>
      <c r="F788" s="29"/>
      <c r="G788" s="29"/>
      <c r="H788" s="1137"/>
      <c r="I788" s="1135"/>
      <c r="J788" s="1135"/>
      <c r="K788" s="1136"/>
      <c r="L788" s="418"/>
      <c r="M788" s="419"/>
      <c r="N788" s="419"/>
      <c r="O788" s="23"/>
      <c r="P788" s="167"/>
      <c r="Q788" s="167"/>
      <c r="R788" s="166"/>
      <c r="S788" s="167"/>
      <c r="T788" s="167"/>
      <c r="U788" s="93"/>
      <c r="V788" s="2"/>
      <c r="W788" s="22"/>
      <c r="X788" s="1202" t="s">
        <v>4824</v>
      </c>
      <c r="Y788" s="1202"/>
      <c r="Z788" s="1202"/>
      <c r="AA788" s="1202"/>
      <c r="AB788" s="1202"/>
      <c r="AC788" s="448" t="s">
        <v>4825</v>
      </c>
      <c r="AD788" s="99"/>
      <c r="AE788" s="99"/>
      <c r="AF788" s="43"/>
      <c r="AG788" s="43"/>
      <c r="AH788" s="43"/>
      <c r="AI788" s="43"/>
      <c r="AJ788" s="43"/>
      <c r="AK788" s="43"/>
      <c r="AL788" s="43"/>
      <c r="AM788" s="44" t="s">
        <v>17</v>
      </c>
      <c r="AN788" s="1157">
        <f>$AN$8</f>
        <v>0.7</v>
      </c>
      <c r="AO788" s="1157"/>
      <c r="AP788" s="43"/>
      <c r="AQ788" s="43"/>
      <c r="AR788" s="43"/>
      <c r="AS788" s="43"/>
      <c r="AT788" s="35">
        <f>ROUND(ROUND(H791*V768,0)*AN788,0)</f>
        <v>148</v>
      </c>
      <c r="AU788" s="31"/>
    </row>
    <row r="789" spans="1:47" ht="17.100000000000001" customHeight="1" x14ac:dyDescent="0.15">
      <c r="A789" s="32">
        <v>44</v>
      </c>
      <c r="B789" s="33" t="s">
        <v>7734</v>
      </c>
      <c r="C789" s="34" t="s">
        <v>10062</v>
      </c>
      <c r="D789" s="422"/>
      <c r="E789" s="424"/>
      <c r="F789" s="29"/>
      <c r="G789" s="29"/>
      <c r="H789" s="1137"/>
      <c r="I789" s="1135"/>
      <c r="J789" s="1135"/>
      <c r="K789" s="1136"/>
      <c r="L789" s="420"/>
      <c r="M789" s="421"/>
      <c r="N789" s="421"/>
      <c r="O789" s="26"/>
      <c r="P789" s="27"/>
      <c r="Q789" s="27"/>
      <c r="R789" s="166"/>
      <c r="S789" s="167"/>
      <c r="T789" s="167"/>
      <c r="U789" s="93"/>
      <c r="V789" s="2"/>
      <c r="W789" s="22"/>
      <c r="X789" s="1273"/>
      <c r="Y789" s="1273"/>
      <c r="Z789" s="1273"/>
      <c r="AA789" s="1273"/>
      <c r="AB789" s="1273"/>
      <c r="AC789" s="448" t="s">
        <v>8385</v>
      </c>
      <c r="AD789" s="99"/>
      <c r="AE789" s="99"/>
      <c r="AF789" s="43"/>
      <c r="AG789" s="43"/>
      <c r="AH789" s="43"/>
      <c r="AI789" s="43"/>
      <c r="AJ789" s="43"/>
      <c r="AK789" s="43"/>
      <c r="AL789" s="43"/>
      <c r="AM789" s="44" t="s">
        <v>17</v>
      </c>
      <c r="AN789" s="1157">
        <f>$AN$9</f>
        <v>0.5</v>
      </c>
      <c r="AO789" s="1157"/>
      <c r="AP789" s="43"/>
      <c r="AQ789" s="43"/>
      <c r="AR789" s="43"/>
      <c r="AS789" s="43"/>
      <c r="AT789" s="35">
        <f>ROUND(ROUND(H791*V768,0)*AN789,0)</f>
        <v>106</v>
      </c>
      <c r="AU789" s="31"/>
    </row>
    <row r="790" spans="1:47" ht="17.100000000000001" customHeight="1" x14ac:dyDescent="0.15">
      <c r="A790" s="32">
        <v>44</v>
      </c>
      <c r="B790" s="33" t="s">
        <v>7736</v>
      </c>
      <c r="C790" s="34" t="s">
        <v>10063</v>
      </c>
      <c r="D790" s="422"/>
      <c r="E790" s="424"/>
      <c r="F790" s="29"/>
      <c r="G790" s="29"/>
      <c r="H790" s="1268"/>
      <c r="I790" s="1269"/>
      <c r="J790" s="1269"/>
      <c r="K790" s="1270"/>
      <c r="L790" s="1271" t="s">
        <v>4829</v>
      </c>
      <c r="M790" s="1202"/>
      <c r="N790" s="1202"/>
      <c r="O790" s="1202"/>
      <c r="P790" s="1202"/>
      <c r="Q790" s="1202"/>
      <c r="R790" s="418"/>
      <c r="S790" s="419"/>
      <c r="T790" s="419"/>
      <c r="U790" s="93"/>
      <c r="V790" s="2"/>
      <c r="W790" s="22"/>
      <c r="X790" s="43"/>
      <c r="Y790" s="43"/>
      <c r="Z790" s="44"/>
      <c r="AA790" s="44"/>
      <c r="AB790" s="43"/>
      <c r="AC790" s="450"/>
      <c r="AD790" s="43"/>
      <c r="AE790" s="43"/>
      <c r="AF790" s="43"/>
      <c r="AG790" s="43"/>
      <c r="AH790" s="43"/>
      <c r="AI790" s="43"/>
      <c r="AJ790" s="43"/>
      <c r="AK790" s="43"/>
      <c r="AL790" s="43"/>
      <c r="AM790" s="44"/>
      <c r="AN790" s="45"/>
      <c r="AO790" s="45"/>
      <c r="AP790" s="43"/>
      <c r="AQ790" s="43"/>
      <c r="AR790" s="25"/>
      <c r="AS790" s="25"/>
      <c r="AT790" s="35">
        <f>ROUND(ROUND(H791*P792,0)*V768,0)</f>
        <v>203</v>
      </c>
      <c r="AU790" s="31"/>
    </row>
    <row r="791" spans="1:47" ht="17.100000000000001" customHeight="1" x14ac:dyDescent="0.15">
      <c r="A791" s="32">
        <v>44</v>
      </c>
      <c r="B791" s="33" t="s">
        <v>7738</v>
      </c>
      <c r="C791" s="34" t="s">
        <v>10064</v>
      </c>
      <c r="D791" s="422"/>
      <c r="E791" s="424"/>
      <c r="F791" s="29"/>
      <c r="G791" s="29"/>
      <c r="H791" s="1280">
        <f>'16就労移行支援(養成・基本)'!K371</f>
        <v>421</v>
      </c>
      <c r="I791" s="1108"/>
      <c r="J791" s="4" t="s">
        <v>21</v>
      </c>
      <c r="K791" s="22"/>
      <c r="L791" s="1228"/>
      <c r="M791" s="1283"/>
      <c r="N791" s="1283"/>
      <c r="O791" s="1283"/>
      <c r="P791" s="1283"/>
      <c r="Q791" s="1283"/>
      <c r="R791" s="418"/>
      <c r="S791" s="419"/>
      <c r="T791" s="419"/>
      <c r="U791" s="93"/>
      <c r="V791" s="2"/>
      <c r="W791" s="22"/>
      <c r="X791" s="1202" t="s">
        <v>4824</v>
      </c>
      <c r="Y791" s="1202"/>
      <c r="Z791" s="1202"/>
      <c r="AA791" s="1202"/>
      <c r="AB791" s="1202"/>
      <c r="AC791" s="448" t="s">
        <v>4825</v>
      </c>
      <c r="AD791" s="99"/>
      <c r="AE791" s="99"/>
      <c r="AF791" s="43"/>
      <c r="AG791" s="43"/>
      <c r="AH791" s="43"/>
      <c r="AI791" s="43"/>
      <c r="AJ791" s="43"/>
      <c r="AK791" s="43"/>
      <c r="AL791" s="43"/>
      <c r="AM791" s="44" t="s">
        <v>17</v>
      </c>
      <c r="AN791" s="1157">
        <f>$AN$8</f>
        <v>0.7</v>
      </c>
      <c r="AO791" s="1157"/>
      <c r="AP791" s="25"/>
      <c r="AQ791" s="25"/>
      <c r="AR791" s="25"/>
      <c r="AS791" s="25"/>
      <c r="AT791" s="35">
        <f>ROUND(ROUND(ROUND(H791*P792,0)*V768,0)*AN791,0)</f>
        <v>142</v>
      </c>
      <c r="AU791" s="31"/>
    </row>
    <row r="792" spans="1:47" ht="17.100000000000001" customHeight="1" x14ac:dyDescent="0.15">
      <c r="A792" s="32">
        <v>44</v>
      </c>
      <c r="B792" s="33" t="s">
        <v>7740</v>
      </c>
      <c r="C792" s="34" t="s">
        <v>10065</v>
      </c>
      <c r="D792" s="422"/>
      <c r="E792" s="424"/>
      <c r="F792" s="29"/>
      <c r="G792" s="29"/>
      <c r="H792" s="418"/>
      <c r="I792" s="419"/>
      <c r="J792" s="419"/>
      <c r="K792" s="425"/>
      <c r="L792" s="420"/>
      <c r="M792" s="421"/>
      <c r="N792" s="421"/>
      <c r="O792" s="26" t="s">
        <v>17</v>
      </c>
      <c r="P792" s="1180">
        <f>$P$12</f>
        <v>0.96499999999999997</v>
      </c>
      <c r="Q792" s="1180"/>
      <c r="R792" s="166"/>
      <c r="S792" s="167"/>
      <c r="T792" s="167"/>
      <c r="U792" s="93"/>
      <c r="V792" s="2"/>
      <c r="W792" s="22"/>
      <c r="X792" s="1273"/>
      <c r="Y792" s="1273"/>
      <c r="Z792" s="1273"/>
      <c r="AA792" s="1273"/>
      <c r="AB792" s="1273"/>
      <c r="AC792" s="448" t="s">
        <v>8385</v>
      </c>
      <c r="AD792" s="99"/>
      <c r="AE792" s="99"/>
      <c r="AF792" s="43"/>
      <c r="AG792" s="43"/>
      <c r="AH792" s="43"/>
      <c r="AI792" s="43"/>
      <c r="AJ792" s="43"/>
      <c r="AK792" s="43"/>
      <c r="AL792" s="43"/>
      <c r="AM792" s="44" t="s">
        <v>17</v>
      </c>
      <c r="AN792" s="1157">
        <f>$AN$9</f>
        <v>0.5</v>
      </c>
      <c r="AO792" s="1157"/>
      <c r="AP792" s="25"/>
      <c r="AQ792" s="25"/>
      <c r="AR792" s="25"/>
      <c r="AS792" s="25"/>
      <c r="AT792" s="35">
        <f>ROUND(ROUND(ROUND(H791*P792,0)*V768,0)*AN792,0)</f>
        <v>102</v>
      </c>
      <c r="AU792" s="31"/>
    </row>
    <row r="793" spans="1:47" ht="17.100000000000001" customHeight="1" x14ac:dyDescent="0.15">
      <c r="A793" s="32">
        <v>44</v>
      </c>
      <c r="B793" s="33" t="s">
        <v>7742</v>
      </c>
      <c r="C793" s="34" t="s">
        <v>10066</v>
      </c>
      <c r="D793" s="422"/>
      <c r="E793" s="424"/>
      <c r="F793" s="29"/>
      <c r="G793" s="29"/>
      <c r="H793" s="20"/>
      <c r="K793" s="21"/>
      <c r="L793" s="416"/>
      <c r="M793" s="417"/>
      <c r="N793" s="417"/>
      <c r="O793" s="65"/>
      <c r="P793" s="156"/>
      <c r="Q793" s="156"/>
      <c r="R793" s="166"/>
      <c r="S793" s="167"/>
      <c r="T793" s="314"/>
      <c r="W793" s="449"/>
      <c r="X793" s="42"/>
      <c r="Y793" s="43"/>
      <c r="Z793" s="44"/>
      <c r="AA793" s="44"/>
      <c r="AB793" s="43"/>
      <c r="AC793" s="450"/>
      <c r="AD793" s="43"/>
      <c r="AE793" s="43"/>
      <c r="AF793" s="43"/>
      <c r="AG793" s="43"/>
      <c r="AH793" s="43"/>
      <c r="AI793" s="43"/>
      <c r="AJ793" s="43"/>
      <c r="AK793" s="43"/>
      <c r="AL793" s="43"/>
      <c r="AM793" s="44"/>
      <c r="AN793" s="45"/>
      <c r="AO793" s="45"/>
      <c r="AP793" s="1198" t="s">
        <v>4833</v>
      </c>
      <c r="AQ793" s="1281"/>
      <c r="AR793" s="1281"/>
      <c r="AS793" s="1299"/>
      <c r="AT793" s="35">
        <f>ROUND(ROUND(H791*V768,0)*AR796,0)</f>
        <v>200</v>
      </c>
      <c r="AU793" s="31"/>
    </row>
    <row r="794" spans="1:47" ht="17.100000000000001" customHeight="1" x14ac:dyDescent="0.15">
      <c r="A794" s="32">
        <v>44</v>
      </c>
      <c r="B794" s="33" t="s">
        <v>7744</v>
      </c>
      <c r="C794" s="34" t="s">
        <v>10067</v>
      </c>
      <c r="D794" s="422"/>
      <c r="E794" s="424"/>
      <c r="F794" s="29"/>
      <c r="G794" s="29"/>
      <c r="H794" s="20"/>
      <c r="K794" s="21"/>
      <c r="L794" s="418"/>
      <c r="M794" s="419"/>
      <c r="N794" s="419"/>
      <c r="O794" s="23"/>
      <c r="P794" s="167"/>
      <c r="Q794" s="167"/>
      <c r="R794" s="166"/>
      <c r="S794" s="167"/>
      <c r="T794" s="314"/>
      <c r="W794" s="449"/>
      <c r="X794" s="1271" t="s">
        <v>4824</v>
      </c>
      <c r="Y794" s="1202"/>
      <c r="Z794" s="1202"/>
      <c r="AA794" s="1202"/>
      <c r="AB794" s="1202"/>
      <c r="AC794" s="448" t="s">
        <v>4825</v>
      </c>
      <c r="AD794" s="99"/>
      <c r="AE794" s="99"/>
      <c r="AF794" s="43"/>
      <c r="AG794" s="43"/>
      <c r="AH794" s="43"/>
      <c r="AI794" s="43"/>
      <c r="AJ794" s="43"/>
      <c r="AK794" s="43"/>
      <c r="AL794" s="43"/>
      <c r="AM794" s="44" t="s">
        <v>17</v>
      </c>
      <c r="AN794" s="1157">
        <f>$AN$8</f>
        <v>0.7</v>
      </c>
      <c r="AO794" s="1157"/>
      <c r="AP794" s="1268"/>
      <c r="AQ794" s="1269"/>
      <c r="AR794" s="1269"/>
      <c r="AS794" s="1270"/>
      <c r="AT794" s="35">
        <f>ROUND(ROUND(ROUND(H791*V768,0)*AN794,0)*AR796,0)</f>
        <v>141</v>
      </c>
      <c r="AU794" s="31"/>
    </row>
    <row r="795" spans="1:47" ht="17.100000000000001" customHeight="1" x14ac:dyDescent="0.15">
      <c r="A795" s="32">
        <v>44</v>
      </c>
      <c r="B795" s="33" t="s">
        <v>7746</v>
      </c>
      <c r="C795" s="34" t="s">
        <v>10068</v>
      </c>
      <c r="D795" s="422"/>
      <c r="E795" s="424"/>
      <c r="F795" s="29"/>
      <c r="G795" s="29"/>
      <c r="H795" s="20"/>
      <c r="K795" s="21"/>
      <c r="L795" s="420"/>
      <c r="M795" s="421"/>
      <c r="N795" s="421"/>
      <c r="O795" s="26"/>
      <c r="P795" s="27"/>
      <c r="Q795" s="27"/>
      <c r="R795" s="166"/>
      <c r="S795" s="167"/>
      <c r="T795" s="314"/>
      <c r="W795" s="449"/>
      <c r="X795" s="1272"/>
      <c r="Y795" s="1273"/>
      <c r="Z795" s="1273"/>
      <c r="AA795" s="1273"/>
      <c r="AB795" s="1273"/>
      <c r="AC795" s="448" t="s">
        <v>8385</v>
      </c>
      <c r="AD795" s="99"/>
      <c r="AE795" s="99"/>
      <c r="AF795" s="43"/>
      <c r="AG795" s="43"/>
      <c r="AH795" s="43"/>
      <c r="AI795" s="43"/>
      <c r="AJ795" s="43"/>
      <c r="AK795" s="43"/>
      <c r="AL795" s="43"/>
      <c r="AM795" s="44" t="s">
        <v>17</v>
      </c>
      <c r="AN795" s="1157">
        <f>$AN$9</f>
        <v>0.5</v>
      </c>
      <c r="AO795" s="1157"/>
      <c r="AP795" s="20"/>
      <c r="AQ795" s="4"/>
      <c r="AR795" s="4"/>
      <c r="AS795" s="21"/>
      <c r="AT795" s="35">
        <f>ROUND(ROUND(ROUND(H791*V768,0)*AN795,0)*AR796,0)</f>
        <v>101</v>
      </c>
      <c r="AU795" s="31"/>
    </row>
    <row r="796" spans="1:47" ht="17.100000000000001" customHeight="1" x14ac:dyDescent="0.15">
      <c r="A796" s="32">
        <v>44</v>
      </c>
      <c r="B796" s="33" t="s">
        <v>7748</v>
      </c>
      <c r="C796" s="34" t="s">
        <v>10069</v>
      </c>
      <c r="D796" s="422"/>
      <c r="E796" s="424"/>
      <c r="F796" s="29"/>
      <c r="G796" s="29"/>
      <c r="H796" s="20"/>
      <c r="K796" s="21"/>
      <c r="L796" s="1271" t="s">
        <v>4829</v>
      </c>
      <c r="M796" s="1202"/>
      <c r="N796" s="1202"/>
      <c r="O796" s="1202"/>
      <c r="P796" s="1202"/>
      <c r="Q796" s="1202"/>
      <c r="R796" s="418"/>
      <c r="S796" s="419"/>
      <c r="T796" s="425"/>
      <c r="W796" s="449"/>
      <c r="X796" s="42"/>
      <c r="Y796" s="43"/>
      <c r="Z796" s="44"/>
      <c r="AA796" s="44"/>
      <c r="AB796" s="43"/>
      <c r="AC796" s="450"/>
      <c r="AD796" s="43"/>
      <c r="AE796" s="43"/>
      <c r="AF796" s="43"/>
      <c r="AG796" s="43"/>
      <c r="AH796" s="43"/>
      <c r="AI796" s="43"/>
      <c r="AJ796" s="43"/>
      <c r="AK796" s="43"/>
      <c r="AL796" s="43"/>
      <c r="AM796" s="44"/>
      <c r="AN796" s="45"/>
      <c r="AO796" s="45"/>
      <c r="AP796" s="20"/>
      <c r="AQ796" s="23" t="s">
        <v>17</v>
      </c>
      <c r="AR796" s="1158">
        <f>AR784</f>
        <v>0.95</v>
      </c>
      <c r="AS796" s="1159"/>
      <c r="AT796" s="35">
        <f>ROUND(ROUND(ROUND(H791*P798,0)*V768,0)*AR796,0)</f>
        <v>193</v>
      </c>
      <c r="AU796" s="31"/>
    </row>
    <row r="797" spans="1:47" ht="17.100000000000001" customHeight="1" x14ac:dyDescent="0.15">
      <c r="A797" s="32">
        <v>44</v>
      </c>
      <c r="B797" s="33" t="s">
        <v>7750</v>
      </c>
      <c r="C797" s="34" t="s">
        <v>10070</v>
      </c>
      <c r="D797" s="422"/>
      <c r="E797" s="424"/>
      <c r="F797" s="29"/>
      <c r="G797" s="29"/>
      <c r="H797" s="20"/>
      <c r="K797" s="21"/>
      <c r="L797" s="1228"/>
      <c r="M797" s="1283"/>
      <c r="N797" s="1283"/>
      <c r="O797" s="1283"/>
      <c r="P797" s="1283"/>
      <c r="Q797" s="1283"/>
      <c r="R797" s="418"/>
      <c r="S797" s="419"/>
      <c r="T797" s="425"/>
      <c r="W797" s="449"/>
      <c r="X797" s="1271" t="s">
        <v>4824</v>
      </c>
      <c r="Y797" s="1202"/>
      <c r="Z797" s="1202"/>
      <c r="AA797" s="1202"/>
      <c r="AB797" s="1202"/>
      <c r="AC797" s="448" t="s">
        <v>4825</v>
      </c>
      <c r="AD797" s="99"/>
      <c r="AE797" s="99"/>
      <c r="AF797" s="43"/>
      <c r="AG797" s="43"/>
      <c r="AH797" s="43"/>
      <c r="AI797" s="43"/>
      <c r="AJ797" s="43"/>
      <c r="AK797" s="43"/>
      <c r="AL797" s="43"/>
      <c r="AM797" s="44" t="s">
        <v>17</v>
      </c>
      <c r="AN797" s="1157">
        <f>$AN$8</f>
        <v>0.7</v>
      </c>
      <c r="AO797" s="1157"/>
      <c r="AP797" s="20"/>
      <c r="AQ797" s="4"/>
      <c r="AR797" s="4"/>
      <c r="AS797" s="21"/>
      <c r="AT797" s="35">
        <f>ROUND(ROUND(ROUND(ROUND(H791*P798,0)*V768,0)*AN797,0)*AR796,0)</f>
        <v>135</v>
      </c>
      <c r="AU797" s="31"/>
    </row>
    <row r="798" spans="1:47" ht="17.100000000000001" customHeight="1" x14ac:dyDescent="0.15">
      <c r="A798" s="32">
        <v>44</v>
      </c>
      <c r="B798" s="33" t="s">
        <v>7752</v>
      </c>
      <c r="C798" s="34" t="s">
        <v>10071</v>
      </c>
      <c r="D798" s="422"/>
      <c r="E798" s="424"/>
      <c r="F798" s="29"/>
      <c r="G798" s="29"/>
      <c r="H798" s="20"/>
      <c r="K798" s="21"/>
      <c r="L798" s="420"/>
      <c r="M798" s="421"/>
      <c r="N798" s="421"/>
      <c r="O798" s="26" t="s">
        <v>17</v>
      </c>
      <c r="P798" s="1180">
        <f>$P$12</f>
        <v>0.96499999999999997</v>
      </c>
      <c r="Q798" s="1180"/>
      <c r="R798" s="166"/>
      <c r="S798" s="167"/>
      <c r="T798" s="314"/>
      <c r="W798" s="449"/>
      <c r="X798" s="1272"/>
      <c r="Y798" s="1273"/>
      <c r="Z798" s="1273"/>
      <c r="AA798" s="1273"/>
      <c r="AB798" s="1273"/>
      <c r="AC798" s="448" t="s">
        <v>8385</v>
      </c>
      <c r="AD798" s="99"/>
      <c r="AE798" s="99"/>
      <c r="AF798" s="43"/>
      <c r="AG798" s="43"/>
      <c r="AH798" s="43"/>
      <c r="AI798" s="43"/>
      <c r="AJ798" s="43"/>
      <c r="AK798" s="43"/>
      <c r="AL798" s="43"/>
      <c r="AM798" s="44" t="s">
        <v>17</v>
      </c>
      <c r="AN798" s="1157">
        <f>$AN$9</f>
        <v>0.5</v>
      </c>
      <c r="AO798" s="1157"/>
      <c r="AP798" s="24"/>
      <c r="AQ798" s="25"/>
      <c r="AR798" s="25"/>
      <c r="AS798" s="38"/>
      <c r="AT798" s="35">
        <f>ROUND(ROUND(ROUND(ROUND(H791*P798,0)*V768,0)*AN798,0)*AR796,0)</f>
        <v>97</v>
      </c>
      <c r="AU798" s="31"/>
    </row>
    <row r="799" spans="1:47" ht="17.100000000000001" customHeight="1" x14ac:dyDescent="0.15">
      <c r="A799" s="32">
        <v>44</v>
      </c>
      <c r="B799" s="33" t="s">
        <v>7754</v>
      </c>
      <c r="C799" s="34" t="s">
        <v>10072</v>
      </c>
      <c r="D799" s="422"/>
      <c r="E799" s="424"/>
      <c r="F799" s="1085" t="s">
        <v>5173</v>
      </c>
      <c r="G799" s="1281"/>
      <c r="H799" s="1085" t="s">
        <v>4866</v>
      </c>
      <c r="I799" s="1133"/>
      <c r="J799" s="1133"/>
      <c r="K799" s="1134"/>
      <c r="L799" s="416"/>
      <c r="M799" s="417"/>
      <c r="N799" s="417"/>
      <c r="O799" s="65"/>
      <c r="P799" s="156"/>
      <c r="Q799" s="156"/>
      <c r="R799" s="1301" t="s">
        <v>9279</v>
      </c>
      <c r="S799" s="1117"/>
      <c r="T799" s="1117"/>
      <c r="U799" s="1218" t="s">
        <v>9700</v>
      </c>
      <c r="V799" s="1340"/>
      <c r="W799" s="1341"/>
      <c r="X799" s="43"/>
      <c r="Y799" s="43"/>
      <c r="Z799" s="44"/>
      <c r="AA799" s="44"/>
      <c r="AB799" s="43"/>
      <c r="AC799" s="450"/>
      <c r="AD799" s="43"/>
      <c r="AE799" s="43"/>
      <c r="AF799" s="43"/>
      <c r="AG799" s="43"/>
      <c r="AH799" s="43"/>
      <c r="AI799" s="43"/>
      <c r="AJ799" s="43"/>
      <c r="AK799" s="43"/>
      <c r="AL799" s="43"/>
      <c r="AM799" s="44"/>
      <c r="AN799" s="45"/>
      <c r="AO799" s="45"/>
      <c r="AP799" s="43"/>
      <c r="AQ799" s="43"/>
      <c r="AR799" s="43"/>
      <c r="AS799" s="43"/>
      <c r="AT799" s="35">
        <f>ROUND(H803*V804,0)</f>
        <v>173</v>
      </c>
      <c r="AU799" s="66" t="s">
        <v>4822</v>
      </c>
    </row>
    <row r="800" spans="1:47" ht="17.100000000000001" customHeight="1" x14ac:dyDescent="0.15">
      <c r="A800" s="32">
        <v>44</v>
      </c>
      <c r="B800" s="33" t="s">
        <v>7756</v>
      </c>
      <c r="C800" s="34" t="s">
        <v>10073</v>
      </c>
      <c r="D800" s="422"/>
      <c r="E800" s="424"/>
      <c r="F800" s="1268"/>
      <c r="G800" s="1269"/>
      <c r="H800" s="1137"/>
      <c r="I800" s="1135"/>
      <c r="J800" s="1135"/>
      <c r="K800" s="1136"/>
      <c r="L800" s="418"/>
      <c r="M800" s="419"/>
      <c r="N800" s="419"/>
      <c r="O800" s="23"/>
      <c r="P800" s="167"/>
      <c r="Q800" s="167"/>
      <c r="R800" s="1313"/>
      <c r="S800" s="1314"/>
      <c r="T800" s="1314"/>
      <c r="U800" s="1308"/>
      <c r="V800" s="1309"/>
      <c r="W800" s="1310"/>
      <c r="X800" s="1202" t="s">
        <v>4824</v>
      </c>
      <c r="Y800" s="1202"/>
      <c r="Z800" s="1202"/>
      <c r="AA800" s="1202"/>
      <c r="AB800" s="1202"/>
      <c r="AC800" s="448" t="s">
        <v>4825</v>
      </c>
      <c r="AD800" s="99"/>
      <c r="AE800" s="99"/>
      <c r="AF800" s="43"/>
      <c r="AG800" s="43"/>
      <c r="AH800" s="43"/>
      <c r="AI800" s="43"/>
      <c r="AJ800" s="43"/>
      <c r="AK800" s="43"/>
      <c r="AL800" s="43"/>
      <c r="AM800" s="44" t="s">
        <v>17</v>
      </c>
      <c r="AN800" s="1157">
        <f>$AN$8</f>
        <v>0.7</v>
      </c>
      <c r="AO800" s="1157"/>
      <c r="AP800" s="43"/>
      <c r="AQ800" s="43"/>
      <c r="AR800" s="43"/>
      <c r="AS800" s="43"/>
      <c r="AT800" s="35">
        <f>ROUND(ROUND(H803*V804,0)*AN800,0)</f>
        <v>121</v>
      </c>
      <c r="AU800" s="31"/>
    </row>
    <row r="801" spans="1:47" ht="17.100000000000001" customHeight="1" x14ac:dyDescent="0.15">
      <c r="A801" s="32">
        <v>44</v>
      </c>
      <c r="B801" s="33" t="s">
        <v>7758</v>
      </c>
      <c r="C801" s="34" t="s">
        <v>10074</v>
      </c>
      <c r="D801" s="422"/>
      <c r="E801" s="424"/>
      <c r="F801" s="1268"/>
      <c r="G801" s="1269"/>
      <c r="H801" s="1137"/>
      <c r="I801" s="1135"/>
      <c r="J801" s="1135"/>
      <c r="K801" s="1136"/>
      <c r="L801" s="420"/>
      <c r="M801" s="421"/>
      <c r="N801" s="421"/>
      <c r="O801" s="26"/>
      <c r="P801" s="27"/>
      <c r="Q801" s="27"/>
      <c r="R801" s="1313"/>
      <c r="S801" s="1314"/>
      <c r="T801" s="1314"/>
      <c r="U801" s="1308"/>
      <c r="V801" s="1309"/>
      <c r="W801" s="1310"/>
      <c r="X801" s="1273"/>
      <c r="Y801" s="1273"/>
      <c r="Z801" s="1273"/>
      <c r="AA801" s="1273"/>
      <c r="AB801" s="1273"/>
      <c r="AC801" s="448" t="s">
        <v>8385</v>
      </c>
      <c r="AD801" s="99"/>
      <c r="AE801" s="99"/>
      <c r="AF801" s="43"/>
      <c r="AG801" s="43"/>
      <c r="AH801" s="43"/>
      <c r="AI801" s="43"/>
      <c r="AJ801" s="43"/>
      <c r="AK801" s="43"/>
      <c r="AL801" s="43"/>
      <c r="AM801" s="44" t="s">
        <v>17</v>
      </c>
      <c r="AN801" s="1157">
        <f>$AN$9</f>
        <v>0.5</v>
      </c>
      <c r="AO801" s="1157"/>
      <c r="AP801" s="43"/>
      <c r="AQ801" s="43"/>
      <c r="AR801" s="43"/>
      <c r="AS801" s="43"/>
      <c r="AT801" s="35">
        <f>ROUND(ROUND(H803*V804,0)*AN801,0)</f>
        <v>87</v>
      </c>
      <c r="AU801" s="31"/>
    </row>
    <row r="802" spans="1:47" ht="17.100000000000001" customHeight="1" x14ac:dyDescent="0.15">
      <c r="A802" s="32">
        <v>44</v>
      </c>
      <c r="B802" s="33" t="s">
        <v>7760</v>
      </c>
      <c r="C802" s="34" t="s">
        <v>10075</v>
      </c>
      <c r="D802" s="422"/>
      <c r="E802" s="424"/>
      <c r="F802" s="1276"/>
      <c r="G802" s="1277"/>
      <c r="H802" s="1268"/>
      <c r="I802" s="1269"/>
      <c r="J802" s="1269"/>
      <c r="K802" s="1270"/>
      <c r="L802" s="1271" t="s">
        <v>4829</v>
      </c>
      <c r="M802" s="1202"/>
      <c r="N802" s="1202"/>
      <c r="O802" s="1202"/>
      <c r="P802" s="1202"/>
      <c r="Q802" s="1202"/>
      <c r="R802" s="1313"/>
      <c r="S802" s="1314"/>
      <c r="T802" s="1314"/>
      <c r="U802" s="1068"/>
      <c r="V802" s="1069"/>
      <c r="W802" s="1070"/>
      <c r="X802" s="43"/>
      <c r="Y802" s="43"/>
      <c r="Z802" s="44"/>
      <c r="AA802" s="44"/>
      <c r="AB802" s="43"/>
      <c r="AC802" s="450"/>
      <c r="AD802" s="43"/>
      <c r="AE802" s="43"/>
      <c r="AF802" s="43"/>
      <c r="AG802" s="43"/>
      <c r="AH802" s="43"/>
      <c r="AI802" s="43"/>
      <c r="AJ802" s="43"/>
      <c r="AK802" s="43"/>
      <c r="AL802" s="43"/>
      <c r="AM802" s="44"/>
      <c r="AN802" s="45"/>
      <c r="AO802" s="45"/>
      <c r="AP802" s="43"/>
      <c r="AQ802" s="43"/>
      <c r="AR802" s="25"/>
      <c r="AS802" s="25"/>
      <c r="AT802" s="35">
        <f>ROUND(ROUND(H803*P804,0)*V804,0)</f>
        <v>167</v>
      </c>
      <c r="AU802" s="31"/>
    </row>
    <row r="803" spans="1:47" ht="17.100000000000001" customHeight="1" x14ac:dyDescent="0.15">
      <c r="A803" s="32">
        <v>44</v>
      </c>
      <c r="B803" s="33" t="s">
        <v>7762</v>
      </c>
      <c r="C803" s="34" t="s">
        <v>10076</v>
      </c>
      <c r="D803" s="422"/>
      <c r="E803" s="424"/>
      <c r="F803" s="1276"/>
      <c r="G803" s="1277"/>
      <c r="H803" s="1280">
        <f>'16就労移行支援(養成・基本)'!K383</f>
        <v>345</v>
      </c>
      <c r="I803" s="1108"/>
      <c r="J803" s="4" t="s">
        <v>21</v>
      </c>
      <c r="K803" s="22"/>
      <c r="L803" s="1228"/>
      <c r="M803" s="1283"/>
      <c r="N803" s="1283"/>
      <c r="O803" s="1283"/>
      <c r="P803" s="1283"/>
      <c r="Q803" s="1283"/>
      <c r="R803" s="1313"/>
      <c r="S803" s="1314"/>
      <c r="T803" s="1315"/>
      <c r="W803" s="449"/>
      <c r="X803" s="1271" t="s">
        <v>4824</v>
      </c>
      <c r="Y803" s="1202"/>
      <c r="Z803" s="1202"/>
      <c r="AA803" s="1202"/>
      <c r="AB803" s="1202"/>
      <c r="AC803" s="448" t="s">
        <v>4825</v>
      </c>
      <c r="AD803" s="99"/>
      <c r="AE803" s="99"/>
      <c r="AF803" s="43"/>
      <c r="AG803" s="43"/>
      <c r="AH803" s="43"/>
      <c r="AI803" s="43"/>
      <c r="AJ803" s="43"/>
      <c r="AK803" s="43"/>
      <c r="AL803" s="43"/>
      <c r="AM803" s="44" t="s">
        <v>17</v>
      </c>
      <c r="AN803" s="1157">
        <f>$AN$8</f>
        <v>0.7</v>
      </c>
      <c r="AO803" s="1157"/>
      <c r="AP803" s="25"/>
      <c r="AQ803" s="25"/>
      <c r="AR803" s="25"/>
      <c r="AS803" s="25"/>
      <c r="AT803" s="35">
        <f>ROUND(ROUND(ROUND(H803*P804,0)*V804,0)*AN803,0)</f>
        <v>117</v>
      </c>
      <c r="AU803" s="31"/>
    </row>
    <row r="804" spans="1:47" ht="17.100000000000001" customHeight="1" x14ac:dyDescent="0.15">
      <c r="A804" s="32">
        <v>44</v>
      </c>
      <c r="B804" s="33" t="s">
        <v>7764</v>
      </c>
      <c r="C804" s="34" t="s">
        <v>10077</v>
      </c>
      <c r="D804" s="422"/>
      <c r="E804" s="424"/>
      <c r="F804" s="1276"/>
      <c r="G804" s="1277"/>
      <c r="H804" s="418"/>
      <c r="I804" s="419"/>
      <c r="J804" s="419"/>
      <c r="K804" s="425"/>
      <c r="L804" s="420"/>
      <c r="M804" s="421"/>
      <c r="N804" s="421"/>
      <c r="O804" s="26" t="s">
        <v>17</v>
      </c>
      <c r="P804" s="1180">
        <f>$P$12</f>
        <v>0.96499999999999997</v>
      </c>
      <c r="Q804" s="1180"/>
      <c r="R804" s="1276"/>
      <c r="S804" s="1277"/>
      <c r="T804" s="1278"/>
      <c r="U804" s="23" t="s">
        <v>17</v>
      </c>
      <c r="V804" s="1158">
        <f>$V$432</f>
        <v>0.5</v>
      </c>
      <c r="W804" s="1159"/>
      <c r="X804" s="1272"/>
      <c r="Y804" s="1273"/>
      <c r="Z804" s="1273"/>
      <c r="AA804" s="1273"/>
      <c r="AB804" s="1273"/>
      <c r="AC804" s="448" t="s">
        <v>8385</v>
      </c>
      <c r="AD804" s="99"/>
      <c r="AE804" s="99"/>
      <c r="AF804" s="43"/>
      <c r="AG804" s="43"/>
      <c r="AH804" s="43"/>
      <c r="AI804" s="43"/>
      <c r="AJ804" s="43"/>
      <c r="AK804" s="43"/>
      <c r="AL804" s="43"/>
      <c r="AM804" s="44" t="s">
        <v>17</v>
      </c>
      <c r="AN804" s="1157">
        <f>$AN$9</f>
        <v>0.5</v>
      </c>
      <c r="AO804" s="1157"/>
      <c r="AP804" s="25"/>
      <c r="AQ804" s="25"/>
      <c r="AR804" s="25"/>
      <c r="AS804" s="25"/>
      <c r="AT804" s="35">
        <f>ROUND(ROUND(ROUND(H803*P804,0)*V804,0)*AN804,0)</f>
        <v>84</v>
      </c>
      <c r="AU804" s="31"/>
    </row>
    <row r="805" spans="1:47" ht="17.100000000000001" customHeight="1" x14ac:dyDescent="0.15">
      <c r="A805" s="32">
        <v>44</v>
      </c>
      <c r="B805" s="33" t="s">
        <v>7766</v>
      </c>
      <c r="C805" s="34" t="s">
        <v>10078</v>
      </c>
      <c r="D805" s="422"/>
      <c r="E805" s="424"/>
      <c r="F805" s="29"/>
      <c r="G805" s="29"/>
      <c r="H805" s="20"/>
      <c r="K805" s="21"/>
      <c r="L805" s="416"/>
      <c r="M805" s="417"/>
      <c r="N805" s="417"/>
      <c r="O805" s="65"/>
      <c r="P805" s="156"/>
      <c r="Q805" s="156"/>
      <c r="R805" s="166"/>
      <c r="S805" s="167"/>
      <c r="T805" s="314"/>
      <c r="W805" s="449"/>
      <c r="X805" s="42"/>
      <c r="Y805" s="43"/>
      <c r="Z805" s="44"/>
      <c r="AA805" s="44"/>
      <c r="AB805" s="43"/>
      <c r="AC805" s="450"/>
      <c r="AD805" s="43"/>
      <c r="AE805" s="43"/>
      <c r="AF805" s="43"/>
      <c r="AG805" s="43"/>
      <c r="AH805" s="43"/>
      <c r="AI805" s="43"/>
      <c r="AJ805" s="43"/>
      <c r="AK805" s="43"/>
      <c r="AL805" s="43"/>
      <c r="AM805" s="44"/>
      <c r="AN805" s="45"/>
      <c r="AO805" s="45"/>
      <c r="AP805" s="1198" t="s">
        <v>4833</v>
      </c>
      <c r="AQ805" s="1281"/>
      <c r="AR805" s="1281"/>
      <c r="AS805" s="1299"/>
      <c r="AT805" s="35">
        <f>ROUND(ROUND(H803*V804,0)*AR808,0)</f>
        <v>164</v>
      </c>
      <c r="AU805" s="31"/>
    </row>
    <row r="806" spans="1:47" ht="17.100000000000001" customHeight="1" x14ac:dyDescent="0.15">
      <c r="A806" s="32">
        <v>44</v>
      </c>
      <c r="B806" s="33" t="s">
        <v>7768</v>
      </c>
      <c r="C806" s="34" t="s">
        <v>10079</v>
      </c>
      <c r="D806" s="422"/>
      <c r="E806" s="424"/>
      <c r="F806" s="29"/>
      <c r="G806" s="29"/>
      <c r="H806" s="20"/>
      <c r="K806" s="21"/>
      <c r="L806" s="418"/>
      <c r="M806" s="419"/>
      <c r="N806" s="419"/>
      <c r="O806" s="23"/>
      <c r="P806" s="167"/>
      <c r="Q806" s="167"/>
      <c r="R806" s="166"/>
      <c r="S806" s="167"/>
      <c r="T806" s="314"/>
      <c r="W806" s="449"/>
      <c r="X806" s="1271" t="s">
        <v>4824</v>
      </c>
      <c r="Y806" s="1202"/>
      <c r="Z806" s="1202"/>
      <c r="AA806" s="1202"/>
      <c r="AB806" s="1202"/>
      <c r="AC806" s="448" t="s">
        <v>4825</v>
      </c>
      <c r="AD806" s="99"/>
      <c r="AE806" s="99"/>
      <c r="AF806" s="43"/>
      <c r="AG806" s="43"/>
      <c r="AH806" s="43"/>
      <c r="AI806" s="43"/>
      <c r="AJ806" s="43"/>
      <c r="AK806" s="43"/>
      <c r="AL806" s="43"/>
      <c r="AM806" s="44" t="s">
        <v>17</v>
      </c>
      <c r="AN806" s="1157">
        <f>$AN$8</f>
        <v>0.7</v>
      </c>
      <c r="AO806" s="1157"/>
      <c r="AP806" s="1268"/>
      <c r="AQ806" s="1269"/>
      <c r="AR806" s="1269"/>
      <c r="AS806" s="1270"/>
      <c r="AT806" s="35">
        <f>ROUND(ROUND(ROUND(H803*V804,0)*AN806,0)*AR808,0)</f>
        <v>115</v>
      </c>
      <c r="AU806" s="31"/>
    </row>
    <row r="807" spans="1:47" ht="17.100000000000001" customHeight="1" x14ac:dyDescent="0.15">
      <c r="A807" s="32">
        <v>44</v>
      </c>
      <c r="B807" s="33" t="s">
        <v>7770</v>
      </c>
      <c r="C807" s="34" t="s">
        <v>10080</v>
      </c>
      <c r="D807" s="422"/>
      <c r="E807" s="424"/>
      <c r="F807" s="29"/>
      <c r="G807" s="29"/>
      <c r="H807" s="20"/>
      <c r="K807" s="21"/>
      <c r="L807" s="420"/>
      <c r="M807" s="421"/>
      <c r="N807" s="421"/>
      <c r="O807" s="26"/>
      <c r="P807" s="27"/>
      <c r="Q807" s="27"/>
      <c r="R807" s="166"/>
      <c r="S807" s="167"/>
      <c r="T807" s="314"/>
      <c r="W807" s="449"/>
      <c r="X807" s="1272"/>
      <c r="Y807" s="1273"/>
      <c r="Z807" s="1273"/>
      <c r="AA807" s="1273"/>
      <c r="AB807" s="1273"/>
      <c r="AC807" s="448" t="s">
        <v>8385</v>
      </c>
      <c r="AD807" s="99"/>
      <c r="AE807" s="99"/>
      <c r="AF807" s="43"/>
      <c r="AG807" s="43"/>
      <c r="AH807" s="43"/>
      <c r="AI807" s="43"/>
      <c r="AJ807" s="43"/>
      <c r="AK807" s="43"/>
      <c r="AL807" s="43"/>
      <c r="AM807" s="44" t="s">
        <v>17</v>
      </c>
      <c r="AN807" s="1157">
        <f>$AN$9</f>
        <v>0.5</v>
      </c>
      <c r="AO807" s="1157"/>
      <c r="AP807" s="20"/>
      <c r="AQ807" s="4"/>
      <c r="AR807" s="4"/>
      <c r="AS807" s="21"/>
      <c r="AT807" s="35">
        <f>ROUND(ROUND(ROUND(H803*V804,0)*AN807,0)*AR808,0)</f>
        <v>83</v>
      </c>
      <c r="AU807" s="31"/>
    </row>
    <row r="808" spans="1:47" ht="17.100000000000001" customHeight="1" x14ac:dyDescent="0.15">
      <c r="A808" s="32">
        <v>44</v>
      </c>
      <c r="B808" s="33" t="s">
        <v>7772</v>
      </c>
      <c r="C808" s="34" t="s">
        <v>10081</v>
      </c>
      <c r="D808" s="422"/>
      <c r="E808" s="424"/>
      <c r="F808" s="29"/>
      <c r="G808" s="29"/>
      <c r="H808" s="20"/>
      <c r="K808" s="21"/>
      <c r="L808" s="1271" t="s">
        <v>4829</v>
      </c>
      <c r="M808" s="1202"/>
      <c r="N808" s="1202"/>
      <c r="O808" s="1202"/>
      <c r="P808" s="1202"/>
      <c r="Q808" s="1202"/>
      <c r="R808" s="418"/>
      <c r="S808" s="419"/>
      <c r="T808" s="425"/>
      <c r="W808" s="449"/>
      <c r="X808" s="42"/>
      <c r="Y808" s="43"/>
      <c r="Z808" s="44"/>
      <c r="AA808" s="44"/>
      <c r="AB808" s="43"/>
      <c r="AC808" s="450"/>
      <c r="AD808" s="43"/>
      <c r="AE808" s="43"/>
      <c r="AF808" s="43"/>
      <c r="AG808" s="43"/>
      <c r="AH808" s="43"/>
      <c r="AI808" s="43"/>
      <c r="AJ808" s="43"/>
      <c r="AK808" s="43"/>
      <c r="AL808" s="43"/>
      <c r="AM808" s="44"/>
      <c r="AN808" s="45"/>
      <c r="AO808" s="45"/>
      <c r="AP808" s="20"/>
      <c r="AQ808" s="23" t="s">
        <v>17</v>
      </c>
      <c r="AR808" s="1158">
        <f>AR796</f>
        <v>0.95</v>
      </c>
      <c r="AS808" s="1159"/>
      <c r="AT808" s="35">
        <f>ROUND(ROUND(ROUND(H803*P810,0)*V804,0)*AR808,0)</f>
        <v>159</v>
      </c>
      <c r="AU808" s="31"/>
    </row>
    <row r="809" spans="1:47" ht="17.100000000000001" customHeight="1" x14ac:dyDescent="0.15">
      <c r="A809" s="32">
        <v>44</v>
      </c>
      <c r="B809" s="33" t="s">
        <v>7774</v>
      </c>
      <c r="C809" s="34" t="s">
        <v>10082</v>
      </c>
      <c r="D809" s="422"/>
      <c r="E809" s="424"/>
      <c r="F809" s="29"/>
      <c r="G809" s="29"/>
      <c r="H809" s="20"/>
      <c r="K809" s="21"/>
      <c r="L809" s="1228"/>
      <c r="M809" s="1283"/>
      <c r="N809" s="1283"/>
      <c r="O809" s="1283"/>
      <c r="P809" s="1283"/>
      <c r="Q809" s="1283"/>
      <c r="R809" s="418"/>
      <c r="S809" s="419"/>
      <c r="T809" s="425"/>
      <c r="W809" s="449"/>
      <c r="X809" s="1271" t="s">
        <v>4824</v>
      </c>
      <c r="Y809" s="1202"/>
      <c r="Z809" s="1202"/>
      <c r="AA809" s="1202"/>
      <c r="AB809" s="1202"/>
      <c r="AC809" s="448" t="s">
        <v>4825</v>
      </c>
      <c r="AD809" s="99"/>
      <c r="AE809" s="99"/>
      <c r="AF809" s="43"/>
      <c r="AG809" s="43"/>
      <c r="AH809" s="43"/>
      <c r="AI809" s="43"/>
      <c r="AJ809" s="43"/>
      <c r="AK809" s="43"/>
      <c r="AL809" s="43"/>
      <c r="AM809" s="44" t="s">
        <v>17</v>
      </c>
      <c r="AN809" s="1157">
        <f>$AN$8</f>
        <v>0.7</v>
      </c>
      <c r="AO809" s="1157"/>
      <c r="AP809" s="20"/>
      <c r="AQ809" s="4"/>
      <c r="AR809" s="4"/>
      <c r="AS809" s="21"/>
      <c r="AT809" s="35">
        <f>ROUND(ROUND(ROUND(ROUND(H803*P810,0)*V804,0)*AN809,0)*AR808,0)</f>
        <v>111</v>
      </c>
      <c r="AU809" s="31"/>
    </row>
    <row r="810" spans="1:47" ht="17.100000000000001" customHeight="1" x14ac:dyDescent="0.15">
      <c r="A810" s="32">
        <v>44</v>
      </c>
      <c r="B810" s="33" t="s">
        <v>7776</v>
      </c>
      <c r="C810" s="34" t="s">
        <v>10083</v>
      </c>
      <c r="D810" s="422"/>
      <c r="E810" s="424"/>
      <c r="F810" s="29"/>
      <c r="G810" s="29"/>
      <c r="H810" s="20"/>
      <c r="K810" s="21"/>
      <c r="L810" s="420"/>
      <c r="M810" s="421"/>
      <c r="N810" s="421"/>
      <c r="O810" s="26" t="s">
        <v>17</v>
      </c>
      <c r="P810" s="1180">
        <f>$P$12</f>
        <v>0.96499999999999997</v>
      </c>
      <c r="Q810" s="1180"/>
      <c r="R810" s="166"/>
      <c r="S810" s="167"/>
      <c r="T810" s="314"/>
      <c r="W810" s="449"/>
      <c r="X810" s="1272"/>
      <c r="Y810" s="1273"/>
      <c r="Z810" s="1273"/>
      <c r="AA810" s="1273"/>
      <c r="AB810" s="1273"/>
      <c r="AC810" s="448" t="s">
        <v>8385</v>
      </c>
      <c r="AD810" s="99"/>
      <c r="AE810" s="99"/>
      <c r="AF810" s="43"/>
      <c r="AG810" s="43"/>
      <c r="AH810" s="43"/>
      <c r="AI810" s="43"/>
      <c r="AJ810" s="43"/>
      <c r="AK810" s="43"/>
      <c r="AL810" s="43"/>
      <c r="AM810" s="44" t="s">
        <v>17</v>
      </c>
      <c r="AN810" s="1157">
        <f>$AN$9</f>
        <v>0.5</v>
      </c>
      <c r="AO810" s="1157"/>
      <c r="AP810" s="24"/>
      <c r="AQ810" s="25"/>
      <c r="AR810" s="25"/>
      <c r="AS810" s="38"/>
      <c r="AT810" s="35">
        <f>ROUND(ROUND(ROUND(ROUND(H803*P810,0)*V804,0)*AN810,0)*AR808,0)</f>
        <v>80</v>
      </c>
      <c r="AU810" s="31"/>
    </row>
    <row r="811" spans="1:47" ht="17.100000000000001" customHeight="1" x14ac:dyDescent="0.15">
      <c r="A811" s="32">
        <v>44</v>
      </c>
      <c r="B811" s="33" t="s">
        <v>7778</v>
      </c>
      <c r="C811" s="34" t="s">
        <v>10084</v>
      </c>
      <c r="D811" s="422"/>
      <c r="E811" s="424"/>
      <c r="F811" s="29"/>
      <c r="G811" s="29"/>
      <c r="H811" s="1085" t="s">
        <v>4879</v>
      </c>
      <c r="I811" s="1133"/>
      <c r="J811" s="1133"/>
      <c r="K811" s="1134"/>
      <c r="L811" s="416"/>
      <c r="M811" s="417"/>
      <c r="N811" s="417"/>
      <c r="O811" s="65"/>
      <c r="P811" s="156"/>
      <c r="Q811" s="156"/>
      <c r="R811" s="166"/>
      <c r="S811" s="167"/>
      <c r="T811" s="167"/>
      <c r="U811" s="93"/>
      <c r="V811" s="2"/>
      <c r="W811" s="22"/>
      <c r="X811" s="43"/>
      <c r="Y811" s="43"/>
      <c r="Z811" s="44"/>
      <c r="AA811" s="44"/>
      <c r="AB811" s="43"/>
      <c r="AC811" s="450"/>
      <c r="AD811" s="43"/>
      <c r="AE811" s="43"/>
      <c r="AF811" s="43"/>
      <c r="AG811" s="43"/>
      <c r="AH811" s="43"/>
      <c r="AI811" s="43"/>
      <c r="AJ811" s="43"/>
      <c r="AK811" s="43"/>
      <c r="AL811" s="43"/>
      <c r="AM811" s="44"/>
      <c r="AN811" s="45"/>
      <c r="AO811" s="45"/>
      <c r="AP811" s="25"/>
      <c r="AQ811" s="25"/>
      <c r="AR811" s="25"/>
      <c r="AS811" s="25"/>
      <c r="AT811" s="35">
        <f>ROUND(H815*V804,0)</f>
        <v>160</v>
      </c>
      <c r="AU811" s="31"/>
    </row>
    <row r="812" spans="1:47" ht="17.100000000000001" customHeight="1" x14ac:dyDescent="0.15">
      <c r="A812" s="32">
        <v>44</v>
      </c>
      <c r="B812" s="33" t="s">
        <v>7780</v>
      </c>
      <c r="C812" s="34" t="s">
        <v>10085</v>
      </c>
      <c r="D812" s="422"/>
      <c r="E812" s="424"/>
      <c r="F812" s="29"/>
      <c r="G812" s="29"/>
      <c r="H812" s="1137"/>
      <c r="I812" s="1135"/>
      <c r="J812" s="1135"/>
      <c r="K812" s="1136"/>
      <c r="L812" s="418"/>
      <c r="M812" s="419"/>
      <c r="N812" s="419"/>
      <c r="O812" s="23"/>
      <c r="P812" s="167"/>
      <c r="Q812" s="167"/>
      <c r="R812" s="166"/>
      <c r="S812" s="167"/>
      <c r="T812" s="167"/>
      <c r="U812" s="93"/>
      <c r="V812" s="2"/>
      <c r="W812" s="22"/>
      <c r="X812" s="1202" t="s">
        <v>4824</v>
      </c>
      <c r="Y812" s="1202"/>
      <c r="Z812" s="1202"/>
      <c r="AA812" s="1202"/>
      <c r="AB812" s="1202"/>
      <c r="AC812" s="448" t="s">
        <v>4825</v>
      </c>
      <c r="AD812" s="99"/>
      <c r="AE812" s="99"/>
      <c r="AF812" s="43"/>
      <c r="AG812" s="43"/>
      <c r="AH812" s="43"/>
      <c r="AI812" s="43"/>
      <c r="AJ812" s="43"/>
      <c r="AK812" s="43"/>
      <c r="AL812" s="43"/>
      <c r="AM812" s="44" t="s">
        <v>17</v>
      </c>
      <c r="AN812" s="1157">
        <f>$AN$8</f>
        <v>0.7</v>
      </c>
      <c r="AO812" s="1157"/>
      <c r="AP812" s="43"/>
      <c r="AQ812" s="43"/>
      <c r="AR812" s="43"/>
      <c r="AS812" s="43"/>
      <c r="AT812" s="35">
        <f>ROUND(ROUND(H815*V804,0)*AN812,0)</f>
        <v>112</v>
      </c>
      <c r="AU812" s="31"/>
    </row>
    <row r="813" spans="1:47" ht="17.100000000000001" customHeight="1" x14ac:dyDescent="0.15">
      <c r="A813" s="32">
        <v>44</v>
      </c>
      <c r="B813" s="33" t="s">
        <v>7782</v>
      </c>
      <c r="C813" s="34" t="s">
        <v>10086</v>
      </c>
      <c r="D813" s="422"/>
      <c r="E813" s="424"/>
      <c r="F813" s="29"/>
      <c r="G813" s="29"/>
      <c r="H813" s="1137"/>
      <c r="I813" s="1135"/>
      <c r="J813" s="1135"/>
      <c r="K813" s="1136"/>
      <c r="L813" s="420"/>
      <c r="M813" s="421"/>
      <c r="N813" s="421"/>
      <c r="O813" s="26"/>
      <c r="P813" s="27"/>
      <c r="Q813" s="27"/>
      <c r="R813" s="166"/>
      <c r="S813" s="167"/>
      <c r="T813" s="167"/>
      <c r="U813" s="93"/>
      <c r="V813" s="2"/>
      <c r="W813" s="22"/>
      <c r="X813" s="1273"/>
      <c r="Y813" s="1273"/>
      <c r="Z813" s="1273"/>
      <c r="AA813" s="1273"/>
      <c r="AB813" s="1273"/>
      <c r="AC813" s="448" t="s">
        <v>8385</v>
      </c>
      <c r="AD813" s="99"/>
      <c r="AE813" s="99"/>
      <c r="AF813" s="43"/>
      <c r="AG813" s="43"/>
      <c r="AH813" s="43"/>
      <c r="AI813" s="43"/>
      <c r="AJ813" s="43"/>
      <c r="AK813" s="43"/>
      <c r="AL813" s="43"/>
      <c r="AM813" s="44" t="s">
        <v>17</v>
      </c>
      <c r="AN813" s="1157">
        <f>$AN$9</f>
        <v>0.5</v>
      </c>
      <c r="AO813" s="1157"/>
      <c r="AP813" s="43"/>
      <c r="AQ813" s="43"/>
      <c r="AR813" s="43"/>
      <c r="AS813" s="43"/>
      <c r="AT813" s="35">
        <f>ROUND(ROUND(H815*V804,0)*AN813,0)</f>
        <v>80</v>
      </c>
      <c r="AU813" s="31"/>
    </row>
    <row r="814" spans="1:47" ht="17.100000000000001" customHeight="1" x14ac:dyDescent="0.15">
      <c r="A814" s="32">
        <v>44</v>
      </c>
      <c r="B814" s="33" t="s">
        <v>7784</v>
      </c>
      <c r="C814" s="34" t="s">
        <v>10087</v>
      </c>
      <c r="D814" s="422"/>
      <c r="E814" s="424"/>
      <c r="F814" s="29"/>
      <c r="G814" s="29"/>
      <c r="H814" s="1268"/>
      <c r="I814" s="1269"/>
      <c r="J814" s="1269"/>
      <c r="K814" s="1270"/>
      <c r="L814" s="1271" t="s">
        <v>4829</v>
      </c>
      <c r="M814" s="1202"/>
      <c r="N814" s="1202"/>
      <c r="O814" s="1202"/>
      <c r="P814" s="1202"/>
      <c r="Q814" s="1202"/>
      <c r="R814" s="418"/>
      <c r="S814" s="419"/>
      <c r="T814" s="419"/>
      <c r="U814" s="93"/>
      <c r="V814" s="2"/>
      <c r="W814" s="22"/>
      <c r="X814" s="43"/>
      <c r="Y814" s="43"/>
      <c r="Z814" s="44"/>
      <c r="AA814" s="44"/>
      <c r="AB814" s="43"/>
      <c r="AC814" s="450"/>
      <c r="AD814" s="43"/>
      <c r="AE814" s="43"/>
      <c r="AF814" s="43"/>
      <c r="AG814" s="43"/>
      <c r="AH814" s="43"/>
      <c r="AI814" s="43"/>
      <c r="AJ814" s="43"/>
      <c r="AK814" s="43"/>
      <c r="AL814" s="43"/>
      <c r="AM814" s="44"/>
      <c r="AN814" s="45"/>
      <c r="AO814" s="45"/>
      <c r="AP814" s="43"/>
      <c r="AQ814" s="43"/>
      <c r="AR814" s="25"/>
      <c r="AS814" s="25"/>
      <c r="AT814" s="35">
        <f>ROUND(ROUND(H815*P816,0)*V804,0)</f>
        <v>154</v>
      </c>
      <c r="AU814" s="31"/>
    </row>
    <row r="815" spans="1:47" ht="17.100000000000001" customHeight="1" x14ac:dyDescent="0.15">
      <c r="A815" s="32">
        <v>44</v>
      </c>
      <c r="B815" s="33" t="s">
        <v>7786</v>
      </c>
      <c r="C815" s="34" t="s">
        <v>10088</v>
      </c>
      <c r="D815" s="422"/>
      <c r="E815" s="424"/>
      <c r="F815" s="29"/>
      <c r="G815" s="29"/>
      <c r="H815" s="1280">
        <f>'16就労移行支援(養成・基本)'!K395</f>
        <v>319</v>
      </c>
      <c r="I815" s="1108"/>
      <c r="J815" s="4" t="s">
        <v>21</v>
      </c>
      <c r="K815" s="22"/>
      <c r="L815" s="1228"/>
      <c r="M815" s="1283"/>
      <c r="N815" s="1283"/>
      <c r="O815" s="1283"/>
      <c r="P815" s="1283"/>
      <c r="Q815" s="1283"/>
      <c r="R815" s="418"/>
      <c r="S815" s="419"/>
      <c r="T815" s="419"/>
      <c r="U815" s="93"/>
      <c r="V815" s="2"/>
      <c r="W815" s="22"/>
      <c r="X815" s="1202" t="s">
        <v>4824</v>
      </c>
      <c r="Y815" s="1202"/>
      <c r="Z815" s="1202"/>
      <c r="AA815" s="1202"/>
      <c r="AB815" s="1202"/>
      <c r="AC815" s="448" t="s">
        <v>4825</v>
      </c>
      <c r="AD815" s="99"/>
      <c r="AE815" s="99"/>
      <c r="AF815" s="43"/>
      <c r="AG815" s="43"/>
      <c r="AH815" s="43"/>
      <c r="AI815" s="43"/>
      <c r="AJ815" s="43"/>
      <c r="AK815" s="43"/>
      <c r="AL815" s="43"/>
      <c r="AM815" s="44" t="s">
        <v>17</v>
      </c>
      <c r="AN815" s="1157">
        <f>$AN$8</f>
        <v>0.7</v>
      </c>
      <c r="AO815" s="1157"/>
      <c r="AP815" s="25"/>
      <c r="AQ815" s="25"/>
      <c r="AR815" s="25"/>
      <c r="AS815" s="25"/>
      <c r="AT815" s="35">
        <f>ROUND(ROUND(ROUND(H815*P816,0)*V804,0)*AN815,0)</f>
        <v>108</v>
      </c>
      <c r="AU815" s="31"/>
    </row>
    <row r="816" spans="1:47" ht="17.100000000000001" customHeight="1" x14ac:dyDescent="0.15">
      <c r="A816" s="32">
        <v>44</v>
      </c>
      <c r="B816" s="33" t="s">
        <v>7788</v>
      </c>
      <c r="C816" s="34" t="s">
        <v>10089</v>
      </c>
      <c r="D816" s="422"/>
      <c r="E816" s="424"/>
      <c r="F816" s="29"/>
      <c r="G816" s="29"/>
      <c r="H816" s="418"/>
      <c r="I816" s="419"/>
      <c r="J816" s="419"/>
      <c r="K816" s="425"/>
      <c r="L816" s="420"/>
      <c r="M816" s="421"/>
      <c r="N816" s="421"/>
      <c r="O816" s="26" t="s">
        <v>17</v>
      </c>
      <c r="P816" s="1180">
        <f>$P$12</f>
        <v>0.96499999999999997</v>
      </c>
      <c r="Q816" s="1180"/>
      <c r="R816" s="166"/>
      <c r="S816" s="167"/>
      <c r="T816" s="167"/>
      <c r="U816" s="93"/>
      <c r="V816" s="2"/>
      <c r="W816" s="22"/>
      <c r="X816" s="1273"/>
      <c r="Y816" s="1273"/>
      <c r="Z816" s="1273"/>
      <c r="AA816" s="1273"/>
      <c r="AB816" s="1273"/>
      <c r="AC816" s="448" t="s">
        <v>8385</v>
      </c>
      <c r="AD816" s="99"/>
      <c r="AE816" s="99"/>
      <c r="AF816" s="43"/>
      <c r="AG816" s="43"/>
      <c r="AH816" s="43"/>
      <c r="AI816" s="43"/>
      <c r="AJ816" s="43"/>
      <c r="AK816" s="43"/>
      <c r="AL816" s="43"/>
      <c r="AM816" s="44" t="s">
        <v>17</v>
      </c>
      <c r="AN816" s="1157">
        <f>$AN$9</f>
        <v>0.5</v>
      </c>
      <c r="AO816" s="1157"/>
      <c r="AP816" s="25"/>
      <c r="AQ816" s="25"/>
      <c r="AR816" s="25"/>
      <c r="AS816" s="25"/>
      <c r="AT816" s="35">
        <f>ROUND(ROUND(ROUND(H815*P816,0)*V804,0)*AN816,0)</f>
        <v>77</v>
      </c>
      <c r="AU816" s="31"/>
    </row>
    <row r="817" spans="1:47" ht="17.100000000000001" customHeight="1" x14ac:dyDescent="0.15">
      <c r="A817" s="32">
        <v>44</v>
      </c>
      <c r="B817" s="33" t="s">
        <v>7790</v>
      </c>
      <c r="C817" s="34" t="s">
        <v>10090</v>
      </c>
      <c r="D817" s="422"/>
      <c r="E817" s="424"/>
      <c r="F817" s="29"/>
      <c r="G817" s="29"/>
      <c r="H817" s="20"/>
      <c r="K817" s="21"/>
      <c r="L817" s="416"/>
      <c r="M817" s="417"/>
      <c r="N817" s="417"/>
      <c r="O817" s="65"/>
      <c r="P817" s="156"/>
      <c r="Q817" s="156"/>
      <c r="R817" s="166"/>
      <c r="S817" s="167"/>
      <c r="T817" s="314"/>
      <c r="W817" s="449"/>
      <c r="X817" s="42"/>
      <c r="Y817" s="43"/>
      <c r="Z817" s="44"/>
      <c r="AA817" s="44"/>
      <c r="AB817" s="43"/>
      <c r="AC817" s="450"/>
      <c r="AD817" s="43"/>
      <c r="AE817" s="43"/>
      <c r="AF817" s="43"/>
      <c r="AG817" s="43"/>
      <c r="AH817" s="43"/>
      <c r="AI817" s="43"/>
      <c r="AJ817" s="43"/>
      <c r="AK817" s="43"/>
      <c r="AL817" s="43"/>
      <c r="AM817" s="44"/>
      <c r="AN817" s="45"/>
      <c r="AO817" s="45"/>
      <c r="AP817" s="1198" t="s">
        <v>4833</v>
      </c>
      <c r="AQ817" s="1281"/>
      <c r="AR817" s="1281"/>
      <c r="AS817" s="1299"/>
      <c r="AT817" s="35">
        <f>ROUND(ROUND(H815*V804,0)*AR820,0)</f>
        <v>152</v>
      </c>
      <c r="AU817" s="31"/>
    </row>
    <row r="818" spans="1:47" ht="17.100000000000001" customHeight="1" x14ac:dyDescent="0.15">
      <c r="A818" s="32">
        <v>44</v>
      </c>
      <c r="B818" s="33" t="s">
        <v>7792</v>
      </c>
      <c r="C818" s="34" t="s">
        <v>10091</v>
      </c>
      <c r="D818" s="422"/>
      <c r="E818" s="424"/>
      <c r="F818" s="29"/>
      <c r="G818" s="29"/>
      <c r="H818" s="20"/>
      <c r="K818" s="21"/>
      <c r="L818" s="418"/>
      <c r="M818" s="419"/>
      <c r="N818" s="419"/>
      <c r="O818" s="23"/>
      <c r="P818" s="167"/>
      <c r="Q818" s="167"/>
      <c r="R818" s="166"/>
      <c r="S818" s="167"/>
      <c r="T818" s="314"/>
      <c r="W818" s="449"/>
      <c r="X818" s="1271" t="s">
        <v>4824</v>
      </c>
      <c r="Y818" s="1202"/>
      <c r="Z818" s="1202"/>
      <c r="AA818" s="1202"/>
      <c r="AB818" s="1202"/>
      <c r="AC818" s="448" t="s">
        <v>4825</v>
      </c>
      <c r="AD818" s="99"/>
      <c r="AE818" s="99"/>
      <c r="AF818" s="43"/>
      <c r="AG818" s="43"/>
      <c r="AH818" s="43"/>
      <c r="AI818" s="43"/>
      <c r="AJ818" s="43"/>
      <c r="AK818" s="43"/>
      <c r="AL818" s="43"/>
      <c r="AM818" s="44" t="s">
        <v>17</v>
      </c>
      <c r="AN818" s="1157">
        <f>$AN$8</f>
        <v>0.7</v>
      </c>
      <c r="AO818" s="1157"/>
      <c r="AP818" s="1268"/>
      <c r="AQ818" s="1269"/>
      <c r="AR818" s="1269"/>
      <c r="AS818" s="1270"/>
      <c r="AT818" s="35">
        <f>ROUND(ROUND(ROUND(H815*V804,0)*AN818,0)*AR820,0)</f>
        <v>106</v>
      </c>
      <c r="AU818" s="31"/>
    </row>
    <row r="819" spans="1:47" ht="17.100000000000001" customHeight="1" x14ac:dyDescent="0.15">
      <c r="A819" s="32">
        <v>44</v>
      </c>
      <c r="B819" s="33" t="s">
        <v>7794</v>
      </c>
      <c r="C819" s="34" t="s">
        <v>10092</v>
      </c>
      <c r="D819" s="422"/>
      <c r="E819" s="424"/>
      <c r="F819" s="29"/>
      <c r="G819" s="29"/>
      <c r="H819" s="20"/>
      <c r="K819" s="21"/>
      <c r="L819" s="420"/>
      <c r="M819" s="421"/>
      <c r="N819" s="421"/>
      <c r="O819" s="26"/>
      <c r="P819" s="27"/>
      <c r="Q819" s="27"/>
      <c r="R819" s="166"/>
      <c r="S819" s="167"/>
      <c r="T819" s="314"/>
      <c r="W819" s="449"/>
      <c r="X819" s="1272"/>
      <c r="Y819" s="1273"/>
      <c r="Z819" s="1273"/>
      <c r="AA819" s="1273"/>
      <c r="AB819" s="1273"/>
      <c r="AC819" s="448" t="s">
        <v>8385</v>
      </c>
      <c r="AD819" s="99"/>
      <c r="AE819" s="99"/>
      <c r="AF819" s="43"/>
      <c r="AG819" s="43"/>
      <c r="AH819" s="43"/>
      <c r="AI819" s="43"/>
      <c r="AJ819" s="43"/>
      <c r="AK819" s="43"/>
      <c r="AL819" s="43"/>
      <c r="AM819" s="44" t="s">
        <v>17</v>
      </c>
      <c r="AN819" s="1157">
        <f>$AN$9</f>
        <v>0.5</v>
      </c>
      <c r="AO819" s="1157"/>
      <c r="AP819" s="20"/>
      <c r="AQ819" s="4"/>
      <c r="AR819" s="4"/>
      <c r="AS819" s="21"/>
      <c r="AT819" s="35">
        <f>ROUND(ROUND(ROUND(H815*V804,0)*AN819,0)*AR820,0)</f>
        <v>76</v>
      </c>
      <c r="AU819" s="31"/>
    </row>
    <row r="820" spans="1:47" ht="17.100000000000001" customHeight="1" x14ac:dyDescent="0.15">
      <c r="A820" s="32">
        <v>44</v>
      </c>
      <c r="B820" s="33" t="s">
        <v>7796</v>
      </c>
      <c r="C820" s="34" t="s">
        <v>10093</v>
      </c>
      <c r="D820" s="422"/>
      <c r="E820" s="424"/>
      <c r="F820" s="29"/>
      <c r="G820" s="29"/>
      <c r="H820" s="20"/>
      <c r="K820" s="21"/>
      <c r="L820" s="1271" t="s">
        <v>4829</v>
      </c>
      <c r="M820" s="1202"/>
      <c r="N820" s="1202"/>
      <c r="O820" s="1202"/>
      <c r="P820" s="1202"/>
      <c r="Q820" s="1202"/>
      <c r="R820" s="418"/>
      <c r="S820" s="419"/>
      <c r="T820" s="425"/>
      <c r="W820" s="449"/>
      <c r="X820" s="42"/>
      <c r="Y820" s="43"/>
      <c r="Z820" s="44"/>
      <c r="AA820" s="44"/>
      <c r="AB820" s="43"/>
      <c r="AC820" s="450"/>
      <c r="AD820" s="43"/>
      <c r="AE820" s="43"/>
      <c r="AF820" s="43"/>
      <c r="AG820" s="43"/>
      <c r="AH820" s="43"/>
      <c r="AI820" s="43"/>
      <c r="AJ820" s="43"/>
      <c r="AK820" s="43"/>
      <c r="AL820" s="43"/>
      <c r="AM820" s="44"/>
      <c r="AN820" s="45"/>
      <c r="AO820" s="45"/>
      <c r="AP820" s="20"/>
      <c r="AQ820" s="23" t="s">
        <v>17</v>
      </c>
      <c r="AR820" s="1158">
        <f>AR808</f>
        <v>0.95</v>
      </c>
      <c r="AS820" s="1159"/>
      <c r="AT820" s="35">
        <f>ROUND(ROUND(ROUND(H815*P822,0)*V804,0)*AR820,0)</f>
        <v>146</v>
      </c>
      <c r="AU820" s="31"/>
    </row>
    <row r="821" spans="1:47" ht="17.100000000000001" customHeight="1" x14ac:dyDescent="0.15">
      <c r="A821" s="32">
        <v>44</v>
      </c>
      <c r="B821" s="33" t="s">
        <v>7798</v>
      </c>
      <c r="C821" s="34" t="s">
        <v>10094</v>
      </c>
      <c r="D821" s="422"/>
      <c r="E821" s="424"/>
      <c r="F821" s="29"/>
      <c r="G821" s="29"/>
      <c r="H821" s="20"/>
      <c r="K821" s="21"/>
      <c r="L821" s="1228"/>
      <c r="M821" s="1283"/>
      <c r="N821" s="1283"/>
      <c r="O821" s="1283"/>
      <c r="P821" s="1283"/>
      <c r="Q821" s="1283"/>
      <c r="R821" s="418"/>
      <c r="S821" s="419"/>
      <c r="T821" s="425"/>
      <c r="W821" s="449"/>
      <c r="X821" s="1271" t="s">
        <v>4824</v>
      </c>
      <c r="Y821" s="1202"/>
      <c r="Z821" s="1202"/>
      <c r="AA821" s="1202"/>
      <c r="AB821" s="1202"/>
      <c r="AC821" s="448" t="s">
        <v>4825</v>
      </c>
      <c r="AD821" s="99"/>
      <c r="AE821" s="99"/>
      <c r="AF821" s="43"/>
      <c r="AG821" s="43"/>
      <c r="AH821" s="43"/>
      <c r="AI821" s="43"/>
      <c r="AJ821" s="43"/>
      <c r="AK821" s="43"/>
      <c r="AL821" s="43"/>
      <c r="AM821" s="44" t="s">
        <v>17</v>
      </c>
      <c r="AN821" s="1157">
        <f>$AN$8</f>
        <v>0.7</v>
      </c>
      <c r="AO821" s="1157"/>
      <c r="AP821" s="20"/>
      <c r="AQ821" s="4"/>
      <c r="AR821" s="4"/>
      <c r="AS821" s="21"/>
      <c r="AT821" s="35">
        <f>ROUND(ROUND(ROUND(ROUND(H815*P822,0)*V804,0)*AN821,0)*AR820,0)</f>
        <v>103</v>
      </c>
      <c r="AU821" s="31"/>
    </row>
    <row r="822" spans="1:47" ht="17.100000000000001" customHeight="1" x14ac:dyDescent="0.15">
      <c r="A822" s="32">
        <v>44</v>
      </c>
      <c r="B822" s="33" t="s">
        <v>7800</v>
      </c>
      <c r="C822" s="34" t="s">
        <v>10095</v>
      </c>
      <c r="D822" s="422"/>
      <c r="E822" s="424"/>
      <c r="F822" s="29"/>
      <c r="G822" s="29"/>
      <c r="H822" s="20"/>
      <c r="K822" s="21"/>
      <c r="L822" s="420"/>
      <c r="M822" s="421"/>
      <c r="N822" s="421"/>
      <c r="O822" s="26" t="s">
        <v>17</v>
      </c>
      <c r="P822" s="1180">
        <f>$P$12</f>
        <v>0.96499999999999997</v>
      </c>
      <c r="Q822" s="1180"/>
      <c r="R822" s="166"/>
      <c r="S822" s="167"/>
      <c r="T822" s="314"/>
      <c r="W822" s="449"/>
      <c r="X822" s="1272"/>
      <c r="Y822" s="1273"/>
      <c r="Z822" s="1273"/>
      <c r="AA822" s="1273"/>
      <c r="AB822" s="1273"/>
      <c r="AC822" s="448" t="s">
        <v>8385</v>
      </c>
      <c r="AD822" s="99"/>
      <c r="AE822" s="99"/>
      <c r="AF822" s="43"/>
      <c r="AG822" s="43"/>
      <c r="AH822" s="43"/>
      <c r="AI822" s="43"/>
      <c r="AJ822" s="43"/>
      <c r="AK822" s="43"/>
      <c r="AL822" s="43"/>
      <c r="AM822" s="44" t="s">
        <v>17</v>
      </c>
      <c r="AN822" s="1157">
        <f>$AN$9</f>
        <v>0.5</v>
      </c>
      <c r="AO822" s="1157"/>
      <c r="AP822" s="24"/>
      <c r="AQ822" s="25"/>
      <c r="AR822" s="25"/>
      <c r="AS822" s="38"/>
      <c r="AT822" s="35">
        <f>ROUND(ROUND(ROUND(ROUND(H815*P822,0)*V804,0)*AN822,0)*AR820,0)</f>
        <v>73</v>
      </c>
      <c r="AU822" s="31"/>
    </row>
    <row r="823" spans="1:47" ht="17.100000000000001" customHeight="1" x14ac:dyDescent="0.15">
      <c r="A823" s="32">
        <v>44</v>
      </c>
      <c r="B823" s="33" t="s">
        <v>7802</v>
      </c>
      <c r="C823" s="34" t="s">
        <v>10096</v>
      </c>
      <c r="D823" s="422"/>
      <c r="E823" s="424"/>
      <c r="F823" s="29"/>
      <c r="G823" s="29"/>
      <c r="H823" s="1085" t="s">
        <v>4892</v>
      </c>
      <c r="I823" s="1133"/>
      <c r="J823" s="1133"/>
      <c r="K823" s="1134"/>
      <c r="L823" s="416"/>
      <c r="M823" s="417"/>
      <c r="N823" s="417"/>
      <c r="O823" s="65"/>
      <c r="P823" s="156"/>
      <c r="Q823" s="156"/>
      <c r="R823" s="166"/>
      <c r="S823" s="167"/>
      <c r="T823" s="167"/>
      <c r="U823" s="93"/>
      <c r="V823" s="2"/>
      <c r="W823" s="22"/>
      <c r="X823" s="43"/>
      <c r="Y823" s="43"/>
      <c r="Z823" s="44"/>
      <c r="AA823" s="44"/>
      <c r="AB823" s="43"/>
      <c r="AC823" s="450"/>
      <c r="AD823" s="43"/>
      <c r="AE823" s="43"/>
      <c r="AF823" s="43"/>
      <c r="AG823" s="43"/>
      <c r="AH823" s="43"/>
      <c r="AI823" s="43"/>
      <c r="AJ823" s="43"/>
      <c r="AK823" s="43"/>
      <c r="AL823" s="43"/>
      <c r="AM823" s="44"/>
      <c r="AN823" s="45"/>
      <c r="AO823" s="45"/>
      <c r="AP823" s="25"/>
      <c r="AQ823" s="25"/>
      <c r="AR823" s="25"/>
      <c r="AS823" s="25"/>
      <c r="AT823" s="35">
        <f>ROUND(H827*V804,0)</f>
        <v>130</v>
      </c>
      <c r="AU823" s="31"/>
    </row>
    <row r="824" spans="1:47" ht="17.100000000000001" customHeight="1" x14ac:dyDescent="0.15">
      <c r="A824" s="32">
        <v>44</v>
      </c>
      <c r="B824" s="33" t="s">
        <v>7804</v>
      </c>
      <c r="C824" s="34" t="s">
        <v>10097</v>
      </c>
      <c r="D824" s="422"/>
      <c r="E824" s="424"/>
      <c r="F824" s="29"/>
      <c r="G824" s="29"/>
      <c r="H824" s="1137"/>
      <c r="I824" s="1135"/>
      <c r="J824" s="1135"/>
      <c r="K824" s="1136"/>
      <c r="L824" s="418"/>
      <c r="M824" s="419"/>
      <c r="N824" s="419"/>
      <c r="O824" s="23"/>
      <c r="P824" s="167"/>
      <c r="Q824" s="167"/>
      <c r="R824" s="166"/>
      <c r="S824" s="167"/>
      <c r="T824" s="167"/>
      <c r="U824" s="93"/>
      <c r="V824" s="2"/>
      <c r="W824" s="22"/>
      <c r="X824" s="1202" t="s">
        <v>4824</v>
      </c>
      <c r="Y824" s="1202"/>
      <c r="Z824" s="1202"/>
      <c r="AA824" s="1202"/>
      <c r="AB824" s="1202"/>
      <c r="AC824" s="448" t="s">
        <v>4825</v>
      </c>
      <c r="AD824" s="99"/>
      <c r="AE824" s="99"/>
      <c r="AF824" s="43"/>
      <c r="AG824" s="43"/>
      <c r="AH824" s="43"/>
      <c r="AI824" s="43"/>
      <c r="AJ824" s="43"/>
      <c r="AK824" s="43"/>
      <c r="AL824" s="43"/>
      <c r="AM824" s="44" t="s">
        <v>17</v>
      </c>
      <c r="AN824" s="1157">
        <f>$AN$8</f>
        <v>0.7</v>
      </c>
      <c r="AO824" s="1157"/>
      <c r="AP824" s="43"/>
      <c r="AQ824" s="43"/>
      <c r="AR824" s="43"/>
      <c r="AS824" s="43"/>
      <c r="AT824" s="35">
        <f>ROUND(ROUND(H827*V804,0)*AN824,0)</f>
        <v>91</v>
      </c>
      <c r="AU824" s="31"/>
    </row>
    <row r="825" spans="1:47" ht="17.100000000000001" customHeight="1" x14ac:dyDescent="0.15">
      <c r="A825" s="32">
        <v>44</v>
      </c>
      <c r="B825" s="33" t="s">
        <v>7806</v>
      </c>
      <c r="C825" s="34" t="s">
        <v>10098</v>
      </c>
      <c r="D825" s="422"/>
      <c r="E825" s="424"/>
      <c r="F825" s="29"/>
      <c r="G825" s="29"/>
      <c r="H825" s="1137"/>
      <c r="I825" s="1135"/>
      <c r="J825" s="1135"/>
      <c r="K825" s="1136"/>
      <c r="L825" s="420"/>
      <c r="M825" s="421"/>
      <c r="N825" s="421"/>
      <c r="O825" s="26"/>
      <c r="P825" s="27"/>
      <c r="Q825" s="27"/>
      <c r="R825" s="166"/>
      <c r="S825" s="167"/>
      <c r="T825" s="167"/>
      <c r="U825" s="93"/>
      <c r="V825" s="2"/>
      <c r="W825" s="22"/>
      <c r="X825" s="1273"/>
      <c r="Y825" s="1273"/>
      <c r="Z825" s="1273"/>
      <c r="AA825" s="1273"/>
      <c r="AB825" s="1273"/>
      <c r="AC825" s="448" t="s">
        <v>8385</v>
      </c>
      <c r="AD825" s="99"/>
      <c r="AE825" s="99"/>
      <c r="AF825" s="43"/>
      <c r="AG825" s="43"/>
      <c r="AH825" s="43"/>
      <c r="AI825" s="43"/>
      <c r="AJ825" s="43"/>
      <c r="AK825" s="43"/>
      <c r="AL825" s="43"/>
      <c r="AM825" s="44" t="s">
        <v>17</v>
      </c>
      <c r="AN825" s="1157">
        <f>$AN$9</f>
        <v>0.5</v>
      </c>
      <c r="AO825" s="1157"/>
      <c r="AP825" s="43"/>
      <c r="AQ825" s="43"/>
      <c r="AR825" s="43"/>
      <c r="AS825" s="43"/>
      <c r="AT825" s="35">
        <f>ROUND(ROUND(H827*V804,0)*AN825,0)</f>
        <v>65</v>
      </c>
      <c r="AU825" s="31"/>
    </row>
    <row r="826" spans="1:47" ht="17.100000000000001" customHeight="1" x14ac:dyDescent="0.15">
      <c r="A826" s="32">
        <v>44</v>
      </c>
      <c r="B826" s="33" t="s">
        <v>7808</v>
      </c>
      <c r="C826" s="34" t="s">
        <v>10099</v>
      </c>
      <c r="D826" s="422"/>
      <c r="E826" s="424"/>
      <c r="F826" s="29"/>
      <c r="G826" s="29"/>
      <c r="H826" s="1268"/>
      <c r="I826" s="1269"/>
      <c r="J826" s="1269"/>
      <c r="K826" s="1270"/>
      <c r="L826" s="1271" t="s">
        <v>4829</v>
      </c>
      <c r="M826" s="1202"/>
      <c r="N826" s="1202"/>
      <c r="O826" s="1202"/>
      <c r="P826" s="1202"/>
      <c r="Q826" s="1202"/>
      <c r="R826" s="418"/>
      <c r="S826" s="419"/>
      <c r="T826" s="419"/>
      <c r="U826" s="93"/>
      <c r="V826" s="2"/>
      <c r="W826" s="22"/>
      <c r="X826" s="43"/>
      <c r="Y826" s="43"/>
      <c r="Z826" s="44"/>
      <c r="AA826" s="44"/>
      <c r="AB826" s="43"/>
      <c r="AC826" s="450"/>
      <c r="AD826" s="43"/>
      <c r="AE826" s="43"/>
      <c r="AF826" s="43"/>
      <c r="AG826" s="43"/>
      <c r="AH826" s="43"/>
      <c r="AI826" s="43"/>
      <c r="AJ826" s="43"/>
      <c r="AK826" s="43"/>
      <c r="AL826" s="43"/>
      <c r="AM826" s="44"/>
      <c r="AN826" s="45"/>
      <c r="AO826" s="45"/>
      <c r="AP826" s="43"/>
      <c r="AQ826" s="43"/>
      <c r="AR826" s="25"/>
      <c r="AS826" s="25"/>
      <c r="AT826" s="35">
        <f>ROUND(ROUND(H827*P828,0)*V804,0)</f>
        <v>125</v>
      </c>
      <c r="AU826" s="31"/>
    </row>
    <row r="827" spans="1:47" ht="17.100000000000001" customHeight="1" x14ac:dyDescent="0.15">
      <c r="A827" s="32">
        <v>44</v>
      </c>
      <c r="B827" s="33" t="s">
        <v>7810</v>
      </c>
      <c r="C827" s="34" t="s">
        <v>10100</v>
      </c>
      <c r="D827" s="422"/>
      <c r="E827" s="424"/>
      <c r="F827" s="29"/>
      <c r="G827" s="29"/>
      <c r="H827" s="1280">
        <f>'16就労移行支援(養成・基本)'!K407</f>
        <v>259</v>
      </c>
      <c r="I827" s="1108"/>
      <c r="J827" s="4" t="s">
        <v>21</v>
      </c>
      <c r="K827" s="22"/>
      <c r="L827" s="1228"/>
      <c r="M827" s="1283"/>
      <c r="N827" s="1283"/>
      <c r="O827" s="1283"/>
      <c r="P827" s="1283"/>
      <c r="Q827" s="1283"/>
      <c r="R827" s="418"/>
      <c r="S827" s="419"/>
      <c r="T827" s="419"/>
      <c r="U827" s="93"/>
      <c r="V827" s="2"/>
      <c r="W827" s="22"/>
      <c r="X827" s="1202" t="s">
        <v>4824</v>
      </c>
      <c r="Y827" s="1202"/>
      <c r="Z827" s="1202"/>
      <c r="AA827" s="1202"/>
      <c r="AB827" s="1202"/>
      <c r="AC827" s="448" t="s">
        <v>4825</v>
      </c>
      <c r="AD827" s="99"/>
      <c r="AE827" s="99"/>
      <c r="AF827" s="43"/>
      <c r="AG827" s="43"/>
      <c r="AH827" s="43"/>
      <c r="AI827" s="43"/>
      <c r="AJ827" s="43"/>
      <c r="AK827" s="43"/>
      <c r="AL827" s="43"/>
      <c r="AM827" s="44" t="s">
        <v>17</v>
      </c>
      <c r="AN827" s="1157">
        <f>$AN$8</f>
        <v>0.7</v>
      </c>
      <c r="AO827" s="1157"/>
      <c r="AP827" s="25"/>
      <c r="AQ827" s="25"/>
      <c r="AR827" s="25"/>
      <c r="AS827" s="25"/>
      <c r="AT827" s="35">
        <f>ROUND(ROUND(ROUND(H827*P828,0)*V804,0)*AN827,0)</f>
        <v>88</v>
      </c>
      <c r="AU827" s="31"/>
    </row>
    <row r="828" spans="1:47" ht="17.100000000000001" customHeight="1" x14ac:dyDescent="0.15">
      <c r="A828" s="32">
        <v>44</v>
      </c>
      <c r="B828" s="33" t="s">
        <v>7812</v>
      </c>
      <c r="C828" s="34" t="s">
        <v>10101</v>
      </c>
      <c r="D828" s="422"/>
      <c r="E828" s="424"/>
      <c r="F828" s="29"/>
      <c r="G828" s="29"/>
      <c r="H828" s="418"/>
      <c r="I828" s="419"/>
      <c r="J828" s="419"/>
      <c r="K828" s="425"/>
      <c r="L828" s="420"/>
      <c r="M828" s="421"/>
      <c r="N828" s="421"/>
      <c r="O828" s="26" t="s">
        <v>17</v>
      </c>
      <c r="P828" s="1180">
        <f>$P$12</f>
        <v>0.96499999999999997</v>
      </c>
      <c r="Q828" s="1180"/>
      <c r="R828" s="166"/>
      <c r="S828" s="167"/>
      <c r="T828" s="167"/>
      <c r="U828" s="93"/>
      <c r="V828" s="2"/>
      <c r="W828" s="22"/>
      <c r="X828" s="1273"/>
      <c r="Y828" s="1273"/>
      <c r="Z828" s="1273"/>
      <c r="AA828" s="1273"/>
      <c r="AB828" s="1273"/>
      <c r="AC828" s="448" t="s">
        <v>8385</v>
      </c>
      <c r="AD828" s="99"/>
      <c r="AE828" s="99"/>
      <c r="AF828" s="43"/>
      <c r="AG828" s="43"/>
      <c r="AH828" s="43"/>
      <c r="AI828" s="43"/>
      <c r="AJ828" s="43"/>
      <c r="AK828" s="43"/>
      <c r="AL828" s="43"/>
      <c r="AM828" s="44" t="s">
        <v>17</v>
      </c>
      <c r="AN828" s="1157">
        <f>$AN$9</f>
        <v>0.5</v>
      </c>
      <c r="AO828" s="1157"/>
      <c r="AP828" s="25"/>
      <c r="AQ828" s="25"/>
      <c r="AR828" s="25"/>
      <c r="AS828" s="25"/>
      <c r="AT828" s="35">
        <f>ROUND(ROUND(ROUND(H827*P828,0)*V804,0)*AN828,0)</f>
        <v>63</v>
      </c>
      <c r="AU828" s="31"/>
    </row>
    <row r="829" spans="1:47" ht="17.100000000000001" customHeight="1" x14ac:dyDescent="0.15">
      <c r="A829" s="32">
        <v>44</v>
      </c>
      <c r="B829" s="33" t="s">
        <v>7814</v>
      </c>
      <c r="C829" s="34" t="s">
        <v>10102</v>
      </c>
      <c r="D829" s="422"/>
      <c r="E829" s="424"/>
      <c r="F829" s="29"/>
      <c r="G829" s="29"/>
      <c r="H829" s="20"/>
      <c r="K829" s="21"/>
      <c r="L829" s="416"/>
      <c r="M829" s="417"/>
      <c r="N829" s="417"/>
      <c r="O829" s="65"/>
      <c r="P829" s="156"/>
      <c r="Q829" s="156"/>
      <c r="R829" s="166"/>
      <c r="S829" s="167"/>
      <c r="T829" s="314"/>
      <c r="W829" s="449"/>
      <c r="X829" s="42"/>
      <c r="Y829" s="43"/>
      <c r="Z829" s="44"/>
      <c r="AA829" s="44"/>
      <c r="AB829" s="43"/>
      <c r="AC829" s="450"/>
      <c r="AD829" s="43"/>
      <c r="AE829" s="43"/>
      <c r="AF829" s="43"/>
      <c r="AG829" s="43"/>
      <c r="AH829" s="43"/>
      <c r="AI829" s="43"/>
      <c r="AJ829" s="43"/>
      <c r="AK829" s="43"/>
      <c r="AL829" s="43"/>
      <c r="AM829" s="44"/>
      <c r="AN829" s="45"/>
      <c r="AO829" s="45"/>
      <c r="AP829" s="1198" t="s">
        <v>4833</v>
      </c>
      <c r="AQ829" s="1281"/>
      <c r="AR829" s="1281"/>
      <c r="AS829" s="1299"/>
      <c r="AT829" s="35">
        <f>ROUND(ROUND(H827*V804,0)*AR832,0)</f>
        <v>124</v>
      </c>
      <c r="AU829" s="31"/>
    </row>
    <row r="830" spans="1:47" ht="17.100000000000001" customHeight="1" x14ac:dyDescent="0.15">
      <c r="A830" s="32">
        <v>44</v>
      </c>
      <c r="B830" s="33" t="s">
        <v>7816</v>
      </c>
      <c r="C830" s="34" t="s">
        <v>10103</v>
      </c>
      <c r="D830" s="422"/>
      <c r="E830" s="424"/>
      <c r="F830" s="29"/>
      <c r="G830" s="29"/>
      <c r="H830" s="20"/>
      <c r="K830" s="21"/>
      <c r="L830" s="418"/>
      <c r="M830" s="419"/>
      <c r="N830" s="419"/>
      <c r="O830" s="23"/>
      <c r="P830" s="167"/>
      <c r="Q830" s="167"/>
      <c r="R830" s="166"/>
      <c r="S830" s="167"/>
      <c r="T830" s="314"/>
      <c r="W830" s="449"/>
      <c r="X830" s="1271" t="s">
        <v>4824</v>
      </c>
      <c r="Y830" s="1202"/>
      <c r="Z830" s="1202"/>
      <c r="AA830" s="1202"/>
      <c r="AB830" s="1202"/>
      <c r="AC830" s="448" t="s">
        <v>4825</v>
      </c>
      <c r="AD830" s="99"/>
      <c r="AE830" s="99"/>
      <c r="AF830" s="43"/>
      <c r="AG830" s="43"/>
      <c r="AH830" s="43"/>
      <c r="AI830" s="43"/>
      <c r="AJ830" s="43"/>
      <c r="AK830" s="43"/>
      <c r="AL830" s="43"/>
      <c r="AM830" s="44" t="s">
        <v>17</v>
      </c>
      <c r="AN830" s="1157">
        <f>$AN$8</f>
        <v>0.7</v>
      </c>
      <c r="AO830" s="1157"/>
      <c r="AP830" s="1268"/>
      <c r="AQ830" s="1269"/>
      <c r="AR830" s="1269"/>
      <c r="AS830" s="1270"/>
      <c r="AT830" s="35">
        <f>ROUND(ROUND(ROUND(H827*V804,0)*AN830,0)*AR832,0)</f>
        <v>86</v>
      </c>
      <c r="AU830" s="31"/>
    </row>
    <row r="831" spans="1:47" ht="17.100000000000001" customHeight="1" x14ac:dyDescent="0.15">
      <c r="A831" s="32">
        <v>44</v>
      </c>
      <c r="B831" s="33" t="s">
        <v>7818</v>
      </c>
      <c r="C831" s="34" t="s">
        <v>10104</v>
      </c>
      <c r="D831" s="422"/>
      <c r="E831" s="424"/>
      <c r="F831" s="29"/>
      <c r="G831" s="29"/>
      <c r="H831" s="20"/>
      <c r="K831" s="21"/>
      <c r="L831" s="420"/>
      <c r="M831" s="421"/>
      <c r="N831" s="421"/>
      <c r="O831" s="26"/>
      <c r="P831" s="27"/>
      <c r="Q831" s="27"/>
      <c r="R831" s="166"/>
      <c r="S831" s="167"/>
      <c r="T831" s="314"/>
      <c r="W831" s="449"/>
      <c r="X831" s="1272"/>
      <c r="Y831" s="1273"/>
      <c r="Z831" s="1273"/>
      <c r="AA831" s="1273"/>
      <c r="AB831" s="1273"/>
      <c r="AC831" s="448" t="s">
        <v>8385</v>
      </c>
      <c r="AD831" s="99"/>
      <c r="AE831" s="99"/>
      <c r="AF831" s="43"/>
      <c r="AG831" s="43"/>
      <c r="AH831" s="43"/>
      <c r="AI831" s="43"/>
      <c r="AJ831" s="43"/>
      <c r="AK831" s="43"/>
      <c r="AL831" s="43"/>
      <c r="AM831" s="44" t="s">
        <v>17</v>
      </c>
      <c r="AN831" s="1157">
        <f>$AN$9</f>
        <v>0.5</v>
      </c>
      <c r="AO831" s="1157"/>
      <c r="AP831" s="20"/>
      <c r="AQ831" s="4"/>
      <c r="AR831" s="4"/>
      <c r="AS831" s="21"/>
      <c r="AT831" s="35">
        <f>ROUND(ROUND(ROUND(H827*V804,0)*AN831,0)*AR832,0)</f>
        <v>62</v>
      </c>
      <c r="AU831" s="31"/>
    </row>
    <row r="832" spans="1:47" ht="17.100000000000001" customHeight="1" x14ac:dyDescent="0.15">
      <c r="A832" s="32">
        <v>44</v>
      </c>
      <c r="B832" s="33" t="s">
        <v>7820</v>
      </c>
      <c r="C832" s="34" t="s">
        <v>10105</v>
      </c>
      <c r="D832" s="422"/>
      <c r="E832" s="424"/>
      <c r="F832" s="29"/>
      <c r="G832" s="29"/>
      <c r="H832" s="20"/>
      <c r="K832" s="21"/>
      <c r="L832" s="1271" t="s">
        <v>4829</v>
      </c>
      <c r="M832" s="1202"/>
      <c r="N832" s="1202"/>
      <c r="O832" s="1202"/>
      <c r="P832" s="1202"/>
      <c r="Q832" s="1202"/>
      <c r="R832" s="418"/>
      <c r="S832" s="419"/>
      <c r="T832" s="425"/>
      <c r="W832" s="449"/>
      <c r="X832" s="42"/>
      <c r="Y832" s="43"/>
      <c r="Z832" s="44"/>
      <c r="AA832" s="44"/>
      <c r="AB832" s="43"/>
      <c r="AC832" s="450"/>
      <c r="AD832" s="43"/>
      <c r="AE832" s="43"/>
      <c r="AF832" s="43"/>
      <c r="AG832" s="43"/>
      <c r="AH832" s="43"/>
      <c r="AI832" s="43"/>
      <c r="AJ832" s="43"/>
      <c r="AK832" s="43"/>
      <c r="AL832" s="43"/>
      <c r="AM832" s="44"/>
      <c r="AN832" s="45"/>
      <c r="AO832" s="45"/>
      <c r="AP832" s="20"/>
      <c r="AQ832" s="23" t="s">
        <v>17</v>
      </c>
      <c r="AR832" s="1158">
        <f>AR820</f>
        <v>0.95</v>
      </c>
      <c r="AS832" s="1159"/>
      <c r="AT832" s="35">
        <f>ROUND(ROUND(ROUND(H827*P834,0)*V804,0)*AR832,0)</f>
        <v>119</v>
      </c>
      <c r="AU832" s="31"/>
    </row>
    <row r="833" spans="1:47" ht="17.100000000000001" customHeight="1" x14ac:dyDescent="0.15">
      <c r="A833" s="32">
        <v>44</v>
      </c>
      <c r="B833" s="33" t="s">
        <v>7822</v>
      </c>
      <c r="C833" s="34" t="s">
        <v>10106</v>
      </c>
      <c r="D833" s="422"/>
      <c r="E833" s="424"/>
      <c r="F833" s="29"/>
      <c r="G833" s="29"/>
      <c r="H833" s="20"/>
      <c r="K833" s="21"/>
      <c r="L833" s="1228"/>
      <c r="M833" s="1283"/>
      <c r="N833" s="1283"/>
      <c r="O833" s="1283"/>
      <c r="P833" s="1283"/>
      <c r="Q833" s="1283"/>
      <c r="R833" s="418"/>
      <c r="S833" s="419"/>
      <c r="T833" s="425"/>
      <c r="W833" s="449"/>
      <c r="X833" s="1271" t="s">
        <v>4824</v>
      </c>
      <c r="Y833" s="1202"/>
      <c r="Z833" s="1202"/>
      <c r="AA833" s="1202"/>
      <c r="AB833" s="1202"/>
      <c r="AC833" s="448" t="s">
        <v>4825</v>
      </c>
      <c r="AD833" s="99"/>
      <c r="AE833" s="99"/>
      <c r="AF833" s="43"/>
      <c r="AG833" s="43"/>
      <c r="AH833" s="43"/>
      <c r="AI833" s="43"/>
      <c r="AJ833" s="43"/>
      <c r="AK833" s="43"/>
      <c r="AL833" s="43"/>
      <c r="AM833" s="44" t="s">
        <v>17</v>
      </c>
      <c r="AN833" s="1157">
        <f>$AN$8</f>
        <v>0.7</v>
      </c>
      <c r="AO833" s="1157"/>
      <c r="AP833" s="20"/>
      <c r="AQ833" s="4"/>
      <c r="AR833" s="4"/>
      <c r="AS833" s="21"/>
      <c r="AT833" s="35">
        <f>ROUND(ROUND(ROUND(ROUND(H827*P834,0)*V804,0)*AN833,0)*AR832,0)</f>
        <v>84</v>
      </c>
      <c r="AU833" s="31"/>
    </row>
    <row r="834" spans="1:47" ht="17.100000000000001" customHeight="1" x14ac:dyDescent="0.15">
      <c r="A834" s="32">
        <v>44</v>
      </c>
      <c r="B834" s="33" t="s">
        <v>7824</v>
      </c>
      <c r="C834" s="34" t="s">
        <v>10107</v>
      </c>
      <c r="D834" s="426"/>
      <c r="E834" s="428"/>
      <c r="F834" s="57"/>
      <c r="G834" s="57"/>
      <c r="H834" s="24"/>
      <c r="I834" s="25"/>
      <c r="J834" s="25"/>
      <c r="K834" s="38"/>
      <c r="L834" s="420"/>
      <c r="M834" s="421"/>
      <c r="N834" s="421"/>
      <c r="O834" s="26" t="s">
        <v>17</v>
      </c>
      <c r="P834" s="1180">
        <f>$P$12</f>
        <v>0.96499999999999997</v>
      </c>
      <c r="Q834" s="1180"/>
      <c r="R834" s="454"/>
      <c r="S834" s="27"/>
      <c r="T834" s="28"/>
      <c r="U834" s="135"/>
      <c r="V834" s="233"/>
      <c r="W834" s="455"/>
      <c r="X834" s="1272"/>
      <c r="Y834" s="1273"/>
      <c r="Z834" s="1273"/>
      <c r="AA834" s="1273"/>
      <c r="AB834" s="1273"/>
      <c r="AC834" s="448" t="s">
        <v>8385</v>
      </c>
      <c r="AD834" s="99"/>
      <c r="AE834" s="99"/>
      <c r="AF834" s="43"/>
      <c r="AG834" s="43"/>
      <c r="AH834" s="43"/>
      <c r="AI834" s="43"/>
      <c r="AJ834" s="43"/>
      <c r="AK834" s="43"/>
      <c r="AL834" s="43"/>
      <c r="AM834" s="44" t="s">
        <v>17</v>
      </c>
      <c r="AN834" s="1157">
        <f>$AN$9</f>
        <v>0.5</v>
      </c>
      <c r="AO834" s="1157"/>
      <c r="AP834" s="24"/>
      <c r="AQ834" s="25"/>
      <c r="AR834" s="25"/>
      <c r="AS834" s="38"/>
      <c r="AT834" s="35">
        <f>ROUND(ROUND(ROUND(ROUND(H827*P834,0)*V804,0)*AN834,0)*AR832,0)</f>
        <v>60</v>
      </c>
      <c r="AU834" s="61"/>
    </row>
    <row r="835" spans="1:47" ht="17.100000000000001" customHeight="1" x14ac:dyDescent="0.15">
      <c r="A835" s="32">
        <v>44</v>
      </c>
      <c r="B835" s="33" t="s">
        <v>7826</v>
      </c>
      <c r="C835" s="34" t="s">
        <v>10108</v>
      </c>
      <c r="D835" s="1085" t="s">
        <v>8382</v>
      </c>
      <c r="E835" s="1087"/>
      <c r="F835" s="1085" t="s">
        <v>5173</v>
      </c>
      <c r="G835" s="1281"/>
      <c r="H835" s="1085" t="s">
        <v>4905</v>
      </c>
      <c r="I835" s="1133"/>
      <c r="J835" s="1133"/>
      <c r="K835" s="1134"/>
      <c r="L835" s="416"/>
      <c r="M835" s="417"/>
      <c r="N835" s="417"/>
      <c r="O835" s="65"/>
      <c r="P835" s="156"/>
      <c r="Q835" s="156"/>
      <c r="R835" s="1301" t="s">
        <v>9279</v>
      </c>
      <c r="S835" s="1117"/>
      <c r="T835" s="1117"/>
      <c r="U835" s="1218" t="s">
        <v>9700</v>
      </c>
      <c r="V835" s="1340"/>
      <c r="W835" s="1341"/>
      <c r="X835" s="43"/>
      <c r="Y835" s="43"/>
      <c r="Z835" s="44"/>
      <c r="AA835" s="44"/>
      <c r="AB835" s="43"/>
      <c r="AC835" s="450"/>
      <c r="AD835" s="43"/>
      <c r="AE835" s="43"/>
      <c r="AF835" s="43"/>
      <c r="AG835" s="43"/>
      <c r="AH835" s="43"/>
      <c r="AI835" s="43"/>
      <c r="AJ835" s="43"/>
      <c r="AK835" s="43"/>
      <c r="AL835" s="43"/>
      <c r="AM835" s="44"/>
      <c r="AN835" s="45"/>
      <c r="AO835" s="45"/>
      <c r="AP835" s="43"/>
      <c r="AQ835" s="43"/>
      <c r="AR835" s="43"/>
      <c r="AS835" s="43"/>
      <c r="AT835" s="35">
        <f>ROUND(H839*V840,0)</f>
        <v>120</v>
      </c>
      <c r="AU835" s="66" t="s">
        <v>4822</v>
      </c>
    </row>
    <row r="836" spans="1:47" ht="17.100000000000001" customHeight="1" x14ac:dyDescent="0.15">
      <c r="A836" s="32">
        <v>44</v>
      </c>
      <c r="B836" s="33" t="s">
        <v>7828</v>
      </c>
      <c r="C836" s="34" t="s">
        <v>10109</v>
      </c>
      <c r="D836" s="1088"/>
      <c r="E836" s="1090"/>
      <c r="F836" s="1268"/>
      <c r="G836" s="1269"/>
      <c r="H836" s="1137"/>
      <c r="I836" s="1135"/>
      <c r="J836" s="1135"/>
      <c r="K836" s="1136"/>
      <c r="L836" s="418"/>
      <c r="M836" s="419"/>
      <c r="N836" s="419"/>
      <c r="O836" s="23"/>
      <c r="P836" s="167"/>
      <c r="Q836" s="167"/>
      <c r="R836" s="1313"/>
      <c r="S836" s="1314"/>
      <c r="T836" s="1314"/>
      <c r="U836" s="1308"/>
      <c r="V836" s="1309"/>
      <c r="W836" s="1310"/>
      <c r="X836" s="1202" t="s">
        <v>4824</v>
      </c>
      <c r="Y836" s="1202"/>
      <c r="Z836" s="1202"/>
      <c r="AA836" s="1202"/>
      <c r="AB836" s="1202"/>
      <c r="AC836" s="448" t="s">
        <v>4825</v>
      </c>
      <c r="AD836" s="99"/>
      <c r="AE836" s="99"/>
      <c r="AF836" s="43"/>
      <c r="AG836" s="43"/>
      <c r="AH836" s="43"/>
      <c r="AI836" s="43"/>
      <c r="AJ836" s="43"/>
      <c r="AK836" s="43"/>
      <c r="AL836" s="43"/>
      <c r="AM836" s="44" t="s">
        <v>17</v>
      </c>
      <c r="AN836" s="1157">
        <f>$AN$8</f>
        <v>0.7</v>
      </c>
      <c r="AO836" s="1157"/>
      <c r="AP836" s="43"/>
      <c r="AQ836" s="43"/>
      <c r="AR836" s="43"/>
      <c r="AS836" s="43"/>
      <c r="AT836" s="35">
        <f>ROUND(ROUND(H839*V840,0)*AN836,0)</f>
        <v>84</v>
      </c>
      <c r="AU836" s="31"/>
    </row>
    <row r="837" spans="1:47" ht="17.100000000000001" customHeight="1" x14ac:dyDescent="0.15">
      <c r="A837" s="32">
        <v>44</v>
      </c>
      <c r="B837" s="33" t="s">
        <v>7830</v>
      </c>
      <c r="C837" s="34" t="s">
        <v>10110</v>
      </c>
      <c r="D837" s="1088"/>
      <c r="E837" s="1090"/>
      <c r="F837" s="1268"/>
      <c r="G837" s="1269"/>
      <c r="H837" s="1137"/>
      <c r="I837" s="1135"/>
      <c r="J837" s="1135"/>
      <c r="K837" s="1136"/>
      <c r="L837" s="420"/>
      <c r="M837" s="421"/>
      <c r="N837" s="421"/>
      <c r="O837" s="26"/>
      <c r="P837" s="27"/>
      <c r="Q837" s="27"/>
      <c r="R837" s="1313"/>
      <c r="S837" s="1314"/>
      <c r="T837" s="1314"/>
      <c r="U837" s="1308"/>
      <c r="V837" s="1309"/>
      <c r="W837" s="1310"/>
      <c r="X837" s="1273"/>
      <c r="Y837" s="1273"/>
      <c r="Z837" s="1273"/>
      <c r="AA837" s="1273"/>
      <c r="AB837" s="1273"/>
      <c r="AC837" s="448" t="s">
        <v>8385</v>
      </c>
      <c r="AD837" s="99"/>
      <c r="AE837" s="99"/>
      <c r="AF837" s="43"/>
      <c r="AG837" s="43"/>
      <c r="AH837" s="43"/>
      <c r="AI837" s="43"/>
      <c r="AJ837" s="43"/>
      <c r="AK837" s="43"/>
      <c r="AL837" s="43"/>
      <c r="AM837" s="44" t="s">
        <v>17</v>
      </c>
      <c r="AN837" s="1157">
        <f>$AN$9</f>
        <v>0.5</v>
      </c>
      <c r="AO837" s="1157"/>
      <c r="AP837" s="43"/>
      <c r="AQ837" s="43"/>
      <c r="AR837" s="43"/>
      <c r="AS837" s="43"/>
      <c r="AT837" s="35">
        <f>ROUND(ROUND(H839*V840,0)*AN837,0)</f>
        <v>60</v>
      </c>
      <c r="AU837" s="31"/>
    </row>
    <row r="838" spans="1:47" ht="17.100000000000001" customHeight="1" x14ac:dyDescent="0.15">
      <c r="A838" s="32">
        <v>44</v>
      </c>
      <c r="B838" s="33" t="s">
        <v>7832</v>
      </c>
      <c r="C838" s="34" t="s">
        <v>10111</v>
      </c>
      <c r="D838" s="1276"/>
      <c r="E838" s="1278"/>
      <c r="F838" s="1276"/>
      <c r="G838" s="1277"/>
      <c r="H838" s="1268"/>
      <c r="I838" s="1269"/>
      <c r="J838" s="1269"/>
      <c r="K838" s="1270"/>
      <c r="L838" s="1271" t="s">
        <v>4829</v>
      </c>
      <c r="M838" s="1202"/>
      <c r="N838" s="1202"/>
      <c r="O838" s="1202"/>
      <c r="P838" s="1202"/>
      <c r="Q838" s="1202"/>
      <c r="R838" s="1313"/>
      <c r="S838" s="1314"/>
      <c r="T838" s="1314"/>
      <c r="U838" s="1068"/>
      <c r="V838" s="1069"/>
      <c r="W838" s="1070"/>
      <c r="X838" s="43"/>
      <c r="Y838" s="43"/>
      <c r="Z838" s="44"/>
      <c r="AA838" s="44"/>
      <c r="AB838" s="43"/>
      <c r="AC838" s="450"/>
      <c r="AD838" s="43"/>
      <c r="AE838" s="43"/>
      <c r="AF838" s="43"/>
      <c r="AG838" s="43"/>
      <c r="AH838" s="43"/>
      <c r="AI838" s="43"/>
      <c r="AJ838" s="43"/>
      <c r="AK838" s="43"/>
      <c r="AL838" s="43"/>
      <c r="AM838" s="44"/>
      <c r="AN838" s="45"/>
      <c r="AO838" s="45"/>
      <c r="AP838" s="43"/>
      <c r="AQ838" s="43"/>
      <c r="AR838" s="25"/>
      <c r="AS838" s="25"/>
      <c r="AT838" s="35">
        <f>ROUND(ROUND(H839*P840,0)*V840,0)</f>
        <v>116</v>
      </c>
      <c r="AU838" s="31"/>
    </row>
    <row r="839" spans="1:47" ht="17.100000000000001" customHeight="1" x14ac:dyDescent="0.15">
      <c r="A839" s="32">
        <v>44</v>
      </c>
      <c r="B839" s="33" t="s">
        <v>7834</v>
      </c>
      <c r="C839" s="34" t="s">
        <v>10112</v>
      </c>
      <c r="D839" s="1276"/>
      <c r="E839" s="1278"/>
      <c r="F839" s="1276"/>
      <c r="G839" s="1277"/>
      <c r="H839" s="1280">
        <f>'16就労移行支援(養成・基本)'!K419</f>
        <v>240</v>
      </c>
      <c r="I839" s="1108"/>
      <c r="J839" s="4" t="s">
        <v>21</v>
      </c>
      <c r="K839" s="22"/>
      <c r="L839" s="1228"/>
      <c r="M839" s="1283"/>
      <c r="N839" s="1283"/>
      <c r="O839" s="1283"/>
      <c r="P839" s="1283"/>
      <c r="Q839" s="1283"/>
      <c r="R839" s="1313"/>
      <c r="S839" s="1314"/>
      <c r="T839" s="1315"/>
      <c r="W839" s="449"/>
      <c r="X839" s="1271" t="s">
        <v>4824</v>
      </c>
      <c r="Y839" s="1202"/>
      <c r="Z839" s="1202"/>
      <c r="AA839" s="1202"/>
      <c r="AB839" s="1202"/>
      <c r="AC839" s="448" t="s">
        <v>4825</v>
      </c>
      <c r="AD839" s="99"/>
      <c r="AE839" s="99"/>
      <c r="AF839" s="43"/>
      <c r="AG839" s="43"/>
      <c r="AH839" s="43"/>
      <c r="AI839" s="43"/>
      <c r="AJ839" s="43"/>
      <c r="AK839" s="43"/>
      <c r="AL839" s="43"/>
      <c r="AM839" s="44" t="s">
        <v>17</v>
      </c>
      <c r="AN839" s="1157">
        <f>$AN$8</f>
        <v>0.7</v>
      </c>
      <c r="AO839" s="1157"/>
      <c r="AP839" s="25"/>
      <c r="AQ839" s="25"/>
      <c r="AR839" s="25"/>
      <c r="AS839" s="25"/>
      <c r="AT839" s="35">
        <f>ROUND(ROUND(ROUND(H839*P840,0)*V840,0)*AN839,0)</f>
        <v>81</v>
      </c>
      <c r="AU839" s="31"/>
    </row>
    <row r="840" spans="1:47" ht="17.100000000000001" customHeight="1" x14ac:dyDescent="0.15">
      <c r="A840" s="32">
        <v>44</v>
      </c>
      <c r="B840" s="33" t="s">
        <v>7836</v>
      </c>
      <c r="C840" s="34" t="s">
        <v>10113</v>
      </c>
      <c r="D840" s="1276"/>
      <c r="E840" s="1278"/>
      <c r="F840" s="1276"/>
      <c r="G840" s="1277"/>
      <c r="H840" s="418"/>
      <c r="I840" s="419"/>
      <c r="J840" s="419"/>
      <c r="K840" s="425"/>
      <c r="L840" s="420"/>
      <c r="M840" s="421"/>
      <c r="N840" s="421"/>
      <c r="O840" s="26" t="s">
        <v>17</v>
      </c>
      <c r="P840" s="1180">
        <f>$P$12</f>
        <v>0.96499999999999997</v>
      </c>
      <c r="Q840" s="1180"/>
      <c r="R840" s="1276"/>
      <c r="S840" s="1277"/>
      <c r="T840" s="1278"/>
      <c r="U840" s="23" t="s">
        <v>17</v>
      </c>
      <c r="V840" s="1158">
        <f>$V$432</f>
        <v>0.5</v>
      </c>
      <c r="W840" s="1159"/>
      <c r="X840" s="1272"/>
      <c r="Y840" s="1273"/>
      <c r="Z840" s="1273"/>
      <c r="AA840" s="1273"/>
      <c r="AB840" s="1273"/>
      <c r="AC840" s="448" t="s">
        <v>8385</v>
      </c>
      <c r="AD840" s="99"/>
      <c r="AE840" s="99"/>
      <c r="AF840" s="43"/>
      <c r="AG840" s="43"/>
      <c r="AH840" s="43"/>
      <c r="AI840" s="43"/>
      <c r="AJ840" s="43"/>
      <c r="AK840" s="43"/>
      <c r="AL840" s="43"/>
      <c r="AM840" s="44" t="s">
        <v>17</v>
      </c>
      <c r="AN840" s="1157">
        <f>$AN$9</f>
        <v>0.5</v>
      </c>
      <c r="AO840" s="1157"/>
      <c r="AP840" s="25"/>
      <c r="AQ840" s="25"/>
      <c r="AR840" s="25"/>
      <c r="AS840" s="25"/>
      <c r="AT840" s="35">
        <f>ROUND(ROUND(ROUND(H839*P840,0)*V840,0)*AN840,0)</f>
        <v>58</v>
      </c>
      <c r="AU840" s="31"/>
    </row>
    <row r="841" spans="1:47" ht="17.100000000000001" customHeight="1" x14ac:dyDescent="0.15">
      <c r="A841" s="32">
        <v>44</v>
      </c>
      <c r="B841" s="33" t="s">
        <v>7838</v>
      </c>
      <c r="C841" s="34" t="s">
        <v>10114</v>
      </c>
      <c r="D841" s="422"/>
      <c r="E841" s="424"/>
      <c r="F841" s="29"/>
      <c r="G841" s="29"/>
      <c r="H841" s="20"/>
      <c r="K841" s="21"/>
      <c r="L841" s="416"/>
      <c r="M841" s="417"/>
      <c r="N841" s="417"/>
      <c r="O841" s="65"/>
      <c r="P841" s="156"/>
      <c r="Q841" s="156"/>
      <c r="R841" s="166"/>
      <c r="S841" s="167"/>
      <c r="T841" s="314"/>
      <c r="W841" s="449"/>
      <c r="X841" s="42"/>
      <c r="Y841" s="43"/>
      <c r="Z841" s="44"/>
      <c r="AA841" s="44"/>
      <c r="AB841" s="43"/>
      <c r="AC841" s="450"/>
      <c r="AD841" s="43"/>
      <c r="AE841" s="43"/>
      <c r="AF841" s="43"/>
      <c r="AG841" s="43"/>
      <c r="AH841" s="43"/>
      <c r="AI841" s="43"/>
      <c r="AJ841" s="43"/>
      <c r="AK841" s="43"/>
      <c r="AL841" s="43"/>
      <c r="AM841" s="44"/>
      <c r="AN841" s="45"/>
      <c r="AO841" s="45"/>
      <c r="AP841" s="1198" t="s">
        <v>4833</v>
      </c>
      <c r="AQ841" s="1281"/>
      <c r="AR841" s="1281"/>
      <c r="AS841" s="1299"/>
      <c r="AT841" s="35">
        <f>ROUND(ROUND(H839*V840,0)*AR844,0)</f>
        <v>114</v>
      </c>
      <c r="AU841" s="31"/>
    </row>
    <row r="842" spans="1:47" ht="17.100000000000001" customHeight="1" x14ac:dyDescent="0.15">
      <c r="A842" s="32">
        <v>44</v>
      </c>
      <c r="B842" s="33" t="s">
        <v>7840</v>
      </c>
      <c r="C842" s="34" t="s">
        <v>10115</v>
      </c>
      <c r="D842" s="422"/>
      <c r="E842" s="424"/>
      <c r="F842" s="29"/>
      <c r="G842" s="29"/>
      <c r="H842" s="20"/>
      <c r="K842" s="21"/>
      <c r="L842" s="418"/>
      <c r="M842" s="419"/>
      <c r="N842" s="419"/>
      <c r="O842" s="23"/>
      <c r="P842" s="167"/>
      <c r="Q842" s="167"/>
      <c r="R842" s="166"/>
      <c r="S842" s="167"/>
      <c r="T842" s="314"/>
      <c r="W842" s="449"/>
      <c r="X842" s="1271" t="s">
        <v>4824</v>
      </c>
      <c r="Y842" s="1202"/>
      <c r="Z842" s="1202"/>
      <c r="AA842" s="1202"/>
      <c r="AB842" s="1202"/>
      <c r="AC842" s="448" t="s">
        <v>4825</v>
      </c>
      <c r="AD842" s="99"/>
      <c r="AE842" s="99"/>
      <c r="AF842" s="43"/>
      <c r="AG842" s="43"/>
      <c r="AH842" s="43"/>
      <c r="AI842" s="43"/>
      <c r="AJ842" s="43"/>
      <c r="AK842" s="43"/>
      <c r="AL842" s="43"/>
      <c r="AM842" s="44" t="s">
        <v>17</v>
      </c>
      <c r="AN842" s="1157">
        <f>$AN$8</f>
        <v>0.7</v>
      </c>
      <c r="AO842" s="1157"/>
      <c r="AP842" s="1268"/>
      <c r="AQ842" s="1269"/>
      <c r="AR842" s="1269"/>
      <c r="AS842" s="1270"/>
      <c r="AT842" s="35">
        <f>ROUND(ROUND(ROUND(H839*V840,0)*AN842,0)*AR844,0)</f>
        <v>80</v>
      </c>
      <c r="AU842" s="31"/>
    </row>
    <row r="843" spans="1:47" ht="17.100000000000001" customHeight="1" x14ac:dyDescent="0.15">
      <c r="A843" s="32">
        <v>44</v>
      </c>
      <c r="B843" s="33" t="s">
        <v>7842</v>
      </c>
      <c r="C843" s="34" t="s">
        <v>10116</v>
      </c>
      <c r="D843" s="422"/>
      <c r="E843" s="424"/>
      <c r="F843" s="29"/>
      <c r="G843" s="29"/>
      <c r="H843" s="20"/>
      <c r="K843" s="21"/>
      <c r="L843" s="420"/>
      <c r="M843" s="421"/>
      <c r="N843" s="421"/>
      <c r="O843" s="26"/>
      <c r="P843" s="27"/>
      <c r="Q843" s="27"/>
      <c r="R843" s="166"/>
      <c r="S843" s="167"/>
      <c r="T843" s="314"/>
      <c r="W843" s="449"/>
      <c r="X843" s="1272"/>
      <c r="Y843" s="1273"/>
      <c r="Z843" s="1273"/>
      <c r="AA843" s="1273"/>
      <c r="AB843" s="1273"/>
      <c r="AC843" s="448" t="s">
        <v>8385</v>
      </c>
      <c r="AD843" s="99"/>
      <c r="AE843" s="99"/>
      <c r="AF843" s="43"/>
      <c r="AG843" s="43"/>
      <c r="AH843" s="43"/>
      <c r="AI843" s="43"/>
      <c r="AJ843" s="43"/>
      <c r="AK843" s="43"/>
      <c r="AL843" s="43"/>
      <c r="AM843" s="44" t="s">
        <v>17</v>
      </c>
      <c r="AN843" s="1157">
        <f>$AN$9</f>
        <v>0.5</v>
      </c>
      <c r="AO843" s="1157"/>
      <c r="AP843" s="20"/>
      <c r="AQ843" s="4"/>
      <c r="AR843" s="4"/>
      <c r="AS843" s="21"/>
      <c r="AT843" s="35">
        <f>ROUND(ROUND(ROUND(H839*V840,0)*AN843,0)*AR844,0)</f>
        <v>57</v>
      </c>
      <c r="AU843" s="31"/>
    </row>
    <row r="844" spans="1:47" ht="17.100000000000001" customHeight="1" x14ac:dyDescent="0.15">
      <c r="A844" s="32">
        <v>44</v>
      </c>
      <c r="B844" s="33" t="s">
        <v>7844</v>
      </c>
      <c r="C844" s="34" t="s">
        <v>10117</v>
      </c>
      <c r="D844" s="422"/>
      <c r="E844" s="424"/>
      <c r="F844" s="29"/>
      <c r="G844" s="29"/>
      <c r="H844" s="20"/>
      <c r="K844" s="21"/>
      <c r="L844" s="1271" t="s">
        <v>4829</v>
      </c>
      <c r="M844" s="1202"/>
      <c r="N844" s="1202"/>
      <c r="O844" s="1202"/>
      <c r="P844" s="1202"/>
      <c r="Q844" s="1202"/>
      <c r="R844" s="418"/>
      <c r="S844" s="419"/>
      <c r="T844" s="425"/>
      <c r="W844" s="449"/>
      <c r="X844" s="42"/>
      <c r="Y844" s="43"/>
      <c r="Z844" s="44"/>
      <c r="AA844" s="44"/>
      <c r="AB844" s="43"/>
      <c r="AC844" s="450"/>
      <c r="AD844" s="43"/>
      <c r="AE844" s="43"/>
      <c r="AF844" s="43"/>
      <c r="AG844" s="43"/>
      <c r="AH844" s="43"/>
      <c r="AI844" s="43"/>
      <c r="AJ844" s="43"/>
      <c r="AK844" s="43"/>
      <c r="AL844" s="43"/>
      <c r="AM844" s="44"/>
      <c r="AN844" s="45"/>
      <c r="AO844" s="45"/>
      <c r="AP844" s="20"/>
      <c r="AQ844" s="23" t="s">
        <v>17</v>
      </c>
      <c r="AR844" s="1158">
        <f>AR832</f>
        <v>0.95</v>
      </c>
      <c r="AS844" s="1159"/>
      <c r="AT844" s="35">
        <f>ROUND(ROUND(ROUND(H839*P846,0)*V840,0)*AR844,0)</f>
        <v>110</v>
      </c>
      <c r="AU844" s="31"/>
    </row>
    <row r="845" spans="1:47" ht="17.100000000000001" customHeight="1" x14ac:dyDescent="0.15">
      <c r="A845" s="32">
        <v>44</v>
      </c>
      <c r="B845" s="33" t="s">
        <v>7846</v>
      </c>
      <c r="C845" s="34" t="s">
        <v>10118</v>
      </c>
      <c r="D845" s="422"/>
      <c r="E845" s="424"/>
      <c r="F845" s="29"/>
      <c r="G845" s="29"/>
      <c r="H845" s="20"/>
      <c r="K845" s="21"/>
      <c r="L845" s="1228"/>
      <c r="M845" s="1283"/>
      <c r="N845" s="1283"/>
      <c r="O845" s="1283"/>
      <c r="P845" s="1283"/>
      <c r="Q845" s="1283"/>
      <c r="R845" s="418"/>
      <c r="S845" s="419"/>
      <c r="T845" s="425"/>
      <c r="W845" s="449"/>
      <c r="X845" s="1271" t="s">
        <v>4824</v>
      </c>
      <c r="Y845" s="1202"/>
      <c r="Z845" s="1202"/>
      <c r="AA845" s="1202"/>
      <c r="AB845" s="1202"/>
      <c r="AC845" s="448" t="s">
        <v>4825</v>
      </c>
      <c r="AD845" s="99"/>
      <c r="AE845" s="99"/>
      <c r="AF845" s="43"/>
      <c r="AG845" s="43"/>
      <c r="AH845" s="43"/>
      <c r="AI845" s="43"/>
      <c r="AJ845" s="43"/>
      <c r="AK845" s="43"/>
      <c r="AL845" s="43"/>
      <c r="AM845" s="44" t="s">
        <v>17</v>
      </c>
      <c r="AN845" s="1157">
        <f>$AN$8</f>
        <v>0.7</v>
      </c>
      <c r="AO845" s="1157"/>
      <c r="AP845" s="20"/>
      <c r="AQ845" s="4"/>
      <c r="AR845" s="4"/>
      <c r="AS845" s="21"/>
      <c r="AT845" s="35">
        <f>ROUND(ROUND(ROUND(ROUND(H839*P846,0)*V840,0)*AN845,0)*AR844,0)</f>
        <v>77</v>
      </c>
      <c r="AU845" s="31"/>
    </row>
    <row r="846" spans="1:47" ht="17.100000000000001" customHeight="1" x14ac:dyDescent="0.15">
      <c r="A846" s="32">
        <v>44</v>
      </c>
      <c r="B846" s="33" t="s">
        <v>7848</v>
      </c>
      <c r="C846" s="34" t="s">
        <v>10119</v>
      </c>
      <c r="D846" s="426"/>
      <c r="E846" s="428"/>
      <c r="F846" s="57"/>
      <c r="G846" s="57"/>
      <c r="H846" s="24"/>
      <c r="I846" s="25"/>
      <c r="J846" s="25"/>
      <c r="K846" s="38"/>
      <c r="L846" s="420"/>
      <c r="M846" s="421"/>
      <c r="N846" s="421"/>
      <c r="O846" s="26" t="s">
        <v>17</v>
      </c>
      <c r="P846" s="1180">
        <f>$P$12</f>
        <v>0.96499999999999997</v>
      </c>
      <c r="Q846" s="1180"/>
      <c r="R846" s="454"/>
      <c r="S846" s="27"/>
      <c r="T846" s="28"/>
      <c r="U846" s="135"/>
      <c r="V846" s="233"/>
      <c r="W846" s="455"/>
      <c r="X846" s="1272"/>
      <c r="Y846" s="1273"/>
      <c r="Z846" s="1273"/>
      <c r="AA846" s="1273"/>
      <c r="AB846" s="1273"/>
      <c r="AC846" s="448" t="s">
        <v>8385</v>
      </c>
      <c r="AD846" s="99"/>
      <c r="AE846" s="99"/>
      <c r="AF846" s="43"/>
      <c r="AG846" s="43"/>
      <c r="AH846" s="43"/>
      <c r="AI846" s="43"/>
      <c r="AJ846" s="43"/>
      <c r="AK846" s="43"/>
      <c r="AL846" s="43"/>
      <c r="AM846" s="44" t="s">
        <v>17</v>
      </c>
      <c r="AN846" s="1157">
        <f>$AN$9</f>
        <v>0.5</v>
      </c>
      <c r="AO846" s="1157"/>
      <c r="AP846" s="24"/>
      <c r="AQ846" s="25"/>
      <c r="AR846" s="25"/>
      <c r="AS846" s="38"/>
      <c r="AT846" s="35">
        <f>ROUND(ROUND(ROUND(ROUND(H839*P846,0)*V840,0)*AN846,0)*AR844,0)</f>
        <v>55</v>
      </c>
      <c r="AU846" s="61"/>
    </row>
  </sheetData>
  <mergeCells count="1532">
    <mergeCell ref="AP841:AS842"/>
    <mergeCell ref="X842:AB843"/>
    <mergeCell ref="AN842:AO842"/>
    <mergeCell ref="AN843:AO843"/>
    <mergeCell ref="L844:Q845"/>
    <mergeCell ref="AR844:AS844"/>
    <mergeCell ref="X845:AB846"/>
    <mergeCell ref="AN845:AO845"/>
    <mergeCell ref="P846:Q846"/>
    <mergeCell ref="AN846:AO846"/>
    <mergeCell ref="AN836:AO836"/>
    <mergeCell ref="AN837:AO837"/>
    <mergeCell ref="L838:Q839"/>
    <mergeCell ref="H839:I839"/>
    <mergeCell ref="X839:AB840"/>
    <mergeCell ref="AN839:AO839"/>
    <mergeCell ref="P840:Q840"/>
    <mergeCell ref="V840:W840"/>
    <mergeCell ref="AN840:AO840"/>
    <mergeCell ref="D835:E840"/>
    <mergeCell ref="F835:G840"/>
    <mergeCell ref="H835:K838"/>
    <mergeCell ref="R835:T840"/>
    <mergeCell ref="U835:W838"/>
    <mergeCell ref="X836:AB837"/>
    <mergeCell ref="AP829:AS830"/>
    <mergeCell ref="X830:AB831"/>
    <mergeCell ref="AN830:AO830"/>
    <mergeCell ref="AN831:AO831"/>
    <mergeCell ref="L832:Q833"/>
    <mergeCell ref="AR832:AS832"/>
    <mergeCell ref="X833:AB834"/>
    <mergeCell ref="AN833:AO833"/>
    <mergeCell ref="P834:Q834"/>
    <mergeCell ref="AN834:AO834"/>
    <mergeCell ref="H823:K826"/>
    <mergeCell ref="X824:AB825"/>
    <mergeCell ref="AN824:AO824"/>
    <mergeCell ref="AN825:AO825"/>
    <mergeCell ref="L826:Q827"/>
    <mergeCell ref="H827:I827"/>
    <mergeCell ref="X827:AB828"/>
    <mergeCell ref="AN827:AO827"/>
    <mergeCell ref="P828:Q828"/>
    <mergeCell ref="AN828:AO828"/>
    <mergeCell ref="AP817:AS818"/>
    <mergeCell ref="X818:AB819"/>
    <mergeCell ref="AN818:AO818"/>
    <mergeCell ref="AN819:AO819"/>
    <mergeCell ref="L820:Q821"/>
    <mergeCell ref="AR820:AS820"/>
    <mergeCell ref="X821:AB822"/>
    <mergeCell ref="AN821:AO821"/>
    <mergeCell ref="P822:Q822"/>
    <mergeCell ref="AN822:AO822"/>
    <mergeCell ref="H811:K814"/>
    <mergeCell ref="X812:AB813"/>
    <mergeCell ref="AN812:AO812"/>
    <mergeCell ref="AN813:AO813"/>
    <mergeCell ref="L814:Q815"/>
    <mergeCell ref="H815:I815"/>
    <mergeCell ref="X815:AB816"/>
    <mergeCell ref="AN815:AO815"/>
    <mergeCell ref="P816:Q816"/>
    <mergeCell ref="AN816:AO816"/>
    <mergeCell ref="L808:Q809"/>
    <mergeCell ref="AR808:AS808"/>
    <mergeCell ref="X809:AB810"/>
    <mergeCell ref="AN809:AO809"/>
    <mergeCell ref="P810:Q810"/>
    <mergeCell ref="AN810:AO810"/>
    <mergeCell ref="AN803:AO803"/>
    <mergeCell ref="P804:Q804"/>
    <mergeCell ref="V804:W804"/>
    <mergeCell ref="AN804:AO804"/>
    <mergeCell ref="AP805:AS806"/>
    <mergeCell ref="X806:AB807"/>
    <mergeCell ref="AN806:AO806"/>
    <mergeCell ref="AN807:AO807"/>
    <mergeCell ref="F799:G804"/>
    <mergeCell ref="H799:K802"/>
    <mergeCell ref="R799:T804"/>
    <mergeCell ref="U799:W802"/>
    <mergeCell ref="X800:AB801"/>
    <mergeCell ref="AN800:AO800"/>
    <mergeCell ref="AN801:AO801"/>
    <mergeCell ref="L802:Q803"/>
    <mergeCell ref="H803:I803"/>
    <mergeCell ref="X803:AB804"/>
    <mergeCell ref="AP793:AS794"/>
    <mergeCell ref="X794:AB795"/>
    <mergeCell ref="AN794:AO794"/>
    <mergeCell ref="AN795:AO795"/>
    <mergeCell ref="L796:Q797"/>
    <mergeCell ref="AR796:AS796"/>
    <mergeCell ref="X797:AB798"/>
    <mergeCell ref="AN797:AO797"/>
    <mergeCell ref="P798:Q798"/>
    <mergeCell ref="AN798:AO798"/>
    <mergeCell ref="H787:K790"/>
    <mergeCell ref="X788:AB789"/>
    <mergeCell ref="AN788:AO788"/>
    <mergeCell ref="AN789:AO789"/>
    <mergeCell ref="L790:Q791"/>
    <mergeCell ref="H791:I791"/>
    <mergeCell ref="X791:AB792"/>
    <mergeCell ref="AN791:AO791"/>
    <mergeCell ref="P792:Q792"/>
    <mergeCell ref="AN792:AO792"/>
    <mergeCell ref="AP781:AS782"/>
    <mergeCell ref="X782:AB783"/>
    <mergeCell ref="AN782:AO782"/>
    <mergeCell ref="AN783:AO783"/>
    <mergeCell ref="L784:Q785"/>
    <mergeCell ref="AR784:AS784"/>
    <mergeCell ref="X785:AB786"/>
    <mergeCell ref="AN785:AO785"/>
    <mergeCell ref="P786:Q786"/>
    <mergeCell ref="AN786:AO786"/>
    <mergeCell ref="H775:K778"/>
    <mergeCell ref="X776:AB777"/>
    <mergeCell ref="AN776:AO776"/>
    <mergeCell ref="AN777:AO777"/>
    <mergeCell ref="L778:Q779"/>
    <mergeCell ref="H779:I779"/>
    <mergeCell ref="X779:AB780"/>
    <mergeCell ref="AN779:AO779"/>
    <mergeCell ref="P780:Q780"/>
    <mergeCell ref="AN780:AO780"/>
    <mergeCell ref="AP769:AS770"/>
    <mergeCell ref="X770:AB771"/>
    <mergeCell ref="AN770:AO770"/>
    <mergeCell ref="AN771:AO771"/>
    <mergeCell ref="L772:Q773"/>
    <mergeCell ref="AR772:AS772"/>
    <mergeCell ref="X773:AB774"/>
    <mergeCell ref="AN773:AO773"/>
    <mergeCell ref="P774:Q774"/>
    <mergeCell ref="AN774:AO774"/>
    <mergeCell ref="AN764:AO764"/>
    <mergeCell ref="AN765:AO765"/>
    <mergeCell ref="L766:Q767"/>
    <mergeCell ref="H767:I767"/>
    <mergeCell ref="X767:AB768"/>
    <mergeCell ref="AN767:AO767"/>
    <mergeCell ref="P768:Q768"/>
    <mergeCell ref="V768:W768"/>
    <mergeCell ref="AN768:AO768"/>
    <mergeCell ref="D763:E768"/>
    <mergeCell ref="F763:G768"/>
    <mergeCell ref="H763:K766"/>
    <mergeCell ref="R763:T768"/>
    <mergeCell ref="U763:W766"/>
    <mergeCell ref="X764:AB765"/>
    <mergeCell ref="L760:Q761"/>
    <mergeCell ref="AR760:AS760"/>
    <mergeCell ref="X761:AB762"/>
    <mergeCell ref="AN761:AO761"/>
    <mergeCell ref="P762:Q762"/>
    <mergeCell ref="AN762:AO762"/>
    <mergeCell ref="P756:Q756"/>
    <mergeCell ref="V756:W756"/>
    <mergeCell ref="AN756:AO756"/>
    <mergeCell ref="AP757:AS758"/>
    <mergeCell ref="X758:AB759"/>
    <mergeCell ref="AN758:AO758"/>
    <mergeCell ref="AN759:AO759"/>
    <mergeCell ref="H751:K754"/>
    <mergeCell ref="R751:T756"/>
    <mergeCell ref="U751:W754"/>
    <mergeCell ref="X752:AB753"/>
    <mergeCell ref="AN752:AO752"/>
    <mergeCell ref="AN753:AO753"/>
    <mergeCell ref="L754:Q755"/>
    <mergeCell ref="H755:I755"/>
    <mergeCell ref="X755:AB756"/>
    <mergeCell ref="AN755:AO755"/>
    <mergeCell ref="AP745:AS746"/>
    <mergeCell ref="X746:AB747"/>
    <mergeCell ref="AN746:AO746"/>
    <mergeCell ref="AN747:AO747"/>
    <mergeCell ref="L748:Q749"/>
    <mergeCell ref="AR748:AS748"/>
    <mergeCell ref="X749:AB750"/>
    <mergeCell ref="AN749:AO749"/>
    <mergeCell ref="P750:Q750"/>
    <mergeCell ref="AN750:AO750"/>
    <mergeCell ref="H739:K742"/>
    <mergeCell ref="X740:AB741"/>
    <mergeCell ref="AN740:AO740"/>
    <mergeCell ref="AN741:AO741"/>
    <mergeCell ref="L742:Q743"/>
    <mergeCell ref="H743:I743"/>
    <mergeCell ref="X743:AB744"/>
    <mergeCell ref="AN743:AO743"/>
    <mergeCell ref="P744:Q744"/>
    <mergeCell ref="AN744:AO744"/>
    <mergeCell ref="AP733:AS734"/>
    <mergeCell ref="X734:AB735"/>
    <mergeCell ref="AN734:AO734"/>
    <mergeCell ref="AN735:AO735"/>
    <mergeCell ref="L736:Q737"/>
    <mergeCell ref="AR736:AS736"/>
    <mergeCell ref="X737:AB738"/>
    <mergeCell ref="AN737:AO737"/>
    <mergeCell ref="P738:Q738"/>
    <mergeCell ref="AN738:AO738"/>
    <mergeCell ref="H727:K730"/>
    <mergeCell ref="X728:AB729"/>
    <mergeCell ref="AN728:AO728"/>
    <mergeCell ref="AN729:AO729"/>
    <mergeCell ref="L730:Q731"/>
    <mergeCell ref="H731:I731"/>
    <mergeCell ref="X731:AB732"/>
    <mergeCell ref="AN731:AO731"/>
    <mergeCell ref="P732:Q732"/>
    <mergeCell ref="AN732:AO732"/>
    <mergeCell ref="L724:Q725"/>
    <mergeCell ref="AR724:AS724"/>
    <mergeCell ref="X725:AB726"/>
    <mergeCell ref="AN725:AO725"/>
    <mergeCell ref="P726:Q726"/>
    <mergeCell ref="AN726:AO726"/>
    <mergeCell ref="P720:Q720"/>
    <mergeCell ref="V720:W720"/>
    <mergeCell ref="AN720:AO720"/>
    <mergeCell ref="AP721:AS722"/>
    <mergeCell ref="X722:AB723"/>
    <mergeCell ref="AN722:AO722"/>
    <mergeCell ref="AN723:AO723"/>
    <mergeCell ref="H715:K718"/>
    <mergeCell ref="R715:T720"/>
    <mergeCell ref="U715:W718"/>
    <mergeCell ref="X716:AB717"/>
    <mergeCell ref="AN716:AO716"/>
    <mergeCell ref="AN717:AO717"/>
    <mergeCell ref="L718:Q719"/>
    <mergeCell ref="H719:I719"/>
    <mergeCell ref="X719:AB720"/>
    <mergeCell ref="AN719:AO719"/>
    <mergeCell ref="AP709:AS710"/>
    <mergeCell ref="X710:AB711"/>
    <mergeCell ref="AN710:AO710"/>
    <mergeCell ref="AN711:AO711"/>
    <mergeCell ref="L712:Q713"/>
    <mergeCell ref="AR712:AS712"/>
    <mergeCell ref="X713:AB714"/>
    <mergeCell ref="AN713:AO713"/>
    <mergeCell ref="P714:Q714"/>
    <mergeCell ref="AN714:AO714"/>
    <mergeCell ref="H703:K706"/>
    <mergeCell ref="X704:AB705"/>
    <mergeCell ref="AN704:AO704"/>
    <mergeCell ref="AN705:AO705"/>
    <mergeCell ref="L706:Q707"/>
    <mergeCell ref="H707:I707"/>
    <mergeCell ref="X707:AB708"/>
    <mergeCell ref="AN707:AO707"/>
    <mergeCell ref="P708:Q708"/>
    <mergeCell ref="AN708:AO708"/>
    <mergeCell ref="L700:Q701"/>
    <mergeCell ref="AR700:AS700"/>
    <mergeCell ref="X701:AB702"/>
    <mergeCell ref="AN701:AO701"/>
    <mergeCell ref="P702:Q702"/>
    <mergeCell ref="AN702:AO702"/>
    <mergeCell ref="P696:Q696"/>
    <mergeCell ref="AN696:AO696"/>
    <mergeCell ref="AP697:AS698"/>
    <mergeCell ref="X698:AB699"/>
    <mergeCell ref="AN698:AO698"/>
    <mergeCell ref="AN699:AO699"/>
    <mergeCell ref="D691:E696"/>
    <mergeCell ref="F691:G696"/>
    <mergeCell ref="H691:K694"/>
    <mergeCell ref="X692:AB693"/>
    <mergeCell ref="AN692:AO692"/>
    <mergeCell ref="AN693:AO693"/>
    <mergeCell ref="L694:Q695"/>
    <mergeCell ref="H695:I695"/>
    <mergeCell ref="X695:AB696"/>
    <mergeCell ref="AN695:AO695"/>
    <mergeCell ref="L688:Q689"/>
    <mergeCell ref="AR688:AS688"/>
    <mergeCell ref="X689:AB690"/>
    <mergeCell ref="AN689:AO689"/>
    <mergeCell ref="P690:Q690"/>
    <mergeCell ref="AN690:AO690"/>
    <mergeCell ref="AN683:AO683"/>
    <mergeCell ref="P684:Q684"/>
    <mergeCell ref="V684:W684"/>
    <mergeCell ref="AN684:AO684"/>
    <mergeCell ref="AP685:AS686"/>
    <mergeCell ref="X686:AB687"/>
    <mergeCell ref="AN686:AO686"/>
    <mergeCell ref="AN687:AO687"/>
    <mergeCell ref="F679:G684"/>
    <mergeCell ref="H679:K682"/>
    <mergeCell ref="R679:T684"/>
    <mergeCell ref="U679:W682"/>
    <mergeCell ref="X680:AB681"/>
    <mergeCell ref="AN680:AO680"/>
    <mergeCell ref="AN681:AO681"/>
    <mergeCell ref="L682:Q683"/>
    <mergeCell ref="H683:I683"/>
    <mergeCell ref="X683:AB684"/>
    <mergeCell ref="L676:Q677"/>
    <mergeCell ref="AR676:AS676"/>
    <mergeCell ref="X677:AB678"/>
    <mergeCell ref="AN677:AO677"/>
    <mergeCell ref="P678:Q678"/>
    <mergeCell ref="AN678:AO678"/>
    <mergeCell ref="P672:Q672"/>
    <mergeCell ref="V672:W672"/>
    <mergeCell ref="AN672:AO672"/>
    <mergeCell ref="AP673:AS674"/>
    <mergeCell ref="X674:AB675"/>
    <mergeCell ref="AN674:AO674"/>
    <mergeCell ref="AN675:AO675"/>
    <mergeCell ref="H667:K670"/>
    <mergeCell ref="R667:T672"/>
    <mergeCell ref="U667:W670"/>
    <mergeCell ref="X668:AB669"/>
    <mergeCell ref="AN668:AO668"/>
    <mergeCell ref="AN669:AO669"/>
    <mergeCell ref="L670:Q671"/>
    <mergeCell ref="H671:I671"/>
    <mergeCell ref="X671:AB672"/>
    <mergeCell ref="AN671:AO671"/>
    <mergeCell ref="AP661:AS662"/>
    <mergeCell ref="X662:AB663"/>
    <mergeCell ref="AN662:AO662"/>
    <mergeCell ref="AN663:AO663"/>
    <mergeCell ref="L664:Q665"/>
    <mergeCell ref="AR664:AS664"/>
    <mergeCell ref="X665:AB666"/>
    <mergeCell ref="AN665:AO665"/>
    <mergeCell ref="P666:Q666"/>
    <mergeCell ref="AN666:AO666"/>
    <mergeCell ref="H655:K658"/>
    <mergeCell ref="X656:AB657"/>
    <mergeCell ref="AN656:AO656"/>
    <mergeCell ref="AN657:AO657"/>
    <mergeCell ref="L658:Q659"/>
    <mergeCell ref="H659:I659"/>
    <mergeCell ref="X659:AB660"/>
    <mergeCell ref="AN659:AO659"/>
    <mergeCell ref="P660:Q660"/>
    <mergeCell ref="AN660:AO660"/>
    <mergeCell ref="AP649:AS650"/>
    <mergeCell ref="X650:AB651"/>
    <mergeCell ref="AN650:AO650"/>
    <mergeCell ref="AN651:AO651"/>
    <mergeCell ref="L652:Q653"/>
    <mergeCell ref="AR652:AS652"/>
    <mergeCell ref="X653:AB654"/>
    <mergeCell ref="AN653:AO653"/>
    <mergeCell ref="P654:Q654"/>
    <mergeCell ref="AN654:AO654"/>
    <mergeCell ref="H643:K646"/>
    <mergeCell ref="X644:AB645"/>
    <mergeCell ref="AN644:AO644"/>
    <mergeCell ref="AN645:AO645"/>
    <mergeCell ref="L646:Q647"/>
    <mergeCell ref="H647:I647"/>
    <mergeCell ref="X647:AB648"/>
    <mergeCell ref="AN647:AO647"/>
    <mergeCell ref="P648:Q648"/>
    <mergeCell ref="AN648:AO648"/>
    <mergeCell ref="L640:Q641"/>
    <mergeCell ref="AR640:AS640"/>
    <mergeCell ref="X641:AB642"/>
    <mergeCell ref="AN641:AO641"/>
    <mergeCell ref="P642:Q642"/>
    <mergeCell ref="AN642:AO642"/>
    <mergeCell ref="P636:Q636"/>
    <mergeCell ref="V636:W636"/>
    <mergeCell ref="AN636:AO636"/>
    <mergeCell ref="AP637:AS638"/>
    <mergeCell ref="X638:AB639"/>
    <mergeCell ref="AN638:AO638"/>
    <mergeCell ref="AN639:AO639"/>
    <mergeCell ref="H631:K634"/>
    <mergeCell ref="R631:T636"/>
    <mergeCell ref="U631:W634"/>
    <mergeCell ref="X632:AB633"/>
    <mergeCell ref="AN632:AO632"/>
    <mergeCell ref="AN633:AO633"/>
    <mergeCell ref="L634:Q635"/>
    <mergeCell ref="H635:I635"/>
    <mergeCell ref="X635:AB636"/>
    <mergeCell ref="AN635:AO635"/>
    <mergeCell ref="L628:Q629"/>
    <mergeCell ref="AR628:AS628"/>
    <mergeCell ref="X629:AB630"/>
    <mergeCell ref="AN629:AO629"/>
    <mergeCell ref="P630:Q630"/>
    <mergeCell ref="AN630:AO630"/>
    <mergeCell ref="P624:Q624"/>
    <mergeCell ref="AN624:AO624"/>
    <mergeCell ref="AP625:AS626"/>
    <mergeCell ref="X626:AB627"/>
    <mergeCell ref="AN626:AO626"/>
    <mergeCell ref="AN627:AO627"/>
    <mergeCell ref="D619:E624"/>
    <mergeCell ref="F619:G624"/>
    <mergeCell ref="H619:K622"/>
    <mergeCell ref="X620:AB621"/>
    <mergeCell ref="AN620:AO620"/>
    <mergeCell ref="AN621:AO621"/>
    <mergeCell ref="L622:Q623"/>
    <mergeCell ref="H623:I623"/>
    <mergeCell ref="X623:AB624"/>
    <mergeCell ref="AN623:AO623"/>
    <mergeCell ref="AP613:AS614"/>
    <mergeCell ref="X614:AB615"/>
    <mergeCell ref="AN614:AO614"/>
    <mergeCell ref="AN615:AO615"/>
    <mergeCell ref="L616:Q617"/>
    <mergeCell ref="AR616:AS616"/>
    <mergeCell ref="X617:AB618"/>
    <mergeCell ref="AN617:AO617"/>
    <mergeCell ref="P618:Q618"/>
    <mergeCell ref="AN618:AO618"/>
    <mergeCell ref="H607:K610"/>
    <mergeCell ref="X608:AB609"/>
    <mergeCell ref="AN608:AO608"/>
    <mergeCell ref="AN609:AO609"/>
    <mergeCell ref="L610:Q611"/>
    <mergeCell ref="H611:I611"/>
    <mergeCell ref="X611:AB612"/>
    <mergeCell ref="AN611:AO611"/>
    <mergeCell ref="P612:Q612"/>
    <mergeCell ref="AN612:AO612"/>
    <mergeCell ref="L604:Q605"/>
    <mergeCell ref="AR604:AS604"/>
    <mergeCell ref="X605:AB606"/>
    <mergeCell ref="AN605:AO605"/>
    <mergeCell ref="P606:Q606"/>
    <mergeCell ref="AN606:AO606"/>
    <mergeCell ref="AN599:AO599"/>
    <mergeCell ref="P600:Q600"/>
    <mergeCell ref="V600:W600"/>
    <mergeCell ref="AN600:AO600"/>
    <mergeCell ref="AP601:AS602"/>
    <mergeCell ref="X602:AB603"/>
    <mergeCell ref="AN602:AO602"/>
    <mergeCell ref="AN603:AO603"/>
    <mergeCell ref="F595:G600"/>
    <mergeCell ref="H595:K598"/>
    <mergeCell ref="R595:T600"/>
    <mergeCell ref="U595:W598"/>
    <mergeCell ref="X596:AB597"/>
    <mergeCell ref="AN596:AO596"/>
    <mergeCell ref="AN597:AO597"/>
    <mergeCell ref="L598:Q599"/>
    <mergeCell ref="H599:I599"/>
    <mergeCell ref="X599:AB600"/>
    <mergeCell ref="L592:Q593"/>
    <mergeCell ref="AR592:AS592"/>
    <mergeCell ref="X593:AB594"/>
    <mergeCell ref="AN593:AO593"/>
    <mergeCell ref="P594:Q594"/>
    <mergeCell ref="AN594:AO594"/>
    <mergeCell ref="P588:Q588"/>
    <mergeCell ref="V588:W588"/>
    <mergeCell ref="AN588:AO588"/>
    <mergeCell ref="AP589:AS590"/>
    <mergeCell ref="X590:AB591"/>
    <mergeCell ref="AN590:AO590"/>
    <mergeCell ref="AN591:AO591"/>
    <mergeCell ref="H583:K586"/>
    <mergeCell ref="R583:T588"/>
    <mergeCell ref="U583:W586"/>
    <mergeCell ref="X584:AB585"/>
    <mergeCell ref="AN584:AO584"/>
    <mergeCell ref="AN585:AO585"/>
    <mergeCell ref="L586:Q587"/>
    <mergeCell ref="H587:I587"/>
    <mergeCell ref="X587:AB588"/>
    <mergeCell ref="AN587:AO587"/>
    <mergeCell ref="AP577:AS578"/>
    <mergeCell ref="X578:AB579"/>
    <mergeCell ref="AN578:AO578"/>
    <mergeCell ref="AN579:AO579"/>
    <mergeCell ref="L580:Q581"/>
    <mergeCell ref="AR580:AS580"/>
    <mergeCell ref="X581:AB582"/>
    <mergeCell ref="AN581:AO581"/>
    <mergeCell ref="P582:Q582"/>
    <mergeCell ref="AN582:AO582"/>
    <mergeCell ref="H571:K574"/>
    <mergeCell ref="X572:AB573"/>
    <mergeCell ref="AN572:AO572"/>
    <mergeCell ref="AN573:AO573"/>
    <mergeCell ref="L574:Q575"/>
    <mergeCell ref="H575:I575"/>
    <mergeCell ref="X575:AB576"/>
    <mergeCell ref="AN575:AO575"/>
    <mergeCell ref="P576:Q576"/>
    <mergeCell ref="AN576:AO576"/>
    <mergeCell ref="AP565:AS566"/>
    <mergeCell ref="X566:AB567"/>
    <mergeCell ref="AN566:AO566"/>
    <mergeCell ref="AN567:AO567"/>
    <mergeCell ref="L568:Q569"/>
    <mergeCell ref="AR568:AS568"/>
    <mergeCell ref="X569:AB570"/>
    <mergeCell ref="AN569:AO569"/>
    <mergeCell ref="P570:Q570"/>
    <mergeCell ref="AN570:AO570"/>
    <mergeCell ref="H559:K562"/>
    <mergeCell ref="X560:AB561"/>
    <mergeCell ref="AN560:AO560"/>
    <mergeCell ref="AN561:AO561"/>
    <mergeCell ref="L562:Q563"/>
    <mergeCell ref="H563:I563"/>
    <mergeCell ref="X563:AB564"/>
    <mergeCell ref="AN563:AO563"/>
    <mergeCell ref="P564:Q564"/>
    <mergeCell ref="AN564:AO564"/>
    <mergeCell ref="AP553:AS554"/>
    <mergeCell ref="X554:AB555"/>
    <mergeCell ref="AN554:AO554"/>
    <mergeCell ref="AN555:AO555"/>
    <mergeCell ref="L556:Q557"/>
    <mergeCell ref="AR556:AS556"/>
    <mergeCell ref="X557:AB558"/>
    <mergeCell ref="AN557:AO557"/>
    <mergeCell ref="P558:Q558"/>
    <mergeCell ref="AN558:AO558"/>
    <mergeCell ref="AN548:AO548"/>
    <mergeCell ref="AN549:AO549"/>
    <mergeCell ref="L550:Q551"/>
    <mergeCell ref="H551:I551"/>
    <mergeCell ref="X551:AB552"/>
    <mergeCell ref="AN551:AO551"/>
    <mergeCell ref="P552:Q552"/>
    <mergeCell ref="V552:W552"/>
    <mergeCell ref="AN552:AO552"/>
    <mergeCell ref="D547:E552"/>
    <mergeCell ref="F547:G552"/>
    <mergeCell ref="H547:K550"/>
    <mergeCell ref="R547:T552"/>
    <mergeCell ref="U547:W550"/>
    <mergeCell ref="X548:AB549"/>
    <mergeCell ref="AP541:AS542"/>
    <mergeCell ref="X542:AB543"/>
    <mergeCell ref="AN542:AO542"/>
    <mergeCell ref="AN543:AO543"/>
    <mergeCell ref="L544:Q545"/>
    <mergeCell ref="AR544:AS544"/>
    <mergeCell ref="X545:AB546"/>
    <mergeCell ref="AN545:AO545"/>
    <mergeCell ref="P546:Q546"/>
    <mergeCell ref="AN546:AO546"/>
    <mergeCell ref="H535:K538"/>
    <mergeCell ref="X536:AB537"/>
    <mergeCell ref="AN536:AO536"/>
    <mergeCell ref="AN537:AO537"/>
    <mergeCell ref="L538:Q539"/>
    <mergeCell ref="H539:I539"/>
    <mergeCell ref="X539:AB540"/>
    <mergeCell ref="AN539:AO539"/>
    <mergeCell ref="P540:Q540"/>
    <mergeCell ref="AN540:AO540"/>
    <mergeCell ref="AP529:AS530"/>
    <mergeCell ref="X530:AB531"/>
    <mergeCell ref="AN530:AO530"/>
    <mergeCell ref="AN531:AO531"/>
    <mergeCell ref="L532:Q533"/>
    <mergeCell ref="AR532:AS532"/>
    <mergeCell ref="X533:AB534"/>
    <mergeCell ref="AN533:AO533"/>
    <mergeCell ref="P534:Q534"/>
    <mergeCell ref="AN534:AO534"/>
    <mergeCell ref="H523:K526"/>
    <mergeCell ref="X524:AB525"/>
    <mergeCell ref="AN524:AO524"/>
    <mergeCell ref="AN525:AO525"/>
    <mergeCell ref="L526:Q527"/>
    <mergeCell ref="H527:I527"/>
    <mergeCell ref="X527:AB528"/>
    <mergeCell ref="AN527:AO527"/>
    <mergeCell ref="P528:Q528"/>
    <mergeCell ref="AN528:AO528"/>
    <mergeCell ref="L520:Q521"/>
    <mergeCell ref="AR520:AS520"/>
    <mergeCell ref="X521:AB522"/>
    <mergeCell ref="AN521:AO521"/>
    <mergeCell ref="P522:Q522"/>
    <mergeCell ref="AN522:AO522"/>
    <mergeCell ref="AN515:AO515"/>
    <mergeCell ref="P516:Q516"/>
    <mergeCell ref="V516:W516"/>
    <mergeCell ref="AN516:AO516"/>
    <mergeCell ref="AP517:AS518"/>
    <mergeCell ref="X518:AB519"/>
    <mergeCell ref="AN518:AO518"/>
    <mergeCell ref="AN519:AO519"/>
    <mergeCell ref="F511:G516"/>
    <mergeCell ref="H511:K514"/>
    <mergeCell ref="R511:T516"/>
    <mergeCell ref="U511:W514"/>
    <mergeCell ref="X512:AB513"/>
    <mergeCell ref="AN512:AO512"/>
    <mergeCell ref="AN513:AO513"/>
    <mergeCell ref="L514:Q515"/>
    <mergeCell ref="H515:I515"/>
    <mergeCell ref="X515:AB516"/>
    <mergeCell ref="L508:Q509"/>
    <mergeCell ref="AR508:AS508"/>
    <mergeCell ref="X509:AB510"/>
    <mergeCell ref="AN509:AO509"/>
    <mergeCell ref="P510:Q510"/>
    <mergeCell ref="AN510:AO510"/>
    <mergeCell ref="AN503:AO503"/>
    <mergeCell ref="P504:Q504"/>
    <mergeCell ref="V504:W504"/>
    <mergeCell ref="AN504:AO504"/>
    <mergeCell ref="AP505:AS506"/>
    <mergeCell ref="X506:AB507"/>
    <mergeCell ref="AN506:AO506"/>
    <mergeCell ref="AN507:AO507"/>
    <mergeCell ref="F499:G504"/>
    <mergeCell ref="H499:K502"/>
    <mergeCell ref="R499:T504"/>
    <mergeCell ref="U499:W502"/>
    <mergeCell ref="X500:AB501"/>
    <mergeCell ref="AN500:AO500"/>
    <mergeCell ref="AN501:AO501"/>
    <mergeCell ref="L502:Q503"/>
    <mergeCell ref="H503:I503"/>
    <mergeCell ref="X503:AB504"/>
    <mergeCell ref="AP493:AS494"/>
    <mergeCell ref="X494:AB495"/>
    <mergeCell ref="AN494:AO494"/>
    <mergeCell ref="AN495:AO495"/>
    <mergeCell ref="L496:Q497"/>
    <mergeCell ref="AR496:AS496"/>
    <mergeCell ref="X497:AB498"/>
    <mergeCell ref="AN497:AO497"/>
    <mergeCell ref="P498:Q498"/>
    <mergeCell ref="AN498:AO498"/>
    <mergeCell ref="H487:K490"/>
    <mergeCell ref="X488:AB489"/>
    <mergeCell ref="AN488:AO488"/>
    <mergeCell ref="AN489:AO489"/>
    <mergeCell ref="L490:Q491"/>
    <mergeCell ref="H491:I491"/>
    <mergeCell ref="X491:AB492"/>
    <mergeCell ref="AN491:AO491"/>
    <mergeCell ref="P492:Q492"/>
    <mergeCell ref="AN492:AO492"/>
    <mergeCell ref="L484:Q485"/>
    <mergeCell ref="AR484:AS484"/>
    <mergeCell ref="X485:AB486"/>
    <mergeCell ref="AN485:AO485"/>
    <mergeCell ref="P486:Q486"/>
    <mergeCell ref="AN486:AO486"/>
    <mergeCell ref="P480:Q480"/>
    <mergeCell ref="AN480:AO480"/>
    <mergeCell ref="AP481:AS482"/>
    <mergeCell ref="X482:AB483"/>
    <mergeCell ref="AN482:AO482"/>
    <mergeCell ref="AN483:AO483"/>
    <mergeCell ref="D475:E480"/>
    <mergeCell ref="F475:G480"/>
    <mergeCell ref="H475:K478"/>
    <mergeCell ref="X476:AB477"/>
    <mergeCell ref="AN476:AO476"/>
    <mergeCell ref="AN477:AO477"/>
    <mergeCell ref="L478:Q479"/>
    <mergeCell ref="H479:I479"/>
    <mergeCell ref="X479:AB480"/>
    <mergeCell ref="AN479:AO479"/>
    <mergeCell ref="L472:Q473"/>
    <mergeCell ref="AR472:AS472"/>
    <mergeCell ref="X473:AB474"/>
    <mergeCell ref="AN473:AO473"/>
    <mergeCell ref="P474:Q474"/>
    <mergeCell ref="AN474:AO474"/>
    <mergeCell ref="P468:Q468"/>
    <mergeCell ref="V468:W468"/>
    <mergeCell ref="AN468:AO468"/>
    <mergeCell ref="AP469:AS470"/>
    <mergeCell ref="X470:AB471"/>
    <mergeCell ref="AN470:AO470"/>
    <mergeCell ref="AN471:AO471"/>
    <mergeCell ref="H463:K466"/>
    <mergeCell ref="R463:T468"/>
    <mergeCell ref="U463:W466"/>
    <mergeCell ref="X464:AB465"/>
    <mergeCell ref="AN464:AO464"/>
    <mergeCell ref="AN465:AO465"/>
    <mergeCell ref="L466:Q467"/>
    <mergeCell ref="H467:I467"/>
    <mergeCell ref="X467:AB468"/>
    <mergeCell ref="AN467:AO467"/>
    <mergeCell ref="AP457:AS458"/>
    <mergeCell ref="X458:AB459"/>
    <mergeCell ref="AN458:AO458"/>
    <mergeCell ref="AN459:AO459"/>
    <mergeCell ref="L460:Q461"/>
    <mergeCell ref="AR460:AS460"/>
    <mergeCell ref="X461:AB462"/>
    <mergeCell ref="AN461:AO461"/>
    <mergeCell ref="P462:Q462"/>
    <mergeCell ref="AN462:AO462"/>
    <mergeCell ref="H451:K454"/>
    <mergeCell ref="X452:AB453"/>
    <mergeCell ref="AN452:AO452"/>
    <mergeCell ref="AN453:AO453"/>
    <mergeCell ref="L454:Q455"/>
    <mergeCell ref="H455:I455"/>
    <mergeCell ref="X455:AB456"/>
    <mergeCell ref="AN455:AO455"/>
    <mergeCell ref="P456:Q456"/>
    <mergeCell ref="AN456:AO456"/>
    <mergeCell ref="AP445:AS446"/>
    <mergeCell ref="X446:AB447"/>
    <mergeCell ref="AN446:AO446"/>
    <mergeCell ref="AN447:AO447"/>
    <mergeCell ref="L448:Q449"/>
    <mergeCell ref="AR448:AS448"/>
    <mergeCell ref="X449:AB450"/>
    <mergeCell ref="AN449:AO449"/>
    <mergeCell ref="P450:Q450"/>
    <mergeCell ref="AN450:AO450"/>
    <mergeCell ref="H439:K442"/>
    <mergeCell ref="X440:AB441"/>
    <mergeCell ref="AN440:AO440"/>
    <mergeCell ref="AN441:AO441"/>
    <mergeCell ref="L442:Q443"/>
    <mergeCell ref="H443:I443"/>
    <mergeCell ref="X443:AB444"/>
    <mergeCell ref="AN443:AO443"/>
    <mergeCell ref="P444:Q444"/>
    <mergeCell ref="AN444:AO444"/>
    <mergeCell ref="AP433:AS434"/>
    <mergeCell ref="X434:AB435"/>
    <mergeCell ref="AN434:AO434"/>
    <mergeCell ref="AN435:AO435"/>
    <mergeCell ref="L436:Q437"/>
    <mergeCell ref="AR436:AS436"/>
    <mergeCell ref="X437:AB438"/>
    <mergeCell ref="AN437:AO437"/>
    <mergeCell ref="P438:Q438"/>
    <mergeCell ref="AN438:AO438"/>
    <mergeCell ref="AN428:AO428"/>
    <mergeCell ref="AN429:AO429"/>
    <mergeCell ref="L430:Q431"/>
    <mergeCell ref="H431:I431"/>
    <mergeCell ref="X431:AB432"/>
    <mergeCell ref="AN431:AO431"/>
    <mergeCell ref="P432:Q432"/>
    <mergeCell ref="V432:W432"/>
    <mergeCell ref="AN432:AO432"/>
    <mergeCell ref="D427:E432"/>
    <mergeCell ref="F427:G432"/>
    <mergeCell ref="H427:K430"/>
    <mergeCell ref="R427:T432"/>
    <mergeCell ref="U427:W430"/>
    <mergeCell ref="X428:AB429"/>
    <mergeCell ref="L424:Q425"/>
    <mergeCell ref="AR424:AS424"/>
    <mergeCell ref="X425:AB426"/>
    <mergeCell ref="AN425:AO425"/>
    <mergeCell ref="P426:Q426"/>
    <mergeCell ref="AN426:AO426"/>
    <mergeCell ref="P420:Q420"/>
    <mergeCell ref="V420:W420"/>
    <mergeCell ref="AN420:AO420"/>
    <mergeCell ref="AP421:AS422"/>
    <mergeCell ref="X422:AB423"/>
    <mergeCell ref="AN422:AO422"/>
    <mergeCell ref="AN423:AO423"/>
    <mergeCell ref="H415:K418"/>
    <mergeCell ref="R415:T420"/>
    <mergeCell ref="U415:W418"/>
    <mergeCell ref="X416:AB417"/>
    <mergeCell ref="AN416:AO416"/>
    <mergeCell ref="AN417:AO417"/>
    <mergeCell ref="L418:Q419"/>
    <mergeCell ref="H419:I419"/>
    <mergeCell ref="X419:AB420"/>
    <mergeCell ref="AN419:AO419"/>
    <mergeCell ref="L412:Q413"/>
    <mergeCell ref="AR412:AS412"/>
    <mergeCell ref="X413:AB414"/>
    <mergeCell ref="AN413:AO413"/>
    <mergeCell ref="P414:Q414"/>
    <mergeCell ref="AN414:AO414"/>
    <mergeCell ref="P408:Q408"/>
    <mergeCell ref="AN408:AO408"/>
    <mergeCell ref="AP409:AS410"/>
    <mergeCell ref="X410:AB411"/>
    <mergeCell ref="AN410:AO410"/>
    <mergeCell ref="AN411:AO411"/>
    <mergeCell ref="D403:E408"/>
    <mergeCell ref="F403:G408"/>
    <mergeCell ref="H403:K406"/>
    <mergeCell ref="X404:AB405"/>
    <mergeCell ref="AN404:AO404"/>
    <mergeCell ref="AN405:AO405"/>
    <mergeCell ref="L406:Q407"/>
    <mergeCell ref="H407:I407"/>
    <mergeCell ref="X407:AB408"/>
    <mergeCell ref="AN407:AO407"/>
    <mergeCell ref="AP397:AS398"/>
    <mergeCell ref="X398:AB399"/>
    <mergeCell ref="AN398:AO398"/>
    <mergeCell ref="AN399:AO399"/>
    <mergeCell ref="L400:Q401"/>
    <mergeCell ref="AR400:AS400"/>
    <mergeCell ref="X401:AB402"/>
    <mergeCell ref="AN401:AO401"/>
    <mergeCell ref="P402:Q402"/>
    <mergeCell ref="AN402:AO402"/>
    <mergeCell ref="H391:K394"/>
    <mergeCell ref="X392:AB393"/>
    <mergeCell ref="AN392:AO392"/>
    <mergeCell ref="AN393:AO393"/>
    <mergeCell ref="L394:Q395"/>
    <mergeCell ref="H395:I395"/>
    <mergeCell ref="X395:AB396"/>
    <mergeCell ref="AN395:AO395"/>
    <mergeCell ref="P396:Q396"/>
    <mergeCell ref="AN396:AO396"/>
    <mergeCell ref="L388:Q389"/>
    <mergeCell ref="AR388:AS388"/>
    <mergeCell ref="X389:AB390"/>
    <mergeCell ref="AN389:AO389"/>
    <mergeCell ref="P390:Q390"/>
    <mergeCell ref="AN390:AO390"/>
    <mergeCell ref="AN383:AO383"/>
    <mergeCell ref="P384:Q384"/>
    <mergeCell ref="V384:W384"/>
    <mergeCell ref="AN384:AO384"/>
    <mergeCell ref="AP385:AS386"/>
    <mergeCell ref="X386:AB387"/>
    <mergeCell ref="AN386:AO386"/>
    <mergeCell ref="AN387:AO387"/>
    <mergeCell ref="F379:G384"/>
    <mergeCell ref="H379:K382"/>
    <mergeCell ref="R379:T384"/>
    <mergeCell ref="U379:W382"/>
    <mergeCell ref="X380:AB381"/>
    <mergeCell ref="AN380:AO380"/>
    <mergeCell ref="AN381:AO381"/>
    <mergeCell ref="L382:Q383"/>
    <mergeCell ref="H383:I383"/>
    <mergeCell ref="X383:AB384"/>
    <mergeCell ref="AP373:AS374"/>
    <mergeCell ref="X374:AB375"/>
    <mergeCell ref="AN374:AO374"/>
    <mergeCell ref="AN375:AO375"/>
    <mergeCell ref="L376:Q377"/>
    <mergeCell ref="AR376:AS376"/>
    <mergeCell ref="X377:AB378"/>
    <mergeCell ref="AN377:AO377"/>
    <mergeCell ref="P378:Q378"/>
    <mergeCell ref="AN378:AO378"/>
    <mergeCell ref="H367:K370"/>
    <mergeCell ref="X368:AB369"/>
    <mergeCell ref="AN368:AO368"/>
    <mergeCell ref="AN369:AO369"/>
    <mergeCell ref="L370:Q371"/>
    <mergeCell ref="H371:I371"/>
    <mergeCell ref="X371:AB372"/>
    <mergeCell ref="AN371:AO371"/>
    <mergeCell ref="P372:Q372"/>
    <mergeCell ref="AN372:AO372"/>
    <mergeCell ref="AP361:AS362"/>
    <mergeCell ref="X362:AB363"/>
    <mergeCell ref="AN362:AO362"/>
    <mergeCell ref="AN363:AO363"/>
    <mergeCell ref="L364:Q365"/>
    <mergeCell ref="AR364:AS364"/>
    <mergeCell ref="X365:AB366"/>
    <mergeCell ref="AN365:AO365"/>
    <mergeCell ref="P366:Q366"/>
    <mergeCell ref="AN366:AO366"/>
    <mergeCell ref="H355:K358"/>
    <mergeCell ref="X356:AB357"/>
    <mergeCell ref="AN356:AO356"/>
    <mergeCell ref="AN357:AO357"/>
    <mergeCell ref="L358:Q359"/>
    <mergeCell ref="H359:I359"/>
    <mergeCell ref="X359:AB360"/>
    <mergeCell ref="AN359:AO359"/>
    <mergeCell ref="P360:Q360"/>
    <mergeCell ref="AN360:AO360"/>
    <mergeCell ref="L352:Q353"/>
    <mergeCell ref="AR352:AS352"/>
    <mergeCell ref="X353:AB354"/>
    <mergeCell ref="AN353:AO353"/>
    <mergeCell ref="P354:Q354"/>
    <mergeCell ref="AN354:AO354"/>
    <mergeCell ref="AN347:AO347"/>
    <mergeCell ref="P348:Q348"/>
    <mergeCell ref="V348:W348"/>
    <mergeCell ref="AN348:AO348"/>
    <mergeCell ref="AP349:AS350"/>
    <mergeCell ref="X350:AB351"/>
    <mergeCell ref="AN350:AO350"/>
    <mergeCell ref="AN351:AO351"/>
    <mergeCell ref="F343:G348"/>
    <mergeCell ref="H343:K346"/>
    <mergeCell ref="R343:T348"/>
    <mergeCell ref="U343:W346"/>
    <mergeCell ref="X344:AB345"/>
    <mergeCell ref="AN344:AO344"/>
    <mergeCell ref="AN345:AO345"/>
    <mergeCell ref="L346:Q347"/>
    <mergeCell ref="H347:I347"/>
    <mergeCell ref="X347:AB348"/>
    <mergeCell ref="AP337:AS338"/>
    <mergeCell ref="X338:AB339"/>
    <mergeCell ref="AN338:AO338"/>
    <mergeCell ref="AN339:AO339"/>
    <mergeCell ref="L340:Q341"/>
    <mergeCell ref="AR340:AS340"/>
    <mergeCell ref="X341:AB342"/>
    <mergeCell ref="AN341:AO341"/>
    <mergeCell ref="P342:Q342"/>
    <mergeCell ref="AN342:AO342"/>
    <mergeCell ref="AN332:AO332"/>
    <mergeCell ref="AN333:AO333"/>
    <mergeCell ref="L334:Q335"/>
    <mergeCell ref="H335:I335"/>
    <mergeCell ref="X335:AB336"/>
    <mergeCell ref="AN335:AO335"/>
    <mergeCell ref="P336:Q336"/>
    <mergeCell ref="V336:W336"/>
    <mergeCell ref="AN336:AO336"/>
    <mergeCell ref="D331:E336"/>
    <mergeCell ref="F331:G336"/>
    <mergeCell ref="H331:K334"/>
    <mergeCell ref="R331:T336"/>
    <mergeCell ref="U331:W334"/>
    <mergeCell ref="X332:AB333"/>
    <mergeCell ref="AP325:AS326"/>
    <mergeCell ref="X326:AB327"/>
    <mergeCell ref="AN326:AO326"/>
    <mergeCell ref="AN327:AO327"/>
    <mergeCell ref="L328:Q329"/>
    <mergeCell ref="AR328:AS328"/>
    <mergeCell ref="X329:AB330"/>
    <mergeCell ref="AN329:AO329"/>
    <mergeCell ref="P330:Q330"/>
    <mergeCell ref="AN330:AO330"/>
    <mergeCell ref="H319:K322"/>
    <mergeCell ref="X320:AB321"/>
    <mergeCell ref="AN320:AO320"/>
    <mergeCell ref="AN321:AO321"/>
    <mergeCell ref="L322:Q323"/>
    <mergeCell ref="H323:I323"/>
    <mergeCell ref="X323:AB324"/>
    <mergeCell ref="AN323:AO323"/>
    <mergeCell ref="P324:Q324"/>
    <mergeCell ref="AN324:AO324"/>
    <mergeCell ref="AP313:AS314"/>
    <mergeCell ref="X314:AB315"/>
    <mergeCell ref="AN314:AO314"/>
    <mergeCell ref="AN315:AO315"/>
    <mergeCell ref="L316:Q317"/>
    <mergeCell ref="AR316:AS316"/>
    <mergeCell ref="X317:AB318"/>
    <mergeCell ref="AN317:AO317"/>
    <mergeCell ref="P318:Q318"/>
    <mergeCell ref="AN318:AO318"/>
    <mergeCell ref="H307:K310"/>
    <mergeCell ref="X308:AB309"/>
    <mergeCell ref="AN308:AO308"/>
    <mergeCell ref="AN309:AO309"/>
    <mergeCell ref="L310:Q311"/>
    <mergeCell ref="H311:I311"/>
    <mergeCell ref="X311:AB312"/>
    <mergeCell ref="AN311:AO311"/>
    <mergeCell ref="P312:Q312"/>
    <mergeCell ref="AN312:AO312"/>
    <mergeCell ref="L304:Q305"/>
    <mergeCell ref="AR304:AS304"/>
    <mergeCell ref="X305:AB306"/>
    <mergeCell ref="AN305:AO305"/>
    <mergeCell ref="P306:Q306"/>
    <mergeCell ref="AN306:AO306"/>
    <mergeCell ref="AN299:AO299"/>
    <mergeCell ref="P300:Q300"/>
    <mergeCell ref="V300:W300"/>
    <mergeCell ref="AN300:AO300"/>
    <mergeCell ref="AP301:AS302"/>
    <mergeCell ref="X302:AB303"/>
    <mergeCell ref="AN302:AO302"/>
    <mergeCell ref="AN303:AO303"/>
    <mergeCell ref="F295:G300"/>
    <mergeCell ref="H295:K298"/>
    <mergeCell ref="R295:T300"/>
    <mergeCell ref="U295:W298"/>
    <mergeCell ref="X296:AB297"/>
    <mergeCell ref="AN296:AO296"/>
    <mergeCell ref="AN297:AO297"/>
    <mergeCell ref="L298:Q299"/>
    <mergeCell ref="H299:I299"/>
    <mergeCell ref="X299:AB300"/>
    <mergeCell ref="AP289:AS290"/>
    <mergeCell ref="X290:AB291"/>
    <mergeCell ref="AN290:AO290"/>
    <mergeCell ref="AN291:AO291"/>
    <mergeCell ref="L292:Q293"/>
    <mergeCell ref="AR292:AS292"/>
    <mergeCell ref="X293:AB294"/>
    <mergeCell ref="AN293:AO293"/>
    <mergeCell ref="P294:Q294"/>
    <mergeCell ref="AN294:AO294"/>
    <mergeCell ref="H283:K286"/>
    <mergeCell ref="X284:AB285"/>
    <mergeCell ref="AN284:AO284"/>
    <mergeCell ref="AN285:AO285"/>
    <mergeCell ref="L286:Q287"/>
    <mergeCell ref="H287:I287"/>
    <mergeCell ref="X287:AB288"/>
    <mergeCell ref="AN287:AO287"/>
    <mergeCell ref="P288:Q288"/>
    <mergeCell ref="AN288:AO288"/>
    <mergeCell ref="AP277:AS278"/>
    <mergeCell ref="X278:AB279"/>
    <mergeCell ref="AN278:AO278"/>
    <mergeCell ref="AN279:AO279"/>
    <mergeCell ref="L280:Q281"/>
    <mergeCell ref="AR280:AS280"/>
    <mergeCell ref="X281:AB282"/>
    <mergeCell ref="AN281:AO281"/>
    <mergeCell ref="P282:Q282"/>
    <mergeCell ref="AN282:AO282"/>
    <mergeCell ref="H271:K274"/>
    <mergeCell ref="X272:AB273"/>
    <mergeCell ref="AN272:AO272"/>
    <mergeCell ref="AN273:AO273"/>
    <mergeCell ref="L274:Q275"/>
    <mergeCell ref="H275:I275"/>
    <mergeCell ref="X275:AB276"/>
    <mergeCell ref="AN275:AO275"/>
    <mergeCell ref="P276:Q276"/>
    <mergeCell ref="AN276:AO276"/>
    <mergeCell ref="AP265:AS266"/>
    <mergeCell ref="X266:AB267"/>
    <mergeCell ref="AN266:AO266"/>
    <mergeCell ref="AN267:AO267"/>
    <mergeCell ref="L268:Q269"/>
    <mergeCell ref="AR268:AS268"/>
    <mergeCell ref="X269:AB270"/>
    <mergeCell ref="AN269:AO269"/>
    <mergeCell ref="P270:Q270"/>
    <mergeCell ref="AN270:AO270"/>
    <mergeCell ref="AN260:AO260"/>
    <mergeCell ref="AN261:AO261"/>
    <mergeCell ref="L262:Q263"/>
    <mergeCell ref="H263:I263"/>
    <mergeCell ref="X263:AB264"/>
    <mergeCell ref="AN263:AO263"/>
    <mergeCell ref="P264:Q264"/>
    <mergeCell ref="V264:W264"/>
    <mergeCell ref="AN264:AO264"/>
    <mergeCell ref="D259:E264"/>
    <mergeCell ref="F259:G264"/>
    <mergeCell ref="H259:K262"/>
    <mergeCell ref="R259:T264"/>
    <mergeCell ref="U259:W262"/>
    <mergeCell ref="X260:AB261"/>
    <mergeCell ref="L256:Q257"/>
    <mergeCell ref="AR256:AS256"/>
    <mergeCell ref="X257:AB258"/>
    <mergeCell ref="AN257:AO257"/>
    <mergeCell ref="P258:Q258"/>
    <mergeCell ref="AN258:AO258"/>
    <mergeCell ref="P252:Q252"/>
    <mergeCell ref="V252:W252"/>
    <mergeCell ref="AN252:AO252"/>
    <mergeCell ref="AP253:AS254"/>
    <mergeCell ref="X254:AB255"/>
    <mergeCell ref="AN254:AO254"/>
    <mergeCell ref="AN255:AO255"/>
    <mergeCell ref="H247:K250"/>
    <mergeCell ref="R247:T252"/>
    <mergeCell ref="U247:W250"/>
    <mergeCell ref="X248:AB249"/>
    <mergeCell ref="AN248:AO248"/>
    <mergeCell ref="AN249:AO249"/>
    <mergeCell ref="L250:Q251"/>
    <mergeCell ref="H251:I251"/>
    <mergeCell ref="X251:AB252"/>
    <mergeCell ref="AN251:AO251"/>
    <mergeCell ref="AP241:AS242"/>
    <mergeCell ref="X242:AB243"/>
    <mergeCell ref="AN242:AO242"/>
    <mergeCell ref="AN243:AO243"/>
    <mergeCell ref="L244:Q245"/>
    <mergeCell ref="AR244:AS244"/>
    <mergeCell ref="X245:AB246"/>
    <mergeCell ref="AN245:AO245"/>
    <mergeCell ref="P246:Q246"/>
    <mergeCell ref="AN246:AO246"/>
    <mergeCell ref="H235:K238"/>
    <mergeCell ref="X236:AB237"/>
    <mergeCell ref="AN236:AO236"/>
    <mergeCell ref="AN237:AO237"/>
    <mergeCell ref="L238:Q239"/>
    <mergeCell ref="H239:I239"/>
    <mergeCell ref="X239:AB240"/>
    <mergeCell ref="AN239:AO239"/>
    <mergeCell ref="P240:Q240"/>
    <mergeCell ref="AN240:AO240"/>
    <mergeCell ref="L232:Q233"/>
    <mergeCell ref="AR232:AS232"/>
    <mergeCell ref="X233:AB234"/>
    <mergeCell ref="AN233:AO233"/>
    <mergeCell ref="P234:Q234"/>
    <mergeCell ref="AN234:AO234"/>
    <mergeCell ref="P228:Q228"/>
    <mergeCell ref="AN228:AO228"/>
    <mergeCell ref="AP229:AS230"/>
    <mergeCell ref="X230:AB231"/>
    <mergeCell ref="AN230:AO230"/>
    <mergeCell ref="AN231:AO231"/>
    <mergeCell ref="D223:E228"/>
    <mergeCell ref="F223:G228"/>
    <mergeCell ref="H223:K226"/>
    <mergeCell ref="X224:AB225"/>
    <mergeCell ref="AN224:AO224"/>
    <mergeCell ref="AN225:AO225"/>
    <mergeCell ref="L226:Q227"/>
    <mergeCell ref="H227:I227"/>
    <mergeCell ref="X227:AB228"/>
    <mergeCell ref="AN227:AO227"/>
    <mergeCell ref="L220:Q221"/>
    <mergeCell ref="AR220:AS220"/>
    <mergeCell ref="X221:AB222"/>
    <mergeCell ref="AN221:AO221"/>
    <mergeCell ref="P222:Q222"/>
    <mergeCell ref="AN222:AO222"/>
    <mergeCell ref="P216:Q216"/>
    <mergeCell ref="V216:W216"/>
    <mergeCell ref="AN216:AO216"/>
    <mergeCell ref="AP217:AS218"/>
    <mergeCell ref="X218:AB219"/>
    <mergeCell ref="AN218:AO218"/>
    <mergeCell ref="AN219:AO219"/>
    <mergeCell ref="H211:K214"/>
    <mergeCell ref="R211:T216"/>
    <mergeCell ref="U211:W214"/>
    <mergeCell ref="X212:AB213"/>
    <mergeCell ref="AN212:AO212"/>
    <mergeCell ref="AN213:AO213"/>
    <mergeCell ref="L214:Q215"/>
    <mergeCell ref="H215:I215"/>
    <mergeCell ref="X215:AB216"/>
    <mergeCell ref="AN215:AO215"/>
    <mergeCell ref="AP205:AS206"/>
    <mergeCell ref="X206:AB207"/>
    <mergeCell ref="AN206:AO206"/>
    <mergeCell ref="AN207:AO207"/>
    <mergeCell ref="L208:Q209"/>
    <mergeCell ref="AR208:AS208"/>
    <mergeCell ref="X209:AB210"/>
    <mergeCell ref="AN209:AO209"/>
    <mergeCell ref="P210:Q210"/>
    <mergeCell ref="AN210:AO210"/>
    <mergeCell ref="H199:K202"/>
    <mergeCell ref="X200:AB201"/>
    <mergeCell ref="AN200:AO200"/>
    <mergeCell ref="AN201:AO201"/>
    <mergeCell ref="L202:Q203"/>
    <mergeCell ref="H203:I203"/>
    <mergeCell ref="X203:AB204"/>
    <mergeCell ref="AN203:AO203"/>
    <mergeCell ref="P204:Q204"/>
    <mergeCell ref="AN204:AO204"/>
    <mergeCell ref="AP193:AS194"/>
    <mergeCell ref="X194:AB195"/>
    <mergeCell ref="AN194:AO194"/>
    <mergeCell ref="AN195:AO195"/>
    <mergeCell ref="L196:Q197"/>
    <mergeCell ref="AR196:AS196"/>
    <mergeCell ref="X197:AB198"/>
    <mergeCell ref="AN197:AO197"/>
    <mergeCell ref="P198:Q198"/>
    <mergeCell ref="AN198:AO198"/>
    <mergeCell ref="H187:K190"/>
    <mergeCell ref="X188:AB189"/>
    <mergeCell ref="AN188:AO188"/>
    <mergeCell ref="AN189:AO189"/>
    <mergeCell ref="L190:Q191"/>
    <mergeCell ref="H191:I191"/>
    <mergeCell ref="X191:AB192"/>
    <mergeCell ref="AN191:AO191"/>
    <mergeCell ref="P192:Q192"/>
    <mergeCell ref="AN192:AO192"/>
    <mergeCell ref="AP181:AS182"/>
    <mergeCell ref="X182:AB183"/>
    <mergeCell ref="AN182:AO182"/>
    <mergeCell ref="AN183:AO183"/>
    <mergeCell ref="L184:Q185"/>
    <mergeCell ref="AR184:AS184"/>
    <mergeCell ref="X185:AB186"/>
    <mergeCell ref="AN185:AO185"/>
    <mergeCell ref="P186:Q186"/>
    <mergeCell ref="AN186:AO186"/>
    <mergeCell ref="AN176:AO176"/>
    <mergeCell ref="AN177:AO177"/>
    <mergeCell ref="L178:Q179"/>
    <mergeCell ref="H179:I179"/>
    <mergeCell ref="X179:AB180"/>
    <mergeCell ref="AN179:AO179"/>
    <mergeCell ref="P180:Q180"/>
    <mergeCell ref="V180:W180"/>
    <mergeCell ref="AN180:AO180"/>
    <mergeCell ref="D175:E180"/>
    <mergeCell ref="F175:G180"/>
    <mergeCell ref="H175:K178"/>
    <mergeCell ref="R175:T180"/>
    <mergeCell ref="U175:W178"/>
    <mergeCell ref="X176:AB177"/>
    <mergeCell ref="L172:Q173"/>
    <mergeCell ref="AR172:AS172"/>
    <mergeCell ref="X173:AB174"/>
    <mergeCell ref="AN173:AO173"/>
    <mergeCell ref="P174:Q174"/>
    <mergeCell ref="AN174:AO174"/>
    <mergeCell ref="P168:Q168"/>
    <mergeCell ref="V168:W168"/>
    <mergeCell ref="AN168:AO168"/>
    <mergeCell ref="AP169:AS170"/>
    <mergeCell ref="X170:AB171"/>
    <mergeCell ref="AN170:AO170"/>
    <mergeCell ref="AN171:AO171"/>
    <mergeCell ref="H163:K166"/>
    <mergeCell ref="R163:T168"/>
    <mergeCell ref="U163:W166"/>
    <mergeCell ref="X164:AB165"/>
    <mergeCell ref="AN164:AO164"/>
    <mergeCell ref="AN165:AO165"/>
    <mergeCell ref="L166:Q167"/>
    <mergeCell ref="H167:I167"/>
    <mergeCell ref="X167:AB168"/>
    <mergeCell ref="AN167:AO167"/>
    <mergeCell ref="L160:Q161"/>
    <mergeCell ref="AR160:AS160"/>
    <mergeCell ref="X161:AB162"/>
    <mergeCell ref="AN161:AO161"/>
    <mergeCell ref="P162:Q162"/>
    <mergeCell ref="AN162:AO162"/>
    <mergeCell ref="P156:Q156"/>
    <mergeCell ref="AN156:AO156"/>
    <mergeCell ref="AP157:AS158"/>
    <mergeCell ref="X158:AB159"/>
    <mergeCell ref="AN158:AO158"/>
    <mergeCell ref="AN159:AO159"/>
    <mergeCell ref="D151:E156"/>
    <mergeCell ref="F151:G156"/>
    <mergeCell ref="H151:K154"/>
    <mergeCell ref="X152:AB153"/>
    <mergeCell ref="AN152:AO152"/>
    <mergeCell ref="AN153:AO153"/>
    <mergeCell ref="L154:Q155"/>
    <mergeCell ref="H155:I155"/>
    <mergeCell ref="X155:AB156"/>
    <mergeCell ref="AN155:AO155"/>
    <mergeCell ref="AP145:AS146"/>
    <mergeCell ref="X146:AB147"/>
    <mergeCell ref="AN146:AO146"/>
    <mergeCell ref="AN147:AO147"/>
    <mergeCell ref="L148:Q149"/>
    <mergeCell ref="AR148:AS148"/>
    <mergeCell ref="X149:AB150"/>
    <mergeCell ref="AN149:AO149"/>
    <mergeCell ref="P150:Q150"/>
    <mergeCell ref="AN150:AO150"/>
    <mergeCell ref="H139:K142"/>
    <mergeCell ref="X140:AB141"/>
    <mergeCell ref="AN140:AO140"/>
    <mergeCell ref="AN141:AO141"/>
    <mergeCell ref="L142:Q143"/>
    <mergeCell ref="H143:I143"/>
    <mergeCell ref="X143:AB144"/>
    <mergeCell ref="AN143:AO143"/>
    <mergeCell ref="P144:Q144"/>
    <mergeCell ref="AN144:AO144"/>
    <mergeCell ref="L136:Q137"/>
    <mergeCell ref="AR136:AS136"/>
    <mergeCell ref="X137:AB138"/>
    <mergeCell ref="AN137:AO137"/>
    <mergeCell ref="P138:Q138"/>
    <mergeCell ref="AN138:AO138"/>
    <mergeCell ref="AN131:AO131"/>
    <mergeCell ref="P132:Q132"/>
    <mergeCell ref="V132:W132"/>
    <mergeCell ref="AN132:AO132"/>
    <mergeCell ref="AP133:AS134"/>
    <mergeCell ref="X134:AB135"/>
    <mergeCell ref="AN134:AO134"/>
    <mergeCell ref="AN135:AO135"/>
    <mergeCell ref="F127:G132"/>
    <mergeCell ref="H127:K130"/>
    <mergeCell ref="R127:T132"/>
    <mergeCell ref="U127:W130"/>
    <mergeCell ref="X128:AB129"/>
    <mergeCell ref="AN128:AO128"/>
    <mergeCell ref="AN129:AO129"/>
    <mergeCell ref="L130:Q131"/>
    <mergeCell ref="H131:I131"/>
    <mergeCell ref="X131:AB132"/>
    <mergeCell ref="AP121:AS122"/>
    <mergeCell ref="X122:AB123"/>
    <mergeCell ref="AN122:AO122"/>
    <mergeCell ref="AN123:AO123"/>
    <mergeCell ref="L124:Q125"/>
    <mergeCell ref="AR124:AS124"/>
    <mergeCell ref="X125:AB126"/>
    <mergeCell ref="AN125:AO125"/>
    <mergeCell ref="P126:Q126"/>
    <mergeCell ref="AN126:AO126"/>
    <mergeCell ref="H115:K118"/>
    <mergeCell ref="X116:AB117"/>
    <mergeCell ref="AN116:AO116"/>
    <mergeCell ref="AN117:AO117"/>
    <mergeCell ref="L118:Q119"/>
    <mergeCell ref="H119:I119"/>
    <mergeCell ref="X119:AB120"/>
    <mergeCell ref="AN119:AO119"/>
    <mergeCell ref="P120:Q120"/>
    <mergeCell ref="AN120:AO120"/>
    <mergeCell ref="AP109:AS110"/>
    <mergeCell ref="X110:AB111"/>
    <mergeCell ref="AN110:AO110"/>
    <mergeCell ref="AN111:AO111"/>
    <mergeCell ref="L112:Q113"/>
    <mergeCell ref="AR112:AS112"/>
    <mergeCell ref="X113:AB114"/>
    <mergeCell ref="AN113:AO113"/>
    <mergeCell ref="P114:Q114"/>
    <mergeCell ref="AN114:AO114"/>
    <mergeCell ref="H103:K106"/>
    <mergeCell ref="X104:AB105"/>
    <mergeCell ref="AN104:AO104"/>
    <mergeCell ref="AN105:AO105"/>
    <mergeCell ref="L106:Q107"/>
    <mergeCell ref="H107:I107"/>
    <mergeCell ref="X107:AB108"/>
    <mergeCell ref="AN107:AO107"/>
    <mergeCell ref="P108:Q108"/>
    <mergeCell ref="AN108:AO108"/>
    <mergeCell ref="L100:Q101"/>
    <mergeCell ref="AR100:AS100"/>
    <mergeCell ref="X101:AB102"/>
    <mergeCell ref="AN101:AO101"/>
    <mergeCell ref="P102:Q102"/>
    <mergeCell ref="AN102:AO102"/>
    <mergeCell ref="AN95:AO95"/>
    <mergeCell ref="P96:Q96"/>
    <mergeCell ref="V96:W96"/>
    <mergeCell ref="AN96:AO96"/>
    <mergeCell ref="AP97:AS98"/>
    <mergeCell ref="X98:AB99"/>
    <mergeCell ref="AN98:AO98"/>
    <mergeCell ref="AN99:AO99"/>
    <mergeCell ref="F91:G96"/>
    <mergeCell ref="H91:K94"/>
    <mergeCell ref="R91:T96"/>
    <mergeCell ref="U91:W94"/>
    <mergeCell ref="X92:AB93"/>
    <mergeCell ref="AN92:AO92"/>
    <mergeCell ref="AN93:AO93"/>
    <mergeCell ref="L94:Q95"/>
    <mergeCell ref="H95:I95"/>
    <mergeCell ref="X95:AB96"/>
    <mergeCell ref="AP85:AS86"/>
    <mergeCell ref="X86:AB87"/>
    <mergeCell ref="AN86:AO86"/>
    <mergeCell ref="AN87:AO87"/>
    <mergeCell ref="L88:Q89"/>
    <mergeCell ref="AR88:AS88"/>
    <mergeCell ref="X89:AB90"/>
    <mergeCell ref="AN89:AO89"/>
    <mergeCell ref="P90:Q90"/>
    <mergeCell ref="AN90:AO90"/>
    <mergeCell ref="AN80:AO80"/>
    <mergeCell ref="AN81:AO81"/>
    <mergeCell ref="L82:Q83"/>
    <mergeCell ref="H83:I83"/>
    <mergeCell ref="X83:AB84"/>
    <mergeCell ref="AN83:AO83"/>
    <mergeCell ref="P84:Q84"/>
    <mergeCell ref="V84:W84"/>
    <mergeCell ref="AN84:AO84"/>
    <mergeCell ref="D79:E84"/>
    <mergeCell ref="F79:G84"/>
    <mergeCell ref="H79:K82"/>
    <mergeCell ref="R79:T84"/>
    <mergeCell ref="U79:W82"/>
    <mergeCell ref="X80:AB81"/>
    <mergeCell ref="AP73:AS74"/>
    <mergeCell ref="X74:AB75"/>
    <mergeCell ref="AN74:AO74"/>
    <mergeCell ref="AN75:AO75"/>
    <mergeCell ref="L76:Q77"/>
    <mergeCell ref="AR76:AS76"/>
    <mergeCell ref="X77:AB78"/>
    <mergeCell ref="AN77:AO77"/>
    <mergeCell ref="P78:Q78"/>
    <mergeCell ref="AN78:AO78"/>
    <mergeCell ref="H67:K70"/>
    <mergeCell ref="X68:AB69"/>
    <mergeCell ref="AN68:AO68"/>
    <mergeCell ref="AN69:AO69"/>
    <mergeCell ref="L70:Q71"/>
    <mergeCell ref="H71:I71"/>
    <mergeCell ref="X71:AB72"/>
    <mergeCell ref="AN71:AO71"/>
    <mergeCell ref="P72:Q72"/>
    <mergeCell ref="AN72:AO72"/>
    <mergeCell ref="AP61:AS62"/>
    <mergeCell ref="X62:AB63"/>
    <mergeCell ref="AN62:AO62"/>
    <mergeCell ref="AN63:AO63"/>
    <mergeCell ref="L64:Q65"/>
    <mergeCell ref="AR64:AS64"/>
    <mergeCell ref="X65:AB66"/>
    <mergeCell ref="AN65:AO65"/>
    <mergeCell ref="P66:Q66"/>
    <mergeCell ref="AN66:AO66"/>
    <mergeCell ref="H55:K58"/>
    <mergeCell ref="X56:AB57"/>
    <mergeCell ref="AN56:AO56"/>
    <mergeCell ref="AN57:AO57"/>
    <mergeCell ref="L58:Q59"/>
    <mergeCell ref="H59:I59"/>
    <mergeCell ref="X59:AB60"/>
    <mergeCell ref="AN59:AO59"/>
    <mergeCell ref="P60:Q60"/>
    <mergeCell ref="AN60:AO60"/>
    <mergeCell ref="L52:Q53"/>
    <mergeCell ref="AR52:AS52"/>
    <mergeCell ref="X53:AB54"/>
    <mergeCell ref="AN53:AO53"/>
    <mergeCell ref="P54:Q54"/>
    <mergeCell ref="AN54:AO54"/>
    <mergeCell ref="AN47:AO47"/>
    <mergeCell ref="P48:Q48"/>
    <mergeCell ref="V48:W48"/>
    <mergeCell ref="AN48:AO48"/>
    <mergeCell ref="AP49:AS50"/>
    <mergeCell ref="X50:AB51"/>
    <mergeCell ref="AN50:AO50"/>
    <mergeCell ref="AN51:AO51"/>
    <mergeCell ref="F43:G48"/>
    <mergeCell ref="H43:K46"/>
    <mergeCell ref="R43:T48"/>
    <mergeCell ref="U43:W46"/>
    <mergeCell ref="X44:AB45"/>
    <mergeCell ref="AN44:AO44"/>
    <mergeCell ref="AN45:AO45"/>
    <mergeCell ref="L46:Q47"/>
    <mergeCell ref="H47:I47"/>
    <mergeCell ref="X47:AB48"/>
    <mergeCell ref="AP37:AS38"/>
    <mergeCell ref="X38:AB39"/>
    <mergeCell ref="AN38:AO38"/>
    <mergeCell ref="AN39:AO39"/>
    <mergeCell ref="L40:Q41"/>
    <mergeCell ref="AR40:AS40"/>
    <mergeCell ref="X41:AB42"/>
    <mergeCell ref="AN41:AO41"/>
    <mergeCell ref="P42:Q42"/>
    <mergeCell ref="AN42:AO42"/>
    <mergeCell ref="X17:AB18"/>
    <mergeCell ref="AN17:AO17"/>
    <mergeCell ref="P18:Q18"/>
    <mergeCell ref="AN18:AO18"/>
    <mergeCell ref="H31:K34"/>
    <mergeCell ref="X32:AB33"/>
    <mergeCell ref="AN32:AO32"/>
    <mergeCell ref="AN33:AO33"/>
    <mergeCell ref="L34:Q35"/>
    <mergeCell ref="H35:I35"/>
    <mergeCell ref="X35:AB36"/>
    <mergeCell ref="AN35:AO35"/>
    <mergeCell ref="P36:Q36"/>
    <mergeCell ref="AN36:AO36"/>
    <mergeCell ref="AP25:AS26"/>
    <mergeCell ref="X26:AB27"/>
    <mergeCell ref="AN26:AO26"/>
    <mergeCell ref="AN27:AO27"/>
    <mergeCell ref="L28:Q29"/>
    <mergeCell ref="AR28:AS28"/>
    <mergeCell ref="X29:AB30"/>
    <mergeCell ref="AN29:AO29"/>
    <mergeCell ref="P30:Q30"/>
    <mergeCell ref="AN30:AO30"/>
    <mergeCell ref="H11:I11"/>
    <mergeCell ref="X11:AB12"/>
    <mergeCell ref="AN11:AO11"/>
    <mergeCell ref="P12:Q12"/>
    <mergeCell ref="V12:W12"/>
    <mergeCell ref="AN12:AO12"/>
    <mergeCell ref="D5:AS5"/>
    <mergeCell ref="D7:E12"/>
    <mergeCell ref="F7:G12"/>
    <mergeCell ref="H7:K10"/>
    <mergeCell ref="R7:T12"/>
    <mergeCell ref="U7:W10"/>
    <mergeCell ref="X8:AB9"/>
    <mergeCell ref="AN8:AO8"/>
    <mergeCell ref="AN9:AO9"/>
    <mergeCell ref="L10:Q11"/>
    <mergeCell ref="H19:K22"/>
    <mergeCell ref="X20:AB21"/>
    <mergeCell ref="AN20:AO20"/>
    <mergeCell ref="AN21:AO21"/>
    <mergeCell ref="L22:Q23"/>
    <mergeCell ref="H23:I23"/>
    <mergeCell ref="X23:AB24"/>
    <mergeCell ref="AN23:AO23"/>
    <mergeCell ref="P24:Q24"/>
    <mergeCell ref="AN24:AO24"/>
    <mergeCell ref="AP13:AS14"/>
    <mergeCell ref="X14:AB15"/>
    <mergeCell ref="AN14:AO14"/>
    <mergeCell ref="AN15:AO15"/>
    <mergeCell ref="L16:Q17"/>
    <mergeCell ref="AR16:AS16"/>
  </mergeCells>
  <phoneticPr fontId="1"/>
  <printOptions horizontalCentered="1"/>
  <pageMargins left="0.39370078740157483" right="0.39370078740157483" top="0.62992125984251968" bottom="0.39370078740157483" header="0.51181102362204722" footer="0.31496062992125984"/>
  <pageSetup paperSize="9" scale="57" fitToHeight="0" orientation="portrait" r:id="rId1"/>
  <headerFooter>
    <oddHeader>&amp;R&amp;9就労移行支援
（養成）</oddHeader>
    <oddFooter>&amp;C&amp;14&amp;P</oddFooter>
  </headerFooter>
  <rowBreaks count="12" manualBreakCount="12">
    <brk id="78" max="46" man="1"/>
    <brk id="150" max="46" man="1"/>
    <brk id="222" max="46" man="1"/>
    <brk id="258" max="50" man="1"/>
    <brk id="330" max="46" man="1"/>
    <brk id="402" max="46" man="1"/>
    <brk id="474" max="46" man="1"/>
    <brk id="546" max="46" man="1"/>
    <brk id="618" max="46" man="1"/>
    <brk id="690" max="46" man="1"/>
    <brk id="762" max="46" man="1"/>
    <brk id="834" max="4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autoPageBreaks="0"/>
  </sheetPr>
  <dimension ref="A1:AY286"/>
  <sheetViews>
    <sheetView view="pageBreakPreview" zoomScaleNormal="100" zoomScaleSheetLayoutView="100" workbookViewId="0"/>
  </sheetViews>
  <sheetFormatPr defaultColWidth="9" defaultRowHeight="17.100000000000001" customHeight="1" x14ac:dyDescent="0.15"/>
  <cols>
    <col min="1" max="1" width="4.625" style="2" customWidth="1"/>
    <col min="2" max="2" width="7.625" style="2" customWidth="1"/>
    <col min="3" max="3" width="37.625" style="4" customWidth="1"/>
    <col min="4" max="11" width="2.375" style="2" customWidth="1"/>
    <col min="12" max="31" width="2.375" style="4" customWidth="1"/>
    <col min="32" max="32" width="3.375" style="4" customWidth="1"/>
    <col min="33" max="33" width="2.375" style="4" customWidth="1"/>
    <col min="34" max="34" width="5.375" style="4" bestFit="1" customWidth="1"/>
    <col min="35" max="38" width="2.375" style="2" customWidth="1"/>
    <col min="39" max="42" width="2.375" style="5" customWidth="1"/>
    <col min="43" max="49" width="2.375" style="2" customWidth="1"/>
    <col min="50" max="50" width="7.125" style="2" customWidth="1"/>
    <col min="51" max="51" width="8.625" style="2" customWidth="1"/>
    <col min="52" max="52" width="2.875" style="2" customWidth="1"/>
    <col min="53" max="256" width="9" style="2" customWidth="1"/>
    <col min="257" max="16384" width="9" style="2"/>
  </cols>
  <sheetData>
    <row r="1" spans="1:51" ht="17.100000000000001" customHeight="1" x14ac:dyDescent="0.15">
      <c r="A1" s="1"/>
    </row>
    <row r="2" spans="1:51" ht="17.100000000000001" customHeight="1" x14ac:dyDescent="0.15">
      <c r="A2" s="1"/>
    </row>
    <row r="3" spans="1:51" ht="17.100000000000001" customHeight="1" x14ac:dyDescent="0.15">
      <c r="A3" s="1"/>
    </row>
    <row r="4" spans="1:51" ht="17.100000000000001" customHeight="1" x14ac:dyDescent="0.15">
      <c r="A4" s="1"/>
      <c r="B4" s="1" t="s">
        <v>4805</v>
      </c>
    </row>
    <row r="5" spans="1:51" ht="17.100000000000001" customHeight="1" x14ac:dyDescent="0.15">
      <c r="A5" s="6" t="s">
        <v>1</v>
      </c>
      <c r="B5" s="7"/>
      <c r="C5" s="79" t="s">
        <v>2</v>
      </c>
      <c r="D5" s="1099" t="s">
        <v>4817</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1100"/>
      <c r="AV5" s="1100"/>
      <c r="AW5" s="1100"/>
      <c r="AX5" s="9" t="s">
        <v>4</v>
      </c>
      <c r="AY5" s="9" t="s">
        <v>5</v>
      </c>
    </row>
    <row r="6" spans="1:51" ht="17.100000000000001" customHeight="1" x14ac:dyDescent="0.15">
      <c r="A6" s="10" t="s">
        <v>6</v>
      </c>
      <c r="B6" s="11" t="s">
        <v>7</v>
      </c>
      <c r="C6" s="80"/>
      <c r="D6" s="13"/>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6" t="s">
        <v>8</v>
      </c>
      <c r="AY6" s="16" t="s">
        <v>9</v>
      </c>
    </row>
    <row r="7" spans="1:51" ht="17.100000000000001" customHeight="1" x14ac:dyDescent="0.15">
      <c r="A7" s="17">
        <v>44</v>
      </c>
      <c r="B7" s="18" t="s">
        <v>7850</v>
      </c>
      <c r="C7" s="19" t="s">
        <v>10120</v>
      </c>
      <c r="D7" s="1085" t="s">
        <v>8382</v>
      </c>
      <c r="E7" s="1086"/>
      <c r="F7" s="1087"/>
      <c r="G7" s="1085" t="s">
        <v>4820</v>
      </c>
      <c r="H7" s="1086"/>
      <c r="I7" s="1086"/>
      <c r="J7" s="1087"/>
      <c r="K7" s="1085" t="s">
        <v>4821</v>
      </c>
      <c r="L7" s="1086"/>
      <c r="M7" s="1086"/>
      <c r="N7" s="1087"/>
      <c r="O7" s="420"/>
      <c r="P7" s="421"/>
      <c r="Q7" s="421"/>
      <c r="R7" s="421"/>
      <c r="S7" s="421"/>
      <c r="T7" s="421"/>
      <c r="U7" s="421"/>
      <c r="V7" s="421"/>
      <c r="W7" s="421"/>
      <c r="X7" s="421"/>
      <c r="Y7" s="421"/>
      <c r="Z7" s="421"/>
      <c r="AA7" s="421"/>
      <c r="AB7" s="421"/>
      <c r="AC7" s="421"/>
      <c r="AD7" s="421"/>
      <c r="AE7" s="421"/>
      <c r="AF7" s="421"/>
      <c r="AG7" s="421"/>
      <c r="AH7" s="421"/>
      <c r="AI7" s="1344" t="s">
        <v>7852</v>
      </c>
      <c r="AJ7" s="1345"/>
      <c r="AK7" s="1346"/>
      <c r="AL7" s="1218" t="s">
        <v>7853</v>
      </c>
      <c r="AM7" s="1219"/>
      <c r="AN7" s="1220"/>
      <c r="AO7" s="485"/>
      <c r="AP7" s="486"/>
      <c r="AQ7" s="40"/>
      <c r="AR7" s="40"/>
      <c r="AS7" s="40"/>
      <c r="AT7" s="40"/>
      <c r="AU7" s="40"/>
      <c r="AV7" s="40"/>
      <c r="AW7" s="41"/>
      <c r="AX7" s="35">
        <f>ROUND(K9*AM11,0)</f>
        <v>515</v>
      </c>
      <c r="AY7" s="31" t="s">
        <v>4822</v>
      </c>
    </row>
    <row r="8" spans="1:51" ht="17.100000000000001" customHeight="1" x14ac:dyDescent="0.15">
      <c r="A8" s="32">
        <v>44</v>
      </c>
      <c r="B8" s="33" t="s">
        <v>7854</v>
      </c>
      <c r="C8" s="34" t="s">
        <v>10121</v>
      </c>
      <c r="D8" s="1088"/>
      <c r="E8" s="1089"/>
      <c r="F8" s="1090"/>
      <c r="G8" s="1088"/>
      <c r="H8" s="1089"/>
      <c r="I8" s="1089"/>
      <c r="J8" s="1090"/>
      <c r="K8" s="1088"/>
      <c r="L8" s="1089"/>
      <c r="M8" s="1089"/>
      <c r="N8" s="1090"/>
      <c r="O8" s="1342" t="s">
        <v>4829</v>
      </c>
      <c r="P8" s="1343"/>
      <c r="Q8" s="1343"/>
      <c r="R8" s="1343"/>
      <c r="S8" s="1343"/>
      <c r="T8" s="1343"/>
      <c r="U8" s="1343"/>
      <c r="V8" s="1343"/>
      <c r="W8" s="1343"/>
      <c r="X8" s="1343"/>
      <c r="Y8" s="1343"/>
      <c r="Z8" s="1343"/>
      <c r="AA8" s="1343"/>
      <c r="AB8" s="1343"/>
      <c r="AC8" s="1343"/>
      <c r="AD8" s="1343"/>
      <c r="AE8" s="1343"/>
      <c r="AF8" s="1343"/>
      <c r="AG8" s="44" t="s">
        <v>17</v>
      </c>
      <c r="AH8" s="50">
        <f>'16就労移行支援(養成・基本)'!$S$12</f>
        <v>0.96499999999999997</v>
      </c>
      <c r="AI8" s="1347"/>
      <c r="AJ8" s="1348"/>
      <c r="AK8" s="1349"/>
      <c r="AL8" s="1221"/>
      <c r="AM8" s="1222"/>
      <c r="AN8" s="1223"/>
      <c r="AO8" s="487"/>
      <c r="AP8" s="233"/>
      <c r="AQ8" s="25"/>
      <c r="AR8" s="25"/>
      <c r="AS8" s="25"/>
      <c r="AT8" s="25"/>
      <c r="AU8" s="25"/>
      <c r="AV8" s="25"/>
      <c r="AW8" s="38"/>
      <c r="AX8" s="35">
        <f>ROUND(ROUND(K9*AH8,0)*AM11,0)</f>
        <v>497</v>
      </c>
      <c r="AY8" s="232"/>
    </row>
    <row r="9" spans="1:51" ht="17.100000000000001" customHeight="1" x14ac:dyDescent="0.15">
      <c r="A9" s="32">
        <v>44</v>
      </c>
      <c r="B9" s="33" t="s">
        <v>7856</v>
      </c>
      <c r="C9" s="34" t="s">
        <v>10122</v>
      </c>
      <c r="D9" s="1088"/>
      <c r="E9" s="1089"/>
      <c r="F9" s="1090"/>
      <c r="G9" s="1088"/>
      <c r="H9" s="1089"/>
      <c r="I9" s="1089"/>
      <c r="J9" s="1090"/>
      <c r="K9" s="1280">
        <f>'16就労移行支援(養成・基本)'!K11</f>
        <v>736</v>
      </c>
      <c r="L9" s="1108"/>
      <c r="M9" s="4" t="s">
        <v>21</v>
      </c>
      <c r="N9" s="22"/>
      <c r="O9" s="465"/>
      <c r="P9" s="466"/>
      <c r="Q9" s="466"/>
      <c r="R9" s="466"/>
      <c r="S9" s="466"/>
      <c r="T9" s="466"/>
      <c r="U9" s="466"/>
      <c r="V9" s="466"/>
      <c r="W9" s="466"/>
      <c r="X9" s="466"/>
      <c r="Y9" s="466"/>
      <c r="Z9" s="466"/>
      <c r="AA9" s="466"/>
      <c r="AB9" s="466"/>
      <c r="AC9" s="466"/>
      <c r="AD9" s="466"/>
      <c r="AE9" s="466"/>
      <c r="AF9" s="466"/>
      <c r="AG9" s="466"/>
      <c r="AH9" s="466"/>
      <c r="AI9" s="1347"/>
      <c r="AJ9" s="1348"/>
      <c r="AK9" s="1349"/>
      <c r="AL9" s="1221"/>
      <c r="AM9" s="1222"/>
      <c r="AN9" s="1223"/>
      <c r="AO9" s="412" t="s">
        <v>10123</v>
      </c>
      <c r="AP9" s="488"/>
      <c r="AQ9" s="488"/>
      <c r="AR9" s="488"/>
      <c r="AS9" s="488"/>
      <c r="AT9" s="488"/>
      <c r="AU9" s="48"/>
      <c r="AV9" s="48"/>
      <c r="AW9" s="49"/>
      <c r="AX9" s="35">
        <f>ROUND(ROUND(K9*AM11,0)*AV10,0)</f>
        <v>489</v>
      </c>
      <c r="AY9" s="31"/>
    </row>
    <row r="10" spans="1:51" ht="17.100000000000001" customHeight="1" x14ac:dyDescent="0.15">
      <c r="A10" s="32">
        <v>44</v>
      </c>
      <c r="B10" s="33" t="s">
        <v>7858</v>
      </c>
      <c r="C10" s="34" t="s">
        <v>10124</v>
      </c>
      <c r="D10" s="1088"/>
      <c r="E10" s="1089"/>
      <c r="F10" s="1090"/>
      <c r="G10" s="36"/>
      <c r="H10" s="29"/>
      <c r="I10" s="29"/>
      <c r="J10" s="37"/>
      <c r="K10" s="4"/>
      <c r="N10" s="21"/>
      <c r="O10" s="1342" t="s">
        <v>4829</v>
      </c>
      <c r="P10" s="1343"/>
      <c r="Q10" s="1343"/>
      <c r="R10" s="1343"/>
      <c r="S10" s="1343"/>
      <c r="T10" s="1343"/>
      <c r="U10" s="1343"/>
      <c r="V10" s="1343"/>
      <c r="W10" s="1343"/>
      <c r="X10" s="1343"/>
      <c r="Y10" s="1343"/>
      <c r="Z10" s="1343"/>
      <c r="AA10" s="1343"/>
      <c r="AB10" s="1343"/>
      <c r="AC10" s="1343"/>
      <c r="AD10" s="1343"/>
      <c r="AE10" s="1343"/>
      <c r="AF10" s="1343"/>
      <c r="AG10" s="44" t="s">
        <v>17</v>
      </c>
      <c r="AH10" s="50">
        <f>$AH$8</f>
        <v>0.96499999999999997</v>
      </c>
      <c r="AI10" s="1347"/>
      <c r="AJ10" s="1348"/>
      <c r="AK10" s="1349"/>
      <c r="AL10" s="1221"/>
      <c r="AM10" s="1222"/>
      <c r="AN10" s="1223"/>
      <c r="AO10" s="489"/>
      <c r="AP10" s="360"/>
      <c r="AQ10" s="360"/>
      <c r="AR10" s="360"/>
      <c r="AS10" s="360"/>
      <c r="AT10" s="360"/>
      <c r="AU10" s="26" t="s">
        <v>17</v>
      </c>
      <c r="AV10" s="1170">
        <f>'16就労移行支援(養成・基本)'!$BA$13</f>
        <v>0.95</v>
      </c>
      <c r="AW10" s="1171"/>
      <c r="AX10" s="35">
        <f>ROUND(ROUND(ROUND(K9*AH10,0)*AM11,0)*AV10,0)</f>
        <v>472</v>
      </c>
      <c r="AY10" s="31"/>
    </row>
    <row r="11" spans="1:51" ht="17.100000000000001" customHeight="1" x14ac:dyDescent="0.15">
      <c r="A11" s="32">
        <v>44</v>
      </c>
      <c r="B11" s="33" t="s">
        <v>7860</v>
      </c>
      <c r="C11" s="34" t="s">
        <v>10125</v>
      </c>
      <c r="D11" s="471"/>
      <c r="E11" s="490"/>
      <c r="F11" s="424"/>
      <c r="G11" s="36"/>
      <c r="H11" s="29"/>
      <c r="I11" s="29"/>
      <c r="J11" s="37"/>
      <c r="K11" s="1085" t="s">
        <v>4840</v>
      </c>
      <c r="L11" s="1086"/>
      <c r="M11" s="1086"/>
      <c r="N11" s="1087"/>
      <c r="O11" s="465"/>
      <c r="P11" s="466"/>
      <c r="Q11" s="466"/>
      <c r="R11" s="466"/>
      <c r="S11" s="466"/>
      <c r="T11" s="466"/>
      <c r="U11" s="466"/>
      <c r="V11" s="466"/>
      <c r="W11" s="466"/>
      <c r="X11" s="466"/>
      <c r="Y11" s="466"/>
      <c r="Z11" s="466"/>
      <c r="AA11" s="466"/>
      <c r="AB11" s="466"/>
      <c r="AC11" s="466"/>
      <c r="AD11" s="466"/>
      <c r="AE11" s="466"/>
      <c r="AF11" s="466"/>
      <c r="AG11" s="466"/>
      <c r="AH11" s="466"/>
      <c r="AI11" s="1347"/>
      <c r="AJ11" s="1348"/>
      <c r="AK11" s="1349"/>
      <c r="AL11" s="23" t="s">
        <v>17</v>
      </c>
      <c r="AM11" s="1158">
        <v>0.7</v>
      </c>
      <c r="AN11" s="1159"/>
      <c r="AO11" s="485"/>
      <c r="AP11" s="486"/>
      <c r="AQ11" s="40"/>
      <c r="AR11" s="40"/>
      <c r="AS11" s="40"/>
      <c r="AT11" s="40"/>
      <c r="AU11" s="40"/>
      <c r="AV11" s="40"/>
      <c r="AW11" s="41"/>
      <c r="AX11" s="35">
        <f>ROUND(K13*AM11,0)</f>
        <v>438</v>
      </c>
      <c r="AY11" s="31"/>
    </row>
    <row r="12" spans="1:51" ht="17.100000000000001" customHeight="1" x14ac:dyDescent="0.15">
      <c r="A12" s="32">
        <v>44</v>
      </c>
      <c r="B12" s="33" t="s">
        <v>7862</v>
      </c>
      <c r="C12" s="34" t="s">
        <v>10126</v>
      </c>
      <c r="D12" s="471"/>
      <c r="E12" s="490"/>
      <c r="F12" s="424"/>
      <c r="G12" s="36"/>
      <c r="H12" s="29"/>
      <c r="I12" s="29"/>
      <c r="J12" s="37"/>
      <c r="K12" s="1088"/>
      <c r="L12" s="1089"/>
      <c r="M12" s="1089"/>
      <c r="N12" s="1090"/>
      <c r="O12" s="1342" t="s">
        <v>4829</v>
      </c>
      <c r="P12" s="1343"/>
      <c r="Q12" s="1343"/>
      <c r="R12" s="1343"/>
      <c r="S12" s="1343"/>
      <c r="T12" s="1343"/>
      <c r="U12" s="1343"/>
      <c r="V12" s="1343"/>
      <c r="W12" s="1343"/>
      <c r="X12" s="1343"/>
      <c r="Y12" s="1343"/>
      <c r="Z12" s="1343"/>
      <c r="AA12" s="1343"/>
      <c r="AB12" s="1343"/>
      <c r="AC12" s="1343"/>
      <c r="AD12" s="1343"/>
      <c r="AE12" s="1343"/>
      <c r="AF12" s="1343"/>
      <c r="AG12" s="44" t="s">
        <v>17</v>
      </c>
      <c r="AH12" s="50">
        <f>$AH$8</f>
        <v>0.96499999999999997</v>
      </c>
      <c r="AI12" s="1347"/>
      <c r="AJ12" s="1348"/>
      <c r="AK12" s="1349"/>
      <c r="AL12" s="93"/>
      <c r="AM12" s="2"/>
      <c r="AN12" s="2"/>
      <c r="AO12" s="487"/>
      <c r="AP12" s="233"/>
      <c r="AQ12" s="25"/>
      <c r="AR12" s="25"/>
      <c r="AS12" s="25"/>
      <c r="AT12" s="25"/>
      <c r="AU12" s="25"/>
      <c r="AV12" s="25"/>
      <c r="AW12" s="38"/>
      <c r="AX12" s="35">
        <f>ROUND(ROUND(K13*AH12,0)*AM11,0)</f>
        <v>422</v>
      </c>
      <c r="AY12" s="31"/>
    </row>
    <row r="13" spans="1:51" ht="17.100000000000001" customHeight="1" x14ac:dyDescent="0.15">
      <c r="A13" s="32">
        <v>44</v>
      </c>
      <c r="B13" s="33" t="s">
        <v>7864</v>
      </c>
      <c r="C13" s="34" t="s">
        <v>10127</v>
      </c>
      <c r="D13" s="471"/>
      <c r="E13" s="490"/>
      <c r="F13" s="424"/>
      <c r="G13" s="36"/>
      <c r="H13" s="29"/>
      <c r="I13" s="29"/>
      <c r="J13" s="37"/>
      <c r="K13" s="1280">
        <f>'16就労移行支援(養成・基本)'!K23</f>
        <v>625</v>
      </c>
      <c r="L13" s="1108"/>
      <c r="M13" s="4" t="s">
        <v>21</v>
      </c>
      <c r="N13" s="22"/>
      <c r="O13" s="465"/>
      <c r="P13" s="466"/>
      <c r="Q13" s="466"/>
      <c r="R13" s="466"/>
      <c r="S13" s="466"/>
      <c r="T13" s="466"/>
      <c r="U13" s="466"/>
      <c r="V13" s="466"/>
      <c r="W13" s="466"/>
      <c r="X13" s="466"/>
      <c r="Y13" s="466"/>
      <c r="Z13" s="466"/>
      <c r="AA13" s="466"/>
      <c r="AB13" s="466"/>
      <c r="AC13" s="466"/>
      <c r="AD13" s="466"/>
      <c r="AE13" s="466"/>
      <c r="AF13" s="466"/>
      <c r="AG13" s="466"/>
      <c r="AH13" s="466"/>
      <c r="AI13" s="166"/>
      <c r="AJ13" s="167"/>
      <c r="AK13" s="314"/>
      <c r="AO13" s="412" t="s">
        <v>10123</v>
      </c>
      <c r="AP13" s="488"/>
      <c r="AQ13" s="488"/>
      <c r="AR13" s="488"/>
      <c r="AS13" s="488"/>
      <c r="AT13" s="488"/>
      <c r="AU13" s="48"/>
      <c r="AV13" s="48"/>
      <c r="AW13" s="49"/>
      <c r="AX13" s="35">
        <f>ROUND(ROUND(K13*AM11,0)*AV14,0)</f>
        <v>416</v>
      </c>
      <c r="AY13" s="31"/>
    </row>
    <row r="14" spans="1:51" ht="17.100000000000001" customHeight="1" x14ac:dyDescent="0.15">
      <c r="A14" s="32">
        <v>44</v>
      </c>
      <c r="B14" s="33" t="s">
        <v>7866</v>
      </c>
      <c r="C14" s="34" t="s">
        <v>10128</v>
      </c>
      <c r="D14" s="471"/>
      <c r="E14" s="490"/>
      <c r="F14" s="424"/>
      <c r="G14" s="36"/>
      <c r="H14" s="29"/>
      <c r="I14" s="29"/>
      <c r="J14" s="37"/>
      <c r="K14" s="4"/>
      <c r="N14" s="21"/>
      <c r="O14" s="1342" t="s">
        <v>4829</v>
      </c>
      <c r="P14" s="1343"/>
      <c r="Q14" s="1343"/>
      <c r="R14" s="1343"/>
      <c r="S14" s="1343"/>
      <c r="T14" s="1343"/>
      <c r="U14" s="1343"/>
      <c r="V14" s="1343"/>
      <c r="W14" s="1343"/>
      <c r="X14" s="1343"/>
      <c r="Y14" s="1343"/>
      <c r="Z14" s="1343"/>
      <c r="AA14" s="1343"/>
      <c r="AB14" s="1343"/>
      <c r="AC14" s="1343"/>
      <c r="AD14" s="1343"/>
      <c r="AE14" s="1343"/>
      <c r="AF14" s="1343"/>
      <c r="AG14" s="44" t="s">
        <v>17</v>
      </c>
      <c r="AH14" s="50">
        <f>$AH$8</f>
        <v>0.96499999999999997</v>
      </c>
      <c r="AI14" s="491"/>
      <c r="AJ14" s="419"/>
      <c r="AK14" s="425"/>
      <c r="AO14" s="489"/>
      <c r="AP14" s="360"/>
      <c r="AQ14" s="360"/>
      <c r="AR14" s="360"/>
      <c r="AS14" s="360"/>
      <c r="AT14" s="360"/>
      <c r="AU14" s="26" t="s">
        <v>17</v>
      </c>
      <c r="AV14" s="1170">
        <f>$AV$10</f>
        <v>0.95</v>
      </c>
      <c r="AW14" s="1171"/>
      <c r="AX14" s="35">
        <f>ROUND(ROUND(ROUND(K13*AH14,0)*AM11,0)*AV14,0)</f>
        <v>401</v>
      </c>
      <c r="AY14" s="31"/>
    </row>
    <row r="15" spans="1:51" ht="17.100000000000001" customHeight="1" x14ac:dyDescent="0.15">
      <c r="A15" s="32">
        <v>44</v>
      </c>
      <c r="B15" s="33" t="s">
        <v>7868</v>
      </c>
      <c r="C15" s="34" t="s">
        <v>10129</v>
      </c>
      <c r="D15" s="471"/>
      <c r="E15" s="490"/>
      <c r="F15" s="424"/>
      <c r="G15" s="36"/>
      <c r="H15" s="29"/>
      <c r="I15" s="29"/>
      <c r="J15" s="37"/>
      <c r="K15" s="1085" t="s">
        <v>4853</v>
      </c>
      <c r="L15" s="1086"/>
      <c r="M15" s="1086"/>
      <c r="N15" s="1087"/>
      <c r="O15" s="465"/>
      <c r="P15" s="466"/>
      <c r="Q15" s="466"/>
      <c r="R15" s="466"/>
      <c r="S15" s="466"/>
      <c r="T15" s="466"/>
      <c r="U15" s="466"/>
      <c r="V15" s="466"/>
      <c r="W15" s="466"/>
      <c r="X15" s="466"/>
      <c r="Y15" s="466"/>
      <c r="Z15" s="466"/>
      <c r="AA15" s="466"/>
      <c r="AB15" s="466"/>
      <c r="AC15" s="466"/>
      <c r="AD15" s="466"/>
      <c r="AE15" s="466"/>
      <c r="AF15" s="466"/>
      <c r="AG15" s="466"/>
      <c r="AH15" s="466"/>
      <c r="AI15" s="93"/>
      <c r="AJ15" s="167"/>
      <c r="AK15" s="314"/>
      <c r="AL15" s="93"/>
      <c r="AM15" s="2"/>
      <c r="AN15" s="2"/>
      <c r="AO15" s="485"/>
      <c r="AP15" s="486"/>
      <c r="AQ15" s="40"/>
      <c r="AR15" s="40"/>
      <c r="AS15" s="40"/>
      <c r="AT15" s="40"/>
      <c r="AU15" s="40"/>
      <c r="AV15" s="40"/>
      <c r="AW15" s="41"/>
      <c r="AX15" s="35">
        <f>ROUND(K17*AM11,0)</f>
        <v>375</v>
      </c>
      <c r="AY15" s="31"/>
    </row>
    <row r="16" spans="1:51" ht="17.100000000000001" customHeight="1" x14ac:dyDescent="0.15">
      <c r="A16" s="32">
        <v>44</v>
      </c>
      <c r="B16" s="33" t="s">
        <v>7870</v>
      </c>
      <c r="C16" s="34" t="s">
        <v>10130</v>
      </c>
      <c r="D16" s="471"/>
      <c r="E16" s="490"/>
      <c r="F16" s="424"/>
      <c r="G16" s="36"/>
      <c r="H16" s="29"/>
      <c r="I16" s="29"/>
      <c r="J16" s="37"/>
      <c r="K16" s="1088"/>
      <c r="L16" s="1089"/>
      <c r="M16" s="1089"/>
      <c r="N16" s="1090"/>
      <c r="O16" s="1342" t="s">
        <v>4829</v>
      </c>
      <c r="P16" s="1343"/>
      <c r="Q16" s="1343"/>
      <c r="R16" s="1343"/>
      <c r="S16" s="1343"/>
      <c r="T16" s="1343"/>
      <c r="U16" s="1343"/>
      <c r="V16" s="1343"/>
      <c r="W16" s="1343"/>
      <c r="X16" s="1343"/>
      <c r="Y16" s="1343"/>
      <c r="Z16" s="1343"/>
      <c r="AA16" s="1343"/>
      <c r="AB16" s="1343"/>
      <c r="AC16" s="1343"/>
      <c r="AD16" s="1343"/>
      <c r="AE16" s="1343"/>
      <c r="AF16" s="1343"/>
      <c r="AG16" s="44" t="s">
        <v>17</v>
      </c>
      <c r="AH16" s="50">
        <f>$AH$8</f>
        <v>0.96499999999999997</v>
      </c>
      <c r="AI16" s="93"/>
      <c r="AJ16" s="419"/>
      <c r="AK16" s="425"/>
      <c r="AL16" s="93"/>
      <c r="AM16" s="2"/>
      <c r="AN16" s="2"/>
      <c r="AO16" s="487"/>
      <c r="AP16" s="233"/>
      <c r="AQ16" s="25"/>
      <c r="AR16" s="25"/>
      <c r="AS16" s="25"/>
      <c r="AT16" s="25"/>
      <c r="AU16" s="25"/>
      <c r="AV16" s="25"/>
      <c r="AW16" s="38"/>
      <c r="AX16" s="35">
        <f>ROUND(ROUND(K17*AH16,0)*AM11,0)</f>
        <v>361</v>
      </c>
      <c r="AY16" s="31"/>
    </row>
    <row r="17" spans="1:51" ht="17.100000000000001" customHeight="1" x14ac:dyDescent="0.15">
      <c r="A17" s="32">
        <v>44</v>
      </c>
      <c r="B17" s="33" t="s">
        <v>7872</v>
      </c>
      <c r="C17" s="34" t="s">
        <v>10131</v>
      </c>
      <c r="D17" s="471"/>
      <c r="E17" s="490"/>
      <c r="F17" s="424"/>
      <c r="G17" s="36"/>
      <c r="H17" s="29"/>
      <c r="I17" s="29"/>
      <c r="J17" s="37"/>
      <c r="K17" s="1280">
        <f>'16就労移行支援(養成・基本)'!K35</f>
        <v>535</v>
      </c>
      <c r="L17" s="1108"/>
      <c r="M17" s="4" t="s">
        <v>21</v>
      </c>
      <c r="N17" s="22"/>
      <c r="O17" s="465"/>
      <c r="P17" s="466"/>
      <c r="Q17" s="466"/>
      <c r="R17" s="466"/>
      <c r="S17" s="466"/>
      <c r="T17" s="466"/>
      <c r="U17" s="466"/>
      <c r="V17" s="466"/>
      <c r="W17" s="466"/>
      <c r="X17" s="466"/>
      <c r="Y17" s="466"/>
      <c r="Z17" s="466"/>
      <c r="AA17" s="466"/>
      <c r="AB17" s="466"/>
      <c r="AC17" s="466"/>
      <c r="AD17" s="466"/>
      <c r="AE17" s="466"/>
      <c r="AF17" s="466"/>
      <c r="AG17" s="466"/>
      <c r="AH17" s="466"/>
      <c r="AI17" s="491"/>
      <c r="AJ17" s="167"/>
      <c r="AK17" s="314"/>
      <c r="AO17" s="412" t="s">
        <v>10123</v>
      </c>
      <c r="AP17" s="488"/>
      <c r="AQ17" s="488"/>
      <c r="AR17" s="488"/>
      <c r="AS17" s="488"/>
      <c r="AT17" s="488"/>
      <c r="AU17" s="48"/>
      <c r="AV17" s="48"/>
      <c r="AW17" s="49"/>
      <c r="AX17" s="35">
        <f>ROUND(ROUND(K17*AM11,0)*AV18,0)</f>
        <v>356</v>
      </c>
      <c r="AY17" s="31"/>
    </row>
    <row r="18" spans="1:51" ht="17.100000000000001" customHeight="1" x14ac:dyDescent="0.15">
      <c r="A18" s="32">
        <v>44</v>
      </c>
      <c r="B18" s="33" t="s">
        <v>7874</v>
      </c>
      <c r="C18" s="34" t="s">
        <v>10132</v>
      </c>
      <c r="D18" s="471"/>
      <c r="E18" s="490"/>
      <c r="F18" s="424"/>
      <c r="G18" s="36"/>
      <c r="H18" s="29"/>
      <c r="I18" s="29"/>
      <c r="J18" s="37"/>
      <c r="K18" s="4"/>
      <c r="N18" s="21"/>
      <c r="O18" s="1342" t="s">
        <v>4829</v>
      </c>
      <c r="P18" s="1343"/>
      <c r="Q18" s="1343"/>
      <c r="R18" s="1343"/>
      <c r="S18" s="1343"/>
      <c r="T18" s="1343"/>
      <c r="U18" s="1343"/>
      <c r="V18" s="1343"/>
      <c r="W18" s="1343"/>
      <c r="X18" s="1343"/>
      <c r="Y18" s="1343"/>
      <c r="Z18" s="1343"/>
      <c r="AA18" s="1343"/>
      <c r="AB18" s="1343"/>
      <c r="AC18" s="1343"/>
      <c r="AD18" s="1343"/>
      <c r="AE18" s="1343"/>
      <c r="AF18" s="1343"/>
      <c r="AG18" s="44" t="s">
        <v>17</v>
      </c>
      <c r="AH18" s="50">
        <f>$AH$8</f>
        <v>0.96499999999999997</v>
      </c>
      <c r="AI18" s="491"/>
      <c r="AJ18" s="419"/>
      <c r="AK18" s="425"/>
      <c r="AO18" s="489"/>
      <c r="AP18" s="360"/>
      <c r="AQ18" s="360"/>
      <c r="AR18" s="360"/>
      <c r="AS18" s="360"/>
      <c r="AT18" s="360"/>
      <c r="AU18" s="26" t="s">
        <v>17</v>
      </c>
      <c r="AV18" s="1170">
        <f>$AV$10</f>
        <v>0.95</v>
      </c>
      <c r="AW18" s="1171"/>
      <c r="AX18" s="35">
        <f>ROUND(ROUND(ROUND(K17*AH18,0)*AM11,0)*AV18,0)</f>
        <v>343</v>
      </c>
      <c r="AY18" s="31"/>
    </row>
    <row r="19" spans="1:51" ht="17.100000000000001" customHeight="1" x14ac:dyDescent="0.15">
      <c r="A19" s="32">
        <v>44</v>
      </c>
      <c r="B19" s="33" t="s">
        <v>7876</v>
      </c>
      <c r="C19" s="34" t="s">
        <v>10133</v>
      </c>
      <c r="D19" s="471"/>
      <c r="E19" s="490"/>
      <c r="F19" s="424"/>
      <c r="G19" s="36"/>
      <c r="H19" s="29"/>
      <c r="I19" s="29"/>
      <c r="J19" s="37"/>
      <c r="K19" s="1085" t="s">
        <v>4866</v>
      </c>
      <c r="L19" s="1086"/>
      <c r="M19" s="1086"/>
      <c r="N19" s="1087"/>
      <c r="O19" s="465"/>
      <c r="P19" s="466"/>
      <c r="Q19" s="466"/>
      <c r="R19" s="466"/>
      <c r="S19" s="466"/>
      <c r="T19" s="466"/>
      <c r="U19" s="466"/>
      <c r="V19" s="466"/>
      <c r="W19" s="466"/>
      <c r="X19" s="466"/>
      <c r="Y19" s="466"/>
      <c r="Z19" s="466"/>
      <c r="AA19" s="466"/>
      <c r="AB19" s="466"/>
      <c r="AC19" s="466"/>
      <c r="AD19" s="466"/>
      <c r="AE19" s="466"/>
      <c r="AF19" s="466"/>
      <c r="AG19" s="466"/>
      <c r="AH19" s="466"/>
      <c r="AI19" s="491"/>
      <c r="AJ19" s="167"/>
      <c r="AK19" s="314"/>
      <c r="AO19" s="485"/>
      <c r="AP19" s="486"/>
      <c r="AQ19" s="40"/>
      <c r="AR19" s="40"/>
      <c r="AS19" s="40"/>
      <c r="AT19" s="40"/>
      <c r="AU19" s="40"/>
      <c r="AV19" s="40"/>
      <c r="AW19" s="41"/>
      <c r="AX19" s="35">
        <f>ROUND(K21*AM$11,0)</f>
        <v>315</v>
      </c>
      <c r="AY19" s="31"/>
    </row>
    <row r="20" spans="1:51" ht="17.100000000000001" customHeight="1" x14ac:dyDescent="0.15">
      <c r="A20" s="32">
        <v>44</v>
      </c>
      <c r="B20" s="33" t="s">
        <v>7878</v>
      </c>
      <c r="C20" s="34" t="s">
        <v>10134</v>
      </c>
      <c r="D20" s="471"/>
      <c r="E20" s="490"/>
      <c r="F20" s="424"/>
      <c r="G20" s="36"/>
      <c r="H20" s="29"/>
      <c r="I20" s="29"/>
      <c r="J20" s="37"/>
      <c r="K20" s="1088"/>
      <c r="L20" s="1089"/>
      <c r="M20" s="1089"/>
      <c r="N20" s="1090"/>
      <c r="O20" s="1342" t="s">
        <v>4829</v>
      </c>
      <c r="P20" s="1343"/>
      <c r="Q20" s="1343"/>
      <c r="R20" s="1343"/>
      <c r="S20" s="1343"/>
      <c r="T20" s="1343"/>
      <c r="U20" s="1343"/>
      <c r="V20" s="1343"/>
      <c r="W20" s="1343"/>
      <c r="X20" s="1343"/>
      <c r="Y20" s="1343"/>
      <c r="Z20" s="1343"/>
      <c r="AA20" s="1343"/>
      <c r="AB20" s="1343"/>
      <c r="AC20" s="1343"/>
      <c r="AD20" s="1343"/>
      <c r="AE20" s="1343"/>
      <c r="AF20" s="1343"/>
      <c r="AG20" s="44" t="s">
        <v>17</v>
      </c>
      <c r="AH20" s="50">
        <f>$AH$8</f>
        <v>0.96499999999999997</v>
      </c>
      <c r="AI20" s="491"/>
      <c r="AJ20" s="492"/>
      <c r="AK20" s="493"/>
      <c r="AO20" s="487"/>
      <c r="AP20" s="233"/>
      <c r="AQ20" s="25"/>
      <c r="AR20" s="25"/>
      <c r="AS20" s="25"/>
      <c r="AT20" s="25"/>
      <c r="AU20" s="25"/>
      <c r="AV20" s="25"/>
      <c r="AW20" s="38"/>
      <c r="AX20" s="35">
        <f>ROUND(ROUND(K21*AH20,0)*AM$11,0)</f>
        <v>304</v>
      </c>
      <c r="AY20" s="31"/>
    </row>
    <row r="21" spans="1:51" ht="17.100000000000001" customHeight="1" x14ac:dyDescent="0.15">
      <c r="A21" s="32">
        <v>44</v>
      </c>
      <c r="B21" s="33" t="s">
        <v>7880</v>
      </c>
      <c r="C21" s="34" t="s">
        <v>10135</v>
      </c>
      <c r="D21" s="471"/>
      <c r="E21" s="490"/>
      <c r="F21" s="424"/>
      <c r="G21" s="36"/>
      <c r="H21" s="29"/>
      <c r="I21" s="29"/>
      <c r="J21" s="37"/>
      <c r="K21" s="1280">
        <f>'16就労移行支援(養成・基本)'!K47</f>
        <v>450</v>
      </c>
      <c r="L21" s="1108"/>
      <c r="M21" s="4" t="s">
        <v>21</v>
      </c>
      <c r="N21" s="22"/>
      <c r="O21" s="465"/>
      <c r="P21" s="466"/>
      <c r="Q21" s="466"/>
      <c r="R21" s="466"/>
      <c r="S21" s="466"/>
      <c r="T21" s="466"/>
      <c r="U21" s="466"/>
      <c r="V21" s="466"/>
      <c r="W21" s="466"/>
      <c r="X21" s="466"/>
      <c r="Y21" s="466"/>
      <c r="Z21" s="466"/>
      <c r="AA21" s="466"/>
      <c r="AB21" s="466"/>
      <c r="AC21" s="466"/>
      <c r="AD21" s="466"/>
      <c r="AE21" s="466"/>
      <c r="AF21" s="466"/>
      <c r="AG21" s="466"/>
      <c r="AH21" s="466"/>
      <c r="AI21" s="494"/>
      <c r="AJ21" s="167"/>
      <c r="AK21" s="314"/>
      <c r="AO21" s="412" t="s">
        <v>10123</v>
      </c>
      <c r="AP21" s="488"/>
      <c r="AQ21" s="488"/>
      <c r="AR21" s="488"/>
      <c r="AS21" s="488"/>
      <c r="AT21" s="488"/>
      <c r="AU21" s="48"/>
      <c r="AV21" s="48"/>
      <c r="AW21" s="49"/>
      <c r="AX21" s="35">
        <f>ROUND(ROUND(K21*AM$11,0)*AV22,0)</f>
        <v>299</v>
      </c>
      <c r="AY21" s="31"/>
    </row>
    <row r="22" spans="1:51" ht="17.100000000000001" customHeight="1" x14ac:dyDescent="0.15">
      <c r="A22" s="32">
        <v>44</v>
      </c>
      <c r="B22" s="33" t="s">
        <v>7882</v>
      </c>
      <c r="C22" s="34" t="s">
        <v>10136</v>
      </c>
      <c r="D22" s="471"/>
      <c r="E22" s="490"/>
      <c r="F22" s="424"/>
      <c r="G22" s="36"/>
      <c r="H22" s="29"/>
      <c r="I22" s="29"/>
      <c r="J22" s="37"/>
      <c r="K22" s="4"/>
      <c r="N22" s="21"/>
      <c r="O22" s="1342" t="s">
        <v>4829</v>
      </c>
      <c r="P22" s="1343"/>
      <c r="Q22" s="1343"/>
      <c r="R22" s="1343"/>
      <c r="S22" s="1343"/>
      <c r="T22" s="1343"/>
      <c r="U22" s="1343"/>
      <c r="V22" s="1343"/>
      <c r="W22" s="1343"/>
      <c r="X22" s="1343"/>
      <c r="Y22" s="1343"/>
      <c r="Z22" s="1343"/>
      <c r="AA22" s="1343"/>
      <c r="AB22" s="1343"/>
      <c r="AC22" s="1343"/>
      <c r="AD22" s="1343"/>
      <c r="AE22" s="1343"/>
      <c r="AF22" s="1343"/>
      <c r="AG22" s="44" t="s">
        <v>17</v>
      </c>
      <c r="AH22" s="50">
        <f>$AH$8</f>
        <v>0.96499999999999997</v>
      </c>
      <c r="AI22" s="491"/>
      <c r="AJ22" s="419"/>
      <c r="AK22" s="425"/>
      <c r="AO22" s="489"/>
      <c r="AP22" s="360"/>
      <c r="AQ22" s="360"/>
      <c r="AR22" s="360"/>
      <c r="AS22" s="360"/>
      <c r="AT22" s="360"/>
      <c r="AU22" s="26" t="s">
        <v>17</v>
      </c>
      <c r="AV22" s="1170">
        <f>$AV$10</f>
        <v>0.95</v>
      </c>
      <c r="AW22" s="1171"/>
      <c r="AX22" s="35">
        <f>ROUND(ROUND(ROUND(K21*AH22,0)*AM$11,0)*AV22,0)</f>
        <v>289</v>
      </c>
      <c r="AY22" s="31"/>
    </row>
    <row r="23" spans="1:51" ht="17.100000000000001" customHeight="1" x14ac:dyDescent="0.15">
      <c r="A23" s="32">
        <v>44</v>
      </c>
      <c r="B23" s="33" t="s">
        <v>7884</v>
      </c>
      <c r="C23" s="34" t="s">
        <v>10137</v>
      </c>
      <c r="D23" s="471"/>
      <c r="E23" s="490"/>
      <c r="F23" s="424"/>
      <c r="G23" s="36"/>
      <c r="H23" s="29"/>
      <c r="I23" s="29"/>
      <c r="J23" s="37"/>
      <c r="K23" s="1085" t="s">
        <v>4879</v>
      </c>
      <c r="L23" s="1086"/>
      <c r="M23" s="1086"/>
      <c r="N23" s="1087"/>
      <c r="O23" s="465"/>
      <c r="P23" s="466"/>
      <c r="Q23" s="466"/>
      <c r="R23" s="466"/>
      <c r="S23" s="466"/>
      <c r="T23" s="466"/>
      <c r="U23" s="466"/>
      <c r="V23" s="466"/>
      <c r="W23" s="466"/>
      <c r="X23" s="466"/>
      <c r="Y23" s="466"/>
      <c r="Z23" s="466"/>
      <c r="AA23" s="466"/>
      <c r="AB23" s="466"/>
      <c r="AC23" s="466"/>
      <c r="AD23" s="466"/>
      <c r="AE23" s="466"/>
      <c r="AF23" s="466"/>
      <c r="AG23" s="466"/>
      <c r="AH23" s="466"/>
      <c r="AI23" s="93"/>
      <c r="AJ23" s="167"/>
      <c r="AK23" s="314"/>
      <c r="AL23" s="93"/>
      <c r="AM23" s="2"/>
      <c r="AN23" s="2"/>
      <c r="AO23" s="485"/>
      <c r="AP23" s="486"/>
      <c r="AQ23" s="40"/>
      <c r="AR23" s="40"/>
      <c r="AS23" s="40"/>
      <c r="AT23" s="40"/>
      <c r="AU23" s="40"/>
      <c r="AV23" s="40"/>
      <c r="AW23" s="41"/>
      <c r="AX23" s="35">
        <f>ROUND(K25*AM$11,0)</f>
        <v>254</v>
      </c>
      <c r="AY23" s="31"/>
    </row>
    <row r="24" spans="1:51" ht="17.100000000000001" customHeight="1" x14ac:dyDescent="0.15">
      <c r="A24" s="32">
        <v>44</v>
      </c>
      <c r="B24" s="33" t="s">
        <v>7886</v>
      </c>
      <c r="C24" s="34" t="s">
        <v>10138</v>
      </c>
      <c r="D24" s="471"/>
      <c r="E24" s="490"/>
      <c r="F24" s="424"/>
      <c r="G24" s="36"/>
      <c r="H24" s="29"/>
      <c r="I24" s="29"/>
      <c r="J24" s="37"/>
      <c r="K24" s="1088"/>
      <c r="L24" s="1089"/>
      <c r="M24" s="1089"/>
      <c r="N24" s="1090"/>
      <c r="O24" s="1342" t="s">
        <v>4829</v>
      </c>
      <c r="P24" s="1343"/>
      <c r="Q24" s="1343"/>
      <c r="R24" s="1343"/>
      <c r="S24" s="1343"/>
      <c r="T24" s="1343"/>
      <c r="U24" s="1343"/>
      <c r="V24" s="1343"/>
      <c r="W24" s="1343"/>
      <c r="X24" s="1343"/>
      <c r="Y24" s="1343"/>
      <c r="Z24" s="1343"/>
      <c r="AA24" s="1343"/>
      <c r="AB24" s="1343"/>
      <c r="AC24" s="1343"/>
      <c r="AD24" s="1343"/>
      <c r="AE24" s="1343"/>
      <c r="AF24" s="1343"/>
      <c r="AG24" s="44" t="s">
        <v>17</v>
      </c>
      <c r="AH24" s="50">
        <f>$AH$8</f>
        <v>0.96499999999999997</v>
      </c>
      <c r="AI24" s="93"/>
      <c r="AJ24" s="419"/>
      <c r="AK24" s="425"/>
      <c r="AL24" s="93"/>
      <c r="AM24" s="2"/>
      <c r="AN24" s="2"/>
      <c r="AO24" s="487"/>
      <c r="AP24" s="233"/>
      <c r="AQ24" s="25"/>
      <c r="AR24" s="25"/>
      <c r="AS24" s="25"/>
      <c r="AT24" s="25"/>
      <c r="AU24" s="25"/>
      <c r="AV24" s="25"/>
      <c r="AW24" s="38"/>
      <c r="AX24" s="35">
        <f>ROUND(ROUND(K25*AH24,0)*AM$11,0)</f>
        <v>245</v>
      </c>
      <c r="AY24" s="31"/>
    </row>
    <row r="25" spans="1:51" ht="17.100000000000001" customHeight="1" x14ac:dyDescent="0.15">
      <c r="A25" s="32">
        <v>44</v>
      </c>
      <c r="B25" s="33" t="s">
        <v>7888</v>
      </c>
      <c r="C25" s="34" t="s">
        <v>10139</v>
      </c>
      <c r="D25" s="471"/>
      <c r="E25" s="490"/>
      <c r="F25" s="424"/>
      <c r="G25" s="36"/>
      <c r="H25" s="29"/>
      <c r="I25" s="29"/>
      <c r="J25" s="37"/>
      <c r="K25" s="1280">
        <f>'16就労移行支援(養成・基本)'!K59</f>
        <v>363</v>
      </c>
      <c r="L25" s="1108"/>
      <c r="M25" s="4" t="s">
        <v>21</v>
      </c>
      <c r="N25" s="22"/>
      <c r="O25" s="465"/>
      <c r="P25" s="466"/>
      <c r="Q25" s="466"/>
      <c r="R25" s="466"/>
      <c r="S25" s="466"/>
      <c r="T25" s="466"/>
      <c r="U25" s="466"/>
      <c r="V25" s="466"/>
      <c r="W25" s="466"/>
      <c r="X25" s="466"/>
      <c r="Y25" s="466"/>
      <c r="Z25" s="466"/>
      <c r="AA25" s="466"/>
      <c r="AB25" s="466"/>
      <c r="AC25" s="466"/>
      <c r="AD25" s="466"/>
      <c r="AE25" s="466"/>
      <c r="AF25" s="466"/>
      <c r="AG25" s="466"/>
      <c r="AH25" s="466"/>
      <c r="AI25" s="491"/>
      <c r="AJ25" s="167"/>
      <c r="AK25" s="314"/>
      <c r="AO25" s="412" t="s">
        <v>10123</v>
      </c>
      <c r="AP25" s="488"/>
      <c r="AQ25" s="488"/>
      <c r="AR25" s="488"/>
      <c r="AS25" s="488"/>
      <c r="AT25" s="488"/>
      <c r="AU25" s="48"/>
      <c r="AV25" s="48"/>
      <c r="AW25" s="49"/>
      <c r="AX25" s="35">
        <f>ROUND(ROUND(K25*AM$11,0)*AV26,0)</f>
        <v>241</v>
      </c>
      <c r="AY25" s="31"/>
    </row>
    <row r="26" spans="1:51" ht="17.100000000000001" customHeight="1" x14ac:dyDescent="0.15">
      <c r="A26" s="32">
        <v>44</v>
      </c>
      <c r="B26" s="33" t="s">
        <v>7890</v>
      </c>
      <c r="C26" s="34" t="s">
        <v>10140</v>
      </c>
      <c r="D26" s="471"/>
      <c r="E26" s="490"/>
      <c r="F26" s="424"/>
      <c r="G26" s="36"/>
      <c r="H26" s="29"/>
      <c r="I26" s="29"/>
      <c r="J26" s="37"/>
      <c r="K26" s="4"/>
      <c r="N26" s="21"/>
      <c r="O26" s="1342" t="s">
        <v>4829</v>
      </c>
      <c r="P26" s="1343"/>
      <c r="Q26" s="1343"/>
      <c r="R26" s="1343"/>
      <c r="S26" s="1343"/>
      <c r="T26" s="1343"/>
      <c r="U26" s="1343"/>
      <c r="V26" s="1343"/>
      <c r="W26" s="1343"/>
      <c r="X26" s="1343"/>
      <c r="Y26" s="1343"/>
      <c r="Z26" s="1343"/>
      <c r="AA26" s="1343"/>
      <c r="AB26" s="1343"/>
      <c r="AC26" s="1343"/>
      <c r="AD26" s="1343"/>
      <c r="AE26" s="1343"/>
      <c r="AF26" s="1343"/>
      <c r="AG26" s="44" t="s">
        <v>17</v>
      </c>
      <c r="AH26" s="50">
        <f>$AH$8</f>
        <v>0.96499999999999997</v>
      </c>
      <c r="AI26" s="491"/>
      <c r="AJ26" s="419"/>
      <c r="AK26" s="425"/>
      <c r="AO26" s="489"/>
      <c r="AP26" s="360"/>
      <c r="AQ26" s="360"/>
      <c r="AR26" s="360"/>
      <c r="AS26" s="360"/>
      <c r="AT26" s="360"/>
      <c r="AU26" s="26" t="s">
        <v>17</v>
      </c>
      <c r="AV26" s="1170">
        <f>$AV$10</f>
        <v>0.95</v>
      </c>
      <c r="AW26" s="1171"/>
      <c r="AX26" s="35">
        <f>ROUND(ROUND(ROUND(K25*AH26,0)*AM$11,0)*AV26,0)</f>
        <v>233</v>
      </c>
      <c r="AY26" s="31"/>
    </row>
    <row r="27" spans="1:51" ht="17.100000000000001" customHeight="1" x14ac:dyDescent="0.15">
      <c r="A27" s="32">
        <v>44</v>
      </c>
      <c r="B27" s="33" t="s">
        <v>7892</v>
      </c>
      <c r="C27" s="34" t="s">
        <v>10141</v>
      </c>
      <c r="D27" s="471"/>
      <c r="E27" s="490"/>
      <c r="F27" s="424"/>
      <c r="G27" s="36"/>
      <c r="H27" s="29"/>
      <c r="I27" s="29"/>
      <c r="J27" s="37"/>
      <c r="K27" s="1085" t="s">
        <v>4892</v>
      </c>
      <c r="L27" s="1086"/>
      <c r="M27" s="1086"/>
      <c r="N27" s="1087"/>
      <c r="O27" s="465"/>
      <c r="P27" s="466"/>
      <c r="Q27" s="466"/>
      <c r="R27" s="466"/>
      <c r="S27" s="466"/>
      <c r="T27" s="466"/>
      <c r="U27" s="466"/>
      <c r="V27" s="466"/>
      <c r="W27" s="466"/>
      <c r="X27" s="466"/>
      <c r="Y27" s="466"/>
      <c r="Z27" s="466"/>
      <c r="AA27" s="466"/>
      <c r="AB27" s="466"/>
      <c r="AC27" s="466"/>
      <c r="AD27" s="466"/>
      <c r="AE27" s="466"/>
      <c r="AF27" s="466"/>
      <c r="AG27" s="466"/>
      <c r="AH27" s="466"/>
      <c r="AI27" s="93"/>
      <c r="AJ27" s="167"/>
      <c r="AK27" s="314"/>
      <c r="AL27" s="93"/>
      <c r="AM27" s="2"/>
      <c r="AN27" s="2"/>
      <c r="AO27" s="485"/>
      <c r="AP27" s="486"/>
      <c r="AQ27" s="40"/>
      <c r="AR27" s="40"/>
      <c r="AS27" s="40"/>
      <c r="AT27" s="40"/>
      <c r="AU27" s="40"/>
      <c r="AV27" s="40"/>
      <c r="AW27" s="41"/>
      <c r="AX27" s="35">
        <f>ROUND(K29*AM$11,0)</f>
        <v>231</v>
      </c>
      <c r="AY27" s="31"/>
    </row>
    <row r="28" spans="1:51" ht="17.100000000000001" customHeight="1" x14ac:dyDescent="0.15">
      <c r="A28" s="32">
        <v>44</v>
      </c>
      <c r="B28" s="33" t="s">
        <v>7894</v>
      </c>
      <c r="C28" s="34" t="s">
        <v>10142</v>
      </c>
      <c r="D28" s="471"/>
      <c r="E28" s="490"/>
      <c r="F28" s="424"/>
      <c r="G28" s="36"/>
      <c r="H28" s="29"/>
      <c r="I28" s="29"/>
      <c r="J28" s="37"/>
      <c r="K28" s="1088"/>
      <c r="L28" s="1089"/>
      <c r="M28" s="1089"/>
      <c r="N28" s="1090"/>
      <c r="O28" s="1342" t="s">
        <v>4829</v>
      </c>
      <c r="P28" s="1343"/>
      <c r="Q28" s="1343"/>
      <c r="R28" s="1343"/>
      <c r="S28" s="1343"/>
      <c r="T28" s="1343"/>
      <c r="U28" s="1343"/>
      <c r="V28" s="1343"/>
      <c r="W28" s="1343"/>
      <c r="X28" s="1343"/>
      <c r="Y28" s="1343"/>
      <c r="Z28" s="1343"/>
      <c r="AA28" s="1343"/>
      <c r="AB28" s="1343"/>
      <c r="AC28" s="1343"/>
      <c r="AD28" s="1343"/>
      <c r="AE28" s="1343"/>
      <c r="AF28" s="1343"/>
      <c r="AG28" s="44" t="s">
        <v>17</v>
      </c>
      <c r="AH28" s="50">
        <f>$AH$8</f>
        <v>0.96499999999999997</v>
      </c>
      <c r="AI28" s="93"/>
      <c r="AJ28" s="419"/>
      <c r="AK28" s="425"/>
      <c r="AL28" s="93"/>
      <c r="AM28" s="2"/>
      <c r="AN28" s="2"/>
      <c r="AO28" s="487"/>
      <c r="AP28" s="233"/>
      <c r="AQ28" s="25"/>
      <c r="AR28" s="25"/>
      <c r="AS28" s="25"/>
      <c r="AT28" s="25"/>
      <c r="AU28" s="25"/>
      <c r="AV28" s="25"/>
      <c r="AW28" s="38"/>
      <c r="AX28" s="35">
        <f>ROUND(ROUND(K29*AH28,0)*AM$11,0)</f>
        <v>223</v>
      </c>
      <c r="AY28" s="31"/>
    </row>
    <row r="29" spans="1:51" ht="17.100000000000001" customHeight="1" x14ac:dyDescent="0.15">
      <c r="A29" s="32">
        <v>44</v>
      </c>
      <c r="B29" s="33" t="s">
        <v>7896</v>
      </c>
      <c r="C29" s="34" t="s">
        <v>10143</v>
      </c>
      <c r="D29" s="471"/>
      <c r="E29" s="490"/>
      <c r="F29" s="424"/>
      <c r="G29" s="36"/>
      <c r="H29" s="29"/>
      <c r="I29" s="29"/>
      <c r="J29" s="37"/>
      <c r="K29" s="1280">
        <f>'16就労移行支援(養成・基本)'!K71</f>
        <v>330</v>
      </c>
      <c r="L29" s="1108"/>
      <c r="M29" s="4" t="s">
        <v>21</v>
      </c>
      <c r="N29" s="22"/>
      <c r="O29" s="465"/>
      <c r="P29" s="466"/>
      <c r="Q29" s="466"/>
      <c r="R29" s="466"/>
      <c r="S29" s="466"/>
      <c r="T29" s="466"/>
      <c r="U29" s="466"/>
      <c r="V29" s="466"/>
      <c r="W29" s="466"/>
      <c r="X29" s="466"/>
      <c r="Y29" s="466"/>
      <c r="Z29" s="466"/>
      <c r="AA29" s="466"/>
      <c r="AB29" s="466"/>
      <c r="AC29" s="466"/>
      <c r="AD29" s="466"/>
      <c r="AE29" s="466"/>
      <c r="AF29" s="466"/>
      <c r="AG29" s="466"/>
      <c r="AH29" s="466"/>
      <c r="AI29" s="491"/>
      <c r="AJ29" s="167"/>
      <c r="AK29" s="314"/>
      <c r="AO29" s="412" t="s">
        <v>10123</v>
      </c>
      <c r="AP29" s="488"/>
      <c r="AQ29" s="488"/>
      <c r="AR29" s="488"/>
      <c r="AS29" s="488"/>
      <c r="AT29" s="488"/>
      <c r="AU29" s="48"/>
      <c r="AV29" s="48"/>
      <c r="AW29" s="49"/>
      <c r="AX29" s="35">
        <f>ROUND(ROUND(K29*AM$11,0)*AV30,0)</f>
        <v>219</v>
      </c>
      <c r="AY29" s="31"/>
    </row>
    <row r="30" spans="1:51" ht="17.100000000000001" customHeight="1" x14ac:dyDescent="0.15">
      <c r="A30" s="32">
        <v>44</v>
      </c>
      <c r="B30" s="33" t="s">
        <v>7898</v>
      </c>
      <c r="C30" s="34" t="s">
        <v>10144</v>
      </c>
      <c r="D30" s="471"/>
      <c r="E30" s="490"/>
      <c r="F30" s="424"/>
      <c r="G30" s="36"/>
      <c r="H30" s="29"/>
      <c r="I30" s="29"/>
      <c r="J30" s="37"/>
      <c r="K30" s="4"/>
      <c r="N30" s="21"/>
      <c r="O30" s="1342" t="s">
        <v>4829</v>
      </c>
      <c r="P30" s="1343"/>
      <c r="Q30" s="1343"/>
      <c r="R30" s="1343"/>
      <c r="S30" s="1343"/>
      <c r="T30" s="1343"/>
      <c r="U30" s="1343"/>
      <c r="V30" s="1343"/>
      <c r="W30" s="1343"/>
      <c r="X30" s="1343"/>
      <c r="Y30" s="1343"/>
      <c r="Z30" s="1343"/>
      <c r="AA30" s="1343"/>
      <c r="AB30" s="1343"/>
      <c r="AC30" s="1343"/>
      <c r="AD30" s="1343"/>
      <c r="AE30" s="1343"/>
      <c r="AF30" s="1343"/>
      <c r="AG30" s="44" t="s">
        <v>17</v>
      </c>
      <c r="AH30" s="50">
        <f>$AH$8</f>
        <v>0.96499999999999997</v>
      </c>
      <c r="AI30" s="491"/>
      <c r="AJ30" s="419"/>
      <c r="AK30" s="425"/>
      <c r="AO30" s="489"/>
      <c r="AP30" s="360"/>
      <c r="AQ30" s="360"/>
      <c r="AR30" s="360"/>
      <c r="AS30" s="360"/>
      <c r="AT30" s="360"/>
      <c r="AU30" s="26" t="s">
        <v>17</v>
      </c>
      <c r="AV30" s="1170">
        <f>$AV$10</f>
        <v>0.95</v>
      </c>
      <c r="AW30" s="1171"/>
      <c r="AX30" s="35">
        <f>ROUND(ROUND(ROUND(K29*AH30,0)*AM$11,0)*AV30,0)</f>
        <v>212</v>
      </c>
      <c r="AY30" s="31"/>
    </row>
    <row r="31" spans="1:51" ht="17.100000000000001" customHeight="1" x14ac:dyDescent="0.15">
      <c r="A31" s="32">
        <v>44</v>
      </c>
      <c r="B31" s="33" t="s">
        <v>7900</v>
      </c>
      <c r="C31" s="34" t="s">
        <v>10145</v>
      </c>
      <c r="D31" s="471"/>
      <c r="E31" s="490"/>
      <c r="F31" s="424"/>
      <c r="G31" s="36"/>
      <c r="H31" s="29"/>
      <c r="I31" s="29"/>
      <c r="J31" s="37"/>
      <c r="K31" s="1085" t="s">
        <v>4905</v>
      </c>
      <c r="L31" s="1086"/>
      <c r="M31" s="1086"/>
      <c r="N31" s="1087"/>
      <c r="O31" s="465"/>
      <c r="P31" s="466"/>
      <c r="Q31" s="466"/>
      <c r="R31" s="466"/>
      <c r="S31" s="466"/>
      <c r="T31" s="466"/>
      <c r="U31" s="466"/>
      <c r="V31" s="466"/>
      <c r="W31" s="466"/>
      <c r="X31" s="466"/>
      <c r="Y31" s="466"/>
      <c r="Z31" s="466"/>
      <c r="AA31" s="466"/>
      <c r="AB31" s="466"/>
      <c r="AC31" s="466"/>
      <c r="AD31" s="466"/>
      <c r="AE31" s="466"/>
      <c r="AF31" s="466"/>
      <c r="AG31" s="466"/>
      <c r="AH31" s="466"/>
      <c r="AI31" s="491"/>
      <c r="AJ31" s="167"/>
      <c r="AK31" s="314"/>
      <c r="AO31" s="485"/>
      <c r="AP31" s="486"/>
      <c r="AQ31" s="40"/>
      <c r="AR31" s="40"/>
      <c r="AS31" s="40"/>
      <c r="AT31" s="40"/>
      <c r="AU31" s="40"/>
      <c r="AV31" s="40"/>
      <c r="AW31" s="41"/>
      <c r="AX31" s="35">
        <f>ROUND(K33*AM$11,0)</f>
        <v>214</v>
      </c>
      <c r="AY31" s="31"/>
    </row>
    <row r="32" spans="1:51" ht="17.100000000000001" customHeight="1" x14ac:dyDescent="0.15">
      <c r="A32" s="32">
        <v>44</v>
      </c>
      <c r="B32" s="33" t="s">
        <v>7902</v>
      </c>
      <c r="C32" s="34" t="s">
        <v>10146</v>
      </c>
      <c r="D32" s="471"/>
      <c r="E32" s="490"/>
      <c r="F32" s="424"/>
      <c r="G32" s="36"/>
      <c r="H32" s="29"/>
      <c r="I32" s="29"/>
      <c r="J32" s="37"/>
      <c r="K32" s="1088"/>
      <c r="L32" s="1089"/>
      <c r="M32" s="1089"/>
      <c r="N32" s="1090"/>
      <c r="O32" s="1342" t="s">
        <v>4829</v>
      </c>
      <c r="P32" s="1343"/>
      <c r="Q32" s="1343"/>
      <c r="R32" s="1343"/>
      <c r="S32" s="1343"/>
      <c r="T32" s="1343"/>
      <c r="U32" s="1343"/>
      <c r="V32" s="1343"/>
      <c r="W32" s="1343"/>
      <c r="X32" s="1343"/>
      <c r="Y32" s="1343"/>
      <c r="Z32" s="1343"/>
      <c r="AA32" s="1343"/>
      <c r="AB32" s="1343"/>
      <c r="AC32" s="1343"/>
      <c r="AD32" s="1343"/>
      <c r="AE32" s="1343"/>
      <c r="AF32" s="1343"/>
      <c r="AG32" s="44" t="s">
        <v>17</v>
      </c>
      <c r="AH32" s="50">
        <f>$AH$8</f>
        <v>0.96499999999999997</v>
      </c>
      <c r="AI32" s="491"/>
      <c r="AJ32" s="492"/>
      <c r="AK32" s="493"/>
      <c r="AO32" s="487"/>
      <c r="AP32" s="233"/>
      <c r="AQ32" s="25"/>
      <c r="AR32" s="25"/>
      <c r="AS32" s="25"/>
      <c r="AT32" s="25"/>
      <c r="AU32" s="25"/>
      <c r="AV32" s="25"/>
      <c r="AW32" s="38"/>
      <c r="AX32" s="35">
        <f>ROUND(ROUND(K33*AH32,0)*AM$11,0)</f>
        <v>206</v>
      </c>
      <c r="AY32" s="31"/>
    </row>
    <row r="33" spans="1:51" ht="17.100000000000001" customHeight="1" x14ac:dyDescent="0.15">
      <c r="A33" s="32">
        <v>44</v>
      </c>
      <c r="B33" s="33" t="s">
        <v>7904</v>
      </c>
      <c r="C33" s="34" t="s">
        <v>10147</v>
      </c>
      <c r="D33" s="471"/>
      <c r="E33" s="490"/>
      <c r="F33" s="424"/>
      <c r="G33" s="36"/>
      <c r="H33" s="29"/>
      <c r="I33" s="29"/>
      <c r="J33" s="37"/>
      <c r="K33" s="1280">
        <f>'16就労移行支援(養成・基本)'!K83</f>
        <v>305</v>
      </c>
      <c r="L33" s="1108"/>
      <c r="M33" s="4" t="s">
        <v>21</v>
      </c>
      <c r="N33" s="22"/>
      <c r="O33" s="465"/>
      <c r="P33" s="466"/>
      <c r="Q33" s="466"/>
      <c r="R33" s="466"/>
      <c r="S33" s="466"/>
      <c r="T33" s="466"/>
      <c r="U33" s="466"/>
      <c r="V33" s="466"/>
      <c r="W33" s="466"/>
      <c r="X33" s="466"/>
      <c r="Y33" s="466"/>
      <c r="Z33" s="466"/>
      <c r="AA33" s="466"/>
      <c r="AB33" s="466"/>
      <c r="AC33" s="466"/>
      <c r="AD33" s="466"/>
      <c r="AE33" s="466"/>
      <c r="AF33" s="466"/>
      <c r="AG33" s="466"/>
      <c r="AH33" s="466"/>
      <c r="AI33" s="494"/>
      <c r="AJ33" s="167"/>
      <c r="AK33" s="314"/>
      <c r="AL33" s="23"/>
      <c r="AM33" s="1158"/>
      <c r="AN33" s="1159"/>
      <c r="AO33" s="412" t="s">
        <v>10123</v>
      </c>
      <c r="AP33" s="488"/>
      <c r="AQ33" s="488"/>
      <c r="AR33" s="488"/>
      <c r="AS33" s="488"/>
      <c r="AT33" s="488"/>
      <c r="AU33" s="48"/>
      <c r="AV33" s="48"/>
      <c r="AW33" s="49"/>
      <c r="AX33" s="35">
        <f>ROUND(ROUND(K33*AM$11,0)*AV34,0)</f>
        <v>203</v>
      </c>
      <c r="AY33" s="31"/>
    </row>
    <row r="34" spans="1:51" ht="17.100000000000001" customHeight="1" x14ac:dyDescent="0.15">
      <c r="A34" s="32">
        <v>44</v>
      </c>
      <c r="B34" s="33" t="s">
        <v>7906</v>
      </c>
      <c r="C34" s="34" t="s">
        <v>10148</v>
      </c>
      <c r="D34" s="471"/>
      <c r="E34" s="490"/>
      <c r="F34" s="424"/>
      <c r="G34" s="36"/>
      <c r="H34" s="29"/>
      <c r="I34" s="29"/>
      <c r="J34" s="37"/>
      <c r="K34" s="4"/>
      <c r="N34" s="21"/>
      <c r="O34" s="1342" t="s">
        <v>4829</v>
      </c>
      <c r="P34" s="1343"/>
      <c r="Q34" s="1343"/>
      <c r="R34" s="1343"/>
      <c r="S34" s="1343"/>
      <c r="T34" s="1343"/>
      <c r="U34" s="1343"/>
      <c r="V34" s="1343"/>
      <c r="W34" s="1343"/>
      <c r="X34" s="1343"/>
      <c r="Y34" s="1343"/>
      <c r="Z34" s="1343"/>
      <c r="AA34" s="1343"/>
      <c r="AB34" s="1343"/>
      <c r="AC34" s="1343"/>
      <c r="AD34" s="1343"/>
      <c r="AE34" s="1343"/>
      <c r="AF34" s="1343"/>
      <c r="AG34" s="44" t="s">
        <v>17</v>
      </c>
      <c r="AH34" s="50">
        <f>$AH$8</f>
        <v>0.96499999999999997</v>
      </c>
      <c r="AI34" s="491"/>
      <c r="AJ34" s="419"/>
      <c r="AK34" s="425"/>
      <c r="AO34" s="489"/>
      <c r="AP34" s="360"/>
      <c r="AQ34" s="360"/>
      <c r="AR34" s="360"/>
      <c r="AS34" s="360"/>
      <c r="AT34" s="360"/>
      <c r="AU34" s="26" t="s">
        <v>17</v>
      </c>
      <c r="AV34" s="1170">
        <f>$AV$10</f>
        <v>0.95</v>
      </c>
      <c r="AW34" s="1171"/>
      <c r="AX34" s="35">
        <f>ROUND(ROUND(ROUND(K33*AH34,0)*AM$11,0)*AV34,0)</f>
        <v>196</v>
      </c>
      <c r="AY34" s="31"/>
    </row>
    <row r="35" spans="1:51" ht="17.100000000000001" customHeight="1" x14ac:dyDescent="0.15">
      <c r="A35" s="32">
        <v>44</v>
      </c>
      <c r="B35" s="33" t="s">
        <v>7908</v>
      </c>
      <c r="C35" s="34" t="s">
        <v>10149</v>
      </c>
      <c r="D35" s="471"/>
      <c r="E35" s="490"/>
      <c r="F35" s="424"/>
      <c r="G35" s="1085" t="s">
        <v>4918</v>
      </c>
      <c r="H35" s="1086"/>
      <c r="I35" s="1086"/>
      <c r="J35" s="1087"/>
      <c r="K35" s="1085" t="s">
        <v>4821</v>
      </c>
      <c r="L35" s="1086"/>
      <c r="M35" s="1086"/>
      <c r="N35" s="1087"/>
      <c r="O35" s="465"/>
      <c r="P35" s="466"/>
      <c r="Q35" s="466"/>
      <c r="R35" s="466"/>
      <c r="S35" s="466"/>
      <c r="T35" s="466"/>
      <c r="U35" s="466"/>
      <c r="V35" s="466"/>
      <c r="W35" s="466"/>
      <c r="X35" s="466"/>
      <c r="Y35" s="466"/>
      <c r="Z35" s="466"/>
      <c r="AA35" s="466"/>
      <c r="AB35" s="466"/>
      <c r="AC35" s="466"/>
      <c r="AD35" s="466"/>
      <c r="AE35" s="466"/>
      <c r="AF35" s="466"/>
      <c r="AG35" s="466"/>
      <c r="AH35" s="466"/>
      <c r="AI35" s="1344" t="s">
        <v>7852</v>
      </c>
      <c r="AJ35" s="1345"/>
      <c r="AK35" s="1346"/>
      <c r="AL35" s="1218" t="s">
        <v>7853</v>
      </c>
      <c r="AM35" s="1219"/>
      <c r="AN35" s="1220"/>
      <c r="AO35" s="485"/>
      <c r="AP35" s="486"/>
      <c r="AQ35" s="40"/>
      <c r="AR35" s="40"/>
      <c r="AS35" s="40"/>
      <c r="AT35" s="40"/>
      <c r="AU35" s="40"/>
      <c r="AV35" s="40"/>
      <c r="AW35" s="41"/>
      <c r="AX35" s="35">
        <f>ROUND(K37*AM39,0)</f>
        <v>475</v>
      </c>
      <c r="AY35" s="66" t="s">
        <v>4822</v>
      </c>
    </row>
    <row r="36" spans="1:51" ht="17.100000000000001" customHeight="1" x14ac:dyDescent="0.15">
      <c r="A36" s="32">
        <v>44</v>
      </c>
      <c r="B36" s="33" t="s">
        <v>7910</v>
      </c>
      <c r="C36" s="34" t="s">
        <v>10150</v>
      </c>
      <c r="D36" s="471"/>
      <c r="E36" s="490"/>
      <c r="F36" s="424"/>
      <c r="G36" s="1088"/>
      <c r="H36" s="1089"/>
      <c r="I36" s="1089"/>
      <c r="J36" s="1090"/>
      <c r="K36" s="1088"/>
      <c r="L36" s="1089"/>
      <c r="M36" s="1089"/>
      <c r="N36" s="1090"/>
      <c r="O36" s="1342" t="s">
        <v>4829</v>
      </c>
      <c r="P36" s="1343"/>
      <c r="Q36" s="1343"/>
      <c r="R36" s="1343"/>
      <c r="S36" s="1343"/>
      <c r="T36" s="1343"/>
      <c r="U36" s="1343"/>
      <c r="V36" s="1343"/>
      <c r="W36" s="1343"/>
      <c r="X36" s="1343"/>
      <c r="Y36" s="1343"/>
      <c r="Z36" s="1343"/>
      <c r="AA36" s="1343"/>
      <c r="AB36" s="1343"/>
      <c r="AC36" s="1343"/>
      <c r="AD36" s="1343"/>
      <c r="AE36" s="1343"/>
      <c r="AF36" s="1343"/>
      <c r="AG36" s="44" t="s">
        <v>17</v>
      </c>
      <c r="AH36" s="50">
        <f>$AH$8</f>
        <v>0.96499999999999997</v>
      </c>
      <c r="AI36" s="1347"/>
      <c r="AJ36" s="1348"/>
      <c r="AK36" s="1349"/>
      <c r="AL36" s="1221"/>
      <c r="AM36" s="1222"/>
      <c r="AN36" s="1223"/>
      <c r="AO36" s="487"/>
      <c r="AP36" s="233"/>
      <c r="AQ36" s="25"/>
      <c r="AR36" s="25"/>
      <c r="AS36" s="25"/>
      <c r="AT36" s="25"/>
      <c r="AU36" s="25"/>
      <c r="AV36" s="25"/>
      <c r="AW36" s="38"/>
      <c r="AX36" s="35">
        <f>ROUND(ROUND(K37*AH36,0)*AM39,0)</f>
        <v>459</v>
      </c>
      <c r="AY36" s="232"/>
    </row>
    <row r="37" spans="1:51" ht="17.100000000000001" customHeight="1" x14ac:dyDescent="0.15">
      <c r="A37" s="32">
        <v>44</v>
      </c>
      <c r="B37" s="33" t="s">
        <v>7912</v>
      </c>
      <c r="C37" s="34" t="s">
        <v>10151</v>
      </c>
      <c r="D37" s="471"/>
      <c r="E37" s="490"/>
      <c r="F37" s="424"/>
      <c r="G37" s="1088"/>
      <c r="H37" s="1089"/>
      <c r="I37" s="1089"/>
      <c r="J37" s="1090"/>
      <c r="K37" s="1280">
        <f>'16就労移行支援(養成・基本)'!K95</f>
        <v>679</v>
      </c>
      <c r="L37" s="1108"/>
      <c r="M37" s="4" t="s">
        <v>21</v>
      </c>
      <c r="N37" s="22"/>
      <c r="O37" s="465"/>
      <c r="P37" s="466"/>
      <c r="Q37" s="466"/>
      <c r="R37" s="466"/>
      <c r="S37" s="466"/>
      <c r="T37" s="466"/>
      <c r="U37" s="466"/>
      <c r="V37" s="466"/>
      <c r="W37" s="466"/>
      <c r="X37" s="466"/>
      <c r="Y37" s="466"/>
      <c r="Z37" s="466"/>
      <c r="AA37" s="466"/>
      <c r="AB37" s="466"/>
      <c r="AC37" s="466"/>
      <c r="AD37" s="466"/>
      <c r="AE37" s="466"/>
      <c r="AF37" s="466"/>
      <c r="AG37" s="466"/>
      <c r="AH37" s="466"/>
      <c r="AI37" s="1347"/>
      <c r="AJ37" s="1348"/>
      <c r="AK37" s="1349"/>
      <c r="AL37" s="1221"/>
      <c r="AM37" s="1222"/>
      <c r="AN37" s="1223"/>
      <c r="AO37" s="412" t="s">
        <v>10123</v>
      </c>
      <c r="AP37" s="488"/>
      <c r="AQ37" s="488"/>
      <c r="AR37" s="488"/>
      <c r="AS37" s="488"/>
      <c r="AT37" s="488"/>
      <c r="AU37" s="48"/>
      <c r="AV37" s="48"/>
      <c r="AW37" s="49"/>
      <c r="AX37" s="35">
        <f>ROUND(ROUND(K37*AM39,0)*AV38,0)</f>
        <v>451</v>
      </c>
      <c r="AY37" s="31"/>
    </row>
    <row r="38" spans="1:51" ht="17.100000000000001" customHeight="1" x14ac:dyDescent="0.15">
      <c r="A38" s="32">
        <v>44</v>
      </c>
      <c r="B38" s="33" t="s">
        <v>7914</v>
      </c>
      <c r="C38" s="34" t="s">
        <v>10152</v>
      </c>
      <c r="D38" s="471"/>
      <c r="E38" s="490"/>
      <c r="F38" s="424"/>
      <c r="G38" s="36"/>
      <c r="H38" s="29"/>
      <c r="I38" s="29"/>
      <c r="J38" s="37"/>
      <c r="K38" s="4"/>
      <c r="N38" s="21"/>
      <c r="O38" s="1342" t="s">
        <v>4829</v>
      </c>
      <c r="P38" s="1343"/>
      <c r="Q38" s="1343"/>
      <c r="R38" s="1343"/>
      <c r="S38" s="1343"/>
      <c r="T38" s="1343"/>
      <c r="U38" s="1343"/>
      <c r="V38" s="1343"/>
      <c r="W38" s="1343"/>
      <c r="X38" s="1343"/>
      <c r="Y38" s="1343"/>
      <c r="Z38" s="1343"/>
      <c r="AA38" s="1343"/>
      <c r="AB38" s="1343"/>
      <c r="AC38" s="1343"/>
      <c r="AD38" s="1343"/>
      <c r="AE38" s="1343"/>
      <c r="AF38" s="1343"/>
      <c r="AG38" s="44" t="s">
        <v>17</v>
      </c>
      <c r="AH38" s="50">
        <f>$AH$8</f>
        <v>0.96499999999999997</v>
      </c>
      <c r="AI38" s="1347"/>
      <c r="AJ38" s="1348"/>
      <c r="AK38" s="1349"/>
      <c r="AL38" s="1221"/>
      <c r="AM38" s="1222"/>
      <c r="AN38" s="1223"/>
      <c r="AO38" s="489"/>
      <c r="AP38" s="360"/>
      <c r="AQ38" s="360"/>
      <c r="AR38" s="360"/>
      <c r="AS38" s="360"/>
      <c r="AT38" s="360"/>
      <c r="AU38" s="26" t="s">
        <v>17</v>
      </c>
      <c r="AV38" s="1170">
        <f>$AV$10</f>
        <v>0.95</v>
      </c>
      <c r="AW38" s="1171"/>
      <c r="AX38" s="35">
        <f>ROUND(ROUND(ROUND(K37*AH38,0)*AM39,0)*AV38,0)</f>
        <v>436</v>
      </c>
      <c r="AY38" s="31"/>
    </row>
    <row r="39" spans="1:51" ht="17.100000000000001" customHeight="1" x14ac:dyDescent="0.15">
      <c r="A39" s="32">
        <v>44</v>
      </c>
      <c r="B39" s="33" t="s">
        <v>7916</v>
      </c>
      <c r="C39" s="34" t="s">
        <v>10153</v>
      </c>
      <c r="D39" s="471"/>
      <c r="E39" s="490"/>
      <c r="F39" s="424"/>
      <c r="G39" s="36"/>
      <c r="H39" s="29"/>
      <c r="I39" s="29"/>
      <c r="J39" s="37"/>
      <c r="K39" s="1085" t="s">
        <v>4840</v>
      </c>
      <c r="L39" s="1086"/>
      <c r="M39" s="1086"/>
      <c r="N39" s="1087"/>
      <c r="O39" s="465"/>
      <c r="P39" s="466"/>
      <c r="Q39" s="466"/>
      <c r="R39" s="466"/>
      <c r="S39" s="466"/>
      <c r="T39" s="466"/>
      <c r="U39" s="466"/>
      <c r="V39" s="466"/>
      <c r="W39" s="466"/>
      <c r="X39" s="466"/>
      <c r="Y39" s="466"/>
      <c r="Z39" s="466"/>
      <c r="AA39" s="466"/>
      <c r="AB39" s="466"/>
      <c r="AC39" s="466"/>
      <c r="AD39" s="466"/>
      <c r="AE39" s="466"/>
      <c r="AF39" s="466"/>
      <c r="AG39" s="466"/>
      <c r="AH39" s="466"/>
      <c r="AI39" s="1347"/>
      <c r="AJ39" s="1348"/>
      <c r="AK39" s="1349"/>
      <c r="AL39" s="23" t="s">
        <v>17</v>
      </c>
      <c r="AM39" s="1158">
        <f>$AM$11</f>
        <v>0.7</v>
      </c>
      <c r="AN39" s="1159"/>
      <c r="AO39" s="485"/>
      <c r="AP39" s="486"/>
      <c r="AQ39" s="40"/>
      <c r="AR39" s="40"/>
      <c r="AS39" s="40"/>
      <c r="AT39" s="40"/>
      <c r="AU39" s="40"/>
      <c r="AV39" s="40"/>
      <c r="AW39" s="41"/>
      <c r="AX39" s="35">
        <f>ROUND(K41*AM39,0)</f>
        <v>398</v>
      </c>
      <c r="AY39" s="31"/>
    </row>
    <row r="40" spans="1:51" ht="17.100000000000001" customHeight="1" x14ac:dyDescent="0.15">
      <c r="A40" s="32">
        <v>44</v>
      </c>
      <c r="B40" s="33" t="s">
        <v>7918</v>
      </c>
      <c r="C40" s="34" t="s">
        <v>10154</v>
      </c>
      <c r="D40" s="471"/>
      <c r="E40" s="490"/>
      <c r="F40" s="424"/>
      <c r="G40" s="36"/>
      <c r="H40" s="29"/>
      <c r="I40" s="29"/>
      <c r="J40" s="37"/>
      <c r="K40" s="1088"/>
      <c r="L40" s="1089"/>
      <c r="M40" s="1089"/>
      <c r="N40" s="1090"/>
      <c r="O40" s="1342" t="s">
        <v>4829</v>
      </c>
      <c r="P40" s="1343"/>
      <c r="Q40" s="1343"/>
      <c r="R40" s="1343"/>
      <c r="S40" s="1343"/>
      <c r="T40" s="1343"/>
      <c r="U40" s="1343"/>
      <c r="V40" s="1343"/>
      <c r="W40" s="1343"/>
      <c r="X40" s="1343"/>
      <c r="Y40" s="1343"/>
      <c r="Z40" s="1343"/>
      <c r="AA40" s="1343"/>
      <c r="AB40" s="1343"/>
      <c r="AC40" s="1343"/>
      <c r="AD40" s="1343"/>
      <c r="AE40" s="1343"/>
      <c r="AF40" s="1343"/>
      <c r="AG40" s="44" t="s">
        <v>17</v>
      </c>
      <c r="AH40" s="50">
        <f>$AH$8</f>
        <v>0.96499999999999997</v>
      </c>
      <c r="AI40" s="1347"/>
      <c r="AJ40" s="1348"/>
      <c r="AK40" s="1349"/>
      <c r="AL40" s="93"/>
      <c r="AM40" s="2"/>
      <c r="AN40" s="2"/>
      <c r="AO40" s="487"/>
      <c r="AP40" s="233"/>
      <c r="AQ40" s="25"/>
      <c r="AR40" s="25"/>
      <c r="AS40" s="25"/>
      <c r="AT40" s="25"/>
      <c r="AU40" s="25"/>
      <c r="AV40" s="25"/>
      <c r="AW40" s="38"/>
      <c r="AX40" s="35">
        <f>ROUND(ROUND(K41*AH40,0)*AM39,0)</f>
        <v>384</v>
      </c>
      <c r="AY40" s="31"/>
    </row>
    <row r="41" spans="1:51" ht="17.100000000000001" customHeight="1" x14ac:dyDescent="0.15">
      <c r="A41" s="32">
        <v>44</v>
      </c>
      <c r="B41" s="33" t="s">
        <v>7920</v>
      </c>
      <c r="C41" s="34" t="s">
        <v>10155</v>
      </c>
      <c r="D41" s="471"/>
      <c r="E41" s="490"/>
      <c r="F41" s="424"/>
      <c r="G41" s="36"/>
      <c r="H41" s="29"/>
      <c r="I41" s="29"/>
      <c r="J41" s="37"/>
      <c r="K41" s="1280">
        <f>'16就労移行支援(養成・基本)'!K107</f>
        <v>568</v>
      </c>
      <c r="L41" s="1108"/>
      <c r="M41" s="4" t="s">
        <v>21</v>
      </c>
      <c r="N41" s="22"/>
      <c r="O41" s="465"/>
      <c r="P41" s="466"/>
      <c r="Q41" s="466"/>
      <c r="R41" s="466"/>
      <c r="S41" s="466"/>
      <c r="T41" s="466"/>
      <c r="U41" s="466"/>
      <c r="V41" s="466"/>
      <c r="W41" s="466"/>
      <c r="X41" s="466"/>
      <c r="Y41" s="466"/>
      <c r="Z41" s="466"/>
      <c r="AA41" s="466"/>
      <c r="AB41" s="466"/>
      <c r="AC41" s="466"/>
      <c r="AD41" s="466"/>
      <c r="AE41" s="466"/>
      <c r="AF41" s="466"/>
      <c r="AG41" s="466"/>
      <c r="AH41" s="466"/>
      <c r="AI41" s="491"/>
      <c r="AJ41" s="167"/>
      <c r="AK41" s="314"/>
      <c r="AO41" s="412" t="s">
        <v>10123</v>
      </c>
      <c r="AP41" s="488"/>
      <c r="AQ41" s="488"/>
      <c r="AR41" s="488"/>
      <c r="AS41" s="488"/>
      <c r="AT41" s="488"/>
      <c r="AU41" s="48"/>
      <c r="AV41" s="48"/>
      <c r="AW41" s="49"/>
      <c r="AX41" s="35">
        <f>ROUND(ROUND(K41*AM39,0)*AV42,0)</f>
        <v>378</v>
      </c>
      <c r="AY41" s="31"/>
    </row>
    <row r="42" spans="1:51" ht="17.100000000000001" customHeight="1" x14ac:dyDescent="0.15">
      <c r="A42" s="32">
        <v>44</v>
      </c>
      <c r="B42" s="33" t="s">
        <v>7922</v>
      </c>
      <c r="C42" s="34" t="s">
        <v>10156</v>
      </c>
      <c r="D42" s="471"/>
      <c r="E42" s="490"/>
      <c r="F42" s="424"/>
      <c r="G42" s="36"/>
      <c r="H42" s="29"/>
      <c r="I42" s="29"/>
      <c r="J42" s="37"/>
      <c r="K42" s="4"/>
      <c r="N42" s="21"/>
      <c r="O42" s="1342" t="s">
        <v>4829</v>
      </c>
      <c r="P42" s="1343"/>
      <c r="Q42" s="1343"/>
      <c r="R42" s="1343"/>
      <c r="S42" s="1343"/>
      <c r="T42" s="1343"/>
      <c r="U42" s="1343"/>
      <c r="V42" s="1343"/>
      <c r="W42" s="1343"/>
      <c r="X42" s="1343"/>
      <c r="Y42" s="1343"/>
      <c r="Z42" s="1343"/>
      <c r="AA42" s="1343"/>
      <c r="AB42" s="1343"/>
      <c r="AC42" s="1343"/>
      <c r="AD42" s="1343"/>
      <c r="AE42" s="1343"/>
      <c r="AF42" s="1343"/>
      <c r="AG42" s="44" t="s">
        <v>17</v>
      </c>
      <c r="AH42" s="50">
        <f>$AH$8</f>
        <v>0.96499999999999997</v>
      </c>
      <c r="AI42" s="491"/>
      <c r="AJ42" s="419"/>
      <c r="AK42" s="425"/>
      <c r="AO42" s="489"/>
      <c r="AP42" s="360"/>
      <c r="AQ42" s="360"/>
      <c r="AR42" s="360"/>
      <c r="AS42" s="360"/>
      <c r="AT42" s="360"/>
      <c r="AU42" s="26" t="s">
        <v>17</v>
      </c>
      <c r="AV42" s="1170">
        <f>$AV$10</f>
        <v>0.95</v>
      </c>
      <c r="AW42" s="1171"/>
      <c r="AX42" s="35">
        <f>ROUND(ROUND(ROUND(K41*AH42,0)*AM39,0)*AV42,0)</f>
        <v>365</v>
      </c>
      <c r="AY42" s="31"/>
    </row>
    <row r="43" spans="1:51" ht="17.100000000000001" customHeight="1" x14ac:dyDescent="0.15">
      <c r="A43" s="32">
        <v>44</v>
      </c>
      <c r="B43" s="33" t="s">
        <v>7924</v>
      </c>
      <c r="C43" s="34" t="s">
        <v>10157</v>
      </c>
      <c r="D43" s="471"/>
      <c r="E43" s="490"/>
      <c r="F43" s="424"/>
      <c r="G43" s="36"/>
      <c r="H43" s="29"/>
      <c r="I43" s="29"/>
      <c r="J43" s="37"/>
      <c r="K43" s="1085" t="s">
        <v>4853</v>
      </c>
      <c r="L43" s="1086"/>
      <c r="M43" s="1086"/>
      <c r="N43" s="1087"/>
      <c r="O43" s="465"/>
      <c r="P43" s="466"/>
      <c r="Q43" s="466"/>
      <c r="R43" s="466"/>
      <c r="S43" s="466"/>
      <c r="T43" s="466"/>
      <c r="U43" s="466"/>
      <c r="V43" s="466"/>
      <c r="W43" s="466"/>
      <c r="X43" s="466"/>
      <c r="Y43" s="466"/>
      <c r="Z43" s="466"/>
      <c r="AA43" s="466"/>
      <c r="AB43" s="466"/>
      <c r="AC43" s="466"/>
      <c r="AD43" s="466"/>
      <c r="AE43" s="466"/>
      <c r="AF43" s="466"/>
      <c r="AG43" s="466"/>
      <c r="AH43" s="466"/>
      <c r="AI43" s="93"/>
      <c r="AJ43" s="167"/>
      <c r="AK43" s="314"/>
      <c r="AL43" s="93"/>
      <c r="AM43" s="2"/>
      <c r="AN43" s="2"/>
      <c r="AO43" s="485"/>
      <c r="AP43" s="486"/>
      <c r="AQ43" s="40"/>
      <c r="AR43" s="40"/>
      <c r="AS43" s="40"/>
      <c r="AT43" s="40"/>
      <c r="AU43" s="40"/>
      <c r="AV43" s="40"/>
      <c r="AW43" s="41"/>
      <c r="AX43" s="35">
        <f>ROUND(K45*AM39,0)</f>
        <v>334</v>
      </c>
      <c r="AY43" s="31"/>
    </row>
    <row r="44" spans="1:51" ht="17.100000000000001" customHeight="1" x14ac:dyDescent="0.15">
      <c r="A44" s="32">
        <v>44</v>
      </c>
      <c r="B44" s="33" t="s">
        <v>7926</v>
      </c>
      <c r="C44" s="34" t="s">
        <v>10158</v>
      </c>
      <c r="D44" s="471"/>
      <c r="E44" s="490"/>
      <c r="F44" s="424"/>
      <c r="G44" s="36"/>
      <c r="H44" s="29"/>
      <c r="I44" s="29"/>
      <c r="J44" s="37"/>
      <c r="K44" s="1088"/>
      <c r="L44" s="1089"/>
      <c r="M44" s="1089"/>
      <c r="N44" s="1090"/>
      <c r="O44" s="1342" t="s">
        <v>4829</v>
      </c>
      <c r="P44" s="1343"/>
      <c r="Q44" s="1343"/>
      <c r="R44" s="1343"/>
      <c r="S44" s="1343"/>
      <c r="T44" s="1343"/>
      <c r="U44" s="1343"/>
      <c r="V44" s="1343"/>
      <c r="W44" s="1343"/>
      <c r="X44" s="1343"/>
      <c r="Y44" s="1343"/>
      <c r="Z44" s="1343"/>
      <c r="AA44" s="1343"/>
      <c r="AB44" s="1343"/>
      <c r="AC44" s="1343"/>
      <c r="AD44" s="1343"/>
      <c r="AE44" s="1343"/>
      <c r="AF44" s="1343"/>
      <c r="AG44" s="44" t="s">
        <v>17</v>
      </c>
      <c r="AH44" s="50">
        <f>$AH$8</f>
        <v>0.96499999999999997</v>
      </c>
      <c r="AI44" s="93"/>
      <c r="AJ44" s="419"/>
      <c r="AK44" s="425"/>
      <c r="AL44" s="93"/>
      <c r="AM44" s="2"/>
      <c r="AN44" s="2"/>
      <c r="AO44" s="487"/>
      <c r="AP44" s="233"/>
      <c r="AQ44" s="25"/>
      <c r="AR44" s="25"/>
      <c r="AS44" s="25"/>
      <c r="AT44" s="25"/>
      <c r="AU44" s="25"/>
      <c r="AV44" s="25"/>
      <c r="AW44" s="38"/>
      <c r="AX44" s="35">
        <f>ROUND(ROUND(K45*AH44,0)*AM39,0)</f>
        <v>322</v>
      </c>
      <c r="AY44" s="31"/>
    </row>
    <row r="45" spans="1:51" ht="17.100000000000001" customHeight="1" x14ac:dyDescent="0.15">
      <c r="A45" s="32">
        <v>44</v>
      </c>
      <c r="B45" s="33" t="s">
        <v>7928</v>
      </c>
      <c r="C45" s="34" t="s">
        <v>10159</v>
      </c>
      <c r="D45" s="471"/>
      <c r="E45" s="490"/>
      <c r="F45" s="424"/>
      <c r="G45" s="36"/>
      <c r="H45" s="29"/>
      <c r="I45" s="29"/>
      <c r="J45" s="37"/>
      <c r="K45" s="1280">
        <f>'16就労移行支援(養成・基本)'!K119</f>
        <v>477</v>
      </c>
      <c r="L45" s="1108"/>
      <c r="M45" s="4" t="s">
        <v>21</v>
      </c>
      <c r="N45" s="22"/>
      <c r="O45" s="465"/>
      <c r="P45" s="466"/>
      <c r="Q45" s="466"/>
      <c r="R45" s="466"/>
      <c r="S45" s="466"/>
      <c r="T45" s="466"/>
      <c r="U45" s="466"/>
      <c r="V45" s="466"/>
      <c r="W45" s="466"/>
      <c r="X45" s="466"/>
      <c r="Y45" s="466"/>
      <c r="Z45" s="466"/>
      <c r="AA45" s="466"/>
      <c r="AB45" s="466"/>
      <c r="AC45" s="466"/>
      <c r="AD45" s="466"/>
      <c r="AE45" s="466"/>
      <c r="AF45" s="466"/>
      <c r="AG45" s="466"/>
      <c r="AH45" s="466"/>
      <c r="AI45" s="491"/>
      <c r="AJ45" s="167"/>
      <c r="AK45" s="314"/>
      <c r="AO45" s="412" t="s">
        <v>10123</v>
      </c>
      <c r="AP45" s="488"/>
      <c r="AQ45" s="488"/>
      <c r="AR45" s="488"/>
      <c r="AS45" s="488"/>
      <c r="AT45" s="488"/>
      <c r="AU45" s="48"/>
      <c r="AV45" s="48"/>
      <c r="AW45" s="49"/>
      <c r="AX45" s="35">
        <f>ROUND(ROUND(K45*AM39,0)*AV46,0)</f>
        <v>317</v>
      </c>
      <c r="AY45" s="31"/>
    </row>
    <row r="46" spans="1:51" ht="17.100000000000001" customHeight="1" x14ac:dyDescent="0.15">
      <c r="A46" s="32">
        <v>44</v>
      </c>
      <c r="B46" s="33" t="s">
        <v>7930</v>
      </c>
      <c r="C46" s="34" t="s">
        <v>10160</v>
      </c>
      <c r="D46" s="471"/>
      <c r="E46" s="490"/>
      <c r="F46" s="424"/>
      <c r="G46" s="36"/>
      <c r="H46" s="29"/>
      <c r="I46" s="29"/>
      <c r="J46" s="37"/>
      <c r="K46" s="4"/>
      <c r="N46" s="21"/>
      <c r="O46" s="1342" t="s">
        <v>4829</v>
      </c>
      <c r="P46" s="1343"/>
      <c r="Q46" s="1343"/>
      <c r="R46" s="1343"/>
      <c r="S46" s="1343"/>
      <c r="T46" s="1343"/>
      <c r="U46" s="1343"/>
      <c r="V46" s="1343"/>
      <c r="W46" s="1343"/>
      <c r="X46" s="1343"/>
      <c r="Y46" s="1343"/>
      <c r="Z46" s="1343"/>
      <c r="AA46" s="1343"/>
      <c r="AB46" s="1343"/>
      <c r="AC46" s="1343"/>
      <c r="AD46" s="1343"/>
      <c r="AE46" s="1343"/>
      <c r="AF46" s="1343"/>
      <c r="AG46" s="44" t="s">
        <v>17</v>
      </c>
      <c r="AH46" s="50">
        <f>$AH$8</f>
        <v>0.96499999999999997</v>
      </c>
      <c r="AI46" s="491"/>
      <c r="AJ46" s="419"/>
      <c r="AK46" s="425"/>
      <c r="AO46" s="489"/>
      <c r="AP46" s="360"/>
      <c r="AQ46" s="360"/>
      <c r="AR46" s="360"/>
      <c r="AS46" s="360"/>
      <c r="AT46" s="360"/>
      <c r="AU46" s="26" t="s">
        <v>17</v>
      </c>
      <c r="AV46" s="1170">
        <f>$AV$10</f>
        <v>0.95</v>
      </c>
      <c r="AW46" s="1171"/>
      <c r="AX46" s="35">
        <f>ROUND(ROUND(ROUND(K45*AH46,0)*AM39,0)*AV46,0)</f>
        <v>306</v>
      </c>
      <c r="AY46" s="31"/>
    </row>
    <row r="47" spans="1:51" ht="17.100000000000001" customHeight="1" x14ac:dyDescent="0.15">
      <c r="A47" s="32">
        <v>44</v>
      </c>
      <c r="B47" s="33" t="s">
        <v>7932</v>
      </c>
      <c r="C47" s="34" t="s">
        <v>10161</v>
      </c>
      <c r="D47" s="471"/>
      <c r="E47" s="490"/>
      <c r="F47" s="424"/>
      <c r="G47" s="36"/>
      <c r="H47" s="29"/>
      <c r="I47" s="29"/>
      <c r="J47" s="37"/>
      <c r="K47" s="1085" t="s">
        <v>4866</v>
      </c>
      <c r="L47" s="1086"/>
      <c r="M47" s="1086"/>
      <c r="N47" s="1087"/>
      <c r="O47" s="465"/>
      <c r="P47" s="466"/>
      <c r="Q47" s="466"/>
      <c r="R47" s="466"/>
      <c r="S47" s="466"/>
      <c r="T47" s="466"/>
      <c r="U47" s="466"/>
      <c r="V47" s="466"/>
      <c r="W47" s="466"/>
      <c r="X47" s="466"/>
      <c r="Y47" s="466"/>
      <c r="Z47" s="466"/>
      <c r="AA47" s="466"/>
      <c r="AB47" s="466"/>
      <c r="AC47" s="466"/>
      <c r="AD47" s="466"/>
      <c r="AE47" s="466"/>
      <c r="AF47" s="466"/>
      <c r="AG47" s="466"/>
      <c r="AH47" s="466"/>
      <c r="AI47" s="93"/>
      <c r="AJ47" s="167"/>
      <c r="AK47" s="314"/>
      <c r="AO47" s="485"/>
      <c r="AP47" s="486"/>
      <c r="AQ47" s="40"/>
      <c r="AR47" s="40"/>
      <c r="AS47" s="40"/>
      <c r="AT47" s="40"/>
      <c r="AU47" s="40"/>
      <c r="AV47" s="40"/>
      <c r="AW47" s="41"/>
      <c r="AX47" s="35">
        <f>ROUND(K49*AM$39,0)</f>
        <v>291</v>
      </c>
      <c r="AY47" s="31"/>
    </row>
    <row r="48" spans="1:51" ht="17.100000000000001" customHeight="1" x14ac:dyDescent="0.15">
      <c r="A48" s="32">
        <v>44</v>
      </c>
      <c r="B48" s="33" t="s">
        <v>7934</v>
      </c>
      <c r="C48" s="34" t="s">
        <v>10162</v>
      </c>
      <c r="D48" s="471"/>
      <c r="E48" s="490"/>
      <c r="F48" s="424"/>
      <c r="G48" s="36"/>
      <c r="H48" s="29"/>
      <c r="I48" s="29"/>
      <c r="J48" s="37"/>
      <c r="K48" s="1088"/>
      <c r="L48" s="1089"/>
      <c r="M48" s="1089"/>
      <c r="N48" s="1090"/>
      <c r="O48" s="1342" t="s">
        <v>4829</v>
      </c>
      <c r="P48" s="1343"/>
      <c r="Q48" s="1343"/>
      <c r="R48" s="1343"/>
      <c r="S48" s="1343"/>
      <c r="T48" s="1343"/>
      <c r="U48" s="1343"/>
      <c r="V48" s="1343"/>
      <c r="W48" s="1343"/>
      <c r="X48" s="1343"/>
      <c r="Y48" s="1343"/>
      <c r="Z48" s="1343"/>
      <c r="AA48" s="1343"/>
      <c r="AB48" s="1343"/>
      <c r="AC48" s="1343"/>
      <c r="AD48" s="1343"/>
      <c r="AE48" s="1343"/>
      <c r="AF48" s="1343"/>
      <c r="AG48" s="44" t="s">
        <v>17</v>
      </c>
      <c r="AH48" s="50">
        <f>$AH$8</f>
        <v>0.96499999999999997</v>
      </c>
      <c r="AI48" s="491"/>
      <c r="AJ48" s="492"/>
      <c r="AK48" s="493"/>
      <c r="AO48" s="487"/>
      <c r="AP48" s="233"/>
      <c r="AQ48" s="25"/>
      <c r="AR48" s="25"/>
      <c r="AS48" s="25"/>
      <c r="AT48" s="25"/>
      <c r="AU48" s="25"/>
      <c r="AV48" s="25"/>
      <c r="AW48" s="38"/>
      <c r="AX48" s="35">
        <f>ROUND(ROUND(K49*AH48,0)*AM$39,0)</f>
        <v>280</v>
      </c>
      <c r="AY48" s="31"/>
    </row>
    <row r="49" spans="1:51" ht="17.100000000000001" customHeight="1" x14ac:dyDescent="0.15">
      <c r="A49" s="32">
        <v>44</v>
      </c>
      <c r="B49" s="33" t="s">
        <v>7936</v>
      </c>
      <c r="C49" s="34" t="s">
        <v>10163</v>
      </c>
      <c r="D49" s="471"/>
      <c r="E49" s="490"/>
      <c r="F49" s="424"/>
      <c r="G49" s="36"/>
      <c r="H49" s="29"/>
      <c r="I49" s="29"/>
      <c r="J49" s="37"/>
      <c r="K49" s="1280">
        <f>'16就労移行支援(養成・基本)'!K131</f>
        <v>415</v>
      </c>
      <c r="L49" s="1108"/>
      <c r="M49" s="4" t="s">
        <v>21</v>
      </c>
      <c r="N49" s="22"/>
      <c r="O49" s="465"/>
      <c r="P49" s="466"/>
      <c r="Q49" s="466"/>
      <c r="R49" s="466"/>
      <c r="S49" s="466"/>
      <c r="T49" s="466"/>
      <c r="U49" s="466"/>
      <c r="V49" s="466"/>
      <c r="W49" s="466"/>
      <c r="X49" s="466"/>
      <c r="Y49" s="466"/>
      <c r="Z49" s="466"/>
      <c r="AA49" s="466"/>
      <c r="AB49" s="466"/>
      <c r="AC49" s="466"/>
      <c r="AD49" s="466"/>
      <c r="AE49" s="466"/>
      <c r="AF49" s="466"/>
      <c r="AG49" s="466"/>
      <c r="AH49" s="466"/>
      <c r="AI49" s="494"/>
      <c r="AJ49" s="167"/>
      <c r="AK49" s="314"/>
      <c r="AO49" s="412" t="s">
        <v>10123</v>
      </c>
      <c r="AP49" s="488"/>
      <c r="AQ49" s="488"/>
      <c r="AR49" s="488"/>
      <c r="AS49" s="488"/>
      <c r="AT49" s="488"/>
      <c r="AU49" s="48"/>
      <c r="AV49" s="48"/>
      <c r="AW49" s="49"/>
      <c r="AX49" s="35">
        <f>ROUND(ROUND(K49*AM$39,0)*AV50,0)</f>
        <v>276</v>
      </c>
      <c r="AY49" s="31"/>
    </row>
    <row r="50" spans="1:51" ht="17.100000000000001" customHeight="1" x14ac:dyDescent="0.15">
      <c r="A50" s="32">
        <v>44</v>
      </c>
      <c r="B50" s="33" t="s">
        <v>7938</v>
      </c>
      <c r="C50" s="34" t="s">
        <v>10164</v>
      </c>
      <c r="D50" s="471"/>
      <c r="E50" s="490"/>
      <c r="F50" s="424"/>
      <c r="G50" s="36"/>
      <c r="H50" s="29"/>
      <c r="I50" s="29"/>
      <c r="J50" s="37"/>
      <c r="K50" s="4"/>
      <c r="N50" s="21"/>
      <c r="O50" s="1342" t="s">
        <v>4829</v>
      </c>
      <c r="P50" s="1343"/>
      <c r="Q50" s="1343"/>
      <c r="R50" s="1343"/>
      <c r="S50" s="1343"/>
      <c r="T50" s="1343"/>
      <c r="U50" s="1343"/>
      <c r="V50" s="1343"/>
      <c r="W50" s="1343"/>
      <c r="X50" s="1343"/>
      <c r="Y50" s="1343"/>
      <c r="Z50" s="1343"/>
      <c r="AA50" s="1343"/>
      <c r="AB50" s="1343"/>
      <c r="AC50" s="1343"/>
      <c r="AD50" s="1343"/>
      <c r="AE50" s="1343"/>
      <c r="AF50" s="1343"/>
      <c r="AG50" s="44" t="s">
        <v>17</v>
      </c>
      <c r="AH50" s="50">
        <f>$AH$8</f>
        <v>0.96499999999999997</v>
      </c>
      <c r="AI50" s="491"/>
      <c r="AJ50" s="419"/>
      <c r="AK50" s="425"/>
      <c r="AO50" s="489"/>
      <c r="AP50" s="360"/>
      <c r="AQ50" s="360"/>
      <c r="AR50" s="360"/>
      <c r="AS50" s="360"/>
      <c r="AT50" s="360"/>
      <c r="AU50" s="26" t="s">
        <v>17</v>
      </c>
      <c r="AV50" s="1170">
        <f>$AV$10</f>
        <v>0.95</v>
      </c>
      <c r="AW50" s="1171"/>
      <c r="AX50" s="35">
        <f>ROUND(ROUND(ROUND(K49*AH50,0)*AM$39,0)*AV50,0)</f>
        <v>266</v>
      </c>
      <c r="AY50" s="31"/>
    </row>
    <row r="51" spans="1:51" ht="17.100000000000001" customHeight="1" x14ac:dyDescent="0.15">
      <c r="A51" s="32">
        <v>44</v>
      </c>
      <c r="B51" s="33" t="s">
        <v>7940</v>
      </c>
      <c r="C51" s="34" t="s">
        <v>10165</v>
      </c>
      <c r="D51" s="471"/>
      <c r="E51" s="490"/>
      <c r="F51" s="424"/>
      <c r="G51" s="36"/>
      <c r="H51" s="29"/>
      <c r="I51" s="29"/>
      <c r="J51" s="37"/>
      <c r="K51" s="1085" t="s">
        <v>4879</v>
      </c>
      <c r="L51" s="1086"/>
      <c r="M51" s="1086"/>
      <c r="N51" s="1087"/>
      <c r="O51" s="465"/>
      <c r="P51" s="466"/>
      <c r="Q51" s="466"/>
      <c r="R51" s="466"/>
      <c r="S51" s="466"/>
      <c r="T51" s="466"/>
      <c r="U51" s="466"/>
      <c r="V51" s="466"/>
      <c r="W51" s="466"/>
      <c r="X51" s="466"/>
      <c r="Y51" s="466"/>
      <c r="Z51" s="466"/>
      <c r="AA51" s="466"/>
      <c r="AB51" s="466"/>
      <c r="AC51" s="466"/>
      <c r="AD51" s="466"/>
      <c r="AE51" s="466"/>
      <c r="AF51" s="466"/>
      <c r="AG51" s="466"/>
      <c r="AH51" s="466"/>
      <c r="AI51" s="93"/>
      <c r="AJ51" s="167"/>
      <c r="AK51" s="314"/>
      <c r="AL51" s="93"/>
      <c r="AM51" s="2"/>
      <c r="AN51" s="2"/>
      <c r="AO51" s="485"/>
      <c r="AP51" s="486"/>
      <c r="AQ51" s="40"/>
      <c r="AR51" s="40"/>
      <c r="AS51" s="40"/>
      <c r="AT51" s="40"/>
      <c r="AU51" s="40"/>
      <c r="AV51" s="40"/>
      <c r="AW51" s="41"/>
      <c r="AX51" s="35">
        <f>ROUND(K53*AM$39,0)</f>
        <v>233</v>
      </c>
      <c r="AY51" s="31"/>
    </row>
    <row r="52" spans="1:51" ht="17.100000000000001" customHeight="1" x14ac:dyDescent="0.15">
      <c r="A52" s="32">
        <v>44</v>
      </c>
      <c r="B52" s="33" t="s">
        <v>7942</v>
      </c>
      <c r="C52" s="34" t="s">
        <v>10166</v>
      </c>
      <c r="D52" s="471"/>
      <c r="E52" s="490"/>
      <c r="F52" s="424"/>
      <c r="G52" s="36"/>
      <c r="H52" s="29"/>
      <c r="I52" s="29"/>
      <c r="J52" s="37"/>
      <c r="K52" s="1088"/>
      <c r="L52" s="1089"/>
      <c r="M52" s="1089"/>
      <c r="N52" s="1090"/>
      <c r="O52" s="1342" t="s">
        <v>4829</v>
      </c>
      <c r="P52" s="1343"/>
      <c r="Q52" s="1343"/>
      <c r="R52" s="1343"/>
      <c r="S52" s="1343"/>
      <c r="T52" s="1343"/>
      <c r="U52" s="1343"/>
      <c r="V52" s="1343"/>
      <c r="W52" s="1343"/>
      <c r="X52" s="1343"/>
      <c r="Y52" s="1343"/>
      <c r="Z52" s="1343"/>
      <c r="AA52" s="1343"/>
      <c r="AB52" s="1343"/>
      <c r="AC52" s="1343"/>
      <c r="AD52" s="1343"/>
      <c r="AE52" s="1343"/>
      <c r="AF52" s="1343"/>
      <c r="AG52" s="44" t="s">
        <v>17</v>
      </c>
      <c r="AH52" s="50">
        <f>$AH$8</f>
        <v>0.96499999999999997</v>
      </c>
      <c r="AI52" s="93"/>
      <c r="AJ52" s="419"/>
      <c r="AK52" s="425"/>
      <c r="AL52" s="93"/>
      <c r="AM52" s="2"/>
      <c r="AN52" s="2"/>
      <c r="AO52" s="487"/>
      <c r="AP52" s="233"/>
      <c r="AQ52" s="25"/>
      <c r="AR52" s="25"/>
      <c r="AS52" s="25"/>
      <c r="AT52" s="25"/>
      <c r="AU52" s="25"/>
      <c r="AV52" s="25"/>
      <c r="AW52" s="38"/>
      <c r="AX52" s="35">
        <f>ROUND(ROUND(K53*AH52,0)*AM$39,0)</f>
        <v>225</v>
      </c>
      <c r="AY52" s="31"/>
    </row>
    <row r="53" spans="1:51" ht="17.100000000000001" customHeight="1" x14ac:dyDescent="0.15">
      <c r="A53" s="32">
        <v>44</v>
      </c>
      <c r="B53" s="33" t="s">
        <v>7944</v>
      </c>
      <c r="C53" s="34" t="s">
        <v>10167</v>
      </c>
      <c r="D53" s="471"/>
      <c r="E53" s="490"/>
      <c r="F53" s="424"/>
      <c r="G53" s="36"/>
      <c r="H53" s="29"/>
      <c r="I53" s="29"/>
      <c r="J53" s="37"/>
      <c r="K53" s="1280">
        <f>'16就労移行支援(養成・基本)'!K143</f>
        <v>333</v>
      </c>
      <c r="L53" s="1108"/>
      <c r="M53" s="4" t="s">
        <v>21</v>
      </c>
      <c r="N53" s="22"/>
      <c r="O53" s="465"/>
      <c r="P53" s="466"/>
      <c r="Q53" s="466"/>
      <c r="R53" s="466"/>
      <c r="S53" s="466"/>
      <c r="T53" s="466"/>
      <c r="U53" s="466"/>
      <c r="V53" s="466"/>
      <c r="W53" s="466"/>
      <c r="X53" s="466"/>
      <c r="Y53" s="466"/>
      <c r="Z53" s="466"/>
      <c r="AA53" s="466"/>
      <c r="AB53" s="466"/>
      <c r="AC53" s="466"/>
      <c r="AD53" s="466"/>
      <c r="AE53" s="466"/>
      <c r="AF53" s="466"/>
      <c r="AG53" s="466"/>
      <c r="AH53" s="466"/>
      <c r="AI53" s="491"/>
      <c r="AJ53" s="167"/>
      <c r="AK53" s="314"/>
      <c r="AO53" s="412" t="s">
        <v>10123</v>
      </c>
      <c r="AP53" s="488"/>
      <c r="AQ53" s="488"/>
      <c r="AR53" s="488"/>
      <c r="AS53" s="488"/>
      <c r="AT53" s="488"/>
      <c r="AU53" s="48"/>
      <c r="AV53" s="48"/>
      <c r="AW53" s="49"/>
      <c r="AX53" s="35">
        <f>ROUND(ROUND(K53*AM$39,0)*AV54,0)</f>
        <v>221</v>
      </c>
      <c r="AY53" s="31"/>
    </row>
    <row r="54" spans="1:51" ht="17.100000000000001" customHeight="1" x14ac:dyDescent="0.15">
      <c r="A54" s="32">
        <v>44</v>
      </c>
      <c r="B54" s="33" t="s">
        <v>7946</v>
      </c>
      <c r="C54" s="34" t="s">
        <v>10168</v>
      </c>
      <c r="D54" s="471"/>
      <c r="E54" s="490"/>
      <c r="F54" s="424"/>
      <c r="G54" s="36"/>
      <c r="H54" s="29"/>
      <c r="I54" s="29"/>
      <c r="J54" s="37"/>
      <c r="K54" s="4"/>
      <c r="N54" s="21"/>
      <c r="O54" s="1342" t="s">
        <v>4829</v>
      </c>
      <c r="P54" s="1343"/>
      <c r="Q54" s="1343"/>
      <c r="R54" s="1343"/>
      <c r="S54" s="1343"/>
      <c r="T54" s="1343"/>
      <c r="U54" s="1343"/>
      <c r="V54" s="1343"/>
      <c r="W54" s="1343"/>
      <c r="X54" s="1343"/>
      <c r="Y54" s="1343"/>
      <c r="Z54" s="1343"/>
      <c r="AA54" s="1343"/>
      <c r="AB54" s="1343"/>
      <c r="AC54" s="1343"/>
      <c r="AD54" s="1343"/>
      <c r="AE54" s="1343"/>
      <c r="AF54" s="1343"/>
      <c r="AG54" s="44" t="s">
        <v>17</v>
      </c>
      <c r="AH54" s="50">
        <f>$AH$8</f>
        <v>0.96499999999999997</v>
      </c>
      <c r="AI54" s="491"/>
      <c r="AJ54" s="419"/>
      <c r="AK54" s="425"/>
      <c r="AO54" s="489"/>
      <c r="AP54" s="360"/>
      <c r="AQ54" s="360"/>
      <c r="AR54" s="360"/>
      <c r="AS54" s="360"/>
      <c r="AT54" s="360"/>
      <c r="AU54" s="26" t="s">
        <v>17</v>
      </c>
      <c r="AV54" s="1170">
        <f>$AV$10</f>
        <v>0.95</v>
      </c>
      <c r="AW54" s="1171"/>
      <c r="AX54" s="35">
        <f>ROUND(ROUND(ROUND(K53*AH54,0)*AM$39,0)*AV54,0)</f>
        <v>214</v>
      </c>
      <c r="AY54" s="31"/>
    </row>
    <row r="55" spans="1:51" ht="17.100000000000001" customHeight="1" x14ac:dyDescent="0.15">
      <c r="A55" s="32">
        <v>44</v>
      </c>
      <c r="B55" s="33" t="s">
        <v>7948</v>
      </c>
      <c r="C55" s="34" t="s">
        <v>10169</v>
      </c>
      <c r="D55" s="471"/>
      <c r="E55" s="490"/>
      <c r="F55" s="424"/>
      <c r="G55" s="36"/>
      <c r="H55" s="29"/>
      <c r="I55" s="29"/>
      <c r="J55" s="37"/>
      <c r="K55" s="1085" t="s">
        <v>4892</v>
      </c>
      <c r="L55" s="1086"/>
      <c r="M55" s="1086"/>
      <c r="N55" s="1087"/>
      <c r="O55" s="465"/>
      <c r="P55" s="466"/>
      <c r="Q55" s="466"/>
      <c r="R55" s="466"/>
      <c r="S55" s="466"/>
      <c r="T55" s="466"/>
      <c r="U55" s="466"/>
      <c r="V55" s="466"/>
      <c r="W55" s="466"/>
      <c r="X55" s="466"/>
      <c r="Y55" s="466"/>
      <c r="Z55" s="466"/>
      <c r="AA55" s="466"/>
      <c r="AB55" s="466"/>
      <c r="AC55" s="466"/>
      <c r="AD55" s="466"/>
      <c r="AE55" s="466"/>
      <c r="AF55" s="466"/>
      <c r="AG55" s="466"/>
      <c r="AH55" s="466"/>
      <c r="AI55" s="93"/>
      <c r="AJ55" s="167"/>
      <c r="AK55" s="314"/>
      <c r="AL55" s="93"/>
      <c r="AM55" s="2"/>
      <c r="AN55" s="2"/>
      <c r="AO55" s="485"/>
      <c r="AP55" s="486"/>
      <c r="AQ55" s="40"/>
      <c r="AR55" s="40"/>
      <c r="AS55" s="40"/>
      <c r="AT55" s="40"/>
      <c r="AU55" s="40"/>
      <c r="AV55" s="40"/>
      <c r="AW55" s="41"/>
      <c r="AX55" s="35">
        <f>ROUND(K57*AM$39,0)</f>
        <v>207</v>
      </c>
      <c r="AY55" s="31"/>
    </row>
    <row r="56" spans="1:51" ht="17.100000000000001" customHeight="1" x14ac:dyDescent="0.15">
      <c r="A56" s="32">
        <v>44</v>
      </c>
      <c r="B56" s="33" t="s">
        <v>7950</v>
      </c>
      <c r="C56" s="34" t="s">
        <v>10170</v>
      </c>
      <c r="D56" s="471"/>
      <c r="E56" s="490"/>
      <c r="F56" s="424"/>
      <c r="G56" s="36"/>
      <c r="H56" s="29"/>
      <c r="I56" s="29"/>
      <c r="J56" s="37"/>
      <c r="K56" s="1088"/>
      <c r="L56" s="1089"/>
      <c r="M56" s="1089"/>
      <c r="N56" s="1090"/>
      <c r="O56" s="1342" t="s">
        <v>4829</v>
      </c>
      <c r="P56" s="1343"/>
      <c r="Q56" s="1343"/>
      <c r="R56" s="1343"/>
      <c r="S56" s="1343"/>
      <c r="T56" s="1343"/>
      <c r="U56" s="1343"/>
      <c r="V56" s="1343"/>
      <c r="W56" s="1343"/>
      <c r="X56" s="1343"/>
      <c r="Y56" s="1343"/>
      <c r="Z56" s="1343"/>
      <c r="AA56" s="1343"/>
      <c r="AB56" s="1343"/>
      <c r="AC56" s="1343"/>
      <c r="AD56" s="1343"/>
      <c r="AE56" s="1343"/>
      <c r="AF56" s="1343"/>
      <c r="AG56" s="44" t="s">
        <v>17</v>
      </c>
      <c r="AH56" s="50">
        <f>$AH$8</f>
        <v>0.96499999999999997</v>
      </c>
      <c r="AI56" s="93"/>
      <c r="AJ56" s="419"/>
      <c r="AK56" s="425"/>
      <c r="AL56" s="93"/>
      <c r="AM56" s="2"/>
      <c r="AN56" s="2"/>
      <c r="AO56" s="487"/>
      <c r="AP56" s="233"/>
      <c r="AQ56" s="25"/>
      <c r="AR56" s="25"/>
      <c r="AS56" s="25"/>
      <c r="AT56" s="25"/>
      <c r="AU56" s="25"/>
      <c r="AV56" s="25"/>
      <c r="AW56" s="38"/>
      <c r="AX56" s="35">
        <f>ROUND(ROUND(K57*AH56,0)*AM$39,0)</f>
        <v>200</v>
      </c>
      <c r="AY56" s="31"/>
    </row>
    <row r="57" spans="1:51" ht="17.100000000000001" customHeight="1" x14ac:dyDescent="0.15">
      <c r="A57" s="32">
        <v>44</v>
      </c>
      <c r="B57" s="33" t="s">
        <v>7952</v>
      </c>
      <c r="C57" s="34" t="s">
        <v>10171</v>
      </c>
      <c r="D57" s="471"/>
      <c r="E57" s="490"/>
      <c r="F57" s="424"/>
      <c r="G57" s="36"/>
      <c r="H57" s="29"/>
      <c r="I57" s="29"/>
      <c r="J57" s="37"/>
      <c r="K57" s="1280">
        <f>'16就労移行支援(養成・基本)'!K155</f>
        <v>295</v>
      </c>
      <c r="L57" s="1108"/>
      <c r="M57" s="4" t="s">
        <v>21</v>
      </c>
      <c r="N57" s="22"/>
      <c r="O57" s="465"/>
      <c r="P57" s="466"/>
      <c r="Q57" s="466"/>
      <c r="R57" s="466"/>
      <c r="S57" s="466"/>
      <c r="T57" s="466"/>
      <c r="U57" s="466"/>
      <c r="V57" s="466"/>
      <c r="W57" s="466"/>
      <c r="X57" s="466"/>
      <c r="Y57" s="466"/>
      <c r="Z57" s="466"/>
      <c r="AA57" s="466"/>
      <c r="AB57" s="466"/>
      <c r="AC57" s="466"/>
      <c r="AD57" s="466"/>
      <c r="AE57" s="466"/>
      <c r="AF57" s="466"/>
      <c r="AG57" s="466"/>
      <c r="AH57" s="466"/>
      <c r="AI57" s="491"/>
      <c r="AJ57" s="167"/>
      <c r="AK57" s="314"/>
      <c r="AO57" s="412" t="s">
        <v>10123</v>
      </c>
      <c r="AP57" s="488"/>
      <c r="AQ57" s="488"/>
      <c r="AR57" s="488"/>
      <c r="AS57" s="488"/>
      <c r="AT57" s="488"/>
      <c r="AU57" s="48"/>
      <c r="AV57" s="48"/>
      <c r="AW57" s="49"/>
      <c r="AX57" s="35">
        <f>ROUND(ROUND(K57*AM$39,0)*AV58,0)</f>
        <v>197</v>
      </c>
      <c r="AY57" s="31"/>
    </row>
    <row r="58" spans="1:51" ht="17.100000000000001" customHeight="1" x14ac:dyDescent="0.15">
      <c r="A58" s="32">
        <v>44</v>
      </c>
      <c r="B58" s="33" t="s">
        <v>7954</v>
      </c>
      <c r="C58" s="34" t="s">
        <v>10172</v>
      </c>
      <c r="D58" s="471"/>
      <c r="E58" s="490"/>
      <c r="F58" s="424"/>
      <c r="G58" s="36"/>
      <c r="H58" s="29"/>
      <c r="I58" s="29"/>
      <c r="J58" s="37"/>
      <c r="K58" s="4"/>
      <c r="N58" s="21"/>
      <c r="O58" s="1342" t="s">
        <v>4829</v>
      </c>
      <c r="P58" s="1343"/>
      <c r="Q58" s="1343"/>
      <c r="R58" s="1343"/>
      <c r="S58" s="1343"/>
      <c r="T58" s="1343"/>
      <c r="U58" s="1343"/>
      <c r="V58" s="1343"/>
      <c r="W58" s="1343"/>
      <c r="X58" s="1343"/>
      <c r="Y58" s="1343"/>
      <c r="Z58" s="1343"/>
      <c r="AA58" s="1343"/>
      <c r="AB58" s="1343"/>
      <c r="AC58" s="1343"/>
      <c r="AD58" s="1343"/>
      <c r="AE58" s="1343"/>
      <c r="AF58" s="1343"/>
      <c r="AG58" s="44" t="s">
        <v>17</v>
      </c>
      <c r="AH58" s="50">
        <f>$AH$8</f>
        <v>0.96499999999999997</v>
      </c>
      <c r="AI58" s="491"/>
      <c r="AJ58" s="419"/>
      <c r="AK58" s="425"/>
      <c r="AO58" s="489"/>
      <c r="AP58" s="360"/>
      <c r="AQ58" s="360"/>
      <c r="AR58" s="360"/>
      <c r="AS58" s="360"/>
      <c r="AT58" s="360"/>
      <c r="AU58" s="26" t="s">
        <v>17</v>
      </c>
      <c r="AV58" s="1170">
        <f>$AV$10</f>
        <v>0.95</v>
      </c>
      <c r="AW58" s="1171"/>
      <c r="AX58" s="35">
        <f>ROUND(ROUND(ROUND(K57*AH58,0)*AM$39,0)*AV58,0)</f>
        <v>190</v>
      </c>
      <c r="AY58" s="31"/>
    </row>
    <row r="59" spans="1:51" ht="17.100000000000001" customHeight="1" x14ac:dyDescent="0.15">
      <c r="A59" s="32">
        <v>44</v>
      </c>
      <c r="B59" s="33" t="s">
        <v>7956</v>
      </c>
      <c r="C59" s="34" t="s">
        <v>10173</v>
      </c>
      <c r="D59" s="471"/>
      <c r="E59" s="490"/>
      <c r="F59" s="424"/>
      <c r="G59" s="36"/>
      <c r="H59" s="29"/>
      <c r="I59" s="29"/>
      <c r="J59" s="37"/>
      <c r="K59" s="1085" t="s">
        <v>4905</v>
      </c>
      <c r="L59" s="1086"/>
      <c r="M59" s="1086"/>
      <c r="N59" s="1087"/>
      <c r="O59" s="465"/>
      <c r="P59" s="466"/>
      <c r="Q59" s="466"/>
      <c r="R59" s="466"/>
      <c r="S59" s="466"/>
      <c r="T59" s="466"/>
      <c r="U59" s="466"/>
      <c r="V59" s="466"/>
      <c r="W59" s="466"/>
      <c r="X59" s="466"/>
      <c r="Y59" s="466"/>
      <c r="Z59" s="466"/>
      <c r="AA59" s="466"/>
      <c r="AB59" s="466"/>
      <c r="AC59" s="466"/>
      <c r="AD59" s="466"/>
      <c r="AE59" s="466"/>
      <c r="AF59" s="466"/>
      <c r="AG59" s="466"/>
      <c r="AH59" s="466"/>
      <c r="AI59" s="460"/>
      <c r="AJ59" s="167"/>
      <c r="AK59" s="314"/>
      <c r="AL59" s="93"/>
      <c r="AM59" s="2"/>
      <c r="AN59" s="2"/>
      <c r="AO59" s="485"/>
      <c r="AP59" s="486"/>
      <c r="AQ59" s="40"/>
      <c r="AR59" s="40"/>
      <c r="AS59" s="40"/>
      <c r="AT59" s="40"/>
      <c r="AU59" s="40"/>
      <c r="AV59" s="40"/>
      <c r="AW59" s="41"/>
      <c r="AX59" s="35">
        <f>ROUND(K61*AM$39,0)</f>
        <v>191</v>
      </c>
      <c r="AY59" s="31"/>
    </row>
    <row r="60" spans="1:51" ht="17.100000000000001" customHeight="1" x14ac:dyDescent="0.15">
      <c r="A60" s="32">
        <v>44</v>
      </c>
      <c r="B60" s="33" t="s">
        <v>7958</v>
      </c>
      <c r="C60" s="34" t="s">
        <v>10174</v>
      </c>
      <c r="D60" s="471"/>
      <c r="E60" s="490"/>
      <c r="F60" s="424"/>
      <c r="G60" s="36"/>
      <c r="H60" s="29"/>
      <c r="I60" s="29"/>
      <c r="J60" s="37"/>
      <c r="K60" s="1088"/>
      <c r="L60" s="1089"/>
      <c r="M60" s="1089"/>
      <c r="N60" s="1090"/>
      <c r="O60" s="1342" t="s">
        <v>4829</v>
      </c>
      <c r="P60" s="1343"/>
      <c r="Q60" s="1343"/>
      <c r="R60" s="1343"/>
      <c r="S60" s="1343"/>
      <c r="T60" s="1343"/>
      <c r="U60" s="1343"/>
      <c r="V60" s="1343"/>
      <c r="W60" s="1343"/>
      <c r="X60" s="1343"/>
      <c r="Y60" s="1343"/>
      <c r="Z60" s="1343"/>
      <c r="AA60" s="1343"/>
      <c r="AB60" s="1343"/>
      <c r="AC60" s="1343"/>
      <c r="AD60" s="1343"/>
      <c r="AE60" s="1343"/>
      <c r="AF60" s="1343"/>
      <c r="AG60" s="44" t="s">
        <v>17</v>
      </c>
      <c r="AH60" s="50">
        <f>$AH$8</f>
        <v>0.96499999999999997</v>
      </c>
      <c r="AI60" s="491"/>
      <c r="AJ60" s="167"/>
      <c r="AK60" s="314"/>
      <c r="AL60" s="93"/>
      <c r="AM60" s="2"/>
      <c r="AN60" s="2"/>
      <c r="AO60" s="487"/>
      <c r="AP60" s="233"/>
      <c r="AQ60" s="25"/>
      <c r="AR60" s="25"/>
      <c r="AS60" s="25"/>
      <c r="AT60" s="25"/>
      <c r="AU60" s="25"/>
      <c r="AV60" s="25"/>
      <c r="AW60" s="38"/>
      <c r="AX60" s="35">
        <f>ROUND(ROUND(K61*AH60,0)*AM$39,0)</f>
        <v>184</v>
      </c>
      <c r="AY60" s="31"/>
    </row>
    <row r="61" spans="1:51" ht="17.100000000000001" customHeight="1" x14ac:dyDescent="0.15">
      <c r="A61" s="32">
        <v>44</v>
      </c>
      <c r="B61" s="33" t="s">
        <v>7960</v>
      </c>
      <c r="C61" s="34" t="s">
        <v>10175</v>
      </c>
      <c r="D61" s="471"/>
      <c r="E61" s="490"/>
      <c r="F61" s="424"/>
      <c r="G61" s="36"/>
      <c r="H61" s="29"/>
      <c r="I61" s="29"/>
      <c r="J61" s="37"/>
      <c r="K61" s="1280">
        <f>'16就労移行支援(養成・基本)'!K167</f>
        <v>273</v>
      </c>
      <c r="L61" s="1108"/>
      <c r="M61" s="4" t="s">
        <v>21</v>
      </c>
      <c r="N61" s="22"/>
      <c r="O61" s="465"/>
      <c r="P61" s="466"/>
      <c r="Q61" s="466"/>
      <c r="R61" s="466"/>
      <c r="S61" s="466"/>
      <c r="T61" s="466"/>
      <c r="U61" s="466"/>
      <c r="V61" s="466"/>
      <c r="W61" s="466"/>
      <c r="X61" s="466"/>
      <c r="Y61" s="466"/>
      <c r="Z61" s="466"/>
      <c r="AA61" s="466"/>
      <c r="AB61" s="466"/>
      <c r="AC61" s="466"/>
      <c r="AD61" s="466"/>
      <c r="AE61" s="466"/>
      <c r="AF61" s="466"/>
      <c r="AG61" s="466"/>
      <c r="AH61" s="466"/>
      <c r="AI61" s="494"/>
      <c r="AJ61" s="167"/>
      <c r="AK61" s="314"/>
      <c r="AL61" s="93"/>
      <c r="AM61" s="2"/>
      <c r="AN61" s="2"/>
      <c r="AO61" s="412" t="s">
        <v>10123</v>
      </c>
      <c r="AP61" s="488"/>
      <c r="AQ61" s="488"/>
      <c r="AR61" s="488"/>
      <c r="AS61" s="488"/>
      <c r="AT61" s="488"/>
      <c r="AU61" s="48"/>
      <c r="AV61" s="48"/>
      <c r="AW61" s="49"/>
      <c r="AX61" s="35">
        <f>ROUND(ROUND(K61*AM$39,0)*AV62,0)</f>
        <v>181</v>
      </c>
      <c r="AY61" s="31"/>
    </row>
    <row r="62" spans="1:51" ht="17.100000000000001" customHeight="1" x14ac:dyDescent="0.15">
      <c r="A62" s="32">
        <v>44</v>
      </c>
      <c r="B62" s="33" t="s">
        <v>7962</v>
      </c>
      <c r="C62" s="34" t="s">
        <v>10176</v>
      </c>
      <c r="D62" s="471"/>
      <c r="E62" s="490"/>
      <c r="F62" s="424"/>
      <c r="G62" s="36"/>
      <c r="H62" s="29"/>
      <c r="I62" s="29"/>
      <c r="J62" s="37"/>
      <c r="K62" s="4"/>
      <c r="N62" s="21"/>
      <c r="O62" s="1342" t="s">
        <v>4829</v>
      </c>
      <c r="P62" s="1343"/>
      <c r="Q62" s="1343"/>
      <c r="R62" s="1343"/>
      <c r="S62" s="1343"/>
      <c r="T62" s="1343"/>
      <c r="U62" s="1343"/>
      <c r="V62" s="1343"/>
      <c r="W62" s="1343"/>
      <c r="X62" s="1343"/>
      <c r="Y62" s="1343"/>
      <c r="Z62" s="1343"/>
      <c r="AA62" s="1343"/>
      <c r="AB62" s="1343"/>
      <c r="AC62" s="1343"/>
      <c r="AD62" s="1343"/>
      <c r="AE62" s="1343"/>
      <c r="AF62" s="1343"/>
      <c r="AG62" s="44" t="s">
        <v>17</v>
      </c>
      <c r="AH62" s="50">
        <f>$AH$8</f>
        <v>0.96499999999999997</v>
      </c>
      <c r="AI62" s="491"/>
      <c r="AJ62" s="419"/>
      <c r="AK62" s="425"/>
      <c r="AL62" s="93"/>
      <c r="AM62" s="2"/>
      <c r="AN62" s="2"/>
      <c r="AO62" s="489"/>
      <c r="AP62" s="360"/>
      <c r="AQ62" s="360"/>
      <c r="AR62" s="360"/>
      <c r="AS62" s="360"/>
      <c r="AT62" s="360"/>
      <c r="AU62" s="26" t="s">
        <v>17</v>
      </c>
      <c r="AV62" s="1170">
        <f>$AV$10</f>
        <v>0.95</v>
      </c>
      <c r="AW62" s="1171"/>
      <c r="AX62" s="35">
        <f>ROUND(ROUND(ROUND(K61*AH62,0)*AM$39,0)*AV62,0)</f>
        <v>175</v>
      </c>
      <c r="AY62" s="31"/>
    </row>
    <row r="63" spans="1:51" ht="17.100000000000001" customHeight="1" x14ac:dyDescent="0.15">
      <c r="A63" s="32">
        <v>44</v>
      </c>
      <c r="B63" s="33" t="s">
        <v>7964</v>
      </c>
      <c r="C63" s="34" t="s">
        <v>10177</v>
      </c>
      <c r="D63" s="471"/>
      <c r="E63" s="490"/>
      <c r="F63" s="424"/>
      <c r="G63" s="1085" t="s">
        <v>5003</v>
      </c>
      <c r="H63" s="1086"/>
      <c r="I63" s="1086"/>
      <c r="J63" s="1087"/>
      <c r="K63" s="1085" t="s">
        <v>4821</v>
      </c>
      <c r="L63" s="1086"/>
      <c r="M63" s="1086"/>
      <c r="N63" s="1087"/>
      <c r="O63" s="465"/>
      <c r="P63" s="466"/>
      <c r="Q63" s="466"/>
      <c r="R63" s="466"/>
      <c r="S63" s="466"/>
      <c r="T63" s="466"/>
      <c r="U63" s="466"/>
      <c r="V63" s="466"/>
      <c r="W63" s="466"/>
      <c r="X63" s="466"/>
      <c r="Y63" s="466"/>
      <c r="Z63" s="466"/>
      <c r="AA63" s="466"/>
      <c r="AB63" s="466"/>
      <c r="AC63" s="466"/>
      <c r="AD63" s="466"/>
      <c r="AE63" s="466"/>
      <c r="AF63" s="466"/>
      <c r="AG63" s="466"/>
      <c r="AH63" s="466"/>
      <c r="AI63" s="1344" t="s">
        <v>7852</v>
      </c>
      <c r="AJ63" s="1345"/>
      <c r="AK63" s="1346"/>
      <c r="AL63" s="1218" t="s">
        <v>7853</v>
      </c>
      <c r="AM63" s="1219"/>
      <c r="AN63" s="1220"/>
      <c r="AO63" s="485"/>
      <c r="AP63" s="486"/>
      <c r="AQ63" s="40"/>
      <c r="AR63" s="40"/>
      <c r="AS63" s="40"/>
      <c r="AT63" s="40"/>
      <c r="AU63" s="40"/>
      <c r="AV63" s="40"/>
      <c r="AW63" s="41"/>
      <c r="AX63" s="35">
        <f>ROUND(K65*AM$67,0)</f>
        <v>452</v>
      </c>
      <c r="AY63" s="66" t="s">
        <v>4822</v>
      </c>
    </row>
    <row r="64" spans="1:51" ht="17.100000000000001" customHeight="1" x14ac:dyDescent="0.15">
      <c r="A64" s="32">
        <v>44</v>
      </c>
      <c r="B64" s="33" t="s">
        <v>7966</v>
      </c>
      <c r="C64" s="34" t="s">
        <v>10178</v>
      </c>
      <c r="D64" s="471"/>
      <c r="E64" s="490"/>
      <c r="F64" s="424"/>
      <c r="G64" s="1088"/>
      <c r="H64" s="1089"/>
      <c r="I64" s="1089"/>
      <c r="J64" s="1090"/>
      <c r="K64" s="1088"/>
      <c r="L64" s="1089"/>
      <c r="M64" s="1089"/>
      <c r="N64" s="1090"/>
      <c r="O64" s="1342" t="s">
        <v>4829</v>
      </c>
      <c r="P64" s="1343"/>
      <c r="Q64" s="1343"/>
      <c r="R64" s="1343"/>
      <c r="S64" s="1343"/>
      <c r="T64" s="1343"/>
      <c r="U64" s="1343"/>
      <c r="V64" s="1343"/>
      <c r="W64" s="1343"/>
      <c r="X64" s="1343"/>
      <c r="Y64" s="1343"/>
      <c r="Z64" s="1343"/>
      <c r="AA64" s="1343"/>
      <c r="AB64" s="1343"/>
      <c r="AC64" s="1343"/>
      <c r="AD64" s="1343"/>
      <c r="AE64" s="1343"/>
      <c r="AF64" s="1343"/>
      <c r="AG64" s="44" t="s">
        <v>17</v>
      </c>
      <c r="AH64" s="50">
        <f>$AH$8</f>
        <v>0.96499999999999997</v>
      </c>
      <c r="AI64" s="1347"/>
      <c r="AJ64" s="1348"/>
      <c r="AK64" s="1349"/>
      <c r="AL64" s="1221"/>
      <c r="AM64" s="1222"/>
      <c r="AN64" s="1223"/>
      <c r="AO64" s="487"/>
      <c r="AP64" s="233"/>
      <c r="AQ64" s="25"/>
      <c r="AR64" s="25"/>
      <c r="AS64" s="25"/>
      <c r="AT64" s="25"/>
      <c r="AU64" s="25"/>
      <c r="AV64" s="25"/>
      <c r="AW64" s="38"/>
      <c r="AX64" s="35">
        <f>ROUND(ROUND(K65*AH64,0)*AM$67,0)</f>
        <v>435</v>
      </c>
      <c r="AY64" s="232"/>
    </row>
    <row r="65" spans="1:51" ht="17.100000000000001" customHeight="1" x14ac:dyDescent="0.15">
      <c r="A65" s="32">
        <v>44</v>
      </c>
      <c r="B65" s="33" t="s">
        <v>7968</v>
      </c>
      <c r="C65" s="34" t="s">
        <v>10179</v>
      </c>
      <c r="D65" s="471"/>
      <c r="E65" s="490"/>
      <c r="F65" s="424"/>
      <c r="G65" s="1088"/>
      <c r="H65" s="1089"/>
      <c r="I65" s="1089"/>
      <c r="J65" s="1090"/>
      <c r="K65" s="1280">
        <f>'16就労移行支援(養成・基本)'!K179</f>
        <v>645</v>
      </c>
      <c r="L65" s="1108"/>
      <c r="M65" s="4" t="s">
        <v>21</v>
      </c>
      <c r="N65" s="22"/>
      <c r="O65" s="465"/>
      <c r="P65" s="466"/>
      <c r="Q65" s="466"/>
      <c r="R65" s="466"/>
      <c r="S65" s="466"/>
      <c r="T65" s="466"/>
      <c r="U65" s="466"/>
      <c r="V65" s="466"/>
      <c r="W65" s="466"/>
      <c r="X65" s="466"/>
      <c r="Y65" s="466"/>
      <c r="Z65" s="466"/>
      <c r="AA65" s="466"/>
      <c r="AB65" s="466"/>
      <c r="AC65" s="466"/>
      <c r="AD65" s="466"/>
      <c r="AE65" s="466"/>
      <c r="AF65" s="466"/>
      <c r="AG65" s="466"/>
      <c r="AH65" s="466"/>
      <c r="AI65" s="1347"/>
      <c r="AJ65" s="1348"/>
      <c r="AK65" s="1349"/>
      <c r="AL65" s="1221"/>
      <c r="AM65" s="1222"/>
      <c r="AN65" s="1223"/>
      <c r="AO65" s="412" t="s">
        <v>10123</v>
      </c>
      <c r="AP65" s="488"/>
      <c r="AQ65" s="488"/>
      <c r="AR65" s="488"/>
      <c r="AS65" s="488"/>
      <c r="AT65" s="488"/>
      <c r="AU65" s="48"/>
      <c r="AV65" s="48"/>
      <c r="AW65" s="49"/>
      <c r="AX65" s="35">
        <f>ROUND(ROUND(K65*AM$67,0)*AV66,0)</f>
        <v>429</v>
      </c>
      <c r="AY65" s="31"/>
    </row>
    <row r="66" spans="1:51" ht="17.100000000000001" customHeight="1" x14ac:dyDescent="0.15">
      <c r="A66" s="32">
        <v>44</v>
      </c>
      <c r="B66" s="33" t="s">
        <v>7970</v>
      </c>
      <c r="C66" s="34" t="s">
        <v>10180</v>
      </c>
      <c r="D66" s="471"/>
      <c r="E66" s="490"/>
      <c r="F66" s="424"/>
      <c r="G66" s="36"/>
      <c r="H66" s="29"/>
      <c r="I66" s="29"/>
      <c r="J66" s="37"/>
      <c r="K66" s="4"/>
      <c r="N66" s="21"/>
      <c r="O66" s="1342" t="s">
        <v>4829</v>
      </c>
      <c r="P66" s="1343"/>
      <c r="Q66" s="1343"/>
      <c r="R66" s="1343"/>
      <c r="S66" s="1343"/>
      <c r="T66" s="1343"/>
      <c r="U66" s="1343"/>
      <c r="V66" s="1343"/>
      <c r="W66" s="1343"/>
      <c r="X66" s="1343"/>
      <c r="Y66" s="1343"/>
      <c r="Z66" s="1343"/>
      <c r="AA66" s="1343"/>
      <c r="AB66" s="1343"/>
      <c r="AC66" s="1343"/>
      <c r="AD66" s="1343"/>
      <c r="AE66" s="1343"/>
      <c r="AF66" s="1343"/>
      <c r="AG66" s="44" t="s">
        <v>17</v>
      </c>
      <c r="AH66" s="50">
        <f>$AH$8</f>
        <v>0.96499999999999997</v>
      </c>
      <c r="AI66" s="1347"/>
      <c r="AJ66" s="1348"/>
      <c r="AK66" s="1349"/>
      <c r="AL66" s="1221"/>
      <c r="AM66" s="1222"/>
      <c r="AN66" s="1223"/>
      <c r="AO66" s="489"/>
      <c r="AP66" s="360"/>
      <c r="AQ66" s="360"/>
      <c r="AR66" s="360"/>
      <c r="AS66" s="360"/>
      <c r="AT66" s="360"/>
      <c r="AU66" s="26" t="s">
        <v>17</v>
      </c>
      <c r="AV66" s="1170">
        <f>$AV$10</f>
        <v>0.95</v>
      </c>
      <c r="AW66" s="1171"/>
      <c r="AX66" s="35">
        <f>ROUND(ROUND(ROUND(K65*AH66,0)*AM$67,0)*AV66,0)</f>
        <v>413</v>
      </c>
      <c r="AY66" s="31"/>
    </row>
    <row r="67" spans="1:51" ht="17.100000000000001" customHeight="1" x14ac:dyDescent="0.15">
      <c r="A67" s="32">
        <v>44</v>
      </c>
      <c r="B67" s="33" t="s">
        <v>7972</v>
      </c>
      <c r="C67" s="34" t="s">
        <v>10181</v>
      </c>
      <c r="D67" s="471"/>
      <c r="E67" s="490"/>
      <c r="F67" s="424"/>
      <c r="G67" s="36"/>
      <c r="H67" s="29"/>
      <c r="I67" s="29"/>
      <c r="J67" s="37"/>
      <c r="K67" s="1085" t="s">
        <v>4840</v>
      </c>
      <c r="L67" s="1086"/>
      <c r="M67" s="1086"/>
      <c r="N67" s="1087"/>
      <c r="O67" s="465"/>
      <c r="P67" s="466"/>
      <c r="Q67" s="466"/>
      <c r="R67" s="466"/>
      <c r="S67" s="466"/>
      <c r="T67" s="466"/>
      <c r="U67" s="466"/>
      <c r="V67" s="466"/>
      <c r="W67" s="466"/>
      <c r="X67" s="466"/>
      <c r="Y67" s="466"/>
      <c r="Z67" s="466"/>
      <c r="AA67" s="466"/>
      <c r="AB67" s="466"/>
      <c r="AC67" s="466"/>
      <c r="AD67" s="466"/>
      <c r="AE67" s="466"/>
      <c r="AF67" s="466"/>
      <c r="AG67" s="466"/>
      <c r="AH67" s="466"/>
      <c r="AI67" s="1347"/>
      <c r="AJ67" s="1348"/>
      <c r="AK67" s="1349"/>
      <c r="AL67" s="23" t="s">
        <v>17</v>
      </c>
      <c r="AM67" s="1158">
        <f>$AM$11</f>
        <v>0.7</v>
      </c>
      <c r="AN67" s="1159"/>
      <c r="AO67" s="485"/>
      <c r="AP67" s="486"/>
      <c r="AQ67" s="40"/>
      <c r="AR67" s="40"/>
      <c r="AS67" s="40"/>
      <c r="AT67" s="40"/>
      <c r="AU67" s="40"/>
      <c r="AV67" s="40"/>
      <c r="AW67" s="41"/>
      <c r="AX67" s="35">
        <f>ROUND(K69*AM$67,0)</f>
        <v>379</v>
      </c>
      <c r="AY67" s="31"/>
    </row>
    <row r="68" spans="1:51" ht="17.100000000000001" customHeight="1" x14ac:dyDescent="0.15">
      <c r="A68" s="32">
        <v>44</v>
      </c>
      <c r="B68" s="33" t="s">
        <v>7974</v>
      </c>
      <c r="C68" s="34" t="s">
        <v>10182</v>
      </c>
      <c r="D68" s="471"/>
      <c r="E68" s="490"/>
      <c r="F68" s="424"/>
      <c r="G68" s="36"/>
      <c r="H68" s="29"/>
      <c r="I68" s="29"/>
      <c r="J68" s="37"/>
      <c r="K68" s="1088"/>
      <c r="L68" s="1089"/>
      <c r="M68" s="1089"/>
      <c r="N68" s="1090"/>
      <c r="O68" s="1342" t="s">
        <v>4829</v>
      </c>
      <c r="P68" s="1343"/>
      <c r="Q68" s="1343"/>
      <c r="R68" s="1343"/>
      <c r="S68" s="1343"/>
      <c r="T68" s="1343"/>
      <c r="U68" s="1343"/>
      <c r="V68" s="1343"/>
      <c r="W68" s="1343"/>
      <c r="X68" s="1343"/>
      <c r="Y68" s="1343"/>
      <c r="Z68" s="1343"/>
      <c r="AA68" s="1343"/>
      <c r="AB68" s="1343"/>
      <c r="AC68" s="1343"/>
      <c r="AD68" s="1343"/>
      <c r="AE68" s="1343"/>
      <c r="AF68" s="1343"/>
      <c r="AG68" s="44" t="s">
        <v>17</v>
      </c>
      <c r="AH68" s="50">
        <f>$AH$8</f>
        <v>0.96499999999999997</v>
      </c>
      <c r="AI68" s="1347"/>
      <c r="AJ68" s="1348"/>
      <c r="AK68" s="1349"/>
      <c r="AL68" s="93"/>
      <c r="AM68" s="2"/>
      <c r="AN68" s="2"/>
      <c r="AO68" s="487"/>
      <c r="AP68" s="233"/>
      <c r="AQ68" s="25"/>
      <c r="AR68" s="25"/>
      <c r="AS68" s="25"/>
      <c r="AT68" s="25"/>
      <c r="AU68" s="25"/>
      <c r="AV68" s="25"/>
      <c r="AW68" s="38"/>
      <c r="AX68" s="35">
        <f>ROUND(ROUND(K69*AH68,0)*AM$67,0)</f>
        <v>365</v>
      </c>
      <c r="AY68" s="31"/>
    </row>
    <row r="69" spans="1:51" ht="17.100000000000001" customHeight="1" x14ac:dyDescent="0.15">
      <c r="A69" s="32">
        <v>44</v>
      </c>
      <c r="B69" s="33" t="s">
        <v>7976</v>
      </c>
      <c r="C69" s="34" t="s">
        <v>10183</v>
      </c>
      <c r="D69" s="471"/>
      <c r="E69" s="490"/>
      <c r="F69" s="424"/>
      <c r="G69" s="36"/>
      <c r="H69" s="29"/>
      <c r="I69" s="29"/>
      <c r="J69" s="37"/>
      <c r="K69" s="1280">
        <f>'16就労移行支援(養成・基本)'!K191</f>
        <v>541</v>
      </c>
      <c r="L69" s="1108"/>
      <c r="M69" s="4" t="s">
        <v>21</v>
      </c>
      <c r="N69" s="22"/>
      <c r="O69" s="465"/>
      <c r="P69" s="466"/>
      <c r="Q69" s="466"/>
      <c r="R69" s="466"/>
      <c r="S69" s="466"/>
      <c r="T69" s="466"/>
      <c r="U69" s="466"/>
      <c r="V69" s="466"/>
      <c r="W69" s="466"/>
      <c r="X69" s="466"/>
      <c r="Y69" s="466"/>
      <c r="Z69" s="466"/>
      <c r="AA69" s="466"/>
      <c r="AB69" s="466"/>
      <c r="AC69" s="466"/>
      <c r="AD69" s="466"/>
      <c r="AE69" s="466"/>
      <c r="AF69" s="466"/>
      <c r="AG69" s="466"/>
      <c r="AH69" s="466"/>
      <c r="AI69" s="491"/>
      <c r="AJ69" s="167"/>
      <c r="AK69" s="314"/>
      <c r="AO69" s="412" t="s">
        <v>10123</v>
      </c>
      <c r="AP69" s="488"/>
      <c r="AQ69" s="488"/>
      <c r="AR69" s="488"/>
      <c r="AS69" s="488"/>
      <c r="AT69" s="488"/>
      <c r="AU69" s="48"/>
      <c r="AV69" s="48"/>
      <c r="AW69" s="49"/>
      <c r="AX69" s="35">
        <f>ROUND(ROUND(K69*AM$67,0)*AV70,0)</f>
        <v>360</v>
      </c>
      <c r="AY69" s="31"/>
    </row>
    <row r="70" spans="1:51" ht="17.100000000000001" customHeight="1" x14ac:dyDescent="0.15">
      <c r="A70" s="32">
        <v>44</v>
      </c>
      <c r="B70" s="33" t="s">
        <v>7978</v>
      </c>
      <c r="C70" s="34" t="s">
        <v>10184</v>
      </c>
      <c r="D70" s="471"/>
      <c r="E70" s="490"/>
      <c r="F70" s="424"/>
      <c r="G70" s="36"/>
      <c r="H70" s="29"/>
      <c r="I70" s="29"/>
      <c r="J70" s="37"/>
      <c r="K70" s="4"/>
      <c r="N70" s="21"/>
      <c r="O70" s="1342" t="s">
        <v>4829</v>
      </c>
      <c r="P70" s="1343"/>
      <c r="Q70" s="1343"/>
      <c r="R70" s="1343"/>
      <c r="S70" s="1343"/>
      <c r="T70" s="1343"/>
      <c r="U70" s="1343"/>
      <c r="V70" s="1343"/>
      <c r="W70" s="1343"/>
      <c r="X70" s="1343"/>
      <c r="Y70" s="1343"/>
      <c r="Z70" s="1343"/>
      <c r="AA70" s="1343"/>
      <c r="AB70" s="1343"/>
      <c r="AC70" s="1343"/>
      <c r="AD70" s="1343"/>
      <c r="AE70" s="1343"/>
      <c r="AF70" s="1343"/>
      <c r="AG70" s="44" t="s">
        <v>17</v>
      </c>
      <c r="AH70" s="50">
        <f>$AH$8</f>
        <v>0.96499999999999997</v>
      </c>
      <c r="AI70" s="491"/>
      <c r="AJ70" s="419"/>
      <c r="AK70" s="425"/>
      <c r="AO70" s="489"/>
      <c r="AP70" s="360"/>
      <c r="AQ70" s="360"/>
      <c r="AR70" s="360"/>
      <c r="AS70" s="360"/>
      <c r="AT70" s="360"/>
      <c r="AU70" s="26" t="s">
        <v>17</v>
      </c>
      <c r="AV70" s="1170">
        <f>$AV$10</f>
        <v>0.95</v>
      </c>
      <c r="AW70" s="1171"/>
      <c r="AX70" s="35">
        <f>ROUND(ROUND(ROUND(K69*AH70,0)*AM$67,0)*AV70,0)</f>
        <v>347</v>
      </c>
      <c r="AY70" s="31"/>
    </row>
    <row r="71" spans="1:51" ht="17.100000000000001" customHeight="1" x14ac:dyDescent="0.15">
      <c r="A71" s="32">
        <v>44</v>
      </c>
      <c r="B71" s="33" t="s">
        <v>7980</v>
      </c>
      <c r="C71" s="34" t="s">
        <v>10185</v>
      </c>
      <c r="D71" s="471"/>
      <c r="E71" s="490"/>
      <c r="F71" s="424"/>
      <c r="G71" s="36"/>
      <c r="H71" s="29"/>
      <c r="I71" s="29"/>
      <c r="J71" s="37"/>
      <c r="K71" s="1085" t="s">
        <v>4853</v>
      </c>
      <c r="L71" s="1086"/>
      <c r="M71" s="1086"/>
      <c r="N71" s="1087"/>
      <c r="O71" s="465"/>
      <c r="P71" s="466"/>
      <c r="Q71" s="466"/>
      <c r="R71" s="466"/>
      <c r="S71" s="466"/>
      <c r="T71" s="466"/>
      <c r="U71" s="466"/>
      <c r="V71" s="466"/>
      <c r="W71" s="466"/>
      <c r="X71" s="466"/>
      <c r="Y71" s="466"/>
      <c r="Z71" s="466"/>
      <c r="AA71" s="466"/>
      <c r="AB71" s="466"/>
      <c r="AC71" s="466"/>
      <c r="AD71" s="466"/>
      <c r="AE71" s="466"/>
      <c r="AF71" s="466"/>
      <c r="AG71" s="466"/>
      <c r="AH71" s="466"/>
      <c r="AI71" s="93"/>
      <c r="AJ71" s="167"/>
      <c r="AK71" s="314"/>
      <c r="AL71" s="93"/>
      <c r="AM71" s="2"/>
      <c r="AN71" s="2"/>
      <c r="AO71" s="485"/>
      <c r="AP71" s="486"/>
      <c r="AQ71" s="40"/>
      <c r="AR71" s="40"/>
      <c r="AS71" s="40"/>
      <c r="AT71" s="40"/>
      <c r="AU71" s="40"/>
      <c r="AV71" s="40"/>
      <c r="AW71" s="41"/>
      <c r="AX71" s="35">
        <f>ROUND(K73*AM$67,0)</f>
        <v>312</v>
      </c>
      <c r="AY71" s="31"/>
    </row>
    <row r="72" spans="1:51" ht="17.100000000000001" customHeight="1" x14ac:dyDescent="0.15">
      <c r="A72" s="32">
        <v>44</v>
      </c>
      <c r="B72" s="33" t="s">
        <v>7982</v>
      </c>
      <c r="C72" s="34" t="s">
        <v>10186</v>
      </c>
      <c r="D72" s="471"/>
      <c r="E72" s="490"/>
      <c r="F72" s="424"/>
      <c r="G72" s="36"/>
      <c r="H72" s="29"/>
      <c r="I72" s="29"/>
      <c r="J72" s="37"/>
      <c r="K72" s="1088"/>
      <c r="L72" s="1089"/>
      <c r="M72" s="1089"/>
      <c r="N72" s="1090"/>
      <c r="O72" s="1342" t="s">
        <v>4829</v>
      </c>
      <c r="P72" s="1343"/>
      <c r="Q72" s="1343"/>
      <c r="R72" s="1343"/>
      <c r="S72" s="1343"/>
      <c r="T72" s="1343"/>
      <c r="U72" s="1343"/>
      <c r="V72" s="1343"/>
      <c r="W72" s="1343"/>
      <c r="X72" s="1343"/>
      <c r="Y72" s="1343"/>
      <c r="Z72" s="1343"/>
      <c r="AA72" s="1343"/>
      <c r="AB72" s="1343"/>
      <c r="AC72" s="1343"/>
      <c r="AD72" s="1343"/>
      <c r="AE72" s="1343"/>
      <c r="AF72" s="1343"/>
      <c r="AG72" s="44" t="s">
        <v>17</v>
      </c>
      <c r="AH72" s="50">
        <f>$AH$8</f>
        <v>0.96499999999999997</v>
      </c>
      <c r="AI72" s="93"/>
      <c r="AJ72" s="419"/>
      <c r="AK72" s="425"/>
      <c r="AL72" s="93"/>
      <c r="AM72" s="2"/>
      <c r="AN72" s="2"/>
      <c r="AO72" s="487"/>
      <c r="AP72" s="233"/>
      <c r="AQ72" s="25"/>
      <c r="AR72" s="25"/>
      <c r="AS72" s="25"/>
      <c r="AT72" s="25"/>
      <c r="AU72" s="25"/>
      <c r="AV72" s="25"/>
      <c r="AW72" s="38"/>
      <c r="AX72" s="35">
        <f>ROUND(ROUND(K73*AH72,0)*AM$67,0)</f>
        <v>301</v>
      </c>
      <c r="AY72" s="31"/>
    </row>
    <row r="73" spans="1:51" ht="17.100000000000001" customHeight="1" x14ac:dyDescent="0.15">
      <c r="A73" s="32">
        <v>44</v>
      </c>
      <c r="B73" s="33" t="s">
        <v>7984</v>
      </c>
      <c r="C73" s="34" t="s">
        <v>10187</v>
      </c>
      <c r="D73" s="471"/>
      <c r="E73" s="490"/>
      <c r="F73" s="424"/>
      <c r="G73" s="36"/>
      <c r="H73" s="29"/>
      <c r="I73" s="29"/>
      <c r="J73" s="37"/>
      <c r="K73" s="1280">
        <f>'16就労移行支援(養成・基本)'!K203</f>
        <v>446</v>
      </c>
      <c r="L73" s="1108"/>
      <c r="M73" s="4" t="s">
        <v>21</v>
      </c>
      <c r="N73" s="22"/>
      <c r="O73" s="465"/>
      <c r="P73" s="466"/>
      <c r="Q73" s="466"/>
      <c r="R73" s="466"/>
      <c r="S73" s="466"/>
      <c r="T73" s="466"/>
      <c r="U73" s="466"/>
      <c r="V73" s="466"/>
      <c r="W73" s="466"/>
      <c r="X73" s="466"/>
      <c r="Y73" s="466"/>
      <c r="Z73" s="466"/>
      <c r="AA73" s="466"/>
      <c r="AB73" s="466"/>
      <c r="AC73" s="466"/>
      <c r="AD73" s="466"/>
      <c r="AE73" s="466"/>
      <c r="AF73" s="466"/>
      <c r="AG73" s="466"/>
      <c r="AH73" s="466"/>
      <c r="AI73" s="491"/>
      <c r="AJ73" s="167"/>
      <c r="AK73" s="314"/>
      <c r="AO73" s="412" t="s">
        <v>10123</v>
      </c>
      <c r="AP73" s="488"/>
      <c r="AQ73" s="488"/>
      <c r="AR73" s="488"/>
      <c r="AS73" s="488"/>
      <c r="AT73" s="488"/>
      <c r="AU73" s="48"/>
      <c r="AV73" s="48"/>
      <c r="AW73" s="49"/>
      <c r="AX73" s="35">
        <f>ROUND(ROUND(K73*AM$67,0)*AV74,0)</f>
        <v>296</v>
      </c>
      <c r="AY73" s="31"/>
    </row>
    <row r="74" spans="1:51" ht="17.100000000000001" customHeight="1" x14ac:dyDescent="0.15">
      <c r="A74" s="32">
        <v>44</v>
      </c>
      <c r="B74" s="33" t="s">
        <v>7986</v>
      </c>
      <c r="C74" s="34" t="s">
        <v>10188</v>
      </c>
      <c r="D74" s="471"/>
      <c r="E74" s="490"/>
      <c r="F74" s="424"/>
      <c r="G74" s="36"/>
      <c r="H74" s="29"/>
      <c r="I74" s="29"/>
      <c r="J74" s="37"/>
      <c r="K74" s="4"/>
      <c r="N74" s="21"/>
      <c r="O74" s="1342" t="s">
        <v>4829</v>
      </c>
      <c r="P74" s="1343"/>
      <c r="Q74" s="1343"/>
      <c r="R74" s="1343"/>
      <c r="S74" s="1343"/>
      <c r="T74" s="1343"/>
      <c r="U74" s="1343"/>
      <c r="V74" s="1343"/>
      <c r="W74" s="1343"/>
      <c r="X74" s="1343"/>
      <c r="Y74" s="1343"/>
      <c r="Z74" s="1343"/>
      <c r="AA74" s="1343"/>
      <c r="AB74" s="1343"/>
      <c r="AC74" s="1343"/>
      <c r="AD74" s="1343"/>
      <c r="AE74" s="1343"/>
      <c r="AF74" s="1343"/>
      <c r="AG74" s="44" t="s">
        <v>17</v>
      </c>
      <c r="AH74" s="50">
        <f>$AH$8</f>
        <v>0.96499999999999997</v>
      </c>
      <c r="AI74" s="491"/>
      <c r="AJ74" s="419"/>
      <c r="AK74" s="425"/>
      <c r="AO74" s="489"/>
      <c r="AP74" s="360"/>
      <c r="AQ74" s="360"/>
      <c r="AR74" s="360"/>
      <c r="AS74" s="360"/>
      <c r="AT74" s="360"/>
      <c r="AU74" s="26" t="s">
        <v>17</v>
      </c>
      <c r="AV74" s="1170">
        <f>$AV$10</f>
        <v>0.95</v>
      </c>
      <c r="AW74" s="1171"/>
      <c r="AX74" s="35">
        <f>ROUND(ROUND(ROUND(K73*AH74,0)*AM$67,0)*AV74,0)</f>
        <v>286</v>
      </c>
      <c r="AY74" s="31"/>
    </row>
    <row r="75" spans="1:51" ht="17.100000000000001" customHeight="1" x14ac:dyDescent="0.15">
      <c r="A75" s="32">
        <v>44</v>
      </c>
      <c r="B75" s="33" t="s">
        <v>7988</v>
      </c>
      <c r="C75" s="34" t="s">
        <v>10189</v>
      </c>
      <c r="D75" s="471"/>
      <c r="E75" s="490"/>
      <c r="F75" s="424"/>
      <c r="G75" s="36"/>
      <c r="H75" s="29"/>
      <c r="I75" s="29"/>
      <c r="J75" s="37"/>
      <c r="K75" s="1085" t="s">
        <v>4866</v>
      </c>
      <c r="L75" s="1086"/>
      <c r="M75" s="1086"/>
      <c r="N75" s="1087"/>
      <c r="O75" s="465"/>
      <c r="P75" s="466"/>
      <c r="Q75" s="466"/>
      <c r="R75" s="466"/>
      <c r="S75" s="466"/>
      <c r="T75" s="466"/>
      <c r="U75" s="466"/>
      <c r="V75" s="466"/>
      <c r="W75" s="466"/>
      <c r="X75" s="466"/>
      <c r="Y75" s="466"/>
      <c r="Z75" s="466"/>
      <c r="AA75" s="466"/>
      <c r="AB75" s="466"/>
      <c r="AC75" s="466"/>
      <c r="AD75" s="466"/>
      <c r="AE75" s="466"/>
      <c r="AF75" s="466"/>
      <c r="AG75" s="466"/>
      <c r="AH75" s="466"/>
      <c r="AI75" s="491"/>
      <c r="AJ75" s="167"/>
      <c r="AK75" s="314"/>
      <c r="AO75" s="485"/>
      <c r="AP75" s="486"/>
      <c r="AQ75" s="40"/>
      <c r="AR75" s="40"/>
      <c r="AS75" s="40"/>
      <c r="AT75" s="40"/>
      <c r="AU75" s="40"/>
      <c r="AV75" s="40"/>
      <c r="AW75" s="41"/>
      <c r="AX75" s="35">
        <f>ROUND(K77*AM$67,0)</f>
        <v>269</v>
      </c>
      <c r="AY75" s="31"/>
    </row>
    <row r="76" spans="1:51" ht="17.100000000000001" customHeight="1" x14ac:dyDescent="0.15">
      <c r="A76" s="32">
        <v>44</v>
      </c>
      <c r="B76" s="33" t="s">
        <v>7990</v>
      </c>
      <c r="C76" s="34" t="s">
        <v>10190</v>
      </c>
      <c r="D76" s="471"/>
      <c r="E76" s="490"/>
      <c r="F76" s="424"/>
      <c r="G76" s="36"/>
      <c r="H76" s="29"/>
      <c r="I76" s="29"/>
      <c r="J76" s="37"/>
      <c r="K76" s="1088"/>
      <c r="L76" s="1089"/>
      <c r="M76" s="1089"/>
      <c r="N76" s="1090"/>
      <c r="O76" s="1342" t="s">
        <v>4829</v>
      </c>
      <c r="P76" s="1343"/>
      <c r="Q76" s="1343"/>
      <c r="R76" s="1343"/>
      <c r="S76" s="1343"/>
      <c r="T76" s="1343"/>
      <c r="U76" s="1343"/>
      <c r="V76" s="1343"/>
      <c r="W76" s="1343"/>
      <c r="X76" s="1343"/>
      <c r="Y76" s="1343"/>
      <c r="Z76" s="1343"/>
      <c r="AA76" s="1343"/>
      <c r="AB76" s="1343"/>
      <c r="AC76" s="1343"/>
      <c r="AD76" s="1343"/>
      <c r="AE76" s="1343"/>
      <c r="AF76" s="1343"/>
      <c r="AG76" s="44" t="s">
        <v>17</v>
      </c>
      <c r="AH76" s="50">
        <f>$AH$8</f>
        <v>0.96499999999999997</v>
      </c>
      <c r="AI76" s="491"/>
      <c r="AJ76" s="492"/>
      <c r="AK76" s="493"/>
      <c r="AO76" s="487"/>
      <c r="AP76" s="233"/>
      <c r="AQ76" s="25"/>
      <c r="AR76" s="25"/>
      <c r="AS76" s="25"/>
      <c r="AT76" s="25"/>
      <c r="AU76" s="25"/>
      <c r="AV76" s="25"/>
      <c r="AW76" s="38"/>
      <c r="AX76" s="35">
        <f>ROUND(ROUND(K77*AH76,0)*AM$67,0)</f>
        <v>260</v>
      </c>
      <c r="AY76" s="31"/>
    </row>
    <row r="77" spans="1:51" ht="17.100000000000001" customHeight="1" x14ac:dyDescent="0.15">
      <c r="A77" s="32">
        <v>44</v>
      </c>
      <c r="B77" s="33" t="s">
        <v>7992</v>
      </c>
      <c r="C77" s="34" t="s">
        <v>10191</v>
      </c>
      <c r="D77" s="471"/>
      <c r="E77" s="490"/>
      <c r="F77" s="424"/>
      <c r="G77" s="36"/>
      <c r="H77" s="29"/>
      <c r="I77" s="29"/>
      <c r="J77" s="37"/>
      <c r="K77" s="1280">
        <f>'16就労移行支援(養成・基本)'!K215</f>
        <v>384</v>
      </c>
      <c r="L77" s="1108"/>
      <c r="M77" s="4" t="s">
        <v>21</v>
      </c>
      <c r="N77" s="22"/>
      <c r="O77" s="465"/>
      <c r="P77" s="466"/>
      <c r="Q77" s="466"/>
      <c r="R77" s="466"/>
      <c r="S77" s="466"/>
      <c r="T77" s="466"/>
      <c r="U77" s="466"/>
      <c r="V77" s="466"/>
      <c r="W77" s="466"/>
      <c r="X77" s="466"/>
      <c r="Y77" s="466"/>
      <c r="Z77" s="466"/>
      <c r="AA77" s="466"/>
      <c r="AB77" s="466"/>
      <c r="AC77" s="466"/>
      <c r="AD77" s="466"/>
      <c r="AE77" s="466"/>
      <c r="AF77" s="466"/>
      <c r="AG77" s="466"/>
      <c r="AH77" s="466"/>
      <c r="AI77" s="494"/>
      <c r="AJ77" s="167"/>
      <c r="AK77" s="314"/>
      <c r="AO77" s="412" t="s">
        <v>10123</v>
      </c>
      <c r="AP77" s="488"/>
      <c r="AQ77" s="488"/>
      <c r="AR77" s="488"/>
      <c r="AS77" s="488"/>
      <c r="AT77" s="488"/>
      <c r="AU77" s="48"/>
      <c r="AV77" s="48"/>
      <c r="AW77" s="49"/>
      <c r="AX77" s="35">
        <f>ROUND(ROUND(K77*AM$67,0)*AV78,0)</f>
        <v>256</v>
      </c>
      <c r="AY77" s="31"/>
    </row>
    <row r="78" spans="1:51" ht="17.100000000000001" customHeight="1" x14ac:dyDescent="0.15">
      <c r="A78" s="32">
        <v>44</v>
      </c>
      <c r="B78" s="33" t="s">
        <v>7994</v>
      </c>
      <c r="C78" s="34" t="s">
        <v>10192</v>
      </c>
      <c r="D78" s="471"/>
      <c r="E78" s="490"/>
      <c r="F78" s="424"/>
      <c r="G78" s="36"/>
      <c r="H78" s="29"/>
      <c r="I78" s="29"/>
      <c r="J78" s="37"/>
      <c r="K78" s="4"/>
      <c r="N78" s="21"/>
      <c r="O78" s="1342" t="s">
        <v>4829</v>
      </c>
      <c r="P78" s="1343"/>
      <c r="Q78" s="1343"/>
      <c r="R78" s="1343"/>
      <c r="S78" s="1343"/>
      <c r="T78" s="1343"/>
      <c r="U78" s="1343"/>
      <c r="V78" s="1343"/>
      <c r="W78" s="1343"/>
      <c r="X78" s="1343"/>
      <c r="Y78" s="1343"/>
      <c r="Z78" s="1343"/>
      <c r="AA78" s="1343"/>
      <c r="AB78" s="1343"/>
      <c r="AC78" s="1343"/>
      <c r="AD78" s="1343"/>
      <c r="AE78" s="1343"/>
      <c r="AF78" s="1343"/>
      <c r="AG78" s="44" t="s">
        <v>17</v>
      </c>
      <c r="AH78" s="50">
        <f>$AH$8</f>
        <v>0.96499999999999997</v>
      </c>
      <c r="AI78" s="491"/>
      <c r="AJ78" s="419"/>
      <c r="AK78" s="425"/>
      <c r="AO78" s="489"/>
      <c r="AP78" s="360"/>
      <c r="AQ78" s="360"/>
      <c r="AR78" s="360"/>
      <c r="AS78" s="360"/>
      <c r="AT78" s="360"/>
      <c r="AU78" s="26" t="s">
        <v>17</v>
      </c>
      <c r="AV78" s="1170">
        <f>$AV$10</f>
        <v>0.95</v>
      </c>
      <c r="AW78" s="1171"/>
      <c r="AX78" s="35">
        <f>ROUND(ROUND(ROUND(K77*AH78,0)*AM$67,0)*AV78,0)</f>
        <v>247</v>
      </c>
      <c r="AY78" s="31"/>
    </row>
    <row r="79" spans="1:51" ht="17.100000000000001" customHeight="1" x14ac:dyDescent="0.15">
      <c r="A79" s="32">
        <v>44</v>
      </c>
      <c r="B79" s="33" t="s">
        <v>7996</v>
      </c>
      <c r="C79" s="34" t="s">
        <v>10193</v>
      </c>
      <c r="D79" s="471"/>
      <c r="E79" s="490"/>
      <c r="F79" s="424"/>
      <c r="G79" s="36"/>
      <c r="H79" s="29"/>
      <c r="I79" s="29"/>
      <c r="J79" s="37"/>
      <c r="K79" s="1085" t="s">
        <v>4879</v>
      </c>
      <c r="L79" s="1086"/>
      <c r="M79" s="1086"/>
      <c r="N79" s="1087"/>
      <c r="O79" s="465"/>
      <c r="P79" s="466"/>
      <c r="Q79" s="466"/>
      <c r="R79" s="466"/>
      <c r="S79" s="466"/>
      <c r="T79" s="466"/>
      <c r="U79" s="466"/>
      <c r="V79" s="466"/>
      <c r="W79" s="466"/>
      <c r="X79" s="466"/>
      <c r="Y79" s="466"/>
      <c r="Z79" s="466"/>
      <c r="AA79" s="466"/>
      <c r="AB79" s="466"/>
      <c r="AC79" s="466"/>
      <c r="AD79" s="466"/>
      <c r="AE79" s="466"/>
      <c r="AF79" s="466"/>
      <c r="AG79" s="466"/>
      <c r="AH79" s="466"/>
      <c r="AI79" s="93"/>
      <c r="AJ79" s="167"/>
      <c r="AK79" s="314"/>
      <c r="AL79" s="93"/>
      <c r="AM79" s="2"/>
      <c r="AN79" s="2"/>
      <c r="AO79" s="485"/>
      <c r="AP79" s="486"/>
      <c r="AQ79" s="40"/>
      <c r="AR79" s="40"/>
      <c r="AS79" s="40"/>
      <c r="AT79" s="40"/>
      <c r="AU79" s="40"/>
      <c r="AV79" s="40"/>
      <c r="AW79" s="41"/>
      <c r="AX79" s="35">
        <f>ROUND(K81*AM$67,0)</f>
        <v>224</v>
      </c>
      <c r="AY79" s="31"/>
    </row>
    <row r="80" spans="1:51" ht="17.100000000000001" customHeight="1" x14ac:dyDescent="0.15">
      <c r="A80" s="32">
        <v>44</v>
      </c>
      <c r="B80" s="33" t="s">
        <v>7998</v>
      </c>
      <c r="C80" s="34" t="s">
        <v>10194</v>
      </c>
      <c r="D80" s="471"/>
      <c r="E80" s="490"/>
      <c r="F80" s="424"/>
      <c r="G80" s="36"/>
      <c r="H80" s="29"/>
      <c r="I80" s="29"/>
      <c r="J80" s="37"/>
      <c r="K80" s="1088"/>
      <c r="L80" s="1089"/>
      <c r="M80" s="1089"/>
      <c r="N80" s="1090"/>
      <c r="O80" s="1342" t="s">
        <v>4829</v>
      </c>
      <c r="P80" s="1343"/>
      <c r="Q80" s="1343"/>
      <c r="R80" s="1343"/>
      <c r="S80" s="1343"/>
      <c r="T80" s="1343"/>
      <c r="U80" s="1343"/>
      <c r="V80" s="1343"/>
      <c r="W80" s="1343"/>
      <c r="X80" s="1343"/>
      <c r="Y80" s="1343"/>
      <c r="Z80" s="1343"/>
      <c r="AA80" s="1343"/>
      <c r="AB80" s="1343"/>
      <c r="AC80" s="1343"/>
      <c r="AD80" s="1343"/>
      <c r="AE80" s="1343"/>
      <c r="AF80" s="1343"/>
      <c r="AG80" s="44" t="s">
        <v>17</v>
      </c>
      <c r="AH80" s="50">
        <f>$AH$8</f>
        <v>0.96499999999999997</v>
      </c>
      <c r="AI80" s="93"/>
      <c r="AJ80" s="419"/>
      <c r="AK80" s="425"/>
      <c r="AL80" s="93"/>
      <c r="AM80" s="2"/>
      <c r="AN80" s="2"/>
      <c r="AO80" s="487"/>
      <c r="AP80" s="233"/>
      <c r="AQ80" s="25"/>
      <c r="AR80" s="25"/>
      <c r="AS80" s="25"/>
      <c r="AT80" s="25"/>
      <c r="AU80" s="25"/>
      <c r="AV80" s="25"/>
      <c r="AW80" s="38"/>
      <c r="AX80" s="35">
        <f>ROUND(ROUND(K81*AH80,0)*AM$67,0)</f>
        <v>216</v>
      </c>
      <c r="AY80" s="31"/>
    </row>
    <row r="81" spans="1:51" ht="17.100000000000001" customHeight="1" x14ac:dyDescent="0.15">
      <c r="A81" s="32">
        <v>44</v>
      </c>
      <c r="B81" s="33" t="s">
        <v>8000</v>
      </c>
      <c r="C81" s="34" t="s">
        <v>10195</v>
      </c>
      <c r="D81" s="471"/>
      <c r="E81" s="490"/>
      <c r="F81" s="424"/>
      <c r="G81" s="36"/>
      <c r="H81" s="29"/>
      <c r="I81" s="29"/>
      <c r="J81" s="37"/>
      <c r="K81" s="1280">
        <f>'16就労移行支援(養成・基本)'!K227</f>
        <v>320</v>
      </c>
      <c r="L81" s="1108"/>
      <c r="M81" s="4" t="s">
        <v>21</v>
      </c>
      <c r="N81" s="22"/>
      <c r="O81" s="465"/>
      <c r="P81" s="466"/>
      <c r="Q81" s="466"/>
      <c r="R81" s="466"/>
      <c r="S81" s="466"/>
      <c r="T81" s="466"/>
      <c r="U81" s="466"/>
      <c r="V81" s="466"/>
      <c r="W81" s="466"/>
      <c r="X81" s="466"/>
      <c r="Y81" s="466"/>
      <c r="Z81" s="466"/>
      <c r="AA81" s="466"/>
      <c r="AB81" s="466"/>
      <c r="AC81" s="466"/>
      <c r="AD81" s="466"/>
      <c r="AE81" s="466"/>
      <c r="AF81" s="466"/>
      <c r="AG81" s="466"/>
      <c r="AH81" s="466"/>
      <c r="AI81" s="491"/>
      <c r="AJ81" s="167"/>
      <c r="AK81" s="314"/>
      <c r="AO81" s="412" t="s">
        <v>10123</v>
      </c>
      <c r="AP81" s="488"/>
      <c r="AQ81" s="488"/>
      <c r="AR81" s="488"/>
      <c r="AS81" s="488"/>
      <c r="AT81" s="488"/>
      <c r="AU81" s="48"/>
      <c r="AV81" s="48"/>
      <c r="AW81" s="49"/>
      <c r="AX81" s="35">
        <f>ROUND(ROUND(K81*AM$67,0)*AV82,0)</f>
        <v>213</v>
      </c>
      <c r="AY81" s="31"/>
    </row>
    <row r="82" spans="1:51" ht="17.100000000000001" customHeight="1" x14ac:dyDescent="0.15">
      <c r="A82" s="32">
        <v>44</v>
      </c>
      <c r="B82" s="33" t="s">
        <v>8002</v>
      </c>
      <c r="C82" s="34" t="s">
        <v>10196</v>
      </c>
      <c r="D82" s="471"/>
      <c r="E82" s="490"/>
      <c r="F82" s="424"/>
      <c r="G82" s="36"/>
      <c r="H82" s="29"/>
      <c r="I82" s="29"/>
      <c r="J82" s="37"/>
      <c r="K82" s="4"/>
      <c r="N82" s="21"/>
      <c r="O82" s="1342" t="s">
        <v>4829</v>
      </c>
      <c r="P82" s="1343"/>
      <c r="Q82" s="1343"/>
      <c r="R82" s="1343"/>
      <c r="S82" s="1343"/>
      <c r="T82" s="1343"/>
      <c r="U82" s="1343"/>
      <c r="V82" s="1343"/>
      <c r="W82" s="1343"/>
      <c r="X82" s="1343"/>
      <c r="Y82" s="1343"/>
      <c r="Z82" s="1343"/>
      <c r="AA82" s="1343"/>
      <c r="AB82" s="1343"/>
      <c r="AC82" s="1343"/>
      <c r="AD82" s="1343"/>
      <c r="AE82" s="1343"/>
      <c r="AF82" s="1343"/>
      <c r="AG82" s="44" t="s">
        <v>17</v>
      </c>
      <c r="AH82" s="50">
        <f>$AH$8</f>
        <v>0.96499999999999997</v>
      </c>
      <c r="AI82" s="491"/>
      <c r="AJ82" s="419"/>
      <c r="AK82" s="425"/>
      <c r="AO82" s="489"/>
      <c r="AP82" s="360"/>
      <c r="AQ82" s="360"/>
      <c r="AR82" s="360"/>
      <c r="AS82" s="360"/>
      <c r="AT82" s="360"/>
      <c r="AU82" s="26" t="s">
        <v>17</v>
      </c>
      <c r="AV82" s="1170">
        <f>$AV$10</f>
        <v>0.95</v>
      </c>
      <c r="AW82" s="1171"/>
      <c r="AX82" s="35">
        <f>ROUND(ROUND(ROUND(K81*AH82,0)*AM$67,0)*AV82,0)</f>
        <v>205</v>
      </c>
      <c r="AY82" s="31"/>
    </row>
    <row r="83" spans="1:51" ht="17.100000000000001" customHeight="1" x14ac:dyDescent="0.15">
      <c r="A83" s="32">
        <v>44</v>
      </c>
      <c r="B83" s="33" t="s">
        <v>8004</v>
      </c>
      <c r="C83" s="34" t="s">
        <v>10197</v>
      </c>
      <c r="D83" s="471"/>
      <c r="E83" s="490"/>
      <c r="F83" s="424"/>
      <c r="G83" s="36"/>
      <c r="H83" s="29"/>
      <c r="I83" s="29"/>
      <c r="J83" s="37"/>
      <c r="K83" s="1085" t="s">
        <v>4892</v>
      </c>
      <c r="L83" s="1086"/>
      <c r="M83" s="1086"/>
      <c r="N83" s="1087"/>
      <c r="O83" s="465"/>
      <c r="P83" s="466"/>
      <c r="Q83" s="466"/>
      <c r="R83" s="466"/>
      <c r="S83" s="466"/>
      <c r="T83" s="466"/>
      <c r="U83" s="466"/>
      <c r="V83" s="466"/>
      <c r="W83" s="466"/>
      <c r="X83" s="466"/>
      <c r="Y83" s="466"/>
      <c r="Z83" s="466"/>
      <c r="AA83" s="466"/>
      <c r="AB83" s="466"/>
      <c r="AC83" s="466"/>
      <c r="AD83" s="466"/>
      <c r="AE83" s="466"/>
      <c r="AF83" s="466"/>
      <c r="AG83" s="466"/>
      <c r="AH83" s="466"/>
      <c r="AI83" s="93"/>
      <c r="AJ83" s="167"/>
      <c r="AK83" s="314"/>
      <c r="AL83" s="93"/>
      <c r="AM83" s="2"/>
      <c r="AN83" s="2"/>
      <c r="AO83" s="485"/>
      <c r="AP83" s="486"/>
      <c r="AQ83" s="40"/>
      <c r="AR83" s="40"/>
      <c r="AS83" s="40"/>
      <c r="AT83" s="40"/>
      <c r="AU83" s="40"/>
      <c r="AV83" s="40"/>
      <c r="AW83" s="41"/>
      <c r="AX83" s="35">
        <f>ROUND(K85*AM$67,0)</f>
        <v>194</v>
      </c>
      <c r="AY83" s="31"/>
    </row>
    <row r="84" spans="1:51" ht="17.100000000000001" customHeight="1" x14ac:dyDescent="0.15">
      <c r="A84" s="32">
        <v>44</v>
      </c>
      <c r="B84" s="33" t="s">
        <v>8006</v>
      </c>
      <c r="C84" s="34" t="s">
        <v>10198</v>
      </c>
      <c r="D84" s="471"/>
      <c r="E84" s="490"/>
      <c r="F84" s="424"/>
      <c r="G84" s="36"/>
      <c r="H84" s="29"/>
      <c r="I84" s="29"/>
      <c r="J84" s="37"/>
      <c r="K84" s="1088"/>
      <c r="L84" s="1089"/>
      <c r="M84" s="1089"/>
      <c r="N84" s="1090"/>
      <c r="O84" s="1342" t="s">
        <v>4829</v>
      </c>
      <c r="P84" s="1343"/>
      <c r="Q84" s="1343"/>
      <c r="R84" s="1343"/>
      <c r="S84" s="1343"/>
      <c r="T84" s="1343"/>
      <c r="U84" s="1343"/>
      <c r="V84" s="1343"/>
      <c r="W84" s="1343"/>
      <c r="X84" s="1343"/>
      <c r="Y84" s="1343"/>
      <c r="Z84" s="1343"/>
      <c r="AA84" s="1343"/>
      <c r="AB84" s="1343"/>
      <c r="AC84" s="1343"/>
      <c r="AD84" s="1343"/>
      <c r="AE84" s="1343"/>
      <c r="AF84" s="1343"/>
      <c r="AG84" s="44" t="s">
        <v>17</v>
      </c>
      <c r="AH84" s="50">
        <f>$AH$8</f>
        <v>0.96499999999999997</v>
      </c>
      <c r="AI84" s="93"/>
      <c r="AJ84" s="419"/>
      <c r="AK84" s="425"/>
      <c r="AL84" s="93"/>
      <c r="AM84" s="2"/>
      <c r="AN84" s="2"/>
      <c r="AO84" s="487"/>
      <c r="AP84" s="233"/>
      <c r="AQ84" s="25"/>
      <c r="AR84" s="25"/>
      <c r="AS84" s="25"/>
      <c r="AT84" s="25"/>
      <c r="AU84" s="25"/>
      <c r="AV84" s="25"/>
      <c r="AW84" s="38"/>
      <c r="AX84" s="35">
        <f>ROUND(ROUND(K85*AH84,0)*AM$67,0)</f>
        <v>187</v>
      </c>
      <c r="AY84" s="31"/>
    </row>
    <row r="85" spans="1:51" ht="17.100000000000001" customHeight="1" x14ac:dyDescent="0.15">
      <c r="A85" s="32">
        <v>44</v>
      </c>
      <c r="B85" s="33" t="s">
        <v>8008</v>
      </c>
      <c r="C85" s="34" t="s">
        <v>10199</v>
      </c>
      <c r="D85" s="471"/>
      <c r="E85" s="490"/>
      <c r="F85" s="424"/>
      <c r="G85" s="36"/>
      <c r="H85" s="29"/>
      <c r="I85" s="29"/>
      <c r="J85" s="37"/>
      <c r="K85" s="1280">
        <f>'16就労移行支援(養成・基本)'!K239</f>
        <v>277</v>
      </c>
      <c r="L85" s="1108"/>
      <c r="M85" s="4" t="s">
        <v>21</v>
      </c>
      <c r="N85" s="22"/>
      <c r="O85" s="465"/>
      <c r="P85" s="466"/>
      <c r="Q85" s="466"/>
      <c r="R85" s="466"/>
      <c r="S85" s="466"/>
      <c r="T85" s="466"/>
      <c r="U85" s="466"/>
      <c r="V85" s="466"/>
      <c r="W85" s="466"/>
      <c r="X85" s="466"/>
      <c r="Y85" s="466"/>
      <c r="Z85" s="466"/>
      <c r="AA85" s="466"/>
      <c r="AB85" s="466"/>
      <c r="AC85" s="466"/>
      <c r="AD85" s="466"/>
      <c r="AE85" s="466"/>
      <c r="AF85" s="466"/>
      <c r="AG85" s="466"/>
      <c r="AH85" s="466"/>
      <c r="AI85" s="491"/>
      <c r="AJ85" s="167"/>
      <c r="AK85" s="314"/>
      <c r="AO85" s="412" t="s">
        <v>10123</v>
      </c>
      <c r="AP85" s="488"/>
      <c r="AQ85" s="488"/>
      <c r="AR85" s="488"/>
      <c r="AS85" s="488"/>
      <c r="AT85" s="488"/>
      <c r="AU85" s="48"/>
      <c r="AV85" s="48"/>
      <c r="AW85" s="49"/>
      <c r="AX85" s="35">
        <f>ROUND(ROUND(K85*AM$67,0)*AV86,0)</f>
        <v>184</v>
      </c>
      <c r="AY85" s="31"/>
    </row>
    <row r="86" spans="1:51" ht="17.100000000000001" customHeight="1" x14ac:dyDescent="0.15">
      <c r="A86" s="32">
        <v>44</v>
      </c>
      <c r="B86" s="33" t="s">
        <v>8010</v>
      </c>
      <c r="C86" s="34" t="s">
        <v>10200</v>
      </c>
      <c r="D86" s="471"/>
      <c r="E86" s="490"/>
      <c r="F86" s="424"/>
      <c r="G86" s="36"/>
      <c r="H86" s="29"/>
      <c r="I86" s="29"/>
      <c r="J86" s="37"/>
      <c r="K86" s="4"/>
      <c r="N86" s="21"/>
      <c r="O86" s="1342" t="s">
        <v>4829</v>
      </c>
      <c r="P86" s="1343"/>
      <c r="Q86" s="1343"/>
      <c r="R86" s="1343"/>
      <c r="S86" s="1343"/>
      <c r="T86" s="1343"/>
      <c r="U86" s="1343"/>
      <c r="V86" s="1343"/>
      <c r="W86" s="1343"/>
      <c r="X86" s="1343"/>
      <c r="Y86" s="1343"/>
      <c r="Z86" s="1343"/>
      <c r="AA86" s="1343"/>
      <c r="AB86" s="1343"/>
      <c r="AC86" s="1343"/>
      <c r="AD86" s="1343"/>
      <c r="AE86" s="1343"/>
      <c r="AF86" s="1343"/>
      <c r="AG86" s="44" t="s">
        <v>17</v>
      </c>
      <c r="AH86" s="50">
        <f>$AH$8</f>
        <v>0.96499999999999997</v>
      </c>
      <c r="AI86" s="491"/>
      <c r="AJ86" s="419"/>
      <c r="AK86" s="425"/>
      <c r="AO86" s="489"/>
      <c r="AP86" s="360"/>
      <c r="AQ86" s="360"/>
      <c r="AR86" s="360"/>
      <c r="AS86" s="360"/>
      <c r="AT86" s="360"/>
      <c r="AU86" s="26" t="s">
        <v>17</v>
      </c>
      <c r="AV86" s="1170">
        <f>$AV$10</f>
        <v>0.95</v>
      </c>
      <c r="AW86" s="1171"/>
      <c r="AX86" s="35">
        <f>ROUND(ROUND(ROUND(K85*AH86,0)*AM$67,0)*AV86,0)</f>
        <v>178</v>
      </c>
      <c r="AY86" s="31"/>
    </row>
    <row r="87" spans="1:51" ht="17.100000000000001" customHeight="1" x14ac:dyDescent="0.15">
      <c r="A87" s="32">
        <v>44</v>
      </c>
      <c r="B87" s="33" t="s">
        <v>8012</v>
      </c>
      <c r="C87" s="34" t="s">
        <v>10201</v>
      </c>
      <c r="D87" s="471"/>
      <c r="E87" s="490"/>
      <c r="F87" s="424"/>
      <c r="G87" s="36"/>
      <c r="H87" s="29"/>
      <c r="I87" s="29"/>
      <c r="J87" s="37"/>
      <c r="K87" s="1085" t="s">
        <v>4905</v>
      </c>
      <c r="L87" s="1086"/>
      <c r="M87" s="1086"/>
      <c r="N87" s="1087"/>
      <c r="O87" s="465"/>
      <c r="P87" s="466"/>
      <c r="Q87" s="466"/>
      <c r="R87" s="466"/>
      <c r="S87" s="466"/>
      <c r="T87" s="466"/>
      <c r="U87" s="466"/>
      <c r="V87" s="466"/>
      <c r="W87" s="466"/>
      <c r="X87" s="466"/>
      <c r="Y87" s="466"/>
      <c r="Z87" s="466"/>
      <c r="AA87" s="466"/>
      <c r="AB87" s="466"/>
      <c r="AC87" s="466"/>
      <c r="AD87" s="466"/>
      <c r="AE87" s="466"/>
      <c r="AF87" s="466"/>
      <c r="AG87" s="466"/>
      <c r="AH87" s="466"/>
      <c r="AI87" s="491"/>
      <c r="AJ87" s="167"/>
      <c r="AK87" s="314"/>
      <c r="AO87" s="485"/>
      <c r="AP87" s="486"/>
      <c r="AQ87" s="40"/>
      <c r="AR87" s="40"/>
      <c r="AS87" s="40"/>
      <c r="AT87" s="40"/>
      <c r="AU87" s="40"/>
      <c r="AV87" s="40"/>
      <c r="AW87" s="41"/>
      <c r="AX87" s="35">
        <f>ROUND(K89*AM$67,0)</f>
        <v>178</v>
      </c>
      <c r="AY87" s="31"/>
    </row>
    <row r="88" spans="1:51" ht="17.100000000000001" customHeight="1" x14ac:dyDescent="0.15">
      <c r="A88" s="32">
        <v>44</v>
      </c>
      <c r="B88" s="33" t="s">
        <v>8014</v>
      </c>
      <c r="C88" s="34" t="s">
        <v>10202</v>
      </c>
      <c r="D88" s="471"/>
      <c r="E88" s="490"/>
      <c r="F88" s="424"/>
      <c r="G88" s="36"/>
      <c r="H88" s="29"/>
      <c r="I88" s="29"/>
      <c r="J88" s="37"/>
      <c r="K88" s="1088"/>
      <c r="L88" s="1089"/>
      <c r="M88" s="1089"/>
      <c r="N88" s="1090"/>
      <c r="O88" s="1342" t="s">
        <v>4829</v>
      </c>
      <c r="P88" s="1343"/>
      <c r="Q88" s="1343"/>
      <c r="R88" s="1343"/>
      <c r="S88" s="1343"/>
      <c r="T88" s="1343"/>
      <c r="U88" s="1343"/>
      <c r="V88" s="1343"/>
      <c r="W88" s="1343"/>
      <c r="X88" s="1343"/>
      <c r="Y88" s="1343"/>
      <c r="Z88" s="1343"/>
      <c r="AA88" s="1343"/>
      <c r="AB88" s="1343"/>
      <c r="AC88" s="1343"/>
      <c r="AD88" s="1343"/>
      <c r="AE88" s="1343"/>
      <c r="AF88" s="1343"/>
      <c r="AG88" s="44" t="s">
        <v>17</v>
      </c>
      <c r="AH88" s="50">
        <f>$AH$8</f>
        <v>0.96499999999999997</v>
      </c>
      <c r="AI88" s="491"/>
      <c r="AJ88" s="492"/>
      <c r="AK88" s="493"/>
      <c r="AO88" s="487"/>
      <c r="AP88" s="233"/>
      <c r="AQ88" s="25"/>
      <c r="AR88" s="25"/>
      <c r="AS88" s="25"/>
      <c r="AT88" s="25"/>
      <c r="AU88" s="25"/>
      <c r="AV88" s="25"/>
      <c r="AW88" s="38"/>
      <c r="AX88" s="35">
        <f>ROUND(ROUND(K89*AH88,0)*AM$67,0)</f>
        <v>172</v>
      </c>
      <c r="AY88" s="31"/>
    </row>
    <row r="89" spans="1:51" ht="17.100000000000001" customHeight="1" x14ac:dyDescent="0.15">
      <c r="A89" s="32">
        <v>44</v>
      </c>
      <c r="B89" s="33" t="s">
        <v>8016</v>
      </c>
      <c r="C89" s="34" t="s">
        <v>10203</v>
      </c>
      <c r="D89" s="471"/>
      <c r="E89" s="490"/>
      <c r="F89" s="424"/>
      <c r="G89" s="36"/>
      <c r="H89" s="29"/>
      <c r="I89" s="29"/>
      <c r="J89" s="37"/>
      <c r="K89" s="1280">
        <f>'16就労移行支援(養成・基本)'!K251</f>
        <v>254</v>
      </c>
      <c r="L89" s="1108"/>
      <c r="M89" s="4" t="s">
        <v>21</v>
      </c>
      <c r="N89" s="22"/>
      <c r="O89" s="465"/>
      <c r="P89" s="466"/>
      <c r="Q89" s="466"/>
      <c r="R89" s="466"/>
      <c r="S89" s="466"/>
      <c r="T89" s="466"/>
      <c r="U89" s="466"/>
      <c r="V89" s="466"/>
      <c r="W89" s="466"/>
      <c r="X89" s="466"/>
      <c r="Y89" s="466"/>
      <c r="Z89" s="466"/>
      <c r="AA89" s="466"/>
      <c r="AB89" s="466"/>
      <c r="AC89" s="466"/>
      <c r="AD89" s="466"/>
      <c r="AE89" s="466"/>
      <c r="AF89" s="466"/>
      <c r="AG89" s="466"/>
      <c r="AH89" s="466"/>
      <c r="AI89" s="494"/>
      <c r="AJ89" s="167"/>
      <c r="AK89" s="314"/>
      <c r="AO89" s="412" t="s">
        <v>10123</v>
      </c>
      <c r="AP89" s="488"/>
      <c r="AQ89" s="488"/>
      <c r="AR89" s="488"/>
      <c r="AS89" s="488"/>
      <c r="AT89" s="488"/>
      <c r="AU89" s="48"/>
      <c r="AV89" s="48"/>
      <c r="AW89" s="49"/>
      <c r="AX89" s="35">
        <f>ROUND(ROUND(K89*AM$67,0)*AV90,0)</f>
        <v>169</v>
      </c>
      <c r="AY89" s="31"/>
    </row>
    <row r="90" spans="1:51" ht="17.100000000000001" customHeight="1" x14ac:dyDescent="0.15">
      <c r="A90" s="32">
        <v>44</v>
      </c>
      <c r="B90" s="33" t="s">
        <v>8018</v>
      </c>
      <c r="C90" s="34" t="s">
        <v>10204</v>
      </c>
      <c r="D90" s="472"/>
      <c r="E90" s="495"/>
      <c r="F90" s="428"/>
      <c r="G90" s="56"/>
      <c r="H90" s="57"/>
      <c r="I90" s="57"/>
      <c r="J90" s="60"/>
      <c r="K90" s="25"/>
      <c r="L90" s="25"/>
      <c r="M90" s="25"/>
      <c r="N90" s="38"/>
      <c r="O90" s="1342" t="s">
        <v>4829</v>
      </c>
      <c r="P90" s="1343"/>
      <c r="Q90" s="1343"/>
      <c r="R90" s="1343"/>
      <c r="S90" s="1343"/>
      <c r="T90" s="1343"/>
      <c r="U90" s="1343"/>
      <c r="V90" s="1343"/>
      <c r="W90" s="1343"/>
      <c r="X90" s="1343"/>
      <c r="Y90" s="1343"/>
      <c r="Z90" s="1343"/>
      <c r="AA90" s="1343"/>
      <c r="AB90" s="1343"/>
      <c r="AC90" s="1343"/>
      <c r="AD90" s="1343"/>
      <c r="AE90" s="1343"/>
      <c r="AF90" s="1343"/>
      <c r="AG90" s="44" t="s">
        <v>17</v>
      </c>
      <c r="AH90" s="50">
        <f>$AH$8</f>
        <v>0.96499999999999997</v>
      </c>
      <c r="AI90" s="487"/>
      <c r="AJ90" s="421"/>
      <c r="AK90" s="473"/>
      <c r="AL90" s="135"/>
      <c r="AM90" s="233"/>
      <c r="AN90" s="233"/>
      <c r="AO90" s="489"/>
      <c r="AP90" s="360"/>
      <c r="AQ90" s="360"/>
      <c r="AR90" s="360"/>
      <c r="AS90" s="360"/>
      <c r="AT90" s="360"/>
      <c r="AU90" s="26" t="s">
        <v>17</v>
      </c>
      <c r="AV90" s="1170">
        <f>$AV$10</f>
        <v>0.95</v>
      </c>
      <c r="AW90" s="1171"/>
      <c r="AX90" s="35">
        <f>ROUND(ROUND(ROUND(K89*AH90,0)*AM$67,0)*AV90,0)</f>
        <v>163</v>
      </c>
      <c r="AY90" s="61"/>
    </row>
    <row r="91" spans="1:51" ht="17.100000000000001" customHeight="1" x14ac:dyDescent="0.15">
      <c r="A91" s="32">
        <v>44</v>
      </c>
      <c r="B91" s="33" t="s">
        <v>8020</v>
      </c>
      <c r="C91" s="34" t="s">
        <v>10205</v>
      </c>
      <c r="D91" s="1085" t="s">
        <v>8382</v>
      </c>
      <c r="E91" s="1086"/>
      <c r="F91" s="1087"/>
      <c r="G91" s="1085" t="s">
        <v>5088</v>
      </c>
      <c r="H91" s="1086"/>
      <c r="I91" s="1086"/>
      <c r="J91" s="1087"/>
      <c r="K91" s="1085" t="s">
        <v>4821</v>
      </c>
      <c r="L91" s="1086"/>
      <c r="M91" s="1086"/>
      <c r="N91" s="1087"/>
      <c r="O91" s="465"/>
      <c r="P91" s="466"/>
      <c r="Q91" s="466"/>
      <c r="R91" s="466"/>
      <c r="S91" s="466"/>
      <c r="T91" s="466"/>
      <c r="U91" s="466"/>
      <c r="V91" s="466"/>
      <c r="W91" s="466"/>
      <c r="X91" s="466"/>
      <c r="Y91" s="466"/>
      <c r="Z91" s="466"/>
      <c r="AA91" s="466"/>
      <c r="AB91" s="466"/>
      <c r="AC91" s="466"/>
      <c r="AD91" s="466"/>
      <c r="AE91" s="466"/>
      <c r="AF91" s="466"/>
      <c r="AG91" s="466"/>
      <c r="AH91" s="466"/>
      <c r="AI91" s="1344" t="s">
        <v>7852</v>
      </c>
      <c r="AJ91" s="1345"/>
      <c r="AK91" s="1346"/>
      <c r="AL91" s="1218" t="s">
        <v>7853</v>
      </c>
      <c r="AM91" s="1219"/>
      <c r="AN91" s="1220"/>
      <c r="AO91" s="485"/>
      <c r="AP91" s="486"/>
      <c r="AQ91" s="40"/>
      <c r="AR91" s="40"/>
      <c r="AS91" s="40"/>
      <c r="AT91" s="40"/>
      <c r="AU91" s="40"/>
      <c r="AV91" s="40"/>
      <c r="AW91" s="41"/>
      <c r="AX91" s="35">
        <f>ROUND(K93*AM95,0)</f>
        <v>447</v>
      </c>
      <c r="AY91" s="66" t="s">
        <v>4822</v>
      </c>
    </row>
    <row r="92" spans="1:51" ht="17.100000000000001" customHeight="1" x14ac:dyDescent="0.15">
      <c r="A92" s="32">
        <v>44</v>
      </c>
      <c r="B92" s="33" t="s">
        <v>8022</v>
      </c>
      <c r="C92" s="34" t="s">
        <v>10206</v>
      </c>
      <c r="D92" s="1088"/>
      <c r="E92" s="1089"/>
      <c r="F92" s="1090"/>
      <c r="G92" s="1088"/>
      <c r="H92" s="1089"/>
      <c r="I92" s="1089"/>
      <c r="J92" s="1090"/>
      <c r="K92" s="1088"/>
      <c r="L92" s="1089"/>
      <c r="M92" s="1089"/>
      <c r="N92" s="1090"/>
      <c r="O92" s="1342" t="s">
        <v>4829</v>
      </c>
      <c r="P92" s="1343"/>
      <c r="Q92" s="1343"/>
      <c r="R92" s="1343"/>
      <c r="S92" s="1343"/>
      <c r="T92" s="1343"/>
      <c r="U92" s="1343"/>
      <c r="V92" s="1343"/>
      <c r="W92" s="1343"/>
      <c r="X92" s="1343"/>
      <c r="Y92" s="1343"/>
      <c r="Z92" s="1343"/>
      <c r="AA92" s="1343"/>
      <c r="AB92" s="1343"/>
      <c r="AC92" s="1343"/>
      <c r="AD92" s="1343"/>
      <c r="AE92" s="1343"/>
      <c r="AF92" s="1343"/>
      <c r="AG92" s="44" t="s">
        <v>17</v>
      </c>
      <c r="AH92" s="50">
        <f>$AH$8</f>
        <v>0.96499999999999997</v>
      </c>
      <c r="AI92" s="1347"/>
      <c r="AJ92" s="1348"/>
      <c r="AK92" s="1349"/>
      <c r="AL92" s="1221"/>
      <c r="AM92" s="1222"/>
      <c r="AN92" s="1223"/>
      <c r="AO92" s="487"/>
      <c r="AP92" s="233"/>
      <c r="AQ92" s="25"/>
      <c r="AR92" s="25"/>
      <c r="AS92" s="25"/>
      <c r="AT92" s="25"/>
      <c r="AU92" s="25"/>
      <c r="AV92" s="25"/>
      <c r="AW92" s="38"/>
      <c r="AX92" s="35">
        <f>ROUND(ROUND(K93*AH92,0)*AM95,0)</f>
        <v>431</v>
      </c>
      <c r="AY92" s="232"/>
    </row>
    <row r="93" spans="1:51" ht="17.100000000000001" customHeight="1" x14ac:dyDescent="0.15">
      <c r="A93" s="32">
        <v>44</v>
      </c>
      <c r="B93" s="33" t="s">
        <v>8024</v>
      </c>
      <c r="C93" s="34" t="s">
        <v>10207</v>
      </c>
      <c r="D93" s="1088"/>
      <c r="E93" s="1089"/>
      <c r="F93" s="1090"/>
      <c r="G93" s="1088"/>
      <c r="H93" s="1089"/>
      <c r="I93" s="1089"/>
      <c r="J93" s="1090"/>
      <c r="K93" s="1280">
        <f>'16就労移行支援(養成・基本)'!K263</f>
        <v>638</v>
      </c>
      <c r="L93" s="1108"/>
      <c r="M93" s="4" t="s">
        <v>21</v>
      </c>
      <c r="N93" s="22"/>
      <c r="O93" s="465"/>
      <c r="P93" s="466"/>
      <c r="Q93" s="466"/>
      <c r="R93" s="466"/>
      <c r="S93" s="466"/>
      <c r="T93" s="466"/>
      <c r="U93" s="466"/>
      <c r="V93" s="466"/>
      <c r="W93" s="466"/>
      <c r="X93" s="466"/>
      <c r="Y93" s="466"/>
      <c r="Z93" s="466"/>
      <c r="AA93" s="466"/>
      <c r="AB93" s="466"/>
      <c r="AC93" s="466"/>
      <c r="AD93" s="466"/>
      <c r="AE93" s="466"/>
      <c r="AF93" s="466"/>
      <c r="AG93" s="466"/>
      <c r="AH93" s="466"/>
      <c r="AI93" s="1347"/>
      <c r="AJ93" s="1348"/>
      <c r="AK93" s="1349"/>
      <c r="AL93" s="1221"/>
      <c r="AM93" s="1222"/>
      <c r="AN93" s="1223"/>
      <c r="AO93" s="412" t="s">
        <v>10123</v>
      </c>
      <c r="AP93" s="488"/>
      <c r="AQ93" s="488"/>
      <c r="AR93" s="488"/>
      <c r="AS93" s="488"/>
      <c r="AT93" s="488"/>
      <c r="AU93" s="48"/>
      <c r="AV93" s="48"/>
      <c r="AW93" s="49"/>
      <c r="AX93" s="35">
        <f>ROUND(ROUND(K93*AM95,0)*AV94,0)</f>
        <v>425</v>
      </c>
      <c r="AY93" s="31"/>
    </row>
    <row r="94" spans="1:51" ht="17.100000000000001" customHeight="1" x14ac:dyDescent="0.15">
      <c r="A94" s="32">
        <v>44</v>
      </c>
      <c r="B94" s="33" t="s">
        <v>8026</v>
      </c>
      <c r="C94" s="34" t="s">
        <v>10208</v>
      </c>
      <c r="D94" s="1088"/>
      <c r="E94" s="1089"/>
      <c r="F94" s="1090"/>
      <c r="G94" s="36"/>
      <c r="H94" s="29"/>
      <c r="I94" s="29"/>
      <c r="J94" s="37"/>
      <c r="K94" s="4"/>
      <c r="N94" s="21"/>
      <c r="O94" s="1342" t="s">
        <v>4829</v>
      </c>
      <c r="P94" s="1343"/>
      <c r="Q94" s="1343"/>
      <c r="R94" s="1343"/>
      <c r="S94" s="1343"/>
      <c r="T94" s="1343"/>
      <c r="U94" s="1343"/>
      <c r="V94" s="1343"/>
      <c r="W94" s="1343"/>
      <c r="X94" s="1343"/>
      <c r="Y94" s="1343"/>
      <c r="Z94" s="1343"/>
      <c r="AA94" s="1343"/>
      <c r="AB94" s="1343"/>
      <c r="AC94" s="1343"/>
      <c r="AD94" s="1343"/>
      <c r="AE94" s="1343"/>
      <c r="AF94" s="1343"/>
      <c r="AG94" s="44" t="s">
        <v>17</v>
      </c>
      <c r="AH94" s="50">
        <f>$AH$8</f>
        <v>0.96499999999999997</v>
      </c>
      <c r="AI94" s="1347"/>
      <c r="AJ94" s="1348"/>
      <c r="AK94" s="1349"/>
      <c r="AL94" s="1221"/>
      <c r="AM94" s="1222"/>
      <c r="AN94" s="1223"/>
      <c r="AO94" s="489"/>
      <c r="AP94" s="360"/>
      <c r="AQ94" s="360"/>
      <c r="AR94" s="360"/>
      <c r="AS94" s="360"/>
      <c r="AT94" s="360"/>
      <c r="AU94" s="26" t="s">
        <v>17</v>
      </c>
      <c r="AV94" s="1170">
        <f>$AV$10</f>
        <v>0.95</v>
      </c>
      <c r="AW94" s="1171"/>
      <c r="AX94" s="35">
        <f>ROUND(ROUND(ROUND(K93*AH94,0)*AM95,0)*AV94,0)</f>
        <v>409</v>
      </c>
      <c r="AY94" s="31"/>
    </row>
    <row r="95" spans="1:51" ht="17.100000000000001" customHeight="1" x14ac:dyDescent="0.15">
      <c r="A95" s="32">
        <v>44</v>
      </c>
      <c r="B95" s="33" t="s">
        <v>8028</v>
      </c>
      <c r="C95" s="34" t="s">
        <v>10209</v>
      </c>
      <c r="D95" s="471"/>
      <c r="E95" s="490"/>
      <c r="F95" s="424"/>
      <c r="G95" s="36"/>
      <c r="H95" s="29"/>
      <c r="I95" s="29"/>
      <c r="J95" s="37"/>
      <c r="K95" s="1085" t="s">
        <v>4840</v>
      </c>
      <c r="L95" s="1086"/>
      <c r="M95" s="1086"/>
      <c r="N95" s="1087"/>
      <c r="O95" s="465"/>
      <c r="P95" s="466"/>
      <c r="Q95" s="466"/>
      <c r="R95" s="466"/>
      <c r="S95" s="466"/>
      <c r="T95" s="466"/>
      <c r="U95" s="466"/>
      <c r="V95" s="466"/>
      <c r="W95" s="466"/>
      <c r="X95" s="466"/>
      <c r="Y95" s="466"/>
      <c r="Z95" s="466"/>
      <c r="AA95" s="466"/>
      <c r="AB95" s="466"/>
      <c r="AC95" s="466"/>
      <c r="AD95" s="466"/>
      <c r="AE95" s="466"/>
      <c r="AF95" s="466"/>
      <c r="AG95" s="466"/>
      <c r="AH95" s="466"/>
      <c r="AI95" s="1347"/>
      <c r="AJ95" s="1348"/>
      <c r="AK95" s="1349"/>
      <c r="AL95" s="23" t="s">
        <v>17</v>
      </c>
      <c r="AM95" s="1158">
        <f>$AM$11</f>
        <v>0.7</v>
      </c>
      <c r="AN95" s="1159"/>
      <c r="AO95" s="485"/>
      <c r="AP95" s="486"/>
      <c r="AQ95" s="40"/>
      <c r="AR95" s="40"/>
      <c r="AS95" s="40"/>
      <c r="AT95" s="40"/>
      <c r="AU95" s="40"/>
      <c r="AV95" s="40"/>
      <c r="AW95" s="41"/>
      <c r="AX95" s="35">
        <f>ROUND(K97*AM95,0)</f>
        <v>375</v>
      </c>
      <c r="AY95" s="31"/>
    </row>
    <row r="96" spans="1:51" ht="17.100000000000001" customHeight="1" x14ac:dyDescent="0.15">
      <c r="A96" s="32">
        <v>44</v>
      </c>
      <c r="B96" s="33" t="s">
        <v>8030</v>
      </c>
      <c r="C96" s="34" t="s">
        <v>10210</v>
      </c>
      <c r="D96" s="471"/>
      <c r="E96" s="490"/>
      <c r="F96" s="424"/>
      <c r="G96" s="36"/>
      <c r="H96" s="29"/>
      <c r="I96" s="29"/>
      <c r="J96" s="37"/>
      <c r="K96" s="1088"/>
      <c r="L96" s="1089"/>
      <c r="M96" s="1089"/>
      <c r="N96" s="1090"/>
      <c r="O96" s="1342" t="s">
        <v>4829</v>
      </c>
      <c r="P96" s="1343"/>
      <c r="Q96" s="1343"/>
      <c r="R96" s="1343"/>
      <c r="S96" s="1343"/>
      <c r="T96" s="1343"/>
      <c r="U96" s="1343"/>
      <c r="V96" s="1343"/>
      <c r="W96" s="1343"/>
      <c r="X96" s="1343"/>
      <c r="Y96" s="1343"/>
      <c r="Z96" s="1343"/>
      <c r="AA96" s="1343"/>
      <c r="AB96" s="1343"/>
      <c r="AC96" s="1343"/>
      <c r="AD96" s="1343"/>
      <c r="AE96" s="1343"/>
      <c r="AF96" s="1343"/>
      <c r="AG96" s="44" t="s">
        <v>17</v>
      </c>
      <c r="AH96" s="50">
        <f>$AH$8</f>
        <v>0.96499999999999997</v>
      </c>
      <c r="AI96" s="1347"/>
      <c r="AJ96" s="1348"/>
      <c r="AK96" s="1349"/>
      <c r="AL96" s="93"/>
      <c r="AM96" s="2"/>
      <c r="AN96" s="2"/>
      <c r="AO96" s="487"/>
      <c r="AP96" s="233"/>
      <c r="AQ96" s="25"/>
      <c r="AR96" s="25"/>
      <c r="AS96" s="25"/>
      <c r="AT96" s="25"/>
      <c r="AU96" s="25"/>
      <c r="AV96" s="25"/>
      <c r="AW96" s="38"/>
      <c r="AX96" s="35">
        <f>ROUND(ROUND(K97*AH96,0)*AM95,0)</f>
        <v>361</v>
      </c>
      <c r="AY96" s="31"/>
    </row>
    <row r="97" spans="1:51" ht="17.100000000000001" customHeight="1" x14ac:dyDescent="0.15">
      <c r="A97" s="32">
        <v>44</v>
      </c>
      <c r="B97" s="33" t="s">
        <v>8032</v>
      </c>
      <c r="C97" s="34" t="s">
        <v>10211</v>
      </c>
      <c r="D97" s="471"/>
      <c r="E97" s="490"/>
      <c r="F97" s="424"/>
      <c r="G97" s="36"/>
      <c r="H97" s="29"/>
      <c r="I97" s="29"/>
      <c r="J97" s="37"/>
      <c r="K97" s="1280">
        <f>'16就労移行支援(養成・基本)'!K275</f>
        <v>535</v>
      </c>
      <c r="L97" s="1108"/>
      <c r="M97" s="4" t="s">
        <v>21</v>
      </c>
      <c r="N97" s="22"/>
      <c r="O97" s="465"/>
      <c r="P97" s="466"/>
      <c r="Q97" s="466"/>
      <c r="R97" s="466"/>
      <c r="S97" s="466"/>
      <c r="T97" s="466"/>
      <c r="U97" s="466"/>
      <c r="V97" s="466"/>
      <c r="W97" s="466"/>
      <c r="X97" s="466"/>
      <c r="Y97" s="466"/>
      <c r="Z97" s="466"/>
      <c r="AA97" s="466"/>
      <c r="AB97" s="466"/>
      <c r="AC97" s="466"/>
      <c r="AD97" s="466"/>
      <c r="AE97" s="466"/>
      <c r="AF97" s="466"/>
      <c r="AG97" s="466"/>
      <c r="AH97" s="466"/>
      <c r="AI97" s="491"/>
      <c r="AJ97" s="167"/>
      <c r="AK97" s="314"/>
      <c r="AO97" s="412" t="s">
        <v>10123</v>
      </c>
      <c r="AP97" s="488"/>
      <c r="AQ97" s="488"/>
      <c r="AR97" s="488"/>
      <c r="AS97" s="488"/>
      <c r="AT97" s="488"/>
      <c r="AU97" s="48"/>
      <c r="AV97" s="48"/>
      <c r="AW97" s="49"/>
      <c r="AX97" s="35">
        <f>ROUND(ROUND(K97*AM95,0)*AV98,0)</f>
        <v>356</v>
      </c>
      <c r="AY97" s="31"/>
    </row>
    <row r="98" spans="1:51" ht="17.100000000000001" customHeight="1" x14ac:dyDescent="0.15">
      <c r="A98" s="32">
        <v>44</v>
      </c>
      <c r="B98" s="33" t="s">
        <v>8034</v>
      </c>
      <c r="C98" s="34" t="s">
        <v>10212</v>
      </c>
      <c r="D98" s="471"/>
      <c r="E98" s="490"/>
      <c r="F98" s="424"/>
      <c r="G98" s="36"/>
      <c r="H98" s="29"/>
      <c r="I98" s="29"/>
      <c r="J98" s="37"/>
      <c r="K98" s="4"/>
      <c r="N98" s="21"/>
      <c r="O98" s="1342" t="s">
        <v>4829</v>
      </c>
      <c r="P98" s="1343"/>
      <c r="Q98" s="1343"/>
      <c r="R98" s="1343"/>
      <c r="S98" s="1343"/>
      <c r="T98" s="1343"/>
      <c r="U98" s="1343"/>
      <c r="V98" s="1343"/>
      <c r="W98" s="1343"/>
      <c r="X98" s="1343"/>
      <c r="Y98" s="1343"/>
      <c r="Z98" s="1343"/>
      <c r="AA98" s="1343"/>
      <c r="AB98" s="1343"/>
      <c r="AC98" s="1343"/>
      <c r="AD98" s="1343"/>
      <c r="AE98" s="1343"/>
      <c r="AF98" s="1343"/>
      <c r="AG98" s="44" t="s">
        <v>17</v>
      </c>
      <c r="AH98" s="50">
        <f>$AH$8</f>
        <v>0.96499999999999997</v>
      </c>
      <c r="AI98" s="491"/>
      <c r="AJ98" s="419"/>
      <c r="AK98" s="425"/>
      <c r="AO98" s="489"/>
      <c r="AP98" s="360"/>
      <c r="AQ98" s="360"/>
      <c r="AR98" s="360"/>
      <c r="AS98" s="360"/>
      <c r="AT98" s="360"/>
      <c r="AU98" s="26" t="s">
        <v>17</v>
      </c>
      <c r="AV98" s="1170">
        <f>$AV$10</f>
        <v>0.95</v>
      </c>
      <c r="AW98" s="1171"/>
      <c r="AX98" s="35">
        <f>ROUND(ROUND(ROUND(K97*AH98,0)*AM95,0)*AV98,0)</f>
        <v>343</v>
      </c>
      <c r="AY98" s="31"/>
    </row>
    <row r="99" spans="1:51" ht="17.100000000000001" customHeight="1" x14ac:dyDescent="0.15">
      <c r="A99" s="32">
        <v>44</v>
      </c>
      <c r="B99" s="33" t="s">
        <v>8036</v>
      </c>
      <c r="C99" s="34" t="s">
        <v>10213</v>
      </c>
      <c r="D99" s="471"/>
      <c r="E99" s="490"/>
      <c r="F99" s="424"/>
      <c r="G99" s="36"/>
      <c r="H99" s="29"/>
      <c r="I99" s="29"/>
      <c r="J99" s="37"/>
      <c r="K99" s="1085" t="s">
        <v>4853</v>
      </c>
      <c r="L99" s="1086"/>
      <c r="M99" s="1086"/>
      <c r="N99" s="1087"/>
      <c r="O99" s="465"/>
      <c r="P99" s="466"/>
      <c r="Q99" s="466"/>
      <c r="R99" s="466"/>
      <c r="S99" s="466"/>
      <c r="T99" s="466"/>
      <c r="U99" s="466"/>
      <c r="V99" s="466"/>
      <c r="W99" s="466"/>
      <c r="X99" s="466"/>
      <c r="Y99" s="466"/>
      <c r="Z99" s="466"/>
      <c r="AA99" s="466"/>
      <c r="AB99" s="466"/>
      <c r="AC99" s="466"/>
      <c r="AD99" s="466"/>
      <c r="AE99" s="466"/>
      <c r="AF99" s="466"/>
      <c r="AG99" s="466"/>
      <c r="AH99" s="466"/>
      <c r="AI99" s="93"/>
      <c r="AJ99" s="167"/>
      <c r="AK99" s="314"/>
      <c r="AL99" s="93"/>
      <c r="AM99" s="2"/>
      <c r="AN99" s="2"/>
      <c r="AO99" s="485"/>
      <c r="AP99" s="486"/>
      <c r="AQ99" s="40"/>
      <c r="AR99" s="40"/>
      <c r="AS99" s="40"/>
      <c r="AT99" s="40"/>
      <c r="AU99" s="40"/>
      <c r="AV99" s="40"/>
      <c r="AW99" s="41"/>
      <c r="AX99" s="35">
        <f>ROUND(K101*AM95,0)</f>
        <v>305</v>
      </c>
      <c r="AY99" s="31"/>
    </row>
    <row r="100" spans="1:51" ht="17.100000000000001" customHeight="1" x14ac:dyDescent="0.15">
      <c r="A100" s="32">
        <v>44</v>
      </c>
      <c r="B100" s="33" t="s">
        <v>8038</v>
      </c>
      <c r="C100" s="34" t="s">
        <v>10214</v>
      </c>
      <c r="D100" s="471"/>
      <c r="E100" s="490"/>
      <c r="F100" s="424"/>
      <c r="G100" s="36"/>
      <c r="H100" s="29"/>
      <c r="I100" s="29"/>
      <c r="J100" s="37"/>
      <c r="K100" s="1088"/>
      <c r="L100" s="1089"/>
      <c r="M100" s="1089"/>
      <c r="N100" s="1090"/>
      <c r="O100" s="1342" t="s">
        <v>4829</v>
      </c>
      <c r="P100" s="1343"/>
      <c r="Q100" s="1343"/>
      <c r="R100" s="1343"/>
      <c r="S100" s="1343"/>
      <c r="T100" s="1343"/>
      <c r="U100" s="1343"/>
      <c r="V100" s="1343"/>
      <c r="W100" s="1343"/>
      <c r="X100" s="1343"/>
      <c r="Y100" s="1343"/>
      <c r="Z100" s="1343"/>
      <c r="AA100" s="1343"/>
      <c r="AB100" s="1343"/>
      <c r="AC100" s="1343"/>
      <c r="AD100" s="1343"/>
      <c r="AE100" s="1343"/>
      <c r="AF100" s="1343"/>
      <c r="AG100" s="44" t="s">
        <v>17</v>
      </c>
      <c r="AH100" s="50">
        <f>$AH$8</f>
        <v>0.96499999999999997</v>
      </c>
      <c r="AI100" s="93"/>
      <c r="AJ100" s="419"/>
      <c r="AK100" s="425"/>
      <c r="AL100" s="93"/>
      <c r="AM100" s="2"/>
      <c r="AN100" s="2"/>
      <c r="AO100" s="487"/>
      <c r="AP100" s="233"/>
      <c r="AQ100" s="25"/>
      <c r="AR100" s="25"/>
      <c r="AS100" s="25"/>
      <c r="AT100" s="25"/>
      <c r="AU100" s="25"/>
      <c r="AV100" s="25"/>
      <c r="AW100" s="38"/>
      <c r="AX100" s="35">
        <f>ROUND(ROUND(K101*AH100,0)*AM95,0)</f>
        <v>294</v>
      </c>
      <c r="AY100" s="31"/>
    </row>
    <row r="101" spans="1:51" ht="17.100000000000001" customHeight="1" x14ac:dyDescent="0.15">
      <c r="A101" s="32">
        <v>44</v>
      </c>
      <c r="B101" s="33" t="s">
        <v>8040</v>
      </c>
      <c r="C101" s="34" t="s">
        <v>10215</v>
      </c>
      <c r="D101" s="471"/>
      <c r="E101" s="490"/>
      <c r="F101" s="424"/>
      <c r="G101" s="36"/>
      <c r="H101" s="29"/>
      <c r="I101" s="29"/>
      <c r="J101" s="37"/>
      <c r="K101" s="1280">
        <f>'16就労移行支援(養成・基本)'!K287</f>
        <v>435</v>
      </c>
      <c r="L101" s="1108"/>
      <c r="M101" s="4" t="s">
        <v>21</v>
      </c>
      <c r="N101" s="22"/>
      <c r="O101" s="465"/>
      <c r="P101" s="466"/>
      <c r="Q101" s="466"/>
      <c r="R101" s="466"/>
      <c r="S101" s="466"/>
      <c r="T101" s="466"/>
      <c r="U101" s="466"/>
      <c r="V101" s="466"/>
      <c r="W101" s="466"/>
      <c r="X101" s="466"/>
      <c r="Y101" s="466"/>
      <c r="Z101" s="466"/>
      <c r="AA101" s="466"/>
      <c r="AB101" s="466"/>
      <c r="AC101" s="466"/>
      <c r="AD101" s="466"/>
      <c r="AE101" s="466"/>
      <c r="AF101" s="466"/>
      <c r="AG101" s="466"/>
      <c r="AH101" s="466"/>
      <c r="AI101" s="491"/>
      <c r="AJ101" s="167"/>
      <c r="AK101" s="314"/>
      <c r="AO101" s="412" t="s">
        <v>10123</v>
      </c>
      <c r="AP101" s="488"/>
      <c r="AQ101" s="488"/>
      <c r="AR101" s="488"/>
      <c r="AS101" s="488"/>
      <c r="AT101" s="488"/>
      <c r="AU101" s="48"/>
      <c r="AV101" s="48"/>
      <c r="AW101" s="49"/>
      <c r="AX101" s="35">
        <f>ROUND(ROUND(K101*AM95,0)*AV102,0)</f>
        <v>290</v>
      </c>
      <c r="AY101" s="31"/>
    </row>
    <row r="102" spans="1:51" ht="17.100000000000001" customHeight="1" x14ac:dyDescent="0.15">
      <c r="A102" s="32">
        <v>44</v>
      </c>
      <c r="B102" s="33" t="s">
        <v>8042</v>
      </c>
      <c r="C102" s="34" t="s">
        <v>10216</v>
      </c>
      <c r="D102" s="471"/>
      <c r="E102" s="490"/>
      <c r="F102" s="424"/>
      <c r="G102" s="36"/>
      <c r="H102" s="29"/>
      <c r="I102" s="29"/>
      <c r="J102" s="37"/>
      <c r="K102" s="4"/>
      <c r="N102" s="21"/>
      <c r="O102" s="1342" t="s">
        <v>4829</v>
      </c>
      <c r="P102" s="1343"/>
      <c r="Q102" s="1343"/>
      <c r="R102" s="1343"/>
      <c r="S102" s="1343"/>
      <c r="T102" s="1343"/>
      <c r="U102" s="1343"/>
      <c r="V102" s="1343"/>
      <c r="W102" s="1343"/>
      <c r="X102" s="1343"/>
      <c r="Y102" s="1343"/>
      <c r="Z102" s="1343"/>
      <c r="AA102" s="1343"/>
      <c r="AB102" s="1343"/>
      <c r="AC102" s="1343"/>
      <c r="AD102" s="1343"/>
      <c r="AE102" s="1343"/>
      <c r="AF102" s="1343"/>
      <c r="AG102" s="44" t="s">
        <v>17</v>
      </c>
      <c r="AH102" s="50">
        <f>$AH$8</f>
        <v>0.96499999999999997</v>
      </c>
      <c r="AI102" s="491"/>
      <c r="AJ102" s="419"/>
      <c r="AK102" s="425"/>
      <c r="AO102" s="489"/>
      <c r="AP102" s="360"/>
      <c r="AQ102" s="360"/>
      <c r="AR102" s="360"/>
      <c r="AS102" s="360"/>
      <c r="AT102" s="360"/>
      <c r="AU102" s="26" t="s">
        <v>17</v>
      </c>
      <c r="AV102" s="1170">
        <f>$AV$10</f>
        <v>0.95</v>
      </c>
      <c r="AW102" s="1171"/>
      <c r="AX102" s="35">
        <f>ROUND(ROUND(ROUND(K101*AH102,0)*AM95,0)*AV102,0)</f>
        <v>279</v>
      </c>
      <c r="AY102" s="31"/>
    </row>
    <row r="103" spans="1:51" ht="17.100000000000001" customHeight="1" x14ac:dyDescent="0.15">
      <c r="A103" s="32">
        <v>44</v>
      </c>
      <c r="B103" s="33" t="s">
        <v>8044</v>
      </c>
      <c r="C103" s="34" t="s">
        <v>10217</v>
      </c>
      <c r="D103" s="471"/>
      <c r="E103" s="490"/>
      <c r="F103" s="424"/>
      <c r="G103" s="36"/>
      <c r="H103" s="29"/>
      <c r="I103" s="29"/>
      <c r="J103" s="37"/>
      <c r="K103" s="1085" t="s">
        <v>4866</v>
      </c>
      <c r="L103" s="1086"/>
      <c r="M103" s="1086"/>
      <c r="N103" s="1087"/>
      <c r="O103" s="465"/>
      <c r="P103" s="466"/>
      <c r="Q103" s="466"/>
      <c r="R103" s="466"/>
      <c r="S103" s="466"/>
      <c r="T103" s="466"/>
      <c r="U103" s="466"/>
      <c r="V103" s="466"/>
      <c r="W103" s="466"/>
      <c r="X103" s="466"/>
      <c r="Y103" s="466"/>
      <c r="Z103" s="466"/>
      <c r="AA103" s="466"/>
      <c r="AB103" s="466"/>
      <c r="AC103" s="466"/>
      <c r="AD103" s="466"/>
      <c r="AE103" s="466"/>
      <c r="AF103" s="466"/>
      <c r="AG103" s="466"/>
      <c r="AH103" s="466"/>
      <c r="AI103" s="491"/>
      <c r="AJ103" s="167"/>
      <c r="AK103" s="314"/>
      <c r="AO103" s="485"/>
      <c r="AP103" s="486"/>
      <c r="AQ103" s="40"/>
      <c r="AR103" s="40"/>
      <c r="AS103" s="40"/>
      <c r="AT103" s="40"/>
      <c r="AU103" s="40"/>
      <c r="AV103" s="40"/>
      <c r="AW103" s="41"/>
      <c r="AX103" s="35">
        <f>ROUND(K105*AM$95,0)</f>
        <v>256</v>
      </c>
      <c r="AY103" s="31"/>
    </row>
    <row r="104" spans="1:51" ht="17.100000000000001" customHeight="1" x14ac:dyDescent="0.15">
      <c r="A104" s="32">
        <v>44</v>
      </c>
      <c r="B104" s="33" t="s">
        <v>8046</v>
      </c>
      <c r="C104" s="34" t="s">
        <v>10218</v>
      </c>
      <c r="D104" s="471"/>
      <c r="E104" s="490"/>
      <c r="F104" s="424"/>
      <c r="G104" s="36"/>
      <c r="H104" s="29"/>
      <c r="I104" s="29"/>
      <c r="J104" s="37"/>
      <c r="K104" s="1088"/>
      <c r="L104" s="1089"/>
      <c r="M104" s="1089"/>
      <c r="N104" s="1090"/>
      <c r="O104" s="1342" t="s">
        <v>4829</v>
      </c>
      <c r="P104" s="1343"/>
      <c r="Q104" s="1343"/>
      <c r="R104" s="1343"/>
      <c r="S104" s="1343"/>
      <c r="T104" s="1343"/>
      <c r="U104" s="1343"/>
      <c r="V104" s="1343"/>
      <c r="W104" s="1343"/>
      <c r="X104" s="1343"/>
      <c r="Y104" s="1343"/>
      <c r="Z104" s="1343"/>
      <c r="AA104" s="1343"/>
      <c r="AB104" s="1343"/>
      <c r="AC104" s="1343"/>
      <c r="AD104" s="1343"/>
      <c r="AE104" s="1343"/>
      <c r="AF104" s="1343"/>
      <c r="AG104" s="44" t="s">
        <v>17</v>
      </c>
      <c r="AH104" s="50">
        <f>$AH$8</f>
        <v>0.96499999999999997</v>
      </c>
      <c r="AI104" s="491"/>
      <c r="AJ104" s="167"/>
      <c r="AK104" s="314"/>
      <c r="AO104" s="487"/>
      <c r="AP104" s="233"/>
      <c r="AQ104" s="25"/>
      <c r="AR104" s="25"/>
      <c r="AS104" s="25"/>
      <c r="AT104" s="25"/>
      <c r="AU104" s="25"/>
      <c r="AV104" s="25"/>
      <c r="AW104" s="38"/>
      <c r="AX104" s="35">
        <f>ROUND(ROUND(K105*AH104,0)*AM$95,0)</f>
        <v>247</v>
      </c>
      <c r="AY104" s="31"/>
    </row>
    <row r="105" spans="1:51" ht="17.100000000000001" customHeight="1" x14ac:dyDescent="0.15">
      <c r="A105" s="32">
        <v>44</v>
      </c>
      <c r="B105" s="33" t="s">
        <v>8048</v>
      </c>
      <c r="C105" s="34" t="s">
        <v>10219</v>
      </c>
      <c r="D105" s="471"/>
      <c r="E105" s="490"/>
      <c r="F105" s="424"/>
      <c r="G105" s="36"/>
      <c r="H105" s="29"/>
      <c r="I105" s="29"/>
      <c r="J105" s="37"/>
      <c r="K105" s="1280">
        <f>'16就労移行支援(養成・基本)'!K299</f>
        <v>366</v>
      </c>
      <c r="L105" s="1108"/>
      <c r="M105" s="4" t="s">
        <v>21</v>
      </c>
      <c r="N105" s="22"/>
      <c r="O105" s="465"/>
      <c r="P105" s="466"/>
      <c r="Q105" s="466"/>
      <c r="R105" s="466"/>
      <c r="S105" s="466"/>
      <c r="T105" s="466"/>
      <c r="U105" s="466"/>
      <c r="V105" s="466"/>
      <c r="W105" s="466"/>
      <c r="X105" s="466"/>
      <c r="Y105" s="466"/>
      <c r="Z105" s="466"/>
      <c r="AA105" s="466"/>
      <c r="AB105" s="466"/>
      <c r="AC105" s="466"/>
      <c r="AD105" s="466"/>
      <c r="AE105" s="466"/>
      <c r="AF105" s="466"/>
      <c r="AG105" s="466"/>
      <c r="AH105" s="466"/>
      <c r="AI105" s="494"/>
      <c r="AJ105" s="167"/>
      <c r="AK105" s="314"/>
      <c r="AO105" s="412" t="s">
        <v>10123</v>
      </c>
      <c r="AP105" s="488"/>
      <c r="AQ105" s="488"/>
      <c r="AR105" s="488"/>
      <c r="AS105" s="488"/>
      <c r="AT105" s="488"/>
      <c r="AU105" s="48"/>
      <c r="AV105" s="48"/>
      <c r="AW105" s="49"/>
      <c r="AX105" s="35">
        <f>ROUND(ROUND(K105*AM$95,0)*AV106,0)</f>
        <v>243</v>
      </c>
      <c r="AY105" s="31"/>
    </row>
    <row r="106" spans="1:51" ht="17.100000000000001" customHeight="1" x14ac:dyDescent="0.15">
      <c r="A106" s="32">
        <v>44</v>
      </c>
      <c r="B106" s="33" t="s">
        <v>8050</v>
      </c>
      <c r="C106" s="34" t="s">
        <v>10220</v>
      </c>
      <c r="D106" s="471"/>
      <c r="E106" s="490"/>
      <c r="F106" s="424"/>
      <c r="G106" s="36"/>
      <c r="H106" s="29"/>
      <c r="I106" s="29"/>
      <c r="J106" s="37"/>
      <c r="K106" s="4"/>
      <c r="N106" s="21"/>
      <c r="O106" s="1342" t="s">
        <v>4829</v>
      </c>
      <c r="P106" s="1343"/>
      <c r="Q106" s="1343"/>
      <c r="R106" s="1343"/>
      <c r="S106" s="1343"/>
      <c r="T106" s="1343"/>
      <c r="U106" s="1343"/>
      <c r="V106" s="1343"/>
      <c r="W106" s="1343"/>
      <c r="X106" s="1343"/>
      <c r="Y106" s="1343"/>
      <c r="Z106" s="1343"/>
      <c r="AA106" s="1343"/>
      <c r="AB106" s="1343"/>
      <c r="AC106" s="1343"/>
      <c r="AD106" s="1343"/>
      <c r="AE106" s="1343"/>
      <c r="AF106" s="1343"/>
      <c r="AG106" s="44" t="s">
        <v>17</v>
      </c>
      <c r="AH106" s="50">
        <f>$AH$8</f>
        <v>0.96499999999999997</v>
      </c>
      <c r="AI106" s="491"/>
      <c r="AJ106" s="419"/>
      <c r="AK106" s="425"/>
      <c r="AO106" s="489"/>
      <c r="AP106" s="360"/>
      <c r="AQ106" s="360"/>
      <c r="AR106" s="360"/>
      <c r="AS106" s="360"/>
      <c r="AT106" s="360"/>
      <c r="AU106" s="26" t="s">
        <v>17</v>
      </c>
      <c r="AV106" s="1170">
        <f>$AV$10</f>
        <v>0.95</v>
      </c>
      <c r="AW106" s="1171"/>
      <c r="AX106" s="35">
        <f>ROUND(ROUND(ROUND(K105*AH106,0)*AM$95,0)*AV106,0)</f>
        <v>235</v>
      </c>
      <c r="AY106" s="31"/>
    </row>
    <row r="107" spans="1:51" ht="17.100000000000001" customHeight="1" x14ac:dyDescent="0.15">
      <c r="A107" s="32">
        <v>44</v>
      </c>
      <c r="B107" s="33" t="s">
        <v>8052</v>
      </c>
      <c r="C107" s="34" t="s">
        <v>10221</v>
      </c>
      <c r="D107" s="471"/>
      <c r="E107" s="490"/>
      <c r="F107" s="424"/>
      <c r="G107" s="36"/>
      <c r="H107" s="29"/>
      <c r="I107" s="29"/>
      <c r="J107" s="37"/>
      <c r="K107" s="1085" t="s">
        <v>4879</v>
      </c>
      <c r="L107" s="1086"/>
      <c r="M107" s="1086"/>
      <c r="N107" s="1087"/>
      <c r="O107" s="465"/>
      <c r="P107" s="466"/>
      <c r="Q107" s="466"/>
      <c r="R107" s="466"/>
      <c r="S107" s="466"/>
      <c r="T107" s="466"/>
      <c r="U107" s="466"/>
      <c r="V107" s="466"/>
      <c r="W107" s="466"/>
      <c r="X107" s="466"/>
      <c r="Y107" s="466"/>
      <c r="Z107" s="466"/>
      <c r="AA107" s="466"/>
      <c r="AB107" s="466"/>
      <c r="AC107" s="466"/>
      <c r="AD107" s="466"/>
      <c r="AE107" s="466"/>
      <c r="AF107" s="466"/>
      <c r="AG107" s="466"/>
      <c r="AH107" s="466"/>
      <c r="AI107" s="93"/>
      <c r="AJ107" s="167"/>
      <c r="AK107" s="314"/>
      <c r="AL107" s="93"/>
      <c r="AM107" s="2"/>
      <c r="AN107" s="2"/>
      <c r="AO107" s="485"/>
      <c r="AP107" s="486"/>
      <c r="AQ107" s="40"/>
      <c r="AR107" s="40"/>
      <c r="AS107" s="40"/>
      <c r="AT107" s="40"/>
      <c r="AU107" s="40"/>
      <c r="AV107" s="40"/>
      <c r="AW107" s="41"/>
      <c r="AX107" s="35">
        <f>ROUND(K109*AM$95,0)</f>
        <v>224</v>
      </c>
      <c r="AY107" s="31"/>
    </row>
    <row r="108" spans="1:51" ht="17.100000000000001" customHeight="1" x14ac:dyDescent="0.15">
      <c r="A108" s="32">
        <v>44</v>
      </c>
      <c r="B108" s="33" t="s">
        <v>8054</v>
      </c>
      <c r="C108" s="34" t="s">
        <v>10222</v>
      </c>
      <c r="D108" s="471"/>
      <c r="E108" s="490"/>
      <c r="F108" s="424"/>
      <c r="G108" s="36"/>
      <c r="H108" s="29"/>
      <c r="I108" s="29"/>
      <c r="J108" s="37"/>
      <c r="K108" s="1088"/>
      <c r="L108" s="1089"/>
      <c r="M108" s="1089"/>
      <c r="N108" s="1090"/>
      <c r="O108" s="1342" t="s">
        <v>4829</v>
      </c>
      <c r="P108" s="1343"/>
      <c r="Q108" s="1343"/>
      <c r="R108" s="1343"/>
      <c r="S108" s="1343"/>
      <c r="T108" s="1343"/>
      <c r="U108" s="1343"/>
      <c r="V108" s="1343"/>
      <c r="W108" s="1343"/>
      <c r="X108" s="1343"/>
      <c r="Y108" s="1343"/>
      <c r="Z108" s="1343"/>
      <c r="AA108" s="1343"/>
      <c r="AB108" s="1343"/>
      <c r="AC108" s="1343"/>
      <c r="AD108" s="1343"/>
      <c r="AE108" s="1343"/>
      <c r="AF108" s="1343"/>
      <c r="AG108" s="44" t="s">
        <v>17</v>
      </c>
      <c r="AH108" s="50">
        <f>$AH$8</f>
        <v>0.96499999999999997</v>
      </c>
      <c r="AI108" s="93"/>
      <c r="AJ108" s="419"/>
      <c r="AK108" s="425"/>
      <c r="AL108" s="93"/>
      <c r="AM108" s="2"/>
      <c r="AN108" s="2"/>
      <c r="AO108" s="487"/>
      <c r="AP108" s="233"/>
      <c r="AQ108" s="25"/>
      <c r="AR108" s="25"/>
      <c r="AS108" s="25"/>
      <c r="AT108" s="25"/>
      <c r="AU108" s="25"/>
      <c r="AV108" s="25"/>
      <c r="AW108" s="38"/>
      <c r="AX108" s="35">
        <f>ROUND(ROUND(K109*AH108,0)*AM$95,0)</f>
        <v>216</v>
      </c>
      <c r="AY108" s="31"/>
    </row>
    <row r="109" spans="1:51" ht="17.100000000000001" customHeight="1" x14ac:dyDescent="0.15">
      <c r="A109" s="32">
        <v>44</v>
      </c>
      <c r="B109" s="33" t="s">
        <v>8056</v>
      </c>
      <c r="C109" s="34" t="s">
        <v>10223</v>
      </c>
      <c r="D109" s="471"/>
      <c r="E109" s="490"/>
      <c r="F109" s="424"/>
      <c r="G109" s="36"/>
      <c r="H109" s="29"/>
      <c r="I109" s="29"/>
      <c r="J109" s="37"/>
      <c r="K109" s="1280">
        <f>'16就労移行支援(養成・基本)'!K311</f>
        <v>320</v>
      </c>
      <c r="L109" s="1108"/>
      <c r="M109" s="4" t="s">
        <v>21</v>
      </c>
      <c r="N109" s="22"/>
      <c r="O109" s="465"/>
      <c r="P109" s="466"/>
      <c r="Q109" s="466"/>
      <c r="R109" s="466"/>
      <c r="S109" s="466"/>
      <c r="T109" s="466"/>
      <c r="U109" s="466"/>
      <c r="V109" s="466"/>
      <c r="W109" s="466"/>
      <c r="X109" s="466"/>
      <c r="Y109" s="466"/>
      <c r="Z109" s="466"/>
      <c r="AA109" s="466"/>
      <c r="AB109" s="466"/>
      <c r="AC109" s="466"/>
      <c r="AD109" s="466"/>
      <c r="AE109" s="466"/>
      <c r="AF109" s="466"/>
      <c r="AG109" s="466"/>
      <c r="AH109" s="466"/>
      <c r="AI109" s="491"/>
      <c r="AJ109" s="167"/>
      <c r="AK109" s="314"/>
      <c r="AO109" s="412" t="s">
        <v>10123</v>
      </c>
      <c r="AP109" s="488"/>
      <c r="AQ109" s="488"/>
      <c r="AR109" s="488"/>
      <c r="AS109" s="488"/>
      <c r="AT109" s="488"/>
      <c r="AU109" s="48"/>
      <c r="AV109" s="48"/>
      <c r="AW109" s="49"/>
      <c r="AX109" s="35">
        <f>ROUND(ROUND(K109*AM$95,0)*AV110,0)</f>
        <v>213</v>
      </c>
      <c r="AY109" s="31"/>
    </row>
    <row r="110" spans="1:51" ht="17.100000000000001" customHeight="1" x14ac:dyDescent="0.15">
      <c r="A110" s="32">
        <v>44</v>
      </c>
      <c r="B110" s="33" t="s">
        <v>8058</v>
      </c>
      <c r="C110" s="34" t="s">
        <v>10224</v>
      </c>
      <c r="D110" s="471"/>
      <c r="E110" s="490"/>
      <c r="F110" s="424"/>
      <c r="G110" s="36"/>
      <c r="H110" s="29"/>
      <c r="I110" s="29"/>
      <c r="J110" s="37"/>
      <c r="K110" s="4"/>
      <c r="N110" s="21"/>
      <c r="O110" s="1342" t="s">
        <v>4829</v>
      </c>
      <c r="P110" s="1343"/>
      <c r="Q110" s="1343"/>
      <c r="R110" s="1343"/>
      <c r="S110" s="1343"/>
      <c r="T110" s="1343"/>
      <c r="U110" s="1343"/>
      <c r="V110" s="1343"/>
      <c r="W110" s="1343"/>
      <c r="X110" s="1343"/>
      <c r="Y110" s="1343"/>
      <c r="Z110" s="1343"/>
      <c r="AA110" s="1343"/>
      <c r="AB110" s="1343"/>
      <c r="AC110" s="1343"/>
      <c r="AD110" s="1343"/>
      <c r="AE110" s="1343"/>
      <c r="AF110" s="1343"/>
      <c r="AG110" s="44" t="s">
        <v>17</v>
      </c>
      <c r="AH110" s="50">
        <f>$AH$8</f>
        <v>0.96499999999999997</v>
      </c>
      <c r="AI110" s="491"/>
      <c r="AJ110" s="419"/>
      <c r="AK110" s="425"/>
      <c r="AO110" s="489"/>
      <c r="AP110" s="360"/>
      <c r="AQ110" s="360"/>
      <c r="AR110" s="360"/>
      <c r="AS110" s="360"/>
      <c r="AT110" s="360"/>
      <c r="AU110" s="26" t="s">
        <v>17</v>
      </c>
      <c r="AV110" s="1170">
        <f>$AV$10</f>
        <v>0.95</v>
      </c>
      <c r="AW110" s="1171"/>
      <c r="AX110" s="35">
        <f>ROUND(ROUND(ROUND(K109*AH110,0)*AM$95,0)*AV110,0)</f>
        <v>205</v>
      </c>
      <c r="AY110" s="31"/>
    </row>
    <row r="111" spans="1:51" ht="17.100000000000001" customHeight="1" x14ac:dyDescent="0.15">
      <c r="A111" s="32">
        <v>44</v>
      </c>
      <c r="B111" s="33" t="s">
        <v>8060</v>
      </c>
      <c r="C111" s="34" t="s">
        <v>10225</v>
      </c>
      <c r="D111" s="471"/>
      <c r="E111" s="490"/>
      <c r="F111" s="424"/>
      <c r="G111" s="36"/>
      <c r="H111" s="29"/>
      <c r="I111" s="29"/>
      <c r="J111" s="37"/>
      <c r="K111" s="1085" t="s">
        <v>4892</v>
      </c>
      <c r="L111" s="1086"/>
      <c r="M111" s="1086"/>
      <c r="N111" s="1087"/>
      <c r="O111" s="465"/>
      <c r="P111" s="466"/>
      <c r="Q111" s="466"/>
      <c r="R111" s="466"/>
      <c r="S111" s="466"/>
      <c r="T111" s="466"/>
      <c r="U111" s="466"/>
      <c r="V111" s="466"/>
      <c r="W111" s="466"/>
      <c r="X111" s="466"/>
      <c r="Y111" s="466"/>
      <c r="Z111" s="466"/>
      <c r="AA111" s="466"/>
      <c r="AB111" s="466"/>
      <c r="AC111" s="466"/>
      <c r="AD111" s="466"/>
      <c r="AE111" s="466"/>
      <c r="AF111" s="466"/>
      <c r="AG111" s="466"/>
      <c r="AH111" s="466"/>
      <c r="AI111" s="93"/>
      <c r="AJ111" s="167"/>
      <c r="AK111" s="314"/>
      <c r="AL111" s="93"/>
      <c r="AM111" s="2"/>
      <c r="AN111" s="2"/>
      <c r="AO111" s="485"/>
      <c r="AP111" s="486"/>
      <c r="AQ111" s="40"/>
      <c r="AR111" s="40"/>
      <c r="AS111" s="40"/>
      <c r="AT111" s="40"/>
      <c r="AU111" s="40"/>
      <c r="AV111" s="40"/>
      <c r="AW111" s="41"/>
      <c r="AX111" s="35">
        <f>ROUND(K113*AM$95,0)</f>
        <v>188</v>
      </c>
      <c r="AY111" s="31"/>
    </row>
    <row r="112" spans="1:51" ht="17.100000000000001" customHeight="1" x14ac:dyDescent="0.15">
      <c r="A112" s="32">
        <v>44</v>
      </c>
      <c r="B112" s="33" t="s">
        <v>8062</v>
      </c>
      <c r="C112" s="34" t="s">
        <v>10226</v>
      </c>
      <c r="D112" s="471"/>
      <c r="E112" s="490"/>
      <c r="F112" s="424"/>
      <c r="G112" s="36"/>
      <c r="H112" s="29"/>
      <c r="I112" s="29"/>
      <c r="J112" s="37"/>
      <c r="K112" s="1088"/>
      <c r="L112" s="1089"/>
      <c r="M112" s="1089"/>
      <c r="N112" s="1090"/>
      <c r="O112" s="1342" t="s">
        <v>4829</v>
      </c>
      <c r="P112" s="1343"/>
      <c r="Q112" s="1343"/>
      <c r="R112" s="1343"/>
      <c r="S112" s="1343"/>
      <c r="T112" s="1343"/>
      <c r="U112" s="1343"/>
      <c r="V112" s="1343"/>
      <c r="W112" s="1343"/>
      <c r="X112" s="1343"/>
      <c r="Y112" s="1343"/>
      <c r="Z112" s="1343"/>
      <c r="AA112" s="1343"/>
      <c r="AB112" s="1343"/>
      <c r="AC112" s="1343"/>
      <c r="AD112" s="1343"/>
      <c r="AE112" s="1343"/>
      <c r="AF112" s="1343"/>
      <c r="AG112" s="44" t="s">
        <v>17</v>
      </c>
      <c r="AH112" s="50">
        <f>$AH$8</f>
        <v>0.96499999999999997</v>
      </c>
      <c r="AI112" s="93"/>
      <c r="AJ112" s="419"/>
      <c r="AK112" s="425"/>
      <c r="AL112" s="93"/>
      <c r="AM112" s="2"/>
      <c r="AN112" s="2"/>
      <c r="AO112" s="487"/>
      <c r="AP112" s="233"/>
      <c r="AQ112" s="25"/>
      <c r="AR112" s="25"/>
      <c r="AS112" s="25"/>
      <c r="AT112" s="25"/>
      <c r="AU112" s="25"/>
      <c r="AV112" s="25"/>
      <c r="AW112" s="38"/>
      <c r="AX112" s="35">
        <f>ROUND(ROUND(K113*AH112,0)*AM$95,0)</f>
        <v>181</v>
      </c>
      <c r="AY112" s="31"/>
    </row>
    <row r="113" spans="1:51" ht="17.100000000000001" customHeight="1" x14ac:dyDescent="0.15">
      <c r="A113" s="32">
        <v>44</v>
      </c>
      <c r="B113" s="33" t="s">
        <v>8064</v>
      </c>
      <c r="C113" s="34" t="s">
        <v>10227</v>
      </c>
      <c r="D113" s="471"/>
      <c r="E113" s="490"/>
      <c r="F113" s="424"/>
      <c r="G113" s="36"/>
      <c r="H113" s="29"/>
      <c r="I113" s="29"/>
      <c r="J113" s="37"/>
      <c r="K113" s="1280">
        <f>'16就労移行支援(養成・基本)'!K323</f>
        <v>268</v>
      </c>
      <c r="L113" s="1108"/>
      <c r="M113" s="4" t="s">
        <v>21</v>
      </c>
      <c r="N113" s="22"/>
      <c r="O113" s="465"/>
      <c r="P113" s="466"/>
      <c r="Q113" s="466"/>
      <c r="R113" s="466"/>
      <c r="S113" s="466"/>
      <c r="T113" s="466"/>
      <c r="U113" s="466"/>
      <c r="V113" s="466"/>
      <c r="W113" s="466"/>
      <c r="X113" s="466"/>
      <c r="Y113" s="466"/>
      <c r="Z113" s="466"/>
      <c r="AA113" s="466"/>
      <c r="AB113" s="466"/>
      <c r="AC113" s="466"/>
      <c r="AD113" s="466"/>
      <c r="AE113" s="466"/>
      <c r="AF113" s="466"/>
      <c r="AG113" s="466"/>
      <c r="AH113" s="466"/>
      <c r="AI113" s="491"/>
      <c r="AJ113" s="167"/>
      <c r="AK113" s="314"/>
      <c r="AO113" s="412" t="s">
        <v>10123</v>
      </c>
      <c r="AP113" s="488"/>
      <c r="AQ113" s="488"/>
      <c r="AR113" s="488"/>
      <c r="AS113" s="488"/>
      <c r="AT113" s="488"/>
      <c r="AU113" s="48"/>
      <c r="AV113" s="48"/>
      <c r="AW113" s="49"/>
      <c r="AX113" s="35">
        <f>ROUND(ROUND(K113*AM$95,0)*AV114,0)</f>
        <v>179</v>
      </c>
      <c r="AY113" s="31"/>
    </row>
    <row r="114" spans="1:51" ht="17.100000000000001" customHeight="1" x14ac:dyDescent="0.15">
      <c r="A114" s="32">
        <v>44</v>
      </c>
      <c r="B114" s="33" t="s">
        <v>8066</v>
      </c>
      <c r="C114" s="34" t="s">
        <v>10228</v>
      </c>
      <c r="D114" s="471"/>
      <c r="E114" s="490"/>
      <c r="F114" s="424"/>
      <c r="G114" s="36"/>
      <c r="H114" s="29"/>
      <c r="I114" s="29"/>
      <c r="J114" s="37"/>
      <c r="K114" s="4"/>
      <c r="N114" s="21"/>
      <c r="O114" s="1342" t="s">
        <v>4829</v>
      </c>
      <c r="P114" s="1343"/>
      <c r="Q114" s="1343"/>
      <c r="R114" s="1343"/>
      <c r="S114" s="1343"/>
      <c r="T114" s="1343"/>
      <c r="U114" s="1343"/>
      <c r="V114" s="1343"/>
      <c r="W114" s="1343"/>
      <c r="X114" s="1343"/>
      <c r="Y114" s="1343"/>
      <c r="Z114" s="1343"/>
      <c r="AA114" s="1343"/>
      <c r="AB114" s="1343"/>
      <c r="AC114" s="1343"/>
      <c r="AD114" s="1343"/>
      <c r="AE114" s="1343"/>
      <c r="AF114" s="1343"/>
      <c r="AG114" s="44" t="s">
        <v>17</v>
      </c>
      <c r="AH114" s="50">
        <f>$AH$8</f>
        <v>0.96499999999999997</v>
      </c>
      <c r="AI114" s="491"/>
      <c r="AJ114" s="419"/>
      <c r="AK114" s="425"/>
      <c r="AO114" s="489"/>
      <c r="AP114" s="360"/>
      <c r="AQ114" s="360"/>
      <c r="AR114" s="360"/>
      <c r="AS114" s="360"/>
      <c r="AT114" s="360"/>
      <c r="AU114" s="26" t="s">
        <v>17</v>
      </c>
      <c r="AV114" s="1170">
        <f>$AV$10</f>
        <v>0.95</v>
      </c>
      <c r="AW114" s="1171"/>
      <c r="AX114" s="35">
        <f>ROUND(ROUND(ROUND(K113*AH114,0)*AM$95,0)*AV114,0)</f>
        <v>172</v>
      </c>
      <c r="AY114" s="31"/>
    </row>
    <row r="115" spans="1:51" ht="17.100000000000001" customHeight="1" x14ac:dyDescent="0.15">
      <c r="A115" s="32">
        <v>44</v>
      </c>
      <c r="B115" s="33" t="s">
        <v>8068</v>
      </c>
      <c r="C115" s="34" t="s">
        <v>10229</v>
      </c>
      <c r="D115" s="471"/>
      <c r="E115" s="490"/>
      <c r="F115" s="424"/>
      <c r="G115" s="36"/>
      <c r="H115" s="29"/>
      <c r="I115" s="29"/>
      <c r="J115" s="37"/>
      <c r="K115" s="1085" t="s">
        <v>4905</v>
      </c>
      <c r="L115" s="1086"/>
      <c r="M115" s="1086"/>
      <c r="N115" s="1087"/>
      <c r="O115" s="465"/>
      <c r="P115" s="466"/>
      <c r="Q115" s="466"/>
      <c r="R115" s="466"/>
      <c r="S115" s="466"/>
      <c r="T115" s="466"/>
      <c r="U115" s="466"/>
      <c r="V115" s="466"/>
      <c r="W115" s="466"/>
      <c r="X115" s="466"/>
      <c r="Y115" s="466"/>
      <c r="Z115" s="466"/>
      <c r="AA115" s="466"/>
      <c r="AB115" s="466"/>
      <c r="AC115" s="466"/>
      <c r="AD115" s="466"/>
      <c r="AE115" s="466"/>
      <c r="AF115" s="466"/>
      <c r="AG115" s="466"/>
      <c r="AH115" s="466"/>
      <c r="AI115" s="491"/>
      <c r="AJ115" s="167"/>
      <c r="AK115" s="314"/>
      <c r="AO115" s="485"/>
      <c r="AP115" s="486"/>
      <c r="AQ115" s="40"/>
      <c r="AR115" s="40"/>
      <c r="AS115" s="40"/>
      <c r="AT115" s="40"/>
      <c r="AU115" s="40"/>
      <c r="AV115" s="40"/>
      <c r="AW115" s="41"/>
      <c r="AX115" s="35">
        <f>ROUND(K117*AM$95,0)</f>
        <v>174</v>
      </c>
      <c r="AY115" s="31"/>
    </row>
    <row r="116" spans="1:51" ht="17.100000000000001" customHeight="1" x14ac:dyDescent="0.15">
      <c r="A116" s="32">
        <v>44</v>
      </c>
      <c r="B116" s="33" t="s">
        <v>8070</v>
      </c>
      <c r="C116" s="34" t="s">
        <v>10230</v>
      </c>
      <c r="D116" s="471"/>
      <c r="E116" s="490"/>
      <c r="F116" s="424"/>
      <c r="G116" s="36"/>
      <c r="H116" s="29"/>
      <c r="I116" s="29"/>
      <c r="J116" s="37"/>
      <c r="K116" s="1088"/>
      <c r="L116" s="1089"/>
      <c r="M116" s="1089"/>
      <c r="N116" s="1090"/>
      <c r="O116" s="1342" t="s">
        <v>4829</v>
      </c>
      <c r="P116" s="1343"/>
      <c r="Q116" s="1343"/>
      <c r="R116" s="1343"/>
      <c r="S116" s="1343"/>
      <c r="T116" s="1343"/>
      <c r="U116" s="1343"/>
      <c r="V116" s="1343"/>
      <c r="W116" s="1343"/>
      <c r="X116" s="1343"/>
      <c r="Y116" s="1343"/>
      <c r="Z116" s="1343"/>
      <c r="AA116" s="1343"/>
      <c r="AB116" s="1343"/>
      <c r="AC116" s="1343"/>
      <c r="AD116" s="1343"/>
      <c r="AE116" s="1343"/>
      <c r="AF116" s="1343"/>
      <c r="AG116" s="44" t="s">
        <v>17</v>
      </c>
      <c r="AH116" s="50">
        <f>$AH$8</f>
        <v>0.96499999999999997</v>
      </c>
      <c r="AI116" s="491"/>
      <c r="AJ116" s="492"/>
      <c r="AK116" s="493"/>
      <c r="AO116" s="487"/>
      <c r="AP116" s="233"/>
      <c r="AQ116" s="25"/>
      <c r="AR116" s="25"/>
      <c r="AS116" s="25"/>
      <c r="AT116" s="25"/>
      <c r="AU116" s="25"/>
      <c r="AV116" s="25"/>
      <c r="AW116" s="38"/>
      <c r="AX116" s="35">
        <f>ROUND(ROUND(K117*AH116,0)*AM$95,0)</f>
        <v>167</v>
      </c>
      <c r="AY116" s="31"/>
    </row>
    <row r="117" spans="1:51" ht="17.100000000000001" customHeight="1" x14ac:dyDescent="0.15">
      <c r="A117" s="32">
        <v>44</v>
      </c>
      <c r="B117" s="33" t="s">
        <v>8072</v>
      </c>
      <c r="C117" s="34" t="s">
        <v>10231</v>
      </c>
      <c r="D117" s="471"/>
      <c r="E117" s="490"/>
      <c r="F117" s="424"/>
      <c r="G117" s="36"/>
      <c r="H117" s="29"/>
      <c r="I117" s="29"/>
      <c r="J117" s="37"/>
      <c r="K117" s="1280">
        <f>'16就労移行支援(養成・基本)'!K335</f>
        <v>248</v>
      </c>
      <c r="L117" s="1108"/>
      <c r="M117" s="4" t="s">
        <v>21</v>
      </c>
      <c r="N117" s="22"/>
      <c r="O117" s="465"/>
      <c r="P117" s="466"/>
      <c r="Q117" s="466"/>
      <c r="R117" s="466"/>
      <c r="S117" s="466"/>
      <c r="T117" s="466"/>
      <c r="U117" s="466"/>
      <c r="V117" s="466"/>
      <c r="W117" s="466"/>
      <c r="X117" s="466"/>
      <c r="Y117" s="466"/>
      <c r="Z117" s="466"/>
      <c r="AA117" s="466"/>
      <c r="AB117" s="466"/>
      <c r="AC117" s="466"/>
      <c r="AD117" s="466"/>
      <c r="AE117" s="466"/>
      <c r="AF117" s="466"/>
      <c r="AG117" s="466"/>
      <c r="AH117" s="466"/>
      <c r="AI117" s="494"/>
      <c r="AJ117" s="167"/>
      <c r="AK117" s="314"/>
      <c r="AO117" s="412" t="s">
        <v>10123</v>
      </c>
      <c r="AP117" s="488"/>
      <c r="AQ117" s="488"/>
      <c r="AR117" s="488"/>
      <c r="AS117" s="488"/>
      <c r="AT117" s="488"/>
      <c r="AU117" s="48"/>
      <c r="AV117" s="48"/>
      <c r="AW117" s="49"/>
      <c r="AX117" s="35">
        <f>ROUND(ROUND(K117*AM$95,0)*AV118,0)</f>
        <v>165</v>
      </c>
      <c r="AY117" s="31"/>
    </row>
    <row r="118" spans="1:51" ht="17.100000000000001" customHeight="1" x14ac:dyDescent="0.15">
      <c r="A118" s="32">
        <v>44</v>
      </c>
      <c r="B118" s="33" t="s">
        <v>8074</v>
      </c>
      <c r="C118" s="34" t="s">
        <v>10232</v>
      </c>
      <c r="D118" s="471"/>
      <c r="E118" s="490"/>
      <c r="F118" s="424"/>
      <c r="G118" s="36"/>
      <c r="H118" s="29"/>
      <c r="I118" s="29"/>
      <c r="J118" s="37"/>
      <c r="K118" s="4"/>
      <c r="N118" s="21"/>
      <c r="O118" s="1342" t="s">
        <v>4829</v>
      </c>
      <c r="P118" s="1343"/>
      <c r="Q118" s="1343"/>
      <c r="R118" s="1343"/>
      <c r="S118" s="1343"/>
      <c r="T118" s="1343"/>
      <c r="U118" s="1343"/>
      <c r="V118" s="1343"/>
      <c r="W118" s="1343"/>
      <c r="X118" s="1343"/>
      <c r="Y118" s="1343"/>
      <c r="Z118" s="1343"/>
      <c r="AA118" s="1343"/>
      <c r="AB118" s="1343"/>
      <c r="AC118" s="1343"/>
      <c r="AD118" s="1343"/>
      <c r="AE118" s="1343"/>
      <c r="AF118" s="1343"/>
      <c r="AG118" s="44" t="s">
        <v>17</v>
      </c>
      <c r="AH118" s="50">
        <f>$AH$8</f>
        <v>0.96499999999999997</v>
      </c>
      <c r="AI118" s="491"/>
      <c r="AJ118" s="419"/>
      <c r="AK118" s="425"/>
      <c r="AO118" s="489"/>
      <c r="AP118" s="360"/>
      <c r="AQ118" s="360"/>
      <c r="AR118" s="360"/>
      <c r="AS118" s="360"/>
      <c r="AT118" s="360"/>
      <c r="AU118" s="26" t="s">
        <v>17</v>
      </c>
      <c r="AV118" s="1170">
        <f>$AV$10</f>
        <v>0.95</v>
      </c>
      <c r="AW118" s="1171"/>
      <c r="AX118" s="35">
        <f>ROUND(ROUND(ROUND(K117*AH118,0)*AM$95,0)*AV118,0)</f>
        <v>159</v>
      </c>
      <c r="AY118" s="31"/>
    </row>
    <row r="119" spans="1:51" ht="17.100000000000001" customHeight="1" x14ac:dyDescent="0.15">
      <c r="A119" s="32">
        <v>44</v>
      </c>
      <c r="B119" s="33" t="s">
        <v>8076</v>
      </c>
      <c r="C119" s="34" t="s">
        <v>10233</v>
      </c>
      <c r="D119" s="471"/>
      <c r="E119" s="490"/>
      <c r="F119" s="424"/>
      <c r="G119" s="1085" t="s">
        <v>5173</v>
      </c>
      <c r="H119" s="1086"/>
      <c r="I119" s="1086"/>
      <c r="J119" s="1087"/>
      <c r="K119" s="1085" t="s">
        <v>4821</v>
      </c>
      <c r="L119" s="1086"/>
      <c r="M119" s="1086"/>
      <c r="N119" s="1087"/>
      <c r="O119" s="465"/>
      <c r="P119" s="466"/>
      <c r="Q119" s="466"/>
      <c r="R119" s="466"/>
      <c r="S119" s="466"/>
      <c r="T119" s="466"/>
      <c r="U119" s="466"/>
      <c r="V119" s="466"/>
      <c r="W119" s="466"/>
      <c r="X119" s="466"/>
      <c r="Y119" s="466"/>
      <c r="Z119" s="466"/>
      <c r="AA119" s="466"/>
      <c r="AB119" s="466"/>
      <c r="AC119" s="466"/>
      <c r="AD119" s="466"/>
      <c r="AE119" s="466"/>
      <c r="AF119" s="466"/>
      <c r="AG119" s="466"/>
      <c r="AH119" s="466"/>
      <c r="AI119" s="1344" t="s">
        <v>7852</v>
      </c>
      <c r="AJ119" s="1345"/>
      <c r="AK119" s="1346"/>
      <c r="AL119" s="1218" t="s">
        <v>7853</v>
      </c>
      <c r="AM119" s="1219"/>
      <c r="AN119" s="1220"/>
      <c r="AO119" s="485"/>
      <c r="AP119" s="486"/>
      <c r="AQ119" s="40"/>
      <c r="AR119" s="40"/>
      <c r="AS119" s="40"/>
      <c r="AT119" s="40"/>
      <c r="AU119" s="40"/>
      <c r="AV119" s="40"/>
      <c r="AW119" s="41"/>
      <c r="AX119" s="35">
        <f>ROUND(K121*AM123,0)</f>
        <v>443</v>
      </c>
      <c r="AY119" s="66" t="s">
        <v>4822</v>
      </c>
    </row>
    <row r="120" spans="1:51" ht="17.100000000000001" customHeight="1" x14ac:dyDescent="0.15">
      <c r="A120" s="32">
        <v>44</v>
      </c>
      <c r="B120" s="33" t="s">
        <v>8078</v>
      </c>
      <c r="C120" s="34" t="s">
        <v>10234</v>
      </c>
      <c r="D120" s="471"/>
      <c r="E120" s="490"/>
      <c r="F120" s="424"/>
      <c r="G120" s="1088"/>
      <c r="H120" s="1089"/>
      <c r="I120" s="1089"/>
      <c r="J120" s="1090"/>
      <c r="K120" s="1088"/>
      <c r="L120" s="1089"/>
      <c r="M120" s="1089"/>
      <c r="N120" s="1090"/>
      <c r="O120" s="1342" t="s">
        <v>4829</v>
      </c>
      <c r="P120" s="1343"/>
      <c r="Q120" s="1343"/>
      <c r="R120" s="1343"/>
      <c r="S120" s="1343"/>
      <c r="T120" s="1343"/>
      <c r="U120" s="1343"/>
      <c r="V120" s="1343"/>
      <c r="W120" s="1343"/>
      <c r="X120" s="1343"/>
      <c r="Y120" s="1343"/>
      <c r="Z120" s="1343"/>
      <c r="AA120" s="1343"/>
      <c r="AB120" s="1343"/>
      <c r="AC120" s="1343"/>
      <c r="AD120" s="1343"/>
      <c r="AE120" s="1343"/>
      <c r="AF120" s="1343"/>
      <c r="AG120" s="44" t="s">
        <v>17</v>
      </c>
      <c r="AH120" s="50">
        <f>$AH$8</f>
        <v>0.96499999999999997</v>
      </c>
      <c r="AI120" s="1347"/>
      <c r="AJ120" s="1348"/>
      <c r="AK120" s="1349"/>
      <c r="AL120" s="1221"/>
      <c r="AM120" s="1222"/>
      <c r="AN120" s="1223"/>
      <c r="AO120" s="487"/>
      <c r="AP120" s="233"/>
      <c r="AQ120" s="25"/>
      <c r="AR120" s="25"/>
      <c r="AS120" s="25"/>
      <c r="AT120" s="25"/>
      <c r="AU120" s="25"/>
      <c r="AV120" s="25"/>
      <c r="AW120" s="38"/>
      <c r="AX120" s="35">
        <f>ROUND(ROUND(K121*AH120,0)*AM123,0)</f>
        <v>428</v>
      </c>
      <c r="AY120" s="232"/>
    </row>
    <row r="121" spans="1:51" ht="17.100000000000001" customHeight="1" x14ac:dyDescent="0.15">
      <c r="A121" s="32">
        <v>44</v>
      </c>
      <c r="B121" s="33" t="s">
        <v>8080</v>
      </c>
      <c r="C121" s="34" t="s">
        <v>10235</v>
      </c>
      <c r="D121" s="471"/>
      <c r="E121" s="490"/>
      <c r="F121" s="424"/>
      <c r="G121" s="1088"/>
      <c r="H121" s="1089"/>
      <c r="I121" s="1089"/>
      <c r="J121" s="1090"/>
      <c r="K121" s="1280">
        <f>'16就労移行支援(養成・基本)'!K347</f>
        <v>633</v>
      </c>
      <c r="L121" s="1108"/>
      <c r="M121" s="4" t="s">
        <v>21</v>
      </c>
      <c r="N121" s="22"/>
      <c r="O121" s="465"/>
      <c r="P121" s="466"/>
      <c r="Q121" s="466"/>
      <c r="R121" s="466"/>
      <c r="S121" s="466"/>
      <c r="T121" s="466"/>
      <c r="U121" s="466"/>
      <c r="V121" s="466"/>
      <c r="W121" s="466"/>
      <c r="X121" s="466"/>
      <c r="Y121" s="466"/>
      <c r="Z121" s="466"/>
      <c r="AA121" s="466"/>
      <c r="AB121" s="466"/>
      <c r="AC121" s="466"/>
      <c r="AD121" s="466"/>
      <c r="AE121" s="466"/>
      <c r="AF121" s="466"/>
      <c r="AG121" s="466"/>
      <c r="AH121" s="466"/>
      <c r="AI121" s="1347"/>
      <c r="AJ121" s="1348"/>
      <c r="AK121" s="1349"/>
      <c r="AL121" s="1221"/>
      <c r="AM121" s="1222"/>
      <c r="AN121" s="1223"/>
      <c r="AO121" s="412" t="s">
        <v>10123</v>
      </c>
      <c r="AP121" s="488"/>
      <c r="AQ121" s="488"/>
      <c r="AR121" s="488"/>
      <c r="AS121" s="488"/>
      <c r="AT121" s="488"/>
      <c r="AU121" s="48"/>
      <c r="AV121" s="48"/>
      <c r="AW121" s="49"/>
      <c r="AX121" s="35">
        <f>ROUND(ROUND(K121*AM123,0)*AV122,0)</f>
        <v>421</v>
      </c>
      <c r="AY121" s="31"/>
    </row>
    <row r="122" spans="1:51" ht="17.100000000000001" customHeight="1" x14ac:dyDescent="0.15">
      <c r="A122" s="32">
        <v>44</v>
      </c>
      <c r="B122" s="33" t="s">
        <v>8082</v>
      </c>
      <c r="C122" s="34" t="s">
        <v>10236</v>
      </c>
      <c r="D122" s="471"/>
      <c r="E122" s="490"/>
      <c r="F122" s="424"/>
      <c r="G122" s="36"/>
      <c r="H122" s="29"/>
      <c r="I122" s="29"/>
      <c r="J122" s="37"/>
      <c r="K122" s="4"/>
      <c r="N122" s="21"/>
      <c r="O122" s="1342" t="s">
        <v>4829</v>
      </c>
      <c r="P122" s="1343"/>
      <c r="Q122" s="1343"/>
      <c r="R122" s="1343"/>
      <c r="S122" s="1343"/>
      <c r="T122" s="1343"/>
      <c r="U122" s="1343"/>
      <c r="V122" s="1343"/>
      <c r="W122" s="1343"/>
      <c r="X122" s="1343"/>
      <c r="Y122" s="1343"/>
      <c r="Z122" s="1343"/>
      <c r="AA122" s="1343"/>
      <c r="AB122" s="1343"/>
      <c r="AC122" s="1343"/>
      <c r="AD122" s="1343"/>
      <c r="AE122" s="1343"/>
      <c r="AF122" s="1343"/>
      <c r="AG122" s="44" t="s">
        <v>17</v>
      </c>
      <c r="AH122" s="50">
        <f>$AH$8</f>
        <v>0.96499999999999997</v>
      </c>
      <c r="AI122" s="1347"/>
      <c r="AJ122" s="1348"/>
      <c r="AK122" s="1349"/>
      <c r="AL122" s="1221"/>
      <c r="AM122" s="1222"/>
      <c r="AN122" s="1223"/>
      <c r="AO122" s="489"/>
      <c r="AP122" s="360"/>
      <c r="AQ122" s="360"/>
      <c r="AR122" s="360"/>
      <c r="AS122" s="360"/>
      <c r="AT122" s="360"/>
      <c r="AU122" s="26" t="s">
        <v>17</v>
      </c>
      <c r="AV122" s="1170">
        <f>$AV$10</f>
        <v>0.95</v>
      </c>
      <c r="AW122" s="1171"/>
      <c r="AX122" s="35">
        <f>ROUND(ROUND(ROUND(K121*AH122,0)*AM123,0)*AV122,0)</f>
        <v>407</v>
      </c>
      <c r="AY122" s="31"/>
    </row>
    <row r="123" spans="1:51" ht="17.100000000000001" customHeight="1" x14ac:dyDescent="0.15">
      <c r="A123" s="32">
        <v>44</v>
      </c>
      <c r="B123" s="33" t="s">
        <v>8084</v>
      </c>
      <c r="C123" s="34" t="s">
        <v>10237</v>
      </c>
      <c r="D123" s="471"/>
      <c r="E123" s="490"/>
      <c r="F123" s="424"/>
      <c r="G123" s="36"/>
      <c r="H123" s="29"/>
      <c r="I123" s="29"/>
      <c r="J123" s="37"/>
      <c r="K123" s="1085" t="s">
        <v>4840</v>
      </c>
      <c r="L123" s="1086"/>
      <c r="M123" s="1086"/>
      <c r="N123" s="1087"/>
      <c r="O123" s="465"/>
      <c r="P123" s="466"/>
      <c r="Q123" s="466"/>
      <c r="R123" s="466"/>
      <c r="S123" s="466"/>
      <c r="T123" s="466"/>
      <c r="U123" s="466"/>
      <c r="V123" s="466"/>
      <c r="W123" s="466"/>
      <c r="X123" s="466"/>
      <c r="Y123" s="466"/>
      <c r="Z123" s="466"/>
      <c r="AA123" s="466"/>
      <c r="AB123" s="466"/>
      <c r="AC123" s="466"/>
      <c r="AD123" s="466"/>
      <c r="AE123" s="466"/>
      <c r="AF123" s="466"/>
      <c r="AG123" s="466"/>
      <c r="AH123" s="466"/>
      <c r="AI123" s="1347"/>
      <c r="AJ123" s="1348"/>
      <c r="AK123" s="1349"/>
      <c r="AL123" s="23" t="s">
        <v>17</v>
      </c>
      <c r="AM123" s="1158">
        <f>$AM$11</f>
        <v>0.7</v>
      </c>
      <c r="AN123" s="1159"/>
      <c r="AO123" s="485"/>
      <c r="AP123" s="486"/>
      <c r="AQ123" s="40"/>
      <c r="AR123" s="40"/>
      <c r="AS123" s="40"/>
      <c r="AT123" s="40"/>
      <c r="AU123" s="40"/>
      <c r="AV123" s="40"/>
      <c r="AW123" s="41"/>
      <c r="AX123" s="35">
        <f>ROUND(K125*AM123,0)</f>
        <v>368</v>
      </c>
      <c r="AY123" s="31"/>
    </row>
    <row r="124" spans="1:51" ht="17.100000000000001" customHeight="1" x14ac:dyDescent="0.15">
      <c r="A124" s="32">
        <v>44</v>
      </c>
      <c r="B124" s="33" t="s">
        <v>8086</v>
      </c>
      <c r="C124" s="34" t="s">
        <v>10238</v>
      </c>
      <c r="D124" s="471"/>
      <c r="E124" s="490"/>
      <c r="F124" s="424"/>
      <c r="G124" s="36"/>
      <c r="H124" s="29"/>
      <c r="I124" s="29"/>
      <c r="J124" s="37"/>
      <c r="K124" s="1088"/>
      <c r="L124" s="1089"/>
      <c r="M124" s="1089"/>
      <c r="N124" s="1090"/>
      <c r="O124" s="1342" t="s">
        <v>4829</v>
      </c>
      <c r="P124" s="1343"/>
      <c r="Q124" s="1343"/>
      <c r="R124" s="1343"/>
      <c r="S124" s="1343"/>
      <c r="T124" s="1343"/>
      <c r="U124" s="1343"/>
      <c r="V124" s="1343"/>
      <c r="W124" s="1343"/>
      <c r="X124" s="1343"/>
      <c r="Y124" s="1343"/>
      <c r="Z124" s="1343"/>
      <c r="AA124" s="1343"/>
      <c r="AB124" s="1343"/>
      <c r="AC124" s="1343"/>
      <c r="AD124" s="1343"/>
      <c r="AE124" s="1343"/>
      <c r="AF124" s="1343"/>
      <c r="AG124" s="44" t="s">
        <v>17</v>
      </c>
      <c r="AH124" s="50">
        <f>$AH$8</f>
        <v>0.96499999999999997</v>
      </c>
      <c r="AI124" s="1347"/>
      <c r="AJ124" s="1348"/>
      <c r="AK124" s="1349"/>
      <c r="AL124" s="93"/>
      <c r="AM124" s="2"/>
      <c r="AN124" s="2"/>
      <c r="AO124" s="487"/>
      <c r="AP124" s="233"/>
      <c r="AQ124" s="25"/>
      <c r="AR124" s="25"/>
      <c r="AS124" s="25"/>
      <c r="AT124" s="25"/>
      <c r="AU124" s="25"/>
      <c r="AV124" s="25"/>
      <c r="AW124" s="38"/>
      <c r="AX124" s="35">
        <f>ROUND(ROUND(K125*AH124,0)*AM123,0)</f>
        <v>356</v>
      </c>
      <c r="AY124" s="31"/>
    </row>
    <row r="125" spans="1:51" ht="17.100000000000001" customHeight="1" x14ac:dyDescent="0.15">
      <c r="A125" s="32">
        <v>44</v>
      </c>
      <c r="B125" s="33" t="s">
        <v>8088</v>
      </c>
      <c r="C125" s="34" t="s">
        <v>10239</v>
      </c>
      <c r="D125" s="471"/>
      <c r="E125" s="490"/>
      <c r="F125" s="424"/>
      <c r="G125" s="36"/>
      <c r="H125" s="29"/>
      <c r="I125" s="29"/>
      <c r="J125" s="37"/>
      <c r="K125" s="1280">
        <f>'16就労移行支援(養成・基本)'!K359</f>
        <v>526</v>
      </c>
      <c r="L125" s="1108"/>
      <c r="M125" s="4" t="s">
        <v>21</v>
      </c>
      <c r="N125" s="22"/>
      <c r="O125" s="465"/>
      <c r="P125" s="466"/>
      <c r="Q125" s="466"/>
      <c r="R125" s="466"/>
      <c r="S125" s="466"/>
      <c r="T125" s="466"/>
      <c r="U125" s="466"/>
      <c r="V125" s="466"/>
      <c r="W125" s="466"/>
      <c r="X125" s="466"/>
      <c r="Y125" s="466"/>
      <c r="Z125" s="466"/>
      <c r="AA125" s="466"/>
      <c r="AB125" s="466"/>
      <c r="AC125" s="466"/>
      <c r="AD125" s="466"/>
      <c r="AE125" s="466"/>
      <c r="AF125" s="466"/>
      <c r="AG125" s="466"/>
      <c r="AH125" s="466"/>
      <c r="AI125" s="491"/>
      <c r="AJ125" s="167"/>
      <c r="AK125" s="314"/>
      <c r="AO125" s="412" t="s">
        <v>10123</v>
      </c>
      <c r="AP125" s="488"/>
      <c r="AQ125" s="488"/>
      <c r="AR125" s="488"/>
      <c r="AS125" s="488"/>
      <c r="AT125" s="488"/>
      <c r="AU125" s="48"/>
      <c r="AV125" s="48"/>
      <c r="AW125" s="49"/>
      <c r="AX125" s="35">
        <f>ROUND(ROUND(K125*AM123,0)*AV126,0)</f>
        <v>350</v>
      </c>
      <c r="AY125" s="31"/>
    </row>
    <row r="126" spans="1:51" ht="17.100000000000001" customHeight="1" x14ac:dyDescent="0.15">
      <c r="A126" s="32">
        <v>44</v>
      </c>
      <c r="B126" s="33" t="s">
        <v>8090</v>
      </c>
      <c r="C126" s="34" t="s">
        <v>10240</v>
      </c>
      <c r="D126" s="471"/>
      <c r="E126" s="490"/>
      <c r="F126" s="424"/>
      <c r="G126" s="36"/>
      <c r="H126" s="29"/>
      <c r="I126" s="29"/>
      <c r="J126" s="37"/>
      <c r="K126" s="4"/>
      <c r="N126" s="21"/>
      <c r="O126" s="1342" t="s">
        <v>4829</v>
      </c>
      <c r="P126" s="1343"/>
      <c r="Q126" s="1343"/>
      <c r="R126" s="1343"/>
      <c r="S126" s="1343"/>
      <c r="T126" s="1343"/>
      <c r="U126" s="1343"/>
      <c r="V126" s="1343"/>
      <c r="W126" s="1343"/>
      <c r="X126" s="1343"/>
      <c r="Y126" s="1343"/>
      <c r="Z126" s="1343"/>
      <c r="AA126" s="1343"/>
      <c r="AB126" s="1343"/>
      <c r="AC126" s="1343"/>
      <c r="AD126" s="1343"/>
      <c r="AE126" s="1343"/>
      <c r="AF126" s="1343"/>
      <c r="AG126" s="44" t="s">
        <v>17</v>
      </c>
      <c r="AH126" s="50">
        <f>$AH$8</f>
        <v>0.96499999999999997</v>
      </c>
      <c r="AI126" s="491"/>
      <c r="AJ126" s="419"/>
      <c r="AK126" s="425"/>
      <c r="AO126" s="489"/>
      <c r="AP126" s="360"/>
      <c r="AQ126" s="360"/>
      <c r="AR126" s="360"/>
      <c r="AS126" s="360"/>
      <c r="AT126" s="360"/>
      <c r="AU126" s="26" t="s">
        <v>17</v>
      </c>
      <c r="AV126" s="1170">
        <f>$AV$10</f>
        <v>0.95</v>
      </c>
      <c r="AW126" s="1171"/>
      <c r="AX126" s="35">
        <f>ROUND(ROUND(ROUND(K125*AH126,0)*AM123,0)*AV126,0)</f>
        <v>338</v>
      </c>
      <c r="AY126" s="31"/>
    </row>
    <row r="127" spans="1:51" ht="17.100000000000001" customHeight="1" x14ac:dyDescent="0.15">
      <c r="A127" s="32">
        <v>44</v>
      </c>
      <c r="B127" s="33" t="s">
        <v>8092</v>
      </c>
      <c r="C127" s="34" t="s">
        <v>10241</v>
      </c>
      <c r="D127" s="471"/>
      <c r="E127" s="490"/>
      <c r="F127" s="424"/>
      <c r="G127" s="36"/>
      <c r="H127" s="29"/>
      <c r="I127" s="29"/>
      <c r="J127" s="37"/>
      <c r="K127" s="1085" t="s">
        <v>4853</v>
      </c>
      <c r="L127" s="1086"/>
      <c r="M127" s="1086"/>
      <c r="N127" s="1087"/>
      <c r="O127" s="465"/>
      <c r="P127" s="466"/>
      <c r="Q127" s="466"/>
      <c r="R127" s="466"/>
      <c r="S127" s="466"/>
      <c r="T127" s="466"/>
      <c r="U127" s="466"/>
      <c r="V127" s="466"/>
      <c r="W127" s="466"/>
      <c r="X127" s="466"/>
      <c r="Y127" s="466"/>
      <c r="Z127" s="466"/>
      <c r="AA127" s="466"/>
      <c r="AB127" s="466"/>
      <c r="AC127" s="466"/>
      <c r="AD127" s="466"/>
      <c r="AE127" s="466"/>
      <c r="AF127" s="466"/>
      <c r="AG127" s="466"/>
      <c r="AH127" s="466"/>
      <c r="AI127" s="93"/>
      <c r="AJ127" s="167"/>
      <c r="AK127" s="314"/>
      <c r="AL127" s="93"/>
      <c r="AM127" s="2"/>
      <c r="AN127" s="2"/>
      <c r="AO127" s="485"/>
      <c r="AP127" s="486"/>
      <c r="AQ127" s="40"/>
      <c r="AR127" s="40"/>
      <c r="AS127" s="40"/>
      <c r="AT127" s="40"/>
      <c r="AU127" s="40"/>
      <c r="AV127" s="40"/>
      <c r="AW127" s="41"/>
      <c r="AX127" s="35">
        <f>ROUND(K129*AM123,0)</f>
        <v>295</v>
      </c>
      <c r="AY127" s="31"/>
    </row>
    <row r="128" spans="1:51" ht="17.100000000000001" customHeight="1" x14ac:dyDescent="0.15">
      <c r="A128" s="32">
        <v>44</v>
      </c>
      <c r="B128" s="33" t="s">
        <v>8094</v>
      </c>
      <c r="C128" s="34" t="s">
        <v>10242</v>
      </c>
      <c r="D128" s="471"/>
      <c r="E128" s="490"/>
      <c r="F128" s="424"/>
      <c r="G128" s="36"/>
      <c r="H128" s="29"/>
      <c r="I128" s="29"/>
      <c r="J128" s="37"/>
      <c r="K128" s="1088"/>
      <c r="L128" s="1089"/>
      <c r="M128" s="1089"/>
      <c r="N128" s="1090"/>
      <c r="O128" s="1342" t="s">
        <v>4829</v>
      </c>
      <c r="P128" s="1343"/>
      <c r="Q128" s="1343"/>
      <c r="R128" s="1343"/>
      <c r="S128" s="1343"/>
      <c r="T128" s="1343"/>
      <c r="U128" s="1343"/>
      <c r="V128" s="1343"/>
      <c r="W128" s="1343"/>
      <c r="X128" s="1343"/>
      <c r="Y128" s="1343"/>
      <c r="Z128" s="1343"/>
      <c r="AA128" s="1343"/>
      <c r="AB128" s="1343"/>
      <c r="AC128" s="1343"/>
      <c r="AD128" s="1343"/>
      <c r="AE128" s="1343"/>
      <c r="AF128" s="1343"/>
      <c r="AG128" s="44" t="s">
        <v>17</v>
      </c>
      <c r="AH128" s="50">
        <f>$AH$8</f>
        <v>0.96499999999999997</v>
      </c>
      <c r="AI128" s="93"/>
      <c r="AJ128" s="419"/>
      <c r="AK128" s="425"/>
      <c r="AL128" s="93"/>
      <c r="AM128" s="2"/>
      <c r="AN128" s="2"/>
      <c r="AO128" s="487"/>
      <c r="AP128" s="233"/>
      <c r="AQ128" s="25"/>
      <c r="AR128" s="25"/>
      <c r="AS128" s="25"/>
      <c r="AT128" s="25"/>
      <c r="AU128" s="25"/>
      <c r="AV128" s="25"/>
      <c r="AW128" s="38"/>
      <c r="AX128" s="35">
        <f>ROUND(ROUND(K129*AH128,0)*AM123,0)</f>
        <v>284</v>
      </c>
      <c r="AY128" s="31"/>
    </row>
    <row r="129" spans="1:51" ht="17.100000000000001" customHeight="1" x14ac:dyDescent="0.15">
      <c r="A129" s="32">
        <v>44</v>
      </c>
      <c r="B129" s="33" t="s">
        <v>8096</v>
      </c>
      <c r="C129" s="34" t="s">
        <v>10243</v>
      </c>
      <c r="D129" s="471"/>
      <c r="E129" s="490"/>
      <c r="F129" s="424"/>
      <c r="G129" s="36"/>
      <c r="H129" s="29"/>
      <c r="I129" s="29"/>
      <c r="J129" s="37"/>
      <c r="K129" s="1280">
        <f>'16就労移行支援(養成・基本)'!K371</f>
        <v>421</v>
      </c>
      <c r="L129" s="1108"/>
      <c r="M129" s="4" t="s">
        <v>21</v>
      </c>
      <c r="N129" s="22"/>
      <c r="O129" s="465"/>
      <c r="P129" s="466"/>
      <c r="Q129" s="466"/>
      <c r="R129" s="466"/>
      <c r="S129" s="466"/>
      <c r="T129" s="466"/>
      <c r="U129" s="466"/>
      <c r="V129" s="466"/>
      <c r="W129" s="466"/>
      <c r="X129" s="466"/>
      <c r="Y129" s="466"/>
      <c r="Z129" s="466"/>
      <c r="AA129" s="466"/>
      <c r="AB129" s="466"/>
      <c r="AC129" s="466"/>
      <c r="AD129" s="466"/>
      <c r="AE129" s="466"/>
      <c r="AF129" s="466"/>
      <c r="AG129" s="466"/>
      <c r="AH129" s="466"/>
      <c r="AI129" s="491"/>
      <c r="AJ129" s="167"/>
      <c r="AK129" s="314"/>
      <c r="AO129" s="412" t="s">
        <v>10123</v>
      </c>
      <c r="AP129" s="488"/>
      <c r="AQ129" s="488"/>
      <c r="AR129" s="488"/>
      <c r="AS129" s="488"/>
      <c r="AT129" s="488"/>
      <c r="AU129" s="48"/>
      <c r="AV129" s="48"/>
      <c r="AW129" s="49"/>
      <c r="AX129" s="35">
        <f>ROUND(ROUND(K129*AM123,0)*AV130,0)</f>
        <v>280</v>
      </c>
      <c r="AY129" s="31"/>
    </row>
    <row r="130" spans="1:51" ht="17.100000000000001" customHeight="1" x14ac:dyDescent="0.15">
      <c r="A130" s="32">
        <v>44</v>
      </c>
      <c r="B130" s="33" t="s">
        <v>8098</v>
      </c>
      <c r="C130" s="34" t="s">
        <v>10244</v>
      </c>
      <c r="D130" s="471"/>
      <c r="E130" s="490"/>
      <c r="F130" s="424"/>
      <c r="G130" s="36"/>
      <c r="H130" s="29"/>
      <c r="I130" s="29"/>
      <c r="J130" s="37"/>
      <c r="K130" s="4"/>
      <c r="N130" s="21"/>
      <c r="O130" s="1342" t="s">
        <v>4829</v>
      </c>
      <c r="P130" s="1343"/>
      <c r="Q130" s="1343"/>
      <c r="R130" s="1343"/>
      <c r="S130" s="1343"/>
      <c r="T130" s="1343"/>
      <c r="U130" s="1343"/>
      <c r="V130" s="1343"/>
      <c r="W130" s="1343"/>
      <c r="X130" s="1343"/>
      <c r="Y130" s="1343"/>
      <c r="Z130" s="1343"/>
      <c r="AA130" s="1343"/>
      <c r="AB130" s="1343"/>
      <c r="AC130" s="1343"/>
      <c r="AD130" s="1343"/>
      <c r="AE130" s="1343"/>
      <c r="AF130" s="1343"/>
      <c r="AG130" s="44" t="s">
        <v>17</v>
      </c>
      <c r="AH130" s="50">
        <f>$AH$8</f>
        <v>0.96499999999999997</v>
      </c>
      <c r="AI130" s="491"/>
      <c r="AJ130" s="419"/>
      <c r="AK130" s="425"/>
      <c r="AO130" s="489"/>
      <c r="AP130" s="360"/>
      <c r="AQ130" s="360"/>
      <c r="AR130" s="360"/>
      <c r="AS130" s="360"/>
      <c r="AT130" s="360"/>
      <c r="AU130" s="26" t="s">
        <v>17</v>
      </c>
      <c r="AV130" s="1170">
        <f>$AV$10</f>
        <v>0.95</v>
      </c>
      <c r="AW130" s="1171"/>
      <c r="AX130" s="35">
        <f>ROUND(ROUND(ROUND(K129*AH130,0)*AM123,0)*AV130,0)</f>
        <v>270</v>
      </c>
      <c r="AY130" s="31"/>
    </row>
    <row r="131" spans="1:51" ht="17.100000000000001" customHeight="1" x14ac:dyDescent="0.15">
      <c r="A131" s="32">
        <v>44</v>
      </c>
      <c r="B131" s="33" t="s">
        <v>8100</v>
      </c>
      <c r="C131" s="34" t="s">
        <v>10245</v>
      </c>
      <c r="D131" s="471"/>
      <c r="E131" s="490"/>
      <c r="F131" s="424"/>
      <c r="G131" s="36"/>
      <c r="H131" s="29"/>
      <c r="I131" s="29"/>
      <c r="J131" s="37"/>
      <c r="K131" s="1085" t="s">
        <v>4866</v>
      </c>
      <c r="L131" s="1086"/>
      <c r="M131" s="1086"/>
      <c r="N131" s="1087"/>
      <c r="O131" s="465"/>
      <c r="P131" s="466"/>
      <c r="Q131" s="466"/>
      <c r="R131" s="466"/>
      <c r="S131" s="466"/>
      <c r="T131" s="466"/>
      <c r="U131" s="466"/>
      <c r="V131" s="466"/>
      <c r="W131" s="466"/>
      <c r="X131" s="466"/>
      <c r="Y131" s="466"/>
      <c r="Z131" s="466"/>
      <c r="AA131" s="466"/>
      <c r="AB131" s="466"/>
      <c r="AC131" s="466"/>
      <c r="AD131" s="466"/>
      <c r="AE131" s="466"/>
      <c r="AF131" s="466"/>
      <c r="AG131" s="466"/>
      <c r="AH131" s="466"/>
      <c r="AI131" s="491"/>
      <c r="AJ131" s="419"/>
      <c r="AK131" s="425"/>
      <c r="AO131" s="485"/>
      <c r="AP131" s="486"/>
      <c r="AQ131" s="40"/>
      <c r="AR131" s="40"/>
      <c r="AS131" s="40"/>
      <c r="AT131" s="40"/>
      <c r="AU131" s="40"/>
      <c r="AV131" s="40"/>
      <c r="AW131" s="41"/>
      <c r="AX131" s="35">
        <f>ROUND(K133*AM$123,0)</f>
        <v>242</v>
      </c>
      <c r="AY131" s="31"/>
    </row>
    <row r="132" spans="1:51" ht="17.100000000000001" customHeight="1" x14ac:dyDescent="0.15">
      <c r="A132" s="32">
        <v>44</v>
      </c>
      <c r="B132" s="33" t="s">
        <v>8102</v>
      </c>
      <c r="C132" s="34" t="s">
        <v>10246</v>
      </c>
      <c r="D132" s="471"/>
      <c r="E132" s="490"/>
      <c r="F132" s="424"/>
      <c r="G132" s="36"/>
      <c r="H132" s="29"/>
      <c r="I132" s="29"/>
      <c r="J132" s="37"/>
      <c r="K132" s="1088"/>
      <c r="L132" s="1089"/>
      <c r="M132" s="1089"/>
      <c r="N132" s="1090"/>
      <c r="O132" s="1342" t="s">
        <v>4829</v>
      </c>
      <c r="P132" s="1343"/>
      <c r="Q132" s="1343"/>
      <c r="R132" s="1343"/>
      <c r="S132" s="1343"/>
      <c r="T132" s="1343"/>
      <c r="U132" s="1343"/>
      <c r="V132" s="1343"/>
      <c r="W132" s="1343"/>
      <c r="X132" s="1343"/>
      <c r="Y132" s="1343"/>
      <c r="Z132" s="1343"/>
      <c r="AA132" s="1343"/>
      <c r="AB132" s="1343"/>
      <c r="AC132" s="1343"/>
      <c r="AD132" s="1343"/>
      <c r="AE132" s="1343"/>
      <c r="AF132" s="1343"/>
      <c r="AG132" s="44" t="s">
        <v>17</v>
      </c>
      <c r="AH132" s="50">
        <f>$AH$8</f>
        <v>0.96499999999999997</v>
      </c>
      <c r="AI132" s="491"/>
      <c r="AJ132" s="492"/>
      <c r="AK132" s="493"/>
      <c r="AO132" s="487"/>
      <c r="AP132" s="233"/>
      <c r="AQ132" s="25"/>
      <c r="AR132" s="25"/>
      <c r="AS132" s="25"/>
      <c r="AT132" s="25"/>
      <c r="AU132" s="25"/>
      <c r="AV132" s="25"/>
      <c r="AW132" s="38"/>
      <c r="AX132" s="35">
        <f>ROUND(ROUND(K133*AH132,0)*AM$123,0)</f>
        <v>233</v>
      </c>
      <c r="AY132" s="31"/>
    </row>
    <row r="133" spans="1:51" ht="17.100000000000001" customHeight="1" x14ac:dyDescent="0.15">
      <c r="A133" s="32">
        <v>44</v>
      </c>
      <c r="B133" s="33" t="s">
        <v>8104</v>
      </c>
      <c r="C133" s="34" t="s">
        <v>10247</v>
      </c>
      <c r="D133" s="471"/>
      <c r="E133" s="490"/>
      <c r="F133" s="424"/>
      <c r="G133" s="36"/>
      <c r="H133" s="29"/>
      <c r="I133" s="29"/>
      <c r="J133" s="37"/>
      <c r="K133" s="1280">
        <f>'16就労移行支援(養成・基本)'!K383</f>
        <v>345</v>
      </c>
      <c r="L133" s="1108"/>
      <c r="M133" s="4" t="s">
        <v>21</v>
      </c>
      <c r="N133" s="22"/>
      <c r="O133" s="465"/>
      <c r="P133" s="466"/>
      <c r="Q133" s="466"/>
      <c r="R133" s="466"/>
      <c r="S133" s="466"/>
      <c r="T133" s="466"/>
      <c r="U133" s="466"/>
      <c r="V133" s="466"/>
      <c r="W133" s="466"/>
      <c r="X133" s="466"/>
      <c r="Y133" s="466"/>
      <c r="Z133" s="466"/>
      <c r="AA133" s="466"/>
      <c r="AB133" s="466"/>
      <c r="AC133" s="466"/>
      <c r="AD133" s="466"/>
      <c r="AE133" s="466"/>
      <c r="AF133" s="466"/>
      <c r="AG133" s="466"/>
      <c r="AH133" s="466"/>
      <c r="AI133" s="494"/>
      <c r="AJ133" s="167"/>
      <c r="AK133" s="314"/>
      <c r="AO133" s="412" t="s">
        <v>10123</v>
      </c>
      <c r="AP133" s="488"/>
      <c r="AQ133" s="488"/>
      <c r="AR133" s="488"/>
      <c r="AS133" s="488"/>
      <c r="AT133" s="488"/>
      <c r="AU133" s="48"/>
      <c r="AV133" s="48"/>
      <c r="AW133" s="49"/>
      <c r="AX133" s="35">
        <f>ROUND(ROUND(K133*AM$123,0)*AV134,0)</f>
        <v>230</v>
      </c>
      <c r="AY133" s="31"/>
    </row>
    <row r="134" spans="1:51" ht="17.100000000000001" customHeight="1" x14ac:dyDescent="0.15">
      <c r="A134" s="32">
        <v>44</v>
      </c>
      <c r="B134" s="33" t="s">
        <v>8106</v>
      </c>
      <c r="C134" s="34" t="s">
        <v>10248</v>
      </c>
      <c r="D134" s="471"/>
      <c r="E134" s="490"/>
      <c r="F134" s="424"/>
      <c r="G134" s="36"/>
      <c r="H134" s="29"/>
      <c r="I134" s="29"/>
      <c r="J134" s="37"/>
      <c r="K134" s="4"/>
      <c r="N134" s="21"/>
      <c r="O134" s="1342" t="s">
        <v>4829</v>
      </c>
      <c r="P134" s="1343"/>
      <c r="Q134" s="1343"/>
      <c r="R134" s="1343"/>
      <c r="S134" s="1343"/>
      <c r="T134" s="1343"/>
      <c r="U134" s="1343"/>
      <c r="V134" s="1343"/>
      <c r="W134" s="1343"/>
      <c r="X134" s="1343"/>
      <c r="Y134" s="1343"/>
      <c r="Z134" s="1343"/>
      <c r="AA134" s="1343"/>
      <c r="AB134" s="1343"/>
      <c r="AC134" s="1343"/>
      <c r="AD134" s="1343"/>
      <c r="AE134" s="1343"/>
      <c r="AF134" s="1343"/>
      <c r="AG134" s="44" t="s">
        <v>17</v>
      </c>
      <c r="AH134" s="50">
        <f>$AH$8</f>
        <v>0.96499999999999997</v>
      </c>
      <c r="AI134" s="491"/>
      <c r="AJ134" s="419"/>
      <c r="AK134" s="425"/>
      <c r="AO134" s="489"/>
      <c r="AP134" s="360"/>
      <c r="AQ134" s="360"/>
      <c r="AR134" s="360"/>
      <c r="AS134" s="360"/>
      <c r="AT134" s="360"/>
      <c r="AU134" s="26" t="s">
        <v>17</v>
      </c>
      <c r="AV134" s="1170">
        <f>$AV$10</f>
        <v>0.95</v>
      </c>
      <c r="AW134" s="1171"/>
      <c r="AX134" s="35">
        <f>ROUND(ROUND(ROUND(K133*AH134,0)*AM$123,0)*AV134,0)</f>
        <v>221</v>
      </c>
      <c r="AY134" s="31"/>
    </row>
    <row r="135" spans="1:51" ht="17.100000000000001" customHeight="1" x14ac:dyDescent="0.15">
      <c r="A135" s="32">
        <v>44</v>
      </c>
      <c r="B135" s="33" t="s">
        <v>8108</v>
      </c>
      <c r="C135" s="34" t="s">
        <v>10249</v>
      </c>
      <c r="D135" s="471"/>
      <c r="E135" s="490"/>
      <c r="F135" s="424"/>
      <c r="G135" s="36"/>
      <c r="H135" s="29"/>
      <c r="I135" s="29"/>
      <c r="J135" s="37"/>
      <c r="K135" s="1085" t="s">
        <v>4879</v>
      </c>
      <c r="L135" s="1086"/>
      <c r="M135" s="1086"/>
      <c r="N135" s="1087"/>
      <c r="O135" s="465"/>
      <c r="P135" s="466"/>
      <c r="Q135" s="466"/>
      <c r="R135" s="466"/>
      <c r="S135" s="466"/>
      <c r="T135" s="466"/>
      <c r="U135" s="466"/>
      <c r="V135" s="466"/>
      <c r="W135" s="466"/>
      <c r="X135" s="466"/>
      <c r="Y135" s="466"/>
      <c r="Z135" s="466"/>
      <c r="AA135" s="466"/>
      <c r="AB135" s="466"/>
      <c r="AC135" s="466"/>
      <c r="AD135" s="466"/>
      <c r="AE135" s="466"/>
      <c r="AF135" s="466"/>
      <c r="AG135" s="466"/>
      <c r="AH135" s="466"/>
      <c r="AI135" s="484"/>
      <c r="AJ135" s="167"/>
      <c r="AK135" s="314"/>
      <c r="AL135" s="484"/>
      <c r="AM135" s="483"/>
      <c r="AN135" s="483"/>
      <c r="AO135" s="485"/>
      <c r="AP135" s="486"/>
      <c r="AQ135" s="40"/>
      <c r="AR135" s="40"/>
      <c r="AS135" s="40"/>
      <c r="AT135" s="40"/>
      <c r="AU135" s="40"/>
      <c r="AV135" s="40"/>
      <c r="AW135" s="41"/>
      <c r="AX135" s="35">
        <f>ROUND(K137*AM$123,0)</f>
        <v>223</v>
      </c>
      <c r="AY135" s="31"/>
    </row>
    <row r="136" spans="1:51" ht="17.100000000000001" customHeight="1" x14ac:dyDescent="0.15">
      <c r="A136" s="32">
        <v>44</v>
      </c>
      <c r="B136" s="33" t="s">
        <v>8110</v>
      </c>
      <c r="C136" s="34" t="s">
        <v>10250</v>
      </c>
      <c r="D136" s="471"/>
      <c r="E136" s="490"/>
      <c r="F136" s="424"/>
      <c r="G136" s="36"/>
      <c r="H136" s="29"/>
      <c r="I136" s="29"/>
      <c r="J136" s="37"/>
      <c r="K136" s="1088"/>
      <c r="L136" s="1089"/>
      <c r="M136" s="1089"/>
      <c r="N136" s="1090"/>
      <c r="O136" s="1342" t="s">
        <v>4829</v>
      </c>
      <c r="P136" s="1343"/>
      <c r="Q136" s="1343"/>
      <c r="R136" s="1343"/>
      <c r="S136" s="1343"/>
      <c r="T136" s="1343"/>
      <c r="U136" s="1343"/>
      <c r="V136" s="1343"/>
      <c r="W136" s="1343"/>
      <c r="X136" s="1343"/>
      <c r="Y136" s="1343"/>
      <c r="Z136" s="1343"/>
      <c r="AA136" s="1343"/>
      <c r="AB136" s="1343"/>
      <c r="AC136" s="1343"/>
      <c r="AD136" s="1343"/>
      <c r="AE136" s="1343"/>
      <c r="AF136" s="1343"/>
      <c r="AG136" s="44" t="s">
        <v>17</v>
      </c>
      <c r="AH136" s="50">
        <f>$AH$8</f>
        <v>0.96499999999999997</v>
      </c>
      <c r="AI136" s="93"/>
      <c r="AJ136" s="419"/>
      <c r="AK136" s="425"/>
      <c r="AL136" s="93"/>
      <c r="AM136" s="2"/>
      <c r="AN136" s="2"/>
      <c r="AO136" s="487"/>
      <c r="AP136" s="233"/>
      <c r="AQ136" s="25"/>
      <c r="AR136" s="25"/>
      <c r="AS136" s="25"/>
      <c r="AT136" s="25"/>
      <c r="AU136" s="25"/>
      <c r="AV136" s="25"/>
      <c r="AW136" s="38"/>
      <c r="AX136" s="35">
        <f>ROUND(ROUND(K137*AH136,0)*AM$123,0)</f>
        <v>216</v>
      </c>
      <c r="AY136" s="31"/>
    </row>
    <row r="137" spans="1:51" ht="17.100000000000001" customHeight="1" x14ac:dyDescent="0.15">
      <c r="A137" s="32">
        <v>44</v>
      </c>
      <c r="B137" s="33" t="s">
        <v>8112</v>
      </c>
      <c r="C137" s="34" t="s">
        <v>10251</v>
      </c>
      <c r="D137" s="471"/>
      <c r="E137" s="490"/>
      <c r="F137" s="424"/>
      <c r="G137" s="36"/>
      <c r="H137" s="29"/>
      <c r="I137" s="29"/>
      <c r="J137" s="37"/>
      <c r="K137" s="1280">
        <f>'16就労移行支援(養成・基本)'!K395</f>
        <v>319</v>
      </c>
      <c r="L137" s="1108"/>
      <c r="M137" s="4" t="s">
        <v>21</v>
      </c>
      <c r="N137" s="22"/>
      <c r="O137" s="465"/>
      <c r="P137" s="466"/>
      <c r="Q137" s="466"/>
      <c r="R137" s="466"/>
      <c r="S137" s="466"/>
      <c r="T137" s="466"/>
      <c r="U137" s="466"/>
      <c r="V137" s="466"/>
      <c r="W137" s="466"/>
      <c r="X137" s="466"/>
      <c r="Y137" s="466"/>
      <c r="Z137" s="466"/>
      <c r="AA137" s="466"/>
      <c r="AB137" s="466"/>
      <c r="AC137" s="466"/>
      <c r="AD137" s="466"/>
      <c r="AE137" s="466"/>
      <c r="AF137" s="466"/>
      <c r="AG137" s="466"/>
      <c r="AH137" s="466"/>
      <c r="AI137" s="491"/>
      <c r="AJ137" s="167"/>
      <c r="AK137" s="314"/>
      <c r="AO137" s="412" t="s">
        <v>10123</v>
      </c>
      <c r="AP137" s="488"/>
      <c r="AQ137" s="488"/>
      <c r="AR137" s="488"/>
      <c r="AS137" s="488"/>
      <c r="AT137" s="488"/>
      <c r="AU137" s="48"/>
      <c r="AV137" s="48"/>
      <c r="AW137" s="49"/>
      <c r="AX137" s="35">
        <f>ROUND(ROUND(K137*AM$123,0)*AV138,0)</f>
        <v>212</v>
      </c>
      <c r="AY137" s="31"/>
    </row>
    <row r="138" spans="1:51" ht="17.100000000000001" customHeight="1" x14ac:dyDescent="0.15">
      <c r="A138" s="32">
        <v>44</v>
      </c>
      <c r="B138" s="33" t="s">
        <v>8114</v>
      </c>
      <c r="C138" s="34" t="s">
        <v>10252</v>
      </c>
      <c r="D138" s="471"/>
      <c r="E138" s="490"/>
      <c r="F138" s="424"/>
      <c r="G138" s="36"/>
      <c r="H138" s="29"/>
      <c r="I138" s="29"/>
      <c r="J138" s="37"/>
      <c r="K138" s="4"/>
      <c r="N138" s="21"/>
      <c r="O138" s="1342" t="s">
        <v>4829</v>
      </c>
      <c r="P138" s="1343"/>
      <c r="Q138" s="1343"/>
      <c r="R138" s="1343"/>
      <c r="S138" s="1343"/>
      <c r="T138" s="1343"/>
      <c r="U138" s="1343"/>
      <c r="V138" s="1343"/>
      <c r="W138" s="1343"/>
      <c r="X138" s="1343"/>
      <c r="Y138" s="1343"/>
      <c r="Z138" s="1343"/>
      <c r="AA138" s="1343"/>
      <c r="AB138" s="1343"/>
      <c r="AC138" s="1343"/>
      <c r="AD138" s="1343"/>
      <c r="AE138" s="1343"/>
      <c r="AF138" s="1343"/>
      <c r="AG138" s="44" t="s">
        <v>17</v>
      </c>
      <c r="AH138" s="50">
        <f>$AH$8</f>
        <v>0.96499999999999997</v>
      </c>
      <c r="AI138" s="491"/>
      <c r="AJ138" s="419"/>
      <c r="AK138" s="425"/>
      <c r="AO138" s="489"/>
      <c r="AP138" s="360"/>
      <c r="AQ138" s="360"/>
      <c r="AR138" s="360"/>
      <c r="AS138" s="360"/>
      <c r="AT138" s="360"/>
      <c r="AU138" s="26" t="s">
        <v>17</v>
      </c>
      <c r="AV138" s="1170">
        <f>$AV$10</f>
        <v>0.95</v>
      </c>
      <c r="AW138" s="1171"/>
      <c r="AX138" s="35">
        <f>ROUND(ROUND(ROUND(K137*AH138,0)*AM$123,0)*AV138,0)</f>
        <v>205</v>
      </c>
      <c r="AY138" s="31"/>
    </row>
    <row r="139" spans="1:51" ht="17.100000000000001" customHeight="1" x14ac:dyDescent="0.15">
      <c r="A139" s="32">
        <v>44</v>
      </c>
      <c r="B139" s="33" t="s">
        <v>8116</v>
      </c>
      <c r="C139" s="34" t="s">
        <v>10253</v>
      </c>
      <c r="D139" s="471"/>
      <c r="E139" s="490"/>
      <c r="F139" s="424"/>
      <c r="G139" s="36"/>
      <c r="H139" s="29"/>
      <c r="I139" s="29"/>
      <c r="J139" s="37"/>
      <c r="K139" s="1085" t="s">
        <v>4892</v>
      </c>
      <c r="L139" s="1086"/>
      <c r="M139" s="1086"/>
      <c r="N139" s="1087"/>
      <c r="O139" s="465"/>
      <c r="P139" s="466"/>
      <c r="Q139" s="466"/>
      <c r="R139" s="466"/>
      <c r="S139" s="466"/>
      <c r="T139" s="466"/>
      <c r="U139" s="466"/>
      <c r="V139" s="466"/>
      <c r="W139" s="466"/>
      <c r="X139" s="466"/>
      <c r="Y139" s="466"/>
      <c r="Z139" s="466"/>
      <c r="AA139" s="466"/>
      <c r="AB139" s="466"/>
      <c r="AC139" s="466"/>
      <c r="AD139" s="466"/>
      <c r="AE139" s="466"/>
      <c r="AF139" s="466"/>
      <c r="AG139" s="466"/>
      <c r="AH139" s="466"/>
      <c r="AI139" s="93"/>
      <c r="AJ139" s="167"/>
      <c r="AK139" s="314"/>
      <c r="AL139" s="93"/>
      <c r="AM139" s="2"/>
      <c r="AN139" s="2"/>
      <c r="AO139" s="485"/>
      <c r="AP139" s="486"/>
      <c r="AQ139" s="40"/>
      <c r="AR139" s="40"/>
      <c r="AS139" s="40"/>
      <c r="AT139" s="40"/>
      <c r="AU139" s="40"/>
      <c r="AV139" s="40"/>
      <c r="AW139" s="41"/>
      <c r="AX139" s="35">
        <f>ROUND(K141*AM$123,0)</f>
        <v>181</v>
      </c>
      <c r="AY139" s="31"/>
    </row>
    <row r="140" spans="1:51" ht="17.100000000000001" customHeight="1" x14ac:dyDescent="0.15">
      <c r="A140" s="32">
        <v>44</v>
      </c>
      <c r="B140" s="33" t="s">
        <v>8118</v>
      </c>
      <c r="C140" s="34" t="s">
        <v>10254</v>
      </c>
      <c r="D140" s="471"/>
      <c r="E140" s="490"/>
      <c r="F140" s="424"/>
      <c r="G140" s="36"/>
      <c r="H140" s="29"/>
      <c r="I140" s="29"/>
      <c r="J140" s="37"/>
      <c r="K140" s="1088"/>
      <c r="L140" s="1089"/>
      <c r="M140" s="1089"/>
      <c r="N140" s="1090"/>
      <c r="O140" s="1342" t="s">
        <v>4829</v>
      </c>
      <c r="P140" s="1343"/>
      <c r="Q140" s="1343"/>
      <c r="R140" s="1343"/>
      <c r="S140" s="1343"/>
      <c r="T140" s="1343"/>
      <c r="U140" s="1343"/>
      <c r="V140" s="1343"/>
      <c r="W140" s="1343"/>
      <c r="X140" s="1343"/>
      <c r="Y140" s="1343"/>
      <c r="Z140" s="1343"/>
      <c r="AA140" s="1343"/>
      <c r="AB140" s="1343"/>
      <c r="AC140" s="1343"/>
      <c r="AD140" s="1343"/>
      <c r="AE140" s="1343"/>
      <c r="AF140" s="1343"/>
      <c r="AG140" s="44" t="s">
        <v>17</v>
      </c>
      <c r="AH140" s="50">
        <f>$AH$8</f>
        <v>0.96499999999999997</v>
      </c>
      <c r="AI140" s="93"/>
      <c r="AJ140" s="419"/>
      <c r="AK140" s="425"/>
      <c r="AL140" s="93"/>
      <c r="AM140" s="2"/>
      <c r="AN140" s="2"/>
      <c r="AO140" s="487"/>
      <c r="AP140" s="233"/>
      <c r="AQ140" s="25"/>
      <c r="AR140" s="25"/>
      <c r="AS140" s="25"/>
      <c r="AT140" s="25"/>
      <c r="AU140" s="25"/>
      <c r="AV140" s="25"/>
      <c r="AW140" s="38"/>
      <c r="AX140" s="35">
        <f>ROUND(ROUND(K141*AH140,0)*AM$123,0)</f>
        <v>175</v>
      </c>
      <c r="AY140" s="31"/>
    </row>
    <row r="141" spans="1:51" ht="17.100000000000001" customHeight="1" x14ac:dyDescent="0.15">
      <c r="A141" s="32">
        <v>44</v>
      </c>
      <c r="B141" s="33" t="s">
        <v>8120</v>
      </c>
      <c r="C141" s="34" t="s">
        <v>10255</v>
      </c>
      <c r="D141" s="471"/>
      <c r="E141" s="490"/>
      <c r="F141" s="424"/>
      <c r="G141" s="36"/>
      <c r="H141" s="29"/>
      <c r="I141" s="29"/>
      <c r="J141" s="37"/>
      <c r="K141" s="1280">
        <f>'16就労移行支援(養成・基本)'!K407</f>
        <v>259</v>
      </c>
      <c r="L141" s="1108"/>
      <c r="M141" s="4" t="s">
        <v>21</v>
      </c>
      <c r="N141" s="22"/>
      <c r="O141" s="465"/>
      <c r="P141" s="466"/>
      <c r="Q141" s="466"/>
      <c r="R141" s="466"/>
      <c r="S141" s="466"/>
      <c r="T141" s="466"/>
      <c r="U141" s="466"/>
      <c r="V141" s="466"/>
      <c r="W141" s="466"/>
      <c r="X141" s="466"/>
      <c r="Y141" s="466"/>
      <c r="Z141" s="466"/>
      <c r="AA141" s="466"/>
      <c r="AB141" s="466"/>
      <c r="AC141" s="466"/>
      <c r="AD141" s="466"/>
      <c r="AE141" s="466"/>
      <c r="AF141" s="466"/>
      <c r="AG141" s="466"/>
      <c r="AH141" s="466"/>
      <c r="AI141" s="491"/>
      <c r="AJ141" s="167"/>
      <c r="AK141" s="314"/>
      <c r="AO141" s="412" t="s">
        <v>10123</v>
      </c>
      <c r="AP141" s="488"/>
      <c r="AQ141" s="488"/>
      <c r="AR141" s="488"/>
      <c r="AS141" s="488"/>
      <c r="AT141" s="488"/>
      <c r="AU141" s="48"/>
      <c r="AV141" s="48"/>
      <c r="AW141" s="49"/>
      <c r="AX141" s="35">
        <f>ROUND(ROUND(K141*AM$123,0)*AV142,0)</f>
        <v>172</v>
      </c>
      <c r="AY141" s="31"/>
    </row>
    <row r="142" spans="1:51" ht="17.100000000000001" customHeight="1" x14ac:dyDescent="0.15">
      <c r="A142" s="32">
        <v>44</v>
      </c>
      <c r="B142" s="33" t="s">
        <v>8122</v>
      </c>
      <c r="C142" s="34" t="s">
        <v>10256</v>
      </c>
      <c r="D142" s="471"/>
      <c r="E142" s="490"/>
      <c r="F142" s="424"/>
      <c r="G142" s="36"/>
      <c r="H142" s="29"/>
      <c r="I142" s="29"/>
      <c r="J142" s="37"/>
      <c r="K142" s="4"/>
      <c r="N142" s="21"/>
      <c r="O142" s="1342" t="s">
        <v>4829</v>
      </c>
      <c r="P142" s="1343"/>
      <c r="Q142" s="1343"/>
      <c r="R142" s="1343"/>
      <c r="S142" s="1343"/>
      <c r="T142" s="1343"/>
      <c r="U142" s="1343"/>
      <c r="V142" s="1343"/>
      <c r="W142" s="1343"/>
      <c r="X142" s="1343"/>
      <c r="Y142" s="1343"/>
      <c r="Z142" s="1343"/>
      <c r="AA142" s="1343"/>
      <c r="AB142" s="1343"/>
      <c r="AC142" s="1343"/>
      <c r="AD142" s="1343"/>
      <c r="AE142" s="1343"/>
      <c r="AF142" s="1343"/>
      <c r="AG142" s="44" t="s">
        <v>17</v>
      </c>
      <c r="AH142" s="50">
        <f>$AH$8</f>
        <v>0.96499999999999997</v>
      </c>
      <c r="AI142" s="491"/>
      <c r="AJ142" s="419"/>
      <c r="AK142" s="425"/>
      <c r="AO142" s="489"/>
      <c r="AP142" s="360"/>
      <c r="AQ142" s="360"/>
      <c r="AR142" s="360"/>
      <c r="AS142" s="360"/>
      <c r="AT142" s="360"/>
      <c r="AU142" s="26" t="s">
        <v>17</v>
      </c>
      <c r="AV142" s="1170">
        <f>$AV$10</f>
        <v>0.95</v>
      </c>
      <c r="AW142" s="1171"/>
      <c r="AX142" s="35">
        <f>ROUND(ROUND(ROUND(K141*AH142,0)*AM$123,0)*AV142,0)</f>
        <v>166</v>
      </c>
      <c r="AY142" s="31"/>
    </row>
    <row r="143" spans="1:51" ht="17.100000000000001" customHeight="1" x14ac:dyDescent="0.15">
      <c r="A143" s="32">
        <v>44</v>
      </c>
      <c r="B143" s="33" t="s">
        <v>8124</v>
      </c>
      <c r="C143" s="34" t="s">
        <v>10257</v>
      </c>
      <c r="D143" s="471"/>
      <c r="E143" s="490"/>
      <c r="F143" s="424"/>
      <c r="G143" s="36"/>
      <c r="H143" s="29"/>
      <c r="I143" s="29"/>
      <c r="J143" s="37"/>
      <c r="K143" s="1085" t="s">
        <v>4905</v>
      </c>
      <c r="L143" s="1086"/>
      <c r="M143" s="1086"/>
      <c r="N143" s="1087"/>
      <c r="O143" s="465"/>
      <c r="P143" s="466"/>
      <c r="Q143" s="466"/>
      <c r="R143" s="466"/>
      <c r="S143" s="466"/>
      <c r="T143" s="466"/>
      <c r="U143" s="466"/>
      <c r="V143" s="466"/>
      <c r="W143" s="466"/>
      <c r="X143" s="466"/>
      <c r="Y143" s="466"/>
      <c r="Z143" s="466"/>
      <c r="AA143" s="466"/>
      <c r="AB143" s="466"/>
      <c r="AC143" s="466"/>
      <c r="AD143" s="466"/>
      <c r="AE143" s="466"/>
      <c r="AF143" s="466"/>
      <c r="AG143" s="466"/>
      <c r="AH143" s="466"/>
      <c r="AI143" s="491"/>
      <c r="AJ143" s="419"/>
      <c r="AK143" s="425"/>
      <c r="AO143" s="485"/>
      <c r="AP143" s="486"/>
      <c r="AQ143" s="40"/>
      <c r="AR143" s="40"/>
      <c r="AS143" s="40"/>
      <c r="AT143" s="40"/>
      <c r="AU143" s="40"/>
      <c r="AV143" s="40"/>
      <c r="AW143" s="41"/>
      <c r="AX143" s="35">
        <f>ROUND(K145*AM$123,0)</f>
        <v>168</v>
      </c>
      <c r="AY143" s="31"/>
    </row>
    <row r="144" spans="1:51" ht="17.100000000000001" customHeight="1" x14ac:dyDescent="0.15">
      <c r="A144" s="32">
        <v>44</v>
      </c>
      <c r="B144" s="33" t="s">
        <v>8126</v>
      </c>
      <c r="C144" s="34" t="s">
        <v>10258</v>
      </c>
      <c r="D144" s="471"/>
      <c r="E144" s="490"/>
      <c r="F144" s="424"/>
      <c r="G144" s="36"/>
      <c r="H144" s="29"/>
      <c r="I144" s="29"/>
      <c r="J144" s="37"/>
      <c r="K144" s="1088"/>
      <c r="L144" s="1089"/>
      <c r="M144" s="1089"/>
      <c r="N144" s="1090"/>
      <c r="O144" s="1342" t="s">
        <v>4829</v>
      </c>
      <c r="P144" s="1343"/>
      <c r="Q144" s="1343"/>
      <c r="R144" s="1343"/>
      <c r="S144" s="1343"/>
      <c r="T144" s="1343"/>
      <c r="U144" s="1343"/>
      <c r="V144" s="1343"/>
      <c r="W144" s="1343"/>
      <c r="X144" s="1343"/>
      <c r="Y144" s="1343"/>
      <c r="Z144" s="1343"/>
      <c r="AA144" s="1343"/>
      <c r="AB144" s="1343"/>
      <c r="AC144" s="1343"/>
      <c r="AD144" s="1343"/>
      <c r="AE144" s="1343"/>
      <c r="AF144" s="1343"/>
      <c r="AG144" s="44" t="s">
        <v>17</v>
      </c>
      <c r="AH144" s="50">
        <f>$AH$8</f>
        <v>0.96499999999999997</v>
      </c>
      <c r="AI144" s="491"/>
      <c r="AJ144" s="492"/>
      <c r="AK144" s="493"/>
      <c r="AO144" s="487"/>
      <c r="AP144" s="233"/>
      <c r="AQ144" s="25"/>
      <c r="AR144" s="25"/>
      <c r="AS144" s="25"/>
      <c r="AT144" s="25"/>
      <c r="AU144" s="25"/>
      <c r="AV144" s="25"/>
      <c r="AW144" s="38"/>
      <c r="AX144" s="35">
        <f>ROUND(ROUND(K145*AH144,0)*AM$123,0)</f>
        <v>162</v>
      </c>
      <c r="AY144" s="31"/>
    </row>
    <row r="145" spans="1:51" ht="17.100000000000001" customHeight="1" x14ac:dyDescent="0.15">
      <c r="A145" s="32">
        <v>44</v>
      </c>
      <c r="B145" s="33" t="s">
        <v>8128</v>
      </c>
      <c r="C145" s="34" t="s">
        <v>10259</v>
      </c>
      <c r="D145" s="471"/>
      <c r="E145" s="490"/>
      <c r="F145" s="424"/>
      <c r="G145" s="36"/>
      <c r="H145" s="29"/>
      <c r="I145" s="29"/>
      <c r="J145" s="37"/>
      <c r="K145" s="1280">
        <f>'16就労移行支援(養成・基本)'!K419</f>
        <v>240</v>
      </c>
      <c r="L145" s="1108"/>
      <c r="M145" s="4" t="s">
        <v>21</v>
      </c>
      <c r="N145" s="22"/>
      <c r="O145" s="465"/>
      <c r="P145" s="466"/>
      <c r="Q145" s="466"/>
      <c r="R145" s="466"/>
      <c r="S145" s="466"/>
      <c r="T145" s="466"/>
      <c r="U145" s="466"/>
      <c r="V145" s="466"/>
      <c r="W145" s="466"/>
      <c r="X145" s="466"/>
      <c r="Y145" s="466"/>
      <c r="Z145" s="466"/>
      <c r="AA145" s="466"/>
      <c r="AB145" s="466"/>
      <c r="AC145" s="466"/>
      <c r="AD145" s="466"/>
      <c r="AE145" s="466"/>
      <c r="AF145" s="466"/>
      <c r="AG145" s="466"/>
      <c r="AH145" s="466"/>
      <c r="AI145" s="494"/>
      <c r="AJ145" s="167"/>
      <c r="AK145" s="314"/>
      <c r="AO145" s="412" t="s">
        <v>10123</v>
      </c>
      <c r="AP145" s="488"/>
      <c r="AQ145" s="488"/>
      <c r="AR145" s="488"/>
      <c r="AS145" s="488"/>
      <c r="AT145" s="488"/>
      <c r="AU145" s="48"/>
      <c r="AV145" s="48"/>
      <c r="AW145" s="49"/>
      <c r="AX145" s="35">
        <f>ROUND(ROUND(K145*AM$123,0)*AV146,0)</f>
        <v>160</v>
      </c>
      <c r="AY145" s="31"/>
    </row>
    <row r="146" spans="1:51" ht="17.100000000000001" customHeight="1" x14ac:dyDescent="0.15">
      <c r="A146" s="32">
        <v>44</v>
      </c>
      <c r="B146" s="33" t="s">
        <v>8130</v>
      </c>
      <c r="C146" s="34" t="s">
        <v>10260</v>
      </c>
      <c r="D146" s="471"/>
      <c r="E146" s="490"/>
      <c r="F146" s="424"/>
      <c r="G146" s="36"/>
      <c r="H146" s="29"/>
      <c r="I146" s="29"/>
      <c r="J146" s="37"/>
      <c r="K146" s="4"/>
      <c r="N146" s="21"/>
      <c r="O146" s="1342" t="s">
        <v>4829</v>
      </c>
      <c r="P146" s="1343"/>
      <c r="Q146" s="1343"/>
      <c r="R146" s="1343"/>
      <c r="S146" s="1343"/>
      <c r="T146" s="1343"/>
      <c r="U146" s="1343"/>
      <c r="V146" s="1343"/>
      <c r="W146" s="1343"/>
      <c r="X146" s="1343"/>
      <c r="Y146" s="1343"/>
      <c r="Z146" s="1343"/>
      <c r="AA146" s="1343"/>
      <c r="AB146" s="1343"/>
      <c r="AC146" s="1343"/>
      <c r="AD146" s="1343"/>
      <c r="AE146" s="1343"/>
      <c r="AF146" s="1343"/>
      <c r="AG146" s="44" t="s">
        <v>17</v>
      </c>
      <c r="AH146" s="50">
        <f>$AH$8</f>
        <v>0.96499999999999997</v>
      </c>
      <c r="AI146" s="491"/>
      <c r="AJ146" s="419"/>
      <c r="AK146" s="425"/>
      <c r="AO146" s="489"/>
      <c r="AP146" s="360"/>
      <c r="AQ146" s="360"/>
      <c r="AR146" s="360"/>
      <c r="AS146" s="360"/>
      <c r="AT146" s="360"/>
      <c r="AU146" s="26" t="s">
        <v>17</v>
      </c>
      <c r="AV146" s="1170">
        <f>$AV$10</f>
        <v>0.95</v>
      </c>
      <c r="AW146" s="1171"/>
      <c r="AX146" s="35">
        <f>ROUND(ROUND(ROUND(K145*AH146,0)*AM$123,0)*AV146,0)</f>
        <v>154</v>
      </c>
      <c r="AY146" s="31"/>
    </row>
    <row r="147" spans="1:51" ht="17.100000000000001" customHeight="1" x14ac:dyDescent="0.15">
      <c r="A147" s="32">
        <v>44</v>
      </c>
      <c r="B147" s="33" t="s">
        <v>8132</v>
      </c>
      <c r="C147" s="34" t="s">
        <v>10261</v>
      </c>
      <c r="D147" s="471"/>
      <c r="E147" s="490"/>
      <c r="F147" s="424"/>
      <c r="G147" s="1085" t="s">
        <v>4820</v>
      </c>
      <c r="H147" s="1086"/>
      <c r="I147" s="1086"/>
      <c r="J147" s="1087"/>
      <c r="K147" s="1085" t="s">
        <v>4821</v>
      </c>
      <c r="L147" s="1086"/>
      <c r="M147" s="1086"/>
      <c r="N147" s="1087"/>
      <c r="O147" s="465"/>
      <c r="P147" s="466"/>
      <c r="Q147" s="466"/>
      <c r="R147" s="466"/>
      <c r="S147" s="466"/>
      <c r="T147" s="466"/>
      <c r="U147" s="466"/>
      <c r="V147" s="466"/>
      <c r="W147" s="466"/>
      <c r="X147" s="466"/>
      <c r="Y147" s="466"/>
      <c r="Z147" s="466"/>
      <c r="AA147" s="466"/>
      <c r="AB147" s="466"/>
      <c r="AC147" s="466"/>
      <c r="AD147" s="466"/>
      <c r="AE147" s="466"/>
      <c r="AF147" s="466"/>
      <c r="AG147" s="466"/>
      <c r="AH147" s="466"/>
      <c r="AI147" s="1344" t="s">
        <v>7852</v>
      </c>
      <c r="AJ147" s="1345"/>
      <c r="AK147" s="1346"/>
      <c r="AL147" s="1218" t="s">
        <v>10262</v>
      </c>
      <c r="AM147" s="1219"/>
      <c r="AN147" s="1220"/>
      <c r="AO147" s="485"/>
      <c r="AP147" s="486"/>
      <c r="AQ147" s="40"/>
      <c r="AR147" s="40"/>
      <c r="AS147" s="40"/>
      <c r="AT147" s="40"/>
      <c r="AU147" s="40"/>
      <c r="AV147" s="40"/>
      <c r="AW147" s="41"/>
      <c r="AX147" s="35">
        <f>ROUND(K149*AM151,0)</f>
        <v>368</v>
      </c>
      <c r="AY147" s="66" t="s">
        <v>4822</v>
      </c>
    </row>
    <row r="148" spans="1:51" ht="17.100000000000001" customHeight="1" x14ac:dyDescent="0.15">
      <c r="A148" s="32">
        <v>44</v>
      </c>
      <c r="B148" s="33" t="s">
        <v>1249</v>
      </c>
      <c r="C148" s="34" t="s">
        <v>10263</v>
      </c>
      <c r="D148" s="471"/>
      <c r="E148" s="490"/>
      <c r="F148" s="424"/>
      <c r="G148" s="1088"/>
      <c r="H148" s="1089"/>
      <c r="I148" s="1089"/>
      <c r="J148" s="1090"/>
      <c r="K148" s="1088"/>
      <c r="L148" s="1089"/>
      <c r="M148" s="1089"/>
      <c r="N148" s="1090"/>
      <c r="O148" s="1342" t="s">
        <v>4829</v>
      </c>
      <c r="P148" s="1343"/>
      <c r="Q148" s="1343"/>
      <c r="R148" s="1343"/>
      <c r="S148" s="1343"/>
      <c r="T148" s="1343"/>
      <c r="U148" s="1343"/>
      <c r="V148" s="1343"/>
      <c r="W148" s="1343"/>
      <c r="X148" s="1343"/>
      <c r="Y148" s="1343"/>
      <c r="Z148" s="1343"/>
      <c r="AA148" s="1343"/>
      <c r="AB148" s="1343"/>
      <c r="AC148" s="1343"/>
      <c r="AD148" s="1343"/>
      <c r="AE148" s="1343"/>
      <c r="AF148" s="1343"/>
      <c r="AG148" s="44" t="s">
        <v>17</v>
      </c>
      <c r="AH148" s="50">
        <f>$AH$8</f>
        <v>0.96499999999999997</v>
      </c>
      <c r="AI148" s="1347"/>
      <c r="AJ148" s="1348"/>
      <c r="AK148" s="1349"/>
      <c r="AL148" s="1221"/>
      <c r="AM148" s="1222"/>
      <c r="AN148" s="1223"/>
      <c r="AO148" s="487"/>
      <c r="AP148" s="233"/>
      <c r="AQ148" s="25"/>
      <c r="AR148" s="25"/>
      <c r="AS148" s="25"/>
      <c r="AT148" s="25"/>
      <c r="AU148" s="25"/>
      <c r="AV148" s="25"/>
      <c r="AW148" s="38"/>
      <c r="AX148" s="35">
        <f>ROUND(ROUND(K149*AH148,0)*AM151,0)</f>
        <v>355</v>
      </c>
      <c r="AY148" s="232"/>
    </row>
    <row r="149" spans="1:51" ht="17.100000000000001" customHeight="1" x14ac:dyDescent="0.15">
      <c r="A149" s="32">
        <v>44</v>
      </c>
      <c r="B149" s="33" t="s">
        <v>1288</v>
      </c>
      <c r="C149" s="34" t="s">
        <v>10264</v>
      </c>
      <c r="D149" s="471"/>
      <c r="E149" s="490"/>
      <c r="F149" s="424"/>
      <c r="G149" s="1088"/>
      <c r="H149" s="1089"/>
      <c r="I149" s="1089"/>
      <c r="J149" s="1090"/>
      <c r="K149" s="1280">
        <f>'16就労移行支援(養成・基本)'!K11</f>
        <v>736</v>
      </c>
      <c r="L149" s="1108"/>
      <c r="M149" s="4" t="s">
        <v>21</v>
      </c>
      <c r="N149" s="22"/>
      <c r="O149" s="465"/>
      <c r="P149" s="466"/>
      <c r="Q149" s="466"/>
      <c r="R149" s="466"/>
      <c r="S149" s="466"/>
      <c r="T149" s="466"/>
      <c r="U149" s="466"/>
      <c r="V149" s="466"/>
      <c r="W149" s="466"/>
      <c r="X149" s="466"/>
      <c r="Y149" s="466"/>
      <c r="Z149" s="466"/>
      <c r="AA149" s="466"/>
      <c r="AB149" s="466"/>
      <c r="AC149" s="466"/>
      <c r="AD149" s="466"/>
      <c r="AE149" s="466"/>
      <c r="AF149" s="466"/>
      <c r="AG149" s="466"/>
      <c r="AH149" s="466"/>
      <c r="AI149" s="1347"/>
      <c r="AJ149" s="1348"/>
      <c r="AK149" s="1349"/>
      <c r="AL149" s="1221"/>
      <c r="AM149" s="1222"/>
      <c r="AN149" s="1223"/>
      <c r="AO149" s="412" t="s">
        <v>10123</v>
      </c>
      <c r="AP149" s="488"/>
      <c r="AQ149" s="488"/>
      <c r="AR149" s="488"/>
      <c r="AS149" s="488"/>
      <c r="AT149" s="488"/>
      <c r="AU149" s="48"/>
      <c r="AV149" s="48"/>
      <c r="AW149" s="49"/>
      <c r="AX149" s="35">
        <f>ROUND(ROUND(K149*AM151,0)*AV150,0)</f>
        <v>350</v>
      </c>
      <c r="AY149" s="31"/>
    </row>
    <row r="150" spans="1:51" ht="17.100000000000001" customHeight="1" x14ac:dyDescent="0.15">
      <c r="A150" s="32">
        <v>44</v>
      </c>
      <c r="B150" s="33" t="s">
        <v>1301</v>
      </c>
      <c r="C150" s="34" t="s">
        <v>10265</v>
      </c>
      <c r="D150" s="471"/>
      <c r="E150" s="490"/>
      <c r="F150" s="424"/>
      <c r="G150" s="36"/>
      <c r="H150" s="29"/>
      <c r="I150" s="29"/>
      <c r="J150" s="37"/>
      <c r="O150" s="1342" t="s">
        <v>4829</v>
      </c>
      <c r="P150" s="1343"/>
      <c r="Q150" s="1343"/>
      <c r="R150" s="1343"/>
      <c r="S150" s="1343"/>
      <c r="T150" s="1343"/>
      <c r="U150" s="1343"/>
      <c r="V150" s="1343"/>
      <c r="W150" s="1343"/>
      <c r="X150" s="1343"/>
      <c r="Y150" s="1343"/>
      <c r="Z150" s="1343"/>
      <c r="AA150" s="1343"/>
      <c r="AB150" s="1343"/>
      <c r="AC150" s="1343"/>
      <c r="AD150" s="1343"/>
      <c r="AE150" s="1343"/>
      <c r="AF150" s="1343"/>
      <c r="AG150" s="44" t="s">
        <v>17</v>
      </c>
      <c r="AH150" s="50">
        <f>$AH$8</f>
        <v>0.96499999999999997</v>
      </c>
      <c r="AI150" s="1347"/>
      <c r="AJ150" s="1348"/>
      <c r="AK150" s="1349"/>
      <c r="AL150" s="1221"/>
      <c r="AM150" s="1222"/>
      <c r="AN150" s="1223"/>
      <c r="AO150" s="489"/>
      <c r="AP150" s="360"/>
      <c r="AQ150" s="360"/>
      <c r="AR150" s="360"/>
      <c r="AS150" s="360"/>
      <c r="AT150" s="360"/>
      <c r="AU150" s="26" t="s">
        <v>17</v>
      </c>
      <c r="AV150" s="1170">
        <f>$AV$10</f>
        <v>0.95</v>
      </c>
      <c r="AW150" s="1171"/>
      <c r="AX150" s="35">
        <f>ROUND(ROUND(ROUND(K149*AH150,0)*AM151,0)*AV150,0)</f>
        <v>337</v>
      </c>
      <c r="AY150" s="31"/>
    </row>
    <row r="151" spans="1:51" ht="17.100000000000001" customHeight="1" x14ac:dyDescent="0.15">
      <c r="A151" s="32">
        <v>44</v>
      </c>
      <c r="B151" s="33" t="s">
        <v>1342</v>
      </c>
      <c r="C151" s="34" t="s">
        <v>10266</v>
      </c>
      <c r="D151" s="471"/>
      <c r="E151" s="490"/>
      <c r="F151" s="424"/>
      <c r="G151" s="36"/>
      <c r="H151" s="29"/>
      <c r="I151" s="29"/>
      <c r="J151" s="37"/>
      <c r="K151" s="1085" t="s">
        <v>4840</v>
      </c>
      <c r="L151" s="1086"/>
      <c r="M151" s="1086"/>
      <c r="N151" s="1087"/>
      <c r="O151" s="465"/>
      <c r="P151" s="466"/>
      <c r="Q151" s="466"/>
      <c r="R151" s="466"/>
      <c r="S151" s="466"/>
      <c r="T151" s="466"/>
      <c r="U151" s="466"/>
      <c r="V151" s="466"/>
      <c r="W151" s="466"/>
      <c r="X151" s="466"/>
      <c r="Y151" s="466"/>
      <c r="Z151" s="466"/>
      <c r="AA151" s="466"/>
      <c r="AB151" s="466"/>
      <c r="AC151" s="466"/>
      <c r="AD151" s="466"/>
      <c r="AE151" s="466"/>
      <c r="AF151" s="466"/>
      <c r="AG151" s="466"/>
      <c r="AH151" s="466"/>
      <c r="AI151" s="1347"/>
      <c r="AJ151" s="1348"/>
      <c r="AK151" s="1349"/>
      <c r="AL151" s="23" t="s">
        <v>17</v>
      </c>
      <c r="AM151" s="1158">
        <v>0.5</v>
      </c>
      <c r="AN151" s="1159"/>
      <c r="AO151" s="485"/>
      <c r="AP151" s="486"/>
      <c r="AQ151" s="40"/>
      <c r="AR151" s="40"/>
      <c r="AS151" s="40"/>
      <c r="AT151" s="40"/>
      <c r="AU151" s="40"/>
      <c r="AV151" s="40"/>
      <c r="AW151" s="41"/>
      <c r="AX151" s="35">
        <f>ROUND(K153*AM151,0)</f>
        <v>313</v>
      </c>
      <c r="AY151" s="31"/>
    </row>
    <row r="152" spans="1:51" ht="17.100000000000001" customHeight="1" x14ac:dyDescent="0.15">
      <c r="A152" s="32">
        <v>44</v>
      </c>
      <c r="B152" s="33" t="s">
        <v>1355</v>
      </c>
      <c r="C152" s="34" t="s">
        <v>10267</v>
      </c>
      <c r="D152" s="471"/>
      <c r="E152" s="490"/>
      <c r="F152" s="424"/>
      <c r="G152" s="36"/>
      <c r="H152" s="29"/>
      <c r="I152" s="29"/>
      <c r="J152" s="37"/>
      <c r="K152" s="1088"/>
      <c r="L152" s="1089"/>
      <c r="M152" s="1089"/>
      <c r="N152" s="1090"/>
      <c r="O152" s="1342" t="s">
        <v>4829</v>
      </c>
      <c r="P152" s="1343"/>
      <c r="Q152" s="1343"/>
      <c r="R152" s="1343"/>
      <c r="S152" s="1343"/>
      <c r="T152" s="1343"/>
      <c r="U152" s="1343"/>
      <c r="V152" s="1343"/>
      <c r="W152" s="1343"/>
      <c r="X152" s="1343"/>
      <c r="Y152" s="1343"/>
      <c r="Z152" s="1343"/>
      <c r="AA152" s="1343"/>
      <c r="AB152" s="1343"/>
      <c r="AC152" s="1343"/>
      <c r="AD152" s="1343"/>
      <c r="AE152" s="1343"/>
      <c r="AF152" s="1343"/>
      <c r="AG152" s="44" t="s">
        <v>17</v>
      </c>
      <c r="AH152" s="50">
        <f>$AH$8</f>
        <v>0.96499999999999997</v>
      </c>
      <c r="AI152" s="1347"/>
      <c r="AJ152" s="1348"/>
      <c r="AK152" s="1349"/>
      <c r="AM152" s="2"/>
      <c r="AN152" s="2"/>
      <c r="AO152" s="487"/>
      <c r="AP152" s="233"/>
      <c r="AQ152" s="25"/>
      <c r="AR152" s="25"/>
      <c r="AS152" s="25"/>
      <c r="AT152" s="25"/>
      <c r="AU152" s="25"/>
      <c r="AV152" s="25"/>
      <c r="AW152" s="38"/>
      <c r="AX152" s="35">
        <f>ROUND(ROUND(K153*AH152,0)*AM151,0)</f>
        <v>302</v>
      </c>
      <c r="AY152" s="31"/>
    </row>
    <row r="153" spans="1:51" ht="17.100000000000001" customHeight="1" x14ac:dyDescent="0.15">
      <c r="A153" s="32">
        <v>44</v>
      </c>
      <c r="B153" s="33" t="s">
        <v>1396</v>
      </c>
      <c r="C153" s="34" t="s">
        <v>10268</v>
      </c>
      <c r="D153" s="471"/>
      <c r="E153" s="490"/>
      <c r="F153" s="424"/>
      <c r="G153" s="36"/>
      <c r="H153" s="29"/>
      <c r="I153" s="29"/>
      <c r="J153" s="37"/>
      <c r="K153" s="1280">
        <f>'16就労移行支援(養成・基本)'!K23</f>
        <v>625</v>
      </c>
      <c r="L153" s="1108"/>
      <c r="M153" s="4" t="s">
        <v>21</v>
      </c>
      <c r="N153" s="22"/>
      <c r="O153" s="465"/>
      <c r="P153" s="466"/>
      <c r="Q153" s="466"/>
      <c r="R153" s="466"/>
      <c r="S153" s="466"/>
      <c r="T153" s="466"/>
      <c r="U153" s="466"/>
      <c r="V153" s="466"/>
      <c r="W153" s="466"/>
      <c r="X153" s="466"/>
      <c r="Y153" s="466"/>
      <c r="Z153" s="466"/>
      <c r="AA153" s="466"/>
      <c r="AB153" s="466"/>
      <c r="AC153" s="466"/>
      <c r="AD153" s="466"/>
      <c r="AE153" s="466"/>
      <c r="AF153" s="466"/>
      <c r="AG153" s="466"/>
      <c r="AH153" s="466"/>
      <c r="AI153" s="491"/>
      <c r="AJ153" s="167"/>
      <c r="AK153" s="314"/>
      <c r="AO153" s="412" t="s">
        <v>10123</v>
      </c>
      <c r="AP153" s="488"/>
      <c r="AQ153" s="488"/>
      <c r="AR153" s="488"/>
      <c r="AS153" s="488"/>
      <c r="AT153" s="488"/>
      <c r="AU153" s="48"/>
      <c r="AV153" s="48"/>
      <c r="AW153" s="49"/>
      <c r="AX153" s="35">
        <f>ROUND(ROUND(K153*AM151,0)*AV154,0)</f>
        <v>297</v>
      </c>
      <c r="AY153" s="31"/>
    </row>
    <row r="154" spans="1:51" ht="17.100000000000001" customHeight="1" x14ac:dyDescent="0.15">
      <c r="A154" s="32">
        <v>44</v>
      </c>
      <c r="B154" s="33" t="s">
        <v>1409</v>
      </c>
      <c r="C154" s="34" t="s">
        <v>10269</v>
      </c>
      <c r="D154" s="471"/>
      <c r="E154" s="490"/>
      <c r="F154" s="424"/>
      <c r="G154" s="36"/>
      <c r="H154" s="29"/>
      <c r="I154" s="29"/>
      <c r="J154" s="37"/>
      <c r="K154" s="4"/>
      <c r="N154" s="21"/>
      <c r="O154" s="1342" t="s">
        <v>4829</v>
      </c>
      <c r="P154" s="1343"/>
      <c r="Q154" s="1343"/>
      <c r="R154" s="1343"/>
      <c r="S154" s="1343"/>
      <c r="T154" s="1343"/>
      <c r="U154" s="1343"/>
      <c r="V154" s="1343"/>
      <c r="W154" s="1343"/>
      <c r="X154" s="1343"/>
      <c r="Y154" s="1343"/>
      <c r="Z154" s="1343"/>
      <c r="AA154" s="1343"/>
      <c r="AB154" s="1343"/>
      <c r="AC154" s="1343"/>
      <c r="AD154" s="1343"/>
      <c r="AE154" s="1343"/>
      <c r="AF154" s="1343"/>
      <c r="AG154" s="44" t="s">
        <v>17</v>
      </c>
      <c r="AH154" s="50">
        <f>$AH$8</f>
        <v>0.96499999999999997</v>
      </c>
      <c r="AI154" s="491"/>
      <c r="AJ154" s="419"/>
      <c r="AK154" s="425"/>
      <c r="AO154" s="489"/>
      <c r="AP154" s="360"/>
      <c r="AQ154" s="360"/>
      <c r="AR154" s="360"/>
      <c r="AS154" s="360"/>
      <c r="AT154" s="360"/>
      <c r="AU154" s="26" t="s">
        <v>17</v>
      </c>
      <c r="AV154" s="1170">
        <f>$AV$10</f>
        <v>0.95</v>
      </c>
      <c r="AW154" s="1171"/>
      <c r="AX154" s="35">
        <f>ROUND(ROUND(ROUND(K153*AH154,0)*AM151,0)*AV154,0)</f>
        <v>287</v>
      </c>
      <c r="AY154" s="31"/>
    </row>
    <row r="155" spans="1:51" ht="17.100000000000001" customHeight="1" x14ac:dyDescent="0.15">
      <c r="A155" s="32">
        <v>44</v>
      </c>
      <c r="B155" s="33" t="s">
        <v>1450</v>
      </c>
      <c r="C155" s="34" t="s">
        <v>10270</v>
      </c>
      <c r="D155" s="471"/>
      <c r="E155" s="490"/>
      <c r="F155" s="424"/>
      <c r="G155" s="36"/>
      <c r="H155" s="29"/>
      <c r="I155" s="29"/>
      <c r="J155" s="37"/>
      <c r="K155" s="1085" t="s">
        <v>4853</v>
      </c>
      <c r="L155" s="1086"/>
      <c r="M155" s="1086"/>
      <c r="N155" s="1087"/>
      <c r="O155" s="465"/>
      <c r="P155" s="466"/>
      <c r="Q155" s="466"/>
      <c r="R155" s="466"/>
      <c r="S155" s="466"/>
      <c r="T155" s="466"/>
      <c r="U155" s="466"/>
      <c r="V155" s="466"/>
      <c r="W155" s="466"/>
      <c r="X155" s="466"/>
      <c r="Y155" s="466"/>
      <c r="Z155" s="466"/>
      <c r="AA155" s="466"/>
      <c r="AB155" s="466"/>
      <c r="AC155" s="466"/>
      <c r="AD155" s="466"/>
      <c r="AE155" s="466"/>
      <c r="AF155" s="466"/>
      <c r="AG155" s="466"/>
      <c r="AH155" s="466"/>
      <c r="AI155" s="93"/>
      <c r="AJ155" s="167"/>
      <c r="AK155" s="314"/>
      <c r="AL155" s="93"/>
      <c r="AM155" s="2"/>
      <c r="AN155" s="2"/>
      <c r="AO155" s="485"/>
      <c r="AP155" s="486"/>
      <c r="AQ155" s="40"/>
      <c r="AR155" s="40"/>
      <c r="AS155" s="40"/>
      <c r="AT155" s="40"/>
      <c r="AU155" s="40"/>
      <c r="AV155" s="40"/>
      <c r="AW155" s="41"/>
      <c r="AX155" s="35">
        <f>ROUND(K157*AM151,0)</f>
        <v>268</v>
      </c>
      <c r="AY155" s="31"/>
    </row>
    <row r="156" spans="1:51" ht="17.100000000000001" customHeight="1" x14ac:dyDescent="0.15">
      <c r="A156" s="32">
        <v>44</v>
      </c>
      <c r="B156" s="33" t="s">
        <v>8143</v>
      </c>
      <c r="C156" s="34" t="s">
        <v>10271</v>
      </c>
      <c r="D156" s="471"/>
      <c r="E156" s="490"/>
      <c r="F156" s="424"/>
      <c r="G156" s="36"/>
      <c r="H156" s="29"/>
      <c r="I156" s="29"/>
      <c r="J156" s="37"/>
      <c r="K156" s="1088"/>
      <c r="L156" s="1089"/>
      <c r="M156" s="1089"/>
      <c r="N156" s="1090"/>
      <c r="O156" s="1342" t="s">
        <v>4829</v>
      </c>
      <c r="P156" s="1343"/>
      <c r="Q156" s="1343"/>
      <c r="R156" s="1343"/>
      <c r="S156" s="1343"/>
      <c r="T156" s="1343"/>
      <c r="U156" s="1343"/>
      <c r="V156" s="1343"/>
      <c r="W156" s="1343"/>
      <c r="X156" s="1343"/>
      <c r="Y156" s="1343"/>
      <c r="Z156" s="1343"/>
      <c r="AA156" s="1343"/>
      <c r="AB156" s="1343"/>
      <c r="AC156" s="1343"/>
      <c r="AD156" s="1343"/>
      <c r="AE156" s="1343"/>
      <c r="AF156" s="1343"/>
      <c r="AG156" s="44" t="s">
        <v>17</v>
      </c>
      <c r="AH156" s="50">
        <f>$AH$8</f>
        <v>0.96499999999999997</v>
      </c>
      <c r="AI156" s="93"/>
      <c r="AJ156" s="419"/>
      <c r="AK156" s="425"/>
      <c r="AL156" s="93"/>
      <c r="AM156" s="2"/>
      <c r="AN156" s="2"/>
      <c r="AO156" s="487"/>
      <c r="AP156" s="233"/>
      <c r="AQ156" s="25"/>
      <c r="AR156" s="25"/>
      <c r="AS156" s="25"/>
      <c r="AT156" s="25"/>
      <c r="AU156" s="25"/>
      <c r="AV156" s="25"/>
      <c r="AW156" s="38"/>
      <c r="AX156" s="35">
        <f>ROUND(ROUND(K157*AH156,0)*AM151,0)</f>
        <v>258</v>
      </c>
      <c r="AY156" s="31"/>
    </row>
    <row r="157" spans="1:51" ht="17.100000000000001" customHeight="1" x14ac:dyDescent="0.15">
      <c r="A157" s="32">
        <v>44</v>
      </c>
      <c r="B157" s="33" t="s">
        <v>8145</v>
      </c>
      <c r="C157" s="34" t="s">
        <v>10272</v>
      </c>
      <c r="D157" s="471"/>
      <c r="E157" s="490"/>
      <c r="F157" s="424"/>
      <c r="G157" s="36"/>
      <c r="H157" s="29"/>
      <c r="I157" s="29"/>
      <c r="J157" s="37"/>
      <c r="K157" s="1280">
        <f>'16就労移行支援(養成・基本)'!K35</f>
        <v>535</v>
      </c>
      <c r="L157" s="1108"/>
      <c r="M157" s="4" t="s">
        <v>21</v>
      </c>
      <c r="N157" s="22"/>
      <c r="O157" s="465"/>
      <c r="P157" s="466"/>
      <c r="Q157" s="466"/>
      <c r="R157" s="466"/>
      <c r="S157" s="466"/>
      <c r="T157" s="466"/>
      <c r="U157" s="466"/>
      <c r="V157" s="466"/>
      <c r="W157" s="466"/>
      <c r="X157" s="466"/>
      <c r="Y157" s="466"/>
      <c r="Z157" s="466"/>
      <c r="AA157" s="466"/>
      <c r="AB157" s="466"/>
      <c r="AC157" s="466"/>
      <c r="AD157" s="466"/>
      <c r="AE157" s="466"/>
      <c r="AF157" s="466"/>
      <c r="AG157" s="466"/>
      <c r="AH157" s="466"/>
      <c r="AI157" s="491"/>
      <c r="AJ157" s="167"/>
      <c r="AK157" s="314"/>
      <c r="AO157" s="412" t="s">
        <v>10123</v>
      </c>
      <c r="AP157" s="488"/>
      <c r="AQ157" s="488"/>
      <c r="AR157" s="488"/>
      <c r="AS157" s="488"/>
      <c r="AT157" s="488"/>
      <c r="AU157" s="48"/>
      <c r="AV157" s="48"/>
      <c r="AW157" s="49"/>
      <c r="AX157" s="35">
        <f>ROUND(ROUND(K157*AM151,0)*AV158,0)</f>
        <v>255</v>
      </c>
      <c r="AY157" s="31"/>
    </row>
    <row r="158" spans="1:51" ht="17.100000000000001" customHeight="1" x14ac:dyDescent="0.15">
      <c r="A158" s="32">
        <v>44</v>
      </c>
      <c r="B158" s="33" t="s">
        <v>8147</v>
      </c>
      <c r="C158" s="34" t="s">
        <v>10273</v>
      </c>
      <c r="D158" s="471"/>
      <c r="E158" s="490"/>
      <c r="F158" s="424"/>
      <c r="G158" s="36"/>
      <c r="H158" s="29"/>
      <c r="I158" s="29"/>
      <c r="J158" s="37"/>
      <c r="K158" s="4"/>
      <c r="N158" s="21"/>
      <c r="O158" s="1342" t="s">
        <v>4829</v>
      </c>
      <c r="P158" s="1343"/>
      <c r="Q158" s="1343"/>
      <c r="R158" s="1343"/>
      <c r="S158" s="1343"/>
      <c r="T158" s="1343"/>
      <c r="U158" s="1343"/>
      <c r="V158" s="1343"/>
      <c r="W158" s="1343"/>
      <c r="X158" s="1343"/>
      <c r="Y158" s="1343"/>
      <c r="Z158" s="1343"/>
      <c r="AA158" s="1343"/>
      <c r="AB158" s="1343"/>
      <c r="AC158" s="1343"/>
      <c r="AD158" s="1343"/>
      <c r="AE158" s="1343"/>
      <c r="AF158" s="1343"/>
      <c r="AG158" s="44" t="s">
        <v>17</v>
      </c>
      <c r="AH158" s="50">
        <f>$AH$8</f>
        <v>0.96499999999999997</v>
      </c>
      <c r="AI158" s="491"/>
      <c r="AJ158" s="419"/>
      <c r="AK158" s="425"/>
      <c r="AO158" s="489"/>
      <c r="AP158" s="360"/>
      <c r="AQ158" s="360"/>
      <c r="AR158" s="360"/>
      <c r="AS158" s="360"/>
      <c r="AT158" s="360"/>
      <c r="AU158" s="26" t="s">
        <v>17</v>
      </c>
      <c r="AV158" s="1170">
        <f>$AV$10</f>
        <v>0.95</v>
      </c>
      <c r="AW158" s="1171"/>
      <c r="AX158" s="35">
        <f>ROUND(ROUND(ROUND(K157*AH158,0)*AM151,0)*AV158,0)</f>
        <v>245</v>
      </c>
      <c r="AY158" s="31"/>
    </row>
    <row r="159" spans="1:51" ht="17.100000000000001" customHeight="1" x14ac:dyDescent="0.15">
      <c r="A159" s="32">
        <v>44</v>
      </c>
      <c r="B159" s="33" t="s">
        <v>8149</v>
      </c>
      <c r="C159" s="34" t="s">
        <v>10274</v>
      </c>
      <c r="D159" s="471"/>
      <c r="E159" s="490"/>
      <c r="F159" s="424"/>
      <c r="G159" s="36"/>
      <c r="H159" s="29"/>
      <c r="I159" s="29"/>
      <c r="J159" s="37"/>
      <c r="K159" s="1085" t="s">
        <v>4866</v>
      </c>
      <c r="L159" s="1086"/>
      <c r="M159" s="1086"/>
      <c r="N159" s="1087"/>
      <c r="O159" s="465"/>
      <c r="P159" s="466"/>
      <c r="Q159" s="466"/>
      <c r="R159" s="466"/>
      <c r="S159" s="466"/>
      <c r="T159" s="466"/>
      <c r="U159" s="466"/>
      <c r="V159" s="466"/>
      <c r="W159" s="466"/>
      <c r="X159" s="466"/>
      <c r="Y159" s="466"/>
      <c r="Z159" s="466"/>
      <c r="AA159" s="466"/>
      <c r="AB159" s="466"/>
      <c r="AC159" s="466"/>
      <c r="AD159" s="466"/>
      <c r="AE159" s="466"/>
      <c r="AF159" s="466"/>
      <c r="AG159" s="466"/>
      <c r="AH159" s="466"/>
      <c r="AI159" s="491"/>
      <c r="AJ159" s="419"/>
      <c r="AK159" s="425"/>
      <c r="AO159" s="485"/>
      <c r="AP159" s="486"/>
      <c r="AQ159" s="40"/>
      <c r="AR159" s="40"/>
      <c r="AS159" s="40"/>
      <c r="AT159" s="40"/>
      <c r="AU159" s="40"/>
      <c r="AV159" s="40"/>
      <c r="AW159" s="41"/>
      <c r="AX159" s="35">
        <f>ROUND(K161*AM$151,0)</f>
        <v>225</v>
      </c>
      <c r="AY159" s="31"/>
    </row>
    <row r="160" spans="1:51" ht="17.100000000000001" customHeight="1" x14ac:dyDescent="0.15">
      <c r="A160" s="32">
        <v>44</v>
      </c>
      <c r="B160" s="33" t="s">
        <v>8151</v>
      </c>
      <c r="C160" s="34" t="s">
        <v>10275</v>
      </c>
      <c r="D160" s="471"/>
      <c r="E160" s="490"/>
      <c r="F160" s="424"/>
      <c r="G160" s="36"/>
      <c r="H160" s="29"/>
      <c r="I160" s="29"/>
      <c r="J160" s="37"/>
      <c r="K160" s="1088"/>
      <c r="L160" s="1089"/>
      <c r="M160" s="1089"/>
      <c r="N160" s="1090"/>
      <c r="O160" s="1342" t="s">
        <v>4829</v>
      </c>
      <c r="P160" s="1343"/>
      <c r="Q160" s="1343"/>
      <c r="R160" s="1343"/>
      <c r="S160" s="1343"/>
      <c r="T160" s="1343"/>
      <c r="U160" s="1343"/>
      <c r="V160" s="1343"/>
      <c r="W160" s="1343"/>
      <c r="X160" s="1343"/>
      <c r="Y160" s="1343"/>
      <c r="Z160" s="1343"/>
      <c r="AA160" s="1343"/>
      <c r="AB160" s="1343"/>
      <c r="AC160" s="1343"/>
      <c r="AD160" s="1343"/>
      <c r="AE160" s="1343"/>
      <c r="AF160" s="1343"/>
      <c r="AG160" s="44" t="s">
        <v>17</v>
      </c>
      <c r="AH160" s="50">
        <f>$AH$8</f>
        <v>0.96499999999999997</v>
      </c>
      <c r="AI160" s="491"/>
      <c r="AJ160" s="492"/>
      <c r="AK160" s="493"/>
      <c r="AO160" s="487"/>
      <c r="AP160" s="233"/>
      <c r="AQ160" s="25"/>
      <c r="AR160" s="25"/>
      <c r="AS160" s="25"/>
      <c r="AT160" s="25"/>
      <c r="AU160" s="25"/>
      <c r="AV160" s="25"/>
      <c r="AW160" s="38"/>
      <c r="AX160" s="35">
        <f>ROUND(ROUND(K161*AH160,0)*AM$151,0)</f>
        <v>217</v>
      </c>
      <c r="AY160" s="31"/>
    </row>
    <row r="161" spans="1:51" ht="17.100000000000001" customHeight="1" x14ac:dyDescent="0.15">
      <c r="A161" s="32">
        <v>44</v>
      </c>
      <c r="B161" s="33" t="s">
        <v>8153</v>
      </c>
      <c r="C161" s="34" t="s">
        <v>10276</v>
      </c>
      <c r="D161" s="471"/>
      <c r="E161" s="490"/>
      <c r="F161" s="424"/>
      <c r="G161" s="36"/>
      <c r="H161" s="29"/>
      <c r="I161" s="29"/>
      <c r="J161" s="37"/>
      <c r="K161" s="1280">
        <f>'16就労移行支援(養成・基本)'!K47</f>
        <v>450</v>
      </c>
      <c r="L161" s="1108"/>
      <c r="M161" s="4" t="s">
        <v>21</v>
      </c>
      <c r="N161" s="22"/>
      <c r="O161" s="465"/>
      <c r="P161" s="466"/>
      <c r="Q161" s="466"/>
      <c r="R161" s="466"/>
      <c r="S161" s="466"/>
      <c r="T161" s="466"/>
      <c r="U161" s="466"/>
      <c r="V161" s="466"/>
      <c r="W161" s="466"/>
      <c r="X161" s="466"/>
      <c r="Y161" s="466"/>
      <c r="Z161" s="466"/>
      <c r="AA161" s="466"/>
      <c r="AB161" s="466"/>
      <c r="AC161" s="466"/>
      <c r="AD161" s="466"/>
      <c r="AE161" s="466"/>
      <c r="AF161" s="466"/>
      <c r="AG161" s="466"/>
      <c r="AH161" s="466"/>
      <c r="AI161" s="494"/>
      <c r="AJ161" s="167"/>
      <c r="AK161" s="314"/>
      <c r="AO161" s="412" t="s">
        <v>10123</v>
      </c>
      <c r="AP161" s="488"/>
      <c r="AQ161" s="488"/>
      <c r="AR161" s="488"/>
      <c r="AS161" s="488"/>
      <c r="AT161" s="488"/>
      <c r="AU161" s="48"/>
      <c r="AV161" s="48"/>
      <c r="AW161" s="49"/>
      <c r="AX161" s="35">
        <f>ROUND(ROUND(K161*AM$151,0)*AV162,0)</f>
        <v>214</v>
      </c>
      <c r="AY161" s="31"/>
    </row>
    <row r="162" spans="1:51" ht="17.100000000000001" customHeight="1" x14ac:dyDescent="0.15">
      <c r="A162" s="32">
        <v>44</v>
      </c>
      <c r="B162" s="33" t="s">
        <v>8155</v>
      </c>
      <c r="C162" s="34" t="s">
        <v>10277</v>
      </c>
      <c r="D162" s="471"/>
      <c r="E162" s="490"/>
      <c r="F162" s="424"/>
      <c r="G162" s="36"/>
      <c r="H162" s="29"/>
      <c r="I162" s="29"/>
      <c r="J162" s="37"/>
      <c r="K162" s="4"/>
      <c r="N162" s="21"/>
      <c r="O162" s="1342" t="s">
        <v>4829</v>
      </c>
      <c r="P162" s="1343"/>
      <c r="Q162" s="1343"/>
      <c r="R162" s="1343"/>
      <c r="S162" s="1343"/>
      <c r="T162" s="1343"/>
      <c r="U162" s="1343"/>
      <c r="V162" s="1343"/>
      <c r="W162" s="1343"/>
      <c r="X162" s="1343"/>
      <c r="Y162" s="1343"/>
      <c r="Z162" s="1343"/>
      <c r="AA162" s="1343"/>
      <c r="AB162" s="1343"/>
      <c r="AC162" s="1343"/>
      <c r="AD162" s="1343"/>
      <c r="AE162" s="1343"/>
      <c r="AF162" s="1343"/>
      <c r="AG162" s="44" t="s">
        <v>17</v>
      </c>
      <c r="AH162" s="50">
        <f>$AH$8</f>
        <v>0.96499999999999997</v>
      </c>
      <c r="AI162" s="491"/>
      <c r="AJ162" s="419"/>
      <c r="AK162" s="425"/>
      <c r="AO162" s="489"/>
      <c r="AP162" s="360"/>
      <c r="AQ162" s="360"/>
      <c r="AR162" s="360"/>
      <c r="AS162" s="360"/>
      <c r="AT162" s="360"/>
      <c r="AU162" s="26" t="s">
        <v>17</v>
      </c>
      <c r="AV162" s="1170">
        <f>$AV$10</f>
        <v>0.95</v>
      </c>
      <c r="AW162" s="1171"/>
      <c r="AX162" s="35">
        <f>ROUND(ROUND(ROUND(K161*AH162,0)*AM$151,0)*AV162,0)</f>
        <v>206</v>
      </c>
      <c r="AY162" s="31"/>
    </row>
    <row r="163" spans="1:51" ht="17.100000000000001" customHeight="1" x14ac:dyDescent="0.15">
      <c r="A163" s="32">
        <v>44</v>
      </c>
      <c r="B163" s="33" t="s">
        <v>8157</v>
      </c>
      <c r="C163" s="34" t="s">
        <v>10278</v>
      </c>
      <c r="D163" s="471"/>
      <c r="E163" s="490"/>
      <c r="F163" s="424"/>
      <c r="G163" s="36"/>
      <c r="H163" s="29"/>
      <c r="I163" s="29"/>
      <c r="J163" s="37"/>
      <c r="K163" s="1085" t="s">
        <v>4879</v>
      </c>
      <c r="L163" s="1086"/>
      <c r="M163" s="1086"/>
      <c r="N163" s="1087"/>
      <c r="O163" s="465"/>
      <c r="P163" s="466"/>
      <c r="Q163" s="466"/>
      <c r="R163" s="466"/>
      <c r="S163" s="466"/>
      <c r="T163" s="466"/>
      <c r="U163" s="466"/>
      <c r="V163" s="466"/>
      <c r="W163" s="466"/>
      <c r="X163" s="466"/>
      <c r="Y163" s="466"/>
      <c r="Z163" s="466"/>
      <c r="AA163" s="466"/>
      <c r="AB163" s="466"/>
      <c r="AC163" s="466"/>
      <c r="AD163" s="466"/>
      <c r="AE163" s="466"/>
      <c r="AF163" s="466"/>
      <c r="AG163" s="466"/>
      <c r="AH163" s="466"/>
      <c r="AI163" s="93"/>
      <c r="AJ163" s="167"/>
      <c r="AK163" s="314"/>
      <c r="AL163" s="93"/>
      <c r="AM163" s="2"/>
      <c r="AN163" s="2"/>
      <c r="AO163" s="485"/>
      <c r="AP163" s="486"/>
      <c r="AQ163" s="40"/>
      <c r="AR163" s="40"/>
      <c r="AS163" s="40"/>
      <c r="AT163" s="40"/>
      <c r="AU163" s="40"/>
      <c r="AV163" s="40"/>
      <c r="AW163" s="41"/>
      <c r="AX163" s="35">
        <f>ROUND(K165*AM$151,0)</f>
        <v>182</v>
      </c>
      <c r="AY163" s="31"/>
    </row>
    <row r="164" spans="1:51" ht="17.100000000000001" customHeight="1" x14ac:dyDescent="0.15">
      <c r="A164" s="32">
        <v>44</v>
      </c>
      <c r="B164" s="33" t="s">
        <v>8159</v>
      </c>
      <c r="C164" s="34" t="s">
        <v>10279</v>
      </c>
      <c r="D164" s="471"/>
      <c r="E164" s="490"/>
      <c r="F164" s="424"/>
      <c r="G164" s="36"/>
      <c r="H164" s="29"/>
      <c r="I164" s="29"/>
      <c r="J164" s="37"/>
      <c r="K164" s="1088"/>
      <c r="L164" s="1089"/>
      <c r="M164" s="1089"/>
      <c r="N164" s="1090"/>
      <c r="O164" s="1342" t="s">
        <v>4829</v>
      </c>
      <c r="P164" s="1343"/>
      <c r="Q164" s="1343"/>
      <c r="R164" s="1343"/>
      <c r="S164" s="1343"/>
      <c r="T164" s="1343"/>
      <c r="U164" s="1343"/>
      <c r="V164" s="1343"/>
      <c r="W164" s="1343"/>
      <c r="X164" s="1343"/>
      <c r="Y164" s="1343"/>
      <c r="Z164" s="1343"/>
      <c r="AA164" s="1343"/>
      <c r="AB164" s="1343"/>
      <c r="AC164" s="1343"/>
      <c r="AD164" s="1343"/>
      <c r="AE164" s="1343"/>
      <c r="AF164" s="1343"/>
      <c r="AG164" s="44" t="s">
        <v>17</v>
      </c>
      <c r="AH164" s="50">
        <f>$AH$8</f>
        <v>0.96499999999999997</v>
      </c>
      <c r="AI164" s="93"/>
      <c r="AJ164" s="419"/>
      <c r="AK164" s="425"/>
      <c r="AL164" s="93"/>
      <c r="AM164" s="2"/>
      <c r="AN164" s="2"/>
      <c r="AO164" s="487"/>
      <c r="AP164" s="233"/>
      <c r="AQ164" s="25"/>
      <c r="AR164" s="25"/>
      <c r="AS164" s="25"/>
      <c r="AT164" s="25"/>
      <c r="AU164" s="25"/>
      <c r="AV164" s="25"/>
      <c r="AW164" s="38"/>
      <c r="AX164" s="35">
        <f>ROUND(ROUND(K165*AH164,0)*AM$151,0)</f>
        <v>175</v>
      </c>
      <c r="AY164" s="31"/>
    </row>
    <row r="165" spans="1:51" ht="17.100000000000001" customHeight="1" x14ac:dyDescent="0.15">
      <c r="A165" s="32">
        <v>44</v>
      </c>
      <c r="B165" s="33" t="s">
        <v>8161</v>
      </c>
      <c r="C165" s="34" t="s">
        <v>10280</v>
      </c>
      <c r="D165" s="471"/>
      <c r="E165" s="490"/>
      <c r="F165" s="424"/>
      <c r="G165" s="36"/>
      <c r="H165" s="29"/>
      <c r="I165" s="29"/>
      <c r="J165" s="37"/>
      <c r="K165" s="1280">
        <f>'16就労移行支援(養成・基本)'!K59</f>
        <v>363</v>
      </c>
      <c r="L165" s="1108"/>
      <c r="M165" s="4" t="s">
        <v>21</v>
      </c>
      <c r="N165" s="22"/>
      <c r="O165" s="465"/>
      <c r="P165" s="466"/>
      <c r="Q165" s="466"/>
      <c r="R165" s="466"/>
      <c r="S165" s="466"/>
      <c r="T165" s="466"/>
      <c r="U165" s="466"/>
      <c r="V165" s="466"/>
      <c r="W165" s="466"/>
      <c r="X165" s="466"/>
      <c r="Y165" s="466"/>
      <c r="Z165" s="466"/>
      <c r="AA165" s="466"/>
      <c r="AB165" s="466"/>
      <c r="AC165" s="466"/>
      <c r="AD165" s="466"/>
      <c r="AE165" s="466"/>
      <c r="AF165" s="466"/>
      <c r="AG165" s="466"/>
      <c r="AH165" s="466"/>
      <c r="AI165" s="491"/>
      <c r="AJ165" s="167"/>
      <c r="AK165" s="314"/>
      <c r="AO165" s="412" t="s">
        <v>10123</v>
      </c>
      <c r="AP165" s="488"/>
      <c r="AQ165" s="488"/>
      <c r="AR165" s="488"/>
      <c r="AS165" s="488"/>
      <c r="AT165" s="488"/>
      <c r="AU165" s="48"/>
      <c r="AV165" s="48"/>
      <c r="AW165" s="49"/>
      <c r="AX165" s="35">
        <f>ROUND(ROUND(K165*AM$151,0)*AV166,0)</f>
        <v>173</v>
      </c>
      <c r="AY165" s="31"/>
    </row>
    <row r="166" spans="1:51" ht="17.100000000000001" customHeight="1" x14ac:dyDescent="0.15">
      <c r="A166" s="32">
        <v>44</v>
      </c>
      <c r="B166" s="33" t="s">
        <v>8163</v>
      </c>
      <c r="C166" s="34" t="s">
        <v>10281</v>
      </c>
      <c r="D166" s="471"/>
      <c r="E166" s="490"/>
      <c r="F166" s="424"/>
      <c r="G166" s="36"/>
      <c r="H166" s="29"/>
      <c r="I166" s="29"/>
      <c r="J166" s="37"/>
      <c r="K166" s="4"/>
      <c r="N166" s="21"/>
      <c r="O166" s="1342" t="s">
        <v>4829</v>
      </c>
      <c r="P166" s="1343"/>
      <c r="Q166" s="1343"/>
      <c r="R166" s="1343"/>
      <c r="S166" s="1343"/>
      <c r="T166" s="1343"/>
      <c r="U166" s="1343"/>
      <c r="V166" s="1343"/>
      <c r="W166" s="1343"/>
      <c r="X166" s="1343"/>
      <c r="Y166" s="1343"/>
      <c r="Z166" s="1343"/>
      <c r="AA166" s="1343"/>
      <c r="AB166" s="1343"/>
      <c r="AC166" s="1343"/>
      <c r="AD166" s="1343"/>
      <c r="AE166" s="1343"/>
      <c r="AF166" s="1343"/>
      <c r="AG166" s="44" t="s">
        <v>17</v>
      </c>
      <c r="AH166" s="50">
        <f>$AH$8</f>
        <v>0.96499999999999997</v>
      </c>
      <c r="AI166" s="491"/>
      <c r="AJ166" s="419"/>
      <c r="AK166" s="425"/>
      <c r="AO166" s="489"/>
      <c r="AP166" s="360"/>
      <c r="AQ166" s="360"/>
      <c r="AR166" s="360"/>
      <c r="AS166" s="360"/>
      <c r="AT166" s="360"/>
      <c r="AU166" s="26" t="s">
        <v>17</v>
      </c>
      <c r="AV166" s="1170">
        <f>$AV$10</f>
        <v>0.95</v>
      </c>
      <c r="AW166" s="1171"/>
      <c r="AX166" s="35">
        <f>ROUND(ROUND(ROUND(K165*AH166,0)*AM$151,0)*AV166,0)</f>
        <v>166</v>
      </c>
      <c r="AY166" s="31"/>
    </row>
    <row r="167" spans="1:51" ht="17.100000000000001" customHeight="1" x14ac:dyDescent="0.15">
      <c r="A167" s="32">
        <v>44</v>
      </c>
      <c r="B167" s="33" t="s">
        <v>8165</v>
      </c>
      <c r="C167" s="34" t="s">
        <v>10282</v>
      </c>
      <c r="D167" s="471"/>
      <c r="E167" s="490"/>
      <c r="F167" s="424"/>
      <c r="G167" s="36"/>
      <c r="H167" s="29"/>
      <c r="I167" s="29"/>
      <c r="J167" s="37"/>
      <c r="K167" s="1085" t="s">
        <v>4892</v>
      </c>
      <c r="L167" s="1086"/>
      <c r="M167" s="1086"/>
      <c r="N167" s="1087"/>
      <c r="O167" s="465"/>
      <c r="P167" s="466"/>
      <c r="Q167" s="466"/>
      <c r="R167" s="466"/>
      <c r="S167" s="466"/>
      <c r="T167" s="466"/>
      <c r="U167" s="466"/>
      <c r="V167" s="466"/>
      <c r="W167" s="466"/>
      <c r="X167" s="466"/>
      <c r="Y167" s="466"/>
      <c r="Z167" s="466"/>
      <c r="AA167" s="466"/>
      <c r="AB167" s="466"/>
      <c r="AC167" s="466"/>
      <c r="AD167" s="466"/>
      <c r="AE167" s="466"/>
      <c r="AF167" s="466"/>
      <c r="AG167" s="466"/>
      <c r="AH167" s="466"/>
      <c r="AI167" s="93"/>
      <c r="AJ167" s="167"/>
      <c r="AK167" s="314"/>
      <c r="AL167" s="93"/>
      <c r="AM167" s="2"/>
      <c r="AN167" s="2"/>
      <c r="AO167" s="485"/>
      <c r="AP167" s="486"/>
      <c r="AQ167" s="40"/>
      <c r="AR167" s="40"/>
      <c r="AS167" s="40"/>
      <c r="AT167" s="40"/>
      <c r="AU167" s="40"/>
      <c r="AV167" s="40"/>
      <c r="AW167" s="41"/>
      <c r="AX167" s="35">
        <f>ROUND(K169*AM$151,0)</f>
        <v>165</v>
      </c>
      <c r="AY167" s="31"/>
    </row>
    <row r="168" spans="1:51" ht="17.100000000000001" customHeight="1" x14ac:dyDescent="0.15">
      <c r="A168" s="32">
        <v>44</v>
      </c>
      <c r="B168" s="33" t="s">
        <v>8167</v>
      </c>
      <c r="C168" s="34" t="s">
        <v>10283</v>
      </c>
      <c r="D168" s="471"/>
      <c r="E168" s="490"/>
      <c r="F168" s="424"/>
      <c r="G168" s="36"/>
      <c r="H168" s="29"/>
      <c r="I168" s="29"/>
      <c r="J168" s="37"/>
      <c r="K168" s="1088"/>
      <c r="L168" s="1089"/>
      <c r="M168" s="1089"/>
      <c r="N168" s="1090"/>
      <c r="O168" s="1342" t="s">
        <v>4829</v>
      </c>
      <c r="P168" s="1343"/>
      <c r="Q168" s="1343"/>
      <c r="R168" s="1343"/>
      <c r="S168" s="1343"/>
      <c r="T168" s="1343"/>
      <c r="U168" s="1343"/>
      <c r="V168" s="1343"/>
      <c r="W168" s="1343"/>
      <c r="X168" s="1343"/>
      <c r="Y168" s="1343"/>
      <c r="Z168" s="1343"/>
      <c r="AA168" s="1343"/>
      <c r="AB168" s="1343"/>
      <c r="AC168" s="1343"/>
      <c r="AD168" s="1343"/>
      <c r="AE168" s="1343"/>
      <c r="AF168" s="1343"/>
      <c r="AG168" s="44" t="s">
        <v>17</v>
      </c>
      <c r="AH168" s="50">
        <f>$AH$8</f>
        <v>0.96499999999999997</v>
      </c>
      <c r="AI168" s="93"/>
      <c r="AJ168" s="419"/>
      <c r="AK168" s="425"/>
      <c r="AL168" s="93"/>
      <c r="AM168" s="2"/>
      <c r="AN168" s="2"/>
      <c r="AO168" s="487"/>
      <c r="AP168" s="233"/>
      <c r="AQ168" s="25"/>
      <c r="AR168" s="25"/>
      <c r="AS168" s="25"/>
      <c r="AT168" s="25"/>
      <c r="AU168" s="25"/>
      <c r="AV168" s="25"/>
      <c r="AW168" s="38"/>
      <c r="AX168" s="35">
        <f>ROUND(ROUND(K169*AH168,0)*AM$151,0)</f>
        <v>159</v>
      </c>
      <c r="AY168" s="31"/>
    </row>
    <row r="169" spans="1:51" ht="17.100000000000001" customHeight="1" x14ac:dyDescent="0.15">
      <c r="A169" s="32">
        <v>44</v>
      </c>
      <c r="B169" s="33" t="s">
        <v>8169</v>
      </c>
      <c r="C169" s="34" t="s">
        <v>10284</v>
      </c>
      <c r="D169" s="471"/>
      <c r="E169" s="490"/>
      <c r="F169" s="424"/>
      <c r="G169" s="36"/>
      <c r="H169" s="29"/>
      <c r="I169" s="29"/>
      <c r="J169" s="37"/>
      <c r="K169" s="1280">
        <f>'16就労移行支援(養成・基本)'!K71</f>
        <v>330</v>
      </c>
      <c r="L169" s="1108"/>
      <c r="M169" s="4" t="s">
        <v>21</v>
      </c>
      <c r="N169" s="22"/>
      <c r="O169" s="465"/>
      <c r="P169" s="466"/>
      <c r="Q169" s="466"/>
      <c r="R169" s="466"/>
      <c r="S169" s="466"/>
      <c r="T169" s="466"/>
      <c r="U169" s="466"/>
      <c r="V169" s="466"/>
      <c r="W169" s="466"/>
      <c r="X169" s="466"/>
      <c r="Y169" s="466"/>
      <c r="Z169" s="466"/>
      <c r="AA169" s="466"/>
      <c r="AB169" s="466"/>
      <c r="AC169" s="466"/>
      <c r="AD169" s="466"/>
      <c r="AE169" s="466"/>
      <c r="AF169" s="466"/>
      <c r="AG169" s="466"/>
      <c r="AH169" s="466"/>
      <c r="AI169" s="491"/>
      <c r="AJ169" s="167"/>
      <c r="AK169" s="314"/>
      <c r="AO169" s="412" t="s">
        <v>10123</v>
      </c>
      <c r="AP169" s="488"/>
      <c r="AQ169" s="488"/>
      <c r="AR169" s="488"/>
      <c r="AS169" s="488"/>
      <c r="AT169" s="488"/>
      <c r="AU169" s="48"/>
      <c r="AV169" s="48"/>
      <c r="AW169" s="49"/>
      <c r="AX169" s="35">
        <f>ROUND(ROUND(K169*AM$151,0)*AV170,0)</f>
        <v>157</v>
      </c>
      <c r="AY169" s="31"/>
    </row>
    <row r="170" spans="1:51" ht="17.100000000000001" customHeight="1" x14ac:dyDescent="0.15">
      <c r="A170" s="32">
        <v>44</v>
      </c>
      <c r="B170" s="33" t="s">
        <v>8171</v>
      </c>
      <c r="C170" s="34" t="s">
        <v>10285</v>
      </c>
      <c r="D170" s="471"/>
      <c r="E170" s="490"/>
      <c r="F170" s="424"/>
      <c r="G170" s="36"/>
      <c r="H170" s="29"/>
      <c r="I170" s="29"/>
      <c r="J170" s="37"/>
      <c r="K170" s="4"/>
      <c r="N170" s="21"/>
      <c r="O170" s="1342" t="s">
        <v>4829</v>
      </c>
      <c r="P170" s="1343"/>
      <c r="Q170" s="1343"/>
      <c r="R170" s="1343"/>
      <c r="S170" s="1343"/>
      <c r="T170" s="1343"/>
      <c r="U170" s="1343"/>
      <c r="V170" s="1343"/>
      <c r="W170" s="1343"/>
      <c r="X170" s="1343"/>
      <c r="Y170" s="1343"/>
      <c r="Z170" s="1343"/>
      <c r="AA170" s="1343"/>
      <c r="AB170" s="1343"/>
      <c r="AC170" s="1343"/>
      <c r="AD170" s="1343"/>
      <c r="AE170" s="1343"/>
      <c r="AF170" s="1343"/>
      <c r="AG170" s="44" t="s">
        <v>17</v>
      </c>
      <c r="AH170" s="50">
        <f>$AH$8</f>
        <v>0.96499999999999997</v>
      </c>
      <c r="AI170" s="491"/>
      <c r="AJ170" s="419"/>
      <c r="AK170" s="425"/>
      <c r="AO170" s="489"/>
      <c r="AP170" s="360"/>
      <c r="AQ170" s="360"/>
      <c r="AR170" s="360"/>
      <c r="AS170" s="360"/>
      <c r="AT170" s="360"/>
      <c r="AU170" s="26" t="s">
        <v>17</v>
      </c>
      <c r="AV170" s="1170">
        <f>$AV$10</f>
        <v>0.95</v>
      </c>
      <c r="AW170" s="1171"/>
      <c r="AX170" s="35">
        <f>ROUND(ROUND(ROUND(K169*AH170,0)*AM$151,0)*AV170,0)</f>
        <v>151</v>
      </c>
      <c r="AY170" s="31"/>
    </row>
    <row r="171" spans="1:51" ht="17.100000000000001" customHeight="1" x14ac:dyDescent="0.15">
      <c r="A171" s="32">
        <v>44</v>
      </c>
      <c r="B171" s="33" t="s">
        <v>8173</v>
      </c>
      <c r="C171" s="34" t="s">
        <v>10286</v>
      </c>
      <c r="D171" s="471"/>
      <c r="E171" s="490"/>
      <c r="F171" s="424"/>
      <c r="G171" s="36"/>
      <c r="H171" s="29"/>
      <c r="I171" s="29"/>
      <c r="J171" s="37"/>
      <c r="K171" s="1085" t="s">
        <v>4905</v>
      </c>
      <c r="L171" s="1086"/>
      <c r="M171" s="1086"/>
      <c r="N171" s="1087"/>
      <c r="O171" s="465"/>
      <c r="P171" s="466"/>
      <c r="Q171" s="466"/>
      <c r="R171" s="466"/>
      <c r="S171" s="466"/>
      <c r="T171" s="466"/>
      <c r="U171" s="466"/>
      <c r="V171" s="466"/>
      <c r="W171" s="466"/>
      <c r="X171" s="466"/>
      <c r="Y171" s="466"/>
      <c r="Z171" s="466"/>
      <c r="AA171" s="466"/>
      <c r="AB171" s="466"/>
      <c r="AC171" s="466"/>
      <c r="AD171" s="466"/>
      <c r="AE171" s="466"/>
      <c r="AF171" s="466"/>
      <c r="AG171" s="466"/>
      <c r="AH171" s="466"/>
      <c r="AI171" s="491"/>
      <c r="AJ171" s="419"/>
      <c r="AK171" s="425"/>
      <c r="AO171" s="485"/>
      <c r="AP171" s="486"/>
      <c r="AQ171" s="40"/>
      <c r="AR171" s="40"/>
      <c r="AS171" s="40"/>
      <c r="AT171" s="40"/>
      <c r="AU171" s="40"/>
      <c r="AV171" s="40"/>
      <c r="AW171" s="41"/>
      <c r="AX171" s="35">
        <f>ROUND(K173*AM$151,0)</f>
        <v>153</v>
      </c>
      <c r="AY171" s="31"/>
    </row>
    <row r="172" spans="1:51" ht="17.100000000000001" customHeight="1" x14ac:dyDescent="0.15">
      <c r="A172" s="32">
        <v>44</v>
      </c>
      <c r="B172" s="33" t="s">
        <v>8175</v>
      </c>
      <c r="C172" s="34" t="s">
        <v>10287</v>
      </c>
      <c r="D172" s="471"/>
      <c r="E172" s="490"/>
      <c r="F172" s="424"/>
      <c r="G172" s="36"/>
      <c r="H172" s="29"/>
      <c r="I172" s="29"/>
      <c r="J172" s="37"/>
      <c r="K172" s="1088"/>
      <c r="L172" s="1089"/>
      <c r="M172" s="1089"/>
      <c r="N172" s="1090"/>
      <c r="O172" s="1342" t="s">
        <v>4829</v>
      </c>
      <c r="P172" s="1343"/>
      <c r="Q172" s="1343"/>
      <c r="R172" s="1343"/>
      <c r="S172" s="1343"/>
      <c r="T172" s="1343"/>
      <c r="U172" s="1343"/>
      <c r="V172" s="1343"/>
      <c r="W172" s="1343"/>
      <c r="X172" s="1343"/>
      <c r="Y172" s="1343"/>
      <c r="Z172" s="1343"/>
      <c r="AA172" s="1343"/>
      <c r="AB172" s="1343"/>
      <c r="AC172" s="1343"/>
      <c r="AD172" s="1343"/>
      <c r="AE172" s="1343"/>
      <c r="AF172" s="1343"/>
      <c r="AG172" s="44" t="s">
        <v>17</v>
      </c>
      <c r="AH172" s="50">
        <f>$AH$8</f>
        <v>0.96499999999999997</v>
      </c>
      <c r="AI172" s="491"/>
      <c r="AJ172" s="492"/>
      <c r="AK172" s="493"/>
      <c r="AO172" s="487"/>
      <c r="AP172" s="233"/>
      <c r="AQ172" s="25"/>
      <c r="AR172" s="25"/>
      <c r="AS172" s="25"/>
      <c r="AT172" s="25"/>
      <c r="AU172" s="25"/>
      <c r="AV172" s="25"/>
      <c r="AW172" s="38"/>
      <c r="AX172" s="35">
        <f>ROUND(ROUND(K173*AH172,0)*AM$151,0)</f>
        <v>147</v>
      </c>
      <c r="AY172" s="31"/>
    </row>
    <row r="173" spans="1:51" ht="17.100000000000001" customHeight="1" x14ac:dyDescent="0.15">
      <c r="A173" s="32">
        <v>44</v>
      </c>
      <c r="B173" s="33" t="s">
        <v>8177</v>
      </c>
      <c r="C173" s="34" t="s">
        <v>10288</v>
      </c>
      <c r="D173" s="471"/>
      <c r="E173" s="490"/>
      <c r="F173" s="424"/>
      <c r="G173" s="36"/>
      <c r="H173" s="29"/>
      <c r="I173" s="29"/>
      <c r="J173" s="37"/>
      <c r="K173" s="1280">
        <f>'16就労移行支援(養成・基本)'!K83</f>
        <v>305</v>
      </c>
      <c r="L173" s="1108"/>
      <c r="M173" s="4" t="s">
        <v>21</v>
      </c>
      <c r="N173" s="22"/>
      <c r="O173" s="465"/>
      <c r="P173" s="466"/>
      <c r="Q173" s="466"/>
      <c r="R173" s="466"/>
      <c r="S173" s="466"/>
      <c r="T173" s="466"/>
      <c r="U173" s="466"/>
      <c r="V173" s="466"/>
      <c r="W173" s="466"/>
      <c r="X173" s="466"/>
      <c r="Y173" s="466"/>
      <c r="Z173" s="466"/>
      <c r="AA173" s="466"/>
      <c r="AB173" s="466"/>
      <c r="AC173" s="466"/>
      <c r="AD173" s="466"/>
      <c r="AE173" s="466"/>
      <c r="AF173" s="466"/>
      <c r="AG173" s="466"/>
      <c r="AH173" s="466"/>
      <c r="AI173" s="494"/>
      <c r="AJ173" s="167"/>
      <c r="AK173" s="314"/>
      <c r="AO173" s="412" t="s">
        <v>10123</v>
      </c>
      <c r="AP173" s="488"/>
      <c r="AQ173" s="488"/>
      <c r="AR173" s="488"/>
      <c r="AS173" s="488"/>
      <c r="AT173" s="488"/>
      <c r="AU173" s="48"/>
      <c r="AV173" s="48"/>
      <c r="AW173" s="49"/>
      <c r="AX173" s="35">
        <f>ROUND(ROUND(K173*AM$151,0)*AV174,0)</f>
        <v>145</v>
      </c>
      <c r="AY173" s="31"/>
    </row>
    <row r="174" spans="1:51" ht="17.100000000000001" customHeight="1" x14ac:dyDescent="0.15">
      <c r="A174" s="32">
        <v>44</v>
      </c>
      <c r="B174" s="33" t="s">
        <v>8179</v>
      </c>
      <c r="C174" s="34" t="s">
        <v>10289</v>
      </c>
      <c r="D174" s="472"/>
      <c r="E174" s="495"/>
      <c r="F174" s="428"/>
      <c r="G174" s="56"/>
      <c r="H174" s="57"/>
      <c r="I174" s="57"/>
      <c r="J174" s="60"/>
      <c r="K174" s="25"/>
      <c r="L174" s="25"/>
      <c r="M174" s="25"/>
      <c r="N174" s="38"/>
      <c r="O174" s="1342" t="s">
        <v>4829</v>
      </c>
      <c r="P174" s="1343"/>
      <c r="Q174" s="1343"/>
      <c r="R174" s="1343"/>
      <c r="S174" s="1343"/>
      <c r="T174" s="1343"/>
      <c r="U174" s="1343"/>
      <c r="V174" s="1343"/>
      <c r="W174" s="1343"/>
      <c r="X174" s="1343"/>
      <c r="Y174" s="1343"/>
      <c r="Z174" s="1343"/>
      <c r="AA174" s="1343"/>
      <c r="AB174" s="1343"/>
      <c r="AC174" s="1343"/>
      <c r="AD174" s="1343"/>
      <c r="AE174" s="1343"/>
      <c r="AF174" s="1343"/>
      <c r="AG174" s="44" t="s">
        <v>17</v>
      </c>
      <c r="AH174" s="50">
        <f>$AH$8</f>
        <v>0.96499999999999997</v>
      </c>
      <c r="AI174" s="487"/>
      <c r="AJ174" s="421"/>
      <c r="AK174" s="473"/>
      <c r="AL174" s="135"/>
      <c r="AM174" s="233"/>
      <c r="AN174" s="233"/>
      <c r="AO174" s="489"/>
      <c r="AP174" s="360"/>
      <c r="AQ174" s="360"/>
      <c r="AR174" s="360"/>
      <c r="AS174" s="360"/>
      <c r="AT174" s="360"/>
      <c r="AU174" s="26" t="s">
        <v>17</v>
      </c>
      <c r="AV174" s="1170">
        <f>$AV$10</f>
        <v>0.95</v>
      </c>
      <c r="AW174" s="1171"/>
      <c r="AX174" s="35">
        <f>ROUND(ROUND(ROUND(K173*AH174,0)*AM$151,0)*AV174,0)</f>
        <v>140</v>
      </c>
      <c r="AY174" s="61"/>
    </row>
    <row r="175" spans="1:51" ht="17.100000000000001" customHeight="1" x14ac:dyDescent="0.15">
      <c r="A175" s="32">
        <v>44</v>
      </c>
      <c r="B175" s="33" t="s">
        <v>8181</v>
      </c>
      <c r="C175" s="34" t="s">
        <v>10290</v>
      </c>
      <c r="D175" s="1085" t="s">
        <v>8382</v>
      </c>
      <c r="E175" s="1086"/>
      <c r="F175" s="1087"/>
      <c r="G175" s="1085" t="s">
        <v>4918</v>
      </c>
      <c r="H175" s="1086"/>
      <c r="I175" s="1086"/>
      <c r="J175" s="1087"/>
      <c r="K175" s="1085" t="s">
        <v>4821</v>
      </c>
      <c r="L175" s="1086"/>
      <c r="M175" s="1086"/>
      <c r="N175" s="1087"/>
      <c r="O175" s="465"/>
      <c r="P175" s="466"/>
      <c r="Q175" s="466"/>
      <c r="R175" s="466"/>
      <c r="S175" s="466"/>
      <c r="T175" s="466"/>
      <c r="U175" s="466"/>
      <c r="V175" s="466"/>
      <c r="W175" s="466"/>
      <c r="X175" s="466"/>
      <c r="Y175" s="466"/>
      <c r="Z175" s="466"/>
      <c r="AA175" s="466"/>
      <c r="AB175" s="466"/>
      <c r="AC175" s="466"/>
      <c r="AD175" s="466"/>
      <c r="AE175" s="466"/>
      <c r="AF175" s="466"/>
      <c r="AG175" s="466"/>
      <c r="AH175" s="466"/>
      <c r="AI175" s="1301" t="s">
        <v>7852</v>
      </c>
      <c r="AJ175" s="1316"/>
      <c r="AK175" s="1317"/>
      <c r="AL175" s="1218" t="s">
        <v>10262</v>
      </c>
      <c r="AM175" s="1219"/>
      <c r="AN175" s="1220"/>
      <c r="AO175" s="485"/>
      <c r="AP175" s="486"/>
      <c r="AQ175" s="40"/>
      <c r="AR175" s="40"/>
      <c r="AS175" s="40"/>
      <c r="AT175" s="40"/>
      <c r="AU175" s="40"/>
      <c r="AV175" s="40"/>
      <c r="AW175" s="41"/>
      <c r="AX175" s="35">
        <f>ROUND(K177*AM179,0)</f>
        <v>340</v>
      </c>
      <c r="AY175" s="66" t="s">
        <v>4822</v>
      </c>
    </row>
    <row r="176" spans="1:51" ht="17.100000000000001" customHeight="1" x14ac:dyDescent="0.15">
      <c r="A176" s="32">
        <v>44</v>
      </c>
      <c r="B176" s="33" t="s">
        <v>8183</v>
      </c>
      <c r="C176" s="34" t="s">
        <v>10291</v>
      </c>
      <c r="D176" s="1088"/>
      <c r="E176" s="1089"/>
      <c r="F176" s="1090"/>
      <c r="G176" s="1088"/>
      <c r="H176" s="1089"/>
      <c r="I176" s="1089"/>
      <c r="J176" s="1090"/>
      <c r="K176" s="1088"/>
      <c r="L176" s="1089"/>
      <c r="M176" s="1089"/>
      <c r="N176" s="1090"/>
      <c r="O176" s="1342" t="s">
        <v>4829</v>
      </c>
      <c r="P176" s="1343"/>
      <c r="Q176" s="1343"/>
      <c r="R176" s="1343"/>
      <c r="S176" s="1343"/>
      <c r="T176" s="1343"/>
      <c r="U176" s="1343"/>
      <c r="V176" s="1343"/>
      <c r="W176" s="1343"/>
      <c r="X176" s="1343"/>
      <c r="Y176" s="1343"/>
      <c r="Z176" s="1343"/>
      <c r="AA176" s="1343"/>
      <c r="AB176" s="1343"/>
      <c r="AC176" s="1343"/>
      <c r="AD176" s="1343"/>
      <c r="AE176" s="1343"/>
      <c r="AF176" s="1343"/>
      <c r="AG176" s="44" t="s">
        <v>17</v>
      </c>
      <c r="AH176" s="50">
        <f>$AH$8</f>
        <v>0.96499999999999997</v>
      </c>
      <c r="AI176" s="1318"/>
      <c r="AJ176" s="1319"/>
      <c r="AK176" s="1320"/>
      <c r="AL176" s="1221"/>
      <c r="AM176" s="1222"/>
      <c r="AN176" s="1223"/>
      <c r="AO176" s="487"/>
      <c r="AP176" s="233"/>
      <c r="AQ176" s="25"/>
      <c r="AR176" s="25"/>
      <c r="AS176" s="25"/>
      <c r="AT176" s="25"/>
      <c r="AU176" s="25"/>
      <c r="AV176" s="25"/>
      <c r="AW176" s="38"/>
      <c r="AX176" s="35">
        <f>ROUND(ROUND(K177*AH176,0)*AM179,0)</f>
        <v>328</v>
      </c>
      <c r="AY176" s="232"/>
    </row>
    <row r="177" spans="1:51" ht="17.100000000000001" customHeight="1" x14ac:dyDescent="0.15">
      <c r="A177" s="32">
        <v>44</v>
      </c>
      <c r="B177" s="33" t="s">
        <v>8185</v>
      </c>
      <c r="C177" s="34" t="s">
        <v>10292</v>
      </c>
      <c r="D177" s="1088"/>
      <c r="E177" s="1089"/>
      <c r="F177" s="1090"/>
      <c r="G177" s="1088"/>
      <c r="H177" s="1089"/>
      <c r="I177" s="1089"/>
      <c r="J177" s="1090"/>
      <c r="K177" s="1280">
        <f>'16就労移行支援(養成・基本)'!K95</f>
        <v>679</v>
      </c>
      <c r="L177" s="1108"/>
      <c r="M177" s="4" t="s">
        <v>21</v>
      </c>
      <c r="N177" s="22"/>
      <c r="O177" s="465"/>
      <c r="P177" s="466"/>
      <c r="Q177" s="466"/>
      <c r="R177" s="466"/>
      <c r="S177" s="466"/>
      <c r="T177" s="466"/>
      <c r="U177" s="466"/>
      <c r="V177" s="466"/>
      <c r="W177" s="466"/>
      <c r="X177" s="466"/>
      <c r="Y177" s="466"/>
      <c r="Z177" s="466"/>
      <c r="AA177" s="466"/>
      <c r="AB177" s="466"/>
      <c r="AC177" s="466"/>
      <c r="AD177" s="466"/>
      <c r="AE177" s="466"/>
      <c r="AF177" s="466"/>
      <c r="AG177" s="466"/>
      <c r="AH177" s="466"/>
      <c r="AI177" s="1318"/>
      <c r="AJ177" s="1319"/>
      <c r="AK177" s="1320"/>
      <c r="AL177" s="1221"/>
      <c r="AM177" s="1222"/>
      <c r="AN177" s="1223"/>
      <c r="AO177" s="412" t="s">
        <v>10123</v>
      </c>
      <c r="AP177" s="488"/>
      <c r="AQ177" s="488"/>
      <c r="AR177" s="488"/>
      <c r="AS177" s="488"/>
      <c r="AT177" s="488"/>
      <c r="AU177" s="48"/>
      <c r="AV177" s="48"/>
      <c r="AW177" s="49"/>
      <c r="AX177" s="35">
        <f>ROUND(ROUND(K177*AM179,0)*AV178,0)</f>
        <v>323</v>
      </c>
      <c r="AY177" s="31"/>
    </row>
    <row r="178" spans="1:51" ht="17.100000000000001" customHeight="1" x14ac:dyDescent="0.15">
      <c r="A178" s="32">
        <v>44</v>
      </c>
      <c r="B178" s="33" t="s">
        <v>8187</v>
      </c>
      <c r="C178" s="34" t="s">
        <v>10293</v>
      </c>
      <c r="D178" s="1088"/>
      <c r="E178" s="1089"/>
      <c r="F178" s="1090"/>
      <c r="G178" s="36"/>
      <c r="H178" s="29"/>
      <c r="I178" s="29"/>
      <c r="J178" s="37"/>
      <c r="K178" s="4"/>
      <c r="N178" s="21"/>
      <c r="O178" s="1342" t="s">
        <v>4829</v>
      </c>
      <c r="P178" s="1343"/>
      <c r="Q178" s="1343"/>
      <c r="R178" s="1343"/>
      <c r="S178" s="1343"/>
      <c r="T178" s="1343"/>
      <c r="U178" s="1343"/>
      <c r="V178" s="1343"/>
      <c r="W178" s="1343"/>
      <c r="X178" s="1343"/>
      <c r="Y178" s="1343"/>
      <c r="Z178" s="1343"/>
      <c r="AA178" s="1343"/>
      <c r="AB178" s="1343"/>
      <c r="AC178" s="1343"/>
      <c r="AD178" s="1343"/>
      <c r="AE178" s="1343"/>
      <c r="AF178" s="1343"/>
      <c r="AG178" s="44" t="s">
        <v>17</v>
      </c>
      <c r="AH178" s="50">
        <f>$AH$8</f>
        <v>0.96499999999999997</v>
      </c>
      <c r="AI178" s="1318"/>
      <c r="AJ178" s="1319"/>
      <c r="AK178" s="1320"/>
      <c r="AL178" s="1221"/>
      <c r="AM178" s="1222"/>
      <c r="AN178" s="1223"/>
      <c r="AO178" s="489"/>
      <c r="AP178" s="360"/>
      <c r="AQ178" s="360"/>
      <c r="AR178" s="360"/>
      <c r="AS178" s="360"/>
      <c r="AT178" s="360"/>
      <c r="AU178" s="26" t="s">
        <v>17</v>
      </c>
      <c r="AV178" s="1170">
        <f>$AV$10</f>
        <v>0.95</v>
      </c>
      <c r="AW178" s="1171"/>
      <c r="AX178" s="35">
        <f>ROUND(ROUND(ROUND(K177*AH178,0)*AM179,0)*AV178,0)</f>
        <v>312</v>
      </c>
      <c r="AY178" s="31"/>
    </row>
    <row r="179" spans="1:51" ht="17.100000000000001" customHeight="1" x14ac:dyDescent="0.15">
      <c r="A179" s="32">
        <v>44</v>
      </c>
      <c r="B179" s="33" t="s">
        <v>8189</v>
      </c>
      <c r="C179" s="34" t="s">
        <v>10294</v>
      </c>
      <c r="D179" s="471"/>
      <c r="E179" s="490"/>
      <c r="F179" s="424"/>
      <c r="G179" s="36"/>
      <c r="H179" s="29"/>
      <c r="I179" s="29"/>
      <c r="J179" s="37"/>
      <c r="K179" s="1085" t="s">
        <v>4840</v>
      </c>
      <c r="L179" s="1086"/>
      <c r="M179" s="1086"/>
      <c r="N179" s="1087"/>
      <c r="O179" s="465"/>
      <c r="P179" s="466"/>
      <c r="Q179" s="466"/>
      <c r="R179" s="466"/>
      <c r="S179" s="466"/>
      <c r="T179" s="466"/>
      <c r="U179" s="466"/>
      <c r="V179" s="466"/>
      <c r="W179" s="466"/>
      <c r="X179" s="466"/>
      <c r="Y179" s="466"/>
      <c r="Z179" s="466"/>
      <c r="AA179" s="466"/>
      <c r="AB179" s="466"/>
      <c r="AC179" s="466"/>
      <c r="AD179" s="466"/>
      <c r="AE179" s="466"/>
      <c r="AF179" s="466"/>
      <c r="AG179" s="466"/>
      <c r="AH179" s="466"/>
      <c r="AI179" s="1318"/>
      <c r="AJ179" s="1319"/>
      <c r="AK179" s="1320"/>
      <c r="AL179" s="23" t="s">
        <v>17</v>
      </c>
      <c r="AM179" s="1158">
        <f>$AM$151</f>
        <v>0.5</v>
      </c>
      <c r="AN179" s="1159"/>
      <c r="AO179" s="485"/>
      <c r="AP179" s="486"/>
      <c r="AQ179" s="40"/>
      <c r="AR179" s="40"/>
      <c r="AS179" s="40"/>
      <c r="AT179" s="40"/>
      <c r="AU179" s="40"/>
      <c r="AV179" s="40"/>
      <c r="AW179" s="41"/>
      <c r="AX179" s="35">
        <f>ROUND(K181*AM179,0)</f>
        <v>284</v>
      </c>
      <c r="AY179" s="31"/>
    </row>
    <row r="180" spans="1:51" ht="17.100000000000001" customHeight="1" x14ac:dyDescent="0.15">
      <c r="A180" s="32">
        <v>44</v>
      </c>
      <c r="B180" s="33" t="s">
        <v>8191</v>
      </c>
      <c r="C180" s="34" t="s">
        <v>10295</v>
      </c>
      <c r="D180" s="471"/>
      <c r="E180" s="490"/>
      <c r="F180" s="424"/>
      <c r="G180" s="36"/>
      <c r="H180" s="29"/>
      <c r="I180" s="29"/>
      <c r="J180" s="37"/>
      <c r="K180" s="1088"/>
      <c r="L180" s="1089"/>
      <c r="M180" s="1089"/>
      <c r="N180" s="1090"/>
      <c r="O180" s="1342" t="s">
        <v>4829</v>
      </c>
      <c r="P180" s="1343"/>
      <c r="Q180" s="1343"/>
      <c r="R180" s="1343"/>
      <c r="S180" s="1343"/>
      <c r="T180" s="1343"/>
      <c r="U180" s="1343"/>
      <c r="V180" s="1343"/>
      <c r="W180" s="1343"/>
      <c r="X180" s="1343"/>
      <c r="Y180" s="1343"/>
      <c r="Z180" s="1343"/>
      <c r="AA180" s="1343"/>
      <c r="AB180" s="1343"/>
      <c r="AC180" s="1343"/>
      <c r="AD180" s="1343"/>
      <c r="AE180" s="1343"/>
      <c r="AF180" s="1343"/>
      <c r="AG180" s="44" t="s">
        <v>17</v>
      </c>
      <c r="AH180" s="50">
        <f>$AH$8</f>
        <v>0.96499999999999997</v>
      </c>
      <c r="AI180" s="1318"/>
      <c r="AJ180" s="1319"/>
      <c r="AK180" s="1320"/>
      <c r="AL180" s="93"/>
      <c r="AM180" s="2"/>
      <c r="AN180" s="2"/>
      <c r="AO180" s="487"/>
      <c r="AP180" s="233"/>
      <c r="AQ180" s="25"/>
      <c r="AR180" s="25"/>
      <c r="AS180" s="25"/>
      <c r="AT180" s="25"/>
      <c r="AU180" s="25"/>
      <c r="AV180" s="25"/>
      <c r="AW180" s="38"/>
      <c r="AX180" s="35">
        <f>ROUND(ROUND(K181*AH180,0)*AM179,0)</f>
        <v>274</v>
      </c>
      <c r="AY180" s="31"/>
    </row>
    <row r="181" spans="1:51" ht="17.100000000000001" customHeight="1" x14ac:dyDescent="0.15">
      <c r="A181" s="32">
        <v>44</v>
      </c>
      <c r="B181" s="33" t="s">
        <v>1478</v>
      </c>
      <c r="C181" s="34" t="s">
        <v>10296</v>
      </c>
      <c r="D181" s="471"/>
      <c r="E181" s="490"/>
      <c r="F181" s="424"/>
      <c r="G181" s="36"/>
      <c r="H181" s="29"/>
      <c r="I181" s="29"/>
      <c r="J181" s="37"/>
      <c r="K181" s="1280">
        <f>'16就労移行支援(養成・基本)'!K107</f>
        <v>568</v>
      </c>
      <c r="L181" s="1108"/>
      <c r="M181" s="4" t="s">
        <v>21</v>
      </c>
      <c r="N181" s="22"/>
      <c r="O181" s="465"/>
      <c r="P181" s="466"/>
      <c r="Q181" s="466"/>
      <c r="R181" s="466"/>
      <c r="S181" s="466"/>
      <c r="T181" s="466"/>
      <c r="U181" s="466"/>
      <c r="V181" s="466"/>
      <c r="W181" s="466"/>
      <c r="X181" s="466"/>
      <c r="Y181" s="466"/>
      <c r="Z181" s="466"/>
      <c r="AA181" s="466"/>
      <c r="AB181" s="466"/>
      <c r="AC181" s="466"/>
      <c r="AD181" s="466"/>
      <c r="AE181" s="466"/>
      <c r="AF181" s="466"/>
      <c r="AG181" s="466"/>
      <c r="AH181" s="466"/>
      <c r="AI181" s="491"/>
      <c r="AJ181" s="167"/>
      <c r="AK181" s="314"/>
      <c r="AO181" s="412" t="s">
        <v>10123</v>
      </c>
      <c r="AP181" s="488"/>
      <c r="AQ181" s="488"/>
      <c r="AR181" s="488"/>
      <c r="AS181" s="488"/>
      <c r="AT181" s="488"/>
      <c r="AU181" s="48"/>
      <c r="AV181" s="48"/>
      <c r="AW181" s="49"/>
      <c r="AX181" s="35">
        <f>ROUND(ROUND(K181*AM179,0)*AV182,0)</f>
        <v>270</v>
      </c>
      <c r="AY181" s="31"/>
    </row>
    <row r="182" spans="1:51" ht="17.100000000000001" customHeight="1" x14ac:dyDescent="0.15">
      <c r="A182" s="32">
        <v>44</v>
      </c>
      <c r="B182" s="33" t="s">
        <v>1491</v>
      </c>
      <c r="C182" s="34" t="s">
        <v>10297</v>
      </c>
      <c r="D182" s="471"/>
      <c r="E182" s="490"/>
      <c r="F182" s="424"/>
      <c r="G182" s="36"/>
      <c r="H182" s="29"/>
      <c r="I182" s="29"/>
      <c r="J182" s="37"/>
      <c r="K182" s="4"/>
      <c r="N182" s="21"/>
      <c r="O182" s="1342" t="s">
        <v>4829</v>
      </c>
      <c r="P182" s="1343"/>
      <c r="Q182" s="1343"/>
      <c r="R182" s="1343"/>
      <c r="S182" s="1343"/>
      <c r="T182" s="1343"/>
      <c r="U182" s="1343"/>
      <c r="V182" s="1343"/>
      <c r="W182" s="1343"/>
      <c r="X182" s="1343"/>
      <c r="Y182" s="1343"/>
      <c r="Z182" s="1343"/>
      <c r="AA182" s="1343"/>
      <c r="AB182" s="1343"/>
      <c r="AC182" s="1343"/>
      <c r="AD182" s="1343"/>
      <c r="AE182" s="1343"/>
      <c r="AF182" s="1343"/>
      <c r="AG182" s="44" t="s">
        <v>17</v>
      </c>
      <c r="AH182" s="50">
        <f>$AH$8</f>
        <v>0.96499999999999997</v>
      </c>
      <c r="AI182" s="491"/>
      <c r="AJ182" s="419"/>
      <c r="AK182" s="425"/>
      <c r="AO182" s="489"/>
      <c r="AP182" s="360"/>
      <c r="AQ182" s="360"/>
      <c r="AR182" s="360"/>
      <c r="AS182" s="360"/>
      <c r="AT182" s="360"/>
      <c r="AU182" s="26" t="s">
        <v>17</v>
      </c>
      <c r="AV182" s="1170">
        <f>$AV$10</f>
        <v>0.95</v>
      </c>
      <c r="AW182" s="1171"/>
      <c r="AX182" s="35">
        <f>ROUND(ROUND(ROUND(K181*AH182,0)*AM179,0)*AV182,0)</f>
        <v>260</v>
      </c>
      <c r="AY182" s="31"/>
    </row>
    <row r="183" spans="1:51" ht="17.100000000000001" customHeight="1" x14ac:dyDescent="0.15">
      <c r="A183" s="32">
        <v>44</v>
      </c>
      <c r="B183" s="33" t="s">
        <v>1533</v>
      </c>
      <c r="C183" s="34" t="s">
        <v>10298</v>
      </c>
      <c r="D183" s="471"/>
      <c r="E183" s="490"/>
      <c r="F183" s="424"/>
      <c r="G183" s="36"/>
      <c r="H183" s="29"/>
      <c r="I183" s="29"/>
      <c r="J183" s="37"/>
      <c r="K183" s="1085" t="s">
        <v>4853</v>
      </c>
      <c r="L183" s="1086"/>
      <c r="M183" s="1086"/>
      <c r="N183" s="1087"/>
      <c r="O183" s="465"/>
      <c r="P183" s="466"/>
      <c r="Q183" s="466"/>
      <c r="R183" s="466"/>
      <c r="S183" s="466"/>
      <c r="T183" s="466"/>
      <c r="U183" s="466"/>
      <c r="V183" s="466"/>
      <c r="W183" s="466"/>
      <c r="X183" s="466"/>
      <c r="Y183" s="466"/>
      <c r="Z183" s="466"/>
      <c r="AA183" s="466"/>
      <c r="AB183" s="466"/>
      <c r="AC183" s="466"/>
      <c r="AD183" s="466"/>
      <c r="AE183" s="466"/>
      <c r="AF183" s="466"/>
      <c r="AG183" s="466"/>
      <c r="AH183" s="466"/>
      <c r="AI183" s="93"/>
      <c r="AJ183" s="167"/>
      <c r="AK183" s="314"/>
      <c r="AL183" s="93"/>
      <c r="AM183" s="2"/>
      <c r="AN183" s="2"/>
      <c r="AO183" s="485"/>
      <c r="AP183" s="486"/>
      <c r="AQ183" s="40"/>
      <c r="AR183" s="40"/>
      <c r="AS183" s="40"/>
      <c r="AT183" s="40"/>
      <c r="AU183" s="40"/>
      <c r="AV183" s="40"/>
      <c r="AW183" s="41"/>
      <c r="AX183" s="35">
        <f>ROUND(K185*AM179,0)</f>
        <v>239</v>
      </c>
      <c r="AY183" s="31"/>
    </row>
    <row r="184" spans="1:51" ht="17.100000000000001" customHeight="1" x14ac:dyDescent="0.15">
      <c r="A184" s="32">
        <v>44</v>
      </c>
      <c r="B184" s="33" t="s">
        <v>1545</v>
      </c>
      <c r="C184" s="34" t="s">
        <v>10299</v>
      </c>
      <c r="D184" s="471"/>
      <c r="E184" s="490"/>
      <c r="F184" s="424"/>
      <c r="G184" s="36"/>
      <c r="H184" s="29"/>
      <c r="I184" s="29"/>
      <c r="J184" s="37"/>
      <c r="K184" s="1088"/>
      <c r="L184" s="1089"/>
      <c r="M184" s="1089"/>
      <c r="N184" s="1090"/>
      <c r="O184" s="1342" t="s">
        <v>4829</v>
      </c>
      <c r="P184" s="1343"/>
      <c r="Q184" s="1343"/>
      <c r="R184" s="1343"/>
      <c r="S184" s="1343"/>
      <c r="T184" s="1343"/>
      <c r="U184" s="1343"/>
      <c r="V184" s="1343"/>
      <c r="W184" s="1343"/>
      <c r="X184" s="1343"/>
      <c r="Y184" s="1343"/>
      <c r="Z184" s="1343"/>
      <c r="AA184" s="1343"/>
      <c r="AB184" s="1343"/>
      <c r="AC184" s="1343"/>
      <c r="AD184" s="1343"/>
      <c r="AE184" s="1343"/>
      <c r="AF184" s="1343"/>
      <c r="AG184" s="44" t="s">
        <v>17</v>
      </c>
      <c r="AH184" s="50">
        <f>$AH$8</f>
        <v>0.96499999999999997</v>
      </c>
      <c r="AI184" s="93"/>
      <c r="AJ184" s="419"/>
      <c r="AK184" s="425"/>
      <c r="AL184" s="93"/>
      <c r="AM184" s="2"/>
      <c r="AN184" s="2"/>
      <c r="AO184" s="487"/>
      <c r="AP184" s="233"/>
      <c r="AQ184" s="25"/>
      <c r="AR184" s="25"/>
      <c r="AS184" s="25"/>
      <c r="AT184" s="25"/>
      <c r="AU184" s="25"/>
      <c r="AV184" s="25"/>
      <c r="AW184" s="38"/>
      <c r="AX184" s="35">
        <f>ROUND(ROUND(K185*AH184,0)*AM179,0)</f>
        <v>230</v>
      </c>
      <c r="AY184" s="31"/>
    </row>
    <row r="185" spans="1:51" ht="17.100000000000001" customHeight="1" x14ac:dyDescent="0.15">
      <c r="A185" s="32">
        <v>44</v>
      </c>
      <c r="B185" s="33" t="s">
        <v>1583</v>
      </c>
      <c r="C185" s="34" t="s">
        <v>10300</v>
      </c>
      <c r="D185" s="471"/>
      <c r="E185" s="490"/>
      <c r="F185" s="424"/>
      <c r="G185" s="36"/>
      <c r="H185" s="29"/>
      <c r="I185" s="29"/>
      <c r="J185" s="37"/>
      <c r="K185" s="1280">
        <f>'16就労移行支援(養成・基本)'!K119</f>
        <v>477</v>
      </c>
      <c r="L185" s="1108"/>
      <c r="M185" s="4" t="s">
        <v>21</v>
      </c>
      <c r="N185" s="22"/>
      <c r="O185" s="465"/>
      <c r="P185" s="466"/>
      <c r="Q185" s="466"/>
      <c r="R185" s="466"/>
      <c r="S185" s="466"/>
      <c r="T185" s="466"/>
      <c r="U185" s="466"/>
      <c r="V185" s="466"/>
      <c r="W185" s="466"/>
      <c r="X185" s="466"/>
      <c r="Y185" s="466"/>
      <c r="Z185" s="466"/>
      <c r="AA185" s="466"/>
      <c r="AB185" s="466"/>
      <c r="AC185" s="466"/>
      <c r="AD185" s="466"/>
      <c r="AE185" s="466"/>
      <c r="AF185" s="466"/>
      <c r="AG185" s="466"/>
      <c r="AH185" s="466"/>
      <c r="AI185" s="491"/>
      <c r="AJ185" s="167"/>
      <c r="AK185" s="314"/>
      <c r="AO185" s="412" t="s">
        <v>10123</v>
      </c>
      <c r="AP185" s="488"/>
      <c r="AQ185" s="488"/>
      <c r="AR185" s="488"/>
      <c r="AS185" s="488"/>
      <c r="AT185" s="488"/>
      <c r="AU185" s="48"/>
      <c r="AV185" s="48"/>
      <c r="AW185" s="49"/>
      <c r="AX185" s="35">
        <f>ROUND(ROUND(K185*AM179,0)*AV186,0)</f>
        <v>227</v>
      </c>
      <c r="AY185" s="31"/>
    </row>
    <row r="186" spans="1:51" ht="17.100000000000001" customHeight="1" x14ac:dyDescent="0.15">
      <c r="A186" s="32">
        <v>44</v>
      </c>
      <c r="B186" s="33" t="s">
        <v>1595</v>
      </c>
      <c r="C186" s="34" t="s">
        <v>10301</v>
      </c>
      <c r="D186" s="471"/>
      <c r="E186" s="490"/>
      <c r="F186" s="424"/>
      <c r="G186" s="36"/>
      <c r="H186" s="29"/>
      <c r="I186" s="29"/>
      <c r="J186" s="37"/>
      <c r="K186" s="4"/>
      <c r="N186" s="21"/>
      <c r="O186" s="1342" t="s">
        <v>4829</v>
      </c>
      <c r="P186" s="1343"/>
      <c r="Q186" s="1343"/>
      <c r="R186" s="1343"/>
      <c r="S186" s="1343"/>
      <c r="T186" s="1343"/>
      <c r="U186" s="1343"/>
      <c r="V186" s="1343"/>
      <c r="W186" s="1343"/>
      <c r="X186" s="1343"/>
      <c r="Y186" s="1343"/>
      <c r="Z186" s="1343"/>
      <c r="AA186" s="1343"/>
      <c r="AB186" s="1343"/>
      <c r="AC186" s="1343"/>
      <c r="AD186" s="1343"/>
      <c r="AE186" s="1343"/>
      <c r="AF186" s="1343"/>
      <c r="AG186" s="44" t="s">
        <v>17</v>
      </c>
      <c r="AH186" s="50">
        <f>$AH$8</f>
        <v>0.96499999999999997</v>
      </c>
      <c r="AI186" s="491"/>
      <c r="AJ186" s="419"/>
      <c r="AK186" s="425"/>
      <c r="AO186" s="489"/>
      <c r="AP186" s="360"/>
      <c r="AQ186" s="360"/>
      <c r="AR186" s="360"/>
      <c r="AS186" s="360"/>
      <c r="AT186" s="360"/>
      <c r="AU186" s="26" t="s">
        <v>17</v>
      </c>
      <c r="AV186" s="1170">
        <f>$AV$10</f>
        <v>0.95</v>
      </c>
      <c r="AW186" s="1171"/>
      <c r="AX186" s="35">
        <f>ROUND(ROUND(ROUND(K185*AH186,0)*AM179,0)*AV186,0)</f>
        <v>219</v>
      </c>
      <c r="AY186" s="31"/>
    </row>
    <row r="187" spans="1:51" ht="17.100000000000001" customHeight="1" x14ac:dyDescent="0.15">
      <c r="A187" s="32">
        <v>44</v>
      </c>
      <c r="B187" s="33" t="s">
        <v>1633</v>
      </c>
      <c r="C187" s="34" t="s">
        <v>10302</v>
      </c>
      <c r="D187" s="471"/>
      <c r="E187" s="490"/>
      <c r="F187" s="424"/>
      <c r="G187" s="36"/>
      <c r="H187" s="29"/>
      <c r="I187" s="29"/>
      <c r="J187" s="37"/>
      <c r="K187" s="1085" t="s">
        <v>4866</v>
      </c>
      <c r="L187" s="1086"/>
      <c r="M187" s="1086"/>
      <c r="N187" s="1087"/>
      <c r="O187" s="465"/>
      <c r="P187" s="466"/>
      <c r="Q187" s="466"/>
      <c r="R187" s="466"/>
      <c r="S187" s="466"/>
      <c r="T187" s="466"/>
      <c r="U187" s="466"/>
      <c r="V187" s="466"/>
      <c r="W187" s="466"/>
      <c r="X187" s="466"/>
      <c r="Y187" s="466"/>
      <c r="Z187" s="466"/>
      <c r="AA187" s="466"/>
      <c r="AB187" s="466"/>
      <c r="AC187" s="466"/>
      <c r="AD187" s="466"/>
      <c r="AE187" s="466"/>
      <c r="AF187" s="466"/>
      <c r="AG187" s="466"/>
      <c r="AH187" s="466"/>
      <c r="AI187" s="491"/>
      <c r="AJ187" s="419"/>
      <c r="AK187" s="425"/>
      <c r="AO187" s="485"/>
      <c r="AP187" s="486"/>
      <c r="AQ187" s="40"/>
      <c r="AR187" s="40"/>
      <c r="AS187" s="40"/>
      <c r="AT187" s="40"/>
      <c r="AU187" s="40"/>
      <c r="AV187" s="40"/>
      <c r="AW187" s="41"/>
      <c r="AX187" s="35">
        <f>ROUND(K189*AM$179,0)</f>
        <v>208</v>
      </c>
      <c r="AY187" s="31"/>
    </row>
    <row r="188" spans="1:51" ht="17.100000000000001" customHeight="1" x14ac:dyDescent="0.15">
      <c r="A188" s="32">
        <v>44</v>
      </c>
      <c r="B188" s="33" t="s">
        <v>1645</v>
      </c>
      <c r="C188" s="34" t="s">
        <v>10303</v>
      </c>
      <c r="D188" s="471"/>
      <c r="E188" s="490"/>
      <c r="F188" s="424"/>
      <c r="G188" s="36"/>
      <c r="H188" s="29"/>
      <c r="I188" s="29"/>
      <c r="J188" s="37"/>
      <c r="K188" s="1088"/>
      <c r="L188" s="1089"/>
      <c r="M188" s="1089"/>
      <c r="N188" s="1090"/>
      <c r="O188" s="1342" t="s">
        <v>4829</v>
      </c>
      <c r="P188" s="1343"/>
      <c r="Q188" s="1343"/>
      <c r="R188" s="1343"/>
      <c r="S188" s="1343"/>
      <c r="T188" s="1343"/>
      <c r="U188" s="1343"/>
      <c r="V188" s="1343"/>
      <c r="W188" s="1343"/>
      <c r="X188" s="1343"/>
      <c r="Y188" s="1343"/>
      <c r="Z188" s="1343"/>
      <c r="AA188" s="1343"/>
      <c r="AB188" s="1343"/>
      <c r="AC188" s="1343"/>
      <c r="AD188" s="1343"/>
      <c r="AE188" s="1343"/>
      <c r="AF188" s="1343"/>
      <c r="AG188" s="44" t="s">
        <v>17</v>
      </c>
      <c r="AH188" s="50">
        <f>$AH$8</f>
        <v>0.96499999999999997</v>
      </c>
      <c r="AI188" s="491"/>
      <c r="AJ188" s="492"/>
      <c r="AK188" s="493"/>
      <c r="AO188" s="487"/>
      <c r="AP188" s="233"/>
      <c r="AQ188" s="25"/>
      <c r="AR188" s="25"/>
      <c r="AS188" s="25"/>
      <c r="AT188" s="25"/>
      <c r="AU188" s="25"/>
      <c r="AV188" s="25"/>
      <c r="AW188" s="38"/>
      <c r="AX188" s="35">
        <f>ROUND(ROUND(K189*AH188,0)*AM$179,0)</f>
        <v>200</v>
      </c>
      <c r="AY188" s="31"/>
    </row>
    <row r="189" spans="1:51" ht="17.100000000000001" customHeight="1" x14ac:dyDescent="0.15">
      <c r="A189" s="32">
        <v>44</v>
      </c>
      <c r="B189" s="33" t="s">
        <v>8201</v>
      </c>
      <c r="C189" s="34" t="s">
        <v>10304</v>
      </c>
      <c r="D189" s="471"/>
      <c r="E189" s="490"/>
      <c r="F189" s="424"/>
      <c r="G189" s="36"/>
      <c r="H189" s="29"/>
      <c r="I189" s="29"/>
      <c r="J189" s="37"/>
      <c r="K189" s="1280">
        <f>'16就労移行支援(養成・基本)'!K131</f>
        <v>415</v>
      </c>
      <c r="L189" s="1108"/>
      <c r="M189" s="4" t="s">
        <v>21</v>
      </c>
      <c r="N189" s="22"/>
      <c r="O189" s="465"/>
      <c r="P189" s="466"/>
      <c r="Q189" s="466"/>
      <c r="R189" s="466"/>
      <c r="S189" s="466"/>
      <c r="T189" s="466"/>
      <c r="U189" s="466"/>
      <c r="V189" s="466"/>
      <c r="W189" s="466"/>
      <c r="X189" s="466"/>
      <c r="Y189" s="466"/>
      <c r="Z189" s="466"/>
      <c r="AA189" s="466"/>
      <c r="AB189" s="466"/>
      <c r="AC189" s="466"/>
      <c r="AD189" s="466"/>
      <c r="AE189" s="466"/>
      <c r="AF189" s="466"/>
      <c r="AG189" s="466"/>
      <c r="AH189" s="466"/>
      <c r="AI189" s="494"/>
      <c r="AJ189" s="167"/>
      <c r="AK189" s="314"/>
      <c r="AO189" s="412" t="s">
        <v>10123</v>
      </c>
      <c r="AP189" s="488"/>
      <c r="AQ189" s="488"/>
      <c r="AR189" s="488"/>
      <c r="AS189" s="488"/>
      <c r="AT189" s="488"/>
      <c r="AU189" s="48"/>
      <c r="AV189" s="48"/>
      <c r="AW189" s="49"/>
      <c r="AX189" s="35">
        <f>ROUND(ROUND(K189*AM$179,0)*AV190,0)</f>
        <v>198</v>
      </c>
      <c r="AY189" s="31"/>
    </row>
    <row r="190" spans="1:51" ht="17.100000000000001" customHeight="1" x14ac:dyDescent="0.15">
      <c r="A190" s="32">
        <v>44</v>
      </c>
      <c r="B190" s="33" t="s">
        <v>8203</v>
      </c>
      <c r="C190" s="34" t="s">
        <v>10305</v>
      </c>
      <c r="D190" s="471"/>
      <c r="E190" s="490"/>
      <c r="F190" s="424"/>
      <c r="G190" s="36"/>
      <c r="H190" s="29"/>
      <c r="I190" s="29"/>
      <c r="J190" s="37"/>
      <c r="K190" s="4"/>
      <c r="N190" s="21"/>
      <c r="O190" s="1342" t="s">
        <v>4829</v>
      </c>
      <c r="P190" s="1343"/>
      <c r="Q190" s="1343"/>
      <c r="R190" s="1343"/>
      <c r="S190" s="1343"/>
      <c r="T190" s="1343"/>
      <c r="U190" s="1343"/>
      <c r="V190" s="1343"/>
      <c r="W190" s="1343"/>
      <c r="X190" s="1343"/>
      <c r="Y190" s="1343"/>
      <c r="Z190" s="1343"/>
      <c r="AA190" s="1343"/>
      <c r="AB190" s="1343"/>
      <c r="AC190" s="1343"/>
      <c r="AD190" s="1343"/>
      <c r="AE190" s="1343"/>
      <c r="AF190" s="1343"/>
      <c r="AG190" s="44" t="s">
        <v>17</v>
      </c>
      <c r="AH190" s="50">
        <f>$AH$8</f>
        <v>0.96499999999999997</v>
      </c>
      <c r="AI190" s="491"/>
      <c r="AJ190" s="419"/>
      <c r="AK190" s="425"/>
      <c r="AO190" s="489"/>
      <c r="AP190" s="360"/>
      <c r="AQ190" s="360"/>
      <c r="AR190" s="360"/>
      <c r="AS190" s="360"/>
      <c r="AT190" s="360"/>
      <c r="AU190" s="26" t="s">
        <v>17</v>
      </c>
      <c r="AV190" s="1170">
        <f>$AV$10</f>
        <v>0.95</v>
      </c>
      <c r="AW190" s="1171"/>
      <c r="AX190" s="35">
        <f>ROUND(ROUND(ROUND(K189*AH190,0)*AM$179,0)*AV190,0)</f>
        <v>190</v>
      </c>
      <c r="AY190" s="31"/>
    </row>
    <row r="191" spans="1:51" ht="17.100000000000001" customHeight="1" x14ac:dyDescent="0.15">
      <c r="A191" s="32">
        <v>44</v>
      </c>
      <c r="B191" s="33" t="s">
        <v>8205</v>
      </c>
      <c r="C191" s="34" t="s">
        <v>10306</v>
      </c>
      <c r="D191" s="471"/>
      <c r="E191" s="490"/>
      <c r="F191" s="424"/>
      <c r="G191" s="36"/>
      <c r="H191" s="29"/>
      <c r="I191" s="29"/>
      <c r="J191" s="37"/>
      <c r="K191" s="1085" t="s">
        <v>4879</v>
      </c>
      <c r="L191" s="1086"/>
      <c r="M191" s="1086"/>
      <c r="N191" s="1087"/>
      <c r="O191" s="465"/>
      <c r="P191" s="466"/>
      <c r="Q191" s="466"/>
      <c r="R191" s="466"/>
      <c r="S191" s="466"/>
      <c r="T191" s="466"/>
      <c r="U191" s="466"/>
      <c r="V191" s="466"/>
      <c r="W191" s="466"/>
      <c r="X191" s="466"/>
      <c r="Y191" s="466"/>
      <c r="Z191" s="466"/>
      <c r="AA191" s="466"/>
      <c r="AB191" s="466"/>
      <c r="AC191" s="466"/>
      <c r="AD191" s="466"/>
      <c r="AE191" s="466"/>
      <c r="AF191" s="466"/>
      <c r="AG191" s="466"/>
      <c r="AH191" s="466"/>
      <c r="AI191" s="93"/>
      <c r="AJ191" s="167"/>
      <c r="AK191" s="314"/>
      <c r="AL191" s="93"/>
      <c r="AM191" s="2"/>
      <c r="AN191" s="2"/>
      <c r="AO191" s="485"/>
      <c r="AP191" s="486"/>
      <c r="AQ191" s="40"/>
      <c r="AR191" s="40"/>
      <c r="AS191" s="40"/>
      <c r="AT191" s="40"/>
      <c r="AU191" s="40"/>
      <c r="AV191" s="40"/>
      <c r="AW191" s="41"/>
      <c r="AX191" s="35">
        <f>ROUND(K193*AM$179,0)</f>
        <v>167</v>
      </c>
      <c r="AY191" s="31"/>
    </row>
    <row r="192" spans="1:51" ht="17.100000000000001" customHeight="1" x14ac:dyDescent="0.15">
      <c r="A192" s="32">
        <v>44</v>
      </c>
      <c r="B192" s="33" t="s">
        <v>8207</v>
      </c>
      <c r="C192" s="34" t="s">
        <v>10307</v>
      </c>
      <c r="D192" s="471"/>
      <c r="E192" s="490"/>
      <c r="F192" s="424"/>
      <c r="G192" s="36"/>
      <c r="H192" s="29"/>
      <c r="I192" s="29"/>
      <c r="J192" s="37"/>
      <c r="K192" s="1088"/>
      <c r="L192" s="1089"/>
      <c r="M192" s="1089"/>
      <c r="N192" s="1090"/>
      <c r="O192" s="1342" t="s">
        <v>4829</v>
      </c>
      <c r="P192" s="1343"/>
      <c r="Q192" s="1343"/>
      <c r="R192" s="1343"/>
      <c r="S192" s="1343"/>
      <c r="T192" s="1343"/>
      <c r="U192" s="1343"/>
      <c r="V192" s="1343"/>
      <c r="W192" s="1343"/>
      <c r="X192" s="1343"/>
      <c r="Y192" s="1343"/>
      <c r="Z192" s="1343"/>
      <c r="AA192" s="1343"/>
      <c r="AB192" s="1343"/>
      <c r="AC192" s="1343"/>
      <c r="AD192" s="1343"/>
      <c r="AE192" s="1343"/>
      <c r="AF192" s="1343"/>
      <c r="AG192" s="44" t="s">
        <v>17</v>
      </c>
      <c r="AH192" s="50">
        <f>$AH$8</f>
        <v>0.96499999999999997</v>
      </c>
      <c r="AI192" s="93"/>
      <c r="AJ192" s="419"/>
      <c r="AK192" s="425"/>
      <c r="AL192" s="93"/>
      <c r="AM192" s="2"/>
      <c r="AN192" s="2"/>
      <c r="AO192" s="487"/>
      <c r="AP192" s="233"/>
      <c r="AQ192" s="25"/>
      <c r="AR192" s="25"/>
      <c r="AS192" s="25"/>
      <c r="AT192" s="25"/>
      <c r="AU192" s="25"/>
      <c r="AV192" s="25"/>
      <c r="AW192" s="38"/>
      <c r="AX192" s="35">
        <f>ROUND(ROUND(K193*AH192,0)*AM$179,0)</f>
        <v>161</v>
      </c>
      <c r="AY192" s="31"/>
    </row>
    <row r="193" spans="1:51" ht="17.100000000000001" customHeight="1" x14ac:dyDescent="0.15">
      <c r="A193" s="32">
        <v>44</v>
      </c>
      <c r="B193" s="33" t="s">
        <v>8209</v>
      </c>
      <c r="C193" s="34" t="s">
        <v>10308</v>
      </c>
      <c r="D193" s="471"/>
      <c r="E193" s="490"/>
      <c r="F193" s="424"/>
      <c r="G193" s="36"/>
      <c r="H193" s="29"/>
      <c r="I193" s="29"/>
      <c r="J193" s="37"/>
      <c r="K193" s="1280">
        <f>'16就労移行支援(養成・基本)'!K143</f>
        <v>333</v>
      </c>
      <c r="L193" s="1108"/>
      <c r="M193" s="4" t="s">
        <v>21</v>
      </c>
      <c r="N193" s="22"/>
      <c r="O193" s="465"/>
      <c r="P193" s="466"/>
      <c r="Q193" s="466"/>
      <c r="R193" s="466"/>
      <c r="S193" s="466"/>
      <c r="T193" s="466"/>
      <c r="U193" s="466"/>
      <c r="V193" s="466"/>
      <c r="W193" s="466"/>
      <c r="X193" s="466"/>
      <c r="Y193" s="466"/>
      <c r="Z193" s="466"/>
      <c r="AA193" s="466"/>
      <c r="AB193" s="466"/>
      <c r="AC193" s="466"/>
      <c r="AD193" s="466"/>
      <c r="AE193" s="466"/>
      <c r="AF193" s="466"/>
      <c r="AG193" s="466"/>
      <c r="AH193" s="466"/>
      <c r="AI193" s="491"/>
      <c r="AJ193" s="167"/>
      <c r="AK193" s="314"/>
      <c r="AO193" s="412" t="s">
        <v>10123</v>
      </c>
      <c r="AP193" s="488"/>
      <c r="AQ193" s="488"/>
      <c r="AR193" s="488"/>
      <c r="AS193" s="488"/>
      <c r="AT193" s="488"/>
      <c r="AU193" s="48"/>
      <c r="AV193" s="48"/>
      <c r="AW193" s="49"/>
      <c r="AX193" s="35">
        <f>ROUND(ROUND(K193*AM$179,0)*AV194,0)</f>
        <v>159</v>
      </c>
      <c r="AY193" s="31"/>
    </row>
    <row r="194" spans="1:51" ht="17.100000000000001" customHeight="1" x14ac:dyDescent="0.15">
      <c r="A194" s="32">
        <v>44</v>
      </c>
      <c r="B194" s="33" t="s">
        <v>8211</v>
      </c>
      <c r="C194" s="34" t="s">
        <v>10309</v>
      </c>
      <c r="D194" s="471"/>
      <c r="E194" s="490"/>
      <c r="F194" s="424"/>
      <c r="G194" s="36"/>
      <c r="H194" s="29"/>
      <c r="I194" s="29"/>
      <c r="J194" s="37"/>
      <c r="K194" s="4"/>
      <c r="N194" s="21"/>
      <c r="O194" s="1342" t="s">
        <v>4829</v>
      </c>
      <c r="P194" s="1343"/>
      <c r="Q194" s="1343"/>
      <c r="R194" s="1343"/>
      <c r="S194" s="1343"/>
      <c r="T194" s="1343"/>
      <c r="U194" s="1343"/>
      <c r="V194" s="1343"/>
      <c r="W194" s="1343"/>
      <c r="X194" s="1343"/>
      <c r="Y194" s="1343"/>
      <c r="Z194" s="1343"/>
      <c r="AA194" s="1343"/>
      <c r="AB194" s="1343"/>
      <c r="AC194" s="1343"/>
      <c r="AD194" s="1343"/>
      <c r="AE194" s="1343"/>
      <c r="AF194" s="1343"/>
      <c r="AG194" s="44" t="s">
        <v>17</v>
      </c>
      <c r="AH194" s="50">
        <f>$AH$8</f>
        <v>0.96499999999999997</v>
      </c>
      <c r="AI194" s="491"/>
      <c r="AJ194" s="419"/>
      <c r="AK194" s="425"/>
      <c r="AO194" s="489"/>
      <c r="AP194" s="360"/>
      <c r="AQ194" s="360"/>
      <c r="AR194" s="360"/>
      <c r="AS194" s="360"/>
      <c r="AT194" s="360"/>
      <c r="AU194" s="26" t="s">
        <v>17</v>
      </c>
      <c r="AV194" s="1170">
        <f>$AV$10</f>
        <v>0.95</v>
      </c>
      <c r="AW194" s="1171"/>
      <c r="AX194" s="35">
        <f>ROUND(ROUND(ROUND(K193*AH194,0)*AM$179,0)*AV194,0)</f>
        <v>153</v>
      </c>
      <c r="AY194" s="31"/>
    </row>
    <row r="195" spans="1:51" ht="17.100000000000001" customHeight="1" x14ac:dyDescent="0.15">
      <c r="A195" s="32">
        <v>44</v>
      </c>
      <c r="B195" s="33" t="s">
        <v>8213</v>
      </c>
      <c r="C195" s="34" t="s">
        <v>10310</v>
      </c>
      <c r="D195" s="471"/>
      <c r="E195" s="490"/>
      <c r="F195" s="424"/>
      <c r="G195" s="36"/>
      <c r="H195" s="29"/>
      <c r="I195" s="29"/>
      <c r="J195" s="37"/>
      <c r="K195" s="1085" t="s">
        <v>4892</v>
      </c>
      <c r="L195" s="1086"/>
      <c r="M195" s="1086"/>
      <c r="N195" s="1087"/>
      <c r="O195" s="465"/>
      <c r="P195" s="466"/>
      <c r="Q195" s="466"/>
      <c r="R195" s="466"/>
      <c r="S195" s="466"/>
      <c r="T195" s="466"/>
      <c r="U195" s="466"/>
      <c r="V195" s="466"/>
      <c r="W195" s="466"/>
      <c r="X195" s="466"/>
      <c r="Y195" s="466"/>
      <c r="Z195" s="466"/>
      <c r="AA195" s="466"/>
      <c r="AB195" s="466"/>
      <c r="AC195" s="466"/>
      <c r="AD195" s="466"/>
      <c r="AE195" s="466"/>
      <c r="AF195" s="466"/>
      <c r="AG195" s="466"/>
      <c r="AH195" s="466"/>
      <c r="AI195" s="93"/>
      <c r="AJ195" s="167"/>
      <c r="AK195" s="314"/>
      <c r="AL195" s="93"/>
      <c r="AM195" s="2"/>
      <c r="AN195" s="2"/>
      <c r="AO195" s="485"/>
      <c r="AP195" s="486"/>
      <c r="AQ195" s="40"/>
      <c r="AR195" s="40"/>
      <c r="AS195" s="40"/>
      <c r="AT195" s="40"/>
      <c r="AU195" s="40"/>
      <c r="AV195" s="40"/>
      <c r="AW195" s="41"/>
      <c r="AX195" s="35">
        <f>ROUND(K197*AM$179,0)</f>
        <v>148</v>
      </c>
      <c r="AY195" s="31"/>
    </row>
    <row r="196" spans="1:51" ht="17.100000000000001" customHeight="1" x14ac:dyDescent="0.15">
      <c r="A196" s="32">
        <v>44</v>
      </c>
      <c r="B196" s="33" t="s">
        <v>8215</v>
      </c>
      <c r="C196" s="34" t="s">
        <v>10311</v>
      </c>
      <c r="D196" s="471"/>
      <c r="E196" s="490"/>
      <c r="F196" s="424"/>
      <c r="G196" s="36"/>
      <c r="H196" s="29"/>
      <c r="I196" s="29"/>
      <c r="J196" s="37"/>
      <c r="K196" s="1088"/>
      <c r="L196" s="1089"/>
      <c r="M196" s="1089"/>
      <c r="N196" s="1090"/>
      <c r="O196" s="1342" t="s">
        <v>4829</v>
      </c>
      <c r="P196" s="1343"/>
      <c r="Q196" s="1343"/>
      <c r="R196" s="1343"/>
      <c r="S196" s="1343"/>
      <c r="T196" s="1343"/>
      <c r="U196" s="1343"/>
      <c r="V196" s="1343"/>
      <c r="W196" s="1343"/>
      <c r="X196" s="1343"/>
      <c r="Y196" s="1343"/>
      <c r="Z196" s="1343"/>
      <c r="AA196" s="1343"/>
      <c r="AB196" s="1343"/>
      <c r="AC196" s="1343"/>
      <c r="AD196" s="1343"/>
      <c r="AE196" s="1343"/>
      <c r="AF196" s="1343"/>
      <c r="AG196" s="44" t="s">
        <v>17</v>
      </c>
      <c r="AH196" s="50">
        <f>$AH$8</f>
        <v>0.96499999999999997</v>
      </c>
      <c r="AI196" s="93"/>
      <c r="AJ196" s="419"/>
      <c r="AK196" s="425"/>
      <c r="AL196" s="93"/>
      <c r="AM196" s="2"/>
      <c r="AN196" s="2"/>
      <c r="AO196" s="487"/>
      <c r="AP196" s="233"/>
      <c r="AQ196" s="25"/>
      <c r="AR196" s="25"/>
      <c r="AS196" s="25"/>
      <c r="AT196" s="25"/>
      <c r="AU196" s="25"/>
      <c r="AV196" s="25"/>
      <c r="AW196" s="38"/>
      <c r="AX196" s="35">
        <f>ROUND(ROUND(K197*AH196,0)*AM$179,0)</f>
        <v>143</v>
      </c>
      <c r="AY196" s="31"/>
    </row>
    <row r="197" spans="1:51" ht="17.100000000000001" customHeight="1" x14ac:dyDescent="0.15">
      <c r="A197" s="32">
        <v>44</v>
      </c>
      <c r="B197" s="33" t="s">
        <v>8217</v>
      </c>
      <c r="C197" s="34" t="s">
        <v>10312</v>
      </c>
      <c r="D197" s="471"/>
      <c r="E197" s="490"/>
      <c r="F197" s="424"/>
      <c r="G197" s="36"/>
      <c r="H197" s="29"/>
      <c r="I197" s="29"/>
      <c r="J197" s="37"/>
      <c r="K197" s="1280">
        <f>'16就労移行支援(養成・基本)'!K155</f>
        <v>295</v>
      </c>
      <c r="L197" s="1108"/>
      <c r="M197" s="4" t="s">
        <v>21</v>
      </c>
      <c r="N197" s="22"/>
      <c r="O197" s="465"/>
      <c r="P197" s="466"/>
      <c r="Q197" s="466"/>
      <c r="R197" s="466"/>
      <c r="S197" s="466"/>
      <c r="T197" s="466"/>
      <c r="U197" s="466"/>
      <c r="V197" s="466"/>
      <c r="W197" s="466"/>
      <c r="X197" s="466"/>
      <c r="Y197" s="466"/>
      <c r="Z197" s="466"/>
      <c r="AA197" s="466"/>
      <c r="AB197" s="466"/>
      <c r="AC197" s="466"/>
      <c r="AD197" s="466"/>
      <c r="AE197" s="466"/>
      <c r="AF197" s="466"/>
      <c r="AG197" s="466"/>
      <c r="AH197" s="466"/>
      <c r="AI197" s="491"/>
      <c r="AJ197" s="167"/>
      <c r="AK197" s="314"/>
      <c r="AO197" s="412" t="s">
        <v>10123</v>
      </c>
      <c r="AP197" s="488"/>
      <c r="AQ197" s="488"/>
      <c r="AR197" s="488"/>
      <c r="AS197" s="488"/>
      <c r="AT197" s="488"/>
      <c r="AU197" s="48"/>
      <c r="AV197" s="48"/>
      <c r="AW197" s="49"/>
      <c r="AX197" s="35">
        <f>ROUND(ROUND(K197*AM$179,0)*AV198,0)</f>
        <v>141</v>
      </c>
      <c r="AY197" s="31"/>
    </row>
    <row r="198" spans="1:51" ht="17.100000000000001" customHeight="1" x14ac:dyDescent="0.15">
      <c r="A198" s="32">
        <v>44</v>
      </c>
      <c r="B198" s="33" t="s">
        <v>8219</v>
      </c>
      <c r="C198" s="34" t="s">
        <v>10313</v>
      </c>
      <c r="D198" s="471"/>
      <c r="E198" s="490"/>
      <c r="F198" s="424"/>
      <c r="G198" s="36"/>
      <c r="H198" s="29"/>
      <c r="I198" s="29"/>
      <c r="J198" s="37"/>
      <c r="K198" s="4"/>
      <c r="N198" s="21"/>
      <c r="O198" s="1342" t="s">
        <v>4829</v>
      </c>
      <c r="P198" s="1343"/>
      <c r="Q198" s="1343"/>
      <c r="R198" s="1343"/>
      <c r="S198" s="1343"/>
      <c r="T198" s="1343"/>
      <c r="U198" s="1343"/>
      <c r="V198" s="1343"/>
      <c r="W198" s="1343"/>
      <c r="X198" s="1343"/>
      <c r="Y198" s="1343"/>
      <c r="Z198" s="1343"/>
      <c r="AA198" s="1343"/>
      <c r="AB198" s="1343"/>
      <c r="AC198" s="1343"/>
      <c r="AD198" s="1343"/>
      <c r="AE198" s="1343"/>
      <c r="AF198" s="1343"/>
      <c r="AG198" s="44" t="s">
        <v>17</v>
      </c>
      <c r="AH198" s="50">
        <f>$AH$8</f>
        <v>0.96499999999999997</v>
      </c>
      <c r="AI198" s="491"/>
      <c r="AJ198" s="419"/>
      <c r="AK198" s="425"/>
      <c r="AO198" s="489"/>
      <c r="AP198" s="360"/>
      <c r="AQ198" s="360"/>
      <c r="AR198" s="360"/>
      <c r="AS198" s="360"/>
      <c r="AT198" s="360"/>
      <c r="AU198" s="26" t="s">
        <v>17</v>
      </c>
      <c r="AV198" s="1170">
        <f>$AV$10</f>
        <v>0.95</v>
      </c>
      <c r="AW198" s="1171"/>
      <c r="AX198" s="35">
        <f>ROUND(ROUND(ROUND(K197*AH198,0)*AM$179,0)*AV198,0)</f>
        <v>136</v>
      </c>
      <c r="AY198" s="31"/>
    </row>
    <row r="199" spans="1:51" ht="17.100000000000001" customHeight="1" x14ac:dyDescent="0.15">
      <c r="A199" s="32">
        <v>44</v>
      </c>
      <c r="B199" s="33" t="s">
        <v>8221</v>
      </c>
      <c r="C199" s="34" t="s">
        <v>10314</v>
      </c>
      <c r="D199" s="471"/>
      <c r="E199" s="490"/>
      <c r="F199" s="424"/>
      <c r="G199" s="36"/>
      <c r="H199" s="29"/>
      <c r="I199" s="29"/>
      <c r="J199" s="37"/>
      <c r="K199" s="1085" t="s">
        <v>4905</v>
      </c>
      <c r="L199" s="1086"/>
      <c r="M199" s="1086"/>
      <c r="N199" s="1087"/>
      <c r="O199" s="465"/>
      <c r="P199" s="466"/>
      <c r="Q199" s="466"/>
      <c r="R199" s="466"/>
      <c r="S199" s="466"/>
      <c r="T199" s="466"/>
      <c r="U199" s="466"/>
      <c r="V199" s="466"/>
      <c r="W199" s="466"/>
      <c r="X199" s="466"/>
      <c r="Y199" s="466"/>
      <c r="Z199" s="466"/>
      <c r="AA199" s="466"/>
      <c r="AB199" s="466"/>
      <c r="AC199" s="466"/>
      <c r="AD199" s="466"/>
      <c r="AE199" s="466"/>
      <c r="AF199" s="466"/>
      <c r="AG199" s="466"/>
      <c r="AH199" s="466"/>
      <c r="AI199" s="491"/>
      <c r="AJ199" s="419"/>
      <c r="AK199" s="425"/>
      <c r="AO199" s="485"/>
      <c r="AP199" s="486"/>
      <c r="AQ199" s="40"/>
      <c r="AR199" s="40"/>
      <c r="AS199" s="40"/>
      <c r="AT199" s="40"/>
      <c r="AU199" s="40"/>
      <c r="AV199" s="40"/>
      <c r="AW199" s="41"/>
      <c r="AX199" s="35">
        <f>ROUND(K201*AM$179,0)</f>
        <v>137</v>
      </c>
      <c r="AY199" s="31"/>
    </row>
    <row r="200" spans="1:51" ht="17.100000000000001" customHeight="1" x14ac:dyDescent="0.15">
      <c r="A200" s="32">
        <v>44</v>
      </c>
      <c r="B200" s="33" t="s">
        <v>8223</v>
      </c>
      <c r="C200" s="34" t="s">
        <v>10315</v>
      </c>
      <c r="D200" s="471"/>
      <c r="E200" s="490"/>
      <c r="F200" s="424"/>
      <c r="G200" s="36"/>
      <c r="H200" s="29"/>
      <c r="I200" s="29"/>
      <c r="J200" s="37"/>
      <c r="K200" s="1088"/>
      <c r="L200" s="1089"/>
      <c r="M200" s="1089"/>
      <c r="N200" s="1090"/>
      <c r="O200" s="1342" t="s">
        <v>4829</v>
      </c>
      <c r="P200" s="1343"/>
      <c r="Q200" s="1343"/>
      <c r="R200" s="1343"/>
      <c r="S200" s="1343"/>
      <c r="T200" s="1343"/>
      <c r="U200" s="1343"/>
      <c r="V200" s="1343"/>
      <c r="W200" s="1343"/>
      <c r="X200" s="1343"/>
      <c r="Y200" s="1343"/>
      <c r="Z200" s="1343"/>
      <c r="AA200" s="1343"/>
      <c r="AB200" s="1343"/>
      <c r="AC200" s="1343"/>
      <c r="AD200" s="1343"/>
      <c r="AE200" s="1343"/>
      <c r="AF200" s="1343"/>
      <c r="AG200" s="44" t="s">
        <v>17</v>
      </c>
      <c r="AH200" s="50">
        <f>$AH$8</f>
        <v>0.96499999999999997</v>
      </c>
      <c r="AI200" s="491"/>
      <c r="AJ200" s="492"/>
      <c r="AK200" s="493"/>
      <c r="AO200" s="487"/>
      <c r="AP200" s="233"/>
      <c r="AQ200" s="25"/>
      <c r="AR200" s="25"/>
      <c r="AS200" s="25"/>
      <c r="AT200" s="25"/>
      <c r="AU200" s="25"/>
      <c r="AV200" s="25"/>
      <c r="AW200" s="38"/>
      <c r="AX200" s="35">
        <f>ROUND(ROUND(K201*AH200,0)*AM$179,0)</f>
        <v>132</v>
      </c>
      <c r="AY200" s="31"/>
    </row>
    <row r="201" spans="1:51" ht="17.100000000000001" customHeight="1" x14ac:dyDescent="0.15">
      <c r="A201" s="32">
        <v>44</v>
      </c>
      <c r="B201" s="33" t="s">
        <v>8225</v>
      </c>
      <c r="C201" s="34" t="s">
        <v>10316</v>
      </c>
      <c r="D201" s="471"/>
      <c r="E201" s="490"/>
      <c r="F201" s="424"/>
      <c r="G201" s="36"/>
      <c r="H201" s="29"/>
      <c r="I201" s="29"/>
      <c r="J201" s="37"/>
      <c r="K201" s="1280">
        <f>'16就労移行支援(養成・基本)'!K167</f>
        <v>273</v>
      </c>
      <c r="L201" s="1108"/>
      <c r="M201" s="4" t="s">
        <v>21</v>
      </c>
      <c r="N201" s="22"/>
      <c r="O201" s="465"/>
      <c r="P201" s="466"/>
      <c r="Q201" s="466"/>
      <c r="R201" s="466"/>
      <c r="S201" s="466"/>
      <c r="T201" s="466"/>
      <c r="U201" s="466"/>
      <c r="V201" s="466"/>
      <c r="W201" s="466"/>
      <c r="X201" s="466"/>
      <c r="Y201" s="466"/>
      <c r="Z201" s="466"/>
      <c r="AA201" s="466"/>
      <c r="AB201" s="466"/>
      <c r="AC201" s="466"/>
      <c r="AD201" s="466"/>
      <c r="AE201" s="466"/>
      <c r="AF201" s="466"/>
      <c r="AG201" s="466"/>
      <c r="AH201" s="466"/>
      <c r="AI201" s="494"/>
      <c r="AJ201" s="167"/>
      <c r="AK201" s="314"/>
      <c r="AO201" s="412" t="s">
        <v>10123</v>
      </c>
      <c r="AP201" s="488"/>
      <c r="AQ201" s="488"/>
      <c r="AR201" s="488"/>
      <c r="AS201" s="488"/>
      <c r="AT201" s="488"/>
      <c r="AU201" s="48"/>
      <c r="AV201" s="48"/>
      <c r="AW201" s="49"/>
      <c r="AX201" s="35">
        <f>ROUND(ROUND(K201*AM$179,0)*AV202,0)</f>
        <v>130</v>
      </c>
      <c r="AY201" s="31"/>
    </row>
    <row r="202" spans="1:51" ht="17.100000000000001" customHeight="1" x14ac:dyDescent="0.15">
      <c r="A202" s="32">
        <v>44</v>
      </c>
      <c r="B202" s="33" t="s">
        <v>8227</v>
      </c>
      <c r="C202" s="34" t="s">
        <v>10317</v>
      </c>
      <c r="D202" s="471"/>
      <c r="E202" s="490"/>
      <c r="F202" s="424"/>
      <c r="G202" s="36"/>
      <c r="H202" s="29"/>
      <c r="I202" s="29"/>
      <c r="J202" s="37"/>
      <c r="K202" s="4"/>
      <c r="N202" s="21"/>
      <c r="O202" s="1342" t="s">
        <v>4829</v>
      </c>
      <c r="P202" s="1343"/>
      <c r="Q202" s="1343"/>
      <c r="R202" s="1343"/>
      <c r="S202" s="1343"/>
      <c r="T202" s="1343"/>
      <c r="U202" s="1343"/>
      <c r="V202" s="1343"/>
      <c r="W202" s="1343"/>
      <c r="X202" s="1343"/>
      <c r="Y202" s="1343"/>
      <c r="Z202" s="1343"/>
      <c r="AA202" s="1343"/>
      <c r="AB202" s="1343"/>
      <c r="AC202" s="1343"/>
      <c r="AD202" s="1343"/>
      <c r="AE202" s="1343"/>
      <c r="AF202" s="1343"/>
      <c r="AG202" s="44" t="s">
        <v>17</v>
      </c>
      <c r="AH202" s="50">
        <f>$AH$8</f>
        <v>0.96499999999999997</v>
      </c>
      <c r="AI202" s="491"/>
      <c r="AJ202" s="419"/>
      <c r="AK202" s="425"/>
      <c r="AO202" s="489"/>
      <c r="AP202" s="360"/>
      <c r="AQ202" s="360"/>
      <c r="AR202" s="360"/>
      <c r="AS202" s="360"/>
      <c r="AT202" s="360"/>
      <c r="AU202" s="26" t="s">
        <v>17</v>
      </c>
      <c r="AV202" s="1170">
        <f>$AV$10</f>
        <v>0.95</v>
      </c>
      <c r="AW202" s="1171"/>
      <c r="AX202" s="35">
        <f>ROUND(ROUND(ROUND(K201*AH202,0)*AM$179,0)*AV202,0)</f>
        <v>125</v>
      </c>
      <c r="AY202" s="31"/>
    </row>
    <row r="203" spans="1:51" ht="17.100000000000001" customHeight="1" x14ac:dyDescent="0.15">
      <c r="A203" s="32">
        <v>44</v>
      </c>
      <c r="B203" s="33" t="s">
        <v>8229</v>
      </c>
      <c r="C203" s="34" t="s">
        <v>10318</v>
      </c>
      <c r="D203" s="471"/>
      <c r="E203" s="490"/>
      <c r="F203" s="424"/>
      <c r="G203" s="1085" t="s">
        <v>5003</v>
      </c>
      <c r="H203" s="1086"/>
      <c r="I203" s="1086"/>
      <c r="J203" s="1087"/>
      <c r="K203" s="1085" t="s">
        <v>4821</v>
      </c>
      <c r="L203" s="1086"/>
      <c r="M203" s="1086"/>
      <c r="N203" s="1087"/>
      <c r="O203" s="465"/>
      <c r="P203" s="466"/>
      <c r="Q203" s="466"/>
      <c r="R203" s="466"/>
      <c r="S203" s="466"/>
      <c r="T203" s="466"/>
      <c r="U203" s="466"/>
      <c r="V203" s="466"/>
      <c r="W203" s="466"/>
      <c r="X203" s="466"/>
      <c r="Y203" s="466"/>
      <c r="Z203" s="466"/>
      <c r="AA203" s="466"/>
      <c r="AB203" s="466"/>
      <c r="AC203" s="466"/>
      <c r="AD203" s="466"/>
      <c r="AE203" s="466"/>
      <c r="AF203" s="466"/>
      <c r="AG203" s="466"/>
      <c r="AH203" s="466"/>
      <c r="AI203" s="1344" t="s">
        <v>7852</v>
      </c>
      <c r="AJ203" s="1345"/>
      <c r="AK203" s="1346"/>
      <c r="AL203" s="1218" t="s">
        <v>10262</v>
      </c>
      <c r="AM203" s="1219"/>
      <c r="AN203" s="1220"/>
      <c r="AO203" s="485"/>
      <c r="AP203" s="486"/>
      <c r="AQ203" s="40"/>
      <c r="AR203" s="40"/>
      <c r="AS203" s="40"/>
      <c r="AT203" s="40"/>
      <c r="AU203" s="40"/>
      <c r="AV203" s="40"/>
      <c r="AW203" s="41"/>
      <c r="AX203" s="35">
        <f>ROUND(K205*AM207,0)</f>
        <v>323</v>
      </c>
      <c r="AY203" s="66" t="s">
        <v>4822</v>
      </c>
    </row>
    <row r="204" spans="1:51" ht="17.100000000000001" customHeight="1" x14ac:dyDescent="0.15">
      <c r="A204" s="32">
        <v>44</v>
      </c>
      <c r="B204" s="33" t="s">
        <v>8231</v>
      </c>
      <c r="C204" s="34" t="s">
        <v>10319</v>
      </c>
      <c r="D204" s="471"/>
      <c r="E204" s="490"/>
      <c r="F204" s="424"/>
      <c r="G204" s="1088"/>
      <c r="H204" s="1089"/>
      <c r="I204" s="1089"/>
      <c r="J204" s="1090"/>
      <c r="K204" s="1088"/>
      <c r="L204" s="1089"/>
      <c r="M204" s="1089"/>
      <c r="N204" s="1090"/>
      <c r="O204" s="1342" t="s">
        <v>4829</v>
      </c>
      <c r="P204" s="1343"/>
      <c r="Q204" s="1343"/>
      <c r="R204" s="1343"/>
      <c r="S204" s="1343"/>
      <c r="T204" s="1343"/>
      <c r="U204" s="1343"/>
      <c r="V204" s="1343"/>
      <c r="W204" s="1343"/>
      <c r="X204" s="1343"/>
      <c r="Y204" s="1343"/>
      <c r="Z204" s="1343"/>
      <c r="AA204" s="1343"/>
      <c r="AB204" s="1343"/>
      <c r="AC204" s="1343"/>
      <c r="AD204" s="1343"/>
      <c r="AE204" s="1343"/>
      <c r="AF204" s="1343"/>
      <c r="AG204" s="44" t="s">
        <v>17</v>
      </c>
      <c r="AH204" s="50">
        <f>$AH$8</f>
        <v>0.96499999999999997</v>
      </c>
      <c r="AI204" s="1347"/>
      <c r="AJ204" s="1348"/>
      <c r="AK204" s="1349"/>
      <c r="AL204" s="1221"/>
      <c r="AM204" s="1222"/>
      <c r="AN204" s="1223"/>
      <c r="AO204" s="487"/>
      <c r="AP204" s="233"/>
      <c r="AQ204" s="25"/>
      <c r="AR204" s="25"/>
      <c r="AS204" s="25"/>
      <c r="AT204" s="25"/>
      <c r="AU204" s="25"/>
      <c r="AV204" s="25"/>
      <c r="AW204" s="38"/>
      <c r="AX204" s="35">
        <f>ROUND(ROUND(K205*AH204,0)*AM207,0)</f>
        <v>311</v>
      </c>
      <c r="AY204" s="232"/>
    </row>
    <row r="205" spans="1:51" ht="17.100000000000001" customHeight="1" x14ac:dyDescent="0.15">
      <c r="A205" s="32">
        <v>44</v>
      </c>
      <c r="B205" s="33" t="s">
        <v>8233</v>
      </c>
      <c r="C205" s="34" t="s">
        <v>10320</v>
      </c>
      <c r="D205" s="471"/>
      <c r="E205" s="490"/>
      <c r="F205" s="424"/>
      <c r="G205" s="1088"/>
      <c r="H205" s="1089"/>
      <c r="I205" s="1089"/>
      <c r="J205" s="1090"/>
      <c r="K205" s="1280">
        <f>'16就労移行支援(養成・基本)'!K179</f>
        <v>645</v>
      </c>
      <c r="L205" s="1108"/>
      <c r="M205" s="4" t="s">
        <v>21</v>
      </c>
      <c r="N205" s="22"/>
      <c r="O205" s="465"/>
      <c r="P205" s="466"/>
      <c r="Q205" s="466"/>
      <c r="R205" s="466"/>
      <c r="S205" s="466"/>
      <c r="T205" s="466"/>
      <c r="U205" s="466"/>
      <c r="V205" s="466"/>
      <c r="W205" s="466"/>
      <c r="X205" s="466"/>
      <c r="Y205" s="466"/>
      <c r="Z205" s="466"/>
      <c r="AA205" s="466"/>
      <c r="AB205" s="466"/>
      <c r="AC205" s="466"/>
      <c r="AD205" s="466"/>
      <c r="AE205" s="466"/>
      <c r="AF205" s="466"/>
      <c r="AG205" s="466"/>
      <c r="AH205" s="466"/>
      <c r="AI205" s="1347"/>
      <c r="AJ205" s="1348"/>
      <c r="AK205" s="1349"/>
      <c r="AL205" s="1221"/>
      <c r="AM205" s="1222"/>
      <c r="AN205" s="1223"/>
      <c r="AO205" s="412" t="s">
        <v>10123</v>
      </c>
      <c r="AP205" s="488"/>
      <c r="AQ205" s="488"/>
      <c r="AR205" s="488"/>
      <c r="AS205" s="488"/>
      <c r="AT205" s="488"/>
      <c r="AU205" s="48"/>
      <c r="AV205" s="48"/>
      <c r="AW205" s="49"/>
      <c r="AX205" s="35">
        <f>ROUND(ROUND(K205*AM207,0)*AV206,0)</f>
        <v>307</v>
      </c>
      <c r="AY205" s="31"/>
    </row>
    <row r="206" spans="1:51" ht="17.100000000000001" customHeight="1" x14ac:dyDescent="0.15">
      <c r="A206" s="32">
        <v>44</v>
      </c>
      <c r="B206" s="33" t="s">
        <v>8235</v>
      </c>
      <c r="C206" s="34" t="s">
        <v>10321</v>
      </c>
      <c r="D206" s="471"/>
      <c r="E206" s="490"/>
      <c r="F206" s="424"/>
      <c r="G206" s="36"/>
      <c r="H206" s="29"/>
      <c r="I206" s="29"/>
      <c r="J206" s="37"/>
      <c r="K206" s="4"/>
      <c r="N206" s="21"/>
      <c r="O206" s="1342" t="s">
        <v>4829</v>
      </c>
      <c r="P206" s="1343"/>
      <c r="Q206" s="1343"/>
      <c r="R206" s="1343"/>
      <c r="S206" s="1343"/>
      <c r="T206" s="1343"/>
      <c r="U206" s="1343"/>
      <c r="V206" s="1343"/>
      <c r="W206" s="1343"/>
      <c r="X206" s="1343"/>
      <c r="Y206" s="1343"/>
      <c r="Z206" s="1343"/>
      <c r="AA206" s="1343"/>
      <c r="AB206" s="1343"/>
      <c r="AC206" s="1343"/>
      <c r="AD206" s="1343"/>
      <c r="AE206" s="1343"/>
      <c r="AF206" s="1343"/>
      <c r="AG206" s="44" t="s">
        <v>17</v>
      </c>
      <c r="AH206" s="50">
        <f>$AH$8</f>
        <v>0.96499999999999997</v>
      </c>
      <c r="AI206" s="1347"/>
      <c r="AJ206" s="1348"/>
      <c r="AK206" s="1349"/>
      <c r="AL206" s="1221"/>
      <c r="AM206" s="1222"/>
      <c r="AN206" s="1223"/>
      <c r="AO206" s="489"/>
      <c r="AP206" s="360"/>
      <c r="AQ206" s="360"/>
      <c r="AR206" s="360"/>
      <c r="AS206" s="360"/>
      <c r="AT206" s="360"/>
      <c r="AU206" s="26" t="s">
        <v>17</v>
      </c>
      <c r="AV206" s="1170">
        <f>$AV$10</f>
        <v>0.95</v>
      </c>
      <c r="AW206" s="1171"/>
      <c r="AX206" s="35">
        <f>ROUND(ROUND(ROUND(K205*AH206,0)*AM207,0)*AV206,0)</f>
        <v>295</v>
      </c>
      <c r="AY206" s="31"/>
    </row>
    <row r="207" spans="1:51" ht="17.100000000000001" customHeight="1" x14ac:dyDescent="0.15">
      <c r="A207" s="32">
        <v>44</v>
      </c>
      <c r="B207" s="33" t="s">
        <v>8237</v>
      </c>
      <c r="C207" s="34" t="s">
        <v>10322</v>
      </c>
      <c r="D207" s="471"/>
      <c r="E207" s="490"/>
      <c r="F207" s="424"/>
      <c r="G207" s="36"/>
      <c r="H207" s="29"/>
      <c r="I207" s="29"/>
      <c r="J207" s="37"/>
      <c r="K207" s="1085" t="s">
        <v>4840</v>
      </c>
      <c r="L207" s="1086"/>
      <c r="M207" s="1086"/>
      <c r="N207" s="1087"/>
      <c r="O207" s="465"/>
      <c r="P207" s="466"/>
      <c r="Q207" s="466"/>
      <c r="R207" s="466"/>
      <c r="S207" s="466"/>
      <c r="T207" s="466"/>
      <c r="U207" s="466"/>
      <c r="V207" s="466"/>
      <c r="W207" s="466"/>
      <c r="X207" s="466"/>
      <c r="Y207" s="466"/>
      <c r="Z207" s="466"/>
      <c r="AA207" s="466"/>
      <c r="AB207" s="466"/>
      <c r="AC207" s="466"/>
      <c r="AD207" s="466"/>
      <c r="AE207" s="466"/>
      <c r="AF207" s="466"/>
      <c r="AG207" s="466"/>
      <c r="AH207" s="466"/>
      <c r="AI207" s="1347"/>
      <c r="AJ207" s="1348"/>
      <c r="AK207" s="1349"/>
      <c r="AL207" s="23" t="s">
        <v>17</v>
      </c>
      <c r="AM207" s="1158">
        <f>$AM$151</f>
        <v>0.5</v>
      </c>
      <c r="AN207" s="1159"/>
      <c r="AO207" s="485"/>
      <c r="AP207" s="486"/>
      <c r="AQ207" s="40"/>
      <c r="AR207" s="40"/>
      <c r="AS207" s="40"/>
      <c r="AT207" s="40"/>
      <c r="AU207" s="40"/>
      <c r="AV207" s="40"/>
      <c r="AW207" s="41"/>
      <c r="AX207" s="35">
        <f>ROUND(K209*AM207,0)</f>
        <v>271</v>
      </c>
      <c r="AY207" s="31"/>
    </row>
    <row r="208" spans="1:51" ht="17.100000000000001" customHeight="1" x14ac:dyDescent="0.15">
      <c r="A208" s="32">
        <v>44</v>
      </c>
      <c r="B208" s="33" t="s">
        <v>8239</v>
      </c>
      <c r="C208" s="34" t="s">
        <v>10323</v>
      </c>
      <c r="D208" s="471"/>
      <c r="E208" s="490"/>
      <c r="F208" s="424"/>
      <c r="G208" s="36"/>
      <c r="H208" s="29"/>
      <c r="I208" s="29"/>
      <c r="J208" s="37"/>
      <c r="K208" s="1088"/>
      <c r="L208" s="1089"/>
      <c r="M208" s="1089"/>
      <c r="N208" s="1090"/>
      <c r="O208" s="1342" t="s">
        <v>4829</v>
      </c>
      <c r="P208" s="1343"/>
      <c r="Q208" s="1343"/>
      <c r="R208" s="1343"/>
      <c r="S208" s="1343"/>
      <c r="T208" s="1343"/>
      <c r="U208" s="1343"/>
      <c r="V208" s="1343"/>
      <c r="W208" s="1343"/>
      <c r="X208" s="1343"/>
      <c r="Y208" s="1343"/>
      <c r="Z208" s="1343"/>
      <c r="AA208" s="1343"/>
      <c r="AB208" s="1343"/>
      <c r="AC208" s="1343"/>
      <c r="AD208" s="1343"/>
      <c r="AE208" s="1343"/>
      <c r="AF208" s="1343"/>
      <c r="AG208" s="44" t="s">
        <v>17</v>
      </c>
      <c r="AH208" s="50">
        <f>$AH$8</f>
        <v>0.96499999999999997</v>
      </c>
      <c r="AI208" s="1347"/>
      <c r="AJ208" s="1348"/>
      <c r="AK208" s="1349"/>
      <c r="AL208" s="93"/>
      <c r="AM208" s="2"/>
      <c r="AN208" s="2"/>
      <c r="AO208" s="487"/>
      <c r="AP208" s="233"/>
      <c r="AQ208" s="25"/>
      <c r="AR208" s="25"/>
      <c r="AS208" s="25"/>
      <c r="AT208" s="25"/>
      <c r="AU208" s="25"/>
      <c r="AV208" s="25"/>
      <c r="AW208" s="38"/>
      <c r="AX208" s="35">
        <f>ROUND(ROUND(K209*AH208,0)*AM207,0)</f>
        <v>261</v>
      </c>
      <c r="AY208" s="31"/>
    </row>
    <row r="209" spans="1:51" ht="17.100000000000001" customHeight="1" x14ac:dyDescent="0.15">
      <c r="A209" s="32">
        <v>44</v>
      </c>
      <c r="B209" s="33" t="s">
        <v>8241</v>
      </c>
      <c r="C209" s="34" t="s">
        <v>10324</v>
      </c>
      <c r="D209" s="471"/>
      <c r="E209" s="490"/>
      <c r="F209" s="424"/>
      <c r="G209" s="36"/>
      <c r="H209" s="29"/>
      <c r="I209" s="29"/>
      <c r="J209" s="37"/>
      <c r="K209" s="1280">
        <f>'16就労移行支援(養成・基本)'!K191</f>
        <v>541</v>
      </c>
      <c r="L209" s="1108"/>
      <c r="M209" s="4" t="s">
        <v>21</v>
      </c>
      <c r="N209" s="22"/>
      <c r="O209" s="465"/>
      <c r="P209" s="466"/>
      <c r="Q209" s="466"/>
      <c r="R209" s="466"/>
      <c r="S209" s="466"/>
      <c r="T209" s="466"/>
      <c r="U209" s="466"/>
      <c r="V209" s="466"/>
      <c r="W209" s="466"/>
      <c r="X209" s="466"/>
      <c r="Y209" s="466"/>
      <c r="Z209" s="466"/>
      <c r="AA209" s="466"/>
      <c r="AB209" s="466"/>
      <c r="AC209" s="466"/>
      <c r="AD209" s="466"/>
      <c r="AE209" s="466"/>
      <c r="AF209" s="466"/>
      <c r="AG209" s="466"/>
      <c r="AH209" s="466"/>
      <c r="AI209" s="491"/>
      <c r="AJ209" s="167"/>
      <c r="AK209" s="314"/>
      <c r="AO209" s="412" t="s">
        <v>10123</v>
      </c>
      <c r="AP209" s="488"/>
      <c r="AQ209" s="488"/>
      <c r="AR209" s="488"/>
      <c r="AS209" s="488"/>
      <c r="AT209" s="488"/>
      <c r="AU209" s="48"/>
      <c r="AV209" s="48"/>
      <c r="AW209" s="49"/>
      <c r="AX209" s="35">
        <f>ROUND(ROUND(K209*AM207,0)*AV210,0)</f>
        <v>257</v>
      </c>
      <c r="AY209" s="31"/>
    </row>
    <row r="210" spans="1:51" ht="17.100000000000001" customHeight="1" x14ac:dyDescent="0.15">
      <c r="A210" s="32">
        <v>44</v>
      </c>
      <c r="B210" s="33" t="s">
        <v>8243</v>
      </c>
      <c r="C210" s="34" t="s">
        <v>10325</v>
      </c>
      <c r="D210" s="471"/>
      <c r="E210" s="490"/>
      <c r="F210" s="424"/>
      <c r="G210" s="36"/>
      <c r="H210" s="29"/>
      <c r="I210" s="29"/>
      <c r="J210" s="37"/>
      <c r="K210" s="4"/>
      <c r="N210" s="21"/>
      <c r="O210" s="1342" t="s">
        <v>4829</v>
      </c>
      <c r="P210" s="1343"/>
      <c r="Q210" s="1343"/>
      <c r="R210" s="1343"/>
      <c r="S210" s="1343"/>
      <c r="T210" s="1343"/>
      <c r="U210" s="1343"/>
      <c r="V210" s="1343"/>
      <c r="W210" s="1343"/>
      <c r="X210" s="1343"/>
      <c r="Y210" s="1343"/>
      <c r="Z210" s="1343"/>
      <c r="AA210" s="1343"/>
      <c r="AB210" s="1343"/>
      <c r="AC210" s="1343"/>
      <c r="AD210" s="1343"/>
      <c r="AE210" s="1343"/>
      <c r="AF210" s="1343"/>
      <c r="AG210" s="44" t="s">
        <v>17</v>
      </c>
      <c r="AH210" s="50">
        <f>$AH$8</f>
        <v>0.96499999999999997</v>
      </c>
      <c r="AI210" s="491"/>
      <c r="AJ210" s="419"/>
      <c r="AK210" s="425"/>
      <c r="AO210" s="489"/>
      <c r="AP210" s="360"/>
      <c r="AQ210" s="360"/>
      <c r="AR210" s="360"/>
      <c r="AS210" s="360"/>
      <c r="AT210" s="360"/>
      <c r="AU210" s="26" t="s">
        <v>17</v>
      </c>
      <c r="AV210" s="1170">
        <f>$AV$10</f>
        <v>0.95</v>
      </c>
      <c r="AW210" s="1171"/>
      <c r="AX210" s="35">
        <f>ROUND(ROUND(ROUND(K209*AH210,0)*AM207,0)*AV210,0)</f>
        <v>248</v>
      </c>
      <c r="AY210" s="31"/>
    </row>
    <row r="211" spans="1:51" ht="17.100000000000001" customHeight="1" x14ac:dyDescent="0.15">
      <c r="A211" s="32">
        <v>44</v>
      </c>
      <c r="B211" s="33" t="s">
        <v>8245</v>
      </c>
      <c r="C211" s="34" t="s">
        <v>10326</v>
      </c>
      <c r="D211" s="471"/>
      <c r="E211" s="490"/>
      <c r="F211" s="424"/>
      <c r="G211" s="36"/>
      <c r="H211" s="29"/>
      <c r="I211" s="29"/>
      <c r="J211" s="37"/>
      <c r="K211" s="1085" t="s">
        <v>4853</v>
      </c>
      <c r="L211" s="1086"/>
      <c r="M211" s="1086"/>
      <c r="N211" s="1087"/>
      <c r="O211" s="465"/>
      <c r="P211" s="466"/>
      <c r="Q211" s="466"/>
      <c r="R211" s="466"/>
      <c r="S211" s="466"/>
      <c r="T211" s="466"/>
      <c r="U211" s="466"/>
      <c r="V211" s="466"/>
      <c r="W211" s="466"/>
      <c r="X211" s="466"/>
      <c r="Y211" s="466"/>
      <c r="Z211" s="466"/>
      <c r="AA211" s="466"/>
      <c r="AB211" s="466"/>
      <c r="AC211" s="466"/>
      <c r="AD211" s="466"/>
      <c r="AE211" s="466"/>
      <c r="AF211" s="466"/>
      <c r="AG211" s="466"/>
      <c r="AH211" s="466"/>
      <c r="AI211" s="93"/>
      <c r="AJ211" s="167"/>
      <c r="AK211" s="314"/>
      <c r="AL211" s="93"/>
      <c r="AM211" s="2"/>
      <c r="AN211" s="2"/>
      <c r="AO211" s="485"/>
      <c r="AP211" s="486"/>
      <c r="AQ211" s="40"/>
      <c r="AR211" s="40"/>
      <c r="AS211" s="40"/>
      <c r="AT211" s="40"/>
      <c r="AU211" s="40"/>
      <c r="AV211" s="40"/>
      <c r="AW211" s="41"/>
      <c r="AX211" s="35">
        <f>ROUND(K213*AM207,0)</f>
        <v>223</v>
      </c>
      <c r="AY211" s="31"/>
    </row>
    <row r="212" spans="1:51" ht="17.100000000000001" customHeight="1" x14ac:dyDescent="0.15">
      <c r="A212" s="32">
        <v>44</v>
      </c>
      <c r="B212" s="33" t="s">
        <v>8247</v>
      </c>
      <c r="C212" s="34" t="s">
        <v>10327</v>
      </c>
      <c r="D212" s="471"/>
      <c r="E212" s="490"/>
      <c r="F212" s="424"/>
      <c r="G212" s="36"/>
      <c r="H212" s="29"/>
      <c r="I212" s="29"/>
      <c r="J212" s="37"/>
      <c r="K212" s="1088"/>
      <c r="L212" s="1089"/>
      <c r="M212" s="1089"/>
      <c r="N212" s="1090"/>
      <c r="O212" s="1342" t="s">
        <v>4829</v>
      </c>
      <c r="P212" s="1343"/>
      <c r="Q212" s="1343"/>
      <c r="R212" s="1343"/>
      <c r="S212" s="1343"/>
      <c r="T212" s="1343"/>
      <c r="U212" s="1343"/>
      <c r="V212" s="1343"/>
      <c r="W212" s="1343"/>
      <c r="X212" s="1343"/>
      <c r="Y212" s="1343"/>
      <c r="Z212" s="1343"/>
      <c r="AA212" s="1343"/>
      <c r="AB212" s="1343"/>
      <c r="AC212" s="1343"/>
      <c r="AD212" s="1343"/>
      <c r="AE212" s="1343"/>
      <c r="AF212" s="1343"/>
      <c r="AG212" s="44" t="s">
        <v>17</v>
      </c>
      <c r="AH212" s="50">
        <f>$AH$8</f>
        <v>0.96499999999999997</v>
      </c>
      <c r="AI212" s="93"/>
      <c r="AJ212" s="419"/>
      <c r="AK212" s="425"/>
      <c r="AL212" s="93"/>
      <c r="AM212" s="2"/>
      <c r="AN212" s="2"/>
      <c r="AO212" s="487"/>
      <c r="AP212" s="233"/>
      <c r="AQ212" s="25"/>
      <c r="AR212" s="25"/>
      <c r="AS212" s="25"/>
      <c r="AT212" s="25"/>
      <c r="AU212" s="25"/>
      <c r="AV212" s="25"/>
      <c r="AW212" s="38"/>
      <c r="AX212" s="35">
        <f>ROUND(ROUND(K213*AH212,0)*AM207,0)</f>
        <v>215</v>
      </c>
      <c r="AY212" s="31"/>
    </row>
    <row r="213" spans="1:51" ht="17.100000000000001" customHeight="1" x14ac:dyDescent="0.15">
      <c r="A213" s="32">
        <v>44</v>
      </c>
      <c r="B213" s="33" t="s">
        <v>8249</v>
      </c>
      <c r="C213" s="34" t="s">
        <v>10328</v>
      </c>
      <c r="D213" s="471"/>
      <c r="E213" s="490"/>
      <c r="F213" s="424"/>
      <c r="G213" s="36"/>
      <c r="H213" s="29"/>
      <c r="I213" s="29"/>
      <c r="J213" s="37"/>
      <c r="K213" s="1280">
        <f>'16就労移行支援(養成・基本)'!K203</f>
        <v>446</v>
      </c>
      <c r="L213" s="1108"/>
      <c r="M213" s="4" t="s">
        <v>21</v>
      </c>
      <c r="N213" s="22"/>
      <c r="O213" s="465"/>
      <c r="P213" s="466"/>
      <c r="Q213" s="466"/>
      <c r="R213" s="466"/>
      <c r="S213" s="466"/>
      <c r="T213" s="466"/>
      <c r="U213" s="466"/>
      <c r="V213" s="466"/>
      <c r="W213" s="466"/>
      <c r="X213" s="466"/>
      <c r="Y213" s="466"/>
      <c r="Z213" s="466"/>
      <c r="AA213" s="466"/>
      <c r="AB213" s="466"/>
      <c r="AC213" s="466"/>
      <c r="AD213" s="466"/>
      <c r="AE213" s="466"/>
      <c r="AF213" s="466"/>
      <c r="AG213" s="466"/>
      <c r="AH213" s="466"/>
      <c r="AI213" s="491"/>
      <c r="AJ213" s="167"/>
      <c r="AK213" s="314"/>
      <c r="AO213" s="412" t="s">
        <v>10123</v>
      </c>
      <c r="AP213" s="488"/>
      <c r="AQ213" s="488"/>
      <c r="AR213" s="488"/>
      <c r="AS213" s="488"/>
      <c r="AT213" s="488"/>
      <c r="AU213" s="48"/>
      <c r="AV213" s="48"/>
      <c r="AW213" s="49"/>
      <c r="AX213" s="35">
        <f>ROUND(ROUND(K213*AM207,0)*AV214,0)</f>
        <v>212</v>
      </c>
      <c r="AY213" s="31"/>
    </row>
    <row r="214" spans="1:51" ht="17.100000000000001" customHeight="1" x14ac:dyDescent="0.15">
      <c r="A214" s="32">
        <v>44</v>
      </c>
      <c r="B214" s="33" t="s">
        <v>8251</v>
      </c>
      <c r="C214" s="34" t="s">
        <v>10329</v>
      </c>
      <c r="D214" s="471"/>
      <c r="E214" s="490"/>
      <c r="F214" s="424"/>
      <c r="G214" s="36"/>
      <c r="H214" s="29"/>
      <c r="I214" s="29"/>
      <c r="J214" s="37"/>
      <c r="K214" s="4"/>
      <c r="N214" s="21"/>
      <c r="O214" s="1342" t="s">
        <v>4829</v>
      </c>
      <c r="P214" s="1343"/>
      <c r="Q214" s="1343"/>
      <c r="R214" s="1343"/>
      <c r="S214" s="1343"/>
      <c r="T214" s="1343"/>
      <c r="U214" s="1343"/>
      <c r="V214" s="1343"/>
      <c r="W214" s="1343"/>
      <c r="X214" s="1343"/>
      <c r="Y214" s="1343"/>
      <c r="Z214" s="1343"/>
      <c r="AA214" s="1343"/>
      <c r="AB214" s="1343"/>
      <c r="AC214" s="1343"/>
      <c r="AD214" s="1343"/>
      <c r="AE214" s="1343"/>
      <c r="AF214" s="1343"/>
      <c r="AG214" s="44" t="s">
        <v>17</v>
      </c>
      <c r="AH214" s="50">
        <f>$AH$8</f>
        <v>0.96499999999999997</v>
      </c>
      <c r="AI214" s="491"/>
      <c r="AJ214" s="419"/>
      <c r="AK214" s="425"/>
      <c r="AO214" s="489"/>
      <c r="AP214" s="360"/>
      <c r="AQ214" s="360"/>
      <c r="AR214" s="360"/>
      <c r="AS214" s="360"/>
      <c r="AT214" s="360"/>
      <c r="AU214" s="26" t="s">
        <v>17</v>
      </c>
      <c r="AV214" s="1170">
        <f>$AV$10</f>
        <v>0.95</v>
      </c>
      <c r="AW214" s="1171"/>
      <c r="AX214" s="35">
        <f>ROUND(ROUND(ROUND(K213*AH214,0)*AM207,0)*AV214,0)</f>
        <v>204</v>
      </c>
      <c r="AY214" s="31"/>
    </row>
    <row r="215" spans="1:51" ht="17.100000000000001" customHeight="1" x14ac:dyDescent="0.15">
      <c r="A215" s="32">
        <v>44</v>
      </c>
      <c r="B215" s="33" t="s">
        <v>1686</v>
      </c>
      <c r="C215" s="34" t="s">
        <v>10330</v>
      </c>
      <c r="D215" s="471"/>
      <c r="E215" s="490"/>
      <c r="F215" s="424"/>
      <c r="G215" s="36"/>
      <c r="H215" s="29"/>
      <c r="I215" s="29"/>
      <c r="J215" s="37"/>
      <c r="K215" s="1085" t="s">
        <v>4866</v>
      </c>
      <c r="L215" s="1086"/>
      <c r="M215" s="1086"/>
      <c r="N215" s="1087"/>
      <c r="O215" s="465"/>
      <c r="P215" s="466"/>
      <c r="Q215" s="466"/>
      <c r="R215" s="466"/>
      <c r="S215" s="466"/>
      <c r="T215" s="466"/>
      <c r="U215" s="466"/>
      <c r="V215" s="466"/>
      <c r="W215" s="466"/>
      <c r="X215" s="466"/>
      <c r="Y215" s="466"/>
      <c r="Z215" s="466"/>
      <c r="AA215" s="466"/>
      <c r="AB215" s="466"/>
      <c r="AC215" s="466"/>
      <c r="AD215" s="466"/>
      <c r="AE215" s="466"/>
      <c r="AF215" s="466"/>
      <c r="AG215" s="466"/>
      <c r="AH215" s="466"/>
      <c r="AI215" s="491"/>
      <c r="AJ215" s="419"/>
      <c r="AK215" s="425"/>
      <c r="AO215" s="485"/>
      <c r="AP215" s="486"/>
      <c r="AQ215" s="40"/>
      <c r="AR215" s="40"/>
      <c r="AS215" s="40"/>
      <c r="AT215" s="40"/>
      <c r="AU215" s="40"/>
      <c r="AV215" s="40"/>
      <c r="AW215" s="41"/>
      <c r="AX215" s="35">
        <f>ROUND(K217*AM$207,0)</f>
        <v>192</v>
      </c>
      <c r="AY215" s="31"/>
    </row>
    <row r="216" spans="1:51" ht="17.100000000000001" customHeight="1" x14ac:dyDescent="0.15">
      <c r="A216" s="32">
        <v>44</v>
      </c>
      <c r="B216" s="33" t="s">
        <v>8254</v>
      </c>
      <c r="C216" s="34" t="s">
        <v>10331</v>
      </c>
      <c r="D216" s="471"/>
      <c r="E216" s="490"/>
      <c r="F216" s="424"/>
      <c r="G216" s="36"/>
      <c r="H216" s="29"/>
      <c r="I216" s="29"/>
      <c r="J216" s="37"/>
      <c r="K216" s="1088"/>
      <c r="L216" s="1089"/>
      <c r="M216" s="1089"/>
      <c r="N216" s="1090"/>
      <c r="O216" s="1342" t="s">
        <v>4829</v>
      </c>
      <c r="P216" s="1343"/>
      <c r="Q216" s="1343"/>
      <c r="R216" s="1343"/>
      <c r="S216" s="1343"/>
      <c r="T216" s="1343"/>
      <c r="U216" s="1343"/>
      <c r="V216" s="1343"/>
      <c r="W216" s="1343"/>
      <c r="X216" s="1343"/>
      <c r="Y216" s="1343"/>
      <c r="Z216" s="1343"/>
      <c r="AA216" s="1343"/>
      <c r="AB216" s="1343"/>
      <c r="AC216" s="1343"/>
      <c r="AD216" s="1343"/>
      <c r="AE216" s="1343"/>
      <c r="AF216" s="1343"/>
      <c r="AG216" s="44" t="s">
        <v>17</v>
      </c>
      <c r="AH216" s="50">
        <f>$AH$8</f>
        <v>0.96499999999999997</v>
      </c>
      <c r="AI216" s="491"/>
      <c r="AJ216" s="492"/>
      <c r="AK216" s="493"/>
      <c r="AO216" s="487"/>
      <c r="AP216" s="233"/>
      <c r="AQ216" s="25"/>
      <c r="AR216" s="25"/>
      <c r="AS216" s="25"/>
      <c r="AT216" s="25"/>
      <c r="AU216" s="25"/>
      <c r="AV216" s="25"/>
      <c r="AW216" s="38"/>
      <c r="AX216" s="35">
        <f>ROUND(ROUND(K217*AH216,0)*AM$207,0)</f>
        <v>186</v>
      </c>
      <c r="AY216" s="31"/>
    </row>
    <row r="217" spans="1:51" ht="17.100000000000001" customHeight="1" x14ac:dyDescent="0.15">
      <c r="A217" s="32">
        <v>44</v>
      </c>
      <c r="B217" s="33" t="s">
        <v>8256</v>
      </c>
      <c r="C217" s="34" t="s">
        <v>10332</v>
      </c>
      <c r="D217" s="471"/>
      <c r="E217" s="490"/>
      <c r="F217" s="424"/>
      <c r="G217" s="36"/>
      <c r="H217" s="29"/>
      <c r="I217" s="29"/>
      <c r="J217" s="37"/>
      <c r="K217" s="1280">
        <f>'16就労移行支援(養成・基本)'!K215</f>
        <v>384</v>
      </c>
      <c r="L217" s="1108"/>
      <c r="M217" s="4" t="s">
        <v>21</v>
      </c>
      <c r="N217" s="22"/>
      <c r="O217" s="465"/>
      <c r="P217" s="466"/>
      <c r="Q217" s="466"/>
      <c r="R217" s="466"/>
      <c r="S217" s="466"/>
      <c r="T217" s="466"/>
      <c r="U217" s="466"/>
      <c r="V217" s="466"/>
      <c r="W217" s="466"/>
      <c r="X217" s="466"/>
      <c r="Y217" s="466"/>
      <c r="Z217" s="466"/>
      <c r="AA217" s="466"/>
      <c r="AB217" s="466"/>
      <c r="AC217" s="466"/>
      <c r="AD217" s="466"/>
      <c r="AE217" s="466"/>
      <c r="AF217" s="466"/>
      <c r="AG217" s="466"/>
      <c r="AH217" s="466"/>
      <c r="AI217" s="494"/>
      <c r="AJ217" s="167"/>
      <c r="AK217" s="314"/>
      <c r="AO217" s="412" t="s">
        <v>10123</v>
      </c>
      <c r="AP217" s="488"/>
      <c r="AQ217" s="488"/>
      <c r="AR217" s="488"/>
      <c r="AS217" s="488"/>
      <c r="AT217" s="488"/>
      <c r="AU217" s="48"/>
      <c r="AV217" s="48"/>
      <c r="AW217" s="49"/>
      <c r="AX217" s="35">
        <f>ROUND(ROUND(K217*AM$207,0)*AV218,0)</f>
        <v>182</v>
      </c>
      <c r="AY217" s="31"/>
    </row>
    <row r="218" spans="1:51" ht="17.100000000000001" customHeight="1" x14ac:dyDescent="0.15">
      <c r="A218" s="32">
        <v>44</v>
      </c>
      <c r="B218" s="33" t="s">
        <v>8258</v>
      </c>
      <c r="C218" s="34" t="s">
        <v>10333</v>
      </c>
      <c r="D218" s="471"/>
      <c r="E218" s="490"/>
      <c r="F218" s="424"/>
      <c r="G218" s="36"/>
      <c r="H218" s="29"/>
      <c r="I218" s="29"/>
      <c r="J218" s="37"/>
      <c r="K218" s="4"/>
      <c r="N218" s="21"/>
      <c r="O218" s="1342" t="s">
        <v>4829</v>
      </c>
      <c r="P218" s="1343"/>
      <c r="Q218" s="1343"/>
      <c r="R218" s="1343"/>
      <c r="S218" s="1343"/>
      <c r="T218" s="1343"/>
      <c r="U218" s="1343"/>
      <c r="V218" s="1343"/>
      <c r="W218" s="1343"/>
      <c r="X218" s="1343"/>
      <c r="Y218" s="1343"/>
      <c r="Z218" s="1343"/>
      <c r="AA218" s="1343"/>
      <c r="AB218" s="1343"/>
      <c r="AC218" s="1343"/>
      <c r="AD218" s="1343"/>
      <c r="AE218" s="1343"/>
      <c r="AF218" s="1343"/>
      <c r="AG218" s="44" t="s">
        <v>17</v>
      </c>
      <c r="AH218" s="50">
        <f>$AH$8</f>
        <v>0.96499999999999997</v>
      </c>
      <c r="AI218" s="491"/>
      <c r="AJ218" s="419"/>
      <c r="AK218" s="425"/>
      <c r="AO218" s="489"/>
      <c r="AP218" s="360"/>
      <c r="AQ218" s="360"/>
      <c r="AR218" s="360"/>
      <c r="AS218" s="360"/>
      <c r="AT218" s="360"/>
      <c r="AU218" s="26" t="s">
        <v>17</v>
      </c>
      <c r="AV218" s="1170">
        <f>$AV$10</f>
        <v>0.95</v>
      </c>
      <c r="AW218" s="1171"/>
      <c r="AX218" s="35">
        <f>ROUND(ROUND(ROUND(K217*AH218,0)*AM$207,0)*AV218,0)</f>
        <v>177</v>
      </c>
      <c r="AY218" s="31"/>
    </row>
    <row r="219" spans="1:51" ht="17.100000000000001" customHeight="1" x14ac:dyDescent="0.15">
      <c r="A219" s="32">
        <v>44</v>
      </c>
      <c r="B219" s="33" t="s">
        <v>1712</v>
      </c>
      <c r="C219" s="34" t="s">
        <v>10334</v>
      </c>
      <c r="D219" s="471"/>
      <c r="E219" s="490"/>
      <c r="F219" s="424"/>
      <c r="G219" s="36"/>
      <c r="H219" s="29"/>
      <c r="I219" s="29"/>
      <c r="J219" s="37"/>
      <c r="K219" s="1085" t="s">
        <v>4879</v>
      </c>
      <c r="L219" s="1086"/>
      <c r="M219" s="1086"/>
      <c r="N219" s="1087"/>
      <c r="O219" s="465"/>
      <c r="P219" s="466"/>
      <c r="Q219" s="466"/>
      <c r="R219" s="466"/>
      <c r="S219" s="466"/>
      <c r="T219" s="466"/>
      <c r="U219" s="466"/>
      <c r="V219" s="466"/>
      <c r="W219" s="466"/>
      <c r="X219" s="466"/>
      <c r="Y219" s="466"/>
      <c r="Z219" s="466"/>
      <c r="AA219" s="466"/>
      <c r="AB219" s="466"/>
      <c r="AC219" s="466"/>
      <c r="AD219" s="466"/>
      <c r="AE219" s="466"/>
      <c r="AF219" s="466"/>
      <c r="AG219" s="466"/>
      <c r="AH219" s="466"/>
      <c r="AI219" s="93"/>
      <c r="AJ219" s="167"/>
      <c r="AK219" s="314"/>
      <c r="AL219" s="93"/>
      <c r="AM219" s="2"/>
      <c r="AO219" s="485"/>
      <c r="AP219" s="486"/>
      <c r="AQ219" s="40"/>
      <c r="AR219" s="40"/>
      <c r="AS219" s="40"/>
      <c r="AT219" s="40"/>
      <c r="AU219" s="40"/>
      <c r="AV219" s="40"/>
      <c r="AW219" s="41"/>
      <c r="AX219" s="35">
        <f>ROUND(K221*AM$207,0)</f>
        <v>160</v>
      </c>
      <c r="AY219" s="31"/>
    </row>
    <row r="220" spans="1:51" ht="17.100000000000001" customHeight="1" x14ac:dyDescent="0.15">
      <c r="A220" s="32">
        <v>44</v>
      </c>
      <c r="B220" s="33" t="s">
        <v>8261</v>
      </c>
      <c r="C220" s="34" t="s">
        <v>10335</v>
      </c>
      <c r="D220" s="471"/>
      <c r="E220" s="490"/>
      <c r="F220" s="424"/>
      <c r="G220" s="36"/>
      <c r="H220" s="29"/>
      <c r="I220" s="29"/>
      <c r="J220" s="37"/>
      <c r="K220" s="1088"/>
      <c r="L220" s="1089"/>
      <c r="M220" s="1089"/>
      <c r="N220" s="1090"/>
      <c r="O220" s="1342" t="s">
        <v>4829</v>
      </c>
      <c r="P220" s="1343"/>
      <c r="Q220" s="1343"/>
      <c r="R220" s="1343"/>
      <c r="S220" s="1343"/>
      <c r="T220" s="1343"/>
      <c r="U220" s="1343"/>
      <c r="V220" s="1343"/>
      <c r="W220" s="1343"/>
      <c r="X220" s="1343"/>
      <c r="Y220" s="1343"/>
      <c r="Z220" s="1343"/>
      <c r="AA220" s="1343"/>
      <c r="AB220" s="1343"/>
      <c r="AC220" s="1343"/>
      <c r="AD220" s="1343"/>
      <c r="AE220" s="1343"/>
      <c r="AF220" s="1343"/>
      <c r="AG220" s="44" t="s">
        <v>17</v>
      </c>
      <c r="AH220" s="50">
        <f>$AH$8</f>
        <v>0.96499999999999997</v>
      </c>
      <c r="AI220" s="93"/>
      <c r="AJ220" s="419"/>
      <c r="AK220" s="425"/>
      <c r="AL220" s="93"/>
      <c r="AM220" s="2"/>
      <c r="AO220" s="487"/>
      <c r="AP220" s="233"/>
      <c r="AQ220" s="25"/>
      <c r="AR220" s="25"/>
      <c r="AS220" s="25"/>
      <c r="AT220" s="25"/>
      <c r="AU220" s="25"/>
      <c r="AV220" s="25"/>
      <c r="AW220" s="38"/>
      <c r="AX220" s="35">
        <f>ROUND(ROUND(K221*AH220,0)*AM$207,0)</f>
        <v>155</v>
      </c>
      <c r="AY220" s="31"/>
    </row>
    <row r="221" spans="1:51" ht="17.100000000000001" customHeight="1" x14ac:dyDescent="0.15">
      <c r="A221" s="32">
        <v>44</v>
      </c>
      <c r="B221" s="33" t="s">
        <v>8263</v>
      </c>
      <c r="C221" s="34" t="s">
        <v>10336</v>
      </c>
      <c r="D221" s="471"/>
      <c r="E221" s="490"/>
      <c r="F221" s="424"/>
      <c r="G221" s="36"/>
      <c r="H221" s="29"/>
      <c r="I221" s="29"/>
      <c r="J221" s="37"/>
      <c r="K221" s="1280">
        <f>'16就労移行支援(養成・基本)'!K227</f>
        <v>320</v>
      </c>
      <c r="L221" s="1108"/>
      <c r="M221" s="4" t="s">
        <v>21</v>
      </c>
      <c r="N221" s="22"/>
      <c r="O221" s="465"/>
      <c r="P221" s="466"/>
      <c r="Q221" s="466"/>
      <c r="R221" s="466"/>
      <c r="S221" s="466"/>
      <c r="T221" s="466"/>
      <c r="U221" s="466"/>
      <c r="V221" s="466"/>
      <c r="W221" s="466"/>
      <c r="X221" s="466"/>
      <c r="Y221" s="466"/>
      <c r="Z221" s="466"/>
      <c r="AA221" s="466"/>
      <c r="AB221" s="466"/>
      <c r="AC221" s="466"/>
      <c r="AD221" s="466"/>
      <c r="AE221" s="466"/>
      <c r="AF221" s="466"/>
      <c r="AG221" s="466"/>
      <c r="AH221" s="466"/>
      <c r="AI221" s="491"/>
      <c r="AJ221" s="167"/>
      <c r="AK221" s="314"/>
      <c r="AO221" s="412" t="s">
        <v>10123</v>
      </c>
      <c r="AP221" s="488"/>
      <c r="AQ221" s="488"/>
      <c r="AR221" s="488"/>
      <c r="AS221" s="488"/>
      <c r="AT221" s="488"/>
      <c r="AU221" s="48"/>
      <c r="AV221" s="48"/>
      <c r="AW221" s="49"/>
      <c r="AX221" s="35">
        <f>ROUND(ROUND(K221*AM$207,0)*AV222,0)</f>
        <v>152</v>
      </c>
      <c r="AY221" s="31"/>
    </row>
    <row r="222" spans="1:51" ht="17.100000000000001" customHeight="1" x14ac:dyDescent="0.15">
      <c r="A222" s="32">
        <v>44</v>
      </c>
      <c r="B222" s="33" t="s">
        <v>8265</v>
      </c>
      <c r="C222" s="34" t="s">
        <v>10337</v>
      </c>
      <c r="D222" s="471"/>
      <c r="E222" s="490"/>
      <c r="F222" s="424"/>
      <c r="G222" s="36"/>
      <c r="H222" s="29"/>
      <c r="I222" s="29"/>
      <c r="J222" s="37"/>
      <c r="K222" s="4"/>
      <c r="N222" s="21"/>
      <c r="O222" s="1342" t="s">
        <v>4829</v>
      </c>
      <c r="P222" s="1343"/>
      <c r="Q222" s="1343"/>
      <c r="R222" s="1343"/>
      <c r="S222" s="1343"/>
      <c r="T222" s="1343"/>
      <c r="U222" s="1343"/>
      <c r="V222" s="1343"/>
      <c r="W222" s="1343"/>
      <c r="X222" s="1343"/>
      <c r="Y222" s="1343"/>
      <c r="Z222" s="1343"/>
      <c r="AA222" s="1343"/>
      <c r="AB222" s="1343"/>
      <c r="AC222" s="1343"/>
      <c r="AD222" s="1343"/>
      <c r="AE222" s="1343"/>
      <c r="AF222" s="1343"/>
      <c r="AG222" s="44" t="s">
        <v>17</v>
      </c>
      <c r="AH222" s="50">
        <f>$AH$8</f>
        <v>0.96499999999999997</v>
      </c>
      <c r="AI222" s="491"/>
      <c r="AJ222" s="419"/>
      <c r="AK222" s="425"/>
      <c r="AO222" s="489"/>
      <c r="AP222" s="360"/>
      <c r="AQ222" s="360"/>
      <c r="AR222" s="360"/>
      <c r="AS222" s="360"/>
      <c r="AT222" s="360"/>
      <c r="AU222" s="26" t="s">
        <v>17</v>
      </c>
      <c r="AV222" s="1170">
        <f>$AV$10</f>
        <v>0.95</v>
      </c>
      <c r="AW222" s="1171"/>
      <c r="AX222" s="35">
        <f>ROUND(ROUND(ROUND(K221*AH222,0)*AM$207,0)*AV222,0)</f>
        <v>147</v>
      </c>
      <c r="AY222" s="31"/>
    </row>
    <row r="223" spans="1:51" ht="17.100000000000001" customHeight="1" x14ac:dyDescent="0.15">
      <c r="A223" s="32">
        <v>44</v>
      </c>
      <c r="B223" s="33" t="s">
        <v>1737</v>
      </c>
      <c r="C223" s="34" t="s">
        <v>10338</v>
      </c>
      <c r="D223" s="471"/>
      <c r="E223" s="490"/>
      <c r="F223" s="424"/>
      <c r="G223" s="36"/>
      <c r="H223" s="29"/>
      <c r="I223" s="29"/>
      <c r="J223" s="37"/>
      <c r="K223" s="1085" t="s">
        <v>4892</v>
      </c>
      <c r="L223" s="1086"/>
      <c r="M223" s="1086"/>
      <c r="N223" s="1087"/>
      <c r="O223" s="465"/>
      <c r="P223" s="466"/>
      <c r="Q223" s="466"/>
      <c r="R223" s="466"/>
      <c r="S223" s="466"/>
      <c r="T223" s="466"/>
      <c r="U223" s="466"/>
      <c r="V223" s="466"/>
      <c r="W223" s="466"/>
      <c r="X223" s="466"/>
      <c r="Y223" s="466"/>
      <c r="Z223" s="466"/>
      <c r="AA223" s="466"/>
      <c r="AB223" s="466"/>
      <c r="AC223" s="466"/>
      <c r="AD223" s="466"/>
      <c r="AE223" s="466"/>
      <c r="AF223" s="466"/>
      <c r="AG223" s="466"/>
      <c r="AH223" s="466"/>
      <c r="AI223" s="93"/>
      <c r="AJ223" s="167"/>
      <c r="AK223" s="314"/>
      <c r="AL223" s="93"/>
      <c r="AM223" s="2"/>
      <c r="AN223" s="2"/>
      <c r="AO223" s="485"/>
      <c r="AP223" s="486"/>
      <c r="AQ223" s="40"/>
      <c r="AR223" s="40"/>
      <c r="AS223" s="40"/>
      <c r="AT223" s="40"/>
      <c r="AU223" s="40"/>
      <c r="AV223" s="40"/>
      <c r="AW223" s="41"/>
      <c r="AX223" s="35">
        <f>ROUND(K225*AM$207,0)</f>
        <v>139</v>
      </c>
      <c r="AY223" s="31"/>
    </row>
    <row r="224" spans="1:51" ht="17.100000000000001" customHeight="1" x14ac:dyDescent="0.15">
      <c r="A224" s="32">
        <v>44</v>
      </c>
      <c r="B224" s="33" t="s">
        <v>8268</v>
      </c>
      <c r="C224" s="34" t="s">
        <v>10339</v>
      </c>
      <c r="D224" s="471"/>
      <c r="E224" s="490"/>
      <c r="F224" s="424"/>
      <c r="G224" s="36"/>
      <c r="H224" s="29"/>
      <c r="I224" s="29"/>
      <c r="J224" s="37"/>
      <c r="K224" s="1088"/>
      <c r="L224" s="1089"/>
      <c r="M224" s="1089"/>
      <c r="N224" s="1090"/>
      <c r="O224" s="1342" t="s">
        <v>4829</v>
      </c>
      <c r="P224" s="1343"/>
      <c r="Q224" s="1343"/>
      <c r="R224" s="1343"/>
      <c r="S224" s="1343"/>
      <c r="T224" s="1343"/>
      <c r="U224" s="1343"/>
      <c r="V224" s="1343"/>
      <c r="W224" s="1343"/>
      <c r="X224" s="1343"/>
      <c r="Y224" s="1343"/>
      <c r="Z224" s="1343"/>
      <c r="AA224" s="1343"/>
      <c r="AB224" s="1343"/>
      <c r="AC224" s="1343"/>
      <c r="AD224" s="1343"/>
      <c r="AE224" s="1343"/>
      <c r="AF224" s="1343"/>
      <c r="AG224" s="44" t="s">
        <v>17</v>
      </c>
      <c r="AH224" s="50">
        <f>$AH$8</f>
        <v>0.96499999999999997</v>
      </c>
      <c r="AI224" s="93"/>
      <c r="AJ224" s="419"/>
      <c r="AK224" s="425"/>
      <c r="AL224" s="93"/>
      <c r="AM224" s="2"/>
      <c r="AN224" s="2"/>
      <c r="AO224" s="487"/>
      <c r="AP224" s="233"/>
      <c r="AQ224" s="25"/>
      <c r="AR224" s="25"/>
      <c r="AS224" s="25"/>
      <c r="AT224" s="25"/>
      <c r="AU224" s="25"/>
      <c r="AV224" s="25"/>
      <c r="AW224" s="38"/>
      <c r="AX224" s="35">
        <f>ROUND(ROUND(K225*AH224,0)*AM$207,0)</f>
        <v>134</v>
      </c>
      <c r="AY224" s="31"/>
    </row>
    <row r="225" spans="1:51" ht="17.100000000000001" customHeight="1" x14ac:dyDescent="0.15">
      <c r="A225" s="32">
        <v>44</v>
      </c>
      <c r="B225" s="33" t="s">
        <v>8270</v>
      </c>
      <c r="C225" s="34" t="s">
        <v>10340</v>
      </c>
      <c r="D225" s="471"/>
      <c r="E225" s="490"/>
      <c r="F225" s="424"/>
      <c r="G225" s="36"/>
      <c r="H225" s="29"/>
      <c r="I225" s="29"/>
      <c r="J225" s="37"/>
      <c r="K225" s="1280">
        <f>'16就労移行支援(養成・基本)'!K239</f>
        <v>277</v>
      </c>
      <c r="L225" s="1108"/>
      <c r="M225" s="4" t="s">
        <v>21</v>
      </c>
      <c r="N225" s="22"/>
      <c r="O225" s="465"/>
      <c r="P225" s="466"/>
      <c r="Q225" s="466"/>
      <c r="R225" s="466"/>
      <c r="S225" s="466"/>
      <c r="T225" s="466"/>
      <c r="U225" s="466"/>
      <c r="V225" s="466"/>
      <c r="W225" s="466"/>
      <c r="X225" s="466"/>
      <c r="Y225" s="466"/>
      <c r="Z225" s="466"/>
      <c r="AA225" s="466"/>
      <c r="AB225" s="466"/>
      <c r="AC225" s="466"/>
      <c r="AD225" s="466"/>
      <c r="AE225" s="466"/>
      <c r="AF225" s="466"/>
      <c r="AG225" s="466"/>
      <c r="AH225" s="466"/>
      <c r="AI225" s="491"/>
      <c r="AJ225" s="167"/>
      <c r="AK225" s="314"/>
      <c r="AO225" s="412" t="s">
        <v>10123</v>
      </c>
      <c r="AP225" s="488"/>
      <c r="AQ225" s="488"/>
      <c r="AR225" s="488"/>
      <c r="AS225" s="488"/>
      <c r="AT225" s="488"/>
      <c r="AU225" s="48"/>
      <c r="AV225" s="48"/>
      <c r="AW225" s="49"/>
      <c r="AX225" s="35">
        <f>ROUND(ROUND(K225*AM$207,0)*AV226,0)</f>
        <v>132</v>
      </c>
      <c r="AY225" s="31"/>
    </row>
    <row r="226" spans="1:51" ht="17.100000000000001" customHeight="1" x14ac:dyDescent="0.15">
      <c r="A226" s="32">
        <v>44</v>
      </c>
      <c r="B226" s="33" t="s">
        <v>8272</v>
      </c>
      <c r="C226" s="34" t="s">
        <v>10341</v>
      </c>
      <c r="D226" s="471"/>
      <c r="E226" s="490"/>
      <c r="F226" s="424"/>
      <c r="G226" s="36"/>
      <c r="H226" s="29"/>
      <c r="I226" s="29"/>
      <c r="J226" s="37"/>
      <c r="K226" s="4"/>
      <c r="N226" s="21"/>
      <c r="O226" s="1342" t="s">
        <v>4829</v>
      </c>
      <c r="P226" s="1343"/>
      <c r="Q226" s="1343"/>
      <c r="R226" s="1343"/>
      <c r="S226" s="1343"/>
      <c r="T226" s="1343"/>
      <c r="U226" s="1343"/>
      <c r="V226" s="1343"/>
      <c r="W226" s="1343"/>
      <c r="X226" s="1343"/>
      <c r="Y226" s="1343"/>
      <c r="Z226" s="1343"/>
      <c r="AA226" s="1343"/>
      <c r="AB226" s="1343"/>
      <c r="AC226" s="1343"/>
      <c r="AD226" s="1343"/>
      <c r="AE226" s="1343"/>
      <c r="AF226" s="1343"/>
      <c r="AG226" s="44" t="s">
        <v>17</v>
      </c>
      <c r="AH226" s="50">
        <f>$AH$8</f>
        <v>0.96499999999999997</v>
      </c>
      <c r="AI226" s="491"/>
      <c r="AJ226" s="419"/>
      <c r="AK226" s="425"/>
      <c r="AO226" s="489"/>
      <c r="AP226" s="360"/>
      <c r="AQ226" s="360"/>
      <c r="AR226" s="360"/>
      <c r="AS226" s="360"/>
      <c r="AT226" s="360"/>
      <c r="AU226" s="26" t="s">
        <v>17</v>
      </c>
      <c r="AV226" s="1170">
        <f>$AV$10</f>
        <v>0.95</v>
      </c>
      <c r="AW226" s="1171"/>
      <c r="AX226" s="35">
        <f>ROUND(ROUND(ROUND(K225*AH226,0)*AM$207,0)*AV226,0)</f>
        <v>127</v>
      </c>
      <c r="AY226" s="31"/>
    </row>
    <row r="227" spans="1:51" ht="17.100000000000001" customHeight="1" x14ac:dyDescent="0.15">
      <c r="A227" s="32">
        <v>44</v>
      </c>
      <c r="B227" s="33" t="s">
        <v>1763</v>
      </c>
      <c r="C227" s="34" t="s">
        <v>10342</v>
      </c>
      <c r="D227" s="471"/>
      <c r="E227" s="490"/>
      <c r="F227" s="424"/>
      <c r="G227" s="36"/>
      <c r="H227" s="29"/>
      <c r="I227" s="29"/>
      <c r="J227" s="37"/>
      <c r="K227" s="1085" t="s">
        <v>4905</v>
      </c>
      <c r="L227" s="1086"/>
      <c r="M227" s="1086"/>
      <c r="N227" s="1087"/>
      <c r="O227" s="465"/>
      <c r="P227" s="466"/>
      <c r="Q227" s="466"/>
      <c r="R227" s="466"/>
      <c r="S227" s="466"/>
      <c r="T227" s="466"/>
      <c r="U227" s="466"/>
      <c r="V227" s="466"/>
      <c r="W227" s="466"/>
      <c r="X227" s="466"/>
      <c r="Y227" s="466"/>
      <c r="Z227" s="466"/>
      <c r="AA227" s="466"/>
      <c r="AB227" s="466"/>
      <c r="AC227" s="466"/>
      <c r="AD227" s="466"/>
      <c r="AE227" s="466"/>
      <c r="AF227" s="466"/>
      <c r="AG227" s="466"/>
      <c r="AH227" s="466"/>
      <c r="AI227" s="491"/>
      <c r="AJ227" s="419"/>
      <c r="AK227" s="425"/>
      <c r="AO227" s="485"/>
      <c r="AP227" s="486"/>
      <c r="AQ227" s="40"/>
      <c r="AR227" s="40"/>
      <c r="AS227" s="40"/>
      <c r="AT227" s="40"/>
      <c r="AU227" s="40"/>
      <c r="AV227" s="40"/>
      <c r="AW227" s="41"/>
      <c r="AX227" s="35">
        <f>ROUND(K229*AM$207,0)</f>
        <v>127</v>
      </c>
      <c r="AY227" s="31"/>
    </row>
    <row r="228" spans="1:51" ht="17.100000000000001" customHeight="1" x14ac:dyDescent="0.15">
      <c r="A228" s="32">
        <v>44</v>
      </c>
      <c r="B228" s="33" t="s">
        <v>8275</v>
      </c>
      <c r="C228" s="34" t="s">
        <v>10343</v>
      </c>
      <c r="D228" s="471"/>
      <c r="E228" s="490"/>
      <c r="F228" s="424"/>
      <c r="G228" s="36"/>
      <c r="H228" s="29"/>
      <c r="I228" s="29"/>
      <c r="J228" s="37"/>
      <c r="K228" s="1088"/>
      <c r="L228" s="1089"/>
      <c r="M228" s="1089"/>
      <c r="N228" s="1090"/>
      <c r="O228" s="1342" t="s">
        <v>4829</v>
      </c>
      <c r="P228" s="1343"/>
      <c r="Q228" s="1343"/>
      <c r="R228" s="1343"/>
      <c r="S228" s="1343"/>
      <c r="T228" s="1343"/>
      <c r="U228" s="1343"/>
      <c r="V228" s="1343"/>
      <c r="W228" s="1343"/>
      <c r="X228" s="1343"/>
      <c r="Y228" s="1343"/>
      <c r="Z228" s="1343"/>
      <c r="AA228" s="1343"/>
      <c r="AB228" s="1343"/>
      <c r="AC228" s="1343"/>
      <c r="AD228" s="1343"/>
      <c r="AE228" s="1343"/>
      <c r="AF228" s="1343"/>
      <c r="AG228" s="44" t="s">
        <v>17</v>
      </c>
      <c r="AH228" s="50">
        <f>$AH$8</f>
        <v>0.96499999999999997</v>
      </c>
      <c r="AI228" s="491"/>
      <c r="AJ228" s="492"/>
      <c r="AK228" s="493"/>
      <c r="AO228" s="487"/>
      <c r="AP228" s="233"/>
      <c r="AQ228" s="25"/>
      <c r="AR228" s="25"/>
      <c r="AS228" s="25"/>
      <c r="AT228" s="25"/>
      <c r="AU228" s="25"/>
      <c r="AV228" s="25"/>
      <c r="AW228" s="38"/>
      <c r="AX228" s="35">
        <f>ROUND(ROUND(K229*AH228,0)*AM$207,0)</f>
        <v>123</v>
      </c>
      <c r="AY228" s="31"/>
    </row>
    <row r="229" spans="1:51" ht="17.100000000000001" customHeight="1" x14ac:dyDescent="0.15">
      <c r="A229" s="32">
        <v>44</v>
      </c>
      <c r="B229" s="33" t="s">
        <v>8277</v>
      </c>
      <c r="C229" s="34" t="s">
        <v>10344</v>
      </c>
      <c r="D229" s="471"/>
      <c r="E229" s="490"/>
      <c r="F229" s="424"/>
      <c r="G229" s="36"/>
      <c r="H229" s="29"/>
      <c r="I229" s="29"/>
      <c r="J229" s="37"/>
      <c r="K229" s="1280">
        <f>'16就労移行支援(養成・基本)'!K251</f>
        <v>254</v>
      </c>
      <c r="L229" s="1108"/>
      <c r="M229" s="4" t="s">
        <v>21</v>
      </c>
      <c r="N229" s="22"/>
      <c r="O229" s="465"/>
      <c r="P229" s="466"/>
      <c r="Q229" s="466"/>
      <c r="R229" s="466"/>
      <c r="S229" s="466"/>
      <c r="T229" s="466"/>
      <c r="U229" s="466"/>
      <c r="V229" s="466"/>
      <c r="W229" s="466"/>
      <c r="X229" s="466"/>
      <c r="Y229" s="466"/>
      <c r="Z229" s="466"/>
      <c r="AA229" s="466"/>
      <c r="AB229" s="466"/>
      <c r="AC229" s="466"/>
      <c r="AD229" s="466"/>
      <c r="AE229" s="466"/>
      <c r="AF229" s="466"/>
      <c r="AG229" s="466"/>
      <c r="AH229" s="466"/>
      <c r="AI229" s="494"/>
      <c r="AJ229" s="167"/>
      <c r="AK229" s="314"/>
      <c r="AO229" s="412" t="s">
        <v>10123</v>
      </c>
      <c r="AP229" s="488"/>
      <c r="AQ229" s="488"/>
      <c r="AR229" s="488"/>
      <c r="AS229" s="488"/>
      <c r="AT229" s="488"/>
      <c r="AU229" s="48"/>
      <c r="AV229" s="48"/>
      <c r="AW229" s="49"/>
      <c r="AX229" s="35">
        <f>ROUND(ROUND(K229*AM$207,0)*AV230,0)</f>
        <v>121</v>
      </c>
      <c r="AY229" s="31"/>
    </row>
    <row r="230" spans="1:51" ht="17.100000000000001" customHeight="1" x14ac:dyDescent="0.15">
      <c r="A230" s="32">
        <v>44</v>
      </c>
      <c r="B230" s="33" t="s">
        <v>8279</v>
      </c>
      <c r="C230" s="34" t="s">
        <v>10345</v>
      </c>
      <c r="D230" s="471"/>
      <c r="E230" s="490"/>
      <c r="F230" s="424"/>
      <c r="G230" s="36"/>
      <c r="H230" s="29"/>
      <c r="I230" s="29"/>
      <c r="J230" s="37"/>
      <c r="K230" s="4"/>
      <c r="N230" s="21"/>
      <c r="O230" s="1342" t="s">
        <v>4829</v>
      </c>
      <c r="P230" s="1343"/>
      <c r="Q230" s="1343"/>
      <c r="R230" s="1343"/>
      <c r="S230" s="1343"/>
      <c r="T230" s="1343"/>
      <c r="U230" s="1343"/>
      <c r="V230" s="1343"/>
      <c r="W230" s="1343"/>
      <c r="X230" s="1343"/>
      <c r="Y230" s="1343"/>
      <c r="Z230" s="1343"/>
      <c r="AA230" s="1343"/>
      <c r="AB230" s="1343"/>
      <c r="AC230" s="1343"/>
      <c r="AD230" s="1343"/>
      <c r="AE230" s="1343"/>
      <c r="AF230" s="1343"/>
      <c r="AG230" s="44" t="s">
        <v>17</v>
      </c>
      <c r="AH230" s="50">
        <f>$AH$8</f>
        <v>0.96499999999999997</v>
      </c>
      <c r="AI230" s="491"/>
      <c r="AJ230" s="419"/>
      <c r="AK230" s="425"/>
      <c r="AO230" s="489"/>
      <c r="AP230" s="360"/>
      <c r="AQ230" s="360"/>
      <c r="AR230" s="360"/>
      <c r="AS230" s="360"/>
      <c r="AT230" s="360"/>
      <c r="AU230" s="26" t="s">
        <v>17</v>
      </c>
      <c r="AV230" s="1170">
        <f>$AV$10</f>
        <v>0.95</v>
      </c>
      <c r="AW230" s="1171"/>
      <c r="AX230" s="35">
        <f>ROUND(ROUND(ROUND(K229*AH230,0)*AM$207,0)*AV230,0)</f>
        <v>117</v>
      </c>
      <c r="AY230" s="31"/>
    </row>
    <row r="231" spans="1:51" ht="17.100000000000001" customHeight="1" x14ac:dyDescent="0.15">
      <c r="A231" s="32">
        <v>44</v>
      </c>
      <c r="B231" s="33" t="s">
        <v>1788</v>
      </c>
      <c r="C231" s="34" t="s">
        <v>10346</v>
      </c>
      <c r="D231" s="471"/>
      <c r="E231" s="490"/>
      <c r="F231" s="424"/>
      <c r="G231" s="1085" t="s">
        <v>5088</v>
      </c>
      <c r="H231" s="1086"/>
      <c r="I231" s="1086"/>
      <c r="J231" s="1087"/>
      <c r="K231" s="1085" t="s">
        <v>4821</v>
      </c>
      <c r="L231" s="1086"/>
      <c r="M231" s="1086"/>
      <c r="N231" s="1087"/>
      <c r="O231" s="465"/>
      <c r="P231" s="466"/>
      <c r="Q231" s="466"/>
      <c r="R231" s="466"/>
      <c r="S231" s="466"/>
      <c r="T231" s="466"/>
      <c r="U231" s="466"/>
      <c r="V231" s="466"/>
      <c r="W231" s="466"/>
      <c r="X231" s="466"/>
      <c r="Y231" s="466"/>
      <c r="Z231" s="466"/>
      <c r="AA231" s="466"/>
      <c r="AB231" s="466"/>
      <c r="AC231" s="466"/>
      <c r="AD231" s="466"/>
      <c r="AE231" s="466"/>
      <c r="AF231" s="466"/>
      <c r="AG231" s="466"/>
      <c r="AH231" s="466"/>
      <c r="AI231" s="1344" t="s">
        <v>7852</v>
      </c>
      <c r="AJ231" s="1345"/>
      <c r="AK231" s="1346"/>
      <c r="AL231" s="1218" t="s">
        <v>10262</v>
      </c>
      <c r="AM231" s="1219"/>
      <c r="AN231" s="1220"/>
      <c r="AO231" s="485"/>
      <c r="AP231" s="486"/>
      <c r="AQ231" s="40"/>
      <c r="AR231" s="40"/>
      <c r="AS231" s="40"/>
      <c r="AT231" s="40"/>
      <c r="AU231" s="40"/>
      <c r="AV231" s="40"/>
      <c r="AW231" s="41"/>
      <c r="AX231" s="35">
        <f>ROUND(K233*AM235,0)</f>
        <v>319</v>
      </c>
      <c r="AY231" s="66" t="s">
        <v>4822</v>
      </c>
    </row>
    <row r="232" spans="1:51" ht="17.100000000000001" customHeight="1" x14ac:dyDescent="0.15">
      <c r="A232" s="32">
        <v>44</v>
      </c>
      <c r="B232" s="33" t="s">
        <v>8282</v>
      </c>
      <c r="C232" s="34" t="s">
        <v>10347</v>
      </c>
      <c r="D232" s="471"/>
      <c r="E232" s="490"/>
      <c r="F232" s="424"/>
      <c r="G232" s="1088"/>
      <c r="H232" s="1089"/>
      <c r="I232" s="1089"/>
      <c r="J232" s="1090"/>
      <c r="K232" s="1088"/>
      <c r="L232" s="1089"/>
      <c r="M232" s="1089"/>
      <c r="N232" s="1090"/>
      <c r="O232" s="1342" t="s">
        <v>4829</v>
      </c>
      <c r="P232" s="1343"/>
      <c r="Q232" s="1343"/>
      <c r="R232" s="1343"/>
      <c r="S232" s="1343"/>
      <c r="T232" s="1343"/>
      <c r="U232" s="1343"/>
      <c r="V232" s="1343"/>
      <c r="W232" s="1343"/>
      <c r="X232" s="1343"/>
      <c r="Y232" s="1343"/>
      <c r="Z232" s="1343"/>
      <c r="AA232" s="1343"/>
      <c r="AB232" s="1343"/>
      <c r="AC232" s="1343"/>
      <c r="AD232" s="1343"/>
      <c r="AE232" s="1343"/>
      <c r="AF232" s="1343"/>
      <c r="AG232" s="44" t="s">
        <v>17</v>
      </c>
      <c r="AH232" s="50">
        <f>$AH$8</f>
        <v>0.96499999999999997</v>
      </c>
      <c r="AI232" s="1347"/>
      <c r="AJ232" s="1348"/>
      <c r="AK232" s="1349"/>
      <c r="AL232" s="1221"/>
      <c r="AM232" s="1222"/>
      <c r="AN232" s="1223"/>
      <c r="AO232" s="487"/>
      <c r="AP232" s="233"/>
      <c r="AQ232" s="25"/>
      <c r="AR232" s="25"/>
      <c r="AS232" s="25"/>
      <c r="AT232" s="25"/>
      <c r="AU232" s="25"/>
      <c r="AV232" s="25"/>
      <c r="AW232" s="38"/>
      <c r="AX232" s="35">
        <f>ROUND(ROUND(K233*AH232,0)*AM235,0)</f>
        <v>308</v>
      </c>
      <c r="AY232" s="232"/>
    </row>
    <row r="233" spans="1:51" ht="17.100000000000001" customHeight="1" x14ac:dyDescent="0.15">
      <c r="A233" s="32">
        <v>44</v>
      </c>
      <c r="B233" s="33" t="s">
        <v>8284</v>
      </c>
      <c r="C233" s="34" t="s">
        <v>10348</v>
      </c>
      <c r="D233" s="471"/>
      <c r="E233" s="490"/>
      <c r="F233" s="424"/>
      <c r="G233" s="1088"/>
      <c r="H233" s="1089"/>
      <c r="I233" s="1089"/>
      <c r="J233" s="1090"/>
      <c r="K233" s="1280">
        <f>'16就労移行支援(養成・基本)'!K263</f>
        <v>638</v>
      </c>
      <c r="L233" s="1108"/>
      <c r="M233" s="4" t="s">
        <v>21</v>
      </c>
      <c r="N233" s="22"/>
      <c r="O233" s="465"/>
      <c r="P233" s="466"/>
      <c r="Q233" s="466"/>
      <c r="R233" s="466"/>
      <c r="S233" s="466"/>
      <c r="T233" s="466"/>
      <c r="U233" s="466"/>
      <c r="V233" s="466"/>
      <c r="W233" s="466"/>
      <c r="X233" s="466"/>
      <c r="Y233" s="466"/>
      <c r="Z233" s="466"/>
      <c r="AA233" s="466"/>
      <c r="AB233" s="466"/>
      <c r="AC233" s="466"/>
      <c r="AD233" s="466"/>
      <c r="AE233" s="466"/>
      <c r="AF233" s="466"/>
      <c r="AG233" s="466"/>
      <c r="AH233" s="466"/>
      <c r="AI233" s="1347"/>
      <c r="AJ233" s="1348"/>
      <c r="AK233" s="1349"/>
      <c r="AL233" s="1221"/>
      <c r="AM233" s="1222"/>
      <c r="AN233" s="1223"/>
      <c r="AO233" s="412" t="s">
        <v>10123</v>
      </c>
      <c r="AP233" s="488"/>
      <c r="AQ233" s="488"/>
      <c r="AR233" s="488"/>
      <c r="AS233" s="488"/>
      <c r="AT233" s="488"/>
      <c r="AU233" s="48"/>
      <c r="AV233" s="48"/>
      <c r="AW233" s="49"/>
      <c r="AX233" s="35">
        <f>ROUND(ROUND(K233*AM235,0)*AV234,0)</f>
        <v>303</v>
      </c>
      <c r="AY233" s="31"/>
    </row>
    <row r="234" spans="1:51" ht="17.100000000000001" customHeight="1" x14ac:dyDescent="0.15">
      <c r="A234" s="32">
        <v>44</v>
      </c>
      <c r="B234" s="33" t="s">
        <v>8286</v>
      </c>
      <c r="C234" s="34" t="s">
        <v>10349</v>
      </c>
      <c r="D234" s="471"/>
      <c r="E234" s="490"/>
      <c r="F234" s="424"/>
      <c r="G234" s="36"/>
      <c r="H234" s="29"/>
      <c r="I234" s="29"/>
      <c r="J234" s="37"/>
      <c r="K234" s="4"/>
      <c r="N234" s="21"/>
      <c r="O234" s="1342" t="s">
        <v>4829</v>
      </c>
      <c r="P234" s="1343"/>
      <c r="Q234" s="1343"/>
      <c r="R234" s="1343"/>
      <c r="S234" s="1343"/>
      <c r="T234" s="1343"/>
      <c r="U234" s="1343"/>
      <c r="V234" s="1343"/>
      <c r="W234" s="1343"/>
      <c r="X234" s="1343"/>
      <c r="Y234" s="1343"/>
      <c r="Z234" s="1343"/>
      <c r="AA234" s="1343"/>
      <c r="AB234" s="1343"/>
      <c r="AC234" s="1343"/>
      <c r="AD234" s="1343"/>
      <c r="AE234" s="1343"/>
      <c r="AF234" s="1343"/>
      <c r="AG234" s="44" t="s">
        <v>17</v>
      </c>
      <c r="AH234" s="50">
        <f>$AH$8</f>
        <v>0.96499999999999997</v>
      </c>
      <c r="AI234" s="1347"/>
      <c r="AJ234" s="1348"/>
      <c r="AK234" s="1349"/>
      <c r="AL234" s="1221"/>
      <c r="AM234" s="1222"/>
      <c r="AN234" s="1223"/>
      <c r="AO234" s="489"/>
      <c r="AP234" s="360"/>
      <c r="AQ234" s="360"/>
      <c r="AR234" s="360"/>
      <c r="AS234" s="360"/>
      <c r="AT234" s="360"/>
      <c r="AU234" s="26" t="s">
        <v>17</v>
      </c>
      <c r="AV234" s="1170">
        <f>$AV$10</f>
        <v>0.95</v>
      </c>
      <c r="AW234" s="1171"/>
      <c r="AX234" s="35">
        <f>ROUND(ROUND(ROUND(K233*AH234,0)*AM235,0)*AV234,0)</f>
        <v>293</v>
      </c>
      <c r="AY234" s="31"/>
    </row>
    <row r="235" spans="1:51" ht="17.100000000000001" customHeight="1" x14ac:dyDescent="0.15">
      <c r="A235" s="32">
        <v>44</v>
      </c>
      <c r="B235" s="33" t="s">
        <v>8288</v>
      </c>
      <c r="C235" s="34" t="s">
        <v>10350</v>
      </c>
      <c r="D235" s="471"/>
      <c r="E235" s="490"/>
      <c r="F235" s="424"/>
      <c r="G235" s="36"/>
      <c r="H235" s="29"/>
      <c r="I235" s="29"/>
      <c r="J235" s="37"/>
      <c r="K235" s="1085" t="s">
        <v>4840</v>
      </c>
      <c r="L235" s="1086"/>
      <c r="M235" s="1086"/>
      <c r="N235" s="1087"/>
      <c r="O235" s="465"/>
      <c r="P235" s="466"/>
      <c r="Q235" s="466"/>
      <c r="R235" s="466"/>
      <c r="S235" s="466"/>
      <c r="T235" s="466"/>
      <c r="U235" s="466"/>
      <c r="V235" s="466"/>
      <c r="W235" s="466"/>
      <c r="X235" s="466"/>
      <c r="Y235" s="466"/>
      <c r="Z235" s="466"/>
      <c r="AA235" s="466"/>
      <c r="AB235" s="466"/>
      <c r="AC235" s="466"/>
      <c r="AD235" s="466"/>
      <c r="AE235" s="466"/>
      <c r="AF235" s="466"/>
      <c r="AG235" s="466"/>
      <c r="AH235" s="466"/>
      <c r="AI235" s="1347"/>
      <c r="AJ235" s="1348"/>
      <c r="AK235" s="1349"/>
      <c r="AL235" s="23" t="s">
        <v>17</v>
      </c>
      <c r="AM235" s="1158">
        <f>$AM$151</f>
        <v>0.5</v>
      </c>
      <c r="AN235" s="1159"/>
      <c r="AO235" s="485"/>
      <c r="AP235" s="486"/>
      <c r="AQ235" s="40"/>
      <c r="AR235" s="40"/>
      <c r="AS235" s="40"/>
      <c r="AT235" s="40"/>
      <c r="AU235" s="40"/>
      <c r="AV235" s="40"/>
      <c r="AW235" s="41"/>
      <c r="AX235" s="35">
        <f>ROUND(K237*AM235,0)</f>
        <v>268</v>
      </c>
      <c r="AY235" s="31"/>
    </row>
    <row r="236" spans="1:51" ht="17.100000000000001" customHeight="1" x14ac:dyDescent="0.15">
      <c r="A236" s="32">
        <v>44</v>
      </c>
      <c r="B236" s="33" t="s">
        <v>8290</v>
      </c>
      <c r="C236" s="34" t="s">
        <v>10351</v>
      </c>
      <c r="D236" s="471"/>
      <c r="E236" s="490"/>
      <c r="F236" s="424"/>
      <c r="G236" s="36"/>
      <c r="H236" s="29"/>
      <c r="I236" s="29"/>
      <c r="J236" s="37"/>
      <c r="K236" s="1088"/>
      <c r="L236" s="1089"/>
      <c r="M236" s="1089"/>
      <c r="N236" s="1090"/>
      <c r="O236" s="1342" t="s">
        <v>4829</v>
      </c>
      <c r="P236" s="1343"/>
      <c r="Q236" s="1343"/>
      <c r="R236" s="1343"/>
      <c r="S236" s="1343"/>
      <c r="T236" s="1343"/>
      <c r="U236" s="1343"/>
      <c r="V236" s="1343"/>
      <c r="W236" s="1343"/>
      <c r="X236" s="1343"/>
      <c r="Y236" s="1343"/>
      <c r="Z236" s="1343"/>
      <c r="AA236" s="1343"/>
      <c r="AB236" s="1343"/>
      <c r="AC236" s="1343"/>
      <c r="AD236" s="1343"/>
      <c r="AE236" s="1343"/>
      <c r="AF236" s="1343"/>
      <c r="AG236" s="44" t="s">
        <v>17</v>
      </c>
      <c r="AH236" s="50">
        <f>$AH$8</f>
        <v>0.96499999999999997</v>
      </c>
      <c r="AI236" s="1347"/>
      <c r="AJ236" s="1348"/>
      <c r="AK236" s="1349"/>
      <c r="AL236" s="93"/>
      <c r="AM236" s="2"/>
      <c r="AN236" s="2"/>
      <c r="AO236" s="487"/>
      <c r="AP236" s="233"/>
      <c r="AQ236" s="25"/>
      <c r="AR236" s="25"/>
      <c r="AS236" s="25"/>
      <c r="AT236" s="25"/>
      <c r="AU236" s="25"/>
      <c r="AV236" s="25"/>
      <c r="AW236" s="38"/>
      <c r="AX236" s="35">
        <f>ROUND(ROUND(K237*AH236,0)*AM235,0)</f>
        <v>258</v>
      </c>
      <c r="AY236" s="31"/>
    </row>
    <row r="237" spans="1:51" ht="17.100000000000001" customHeight="1" x14ac:dyDescent="0.15">
      <c r="A237" s="32">
        <v>44</v>
      </c>
      <c r="B237" s="33" t="s">
        <v>8292</v>
      </c>
      <c r="C237" s="34" t="s">
        <v>10352</v>
      </c>
      <c r="D237" s="471"/>
      <c r="E237" s="490"/>
      <c r="F237" s="424"/>
      <c r="G237" s="36"/>
      <c r="H237" s="29"/>
      <c r="I237" s="29"/>
      <c r="J237" s="37"/>
      <c r="K237" s="1280">
        <f>'16就労移行支援(養成・基本)'!K275</f>
        <v>535</v>
      </c>
      <c r="L237" s="1108"/>
      <c r="M237" s="4" t="s">
        <v>21</v>
      </c>
      <c r="N237" s="22"/>
      <c r="O237" s="465"/>
      <c r="P237" s="466"/>
      <c r="Q237" s="466"/>
      <c r="R237" s="466"/>
      <c r="S237" s="466"/>
      <c r="T237" s="466"/>
      <c r="U237" s="466"/>
      <c r="V237" s="466"/>
      <c r="W237" s="466"/>
      <c r="X237" s="466"/>
      <c r="Y237" s="466"/>
      <c r="Z237" s="466"/>
      <c r="AA237" s="466"/>
      <c r="AB237" s="466"/>
      <c r="AC237" s="466"/>
      <c r="AD237" s="466"/>
      <c r="AE237" s="466"/>
      <c r="AF237" s="466"/>
      <c r="AG237" s="466"/>
      <c r="AH237" s="466"/>
      <c r="AI237" s="491"/>
      <c r="AJ237" s="167"/>
      <c r="AK237" s="314"/>
      <c r="AO237" s="412" t="s">
        <v>10123</v>
      </c>
      <c r="AP237" s="488"/>
      <c r="AQ237" s="488"/>
      <c r="AR237" s="488"/>
      <c r="AS237" s="488"/>
      <c r="AT237" s="488"/>
      <c r="AU237" s="48"/>
      <c r="AV237" s="48"/>
      <c r="AW237" s="49"/>
      <c r="AX237" s="35">
        <f>ROUND(ROUND(K237*AM235,0)*AV238,0)</f>
        <v>255</v>
      </c>
      <c r="AY237" s="31"/>
    </row>
    <row r="238" spans="1:51" ht="17.100000000000001" customHeight="1" x14ac:dyDescent="0.15">
      <c r="A238" s="32">
        <v>44</v>
      </c>
      <c r="B238" s="33" t="s">
        <v>8294</v>
      </c>
      <c r="C238" s="34" t="s">
        <v>10353</v>
      </c>
      <c r="D238" s="471"/>
      <c r="E238" s="490"/>
      <c r="F238" s="424"/>
      <c r="G238" s="36"/>
      <c r="H238" s="29"/>
      <c r="I238" s="29"/>
      <c r="J238" s="37"/>
      <c r="K238" s="4"/>
      <c r="N238" s="21"/>
      <c r="O238" s="1342" t="s">
        <v>4829</v>
      </c>
      <c r="P238" s="1343"/>
      <c r="Q238" s="1343"/>
      <c r="R238" s="1343"/>
      <c r="S238" s="1343"/>
      <c r="T238" s="1343"/>
      <c r="U238" s="1343"/>
      <c r="V238" s="1343"/>
      <c r="W238" s="1343"/>
      <c r="X238" s="1343"/>
      <c r="Y238" s="1343"/>
      <c r="Z238" s="1343"/>
      <c r="AA238" s="1343"/>
      <c r="AB238" s="1343"/>
      <c r="AC238" s="1343"/>
      <c r="AD238" s="1343"/>
      <c r="AE238" s="1343"/>
      <c r="AF238" s="1343"/>
      <c r="AG238" s="44" t="s">
        <v>17</v>
      </c>
      <c r="AH238" s="50">
        <f>$AH$8</f>
        <v>0.96499999999999997</v>
      </c>
      <c r="AI238" s="491"/>
      <c r="AJ238" s="419"/>
      <c r="AK238" s="425"/>
      <c r="AO238" s="489"/>
      <c r="AP238" s="360"/>
      <c r="AQ238" s="360"/>
      <c r="AR238" s="360"/>
      <c r="AS238" s="360"/>
      <c r="AT238" s="360"/>
      <c r="AU238" s="26" t="s">
        <v>17</v>
      </c>
      <c r="AV238" s="1170">
        <f>$AV$10</f>
        <v>0.95</v>
      </c>
      <c r="AW238" s="1171"/>
      <c r="AX238" s="35">
        <f>ROUND(ROUND(ROUND(K237*AH238,0)*AM235,0)*AV238,0)</f>
        <v>245</v>
      </c>
      <c r="AY238" s="31"/>
    </row>
    <row r="239" spans="1:51" ht="17.100000000000001" customHeight="1" x14ac:dyDescent="0.15">
      <c r="A239" s="32">
        <v>44</v>
      </c>
      <c r="B239" s="33" t="s">
        <v>1838</v>
      </c>
      <c r="C239" s="34" t="s">
        <v>10354</v>
      </c>
      <c r="D239" s="471"/>
      <c r="E239" s="490"/>
      <c r="F239" s="424"/>
      <c r="G239" s="36"/>
      <c r="H239" s="29"/>
      <c r="I239" s="29"/>
      <c r="J239" s="37"/>
      <c r="K239" s="1085" t="s">
        <v>4853</v>
      </c>
      <c r="L239" s="1086"/>
      <c r="M239" s="1086"/>
      <c r="N239" s="1087"/>
      <c r="O239" s="465"/>
      <c r="P239" s="466"/>
      <c r="Q239" s="466"/>
      <c r="R239" s="466"/>
      <c r="S239" s="466"/>
      <c r="T239" s="466"/>
      <c r="U239" s="466"/>
      <c r="V239" s="466"/>
      <c r="W239" s="466"/>
      <c r="X239" s="466"/>
      <c r="Y239" s="466"/>
      <c r="Z239" s="466"/>
      <c r="AA239" s="466"/>
      <c r="AB239" s="466"/>
      <c r="AC239" s="466"/>
      <c r="AD239" s="466"/>
      <c r="AE239" s="466"/>
      <c r="AF239" s="466"/>
      <c r="AG239" s="466"/>
      <c r="AH239" s="466"/>
      <c r="AI239" s="93"/>
      <c r="AJ239" s="167"/>
      <c r="AK239" s="314"/>
      <c r="AL239" s="93"/>
      <c r="AM239" s="2"/>
      <c r="AN239" s="2"/>
      <c r="AO239" s="485"/>
      <c r="AP239" s="486"/>
      <c r="AQ239" s="40"/>
      <c r="AR239" s="40"/>
      <c r="AS239" s="40"/>
      <c r="AT239" s="40"/>
      <c r="AU239" s="40"/>
      <c r="AV239" s="40"/>
      <c r="AW239" s="41"/>
      <c r="AX239" s="35">
        <f>ROUND(K241*AM235,0)</f>
        <v>218</v>
      </c>
      <c r="AY239" s="31"/>
    </row>
    <row r="240" spans="1:51" ht="17.100000000000001" customHeight="1" x14ac:dyDescent="0.15">
      <c r="A240" s="32">
        <v>44</v>
      </c>
      <c r="B240" s="33" t="s">
        <v>8297</v>
      </c>
      <c r="C240" s="34" t="s">
        <v>10355</v>
      </c>
      <c r="D240" s="471"/>
      <c r="E240" s="490"/>
      <c r="F240" s="424"/>
      <c r="G240" s="36"/>
      <c r="H240" s="29"/>
      <c r="I240" s="29"/>
      <c r="J240" s="37"/>
      <c r="K240" s="1088"/>
      <c r="L240" s="1089"/>
      <c r="M240" s="1089"/>
      <c r="N240" s="1090"/>
      <c r="O240" s="1342" t="s">
        <v>4829</v>
      </c>
      <c r="P240" s="1343"/>
      <c r="Q240" s="1343"/>
      <c r="R240" s="1343"/>
      <c r="S240" s="1343"/>
      <c r="T240" s="1343"/>
      <c r="U240" s="1343"/>
      <c r="V240" s="1343"/>
      <c r="W240" s="1343"/>
      <c r="X240" s="1343"/>
      <c r="Y240" s="1343"/>
      <c r="Z240" s="1343"/>
      <c r="AA240" s="1343"/>
      <c r="AB240" s="1343"/>
      <c r="AC240" s="1343"/>
      <c r="AD240" s="1343"/>
      <c r="AE240" s="1343"/>
      <c r="AF240" s="1343"/>
      <c r="AG240" s="44" t="s">
        <v>17</v>
      </c>
      <c r="AH240" s="50">
        <f>$AH$8</f>
        <v>0.96499999999999997</v>
      </c>
      <c r="AI240" s="93"/>
      <c r="AJ240" s="419"/>
      <c r="AK240" s="425"/>
      <c r="AL240" s="93"/>
      <c r="AM240" s="2"/>
      <c r="AN240" s="2"/>
      <c r="AO240" s="487"/>
      <c r="AP240" s="233"/>
      <c r="AQ240" s="25"/>
      <c r="AR240" s="25"/>
      <c r="AS240" s="25"/>
      <c r="AT240" s="25"/>
      <c r="AU240" s="25"/>
      <c r="AV240" s="25"/>
      <c r="AW240" s="38"/>
      <c r="AX240" s="35">
        <f>ROUND(ROUND(K241*AH240,0)*AM235,0)</f>
        <v>210</v>
      </c>
      <c r="AY240" s="31"/>
    </row>
    <row r="241" spans="1:51" ht="17.100000000000001" customHeight="1" x14ac:dyDescent="0.15">
      <c r="A241" s="32">
        <v>44</v>
      </c>
      <c r="B241" s="33" t="s">
        <v>8299</v>
      </c>
      <c r="C241" s="34" t="s">
        <v>10356</v>
      </c>
      <c r="D241" s="471"/>
      <c r="E241" s="490"/>
      <c r="F241" s="424"/>
      <c r="G241" s="36"/>
      <c r="H241" s="29"/>
      <c r="I241" s="29"/>
      <c r="J241" s="37"/>
      <c r="K241" s="1280">
        <f>'16就労移行支援(養成・基本)'!K287</f>
        <v>435</v>
      </c>
      <c r="L241" s="1108"/>
      <c r="M241" s="4" t="s">
        <v>21</v>
      </c>
      <c r="N241" s="22"/>
      <c r="O241" s="465"/>
      <c r="P241" s="466"/>
      <c r="Q241" s="466"/>
      <c r="R241" s="466"/>
      <c r="S241" s="466"/>
      <c r="T241" s="466"/>
      <c r="U241" s="466"/>
      <c r="V241" s="466"/>
      <c r="W241" s="466"/>
      <c r="X241" s="466"/>
      <c r="Y241" s="466"/>
      <c r="Z241" s="466"/>
      <c r="AA241" s="466"/>
      <c r="AB241" s="466"/>
      <c r="AC241" s="466"/>
      <c r="AD241" s="466"/>
      <c r="AE241" s="466"/>
      <c r="AF241" s="466"/>
      <c r="AG241" s="466"/>
      <c r="AH241" s="466"/>
      <c r="AI241" s="491"/>
      <c r="AJ241" s="167"/>
      <c r="AK241" s="314"/>
      <c r="AO241" s="412" t="s">
        <v>10123</v>
      </c>
      <c r="AP241" s="488"/>
      <c r="AQ241" s="488"/>
      <c r="AR241" s="488"/>
      <c r="AS241" s="488"/>
      <c r="AT241" s="488"/>
      <c r="AU241" s="48"/>
      <c r="AV241" s="48"/>
      <c r="AW241" s="49"/>
      <c r="AX241" s="35">
        <f>ROUND(ROUND(K241*AM235,0)*AV242,0)</f>
        <v>207</v>
      </c>
      <c r="AY241" s="31"/>
    </row>
    <row r="242" spans="1:51" ht="17.100000000000001" customHeight="1" x14ac:dyDescent="0.15">
      <c r="A242" s="32">
        <v>44</v>
      </c>
      <c r="B242" s="33" t="s">
        <v>8301</v>
      </c>
      <c r="C242" s="34" t="s">
        <v>10357</v>
      </c>
      <c r="D242" s="471"/>
      <c r="E242" s="490"/>
      <c r="F242" s="424"/>
      <c r="G242" s="36"/>
      <c r="H242" s="29"/>
      <c r="I242" s="29"/>
      <c r="J242" s="37"/>
      <c r="K242" s="4"/>
      <c r="N242" s="21"/>
      <c r="O242" s="1342" t="s">
        <v>4829</v>
      </c>
      <c r="P242" s="1343"/>
      <c r="Q242" s="1343"/>
      <c r="R242" s="1343"/>
      <c r="S242" s="1343"/>
      <c r="T242" s="1343"/>
      <c r="U242" s="1343"/>
      <c r="V242" s="1343"/>
      <c r="W242" s="1343"/>
      <c r="X242" s="1343"/>
      <c r="Y242" s="1343"/>
      <c r="Z242" s="1343"/>
      <c r="AA242" s="1343"/>
      <c r="AB242" s="1343"/>
      <c r="AC242" s="1343"/>
      <c r="AD242" s="1343"/>
      <c r="AE242" s="1343"/>
      <c r="AF242" s="1343"/>
      <c r="AG242" s="44" t="s">
        <v>17</v>
      </c>
      <c r="AH242" s="50">
        <f>$AH$8</f>
        <v>0.96499999999999997</v>
      </c>
      <c r="AI242" s="491"/>
      <c r="AJ242" s="419"/>
      <c r="AK242" s="425"/>
      <c r="AO242" s="489"/>
      <c r="AP242" s="360"/>
      <c r="AQ242" s="360"/>
      <c r="AR242" s="360"/>
      <c r="AS242" s="360"/>
      <c r="AT242" s="360"/>
      <c r="AU242" s="26" t="s">
        <v>17</v>
      </c>
      <c r="AV242" s="1170">
        <f>$AV$10</f>
        <v>0.95</v>
      </c>
      <c r="AW242" s="1171"/>
      <c r="AX242" s="35">
        <f>ROUND(ROUND(ROUND(K241*AH242,0)*AM235,0)*AV242,0)</f>
        <v>200</v>
      </c>
      <c r="AY242" s="31"/>
    </row>
    <row r="243" spans="1:51" ht="17.100000000000001" customHeight="1" x14ac:dyDescent="0.15">
      <c r="A243" s="32">
        <v>44</v>
      </c>
      <c r="B243" s="33" t="s">
        <v>1862</v>
      </c>
      <c r="C243" s="34" t="s">
        <v>10358</v>
      </c>
      <c r="D243" s="471"/>
      <c r="E243" s="490"/>
      <c r="F243" s="424"/>
      <c r="G243" s="36"/>
      <c r="H243" s="29"/>
      <c r="I243" s="29"/>
      <c r="J243" s="37"/>
      <c r="K243" s="1085" t="s">
        <v>4866</v>
      </c>
      <c r="L243" s="1086"/>
      <c r="M243" s="1086"/>
      <c r="N243" s="1087"/>
      <c r="O243" s="465"/>
      <c r="P243" s="466"/>
      <c r="Q243" s="466"/>
      <c r="R243" s="466"/>
      <c r="S243" s="466"/>
      <c r="T243" s="466"/>
      <c r="U243" s="466"/>
      <c r="V243" s="466"/>
      <c r="W243" s="466"/>
      <c r="X243" s="466"/>
      <c r="Y243" s="466"/>
      <c r="Z243" s="466"/>
      <c r="AA243" s="466"/>
      <c r="AB243" s="466"/>
      <c r="AC243" s="466"/>
      <c r="AD243" s="466"/>
      <c r="AE243" s="466"/>
      <c r="AF243" s="466"/>
      <c r="AG243" s="466"/>
      <c r="AH243" s="466"/>
      <c r="AI243" s="491"/>
      <c r="AJ243" s="419"/>
      <c r="AK243" s="425"/>
      <c r="AO243" s="485"/>
      <c r="AP243" s="486"/>
      <c r="AQ243" s="40"/>
      <c r="AR243" s="40"/>
      <c r="AS243" s="40"/>
      <c r="AT243" s="40"/>
      <c r="AU243" s="40"/>
      <c r="AV243" s="40"/>
      <c r="AW243" s="41"/>
      <c r="AX243" s="35">
        <f>ROUND(K245*AM$235,0)</f>
        <v>183</v>
      </c>
      <c r="AY243" s="31"/>
    </row>
    <row r="244" spans="1:51" ht="17.100000000000001" customHeight="1" x14ac:dyDescent="0.15">
      <c r="A244" s="32">
        <v>44</v>
      </c>
      <c r="B244" s="33" t="s">
        <v>8304</v>
      </c>
      <c r="C244" s="34" t="s">
        <v>10359</v>
      </c>
      <c r="D244" s="471"/>
      <c r="E244" s="490"/>
      <c r="F244" s="424"/>
      <c r="G244" s="36"/>
      <c r="H244" s="29"/>
      <c r="I244" s="29"/>
      <c r="J244" s="37"/>
      <c r="K244" s="1088"/>
      <c r="L244" s="1089"/>
      <c r="M244" s="1089"/>
      <c r="N244" s="1090"/>
      <c r="O244" s="1342" t="s">
        <v>4829</v>
      </c>
      <c r="P244" s="1343"/>
      <c r="Q244" s="1343"/>
      <c r="R244" s="1343"/>
      <c r="S244" s="1343"/>
      <c r="T244" s="1343"/>
      <c r="U244" s="1343"/>
      <c r="V244" s="1343"/>
      <c r="W244" s="1343"/>
      <c r="X244" s="1343"/>
      <c r="Y244" s="1343"/>
      <c r="Z244" s="1343"/>
      <c r="AA244" s="1343"/>
      <c r="AB244" s="1343"/>
      <c r="AC244" s="1343"/>
      <c r="AD244" s="1343"/>
      <c r="AE244" s="1343"/>
      <c r="AF244" s="1343"/>
      <c r="AG244" s="44" t="s">
        <v>17</v>
      </c>
      <c r="AH244" s="50">
        <f>$AH$8</f>
        <v>0.96499999999999997</v>
      </c>
      <c r="AI244" s="491"/>
      <c r="AJ244" s="492"/>
      <c r="AK244" s="493"/>
      <c r="AO244" s="487"/>
      <c r="AP244" s="233"/>
      <c r="AQ244" s="25"/>
      <c r="AR244" s="25"/>
      <c r="AS244" s="25"/>
      <c r="AT244" s="25"/>
      <c r="AU244" s="25"/>
      <c r="AV244" s="25"/>
      <c r="AW244" s="38"/>
      <c r="AX244" s="35">
        <f>ROUND(ROUND(K245*AH244,0)*AM$235,0)</f>
        <v>177</v>
      </c>
      <c r="AY244" s="31"/>
    </row>
    <row r="245" spans="1:51" ht="17.100000000000001" customHeight="1" x14ac:dyDescent="0.15">
      <c r="A245" s="32">
        <v>44</v>
      </c>
      <c r="B245" s="33" t="s">
        <v>8306</v>
      </c>
      <c r="C245" s="34" t="s">
        <v>10360</v>
      </c>
      <c r="D245" s="471"/>
      <c r="E245" s="490"/>
      <c r="F245" s="424"/>
      <c r="G245" s="36"/>
      <c r="H245" s="29"/>
      <c r="I245" s="29"/>
      <c r="J245" s="37"/>
      <c r="K245" s="1280">
        <f>'16就労移行支援(養成・基本)'!K299</f>
        <v>366</v>
      </c>
      <c r="L245" s="1108"/>
      <c r="M245" s="4" t="s">
        <v>21</v>
      </c>
      <c r="N245" s="22"/>
      <c r="O245" s="465"/>
      <c r="P245" s="466"/>
      <c r="Q245" s="466"/>
      <c r="R245" s="466"/>
      <c r="S245" s="466"/>
      <c r="T245" s="466"/>
      <c r="U245" s="466"/>
      <c r="V245" s="466"/>
      <c r="W245" s="466"/>
      <c r="X245" s="466"/>
      <c r="Y245" s="466"/>
      <c r="Z245" s="466"/>
      <c r="AA245" s="466"/>
      <c r="AB245" s="466"/>
      <c r="AC245" s="466"/>
      <c r="AD245" s="466"/>
      <c r="AE245" s="466"/>
      <c r="AF245" s="466"/>
      <c r="AG245" s="466"/>
      <c r="AH245" s="466"/>
      <c r="AI245" s="494"/>
      <c r="AJ245" s="167"/>
      <c r="AK245" s="314"/>
      <c r="AO245" s="412" t="s">
        <v>10123</v>
      </c>
      <c r="AP245" s="488"/>
      <c r="AQ245" s="488"/>
      <c r="AR245" s="488"/>
      <c r="AS245" s="488"/>
      <c r="AT245" s="488"/>
      <c r="AU245" s="48"/>
      <c r="AV245" s="48"/>
      <c r="AW245" s="49"/>
      <c r="AX245" s="35">
        <f>ROUND(ROUND(K245*AM$235,0)*AV246,0)</f>
        <v>174</v>
      </c>
      <c r="AY245" s="31"/>
    </row>
    <row r="246" spans="1:51" ht="17.100000000000001" customHeight="1" x14ac:dyDescent="0.15">
      <c r="A246" s="32">
        <v>44</v>
      </c>
      <c r="B246" s="33" t="s">
        <v>8308</v>
      </c>
      <c r="C246" s="34" t="s">
        <v>10361</v>
      </c>
      <c r="D246" s="471"/>
      <c r="E246" s="490"/>
      <c r="F246" s="424"/>
      <c r="G246" s="36"/>
      <c r="H246" s="29"/>
      <c r="I246" s="29"/>
      <c r="J246" s="37"/>
      <c r="K246" s="4"/>
      <c r="N246" s="21"/>
      <c r="O246" s="1342" t="s">
        <v>4829</v>
      </c>
      <c r="P246" s="1343"/>
      <c r="Q246" s="1343"/>
      <c r="R246" s="1343"/>
      <c r="S246" s="1343"/>
      <c r="T246" s="1343"/>
      <c r="U246" s="1343"/>
      <c r="V246" s="1343"/>
      <c r="W246" s="1343"/>
      <c r="X246" s="1343"/>
      <c r="Y246" s="1343"/>
      <c r="Z246" s="1343"/>
      <c r="AA246" s="1343"/>
      <c r="AB246" s="1343"/>
      <c r="AC246" s="1343"/>
      <c r="AD246" s="1343"/>
      <c r="AE246" s="1343"/>
      <c r="AF246" s="1343"/>
      <c r="AG246" s="44" t="s">
        <v>17</v>
      </c>
      <c r="AH246" s="50">
        <f>$AH$8</f>
        <v>0.96499999999999997</v>
      </c>
      <c r="AI246" s="491"/>
      <c r="AJ246" s="419"/>
      <c r="AK246" s="425"/>
      <c r="AO246" s="489"/>
      <c r="AP246" s="360"/>
      <c r="AQ246" s="360"/>
      <c r="AR246" s="360"/>
      <c r="AS246" s="360"/>
      <c r="AT246" s="360"/>
      <c r="AU246" s="26" t="s">
        <v>17</v>
      </c>
      <c r="AV246" s="1170">
        <f>$AV$10</f>
        <v>0.95</v>
      </c>
      <c r="AW246" s="1171"/>
      <c r="AX246" s="35">
        <f>ROUND(ROUND(ROUND(K245*AH246,0)*AM$235,0)*AV246,0)</f>
        <v>168</v>
      </c>
      <c r="AY246" s="31"/>
    </row>
    <row r="247" spans="1:51" ht="17.100000000000001" customHeight="1" x14ac:dyDescent="0.15">
      <c r="A247" s="32">
        <v>44</v>
      </c>
      <c r="B247" s="33" t="s">
        <v>1886</v>
      </c>
      <c r="C247" s="34" t="s">
        <v>10362</v>
      </c>
      <c r="D247" s="471"/>
      <c r="E247" s="490"/>
      <c r="F247" s="424"/>
      <c r="G247" s="36"/>
      <c r="H247" s="29"/>
      <c r="I247" s="29"/>
      <c r="J247" s="37"/>
      <c r="K247" s="1085" t="s">
        <v>4879</v>
      </c>
      <c r="L247" s="1086"/>
      <c r="M247" s="1086"/>
      <c r="N247" s="1087"/>
      <c r="O247" s="465"/>
      <c r="P247" s="466"/>
      <c r="Q247" s="466"/>
      <c r="R247" s="466"/>
      <c r="S247" s="466"/>
      <c r="T247" s="466"/>
      <c r="U247" s="466"/>
      <c r="V247" s="466"/>
      <c r="W247" s="466"/>
      <c r="X247" s="466"/>
      <c r="Y247" s="466"/>
      <c r="Z247" s="466"/>
      <c r="AA247" s="466"/>
      <c r="AB247" s="466"/>
      <c r="AC247" s="466"/>
      <c r="AD247" s="466"/>
      <c r="AE247" s="466"/>
      <c r="AF247" s="466"/>
      <c r="AG247" s="466"/>
      <c r="AH247" s="466"/>
      <c r="AI247" s="93"/>
      <c r="AJ247" s="167"/>
      <c r="AK247" s="314"/>
      <c r="AL247" s="93"/>
      <c r="AM247" s="2"/>
      <c r="AN247" s="2"/>
      <c r="AO247" s="485"/>
      <c r="AP247" s="486"/>
      <c r="AQ247" s="40"/>
      <c r="AR247" s="40"/>
      <c r="AS247" s="40"/>
      <c r="AT247" s="40"/>
      <c r="AU247" s="40"/>
      <c r="AV247" s="40"/>
      <c r="AW247" s="41"/>
      <c r="AX247" s="35">
        <f>ROUND(K249*AM$235,0)</f>
        <v>160</v>
      </c>
      <c r="AY247" s="31"/>
    </row>
    <row r="248" spans="1:51" ht="17.100000000000001" customHeight="1" x14ac:dyDescent="0.15">
      <c r="A248" s="32">
        <v>44</v>
      </c>
      <c r="B248" s="33" t="s">
        <v>8311</v>
      </c>
      <c r="C248" s="34" t="s">
        <v>10363</v>
      </c>
      <c r="D248" s="471"/>
      <c r="E248" s="490"/>
      <c r="F248" s="424"/>
      <c r="G248" s="36"/>
      <c r="H248" s="29"/>
      <c r="I248" s="29"/>
      <c r="J248" s="37"/>
      <c r="K248" s="1088"/>
      <c r="L248" s="1089"/>
      <c r="M248" s="1089"/>
      <c r="N248" s="1090"/>
      <c r="O248" s="1342" t="s">
        <v>4829</v>
      </c>
      <c r="P248" s="1343"/>
      <c r="Q248" s="1343"/>
      <c r="R248" s="1343"/>
      <c r="S248" s="1343"/>
      <c r="T248" s="1343"/>
      <c r="U248" s="1343"/>
      <c r="V248" s="1343"/>
      <c r="W248" s="1343"/>
      <c r="X248" s="1343"/>
      <c r="Y248" s="1343"/>
      <c r="Z248" s="1343"/>
      <c r="AA248" s="1343"/>
      <c r="AB248" s="1343"/>
      <c r="AC248" s="1343"/>
      <c r="AD248" s="1343"/>
      <c r="AE248" s="1343"/>
      <c r="AF248" s="1343"/>
      <c r="AG248" s="44" t="s">
        <v>17</v>
      </c>
      <c r="AH248" s="50">
        <f>$AH$8</f>
        <v>0.96499999999999997</v>
      </c>
      <c r="AI248" s="93"/>
      <c r="AJ248" s="419"/>
      <c r="AK248" s="425"/>
      <c r="AL248" s="93"/>
      <c r="AM248" s="2"/>
      <c r="AN248" s="2"/>
      <c r="AO248" s="487"/>
      <c r="AP248" s="233"/>
      <c r="AQ248" s="25"/>
      <c r="AR248" s="25"/>
      <c r="AS248" s="25"/>
      <c r="AT248" s="25"/>
      <c r="AU248" s="25"/>
      <c r="AV248" s="25"/>
      <c r="AW248" s="38"/>
      <c r="AX248" s="35">
        <f>ROUND(ROUND(K249*AH248,0)*AM$235,0)</f>
        <v>155</v>
      </c>
      <c r="AY248" s="31"/>
    </row>
    <row r="249" spans="1:51" ht="17.100000000000001" customHeight="1" x14ac:dyDescent="0.15">
      <c r="A249" s="32">
        <v>44</v>
      </c>
      <c r="B249" s="33" t="s">
        <v>8313</v>
      </c>
      <c r="C249" s="34" t="s">
        <v>10364</v>
      </c>
      <c r="D249" s="471"/>
      <c r="E249" s="490"/>
      <c r="F249" s="424"/>
      <c r="G249" s="36"/>
      <c r="H249" s="29"/>
      <c r="I249" s="29"/>
      <c r="J249" s="37"/>
      <c r="K249" s="1280">
        <f>'16就労移行支援(養成・基本)'!K311</f>
        <v>320</v>
      </c>
      <c r="L249" s="1108"/>
      <c r="M249" s="4" t="s">
        <v>21</v>
      </c>
      <c r="N249" s="22"/>
      <c r="O249" s="465"/>
      <c r="P249" s="466"/>
      <c r="Q249" s="466"/>
      <c r="R249" s="466"/>
      <c r="S249" s="466"/>
      <c r="T249" s="466"/>
      <c r="U249" s="466"/>
      <c r="V249" s="466"/>
      <c r="W249" s="466"/>
      <c r="X249" s="466"/>
      <c r="Y249" s="466"/>
      <c r="Z249" s="466"/>
      <c r="AA249" s="466"/>
      <c r="AB249" s="466"/>
      <c r="AC249" s="466"/>
      <c r="AD249" s="466"/>
      <c r="AE249" s="466"/>
      <c r="AF249" s="466"/>
      <c r="AG249" s="466"/>
      <c r="AH249" s="466"/>
      <c r="AI249" s="491"/>
      <c r="AJ249" s="167"/>
      <c r="AK249" s="314"/>
      <c r="AO249" s="412" t="s">
        <v>10123</v>
      </c>
      <c r="AP249" s="488"/>
      <c r="AQ249" s="488"/>
      <c r="AR249" s="488"/>
      <c r="AS249" s="488"/>
      <c r="AT249" s="488"/>
      <c r="AU249" s="48"/>
      <c r="AV249" s="48"/>
      <c r="AW249" s="49"/>
      <c r="AX249" s="35">
        <f>ROUND(ROUND(K249*AM$235,0)*AV250,0)</f>
        <v>152</v>
      </c>
      <c r="AY249" s="31"/>
    </row>
    <row r="250" spans="1:51" ht="17.100000000000001" customHeight="1" x14ac:dyDescent="0.15">
      <c r="A250" s="32">
        <v>44</v>
      </c>
      <c r="B250" s="33" t="s">
        <v>8315</v>
      </c>
      <c r="C250" s="34" t="s">
        <v>10365</v>
      </c>
      <c r="D250" s="471"/>
      <c r="E250" s="490"/>
      <c r="F250" s="424"/>
      <c r="G250" s="36"/>
      <c r="H250" s="29"/>
      <c r="I250" s="29"/>
      <c r="J250" s="37"/>
      <c r="K250" s="4"/>
      <c r="N250" s="21"/>
      <c r="O250" s="1342" t="s">
        <v>4829</v>
      </c>
      <c r="P250" s="1343"/>
      <c r="Q250" s="1343"/>
      <c r="R250" s="1343"/>
      <c r="S250" s="1343"/>
      <c r="T250" s="1343"/>
      <c r="U250" s="1343"/>
      <c r="V250" s="1343"/>
      <c r="W250" s="1343"/>
      <c r="X250" s="1343"/>
      <c r="Y250" s="1343"/>
      <c r="Z250" s="1343"/>
      <c r="AA250" s="1343"/>
      <c r="AB250" s="1343"/>
      <c r="AC250" s="1343"/>
      <c r="AD250" s="1343"/>
      <c r="AE250" s="1343"/>
      <c r="AF250" s="1343"/>
      <c r="AG250" s="44" t="s">
        <v>17</v>
      </c>
      <c r="AH250" s="50">
        <f>$AH$8</f>
        <v>0.96499999999999997</v>
      </c>
      <c r="AI250" s="491"/>
      <c r="AJ250" s="419"/>
      <c r="AK250" s="425"/>
      <c r="AO250" s="489"/>
      <c r="AP250" s="360"/>
      <c r="AQ250" s="360"/>
      <c r="AR250" s="360"/>
      <c r="AS250" s="360"/>
      <c r="AT250" s="360"/>
      <c r="AU250" s="26" t="s">
        <v>17</v>
      </c>
      <c r="AV250" s="1170">
        <f>$AV$10</f>
        <v>0.95</v>
      </c>
      <c r="AW250" s="1171"/>
      <c r="AX250" s="35">
        <f>ROUND(ROUND(ROUND(K249*AH250,0)*AM$235,0)*AV250,0)</f>
        <v>147</v>
      </c>
      <c r="AY250" s="31"/>
    </row>
    <row r="251" spans="1:51" ht="17.100000000000001" customHeight="1" x14ac:dyDescent="0.15">
      <c r="A251" s="32">
        <v>44</v>
      </c>
      <c r="B251" s="33" t="s">
        <v>1910</v>
      </c>
      <c r="C251" s="34" t="s">
        <v>10366</v>
      </c>
      <c r="D251" s="471"/>
      <c r="E251" s="490"/>
      <c r="F251" s="424"/>
      <c r="G251" s="36"/>
      <c r="H251" s="29"/>
      <c r="I251" s="29"/>
      <c r="J251" s="37"/>
      <c r="K251" s="1085" t="s">
        <v>4892</v>
      </c>
      <c r="L251" s="1086"/>
      <c r="M251" s="1086"/>
      <c r="N251" s="1087"/>
      <c r="O251" s="465"/>
      <c r="P251" s="466"/>
      <c r="Q251" s="466"/>
      <c r="R251" s="466"/>
      <c r="S251" s="466"/>
      <c r="T251" s="466"/>
      <c r="U251" s="466"/>
      <c r="V251" s="466"/>
      <c r="W251" s="466"/>
      <c r="X251" s="466"/>
      <c r="Y251" s="466"/>
      <c r="Z251" s="466"/>
      <c r="AA251" s="466"/>
      <c r="AB251" s="466"/>
      <c r="AC251" s="466"/>
      <c r="AD251" s="466"/>
      <c r="AE251" s="466"/>
      <c r="AF251" s="466"/>
      <c r="AG251" s="466"/>
      <c r="AH251" s="466"/>
      <c r="AI251" s="93"/>
      <c r="AJ251" s="167"/>
      <c r="AK251" s="314"/>
      <c r="AL251" s="93"/>
      <c r="AM251" s="2"/>
      <c r="AN251" s="2"/>
      <c r="AO251" s="485"/>
      <c r="AP251" s="486"/>
      <c r="AQ251" s="40"/>
      <c r="AR251" s="40"/>
      <c r="AS251" s="40"/>
      <c r="AT251" s="40"/>
      <c r="AU251" s="40"/>
      <c r="AV251" s="40"/>
      <c r="AW251" s="41"/>
      <c r="AX251" s="35">
        <f>ROUND(K253*AM$235,0)</f>
        <v>134</v>
      </c>
      <c r="AY251" s="31"/>
    </row>
    <row r="252" spans="1:51" ht="17.100000000000001" customHeight="1" x14ac:dyDescent="0.15">
      <c r="A252" s="32">
        <v>44</v>
      </c>
      <c r="B252" s="33" t="s">
        <v>8318</v>
      </c>
      <c r="C252" s="34" t="s">
        <v>10367</v>
      </c>
      <c r="D252" s="471"/>
      <c r="E252" s="490"/>
      <c r="F252" s="424"/>
      <c r="G252" s="36"/>
      <c r="H252" s="29"/>
      <c r="I252" s="29"/>
      <c r="J252" s="37"/>
      <c r="K252" s="1088"/>
      <c r="L252" s="1089"/>
      <c r="M252" s="1089"/>
      <c r="N252" s="1090"/>
      <c r="O252" s="1342" t="s">
        <v>4829</v>
      </c>
      <c r="P252" s="1343"/>
      <c r="Q252" s="1343"/>
      <c r="R252" s="1343"/>
      <c r="S252" s="1343"/>
      <c r="T252" s="1343"/>
      <c r="U252" s="1343"/>
      <c r="V252" s="1343"/>
      <c r="W252" s="1343"/>
      <c r="X252" s="1343"/>
      <c r="Y252" s="1343"/>
      <c r="Z252" s="1343"/>
      <c r="AA252" s="1343"/>
      <c r="AB252" s="1343"/>
      <c r="AC252" s="1343"/>
      <c r="AD252" s="1343"/>
      <c r="AE252" s="1343"/>
      <c r="AF252" s="1343"/>
      <c r="AG252" s="44" t="s">
        <v>17</v>
      </c>
      <c r="AH252" s="50">
        <f>$AH$8</f>
        <v>0.96499999999999997</v>
      </c>
      <c r="AI252" s="93"/>
      <c r="AJ252" s="419"/>
      <c r="AK252" s="425"/>
      <c r="AL252" s="93"/>
      <c r="AM252" s="2"/>
      <c r="AN252" s="2"/>
      <c r="AO252" s="487"/>
      <c r="AP252" s="233"/>
      <c r="AQ252" s="25"/>
      <c r="AR252" s="25"/>
      <c r="AS252" s="25"/>
      <c r="AT252" s="25"/>
      <c r="AU252" s="25"/>
      <c r="AV252" s="25"/>
      <c r="AW252" s="38"/>
      <c r="AX252" s="35">
        <f>ROUND(ROUND(K253*AH252,0)*AM$235,0)</f>
        <v>130</v>
      </c>
      <c r="AY252" s="31"/>
    </row>
    <row r="253" spans="1:51" ht="17.100000000000001" customHeight="1" x14ac:dyDescent="0.15">
      <c r="A253" s="32">
        <v>44</v>
      </c>
      <c r="B253" s="33" t="s">
        <v>8320</v>
      </c>
      <c r="C253" s="34" t="s">
        <v>10368</v>
      </c>
      <c r="D253" s="471"/>
      <c r="E253" s="490"/>
      <c r="F253" s="424"/>
      <c r="G253" s="36"/>
      <c r="H253" s="29"/>
      <c r="I253" s="29"/>
      <c r="J253" s="37"/>
      <c r="K253" s="1280">
        <f>'16就労移行支援(養成・基本)'!K323</f>
        <v>268</v>
      </c>
      <c r="L253" s="1108"/>
      <c r="M253" s="4" t="s">
        <v>21</v>
      </c>
      <c r="N253" s="22"/>
      <c r="O253" s="465"/>
      <c r="P253" s="466"/>
      <c r="Q253" s="466"/>
      <c r="R253" s="466"/>
      <c r="S253" s="466"/>
      <c r="T253" s="466"/>
      <c r="U253" s="466"/>
      <c r="V253" s="466"/>
      <c r="W253" s="466"/>
      <c r="X253" s="466"/>
      <c r="Y253" s="466"/>
      <c r="Z253" s="466"/>
      <c r="AA253" s="466"/>
      <c r="AB253" s="466"/>
      <c r="AC253" s="466"/>
      <c r="AD253" s="466"/>
      <c r="AE253" s="466"/>
      <c r="AF253" s="466"/>
      <c r="AG253" s="466"/>
      <c r="AH253" s="466"/>
      <c r="AI253" s="491"/>
      <c r="AJ253" s="167"/>
      <c r="AK253" s="314"/>
      <c r="AO253" s="412" t="s">
        <v>10123</v>
      </c>
      <c r="AP253" s="488"/>
      <c r="AQ253" s="488"/>
      <c r="AR253" s="488"/>
      <c r="AS253" s="488"/>
      <c r="AT253" s="488"/>
      <c r="AU253" s="48"/>
      <c r="AV253" s="48"/>
      <c r="AW253" s="49"/>
      <c r="AX253" s="35">
        <f>ROUND(ROUND(K253*AM$235,0)*AV254,0)</f>
        <v>127</v>
      </c>
      <c r="AY253" s="31"/>
    </row>
    <row r="254" spans="1:51" ht="17.100000000000001" customHeight="1" x14ac:dyDescent="0.15">
      <c r="A254" s="32">
        <v>44</v>
      </c>
      <c r="B254" s="33" t="s">
        <v>8322</v>
      </c>
      <c r="C254" s="34" t="s">
        <v>10369</v>
      </c>
      <c r="D254" s="471"/>
      <c r="E254" s="490"/>
      <c r="F254" s="424"/>
      <c r="G254" s="36"/>
      <c r="H254" s="29"/>
      <c r="I254" s="29"/>
      <c r="J254" s="37"/>
      <c r="K254" s="4"/>
      <c r="N254" s="21"/>
      <c r="O254" s="1342" t="s">
        <v>4829</v>
      </c>
      <c r="P254" s="1343"/>
      <c r="Q254" s="1343"/>
      <c r="R254" s="1343"/>
      <c r="S254" s="1343"/>
      <c r="T254" s="1343"/>
      <c r="U254" s="1343"/>
      <c r="V254" s="1343"/>
      <c r="W254" s="1343"/>
      <c r="X254" s="1343"/>
      <c r="Y254" s="1343"/>
      <c r="Z254" s="1343"/>
      <c r="AA254" s="1343"/>
      <c r="AB254" s="1343"/>
      <c r="AC254" s="1343"/>
      <c r="AD254" s="1343"/>
      <c r="AE254" s="1343"/>
      <c r="AF254" s="1343"/>
      <c r="AG254" s="44" t="s">
        <v>17</v>
      </c>
      <c r="AH254" s="50">
        <f>$AH$8</f>
        <v>0.96499999999999997</v>
      </c>
      <c r="AI254" s="491"/>
      <c r="AJ254" s="419"/>
      <c r="AK254" s="425"/>
      <c r="AO254" s="489"/>
      <c r="AP254" s="360"/>
      <c r="AQ254" s="360"/>
      <c r="AR254" s="360"/>
      <c r="AS254" s="360"/>
      <c r="AT254" s="360"/>
      <c r="AU254" s="26" t="s">
        <v>17</v>
      </c>
      <c r="AV254" s="1170">
        <f>$AV$10</f>
        <v>0.95</v>
      </c>
      <c r="AW254" s="1171"/>
      <c r="AX254" s="35">
        <f>ROUND(ROUND(ROUND(K253*AH254,0)*AM$235,0)*AV254,0)</f>
        <v>124</v>
      </c>
      <c r="AY254" s="31"/>
    </row>
    <row r="255" spans="1:51" ht="17.100000000000001" customHeight="1" x14ac:dyDescent="0.15">
      <c r="A255" s="32">
        <v>44</v>
      </c>
      <c r="B255" s="33" t="s">
        <v>1934</v>
      </c>
      <c r="C255" s="34" t="s">
        <v>10370</v>
      </c>
      <c r="D255" s="471"/>
      <c r="E255" s="490"/>
      <c r="F255" s="424"/>
      <c r="G255" s="36"/>
      <c r="H255" s="29"/>
      <c r="I255" s="29"/>
      <c r="J255" s="37"/>
      <c r="K255" s="1085" t="s">
        <v>4905</v>
      </c>
      <c r="L255" s="1086"/>
      <c r="M255" s="1086"/>
      <c r="N255" s="1087"/>
      <c r="O255" s="465"/>
      <c r="P255" s="466"/>
      <c r="Q255" s="466"/>
      <c r="R255" s="466"/>
      <c r="S255" s="466"/>
      <c r="T255" s="466"/>
      <c r="U255" s="466"/>
      <c r="V255" s="466"/>
      <c r="W255" s="466"/>
      <c r="X255" s="466"/>
      <c r="Y255" s="466"/>
      <c r="Z255" s="466"/>
      <c r="AA255" s="466"/>
      <c r="AB255" s="466"/>
      <c r="AC255" s="466"/>
      <c r="AD255" s="466"/>
      <c r="AE255" s="466"/>
      <c r="AF255" s="466"/>
      <c r="AG255" s="466"/>
      <c r="AH255" s="466"/>
      <c r="AI255" s="491"/>
      <c r="AJ255" s="419"/>
      <c r="AK255" s="425"/>
      <c r="AO255" s="485"/>
      <c r="AP255" s="486"/>
      <c r="AQ255" s="40"/>
      <c r="AR255" s="40"/>
      <c r="AS255" s="40"/>
      <c r="AT255" s="40"/>
      <c r="AU255" s="40"/>
      <c r="AV255" s="40"/>
      <c r="AW255" s="41"/>
      <c r="AX255" s="35">
        <f>ROUND(K257*AM$235,0)</f>
        <v>124</v>
      </c>
      <c r="AY255" s="31"/>
    </row>
    <row r="256" spans="1:51" ht="17.100000000000001" customHeight="1" x14ac:dyDescent="0.15">
      <c r="A256" s="32">
        <v>44</v>
      </c>
      <c r="B256" s="33" t="s">
        <v>8325</v>
      </c>
      <c r="C256" s="34" t="s">
        <v>10371</v>
      </c>
      <c r="D256" s="471"/>
      <c r="E256" s="490"/>
      <c r="F256" s="424"/>
      <c r="G256" s="36"/>
      <c r="H256" s="29"/>
      <c r="I256" s="29"/>
      <c r="J256" s="37"/>
      <c r="K256" s="1088"/>
      <c r="L256" s="1089"/>
      <c r="M256" s="1089"/>
      <c r="N256" s="1090"/>
      <c r="O256" s="1342" t="s">
        <v>4829</v>
      </c>
      <c r="P256" s="1343"/>
      <c r="Q256" s="1343"/>
      <c r="R256" s="1343"/>
      <c r="S256" s="1343"/>
      <c r="T256" s="1343"/>
      <c r="U256" s="1343"/>
      <c r="V256" s="1343"/>
      <c r="W256" s="1343"/>
      <c r="X256" s="1343"/>
      <c r="Y256" s="1343"/>
      <c r="Z256" s="1343"/>
      <c r="AA256" s="1343"/>
      <c r="AB256" s="1343"/>
      <c r="AC256" s="1343"/>
      <c r="AD256" s="1343"/>
      <c r="AE256" s="1343"/>
      <c r="AF256" s="1343"/>
      <c r="AG256" s="44" t="s">
        <v>17</v>
      </c>
      <c r="AH256" s="50">
        <f>$AH$8</f>
        <v>0.96499999999999997</v>
      </c>
      <c r="AI256" s="491"/>
      <c r="AJ256" s="419"/>
      <c r="AK256" s="425"/>
      <c r="AO256" s="487"/>
      <c r="AP256" s="233"/>
      <c r="AQ256" s="25"/>
      <c r="AR256" s="25"/>
      <c r="AS256" s="25"/>
      <c r="AT256" s="25"/>
      <c r="AU256" s="25"/>
      <c r="AV256" s="25"/>
      <c r="AW256" s="38"/>
      <c r="AX256" s="35">
        <f>ROUND(ROUND(K257*AH256,0)*AM$235,0)</f>
        <v>120</v>
      </c>
      <c r="AY256" s="31"/>
    </row>
    <row r="257" spans="1:51" ht="17.100000000000001" customHeight="1" x14ac:dyDescent="0.15">
      <c r="A257" s="32">
        <v>44</v>
      </c>
      <c r="B257" s="33" t="s">
        <v>8327</v>
      </c>
      <c r="C257" s="34" t="s">
        <v>10372</v>
      </c>
      <c r="D257" s="471"/>
      <c r="E257" s="490"/>
      <c r="F257" s="424"/>
      <c r="G257" s="36"/>
      <c r="H257" s="29"/>
      <c r="I257" s="29"/>
      <c r="J257" s="37"/>
      <c r="K257" s="1280">
        <f>'16就労移行支援(養成・基本)'!K335</f>
        <v>248</v>
      </c>
      <c r="L257" s="1108"/>
      <c r="M257" s="4" t="s">
        <v>21</v>
      </c>
      <c r="N257" s="22"/>
      <c r="O257" s="465"/>
      <c r="P257" s="466"/>
      <c r="Q257" s="466"/>
      <c r="R257" s="466"/>
      <c r="S257" s="466"/>
      <c r="T257" s="466"/>
      <c r="U257" s="466"/>
      <c r="V257" s="466"/>
      <c r="W257" s="466"/>
      <c r="X257" s="466"/>
      <c r="Y257" s="466"/>
      <c r="Z257" s="466"/>
      <c r="AA257" s="466"/>
      <c r="AB257" s="466"/>
      <c r="AC257" s="466"/>
      <c r="AD257" s="466"/>
      <c r="AE257" s="466"/>
      <c r="AF257" s="466"/>
      <c r="AG257" s="466"/>
      <c r="AH257" s="466"/>
      <c r="AI257" s="494"/>
      <c r="AJ257" s="167"/>
      <c r="AK257" s="314"/>
      <c r="AO257" s="412" t="s">
        <v>10123</v>
      </c>
      <c r="AP257" s="488"/>
      <c r="AQ257" s="488"/>
      <c r="AR257" s="488"/>
      <c r="AS257" s="488"/>
      <c r="AT257" s="488"/>
      <c r="AU257" s="48"/>
      <c r="AV257" s="48"/>
      <c r="AW257" s="49"/>
      <c r="AX257" s="35">
        <f>ROUND(ROUND(K257*AM$235,0)*AV258,0)</f>
        <v>118</v>
      </c>
      <c r="AY257" s="31"/>
    </row>
    <row r="258" spans="1:51" ht="17.100000000000001" customHeight="1" x14ac:dyDescent="0.15">
      <c r="A258" s="32">
        <v>44</v>
      </c>
      <c r="B258" s="33" t="s">
        <v>8329</v>
      </c>
      <c r="C258" s="34" t="s">
        <v>10373</v>
      </c>
      <c r="D258" s="472"/>
      <c r="E258" s="495"/>
      <c r="F258" s="428"/>
      <c r="G258" s="56"/>
      <c r="H258" s="57"/>
      <c r="I258" s="57"/>
      <c r="J258" s="60"/>
      <c r="K258" s="25"/>
      <c r="L258" s="25"/>
      <c r="M258" s="25"/>
      <c r="N258" s="38"/>
      <c r="O258" s="1342" t="s">
        <v>4829</v>
      </c>
      <c r="P258" s="1343"/>
      <c r="Q258" s="1343"/>
      <c r="R258" s="1343"/>
      <c r="S258" s="1343"/>
      <c r="T258" s="1343"/>
      <c r="U258" s="1343"/>
      <c r="V258" s="1343"/>
      <c r="W258" s="1343"/>
      <c r="X258" s="1343"/>
      <c r="Y258" s="1343"/>
      <c r="Z258" s="1343"/>
      <c r="AA258" s="1343"/>
      <c r="AB258" s="1343"/>
      <c r="AC258" s="1343"/>
      <c r="AD258" s="1343"/>
      <c r="AE258" s="1343"/>
      <c r="AF258" s="1343"/>
      <c r="AG258" s="44" t="s">
        <v>17</v>
      </c>
      <c r="AH258" s="50">
        <f>$AH$8</f>
        <v>0.96499999999999997</v>
      </c>
      <c r="AI258" s="487"/>
      <c r="AJ258" s="421"/>
      <c r="AK258" s="473"/>
      <c r="AL258" s="135"/>
      <c r="AM258" s="233"/>
      <c r="AN258" s="233"/>
      <c r="AO258" s="489"/>
      <c r="AP258" s="360"/>
      <c r="AQ258" s="360"/>
      <c r="AR258" s="360"/>
      <c r="AS258" s="360"/>
      <c r="AT258" s="360"/>
      <c r="AU258" s="26" t="s">
        <v>17</v>
      </c>
      <c r="AV258" s="1170">
        <f>$AV$10</f>
        <v>0.95</v>
      </c>
      <c r="AW258" s="1171"/>
      <c r="AX258" s="35">
        <f>ROUND(ROUND(ROUND(K257*AH258,0)*AM$235,0)*AV258,0)</f>
        <v>114</v>
      </c>
      <c r="AY258" s="61"/>
    </row>
    <row r="259" spans="1:51" ht="17.100000000000001" customHeight="1" x14ac:dyDescent="0.15">
      <c r="A259" s="32">
        <v>44</v>
      </c>
      <c r="B259" s="33" t="s">
        <v>1958</v>
      </c>
      <c r="C259" s="34" t="s">
        <v>10374</v>
      </c>
      <c r="D259" s="1085" t="s">
        <v>8382</v>
      </c>
      <c r="E259" s="1086"/>
      <c r="F259" s="1087"/>
      <c r="G259" s="1085" t="s">
        <v>5173</v>
      </c>
      <c r="H259" s="1086"/>
      <c r="I259" s="1086"/>
      <c r="J259" s="1087"/>
      <c r="K259" s="1085" t="s">
        <v>4821</v>
      </c>
      <c r="L259" s="1086"/>
      <c r="M259" s="1086"/>
      <c r="N259" s="1087"/>
      <c r="O259" s="465"/>
      <c r="P259" s="466"/>
      <c r="Q259" s="466"/>
      <c r="R259" s="466"/>
      <c r="S259" s="466"/>
      <c r="T259" s="466"/>
      <c r="U259" s="466"/>
      <c r="V259" s="466"/>
      <c r="W259" s="466"/>
      <c r="X259" s="466"/>
      <c r="Y259" s="466"/>
      <c r="Z259" s="466"/>
      <c r="AA259" s="466"/>
      <c r="AB259" s="466"/>
      <c r="AC259" s="466"/>
      <c r="AD259" s="466"/>
      <c r="AE259" s="466"/>
      <c r="AF259" s="466"/>
      <c r="AG259" s="466"/>
      <c r="AH259" s="466"/>
      <c r="AI259" s="1344" t="s">
        <v>7852</v>
      </c>
      <c r="AJ259" s="1345"/>
      <c r="AK259" s="1346"/>
      <c r="AL259" s="1218" t="s">
        <v>10262</v>
      </c>
      <c r="AM259" s="1219"/>
      <c r="AN259" s="1220"/>
      <c r="AO259" s="485"/>
      <c r="AP259" s="486"/>
      <c r="AQ259" s="40"/>
      <c r="AR259" s="40"/>
      <c r="AS259" s="40"/>
      <c r="AT259" s="40"/>
      <c r="AU259" s="40"/>
      <c r="AV259" s="40"/>
      <c r="AW259" s="41"/>
      <c r="AX259" s="35">
        <f>ROUND(K261*AM263,0)</f>
        <v>317</v>
      </c>
      <c r="AY259" s="66" t="s">
        <v>4822</v>
      </c>
    </row>
    <row r="260" spans="1:51" ht="17.100000000000001" customHeight="1" x14ac:dyDescent="0.15">
      <c r="A260" s="32">
        <v>44</v>
      </c>
      <c r="B260" s="33" t="s">
        <v>8332</v>
      </c>
      <c r="C260" s="34" t="s">
        <v>10375</v>
      </c>
      <c r="D260" s="1088"/>
      <c r="E260" s="1089"/>
      <c r="F260" s="1090"/>
      <c r="G260" s="1088"/>
      <c r="H260" s="1089"/>
      <c r="I260" s="1089"/>
      <c r="J260" s="1090"/>
      <c r="K260" s="1088"/>
      <c r="L260" s="1089"/>
      <c r="M260" s="1089"/>
      <c r="N260" s="1090"/>
      <c r="O260" s="1342" t="s">
        <v>4829</v>
      </c>
      <c r="P260" s="1343"/>
      <c r="Q260" s="1343"/>
      <c r="R260" s="1343"/>
      <c r="S260" s="1343"/>
      <c r="T260" s="1343"/>
      <c r="U260" s="1343"/>
      <c r="V260" s="1343"/>
      <c r="W260" s="1343"/>
      <c r="X260" s="1343"/>
      <c r="Y260" s="1343"/>
      <c r="Z260" s="1343"/>
      <c r="AA260" s="1343"/>
      <c r="AB260" s="1343"/>
      <c r="AC260" s="1343"/>
      <c r="AD260" s="1343"/>
      <c r="AE260" s="1343"/>
      <c r="AF260" s="1343"/>
      <c r="AG260" s="44" t="s">
        <v>17</v>
      </c>
      <c r="AH260" s="50">
        <f>$AH$8</f>
        <v>0.96499999999999997</v>
      </c>
      <c r="AI260" s="1347"/>
      <c r="AJ260" s="1348"/>
      <c r="AK260" s="1349"/>
      <c r="AL260" s="1221"/>
      <c r="AM260" s="1222"/>
      <c r="AN260" s="1223"/>
      <c r="AO260" s="487"/>
      <c r="AP260" s="233"/>
      <c r="AQ260" s="25"/>
      <c r="AR260" s="25"/>
      <c r="AS260" s="25"/>
      <c r="AT260" s="25"/>
      <c r="AU260" s="25"/>
      <c r="AV260" s="25"/>
      <c r="AW260" s="38"/>
      <c r="AX260" s="35">
        <f>ROUND(ROUND(K261*AH260,0)*AM263,0)</f>
        <v>306</v>
      </c>
      <c r="AY260" s="232"/>
    </row>
    <row r="261" spans="1:51" ht="17.100000000000001" customHeight="1" x14ac:dyDescent="0.15">
      <c r="A261" s="32">
        <v>44</v>
      </c>
      <c r="B261" s="33" t="s">
        <v>8334</v>
      </c>
      <c r="C261" s="34" t="s">
        <v>10376</v>
      </c>
      <c r="D261" s="1088"/>
      <c r="E261" s="1089"/>
      <c r="F261" s="1090"/>
      <c r="G261" s="1088"/>
      <c r="H261" s="1089"/>
      <c r="I261" s="1089"/>
      <c r="J261" s="1090"/>
      <c r="K261" s="1280">
        <f>'16就労移行支援(養成・基本)'!K347</f>
        <v>633</v>
      </c>
      <c r="L261" s="1108"/>
      <c r="M261" s="4" t="s">
        <v>21</v>
      </c>
      <c r="N261" s="22"/>
      <c r="O261" s="465"/>
      <c r="P261" s="466"/>
      <c r="Q261" s="466"/>
      <c r="R261" s="466"/>
      <c r="S261" s="466"/>
      <c r="T261" s="466"/>
      <c r="U261" s="466"/>
      <c r="V261" s="466"/>
      <c r="W261" s="466"/>
      <c r="X261" s="466"/>
      <c r="Y261" s="466"/>
      <c r="Z261" s="466"/>
      <c r="AA261" s="466"/>
      <c r="AB261" s="466"/>
      <c r="AC261" s="466"/>
      <c r="AD261" s="466"/>
      <c r="AE261" s="466"/>
      <c r="AF261" s="466"/>
      <c r="AG261" s="466"/>
      <c r="AH261" s="466"/>
      <c r="AI261" s="1347"/>
      <c r="AJ261" s="1348"/>
      <c r="AK261" s="1349"/>
      <c r="AL261" s="1221"/>
      <c r="AM261" s="1222"/>
      <c r="AN261" s="1223"/>
      <c r="AO261" s="412" t="s">
        <v>10123</v>
      </c>
      <c r="AP261" s="488"/>
      <c r="AQ261" s="488"/>
      <c r="AR261" s="488"/>
      <c r="AS261" s="488"/>
      <c r="AT261" s="488"/>
      <c r="AU261" s="48"/>
      <c r="AV261" s="48"/>
      <c r="AW261" s="49"/>
      <c r="AX261" s="35">
        <f>ROUND(ROUND(K261*AM263,0)*AV262,0)</f>
        <v>301</v>
      </c>
      <c r="AY261" s="31"/>
    </row>
    <row r="262" spans="1:51" ht="17.100000000000001" customHeight="1" x14ac:dyDescent="0.15">
      <c r="A262" s="32">
        <v>44</v>
      </c>
      <c r="B262" s="33" t="s">
        <v>8336</v>
      </c>
      <c r="C262" s="34" t="s">
        <v>10377</v>
      </c>
      <c r="D262" s="1088"/>
      <c r="E262" s="1089"/>
      <c r="F262" s="1090"/>
      <c r="G262" s="36"/>
      <c r="H262" s="29"/>
      <c r="I262" s="29"/>
      <c r="J262" s="37"/>
      <c r="K262" s="4"/>
      <c r="N262" s="21"/>
      <c r="O262" s="1342" t="s">
        <v>4829</v>
      </c>
      <c r="P262" s="1343"/>
      <c r="Q262" s="1343"/>
      <c r="R262" s="1343"/>
      <c r="S262" s="1343"/>
      <c r="T262" s="1343"/>
      <c r="U262" s="1343"/>
      <c r="V262" s="1343"/>
      <c r="W262" s="1343"/>
      <c r="X262" s="1343"/>
      <c r="Y262" s="1343"/>
      <c r="Z262" s="1343"/>
      <c r="AA262" s="1343"/>
      <c r="AB262" s="1343"/>
      <c r="AC262" s="1343"/>
      <c r="AD262" s="1343"/>
      <c r="AE262" s="1343"/>
      <c r="AF262" s="1343"/>
      <c r="AG262" s="44" t="s">
        <v>17</v>
      </c>
      <c r="AH262" s="50">
        <f>$AH$8</f>
        <v>0.96499999999999997</v>
      </c>
      <c r="AI262" s="1347"/>
      <c r="AJ262" s="1348"/>
      <c r="AK262" s="1349"/>
      <c r="AL262" s="1221"/>
      <c r="AM262" s="1222"/>
      <c r="AN262" s="1223"/>
      <c r="AO262" s="489"/>
      <c r="AP262" s="360"/>
      <c r="AQ262" s="360"/>
      <c r="AR262" s="360"/>
      <c r="AS262" s="360"/>
      <c r="AT262" s="360"/>
      <c r="AU262" s="26" t="s">
        <v>17</v>
      </c>
      <c r="AV262" s="1170">
        <f>$AV$10</f>
        <v>0.95</v>
      </c>
      <c r="AW262" s="1171"/>
      <c r="AX262" s="35">
        <f>ROUND(ROUND(ROUND(K261*AH262,0)*AM263,0)*AV262,0)</f>
        <v>291</v>
      </c>
      <c r="AY262" s="31"/>
    </row>
    <row r="263" spans="1:51" ht="17.100000000000001" customHeight="1" x14ac:dyDescent="0.15">
      <c r="A263" s="32">
        <v>44</v>
      </c>
      <c r="B263" s="33" t="s">
        <v>1982</v>
      </c>
      <c r="C263" s="34" t="s">
        <v>10378</v>
      </c>
      <c r="D263" s="471"/>
      <c r="E263" s="490"/>
      <c r="F263" s="424"/>
      <c r="G263" s="36"/>
      <c r="H263" s="29"/>
      <c r="I263" s="29"/>
      <c r="J263" s="37"/>
      <c r="K263" s="1085" t="s">
        <v>4840</v>
      </c>
      <c r="L263" s="1086"/>
      <c r="M263" s="1086"/>
      <c r="N263" s="1087"/>
      <c r="O263" s="465"/>
      <c r="P263" s="466"/>
      <c r="Q263" s="466"/>
      <c r="R263" s="466"/>
      <c r="S263" s="466"/>
      <c r="T263" s="466"/>
      <c r="U263" s="466"/>
      <c r="V263" s="466"/>
      <c r="W263" s="466"/>
      <c r="X263" s="466"/>
      <c r="Y263" s="466"/>
      <c r="Z263" s="466"/>
      <c r="AA263" s="466"/>
      <c r="AB263" s="466"/>
      <c r="AC263" s="466"/>
      <c r="AD263" s="466"/>
      <c r="AE263" s="466"/>
      <c r="AF263" s="466"/>
      <c r="AG263" s="466"/>
      <c r="AH263" s="466"/>
      <c r="AI263" s="1347"/>
      <c r="AJ263" s="1348"/>
      <c r="AK263" s="1349"/>
      <c r="AL263" s="23" t="s">
        <v>17</v>
      </c>
      <c r="AM263" s="1158">
        <f>$AM$151</f>
        <v>0.5</v>
      </c>
      <c r="AN263" s="1159"/>
      <c r="AO263" s="485"/>
      <c r="AP263" s="486"/>
      <c r="AQ263" s="40"/>
      <c r="AR263" s="40"/>
      <c r="AS263" s="40"/>
      <c r="AT263" s="40"/>
      <c r="AU263" s="40"/>
      <c r="AV263" s="40"/>
      <c r="AW263" s="41"/>
      <c r="AX263" s="35">
        <f>ROUND(K265*AM263,0)</f>
        <v>263</v>
      </c>
      <c r="AY263" s="31"/>
    </row>
    <row r="264" spans="1:51" ht="17.100000000000001" customHeight="1" x14ac:dyDescent="0.15">
      <c r="A264" s="32">
        <v>44</v>
      </c>
      <c r="B264" s="33" t="s">
        <v>8339</v>
      </c>
      <c r="C264" s="34" t="s">
        <v>10379</v>
      </c>
      <c r="D264" s="471"/>
      <c r="E264" s="490"/>
      <c r="F264" s="424"/>
      <c r="G264" s="36"/>
      <c r="H264" s="29"/>
      <c r="I264" s="29"/>
      <c r="J264" s="37"/>
      <c r="K264" s="1088"/>
      <c r="L264" s="1089"/>
      <c r="M264" s="1089"/>
      <c r="N264" s="1090"/>
      <c r="O264" s="1342" t="s">
        <v>4829</v>
      </c>
      <c r="P264" s="1343"/>
      <c r="Q264" s="1343"/>
      <c r="R264" s="1343"/>
      <c r="S264" s="1343"/>
      <c r="T264" s="1343"/>
      <c r="U264" s="1343"/>
      <c r="V264" s="1343"/>
      <c r="W264" s="1343"/>
      <c r="X264" s="1343"/>
      <c r="Y264" s="1343"/>
      <c r="Z264" s="1343"/>
      <c r="AA264" s="1343"/>
      <c r="AB264" s="1343"/>
      <c r="AC264" s="1343"/>
      <c r="AD264" s="1343"/>
      <c r="AE264" s="1343"/>
      <c r="AF264" s="1343"/>
      <c r="AG264" s="44" t="s">
        <v>17</v>
      </c>
      <c r="AH264" s="50">
        <f>$AH$8</f>
        <v>0.96499999999999997</v>
      </c>
      <c r="AI264" s="1347"/>
      <c r="AJ264" s="1348"/>
      <c r="AK264" s="1349"/>
      <c r="AL264" s="93"/>
      <c r="AM264" s="2"/>
      <c r="AN264" s="2"/>
      <c r="AO264" s="487"/>
      <c r="AP264" s="233"/>
      <c r="AQ264" s="25"/>
      <c r="AR264" s="25"/>
      <c r="AS264" s="25"/>
      <c r="AT264" s="25"/>
      <c r="AU264" s="25"/>
      <c r="AV264" s="25"/>
      <c r="AW264" s="38"/>
      <c r="AX264" s="35">
        <f>ROUND(ROUND(K265*AH264,0)*AM263,0)</f>
        <v>254</v>
      </c>
      <c r="AY264" s="31"/>
    </row>
    <row r="265" spans="1:51" ht="17.100000000000001" customHeight="1" x14ac:dyDescent="0.15">
      <c r="A265" s="32">
        <v>44</v>
      </c>
      <c r="B265" s="33" t="s">
        <v>8341</v>
      </c>
      <c r="C265" s="34" t="s">
        <v>10380</v>
      </c>
      <c r="D265" s="471"/>
      <c r="E265" s="490"/>
      <c r="F265" s="424"/>
      <c r="G265" s="36"/>
      <c r="H265" s="29"/>
      <c r="I265" s="29"/>
      <c r="J265" s="37"/>
      <c r="K265" s="1280">
        <f>'16就労移行支援(養成・基本)'!K359</f>
        <v>526</v>
      </c>
      <c r="L265" s="1108"/>
      <c r="M265" s="4" t="s">
        <v>21</v>
      </c>
      <c r="N265" s="22"/>
      <c r="O265" s="465"/>
      <c r="P265" s="466"/>
      <c r="Q265" s="466"/>
      <c r="R265" s="466"/>
      <c r="S265" s="466"/>
      <c r="T265" s="466"/>
      <c r="U265" s="466"/>
      <c r="V265" s="466"/>
      <c r="W265" s="466"/>
      <c r="X265" s="466"/>
      <c r="Y265" s="466"/>
      <c r="Z265" s="466"/>
      <c r="AA265" s="466"/>
      <c r="AB265" s="466"/>
      <c r="AC265" s="466"/>
      <c r="AD265" s="466"/>
      <c r="AE265" s="466"/>
      <c r="AF265" s="466"/>
      <c r="AG265" s="466"/>
      <c r="AH265" s="466"/>
      <c r="AI265" s="491"/>
      <c r="AJ265" s="167"/>
      <c r="AK265" s="314"/>
      <c r="AO265" s="412" t="s">
        <v>10123</v>
      </c>
      <c r="AP265" s="488"/>
      <c r="AQ265" s="488"/>
      <c r="AR265" s="488"/>
      <c r="AS265" s="488"/>
      <c r="AT265" s="488"/>
      <c r="AU265" s="48"/>
      <c r="AV265" s="48"/>
      <c r="AW265" s="49"/>
      <c r="AX265" s="35">
        <f>ROUND(ROUND(K265*AM263,0)*AV266,0)</f>
        <v>250</v>
      </c>
      <c r="AY265" s="31"/>
    </row>
    <row r="266" spans="1:51" ht="17.100000000000001" customHeight="1" x14ac:dyDescent="0.15">
      <c r="A266" s="32">
        <v>44</v>
      </c>
      <c r="B266" s="33" t="s">
        <v>8343</v>
      </c>
      <c r="C266" s="34" t="s">
        <v>10381</v>
      </c>
      <c r="D266" s="471"/>
      <c r="E266" s="490"/>
      <c r="F266" s="424"/>
      <c r="G266" s="36"/>
      <c r="H266" s="29"/>
      <c r="I266" s="29"/>
      <c r="J266" s="37"/>
      <c r="K266" s="4"/>
      <c r="N266" s="21"/>
      <c r="O266" s="1342" t="s">
        <v>4829</v>
      </c>
      <c r="P266" s="1343"/>
      <c r="Q266" s="1343"/>
      <c r="R266" s="1343"/>
      <c r="S266" s="1343"/>
      <c r="T266" s="1343"/>
      <c r="U266" s="1343"/>
      <c r="V266" s="1343"/>
      <c r="W266" s="1343"/>
      <c r="X266" s="1343"/>
      <c r="Y266" s="1343"/>
      <c r="Z266" s="1343"/>
      <c r="AA266" s="1343"/>
      <c r="AB266" s="1343"/>
      <c r="AC266" s="1343"/>
      <c r="AD266" s="1343"/>
      <c r="AE266" s="1343"/>
      <c r="AF266" s="1343"/>
      <c r="AG266" s="44" t="s">
        <v>17</v>
      </c>
      <c r="AH266" s="50">
        <f>$AH$8</f>
        <v>0.96499999999999997</v>
      </c>
      <c r="AI266" s="491"/>
      <c r="AJ266" s="419"/>
      <c r="AK266" s="425"/>
      <c r="AO266" s="489"/>
      <c r="AP266" s="360"/>
      <c r="AQ266" s="360"/>
      <c r="AR266" s="360"/>
      <c r="AS266" s="360"/>
      <c r="AT266" s="360"/>
      <c r="AU266" s="26" t="s">
        <v>17</v>
      </c>
      <c r="AV266" s="1170">
        <f>$AV$10</f>
        <v>0.95</v>
      </c>
      <c r="AW266" s="1171"/>
      <c r="AX266" s="35">
        <f>ROUND(ROUND(ROUND(K265*AH266,0)*AM263,0)*AV266,0)</f>
        <v>241</v>
      </c>
      <c r="AY266" s="31"/>
    </row>
    <row r="267" spans="1:51" ht="17.100000000000001" customHeight="1" x14ac:dyDescent="0.15">
      <c r="A267" s="32">
        <v>44</v>
      </c>
      <c r="B267" s="33" t="s">
        <v>2006</v>
      </c>
      <c r="C267" s="34" t="s">
        <v>10382</v>
      </c>
      <c r="D267" s="471"/>
      <c r="E267" s="490"/>
      <c r="F267" s="424"/>
      <c r="G267" s="36"/>
      <c r="H267" s="29"/>
      <c r="I267" s="29"/>
      <c r="J267" s="37"/>
      <c r="K267" s="1085" t="s">
        <v>4853</v>
      </c>
      <c r="L267" s="1086"/>
      <c r="M267" s="1086"/>
      <c r="N267" s="1087"/>
      <c r="O267" s="465"/>
      <c r="P267" s="466"/>
      <c r="Q267" s="466"/>
      <c r="R267" s="466"/>
      <c r="S267" s="466"/>
      <c r="T267" s="466"/>
      <c r="U267" s="466"/>
      <c r="V267" s="466"/>
      <c r="W267" s="466"/>
      <c r="X267" s="466"/>
      <c r="Y267" s="466"/>
      <c r="Z267" s="466"/>
      <c r="AA267" s="466"/>
      <c r="AB267" s="466"/>
      <c r="AC267" s="466"/>
      <c r="AD267" s="466"/>
      <c r="AE267" s="466"/>
      <c r="AF267" s="466"/>
      <c r="AG267" s="466"/>
      <c r="AH267" s="466"/>
      <c r="AI267" s="93"/>
      <c r="AJ267" s="167"/>
      <c r="AK267" s="314"/>
      <c r="AL267" s="93"/>
      <c r="AM267" s="2"/>
      <c r="AN267" s="2"/>
      <c r="AO267" s="485"/>
      <c r="AP267" s="486"/>
      <c r="AQ267" s="40"/>
      <c r="AR267" s="40"/>
      <c r="AS267" s="40"/>
      <c r="AT267" s="40"/>
      <c r="AU267" s="40"/>
      <c r="AV267" s="40"/>
      <c r="AW267" s="41"/>
      <c r="AX267" s="35">
        <f>ROUND(K269*AM263,0)</f>
        <v>211</v>
      </c>
      <c r="AY267" s="31"/>
    </row>
    <row r="268" spans="1:51" ht="17.100000000000001" customHeight="1" x14ac:dyDescent="0.15">
      <c r="A268" s="32">
        <v>44</v>
      </c>
      <c r="B268" s="33" t="s">
        <v>8346</v>
      </c>
      <c r="C268" s="34" t="s">
        <v>10383</v>
      </c>
      <c r="D268" s="471"/>
      <c r="E268" s="490"/>
      <c r="F268" s="424"/>
      <c r="G268" s="36"/>
      <c r="H268" s="29"/>
      <c r="I268" s="29"/>
      <c r="J268" s="37"/>
      <c r="K268" s="1088"/>
      <c r="L268" s="1089"/>
      <c r="M268" s="1089"/>
      <c r="N268" s="1090"/>
      <c r="O268" s="1342" t="s">
        <v>4829</v>
      </c>
      <c r="P268" s="1343"/>
      <c r="Q268" s="1343"/>
      <c r="R268" s="1343"/>
      <c r="S268" s="1343"/>
      <c r="T268" s="1343"/>
      <c r="U268" s="1343"/>
      <c r="V268" s="1343"/>
      <c r="W268" s="1343"/>
      <c r="X268" s="1343"/>
      <c r="Y268" s="1343"/>
      <c r="Z268" s="1343"/>
      <c r="AA268" s="1343"/>
      <c r="AB268" s="1343"/>
      <c r="AC268" s="1343"/>
      <c r="AD268" s="1343"/>
      <c r="AE268" s="1343"/>
      <c r="AF268" s="1343"/>
      <c r="AG268" s="44" t="s">
        <v>17</v>
      </c>
      <c r="AH268" s="50">
        <f>$AH$8</f>
        <v>0.96499999999999997</v>
      </c>
      <c r="AI268" s="93"/>
      <c r="AJ268" s="419"/>
      <c r="AK268" s="425"/>
      <c r="AL268" s="93"/>
      <c r="AM268" s="2"/>
      <c r="AN268" s="2"/>
      <c r="AO268" s="487"/>
      <c r="AP268" s="233"/>
      <c r="AQ268" s="25"/>
      <c r="AR268" s="25"/>
      <c r="AS268" s="25"/>
      <c r="AT268" s="25"/>
      <c r="AU268" s="25"/>
      <c r="AV268" s="25"/>
      <c r="AW268" s="38"/>
      <c r="AX268" s="35">
        <f>ROUND(ROUND(K269*AH268,0)*AM263,0)</f>
        <v>203</v>
      </c>
      <c r="AY268" s="31"/>
    </row>
    <row r="269" spans="1:51" ht="17.100000000000001" customHeight="1" x14ac:dyDescent="0.15">
      <c r="A269" s="32">
        <v>44</v>
      </c>
      <c r="B269" s="33" t="s">
        <v>8348</v>
      </c>
      <c r="C269" s="34" t="s">
        <v>10384</v>
      </c>
      <c r="D269" s="471"/>
      <c r="E269" s="490"/>
      <c r="F269" s="424"/>
      <c r="G269" s="36"/>
      <c r="H269" s="29"/>
      <c r="I269" s="29"/>
      <c r="J269" s="37"/>
      <c r="K269" s="1280">
        <f>'16就労移行支援(養成・基本)'!K371</f>
        <v>421</v>
      </c>
      <c r="L269" s="1108"/>
      <c r="M269" s="4" t="s">
        <v>21</v>
      </c>
      <c r="N269" s="22"/>
      <c r="O269" s="465"/>
      <c r="P269" s="466"/>
      <c r="Q269" s="466"/>
      <c r="R269" s="466"/>
      <c r="S269" s="466"/>
      <c r="T269" s="466"/>
      <c r="U269" s="466"/>
      <c r="V269" s="466"/>
      <c r="W269" s="466"/>
      <c r="X269" s="466"/>
      <c r="Y269" s="466"/>
      <c r="Z269" s="466"/>
      <c r="AA269" s="466"/>
      <c r="AB269" s="466"/>
      <c r="AC269" s="466"/>
      <c r="AD269" s="466"/>
      <c r="AE269" s="466"/>
      <c r="AF269" s="466"/>
      <c r="AG269" s="466"/>
      <c r="AH269" s="466"/>
      <c r="AI269" s="491"/>
      <c r="AJ269" s="167"/>
      <c r="AK269" s="314"/>
      <c r="AO269" s="412" t="s">
        <v>10123</v>
      </c>
      <c r="AP269" s="488"/>
      <c r="AQ269" s="488"/>
      <c r="AR269" s="488"/>
      <c r="AS269" s="488"/>
      <c r="AT269" s="488"/>
      <c r="AU269" s="48"/>
      <c r="AV269" s="48"/>
      <c r="AW269" s="49"/>
      <c r="AX269" s="35">
        <f>ROUND(ROUND(K269*AM263,0)*AV270,0)</f>
        <v>200</v>
      </c>
      <c r="AY269" s="31"/>
    </row>
    <row r="270" spans="1:51" ht="17.100000000000001" customHeight="1" x14ac:dyDescent="0.15">
      <c r="A270" s="32">
        <v>44</v>
      </c>
      <c r="B270" s="33" t="s">
        <v>8350</v>
      </c>
      <c r="C270" s="34" t="s">
        <v>10385</v>
      </c>
      <c r="D270" s="471"/>
      <c r="E270" s="490"/>
      <c r="F270" s="424"/>
      <c r="G270" s="36"/>
      <c r="H270" s="29"/>
      <c r="I270" s="29"/>
      <c r="J270" s="37"/>
      <c r="K270" s="4"/>
      <c r="N270" s="21"/>
      <c r="O270" s="1342" t="s">
        <v>4829</v>
      </c>
      <c r="P270" s="1343"/>
      <c r="Q270" s="1343"/>
      <c r="R270" s="1343"/>
      <c r="S270" s="1343"/>
      <c r="T270" s="1343"/>
      <c r="U270" s="1343"/>
      <c r="V270" s="1343"/>
      <c r="W270" s="1343"/>
      <c r="X270" s="1343"/>
      <c r="Y270" s="1343"/>
      <c r="Z270" s="1343"/>
      <c r="AA270" s="1343"/>
      <c r="AB270" s="1343"/>
      <c r="AC270" s="1343"/>
      <c r="AD270" s="1343"/>
      <c r="AE270" s="1343"/>
      <c r="AF270" s="1343"/>
      <c r="AG270" s="44" t="s">
        <v>17</v>
      </c>
      <c r="AH270" s="50">
        <f>$AH$8</f>
        <v>0.96499999999999997</v>
      </c>
      <c r="AI270" s="491"/>
      <c r="AJ270" s="419"/>
      <c r="AK270" s="425"/>
      <c r="AO270" s="489"/>
      <c r="AP270" s="360"/>
      <c r="AQ270" s="360"/>
      <c r="AR270" s="360"/>
      <c r="AS270" s="360"/>
      <c r="AT270" s="360"/>
      <c r="AU270" s="26" t="s">
        <v>17</v>
      </c>
      <c r="AV270" s="1170">
        <f>$AV$10</f>
        <v>0.95</v>
      </c>
      <c r="AW270" s="1171"/>
      <c r="AX270" s="35">
        <f>ROUND(ROUND(ROUND(K269*AH270,0)*AM263,0)*AV270,0)</f>
        <v>193</v>
      </c>
      <c r="AY270" s="31"/>
    </row>
    <row r="271" spans="1:51" ht="17.100000000000001" customHeight="1" x14ac:dyDescent="0.15">
      <c r="A271" s="32">
        <v>44</v>
      </c>
      <c r="B271" s="33" t="s">
        <v>2030</v>
      </c>
      <c r="C271" s="34" t="s">
        <v>10386</v>
      </c>
      <c r="D271" s="471"/>
      <c r="E271" s="490"/>
      <c r="F271" s="424"/>
      <c r="G271" s="36"/>
      <c r="H271" s="29"/>
      <c r="I271" s="29"/>
      <c r="J271" s="37"/>
      <c r="K271" s="1085" t="s">
        <v>4866</v>
      </c>
      <c r="L271" s="1086"/>
      <c r="M271" s="1086"/>
      <c r="N271" s="1087"/>
      <c r="O271" s="465"/>
      <c r="P271" s="466"/>
      <c r="Q271" s="466"/>
      <c r="R271" s="466"/>
      <c r="S271" s="466"/>
      <c r="T271" s="466"/>
      <c r="U271" s="466"/>
      <c r="V271" s="466"/>
      <c r="W271" s="466"/>
      <c r="X271" s="466"/>
      <c r="Y271" s="466"/>
      <c r="Z271" s="466"/>
      <c r="AA271" s="466"/>
      <c r="AB271" s="466"/>
      <c r="AC271" s="466"/>
      <c r="AD271" s="466"/>
      <c r="AE271" s="466"/>
      <c r="AF271" s="466"/>
      <c r="AG271" s="466"/>
      <c r="AH271" s="466"/>
      <c r="AI271" s="491"/>
      <c r="AJ271" s="419"/>
      <c r="AK271" s="425"/>
      <c r="AO271" s="485"/>
      <c r="AP271" s="486"/>
      <c r="AQ271" s="40"/>
      <c r="AR271" s="40"/>
      <c r="AS271" s="40"/>
      <c r="AT271" s="40"/>
      <c r="AU271" s="40"/>
      <c r="AV271" s="40"/>
      <c r="AW271" s="41"/>
      <c r="AX271" s="35">
        <f>ROUND(K273*AM$263,0)</f>
        <v>173</v>
      </c>
      <c r="AY271" s="31"/>
    </row>
    <row r="272" spans="1:51" ht="17.100000000000001" customHeight="1" x14ac:dyDescent="0.15">
      <c r="A272" s="32">
        <v>44</v>
      </c>
      <c r="B272" s="33" t="s">
        <v>8353</v>
      </c>
      <c r="C272" s="34" t="s">
        <v>10387</v>
      </c>
      <c r="D272" s="471"/>
      <c r="E272" s="490"/>
      <c r="F272" s="424"/>
      <c r="G272" s="36"/>
      <c r="H272" s="29"/>
      <c r="I272" s="29"/>
      <c r="J272" s="37"/>
      <c r="K272" s="1088"/>
      <c r="L272" s="1089"/>
      <c r="M272" s="1089"/>
      <c r="N272" s="1090"/>
      <c r="O272" s="1342" t="s">
        <v>4829</v>
      </c>
      <c r="P272" s="1343"/>
      <c r="Q272" s="1343"/>
      <c r="R272" s="1343"/>
      <c r="S272" s="1343"/>
      <c r="T272" s="1343"/>
      <c r="U272" s="1343"/>
      <c r="V272" s="1343"/>
      <c r="W272" s="1343"/>
      <c r="X272" s="1343"/>
      <c r="Y272" s="1343"/>
      <c r="Z272" s="1343"/>
      <c r="AA272" s="1343"/>
      <c r="AB272" s="1343"/>
      <c r="AC272" s="1343"/>
      <c r="AD272" s="1343"/>
      <c r="AE272" s="1343"/>
      <c r="AF272" s="1343"/>
      <c r="AG272" s="44" t="s">
        <v>17</v>
      </c>
      <c r="AH272" s="50">
        <f>$AH$8</f>
        <v>0.96499999999999997</v>
      </c>
      <c r="AI272" s="491"/>
      <c r="AJ272" s="492"/>
      <c r="AK272" s="493"/>
      <c r="AO272" s="487"/>
      <c r="AP272" s="233"/>
      <c r="AQ272" s="25"/>
      <c r="AR272" s="25"/>
      <c r="AS272" s="25"/>
      <c r="AT272" s="25"/>
      <c r="AU272" s="25"/>
      <c r="AV272" s="25"/>
      <c r="AW272" s="38"/>
      <c r="AX272" s="35">
        <f>ROUND(ROUND(K273*AH272,0)*AM$263,0)</f>
        <v>167</v>
      </c>
      <c r="AY272" s="31"/>
    </row>
    <row r="273" spans="1:51" ht="17.100000000000001" customHeight="1" x14ac:dyDescent="0.15">
      <c r="A273" s="32">
        <v>44</v>
      </c>
      <c r="B273" s="33" t="s">
        <v>8355</v>
      </c>
      <c r="C273" s="34" t="s">
        <v>10388</v>
      </c>
      <c r="D273" s="471"/>
      <c r="E273" s="490"/>
      <c r="F273" s="424"/>
      <c r="G273" s="36"/>
      <c r="H273" s="29"/>
      <c r="I273" s="29"/>
      <c r="J273" s="37"/>
      <c r="K273" s="1280">
        <f>'16就労移行支援(養成・基本)'!K383</f>
        <v>345</v>
      </c>
      <c r="L273" s="1108"/>
      <c r="M273" s="4" t="s">
        <v>21</v>
      </c>
      <c r="N273" s="22"/>
      <c r="O273" s="465"/>
      <c r="P273" s="466"/>
      <c r="Q273" s="466"/>
      <c r="R273" s="466"/>
      <c r="S273" s="466"/>
      <c r="T273" s="466"/>
      <c r="U273" s="466"/>
      <c r="V273" s="466"/>
      <c r="W273" s="466"/>
      <c r="X273" s="466"/>
      <c r="Y273" s="466"/>
      <c r="Z273" s="466"/>
      <c r="AA273" s="466"/>
      <c r="AB273" s="466"/>
      <c r="AC273" s="466"/>
      <c r="AD273" s="466"/>
      <c r="AE273" s="466"/>
      <c r="AF273" s="466"/>
      <c r="AG273" s="466"/>
      <c r="AH273" s="466"/>
      <c r="AI273" s="491"/>
      <c r="AJ273" s="167"/>
      <c r="AK273" s="314"/>
      <c r="AO273" s="412" t="s">
        <v>10123</v>
      </c>
      <c r="AP273" s="488"/>
      <c r="AQ273" s="488"/>
      <c r="AR273" s="488"/>
      <c r="AS273" s="488"/>
      <c r="AT273" s="488"/>
      <c r="AU273" s="48"/>
      <c r="AV273" s="48"/>
      <c r="AW273" s="49"/>
      <c r="AX273" s="35">
        <f>ROUND(ROUND(K273*AM$263,0)*AV274,0)</f>
        <v>164</v>
      </c>
      <c r="AY273" s="31"/>
    </row>
    <row r="274" spans="1:51" ht="17.100000000000001" customHeight="1" x14ac:dyDescent="0.15">
      <c r="A274" s="32">
        <v>44</v>
      </c>
      <c r="B274" s="33" t="s">
        <v>8357</v>
      </c>
      <c r="C274" s="34" t="s">
        <v>10389</v>
      </c>
      <c r="D274" s="471"/>
      <c r="E274" s="490"/>
      <c r="F274" s="424"/>
      <c r="G274" s="36"/>
      <c r="H274" s="29"/>
      <c r="I274" s="29"/>
      <c r="J274" s="37"/>
      <c r="K274" s="4"/>
      <c r="N274" s="21"/>
      <c r="O274" s="1342" t="s">
        <v>4829</v>
      </c>
      <c r="P274" s="1343"/>
      <c r="Q274" s="1343"/>
      <c r="R274" s="1343"/>
      <c r="S274" s="1343"/>
      <c r="T274" s="1343"/>
      <c r="U274" s="1343"/>
      <c r="V274" s="1343"/>
      <c r="W274" s="1343"/>
      <c r="X274" s="1343"/>
      <c r="Y274" s="1343"/>
      <c r="Z274" s="1343"/>
      <c r="AA274" s="1343"/>
      <c r="AB274" s="1343"/>
      <c r="AC274" s="1343"/>
      <c r="AD274" s="1343"/>
      <c r="AE274" s="1343"/>
      <c r="AF274" s="1343"/>
      <c r="AG274" s="44" t="s">
        <v>17</v>
      </c>
      <c r="AH274" s="50">
        <f>$AH$8</f>
        <v>0.96499999999999997</v>
      </c>
      <c r="AI274" s="491"/>
      <c r="AJ274" s="419"/>
      <c r="AK274" s="425"/>
      <c r="AO274" s="489"/>
      <c r="AP274" s="360"/>
      <c r="AQ274" s="360"/>
      <c r="AR274" s="360"/>
      <c r="AS274" s="360"/>
      <c r="AT274" s="360"/>
      <c r="AU274" s="26" t="s">
        <v>17</v>
      </c>
      <c r="AV274" s="1170">
        <f>$AV$10</f>
        <v>0.95</v>
      </c>
      <c r="AW274" s="1171"/>
      <c r="AX274" s="35">
        <f>ROUND(ROUND(ROUND(K273*AH274,0)*AM$263,0)*AV274,0)</f>
        <v>159</v>
      </c>
      <c r="AY274" s="31"/>
    </row>
    <row r="275" spans="1:51" ht="17.100000000000001" customHeight="1" x14ac:dyDescent="0.15">
      <c r="A275" s="32">
        <v>44</v>
      </c>
      <c r="B275" s="33" t="s">
        <v>2054</v>
      </c>
      <c r="C275" s="34" t="s">
        <v>10390</v>
      </c>
      <c r="D275" s="471"/>
      <c r="E275" s="490"/>
      <c r="F275" s="424"/>
      <c r="G275" s="36"/>
      <c r="H275" s="29"/>
      <c r="I275" s="29"/>
      <c r="J275" s="37"/>
      <c r="K275" s="1085" t="s">
        <v>4879</v>
      </c>
      <c r="L275" s="1086"/>
      <c r="M275" s="1086"/>
      <c r="N275" s="1087"/>
      <c r="O275" s="465"/>
      <c r="P275" s="466"/>
      <c r="Q275" s="466"/>
      <c r="R275" s="466"/>
      <c r="S275" s="466"/>
      <c r="T275" s="466"/>
      <c r="U275" s="466"/>
      <c r="V275" s="466"/>
      <c r="W275" s="466"/>
      <c r="X275" s="466"/>
      <c r="Y275" s="466"/>
      <c r="Z275" s="466"/>
      <c r="AA275" s="466"/>
      <c r="AB275" s="466"/>
      <c r="AC275" s="466"/>
      <c r="AD275" s="466"/>
      <c r="AE275" s="466"/>
      <c r="AF275" s="466"/>
      <c r="AG275" s="466"/>
      <c r="AH275" s="466"/>
      <c r="AI275" s="93"/>
      <c r="AJ275" s="167"/>
      <c r="AK275" s="314"/>
      <c r="AL275" s="93"/>
      <c r="AM275" s="2"/>
      <c r="AN275" s="2"/>
      <c r="AO275" s="485"/>
      <c r="AP275" s="486"/>
      <c r="AQ275" s="40"/>
      <c r="AR275" s="40"/>
      <c r="AS275" s="40"/>
      <c r="AT275" s="40"/>
      <c r="AU275" s="40"/>
      <c r="AV275" s="40"/>
      <c r="AW275" s="41"/>
      <c r="AX275" s="35">
        <f>ROUND(K277*AM$263,0)</f>
        <v>160</v>
      </c>
      <c r="AY275" s="31"/>
    </row>
    <row r="276" spans="1:51" ht="17.100000000000001" customHeight="1" x14ac:dyDescent="0.15">
      <c r="A276" s="32">
        <v>44</v>
      </c>
      <c r="B276" s="33" t="s">
        <v>8360</v>
      </c>
      <c r="C276" s="34" t="s">
        <v>10391</v>
      </c>
      <c r="D276" s="471"/>
      <c r="E276" s="490"/>
      <c r="F276" s="424"/>
      <c r="G276" s="36"/>
      <c r="H276" s="29"/>
      <c r="I276" s="29"/>
      <c r="J276" s="37"/>
      <c r="K276" s="1088"/>
      <c r="L276" s="1089"/>
      <c r="M276" s="1089"/>
      <c r="N276" s="1090"/>
      <c r="O276" s="1342" t="s">
        <v>4829</v>
      </c>
      <c r="P276" s="1343"/>
      <c r="Q276" s="1343"/>
      <c r="R276" s="1343"/>
      <c r="S276" s="1343"/>
      <c r="T276" s="1343"/>
      <c r="U276" s="1343"/>
      <c r="V276" s="1343"/>
      <c r="W276" s="1343"/>
      <c r="X276" s="1343"/>
      <c r="Y276" s="1343"/>
      <c r="Z276" s="1343"/>
      <c r="AA276" s="1343"/>
      <c r="AB276" s="1343"/>
      <c r="AC276" s="1343"/>
      <c r="AD276" s="1343"/>
      <c r="AE276" s="1343"/>
      <c r="AF276" s="1343"/>
      <c r="AG276" s="44" t="s">
        <v>17</v>
      </c>
      <c r="AH276" s="50">
        <f>$AH$8</f>
        <v>0.96499999999999997</v>
      </c>
      <c r="AI276" s="93"/>
      <c r="AJ276" s="419"/>
      <c r="AK276" s="425"/>
      <c r="AL276" s="93"/>
      <c r="AM276" s="2"/>
      <c r="AN276" s="2"/>
      <c r="AO276" s="487"/>
      <c r="AP276" s="233"/>
      <c r="AQ276" s="25"/>
      <c r="AR276" s="25"/>
      <c r="AS276" s="25"/>
      <c r="AT276" s="25"/>
      <c r="AU276" s="25"/>
      <c r="AV276" s="25"/>
      <c r="AW276" s="38"/>
      <c r="AX276" s="35">
        <f>ROUND(ROUND(K277*AH276,0)*AM$263,0)</f>
        <v>154</v>
      </c>
      <c r="AY276" s="31"/>
    </row>
    <row r="277" spans="1:51" ht="17.100000000000001" customHeight="1" x14ac:dyDescent="0.15">
      <c r="A277" s="32">
        <v>44</v>
      </c>
      <c r="B277" s="33" t="s">
        <v>8362</v>
      </c>
      <c r="C277" s="34" t="s">
        <v>10392</v>
      </c>
      <c r="D277" s="471"/>
      <c r="E277" s="490"/>
      <c r="F277" s="424"/>
      <c r="G277" s="36"/>
      <c r="H277" s="29"/>
      <c r="I277" s="29"/>
      <c r="J277" s="37"/>
      <c r="K277" s="1280">
        <f>'16就労移行支援(養成・基本)'!K395</f>
        <v>319</v>
      </c>
      <c r="L277" s="1108"/>
      <c r="M277" s="4" t="s">
        <v>21</v>
      </c>
      <c r="N277" s="22"/>
      <c r="O277" s="465"/>
      <c r="P277" s="466"/>
      <c r="Q277" s="466"/>
      <c r="R277" s="466"/>
      <c r="S277" s="466"/>
      <c r="T277" s="466"/>
      <c r="U277" s="466"/>
      <c r="V277" s="466"/>
      <c r="W277" s="466"/>
      <c r="X277" s="466"/>
      <c r="Y277" s="466"/>
      <c r="Z277" s="466"/>
      <c r="AA277" s="466"/>
      <c r="AB277" s="466"/>
      <c r="AC277" s="466"/>
      <c r="AD277" s="466"/>
      <c r="AE277" s="466"/>
      <c r="AF277" s="466"/>
      <c r="AG277" s="466"/>
      <c r="AH277" s="466"/>
      <c r="AI277" s="491"/>
      <c r="AJ277" s="167"/>
      <c r="AK277" s="314"/>
      <c r="AO277" s="412" t="s">
        <v>10123</v>
      </c>
      <c r="AP277" s="488"/>
      <c r="AQ277" s="488"/>
      <c r="AR277" s="488"/>
      <c r="AS277" s="488"/>
      <c r="AT277" s="488"/>
      <c r="AU277" s="48"/>
      <c r="AV277" s="48"/>
      <c r="AW277" s="49"/>
      <c r="AX277" s="35">
        <f>ROUND(ROUND(K277*AM$263,0)*AV278,0)</f>
        <v>152</v>
      </c>
      <c r="AY277" s="31"/>
    </row>
    <row r="278" spans="1:51" ht="17.100000000000001" customHeight="1" x14ac:dyDescent="0.15">
      <c r="A278" s="32">
        <v>44</v>
      </c>
      <c r="B278" s="33" t="s">
        <v>8364</v>
      </c>
      <c r="C278" s="34" t="s">
        <v>10393</v>
      </c>
      <c r="D278" s="471"/>
      <c r="E278" s="490"/>
      <c r="F278" s="424"/>
      <c r="G278" s="36"/>
      <c r="H278" s="29"/>
      <c r="I278" s="29"/>
      <c r="J278" s="37"/>
      <c r="K278" s="4"/>
      <c r="N278" s="21"/>
      <c r="O278" s="1342" t="s">
        <v>4829</v>
      </c>
      <c r="P278" s="1343"/>
      <c r="Q278" s="1343"/>
      <c r="R278" s="1343"/>
      <c r="S278" s="1343"/>
      <c r="T278" s="1343"/>
      <c r="U278" s="1343"/>
      <c r="V278" s="1343"/>
      <c r="W278" s="1343"/>
      <c r="X278" s="1343"/>
      <c r="Y278" s="1343"/>
      <c r="Z278" s="1343"/>
      <c r="AA278" s="1343"/>
      <c r="AB278" s="1343"/>
      <c r="AC278" s="1343"/>
      <c r="AD278" s="1343"/>
      <c r="AE278" s="1343"/>
      <c r="AF278" s="1343"/>
      <c r="AG278" s="44" t="s">
        <v>17</v>
      </c>
      <c r="AH278" s="50">
        <f>$AH$8</f>
        <v>0.96499999999999997</v>
      </c>
      <c r="AI278" s="491"/>
      <c r="AJ278" s="419"/>
      <c r="AK278" s="425"/>
      <c r="AO278" s="489"/>
      <c r="AP278" s="360"/>
      <c r="AQ278" s="360"/>
      <c r="AR278" s="360"/>
      <c r="AS278" s="360"/>
      <c r="AT278" s="360"/>
      <c r="AU278" s="26" t="s">
        <v>17</v>
      </c>
      <c r="AV278" s="1170">
        <f>$AV$10</f>
        <v>0.95</v>
      </c>
      <c r="AW278" s="1171"/>
      <c r="AX278" s="35">
        <f>ROUND(ROUND(ROUND(K277*AH278,0)*AM$263,0)*AV278,0)</f>
        <v>146</v>
      </c>
      <c r="AY278" s="31"/>
    </row>
    <row r="279" spans="1:51" ht="17.100000000000001" customHeight="1" x14ac:dyDescent="0.15">
      <c r="A279" s="32">
        <v>44</v>
      </c>
      <c r="B279" s="33" t="s">
        <v>2078</v>
      </c>
      <c r="C279" s="34" t="s">
        <v>10394</v>
      </c>
      <c r="D279" s="471"/>
      <c r="E279" s="490"/>
      <c r="F279" s="424"/>
      <c r="G279" s="36"/>
      <c r="H279" s="29"/>
      <c r="I279" s="29"/>
      <c r="J279" s="37"/>
      <c r="K279" s="1085" t="s">
        <v>4892</v>
      </c>
      <c r="L279" s="1086"/>
      <c r="M279" s="1086"/>
      <c r="N279" s="1087"/>
      <c r="O279" s="465"/>
      <c r="P279" s="466"/>
      <c r="Q279" s="466"/>
      <c r="R279" s="466"/>
      <c r="S279" s="466"/>
      <c r="T279" s="466"/>
      <c r="U279" s="466"/>
      <c r="V279" s="466"/>
      <c r="W279" s="466"/>
      <c r="X279" s="466"/>
      <c r="Y279" s="466"/>
      <c r="Z279" s="466"/>
      <c r="AA279" s="466"/>
      <c r="AB279" s="466"/>
      <c r="AC279" s="466"/>
      <c r="AD279" s="466"/>
      <c r="AE279" s="466"/>
      <c r="AF279" s="466"/>
      <c r="AG279" s="466"/>
      <c r="AH279" s="466"/>
      <c r="AI279" s="93"/>
      <c r="AJ279" s="167"/>
      <c r="AK279" s="314"/>
      <c r="AL279" s="93"/>
      <c r="AM279" s="2"/>
      <c r="AN279" s="2"/>
      <c r="AO279" s="485"/>
      <c r="AP279" s="486"/>
      <c r="AQ279" s="40"/>
      <c r="AR279" s="40"/>
      <c r="AS279" s="40"/>
      <c r="AT279" s="40"/>
      <c r="AU279" s="40"/>
      <c r="AV279" s="40"/>
      <c r="AW279" s="41"/>
      <c r="AX279" s="35">
        <f>ROUND(K281*AM$263,0)</f>
        <v>130</v>
      </c>
      <c r="AY279" s="31"/>
    </row>
    <row r="280" spans="1:51" ht="17.100000000000001" customHeight="1" x14ac:dyDescent="0.15">
      <c r="A280" s="32">
        <v>44</v>
      </c>
      <c r="B280" s="33" t="s">
        <v>8367</v>
      </c>
      <c r="C280" s="34" t="s">
        <v>10395</v>
      </c>
      <c r="D280" s="471"/>
      <c r="E280" s="490"/>
      <c r="F280" s="424"/>
      <c r="G280" s="36"/>
      <c r="H280" s="29"/>
      <c r="I280" s="29"/>
      <c r="J280" s="37"/>
      <c r="K280" s="1088"/>
      <c r="L280" s="1089"/>
      <c r="M280" s="1089"/>
      <c r="N280" s="1090"/>
      <c r="O280" s="1342" t="s">
        <v>4829</v>
      </c>
      <c r="P280" s="1343"/>
      <c r="Q280" s="1343"/>
      <c r="R280" s="1343"/>
      <c r="S280" s="1343"/>
      <c r="T280" s="1343"/>
      <c r="U280" s="1343"/>
      <c r="V280" s="1343"/>
      <c r="W280" s="1343"/>
      <c r="X280" s="1343"/>
      <c r="Y280" s="1343"/>
      <c r="Z280" s="1343"/>
      <c r="AA280" s="1343"/>
      <c r="AB280" s="1343"/>
      <c r="AC280" s="1343"/>
      <c r="AD280" s="1343"/>
      <c r="AE280" s="1343"/>
      <c r="AF280" s="1343"/>
      <c r="AG280" s="44" t="s">
        <v>17</v>
      </c>
      <c r="AH280" s="50">
        <f>$AH$8</f>
        <v>0.96499999999999997</v>
      </c>
      <c r="AI280" s="93"/>
      <c r="AJ280" s="419"/>
      <c r="AK280" s="425"/>
      <c r="AL280" s="93"/>
      <c r="AM280" s="2"/>
      <c r="AN280" s="2"/>
      <c r="AO280" s="487"/>
      <c r="AP280" s="233"/>
      <c r="AQ280" s="25"/>
      <c r="AR280" s="25"/>
      <c r="AS280" s="25"/>
      <c r="AT280" s="25"/>
      <c r="AU280" s="25"/>
      <c r="AV280" s="25"/>
      <c r="AW280" s="38"/>
      <c r="AX280" s="35">
        <f>ROUND(ROUND(K281*AH280,0)*AM$263,0)</f>
        <v>125</v>
      </c>
      <c r="AY280" s="31"/>
    </row>
    <row r="281" spans="1:51" ht="17.100000000000001" customHeight="1" x14ac:dyDescent="0.15">
      <c r="A281" s="32">
        <v>44</v>
      </c>
      <c r="B281" s="33" t="s">
        <v>8369</v>
      </c>
      <c r="C281" s="34" t="s">
        <v>10396</v>
      </c>
      <c r="D281" s="471"/>
      <c r="E281" s="490"/>
      <c r="F281" s="424"/>
      <c r="G281" s="36"/>
      <c r="H281" s="29"/>
      <c r="I281" s="29"/>
      <c r="J281" s="37"/>
      <c r="K281" s="1280">
        <f>'16就労移行支援(養成・基本)'!K407</f>
        <v>259</v>
      </c>
      <c r="L281" s="1108"/>
      <c r="M281" s="4" t="s">
        <v>21</v>
      </c>
      <c r="N281" s="22"/>
      <c r="O281" s="465"/>
      <c r="P281" s="466"/>
      <c r="Q281" s="466"/>
      <c r="R281" s="466"/>
      <c r="S281" s="466"/>
      <c r="T281" s="466"/>
      <c r="U281" s="466"/>
      <c r="V281" s="466"/>
      <c r="W281" s="466"/>
      <c r="X281" s="466"/>
      <c r="Y281" s="466"/>
      <c r="Z281" s="466"/>
      <c r="AA281" s="466"/>
      <c r="AB281" s="466"/>
      <c r="AC281" s="466"/>
      <c r="AD281" s="466"/>
      <c r="AE281" s="466"/>
      <c r="AF281" s="466"/>
      <c r="AG281" s="466"/>
      <c r="AH281" s="466"/>
      <c r="AI281" s="491"/>
      <c r="AJ281" s="167"/>
      <c r="AK281" s="314"/>
      <c r="AO281" s="412" t="s">
        <v>10123</v>
      </c>
      <c r="AP281" s="488"/>
      <c r="AQ281" s="488"/>
      <c r="AR281" s="488"/>
      <c r="AS281" s="488"/>
      <c r="AT281" s="488"/>
      <c r="AU281" s="48"/>
      <c r="AV281" s="48"/>
      <c r="AW281" s="49"/>
      <c r="AX281" s="35">
        <f>ROUND(ROUND(K281*AM$263,0)*AV282,0)</f>
        <v>124</v>
      </c>
      <c r="AY281" s="31"/>
    </row>
    <row r="282" spans="1:51" ht="17.100000000000001" customHeight="1" x14ac:dyDescent="0.15">
      <c r="A282" s="32">
        <v>44</v>
      </c>
      <c r="B282" s="33" t="s">
        <v>8371</v>
      </c>
      <c r="C282" s="34" t="s">
        <v>10397</v>
      </c>
      <c r="D282" s="471"/>
      <c r="E282" s="490"/>
      <c r="F282" s="424"/>
      <c r="G282" s="36"/>
      <c r="H282" s="29"/>
      <c r="I282" s="29"/>
      <c r="J282" s="37"/>
      <c r="K282" s="4"/>
      <c r="N282" s="21"/>
      <c r="O282" s="1342" t="s">
        <v>4829</v>
      </c>
      <c r="P282" s="1343"/>
      <c r="Q282" s="1343"/>
      <c r="R282" s="1343"/>
      <c r="S282" s="1343"/>
      <c r="T282" s="1343"/>
      <c r="U282" s="1343"/>
      <c r="V282" s="1343"/>
      <c r="W282" s="1343"/>
      <c r="X282" s="1343"/>
      <c r="Y282" s="1343"/>
      <c r="Z282" s="1343"/>
      <c r="AA282" s="1343"/>
      <c r="AB282" s="1343"/>
      <c r="AC282" s="1343"/>
      <c r="AD282" s="1343"/>
      <c r="AE282" s="1343"/>
      <c r="AF282" s="1343"/>
      <c r="AG282" s="44" t="s">
        <v>17</v>
      </c>
      <c r="AH282" s="50">
        <f>$AH$8</f>
        <v>0.96499999999999997</v>
      </c>
      <c r="AI282" s="491"/>
      <c r="AJ282" s="419"/>
      <c r="AK282" s="425"/>
      <c r="AO282" s="489"/>
      <c r="AP282" s="360"/>
      <c r="AQ282" s="360"/>
      <c r="AR282" s="360"/>
      <c r="AS282" s="360"/>
      <c r="AT282" s="360"/>
      <c r="AU282" s="26" t="s">
        <v>17</v>
      </c>
      <c r="AV282" s="1170">
        <f>$AV$10</f>
        <v>0.95</v>
      </c>
      <c r="AW282" s="1171"/>
      <c r="AX282" s="35">
        <f>ROUND(ROUND(ROUND(K281*AH282,0)*AM$263,0)*AV282,0)</f>
        <v>119</v>
      </c>
      <c r="AY282" s="31"/>
    </row>
    <row r="283" spans="1:51" ht="17.100000000000001" customHeight="1" x14ac:dyDescent="0.15">
      <c r="A283" s="32">
        <v>44</v>
      </c>
      <c r="B283" s="33" t="s">
        <v>2105</v>
      </c>
      <c r="C283" s="34" t="s">
        <v>10398</v>
      </c>
      <c r="D283" s="471"/>
      <c r="E283" s="490"/>
      <c r="F283" s="424"/>
      <c r="G283" s="36"/>
      <c r="H283" s="29"/>
      <c r="I283" s="29"/>
      <c r="J283" s="37"/>
      <c r="K283" s="1085" t="s">
        <v>4905</v>
      </c>
      <c r="L283" s="1086"/>
      <c r="M283" s="1086"/>
      <c r="N283" s="1087"/>
      <c r="O283" s="465"/>
      <c r="P283" s="466"/>
      <c r="Q283" s="466"/>
      <c r="R283" s="466"/>
      <c r="S283" s="466"/>
      <c r="T283" s="466"/>
      <c r="U283" s="466"/>
      <c r="V283" s="466"/>
      <c r="W283" s="466"/>
      <c r="X283" s="466"/>
      <c r="Y283" s="466"/>
      <c r="Z283" s="466"/>
      <c r="AA283" s="466"/>
      <c r="AB283" s="466"/>
      <c r="AC283" s="466"/>
      <c r="AD283" s="466"/>
      <c r="AE283" s="466"/>
      <c r="AF283" s="466"/>
      <c r="AG283" s="466"/>
      <c r="AH283" s="466"/>
      <c r="AI283" s="491"/>
      <c r="AJ283" s="419"/>
      <c r="AK283" s="425"/>
      <c r="AO283" s="485"/>
      <c r="AP283" s="486"/>
      <c r="AQ283" s="40"/>
      <c r="AR283" s="40"/>
      <c r="AS283" s="40"/>
      <c r="AT283" s="40"/>
      <c r="AU283" s="40"/>
      <c r="AV283" s="40"/>
      <c r="AW283" s="41"/>
      <c r="AX283" s="35">
        <f>ROUND(K285*AM$263,0)</f>
        <v>120</v>
      </c>
      <c r="AY283" s="31"/>
    </row>
    <row r="284" spans="1:51" ht="17.100000000000001" customHeight="1" x14ac:dyDescent="0.15">
      <c r="A284" s="32">
        <v>44</v>
      </c>
      <c r="B284" s="33" t="s">
        <v>8374</v>
      </c>
      <c r="C284" s="34" t="s">
        <v>10399</v>
      </c>
      <c r="D284" s="471"/>
      <c r="E284" s="490"/>
      <c r="F284" s="424"/>
      <c r="G284" s="36"/>
      <c r="H284" s="29"/>
      <c r="I284" s="29"/>
      <c r="J284" s="37"/>
      <c r="K284" s="1088"/>
      <c r="L284" s="1089"/>
      <c r="M284" s="1089"/>
      <c r="N284" s="1090"/>
      <c r="O284" s="1342" t="s">
        <v>4829</v>
      </c>
      <c r="P284" s="1343"/>
      <c r="Q284" s="1343"/>
      <c r="R284" s="1343"/>
      <c r="S284" s="1343"/>
      <c r="T284" s="1343"/>
      <c r="U284" s="1343"/>
      <c r="V284" s="1343"/>
      <c r="W284" s="1343"/>
      <c r="X284" s="1343"/>
      <c r="Y284" s="1343"/>
      <c r="Z284" s="1343"/>
      <c r="AA284" s="1343"/>
      <c r="AB284" s="1343"/>
      <c r="AC284" s="1343"/>
      <c r="AD284" s="1343"/>
      <c r="AE284" s="1343"/>
      <c r="AF284" s="1343"/>
      <c r="AG284" s="44" t="s">
        <v>17</v>
      </c>
      <c r="AH284" s="50">
        <f>$AH$8</f>
        <v>0.96499999999999997</v>
      </c>
      <c r="AI284" s="491"/>
      <c r="AJ284" s="419"/>
      <c r="AK284" s="425"/>
      <c r="AO284" s="487"/>
      <c r="AP284" s="233"/>
      <c r="AQ284" s="25"/>
      <c r="AR284" s="25"/>
      <c r="AS284" s="25"/>
      <c r="AT284" s="25"/>
      <c r="AU284" s="25"/>
      <c r="AV284" s="25"/>
      <c r="AW284" s="38"/>
      <c r="AX284" s="35">
        <f>ROUND(ROUND(K285*AH284,0)*AM$263,0)</f>
        <v>116</v>
      </c>
      <c r="AY284" s="31"/>
    </row>
    <row r="285" spans="1:51" ht="17.100000000000001" customHeight="1" x14ac:dyDescent="0.15">
      <c r="A285" s="32">
        <v>44</v>
      </c>
      <c r="B285" s="33" t="s">
        <v>8376</v>
      </c>
      <c r="C285" s="34" t="s">
        <v>10400</v>
      </c>
      <c r="D285" s="471"/>
      <c r="E285" s="490"/>
      <c r="F285" s="424"/>
      <c r="G285" s="36"/>
      <c r="H285" s="29"/>
      <c r="I285" s="29"/>
      <c r="J285" s="37"/>
      <c r="K285" s="1280">
        <f>'16就労移行支援(養成・基本)'!K419</f>
        <v>240</v>
      </c>
      <c r="L285" s="1108"/>
      <c r="M285" s="4" t="s">
        <v>21</v>
      </c>
      <c r="N285" s="22"/>
      <c r="O285" s="465"/>
      <c r="P285" s="466"/>
      <c r="Q285" s="466"/>
      <c r="R285" s="466"/>
      <c r="S285" s="466"/>
      <c r="T285" s="466"/>
      <c r="U285" s="466"/>
      <c r="V285" s="466"/>
      <c r="W285" s="466"/>
      <c r="X285" s="466"/>
      <c r="Y285" s="466"/>
      <c r="Z285" s="466"/>
      <c r="AA285" s="466"/>
      <c r="AB285" s="466"/>
      <c r="AC285" s="466"/>
      <c r="AD285" s="466"/>
      <c r="AE285" s="466"/>
      <c r="AF285" s="466"/>
      <c r="AG285" s="466"/>
      <c r="AH285" s="466"/>
      <c r="AI285" s="491"/>
      <c r="AJ285" s="167"/>
      <c r="AK285" s="314"/>
      <c r="AO285" s="412" t="s">
        <v>10123</v>
      </c>
      <c r="AP285" s="488"/>
      <c r="AQ285" s="488"/>
      <c r="AR285" s="488"/>
      <c r="AS285" s="488"/>
      <c r="AT285" s="488"/>
      <c r="AU285" s="48"/>
      <c r="AV285" s="48"/>
      <c r="AW285" s="49"/>
      <c r="AX285" s="35">
        <f>ROUND(ROUND(K285*AM$263,0)*AV286,0)</f>
        <v>114</v>
      </c>
      <c r="AY285" s="31"/>
    </row>
    <row r="286" spans="1:51" ht="17.100000000000001" customHeight="1" x14ac:dyDescent="0.15">
      <c r="A286" s="32">
        <v>44</v>
      </c>
      <c r="B286" s="33" t="s">
        <v>8378</v>
      </c>
      <c r="C286" s="34" t="s">
        <v>10401</v>
      </c>
      <c r="D286" s="472"/>
      <c r="E286" s="495"/>
      <c r="F286" s="428"/>
      <c r="G286" s="56"/>
      <c r="H286" s="57"/>
      <c r="I286" s="57"/>
      <c r="J286" s="60"/>
      <c r="K286" s="25"/>
      <c r="L286" s="25"/>
      <c r="M286" s="25"/>
      <c r="N286" s="38"/>
      <c r="O286" s="1342" t="s">
        <v>4829</v>
      </c>
      <c r="P286" s="1343"/>
      <c r="Q286" s="1343"/>
      <c r="R286" s="1343"/>
      <c r="S286" s="1343"/>
      <c r="T286" s="1343"/>
      <c r="U286" s="1343"/>
      <c r="V286" s="1343"/>
      <c r="W286" s="1343"/>
      <c r="X286" s="1343"/>
      <c r="Y286" s="1343"/>
      <c r="Z286" s="1343"/>
      <c r="AA286" s="1343"/>
      <c r="AB286" s="1343"/>
      <c r="AC286" s="1343"/>
      <c r="AD286" s="1343"/>
      <c r="AE286" s="1343"/>
      <c r="AF286" s="1343"/>
      <c r="AG286" s="44" t="s">
        <v>17</v>
      </c>
      <c r="AH286" s="50">
        <f>$AH$8</f>
        <v>0.96499999999999997</v>
      </c>
      <c r="AI286" s="487"/>
      <c r="AJ286" s="421"/>
      <c r="AK286" s="473"/>
      <c r="AL286" s="135"/>
      <c r="AM286" s="233"/>
      <c r="AN286" s="233"/>
      <c r="AO286" s="489"/>
      <c r="AP286" s="360"/>
      <c r="AQ286" s="360"/>
      <c r="AR286" s="360"/>
      <c r="AS286" s="360"/>
      <c r="AT286" s="360"/>
      <c r="AU286" s="26" t="s">
        <v>17</v>
      </c>
      <c r="AV286" s="1170">
        <f>$AV$10</f>
        <v>0.95</v>
      </c>
      <c r="AW286" s="1171"/>
      <c r="AX286" s="35">
        <f>ROUND(ROUND(ROUND(K285*AH286,0)*AM$263,0)*AV286,0)</f>
        <v>110</v>
      </c>
      <c r="AY286" s="61"/>
    </row>
  </sheetData>
  <mergeCells count="396">
    <mergeCell ref="K283:N284"/>
    <mergeCell ref="O284:AF284"/>
    <mergeCell ref="K285:L285"/>
    <mergeCell ref="O286:AF286"/>
    <mergeCell ref="AV286:AW286"/>
    <mergeCell ref="O278:AF278"/>
    <mergeCell ref="AV278:AW278"/>
    <mergeCell ref="K279:N280"/>
    <mergeCell ref="O280:AF280"/>
    <mergeCell ref="K281:L281"/>
    <mergeCell ref="O282:AF282"/>
    <mergeCell ref="AV282:AW282"/>
    <mergeCell ref="K273:L273"/>
    <mergeCell ref="O274:AF274"/>
    <mergeCell ref="AV274:AW274"/>
    <mergeCell ref="K275:N276"/>
    <mergeCell ref="O276:AF276"/>
    <mergeCell ref="K277:L277"/>
    <mergeCell ref="K267:N268"/>
    <mergeCell ref="O268:AF268"/>
    <mergeCell ref="K269:L269"/>
    <mergeCell ref="O270:AF270"/>
    <mergeCell ref="AV270:AW270"/>
    <mergeCell ref="K271:N272"/>
    <mergeCell ref="O272:AF272"/>
    <mergeCell ref="AV262:AW262"/>
    <mergeCell ref="K263:N264"/>
    <mergeCell ref="AM263:AN263"/>
    <mergeCell ref="O264:AF264"/>
    <mergeCell ref="K265:L265"/>
    <mergeCell ref="O266:AF266"/>
    <mergeCell ref="AV266:AW266"/>
    <mergeCell ref="O258:AF258"/>
    <mergeCell ref="AV258:AW258"/>
    <mergeCell ref="D259:F262"/>
    <mergeCell ref="G259:J261"/>
    <mergeCell ref="K259:N260"/>
    <mergeCell ref="AI259:AK264"/>
    <mergeCell ref="AL259:AN262"/>
    <mergeCell ref="O260:AF260"/>
    <mergeCell ref="K261:L261"/>
    <mergeCell ref="O262:AF262"/>
    <mergeCell ref="K253:L253"/>
    <mergeCell ref="O254:AF254"/>
    <mergeCell ref="AV254:AW254"/>
    <mergeCell ref="K255:N256"/>
    <mergeCell ref="O256:AF256"/>
    <mergeCell ref="K257:L257"/>
    <mergeCell ref="K247:N248"/>
    <mergeCell ref="O248:AF248"/>
    <mergeCell ref="K249:L249"/>
    <mergeCell ref="O250:AF250"/>
    <mergeCell ref="AV250:AW250"/>
    <mergeCell ref="K251:N252"/>
    <mergeCell ref="O252:AF252"/>
    <mergeCell ref="O242:AF242"/>
    <mergeCell ref="AV242:AW242"/>
    <mergeCell ref="K243:N244"/>
    <mergeCell ref="O244:AF244"/>
    <mergeCell ref="K245:L245"/>
    <mergeCell ref="O246:AF246"/>
    <mergeCell ref="AV246:AW246"/>
    <mergeCell ref="K237:L237"/>
    <mergeCell ref="O238:AF238"/>
    <mergeCell ref="AV238:AW238"/>
    <mergeCell ref="K239:N240"/>
    <mergeCell ref="O240:AF240"/>
    <mergeCell ref="K241:L241"/>
    <mergeCell ref="G231:J233"/>
    <mergeCell ref="K231:N232"/>
    <mergeCell ref="AI231:AK236"/>
    <mergeCell ref="AL231:AN234"/>
    <mergeCell ref="O232:AF232"/>
    <mergeCell ref="O222:AF222"/>
    <mergeCell ref="AV222:AW222"/>
    <mergeCell ref="K223:N224"/>
    <mergeCell ref="O224:AF224"/>
    <mergeCell ref="K225:L225"/>
    <mergeCell ref="O226:AF226"/>
    <mergeCell ref="AV226:AW226"/>
    <mergeCell ref="K233:L233"/>
    <mergeCell ref="O234:AF234"/>
    <mergeCell ref="AV234:AW234"/>
    <mergeCell ref="K235:N236"/>
    <mergeCell ref="AM235:AN235"/>
    <mergeCell ref="O236:AF236"/>
    <mergeCell ref="K227:N228"/>
    <mergeCell ref="O228:AF228"/>
    <mergeCell ref="K229:L229"/>
    <mergeCell ref="O230:AF230"/>
    <mergeCell ref="AV230:AW230"/>
    <mergeCell ref="K217:L217"/>
    <mergeCell ref="O218:AF218"/>
    <mergeCell ref="AV218:AW218"/>
    <mergeCell ref="K219:N220"/>
    <mergeCell ref="O220:AF220"/>
    <mergeCell ref="K221:L221"/>
    <mergeCell ref="K211:N212"/>
    <mergeCell ref="O212:AF212"/>
    <mergeCell ref="K213:L213"/>
    <mergeCell ref="O214:AF214"/>
    <mergeCell ref="AV214:AW214"/>
    <mergeCell ref="K215:N216"/>
    <mergeCell ref="O216:AF216"/>
    <mergeCell ref="K207:N208"/>
    <mergeCell ref="AM207:AN207"/>
    <mergeCell ref="O208:AF208"/>
    <mergeCell ref="K209:L209"/>
    <mergeCell ref="O210:AF210"/>
    <mergeCell ref="AV210:AW210"/>
    <mergeCell ref="O202:AF202"/>
    <mergeCell ref="AV202:AW202"/>
    <mergeCell ref="G203:J205"/>
    <mergeCell ref="K203:N204"/>
    <mergeCell ref="AI203:AK208"/>
    <mergeCell ref="AL203:AN206"/>
    <mergeCell ref="O204:AF204"/>
    <mergeCell ref="K205:L205"/>
    <mergeCell ref="O206:AF206"/>
    <mergeCell ref="AV206:AW206"/>
    <mergeCell ref="K197:L197"/>
    <mergeCell ref="O198:AF198"/>
    <mergeCell ref="AV198:AW198"/>
    <mergeCell ref="K199:N200"/>
    <mergeCell ref="O200:AF200"/>
    <mergeCell ref="K201:L201"/>
    <mergeCell ref="K191:N192"/>
    <mergeCell ref="O192:AF192"/>
    <mergeCell ref="K193:L193"/>
    <mergeCell ref="O194:AF194"/>
    <mergeCell ref="AV194:AW194"/>
    <mergeCell ref="K195:N196"/>
    <mergeCell ref="O196:AF196"/>
    <mergeCell ref="O186:AF186"/>
    <mergeCell ref="AV186:AW186"/>
    <mergeCell ref="K187:N188"/>
    <mergeCell ref="O188:AF188"/>
    <mergeCell ref="K189:L189"/>
    <mergeCell ref="O190:AF190"/>
    <mergeCell ref="AV190:AW190"/>
    <mergeCell ref="K181:L181"/>
    <mergeCell ref="O182:AF182"/>
    <mergeCell ref="AV182:AW182"/>
    <mergeCell ref="K183:N184"/>
    <mergeCell ref="O184:AF184"/>
    <mergeCell ref="K185:L185"/>
    <mergeCell ref="D175:F178"/>
    <mergeCell ref="G175:J177"/>
    <mergeCell ref="K175:N176"/>
    <mergeCell ref="AI175:AK180"/>
    <mergeCell ref="AL175:AN178"/>
    <mergeCell ref="O166:AF166"/>
    <mergeCell ref="AV166:AW166"/>
    <mergeCell ref="K167:N168"/>
    <mergeCell ref="O168:AF168"/>
    <mergeCell ref="K169:L169"/>
    <mergeCell ref="O170:AF170"/>
    <mergeCell ref="AV170:AW170"/>
    <mergeCell ref="O176:AF176"/>
    <mergeCell ref="K177:L177"/>
    <mergeCell ref="O178:AF178"/>
    <mergeCell ref="AV178:AW178"/>
    <mergeCell ref="K179:N180"/>
    <mergeCell ref="AM179:AN179"/>
    <mergeCell ref="O180:AF180"/>
    <mergeCell ref="K171:N172"/>
    <mergeCell ref="O172:AF172"/>
    <mergeCell ref="K173:L173"/>
    <mergeCell ref="O174:AF174"/>
    <mergeCell ref="AV174:AW174"/>
    <mergeCell ref="K161:L161"/>
    <mergeCell ref="O162:AF162"/>
    <mergeCell ref="AV162:AW162"/>
    <mergeCell ref="K163:N164"/>
    <mergeCell ref="O164:AF164"/>
    <mergeCell ref="K165:L165"/>
    <mergeCell ref="K155:N156"/>
    <mergeCell ref="O156:AF156"/>
    <mergeCell ref="K157:L157"/>
    <mergeCell ref="O158:AF158"/>
    <mergeCell ref="AV158:AW158"/>
    <mergeCell ref="K159:N160"/>
    <mergeCell ref="O160:AF160"/>
    <mergeCell ref="K151:N152"/>
    <mergeCell ref="AM151:AN151"/>
    <mergeCell ref="O152:AF152"/>
    <mergeCell ref="K153:L153"/>
    <mergeCell ref="O154:AF154"/>
    <mergeCell ref="AV154:AW154"/>
    <mergeCell ref="O146:AF146"/>
    <mergeCell ref="AV146:AW146"/>
    <mergeCell ref="G147:J149"/>
    <mergeCell ref="K147:N148"/>
    <mergeCell ref="AI147:AK152"/>
    <mergeCell ref="AL147:AN150"/>
    <mergeCell ref="O148:AF148"/>
    <mergeCell ref="K149:L149"/>
    <mergeCell ref="O150:AF150"/>
    <mergeCell ref="AV150:AW150"/>
    <mergeCell ref="K141:L141"/>
    <mergeCell ref="O142:AF142"/>
    <mergeCell ref="AV142:AW142"/>
    <mergeCell ref="K143:N144"/>
    <mergeCell ref="O144:AF144"/>
    <mergeCell ref="K145:L145"/>
    <mergeCell ref="K135:N136"/>
    <mergeCell ref="O136:AF136"/>
    <mergeCell ref="K137:L137"/>
    <mergeCell ref="O138:AF138"/>
    <mergeCell ref="AV138:AW138"/>
    <mergeCell ref="K139:N140"/>
    <mergeCell ref="O140:AF140"/>
    <mergeCell ref="O130:AF130"/>
    <mergeCell ref="AV130:AW130"/>
    <mergeCell ref="K131:N132"/>
    <mergeCell ref="O132:AF132"/>
    <mergeCell ref="K133:L133"/>
    <mergeCell ref="O134:AF134"/>
    <mergeCell ref="AV134:AW134"/>
    <mergeCell ref="K125:L125"/>
    <mergeCell ref="O126:AF126"/>
    <mergeCell ref="AV126:AW126"/>
    <mergeCell ref="K127:N128"/>
    <mergeCell ref="O128:AF128"/>
    <mergeCell ref="K129:L129"/>
    <mergeCell ref="G119:J121"/>
    <mergeCell ref="K119:N120"/>
    <mergeCell ref="AI119:AK124"/>
    <mergeCell ref="AL119:AN122"/>
    <mergeCell ref="O120:AF120"/>
    <mergeCell ref="O110:AF110"/>
    <mergeCell ref="AV110:AW110"/>
    <mergeCell ref="K111:N112"/>
    <mergeCell ref="O112:AF112"/>
    <mergeCell ref="K113:L113"/>
    <mergeCell ref="O114:AF114"/>
    <mergeCell ref="AV114:AW114"/>
    <mergeCell ref="K121:L121"/>
    <mergeCell ref="O122:AF122"/>
    <mergeCell ref="AV122:AW122"/>
    <mergeCell ref="K123:N124"/>
    <mergeCell ref="AM123:AN123"/>
    <mergeCell ref="O124:AF124"/>
    <mergeCell ref="K115:N116"/>
    <mergeCell ref="O116:AF116"/>
    <mergeCell ref="K117:L117"/>
    <mergeCell ref="O118:AF118"/>
    <mergeCell ref="AV118:AW118"/>
    <mergeCell ref="K105:L105"/>
    <mergeCell ref="O106:AF106"/>
    <mergeCell ref="AV106:AW106"/>
    <mergeCell ref="K107:N108"/>
    <mergeCell ref="O108:AF108"/>
    <mergeCell ref="K109:L109"/>
    <mergeCell ref="K99:N100"/>
    <mergeCell ref="O100:AF100"/>
    <mergeCell ref="K101:L101"/>
    <mergeCell ref="O102:AF102"/>
    <mergeCell ref="AV102:AW102"/>
    <mergeCell ref="K103:N104"/>
    <mergeCell ref="O104:AF104"/>
    <mergeCell ref="AV94:AW94"/>
    <mergeCell ref="K95:N96"/>
    <mergeCell ref="AM95:AN95"/>
    <mergeCell ref="O96:AF96"/>
    <mergeCell ref="K97:L97"/>
    <mergeCell ref="O98:AF98"/>
    <mergeCell ref="AV98:AW98"/>
    <mergeCell ref="O90:AF90"/>
    <mergeCell ref="AV90:AW90"/>
    <mergeCell ref="D91:F94"/>
    <mergeCell ref="G91:J93"/>
    <mergeCell ref="K91:N92"/>
    <mergeCell ref="AI91:AK96"/>
    <mergeCell ref="AL91:AN94"/>
    <mergeCell ref="O92:AF92"/>
    <mergeCell ref="K93:L93"/>
    <mergeCell ref="O94:AF94"/>
    <mergeCell ref="K85:L85"/>
    <mergeCell ref="O86:AF86"/>
    <mergeCell ref="AV86:AW86"/>
    <mergeCell ref="K87:N88"/>
    <mergeCell ref="O88:AF88"/>
    <mergeCell ref="K89:L89"/>
    <mergeCell ref="K79:N80"/>
    <mergeCell ref="O80:AF80"/>
    <mergeCell ref="K81:L81"/>
    <mergeCell ref="O82:AF82"/>
    <mergeCell ref="AV82:AW82"/>
    <mergeCell ref="K83:N84"/>
    <mergeCell ref="O84:AF84"/>
    <mergeCell ref="O74:AF74"/>
    <mergeCell ref="AV74:AW74"/>
    <mergeCell ref="K75:N76"/>
    <mergeCell ref="O76:AF76"/>
    <mergeCell ref="K77:L77"/>
    <mergeCell ref="O78:AF78"/>
    <mergeCell ref="AV78:AW78"/>
    <mergeCell ref="K69:L69"/>
    <mergeCell ref="O70:AF70"/>
    <mergeCell ref="AV70:AW70"/>
    <mergeCell ref="K71:N72"/>
    <mergeCell ref="O72:AF72"/>
    <mergeCell ref="K73:L73"/>
    <mergeCell ref="G63:J65"/>
    <mergeCell ref="K63:N64"/>
    <mergeCell ref="AI63:AK68"/>
    <mergeCell ref="AL63:AN66"/>
    <mergeCell ref="O64:AF64"/>
    <mergeCell ref="O54:AF54"/>
    <mergeCell ref="AV54:AW54"/>
    <mergeCell ref="K55:N56"/>
    <mergeCell ref="O56:AF56"/>
    <mergeCell ref="K57:L57"/>
    <mergeCell ref="O58:AF58"/>
    <mergeCell ref="AV58:AW58"/>
    <mergeCell ref="K65:L65"/>
    <mergeCell ref="O66:AF66"/>
    <mergeCell ref="AV66:AW66"/>
    <mergeCell ref="K67:N68"/>
    <mergeCell ref="AM67:AN67"/>
    <mergeCell ref="O68:AF68"/>
    <mergeCell ref="K59:N60"/>
    <mergeCell ref="O60:AF60"/>
    <mergeCell ref="K61:L61"/>
    <mergeCell ref="O62:AF62"/>
    <mergeCell ref="AV62:AW62"/>
    <mergeCell ref="K49:L49"/>
    <mergeCell ref="O50:AF50"/>
    <mergeCell ref="AV50:AW50"/>
    <mergeCell ref="K51:N52"/>
    <mergeCell ref="O52:AF52"/>
    <mergeCell ref="K53:L53"/>
    <mergeCell ref="K43:N44"/>
    <mergeCell ref="O44:AF44"/>
    <mergeCell ref="K45:L45"/>
    <mergeCell ref="O46:AF46"/>
    <mergeCell ref="AV46:AW46"/>
    <mergeCell ref="K47:N48"/>
    <mergeCell ref="O48:AF48"/>
    <mergeCell ref="AV38:AW38"/>
    <mergeCell ref="K39:N40"/>
    <mergeCell ref="AM39:AN39"/>
    <mergeCell ref="O40:AF40"/>
    <mergeCell ref="K41:L41"/>
    <mergeCell ref="O42:AF42"/>
    <mergeCell ref="AV42:AW42"/>
    <mergeCell ref="G35:J37"/>
    <mergeCell ref="K35:N36"/>
    <mergeCell ref="AI35:AK40"/>
    <mergeCell ref="AL35:AN38"/>
    <mergeCell ref="O36:AF36"/>
    <mergeCell ref="K37:L37"/>
    <mergeCell ref="O38:AF38"/>
    <mergeCell ref="K31:N32"/>
    <mergeCell ref="O32:AF32"/>
    <mergeCell ref="K33:L33"/>
    <mergeCell ref="AM33:AN33"/>
    <mergeCell ref="O34:AF34"/>
    <mergeCell ref="AV34:AW34"/>
    <mergeCell ref="O26:AF26"/>
    <mergeCell ref="AV26:AW26"/>
    <mergeCell ref="K27:N28"/>
    <mergeCell ref="O28:AF28"/>
    <mergeCell ref="K29:L29"/>
    <mergeCell ref="O30:AF30"/>
    <mergeCell ref="AV30:AW30"/>
    <mergeCell ref="K21:L21"/>
    <mergeCell ref="O22:AF22"/>
    <mergeCell ref="AV22:AW22"/>
    <mergeCell ref="K23:N24"/>
    <mergeCell ref="O24:AF24"/>
    <mergeCell ref="K25:L25"/>
    <mergeCell ref="K15:N16"/>
    <mergeCell ref="O16:AF16"/>
    <mergeCell ref="K17:L17"/>
    <mergeCell ref="O18:AF18"/>
    <mergeCell ref="AV18:AW18"/>
    <mergeCell ref="K19:N20"/>
    <mergeCell ref="O20:AF20"/>
    <mergeCell ref="K11:N12"/>
    <mergeCell ref="AM11:AN11"/>
    <mergeCell ref="O12:AF12"/>
    <mergeCell ref="K13:L13"/>
    <mergeCell ref="O14:AF14"/>
    <mergeCell ref="AV14:AW14"/>
    <mergeCell ref="D5:AW5"/>
    <mergeCell ref="D7:F10"/>
    <mergeCell ref="G7:J9"/>
    <mergeCell ref="K7:N8"/>
    <mergeCell ref="AI7:AK12"/>
    <mergeCell ref="AL7:AN10"/>
    <mergeCell ref="O8:AF8"/>
    <mergeCell ref="K9:L9"/>
    <mergeCell ref="O10:AF10"/>
    <mergeCell ref="AV10:AW10"/>
  </mergeCells>
  <phoneticPr fontId="1"/>
  <printOptions horizontalCentered="1"/>
  <pageMargins left="0.39370078740157483" right="0.39370078740157483" top="0.62992125984251968" bottom="0.39370078740157483" header="0.51181102362204722" footer="0.31496062992125984"/>
  <pageSetup paperSize="9" scale="50" fitToHeight="0" orientation="portrait" r:id="rId1"/>
  <headerFooter>
    <oddHeader>&amp;R&amp;9就労移行支援
（養成）</oddHeader>
    <oddFooter>&amp;C&amp;14&amp;P</oddFooter>
  </headerFooter>
  <rowBreaks count="3" manualBreakCount="3">
    <brk id="90" max="50" man="1"/>
    <brk id="174" max="50" man="1"/>
    <brk id="258" max="5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AR156"/>
  <sheetViews>
    <sheetView view="pageBreakPreview" zoomScaleNormal="85" zoomScaleSheetLayoutView="100" workbookViewId="0"/>
  </sheetViews>
  <sheetFormatPr defaultColWidth="9" defaultRowHeight="13.5" x14ac:dyDescent="0.15"/>
  <cols>
    <col min="1" max="1" width="4.625" style="2" customWidth="1"/>
    <col min="2" max="2" width="7.625" style="2" customWidth="1"/>
    <col min="3" max="3" width="32.125" style="3" customWidth="1"/>
    <col min="4" max="7" width="2.375" style="2" customWidth="1"/>
    <col min="8" max="11" width="2.375" style="4" customWidth="1"/>
    <col min="12" max="12" width="5.875" style="4" customWidth="1"/>
    <col min="13" max="13" width="2.375" style="4" customWidth="1"/>
    <col min="14" max="15" width="2.375" style="190" customWidth="1"/>
    <col min="16" max="19" width="2.375" style="2" customWidth="1"/>
    <col min="20" max="23" width="2.375" style="5" customWidth="1"/>
    <col min="24" max="24" width="5.375" style="5" bestFit="1" customWidth="1"/>
    <col min="25" max="39" width="2.375" style="5" customWidth="1"/>
    <col min="40" max="40" width="7.125" style="5" customWidth="1"/>
    <col min="41" max="41" width="2.375" style="5" customWidth="1"/>
    <col min="42" max="42" width="3.875" style="2" customWidth="1"/>
    <col min="43" max="43" width="7.125" style="2" customWidth="1"/>
    <col min="44" max="44" width="8.625" style="2" customWidth="1"/>
    <col min="45" max="45" width="4.375" style="2" bestFit="1" customWidth="1"/>
    <col min="46" max="16384" width="9" style="2"/>
  </cols>
  <sheetData>
    <row r="1" spans="1:44" ht="17.100000000000001" customHeight="1" x14ac:dyDescent="0.15">
      <c r="A1" s="1"/>
    </row>
    <row r="2" spans="1:44" ht="17.100000000000001" customHeight="1" x14ac:dyDescent="0.15">
      <c r="A2" s="1"/>
    </row>
    <row r="3" spans="1:44" ht="17.100000000000001" customHeight="1" x14ac:dyDescent="0.15">
      <c r="A3" s="1"/>
    </row>
    <row r="4" spans="1:44" ht="17.100000000000001" customHeight="1" x14ac:dyDescent="0.15">
      <c r="A4" s="1"/>
      <c r="B4" s="180"/>
    </row>
    <row r="5" spans="1:44" ht="13.7" customHeight="1" x14ac:dyDescent="0.15">
      <c r="A5" s="6" t="s">
        <v>1</v>
      </c>
      <c r="B5" s="7"/>
      <c r="C5" s="8" t="s">
        <v>2</v>
      </c>
      <c r="D5" s="1099" t="s">
        <v>3</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9" t="s">
        <v>4</v>
      </c>
      <c r="AR5" s="9" t="s">
        <v>5</v>
      </c>
    </row>
    <row r="6" spans="1:44" ht="13.7" customHeight="1" x14ac:dyDescent="0.15">
      <c r="A6" s="10" t="s">
        <v>6</v>
      </c>
      <c r="B6" s="11" t="s">
        <v>7</v>
      </c>
      <c r="C6" s="12"/>
      <c r="D6" s="13"/>
      <c r="E6" s="14"/>
      <c r="F6" s="14"/>
      <c r="G6" s="14"/>
      <c r="H6" s="14"/>
      <c r="I6" s="14"/>
      <c r="J6" s="14"/>
      <c r="K6" s="14"/>
      <c r="L6" s="14"/>
      <c r="M6" s="14"/>
      <c r="N6" s="783"/>
      <c r="O6" s="783"/>
      <c r="P6" s="14"/>
      <c r="Q6" s="14"/>
      <c r="R6" s="14"/>
      <c r="S6" s="14"/>
      <c r="T6" s="15"/>
      <c r="U6" s="15"/>
      <c r="V6" s="15"/>
      <c r="W6" s="15"/>
      <c r="X6" s="15"/>
      <c r="Y6" s="15"/>
      <c r="Z6" s="15"/>
      <c r="AA6" s="15"/>
      <c r="AB6" s="15"/>
      <c r="AC6" s="15"/>
      <c r="AD6" s="15"/>
      <c r="AE6" s="15"/>
      <c r="AF6" s="15"/>
      <c r="AG6" s="15"/>
      <c r="AH6" s="15"/>
      <c r="AI6" s="15"/>
      <c r="AJ6" s="15"/>
      <c r="AK6" s="15"/>
      <c r="AL6" s="15"/>
      <c r="AM6" s="15"/>
      <c r="AN6" s="15"/>
      <c r="AO6" s="15"/>
      <c r="AP6" s="14"/>
      <c r="AQ6" s="16" t="s">
        <v>8</v>
      </c>
      <c r="AR6" s="16" t="s">
        <v>9</v>
      </c>
    </row>
    <row r="7" spans="1:44" ht="14.25" customHeight="1" x14ac:dyDescent="0.15">
      <c r="A7" s="17">
        <v>22</v>
      </c>
      <c r="B7" s="17">
        <v>4341</v>
      </c>
      <c r="C7" s="19" t="s">
        <v>21712</v>
      </c>
      <c r="D7" s="1088" t="s">
        <v>1457</v>
      </c>
      <c r="E7" s="1089"/>
      <c r="F7" s="1090"/>
      <c r="G7" s="20" t="s">
        <v>1458</v>
      </c>
      <c r="J7" s="187"/>
      <c r="L7" s="204"/>
      <c r="M7" s="187"/>
      <c r="N7" s="191"/>
      <c r="O7" s="191"/>
      <c r="P7" s="4"/>
      <c r="Q7" s="21"/>
      <c r="R7" s="4"/>
      <c r="S7" s="23"/>
      <c r="T7" s="23"/>
      <c r="U7" s="23"/>
      <c r="V7" s="23"/>
      <c r="W7" s="23"/>
      <c r="X7" s="39"/>
      <c r="Y7" s="300"/>
      <c r="Z7" s="168"/>
      <c r="AA7" s="23"/>
      <c r="AB7" s="23"/>
      <c r="AC7" s="23"/>
      <c r="AD7" s="23"/>
      <c r="AE7" s="23"/>
      <c r="AF7" s="23"/>
      <c r="AG7" s="23"/>
      <c r="AH7" s="23"/>
      <c r="AI7" s="23"/>
      <c r="AJ7" s="23"/>
      <c r="AK7" s="23"/>
      <c r="AL7" s="23"/>
      <c r="AM7" s="23"/>
      <c r="AN7" s="23"/>
      <c r="AO7" s="187"/>
      <c r="AP7" s="204"/>
      <c r="AQ7" s="30">
        <f>ROUND(L9,0)</f>
        <v>781</v>
      </c>
      <c r="AR7" s="31" t="s">
        <v>13</v>
      </c>
    </row>
    <row r="8" spans="1:44" ht="14.25" customHeight="1" x14ac:dyDescent="0.15">
      <c r="A8" s="32">
        <v>22</v>
      </c>
      <c r="B8" s="32">
        <v>4342</v>
      </c>
      <c r="C8" s="34" t="s">
        <v>21713</v>
      </c>
      <c r="D8" s="1088"/>
      <c r="E8" s="1089"/>
      <c r="F8" s="1090"/>
      <c r="G8" s="20"/>
      <c r="J8" s="187"/>
      <c r="L8" s="204"/>
      <c r="M8" s="187"/>
      <c r="P8" s="187"/>
      <c r="Q8" s="21"/>
      <c r="R8" s="4"/>
      <c r="S8" s="53"/>
      <c r="T8" s="53"/>
      <c r="U8" s="53"/>
      <c r="V8" s="53"/>
      <c r="W8" s="53"/>
      <c r="X8" s="188"/>
      <c r="Y8" s="59"/>
      <c r="Z8" s="1091" t="s">
        <v>1229</v>
      </c>
      <c r="AA8" s="1092"/>
      <c r="AB8" s="1092"/>
      <c r="AC8" s="1092"/>
      <c r="AD8" s="1092"/>
      <c r="AE8" s="1093"/>
      <c r="AF8" s="67" t="s">
        <v>1230</v>
      </c>
      <c r="AG8" s="67"/>
      <c r="AH8" s="67"/>
      <c r="AI8" s="67"/>
      <c r="AJ8" s="67"/>
      <c r="AK8" s="67"/>
      <c r="AL8" s="67"/>
      <c r="AM8" s="67"/>
      <c r="AN8" s="67"/>
      <c r="AO8" s="65" t="s">
        <v>17</v>
      </c>
      <c r="AP8" s="164">
        <v>0.7</v>
      </c>
      <c r="AQ8" s="35">
        <f>ROUND(L9*AP8,0)</f>
        <v>547</v>
      </c>
      <c r="AR8" s="31"/>
    </row>
    <row r="9" spans="1:44" ht="14.25" customHeight="1" x14ac:dyDescent="0.15">
      <c r="A9" s="32">
        <v>22</v>
      </c>
      <c r="B9" s="32" t="s">
        <v>1460</v>
      </c>
      <c r="C9" s="34" t="s">
        <v>21714</v>
      </c>
      <c r="D9" s="1088"/>
      <c r="E9" s="1089"/>
      <c r="F9" s="1090"/>
      <c r="G9" s="20"/>
      <c r="J9" s="187"/>
      <c r="L9" s="189">
        <v>781</v>
      </c>
      <c r="M9" s="4" t="s">
        <v>21</v>
      </c>
      <c r="N9" s="191"/>
      <c r="O9" s="191"/>
      <c r="P9" s="4"/>
      <c r="Q9" s="21"/>
      <c r="R9" s="4"/>
      <c r="S9" s="53"/>
      <c r="T9" s="53"/>
      <c r="U9" s="53"/>
      <c r="V9" s="53"/>
      <c r="W9" s="53"/>
      <c r="X9" s="188"/>
      <c r="Y9" s="59"/>
      <c r="Z9" s="1094"/>
      <c r="AA9" s="1095"/>
      <c r="AB9" s="1095"/>
      <c r="AC9" s="1095"/>
      <c r="AD9" s="1095"/>
      <c r="AE9" s="1096"/>
      <c r="AF9" s="67" t="s">
        <v>1233</v>
      </c>
      <c r="AG9" s="67"/>
      <c r="AH9" s="67"/>
      <c r="AI9" s="67"/>
      <c r="AJ9" s="67"/>
      <c r="AK9" s="67"/>
      <c r="AL9" s="67"/>
      <c r="AM9" s="67"/>
      <c r="AN9" s="67"/>
      <c r="AO9" s="65" t="s">
        <v>17</v>
      </c>
      <c r="AP9" s="164">
        <v>0.5</v>
      </c>
      <c r="AQ9" s="35">
        <f>ROUND(L9*AP9,0)</f>
        <v>391</v>
      </c>
      <c r="AR9" s="31"/>
    </row>
    <row r="10" spans="1:44" ht="14.25" customHeight="1" x14ac:dyDescent="0.15">
      <c r="A10" s="32">
        <v>22</v>
      </c>
      <c r="B10" s="32">
        <v>4343</v>
      </c>
      <c r="C10" s="34" t="s">
        <v>21715</v>
      </c>
      <c r="D10" s="73"/>
      <c r="E10" s="74"/>
      <c r="F10" s="75"/>
      <c r="G10" s="20"/>
      <c r="J10" s="187"/>
      <c r="L10" s="204"/>
      <c r="M10" s="187"/>
      <c r="N10" s="191"/>
      <c r="O10" s="191"/>
      <c r="P10" s="4"/>
      <c r="Q10" s="21"/>
      <c r="R10" s="72" t="s">
        <v>1235</v>
      </c>
      <c r="S10" s="67"/>
      <c r="T10" s="67"/>
      <c r="U10" s="67"/>
      <c r="V10" s="67"/>
      <c r="W10" s="67"/>
      <c r="X10" s="192"/>
      <c r="Y10" s="68"/>
      <c r="Z10" s="65"/>
      <c r="AA10" s="65"/>
      <c r="AB10" s="65"/>
      <c r="AC10" s="65"/>
      <c r="AD10" s="65"/>
      <c r="AE10" s="65"/>
      <c r="AF10" s="65"/>
      <c r="AG10" s="65"/>
      <c r="AH10" s="65"/>
      <c r="AI10" s="65"/>
      <c r="AJ10" s="65"/>
      <c r="AK10" s="65"/>
      <c r="AL10" s="65"/>
      <c r="AM10" s="65"/>
      <c r="AN10" s="65"/>
      <c r="AO10" s="184"/>
      <c r="AP10" s="217"/>
      <c r="AQ10" s="35">
        <f>ROUND(L9*X12,0)</f>
        <v>754</v>
      </c>
      <c r="AR10" s="31"/>
    </row>
    <row r="11" spans="1:44" ht="14.25" customHeight="1" x14ac:dyDescent="0.15">
      <c r="A11" s="32">
        <v>22</v>
      </c>
      <c r="B11" s="32">
        <v>4344</v>
      </c>
      <c r="C11" s="34" t="s">
        <v>21716</v>
      </c>
      <c r="D11" s="73"/>
      <c r="E11" s="74"/>
      <c r="F11" s="74"/>
      <c r="G11" s="20"/>
      <c r="J11" s="187"/>
      <c r="L11" s="204"/>
      <c r="M11" s="187"/>
      <c r="N11" s="191"/>
      <c r="O11" s="191"/>
      <c r="P11" s="4"/>
      <c r="Q11" s="21"/>
      <c r="R11" s="54" t="s">
        <v>1237</v>
      </c>
      <c r="S11" s="53"/>
      <c r="T11" s="53"/>
      <c r="U11" s="53"/>
      <c r="V11" s="53"/>
      <c r="W11" s="53"/>
      <c r="X11" s="188"/>
      <c r="Y11" s="59"/>
      <c r="Z11" s="1091" t="s">
        <v>1229</v>
      </c>
      <c r="AA11" s="1092"/>
      <c r="AB11" s="1092"/>
      <c r="AC11" s="1092"/>
      <c r="AD11" s="1092"/>
      <c r="AE11" s="1093"/>
      <c r="AF11" s="67" t="s">
        <v>1230</v>
      </c>
      <c r="AG11" s="67"/>
      <c r="AH11" s="67"/>
      <c r="AI11" s="67"/>
      <c r="AJ11" s="67"/>
      <c r="AK11" s="67"/>
      <c r="AL11" s="67"/>
      <c r="AM11" s="67"/>
      <c r="AN11" s="67"/>
      <c r="AO11" s="65" t="s">
        <v>17</v>
      </c>
      <c r="AP11" s="164">
        <v>0.7</v>
      </c>
      <c r="AQ11" s="35">
        <f>ROUND(ROUND(L9*X12,0)*AP11,0)</f>
        <v>528</v>
      </c>
      <c r="AR11" s="31"/>
    </row>
    <row r="12" spans="1:44" ht="14.25" customHeight="1" x14ac:dyDescent="0.15">
      <c r="A12" s="32">
        <v>22</v>
      </c>
      <c r="B12" s="32" t="s">
        <v>1464</v>
      </c>
      <c r="C12" s="34" t="s">
        <v>21717</v>
      </c>
      <c r="D12" s="73"/>
      <c r="E12" s="74"/>
      <c r="F12" s="74"/>
      <c r="G12" s="20"/>
      <c r="J12" s="187"/>
      <c r="L12" s="204"/>
      <c r="M12" s="187"/>
      <c r="N12" s="191"/>
      <c r="O12" s="191"/>
      <c r="P12" s="4"/>
      <c r="Q12" s="21"/>
      <c r="R12" s="71"/>
      <c r="S12" s="71"/>
      <c r="T12" s="71"/>
      <c r="U12" s="71"/>
      <c r="V12" s="71"/>
      <c r="W12" s="23" t="s">
        <v>17</v>
      </c>
      <c r="X12" s="195">
        <v>0.96499999999999997</v>
      </c>
      <c r="Y12" s="207"/>
      <c r="Z12" s="1094"/>
      <c r="AA12" s="1095"/>
      <c r="AB12" s="1095"/>
      <c r="AC12" s="1095"/>
      <c r="AD12" s="1095"/>
      <c r="AE12" s="1096"/>
      <c r="AF12" s="67" t="s">
        <v>1233</v>
      </c>
      <c r="AG12" s="67"/>
      <c r="AH12" s="67"/>
      <c r="AI12" s="67"/>
      <c r="AJ12" s="67"/>
      <c r="AK12" s="67"/>
      <c r="AL12" s="67"/>
      <c r="AM12" s="67"/>
      <c r="AN12" s="67"/>
      <c r="AO12" s="65" t="s">
        <v>17</v>
      </c>
      <c r="AP12" s="164">
        <v>0.5</v>
      </c>
      <c r="AQ12" s="35">
        <f>ROUND(ROUND(L9*X12,0)*AP12,0)</f>
        <v>377</v>
      </c>
      <c r="AR12" s="31"/>
    </row>
    <row r="13" spans="1:44" ht="14.25" customHeight="1" x14ac:dyDescent="0.15">
      <c r="A13" s="32">
        <v>22</v>
      </c>
      <c r="B13" s="32">
        <v>4351</v>
      </c>
      <c r="C13" s="34" t="s">
        <v>21718</v>
      </c>
      <c r="D13" s="73"/>
      <c r="E13" s="74"/>
      <c r="F13" s="74"/>
      <c r="G13" s="47" t="s">
        <v>1467</v>
      </c>
      <c r="H13" s="40"/>
      <c r="I13" s="40"/>
      <c r="J13" s="184"/>
      <c r="K13" s="40"/>
      <c r="L13" s="185"/>
      <c r="M13" s="184"/>
      <c r="N13" s="206"/>
      <c r="O13" s="206"/>
      <c r="P13" s="40"/>
      <c r="Q13" s="41"/>
      <c r="R13" s="40"/>
      <c r="S13" s="65"/>
      <c r="T13" s="65"/>
      <c r="U13" s="65"/>
      <c r="V13" s="65"/>
      <c r="W13" s="65"/>
      <c r="X13" s="102"/>
      <c r="Y13" s="182"/>
      <c r="Z13" s="65"/>
      <c r="AA13" s="65"/>
      <c r="AB13" s="65"/>
      <c r="AC13" s="65"/>
      <c r="AD13" s="65"/>
      <c r="AE13" s="65"/>
      <c r="AF13" s="65"/>
      <c r="AG13" s="65"/>
      <c r="AH13" s="65"/>
      <c r="AI13" s="65"/>
      <c r="AJ13" s="65"/>
      <c r="AK13" s="65"/>
      <c r="AL13" s="65"/>
      <c r="AM13" s="65"/>
      <c r="AN13" s="65"/>
      <c r="AO13" s="184"/>
      <c r="AP13" s="185"/>
      <c r="AQ13" s="35">
        <f>ROUND(L15,0)</f>
        <v>714</v>
      </c>
      <c r="AR13" s="31"/>
    </row>
    <row r="14" spans="1:44" ht="14.25" customHeight="1" x14ac:dyDescent="0.15">
      <c r="A14" s="32">
        <v>22</v>
      </c>
      <c r="B14" s="32">
        <v>4352</v>
      </c>
      <c r="C14" s="34" t="s">
        <v>21719</v>
      </c>
      <c r="D14" s="73"/>
      <c r="E14" s="74"/>
      <c r="F14" s="74"/>
      <c r="G14" s="20"/>
      <c r="J14" s="187"/>
      <c r="L14" s="204"/>
      <c r="M14" s="187"/>
      <c r="P14" s="187"/>
      <c r="Q14" s="21"/>
      <c r="R14" s="4"/>
      <c r="S14" s="53"/>
      <c r="T14" s="53"/>
      <c r="U14" s="53"/>
      <c r="V14" s="53"/>
      <c r="W14" s="53"/>
      <c r="X14" s="188"/>
      <c r="Y14" s="59"/>
      <c r="Z14" s="1091" t="s">
        <v>1229</v>
      </c>
      <c r="AA14" s="1092"/>
      <c r="AB14" s="1092"/>
      <c r="AC14" s="1092"/>
      <c r="AD14" s="1092"/>
      <c r="AE14" s="1093"/>
      <c r="AF14" s="67" t="s">
        <v>1230</v>
      </c>
      <c r="AG14" s="67"/>
      <c r="AH14" s="67"/>
      <c r="AI14" s="67"/>
      <c r="AJ14" s="67"/>
      <c r="AK14" s="67"/>
      <c r="AL14" s="67"/>
      <c r="AM14" s="67"/>
      <c r="AN14" s="67"/>
      <c r="AO14" s="65" t="s">
        <v>17</v>
      </c>
      <c r="AP14" s="164">
        <v>0.7</v>
      </c>
      <c r="AQ14" s="35">
        <f>ROUND(L15*AP14,0)</f>
        <v>500</v>
      </c>
      <c r="AR14" s="31"/>
    </row>
    <row r="15" spans="1:44" ht="14.25" customHeight="1" x14ac:dyDescent="0.15">
      <c r="A15" s="32">
        <v>22</v>
      </c>
      <c r="B15" s="32" t="s">
        <v>1469</v>
      </c>
      <c r="C15" s="34" t="s">
        <v>21720</v>
      </c>
      <c r="D15" s="73"/>
      <c r="E15" s="74"/>
      <c r="F15" s="74"/>
      <c r="G15" s="20"/>
      <c r="J15" s="187"/>
      <c r="L15" s="189">
        <v>714</v>
      </c>
      <c r="M15" s="4" t="s">
        <v>21</v>
      </c>
      <c r="N15" s="191"/>
      <c r="O15" s="191"/>
      <c r="P15" s="4"/>
      <c r="Q15" s="21"/>
      <c r="R15" s="4"/>
      <c r="S15" s="53"/>
      <c r="T15" s="53"/>
      <c r="U15" s="53"/>
      <c r="V15" s="53"/>
      <c r="W15" s="53"/>
      <c r="X15" s="188"/>
      <c r="Y15" s="59"/>
      <c r="Z15" s="1094"/>
      <c r="AA15" s="1095"/>
      <c r="AB15" s="1095"/>
      <c r="AC15" s="1095"/>
      <c r="AD15" s="1095"/>
      <c r="AE15" s="1096"/>
      <c r="AF15" s="67" t="s">
        <v>1233</v>
      </c>
      <c r="AG15" s="67"/>
      <c r="AH15" s="67"/>
      <c r="AI15" s="67"/>
      <c r="AJ15" s="67"/>
      <c r="AK15" s="67"/>
      <c r="AL15" s="67"/>
      <c r="AM15" s="67"/>
      <c r="AN15" s="67"/>
      <c r="AO15" s="65" t="s">
        <v>17</v>
      </c>
      <c r="AP15" s="164">
        <v>0.5</v>
      </c>
      <c r="AQ15" s="35">
        <f>ROUND(L15*AP15,0)</f>
        <v>357</v>
      </c>
      <c r="AR15" s="31"/>
    </row>
    <row r="16" spans="1:44" ht="14.25" customHeight="1" x14ac:dyDescent="0.15">
      <c r="A16" s="32">
        <v>22</v>
      </c>
      <c r="B16" s="32">
        <v>4353</v>
      </c>
      <c r="C16" s="34" t="s">
        <v>21721</v>
      </c>
      <c r="D16" s="73"/>
      <c r="E16" s="74"/>
      <c r="F16" s="74"/>
      <c r="G16" s="20"/>
      <c r="J16" s="187"/>
      <c r="L16" s="204"/>
      <c r="M16" s="187"/>
      <c r="N16" s="191"/>
      <c r="O16" s="191"/>
      <c r="P16" s="4"/>
      <c r="Q16" s="21"/>
      <c r="R16" s="72" t="s">
        <v>1235</v>
      </c>
      <c r="S16" s="67"/>
      <c r="T16" s="67"/>
      <c r="U16" s="67"/>
      <c r="V16" s="67"/>
      <c r="W16" s="67"/>
      <c r="X16" s="192"/>
      <c r="Y16" s="68"/>
      <c r="Z16" s="65"/>
      <c r="AA16" s="65"/>
      <c r="AB16" s="65"/>
      <c r="AC16" s="65"/>
      <c r="AD16" s="65"/>
      <c r="AE16" s="65"/>
      <c r="AF16" s="65"/>
      <c r="AG16" s="65"/>
      <c r="AH16" s="65"/>
      <c r="AI16" s="65"/>
      <c r="AJ16" s="65"/>
      <c r="AK16" s="65"/>
      <c r="AL16" s="65"/>
      <c r="AM16" s="65"/>
      <c r="AN16" s="65"/>
      <c r="AO16" s="184"/>
      <c r="AP16" s="217"/>
      <c r="AQ16" s="35">
        <f>ROUND(L15*X18,0)</f>
        <v>689</v>
      </c>
      <c r="AR16" s="31"/>
    </row>
    <row r="17" spans="1:44" ht="14.25" customHeight="1" x14ac:dyDescent="0.15">
      <c r="A17" s="32">
        <v>22</v>
      </c>
      <c r="B17" s="32">
        <v>4354</v>
      </c>
      <c r="C17" s="34" t="s">
        <v>21722</v>
      </c>
      <c r="D17" s="73"/>
      <c r="E17" s="74"/>
      <c r="F17" s="74"/>
      <c r="G17" s="20"/>
      <c r="J17" s="187"/>
      <c r="L17" s="204"/>
      <c r="M17" s="187"/>
      <c r="N17" s="191"/>
      <c r="O17" s="191"/>
      <c r="P17" s="4"/>
      <c r="Q17" s="21"/>
      <c r="R17" s="54" t="s">
        <v>1237</v>
      </c>
      <c r="S17" s="53"/>
      <c r="T17" s="53"/>
      <c r="U17" s="53"/>
      <c r="V17" s="53"/>
      <c r="W17" s="53"/>
      <c r="X17" s="188"/>
      <c r="Y17" s="59"/>
      <c r="Z17" s="1091" t="s">
        <v>1229</v>
      </c>
      <c r="AA17" s="1092"/>
      <c r="AB17" s="1092"/>
      <c r="AC17" s="1092"/>
      <c r="AD17" s="1092"/>
      <c r="AE17" s="1093"/>
      <c r="AF17" s="67" t="s">
        <v>1230</v>
      </c>
      <c r="AG17" s="67"/>
      <c r="AH17" s="67"/>
      <c r="AI17" s="67"/>
      <c r="AJ17" s="67"/>
      <c r="AK17" s="67"/>
      <c r="AL17" s="67"/>
      <c r="AM17" s="67"/>
      <c r="AN17" s="67"/>
      <c r="AO17" s="65" t="s">
        <v>17</v>
      </c>
      <c r="AP17" s="164">
        <v>0.7</v>
      </c>
      <c r="AQ17" s="35">
        <f>ROUND(ROUND(L15*X18,0)*AP17,0)</f>
        <v>482</v>
      </c>
      <c r="AR17" s="31"/>
    </row>
    <row r="18" spans="1:44" ht="14.25" customHeight="1" x14ac:dyDescent="0.15">
      <c r="A18" s="32">
        <v>22</v>
      </c>
      <c r="B18" s="32" t="s">
        <v>1473</v>
      </c>
      <c r="C18" s="34" t="s">
        <v>21723</v>
      </c>
      <c r="D18" s="73"/>
      <c r="E18" s="74"/>
      <c r="F18" s="74"/>
      <c r="G18" s="20"/>
      <c r="J18" s="187"/>
      <c r="L18" s="204"/>
      <c r="M18" s="187"/>
      <c r="N18" s="191"/>
      <c r="O18" s="191"/>
      <c r="P18" s="4"/>
      <c r="Q18" s="21"/>
      <c r="R18" s="71"/>
      <c r="S18" s="71"/>
      <c r="T18" s="71"/>
      <c r="U18" s="71"/>
      <c r="V18" s="71"/>
      <c r="W18" s="23" t="s">
        <v>17</v>
      </c>
      <c r="X18" s="195">
        <v>0.96499999999999997</v>
      </c>
      <c r="Y18" s="207"/>
      <c r="Z18" s="1094"/>
      <c r="AA18" s="1095"/>
      <c r="AB18" s="1095"/>
      <c r="AC18" s="1095"/>
      <c r="AD18" s="1095"/>
      <c r="AE18" s="1096"/>
      <c r="AF18" s="67" t="s">
        <v>1233</v>
      </c>
      <c r="AG18" s="67"/>
      <c r="AH18" s="67"/>
      <c r="AI18" s="67"/>
      <c r="AJ18" s="67"/>
      <c r="AK18" s="67"/>
      <c r="AL18" s="67"/>
      <c r="AM18" s="67"/>
      <c r="AN18" s="67"/>
      <c r="AO18" s="65" t="s">
        <v>17</v>
      </c>
      <c r="AP18" s="164">
        <v>0.5</v>
      </c>
      <c r="AQ18" s="35">
        <f>ROUND(ROUND(L15*X18,0)*AP18,0)</f>
        <v>345</v>
      </c>
      <c r="AR18" s="31"/>
    </row>
    <row r="19" spans="1:44" ht="14.25" customHeight="1" x14ac:dyDescent="0.15">
      <c r="A19" s="32">
        <v>22</v>
      </c>
      <c r="B19" s="32">
        <v>4361</v>
      </c>
      <c r="C19" s="34" t="s">
        <v>21724</v>
      </c>
      <c r="D19" s="73"/>
      <c r="E19" s="74"/>
      <c r="F19" s="74"/>
      <c r="G19" s="47" t="s">
        <v>1476</v>
      </c>
      <c r="H19" s="40"/>
      <c r="I19" s="40"/>
      <c r="J19" s="184"/>
      <c r="K19" s="40"/>
      <c r="L19" s="185"/>
      <c r="M19" s="184"/>
      <c r="N19" s="206"/>
      <c r="O19" s="206"/>
      <c r="P19" s="40"/>
      <c r="Q19" s="41"/>
      <c r="R19" s="40"/>
      <c r="S19" s="65"/>
      <c r="T19" s="65"/>
      <c r="U19" s="65"/>
      <c r="V19" s="65"/>
      <c r="W19" s="65"/>
      <c r="X19" s="102"/>
      <c r="Y19" s="182"/>
      <c r="Z19" s="65"/>
      <c r="AA19" s="65"/>
      <c r="AB19" s="65"/>
      <c r="AC19" s="65"/>
      <c r="AD19" s="65"/>
      <c r="AE19" s="65"/>
      <c r="AF19" s="65"/>
      <c r="AG19" s="65"/>
      <c r="AH19" s="65"/>
      <c r="AI19" s="65"/>
      <c r="AJ19" s="65"/>
      <c r="AK19" s="65"/>
      <c r="AL19" s="65"/>
      <c r="AM19" s="65"/>
      <c r="AN19" s="65"/>
      <c r="AO19" s="184"/>
      <c r="AP19" s="185"/>
      <c r="AQ19" s="35">
        <f>ROUND(L21,0)</f>
        <v>678</v>
      </c>
      <c r="AR19" s="31"/>
    </row>
    <row r="20" spans="1:44" ht="14.25" customHeight="1" x14ac:dyDescent="0.15">
      <c r="A20" s="32">
        <v>22</v>
      </c>
      <c r="B20" s="32">
        <v>4362</v>
      </c>
      <c r="C20" s="34" t="s">
        <v>21725</v>
      </c>
      <c r="D20" s="73"/>
      <c r="E20" s="74"/>
      <c r="F20" s="74"/>
      <c r="G20" s="20"/>
      <c r="J20" s="187"/>
      <c r="L20" s="204"/>
      <c r="M20" s="187"/>
      <c r="P20" s="187"/>
      <c r="Q20" s="21"/>
      <c r="R20" s="4"/>
      <c r="S20" s="53"/>
      <c r="T20" s="53"/>
      <c r="U20" s="53"/>
      <c r="V20" s="53"/>
      <c r="W20" s="53"/>
      <c r="X20" s="188"/>
      <c r="Y20" s="59"/>
      <c r="Z20" s="1091" t="s">
        <v>1229</v>
      </c>
      <c r="AA20" s="1092"/>
      <c r="AB20" s="1092"/>
      <c r="AC20" s="1092"/>
      <c r="AD20" s="1092"/>
      <c r="AE20" s="1093"/>
      <c r="AF20" s="67" t="s">
        <v>1230</v>
      </c>
      <c r="AG20" s="67"/>
      <c r="AH20" s="67"/>
      <c r="AI20" s="67"/>
      <c r="AJ20" s="67"/>
      <c r="AK20" s="67"/>
      <c r="AL20" s="67"/>
      <c r="AM20" s="67"/>
      <c r="AN20" s="67"/>
      <c r="AO20" s="65" t="s">
        <v>17</v>
      </c>
      <c r="AP20" s="164">
        <v>0.7</v>
      </c>
      <c r="AQ20" s="35">
        <f>ROUND(L21*AP20,0)</f>
        <v>475</v>
      </c>
      <c r="AR20" s="31"/>
    </row>
    <row r="21" spans="1:44" ht="14.25" customHeight="1" x14ac:dyDescent="0.15">
      <c r="A21" s="32">
        <v>22</v>
      </c>
      <c r="B21" s="32" t="s">
        <v>1478</v>
      </c>
      <c r="C21" s="34" t="s">
        <v>21726</v>
      </c>
      <c r="D21" s="73"/>
      <c r="E21" s="74"/>
      <c r="F21" s="74"/>
      <c r="G21" s="20"/>
      <c r="J21" s="187"/>
      <c r="L21" s="189">
        <v>678</v>
      </c>
      <c r="M21" s="4" t="s">
        <v>21</v>
      </c>
      <c r="N21" s="191"/>
      <c r="O21" s="191"/>
      <c r="P21" s="4"/>
      <c r="Q21" s="21"/>
      <c r="R21" s="4"/>
      <c r="S21" s="53"/>
      <c r="T21" s="53"/>
      <c r="U21" s="53"/>
      <c r="V21" s="53"/>
      <c r="W21" s="53"/>
      <c r="X21" s="188"/>
      <c r="Y21" s="59"/>
      <c r="Z21" s="1094"/>
      <c r="AA21" s="1095"/>
      <c r="AB21" s="1095"/>
      <c r="AC21" s="1095"/>
      <c r="AD21" s="1095"/>
      <c r="AE21" s="1096"/>
      <c r="AF21" s="67" t="s">
        <v>1233</v>
      </c>
      <c r="AG21" s="67"/>
      <c r="AH21" s="67"/>
      <c r="AI21" s="67"/>
      <c r="AJ21" s="67"/>
      <c r="AK21" s="67"/>
      <c r="AL21" s="67"/>
      <c r="AM21" s="67"/>
      <c r="AN21" s="67"/>
      <c r="AO21" s="65" t="s">
        <v>17</v>
      </c>
      <c r="AP21" s="164">
        <v>0.5</v>
      </c>
      <c r="AQ21" s="35">
        <f>ROUND(L21*AP21,0)</f>
        <v>339</v>
      </c>
      <c r="AR21" s="31"/>
    </row>
    <row r="22" spans="1:44" ht="14.25" customHeight="1" x14ac:dyDescent="0.15">
      <c r="A22" s="32">
        <v>22</v>
      </c>
      <c r="B22" s="32">
        <v>4363</v>
      </c>
      <c r="C22" s="34" t="s">
        <v>21727</v>
      </c>
      <c r="D22" s="73"/>
      <c r="E22" s="74"/>
      <c r="F22" s="74"/>
      <c r="G22" s="20"/>
      <c r="J22" s="187"/>
      <c r="L22" s="204"/>
      <c r="M22" s="187"/>
      <c r="N22" s="191"/>
      <c r="O22" s="191"/>
      <c r="P22" s="4"/>
      <c r="Q22" s="21"/>
      <c r="R22" s="72" t="s">
        <v>1235</v>
      </c>
      <c r="S22" s="67"/>
      <c r="T22" s="67"/>
      <c r="U22" s="67"/>
      <c r="V22" s="67"/>
      <c r="W22" s="67"/>
      <c r="X22" s="192"/>
      <c r="Y22" s="68"/>
      <c r="Z22" s="65"/>
      <c r="AA22" s="65"/>
      <c r="AB22" s="65"/>
      <c r="AC22" s="65"/>
      <c r="AD22" s="65"/>
      <c r="AE22" s="65"/>
      <c r="AF22" s="65"/>
      <c r="AG22" s="65"/>
      <c r="AH22" s="65"/>
      <c r="AI22" s="65"/>
      <c r="AJ22" s="65"/>
      <c r="AK22" s="65"/>
      <c r="AL22" s="65"/>
      <c r="AM22" s="65"/>
      <c r="AN22" s="65"/>
      <c r="AO22" s="184"/>
      <c r="AP22" s="217"/>
      <c r="AQ22" s="35">
        <f>ROUND(L21*X24,0)</f>
        <v>654</v>
      </c>
      <c r="AR22" s="31"/>
    </row>
    <row r="23" spans="1:44" ht="14.25" customHeight="1" x14ac:dyDescent="0.15">
      <c r="A23" s="32">
        <v>22</v>
      </c>
      <c r="B23" s="32">
        <v>4364</v>
      </c>
      <c r="C23" s="34" t="s">
        <v>21728</v>
      </c>
      <c r="D23" s="73"/>
      <c r="E23" s="74"/>
      <c r="F23" s="74"/>
      <c r="G23" s="20"/>
      <c r="J23" s="187"/>
      <c r="L23" s="204"/>
      <c r="M23" s="187"/>
      <c r="N23" s="191"/>
      <c r="O23" s="191"/>
      <c r="P23" s="4"/>
      <c r="Q23" s="21"/>
      <c r="R23" s="54" t="s">
        <v>1237</v>
      </c>
      <c r="S23" s="53"/>
      <c r="T23" s="53"/>
      <c r="U23" s="53"/>
      <c r="V23" s="53"/>
      <c r="W23" s="53"/>
      <c r="X23" s="188"/>
      <c r="Y23" s="59"/>
      <c r="Z23" s="1091" t="s">
        <v>1229</v>
      </c>
      <c r="AA23" s="1092"/>
      <c r="AB23" s="1092"/>
      <c r="AC23" s="1092"/>
      <c r="AD23" s="1092"/>
      <c r="AE23" s="1093"/>
      <c r="AF23" s="67" t="s">
        <v>1230</v>
      </c>
      <c r="AG23" s="67"/>
      <c r="AH23" s="67"/>
      <c r="AI23" s="67"/>
      <c r="AJ23" s="67"/>
      <c r="AK23" s="67"/>
      <c r="AL23" s="67"/>
      <c r="AM23" s="67"/>
      <c r="AN23" s="67"/>
      <c r="AO23" s="65" t="s">
        <v>17</v>
      </c>
      <c r="AP23" s="164">
        <v>0.7</v>
      </c>
      <c r="AQ23" s="35">
        <f>ROUND(ROUND(L21*X24,0)*AP23,0)</f>
        <v>458</v>
      </c>
      <c r="AR23" s="31"/>
    </row>
    <row r="24" spans="1:44" ht="14.25" customHeight="1" x14ac:dyDescent="0.15">
      <c r="A24" s="32">
        <v>22</v>
      </c>
      <c r="B24" s="32" t="s">
        <v>1482</v>
      </c>
      <c r="C24" s="34" t="s">
        <v>21729</v>
      </c>
      <c r="D24" s="73"/>
      <c r="E24" s="74"/>
      <c r="F24" s="74"/>
      <c r="G24" s="20"/>
      <c r="J24" s="187"/>
      <c r="L24" s="204"/>
      <c r="M24" s="187"/>
      <c r="N24" s="191"/>
      <c r="O24" s="191"/>
      <c r="P24" s="4"/>
      <c r="Q24" s="21"/>
      <c r="R24" s="71"/>
      <c r="S24" s="71"/>
      <c r="T24" s="71"/>
      <c r="U24" s="71"/>
      <c r="V24" s="71"/>
      <c r="W24" s="23" t="s">
        <v>17</v>
      </c>
      <c r="X24" s="195">
        <v>0.96499999999999997</v>
      </c>
      <c r="Y24" s="207"/>
      <c r="Z24" s="1094"/>
      <c r="AA24" s="1095"/>
      <c r="AB24" s="1095"/>
      <c r="AC24" s="1095"/>
      <c r="AD24" s="1095"/>
      <c r="AE24" s="1096"/>
      <c r="AF24" s="67" t="s">
        <v>1233</v>
      </c>
      <c r="AG24" s="67"/>
      <c r="AH24" s="67"/>
      <c r="AI24" s="67"/>
      <c r="AJ24" s="67"/>
      <c r="AK24" s="67"/>
      <c r="AL24" s="67"/>
      <c r="AM24" s="67"/>
      <c r="AN24" s="67"/>
      <c r="AO24" s="65" t="s">
        <v>17</v>
      </c>
      <c r="AP24" s="164">
        <v>0.5</v>
      </c>
      <c r="AQ24" s="35">
        <f>ROUND(ROUND(L21*X24,0)*AP24,0)</f>
        <v>327</v>
      </c>
      <c r="AR24" s="31"/>
    </row>
    <row r="25" spans="1:44" ht="14.25" customHeight="1" x14ac:dyDescent="0.15">
      <c r="A25" s="32">
        <v>22</v>
      </c>
      <c r="B25" s="32">
        <v>4371</v>
      </c>
      <c r="C25" s="34" t="s">
        <v>21730</v>
      </c>
      <c r="D25" s="73"/>
      <c r="E25" s="74"/>
      <c r="F25" s="74"/>
      <c r="G25" s="47" t="s">
        <v>1485</v>
      </c>
      <c r="H25" s="40"/>
      <c r="I25" s="40"/>
      <c r="J25" s="184"/>
      <c r="K25" s="40"/>
      <c r="L25" s="185"/>
      <c r="M25" s="184"/>
      <c r="N25" s="206"/>
      <c r="O25" s="206"/>
      <c r="P25" s="40"/>
      <c r="Q25" s="41"/>
      <c r="R25" s="40"/>
      <c r="S25" s="65"/>
      <c r="T25" s="65"/>
      <c r="U25" s="65"/>
      <c r="V25" s="65"/>
      <c r="W25" s="65"/>
      <c r="X25" s="102"/>
      <c r="Y25" s="182"/>
      <c r="Z25" s="65"/>
      <c r="AA25" s="65"/>
      <c r="AB25" s="65"/>
      <c r="AC25" s="65"/>
      <c r="AD25" s="65"/>
      <c r="AE25" s="65"/>
      <c r="AF25" s="65"/>
      <c r="AG25" s="65"/>
      <c r="AH25" s="65"/>
      <c r="AI25" s="65"/>
      <c r="AJ25" s="65"/>
      <c r="AK25" s="65"/>
      <c r="AL25" s="65"/>
      <c r="AM25" s="65"/>
      <c r="AN25" s="65"/>
      <c r="AO25" s="184"/>
      <c r="AP25" s="185"/>
      <c r="AQ25" s="35">
        <f>ROUND(L27,0)</f>
        <v>648</v>
      </c>
      <c r="AR25" s="31"/>
    </row>
    <row r="26" spans="1:44" ht="14.25" customHeight="1" x14ac:dyDescent="0.15">
      <c r="A26" s="32">
        <v>22</v>
      </c>
      <c r="B26" s="32">
        <v>4372</v>
      </c>
      <c r="C26" s="34" t="s">
        <v>21731</v>
      </c>
      <c r="D26" s="73"/>
      <c r="E26" s="74"/>
      <c r="F26" s="74"/>
      <c r="G26" s="20"/>
      <c r="J26" s="187"/>
      <c r="L26" s="204"/>
      <c r="M26" s="187"/>
      <c r="P26" s="187"/>
      <c r="Q26" s="21"/>
      <c r="R26" s="4"/>
      <c r="S26" s="53"/>
      <c r="T26" s="53"/>
      <c r="U26" s="53"/>
      <c r="V26" s="53"/>
      <c r="W26" s="53"/>
      <c r="X26" s="188"/>
      <c r="Y26" s="59"/>
      <c r="Z26" s="1091" t="s">
        <v>1229</v>
      </c>
      <c r="AA26" s="1092"/>
      <c r="AB26" s="1092"/>
      <c r="AC26" s="1092"/>
      <c r="AD26" s="1092"/>
      <c r="AE26" s="1093"/>
      <c r="AF26" s="67" t="s">
        <v>1230</v>
      </c>
      <c r="AG26" s="67"/>
      <c r="AH26" s="67"/>
      <c r="AI26" s="67"/>
      <c r="AJ26" s="67"/>
      <c r="AK26" s="67"/>
      <c r="AL26" s="67"/>
      <c r="AM26" s="67"/>
      <c r="AN26" s="67"/>
      <c r="AO26" s="65" t="s">
        <v>17</v>
      </c>
      <c r="AP26" s="164">
        <v>0.7</v>
      </c>
      <c r="AQ26" s="35">
        <f>ROUND(L27*AP26,0)</f>
        <v>454</v>
      </c>
      <c r="AR26" s="31"/>
    </row>
    <row r="27" spans="1:44" ht="14.25" customHeight="1" x14ac:dyDescent="0.15">
      <c r="A27" s="32">
        <v>22</v>
      </c>
      <c r="B27" s="32" t="s">
        <v>1487</v>
      </c>
      <c r="C27" s="34" t="s">
        <v>21732</v>
      </c>
      <c r="D27" s="73"/>
      <c r="E27" s="74"/>
      <c r="F27" s="74"/>
      <c r="G27" s="20"/>
      <c r="J27" s="187"/>
      <c r="L27" s="189">
        <v>648</v>
      </c>
      <c r="M27" s="4" t="s">
        <v>21</v>
      </c>
      <c r="N27" s="191"/>
      <c r="O27" s="191"/>
      <c r="P27" s="4"/>
      <c r="Q27" s="21"/>
      <c r="R27" s="4"/>
      <c r="S27" s="53"/>
      <c r="T27" s="53"/>
      <c r="U27" s="53"/>
      <c r="V27" s="53"/>
      <c r="W27" s="53"/>
      <c r="X27" s="188"/>
      <c r="Y27" s="59"/>
      <c r="Z27" s="1094"/>
      <c r="AA27" s="1095"/>
      <c r="AB27" s="1095"/>
      <c r="AC27" s="1095"/>
      <c r="AD27" s="1095"/>
      <c r="AE27" s="1096"/>
      <c r="AF27" s="67" t="s">
        <v>1233</v>
      </c>
      <c r="AG27" s="67"/>
      <c r="AH27" s="67"/>
      <c r="AI27" s="67"/>
      <c r="AJ27" s="67"/>
      <c r="AK27" s="67"/>
      <c r="AL27" s="67"/>
      <c r="AM27" s="67"/>
      <c r="AN27" s="67"/>
      <c r="AO27" s="65" t="s">
        <v>17</v>
      </c>
      <c r="AP27" s="164">
        <v>0.5</v>
      </c>
      <c r="AQ27" s="35">
        <f>ROUND(L27*AP27,0)</f>
        <v>324</v>
      </c>
      <c r="AR27" s="31"/>
    </row>
    <row r="28" spans="1:44" ht="14.25" customHeight="1" x14ac:dyDescent="0.15">
      <c r="A28" s="32">
        <v>22</v>
      </c>
      <c r="B28" s="32">
        <v>4373</v>
      </c>
      <c r="C28" s="34" t="s">
        <v>21733</v>
      </c>
      <c r="D28" s="73"/>
      <c r="E28" s="74"/>
      <c r="F28" s="74"/>
      <c r="G28" s="20"/>
      <c r="J28" s="187"/>
      <c r="L28" s="204"/>
      <c r="M28" s="187"/>
      <c r="N28" s="191"/>
      <c r="O28" s="191"/>
      <c r="P28" s="4"/>
      <c r="Q28" s="21"/>
      <c r="R28" s="72" t="s">
        <v>1235</v>
      </c>
      <c r="S28" s="67"/>
      <c r="T28" s="67"/>
      <c r="U28" s="67"/>
      <c r="V28" s="67"/>
      <c r="W28" s="67"/>
      <c r="X28" s="192"/>
      <c r="Y28" s="68"/>
      <c r="Z28" s="65"/>
      <c r="AA28" s="65"/>
      <c r="AB28" s="65"/>
      <c r="AC28" s="65"/>
      <c r="AD28" s="65"/>
      <c r="AE28" s="65"/>
      <c r="AF28" s="65"/>
      <c r="AG28" s="65"/>
      <c r="AH28" s="65"/>
      <c r="AI28" s="65"/>
      <c r="AJ28" s="65"/>
      <c r="AK28" s="65"/>
      <c r="AL28" s="65"/>
      <c r="AM28" s="65"/>
      <c r="AN28" s="65"/>
      <c r="AO28" s="184"/>
      <c r="AP28" s="217"/>
      <c r="AQ28" s="35">
        <f>ROUND(L27*X30,0)</f>
        <v>625</v>
      </c>
      <c r="AR28" s="31"/>
    </row>
    <row r="29" spans="1:44" ht="14.25" customHeight="1" x14ac:dyDescent="0.15">
      <c r="A29" s="32">
        <v>22</v>
      </c>
      <c r="B29" s="32">
        <v>4374</v>
      </c>
      <c r="C29" s="34" t="s">
        <v>21734</v>
      </c>
      <c r="D29" s="73"/>
      <c r="E29" s="74"/>
      <c r="F29" s="74"/>
      <c r="G29" s="20"/>
      <c r="J29" s="187"/>
      <c r="L29" s="204"/>
      <c r="M29" s="187"/>
      <c r="N29" s="191"/>
      <c r="O29" s="191"/>
      <c r="P29" s="4"/>
      <c r="Q29" s="21"/>
      <c r="R29" s="54" t="s">
        <v>1237</v>
      </c>
      <c r="S29" s="53"/>
      <c r="T29" s="53"/>
      <c r="U29" s="53"/>
      <c r="V29" s="53"/>
      <c r="W29" s="53"/>
      <c r="X29" s="188"/>
      <c r="Y29" s="59"/>
      <c r="Z29" s="1091" t="s">
        <v>1229</v>
      </c>
      <c r="AA29" s="1092"/>
      <c r="AB29" s="1092"/>
      <c r="AC29" s="1092"/>
      <c r="AD29" s="1092"/>
      <c r="AE29" s="1093"/>
      <c r="AF29" s="67" t="s">
        <v>1230</v>
      </c>
      <c r="AG29" s="67"/>
      <c r="AH29" s="67"/>
      <c r="AI29" s="67"/>
      <c r="AJ29" s="67"/>
      <c r="AK29" s="67"/>
      <c r="AL29" s="67"/>
      <c r="AM29" s="67"/>
      <c r="AN29" s="67"/>
      <c r="AO29" s="65" t="s">
        <v>17</v>
      </c>
      <c r="AP29" s="164">
        <v>0.7</v>
      </c>
      <c r="AQ29" s="35">
        <f>ROUND(ROUND(L27*X30,0)*AP29,0)</f>
        <v>438</v>
      </c>
      <c r="AR29" s="31"/>
    </row>
    <row r="30" spans="1:44" ht="14.25" customHeight="1" x14ac:dyDescent="0.15">
      <c r="A30" s="32">
        <v>22</v>
      </c>
      <c r="B30" s="32" t="s">
        <v>1491</v>
      </c>
      <c r="C30" s="34" t="s">
        <v>21735</v>
      </c>
      <c r="D30" s="73"/>
      <c r="E30" s="74"/>
      <c r="F30" s="74"/>
      <c r="G30" s="20"/>
      <c r="J30" s="187"/>
      <c r="L30" s="204"/>
      <c r="M30" s="187"/>
      <c r="N30" s="191"/>
      <c r="O30" s="191"/>
      <c r="P30" s="4"/>
      <c r="Q30" s="21"/>
      <c r="R30" s="71"/>
      <c r="S30" s="71"/>
      <c r="T30" s="71"/>
      <c r="U30" s="71"/>
      <c r="V30" s="71"/>
      <c r="W30" s="23" t="s">
        <v>17</v>
      </c>
      <c r="X30" s="195">
        <v>0.96499999999999997</v>
      </c>
      <c r="Y30" s="207"/>
      <c r="Z30" s="1094"/>
      <c r="AA30" s="1095"/>
      <c r="AB30" s="1095"/>
      <c r="AC30" s="1095"/>
      <c r="AD30" s="1095"/>
      <c r="AE30" s="1096"/>
      <c r="AF30" s="67" t="s">
        <v>1233</v>
      </c>
      <c r="AG30" s="67"/>
      <c r="AH30" s="67"/>
      <c r="AI30" s="67"/>
      <c r="AJ30" s="67"/>
      <c r="AK30" s="67"/>
      <c r="AL30" s="67"/>
      <c r="AM30" s="67"/>
      <c r="AN30" s="67"/>
      <c r="AO30" s="65" t="s">
        <v>17</v>
      </c>
      <c r="AP30" s="164">
        <v>0.5</v>
      </c>
      <c r="AQ30" s="35">
        <f>ROUND(ROUND(L27*X30,0)*AP30,0)</f>
        <v>313</v>
      </c>
      <c r="AR30" s="31"/>
    </row>
    <row r="31" spans="1:44" ht="14.25" customHeight="1" x14ac:dyDescent="0.15">
      <c r="A31" s="32">
        <v>22</v>
      </c>
      <c r="B31" s="32">
        <v>4381</v>
      </c>
      <c r="C31" s="34" t="s">
        <v>21736</v>
      </c>
      <c r="D31" s="73"/>
      <c r="E31" s="74"/>
      <c r="F31" s="74"/>
      <c r="G31" s="47" t="s">
        <v>1494</v>
      </c>
      <c r="H31" s="40"/>
      <c r="I31" s="40"/>
      <c r="J31" s="184"/>
      <c r="K31" s="40"/>
      <c r="L31" s="185"/>
      <c r="M31" s="184"/>
      <c r="N31" s="206"/>
      <c r="O31" s="206"/>
      <c r="P31" s="40"/>
      <c r="Q31" s="41"/>
      <c r="R31" s="40"/>
      <c r="S31" s="65"/>
      <c r="T31" s="65"/>
      <c r="U31" s="65"/>
      <c r="V31" s="65"/>
      <c r="W31" s="65"/>
      <c r="X31" s="102"/>
      <c r="Y31" s="182"/>
      <c r="Z31" s="65"/>
      <c r="AA31" s="65"/>
      <c r="AB31" s="65"/>
      <c r="AC31" s="65"/>
      <c r="AD31" s="65"/>
      <c r="AE31" s="65"/>
      <c r="AF31" s="65"/>
      <c r="AG31" s="65"/>
      <c r="AH31" s="65"/>
      <c r="AI31" s="65"/>
      <c r="AJ31" s="65"/>
      <c r="AK31" s="65"/>
      <c r="AL31" s="65"/>
      <c r="AM31" s="65"/>
      <c r="AN31" s="65"/>
      <c r="AO31" s="184"/>
      <c r="AP31" s="185"/>
      <c r="AQ31" s="35">
        <f>ROUND(L33,0)</f>
        <v>618</v>
      </c>
      <c r="AR31" s="31"/>
    </row>
    <row r="32" spans="1:44" ht="14.25" customHeight="1" x14ac:dyDescent="0.15">
      <c r="A32" s="32">
        <v>22</v>
      </c>
      <c r="B32" s="32">
        <v>4382</v>
      </c>
      <c r="C32" s="34" t="s">
        <v>21737</v>
      </c>
      <c r="D32" s="73"/>
      <c r="E32" s="74"/>
      <c r="F32" s="74"/>
      <c r="G32" s="20"/>
      <c r="J32" s="187"/>
      <c r="L32" s="204"/>
      <c r="M32" s="187"/>
      <c r="P32" s="187"/>
      <c r="Q32" s="21"/>
      <c r="R32" s="4"/>
      <c r="S32" s="53"/>
      <c r="T32" s="53"/>
      <c r="U32" s="53"/>
      <c r="V32" s="53"/>
      <c r="W32" s="53"/>
      <c r="X32" s="188"/>
      <c r="Y32" s="59"/>
      <c r="Z32" s="1091" t="s">
        <v>1229</v>
      </c>
      <c r="AA32" s="1092"/>
      <c r="AB32" s="1092"/>
      <c r="AC32" s="1092"/>
      <c r="AD32" s="1092"/>
      <c r="AE32" s="1093"/>
      <c r="AF32" s="67" t="s">
        <v>1230</v>
      </c>
      <c r="AG32" s="67"/>
      <c r="AH32" s="67"/>
      <c r="AI32" s="67"/>
      <c r="AJ32" s="67"/>
      <c r="AK32" s="67"/>
      <c r="AL32" s="67"/>
      <c r="AM32" s="67"/>
      <c r="AN32" s="67"/>
      <c r="AO32" s="65" t="s">
        <v>17</v>
      </c>
      <c r="AP32" s="164">
        <v>0.7</v>
      </c>
      <c r="AQ32" s="35">
        <f>ROUND(L33*AP32,0)</f>
        <v>433</v>
      </c>
      <c r="AR32" s="31"/>
    </row>
    <row r="33" spans="1:44" ht="14.25" customHeight="1" x14ac:dyDescent="0.15">
      <c r="A33" s="32">
        <v>22</v>
      </c>
      <c r="B33" s="32" t="s">
        <v>1496</v>
      </c>
      <c r="C33" s="34" t="s">
        <v>21738</v>
      </c>
      <c r="D33" s="73"/>
      <c r="E33" s="74"/>
      <c r="F33" s="74"/>
      <c r="G33" s="20"/>
      <c r="J33" s="187"/>
      <c r="L33" s="189">
        <v>618</v>
      </c>
      <c r="M33" s="4" t="s">
        <v>21</v>
      </c>
      <c r="N33" s="191"/>
      <c r="O33" s="191"/>
      <c r="P33" s="4"/>
      <c r="Q33" s="21"/>
      <c r="R33" s="4"/>
      <c r="S33" s="53"/>
      <c r="T33" s="53"/>
      <c r="U33" s="53"/>
      <c r="V33" s="53"/>
      <c r="W33" s="53"/>
      <c r="X33" s="188"/>
      <c r="Y33" s="59"/>
      <c r="Z33" s="1094"/>
      <c r="AA33" s="1095"/>
      <c r="AB33" s="1095"/>
      <c r="AC33" s="1095"/>
      <c r="AD33" s="1095"/>
      <c r="AE33" s="1096"/>
      <c r="AF33" s="67" t="s">
        <v>1233</v>
      </c>
      <c r="AG33" s="67"/>
      <c r="AH33" s="67"/>
      <c r="AI33" s="67"/>
      <c r="AJ33" s="67"/>
      <c r="AK33" s="67"/>
      <c r="AL33" s="67"/>
      <c r="AM33" s="67"/>
      <c r="AN33" s="67"/>
      <c r="AO33" s="65" t="s">
        <v>17</v>
      </c>
      <c r="AP33" s="164">
        <v>0.5</v>
      </c>
      <c r="AQ33" s="35">
        <f>ROUND(L33*AP33,0)</f>
        <v>309</v>
      </c>
      <c r="AR33" s="31"/>
    </row>
    <row r="34" spans="1:44" ht="14.25" customHeight="1" x14ac:dyDescent="0.15">
      <c r="A34" s="32">
        <v>22</v>
      </c>
      <c r="B34" s="32">
        <v>4383</v>
      </c>
      <c r="C34" s="34" t="s">
        <v>21739</v>
      </c>
      <c r="D34" s="73"/>
      <c r="E34" s="74"/>
      <c r="F34" s="74"/>
      <c r="G34" s="20"/>
      <c r="J34" s="187"/>
      <c r="L34" s="204"/>
      <c r="M34" s="187"/>
      <c r="N34" s="191"/>
      <c r="O34" s="191"/>
      <c r="P34" s="4"/>
      <c r="Q34" s="21"/>
      <c r="R34" s="67" t="s">
        <v>1235</v>
      </c>
      <c r="S34" s="67"/>
      <c r="T34" s="67"/>
      <c r="U34" s="67"/>
      <c r="V34" s="67"/>
      <c r="W34" s="67"/>
      <c r="X34" s="192"/>
      <c r="Y34" s="68"/>
      <c r="Z34" s="65"/>
      <c r="AA34" s="65"/>
      <c r="AB34" s="65"/>
      <c r="AC34" s="65"/>
      <c r="AD34" s="65"/>
      <c r="AE34" s="65"/>
      <c r="AF34" s="65"/>
      <c r="AG34" s="65"/>
      <c r="AH34" s="65"/>
      <c r="AI34" s="65"/>
      <c r="AJ34" s="65"/>
      <c r="AK34" s="65"/>
      <c r="AL34" s="65"/>
      <c r="AM34" s="65"/>
      <c r="AN34" s="65"/>
      <c r="AO34" s="184"/>
      <c r="AP34" s="217"/>
      <c r="AQ34" s="35">
        <f>ROUND(L33*X36,0)</f>
        <v>596</v>
      </c>
      <c r="AR34" s="31"/>
    </row>
    <row r="35" spans="1:44" ht="14.25" customHeight="1" x14ac:dyDescent="0.15">
      <c r="A35" s="32">
        <v>22</v>
      </c>
      <c r="B35" s="32">
        <v>4384</v>
      </c>
      <c r="C35" s="34" t="s">
        <v>21740</v>
      </c>
      <c r="D35" s="73"/>
      <c r="E35" s="74"/>
      <c r="F35" s="74"/>
      <c r="G35" s="20"/>
      <c r="J35" s="187"/>
      <c r="L35" s="204"/>
      <c r="M35" s="187"/>
      <c r="N35" s="191"/>
      <c r="O35" s="191"/>
      <c r="P35" s="4"/>
      <c r="Q35" s="21"/>
      <c r="R35" s="53" t="s">
        <v>1237</v>
      </c>
      <c r="S35" s="53"/>
      <c r="T35" s="53"/>
      <c r="U35" s="53"/>
      <c r="V35" s="53"/>
      <c r="W35" s="53"/>
      <c r="X35" s="188"/>
      <c r="Y35" s="59"/>
      <c r="Z35" s="1091" t="s">
        <v>1229</v>
      </c>
      <c r="AA35" s="1092"/>
      <c r="AB35" s="1092"/>
      <c r="AC35" s="1092"/>
      <c r="AD35" s="1092"/>
      <c r="AE35" s="1093"/>
      <c r="AF35" s="67" t="s">
        <v>1230</v>
      </c>
      <c r="AG35" s="67"/>
      <c r="AH35" s="67"/>
      <c r="AI35" s="67"/>
      <c r="AJ35" s="67"/>
      <c r="AK35" s="67"/>
      <c r="AL35" s="67"/>
      <c r="AM35" s="67"/>
      <c r="AN35" s="67"/>
      <c r="AO35" s="65" t="s">
        <v>17</v>
      </c>
      <c r="AP35" s="164">
        <v>0.7</v>
      </c>
      <c r="AQ35" s="35">
        <f>ROUND(ROUND(L33*X36,0)*AP35,0)</f>
        <v>417</v>
      </c>
      <c r="AR35" s="31"/>
    </row>
    <row r="36" spans="1:44" ht="14.25" customHeight="1" x14ac:dyDescent="0.15">
      <c r="A36" s="32">
        <v>22</v>
      </c>
      <c r="B36" s="32" t="s">
        <v>1500</v>
      </c>
      <c r="C36" s="34" t="s">
        <v>21741</v>
      </c>
      <c r="D36" s="73"/>
      <c r="E36" s="74"/>
      <c r="F36" s="74"/>
      <c r="G36" s="20"/>
      <c r="J36" s="187"/>
      <c r="L36" s="204"/>
      <c r="M36" s="187"/>
      <c r="N36" s="191"/>
      <c r="O36" s="191"/>
      <c r="P36" s="4"/>
      <c r="Q36" s="21"/>
      <c r="R36" s="71"/>
      <c r="S36" s="71"/>
      <c r="T36" s="71"/>
      <c r="U36" s="71"/>
      <c r="V36" s="71"/>
      <c r="W36" s="23" t="s">
        <v>17</v>
      </c>
      <c r="X36" s="195">
        <v>0.96499999999999997</v>
      </c>
      <c r="Y36" s="207"/>
      <c r="Z36" s="1094"/>
      <c r="AA36" s="1095"/>
      <c r="AB36" s="1095"/>
      <c r="AC36" s="1095"/>
      <c r="AD36" s="1095"/>
      <c r="AE36" s="1096"/>
      <c r="AF36" s="67" t="s">
        <v>1233</v>
      </c>
      <c r="AG36" s="67"/>
      <c r="AH36" s="67"/>
      <c r="AI36" s="67"/>
      <c r="AJ36" s="67"/>
      <c r="AK36" s="67"/>
      <c r="AL36" s="67"/>
      <c r="AM36" s="67"/>
      <c r="AN36" s="67"/>
      <c r="AO36" s="65" t="s">
        <v>17</v>
      </c>
      <c r="AP36" s="164">
        <v>0.5</v>
      </c>
      <c r="AQ36" s="35">
        <f>ROUND(ROUND(L33*X36,0)*AP36,0)</f>
        <v>298</v>
      </c>
      <c r="AR36" s="31"/>
    </row>
    <row r="37" spans="1:44" ht="14.25" customHeight="1" x14ac:dyDescent="0.15">
      <c r="A37" s="32">
        <v>22</v>
      </c>
      <c r="B37" s="32">
        <v>4391</v>
      </c>
      <c r="C37" s="34" t="s">
        <v>21742</v>
      </c>
      <c r="D37" s="73"/>
      <c r="E37" s="74"/>
      <c r="F37" s="74"/>
      <c r="G37" s="47" t="s">
        <v>1503</v>
      </c>
      <c r="H37" s="40"/>
      <c r="I37" s="40"/>
      <c r="J37" s="184"/>
      <c r="K37" s="40"/>
      <c r="L37" s="185"/>
      <c r="M37" s="184"/>
      <c r="N37" s="206"/>
      <c r="O37" s="206"/>
      <c r="P37" s="40"/>
      <c r="Q37" s="41"/>
      <c r="R37" s="40"/>
      <c r="S37" s="65"/>
      <c r="T37" s="65"/>
      <c r="U37" s="65"/>
      <c r="V37" s="65"/>
      <c r="W37" s="65"/>
      <c r="X37" s="102"/>
      <c r="Y37" s="182"/>
      <c r="Z37" s="65"/>
      <c r="AA37" s="65"/>
      <c r="AB37" s="65"/>
      <c r="AC37" s="65"/>
      <c r="AD37" s="65"/>
      <c r="AE37" s="65"/>
      <c r="AF37" s="65"/>
      <c r="AG37" s="65"/>
      <c r="AH37" s="65"/>
      <c r="AI37" s="65"/>
      <c r="AJ37" s="65"/>
      <c r="AK37" s="65"/>
      <c r="AL37" s="65"/>
      <c r="AM37" s="65"/>
      <c r="AN37" s="65"/>
      <c r="AO37" s="184"/>
      <c r="AP37" s="185"/>
      <c r="AQ37" s="35">
        <f>ROUND(L39,0)</f>
        <v>589</v>
      </c>
      <c r="AR37" s="31"/>
    </row>
    <row r="38" spans="1:44" ht="14.25" customHeight="1" x14ac:dyDescent="0.15">
      <c r="A38" s="32">
        <v>22</v>
      </c>
      <c r="B38" s="32">
        <v>4392</v>
      </c>
      <c r="C38" s="34" t="s">
        <v>21743</v>
      </c>
      <c r="D38" s="73"/>
      <c r="E38" s="74"/>
      <c r="F38" s="74"/>
      <c r="G38" s="20"/>
      <c r="J38" s="187"/>
      <c r="L38" s="204"/>
      <c r="M38" s="187"/>
      <c r="P38" s="187"/>
      <c r="Q38" s="21"/>
      <c r="R38" s="4"/>
      <c r="S38" s="53"/>
      <c r="T38" s="53"/>
      <c r="U38" s="53"/>
      <c r="V38" s="53"/>
      <c r="W38" s="53"/>
      <c r="X38" s="188"/>
      <c r="Y38" s="59"/>
      <c r="Z38" s="1091" t="s">
        <v>1229</v>
      </c>
      <c r="AA38" s="1092"/>
      <c r="AB38" s="1092"/>
      <c r="AC38" s="1092"/>
      <c r="AD38" s="1092"/>
      <c r="AE38" s="1093"/>
      <c r="AF38" s="67" t="s">
        <v>1230</v>
      </c>
      <c r="AG38" s="67"/>
      <c r="AH38" s="67"/>
      <c r="AI38" s="67"/>
      <c r="AJ38" s="67"/>
      <c r="AK38" s="67"/>
      <c r="AL38" s="67"/>
      <c r="AM38" s="67"/>
      <c r="AN38" s="67"/>
      <c r="AO38" s="65" t="s">
        <v>17</v>
      </c>
      <c r="AP38" s="164">
        <v>0.7</v>
      </c>
      <c r="AQ38" s="35">
        <f>ROUND(L39*AP38,0)</f>
        <v>412</v>
      </c>
      <c r="AR38" s="31"/>
    </row>
    <row r="39" spans="1:44" ht="14.25" customHeight="1" x14ac:dyDescent="0.15">
      <c r="A39" s="32">
        <v>22</v>
      </c>
      <c r="B39" s="32" t="s">
        <v>1505</v>
      </c>
      <c r="C39" s="34" t="s">
        <v>21744</v>
      </c>
      <c r="D39" s="73"/>
      <c r="E39" s="74"/>
      <c r="F39" s="74"/>
      <c r="G39" s="20"/>
      <c r="J39" s="187"/>
      <c r="L39" s="189">
        <v>589</v>
      </c>
      <c r="M39" s="4" t="s">
        <v>21</v>
      </c>
      <c r="N39" s="191"/>
      <c r="O39" s="191"/>
      <c r="P39" s="4"/>
      <c r="Q39" s="21"/>
      <c r="R39" s="4"/>
      <c r="S39" s="53"/>
      <c r="T39" s="53"/>
      <c r="U39" s="53"/>
      <c r="V39" s="53"/>
      <c r="W39" s="53"/>
      <c r="X39" s="188"/>
      <c r="Y39" s="59"/>
      <c r="Z39" s="1094"/>
      <c r="AA39" s="1095"/>
      <c r="AB39" s="1095"/>
      <c r="AC39" s="1095"/>
      <c r="AD39" s="1095"/>
      <c r="AE39" s="1096"/>
      <c r="AF39" s="67" t="s">
        <v>1233</v>
      </c>
      <c r="AG39" s="67"/>
      <c r="AH39" s="67"/>
      <c r="AI39" s="67"/>
      <c r="AJ39" s="67"/>
      <c r="AK39" s="67"/>
      <c r="AL39" s="67"/>
      <c r="AM39" s="67"/>
      <c r="AN39" s="67"/>
      <c r="AO39" s="65" t="s">
        <v>17</v>
      </c>
      <c r="AP39" s="164">
        <v>0.5</v>
      </c>
      <c r="AQ39" s="35">
        <f>ROUND(L39*AP39,0)</f>
        <v>295</v>
      </c>
      <c r="AR39" s="31"/>
    </row>
    <row r="40" spans="1:44" ht="14.25" customHeight="1" x14ac:dyDescent="0.15">
      <c r="A40" s="32">
        <v>22</v>
      </c>
      <c r="B40" s="32">
        <v>4393</v>
      </c>
      <c r="C40" s="34" t="s">
        <v>21745</v>
      </c>
      <c r="D40" s="73"/>
      <c r="E40" s="74"/>
      <c r="F40" s="74"/>
      <c r="G40" s="20"/>
      <c r="J40" s="187"/>
      <c r="L40" s="204"/>
      <c r="M40" s="187"/>
      <c r="N40" s="191"/>
      <c r="O40" s="191"/>
      <c r="P40" s="4"/>
      <c r="Q40" s="21"/>
      <c r="R40" s="67" t="s">
        <v>1235</v>
      </c>
      <c r="S40" s="67"/>
      <c r="T40" s="67"/>
      <c r="U40" s="67"/>
      <c r="V40" s="67"/>
      <c r="W40" s="67"/>
      <c r="X40" s="192"/>
      <c r="Y40" s="68"/>
      <c r="Z40" s="65"/>
      <c r="AA40" s="65"/>
      <c r="AB40" s="65"/>
      <c r="AC40" s="65"/>
      <c r="AD40" s="65"/>
      <c r="AE40" s="65"/>
      <c r="AF40" s="65"/>
      <c r="AG40" s="65"/>
      <c r="AH40" s="65"/>
      <c r="AI40" s="65"/>
      <c r="AJ40" s="65"/>
      <c r="AK40" s="65"/>
      <c r="AL40" s="65"/>
      <c r="AM40" s="65"/>
      <c r="AN40" s="65"/>
      <c r="AO40" s="184"/>
      <c r="AP40" s="217"/>
      <c r="AQ40" s="35">
        <f>ROUND(L39*X42,0)</f>
        <v>568</v>
      </c>
      <c r="AR40" s="31"/>
    </row>
    <row r="41" spans="1:44" ht="14.25" customHeight="1" x14ac:dyDescent="0.15">
      <c r="A41" s="32">
        <v>22</v>
      </c>
      <c r="B41" s="32">
        <v>4394</v>
      </c>
      <c r="C41" s="34" t="s">
        <v>21746</v>
      </c>
      <c r="D41" s="73"/>
      <c r="E41" s="74"/>
      <c r="F41" s="74"/>
      <c r="G41" s="20"/>
      <c r="J41" s="187"/>
      <c r="L41" s="204"/>
      <c r="M41" s="187"/>
      <c r="N41" s="191"/>
      <c r="O41" s="191"/>
      <c r="P41" s="4"/>
      <c r="Q41" s="21"/>
      <c r="R41" s="53" t="s">
        <v>1237</v>
      </c>
      <c r="S41" s="53"/>
      <c r="T41" s="53"/>
      <c r="U41" s="53"/>
      <c r="V41" s="53"/>
      <c r="W41" s="53"/>
      <c r="X41" s="188"/>
      <c r="Y41" s="59"/>
      <c r="Z41" s="1091" t="s">
        <v>1229</v>
      </c>
      <c r="AA41" s="1092"/>
      <c r="AB41" s="1092"/>
      <c r="AC41" s="1092"/>
      <c r="AD41" s="1092"/>
      <c r="AE41" s="1093"/>
      <c r="AF41" s="67" t="s">
        <v>1230</v>
      </c>
      <c r="AG41" s="67"/>
      <c r="AH41" s="67"/>
      <c r="AI41" s="67"/>
      <c r="AJ41" s="67"/>
      <c r="AK41" s="67"/>
      <c r="AL41" s="67"/>
      <c r="AM41" s="67"/>
      <c r="AN41" s="67"/>
      <c r="AO41" s="65" t="s">
        <v>17</v>
      </c>
      <c r="AP41" s="164">
        <v>0.7</v>
      </c>
      <c r="AQ41" s="35">
        <f>ROUND(ROUND(L39*X42,0)*AP41,0)</f>
        <v>398</v>
      </c>
      <c r="AR41" s="31"/>
    </row>
    <row r="42" spans="1:44" ht="14.25" customHeight="1" x14ac:dyDescent="0.15">
      <c r="A42" s="32">
        <v>22</v>
      </c>
      <c r="B42" s="32" t="s">
        <v>1509</v>
      </c>
      <c r="C42" s="34" t="s">
        <v>21747</v>
      </c>
      <c r="D42" s="111"/>
      <c r="E42" s="112"/>
      <c r="F42" s="112"/>
      <c r="G42" s="24"/>
      <c r="H42" s="25"/>
      <c r="I42" s="25"/>
      <c r="J42" s="211"/>
      <c r="K42" s="25"/>
      <c r="L42" s="212"/>
      <c r="M42" s="211"/>
      <c r="N42" s="213"/>
      <c r="O42" s="213"/>
      <c r="P42" s="25"/>
      <c r="Q42" s="38"/>
      <c r="R42" s="71"/>
      <c r="S42" s="71"/>
      <c r="T42" s="71"/>
      <c r="U42" s="71"/>
      <c r="V42" s="71"/>
      <c r="W42" s="26" t="s">
        <v>17</v>
      </c>
      <c r="X42" s="195">
        <v>0.96499999999999997</v>
      </c>
      <c r="Y42" s="207"/>
      <c r="Z42" s="1094"/>
      <c r="AA42" s="1095"/>
      <c r="AB42" s="1095"/>
      <c r="AC42" s="1095"/>
      <c r="AD42" s="1095"/>
      <c r="AE42" s="1096"/>
      <c r="AF42" s="107" t="s">
        <v>1233</v>
      </c>
      <c r="AG42" s="107"/>
      <c r="AH42" s="107"/>
      <c r="AI42" s="107"/>
      <c r="AJ42" s="107"/>
      <c r="AK42" s="107"/>
      <c r="AL42" s="107"/>
      <c r="AM42" s="107"/>
      <c r="AN42" s="107"/>
      <c r="AO42" s="44" t="s">
        <v>17</v>
      </c>
      <c r="AP42" s="45">
        <v>0.5</v>
      </c>
      <c r="AQ42" s="35">
        <f>ROUND(ROUND(L39*X42,0)*AP42,0)</f>
        <v>284</v>
      </c>
      <c r="AR42" s="61"/>
    </row>
    <row r="43" spans="1:44" ht="14.25" customHeight="1" x14ac:dyDescent="0.15">
      <c r="A43" s="32">
        <v>22</v>
      </c>
      <c r="B43" s="32">
        <v>4401</v>
      </c>
      <c r="C43" s="34" t="s">
        <v>21748</v>
      </c>
      <c r="D43" s="1085" t="s">
        <v>1512</v>
      </c>
      <c r="E43" s="1086"/>
      <c r="F43" s="1087"/>
      <c r="G43" s="40" t="s">
        <v>1513</v>
      </c>
      <c r="H43" s="40"/>
      <c r="I43" s="40"/>
      <c r="J43" s="40"/>
      <c r="K43" s="47" t="s">
        <v>1242</v>
      </c>
      <c r="L43" s="103"/>
      <c r="M43" s="40"/>
      <c r="N43" s="199"/>
      <c r="O43" s="199"/>
      <c r="P43" s="40"/>
      <c r="Q43" s="41"/>
      <c r="R43" s="40"/>
      <c r="S43" s="65"/>
      <c r="T43" s="65"/>
      <c r="U43" s="65"/>
      <c r="V43" s="65"/>
      <c r="W43" s="65"/>
      <c r="X43" s="102"/>
      <c r="Y43" s="182"/>
      <c r="Z43" s="65"/>
      <c r="AA43" s="65"/>
      <c r="AB43" s="65"/>
      <c r="AC43" s="65"/>
      <c r="AD43" s="65"/>
      <c r="AE43" s="65"/>
      <c r="AF43" s="65"/>
      <c r="AG43" s="65"/>
      <c r="AH43" s="65"/>
      <c r="AI43" s="65"/>
      <c r="AJ43" s="65"/>
      <c r="AK43" s="65"/>
      <c r="AL43" s="65"/>
      <c r="AM43" s="65"/>
      <c r="AN43" s="65"/>
      <c r="AO43" s="184"/>
      <c r="AP43" s="185"/>
      <c r="AQ43" s="35">
        <f>ROUND(L45,0)</f>
        <v>1152</v>
      </c>
      <c r="AR43" s="66"/>
    </row>
    <row r="44" spans="1:44" ht="14.25" customHeight="1" x14ac:dyDescent="0.15">
      <c r="A44" s="32">
        <v>22</v>
      </c>
      <c r="B44" s="32">
        <v>4402</v>
      </c>
      <c r="C44" s="34" t="s">
        <v>21749</v>
      </c>
      <c r="D44" s="1088"/>
      <c r="E44" s="1089"/>
      <c r="F44" s="1090"/>
      <c r="G44" s="4"/>
      <c r="K44" s="20" t="s">
        <v>1244</v>
      </c>
      <c r="L44" s="58"/>
      <c r="P44" s="187"/>
      <c r="Q44" s="21"/>
      <c r="R44" s="4"/>
      <c r="S44" s="53"/>
      <c r="T44" s="53"/>
      <c r="U44" s="53"/>
      <c r="V44" s="53"/>
      <c r="W44" s="53"/>
      <c r="X44" s="188"/>
      <c r="Y44" s="59"/>
      <c r="Z44" s="1091" t="s">
        <v>1229</v>
      </c>
      <c r="AA44" s="1092"/>
      <c r="AB44" s="1092"/>
      <c r="AC44" s="1092"/>
      <c r="AD44" s="1092"/>
      <c r="AE44" s="1093"/>
      <c r="AF44" s="67" t="s">
        <v>1230</v>
      </c>
      <c r="AG44" s="67"/>
      <c r="AH44" s="67"/>
      <c r="AI44" s="67"/>
      <c r="AJ44" s="67"/>
      <c r="AK44" s="67"/>
      <c r="AL44" s="67"/>
      <c r="AM44" s="67"/>
      <c r="AN44" s="67"/>
      <c r="AO44" s="65" t="s">
        <v>17</v>
      </c>
      <c r="AP44" s="164">
        <v>0.7</v>
      </c>
      <c r="AQ44" s="35">
        <f>ROUND(L45*AP44,0)</f>
        <v>806</v>
      </c>
      <c r="AR44" s="31"/>
    </row>
    <row r="45" spans="1:44" ht="14.25" customHeight="1" x14ac:dyDescent="0.15">
      <c r="A45" s="32">
        <v>22</v>
      </c>
      <c r="B45" s="32" t="s">
        <v>1515</v>
      </c>
      <c r="C45" s="34" t="s">
        <v>21750</v>
      </c>
      <c r="D45" s="1088"/>
      <c r="E45" s="1089"/>
      <c r="F45" s="1090"/>
      <c r="G45" s="4"/>
      <c r="K45" s="20"/>
      <c r="L45" s="189">
        <v>1152</v>
      </c>
      <c r="M45" s="4" t="s">
        <v>21</v>
      </c>
      <c r="N45" s="191"/>
      <c r="O45" s="191"/>
      <c r="P45" s="4"/>
      <c r="Q45" s="21"/>
      <c r="R45" s="4"/>
      <c r="S45" s="53"/>
      <c r="T45" s="53"/>
      <c r="U45" s="53"/>
      <c r="V45" s="53"/>
      <c r="W45" s="53"/>
      <c r="X45" s="188"/>
      <c r="Y45" s="59"/>
      <c r="Z45" s="1094"/>
      <c r="AA45" s="1095"/>
      <c r="AB45" s="1095"/>
      <c r="AC45" s="1095"/>
      <c r="AD45" s="1095"/>
      <c r="AE45" s="1096"/>
      <c r="AF45" s="67" t="s">
        <v>1233</v>
      </c>
      <c r="AG45" s="67"/>
      <c r="AH45" s="67"/>
      <c r="AI45" s="67"/>
      <c r="AJ45" s="67"/>
      <c r="AK45" s="67"/>
      <c r="AL45" s="67"/>
      <c r="AM45" s="67"/>
      <c r="AN45" s="67"/>
      <c r="AO45" s="65" t="s">
        <v>17</v>
      </c>
      <c r="AP45" s="164">
        <v>0.5</v>
      </c>
      <c r="AQ45" s="35">
        <f>ROUND(L45*AP45,0)</f>
        <v>576</v>
      </c>
      <c r="AR45" s="31"/>
    </row>
    <row r="46" spans="1:44" ht="14.25" customHeight="1" x14ac:dyDescent="0.15">
      <c r="A46" s="32">
        <v>22</v>
      </c>
      <c r="B46" s="32">
        <v>4403</v>
      </c>
      <c r="C46" s="34" t="s">
        <v>21751</v>
      </c>
      <c r="D46" s="73"/>
      <c r="E46" s="74"/>
      <c r="F46" s="75"/>
      <c r="G46" s="4"/>
      <c r="K46" s="20"/>
      <c r="L46" s="58"/>
      <c r="N46" s="203"/>
      <c r="O46" s="203"/>
      <c r="P46" s="187"/>
      <c r="Q46" s="21"/>
      <c r="R46" s="72" t="s">
        <v>1235</v>
      </c>
      <c r="S46" s="67"/>
      <c r="T46" s="67"/>
      <c r="U46" s="67"/>
      <c r="V46" s="67"/>
      <c r="W46" s="67"/>
      <c r="X46" s="192"/>
      <c r="Y46" s="68"/>
      <c r="Z46" s="65"/>
      <c r="AA46" s="65"/>
      <c r="AB46" s="65"/>
      <c r="AC46" s="65"/>
      <c r="AD46" s="65"/>
      <c r="AE46" s="65"/>
      <c r="AF46" s="65"/>
      <c r="AG46" s="65"/>
      <c r="AH46" s="65"/>
      <c r="AI46" s="65"/>
      <c r="AJ46" s="65"/>
      <c r="AK46" s="65"/>
      <c r="AL46" s="65"/>
      <c r="AM46" s="65"/>
      <c r="AN46" s="65"/>
      <c r="AO46" s="184"/>
      <c r="AP46" s="217"/>
      <c r="AQ46" s="35">
        <f>ROUND(L45*X48,0)</f>
        <v>1112</v>
      </c>
      <c r="AR46" s="31"/>
    </row>
    <row r="47" spans="1:44" ht="14.25" customHeight="1" x14ac:dyDescent="0.15">
      <c r="A47" s="32">
        <v>22</v>
      </c>
      <c r="B47" s="32">
        <v>4404</v>
      </c>
      <c r="C47" s="34" t="s">
        <v>21752</v>
      </c>
      <c r="D47" s="73"/>
      <c r="E47" s="74"/>
      <c r="F47" s="75"/>
      <c r="G47" s="4"/>
      <c r="K47" s="186"/>
      <c r="L47" s="204"/>
      <c r="M47" s="187"/>
      <c r="N47" s="203"/>
      <c r="O47" s="203"/>
      <c r="P47" s="187"/>
      <c r="Q47" s="21"/>
      <c r="R47" s="54" t="s">
        <v>1237</v>
      </c>
      <c r="S47" s="53"/>
      <c r="T47" s="53"/>
      <c r="U47" s="53"/>
      <c r="V47" s="53"/>
      <c r="W47" s="53"/>
      <c r="X47" s="188"/>
      <c r="Y47" s="59"/>
      <c r="Z47" s="1091" t="s">
        <v>1229</v>
      </c>
      <c r="AA47" s="1092"/>
      <c r="AB47" s="1092"/>
      <c r="AC47" s="1092"/>
      <c r="AD47" s="1092"/>
      <c r="AE47" s="1093"/>
      <c r="AF47" s="67" t="s">
        <v>1230</v>
      </c>
      <c r="AG47" s="67"/>
      <c r="AH47" s="67"/>
      <c r="AI47" s="67"/>
      <c r="AJ47" s="67"/>
      <c r="AK47" s="67"/>
      <c r="AL47" s="67"/>
      <c r="AM47" s="67"/>
      <c r="AN47" s="67"/>
      <c r="AO47" s="65" t="s">
        <v>17</v>
      </c>
      <c r="AP47" s="164">
        <v>0.7</v>
      </c>
      <c r="AQ47" s="35">
        <f>ROUND(ROUND(L45*X48,0)*AP47,0)</f>
        <v>778</v>
      </c>
      <c r="AR47" s="31"/>
    </row>
    <row r="48" spans="1:44" ht="14.25" customHeight="1" x14ac:dyDescent="0.15">
      <c r="A48" s="32">
        <v>22</v>
      </c>
      <c r="B48" s="32" t="s">
        <v>1519</v>
      </c>
      <c r="C48" s="34" t="s">
        <v>21753</v>
      </c>
      <c r="D48" s="73"/>
      <c r="E48" s="74"/>
      <c r="F48" s="75"/>
      <c r="G48" s="4"/>
      <c r="K48" s="186"/>
      <c r="L48" s="204"/>
      <c r="M48" s="187"/>
      <c r="N48" s="203"/>
      <c r="O48" s="203"/>
      <c r="P48" s="187"/>
      <c r="Q48" s="21"/>
      <c r="R48" s="71"/>
      <c r="S48" s="71"/>
      <c r="T48" s="71"/>
      <c r="U48" s="71"/>
      <c r="V48" s="71"/>
      <c r="W48" s="23" t="s">
        <v>17</v>
      </c>
      <c r="X48" s="195">
        <v>0.96499999999999997</v>
      </c>
      <c r="Y48" s="207"/>
      <c r="Z48" s="1094"/>
      <c r="AA48" s="1095"/>
      <c r="AB48" s="1095"/>
      <c r="AC48" s="1095"/>
      <c r="AD48" s="1095"/>
      <c r="AE48" s="1096"/>
      <c r="AF48" s="67" t="s">
        <v>1233</v>
      </c>
      <c r="AG48" s="67"/>
      <c r="AH48" s="67"/>
      <c r="AI48" s="67"/>
      <c r="AJ48" s="67"/>
      <c r="AK48" s="67"/>
      <c r="AL48" s="67"/>
      <c r="AM48" s="67"/>
      <c r="AN48" s="67"/>
      <c r="AO48" s="65" t="s">
        <v>17</v>
      </c>
      <c r="AP48" s="164">
        <v>0.5</v>
      </c>
      <c r="AQ48" s="35">
        <f>ROUND(ROUND(L45*X48,0)*AP48,0)</f>
        <v>556</v>
      </c>
      <c r="AR48" s="31"/>
    </row>
    <row r="49" spans="1:44" ht="14.25" customHeight="1" x14ac:dyDescent="0.15">
      <c r="A49" s="32">
        <v>22</v>
      </c>
      <c r="B49" s="32">
        <v>4405</v>
      </c>
      <c r="C49" s="34" t="s">
        <v>21754</v>
      </c>
      <c r="D49" s="73"/>
      <c r="E49" s="74"/>
      <c r="F49" s="75"/>
      <c r="G49" s="4"/>
      <c r="J49" s="187"/>
      <c r="K49" s="47" t="s">
        <v>1522</v>
      </c>
      <c r="L49" s="185"/>
      <c r="M49" s="184"/>
      <c r="N49" s="205"/>
      <c r="O49" s="205"/>
      <c r="P49" s="40"/>
      <c r="Q49" s="41"/>
      <c r="R49" s="40"/>
      <c r="S49" s="65"/>
      <c r="T49" s="65"/>
      <c r="U49" s="65"/>
      <c r="V49" s="65"/>
      <c r="W49" s="65"/>
      <c r="X49" s="102"/>
      <c r="Y49" s="182"/>
      <c r="Z49" s="65"/>
      <c r="AA49" s="65"/>
      <c r="AB49" s="65"/>
      <c r="AC49" s="65"/>
      <c r="AD49" s="65"/>
      <c r="AE49" s="65"/>
      <c r="AF49" s="65"/>
      <c r="AG49" s="65"/>
      <c r="AH49" s="65"/>
      <c r="AI49" s="65"/>
      <c r="AJ49" s="65"/>
      <c r="AK49" s="65"/>
      <c r="AL49" s="65"/>
      <c r="AM49" s="65"/>
      <c r="AN49" s="65"/>
      <c r="AO49" s="184"/>
      <c r="AP49" s="185"/>
      <c r="AQ49" s="35">
        <f>ROUND(L51,0)</f>
        <v>913</v>
      </c>
      <c r="AR49" s="31"/>
    </row>
    <row r="50" spans="1:44" ht="14.25" customHeight="1" x14ac:dyDescent="0.15">
      <c r="A50" s="32">
        <v>22</v>
      </c>
      <c r="B50" s="32">
        <v>4406</v>
      </c>
      <c r="C50" s="34" t="s">
        <v>21755</v>
      </c>
      <c r="D50" s="73"/>
      <c r="E50" s="74"/>
      <c r="F50" s="75"/>
      <c r="G50" s="4"/>
      <c r="J50" s="187"/>
      <c r="K50" s="186"/>
      <c r="L50" s="204"/>
      <c r="M50" s="187"/>
      <c r="P50" s="187"/>
      <c r="Q50" s="21"/>
      <c r="R50" s="4"/>
      <c r="S50" s="53"/>
      <c r="T50" s="53"/>
      <c r="U50" s="53"/>
      <c r="V50" s="53"/>
      <c r="W50" s="53"/>
      <c r="X50" s="188"/>
      <c r="Y50" s="59"/>
      <c r="Z50" s="1091" t="s">
        <v>1229</v>
      </c>
      <c r="AA50" s="1092"/>
      <c r="AB50" s="1092"/>
      <c r="AC50" s="1092"/>
      <c r="AD50" s="1092"/>
      <c r="AE50" s="1093"/>
      <c r="AF50" s="67" t="s">
        <v>1230</v>
      </c>
      <c r="AG50" s="67"/>
      <c r="AH50" s="67"/>
      <c r="AI50" s="67"/>
      <c r="AJ50" s="67"/>
      <c r="AK50" s="67"/>
      <c r="AL50" s="67"/>
      <c r="AM50" s="67"/>
      <c r="AN50" s="67"/>
      <c r="AO50" s="65" t="s">
        <v>17</v>
      </c>
      <c r="AP50" s="164">
        <v>0.7</v>
      </c>
      <c r="AQ50" s="35">
        <f>ROUND(L51*AP50,0)</f>
        <v>639</v>
      </c>
      <c r="AR50" s="31"/>
    </row>
    <row r="51" spans="1:44" ht="14.25" customHeight="1" x14ac:dyDescent="0.15">
      <c r="A51" s="32">
        <v>22</v>
      </c>
      <c r="B51" s="32" t="s">
        <v>1524</v>
      </c>
      <c r="C51" s="34" t="s">
        <v>21756</v>
      </c>
      <c r="D51" s="73"/>
      <c r="E51" s="74"/>
      <c r="F51" s="75"/>
      <c r="G51" s="4"/>
      <c r="J51" s="187"/>
      <c r="K51" s="186"/>
      <c r="L51" s="189">
        <v>913</v>
      </c>
      <c r="M51" s="4" t="s">
        <v>21</v>
      </c>
      <c r="N51" s="191"/>
      <c r="O51" s="191"/>
      <c r="P51" s="4"/>
      <c r="Q51" s="21"/>
      <c r="R51" s="4"/>
      <c r="S51" s="53"/>
      <c r="T51" s="53"/>
      <c r="U51" s="53"/>
      <c r="V51" s="53"/>
      <c r="W51" s="53"/>
      <c r="X51" s="188"/>
      <c r="Y51" s="59"/>
      <c r="Z51" s="1094"/>
      <c r="AA51" s="1095"/>
      <c r="AB51" s="1095"/>
      <c r="AC51" s="1095"/>
      <c r="AD51" s="1095"/>
      <c r="AE51" s="1096"/>
      <c r="AF51" s="67" t="s">
        <v>1233</v>
      </c>
      <c r="AG51" s="67"/>
      <c r="AH51" s="67"/>
      <c r="AI51" s="67"/>
      <c r="AJ51" s="67"/>
      <c r="AK51" s="67"/>
      <c r="AL51" s="67"/>
      <c r="AM51" s="67"/>
      <c r="AN51" s="67"/>
      <c r="AO51" s="65" t="s">
        <v>17</v>
      </c>
      <c r="AP51" s="164">
        <v>0.5</v>
      </c>
      <c r="AQ51" s="35">
        <f>ROUND(L51*AP51,0)</f>
        <v>457</v>
      </c>
      <c r="AR51" s="31"/>
    </row>
    <row r="52" spans="1:44" ht="14.25" customHeight="1" x14ac:dyDescent="0.15">
      <c r="A52" s="32">
        <v>22</v>
      </c>
      <c r="B52" s="32">
        <v>4407</v>
      </c>
      <c r="C52" s="34" t="s">
        <v>21757</v>
      </c>
      <c r="D52" s="73"/>
      <c r="E52" s="74"/>
      <c r="F52" s="75"/>
      <c r="G52" s="4"/>
      <c r="J52" s="187"/>
      <c r="K52" s="186"/>
      <c r="L52" s="204"/>
      <c r="M52" s="187"/>
      <c r="N52" s="191"/>
      <c r="O52" s="191"/>
      <c r="P52" s="4"/>
      <c r="Q52" s="21"/>
      <c r="R52" s="72" t="s">
        <v>1235</v>
      </c>
      <c r="S52" s="67"/>
      <c r="T52" s="67"/>
      <c r="U52" s="67"/>
      <c r="V52" s="67"/>
      <c r="W52" s="67"/>
      <c r="X52" s="192"/>
      <c r="Y52" s="68"/>
      <c r="Z52" s="65"/>
      <c r="AA52" s="65"/>
      <c r="AB52" s="65"/>
      <c r="AC52" s="65"/>
      <c r="AD52" s="65"/>
      <c r="AE52" s="65"/>
      <c r="AF52" s="65"/>
      <c r="AG52" s="65"/>
      <c r="AH52" s="65"/>
      <c r="AI52" s="65"/>
      <c r="AJ52" s="65"/>
      <c r="AK52" s="65"/>
      <c r="AL52" s="65"/>
      <c r="AM52" s="65"/>
      <c r="AN52" s="65"/>
      <c r="AO52" s="184"/>
      <c r="AP52" s="217"/>
      <c r="AQ52" s="35">
        <f>ROUND(L51*X54,0)</f>
        <v>881</v>
      </c>
      <c r="AR52" s="31"/>
    </row>
    <row r="53" spans="1:44" ht="14.25" customHeight="1" x14ac:dyDescent="0.15">
      <c r="A53" s="32">
        <v>22</v>
      </c>
      <c r="B53" s="32">
        <v>4408</v>
      </c>
      <c r="C53" s="34" t="s">
        <v>21758</v>
      </c>
      <c r="D53" s="73"/>
      <c r="E53" s="74"/>
      <c r="F53" s="75"/>
      <c r="G53" s="4"/>
      <c r="J53" s="187"/>
      <c r="K53" s="186"/>
      <c r="L53" s="204"/>
      <c r="M53" s="187"/>
      <c r="N53" s="191"/>
      <c r="O53" s="191"/>
      <c r="P53" s="4"/>
      <c r="Q53" s="21"/>
      <c r="R53" s="54" t="s">
        <v>1237</v>
      </c>
      <c r="S53" s="53"/>
      <c r="T53" s="53"/>
      <c r="U53" s="53"/>
      <c r="V53" s="53"/>
      <c r="W53" s="53"/>
      <c r="X53" s="188"/>
      <c r="Y53" s="59"/>
      <c r="Z53" s="1091" t="s">
        <v>1229</v>
      </c>
      <c r="AA53" s="1092"/>
      <c r="AB53" s="1092"/>
      <c r="AC53" s="1092"/>
      <c r="AD53" s="1092"/>
      <c r="AE53" s="1093"/>
      <c r="AF53" s="67" t="s">
        <v>1230</v>
      </c>
      <c r="AG53" s="67"/>
      <c r="AH53" s="67"/>
      <c r="AI53" s="67"/>
      <c r="AJ53" s="67"/>
      <c r="AK53" s="67"/>
      <c r="AL53" s="67"/>
      <c r="AM53" s="67"/>
      <c r="AN53" s="67"/>
      <c r="AO53" s="65" t="s">
        <v>17</v>
      </c>
      <c r="AP53" s="164">
        <v>0.7</v>
      </c>
      <c r="AQ53" s="35">
        <f>ROUND(ROUND(L51*X54,0)*AP53,0)</f>
        <v>617</v>
      </c>
      <c r="AR53" s="31"/>
    </row>
    <row r="54" spans="1:44" ht="14.25" customHeight="1" x14ac:dyDescent="0.15">
      <c r="A54" s="32">
        <v>22</v>
      </c>
      <c r="B54" s="32" t="s">
        <v>1528</v>
      </c>
      <c r="C54" s="34" t="s">
        <v>21759</v>
      </c>
      <c r="D54" s="73"/>
      <c r="E54" s="74"/>
      <c r="F54" s="75"/>
      <c r="G54" s="4"/>
      <c r="J54" s="187"/>
      <c r="K54" s="186"/>
      <c r="L54" s="204"/>
      <c r="M54" s="187"/>
      <c r="N54" s="191"/>
      <c r="O54" s="191"/>
      <c r="P54" s="4"/>
      <c r="Q54" s="21"/>
      <c r="R54" s="71"/>
      <c r="S54" s="71"/>
      <c r="T54" s="71"/>
      <c r="U54" s="71"/>
      <c r="V54" s="71"/>
      <c r="W54" s="23" t="s">
        <v>17</v>
      </c>
      <c r="X54" s="195">
        <v>0.96499999999999997</v>
      </c>
      <c r="Y54" s="207"/>
      <c r="Z54" s="1094"/>
      <c r="AA54" s="1095"/>
      <c r="AB54" s="1095"/>
      <c r="AC54" s="1095"/>
      <c r="AD54" s="1095"/>
      <c r="AE54" s="1096"/>
      <c r="AF54" s="67" t="s">
        <v>1233</v>
      </c>
      <c r="AG54" s="67"/>
      <c r="AH54" s="67"/>
      <c r="AI54" s="67"/>
      <c r="AJ54" s="67"/>
      <c r="AK54" s="67"/>
      <c r="AL54" s="67"/>
      <c r="AM54" s="67"/>
      <c r="AN54" s="67"/>
      <c r="AO54" s="65" t="s">
        <v>17</v>
      </c>
      <c r="AP54" s="164">
        <v>0.5</v>
      </c>
      <c r="AQ54" s="35">
        <f>ROUND(ROUND(L51*X54,0)*AP54,0)</f>
        <v>441</v>
      </c>
      <c r="AR54" s="31"/>
    </row>
    <row r="55" spans="1:44" ht="14.25" customHeight="1" x14ac:dyDescent="0.15">
      <c r="A55" s="32">
        <v>22</v>
      </c>
      <c r="B55" s="32">
        <v>4411</v>
      </c>
      <c r="C55" s="34" t="s">
        <v>21760</v>
      </c>
      <c r="D55" s="73"/>
      <c r="E55" s="74"/>
      <c r="F55" s="75"/>
      <c r="G55" s="1085" t="s">
        <v>1531</v>
      </c>
      <c r="H55" s="1086"/>
      <c r="I55" s="1086"/>
      <c r="J55" s="1087"/>
      <c r="K55" s="47" t="s">
        <v>1242</v>
      </c>
      <c r="L55" s="103"/>
      <c r="M55" s="40"/>
      <c r="N55" s="199"/>
      <c r="O55" s="199"/>
      <c r="P55" s="40"/>
      <c r="Q55" s="41"/>
      <c r="R55" s="40"/>
      <c r="S55" s="65"/>
      <c r="T55" s="65"/>
      <c r="U55" s="65"/>
      <c r="V55" s="65"/>
      <c r="W55" s="65"/>
      <c r="X55" s="102"/>
      <c r="Y55" s="182"/>
      <c r="Z55" s="65"/>
      <c r="AA55" s="65"/>
      <c r="AB55" s="65"/>
      <c r="AC55" s="65"/>
      <c r="AD55" s="65"/>
      <c r="AE55" s="65"/>
      <c r="AF55" s="65"/>
      <c r="AG55" s="65"/>
      <c r="AH55" s="65"/>
      <c r="AI55" s="65"/>
      <c r="AJ55" s="65"/>
      <c r="AK55" s="65"/>
      <c r="AL55" s="65"/>
      <c r="AM55" s="65"/>
      <c r="AN55" s="65"/>
      <c r="AO55" s="184"/>
      <c r="AP55" s="185"/>
      <c r="AQ55" s="35">
        <f>ROUND(L57,0)</f>
        <v>838</v>
      </c>
      <c r="AR55" s="31"/>
    </row>
    <row r="56" spans="1:44" ht="14.25" customHeight="1" x14ac:dyDescent="0.15">
      <c r="A56" s="32">
        <v>22</v>
      </c>
      <c r="B56" s="32">
        <v>4412</v>
      </c>
      <c r="C56" s="34" t="s">
        <v>21761</v>
      </c>
      <c r="D56" s="73"/>
      <c r="E56" s="74"/>
      <c r="F56" s="75"/>
      <c r="G56" s="1088"/>
      <c r="H56" s="1089"/>
      <c r="I56" s="1089"/>
      <c r="J56" s="1090"/>
      <c r="K56" s="20" t="s">
        <v>1244</v>
      </c>
      <c r="L56" s="58"/>
      <c r="P56" s="187"/>
      <c r="Q56" s="21"/>
      <c r="R56" s="4"/>
      <c r="S56" s="53"/>
      <c r="T56" s="53"/>
      <c r="U56" s="53"/>
      <c r="V56" s="53"/>
      <c r="W56" s="53"/>
      <c r="X56" s="188"/>
      <c r="Y56" s="59"/>
      <c r="Z56" s="1091" t="s">
        <v>1229</v>
      </c>
      <c r="AA56" s="1092"/>
      <c r="AB56" s="1092"/>
      <c r="AC56" s="1092"/>
      <c r="AD56" s="1092"/>
      <c r="AE56" s="1093"/>
      <c r="AF56" s="67" t="s">
        <v>1230</v>
      </c>
      <c r="AG56" s="67"/>
      <c r="AH56" s="67"/>
      <c r="AI56" s="67"/>
      <c r="AJ56" s="67"/>
      <c r="AK56" s="67"/>
      <c r="AL56" s="67"/>
      <c r="AM56" s="67"/>
      <c r="AN56" s="67"/>
      <c r="AO56" s="65" t="s">
        <v>17</v>
      </c>
      <c r="AP56" s="164">
        <v>0.7</v>
      </c>
      <c r="AQ56" s="35">
        <f>ROUND(L57*AP56,0)</f>
        <v>587</v>
      </c>
      <c r="AR56" s="31"/>
    </row>
    <row r="57" spans="1:44" ht="14.25" customHeight="1" x14ac:dyDescent="0.15">
      <c r="A57" s="32">
        <v>22</v>
      </c>
      <c r="B57" s="32" t="s">
        <v>1533</v>
      </c>
      <c r="C57" s="34" t="s">
        <v>21762</v>
      </c>
      <c r="D57" s="73"/>
      <c r="E57" s="74"/>
      <c r="F57" s="75"/>
      <c r="G57" s="1088"/>
      <c r="H57" s="1089"/>
      <c r="I57" s="1089"/>
      <c r="J57" s="1090"/>
      <c r="K57" s="20"/>
      <c r="L57" s="189">
        <v>838</v>
      </c>
      <c r="M57" s="4" t="s">
        <v>21</v>
      </c>
      <c r="N57" s="191"/>
      <c r="O57" s="191"/>
      <c r="P57" s="4"/>
      <c r="Q57" s="21"/>
      <c r="R57" s="4"/>
      <c r="S57" s="53"/>
      <c r="T57" s="53"/>
      <c r="U57" s="53"/>
      <c r="V57" s="53"/>
      <c r="W57" s="53"/>
      <c r="X57" s="188"/>
      <c r="Y57" s="59"/>
      <c r="Z57" s="1094"/>
      <c r="AA57" s="1095"/>
      <c r="AB57" s="1095"/>
      <c r="AC57" s="1095"/>
      <c r="AD57" s="1095"/>
      <c r="AE57" s="1096"/>
      <c r="AF57" s="67" t="s">
        <v>1233</v>
      </c>
      <c r="AG57" s="67"/>
      <c r="AH57" s="67"/>
      <c r="AI57" s="67"/>
      <c r="AJ57" s="67"/>
      <c r="AK57" s="67"/>
      <c r="AL57" s="67"/>
      <c r="AM57" s="67"/>
      <c r="AN57" s="67"/>
      <c r="AO57" s="65" t="s">
        <v>17</v>
      </c>
      <c r="AP57" s="164">
        <v>0.5</v>
      </c>
      <c r="AQ57" s="35">
        <f>ROUND(L57*AP57,0)</f>
        <v>419</v>
      </c>
      <c r="AR57" s="31"/>
    </row>
    <row r="58" spans="1:44" ht="14.25" customHeight="1" x14ac:dyDescent="0.15">
      <c r="A58" s="32">
        <v>22</v>
      </c>
      <c r="B58" s="32">
        <v>4413</v>
      </c>
      <c r="C58" s="34" t="s">
        <v>21763</v>
      </c>
      <c r="D58" s="73"/>
      <c r="E58" s="74"/>
      <c r="F58" s="75"/>
      <c r="G58" s="73"/>
      <c r="H58" s="74"/>
      <c r="I58" s="74"/>
      <c r="J58" s="75"/>
      <c r="K58" s="20"/>
      <c r="L58" s="58"/>
      <c r="N58" s="203"/>
      <c r="O58" s="203"/>
      <c r="P58" s="187"/>
      <c r="Q58" s="21"/>
      <c r="R58" s="72" t="s">
        <v>1235</v>
      </c>
      <c r="S58" s="67"/>
      <c r="T58" s="67"/>
      <c r="U58" s="67"/>
      <c r="V58" s="67"/>
      <c r="W58" s="67"/>
      <c r="X58" s="192"/>
      <c r="Y58" s="68"/>
      <c r="Z58" s="65"/>
      <c r="AA58" s="65"/>
      <c r="AB58" s="65"/>
      <c r="AC58" s="65"/>
      <c r="AD58" s="65"/>
      <c r="AE58" s="65"/>
      <c r="AF58" s="65"/>
      <c r="AG58" s="65"/>
      <c r="AH58" s="65"/>
      <c r="AI58" s="65"/>
      <c r="AJ58" s="65"/>
      <c r="AK58" s="65"/>
      <c r="AL58" s="65"/>
      <c r="AM58" s="65"/>
      <c r="AN58" s="65"/>
      <c r="AO58" s="184"/>
      <c r="AP58" s="217"/>
      <c r="AQ58" s="35">
        <f>ROUND(L57*X60,0)</f>
        <v>809</v>
      </c>
      <c r="AR58" s="31"/>
    </row>
    <row r="59" spans="1:44" ht="14.25" customHeight="1" x14ac:dyDescent="0.15">
      <c r="A59" s="32">
        <v>22</v>
      </c>
      <c r="B59" s="32">
        <v>4414</v>
      </c>
      <c r="C59" s="34" t="s">
        <v>21764</v>
      </c>
      <c r="D59" s="73"/>
      <c r="E59" s="74"/>
      <c r="F59" s="75"/>
      <c r="G59" s="4"/>
      <c r="K59" s="186"/>
      <c r="L59" s="204"/>
      <c r="M59" s="187"/>
      <c r="N59" s="203"/>
      <c r="O59" s="203"/>
      <c r="P59" s="187"/>
      <c r="Q59" s="21"/>
      <c r="R59" s="54" t="s">
        <v>1237</v>
      </c>
      <c r="S59" s="53"/>
      <c r="T59" s="53"/>
      <c r="U59" s="53"/>
      <c r="V59" s="53"/>
      <c r="W59" s="53"/>
      <c r="X59" s="188"/>
      <c r="Y59" s="59"/>
      <c r="Z59" s="1091" t="s">
        <v>1229</v>
      </c>
      <c r="AA59" s="1092"/>
      <c r="AB59" s="1092"/>
      <c r="AC59" s="1092"/>
      <c r="AD59" s="1092"/>
      <c r="AE59" s="1093"/>
      <c r="AF59" s="67" t="s">
        <v>1230</v>
      </c>
      <c r="AG59" s="67"/>
      <c r="AH59" s="67"/>
      <c r="AI59" s="67"/>
      <c r="AJ59" s="67"/>
      <c r="AK59" s="67"/>
      <c r="AL59" s="67"/>
      <c r="AM59" s="67"/>
      <c r="AN59" s="67"/>
      <c r="AO59" s="65" t="s">
        <v>17</v>
      </c>
      <c r="AP59" s="164">
        <v>0.7</v>
      </c>
      <c r="AQ59" s="35">
        <f>ROUND(ROUND(L57*X60,0)*AP59,0)</f>
        <v>566</v>
      </c>
      <c r="AR59" s="31"/>
    </row>
    <row r="60" spans="1:44" ht="14.25" customHeight="1" x14ac:dyDescent="0.15">
      <c r="A60" s="32">
        <v>22</v>
      </c>
      <c r="B60" s="32" t="s">
        <v>1537</v>
      </c>
      <c r="C60" s="34" t="s">
        <v>21765</v>
      </c>
      <c r="D60" s="73"/>
      <c r="E60" s="74"/>
      <c r="F60" s="75"/>
      <c r="G60" s="4"/>
      <c r="K60" s="186"/>
      <c r="L60" s="204"/>
      <c r="M60" s="187"/>
      <c r="N60" s="203"/>
      <c r="O60" s="203"/>
      <c r="P60" s="187"/>
      <c r="Q60" s="21"/>
      <c r="R60" s="71"/>
      <c r="S60" s="71"/>
      <c r="T60" s="71"/>
      <c r="U60" s="71"/>
      <c r="V60" s="71"/>
      <c r="W60" s="23" t="s">
        <v>17</v>
      </c>
      <c r="X60" s="195">
        <v>0.96499999999999997</v>
      </c>
      <c r="Y60" s="207"/>
      <c r="Z60" s="1094"/>
      <c r="AA60" s="1095"/>
      <c r="AB60" s="1095"/>
      <c r="AC60" s="1095"/>
      <c r="AD60" s="1095"/>
      <c r="AE60" s="1096"/>
      <c r="AF60" s="67" t="s">
        <v>1233</v>
      </c>
      <c r="AG60" s="67"/>
      <c r="AH60" s="67"/>
      <c r="AI60" s="67"/>
      <c r="AJ60" s="67"/>
      <c r="AK60" s="67"/>
      <c r="AL60" s="67"/>
      <c r="AM60" s="67"/>
      <c r="AN60" s="67"/>
      <c r="AO60" s="65" t="s">
        <v>17</v>
      </c>
      <c r="AP60" s="164">
        <v>0.5</v>
      </c>
      <c r="AQ60" s="35">
        <f>ROUND(ROUND(L57*X60,0)*AP60,0)</f>
        <v>405</v>
      </c>
      <c r="AR60" s="31"/>
    </row>
    <row r="61" spans="1:44" ht="14.25" customHeight="1" x14ac:dyDescent="0.15">
      <c r="A61" s="32">
        <v>22</v>
      </c>
      <c r="B61" s="32">
        <v>4415</v>
      </c>
      <c r="C61" s="34" t="s">
        <v>21766</v>
      </c>
      <c r="D61" s="73"/>
      <c r="E61" s="74"/>
      <c r="F61" s="75"/>
      <c r="G61" s="4"/>
      <c r="J61" s="187"/>
      <c r="K61" s="47" t="s">
        <v>1522</v>
      </c>
      <c r="L61" s="185"/>
      <c r="M61" s="184"/>
      <c r="N61" s="205"/>
      <c r="O61" s="205"/>
      <c r="P61" s="40"/>
      <c r="Q61" s="41"/>
      <c r="R61" s="40"/>
      <c r="S61" s="65"/>
      <c r="T61" s="65"/>
      <c r="U61" s="65"/>
      <c r="V61" s="65"/>
      <c r="W61" s="65"/>
      <c r="X61" s="102"/>
      <c r="Y61" s="182"/>
      <c r="Z61" s="65"/>
      <c r="AA61" s="65"/>
      <c r="AB61" s="65"/>
      <c r="AC61" s="65"/>
      <c r="AD61" s="65"/>
      <c r="AE61" s="65"/>
      <c r="AF61" s="65"/>
      <c r="AG61" s="65"/>
      <c r="AH61" s="65"/>
      <c r="AI61" s="65"/>
      <c r="AJ61" s="65"/>
      <c r="AK61" s="65"/>
      <c r="AL61" s="65"/>
      <c r="AM61" s="65"/>
      <c r="AN61" s="65"/>
      <c r="AO61" s="184"/>
      <c r="AP61" s="185"/>
      <c r="AQ61" s="35">
        <f>ROUND(L63,0)</f>
        <v>913</v>
      </c>
      <c r="AR61" s="31"/>
    </row>
    <row r="62" spans="1:44" ht="14.25" customHeight="1" x14ac:dyDescent="0.15">
      <c r="A62" s="32">
        <v>22</v>
      </c>
      <c r="B62" s="32">
        <v>4416</v>
      </c>
      <c r="C62" s="34" t="s">
        <v>21767</v>
      </c>
      <c r="D62" s="73"/>
      <c r="E62" s="74"/>
      <c r="F62" s="75"/>
      <c r="G62" s="4"/>
      <c r="J62" s="187"/>
      <c r="K62" s="186"/>
      <c r="L62" s="204"/>
      <c r="M62" s="187"/>
      <c r="P62" s="187"/>
      <c r="Q62" s="21"/>
      <c r="R62" s="4"/>
      <c r="S62" s="53"/>
      <c r="T62" s="53"/>
      <c r="U62" s="53"/>
      <c r="V62" s="53"/>
      <c r="W62" s="53"/>
      <c r="X62" s="188"/>
      <c r="Y62" s="59"/>
      <c r="Z62" s="1091" t="s">
        <v>1229</v>
      </c>
      <c r="AA62" s="1092"/>
      <c r="AB62" s="1092"/>
      <c r="AC62" s="1092"/>
      <c r="AD62" s="1092"/>
      <c r="AE62" s="1093"/>
      <c r="AF62" s="67" t="s">
        <v>1230</v>
      </c>
      <c r="AG62" s="67"/>
      <c r="AH62" s="67"/>
      <c r="AI62" s="67"/>
      <c r="AJ62" s="67"/>
      <c r="AK62" s="67"/>
      <c r="AL62" s="67"/>
      <c r="AM62" s="67"/>
      <c r="AN62" s="67"/>
      <c r="AO62" s="65" t="s">
        <v>17</v>
      </c>
      <c r="AP62" s="164">
        <v>0.7</v>
      </c>
      <c r="AQ62" s="35">
        <f>ROUND(L63*AP62,0)</f>
        <v>639</v>
      </c>
      <c r="AR62" s="31"/>
    </row>
    <row r="63" spans="1:44" ht="14.25" customHeight="1" x14ac:dyDescent="0.15">
      <c r="A63" s="32">
        <v>22</v>
      </c>
      <c r="B63" s="32" t="s">
        <v>1541</v>
      </c>
      <c r="C63" s="34" t="s">
        <v>21768</v>
      </c>
      <c r="D63" s="73"/>
      <c r="E63" s="74"/>
      <c r="F63" s="75"/>
      <c r="G63" s="4"/>
      <c r="J63" s="187"/>
      <c r="K63" s="186"/>
      <c r="L63" s="189">
        <v>913</v>
      </c>
      <c r="M63" s="4" t="s">
        <v>21</v>
      </c>
      <c r="N63" s="191"/>
      <c r="O63" s="191"/>
      <c r="P63" s="4"/>
      <c r="Q63" s="21"/>
      <c r="R63" s="4"/>
      <c r="S63" s="53"/>
      <c r="T63" s="53"/>
      <c r="U63" s="53"/>
      <c r="V63" s="53"/>
      <c r="W63" s="53"/>
      <c r="X63" s="188"/>
      <c r="Y63" s="59"/>
      <c r="Z63" s="1094"/>
      <c r="AA63" s="1095"/>
      <c r="AB63" s="1095"/>
      <c r="AC63" s="1095"/>
      <c r="AD63" s="1095"/>
      <c r="AE63" s="1096"/>
      <c r="AF63" s="67" t="s">
        <v>1233</v>
      </c>
      <c r="AG63" s="67"/>
      <c r="AH63" s="67"/>
      <c r="AI63" s="67"/>
      <c r="AJ63" s="67"/>
      <c r="AK63" s="67"/>
      <c r="AL63" s="67"/>
      <c r="AM63" s="67"/>
      <c r="AN63" s="67"/>
      <c r="AO63" s="65" t="s">
        <v>17</v>
      </c>
      <c r="AP63" s="164">
        <v>0.5</v>
      </c>
      <c r="AQ63" s="35">
        <f>ROUND(L63*AP63,0)</f>
        <v>457</v>
      </c>
      <c r="AR63" s="31"/>
    </row>
    <row r="64" spans="1:44" ht="14.25" customHeight="1" x14ac:dyDescent="0.15">
      <c r="A64" s="32">
        <v>22</v>
      </c>
      <c r="B64" s="32">
        <v>4417</v>
      </c>
      <c r="C64" s="34" t="s">
        <v>21769</v>
      </c>
      <c r="D64" s="73"/>
      <c r="E64" s="74"/>
      <c r="F64" s="75"/>
      <c r="G64" s="4"/>
      <c r="J64" s="187"/>
      <c r="K64" s="186"/>
      <c r="L64" s="204"/>
      <c r="M64" s="187"/>
      <c r="N64" s="191"/>
      <c r="O64" s="191"/>
      <c r="P64" s="4"/>
      <c r="Q64" s="21"/>
      <c r="R64" s="72" t="s">
        <v>1235</v>
      </c>
      <c r="S64" s="67"/>
      <c r="T64" s="67"/>
      <c r="U64" s="67"/>
      <c r="V64" s="67"/>
      <c r="W64" s="67"/>
      <c r="X64" s="192"/>
      <c r="Y64" s="68"/>
      <c r="Z64" s="65"/>
      <c r="AA64" s="65"/>
      <c r="AB64" s="65"/>
      <c r="AC64" s="65"/>
      <c r="AD64" s="65"/>
      <c r="AE64" s="65"/>
      <c r="AF64" s="65"/>
      <c r="AG64" s="65"/>
      <c r="AH64" s="65"/>
      <c r="AI64" s="65"/>
      <c r="AJ64" s="65"/>
      <c r="AK64" s="65"/>
      <c r="AL64" s="65"/>
      <c r="AM64" s="65"/>
      <c r="AN64" s="65"/>
      <c r="AO64" s="184"/>
      <c r="AP64" s="217"/>
      <c r="AQ64" s="35">
        <f>ROUND(L63*X66,0)</f>
        <v>881</v>
      </c>
      <c r="AR64" s="31"/>
    </row>
    <row r="65" spans="1:44" ht="14.25" customHeight="1" x14ac:dyDescent="0.15">
      <c r="A65" s="32">
        <v>22</v>
      </c>
      <c r="B65" s="32">
        <v>4418</v>
      </c>
      <c r="C65" s="34" t="s">
        <v>21770</v>
      </c>
      <c r="D65" s="73"/>
      <c r="E65" s="74"/>
      <c r="F65" s="75"/>
      <c r="G65" s="4"/>
      <c r="J65" s="187"/>
      <c r="K65" s="186"/>
      <c r="L65" s="204"/>
      <c r="M65" s="187"/>
      <c r="N65" s="191"/>
      <c r="O65" s="191"/>
      <c r="P65" s="4"/>
      <c r="Q65" s="21"/>
      <c r="R65" s="54" t="s">
        <v>1237</v>
      </c>
      <c r="S65" s="53"/>
      <c r="T65" s="53"/>
      <c r="U65" s="53"/>
      <c r="V65" s="53"/>
      <c r="W65" s="53"/>
      <c r="X65" s="188"/>
      <c r="Y65" s="59"/>
      <c r="Z65" s="1091" t="s">
        <v>1229</v>
      </c>
      <c r="AA65" s="1092"/>
      <c r="AB65" s="1092"/>
      <c r="AC65" s="1092"/>
      <c r="AD65" s="1092"/>
      <c r="AE65" s="1093"/>
      <c r="AF65" s="67" t="s">
        <v>1230</v>
      </c>
      <c r="AG65" s="67"/>
      <c r="AH65" s="67"/>
      <c r="AI65" s="67"/>
      <c r="AJ65" s="67"/>
      <c r="AK65" s="67"/>
      <c r="AL65" s="67"/>
      <c r="AM65" s="67"/>
      <c r="AN65" s="67"/>
      <c r="AO65" s="65" t="s">
        <v>17</v>
      </c>
      <c r="AP65" s="164">
        <v>0.7</v>
      </c>
      <c r="AQ65" s="35">
        <f>ROUND(ROUND(L63*X66,0)*AP65,0)</f>
        <v>617</v>
      </c>
      <c r="AR65" s="31"/>
    </row>
    <row r="66" spans="1:44" ht="14.25" customHeight="1" x14ac:dyDescent="0.15">
      <c r="A66" s="32">
        <v>22</v>
      </c>
      <c r="B66" s="32" t="s">
        <v>1545</v>
      </c>
      <c r="C66" s="34" t="s">
        <v>21771</v>
      </c>
      <c r="D66" s="73"/>
      <c r="E66" s="74"/>
      <c r="F66" s="75"/>
      <c r="G66" s="4"/>
      <c r="J66" s="187"/>
      <c r="K66" s="186"/>
      <c r="L66" s="204"/>
      <c r="M66" s="187"/>
      <c r="N66" s="191"/>
      <c r="O66" s="191"/>
      <c r="P66" s="4"/>
      <c r="Q66" s="21"/>
      <c r="R66" s="71"/>
      <c r="S66" s="71"/>
      <c r="T66" s="71"/>
      <c r="U66" s="71"/>
      <c r="V66" s="71"/>
      <c r="W66" s="23" t="s">
        <v>17</v>
      </c>
      <c r="X66" s="195">
        <v>0.96499999999999997</v>
      </c>
      <c r="Y66" s="207"/>
      <c r="Z66" s="1094"/>
      <c r="AA66" s="1095"/>
      <c r="AB66" s="1095"/>
      <c r="AC66" s="1095"/>
      <c r="AD66" s="1095"/>
      <c r="AE66" s="1096"/>
      <c r="AF66" s="67" t="s">
        <v>1233</v>
      </c>
      <c r="AG66" s="67"/>
      <c r="AH66" s="67"/>
      <c r="AI66" s="67"/>
      <c r="AJ66" s="67"/>
      <c r="AK66" s="67"/>
      <c r="AL66" s="67"/>
      <c r="AM66" s="67"/>
      <c r="AN66" s="67"/>
      <c r="AO66" s="65" t="s">
        <v>17</v>
      </c>
      <c r="AP66" s="164">
        <v>0.5</v>
      </c>
      <c r="AQ66" s="35">
        <f>ROUND(ROUND(L63*X66,0)*AP66,0)</f>
        <v>441</v>
      </c>
      <c r="AR66" s="31"/>
    </row>
    <row r="67" spans="1:44" ht="14.25" customHeight="1" x14ac:dyDescent="0.15">
      <c r="A67" s="32">
        <v>22</v>
      </c>
      <c r="B67" s="32">
        <v>4421</v>
      </c>
      <c r="C67" s="34" t="s">
        <v>21772</v>
      </c>
      <c r="D67" s="73"/>
      <c r="E67" s="74"/>
      <c r="F67" s="75"/>
      <c r="G67" s="47" t="s">
        <v>1548</v>
      </c>
      <c r="H67" s="40"/>
      <c r="I67" s="40"/>
      <c r="J67" s="40"/>
      <c r="K67" s="47" t="s">
        <v>1242</v>
      </c>
      <c r="L67" s="103"/>
      <c r="M67" s="40"/>
      <c r="N67" s="199"/>
      <c r="O67" s="199"/>
      <c r="P67" s="40"/>
      <c r="Q67" s="41"/>
      <c r="R67" s="40"/>
      <c r="S67" s="65"/>
      <c r="T67" s="65"/>
      <c r="U67" s="65"/>
      <c r="V67" s="65"/>
      <c r="W67" s="65"/>
      <c r="X67" s="102"/>
      <c r="Y67" s="182"/>
      <c r="Z67" s="222"/>
      <c r="AA67" s="44"/>
      <c r="AB67" s="44"/>
      <c r="AC67" s="44"/>
      <c r="AD67" s="44"/>
      <c r="AE67" s="44"/>
      <c r="AF67" s="65"/>
      <c r="AG67" s="65"/>
      <c r="AH67" s="65"/>
      <c r="AI67" s="65"/>
      <c r="AJ67" s="65"/>
      <c r="AK67" s="65"/>
      <c r="AL67" s="65"/>
      <c r="AM67" s="65"/>
      <c r="AN67" s="65"/>
      <c r="AO67" s="184"/>
      <c r="AP67" s="185"/>
      <c r="AQ67" s="35">
        <f>ROUND(L69,0)</f>
        <v>838</v>
      </c>
      <c r="AR67" s="31"/>
    </row>
    <row r="68" spans="1:44" ht="14.25" customHeight="1" x14ac:dyDescent="0.15">
      <c r="A68" s="32">
        <v>22</v>
      </c>
      <c r="B68" s="32">
        <v>4422</v>
      </c>
      <c r="C68" s="34" t="s">
        <v>21773</v>
      </c>
      <c r="D68" s="73"/>
      <c r="E68" s="74"/>
      <c r="F68" s="75"/>
      <c r="G68" s="4"/>
      <c r="K68" s="20" t="s">
        <v>1244</v>
      </c>
      <c r="L68" s="58"/>
      <c r="P68" s="187"/>
      <c r="Q68" s="21"/>
      <c r="R68" s="4"/>
      <c r="S68" s="53"/>
      <c r="T68" s="53"/>
      <c r="U68" s="53"/>
      <c r="V68" s="53"/>
      <c r="W68" s="53"/>
      <c r="X68" s="188"/>
      <c r="Y68" s="59"/>
      <c r="Z68" s="1091" t="s">
        <v>1229</v>
      </c>
      <c r="AA68" s="1092"/>
      <c r="AB68" s="1092"/>
      <c r="AC68" s="1092"/>
      <c r="AD68" s="1092"/>
      <c r="AE68" s="1093"/>
      <c r="AF68" s="67" t="s">
        <v>1230</v>
      </c>
      <c r="AG68" s="67"/>
      <c r="AH68" s="67"/>
      <c r="AI68" s="67"/>
      <c r="AJ68" s="67"/>
      <c r="AK68" s="67"/>
      <c r="AL68" s="67"/>
      <c r="AM68" s="67"/>
      <c r="AN68" s="67"/>
      <c r="AO68" s="65" t="s">
        <v>17</v>
      </c>
      <c r="AP68" s="164">
        <v>0.7</v>
      </c>
      <c r="AQ68" s="35">
        <f>ROUND(L69*AP68,0)</f>
        <v>587</v>
      </c>
      <c r="AR68" s="31"/>
    </row>
    <row r="69" spans="1:44" ht="14.25" customHeight="1" x14ac:dyDescent="0.15">
      <c r="A69" s="32">
        <v>22</v>
      </c>
      <c r="B69" s="32" t="s">
        <v>1550</v>
      </c>
      <c r="C69" s="34" t="s">
        <v>21774</v>
      </c>
      <c r="D69" s="73"/>
      <c r="E69" s="74"/>
      <c r="F69" s="75"/>
      <c r="G69" s="4"/>
      <c r="K69" s="20"/>
      <c r="L69" s="189">
        <v>838</v>
      </c>
      <c r="M69" s="4" t="s">
        <v>21</v>
      </c>
      <c r="N69" s="191"/>
      <c r="O69" s="191"/>
      <c r="P69" s="4"/>
      <c r="Q69" s="21"/>
      <c r="R69" s="4"/>
      <c r="S69" s="53"/>
      <c r="T69" s="53"/>
      <c r="U69" s="53"/>
      <c r="V69" s="53"/>
      <c r="W69" s="53"/>
      <c r="X69" s="188"/>
      <c r="Y69" s="59"/>
      <c r="Z69" s="1094"/>
      <c r="AA69" s="1095"/>
      <c r="AB69" s="1095"/>
      <c r="AC69" s="1095"/>
      <c r="AD69" s="1095"/>
      <c r="AE69" s="1096"/>
      <c r="AF69" s="67" t="s">
        <v>1233</v>
      </c>
      <c r="AG69" s="67"/>
      <c r="AH69" s="67"/>
      <c r="AI69" s="67"/>
      <c r="AJ69" s="67"/>
      <c r="AK69" s="67"/>
      <c r="AL69" s="67"/>
      <c r="AM69" s="67"/>
      <c r="AN69" s="67"/>
      <c r="AO69" s="65" t="s">
        <v>17</v>
      </c>
      <c r="AP69" s="164">
        <v>0.5</v>
      </c>
      <c r="AQ69" s="35">
        <f>ROUND(L69*AP69,0)</f>
        <v>419</v>
      </c>
      <c r="AR69" s="31"/>
    </row>
    <row r="70" spans="1:44" ht="14.25" customHeight="1" x14ac:dyDescent="0.15">
      <c r="A70" s="32">
        <v>22</v>
      </c>
      <c r="B70" s="32">
        <v>4423</v>
      </c>
      <c r="C70" s="34" t="s">
        <v>21775</v>
      </c>
      <c r="D70" s="73"/>
      <c r="E70" s="74"/>
      <c r="F70" s="75"/>
      <c r="G70" s="4"/>
      <c r="K70" s="20"/>
      <c r="L70" s="58"/>
      <c r="N70" s="203"/>
      <c r="O70" s="203"/>
      <c r="P70" s="187"/>
      <c r="Q70" s="21"/>
      <c r="R70" s="72" t="s">
        <v>1235</v>
      </c>
      <c r="S70" s="67"/>
      <c r="T70" s="67"/>
      <c r="U70" s="67"/>
      <c r="V70" s="67"/>
      <c r="W70" s="67"/>
      <c r="X70" s="192"/>
      <c r="Y70" s="68"/>
      <c r="Z70" s="65"/>
      <c r="AA70" s="65"/>
      <c r="AB70" s="65"/>
      <c r="AC70" s="65"/>
      <c r="AD70" s="65"/>
      <c r="AE70" s="65"/>
      <c r="AF70" s="65"/>
      <c r="AG70" s="65"/>
      <c r="AH70" s="65"/>
      <c r="AI70" s="65"/>
      <c r="AJ70" s="65"/>
      <c r="AK70" s="65"/>
      <c r="AL70" s="65"/>
      <c r="AM70" s="65"/>
      <c r="AN70" s="65"/>
      <c r="AO70" s="184"/>
      <c r="AP70" s="217"/>
      <c r="AQ70" s="35">
        <f>ROUND(L69*X72,0)</f>
        <v>809</v>
      </c>
      <c r="AR70" s="31"/>
    </row>
    <row r="71" spans="1:44" ht="14.25" customHeight="1" x14ac:dyDescent="0.15">
      <c r="A71" s="32">
        <v>22</v>
      </c>
      <c r="B71" s="32">
        <v>4424</v>
      </c>
      <c r="C71" s="34" t="s">
        <v>21776</v>
      </c>
      <c r="D71" s="73"/>
      <c r="E71" s="74"/>
      <c r="F71" s="75"/>
      <c r="G71" s="4"/>
      <c r="K71" s="186"/>
      <c r="L71" s="204"/>
      <c r="M71" s="187"/>
      <c r="N71" s="203"/>
      <c r="O71" s="203"/>
      <c r="P71" s="187"/>
      <c r="Q71" s="21"/>
      <c r="R71" s="54" t="s">
        <v>1237</v>
      </c>
      <c r="S71" s="53"/>
      <c r="T71" s="53"/>
      <c r="U71" s="53"/>
      <c r="V71" s="53"/>
      <c r="W71" s="53"/>
      <c r="X71" s="188"/>
      <c r="Y71" s="59"/>
      <c r="Z71" s="1091" t="s">
        <v>1229</v>
      </c>
      <c r="AA71" s="1092"/>
      <c r="AB71" s="1092"/>
      <c r="AC71" s="1092"/>
      <c r="AD71" s="1092"/>
      <c r="AE71" s="1093"/>
      <c r="AF71" s="67" t="s">
        <v>1230</v>
      </c>
      <c r="AG71" s="67"/>
      <c r="AH71" s="67"/>
      <c r="AI71" s="67"/>
      <c r="AJ71" s="67"/>
      <c r="AK71" s="67"/>
      <c r="AL71" s="67"/>
      <c r="AM71" s="67"/>
      <c r="AN71" s="67"/>
      <c r="AO71" s="65" t="s">
        <v>17</v>
      </c>
      <c r="AP71" s="164">
        <v>0.7</v>
      </c>
      <c r="AQ71" s="35">
        <f>ROUND(ROUND(L69*X72,0)*AP71,0)</f>
        <v>566</v>
      </c>
      <c r="AR71" s="31"/>
    </row>
    <row r="72" spans="1:44" ht="14.25" customHeight="1" x14ac:dyDescent="0.15">
      <c r="A72" s="32">
        <v>22</v>
      </c>
      <c r="B72" s="32" t="s">
        <v>1554</v>
      </c>
      <c r="C72" s="34" t="s">
        <v>21777</v>
      </c>
      <c r="D72" s="73"/>
      <c r="E72" s="74"/>
      <c r="F72" s="75"/>
      <c r="G72" s="4"/>
      <c r="K72" s="186"/>
      <c r="L72" s="204"/>
      <c r="M72" s="187"/>
      <c r="N72" s="203"/>
      <c r="O72" s="203"/>
      <c r="P72" s="187"/>
      <c r="Q72" s="21"/>
      <c r="R72" s="71"/>
      <c r="S72" s="71"/>
      <c r="T72" s="71"/>
      <c r="U72" s="71"/>
      <c r="V72" s="71"/>
      <c r="W72" s="23" t="s">
        <v>17</v>
      </c>
      <c r="X72" s="195">
        <v>0.96499999999999997</v>
      </c>
      <c r="Y72" s="207"/>
      <c r="Z72" s="1094"/>
      <c r="AA72" s="1095"/>
      <c r="AB72" s="1095"/>
      <c r="AC72" s="1095"/>
      <c r="AD72" s="1095"/>
      <c r="AE72" s="1096"/>
      <c r="AF72" s="67" t="s">
        <v>1233</v>
      </c>
      <c r="AG72" s="67"/>
      <c r="AH72" s="67"/>
      <c r="AI72" s="67"/>
      <c r="AJ72" s="67"/>
      <c r="AK72" s="67"/>
      <c r="AL72" s="67"/>
      <c r="AM72" s="67"/>
      <c r="AN72" s="67"/>
      <c r="AO72" s="65" t="s">
        <v>17</v>
      </c>
      <c r="AP72" s="164">
        <v>0.5</v>
      </c>
      <c r="AQ72" s="35">
        <f>ROUND(ROUND(L69*X72,0)*AP72,0)</f>
        <v>405</v>
      </c>
      <c r="AR72" s="31"/>
    </row>
    <row r="73" spans="1:44" ht="14.25" customHeight="1" x14ac:dyDescent="0.15">
      <c r="A73" s="32">
        <v>22</v>
      </c>
      <c r="B73" s="32">
        <v>4425</v>
      </c>
      <c r="C73" s="34" t="s">
        <v>21778</v>
      </c>
      <c r="D73" s="73"/>
      <c r="E73" s="74"/>
      <c r="F73" s="75"/>
      <c r="G73" s="4"/>
      <c r="J73" s="187"/>
      <c r="K73" s="47" t="s">
        <v>1252</v>
      </c>
      <c r="L73" s="185"/>
      <c r="M73" s="184"/>
      <c r="N73" s="205"/>
      <c r="O73" s="205"/>
      <c r="P73" s="40"/>
      <c r="Q73" s="41"/>
      <c r="R73" s="40"/>
      <c r="S73" s="65"/>
      <c r="T73" s="65"/>
      <c r="U73" s="65"/>
      <c r="V73" s="65"/>
      <c r="W73" s="65"/>
      <c r="X73" s="102"/>
      <c r="Y73" s="182"/>
      <c r="Z73" s="65"/>
      <c r="AA73" s="65"/>
      <c r="AB73" s="65"/>
      <c r="AC73" s="65"/>
      <c r="AD73" s="65"/>
      <c r="AE73" s="65"/>
      <c r="AF73" s="65"/>
      <c r="AG73" s="65"/>
      <c r="AH73" s="65"/>
      <c r="AI73" s="65"/>
      <c r="AJ73" s="65"/>
      <c r="AK73" s="65"/>
      <c r="AL73" s="65"/>
      <c r="AM73" s="65"/>
      <c r="AN73" s="65"/>
      <c r="AO73" s="184"/>
      <c r="AP73" s="185"/>
      <c r="AQ73" s="35">
        <f>ROUND(L75,0)</f>
        <v>1758</v>
      </c>
      <c r="AR73" s="31"/>
    </row>
    <row r="74" spans="1:44" ht="14.25" customHeight="1" x14ac:dyDescent="0.15">
      <c r="A74" s="32">
        <v>22</v>
      </c>
      <c r="B74" s="32">
        <v>4426</v>
      </c>
      <c r="C74" s="34" t="s">
        <v>21779</v>
      </c>
      <c r="D74" s="73"/>
      <c r="E74" s="74"/>
      <c r="F74" s="75"/>
      <c r="G74" s="4"/>
      <c r="J74" s="187"/>
      <c r="K74" s="186"/>
      <c r="L74" s="204"/>
      <c r="M74" s="187"/>
      <c r="P74" s="187"/>
      <c r="Q74" s="21"/>
      <c r="R74" s="4"/>
      <c r="S74" s="53"/>
      <c r="T74" s="53"/>
      <c r="U74" s="53"/>
      <c r="V74" s="53"/>
      <c r="W74" s="53"/>
      <c r="X74" s="188"/>
      <c r="Y74" s="59"/>
      <c r="Z74" s="1091" t="s">
        <v>1229</v>
      </c>
      <c r="AA74" s="1092"/>
      <c r="AB74" s="1092"/>
      <c r="AC74" s="1092"/>
      <c r="AD74" s="1092"/>
      <c r="AE74" s="1093"/>
      <c r="AF74" s="67" t="s">
        <v>1230</v>
      </c>
      <c r="AG74" s="67"/>
      <c r="AH74" s="67"/>
      <c r="AI74" s="67"/>
      <c r="AJ74" s="67"/>
      <c r="AK74" s="67"/>
      <c r="AL74" s="67"/>
      <c r="AM74" s="67"/>
      <c r="AN74" s="67"/>
      <c r="AO74" s="65" t="s">
        <v>17</v>
      </c>
      <c r="AP74" s="164">
        <v>0.7</v>
      </c>
      <c r="AQ74" s="35">
        <f>ROUND(L75*AP74,0)</f>
        <v>1231</v>
      </c>
      <c r="AR74" s="31"/>
    </row>
    <row r="75" spans="1:44" ht="14.25" customHeight="1" x14ac:dyDescent="0.15">
      <c r="A75" s="32">
        <v>22</v>
      </c>
      <c r="B75" s="32" t="s">
        <v>1558</v>
      </c>
      <c r="C75" s="34" t="s">
        <v>21780</v>
      </c>
      <c r="D75" s="73"/>
      <c r="E75" s="74"/>
      <c r="F75" s="75"/>
      <c r="G75" s="4"/>
      <c r="J75" s="187"/>
      <c r="K75" s="186"/>
      <c r="L75" s="189">
        <v>1758</v>
      </c>
      <c r="M75" s="4" t="s">
        <v>21</v>
      </c>
      <c r="N75" s="191"/>
      <c r="O75" s="191"/>
      <c r="P75" s="4"/>
      <c r="Q75" s="21"/>
      <c r="R75" s="4"/>
      <c r="S75" s="53"/>
      <c r="T75" s="53"/>
      <c r="U75" s="53"/>
      <c r="V75" s="53"/>
      <c r="W75" s="53"/>
      <c r="X75" s="188"/>
      <c r="Y75" s="59"/>
      <c r="Z75" s="1094"/>
      <c r="AA75" s="1095"/>
      <c r="AB75" s="1095"/>
      <c r="AC75" s="1095"/>
      <c r="AD75" s="1095"/>
      <c r="AE75" s="1096"/>
      <c r="AF75" s="67" t="s">
        <v>1233</v>
      </c>
      <c r="AG75" s="67"/>
      <c r="AH75" s="67"/>
      <c r="AI75" s="67"/>
      <c r="AJ75" s="67"/>
      <c r="AK75" s="67"/>
      <c r="AL75" s="67"/>
      <c r="AM75" s="67"/>
      <c r="AN75" s="67"/>
      <c r="AO75" s="65" t="s">
        <v>17</v>
      </c>
      <c r="AP75" s="164">
        <v>0.5</v>
      </c>
      <c r="AQ75" s="35">
        <f>ROUND(L75*AP75,0)</f>
        <v>879</v>
      </c>
      <c r="AR75" s="31"/>
    </row>
    <row r="76" spans="1:44" ht="14.25" customHeight="1" x14ac:dyDescent="0.15">
      <c r="A76" s="32">
        <v>22</v>
      </c>
      <c r="B76" s="32">
        <v>4427</v>
      </c>
      <c r="C76" s="34" t="s">
        <v>21781</v>
      </c>
      <c r="D76" s="73"/>
      <c r="E76" s="74"/>
      <c r="F76" s="75"/>
      <c r="G76" s="4"/>
      <c r="J76" s="187"/>
      <c r="K76" s="186"/>
      <c r="L76" s="204"/>
      <c r="M76" s="187"/>
      <c r="N76" s="191"/>
      <c r="O76" s="191"/>
      <c r="P76" s="4"/>
      <c r="Q76" s="21"/>
      <c r="R76" s="72" t="s">
        <v>1235</v>
      </c>
      <c r="S76" s="67"/>
      <c r="T76" s="67"/>
      <c r="U76" s="67"/>
      <c r="V76" s="67"/>
      <c r="W76" s="67"/>
      <c r="X76" s="192"/>
      <c r="Y76" s="68"/>
      <c r="Z76" s="65"/>
      <c r="AA76" s="65"/>
      <c r="AB76" s="65"/>
      <c r="AC76" s="65"/>
      <c r="AD76" s="65"/>
      <c r="AE76" s="65"/>
      <c r="AF76" s="65"/>
      <c r="AG76" s="65"/>
      <c r="AH76" s="65"/>
      <c r="AI76" s="65"/>
      <c r="AJ76" s="65"/>
      <c r="AK76" s="65"/>
      <c r="AL76" s="65"/>
      <c r="AM76" s="65"/>
      <c r="AN76" s="65"/>
      <c r="AO76" s="184"/>
      <c r="AP76" s="217"/>
      <c r="AQ76" s="35">
        <f>ROUND(L75*X78,0)</f>
        <v>1696</v>
      </c>
      <c r="AR76" s="31"/>
    </row>
    <row r="77" spans="1:44" ht="14.25" customHeight="1" x14ac:dyDescent="0.15">
      <c r="A77" s="32">
        <v>22</v>
      </c>
      <c r="B77" s="32">
        <v>4428</v>
      </c>
      <c r="C77" s="34" t="s">
        <v>21782</v>
      </c>
      <c r="D77" s="73"/>
      <c r="E77" s="74"/>
      <c r="F77" s="75"/>
      <c r="G77" s="4"/>
      <c r="J77" s="187"/>
      <c r="K77" s="186"/>
      <c r="L77" s="204"/>
      <c r="M77" s="187"/>
      <c r="N77" s="191"/>
      <c r="O77" s="191"/>
      <c r="P77" s="4"/>
      <c r="Q77" s="21"/>
      <c r="R77" s="54" t="s">
        <v>1237</v>
      </c>
      <c r="S77" s="53"/>
      <c r="T77" s="53"/>
      <c r="U77" s="53"/>
      <c r="V77" s="53"/>
      <c r="W77" s="53"/>
      <c r="X77" s="188"/>
      <c r="Y77" s="59"/>
      <c r="Z77" s="1091" t="s">
        <v>1229</v>
      </c>
      <c r="AA77" s="1092"/>
      <c r="AB77" s="1092"/>
      <c r="AC77" s="1092"/>
      <c r="AD77" s="1092"/>
      <c r="AE77" s="1093"/>
      <c r="AF77" s="67" t="s">
        <v>1230</v>
      </c>
      <c r="AG77" s="67"/>
      <c r="AH77" s="67"/>
      <c r="AI77" s="67"/>
      <c r="AJ77" s="67"/>
      <c r="AK77" s="67"/>
      <c r="AL77" s="67"/>
      <c r="AM77" s="67"/>
      <c r="AN77" s="67"/>
      <c r="AO77" s="65" t="s">
        <v>17</v>
      </c>
      <c r="AP77" s="164">
        <v>0.7</v>
      </c>
      <c r="AQ77" s="35">
        <f>ROUND(ROUND(L75*X78,0)*AP77,0)</f>
        <v>1187</v>
      </c>
      <c r="AR77" s="31"/>
    </row>
    <row r="78" spans="1:44" ht="14.25" customHeight="1" x14ac:dyDescent="0.15">
      <c r="A78" s="32">
        <v>22</v>
      </c>
      <c r="B78" s="32" t="s">
        <v>1562</v>
      </c>
      <c r="C78" s="34" t="s">
        <v>21783</v>
      </c>
      <c r="D78" s="73"/>
      <c r="E78" s="74"/>
      <c r="F78" s="75"/>
      <c r="G78" s="4"/>
      <c r="J78" s="187"/>
      <c r="K78" s="186"/>
      <c r="L78" s="204"/>
      <c r="M78" s="187"/>
      <c r="N78" s="191"/>
      <c r="O78" s="191"/>
      <c r="P78" s="4"/>
      <c r="Q78" s="21"/>
      <c r="R78" s="71"/>
      <c r="S78" s="71"/>
      <c r="T78" s="71"/>
      <c r="U78" s="71"/>
      <c r="V78" s="71"/>
      <c r="W78" s="23" t="s">
        <v>17</v>
      </c>
      <c r="X78" s="195">
        <v>0.96499999999999997</v>
      </c>
      <c r="Y78" s="207"/>
      <c r="Z78" s="1094"/>
      <c r="AA78" s="1095"/>
      <c r="AB78" s="1095"/>
      <c r="AC78" s="1095"/>
      <c r="AD78" s="1095"/>
      <c r="AE78" s="1096"/>
      <c r="AF78" s="67" t="s">
        <v>1233</v>
      </c>
      <c r="AG78" s="67"/>
      <c r="AH78" s="67"/>
      <c r="AI78" s="67"/>
      <c r="AJ78" s="67"/>
      <c r="AK78" s="67"/>
      <c r="AL78" s="67"/>
      <c r="AM78" s="67"/>
      <c r="AN78" s="67"/>
      <c r="AO78" s="65" t="s">
        <v>17</v>
      </c>
      <c r="AP78" s="164">
        <v>0.5</v>
      </c>
      <c r="AQ78" s="35">
        <f>ROUND(ROUND(L75*X78,0)*AP78,0)</f>
        <v>848</v>
      </c>
      <c r="AR78" s="31"/>
    </row>
    <row r="79" spans="1:44" ht="14.25" customHeight="1" x14ac:dyDescent="0.15">
      <c r="A79" s="32">
        <v>22</v>
      </c>
      <c r="B79" s="32">
        <v>4429</v>
      </c>
      <c r="C79" s="34" t="s">
        <v>21784</v>
      </c>
      <c r="D79" s="73"/>
      <c r="E79" s="74"/>
      <c r="F79" s="75"/>
      <c r="G79" s="4"/>
      <c r="J79" s="187"/>
      <c r="K79" s="47" t="s">
        <v>1261</v>
      </c>
      <c r="L79" s="185"/>
      <c r="M79" s="184"/>
      <c r="N79" s="206"/>
      <c r="O79" s="206"/>
      <c r="P79" s="40"/>
      <c r="Q79" s="41"/>
      <c r="R79" s="40"/>
      <c r="S79" s="65"/>
      <c r="T79" s="65"/>
      <c r="U79" s="65"/>
      <c r="V79" s="65"/>
      <c r="W79" s="65"/>
      <c r="X79" s="102"/>
      <c r="Y79" s="182"/>
      <c r="Z79" s="65"/>
      <c r="AA79" s="65"/>
      <c r="AB79" s="65"/>
      <c r="AC79" s="65"/>
      <c r="AD79" s="65"/>
      <c r="AE79" s="65"/>
      <c r="AF79" s="65"/>
      <c r="AG79" s="65"/>
      <c r="AH79" s="65"/>
      <c r="AI79" s="65"/>
      <c r="AJ79" s="65"/>
      <c r="AK79" s="65"/>
      <c r="AL79" s="65"/>
      <c r="AM79" s="65"/>
      <c r="AN79" s="65"/>
      <c r="AO79" s="184"/>
      <c r="AP79" s="185"/>
      <c r="AQ79" s="35">
        <f>ROUND(L81,0)</f>
        <v>913</v>
      </c>
      <c r="AR79" s="31"/>
    </row>
    <row r="80" spans="1:44" ht="14.25" customHeight="1" x14ac:dyDescent="0.15">
      <c r="A80" s="32">
        <v>22</v>
      </c>
      <c r="B80" s="32">
        <v>4430</v>
      </c>
      <c r="C80" s="34" t="s">
        <v>21785</v>
      </c>
      <c r="D80" s="73"/>
      <c r="E80" s="74"/>
      <c r="F80" s="75"/>
      <c r="G80" s="4"/>
      <c r="J80" s="187"/>
      <c r="K80" s="186"/>
      <c r="L80" s="204"/>
      <c r="M80" s="187"/>
      <c r="P80" s="187"/>
      <c r="Q80" s="21"/>
      <c r="R80" s="4"/>
      <c r="S80" s="53"/>
      <c r="T80" s="53"/>
      <c r="U80" s="53"/>
      <c r="V80" s="53"/>
      <c r="W80" s="53"/>
      <c r="X80" s="188"/>
      <c r="Y80" s="59"/>
      <c r="Z80" s="1091" t="s">
        <v>1229</v>
      </c>
      <c r="AA80" s="1092"/>
      <c r="AB80" s="1092"/>
      <c r="AC80" s="1092"/>
      <c r="AD80" s="1092"/>
      <c r="AE80" s="1093"/>
      <c r="AF80" s="67" t="s">
        <v>1230</v>
      </c>
      <c r="AG80" s="67"/>
      <c r="AH80" s="67"/>
      <c r="AI80" s="67"/>
      <c r="AJ80" s="67"/>
      <c r="AK80" s="67"/>
      <c r="AL80" s="67"/>
      <c r="AM80" s="67"/>
      <c r="AN80" s="67"/>
      <c r="AO80" s="65" t="s">
        <v>17</v>
      </c>
      <c r="AP80" s="164">
        <v>0.7</v>
      </c>
      <c r="AQ80" s="35">
        <f>ROUND(L81*AP80,0)</f>
        <v>639</v>
      </c>
      <c r="AR80" s="31"/>
    </row>
    <row r="81" spans="1:44" ht="14.25" customHeight="1" x14ac:dyDescent="0.15">
      <c r="A81" s="32">
        <v>22</v>
      </c>
      <c r="B81" s="32" t="s">
        <v>1566</v>
      </c>
      <c r="C81" s="34" t="s">
        <v>21786</v>
      </c>
      <c r="D81" s="73"/>
      <c r="E81" s="74"/>
      <c r="F81" s="75"/>
      <c r="G81" s="4"/>
      <c r="J81" s="187"/>
      <c r="K81" s="186"/>
      <c r="L81" s="189">
        <v>913</v>
      </c>
      <c r="M81" s="4" t="s">
        <v>21</v>
      </c>
      <c r="N81" s="191"/>
      <c r="O81" s="191"/>
      <c r="P81" s="4"/>
      <c r="Q81" s="21"/>
      <c r="R81" s="4"/>
      <c r="S81" s="53"/>
      <c r="T81" s="53"/>
      <c r="U81" s="53"/>
      <c r="V81" s="53"/>
      <c r="W81" s="53"/>
      <c r="X81" s="188"/>
      <c r="Y81" s="59"/>
      <c r="Z81" s="1094"/>
      <c r="AA81" s="1095"/>
      <c r="AB81" s="1095"/>
      <c r="AC81" s="1095"/>
      <c r="AD81" s="1095"/>
      <c r="AE81" s="1096"/>
      <c r="AF81" s="67" t="s">
        <v>1233</v>
      </c>
      <c r="AG81" s="67"/>
      <c r="AH81" s="67"/>
      <c r="AI81" s="67"/>
      <c r="AJ81" s="67"/>
      <c r="AK81" s="67"/>
      <c r="AL81" s="67"/>
      <c r="AM81" s="67"/>
      <c r="AN81" s="67"/>
      <c r="AO81" s="65" t="s">
        <v>17</v>
      </c>
      <c r="AP81" s="164">
        <v>0.5</v>
      </c>
      <c r="AQ81" s="35">
        <f>ROUND(L81*AP81,0)</f>
        <v>457</v>
      </c>
      <c r="AR81" s="31"/>
    </row>
    <row r="82" spans="1:44" ht="14.25" customHeight="1" x14ac:dyDescent="0.15">
      <c r="A82" s="32">
        <v>22</v>
      </c>
      <c r="B82" s="32">
        <v>4431</v>
      </c>
      <c r="C82" s="34" t="s">
        <v>21787</v>
      </c>
      <c r="D82" s="73"/>
      <c r="E82" s="74"/>
      <c r="F82" s="75"/>
      <c r="G82" s="4"/>
      <c r="J82" s="187"/>
      <c r="K82" s="186"/>
      <c r="L82" s="204"/>
      <c r="M82" s="187"/>
      <c r="N82" s="191"/>
      <c r="O82" s="191"/>
      <c r="P82" s="4"/>
      <c r="Q82" s="21"/>
      <c r="R82" s="72" t="s">
        <v>1235</v>
      </c>
      <c r="S82" s="67"/>
      <c r="T82" s="67"/>
      <c r="U82" s="67"/>
      <c r="V82" s="67"/>
      <c r="W82" s="67"/>
      <c r="X82" s="192"/>
      <c r="Y82" s="68"/>
      <c r="Z82" s="65"/>
      <c r="AA82" s="65"/>
      <c r="AB82" s="65"/>
      <c r="AC82" s="65"/>
      <c r="AD82" s="65"/>
      <c r="AE82" s="65"/>
      <c r="AF82" s="65"/>
      <c r="AG82" s="65"/>
      <c r="AH82" s="65"/>
      <c r="AI82" s="65"/>
      <c r="AJ82" s="65"/>
      <c r="AK82" s="65"/>
      <c r="AL82" s="65"/>
      <c r="AM82" s="65"/>
      <c r="AN82" s="65"/>
      <c r="AO82" s="184"/>
      <c r="AP82" s="217"/>
      <c r="AQ82" s="35">
        <f>ROUND(L81*X84,0)</f>
        <v>881</v>
      </c>
      <c r="AR82" s="31"/>
    </row>
    <row r="83" spans="1:44" ht="14.25" customHeight="1" x14ac:dyDescent="0.15">
      <c r="A83" s="32">
        <v>22</v>
      </c>
      <c r="B83" s="32">
        <v>4432</v>
      </c>
      <c r="C83" s="34" t="s">
        <v>21788</v>
      </c>
      <c r="D83" s="73"/>
      <c r="E83" s="74"/>
      <c r="F83" s="75"/>
      <c r="G83" s="4"/>
      <c r="J83" s="187"/>
      <c r="K83" s="186"/>
      <c r="L83" s="204"/>
      <c r="M83" s="187"/>
      <c r="N83" s="191"/>
      <c r="O83" s="191"/>
      <c r="P83" s="4"/>
      <c r="Q83" s="21"/>
      <c r="R83" s="54" t="s">
        <v>1237</v>
      </c>
      <c r="S83" s="53"/>
      <c r="T83" s="53"/>
      <c r="U83" s="53"/>
      <c r="V83" s="53"/>
      <c r="W83" s="53"/>
      <c r="X83" s="188"/>
      <c r="Y83" s="59"/>
      <c r="Z83" s="1091" t="s">
        <v>1229</v>
      </c>
      <c r="AA83" s="1092"/>
      <c r="AB83" s="1092"/>
      <c r="AC83" s="1092"/>
      <c r="AD83" s="1092"/>
      <c r="AE83" s="1093"/>
      <c r="AF83" s="67" t="s">
        <v>1230</v>
      </c>
      <c r="AG83" s="67"/>
      <c r="AH83" s="67"/>
      <c r="AI83" s="67"/>
      <c r="AJ83" s="67"/>
      <c r="AK83" s="67"/>
      <c r="AL83" s="67"/>
      <c r="AM83" s="67"/>
      <c r="AN83" s="67"/>
      <c r="AO83" s="65" t="s">
        <v>17</v>
      </c>
      <c r="AP83" s="164">
        <v>0.7</v>
      </c>
      <c r="AQ83" s="35">
        <f>ROUND(ROUND(L81*X84,0)*AP83,0)</f>
        <v>617</v>
      </c>
      <c r="AR83" s="31"/>
    </row>
    <row r="84" spans="1:44" ht="14.25" customHeight="1" x14ac:dyDescent="0.15">
      <c r="A84" s="32">
        <v>22</v>
      </c>
      <c r="B84" s="32" t="s">
        <v>1570</v>
      </c>
      <c r="C84" s="34" t="s">
        <v>21789</v>
      </c>
      <c r="D84" s="73"/>
      <c r="E84" s="74"/>
      <c r="F84" s="75"/>
      <c r="G84" s="4"/>
      <c r="J84" s="187"/>
      <c r="K84" s="186"/>
      <c r="L84" s="204"/>
      <c r="M84" s="187"/>
      <c r="N84" s="191"/>
      <c r="O84" s="191"/>
      <c r="P84" s="4"/>
      <c r="Q84" s="21"/>
      <c r="R84" s="71"/>
      <c r="S84" s="71"/>
      <c r="T84" s="71"/>
      <c r="U84" s="71"/>
      <c r="V84" s="71"/>
      <c r="W84" s="23" t="s">
        <v>17</v>
      </c>
      <c r="X84" s="195">
        <v>0.96499999999999997</v>
      </c>
      <c r="Y84" s="207"/>
      <c r="Z84" s="1094"/>
      <c r="AA84" s="1095"/>
      <c r="AB84" s="1095"/>
      <c r="AC84" s="1095"/>
      <c r="AD84" s="1095"/>
      <c r="AE84" s="1096"/>
      <c r="AF84" s="67" t="s">
        <v>1233</v>
      </c>
      <c r="AG84" s="67"/>
      <c r="AH84" s="67"/>
      <c r="AI84" s="67"/>
      <c r="AJ84" s="67"/>
      <c r="AK84" s="67"/>
      <c r="AL84" s="67"/>
      <c r="AM84" s="67"/>
      <c r="AN84" s="67"/>
      <c r="AO84" s="65" t="s">
        <v>17</v>
      </c>
      <c r="AP84" s="164">
        <v>0.5</v>
      </c>
      <c r="AQ84" s="35">
        <f>ROUND(ROUND(L81*X84,0)*AP84,0)</f>
        <v>441</v>
      </c>
      <c r="AR84" s="31"/>
    </row>
    <row r="85" spans="1:44" ht="14.25" customHeight="1" x14ac:dyDescent="0.15">
      <c r="A85" s="32">
        <v>22</v>
      </c>
      <c r="B85" s="32">
        <v>4441</v>
      </c>
      <c r="C85" s="34" t="s">
        <v>21790</v>
      </c>
      <c r="D85" s="73"/>
      <c r="E85" s="74"/>
      <c r="F85" s="75"/>
      <c r="G85" s="1085" t="s">
        <v>1573</v>
      </c>
      <c r="H85" s="1086"/>
      <c r="I85" s="1086"/>
      <c r="J85" s="1087"/>
      <c r="K85" s="47" t="s">
        <v>1242</v>
      </c>
      <c r="L85" s="103"/>
      <c r="M85" s="40"/>
      <c r="N85" s="199"/>
      <c r="O85" s="199"/>
      <c r="P85" s="40"/>
      <c r="Q85" s="41"/>
      <c r="R85" s="40"/>
      <c r="S85" s="65"/>
      <c r="T85" s="65"/>
      <c r="U85" s="65"/>
      <c r="V85" s="65"/>
      <c r="W85" s="65"/>
      <c r="X85" s="102"/>
      <c r="Y85" s="182"/>
      <c r="Z85" s="65"/>
      <c r="AA85" s="65"/>
      <c r="AB85" s="65"/>
      <c r="AC85" s="65"/>
      <c r="AD85" s="65"/>
      <c r="AE85" s="65"/>
      <c r="AF85" s="65"/>
      <c r="AG85" s="65"/>
      <c r="AH85" s="65"/>
      <c r="AI85" s="65"/>
      <c r="AJ85" s="65"/>
      <c r="AK85" s="65"/>
      <c r="AL85" s="65"/>
      <c r="AM85" s="65"/>
      <c r="AN85" s="65"/>
      <c r="AO85" s="184"/>
      <c r="AP85" s="185"/>
      <c r="AQ85" s="35">
        <f>ROUND(L87,0)</f>
        <v>641</v>
      </c>
      <c r="AR85" s="31"/>
    </row>
    <row r="86" spans="1:44" ht="14.25" customHeight="1" x14ac:dyDescent="0.15">
      <c r="A86" s="32">
        <v>22</v>
      </c>
      <c r="B86" s="32">
        <v>4442</v>
      </c>
      <c r="C86" s="34" t="s">
        <v>21791</v>
      </c>
      <c r="D86" s="73"/>
      <c r="E86" s="74"/>
      <c r="F86" s="75"/>
      <c r="G86" s="1088"/>
      <c r="H86" s="1089"/>
      <c r="I86" s="1089"/>
      <c r="J86" s="1090"/>
      <c r="K86" s="20" t="s">
        <v>1244</v>
      </c>
      <c r="L86" s="58"/>
      <c r="P86" s="187"/>
      <c r="Q86" s="21"/>
      <c r="R86" s="4"/>
      <c r="S86" s="53"/>
      <c r="T86" s="53"/>
      <c r="U86" s="53"/>
      <c r="V86" s="53"/>
      <c r="W86" s="53"/>
      <c r="X86" s="188"/>
      <c r="Y86" s="59"/>
      <c r="Z86" s="1091" t="s">
        <v>1229</v>
      </c>
      <c r="AA86" s="1092"/>
      <c r="AB86" s="1092"/>
      <c r="AC86" s="1092"/>
      <c r="AD86" s="1092"/>
      <c r="AE86" s="1093"/>
      <c r="AF86" s="67" t="s">
        <v>1230</v>
      </c>
      <c r="AG86" s="67"/>
      <c r="AH86" s="67"/>
      <c r="AI86" s="67"/>
      <c r="AJ86" s="67"/>
      <c r="AK86" s="67"/>
      <c r="AL86" s="67"/>
      <c r="AM86" s="67"/>
      <c r="AN86" s="67"/>
      <c r="AO86" s="65" t="s">
        <v>17</v>
      </c>
      <c r="AP86" s="164">
        <v>0.7</v>
      </c>
      <c r="AQ86" s="35">
        <f>ROUND(L87*AP86,0)</f>
        <v>449</v>
      </c>
      <c r="AR86" s="31"/>
    </row>
    <row r="87" spans="1:44" ht="14.25" customHeight="1" x14ac:dyDescent="0.15">
      <c r="A87" s="32">
        <v>22</v>
      </c>
      <c r="B87" s="32" t="s">
        <v>1575</v>
      </c>
      <c r="C87" s="34" t="s">
        <v>21792</v>
      </c>
      <c r="D87" s="73"/>
      <c r="E87" s="74"/>
      <c r="F87" s="75"/>
      <c r="G87" s="1088"/>
      <c r="H87" s="1089"/>
      <c r="I87" s="1089"/>
      <c r="J87" s="1090"/>
      <c r="K87" s="20"/>
      <c r="L87" s="189">
        <v>641</v>
      </c>
      <c r="M87" s="4" t="s">
        <v>21</v>
      </c>
      <c r="N87" s="191"/>
      <c r="O87" s="191"/>
      <c r="P87" s="4"/>
      <c r="Q87" s="21"/>
      <c r="R87" s="4"/>
      <c r="S87" s="53"/>
      <c r="T87" s="53"/>
      <c r="U87" s="53"/>
      <c r="V87" s="53"/>
      <c r="W87" s="53"/>
      <c r="X87" s="188"/>
      <c r="Y87" s="59"/>
      <c r="Z87" s="1094"/>
      <c r="AA87" s="1095"/>
      <c r="AB87" s="1095"/>
      <c r="AC87" s="1095"/>
      <c r="AD87" s="1095"/>
      <c r="AE87" s="1096"/>
      <c r="AF87" s="67" t="s">
        <v>1233</v>
      </c>
      <c r="AG87" s="67"/>
      <c r="AH87" s="67"/>
      <c r="AI87" s="67"/>
      <c r="AJ87" s="67"/>
      <c r="AK87" s="67"/>
      <c r="AL87" s="67"/>
      <c r="AM87" s="67"/>
      <c r="AN87" s="67"/>
      <c r="AO87" s="65" t="s">
        <v>17</v>
      </c>
      <c r="AP87" s="164">
        <v>0.5</v>
      </c>
      <c r="AQ87" s="35">
        <f>ROUND(L87*AP87,0)</f>
        <v>321</v>
      </c>
      <c r="AR87" s="31"/>
    </row>
    <row r="88" spans="1:44" ht="14.25" customHeight="1" x14ac:dyDescent="0.15">
      <c r="A88" s="32">
        <v>22</v>
      </c>
      <c r="B88" s="32">
        <v>4443</v>
      </c>
      <c r="C88" s="34" t="s">
        <v>21793</v>
      </c>
      <c r="D88" s="73"/>
      <c r="E88" s="74"/>
      <c r="F88" s="75"/>
      <c r="G88" s="73"/>
      <c r="H88" s="74"/>
      <c r="I88" s="74"/>
      <c r="J88" s="75"/>
      <c r="K88" s="20"/>
      <c r="L88" s="58"/>
      <c r="N88" s="203"/>
      <c r="O88" s="203"/>
      <c r="P88" s="187"/>
      <c r="Q88" s="21"/>
      <c r="R88" s="72" t="s">
        <v>1235</v>
      </c>
      <c r="S88" s="67"/>
      <c r="T88" s="67"/>
      <c r="U88" s="67"/>
      <c r="V88" s="67"/>
      <c r="W88" s="67"/>
      <c r="X88" s="192"/>
      <c r="Y88" s="68"/>
      <c r="Z88" s="65"/>
      <c r="AA88" s="65"/>
      <c r="AB88" s="65"/>
      <c r="AC88" s="65"/>
      <c r="AD88" s="65"/>
      <c r="AE88" s="65"/>
      <c r="AF88" s="65"/>
      <c r="AG88" s="65"/>
      <c r="AH88" s="65"/>
      <c r="AI88" s="65"/>
      <c r="AJ88" s="65"/>
      <c r="AK88" s="65"/>
      <c r="AL88" s="65"/>
      <c r="AM88" s="65"/>
      <c r="AN88" s="65"/>
      <c r="AO88" s="184"/>
      <c r="AP88" s="217"/>
      <c r="AQ88" s="35">
        <f>ROUND(L87*X90,0)</f>
        <v>619</v>
      </c>
      <c r="AR88" s="31"/>
    </row>
    <row r="89" spans="1:44" ht="14.25" customHeight="1" x14ac:dyDescent="0.15">
      <c r="A89" s="32">
        <v>22</v>
      </c>
      <c r="B89" s="32">
        <v>4444</v>
      </c>
      <c r="C89" s="34" t="s">
        <v>21794</v>
      </c>
      <c r="D89" s="73"/>
      <c r="E89" s="74"/>
      <c r="F89" s="75"/>
      <c r="G89" s="4"/>
      <c r="K89" s="186"/>
      <c r="L89" s="204"/>
      <c r="M89" s="187"/>
      <c r="N89" s="203"/>
      <c r="O89" s="203"/>
      <c r="P89" s="187"/>
      <c r="Q89" s="21"/>
      <c r="R89" s="54" t="s">
        <v>1237</v>
      </c>
      <c r="S89" s="53"/>
      <c r="T89" s="53"/>
      <c r="U89" s="53"/>
      <c r="V89" s="53"/>
      <c r="W89" s="53"/>
      <c r="X89" s="188"/>
      <c r="Y89" s="59"/>
      <c r="Z89" s="1091" t="s">
        <v>1229</v>
      </c>
      <c r="AA89" s="1092"/>
      <c r="AB89" s="1092"/>
      <c r="AC89" s="1092"/>
      <c r="AD89" s="1092"/>
      <c r="AE89" s="1093"/>
      <c r="AF89" s="67" t="s">
        <v>1230</v>
      </c>
      <c r="AG89" s="67"/>
      <c r="AH89" s="67"/>
      <c r="AI89" s="67"/>
      <c r="AJ89" s="67"/>
      <c r="AK89" s="67"/>
      <c r="AL89" s="67"/>
      <c r="AM89" s="67"/>
      <c r="AN89" s="67"/>
      <c r="AO89" s="65" t="s">
        <v>17</v>
      </c>
      <c r="AP89" s="164">
        <v>0.7</v>
      </c>
      <c r="AQ89" s="35">
        <f>ROUND(ROUND(L87*X90,0)*AP89,0)</f>
        <v>433</v>
      </c>
      <c r="AR89" s="31"/>
    </row>
    <row r="90" spans="1:44" ht="14.25" customHeight="1" x14ac:dyDescent="0.15">
      <c r="A90" s="32">
        <v>22</v>
      </c>
      <c r="B90" s="32" t="s">
        <v>1579</v>
      </c>
      <c r="C90" s="34" t="s">
        <v>21795</v>
      </c>
      <c r="D90" s="73"/>
      <c r="E90" s="74"/>
      <c r="F90" s="75"/>
      <c r="G90" s="4"/>
      <c r="K90" s="186"/>
      <c r="L90" s="204"/>
      <c r="M90" s="187"/>
      <c r="N90" s="203"/>
      <c r="O90" s="203"/>
      <c r="P90" s="187"/>
      <c r="Q90" s="21"/>
      <c r="R90" s="71"/>
      <c r="S90" s="71"/>
      <c r="T90" s="71"/>
      <c r="U90" s="71"/>
      <c r="V90" s="71"/>
      <c r="W90" s="23" t="s">
        <v>17</v>
      </c>
      <c r="X90" s="195">
        <v>0.96499999999999997</v>
      </c>
      <c r="Y90" s="207"/>
      <c r="Z90" s="1094"/>
      <c r="AA90" s="1095"/>
      <c r="AB90" s="1095"/>
      <c r="AC90" s="1095"/>
      <c r="AD90" s="1095"/>
      <c r="AE90" s="1096"/>
      <c r="AF90" s="67" t="s">
        <v>1233</v>
      </c>
      <c r="AG90" s="67"/>
      <c r="AH90" s="67"/>
      <c r="AI90" s="67"/>
      <c r="AJ90" s="67"/>
      <c r="AK90" s="67"/>
      <c r="AL90" s="67"/>
      <c r="AM90" s="67"/>
      <c r="AN90" s="67"/>
      <c r="AO90" s="65" t="s">
        <v>17</v>
      </c>
      <c r="AP90" s="164">
        <v>0.5</v>
      </c>
      <c r="AQ90" s="35">
        <f>ROUND(ROUND(L87*X90,0)*AP90,0)</f>
        <v>310</v>
      </c>
      <c r="AR90" s="31"/>
    </row>
    <row r="91" spans="1:44" ht="14.25" customHeight="1" x14ac:dyDescent="0.15">
      <c r="A91" s="32">
        <v>22</v>
      </c>
      <c r="B91" s="32">
        <v>4445</v>
      </c>
      <c r="C91" s="34" t="s">
        <v>21796</v>
      </c>
      <c r="D91" s="73"/>
      <c r="E91" s="74"/>
      <c r="F91" s="75"/>
      <c r="G91" s="4"/>
      <c r="J91" s="187"/>
      <c r="K91" s="47" t="s">
        <v>1252</v>
      </c>
      <c r="L91" s="185"/>
      <c r="M91" s="184"/>
      <c r="N91" s="205"/>
      <c r="O91" s="205"/>
      <c r="P91" s="40"/>
      <c r="Q91" s="41"/>
      <c r="R91" s="40"/>
      <c r="S91" s="65"/>
      <c r="T91" s="65"/>
      <c r="U91" s="65"/>
      <c r="V91" s="65"/>
      <c r="W91" s="65"/>
      <c r="X91" s="102"/>
      <c r="Y91" s="182"/>
      <c r="Z91" s="65"/>
      <c r="AA91" s="65"/>
      <c r="AB91" s="65"/>
      <c r="AC91" s="65"/>
      <c r="AD91" s="65"/>
      <c r="AE91" s="65"/>
      <c r="AF91" s="65"/>
      <c r="AG91" s="65"/>
      <c r="AH91" s="65"/>
      <c r="AI91" s="65"/>
      <c r="AJ91" s="65"/>
      <c r="AK91" s="65"/>
      <c r="AL91" s="65"/>
      <c r="AM91" s="65"/>
      <c r="AN91" s="65"/>
      <c r="AO91" s="184"/>
      <c r="AP91" s="185"/>
      <c r="AQ91" s="35">
        <f>ROUND(L93,0)</f>
        <v>1257</v>
      </c>
      <c r="AR91" s="31"/>
    </row>
    <row r="92" spans="1:44" ht="14.25" customHeight="1" x14ac:dyDescent="0.15">
      <c r="A92" s="32">
        <v>22</v>
      </c>
      <c r="B92" s="32">
        <v>4446</v>
      </c>
      <c r="C92" s="34" t="s">
        <v>21797</v>
      </c>
      <c r="D92" s="73"/>
      <c r="E92" s="74"/>
      <c r="F92" s="75"/>
      <c r="G92" s="4"/>
      <c r="J92" s="187"/>
      <c r="K92" s="186"/>
      <c r="L92" s="204"/>
      <c r="M92" s="187"/>
      <c r="P92" s="187"/>
      <c r="Q92" s="21"/>
      <c r="R92" s="4"/>
      <c r="S92" s="53"/>
      <c r="T92" s="53"/>
      <c r="U92" s="53"/>
      <c r="V92" s="53"/>
      <c r="W92" s="53"/>
      <c r="X92" s="188"/>
      <c r="Y92" s="59"/>
      <c r="Z92" s="1091" t="s">
        <v>1229</v>
      </c>
      <c r="AA92" s="1092"/>
      <c r="AB92" s="1092"/>
      <c r="AC92" s="1092"/>
      <c r="AD92" s="1092"/>
      <c r="AE92" s="1093"/>
      <c r="AF92" s="67" t="s">
        <v>1230</v>
      </c>
      <c r="AG92" s="67"/>
      <c r="AH92" s="67"/>
      <c r="AI92" s="67"/>
      <c r="AJ92" s="67"/>
      <c r="AK92" s="67"/>
      <c r="AL92" s="67"/>
      <c r="AM92" s="67"/>
      <c r="AN92" s="67"/>
      <c r="AO92" s="65" t="s">
        <v>17</v>
      </c>
      <c r="AP92" s="164">
        <v>0.7</v>
      </c>
      <c r="AQ92" s="35">
        <f>ROUND(L93*AP92,0)</f>
        <v>880</v>
      </c>
      <c r="AR92" s="31"/>
    </row>
    <row r="93" spans="1:44" ht="14.25" customHeight="1" x14ac:dyDescent="0.15">
      <c r="A93" s="32">
        <v>22</v>
      </c>
      <c r="B93" s="32" t="s">
        <v>1583</v>
      </c>
      <c r="C93" s="34" t="s">
        <v>21798</v>
      </c>
      <c r="D93" s="73"/>
      <c r="E93" s="74"/>
      <c r="F93" s="75"/>
      <c r="G93" s="4"/>
      <c r="J93" s="187"/>
      <c r="K93" s="186"/>
      <c r="L93" s="189">
        <v>1257</v>
      </c>
      <c r="M93" s="4" t="s">
        <v>21</v>
      </c>
      <c r="N93" s="191"/>
      <c r="O93" s="191"/>
      <c r="P93" s="4"/>
      <c r="Q93" s="21"/>
      <c r="R93" s="4"/>
      <c r="S93" s="53"/>
      <c r="T93" s="53"/>
      <c r="U93" s="53"/>
      <c r="V93" s="53"/>
      <c r="W93" s="53"/>
      <c r="X93" s="188"/>
      <c r="Y93" s="59"/>
      <c r="Z93" s="1094"/>
      <c r="AA93" s="1095"/>
      <c r="AB93" s="1095"/>
      <c r="AC93" s="1095"/>
      <c r="AD93" s="1095"/>
      <c r="AE93" s="1096"/>
      <c r="AF93" s="67" t="s">
        <v>1233</v>
      </c>
      <c r="AG93" s="67"/>
      <c r="AH93" s="67"/>
      <c r="AI93" s="67"/>
      <c r="AJ93" s="67"/>
      <c r="AK93" s="67"/>
      <c r="AL93" s="67"/>
      <c r="AM93" s="67"/>
      <c r="AN93" s="67"/>
      <c r="AO93" s="65" t="s">
        <v>17</v>
      </c>
      <c r="AP93" s="164">
        <v>0.5</v>
      </c>
      <c r="AQ93" s="35">
        <f>ROUND(L93*AP93,0)</f>
        <v>629</v>
      </c>
      <c r="AR93" s="31"/>
    </row>
    <row r="94" spans="1:44" ht="14.25" customHeight="1" x14ac:dyDescent="0.15">
      <c r="A94" s="32">
        <v>22</v>
      </c>
      <c r="B94" s="32">
        <v>4447</v>
      </c>
      <c r="C94" s="34" t="s">
        <v>21799</v>
      </c>
      <c r="D94" s="73"/>
      <c r="E94" s="74"/>
      <c r="F94" s="75"/>
      <c r="G94" s="4"/>
      <c r="J94" s="187"/>
      <c r="K94" s="186"/>
      <c r="L94" s="204"/>
      <c r="M94" s="187"/>
      <c r="N94" s="191"/>
      <c r="O94" s="191"/>
      <c r="P94" s="4"/>
      <c r="Q94" s="21"/>
      <c r="R94" s="72" t="s">
        <v>1235</v>
      </c>
      <c r="S94" s="67"/>
      <c r="T94" s="67"/>
      <c r="U94" s="67"/>
      <c r="V94" s="67"/>
      <c r="W94" s="67"/>
      <c r="X94" s="192"/>
      <c r="Y94" s="68"/>
      <c r="Z94" s="65"/>
      <c r="AA94" s="65"/>
      <c r="AB94" s="65"/>
      <c r="AC94" s="65"/>
      <c r="AD94" s="65"/>
      <c r="AE94" s="65"/>
      <c r="AF94" s="65"/>
      <c r="AG94" s="65"/>
      <c r="AH94" s="65"/>
      <c r="AI94" s="65"/>
      <c r="AJ94" s="65"/>
      <c r="AK94" s="65"/>
      <c r="AL94" s="65"/>
      <c r="AM94" s="65"/>
      <c r="AN94" s="65"/>
      <c r="AO94" s="184"/>
      <c r="AP94" s="217"/>
      <c r="AQ94" s="35">
        <f>ROUND(L93*X96,0)</f>
        <v>1213</v>
      </c>
      <c r="AR94" s="31"/>
    </row>
    <row r="95" spans="1:44" ht="14.25" customHeight="1" x14ac:dyDescent="0.15">
      <c r="A95" s="32">
        <v>22</v>
      </c>
      <c r="B95" s="32">
        <v>4448</v>
      </c>
      <c r="C95" s="34" t="s">
        <v>21800</v>
      </c>
      <c r="D95" s="73"/>
      <c r="E95" s="74"/>
      <c r="F95" s="75"/>
      <c r="G95" s="4"/>
      <c r="J95" s="187"/>
      <c r="K95" s="186"/>
      <c r="L95" s="204"/>
      <c r="M95" s="187"/>
      <c r="N95" s="191"/>
      <c r="O95" s="191"/>
      <c r="P95" s="4"/>
      <c r="Q95" s="21"/>
      <c r="R95" s="54" t="s">
        <v>1237</v>
      </c>
      <c r="S95" s="53"/>
      <c r="T95" s="53"/>
      <c r="U95" s="53"/>
      <c r="V95" s="53"/>
      <c r="W95" s="53"/>
      <c r="X95" s="188"/>
      <c r="Y95" s="59"/>
      <c r="Z95" s="1091" t="s">
        <v>1229</v>
      </c>
      <c r="AA95" s="1092"/>
      <c r="AB95" s="1092"/>
      <c r="AC95" s="1092"/>
      <c r="AD95" s="1092"/>
      <c r="AE95" s="1093"/>
      <c r="AF95" s="67" t="s">
        <v>1230</v>
      </c>
      <c r="AG95" s="67"/>
      <c r="AH95" s="67"/>
      <c r="AI95" s="67"/>
      <c r="AJ95" s="67"/>
      <c r="AK95" s="67"/>
      <c r="AL95" s="67"/>
      <c r="AM95" s="67"/>
      <c r="AN95" s="67"/>
      <c r="AO95" s="65" t="s">
        <v>17</v>
      </c>
      <c r="AP95" s="164">
        <v>0.7</v>
      </c>
      <c r="AQ95" s="35">
        <f>ROUND(ROUND(L93*X96,0)*AP95,0)</f>
        <v>849</v>
      </c>
      <c r="AR95" s="31"/>
    </row>
    <row r="96" spans="1:44" ht="14.25" customHeight="1" x14ac:dyDescent="0.15">
      <c r="A96" s="32">
        <v>22</v>
      </c>
      <c r="B96" s="32" t="s">
        <v>1587</v>
      </c>
      <c r="C96" s="34" t="s">
        <v>21801</v>
      </c>
      <c r="D96" s="73"/>
      <c r="E96" s="74"/>
      <c r="F96" s="75"/>
      <c r="G96" s="4"/>
      <c r="J96" s="187"/>
      <c r="K96" s="186"/>
      <c r="L96" s="204"/>
      <c r="M96" s="187"/>
      <c r="N96" s="191"/>
      <c r="O96" s="191"/>
      <c r="P96" s="4"/>
      <c r="Q96" s="21"/>
      <c r="R96" s="71"/>
      <c r="S96" s="71"/>
      <c r="T96" s="71"/>
      <c r="U96" s="71"/>
      <c r="V96" s="71"/>
      <c r="W96" s="23" t="s">
        <v>17</v>
      </c>
      <c r="X96" s="195">
        <v>0.96499999999999997</v>
      </c>
      <c r="Y96" s="207"/>
      <c r="Z96" s="1094"/>
      <c r="AA96" s="1095"/>
      <c r="AB96" s="1095"/>
      <c r="AC96" s="1095"/>
      <c r="AD96" s="1095"/>
      <c r="AE96" s="1096"/>
      <c r="AF96" s="67" t="s">
        <v>1233</v>
      </c>
      <c r="AG96" s="67"/>
      <c r="AH96" s="67"/>
      <c r="AI96" s="67"/>
      <c r="AJ96" s="67"/>
      <c r="AK96" s="67"/>
      <c r="AL96" s="67"/>
      <c r="AM96" s="67"/>
      <c r="AN96" s="67"/>
      <c r="AO96" s="65" t="s">
        <v>17</v>
      </c>
      <c r="AP96" s="164">
        <v>0.5</v>
      </c>
      <c r="AQ96" s="35">
        <f>ROUND(ROUND(L93*X96,0)*AP96,0)</f>
        <v>607</v>
      </c>
      <c r="AR96" s="31"/>
    </row>
    <row r="97" spans="1:44" ht="14.25" customHeight="1" x14ac:dyDescent="0.15">
      <c r="A97" s="32">
        <v>22</v>
      </c>
      <c r="B97" s="32">
        <v>4449</v>
      </c>
      <c r="C97" s="34" t="s">
        <v>21802</v>
      </c>
      <c r="D97" s="73"/>
      <c r="E97" s="74"/>
      <c r="F97" s="75"/>
      <c r="G97" s="4"/>
      <c r="J97" s="187"/>
      <c r="K97" s="47" t="s">
        <v>1261</v>
      </c>
      <c r="L97" s="185"/>
      <c r="M97" s="184"/>
      <c r="N97" s="206"/>
      <c r="O97" s="206"/>
      <c r="P97" s="40"/>
      <c r="Q97" s="41"/>
      <c r="R97" s="40"/>
      <c r="S97" s="65"/>
      <c r="T97" s="65"/>
      <c r="U97" s="65"/>
      <c r="V97" s="65"/>
      <c r="W97" s="65"/>
      <c r="X97" s="102"/>
      <c r="Y97" s="182"/>
      <c r="Z97" s="65"/>
      <c r="AA97" s="65"/>
      <c r="AB97" s="65"/>
      <c r="AC97" s="65"/>
      <c r="AD97" s="65"/>
      <c r="AE97" s="65"/>
      <c r="AF97" s="65"/>
      <c r="AG97" s="65"/>
      <c r="AH97" s="65"/>
      <c r="AI97" s="65"/>
      <c r="AJ97" s="65"/>
      <c r="AK97" s="65"/>
      <c r="AL97" s="65"/>
      <c r="AM97" s="65"/>
      <c r="AN97" s="65"/>
      <c r="AO97" s="184"/>
      <c r="AP97" s="185"/>
      <c r="AQ97" s="35">
        <f>ROUND(L99,0)</f>
        <v>832</v>
      </c>
      <c r="AR97" s="31"/>
    </row>
    <row r="98" spans="1:44" ht="14.25" customHeight="1" x14ac:dyDescent="0.15">
      <c r="A98" s="32">
        <v>22</v>
      </c>
      <c r="B98" s="32">
        <v>4450</v>
      </c>
      <c r="C98" s="34" t="s">
        <v>21803</v>
      </c>
      <c r="D98" s="73"/>
      <c r="E98" s="74"/>
      <c r="F98" s="75"/>
      <c r="G98" s="4"/>
      <c r="J98" s="187"/>
      <c r="K98" s="186"/>
      <c r="L98" s="204"/>
      <c r="M98" s="187"/>
      <c r="P98" s="187"/>
      <c r="Q98" s="21"/>
      <c r="R98" s="4"/>
      <c r="S98" s="53"/>
      <c r="T98" s="53"/>
      <c r="U98" s="53"/>
      <c r="V98" s="53"/>
      <c r="W98" s="53"/>
      <c r="X98" s="188"/>
      <c r="Y98" s="59"/>
      <c r="Z98" s="1091" t="s">
        <v>1229</v>
      </c>
      <c r="AA98" s="1092"/>
      <c r="AB98" s="1092"/>
      <c r="AC98" s="1092"/>
      <c r="AD98" s="1092"/>
      <c r="AE98" s="1093"/>
      <c r="AF98" s="67" t="s">
        <v>1230</v>
      </c>
      <c r="AG98" s="67"/>
      <c r="AH98" s="67"/>
      <c r="AI98" s="67"/>
      <c r="AJ98" s="67"/>
      <c r="AK98" s="67"/>
      <c r="AL98" s="67"/>
      <c r="AM98" s="67"/>
      <c r="AN98" s="67"/>
      <c r="AO98" s="65" t="s">
        <v>17</v>
      </c>
      <c r="AP98" s="164">
        <v>0.7</v>
      </c>
      <c r="AQ98" s="35">
        <f>ROUND(L99*AP98,0)</f>
        <v>582</v>
      </c>
      <c r="AR98" s="31"/>
    </row>
    <row r="99" spans="1:44" ht="14.25" customHeight="1" x14ac:dyDescent="0.15">
      <c r="A99" s="32">
        <v>22</v>
      </c>
      <c r="B99" s="32" t="s">
        <v>1591</v>
      </c>
      <c r="C99" s="34" t="s">
        <v>21804</v>
      </c>
      <c r="D99" s="73"/>
      <c r="E99" s="74"/>
      <c r="F99" s="75"/>
      <c r="G99" s="4"/>
      <c r="J99" s="187"/>
      <c r="K99" s="186"/>
      <c r="L99" s="189">
        <v>832</v>
      </c>
      <c r="M99" s="4" t="s">
        <v>21</v>
      </c>
      <c r="N99" s="191"/>
      <c r="O99" s="191"/>
      <c r="P99" s="4"/>
      <c r="Q99" s="21"/>
      <c r="R99" s="4"/>
      <c r="S99" s="53"/>
      <c r="T99" s="53"/>
      <c r="U99" s="53"/>
      <c r="V99" s="53"/>
      <c r="W99" s="53"/>
      <c r="X99" s="188"/>
      <c r="Y99" s="59"/>
      <c r="Z99" s="1094"/>
      <c r="AA99" s="1095"/>
      <c r="AB99" s="1095"/>
      <c r="AC99" s="1095"/>
      <c r="AD99" s="1095"/>
      <c r="AE99" s="1096"/>
      <c r="AF99" s="67" t="s">
        <v>1233</v>
      </c>
      <c r="AG99" s="67"/>
      <c r="AH99" s="67"/>
      <c r="AI99" s="67"/>
      <c r="AJ99" s="67"/>
      <c r="AK99" s="67"/>
      <c r="AL99" s="67"/>
      <c r="AM99" s="67"/>
      <c r="AN99" s="67"/>
      <c r="AO99" s="65" t="s">
        <v>17</v>
      </c>
      <c r="AP99" s="164">
        <v>0.5</v>
      </c>
      <c r="AQ99" s="35">
        <f>ROUND(L99*AP99,0)</f>
        <v>416</v>
      </c>
      <c r="AR99" s="31"/>
    </row>
    <row r="100" spans="1:44" ht="14.25" customHeight="1" x14ac:dyDescent="0.15">
      <c r="A100" s="32">
        <v>22</v>
      </c>
      <c r="B100" s="32">
        <v>4451</v>
      </c>
      <c r="C100" s="34" t="s">
        <v>21805</v>
      </c>
      <c r="D100" s="73"/>
      <c r="E100" s="74"/>
      <c r="F100" s="75"/>
      <c r="G100" s="4"/>
      <c r="J100" s="187"/>
      <c r="K100" s="186"/>
      <c r="L100" s="204"/>
      <c r="M100" s="187"/>
      <c r="N100" s="191"/>
      <c r="O100" s="191"/>
      <c r="P100" s="4"/>
      <c r="Q100" s="21"/>
      <c r="R100" s="72" t="s">
        <v>1235</v>
      </c>
      <c r="S100" s="67"/>
      <c r="T100" s="67"/>
      <c r="U100" s="67"/>
      <c r="V100" s="67"/>
      <c r="W100" s="67"/>
      <c r="X100" s="192"/>
      <c r="Y100" s="68"/>
      <c r="Z100" s="65"/>
      <c r="AA100" s="65"/>
      <c r="AB100" s="65"/>
      <c r="AC100" s="65"/>
      <c r="AD100" s="65"/>
      <c r="AE100" s="65"/>
      <c r="AF100" s="65"/>
      <c r="AG100" s="65"/>
      <c r="AH100" s="65"/>
      <c r="AI100" s="65"/>
      <c r="AJ100" s="65"/>
      <c r="AK100" s="65"/>
      <c r="AL100" s="65"/>
      <c r="AM100" s="65"/>
      <c r="AN100" s="65"/>
      <c r="AO100" s="184"/>
      <c r="AP100" s="217"/>
      <c r="AQ100" s="35">
        <f>ROUND(L99*X102,0)</f>
        <v>803</v>
      </c>
      <c r="AR100" s="31"/>
    </row>
    <row r="101" spans="1:44" ht="14.25" customHeight="1" x14ac:dyDescent="0.15">
      <c r="A101" s="32">
        <v>22</v>
      </c>
      <c r="B101" s="32">
        <v>4452</v>
      </c>
      <c r="C101" s="34" t="s">
        <v>21806</v>
      </c>
      <c r="D101" s="73"/>
      <c r="E101" s="74"/>
      <c r="F101" s="75"/>
      <c r="G101" s="4"/>
      <c r="J101" s="187"/>
      <c r="K101" s="186"/>
      <c r="L101" s="204"/>
      <c r="M101" s="187"/>
      <c r="N101" s="191"/>
      <c r="O101" s="191"/>
      <c r="P101" s="4"/>
      <c r="Q101" s="21"/>
      <c r="R101" s="54" t="s">
        <v>1237</v>
      </c>
      <c r="S101" s="53"/>
      <c r="T101" s="53"/>
      <c r="U101" s="53"/>
      <c r="V101" s="53"/>
      <c r="W101" s="53"/>
      <c r="X101" s="188"/>
      <c r="Y101" s="59"/>
      <c r="Z101" s="1091" t="s">
        <v>1229</v>
      </c>
      <c r="AA101" s="1092"/>
      <c r="AB101" s="1092"/>
      <c r="AC101" s="1092"/>
      <c r="AD101" s="1092"/>
      <c r="AE101" s="1093"/>
      <c r="AF101" s="67" t="s">
        <v>1230</v>
      </c>
      <c r="AG101" s="67"/>
      <c r="AH101" s="67"/>
      <c r="AI101" s="67"/>
      <c r="AJ101" s="67"/>
      <c r="AK101" s="67"/>
      <c r="AL101" s="67"/>
      <c r="AM101" s="67"/>
      <c r="AN101" s="67"/>
      <c r="AO101" s="65" t="s">
        <v>17</v>
      </c>
      <c r="AP101" s="164">
        <v>0.7</v>
      </c>
      <c r="AQ101" s="35">
        <f>ROUND(ROUND(L99*X102,0)*AP101,0)</f>
        <v>562</v>
      </c>
      <c r="AR101" s="31"/>
    </row>
    <row r="102" spans="1:44" ht="14.25" customHeight="1" x14ac:dyDescent="0.15">
      <c r="A102" s="32">
        <v>22</v>
      </c>
      <c r="B102" s="32" t="s">
        <v>1595</v>
      </c>
      <c r="C102" s="34" t="s">
        <v>21807</v>
      </c>
      <c r="D102" s="73"/>
      <c r="E102" s="74"/>
      <c r="F102" s="75"/>
      <c r="G102" s="4"/>
      <c r="J102" s="187"/>
      <c r="K102" s="186"/>
      <c r="L102" s="204"/>
      <c r="M102" s="187"/>
      <c r="N102" s="191"/>
      <c r="O102" s="191"/>
      <c r="P102" s="4"/>
      <c r="Q102" s="21"/>
      <c r="R102" s="71"/>
      <c r="S102" s="71"/>
      <c r="T102" s="71"/>
      <c r="U102" s="71"/>
      <c r="V102" s="71"/>
      <c r="W102" s="23" t="s">
        <v>17</v>
      </c>
      <c r="X102" s="195">
        <v>0.96499999999999997</v>
      </c>
      <c r="Y102" s="207"/>
      <c r="Z102" s="1094"/>
      <c r="AA102" s="1095"/>
      <c r="AB102" s="1095"/>
      <c r="AC102" s="1095"/>
      <c r="AD102" s="1095"/>
      <c r="AE102" s="1096"/>
      <c r="AF102" s="67" t="s">
        <v>1233</v>
      </c>
      <c r="AG102" s="67"/>
      <c r="AH102" s="67"/>
      <c r="AI102" s="67"/>
      <c r="AJ102" s="67"/>
      <c r="AK102" s="67"/>
      <c r="AL102" s="67"/>
      <c r="AM102" s="67"/>
      <c r="AN102" s="67"/>
      <c r="AO102" s="65" t="s">
        <v>17</v>
      </c>
      <c r="AP102" s="164">
        <v>0.5</v>
      </c>
      <c r="AQ102" s="35">
        <f>ROUND(ROUND(L99*X102,0)*AP102,0)</f>
        <v>402</v>
      </c>
      <c r="AR102" s="31"/>
    </row>
    <row r="103" spans="1:44" ht="14.25" customHeight="1" x14ac:dyDescent="0.15">
      <c r="A103" s="32">
        <v>22</v>
      </c>
      <c r="B103" s="32">
        <v>4461</v>
      </c>
      <c r="C103" s="34" t="s">
        <v>21808</v>
      </c>
      <c r="D103" s="73"/>
      <c r="E103" s="74"/>
      <c r="F103" s="75"/>
      <c r="G103" s="1085" t="s">
        <v>1598</v>
      </c>
      <c r="H103" s="1086"/>
      <c r="I103" s="1086"/>
      <c r="J103" s="1087"/>
      <c r="K103" s="47" t="s">
        <v>1242</v>
      </c>
      <c r="L103" s="103"/>
      <c r="M103" s="40"/>
      <c r="N103" s="199"/>
      <c r="O103" s="199"/>
      <c r="P103" s="40"/>
      <c r="Q103" s="41"/>
      <c r="R103" s="40"/>
      <c r="S103" s="65"/>
      <c r="T103" s="65"/>
      <c r="U103" s="65"/>
      <c r="V103" s="65"/>
      <c r="W103" s="65"/>
      <c r="X103" s="102"/>
      <c r="Y103" s="182"/>
      <c r="Z103" s="65"/>
      <c r="AA103" s="65"/>
      <c r="AB103" s="65"/>
      <c r="AC103" s="65"/>
      <c r="AD103" s="65"/>
      <c r="AE103" s="65"/>
      <c r="AF103" s="65"/>
      <c r="AG103" s="65"/>
      <c r="AH103" s="65"/>
      <c r="AI103" s="65"/>
      <c r="AJ103" s="65"/>
      <c r="AK103" s="65"/>
      <c r="AL103" s="65"/>
      <c r="AM103" s="65"/>
      <c r="AN103" s="65"/>
      <c r="AO103" s="184"/>
      <c r="AP103" s="185"/>
      <c r="AQ103" s="35">
        <f>ROUND(L105,0)</f>
        <v>595</v>
      </c>
      <c r="AR103" s="31"/>
    </row>
    <row r="104" spans="1:44" ht="14.25" customHeight="1" x14ac:dyDescent="0.15">
      <c r="A104" s="32">
        <v>22</v>
      </c>
      <c r="B104" s="32">
        <v>4462</v>
      </c>
      <c r="C104" s="34" t="s">
        <v>21809</v>
      </c>
      <c r="D104" s="73"/>
      <c r="E104" s="74"/>
      <c r="F104" s="75"/>
      <c r="G104" s="1088"/>
      <c r="H104" s="1089"/>
      <c r="I104" s="1089"/>
      <c r="J104" s="1090"/>
      <c r="K104" s="20" t="s">
        <v>1244</v>
      </c>
      <c r="L104" s="58"/>
      <c r="P104" s="187"/>
      <c r="Q104" s="21"/>
      <c r="R104" s="4"/>
      <c r="S104" s="53"/>
      <c r="T104" s="53"/>
      <c r="U104" s="53"/>
      <c r="V104" s="53"/>
      <c r="W104" s="53"/>
      <c r="X104" s="188"/>
      <c r="Y104" s="59"/>
      <c r="Z104" s="1091" t="s">
        <v>1229</v>
      </c>
      <c r="AA104" s="1092"/>
      <c r="AB104" s="1092"/>
      <c r="AC104" s="1092"/>
      <c r="AD104" s="1092"/>
      <c r="AE104" s="1093"/>
      <c r="AF104" s="67" t="s">
        <v>1230</v>
      </c>
      <c r="AG104" s="67"/>
      <c r="AH104" s="67"/>
      <c r="AI104" s="67"/>
      <c r="AJ104" s="67"/>
      <c r="AK104" s="67"/>
      <c r="AL104" s="67"/>
      <c r="AM104" s="67"/>
      <c r="AN104" s="67"/>
      <c r="AO104" s="65" t="s">
        <v>17</v>
      </c>
      <c r="AP104" s="164">
        <v>0.7</v>
      </c>
      <c r="AQ104" s="35">
        <f>ROUND(L105*AP104,0)</f>
        <v>417</v>
      </c>
      <c r="AR104" s="31"/>
    </row>
    <row r="105" spans="1:44" ht="14.25" customHeight="1" x14ac:dyDescent="0.15">
      <c r="A105" s="32">
        <v>22</v>
      </c>
      <c r="B105" s="32" t="s">
        <v>1600</v>
      </c>
      <c r="C105" s="34" t="s">
        <v>21810</v>
      </c>
      <c r="D105" s="73"/>
      <c r="E105" s="74"/>
      <c r="F105" s="75"/>
      <c r="G105" s="1088"/>
      <c r="H105" s="1089"/>
      <c r="I105" s="1089"/>
      <c r="J105" s="1090"/>
      <c r="K105" s="20"/>
      <c r="L105" s="189">
        <v>595</v>
      </c>
      <c r="M105" s="4" t="s">
        <v>21</v>
      </c>
      <c r="N105" s="191"/>
      <c r="O105" s="191"/>
      <c r="P105" s="4"/>
      <c r="Q105" s="21"/>
      <c r="R105" s="4"/>
      <c r="S105" s="53"/>
      <c r="T105" s="53"/>
      <c r="U105" s="53"/>
      <c r="V105" s="53"/>
      <c r="W105" s="53"/>
      <c r="X105" s="188"/>
      <c r="Y105" s="59"/>
      <c r="Z105" s="1094"/>
      <c r="AA105" s="1095"/>
      <c r="AB105" s="1095"/>
      <c r="AC105" s="1095"/>
      <c r="AD105" s="1095"/>
      <c r="AE105" s="1096"/>
      <c r="AF105" s="67" t="s">
        <v>1233</v>
      </c>
      <c r="AG105" s="67"/>
      <c r="AH105" s="67"/>
      <c r="AI105" s="67"/>
      <c r="AJ105" s="67"/>
      <c r="AK105" s="67"/>
      <c r="AL105" s="67"/>
      <c r="AM105" s="67"/>
      <c r="AN105" s="67"/>
      <c r="AO105" s="65" t="s">
        <v>17</v>
      </c>
      <c r="AP105" s="164">
        <v>0.5</v>
      </c>
      <c r="AQ105" s="35">
        <f>ROUND(L105*AP105,0)</f>
        <v>298</v>
      </c>
      <c r="AR105" s="31"/>
    </row>
    <row r="106" spans="1:44" ht="14.25" customHeight="1" x14ac:dyDescent="0.15">
      <c r="A106" s="32">
        <v>22</v>
      </c>
      <c r="B106" s="32">
        <v>4463</v>
      </c>
      <c r="C106" s="34" t="s">
        <v>21811</v>
      </c>
      <c r="D106" s="73"/>
      <c r="E106" s="74"/>
      <c r="F106" s="75"/>
      <c r="G106" s="73"/>
      <c r="H106" s="74"/>
      <c r="I106" s="74"/>
      <c r="J106" s="75"/>
      <c r="K106" s="20"/>
      <c r="L106" s="58"/>
      <c r="N106" s="203"/>
      <c r="O106" s="203"/>
      <c r="P106" s="187"/>
      <c r="Q106" s="21"/>
      <c r="R106" s="72" t="s">
        <v>1235</v>
      </c>
      <c r="S106" s="67"/>
      <c r="T106" s="67"/>
      <c r="U106" s="67"/>
      <c r="V106" s="67"/>
      <c r="W106" s="67"/>
      <c r="X106" s="192"/>
      <c r="Y106" s="68"/>
      <c r="Z106" s="65"/>
      <c r="AA106" s="65"/>
      <c r="AB106" s="65"/>
      <c r="AC106" s="65"/>
      <c r="AD106" s="65"/>
      <c r="AE106" s="65"/>
      <c r="AF106" s="65"/>
      <c r="AG106" s="65"/>
      <c r="AH106" s="65"/>
      <c r="AI106" s="65"/>
      <c r="AJ106" s="65"/>
      <c r="AK106" s="65"/>
      <c r="AL106" s="65"/>
      <c r="AM106" s="65"/>
      <c r="AN106" s="65"/>
      <c r="AO106" s="184"/>
      <c r="AP106" s="217"/>
      <c r="AQ106" s="35">
        <f>ROUND(L105*X108,0)</f>
        <v>574</v>
      </c>
      <c r="AR106" s="31"/>
    </row>
    <row r="107" spans="1:44" ht="14.25" customHeight="1" x14ac:dyDescent="0.15">
      <c r="A107" s="32">
        <v>22</v>
      </c>
      <c r="B107" s="32">
        <v>4464</v>
      </c>
      <c r="C107" s="34" t="s">
        <v>21812</v>
      </c>
      <c r="D107" s="73"/>
      <c r="E107" s="74"/>
      <c r="F107" s="75"/>
      <c r="G107" s="4"/>
      <c r="K107" s="186"/>
      <c r="L107" s="204"/>
      <c r="M107" s="187"/>
      <c r="N107" s="203"/>
      <c r="O107" s="203"/>
      <c r="P107" s="187"/>
      <c r="Q107" s="21"/>
      <c r="R107" s="54" t="s">
        <v>1237</v>
      </c>
      <c r="S107" s="53"/>
      <c r="T107" s="53"/>
      <c r="U107" s="53"/>
      <c r="V107" s="53"/>
      <c r="W107" s="53"/>
      <c r="X107" s="188"/>
      <c r="Y107" s="59"/>
      <c r="Z107" s="1091" t="s">
        <v>1229</v>
      </c>
      <c r="AA107" s="1092"/>
      <c r="AB107" s="1092"/>
      <c r="AC107" s="1092"/>
      <c r="AD107" s="1092"/>
      <c r="AE107" s="1093"/>
      <c r="AF107" s="67" t="s">
        <v>1230</v>
      </c>
      <c r="AG107" s="67"/>
      <c r="AH107" s="67"/>
      <c r="AI107" s="67"/>
      <c r="AJ107" s="67"/>
      <c r="AK107" s="67"/>
      <c r="AL107" s="67"/>
      <c r="AM107" s="67"/>
      <c r="AN107" s="67"/>
      <c r="AO107" s="65" t="s">
        <v>17</v>
      </c>
      <c r="AP107" s="164">
        <v>0.7</v>
      </c>
      <c r="AQ107" s="35">
        <f>ROUND(ROUND(L105*X108,0)*AP107,0)</f>
        <v>402</v>
      </c>
      <c r="AR107" s="31"/>
    </row>
    <row r="108" spans="1:44" ht="14.25" customHeight="1" x14ac:dyDescent="0.15">
      <c r="A108" s="32">
        <v>22</v>
      </c>
      <c r="B108" s="32" t="s">
        <v>1604</v>
      </c>
      <c r="C108" s="34" t="s">
        <v>21813</v>
      </c>
      <c r="D108" s="73"/>
      <c r="E108" s="74"/>
      <c r="F108" s="75"/>
      <c r="G108" s="4"/>
      <c r="K108" s="186"/>
      <c r="L108" s="204"/>
      <c r="M108" s="187"/>
      <c r="N108" s="203"/>
      <c r="O108" s="203"/>
      <c r="P108" s="187"/>
      <c r="Q108" s="21"/>
      <c r="R108" s="71"/>
      <c r="S108" s="71"/>
      <c r="T108" s="71"/>
      <c r="U108" s="71"/>
      <c r="V108" s="71"/>
      <c r="W108" s="23" t="s">
        <v>17</v>
      </c>
      <c r="X108" s="195">
        <v>0.96499999999999997</v>
      </c>
      <c r="Y108" s="207"/>
      <c r="Z108" s="1094"/>
      <c r="AA108" s="1095"/>
      <c r="AB108" s="1095"/>
      <c r="AC108" s="1095"/>
      <c r="AD108" s="1095"/>
      <c r="AE108" s="1096"/>
      <c r="AF108" s="67" t="s">
        <v>1233</v>
      </c>
      <c r="AG108" s="67"/>
      <c r="AH108" s="67"/>
      <c r="AI108" s="67"/>
      <c r="AJ108" s="67"/>
      <c r="AK108" s="67"/>
      <c r="AL108" s="67"/>
      <c r="AM108" s="67"/>
      <c r="AN108" s="67"/>
      <c r="AO108" s="65" t="s">
        <v>17</v>
      </c>
      <c r="AP108" s="164">
        <v>0.5</v>
      </c>
      <c r="AQ108" s="35">
        <f>ROUND(ROUND(L105*X108,0)*AP108,0)</f>
        <v>287</v>
      </c>
      <c r="AR108" s="31"/>
    </row>
    <row r="109" spans="1:44" ht="14.25" customHeight="1" x14ac:dyDescent="0.15">
      <c r="A109" s="32">
        <v>22</v>
      </c>
      <c r="B109" s="32">
        <v>4465</v>
      </c>
      <c r="C109" s="34" t="s">
        <v>21814</v>
      </c>
      <c r="D109" s="73"/>
      <c r="E109" s="74"/>
      <c r="F109" s="75"/>
      <c r="G109" s="4"/>
      <c r="J109" s="187"/>
      <c r="K109" s="47" t="s">
        <v>1252</v>
      </c>
      <c r="L109" s="185"/>
      <c r="M109" s="184"/>
      <c r="N109" s="205"/>
      <c r="O109" s="205"/>
      <c r="P109" s="40"/>
      <c r="Q109" s="41"/>
      <c r="R109" s="40"/>
      <c r="S109" s="65"/>
      <c r="T109" s="65"/>
      <c r="U109" s="65"/>
      <c r="V109" s="65"/>
      <c r="W109" s="65"/>
      <c r="X109" s="102"/>
      <c r="Y109" s="182"/>
      <c r="Z109" s="65"/>
      <c r="AA109" s="65"/>
      <c r="AB109" s="65"/>
      <c r="AC109" s="65"/>
      <c r="AD109" s="65"/>
      <c r="AE109" s="65"/>
      <c r="AF109" s="65"/>
      <c r="AG109" s="65"/>
      <c r="AH109" s="65"/>
      <c r="AI109" s="65"/>
      <c r="AJ109" s="65"/>
      <c r="AK109" s="65"/>
      <c r="AL109" s="65"/>
      <c r="AM109" s="65"/>
      <c r="AN109" s="65"/>
      <c r="AO109" s="184"/>
      <c r="AP109" s="185"/>
      <c r="AQ109" s="35">
        <f>ROUND(L111,0)</f>
        <v>1055</v>
      </c>
      <c r="AR109" s="31"/>
    </row>
    <row r="110" spans="1:44" ht="14.25" customHeight="1" x14ac:dyDescent="0.15">
      <c r="A110" s="32">
        <v>22</v>
      </c>
      <c r="B110" s="32">
        <v>4466</v>
      </c>
      <c r="C110" s="34" t="s">
        <v>21815</v>
      </c>
      <c r="D110" s="73"/>
      <c r="E110" s="74"/>
      <c r="F110" s="75"/>
      <c r="G110" s="4"/>
      <c r="J110" s="187"/>
      <c r="K110" s="186"/>
      <c r="L110" s="204"/>
      <c r="M110" s="187"/>
      <c r="P110" s="187"/>
      <c r="Q110" s="21"/>
      <c r="R110" s="4"/>
      <c r="S110" s="53"/>
      <c r="T110" s="53"/>
      <c r="U110" s="53"/>
      <c r="V110" s="53"/>
      <c r="W110" s="53"/>
      <c r="X110" s="188"/>
      <c r="Y110" s="59"/>
      <c r="Z110" s="1091" t="s">
        <v>1229</v>
      </c>
      <c r="AA110" s="1092"/>
      <c r="AB110" s="1092"/>
      <c r="AC110" s="1092"/>
      <c r="AD110" s="1092"/>
      <c r="AE110" s="1093"/>
      <c r="AF110" s="67" t="s">
        <v>1230</v>
      </c>
      <c r="AG110" s="67"/>
      <c r="AH110" s="67"/>
      <c r="AI110" s="67"/>
      <c r="AJ110" s="67"/>
      <c r="AK110" s="67"/>
      <c r="AL110" s="67"/>
      <c r="AM110" s="67"/>
      <c r="AN110" s="67"/>
      <c r="AO110" s="65" t="s">
        <v>17</v>
      </c>
      <c r="AP110" s="164">
        <v>0.7</v>
      </c>
      <c r="AQ110" s="35">
        <f>ROUND(L111*AP110,0)</f>
        <v>739</v>
      </c>
      <c r="AR110" s="31"/>
    </row>
    <row r="111" spans="1:44" ht="14.25" customHeight="1" x14ac:dyDescent="0.15">
      <c r="A111" s="32">
        <v>22</v>
      </c>
      <c r="B111" s="32" t="s">
        <v>1608</v>
      </c>
      <c r="C111" s="34" t="s">
        <v>21816</v>
      </c>
      <c r="D111" s="73"/>
      <c r="E111" s="74"/>
      <c r="F111" s="75"/>
      <c r="G111" s="4"/>
      <c r="J111" s="187"/>
      <c r="K111" s="186"/>
      <c r="L111" s="189">
        <v>1055</v>
      </c>
      <c r="M111" s="4" t="s">
        <v>21</v>
      </c>
      <c r="N111" s="191"/>
      <c r="O111" s="191"/>
      <c r="P111" s="4"/>
      <c r="Q111" s="21"/>
      <c r="R111" s="4"/>
      <c r="S111" s="53"/>
      <c r="T111" s="53"/>
      <c r="U111" s="53"/>
      <c r="V111" s="53"/>
      <c r="W111" s="53"/>
      <c r="X111" s="188"/>
      <c r="Y111" s="59"/>
      <c r="Z111" s="1094"/>
      <c r="AA111" s="1095"/>
      <c r="AB111" s="1095"/>
      <c r="AC111" s="1095"/>
      <c r="AD111" s="1095"/>
      <c r="AE111" s="1096"/>
      <c r="AF111" s="67" t="s">
        <v>1233</v>
      </c>
      <c r="AG111" s="67"/>
      <c r="AH111" s="67"/>
      <c r="AI111" s="67"/>
      <c r="AJ111" s="67"/>
      <c r="AK111" s="67"/>
      <c r="AL111" s="67"/>
      <c r="AM111" s="67"/>
      <c r="AN111" s="67"/>
      <c r="AO111" s="65" t="s">
        <v>17</v>
      </c>
      <c r="AP111" s="164">
        <v>0.5</v>
      </c>
      <c r="AQ111" s="35">
        <f>ROUND(L111*AP111,0)</f>
        <v>528</v>
      </c>
      <c r="AR111" s="31"/>
    </row>
    <row r="112" spans="1:44" ht="14.25" customHeight="1" x14ac:dyDescent="0.15">
      <c r="A112" s="32">
        <v>22</v>
      </c>
      <c r="B112" s="32">
        <v>4467</v>
      </c>
      <c r="C112" s="34" t="s">
        <v>21817</v>
      </c>
      <c r="D112" s="73"/>
      <c r="E112" s="74"/>
      <c r="F112" s="75"/>
      <c r="G112" s="4"/>
      <c r="J112" s="187"/>
      <c r="K112" s="186"/>
      <c r="L112" s="204"/>
      <c r="M112" s="187"/>
      <c r="N112" s="191"/>
      <c r="O112" s="191"/>
      <c r="P112" s="4"/>
      <c r="Q112" s="21"/>
      <c r="R112" s="72" t="s">
        <v>1235</v>
      </c>
      <c r="S112" s="67"/>
      <c r="T112" s="67"/>
      <c r="U112" s="67"/>
      <c r="V112" s="67"/>
      <c r="W112" s="67"/>
      <c r="X112" s="192"/>
      <c r="Y112" s="68"/>
      <c r="Z112" s="65"/>
      <c r="AA112" s="65"/>
      <c r="AB112" s="65"/>
      <c r="AC112" s="65"/>
      <c r="AD112" s="65"/>
      <c r="AE112" s="65"/>
      <c r="AF112" s="65"/>
      <c r="AG112" s="65"/>
      <c r="AH112" s="65"/>
      <c r="AI112" s="65"/>
      <c r="AJ112" s="65"/>
      <c r="AK112" s="65"/>
      <c r="AL112" s="65"/>
      <c r="AM112" s="65"/>
      <c r="AN112" s="65"/>
      <c r="AO112" s="184"/>
      <c r="AP112" s="217"/>
      <c r="AQ112" s="35">
        <f>ROUND(L111*X114,0)</f>
        <v>1018</v>
      </c>
      <c r="AR112" s="31"/>
    </row>
    <row r="113" spans="1:44" ht="14.25" customHeight="1" x14ac:dyDescent="0.15">
      <c r="A113" s="32">
        <v>22</v>
      </c>
      <c r="B113" s="32">
        <v>4468</v>
      </c>
      <c r="C113" s="34" t="s">
        <v>21818</v>
      </c>
      <c r="D113" s="73"/>
      <c r="E113" s="74"/>
      <c r="F113" s="75"/>
      <c r="G113" s="4"/>
      <c r="J113" s="187"/>
      <c r="K113" s="186"/>
      <c r="L113" s="204"/>
      <c r="M113" s="187"/>
      <c r="N113" s="191"/>
      <c r="O113" s="191"/>
      <c r="P113" s="4"/>
      <c r="Q113" s="21"/>
      <c r="R113" s="54" t="s">
        <v>1237</v>
      </c>
      <c r="S113" s="53"/>
      <c r="T113" s="53"/>
      <c r="U113" s="53"/>
      <c r="V113" s="53"/>
      <c r="W113" s="53"/>
      <c r="X113" s="188"/>
      <c r="Y113" s="59"/>
      <c r="Z113" s="1091" t="s">
        <v>1229</v>
      </c>
      <c r="AA113" s="1092"/>
      <c r="AB113" s="1092"/>
      <c r="AC113" s="1092"/>
      <c r="AD113" s="1092"/>
      <c r="AE113" s="1093"/>
      <c r="AF113" s="67" t="s">
        <v>1230</v>
      </c>
      <c r="AG113" s="67"/>
      <c r="AH113" s="67"/>
      <c r="AI113" s="67"/>
      <c r="AJ113" s="67"/>
      <c r="AK113" s="67"/>
      <c r="AL113" s="67"/>
      <c r="AM113" s="67"/>
      <c r="AN113" s="67"/>
      <c r="AO113" s="65" t="s">
        <v>17</v>
      </c>
      <c r="AP113" s="164">
        <v>0.7</v>
      </c>
      <c r="AQ113" s="35">
        <f>ROUND(ROUND(L111*X114,0)*AP113,0)</f>
        <v>713</v>
      </c>
      <c r="AR113" s="31"/>
    </row>
    <row r="114" spans="1:44" ht="14.25" customHeight="1" x14ac:dyDescent="0.15">
      <c r="A114" s="32">
        <v>22</v>
      </c>
      <c r="B114" s="32" t="s">
        <v>1612</v>
      </c>
      <c r="C114" s="34" t="s">
        <v>21819</v>
      </c>
      <c r="D114" s="73"/>
      <c r="E114" s="74"/>
      <c r="F114" s="75"/>
      <c r="G114" s="4"/>
      <c r="J114" s="187"/>
      <c r="K114" s="186"/>
      <c r="L114" s="204"/>
      <c r="M114" s="187"/>
      <c r="N114" s="191"/>
      <c r="O114" s="191"/>
      <c r="P114" s="4"/>
      <c r="Q114" s="21"/>
      <c r="R114" s="71"/>
      <c r="S114" s="71"/>
      <c r="T114" s="71"/>
      <c r="U114" s="71"/>
      <c r="V114" s="71"/>
      <c r="W114" s="23" t="s">
        <v>17</v>
      </c>
      <c r="X114" s="195">
        <v>0.96499999999999997</v>
      </c>
      <c r="Y114" s="207"/>
      <c r="Z114" s="1094"/>
      <c r="AA114" s="1095"/>
      <c r="AB114" s="1095"/>
      <c r="AC114" s="1095"/>
      <c r="AD114" s="1095"/>
      <c r="AE114" s="1096"/>
      <c r="AF114" s="67" t="s">
        <v>1233</v>
      </c>
      <c r="AG114" s="67"/>
      <c r="AH114" s="67"/>
      <c r="AI114" s="67"/>
      <c r="AJ114" s="67"/>
      <c r="AK114" s="67"/>
      <c r="AL114" s="67"/>
      <c r="AM114" s="67"/>
      <c r="AN114" s="67"/>
      <c r="AO114" s="65" t="s">
        <v>17</v>
      </c>
      <c r="AP114" s="164">
        <v>0.5</v>
      </c>
      <c r="AQ114" s="35">
        <f>ROUND(ROUND(L111*X114,0)*AP114,0)</f>
        <v>509</v>
      </c>
      <c r="AR114" s="31"/>
    </row>
    <row r="115" spans="1:44" ht="14.25" customHeight="1" x14ac:dyDescent="0.15">
      <c r="A115" s="32">
        <v>22</v>
      </c>
      <c r="B115" s="32">
        <v>4469</v>
      </c>
      <c r="C115" s="34" t="s">
        <v>21820</v>
      </c>
      <c r="D115" s="73"/>
      <c r="E115" s="74"/>
      <c r="F115" s="75"/>
      <c r="G115" s="4"/>
      <c r="J115" s="187"/>
      <c r="K115" s="47" t="s">
        <v>1261</v>
      </c>
      <c r="L115" s="185"/>
      <c r="M115" s="184"/>
      <c r="N115" s="206"/>
      <c r="O115" s="206"/>
      <c r="P115" s="40"/>
      <c r="Q115" s="41"/>
      <c r="R115" s="40"/>
      <c r="S115" s="65"/>
      <c r="T115" s="65"/>
      <c r="U115" s="65"/>
      <c r="V115" s="65"/>
      <c r="W115" s="65"/>
      <c r="X115" s="102"/>
      <c r="Y115" s="182"/>
      <c r="Z115" s="65"/>
      <c r="AA115" s="65"/>
      <c r="AB115" s="65"/>
      <c r="AC115" s="65"/>
      <c r="AD115" s="65"/>
      <c r="AE115" s="65"/>
      <c r="AF115" s="65"/>
      <c r="AG115" s="65"/>
      <c r="AH115" s="65"/>
      <c r="AI115" s="65"/>
      <c r="AJ115" s="65"/>
      <c r="AK115" s="65"/>
      <c r="AL115" s="65"/>
      <c r="AM115" s="65"/>
      <c r="AN115" s="65"/>
      <c r="AO115" s="184"/>
      <c r="AP115" s="185"/>
      <c r="AQ115" s="35">
        <f>ROUND(L117,0)</f>
        <v>832</v>
      </c>
      <c r="AR115" s="31"/>
    </row>
    <row r="116" spans="1:44" ht="14.25" customHeight="1" x14ac:dyDescent="0.15">
      <c r="A116" s="32">
        <v>22</v>
      </c>
      <c r="B116" s="32">
        <v>4470</v>
      </c>
      <c r="C116" s="34" t="s">
        <v>21821</v>
      </c>
      <c r="D116" s="73"/>
      <c r="E116" s="74"/>
      <c r="F116" s="75"/>
      <c r="G116" s="4"/>
      <c r="J116" s="187"/>
      <c r="K116" s="186"/>
      <c r="L116" s="204"/>
      <c r="M116" s="187"/>
      <c r="P116" s="187"/>
      <c r="Q116" s="21"/>
      <c r="R116" s="4"/>
      <c r="S116" s="53"/>
      <c r="T116" s="53"/>
      <c r="U116" s="53"/>
      <c r="V116" s="53"/>
      <c r="W116" s="53"/>
      <c r="X116" s="188"/>
      <c r="Y116" s="59"/>
      <c r="Z116" s="1091" t="s">
        <v>1229</v>
      </c>
      <c r="AA116" s="1092"/>
      <c r="AB116" s="1092"/>
      <c r="AC116" s="1092"/>
      <c r="AD116" s="1092"/>
      <c r="AE116" s="1093"/>
      <c r="AF116" s="67" t="s">
        <v>1230</v>
      </c>
      <c r="AG116" s="67"/>
      <c r="AH116" s="67"/>
      <c r="AI116" s="67"/>
      <c r="AJ116" s="67"/>
      <c r="AK116" s="67"/>
      <c r="AL116" s="67"/>
      <c r="AM116" s="67"/>
      <c r="AN116" s="67"/>
      <c r="AO116" s="65" t="s">
        <v>17</v>
      </c>
      <c r="AP116" s="164">
        <v>0.7</v>
      </c>
      <c r="AQ116" s="35">
        <f>ROUND(L117*AP116,0)</f>
        <v>582</v>
      </c>
      <c r="AR116" s="31"/>
    </row>
    <row r="117" spans="1:44" ht="14.25" customHeight="1" x14ac:dyDescent="0.15">
      <c r="A117" s="32">
        <v>22</v>
      </c>
      <c r="B117" s="32" t="s">
        <v>1616</v>
      </c>
      <c r="C117" s="34" t="s">
        <v>21822</v>
      </c>
      <c r="D117" s="73"/>
      <c r="E117" s="74"/>
      <c r="F117" s="75"/>
      <c r="G117" s="4"/>
      <c r="J117" s="187"/>
      <c r="K117" s="186"/>
      <c r="L117" s="189">
        <v>832</v>
      </c>
      <c r="M117" s="4" t="s">
        <v>21</v>
      </c>
      <c r="N117" s="191"/>
      <c r="O117" s="191"/>
      <c r="P117" s="4"/>
      <c r="Q117" s="21"/>
      <c r="R117" s="4"/>
      <c r="S117" s="53"/>
      <c r="T117" s="53"/>
      <c r="U117" s="53"/>
      <c r="V117" s="53"/>
      <c r="W117" s="53"/>
      <c r="X117" s="188"/>
      <c r="Y117" s="59"/>
      <c r="Z117" s="1094"/>
      <c r="AA117" s="1095"/>
      <c r="AB117" s="1095"/>
      <c r="AC117" s="1095"/>
      <c r="AD117" s="1095"/>
      <c r="AE117" s="1096"/>
      <c r="AF117" s="67" t="s">
        <v>1233</v>
      </c>
      <c r="AG117" s="67"/>
      <c r="AH117" s="67"/>
      <c r="AI117" s="67"/>
      <c r="AJ117" s="67"/>
      <c r="AK117" s="67"/>
      <c r="AL117" s="67"/>
      <c r="AM117" s="67"/>
      <c r="AN117" s="67"/>
      <c r="AO117" s="65" t="s">
        <v>17</v>
      </c>
      <c r="AP117" s="164">
        <v>0.5</v>
      </c>
      <c r="AQ117" s="35">
        <f>ROUND(L117*AP117,0)</f>
        <v>416</v>
      </c>
      <c r="AR117" s="31"/>
    </row>
    <row r="118" spans="1:44" ht="14.25" customHeight="1" x14ac:dyDescent="0.15">
      <c r="A118" s="32">
        <v>22</v>
      </c>
      <c r="B118" s="32">
        <v>4471</v>
      </c>
      <c r="C118" s="34" t="s">
        <v>21823</v>
      </c>
      <c r="D118" s="73"/>
      <c r="E118" s="74"/>
      <c r="F118" s="75"/>
      <c r="G118" s="4"/>
      <c r="J118" s="187"/>
      <c r="K118" s="186"/>
      <c r="L118" s="204"/>
      <c r="M118" s="187"/>
      <c r="N118" s="191"/>
      <c r="O118" s="191"/>
      <c r="P118" s="4"/>
      <c r="Q118" s="21"/>
      <c r="R118" s="72" t="s">
        <v>1235</v>
      </c>
      <c r="S118" s="67"/>
      <c r="T118" s="67"/>
      <c r="U118" s="67"/>
      <c r="V118" s="67"/>
      <c r="W118" s="67"/>
      <c r="X118" s="192"/>
      <c r="Y118" s="68"/>
      <c r="Z118" s="65"/>
      <c r="AA118" s="65"/>
      <c r="AB118" s="65"/>
      <c r="AC118" s="65"/>
      <c r="AD118" s="65"/>
      <c r="AE118" s="65"/>
      <c r="AF118" s="65"/>
      <c r="AG118" s="65"/>
      <c r="AH118" s="65"/>
      <c r="AI118" s="65"/>
      <c r="AJ118" s="65"/>
      <c r="AK118" s="65"/>
      <c r="AL118" s="65"/>
      <c r="AM118" s="65"/>
      <c r="AN118" s="65"/>
      <c r="AO118" s="184"/>
      <c r="AP118" s="217"/>
      <c r="AQ118" s="35">
        <f>ROUND(L117*X120,0)</f>
        <v>803</v>
      </c>
      <c r="AR118" s="31"/>
    </row>
    <row r="119" spans="1:44" ht="14.25" customHeight="1" x14ac:dyDescent="0.15">
      <c r="A119" s="32">
        <v>22</v>
      </c>
      <c r="B119" s="32">
        <v>4472</v>
      </c>
      <c r="C119" s="34" t="s">
        <v>21824</v>
      </c>
      <c r="D119" s="73"/>
      <c r="E119" s="74"/>
      <c r="F119" s="75"/>
      <c r="G119" s="4"/>
      <c r="J119" s="187"/>
      <c r="K119" s="186"/>
      <c r="L119" s="204"/>
      <c r="M119" s="187"/>
      <c r="N119" s="191"/>
      <c r="O119" s="191"/>
      <c r="P119" s="4"/>
      <c r="Q119" s="21"/>
      <c r="R119" s="54" t="s">
        <v>1237</v>
      </c>
      <c r="S119" s="53"/>
      <c r="T119" s="53"/>
      <c r="U119" s="53"/>
      <c r="V119" s="53"/>
      <c r="W119" s="53"/>
      <c r="X119" s="188"/>
      <c r="Y119" s="59"/>
      <c r="Z119" s="1091" t="s">
        <v>1229</v>
      </c>
      <c r="AA119" s="1092"/>
      <c r="AB119" s="1092"/>
      <c r="AC119" s="1092"/>
      <c r="AD119" s="1092"/>
      <c r="AE119" s="1093"/>
      <c r="AF119" s="67" t="s">
        <v>1230</v>
      </c>
      <c r="AG119" s="67"/>
      <c r="AH119" s="67"/>
      <c r="AI119" s="67"/>
      <c r="AJ119" s="67"/>
      <c r="AK119" s="67"/>
      <c r="AL119" s="67"/>
      <c r="AM119" s="67"/>
      <c r="AN119" s="67"/>
      <c r="AO119" s="65" t="s">
        <v>17</v>
      </c>
      <c r="AP119" s="164">
        <v>0.7</v>
      </c>
      <c r="AQ119" s="35">
        <f>ROUND(ROUND(L117*X120,0)*AP119,0)</f>
        <v>562</v>
      </c>
      <c r="AR119" s="31"/>
    </row>
    <row r="120" spans="1:44" ht="14.25" customHeight="1" x14ac:dyDescent="0.15">
      <c r="A120" s="32">
        <v>22</v>
      </c>
      <c r="B120" s="32" t="s">
        <v>1620</v>
      </c>
      <c r="C120" s="34" t="s">
        <v>21825</v>
      </c>
      <c r="D120" s="73"/>
      <c r="E120" s="74"/>
      <c r="F120" s="75"/>
      <c r="G120" s="4"/>
      <c r="J120" s="187"/>
      <c r="K120" s="186"/>
      <c r="L120" s="204"/>
      <c r="M120" s="187"/>
      <c r="N120" s="191"/>
      <c r="O120" s="191"/>
      <c r="P120" s="4"/>
      <c r="Q120" s="21"/>
      <c r="R120" s="71"/>
      <c r="S120" s="71"/>
      <c r="T120" s="71"/>
      <c r="U120" s="71"/>
      <c r="V120" s="71"/>
      <c r="W120" s="23" t="s">
        <v>17</v>
      </c>
      <c r="X120" s="195">
        <v>0.96499999999999997</v>
      </c>
      <c r="Y120" s="207"/>
      <c r="Z120" s="1094"/>
      <c r="AA120" s="1095"/>
      <c r="AB120" s="1095"/>
      <c r="AC120" s="1095"/>
      <c r="AD120" s="1095"/>
      <c r="AE120" s="1096"/>
      <c r="AF120" s="67" t="s">
        <v>1233</v>
      </c>
      <c r="AG120" s="67"/>
      <c r="AH120" s="67"/>
      <c r="AI120" s="67"/>
      <c r="AJ120" s="67"/>
      <c r="AK120" s="67"/>
      <c r="AL120" s="67"/>
      <c r="AM120" s="67"/>
      <c r="AN120" s="67"/>
      <c r="AO120" s="65" t="s">
        <v>17</v>
      </c>
      <c r="AP120" s="164">
        <v>0.5</v>
      </c>
      <c r="AQ120" s="35">
        <f>ROUND(ROUND(L117*X120,0)*AP120,0)</f>
        <v>402</v>
      </c>
      <c r="AR120" s="31"/>
    </row>
    <row r="121" spans="1:44" ht="14.25" customHeight="1" x14ac:dyDescent="0.15">
      <c r="A121" s="32">
        <v>22</v>
      </c>
      <c r="B121" s="32">
        <v>4481</v>
      </c>
      <c r="C121" s="34" t="s">
        <v>21826</v>
      </c>
      <c r="D121" s="73"/>
      <c r="E121" s="74"/>
      <c r="F121" s="75"/>
      <c r="G121" s="1085" t="s">
        <v>1623</v>
      </c>
      <c r="H121" s="1086"/>
      <c r="I121" s="1086"/>
      <c r="J121" s="1087"/>
      <c r="K121" s="47" t="s">
        <v>1242</v>
      </c>
      <c r="L121" s="103"/>
      <c r="M121" s="40"/>
      <c r="N121" s="199"/>
      <c r="O121" s="199"/>
      <c r="P121" s="40"/>
      <c r="Q121" s="41"/>
      <c r="R121" s="40"/>
      <c r="S121" s="65"/>
      <c r="T121" s="65"/>
      <c r="U121" s="65"/>
      <c r="V121" s="65"/>
      <c r="W121" s="65"/>
      <c r="X121" s="102"/>
      <c r="Y121" s="182"/>
      <c r="Z121" s="65"/>
      <c r="AA121" s="65"/>
      <c r="AB121" s="65"/>
      <c r="AC121" s="65"/>
      <c r="AD121" s="65"/>
      <c r="AE121" s="65"/>
      <c r="AF121" s="65"/>
      <c r="AG121" s="65"/>
      <c r="AH121" s="65"/>
      <c r="AI121" s="65"/>
      <c r="AJ121" s="65"/>
      <c r="AK121" s="65"/>
      <c r="AL121" s="65"/>
      <c r="AM121" s="65"/>
      <c r="AN121" s="65"/>
      <c r="AO121" s="184"/>
      <c r="AP121" s="185"/>
      <c r="AQ121" s="35">
        <f>ROUND(L123,0)</f>
        <v>533</v>
      </c>
      <c r="AR121" s="31"/>
    </row>
    <row r="122" spans="1:44" ht="14.25" customHeight="1" x14ac:dyDescent="0.15">
      <c r="A122" s="32">
        <v>22</v>
      </c>
      <c r="B122" s="32">
        <v>4482</v>
      </c>
      <c r="C122" s="34" t="s">
        <v>21827</v>
      </c>
      <c r="D122" s="73"/>
      <c r="E122" s="74"/>
      <c r="F122" s="75"/>
      <c r="G122" s="1088"/>
      <c r="H122" s="1089"/>
      <c r="I122" s="1089"/>
      <c r="J122" s="1090"/>
      <c r="K122" s="20" t="s">
        <v>1244</v>
      </c>
      <c r="L122" s="58"/>
      <c r="P122" s="187"/>
      <c r="Q122" s="21"/>
      <c r="R122" s="4"/>
      <c r="S122" s="53"/>
      <c r="T122" s="53"/>
      <c r="U122" s="53"/>
      <c r="V122" s="53"/>
      <c r="W122" s="53"/>
      <c r="X122" s="188"/>
      <c r="Y122" s="59"/>
      <c r="Z122" s="1091" t="s">
        <v>1229</v>
      </c>
      <c r="AA122" s="1092"/>
      <c r="AB122" s="1092"/>
      <c r="AC122" s="1092"/>
      <c r="AD122" s="1092"/>
      <c r="AE122" s="1093"/>
      <c r="AF122" s="67" t="s">
        <v>1230</v>
      </c>
      <c r="AG122" s="67"/>
      <c r="AH122" s="67"/>
      <c r="AI122" s="67"/>
      <c r="AJ122" s="67"/>
      <c r="AK122" s="67"/>
      <c r="AL122" s="67"/>
      <c r="AM122" s="67"/>
      <c r="AN122" s="67"/>
      <c r="AO122" s="65" t="s">
        <v>17</v>
      </c>
      <c r="AP122" s="164">
        <v>0.7</v>
      </c>
      <c r="AQ122" s="35">
        <f>ROUND(L123*AP122,0)</f>
        <v>373</v>
      </c>
      <c r="AR122" s="31"/>
    </row>
    <row r="123" spans="1:44" ht="14.25" customHeight="1" x14ac:dyDescent="0.15">
      <c r="A123" s="32">
        <v>22</v>
      </c>
      <c r="B123" s="32" t="s">
        <v>1625</v>
      </c>
      <c r="C123" s="34" t="s">
        <v>21828</v>
      </c>
      <c r="D123" s="73"/>
      <c r="E123" s="74"/>
      <c r="F123" s="75"/>
      <c r="G123" s="1088"/>
      <c r="H123" s="1089"/>
      <c r="I123" s="1089"/>
      <c r="J123" s="1090"/>
      <c r="K123" s="20"/>
      <c r="L123" s="189">
        <v>533</v>
      </c>
      <c r="M123" s="4" t="s">
        <v>21</v>
      </c>
      <c r="N123" s="191"/>
      <c r="O123" s="191"/>
      <c r="P123" s="4"/>
      <c r="Q123" s="21"/>
      <c r="R123" s="4"/>
      <c r="S123" s="53"/>
      <c r="T123" s="53"/>
      <c r="U123" s="53"/>
      <c r="V123" s="53"/>
      <c r="W123" s="53"/>
      <c r="X123" s="188"/>
      <c r="Y123" s="59"/>
      <c r="Z123" s="1094"/>
      <c r="AA123" s="1095"/>
      <c r="AB123" s="1095"/>
      <c r="AC123" s="1095"/>
      <c r="AD123" s="1095"/>
      <c r="AE123" s="1096"/>
      <c r="AF123" s="67" t="s">
        <v>1233</v>
      </c>
      <c r="AG123" s="67"/>
      <c r="AH123" s="67"/>
      <c r="AI123" s="67"/>
      <c r="AJ123" s="67"/>
      <c r="AK123" s="67"/>
      <c r="AL123" s="67"/>
      <c r="AM123" s="67"/>
      <c r="AN123" s="67"/>
      <c r="AO123" s="65" t="s">
        <v>17</v>
      </c>
      <c r="AP123" s="164">
        <v>0.5</v>
      </c>
      <c r="AQ123" s="35">
        <f>ROUND(L123*AP123,0)</f>
        <v>267</v>
      </c>
      <c r="AR123" s="31"/>
    </row>
    <row r="124" spans="1:44" ht="14.25" customHeight="1" x14ac:dyDescent="0.15">
      <c r="A124" s="32">
        <v>22</v>
      </c>
      <c r="B124" s="32">
        <v>4483</v>
      </c>
      <c r="C124" s="34" t="s">
        <v>21829</v>
      </c>
      <c r="D124" s="73"/>
      <c r="E124" s="74"/>
      <c r="F124" s="75"/>
      <c r="G124" s="73"/>
      <c r="H124" s="74"/>
      <c r="I124" s="74"/>
      <c r="J124" s="75"/>
      <c r="K124" s="20"/>
      <c r="L124" s="58"/>
      <c r="N124" s="203"/>
      <c r="O124" s="203"/>
      <c r="P124" s="187"/>
      <c r="Q124" s="21"/>
      <c r="R124" s="72" t="s">
        <v>1235</v>
      </c>
      <c r="S124" s="67"/>
      <c r="T124" s="67"/>
      <c r="U124" s="67"/>
      <c r="V124" s="67"/>
      <c r="W124" s="67"/>
      <c r="X124" s="192"/>
      <c r="Y124" s="68"/>
      <c r="Z124" s="65"/>
      <c r="AA124" s="65"/>
      <c r="AB124" s="65"/>
      <c r="AC124" s="65"/>
      <c r="AD124" s="65"/>
      <c r="AE124" s="65"/>
      <c r="AF124" s="65"/>
      <c r="AG124" s="65"/>
      <c r="AH124" s="65"/>
      <c r="AI124" s="65"/>
      <c r="AJ124" s="65"/>
      <c r="AK124" s="65"/>
      <c r="AL124" s="65"/>
      <c r="AM124" s="65"/>
      <c r="AN124" s="65"/>
      <c r="AO124" s="184"/>
      <c r="AP124" s="217"/>
      <c r="AQ124" s="35">
        <f>ROUND(L123*X126,0)</f>
        <v>514</v>
      </c>
      <c r="AR124" s="31"/>
    </row>
    <row r="125" spans="1:44" ht="14.25" customHeight="1" x14ac:dyDescent="0.15">
      <c r="A125" s="32">
        <v>22</v>
      </c>
      <c r="B125" s="32">
        <v>4484</v>
      </c>
      <c r="C125" s="34" t="s">
        <v>21830</v>
      </c>
      <c r="D125" s="73"/>
      <c r="E125" s="74"/>
      <c r="F125" s="75"/>
      <c r="G125" s="4"/>
      <c r="K125" s="186"/>
      <c r="L125" s="204"/>
      <c r="M125" s="187"/>
      <c r="N125" s="203"/>
      <c r="O125" s="203"/>
      <c r="P125" s="187"/>
      <c r="Q125" s="21"/>
      <c r="R125" s="54" t="s">
        <v>1237</v>
      </c>
      <c r="S125" s="53"/>
      <c r="T125" s="53"/>
      <c r="U125" s="53"/>
      <c r="V125" s="53"/>
      <c r="W125" s="53"/>
      <c r="X125" s="188"/>
      <c r="Y125" s="59"/>
      <c r="Z125" s="1091" t="s">
        <v>1229</v>
      </c>
      <c r="AA125" s="1092"/>
      <c r="AB125" s="1092"/>
      <c r="AC125" s="1092"/>
      <c r="AD125" s="1092"/>
      <c r="AE125" s="1093"/>
      <c r="AF125" s="67" t="s">
        <v>1230</v>
      </c>
      <c r="AG125" s="67"/>
      <c r="AH125" s="67"/>
      <c r="AI125" s="67"/>
      <c r="AJ125" s="67"/>
      <c r="AK125" s="67"/>
      <c r="AL125" s="67"/>
      <c r="AM125" s="67"/>
      <c r="AN125" s="67"/>
      <c r="AO125" s="65" t="s">
        <v>17</v>
      </c>
      <c r="AP125" s="164">
        <v>0.7</v>
      </c>
      <c r="AQ125" s="35">
        <f>ROUND(ROUND(L123*X126,0)*AP125,0)</f>
        <v>360</v>
      </c>
      <c r="AR125" s="31"/>
    </row>
    <row r="126" spans="1:44" ht="14.25" customHeight="1" x14ac:dyDescent="0.15">
      <c r="A126" s="32">
        <v>22</v>
      </c>
      <c r="B126" s="32" t="s">
        <v>1629</v>
      </c>
      <c r="C126" s="34" t="s">
        <v>21831</v>
      </c>
      <c r="D126" s="73"/>
      <c r="E126" s="74"/>
      <c r="F126" s="75"/>
      <c r="G126" s="4"/>
      <c r="K126" s="186"/>
      <c r="L126" s="204"/>
      <c r="M126" s="187"/>
      <c r="N126" s="203"/>
      <c r="O126" s="203"/>
      <c r="P126" s="187"/>
      <c r="Q126" s="21"/>
      <c r="R126" s="71"/>
      <c r="S126" s="71"/>
      <c r="T126" s="71"/>
      <c r="U126" s="71"/>
      <c r="V126" s="71"/>
      <c r="W126" s="23" t="s">
        <v>17</v>
      </c>
      <c r="X126" s="195">
        <v>0.96499999999999997</v>
      </c>
      <c r="Y126" s="207"/>
      <c r="Z126" s="1094"/>
      <c r="AA126" s="1095"/>
      <c r="AB126" s="1095"/>
      <c r="AC126" s="1095"/>
      <c r="AD126" s="1095"/>
      <c r="AE126" s="1096"/>
      <c r="AF126" s="67" t="s">
        <v>1233</v>
      </c>
      <c r="AG126" s="67"/>
      <c r="AH126" s="67"/>
      <c r="AI126" s="67"/>
      <c r="AJ126" s="67"/>
      <c r="AK126" s="67"/>
      <c r="AL126" s="67"/>
      <c r="AM126" s="67"/>
      <c r="AN126" s="67"/>
      <c r="AO126" s="65" t="s">
        <v>17</v>
      </c>
      <c r="AP126" s="164">
        <v>0.5</v>
      </c>
      <c r="AQ126" s="35">
        <f>ROUND(ROUND(L123*X126,0)*AP126,0)</f>
        <v>257</v>
      </c>
      <c r="AR126" s="31"/>
    </row>
    <row r="127" spans="1:44" ht="14.25" customHeight="1" x14ac:dyDescent="0.15">
      <c r="A127" s="32">
        <v>22</v>
      </c>
      <c r="B127" s="32">
        <v>4485</v>
      </c>
      <c r="C127" s="34" t="s">
        <v>21832</v>
      </c>
      <c r="D127" s="73"/>
      <c r="E127" s="74"/>
      <c r="F127" s="75"/>
      <c r="G127" s="4"/>
      <c r="J127" s="187"/>
      <c r="K127" s="47" t="s">
        <v>1252</v>
      </c>
      <c r="L127" s="185"/>
      <c r="M127" s="184"/>
      <c r="N127" s="205"/>
      <c r="O127" s="205"/>
      <c r="P127" s="40"/>
      <c r="Q127" s="41"/>
      <c r="R127" s="40"/>
      <c r="S127" s="65"/>
      <c r="T127" s="65"/>
      <c r="U127" s="65"/>
      <c r="V127" s="65"/>
      <c r="W127" s="65"/>
      <c r="X127" s="102"/>
      <c r="Y127" s="182"/>
      <c r="Z127" s="222"/>
      <c r="AA127" s="44"/>
      <c r="AB127" s="44"/>
      <c r="AC127" s="44"/>
      <c r="AD127" s="44"/>
      <c r="AE127" s="44"/>
      <c r="AF127" s="65"/>
      <c r="AG127" s="65"/>
      <c r="AH127" s="65"/>
      <c r="AI127" s="65"/>
      <c r="AJ127" s="65"/>
      <c r="AK127" s="65"/>
      <c r="AL127" s="65"/>
      <c r="AM127" s="65"/>
      <c r="AN127" s="65"/>
      <c r="AO127" s="184"/>
      <c r="AP127" s="185"/>
      <c r="AQ127" s="35">
        <f>ROUND(L129,0)</f>
        <v>945</v>
      </c>
      <c r="AR127" s="31"/>
    </row>
    <row r="128" spans="1:44" ht="14.25" customHeight="1" x14ac:dyDescent="0.15">
      <c r="A128" s="32">
        <v>22</v>
      </c>
      <c r="B128" s="32">
        <v>4486</v>
      </c>
      <c r="C128" s="34" t="s">
        <v>21833</v>
      </c>
      <c r="D128" s="73"/>
      <c r="E128" s="74"/>
      <c r="F128" s="75"/>
      <c r="G128" s="4"/>
      <c r="J128" s="187"/>
      <c r="K128" s="186"/>
      <c r="L128" s="204"/>
      <c r="M128" s="187"/>
      <c r="P128" s="187"/>
      <c r="Q128" s="21"/>
      <c r="R128" s="4"/>
      <c r="S128" s="53"/>
      <c r="T128" s="53"/>
      <c r="U128" s="53"/>
      <c r="V128" s="53"/>
      <c r="W128" s="53"/>
      <c r="X128" s="188"/>
      <c r="Y128" s="59"/>
      <c r="Z128" s="1091" t="s">
        <v>1229</v>
      </c>
      <c r="AA128" s="1092"/>
      <c r="AB128" s="1092"/>
      <c r="AC128" s="1092"/>
      <c r="AD128" s="1092"/>
      <c r="AE128" s="1093"/>
      <c r="AF128" s="67" t="s">
        <v>1230</v>
      </c>
      <c r="AG128" s="67"/>
      <c r="AH128" s="67"/>
      <c r="AI128" s="67"/>
      <c r="AJ128" s="67"/>
      <c r="AK128" s="67"/>
      <c r="AL128" s="67"/>
      <c r="AM128" s="67"/>
      <c r="AN128" s="67"/>
      <c r="AO128" s="65" t="s">
        <v>17</v>
      </c>
      <c r="AP128" s="164">
        <v>0.7</v>
      </c>
      <c r="AQ128" s="35">
        <f>ROUND(L129*AP128,0)</f>
        <v>662</v>
      </c>
      <c r="AR128" s="31"/>
    </row>
    <row r="129" spans="1:44" ht="14.25" customHeight="1" x14ac:dyDescent="0.15">
      <c r="A129" s="32">
        <v>22</v>
      </c>
      <c r="B129" s="32" t="s">
        <v>1633</v>
      </c>
      <c r="C129" s="34" t="s">
        <v>21834</v>
      </c>
      <c r="D129" s="73"/>
      <c r="E129" s="74"/>
      <c r="F129" s="75"/>
      <c r="G129" s="4"/>
      <c r="J129" s="187"/>
      <c r="K129" s="186"/>
      <c r="L129" s="189">
        <v>945</v>
      </c>
      <c r="M129" s="4" t="s">
        <v>21</v>
      </c>
      <c r="N129" s="191"/>
      <c r="O129" s="191"/>
      <c r="P129" s="4"/>
      <c r="Q129" s="21"/>
      <c r="R129" s="4"/>
      <c r="S129" s="53"/>
      <c r="T129" s="53"/>
      <c r="U129" s="53"/>
      <c r="V129" s="53"/>
      <c r="W129" s="53"/>
      <c r="X129" s="188"/>
      <c r="Y129" s="59"/>
      <c r="Z129" s="1094"/>
      <c r="AA129" s="1095"/>
      <c r="AB129" s="1095"/>
      <c r="AC129" s="1095"/>
      <c r="AD129" s="1095"/>
      <c r="AE129" s="1096"/>
      <c r="AF129" s="67" t="s">
        <v>1233</v>
      </c>
      <c r="AG129" s="67"/>
      <c r="AH129" s="67"/>
      <c r="AI129" s="67"/>
      <c r="AJ129" s="67"/>
      <c r="AK129" s="67"/>
      <c r="AL129" s="67"/>
      <c r="AM129" s="67"/>
      <c r="AN129" s="67"/>
      <c r="AO129" s="65" t="s">
        <v>17</v>
      </c>
      <c r="AP129" s="164">
        <v>0.5</v>
      </c>
      <c r="AQ129" s="35">
        <f>ROUND(L129*AP129,0)</f>
        <v>473</v>
      </c>
      <c r="AR129" s="31"/>
    </row>
    <row r="130" spans="1:44" ht="14.25" customHeight="1" x14ac:dyDescent="0.15">
      <c r="A130" s="32">
        <v>22</v>
      </c>
      <c r="B130" s="32">
        <v>4487</v>
      </c>
      <c r="C130" s="34" t="s">
        <v>21835</v>
      </c>
      <c r="D130" s="73"/>
      <c r="E130" s="74"/>
      <c r="F130" s="75"/>
      <c r="G130" s="4"/>
      <c r="J130" s="187"/>
      <c r="K130" s="186"/>
      <c r="L130" s="204"/>
      <c r="M130" s="187"/>
      <c r="N130" s="191"/>
      <c r="O130" s="191"/>
      <c r="P130" s="4"/>
      <c r="Q130" s="21"/>
      <c r="R130" s="72" t="s">
        <v>1235</v>
      </c>
      <c r="S130" s="67"/>
      <c r="T130" s="67"/>
      <c r="U130" s="67"/>
      <c r="V130" s="67"/>
      <c r="W130" s="67"/>
      <c r="X130" s="192"/>
      <c r="Y130" s="68"/>
      <c r="Z130" s="65"/>
      <c r="AA130" s="65"/>
      <c r="AB130" s="65"/>
      <c r="AC130" s="65"/>
      <c r="AD130" s="65"/>
      <c r="AE130" s="65"/>
      <c r="AF130" s="65"/>
      <c r="AG130" s="65"/>
      <c r="AH130" s="65"/>
      <c r="AI130" s="65"/>
      <c r="AJ130" s="65"/>
      <c r="AK130" s="65"/>
      <c r="AL130" s="65"/>
      <c r="AM130" s="65"/>
      <c r="AN130" s="65"/>
      <c r="AO130" s="184"/>
      <c r="AP130" s="217"/>
      <c r="AQ130" s="35">
        <f>ROUND(L129*X132,0)</f>
        <v>912</v>
      </c>
      <c r="AR130" s="31"/>
    </row>
    <row r="131" spans="1:44" ht="14.25" customHeight="1" x14ac:dyDescent="0.15">
      <c r="A131" s="32">
        <v>22</v>
      </c>
      <c r="B131" s="32">
        <v>4488</v>
      </c>
      <c r="C131" s="34" t="s">
        <v>21836</v>
      </c>
      <c r="D131" s="73"/>
      <c r="E131" s="74"/>
      <c r="F131" s="75"/>
      <c r="G131" s="4"/>
      <c r="J131" s="187"/>
      <c r="K131" s="186"/>
      <c r="L131" s="204"/>
      <c r="M131" s="187"/>
      <c r="N131" s="191"/>
      <c r="O131" s="191"/>
      <c r="P131" s="4"/>
      <c r="Q131" s="21"/>
      <c r="R131" s="54" t="s">
        <v>1237</v>
      </c>
      <c r="S131" s="53"/>
      <c r="T131" s="53"/>
      <c r="U131" s="53"/>
      <c r="V131" s="53"/>
      <c r="W131" s="53"/>
      <c r="X131" s="188"/>
      <c r="Y131" s="59"/>
      <c r="Z131" s="1091" t="s">
        <v>1229</v>
      </c>
      <c r="AA131" s="1092"/>
      <c r="AB131" s="1092"/>
      <c r="AC131" s="1092"/>
      <c r="AD131" s="1092"/>
      <c r="AE131" s="1093"/>
      <c r="AF131" s="67" t="s">
        <v>1230</v>
      </c>
      <c r="AG131" s="67"/>
      <c r="AH131" s="67"/>
      <c r="AI131" s="67"/>
      <c r="AJ131" s="67"/>
      <c r="AK131" s="67"/>
      <c r="AL131" s="67"/>
      <c r="AM131" s="67"/>
      <c r="AN131" s="67"/>
      <c r="AO131" s="65" t="s">
        <v>17</v>
      </c>
      <c r="AP131" s="164">
        <v>0.7</v>
      </c>
      <c r="AQ131" s="35">
        <f>ROUND(ROUND(L129*X132,0)*AP131,0)</f>
        <v>638</v>
      </c>
      <c r="AR131" s="31"/>
    </row>
    <row r="132" spans="1:44" ht="14.25" customHeight="1" x14ac:dyDescent="0.15">
      <c r="A132" s="32">
        <v>22</v>
      </c>
      <c r="B132" s="32" t="s">
        <v>1637</v>
      </c>
      <c r="C132" s="34" t="s">
        <v>21837</v>
      </c>
      <c r="D132" s="73"/>
      <c r="E132" s="74"/>
      <c r="F132" s="75"/>
      <c r="G132" s="4"/>
      <c r="J132" s="187"/>
      <c r="K132" s="186"/>
      <c r="L132" s="204"/>
      <c r="M132" s="187"/>
      <c r="N132" s="191"/>
      <c r="O132" s="191"/>
      <c r="P132" s="4"/>
      <c r="Q132" s="21"/>
      <c r="R132" s="71"/>
      <c r="S132" s="71"/>
      <c r="T132" s="71"/>
      <c r="U132" s="71"/>
      <c r="V132" s="71"/>
      <c r="W132" s="23" t="s">
        <v>17</v>
      </c>
      <c r="X132" s="195">
        <v>0.96499999999999997</v>
      </c>
      <c r="Y132" s="207"/>
      <c r="Z132" s="1094"/>
      <c r="AA132" s="1095"/>
      <c r="AB132" s="1095"/>
      <c r="AC132" s="1095"/>
      <c r="AD132" s="1095"/>
      <c r="AE132" s="1096"/>
      <c r="AF132" s="67" t="s">
        <v>1233</v>
      </c>
      <c r="AG132" s="67"/>
      <c r="AH132" s="67"/>
      <c r="AI132" s="67"/>
      <c r="AJ132" s="67"/>
      <c r="AK132" s="67"/>
      <c r="AL132" s="67"/>
      <c r="AM132" s="67"/>
      <c r="AN132" s="67"/>
      <c r="AO132" s="65" t="s">
        <v>17</v>
      </c>
      <c r="AP132" s="164">
        <v>0.5</v>
      </c>
      <c r="AQ132" s="35">
        <f>ROUND(ROUND(L129*X132,0)*AP132,0)</f>
        <v>456</v>
      </c>
      <c r="AR132" s="31"/>
    </row>
    <row r="133" spans="1:44" ht="14.25" customHeight="1" x14ac:dyDescent="0.15">
      <c r="A133" s="32">
        <v>22</v>
      </c>
      <c r="B133" s="32">
        <v>4489</v>
      </c>
      <c r="C133" s="34" t="s">
        <v>21838</v>
      </c>
      <c r="D133" s="73"/>
      <c r="E133" s="74"/>
      <c r="F133" s="75"/>
      <c r="G133" s="4"/>
      <c r="J133" s="187"/>
      <c r="K133" s="47" t="s">
        <v>1261</v>
      </c>
      <c r="L133" s="185"/>
      <c r="M133" s="184"/>
      <c r="N133" s="206"/>
      <c r="O133" s="206"/>
      <c r="P133" s="40"/>
      <c r="Q133" s="41"/>
      <c r="R133" s="40"/>
      <c r="S133" s="65"/>
      <c r="T133" s="65"/>
      <c r="U133" s="65"/>
      <c r="V133" s="65"/>
      <c r="W133" s="65"/>
      <c r="X133" s="102"/>
      <c r="Y133" s="182"/>
      <c r="Z133" s="65"/>
      <c r="AA133" s="65"/>
      <c r="AB133" s="65"/>
      <c r="AC133" s="65"/>
      <c r="AD133" s="65"/>
      <c r="AE133" s="65"/>
      <c r="AF133" s="65"/>
      <c r="AG133" s="65"/>
      <c r="AH133" s="65"/>
      <c r="AI133" s="65"/>
      <c r="AJ133" s="65"/>
      <c r="AK133" s="65"/>
      <c r="AL133" s="65"/>
      <c r="AM133" s="65"/>
      <c r="AN133" s="65"/>
      <c r="AO133" s="184"/>
      <c r="AP133" s="185"/>
      <c r="AQ133" s="35">
        <f>ROUND(L135,0)</f>
        <v>805</v>
      </c>
      <c r="AR133" s="31"/>
    </row>
    <row r="134" spans="1:44" ht="14.25" customHeight="1" x14ac:dyDescent="0.15">
      <c r="A134" s="32">
        <v>22</v>
      </c>
      <c r="B134" s="32">
        <v>4490</v>
      </c>
      <c r="C134" s="34" t="s">
        <v>21839</v>
      </c>
      <c r="D134" s="73"/>
      <c r="E134" s="74"/>
      <c r="F134" s="75"/>
      <c r="G134" s="4"/>
      <c r="J134" s="187"/>
      <c r="K134" s="186"/>
      <c r="L134" s="204"/>
      <c r="M134" s="187"/>
      <c r="P134" s="187"/>
      <c r="Q134" s="21"/>
      <c r="R134" s="4"/>
      <c r="S134" s="53"/>
      <c r="T134" s="53"/>
      <c r="U134" s="53"/>
      <c r="V134" s="53"/>
      <c r="W134" s="53"/>
      <c r="X134" s="188"/>
      <c r="Y134" s="59"/>
      <c r="Z134" s="1091" t="s">
        <v>1229</v>
      </c>
      <c r="AA134" s="1092"/>
      <c r="AB134" s="1092"/>
      <c r="AC134" s="1092"/>
      <c r="AD134" s="1092"/>
      <c r="AE134" s="1093"/>
      <c r="AF134" s="67" t="s">
        <v>1230</v>
      </c>
      <c r="AG134" s="67"/>
      <c r="AH134" s="67"/>
      <c r="AI134" s="67"/>
      <c r="AJ134" s="67"/>
      <c r="AK134" s="67"/>
      <c r="AL134" s="67"/>
      <c r="AM134" s="67"/>
      <c r="AN134" s="67"/>
      <c r="AO134" s="65" t="s">
        <v>17</v>
      </c>
      <c r="AP134" s="164">
        <v>0.7</v>
      </c>
      <c r="AQ134" s="35">
        <f>ROUND(L135*AP134,0)</f>
        <v>564</v>
      </c>
      <c r="AR134" s="31"/>
    </row>
    <row r="135" spans="1:44" ht="14.25" customHeight="1" x14ac:dyDescent="0.15">
      <c r="A135" s="32">
        <v>22</v>
      </c>
      <c r="B135" s="32" t="s">
        <v>1641</v>
      </c>
      <c r="C135" s="34" t="s">
        <v>21840</v>
      </c>
      <c r="D135" s="73"/>
      <c r="E135" s="74"/>
      <c r="F135" s="75"/>
      <c r="G135" s="4"/>
      <c r="J135" s="187"/>
      <c r="K135" s="186"/>
      <c r="L135" s="189">
        <v>805</v>
      </c>
      <c r="M135" s="4" t="s">
        <v>21</v>
      </c>
      <c r="N135" s="191"/>
      <c r="O135" s="191"/>
      <c r="P135" s="4"/>
      <c r="Q135" s="21"/>
      <c r="R135" s="4"/>
      <c r="S135" s="53"/>
      <c r="T135" s="53"/>
      <c r="U135" s="53"/>
      <c r="V135" s="53"/>
      <c r="W135" s="53"/>
      <c r="X135" s="188"/>
      <c r="Y135" s="59"/>
      <c r="Z135" s="1094"/>
      <c r="AA135" s="1095"/>
      <c r="AB135" s="1095"/>
      <c r="AC135" s="1095"/>
      <c r="AD135" s="1095"/>
      <c r="AE135" s="1096"/>
      <c r="AF135" s="67" t="s">
        <v>1233</v>
      </c>
      <c r="AG135" s="67"/>
      <c r="AH135" s="67"/>
      <c r="AI135" s="67"/>
      <c r="AJ135" s="67"/>
      <c r="AK135" s="67"/>
      <c r="AL135" s="67"/>
      <c r="AM135" s="67"/>
      <c r="AN135" s="67"/>
      <c r="AO135" s="65" t="s">
        <v>17</v>
      </c>
      <c r="AP135" s="164">
        <v>0.5</v>
      </c>
      <c r="AQ135" s="35">
        <f>ROUND(L135*AP135,0)</f>
        <v>403</v>
      </c>
      <c r="AR135" s="31"/>
    </row>
    <row r="136" spans="1:44" ht="14.25" customHeight="1" x14ac:dyDescent="0.15">
      <c r="A136" s="32">
        <v>22</v>
      </c>
      <c r="B136" s="32">
        <v>4491</v>
      </c>
      <c r="C136" s="34" t="s">
        <v>21841</v>
      </c>
      <c r="D136" s="73"/>
      <c r="E136" s="74"/>
      <c r="F136" s="75"/>
      <c r="G136" s="4"/>
      <c r="J136" s="187"/>
      <c r="K136" s="186"/>
      <c r="L136" s="204"/>
      <c r="M136" s="187"/>
      <c r="N136" s="191"/>
      <c r="O136" s="191"/>
      <c r="P136" s="4"/>
      <c r="Q136" s="21"/>
      <c r="R136" s="72" t="s">
        <v>1235</v>
      </c>
      <c r="S136" s="67"/>
      <c r="T136" s="67"/>
      <c r="U136" s="67"/>
      <c r="V136" s="67"/>
      <c r="W136" s="67"/>
      <c r="X136" s="192"/>
      <c r="Y136" s="68"/>
      <c r="Z136" s="65"/>
      <c r="AA136" s="65"/>
      <c r="AB136" s="65"/>
      <c r="AC136" s="65"/>
      <c r="AD136" s="65"/>
      <c r="AE136" s="65"/>
      <c r="AF136" s="65"/>
      <c r="AG136" s="65"/>
      <c r="AH136" s="65"/>
      <c r="AI136" s="65"/>
      <c r="AJ136" s="65"/>
      <c r="AK136" s="65"/>
      <c r="AL136" s="65"/>
      <c r="AM136" s="65"/>
      <c r="AN136" s="65"/>
      <c r="AO136" s="184"/>
      <c r="AP136" s="217"/>
      <c r="AQ136" s="35">
        <f>ROUND(L135*X138,0)</f>
        <v>777</v>
      </c>
      <c r="AR136" s="31"/>
    </row>
    <row r="137" spans="1:44" ht="14.25" customHeight="1" x14ac:dyDescent="0.15">
      <c r="A137" s="32">
        <v>22</v>
      </c>
      <c r="B137" s="32">
        <v>4492</v>
      </c>
      <c r="C137" s="34" t="s">
        <v>21842</v>
      </c>
      <c r="D137" s="73"/>
      <c r="E137" s="74"/>
      <c r="F137" s="75"/>
      <c r="G137" s="4"/>
      <c r="J137" s="187"/>
      <c r="K137" s="186"/>
      <c r="L137" s="204"/>
      <c r="M137" s="187"/>
      <c r="N137" s="191"/>
      <c r="O137" s="191"/>
      <c r="P137" s="4"/>
      <c r="Q137" s="21"/>
      <c r="R137" s="54" t="s">
        <v>1237</v>
      </c>
      <c r="S137" s="53"/>
      <c r="T137" s="53"/>
      <c r="U137" s="53"/>
      <c r="V137" s="53"/>
      <c r="W137" s="53"/>
      <c r="X137" s="188"/>
      <c r="Y137" s="59"/>
      <c r="Z137" s="1091" t="s">
        <v>1229</v>
      </c>
      <c r="AA137" s="1092"/>
      <c r="AB137" s="1092"/>
      <c r="AC137" s="1092"/>
      <c r="AD137" s="1092"/>
      <c r="AE137" s="1093"/>
      <c r="AF137" s="67" t="s">
        <v>1230</v>
      </c>
      <c r="AG137" s="67"/>
      <c r="AH137" s="67"/>
      <c r="AI137" s="67"/>
      <c r="AJ137" s="67"/>
      <c r="AK137" s="67"/>
      <c r="AL137" s="67"/>
      <c r="AM137" s="67"/>
      <c r="AN137" s="67"/>
      <c r="AO137" s="65" t="s">
        <v>17</v>
      </c>
      <c r="AP137" s="164">
        <v>0.7</v>
      </c>
      <c r="AQ137" s="35">
        <f>ROUND(ROUND(L135*X138,0)*AP137,0)</f>
        <v>544</v>
      </c>
      <c r="AR137" s="31"/>
    </row>
    <row r="138" spans="1:44" ht="14.25" customHeight="1" x14ac:dyDescent="0.15">
      <c r="A138" s="32">
        <v>22</v>
      </c>
      <c r="B138" s="32" t="s">
        <v>1645</v>
      </c>
      <c r="C138" s="34" t="s">
        <v>21843</v>
      </c>
      <c r="D138" s="73"/>
      <c r="E138" s="74"/>
      <c r="F138" s="75"/>
      <c r="G138" s="4"/>
      <c r="J138" s="187"/>
      <c r="K138" s="186"/>
      <c r="L138" s="204"/>
      <c r="M138" s="187"/>
      <c r="N138" s="191"/>
      <c r="O138" s="191"/>
      <c r="P138" s="4"/>
      <c r="Q138" s="21"/>
      <c r="R138" s="71"/>
      <c r="S138" s="71"/>
      <c r="T138" s="71"/>
      <c r="U138" s="71"/>
      <c r="V138" s="71"/>
      <c r="W138" s="23" t="s">
        <v>17</v>
      </c>
      <c r="X138" s="195">
        <v>0.96499999999999997</v>
      </c>
      <c r="Y138" s="207"/>
      <c r="Z138" s="1094"/>
      <c r="AA138" s="1095"/>
      <c r="AB138" s="1095"/>
      <c r="AC138" s="1095"/>
      <c r="AD138" s="1095"/>
      <c r="AE138" s="1096"/>
      <c r="AF138" s="67" t="s">
        <v>1233</v>
      </c>
      <c r="AG138" s="67"/>
      <c r="AH138" s="67"/>
      <c r="AI138" s="67"/>
      <c r="AJ138" s="67"/>
      <c r="AK138" s="67"/>
      <c r="AL138" s="67"/>
      <c r="AM138" s="67"/>
      <c r="AN138" s="67"/>
      <c r="AO138" s="65" t="s">
        <v>17</v>
      </c>
      <c r="AP138" s="164">
        <v>0.5</v>
      </c>
      <c r="AQ138" s="35">
        <f>ROUND(ROUND(L135*X138,0)*AP138,0)</f>
        <v>389</v>
      </c>
      <c r="AR138" s="31"/>
    </row>
    <row r="139" spans="1:44" ht="14.25" customHeight="1" x14ac:dyDescent="0.15">
      <c r="A139" s="32">
        <v>22</v>
      </c>
      <c r="B139" s="32">
        <v>4501</v>
      </c>
      <c r="C139" s="34" t="s">
        <v>21844</v>
      </c>
      <c r="D139" s="73"/>
      <c r="E139" s="74"/>
      <c r="F139" s="75"/>
      <c r="G139" s="1085" t="s">
        <v>1648</v>
      </c>
      <c r="H139" s="1086"/>
      <c r="I139" s="1086"/>
      <c r="J139" s="1087"/>
      <c r="K139" s="47" t="s">
        <v>1242</v>
      </c>
      <c r="L139" s="103"/>
      <c r="M139" s="40"/>
      <c r="N139" s="199"/>
      <c r="O139" s="199"/>
      <c r="P139" s="40"/>
      <c r="Q139" s="41"/>
      <c r="R139" s="40"/>
      <c r="S139" s="65"/>
      <c r="T139" s="65"/>
      <c r="U139" s="65"/>
      <c r="V139" s="65"/>
      <c r="W139" s="65"/>
      <c r="X139" s="102"/>
      <c r="Y139" s="182"/>
      <c r="Z139" s="65"/>
      <c r="AA139" s="65"/>
      <c r="AB139" s="65"/>
      <c r="AC139" s="65"/>
      <c r="AD139" s="65"/>
      <c r="AE139" s="65"/>
      <c r="AF139" s="65"/>
      <c r="AG139" s="65"/>
      <c r="AH139" s="65"/>
      <c r="AI139" s="65"/>
      <c r="AJ139" s="65"/>
      <c r="AK139" s="65"/>
      <c r="AL139" s="65"/>
      <c r="AM139" s="65"/>
      <c r="AN139" s="65"/>
      <c r="AO139" s="184"/>
      <c r="AP139" s="185"/>
      <c r="AQ139" s="35">
        <f>ROUND(L141,0)</f>
        <v>501</v>
      </c>
      <c r="AR139" s="31"/>
    </row>
    <row r="140" spans="1:44" ht="14.25" customHeight="1" x14ac:dyDescent="0.15">
      <c r="A140" s="32">
        <v>22</v>
      </c>
      <c r="B140" s="32">
        <v>4502</v>
      </c>
      <c r="C140" s="34" t="s">
        <v>21845</v>
      </c>
      <c r="D140" s="73"/>
      <c r="E140" s="74"/>
      <c r="F140" s="75"/>
      <c r="G140" s="1088"/>
      <c r="H140" s="1089"/>
      <c r="I140" s="1089"/>
      <c r="J140" s="1090"/>
      <c r="K140" s="20" t="s">
        <v>1244</v>
      </c>
      <c r="L140" s="58"/>
      <c r="P140" s="187"/>
      <c r="Q140" s="21"/>
      <c r="R140" s="4"/>
      <c r="S140" s="53"/>
      <c r="T140" s="53"/>
      <c r="U140" s="53"/>
      <c r="V140" s="53"/>
      <c r="W140" s="53"/>
      <c r="X140" s="188"/>
      <c r="Y140" s="59"/>
      <c r="Z140" s="1091" t="s">
        <v>1229</v>
      </c>
      <c r="AA140" s="1092"/>
      <c r="AB140" s="1092"/>
      <c r="AC140" s="1092"/>
      <c r="AD140" s="1092"/>
      <c r="AE140" s="1093"/>
      <c r="AF140" s="67" t="s">
        <v>1230</v>
      </c>
      <c r="AG140" s="67"/>
      <c r="AH140" s="67"/>
      <c r="AI140" s="67"/>
      <c r="AJ140" s="67"/>
      <c r="AK140" s="67"/>
      <c r="AL140" s="67"/>
      <c r="AM140" s="67"/>
      <c r="AN140" s="67"/>
      <c r="AO140" s="65" t="s">
        <v>17</v>
      </c>
      <c r="AP140" s="164">
        <v>0.7</v>
      </c>
      <c r="AQ140" s="35">
        <f>ROUND(L141*AP140,0)</f>
        <v>351</v>
      </c>
      <c r="AR140" s="31"/>
    </row>
    <row r="141" spans="1:44" ht="14.25" customHeight="1" x14ac:dyDescent="0.15">
      <c r="A141" s="32">
        <v>22</v>
      </c>
      <c r="B141" s="32" t="s">
        <v>1650</v>
      </c>
      <c r="C141" s="34" t="s">
        <v>21846</v>
      </c>
      <c r="D141" s="73"/>
      <c r="E141" s="74"/>
      <c r="F141" s="75"/>
      <c r="G141" s="1088"/>
      <c r="H141" s="1089"/>
      <c r="I141" s="1089"/>
      <c r="J141" s="1090"/>
      <c r="K141" s="20"/>
      <c r="L141" s="189">
        <v>501</v>
      </c>
      <c r="M141" s="4" t="s">
        <v>21</v>
      </c>
      <c r="N141" s="191"/>
      <c r="O141" s="191"/>
      <c r="P141" s="4"/>
      <c r="Q141" s="21"/>
      <c r="R141" s="4"/>
      <c r="S141" s="53"/>
      <c r="T141" s="53"/>
      <c r="U141" s="53"/>
      <c r="V141" s="53"/>
      <c r="W141" s="53"/>
      <c r="X141" s="188"/>
      <c r="Y141" s="59"/>
      <c r="Z141" s="1094"/>
      <c r="AA141" s="1095"/>
      <c r="AB141" s="1095"/>
      <c r="AC141" s="1095"/>
      <c r="AD141" s="1095"/>
      <c r="AE141" s="1096"/>
      <c r="AF141" s="67" t="s">
        <v>1233</v>
      </c>
      <c r="AG141" s="67"/>
      <c r="AH141" s="67"/>
      <c r="AI141" s="67"/>
      <c r="AJ141" s="67"/>
      <c r="AK141" s="67"/>
      <c r="AL141" s="67"/>
      <c r="AM141" s="67"/>
      <c r="AN141" s="67"/>
      <c r="AO141" s="65" t="s">
        <v>17</v>
      </c>
      <c r="AP141" s="164">
        <v>0.5</v>
      </c>
      <c r="AQ141" s="35">
        <f>ROUND(L141*AP141,0)</f>
        <v>251</v>
      </c>
      <c r="AR141" s="31"/>
    </row>
    <row r="142" spans="1:44" ht="14.25" customHeight="1" x14ac:dyDescent="0.15">
      <c r="A142" s="32">
        <v>22</v>
      </c>
      <c r="B142" s="32">
        <v>4503</v>
      </c>
      <c r="C142" s="34" t="s">
        <v>21847</v>
      </c>
      <c r="D142" s="73"/>
      <c r="E142" s="74"/>
      <c r="F142" s="75"/>
      <c r="G142" s="73"/>
      <c r="H142" s="74"/>
      <c r="I142" s="74"/>
      <c r="J142" s="75"/>
      <c r="K142" s="20"/>
      <c r="L142" s="58"/>
      <c r="N142" s="203"/>
      <c r="O142" s="203"/>
      <c r="P142" s="187"/>
      <c r="Q142" s="21"/>
      <c r="R142" s="72" t="s">
        <v>1235</v>
      </c>
      <c r="S142" s="67"/>
      <c r="T142" s="67"/>
      <c r="U142" s="67"/>
      <c r="V142" s="67"/>
      <c r="W142" s="67"/>
      <c r="X142" s="192"/>
      <c r="Y142" s="68"/>
      <c r="Z142" s="65"/>
      <c r="AA142" s="65"/>
      <c r="AB142" s="65"/>
      <c r="AC142" s="65"/>
      <c r="AD142" s="65"/>
      <c r="AE142" s="65"/>
      <c r="AF142" s="65"/>
      <c r="AG142" s="65"/>
      <c r="AH142" s="65"/>
      <c r="AI142" s="65"/>
      <c r="AJ142" s="65"/>
      <c r="AK142" s="65"/>
      <c r="AL142" s="65"/>
      <c r="AM142" s="65"/>
      <c r="AN142" s="65"/>
      <c r="AO142" s="184"/>
      <c r="AP142" s="217"/>
      <c r="AQ142" s="35">
        <f>ROUND(L141*X144,0)</f>
        <v>483</v>
      </c>
      <c r="AR142" s="31"/>
    </row>
    <row r="143" spans="1:44" ht="14.25" customHeight="1" x14ac:dyDescent="0.15">
      <c r="A143" s="32">
        <v>22</v>
      </c>
      <c r="B143" s="32">
        <v>4504</v>
      </c>
      <c r="C143" s="34" t="s">
        <v>21848</v>
      </c>
      <c r="D143" s="73"/>
      <c r="E143" s="74"/>
      <c r="F143" s="75"/>
      <c r="G143" s="4"/>
      <c r="K143" s="186"/>
      <c r="L143" s="204"/>
      <c r="M143" s="187"/>
      <c r="N143" s="203"/>
      <c r="O143" s="203"/>
      <c r="P143" s="187"/>
      <c r="Q143" s="21"/>
      <c r="R143" s="54" t="s">
        <v>1237</v>
      </c>
      <c r="S143" s="53"/>
      <c r="T143" s="53"/>
      <c r="U143" s="53"/>
      <c r="V143" s="53"/>
      <c r="W143" s="53"/>
      <c r="X143" s="188"/>
      <c r="Y143" s="59"/>
      <c r="Z143" s="1091" t="s">
        <v>1229</v>
      </c>
      <c r="AA143" s="1092"/>
      <c r="AB143" s="1092"/>
      <c r="AC143" s="1092"/>
      <c r="AD143" s="1092"/>
      <c r="AE143" s="1093"/>
      <c r="AF143" s="67" t="s">
        <v>1230</v>
      </c>
      <c r="AG143" s="67"/>
      <c r="AH143" s="67"/>
      <c r="AI143" s="67"/>
      <c r="AJ143" s="67"/>
      <c r="AK143" s="67"/>
      <c r="AL143" s="67"/>
      <c r="AM143" s="67"/>
      <c r="AN143" s="67"/>
      <c r="AO143" s="65" t="s">
        <v>17</v>
      </c>
      <c r="AP143" s="164">
        <v>0.7</v>
      </c>
      <c r="AQ143" s="35">
        <f>ROUND(ROUND(L141*X144,0)*AP143,0)</f>
        <v>338</v>
      </c>
      <c r="AR143" s="31"/>
    </row>
    <row r="144" spans="1:44" ht="14.25" customHeight="1" x14ac:dyDescent="0.15">
      <c r="A144" s="32">
        <v>22</v>
      </c>
      <c r="B144" s="32" t="s">
        <v>1654</v>
      </c>
      <c r="C144" s="34" t="s">
        <v>21849</v>
      </c>
      <c r="D144" s="73"/>
      <c r="E144" s="74"/>
      <c r="F144" s="75"/>
      <c r="G144" s="4"/>
      <c r="K144" s="186"/>
      <c r="L144" s="204"/>
      <c r="M144" s="187"/>
      <c r="N144" s="203"/>
      <c r="O144" s="203"/>
      <c r="P144" s="187"/>
      <c r="Q144" s="21"/>
      <c r="R144" s="71"/>
      <c r="S144" s="71"/>
      <c r="T144" s="71"/>
      <c r="U144" s="71"/>
      <c r="V144" s="71"/>
      <c r="W144" s="23" t="s">
        <v>17</v>
      </c>
      <c r="X144" s="195">
        <v>0.96499999999999997</v>
      </c>
      <c r="Y144" s="207"/>
      <c r="Z144" s="1094"/>
      <c r="AA144" s="1095"/>
      <c r="AB144" s="1095"/>
      <c r="AC144" s="1095"/>
      <c r="AD144" s="1095"/>
      <c r="AE144" s="1096"/>
      <c r="AF144" s="67" t="s">
        <v>1233</v>
      </c>
      <c r="AG144" s="67"/>
      <c r="AH144" s="67"/>
      <c r="AI144" s="67"/>
      <c r="AJ144" s="67"/>
      <c r="AK144" s="67"/>
      <c r="AL144" s="67"/>
      <c r="AM144" s="67"/>
      <c r="AN144" s="67"/>
      <c r="AO144" s="65" t="s">
        <v>17</v>
      </c>
      <c r="AP144" s="164">
        <v>0.5</v>
      </c>
      <c r="AQ144" s="35">
        <f>ROUND(ROUND(L141*X144,0)*AP144,0)</f>
        <v>242</v>
      </c>
      <c r="AR144" s="31"/>
    </row>
    <row r="145" spans="1:44" ht="14.25" customHeight="1" x14ac:dyDescent="0.15">
      <c r="A145" s="32">
        <v>22</v>
      </c>
      <c r="B145" s="32">
        <v>4505</v>
      </c>
      <c r="C145" s="34" t="s">
        <v>21850</v>
      </c>
      <c r="D145" s="73"/>
      <c r="E145" s="74"/>
      <c r="F145" s="75"/>
      <c r="G145" s="4"/>
      <c r="J145" s="187"/>
      <c r="K145" s="47" t="s">
        <v>1252</v>
      </c>
      <c r="L145" s="185"/>
      <c r="M145" s="184"/>
      <c r="N145" s="205"/>
      <c r="O145" s="205"/>
      <c r="P145" s="40"/>
      <c r="Q145" s="41"/>
      <c r="R145" s="40"/>
      <c r="S145" s="65"/>
      <c r="T145" s="65"/>
      <c r="U145" s="65"/>
      <c r="V145" s="65"/>
      <c r="W145" s="65"/>
      <c r="X145" s="102"/>
      <c r="Y145" s="182"/>
      <c r="Z145" s="65"/>
      <c r="AA145" s="65"/>
      <c r="AB145" s="65"/>
      <c r="AC145" s="65"/>
      <c r="AD145" s="65"/>
      <c r="AE145" s="65"/>
      <c r="AF145" s="65"/>
      <c r="AG145" s="65"/>
      <c r="AH145" s="65"/>
      <c r="AI145" s="65"/>
      <c r="AJ145" s="65"/>
      <c r="AK145" s="65"/>
      <c r="AL145" s="65"/>
      <c r="AM145" s="65"/>
      <c r="AN145" s="65"/>
      <c r="AO145" s="184"/>
      <c r="AP145" s="185"/>
      <c r="AQ145" s="35">
        <f>ROUND(L147,0)</f>
        <v>805</v>
      </c>
      <c r="AR145" s="31"/>
    </row>
    <row r="146" spans="1:44" ht="14.25" customHeight="1" x14ac:dyDescent="0.15">
      <c r="A146" s="32">
        <v>22</v>
      </c>
      <c r="B146" s="32">
        <v>4506</v>
      </c>
      <c r="C146" s="34" t="s">
        <v>21851</v>
      </c>
      <c r="D146" s="73"/>
      <c r="E146" s="74"/>
      <c r="F146" s="75"/>
      <c r="G146" s="4"/>
      <c r="J146" s="187"/>
      <c r="K146" s="186"/>
      <c r="L146" s="204"/>
      <c r="M146" s="187"/>
      <c r="P146" s="187"/>
      <c r="Q146" s="21"/>
      <c r="R146" s="4"/>
      <c r="S146" s="53"/>
      <c r="T146" s="53"/>
      <c r="U146" s="53"/>
      <c r="V146" s="53"/>
      <c r="W146" s="53"/>
      <c r="X146" s="188"/>
      <c r="Y146" s="59"/>
      <c r="Z146" s="1091" t="s">
        <v>1229</v>
      </c>
      <c r="AA146" s="1092"/>
      <c r="AB146" s="1092"/>
      <c r="AC146" s="1092"/>
      <c r="AD146" s="1092"/>
      <c r="AE146" s="1093"/>
      <c r="AF146" s="67" t="s">
        <v>1230</v>
      </c>
      <c r="AG146" s="67"/>
      <c r="AH146" s="67"/>
      <c r="AI146" s="67"/>
      <c r="AJ146" s="67"/>
      <c r="AK146" s="67"/>
      <c r="AL146" s="67"/>
      <c r="AM146" s="67"/>
      <c r="AN146" s="67"/>
      <c r="AO146" s="65" t="s">
        <v>17</v>
      </c>
      <c r="AP146" s="164">
        <v>0.7</v>
      </c>
      <c r="AQ146" s="35">
        <f>ROUND(L147*AP146,0)</f>
        <v>564</v>
      </c>
      <c r="AR146" s="31"/>
    </row>
    <row r="147" spans="1:44" ht="14.25" customHeight="1" x14ac:dyDescent="0.15">
      <c r="A147" s="32">
        <v>22</v>
      </c>
      <c r="B147" s="32" t="s">
        <v>1658</v>
      </c>
      <c r="C147" s="34" t="s">
        <v>21852</v>
      </c>
      <c r="D147" s="73"/>
      <c r="E147" s="74"/>
      <c r="F147" s="75"/>
      <c r="G147" s="4"/>
      <c r="J147" s="187"/>
      <c r="K147" s="186"/>
      <c r="L147" s="189">
        <v>805</v>
      </c>
      <c r="M147" s="4" t="s">
        <v>21</v>
      </c>
      <c r="N147" s="191"/>
      <c r="O147" s="191"/>
      <c r="P147" s="4"/>
      <c r="Q147" s="21"/>
      <c r="R147" s="4"/>
      <c r="S147" s="53"/>
      <c r="T147" s="53"/>
      <c r="U147" s="53"/>
      <c r="V147" s="53"/>
      <c r="W147" s="53"/>
      <c r="X147" s="188"/>
      <c r="Y147" s="59"/>
      <c r="Z147" s="1094"/>
      <c r="AA147" s="1095"/>
      <c r="AB147" s="1095"/>
      <c r="AC147" s="1095"/>
      <c r="AD147" s="1095"/>
      <c r="AE147" s="1096"/>
      <c r="AF147" s="67" t="s">
        <v>1233</v>
      </c>
      <c r="AG147" s="67"/>
      <c r="AH147" s="67"/>
      <c r="AI147" s="67"/>
      <c r="AJ147" s="67"/>
      <c r="AK147" s="67"/>
      <c r="AL147" s="67"/>
      <c r="AM147" s="67"/>
      <c r="AN147" s="67"/>
      <c r="AO147" s="65" t="s">
        <v>17</v>
      </c>
      <c r="AP147" s="164">
        <v>0.5</v>
      </c>
      <c r="AQ147" s="35">
        <f>ROUND(L147*AP147,0)</f>
        <v>403</v>
      </c>
      <c r="AR147" s="31"/>
    </row>
    <row r="148" spans="1:44" ht="14.25" customHeight="1" x14ac:dyDescent="0.15">
      <c r="A148" s="32">
        <v>22</v>
      </c>
      <c r="B148" s="32">
        <v>4507</v>
      </c>
      <c r="C148" s="34" t="s">
        <v>21853</v>
      </c>
      <c r="D148" s="73"/>
      <c r="E148" s="74"/>
      <c r="F148" s="75"/>
      <c r="G148" s="4"/>
      <c r="J148" s="187"/>
      <c r="K148" s="186"/>
      <c r="L148" s="204"/>
      <c r="M148" s="187"/>
      <c r="N148" s="191"/>
      <c r="O148" s="191"/>
      <c r="P148" s="4"/>
      <c r="Q148" s="21"/>
      <c r="R148" s="72" t="s">
        <v>1235</v>
      </c>
      <c r="S148" s="67"/>
      <c r="T148" s="67"/>
      <c r="U148" s="67"/>
      <c r="V148" s="67"/>
      <c r="W148" s="67"/>
      <c r="X148" s="192"/>
      <c r="Y148" s="68"/>
      <c r="Z148" s="65"/>
      <c r="AA148" s="65"/>
      <c r="AB148" s="65"/>
      <c r="AC148" s="65"/>
      <c r="AD148" s="65"/>
      <c r="AE148" s="65"/>
      <c r="AF148" s="65"/>
      <c r="AG148" s="65"/>
      <c r="AH148" s="65"/>
      <c r="AI148" s="65"/>
      <c r="AJ148" s="65"/>
      <c r="AK148" s="65"/>
      <c r="AL148" s="65"/>
      <c r="AM148" s="65"/>
      <c r="AN148" s="65"/>
      <c r="AO148" s="184"/>
      <c r="AP148" s="217"/>
      <c r="AQ148" s="35">
        <f>ROUND(L147*X150,0)</f>
        <v>777</v>
      </c>
      <c r="AR148" s="31"/>
    </row>
    <row r="149" spans="1:44" ht="14.25" customHeight="1" x14ac:dyDescent="0.15">
      <c r="A149" s="32">
        <v>22</v>
      </c>
      <c r="B149" s="32">
        <v>4508</v>
      </c>
      <c r="C149" s="34" t="s">
        <v>21854</v>
      </c>
      <c r="D149" s="73"/>
      <c r="E149" s="74"/>
      <c r="F149" s="75"/>
      <c r="G149" s="4"/>
      <c r="J149" s="187"/>
      <c r="K149" s="186"/>
      <c r="L149" s="204"/>
      <c r="M149" s="187"/>
      <c r="N149" s="191"/>
      <c r="O149" s="191"/>
      <c r="P149" s="4"/>
      <c r="Q149" s="21"/>
      <c r="R149" s="54" t="s">
        <v>1237</v>
      </c>
      <c r="S149" s="53"/>
      <c r="T149" s="53"/>
      <c r="U149" s="53"/>
      <c r="V149" s="53"/>
      <c r="W149" s="53"/>
      <c r="X149" s="188"/>
      <c r="Y149" s="59"/>
      <c r="Z149" s="1091" t="s">
        <v>1229</v>
      </c>
      <c r="AA149" s="1092"/>
      <c r="AB149" s="1092"/>
      <c r="AC149" s="1092"/>
      <c r="AD149" s="1092"/>
      <c r="AE149" s="1093"/>
      <c r="AF149" s="67" t="s">
        <v>1230</v>
      </c>
      <c r="AG149" s="67"/>
      <c r="AH149" s="67"/>
      <c r="AI149" s="67"/>
      <c r="AJ149" s="67"/>
      <c r="AK149" s="67"/>
      <c r="AL149" s="67"/>
      <c r="AM149" s="67"/>
      <c r="AN149" s="67"/>
      <c r="AO149" s="65" t="s">
        <v>17</v>
      </c>
      <c r="AP149" s="164">
        <v>0.7</v>
      </c>
      <c r="AQ149" s="35">
        <f>ROUND(ROUND(L147*X150,0)*AP149,0)</f>
        <v>544</v>
      </c>
      <c r="AR149" s="31"/>
    </row>
    <row r="150" spans="1:44" ht="14.25" customHeight="1" x14ac:dyDescent="0.15">
      <c r="A150" s="32">
        <v>22</v>
      </c>
      <c r="B150" s="32" t="s">
        <v>1662</v>
      </c>
      <c r="C150" s="34" t="s">
        <v>21855</v>
      </c>
      <c r="D150" s="73"/>
      <c r="E150" s="74"/>
      <c r="F150" s="75"/>
      <c r="G150" s="4"/>
      <c r="J150" s="187"/>
      <c r="K150" s="186"/>
      <c r="L150" s="204"/>
      <c r="M150" s="187"/>
      <c r="N150" s="191"/>
      <c r="O150" s="191"/>
      <c r="P150" s="4"/>
      <c r="Q150" s="21"/>
      <c r="R150" s="71"/>
      <c r="S150" s="71"/>
      <c r="T150" s="71"/>
      <c r="U150" s="71"/>
      <c r="V150" s="71"/>
      <c r="W150" s="23" t="s">
        <v>17</v>
      </c>
      <c r="X150" s="195">
        <v>0.96499999999999997</v>
      </c>
      <c r="Y150" s="207"/>
      <c r="Z150" s="1094"/>
      <c r="AA150" s="1095"/>
      <c r="AB150" s="1095"/>
      <c r="AC150" s="1095"/>
      <c r="AD150" s="1095"/>
      <c r="AE150" s="1096"/>
      <c r="AF150" s="67" t="s">
        <v>1233</v>
      </c>
      <c r="AG150" s="67"/>
      <c r="AH150" s="67"/>
      <c r="AI150" s="67"/>
      <c r="AJ150" s="67"/>
      <c r="AK150" s="67"/>
      <c r="AL150" s="67"/>
      <c r="AM150" s="67"/>
      <c r="AN150" s="67"/>
      <c r="AO150" s="65" t="s">
        <v>17</v>
      </c>
      <c r="AP150" s="164">
        <v>0.5</v>
      </c>
      <c r="AQ150" s="35">
        <f>ROUND(ROUND(L147*X150,0)*AP150,0)</f>
        <v>389</v>
      </c>
      <c r="AR150" s="31"/>
    </row>
    <row r="151" spans="1:44" ht="14.25" customHeight="1" x14ac:dyDescent="0.15">
      <c r="A151" s="32">
        <v>22</v>
      </c>
      <c r="B151" s="32">
        <v>4509</v>
      </c>
      <c r="C151" s="34" t="s">
        <v>21856</v>
      </c>
      <c r="D151" s="73"/>
      <c r="E151" s="74"/>
      <c r="F151" s="75"/>
      <c r="G151" s="4"/>
      <c r="J151" s="187"/>
      <c r="K151" s="47" t="s">
        <v>1261</v>
      </c>
      <c r="L151" s="185"/>
      <c r="M151" s="184"/>
      <c r="N151" s="206"/>
      <c r="O151" s="206"/>
      <c r="P151" s="40"/>
      <c r="Q151" s="41"/>
      <c r="R151" s="40"/>
      <c r="S151" s="65"/>
      <c r="T151" s="65"/>
      <c r="U151" s="65"/>
      <c r="V151" s="65"/>
      <c r="W151" s="65"/>
      <c r="X151" s="102"/>
      <c r="Y151" s="182"/>
      <c r="Z151" s="65"/>
      <c r="AA151" s="65"/>
      <c r="AB151" s="65"/>
      <c r="AC151" s="65"/>
      <c r="AD151" s="65"/>
      <c r="AE151" s="65"/>
      <c r="AF151" s="65"/>
      <c r="AG151" s="65"/>
      <c r="AH151" s="65"/>
      <c r="AI151" s="65"/>
      <c r="AJ151" s="65"/>
      <c r="AK151" s="65"/>
      <c r="AL151" s="65"/>
      <c r="AM151" s="65"/>
      <c r="AN151" s="65"/>
      <c r="AO151" s="184"/>
      <c r="AP151" s="185"/>
      <c r="AQ151" s="35">
        <f>ROUND(L153,0)</f>
        <v>805</v>
      </c>
      <c r="AR151" s="31"/>
    </row>
    <row r="152" spans="1:44" ht="14.25" customHeight="1" x14ac:dyDescent="0.15">
      <c r="A152" s="32">
        <v>22</v>
      </c>
      <c r="B152" s="32">
        <v>4510</v>
      </c>
      <c r="C152" s="34" t="s">
        <v>21857</v>
      </c>
      <c r="D152" s="73"/>
      <c r="E152" s="74"/>
      <c r="F152" s="75"/>
      <c r="G152" s="4"/>
      <c r="J152" s="187"/>
      <c r="K152" s="186"/>
      <c r="L152" s="204"/>
      <c r="M152" s="187"/>
      <c r="P152" s="187"/>
      <c r="Q152" s="21"/>
      <c r="R152" s="4"/>
      <c r="S152" s="53"/>
      <c r="T152" s="53"/>
      <c r="U152" s="53"/>
      <c r="V152" s="53"/>
      <c r="W152" s="53"/>
      <c r="X152" s="188"/>
      <c r="Y152" s="59"/>
      <c r="Z152" s="1091" t="s">
        <v>1229</v>
      </c>
      <c r="AA152" s="1092"/>
      <c r="AB152" s="1092"/>
      <c r="AC152" s="1092"/>
      <c r="AD152" s="1092"/>
      <c r="AE152" s="1093"/>
      <c r="AF152" s="67" t="s">
        <v>1230</v>
      </c>
      <c r="AG152" s="67"/>
      <c r="AH152" s="67"/>
      <c r="AI152" s="67"/>
      <c r="AJ152" s="67"/>
      <c r="AK152" s="67"/>
      <c r="AL152" s="67"/>
      <c r="AM152" s="67"/>
      <c r="AN152" s="67"/>
      <c r="AO152" s="65" t="s">
        <v>17</v>
      </c>
      <c r="AP152" s="164">
        <v>0.7</v>
      </c>
      <c r="AQ152" s="35">
        <f>ROUND(L153*AP152,0)</f>
        <v>564</v>
      </c>
      <c r="AR152" s="31"/>
    </row>
    <row r="153" spans="1:44" ht="14.25" customHeight="1" x14ac:dyDescent="0.15">
      <c r="A153" s="32">
        <v>22</v>
      </c>
      <c r="B153" s="32" t="s">
        <v>1666</v>
      </c>
      <c r="C153" s="34" t="s">
        <v>21858</v>
      </c>
      <c r="D153" s="73"/>
      <c r="E153" s="74"/>
      <c r="F153" s="75"/>
      <c r="G153" s="4"/>
      <c r="J153" s="187"/>
      <c r="K153" s="186"/>
      <c r="L153" s="189">
        <v>805</v>
      </c>
      <c r="M153" s="4" t="s">
        <v>21</v>
      </c>
      <c r="N153" s="191"/>
      <c r="O153" s="191"/>
      <c r="P153" s="4"/>
      <c r="Q153" s="21"/>
      <c r="R153" s="4"/>
      <c r="S153" s="53"/>
      <c r="T153" s="53"/>
      <c r="U153" s="53"/>
      <c r="V153" s="53"/>
      <c r="W153" s="53"/>
      <c r="X153" s="188"/>
      <c r="Y153" s="59"/>
      <c r="Z153" s="1094"/>
      <c r="AA153" s="1095"/>
      <c r="AB153" s="1095"/>
      <c r="AC153" s="1095"/>
      <c r="AD153" s="1095"/>
      <c r="AE153" s="1096"/>
      <c r="AF153" s="67" t="s">
        <v>1233</v>
      </c>
      <c r="AG153" s="67"/>
      <c r="AH153" s="67"/>
      <c r="AI153" s="67"/>
      <c r="AJ153" s="67"/>
      <c r="AK153" s="67"/>
      <c r="AL153" s="67"/>
      <c r="AM153" s="67"/>
      <c r="AN153" s="67"/>
      <c r="AO153" s="65" t="s">
        <v>17</v>
      </c>
      <c r="AP153" s="164">
        <v>0.5</v>
      </c>
      <c r="AQ153" s="35">
        <f>ROUND(L153*AP153,0)</f>
        <v>403</v>
      </c>
      <c r="AR153" s="31"/>
    </row>
    <row r="154" spans="1:44" ht="14.25" customHeight="1" x14ac:dyDescent="0.15">
      <c r="A154" s="32">
        <v>22</v>
      </c>
      <c r="B154" s="32">
        <v>4511</v>
      </c>
      <c r="C154" s="34" t="s">
        <v>21859</v>
      </c>
      <c r="D154" s="73"/>
      <c r="E154" s="74"/>
      <c r="F154" s="75"/>
      <c r="G154" s="4"/>
      <c r="J154" s="187"/>
      <c r="K154" s="186"/>
      <c r="L154" s="204"/>
      <c r="M154" s="187"/>
      <c r="N154" s="191"/>
      <c r="O154" s="191"/>
      <c r="P154" s="4"/>
      <c r="Q154" s="21"/>
      <c r="R154" s="72" t="s">
        <v>1235</v>
      </c>
      <c r="S154" s="67"/>
      <c r="T154" s="67"/>
      <c r="U154" s="67"/>
      <c r="V154" s="67"/>
      <c r="W154" s="67"/>
      <c r="X154" s="192"/>
      <c r="Y154" s="68"/>
      <c r="Z154" s="65"/>
      <c r="AA154" s="65"/>
      <c r="AB154" s="65"/>
      <c r="AC154" s="65"/>
      <c r="AD154" s="65"/>
      <c r="AE154" s="65"/>
      <c r="AF154" s="65"/>
      <c r="AG154" s="65"/>
      <c r="AH154" s="65"/>
      <c r="AI154" s="65"/>
      <c r="AJ154" s="65"/>
      <c r="AK154" s="65"/>
      <c r="AL154" s="65"/>
      <c r="AM154" s="65"/>
      <c r="AN154" s="65"/>
      <c r="AO154" s="184"/>
      <c r="AP154" s="217"/>
      <c r="AQ154" s="35">
        <f>ROUND(L153*X156,0)</f>
        <v>777</v>
      </c>
      <c r="AR154" s="31"/>
    </row>
    <row r="155" spans="1:44" ht="14.25" customHeight="1" x14ac:dyDescent="0.15">
      <c r="A155" s="32">
        <v>22</v>
      </c>
      <c r="B155" s="32">
        <v>4512</v>
      </c>
      <c r="C155" s="34" t="s">
        <v>21860</v>
      </c>
      <c r="D155" s="73"/>
      <c r="E155" s="74"/>
      <c r="F155" s="75"/>
      <c r="G155" s="4"/>
      <c r="J155" s="187"/>
      <c r="K155" s="186"/>
      <c r="L155" s="204"/>
      <c r="M155" s="187"/>
      <c r="N155" s="191"/>
      <c r="O155" s="191"/>
      <c r="P155" s="4"/>
      <c r="Q155" s="21"/>
      <c r="R155" s="54" t="s">
        <v>1237</v>
      </c>
      <c r="S155" s="53"/>
      <c r="T155" s="53"/>
      <c r="U155" s="53"/>
      <c r="V155" s="53"/>
      <c r="W155" s="53"/>
      <c r="X155" s="188"/>
      <c r="Y155" s="59"/>
      <c r="Z155" s="1091" t="s">
        <v>1229</v>
      </c>
      <c r="AA155" s="1092"/>
      <c r="AB155" s="1092"/>
      <c r="AC155" s="1092"/>
      <c r="AD155" s="1092"/>
      <c r="AE155" s="1093"/>
      <c r="AF155" s="67" t="s">
        <v>1230</v>
      </c>
      <c r="AG155" s="67"/>
      <c r="AH155" s="67"/>
      <c r="AI155" s="67"/>
      <c r="AJ155" s="67"/>
      <c r="AK155" s="67"/>
      <c r="AL155" s="67"/>
      <c r="AM155" s="67"/>
      <c r="AN155" s="67"/>
      <c r="AO155" s="65" t="s">
        <v>17</v>
      </c>
      <c r="AP155" s="164">
        <v>0.7</v>
      </c>
      <c r="AQ155" s="35">
        <f>ROUND(ROUND(L153*X156,0)*AP155,0)</f>
        <v>544</v>
      </c>
      <c r="AR155" s="31"/>
    </row>
    <row r="156" spans="1:44" ht="14.25" customHeight="1" x14ac:dyDescent="0.15">
      <c r="A156" s="32">
        <v>22</v>
      </c>
      <c r="B156" s="32" t="s">
        <v>1670</v>
      </c>
      <c r="C156" s="34" t="s">
        <v>21861</v>
      </c>
      <c r="D156" s="111"/>
      <c r="E156" s="112"/>
      <c r="F156" s="113"/>
      <c r="G156" s="25"/>
      <c r="H156" s="25"/>
      <c r="I156" s="25"/>
      <c r="J156" s="211"/>
      <c r="K156" s="214"/>
      <c r="L156" s="212"/>
      <c r="M156" s="211"/>
      <c r="N156" s="213"/>
      <c r="O156" s="213"/>
      <c r="P156" s="25"/>
      <c r="Q156" s="38"/>
      <c r="R156" s="71"/>
      <c r="S156" s="71"/>
      <c r="T156" s="71"/>
      <c r="U156" s="71"/>
      <c r="V156" s="71"/>
      <c r="W156" s="26" t="s">
        <v>17</v>
      </c>
      <c r="X156" s="195">
        <v>0.96499999999999997</v>
      </c>
      <c r="Y156" s="207"/>
      <c r="Z156" s="1094"/>
      <c r="AA156" s="1095"/>
      <c r="AB156" s="1095"/>
      <c r="AC156" s="1095"/>
      <c r="AD156" s="1095"/>
      <c r="AE156" s="1096"/>
      <c r="AF156" s="107" t="s">
        <v>1233</v>
      </c>
      <c r="AG156" s="107"/>
      <c r="AH156" s="107"/>
      <c r="AI156" s="107"/>
      <c r="AJ156" s="107"/>
      <c r="AK156" s="107"/>
      <c r="AL156" s="107"/>
      <c r="AM156" s="107"/>
      <c r="AN156" s="107"/>
      <c r="AO156" s="44" t="s">
        <v>17</v>
      </c>
      <c r="AP156" s="45">
        <v>0.5</v>
      </c>
      <c r="AQ156" s="35">
        <f>ROUND(ROUND(L153*X156,0)*AP156,0)</f>
        <v>389</v>
      </c>
      <c r="AR156" s="61"/>
    </row>
  </sheetData>
  <mergeCells count="58">
    <mergeCell ref="Z146:AE147"/>
    <mergeCell ref="Z149:AE150"/>
    <mergeCell ref="Z152:AE153"/>
    <mergeCell ref="Z155:AE156"/>
    <mergeCell ref="Z131:AE132"/>
    <mergeCell ref="Z134:AE135"/>
    <mergeCell ref="Z137:AE138"/>
    <mergeCell ref="G139:J141"/>
    <mergeCell ref="Z140:AE141"/>
    <mergeCell ref="Z143:AE144"/>
    <mergeCell ref="Z116:AE117"/>
    <mergeCell ref="Z119:AE120"/>
    <mergeCell ref="G121:J123"/>
    <mergeCell ref="Z122:AE123"/>
    <mergeCell ref="Z125:AE126"/>
    <mergeCell ref="Z128:AE129"/>
    <mergeCell ref="Z113:AE114"/>
    <mergeCell ref="G85:J87"/>
    <mergeCell ref="Z86:AE87"/>
    <mergeCell ref="Z89:AE90"/>
    <mergeCell ref="Z92:AE93"/>
    <mergeCell ref="Z95:AE96"/>
    <mergeCell ref="Z98:AE99"/>
    <mergeCell ref="Z101:AE102"/>
    <mergeCell ref="G103:J105"/>
    <mergeCell ref="Z104:AE105"/>
    <mergeCell ref="Z107:AE108"/>
    <mergeCell ref="Z110:AE111"/>
    <mergeCell ref="D43:F45"/>
    <mergeCell ref="Z44:AE45"/>
    <mergeCell ref="Z47:AE48"/>
    <mergeCell ref="Z83:AE84"/>
    <mergeCell ref="Z53:AE54"/>
    <mergeCell ref="G55:J57"/>
    <mergeCell ref="Z56:AE57"/>
    <mergeCell ref="Z59:AE60"/>
    <mergeCell ref="Z62:AE63"/>
    <mergeCell ref="Z65:AE66"/>
    <mergeCell ref="Z68:AE69"/>
    <mergeCell ref="Z71:AE72"/>
    <mergeCell ref="Z74:AE75"/>
    <mergeCell ref="Z77:AE78"/>
    <mergeCell ref="Z80:AE81"/>
    <mergeCell ref="Z50:AE51"/>
    <mergeCell ref="Z35:AE36"/>
    <mergeCell ref="Z38:AE39"/>
    <mergeCell ref="Z41:AE42"/>
    <mergeCell ref="Z17:AE18"/>
    <mergeCell ref="D5:AP5"/>
    <mergeCell ref="D7:F9"/>
    <mergeCell ref="Z8:AE9"/>
    <mergeCell ref="Z11:AE12"/>
    <mergeCell ref="Z14:AE15"/>
    <mergeCell ref="Z20:AE21"/>
    <mergeCell ref="Z23:AE24"/>
    <mergeCell ref="Z26:AE27"/>
    <mergeCell ref="Z29:AE30"/>
    <mergeCell ref="Z32:AE33"/>
  </mergeCells>
  <phoneticPr fontId="1"/>
  <printOptions horizontalCentered="1"/>
  <pageMargins left="0.78740157480314965" right="0.39370078740157483" top="0.59055118110236227" bottom="0.59055118110236227" header="0.39370078740157483" footer="0.31496062992125984"/>
  <pageSetup paperSize="9" scale="44" orientation="portrait" horizontalDpi="300" verticalDpi="300" r:id="rId1"/>
  <headerFooter>
    <oddHeader>&amp;R&amp;9経過的生活介護</oddHeader>
    <oddFooter>&amp;C&amp;14&amp;P</oddFooter>
  </headerFooter>
  <rowBreaks count="1" manualBreakCount="1">
    <brk id="42" max="4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AR102"/>
  <sheetViews>
    <sheetView view="pageBreakPreview" zoomScaleNormal="85" zoomScaleSheetLayoutView="100" workbookViewId="0"/>
  </sheetViews>
  <sheetFormatPr defaultColWidth="9" defaultRowHeight="13.5" x14ac:dyDescent="0.15"/>
  <cols>
    <col min="1" max="1" width="4.625" style="2" customWidth="1"/>
    <col min="2" max="2" width="7.625" style="2" customWidth="1"/>
    <col min="3" max="3" width="32.125" style="3" customWidth="1"/>
    <col min="4" max="7" width="2.375" style="2" customWidth="1"/>
    <col min="8" max="11" width="2.375" style="4" customWidth="1"/>
    <col min="12" max="12" width="5.875" style="4" customWidth="1"/>
    <col min="13" max="13" width="2.375" style="4" customWidth="1"/>
    <col min="14" max="15" width="2.375" style="190" customWidth="1"/>
    <col min="16" max="19" width="2.375" style="2" customWidth="1"/>
    <col min="20" max="23" width="2.375" style="5" customWidth="1"/>
    <col min="24" max="24" width="5.375" style="5" bestFit="1" customWidth="1"/>
    <col min="25" max="39" width="2.375" style="5" customWidth="1"/>
    <col min="40" max="40" width="7.125" style="5" customWidth="1"/>
    <col min="41" max="41" width="2.375" style="5" customWidth="1"/>
    <col min="42" max="42" width="3.875" style="2" customWidth="1"/>
    <col min="43" max="43" width="7" style="2" customWidth="1"/>
    <col min="44" max="44" width="8.625" style="2" customWidth="1"/>
    <col min="45" max="45" width="4.375" style="2" bestFit="1" customWidth="1"/>
    <col min="46" max="16384" width="9" style="2"/>
  </cols>
  <sheetData>
    <row r="1" spans="1:44" ht="17.100000000000001" customHeight="1" x14ac:dyDescent="0.15">
      <c r="A1" s="1"/>
    </row>
    <row r="2" spans="1:44" ht="17.100000000000001" customHeight="1" x14ac:dyDescent="0.15">
      <c r="A2" s="1"/>
    </row>
    <row r="3" spans="1:44" ht="17.100000000000001" customHeight="1" x14ac:dyDescent="0.15">
      <c r="A3" s="1"/>
    </row>
    <row r="4" spans="1:44" ht="17.100000000000001" customHeight="1" x14ac:dyDescent="0.15">
      <c r="A4" s="1"/>
      <c r="B4" s="180"/>
    </row>
    <row r="5" spans="1:44" ht="13.7" customHeight="1" x14ac:dyDescent="0.15">
      <c r="A5" s="6" t="s">
        <v>1</v>
      </c>
      <c r="B5" s="7"/>
      <c r="C5" s="8" t="s">
        <v>2</v>
      </c>
      <c r="D5" s="1099" t="s">
        <v>3</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218" t="s">
        <v>4</v>
      </c>
      <c r="AR5" s="9" t="s">
        <v>5</v>
      </c>
    </row>
    <row r="6" spans="1:44" ht="13.7" customHeight="1" x14ac:dyDescent="0.15">
      <c r="A6" s="10" t="s">
        <v>6</v>
      </c>
      <c r="B6" s="11" t="s">
        <v>7</v>
      </c>
      <c r="C6" s="12"/>
      <c r="D6" s="13"/>
      <c r="E6" s="14"/>
      <c r="F6" s="14"/>
      <c r="G6" s="14"/>
      <c r="H6" s="14"/>
      <c r="I6" s="14"/>
      <c r="J6" s="14"/>
      <c r="K6" s="14"/>
      <c r="L6" s="14"/>
      <c r="M6" s="14"/>
      <c r="N6" s="783"/>
      <c r="O6" s="783"/>
      <c r="P6" s="14"/>
      <c r="Q6" s="14"/>
      <c r="R6" s="14"/>
      <c r="S6" s="14"/>
      <c r="T6" s="15"/>
      <c r="U6" s="15"/>
      <c r="V6" s="15"/>
      <c r="W6" s="15"/>
      <c r="X6" s="15"/>
      <c r="Y6" s="15"/>
      <c r="Z6" s="15"/>
      <c r="AA6" s="15"/>
      <c r="AB6" s="15"/>
      <c r="AC6" s="15"/>
      <c r="AD6" s="15"/>
      <c r="AE6" s="15"/>
      <c r="AF6" s="15"/>
      <c r="AG6" s="15"/>
      <c r="AH6" s="15"/>
      <c r="AI6" s="15"/>
      <c r="AJ6" s="15"/>
      <c r="AK6" s="15"/>
      <c r="AL6" s="15"/>
      <c r="AM6" s="15"/>
      <c r="AN6" s="15"/>
      <c r="AO6" s="15"/>
      <c r="AP6" s="14"/>
      <c r="AQ6" s="784" t="s">
        <v>8</v>
      </c>
      <c r="AR6" s="16" t="s">
        <v>9</v>
      </c>
    </row>
    <row r="7" spans="1:44" ht="14.25" customHeight="1" x14ac:dyDescent="0.15">
      <c r="A7" s="17">
        <v>22</v>
      </c>
      <c r="B7" s="17">
        <v>4521</v>
      </c>
      <c r="C7" s="19" t="s">
        <v>21862</v>
      </c>
      <c r="D7" s="1088" t="s">
        <v>1512</v>
      </c>
      <c r="E7" s="1089"/>
      <c r="F7" s="1090"/>
      <c r="G7" s="1088" t="s">
        <v>1673</v>
      </c>
      <c r="H7" s="1089"/>
      <c r="I7" s="1089"/>
      <c r="J7" s="1090"/>
      <c r="K7" s="20" t="s">
        <v>1674</v>
      </c>
      <c r="L7" s="204"/>
      <c r="M7" s="187"/>
      <c r="N7" s="203"/>
      <c r="O7" s="203"/>
      <c r="P7" s="4"/>
      <c r="Q7" s="4"/>
      <c r="R7" s="20"/>
      <c r="S7" s="23"/>
      <c r="T7" s="23"/>
      <c r="U7" s="23"/>
      <c r="V7" s="23"/>
      <c r="W7" s="23"/>
      <c r="X7" s="39"/>
      <c r="Y7" s="300"/>
      <c r="Z7" s="168"/>
      <c r="AA7" s="23"/>
      <c r="AB7" s="23"/>
      <c r="AC7" s="23"/>
      <c r="AD7" s="23"/>
      <c r="AE7" s="23"/>
      <c r="AF7" s="23"/>
      <c r="AG7" s="23"/>
      <c r="AH7" s="23"/>
      <c r="AI7" s="23"/>
      <c r="AJ7" s="23"/>
      <c r="AK7" s="23"/>
      <c r="AL7" s="23"/>
      <c r="AM7" s="23"/>
      <c r="AN7" s="23"/>
      <c r="AO7" s="187"/>
      <c r="AP7" s="204"/>
      <c r="AQ7" s="30">
        <f>ROUND(L9,0)</f>
        <v>709</v>
      </c>
      <c r="AR7" s="31" t="s">
        <v>13</v>
      </c>
    </row>
    <row r="8" spans="1:44" ht="14.25" customHeight="1" x14ac:dyDescent="0.15">
      <c r="A8" s="32">
        <v>22</v>
      </c>
      <c r="B8" s="32">
        <v>4522</v>
      </c>
      <c r="C8" s="34" t="s">
        <v>21863</v>
      </c>
      <c r="D8" s="1088"/>
      <c r="E8" s="1089"/>
      <c r="F8" s="1090"/>
      <c r="G8" s="1088"/>
      <c r="H8" s="1089"/>
      <c r="I8" s="1089"/>
      <c r="J8" s="1090"/>
      <c r="K8" s="186"/>
      <c r="L8" s="204"/>
      <c r="M8" s="187"/>
      <c r="N8" s="187"/>
      <c r="O8" s="187"/>
      <c r="P8" s="187"/>
      <c r="Q8" s="4"/>
      <c r="R8" s="20"/>
      <c r="S8" s="53"/>
      <c r="T8" s="53"/>
      <c r="U8" s="53"/>
      <c r="V8" s="53"/>
      <c r="W8" s="53"/>
      <c r="X8" s="188"/>
      <c r="Y8" s="59"/>
      <c r="Z8" s="1091" t="s">
        <v>1229</v>
      </c>
      <c r="AA8" s="1092"/>
      <c r="AB8" s="1092"/>
      <c r="AC8" s="1092"/>
      <c r="AD8" s="1092"/>
      <c r="AE8" s="1093"/>
      <c r="AF8" s="67" t="s">
        <v>1230</v>
      </c>
      <c r="AG8" s="67"/>
      <c r="AH8" s="67"/>
      <c r="AI8" s="67"/>
      <c r="AJ8" s="67"/>
      <c r="AK8" s="67"/>
      <c r="AL8" s="67"/>
      <c r="AM8" s="67"/>
      <c r="AN8" s="67"/>
      <c r="AO8" s="65" t="s">
        <v>17</v>
      </c>
      <c r="AP8" s="220">
        <v>0.7</v>
      </c>
      <c r="AQ8" s="35">
        <f>ROUND(L9*AP8,0)</f>
        <v>496</v>
      </c>
      <c r="AR8" s="31"/>
    </row>
    <row r="9" spans="1:44" ht="14.25" customHeight="1" x14ac:dyDescent="0.15">
      <c r="A9" s="32">
        <v>22</v>
      </c>
      <c r="B9" s="32" t="s">
        <v>1676</v>
      </c>
      <c r="C9" s="34" t="s">
        <v>21864</v>
      </c>
      <c r="D9" s="1088"/>
      <c r="E9" s="1089"/>
      <c r="F9" s="1090"/>
      <c r="G9" s="1088"/>
      <c r="H9" s="1089"/>
      <c r="I9" s="1089"/>
      <c r="J9" s="1090"/>
      <c r="K9" s="186"/>
      <c r="L9" s="189">
        <v>709</v>
      </c>
      <c r="M9" s="4" t="s">
        <v>21</v>
      </c>
      <c r="N9" s="191"/>
      <c r="O9" s="191"/>
      <c r="P9" s="4"/>
      <c r="Q9" s="4"/>
      <c r="R9" s="20"/>
      <c r="S9" s="53"/>
      <c r="T9" s="53"/>
      <c r="U9" s="53"/>
      <c r="V9" s="53"/>
      <c r="W9" s="53"/>
      <c r="X9" s="188"/>
      <c r="Y9" s="59"/>
      <c r="Z9" s="1094"/>
      <c r="AA9" s="1095"/>
      <c r="AB9" s="1095"/>
      <c r="AC9" s="1095"/>
      <c r="AD9" s="1095"/>
      <c r="AE9" s="1096"/>
      <c r="AF9" s="67" t="s">
        <v>1233</v>
      </c>
      <c r="AG9" s="67"/>
      <c r="AH9" s="67"/>
      <c r="AI9" s="67"/>
      <c r="AJ9" s="67"/>
      <c r="AK9" s="67"/>
      <c r="AL9" s="67"/>
      <c r="AM9" s="67"/>
      <c r="AN9" s="67"/>
      <c r="AO9" s="65" t="s">
        <v>1678</v>
      </c>
      <c r="AP9" s="164">
        <v>0.5</v>
      </c>
      <c r="AQ9" s="35">
        <f>ROUND(L9*AP9,0)</f>
        <v>355</v>
      </c>
      <c r="AR9" s="31"/>
    </row>
    <row r="10" spans="1:44" ht="14.25" customHeight="1" x14ac:dyDescent="0.15">
      <c r="A10" s="32">
        <v>22</v>
      </c>
      <c r="B10" s="32">
        <v>4523</v>
      </c>
      <c r="C10" s="34" t="s">
        <v>21865</v>
      </c>
      <c r="D10" s="73"/>
      <c r="E10" s="74"/>
      <c r="F10" s="75"/>
      <c r="G10" s="73"/>
      <c r="H10" s="74"/>
      <c r="I10" s="74"/>
      <c r="J10" s="75"/>
      <c r="K10" s="20"/>
      <c r="L10" s="58"/>
      <c r="N10" s="203"/>
      <c r="O10" s="203"/>
      <c r="P10" s="187"/>
      <c r="Q10" s="4"/>
      <c r="R10" s="72" t="s">
        <v>1235</v>
      </c>
      <c r="S10" s="67"/>
      <c r="T10" s="67"/>
      <c r="U10" s="67"/>
      <c r="V10" s="67"/>
      <c r="W10" s="67"/>
      <c r="X10" s="192"/>
      <c r="Y10" s="68"/>
      <c r="Z10" s="67"/>
      <c r="AA10" s="67"/>
      <c r="AB10" s="67"/>
      <c r="AC10" s="67"/>
      <c r="AD10" s="67"/>
      <c r="AE10" s="67"/>
      <c r="AF10" s="67"/>
      <c r="AG10" s="67"/>
      <c r="AH10" s="67"/>
      <c r="AI10" s="67"/>
      <c r="AJ10" s="67"/>
      <c r="AK10" s="67"/>
      <c r="AL10" s="67"/>
      <c r="AM10" s="67"/>
      <c r="AN10" s="67"/>
      <c r="AO10" s="65"/>
      <c r="AP10" s="156"/>
      <c r="AQ10" s="35">
        <f>ROUND(L9*X12,0)</f>
        <v>684</v>
      </c>
      <c r="AR10" s="31"/>
    </row>
    <row r="11" spans="1:44" ht="14.25" customHeight="1" x14ac:dyDescent="0.15">
      <c r="A11" s="32">
        <v>22</v>
      </c>
      <c r="B11" s="32">
        <v>4524</v>
      </c>
      <c r="C11" s="34" t="s">
        <v>21866</v>
      </c>
      <c r="D11" s="73"/>
      <c r="E11" s="74"/>
      <c r="F11" s="74"/>
      <c r="G11" s="20"/>
      <c r="K11" s="186"/>
      <c r="L11" s="204"/>
      <c r="M11" s="187"/>
      <c r="N11" s="203"/>
      <c r="O11" s="203"/>
      <c r="P11" s="187"/>
      <c r="Q11" s="4"/>
      <c r="R11" s="54" t="s">
        <v>1237</v>
      </c>
      <c r="S11" s="53"/>
      <c r="T11" s="53"/>
      <c r="U11" s="53"/>
      <c r="V11" s="53"/>
      <c r="W11" s="53"/>
      <c r="X11" s="188"/>
      <c r="Y11" s="59"/>
      <c r="Z11" s="1091" t="s">
        <v>1229</v>
      </c>
      <c r="AA11" s="1092"/>
      <c r="AB11" s="1092"/>
      <c r="AC11" s="1092"/>
      <c r="AD11" s="1092"/>
      <c r="AE11" s="1093"/>
      <c r="AF11" s="67" t="s">
        <v>1230</v>
      </c>
      <c r="AG11" s="67"/>
      <c r="AH11" s="67"/>
      <c r="AI11" s="67"/>
      <c r="AJ11" s="67"/>
      <c r="AK11" s="67"/>
      <c r="AL11" s="67"/>
      <c r="AM11" s="67"/>
      <c r="AN11" s="67"/>
      <c r="AO11" s="65" t="s">
        <v>17</v>
      </c>
      <c r="AP11" s="220">
        <v>0.7</v>
      </c>
      <c r="AQ11" s="35">
        <f>ROUND(ROUND(L9*X12,0)*AP11,0)</f>
        <v>479</v>
      </c>
      <c r="AR11" s="31"/>
    </row>
    <row r="12" spans="1:44" ht="14.25" customHeight="1" x14ac:dyDescent="0.15">
      <c r="A12" s="32">
        <v>22</v>
      </c>
      <c r="B12" s="32" t="s">
        <v>1681</v>
      </c>
      <c r="C12" s="34" t="s">
        <v>21867</v>
      </c>
      <c r="D12" s="73"/>
      <c r="E12" s="74"/>
      <c r="F12" s="74"/>
      <c r="G12" s="20"/>
      <c r="K12" s="186"/>
      <c r="L12" s="204"/>
      <c r="M12" s="187"/>
      <c r="N12" s="203"/>
      <c r="O12" s="203"/>
      <c r="P12" s="187"/>
      <c r="Q12" s="4"/>
      <c r="R12" s="54"/>
      <c r="S12" s="53"/>
      <c r="T12" s="53"/>
      <c r="U12" s="53"/>
      <c r="V12" s="53"/>
      <c r="W12" s="23" t="s">
        <v>17</v>
      </c>
      <c r="X12" s="195">
        <v>0.96499999999999997</v>
      </c>
      <c r="Y12" s="59"/>
      <c r="Z12" s="1094"/>
      <c r="AA12" s="1095"/>
      <c r="AB12" s="1095"/>
      <c r="AC12" s="1095"/>
      <c r="AD12" s="1095"/>
      <c r="AE12" s="1096"/>
      <c r="AF12" s="67" t="s">
        <v>1233</v>
      </c>
      <c r="AG12" s="67"/>
      <c r="AH12" s="67"/>
      <c r="AI12" s="67"/>
      <c r="AJ12" s="67"/>
      <c r="AK12" s="67"/>
      <c r="AL12" s="67"/>
      <c r="AM12" s="67"/>
      <c r="AN12" s="67"/>
      <c r="AO12" s="65" t="s">
        <v>1678</v>
      </c>
      <c r="AP12" s="164">
        <v>0.5</v>
      </c>
      <c r="AQ12" s="35">
        <f>ROUND(ROUND(L9*X12,0)*AP12,0)</f>
        <v>342</v>
      </c>
      <c r="AR12" s="31"/>
    </row>
    <row r="13" spans="1:44" ht="14.25" customHeight="1" x14ac:dyDescent="0.15">
      <c r="A13" s="32">
        <v>22</v>
      </c>
      <c r="B13" s="32">
        <v>4525</v>
      </c>
      <c r="C13" s="34" t="s">
        <v>21868</v>
      </c>
      <c r="D13" s="73"/>
      <c r="E13" s="74"/>
      <c r="F13" s="74"/>
      <c r="G13" s="20"/>
      <c r="J13" s="187"/>
      <c r="K13" s="47" t="s">
        <v>1684</v>
      </c>
      <c r="L13" s="185"/>
      <c r="M13" s="184"/>
      <c r="N13" s="205"/>
      <c r="O13" s="205"/>
      <c r="P13" s="40"/>
      <c r="Q13" s="41"/>
      <c r="R13" s="47"/>
      <c r="S13" s="65"/>
      <c r="T13" s="65"/>
      <c r="U13" s="65"/>
      <c r="V13" s="65"/>
      <c r="W13" s="65"/>
      <c r="X13" s="102"/>
      <c r="Y13" s="182"/>
      <c r="Z13" s="65"/>
      <c r="AA13" s="65"/>
      <c r="AB13" s="65"/>
      <c r="AC13" s="65"/>
      <c r="AD13" s="65"/>
      <c r="AE13" s="65"/>
      <c r="AF13" s="65"/>
      <c r="AG13" s="65"/>
      <c r="AH13" s="65"/>
      <c r="AI13" s="65"/>
      <c r="AJ13" s="65"/>
      <c r="AK13" s="65"/>
      <c r="AL13" s="65"/>
      <c r="AM13" s="65"/>
      <c r="AN13" s="65"/>
      <c r="AO13" s="184"/>
      <c r="AP13" s="185"/>
      <c r="AQ13" s="35">
        <f>ROUND(L15,0)</f>
        <v>709</v>
      </c>
      <c r="AR13" s="31"/>
    </row>
    <row r="14" spans="1:44" ht="14.25" customHeight="1" x14ac:dyDescent="0.15">
      <c r="A14" s="32">
        <v>22</v>
      </c>
      <c r="B14" s="32">
        <v>4526</v>
      </c>
      <c r="C14" s="34" t="s">
        <v>21869</v>
      </c>
      <c r="D14" s="73"/>
      <c r="E14" s="74"/>
      <c r="F14" s="74"/>
      <c r="G14" s="20"/>
      <c r="J14" s="187"/>
      <c r="K14" s="186"/>
      <c r="L14" s="204"/>
      <c r="M14" s="187"/>
      <c r="N14" s="187"/>
      <c r="O14" s="187"/>
      <c r="P14" s="187"/>
      <c r="Q14" s="21"/>
      <c r="R14" s="20"/>
      <c r="S14" s="53"/>
      <c r="T14" s="53"/>
      <c r="U14" s="53"/>
      <c r="V14" s="53"/>
      <c r="W14" s="53"/>
      <c r="X14" s="188"/>
      <c r="Y14" s="59"/>
      <c r="Z14" s="1091" t="s">
        <v>1229</v>
      </c>
      <c r="AA14" s="1092"/>
      <c r="AB14" s="1092"/>
      <c r="AC14" s="1092"/>
      <c r="AD14" s="1092"/>
      <c r="AE14" s="1093"/>
      <c r="AF14" s="67" t="s">
        <v>1230</v>
      </c>
      <c r="AG14" s="67"/>
      <c r="AH14" s="67"/>
      <c r="AI14" s="67"/>
      <c r="AJ14" s="67"/>
      <c r="AK14" s="67"/>
      <c r="AL14" s="67"/>
      <c r="AM14" s="67"/>
      <c r="AN14" s="67"/>
      <c r="AO14" s="65" t="s">
        <v>17</v>
      </c>
      <c r="AP14" s="220">
        <v>0.7</v>
      </c>
      <c r="AQ14" s="35">
        <f>ROUND(L15*AP14,0)</f>
        <v>496</v>
      </c>
      <c r="AR14" s="31"/>
    </row>
    <row r="15" spans="1:44" ht="14.25" customHeight="1" x14ac:dyDescent="0.15">
      <c r="A15" s="32">
        <v>22</v>
      </c>
      <c r="B15" s="32" t="s">
        <v>1686</v>
      </c>
      <c r="C15" s="34" t="s">
        <v>21870</v>
      </c>
      <c r="D15" s="73"/>
      <c r="E15" s="74"/>
      <c r="F15" s="74"/>
      <c r="G15" s="20"/>
      <c r="J15" s="187"/>
      <c r="K15" s="186"/>
      <c r="L15" s="189">
        <v>709</v>
      </c>
      <c r="M15" s="4" t="s">
        <v>21</v>
      </c>
      <c r="N15" s="191"/>
      <c r="O15" s="191"/>
      <c r="P15" s="4"/>
      <c r="Q15" s="21"/>
      <c r="R15" s="20"/>
      <c r="S15" s="53"/>
      <c r="T15" s="53"/>
      <c r="U15" s="53"/>
      <c r="V15" s="53"/>
      <c r="W15" s="53"/>
      <c r="X15" s="188"/>
      <c r="Y15" s="59"/>
      <c r="Z15" s="1094"/>
      <c r="AA15" s="1095"/>
      <c r="AB15" s="1095"/>
      <c r="AC15" s="1095"/>
      <c r="AD15" s="1095"/>
      <c r="AE15" s="1096"/>
      <c r="AF15" s="67" t="s">
        <v>1233</v>
      </c>
      <c r="AG15" s="67"/>
      <c r="AH15" s="67"/>
      <c r="AI15" s="67"/>
      <c r="AJ15" s="67"/>
      <c r="AK15" s="67"/>
      <c r="AL15" s="67"/>
      <c r="AM15" s="67"/>
      <c r="AN15" s="67"/>
      <c r="AO15" s="65" t="s">
        <v>1678</v>
      </c>
      <c r="AP15" s="164">
        <v>0.5</v>
      </c>
      <c r="AQ15" s="35">
        <f>ROUND(L15*AP15,0)</f>
        <v>355</v>
      </c>
      <c r="AR15" s="31"/>
    </row>
    <row r="16" spans="1:44" ht="14.25" customHeight="1" x14ac:dyDescent="0.15">
      <c r="A16" s="32">
        <v>22</v>
      </c>
      <c r="B16" s="32">
        <v>4527</v>
      </c>
      <c r="C16" s="34" t="s">
        <v>21871</v>
      </c>
      <c r="D16" s="73"/>
      <c r="E16" s="74"/>
      <c r="F16" s="74"/>
      <c r="G16" s="20"/>
      <c r="J16" s="187"/>
      <c r="K16" s="186"/>
      <c r="L16" s="204"/>
      <c r="M16" s="187"/>
      <c r="N16" s="191"/>
      <c r="O16" s="191"/>
      <c r="P16" s="4"/>
      <c r="Q16" s="21"/>
      <c r="R16" s="72" t="s">
        <v>1235</v>
      </c>
      <c r="S16" s="67"/>
      <c r="T16" s="67"/>
      <c r="U16" s="67"/>
      <c r="V16" s="67"/>
      <c r="W16" s="67"/>
      <c r="X16" s="192"/>
      <c r="Y16" s="68"/>
      <c r="Z16" s="67"/>
      <c r="AA16" s="67"/>
      <c r="AB16" s="67"/>
      <c r="AC16" s="67"/>
      <c r="AD16" s="67"/>
      <c r="AE16" s="67"/>
      <c r="AF16" s="67"/>
      <c r="AG16" s="67"/>
      <c r="AH16" s="67"/>
      <c r="AI16" s="67"/>
      <c r="AJ16" s="67"/>
      <c r="AK16" s="67"/>
      <c r="AL16" s="67"/>
      <c r="AM16" s="67"/>
      <c r="AN16" s="67"/>
      <c r="AO16" s="65"/>
      <c r="AP16" s="156"/>
      <c r="AQ16" s="35">
        <f>ROUND(L15*X18,0)</f>
        <v>684</v>
      </c>
      <c r="AR16" s="31"/>
    </row>
    <row r="17" spans="1:44" ht="14.25" customHeight="1" x14ac:dyDescent="0.15">
      <c r="A17" s="32">
        <v>22</v>
      </c>
      <c r="B17" s="32">
        <v>4528</v>
      </c>
      <c r="C17" s="34" t="s">
        <v>21872</v>
      </c>
      <c r="D17" s="73"/>
      <c r="E17" s="74"/>
      <c r="F17" s="74"/>
      <c r="G17" s="20"/>
      <c r="J17" s="187"/>
      <c r="K17" s="186"/>
      <c r="L17" s="204"/>
      <c r="M17" s="187"/>
      <c r="N17" s="191"/>
      <c r="O17" s="191"/>
      <c r="P17" s="4"/>
      <c r="Q17" s="21"/>
      <c r="R17" s="54" t="s">
        <v>1237</v>
      </c>
      <c r="S17" s="53"/>
      <c r="T17" s="53"/>
      <c r="U17" s="53"/>
      <c r="V17" s="53"/>
      <c r="W17" s="53"/>
      <c r="X17" s="188"/>
      <c r="Y17" s="59"/>
      <c r="Z17" s="1091" t="s">
        <v>1229</v>
      </c>
      <c r="AA17" s="1092"/>
      <c r="AB17" s="1092"/>
      <c r="AC17" s="1092"/>
      <c r="AD17" s="1092"/>
      <c r="AE17" s="1093"/>
      <c r="AF17" s="67" t="s">
        <v>1230</v>
      </c>
      <c r="AG17" s="67"/>
      <c r="AH17" s="67"/>
      <c r="AI17" s="67"/>
      <c r="AJ17" s="67"/>
      <c r="AK17" s="67"/>
      <c r="AL17" s="67"/>
      <c r="AM17" s="67"/>
      <c r="AN17" s="67"/>
      <c r="AO17" s="65" t="s">
        <v>17</v>
      </c>
      <c r="AP17" s="220">
        <v>0.7</v>
      </c>
      <c r="AQ17" s="35">
        <f>ROUND(ROUND(L15*X18,0)*AP17,0)</f>
        <v>479</v>
      </c>
      <c r="AR17" s="31"/>
    </row>
    <row r="18" spans="1:44" ht="14.25" customHeight="1" x14ac:dyDescent="0.15">
      <c r="A18" s="32">
        <v>22</v>
      </c>
      <c r="B18" s="32" t="s">
        <v>1690</v>
      </c>
      <c r="C18" s="34" t="s">
        <v>21873</v>
      </c>
      <c r="D18" s="73"/>
      <c r="E18" s="74"/>
      <c r="F18" s="74"/>
      <c r="G18" s="20"/>
      <c r="J18" s="187"/>
      <c r="K18" s="186"/>
      <c r="L18" s="204"/>
      <c r="M18" s="187"/>
      <c r="N18" s="191"/>
      <c r="O18" s="191"/>
      <c r="P18" s="4"/>
      <c r="Q18" s="21"/>
      <c r="R18" s="54"/>
      <c r="S18" s="53"/>
      <c r="T18" s="53"/>
      <c r="U18" s="53"/>
      <c r="V18" s="53"/>
      <c r="W18" s="23" t="s">
        <v>17</v>
      </c>
      <c r="X18" s="195">
        <v>0.96499999999999997</v>
      </c>
      <c r="Y18" s="59"/>
      <c r="Z18" s="1094"/>
      <c r="AA18" s="1095"/>
      <c r="AB18" s="1095"/>
      <c r="AC18" s="1095"/>
      <c r="AD18" s="1095"/>
      <c r="AE18" s="1096"/>
      <c r="AF18" s="67" t="s">
        <v>1233</v>
      </c>
      <c r="AG18" s="67"/>
      <c r="AH18" s="67"/>
      <c r="AI18" s="67"/>
      <c r="AJ18" s="67"/>
      <c r="AK18" s="67"/>
      <c r="AL18" s="67"/>
      <c r="AM18" s="67"/>
      <c r="AN18" s="67"/>
      <c r="AO18" s="65" t="s">
        <v>1678</v>
      </c>
      <c r="AP18" s="164">
        <v>0.5</v>
      </c>
      <c r="AQ18" s="35">
        <f>ROUND(ROUND(L15*X18,0)*AP18,0)</f>
        <v>342</v>
      </c>
      <c r="AR18" s="31"/>
    </row>
    <row r="19" spans="1:44" ht="14.25" customHeight="1" x14ac:dyDescent="0.15">
      <c r="A19" s="32">
        <v>22</v>
      </c>
      <c r="B19" s="32">
        <v>4531</v>
      </c>
      <c r="C19" s="34" t="s">
        <v>21874</v>
      </c>
      <c r="D19" s="73"/>
      <c r="E19" s="74"/>
      <c r="F19" s="74"/>
      <c r="G19" s="1085" t="s">
        <v>1693</v>
      </c>
      <c r="H19" s="1086"/>
      <c r="I19" s="1086"/>
      <c r="J19" s="1087"/>
      <c r="K19" s="47" t="s">
        <v>1674</v>
      </c>
      <c r="L19" s="185"/>
      <c r="M19" s="184"/>
      <c r="N19" s="205"/>
      <c r="O19" s="205"/>
      <c r="P19" s="40"/>
      <c r="Q19" s="41"/>
      <c r="R19" s="47"/>
      <c r="S19" s="65"/>
      <c r="T19" s="65"/>
      <c r="U19" s="65"/>
      <c r="V19" s="65"/>
      <c r="W19" s="65"/>
      <c r="X19" s="102"/>
      <c r="Y19" s="182"/>
      <c r="Z19" s="65"/>
      <c r="AA19" s="65"/>
      <c r="AB19" s="65"/>
      <c r="AC19" s="65"/>
      <c r="AD19" s="65"/>
      <c r="AE19" s="65"/>
      <c r="AF19" s="65"/>
      <c r="AG19" s="65"/>
      <c r="AH19" s="65"/>
      <c r="AI19" s="65"/>
      <c r="AJ19" s="65"/>
      <c r="AK19" s="65"/>
      <c r="AL19" s="65"/>
      <c r="AM19" s="65"/>
      <c r="AN19" s="65"/>
      <c r="AO19" s="184"/>
      <c r="AP19" s="185"/>
      <c r="AQ19" s="35">
        <f>ROUND(L21,0)</f>
        <v>659</v>
      </c>
      <c r="AR19" s="31"/>
    </row>
    <row r="20" spans="1:44" ht="14.25" customHeight="1" x14ac:dyDescent="0.15">
      <c r="A20" s="32">
        <v>22</v>
      </c>
      <c r="B20" s="32">
        <v>4532</v>
      </c>
      <c r="C20" s="34" t="s">
        <v>21875</v>
      </c>
      <c r="D20" s="73"/>
      <c r="E20" s="74"/>
      <c r="F20" s="74"/>
      <c r="G20" s="1088"/>
      <c r="H20" s="1089"/>
      <c r="I20" s="1089"/>
      <c r="J20" s="1090"/>
      <c r="K20" s="186"/>
      <c r="L20" s="204"/>
      <c r="M20" s="187"/>
      <c r="N20" s="187"/>
      <c r="O20" s="187"/>
      <c r="P20" s="187"/>
      <c r="Q20" s="21"/>
      <c r="R20" s="20"/>
      <c r="S20" s="53"/>
      <c r="T20" s="53"/>
      <c r="U20" s="53"/>
      <c r="V20" s="53"/>
      <c r="W20" s="53"/>
      <c r="X20" s="188"/>
      <c r="Y20" s="59"/>
      <c r="Z20" s="1091" t="s">
        <v>1229</v>
      </c>
      <c r="AA20" s="1092"/>
      <c r="AB20" s="1092"/>
      <c r="AC20" s="1092"/>
      <c r="AD20" s="1092"/>
      <c r="AE20" s="1093"/>
      <c r="AF20" s="67" t="s">
        <v>1230</v>
      </c>
      <c r="AG20" s="67"/>
      <c r="AH20" s="67"/>
      <c r="AI20" s="67"/>
      <c r="AJ20" s="67"/>
      <c r="AK20" s="67"/>
      <c r="AL20" s="67"/>
      <c r="AM20" s="67"/>
      <c r="AN20" s="67"/>
      <c r="AO20" s="65" t="s">
        <v>17</v>
      </c>
      <c r="AP20" s="220">
        <v>0.7</v>
      </c>
      <c r="AQ20" s="35">
        <f>ROUND(L21*AP20,0)</f>
        <v>461</v>
      </c>
      <c r="AR20" s="31"/>
    </row>
    <row r="21" spans="1:44" ht="14.25" customHeight="1" x14ac:dyDescent="0.15">
      <c r="A21" s="32">
        <v>22</v>
      </c>
      <c r="B21" s="32" t="s">
        <v>1695</v>
      </c>
      <c r="C21" s="34" t="s">
        <v>21876</v>
      </c>
      <c r="D21" s="73"/>
      <c r="E21" s="74"/>
      <c r="F21" s="74"/>
      <c r="G21" s="1088"/>
      <c r="H21" s="1089"/>
      <c r="I21" s="1089"/>
      <c r="J21" s="1090"/>
      <c r="K21" s="186"/>
      <c r="L21" s="189">
        <v>659</v>
      </c>
      <c r="M21" s="4" t="s">
        <v>21</v>
      </c>
      <c r="N21" s="191"/>
      <c r="O21" s="191"/>
      <c r="P21" s="4"/>
      <c r="Q21" s="21"/>
      <c r="R21" s="20"/>
      <c r="S21" s="53"/>
      <c r="T21" s="53"/>
      <c r="U21" s="53"/>
      <c r="V21" s="53"/>
      <c r="W21" s="53"/>
      <c r="X21" s="188"/>
      <c r="Y21" s="59"/>
      <c r="Z21" s="1094"/>
      <c r="AA21" s="1095"/>
      <c r="AB21" s="1095"/>
      <c r="AC21" s="1095"/>
      <c r="AD21" s="1095"/>
      <c r="AE21" s="1096"/>
      <c r="AF21" s="67" t="s">
        <v>1233</v>
      </c>
      <c r="AG21" s="67"/>
      <c r="AH21" s="67"/>
      <c r="AI21" s="67"/>
      <c r="AJ21" s="67"/>
      <c r="AK21" s="67"/>
      <c r="AL21" s="67"/>
      <c r="AM21" s="67"/>
      <c r="AN21" s="67"/>
      <c r="AO21" s="65" t="s">
        <v>1678</v>
      </c>
      <c r="AP21" s="164">
        <v>0.5</v>
      </c>
      <c r="AQ21" s="35">
        <f>ROUND(L21*AP21,0)</f>
        <v>330</v>
      </c>
      <c r="AR21" s="31"/>
    </row>
    <row r="22" spans="1:44" ht="14.25" customHeight="1" x14ac:dyDescent="0.15">
      <c r="A22" s="32">
        <v>22</v>
      </c>
      <c r="B22" s="32">
        <v>4533</v>
      </c>
      <c r="C22" s="34" t="s">
        <v>21877</v>
      </c>
      <c r="D22" s="73"/>
      <c r="E22" s="74"/>
      <c r="F22" s="74"/>
      <c r="G22" s="73"/>
      <c r="H22" s="74"/>
      <c r="I22" s="74"/>
      <c r="J22" s="75"/>
      <c r="K22" s="20"/>
      <c r="L22" s="58"/>
      <c r="N22" s="203"/>
      <c r="O22" s="203"/>
      <c r="P22" s="187"/>
      <c r="Q22" s="21"/>
      <c r="R22" s="72" t="s">
        <v>1235</v>
      </c>
      <c r="S22" s="67"/>
      <c r="T22" s="67"/>
      <c r="U22" s="67"/>
      <c r="V22" s="67"/>
      <c r="W22" s="67"/>
      <c r="X22" s="192"/>
      <c r="Y22" s="68"/>
      <c r="Z22" s="67"/>
      <c r="AA22" s="67"/>
      <c r="AB22" s="67"/>
      <c r="AC22" s="67"/>
      <c r="AD22" s="67"/>
      <c r="AE22" s="67"/>
      <c r="AF22" s="67"/>
      <c r="AG22" s="67"/>
      <c r="AH22" s="67"/>
      <c r="AI22" s="67"/>
      <c r="AJ22" s="67"/>
      <c r="AK22" s="67"/>
      <c r="AL22" s="67"/>
      <c r="AM22" s="67"/>
      <c r="AN22" s="67"/>
      <c r="AO22" s="65"/>
      <c r="AP22" s="156"/>
      <c r="AQ22" s="35">
        <f>ROUND(L21*X24,0)</f>
        <v>636</v>
      </c>
      <c r="AR22" s="31"/>
    </row>
    <row r="23" spans="1:44" ht="14.25" customHeight="1" x14ac:dyDescent="0.15">
      <c r="A23" s="32">
        <v>22</v>
      </c>
      <c r="B23" s="32">
        <v>4534</v>
      </c>
      <c r="C23" s="34" t="s">
        <v>21878</v>
      </c>
      <c r="D23" s="73"/>
      <c r="E23" s="74"/>
      <c r="F23" s="74"/>
      <c r="G23" s="20"/>
      <c r="K23" s="186"/>
      <c r="L23" s="204"/>
      <c r="M23" s="187"/>
      <c r="N23" s="203"/>
      <c r="O23" s="203"/>
      <c r="P23" s="187"/>
      <c r="Q23" s="21"/>
      <c r="R23" s="54" t="s">
        <v>1237</v>
      </c>
      <c r="S23" s="53"/>
      <c r="T23" s="53"/>
      <c r="U23" s="53"/>
      <c r="V23" s="53"/>
      <c r="W23" s="53"/>
      <c r="X23" s="188"/>
      <c r="Y23" s="59"/>
      <c r="Z23" s="1091" t="s">
        <v>1229</v>
      </c>
      <c r="AA23" s="1092"/>
      <c r="AB23" s="1092"/>
      <c r="AC23" s="1092"/>
      <c r="AD23" s="1092"/>
      <c r="AE23" s="1093"/>
      <c r="AF23" s="67" t="s">
        <v>1230</v>
      </c>
      <c r="AG23" s="67"/>
      <c r="AH23" s="67"/>
      <c r="AI23" s="67"/>
      <c r="AJ23" s="67"/>
      <c r="AK23" s="67"/>
      <c r="AL23" s="67"/>
      <c r="AM23" s="67"/>
      <c r="AN23" s="67"/>
      <c r="AO23" s="65" t="s">
        <v>17</v>
      </c>
      <c r="AP23" s="220">
        <v>0.7</v>
      </c>
      <c r="AQ23" s="35">
        <f>ROUND(ROUND(L21*X24,0)*AP23,0)</f>
        <v>445</v>
      </c>
      <c r="AR23" s="31"/>
    </row>
    <row r="24" spans="1:44" ht="14.25" customHeight="1" x14ac:dyDescent="0.15">
      <c r="A24" s="32">
        <v>22</v>
      </c>
      <c r="B24" s="32" t="s">
        <v>1699</v>
      </c>
      <c r="C24" s="34" t="s">
        <v>21879</v>
      </c>
      <c r="D24" s="73"/>
      <c r="E24" s="74"/>
      <c r="F24" s="74"/>
      <c r="G24" s="20"/>
      <c r="K24" s="186"/>
      <c r="L24" s="204"/>
      <c r="M24" s="187"/>
      <c r="N24" s="203"/>
      <c r="O24" s="203"/>
      <c r="P24" s="187"/>
      <c r="Q24" s="21"/>
      <c r="R24" s="54"/>
      <c r="S24" s="53"/>
      <c r="T24" s="53"/>
      <c r="U24" s="53"/>
      <c r="V24" s="53"/>
      <c r="W24" s="23" t="s">
        <v>17</v>
      </c>
      <c r="X24" s="195">
        <v>0.96499999999999997</v>
      </c>
      <c r="Y24" s="59"/>
      <c r="Z24" s="1094"/>
      <c r="AA24" s="1095"/>
      <c r="AB24" s="1095"/>
      <c r="AC24" s="1095"/>
      <c r="AD24" s="1095"/>
      <c r="AE24" s="1096"/>
      <c r="AF24" s="67" t="s">
        <v>1233</v>
      </c>
      <c r="AG24" s="67"/>
      <c r="AH24" s="67"/>
      <c r="AI24" s="67"/>
      <c r="AJ24" s="67"/>
      <c r="AK24" s="67"/>
      <c r="AL24" s="67"/>
      <c r="AM24" s="67"/>
      <c r="AN24" s="67"/>
      <c r="AO24" s="65" t="s">
        <v>1678</v>
      </c>
      <c r="AP24" s="164">
        <v>0.5</v>
      </c>
      <c r="AQ24" s="35">
        <f>ROUND(ROUND(L21*X24,0)*AP24,0)</f>
        <v>318</v>
      </c>
      <c r="AR24" s="31"/>
    </row>
    <row r="25" spans="1:44" ht="14.25" customHeight="1" x14ac:dyDescent="0.15">
      <c r="A25" s="32">
        <v>22</v>
      </c>
      <c r="B25" s="32">
        <v>4535</v>
      </c>
      <c r="C25" s="34" t="s">
        <v>21880</v>
      </c>
      <c r="D25" s="73"/>
      <c r="E25" s="74"/>
      <c r="F25" s="74"/>
      <c r="G25" s="20"/>
      <c r="J25" s="187"/>
      <c r="K25" s="47" t="s">
        <v>1684</v>
      </c>
      <c r="L25" s="185"/>
      <c r="M25" s="184"/>
      <c r="N25" s="205"/>
      <c r="O25" s="205"/>
      <c r="P25" s="40"/>
      <c r="Q25" s="41"/>
      <c r="R25" s="47"/>
      <c r="S25" s="65"/>
      <c r="T25" s="65"/>
      <c r="U25" s="65"/>
      <c r="V25" s="65"/>
      <c r="W25" s="65"/>
      <c r="X25" s="102"/>
      <c r="Y25" s="182"/>
      <c r="Z25" s="65"/>
      <c r="AA25" s="65"/>
      <c r="AB25" s="65"/>
      <c r="AC25" s="65"/>
      <c r="AD25" s="65"/>
      <c r="AE25" s="65"/>
      <c r="AF25" s="65"/>
      <c r="AG25" s="65"/>
      <c r="AH25" s="65"/>
      <c r="AI25" s="65"/>
      <c r="AJ25" s="65"/>
      <c r="AK25" s="65"/>
      <c r="AL25" s="65"/>
      <c r="AM25" s="65"/>
      <c r="AN25" s="65"/>
      <c r="AO25" s="184"/>
      <c r="AP25" s="185"/>
      <c r="AQ25" s="35">
        <f>ROUND(L27,0)</f>
        <v>659</v>
      </c>
      <c r="AR25" s="31"/>
    </row>
    <row r="26" spans="1:44" ht="14.25" customHeight="1" x14ac:dyDescent="0.15">
      <c r="A26" s="32">
        <v>22</v>
      </c>
      <c r="B26" s="32">
        <v>4536</v>
      </c>
      <c r="C26" s="34" t="s">
        <v>21881</v>
      </c>
      <c r="D26" s="73"/>
      <c r="E26" s="74"/>
      <c r="F26" s="74"/>
      <c r="G26" s="20"/>
      <c r="J26" s="187"/>
      <c r="K26" s="186"/>
      <c r="L26" s="204"/>
      <c r="M26" s="187"/>
      <c r="N26" s="187"/>
      <c r="O26" s="187"/>
      <c r="P26" s="187"/>
      <c r="Q26" s="21"/>
      <c r="R26" s="20"/>
      <c r="S26" s="53"/>
      <c r="T26" s="53"/>
      <c r="U26" s="53"/>
      <c r="V26" s="53"/>
      <c r="W26" s="53"/>
      <c r="X26" s="188"/>
      <c r="Y26" s="59"/>
      <c r="Z26" s="1091" t="s">
        <v>1229</v>
      </c>
      <c r="AA26" s="1092"/>
      <c r="AB26" s="1092"/>
      <c r="AC26" s="1092"/>
      <c r="AD26" s="1092"/>
      <c r="AE26" s="1093"/>
      <c r="AF26" s="67" t="s">
        <v>1230</v>
      </c>
      <c r="AG26" s="67"/>
      <c r="AH26" s="67"/>
      <c r="AI26" s="67"/>
      <c r="AJ26" s="67"/>
      <c r="AK26" s="67"/>
      <c r="AL26" s="67"/>
      <c r="AM26" s="67"/>
      <c r="AN26" s="67"/>
      <c r="AO26" s="65" t="s">
        <v>17</v>
      </c>
      <c r="AP26" s="220">
        <v>0.7</v>
      </c>
      <c r="AQ26" s="35">
        <f>ROUND(L27*AP26,0)</f>
        <v>461</v>
      </c>
      <c r="AR26" s="31"/>
    </row>
    <row r="27" spans="1:44" ht="14.25" customHeight="1" x14ac:dyDescent="0.15">
      <c r="A27" s="32">
        <v>22</v>
      </c>
      <c r="B27" s="32" t="s">
        <v>1703</v>
      </c>
      <c r="C27" s="34" t="s">
        <v>21882</v>
      </c>
      <c r="D27" s="73"/>
      <c r="E27" s="74"/>
      <c r="F27" s="74"/>
      <c r="G27" s="20"/>
      <c r="J27" s="187"/>
      <c r="K27" s="186"/>
      <c r="L27" s="189">
        <v>659</v>
      </c>
      <c r="M27" s="4" t="s">
        <v>21</v>
      </c>
      <c r="N27" s="191"/>
      <c r="O27" s="191"/>
      <c r="P27" s="4"/>
      <c r="Q27" s="21"/>
      <c r="R27" s="20"/>
      <c r="S27" s="53"/>
      <c r="T27" s="53"/>
      <c r="U27" s="53"/>
      <c r="V27" s="53"/>
      <c r="W27" s="53"/>
      <c r="X27" s="188"/>
      <c r="Y27" s="59"/>
      <c r="Z27" s="1094"/>
      <c r="AA27" s="1095"/>
      <c r="AB27" s="1095"/>
      <c r="AC27" s="1095"/>
      <c r="AD27" s="1095"/>
      <c r="AE27" s="1096"/>
      <c r="AF27" s="67" t="s">
        <v>1233</v>
      </c>
      <c r="AG27" s="67"/>
      <c r="AH27" s="67"/>
      <c r="AI27" s="67"/>
      <c r="AJ27" s="67"/>
      <c r="AK27" s="67"/>
      <c r="AL27" s="67"/>
      <c r="AM27" s="67"/>
      <c r="AN27" s="67"/>
      <c r="AO27" s="65" t="s">
        <v>1678</v>
      </c>
      <c r="AP27" s="164">
        <v>0.5</v>
      </c>
      <c r="AQ27" s="35">
        <f>ROUND(L27*AP27,0)</f>
        <v>330</v>
      </c>
      <c r="AR27" s="31"/>
    </row>
    <row r="28" spans="1:44" ht="14.25" customHeight="1" x14ac:dyDescent="0.15">
      <c r="A28" s="32">
        <v>22</v>
      </c>
      <c r="B28" s="32">
        <v>4537</v>
      </c>
      <c r="C28" s="34" t="s">
        <v>21883</v>
      </c>
      <c r="D28" s="73"/>
      <c r="E28" s="74"/>
      <c r="F28" s="74"/>
      <c r="G28" s="20"/>
      <c r="J28" s="187"/>
      <c r="K28" s="186"/>
      <c r="L28" s="204"/>
      <c r="M28" s="187"/>
      <c r="N28" s="191"/>
      <c r="O28" s="191"/>
      <c r="P28" s="4"/>
      <c r="Q28" s="21"/>
      <c r="R28" s="72" t="s">
        <v>1235</v>
      </c>
      <c r="S28" s="67"/>
      <c r="T28" s="67"/>
      <c r="U28" s="67"/>
      <c r="V28" s="67"/>
      <c r="W28" s="67"/>
      <c r="X28" s="192"/>
      <c r="Y28" s="68"/>
      <c r="Z28" s="67"/>
      <c r="AA28" s="67"/>
      <c r="AB28" s="67"/>
      <c r="AC28" s="67"/>
      <c r="AD28" s="67"/>
      <c r="AE28" s="67"/>
      <c r="AF28" s="67"/>
      <c r="AG28" s="67"/>
      <c r="AH28" s="67"/>
      <c r="AI28" s="67"/>
      <c r="AJ28" s="67"/>
      <c r="AK28" s="67"/>
      <c r="AL28" s="67"/>
      <c r="AM28" s="67"/>
      <c r="AN28" s="67"/>
      <c r="AO28" s="65"/>
      <c r="AP28" s="156"/>
      <c r="AQ28" s="35">
        <f>ROUND(L27*X30,0)</f>
        <v>636</v>
      </c>
      <c r="AR28" s="31"/>
    </row>
    <row r="29" spans="1:44" ht="14.25" customHeight="1" x14ac:dyDescent="0.15">
      <c r="A29" s="32">
        <v>22</v>
      </c>
      <c r="B29" s="32">
        <v>4538</v>
      </c>
      <c r="C29" s="34" t="s">
        <v>21884</v>
      </c>
      <c r="D29" s="73"/>
      <c r="E29" s="74"/>
      <c r="F29" s="74"/>
      <c r="G29" s="20"/>
      <c r="J29" s="187"/>
      <c r="K29" s="186"/>
      <c r="L29" s="204"/>
      <c r="M29" s="187"/>
      <c r="N29" s="191"/>
      <c r="O29" s="191"/>
      <c r="P29" s="4"/>
      <c r="Q29" s="21"/>
      <c r="R29" s="54" t="s">
        <v>1237</v>
      </c>
      <c r="S29" s="53"/>
      <c r="T29" s="53"/>
      <c r="U29" s="53"/>
      <c r="V29" s="53"/>
      <c r="W29" s="53"/>
      <c r="X29" s="188"/>
      <c r="Y29" s="59"/>
      <c r="Z29" s="1091" t="s">
        <v>1229</v>
      </c>
      <c r="AA29" s="1092"/>
      <c r="AB29" s="1092"/>
      <c r="AC29" s="1092"/>
      <c r="AD29" s="1092"/>
      <c r="AE29" s="1093"/>
      <c r="AF29" s="67" t="s">
        <v>1230</v>
      </c>
      <c r="AG29" s="67"/>
      <c r="AH29" s="67"/>
      <c r="AI29" s="67"/>
      <c r="AJ29" s="67"/>
      <c r="AK29" s="67"/>
      <c r="AL29" s="67"/>
      <c r="AM29" s="67"/>
      <c r="AN29" s="67"/>
      <c r="AO29" s="65" t="s">
        <v>17</v>
      </c>
      <c r="AP29" s="220">
        <v>0.7</v>
      </c>
      <c r="AQ29" s="35">
        <f>ROUND(ROUND(L27*X30,0)*AP29,0)</f>
        <v>445</v>
      </c>
      <c r="AR29" s="31"/>
    </row>
    <row r="30" spans="1:44" ht="14.25" customHeight="1" x14ac:dyDescent="0.15">
      <c r="A30" s="32">
        <v>22</v>
      </c>
      <c r="B30" s="32" t="s">
        <v>1707</v>
      </c>
      <c r="C30" s="34" t="s">
        <v>21885</v>
      </c>
      <c r="D30" s="73"/>
      <c r="E30" s="74"/>
      <c r="F30" s="74"/>
      <c r="G30" s="20"/>
      <c r="J30" s="187"/>
      <c r="K30" s="186"/>
      <c r="L30" s="204"/>
      <c r="M30" s="187"/>
      <c r="N30" s="191"/>
      <c r="O30" s="191"/>
      <c r="P30" s="4"/>
      <c r="Q30" s="21"/>
      <c r="R30" s="54"/>
      <c r="S30" s="53"/>
      <c r="T30" s="53"/>
      <c r="U30" s="53"/>
      <c r="V30" s="53"/>
      <c r="W30" s="23" t="s">
        <v>17</v>
      </c>
      <c r="X30" s="195">
        <v>0.96499999999999997</v>
      </c>
      <c r="Y30" s="59"/>
      <c r="Z30" s="1094"/>
      <c r="AA30" s="1095"/>
      <c r="AB30" s="1095"/>
      <c r="AC30" s="1095"/>
      <c r="AD30" s="1095"/>
      <c r="AE30" s="1096"/>
      <c r="AF30" s="67" t="s">
        <v>1233</v>
      </c>
      <c r="AG30" s="67"/>
      <c r="AH30" s="67"/>
      <c r="AI30" s="67"/>
      <c r="AJ30" s="67"/>
      <c r="AK30" s="67"/>
      <c r="AL30" s="67"/>
      <c r="AM30" s="67"/>
      <c r="AN30" s="67"/>
      <c r="AO30" s="65" t="s">
        <v>1678</v>
      </c>
      <c r="AP30" s="164">
        <v>0.5</v>
      </c>
      <c r="AQ30" s="35">
        <f>ROUND(ROUND(L27*X30,0)*AP30,0)</f>
        <v>318</v>
      </c>
      <c r="AR30" s="31"/>
    </row>
    <row r="31" spans="1:44" ht="14.25" customHeight="1" x14ac:dyDescent="0.15">
      <c r="A31" s="32">
        <v>22</v>
      </c>
      <c r="B31" s="32">
        <v>4541</v>
      </c>
      <c r="C31" s="34" t="s">
        <v>21886</v>
      </c>
      <c r="D31" s="73"/>
      <c r="E31" s="74"/>
      <c r="F31" s="74"/>
      <c r="G31" s="1085" t="s">
        <v>1710</v>
      </c>
      <c r="H31" s="1086"/>
      <c r="I31" s="1086"/>
      <c r="J31" s="1087"/>
      <c r="K31" s="47" t="s">
        <v>1674</v>
      </c>
      <c r="L31" s="185"/>
      <c r="M31" s="184"/>
      <c r="N31" s="205"/>
      <c r="O31" s="205"/>
      <c r="P31" s="40"/>
      <c r="Q31" s="41"/>
      <c r="R31" s="47"/>
      <c r="S31" s="65"/>
      <c r="T31" s="65"/>
      <c r="U31" s="65"/>
      <c r="V31" s="65"/>
      <c r="W31" s="65"/>
      <c r="X31" s="102"/>
      <c r="Y31" s="182"/>
      <c r="Z31" s="65"/>
      <c r="AA31" s="65"/>
      <c r="AB31" s="65"/>
      <c r="AC31" s="65"/>
      <c r="AD31" s="65"/>
      <c r="AE31" s="65"/>
      <c r="AF31" s="65"/>
      <c r="AG31" s="65"/>
      <c r="AH31" s="65"/>
      <c r="AI31" s="65"/>
      <c r="AJ31" s="65"/>
      <c r="AK31" s="65"/>
      <c r="AL31" s="65"/>
      <c r="AM31" s="65"/>
      <c r="AN31" s="65"/>
      <c r="AO31" s="184"/>
      <c r="AP31" s="185"/>
      <c r="AQ31" s="35">
        <f>ROUND(L33,0)</f>
        <v>578</v>
      </c>
      <c r="AR31" s="31"/>
    </row>
    <row r="32" spans="1:44" ht="14.25" customHeight="1" x14ac:dyDescent="0.15">
      <c r="A32" s="32">
        <v>22</v>
      </c>
      <c r="B32" s="32">
        <v>4542</v>
      </c>
      <c r="C32" s="34" t="s">
        <v>21887</v>
      </c>
      <c r="D32" s="73"/>
      <c r="E32" s="74"/>
      <c r="F32" s="74"/>
      <c r="G32" s="1088"/>
      <c r="H32" s="1089"/>
      <c r="I32" s="1089"/>
      <c r="J32" s="1090"/>
      <c r="K32" s="186"/>
      <c r="L32" s="204"/>
      <c r="M32" s="187"/>
      <c r="N32" s="187"/>
      <c r="O32" s="187"/>
      <c r="P32" s="187"/>
      <c r="Q32" s="21"/>
      <c r="R32" s="20"/>
      <c r="S32" s="53"/>
      <c r="T32" s="53"/>
      <c r="U32" s="53"/>
      <c r="V32" s="53"/>
      <c r="W32" s="53"/>
      <c r="X32" s="188"/>
      <c r="Y32" s="59"/>
      <c r="Z32" s="1091" t="s">
        <v>1229</v>
      </c>
      <c r="AA32" s="1092"/>
      <c r="AB32" s="1092"/>
      <c r="AC32" s="1092"/>
      <c r="AD32" s="1092"/>
      <c r="AE32" s="1093"/>
      <c r="AF32" s="67" t="s">
        <v>1230</v>
      </c>
      <c r="AG32" s="67"/>
      <c r="AH32" s="67"/>
      <c r="AI32" s="67"/>
      <c r="AJ32" s="67"/>
      <c r="AK32" s="67"/>
      <c r="AL32" s="67"/>
      <c r="AM32" s="67"/>
      <c r="AN32" s="67"/>
      <c r="AO32" s="65" t="s">
        <v>17</v>
      </c>
      <c r="AP32" s="220">
        <v>0.7</v>
      </c>
      <c r="AQ32" s="35">
        <f>ROUND(L33*AP32,0)</f>
        <v>405</v>
      </c>
      <c r="AR32" s="31"/>
    </row>
    <row r="33" spans="1:44" ht="14.25" customHeight="1" x14ac:dyDescent="0.15">
      <c r="A33" s="32">
        <v>22</v>
      </c>
      <c r="B33" s="32" t="s">
        <v>1712</v>
      </c>
      <c r="C33" s="34" t="s">
        <v>21888</v>
      </c>
      <c r="D33" s="73"/>
      <c r="E33" s="74"/>
      <c r="F33" s="74"/>
      <c r="G33" s="1088"/>
      <c r="H33" s="1089"/>
      <c r="I33" s="1089"/>
      <c r="J33" s="1090"/>
      <c r="K33" s="186"/>
      <c r="L33" s="189">
        <v>578</v>
      </c>
      <c r="M33" s="4" t="s">
        <v>21</v>
      </c>
      <c r="N33" s="191"/>
      <c r="O33" s="191"/>
      <c r="P33" s="4"/>
      <c r="Q33" s="21"/>
      <c r="R33" s="20"/>
      <c r="S33" s="53"/>
      <c r="T33" s="53"/>
      <c r="U33" s="53"/>
      <c r="V33" s="53"/>
      <c r="W33" s="53"/>
      <c r="X33" s="188"/>
      <c r="Y33" s="59"/>
      <c r="Z33" s="1094"/>
      <c r="AA33" s="1095"/>
      <c r="AB33" s="1095"/>
      <c r="AC33" s="1095"/>
      <c r="AD33" s="1095"/>
      <c r="AE33" s="1096"/>
      <c r="AF33" s="67" t="s">
        <v>1233</v>
      </c>
      <c r="AG33" s="67"/>
      <c r="AH33" s="67"/>
      <c r="AI33" s="67"/>
      <c r="AJ33" s="67"/>
      <c r="AK33" s="67"/>
      <c r="AL33" s="67"/>
      <c r="AM33" s="67"/>
      <c r="AN33" s="67"/>
      <c r="AO33" s="65" t="s">
        <v>1678</v>
      </c>
      <c r="AP33" s="164">
        <v>0.5</v>
      </c>
      <c r="AQ33" s="35">
        <f>ROUND(L33*AP33,0)</f>
        <v>289</v>
      </c>
      <c r="AR33" s="31"/>
    </row>
    <row r="34" spans="1:44" ht="14.25" customHeight="1" x14ac:dyDescent="0.15">
      <c r="A34" s="32">
        <v>22</v>
      </c>
      <c r="B34" s="32">
        <v>4543</v>
      </c>
      <c r="C34" s="34" t="s">
        <v>21889</v>
      </c>
      <c r="D34" s="73"/>
      <c r="E34" s="74"/>
      <c r="F34" s="74"/>
      <c r="G34" s="73"/>
      <c r="H34" s="74"/>
      <c r="I34" s="74"/>
      <c r="J34" s="75"/>
      <c r="K34" s="20"/>
      <c r="L34" s="58"/>
      <c r="N34" s="203"/>
      <c r="O34" s="203"/>
      <c r="P34" s="187"/>
      <c r="Q34" s="21"/>
      <c r="R34" s="72" t="s">
        <v>1235</v>
      </c>
      <c r="S34" s="67"/>
      <c r="T34" s="67"/>
      <c r="U34" s="67"/>
      <c r="V34" s="67"/>
      <c r="W34" s="67"/>
      <c r="X34" s="192"/>
      <c r="Y34" s="68"/>
      <c r="Z34" s="67"/>
      <c r="AA34" s="67"/>
      <c r="AB34" s="67"/>
      <c r="AC34" s="67"/>
      <c r="AD34" s="67"/>
      <c r="AE34" s="67"/>
      <c r="AF34" s="67"/>
      <c r="AG34" s="67"/>
      <c r="AH34" s="67"/>
      <c r="AI34" s="67"/>
      <c r="AJ34" s="67"/>
      <c r="AK34" s="67"/>
      <c r="AL34" s="67"/>
      <c r="AM34" s="67"/>
      <c r="AN34" s="67"/>
      <c r="AO34" s="65"/>
      <c r="AP34" s="156"/>
      <c r="AQ34" s="35">
        <f>ROUND(L33*X36,0)</f>
        <v>558</v>
      </c>
      <c r="AR34" s="31"/>
    </row>
    <row r="35" spans="1:44" ht="14.25" customHeight="1" x14ac:dyDescent="0.15">
      <c r="A35" s="32">
        <v>22</v>
      </c>
      <c r="B35" s="32">
        <v>4544</v>
      </c>
      <c r="C35" s="34" t="s">
        <v>21890</v>
      </c>
      <c r="D35" s="73"/>
      <c r="E35" s="74"/>
      <c r="F35" s="74"/>
      <c r="G35" s="20"/>
      <c r="K35" s="186"/>
      <c r="L35" s="204"/>
      <c r="M35" s="187"/>
      <c r="N35" s="203"/>
      <c r="O35" s="203"/>
      <c r="P35" s="187"/>
      <c r="Q35" s="21"/>
      <c r="R35" s="54" t="s">
        <v>1237</v>
      </c>
      <c r="S35" s="53"/>
      <c r="T35" s="53"/>
      <c r="U35" s="53"/>
      <c r="V35" s="53"/>
      <c r="W35" s="53"/>
      <c r="X35" s="188"/>
      <c r="Y35" s="59"/>
      <c r="Z35" s="1091" t="s">
        <v>1229</v>
      </c>
      <c r="AA35" s="1092"/>
      <c r="AB35" s="1092"/>
      <c r="AC35" s="1092"/>
      <c r="AD35" s="1092"/>
      <c r="AE35" s="1093"/>
      <c r="AF35" s="67" t="s">
        <v>1230</v>
      </c>
      <c r="AG35" s="67"/>
      <c r="AH35" s="67"/>
      <c r="AI35" s="67"/>
      <c r="AJ35" s="67"/>
      <c r="AK35" s="67"/>
      <c r="AL35" s="67"/>
      <c r="AM35" s="67"/>
      <c r="AN35" s="67"/>
      <c r="AO35" s="65" t="s">
        <v>17</v>
      </c>
      <c r="AP35" s="220">
        <v>0.7</v>
      </c>
      <c r="AQ35" s="35">
        <f>ROUND(ROUND(L33*X36,0)*AP35,0)</f>
        <v>391</v>
      </c>
      <c r="AR35" s="31"/>
    </row>
    <row r="36" spans="1:44" ht="14.25" customHeight="1" x14ac:dyDescent="0.15">
      <c r="A36" s="32">
        <v>22</v>
      </c>
      <c r="B36" s="32" t="s">
        <v>1716</v>
      </c>
      <c r="C36" s="34" t="s">
        <v>21891</v>
      </c>
      <c r="D36" s="73"/>
      <c r="E36" s="74"/>
      <c r="F36" s="74"/>
      <c r="G36" s="20"/>
      <c r="K36" s="186"/>
      <c r="L36" s="204"/>
      <c r="M36" s="187"/>
      <c r="N36" s="203"/>
      <c r="O36" s="203"/>
      <c r="P36" s="187"/>
      <c r="Q36" s="21"/>
      <c r="R36" s="54"/>
      <c r="S36" s="53"/>
      <c r="T36" s="53"/>
      <c r="U36" s="53"/>
      <c r="V36" s="53"/>
      <c r="W36" s="23" t="s">
        <v>17</v>
      </c>
      <c r="X36" s="195">
        <v>0.96499999999999997</v>
      </c>
      <c r="Y36" s="59"/>
      <c r="Z36" s="1094"/>
      <c r="AA36" s="1095"/>
      <c r="AB36" s="1095"/>
      <c r="AC36" s="1095"/>
      <c r="AD36" s="1095"/>
      <c r="AE36" s="1096"/>
      <c r="AF36" s="67" t="s">
        <v>1233</v>
      </c>
      <c r="AG36" s="67"/>
      <c r="AH36" s="67"/>
      <c r="AI36" s="67"/>
      <c r="AJ36" s="67"/>
      <c r="AK36" s="67"/>
      <c r="AL36" s="67"/>
      <c r="AM36" s="67"/>
      <c r="AN36" s="67"/>
      <c r="AO36" s="65" t="s">
        <v>1678</v>
      </c>
      <c r="AP36" s="164">
        <v>0.5</v>
      </c>
      <c r="AQ36" s="35">
        <f>ROUND(ROUND(L33*X36,0)*AP36,0)</f>
        <v>279</v>
      </c>
      <c r="AR36" s="31"/>
    </row>
    <row r="37" spans="1:44" ht="14.25" customHeight="1" x14ac:dyDescent="0.15">
      <c r="A37" s="32">
        <v>22</v>
      </c>
      <c r="B37" s="32">
        <v>4545</v>
      </c>
      <c r="C37" s="34" t="s">
        <v>21892</v>
      </c>
      <c r="D37" s="73"/>
      <c r="E37" s="74"/>
      <c r="F37" s="74"/>
      <c r="G37" s="20"/>
      <c r="J37" s="187"/>
      <c r="K37" s="47" t="s">
        <v>1684</v>
      </c>
      <c r="L37" s="185"/>
      <c r="M37" s="184"/>
      <c r="N37" s="205"/>
      <c r="O37" s="205"/>
      <c r="P37" s="40"/>
      <c r="Q37" s="41"/>
      <c r="R37" s="47"/>
      <c r="S37" s="65"/>
      <c r="T37" s="65"/>
      <c r="U37" s="65"/>
      <c r="V37" s="65"/>
      <c r="W37" s="65"/>
      <c r="X37" s="102"/>
      <c r="Y37" s="182"/>
      <c r="Z37" s="65"/>
      <c r="AA37" s="65"/>
      <c r="AB37" s="65"/>
      <c r="AC37" s="65"/>
      <c r="AD37" s="65"/>
      <c r="AE37" s="65"/>
      <c r="AF37" s="65"/>
      <c r="AG37" s="65"/>
      <c r="AH37" s="65"/>
      <c r="AI37" s="65"/>
      <c r="AJ37" s="65"/>
      <c r="AK37" s="65"/>
      <c r="AL37" s="65"/>
      <c r="AM37" s="65"/>
      <c r="AN37" s="65"/>
      <c r="AO37" s="184"/>
      <c r="AP37" s="185"/>
      <c r="AQ37" s="35">
        <f>ROUND(L39,0)</f>
        <v>578</v>
      </c>
      <c r="AR37" s="31"/>
    </row>
    <row r="38" spans="1:44" ht="14.25" customHeight="1" x14ac:dyDescent="0.15">
      <c r="A38" s="32">
        <v>22</v>
      </c>
      <c r="B38" s="32">
        <v>4546</v>
      </c>
      <c r="C38" s="34" t="s">
        <v>21893</v>
      </c>
      <c r="D38" s="73"/>
      <c r="E38" s="74"/>
      <c r="F38" s="74"/>
      <c r="G38" s="20"/>
      <c r="J38" s="187"/>
      <c r="K38" s="186"/>
      <c r="L38" s="204"/>
      <c r="M38" s="187"/>
      <c r="N38" s="187"/>
      <c r="O38" s="187"/>
      <c r="P38" s="187"/>
      <c r="Q38" s="21"/>
      <c r="R38" s="20"/>
      <c r="S38" s="53"/>
      <c r="T38" s="53"/>
      <c r="U38" s="53"/>
      <c r="V38" s="53"/>
      <c r="W38" s="53"/>
      <c r="X38" s="188"/>
      <c r="Y38" s="59"/>
      <c r="Z38" s="1091" t="s">
        <v>1229</v>
      </c>
      <c r="AA38" s="1092"/>
      <c r="AB38" s="1092"/>
      <c r="AC38" s="1092"/>
      <c r="AD38" s="1092"/>
      <c r="AE38" s="1093"/>
      <c r="AF38" s="67" t="s">
        <v>1230</v>
      </c>
      <c r="AG38" s="67"/>
      <c r="AH38" s="67"/>
      <c r="AI38" s="67"/>
      <c r="AJ38" s="67"/>
      <c r="AK38" s="67"/>
      <c r="AL38" s="67"/>
      <c r="AM38" s="67"/>
      <c r="AN38" s="67"/>
      <c r="AO38" s="65" t="s">
        <v>17</v>
      </c>
      <c r="AP38" s="220">
        <v>0.7</v>
      </c>
      <c r="AQ38" s="35">
        <f>ROUND(L39*AP38,0)</f>
        <v>405</v>
      </c>
      <c r="AR38" s="31"/>
    </row>
    <row r="39" spans="1:44" ht="14.25" customHeight="1" x14ac:dyDescent="0.15">
      <c r="A39" s="32">
        <v>22</v>
      </c>
      <c r="B39" s="32" t="s">
        <v>1720</v>
      </c>
      <c r="C39" s="34" t="s">
        <v>21894</v>
      </c>
      <c r="D39" s="73"/>
      <c r="E39" s="74"/>
      <c r="F39" s="74"/>
      <c r="G39" s="20"/>
      <c r="J39" s="187"/>
      <c r="K39" s="186"/>
      <c r="L39" s="189">
        <v>578</v>
      </c>
      <c r="M39" s="4" t="s">
        <v>21</v>
      </c>
      <c r="N39" s="191"/>
      <c r="O39" s="191"/>
      <c r="P39" s="4"/>
      <c r="Q39" s="21"/>
      <c r="R39" s="20"/>
      <c r="S39" s="53"/>
      <c r="T39" s="53"/>
      <c r="U39" s="53"/>
      <c r="V39" s="53"/>
      <c r="W39" s="53"/>
      <c r="X39" s="188"/>
      <c r="Y39" s="59"/>
      <c r="Z39" s="1094"/>
      <c r="AA39" s="1095"/>
      <c r="AB39" s="1095"/>
      <c r="AC39" s="1095"/>
      <c r="AD39" s="1095"/>
      <c r="AE39" s="1096"/>
      <c r="AF39" s="67" t="s">
        <v>1233</v>
      </c>
      <c r="AG39" s="67"/>
      <c r="AH39" s="67"/>
      <c r="AI39" s="67"/>
      <c r="AJ39" s="67"/>
      <c r="AK39" s="67"/>
      <c r="AL39" s="67"/>
      <c r="AM39" s="67"/>
      <c r="AN39" s="67"/>
      <c r="AO39" s="65" t="s">
        <v>1678</v>
      </c>
      <c r="AP39" s="164">
        <v>0.5</v>
      </c>
      <c r="AQ39" s="35">
        <f>ROUND(L39*AP39,0)</f>
        <v>289</v>
      </c>
      <c r="AR39" s="31"/>
    </row>
    <row r="40" spans="1:44" ht="14.25" customHeight="1" x14ac:dyDescent="0.15">
      <c r="A40" s="32">
        <v>22</v>
      </c>
      <c r="B40" s="32">
        <v>4547</v>
      </c>
      <c r="C40" s="34" t="s">
        <v>21895</v>
      </c>
      <c r="D40" s="73"/>
      <c r="E40" s="74"/>
      <c r="F40" s="74"/>
      <c r="G40" s="20"/>
      <c r="J40" s="187"/>
      <c r="K40" s="186"/>
      <c r="L40" s="204"/>
      <c r="M40" s="187"/>
      <c r="N40" s="191"/>
      <c r="O40" s="191"/>
      <c r="P40" s="4"/>
      <c r="Q40" s="21"/>
      <c r="R40" s="72" t="s">
        <v>1235</v>
      </c>
      <c r="S40" s="67"/>
      <c r="T40" s="67"/>
      <c r="U40" s="67"/>
      <c r="V40" s="67"/>
      <c r="W40" s="67"/>
      <c r="X40" s="192"/>
      <c r="Y40" s="68"/>
      <c r="Z40" s="67"/>
      <c r="AA40" s="67"/>
      <c r="AB40" s="67"/>
      <c r="AC40" s="67"/>
      <c r="AD40" s="67"/>
      <c r="AE40" s="67"/>
      <c r="AF40" s="67"/>
      <c r="AG40" s="67"/>
      <c r="AH40" s="67"/>
      <c r="AI40" s="67"/>
      <c r="AJ40" s="67"/>
      <c r="AK40" s="67"/>
      <c r="AL40" s="67"/>
      <c r="AM40" s="67"/>
      <c r="AN40" s="67"/>
      <c r="AO40" s="65"/>
      <c r="AP40" s="156"/>
      <c r="AQ40" s="35">
        <f>ROUND(L39*X42,0)</f>
        <v>558</v>
      </c>
      <c r="AR40" s="31"/>
    </row>
    <row r="41" spans="1:44" ht="14.25" customHeight="1" x14ac:dyDescent="0.15">
      <c r="A41" s="32">
        <v>22</v>
      </c>
      <c r="B41" s="32">
        <v>4548</v>
      </c>
      <c r="C41" s="34" t="s">
        <v>21896</v>
      </c>
      <c r="D41" s="73"/>
      <c r="E41" s="74"/>
      <c r="F41" s="74"/>
      <c r="G41" s="20"/>
      <c r="J41" s="187"/>
      <c r="K41" s="186"/>
      <c r="L41" s="204"/>
      <c r="M41" s="187"/>
      <c r="N41" s="191"/>
      <c r="O41" s="191"/>
      <c r="P41" s="4"/>
      <c r="Q41" s="21"/>
      <c r="R41" s="54" t="s">
        <v>1237</v>
      </c>
      <c r="S41" s="53"/>
      <c r="T41" s="53"/>
      <c r="U41" s="53"/>
      <c r="V41" s="53"/>
      <c r="W41" s="53"/>
      <c r="X41" s="188"/>
      <c r="Y41" s="59"/>
      <c r="Z41" s="1091" t="s">
        <v>1229</v>
      </c>
      <c r="AA41" s="1092"/>
      <c r="AB41" s="1092"/>
      <c r="AC41" s="1092"/>
      <c r="AD41" s="1092"/>
      <c r="AE41" s="1093"/>
      <c r="AF41" s="67" t="s">
        <v>1230</v>
      </c>
      <c r="AG41" s="67"/>
      <c r="AH41" s="67"/>
      <c r="AI41" s="67"/>
      <c r="AJ41" s="67"/>
      <c r="AK41" s="67"/>
      <c r="AL41" s="67"/>
      <c r="AM41" s="67"/>
      <c r="AN41" s="67"/>
      <c r="AO41" s="65" t="s">
        <v>17</v>
      </c>
      <c r="AP41" s="220">
        <v>0.7</v>
      </c>
      <c r="AQ41" s="35">
        <f>ROUND(ROUND(L39*X42,0)*AP41,0)</f>
        <v>391</v>
      </c>
      <c r="AR41" s="31"/>
    </row>
    <row r="42" spans="1:44" ht="14.25" customHeight="1" x14ac:dyDescent="0.15">
      <c r="A42" s="32">
        <v>22</v>
      </c>
      <c r="B42" s="32" t="s">
        <v>1724</v>
      </c>
      <c r="C42" s="34" t="s">
        <v>21897</v>
      </c>
      <c r="D42" s="73"/>
      <c r="E42" s="74"/>
      <c r="F42" s="74"/>
      <c r="G42" s="20"/>
      <c r="J42" s="187"/>
      <c r="K42" s="186"/>
      <c r="L42" s="204"/>
      <c r="M42" s="187"/>
      <c r="N42" s="191"/>
      <c r="O42" s="191"/>
      <c r="P42" s="4"/>
      <c r="Q42" s="21"/>
      <c r="R42" s="54"/>
      <c r="S42" s="53"/>
      <c r="T42" s="53"/>
      <c r="U42" s="53"/>
      <c r="V42" s="53"/>
      <c r="W42" s="23" t="s">
        <v>17</v>
      </c>
      <c r="X42" s="195">
        <v>0.96499999999999997</v>
      </c>
      <c r="Y42" s="59"/>
      <c r="Z42" s="1094"/>
      <c r="AA42" s="1095"/>
      <c r="AB42" s="1095"/>
      <c r="AC42" s="1095"/>
      <c r="AD42" s="1095"/>
      <c r="AE42" s="1096"/>
      <c r="AF42" s="67" t="s">
        <v>1233</v>
      </c>
      <c r="AG42" s="67"/>
      <c r="AH42" s="67"/>
      <c r="AI42" s="67"/>
      <c r="AJ42" s="67"/>
      <c r="AK42" s="67"/>
      <c r="AL42" s="67"/>
      <c r="AM42" s="67"/>
      <c r="AN42" s="67"/>
      <c r="AO42" s="65" t="s">
        <v>1678</v>
      </c>
      <c r="AP42" s="164">
        <v>0.5</v>
      </c>
      <c r="AQ42" s="35">
        <f>ROUND(ROUND(L39*X42,0)*AP42,0)</f>
        <v>279</v>
      </c>
      <c r="AR42" s="31"/>
    </row>
    <row r="43" spans="1:44" ht="14.25" customHeight="1" x14ac:dyDescent="0.15">
      <c r="A43" s="32">
        <v>22</v>
      </c>
      <c r="B43" s="32">
        <v>4551</v>
      </c>
      <c r="C43" s="34" t="s">
        <v>21898</v>
      </c>
      <c r="D43" s="73"/>
      <c r="E43" s="74"/>
      <c r="F43" s="74"/>
      <c r="G43" s="1085" t="s">
        <v>1727</v>
      </c>
      <c r="H43" s="1086"/>
      <c r="I43" s="1086"/>
      <c r="J43" s="1087"/>
      <c r="K43" s="47" t="s">
        <v>1674</v>
      </c>
      <c r="L43" s="185"/>
      <c r="M43" s="184"/>
      <c r="N43" s="205"/>
      <c r="O43" s="205"/>
      <c r="P43" s="40"/>
      <c r="Q43" s="41"/>
      <c r="R43" s="47"/>
      <c r="S43" s="65"/>
      <c r="T43" s="65"/>
      <c r="U43" s="65"/>
      <c r="V43" s="65"/>
      <c r="W43" s="65"/>
      <c r="X43" s="102"/>
      <c r="Y43" s="182"/>
      <c r="Z43" s="65"/>
      <c r="AA43" s="65"/>
      <c r="AB43" s="65"/>
      <c r="AC43" s="65"/>
      <c r="AD43" s="65"/>
      <c r="AE43" s="65"/>
      <c r="AF43" s="65"/>
      <c r="AG43" s="65"/>
      <c r="AH43" s="65"/>
      <c r="AI43" s="65"/>
      <c r="AJ43" s="65"/>
      <c r="AK43" s="65"/>
      <c r="AL43" s="65"/>
      <c r="AM43" s="65"/>
      <c r="AN43" s="65"/>
      <c r="AO43" s="184"/>
      <c r="AP43" s="185"/>
      <c r="AQ43" s="35">
        <f>ROUND(L45,0)</f>
        <v>557</v>
      </c>
      <c r="AR43" s="31"/>
    </row>
    <row r="44" spans="1:44" ht="14.25" customHeight="1" x14ac:dyDescent="0.15">
      <c r="A44" s="32">
        <v>22</v>
      </c>
      <c r="B44" s="32">
        <v>4552</v>
      </c>
      <c r="C44" s="34" t="s">
        <v>21899</v>
      </c>
      <c r="D44" s="73"/>
      <c r="E44" s="74"/>
      <c r="F44" s="74"/>
      <c r="G44" s="1088"/>
      <c r="H44" s="1089"/>
      <c r="I44" s="1089"/>
      <c r="J44" s="1090"/>
      <c r="K44" s="186"/>
      <c r="L44" s="204"/>
      <c r="M44" s="187"/>
      <c r="N44" s="187"/>
      <c r="O44" s="187"/>
      <c r="P44" s="187"/>
      <c r="Q44" s="21"/>
      <c r="R44" s="20"/>
      <c r="S44" s="53"/>
      <c r="T44" s="53"/>
      <c r="U44" s="53"/>
      <c r="V44" s="53"/>
      <c r="W44" s="53"/>
      <c r="X44" s="188"/>
      <c r="Y44" s="59"/>
      <c r="Z44" s="1091" t="s">
        <v>1229</v>
      </c>
      <c r="AA44" s="1092"/>
      <c r="AB44" s="1092"/>
      <c r="AC44" s="1092"/>
      <c r="AD44" s="1092"/>
      <c r="AE44" s="1093"/>
      <c r="AF44" s="67" t="s">
        <v>1230</v>
      </c>
      <c r="AG44" s="67"/>
      <c r="AH44" s="67"/>
      <c r="AI44" s="67"/>
      <c r="AJ44" s="67"/>
      <c r="AK44" s="67"/>
      <c r="AL44" s="67"/>
      <c r="AM44" s="67"/>
      <c r="AN44" s="67"/>
      <c r="AO44" s="65" t="s">
        <v>17</v>
      </c>
      <c r="AP44" s="220">
        <v>0.7</v>
      </c>
      <c r="AQ44" s="35">
        <f>ROUND(L45*AP44,0)</f>
        <v>390</v>
      </c>
      <c r="AR44" s="31"/>
    </row>
    <row r="45" spans="1:44" ht="14.25" customHeight="1" x14ac:dyDescent="0.15">
      <c r="A45" s="32">
        <v>22</v>
      </c>
      <c r="B45" s="32" t="s">
        <v>1729</v>
      </c>
      <c r="C45" s="34" t="s">
        <v>21900</v>
      </c>
      <c r="D45" s="73"/>
      <c r="E45" s="74"/>
      <c r="F45" s="74"/>
      <c r="G45" s="1088"/>
      <c r="H45" s="1089"/>
      <c r="I45" s="1089"/>
      <c r="J45" s="1090"/>
      <c r="K45" s="186"/>
      <c r="L45" s="189">
        <v>557</v>
      </c>
      <c r="M45" s="4" t="s">
        <v>21</v>
      </c>
      <c r="N45" s="191"/>
      <c r="O45" s="191"/>
      <c r="P45" s="4"/>
      <c r="Q45" s="21"/>
      <c r="R45" s="20"/>
      <c r="S45" s="53"/>
      <c r="T45" s="53"/>
      <c r="U45" s="53"/>
      <c r="V45" s="53"/>
      <c r="W45" s="53"/>
      <c r="X45" s="188"/>
      <c r="Y45" s="59"/>
      <c r="Z45" s="1094"/>
      <c r="AA45" s="1095"/>
      <c r="AB45" s="1095"/>
      <c r="AC45" s="1095"/>
      <c r="AD45" s="1095"/>
      <c r="AE45" s="1096"/>
      <c r="AF45" s="67" t="s">
        <v>1233</v>
      </c>
      <c r="AG45" s="67"/>
      <c r="AH45" s="67"/>
      <c r="AI45" s="67"/>
      <c r="AJ45" s="67"/>
      <c r="AK45" s="67"/>
      <c r="AL45" s="67"/>
      <c r="AM45" s="67"/>
      <c r="AN45" s="67"/>
      <c r="AO45" s="65" t="s">
        <v>1678</v>
      </c>
      <c r="AP45" s="164">
        <v>0.5</v>
      </c>
      <c r="AQ45" s="35">
        <f>ROUND(L45*AP45,0)</f>
        <v>279</v>
      </c>
      <c r="AR45" s="31"/>
    </row>
    <row r="46" spans="1:44" ht="14.25" customHeight="1" x14ac:dyDescent="0.15">
      <c r="A46" s="32">
        <v>22</v>
      </c>
      <c r="B46" s="32">
        <v>4553</v>
      </c>
      <c r="C46" s="34" t="s">
        <v>21901</v>
      </c>
      <c r="D46" s="73"/>
      <c r="E46" s="74"/>
      <c r="F46" s="74"/>
      <c r="G46" s="73"/>
      <c r="H46" s="74"/>
      <c r="I46" s="74"/>
      <c r="J46" s="75"/>
      <c r="K46" s="20"/>
      <c r="L46" s="58"/>
      <c r="N46" s="203"/>
      <c r="O46" s="203"/>
      <c r="P46" s="187"/>
      <c r="Q46" s="21"/>
      <c r="R46" s="72" t="s">
        <v>1235</v>
      </c>
      <c r="S46" s="67"/>
      <c r="T46" s="67"/>
      <c r="U46" s="67"/>
      <c r="V46" s="67"/>
      <c r="W46" s="67"/>
      <c r="X46" s="192"/>
      <c r="Y46" s="68"/>
      <c r="Z46" s="67"/>
      <c r="AA46" s="67"/>
      <c r="AB46" s="67"/>
      <c r="AC46" s="67"/>
      <c r="AD46" s="67"/>
      <c r="AE46" s="67"/>
      <c r="AF46" s="67"/>
      <c r="AG46" s="67"/>
      <c r="AH46" s="67"/>
      <c r="AI46" s="67"/>
      <c r="AJ46" s="67"/>
      <c r="AK46" s="67"/>
      <c r="AL46" s="67"/>
      <c r="AM46" s="67"/>
      <c r="AN46" s="67"/>
      <c r="AO46" s="65"/>
      <c r="AP46" s="156"/>
      <c r="AQ46" s="35">
        <f>ROUND(L45*X48,0)</f>
        <v>538</v>
      </c>
      <c r="AR46" s="31"/>
    </row>
    <row r="47" spans="1:44" ht="14.25" customHeight="1" x14ac:dyDescent="0.15">
      <c r="A47" s="32">
        <v>22</v>
      </c>
      <c r="B47" s="32">
        <v>4554</v>
      </c>
      <c r="C47" s="34" t="s">
        <v>21902</v>
      </c>
      <c r="D47" s="73"/>
      <c r="E47" s="74"/>
      <c r="F47" s="74"/>
      <c r="G47" s="20"/>
      <c r="K47" s="186"/>
      <c r="L47" s="204"/>
      <c r="M47" s="187"/>
      <c r="N47" s="203"/>
      <c r="O47" s="203"/>
      <c r="P47" s="187"/>
      <c r="Q47" s="21"/>
      <c r="R47" s="54" t="s">
        <v>1237</v>
      </c>
      <c r="S47" s="53"/>
      <c r="T47" s="53"/>
      <c r="U47" s="53"/>
      <c r="V47" s="53"/>
      <c r="W47" s="53"/>
      <c r="X47" s="188"/>
      <c r="Y47" s="59"/>
      <c r="Z47" s="1091" t="s">
        <v>1229</v>
      </c>
      <c r="AA47" s="1092"/>
      <c r="AB47" s="1092"/>
      <c r="AC47" s="1092"/>
      <c r="AD47" s="1092"/>
      <c r="AE47" s="1093"/>
      <c r="AF47" s="67" t="s">
        <v>1230</v>
      </c>
      <c r="AG47" s="67"/>
      <c r="AH47" s="67"/>
      <c r="AI47" s="67"/>
      <c r="AJ47" s="67"/>
      <c r="AK47" s="67"/>
      <c r="AL47" s="67"/>
      <c r="AM47" s="67"/>
      <c r="AN47" s="67"/>
      <c r="AO47" s="65" t="s">
        <v>17</v>
      </c>
      <c r="AP47" s="220">
        <v>0.7</v>
      </c>
      <c r="AQ47" s="35">
        <f>ROUND(ROUND(L45*X48,0)*AP47,0)</f>
        <v>377</v>
      </c>
      <c r="AR47" s="31"/>
    </row>
    <row r="48" spans="1:44" ht="14.25" customHeight="1" x14ac:dyDescent="0.15">
      <c r="A48" s="32">
        <v>22</v>
      </c>
      <c r="B48" s="32" t="s">
        <v>1733</v>
      </c>
      <c r="C48" s="34" t="s">
        <v>21903</v>
      </c>
      <c r="D48" s="73"/>
      <c r="E48" s="74"/>
      <c r="F48" s="74"/>
      <c r="G48" s="20"/>
      <c r="K48" s="186"/>
      <c r="L48" s="204"/>
      <c r="M48" s="187"/>
      <c r="N48" s="203"/>
      <c r="O48" s="203"/>
      <c r="P48" s="187"/>
      <c r="Q48" s="21"/>
      <c r="R48" s="54"/>
      <c r="S48" s="53"/>
      <c r="T48" s="53"/>
      <c r="U48" s="53"/>
      <c r="V48" s="53"/>
      <c r="W48" s="23" t="s">
        <v>17</v>
      </c>
      <c r="X48" s="195">
        <v>0.96499999999999997</v>
      </c>
      <c r="Y48" s="59"/>
      <c r="Z48" s="1094"/>
      <c r="AA48" s="1095"/>
      <c r="AB48" s="1095"/>
      <c r="AC48" s="1095"/>
      <c r="AD48" s="1095"/>
      <c r="AE48" s="1096"/>
      <c r="AF48" s="67" t="s">
        <v>1233</v>
      </c>
      <c r="AG48" s="67"/>
      <c r="AH48" s="67"/>
      <c r="AI48" s="67"/>
      <c r="AJ48" s="67"/>
      <c r="AK48" s="67"/>
      <c r="AL48" s="67"/>
      <c r="AM48" s="67"/>
      <c r="AN48" s="67"/>
      <c r="AO48" s="65" t="s">
        <v>1678</v>
      </c>
      <c r="AP48" s="164">
        <v>0.5</v>
      </c>
      <c r="AQ48" s="35">
        <f>ROUND(ROUND(L45*X48,0)*AP48,0)</f>
        <v>269</v>
      </c>
      <c r="AR48" s="31"/>
    </row>
    <row r="49" spans="1:44" ht="14.25" customHeight="1" x14ac:dyDescent="0.15">
      <c r="A49" s="32">
        <v>22</v>
      </c>
      <c r="B49" s="32">
        <v>4555</v>
      </c>
      <c r="C49" s="34" t="s">
        <v>21904</v>
      </c>
      <c r="D49" s="73"/>
      <c r="E49" s="74"/>
      <c r="F49" s="74"/>
      <c r="G49" s="20"/>
      <c r="J49" s="187"/>
      <c r="K49" s="47" t="s">
        <v>1684</v>
      </c>
      <c r="L49" s="185"/>
      <c r="M49" s="184"/>
      <c r="N49" s="205"/>
      <c r="O49" s="205"/>
      <c r="P49" s="40"/>
      <c r="Q49" s="41"/>
      <c r="R49" s="47"/>
      <c r="S49" s="65"/>
      <c r="T49" s="65"/>
      <c r="U49" s="65"/>
      <c r="V49" s="65"/>
      <c r="W49" s="65"/>
      <c r="X49" s="102"/>
      <c r="Y49" s="182"/>
      <c r="Z49" s="65"/>
      <c r="AA49" s="65"/>
      <c r="AB49" s="65"/>
      <c r="AC49" s="65"/>
      <c r="AD49" s="65"/>
      <c r="AE49" s="65"/>
      <c r="AF49" s="65"/>
      <c r="AG49" s="65"/>
      <c r="AH49" s="65"/>
      <c r="AI49" s="65"/>
      <c r="AJ49" s="65"/>
      <c r="AK49" s="65"/>
      <c r="AL49" s="65"/>
      <c r="AM49" s="65"/>
      <c r="AN49" s="65"/>
      <c r="AO49" s="184"/>
      <c r="AP49" s="185"/>
      <c r="AQ49" s="35">
        <f>ROUND(L51,0)</f>
        <v>557</v>
      </c>
      <c r="AR49" s="31"/>
    </row>
    <row r="50" spans="1:44" ht="14.25" customHeight="1" x14ac:dyDescent="0.15">
      <c r="A50" s="32">
        <v>22</v>
      </c>
      <c r="B50" s="32">
        <v>4556</v>
      </c>
      <c r="C50" s="34" t="s">
        <v>21905</v>
      </c>
      <c r="D50" s="73"/>
      <c r="E50" s="74"/>
      <c r="F50" s="74"/>
      <c r="G50" s="20"/>
      <c r="J50" s="187"/>
      <c r="K50" s="186"/>
      <c r="L50" s="204"/>
      <c r="M50" s="187"/>
      <c r="N50" s="187"/>
      <c r="O50" s="187"/>
      <c r="P50" s="187"/>
      <c r="Q50" s="21"/>
      <c r="R50" s="20"/>
      <c r="S50" s="53"/>
      <c r="T50" s="53"/>
      <c r="U50" s="53"/>
      <c r="V50" s="53"/>
      <c r="W50" s="53"/>
      <c r="X50" s="188"/>
      <c r="Y50" s="59"/>
      <c r="Z50" s="1091" t="s">
        <v>1229</v>
      </c>
      <c r="AA50" s="1092"/>
      <c r="AB50" s="1092"/>
      <c r="AC50" s="1092"/>
      <c r="AD50" s="1092"/>
      <c r="AE50" s="1093"/>
      <c r="AF50" s="67" t="s">
        <v>1230</v>
      </c>
      <c r="AG50" s="67"/>
      <c r="AH50" s="67"/>
      <c r="AI50" s="67"/>
      <c r="AJ50" s="67"/>
      <c r="AK50" s="67"/>
      <c r="AL50" s="67"/>
      <c r="AM50" s="67"/>
      <c r="AN50" s="67"/>
      <c r="AO50" s="65" t="s">
        <v>17</v>
      </c>
      <c r="AP50" s="220">
        <v>0.7</v>
      </c>
      <c r="AQ50" s="35">
        <f>ROUND(L51*AP50,0)</f>
        <v>390</v>
      </c>
      <c r="AR50" s="31"/>
    </row>
    <row r="51" spans="1:44" ht="14.25" customHeight="1" x14ac:dyDescent="0.15">
      <c r="A51" s="32">
        <v>22</v>
      </c>
      <c r="B51" s="32" t="s">
        <v>1737</v>
      </c>
      <c r="C51" s="34" t="s">
        <v>21906</v>
      </c>
      <c r="D51" s="73"/>
      <c r="E51" s="74"/>
      <c r="F51" s="74"/>
      <c r="G51" s="20"/>
      <c r="J51" s="187"/>
      <c r="K51" s="186"/>
      <c r="L51" s="189">
        <v>557</v>
      </c>
      <c r="M51" s="4" t="s">
        <v>21</v>
      </c>
      <c r="N51" s="191"/>
      <c r="O51" s="191"/>
      <c r="P51" s="4"/>
      <c r="Q51" s="21"/>
      <c r="R51" s="20"/>
      <c r="S51" s="53"/>
      <c r="T51" s="53"/>
      <c r="U51" s="53"/>
      <c r="V51" s="53"/>
      <c r="W51" s="53"/>
      <c r="X51" s="188"/>
      <c r="Y51" s="59"/>
      <c r="Z51" s="1094"/>
      <c r="AA51" s="1095"/>
      <c r="AB51" s="1095"/>
      <c r="AC51" s="1095"/>
      <c r="AD51" s="1095"/>
      <c r="AE51" s="1096"/>
      <c r="AF51" s="67" t="s">
        <v>1233</v>
      </c>
      <c r="AG51" s="67"/>
      <c r="AH51" s="67"/>
      <c r="AI51" s="67"/>
      <c r="AJ51" s="67"/>
      <c r="AK51" s="67"/>
      <c r="AL51" s="67"/>
      <c r="AM51" s="67"/>
      <c r="AN51" s="67"/>
      <c r="AO51" s="65" t="s">
        <v>1678</v>
      </c>
      <c r="AP51" s="164">
        <v>0.5</v>
      </c>
      <c r="AQ51" s="35">
        <f>ROUND(L51*AP51,0)</f>
        <v>279</v>
      </c>
      <c r="AR51" s="31"/>
    </row>
    <row r="52" spans="1:44" ht="14.25" customHeight="1" x14ac:dyDescent="0.15">
      <c r="A52" s="32">
        <v>22</v>
      </c>
      <c r="B52" s="32">
        <v>4557</v>
      </c>
      <c r="C52" s="34" t="s">
        <v>21907</v>
      </c>
      <c r="D52" s="73"/>
      <c r="E52" s="74"/>
      <c r="F52" s="74"/>
      <c r="G52" s="20"/>
      <c r="J52" s="187"/>
      <c r="K52" s="186"/>
      <c r="L52" s="204"/>
      <c r="M52" s="187"/>
      <c r="N52" s="191"/>
      <c r="O52" s="191"/>
      <c r="P52" s="4"/>
      <c r="Q52" s="21"/>
      <c r="R52" s="72" t="s">
        <v>1235</v>
      </c>
      <c r="S52" s="67"/>
      <c r="T52" s="67"/>
      <c r="U52" s="67"/>
      <c r="V52" s="67"/>
      <c r="W52" s="67"/>
      <c r="X52" s="192"/>
      <c r="Y52" s="68"/>
      <c r="Z52" s="67"/>
      <c r="AA52" s="67"/>
      <c r="AB52" s="67"/>
      <c r="AC52" s="67"/>
      <c r="AD52" s="67"/>
      <c r="AE52" s="67"/>
      <c r="AF52" s="67"/>
      <c r="AG52" s="67"/>
      <c r="AH52" s="67"/>
      <c r="AI52" s="67"/>
      <c r="AJ52" s="67"/>
      <c r="AK52" s="67"/>
      <c r="AL52" s="67"/>
      <c r="AM52" s="67"/>
      <c r="AN52" s="67"/>
      <c r="AO52" s="65"/>
      <c r="AP52" s="156"/>
      <c r="AQ52" s="35">
        <f>ROUND(L51*X54,0)</f>
        <v>538</v>
      </c>
      <c r="AR52" s="31"/>
    </row>
    <row r="53" spans="1:44" ht="14.25" customHeight="1" x14ac:dyDescent="0.15">
      <c r="A53" s="32">
        <v>22</v>
      </c>
      <c r="B53" s="32">
        <v>4558</v>
      </c>
      <c r="C53" s="34" t="s">
        <v>21908</v>
      </c>
      <c r="D53" s="73"/>
      <c r="E53" s="74"/>
      <c r="F53" s="74"/>
      <c r="G53" s="20"/>
      <c r="J53" s="187"/>
      <c r="K53" s="186"/>
      <c r="L53" s="204"/>
      <c r="M53" s="187"/>
      <c r="N53" s="191"/>
      <c r="O53" s="191"/>
      <c r="P53" s="4"/>
      <c r="Q53" s="21"/>
      <c r="R53" s="54" t="s">
        <v>1237</v>
      </c>
      <c r="S53" s="53"/>
      <c r="T53" s="53"/>
      <c r="U53" s="53"/>
      <c r="V53" s="53"/>
      <c r="W53" s="53"/>
      <c r="X53" s="188"/>
      <c r="Y53" s="59"/>
      <c r="Z53" s="1091" t="s">
        <v>1229</v>
      </c>
      <c r="AA53" s="1092"/>
      <c r="AB53" s="1092"/>
      <c r="AC53" s="1092"/>
      <c r="AD53" s="1092"/>
      <c r="AE53" s="1093"/>
      <c r="AF53" s="67" t="s">
        <v>1230</v>
      </c>
      <c r="AG53" s="67"/>
      <c r="AH53" s="67"/>
      <c r="AI53" s="67"/>
      <c r="AJ53" s="67"/>
      <c r="AK53" s="67"/>
      <c r="AL53" s="67"/>
      <c r="AM53" s="67"/>
      <c r="AN53" s="67"/>
      <c r="AO53" s="65" t="s">
        <v>17</v>
      </c>
      <c r="AP53" s="220">
        <v>0.7</v>
      </c>
      <c r="AQ53" s="35">
        <f>ROUND(ROUND(L51*X54,0)*AP53,0)</f>
        <v>377</v>
      </c>
      <c r="AR53" s="31"/>
    </row>
    <row r="54" spans="1:44" ht="14.25" customHeight="1" x14ac:dyDescent="0.15">
      <c r="A54" s="32">
        <v>22</v>
      </c>
      <c r="B54" s="32" t="s">
        <v>1741</v>
      </c>
      <c r="C54" s="34" t="s">
        <v>21909</v>
      </c>
      <c r="D54" s="73"/>
      <c r="E54" s="74"/>
      <c r="F54" s="74"/>
      <c r="G54" s="20"/>
      <c r="J54" s="187"/>
      <c r="K54" s="186"/>
      <c r="L54" s="204"/>
      <c r="M54" s="187"/>
      <c r="N54" s="191"/>
      <c r="O54" s="191"/>
      <c r="P54" s="4"/>
      <c r="Q54" s="21"/>
      <c r="R54" s="54"/>
      <c r="S54" s="53"/>
      <c r="T54" s="53"/>
      <c r="U54" s="53"/>
      <c r="V54" s="53"/>
      <c r="W54" s="23" t="s">
        <v>17</v>
      </c>
      <c r="X54" s="195">
        <v>0.96499999999999997</v>
      </c>
      <c r="Y54" s="59"/>
      <c r="Z54" s="1094"/>
      <c r="AA54" s="1095"/>
      <c r="AB54" s="1095"/>
      <c r="AC54" s="1095"/>
      <c r="AD54" s="1095"/>
      <c r="AE54" s="1096"/>
      <c r="AF54" s="67" t="s">
        <v>1233</v>
      </c>
      <c r="AG54" s="67"/>
      <c r="AH54" s="67"/>
      <c r="AI54" s="67"/>
      <c r="AJ54" s="67"/>
      <c r="AK54" s="67"/>
      <c r="AL54" s="67"/>
      <c r="AM54" s="67"/>
      <c r="AN54" s="67"/>
      <c r="AO54" s="65" t="s">
        <v>1678</v>
      </c>
      <c r="AP54" s="164">
        <v>0.5</v>
      </c>
      <c r="AQ54" s="35">
        <f>ROUND(ROUND(L51*X54,0)*AP54,0)</f>
        <v>269</v>
      </c>
      <c r="AR54" s="31"/>
    </row>
    <row r="55" spans="1:44" ht="14.25" customHeight="1" x14ac:dyDescent="0.15">
      <c r="A55" s="32">
        <v>22</v>
      </c>
      <c r="B55" s="32">
        <v>4561</v>
      </c>
      <c r="C55" s="34" t="s">
        <v>21910</v>
      </c>
      <c r="D55" s="73"/>
      <c r="E55" s="74"/>
      <c r="F55" s="74"/>
      <c r="G55" s="1085" t="s">
        <v>1744</v>
      </c>
      <c r="H55" s="1086"/>
      <c r="I55" s="1086"/>
      <c r="J55" s="1087"/>
      <c r="K55" s="47" t="s">
        <v>1674</v>
      </c>
      <c r="L55" s="185"/>
      <c r="M55" s="184"/>
      <c r="N55" s="205"/>
      <c r="O55" s="205"/>
      <c r="P55" s="40"/>
      <c r="Q55" s="41"/>
      <c r="R55" s="47"/>
      <c r="S55" s="65"/>
      <c r="T55" s="65"/>
      <c r="U55" s="65"/>
      <c r="V55" s="65"/>
      <c r="W55" s="65"/>
      <c r="X55" s="102"/>
      <c r="Y55" s="182"/>
      <c r="Z55" s="65"/>
      <c r="AA55" s="65"/>
      <c r="AB55" s="65"/>
      <c r="AC55" s="65"/>
      <c r="AD55" s="65"/>
      <c r="AE55" s="65"/>
      <c r="AF55" s="65"/>
      <c r="AG55" s="65"/>
      <c r="AH55" s="65"/>
      <c r="AI55" s="65"/>
      <c r="AJ55" s="65"/>
      <c r="AK55" s="65"/>
      <c r="AL55" s="65"/>
      <c r="AM55" s="65"/>
      <c r="AN55" s="65"/>
      <c r="AO55" s="184"/>
      <c r="AP55" s="185"/>
      <c r="AQ55" s="35">
        <f>ROUND(L57,0)</f>
        <v>538</v>
      </c>
      <c r="AR55" s="31"/>
    </row>
    <row r="56" spans="1:44" ht="14.25" customHeight="1" x14ac:dyDescent="0.15">
      <c r="A56" s="32">
        <v>22</v>
      </c>
      <c r="B56" s="32">
        <v>4562</v>
      </c>
      <c r="C56" s="34" t="s">
        <v>21911</v>
      </c>
      <c r="D56" s="73"/>
      <c r="E56" s="74"/>
      <c r="F56" s="74"/>
      <c r="G56" s="1088"/>
      <c r="H56" s="1089"/>
      <c r="I56" s="1089"/>
      <c r="J56" s="1090"/>
      <c r="K56" s="186"/>
      <c r="L56" s="204"/>
      <c r="M56" s="187"/>
      <c r="N56" s="187"/>
      <c r="O56" s="187"/>
      <c r="P56" s="187"/>
      <c r="Q56" s="21"/>
      <c r="R56" s="20"/>
      <c r="S56" s="53"/>
      <c r="T56" s="53"/>
      <c r="U56" s="53"/>
      <c r="V56" s="53"/>
      <c r="W56" s="53"/>
      <c r="X56" s="188"/>
      <c r="Y56" s="59"/>
      <c r="Z56" s="1091" t="s">
        <v>1229</v>
      </c>
      <c r="AA56" s="1092"/>
      <c r="AB56" s="1092"/>
      <c r="AC56" s="1092"/>
      <c r="AD56" s="1092"/>
      <c r="AE56" s="1093"/>
      <c r="AF56" s="67" t="s">
        <v>1230</v>
      </c>
      <c r="AG56" s="67"/>
      <c r="AH56" s="67"/>
      <c r="AI56" s="67"/>
      <c r="AJ56" s="67"/>
      <c r="AK56" s="67"/>
      <c r="AL56" s="67"/>
      <c r="AM56" s="67"/>
      <c r="AN56" s="67"/>
      <c r="AO56" s="65" t="s">
        <v>17</v>
      </c>
      <c r="AP56" s="220">
        <v>0.7</v>
      </c>
      <c r="AQ56" s="35">
        <f>ROUND(L57*AP56,0)</f>
        <v>377</v>
      </c>
      <c r="AR56" s="31"/>
    </row>
    <row r="57" spans="1:44" ht="14.25" customHeight="1" x14ac:dyDescent="0.15">
      <c r="A57" s="32">
        <v>22</v>
      </c>
      <c r="B57" s="32" t="s">
        <v>1746</v>
      </c>
      <c r="C57" s="34" t="s">
        <v>21912</v>
      </c>
      <c r="D57" s="73"/>
      <c r="E57" s="74"/>
      <c r="F57" s="74"/>
      <c r="G57" s="1088"/>
      <c r="H57" s="1089"/>
      <c r="I57" s="1089"/>
      <c r="J57" s="1090"/>
      <c r="K57" s="186"/>
      <c r="L57" s="189">
        <v>538</v>
      </c>
      <c r="M57" s="4" t="s">
        <v>21</v>
      </c>
      <c r="N57" s="191"/>
      <c r="O57" s="191"/>
      <c r="P57" s="4"/>
      <c r="Q57" s="21"/>
      <c r="R57" s="20"/>
      <c r="S57" s="53"/>
      <c r="T57" s="53"/>
      <c r="U57" s="53"/>
      <c r="V57" s="53"/>
      <c r="W57" s="53"/>
      <c r="X57" s="188"/>
      <c r="Y57" s="59"/>
      <c r="Z57" s="1094"/>
      <c r="AA57" s="1095"/>
      <c r="AB57" s="1095"/>
      <c r="AC57" s="1095"/>
      <c r="AD57" s="1095"/>
      <c r="AE57" s="1096"/>
      <c r="AF57" s="67" t="s">
        <v>1233</v>
      </c>
      <c r="AG57" s="67"/>
      <c r="AH57" s="67"/>
      <c r="AI57" s="67"/>
      <c r="AJ57" s="67"/>
      <c r="AK57" s="67"/>
      <c r="AL57" s="67"/>
      <c r="AM57" s="67"/>
      <c r="AN57" s="67"/>
      <c r="AO57" s="65" t="s">
        <v>1678</v>
      </c>
      <c r="AP57" s="164">
        <v>0.5</v>
      </c>
      <c r="AQ57" s="35">
        <f>ROUND(L57*AP57,0)</f>
        <v>269</v>
      </c>
      <c r="AR57" s="31"/>
    </row>
    <row r="58" spans="1:44" ht="14.25" customHeight="1" x14ac:dyDescent="0.15">
      <c r="A58" s="32">
        <v>22</v>
      </c>
      <c r="B58" s="32">
        <v>4563</v>
      </c>
      <c r="C58" s="34" t="s">
        <v>21913</v>
      </c>
      <c r="D58" s="73"/>
      <c r="E58" s="74"/>
      <c r="F58" s="74"/>
      <c r="G58" s="73"/>
      <c r="H58" s="74"/>
      <c r="I58" s="74"/>
      <c r="J58" s="75"/>
      <c r="K58" s="20"/>
      <c r="L58" s="58"/>
      <c r="N58" s="203"/>
      <c r="O58" s="203"/>
      <c r="P58" s="187"/>
      <c r="Q58" s="21"/>
      <c r="R58" s="72" t="s">
        <v>1235</v>
      </c>
      <c r="S58" s="67"/>
      <c r="T58" s="67"/>
      <c r="U58" s="67"/>
      <c r="V58" s="67"/>
      <c r="W58" s="67"/>
      <c r="X58" s="192"/>
      <c r="Y58" s="68"/>
      <c r="Z58" s="67"/>
      <c r="AA58" s="67"/>
      <c r="AB58" s="67"/>
      <c r="AC58" s="67"/>
      <c r="AD58" s="67"/>
      <c r="AE58" s="67"/>
      <c r="AF58" s="67"/>
      <c r="AG58" s="67"/>
      <c r="AH58" s="67"/>
      <c r="AI58" s="67"/>
      <c r="AJ58" s="67"/>
      <c r="AK58" s="67"/>
      <c r="AL58" s="67"/>
      <c r="AM58" s="67"/>
      <c r="AN58" s="67"/>
      <c r="AO58" s="65"/>
      <c r="AP58" s="156"/>
      <c r="AQ58" s="35">
        <f>ROUND(L57*X60,0)</f>
        <v>519</v>
      </c>
      <c r="AR58" s="31"/>
    </row>
    <row r="59" spans="1:44" ht="14.25" customHeight="1" x14ac:dyDescent="0.15">
      <c r="A59" s="32">
        <v>22</v>
      </c>
      <c r="B59" s="32">
        <v>4564</v>
      </c>
      <c r="C59" s="34" t="s">
        <v>21914</v>
      </c>
      <c r="D59" s="73"/>
      <c r="E59" s="74"/>
      <c r="F59" s="74"/>
      <c r="G59" s="20"/>
      <c r="K59" s="186"/>
      <c r="L59" s="204"/>
      <c r="M59" s="187"/>
      <c r="N59" s="203"/>
      <c r="O59" s="203"/>
      <c r="P59" s="187"/>
      <c r="Q59" s="21"/>
      <c r="R59" s="54" t="s">
        <v>1237</v>
      </c>
      <c r="S59" s="53"/>
      <c r="T59" s="53"/>
      <c r="U59" s="53"/>
      <c r="V59" s="53"/>
      <c r="W59" s="53"/>
      <c r="X59" s="188"/>
      <c r="Y59" s="59"/>
      <c r="Z59" s="1091" t="s">
        <v>1229</v>
      </c>
      <c r="AA59" s="1092"/>
      <c r="AB59" s="1092"/>
      <c r="AC59" s="1092"/>
      <c r="AD59" s="1092"/>
      <c r="AE59" s="1093"/>
      <c r="AF59" s="67" t="s">
        <v>1230</v>
      </c>
      <c r="AG59" s="67"/>
      <c r="AH59" s="67"/>
      <c r="AI59" s="67"/>
      <c r="AJ59" s="67"/>
      <c r="AK59" s="67"/>
      <c r="AL59" s="67"/>
      <c r="AM59" s="67"/>
      <c r="AN59" s="67"/>
      <c r="AO59" s="65" t="s">
        <v>17</v>
      </c>
      <c r="AP59" s="220">
        <v>0.7</v>
      </c>
      <c r="AQ59" s="35">
        <f>ROUND(ROUND(L57*X60,0)*AP59,0)</f>
        <v>363</v>
      </c>
      <c r="AR59" s="31"/>
    </row>
    <row r="60" spans="1:44" ht="14.25" customHeight="1" x14ac:dyDescent="0.15">
      <c r="A60" s="32">
        <v>22</v>
      </c>
      <c r="B60" s="32" t="s">
        <v>1750</v>
      </c>
      <c r="C60" s="34" t="s">
        <v>21915</v>
      </c>
      <c r="D60" s="73"/>
      <c r="E60" s="74"/>
      <c r="F60" s="74"/>
      <c r="G60" s="20"/>
      <c r="K60" s="186"/>
      <c r="L60" s="204"/>
      <c r="M60" s="187"/>
      <c r="N60" s="203"/>
      <c r="O60" s="203"/>
      <c r="P60" s="187"/>
      <c r="Q60" s="21"/>
      <c r="R60" s="54"/>
      <c r="S60" s="53"/>
      <c r="T60" s="53"/>
      <c r="U60" s="53"/>
      <c r="V60" s="53"/>
      <c r="W60" s="23" t="s">
        <v>17</v>
      </c>
      <c r="X60" s="195">
        <v>0.96499999999999997</v>
      </c>
      <c r="Y60" s="59"/>
      <c r="Z60" s="1094"/>
      <c r="AA60" s="1095"/>
      <c r="AB60" s="1095"/>
      <c r="AC60" s="1095"/>
      <c r="AD60" s="1095"/>
      <c r="AE60" s="1096"/>
      <c r="AF60" s="67" t="s">
        <v>1233</v>
      </c>
      <c r="AG60" s="67"/>
      <c r="AH60" s="67"/>
      <c r="AI60" s="67"/>
      <c r="AJ60" s="67"/>
      <c r="AK60" s="67"/>
      <c r="AL60" s="67"/>
      <c r="AM60" s="67"/>
      <c r="AN60" s="67"/>
      <c r="AO60" s="65" t="s">
        <v>1678</v>
      </c>
      <c r="AP60" s="164">
        <v>0.5</v>
      </c>
      <c r="AQ60" s="35">
        <f>ROUND(ROUND(L57*X60,0)*AP60,0)</f>
        <v>260</v>
      </c>
      <c r="AR60" s="31"/>
    </row>
    <row r="61" spans="1:44" ht="14.25" customHeight="1" x14ac:dyDescent="0.15">
      <c r="A61" s="32">
        <v>22</v>
      </c>
      <c r="B61" s="32">
        <v>4565</v>
      </c>
      <c r="C61" s="34" t="s">
        <v>21916</v>
      </c>
      <c r="D61" s="73"/>
      <c r="E61" s="74"/>
      <c r="F61" s="74"/>
      <c r="G61" s="20"/>
      <c r="J61" s="187"/>
      <c r="K61" s="47" t="s">
        <v>1684</v>
      </c>
      <c r="L61" s="185"/>
      <c r="M61" s="184"/>
      <c r="N61" s="205"/>
      <c r="O61" s="205"/>
      <c r="P61" s="40"/>
      <c r="Q61" s="41"/>
      <c r="R61" s="47"/>
      <c r="S61" s="65"/>
      <c r="T61" s="65"/>
      <c r="U61" s="65"/>
      <c r="V61" s="65"/>
      <c r="W61" s="65"/>
      <c r="X61" s="102"/>
      <c r="Y61" s="182"/>
      <c r="Z61" s="65"/>
      <c r="AA61" s="65"/>
      <c r="AB61" s="65"/>
      <c r="AC61" s="65"/>
      <c r="AD61" s="65"/>
      <c r="AE61" s="65"/>
      <c r="AF61" s="65"/>
      <c r="AG61" s="65"/>
      <c r="AH61" s="65"/>
      <c r="AI61" s="65"/>
      <c r="AJ61" s="65"/>
      <c r="AK61" s="65"/>
      <c r="AL61" s="65"/>
      <c r="AM61" s="65"/>
      <c r="AN61" s="65"/>
      <c r="AO61" s="184"/>
      <c r="AP61" s="185"/>
      <c r="AQ61" s="35">
        <f>ROUND(L63,0)</f>
        <v>538</v>
      </c>
      <c r="AR61" s="31"/>
    </row>
    <row r="62" spans="1:44" ht="14.25" customHeight="1" x14ac:dyDescent="0.15">
      <c r="A62" s="32">
        <v>22</v>
      </c>
      <c r="B62" s="32">
        <v>4566</v>
      </c>
      <c r="C62" s="34" t="s">
        <v>21917</v>
      </c>
      <c r="D62" s="73"/>
      <c r="E62" s="74"/>
      <c r="F62" s="74"/>
      <c r="G62" s="20"/>
      <c r="J62" s="187"/>
      <c r="K62" s="186"/>
      <c r="L62" s="204"/>
      <c r="M62" s="187"/>
      <c r="N62" s="187"/>
      <c r="O62" s="187"/>
      <c r="P62" s="187"/>
      <c r="Q62" s="21"/>
      <c r="R62" s="20"/>
      <c r="S62" s="53"/>
      <c r="T62" s="53"/>
      <c r="U62" s="53"/>
      <c r="V62" s="53"/>
      <c r="W62" s="53"/>
      <c r="X62" s="188"/>
      <c r="Y62" s="59"/>
      <c r="Z62" s="1091" t="s">
        <v>1229</v>
      </c>
      <c r="AA62" s="1092"/>
      <c r="AB62" s="1092"/>
      <c r="AC62" s="1092"/>
      <c r="AD62" s="1092"/>
      <c r="AE62" s="1093"/>
      <c r="AF62" s="67" t="s">
        <v>1230</v>
      </c>
      <c r="AG62" s="67"/>
      <c r="AH62" s="67"/>
      <c r="AI62" s="67"/>
      <c r="AJ62" s="67"/>
      <c r="AK62" s="67"/>
      <c r="AL62" s="67"/>
      <c r="AM62" s="67"/>
      <c r="AN62" s="67"/>
      <c r="AO62" s="65" t="s">
        <v>17</v>
      </c>
      <c r="AP62" s="220">
        <v>0.7</v>
      </c>
      <c r="AQ62" s="35">
        <f>ROUND(L63*AP62,0)</f>
        <v>377</v>
      </c>
      <c r="AR62" s="31"/>
    </row>
    <row r="63" spans="1:44" ht="14.25" customHeight="1" x14ac:dyDescent="0.15">
      <c r="A63" s="32">
        <v>22</v>
      </c>
      <c r="B63" s="32" t="s">
        <v>1754</v>
      </c>
      <c r="C63" s="34" t="s">
        <v>21918</v>
      </c>
      <c r="D63" s="73"/>
      <c r="E63" s="74"/>
      <c r="F63" s="74"/>
      <c r="G63" s="20"/>
      <c r="J63" s="187"/>
      <c r="K63" s="186"/>
      <c r="L63" s="189">
        <v>538</v>
      </c>
      <c r="M63" s="4" t="s">
        <v>21</v>
      </c>
      <c r="N63" s="191"/>
      <c r="O63" s="191"/>
      <c r="P63" s="4"/>
      <c r="Q63" s="21"/>
      <c r="R63" s="20"/>
      <c r="S63" s="53"/>
      <c r="T63" s="53"/>
      <c r="U63" s="53"/>
      <c r="V63" s="53"/>
      <c r="W63" s="53"/>
      <c r="X63" s="188"/>
      <c r="Y63" s="59"/>
      <c r="Z63" s="1094"/>
      <c r="AA63" s="1095"/>
      <c r="AB63" s="1095"/>
      <c r="AC63" s="1095"/>
      <c r="AD63" s="1095"/>
      <c r="AE63" s="1096"/>
      <c r="AF63" s="67" t="s">
        <v>1233</v>
      </c>
      <c r="AG63" s="67"/>
      <c r="AH63" s="67"/>
      <c r="AI63" s="67"/>
      <c r="AJ63" s="67"/>
      <c r="AK63" s="67"/>
      <c r="AL63" s="67"/>
      <c r="AM63" s="67"/>
      <c r="AN63" s="67"/>
      <c r="AO63" s="65" t="s">
        <v>1678</v>
      </c>
      <c r="AP63" s="164">
        <v>0.5</v>
      </c>
      <c r="AQ63" s="35">
        <f>ROUND(L63*AP63,0)</f>
        <v>269</v>
      </c>
      <c r="AR63" s="31"/>
    </row>
    <row r="64" spans="1:44" ht="14.25" customHeight="1" x14ac:dyDescent="0.15">
      <c r="A64" s="32">
        <v>22</v>
      </c>
      <c r="B64" s="32">
        <v>4567</v>
      </c>
      <c r="C64" s="34" t="s">
        <v>21919</v>
      </c>
      <c r="D64" s="73"/>
      <c r="E64" s="74"/>
      <c r="F64" s="74"/>
      <c r="G64" s="20"/>
      <c r="J64" s="187"/>
      <c r="K64" s="186"/>
      <c r="L64" s="204"/>
      <c r="M64" s="187"/>
      <c r="N64" s="191"/>
      <c r="O64" s="191"/>
      <c r="P64" s="4"/>
      <c r="Q64" s="21"/>
      <c r="R64" s="72" t="s">
        <v>1235</v>
      </c>
      <c r="S64" s="67"/>
      <c r="T64" s="67"/>
      <c r="U64" s="67"/>
      <c r="V64" s="67"/>
      <c r="W64" s="67"/>
      <c r="X64" s="192"/>
      <c r="Y64" s="68"/>
      <c r="Z64" s="67"/>
      <c r="AA64" s="67"/>
      <c r="AB64" s="67"/>
      <c r="AC64" s="67"/>
      <c r="AD64" s="67"/>
      <c r="AE64" s="67"/>
      <c r="AF64" s="67"/>
      <c r="AG64" s="67"/>
      <c r="AH64" s="67"/>
      <c r="AI64" s="67"/>
      <c r="AJ64" s="67"/>
      <c r="AK64" s="67"/>
      <c r="AL64" s="67"/>
      <c r="AM64" s="67"/>
      <c r="AN64" s="67"/>
      <c r="AO64" s="65"/>
      <c r="AP64" s="156"/>
      <c r="AQ64" s="35">
        <f>ROUND(L63*X66,0)</f>
        <v>519</v>
      </c>
      <c r="AR64" s="31"/>
    </row>
    <row r="65" spans="1:44" ht="14.25" customHeight="1" x14ac:dyDescent="0.15">
      <c r="A65" s="32">
        <v>22</v>
      </c>
      <c r="B65" s="32">
        <v>4568</v>
      </c>
      <c r="C65" s="34" t="s">
        <v>21920</v>
      </c>
      <c r="D65" s="73"/>
      <c r="E65" s="74"/>
      <c r="F65" s="74"/>
      <c r="G65" s="20"/>
      <c r="J65" s="187"/>
      <c r="K65" s="186"/>
      <c r="L65" s="204"/>
      <c r="M65" s="187"/>
      <c r="N65" s="191"/>
      <c r="O65" s="191"/>
      <c r="P65" s="4"/>
      <c r="Q65" s="21"/>
      <c r="R65" s="54" t="s">
        <v>1237</v>
      </c>
      <c r="S65" s="53"/>
      <c r="T65" s="53"/>
      <c r="U65" s="53"/>
      <c r="V65" s="53"/>
      <c r="W65" s="53"/>
      <c r="X65" s="188"/>
      <c r="Y65" s="59"/>
      <c r="Z65" s="1091" t="s">
        <v>1229</v>
      </c>
      <c r="AA65" s="1092"/>
      <c r="AB65" s="1092"/>
      <c r="AC65" s="1092"/>
      <c r="AD65" s="1092"/>
      <c r="AE65" s="1093"/>
      <c r="AF65" s="67" t="s">
        <v>1230</v>
      </c>
      <c r="AG65" s="67"/>
      <c r="AH65" s="67"/>
      <c r="AI65" s="67"/>
      <c r="AJ65" s="67"/>
      <c r="AK65" s="67"/>
      <c r="AL65" s="67"/>
      <c r="AM65" s="67"/>
      <c r="AN65" s="67"/>
      <c r="AO65" s="65" t="s">
        <v>17</v>
      </c>
      <c r="AP65" s="220">
        <v>0.7</v>
      </c>
      <c r="AQ65" s="35">
        <f>ROUND(ROUND(L63*X66,0)*AP65,0)</f>
        <v>363</v>
      </c>
      <c r="AR65" s="31"/>
    </row>
    <row r="66" spans="1:44" ht="14.25" customHeight="1" x14ac:dyDescent="0.15">
      <c r="A66" s="32">
        <v>22</v>
      </c>
      <c r="B66" s="32" t="s">
        <v>1758</v>
      </c>
      <c r="C66" s="34" t="s">
        <v>21921</v>
      </c>
      <c r="D66" s="73"/>
      <c r="E66" s="74"/>
      <c r="F66" s="74"/>
      <c r="G66" s="20"/>
      <c r="J66" s="187"/>
      <c r="K66" s="186"/>
      <c r="L66" s="204"/>
      <c r="M66" s="187"/>
      <c r="N66" s="191"/>
      <c r="O66" s="191"/>
      <c r="P66" s="4"/>
      <c r="Q66" s="21"/>
      <c r="R66" s="54"/>
      <c r="S66" s="53"/>
      <c r="T66" s="53"/>
      <c r="U66" s="53"/>
      <c r="V66" s="53"/>
      <c r="W66" s="23" t="s">
        <v>17</v>
      </c>
      <c r="X66" s="195">
        <v>0.96499999999999997</v>
      </c>
      <c r="Y66" s="59"/>
      <c r="Z66" s="1094"/>
      <c r="AA66" s="1095"/>
      <c r="AB66" s="1095"/>
      <c r="AC66" s="1095"/>
      <c r="AD66" s="1095"/>
      <c r="AE66" s="1096"/>
      <c r="AF66" s="67" t="s">
        <v>1233</v>
      </c>
      <c r="AG66" s="67"/>
      <c r="AH66" s="67"/>
      <c r="AI66" s="67"/>
      <c r="AJ66" s="67"/>
      <c r="AK66" s="67"/>
      <c r="AL66" s="67"/>
      <c r="AM66" s="67"/>
      <c r="AN66" s="67"/>
      <c r="AO66" s="65" t="s">
        <v>1678</v>
      </c>
      <c r="AP66" s="164">
        <v>0.5</v>
      </c>
      <c r="AQ66" s="35">
        <f>ROUND(ROUND(L63*X66,0)*AP66,0)</f>
        <v>260</v>
      </c>
      <c r="AR66" s="31"/>
    </row>
    <row r="67" spans="1:44" ht="14.25" customHeight="1" x14ac:dyDescent="0.15">
      <c r="A67" s="32">
        <v>22</v>
      </c>
      <c r="B67" s="32">
        <v>4571</v>
      </c>
      <c r="C67" s="34" t="s">
        <v>21922</v>
      </c>
      <c r="D67" s="73"/>
      <c r="E67" s="74"/>
      <c r="F67" s="74"/>
      <c r="G67" s="1085" t="s">
        <v>1761</v>
      </c>
      <c r="H67" s="1086"/>
      <c r="I67" s="1086"/>
      <c r="J67" s="1087"/>
      <c r="K67" s="47" t="s">
        <v>1674</v>
      </c>
      <c r="L67" s="185"/>
      <c r="M67" s="184"/>
      <c r="N67" s="205"/>
      <c r="O67" s="205"/>
      <c r="P67" s="40"/>
      <c r="Q67" s="41"/>
      <c r="R67" s="47"/>
      <c r="S67" s="65"/>
      <c r="T67" s="65"/>
      <c r="U67" s="65"/>
      <c r="V67" s="65"/>
      <c r="W67" s="65"/>
      <c r="X67" s="102"/>
      <c r="Y67" s="182"/>
      <c r="Z67" s="65"/>
      <c r="AA67" s="65"/>
      <c r="AB67" s="65"/>
      <c r="AC67" s="65"/>
      <c r="AD67" s="65"/>
      <c r="AE67" s="65"/>
      <c r="AF67" s="65"/>
      <c r="AG67" s="65"/>
      <c r="AH67" s="65"/>
      <c r="AI67" s="65"/>
      <c r="AJ67" s="65"/>
      <c r="AK67" s="65"/>
      <c r="AL67" s="65"/>
      <c r="AM67" s="65"/>
      <c r="AN67" s="65"/>
      <c r="AO67" s="184"/>
      <c r="AP67" s="185"/>
      <c r="AQ67" s="35">
        <f>ROUND(L69,0)</f>
        <v>517</v>
      </c>
      <c r="AR67" s="31"/>
    </row>
    <row r="68" spans="1:44" ht="14.25" customHeight="1" x14ac:dyDescent="0.15">
      <c r="A68" s="32">
        <v>22</v>
      </c>
      <c r="B68" s="32">
        <v>4572</v>
      </c>
      <c r="C68" s="34" t="s">
        <v>21923</v>
      </c>
      <c r="D68" s="73"/>
      <c r="E68" s="74"/>
      <c r="F68" s="74"/>
      <c r="G68" s="1088"/>
      <c r="H68" s="1089"/>
      <c r="I68" s="1089"/>
      <c r="J68" s="1090"/>
      <c r="K68" s="186"/>
      <c r="L68" s="204"/>
      <c r="M68" s="187"/>
      <c r="N68" s="187"/>
      <c r="O68" s="187"/>
      <c r="P68" s="187"/>
      <c r="Q68" s="21"/>
      <c r="R68" s="20"/>
      <c r="S68" s="53"/>
      <c r="T68" s="53"/>
      <c r="U68" s="53"/>
      <c r="V68" s="53"/>
      <c r="W68" s="53"/>
      <c r="X68" s="188"/>
      <c r="Y68" s="59"/>
      <c r="Z68" s="1091" t="s">
        <v>1229</v>
      </c>
      <c r="AA68" s="1092"/>
      <c r="AB68" s="1092"/>
      <c r="AC68" s="1092"/>
      <c r="AD68" s="1092"/>
      <c r="AE68" s="1093"/>
      <c r="AF68" s="67" t="s">
        <v>1230</v>
      </c>
      <c r="AG68" s="67"/>
      <c r="AH68" s="67"/>
      <c r="AI68" s="67"/>
      <c r="AJ68" s="67"/>
      <c r="AK68" s="67"/>
      <c r="AL68" s="67"/>
      <c r="AM68" s="67"/>
      <c r="AN68" s="67"/>
      <c r="AO68" s="65" t="s">
        <v>17</v>
      </c>
      <c r="AP68" s="220">
        <v>0.7</v>
      </c>
      <c r="AQ68" s="35">
        <f>ROUND(L69*AP68,0)</f>
        <v>362</v>
      </c>
      <c r="AR68" s="31"/>
    </row>
    <row r="69" spans="1:44" ht="14.25" customHeight="1" x14ac:dyDescent="0.15">
      <c r="A69" s="32">
        <v>22</v>
      </c>
      <c r="B69" s="32" t="s">
        <v>1763</v>
      </c>
      <c r="C69" s="34" t="s">
        <v>21924</v>
      </c>
      <c r="D69" s="73"/>
      <c r="E69" s="74"/>
      <c r="F69" s="74"/>
      <c r="G69" s="1088"/>
      <c r="H69" s="1089"/>
      <c r="I69" s="1089"/>
      <c r="J69" s="1090"/>
      <c r="K69" s="186"/>
      <c r="L69" s="189">
        <v>517</v>
      </c>
      <c r="M69" s="4" t="s">
        <v>21</v>
      </c>
      <c r="N69" s="191"/>
      <c r="O69" s="191"/>
      <c r="P69" s="4"/>
      <c r="Q69" s="21"/>
      <c r="R69" s="20"/>
      <c r="S69" s="53"/>
      <c r="T69" s="53"/>
      <c r="U69" s="53"/>
      <c r="V69" s="53"/>
      <c r="W69" s="53"/>
      <c r="X69" s="188"/>
      <c r="Y69" s="59"/>
      <c r="Z69" s="1094"/>
      <c r="AA69" s="1095"/>
      <c r="AB69" s="1095"/>
      <c r="AC69" s="1095"/>
      <c r="AD69" s="1095"/>
      <c r="AE69" s="1096"/>
      <c r="AF69" s="67" t="s">
        <v>1233</v>
      </c>
      <c r="AG69" s="67"/>
      <c r="AH69" s="67"/>
      <c r="AI69" s="67"/>
      <c r="AJ69" s="67"/>
      <c r="AK69" s="67"/>
      <c r="AL69" s="67"/>
      <c r="AM69" s="67"/>
      <c r="AN69" s="67"/>
      <c r="AO69" s="65" t="s">
        <v>1678</v>
      </c>
      <c r="AP69" s="164">
        <v>0.5</v>
      </c>
      <c r="AQ69" s="35">
        <f>ROUND(L69*AP69,0)</f>
        <v>259</v>
      </c>
      <c r="AR69" s="31"/>
    </row>
    <row r="70" spans="1:44" ht="14.25" customHeight="1" x14ac:dyDescent="0.15">
      <c r="A70" s="32">
        <v>22</v>
      </c>
      <c r="B70" s="32">
        <v>4573</v>
      </c>
      <c r="C70" s="34" t="s">
        <v>21925</v>
      </c>
      <c r="D70" s="73"/>
      <c r="E70" s="74"/>
      <c r="F70" s="74"/>
      <c r="G70" s="73"/>
      <c r="H70" s="74"/>
      <c r="I70" s="74"/>
      <c r="J70" s="75"/>
      <c r="K70" s="20"/>
      <c r="L70" s="58"/>
      <c r="N70" s="203"/>
      <c r="O70" s="203"/>
      <c r="P70" s="187"/>
      <c r="Q70" s="21"/>
      <c r="R70" s="72" t="s">
        <v>1235</v>
      </c>
      <c r="S70" s="67"/>
      <c r="T70" s="67"/>
      <c r="U70" s="67"/>
      <c r="V70" s="67"/>
      <c r="W70" s="67"/>
      <c r="X70" s="192"/>
      <c r="Y70" s="68"/>
      <c r="Z70" s="67"/>
      <c r="AA70" s="67"/>
      <c r="AB70" s="67"/>
      <c r="AC70" s="67"/>
      <c r="AD70" s="67"/>
      <c r="AE70" s="67"/>
      <c r="AF70" s="67"/>
      <c r="AG70" s="67"/>
      <c r="AH70" s="67"/>
      <c r="AI70" s="67"/>
      <c r="AJ70" s="67"/>
      <c r="AK70" s="67"/>
      <c r="AL70" s="67"/>
      <c r="AM70" s="67"/>
      <c r="AN70" s="67"/>
      <c r="AO70" s="65"/>
      <c r="AP70" s="156"/>
      <c r="AQ70" s="35">
        <f>ROUND(L69*X72,0)</f>
        <v>499</v>
      </c>
      <c r="AR70" s="31"/>
    </row>
    <row r="71" spans="1:44" ht="14.25" customHeight="1" x14ac:dyDescent="0.15">
      <c r="A71" s="32">
        <v>22</v>
      </c>
      <c r="B71" s="32">
        <v>4574</v>
      </c>
      <c r="C71" s="34" t="s">
        <v>21926</v>
      </c>
      <c r="D71" s="73"/>
      <c r="E71" s="74"/>
      <c r="F71" s="74"/>
      <c r="G71" s="20"/>
      <c r="K71" s="186"/>
      <c r="L71" s="204"/>
      <c r="M71" s="187"/>
      <c r="N71" s="203"/>
      <c r="O71" s="203"/>
      <c r="P71" s="187"/>
      <c r="Q71" s="21"/>
      <c r="R71" s="54" t="s">
        <v>1237</v>
      </c>
      <c r="S71" s="53"/>
      <c r="T71" s="53"/>
      <c r="U71" s="53"/>
      <c r="V71" s="53"/>
      <c r="W71" s="53"/>
      <c r="X71" s="188"/>
      <c r="Y71" s="59"/>
      <c r="Z71" s="1091" t="s">
        <v>1229</v>
      </c>
      <c r="AA71" s="1092"/>
      <c r="AB71" s="1092"/>
      <c r="AC71" s="1092"/>
      <c r="AD71" s="1092"/>
      <c r="AE71" s="1093"/>
      <c r="AF71" s="67" t="s">
        <v>1230</v>
      </c>
      <c r="AG71" s="67"/>
      <c r="AH71" s="67"/>
      <c r="AI71" s="67"/>
      <c r="AJ71" s="67"/>
      <c r="AK71" s="67"/>
      <c r="AL71" s="67"/>
      <c r="AM71" s="67"/>
      <c r="AN71" s="67"/>
      <c r="AO71" s="65" t="s">
        <v>17</v>
      </c>
      <c r="AP71" s="220">
        <v>0.7</v>
      </c>
      <c r="AQ71" s="35">
        <f>ROUND(ROUND(L69*X72,0)*AP71,0)</f>
        <v>349</v>
      </c>
      <c r="AR71" s="31"/>
    </row>
    <row r="72" spans="1:44" ht="14.25" customHeight="1" x14ac:dyDescent="0.15">
      <c r="A72" s="32">
        <v>22</v>
      </c>
      <c r="B72" s="32" t="s">
        <v>1767</v>
      </c>
      <c r="C72" s="34" t="s">
        <v>21927</v>
      </c>
      <c r="D72" s="73"/>
      <c r="E72" s="74"/>
      <c r="F72" s="74"/>
      <c r="G72" s="20"/>
      <c r="K72" s="186"/>
      <c r="L72" s="204"/>
      <c r="M72" s="187"/>
      <c r="N72" s="203"/>
      <c r="O72" s="203"/>
      <c r="P72" s="187"/>
      <c r="Q72" s="21"/>
      <c r="R72" s="54"/>
      <c r="S72" s="53"/>
      <c r="T72" s="53"/>
      <c r="U72" s="53"/>
      <c r="V72" s="53"/>
      <c r="W72" s="23" t="s">
        <v>17</v>
      </c>
      <c r="X72" s="195">
        <v>0.96499999999999997</v>
      </c>
      <c r="Y72" s="59"/>
      <c r="Z72" s="1094"/>
      <c r="AA72" s="1095"/>
      <c r="AB72" s="1095"/>
      <c r="AC72" s="1095"/>
      <c r="AD72" s="1095"/>
      <c r="AE72" s="1096"/>
      <c r="AF72" s="67" t="s">
        <v>1233</v>
      </c>
      <c r="AG72" s="67"/>
      <c r="AH72" s="67"/>
      <c r="AI72" s="67"/>
      <c r="AJ72" s="67"/>
      <c r="AK72" s="67"/>
      <c r="AL72" s="67"/>
      <c r="AM72" s="67"/>
      <c r="AN72" s="67"/>
      <c r="AO72" s="65" t="s">
        <v>1678</v>
      </c>
      <c r="AP72" s="164">
        <v>0.5</v>
      </c>
      <c r="AQ72" s="35">
        <f>ROUND(ROUND(L69*X72,0)*AP72,0)</f>
        <v>250</v>
      </c>
      <c r="AR72" s="31"/>
    </row>
    <row r="73" spans="1:44" ht="14.25" customHeight="1" x14ac:dyDescent="0.15">
      <c r="A73" s="32">
        <v>22</v>
      </c>
      <c r="B73" s="32">
        <v>4575</v>
      </c>
      <c r="C73" s="34" t="s">
        <v>21928</v>
      </c>
      <c r="D73" s="73"/>
      <c r="E73" s="74"/>
      <c r="F73" s="74"/>
      <c r="G73" s="20"/>
      <c r="J73" s="187"/>
      <c r="K73" s="47" t="s">
        <v>1684</v>
      </c>
      <c r="L73" s="185"/>
      <c r="M73" s="184"/>
      <c r="N73" s="205"/>
      <c r="O73" s="205"/>
      <c r="P73" s="40"/>
      <c r="Q73" s="41"/>
      <c r="R73" s="47"/>
      <c r="S73" s="65"/>
      <c r="T73" s="65"/>
      <c r="U73" s="65"/>
      <c r="V73" s="65"/>
      <c r="W73" s="65"/>
      <c r="X73" s="102"/>
      <c r="Y73" s="182"/>
      <c r="Z73" s="65"/>
      <c r="AA73" s="65"/>
      <c r="AB73" s="65"/>
      <c r="AC73" s="65"/>
      <c r="AD73" s="65"/>
      <c r="AE73" s="65"/>
      <c r="AF73" s="65"/>
      <c r="AG73" s="65"/>
      <c r="AH73" s="65"/>
      <c r="AI73" s="65"/>
      <c r="AJ73" s="65"/>
      <c r="AK73" s="65"/>
      <c r="AL73" s="65"/>
      <c r="AM73" s="65"/>
      <c r="AN73" s="65"/>
      <c r="AO73" s="184"/>
      <c r="AP73" s="185"/>
      <c r="AQ73" s="35">
        <f>ROUND(L75,0)</f>
        <v>517</v>
      </c>
      <c r="AR73" s="31"/>
    </row>
    <row r="74" spans="1:44" ht="14.25" customHeight="1" x14ac:dyDescent="0.15">
      <c r="A74" s="32">
        <v>22</v>
      </c>
      <c r="B74" s="32">
        <v>4576</v>
      </c>
      <c r="C74" s="34" t="s">
        <v>21929</v>
      </c>
      <c r="D74" s="73"/>
      <c r="E74" s="74"/>
      <c r="F74" s="74"/>
      <c r="G74" s="20"/>
      <c r="J74" s="187"/>
      <c r="K74" s="186"/>
      <c r="L74" s="204"/>
      <c r="M74" s="187"/>
      <c r="N74" s="187"/>
      <c r="O74" s="187"/>
      <c r="P74" s="187"/>
      <c r="Q74" s="21"/>
      <c r="R74" s="20"/>
      <c r="S74" s="53"/>
      <c r="T74" s="53"/>
      <c r="U74" s="53"/>
      <c r="V74" s="53"/>
      <c r="W74" s="53"/>
      <c r="X74" s="188"/>
      <c r="Y74" s="59"/>
      <c r="Z74" s="1091" t="s">
        <v>1229</v>
      </c>
      <c r="AA74" s="1092"/>
      <c r="AB74" s="1092"/>
      <c r="AC74" s="1092"/>
      <c r="AD74" s="1092"/>
      <c r="AE74" s="1093"/>
      <c r="AF74" s="67" t="s">
        <v>1230</v>
      </c>
      <c r="AG74" s="67"/>
      <c r="AH74" s="67"/>
      <c r="AI74" s="67"/>
      <c r="AJ74" s="67"/>
      <c r="AK74" s="67"/>
      <c r="AL74" s="67"/>
      <c r="AM74" s="67"/>
      <c r="AN74" s="67"/>
      <c r="AO74" s="65" t="s">
        <v>17</v>
      </c>
      <c r="AP74" s="220">
        <v>0.7</v>
      </c>
      <c r="AQ74" s="35">
        <f>ROUND(L75*AP74,0)</f>
        <v>362</v>
      </c>
      <c r="AR74" s="31"/>
    </row>
    <row r="75" spans="1:44" ht="14.25" customHeight="1" x14ac:dyDescent="0.15">
      <c r="A75" s="32">
        <v>22</v>
      </c>
      <c r="B75" s="32" t="s">
        <v>1771</v>
      </c>
      <c r="C75" s="34" t="s">
        <v>21930</v>
      </c>
      <c r="D75" s="73"/>
      <c r="E75" s="74"/>
      <c r="F75" s="74"/>
      <c r="G75" s="20"/>
      <c r="J75" s="187"/>
      <c r="K75" s="186"/>
      <c r="L75" s="189">
        <v>517</v>
      </c>
      <c r="M75" s="4" t="s">
        <v>21</v>
      </c>
      <c r="N75" s="191"/>
      <c r="O75" s="191"/>
      <c r="P75" s="4"/>
      <c r="Q75" s="21"/>
      <c r="R75" s="20"/>
      <c r="S75" s="53"/>
      <c r="T75" s="53"/>
      <c r="U75" s="53"/>
      <c r="V75" s="53"/>
      <c r="W75" s="53"/>
      <c r="X75" s="188"/>
      <c r="Y75" s="59"/>
      <c r="Z75" s="1094"/>
      <c r="AA75" s="1095"/>
      <c r="AB75" s="1095"/>
      <c r="AC75" s="1095"/>
      <c r="AD75" s="1095"/>
      <c r="AE75" s="1096"/>
      <c r="AF75" s="67" t="s">
        <v>1233</v>
      </c>
      <c r="AG75" s="67"/>
      <c r="AH75" s="67"/>
      <c r="AI75" s="67"/>
      <c r="AJ75" s="67"/>
      <c r="AK75" s="67"/>
      <c r="AL75" s="67"/>
      <c r="AM75" s="67"/>
      <c r="AN75" s="67"/>
      <c r="AO75" s="65" t="s">
        <v>1678</v>
      </c>
      <c r="AP75" s="164">
        <v>0.5</v>
      </c>
      <c r="AQ75" s="35">
        <f>ROUND(L75*AP75,0)</f>
        <v>259</v>
      </c>
      <c r="AR75" s="31"/>
    </row>
    <row r="76" spans="1:44" ht="14.25" customHeight="1" x14ac:dyDescent="0.15">
      <c r="A76" s="32">
        <v>22</v>
      </c>
      <c r="B76" s="32">
        <v>4577</v>
      </c>
      <c r="C76" s="34" t="s">
        <v>21931</v>
      </c>
      <c r="D76" s="73"/>
      <c r="E76" s="74"/>
      <c r="F76" s="74"/>
      <c r="G76" s="20"/>
      <c r="J76" s="187"/>
      <c r="K76" s="186"/>
      <c r="L76" s="204"/>
      <c r="M76" s="187"/>
      <c r="N76" s="191"/>
      <c r="O76" s="191"/>
      <c r="P76" s="4"/>
      <c r="Q76" s="21"/>
      <c r="R76" s="72" t="s">
        <v>1235</v>
      </c>
      <c r="S76" s="67"/>
      <c r="T76" s="67"/>
      <c r="U76" s="67"/>
      <c r="V76" s="67"/>
      <c r="W76" s="67"/>
      <c r="X76" s="192"/>
      <c r="Y76" s="68"/>
      <c r="Z76" s="67"/>
      <c r="AA76" s="67"/>
      <c r="AB76" s="67"/>
      <c r="AC76" s="67"/>
      <c r="AD76" s="67"/>
      <c r="AE76" s="67"/>
      <c r="AF76" s="67"/>
      <c r="AG76" s="67"/>
      <c r="AH76" s="67"/>
      <c r="AI76" s="67"/>
      <c r="AJ76" s="67"/>
      <c r="AK76" s="67"/>
      <c r="AL76" s="67"/>
      <c r="AM76" s="67"/>
      <c r="AN76" s="67"/>
      <c r="AO76" s="65"/>
      <c r="AP76" s="156"/>
      <c r="AQ76" s="35">
        <f>ROUND(L75*X78,0)</f>
        <v>499</v>
      </c>
      <c r="AR76" s="31"/>
    </row>
    <row r="77" spans="1:44" ht="14.25" customHeight="1" x14ac:dyDescent="0.15">
      <c r="A77" s="32">
        <v>22</v>
      </c>
      <c r="B77" s="32">
        <v>4578</v>
      </c>
      <c r="C77" s="34" t="s">
        <v>21932</v>
      </c>
      <c r="D77" s="73"/>
      <c r="E77" s="74"/>
      <c r="F77" s="74"/>
      <c r="G77" s="20"/>
      <c r="J77" s="187"/>
      <c r="K77" s="186"/>
      <c r="L77" s="204"/>
      <c r="M77" s="187"/>
      <c r="N77" s="191"/>
      <c r="O77" s="191"/>
      <c r="P77" s="4"/>
      <c r="Q77" s="21"/>
      <c r="R77" s="54" t="s">
        <v>1237</v>
      </c>
      <c r="S77" s="53"/>
      <c r="T77" s="53"/>
      <c r="U77" s="53"/>
      <c r="V77" s="53"/>
      <c r="W77" s="53"/>
      <c r="X77" s="188"/>
      <c r="Y77" s="59"/>
      <c r="Z77" s="1091" t="s">
        <v>1229</v>
      </c>
      <c r="AA77" s="1092"/>
      <c r="AB77" s="1092"/>
      <c r="AC77" s="1092"/>
      <c r="AD77" s="1092"/>
      <c r="AE77" s="1093"/>
      <c r="AF77" s="67" t="s">
        <v>1230</v>
      </c>
      <c r="AG77" s="67"/>
      <c r="AH77" s="67"/>
      <c r="AI77" s="67"/>
      <c r="AJ77" s="67"/>
      <c r="AK77" s="67"/>
      <c r="AL77" s="67"/>
      <c r="AM77" s="67"/>
      <c r="AN77" s="67"/>
      <c r="AO77" s="65" t="s">
        <v>17</v>
      </c>
      <c r="AP77" s="220">
        <v>0.7</v>
      </c>
      <c r="AQ77" s="35">
        <f>ROUND(ROUND(L75*X78,0)*AP77,0)</f>
        <v>349</v>
      </c>
      <c r="AR77" s="31"/>
    </row>
    <row r="78" spans="1:44" ht="14.25" customHeight="1" x14ac:dyDescent="0.15">
      <c r="A78" s="32">
        <v>22</v>
      </c>
      <c r="B78" s="32" t="s">
        <v>1775</v>
      </c>
      <c r="C78" s="34" t="s">
        <v>21933</v>
      </c>
      <c r="D78" s="73"/>
      <c r="E78" s="74"/>
      <c r="F78" s="74"/>
      <c r="G78" s="20"/>
      <c r="J78" s="187"/>
      <c r="K78" s="186"/>
      <c r="L78" s="204"/>
      <c r="M78" s="187"/>
      <c r="N78" s="191"/>
      <c r="O78" s="191"/>
      <c r="P78" s="4"/>
      <c r="Q78" s="21"/>
      <c r="R78" s="54"/>
      <c r="S78" s="53"/>
      <c r="T78" s="53"/>
      <c r="U78" s="53"/>
      <c r="V78" s="53"/>
      <c r="W78" s="23" t="s">
        <v>17</v>
      </c>
      <c r="X78" s="195">
        <v>0.96499999999999997</v>
      </c>
      <c r="Y78" s="59"/>
      <c r="Z78" s="1094"/>
      <c r="AA78" s="1095"/>
      <c r="AB78" s="1095"/>
      <c r="AC78" s="1095"/>
      <c r="AD78" s="1095"/>
      <c r="AE78" s="1096"/>
      <c r="AF78" s="67" t="s">
        <v>1233</v>
      </c>
      <c r="AG78" s="67"/>
      <c r="AH78" s="67"/>
      <c r="AI78" s="67"/>
      <c r="AJ78" s="67"/>
      <c r="AK78" s="67"/>
      <c r="AL78" s="67"/>
      <c r="AM78" s="67"/>
      <c r="AN78" s="67"/>
      <c r="AO78" s="65" t="s">
        <v>1678</v>
      </c>
      <c r="AP78" s="164">
        <v>0.5</v>
      </c>
      <c r="AQ78" s="35">
        <f>ROUND(ROUND(L75*X78,0)*AP78,0)</f>
        <v>250</v>
      </c>
      <c r="AR78" s="31"/>
    </row>
    <row r="79" spans="1:44" ht="14.25" customHeight="1" x14ac:dyDescent="0.15">
      <c r="A79" s="32">
        <v>22</v>
      </c>
      <c r="B79" s="32">
        <v>4581</v>
      </c>
      <c r="C79" s="34" t="s">
        <v>21934</v>
      </c>
      <c r="D79" s="73"/>
      <c r="E79" s="74"/>
      <c r="F79" s="74"/>
      <c r="G79" s="1085" t="s">
        <v>1778</v>
      </c>
      <c r="H79" s="1086"/>
      <c r="I79" s="1086"/>
      <c r="J79" s="1087"/>
      <c r="K79" s="47" t="s">
        <v>1674</v>
      </c>
      <c r="L79" s="185"/>
      <c r="M79" s="184"/>
      <c r="N79" s="205"/>
      <c r="O79" s="205"/>
      <c r="P79" s="40"/>
      <c r="Q79" s="41"/>
      <c r="R79" s="47"/>
      <c r="S79" s="65"/>
      <c r="T79" s="65"/>
      <c r="U79" s="65"/>
      <c r="V79" s="65"/>
      <c r="W79" s="65"/>
      <c r="X79" s="102"/>
      <c r="Y79" s="182"/>
      <c r="Z79" s="65"/>
      <c r="AA79" s="65"/>
      <c r="AB79" s="65"/>
      <c r="AC79" s="65"/>
      <c r="AD79" s="65"/>
      <c r="AE79" s="65"/>
      <c r="AF79" s="65"/>
      <c r="AG79" s="65"/>
      <c r="AH79" s="65"/>
      <c r="AI79" s="65"/>
      <c r="AJ79" s="65"/>
      <c r="AK79" s="65"/>
      <c r="AL79" s="65"/>
      <c r="AM79" s="65"/>
      <c r="AN79" s="65"/>
      <c r="AO79" s="184"/>
      <c r="AP79" s="185"/>
      <c r="AQ79" s="35">
        <f>ROUND(L81,0)</f>
        <v>499</v>
      </c>
      <c r="AR79" s="31"/>
    </row>
    <row r="80" spans="1:44" ht="14.25" customHeight="1" x14ac:dyDescent="0.15">
      <c r="A80" s="32">
        <v>22</v>
      </c>
      <c r="B80" s="32">
        <v>4582</v>
      </c>
      <c r="C80" s="34" t="s">
        <v>21935</v>
      </c>
      <c r="D80" s="73"/>
      <c r="E80" s="74"/>
      <c r="F80" s="74"/>
      <c r="G80" s="1088"/>
      <c r="H80" s="1089"/>
      <c r="I80" s="1089"/>
      <c r="J80" s="1090"/>
      <c r="K80" s="186"/>
      <c r="L80" s="204"/>
      <c r="M80" s="187"/>
      <c r="N80" s="187"/>
      <c r="O80" s="187"/>
      <c r="P80" s="187"/>
      <c r="Q80" s="21"/>
      <c r="R80" s="20"/>
      <c r="S80" s="53"/>
      <c r="T80" s="53"/>
      <c r="U80" s="53"/>
      <c r="V80" s="53"/>
      <c r="W80" s="53"/>
      <c r="X80" s="188"/>
      <c r="Y80" s="59"/>
      <c r="Z80" s="1091" t="s">
        <v>1229</v>
      </c>
      <c r="AA80" s="1092"/>
      <c r="AB80" s="1092"/>
      <c r="AC80" s="1092"/>
      <c r="AD80" s="1092"/>
      <c r="AE80" s="1093"/>
      <c r="AF80" s="67" t="s">
        <v>1230</v>
      </c>
      <c r="AG80" s="67"/>
      <c r="AH80" s="67"/>
      <c r="AI80" s="67"/>
      <c r="AJ80" s="67"/>
      <c r="AK80" s="67"/>
      <c r="AL80" s="67"/>
      <c r="AM80" s="67"/>
      <c r="AN80" s="67"/>
      <c r="AO80" s="65" t="s">
        <v>17</v>
      </c>
      <c r="AP80" s="220">
        <v>0.7</v>
      </c>
      <c r="AQ80" s="35">
        <f>ROUND(L81*AP80,0)</f>
        <v>349</v>
      </c>
      <c r="AR80" s="31"/>
    </row>
    <row r="81" spans="1:44" ht="14.25" customHeight="1" x14ac:dyDescent="0.15">
      <c r="A81" s="32">
        <v>22</v>
      </c>
      <c r="B81" s="32" t="s">
        <v>1780</v>
      </c>
      <c r="C81" s="34" t="s">
        <v>21936</v>
      </c>
      <c r="D81" s="73"/>
      <c r="E81" s="74"/>
      <c r="F81" s="74"/>
      <c r="G81" s="1088"/>
      <c r="H81" s="1089"/>
      <c r="I81" s="1089"/>
      <c r="J81" s="1090"/>
      <c r="K81" s="186"/>
      <c r="L81" s="189">
        <v>499</v>
      </c>
      <c r="M81" s="4" t="s">
        <v>21</v>
      </c>
      <c r="N81" s="191"/>
      <c r="O81" s="191"/>
      <c r="P81" s="4"/>
      <c r="Q81" s="21"/>
      <c r="R81" s="20"/>
      <c r="S81" s="53"/>
      <c r="T81" s="53"/>
      <c r="U81" s="53"/>
      <c r="V81" s="53"/>
      <c r="W81" s="53"/>
      <c r="X81" s="188"/>
      <c r="Y81" s="59"/>
      <c r="Z81" s="1094"/>
      <c r="AA81" s="1095"/>
      <c r="AB81" s="1095"/>
      <c r="AC81" s="1095"/>
      <c r="AD81" s="1095"/>
      <c r="AE81" s="1096"/>
      <c r="AF81" s="67" t="s">
        <v>1233</v>
      </c>
      <c r="AG81" s="67"/>
      <c r="AH81" s="67"/>
      <c r="AI81" s="67"/>
      <c r="AJ81" s="67"/>
      <c r="AK81" s="67"/>
      <c r="AL81" s="67"/>
      <c r="AM81" s="67"/>
      <c r="AN81" s="67"/>
      <c r="AO81" s="65" t="s">
        <v>1678</v>
      </c>
      <c r="AP81" s="164">
        <v>0.5</v>
      </c>
      <c r="AQ81" s="35">
        <f>ROUND(L81*AP81,0)</f>
        <v>250</v>
      </c>
      <c r="AR81" s="31"/>
    </row>
    <row r="82" spans="1:44" ht="14.25" customHeight="1" x14ac:dyDescent="0.15">
      <c r="A82" s="32">
        <v>22</v>
      </c>
      <c r="B82" s="32">
        <v>4583</v>
      </c>
      <c r="C82" s="34" t="s">
        <v>21937</v>
      </c>
      <c r="D82" s="73"/>
      <c r="E82" s="74"/>
      <c r="F82" s="74"/>
      <c r="G82" s="73"/>
      <c r="H82" s="74"/>
      <c r="I82" s="74"/>
      <c r="J82" s="75"/>
      <c r="K82" s="20"/>
      <c r="L82" s="58"/>
      <c r="N82" s="203"/>
      <c r="O82" s="203"/>
      <c r="P82" s="187"/>
      <c r="Q82" s="21"/>
      <c r="R82" s="72" t="s">
        <v>1235</v>
      </c>
      <c r="S82" s="67"/>
      <c r="T82" s="67"/>
      <c r="U82" s="67"/>
      <c r="V82" s="67"/>
      <c r="W82" s="67"/>
      <c r="X82" s="192"/>
      <c r="Y82" s="68"/>
      <c r="Z82" s="67"/>
      <c r="AA82" s="67"/>
      <c r="AB82" s="67"/>
      <c r="AC82" s="67"/>
      <c r="AD82" s="67"/>
      <c r="AE82" s="67"/>
      <c r="AF82" s="67"/>
      <c r="AG82" s="67"/>
      <c r="AH82" s="67"/>
      <c r="AI82" s="67"/>
      <c r="AJ82" s="67"/>
      <c r="AK82" s="67"/>
      <c r="AL82" s="67"/>
      <c r="AM82" s="67"/>
      <c r="AN82" s="67"/>
      <c r="AO82" s="65"/>
      <c r="AP82" s="156"/>
      <c r="AQ82" s="35">
        <f>ROUND(L81*X84,0)</f>
        <v>482</v>
      </c>
      <c r="AR82" s="31"/>
    </row>
    <row r="83" spans="1:44" ht="14.25" customHeight="1" x14ac:dyDescent="0.15">
      <c r="A83" s="32">
        <v>22</v>
      </c>
      <c r="B83" s="32">
        <v>4584</v>
      </c>
      <c r="C83" s="34" t="s">
        <v>21938</v>
      </c>
      <c r="D83" s="73"/>
      <c r="E83" s="74"/>
      <c r="F83" s="74"/>
      <c r="G83" s="20"/>
      <c r="K83" s="186"/>
      <c r="L83" s="204"/>
      <c r="M83" s="187"/>
      <c r="N83" s="203"/>
      <c r="O83" s="203"/>
      <c r="P83" s="187"/>
      <c r="Q83" s="21"/>
      <c r="R83" s="54" t="s">
        <v>1237</v>
      </c>
      <c r="S83" s="53"/>
      <c r="T83" s="53"/>
      <c r="U83" s="53"/>
      <c r="V83" s="53"/>
      <c r="W83" s="53"/>
      <c r="X83" s="188"/>
      <c r="Y83" s="59"/>
      <c r="Z83" s="1091" t="s">
        <v>1229</v>
      </c>
      <c r="AA83" s="1092"/>
      <c r="AB83" s="1092"/>
      <c r="AC83" s="1092"/>
      <c r="AD83" s="1092"/>
      <c r="AE83" s="1093"/>
      <c r="AF83" s="67" t="s">
        <v>1230</v>
      </c>
      <c r="AG83" s="67"/>
      <c r="AH83" s="67"/>
      <c r="AI83" s="67"/>
      <c r="AJ83" s="67"/>
      <c r="AK83" s="67"/>
      <c r="AL83" s="67"/>
      <c r="AM83" s="67"/>
      <c r="AN83" s="67"/>
      <c r="AO83" s="65" t="s">
        <v>17</v>
      </c>
      <c r="AP83" s="220">
        <v>0.7</v>
      </c>
      <c r="AQ83" s="35">
        <f>ROUND(ROUND(L81*X84,0)*AP83,0)</f>
        <v>337</v>
      </c>
      <c r="AR83" s="31"/>
    </row>
    <row r="84" spans="1:44" ht="14.25" customHeight="1" x14ac:dyDescent="0.15">
      <c r="A84" s="32">
        <v>22</v>
      </c>
      <c r="B84" s="32" t="s">
        <v>1784</v>
      </c>
      <c r="C84" s="34" t="s">
        <v>21939</v>
      </c>
      <c r="D84" s="73"/>
      <c r="E84" s="74"/>
      <c r="F84" s="74"/>
      <c r="G84" s="20"/>
      <c r="K84" s="186"/>
      <c r="L84" s="204"/>
      <c r="M84" s="187"/>
      <c r="N84" s="203"/>
      <c r="O84" s="203"/>
      <c r="P84" s="187"/>
      <c r="Q84" s="21"/>
      <c r="R84" s="54"/>
      <c r="S84" s="53"/>
      <c r="T84" s="53"/>
      <c r="U84" s="53"/>
      <c r="V84" s="53"/>
      <c r="W84" s="23" t="s">
        <v>17</v>
      </c>
      <c r="X84" s="195">
        <v>0.96499999999999997</v>
      </c>
      <c r="Y84" s="59"/>
      <c r="Z84" s="1094"/>
      <c r="AA84" s="1095"/>
      <c r="AB84" s="1095"/>
      <c r="AC84" s="1095"/>
      <c r="AD84" s="1095"/>
      <c r="AE84" s="1096"/>
      <c r="AF84" s="67" t="s">
        <v>1233</v>
      </c>
      <c r="AG84" s="67"/>
      <c r="AH84" s="67"/>
      <c r="AI84" s="67"/>
      <c r="AJ84" s="67"/>
      <c r="AK84" s="67"/>
      <c r="AL84" s="67"/>
      <c r="AM84" s="67"/>
      <c r="AN84" s="67"/>
      <c r="AO84" s="65" t="s">
        <v>1678</v>
      </c>
      <c r="AP84" s="164">
        <v>0.5</v>
      </c>
      <c r="AQ84" s="35">
        <f>ROUND(ROUND(L81*X84,0)*AP84,0)</f>
        <v>241</v>
      </c>
      <c r="AR84" s="31"/>
    </row>
    <row r="85" spans="1:44" ht="14.25" customHeight="1" x14ac:dyDescent="0.15">
      <c r="A85" s="32">
        <v>22</v>
      </c>
      <c r="B85" s="32">
        <v>4585</v>
      </c>
      <c r="C85" s="34" t="s">
        <v>21940</v>
      </c>
      <c r="D85" s="73"/>
      <c r="E85" s="74"/>
      <c r="F85" s="74"/>
      <c r="G85" s="20"/>
      <c r="J85" s="187"/>
      <c r="K85" s="47" t="s">
        <v>1684</v>
      </c>
      <c r="L85" s="185"/>
      <c r="M85" s="184"/>
      <c r="N85" s="205"/>
      <c r="O85" s="205"/>
      <c r="P85" s="40"/>
      <c r="Q85" s="41"/>
      <c r="R85" s="47"/>
      <c r="S85" s="65"/>
      <c r="T85" s="65"/>
      <c r="U85" s="65"/>
      <c r="V85" s="65"/>
      <c r="W85" s="65"/>
      <c r="X85" s="102"/>
      <c r="Y85" s="182"/>
      <c r="Z85" s="65"/>
      <c r="AA85" s="65"/>
      <c r="AB85" s="65"/>
      <c r="AC85" s="65"/>
      <c r="AD85" s="65"/>
      <c r="AE85" s="65"/>
      <c r="AF85" s="65"/>
      <c r="AG85" s="65"/>
      <c r="AH85" s="65"/>
      <c r="AI85" s="65"/>
      <c r="AJ85" s="65"/>
      <c r="AK85" s="65"/>
      <c r="AL85" s="65"/>
      <c r="AM85" s="65"/>
      <c r="AN85" s="65"/>
      <c r="AO85" s="184"/>
      <c r="AP85" s="185"/>
      <c r="AQ85" s="35">
        <f>ROUND(L87,0)</f>
        <v>499</v>
      </c>
      <c r="AR85" s="31"/>
    </row>
    <row r="86" spans="1:44" ht="14.25" customHeight="1" x14ac:dyDescent="0.15">
      <c r="A86" s="32">
        <v>22</v>
      </c>
      <c r="B86" s="32">
        <v>4586</v>
      </c>
      <c r="C86" s="34" t="s">
        <v>21941</v>
      </c>
      <c r="D86" s="73"/>
      <c r="E86" s="74"/>
      <c r="F86" s="74"/>
      <c r="G86" s="20"/>
      <c r="J86" s="187"/>
      <c r="K86" s="186"/>
      <c r="L86" s="204"/>
      <c r="M86" s="187"/>
      <c r="N86" s="187"/>
      <c r="O86" s="187"/>
      <c r="P86" s="187"/>
      <c r="Q86" s="21"/>
      <c r="R86" s="20"/>
      <c r="S86" s="53"/>
      <c r="T86" s="53"/>
      <c r="U86" s="53"/>
      <c r="V86" s="53"/>
      <c r="W86" s="53"/>
      <c r="X86" s="188"/>
      <c r="Y86" s="59"/>
      <c r="Z86" s="1091" t="s">
        <v>1229</v>
      </c>
      <c r="AA86" s="1092"/>
      <c r="AB86" s="1092"/>
      <c r="AC86" s="1092"/>
      <c r="AD86" s="1092"/>
      <c r="AE86" s="1093"/>
      <c r="AF86" s="67" t="s">
        <v>1230</v>
      </c>
      <c r="AG86" s="67"/>
      <c r="AH86" s="67"/>
      <c r="AI86" s="67"/>
      <c r="AJ86" s="67"/>
      <c r="AK86" s="67"/>
      <c r="AL86" s="67"/>
      <c r="AM86" s="67"/>
      <c r="AN86" s="67"/>
      <c r="AO86" s="65" t="s">
        <v>17</v>
      </c>
      <c r="AP86" s="220">
        <v>0.7</v>
      </c>
      <c r="AQ86" s="35">
        <f>ROUND(L87*AP86,0)</f>
        <v>349</v>
      </c>
      <c r="AR86" s="31"/>
    </row>
    <row r="87" spans="1:44" ht="14.25" customHeight="1" x14ac:dyDescent="0.15">
      <c r="A87" s="32">
        <v>22</v>
      </c>
      <c r="B87" s="32" t="s">
        <v>1788</v>
      </c>
      <c r="C87" s="34" t="s">
        <v>21942</v>
      </c>
      <c r="D87" s="73"/>
      <c r="E87" s="74"/>
      <c r="F87" s="74"/>
      <c r="G87" s="20"/>
      <c r="J87" s="187"/>
      <c r="K87" s="186"/>
      <c r="L87" s="189">
        <v>499</v>
      </c>
      <c r="M87" s="4" t="s">
        <v>21</v>
      </c>
      <c r="N87" s="191"/>
      <c r="O87" s="191"/>
      <c r="P87" s="4"/>
      <c r="Q87" s="21"/>
      <c r="R87" s="20"/>
      <c r="S87" s="53"/>
      <c r="T87" s="53"/>
      <c r="U87" s="53"/>
      <c r="V87" s="53"/>
      <c r="W87" s="53"/>
      <c r="X87" s="188"/>
      <c r="Y87" s="59"/>
      <c r="Z87" s="1094"/>
      <c r="AA87" s="1095"/>
      <c r="AB87" s="1095"/>
      <c r="AC87" s="1095"/>
      <c r="AD87" s="1095"/>
      <c r="AE87" s="1096"/>
      <c r="AF87" s="67" t="s">
        <v>1233</v>
      </c>
      <c r="AG87" s="67"/>
      <c r="AH87" s="67"/>
      <c r="AI87" s="67"/>
      <c r="AJ87" s="67"/>
      <c r="AK87" s="67"/>
      <c r="AL87" s="67"/>
      <c r="AM87" s="67"/>
      <c r="AN87" s="67"/>
      <c r="AO87" s="65" t="s">
        <v>1678</v>
      </c>
      <c r="AP87" s="164">
        <v>0.5</v>
      </c>
      <c r="AQ87" s="35">
        <f>ROUND(L87*AP87,0)</f>
        <v>250</v>
      </c>
      <c r="AR87" s="31"/>
    </row>
    <row r="88" spans="1:44" ht="14.25" customHeight="1" x14ac:dyDescent="0.15">
      <c r="A88" s="32">
        <v>22</v>
      </c>
      <c r="B88" s="32">
        <v>4587</v>
      </c>
      <c r="C88" s="34" t="s">
        <v>21943</v>
      </c>
      <c r="D88" s="73"/>
      <c r="E88" s="74"/>
      <c r="F88" s="74"/>
      <c r="G88" s="20"/>
      <c r="J88" s="187"/>
      <c r="K88" s="186"/>
      <c r="L88" s="204"/>
      <c r="M88" s="187"/>
      <c r="N88" s="191"/>
      <c r="O88" s="191"/>
      <c r="P88" s="4"/>
      <c r="Q88" s="21"/>
      <c r="R88" s="72" t="s">
        <v>1235</v>
      </c>
      <c r="S88" s="67"/>
      <c r="T88" s="67"/>
      <c r="U88" s="67"/>
      <c r="V88" s="67"/>
      <c r="W88" s="67"/>
      <c r="X88" s="192"/>
      <c r="Y88" s="68"/>
      <c r="Z88" s="67"/>
      <c r="AA88" s="67"/>
      <c r="AB88" s="67"/>
      <c r="AC88" s="67"/>
      <c r="AD88" s="67"/>
      <c r="AE88" s="67"/>
      <c r="AF88" s="67"/>
      <c r="AG88" s="67"/>
      <c r="AH88" s="67"/>
      <c r="AI88" s="67"/>
      <c r="AJ88" s="67"/>
      <c r="AK88" s="67"/>
      <c r="AL88" s="67"/>
      <c r="AM88" s="67"/>
      <c r="AN88" s="67"/>
      <c r="AO88" s="65"/>
      <c r="AP88" s="156"/>
      <c r="AQ88" s="35">
        <f>ROUND(L87*X90,0)</f>
        <v>482</v>
      </c>
      <c r="AR88" s="31"/>
    </row>
    <row r="89" spans="1:44" ht="14.25" customHeight="1" x14ac:dyDescent="0.15">
      <c r="A89" s="32">
        <v>22</v>
      </c>
      <c r="B89" s="32">
        <v>4588</v>
      </c>
      <c r="C89" s="34" t="s">
        <v>21944</v>
      </c>
      <c r="D89" s="73"/>
      <c r="E89" s="74"/>
      <c r="F89" s="74"/>
      <c r="G89" s="20"/>
      <c r="J89" s="187"/>
      <c r="K89" s="186"/>
      <c r="L89" s="204"/>
      <c r="M89" s="187"/>
      <c r="N89" s="191"/>
      <c r="O89" s="191"/>
      <c r="P89" s="4"/>
      <c r="Q89" s="21"/>
      <c r="R89" s="54" t="s">
        <v>1237</v>
      </c>
      <c r="S89" s="53"/>
      <c r="T89" s="53"/>
      <c r="U89" s="53"/>
      <c r="V89" s="53"/>
      <c r="W89" s="53"/>
      <c r="X89" s="188"/>
      <c r="Y89" s="59"/>
      <c r="Z89" s="1091" t="s">
        <v>1229</v>
      </c>
      <c r="AA89" s="1092"/>
      <c r="AB89" s="1092"/>
      <c r="AC89" s="1092"/>
      <c r="AD89" s="1092"/>
      <c r="AE89" s="1093"/>
      <c r="AF89" s="67" t="s">
        <v>1230</v>
      </c>
      <c r="AG89" s="67"/>
      <c r="AH89" s="67"/>
      <c r="AI89" s="67"/>
      <c r="AJ89" s="67"/>
      <c r="AK89" s="67"/>
      <c r="AL89" s="67"/>
      <c r="AM89" s="67"/>
      <c r="AN89" s="67"/>
      <c r="AO89" s="65" t="s">
        <v>17</v>
      </c>
      <c r="AP89" s="220">
        <v>0.7</v>
      </c>
      <c r="AQ89" s="35">
        <f>ROUND(ROUND(L87*X90,0)*AP89,0)</f>
        <v>337</v>
      </c>
      <c r="AR89" s="31"/>
    </row>
    <row r="90" spans="1:44" ht="14.25" customHeight="1" x14ac:dyDescent="0.15">
      <c r="A90" s="32">
        <v>22</v>
      </c>
      <c r="B90" s="32" t="s">
        <v>1792</v>
      </c>
      <c r="C90" s="34" t="s">
        <v>21945</v>
      </c>
      <c r="D90" s="73"/>
      <c r="E90" s="74"/>
      <c r="F90" s="74"/>
      <c r="G90" s="20"/>
      <c r="J90" s="187"/>
      <c r="K90" s="186"/>
      <c r="L90" s="204"/>
      <c r="M90" s="187"/>
      <c r="N90" s="191"/>
      <c r="O90" s="191"/>
      <c r="P90" s="4"/>
      <c r="Q90" s="21"/>
      <c r="R90" s="54"/>
      <c r="S90" s="53"/>
      <c r="T90" s="53"/>
      <c r="U90" s="53"/>
      <c r="V90" s="53"/>
      <c r="W90" s="23" t="s">
        <v>17</v>
      </c>
      <c r="X90" s="195">
        <v>0.96499999999999997</v>
      </c>
      <c r="Y90" s="59"/>
      <c r="Z90" s="1094"/>
      <c r="AA90" s="1095"/>
      <c r="AB90" s="1095"/>
      <c r="AC90" s="1095"/>
      <c r="AD90" s="1095"/>
      <c r="AE90" s="1096"/>
      <c r="AF90" s="67" t="s">
        <v>1233</v>
      </c>
      <c r="AG90" s="67"/>
      <c r="AH90" s="67"/>
      <c r="AI90" s="67"/>
      <c r="AJ90" s="67"/>
      <c r="AK90" s="67"/>
      <c r="AL90" s="67"/>
      <c r="AM90" s="67"/>
      <c r="AN90" s="67"/>
      <c r="AO90" s="65" t="s">
        <v>1678</v>
      </c>
      <c r="AP90" s="164">
        <v>0.5</v>
      </c>
      <c r="AQ90" s="35">
        <f>ROUND(ROUND(L87*X90,0)*AP90,0)</f>
        <v>241</v>
      </c>
      <c r="AR90" s="31"/>
    </row>
    <row r="91" spans="1:44" ht="14.25" customHeight="1" x14ac:dyDescent="0.15">
      <c r="A91" s="32">
        <v>22</v>
      </c>
      <c r="B91" s="32">
        <v>4591</v>
      </c>
      <c r="C91" s="34" t="s">
        <v>21946</v>
      </c>
      <c r="D91" s="73"/>
      <c r="E91" s="74"/>
      <c r="F91" s="74"/>
      <c r="G91" s="1085" t="s">
        <v>1795</v>
      </c>
      <c r="H91" s="1086"/>
      <c r="I91" s="1086"/>
      <c r="J91" s="1087"/>
      <c r="K91" s="47" t="s">
        <v>1674</v>
      </c>
      <c r="L91" s="185"/>
      <c r="M91" s="184"/>
      <c r="N91" s="205"/>
      <c r="O91" s="205"/>
      <c r="P91" s="40"/>
      <c r="Q91" s="41"/>
      <c r="R91" s="47"/>
      <c r="S91" s="65"/>
      <c r="T91" s="65"/>
      <c r="U91" s="65"/>
      <c r="V91" s="65"/>
      <c r="W91" s="65"/>
      <c r="X91" s="102"/>
      <c r="Y91" s="182"/>
      <c r="Z91" s="65"/>
      <c r="AA91" s="65"/>
      <c r="AB91" s="65"/>
      <c r="AC91" s="65"/>
      <c r="AD91" s="65"/>
      <c r="AE91" s="65"/>
      <c r="AF91" s="65"/>
      <c r="AG91" s="65"/>
      <c r="AH91" s="65"/>
      <c r="AI91" s="65"/>
      <c r="AJ91" s="65"/>
      <c r="AK91" s="65"/>
      <c r="AL91" s="65"/>
      <c r="AM91" s="65"/>
      <c r="AN91" s="65"/>
      <c r="AO91" s="184"/>
      <c r="AP91" s="185"/>
      <c r="AQ91" s="35">
        <f>ROUND(L93,0)</f>
        <v>479</v>
      </c>
      <c r="AR91" s="31"/>
    </row>
    <row r="92" spans="1:44" ht="14.25" customHeight="1" x14ac:dyDescent="0.15">
      <c r="A92" s="32">
        <v>22</v>
      </c>
      <c r="B92" s="32">
        <v>4592</v>
      </c>
      <c r="C92" s="34" t="s">
        <v>21947</v>
      </c>
      <c r="D92" s="73"/>
      <c r="E92" s="74"/>
      <c r="F92" s="74"/>
      <c r="G92" s="1088"/>
      <c r="H92" s="1089"/>
      <c r="I92" s="1089"/>
      <c r="J92" s="1090"/>
      <c r="K92" s="186"/>
      <c r="L92" s="204"/>
      <c r="M92" s="187"/>
      <c r="N92" s="187"/>
      <c r="O92" s="187"/>
      <c r="P92" s="187"/>
      <c r="Q92" s="21"/>
      <c r="R92" s="20"/>
      <c r="S92" s="53"/>
      <c r="T92" s="53"/>
      <c r="U92" s="53"/>
      <c r="V92" s="53"/>
      <c r="W92" s="53"/>
      <c r="X92" s="188"/>
      <c r="Y92" s="59"/>
      <c r="Z92" s="1091" t="s">
        <v>1229</v>
      </c>
      <c r="AA92" s="1092"/>
      <c r="AB92" s="1092"/>
      <c r="AC92" s="1092"/>
      <c r="AD92" s="1092"/>
      <c r="AE92" s="1093"/>
      <c r="AF92" s="67" t="s">
        <v>1230</v>
      </c>
      <c r="AG92" s="67"/>
      <c r="AH92" s="67"/>
      <c r="AI92" s="67"/>
      <c r="AJ92" s="67"/>
      <c r="AK92" s="67"/>
      <c r="AL92" s="67"/>
      <c r="AM92" s="67"/>
      <c r="AN92" s="67"/>
      <c r="AO92" s="65" t="s">
        <v>17</v>
      </c>
      <c r="AP92" s="220">
        <v>0.7</v>
      </c>
      <c r="AQ92" s="35">
        <f>ROUND(L93*AP92,0)</f>
        <v>335</v>
      </c>
      <c r="AR92" s="31"/>
    </row>
    <row r="93" spans="1:44" ht="14.25" customHeight="1" x14ac:dyDescent="0.15">
      <c r="A93" s="32">
        <v>22</v>
      </c>
      <c r="B93" s="32" t="s">
        <v>1797</v>
      </c>
      <c r="C93" s="34" t="s">
        <v>21948</v>
      </c>
      <c r="D93" s="73"/>
      <c r="E93" s="74"/>
      <c r="F93" s="74"/>
      <c r="G93" s="1088"/>
      <c r="H93" s="1089"/>
      <c r="I93" s="1089"/>
      <c r="J93" s="1090"/>
      <c r="K93" s="186"/>
      <c r="L93" s="189">
        <v>479</v>
      </c>
      <c r="M93" s="4" t="s">
        <v>21</v>
      </c>
      <c r="N93" s="191"/>
      <c r="O93" s="191"/>
      <c r="P93" s="4"/>
      <c r="Q93" s="21"/>
      <c r="R93" s="20"/>
      <c r="S93" s="53"/>
      <c r="T93" s="53"/>
      <c r="U93" s="53"/>
      <c r="V93" s="53"/>
      <c r="W93" s="53"/>
      <c r="X93" s="188"/>
      <c r="Y93" s="59"/>
      <c r="Z93" s="1094"/>
      <c r="AA93" s="1095"/>
      <c r="AB93" s="1095"/>
      <c r="AC93" s="1095"/>
      <c r="AD93" s="1095"/>
      <c r="AE93" s="1096"/>
      <c r="AF93" s="67" t="s">
        <v>1233</v>
      </c>
      <c r="AG93" s="67"/>
      <c r="AH93" s="67"/>
      <c r="AI93" s="67"/>
      <c r="AJ93" s="67"/>
      <c r="AK93" s="67"/>
      <c r="AL93" s="67"/>
      <c r="AM93" s="67"/>
      <c r="AN93" s="67"/>
      <c r="AO93" s="65" t="s">
        <v>1678</v>
      </c>
      <c r="AP93" s="164">
        <v>0.5</v>
      </c>
      <c r="AQ93" s="35">
        <f>ROUND(L93*AP93,0)</f>
        <v>240</v>
      </c>
      <c r="AR93" s="31"/>
    </row>
    <row r="94" spans="1:44" ht="14.25" customHeight="1" x14ac:dyDescent="0.15">
      <c r="A94" s="32">
        <v>22</v>
      </c>
      <c r="B94" s="32">
        <v>4593</v>
      </c>
      <c r="C94" s="34" t="s">
        <v>21949</v>
      </c>
      <c r="D94" s="73"/>
      <c r="E94" s="74"/>
      <c r="F94" s="74"/>
      <c r="G94" s="73"/>
      <c r="H94" s="74"/>
      <c r="I94" s="74"/>
      <c r="J94" s="75"/>
      <c r="K94" s="20"/>
      <c r="L94" s="58"/>
      <c r="N94" s="203"/>
      <c r="O94" s="203"/>
      <c r="P94" s="187"/>
      <c r="Q94" s="21"/>
      <c r="R94" s="72" t="s">
        <v>1235</v>
      </c>
      <c r="S94" s="67"/>
      <c r="T94" s="67"/>
      <c r="U94" s="67"/>
      <c r="V94" s="67"/>
      <c r="W94" s="67"/>
      <c r="X94" s="192"/>
      <c r="Y94" s="68"/>
      <c r="Z94" s="67"/>
      <c r="AA94" s="67"/>
      <c r="AB94" s="67"/>
      <c r="AC94" s="67"/>
      <c r="AD94" s="67"/>
      <c r="AE94" s="67"/>
      <c r="AF94" s="67"/>
      <c r="AG94" s="67"/>
      <c r="AH94" s="67"/>
      <c r="AI94" s="67"/>
      <c r="AJ94" s="67"/>
      <c r="AK94" s="67"/>
      <c r="AL94" s="67"/>
      <c r="AM94" s="67"/>
      <c r="AN94" s="67"/>
      <c r="AO94" s="65"/>
      <c r="AP94" s="156"/>
      <c r="AQ94" s="35">
        <f>ROUND(L93*X96,0)</f>
        <v>462</v>
      </c>
      <c r="AR94" s="31"/>
    </row>
    <row r="95" spans="1:44" ht="14.25" customHeight="1" x14ac:dyDescent="0.15">
      <c r="A95" s="32">
        <v>22</v>
      </c>
      <c r="B95" s="32">
        <v>4594</v>
      </c>
      <c r="C95" s="34" t="s">
        <v>21950</v>
      </c>
      <c r="D95" s="73"/>
      <c r="E95" s="74"/>
      <c r="F95" s="74"/>
      <c r="G95" s="20"/>
      <c r="K95" s="186"/>
      <c r="L95" s="204"/>
      <c r="M95" s="187"/>
      <c r="N95" s="203"/>
      <c r="O95" s="203"/>
      <c r="P95" s="187"/>
      <c r="Q95" s="21"/>
      <c r="R95" s="54" t="s">
        <v>1237</v>
      </c>
      <c r="S95" s="53"/>
      <c r="T95" s="53"/>
      <c r="U95" s="53"/>
      <c r="V95" s="53"/>
      <c r="W95" s="53"/>
      <c r="X95" s="188"/>
      <c r="Y95" s="59"/>
      <c r="Z95" s="1091" t="s">
        <v>1229</v>
      </c>
      <c r="AA95" s="1092"/>
      <c r="AB95" s="1092"/>
      <c r="AC95" s="1092"/>
      <c r="AD95" s="1092"/>
      <c r="AE95" s="1093"/>
      <c r="AF95" s="67" t="s">
        <v>1230</v>
      </c>
      <c r="AG95" s="67"/>
      <c r="AH95" s="67"/>
      <c r="AI95" s="67"/>
      <c r="AJ95" s="67"/>
      <c r="AK95" s="67"/>
      <c r="AL95" s="67"/>
      <c r="AM95" s="67"/>
      <c r="AN95" s="67"/>
      <c r="AO95" s="65" t="s">
        <v>17</v>
      </c>
      <c r="AP95" s="220">
        <v>0.7</v>
      </c>
      <c r="AQ95" s="35">
        <f>ROUND(ROUND(L93*X96,0)*AP95,0)</f>
        <v>323</v>
      </c>
      <c r="AR95" s="31"/>
    </row>
    <row r="96" spans="1:44" ht="14.25" customHeight="1" x14ac:dyDescent="0.15">
      <c r="A96" s="32">
        <v>22</v>
      </c>
      <c r="B96" s="32" t="s">
        <v>1801</v>
      </c>
      <c r="C96" s="34" t="s">
        <v>21951</v>
      </c>
      <c r="D96" s="73"/>
      <c r="E96" s="74"/>
      <c r="F96" s="74"/>
      <c r="G96" s="20"/>
      <c r="K96" s="186"/>
      <c r="L96" s="204"/>
      <c r="M96" s="187"/>
      <c r="N96" s="203"/>
      <c r="O96" s="203"/>
      <c r="P96" s="187"/>
      <c r="Q96" s="21"/>
      <c r="R96" s="54"/>
      <c r="S96" s="53"/>
      <c r="T96" s="53"/>
      <c r="U96" s="53"/>
      <c r="V96" s="53"/>
      <c r="W96" s="23" t="s">
        <v>17</v>
      </c>
      <c r="X96" s="195">
        <v>0.96499999999999997</v>
      </c>
      <c r="Y96" s="59"/>
      <c r="Z96" s="1094"/>
      <c r="AA96" s="1095"/>
      <c r="AB96" s="1095"/>
      <c r="AC96" s="1095"/>
      <c r="AD96" s="1095"/>
      <c r="AE96" s="1096"/>
      <c r="AF96" s="67" t="s">
        <v>1233</v>
      </c>
      <c r="AG96" s="67"/>
      <c r="AH96" s="67"/>
      <c r="AI96" s="67"/>
      <c r="AJ96" s="67"/>
      <c r="AK96" s="67"/>
      <c r="AL96" s="67"/>
      <c r="AM96" s="67"/>
      <c r="AN96" s="67"/>
      <c r="AO96" s="65" t="s">
        <v>1678</v>
      </c>
      <c r="AP96" s="164">
        <v>0.5</v>
      </c>
      <c r="AQ96" s="35">
        <f>ROUND(ROUND(L93*X96,0)*AP96,0)</f>
        <v>231</v>
      </c>
      <c r="AR96" s="31"/>
    </row>
    <row r="97" spans="1:44" ht="14.25" customHeight="1" x14ac:dyDescent="0.15">
      <c r="A97" s="32">
        <v>22</v>
      </c>
      <c r="B97" s="32">
        <v>4595</v>
      </c>
      <c r="C97" s="34" t="s">
        <v>21952</v>
      </c>
      <c r="D97" s="73"/>
      <c r="E97" s="74"/>
      <c r="F97" s="74"/>
      <c r="G97" s="20"/>
      <c r="J97" s="187"/>
      <c r="K97" s="47" t="s">
        <v>1684</v>
      </c>
      <c r="L97" s="185"/>
      <c r="M97" s="184"/>
      <c r="N97" s="205"/>
      <c r="O97" s="205"/>
      <c r="P97" s="40"/>
      <c r="Q97" s="41"/>
      <c r="R97" s="47"/>
      <c r="S97" s="65"/>
      <c r="T97" s="65"/>
      <c r="U97" s="65"/>
      <c r="V97" s="65"/>
      <c r="W97" s="65"/>
      <c r="X97" s="102"/>
      <c r="Y97" s="182"/>
      <c r="Z97" s="65"/>
      <c r="AA97" s="65"/>
      <c r="AB97" s="65"/>
      <c r="AC97" s="65"/>
      <c r="AD97" s="65"/>
      <c r="AE97" s="65"/>
      <c r="AF97" s="65"/>
      <c r="AG97" s="65"/>
      <c r="AH97" s="65"/>
      <c r="AI97" s="65"/>
      <c r="AJ97" s="65"/>
      <c r="AK97" s="65"/>
      <c r="AL97" s="65"/>
      <c r="AM97" s="65"/>
      <c r="AN97" s="65"/>
      <c r="AO97" s="184"/>
      <c r="AP97" s="185"/>
      <c r="AQ97" s="35">
        <f>ROUND(L99,0)</f>
        <v>479</v>
      </c>
      <c r="AR97" s="31"/>
    </row>
    <row r="98" spans="1:44" ht="14.25" customHeight="1" x14ac:dyDescent="0.15">
      <c r="A98" s="32">
        <v>22</v>
      </c>
      <c r="B98" s="32">
        <v>4596</v>
      </c>
      <c r="C98" s="34" t="s">
        <v>21953</v>
      </c>
      <c r="D98" s="73"/>
      <c r="E98" s="74"/>
      <c r="F98" s="74"/>
      <c r="G98" s="20"/>
      <c r="J98" s="187"/>
      <c r="K98" s="186"/>
      <c r="L98" s="204"/>
      <c r="M98" s="187"/>
      <c r="N98" s="187"/>
      <c r="O98" s="187"/>
      <c r="P98" s="187"/>
      <c r="Q98" s="21"/>
      <c r="R98" s="20"/>
      <c r="S98" s="53"/>
      <c r="T98" s="53"/>
      <c r="U98" s="53"/>
      <c r="V98" s="53"/>
      <c r="W98" s="53"/>
      <c r="X98" s="188"/>
      <c r="Y98" s="59"/>
      <c r="Z98" s="1091" t="s">
        <v>1229</v>
      </c>
      <c r="AA98" s="1092"/>
      <c r="AB98" s="1092"/>
      <c r="AC98" s="1092"/>
      <c r="AD98" s="1092"/>
      <c r="AE98" s="1093"/>
      <c r="AF98" s="67" t="s">
        <v>1230</v>
      </c>
      <c r="AG98" s="67"/>
      <c r="AH98" s="67"/>
      <c r="AI98" s="67"/>
      <c r="AJ98" s="67"/>
      <c r="AK98" s="67"/>
      <c r="AL98" s="67"/>
      <c r="AM98" s="67"/>
      <c r="AN98" s="67"/>
      <c r="AO98" s="65" t="s">
        <v>17</v>
      </c>
      <c r="AP98" s="220">
        <v>0.7</v>
      </c>
      <c r="AQ98" s="35">
        <f>ROUND(L99*AP98,0)</f>
        <v>335</v>
      </c>
      <c r="AR98" s="31"/>
    </row>
    <row r="99" spans="1:44" ht="14.25" customHeight="1" x14ac:dyDescent="0.15">
      <c r="A99" s="32">
        <v>22</v>
      </c>
      <c r="B99" s="32" t="s">
        <v>1805</v>
      </c>
      <c r="C99" s="34" t="s">
        <v>21954</v>
      </c>
      <c r="D99" s="73"/>
      <c r="E99" s="74"/>
      <c r="F99" s="74"/>
      <c r="G99" s="20"/>
      <c r="J99" s="187"/>
      <c r="K99" s="186"/>
      <c r="L99" s="189">
        <v>479</v>
      </c>
      <c r="M99" s="4" t="s">
        <v>21</v>
      </c>
      <c r="N99" s="191"/>
      <c r="O99" s="191"/>
      <c r="P99" s="4"/>
      <c r="Q99" s="21"/>
      <c r="R99" s="20"/>
      <c r="S99" s="53"/>
      <c r="T99" s="53"/>
      <c r="U99" s="53"/>
      <c r="V99" s="53"/>
      <c r="W99" s="53"/>
      <c r="X99" s="188"/>
      <c r="Y99" s="59"/>
      <c r="Z99" s="1094"/>
      <c r="AA99" s="1095"/>
      <c r="AB99" s="1095"/>
      <c r="AC99" s="1095"/>
      <c r="AD99" s="1095"/>
      <c r="AE99" s="1096"/>
      <c r="AF99" s="67" t="s">
        <v>1233</v>
      </c>
      <c r="AG99" s="67"/>
      <c r="AH99" s="67"/>
      <c r="AI99" s="67"/>
      <c r="AJ99" s="67"/>
      <c r="AK99" s="67"/>
      <c r="AL99" s="67"/>
      <c r="AM99" s="67"/>
      <c r="AN99" s="67"/>
      <c r="AO99" s="65" t="s">
        <v>1678</v>
      </c>
      <c r="AP99" s="164">
        <v>0.5</v>
      </c>
      <c r="AQ99" s="35">
        <f>ROUND(L99*AP99,0)</f>
        <v>240</v>
      </c>
      <c r="AR99" s="31"/>
    </row>
    <row r="100" spans="1:44" ht="14.25" customHeight="1" x14ac:dyDescent="0.15">
      <c r="A100" s="32">
        <v>22</v>
      </c>
      <c r="B100" s="32">
        <v>4597</v>
      </c>
      <c r="C100" s="34" t="s">
        <v>21955</v>
      </c>
      <c r="D100" s="73"/>
      <c r="E100" s="74"/>
      <c r="F100" s="74"/>
      <c r="G100" s="20"/>
      <c r="J100" s="187"/>
      <c r="K100" s="186"/>
      <c r="L100" s="204"/>
      <c r="M100" s="187"/>
      <c r="N100" s="191"/>
      <c r="O100" s="191"/>
      <c r="P100" s="4"/>
      <c r="Q100" s="21"/>
      <c r="R100" s="72" t="s">
        <v>1235</v>
      </c>
      <c r="S100" s="67"/>
      <c r="T100" s="67"/>
      <c r="U100" s="67"/>
      <c r="V100" s="67"/>
      <c r="W100" s="67"/>
      <c r="X100" s="192"/>
      <c r="Y100" s="68"/>
      <c r="Z100" s="67"/>
      <c r="AA100" s="67"/>
      <c r="AB100" s="67"/>
      <c r="AC100" s="67"/>
      <c r="AD100" s="67"/>
      <c r="AE100" s="67"/>
      <c r="AF100" s="67"/>
      <c r="AG100" s="67"/>
      <c r="AH100" s="67"/>
      <c r="AI100" s="67"/>
      <c r="AJ100" s="67"/>
      <c r="AK100" s="67"/>
      <c r="AL100" s="67"/>
      <c r="AM100" s="67"/>
      <c r="AN100" s="67"/>
      <c r="AO100" s="65"/>
      <c r="AP100" s="156"/>
      <c r="AQ100" s="35">
        <f>ROUND(L99*X102,0)</f>
        <v>462</v>
      </c>
      <c r="AR100" s="31"/>
    </row>
    <row r="101" spans="1:44" ht="14.25" customHeight="1" x14ac:dyDescent="0.15">
      <c r="A101" s="32">
        <v>22</v>
      </c>
      <c r="B101" s="32">
        <v>4598</v>
      </c>
      <c r="C101" s="34" t="s">
        <v>21956</v>
      </c>
      <c r="D101" s="73"/>
      <c r="E101" s="74"/>
      <c r="F101" s="74"/>
      <c r="G101" s="20"/>
      <c r="J101" s="187"/>
      <c r="K101" s="186"/>
      <c r="L101" s="204"/>
      <c r="M101" s="187"/>
      <c r="N101" s="191"/>
      <c r="O101" s="191"/>
      <c r="P101" s="4"/>
      <c r="Q101" s="21"/>
      <c r="R101" s="54" t="s">
        <v>1237</v>
      </c>
      <c r="S101" s="53"/>
      <c r="T101" s="53"/>
      <c r="U101" s="53"/>
      <c r="V101" s="53"/>
      <c r="W101" s="53"/>
      <c r="X101" s="188"/>
      <c r="Y101" s="59"/>
      <c r="Z101" s="1091" t="s">
        <v>1229</v>
      </c>
      <c r="AA101" s="1092"/>
      <c r="AB101" s="1092"/>
      <c r="AC101" s="1092"/>
      <c r="AD101" s="1092"/>
      <c r="AE101" s="1093"/>
      <c r="AF101" s="67" t="s">
        <v>1230</v>
      </c>
      <c r="AG101" s="67"/>
      <c r="AH101" s="67"/>
      <c r="AI101" s="67"/>
      <c r="AJ101" s="67"/>
      <c r="AK101" s="67"/>
      <c r="AL101" s="67"/>
      <c r="AM101" s="67"/>
      <c r="AN101" s="67"/>
      <c r="AO101" s="65" t="s">
        <v>17</v>
      </c>
      <c r="AP101" s="220">
        <v>0.7</v>
      </c>
      <c r="AQ101" s="35">
        <f>ROUND(ROUND(L99*X102,0)*AP101,0)</f>
        <v>323</v>
      </c>
      <c r="AR101" s="31"/>
    </row>
    <row r="102" spans="1:44" ht="14.25" customHeight="1" x14ac:dyDescent="0.15">
      <c r="A102" s="32">
        <v>22</v>
      </c>
      <c r="B102" s="32" t="s">
        <v>1809</v>
      </c>
      <c r="C102" s="34" t="s">
        <v>21957</v>
      </c>
      <c r="D102" s="111"/>
      <c r="E102" s="112"/>
      <c r="F102" s="112"/>
      <c r="G102" s="214"/>
      <c r="H102" s="25"/>
      <c r="I102" s="25"/>
      <c r="J102" s="25"/>
      <c r="K102" s="24"/>
      <c r="L102" s="14"/>
      <c r="M102" s="25"/>
      <c r="N102" s="221"/>
      <c r="O102" s="221"/>
      <c r="P102" s="211"/>
      <c r="Q102" s="215"/>
      <c r="R102" s="94"/>
      <c r="S102" s="71"/>
      <c r="T102" s="71"/>
      <c r="U102" s="71"/>
      <c r="V102" s="71"/>
      <c r="W102" s="26" t="s">
        <v>17</v>
      </c>
      <c r="X102" s="195">
        <v>0.96499999999999997</v>
      </c>
      <c r="Y102" s="207"/>
      <c r="Z102" s="1094"/>
      <c r="AA102" s="1095"/>
      <c r="AB102" s="1095"/>
      <c r="AC102" s="1095"/>
      <c r="AD102" s="1095"/>
      <c r="AE102" s="1096"/>
      <c r="AF102" s="107" t="s">
        <v>1233</v>
      </c>
      <c r="AG102" s="107"/>
      <c r="AH102" s="107"/>
      <c r="AI102" s="107"/>
      <c r="AJ102" s="107"/>
      <c r="AK102" s="107"/>
      <c r="AL102" s="107"/>
      <c r="AM102" s="107"/>
      <c r="AN102" s="107"/>
      <c r="AO102" s="44" t="s">
        <v>1678</v>
      </c>
      <c r="AP102" s="45">
        <v>0.5</v>
      </c>
      <c r="AQ102" s="35">
        <f>ROUND(ROUND(L99*X102,0)*AP102,0)</f>
        <v>231</v>
      </c>
      <c r="AR102" s="19"/>
    </row>
  </sheetData>
  <mergeCells count="42">
    <mergeCell ref="G91:J93"/>
    <mergeCell ref="Z92:AE93"/>
    <mergeCell ref="Z95:AE96"/>
    <mergeCell ref="Z98:AE99"/>
    <mergeCell ref="Z101:AE102"/>
    <mergeCell ref="Z89:AE90"/>
    <mergeCell ref="Z62:AE63"/>
    <mergeCell ref="Z65:AE66"/>
    <mergeCell ref="G67:J69"/>
    <mergeCell ref="Z68:AE69"/>
    <mergeCell ref="Z71:AE72"/>
    <mergeCell ref="Z74:AE75"/>
    <mergeCell ref="Z77:AE78"/>
    <mergeCell ref="G79:J81"/>
    <mergeCell ref="Z80:AE81"/>
    <mergeCell ref="Z83:AE84"/>
    <mergeCell ref="Z86:AE87"/>
    <mergeCell ref="Z59:AE60"/>
    <mergeCell ref="G31:J33"/>
    <mergeCell ref="Z32:AE33"/>
    <mergeCell ref="Z35:AE36"/>
    <mergeCell ref="Z38:AE39"/>
    <mergeCell ref="Z41:AE42"/>
    <mergeCell ref="G43:J45"/>
    <mergeCell ref="Z44:AE45"/>
    <mergeCell ref="Z47:AE48"/>
    <mergeCell ref="Z50:AE51"/>
    <mergeCell ref="Z53:AE54"/>
    <mergeCell ref="G55:J57"/>
    <mergeCell ref="Z56:AE57"/>
    <mergeCell ref="Z29:AE30"/>
    <mergeCell ref="D5:AP5"/>
    <mergeCell ref="D7:F9"/>
    <mergeCell ref="G7:J9"/>
    <mergeCell ref="Z8:AE9"/>
    <mergeCell ref="Z11:AE12"/>
    <mergeCell ref="Z14:AE15"/>
    <mergeCell ref="Z17:AE18"/>
    <mergeCell ref="G19:J21"/>
    <mergeCell ref="Z20:AE21"/>
    <mergeCell ref="Z23:AE24"/>
    <mergeCell ref="Z26:AE27"/>
  </mergeCells>
  <phoneticPr fontId="1"/>
  <printOptions horizontalCentered="1"/>
  <pageMargins left="0.78740157480314965" right="0.39370078740157483" top="0.59055118110236227" bottom="0.59055118110236227" header="0.39370078740157483" footer="0.31496062992125984"/>
  <pageSetup paperSize="9" scale="44" orientation="portrait" horizontalDpi="300" verticalDpi="300" r:id="rId1"/>
  <headerFooter>
    <oddHeader>&amp;R&amp;9経過的生活介護</oddHeader>
    <oddFooter>&amp;C&amp;14&amp;P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1:AR156"/>
  <sheetViews>
    <sheetView view="pageBreakPreview" zoomScaleNormal="100" zoomScaleSheetLayoutView="100" workbookViewId="0"/>
  </sheetViews>
  <sheetFormatPr defaultColWidth="9" defaultRowHeight="13.5" x14ac:dyDescent="0.15"/>
  <cols>
    <col min="1" max="1" width="4.625" style="2" customWidth="1"/>
    <col min="2" max="2" width="7.625" style="2" customWidth="1"/>
    <col min="3" max="3" width="32.125" style="3" customWidth="1"/>
    <col min="4" max="7" width="2.375" style="2" customWidth="1"/>
    <col min="8" max="11" width="2.375" style="4" customWidth="1"/>
    <col min="12" max="12" width="5.875" style="4" customWidth="1"/>
    <col min="13" max="15" width="2.375" style="4" customWidth="1"/>
    <col min="16" max="16" width="2.375" style="190" customWidth="1"/>
    <col min="17" max="19" width="2.375" style="2" customWidth="1"/>
    <col min="20" max="23" width="2.375" style="5" customWidth="1"/>
    <col min="24" max="24" width="5.375" style="5" bestFit="1" customWidth="1"/>
    <col min="25" max="39" width="2.375" style="5" customWidth="1"/>
    <col min="40" max="40" width="7.125" style="5" customWidth="1"/>
    <col min="41" max="41" width="2.375" style="5" customWidth="1"/>
    <col min="42" max="42" width="3.875" style="5" customWidth="1"/>
    <col min="43" max="43" width="7.125" style="2" customWidth="1"/>
    <col min="44" max="44" width="8.625" style="2" customWidth="1"/>
    <col min="45" max="45" width="4.375" style="2" bestFit="1" customWidth="1"/>
    <col min="46" max="16384" width="9" style="2"/>
  </cols>
  <sheetData>
    <row r="1" spans="1:44" ht="17.100000000000001" customHeight="1" x14ac:dyDescent="0.15">
      <c r="A1" s="1"/>
    </row>
    <row r="2" spans="1:44" ht="17.100000000000001" customHeight="1" x14ac:dyDescent="0.15">
      <c r="A2" s="1"/>
    </row>
    <row r="3" spans="1:44" ht="17.100000000000001" customHeight="1" x14ac:dyDescent="0.15">
      <c r="A3" s="1"/>
    </row>
    <row r="4" spans="1:44" ht="17.100000000000001" customHeight="1" x14ac:dyDescent="0.15">
      <c r="A4" s="1"/>
      <c r="B4" s="180"/>
    </row>
    <row r="5" spans="1:44" ht="13.7" customHeight="1" x14ac:dyDescent="0.15">
      <c r="A5" s="6" t="s">
        <v>1</v>
      </c>
      <c r="B5" s="7"/>
      <c r="C5" s="8" t="s">
        <v>2</v>
      </c>
      <c r="D5" s="1099" t="s">
        <v>3</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9" t="s">
        <v>4</v>
      </c>
      <c r="AR5" s="9" t="s">
        <v>5</v>
      </c>
    </row>
    <row r="6" spans="1:44" ht="13.7" customHeight="1" x14ac:dyDescent="0.15">
      <c r="A6" s="10" t="s">
        <v>6</v>
      </c>
      <c r="B6" s="11" t="s">
        <v>7</v>
      </c>
      <c r="C6" s="12"/>
      <c r="D6" s="13"/>
      <c r="E6" s="14"/>
      <c r="F6" s="14"/>
      <c r="G6" s="14"/>
      <c r="H6" s="14"/>
      <c r="I6" s="14"/>
      <c r="J6" s="14"/>
      <c r="K6" s="14"/>
      <c r="L6" s="14"/>
      <c r="M6" s="14"/>
      <c r="N6" s="14"/>
      <c r="O6" s="14"/>
      <c r="P6" s="783"/>
      <c r="Q6" s="14"/>
      <c r="R6" s="14"/>
      <c r="S6" s="14"/>
      <c r="T6" s="15"/>
      <c r="U6" s="15"/>
      <c r="V6" s="15"/>
      <c r="W6" s="15"/>
      <c r="X6" s="15"/>
      <c r="Y6" s="15"/>
      <c r="Z6" s="15"/>
      <c r="AA6" s="15"/>
      <c r="AB6" s="15"/>
      <c r="AC6" s="15"/>
      <c r="AD6" s="15"/>
      <c r="AE6" s="15"/>
      <c r="AF6" s="15"/>
      <c r="AG6" s="15"/>
      <c r="AH6" s="15"/>
      <c r="AI6" s="15"/>
      <c r="AJ6" s="15"/>
      <c r="AK6" s="15"/>
      <c r="AL6" s="15"/>
      <c r="AM6" s="15"/>
      <c r="AN6" s="15"/>
      <c r="AO6" s="15"/>
      <c r="AP6" s="15"/>
      <c r="AQ6" s="16" t="s">
        <v>8</v>
      </c>
      <c r="AR6" s="16" t="s">
        <v>9</v>
      </c>
    </row>
    <row r="7" spans="1:44" ht="14.25" customHeight="1" x14ac:dyDescent="0.15">
      <c r="A7" s="17">
        <v>22</v>
      </c>
      <c r="B7" s="17">
        <v>4601</v>
      </c>
      <c r="C7" s="19" t="s">
        <v>21958</v>
      </c>
      <c r="D7" s="1088" t="s">
        <v>1812</v>
      </c>
      <c r="E7" s="1089"/>
      <c r="F7" s="1090"/>
      <c r="G7" s="4" t="s">
        <v>1513</v>
      </c>
      <c r="K7" s="20" t="s">
        <v>1242</v>
      </c>
      <c r="L7" s="58"/>
      <c r="Q7" s="21"/>
      <c r="R7" s="20"/>
      <c r="S7" s="23"/>
      <c r="T7" s="23"/>
      <c r="U7" s="23"/>
      <c r="V7" s="23"/>
      <c r="W7" s="23"/>
      <c r="X7" s="39"/>
      <c r="Y7" s="300"/>
      <c r="Z7" s="168"/>
      <c r="AA7" s="23"/>
      <c r="AB7" s="23"/>
      <c r="AC7" s="23"/>
      <c r="AD7" s="23"/>
      <c r="AE7" s="23"/>
      <c r="AF7" s="26"/>
      <c r="AG7" s="26"/>
      <c r="AH7" s="26"/>
      <c r="AI7" s="26"/>
      <c r="AJ7" s="26"/>
      <c r="AK7" s="26"/>
      <c r="AL7" s="26"/>
      <c r="AM7" s="26"/>
      <c r="AN7" s="26"/>
      <c r="AO7" s="26"/>
      <c r="AP7" s="15"/>
      <c r="AQ7" s="30">
        <f>ROUND(L9,0)</f>
        <v>1152</v>
      </c>
      <c r="AR7" s="31" t="s">
        <v>13</v>
      </c>
    </row>
    <row r="8" spans="1:44" ht="14.25" customHeight="1" x14ac:dyDescent="0.15">
      <c r="A8" s="32">
        <v>22</v>
      </c>
      <c r="B8" s="32">
        <v>4602</v>
      </c>
      <c r="C8" s="34" t="s">
        <v>21959</v>
      </c>
      <c r="D8" s="1088"/>
      <c r="E8" s="1089"/>
      <c r="F8" s="1090"/>
      <c r="G8" s="4"/>
      <c r="K8" s="20" t="s">
        <v>1244</v>
      </c>
      <c r="L8" s="58"/>
      <c r="P8" s="187"/>
      <c r="Q8" s="21"/>
      <c r="R8" s="20"/>
      <c r="S8" s="53"/>
      <c r="T8" s="53"/>
      <c r="U8" s="53"/>
      <c r="V8" s="53"/>
      <c r="W8" s="53"/>
      <c r="X8" s="188"/>
      <c r="Y8" s="59"/>
      <c r="Z8" s="1091" t="s">
        <v>1229</v>
      </c>
      <c r="AA8" s="1092"/>
      <c r="AB8" s="1092"/>
      <c r="AC8" s="1092"/>
      <c r="AD8" s="1092"/>
      <c r="AE8" s="1093"/>
      <c r="AF8" s="223" t="s">
        <v>1230</v>
      </c>
      <c r="AG8" s="107"/>
      <c r="AH8" s="107"/>
      <c r="AI8" s="107"/>
      <c r="AJ8" s="107"/>
      <c r="AK8" s="107"/>
      <c r="AL8" s="107"/>
      <c r="AM8" s="107"/>
      <c r="AN8" s="107"/>
      <c r="AO8" s="44" t="s">
        <v>17</v>
      </c>
      <c r="AP8" s="220">
        <v>0.7</v>
      </c>
      <c r="AQ8" s="35">
        <f>ROUND(L9*AP8,0)</f>
        <v>806</v>
      </c>
      <c r="AR8" s="31"/>
    </row>
    <row r="9" spans="1:44" ht="14.25" customHeight="1" x14ac:dyDescent="0.15">
      <c r="A9" s="32">
        <v>22</v>
      </c>
      <c r="B9" s="32" t="s">
        <v>1814</v>
      </c>
      <c r="C9" s="34" t="s">
        <v>21960</v>
      </c>
      <c r="D9" s="1088"/>
      <c r="E9" s="1089"/>
      <c r="F9" s="1090"/>
      <c r="G9" s="4"/>
      <c r="K9" s="20"/>
      <c r="L9" s="189">
        <v>1152</v>
      </c>
      <c r="M9" s="4" t="s">
        <v>21</v>
      </c>
      <c r="P9" s="191"/>
      <c r="Q9" s="21"/>
      <c r="R9" s="20"/>
      <c r="S9" s="53"/>
      <c r="T9" s="53"/>
      <c r="U9" s="53"/>
      <c r="V9" s="53"/>
      <c r="W9" s="53"/>
      <c r="X9" s="188"/>
      <c r="Y9" s="59"/>
      <c r="Z9" s="1094"/>
      <c r="AA9" s="1095"/>
      <c r="AB9" s="1095"/>
      <c r="AC9" s="1095"/>
      <c r="AD9" s="1095"/>
      <c r="AE9" s="1096"/>
      <c r="AF9" s="67" t="s">
        <v>1233</v>
      </c>
      <c r="AG9" s="67"/>
      <c r="AH9" s="67"/>
      <c r="AI9" s="67"/>
      <c r="AJ9" s="67"/>
      <c r="AK9" s="67"/>
      <c r="AL9" s="67"/>
      <c r="AM9" s="67"/>
      <c r="AN9" s="67"/>
      <c r="AO9" s="65" t="s">
        <v>1678</v>
      </c>
      <c r="AP9" s="164">
        <v>0.5</v>
      </c>
      <c r="AQ9" s="35">
        <f>ROUND(L9*AP9,0)</f>
        <v>576</v>
      </c>
      <c r="AR9" s="31"/>
    </row>
    <row r="10" spans="1:44" ht="14.25" customHeight="1" x14ac:dyDescent="0.15">
      <c r="A10" s="32">
        <v>22</v>
      </c>
      <c r="B10" s="32">
        <v>4603</v>
      </c>
      <c r="C10" s="34" t="s">
        <v>21961</v>
      </c>
      <c r="D10" s="73"/>
      <c r="E10" s="74"/>
      <c r="F10" s="75"/>
      <c r="G10" s="4"/>
      <c r="K10" s="20"/>
      <c r="L10" s="58"/>
      <c r="P10" s="203"/>
      <c r="Q10" s="21"/>
      <c r="R10" s="72" t="s">
        <v>1235</v>
      </c>
      <c r="S10" s="67"/>
      <c r="T10" s="67"/>
      <c r="U10" s="67"/>
      <c r="V10" s="67"/>
      <c r="W10" s="67"/>
      <c r="X10" s="192"/>
      <c r="Y10" s="68"/>
      <c r="Z10" s="223"/>
      <c r="AA10" s="107"/>
      <c r="AB10" s="107"/>
      <c r="AC10" s="107"/>
      <c r="AD10" s="107"/>
      <c r="AE10" s="107"/>
      <c r="AF10" s="107"/>
      <c r="AG10" s="107"/>
      <c r="AH10" s="107"/>
      <c r="AI10" s="107"/>
      <c r="AJ10" s="107"/>
      <c r="AK10" s="107"/>
      <c r="AL10" s="107"/>
      <c r="AM10" s="107"/>
      <c r="AN10" s="107"/>
      <c r="AO10" s="107"/>
      <c r="AP10" s="136"/>
      <c r="AQ10" s="35">
        <f>ROUND(L9*X12,0)</f>
        <v>1112</v>
      </c>
      <c r="AR10" s="31"/>
    </row>
    <row r="11" spans="1:44" ht="14.25" customHeight="1" x14ac:dyDescent="0.15">
      <c r="A11" s="32">
        <v>22</v>
      </c>
      <c r="B11" s="32">
        <v>4604</v>
      </c>
      <c r="C11" s="34" t="s">
        <v>21962</v>
      </c>
      <c r="D11" s="186"/>
      <c r="E11" s="187"/>
      <c r="F11" s="208"/>
      <c r="G11" s="4"/>
      <c r="K11" s="186"/>
      <c r="L11" s="204"/>
      <c r="M11" s="187"/>
      <c r="N11" s="187"/>
      <c r="P11" s="203"/>
      <c r="Q11" s="21"/>
      <c r="R11" s="54" t="s">
        <v>1237</v>
      </c>
      <c r="S11" s="53"/>
      <c r="T11" s="53"/>
      <c r="U11" s="53"/>
      <c r="V11" s="53"/>
      <c r="W11" s="53"/>
      <c r="X11" s="188"/>
      <c r="Y11" s="59"/>
      <c r="Z11" s="1091" t="s">
        <v>1229</v>
      </c>
      <c r="AA11" s="1092"/>
      <c r="AB11" s="1092"/>
      <c r="AC11" s="1092"/>
      <c r="AD11" s="1092"/>
      <c r="AE11" s="1093"/>
      <c r="AF11" s="67" t="s">
        <v>1230</v>
      </c>
      <c r="AG11" s="67"/>
      <c r="AH11" s="67"/>
      <c r="AI11" s="67"/>
      <c r="AJ11" s="67"/>
      <c r="AK11" s="67"/>
      <c r="AL11" s="67"/>
      <c r="AM11" s="67"/>
      <c r="AN11" s="67"/>
      <c r="AO11" s="65" t="s">
        <v>17</v>
      </c>
      <c r="AP11" s="220">
        <v>0.7</v>
      </c>
      <c r="AQ11" s="35">
        <f>ROUND(ROUND(L9*X12,0)*AP11,0)</f>
        <v>778</v>
      </c>
      <c r="AR11" s="31"/>
    </row>
    <row r="12" spans="1:44" ht="14.25" customHeight="1" x14ac:dyDescent="0.15">
      <c r="A12" s="32">
        <v>22</v>
      </c>
      <c r="B12" s="32" t="s">
        <v>1818</v>
      </c>
      <c r="C12" s="34" t="s">
        <v>21963</v>
      </c>
      <c r="D12" s="73"/>
      <c r="E12" s="74"/>
      <c r="F12" s="75"/>
      <c r="G12" s="4"/>
      <c r="K12" s="186"/>
      <c r="L12" s="204"/>
      <c r="M12" s="187"/>
      <c r="N12" s="187"/>
      <c r="P12" s="203"/>
      <c r="Q12" s="21"/>
      <c r="R12" s="54"/>
      <c r="S12" s="53"/>
      <c r="T12" s="53"/>
      <c r="U12" s="53"/>
      <c r="V12" s="53"/>
      <c r="W12" s="23" t="s">
        <v>17</v>
      </c>
      <c r="X12" s="195">
        <v>0.96499999999999997</v>
      </c>
      <c r="Y12" s="59"/>
      <c r="Z12" s="1094"/>
      <c r="AA12" s="1095"/>
      <c r="AB12" s="1095"/>
      <c r="AC12" s="1095"/>
      <c r="AD12" s="1095"/>
      <c r="AE12" s="1096"/>
      <c r="AF12" s="67" t="s">
        <v>1233</v>
      </c>
      <c r="AG12" s="67"/>
      <c r="AH12" s="67"/>
      <c r="AI12" s="67"/>
      <c r="AJ12" s="67"/>
      <c r="AK12" s="67"/>
      <c r="AL12" s="67"/>
      <c r="AM12" s="67"/>
      <c r="AN12" s="67"/>
      <c r="AO12" s="65" t="s">
        <v>1678</v>
      </c>
      <c r="AP12" s="164">
        <v>0.5</v>
      </c>
      <c r="AQ12" s="35">
        <f>ROUND(ROUND(L9*X12,0)*AP12,0)</f>
        <v>556</v>
      </c>
      <c r="AR12" s="31"/>
    </row>
    <row r="13" spans="1:44" ht="14.25" customHeight="1" x14ac:dyDescent="0.15">
      <c r="A13" s="32">
        <v>22</v>
      </c>
      <c r="B13" s="32">
        <v>4605</v>
      </c>
      <c r="C13" s="34" t="s">
        <v>21964</v>
      </c>
      <c r="D13" s="73"/>
      <c r="E13" s="74"/>
      <c r="F13" s="75"/>
      <c r="G13" s="4"/>
      <c r="J13" s="187"/>
      <c r="K13" s="47" t="s">
        <v>1522</v>
      </c>
      <c r="L13" s="185"/>
      <c r="M13" s="184"/>
      <c r="N13" s="184"/>
      <c r="O13" s="184"/>
      <c r="P13" s="205"/>
      <c r="Q13" s="41"/>
      <c r="R13" s="47"/>
      <c r="S13" s="65"/>
      <c r="T13" s="65"/>
      <c r="U13" s="65"/>
      <c r="V13" s="65"/>
      <c r="W13" s="65"/>
      <c r="X13" s="102"/>
      <c r="Y13" s="182"/>
      <c r="Z13" s="222"/>
      <c r="AA13" s="44"/>
      <c r="AB13" s="44"/>
      <c r="AC13" s="44"/>
      <c r="AD13" s="44"/>
      <c r="AE13" s="44"/>
      <c r="AF13" s="44"/>
      <c r="AG13" s="44"/>
      <c r="AH13" s="44"/>
      <c r="AI13" s="44"/>
      <c r="AJ13" s="44"/>
      <c r="AK13" s="44"/>
      <c r="AL13" s="44"/>
      <c r="AM13" s="44"/>
      <c r="AN13" s="44"/>
      <c r="AO13" s="44"/>
      <c r="AP13" s="98"/>
      <c r="AQ13" s="35">
        <f>ROUND(L15,0)</f>
        <v>908</v>
      </c>
      <c r="AR13" s="31"/>
    </row>
    <row r="14" spans="1:44" ht="14.25" customHeight="1" x14ac:dyDescent="0.15">
      <c r="A14" s="32">
        <v>22</v>
      </c>
      <c r="B14" s="32">
        <v>4606</v>
      </c>
      <c r="C14" s="34" t="s">
        <v>21965</v>
      </c>
      <c r="D14" s="73"/>
      <c r="E14" s="74"/>
      <c r="F14" s="75"/>
      <c r="G14" s="4"/>
      <c r="J14" s="187"/>
      <c r="K14" s="186"/>
      <c r="L14" s="204"/>
      <c r="M14" s="187"/>
      <c r="N14" s="187"/>
      <c r="O14" s="187"/>
      <c r="P14" s="187"/>
      <c r="Q14" s="21"/>
      <c r="R14" s="20"/>
      <c r="S14" s="53"/>
      <c r="T14" s="53"/>
      <c r="U14" s="53"/>
      <c r="V14" s="53"/>
      <c r="W14" s="53"/>
      <c r="X14" s="188"/>
      <c r="Y14" s="59"/>
      <c r="Z14" s="1091" t="s">
        <v>1229</v>
      </c>
      <c r="AA14" s="1092"/>
      <c r="AB14" s="1092"/>
      <c r="AC14" s="1092"/>
      <c r="AD14" s="1092"/>
      <c r="AE14" s="1093"/>
      <c r="AF14" s="223" t="s">
        <v>1230</v>
      </c>
      <c r="AG14" s="107"/>
      <c r="AH14" s="107"/>
      <c r="AI14" s="107"/>
      <c r="AJ14" s="107"/>
      <c r="AK14" s="107"/>
      <c r="AL14" s="107"/>
      <c r="AM14" s="107"/>
      <c r="AN14" s="107"/>
      <c r="AO14" s="44" t="s">
        <v>17</v>
      </c>
      <c r="AP14" s="220">
        <v>0.7</v>
      </c>
      <c r="AQ14" s="35">
        <f>ROUND(L15*AP14,0)</f>
        <v>636</v>
      </c>
      <c r="AR14" s="31"/>
    </row>
    <row r="15" spans="1:44" ht="14.25" customHeight="1" x14ac:dyDescent="0.15">
      <c r="A15" s="32">
        <v>22</v>
      </c>
      <c r="B15" s="32" t="s">
        <v>1822</v>
      </c>
      <c r="C15" s="34" t="s">
        <v>21966</v>
      </c>
      <c r="D15" s="73"/>
      <c r="E15" s="74"/>
      <c r="F15" s="75"/>
      <c r="G15" s="4"/>
      <c r="J15" s="187"/>
      <c r="K15" s="186"/>
      <c r="L15" s="189">
        <v>908</v>
      </c>
      <c r="M15" s="4" t="s">
        <v>21</v>
      </c>
      <c r="N15" s="187"/>
      <c r="O15" s="187"/>
      <c r="P15" s="191"/>
      <c r="Q15" s="21"/>
      <c r="R15" s="20"/>
      <c r="S15" s="53"/>
      <c r="T15" s="53"/>
      <c r="U15" s="53"/>
      <c r="V15" s="53"/>
      <c r="W15" s="53"/>
      <c r="X15" s="188"/>
      <c r="Y15" s="59"/>
      <c r="Z15" s="1094"/>
      <c r="AA15" s="1095"/>
      <c r="AB15" s="1095"/>
      <c r="AC15" s="1095"/>
      <c r="AD15" s="1095"/>
      <c r="AE15" s="1096"/>
      <c r="AF15" s="67" t="s">
        <v>1233</v>
      </c>
      <c r="AG15" s="67"/>
      <c r="AH15" s="67"/>
      <c r="AI15" s="67"/>
      <c r="AJ15" s="67"/>
      <c r="AK15" s="67"/>
      <c r="AL15" s="67"/>
      <c r="AM15" s="67"/>
      <c r="AN15" s="67"/>
      <c r="AO15" s="65" t="s">
        <v>1678</v>
      </c>
      <c r="AP15" s="164">
        <v>0.5</v>
      </c>
      <c r="AQ15" s="35">
        <f>ROUND(L15*AP15,0)</f>
        <v>454</v>
      </c>
      <c r="AR15" s="31"/>
    </row>
    <row r="16" spans="1:44" ht="14.25" customHeight="1" x14ac:dyDescent="0.15">
      <c r="A16" s="32">
        <v>22</v>
      </c>
      <c r="B16" s="32">
        <v>4607</v>
      </c>
      <c r="C16" s="34" t="s">
        <v>21967</v>
      </c>
      <c r="D16" s="73"/>
      <c r="E16" s="74"/>
      <c r="F16" s="75"/>
      <c r="G16" s="4"/>
      <c r="J16" s="187"/>
      <c r="K16" s="186"/>
      <c r="L16" s="204"/>
      <c r="M16" s="187"/>
      <c r="N16" s="187"/>
      <c r="O16" s="187"/>
      <c r="P16" s="191"/>
      <c r="Q16" s="21"/>
      <c r="R16" s="72" t="s">
        <v>1235</v>
      </c>
      <c r="S16" s="67"/>
      <c r="T16" s="67"/>
      <c r="U16" s="67"/>
      <c r="V16" s="67"/>
      <c r="W16" s="67"/>
      <c r="X16" s="192"/>
      <c r="Y16" s="68"/>
      <c r="Z16" s="223"/>
      <c r="AA16" s="107"/>
      <c r="AB16" s="107"/>
      <c r="AC16" s="107"/>
      <c r="AD16" s="107"/>
      <c r="AE16" s="107"/>
      <c r="AF16" s="107"/>
      <c r="AG16" s="107"/>
      <c r="AH16" s="107"/>
      <c r="AI16" s="107"/>
      <c r="AJ16" s="107"/>
      <c r="AK16" s="107"/>
      <c r="AL16" s="107"/>
      <c r="AM16" s="107"/>
      <c r="AN16" s="107"/>
      <c r="AO16" s="107"/>
      <c r="AP16" s="136"/>
      <c r="AQ16" s="35">
        <f>ROUND(L15*X18,0)</f>
        <v>876</v>
      </c>
      <c r="AR16" s="31"/>
    </row>
    <row r="17" spans="1:44" ht="14.25" customHeight="1" x14ac:dyDescent="0.15">
      <c r="A17" s="32">
        <v>22</v>
      </c>
      <c r="B17" s="32">
        <v>4608</v>
      </c>
      <c r="C17" s="34" t="s">
        <v>21968</v>
      </c>
      <c r="D17" s="73"/>
      <c r="E17" s="74"/>
      <c r="F17" s="75"/>
      <c r="G17" s="4"/>
      <c r="J17" s="187"/>
      <c r="K17" s="186"/>
      <c r="L17" s="204"/>
      <c r="M17" s="187"/>
      <c r="N17" s="187"/>
      <c r="O17" s="187"/>
      <c r="P17" s="191"/>
      <c r="Q17" s="21"/>
      <c r="R17" s="54" t="s">
        <v>1237</v>
      </c>
      <c r="S17" s="53"/>
      <c r="T17" s="53"/>
      <c r="U17" s="53"/>
      <c r="V17" s="53"/>
      <c r="W17" s="53"/>
      <c r="X17" s="188"/>
      <c r="Y17" s="59"/>
      <c r="Z17" s="1091" t="s">
        <v>1229</v>
      </c>
      <c r="AA17" s="1092"/>
      <c r="AB17" s="1092"/>
      <c r="AC17" s="1092"/>
      <c r="AD17" s="1092"/>
      <c r="AE17" s="1093"/>
      <c r="AF17" s="67" t="s">
        <v>1230</v>
      </c>
      <c r="AG17" s="67"/>
      <c r="AH17" s="67"/>
      <c r="AI17" s="67"/>
      <c r="AJ17" s="67"/>
      <c r="AK17" s="67"/>
      <c r="AL17" s="67"/>
      <c r="AM17" s="67"/>
      <c r="AN17" s="67"/>
      <c r="AO17" s="65" t="s">
        <v>17</v>
      </c>
      <c r="AP17" s="220">
        <v>0.7</v>
      </c>
      <c r="AQ17" s="35">
        <f>ROUND(ROUND(L15*X18,0)*AP17,0)</f>
        <v>613</v>
      </c>
      <c r="AR17" s="31"/>
    </row>
    <row r="18" spans="1:44" ht="14.25" customHeight="1" x14ac:dyDescent="0.15">
      <c r="A18" s="32">
        <v>22</v>
      </c>
      <c r="B18" s="32" t="s">
        <v>1826</v>
      </c>
      <c r="C18" s="34" t="s">
        <v>21969</v>
      </c>
      <c r="D18" s="73"/>
      <c r="E18" s="74"/>
      <c r="F18" s="75"/>
      <c r="G18" s="4"/>
      <c r="J18" s="187"/>
      <c r="K18" s="186"/>
      <c r="L18" s="204"/>
      <c r="M18" s="187"/>
      <c r="N18" s="187"/>
      <c r="O18" s="187"/>
      <c r="P18" s="191"/>
      <c r="Q18" s="21"/>
      <c r="R18" s="54"/>
      <c r="S18" s="53"/>
      <c r="T18" s="53"/>
      <c r="U18" s="53"/>
      <c r="V18" s="53"/>
      <c r="W18" s="23" t="s">
        <v>17</v>
      </c>
      <c r="X18" s="195">
        <v>0.96499999999999997</v>
      </c>
      <c r="Y18" s="59"/>
      <c r="Z18" s="1094"/>
      <c r="AA18" s="1095"/>
      <c r="AB18" s="1095"/>
      <c r="AC18" s="1095"/>
      <c r="AD18" s="1095"/>
      <c r="AE18" s="1096"/>
      <c r="AF18" s="67" t="s">
        <v>1233</v>
      </c>
      <c r="AG18" s="67"/>
      <c r="AH18" s="67"/>
      <c r="AI18" s="67"/>
      <c r="AJ18" s="67"/>
      <c r="AK18" s="67"/>
      <c r="AL18" s="67"/>
      <c r="AM18" s="67"/>
      <c r="AN18" s="67"/>
      <c r="AO18" s="65" t="s">
        <v>1678</v>
      </c>
      <c r="AP18" s="164">
        <v>0.5</v>
      </c>
      <c r="AQ18" s="35">
        <f>ROUND(ROUND(L15*X18,0)*AP18,0)</f>
        <v>438</v>
      </c>
      <c r="AR18" s="31"/>
    </row>
    <row r="19" spans="1:44" ht="14.25" customHeight="1" x14ac:dyDescent="0.15">
      <c r="A19" s="32">
        <v>22</v>
      </c>
      <c r="B19" s="32">
        <v>4611</v>
      </c>
      <c r="C19" s="34" t="s">
        <v>21970</v>
      </c>
      <c r="D19" s="73"/>
      <c r="E19" s="74"/>
      <c r="F19" s="75"/>
      <c r="G19" s="1085" t="s">
        <v>1531</v>
      </c>
      <c r="H19" s="1086"/>
      <c r="I19" s="1086"/>
      <c r="J19" s="1087"/>
      <c r="K19" s="47" t="s">
        <v>1242</v>
      </c>
      <c r="L19" s="103"/>
      <c r="M19" s="40"/>
      <c r="N19" s="40"/>
      <c r="O19" s="40"/>
      <c r="P19" s="199"/>
      <c r="Q19" s="41"/>
      <c r="R19" s="47"/>
      <c r="S19" s="65"/>
      <c r="T19" s="65"/>
      <c r="U19" s="65"/>
      <c r="V19" s="65"/>
      <c r="W19" s="65"/>
      <c r="X19" s="102"/>
      <c r="Y19" s="182"/>
      <c r="Z19" s="222"/>
      <c r="AA19" s="44"/>
      <c r="AB19" s="44"/>
      <c r="AC19" s="44"/>
      <c r="AD19" s="44"/>
      <c r="AE19" s="44"/>
      <c r="AF19" s="44"/>
      <c r="AG19" s="44"/>
      <c r="AH19" s="44"/>
      <c r="AI19" s="44"/>
      <c r="AJ19" s="44"/>
      <c r="AK19" s="44"/>
      <c r="AL19" s="44"/>
      <c r="AM19" s="44"/>
      <c r="AN19" s="44"/>
      <c r="AO19" s="44"/>
      <c r="AP19" s="98"/>
      <c r="AQ19" s="35">
        <f>ROUND(L21,0)</f>
        <v>858</v>
      </c>
      <c r="AR19" s="31"/>
    </row>
    <row r="20" spans="1:44" ht="14.25" customHeight="1" x14ac:dyDescent="0.15">
      <c r="A20" s="32">
        <v>22</v>
      </c>
      <c r="B20" s="32">
        <v>4612</v>
      </c>
      <c r="C20" s="34" t="s">
        <v>21971</v>
      </c>
      <c r="D20" s="73"/>
      <c r="E20" s="74"/>
      <c r="F20" s="75"/>
      <c r="G20" s="1088"/>
      <c r="H20" s="1089"/>
      <c r="I20" s="1089"/>
      <c r="J20" s="1090"/>
      <c r="K20" s="20" t="s">
        <v>1244</v>
      </c>
      <c r="L20" s="58"/>
      <c r="P20" s="187"/>
      <c r="Q20" s="21"/>
      <c r="R20" s="20"/>
      <c r="S20" s="53"/>
      <c r="T20" s="53"/>
      <c r="U20" s="53"/>
      <c r="V20" s="53"/>
      <c r="W20" s="53"/>
      <c r="X20" s="188"/>
      <c r="Y20" s="59"/>
      <c r="Z20" s="1091" t="s">
        <v>1229</v>
      </c>
      <c r="AA20" s="1092"/>
      <c r="AB20" s="1092"/>
      <c r="AC20" s="1092"/>
      <c r="AD20" s="1092"/>
      <c r="AE20" s="1093"/>
      <c r="AF20" s="223" t="s">
        <v>1230</v>
      </c>
      <c r="AG20" s="107"/>
      <c r="AH20" s="107"/>
      <c r="AI20" s="107"/>
      <c r="AJ20" s="107"/>
      <c r="AK20" s="107"/>
      <c r="AL20" s="107"/>
      <c r="AM20" s="107"/>
      <c r="AN20" s="107"/>
      <c r="AO20" s="44" t="s">
        <v>17</v>
      </c>
      <c r="AP20" s="220">
        <v>0.7</v>
      </c>
      <c r="AQ20" s="35">
        <f>ROUND(L21*AP20,0)</f>
        <v>601</v>
      </c>
      <c r="AR20" s="31"/>
    </row>
    <row r="21" spans="1:44" ht="14.25" customHeight="1" x14ac:dyDescent="0.15">
      <c r="A21" s="32">
        <v>22</v>
      </c>
      <c r="B21" s="32" t="s">
        <v>1830</v>
      </c>
      <c r="C21" s="34" t="s">
        <v>21972</v>
      </c>
      <c r="D21" s="73"/>
      <c r="E21" s="74"/>
      <c r="F21" s="75"/>
      <c r="G21" s="1088"/>
      <c r="H21" s="1089"/>
      <c r="I21" s="1089"/>
      <c r="J21" s="1090"/>
      <c r="K21" s="20"/>
      <c r="L21" s="189">
        <v>858</v>
      </c>
      <c r="M21" s="4" t="s">
        <v>21</v>
      </c>
      <c r="P21" s="191"/>
      <c r="Q21" s="21"/>
      <c r="R21" s="20"/>
      <c r="S21" s="53"/>
      <c r="T21" s="53"/>
      <c r="U21" s="53"/>
      <c r="V21" s="53"/>
      <c r="W21" s="53"/>
      <c r="X21" s="188"/>
      <c r="Y21" s="59"/>
      <c r="Z21" s="1094"/>
      <c r="AA21" s="1095"/>
      <c r="AB21" s="1095"/>
      <c r="AC21" s="1095"/>
      <c r="AD21" s="1095"/>
      <c r="AE21" s="1096"/>
      <c r="AF21" s="67" t="s">
        <v>1233</v>
      </c>
      <c r="AG21" s="67"/>
      <c r="AH21" s="67"/>
      <c r="AI21" s="67"/>
      <c r="AJ21" s="67"/>
      <c r="AK21" s="67"/>
      <c r="AL21" s="67"/>
      <c r="AM21" s="67"/>
      <c r="AN21" s="67"/>
      <c r="AO21" s="65" t="s">
        <v>1678</v>
      </c>
      <c r="AP21" s="164">
        <v>0.5</v>
      </c>
      <c r="AQ21" s="35">
        <f>ROUND(L21*AP21,0)</f>
        <v>429</v>
      </c>
      <c r="AR21" s="31"/>
    </row>
    <row r="22" spans="1:44" ht="14.25" customHeight="1" x14ac:dyDescent="0.15">
      <c r="A22" s="32">
        <v>22</v>
      </c>
      <c r="B22" s="32">
        <v>4613</v>
      </c>
      <c r="C22" s="34" t="s">
        <v>21973</v>
      </c>
      <c r="D22" s="73"/>
      <c r="E22" s="74"/>
      <c r="F22" s="75"/>
      <c r="G22" s="73"/>
      <c r="H22" s="74"/>
      <c r="I22" s="74"/>
      <c r="J22" s="75"/>
      <c r="K22" s="20"/>
      <c r="L22" s="58"/>
      <c r="P22" s="203"/>
      <c r="Q22" s="21"/>
      <c r="R22" s="72" t="s">
        <v>1235</v>
      </c>
      <c r="S22" s="67"/>
      <c r="T22" s="67"/>
      <c r="U22" s="67"/>
      <c r="V22" s="67"/>
      <c r="W22" s="67"/>
      <c r="X22" s="192"/>
      <c r="Y22" s="68"/>
      <c r="Z22" s="223"/>
      <c r="AA22" s="107"/>
      <c r="AB22" s="107"/>
      <c r="AC22" s="107"/>
      <c r="AD22" s="107"/>
      <c r="AE22" s="107"/>
      <c r="AF22" s="107"/>
      <c r="AG22" s="107"/>
      <c r="AH22" s="107"/>
      <c r="AI22" s="107"/>
      <c r="AJ22" s="107"/>
      <c r="AK22" s="107"/>
      <c r="AL22" s="107"/>
      <c r="AM22" s="107"/>
      <c r="AN22" s="107"/>
      <c r="AO22" s="107"/>
      <c r="AP22" s="136"/>
      <c r="AQ22" s="35">
        <f>ROUND(L21*X24,0)</f>
        <v>828</v>
      </c>
      <c r="AR22" s="31"/>
    </row>
    <row r="23" spans="1:44" ht="14.25" customHeight="1" x14ac:dyDescent="0.15">
      <c r="A23" s="32">
        <v>22</v>
      </c>
      <c r="B23" s="32">
        <v>4614</v>
      </c>
      <c r="C23" s="34" t="s">
        <v>21974</v>
      </c>
      <c r="D23" s="73"/>
      <c r="E23" s="74"/>
      <c r="F23" s="75"/>
      <c r="G23" s="4"/>
      <c r="K23" s="186"/>
      <c r="L23" s="204"/>
      <c r="M23" s="187"/>
      <c r="N23" s="187"/>
      <c r="P23" s="203"/>
      <c r="Q23" s="21"/>
      <c r="R23" s="54" t="s">
        <v>1237</v>
      </c>
      <c r="S23" s="53"/>
      <c r="T23" s="53"/>
      <c r="U23" s="53"/>
      <c r="V23" s="53"/>
      <c r="W23" s="53"/>
      <c r="X23" s="188"/>
      <c r="Y23" s="59"/>
      <c r="Z23" s="1091" t="s">
        <v>1229</v>
      </c>
      <c r="AA23" s="1092"/>
      <c r="AB23" s="1092"/>
      <c r="AC23" s="1092"/>
      <c r="AD23" s="1092"/>
      <c r="AE23" s="1093"/>
      <c r="AF23" s="67" t="s">
        <v>1230</v>
      </c>
      <c r="AG23" s="67"/>
      <c r="AH23" s="67"/>
      <c r="AI23" s="67"/>
      <c r="AJ23" s="67"/>
      <c r="AK23" s="67"/>
      <c r="AL23" s="67"/>
      <c r="AM23" s="67"/>
      <c r="AN23" s="67"/>
      <c r="AO23" s="65" t="s">
        <v>17</v>
      </c>
      <c r="AP23" s="220">
        <v>0.7</v>
      </c>
      <c r="AQ23" s="35">
        <f>ROUND(ROUND(L21*X24,0)*AP23,0)</f>
        <v>580</v>
      </c>
      <c r="AR23" s="31"/>
    </row>
    <row r="24" spans="1:44" ht="14.25" customHeight="1" x14ac:dyDescent="0.15">
      <c r="A24" s="32">
        <v>22</v>
      </c>
      <c r="B24" s="32" t="s">
        <v>1834</v>
      </c>
      <c r="C24" s="34" t="s">
        <v>21975</v>
      </c>
      <c r="D24" s="73"/>
      <c r="E24" s="74"/>
      <c r="F24" s="75"/>
      <c r="G24" s="4"/>
      <c r="K24" s="186"/>
      <c r="L24" s="204"/>
      <c r="M24" s="187"/>
      <c r="N24" s="187"/>
      <c r="P24" s="203"/>
      <c r="Q24" s="21"/>
      <c r="R24" s="54"/>
      <c r="S24" s="53"/>
      <c r="T24" s="53"/>
      <c r="U24" s="53"/>
      <c r="V24" s="53"/>
      <c r="W24" s="23" t="s">
        <v>17</v>
      </c>
      <c r="X24" s="195">
        <v>0.96499999999999997</v>
      </c>
      <c r="Y24" s="59"/>
      <c r="Z24" s="1094"/>
      <c r="AA24" s="1095"/>
      <c r="AB24" s="1095"/>
      <c r="AC24" s="1095"/>
      <c r="AD24" s="1095"/>
      <c r="AE24" s="1096"/>
      <c r="AF24" s="67" t="s">
        <v>1233</v>
      </c>
      <c r="AG24" s="67"/>
      <c r="AH24" s="67"/>
      <c r="AI24" s="67"/>
      <c r="AJ24" s="67"/>
      <c r="AK24" s="67"/>
      <c r="AL24" s="67"/>
      <c r="AM24" s="67"/>
      <c r="AN24" s="67"/>
      <c r="AO24" s="65" t="s">
        <v>1678</v>
      </c>
      <c r="AP24" s="164">
        <v>0.5</v>
      </c>
      <c r="AQ24" s="35">
        <f>ROUND(ROUND(L21*X24,0)*AP24,0)</f>
        <v>414</v>
      </c>
      <c r="AR24" s="31"/>
    </row>
    <row r="25" spans="1:44" ht="14.25" customHeight="1" x14ac:dyDescent="0.15">
      <c r="A25" s="32">
        <v>22</v>
      </c>
      <c r="B25" s="32">
        <v>4615</v>
      </c>
      <c r="C25" s="34" t="s">
        <v>21976</v>
      </c>
      <c r="D25" s="73"/>
      <c r="E25" s="74"/>
      <c r="F25" s="75"/>
      <c r="G25" s="4"/>
      <c r="J25" s="187"/>
      <c r="K25" s="47" t="s">
        <v>1522</v>
      </c>
      <c r="L25" s="185"/>
      <c r="M25" s="184"/>
      <c r="N25" s="184"/>
      <c r="O25" s="184"/>
      <c r="P25" s="205"/>
      <c r="Q25" s="41"/>
      <c r="R25" s="47"/>
      <c r="S25" s="65"/>
      <c r="T25" s="65"/>
      <c r="U25" s="65"/>
      <c r="V25" s="65"/>
      <c r="W25" s="65"/>
      <c r="X25" s="102"/>
      <c r="Y25" s="182"/>
      <c r="Z25" s="222"/>
      <c r="AA25" s="44"/>
      <c r="AB25" s="44"/>
      <c r="AC25" s="44"/>
      <c r="AD25" s="44"/>
      <c r="AE25" s="44"/>
      <c r="AF25" s="44"/>
      <c r="AG25" s="44"/>
      <c r="AH25" s="44"/>
      <c r="AI25" s="44"/>
      <c r="AJ25" s="44"/>
      <c r="AK25" s="44"/>
      <c r="AL25" s="44"/>
      <c r="AM25" s="44"/>
      <c r="AN25" s="44"/>
      <c r="AO25" s="44"/>
      <c r="AP25" s="98"/>
      <c r="AQ25" s="35">
        <f>ROUND(L27,0)</f>
        <v>908</v>
      </c>
      <c r="AR25" s="31"/>
    </row>
    <row r="26" spans="1:44" ht="14.25" customHeight="1" x14ac:dyDescent="0.15">
      <c r="A26" s="32">
        <v>22</v>
      </c>
      <c r="B26" s="32">
        <v>4616</v>
      </c>
      <c r="C26" s="34" t="s">
        <v>21977</v>
      </c>
      <c r="D26" s="73"/>
      <c r="E26" s="74"/>
      <c r="F26" s="75"/>
      <c r="G26" s="4"/>
      <c r="J26" s="187"/>
      <c r="K26" s="186"/>
      <c r="L26" s="204"/>
      <c r="M26" s="187"/>
      <c r="N26" s="187"/>
      <c r="O26" s="187"/>
      <c r="P26" s="187"/>
      <c r="Q26" s="21"/>
      <c r="R26" s="20"/>
      <c r="S26" s="53"/>
      <c r="T26" s="53"/>
      <c r="U26" s="53"/>
      <c r="V26" s="53"/>
      <c r="W26" s="53"/>
      <c r="X26" s="188"/>
      <c r="Y26" s="59"/>
      <c r="Z26" s="1091" t="s">
        <v>1229</v>
      </c>
      <c r="AA26" s="1092"/>
      <c r="AB26" s="1092"/>
      <c r="AC26" s="1092"/>
      <c r="AD26" s="1092"/>
      <c r="AE26" s="1093"/>
      <c r="AF26" s="223" t="s">
        <v>1230</v>
      </c>
      <c r="AG26" s="107"/>
      <c r="AH26" s="107"/>
      <c r="AI26" s="107"/>
      <c r="AJ26" s="107"/>
      <c r="AK26" s="107"/>
      <c r="AL26" s="107"/>
      <c r="AM26" s="107"/>
      <c r="AN26" s="107"/>
      <c r="AO26" s="44" t="s">
        <v>17</v>
      </c>
      <c r="AP26" s="220">
        <v>0.7</v>
      </c>
      <c r="AQ26" s="35">
        <f>ROUND(L27*AP26,0)</f>
        <v>636</v>
      </c>
      <c r="AR26" s="31"/>
    </row>
    <row r="27" spans="1:44" ht="14.25" customHeight="1" x14ac:dyDescent="0.15">
      <c r="A27" s="32">
        <v>22</v>
      </c>
      <c r="B27" s="32" t="s">
        <v>1838</v>
      </c>
      <c r="C27" s="34" t="s">
        <v>21978</v>
      </c>
      <c r="D27" s="73"/>
      <c r="E27" s="74"/>
      <c r="F27" s="75"/>
      <c r="G27" s="4"/>
      <c r="J27" s="187"/>
      <c r="K27" s="186"/>
      <c r="L27" s="189">
        <v>908</v>
      </c>
      <c r="M27" s="4" t="s">
        <v>21</v>
      </c>
      <c r="N27" s="187"/>
      <c r="O27" s="187"/>
      <c r="P27" s="191"/>
      <c r="Q27" s="21"/>
      <c r="R27" s="20"/>
      <c r="S27" s="53"/>
      <c r="T27" s="53"/>
      <c r="U27" s="53"/>
      <c r="V27" s="53"/>
      <c r="W27" s="53"/>
      <c r="X27" s="188"/>
      <c r="Y27" s="59"/>
      <c r="Z27" s="1094"/>
      <c r="AA27" s="1095"/>
      <c r="AB27" s="1095"/>
      <c r="AC27" s="1095"/>
      <c r="AD27" s="1095"/>
      <c r="AE27" s="1096"/>
      <c r="AF27" s="67" t="s">
        <v>1233</v>
      </c>
      <c r="AG27" s="67"/>
      <c r="AH27" s="67"/>
      <c r="AI27" s="67"/>
      <c r="AJ27" s="67"/>
      <c r="AK27" s="67"/>
      <c r="AL27" s="67"/>
      <c r="AM27" s="67"/>
      <c r="AN27" s="67"/>
      <c r="AO27" s="65" t="s">
        <v>1678</v>
      </c>
      <c r="AP27" s="164">
        <v>0.5</v>
      </c>
      <c r="AQ27" s="35">
        <f>ROUND(L27*AP27,0)</f>
        <v>454</v>
      </c>
      <c r="AR27" s="31"/>
    </row>
    <row r="28" spans="1:44" ht="14.25" customHeight="1" x14ac:dyDescent="0.15">
      <c r="A28" s="32">
        <v>22</v>
      </c>
      <c r="B28" s="32">
        <v>4617</v>
      </c>
      <c r="C28" s="34" t="s">
        <v>21979</v>
      </c>
      <c r="D28" s="73"/>
      <c r="E28" s="74"/>
      <c r="F28" s="75"/>
      <c r="G28" s="4"/>
      <c r="J28" s="187"/>
      <c r="K28" s="186"/>
      <c r="L28" s="204"/>
      <c r="M28" s="187"/>
      <c r="N28" s="187"/>
      <c r="O28" s="187"/>
      <c r="P28" s="191"/>
      <c r="Q28" s="21"/>
      <c r="R28" s="72" t="s">
        <v>1235</v>
      </c>
      <c r="S28" s="67"/>
      <c r="T28" s="67"/>
      <c r="U28" s="67"/>
      <c r="V28" s="67"/>
      <c r="W28" s="67"/>
      <c r="X28" s="192"/>
      <c r="Y28" s="68"/>
      <c r="Z28" s="223"/>
      <c r="AA28" s="107"/>
      <c r="AB28" s="107"/>
      <c r="AC28" s="107"/>
      <c r="AD28" s="107"/>
      <c r="AE28" s="107"/>
      <c r="AF28" s="107"/>
      <c r="AG28" s="107"/>
      <c r="AH28" s="107"/>
      <c r="AI28" s="107"/>
      <c r="AJ28" s="107"/>
      <c r="AK28" s="107"/>
      <c r="AL28" s="107"/>
      <c r="AM28" s="107"/>
      <c r="AN28" s="107"/>
      <c r="AO28" s="107"/>
      <c r="AP28" s="136"/>
      <c r="AQ28" s="35">
        <f>ROUND(L27*X30,0)</f>
        <v>876</v>
      </c>
      <c r="AR28" s="31"/>
    </row>
    <row r="29" spans="1:44" ht="14.25" customHeight="1" x14ac:dyDescent="0.15">
      <c r="A29" s="32">
        <v>22</v>
      </c>
      <c r="B29" s="32">
        <v>4618</v>
      </c>
      <c r="C29" s="34" t="s">
        <v>21980</v>
      </c>
      <c r="D29" s="73"/>
      <c r="E29" s="74"/>
      <c r="F29" s="75"/>
      <c r="G29" s="4"/>
      <c r="J29" s="187"/>
      <c r="K29" s="186"/>
      <c r="L29" s="204"/>
      <c r="M29" s="187"/>
      <c r="N29" s="187"/>
      <c r="O29" s="187"/>
      <c r="P29" s="191"/>
      <c r="Q29" s="21"/>
      <c r="R29" s="54" t="s">
        <v>1237</v>
      </c>
      <c r="S29" s="53"/>
      <c r="T29" s="53"/>
      <c r="U29" s="53"/>
      <c r="V29" s="53"/>
      <c r="W29" s="53"/>
      <c r="X29" s="188"/>
      <c r="Y29" s="59"/>
      <c r="Z29" s="1091" t="s">
        <v>1229</v>
      </c>
      <c r="AA29" s="1092"/>
      <c r="AB29" s="1092"/>
      <c r="AC29" s="1092"/>
      <c r="AD29" s="1092"/>
      <c r="AE29" s="1093"/>
      <c r="AF29" s="67" t="s">
        <v>1230</v>
      </c>
      <c r="AG29" s="67"/>
      <c r="AH29" s="67"/>
      <c r="AI29" s="67"/>
      <c r="AJ29" s="67"/>
      <c r="AK29" s="67"/>
      <c r="AL29" s="67"/>
      <c r="AM29" s="67"/>
      <c r="AN29" s="67"/>
      <c r="AO29" s="65" t="s">
        <v>17</v>
      </c>
      <c r="AP29" s="220">
        <v>0.7</v>
      </c>
      <c r="AQ29" s="35">
        <f>ROUND(ROUND(L27*X30,0)*AP29,0)</f>
        <v>613</v>
      </c>
      <c r="AR29" s="31"/>
    </row>
    <row r="30" spans="1:44" ht="14.25" customHeight="1" x14ac:dyDescent="0.15">
      <c r="A30" s="32">
        <v>22</v>
      </c>
      <c r="B30" s="32" t="s">
        <v>1842</v>
      </c>
      <c r="C30" s="34" t="s">
        <v>21981</v>
      </c>
      <c r="D30" s="73"/>
      <c r="E30" s="74"/>
      <c r="F30" s="75"/>
      <c r="G30" s="4"/>
      <c r="J30" s="187"/>
      <c r="K30" s="186"/>
      <c r="L30" s="204"/>
      <c r="M30" s="187"/>
      <c r="N30" s="187"/>
      <c r="O30" s="187"/>
      <c r="P30" s="191"/>
      <c r="Q30" s="21"/>
      <c r="R30" s="54"/>
      <c r="S30" s="53"/>
      <c r="T30" s="53"/>
      <c r="U30" s="53"/>
      <c r="V30" s="53"/>
      <c r="W30" s="23" t="s">
        <v>17</v>
      </c>
      <c r="X30" s="195">
        <v>0.96499999999999997</v>
      </c>
      <c r="Y30" s="59"/>
      <c r="Z30" s="1094"/>
      <c r="AA30" s="1095"/>
      <c r="AB30" s="1095"/>
      <c r="AC30" s="1095"/>
      <c r="AD30" s="1095"/>
      <c r="AE30" s="1096"/>
      <c r="AF30" s="67" t="s">
        <v>1233</v>
      </c>
      <c r="AG30" s="67"/>
      <c r="AH30" s="67"/>
      <c r="AI30" s="67"/>
      <c r="AJ30" s="67"/>
      <c r="AK30" s="67"/>
      <c r="AL30" s="67"/>
      <c r="AM30" s="67"/>
      <c r="AN30" s="67"/>
      <c r="AO30" s="65" t="s">
        <v>1678</v>
      </c>
      <c r="AP30" s="164">
        <v>0.5</v>
      </c>
      <c r="AQ30" s="35">
        <f>ROUND(ROUND(L27*X30,0)*AP30,0)</f>
        <v>438</v>
      </c>
      <c r="AR30" s="31"/>
    </row>
    <row r="31" spans="1:44" ht="14.25" customHeight="1" x14ac:dyDescent="0.15">
      <c r="A31" s="32">
        <v>22</v>
      </c>
      <c r="B31" s="32">
        <v>4621</v>
      </c>
      <c r="C31" s="34" t="s">
        <v>21982</v>
      </c>
      <c r="D31" s="73"/>
      <c r="E31" s="74"/>
      <c r="F31" s="75"/>
      <c r="G31" s="40" t="s">
        <v>1548</v>
      </c>
      <c r="H31" s="40"/>
      <c r="I31" s="40"/>
      <c r="J31" s="40"/>
      <c r="K31" s="47" t="s">
        <v>1242</v>
      </c>
      <c r="L31" s="103"/>
      <c r="M31" s="40"/>
      <c r="N31" s="40"/>
      <c r="O31" s="40"/>
      <c r="P31" s="199"/>
      <c r="Q31" s="41"/>
      <c r="R31" s="47"/>
      <c r="S31" s="65"/>
      <c r="T31" s="65"/>
      <c r="U31" s="65"/>
      <c r="V31" s="65"/>
      <c r="W31" s="65"/>
      <c r="X31" s="102"/>
      <c r="Y31" s="182"/>
      <c r="Z31" s="222"/>
      <c r="AA31" s="44"/>
      <c r="AB31" s="44"/>
      <c r="AC31" s="44"/>
      <c r="AD31" s="44"/>
      <c r="AE31" s="44"/>
      <c r="AF31" s="44"/>
      <c r="AG31" s="44"/>
      <c r="AH31" s="44"/>
      <c r="AI31" s="44"/>
      <c r="AJ31" s="44"/>
      <c r="AK31" s="44"/>
      <c r="AL31" s="44"/>
      <c r="AM31" s="44"/>
      <c r="AN31" s="44"/>
      <c r="AO31" s="44"/>
      <c r="AP31" s="98"/>
      <c r="AQ31" s="35">
        <f>ROUND(L33,0)</f>
        <v>858</v>
      </c>
      <c r="AR31" s="31"/>
    </row>
    <row r="32" spans="1:44" ht="14.25" customHeight="1" x14ac:dyDescent="0.15">
      <c r="A32" s="32">
        <v>22</v>
      </c>
      <c r="B32" s="32">
        <v>4622</v>
      </c>
      <c r="C32" s="34" t="s">
        <v>21983</v>
      </c>
      <c r="D32" s="73"/>
      <c r="E32" s="74"/>
      <c r="F32" s="75"/>
      <c r="G32" s="4"/>
      <c r="K32" s="20" t="s">
        <v>1244</v>
      </c>
      <c r="L32" s="58"/>
      <c r="P32" s="187"/>
      <c r="Q32" s="21"/>
      <c r="R32" s="20"/>
      <c r="S32" s="53"/>
      <c r="T32" s="53"/>
      <c r="U32" s="53"/>
      <c r="V32" s="53"/>
      <c r="W32" s="53"/>
      <c r="X32" s="188"/>
      <c r="Y32" s="59"/>
      <c r="Z32" s="1091" t="s">
        <v>1229</v>
      </c>
      <c r="AA32" s="1092"/>
      <c r="AB32" s="1092"/>
      <c r="AC32" s="1092"/>
      <c r="AD32" s="1092"/>
      <c r="AE32" s="1093"/>
      <c r="AF32" s="223" t="s">
        <v>1230</v>
      </c>
      <c r="AG32" s="107"/>
      <c r="AH32" s="107"/>
      <c r="AI32" s="107"/>
      <c r="AJ32" s="107"/>
      <c r="AK32" s="107"/>
      <c r="AL32" s="107"/>
      <c r="AM32" s="107"/>
      <c r="AN32" s="107"/>
      <c r="AO32" s="44" t="s">
        <v>17</v>
      </c>
      <c r="AP32" s="220">
        <v>0.7</v>
      </c>
      <c r="AQ32" s="35">
        <f>ROUND(L33*AP32,0)</f>
        <v>601</v>
      </c>
      <c r="AR32" s="31"/>
    </row>
    <row r="33" spans="1:44" ht="14.25" customHeight="1" x14ac:dyDescent="0.15">
      <c r="A33" s="32">
        <v>22</v>
      </c>
      <c r="B33" s="32" t="s">
        <v>1846</v>
      </c>
      <c r="C33" s="34" t="s">
        <v>21984</v>
      </c>
      <c r="D33" s="73"/>
      <c r="E33" s="74"/>
      <c r="F33" s="75"/>
      <c r="G33" s="4"/>
      <c r="K33" s="20"/>
      <c r="L33" s="189">
        <v>858</v>
      </c>
      <c r="M33" s="4" t="s">
        <v>21</v>
      </c>
      <c r="P33" s="191"/>
      <c r="Q33" s="21"/>
      <c r="R33" s="20"/>
      <c r="S33" s="53"/>
      <c r="T33" s="53"/>
      <c r="U33" s="53"/>
      <c r="V33" s="53"/>
      <c r="W33" s="53"/>
      <c r="X33" s="188"/>
      <c r="Y33" s="59"/>
      <c r="Z33" s="1094"/>
      <c r="AA33" s="1095"/>
      <c r="AB33" s="1095"/>
      <c r="AC33" s="1095"/>
      <c r="AD33" s="1095"/>
      <c r="AE33" s="1096"/>
      <c r="AF33" s="67" t="s">
        <v>1233</v>
      </c>
      <c r="AG33" s="67"/>
      <c r="AH33" s="67"/>
      <c r="AI33" s="67"/>
      <c r="AJ33" s="67"/>
      <c r="AK33" s="67"/>
      <c r="AL33" s="67"/>
      <c r="AM33" s="67"/>
      <c r="AN33" s="67"/>
      <c r="AO33" s="65" t="s">
        <v>1678</v>
      </c>
      <c r="AP33" s="164">
        <v>0.5</v>
      </c>
      <c r="AQ33" s="35">
        <f>ROUND(L33*AP33,0)</f>
        <v>429</v>
      </c>
      <c r="AR33" s="31"/>
    </row>
    <row r="34" spans="1:44" ht="14.25" customHeight="1" x14ac:dyDescent="0.15">
      <c r="A34" s="32">
        <v>22</v>
      </c>
      <c r="B34" s="32">
        <v>4623</v>
      </c>
      <c r="C34" s="34" t="s">
        <v>21985</v>
      </c>
      <c r="D34" s="73"/>
      <c r="E34" s="74"/>
      <c r="F34" s="75"/>
      <c r="G34" s="4"/>
      <c r="K34" s="20"/>
      <c r="L34" s="58"/>
      <c r="P34" s="203"/>
      <c r="Q34" s="21"/>
      <c r="R34" s="72" t="s">
        <v>1235</v>
      </c>
      <c r="S34" s="67"/>
      <c r="T34" s="67"/>
      <c r="U34" s="67"/>
      <c r="V34" s="67"/>
      <c r="W34" s="67"/>
      <c r="X34" s="192"/>
      <c r="Y34" s="68"/>
      <c r="Z34" s="223"/>
      <c r="AA34" s="107"/>
      <c r="AB34" s="107"/>
      <c r="AC34" s="107"/>
      <c r="AD34" s="107"/>
      <c r="AE34" s="107"/>
      <c r="AF34" s="107"/>
      <c r="AG34" s="107"/>
      <c r="AH34" s="107"/>
      <c r="AI34" s="107"/>
      <c r="AJ34" s="107"/>
      <c r="AK34" s="107"/>
      <c r="AL34" s="107"/>
      <c r="AM34" s="107"/>
      <c r="AN34" s="107"/>
      <c r="AO34" s="107"/>
      <c r="AP34" s="136"/>
      <c r="AQ34" s="35">
        <f>ROUND(L33*X36,0)</f>
        <v>828</v>
      </c>
      <c r="AR34" s="31"/>
    </row>
    <row r="35" spans="1:44" ht="14.25" customHeight="1" x14ac:dyDescent="0.15">
      <c r="A35" s="32">
        <v>22</v>
      </c>
      <c r="B35" s="32">
        <v>4624</v>
      </c>
      <c r="C35" s="34" t="s">
        <v>21986</v>
      </c>
      <c r="D35" s="73"/>
      <c r="E35" s="74"/>
      <c r="F35" s="75"/>
      <c r="G35" s="4"/>
      <c r="K35" s="186"/>
      <c r="L35" s="204"/>
      <c r="M35" s="187"/>
      <c r="N35" s="187"/>
      <c r="P35" s="203"/>
      <c r="Q35" s="21"/>
      <c r="R35" s="54" t="s">
        <v>1237</v>
      </c>
      <c r="S35" s="53"/>
      <c r="T35" s="53"/>
      <c r="U35" s="53"/>
      <c r="V35" s="53"/>
      <c r="W35" s="53"/>
      <c r="X35" s="188"/>
      <c r="Y35" s="59"/>
      <c r="Z35" s="1091" t="s">
        <v>1229</v>
      </c>
      <c r="AA35" s="1092"/>
      <c r="AB35" s="1092"/>
      <c r="AC35" s="1092"/>
      <c r="AD35" s="1092"/>
      <c r="AE35" s="1093"/>
      <c r="AF35" s="67" t="s">
        <v>1230</v>
      </c>
      <c r="AG35" s="67"/>
      <c r="AH35" s="67"/>
      <c r="AI35" s="67"/>
      <c r="AJ35" s="67"/>
      <c r="AK35" s="67"/>
      <c r="AL35" s="67"/>
      <c r="AM35" s="67"/>
      <c r="AN35" s="67"/>
      <c r="AO35" s="65" t="s">
        <v>17</v>
      </c>
      <c r="AP35" s="220">
        <v>0.7</v>
      </c>
      <c r="AQ35" s="35">
        <f>ROUND(ROUND(L33*X36,0)*AP35,0)</f>
        <v>580</v>
      </c>
      <c r="AR35" s="31"/>
    </row>
    <row r="36" spans="1:44" ht="14.25" customHeight="1" x14ac:dyDescent="0.15">
      <c r="A36" s="32">
        <v>22</v>
      </c>
      <c r="B36" s="32" t="s">
        <v>1850</v>
      </c>
      <c r="C36" s="34" t="s">
        <v>21987</v>
      </c>
      <c r="D36" s="73"/>
      <c r="E36" s="74"/>
      <c r="F36" s="75"/>
      <c r="G36" s="4"/>
      <c r="K36" s="186"/>
      <c r="L36" s="204"/>
      <c r="M36" s="187"/>
      <c r="N36" s="187"/>
      <c r="P36" s="203"/>
      <c r="Q36" s="21"/>
      <c r="R36" s="54"/>
      <c r="S36" s="53"/>
      <c r="T36" s="53"/>
      <c r="U36" s="53"/>
      <c r="V36" s="53"/>
      <c r="W36" s="23" t="s">
        <v>17</v>
      </c>
      <c r="X36" s="195">
        <v>0.96499999999999997</v>
      </c>
      <c r="Y36" s="59"/>
      <c r="Z36" s="1094"/>
      <c r="AA36" s="1095"/>
      <c r="AB36" s="1095"/>
      <c r="AC36" s="1095"/>
      <c r="AD36" s="1095"/>
      <c r="AE36" s="1096"/>
      <c r="AF36" s="67" t="s">
        <v>1233</v>
      </c>
      <c r="AG36" s="67"/>
      <c r="AH36" s="67"/>
      <c r="AI36" s="67"/>
      <c r="AJ36" s="67"/>
      <c r="AK36" s="67"/>
      <c r="AL36" s="67"/>
      <c r="AM36" s="67"/>
      <c r="AN36" s="67"/>
      <c r="AO36" s="65" t="s">
        <v>1678</v>
      </c>
      <c r="AP36" s="164">
        <v>0.5</v>
      </c>
      <c r="AQ36" s="35">
        <f>ROUND(ROUND(L33*X36,0)*AP36,0)</f>
        <v>414</v>
      </c>
      <c r="AR36" s="31"/>
    </row>
    <row r="37" spans="1:44" ht="14.25" customHeight="1" x14ac:dyDescent="0.15">
      <c r="A37" s="32">
        <v>22</v>
      </c>
      <c r="B37" s="32">
        <v>4625</v>
      </c>
      <c r="C37" s="34" t="s">
        <v>21988</v>
      </c>
      <c r="D37" s="73"/>
      <c r="E37" s="74"/>
      <c r="F37" s="75"/>
      <c r="G37" s="4"/>
      <c r="J37" s="187"/>
      <c r="K37" s="47" t="s">
        <v>1252</v>
      </c>
      <c r="L37" s="185"/>
      <c r="M37" s="184"/>
      <c r="N37" s="184"/>
      <c r="O37" s="184"/>
      <c r="P37" s="205"/>
      <c r="Q37" s="41"/>
      <c r="R37" s="47"/>
      <c r="S37" s="65"/>
      <c r="T37" s="65"/>
      <c r="U37" s="65"/>
      <c r="V37" s="65"/>
      <c r="W37" s="65"/>
      <c r="X37" s="102"/>
      <c r="Y37" s="182"/>
      <c r="Z37" s="222"/>
      <c r="AA37" s="44"/>
      <c r="AB37" s="44"/>
      <c r="AC37" s="44"/>
      <c r="AD37" s="44"/>
      <c r="AE37" s="44"/>
      <c r="AF37" s="44"/>
      <c r="AG37" s="44"/>
      <c r="AH37" s="44"/>
      <c r="AI37" s="44"/>
      <c r="AJ37" s="44"/>
      <c r="AK37" s="44"/>
      <c r="AL37" s="44"/>
      <c r="AM37" s="44"/>
      <c r="AN37" s="44"/>
      <c r="AO37" s="44"/>
      <c r="AP37" s="98"/>
      <c r="AQ37" s="35">
        <f>ROUND(L39,0)</f>
        <v>1746</v>
      </c>
      <c r="AR37" s="31"/>
    </row>
    <row r="38" spans="1:44" ht="14.25" customHeight="1" x14ac:dyDescent="0.15">
      <c r="A38" s="32">
        <v>22</v>
      </c>
      <c r="B38" s="32">
        <v>4626</v>
      </c>
      <c r="C38" s="34" t="s">
        <v>21989</v>
      </c>
      <c r="D38" s="73"/>
      <c r="E38" s="74"/>
      <c r="F38" s="75"/>
      <c r="G38" s="4"/>
      <c r="J38" s="187"/>
      <c r="K38" s="186"/>
      <c r="L38" s="204"/>
      <c r="M38" s="187"/>
      <c r="N38" s="187"/>
      <c r="O38" s="187"/>
      <c r="P38" s="187"/>
      <c r="Q38" s="21"/>
      <c r="R38" s="20"/>
      <c r="S38" s="53"/>
      <c r="T38" s="53"/>
      <c r="U38" s="53"/>
      <c r="V38" s="53"/>
      <c r="W38" s="53"/>
      <c r="X38" s="188"/>
      <c r="Y38" s="59"/>
      <c r="Z38" s="1091" t="s">
        <v>1229</v>
      </c>
      <c r="AA38" s="1092"/>
      <c r="AB38" s="1092"/>
      <c r="AC38" s="1092"/>
      <c r="AD38" s="1092"/>
      <c r="AE38" s="1093"/>
      <c r="AF38" s="223" t="s">
        <v>1230</v>
      </c>
      <c r="AG38" s="107"/>
      <c r="AH38" s="107"/>
      <c r="AI38" s="107"/>
      <c r="AJ38" s="107"/>
      <c r="AK38" s="107"/>
      <c r="AL38" s="107"/>
      <c r="AM38" s="107"/>
      <c r="AN38" s="107"/>
      <c r="AO38" s="44" t="s">
        <v>17</v>
      </c>
      <c r="AP38" s="220">
        <v>0.7</v>
      </c>
      <c r="AQ38" s="35">
        <f>ROUND(L39*AP38,0)</f>
        <v>1222</v>
      </c>
      <c r="AR38" s="31"/>
    </row>
    <row r="39" spans="1:44" ht="14.25" customHeight="1" x14ac:dyDescent="0.15">
      <c r="A39" s="32">
        <v>22</v>
      </c>
      <c r="B39" s="32" t="s">
        <v>1854</v>
      </c>
      <c r="C39" s="34" t="s">
        <v>21990</v>
      </c>
      <c r="D39" s="73"/>
      <c r="E39" s="74"/>
      <c r="F39" s="75"/>
      <c r="G39" s="4"/>
      <c r="J39" s="187"/>
      <c r="K39" s="186"/>
      <c r="L39" s="189">
        <v>1746</v>
      </c>
      <c r="M39" s="4" t="s">
        <v>21</v>
      </c>
      <c r="N39" s="187"/>
      <c r="O39" s="187"/>
      <c r="P39" s="191"/>
      <c r="Q39" s="21"/>
      <c r="R39" s="20"/>
      <c r="S39" s="53"/>
      <c r="T39" s="53"/>
      <c r="U39" s="53"/>
      <c r="V39" s="53"/>
      <c r="W39" s="53"/>
      <c r="X39" s="188"/>
      <c r="Y39" s="59"/>
      <c r="Z39" s="1094"/>
      <c r="AA39" s="1095"/>
      <c r="AB39" s="1095"/>
      <c r="AC39" s="1095"/>
      <c r="AD39" s="1095"/>
      <c r="AE39" s="1096"/>
      <c r="AF39" s="67" t="s">
        <v>1233</v>
      </c>
      <c r="AG39" s="67"/>
      <c r="AH39" s="67"/>
      <c r="AI39" s="67"/>
      <c r="AJ39" s="67"/>
      <c r="AK39" s="67"/>
      <c r="AL39" s="67"/>
      <c r="AM39" s="67"/>
      <c r="AN39" s="67"/>
      <c r="AO39" s="65" t="s">
        <v>1678</v>
      </c>
      <c r="AP39" s="164">
        <v>0.5</v>
      </c>
      <c r="AQ39" s="35">
        <f>ROUND(L39*AP39,0)</f>
        <v>873</v>
      </c>
      <c r="AR39" s="31"/>
    </row>
    <row r="40" spans="1:44" ht="14.25" customHeight="1" x14ac:dyDescent="0.15">
      <c r="A40" s="32">
        <v>22</v>
      </c>
      <c r="B40" s="32">
        <v>4627</v>
      </c>
      <c r="C40" s="34" t="s">
        <v>21991</v>
      </c>
      <c r="D40" s="73"/>
      <c r="E40" s="74"/>
      <c r="F40" s="75"/>
      <c r="G40" s="4"/>
      <c r="J40" s="187"/>
      <c r="K40" s="186"/>
      <c r="L40" s="204"/>
      <c r="M40" s="187"/>
      <c r="N40" s="187"/>
      <c r="O40" s="187"/>
      <c r="P40" s="191"/>
      <c r="Q40" s="21"/>
      <c r="R40" s="72" t="s">
        <v>1235</v>
      </c>
      <c r="S40" s="67"/>
      <c r="T40" s="67"/>
      <c r="U40" s="67"/>
      <c r="V40" s="67"/>
      <c r="W40" s="67"/>
      <c r="X40" s="192"/>
      <c r="Y40" s="68"/>
      <c r="Z40" s="223"/>
      <c r="AA40" s="107"/>
      <c r="AB40" s="107"/>
      <c r="AC40" s="107"/>
      <c r="AD40" s="107"/>
      <c r="AE40" s="107"/>
      <c r="AF40" s="107"/>
      <c r="AG40" s="107"/>
      <c r="AH40" s="107"/>
      <c r="AI40" s="107"/>
      <c r="AJ40" s="107"/>
      <c r="AK40" s="107"/>
      <c r="AL40" s="107"/>
      <c r="AM40" s="107"/>
      <c r="AN40" s="107"/>
      <c r="AO40" s="107"/>
      <c r="AP40" s="136"/>
      <c r="AQ40" s="35">
        <f>ROUND(L39*X42,0)</f>
        <v>1685</v>
      </c>
      <c r="AR40" s="31"/>
    </row>
    <row r="41" spans="1:44" ht="14.25" customHeight="1" x14ac:dyDescent="0.15">
      <c r="A41" s="32">
        <v>22</v>
      </c>
      <c r="B41" s="32">
        <v>4628</v>
      </c>
      <c r="C41" s="34" t="s">
        <v>21992</v>
      </c>
      <c r="D41" s="73"/>
      <c r="E41" s="74"/>
      <c r="F41" s="75"/>
      <c r="G41" s="4"/>
      <c r="J41" s="187"/>
      <c r="K41" s="186"/>
      <c r="L41" s="204"/>
      <c r="M41" s="187"/>
      <c r="N41" s="187"/>
      <c r="O41" s="187"/>
      <c r="P41" s="191"/>
      <c r="Q41" s="21"/>
      <c r="R41" s="54" t="s">
        <v>1237</v>
      </c>
      <c r="S41" s="53"/>
      <c r="T41" s="53"/>
      <c r="U41" s="53"/>
      <c r="V41" s="53"/>
      <c r="W41" s="53"/>
      <c r="X41" s="188"/>
      <c r="Y41" s="59"/>
      <c r="Z41" s="1091" t="s">
        <v>1229</v>
      </c>
      <c r="AA41" s="1092"/>
      <c r="AB41" s="1092"/>
      <c r="AC41" s="1092"/>
      <c r="AD41" s="1092"/>
      <c r="AE41" s="1093"/>
      <c r="AF41" s="67" t="s">
        <v>1230</v>
      </c>
      <c r="AG41" s="67"/>
      <c r="AH41" s="67"/>
      <c r="AI41" s="67"/>
      <c r="AJ41" s="67"/>
      <c r="AK41" s="67"/>
      <c r="AL41" s="67"/>
      <c r="AM41" s="67"/>
      <c r="AN41" s="67"/>
      <c r="AO41" s="65" t="s">
        <v>17</v>
      </c>
      <c r="AP41" s="220">
        <v>0.7</v>
      </c>
      <c r="AQ41" s="35">
        <f>ROUND(ROUND(L39*X42,0)*AP41,0)</f>
        <v>1180</v>
      </c>
      <c r="AR41" s="31"/>
    </row>
    <row r="42" spans="1:44" ht="14.25" customHeight="1" x14ac:dyDescent="0.15">
      <c r="A42" s="32">
        <v>22</v>
      </c>
      <c r="B42" s="32" t="s">
        <v>1858</v>
      </c>
      <c r="C42" s="34" t="s">
        <v>21993</v>
      </c>
      <c r="D42" s="73"/>
      <c r="E42" s="74"/>
      <c r="F42" s="75"/>
      <c r="G42" s="4"/>
      <c r="J42" s="187"/>
      <c r="K42" s="186"/>
      <c r="L42" s="204"/>
      <c r="M42" s="187"/>
      <c r="N42" s="187"/>
      <c r="O42" s="187"/>
      <c r="P42" s="191"/>
      <c r="Q42" s="21"/>
      <c r="R42" s="54"/>
      <c r="S42" s="53"/>
      <c r="T42" s="53"/>
      <c r="U42" s="53"/>
      <c r="V42" s="53"/>
      <c r="W42" s="23" t="s">
        <v>17</v>
      </c>
      <c r="X42" s="195">
        <v>0.96499999999999997</v>
      </c>
      <c r="Y42" s="59"/>
      <c r="Z42" s="1094"/>
      <c r="AA42" s="1095"/>
      <c r="AB42" s="1095"/>
      <c r="AC42" s="1095"/>
      <c r="AD42" s="1095"/>
      <c r="AE42" s="1096"/>
      <c r="AF42" s="67" t="s">
        <v>1233</v>
      </c>
      <c r="AG42" s="67"/>
      <c r="AH42" s="67"/>
      <c r="AI42" s="67"/>
      <c r="AJ42" s="67"/>
      <c r="AK42" s="67"/>
      <c r="AL42" s="67"/>
      <c r="AM42" s="67"/>
      <c r="AN42" s="67"/>
      <c r="AO42" s="65" t="s">
        <v>1678</v>
      </c>
      <c r="AP42" s="164">
        <v>0.5</v>
      </c>
      <c r="AQ42" s="35">
        <f>ROUND(ROUND(L39*X42,0)*AP42,0)</f>
        <v>843</v>
      </c>
      <c r="AR42" s="31"/>
    </row>
    <row r="43" spans="1:44" ht="14.25" customHeight="1" x14ac:dyDescent="0.15">
      <c r="A43" s="32">
        <v>22</v>
      </c>
      <c r="B43" s="32">
        <v>4629</v>
      </c>
      <c r="C43" s="34" t="s">
        <v>21994</v>
      </c>
      <c r="D43" s="73"/>
      <c r="E43" s="74"/>
      <c r="F43" s="75"/>
      <c r="G43" s="4"/>
      <c r="J43" s="187"/>
      <c r="K43" s="47" t="s">
        <v>1261</v>
      </c>
      <c r="L43" s="185"/>
      <c r="M43" s="184"/>
      <c r="N43" s="184"/>
      <c r="O43" s="184"/>
      <c r="P43" s="206"/>
      <c r="Q43" s="41"/>
      <c r="R43" s="47"/>
      <c r="S43" s="65"/>
      <c r="T43" s="65"/>
      <c r="U43" s="65"/>
      <c r="V43" s="65"/>
      <c r="W43" s="65"/>
      <c r="X43" s="102"/>
      <c r="Y43" s="182"/>
      <c r="Z43" s="222"/>
      <c r="AA43" s="44"/>
      <c r="AB43" s="44"/>
      <c r="AC43" s="44"/>
      <c r="AD43" s="44"/>
      <c r="AE43" s="44"/>
      <c r="AF43" s="44"/>
      <c r="AG43" s="44"/>
      <c r="AH43" s="44"/>
      <c r="AI43" s="44"/>
      <c r="AJ43" s="44"/>
      <c r="AK43" s="44"/>
      <c r="AL43" s="44"/>
      <c r="AM43" s="44"/>
      <c r="AN43" s="44"/>
      <c r="AO43" s="44"/>
      <c r="AP43" s="98"/>
      <c r="AQ43" s="35">
        <f>ROUND(L45,0)</f>
        <v>908</v>
      </c>
      <c r="AR43" s="31"/>
    </row>
    <row r="44" spans="1:44" ht="14.25" customHeight="1" x14ac:dyDescent="0.15">
      <c r="A44" s="32">
        <v>22</v>
      </c>
      <c r="B44" s="32">
        <v>4630</v>
      </c>
      <c r="C44" s="34" t="s">
        <v>21995</v>
      </c>
      <c r="D44" s="73"/>
      <c r="E44" s="74"/>
      <c r="F44" s="75"/>
      <c r="G44" s="4"/>
      <c r="J44" s="187"/>
      <c r="K44" s="186"/>
      <c r="L44" s="204"/>
      <c r="M44" s="187"/>
      <c r="N44" s="187"/>
      <c r="O44" s="187"/>
      <c r="P44" s="187"/>
      <c r="Q44" s="21"/>
      <c r="R44" s="20"/>
      <c r="S44" s="53"/>
      <c r="T44" s="53"/>
      <c r="U44" s="53"/>
      <c r="V44" s="53"/>
      <c r="W44" s="53"/>
      <c r="X44" s="188"/>
      <c r="Y44" s="59"/>
      <c r="Z44" s="1091" t="s">
        <v>1229</v>
      </c>
      <c r="AA44" s="1092"/>
      <c r="AB44" s="1092"/>
      <c r="AC44" s="1092"/>
      <c r="AD44" s="1092"/>
      <c r="AE44" s="1093"/>
      <c r="AF44" s="223" t="s">
        <v>1230</v>
      </c>
      <c r="AG44" s="107"/>
      <c r="AH44" s="107"/>
      <c r="AI44" s="107"/>
      <c r="AJ44" s="107"/>
      <c r="AK44" s="107"/>
      <c r="AL44" s="107"/>
      <c r="AM44" s="107"/>
      <c r="AN44" s="107"/>
      <c r="AO44" s="44" t="s">
        <v>17</v>
      </c>
      <c r="AP44" s="220">
        <v>0.7</v>
      </c>
      <c r="AQ44" s="35">
        <f>ROUND(L45*AP44,0)</f>
        <v>636</v>
      </c>
      <c r="AR44" s="31"/>
    </row>
    <row r="45" spans="1:44" ht="14.25" customHeight="1" x14ac:dyDescent="0.15">
      <c r="A45" s="32">
        <v>22</v>
      </c>
      <c r="B45" s="32" t="s">
        <v>1862</v>
      </c>
      <c r="C45" s="34" t="s">
        <v>21996</v>
      </c>
      <c r="D45" s="73"/>
      <c r="E45" s="74"/>
      <c r="F45" s="75"/>
      <c r="G45" s="4"/>
      <c r="J45" s="187"/>
      <c r="K45" s="186"/>
      <c r="L45" s="189">
        <v>908</v>
      </c>
      <c r="M45" s="4" t="s">
        <v>21</v>
      </c>
      <c r="N45" s="187"/>
      <c r="O45" s="187"/>
      <c r="P45" s="191"/>
      <c r="Q45" s="21"/>
      <c r="R45" s="20"/>
      <c r="S45" s="53"/>
      <c r="T45" s="53"/>
      <c r="U45" s="53"/>
      <c r="V45" s="53"/>
      <c r="W45" s="53"/>
      <c r="X45" s="188"/>
      <c r="Y45" s="59"/>
      <c r="Z45" s="1094"/>
      <c r="AA45" s="1095"/>
      <c r="AB45" s="1095"/>
      <c r="AC45" s="1095"/>
      <c r="AD45" s="1095"/>
      <c r="AE45" s="1096"/>
      <c r="AF45" s="67" t="s">
        <v>1233</v>
      </c>
      <c r="AG45" s="67"/>
      <c r="AH45" s="67"/>
      <c r="AI45" s="67"/>
      <c r="AJ45" s="67"/>
      <c r="AK45" s="67"/>
      <c r="AL45" s="67"/>
      <c r="AM45" s="67"/>
      <c r="AN45" s="67"/>
      <c r="AO45" s="65" t="s">
        <v>1678</v>
      </c>
      <c r="AP45" s="164">
        <v>0.5</v>
      </c>
      <c r="AQ45" s="35">
        <f>ROUND(L45*AP45,0)</f>
        <v>454</v>
      </c>
      <c r="AR45" s="31"/>
    </row>
    <row r="46" spans="1:44" ht="14.25" customHeight="1" x14ac:dyDescent="0.15">
      <c r="A46" s="32">
        <v>22</v>
      </c>
      <c r="B46" s="32">
        <v>4631</v>
      </c>
      <c r="C46" s="34" t="s">
        <v>21997</v>
      </c>
      <c r="D46" s="73"/>
      <c r="E46" s="74"/>
      <c r="F46" s="75"/>
      <c r="G46" s="4"/>
      <c r="J46" s="187"/>
      <c r="K46" s="186"/>
      <c r="L46" s="204"/>
      <c r="M46" s="187"/>
      <c r="N46" s="187"/>
      <c r="O46" s="187"/>
      <c r="P46" s="191"/>
      <c r="Q46" s="21"/>
      <c r="R46" s="72" t="s">
        <v>1235</v>
      </c>
      <c r="S46" s="67"/>
      <c r="T46" s="67"/>
      <c r="U46" s="67"/>
      <c r="V46" s="67"/>
      <c r="W46" s="67"/>
      <c r="X46" s="192"/>
      <c r="Y46" s="68"/>
      <c r="Z46" s="223"/>
      <c r="AA46" s="107"/>
      <c r="AB46" s="107"/>
      <c r="AC46" s="107"/>
      <c r="AD46" s="107"/>
      <c r="AE46" s="107"/>
      <c r="AF46" s="107"/>
      <c r="AG46" s="107"/>
      <c r="AH46" s="107"/>
      <c r="AI46" s="107"/>
      <c r="AJ46" s="107"/>
      <c r="AK46" s="107"/>
      <c r="AL46" s="107"/>
      <c r="AM46" s="107"/>
      <c r="AN46" s="107"/>
      <c r="AO46" s="107"/>
      <c r="AP46" s="136"/>
      <c r="AQ46" s="35">
        <f>ROUND(L45*X48,0)</f>
        <v>876</v>
      </c>
      <c r="AR46" s="31"/>
    </row>
    <row r="47" spans="1:44" ht="14.25" customHeight="1" x14ac:dyDescent="0.15">
      <c r="A47" s="32">
        <v>22</v>
      </c>
      <c r="B47" s="32">
        <v>4632</v>
      </c>
      <c r="C47" s="34" t="s">
        <v>21998</v>
      </c>
      <c r="D47" s="73"/>
      <c r="E47" s="74"/>
      <c r="F47" s="75"/>
      <c r="G47" s="4"/>
      <c r="J47" s="187"/>
      <c r="K47" s="186"/>
      <c r="L47" s="204"/>
      <c r="M47" s="187"/>
      <c r="N47" s="187"/>
      <c r="O47" s="187"/>
      <c r="P47" s="191"/>
      <c r="Q47" s="21"/>
      <c r="R47" s="54" t="s">
        <v>1237</v>
      </c>
      <c r="S47" s="53"/>
      <c r="T47" s="53"/>
      <c r="U47" s="53"/>
      <c r="V47" s="53"/>
      <c r="W47" s="53"/>
      <c r="X47" s="188"/>
      <c r="Y47" s="59"/>
      <c r="Z47" s="1091" t="s">
        <v>1229</v>
      </c>
      <c r="AA47" s="1092"/>
      <c r="AB47" s="1092"/>
      <c r="AC47" s="1092"/>
      <c r="AD47" s="1092"/>
      <c r="AE47" s="1093"/>
      <c r="AF47" s="67" t="s">
        <v>1230</v>
      </c>
      <c r="AG47" s="67"/>
      <c r="AH47" s="67"/>
      <c r="AI47" s="67"/>
      <c r="AJ47" s="67"/>
      <c r="AK47" s="67"/>
      <c r="AL47" s="67"/>
      <c r="AM47" s="67"/>
      <c r="AN47" s="67"/>
      <c r="AO47" s="65" t="s">
        <v>17</v>
      </c>
      <c r="AP47" s="220">
        <v>0.7</v>
      </c>
      <c r="AQ47" s="35">
        <f>ROUND(ROUND(L45*X48,0)*AP47,0)</f>
        <v>613</v>
      </c>
      <c r="AR47" s="31"/>
    </row>
    <row r="48" spans="1:44" ht="14.25" customHeight="1" x14ac:dyDescent="0.15">
      <c r="A48" s="32">
        <v>22</v>
      </c>
      <c r="B48" s="32" t="s">
        <v>1866</v>
      </c>
      <c r="C48" s="34" t="s">
        <v>21999</v>
      </c>
      <c r="D48" s="73"/>
      <c r="E48" s="74"/>
      <c r="F48" s="75"/>
      <c r="G48" s="4"/>
      <c r="J48" s="187"/>
      <c r="K48" s="186"/>
      <c r="L48" s="204"/>
      <c r="M48" s="187"/>
      <c r="N48" s="187"/>
      <c r="O48" s="187"/>
      <c r="P48" s="191"/>
      <c r="Q48" s="21"/>
      <c r="R48" s="54"/>
      <c r="S48" s="53"/>
      <c r="T48" s="53"/>
      <c r="U48" s="53"/>
      <c r="V48" s="53"/>
      <c r="W48" s="23" t="s">
        <v>17</v>
      </c>
      <c r="X48" s="195">
        <v>0.96499999999999997</v>
      </c>
      <c r="Y48" s="59"/>
      <c r="Z48" s="1094"/>
      <c r="AA48" s="1095"/>
      <c r="AB48" s="1095"/>
      <c r="AC48" s="1095"/>
      <c r="AD48" s="1095"/>
      <c r="AE48" s="1096"/>
      <c r="AF48" s="67" t="s">
        <v>1233</v>
      </c>
      <c r="AG48" s="67"/>
      <c r="AH48" s="67"/>
      <c r="AI48" s="67"/>
      <c r="AJ48" s="67"/>
      <c r="AK48" s="67"/>
      <c r="AL48" s="67"/>
      <c r="AM48" s="67"/>
      <c r="AN48" s="67"/>
      <c r="AO48" s="65" t="s">
        <v>1678</v>
      </c>
      <c r="AP48" s="164">
        <v>0.5</v>
      </c>
      <c r="AQ48" s="35">
        <f>ROUND(ROUND(L45*X48,0)*AP48,0)</f>
        <v>438</v>
      </c>
      <c r="AR48" s="31"/>
    </row>
    <row r="49" spans="1:44" ht="14.25" customHeight="1" x14ac:dyDescent="0.15">
      <c r="A49" s="32">
        <v>22</v>
      </c>
      <c r="B49" s="32">
        <v>4641</v>
      </c>
      <c r="C49" s="34" t="s">
        <v>22000</v>
      </c>
      <c r="D49" s="73"/>
      <c r="E49" s="74"/>
      <c r="F49" s="74"/>
      <c r="G49" s="1085" t="s">
        <v>1573</v>
      </c>
      <c r="H49" s="1086"/>
      <c r="I49" s="1086"/>
      <c r="J49" s="1087"/>
      <c r="K49" s="47" t="s">
        <v>1242</v>
      </c>
      <c r="L49" s="103"/>
      <c r="M49" s="40"/>
      <c r="N49" s="40"/>
      <c r="O49" s="40"/>
      <c r="P49" s="199"/>
      <c r="Q49" s="41"/>
      <c r="R49" s="47"/>
      <c r="S49" s="65"/>
      <c r="T49" s="65"/>
      <c r="U49" s="65"/>
      <c r="V49" s="65"/>
      <c r="W49" s="65"/>
      <c r="X49" s="102"/>
      <c r="Y49" s="182"/>
      <c r="Z49" s="222"/>
      <c r="AA49" s="44"/>
      <c r="AB49" s="44"/>
      <c r="AC49" s="44"/>
      <c r="AD49" s="44"/>
      <c r="AE49" s="44"/>
      <c r="AF49" s="44"/>
      <c r="AG49" s="44"/>
      <c r="AH49" s="44"/>
      <c r="AI49" s="44"/>
      <c r="AJ49" s="44"/>
      <c r="AK49" s="44"/>
      <c r="AL49" s="44"/>
      <c r="AM49" s="44"/>
      <c r="AN49" s="44"/>
      <c r="AO49" s="44"/>
      <c r="AP49" s="98"/>
      <c r="AQ49" s="35">
        <f>ROUND(L51,0)</f>
        <v>642</v>
      </c>
      <c r="AR49" s="31"/>
    </row>
    <row r="50" spans="1:44" ht="14.25" customHeight="1" x14ac:dyDescent="0.15">
      <c r="A50" s="32">
        <v>22</v>
      </c>
      <c r="B50" s="32">
        <v>4642</v>
      </c>
      <c r="C50" s="34" t="s">
        <v>22001</v>
      </c>
      <c r="D50" s="73"/>
      <c r="E50" s="74"/>
      <c r="F50" s="74"/>
      <c r="G50" s="1088"/>
      <c r="H50" s="1089"/>
      <c r="I50" s="1089"/>
      <c r="J50" s="1090"/>
      <c r="K50" s="20" t="s">
        <v>1244</v>
      </c>
      <c r="L50" s="58"/>
      <c r="P50" s="187"/>
      <c r="Q50" s="21"/>
      <c r="R50" s="20"/>
      <c r="S50" s="53"/>
      <c r="T50" s="53"/>
      <c r="U50" s="53"/>
      <c r="V50" s="53"/>
      <c r="W50" s="53"/>
      <c r="X50" s="188"/>
      <c r="Y50" s="59"/>
      <c r="Z50" s="1091" t="s">
        <v>1229</v>
      </c>
      <c r="AA50" s="1092"/>
      <c r="AB50" s="1092"/>
      <c r="AC50" s="1092"/>
      <c r="AD50" s="1092"/>
      <c r="AE50" s="1093"/>
      <c r="AF50" s="223" t="s">
        <v>1230</v>
      </c>
      <c r="AG50" s="107"/>
      <c r="AH50" s="107"/>
      <c r="AI50" s="107"/>
      <c r="AJ50" s="107"/>
      <c r="AK50" s="107"/>
      <c r="AL50" s="107"/>
      <c r="AM50" s="107"/>
      <c r="AN50" s="107"/>
      <c r="AO50" s="44" t="s">
        <v>17</v>
      </c>
      <c r="AP50" s="220">
        <v>0.7</v>
      </c>
      <c r="AQ50" s="35">
        <f>ROUND(L51*AP50,0)</f>
        <v>449</v>
      </c>
      <c r="AR50" s="31"/>
    </row>
    <row r="51" spans="1:44" ht="14.25" customHeight="1" x14ac:dyDescent="0.15">
      <c r="A51" s="32">
        <v>22</v>
      </c>
      <c r="B51" s="32" t="s">
        <v>1870</v>
      </c>
      <c r="C51" s="34" t="s">
        <v>22002</v>
      </c>
      <c r="D51" s="73"/>
      <c r="E51" s="74"/>
      <c r="F51" s="74"/>
      <c r="G51" s="1088"/>
      <c r="H51" s="1089"/>
      <c r="I51" s="1089"/>
      <c r="J51" s="1090"/>
      <c r="K51" s="20"/>
      <c r="L51" s="189">
        <v>642</v>
      </c>
      <c r="M51" s="4" t="s">
        <v>21</v>
      </c>
      <c r="P51" s="191"/>
      <c r="Q51" s="21"/>
      <c r="R51" s="20"/>
      <c r="S51" s="53"/>
      <c r="T51" s="53"/>
      <c r="U51" s="53"/>
      <c r="V51" s="53"/>
      <c r="W51" s="53"/>
      <c r="X51" s="188"/>
      <c r="Y51" s="59"/>
      <c r="Z51" s="1094"/>
      <c r="AA51" s="1095"/>
      <c r="AB51" s="1095"/>
      <c r="AC51" s="1095"/>
      <c r="AD51" s="1095"/>
      <c r="AE51" s="1096"/>
      <c r="AF51" s="67" t="s">
        <v>1233</v>
      </c>
      <c r="AG51" s="67"/>
      <c r="AH51" s="67"/>
      <c r="AI51" s="67"/>
      <c r="AJ51" s="67"/>
      <c r="AK51" s="67"/>
      <c r="AL51" s="67"/>
      <c r="AM51" s="67"/>
      <c r="AN51" s="67"/>
      <c r="AO51" s="65" t="s">
        <v>1678</v>
      </c>
      <c r="AP51" s="164">
        <v>0.5</v>
      </c>
      <c r="AQ51" s="35">
        <f>ROUND(L51*AP51,0)</f>
        <v>321</v>
      </c>
      <c r="AR51" s="31"/>
    </row>
    <row r="52" spans="1:44" ht="14.25" customHeight="1" x14ac:dyDescent="0.15">
      <c r="A52" s="32">
        <v>22</v>
      </c>
      <c r="B52" s="32">
        <v>4643</v>
      </c>
      <c r="C52" s="34" t="s">
        <v>22003</v>
      </c>
      <c r="D52" s="73"/>
      <c r="E52" s="74"/>
      <c r="F52" s="74"/>
      <c r="G52" s="73"/>
      <c r="H52" s="74"/>
      <c r="I52" s="74"/>
      <c r="J52" s="75"/>
      <c r="K52" s="20"/>
      <c r="L52" s="58"/>
      <c r="P52" s="203"/>
      <c r="Q52" s="21"/>
      <c r="R52" s="72" t="s">
        <v>1235</v>
      </c>
      <c r="S52" s="67"/>
      <c r="T52" s="67"/>
      <c r="U52" s="67"/>
      <c r="V52" s="67"/>
      <c r="W52" s="67"/>
      <c r="X52" s="192"/>
      <c r="Y52" s="68"/>
      <c r="Z52" s="223"/>
      <c r="AA52" s="107"/>
      <c r="AB52" s="107"/>
      <c r="AC52" s="107"/>
      <c r="AD52" s="107"/>
      <c r="AE52" s="107"/>
      <c r="AF52" s="107"/>
      <c r="AG52" s="107"/>
      <c r="AH52" s="107"/>
      <c r="AI52" s="107"/>
      <c r="AJ52" s="107"/>
      <c r="AK52" s="107"/>
      <c r="AL52" s="107"/>
      <c r="AM52" s="107"/>
      <c r="AN52" s="107"/>
      <c r="AO52" s="107"/>
      <c r="AP52" s="136"/>
      <c r="AQ52" s="35">
        <f>ROUND(L51*X54,0)</f>
        <v>620</v>
      </c>
      <c r="AR52" s="31"/>
    </row>
    <row r="53" spans="1:44" ht="14.25" customHeight="1" x14ac:dyDescent="0.15">
      <c r="A53" s="32">
        <v>22</v>
      </c>
      <c r="B53" s="32">
        <v>4644</v>
      </c>
      <c r="C53" s="34" t="s">
        <v>22004</v>
      </c>
      <c r="D53" s="73"/>
      <c r="E53" s="74"/>
      <c r="F53" s="74"/>
      <c r="G53" s="20"/>
      <c r="K53" s="186"/>
      <c r="L53" s="204"/>
      <c r="M53" s="187"/>
      <c r="N53" s="187"/>
      <c r="P53" s="203"/>
      <c r="Q53" s="21"/>
      <c r="R53" s="54" t="s">
        <v>1237</v>
      </c>
      <c r="S53" s="53"/>
      <c r="T53" s="53"/>
      <c r="U53" s="53"/>
      <c r="V53" s="53"/>
      <c r="W53" s="53"/>
      <c r="X53" s="188"/>
      <c r="Y53" s="59"/>
      <c r="Z53" s="1091" t="s">
        <v>1229</v>
      </c>
      <c r="AA53" s="1092"/>
      <c r="AB53" s="1092"/>
      <c r="AC53" s="1092"/>
      <c r="AD53" s="1092"/>
      <c r="AE53" s="1093"/>
      <c r="AF53" s="67" t="s">
        <v>1230</v>
      </c>
      <c r="AG53" s="67"/>
      <c r="AH53" s="67"/>
      <c r="AI53" s="67"/>
      <c r="AJ53" s="67"/>
      <c r="AK53" s="67"/>
      <c r="AL53" s="67"/>
      <c r="AM53" s="67"/>
      <c r="AN53" s="67"/>
      <c r="AO53" s="65" t="s">
        <v>17</v>
      </c>
      <c r="AP53" s="220">
        <v>0.7</v>
      </c>
      <c r="AQ53" s="35">
        <f>ROUND(ROUND(L51*X54,0)*AP53,0)</f>
        <v>434</v>
      </c>
      <c r="AR53" s="31"/>
    </row>
    <row r="54" spans="1:44" ht="14.25" customHeight="1" x14ac:dyDescent="0.15">
      <c r="A54" s="32">
        <v>22</v>
      </c>
      <c r="B54" s="32" t="s">
        <v>1874</v>
      </c>
      <c r="C54" s="34" t="s">
        <v>22005</v>
      </c>
      <c r="D54" s="73"/>
      <c r="E54" s="74"/>
      <c r="F54" s="74"/>
      <c r="G54" s="20"/>
      <c r="K54" s="186"/>
      <c r="L54" s="204"/>
      <c r="M54" s="187"/>
      <c r="N54" s="187"/>
      <c r="P54" s="203"/>
      <c r="Q54" s="21"/>
      <c r="R54" s="54"/>
      <c r="S54" s="53"/>
      <c r="T54" s="53"/>
      <c r="U54" s="53"/>
      <c r="V54" s="53"/>
      <c r="W54" s="23" t="s">
        <v>17</v>
      </c>
      <c r="X54" s="195">
        <v>0.96499999999999997</v>
      </c>
      <c r="Y54" s="59"/>
      <c r="Z54" s="1094"/>
      <c r="AA54" s="1095"/>
      <c r="AB54" s="1095"/>
      <c r="AC54" s="1095"/>
      <c r="AD54" s="1095"/>
      <c r="AE54" s="1096"/>
      <c r="AF54" s="67" t="s">
        <v>1233</v>
      </c>
      <c r="AG54" s="67"/>
      <c r="AH54" s="67"/>
      <c r="AI54" s="67"/>
      <c r="AJ54" s="67"/>
      <c r="AK54" s="67"/>
      <c r="AL54" s="67"/>
      <c r="AM54" s="67"/>
      <c r="AN54" s="67"/>
      <c r="AO54" s="65" t="s">
        <v>1678</v>
      </c>
      <c r="AP54" s="164">
        <v>0.5</v>
      </c>
      <c r="AQ54" s="35">
        <f>ROUND(ROUND(L51*X54,0)*AP54,0)</f>
        <v>310</v>
      </c>
      <c r="AR54" s="31"/>
    </row>
    <row r="55" spans="1:44" ht="14.25" customHeight="1" x14ac:dyDescent="0.15">
      <c r="A55" s="32">
        <v>22</v>
      </c>
      <c r="B55" s="32">
        <v>4645</v>
      </c>
      <c r="C55" s="34" t="s">
        <v>22006</v>
      </c>
      <c r="D55" s="73"/>
      <c r="E55" s="74"/>
      <c r="F55" s="74"/>
      <c r="G55" s="20"/>
      <c r="J55" s="187"/>
      <c r="K55" s="47" t="s">
        <v>1252</v>
      </c>
      <c r="L55" s="185"/>
      <c r="M55" s="184"/>
      <c r="N55" s="184"/>
      <c r="O55" s="184"/>
      <c r="P55" s="205"/>
      <c r="Q55" s="41"/>
      <c r="R55" s="47"/>
      <c r="S55" s="65"/>
      <c r="T55" s="65"/>
      <c r="U55" s="65"/>
      <c r="V55" s="65"/>
      <c r="W55" s="65"/>
      <c r="X55" s="102"/>
      <c r="Y55" s="182"/>
      <c r="Z55" s="222"/>
      <c r="AA55" s="44"/>
      <c r="AB55" s="44"/>
      <c r="AC55" s="44"/>
      <c r="AD55" s="44"/>
      <c r="AE55" s="44"/>
      <c r="AF55" s="44"/>
      <c r="AG55" s="44"/>
      <c r="AH55" s="44"/>
      <c r="AI55" s="44"/>
      <c r="AJ55" s="44"/>
      <c r="AK55" s="44"/>
      <c r="AL55" s="44"/>
      <c r="AM55" s="44"/>
      <c r="AN55" s="44"/>
      <c r="AO55" s="44"/>
      <c r="AP55" s="98"/>
      <c r="AQ55" s="35">
        <f>ROUND(L57,0)</f>
        <v>1247</v>
      </c>
      <c r="AR55" s="31"/>
    </row>
    <row r="56" spans="1:44" ht="14.25" customHeight="1" x14ac:dyDescent="0.15">
      <c r="A56" s="32">
        <v>22</v>
      </c>
      <c r="B56" s="32">
        <v>4646</v>
      </c>
      <c r="C56" s="34" t="s">
        <v>22007</v>
      </c>
      <c r="D56" s="73"/>
      <c r="E56" s="74"/>
      <c r="F56" s="74"/>
      <c r="G56" s="20"/>
      <c r="J56" s="187"/>
      <c r="K56" s="186"/>
      <c r="L56" s="204"/>
      <c r="M56" s="187"/>
      <c r="N56" s="187"/>
      <c r="O56" s="187"/>
      <c r="P56" s="187"/>
      <c r="Q56" s="21"/>
      <c r="R56" s="20"/>
      <c r="S56" s="53"/>
      <c r="T56" s="53"/>
      <c r="U56" s="53"/>
      <c r="V56" s="53"/>
      <c r="W56" s="53"/>
      <c r="X56" s="188"/>
      <c r="Y56" s="59"/>
      <c r="Z56" s="1091" t="s">
        <v>1229</v>
      </c>
      <c r="AA56" s="1092"/>
      <c r="AB56" s="1092"/>
      <c r="AC56" s="1092"/>
      <c r="AD56" s="1092"/>
      <c r="AE56" s="1093"/>
      <c r="AF56" s="223" t="s">
        <v>1230</v>
      </c>
      <c r="AG56" s="107"/>
      <c r="AH56" s="107"/>
      <c r="AI56" s="107"/>
      <c r="AJ56" s="107"/>
      <c r="AK56" s="107"/>
      <c r="AL56" s="107"/>
      <c r="AM56" s="107"/>
      <c r="AN56" s="107"/>
      <c r="AO56" s="44" t="s">
        <v>17</v>
      </c>
      <c r="AP56" s="220">
        <v>0.7</v>
      </c>
      <c r="AQ56" s="35">
        <f>ROUND(L57*AP56,0)</f>
        <v>873</v>
      </c>
      <c r="AR56" s="31"/>
    </row>
    <row r="57" spans="1:44" ht="14.25" customHeight="1" x14ac:dyDescent="0.15">
      <c r="A57" s="32">
        <v>22</v>
      </c>
      <c r="B57" s="32" t="s">
        <v>1878</v>
      </c>
      <c r="C57" s="34" t="s">
        <v>22008</v>
      </c>
      <c r="D57" s="73"/>
      <c r="E57" s="74"/>
      <c r="F57" s="74"/>
      <c r="G57" s="20"/>
      <c r="J57" s="187"/>
      <c r="K57" s="186"/>
      <c r="L57" s="189">
        <v>1247</v>
      </c>
      <c r="M57" s="4" t="s">
        <v>21</v>
      </c>
      <c r="N57" s="187"/>
      <c r="O57" s="187"/>
      <c r="P57" s="191"/>
      <c r="Q57" s="21"/>
      <c r="R57" s="20"/>
      <c r="S57" s="53"/>
      <c r="T57" s="53"/>
      <c r="U57" s="53"/>
      <c r="V57" s="53"/>
      <c r="W57" s="53"/>
      <c r="X57" s="188"/>
      <c r="Y57" s="59"/>
      <c r="Z57" s="1094"/>
      <c r="AA57" s="1095"/>
      <c r="AB57" s="1095"/>
      <c r="AC57" s="1095"/>
      <c r="AD57" s="1095"/>
      <c r="AE57" s="1096"/>
      <c r="AF57" s="67" t="s">
        <v>1233</v>
      </c>
      <c r="AG57" s="67"/>
      <c r="AH57" s="67"/>
      <c r="AI57" s="67"/>
      <c r="AJ57" s="67"/>
      <c r="AK57" s="67"/>
      <c r="AL57" s="67"/>
      <c r="AM57" s="67"/>
      <c r="AN57" s="67"/>
      <c r="AO57" s="65" t="s">
        <v>1678</v>
      </c>
      <c r="AP57" s="164">
        <v>0.5</v>
      </c>
      <c r="AQ57" s="35">
        <f>ROUND(L57*AP57,0)</f>
        <v>624</v>
      </c>
      <c r="AR57" s="31"/>
    </row>
    <row r="58" spans="1:44" ht="14.25" customHeight="1" x14ac:dyDescent="0.15">
      <c r="A58" s="32">
        <v>22</v>
      </c>
      <c r="B58" s="32">
        <v>4647</v>
      </c>
      <c r="C58" s="34" t="s">
        <v>22009</v>
      </c>
      <c r="D58" s="73"/>
      <c r="E58" s="74"/>
      <c r="F58" s="74"/>
      <c r="G58" s="20"/>
      <c r="J58" s="187"/>
      <c r="K58" s="186"/>
      <c r="L58" s="204"/>
      <c r="M58" s="187"/>
      <c r="N58" s="187"/>
      <c r="O58" s="187"/>
      <c r="P58" s="191"/>
      <c r="Q58" s="21"/>
      <c r="R58" s="72" t="s">
        <v>1235</v>
      </c>
      <c r="S58" s="67"/>
      <c r="T58" s="67"/>
      <c r="U58" s="67"/>
      <c r="V58" s="67"/>
      <c r="W58" s="67"/>
      <c r="X58" s="192"/>
      <c r="Y58" s="68"/>
      <c r="Z58" s="223"/>
      <c r="AA58" s="107"/>
      <c r="AB58" s="107"/>
      <c r="AC58" s="107"/>
      <c r="AD58" s="107"/>
      <c r="AE58" s="107"/>
      <c r="AF58" s="107"/>
      <c r="AG58" s="107"/>
      <c r="AH58" s="107"/>
      <c r="AI58" s="107"/>
      <c r="AJ58" s="107"/>
      <c r="AK58" s="107"/>
      <c r="AL58" s="107"/>
      <c r="AM58" s="107"/>
      <c r="AN58" s="107"/>
      <c r="AO58" s="107"/>
      <c r="AP58" s="136"/>
      <c r="AQ58" s="35">
        <f>ROUND(L57*X60,0)</f>
        <v>1203</v>
      </c>
      <c r="AR58" s="31"/>
    </row>
    <row r="59" spans="1:44" ht="14.25" customHeight="1" x14ac:dyDescent="0.15">
      <c r="A59" s="32">
        <v>22</v>
      </c>
      <c r="B59" s="32">
        <v>4648</v>
      </c>
      <c r="C59" s="34" t="s">
        <v>22010</v>
      </c>
      <c r="D59" s="73"/>
      <c r="E59" s="74"/>
      <c r="F59" s="74"/>
      <c r="G59" s="20"/>
      <c r="J59" s="187"/>
      <c r="K59" s="186"/>
      <c r="L59" s="204"/>
      <c r="M59" s="187"/>
      <c r="N59" s="187"/>
      <c r="O59" s="187"/>
      <c r="P59" s="191"/>
      <c r="Q59" s="21"/>
      <c r="R59" s="54" t="s">
        <v>1237</v>
      </c>
      <c r="S59" s="53"/>
      <c r="T59" s="53"/>
      <c r="U59" s="53"/>
      <c r="V59" s="53"/>
      <c r="W59" s="53"/>
      <c r="X59" s="188"/>
      <c r="Y59" s="59"/>
      <c r="Z59" s="1091" t="s">
        <v>1229</v>
      </c>
      <c r="AA59" s="1092"/>
      <c r="AB59" s="1092"/>
      <c r="AC59" s="1092"/>
      <c r="AD59" s="1092"/>
      <c r="AE59" s="1093"/>
      <c r="AF59" s="67" t="s">
        <v>1230</v>
      </c>
      <c r="AG59" s="67"/>
      <c r="AH59" s="67"/>
      <c r="AI59" s="67"/>
      <c r="AJ59" s="67"/>
      <c r="AK59" s="67"/>
      <c r="AL59" s="67"/>
      <c r="AM59" s="67"/>
      <c r="AN59" s="67"/>
      <c r="AO59" s="65" t="s">
        <v>17</v>
      </c>
      <c r="AP59" s="220">
        <v>0.7</v>
      </c>
      <c r="AQ59" s="35">
        <f>ROUND(ROUND(L57*X60,0)*AP59,0)</f>
        <v>842</v>
      </c>
      <c r="AR59" s="31"/>
    </row>
    <row r="60" spans="1:44" ht="14.25" customHeight="1" x14ac:dyDescent="0.15">
      <c r="A60" s="32">
        <v>22</v>
      </c>
      <c r="B60" s="32" t="s">
        <v>1882</v>
      </c>
      <c r="C60" s="34" t="s">
        <v>22011</v>
      </c>
      <c r="D60" s="73"/>
      <c r="E60" s="74"/>
      <c r="F60" s="74"/>
      <c r="G60" s="20"/>
      <c r="J60" s="187"/>
      <c r="K60" s="186"/>
      <c r="L60" s="204"/>
      <c r="M60" s="187"/>
      <c r="N60" s="187"/>
      <c r="O60" s="187"/>
      <c r="P60" s="191"/>
      <c r="Q60" s="21"/>
      <c r="R60" s="54"/>
      <c r="S60" s="53"/>
      <c r="T60" s="53"/>
      <c r="U60" s="53"/>
      <c r="V60" s="53"/>
      <c r="W60" s="23" t="s">
        <v>17</v>
      </c>
      <c r="X60" s="195">
        <v>0.96499999999999997</v>
      </c>
      <c r="Y60" s="59"/>
      <c r="Z60" s="1094"/>
      <c r="AA60" s="1095"/>
      <c r="AB60" s="1095"/>
      <c r="AC60" s="1095"/>
      <c r="AD60" s="1095"/>
      <c r="AE60" s="1096"/>
      <c r="AF60" s="67" t="s">
        <v>1233</v>
      </c>
      <c r="AG60" s="67"/>
      <c r="AH60" s="67"/>
      <c r="AI60" s="67"/>
      <c r="AJ60" s="67"/>
      <c r="AK60" s="67"/>
      <c r="AL60" s="67"/>
      <c r="AM60" s="67"/>
      <c r="AN60" s="67"/>
      <c r="AO60" s="65" t="s">
        <v>1678</v>
      </c>
      <c r="AP60" s="164">
        <v>0.5</v>
      </c>
      <c r="AQ60" s="35">
        <f>ROUND(ROUND(L57*X60,0)*AP60,0)</f>
        <v>602</v>
      </c>
      <c r="AR60" s="31"/>
    </row>
    <row r="61" spans="1:44" ht="14.25" customHeight="1" x14ac:dyDescent="0.15">
      <c r="A61" s="32">
        <v>22</v>
      </c>
      <c r="B61" s="32">
        <v>4649</v>
      </c>
      <c r="C61" s="34" t="s">
        <v>22012</v>
      </c>
      <c r="D61" s="73"/>
      <c r="E61" s="74"/>
      <c r="F61" s="74"/>
      <c r="G61" s="20"/>
      <c r="J61" s="187"/>
      <c r="K61" s="47" t="s">
        <v>1261</v>
      </c>
      <c r="L61" s="185"/>
      <c r="M61" s="184"/>
      <c r="N61" s="184"/>
      <c r="O61" s="184"/>
      <c r="P61" s="206"/>
      <c r="Q61" s="41"/>
      <c r="R61" s="47"/>
      <c r="S61" s="65"/>
      <c r="T61" s="65"/>
      <c r="U61" s="65"/>
      <c r="V61" s="65"/>
      <c r="W61" s="65"/>
      <c r="X61" s="102"/>
      <c r="Y61" s="182"/>
      <c r="Z61" s="222"/>
      <c r="AA61" s="44"/>
      <c r="AB61" s="44"/>
      <c r="AC61" s="44"/>
      <c r="AD61" s="44"/>
      <c r="AE61" s="44"/>
      <c r="AF61" s="44"/>
      <c r="AG61" s="44"/>
      <c r="AH61" s="44"/>
      <c r="AI61" s="44"/>
      <c r="AJ61" s="44"/>
      <c r="AK61" s="44"/>
      <c r="AL61" s="44"/>
      <c r="AM61" s="44"/>
      <c r="AN61" s="44"/>
      <c r="AO61" s="44"/>
      <c r="AP61" s="98"/>
      <c r="AQ61" s="35">
        <f>ROUND(L63,0)</f>
        <v>827</v>
      </c>
      <c r="AR61" s="31"/>
    </row>
    <row r="62" spans="1:44" ht="14.25" customHeight="1" x14ac:dyDescent="0.15">
      <c r="A62" s="32">
        <v>22</v>
      </c>
      <c r="B62" s="32">
        <v>4650</v>
      </c>
      <c r="C62" s="34" t="s">
        <v>22013</v>
      </c>
      <c r="D62" s="73"/>
      <c r="E62" s="74"/>
      <c r="F62" s="74"/>
      <c r="G62" s="20"/>
      <c r="J62" s="187"/>
      <c r="K62" s="186"/>
      <c r="L62" s="204"/>
      <c r="M62" s="187"/>
      <c r="N62" s="187"/>
      <c r="O62" s="187"/>
      <c r="P62" s="187"/>
      <c r="Q62" s="21"/>
      <c r="R62" s="20"/>
      <c r="S62" s="53"/>
      <c r="T62" s="53"/>
      <c r="U62" s="53"/>
      <c r="V62" s="53"/>
      <c r="W62" s="53"/>
      <c r="X62" s="188"/>
      <c r="Y62" s="59"/>
      <c r="Z62" s="1091" t="s">
        <v>1229</v>
      </c>
      <c r="AA62" s="1092"/>
      <c r="AB62" s="1092"/>
      <c r="AC62" s="1092"/>
      <c r="AD62" s="1092"/>
      <c r="AE62" s="1093"/>
      <c r="AF62" s="223" t="s">
        <v>1230</v>
      </c>
      <c r="AG62" s="107"/>
      <c r="AH62" s="107"/>
      <c r="AI62" s="107"/>
      <c r="AJ62" s="107"/>
      <c r="AK62" s="107"/>
      <c r="AL62" s="107"/>
      <c r="AM62" s="107"/>
      <c r="AN62" s="107"/>
      <c r="AO62" s="44" t="s">
        <v>17</v>
      </c>
      <c r="AP62" s="220">
        <v>0.7</v>
      </c>
      <c r="AQ62" s="35">
        <f>ROUND(L63*AP62,0)</f>
        <v>579</v>
      </c>
      <c r="AR62" s="31"/>
    </row>
    <row r="63" spans="1:44" ht="14.25" customHeight="1" x14ac:dyDescent="0.15">
      <c r="A63" s="32">
        <v>22</v>
      </c>
      <c r="B63" s="32" t="s">
        <v>1886</v>
      </c>
      <c r="C63" s="34" t="s">
        <v>22014</v>
      </c>
      <c r="D63" s="73"/>
      <c r="E63" s="74"/>
      <c r="F63" s="74"/>
      <c r="G63" s="20"/>
      <c r="J63" s="187"/>
      <c r="K63" s="186"/>
      <c r="L63" s="189">
        <v>827</v>
      </c>
      <c r="M63" s="4" t="s">
        <v>21</v>
      </c>
      <c r="N63" s="187"/>
      <c r="O63" s="187"/>
      <c r="P63" s="191"/>
      <c r="Q63" s="21"/>
      <c r="R63" s="20"/>
      <c r="S63" s="53"/>
      <c r="T63" s="53"/>
      <c r="U63" s="53"/>
      <c r="V63" s="53"/>
      <c r="W63" s="53"/>
      <c r="X63" s="188"/>
      <c r="Y63" s="59"/>
      <c r="Z63" s="1094"/>
      <c r="AA63" s="1095"/>
      <c r="AB63" s="1095"/>
      <c r="AC63" s="1095"/>
      <c r="AD63" s="1095"/>
      <c r="AE63" s="1096"/>
      <c r="AF63" s="67" t="s">
        <v>1233</v>
      </c>
      <c r="AG63" s="67"/>
      <c r="AH63" s="67"/>
      <c r="AI63" s="67"/>
      <c r="AJ63" s="67"/>
      <c r="AK63" s="67"/>
      <c r="AL63" s="67"/>
      <c r="AM63" s="67"/>
      <c r="AN63" s="67"/>
      <c r="AO63" s="65" t="s">
        <v>1678</v>
      </c>
      <c r="AP63" s="164">
        <v>0.5</v>
      </c>
      <c r="AQ63" s="35">
        <f>ROUND(L63*AP63,0)</f>
        <v>414</v>
      </c>
      <c r="AR63" s="31"/>
    </row>
    <row r="64" spans="1:44" ht="14.25" customHeight="1" x14ac:dyDescent="0.15">
      <c r="A64" s="32">
        <v>22</v>
      </c>
      <c r="B64" s="32">
        <v>4651</v>
      </c>
      <c r="C64" s="34" t="s">
        <v>22015</v>
      </c>
      <c r="D64" s="73"/>
      <c r="E64" s="74"/>
      <c r="F64" s="74"/>
      <c r="G64" s="20"/>
      <c r="J64" s="187"/>
      <c r="K64" s="186"/>
      <c r="L64" s="204"/>
      <c r="M64" s="187"/>
      <c r="N64" s="187"/>
      <c r="O64" s="187"/>
      <c r="P64" s="191"/>
      <c r="Q64" s="21"/>
      <c r="R64" s="72" t="s">
        <v>1235</v>
      </c>
      <c r="S64" s="67"/>
      <c r="T64" s="67"/>
      <c r="U64" s="67"/>
      <c r="V64" s="67"/>
      <c r="W64" s="67"/>
      <c r="X64" s="192"/>
      <c r="Y64" s="68"/>
      <c r="Z64" s="223"/>
      <c r="AA64" s="107"/>
      <c r="AB64" s="107"/>
      <c r="AC64" s="107"/>
      <c r="AD64" s="107"/>
      <c r="AE64" s="107"/>
      <c r="AF64" s="107"/>
      <c r="AG64" s="107"/>
      <c r="AH64" s="107"/>
      <c r="AI64" s="107"/>
      <c r="AJ64" s="107"/>
      <c r="AK64" s="107"/>
      <c r="AL64" s="107"/>
      <c r="AM64" s="107"/>
      <c r="AN64" s="107"/>
      <c r="AO64" s="107"/>
      <c r="AP64" s="136"/>
      <c r="AQ64" s="35">
        <f>ROUND(L63*X66,0)</f>
        <v>798</v>
      </c>
      <c r="AR64" s="31"/>
    </row>
    <row r="65" spans="1:44" ht="14.25" customHeight="1" x14ac:dyDescent="0.15">
      <c r="A65" s="32">
        <v>22</v>
      </c>
      <c r="B65" s="32">
        <v>4652</v>
      </c>
      <c r="C65" s="34" t="s">
        <v>22016</v>
      </c>
      <c r="D65" s="73"/>
      <c r="E65" s="74"/>
      <c r="F65" s="74"/>
      <c r="G65" s="20"/>
      <c r="J65" s="187"/>
      <c r="K65" s="186"/>
      <c r="L65" s="204"/>
      <c r="M65" s="187"/>
      <c r="N65" s="187"/>
      <c r="O65" s="187"/>
      <c r="P65" s="191"/>
      <c r="Q65" s="21"/>
      <c r="R65" s="54" t="s">
        <v>1237</v>
      </c>
      <c r="S65" s="53"/>
      <c r="T65" s="53"/>
      <c r="U65" s="53"/>
      <c r="V65" s="53"/>
      <c r="W65" s="53"/>
      <c r="X65" s="188"/>
      <c r="Y65" s="59"/>
      <c r="Z65" s="1091" t="s">
        <v>1229</v>
      </c>
      <c r="AA65" s="1092"/>
      <c r="AB65" s="1092"/>
      <c r="AC65" s="1092"/>
      <c r="AD65" s="1092"/>
      <c r="AE65" s="1093"/>
      <c r="AF65" s="67" t="s">
        <v>1230</v>
      </c>
      <c r="AG65" s="67"/>
      <c r="AH65" s="67"/>
      <c r="AI65" s="67"/>
      <c r="AJ65" s="67"/>
      <c r="AK65" s="67"/>
      <c r="AL65" s="67"/>
      <c r="AM65" s="67"/>
      <c r="AN65" s="67"/>
      <c r="AO65" s="65" t="s">
        <v>17</v>
      </c>
      <c r="AP65" s="220">
        <v>0.7</v>
      </c>
      <c r="AQ65" s="35">
        <f>ROUND(ROUND(L63*X66,0)*AP65,0)</f>
        <v>559</v>
      </c>
      <c r="AR65" s="31"/>
    </row>
    <row r="66" spans="1:44" ht="14.25" customHeight="1" x14ac:dyDescent="0.15">
      <c r="A66" s="32">
        <v>22</v>
      </c>
      <c r="B66" s="32" t="s">
        <v>1890</v>
      </c>
      <c r="C66" s="34" t="s">
        <v>22017</v>
      </c>
      <c r="D66" s="111"/>
      <c r="E66" s="112"/>
      <c r="F66" s="112"/>
      <c r="G66" s="24"/>
      <c r="H66" s="25"/>
      <c r="I66" s="25"/>
      <c r="J66" s="211"/>
      <c r="K66" s="214"/>
      <c r="L66" s="212"/>
      <c r="M66" s="211"/>
      <c r="N66" s="211"/>
      <c r="O66" s="211"/>
      <c r="P66" s="213"/>
      <c r="Q66" s="38"/>
      <c r="R66" s="94"/>
      <c r="S66" s="71"/>
      <c r="T66" s="71"/>
      <c r="U66" s="71"/>
      <c r="V66" s="71"/>
      <c r="W66" s="26" t="s">
        <v>17</v>
      </c>
      <c r="X66" s="195">
        <v>0.96499999999999997</v>
      </c>
      <c r="Y66" s="207"/>
      <c r="Z66" s="1094"/>
      <c r="AA66" s="1095"/>
      <c r="AB66" s="1095"/>
      <c r="AC66" s="1095"/>
      <c r="AD66" s="1095"/>
      <c r="AE66" s="1096"/>
      <c r="AF66" s="107" t="s">
        <v>1233</v>
      </c>
      <c r="AG66" s="107"/>
      <c r="AH66" s="107"/>
      <c r="AI66" s="107"/>
      <c r="AJ66" s="107"/>
      <c r="AK66" s="107"/>
      <c r="AL66" s="107"/>
      <c r="AM66" s="107"/>
      <c r="AN66" s="107"/>
      <c r="AO66" s="44" t="s">
        <v>1678</v>
      </c>
      <c r="AP66" s="45">
        <v>0.5</v>
      </c>
      <c r="AQ66" s="35">
        <f>ROUND(ROUND(L63*X66,0)*AP66,0)</f>
        <v>399</v>
      </c>
      <c r="AR66" s="61"/>
    </row>
    <row r="67" spans="1:44" ht="14.25" customHeight="1" x14ac:dyDescent="0.15">
      <c r="A67" s="32">
        <v>22</v>
      </c>
      <c r="B67" s="32">
        <v>4661</v>
      </c>
      <c r="C67" s="34" t="s">
        <v>22018</v>
      </c>
      <c r="D67" s="76"/>
      <c r="E67" s="77"/>
      <c r="F67" s="77"/>
      <c r="G67" s="1101" t="s">
        <v>1598</v>
      </c>
      <c r="H67" s="1102"/>
      <c r="I67" s="1102"/>
      <c r="J67" s="1103"/>
      <c r="K67" s="47" t="s">
        <v>1242</v>
      </c>
      <c r="L67" s="103"/>
      <c r="M67" s="40"/>
      <c r="N67" s="40"/>
      <c r="O67" s="40"/>
      <c r="P67" s="199"/>
      <c r="Q67" s="41"/>
      <c r="R67" s="47"/>
      <c r="S67" s="65"/>
      <c r="T67" s="65"/>
      <c r="U67" s="65"/>
      <c r="V67" s="65"/>
      <c r="W67" s="65"/>
      <c r="X67" s="102"/>
      <c r="Y67" s="182"/>
      <c r="Z67" s="222"/>
      <c r="AA67" s="44"/>
      <c r="AB67" s="44"/>
      <c r="AC67" s="44"/>
      <c r="AD67" s="44"/>
      <c r="AE67" s="44"/>
      <c r="AF67" s="44"/>
      <c r="AG67" s="44"/>
      <c r="AH67" s="44"/>
      <c r="AI67" s="44"/>
      <c r="AJ67" s="44"/>
      <c r="AK67" s="44"/>
      <c r="AL67" s="44"/>
      <c r="AM67" s="44"/>
      <c r="AN67" s="44"/>
      <c r="AO67" s="44"/>
      <c r="AP67" s="98"/>
      <c r="AQ67" s="35">
        <f>ROUND(L69,0)</f>
        <v>598</v>
      </c>
      <c r="AR67" s="66"/>
    </row>
    <row r="68" spans="1:44" ht="14.25" customHeight="1" x14ac:dyDescent="0.15">
      <c r="A68" s="32">
        <v>22</v>
      </c>
      <c r="B68" s="32">
        <v>4662</v>
      </c>
      <c r="C68" s="34" t="s">
        <v>22019</v>
      </c>
      <c r="D68" s="73"/>
      <c r="E68" s="74"/>
      <c r="F68" s="74"/>
      <c r="G68" s="1101"/>
      <c r="H68" s="1102"/>
      <c r="I68" s="1102"/>
      <c r="J68" s="1103"/>
      <c r="K68" s="20" t="s">
        <v>1244</v>
      </c>
      <c r="L68" s="58"/>
      <c r="P68" s="187"/>
      <c r="Q68" s="21"/>
      <c r="R68" s="20"/>
      <c r="S68" s="53"/>
      <c r="T68" s="53"/>
      <c r="U68" s="53"/>
      <c r="V68" s="53"/>
      <c r="W68" s="53"/>
      <c r="X68" s="188"/>
      <c r="Y68" s="59"/>
      <c r="Z68" s="1091" t="s">
        <v>1229</v>
      </c>
      <c r="AA68" s="1092"/>
      <c r="AB68" s="1092"/>
      <c r="AC68" s="1092"/>
      <c r="AD68" s="1092"/>
      <c r="AE68" s="1093"/>
      <c r="AF68" s="223" t="s">
        <v>1230</v>
      </c>
      <c r="AG68" s="107"/>
      <c r="AH68" s="107"/>
      <c r="AI68" s="107"/>
      <c r="AJ68" s="107"/>
      <c r="AK68" s="107"/>
      <c r="AL68" s="107"/>
      <c r="AM68" s="107"/>
      <c r="AN68" s="107"/>
      <c r="AO68" s="44" t="s">
        <v>17</v>
      </c>
      <c r="AP68" s="220">
        <v>0.7</v>
      </c>
      <c r="AQ68" s="35">
        <f>ROUND(L69*AP68,0)</f>
        <v>419</v>
      </c>
      <c r="AR68" s="31"/>
    </row>
    <row r="69" spans="1:44" ht="14.25" customHeight="1" x14ac:dyDescent="0.15">
      <c r="A69" s="32">
        <v>22</v>
      </c>
      <c r="B69" s="32" t="s">
        <v>1894</v>
      </c>
      <c r="C69" s="34" t="s">
        <v>22020</v>
      </c>
      <c r="D69" s="73"/>
      <c r="E69" s="74"/>
      <c r="F69" s="74"/>
      <c r="G69" s="1085"/>
      <c r="H69" s="1086"/>
      <c r="I69" s="1086"/>
      <c r="J69" s="1087"/>
      <c r="K69" s="20"/>
      <c r="L69" s="189">
        <v>598</v>
      </c>
      <c r="M69" s="4" t="s">
        <v>21</v>
      </c>
      <c r="P69" s="191"/>
      <c r="Q69" s="21"/>
      <c r="R69" s="20"/>
      <c r="S69" s="53"/>
      <c r="T69" s="53"/>
      <c r="U69" s="53"/>
      <c r="V69" s="53"/>
      <c r="W69" s="53"/>
      <c r="X69" s="188"/>
      <c r="Y69" s="59"/>
      <c r="Z69" s="1094"/>
      <c r="AA69" s="1095"/>
      <c r="AB69" s="1095"/>
      <c r="AC69" s="1095"/>
      <c r="AD69" s="1095"/>
      <c r="AE69" s="1096"/>
      <c r="AF69" s="67" t="s">
        <v>1233</v>
      </c>
      <c r="AG69" s="67"/>
      <c r="AH69" s="67"/>
      <c r="AI69" s="67"/>
      <c r="AJ69" s="67"/>
      <c r="AK69" s="67"/>
      <c r="AL69" s="67"/>
      <c r="AM69" s="67"/>
      <c r="AN69" s="67"/>
      <c r="AO69" s="65" t="s">
        <v>1678</v>
      </c>
      <c r="AP69" s="164">
        <v>0.5</v>
      </c>
      <c r="AQ69" s="35">
        <f>ROUND(L69*AP69,0)</f>
        <v>299</v>
      </c>
      <c r="AR69" s="31"/>
    </row>
    <row r="70" spans="1:44" ht="14.25" customHeight="1" x14ac:dyDescent="0.15">
      <c r="A70" s="32">
        <v>22</v>
      </c>
      <c r="B70" s="32">
        <v>4663</v>
      </c>
      <c r="C70" s="34" t="s">
        <v>22021</v>
      </c>
      <c r="D70" s="73"/>
      <c r="E70" s="74"/>
      <c r="F70" s="74"/>
      <c r="G70" s="73"/>
      <c r="H70" s="74"/>
      <c r="I70" s="74"/>
      <c r="J70" s="75"/>
      <c r="K70" s="20"/>
      <c r="L70" s="58"/>
      <c r="P70" s="203"/>
      <c r="Q70" s="21"/>
      <c r="R70" s="72" t="s">
        <v>1235</v>
      </c>
      <c r="S70" s="67"/>
      <c r="T70" s="67"/>
      <c r="U70" s="67"/>
      <c r="V70" s="67"/>
      <c r="W70" s="67"/>
      <c r="X70" s="192"/>
      <c r="Y70" s="68"/>
      <c r="Z70" s="223"/>
      <c r="AA70" s="107"/>
      <c r="AB70" s="107"/>
      <c r="AC70" s="107"/>
      <c r="AD70" s="107"/>
      <c r="AE70" s="107"/>
      <c r="AF70" s="107"/>
      <c r="AG70" s="107"/>
      <c r="AH70" s="107"/>
      <c r="AI70" s="107"/>
      <c r="AJ70" s="107"/>
      <c r="AK70" s="107"/>
      <c r="AL70" s="107"/>
      <c r="AM70" s="107"/>
      <c r="AN70" s="107"/>
      <c r="AO70" s="107"/>
      <c r="AP70" s="136"/>
      <c r="AQ70" s="35">
        <f>ROUND(L69*X72,0)</f>
        <v>577</v>
      </c>
      <c r="AR70" s="31"/>
    </row>
    <row r="71" spans="1:44" ht="14.25" customHeight="1" x14ac:dyDescent="0.15">
      <c r="A71" s="32">
        <v>22</v>
      </c>
      <c r="B71" s="32">
        <v>4664</v>
      </c>
      <c r="C71" s="34" t="s">
        <v>22022</v>
      </c>
      <c r="D71" s="73"/>
      <c r="E71" s="74"/>
      <c r="F71" s="74"/>
      <c r="G71" s="20"/>
      <c r="K71" s="186"/>
      <c r="L71" s="204"/>
      <c r="M71" s="187"/>
      <c r="N71" s="187"/>
      <c r="P71" s="203"/>
      <c r="Q71" s="21"/>
      <c r="R71" s="54" t="s">
        <v>1237</v>
      </c>
      <c r="S71" s="53"/>
      <c r="T71" s="53"/>
      <c r="U71" s="53"/>
      <c r="V71" s="53"/>
      <c r="W71" s="53"/>
      <c r="X71" s="188"/>
      <c r="Y71" s="59"/>
      <c r="Z71" s="1091" t="s">
        <v>1229</v>
      </c>
      <c r="AA71" s="1092"/>
      <c r="AB71" s="1092"/>
      <c r="AC71" s="1092"/>
      <c r="AD71" s="1092"/>
      <c r="AE71" s="1093"/>
      <c r="AF71" s="67" t="s">
        <v>1230</v>
      </c>
      <c r="AG71" s="67"/>
      <c r="AH71" s="67"/>
      <c r="AI71" s="67"/>
      <c r="AJ71" s="67"/>
      <c r="AK71" s="67"/>
      <c r="AL71" s="67"/>
      <c r="AM71" s="67"/>
      <c r="AN71" s="67"/>
      <c r="AO71" s="65" t="s">
        <v>17</v>
      </c>
      <c r="AP71" s="220">
        <v>0.7</v>
      </c>
      <c r="AQ71" s="35">
        <f>ROUND(ROUND(L69*X72,0)*AP71,0)</f>
        <v>404</v>
      </c>
      <c r="AR71" s="31"/>
    </row>
    <row r="72" spans="1:44" ht="14.25" customHeight="1" x14ac:dyDescent="0.15">
      <c r="A72" s="32">
        <v>22</v>
      </c>
      <c r="B72" s="32" t="s">
        <v>1898</v>
      </c>
      <c r="C72" s="34" t="s">
        <v>22023</v>
      </c>
      <c r="D72" s="73"/>
      <c r="E72" s="74"/>
      <c r="F72" s="74"/>
      <c r="G72" s="20"/>
      <c r="K72" s="186"/>
      <c r="L72" s="204"/>
      <c r="M72" s="187"/>
      <c r="N72" s="187"/>
      <c r="P72" s="203"/>
      <c r="Q72" s="21"/>
      <c r="R72" s="54"/>
      <c r="S72" s="53"/>
      <c r="T72" s="53"/>
      <c r="U72" s="53"/>
      <c r="V72" s="53"/>
      <c r="W72" s="23" t="s">
        <v>17</v>
      </c>
      <c r="X72" s="195">
        <v>0.96499999999999997</v>
      </c>
      <c r="Y72" s="59"/>
      <c r="Z72" s="1094"/>
      <c r="AA72" s="1095"/>
      <c r="AB72" s="1095"/>
      <c r="AC72" s="1095"/>
      <c r="AD72" s="1095"/>
      <c r="AE72" s="1096"/>
      <c r="AF72" s="67" t="s">
        <v>1233</v>
      </c>
      <c r="AG72" s="67"/>
      <c r="AH72" s="67"/>
      <c r="AI72" s="67"/>
      <c r="AJ72" s="67"/>
      <c r="AK72" s="67"/>
      <c r="AL72" s="67"/>
      <c r="AM72" s="67"/>
      <c r="AN72" s="67"/>
      <c r="AO72" s="65" t="s">
        <v>1678</v>
      </c>
      <c r="AP72" s="164">
        <v>0.5</v>
      </c>
      <c r="AQ72" s="35">
        <f>ROUND(ROUND(L69*X72,0)*AP72,0)</f>
        <v>289</v>
      </c>
      <c r="AR72" s="31"/>
    </row>
    <row r="73" spans="1:44" ht="14.25" customHeight="1" x14ac:dyDescent="0.15">
      <c r="A73" s="32">
        <v>22</v>
      </c>
      <c r="B73" s="32">
        <v>4665</v>
      </c>
      <c r="C73" s="34" t="s">
        <v>22024</v>
      </c>
      <c r="D73" s="73"/>
      <c r="E73" s="74"/>
      <c r="F73" s="74"/>
      <c r="G73" s="20"/>
      <c r="J73" s="187"/>
      <c r="K73" s="47" t="s">
        <v>1252</v>
      </c>
      <c r="L73" s="185"/>
      <c r="M73" s="184"/>
      <c r="N73" s="184"/>
      <c r="O73" s="184"/>
      <c r="P73" s="205"/>
      <c r="Q73" s="41"/>
      <c r="R73" s="47"/>
      <c r="S73" s="65"/>
      <c r="T73" s="65"/>
      <c r="U73" s="65"/>
      <c r="V73" s="65"/>
      <c r="W73" s="65"/>
      <c r="X73" s="102"/>
      <c r="Y73" s="182"/>
      <c r="Z73" s="222"/>
      <c r="AA73" s="44"/>
      <c r="AB73" s="44"/>
      <c r="AC73" s="44"/>
      <c r="AD73" s="44"/>
      <c r="AE73" s="44"/>
      <c r="AF73" s="44"/>
      <c r="AG73" s="44"/>
      <c r="AH73" s="44"/>
      <c r="AI73" s="44"/>
      <c r="AJ73" s="44"/>
      <c r="AK73" s="44"/>
      <c r="AL73" s="44"/>
      <c r="AM73" s="44"/>
      <c r="AN73" s="44"/>
      <c r="AO73" s="44"/>
      <c r="AP73" s="98"/>
      <c r="AQ73" s="35">
        <f>ROUND(L75,0)</f>
        <v>1053</v>
      </c>
      <c r="AR73" s="31"/>
    </row>
    <row r="74" spans="1:44" ht="14.25" customHeight="1" x14ac:dyDescent="0.15">
      <c r="A74" s="32">
        <v>22</v>
      </c>
      <c r="B74" s="32">
        <v>4666</v>
      </c>
      <c r="C74" s="34" t="s">
        <v>22025</v>
      </c>
      <c r="D74" s="73"/>
      <c r="E74" s="74"/>
      <c r="F74" s="74"/>
      <c r="G74" s="20"/>
      <c r="J74" s="187"/>
      <c r="K74" s="186"/>
      <c r="L74" s="204"/>
      <c r="M74" s="187"/>
      <c r="N74" s="187"/>
      <c r="O74" s="187"/>
      <c r="P74" s="187"/>
      <c r="Q74" s="21"/>
      <c r="R74" s="20"/>
      <c r="S74" s="53"/>
      <c r="T74" s="53"/>
      <c r="U74" s="53"/>
      <c r="V74" s="53"/>
      <c r="W74" s="53"/>
      <c r="X74" s="188"/>
      <c r="Y74" s="59"/>
      <c r="Z74" s="1091" t="s">
        <v>1229</v>
      </c>
      <c r="AA74" s="1092"/>
      <c r="AB74" s="1092"/>
      <c r="AC74" s="1092"/>
      <c r="AD74" s="1092"/>
      <c r="AE74" s="1093"/>
      <c r="AF74" s="223" t="s">
        <v>1230</v>
      </c>
      <c r="AG74" s="107"/>
      <c r="AH74" s="107"/>
      <c r="AI74" s="107"/>
      <c r="AJ74" s="107"/>
      <c r="AK74" s="107"/>
      <c r="AL74" s="107"/>
      <c r="AM74" s="107"/>
      <c r="AN74" s="107"/>
      <c r="AO74" s="44" t="s">
        <v>17</v>
      </c>
      <c r="AP74" s="220">
        <v>0.7</v>
      </c>
      <c r="AQ74" s="35">
        <f>ROUND(L75*AP74,0)</f>
        <v>737</v>
      </c>
      <c r="AR74" s="31"/>
    </row>
    <row r="75" spans="1:44" ht="14.25" customHeight="1" x14ac:dyDescent="0.15">
      <c r="A75" s="32">
        <v>22</v>
      </c>
      <c r="B75" s="32" t="s">
        <v>1902</v>
      </c>
      <c r="C75" s="34" t="s">
        <v>22026</v>
      </c>
      <c r="D75" s="73"/>
      <c r="E75" s="74"/>
      <c r="F75" s="74"/>
      <c r="G75" s="20"/>
      <c r="J75" s="187"/>
      <c r="K75" s="186"/>
      <c r="L75" s="189">
        <v>1053</v>
      </c>
      <c r="M75" s="4" t="s">
        <v>21</v>
      </c>
      <c r="N75" s="187"/>
      <c r="O75" s="187"/>
      <c r="P75" s="191"/>
      <c r="Q75" s="21"/>
      <c r="R75" s="20"/>
      <c r="S75" s="53"/>
      <c r="T75" s="53"/>
      <c r="U75" s="53"/>
      <c r="V75" s="53"/>
      <c r="W75" s="53"/>
      <c r="X75" s="188"/>
      <c r="Y75" s="59"/>
      <c r="Z75" s="1094"/>
      <c r="AA75" s="1095"/>
      <c r="AB75" s="1095"/>
      <c r="AC75" s="1095"/>
      <c r="AD75" s="1095"/>
      <c r="AE75" s="1096"/>
      <c r="AF75" s="67" t="s">
        <v>1233</v>
      </c>
      <c r="AG75" s="67"/>
      <c r="AH75" s="67"/>
      <c r="AI75" s="67"/>
      <c r="AJ75" s="67"/>
      <c r="AK75" s="67"/>
      <c r="AL75" s="67"/>
      <c r="AM75" s="67"/>
      <c r="AN75" s="67"/>
      <c r="AO75" s="65" t="s">
        <v>1678</v>
      </c>
      <c r="AP75" s="164">
        <v>0.5</v>
      </c>
      <c r="AQ75" s="35">
        <f>ROUND(L75*AP75,0)</f>
        <v>527</v>
      </c>
      <c r="AR75" s="31"/>
    </row>
    <row r="76" spans="1:44" ht="14.25" customHeight="1" x14ac:dyDescent="0.15">
      <c r="A76" s="32">
        <v>22</v>
      </c>
      <c r="B76" s="32">
        <v>4667</v>
      </c>
      <c r="C76" s="34" t="s">
        <v>22027</v>
      </c>
      <c r="D76" s="73"/>
      <c r="E76" s="74"/>
      <c r="F76" s="74"/>
      <c r="G76" s="20"/>
      <c r="J76" s="187"/>
      <c r="K76" s="186"/>
      <c r="L76" s="204"/>
      <c r="M76" s="187"/>
      <c r="N76" s="187"/>
      <c r="O76" s="187"/>
      <c r="P76" s="191"/>
      <c r="Q76" s="21"/>
      <c r="R76" s="72" t="s">
        <v>1235</v>
      </c>
      <c r="S76" s="67"/>
      <c r="T76" s="67"/>
      <c r="U76" s="67"/>
      <c r="V76" s="67"/>
      <c r="W76" s="67"/>
      <c r="X76" s="192"/>
      <c r="Y76" s="68"/>
      <c r="Z76" s="223"/>
      <c r="AA76" s="107"/>
      <c r="AB76" s="107"/>
      <c r="AC76" s="107"/>
      <c r="AD76" s="107"/>
      <c r="AE76" s="107"/>
      <c r="AF76" s="107"/>
      <c r="AG76" s="107"/>
      <c r="AH76" s="107"/>
      <c r="AI76" s="107"/>
      <c r="AJ76" s="107"/>
      <c r="AK76" s="107"/>
      <c r="AL76" s="107"/>
      <c r="AM76" s="107"/>
      <c r="AN76" s="107"/>
      <c r="AO76" s="107"/>
      <c r="AP76" s="136"/>
      <c r="AQ76" s="35">
        <f>ROUND(L75*X78,0)</f>
        <v>1016</v>
      </c>
      <c r="AR76" s="31"/>
    </row>
    <row r="77" spans="1:44" ht="14.25" customHeight="1" x14ac:dyDescent="0.15">
      <c r="A77" s="32">
        <v>22</v>
      </c>
      <c r="B77" s="32">
        <v>4668</v>
      </c>
      <c r="C77" s="34" t="s">
        <v>22028</v>
      </c>
      <c r="D77" s="73"/>
      <c r="E77" s="74"/>
      <c r="F77" s="74"/>
      <c r="G77" s="20"/>
      <c r="J77" s="187"/>
      <c r="K77" s="186"/>
      <c r="L77" s="204"/>
      <c r="M77" s="187"/>
      <c r="N77" s="187"/>
      <c r="O77" s="187"/>
      <c r="P77" s="191"/>
      <c r="Q77" s="21"/>
      <c r="R77" s="54" t="s">
        <v>1237</v>
      </c>
      <c r="S77" s="53"/>
      <c r="T77" s="53"/>
      <c r="U77" s="53"/>
      <c r="V77" s="53"/>
      <c r="W77" s="53"/>
      <c r="X77" s="188"/>
      <c r="Y77" s="59"/>
      <c r="Z77" s="1091" t="s">
        <v>1229</v>
      </c>
      <c r="AA77" s="1092"/>
      <c r="AB77" s="1092"/>
      <c r="AC77" s="1092"/>
      <c r="AD77" s="1092"/>
      <c r="AE77" s="1093"/>
      <c r="AF77" s="67" t="s">
        <v>1230</v>
      </c>
      <c r="AG77" s="67"/>
      <c r="AH77" s="67"/>
      <c r="AI77" s="67"/>
      <c r="AJ77" s="67"/>
      <c r="AK77" s="67"/>
      <c r="AL77" s="67"/>
      <c r="AM77" s="67"/>
      <c r="AN77" s="67"/>
      <c r="AO77" s="65" t="s">
        <v>17</v>
      </c>
      <c r="AP77" s="220">
        <v>0.7</v>
      </c>
      <c r="AQ77" s="35">
        <f>ROUND(ROUND(L75*X78,0)*AP77,0)</f>
        <v>711</v>
      </c>
      <c r="AR77" s="31"/>
    </row>
    <row r="78" spans="1:44" ht="14.25" customHeight="1" x14ac:dyDescent="0.15">
      <c r="A78" s="32">
        <v>22</v>
      </c>
      <c r="B78" s="32" t="s">
        <v>1906</v>
      </c>
      <c r="C78" s="34" t="s">
        <v>22029</v>
      </c>
      <c r="D78" s="73"/>
      <c r="E78" s="74"/>
      <c r="F78" s="74"/>
      <c r="G78" s="20"/>
      <c r="J78" s="187"/>
      <c r="K78" s="186"/>
      <c r="L78" s="204"/>
      <c r="M78" s="187"/>
      <c r="N78" s="187"/>
      <c r="O78" s="187"/>
      <c r="P78" s="191"/>
      <c r="Q78" s="21"/>
      <c r="R78" s="54"/>
      <c r="S78" s="53"/>
      <c r="T78" s="53"/>
      <c r="U78" s="53"/>
      <c r="V78" s="53"/>
      <c r="W78" s="23" t="s">
        <v>17</v>
      </c>
      <c r="X78" s="195">
        <v>0.96499999999999997</v>
      </c>
      <c r="Y78" s="59"/>
      <c r="Z78" s="1094"/>
      <c r="AA78" s="1095"/>
      <c r="AB78" s="1095"/>
      <c r="AC78" s="1095"/>
      <c r="AD78" s="1095"/>
      <c r="AE78" s="1096"/>
      <c r="AF78" s="67" t="s">
        <v>1233</v>
      </c>
      <c r="AG78" s="67"/>
      <c r="AH78" s="67"/>
      <c r="AI78" s="67"/>
      <c r="AJ78" s="67"/>
      <c r="AK78" s="67"/>
      <c r="AL78" s="67"/>
      <c r="AM78" s="67"/>
      <c r="AN78" s="67"/>
      <c r="AO78" s="65" t="s">
        <v>1678</v>
      </c>
      <c r="AP78" s="164">
        <v>0.5</v>
      </c>
      <c r="AQ78" s="35">
        <f>ROUND(ROUND(L75*X78,0)*AP78,0)</f>
        <v>508</v>
      </c>
      <c r="AR78" s="31"/>
    </row>
    <row r="79" spans="1:44" ht="14.25" customHeight="1" x14ac:dyDescent="0.15">
      <c r="A79" s="32">
        <v>22</v>
      </c>
      <c r="B79" s="32">
        <v>4669</v>
      </c>
      <c r="C79" s="34" t="s">
        <v>22030</v>
      </c>
      <c r="D79" s="73"/>
      <c r="E79" s="74"/>
      <c r="F79" s="74"/>
      <c r="G79" s="20"/>
      <c r="J79" s="187"/>
      <c r="K79" s="47" t="s">
        <v>1261</v>
      </c>
      <c r="L79" s="185"/>
      <c r="M79" s="184"/>
      <c r="N79" s="184"/>
      <c r="O79" s="184"/>
      <c r="P79" s="206"/>
      <c r="Q79" s="41"/>
      <c r="R79" s="47"/>
      <c r="S79" s="65"/>
      <c r="T79" s="65"/>
      <c r="U79" s="65"/>
      <c r="V79" s="65"/>
      <c r="W79" s="65"/>
      <c r="X79" s="102"/>
      <c r="Y79" s="182"/>
      <c r="Z79" s="222"/>
      <c r="AA79" s="44"/>
      <c r="AB79" s="44"/>
      <c r="AC79" s="44"/>
      <c r="AD79" s="44"/>
      <c r="AE79" s="44"/>
      <c r="AF79" s="44"/>
      <c r="AG79" s="44"/>
      <c r="AH79" s="44"/>
      <c r="AI79" s="44"/>
      <c r="AJ79" s="44"/>
      <c r="AK79" s="44"/>
      <c r="AL79" s="44"/>
      <c r="AM79" s="44"/>
      <c r="AN79" s="44"/>
      <c r="AO79" s="44"/>
      <c r="AP79" s="98"/>
      <c r="AQ79" s="35">
        <f>ROUND(L81,0)</f>
        <v>827</v>
      </c>
      <c r="AR79" s="31"/>
    </row>
    <row r="80" spans="1:44" ht="14.25" customHeight="1" x14ac:dyDescent="0.15">
      <c r="A80" s="32">
        <v>22</v>
      </c>
      <c r="B80" s="32">
        <v>4670</v>
      </c>
      <c r="C80" s="34" t="s">
        <v>22031</v>
      </c>
      <c r="D80" s="73"/>
      <c r="E80" s="74"/>
      <c r="F80" s="74"/>
      <c r="G80" s="20"/>
      <c r="J80" s="187"/>
      <c r="K80" s="186"/>
      <c r="L80" s="204"/>
      <c r="M80" s="187"/>
      <c r="N80" s="187"/>
      <c r="O80" s="187"/>
      <c r="P80" s="187"/>
      <c r="Q80" s="21"/>
      <c r="R80" s="20"/>
      <c r="S80" s="53"/>
      <c r="T80" s="53"/>
      <c r="U80" s="53"/>
      <c r="V80" s="53"/>
      <c r="W80" s="53"/>
      <c r="X80" s="188"/>
      <c r="Y80" s="59"/>
      <c r="Z80" s="1091" t="s">
        <v>1229</v>
      </c>
      <c r="AA80" s="1092"/>
      <c r="AB80" s="1092"/>
      <c r="AC80" s="1092"/>
      <c r="AD80" s="1092"/>
      <c r="AE80" s="1093"/>
      <c r="AF80" s="223" t="s">
        <v>1230</v>
      </c>
      <c r="AG80" s="107"/>
      <c r="AH80" s="107"/>
      <c r="AI80" s="107"/>
      <c r="AJ80" s="107"/>
      <c r="AK80" s="107"/>
      <c r="AL80" s="107"/>
      <c r="AM80" s="107"/>
      <c r="AN80" s="107"/>
      <c r="AO80" s="44" t="s">
        <v>17</v>
      </c>
      <c r="AP80" s="220">
        <v>0.7</v>
      </c>
      <c r="AQ80" s="35">
        <f>ROUND(L81*AP80,0)</f>
        <v>579</v>
      </c>
      <c r="AR80" s="31"/>
    </row>
    <row r="81" spans="1:44" ht="14.25" customHeight="1" x14ac:dyDescent="0.15">
      <c r="A81" s="32">
        <v>22</v>
      </c>
      <c r="B81" s="32" t="s">
        <v>1910</v>
      </c>
      <c r="C81" s="34" t="s">
        <v>22032</v>
      </c>
      <c r="D81" s="73"/>
      <c r="E81" s="74"/>
      <c r="F81" s="74"/>
      <c r="G81" s="20"/>
      <c r="J81" s="187"/>
      <c r="K81" s="186"/>
      <c r="L81" s="189">
        <v>827</v>
      </c>
      <c r="M81" s="4" t="s">
        <v>21</v>
      </c>
      <c r="N81" s="187"/>
      <c r="O81" s="187"/>
      <c r="P81" s="191"/>
      <c r="Q81" s="21"/>
      <c r="R81" s="20"/>
      <c r="S81" s="53"/>
      <c r="T81" s="53"/>
      <c r="U81" s="53"/>
      <c r="V81" s="53"/>
      <c r="W81" s="53"/>
      <c r="X81" s="188"/>
      <c r="Y81" s="59"/>
      <c r="Z81" s="1094"/>
      <c r="AA81" s="1095"/>
      <c r="AB81" s="1095"/>
      <c r="AC81" s="1095"/>
      <c r="AD81" s="1095"/>
      <c r="AE81" s="1096"/>
      <c r="AF81" s="67" t="s">
        <v>1233</v>
      </c>
      <c r="AG81" s="67"/>
      <c r="AH81" s="67"/>
      <c r="AI81" s="67"/>
      <c r="AJ81" s="67"/>
      <c r="AK81" s="67"/>
      <c r="AL81" s="67"/>
      <c r="AM81" s="67"/>
      <c r="AN81" s="67"/>
      <c r="AO81" s="65" t="s">
        <v>1678</v>
      </c>
      <c r="AP81" s="164">
        <v>0.5</v>
      </c>
      <c r="AQ81" s="35">
        <f>ROUND(L81*AP81,0)</f>
        <v>414</v>
      </c>
      <c r="AR81" s="31"/>
    </row>
    <row r="82" spans="1:44" ht="14.25" customHeight="1" x14ac:dyDescent="0.15">
      <c r="A82" s="32">
        <v>22</v>
      </c>
      <c r="B82" s="32">
        <v>4671</v>
      </c>
      <c r="C82" s="34" t="s">
        <v>22033</v>
      </c>
      <c r="D82" s="73"/>
      <c r="E82" s="74"/>
      <c r="F82" s="74"/>
      <c r="G82" s="20"/>
      <c r="J82" s="187"/>
      <c r="K82" s="186"/>
      <c r="L82" s="204"/>
      <c r="M82" s="187"/>
      <c r="N82" s="187"/>
      <c r="O82" s="187"/>
      <c r="P82" s="191"/>
      <c r="Q82" s="21"/>
      <c r="R82" s="72" t="s">
        <v>1235</v>
      </c>
      <c r="S82" s="67"/>
      <c r="T82" s="67"/>
      <c r="U82" s="67"/>
      <c r="V82" s="67"/>
      <c r="W82" s="67"/>
      <c r="X82" s="192"/>
      <c r="Y82" s="68"/>
      <c r="Z82" s="223"/>
      <c r="AA82" s="107"/>
      <c r="AB82" s="107"/>
      <c r="AC82" s="107"/>
      <c r="AD82" s="107"/>
      <c r="AE82" s="107"/>
      <c r="AF82" s="107"/>
      <c r="AG82" s="107"/>
      <c r="AH82" s="107"/>
      <c r="AI82" s="107"/>
      <c r="AJ82" s="107"/>
      <c r="AK82" s="107"/>
      <c r="AL82" s="107"/>
      <c r="AM82" s="107"/>
      <c r="AN82" s="107"/>
      <c r="AO82" s="107"/>
      <c r="AP82" s="136"/>
      <c r="AQ82" s="35">
        <f>ROUND(L81*X84,0)</f>
        <v>798</v>
      </c>
      <c r="AR82" s="31"/>
    </row>
    <row r="83" spans="1:44" ht="14.25" customHeight="1" x14ac:dyDescent="0.15">
      <c r="A83" s="32">
        <v>22</v>
      </c>
      <c r="B83" s="32">
        <v>4672</v>
      </c>
      <c r="C83" s="34" t="s">
        <v>22034</v>
      </c>
      <c r="D83" s="73"/>
      <c r="E83" s="74"/>
      <c r="F83" s="74"/>
      <c r="G83" s="20"/>
      <c r="J83" s="187"/>
      <c r="K83" s="186"/>
      <c r="L83" s="204"/>
      <c r="M83" s="187"/>
      <c r="N83" s="187"/>
      <c r="O83" s="187"/>
      <c r="P83" s="191"/>
      <c r="Q83" s="21"/>
      <c r="R83" s="54" t="s">
        <v>1237</v>
      </c>
      <c r="S83" s="53"/>
      <c r="T83" s="53"/>
      <c r="U83" s="53"/>
      <c r="V83" s="53"/>
      <c r="W83" s="53"/>
      <c r="X83" s="188"/>
      <c r="Y83" s="59"/>
      <c r="Z83" s="1091" t="s">
        <v>1229</v>
      </c>
      <c r="AA83" s="1092"/>
      <c r="AB83" s="1092"/>
      <c r="AC83" s="1092"/>
      <c r="AD83" s="1092"/>
      <c r="AE83" s="1093"/>
      <c r="AF83" s="67" t="s">
        <v>1230</v>
      </c>
      <c r="AG83" s="67"/>
      <c r="AH83" s="67"/>
      <c r="AI83" s="67"/>
      <c r="AJ83" s="67"/>
      <c r="AK83" s="67"/>
      <c r="AL83" s="67"/>
      <c r="AM83" s="67"/>
      <c r="AN83" s="67"/>
      <c r="AO83" s="65" t="s">
        <v>17</v>
      </c>
      <c r="AP83" s="220">
        <v>0.7</v>
      </c>
      <c r="AQ83" s="35">
        <f>ROUND(ROUND(L81*X84,0)*AP83,0)</f>
        <v>559</v>
      </c>
      <c r="AR83" s="31"/>
    </row>
    <row r="84" spans="1:44" ht="14.25" customHeight="1" x14ac:dyDescent="0.15">
      <c r="A84" s="32">
        <v>22</v>
      </c>
      <c r="B84" s="32" t="s">
        <v>1914</v>
      </c>
      <c r="C84" s="34" t="s">
        <v>22035</v>
      </c>
      <c r="D84" s="73"/>
      <c r="E84" s="74"/>
      <c r="F84" s="74"/>
      <c r="G84" s="20"/>
      <c r="J84" s="187"/>
      <c r="K84" s="186"/>
      <c r="L84" s="204"/>
      <c r="M84" s="187"/>
      <c r="N84" s="187"/>
      <c r="O84" s="187"/>
      <c r="P84" s="191"/>
      <c r="Q84" s="21"/>
      <c r="R84" s="54"/>
      <c r="S84" s="53"/>
      <c r="T84" s="53"/>
      <c r="U84" s="53"/>
      <c r="V84" s="53"/>
      <c r="W84" s="23" t="s">
        <v>17</v>
      </c>
      <c r="X84" s="195">
        <v>0.96499999999999997</v>
      </c>
      <c r="Y84" s="59"/>
      <c r="Z84" s="1094"/>
      <c r="AA84" s="1095"/>
      <c r="AB84" s="1095"/>
      <c r="AC84" s="1095"/>
      <c r="AD84" s="1095"/>
      <c r="AE84" s="1096"/>
      <c r="AF84" s="67" t="s">
        <v>1233</v>
      </c>
      <c r="AG84" s="67"/>
      <c r="AH84" s="67"/>
      <c r="AI84" s="67"/>
      <c r="AJ84" s="67"/>
      <c r="AK84" s="67"/>
      <c r="AL84" s="67"/>
      <c r="AM84" s="67"/>
      <c r="AN84" s="67"/>
      <c r="AO84" s="65" t="s">
        <v>1678</v>
      </c>
      <c r="AP84" s="164">
        <v>0.5</v>
      </c>
      <c r="AQ84" s="35">
        <f>ROUND(ROUND(L81*X84,0)*AP84,0)</f>
        <v>399</v>
      </c>
      <c r="AR84" s="31"/>
    </row>
    <row r="85" spans="1:44" ht="14.25" customHeight="1" x14ac:dyDescent="0.15">
      <c r="A85" s="32">
        <v>22</v>
      </c>
      <c r="B85" s="32">
        <v>4681</v>
      </c>
      <c r="C85" s="34" t="s">
        <v>22036</v>
      </c>
      <c r="D85" s="73"/>
      <c r="E85" s="74"/>
      <c r="F85" s="74"/>
      <c r="G85" s="1085" t="s">
        <v>1623</v>
      </c>
      <c r="H85" s="1086"/>
      <c r="I85" s="1086"/>
      <c r="J85" s="1087"/>
      <c r="K85" s="47" t="s">
        <v>1242</v>
      </c>
      <c r="L85" s="103"/>
      <c r="M85" s="40"/>
      <c r="N85" s="40"/>
      <c r="O85" s="40"/>
      <c r="P85" s="199"/>
      <c r="Q85" s="41"/>
      <c r="R85" s="47"/>
      <c r="S85" s="65"/>
      <c r="T85" s="65"/>
      <c r="U85" s="65"/>
      <c r="V85" s="65"/>
      <c r="W85" s="65"/>
      <c r="X85" s="102"/>
      <c r="Y85" s="182"/>
      <c r="Z85" s="222"/>
      <c r="AA85" s="44"/>
      <c r="AB85" s="44"/>
      <c r="AC85" s="44"/>
      <c r="AD85" s="44"/>
      <c r="AE85" s="44"/>
      <c r="AF85" s="44"/>
      <c r="AG85" s="44"/>
      <c r="AH85" s="44"/>
      <c r="AI85" s="44"/>
      <c r="AJ85" s="44"/>
      <c r="AK85" s="44"/>
      <c r="AL85" s="44"/>
      <c r="AM85" s="44"/>
      <c r="AN85" s="44"/>
      <c r="AO85" s="44"/>
      <c r="AP85" s="98"/>
      <c r="AQ85" s="35">
        <f>ROUND(L87,0)</f>
        <v>529</v>
      </c>
      <c r="AR85" s="31"/>
    </row>
    <row r="86" spans="1:44" ht="14.25" customHeight="1" x14ac:dyDescent="0.15">
      <c r="A86" s="32">
        <v>22</v>
      </c>
      <c r="B86" s="32">
        <v>4682</v>
      </c>
      <c r="C86" s="34" t="s">
        <v>22037</v>
      </c>
      <c r="D86" s="73"/>
      <c r="E86" s="74"/>
      <c r="F86" s="74"/>
      <c r="G86" s="1088"/>
      <c r="H86" s="1089"/>
      <c r="I86" s="1089"/>
      <c r="J86" s="1090"/>
      <c r="K86" s="20" t="s">
        <v>1244</v>
      </c>
      <c r="L86" s="58"/>
      <c r="P86" s="187"/>
      <c r="Q86" s="21"/>
      <c r="R86" s="20"/>
      <c r="S86" s="53"/>
      <c r="T86" s="53"/>
      <c r="U86" s="53"/>
      <c r="V86" s="53"/>
      <c r="W86" s="53"/>
      <c r="X86" s="188"/>
      <c r="Y86" s="59"/>
      <c r="Z86" s="1091" t="s">
        <v>1229</v>
      </c>
      <c r="AA86" s="1092"/>
      <c r="AB86" s="1092"/>
      <c r="AC86" s="1092"/>
      <c r="AD86" s="1092"/>
      <c r="AE86" s="1093"/>
      <c r="AF86" s="223" t="s">
        <v>1230</v>
      </c>
      <c r="AG86" s="107"/>
      <c r="AH86" s="107"/>
      <c r="AI86" s="107"/>
      <c r="AJ86" s="107"/>
      <c r="AK86" s="107"/>
      <c r="AL86" s="107"/>
      <c r="AM86" s="107"/>
      <c r="AN86" s="107"/>
      <c r="AO86" s="44" t="s">
        <v>17</v>
      </c>
      <c r="AP86" s="220">
        <v>0.7</v>
      </c>
      <c r="AQ86" s="35">
        <f>ROUND(L87*AP86,0)</f>
        <v>370</v>
      </c>
      <c r="AR86" s="31"/>
    </row>
    <row r="87" spans="1:44" ht="14.25" customHeight="1" x14ac:dyDescent="0.15">
      <c r="A87" s="32">
        <v>22</v>
      </c>
      <c r="B87" s="32" t="s">
        <v>1918</v>
      </c>
      <c r="C87" s="34" t="s">
        <v>22038</v>
      </c>
      <c r="D87" s="73"/>
      <c r="E87" s="74"/>
      <c r="F87" s="74"/>
      <c r="G87" s="1088"/>
      <c r="H87" s="1089"/>
      <c r="I87" s="1089"/>
      <c r="J87" s="1090"/>
      <c r="K87" s="20"/>
      <c r="L87" s="189">
        <v>529</v>
      </c>
      <c r="M87" s="4" t="s">
        <v>21</v>
      </c>
      <c r="P87" s="191"/>
      <c r="Q87" s="21"/>
      <c r="R87" s="20"/>
      <c r="S87" s="53"/>
      <c r="T87" s="53"/>
      <c r="U87" s="53"/>
      <c r="V87" s="53"/>
      <c r="W87" s="53"/>
      <c r="X87" s="188"/>
      <c r="Y87" s="59"/>
      <c r="Z87" s="1094"/>
      <c r="AA87" s="1095"/>
      <c r="AB87" s="1095"/>
      <c r="AC87" s="1095"/>
      <c r="AD87" s="1095"/>
      <c r="AE87" s="1096"/>
      <c r="AF87" s="67" t="s">
        <v>1233</v>
      </c>
      <c r="AG87" s="67"/>
      <c r="AH87" s="67"/>
      <c r="AI87" s="67"/>
      <c r="AJ87" s="67"/>
      <c r="AK87" s="67"/>
      <c r="AL87" s="67"/>
      <c r="AM87" s="67"/>
      <c r="AN87" s="67"/>
      <c r="AO87" s="65" t="s">
        <v>1678</v>
      </c>
      <c r="AP87" s="164">
        <v>0.5</v>
      </c>
      <c r="AQ87" s="35">
        <f>ROUND(L87*AP87,0)</f>
        <v>265</v>
      </c>
      <c r="AR87" s="31"/>
    </row>
    <row r="88" spans="1:44" ht="14.25" customHeight="1" x14ac:dyDescent="0.15">
      <c r="A88" s="32">
        <v>22</v>
      </c>
      <c r="B88" s="32">
        <v>4683</v>
      </c>
      <c r="C88" s="34" t="s">
        <v>22039</v>
      </c>
      <c r="D88" s="73"/>
      <c r="E88" s="74"/>
      <c r="F88" s="74"/>
      <c r="G88" s="73"/>
      <c r="H88" s="74"/>
      <c r="I88" s="74"/>
      <c r="J88" s="75"/>
      <c r="K88" s="20"/>
      <c r="L88" s="58"/>
      <c r="P88" s="203"/>
      <c r="Q88" s="21"/>
      <c r="R88" s="72" t="s">
        <v>1235</v>
      </c>
      <c r="S88" s="67"/>
      <c r="T88" s="67"/>
      <c r="U88" s="67"/>
      <c r="V88" s="67"/>
      <c r="W88" s="67"/>
      <c r="X88" s="192"/>
      <c r="Y88" s="68"/>
      <c r="Z88" s="223"/>
      <c r="AA88" s="107"/>
      <c r="AB88" s="107"/>
      <c r="AC88" s="107"/>
      <c r="AD88" s="107"/>
      <c r="AE88" s="107"/>
      <c r="AF88" s="107"/>
      <c r="AG88" s="107"/>
      <c r="AH88" s="107"/>
      <c r="AI88" s="107"/>
      <c r="AJ88" s="107"/>
      <c r="AK88" s="107"/>
      <c r="AL88" s="107"/>
      <c r="AM88" s="107"/>
      <c r="AN88" s="107"/>
      <c r="AO88" s="107"/>
      <c r="AP88" s="136"/>
      <c r="AQ88" s="35">
        <f>ROUND(L87*X90,0)</f>
        <v>510</v>
      </c>
      <c r="AR88" s="31"/>
    </row>
    <row r="89" spans="1:44" ht="14.25" customHeight="1" x14ac:dyDescent="0.15">
      <c r="A89" s="32">
        <v>22</v>
      </c>
      <c r="B89" s="32">
        <v>4684</v>
      </c>
      <c r="C89" s="34" t="s">
        <v>22040</v>
      </c>
      <c r="D89" s="73"/>
      <c r="E89" s="74"/>
      <c r="F89" s="74"/>
      <c r="G89" s="20"/>
      <c r="K89" s="186"/>
      <c r="L89" s="204"/>
      <c r="M89" s="187"/>
      <c r="N89" s="187"/>
      <c r="P89" s="203"/>
      <c r="Q89" s="21"/>
      <c r="R89" s="54" t="s">
        <v>1237</v>
      </c>
      <c r="S89" s="53"/>
      <c r="T89" s="53"/>
      <c r="U89" s="53"/>
      <c r="V89" s="53"/>
      <c r="W89" s="53"/>
      <c r="X89" s="188"/>
      <c r="Y89" s="59"/>
      <c r="Z89" s="1091" t="s">
        <v>1229</v>
      </c>
      <c r="AA89" s="1092"/>
      <c r="AB89" s="1092"/>
      <c r="AC89" s="1092"/>
      <c r="AD89" s="1092"/>
      <c r="AE89" s="1093"/>
      <c r="AF89" s="67" t="s">
        <v>1230</v>
      </c>
      <c r="AG89" s="67"/>
      <c r="AH89" s="67"/>
      <c r="AI89" s="67"/>
      <c r="AJ89" s="67"/>
      <c r="AK89" s="67"/>
      <c r="AL89" s="67"/>
      <c r="AM89" s="67"/>
      <c r="AN89" s="67"/>
      <c r="AO89" s="65" t="s">
        <v>17</v>
      </c>
      <c r="AP89" s="220">
        <v>0.7</v>
      </c>
      <c r="AQ89" s="35">
        <f>ROUND(ROUND(L87*X90,0)*AP89,0)</f>
        <v>357</v>
      </c>
      <c r="AR89" s="31"/>
    </row>
    <row r="90" spans="1:44" ht="14.25" customHeight="1" x14ac:dyDescent="0.15">
      <c r="A90" s="32">
        <v>22</v>
      </c>
      <c r="B90" s="32" t="s">
        <v>1922</v>
      </c>
      <c r="C90" s="34" t="s">
        <v>22041</v>
      </c>
      <c r="D90" s="73"/>
      <c r="E90" s="74"/>
      <c r="F90" s="74"/>
      <c r="G90" s="20"/>
      <c r="K90" s="186"/>
      <c r="L90" s="204"/>
      <c r="M90" s="187"/>
      <c r="N90" s="187"/>
      <c r="P90" s="203"/>
      <c r="Q90" s="21"/>
      <c r="R90" s="54"/>
      <c r="S90" s="53"/>
      <c r="T90" s="53"/>
      <c r="U90" s="53"/>
      <c r="V90" s="53"/>
      <c r="W90" s="23" t="s">
        <v>17</v>
      </c>
      <c r="X90" s="195">
        <v>0.96499999999999997</v>
      </c>
      <c r="Y90" s="59"/>
      <c r="Z90" s="1094"/>
      <c r="AA90" s="1095"/>
      <c r="AB90" s="1095"/>
      <c r="AC90" s="1095"/>
      <c r="AD90" s="1095"/>
      <c r="AE90" s="1096"/>
      <c r="AF90" s="67" t="s">
        <v>1233</v>
      </c>
      <c r="AG90" s="67"/>
      <c r="AH90" s="67"/>
      <c r="AI90" s="67"/>
      <c r="AJ90" s="67"/>
      <c r="AK90" s="67"/>
      <c r="AL90" s="67"/>
      <c r="AM90" s="67"/>
      <c r="AN90" s="67"/>
      <c r="AO90" s="65" t="s">
        <v>1678</v>
      </c>
      <c r="AP90" s="164">
        <v>0.5</v>
      </c>
      <c r="AQ90" s="35">
        <f>ROUND(ROUND(L87*X90,0)*AP90,0)</f>
        <v>255</v>
      </c>
      <c r="AR90" s="31"/>
    </row>
    <row r="91" spans="1:44" ht="14.25" customHeight="1" x14ac:dyDescent="0.15">
      <c r="A91" s="32">
        <v>22</v>
      </c>
      <c r="B91" s="32">
        <v>4685</v>
      </c>
      <c r="C91" s="34" t="s">
        <v>22042</v>
      </c>
      <c r="D91" s="73"/>
      <c r="E91" s="74"/>
      <c r="F91" s="74"/>
      <c r="G91" s="20"/>
      <c r="J91" s="187"/>
      <c r="K91" s="47" t="s">
        <v>1252</v>
      </c>
      <c r="L91" s="185"/>
      <c r="M91" s="184"/>
      <c r="N91" s="184"/>
      <c r="O91" s="184"/>
      <c r="P91" s="205"/>
      <c r="Q91" s="41"/>
      <c r="R91" s="47"/>
      <c r="S91" s="65"/>
      <c r="T91" s="65"/>
      <c r="U91" s="65"/>
      <c r="V91" s="65"/>
      <c r="W91" s="65"/>
      <c r="X91" s="102"/>
      <c r="Y91" s="182"/>
      <c r="Z91" s="222"/>
      <c r="AA91" s="44"/>
      <c r="AB91" s="44"/>
      <c r="AC91" s="44"/>
      <c r="AD91" s="44"/>
      <c r="AE91" s="44"/>
      <c r="AF91" s="44"/>
      <c r="AG91" s="44"/>
      <c r="AH91" s="44"/>
      <c r="AI91" s="44"/>
      <c r="AJ91" s="44"/>
      <c r="AK91" s="44"/>
      <c r="AL91" s="44"/>
      <c r="AM91" s="44"/>
      <c r="AN91" s="44"/>
      <c r="AO91" s="44"/>
      <c r="AP91" s="98"/>
      <c r="AQ91" s="35">
        <f>ROUND(L93,0)</f>
        <v>892</v>
      </c>
      <c r="AR91" s="31"/>
    </row>
    <row r="92" spans="1:44" ht="14.25" customHeight="1" x14ac:dyDescent="0.15">
      <c r="A92" s="32">
        <v>22</v>
      </c>
      <c r="B92" s="32">
        <v>4686</v>
      </c>
      <c r="C92" s="34" t="s">
        <v>22043</v>
      </c>
      <c r="D92" s="73"/>
      <c r="E92" s="74"/>
      <c r="F92" s="74"/>
      <c r="G92" s="20"/>
      <c r="J92" s="187"/>
      <c r="K92" s="186"/>
      <c r="L92" s="204"/>
      <c r="M92" s="187"/>
      <c r="N92" s="187"/>
      <c r="O92" s="187"/>
      <c r="P92" s="187"/>
      <c r="Q92" s="21"/>
      <c r="R92" s="20"/>
      <c r="S92" s="53"/>
      <c r="T92" s="53"/>
      <c r="U92" s="53"/>
      <c r="V92" s="53"/>
      <c r="W92" s="53"/>
      <c r="X92" s="188"/>
      <c r="Y92" s="59"/>
      <c r="Z92" s="1091" t="s">
        <v>1229</v>
      </c>
      <c r="AA92" s="1092"/>
      <c r="AB92" s="1092"/>
      <c r="AC92" s="1092"/>
      <c r="AD92" s="1092"/>
      <c r="AE92" s="1093"/>
      <c r="AF92" s="223" t="s">
        <v>1230</v>
      </c>
      <c r="AG92" s="107"/>
      <c r="AH92" s="107"/>
      <c r="AI92" s="107"/>
      <c r="AJ92" s="107"/>
      <c r="AK92" s="107"/>
      <c r="AL92" s="107"/>
      <c r="AM92" s="107"/>
      <c r="AN92" s="107"/>
      <c r="AO92" s="44" t="s">
        <v>17</v>
      </c>
      <c r="AP92" s="220">
        <v>0.7</v>
      </c>
      <c r="AQ92" s="35">
        <f>ROUND(L93*AP92,0)</f>
        <v>624</v>
      </c>
      <c r="AR92" s="31"/>
    </row>
    <row r="93" spans="1:44" ht="14.25" customHeight="1" x14ac:dyDescent="0.15">
      <c r="A93" s="32">
        <v>22</v>
      </c>
      <c r="B93" s="32" t="s">
        <v>1926</v>
      </c>
      <c r="C93" s="34" t="s">
        <v>22044</v>
      </c>
      <c r="D93" s="73"/>
      <c r="E93" s="74"/>
      <c r="F93" s="74"/>
      <c r="G93" s="20"/>
      <c r="J93" s="187"/>
      <c r="K93" s="186"/>
      <c r="L93" s="189">
        <v>892</v>
      </c>
      <c r="M93" s="4" t="s">
        <v>21</v>
      </c>
      <c r="N93" s="187"/>
      <c r="O93" s="187"/>
      <c r="P93" s="191"/>
      <c r="Q93" s="21"/>
      <c r="R93" s="20"/>
      <c r="S93" s="53"/>
      <c r="T93" s="53"/>
      <c r="U93" s="53"/>
      <c r="V93" s="53"/>
      <c r="W93" s="53"/>
      <c r="X93" s="188"/>
      <c r="Y93" s="59"/>
      <c r="Z93" s="1094"/>
      <c r="AA93" s="1095"/>
      <c r="AB93" s="1095"/>
      <c r="AC93" s="1095"/>
      <c r="AD93" s="1095"/>
      <c r="AE93" s="1096"/>
      <c r="AF93" s="67" t="s">
        <v>1233</v>
      </c>
      <c r="AG93" s="67"/>
      <c r="AH93" s="67"/>
      <c r="AI93" s="67"/>
      <c r="AJ93" s="67"/>
      <c r="AK93" s="67"/>
      <c r="AL93" s="67"/>
      <c r="AM93" s="67"/>
      <c r="AN93" s="67"/>
      <c r="AO93" s="65" t="s">
        <v>1678</v>
      </c>
      <c r="AP93" s="164">
        <v>0.5</v>
      </c>
      <c r="AQ93" s="35">
        <f>ROUND(L93*AP93,0)</f>
        <v>446</v>
      </c>
      <c r="AR93" s="31"/>
    </row>
    <row r="94" spans="1:44" ht="14.25" customHeight="1" x14ac:dyDescent="0.15">
      <c r="A94" s="32">
        <v>22</v>
      </c>
      <c r="B94" s="32">
        <v>4687</v>
      </c>
      <c r="C94" s="34" t="s">
        <v>22045</v>
      </c>
      <c r="D94" s="73"/>
      <c r="E94" s="74"/>
      <c r="F94" s="74"/>
      <c r="G94" s="20"/>
      <c r="J94" s="187"/>
      <c r="K94" s="186"/>
      <c r="L94" s="204"/>
      <c r="M94" s="187"/>
      <c r="N94" s="187"/>
      <c r="O94" s="187"/>
      <c r="P94" s="191"/>
      <c r="Q94" s="21"/>
      <c r="R94" s="72" t="s">
        <v>1235</v>
      </c>
      <c r="S94" s="67"/>
      <c r="T94" s="67"/>
      <c r="U94" s="67"/>
      <c r="V94" s="67"/>
      <c r="W94" s="67"/>
      <c r="X94" s="192"/>
      <c r="Y94" s="68"/>
      <c r="Z94" s="223"/>
      <c r="AA94" s="107"/>
      <c r="AB94" s="107"/>
      <c r="AC94" s="107"/>
      <c r="AD94" s="107"/>
      <c r="AE94" s="107"/>
      <c r="AF94" s="107"/>
      <c r="AG94" s="107"/>
      <c r="AH94" s="107"/>
      <c r="AI94" s="107"/>
      <c r="AJ94" s="107"/>
      <c r="AK94" s="107"/>
      <c r="AL94" s="107"/>
      <c r="AM94" s="107"/>
      <c r="AN94" s="107"/>
      <c r="AO94" s="107"/>
      <c r="AP94" s="136"/>
      <c r="AQ94" s="35">
        <f>ROUND(L93*X96,0)</f>
        <v>861</v>
      </c>
      <c r="AR94" s="31"/>
    </row>
    <row r="95" spans="1:44" ht="14.25" customHeight="1" x14ac:dyDescent="0.15">
      <c r="A95" s="32">
        <v>22</v>
      </c>
      <c r="B95" s="32">
        <v>4688</v>
      </c>
      <c r="C95" s="34" t="s">
        <v>22046</v>
      </c>
      <c r="D95" s="73"/>
      <c r="E95" s="74"/>
      <c r="F95" s="74"/>
      <c r="G95" s="20"/>
      <c r="J95" s="187"/>
      <c r="K95" s="186"/>
      <c r="L95" s="204"/>
      <c r="M95" s="187"/>
      <c r="N95" s="187"/>
      <c r="O95" s="187"/>
      <c r="P95" s="191"/>
      <c r="Q95" s="21"/>
      <c r="R95" s="54" t="s">
        <v>1237</v>
      </c>
      <c r="S95" s="53"/>
      <c r="T95" s="53"/>
      <c r="U95" s="53"/>
      <c r="V95" s="53"/>
      <c r="W95" s="53"/>
      <c r="X95" s="188"/>
      <c r="Y95" s="59"/>
      <c r="Z95" s="1091" t="s">
        <v>1229</v>
      </c>
      <c r="AA95" s="1092"/>
      <c r="AB95" s="1092"/>
      <c r="AC95" s="1092"/>
      <c r="AD95" s="1092"/>
      <c r="AE95" s="1093"/>
      <c r="AF95" s="67" t="s">
        <v>1230</v>
      </c>
      <c r="AG95" s="67"/>
      <c r="AH95" s="67"/>
      <c r="AI95" s="67"/>
      <c r="AJ95" s="67"/>
      <c r="AK95" s="67"/>
      <c r="AL95" s="67"/>
      <c r="AM95" s="67"/>
      <c r="AN95" s="67"/>
      <c r="AO95" s="65" t="s">
        <v>17</v>
      </c>
      <c r="AP95" s="220">
        <v>0.7</v>
      </c>
      <c r="AQ95" s="35">
        <f>ROUND(ROUND(L93*X96,0)*AP95,0)</f>
        <v>603</v>
      </c>
      <c r="AR95" s="31"/>
    </row>
    <row r="96" spans="1:44" ht="14.25" customHeight="1" x14ac:dyDescent="0.15">
      <c r="A96" s="32">
        <v>22</v>
      </c>
      <c r="B96" s="32" t="s">
        <v>1930</v>
      </c>
      <c r="C96" s="34" t="s">
        <v>22047</v>
      </c>
      <c r="D96" s="73"/>
      <c r="E96" s="74"/>
      <c r="F96" s="74"/>
      <c r="G96" s="20"/>
      <c r="J96" s="187"/>
      <c r="K96" s="186"/>
      <c r="L96" s="204"/>
      <c r="M96" s="187"/>
      <c r="N96" s="187"/>
      <c r="O96" s="187"/>
      <c r="P96" s="191"/>
      <c r="Q96" s="21"/>
      <c r="R96" s="54"/>
      <c r="S96" s="53"/>
      <c r="T96" s="53"/>
      <c r="U96" s="53"/>
      <c r="V96" s="53"/>
      <c r="W96" s="23" t="s">
        <v>17</v>
      </c>
      <c r="X96" s="195">
        <v>0.96499999999999997</v>
      </c>
      <c r="Y96" s="59"/>
      <c r="Z96" s="1094"/>
      <c r="AA96" s="1095"/>
      <c r="AB96" s="1095"/>
      <c r="AC96" s="1095"/>
      <c r="AD96" s="1095"/>
      <c r="AE96" s="1096"/>
      <c r="AF96" s="67" t="s">
        <v>1233</v>
      </c>
      <c r="AG96" s="67"/>
      <c r="AH96" s="67"/>
      <c r="AI96" s="67"/>
      <c r="AJ96" s="67"/>
      <c r="AK96" s="67"/>
      <c r="AL96" s="67"/>
      <c r="AM96" s="67"/>
      <c r="AN96" s="67"/>
      <c r="AO96" s="65" t="s">
        <v>1678</v>
      </c>
      <c r="AP96" s="164">
        <v>0.5</v>
      </c>
      <c r="AQ96" s="35">
        <f>ROUND(ROUND(L93*X96,0)*AP96,0)</f>
        <v>431</v>
      </c>
      <c r="AR96" s="31"/>
    </row>
    <row r="97" spans="1:44" ht="14.25" customHeight="1" x14ac:dyDescent="0.15">
      <c r="A97" s="32">
        <v>22</v>
      </c>
      <c r="B97" s="32">
        <v>4689</v>
      </c>
      <c r="C97" s="34" t="s">
        <v>22048</v>
      </c>
      <c r="D97" s="73"/>
      <c r="E97" s="74"/>
      <c r="F97" s="74"/>
      <c r="G97" s="20"/>
      <c r="J97" s="187"/>
      <c r="K97" s="47" t="s">
        <v>1261</v>
      </c>
      <c r="L97" s="185"/>
      <c r="M97" s="184"/>
      <c r="N97" s="184"/>
      <c r="O97" s="184"/>
      <c r="P97" s="206"/>
      <c r="Q97" s="41"/>
      <c r="R97" s="47"/>
      <c r="S97" s="65"/>
      <c r="T97" s="65"/>
      <c r="U97" s="65"/>
      <c r="V97" s="65"/>
      <c r="W97" s="65"/>
      <c r="X97" s="102"/>
      <c r="Y97" s="182"/>
      <c r="Z97" s="222"/>
      <c r="AA97" s="44"/>
      <c r="AB97" s="44"/>
      <c r="AC97" s="44"/>
      <c r="AD97" s="44"/>
      <c r="AE97" s="44"/>
      <c r="AF97" s="44"/>
      <c r="AG97" s="44"/>
      <c r="AH97" s="44"/>
      <c r="AI97" s="44"/>
      <c r="AJ97" s="44"/>
      <c r="AK97" s="44"/>
      <c r="AL97" s="44"/>
      <c r="AM97" s="44"/>
      <c r="AN97" s="44"/>
      <c r="AO97" s="44"/>
      <c r="AP97" s="98"/>
      <c r="AQ97" s="35">
        <f>ROUND(L99,0)</f>
        <v>800</v>
      </c>
      <c r="AR97" s="31"/>
    </row>
    <row r="98" spans="1:44" ht="14.25" customHeight="1" x14ac:dyDescent="0.15">
      <c r="A98" s="32">
        <v>22</v>
      </c>
      <c r="B98" s="32">
        <v>4690</v>
      </c>
      <c r="C98" s="34" t="s">
        <v>22049</v>
      </c>
      <c r="D98" s="73"/>
      <c r="E98" s="74"/>
      <c r="F98" s="74"/>
      <c r="G98" s="20"/>
      <c r="J98" s="187"/>
      <c r="K98" s="186"/>
      <c r="L98" s="204"/>
      <c r="M98" s="187"/>
      <c r="N98" s="187"/>
      <c r="O98" s="187"/>
      <c r="P98" s="187"/>
      <c r="Q98" s="21"/>
      <c r="R98" s="20"/>
      <c r="S98" s="53"/>
      <c r="T98" s="53"/>
      <c r="U98" s="53"/>
      <c r="V98" s="53"/>
      <c r="W98" s="53"/>
      <c r="X98" s="188"/>
      <c r="Y98" s="59"/>
      <c r="Z98" s="1091" t="s">
        <v>1229</v>
      </c>
      <c r="AA98" s="1092"/>
      <c r="AB98" s="1092"/>
      <c r="AC98" s="1092"/>
      <c r="AD98" s="1092"/>
      <c r="AE98" s="1093"/>
      <c r="AF98" s="223" t="s">
        <v>1230</v>
      </c>
      <c r="AG98" s="107"/>
      <c r="AH98" s="107"/>
      <c r="AI98" s="107"/>
      <c r="AJ98" s="107"/>
      <c r="AK98" s="107"/>
      <c r="AL98" s="107"/>
      <c r="AM98" s="107"/>
      <c r="AN98" s="107"/>
      <c r="AO98" s="44" t="s">
        <v>17</v>
      </c>
      <c r="AP98" s="220">
        <v>0.7</v>
      </c>
      <c r="AQ98" s="35">
        <f>ROUND(L99*AP98,0)</f>
        <v>560</v>
      </c>
      <c r="AR98" s="31"/>
    </row>
    <row r="99" spans="1:44" ht="14.25" customHeight="1" x14ac:dyDescent="0.15">
      <c r="A99" s="32">
        <v>22</v>
      </c>
      <c r="B99" s="32" t="s">
        <v>1934</v>
      </c>
      <c r="C99" s="34" t="s">
        <v>22050</v>
      </c>
      <c r="D99" s="73"/>
      <c r="E99" s="74"/>
      <c r="F99" s="74"/>
      <c r="G99" s="20"/>
      <c r="J99" s="187"/>
      <c r="K99" s="186"/>
      <c r="L99" s="189">
        <v>800</v>
      </c>
      <c r="M99" s="4" t="s">
        <v>21</v>
      </c>
      <c r="N99" s="187"/>
      <c r="O99" s="187"/>
      <c r="P99" s="191"/>
      <c r="Q99" s="21"/>
      <c r="R99" s="20"/>
      <c r="S99" s="53"/>
      <c r="T99" s="53"/>
      <c r="U99" s="53"/>
      <c r="V99" s="53"/>
      <c r="W99" s="53"/>
      <c r="X99" s="188"/>
      <c r="Y99" s="59"/>
      <c r="Z99" s="1094"/>
      <c r="AA99" s="1095"/>
      <c r="AB99" s="1095"/>
      <c r="AC99" s="1095"/>
      <c r="AD99" s="1095"/>
      <c r="AE99" s="1096"/>
      <c r="AF99" s="67" t="s">
        <v>1233</v>
      </c>
      <c r="AG99" s="67"/>
      <c r="AH99" s="67"/>
      <c r="AI99" s="67"/>
      <c r="AJ99" s="67"/>
      <c r="AK99" s="67"/>
      <c r="AL99" s="67"/>
      <c r="AM99" s="67"/>
      <c r="AN99" s="67"/>
      <c r="AO99" s="65" t="s">
        <v>1678</v>
      </c>
      <c r="AP99" s="164">
        <v>0.5</v>
      </c>
      <c r="AQ99" s="35">
        <f>ROUND(L99*AP99,0)</f>
        <v>400</v>
      </c>
      <c r="AR99" s="31"/>
    </row>
    <row r="100" spans="1:44" ht="14.25" customHeight="1" x14ac:dyDescent="0.15">
      <c r="A100" s="32">
        <v>22</v>
      </c>
      <c r="B100" s="32">
        <v>4691</v>
      </c>
      <c r="C100" s="34" t="s">
        <v>22051</v>
      </c>
      <c r="D100" s="73"/>
      <c r="E100" s="74"/>
      <c r="F100" s="74"/>
      <c r="G100" s="20"/>
      <c r="J100" s="187"/>
      <c r="K100" s="186"/>
      <c r="L100" s="204"/>
      <c r="M100" s="187"/>
      <c r="N100" s="187"/>
      <c r="O100" s="187"/>
      <c r="P100" s="191"/>
      <c r="Q100" s="21"/>
      <c r="R100" s="72" t="s">
        <v>1235</v>
      </c>
      <c r="S100" s="67"/>
      <c r="T100" s="67"/>
      <c r="U100" s="67"/>
      <c r="V100" s="67"/>
      <c r="W100" s="67"/>
      <c r="X100" s="192"/>
      <c r="Y100" s="68"/>
      <c r="Z100" s="223"/>
      <c r="AA100" s="107"/>
      <c r="AB100" s="107"/>
      <c r="AC100" s="107"/>
      <c r="AD100" s="107"/>
      <c r="AE100" s="107"/>
      <c r="AF100" s="107"/>
      <c r="AG100" s="107"/>
      <c r="AH100" s="107"/>
      <c r="AI100" s="107"/>
      <c r="AJ100" s="107"/>
      <c r="AK100" s="107"/>
      <c r="AL100" s="107"/>
      <c r="AM100" s="107"/>
      <c r="AN100" s="107"/>
      <c r="AO100" s="107"/>
      <c r="AP100" s="136"/>
      <c r="AQ100" s="35">
        <f>ROUND(L99*X102,0)</f>
        <v>772</v>
      </c>
      <c r="AR100" s="31"/>
    </row>
    <row r="101" spans="1:44" ht="14.25" customHeight="1" x14ac:dyDescent="0.15">
      <c r="A101" s="32">
        <v>22</v>
      </c>
      <c r="B101" s="32">
        <v>4692</v>
      </c>
      <c r="C101" s="34" t="s">
        <v>22052</v>
      </c>
      <c r="D101" s="73"/>
      <c r="E101" s="74"/>
      <c r="F101" s="74"/>
      <c r="G101" s="20"/>
      <c r="J101" s="187"/>
      <c r="K101" s="186"/>
      <c r="L101" s="204"/>
      <c r="M101" s="187"/>
      <c r="N101" s="187"/>
      <c r="O101" s="187"/>
      <c r="P101" s="191"/>
      <c r="Q101" s="21"/>
      <c r="R101" s="54" t="s">
        <v>1237</v>
      </c>
      <c r="S101" s="53"/>
      <c r="T101" s="53"/>
      <c r="U101" s="53"/>
      <c r="V101" s="53"/>
      <c r="W101" s="53"/>
      <c r="X101" s="188"/>
      <c r="Y101" s="59"/>
      <c r="Z101" s="1091" t="s">
        <v>1229</v>
      </c>
      <c r="AA101" s="1092"/>
      <c r="AB101" s="1092"/>
      <c r="AC101" s="1092"/>
      <c r="AD101" s="1092"/>
      <c r="AE101" s="1093"/>
      <c r="AF101" s="67" t="s">
        <v>1230</v>
      </c>
      <c r="AG101" s="67"/>
      <c r="AH101" s="67"/>
      <c r="AI101" s="67"/>
      <c r="AJ101" s="67"/>
      <c r="AK101" s="67"/>
      <c r="AL101" s="67"/>
      <c r="AM101" s="67"/>
      <c r="AN101" s="67"/>
      <c r="AO101" s="65" t="s">
        <v>17</v>
      </c>
      <c r="AP101" s="220">
        <v>0.7</v>
      </c>
      <c r="AQ101" s="35">
        <f>ROUND(ROUND(L99*X102,0)*AP101,0)</f>
        <v>540</v>
      </c>
      <c r="AR101" s="31"/>
    </row>
    <row r="102" spans="1:44" ht="14.25" customHeight="1" x14ac:dyDescent="0.15">
      <c r="A102" s="32">
        <v>22</v>
      </c>
      <c r="B102" s="32" t="s">
        <v>1938</v>
      </c>
      <c r="C102" s="34" t="s">
        <v>22053</v>
      </c>
      <c r="D102" s="73"/>
      <c r="E102" s="74"/>
      <c r="F102" s="74"/>
      <c r="G102" s="20"/>
      <c r="J102" s="187"/>
      <c r="K102" s="186"/>
      <c r="L102" s="204"/>
      <c r="M102" s="187"/>
      <c r="N102" s="187"/>
      <c r="O102" s="187"/>
      <c r="P102" s="191"/>
      <c r="Q102" s="21"/>
      <c r="R102" s="54"/>
      <c r="S102" s="53"/>
      <c r="T102" s="53"/>
      <c r="U102" s="53"/>
      <c r="V102" s="53"/>
      <c r="W102" s="23" t="s">
        <v>17</v>
      </c>
      <c r="X102" s="195">
        <v>0.96499999999999997</v>
      </c>
      <c r="Y102" s="59"/>
      <c r="Z102" s="1094"/>
      <c r="AA102" s="1095"/>
      <c r="AB102" s="1095"/>
      <c r="AC102" s="1095"/>
      <c r="AD102" s="1095"/>
      <c r="AE102" s="1096"/>
      <c r="AF102" s="67" t="s">
        <v>1233</v>
      </c>
      <c r="AG102" s="67"/>
      <c r="AH102" s="67"/>
      <c r="AI102" s="67"/>
      <c r="AJ102" s="67"/>
      <c r="AK102" s="67"/>
      <c r="AL102" s="67"/>
      <c r="AM102" s="67"/>
      <c r="AN102" s="67"/>
      <c r="AO102" s="65" t="s">
        <v>1678</v>
      </c>
      <c r="AP102" s="164">
        <v>0.5</v>
      </c>
      <c r="AQ102" s="35">
        <f>ROUND(ROUND(L99*X102,0)*AP102,0)</f>
        <v>386</v>
      </c>
      <c r="AR102" s="31"/>
    </row>
    <row r="103" spans="1:44" ht="14.25" customHeight="1" x14ac:dyDescent="0.15">
      <c r="A103" s="32">
        <v>22</v>
      </c>
      <c r="B103" s="32">
        <v>4701</v>
      </c>
      <c r="C103" s="34" t="s">
        <v>22054</v>
      </c>
      <c r="D103" s="73"/>
      <c r="E103" s="74"/>
      <c r="F103" s="74"/>
      <c r="G103" s="1085" t="s">
        <v>1648</v>
      </c>
      <c r="H103" s="1086"/>
      <c r="I103" s="1086"/>
      <c r="J103" s="1087"/>
      <c r="K103" s="47" t="s">
        <v>1242</v>
      </c>
      <c r="L103" s="103"/>
      <c r="M103" s="40"/>
      <c r="N103" s="40"/>
      <c r="O103" s="40"/>
      <c r="P103" s="199"/>
      <c r="Q103" s="41"/>
      <c r="R103" s="47"/>
      <c r="S103" s="65"/>
      <c r="T103" s="65"/>
      <c r="U103" s="65"/>
      <c r="V103" s="65"/>
      <c r="W103" s="65"/>
      <c r="X103" s="102"/>
      <c r="Y103" s="182"/>
      <c r="Z103" s="222"/>
      <c r="AA103" s="44"/>
      <c r="AB103" s="44"/>
      <c r="AC103" s="44"/>
      <c r="AD103" s="44"/>
      <c r="AE103" s="44"/>
      <c r="AF103" s="44"/>
      <c r="AG103" s="44"/>
      <c r="AH103" s="44"/>
      <c r="AI103" s="44"/>
      <c r="AJ103" s="44"/>
      <c r="AK103" s="44"/>
      <c r="AL103" s="44"/>
      <c r="AM103" s="44"/>
      <c r="AN103" s="44"/>
      <c r="AO103" s="44"/>
      <c r="AP103" s="98"/>
      <c r="AQ103" s="35">
        <f>ROUND(L105,0)</f>
        <v>504</v>
      </c>
      <c r="AR103" s="31"/>
    </row>
    <row r="104" spans="1:44" ht="14.25" customHeight="1" x14ac:dyDescent="0.15">
      <c r="A104" s="32">
        <v>22</v>
      </c>
      <c r="B104" s="32">
        <v>4702</v>
      </c>
      <c r="C104" s="34" t="s">
        <v>22055</v>
      </c>
      <c r="D104" s="73"/>
      <c r="E104" s="74"/>
      <c r="F104" s="74"/>
      <c r="G104" s="1088"/>
      <c r="H104" s="1089"/>
      <c r="I104" s="1089"/>
      <c r="J104" s="1090"/>
      <c r="K104" s="20" t="s">
        <v>1244</v>
      </c>
      <c r="L104" s="58"/>
      <c r="P104" s="187"/>
      <c r="Q104" s="21"/>
      <c r="R104" s="20"/>
      <c r="S104" s="53"/>
      <c r="T104" s="53"/>
      <c r="U104" s="53"/>
      <c r="V104" s="53"/>
      <c r="W104" s="53"/>
      <c r="X104" s="188"/>
      <c r="Y104" s="59"/>
      <c r="Z104" s="1091" t="s">
        <v>1229</v>
      </c>
      <c r="AA104" s="1092"/>
      <c r="AB104" s="1092"/>
      <c r="AC104" s="1092"/>
      <c r="AD104" s="1092"/>
      <c r="AE104" s="1093"/>
      <c r="AF104" s="223" t="s">
        <v>1230</v>
      </c>
      <c r="AG104" s="107"/>
      <c r="AH104" s="107"/>
      <c r="AI104" s="107"/>
      <c r="AJ104" s="107"/>
      <c r="AK104" s="107"/>
      <c r="AL104" s="107"/>
      <c r="AM104" s="107"/>
      <c r="AN104" s="107"/>
      <c r="AO104" s="44" t="s">
        <v>17</v>
      </c>
      <c r="AP104" s="220">
        <v>0.7</v>
      </c>
      <c r="AQ104" s="35">
        <f>ROUND(L105*AP104,0)</f>
        <v>353</v>
      </c>
      <c r="AR104" s="31"/>
    </row>
    <row r="105" spans="1:44" ht="14.25" customHeight="1" x14ac:dyDescent="0.15">
      <c r="A105" s="32">
        <v>22</v>
      </c>
      <c r="B105" s="32" t="s">
        <v>1942</v>
      </c>
      <c r="C105" s="34" t="s">
        <v>22056</v>
      </c>
      <c r="D105" s="73"/>
      <c r="E105" s="74"/>
      <c r="F105" s="74"/>
      <c r="G105" s="1088"/>
      <c r="H105" s="1089"/>
      <c r="I105" s="1089"/>
      <c r="J105" s="1090"/>
      <c r="K105" s="20"/>
      <c r="L105" s="189">
        <v>504</v>
      </c>
      <c r="M105" s="4" t="s">
        <v>21</v>
      </c>
      <c r="P105" s="191"/>
      <c r="Q105" s="21"/>
      <c r="R105" s="20"/>
      <c r="S105" s="53"/>
      <c r="T105" s="53"/>
      <c r="U105" s="53"/>
      <c r="V105" s="53"/>
      <c r="W105" s="53"/>
      <c r="X105" s="188"/>
      <c r="Y105" s="59"/>
      <c r="Z105" s="1094"/>
      <c r="AA105" s="1095"/>
      <c r="AB105" s="1095"/>
      <c r="AC105" s="1095"/>
      <c r="AD105" s="1095"/>
      <c r="AE105" s="1096"/>
      <c r="AF105" s="67" t="s">
        <v>1233</v>
      </c>
      <c r="AG105" s="67"/>
      <c r="AH105" s="67"/>
      <c r="AI105" s="67"/>
      <c r="AJ105" s="67"/>
      <c r="AK105" s="67"/>
      <c r="AL105" s="67"/>
      <c r="AM105" s="67"/>
      <c r="AN105" s="67"/>
      <c r="AO105" s="65" t="s">
        <v>1678</v>
      </c>
      <c r="AP105" s="164">
        <v>0.5</v>
      </c>
      <c r="AQ105" s="35">
        <f>ROUND(L105*AP105,0)</f>
        <v>252</v>
      </c>
      <c r="AR105" s="31"/>
    </row>
    <row r="106" spans="1:44" ht="14.25" customHeight="1" x14ac:dyDescent="0.15">
      <c r="A106" s="32">
        <v>22</v>
      </c>
      <c r="B106" s="32">
        <v>4703</v>
      </c>
      <c r="C106" s="34" t="s">
        <v>22057</v>
      </c>
      <c r="D106" s="73"/>
      <c r="E106" s="74"/>
      <c r="F106" s="74"/>
      <c r="G106" s="73"/>
      <c r="H106" s="74"/>
      <c r="I106" s="74"/>
      <c r="J106" s="75"/>
      <c r="K106" s="20"/>
      <c r="L106" s="58"/>
      <c r="P106" s="203"/>
      <c r="Q106" s="21"/>
      <c r="R106" s="72" t="s">
        <v>1235</v>
      </c>
      <c r="S106" s="67"/>
      <c r="T106" s="67"/>
      <c r="U106" s="67"/>
      <c r="V106" s="67"/>
      <c r="W106" s="67"/>
      <c r="X106" s="192"/>
      <c r="Y106" s="68"/>
      <c r="Z106" s="223"/>
      <c r="AA106" s="107"/>
      <c r="AB106" s="107"/>
      <c r="AC106" s="107"/>
      <c r="AD106" s="107"/>
      <c r="AE106" s="107"/>
      <c r="AF106" s="107"/>
      <c r="AG106" s="107"/>
      <c r="AH106" s="107"/>
      <c r="AI106" s="107"/>
      <c r="AJ106" s="107"/>
      <c r="AK106" s="107"/>
      <c r="AL106" s="107"/>
      <c r="AM106" s="107"/>
      <c r="AN106" s="107"/>
      <c r="AO106" s="107"/>
      <c r="AP106" s="136"/>
      <c r="AQ106" s="35">
        <f>ROUND(L105*X108,0)</f>
        <v>486</v>
      </c>
      <c r="AR106" s="31"/>
    </row>
    <row r="107" spans="1:44" ht="14.25" customHeight="1" x14ac:dyDescent="0.15">
      <c r="A107" s="32">
        <v>22</v>
      </c>
      <c r="B107" s="32">
        <v>4704</v>
      </c>
      <c r="C107" s="34" t="s">
        <v>22058</v>
      </c>
      <c r="D107" s="73"/>
      <c r="E107" s="74"/>
      <c r="F107" s="74"/>
      <c r="G107" s="20"/>
      <c r="K107" s="186"/>
      <c r="L107" s="204"/>
      <c r="M107" s="187"/>
      <c r="N107" s="187"/>
      <c r="P107" s="203"/>
      <c r="Q107" s="21"/>
      <c r="R107" s="54" t="s">
        <v>1237</v>
      </c>
      <c r="S107" s="53"/>
      <c r="T107" s="53"/>
      <c r="U107" s="53"/>
      <c r="V107" s="53"/>
      <c r="W107" s="53"/>
      <c r="X107" s="188"/>
      <c r="Y107" s="59"/>
      <c r="Z107" s="1091" t="s">
        <v>1229</v>
      </c>
      <c r="AA107" s="1092"/>
      <c r="AB107" s="1092"/>
      <c r="AC107" s="1092"/>
      <c r="AD107" s="1092"/>
      <c r="AE107" s="1093"/>
      <c r="AF107" s="67" t="s">
        <v>1230</v>
      </c>
      <c r="AG107" s="67"/>
      <c r="AH107" s="67"/>
      <c r="AI107" s="67"/>
      <c r="AJ107" s="67"/>
      <c r="AK107" s="67"/>
      <c r="AL107" s="67"/>
      <c r="AM107" s="67"/>
      <c r="AN107" s="67"/>
      <c r="AO107" s="65" t="s">
        <v>17</v>
      </c>
      <c r="AP107" s="220">
        <v>0.7</v>
      </c>
      <c r="AQ107" s="35">
        <f>ROUND(ROUND(L105*X108,0)*AP107,0)</f>
        <v>340</v>
      </c>
      <c r="AR107" s="31"/>
    </row>
    <row r="108" spans="1:44" ht="14.25" customHeight="1" x14ac:dyDescent="0.15">
      <c r="A108" s="32">
        <v>22</v>
      </c>
      <c r="B108" s="32" t="s">
        <v>1946</v>
      </c>
      <c r="C108" s="34" t="s">
        <v>22059</v>
      </c>
      <c r="D108" s="73"/>
      <c r="E108" s="74"/>
      <c r="F108" s="74"/>
      <c r="G108" s="20"/>
      <c r="K108" s="186"/>
      <c r="L108" s="204"/>
      <c r="M108" s="187"/>
      <c r="N108" s="187"/>
      <c r="P108" s="203"/>
      <c r="Q108" s="21"/>
      <c r="R108" s="54"/>
      <c r="S108" s="53"/>
      <c r="T108" s="53"/>
      <c r="U108" s="53"/>
      <c r="V108" s="53"/>
      <c r="W108" s="23" t="s">
        <v>17</v>
      </c>
      <c r="X108" s="195">
        <v>0.96499999999999997</v>
      </c>
      <c r="Y108" s="59"/>
      <c r="Z108" s="1094"/>
      <c r="AA108" s="1095"/>
      <c r="AB108" s="1095"/>
      <c r="AC108" s="1095"/>
      <c r="AD108" s="1095"/>
      <c r="AE108" s="1096"/>
      <c r="AF108" s="67" t="s">
        <v>1233</v>
      </c>
      <c r="AG108" s="67"/>
      <c r="AH108" s="67"/>
      <c r="AI108" s="67"/>
      <c r="AJ108" s="67"/>
      <c r="AK108" s="67"/>
      <c r="AL108" s="67"/>
      <c r="AM108" s="67"/>
      <c r="AN108" s="67"/>
      <c r="AO108" s="65" t="s">
        <v>1678</v>
      </c>
      <c r="AP108" s="164">
        <v>0.5</v>
      </c>
      <c r="AQ108" s="35">
        <f>ROUND(ROUND(L105*X108,0)*AP108,0)</f>
        <v>243</v>
      </c>
      <c r="AR108" s="31"/>
    </row>
    <row r="109" spans="1:44" ht="14.25" customHeight="1" x14ac:dyDescent="0.15">
      <c r="A109" s="32">
        <v>22</v>
      </c>
      <c r="B109" s="32">
        <v>4705</v>
      </c>
      <c r="C109" s="34" t="s">
        <v>22060</v>
      </c>
      <c r="D109" s="73"/>
      <c r="E109" s="74"/>
      <c r="F109" s="74"/>
      <c r="G109" s="20"/>
      <c r="J109" s="187"/>
      <c r="K109" s="47" t="s">
        <v>1252</v>
      </c>
      <c r="L109" s="185"/>
      <c r="M109" s="184"/>
      <c r="N109" s="184"/>
      <c r="O109" s="184"/>
      <c r="P109" s="205"/>
      <c r="Q109" s="41"/>
      <c r="R109" s="47"/>
      <c r="S109" s="65"/>
      <c r="T109" s="65"/>
      <c r="U109" s="65"/>
      <c r="V109" s="65"/>
      <c r="W109" s="65"/>
      <c r="X109" s="102"/>
      <c r="Y109" s="182"/>
      <c r="Z109" s="222"/>
      <c r="AA109" s="44"/>
      <c r="AB109" s="44"/>
      <c r="AC109" s="44"/>
      <c r="AD109" s="44"/>
      <c r="AE109" s="44"/>
      <c r="AF109" s="44"/>
      <c r="AG109" s="44"/>
      <c r="AH109" s="44"/>
      <c r="AI109" s="44"/>
      <c r="AJ109" s="44"/>
      <c r="AK109" s="44"/>
      <c r="AL109" s="44"/>
      <c r="AM109" s="44"/>
      <c r="AN109" s="44"/>
      <c r="AO109" s="44"/>
      <c r="AP109" s="98"/>
      <c r="AQ109" s="35">
        <f>ROUND(L111,0)</f>
        <v>800</v>
      </c>
      <c r="AR109" s="31"/>
    </row>
    <row r="110" spans="1:44" ht="14.25" customHeight="1" x14ac:dyDescent="0.15">
      <c r="A110" s="32">
        <v>22</v>
      </c>
      <c r="B110" s="32">
        <v>4706</v>
      </c>
      <c r="C110" s="34" t="s">
        <v>22061</v>
      </c>
      <c r="D110" s="73"/>
      <c r="E110" s="74"/>
      <c r="F110" s="74"/>
      <c r="G110" s="20"/>
      <c r="J110" s="187"/>
      <c r="K110" s="186"/>
      <c r="L110" s="204"/>
      <c r="M110" s="187"/>
      <c r="N110" s="187"/>
      <c r="O110" s="187"/>
      <c r="P110" s="187"/>
      <c r="Q110" s="21"/>
      <c r="R110" s="20"/>
      <c r="S110" s="53"/>
      <c r="T110" s="53"/>
      <c r="U110" s="53"/>
      <c r="V110" s="53"/>
      <c r="W110" s="53"/>
      <c r="X110" s="188"/>
      <c r="Y110" s="59"/>
      <c r="Z110" s="1091" t="s">
        <v>1229</v>
      </c>
      <c r="AA110" s="1092"/>
      <c r="AB110" s="1092"/>
      <c r="AC110" s="1092"/>
      <c r="AD110" s="1092"/>
      <c r="AE110" s="1093"/>
      <c r="AF110" s="223" t="s">
        <v>1230</v>
      </c>
      <c r="AG110" s="107"/>
      <c r="AH110" s="107"/>
      <c r="AI110" s="107"/>
      <c r="AJ110" s="107"/>
      <c r="AK110" s="107"/>
      <c r="AL110" s="107"/>
      <c r="AM110" s="107"/>
      <c r="AN110" s="107"/>
      <c r="AO110" s="44" t="s">
        <v>17</v>
      </c>
      <c r="AP110" s="220">
        <v>0.7</v>
      </c>
      <c r="AQ110" s="35">
        <f>ROUND(L111*AP110,0)</f>
        <v>560</v>
      </c>
      <c r="AR110" s="31"/>
    </row>
    <row r="111" spans="1:44" ht="14.25" customHeight="1" x14ac:dyDescent="0.15">
      <c r="A111" s="32">
        <v>22</v>
      </c>
      <c r="B111" s="32" t="s">
        <v>1950</v>
      </c>
      <c r="C111" s="34" t="s">
        <v>22062</v>
      </c>
      <c r="D111" s="73"/>
      <c r="E111" s="74"/>
      <c r="F111" s="74"/>
      <c r="G111" s="20"/>
      <c r="J111" s="187"/>
      <c r="K111" s="186"/>
      <c r="L111" s="189">
        <v>800</v>
      </c>
      <c r="M111" s="4" t="s">
        <v>21</v>
      </c>
      <c r="N111" s="187"/>
      <c r="O111" s="187"/>
      <c r="P111" s="191"/>
      <c r="Q111" s="21"/>
      <c r="R111" s="20"/>
      <c r="S111" s="53"/>
      <c r="T111" s="53"/>
      <c r="U111" s="53"/>
      <c r="V111" s="53"/>
      <c r="W111" s="53"/>
      <c r="X111" s="188"/>
      <c r="Y111" s="59"/>
      <c r="Z111" s="1094"/>
      <c r="AA111" s="1095"/>
      <c r="AB111" s="1095"/>
      <c r="AC111" s="1095"/>
      <c r="AD111" s="1095"/>
      <c r="AE111" s="1096"/>
      <c r="AF111" s="67" t="s">
        <v>1233</v>
      </c>
      <c r="AG111" s="67"/>
      <c r="AH111" s="67"/>
      <c r="AI111" s="67"/>
      <c r="AJ111" s="67"/>
      <c r="AK111" s="67"/>
      <c r="AL111" s="67"/>
      <c r="AM111" s="67"/>
      <c r="AN111" s="67"/>
      <c r="AO111" s="65" t="s">
        <v>1678</v>
      </c>
      <c r="AP111" s="164">
        <v>0.5</v>
      </c>
      <c r="AQ111" s="35">
        <f>ROUND(L111*AP111,0)</f>
        <v>400</v>
      </c>
      <c r="AR111" s="31"/>
    </row>
    <row r="112" spans="1:44" ht="14.25" customHeight="1" x14ac:dyDescent="0.15">
      <c r="A112" s="32">
        <v>22</v>
      </c>
      <c r="B112" s="32">
        <v>4707</v>
      </c>
      <c r="C112" s="34" t="s">
        <v>22063</v>
      </c>
      <c r="D112" s="73"/>
      <c r="E112" s="74"/>
      <c r="F112" s="74"/>
      <c r="G112" s="20"/>
      <c r="J112" s="187"/>
      <c r="K112" s="186"/>
      <c r="L112" s="204"/>
      <c r="M112" s="187"/>
      <c r="N112" s="187"/>
      <c r="O112" s="187"/>
      <c r="P112" s="191"/>
      <c r="Q112" s="21"/>
      <c r="R112" s="72" t="s">
        <v>1235</v>
      </c>
      <c r="S112" s="67"/>
      <c r="T112" s="67"/>
      <c r="U112" s="67"/>
      <c r="V112" s="67"/>
      <c r="W112" s="67"/>
      <c r="X112" s="192"/>
      <c r="Y112" s="68"/>
      <c r="Z112" s="223"/>
      <c r="AA112" s="107"/>
      <c r="AB112" s="107"/>
      <c r="AC112" s="107"/>
      <c r="AD112" s="107"/>
      <c r="AE112" s="107"/>
      <c r="AF112" s="107"/>
      <c r="AG112" s="107"/>
      <c r="AH112" s="107"/>
      <c r="AI112" s="107"/>
      <c r="AJ112" s="107"/>
      <c r="AK112" s="107"/>
      <c r="AL112" s="107"/>
      <c r="AM112" s="107"/>
      <c r="AN112" s="107"/>
      <c r="AO112" s="107"/>
      <c r="AP112" s="136"/>
      <c r="AQ112" s="35">
        <f>ROUND(L111*X114,0)</f>
        <v>772</v>
      </c>
      <c r="AR112" s="31"/>
    </row>
    <row r="113" spans="1:44" ht="14.25" customHeight="1" x14ac:dyDescent="0.15">
      <c r="A113" s="32">
        <v>22</v>
      </c>
      <c r="B113" s="32">
        <v>4708</v>
      </c>
      <c r="C113" s="34" t="s">
        <v>22064</v>
      </c>
      <c r="D113" s="73"/>
      <c r="E113" s="74"/>
      <c r="F113" s="74"/>
      <c r="G113" s="20"/>
      <c r="J113" s="187"/>
      <c r="K113" s="186"/>
      <c r="L113" s="204"/>
      <c r="M113" s="187"/>
      <c r="N113" s="187"/>
      <c r="O113" s="187"/>
      <c r="P113" s="191"/>
      <c r="Q113" s="21"/>
      <c r="R113" s="54" t="s">
        <v>1237</v>
      </c>
      <c r="S113" s="53"/>
      <c r="T113" s="53"/>
      <c r="U113" s="53"/>
      <c r="V113" s="53"/>
      <c r="W113" s="53"/>
      <c r="X113" s="188"/>
      <c r="Y113" s="59"/>
      <c r="Z113" s="1091" t="s">
        <v>1229</v>
      </c>
      <c r="AA113" s="1092"/>
      <c r="AB113" s="1092"/>
      <c r="AC113" s="1092"/>
      <c r="AD113" s="1092"/>
      <c r="AE113" s="1093"/>
      <c r="AF113" s="67" t="s">
        <v>1230</v>
      </c>
      <c r="AG113" s="67"/>
      <c r="AH113" s="67"/>
      <c r="AI113" s="67"/>
      <c r="AJ113" s="67"/>
      <c r="AK113" s="67"/>
      <c r="AL113" s="67"/>
      <c r="AM113" s="67"/>
      <c r="AN113" s="67"/>
      <c r="AO113" s="65" t="s">
        <v>17</v>
      </c>
      <c r="AP113" s="220">
        <v>0.7</v>
      </c>
      <c r="AQ113" s="35">
        <f>ROUND(ROUND(L111*X114,0)*AP113,0)</f>
        <v>540</v>
      </c>
      <c r="AR113" s="31"/>
    </row>
    <row r="114" spans="1:44" ht="14.25" customHeight="1" x14ac:dyDescent="0.15">
      <c r="A114" s="32">
        <v>22</v>
      </c>
      <c r="B114" s="32" t="s">
        <v>1954</v>
      </c>
      <c r="C114" s="34" t="s">
        <v>22065</v>
      </c>
      <c r="D114" s="73"/>
      <c r="E114" s="74"/>
      <c r="F114" s="74"/>
      <c r="G114" s="20"/>
      <c r="J114" s="187"/>
      <c r="K114" s="186"/>
      <c r="L114" s="204"/>
      <c r="M114" s="187"/>
      <c r="N114" s="187"/>
      <c r="O114" s="187"/>
      <c r="P114" s="191"/>
      <c r="Q114" s="21"/>
      <c r="R114" s="54"/>
      <c r="S114" s="53"/>
      <c r="T114" s="53"/>
      <c r="U114" s="53"/>
      <c r="V114" s="53"/>
      <c r="W114" s="23" t="s">
        <v>17</v>
      </c>
      <c r="X114" s="195">
        <v>0.96499999999999997</v>
      </c>
      <c r="Y114" s="59"/>
      <c r="Z114" s="1094"/>
      <c r="AA114" s="1095"/>
      <c r="AB114" s="1095"/>
      <c r="AC114" s="1095"/>
      <c r="AD114" s="1095"/>
      <c r="AE114" s="1096"/>
      <c r="AF114" s="67" t="s">
        <v>1233</v>
      </c>
      <c r="AG114" s="67"/>
      <c r="AH114" s="67"/>
      <c r="AI114" s="67"/>
      <c r="AJ114" s="67"/>
      <c r="AK114" s="67"/>
      <c r="AL114" s="67"/>
      <c r="AM114" s="67"/>
      <c r="AN114" s="67"/>
      <c r="AO114" s="65" t="s">
        <v>1678</v>
      </c>
      <c r="AP114" s="164">
        <v>0.5</v>
      </c>
      <c r="AQ114" s="35">
        <f>ROUND(ROUND(L111*X114,0)*AP114,0)</f>
        <v>386</v>
      </c>
      <c r="AR114" s="31"/>
    </row>
    <row r="115" spans="1:44" ht="14.25" customHeight="1" x14ac:dyDescent="0.15">
      <c r="A115" s="32">
        <v>22</v>
      </c>
      <c r="B115" s="32">
        <v>4709</v>
      </c>
      <c r="C115" s="34" t="s">
        <v>22066</v>
      </c>
      <c r="D115" s="73"/>
      <c r="E115" s="74"/>
      <c r="F115" s="74"/>
      <c r="G115" s="20"/>
      <c r="J115" s="187"/>
      <c r="K115" s="47" t="s">
        <v>1261</v>
      </c>
      <c r="L115" s="185"/>
      <c r="M115" s="184"/>
      <c r="N115" s="184"/>
      <c r="O115" s="184"/>
      <c r="P115" s="206"/>
      <c r="Q115" s="41"/>
      <c r="R115" s="47"/>
      <c r="S115" s="65"/>
      <c r="T115" s="65"/>
      <c r="U115" s="65"/>
      <c r="V115" s="65"/>
      <c r="W115" s="65"/>
      <c r="X115" s="102"/>
      <c r="Y115" s="182"/>
      <c r="Z115" s="222"/>
      <c r="AA115" s="44"/>
      <c r="AB115" s="44"/>
      <c r="AC115" s="44"/>
      <c r="AD115" s="44"/>
      <c r="AE115" s="44"/>
      <c r="AF115" s="44"/>
      <c r="AG115" s="44"/>
      <c r="AH115" s="44"/>
      <c r="AI115" s="44"/>
      <c r="AJ115" s="44"/>
      <c r="AK115" s="44"/>
      <c r="AL115" s="44"/>
      <c r="AM115" s="44"/>
      <c r="AN115" s="44"/>
      <c r="AO115" s="44"/>
      <c r="AP115" s="98"/>
      <c r="AQ115" s="35">
        <f>ROUND(L117,0)</f>
        <v>800</v>
      </c>
      <c r="AR115" s="31"/>
    </row>
    <row r="116" spans="1:44" ht="14.25" customHeight="1" x14ac:dyDescent="0.15">
      <c r="A116" s="32">
        <v>22</v>
      </c>
      <c r="B116" s="32">
        <v>4710</v>
      </c>
      <c r="C116" s="34" t="s">
        <v>22067</v>
      </c>
      <c r="D116" s="73"/>
      <c r="E116" s="74"/>
      <c r="F116" s="74"/>
      <c r="G116" s="20"/>
      <c r="J116" s="187"/>
      <c r="K116" s="186"/>
      <c r="L116" s="204"/>
      <c r="M116" s="187"/>
      <c r="N116" s="187"/>
      <c r="O116" s="187"/>
      <c r="P116" s="187"/>
      <c r="Q116" s="21"/>
      <c r="R116" s="20"/>
      <c r="S116" s="53"/>
      <c r="T116" s="53"/>
      <c r="U116" s="53"/>
      <c r="V116" s="53"/>
      <c r="W116" s="53"/>
      <c r="X116" s="188"/>
      <c r="Y116" s="59"/>
      <c r="Z116" s="1091" t="s">
        <v>1229</v>
      </c>
      <c r="AA116" s="1092"/>
      <c r="AB116" s="1092"/>
      <c r="AC116" s="1092"/>
      <c r="AD116" s="1092"/>
      <c r="AE116" s="1093"/>
      <c r="AF116" s="223" t="s">
        <v>1230</v>
      </c>
      <c r="AG116" s="107"/>
      <c r="AH116" s="107"/>
      <c r="AI116" s="107"/>
      <c r="AJ116" s="107"/>
      <c r="AK116" s="107"/>
      <c r="AL116" s="107"/>
      <c r="AM116" s="107"/>
      <c r="AN116" s="107"/>
      <c r="AO116" s="44" t="s">
        <v>17</v>
      </c>
      <c r="AP116" s="220">
        <v>0.7</v>
      </c>
      <c r="AQ116" s="35">
        <f>ROUND(L117*AP116,0)</f>
        <v>560</v>
      </c>
      <c r="AR116" s="31"/>
    </row>
    <row r="117" spans="1:44" ht="14.25" customHeight="1" x14ac:dyDescent="0.15">
      <c r="A117" s="32">
        <v>22</v>
      </c>
      <c r="B117" s="32" t="s">
        <v>1958</v>
      </c>
      <c r="C117" s="34" t="s">
        <v>22068</v>
      </c>
      <c r="D117" s="73"/>
      <c r="E117" s="74"/>
      <c r="F117" s="74"/>
      <c r="G117" s="20"/>
      <c r="J117" s="187"/>
      <c r="K117" s="186"/>
      <c r="L117" s="189">
        <v>800</v>
      </c>
      <c r="M117" s="4" t="s">
        <v>21</v>
      </c>
      <c r="N117" s="187"/>
      <c r="O117" s="187"/>
      <c r="P117" s="191"/>
      <c r="Q117" s="21"/>
      <c r="R117" s="20"/>
      <c r="S117" s="53"/>
      <c r="T117" s="53"/>
      <c r="U117" s="53"/>
      <c r="V117" s="53"/>
      <c r="W117" s="53"/>
      <c r="X117" s="188"/>
      <c r="Y117" s="59"/>
      <c r="Z117" s="1094"/>
      <c r="AA117" s="1095"/>
      <c r="AB117" s="1095"/>
      <c r="AC117" s="1095"/>
      <c r="AD117" s="1095"/>
      <c r="AE117" s="1096"/>
      <c r="AF117" s="67" t="s">
        <v>1233</v>
      </c>
      <c r="AG117" s="67"/>
      <c r="AH117" s="67"/>
      <c r="AI117" s="67"/>
      <c r="AJ117" s="67"/>
      <c r="AK117" s="67"/>
      <c r="AL117" s="67"/>
      <c r="AM117" s="67"/>
      <c r="AN117" s="67"/>
      <c r="AO117" s="65" t="s">
        <v>1678</v>
      </c>
      <c r="AP117" s="164">
        <v>0.5</v>
      </c>
      <c r="AQ117" s="35">
        <f>ROUND(L117*AP117,0)</f>
        <v>400</v>
      </c>
      <c r="AR117" s="31"/>
    </row>
    <row r="118" spans="1:44" ht="14.25" customHeight="1" x14ac:dyDescent="0.15">
      <c r="A118" s="32">
        <v>22</v>
      </c>
      <c r="B118" s="32">
        <v>4711</v>
      </c>
      <c r="C118" s="34" t="s">
        <v>22069</v>
      </c>
      <c r="D118" s="73"/>
      <c r="E118" s="74"/>
      <c r="F118" s="74"/>
      <c r="G118" s="20"/>
      <c r="J118" s="187"/>
      <c r="K118" s="186"/>
      <c r="L118" s="204"/>
      <c r="M118" s="187"/>
      <c r="N118" s="187"/>
      <c r="O118" s="187"/>
      <c r="P118" s="191"/>
      <c r="Q118" s="21"/>
      <c r="R118" s="72" t="s">
        <v>1235</v>
      </c>
      <c r="S118" s="67"/>
      <c r="T118" s="67"/>
      <c r="U118" s="67"/>
      <c r="V118" s="67"/>
      <c r="W118" s="67"/>
      <c r="X118" s="192"/>
      <c r="Y118" s="68"/>
      <c r="Z118" s="223"/>
      <c r="AA118" s="107"/>
      <c r="AB118" s="107"/>
      <c r="AC118" s="107"/>
      <c r="AD118" s="107"/>
      <c r="AE118" s="107"/>
      <c r="AF118" s="107"/>
      <c r="AG118" s="107"/>
      <c r="AH118" s="107"/>
      <c r="AI118" s="107"/>
      <c r="AJ118" s="107"/>
      <c r="AK118" s="107"/>
      <c r="AL118" s="107"/>
      <c r="AM118" s="107"/>
      <c r="AN118" s="107"/>
      <c r="AO118" s="107"/>
      <c r="AP118" s="136"/>
      <c r="AQ118" s="35">
        <f>ROUND(L117*X120,0)</f>
        <v>772</v>
      </c>
      <c r="AR118" s="31"/>
    </row>
    <row r="119" spans="1:44" ht="14.25" customHeight="1" x14ac:dyDescent="0.15">
      <c r="A119" s="32">
        <v>22</v>
      </c>
      <c r="B119" s="32">
        <v>4712</v>
      </c>
      <c r="C119" s="34" t="s">
        <v>22070</v>
      </c>
      <c r="D119" s="73"/>
      <c r="E119" s="74"/>
      <c r="F119" s="74"/>
      <c r="G119" s="20"/>
      <c r="J119" s="187"/>
      <c r="K119" s="186"/>
      <c r="L119" s="204"/>
      <c r="M119" s="187"/>
      <c r="N119" s="187"/>
      <c r="O119" s="187"/>
      <c r="P119" s="191"/>
      <c r="Q119" s="21"/>
      <c r="R119" s="54" t="s">
        <v>1237</v>
      </c>
      <c r="S119" s="53"/>
      <c r="T119" s="53"/>
      <c r="U119" s="53"/>
      <c r="V119" s="53"/>
      <c r="W119" s="53"/>
      <c r="X119" s="188"/>
      <c r="Y119" s="59"/>
      <c r="Z119" s="1091" t="s">
        <v>1229</v>
      </c>
      <c r="AA119" s="1092"/>
      <c r="AB119" s="1092"/>
      <c r="AC119" s="1092"/>
      <c r="AD119" s="1092"/>
      <c r="AE119" s="1093"/>
      <c r="AF119" s="67" t="s">
        <v>1230</v>
      </c>
      <c r="AG119" s="67"/>
      <c r="AH119" s="67"/>
      <c r="AI119" s="67"/>
      <c r="AJ119" s="67"/>
      <c r="AK119" s="67"/>
      <c r="AL119" s="67"/>
      <c r="AM119" s="67"/>
      <c r="AN119" s="67"/>
      <c r="AO119" s="65" t="s">
        <v>17</v>
      </c>
      <c r="AP119" s="220">
        <v>0.7</v>
      </c>
      <c r="AQ119" s="35">
        <f>ROUND(ROUND(L117*X120,0)*AP119,0)</f>
        <v>540</v>
      </c>
      <c r="AR119" s="31"/>
    </row>
    <row r="120" spans="1:44" ht="14.25" customHeight="1" x14ac:dyDescent="0.15">
      <c r="A120" s="32">
        <v>22</v>
      </c>
      <c r="B120" s="32" t="s">
        <v>1962</v>
      </c>
      <c r="C120" s="34" t="s">
        <v>22071</v>
      </c>
      <c r="D120" s="73"/>
      <c r="E120" s="74"/>
      <c r="F120" s="74"/>
      <c r="G120" s="20"/>
      <c r="J120" s="187"/>
      <c r="K120" s="186"/>
      <c r="L120" s="204"/>
      <c r="M120" s="187"/>
      <c r="N120" s="187"/>
      <c r="O120" s="187"/>
      <c r="P120" s="191"/>
      <c r="Q120" s="21"/>
      <c r="R120" s="54"/>
      <c r="S120" s="53"/>
      <c r="T120" s="53"/>
      <c r="U120" s="53"/>
      <c r="V120" s="53"/>
      <c r="W120" s="23" t="s">
        <v>17</v>
      </c>
      <c r="X120" s="195">
        <v>0.96499999999999997</v>
      </c>
      <c r="Y120" s="59"/>
      <c r="Z120" s="1094"/>
      <c r="AA120" s="1095"/>
      <c r="AB120" s="1095"/>
      <c r="AC120" s="1095"/>
      <c r="AD120" s="1095"/>
      <c r="AE120" s="1096"/>
      <c r="AF120" s="67" t="s">
        <v>1233</v>
      </c>
      <c r="AG120" s="67"/>
      <c r="AH120" s="67"/>
      <c r="AI120" s="67"/>
      <c r="AJ120" s="67"/>
      <c r="AK120" s="67"/>
      <c r="AL120" s="67"/>
      <c r="AM120" s="67"/>
      <c r="AN120" s="67"/>
      <c r="AO120" s="65" t="s">
        <v>1678</v>
      </c>
      <c r="AP120" s="164">
        <v>0.5</v>
      </c>
      <c r="AQ120" s="35">
        <f>ROUND(ROUND(L117*X120,0)*AP120,0)</f>
        <v>386</v>
      </c>
      <c r="AR120" s="31"/>
    </row>
    <row r="121" spans="1:44" ht="14.25" customHeight="1" x14ac:dyDescent="0.15">
      <c r="A121" s="32">
        <v>22</v>
      </c>
      <c r="B121" s="32">
        <v>4721</v>
      </c>
      <c r="C121" s="34" t="s">
        <v>22072</v>
      </c>
      <c r="D121" s="73"/>
      <c r="E121" s="74"/>
      <c r="F121" s="74"/>
      <c r="G121" s="1085" t="s">
        <v>1673</v>
      </c>
      <c r="H121" s="1086"/>
      <c r="I121" s="1086"/>
      <c r="J121" s="1087"/>
      <c r="K121" s="47" t="s">
        <v>1674</v>
      </c>
      <c r="L121" s="185"/>
      <c r="M121" s="184"/>
      <c r="N121" s="184"/>
      <c r="O121" s="184"/>
      <c r="P121" s="205"/>
      <c r="Q121" s="41"/>
      <c r="R121" s="47"/>
      <c r="S121" s="65"/>
      <c r="T121" s="65"/>
      <c r="U121" s="65"/>
      <c r="V121" s="65"/>
      <c r="W121" s="65"/>
      <c r="X121" s="102"/>
      <c r="Y121" s="182"/>
      <c r="Z121" s="222"/>
      <c r="AA121" s="44"/>
      <c r="AB121" s="44"/>
      <c r="AC121" s="44"/>
      <c r="AD121" s="44"/>
      <c r="AE121" s="44"/>
      <c r="AF121" s="44"/>
      <c r="AG121" s="44"/>
      <c r="AH121" s="44"/>
      <c r="AI121" s="44"/>
      <c r="AJ121" s="44"/>
      <c r="AK121" s="44"/>
      <c r="AL121" s="44"/>
      <c r="AM121" s="44"/>
      <c r="AN121" s="44"/>
      <c r="AO121" s="44"/>
      <c r="AP121" s="98"/>
      <c r="AQ121" s="35">
        <f>ROUND(L123,0)</f>
        <v>705</v>
      </c>
      <c r="AR121" s="31"/>
    </row>
    <row r="122" spans="1:44" ht="14.25" customHeight="1" x14ac:dyDescent="0.15">
      <c r="A122" s="32">
        <v>22</v>
      </c>
      <c r="B122" s="32">
        <v>4722</v>
      </c>
      <c r="C122" s="34" t="s">
        <v>22073</v>
      </c>
      <c r="D122" s="73"/>
      <c r="E122" s="74"/>
      <c r="F122" s="74"/>
      <c r="G122" s="1088"/>
      <c r="H122" s="1089"/>
      <c r="I122" s="1089"/>
      <c r="J122" s="1090"/>
      <c r="K122" s="186"/>
      <c r="L122" s="204"/>
      <c r="M122" s="187"/>
      <c r="N122" s="187"/>
      <c r="O122" s="187"/>
      <c r="P122" s="187"/>
      <c r="Q122" s="21"/>
      <c r="R122" s="20"/>
      <c r="S122" s="53"/>
      <c r="T122" s="53"/>
      <c r="U122" s="53"/>
      <c r="V122" s="53"/>
      <c r="W122" s="53"/>
      <c r="X122" s="188"/>
      <c r="Y122" s="59"/>
      <c r="Z122" s="1091" t="s">
        <v>1229</v>
      </c>
      <c r="AA122" s="1092"/>
      <c r="AB122" s="1092"/>
      <c r="AC122" s="1092"/>
      <c r="AD122" s="1092"/>
      <c r="AE122" s="1093"/>
      <c r="AF122" s="223" t="s">
        <v>1230</v>
      </c>
      <c r="AG122" s="107"/>
      <c r="AH122" s="107"/>
      <c r="AI122" s="107"/>
      <c r="AJ122" s="107"/>
      <c r="AK122" s="107"/>
      <c r="AL122" s="107"/>
      <c r="AM122" s="107"/>
      <c r="AN122" s="107"/>
      <c r="AO122" s="44" t="s">
        <v>17</v>
      </c>
      <c r="AP122" s="220">
        <v>0.7</v>
      </c>
      <c r="AQ122" s="35">
        <f>ROUND(L123*AP122,0)</f>
        <v>494</v>
      </c>
      <c r="AR122" s="31"/>
    </row>
    <row r="123" spans="1:44" ht="14.25" customHeight="1" x14ac:dyDescent="0.15">
      <c r="A123" s="32">
        <v>22</v>
      </c>
      <c r="B123" s="32" t="s">
        <v>1966</v>
      </c>
      <c r="C123" s="34" t="s">
        <v>22074</v>
      </c>
      <c r="D123" s="73"/>
      <c r="E123" s="74"/>
      <c r="F123" s="74"/>
      <c r="G123" s="1088"/>
      <c r="H123" s="1089"/>
      <c r="I123" s="1089"/>
      <c r="J123" s="1090"/>
      <c r="K123" s="186"/>
      <c r="L123" s="189">
        <v>705</v>
      </c>
      <c r="M123" s="4" t="s">
        <v>21</v>
      </c>
      <c r="N123" s="187"/>
      <c r="O123" s="187"/>
      <c r="P123" s="191"/>
      <c r="Q123" s="21"/>
      <c r="R123" s="20"/>
      <c r="S123" s="53"/>
      <c r="T123" s="53"/>
      <c r="U123" s="53"/>
      <c r="V123" s="53"/>
      <c r="W123" s="53"/>
      <c r="X123" s="188"/>
      <c r="Y123" s="59"/>
      <c r="Z123" s="1094"/>
      <c r="AA123" s="1095"/>
      <c r="AB123" s="1095"/>
      <c r="AC123" s="1095"/>
      <c r="AD123" s="1095"/>
      <c r="AE123" s="1096"/>
      <c r="AF123" s="67" t="s">
        <v>1233</v>
      </c>
      <c r="AG123" s="67"/>
      <c r="AH123" s="67"/>
      <c r="AI123" s="67"/>
      <c r="AJ123" s="67"/>
      <c r="AK123" s="67"/>
      <c r="AL123" s="67"/>
      <c r="AM123" s="67"/>
      <c r="AN123" s="67"/>
      <c r="AO123" s="65" t="s">
        <v>1678</v>
      </c>
      <c r="AP123" s="164">
        <v>0.5</v>
      </c>
      <c r="AQ123" s="35">
        <f>ROUND(L123*AP123,0)</f>
        <v>353</v>
      </c>
      <c r="AR123" s="31"/>
    </row>
    <row r="124" spans="1:44" ht="14.25" customHeight="1" x14ac:dyDescent="0.15">
      <c r="A124" s="32">
        <v>22</v>
      </c>
      <c r="B124" s="32">
        <v>4723</v>
      </c>
      <c r="C124" s="34" t="s">
        <v>22075</v>
      </c>
      <c r="D124" s="73"/>
      <c r="E124" s="74"/>
      <c r="F124" s="74"/>
      <c r="G124" s="73"/>
      <c r="H124" s="74"/>
      <c r="I124" s="74"/>
      <c r="J124" s="75"/>
      <c r="K124" s="20"/>
      <c r="L124" s="58"/>
      <c r="P124" s="203"/>
      <c r="Q124" s="21"/>
      <c r="R124" s="72" t="s">
        <v>1235</v>
      </c>
      <c r="S124" s="67"/>
      <c r="T124" s="67"/>
      <c r="U124" s="67"/>
      <c r="V124" s="67"/>
      <c r="W124" s="67"/>
      <c r="X124" s="192"/>
      <c r="Y124" s="68"/>
      <c r="Z124" s="223"/>
      <c r="AA124" s="107"/>
      <c r="AB124" s="107"/>
      <c r="AC124" s="107"/>
      <c r="AD124" s="107"/>
      <c r="AE124" s="107"/>
      <c r="AF124" s="107"/>
      <c r="AG124" s="107"/>
      <c r="AH124" s="107"/>
      <c r="AI124" s="107"/>
      <c r="AJ124" s="107"/>
      <c r="AK124" s="107"/>
      <c r="AL124" s="107"/>
      <c r="AM124" s="107"/>
      <c r="AN124" s="107"/>
      <c r="AO124" s="107"/>
      <c r="AP124" s="136"/>
      <c r="AQ124" s="35">
        <f>ROUND(L123*X126,0)</f>
        <v>680</v>
      </c>
      <c r="AR124" s="31"/>
    </row>
    <row r="125" spans="1:44" ht="14.25" customHeight="1" x14ac:dyDescent="0.15">
      <c r="A125" s="32">
        <v>22</v>
      </c>
      <c r="B125" s="32">
        <v>4724</v>
      </c>
      <c r="C125" s="34" t="s">
        <v>22076</v>
      </c>
      <c r="D125" s="73"/>
      <c r="E125" s="74"/>
      <c r="F125" s="74"/>
      <c r="G125" s="20"/>
      <c r="K125" s="186"/>
      <c r="L125" s="204"/>
      <c r="M125" s="187"/>
      <c r="N125" s="187"/>
      <c r="P125" s="203"/>
      <c r="Q125" s="21"/>
      <c r="R125" s="54" t="s">
        <v>1237</v>
      </c>
      <c r="S125" s="53"/>
      <c r="T125" s="53"/>
      <c r="U125" s="53"/>
      <c r="V125" s="53"/>
      <c r="W125" s="53"/>
      <c r="X125" s="188"/>
      <c r="Y125" s="59"/>
      <c r="Z125" s="1091" t="s">
        <v>1229</v>
      </c>
      <c r="AA125" s="1092"/>
      <c r="AB125" s="1092"/>
      <c r="AC125" s="1092"/>
      <c r="AD125" s="1092"/>
      <c r="AE125" s="1093"/>
      <c r="AF125" s="67" t="s">
        <v>1230</v>
      </c>
      <c r="AG125" s="67"/>
      <c r="AH125" s="67"/>
      <c r="AI125" s="67"/>
      <c r="AJ125" s="67"/>
      <c r="AK125" s="67"/>
      <c r="AL125" s="67"/>
      <c r="AM125" s="67"/>
      <c r="AN125" s="67"/>
      <c r="AO125" s="65" t="s">
        <v>17</v>
      </c>
      <c r="AP125" s="220">
        <v>0.7</v>
      </c>
      <c r="AQ125" s="35">
        <f>ROUND(ROUND(L123*X126,0)*AP125,0)</f>
        <v>476</v>
      </c>
      <c r="AR125" s="31"/>
    </row>
    <row r="126" spans="1:44" ht="14.25" customHeight="1" x14ac:dyDescent="0.15">
      <c r="A126" s="32">
        <v>22</v>
      </c>
      <c r="B126" s="32" t="s">
        <v>1970</v>
      </c>
      <c r="C126" s="34" t="s">
        <v>22077</v>
      </c>
      <c r="D126" s="73"/>
      <c r="E126" s="74"/>
      <c r="F126" s="74"/>
      <c r="G126" s="20"/>
      <c r="K126" s="186"/>
      <c r="L126" s="204"/>
      <c r="M126" s="187"/>
      <c r="N126" s="187"/>
      <c r="P126" s="203"/>
      <c r="Q126" s="21"/>
      <c r="R126" s="54"/>
      <c r="S126" s="53"/>
      <c r="T126" s="53"/>
      <c r="U126" s="53"/>
      <c r="V126" s="53"/>
      <c r="W126" s="23" t="s">
        <v>17</v>
      </c>
      <c r="X126" s="195">
        <v>0.96499999999999997</v>
      </c>
      <c r="Y126" s="59"/>
      <c r="Z126" s="1094"/>
      <c r="AA126" s="1095"/>
      <c r="AB126" s="1095"/>
      <c r="AC126" s="1095"/>
      <c r="AD126" s="1095"/>
      <c r="AE126" s="1096"/>
      <c r="AF126" s="67" t="s">
        <v>1233</v>
      </c>
      <c r="AG126" s="67"/>
      <c r="AH126" s="67"/>
      <c r="AI126" s="67"/>
      <c r="AJ126" s="67"/>
      <c r="AK126" s="67"/>
      <c r="AL126" s="67"/>
      <c r="AM126" s="67"/>
      <c r="AN126" s="67"/>
      <c r="AO126" s="65" t="s">
        <v>1678</v>
      </c>
      <c r="AP126" s="164">
        <v>0.5</v>
      </c>
      <c r="AQ126" s="35">
        <f>ROUND(ROUND(L123*X126,0)*AP126,0)</f>
        <v>340</v>
      </c>
      <c r="AR126" s="31"/>
    </row>
    <row r="127" spans="1:44" ht="14.25" customHeight="1" x14ac:dyDescent="0.15">
      <c r="A127" s="32">
        <v>22</v>
      </c>
      <c r="B127" s="32">
        <v>4725</v>
      </c>
      <c r="C127" s="34" t="s">
        <v>22078</v>
      </c>
      <c r="D127" s="73"/>
      <c r="E127" s="74"/>
      <c r="F127" s="74"/>
      <c r="G127" s="20"/>
      <c r="J127" s="187"/>
      <c r="K127" s="47" t="s">
        <v>1684</v>
      </c>
      <c r="L127" s="185"/>
      <c r="M127" s="184"/>
      <c r="N127" s="184"/>
      <c r="O127" s="184"/>
      <c r="P127" s="205"/>
      <c r="Q127" s="41"/>
      <c r="R127" s="47"/>
      <c r="S127" s="65"/>
      <c r="T127" s="65"/>
      <c r="U127" s="65"/>
      <c r="V127" s="65"/>
      <c r="W127" s="65"/>
      <c r="X127" s="102"/>
      <c r="Y127" s="182"/>
      <c r="Z127" s="222"/>
      <c r="AA127" s="44"/>
      <c r="AB127" s="44"/>
      <c r="AC127" s="44"/>
      <c r="AD127" s="44"/>
      <c r="AE127" s="44"/>
      <c r="AF127" s="44"/>
      <c r="AG127" s="44"/>
      <c r="AH127" s="44"/>
      <c r="AI127" s="44"/>
      <c r="AJ127" s="44"/>
      <c r="AK127" s="44"/>
      <c r="AL127" s="44"/>
      <c r="AM127" s="44"/>
      <c r="AN127" s="44"/>
      <c r="AO127" s="44"/>
      <c r="AP127" s="98"/>
      <c r="AQ127" s="35">
        <f>ROUND(L129,0)</f>
        <v>705</v>
      </c>
      <c r="AR127" s="31"/>
    </row>
    <row r="128" spans="1:44" ht="14.25" customHeight="1" x14ac:dyDescent="0.15">
      <c r="A128" s="32">
        <v>22</v>
      </c>
      <c r="B128" s="32">
        <v>4726</v>
      </c>
      <c r="C128" s="34" t="s">
        <v>22079</v>
      </c>
      <c r="D128" s="73"/>
      <c r="E128" s="74"/>
      <c r="F128" s="74"/>
      <c r="G128" s="20"/>
      <c r="J128" s="187"/>
      <c r="K128" s="186"/>
      <c r="L128" s="204"/>
      <c r="M128" s="187"/>
      <c r="N128" s="187"/>
      <c r="O128" s="187"/>
      <c r="P128" s="187"/>
      <c r="Q128" s="21"/>
      <c r="R128" s="20"/>
      <c r="S128" s="53"/>
      <c r="T128" s="53"/>
      <c r="U128" s="53"/>
      <c r="V128" s="53"/>
      <c r="W128" s="53"/>
      <c r="X128" s="188"/>
      <c r="Y128" s="59"/>
      <c r="Z128" s="1091" t="s">
        <v>1229</v>
      </c>
      <c r="AA128" s="1092"/>
      <c r="AB128" s="1092"/>
      <c r="AC128" s="1092"/>
      <c r="AD128" s="1092"/>
      <c r="AE128" s="1093"/>
      <c r="AF128" s="223" t="s">
        <v>1230</v>
      </c>
      <c r="AG128" s="107"/>
      <c r="AH128" s="107"/>
      <c r="AI128" s="107"/>
      <c r="AJ128" s="107"/>
      <c r="AK128" s="107"/>
      <c r="AL128" s="107"/>
      <c r="AM128" s="107"/>
      <c r="AN128" s="107"/>
      <c r="AO128" s="44" t="s">
        <v>17</v>
      </c>
      <c r="AP128" s="220">
        <v>0.7</v>
      </c>
      <c r="AQ128" s="35">
        <f>ROUND(L129*AP128,0)</f>
        <v>494</v>
      </c>
      <c r="AR128" s="31"/>
    </row>
    <row r="129" spans="1:44" ht="14.25" customHeight="1" x14ac:dyDescent="0.15">
      <c r="A129" s="32">
        <v>22</v>
      </c>
      <c r="B129" s="32" t="s">
        <v>1974</v>
      </c>
      <c r="C129" s="34" t="s">
        <v>22080</v>
      </c>
      <c r="D129" s="73"/>
      <c r="E129" s="74"/>
      <c r="F129" s="74"/>
      <c r="G129" s="20"/>
      <c r="J129" s="187"/>
      <c r="K129" s="186"/>
      <c r="L129" s="189">
        <v>705</v>
      </c>
      <c r="M129" s="4" t="s">
        <v>21</v>
      </c>
      <c r="N129" s="187"/>
      <c r="O129" s="187"/>
      <c r="P129" s="191"/>
      <c r="Q129" s="21"/>
      <c r="R129" s="20"/>
      <c r="S129" s="53"/>
      <c r="T129" s="53"/>
      <c r="U129" s="53"/>
      <c r="V129" s="53"/>
      <c r="W129" s="53"/>
      <c r="X129" s="188"/>
      <c r="Y129" s="59"/>
      <c r="Z129" s="1094"/>
      <c r="AA129" s="1095"/>
      <c r="AB129" s="1095"/>
      <c r="AC129" s="1095"/>
      <c r="AD129" s="1095"/>
      <c r="AE129" s="1096"/>
      <c r="AF129" s="67" t="s">
        <v>1233</v>
      </c>
      <c r="AG129" s="67"/>
      <c r="AH129" s="67"/>
      <c r="AI129" s="67"/>
      <c r="AJ129" s="67"/>
      <c r="AK129" s="67"/>
      <c r="AL129" s="67"/>
      <c r="AM129" s="67"/>
      <c r="AN129" s="67"/>
      <c r="AO129" s="65" t="s">
        <v>1678</v>
      </c>
      <c r="AP129" s="164">
        <v>0.5</v>
      </c>
      <c r="AQ129" s="35">
        <f>ROUND(L129*AP129,0)</f>
        <v>353</v>
      </c>
      <c r="AR129" s="31"/>
    </row>
    <row r="130" spans="1:44" ht="14.25" customHeight="1" x14ac:dyDescent="0.15">
      <c r="A130" s="32">
        <v>22</v>
      </c>
      <c r="B130" s="32">
        <v>4727</v>
      </c>
      <c r="C130" s="34" t="s">
        <v>22081</v>
      </c>
      <c r="D130" s="73"/>
      <c r="E130" s="74"/>
      <c r="F130" s="74"/>
      <c r="G130" s="20"/>
      <c r="J130" s="187"/>
      <c r="K130" s="186"/>
      <c r="L130" s="204"/>
      <c r="M130" s="187"/>
      <c r="N130" s="187"/>
      <c r="O130" s="187"/>
      <c r="P130" s="191"/>
      <c r="Q130" s="21"/>
      <c r="R130" s="72" t="s">
        <v>1235</v>
      </c>
      <c r="S130" s="67"/>
      <c r="T130" s="67"/>
      <c r="U130" s="67"/>
      <c r="V130" s="67"/>
      <c r="W130" s="67"/>
      <c r="X130" s="192"/>
      <c r="Y130" s="68"/>
      <c r="Z130" s="223"/>
      <c r="AA130" s="107"/>
      <c r="AB130" s="107"/>
      <c r="AC130" s="107"/>
      <c r="AD130" s="107"/>
      <c r="AE130" s="107"/>
      <c r="AF130" s="107"/>
      <c r="AG130" s="107"/>
      <c r="AH130" s="107"/>
      <c r="AI130" s="107"/>
      <c r="AJ130" s="107"/>
      <c r="AK130" s="107"/>
      <c r="AL130" s="107"/>
      <c r="AM130" s="107"/>
      <c r="AN130" s="107"/>
      <c r="AO130" s="107"/>
      <c r="AP130" s="136"/>
      <c r="AQ130" s="35">
        <f>ROUND(L129*X132,0)</f>
        <v>680</v>
      </c>
      <c r="AR130" s="31"/>
    </row>
    <row r="131" spans="1:44" ht="14.25" customHeight="1" x14ac:dyDescent="0.15">
      <c r="A131" s="32">
        <v>22</v>
      </c>
      <c r="B131" s="32">
        <v>4728</v>
      </c>
      <c r="C131" s="34" t="s">
        <v>22082</v>
      </c>
      <c r="D131" s="73"/>
      <c r="E131" s="74"/>
      <c r="F131" s="74"/>
      <c r="G131" s="20"/>
      <c r="J131" s="187"/>
      <c r="K131" s="186"/>
      <c r="L131" s="204"/>
      <c r="M131" s="187"/>
      <c r="N131" s="187"/>
      <c r="O131" s="187"/>
      <c r="P131" s="191"/>
      <c r="Q131" s="21"/>
      <c r="R131" s="54" t="s">
        <v>1237</v>
      </c>
      <c r="S131" s="53"/>
      <c r="T131" s="53"/>
      <c r="U131" s="53"/>
      <c r="V131" s="53"/>
      <c r="W131" s="53"/>
      <c r="X131" s="188"/>
      <c r="Y131" s="59"/>
      <c r="Z131" s="1091" t="s">
        <v>1229</v>
      </c>
      <c r="AA131" s="1092"/>
      <c r="AB131" s="1092"/>
      <c r="AC131" s="1092"/>
      <c r="AD131" s="1092"/>
      <c r="AE131" s="1093"/>
      <c r="AF131" s="67" t="s">
        <v>1230</v>
      </c>
      <c r="AG131" s="67"/>
      <c r="AH131" s="67"/>
      <c r="AI131" s="67"/>
      <c r="AJ131" s="67"/>
      <c r="AK131" s="67"/>
      <c r="AL131" s="67"/>
      <c r="AM131" s="67"/>
      <c r="AN131" s="67"/>
      <c r="AO131" s="65" t="s">
        <v>17</v>
      </c>
      <c r="AP131" s="220">
        <v>0.7</v>
      </c>
      <c r="AQ131" s="35">
        <f>ROUND(ROUND(L129*X132,0)*AP131,0)</f>
        <v>476</v>
      </c>
      <c r="AR131" s="31"/>
    </row>
    <row r="132" spans="1:44" ht="14.25" customHeight="1" x14ac:dyDescent="0.15">
      <c r="A132" s="32">
        <v>22</v>
      </c>
      <c r="B132" s="32" t="s">
        <v>1978</v>
      </c>
      <c r="C132" s="34" t="s">
        <v>22083</v>
      </c>
      <c r="D132" s="73"/>
      <c r="E132" s="74"/>
      <c r="F132" s="74"/>
      <c r="G132" s="20"/>
      <c r="J132" s="187"/>
      <c r="K132" s="186"/>
      <c r="L132" s="204"/>
      <c r="M132" s="187"/>
      <c r="N132" s="187"/>
      <c r="O132" s="187"/>
      <c r="P132" s="191"/>
      <c r="Q132" s="21"/>
      <c r="R132" s="54"/>
      <c r="S132" s="53"/>
      <c r="T132" s="53"/>
      <c r="U132" s="53"/>
      <c r="V132" s="53"/>
      <c r="W132" s="23" t="s">
        <v>17</v>
      </c>
      <c r="X132" s="195">
        <v>0.96499999999999997</v>
      </c>
      <c r="Y132" s="59"/>
      <c r="Z132" s="1094"/>
      <c r="AA132" s="1095"/>
      <c r="AB132" s="1095"/>
      <c r="AC132" s="1095"/>
      <c r="AD132" s="1095"/>
      <c r="AE132" s="1096"/>
      <c r="AF132" s="67" t="s">
        <v>1233</v>
      </c>
      <c r="AG132" s="67"/>
      <c r="AH132" s="67"/>
      <c r="AI132" s="67"/>
      <c r="AJ132" s="67"/>
      <c r="AK132" s="67"/>
      <c r="AL132" s="67"/>
      <c r="AM132" s="67"/>
      <c r="AN132" s="67"/>
      <c r="AO132" s="65" t="s">
        <v>1678</v>
      </c>
      <c r="AP132" s="164">
        <v>0.5</v>
      </c>
      <c r="AQ132" s="35">
        <f>ROUND(ROUND(L129*X132,0)*AP132,0)</f>
        <v>340</v>
      </c>
      <c r="AR132" s="31"/>
    </row>
    <row r="133" spans="1:44" ht="14.25" customHeight="1" x14ac:dyDescent="0.15">
      <c r="A133" s="32">
        <v>22</v>
      </c>
      <c r="B133" s="32">
        <v>4731</v>
      </c>
      <c r="C133" s="34" t="s">
        <v>22084</v>
      </c>
      <c r="D133" s="73"/>
      <c r="E133" s="74"/>
      <c r="F133" s="74"/>
      <c r="G133" s="1085" t="s">
        <v>1693</v>
      </c>
      <c r="H133" s="1086"/>
      <c r="I133" s="1086"/>
      <c r="J133" s="1087"/>
      <c r="K133" s="47" t="s">
        <v>1674</v>
      </c>
      <c r="L133" s="185"/>
      <c r="M133" s="184"/>
      <c r="N133" s="184"/>
      <c r="O133" s="184"/>
      <c r="P133" s="205"/>
      <c r="Q133" s="41"/>
      <c r="R133" s="47"/>
      <c r="S133" s="65"/>
      <c r="T133" s="65"/>
      <c r="U133" s="65"/>
      <c r="V133" s="65"/>
      <c r="W133" s="65"/>
      <c r="X133" s="102"/>
      <c r="Y133" s="182"/>
      <c r="Z133" s="222"/>
      <c r="AA133" s="44"/>
      <c r="AB133" s="44"/>
      <c r="AC133" s="44"/>
      <c r="AD133" s="44"/>
      <c r="AE133" s="44"/>
      <c r="AF133" s="44"/>
      <c r="AG133" s="44"/>
      <c r="AH133" s="44"/>
      <c r="AI133" s="44"/>
      <c r="AJ133" s="44"/>
      <c r="AK133" s="44"/>
      <c r="AL133" s="44"/>
      <c r="AM133" s="44"/>
      <c r="AN133" s="44"/>
      <c r="AO133" s="44"/>
      <c r="AP133" s="98"/>
      <c r="AQ133" s="35">
        <f>ROUND(L135,0)</f>
        <v>656</v>
      </c>
      <c r="AR133" s="31"/>
    </row>
    <row r="134" spans="1:44" ht="14.25" customHeight="1" x14ac:dyDescent="0.15">
      <c r="A134" s="32">
        <v>22</v>
      </c>
      <c r="B134" s="32">
        <v>4732</v>
      </c>
      <c r="C134" s="34" t="s">
        <v>22085</v>
      </c>
      <c r="D134" s="73"/>
      <c r="E134" s="74"/>
      <c r="F134" s="74"/>
      <c r="G134" s="1088"/>
      <c r="H134" s="1089"/>
      <c r="I134" s="1089"/>
      <c r="J134" s="1090"/>
      <c r="K134" s="186"/>
      <c r="L134" s="204"/>
      <c r="M134" s="187"/>
      <c r="N134" s="187"/>
      <c r="O134" s="187"/>
      <c r="P134" s="187"/>
      <c r="Q134" s="21"/>
      <c r="R134" s="20"/>
      <c r="S134" s="53"/>
      <c r="T134" s="53"/>
      <c r="U134" s="53"/>
      <c r="V134" s="53"/>
      <c r="W134" s="53"/>
      <c r="X134" s="188"/>
      <c r="Y134" s="59"/>
      <c r="Z134" s="1091" t="s">
        <v>1229</v>
      </c>
      <c r="AA134" s="1092"/>
      <c r="AB134" s="1092"/>
      <c r="AC134" s="1092"/>
      <c r="AD134" s="1092"/>
      <c r="AE134" s="1093"/>
      <c r="AF134" s="223" t="s">
        <v>1230</v>
      </c>
      <c r="AG134" s="107"/>
      <c r="AH134" s="107"/>
      <c r="AI134" s="107"/>
      <c r="AJ134" s="107"/>
      <c r="AK134" s="107"/>
      <c r="AL134" s="107"/>
      <c r="AM134" s="107"/>
      <c r="AN134" s="107"/>
      <c r="AO134" s="44" t="s">
        <v>17</v>
      </c>
      <c r="AP134" s="220">
        <v>0.7</v>
      </c>
      <c r="AQ134" s="35">
        <f>ROUND(L135*AP134,0)</f>
        <v>459</v>
      </c>
      <c r="AR134" s="31"/>
    </row>
    <row r="135" spans="1:44" ht="14.25" customHeight="1" x14ac:dyDescent="0.15">
      <c r="A135" s="32">
        <v>22</v>
      </c>
      <c r="B135" s="32" t="s">
        <v>1982</v>
      </c>
      <c r="C135" s="34" t="s">
        <v>22086</v>
      </c>
      <c r="D135" s="73"/>
      <c r="E135" s="74"/>
      <c r="F135" s="74"/>
      <c r="G135" s="1088"/>
      <c r="H135" s="1089"/>
      <c r="I135" s="1089"/>
      <c r="J135" s="1090"/>
      <c r="K135" s="186"/>
      <c r="L135" s="189">
        <v>656</v>
      </c>
      <c r="M135" s="4" t="s">
        <v>21</v>
      </c>
      <c r="N135" s="187"/>
      <c r="O135" s="187"/>
      <c r="P135" s="191"/>
      <c r="Q135" s="21"/>
      <c r="R135" s="20"/>
      <c r="S135" s="53"/>
      <c r="T135" s="53"/>
      <c r="U135" s="53"/>
      <c r="V135" s="53"/>
      <c r="W135" s="53"/>
      <c r="X135" s="188"/>
      <c r="Y135" s="59"/>
      <c r="Z135" s="1094"/>
      <c r="AA135" s="1095"/>
      <c r="AB135" s="1095"/>
      <c r="AC135" s="1095"/>
      <c r="AD135" s="1095"/>
      <c r="AE135" s="1096"/>
      <c r="AF135" s="67" t="s">
        <v>1233</v>
      </c>
      <c r="AG135" s="67"/>
      <c r="AH135" s="67"/>
      <c r="AI135" s="67"/>
      <c r="AJ135" s="67"/>
      <c r="AK135" s="67"/>
      <c r="AL135" s="67"/>
      <c r="AM135" s="67"/>
      <c r="AN135" s="67"/>
      <c r="AO135" s="65" t="s">
        <v>1678</v>
      </c>
      <c r="AP135" s="164">
        <v>0.5</v>
      </c>
      <c r="AQ135" s="35">
        <f>ROUND(L135*AP135,0)</f>
        <v>328</v>
      </c>
      <c r="AR135" s="31"/>
    </row>
    <row r="136" spans="1:44" ht="14.25" customHeight="1" x14ac:dyDescent="0.15">
      <c r="A136" s="32">
        <v>22</v>
      </c>
      <c r="B136" s="32">
        <v>4733</v>
      </c>
      <c r="C136" s="34" t="s">
        <v>22087</v>
      </c>
      <c r="D136" s="73"/>
      <c r="E136" s="74"/>
      <c r="F136" s="74"/>
      <c r="G136" s="73"/>
      <c r="H136" s="74"/>
      <c r="I136" s="74"/>
      <c r="J136" s="75"/>
      <c r="K136" s="20"/>
      <c r="L136" s="58"/>
      <c r="P136" s="203"/>
      <c r="Q136" s="21"/>
      <c r="R136" s="72" t="s">
        <v>1235</v>
      </c>
      <c r="S136" s="67"/>
      <c r="T136" s="67"/>
      <c r="U136" s="67"/>
      <c r="V136" s="67"/>
      <c r="W136" s="67"/>
      <c r="X136" s="192"/>
      <c r="Y136" s="68"/>
      <c r="Z136" s="223"/>
      <c r="AA136" s="107"/>
      <c r="AB136" s="107"/>
      <c r="AC136" s="107"/>
      <c r="AD136" s="107"/>
      <c r="AE136" s="107"/>
      <c r="AF136" s="107"/>
      <c r="AG136" s="107"/>
      <c r="AH136" s="107"/>
      <c r="AI136" s="107"/>
      <c r="AJ136" s="107"/>
      <c r="AK136" s="107"/>
      <c r="AL136" s="107"/>
      <c r="AM136" s="107"/>
      <c r="AN136" s="107"/>
      <c r="AO136" s="107"/>
      <c r="AP136" s="136"/>
      <c r="AQ136" s="35">
        <f>ROUND(L135*X138,0)</f>
        <v>633</v>
      </c>
      <c r="AR136" s="31"/>
    </row>
    <row r="137" spans="1:44" ht="14.25" customHeight="1" x14ac:dyDescent="0.15">
      <c r="A137" s="32">
        <v>22</v>
      </c>
      <c r="B137" s="32">
        <v>4734</v>
      </c>
      <c r="C137" s="34" t="s">
        <v>22088</v>
      </c>
      <c r="D137" s="73"/>
      <c r="E137" s="74"/>
      <c r="F137" s="74"/>
      <c r="G137" s="20"/>
      <c r="K137" s="186"/>
      <c r="L137" s="204"/>
      <c r="M137" s="187"/>
      <c r="N137" s="187"/>
      <c r="P137" s="203"/>
      <c r="Q137" s="21"/>
      <c r="R137" s="54" t="s">
        <v>1237</v>
      </c>
      <c r="S137" s="53"/>
      <c r="T137" s="53"/>
      <c r="U137" s="53"/>
      <c r="V137" s="53"/>
      <c r="W137" s="53"/>
      <c r="X137" s="188"/>
      <c r="Y137" s="59"/>
      <c r="Z137" s="1091" t="s">
        <v>1229</v>
      </c>
      <c r="AA137" s="1092"/>
      <c r="AB137" s="1092"/>
      <c r="AC137" s="1092"/>
      <c r="AD137" s="1092"/>
      <c r="AE137" s="1093"/>
      <c r="AF137" s="67" t="s">
        <v>1230</v>
      </c>
      <c r="AG137" s="67"/>
      <c r="AH137" s="67"/>
      <c r="AI137" s="67"/>
      <c r="AJ137" s="67"/>
      <c r="AK137" s="67"/>
      <c r="AL137" s="67"/>
      <c r="AM137" s="67"/>
      <c r="AN137" s="67"/>
      <c r="AO137" s="65" t="s">
        <v>17</v>
      </c>
      <c r="AP137" s="220">
        <v>0.7</v>
      </c>
      <c r="AQ137" s="35">
        <f>ROUND(ROUND(L135*X138,0)*AP137,0)</f>
        <v>443</v>
      </c>
      <c r="AR137" s="31"/>
    </row>
    <row r="138" spans="1:44" ht="14.25" customHeight="1" x14ac:dyDescent="0.15">
      <c r="A138" s="32">
        <v>22</v>
      </c>
      <c r="B138" s="32" t="s">
        <v>1986</v>
      </c>
      <c r="C138" s="34" t="s">
        <v>22089</v>
      </c>
      <c r="D138" s="73"/>
      <c r="E138" s="74"/>
      <c r="F138" s="74"/>
      <c r="G138" s="20"/>
      <c r="K138" s="186"/>
      <c r="L138" s="204"/>
      <c r="M138" s="187"/>
      <c r="N138" s="187"/>
      <c r="P138" s="203"/>
      <c r="Q138" s="21"/>
      <c r="R138" s="54"/>
      <c r="S138" s="53"/>
      <c r="T138" s="53"/>
      <c r="U138" s="53"/>
      <c r="V138" s="53"/>
      <c r="W138" s="23" t="s">
        <v>17</v>
      </c>
      <c r="X138" s="195">
        <v>0.96499999999999997</v>
      </c>
      <c r="Y138" s="59"/>
      <c r="Z138" s="1094"/>
      <c r="AA138" s="1095"/>
      <c r="AB138" s="1095"/>
      <c r="AC138" s="1095"/>
      <c r="AD138" s="1095"/>
      <c r="AE138" s="1096"/>
      <c r="AF138" s="67" t="s">
        <v>1233</v>
      </c>
      <c r="AG138" s="67"/>
      <c r="AH138" s="67"/>
      <c r="AI138" s="67"/>
      <c r="AJ138" s="67"/>
      <c r="AK138" s="67"/>
      <c r="AL138" s="67"/>
      <c r="AM138" s="67"/>
      <c r="AN138" s="67"/>
      <c r="AO138" s="65" t="s">
        <v>1678</v>
      </c>
      <c r="AP138" s="164">
        <v>0.5</v>
      </c>
      <c r="AQ138" s="35">
        <f>ROUND(ROUND(L135*X138,0)*AP138,0)</f>
        <v>317</v>
      </c>
      <c r="AR138" s="31"/>
    </row>
    <row r="139" spans="1:44" ht="14.25" customHeight="1" x14ac:dyDescent="0.15">
      <c r="A139" s="32">
        <v>22</v>
      </c>
      <c r="B139" s="32">
        <v>4735</v>
      </c>
      <c r="C139" s="34" t="s">
        <v>22090</v>
      </c>
      <c r="D139" s="73"/>
      <c r="E139" s="74"/>
      <c r="F139" s="74"/>
      <c r="G139" s="20"/>
      <c r="J139" s="187"/>
      <c r="K139" s="47" t="s">
        <v>1684</v>
      </c>
      <c r="L139" s="185"/>
      <c r="M139" s="184"/>
      <c r="N139" s="184"/>
      <c r="O139" s="184"/>
      <c r="P139" s="205"/>
      <c r="Q139" s="41"/>
      <c r="R139" s="47"/>
      <c r="S139" s="65"/>
      <c r="T139" s="65"/>
      <c r="U139" s="65"/>
      <c r="V139" s="65"/>
      <c r="W139" s="65"/>
      <c r="X139" s="102"/>
      <c r="Y139" s="182"/>
      <c r="Z139" s="222"/>
      <c r="AA139" s="44"/>
      <c r="AB139" s="44"/>
      <c r="AC139" s="44"/>
      <c r="AD139" s="44"/>
      <c r="AE139" s="44"/>
      <c r="AF139" s="44"/>
      <c r="AG139" s="44"/>
      <c r="AH139" s="44"/>
      <c r="AI139" s="44"/>
      <c r="AJ139" s="44"/>
      <c r="AK139" s="44"/>
      <c r="AL139" s="44"/>
      <c r="AM139" s="44"/>
      <c r="AN139" s="44"/>
      <c r="AO139" s="44"/>
      <c r="AP139" s="98"/>
      <c r="AQ139" s="35">
        <f>ROUND(L141,0)</f>
        <v>656</v>
      </c>
      <c r="AR139" s="31"/>
    </row>
    <row r="140" spans="1:44" ht="14.25" customHeight="1" x14ac:dyDescent="0.15">
      <c r="A140" s="32">
        <v>22</v>
      </c>
      <c r="B140" s="32">
        <v>4736</v>
      </c>
      <c r="C140" s="34" t="s">
        <v>22091</v>
      </c>
      <c r="D140" s="73"/>
      <c r="E140" s="74"/>
      <c r="F140" s="74"/>
      <c r="G140" s="20"/>
      <c r="J140" s="187"/>
      <c r="K140" s="186"/>
      <c r="L140" s="204"/>
      <c r="M140" s="187"/>
      <c r="N140" s="187"/>
      <c r="O140" s="187"/>
      <c r="P140" s="187"/>
      <c r="Q140" s="21"/>
      <c r="R140" s="20"/>
      <c r="S140" s="53"/>
      <c r="T140" s="53"/>
      <c r="U140" s="53"/>
      <c r="V140" s="53"/>
      <c r="W140" s="53"/>
      <c r="X140" s="188"/>
      <c r="Y140" s="59"/>
      <c r="Z140" s="1091" t="s">
        <v>1229</v>
      </c>
      <c r="AA140" s="1092"/>
      <c r="AB140" s="1092"/>
      <c r="AC140" s="1092"/>
      <c r="AD140" s="1092"/>
      <c r="AE140" s="1093"/>
      <c r="AF140" s="223" t="s">
        <v>1230</v>
      </c>
      <c r="AG140" s="107"/>
      <c r="AH140" s="107"/>
      <c r="AI140" s="107"/>
      <c r="AJ140" s="107"/>
      <c r="AK140" s="107"/>
      <c r="AL140" s="107"/>
      <c r="AM140" s="107"/>
      <c r="AN140" s="107"/>
      <c r="AO140" s="44" t="s">
        <v>17</v>
      </c>
      <c r="AP140" s="220">
        <v>0.7</v>
      </c>
      <c r="AQ140" s="35">
        <f>ROUND(L141*AP140,0)</f>
        <v>459</v>
      </c>
      <c r="AR140" s="31"/>
    </row>
    <row r="141" spans="1:44" ht="14.25" customHeight="1" x14ac:dyDescent="0.15">
      <c r="A141" s="32">
        <v>22</v>
      </c>
      <c r="B141" s="32" t="s">
        <v>1990</v>
      </c>
      <c r="C141" s="34" t="s">
        <v>22092</v>
      </c>
      <c r="D141" s="73"/>
      <c r="E141" s="74"/>
      <c r="F141" s="74"/>
      <c r="G141" s="20"/>
      <c r="J141" s="187"/>
      <c r="K141" s="186"/>
      <c r="L141" s="189">
        <v>656</v>
      </c>
      <c r="M141" s="4" t="s">
        <v>21</v>
      </c>
      <c r="N141" s="187"/>
      <c r="O141" s="187"/>
      <c r="P141" s="191"/>
      <c r="Q141" s="21"/>
      <c r="R141" s="20"/>
      <c r="S141" s="53"/>
      <c r="T141" s="53"/>
      <c r="U141" s="53"/>
      <c r="V141" s="53"/>
      <c r="W141" s="53"/>
      <c r="X141" s="188"/>
      <c r="Y141" s="59"/>
      <c r="Z141" s="1094"/>
      <c r="AA141" s="1095"/>
      <c r="AB141" s="1095"/>
      <c r="AC141" s="1095"/>
      <c r="AD141" s="1095"/>
      <c r="AE141" s="1096"/>
      <c r="AF141" s="67" t="s">
        <v>1233</v>
      </c>
      <c r="AG141" s="67"/>
      <c r="AH141" s="67"/>
      <c r="AI141" s="67"/>
      <c r="AJ141" s="67"/>
      <c r="AK141" s="67"/>
      <c r="AL141" s="67"/>
      <c r="AM141" s="67"/>
      <c r="AN141" s="67"/>
      <c r="AO141" s="65" t="s">
        <v>1678</v>
      </c>
      <c r="AP141" s="164">
        <v>0.5</v>
      </c>
      <c r="AQ141" s="35">
        <f>ROUND(L141*AP141,0)</f>
        <v>328</v>
      </c>
      <c r="AR141" s="31"/>
    </row>
    <row r="142" spans="1:44" ht="14.25" customHeight="1" x14ac:dyDescent="0.15">
      <c r="A142" s="32">
        <v>22</v>
      </c>
      <c r="B142" s="32">
        <v>4737</v>
      </c>
      <c r="C142" s="34" t="s">
        <v>22093</v>
      </c>
      <c r="D142" s="73"/>
      <c r="E142" s="74"/>
      <c r="F142" s="74"/>
      <c r="G142" s="20"/>
      <c r="J142" s="187"/>
      <c r="K142" s="186"/>
      <c r="L142" s="204"/>
      <c r="M142" s="187"/>
      <c r="N142" s="187"/>
      <c r="O142" s="187"/>
      <c r="P142" s="191"/>
      <c r="Q142" s="21"/>
      <c r="R142" s="72" t="s">
        <v>1235</v>
      </c>
      <c r="S142" s="67"/>
      <c r="T142" s="67"/>
      <c r="U142" s="67"/>
      <c r="V142" s="67"/>
      <c r="W142" s="67"/>
      <c r="X142" s="192"/>
      <c r="Y142" s="68"/>
      <c r="Z142" s="223"/>
      <c r="AA142" s="107"/>
      <c r="AB142" s="107"/>
      <c r="AC142" s="107"/>
      <c r="AD142" s="107"/>
      <c r="AE142" s="107"/>
      <c r="AF142" s="107"/>
      <c r="AG142" s="107"/>
      <c r="AH142" s="107"/>
      <c r="AI142" s="107"/>
      <c r="AJ142" s="107"/>
      <c r="AK142" s="107"/>
      <c r="AL142" s="107"/>
      <c r="AM142" s="107"/>
      <c r="AN142" s="107"/>
      <c r="AO142" s="107"/>
      <c r="AP142" s="136"/>
      <c r="AQ142" s="35">
        <f>ROUND(L141*X144,0)</f>
        <v>633</v>
      </c>
      <c r="AR142" s="31"/>
    </row>
    <row r="143" spans="1:44" ht="14.25" customHeight="1" x14ac:dyDescent="0.15">
      <c r="A143" s="32">
        <v>22</v>
      </c>
      <c r="B143" s="32">
        <v>4738</v>
      </c>
      <c r="C143" s="34" t="s">
        <v>22094</v>
      </c>
      <c r="D143" s="73"/>
      <c r="E143" s="74"/>
      <c r="F143" s="74"/>
      <c r="G143" s="20"/>
      <c r="J143" s="187"/>
      <c r="K143" s="186"/>
      <c r="L143" s="204"/>
      <c r="M143" s="187"/>
      <c r="N143" s="187"/>
      <c r="O143" s="187"/>
      <c r="P143" s="191"/>
      <c r="Q143" s="21"/>
      <c r="R143" s="54" t="s">
        <v>1237</v>
      </c>
      <c r="S143" s="53"/>
      <c r="T143" s="53"/>
      <c r="U143" s="53"/>
      <c r="V143" s="53"/>
      <c r="W143" s="53"/>
      <c r="X143" s="188"/>
      <c r="Y143" s="59"/>
      <c r="Z143" s="1091" t="s">
        <v>1229</v>
      </c>
      <c r="AA143" s="1092"/>
      <c r="AB143" s="1092"/>
      <c r="AC143" s="1092"/>
      <c r="AD143" s="1092"/>
      <c r="AE143" s="1093"/>
      <c r="AF143" s="67" t="s">
        <v>1230</v>
      </c>
      <c r="AG143" s="67"/>
      <c r="AH143" s="67"/>
      <c r="AI143" s="67"/>
      <c r="AJ143" s="67"/>
      <c r="AK143" s="67"/>
      <c r="AL143" s="67"/>
      <c r="AM143" s="67"/>
      <c r="AN143" s="67"/>
      <c r="AO143" s="65" t="s">
        <v>17</v>
      </c>
      <c r="AP143" s="220">
        <v>0.7</v>
      </c>
      <c r="AQ143" s="35">
        <f>ROUND(ROUND(L141*X144,0)*AP143,0)</f>
        <v>443</v>
      </c>
      <c r="AR143" s="31"/>
    </row>
    <row r="144" spans="1:44" ht="14.25" customHeight="1" x14ac:dyDescent="0.15">
      <c r="A144" s="32">
        <v>22</v>
      </c>
      <c r="B144" s="32" t="s">
        <v>1994</v>
      </c>
      <c r="C144" s="34" t="s">
        <v>22095</v>
      </c>
      <c r="D144" s="73"/>
      <c r="E144" s="74"/>
      <c r="F144" s="74"/>
      <c r="G144" s="20"/>
      <c r="J144" s="187"/>
      <c r="K144" s="186"/>
      <c r="L144" s="204"/>
      <c r="M144" s="187"/>
      <c r="N144" s="187"/>
      <c r="O144" s="187"/>
      <c r="P144" s="191"/>
      <c r="Q144" s="21"/>
      <c r="R144" s="54"/>
      <c r="S144" s="53"/>
      <c r="T144" s="53"/>
      <c r="U144" s="53"/>
      <c r="V144" s="53"/>
      <c r="W144" s="23" t="s">
        <v>17</v>
      </c>
      <c r="X144" s="195">
        <v>0.96499999999999997</v>
      </c>
      <c r="Y144" s="59"/>
      <c r="Z144" s="1094"/>
      <c r="AA144" s="1095"/>
      <c r="AB144" s="1095"/>
      <c r="AC144" s="1095"/>
      <c r="AD144" s="1095"/>
      <c r="AE144" s="1096"/>
      <c r="AF144" s="67" t="s">
        <v>1233</v>
      </c>
      <c r="AG144" s="67"/>
      <c r="AH144" s="67"/>
      <c r="AI144" s="67"/>
      <c r="AJ144" s="67"/>
      <c r="AK144" s="67"/>
      <c r="AL144" s="67"/>
      <c r="AM144" s="67"/>
      <c r="AN144" s="67"/>
      <c r="AO144" s="65" t="s">
        <v>1678</v>
      </c>
      <c r="AP144" s="164">
        <v>0.5</v>
      </c>
      <c r="AQ144" s="35">
        <f>ROUND(ROUND(L141*X144,0)*AP144,0)</f>
        <v>317</v>
      </c>
      <c r="AR144" s="31"/>
    </row>
    <row r="145" spans="1:44" ht="14.25" customHeight="1" x14ac:dyDescent="0.15">
      <c r="A145" s="32">
        <v>22</v>
      </c>
      <c r="B145" s="32">
        <v>4741</v>
      </c>
      <c r="C145" s="34" t="s">
        <v>22096</v>
      </c>
      <c r="D145" s="73"/>
      <c r="E145" s="74"/>
      <c r="F145" s="74"/>
      <c r="G145" s="1085" t="s">
        <v>1710</v>
      </c>
      <c r="H145" s="1086"/>
      <c r="I145" s="1086"/>
      <c r="J145" s="1087"/>
      <c r="K145" s="47" t="s">
        <v>1674</v>
      </c>
      <c r="L145" s="185"/>
      <c r="M145" s="184"/>
      <c r="N145" s="184"/>
      <c r="O145" s="184"/>
      <c r="P145" s="205"/>
      <c r="Q145" s="41"/>
      <c r="R145" s="47"/>
      <c r="S145" s="65"/>
      <c r="T145" s="65"/>
      <c r="U145" s="65"/>
      <c r="V145" s="65"/>
      <c r="W145" s="65"/>
      <c r="X145" s="102"/>
      <c r="Y145" s="182"/>
      <c r="Z145" s="222"/>
      <c r="AA145" s="44"/>
      <c r="AB145" s="44"/>
      <c r="AC145" s="44"/>
      <c r="AD145" s="44"/>
      <c r="AE145" s="44"/>
      <c r="AF145" s="44"/>
      <c r="AG145" s="44"/>
      <c r="AH145" s="44"/>
      <c r="AI145" s="44"/>
      <c r="AJ145" s="44"/>
      <c r="AK145" s="44"/>
      <c r="AL145" s="44"/>
      <c r="AM145" s="44"/>
      <c r="AN145" s="44"/>
      <c r="AO145" s="44"/>
      <c r="AP145" s="98"/>
      <c r="AQ145" s="35">
        <f>ROUND(L147,0)</f>
        <v>575</v>
      </c>
      <c r="AR145" s="31"/>
    </row>
    <row r="146" spans="1:44" ht="14.25" customHeight="1" x14ac:dyDescent="0.15">
      <c r="A146" s="32">
        <v>22</v>
      </c>
      <c r="B146" s="32">
        <v>4742</v>
      </c>
      <c r="C146" s="34" t="s">
        <v>22097</v>
      </c>
      <c r="D146" s="73"/>
      <c r="E146" s="74"/>
      <c r="F146" s="74"/>
      <c r="G146" s="1088"/>
      <c r="H146" s="1089"/>
      <c r="I146" s="1089"/>
      <c r="J146" s="1090"/>
      <c r="K146" s="186"/>
      <c r="L146" s="204"/>
      <c r="M146" s="187"/>
      <c r="N146" s="187"/>
      <c r="O146" s="187"/>
      <c r="P146" s="187"/>
      <c r="Q146" s="21"/>
      <c r="R146" s="20"/>
      <c r="S146" s="53"/>
      <c r="T146" s="53"/>
      <c r="U146" s="53"/>
      <c r="V146" s="53"/>
      <c r="W146" s="53"/>
      <c r="X146" s="188"/>
      <c r="Y146" s="59"/>
      <c r="Z146" s="1091" t="s">
        <v>1229</v>
      </c>
      <c r="AA146" s="1092"/>
      <c r="AB146" s="1092"/>
      <c r="AC146" s="1092"/>
      <c r="AD146" s="1092"/>
      <c r="AE146" s="1093"/>
      <c r="AF146" s="223" t="s">
        <v>1230</v>
      </c>
      <c r="AG146" s="107"/>
      <c r="AH146" s="107"/>
      <c r="AI146" s="107"/>
      <c r="AJ146" s="107"/>
      <c r="AK146" s="107"/>
      <c r="AL146" s="107"/>
      <c r="AM146" s="107"/>
      <c r="AN146" s="107"/>
      <c r="AO146" s="44" t="s">
        <v>17</v>
      </c>
      <c r="AP146" s="220">
        <v>0.7</v>
      </c>
      <c r="AQ146" s="35">
        <f>ROUND(L147*AP146,0)</f>
        <v>403</v>
      </c>
      <c r="AR146" s="31"/>
    </row>
    <row r="147" spans="1:44" ht="14.25" customHeight="1" x14ac:dyDescent="0.15">
      <c r="A147" s="32">
        <v>22</v>
      </c>
      <c r="B147" s="32" t="s">
        <v>1998</v>
      </c>
      <c r="C147" s="34" t="s">
        <v>22098</v>
      </c>
      <c r="D147" s="73"/>
      <c r="E147" s="74"/>
      <c r="F147" s="74"/>
      <c r="G147" s="1088"/>
      <c r="H147" s="1089"/>
      <c r="I147" s="1089"/>
      <c r="J147" s="1090"/>
      <c r="K147" s="186"/>
      <c r="L147" s="189">
        <v>575</v>
      </c>
      <c r="M147" s="4" t="s">
        <v>21</v>
      </c>
      <c r="N147" s="187"/>
      <c r="O147" s="187"/>
      <c r="P147" s="191"/>
      <c r="Q147" s="21"/>
      <c r="R147" s="20"/>
      <c r="S147" s="53"/>
      <c r="T147" s="53"/>
      <c r="U147" s="53"/>
      <c r="V147" s="53"/>
      <c r="W147" s="53"/>
      <c r="X147" s="188"/>
      <c r="Y147" s="59"/>
      <c r="Z147" s="1094"/>
      <c r="AA147" s="1095"/>
      <c r="AB147" s="1095"/>
      <c r="AC147" s="1095"/>
      <c r="AD147" s="1095"/>
      <c r="AE147" s="1096"/>
      <c r="AF147" s="67" t="s">
        <v>1233</v>
      </c>
      <c r="AG147" s="67"/>
      <c r="AH147" s="67"/>
      <c r="AI147" s="67"/>
      <c r="AJ147" s="67"/>
      <c r="AK147" s="67"/>
      <c r="AL147" s="67"/>
      <c r="AM147" s="67"/>
      <c r="AN147" s="67"/>
      <c r="AO147" s="65" t="s">
        <v>1678</v>
      </c>
      <c r="AP147" s="164">
        <v>0.5</v>
      </c>
      <c r="AQ147" s="35">
        <f>ROUND(L147*AP147,0)</f>
        <v>288</v>
      </c>
      <c r="AR147" s="31"/>
    </row>
    <row r="148" spans="1:44" ht="14.25" customHeight="1" x14ac:dyDescent="0.15">
      <c r="A148" s="32">
        <v>22</v>
      </c>
      <c r="B148" s="32">
        <v>4743</v>
      </c>
      <c r="C148" s="34" t="s">
        <v>22099</v>
      </c>
      <c r="D148" s="73"/>
      <c r="E148" s="74"/>
      <c r="F148" s="74"/>
      <c r="G148" s="73"/>
      <c r="H148" s="74"/>
      <c r="I148" s="74"/>
      <c r="J148" s="75"/>
      <c r="K148" s="20"/>
      <c r="L148" s="58"/>
      <c r="P148" s="203"/>
      <c r="Q148" s="21"/>
      <c r="R148" s="72" t="s">
        <v>1235</v>
      </c>
      <c r="S148" s="67"/>
      <c r="T148" s="67"/>
      <c r="U148" s="67"/>
      <c r="V148" s="67"/>
      <c r="W148" s="67"/>
      <c r="X148" s="192"/>
      <c r="Y148" s="68"/>
      <c r="Z148" s="223"/>
      <c r="AA148" s="107"/>
      <c r="AB148" s="107"/>
      <c r="AC148" s="107"/>
      <c r="AD148" s="107"/>
      <c r="AE148" s="107"/>
      <c r="AF148" s="107"/>
      <c r="AG148" s="107"/>
      <c r="AH148" s="107"/>
      <c r="AI148" s="107"/>
      <c r="AJ148" s="107"/>
      <c r="AK148" s="107"/>
      <c r="AL148" s="107"/>
      <c r="AM148" s="107"/>
      <c r="AN148" s="107"/>
      <c r="AO148" s="107"/>
      <c r="AP148" s="136"/>
      <c r="AQ148" s="35">
        <f>ROUND(L147*X150,0)</f>
        <v>555</v>
      </c>
      <c r="AR148" s="31"/>
    </row>
    <row r="149" spans="1:44" ht="14.25" customHeight="1" x14ac:dyDescent="0.15">
      <c r="A149" s="32">
        <v>22</v>
      </c>
      <c r="B149" s="32">
        <v>4744</v>
      </c>
      <c r="C149" s="34" t="s">
        <v>22100</v>
      </c>
      <c r="D149" s="73"/>
      <c r="E149" s="74"/>
      <c r="F149" s="74"/>
      <c r="G149" s="20"/>
      <c r="K149" s="186"/>
      <c r="L149" s="204"/>
      <c r="M149" s="187"/>
      <c r="N149" s="187"/>
      <c r="P149" s="203"/>
      <c r="Q149" s="21"/>
      <c r="R149" s="54" t="s">
        <v>1237</v>
      </c>
      <c r="S149" s="53"/>
      <c r="T149" s="53"/>
      <c r="U149" s="53"/>
      <c r="V149" s="53"/>
      <c r="W149" s="53"/>
      <c r="X149" s="188"/>
      <c r="Y149" s="59"/>
      <c r="Z149" s="1091" t="s">
        <v>1229</v>
      </c>
      <c r="AA149" s="1092"/>
      <c r="AB149" s="1092"/>
      <c r="AC149" s="1092"/>
      <c r="AD149" s="1092"/>
      <c r="AE149" s="1093"/>
      <c r="AF149" s="67" t="s">
        <v>1230</v>
      </c>
      <c r="AG149" s="67"/>
      <c r="AH149" s="67"/>
      <c r="AI149" s="67"/>
      <c r="AJ149" s="67"/>
      <c r="AK149" s="67"/>
      <c r="AL149" s="67"/>
      <c r="AM149" s="67"/>
      <c r="AN149" s="67"/>
      <c r="AO149" s="65" t="s">
        <v>17</v>
      </c>
      <c r="AP149" s="220">
        <v>0.7</v>
      </c>
      <c r="AQ149" s="35">
        <f>ROUND(ROUND(L147*X150,0)*AP149,0)</f>
        <v>389</v>
      </c>
      <c r="AR149" s="31"/>
    </row>
    <row r="150" spans="1:44" ht="14.25" customHeight="1" x14ac:dyDescent="0.15">
      <c r="A150" s="32">
        <v>22</v>
      </c>
      <c r="B150" s="32" t="s">
        <v>2002</v>
      </c>
      <c r="C150" s="34" t="s">
        <v>22101</v>
      </c>
      <c r="D150" s="73"/>
      <c r="E150" s="74"/>
      <c r="F150" s="74"/>
      <c r="G150" s="20"/>
      <c r="K150" s="186"/>
      <c r="L150" s="204"/>
      <c r="M150" s="187"/>
      <c r="N150" s="187"/>
      <c r="P150" s="203"/>
      <c r="Q150" s="21"/>
      <c r="R150" s="54"/>
      <c r="S150" s="53"/>
      <c r="T150" s="53"/>
      <c r="U150" s="53"/>
      <c r="V150" s="53"/>
      <c r="W150" s="23" t="s">
        <v>17</v>
      </c>
      <c r="X150" s="195">
        <v>0.96499999999999997</v>
      </c>
      <c r="Y150" s="59"/>
      <c r="Z150" s="1094"/>
      <c r="AA150" s="1095"/>
      <c r="AB150" s="1095"/>
      <c r="AC150" s="1095"/>
      <c r="AD150" s="1095"/>
      <c r="AE150" s="1096"/>
      <c r="AF150" s="67" t="s">
        <v>1233</v>
      </c>
      <c r="AG150" s="67"/>
      <c r="AH150" s="67"/>
      <c r="AI150" s="67"/>
      <c r="AJ150" s="67"/>
      <c r="AK150" s="67"/>
      <c r="AL150" s="67"/>
      <c r="AM150" s="67"/>
      <c r="AN150" s="67"/>
      <c r="AO150" s="65" t="s">
        <v>1678</v>
      </c>
      <c r="AP150" s="164">
        <v>0.5</v>
      </c>
      <c r="AQ150" s="35">
        <f>ROUND(ROUND(L147*X150,0)*AP150,0)</f>
        <v>278</v>
      </c>
      <c r="AR150" s="31"/>
    </row>
    <row r="151" spans="1:44" ht="14.25" customHeight="1" x14ac:dyDescent="0.15">
      <c r="A151" s="32">
        <v>22</v>
      </c>
      <c r="B151" s="32">
        <v>4745</v>
      </c>
      <c r="C151" s="34" t="s">
        <v>22102</v>
      </c>
      <c r="D151" s="73"/>
      <c r="E151" s="74"/>
      <c r="F151" s="74"/>
      <c r="G151" s="20"/>
      <c r="J151" s="187"/>
      <c r="K151" s="47" t="s">
        <v>1684</v>
      </c>
      <c r="L151" s="185"/>
      <c r="M151" s="184"/>
      <c r="N151" s="184"/>
      <c r="O151" s="184"/>
      <c r="P151" s="205"/>
      <c r="Q151" s="41"/>
      <c r="R151" s="47"/>
      <c r="S151" s="65"/>
      <c r="T151" s="65"/>
      <c r="U151" s="65"/>
      <c r="V151" s="65"/>
      <c r="W151" s="65"/>
      <c r="X151" s="102"/>
      <c r="Y151" s="182"/>
      <c r="Z151" s="222"/>
      <c r="AA151" s="44"/>
      <c r="AB151" s="44"/>
      <c r="AC151" s="44"/>
      <c r="AD151" s="44"/>
      <c r="AE151" s="44"/>
      <c r="AF151" s="44"/>
      <c r="AG151" s="44"/>
      <c r="AH151" s="44"/>
      <c r="AI151" s="44"/>
      <c r="AJ151" s="44"/>
      <c r="AK151" s="44"/>
      <c r="AL151" s="44"/>
      <c r="AM151" s="44"/>
      <c r="AN151" s="44"/>
      <c r="AO151" s="44"/>
      <c r="AP151" s="98"/>
      <c r="AQ151" s="35">
        <f>ROUND(L153,0)</f>
        <v>575</v>
      </c>
      <c r="AR151" s="31"/>
    </row>
    <row r="152" spans="1:44" ht="14.25" customHeight="1" x14ac:dyDescent="0.15">
      <c r="A152" s="32">
        <v>22</v>
      </c>
      <c r="B152" s="32">
        <v>4746</v>
      </c>
      <c r="C152" s="34" t="s">
        <v>22103</v>
      </c>
      <c r="D152" s="73"/>
      <c r="E152" s="74"/>
      <c r="F152" s="74"/>
      <c r="G152" s="20"/>
      <c r="J152" s="187"/>
      <c r="K152" s="186"/>
      <c r="L152" s="204"/>
      <c r="M152" s="187"/>
      <c r="N152" s="187"/>
      <c r="O152" s="187"/>
      <c r="P152" s="187"/>
      <c r="Q152" s="21"/>
      <c r="R152" s="20"/>
      <c r="S152" s="53"/>
      <c r="T152" s="53"/>
      <c r="U152" s="53"/>
      <c r="V152" s="53"/>
      <c r="W152" s="53"/>
      <c r="X152" s="188"/>
      <c r="Y152" s="59"/>
      <c r="Z152" s="1091" t="s">
        <v>1229</v>
      </c>
      <c r="AA152" s="1092"/>
      <c r="AB152" s="1092"/>
      <c r="AC152" s="1092"/>
      <c r="AD152" s="1092"/>
      <c r="AE152" s="1093"/>
      <c r="AF152" s="223" t="s">
        <v>1230</v>
      </c>
      <c r="AG152" s="107"/>
      <c r="AH152" s="107"/>
      <c r="AI152" s="107"/>
      <c r="AJ152" s="107"/>
      <c r="AK152" s="107"/>
      <c r="AL152" s="107"/>
      <c r="AM152" s="107"/>
      <c r="AN152" s="107"/>
      <c r="AO152" s="44" t="s">
        <v>17</v>
      </c>
      <c r="AP152" s="220">
        <v>0.7</v>
      </c>
      <c r="AQ152" s="35">
        <f>ROUND(L153*AP152,0)</f>
        <v>403</v>
      </c>
      <c r="AR152" s="31"/>
    </row>
    <row r="153" spans="1:44" ht="14.25" customHeight="1" x14ac:dyDescent="0.15">
      <c r="A153" s="32">
        <v>22</v>
      </c>
      <c r="B153" s="32" t="s">
        <v>2006</v>
      </c>
      <c r="C153" s="34" t="s">
        <v>22104</v>
      </c>
      <c r="D153" s="73"/>
      <c r="E153" s="74"/>
      <c r="F153" s="74"/>
      <c r="G153" s="20"/>
      <c r="J153" s="187"/>
      <c r="K153" s="186"/>
      <c r="L153" s="189">
        <v>575</v>
      </c>
      <c r="M153" s="4" t="s">
        <v>21</v>
      </c>
      <c r="N153" s="187"/>
      <c r="O153" s="187"/>
      <c r="P153" s="191"/>
      <c r="Q153" s="21"/>
      <c r="R153" s="20"/>
      <c r="S153" s="53"/>
      <c r="T153" s="53"/>
      <c r="U153" s="53"/>
      <c r="V153" s="53"/>
      <c r="W153" s="53"/>
      <c r="X153" s="188"/>
      <c r="Y153" s="59"/>
      <c r="Z153" s="1094"/>
      <c r="AA153" s="1095"/>
      <c r="AB153" s="1095"/>
      <c r="AC153" s="1095"/>
      <c r="AD153" s="1095"/>
      <c r="AE153" s="1096"/>
      <c r="AF153" s="67" t="s">
        <v>1233</v>
      </c>
      <c r="AG153" s="67"/>
      <c r="AH153" s="67"/>
      <c r="AI153" s="67"/>
      <c r="AJ153" s="67"/>
      <c r="AK153" s="67"/>
      <c r="AL153" s="67"/>
      <c r="AM153" s="67"/>
      <c r="AN153" s="67"/>
      <c r="AO153" s="65" t="s">
        <v>1678</v>
      </c>
      <c r="AP153" s="164">
        <v>0.5</v>
      </c>
      <c r="AQ153" s="35">
        <f>ROUND(L153*AP153,0)</f>
        <v>288</v>
      </c>
      <c r="AR153" s="31"/>
    </row>
    <row r="154" spans="1:44" ht="14.25" customHeight="1" x14ac:dyDescent="0.15">
      <c r="A154" s="32">
        <v>22</v>
      </c>
      <c r="B154" s="32">
        <v>4747</v>
      </c>
      <c r="C154" s="34" t="s">
        <v>22105</v>
      </c>
      <c r="D154" s="73"/>
      <c r="E154" s="74"/>
      <c r="F154" s="74"/>
      <c r="G154" s="20"/>
      <c r="J154" s="187"/>
      <c r="K154" s="186"/>
      <c r="L154" s="204"/>
      <c r="M154" s="187"/>
      <c r="N154" s="187"/>
      <c r="O154" s="187"/>
      <c r="P154" s="191"/>
      <c r="Q154" s="21"/>
      <c r="R154" s="72" t="s">
        <v>1235</v>
      </c>
      <c r="S154" s="67"/>
      <c r="T154" s="67"/>
      <c r="U154" s="67"/>
      <c r="V154" s="67"/>
      <c r="W154" s="67"/>
      <c r="X154" s="192"/>
      <c r="Y154" s="68"/>
      <c r="Z154" s="223"/>
      <c r="AA154" s="107"/>
      <c r="AB154" s="107"/>
      <c r="AC154" s="107"/>
      <c r="AD154" s="107"/>
      <c r="AE154" s="107"/>
      <c r="AF154" s="107"/>
      <c r="AG154" s="107"/>
      <c r="AH154" s="107"/>
      <c r="AI154" s="107"/>
      <c r="AJ154" s="107"/>
      <c r="AK154" s="107"/>
      <c r="AL154" s="107"/>
      <c r="AM154" s="107"/>
      <c r="AN154" s="107"/>
      <c r="AO154" s="107"/>
      <c r="AP154" s="136"/>
      <c r="AQ154" s="35">
        <f>ROUND(L153*X156,0)</f>
        <v>555</v>
      </c>
      <c r="AR154" s="31"/>
    </row>
    <row r="155" spans="1:44" ht="14.25" customHeight="1" x14ac:dyDescent="0.15">
      <c r="A155" s="32">
        <v>22</v>
      </c>
      <c r="B155" s="32">
        <v>4748</v>
      </c>
      <c r="C155" s="34" t="s">
        <v>22106</v>
      </c>
      <c r="D155" s="73"/>
      <c r="E155" s="74"/>
      <c r="F155" s="74"/>
      <c r="G155" s="20"/>
      <c r="J155" s="187"/>
      <c r="K155" s="186"/>
      <c r="L155" s="204"/>
      <c r="M155" s="187"/>
      <c r="N155" s="187"/>
      <c r="O155" s="187"/>
      <c r="P155" s="191"/>
      <c r="Q155" s="21"/>
      <c r="R155" s="54" t="s">
        <v>1237</v>
      </c>
      <c r="S155" s="53"/>
      <c r="T155" s="53"/>
      <c r="U155" s="53"/>
      <c r="V155" s="53"/>
      <c r="W155" s="53"/>
      <c r="X155" s="188"/>
      <c r="Y155" s="59"/>
      <c r="Z155" s="1091" t="s">
        <v>1229</v>
      </c>
      <c r="AA155" s="1092"/>
      <c r="AB155" s="1092"/>
      <c r="AC155" s="1092"/>
      <c r="AD155" s="1092"/>
      <c r="AE155" s="1093"/>
      <c r="AF155" s="67" t="s">
        <v>1230</v>
      </c>
      <c r="AG155" s="67"/>
      <c r="AH155" s="67"/>
      <c r="AI155" s="67"/>
      <c r="AJ155" s="67"/>
      <c r="AK155" s="67"/>
      <c r="AL155" s="67"/>
      <c r="AM155" s="67"/>
      <c r="AN155" s="67"/>
      <c r="AO155" s="65" t="s">
        <v>17</v>
      </c>
      <c r="AP155" s="220">
        <v>0.7</v>
      </c>
      <c r="AQ155" s="35">
        <f>ROUND(ROUND(L153*X156,0)*AP155,0)</f>
        <v>389</v>
      </c>
      <c r="AR155" s="31"/>
    </row>
    <row r="156" spans="1:44" ht="14.25" customHeight="1" x14ac:dyDescent="0.15">
      <c r="A156" s="32">
        <v>22</v>
      </c>
      <c r="B156" s="32" t="s">
        <v>2010</v>
      </c>
      <c r="C156" s="34" t="s">
        <v>22107</v>
      </c>
      <c r="D156" s="111"/>
      <c r="E156" s="112"/>
      <c r="F156" s="112"/>
      <c r="G156" s="24"/>
      <c r="H156" s="25"/>
      <c r="I156" s="25"/>
      <c r="J156" s="211"/>
      <c r="K156" s="214"/>
      <c r="L156" s="212"/>
      <c r="M156" s="211"/>
      <c r="N156" s="211"/>
      <c r="O156" s="211"/>
      <c r="P156" s="213"/>
      <c r="Q156" s="38"/>
      <c r="R156" s="94"/>
      <c r="S156" s="71"/>
      <c r="T156" s="71"/>
      <c r="U156" s="71"/>
      <c r="V156" s="71"/>
      <c r="W156" s="26" t="s">
        <v>17</v>
      </c>
      <c r="X156" s="195">
        <v>0.96499999999999997</v>
      </c>
      <c r="Y156" s="207"/>
      <c r="Z156" s="1094"/>
      <c r="AA156" s="1095"/>
      <c r="AB156" s="1095"/>
      <c r="AC156" s="1095"/>
      <c r="AD156" s="1095"/>
      <c r="AE156" s="1096"/>
      <c r="AF156" s="107" t="s">
        <v>1233</v>
      </c>
      <c r="AG156" s="107"/>
      <c r="AH156" s="107"/>
      <c r="AI156" s="107"/>
      <c r="AJ156" s="107"/>
      <c r="AK156" s="107"/>
      <c r="AL156" s="107"/>
      <c r="AM156" s="107"/>
      <c r="AN156" s="107"/>
      <c r="AO156" s="44" t="s">
        <v>1678</v>
      </c>
      <c r="AP156" s="45">
        <v>0.5</v>
      </c>
      <c r="AQ156" s="35">
        <f>ROUND(ROUND(L153*X156,0)*AP156,0)</f>
        <v>278</v>
      </c>
      <c r="AR156" s="61"/>
    </row>
  </sheetData>
  <mergeCells count="60">
    <mergeCell ref="G133:J135"/>
    <mergeCell ref="Z134:AE135"/>
    <mergeCell ref="Z155:AE156"/>
    <mergeCell ref="Z140:AE141"/>
    <mergeCell ref="Z143:AE144"/>
    <mergeCell ref="G145:J147"/>
    <mergeCell ref="Z146:AE147"/>
    <mergeCell ref="Z149:AE150"/>
    <mergeCell ref="Z152:AE153"/>
    <mergeCell ref="Z137:AE138"/>
    <mergeCell ref="Z107:AE108"/>
    <mergeCell ref="Z110:AE111"/>
    <mergeCell ref="Z113:AE114"/>
    <mergeCell ref="Z116:AE117"/>
    <mergeCell ref="Z119:AE120"/>
    <mergeCell ref="Z125:AE126"/>
    <mergeCell ref="Z128:AE129"/>
    <mergeCell ref="Z131:AE132"/>
    <mergeCell ref="G121:J123"/>
    <mergeCell ref="Z122:AE123"/>
    <mergeCell ref="Z89:AE90"/>
    <mergeCell ref="Z92:AE93"/>
    <mergeCell ref="Z95:AE96"/>
    <mergeCell ref="Z98:AE99"/>
    <mergeCell ref="Z101:AE102"/>
    <mergeCell ref="G103:J105"/>
    <mergeCell ref="Z104:AE105"/>
    <mergeCell ref="G85:J87"/>
    <mergeCell ref="Z86:AE87"/>
    <mergeCell ref="Z53:AE54"/>
    <mergeCell ref="Z56:AE57"/>
    <mergeCell ref="Z59:AE60"/>
    <mergeCell ref="Z62:AE63"/>
    <mergeCell ref="Z65:AE66"/>
    <mergeCell ref="G67:J69"/>
    <mergeCell ref="Z68:AE69"/>
    <mergeCell ref="Z71:AE72"/>
    <mergeCell ref="Z74:AE75"/>
    <mergeCell ref="Z77:AE78"/>
    <mergeCell ref="Z80:AE81"/>
    <mergeCell ref="Z83:AE84"/>
    <mergeCell ref="G49:J51"/>
    <mergeCell ref="Z50:AE51"/>
    <mergeCell ref="G19:J21"/>
    <mergeCell ref="Z20:AE21"/>
    <mergeCell ref="Z23:AE24"/>
    <mergeCell ref="Z26:AE27"/>
    <mergeCell ref="Z29:AE30"/>
    <mergeCell ref="Z32:AE33"/>
    <mergeCell ref="Z35:AE36"/>
    <mergeCell ref="Z38:AE39"/>
    <mergeCell ref="Z41:AE42"/>
    <mergeCell ref="Z44:AE45"/>
    <mergeCell ref="Z47:AE48"/>
    <mergeCell ref="Z17:AE18"/>
    <mergeCell ref="D5:AP5"/>
    <mergeCell ref="D7:F9"/>
    <mergeCell ref="Z8:AE9"/>
    <mergeCell ref="Z11:AE12"/>
    <mergeCell ref="Z14:AE15"/>
  </mergeCells>
  <phoneticPr fontId="1"/>
  <printOptions horizontalCentered="1"/>
  <pageMargins left="0.78740157480314965" right="0.39370078740157483" top="0.59055118110236227" bottom="0.59055118110236227" header="0.39370078740157483" footer="0.31496062992125984"/>
  <pageSetup paperSize="9" scale="44" orientation="portrait" horizontalDpi="300" verticalDpi="300" r:id="rId1"/>
  <headerFooter>
    <oddHeader>&amp;R&amp;9経過的生活介護</oddHeader>
    <oddFooter>&amp;C&amp;14&amp;P</oddFooter>
  </headerFooter>
  <rowBreaks count="1" manualBreakCount="1">
    <brk id="66" max="4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sheetPr>
  <dimension ref="A1:AR90"/>
  <sheetViews>
    <sheetView view="pageBreakPreview" zoomScaleNormal="85" zoomScaleSheetLayoutView="100" workbookViewId="0"/>
  </sheetViews>
  <sheetFormatPr defaultColWidth="9" defaultRowHeight="13.5" x14ac:dyDescent="0.15"/>
  <cols>
    <col min="1" max="1" width="4.625" style="2" customWidth="1"/>
    <col min="2" max="2" width="7.625" style="2" customWidth="1"/>
    <col min="3" max="3" width="32.125" style="3" customWidth="1"/>
    <col min="4" max="7" width="2.375" style="2" customWidth="1"/>
    <col min="8" max="11" width="2.375" style="4" customWidth="1"/>
    <col min="12" max="12" width="5.875" style="4" customWidth="1"/>
    <col min="13" max="15" width="2.375" style="4" customWidth="1"/>
    <col min="16" max="19" width="2.375" style="2" customWidth="1"/>
    <col min="20" max="23" width="2.375" style="5" customWidth="1"/>
    <col min="24" max="24" width="5.375" style="5" bestFit="1" customWidth="1"/>
    <col min="25" max="39" width="2.375" style="5" customWidth="1"/>
    <col min="40" max="40" width="7.125" style="5" customWidth="1"/>
    <col min="41" max="41" width="2.375" style="5" customWidth="1"/>
    <col min="42" max="42" width="3.875" style="5" customWidth="1"/>
    <col min="43" max="43" width="7.125" style="2" customWidth="1"/>
    <col min="44" max="44" width="8.625" style="2" customWidth="1"/>
    <col min="45" max="45" width="4.375" style="2" bestFit="1" customWidth="1"/>
    <col min="46" max="16384" width="9" style="2"/>
  </cols>
  <sheetData>
    <row r="1" spans="1:44" ht="17.100000000000001" customHeight="1" x14ac:dyDescent="0.15">
      <c r="A1" s="1"/>
    </row>
    <row r="2" spans="1:44" ht="17.100000000000001" customHeight="1" x14ac:dyDescent="0.15">
      <c r="A2" s="1"/>
    </row>
    <row r="3" spans="1:44" ht="17.100000000000001" customHeight="1" x14ac:dyDescent="0.15">
      <c r="A3" s="1"/>
    </row>
    <row r="4" spans="1:44" ht="17.100000000000001" customHeight="1" x14ac:dyDescent="0.15">
      <c r="A4" s="1"/>
      <c r="B4" s="180"/>
    </row>
    <row r="5" spans="1:44" ht="13.7" customHeight="1" x14ac:dyDescent="0.15">
      <c r="A5" s="6" t="s">
        <v>1</v>
      </c>
      <c r="B5" s="7"/>
      <c r="C5" s="8" t="s">
        <v>2</v>
      </c>
      <c r="D5" s="1099" t="s">
        <v>3</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9" t="s">
        <v>4</v>
      </c>
      <c r="AR5" s="9" t="s">
        <v>5</v>
      </c>
    </row>
    <row r="6" spans="1:44" ht="13.7" customHeight="1" x14ac:dyDescent="0.15">
      <c r="A6" s="10" t="s">
        <v>6</v>
      </c>
      <c r="B6" s="11" t="s">
        <v>7</v>
      </c>
      <c r="C6" s="12"/>
      <c r="D6" s="13"/>
      <c r="E6" s="14"/>
      <c r="F6" s="14"/>
      <c r="G6" s="14"/>
      <c r="H6" s="14"/>
      <c r="I6" s="14"/>
      <c r="J6" s="14"/>
      <c r="K6" s="14"/>
      <c r="L6" s="14"/>
      <c r="M6" s="14"/>
      <c r="N6" s="14"/>
      <c r="O6" s="14"/>
      <c r="P6" s="14"/>
      <c r="Q6" s="14"/>
      <c r="R6" s="14"/>
      <c r="S6" s="14"/>
      <c r="T6" s="15"/>
      <c r="U6" s="15"/>
      <c r="V6" s="15"/>
      <c r="W6" s="15"/>
      <c r="X6" s="15"/>
      <c r="Y6" s="15"/>
      <c r="Z6" s="15"/>
      <c r="AA6" s="15"/>
      <c r="AB6" s="15"/>
      <c r="AC6" s="15"/>
      <c r="AD6" s="15"/>
      <c r="AE6" s="15"/>
      <c r="AF6" s="15"/>
      <c r="AG6" s="15"/>
      <c r="AH6" s="15"/>
      <c r="AI6" s="15"/>
      <c r="AJ6" s="15"/>
      <c r="AK6" s="15"/>
      <c r="AL6" s="15"/>
      <c r="AM6" s="15"/>
      <c r="AN6" s="15"/>
      <c r="AO6" s="15"/>
      <c r="AP6" s="15"/>
      <c r="AQ6" s="16" t="s">
        <v>8</v>
      </c>
      <c r="AR6" s="16" t="s">
        <v>9</v>
      </c>
    </row>
    <row r="7" spans="1:44" ht="14.25" customHeight="1" x14ac:dyDescent="0.15">
      <c r="A7" s="17">
        <v>22</v>
      </c>
      <c r="B7" s="17">
        <v>4751</v>
      </c>
      <c r="C7" s="19" t="s">
        <v>22108</v>
      </c>
      <c r="D7" s="1088" t="s">
        <v>1812</v>
      </c>
      <c r="E7" s="1089"/>
      <c r="F7" s="1090"/>
      <c r="G7" s="1088" t="s">
        <v>1727</v>
      </c>
      <c r="H7" s="1089"/>
      <c r="I7" s="1089"/>
      <c r="J7" s="1090"/>
      <c r="K7" s="4" t="s">
        <v>1674</v>
      </c>
      <c r="L7" s="204"/>
      <c r="M7" s="187"/>
      <c r="N7" s="187"/>
      <c r="O7" s="187"/>
      <c r="P7" s="4"/>
      <c r="Q7" s="21"/>
      <c r="R7" s="4"/>
      <c r="S7" s="23"/>
      <c r="T7" s="23"/>
      <c r="U7" s="23"/>
      <c r="V7" s="23"/>
      <c r="W7" s="23"/>
      <c r="X7" s="39"/>
      <c r="Y7" s="300"/>
      <c r="Z7" s="168"/>
      <c r="AA7" s="23"/>
      <c r="AB7" s="23"/>
      <c r="AC7" s="23"/>
      <c r="AD7" s="23"/>
      <c r="AE7" s="23"/>
      <c r="AF7" s="23"/>
      <c r="AG7" s="23"/>
      <c r="AH7" s="23"/>
      <c r="AI7" s="23"/>
      <c r="AJ7" s="23"/>
      <c r="AK7" s="23"/>
      <c r="AL7" s="23"/>
      <c r="AM7" s="23"/>
      <c r="AN7" s="23"/>
      <c r="AO7" s="23"/>
      <c r="AP7" s="39"/>
      <c r="AQ7" s="30">
        <f>ROUND(L9,0)</f>
        <v>555</v>
      </c>
      <c r="AR7" s="31" t="s">
        <v>13</v>
      </c>
    </row>
    <row r="8" spans="1:44" ht="14.25" customHeight="1" x14ac:dyDescent="0.15">
      <c r="A8" s="32">
        <v>22</v>
      </c>
      <c r="B8" s="32">
        <v>4752</v>
      </c>
      <c r="C8" s="34" t="s">
        <v>22109</v>
      </c>
      <c r="D8" s="1088"/>
      <c r="E8" s="1089"/>
      <c r="F8" s="1090"/>
      <c r="G8" s="1088"/>
      <c r="H8" s="1089"/>
      <c r="I8" s="1089"/>
      <c r="J8" s="1090"/>
      <c r="K8" s="187"/>
      <c r="L8" s="204"/>
      <c r="M8" s="187"/>
      <c r="N8" s="187"/>
      <c r="O8" s="187"/>
      <c r="P8" s="187"/>
      <c r="Q8" s="21"/>
      <c r="R8" s="4"/>
      <c r="S8" s="53"/>
      <c r="T8" s="53"/>
      <c r="U8" s="53"/>
      <c r="V8" s="53"/>
      <c r="W8" s="53"/>
      <c r="X8" s="188"/>
      <c r="Y8" s="59"/>
      <c r="Z8" s="1091" t="s">
        <v>1229</v>
      </c>
      <c r="AA8" s="1092"/>
      <c r="AB8" s="1092"/>
      <c r="AC8" s="1092"/>
      <c r="AD8" s="1092"/>
      <c r="AE8" s="1093"/>
      <c r="AF8" s="223" t="s">
        <v>1230</v>
      </c>
      <c r="AG8" s="107"/>
      <c r="AH8" s="107"/>
      <c r="AI8" s="107"/>
      <c r="AJ8" s="107"/>
      <c r="AK8" s="107"/>
      <c r="AL8" s="107"/>
      <c r="AM8" s="107"/>
      <c r="AN8" s="107"/>
      <c r="AO8" s="65" t="s">
        <v>17</v>
      </c>
      <c r="AP8" s="220">
        <v>0.7</v>
      </c>
      <c r="AQ8" s="35">
        <f>ROUND(L9*AP8,0)</f>
        <v>389</v>
      </c>
      <c r="AR8" s="31"/>
    </row>
    <row r="9" spans="1:44" ht="14.25" customHeight="1" x14ac:dyDescent="0.15">
      <c r="A9" s="32">
        <v>22</v>
      </c>
      <c r="B9" s="32" t="s">
        <v>2014</v>
      </c>
      <c r="C9" s="34" t="s">
        <v>22110</v>
      </c>
      <c r="D9" s="1088"/>
      <c r="E9" s="1089"/>
      <c r="F9" s="1090"/>
      <c r="G9" s="1088"/>
      <c r="H9" s="1089"/>
      <c r="I9" s="1089"/>
      <c r="J9" s="1090"/>
      <c r="K9" s="187"/>
      <c r="L9" s="189">
        <v>555</v>
      </c>
      <c r="M9" s="4" t="s">
        <v>21</v>
      </c>
      <c r="N9" s="187"/>
      <c r="O9" s="187"/>
      <c r="P9" s="4"/>
      <c r="Q9" s="21"/>
      <c r="R9" s="25"/>
      <c r="S9" s="71"/>
      <c r="T9" s="71"/>
      <c r="U9" s="71"/>
      <c r="V9" s="71"/>
      <c r="W9" s="71"/>
      <c r="X9" s="224"/>
      <c r="Y9" s="207"/>
      <c r="Z9" s="1094"/>
      <c r="AA9" s="1095"/>
      <c r="AB9" s="1095"/>
      <c r="AC9" s="1095"/>
      <c r="AD9" s="1095"/>
      <c r="AE9" s="1096"/>
      <c r="AF9" s="67" t="s">
        <v>1233</v>
      </c>
      <c r="AG9" s="67"/>
      <c r="AH9" s="67"/>
      <c r="AI9" s="67"/>
      <c r="AJ9" s="67"/>
      <c r="AK9" s="67"/>
      <c r="AL9" s="67"/>
      <c r="AM9" s="67"/>
      <c r="AN9" s="67"/>
      <c r="AO9" s="65" t="s">
        <v>17</v>
      </c>
      <c r="AP9" s="220">
        <v>0.5</v>
      </c>
      <c r="AQ9" s="35">
        <f>ROUND(L9*AP9,0)</f>
        <v>278</v>
      </c>
      <c r="AR9" s="31"/>
    </row>
    <row r="10" spans="1:44" ht="14.25" customHeight="1" x14ac:dyDescent="0.15">
      <c r="A10" s="32">
        <v>22</v>
      </c>
      <c r="B10" s="32">
        <v>4753</v>
      </c>
      <c r="C10" s="34" t="s">
        <v>22111</v>
      </c>
      <c r="D10" s="73"/>
      <c r="E10" s="74"/>
      <c r="F10" s="75"/>
      <c r="G10" s="73"/>
      <c r="H10" s="74"/>
      <c r="I10" s="74"/>
      <c r="J10" s="75"/>
      <c r="L10" s="58"/>
      <c r="P10" s="187"/>
      <c r="Q10" s="21"/>
      <c r="R10" s="67" t="s">
        <v>1235</v>
      </c>
      <c r="S10" s="53"/>
      <c r="T10" s="53"/>
      <c r="U10" s="53"/>
      <c r="V10" s="53"/>
      <c r="W10" s="53"/>
      <c r="X10" s="188"/>
      <c r="Y10" s="59"/>
      <c r="Z10" s="67"/>
      <c r="AA10" s="67"/>
      <c r="AB10" s="67"/>
      <c r="AC10" s="67"/>
      <c r="AD10" s="67"/>
      <c r="AE10" s="67"/>
      <c r="AF10" s="67"/>
      <c r="AG10" s="67"/>
      <c r="AH10" s="67"/>
      <c r="AI10" s="67"/>
      <c r="AJ10" s="67"/>
      <c r="AK10" s="67"/>
      <c r="AL10" s="67"/>
      <c r="AM10" s="67"/>
      <c r="AN10" s="67"/>
      <c r="AO10" s="67"/>
      <c r="AP10" s="192"/>
      <c r="AQ10" s="35">
        <f>ROUND(L9*X12,0)</f>
        <v>536</v>
      </c>
      <c r="AR10" s="31"/>
    </row>
    <row r="11" spans="1:44" ht="14.25" customHeight="1" x14ac:dyDescent="0.15">
      <c r="A11" s="32">
        <v>22</v>
      </c>
      <c r="B11" s="32">
        <v>4754</v>
      </c>
      <c r="C11" s="34" t="s">
        <v>22112</v>
      </c>
      <c r="D11" s="73"/>
      <c r="E11" s="74"/>
      <c r="F11" s="74"/>
      <c r="G11" s="20"/>
      <c r="J11" s="21"/>
      <c r="K11" s="187"/>
      <c r="L11" s="204"/>
      <c r="M11" s="187"/>
      <c r="N11" s="187"/>
      <c r="P11" s="187"/>
      <c r="Q11" s="21"/>
      <c r="R11" s="53" t="s">
        <v>1237</v>
      </c>
      <c r="S11" s="53"/>
      <c r="T11" s="53"/>
      <c r="U11" s="53"/>
      <c r="V11" s="53"/>
      <c r="W11" s="53"/>
      <c r="X11" s="188"/>
      <c r="Y11" s="59"/>
      <c r="Z11" s="1091" t="s">
        <v>1229</v>
      </c>
      <c r="AA11" s="1092"/>
      <c r="AB11" s="1092"/>
      <c r="AC11" s="1092"/>
      <c r="AD11" s="1092"/>
      <c r="AE11" s="1093"/>
      <c r="AF11" s="223" t="s">
        <v>1230</v>
      </c>
      <c r="AG11" s="107"/>
      <c r="AH11" s="107"/>
      <c r="AI11" s="107"/>
      <c r="AJ11" s="107"/>
      <c r="AK11" s="107"/>
      <c r="AL11" s="107"/>
      <c r="AM11" s="107"/>
      <c r="AN11" s="107"/>
      <c r="AO11" s="65" t="s">
        <v>17</v>
      </c>
      <c r="AP11" s="220">
        <v>0.7</v>
      </c>
      <c r="AQ11" s="35">
        <f>ROUND(ROUND(L9*X12,0)*AP11,0)</f>
        <v>375</v>
      </c>
      <c r="AR11" s="31"/>
    </row>
    <row r="12" spans="1:44" ht="14.25" customHeight="1" x14ac:dyDescent="0.15">
      <c r="A12" s="32">
        <v>22</v>
      </c>
      <c r="B12" s="32" t="s">
        <v>2018</v>
      </c>
      <c r="C12" s="34" t="s">
        <v>22113</v>
      </c>
      <c r="D12" s="73"/>
      <c r="E12" s="74"/>
      <c r="F12" s="74"/>
      <c r="G12" s="20"/>
      <c r="J12" s="21"/>
      <c r="K12" s="187"/>
      <c r="L12" s="204"/>
      <c r="M12" s="187"/>
      <c r="N12" s="187"/>
      <c r="P12" s="187"/>
      <c r="Q12" s="21"/>
      <c r="R12" s="71"/>
      <c r="S12" s="71"/>
      <c r="T12" s="71"/>
      <c r="U12" s="71"/>
      <c r="V12" s="71"/>
      <c r="W12" s="26" t="s">
        <v>17</v>
      </c>
      <c r="X12" s="195">
        <v>0.96499999999999997</v>
      </c>
      <c r="Y12" s="207"/>
      <c r="Z12" s="1094"/>
      <c r="AA12" s="1095"/>
      <c r="AB12" s="1095"/>
      <c r="AC12" s="1095"/>
      <c r="AD12" s="1095"/>
      <c r="AE12" s="1096"/>
      <c r="AF12" s="67" t="s">
        <v>1233</v>
      </c>
      <c r="AG12" s="67"/>
      <c r="AH12" s="67"/>
      <c r="AI12" s="67"/>
      <c r="AJ12" s="67"/>
      <c r="AK12" s="67"/>
      <c r="AL12" s="67"/>
      <c r="AM12" s="67"/>
      <c r="AN12" s="67"/>
      <c r="AO12" s="65" t="s">
        <v>17</v>
      </c>
      <c r="AP12" s="220">
        <v>0.5</v>
      </c>
      <c r="AQ12" s="35">
        <f>ROUND(ROUND(L9*X12,0)*AP12,0)</f>
        <v>268</v>
      </c>
      <c r="AR12" s="31"/>
    </row>
    <row r="13" spans="1:44" ht="14.25" customHeight="1" x14ac:dyDescent="0.15">
      <c r="A13" s="32">
        <v>22</v>
      </c>
      <c r="B13" s="32">
        <v>4755</v>
      </c>
      <c r="C13" s="34" t="s">
        <v>22114</v>
      </c>
      <c r="D13" s="73"/>
      <c r="E13" s="74"/>
      <c r="F13" s="74"/>
      <c r="G13" s="20"/>
      <c r="J13" s="187"/>
      <c r="K13" s="47" t="s">
        <v>1684</v>
      </c>
      <c r="L13" s="185"/>
      <c r="M13" s="184"/>
      <c r="N13" s="184"/>
      <c r="O13" s="184"/>
      <c r="P13" s="40"/>
      <c r="Q13" s="41"/>
      <c r="R13" s="40"/>
      <c r="S13" s="65"/>
      <c r="T13" s="65"/>
      <c r="U13" s="65"/>
      <c r="V13" s="65"/>
      <c r="W13" s="65"/>
      <c r="X13" s="102"/>
      <c r="Y13" s="182"/>
      <c r="Z13" s="65"/>
      <c r="AA13" s="65"/>
      <c r="AB13" s="65"/>
      <c r="AC13" s="65"/>
      <c r="AD13" s="65"/>
      <c r="AE13" s="65"/>
      <c r="AF13" s="65"/>
      <c r="AG13" s="65"/>
      <c r="AH13" s="65"/>
      <c r="AI13" s="65"/>
      <c r="AJ13" s="65"/>
      <c r="AK13" s="65"/>
      <c r="AL13" s="65"/>
      <c r="AM13" s="65"/>
      <c r="AN13" s="65"/>
      <c r="AO13" s="65"/>
      <c r="AP13" s="102"/>
      <c r="AQ13" s="35">
        <f>ROUND(L15,0)</f>
        <v>555</v>
      </c>
      <c r="AR13" s="31"/>
    </row>
    <row r="14" spans="1:44" ht="14.25" customHeight="1" x14ac:dyDescent="0.15">
      <c r="A14" s="32">
        <v>22</v>
      </c>
      <c r="B14" s="32">
        <v>4756</v>
      </c>
      <c r="C14" s="34" t="s">
        <v>22115</v>
      </c>
      <c r="D14" s="73"/>
      <c r="E14" s="74"/>
      <c r="F14" s="74"/>
      <c r="G14" s="20"/>
      <c r="J14" s="187"/>
      <c r="K14" s="186"/>
      <c r="L14" s="204"/>
      <c r="M14" s="187"/>
      <c r="N14" s="187"/>
      <c r="O14" s="187"/>
      <c r="P14" s="187"/>
      <c r="Q14" s="21"/>
      <c r="R14" s="4"/>
      <c r="S14" s="53"/>
      <c r="T14" s="53"/>
      <c r="U14" s="53"/>
      <c r="V14" s="53"/>
      <c r="W14" s="53"/>
      <c r="X14" s="188"/>
      <c r="Y14" s="59"/>
      <c r="Z14" s="1091" t="s">
        <v>1229</v>
      </c>
      <c r="AA14" s="1092"/>
      <c r="AB14" s="1092"/>
      <c r="AC14" s="1092"/>
      <c r="AD14" s="1092"/>
      <c r="AE14" s="1093"/>
      <c r="AF14" s="223" t="s">
        <v>1230</v>
      </c>
      <c r="AG14" s="107"/>
      <c r="AH14" s="107"/>
      <c r="AI14" s="107"/>
      <c r="AJ14" s="107"/>
      <c r="AK14" s="107"/>
      <c r="AL14" s="107"/>
      <c r="AM14" s="107"/>
      <c r="AN14" s="107"/>
      <c r="AO14" s="65" t="s">
        <v>17</v>
      </c>
      <c r="AP14" s="220">
        <v>0.7</v>
      </c>
      <c r="AQ14" s="35">
        <f>ROUND(L15*AP14,0)</f>
        <v>389</v>
      </c>
      <c r="AR14" s="31"/>
    </row>
    <row r="15" spans="1:44" ht="14.25" customHeight="1" x14ac:dyDescent="0.15">
      <c r="A15" s="32">
        <v>22</v>
      </c>
      <c r="B15" s="32" t="s">
        <v>2022</v>
      </c>
      <c r="C15" s="34" t="s">
        <v>22116</v>
      </c>
      <c r="D15" s="73"/>
      <c r="E15" s="74"/>
      <c r="F15" s="74"/>
      <c r="G15" s="20"/>
      <c r="J15" s="187"/>
      <c r="K15" s="186"/>
      <c r="L15" s="189">
        <v>555</v>
      </c>
      <c r="M15" s="4" t="s">
        <v>21</v>
      </c>
      <c r="N15" s="187"/>
      <c r="O15" s="187"/>
      <c r="P15" s="4"/>
      <c r="Q15" s="21"/>
      <c r="R15" s="25"/>
      <c r="S15" s="71"/>
      <c r="T15" s="71"/>
      <c r="U15" s="71"/>
      <c r="V15" s="71"/>
      <c r="W15" s="71"/>
      <c r="X15" s="224"/>
      <c r="Y15" s="207"/>
      <c r="Z15" s="1094"/>
      <c r="AA15" s="1095"/>
      <c r="AB15" s="1095"/>
      <c r="AC15" s="1095"/>
      <c r="AD15" s="1095"/>
      <c r="AE15" s="1096"/>
      <c r="AF15" s="67" t="s">
        <v>1233</v>
      </c>
      <c r="AG15" s="67"/>
      <c r="AH15" s="67"/>
      <c r="AI15" s="67"/>
      <c r="AJ15" s="67"/>
      <c r="AK15" s="67"/>
      <c r="AL15" s="67"/>
      <c r="AM15" s="67"/>
      <c r="AN15" s="67"/>
      <c r="AO15" s="65" t="s">
        <v>17</v>
      </c>
      <c r="AP15" s="220">
        <v>0.5</v>
      </c>
      <c r="AQ15" s="35">
        <f>ROUND(L15*AP15,0)</f>
        <v>278</v>
      </c>
      <c r="AR15" s="31"/>
    </row>
    <row r="16" spans="1:44" ht="14.25" customHeight="1" x14ac:dyDescent="0.15">
      <c r="A16" s="32">
        <v>22</v>
      </c>
      <c r="B16" s="32">
        <v>4757</v>
      </c>
      <c r="C16" s="34" t="s">
        <v>22117</v>
      </c>
      <c r="D16" s="73"/>
      <c r="E16" s="74"/>
      <c r="F16" s="74"/>
      <c r="G16" s="20"/>
      <c r="J16" s="187"/>
      <c r="K16" s="186"/>
      <c r="L16" s="204"/>
      <c r="M16" s="187"/>
      <c r="N16" s="187"/>
      <c r="O16" s="187"/>
      <c r="P16" s="4"/>
      <c r="Q16" s="21"/>
      <c r="R16" s="67" t="s">
        <v>1235</v>
      </c>
      <c r="S16" s="53"/>
      <c r="T16" s="53"/>
      <c r="U16" s="53"/>
      <c r="V16" s="53"/>
      <c r="W16" s="53"/>
      <c r="X16" s="188"/>
      <c r="Y16" s="59"/>
      <c r="Z16" s="67"/>
      <c r="AA16" s="67"/>
      <c r="AB16" s="67"/>
      <c r="AC16" s="67"/>
      <c r="AD16" s="67"/>
      <c r="AE16" s="67"/>
      <c r="AF16" s="67"/>
      <c r="AG16" s="67"/>
      <c r="AH16" s="67"/>
      <c r="AI16" s="67"/>
      <c r="AJ16" s="67"/>
      <c r="AK16" s="67"/>
      <c r="AL16" s="67"/>
      <c r="AM16" s="67"/>
      <c r="AN16" s="67"/>
      <c r="AO16" s="67"/>
      <c r="AP16" s="192"/>
      <c r="AQ16" s="35">
        <f>ROUND(L15*X18,0)</f>
        <v>536</v>
      </c>
      <c r="AR16" s="31"/>
    </row>
    <row r="17" spans="1:44" ht="14.25" customHeight="1" x14ac:dyDescent="0.15">
      <c r="A17" s="32">
        <v>22</v>
      </c>
      <c r="B17" s="32">
        <v>4758</v>
      </c>
      <c r="C17" s="34" t="s">
        <v>22118</v>
      </c>
      <c r="D17" s="73"/>
      <c r="E17" s="74"/>
      <c r="F17" s="74"/>
      <c r="G17" s="20"/>
      <c r="J17" s="187"/>
      <c r="K17" s="186"/>
      <c r="L17" s="204"/>
      <c r="M17" s="187"/>
      <c r="N17" s="187"/>
      <c r="O17" s="187"/>
      <c r="P17" s="4"/>
      <c r="Q17" s="21"/>
      <c r="R17" s="53" t="s">
        <v>1237</v>
      </c>
      <c r="S17" s="53"/>
      <c r="T17" s="53"/>
      <c r="U17" s="53"/>
      <c r="V17" s="53"/>
      <c r="W17" s="53"/>
      <c r="X17" s="188"/>
      <c r="Y17" s="59"/>
      <c r="Z17" s="1091" t="s">
        <v>1229</v>
      </c>
      <c r="AA17" s="1092"/>
      <c r="AB17" s="1092"/>
      <c r="AC17" s="1092"/>
      <c r="AD17" s="1092"/>
      <c r="AE17" s="1093"/>
      <c r="AF17" s="223" t="s">
        <v>1230</v>
      </c>
      <c r="AG17" s="107"/>
      <c r="AH17" s="107"/>
      <c r="AI17" s="107"/>
      <c r="AJ17" s="107"/>
      <c r="AK17" s="107"/>
      <c r="AL17" s="107"/>
      <c r="AM17" s="107"/>
      <c r="AN17" s="107"/>
      <c r="AO17" s="65" t="s">
        <v>17</v>
      </c>
      <c r="AP17" s="220">
        <v>0.7</v>
      </c>
      <c r="AQ17" s="35">
        <f>ROUND(ROUND(L15*X18,0)*AP17,0)</f>
        <v>375</v>
      </c>
      <c r="AR17" s="31"/>
    </row>
    <row r="18" spans="1:44" ht="14.25" customHeight="1" x14ac:dyDescent="0.15">
      <c r="A18" s="32">
        <v>22</v>
      </c>
      <c r="B18" s="32" t="s">
        <v>2026</v>
      </c>
      <c r="C18" s="34" t="s">
        <v>22119</v>
      </c>
      <c r="D18" s="73"/>
      <c r="E18" s="74"/>
      <c r="F18" s="74"/>
      <c r="G18" s="20"/>
      <c r="J18" s="187"/>
      <c r="K18" s="186"/>
      <c r="L18" s="204"/>
      <c r="M18" s="187"/>
      <c r="N18" s="187"/>
      <c r="O18" s="187"/>
      <c r="P18" s="4"/>
      <c r="Q18" s="21"/>
      <c r="R18" s="71"/>
      <c r="S18" s="71"/>
      <c r="T18" s="71"/>
      <c r="U18" s="71"/>
      <c r="V18" s="71"/>
      <c r="W18" s="26" t="s">
        <v>17</v>
      </c>
      <c r="X18" s="195">
        <v>0.96499999999999997</v>
      </c>
      <c r="Y18" s="207"/>
      <c r="Z18" s="1094"/>
      <c r="AA18" s="1095"/>
      <c r="AB18" s="1095"/>
      <c r="AC18" s="1095"/>
      <c r="AD18" s="1095"/>
      <c r="AE18" s="1096"/>
      <c r="AF18" s="67" t="s">
        <v>1233</v>
      </c>
      <c r="AG18" s="67"/>
      <c r="AH18" s="67"/>
      <c r="AI18" s="67"/>
      <c r="AJ18" s="67"/>
      <c r="AK18" s="67"/>
      <c r="AL18" s="67"/>
      <c r="AM18" s="67"/>
      <c r="AN18" s="67"/>
      <c r="AO18" s="65" t="s">
        <v>17</v>
      </c>
      <c r="AP18" s="220">
        <v>0.5</v>
      </c>
      <c r="AQ18" s="35">
        <f>ROUND(ROUND(L15*X18,0)*AP18,0)</f>
        <v>268</v>
      </c>
      <c r="AR18" s="31"/>
    </row>
    <row r="19" spans="1:44" ht="14.25" customHeight="1" x14ac:dyDescent="0.15">
      <c r="A19" s="32">
        <v>22</v>
      </c>
      <c r="B19" s="32">
        <v>4761</v>
      </c>
      <c r="C19" s="34" t="s">
        <v>22120</v>
      </c>
      <c r="D19" s="73"/>
      <c r="E19" s="74"/>
      <c r="F19" s="74"/>
      <c r="G19" s="1085" t="s">
        <v>1744</v>
      </c>
      <c r="H19" s="1086"/>
      <c r="I19" s="1086"/>
      <c r="J19" s="1087"/>
      <c r="K19" s="47" t="s">
        <v>1674</v>
      </c>
      <c r="L19" s="185"/>
      <c r="M19" s="184"/>
      <c r="N19" s="184"/>
      <c r="O19" s="184"/>
      <c r="P19" s="40"/>
      <c r="Q19" s="41"/>
      <c r="R19" s="40"/>
      <c r="S19" s="65"/>
      <c r="T19" s="65"/>
      <c r="U19" s="65"/>
      <c r="V19" s="65"/>
      <c r="W19" s="65"/>
      <c r="X19" s="102"/>
      <c r="Y19" s="182"/>
      <c r="Z19" s="65"/>
      <c r="AA19" s="65"/>
      <c r="AB19" s="65"/>
      <c r="AC19" s="65"/>
      <c r="AD19" s="65"/>
      <c r="AE19" s="65"/>
      <c r="AF19" s="65"/>
      <c r="AG19" s="65"/>
      <c r="AH19" s="65"/>
      <c r="AI19" s="65"/>
      <c r="AJ19" s="65"/>
      <c r="AK19" s="65"/>
      <c r="AL19" s="65"/>
      <c r="AM19" s="65"/>
      <c r="AN19" s="65"/>
      <c r="AO19" s="65"/>
      <c r="AP19" s="102"/>
      <c r="AQ19" s="35">
        <f>ROUND(L21,0)</f>
        <v>536</v>
      </c>
      <c r="AR19" s="31"/>
    </row>
    <row r="20" spans="1:44" ht="14.25" customHeight="1" x14ac:dyDescent="0.15">
      <c r="A20" s="32">
        <v>22</v>
      </c>
      <c r="B20" s="32">
        <v>4762</v>
      </c>
      <c r="C20" s="34" t="s">
        <v>22121</v>
      </c>
      <c r="D20" s="73"/>
      <c r="E20" s="74"/>
      <c r="F20" s="74"/>
      <c r="G20" s="1088"/>
      <c r="H20" s="1089"/>
      <c r="I20" s="1089"/>
      <c r="J20" s="1090"/>
      <c r="K20" s="186"/>
      <c r="L20" s="204"/>
      <c r="M20" s="187"/>
      <c r="N20" s="187"/>
      <c r="O20" s="187"/>
      <c r="P20" s="187"/>
      <c r="Q20" s="21"/>
      <c r="R20" s="4"/>
      <c r="S20" s="53"/>
      <c r="T20" s="53"/>
      <c r="U20" s="53"/>
      <c r="V20" s="53"/>
      <c r="W20" s="53"/>
      <c r="X20" s="188"/>
      <c r="Y20" s="59"/>
      <c r="Z20" s="1091" t="s">
        <v>1229</v>
      </c>
      <c r="AA20" s="1092"/>
      <c r="AB20" s="1092"/>
      <c r="AC20" s="1092"/>
      <c r="AD20" s="1092"/>
      <c r="AE20" s="1093"/>
      <c r="AF20" s="223" t="s">
        <v>1230</v>
      </c>
      <c r="AG20" s="107"/>
      <c r="AH20" s="107"/>
      <c r="AI20" s="107"/>
      <c r="AJ20" s="107"/>
      <c r="AK20" s="107"/>
      <c r="AL20" s="107"/>
      <c r="AM20" s="107"/>
      <c r="AN20" s="107"/>
      <c r="AO20" s="65" t="s">
        <v>17</v>
      </c>
      <c r="AP20" s="220">
        <v>0.7</v>
      </c>
      <c r="AQ20" s="35">
        <f>ROUND(L21*AP20,0)</f>
        <v>375</v>
      </c>
      <c r="AR20" s="31"/>
    </row>
    <row r="21" spans="1:44" ht="14.25" customHeight="1" x14ac:dyDescent="0.15">
      <c r="A21" s="32">
        <v>22</v>
      </c>
      <c r="B21" s="32" t="s">
        <v>2030</v>
      </c>
      <c r="C21" s="34" t="s">
        <v>22122</v>
      </c>
      <c r="D21" s="73"/>
      <c r="E21" s="74"/>
      <c r="F21" s="74"/>
      <c r="G21" s="1088"/>
      <c r="H21" s="1089"/>
      <c r="I21" s="1089"/>
      <c r="J21" s="1090"/>
      <c r="K21" s="186"/>
      <c r="L21" s="189">
        <v>536</v>
      </c>
      <c r="M21" s="4" t="s">
        <v>21</v>
      </c>
      <c r="N21" s="187"/>
      <c r="O21" s="187"/>
      <c r="P21" s="4"/>
      <c r="Q21" s="21"/>
      <c r="R21" s="25"/>
      <c r="S21" s="71"/>
      <c r="T21" s="71"/>
      <c r="U21" s="71"/>
      <c r="V21" s="71"/>
      <c r="W21" s="71"/>
      <c r="X21" s="224"/>
      <c r="Y21" s="207"/>
      <c r="Z21" s="1094"/>
      <c r="AA21" s="1095"/>
      <c r="AB21" s="1095"/>
      <c r="AC21" s="1095"/>
      <c r="AD21" s="1095"/>
      <c r="AE21" s="1096"/>
      <c r="AF21" s="67" t="s">
        <v>1233</v>
      </c>
      <c r="AG21" s="67"/>
      <c r="AH21" s="67"/>
      <c r="AI21" s="67"/>
      <c r="AJ21" s="67"/>
      <c r="AK21" s="67"/>
      <c r="AL21" s="67"/>
      <c r="AM21" s="67"/>
      <c r="AN21" s="67"/>
      <c r="AO21" s="65" t="s">
        <v>17</v>
      </c>
      <c r="AP21" s="220">
        <v>0.5</v>
      </c>
      <c r="AQ21" s="35">
        <f>ROUND(L21*AP21,0)</f>
        <v>268</v>
      </c>
      <c r="AR21" s="31"/>
    </row>
    <row r="22" spans="1:44" ht="14.25" customHeight="1" x14ac:dyDescent="0.15">
      <c r="A22" s="32">
        <v>22</v>
      </c>
      <c r="B22" s="32">
        <v>4763</v>
      </c>
      <c r="C22" s="34" t="s">
        <v>22123</v>
      </c>
      <c r="D22" s="73"/>
      <c r="E22" s="74"/>
      <c r="F22" s="74"/>
      <c r="G22" s="73"/>
      <c r="H22" s="74"/>
      <c r="I22" s="74"/>
      <c r="J22" s="75"/>
      <c r="K22" s="20"/>
      <c r="L22" s="58"/>
      <c r="P22" s="187"/>
      <c r="Q22" s="21"/>
      <c r="R22" s="67" t="s">
        <v>1235</v>
      </c>
      <c r="S22" s="53"/>
      <c r="T22" s="53"/>
      <c r="U22" s="53"/>
      <c r="V22" s="53"/>
      <c r="W22" s="53"/>
      <c r="X22" s="188"/>
      <c r="Y22" s="59"/>
      <c r="Z22" s="67"/>
      <c r="AA22" s="67"/>
      <c r="AB22" s="67"/>
      <c r="AC22" s="67"/>
      <c r="AD22" s="67"/>
      <c r="AE22" s="67"/>
      <c r="AF22" s="67"/>
      <c r="AG22" s="67"/>
      <c r="AH22" s="67"/>
      <c r="AI22" s="67"/>
      <c r="AJ22" s="67"/>
      <c r="AK22" s="67"/>
      <c r="AL22" s="67"/>
      <c r="AM22" s="67"/>
      <c r="AN22" s="67"/>
      <c r="AO22" s="67"/>
      <c r="AP22" s="192"/>
      <c r="AQ22" s="35">
        <f>ROUND(L21*X24,0)</f>
        <v>517</v>
      </c>
      <c r="AR22" s="31"/>
    </row>
    <row r="23" spans="1:44" ht="14.25" customHeight="1" x14ac:dyDescent="0.15">
      <c r="A23" s="32">
        <v>22</v>
      </c>
      <c r="B23" s="32">
        <v>4764</v>
      </c>
      <c r="C23" s="34" t="s">
        <v>22124</v>
      </c>
      <c r="D23" s="73"/>
      <c r="E23" s="74"/>
      <c r="F23" s="74"/>
      <c r="G23" s="20"/>
      <c r="K23" s="186"/>
      <c r="L23" s="204"/>
      <c r="M23" s="187"/>
      <c r="N23" s="187"/>
      <c r="P23" s="187"/>
      <c r="Q23" s="21"/>
      <c r="R23" s="53" t="s">
        <v>1237</v>
      </c>
      <c r="S23" s="53"/>
      <c r="T23" s="53"/>
      <c r="U23" s="53"/>
      <c r="V23" s="53"/>
      <c r="W23" s="53"/>
      <c r="X23" s="188"/>
      <c r="Y23" s="59"/>
      <c r="Z23" s="1091" t="s">
        <v>1229</v>
      </c>
      <c r="AA23" s="1092"/>
      <c r="AB23" s="1092"/>
      <c r="AC23" s="1092"/>
      <c r="AD23" s="1092"/>
      <c r="AE23" s="1093"/>
      <c r="AF23" s="223" t="s">
        <v>1230</v>
      </c>
      <c r="AG23" s="107"/>
      <c r="AH23" s="107"/>
      <c r="AI23" s="107"/>
      <c r="AJ23" s="107"/>
      <c r="AK23" s="107"/>
      <c r="AL23" s="107"/>
      <c r="AM23" s="107"/>
      <c r="AN23" s="107"/>
      <c r="AO23" s="65" t="s">
        <v>17</v>
      </c>
      <c r="AP23" s="220">
        <v>0.7</v>
      </c>
      <c r="AQ23" s="35">
        <f>ROUND(ROUND(L21*X24,0)*AP23,0)</f>
        <v>362</v>
      </c>
      <c r="AR23" s="31"/>
    </row>
    <row r="24" spans="1:44" ht="14.25" customHeight="1" x14ac:dyDescent="0.15">
      <c r="A24" s="32">
        <v>22</v>
      </c>
      <c r="B24" s="32" t="s">
        <v>2034</v>
      </c>
      <c r="C24" s="34" t="s">
        <v>22125</v>
      </c>
      <c r="D24" s="73"/>
      <c r="E24" s="74"/>
      <c r="F24" s="74"/>
      <c r="G24" s="20"/>
      <c r="K24" s="186"/>
      <c r="L24" s="204"/>
      <c r="M24" s="187"/>
      <c r="N24" s="187"/>
      <c r="P24" s="187"/>
      <c r="Q24" s="21"/>
      <c r="R24" s="71"/>
      <c r="S24" s="71"/>
      <c r="T24" s="71"/>
      <c r="U24" s="71"/>
      <c r="V24" s="71"/>
      <c r="W24" s="26" t="s">
        <v>17</v>
      </c>
      <c r="X24" s="195">
        <v>0.96499999999999997</v>
      </c>
      <c r="Y24" s="207"/>
      <c r="Z24" s="1094"/>
      <c r="AA24" s="1095"/>
      <c r="AB24" s="1095"/>
      <c r="AC24" s="1095"/>
      <c r="AD24" s="1095"/>
      <c r="AE24" s="1096"/>
      <c r="AF24" s="67" t="s">
        <v>1233</v>
      </c>
      <c r="AG24" s="67"/>
      <c r="AH24" s="67"/>
      <c r="AI24" s="67"/>
      <c r="AJ24" s="67"/>
      <c r="AK24" s="67"/>
      <c r="AL24" s="67"/>
      <c r="AM24" s="67"/>
      <c r="AN24" s="67"/>
      <c r="AO24" s="65" t="s">
        <v>17</v>
      </c>
      <c r="AP24" s="220">
        <v>0.5</v>
      </c>
      <c r="AQ24" s="35">
        <f>ROUND(ROUND(L21*X24,0)*AP24,0)</f>
        <v>259</v>
      </c>
      <c r="AR24" s="31"/>
    </row>
    <row r="25" spans="1:44" ht="14.25" customHeight="1" x14ac:dyDescent="0.15">
      <c r="A25" s="32">
        <v>22</v>
      </c>
      <c r="B25" s="32">
        <v>4765</v>
      </c>
      <c r="C25" s="34" t="s">
        <v>22126</v>
      </c>
      <c r="D25" s="73"/>
      <c r="E25" s="74"/>
      <c r="F25" s="74"/>
      <c r="G25" s="20"/>
      <c r="J25" s="187"/>
      <c r="K25" s="47" t="s">
        <v>1684</v>
      </c>
      <c r="L25" s="185"/>
      <c r="M25" s="184"/>
      <c r="N25" s="184"/>
      <c r="O25" s="184"/>
      <c r="P25" s="40"/>
      <c r="Q25" s="41"/>
      <c r="R25" s="40"/>
      <c r="S25" s="65"/>
      <c r="T25" s="65"/>
      <c r="U25" s="65"/>
      <c r="V25" s="65"/>
      <c r="W25" s="65"/>
      <c r="X25" s="102"/>
      <c r="Y25" s="182"/>
      <c r="Z25" s="65"/>
      <c r="AA25" s="65"/>
      <c r="AB25" s="65"/>
      <c r="AC25" s="65"/>
      <c r="AD25" s="65"/>
      <c r="AE25" s="65"/>
      <c r="AF25" s="65"/>
      <c r="AG25" s="65"/>
      <c r="AH25" s="65"/>
      <c r="AI25" s="65"/>
      <c r="AJ25" s="65"/>
      <c r="AK25" s="65"/>
      <c r="AL25" s="65"/>
      <c r="AM25" s="65"/>
      <c r="AN25" s="65"/>
      <c r="AO25" s="65"/>
      <c r="AP25" s="102"/>
      <c r="AQ25" s="35">
        <f>ROUND(L27,0)</f>
        <v>536</v>
      </c>
      <c r="AR25" s="31"/>
    </row>
    <row r="26" spans="1:44" ht="14.25" customHeight="1" x14ac:dyDescent="0.15">
      <c r="A26" s="32">
        <v>22</v>
      </c>
      <c r="B26" s="32">
        <v>4766</v>
      </c>
      <c r="C26" s="34" t="s">
        <v>22127</v>
      </c>
      <c r="D26" s="73"/>
      <c r="E26" s="74"/>
      <c r="F26" s="74"/>
      <c r="G26" s="20"/>
      <c r="J26" s="187"/>
      <c r="K26" s="186"/>
      <c r="L26" s="204"/>
      <c r="M26" s="187"/>
      <c r="N26" s="187"/>
      <c r="O26" s="187"/>
      <c r="P26" s="187"/>
      <c r="Q26" s="21"/>
      <c r="R26" s="4"/>
      <c r="S26" s="53"/>
      <c r="T26" s="53"/>
      <c r="U26" s="53"/>
      <c r="V26" s="53"/>
      <c r="W26" s="53"/>
      <c r="X26" s="188"/>
      <c r="Y26" s="59"/>
      <c r="Z26" s="1091" t="s">
        <v>1229</v>
      </c>
      <c r="AA26" s="1092"/>
      <c r="AB26" s="1092"/>
      <c r="AC26" s="1092"/>
      <c r="AD26" s="1092"/>
      <c r="AE26" s="1093"/>
      <c r="AF26" s="223" t="s">
        <v>1230</v>
      </c>
      <c r="AG26" s="107"/>
      <c r="AH26" s="107"/>
      <c r="AI26" s="107"/>
      <c r="AJ26" s="107"/>
      <c r="AK26" s="107"/>
      <c r="AL26" s="107"/>
      <c r="AM26" s="107"/>
      <c r="AN26" s="107"/>
      <c r="AO26" s="65" t="s">
        <v>17</v>
      </c>
      <c r="AP26" s="220">
        <v>0.7</v>
      </c>
      <c r="AQ26" s="35">
        <f>ROUND(L27*AP26,0)</f>
        <v>375</v>
      </c>
      <c r="AR26" s="31"/>
    </row>
    <row r="27" spans="1:44" ht="14.25" customHeight="1" x14ac:dyDescent="0.15">
      <c r="A27" s="32">
        <v>22</v>
      </c>
      <c r="B27" s="32" t="s">
        <v>2038</v>
      </c>
      <c r="C27" s="34" t="s">
        <v>22128</v>
      </c>
      <c r="D27" s="73"/>
      <c r="E27" s="74"/>
      <c r="F27" s="74"/>
      <c r="G27" s="20"/>
      <c r="J27" s="187"/>
      <c r="K27" s="186"/>
      <c r="L27" s="189">
        <v>536</v>
      </c>
      <c r="M27" s="4" t="s">
        <v>21</v>
      </c>
      <c r="N27" s="187"/>
      <c r="O27" s="187"/>
      <c r="P27" s="4"/>
      <c r="Q27" s="21"/>
      <c r="R27" s="25"/>
      <c r="S27" s="71"/>
      <c r="T27" s="71"/>
      <c r="U27" s="71"/>
      <c r="V27" s="71"/>
      <c r="W27" s="71"/>
      <c r="X27" s="224"/>
      <c r="Y27" s="207"/>
      <c r="Z27" s="1094"/>
      <c r="AA27" s="1095"/>
      <c r="AB27" s="1095"/>
      <c r="AC27" s="1095"/>
      <c r="AD27" s="1095"/>
      <c r="AE27" s="1096"/>
      <c r="AF27" s="67" t="s">
        <v>1233</v>
      </c>
      <c r="AG27" s="67"/>
      <c r="AH27" s="67"/>
      <c r="AI27" s="67"/>
      <c r="AJ27" s="67"/>
      <c r="AK27" s="67"/>
      <c r="AL27" s="67"/>
      <c r="AM27" s="67"/>
      <c r="AN27" s="67"/>
      <c r="AO27" s="65" t="s">
        <v>17</v>
      </c>
      <c r="AP27" s="220">
        <v>0.5</v>
      </c>
      <c r="AQ27" s="35">
        <f>ROUND(L27*AP27,0)</f>
        <v>268</v>
      </c>
      <c r="AR27" s="31"/>
    </row>
    <row r="28" spans="1:44" ht="14.25" customHeight="1" x14ac:dyDescent="0.15">
      <c r="A28" s="32">
        <v>22</v>
      </c>
      <c r="B28" s="32">
        <v>4767</v>
      </c>
      <c r="C28" s="34" t="s">
        <v>22129</v>
      </c>
      <c r="D28" s="73"/>
      <c r="E28" s="74"/>
      <c r="F28" s="74"/>
      <c r="G28" s="20"/>
      <c r="J28" s="187"/>
      <c r="K28" s="186"/>
      <c r="L28" s="204"/>
      <c r="M28" s="187"/>
      <c r="N28" s="187"/>
      <c r="O28" s="187"/>
      <c r="P28" s="4"/>
      <c r="Q28" s="21"/>
      <c r="R28" s="67" t="s">
        <v>1235</v>
      </c>
      <c r="S28" s="53"/>
      <c r="T28" s="53"/>
      <c r="U28" s="53"/>
      <c r="V28" s="53"/>
      <c r="W28" s="53"/>
      <c r="X28" s="188"/>
      <c r="Y28" s="59"/>
      <c r="Z28" s="67"/>
      <c r="AA28" s="67"/>
      <c r="AB28" s="67"/>
      <c r="AC28" s="67"/>
      <c r="AD28" s="67"/>
      <c r="AE28" s="67"/>
      <c r="AF28" s="67"/>
      <c r="AG28" s="67"/>
      <c r="AH28" s="67"/>
      <c r="AI28" s="67"/>
      <c r="AJ28" s="67"/>
      <c r="AK28" s="67"/>
      <c r="AL28" s="67"/>
      <c r="AM28" s="67"/>
      <c r="AN28" s="67"/>
      <c r="AO28" s="67"/>
      <c r="AP28" s="192"/>
      <c r="AQ28" s="35">
        <f>ROUND(L27*X30,0)</f>
        <v>517</v>
      </c>
      <c r="AR28" s="31"/>
    </row>
    <row r="29" spans="1:44" ht="14.25" customHeight="1" x14ac:dyDescent="0.15">
      <c r="A29" s="32">
        <v>22</v>
      </c>
      <c r="B29" s="32">
        <v>4768</v>
      </c>
      <c r="C29" s="34" t="s">
        <v>22130</v>
      </c>
      <c r="D29" s="73"/>
      <c r="E29" s="74"/>
      <c r="F29" s="74"/>
      <c r="G29" s="20"/>
      <c r="J29" s="187"/>
      <c r="K29" s="186"/>
      <c r="L29" s="204"/>
      <c r="M29" s="187"/>
      <c r="N29" s="187"/>
      <c r="O29" s="187"/>
      <c r="P29" s="4"/>
      <c r="Q29" s="21"/>
      <c r="R29" s="53" t="s">
        <v>1237</v>
      </c>
      <c r="S29" s="53"/>
      <c r="T29" s="53"/>
      <c r="U29" s="53"/>
      <c r="V29" s="53"/>
      <c r="W29" s="53"/>
      <c r="X29" s="188"/>
      <c r="Y29" s="59"/>
      <c r="Z29" s="1091" t="s">
        <v>1229</v>
      </c>
      <c r="AA29" s="1092"/>
      <c r="AB29" s="1092"/>
      <c r="AC29" s="1092"/>
      <c r="AD29" s="1092"/>
      <c r="AE29" s="1093"/>
      <c r="AF29" s="223" t="s">
        <v>1230</v>
      </c>
      <c r="AG29" s="107"/>
      <c r="AH29" s="107"/>
      <c r="AI29" s="107"/>
      <c r="AJ29" s="107"/>
      <c r="AK29" s="107"/>
      <c r="AL29" s="107"/>
      <c r="AM29" s="107"/>
      <c r="AN29" s="107"/>
      <c r="AO29" s="65" t="s">
        <v>17</v>
      </c>
      <c r="AP29" s="220">
        <v>0.7</v>
      </c>
      <c r="AQ29" s="35">
        <f>ROUND(ROUND(L27*X30,0)*AP29,0)</f>
        <v>362</v>
      </c>
      <c r="AR29" s="31"/>
    </row>
    <row r="30" spans="1:44" ht="14.25" customHeight="1" x14ac:dyDescent="0.15">
      <c r="A30" s="32">
        <v>22</v>
      </c>
      <c r="B30" s="32" t="s">
        <v>2042</v>
      </c>
      <c r="C30" s="34" t="s">
        <v>22131</v>
      </c>
      <c r="D30" s="73"/>
      <c r="E30" s="74"/>
      <c r="F30" s="74"/>
      <c r="G30" s="20"/>
      <c r="J30" s="187"/>
      <c r="K30" s="186"/>
      <c r="L30" s="204"/>
      <c r="M30" s="187"/>
      <c r="N30" s="187"/>
      <c r="O30" s="187"/>
      <c r="P30" s="4"/>
      <c r="Q30" s="21"/>
      <c r="R30" s="71"/>
      <c r="S30" s="71"/>
      <c r="T30" s="71"/>
      <c r="U30" s="71"/>
      <c r="V30" s="71"/>
      <c r="W30" s="26" t="s">
        <v>17</v>
      </c>
      <c r="X30" s="195">
        <v>0.96499999999999997</v>
      </c>
      <c r="Y30" s="207"/>
      <c r="Z30" s="1094"/>
      <c r="AA30" s="1095"/>
      <c r="AB30" s="1095"/>
      <c r="AC30" s="1095"/>
      <c r="AD30" s="1095"/>
      <c r="AE30" s="1096"/>
      <c r="AF30" s="67" t="s">
        <v>1233</v>
      </c>
      <c r="AG30" s="67"/>
      <c r="AH30" s="67"/>
      <c r="AI30" s="67"/>
      <c r="AJ30" s="67"/>
      <c r="AK30" s="67"/>
      <c r="AL30" s="67"/>
      <c r="AM30" s="67"/>
      <c r="AN30" s="67"/>
      <c r="AO30" s="65" t="s">
        <v>17</v>
      </c>
      <c r="AP30" s="220">
        <v>0.5</v>
      </c>
      <c r="AQ30" s="35">
        <f>ROUND(ROUND(L27*X30,0)*AP30,0)</f>
        <v>259</v>
      </c>
      <c r="AR30" s="31"/>
    </row>
    <row r="31" spans="1:44" ht="14.25" customHeight="1" x14ac:dyDescent="0.15">
      <c r="A31" s="32">
        <v>22</v>
      </c>
      <c r="B31" s="32">
        <v>4771</v>
      </c>
      <c r="C31" s="34" t="s">
        <v>22132</v>
      </c>
      <c r="D31" s="73"/>
      <c r="E31" s="74"/>
      <c r="F31" s="74"/>
      <c r="G31" s="1085" t="s">
        <v>1761</v>
      </c>
      <c r="H31" s="1086"/>
      <c r="I31" s="1086"/>
      <c r="J31" s="1087"/>
      <c r="K31" s="47" t="s">
        <v>1674</v>
      </c>
      <c r="L31" s="185"/>
      <c r="M31" s="184"/>
      <c r="N31" s="184"/>
      <c r="O31" s="184"/>
      <c r="P31" s="40"/>
      <c r="Q31" s="41"/>
      <c r="R31" s="40"/>
      <c r="S31" s="65"/>
      <c r="T31" s="65"/>
      <c r="U31" s="65"/>
      <c r="V31" s="65"/>
      <c r="W31" s="65"/>
      <c r="X31" s="102"/>
      <c r="Y31" s="182"/>
      <c r="Z31" s="65"/>
      <c r="AA31" s="65"/>
      <c r="AB31" s="65"/>
      <c r="AC31" s="65"/>
      <c r="AD31" s="65"/>
      <c r="AE31" s="65"/>
      <c r="AF31" s="65"/>
      <c r="AG31" s="65"/>
      <c r="AH31" s="65"/>
      <c r="AI31" s="65"/>
      <c r="AJ31" s="65"/>
      <c r="AK31" s="65"/>
      <c r="AL31" s="65"/>
      <c r="AM31" s="65"/>
      <c r="AN31" s="65"/>
      <c r="AO31" s="65"/>
      <c r="AP31" s="102"/>
      <c r="AQ31" s="35">
        <f>ROUND(L33,0)</f>
        <v>515</v>
      </c>
      <c r="AR31" s="31"/>
    </row>
    <row r="32" spans="1:44" ht="14.25" customHeight="1" x14ac:dyDescent="0.15">
      <c r="A32" s="32">
        <v>22</v>
      </c>
      <c r="B32" s="32">
        <v>4772</v>
      </c>
      <c r="C32" s="34" t="s">
        <v>22133</v>
      </c>
      <c r="D32" s="73"/>
      <c r="E32" s="74"/>
      <c r="F32" s="74"/>
      <c r="G32" s="1088"/>
      <c r="H32" s="1089"/>
      <c r="I32" s="1089"/>
      <c r="J32" s="1090"/>
      <c r="K32" s="186"/>
      <c r="L32" s="204"/>
      <c r="M32" s="187"/>
      <c r="N32" s="187"/>
      <c r="O32" s="187"/>
      <c r="P32" s="187"/>
      <c r="Q32" s="21"/>
      <c r="R32" s="4"/>
      <c r="S32" s="53"/>
      <c r="T32" s="53"/>
      <c r="U32" s="53"/>
      <c r="V32" s="53"/>
      <c r="W32" s="53"/>
      <c r="X32" s="188"/>
      <c r="Y32" s="59"/>
      <c r="Z32" s="1091" t="s">
        <v>1229</v>
      </c>
      <c r="AA32" s="1092"/>
      <c r="AB32" s="1092"/>
      <c r="AC32" s="1092"/>
      <c r="AD32" s="1092"/>
      <c r="AE32" s="1093"/>
      <c r="AF32" s="223" t="s">
        <v>1230</v>
      </c>
      <c r="AG32" s="107"/>
      <c r="AH32" s="107"/>
      <c r="AI32" s="107"/>
      <c r="AJ32" s="107"/>
      <c r="AK32" s="107"/>
      <c r="AL32" s="107"/>
      <c r="AM32" s="107"/>
      <c r="AN32" s="107"/>
      <c r="AO32" s="65" t="s">
        <v>17</v>
      </c>
      <c r="AP32" s="220">
        <v>0.7</v>
      </c>
      <c r="AQ32" s="35">
        <f>ROUND(L33*AP32,0)</f>
        <v>361</v>
      </c>
      <c r="AR32" s="31"/>
    </row>
    <row r="33" spans="1:44" ht="14.25" customHeight="1" x14ac:dyDescent="0.15">
      <c r="A33" s="32">
        <v>22</v>
      </c>
      <c r="B33" s="32" t="s">
        <v>2046</v>
      </c>
      <c r="C33" s="34" t="s">
        <v>22134</v>
      </c>
      <c r="D33" s="73"/>
      <c r="E33" s="74"/>
      <c r="F33" s="74"/>
      <c r="G33" s="1088"/>
      <c r="H33" s="1089"/>
      <c r="I33" s="1089"/>
      <c r="J33" s="1090"/>
      <c r="K33" s="186"/>
      <c r="L33" s="189">
        <v>515</v>
      </c>
      <c r="M33" s="4" t="s">
        <v>21</v>
      </c>
      <c r="N33" s="187"/>
      <c r="O33" s="187"/>
      <c r="P33" s="4"/>
      <c r="Q33" s="21"/>
      <c r="R33" s="25"/>
      <c r="S33" s="71"/>
      <c r="T33" s="71"/>
      <c r="U33" s="71"/>
      <c r="V33" s="71"/>
      <c r="W33" s="71"/>
      <c r="X33" s="224"/>
      <c r="Y33" s="207"/>
      <c r="Z33" s="1094"/>
      <c r="AA33" s="1095"/>
      <c r="AB33" s="1095"/>
      <c r="AC33" s="1095"/>
      <c r="AD33" s="1095"/>
      <c r="AE33" s="1096"/>
      <c r="AF33" s="67" t="s">
        <v>1233</v>
      </c>
      <c r="AG33" s="67"/>
      <c r="AH33" s="67"/>
      <c r="AI33" s="67"/>
      <c r="AJ33" s="67"/>
      <c r="AK33" s="67"/>
      <c r="AL33" s="67"/>
      <c r="AM33" s="67"/>
      <c r="AN33" s="67"/>
      <c r="AO33" s="65" t="s">
        <v>17</v>
      </c>
      <c r="AP33" s="220">
        <v>0.5</v>
      </c>
      <c r="AQ33" s="35">
        <f>ROUND(L33*AP33,0)</f>
        <v>258</v>
      </c>
      <c r="AR33" s="31"/>
    </row>
    <row r="34" spans="1:44" ht="14.25" customHeight="1" x14ac:dyDescent="0.15">
      <c r="A34" s="32">
        <v>22</v>
      </c>
      <c r="B34" s="32">
        <v>4773</v>
      </c>
      <c r="C34" s="34" t="s">
        <v>22135</v>
      </c>
      <c r="D34" s="73"/>
      <c r="E34" s="74"/>
      <c r="F34" s="74"/>
      <c r="G34" s="73"/>
      <c r="H34" s="74"/>
      <c r="I34" s="74"/>
      <c r="J34" s="75"/>
      <c r="K34" s="20"/>
      <c r="L34" s="58"/>
      <c r="P34" s="187"/>
      <c r="Q34" s="21"/>
      <c r="R34" s="67" t="s">
        <v>1235</v>
      </c>
      <c r="S34" s="53"/>
      <c r="T34" s="53"/>
      <c r="U34" s="53"/>
      <c r="V34" s="53"/>
      <c r="W34" s="53"/>
      <c r="X34" s="188"/>
      <c r="Y34" s="59"/>
      <c r="Z34" s="67"/>
      <c r="AA34" s="67"/>
      <c r="AB34" s="67"/>
      <c r="AC34" s="67"/>
      <c r="AD34" s="67"/>
      <c r="AE34" s="67"/>
      <c r="AF34" s="67"/>
      <c r="AG34" s="67"/>
      <c r="AH34" s="67"/>
      <c r="AI34" s="67"/>
      <c r="AJ34" s="67"/>
      <c r="AK34" s="67"/>
      <c r="AL34" s="67"/>
      <c r="AM34" s="67"/>
      <c r="AN34" s="67"/>
      <c r="AO34" s="67"/>
      <c r="AP34" s="192"/>
      <c r="AQ34" s="35">
        <f>ROUND(L33*X36,0)</f>
        <v>497</v>
      </c>
      <c r="AR34" s="31"/>
    </row>
    <row r="35" spans="1:44" ht="14.25" customHeight="1" x14ac:dyDescent="0.15">
      <c r="A35" s="32">
        <v>22</v>
      </c>
      <c r="B35" s="32">
        <v>4774</v>
      </c>
      <c r="C35" s="34" t="s">
        <v>22136</v>
      </c>
      <c r="D35" s="73"/>
      <c r="E35" s="74"/>
      <c r="F35" s="74"/>
      <c r="G35" s="20"/>
      <c r="K35" s="186"/>
      <c r="L35" s="204"/>
      <c r="M35" s="187"/>
      <c r="N35" s="187"/>
      <c r="P35" s="187"/>
      <c r="Q35" s="21"/>
      <c r="R35" s="53" t="s">
        <v>1237</v>
      </c>
      <c r="S35" s="53"/>
      <c r="T35" s="53"/>
      <c r="U35" s="53"/>
      <c r="V35" s="53"/>
      <c r="W35" s="53"/>
      <c r="X35" s="188"/>
      <c r="Y35" s="59"/>
      <c r="Z35" s="1091" t="s">
        <v>1229</v>
      </c>
      <c r="AA35" s="1092"/>
      <c r="AB35" s="1092"/>
      <c r="AC35" s="1092"/>
      <c r="AD35" s="1092"/>
      <c r="AE35" s="1093"/>
      <c r="AF35" s="223" t="s">
        <v>1230</v>
      </c>
      <c r="AG35" s="107"/>
      <c r="AH35" s="107"/>
      <c r="AI35" s="107"/>
      <c r="AJ35" s="107"/>
      <c r="AK35" s="107"/>
      <c r="AL35" s="107"/>
      <c r="AM35" s="107"/>
      <c r="AN35" s="107"/>
      <c r="AO35" s="65" t="s">
        <v>17</v>
      </c>
      <c r="AP35" s="220">
        <v>0.7</v>
      </c>
      <c r="AQ35" s="35">
        <f>ROUND(ROUND(L33*X36,0)*AP35,0)</f>
        <v>348</v>
      </c>
      <c r="AR35" s="31"/>
    </row>
    <row r="36" spans="1:44" ht="14.25" customHeight="1" x14ac:dyDescent="0.15">
      <c r="A36" s="32">
        <v>22</v>
      </c>
      <c r="B36" s="32" t="s">
        <v>2050</v>
      </c>
      <c r="C36" s="34" t="s">
        <v>22137</v>
      </c>
      <c r="D36" s="73"/>
      <c r="E36" s="74"/>
      <c r="F36" s="74"/>
      <c r="G36" s="20"/>
      <c r="K36" s="186"/>
      <c r="L36" s="204"/>
      <c r="M36" s="187"/>
      <c r="N36" s="187"/>
      <c r="P36" s="187"/>
      <c r="Q36" s="21"/>
      <c r="R36" s="71"/>
      <c r="S36" s="71"/>
      <c r="T36" s="71"/>
      <c r="U36" s="71"/>
      <c r="V36" s="71"/>
      <c r="W36" s="26" t="s">
        <v>17</v>
      </c>
      <c r="X36" s="195">
        <v>0.96499999999999997</v>
      </c>
      <c r="Y36" s="207"/>
      <c r="Z36" s="1094"/>
      <c r="AA36" s="1095"/>
      <c r="AB36" s="1095"/>
      <c r="AC36" s="1095"/>
      <c r="AD36" s="1095"/>
      <c r="AE36" s="1096"/>
      <c r="AF36" s="67" t="s">
        <v>1233</v>
      </c>
      <c r="AG36" s="67"/>
      <c r="AH36" s="67"/>
      <c r="AI36" s="67"/>
      <c r="AJ36" s="67"/>
      <c r="AK36" s="67"/>
      <c r="AL36" s="67"/>
      <c r="AM36" s="67"/>
      <c r="AN36" s="67"/>
      <c r="AO36" s="65" t="s">
        <v>17</v>
      </c>
      <c r="AP36" s="220">
        <v>0.5</v>
      </c>
      <c r="AQ36" s="35">
        <f>ROUND(ROUND(L33*X36,0)*AP36,0)</f>
        <v>249</v>
      </c>
      <c r="AR36" s="31"/>
    </row>
    <row r="37" spans="1:44" ht="14.25" customHeight="1" x14ac:dyDescent="0.15">
      <c r="A37" s="32">
        <v>22</v>
      </c>
      <c r="B37" s="32">
        <v>4775</v>
      </c>
      <c r="C37" s="34" t="s">
        <v>22138</v>
      </c>
      <c r="D37" s="73"/>
      <c r="E37" s="74"/>
      <c r="F37" s="74"/>
      <c r="G37" s="20"/>
      <c r="J37" s="187"/>
      <c r="K37" s="47" t="s">
        <v>1684</v>
      </c>
      <c r="L37" s="185"/>
      <c r="M37" s="184"/>
      <c r="N37" s="184"/>
      <c r="O37" s="184"/>
      <c r="P37" s="40"/>
      <c r="Q37" s="41"/>
      <c r="R37" s="40"/>
      <c r="S37" s="65"/>
      <c r="T37" s="65"/>
      <c r="U37" s="65"/>
      <c r="V37" s="65"/>
      <c r="W37" s="65"/>
      <c r="X37" s="102"/>
      <c r="Y37" s="182"/>
      <c r="Z37" s="65"/>
      <c r="AA37" s="65"/>
      <c r="AB37" s="65"/>
      <c r="AC37" s="65"/>
      <c r="AD37" s="65"/>
      <c r="AE37" s="65"/>
      <c r="AF37" s="65"/>
      <c r="AG37" s="65"/>
      <c r="AH37" s="65"/>
      <c r="AI37" s="65"/>
      <c r="AJ37" s="65"/>
      <c r="AK37" s="65"/>
      <c r="AL37" s="65"/>
      <c r="AM37" s="65"/>
      <c r="AN37" s="65"/>
      <c r="AO37" s="65"/>
      <c r="AP37" s="102"/>
      <c r="AQ37" s="35">
        <f>ROUND(L39,0)</f>
        <v>515</v>
      </c>
      <c r="AR37" s="31"/>
    </row>
    <row r="38" spans="1:44" ht="14.25" customHeight="1" x14ac:dyDescent="0.15">
      <c r="A38" s="32">
        <v>22</v>
      </c>
      <c r="B38" s="32">
        <v>4776</v>
      </c>
      <c r="C38" s="34" t="s">
        <v>22139</v>
      </c>
      <c r="D38" s="73"/>
      <c r="E38" s="74"/>
      <c r="F38" s="74"/>
      <c r="G38" s="20"/>
      <c r="J38" s="187"/>
      <c r="K38" s="186"/>
      <c r="L38" s="204"/>
      <c r="M38" s="187"/>
      <c r="N38" s="187"/>
      <c r="O38" s="187"/>
      <c r="P38" s="187"/>
      <c r="Q38" s="21"/>
      <c r="R38" s="4"/>
      <c r="S38" s="53"/>
      <c r="T38" s="53"/>
      <c r="U38" s="53"/>
      <c r="V38" s="53"/>
      <c r="W38" s="53"/>
      <c r="X38" s="188"/>
      <c r="Y38" s="59"/>
      <c r="Z38" s="1091" t="s">
        <v>1229</v>
      </c>
      <c r="AA38" s="1092"/>
      <c r="AB38" s="1092"/>
      <c r="AC38" s="1092"/>
      <c r="AD38" s="1092"/>
      <c r="AE38" s="1093"/>
      <c r="AF38" s="223" t="s">
        <v>1230</v>
      </c>
      <c r="AG38" s="107"/>
      <c r="AH38" s="107"/>
      <c r="AI38" s="107"/>
      <c r="AJ38" s="107"/>
      <c r="AK38" s="107"/>
      <c r="AL38" s="107"/>
      <c r="AM38" s="107"/>
      <c r="AN38" s="107"/>
      <c r="AO38" s="65" t="s">
        <v>17</v>
      </c>
      <c r="AP38" s="220">
        <v>0.7</v>
      </c>
      <c r="AQ38" s="35">
        <f>ROUND(L39*AP38,0)</f>
        <v>361</v>
      </c>
      <c r="AR38" s="31"/>
    </row>
    <row r="39" spans="1:44" ht="14.25" customHeight="1" x14ac:dyDescent="0.15">
      <c r="A39" s="32">
        <v>22</v>
      </c>
      <c r="B39" s="32" t="s">
        <v>2054</v>
      </c>
      <c r="C39" s="34" t="s">
        <v>22140</v>
      </c>
      <c r="D39" s="73"/>
      <c r="E39" s="74"/>
      <c r="F39" s="74"/>
      <c r="G39" s="20"/>
      <c r="J39" s="187"/>
      <c r="K39" s="186"/>
      <c r="L39" s="189">
        <v>515</v>
      </c>
      <c r="M39" s="4" t="s">
        <v>21</v>
      </c>
      <c r="N39" s="187"/>
      <c r="O39" s="187"/>
      <c r="P39" s="4"/>
      <c r="Q39" s="21"/>
      <c r="R39" s="25"/>
      <c r="S39" s="71"/>
      <c r="T39" s="71"/>
      <c r="U39" s="71"/>
      <c r="V39" s="71"/>
      <c r="W39" s="71"/>
      <c r="X39" s="224"/>
      <c r="Y39" s="207"/>
      <c r="Z39" s="1094"/>
      <c r="AA39" s="1095"/>
      <c r="AB39" s="1095"/>
      <c r="AC39" s="1095"/>
      <c r="AD39" s="1095"/>
      <c r="AE39" s="1096"/>
      <c r="AF39" s="67" t="s">
        <v>1233</v>
      </c>
      <c r="AG39" s="67"/>
      <c r="AH39" s="67"/>
      <c r="AI39" s="67"/>
      <c r="AJ39" s="67"/>
      <c r="AK39" s="67"/>
      <c r="AL39" s="67"/>
      <c r="AM39" s="67"/>
      <c r="AN39" s="67"/>
      <c r="AO39" s="65" t="s">
        <v>17</v>
      </c>
      <c r="AP39" s="220">
        <v>0.5</v>
      </c>
      <c r="AQ39" s="35">
        <f>ROUND(L39*AP39,0)</f>
        <v>258</v>
      </c>
      <c r="AR39" s="31"/>
    </row>
    <row r="40" spans="1:44" ht="14.25" customHeight="1" x14ac:dyDescent="0.15">
      <c r="A40" s="32">
        <v>22</v>
      </c>
      <c r="B40" s="32">
        <v>4777</v>
      </c>
      <c r="C40" s="34" t="s">
        <v>22141</v>
      </c>
      <c r="D40" s="73"/>
      <c r="E40" s="74"/>
      <c r="F40" s="74"/>
      <c r="G40" s="20"/>
      <c r="J40" s="187"/>
      <c r="K40" s="186"/>
      <c r="L40" s="204"/>
      <c r="M40" s="187"/>
      <c r="N40" s="187"/>
      <c r="O40" s="187"/>
      <c r="P40" s="4"/>
      <c r="Q40" s="21"/>
      <c r="R40" s="67" t="s">
        <v>1235</v>
      </c>
      <c r="S40" s="53"/>
      <c r="T40" s="53"/>
      <c r="U40" s="53"/>
      <c r="V40" s="53"/>
      <c r="W40" s="53"/>
      <c r="X40" s="188"/>
      <c r="Y40" s="59"/>
      <c r="Z40" s="67"/>
      <c r="AA40" s="67"/>
      <c r="AB40" s="67"/>
      <c r="AC40" s="67"/>
      <c r="AD40" s="67"/>
      <c r="AE40" s="67"/>
      <c r="AF40" s="67"/>
      <c r="AG40" s="67"/>
      <c r="AH40" s="67"/>
      <c r="AI40" s="67"/>
      <c r="AJ40" s="67"/>
      <c r="AK40" s="67"/>
      <c r="AL40" s="67"/>
      <c r="AM40" s="67"/>
      <c r="AN40" s="67"/>
      <c r="AO40" s="67"/>
      <c r="AP40" s="192"/>
      <c r="AQ40" s="35">
        <f>ROUND(L39*X42,0)</f>
        <v>497</v>
      </c>
      <c r="AR40" s="31"/>
    </row>
    <row r="41" spans="1:44" ht="14.25" customHeight="1" x14ac:dyDescent="0.15">
      <c r="A41" s="32">
        <v>22</v>
      </c>
      <c r="B41" s="32">
        <v>4778</v>
      </c>
      <c r="C41" s="34" t="s">
        <v>22142</v>
      </c>
      <c r="D41" s="73"/>
      <c r="E41" s="74"/>
      <c r="F41" s="74"/>
      <c r="G41" s="20"/>
      <c r="J41" s="187"/>
      <c r="K41" s="186"/>
      <c r="L41" s="204"/>
      <c r="M41" s="187"/>
      <c r="N41" s="187"/>
      <c r="O41" s="187"/>
      <c r="P41" s="4"/>
      <c r="Q41" s="21"/>
      <c r="R41" s="53" t="s">
        <v>1237</v>
      </c>
      <c r="S41" s="53"/>
      <c r="T41" s="53"/>
      <c r="U41" s="53"/>
      <c r="V41" s="53"/>
      <c r="W41" s="53"/>
      <c r="X41" s="188"/>
      <c r="Y41" s="59"/>
      <c r="Z41" s="1091" t="s">
        <v>1229</v>
      </c>
      <c r="AA41" s="1092"/>
      <c r="AB41" s="1092"/>
      <c r="AC41" s="1092"/>
      <c r="AD41" s="1092"/>
      <c r="AE41" s="1093"/>
      <c r="AF41" s="223" t="s">
        <v>1230</v>
      </c>
      <c r="AG41" s="107"/>
      <c r="AH41" s="107"/>
      <c r="AI41" s="107"/>
      <c r="AJ41" s="107"/>
      <c r="AK41" s="107"/>
      <c r="AL41" s="107"/>
      <c r="AM41" s="107"/>
      <c r="AN41" s="107"/>
      <c r="AO41" s="65" t="s">
        <v>17</v>
      </c>
      <c r="AP41" s="220">
        <v>0.7</v>
      </c>
      <c r="AQ41" s="35">
        <f>ROUND(ROUND(L39*X42,0)*AP41,0)</f>
        <v>348</v>
      </c>
      <c r="AR41" s="31"/>
    </row>
    <row r="42" spans="1:44" ht="14.25" customHeight="1" x14ac:dyDescent="0.15">
      <c r="A42" s="32">
        <v>22</v>
      </c>
      <c r="B42" s="32" t="s">
        <v>2058</v>
      </c>
      <c r="C42" s="34" t="s">
        <v>22143</v>
      </c>
      <c r="D42" s="73"/>
      <c r="E42" s="74"/>
      <c r="F42" s="74"/>
      <c r="G42" s="20"/>
      <c r="J42" s="187"/>
      <c r="K42" s="186"/>
      <c r="L42" s="204"/>
      <c r="M42" s="187"/>
      <c r="N42" s="187"/>
      <c r="O42" s="187"/>
      <c r="P42" s="4"/>
      <c r="Q42" s="21"/>
      <c r="R42" s="71"/>
      <c r="S42" s="71"/>
      <c r="T42" s="71"/>
      <c r="U42" s="71"/>
      <c r="V42" s="71"/>
      <c r="W42" s="26" t="s">
        <v>17</v>
      </c>
      <c r="X42" s="195">
        <v>0.96499999999999997</v>
      </c>
      <c r="Y42" s="207"/>
      <c r="Z42" s="1094"/>
      <c r="AA42" s="1095"/>
      <c r="AB42" s="1095"/>
      <c r="AC42" s="1095"/>
      <c r="AD42" s="1095"/>
      <c r="AE42" s="1096"/>
      <c r="AF42" s="67" t="s">
        <v>1233</v>
      </c>
      <c r="AG42" s="67"/>
      <c r="AH42" s="67"/>
      <c r="AI42" s="67"/>
      <c r="AJ42" s="67"/>
      <c r="AK42" s="67"/>
      <c r="AL42" s="67"/>
      <c r="AM42" s="67"/>
      <c r="AN42" s="67"/>
      <c r="AO42" s="65" t="s">
        <v>17</v>
      </c>
      <c r="AP42" s="220">
        <v>0.5</v>
      </c>
      <c r="AQ42" s="35">
        <f>ROUND(ROUND(L39*X42,0)*AP42,0)</f>
        <v>249</v>
      </c>
      <c r="AR42" s="31"/>
    </row>
    <row r="43" spans="1:44" ht="14.25" customHeight="1" x14ac:dyDescent="0.15">
      <c r="A43" s="32">
        <v>22</v>
      </c>
      <c r="B43" s="32">
        <v>4781</v>
      </c>
      <c r="C43" s="34" t="s">
        <v>22144</v>
      </c>
      <c r="D43" s="73"/>
      <c r="E43" s="74"/>
      <c r="F43" s="74"/>
      <c r="G43" s="1085" t="s">
        <v>1778</v>
      </c>
      <c r="H43" s="1086"/>
      <c r="I43" s="1086"/>
      <c r="J43" s="1087"/>
      <c r="K43" s="47" t="s">
        <v>1674</v>
      </c>
      <c r="L43" s="185"/>
      <c r="M43" s="184"/>
      <c r="N43" s="184"/>
      <c r="O43" s="184"/>
      <c r="P43" s="40"/>
      <c r="Q43" s="41"/>
      <c r="R43" s="40"/>
      <c r="S43" s="65"/>
      <c r="T43" s="65"/>
      <c r="U43" s="65"/>
      <c r="V43" s="65"/>
      <c r="W43" s="65"/>
      <c r="X43" s="102"/>
      <c r="Y43" s="182"/>
      <c r="Z43" s="65"/>
      <c r="AA43" s="65"/>
      <c r="AB43" s="65"/>
      <c r="AC43" s="65"/>
      <c r="AD43" s="65"/>
      <c r="AE43" s="65"/>
      <c r="AF43" s="65"/>
      <c r="AG43" s="65"/>
      <c r="AH43" s="65"/>
      <c r="AI43" s="65"/>
      <c r="AJ43" s="65"/>
      <c r="AK43" s="65"/>
      <c r="AL43" s="65"/>
      <c r="AM43" s="65"/>
      <c r="AN43" s="65"/>
      <c r="AO43" s="65"/>
      <c r="AP43" s="102"/>
      <c r="AQ43" s="35">
        <f>ROUND(L45,0)</f>
        <v>496</v>
      </c>
      <c r="AR43" s="31"/>
    </row>
    <row r="44" spans="1:44" ht="14.25" customHeight="1" x14ac:dyDescent="0.15">
      <c r="A44" s="32">
        <v>22</v>
      </c>
      <c r="B44" s="32">
        <v>4782</v>
      </c>
      <c r="C44" s="34" t="s">
        <v>22145</v>
      </c>
      <c r="D44" s="73"/>
      <c r="E44" s="74"/>
      <c r="F44" s="74"/>
      <c r="G44" s="1088"/>
      <c r="H44" s="1089"/>
      <c r="I44" s="1089"/>
      <c r="J44" s="1090"/>
      <c r="K44" s="186"/>
      <c r="L44" s="204"/>
      <c r="M44" s="187"/>
      <c r="N44" s="187"/>
      <c r="O44" s="187"/>
      <c r="P44" s="187"/>
      <c r="Q44" s="21"/>
      <c r="R44" s="4"/>
      <c r="S44" s="53"/>
      <c r="T44" s="53"/>
      <c r="U44" s="53"/>
      <c r="V44" s="53"/>
      <c r="W44" s="53"/>
      <c r="X44" s="188"/>
      <c r="Y44" s="59"/>
      <c r="Z44" s="1091" t="s">
        <v>1229</v>
      </c>
      <c r="AA44" s="1092"/>
      <c r="AB44" s="1092"/>
      <c r="AC44" s="1092"/>
      <c r="AD44" s="1092"/>
      <c r="AE44" s="1093"/>
      <c r="AF44" s="223" t="s">
        <v>1230</v>
      </c>
      <c r="AG44" s="107"/>
      <c r="AH44" s="107"/>
      <c r="AI44" s="107"/>
      <c r="AJ44" s="107"/>
      <c r="AK44" s="107"/>
      <c r="AL44" s="107"/>
      <c r="AM44" s="107"/>
      <c r="AN44" s="107"/>
      <c r="AO44" s="65" t="s">
        <v>17</v>
      </c>
      <c r="AP44" s="220">
        <v>0.7</v>
      </c>
      <c r="AQ44" s="35">
        <f>ROUND(L45*AP44,0)</f>
        <v>347</v>
      </c>
      <c r="AR44" s="31"/>
    </row>
    <row r="45" spans="1:44" ht="14.25" customHeight="1" x14ac:dyDescent="0.15">
      <c r="A45" s="32">
        <v>22</v>
      </c>
      <c r="B45" s="32" t="s">
        <v>2062</v>
      </c>
      <c r="C45" s="34" t="s">
        <v>22146</v>
      </c>
      <c r="D45" s="73"/>
      <c r="E45" s="74"/>
      <c r="F45" s="74"/>
      <c r="G45" s="1088"/>
      <c r="H45" s="1089"/>
      <c r="I45" s="1089"/>
      <c r="J45" s="1090"/>
      <c r="K45" s="186"/>
      <c r="L45" s="189">
        <v>496</v>
      </c>
      <c r="M45" s="4" t="s">
        <v>21</v>
      </c>
      <c r="N45" s="187"/>
      <c r="O45" s="187"/>
      <c r="P45" s="4"/>
      <c r="Q45" s="21"/>
      <c r="R45" s="25"/>
      <c r="S45" s="71"/>
      <c r="T45" s="71"/>
      <c r="U45" s="71"/>
      <c r="V45" s="71"/>
      <c r="W45" s="71"/>
      <c r="X45" s="224"/>
      <c r="Y45" s="207"/>
      <c r="Z45" s="1094"/>
      <c r="AA45" s="1095"/>
      <c r="AB45" s="1095"/>
      <c r="AC45" s="1095"/>
      <c r="AD45" s="1095"/>
      <c r="AE45" s="1096"/>
      <c r="AF45" s="67" t="s">
        <v>1233</v>
      </c>
      <c r="AG45" s="67"/>
      <c r="AH45" s="67"/>
      <c r="AI45" s="67"/>
      <c r="AJ45" s="67"/>
      <c r="AK45" s="67"/>
      <c r="AL45" s="67"/>
      <c r="AM45" s="67"/>
      <c r="AN45" s="67"/>
      <c r="AO45" s="65" t="s">
        <v>17</v>
      </c>
      <c r="AP45" s="220">
        <v>0.5</v>
      </c>
      <c r="AQ45" s="35">
        <f>ROUND(L45*AP45,0)</f>
        <v>248</v>
      </c>
      <c r="AR45" s="31"/>
    </row>
    <row r="46" spans="1:44" ht="14.25" customHeight="1" x14ac:dyDescent="0.15">
      <c r="A46" s="32">
        <v>22</v>
      </c>
      <c r="B46" s="32">
        <v>4783</v>
      </c>
      <c r="C46" s="34" t="s">
        <v>22147</v>
      </c>
      <c r="D46" s="73"/>
      <c r="E46" s="74"/>
      <c r="F46" s="74"/>
      <c r="G46" s="73"/>
      <c r="H46" s="74"/>
      <c r="I46" s="74"/>
      <c r="J46" s="75"/>
      <c r="K46" s="20"/>
      <c r="L46" s="58"/>
      <c r="P46" s="187"/>
      <c r="Q46" s="21"/>
      <c r="R46" s="67" t="s">
        <v>1235</v>
      </c>
      <c r="S46" s="53"/>
      <c r="T46" s="53"/>
      <c r="U46" s="53"/>
      <c r="V46" s="53"/>
      <c r="W46" s="53"/>
      <c r="X46" s="188"/>
      <c r="Y46" s="59"/>
      <c r="Z46" s="67"/>
      <c r="AA46" s="67"/>
      <c r="AB46" s="67"/>
      <c r="AC46" s="67"/>
      <c r="AD46" s="67"/>
      <c r="AE46" s="67"/>
      <c r="AF46" s="67"/>
      <c r="AG46" s="67"/>
      <c r="AH46" s="67"/>
      <c r="AI46" s="67"/>
      <c r="AJ46" s="67"/>
      <c r="AK46" s="67"/>
      <c r="AL46" s="67"/>
      <c r="AM46" s="67"/>
      <c r="AN46" s="67"/>
      <c r="AO46" s="67"/>
      <c r="AP46" s="192"/>
      <c r="AQ46" s="35">
        <f>ROUND(L45*X48,0)</f>
        <v>479</v>
      </c>
      <c r="AR46" s="31"/>
    </row>
    <row r="47" spans="1:44" ht="14.25" customHeight="1" x14ac:dyDescent="0.15">
      <c r="A47" s="32">
        <v>22</v>
      </c>
      <c r="B47" s="32">
        <v>4784</v>
      </c>
      <c r="C47" s="34" t="s">
        <v>22148</v>
      </c>
      <c r="D47" s="73"/>
      <c r="E47" s="74"/>
      <c r="F47" s="74"/>
      <c r="G47" s="20"/>
      <c r="K47" s="186"/>
      <c r="L47" s="204"/>
      <c r="M47" s="187"/>
      <c r="N47" s="187"/>
      <c r="P47" s="187"/>
      <c r="Q47" s="21"/>
      <c r="R47" s="53" t="s">
        <v>1237</v>
      </c>
      <c r="S47" s="53"/>
      <c r="T47" s="53"/>
      <c r="U47" s="53"/>
      <c r="V47" s="53"/>
      <c r="W47" s="53"/>
      <c r="X47" s="188"/>
      <c r="Y47" s="59"/>
      <c r="Z47" s="1091" t="s">
        <v>1229</v>
      </c>
      <c r="AA47" s="1092"/>
      <c r="AB47" s="1092"/>
      <c r="AC47" s="1092"/>
      <c r="AD47" s="1092"/>
      <c r="AE47" s="1093"/>
      <c r="AF47" s="223" t="s">
        <v>1230</v>
      </c>
      <c r="AG47" s="107"/>
      <c r="AH47" s="107"/>
      <c r="AI47" s="107"/>
      <c r="AJ47" s="107"/>
      <c r="AK47" s="107"/>
      <c r="AL47" s="107"/>
      <c r="AM47" s="107"/>
      <c r="AN47" s="107"/>
      <c r="AO47" s="65" t="s">
        <v>17</v>
      </c>
      <c r="AP47" s="220">
        <v>0.7</v>
      </c>
      <c r="AQ47" s="35">
        <f>ROUND(ROUND(L45*X48,0)*AP47,0)</f>
        <v>335</v>
      </c>
      <c r="AR47" s="31"/>
    </row>
    <row r="48" spans="1:44" ht="14.25" customHeight="1" x14ac:dyDescent="0.15">
      <c r="A48" s="32">
        <v>22</v>
      </c>
      <c r="B48" s="32" t="s">
        <v>2066</v>
      </c>
      <c r="C48" s="34" t="s">
        <v>22149</v>
      </c>
      <c r="D48" s="73"/>
      <c r="E48" s="74"/>
      <c r="F48" s="74"/>
      <c r="G48" s="20"/>
      <c r="K48" s="186"/>
      <c r="L48" s="204"/>
      <c r="M48" s="187"/>
      <c r="N48" s="187"/>
      <c r="P48" s="187"/>
      <c r="Q48" s="21"/>
      <c r="R48" s="71"/>
      <c r="S48" s="71"/>
      <c r="T48" s="71"/>
      <c r="U48" s="71"/>
      <c r="V48" s="71"/>
      <c r="W48" s="26" t="s">
        <v>17</v>
      </c>
      <c r="X48" s="195">
        <v>0.96499999999999997</v>
      </c>
      <c r="Y48" s="207"/>
      <c r="Z48" s="1094"/>
      <c r="AA48" s="1095"/>
      <c r="AB48" s="1095"/>
      <c r="AC48" s="1095"/>
      <c r="AD48" s="1095"/>
      <c r="AE48" s="1096"/>
      <c r="AF48" s="67" t="s">
        <v>1233</v>
      </c>
      <c r="AG48" s="67"/>
      <c r="AH48" s="67"/>
      <c r="AI48" s="67"/>
      <c r="AJ48" s="67"/>
      <c r="AK48" s="67"/>
      <c r="AL48" s="67"/>
      <c r="AM48" s="67"/>
      <c r="AN48" s="67"/>
      <c r="AO48" s="65" t="s">
        <v>17</v>
      </c>
      <c r="AP48" s="220">
        <v>0.5</v>
      </c>
      <c r="AQ48" s="35">
        <f>ROUND(ROUND(L45*X48,0)*AP48,0)</f>
        <v>240</v>
      </c>
      <c r="AR48" s="31"/>
    </row>
    <row r="49" spans="1:44" ht="14.25" customHeight="1" x14ac:dyDescent="0.15">
      <c r="A49" s="32">
        <v>22</v>
      </c>
      <c r="B49" s="32">
        <v>4785</v>
      </c>
      <c r="C49" s="34" t="s">
        <v>22150</v>
      </c>
      <c r="D49" s="73"/>
      <c r="E49" s="74"/>
      <c r="F49" s="74"/>
      <c r="G49" s="20"/>
      <c r="J49" s="187"/>
      <c r="K49" s="20" t="s">
        <v>1684</v>
      </c>
      <c r="L49" s="204"/>
      <c r="M49" s="187"/>
      <c r="N49" s="187"/>
      <c r="O49" s="187"/>
      <c r="P49" s="4"/>
      <c r="Q49" s="21"/>
      <c r="R49" s="40"/>
      <c r="S49" s="65"/>
      <c r="T49" s="65"/>
      <c r="U49" s="65"/>
      <c r="V49" s="65"/>
      <c r="W49" s="65"/>
      <c r="X49" s="102"/>
      <c r="Y49" s="182"/>
      <c r="Z49" s="65"/>
      <c r="AA49" s="65"/>
      <c r="AB49" s="65"/>
      <c r="AC49" s="65"/>
      <c r="AD49" s="65"/>
      <c r="AE49" s="65"/>
      <c r="AF49" s="65"/>
      <c r="AG49" s="65"/>
      <c r="AH49" s="65"/>
      <c r="AI49" s="65"/>
      <c r="AJ49" s="65"/>
      <c r="AK49" s="65"/>
      <c r="AL49" s="65"/>
      <c r="AM49" s="65"/>
      <c r="AN49" s="65"/>
      <c r="AO49" s="65"/>
      <c r="AP49" s="102"/>
      <c r="AQ49" s="35">
        <f>ROUND(L51,0)</f>
        <v>496</v>
      </c>
      <c r="AR49" s="31"/>
    </row>
    <row r="50" spans="1:44" ht="14.25" customHeight="1" x14ac:dyDescent="0.15">
      <c r="A50" s="32">
        <v>22</v>
      </c>
      <c r="B50" s="32">
        <v>4786</v>
      </c>
      <c r="C50" s="34" t="s">
        <v>22151</v>
      </c>
      <c r="D50" s="73"/>
      <c r="E50" s="74"/>
      <c r="F50" s="74"/>
      <c r="G50" s="20"/>
      <c r="J50" s="187"/>
      <c r="K50" s="186"/>
      <c r="L50" s="204"/>
      <c r="M50" s="187"/>
      <c r="N50" s="187"/>
      <c r="O50" s="187"/>
      <c r="P50" s="187"/>
      <c r="Q50" s="21"/>
      <c r="R50" s="4"/>
      <c r="S50" s="53"/>
      <c r="T50" s="53"/>
      <c r="U50" s="53"/>
      <c r="V50" s="53"/>
      <c r="W50" s="53"/>
      <c r="X50" s="188"/>
      <c r="Y50" s="59"/>
      <c r="Z50" s="1091" t="s">
        <v>1229</v>
      </c>
      <c r="AA50" s="1092"/>
      <c r="AB50" s="1092"/>
      <c r="AC50" s="1092"/>
      <c r="AD50" s="1092"/>
      <c r="AE50" s="1093"/>
      <c r="AF50" s="223" t="s">
        <v>1230</v>
      </c>
      <c r="AG50" s="107"/>
      <c r="AH50" s="107"/>
      <c r="AI50" s="107"/>
      <c r="AJ50" s="107"/>
      <c r="AK50" s="107"/>
      <c r="AL50" s="107"/>
      <c r="AM50" s="107"/>
      <c r="AN50" s="107"/>
      <c r="AO50" s="65" t="s">
        <v>17</v>
      </c>
      <c r="AP50" s="220">
        <v>0.7</v>
      </c>
      <c r="AQ50" s="35">
        <f>ROUND(L51*AP50,0)</f>
        <v>347</v>
      </c>
      <c r="AR50" s="31"/>
    </row>
    <row r="51" spans="1:44" ht="14.25" customHeight="1" x14ac:dyDescent="0.15">
      <c r="A51" s="32">
        <v>22</v>
      </c>
      <c r="B51" s="32" t="s">
        <v>2070</v>
      </c>
      <c r="C51" s="34" t="s">
        <v>22152</v>
      </c>
      <c r="D51" s="73"/>
      <c r="E51" s="74"/>
      <c r="F51" s="74"/>
      <c r="G51" s="20"/>
      <c r="J51" s="187"/>
      <c r="K51" s="186"/>
      <c r="L51" s="189">
        <v>496</v>
      </c>
      <c r="M51" s="4" t="s">
        <v>21</v>
      </c>
      <c r="N51" s="187"/>
      <c r="O51" s="187"/>
      <c r="P51" s="4"/>
      <c r="Q51" s="21"/>
      <c r="R51" s="25"/>
      <c r="S51" s="71"/>
      <c r="T51" s="71"/>
      <c r="U51" s="71"/>
      <c r="V51" s="71"/>
      <c r="W51" s="71"/>
      <c r="X51" s="224"/>
      <c r="Y51" s="207"/>
      <c r="Z51" s="1094"/>
      <c r="AA51" s="1095"/>
      <c r="AB51" s="1095"/>
      <c r="AC51" s="1095"/>
      <c r="AD51" s="1095"/>
      <c r="AE51" s="1096"/>
      <c r="AF51" s="67" t="s">
        <v>1233</v>
      </c>
      <c r="AG51" s="67"/>
      <c r="AH51" s="67"/>
      <c r="AI51" s="67"/>
      <c r="AJ51" s="67"/>
      <c r="AK51" s="67"/>
      <c r="AL51" s="67"/>
      <c r="AM51" s="67"/>
      <c r="AN51" s="67"/>
      <c r="AO51" s="65" t="s">
        <v>17</v>
      </c>
      <c r="AP51" s="220">
        <v>0.5</v>
      </c>
      <c r="AQ51" s="35">
        <f>ROUND(L51*AP51,0)</f>
        <v>248</v>
      </c>
      <c r="AR51" s="31"/>
    </row>
    <row r="52" spans="1:44" ht="14.25" customHeight="1" x14ac:dyDescent="0.15">
      <c r="A52" s="32">
        <v>22</v>
      </c>
      <c r="B52" s="32">
        <v>4787</v>
      </c>
      <c r="C52" s="34" t="s">
        <v>22153</v>
      </c>
      <c r="D52" s="73"/>
      <c r="E52" s="74"/>
      <c r="F52" s="74"/>
      <c r="G52" s="20"/>
      <c r="J52" s="187"/>
      <c r="K52" s="186"/>
      <c r="L52" s="204"/>
      <c r="M52" s="187"/>
      <c r="N52" s="187"/>
      <c r="O52" s="187"/>
      <c r="P52" s="4"/>
      <c r="Q52" s="21"/>
      <c r="R52" s="67" t="s">
        <v>1235</v>
      </c>
      <c r="S52" s="53"/>
      <c r="T52" s="53"/>
      <c r="U52" s="53"/>
      <c r="V52" s="53"/>
      <c r="W52" s="53"/>
      <c r="X52" s="188"/>
      <c r="Y52" s="59"/>
      <c r="Z52" s="67"/>
      <c r="AA52" s="67"/>
      <c r="AB52" s="67"/>
      <c r="AC52" s="67"/>
      <c r="AD52" s="67"/>
      <c r="AE52" s="67"/>
      <c r="AF52" s="67"/>
      <c r="AG52" s="67"/>
      <c r="AH52" s="67"/>
      <c r="AI52" s="67"/>
      <c r="AJ52" s="67"/>
      <c r="AK52" s="67"/>
      <c r="AL52" s="67"/>
      <c r="AM52" s="67"/>
      <c r="AN52" s="67"/>
      <c r="AO52" s="67"/>
      <c r="AP52" s="192"/>
      <c r="AQ52" s="35">
        <f>ROUND(L51*X54,0)</f>
        <v>479</v>
      </c>
      <c r="AR52" s="31"/>
    </row>
    <row r="53" spans="1:44" ht="14.25" customHeight="1" x14ac:dyDescent="0.15">
      <c r="A53" s="32">
        <v>22</v>
      </c>
      <c r="B53" s="32">
        <v>4788</v>
      </c>
      <c r="C53" s="34" t="s">
        <v>22154</v>
      </c>
      <c r="D53" s="73"/>
      <c r="E53" s="74"/>
      <c r="F53" s="74"/>
      <c r="G53" s="20"/>
      <c r="J53" s="187"/>
      <c r="K53" s="186"/>
      <c r="L53" s="204"/>
      <c r="M53" s="187"/>
      <c r="N53" s="187"/>
      <c r="O53" s="187"/>
      <c r="P53" s="4"/>
      <c r="Q53" s="21"/>
      <c r="R53" s="53" t="s">
        <v>1237</v>
      </c>
      <c r="S53" s="53"/>
      <c r="T53" s="53"/>
      <c r="U53" s="53"/>
      <c r="V53" s="53"/>
      <c r="W53" s="53"/>
      <c r="X53" s="188"/>
      <c r="Y53" s="59"/>
      <c r="Z53" s="1091" t="s">
        <v>1229</v>
      </c>
      <c r="AA53" s="1092"/>
      <c r="AB53" s="1092"/>
      <c r="AC53" s="1092"/>
      <c r="AD53" s="1092"/>
      <c r="AE53" s="1093"/>
      <c r="AF53" s="223" t="s">
        <v>1230</v>
      </c>
      <c r="AG53" s="107"/>
      <c r="AH53" s="107"/>
      <c r="AI53" s="107"/>
      <c r="AJ53" s="107"/>
      <c r="AK53" s="107"/>
      <c r="AL53" s="107"/>
      <c r="AM53" s="107"/>
      <c r="AN53" s="107"/>
      <c r="AO53" s="65" t="s">
        <v>17</v>
      </c>
      <c r="AP53" s="220">
        <v>0.7</v>
      </c>
      <c r="AQ53" s="35">
        <f>ROUND(ROUND(L51*X54,0)*AP53,0)</f>
        <v>335</v>
      </c>
      <c r="AR53" s="31"/>
    </row>
    <row r="54" spans="1:44" ht="14.25" customHeight="1" x14ac:dyDescent="0.15">
      <c r="A54" s="32">
        <v>22</v>
      </c>
      <c r="B54" s="32" t="s">
        <v>2074</v>
      </c>
      <c r="C54" s="34" t="s">
        <v>22155</v>
      </c>
      <c r="D54" s="73"/>
      <c r="E54" s="74"/>
      <c r="F54" s="74"/>
      <c r="G54" s="20"/>
      <c r="J54" s="187"/>
      <c r="K54" s="186"/>
      <c r="L54" s="204"/>
      <c r="M54" s="187"/>
      <c r="N54" s="187"/>
      <c r="O54" s="187"/>
      <c r="P54" s="4"/>
      <c r="Q54" s="21"/>
      <c r="R54" s="71"/>
      <c r="S54" s="71"/>
      <c r="T54" s="71"/>
      <c r="U54" s="71"/>
      <c r="V54" s="71"/>
      <c r="W54" s="26" t="s">
        <v>17</v>
      </c>
      <c r="X54" s="195">
        <v>0.96499999999999997</v>
      </c>
      <c r="Y54" s="207"/>
      <c r="Z54" s="1094"/>
      <c r="AA54" s="1095"/>
      <c r="AB54" s="1095"/>
      <c r="AC54" s="1095"/>
      <c r="AD54" s="1095"/>
      <c r="AE54" s="1096"/>
      <c r="AF54" s="67" t="s">
        <v>1233</v>
      </c>
      <c r="AG54" s="67"/>
      <c r="AH54" s="67"/>
      <c r="AI54" s="67"/>
      <c r="AJ54" s="67"/>
      <c r="AK54" s="67"/>
      <c r="AL54" s="67"/>
      <c r="AM54" s="67"/>
      <c r="AN54" s="67"/>
      <c r="AO54" s="65" t="s">
        <v>17</v>
      </c>
      <c r="AP54" s="220">
        <v>0.5</v>
      </c>
      <c r="AQ54" s="35">
        <f>ROUND(ROUND(L51*X54,0)*AP54,0)</f>
        <v>240</v>
      </c>
      <c r="AR54" s="31"/>
    </row>
    <row r="55" spans="1:44" ht="14.25" customHeight="1" x14ac:dyDescent="0.15">
      <c r="A55" s="32">
        <v>22</v>
      </c>
      <c r="B55" s="32">
        <v>4791</v>
      </c>
      <c r="C55" s="34" t="s">
        <v>22156</v>
      </c>
      <c r="D55" s="73"/>
      <c r="E55" s="74"/>
      <c r="F55" s="74"/>
      <c r="G55" s="1085" t="s">
        <v>1795</v>
      </c>
      <c r="H55" s="1086"/>
      <c r="I55" s="1086"/>
      <c r="J55" s="1087"/>
      <c r="K55" s="47" t="s">
        <v>1674</v>
      </c>
      <c r="L55" s="185"/>
      <c r="M55" s="184"/>
      <c r="N55" s="184"/>
      <c r="O55" s="184"/>
      <c r="P55" s="40"/>
      <c r="Q55" s="41"/>
      <c r="R55" s="40"/>
      <c r="S55" s="65"/>
      <c r="T55" s="65"/>
      <c r="U55" s="65"/>
      <c r="V55" s="65"/>
      <c r="W55" s="65"/>
      <c r="X55" s="102"/>
      <c r="Y55" s="182"/>
      <c r="Z55" s="65"/>
      <c r="AA55" s="65"/>
      <c r="AB55" s="65"/>
      <c r="AC55" s="65"/>
      <c r="AD55" s="65"/>
      <c r="AE55" s="65"/>
      <c r="AF55" s="65"/>
      <c r="AG55" s="65"/>
      <c r="AH55" s="65"/>
      <c r="AI55" s="65"/>
      <c r="AJ55" s="65"/>
      <c r="AK55" s="65"/>
      <c r="AL55" s="65"/>
      <c r="AM55" s="65"/>
      <c r="AN55" s="65"/>
      <c r="AO55" s="65"/>
      <c r="AP55" s="102"/>
      <c r="AQ55" s="35">
        <f>ROUND(L57,0)</f>
        <v>479</v>
      </c>
      <c r="AR55" s="31"/>
    </row>
    <row r="56" spans="1:44" ht="14.25" customHeight="1" x14ac:dyDescent="0.15">
      <c r="A56" s="32">
        <v>22</v>
      </c>
      <c r="B56" s="32">
        <v>4792</v>
      </c>
      <c r="C56" s="34" t="s">
        <v>22157</v>
      </c>
      <c r="D56" s="73"/>
      <c r="E56" s="74"/>
      <c r="F56" s="74"/>
      <c r="G56" s="1088"/>
      <c r="H56" s="1089"/>
      <c r="I56" s="1089"/>
      <c r="J56" s="1090"/>
      <c r="K56" s="186"/>
      <c r="L56" s="204"/>
      <c r="M56" s="187"/>
      <c r="N56" s="187"/>
      <c r="O56" s="187"/>
      <c r="P56" s="187"/>
      <c r="Q56" s="21"/>
      <c r="R56" s="4"/>
      <c r="S56" s="53"/>
      <c r="T56" s="53"/>
      <c r="U56" s="53"/>
      <c r="V56" s="53"/>
      <c r="W56" s="53"/>
      <c r="X56" s="188"/>
      <c r="Y56" s="59"/>
      <c r="Z56" s="1091" t="s">
        <v>1229</v>
      </c>
      <c r="AA56" s="1092"/>
      <c r="AB56" s="1092"/>
      <c r="AC56" s="1092"/>
      <c r="AD56" s="1092"/>
      <c r="AE56" s="1093"/>
      <c r="AF56" s="223" t="s">
        <v>1230</v>
      </c>
      <c r="AG56" s="107"/>
      <c r="AH56" s="107"/>
      <c r="AI56" s="107"/>
      <c r="AJ56" s="107"/>
      <c r="AK56" s="107"/>
      <c r="AL56" s="107"/>
      <c r="AM56" s="107"/>
      <c r="AN56" s="107"/>
      <c r="AO56" s="65" t="s">
        <v>17</v>
      </c>
      <c r="AP56" s="220">
        <v>0.7</v>
      </c>
      <c r="AQ56" s="35">
        <f>ROUND(L57*AP56,0)</f>
        <v>335</v>
      </c>
      <c r="AR56" s="31"/>
    </row>
    <row r="57" spans="1:44" ht="14.25" customHeight="1" x14ac:dyDescent="0.15">
      <c r="A57" s="32">
        <v>22</v>
      </c>
      <c r="B57" s="32" t="s">
        <v>2078</v>
      </c>
      <c r="C57" s="34" t="s">
        <v>22158</v>
      </c>
      <c r="D57" s="73"/>
      <c r="E57" s="74"/>
      <c r="F57" s="74"/>
      <c r="G57" s="1088"/>
      <c r="H57" s="1089"/>
      <c r="I57" s="1089"/>
      <c r="J57" s="1090"/>
      <c r="K57" s="186"/>
      <c r="L57" s="189">
        <v>479</v>
      </c>
      <c r="M57" s="4" t="s">
        <v>21</v>
      </c>
      <c r="N57" s="187"/>
      <c r="O57" s="187"/>
      <c r="P57" s="4"/>
      <c r="Q57" s="21"/>
      <c r="R57" s="25"/>
      <c r="S57" s="71"/>
      <c r="T57" s="71"/>
      <c r="U57" s="71"/>
      <c r="V57" s="71"/>
      <c r="W57" s="71"/>
      <c r="X57" s="224"/>
      <c r="Y57" s="207"/>
      <c r="Z57" s="1094"/>
      <c r="AA57" s="1095"/>
      <c r="AB57" s="1095"/>
      <c r="AC57" s="1095"/>
      <c r="AD57" s="1095"/>
      <c r="AE57" s="1096"/>
      <c r="AF57" s="67" t="s">
        <v>1233</v>
      </c>
      <c r="AG57" s="67"/>
      <c r="AH57" s="67"/>
      <c r="AI57" s="67"/>
      <c r="AJ57" s="67"/>
      <c r="AK57" s="67"/>
      <c r="AL57" s="67"/>
      <c r="AM57" s="67"/>
      <c r="AN57" s="67"/>
      <c r="AO57" s="65" t="s">
        <v>17</v>
      </c>
      <c r="AP57" s="220">
        <v>0.5</v>
      </c>
      <c r="AQ57" s="35">
        <f>ROUND(L57*AP57,0)</f>
        <v>240</v>
      </c>
      <c r="AR57" s="31"/>
    </row>
    <row r="58" spans="1:44" ht="14.25" customHeight="1" x14ac:dyDescent="0.15">
      <c r="A58" s="32">
        <v>22</v>
      </c>
      <c r="B58" s="32">
        <v>4793</v>
      </c>
      <c r="C58" s="34" t="s">
        <v>22159</v>
      </c>
      <c r="D58" s="73"/>
      <c r="E58" s="74"/>
      <c r="F58" s="74"/>
      <c r="G58" s="73"/>
      <c r="H58" s="74"/>
      <c r="I58" s="74"/>
      <c r="J58" s="75"/>
      <c r="K58" s="20"/>
      <c r="L58" s="58"/>
      <c r="P58" s="187"/>
      <c r="Q58" s="21"/>
      <c r="R58" s="67" t="s">
        <v>1235</v>
      </c>
      <c r="S58" s="53"/>
      <c r="T58" s="53"/>
      <c r="U58" s="53"/>
      <c r="V58" s="53"/>
      <c r="W58" s="53"/>
      <c r="X58" s="188"/>
      <c r="Y58" s="59"/>
      <c r="Z58" s="67"/>
      <c r="AA58" s="67"/>
      <c r="AB58" s="67"/>
      <c r="AC58" s="67"/>
      <c r="AD58" s="67"/>
      <c r="AE58" s="67"/>
      <c r="AF58" s="67"/>
      <c r="AG58" s="67"/>
      <c r="AH58" s="67"/>
      <c r="AI58" s="67"/>
      <c r="AJ58" s="67"/>
      <c r="AK58" s="67"/>
      <c r="AL58" s="67"/>
      <c r="AM58" s="67"/>
      <c r="AN58" s="67"/>
      <c r="AO58" s="67"/>
      <c r="AP58" s="192"/>
      <c r="AQ58" s="35">
        <f>ROUND(L57*X60,0)</f>
        <v>462</v>
      </c>
      <c r="AR58" s="31"/>
    </row>
    <row r="59" spans="1:44" ht="14.25" customHeight="1" x14ac:dyDescent="0.15">
      <c r="A59" s="32">
        <v>22</v>
      </c>
      <c r="B59" s="32">
        <v>4794</v>
      </c>
      <c r="C59" s="34" t="s">
        <v>22160</v>
      </c>
      <c r="D59" s="73"/>
      <c r="E59" s="74"/>
      <c r="F59" s="74"/>
      <c r="G59" s="20"/>
      <c r="K59" s="186"/>
      <c r="L59" s="204"/>
      <c r="M59" s="187"/>
      <c r="N59" s="187"/>
      <c r="P59" s="187"/>
      <c r="Q59" s="21"/>
      <c r="R59" s="53" t="s">
        <v>1237</v>
      </c>
      <c r="S59" s="53"/>
      <c r="T59" s="53"/>
      <c r="U59" s="53"/>
      <c r="V59" s="53"/>
      <c r="W59" s="53"/>
      <c r="X59" s="188"/>
      <c r="Y59" s="59"/>
      <c r="Z59" s="1091" t="s">
        <v>1229</v>
      </c>
      <c r="AA59" s="1092"/>
      <c r="AB59" s="1092"/>
      <c r="AC59" s="1092"/>
      <c r="AD59" s="1092"/>
      <c r="AE59" s="1093"/>
      <c r="AF59" s="223" t="s">
        <v>1230</v>
      </c>
      <c r="AG59" s="107"/>
      <c r="AH59" s="107"/>
      <c r="AI59" s="107"/>
      <c r="AJ59" s="107"/>
      <c r="AK59" s="107"/>
      <c r="AL59" s="107"/>
      <c r="AM59" s="107"/>
      <c r="AN59" s="107"/>
      <c r="AO59" s="65" t="s">
        <v>17</v>
      </c>
      <c r="AP59" s="220">
        <v>0.7</v>
      </c>
      <c r="AQ59" s="35">
        <f>ROUND(ROUND(L57*X60,0)*AP59,0)</f>
        <v>323</v>
      </c>
      <c r="AR59" s="31"/>
    </row>
    <row r="60" spans="1:44" ht="14.25" customHeight="1" x14ac:dyDescent="0.15">
      <c r="A60" s="32">
        <v>22</v>
      </c>
      <c r="B60" s="32" t="s">
        <v>2082</v>
      </c>
      <c r="C60" s="34" t="s">
        <v>22161</v>
      </c>
      <c r="D60" s="73"/>
      <c r="E60" s="74"/>
      <c r="F60" s="74"/>
      <c r="G60" s="20"/>
      <c r="K60" s="186"/>
      <c r="L60" s="204"/>
      <c r="M60" s="187"/>
      <c r="N60" s="187"/>
      <c r="P60" s="187"/>
      <c r="Q60" s="21"/>
      <c r="R60" s="71"/>
      <c r="S60" s="71"/>
      <c r="T60" s="71"/>
      <c r="U60" s="71"/>
      <c r="V60" s="71"/>
      <c r="W60" s="26" t="s">
        <v>17</v>
      </c>
      <c r="X60" s="195">
        <v>0.96499999999999997</v>
      </c>
      <c r="Y60" s="207"/>
      <c r="Z60" s="1094"/>
      <c r="AA60" s="1095"/>
      <c r="AB60" s="1095"/>
      <c r="AC60" s="1095"/>
      <c r="AD60" s="1095"/>
      <c r="AE60" s="1096"/>
      <c r="AF60" s="67" t="s">
        <v>1233</v>
      </c>
      <c r="AG60" s="67"/>
      <c r="AH60" s="67"/>
      <c r="AI60" s="67"/>
      <c r="AJ60" s="67"/>
      <c r="AK60" s="67"/>
      <c r="AL60" s="67"/>
      <c r="AM60" s="67"/>
      <c r="AN60" s="67"/>
      <c r="AO60" s="65" t="s">
        <v>17</v>
      </c>
      <c r="AP60" s="220">
        <v>0.5</v>
      </c>
      <c r="AQ60" s="35">
        <f>ROUND(ROUND(L57*X60,0)*AP60,0)</f>
        <v>231</v>
      </c>
      <c r="AR60" s="31"/>
    </row>
    <row r="61" spans="1:44" ht="14.25" customHeight="1" x14ac:dyDescent="0.15">
      <c r="A61" s="32">
        <v>22</v>
      </c>
      <c r="B61" s="32">
        <v>4795</v>
      </c>
      <c r="C61" s="34" t="s">
        <v>22162</v>
      </c>
      <c r="D61" s="73"/>
      <c r="E61" s="74"/>
      <c r="F61" s="74"/>
      <c r="G61" s="20"/>
      <c r="J61" s="187"/>
      <c r="K61" s="47" t="s">
        <v>1684</v>
      </c>
      <c r="L61" s="185"/>
      <c r="M61" s="184"/>
      <c r="N61" s="184"/>
      <c r="O61" s="184"/>
      <c r="P61" s="40"/>
      <c r="Q61" s="41"/>
      <c r="R61" s="40"/>
      <c r="S61" s="65"/>
      <c r="T61" s="65"/>
      <c r="U61" s="65"/>
      <c r="V61" s="65"/>
      <c r="W61" s="65"/>
      <c r="X61" s="102"/>
      <c r="Y61" s="182"/>
      <c r="Z61" s="65"/>
      <c r="AA61" s="65"/>
      <c r="AB61" s="65"/>
      <c r="AC61" s="65"/>
      <c r="AD61" s="65"/>
      <c r="AE61" s="65"/>
      <c r="AF61" s="65"/>
      <c r="AG61" s="65"/>
      <c r="AH61" s="65"/>
      <c r="AI61" s="65"/>
      <c r="AJ61" s="65"/>
      <c r="AK61" s="65"/>
      <c r="AL61" s="65"/>
      <c r="AM61" s="65"/>
      <c r="AN61" s="65"/>
      <c r="AO61" s="65"/>
      <c r="AP61" s="102"/>
      <c r="AQ61" s="35">
        <f>ROUND(L63,0)</f>
        <v>479</v>
      </c>
      <c r="AR61" s="31"/>
    </row>
    <row r="62" spans="1:44" ht="14.25" customHeight="1" x14ac:dyDescent="0.15">
      <c r="A62" s="32">
        <v>22</v>
      </c>
      <c r="B62" s="32">
        <v>4796</v>
      </c>
      <c r="C62" s="34" t="s">
        <v>22163</v>
      </c>
      <c r="D62" s="73"/>
      <c r="E62" s="74"/>
      <c r="F62" s="74"/>
      <c r="G62" s="20"/>
      <c r="J62" s="187"/>
      <c r="K62" s="186"/>
      <c r="L62" s="204"/>
      <c r="M62" s="187"/>
      <c r="N62" s="187"/>
      <c r="O62" s="187"/>
      <c r="P62" s="187"/>
      <c r="Q62" s="21"/>
      <c r="R62" s="4"/>
      <c r="S62" s="53"/>
      <c r="T62" s="53"/>
      <c r="U62" s="53"/>
      <c r="V62" s="53"/>
      <c r="W62" s="53"/>
      <c r="X62" s="188"/>
      <c r="Y62" s="59"/>
      <c r="Z62" s="1091" t="s">
        <v>1229</v>
      </c>
      <c r="AA62" s="1092"/>
      <c r="AB62" s="1092"/>
      <c r="AC62" s="1092"/>
      <c r="AD62" s="1092"/>
      <c r="AE62" s="1093"/>
      <c r="AF62" s="223" t="s">
        <v>1230</v>
      </c>
      <c r="AG62" s="107"/>
      <c r="AH62" s="107"/>
      <c r="AI62" s="107"/>
      <c r="AJ62" s="107"/>
      <c r="AK62" s="107"/>
      <c r="AL62" s="107"/>
      <c r="AM62" s="107"/>
      <c r="AN62" s="107"/>
      <c r="AO62" s="65" t="s">
        <v>17</v>
      </c>
      <c r="AP62" s="220">
        <v>0.7</v>
      </c>
      <c r="AQ62" s="35">
        <f>ROUND(L63*AP62,0)</f>
        <v>335</v>
      </c>
      <c r="AR62" s="31"/>
    </row>
    <row r="63" spans="1:44" ht="14.25" customHeight="1" x14ac:dyDescent="0.15">
      <c r="A63" s="32">
        <v>22</v>
      </c>
      <c r="B63" s="32" t="s">
        <v>2086</v>
      </c>
      <c r="C63" s="34" t="s">
        <v>22164</v>
      </c>
      <c r="D63" s="73"/>
      <c r="E63" s="74"/>
      <c r="F63" s="74"/>
      <c r="G63" s="20"/>
      <c r="J63" s="187"/>
      <c r="K63" s="186"/>
      <c r="L63" s="189">
        <v>479</v>
      </c>
      <c r="M63" s="4" t="s">
        <v>21</v>
      </c>
      <c r="N63" s="187"/>
      <c r="O63" s="187"/>
      <c r="P63" s="4"/>
      <c r="Q63" s="21"/>
      <c r="R63" s="25"/>
      <c r="S63" s="71"/>
      <c r="T63" s="71"/>
      <c r="U63" s="71"/>
      <c r="V63" s="71"/>
      <c r="W63" s="71"/>
      <c r="X63" s="224"/>
      <c r="Y63" s="207"/>
      <c r="Z63" s="1094"/>
      <c r="AA63" s="1095"/>
      <c r="AB63" s="1095"/>
      <c r="AC63" s="1095"/>
      <c r="AD63" s="1095"/>
      <c r="AE63" s="1096"/>
      <c r="AF63" s="67" t="s">
        <v>1233</v>
      </c>
      <c r="AG63" s="67"/>
      <c r="AH63" s="67"/>
      <c r="AI63" s="67"/>
      <c r="AJ63" s="67"/>
      <c r="AK63" s="67"/>
      <c r="AL63" s="67"/>
      <c r="AM63" s="67"/>
      <c r="AN63" s="67"/>
      <c r="AO63" s="65" t="s">
        <v>17</v>
      </c>
      <c r="AP63" s="220">
        <v>0.5</v>
      </c>
      <c r="AQ63" s="35">
        <f>ROUND(L63*AP63,0)</f>
        <v>240</v>
      </c>
      <c r="AR63" s="31"/>
    </row>
    <row r="64" spans="1:44" ht="14.25" customHeight="1" x14ac:dyDescent="0.15">
      <c r="A64" s="32">
        <v>22</v>
      </c>
      <c r="B64" s="32">
        <v>4797</v>
      </c>
      <c r="C64" s="34" t="s">
        <v>22165</v>
      </c>
      <c r="D64" s="73"/>
      <c r="E64" s="74"/>
      <c r="F64" s="74"/>
      <c r="G64" s="20"/>
      <c r="J64" s="187"/>
      <c r="K64" s="186"/>
      <c r="L64" s="204"/>
      <c r="M64" s="187"/>
      <c r="N64" s="187"/>
      <c r="O64" s="187"/>
      <c r="P64" s="4"/>
      <c r="Q64" s="21"/>
      <c r="R64" s="67" t="s">
        <v>1235</v>
      </c>
      <c r="S64" s="53"/>
      <c r="T64" s="53"/>
      <c r="U64" s="53"/>
      <c r="V64" s="53"/>
      <c r="W64" s="53"/>
      <c r="X64" s="188"/>
      <c r="Y64" s="59"/>
      <c r="Z64" s="67"/>
      <c r="AA64" s="67"/>
      <c r="AB64" s="67"/>
      <c r="AC64" s="67"/>
      <c r="AD64" s="67"/>
      <c r="AE64" s="67"/>
      <c r="AF64" s="67"/>
      <c r="AG64" s="67"/>
      <c r="AH64" s="67"/>
      <c r="AI64" s="67"/>
      <c r="AJ64" s="67"/>
      <c r="AK64" s="67"/>
      <c r="AL64" s="67"/>
      <c r="AM64" s="67"/>
      <c r="AN64" s="67"/>
      <c r="AO64" s="67"/>
      <c r="AP64" s="192"/>
      <c r="AQ64" s="35">
        <f>ROUND(L63*X66,0)</f>
        <v>462</v>
      </c>
      <c r="AR64" s="31"/>
    </row>
    <row r="65" spans="1:44" ht="14.25" customHeight="1" x14ac:dyDescent="0.15">
      <c r="A65" s="32">
        <v>22</v>
      </c>
      <c r="B65" s="32">
        <v>4798</v>
      </c>
      <c r="C65" s="34" t="s">
        <v>22166</v>
      </c>
      <c r="D65" s="73"/>
      <c r="E65" s="74"/>
      <c r="F65" s="74"/>
      <c r="G65" s="20"/>
      <c r="J65" s="187"/>
      <c r="K65" s="186"/>
      <c r="L65" s="204"/>
      <c r="M65" s="187"/>
      <c r="N65" s="187"/>
      <c r="O65" s="187"/>
      <c r="P65" s="4"/>
      <c r="Q65" s="21"/>
      <c r="R65" s="53" t="s">
        <v>1237</v>
      </c>
      <c r="S65" s="53"/>
      <c r="T65" s="53"/>
      <c r="U65" s="53"/>
      <c r="V65" s="53"/>
      <c r="W65" s="53"/>
      <c r="X65" s="188"/>
      <c r="Y65" s="59"/>
      <c r="Z65" s="1091" t="s">
        <v>1229</v>
      </c>
      <c r="AA65" s="1092"/>
      <c r="AB65" s="1092"/>
      <c r="AC65" s="1092"/>
      <c r="AD65" s="1092"/>
      <c r="AE65" s="1093"/>
      <c r="AF65" s="223" t="s">
        <v>1230</v>
      </c>
      <c r="AG65" s="107"/>
      <c r="AH65" s="107"/>
      <c r="AI65" s="107"/>
      <c r="AJ65" s="107"/>
      <c r="AK65" s="107"/>
      <c r="AL65" s="107"/>
      <c r="AM65" s="107"/>
      <c r="AN65" s="107"/>
      <c r="AO65" s="65" t="s">
        <v>17</v>
      </c>
      <c r="AP65" s="220">
        <v>0.7</v>
      </c>
      <c r="AQ65" s="35">
        <f>ROUND(ROUND(L63*X66,0)*AP65,0)</f>
        <v>323</v>
      </c>
      <c r="AR65" s="31"/>
    </row>
    <row r="66" spans="1:44" ht="14.25" customHeight="1" x14ac:dyDescent="0.15">
      <c r="A66" s="32">
        <v>22</v>
      </c>
      <c r="B66" s="32" t="s">
        <v>2090</v>
      </c>
      <c r="C66" s="34" t="s">
        <v>22167</v>
      </c>
      <c r="D66" s="73"/>
      <c r="E66" s="74"/>
      <c r="F66" s="74"/>
      <c r="G66" s="20"/>
      <c r="J66" s="187"/>
      <c r="K66" s="186"/>
      <c r="L66" s="204"/>
      <c r="M66" s="187"/>
      <c r="N66" s="187"/>
      <c r="O66" s="187"/>
      <c r="P66" s="4"/>
      <c r="Q66" s="21"/>
      <c r="R66" s="71"/>
      <c r="S66" s="71"/>
      <c r="T66" s="71"/>
      <c r="U66" s="71"/>
      <c r="V66" s="71"/>
      <c r="W66" s="26" t="s">
        <v>17</v>
      </c>
      <c r="X66" s="195">
        <v>0.96499999999999997</v>
      </c>
      <c r="Y66" s="207"/>
      <c r="Z66" s="1094"/>
      <c r="AA66" s="1095"/>
      <c r="AB66" s="1095"/>
      <c r="AC66" s="1095"/>
      <c r="AD66" s="1095"/>
      <c r="AE66" s="1096"/>
      <c r="AF66" s="67" t="s">
        <v>1233</v>
      </c>
      <c r="AG66" s="67"/>
      <c r="AH66" s="67"/>
      <c r="AI66" s="67"/>
      <c r="AJ66" s="67"/>
      <c r="AK66" s="67"/>
      <c r="AL66" s="67"/>
      <c r="AM66" s="67"/>
      <c r="AN66" s="67"/>
      <c r="AO66" s="65" t="s">
        <v>17</v>
      </c>
      <c r="AP66" s="220">
        <v>0.5</v>
      </c>
      <c r="AQ66" s="35">
        <f>ROUND(ROUND(L63*X66,0)*AP66,0)</f>
        <v>231</v>
      </c>
      <c r="AR66" s="31"/>
    </row>
    <row r="67" spans="1:44" ht="14.25" customHeight="1" x14ac:dyDescent="0.15">
      <c r="A67" s="32">
        <v>22</v>
      </c>
      <c r="B67" s="32">
        <v>4801</v>
      </c>
      <c r="C67" s="34" t="s">
        <v>22168</v>
      </c>
      <c r="D67" s="1085" t="s">
        <v>2093</v>
      </c>
      <c r="E67" s="1086"/>
      <c r="F67" s="1087"/>
      <c r="G67" s="47" t="s">
        <v>2094</v>
      </c>
      <c r="H67" s="40"/>
      <c r="I67" s="40"/>
      <c r="J67" s="184"/>
      <c r="K67" s="40"/>
      <c r="L67" s="185"/>
      <c r="M67" s="184"/>
      <c r="N67" s="184"/>
      <c r="O67" s="184"/>
      <c r="P67" s="40"/>
      <c r="Q67" s="41"/>
      <c r="R67" s="40"/>
      <c r="S67" s="65"/>
      <c r="T67" s="65"/>
      <c r="U67" s="65"/>
      <c r="V67" s="65"/>
      <c r="W67" s="65"/>
      <c r="X67" s="102"/>
      <c r="Y67" s="182"/>
      <c r="Z67" s="222"/>
      <c r="AA67" s="44"/>
      <c r="AB67" s="44"/>
      <c r="AC67" s="44"/>
      <c r="AD67" s="44"/>
      <c r="AE67" s="44"/>
      <c r="AF67" s="65"/>
      <c r="AG67" s="65"/>
      <c r="AH67" s="65"/>
      <c r="AI67" s="65"/>
      <c r="AJ67" s="65"/>
      <c r="AK67" s="65"/>
      <c r="AL67" s="65"/>
      <c r="AM67" s="65"/>
      <c r="AN67" s="65"/>
      <c r="AO67" s="65"/>
      <c r="AP67" s="102"/>
      <c r="AQ67" s="35">
        <f>ROUND(L69,0)</f>
        <v>708</v>
      </c>
      <c r="AR67" s="31"/>
    </row>
    <row r="68" spans="1:44" ht="14.25" customHeight="1" x14ac:dyDescent="0.15">
      <c r="A68" s="32">
        <v>22</v>
      </c>
      <c r="B68" s="32">
        <v>4802</v>
      </c>
      <c r="C68" s="34" t="s">
        <v>22169</v>
      </c>
      <c r="D68" s="1088"/>
      <c r="E68" s="1089"/>
      <c r="F68" s="1090"/>
      <c r="G68" s="20"/>
      <c r="J68" s="187"/>
      <c r="L68" s="204"/>
      <c r="M68" s="187"/>
      <c r="N68" s="187"/>
      <c r="O68" s="187"/>
      <c r="P68" s="187"/>
      <c r="Q68" s="21"/>
      <c r="R68" s="4"/>
      <c r="S68" s="53"/>
      <c r="T68" s="53"/>
      <c r="U68" s="53"/>
      <c r="V68" s="53"/>
      <c r="W68" s="53"/>
      <c r="X68" s="188"/>
      <c r="Y68" s="59"/>
      <c r="Z68" s="1091" t="s">
        <v>1229</v>
      </c>
      <c r="AA68" s="1092"/>
      <c r="AB68" s="1092"/>
      <c r="AC68" s="1092"/>
      <c r="AD68" s="1092"/>
      <c r="AE68" s="1093"/>
      <c r="AF68" s="223" t="s">
        <v>1230</v>
      </c>
      <c r="AG68" s="107"/>
      <c r="AH68" s="107"/>
      <c r="AI68" s="107"/>
      <c r="AJ68" s="107"/>
      <c r="AK68" s="107"/>
      <c r="AL68" s="107"/>
      <c r="AM68" s="107"/>
      <c r="AN68" s="107"/>
      <c r="AO68" s="65" t="s">
        <v>17</v>
      </c>
      <c r="AP68" s="220">
        <v>0.7</v>
      </c>
      <c r="AQ68" s="35">
        <f>ROUND(L69*AP68,0)</f>
        <v>496</v>
      </c>
      <c r="AR68" s="31"/>
    </row>
    <row r="69" spans="1:44" ht="14.25" customHeight="1" x14ac:dyDescent="0.15">
      <c r="A69" s="32">
        <v>22</v>
      </c>
      <c r="B69" s="32" t="s">
        <v>2096</v>
      </c>
      <c r="C69" s="34" t="s">
        <v>22170</v>
      </c>
      <c r="D69" s="1088"/>
      <c r="E69" s="1089"/>
      <c r="F69" s="1090"/>
      <c r="G69" s="20"/>
      <c r="J69" s="187"/>
      <c r="L69" s="189">
        <v>708</v>
      </c>
      <c r="M69" s="4" t="s">
        <v>21</v>
      </c>
      <c r="N69" s="187"/>
      <c r="O69" s="187"/>
      <c r="P69" s="4"/>
      <c r="Q69" s="21"/>
      <c r="R69" s="25"/>
      <c r="S69" s="71"/>
      <c r="T69" s="71"/>
      <c r="U69" s="71"/>
      <c r="V69" s="71"/>
      <c r="W69" s="71"/>
      <c r="X69" s="224"/>
      <c r="Y69" s="207"/>
      <c r="Z69" s="1094"/>
      <c r="AA69" s="1095"/>
      <c r="AB69" s="1095"/>
      <c r="AC69" s="1095"/>
      <c r="AD69" s="1095"/>
      <c r="AE69" s="1096"/>
      <c r="AF69" s="67" t="s">
        <v>1233</v>
      </c>
      <c r="AG69" s="67"/>
      <c r="AH69" s="67"/>
      <c r="AI69" s="67"/>
      <c r="AJ69" s="67"/>
      <c r="AK69" s="67"/>
      <c r="AL69" s="67"/>
      <c r="AM69" s="67"/>
      <c r="AN69" s="67"/>
      <c r="AO69" s="65" t="s">
        <v>17</v>
      </c>
      <c r="AP69" s="220">
        <v>0.5</v>
      </c>
      <c r="AQ69" s="35">
        <f>ROUND(L69*AP69,0)</f>
        <v>354</v>
      </c>
      <c r="AR69" s="31"/>
    </row>
    <row r="70" spans="1:44" ht="14.25" customHeight="1" x14ac:dyDescent="0.15">
      <c r="A70" s="32">
        <v>22</v>
      </c>
      <c r="B70" s="32">
        <v>4803</v>
      </c>
      <c r="C70" s="34" t="s">
        <v>22171</v>
      </c>
      <c r="D70" s="1088"/>
      <c r="E70" s="1089"/>
      <c r="F70" s="1090"/>
      <c r="G70" s="20"/>
      <c r="J70" s="187"/>
      <c r="L70" s="204"/>
      <c r="M70" s="187"/>
      <c r="N70" s="187"/>
      <c r="O70" s="187"/>
      <c r="P70" s="4"/>
      <c r="Q70" s="21"/>
      <c r="R70" s="67" t="s">
        <v>1235</v>
      </c>
      <c r="S70" s="53"/>
      <c r="T70" s="53"/>
      <c r="U70" s="53"/>
      <c r="V70" s="53"/>
      <c r="W70" s="53"/>
      <c r="X70" s="188"/>
      <c r="Y70" s="59"/>
      <c r="Z70" s="67"/>
      <c r="AA70" s="67"/>
      <c r="AB70" s="67"/>
      <c r="AC70" s="67"/>
      <c r="AD70" s="67"/>
      <c r="AE70" s="67"/>
      <c r="AF70" s="67"/>
      <c r="AG70" s="67"/>
      <c r="AH70" s="67"/>
      <c r="AI70" s="67"/>
      <c r="AJ70" s="67"/>
      <c r="AK70" s="67"/>
      <c r="AL70" s="67"/>
      <c r="AM70" s="67"/>
      <c r="AN70" s="67"/>
      <c r="AO70" s="67"/>
      <c r="AP70" s="192"/>
      <c r="AQ70" s="35">
        <f>ROUND(L69*X72,0)</f>
        <v>683</v>
      </c>
      <c r="AR70" s="31"/>
    </row>
    <row r="71" spans="1:44" ht="14.25" customHeight="1" x14ac:dyDescent="0.15">
      <c r="A71" s="32">
        <v>22</v>
      </c>
      <c r="B71" s="32">
        <v>4804</v>
      </c>
      <c r="C71" s="34" t="s">
        <v>22172</v>
      </c>
      <c r="D71" s="73"/>
      <c r="E71" s="74"/>
      <c r="F71" s="75"/>
      <c r="G71" s="20"/>
      <c r="J71" s="187"/>
      <c r="L71" s="204"/>
      <c r="M71" s="187"/>
      <c r="N71" s="187"/>
      <c r="O71" s="187"/>
      <c r="P71" s="4"/>
      <c r="Q71" s="21"/>
      <c r="R71" s="53" t="s">
        <v>1237</v>
      </c>
      <c r="S71" s="53"/>
      <c r="T71" s="53"/>
      <c r="U71" s="53"/>
      <c r="V71" s="53"/>
      <c r="W71" s="53"/>
      <c r="X71" s="188"/>
      <c r="Y71" s="59"/>
      <c r="Z71" s="1091" t="s">
        <v>1229</v>
      </c>
      <c r="AA71" s="1092"/>
      <c r="AB71" s="1092"/>
      <c r="AC71" s="1092"/>
      <c r="AD71" s="1092"/>
      <c r="AE71" s="1093"/>
      <c r="AF71" s="223" t="s">
        <v>1230</v>
      </c>
      <c r="AG71" s="107"/>
      <c r="AH71" s="107"/>
      <c r="AI71" s="107"/>
      <c r="AJ71" s="107"/>
      <c r="AK71" s="107"/>
      <c r="AL71" s="107"/>
      <c r="AM71" s="107"/>
      <c r="AN71" s="107"/>
      <c r="AO71" s="65" t="s">
        <v>17</v>
      </c>
      <c r="AP71" s="220">
        <v>0.7</v>
      </c>
      <c r="AQ71" s="35">
        <f>ROUND(ROUND(L69*X72,0)*AP71,0)</f>
        <v>478</v>
      </c>
      <c r="AR71" s="31"/>
    </row>
    <row r="72" spans="1:44" ht="14.25" customHeight="1" x14ac:dyDescent="0.15">
      <c r="A72" s="32">
        <v>22</v>
      </c>
      <c r="B72" s="32" t="s">
        <v>2100</v>
      </c>
      <c r="C72" s="34" t="s">
        <v>22173</v>
      </c>
      <c r="D72" s="225"/>
      <c r="E72" s="193"/>
      <c r="F72" s="193"/>
      <c r="G72" s="20"/>
      <c r="J72" s="187"/>
      <c r="L72" s="204"/>
      <c r="M72" s="187"/>
      <c r="N72" s="187"/>
      <c r="O72" s="187"/>
      <c r="P72" s="4"/>
      <c r="Q72" s="21"/>
      <c r="R72" s="71"/>
      <c r="S72" s="71"/>
      <c r="T72" s="71"/>
      <c r="U72" s="71"/>
      <c r="V72" s="71"/>
      <c r="W72" s="26" t="s">
        <v>17</v>
      </c>
      <c r="X72" s="195">
        <v>0.96499999999999997</v>
      </c>
      <c r="Y72" s="207"/>
      <c r="Z72" s="1094"/>
      <c r="AA72" s="1095"/>
      <c r="AB72" s="1095"/>
      <c r="AC72" s="1095"/>
      <c r="AD72" s="1095"/>
      <c r="AE72" s="1096"/>
      <c r="AF72" s="67" t="s">
        <v>1233</v>
      </c>
      <c r="AG72" s="67"/>
      <c r="AH72" s="67"/>
      <c r="AI72" s="67"/>
      <c r="AJ72" s="67"/>
      <c r="AK72" s="67"/>
      <c r="AL72" s="67"/>
      <c r="AM72" s="67"/>
      <c r="AN72" s="67"/>
      <c r="AO72" s="65" t="s">
        <v>17</v>
      </c>
      <c r="AP72" s="220">
        <v>0.5</v>
      </c>
      <c r="AQ72" s="35">
        <f>ROUND(ROUND(L69*X72,0)*AP72,0)</f>
        <v>342</v>
      </c>
      <c r="AR72" s="31"/>
    </row>
    <row r="73" spans="1:44" ht="14.25" customHeight="1" x14ac:dyDescent="0.15">
      <c r="A73" s="32">
        <v>22</v>
      </c>
      <c r="B73" s="32">
        <v>4811</v>
      </c>
      <c r="C73" s="34" t="s">
        <v>22174</v>
      </c>
      <c r="D73" s="73"/>
      <c r="E73" s="74"/>
      <c r="F73" s="74"/>
      <c r="G73" s="47" t="s">
        <v>2103</v>
      </c>
      <c r="H73" s="40"/>
      <c r="I73" s="40"/>
      <c r="J73" s="184"/>
      <c r="K73" s="40"/>
      <c r="L73" s="185"/>
      <c r="M73" s="184"/>
      <c r="N73" s="184"/>
      <c r="O73" s="184"/>
      <c r="P73" s="40"/>
      <c r="Q73" s="41"/>
      <c r="R73" s="40"/>
      <c r="S73" s="65"/>
      <c r="T73" s="65"/>
      <c r="U73" s="65"/>
      <c r="V73" s="65"/>
      <c r="W73" s="65"/>
      <c r="X73" s="102"/>
      <c r="Y73" s="182"/>
      <c r="Z73" s="65"/>
      <c r="AA73" s="65"/>
      <c r="AB73" s="65"/>
      <c r="AC73" s="65"/>
      <c r="AD73" s="65"/>
      <c r="AE73" s="65"/>
      <c r="AF73" s="65"/>
      <c r="AG73" s="65"/>
      <c r="AH73" s="65"/>
      <c r="AI73" s="65"/>
      <c r="AJ73" s="65"/>
      <c r="AK73" s="65"/>
      <c r="AL73" s="65"/>
      <c r="AM73" s="65"/>
      <c r="AN73" s="65"/>
      <c r="AO73" s="65"/>
      <c r="AP73" s="102"/>
      <c r="AQ73" s="35">
        <f>ROUND(L75,0)</f>
        <v>695</v>
      </c>
      <c r="AR73" s="31"/>
    </row>
    <row r="74" spans="1:44" ht="14.25" customHeight="1" x14ac:dyDescent="0.15">
      <c r="A74" s="32">
        <v>22</v>
      </c>
      <c r="B74" s="32">
        <v>4812</v>
      </c>
      <c r="C74" s="34" t="s">
        <v>22175</v>
      </c>
      <c r="D74" s="73"/>
      <c r="E74" s="74"/>
      <c r="F74" s="74"/>
      <c r="G74" s="20"/>
      <c r="J74" s="187"/>
      <c r="L74" s="204"/>
      <c r="M74" s="187"/>
      <c r="N74" s="187"/>
      <c r="O74" s="187"/>
      <c r="P74" s="187"/>
      <c r="Q74" s="21"/>
      <c r="R74" s="4"/>
      <c r="S74" s="53"/>
      <c r="T74" s="53"/>
      <c r="U74" s="53"/>
      <c r="V74" s="53"/>
      <c r="W74" s="53"/>
      <c r="X74" s="188"/>
      <c r="Y74" s="59"/>
      <c r="Z74" s="1091" t="s">
        <v>1229</v>
      </c>
      <c r="AA74" s="1092"/>
      <c r="AB74" s="1092"/>
      <c r="AC74" s="1092"/>
      <c r="AD74" s="1092"/>
      <c r="AE74" s="1093"/>
      <c r="AF74" s="223" t="s">
        <v>1230</v>
      </c>
      <c r="AG74" s="107"/>
      <c r="AH74" s="107"/>
      <c r="AI74" s="107"/>
      <c r="AJ74" s="107"/>
      <c r="AK74" s="107"/>
      <c r="AL74" s="107"/>
      <c r="AM74" s="107"/>
      <c r="AN74" s="107"/>
      <c r="AO74" s="65" t="s">
        <v>17</v>
      </c>
      <c r="AP74" s="220">
        <v>0.7</v>
      </c>
      <c r="AQ74" s="35">
        <f>ROUND(L75*AP74,0)</f>
        <v>487</v>
      </c>
      <c r="AR74" s="31"/>
    </row>
    <row r="75" spans="1:44" ht="14.25" customHeight="1" x14ac:dyDescent="0.15">
      <c r="A75" s="32">
        <v>22</v>
      </c>
      <c r="B75" s="32" t="s">
        <v>2105</v>
      </c>
      <c r="C75" s="34" t="s">
        <v>22176</v>
      </c>
      <c r="D75" s="73"/>
      <c r="E75" s="74"/>
      <c r="F75" s="74"/>
      <c r="G75" s="20"/>
      <c r="J75" s="187"/>
      <c r="L75" s="189">
        <v>695</v>
      </c>
      <c r="M75" s="4" t="s">
        <v>21</v>
      </c>
      <c r="N75" s="187"/>
      <c r="O75" s="187"/>
      <c r="P75" s="4"/>
      <c r="Q75" s="21"/>
      <c r="R75" s="25"/>
      <c r="S75" s="71"/>
      <c r="T75" s="71"/>
      <c r="U75" s="71"/>
      <c r="V75" s="71"/>
      <c r="W75" s="71"/>
      <c r="X75" s="224"/>
      <c r="Y75" s="207"/>
      <c r="Z75" s="1094"/>
      <c r="AA75" s="1095"/>
      <c r="AB75" s="1095"/>
      <c r="AC75" s="1095"/>
      <c r="AD75" s="1095"/>
      <c r="AE75" s="1096"/>
      <c r="AF75" s="67" t="s">
        <v>1233</v>
      </c>
      <c r="AG75" s="67"/>
      <c r="AH75" s="67"/>
      <c r="AI75" s="67"/>
      <c r="AJ75" s="67"/>
      <c r="AK75" s="67"/>
      <c r="AL75" s="67"/>
      <c r="AM75" s="67"/>
      <c r="AN75" s="67"/>
      <c r="AO75" s="65" t="s">
        <v>17</v>
      </c>
      <c r="AP75" s="220">
        <v>0.5</v>
      </c>
      <c r="AQ75" s="35">
        <f>ROUND(L75*AP75,0)</f>
        <v>348</v>
      </c>
      <c r="AR75" s="31"/>
    </row>
    <row r="76" spans="1:44" ht="14.25" customHeight="1" x14ac:dyDescent="0.15">
      <c r="A76" s="32">
        <v>22</v>
      </c>
      <c r="B76" s="32">
        <v>4813</v>
      </c>
      <c r="C76" s="34" t="s">
        <v>22177</v>
      </c>
      <c r="D76" s="73"/>
      <c r="E76" s="74"/>
      <c r="F76" s="74"/>
      <c r="G76" s="20"/>
      <c r="J76" s="187"/>
      <c r="L76" s="204"/>
      <c r="M76" s="187"/>
      <c r="N76" s="187"/>
      <c r="O76" s="187"/>
      <c r="P76" s="4"/>
      <c r="Q76" s="21"/>
      <c r="R76" s="67" t="s">
        <v>1235</v>
      </c>
      <c r="S76" s="53"/>
      <c r="T76" s="53"/>
      <c r="U76" s="53"/>
      <c r="V76" s="53"/>
      <c r="W76" s="53"/>
      <c r="X76" s="188"/>
      <c r="Y76" s="59"/>
      <c r="Z76" s="67"/>
      <c r="AA76" s="67"/>
      <c r="AB76" s="67"/>
      <c r="AC76" s="67"/>
      <c r="AD76" s="67"/>
      <c r="AE76" s="67"/>
      <c r="AF76" s="67"/>
      <c r="AG76" s="67"/>
      <c r="AH76" s="67"/>
      <c r="AI76" s="67"/>
      <c r="AJ76" s="67"/>
      <c r="AK76" s="67"/>
      <c r="AL76" s="67"/>
      <c r="AM76" s="67"/>
      <c r="AN76" s="67"/>
      <c r="AO76" s="67"/>
      <c r="AP76" s="192"/>
      <c r="AQ76" s="35">
        <f>ROUND(L75*X78,0)</f>
        <v>671</v>
      </c>
      <c r="AR76" s="31"/>
    </row>
    <row r="77" spans="1:44" ht="14.25" customHeight="1" x14ac:dyDescent="0.15">
      <c r="A77" s="32">
        <v>22</v>
      </c>
      <c r="B77" s="32">
        <v>4814</v>
      </c>
      <c r="C77" s="34" t="s">
        <v>22178</v>
      </c>
      <c r="D77" s="73"/>
      <c r="E77" s="74"/>
      <c r="F77" s="74"/>
      <c r="G77" s="20"/>
      <c r="J77" s="187"/>
      <c r="L77" s="204"/>
      <c r="M77" s="187"/>
      <c r="N77" s="187"/>
      <c r="O77" s="187"/>
      <c r="P77" s="4"/>
      <c r="Q77" s="21"/>
      <c r="R77" s="53" t="s">
        <v>1237</v>
      </c>
      <c r="S77" s="53"/>
      <c r="T77" s="53"/>
      <c r="U77" s="53"/>
      <c r="V77" s="53"/>
      <c r="W77" s="53"/>
      <c r="X77" s="188"/>
      <c r="Y77" s="59"/>
      <c r="Z77" s="1091" t="s">
        <v>1229</v>
      </c>
      <c r="AA77" s="1092"/>
      <c r="AB77" s="1092"/>
      <c r="AC77" s="1092"/>
      <c r="AD77" s="1092"/>
      <c r="AE77" s="1093"/>
      <c r="AF77" s="223" t="s">
        <v>1230</v>
      </c>
      <c r="AG77" s="107"/>
      <c r="AH77" s="107"/>
      <c r="AI77" s="107"/>
      <c r="AJ77" s="107"/>
      <c r="AK77" s="107"/>
      <c r="AL77" s="107"/>
      <c r="AM77" s="107"/>
      <c r="AN77" s="107"/>
      <c r="AO77" s="65" t="s">
        <v>17</v>
      </c>
      <c r="AP77" s="220">
        <v>0.7</v>
      </c>
      <c r="AQ77" s="35">
        <f>ROUND(ROUND(L75*X78,0)*AP77,0)</f>
        <v>470</v>
      </c>
      <c r="AR77" s="31"/>
    </row>
    <row r="78" spans="1:44" ht="14.25" customHeight="1" x14ac:dyDescent="0.15">
      <c r="A78" s="32">
        <v>22</v>
      </c>
      <c r="B78" s="32" t="s">
        <v>2109</v>
      </c>
      <c r="C78" s="34" t="s">
        <v>22179</v>
      </c>
      <c r="D78" s="73"/>
      <c r="E78" s="74"/>
      <c r="F78" s="74"/>
      <c r="G78" s="20"/>
      <c r="J78" s="187"/>
      <c r="L78" s="204"/>
      <c r="M78" s="187"/>
      <c r="N78" s="187"/>
      <c r="O78" s="187"/>
      <c r="P78" s="4"/>
      <c r="Q78" s="21"/>
      <c r="R78" s="71"/>
      <c r="S78" s="71"/>
      <c r="T78" s="71"/>
      <c r="U78" s="71"/>
      <c r="V78" s="71"/>
      <c r="W78" s="26" t="s">
        <v>17</v>
      </c>
      <c r="X78" s="195">
        <v>0.96499999999999997</v>
      </c>
      <c r="Y78" s="207"/>
      <c r="Z78" s="1094"/>
      <c r="AA78" s="1095"/>
      <c r="AB78" s="1095"/>
      <c r="AC78" s="1095"/>
      <c r="AD78" s="1095"/>
      <c r="AE78" s="1096"/>
      <c r="AF78" s="67" t="s">
        <v>1233</v>
      </c>
      <c r="AG78" s="67"/>
      <c r="AH78" s="67"/>
      <c r="AI78" s="67"/>
      <c r="AJ78" s="67"/>
      <c r="AK78" s="67"/>
      <c r="AL78" s="67"/>
      <c r="AM78" s="67"/>
      <c r="AN78" s="67"/>
      <c r="AO78" s="65" t="s">
        <v>17</v>
      </c>
      <c r="AP78" s="220">
        <v>0.5</v>
      </c>
      <c r="AQ78" s="35">
        <f>ROUND(ROUND(L75*X78,0)*AP78,0)</f>
        <v>336</v>
      </c>
      <c r="AR78" s="31"/>
    </row>
    <row r="79" spans="1:44" ht="14.25" customHeight="1" x14ac:dyDescent="0.15">
      <c r="A79" s="32">
        <v>22</v>
      </c>
      <c r="B79" s="32">
        <v>4821</v>
      </c>
      <c r="C79" s="34" t="s">
        <v>22180</v>
      </c>
      <c r="D79" s="73"/>
      <c r="E79" s="74"/>
      <c r="F79" s="74"/>
      <c r="G79" s="47" t="s">
        <v>2112</v>
      </c>
      <c r="H79" s="40"/>
      <c r="I79" s="40"/>
      <c r="J79" s="184"/>
      <c r="K79" s="40"/>
      <c r="L79" s="185"/>
      <c r="M79" s="184"/>
      <c r="N79" s="184"/>
      <c r="O79" s="184"/>
      <c r="P79" s="40"/>
      <c r="Q79" s="41"/>
      <c r="R79" s="40"/>
      <c r="S79" s="65"/>
      <c r="T79" s="65"/>
      <c r="U79" s="65"/>
      <c r="V79" s="65"/>
      <c r="W79" s="65"/>
      <c r="X79" s="102"/>
      <c r="Y79" s="182"/>
      <c r="Z79" s="65"/>
      <c r="AA79" s="65"/>
      <c r="AB79" s="65"/>
      <c r="AC79" s="65"/>
      <c r="AD79" s="65"/>
      <c r="AE79" s="65"/>
      <c r="AF79" s="65"/>
      <c r="AG79" s="65"/>
      <c r="AH79" s="65"/>
      <c r="AI79" s="65"/>
      <c r="AJ79" s="65"/>
      <c r="AK79" s="65"/>
      <c r="AL79" s="65"/>
      <c r="AM79" s="65"/>
      <c r="AN79" s="65"/>
      <c r="AO79" s="65"/>
      <c r="AP79" s="102"/>
      <c r="AQ79" s="35">
        <f>ROUND(L81,0)</f>
        <v>681</v>
      </c>
      <c r="AR79" s="31"/>
    </row>
    <row r="80" spans="1:44" ht="14.25" customHeight="1" x14ac:dyDescent="0.15">
      <c r="A80" s="32">
        <v>22</v>
      </c>
      <c r="B80" s="32">
        <v>4822</v>
      </c>
      <c r="C80" s="34" t="s">
        <v>22181</v>
      </c>
      <c r="D80" s="73"/>
      <c r="E80" s="74"/>
      <c r="F80" s="74"/>
      <c r="G80" s="20"/>
      <c r="J80" s="187"/>
      <c r="L80" s="204"/>
      <c r="M80" s="187"/>
      <c r="N80" s="187"/>
      <c r="O80" s="187"/>
      <c r="P80" s="187"/>
      <c r="Q80" s="21"/>
      <c r="R80" s="4"/>
      <c r="S80" s="53"/>
      <c r="T80" s="53"/>
      <c r="U80" s="53"/>
      <c r="V80" s="53"/>
      <c r="W80" s="53"/>
      <c r="X80" s="188"/>
      <c r="Y80" s="59"/>
      <c r="Z80" s="1091" t="s">
        <v>1229</v>
      </c>
      <c r="AA80" s="1092"/>
      <c r="AB80" s="1092"/>
      <c r="AC80" s="1092"/>
      <c r="AD80" s="1092"/>
      <c r="AE80" s="1093"/>
      <c r="AF80" s="223" t="s">
        <v>1230</v>
      </c>
      <c r="AG80" s="107"/>
      <c r="AH80" s="107"/>
      <c r="AI80" s="107"/>
      <c r="AJ80" s="107"/>
      <c r="AK80" s="107"/>
      <c r="AL80" s="107"/>
      <c r="AM80" s="107"/>
      <c r="AN80" s="107"/>
      <c r="AO80" s="65" t="s">
        <v>17</v>
      </c>
      <c r="AP80" s="220">
        <v>0.7</v>
      </c>
      <c r="AQ80" s="35">
        <f>ROUND(L81*AP80,0)</f>
        <v>477</v>
      </c>
      <c r="AR80" s="31"/>
    </row>
    <row r="81" spans="1:44" ht="14.25" customHeight="1" x14ac:dyDescent="0.15">
      <c r="A81" s="32">
        <v>22</v>
      </c>
      <c r="B81" s="32" t="s">
        <v>2114</v>
      </c>
      <c r="C81" s="34" t="s">
        <v>22182</v>
      </c>
      <c r="D81" s="73"/>
      <c r="E81" s="74"/>
      <c r="F81" s="74"/>
      <c r="G81" s="20"/>
      <c r="J81" s="187"/>
      <c r="L81" s="189">
        <v>681</v>
      </c>
      <c r="M81" s="4" t="s">
        <v>21</v>
      </c>
      <c r="N81" s="187"/>
      <c r="O81" s="187"/>
      <c r="P81" s="4"/>
      <c r="Q81" s="21"/>
      <c r="R81" s="25"/>
      <c r="S81" s="71"/>
      <c r="T81" s="71"/>
      <c r="U81" s="71"/>
      <c r="V81" s="71"/>
      <c r="W81" s="71"/>
      <c r="X81" s="224"/>
      <c r="Y81" s="207"/>
      <c r="Z81" s="1094"/>
      <c r="AA81" s="1095"/>
      <c r="AB81" s="1095"/>
      <c r="AC81" s="1095"/>
      <c r="AD81" s="1095"/>
      <c r="AE81" s="1096"/>
      <c r="AF81" s="67" t="s">
        <v>1233</v>
      </c>
      <c r="AG81" s="67"/>
      <c r="AH81" s="67"/>
      <c r="AI81" s="67"/>
      <c r="AJ81" s="67"/>
      <c r="AK81" s="67"/>
      <c r="AL81" s="67"/>
      <c r="AM81" s="67"/>
      <c r="AN81" s="67"/>
      <c r="AO81" s="65" t="s">
        <v>17</v>
      </c>
      <c r="AP81" s="220">
        <v>0.5</v>
      </c>
      <c r="AQ81" s="35">
        <f>ROUND(L81*AP81,0)</f>
        <v>341</v>
      </c>
      <c r="AR81" s="31"/>
    </row>
    <row r="82" spans="1:44" ht="14.25" customHeight="1" x14ac:dyDescent="0.15">
      <c r="A82" s="32">
        <v>22</v>
      </c>
      <c r="B82" s="32">
        <v>4823</v>
      </c>
      <c r="C82" s="34" t="s">
        <v>22183</v>
      </c>
      <c r="D82" s="73"/>
      <c r="E82" s="74"/>
      <c r="F82" s="74"/>
      <c r="G82" s="20"/>
      <c r="J82" s="187"/>
      <c r="L82" s="204"/>
      <c r="M82" s="187"/>
      <c r="N82" s="187"/>
      <c r="O82" s="187"/>
      <c r="P82" s="4"/>
      <c r="Q82" s="21"/>
      <c r="R82" s="67" t="s">
        <v>1235</v>
      </c>
      <c r="S82" s="53"/>
      <c r="T82" s="53"/>
      <c r="U82" s="53"/>
      <c r="V82" s="53"/>
      <c r="W82" s="53"/>
      <c r="X82" s="188"/>
      <c r="Y82" s="59"/>
      <c r="Z82" s="67"/>
      <c r="AA82" s="67"/>
      <c r="AB82" s="67"/>
      <c r="AC82" s="67"/>
      <c r="AD82" s="67"/>
      <c r="AE82" s="67"/>
      <c r="AF82" s="67"/>
      <c r="AG82" s="67"/>
      <c r="AH82" s="67"/>
      <c r="AI82" s="67"/>
      <c r="AJ82" s="67"/>
      <c r="AK82" s="67"/>
      <c r="AL82" s="67"/>
      <c r="AM82" s="67"/>
      <c r="AN82" s="67"/>
      <c r="AO82" s="67"/>
      <c r="AP82" s="192"/>
      <c r="AQ82" s="35">
        <f>ROUND(L81*X84,0)</f>
        <v>657</v>
      </c>
      <c r="AR82" s="31"/>
    </row>
    <row r="83" spans="1:44" ht="14.25" customHeight="1" x14ac:dyDescent="0.15">
      <c r="A83" s="32">
        <v>22</v>
      </c>
      <c r="B83" s="32">
        <v>4824</v>
      </c>
      <c r="C83" s="34" t="s">
        <v>22184</v>
      </c>
      <c r="D83" s="73"/>
      <c r="E83" s="74"/>
      <c r="F83" s="74"/>
      <c r="G83" s="20"/>
      <c r="J83" s="187"/>
      <c r="L83" s="204"/>
      <c r="M83" s="187"/>
      <c r="N83" s="187"/>
      <c r="O83" s="187"/>
      <c r="P83" s="4"/>
      <c r="Q83" s="21"/>
      <c r="R83" s="53" t="s">
        <v>1237</v>
      </c>
      <c r="S83" s="53"/>
      <c r="T83" s="53"/>
      <c r="U83" s="53"/>
      <c r="V83" s="53"/>
      <c r="W83" s="53"/>
      <c r="X83" s="188"/>
      <c r="Y83" s="59"/>
      <c r="Z83" s="1091" t="s">
        <v>1229</v>
      </c>
      <c r="AA83" s="1092"/>
      <c r="AB83" s="1092"/>
      <c r="AC83" s="1092"/>
      <c r="AD83" s="1092"/>
      <c r="AE83" s="1093"/>
      <c r="AF83" s="223" t="s">
        <v>1230</v>
      </c>
      <c r="AG83" s="107"/>
      <c r="AH83" s="107"/>
      <c r="AI83" s="107"/>
      <c r="AJ83" s="107"/>
      <c r="AK83" s="107"/>
      <c r="AL83" s="107"/>
      <c r="AM83" s="107"/>
      <c r="AN83" s="107"/>
      <c r="AO83" s="65" t="s">
        <v>17</v>
      </c>
      <c r="AP83" s="220">
        <v>0.7</v>
      </c>
      <c r="AQ83" s="35">
        <f>ROUND(ROUND(L81*X84,0)*AP83,0)</f>
        <v>460</v>
      </c>
      <c r="AR83" s="31"/>
    </row>
    <row r="84" spans="1:44" ht="14.25" customHeight="1" x14ac:dyDescent="0.15">
      <c r="A84" s="32">
        <v>22</v>
      </c>
      <c r="B84" s="32" t="s">
        <v>2118</v>
      </c>
      <c r="C84" s="34" t="s">
        <v>22185</v>
      </c>
      <c r="D84" s="73"/>
      <c r="E84" s="74"/>
      <c r="F84" s="74"/>
      <c r="G84" s="20"/>
      <c r="J84" s="187"/>
      <c r="L84" s="204"/>
      <c r="M84" s="187"/>
      <c r="N84" s="187"/>
      <c r="O84" s="187"/>
      <c r="P84" s="4"/>
      <c r="Q84" s="21"/>
      <c r="R84" s="71"/>
      <c r="S84" s="71"/>
      <c r="T84" s="71"/>
      <c r="U84" s="71"/>
      <c r="V84" s="71"/>
      <c r="W84" s="26" t="s">
        <v>17</v>
      </c>
      <c r="X84" s="195">
        <v>0.96499999999999997</v>
      </c>
      <c r="Y84" s="207"/>
      <c r="Z84" s="1094"/>
      <c r="AA84" s="1095"/>
      <c r="AB84" s="1095"/>
      <c r="AC84" s="1095"/>
      <c r="AD84" s="1095"/>
      <c r="AE84" s="1096"/>
      <c r="AF84" s="67" t="s">
        <v>1233</v>
      </c>
      <c r="AG84" s="67"/>
      <c r="AH84" s="67"/>
      <c r="AI84" s="67"/>
      <c r="AJ84" s="67"/>
      <c r="AK84" s="67"/>
      <c r="AL84" s="67"/>
      <c r="AM84" s="67"/>
      <c r="AN84" s="67"/>
      <c r="AO84" s="65" t="s">
        <v>17</v>
      </c>
      <c r="AP84" s="220">
        <v>0.5</v>
      </c>
      <c r="AQ84" s="35">
        <f>ROUND(ROUND(L81*X84,0)*AP84,0)</f>
        <v>329</v>
      </c>
      <c r="AR84" s="31"/>
    </row>
    <row r="85" spans="1:44" ht="14.25" customHeight="1" x14ac:dyDescent="0.15">
      <c r="A85" s="32">
        <v>22</v>
      </c>
      <c r="B85" s="32">
        <v>4831</v>
      </c>
      <c r="C85" s="34" t="s">
        <v>22186</v>
      </c>
      <c r="D85" s="73"/>
      <c r="E85" s="74"/>
      <c r="F85" s="74"/>
      <c r="G85" s="47" t="s">
        <v>2121</v>
      </c>
      <c r="H85" s="40"/>
      <c r="I85" s="40"/>
      <c r="J85" s="184"/>
      <c r="K85" s="40"/>
      <c r="L85" s="185"/>
      <c r="M85" s="184"/>
      <c r="N85" s="184"/>
      <c r="O85" s="184"/>
      <c r="P85" s="40"/>
      <c r="Q85" s="41"/>
      <c r="R85" s="40"/>
      <c r="S85" s="65"/>
      <c r="T85" s="65"/>
      <c r="U85" s="65"/>
      <c r="V85" s="65"/>
      <c r="W85" s="65"/>
      <c r="X85" s="102"/>
      <c r="Y85" s="182"/>
      <c r="Z85" s="65"/>
      <c r="AA85" s="65"/>
      <c r="AB85" s="65"/>
      <c r="AC85" s="65"/>
      <c r="AD85" s="65"/>
      <c r="AE85" s="65"/>
      <c r="AF85" s="65"/>
      <c r="AG85" s="65"/>
      <c r="AH85" s="65"/>
      <c r="AI85" s="65"/>
      <c r="AJ85" s="65"/>
      <c r="AK85" s="65"/>
      <c r="AL85" s="65"/>
      <c r="AM85" s="65"/>
      <c r="AN85" s="65"/>
      <c r="AO85" s="65"/>
      <c r="AP85" s="102"/>
      <c r="AQ85" s="35">
        <f>ROUND(L87,0)</f>
        <v>666</v>
      </c>
      <c r="AR85" s="31"/>
    </row>
    <row r="86" spans="1:44" ht="14.25" customHeight="1" x14ac:dyDescent="0.15">
      <c r="A86" s="32">
        <v>22</v>
      </c>
      <c r="B86" s="32">
        <v>4832</v>
      </c>
      <c r="C86" s="34" t="s">
        <v>22187</v>
      </c>
      <c r="D86" s="73"/>
      <c r="E86" s="74"/>
      <c r="F86" s="74"/>
      <c r="G86" s="20"/>
      <c r="J86" s="187"/>
      <c r="L86" s="204"/>
      <c r="M86" s="187"/>
      <c r="N86" s="187"/>
      <c r="O86" s="187"/>
      <c r="P86" s="187"/>
      <c r="Q86" s="21"/>
      <c r="R86" s="4"/>
      <c r="S86" s="53"/>
      <c r="T86" s="53"/>
      <c r="U86" s="53"/>
      <c r="V86" s="53"/>
      <c r="W86" s="53"/>
      <c r="X86" s="188"/>
      <c r="Y86" s="59"/>
      <c r="Z86" s="1091" t="s">
        <v>1229</v>
      </c>
      <c r="AA86" s="1092"/>
      <c r="AB86" s="1092"/>
      <c r="AC86" s="1092"/>
      <c r="AD86" s="1092"/>
      <c r="AE86" s="1093"/>
      <c r="AF86" s="223" t="s">
        <v>1230</v>
      </c>
      <c r="AG86" s="107"/>
      <c r="AH86" s="107"/>
      <c r="AI86" s="107"/>
      <c r="AJ86" s="107"/>
      <c r="AK86" s="107"/>
      <c r="AL86" s="107"/>
      <c r="AM86" s="107"/>
      <c r="AN86" s="107"/>
      <c r="AO86" s="65" t="s">
        <v>17</v>
      </c>
      <c r="AP86" s="220">
        <v>0.7</v>
      </c>
      <c r="AQ86" s="35">
        <f>ROUND(L87*AP86,0)</f>
        <v>466</v>
      </c>
      <c r="AR86" s="31"/>
    </row>
    <row r="87" spans="1:44" ht="14.25" customHeight="1" x14ac:dyDescent="0.15">
      <c r="A87" s="32">
        <v>22</v>
      </c>
      <c r="B87" s="32" t="s">
        <v>2123</v>
      </c>
      <c r="C87" s="34" t="s">
        <v>22188</v>
      </c>
      <c r="D87" s="73"/>
      <c r="E87" s="74"/>
      <c r="F87" s="74"/>
      <c r="G87" s="20"/>
      <c r="J87" s="187"/>
      <c r="L87" s="189">
        <v>666</v>
      </c>
      <c r="M87" s="4" t="s">
        <v>21</v>
      </c>
      <c r="N87" s="187"/>
      <c r="O87" s="187"/>
      <c r="P87" s="4"/>
      <c r="Q87" s="21"/>
      <c r="R87" s="25"/>
      <c r="S87" s="71"/>
      <c r="T87" s="71"/>
      <c r="U87" s="71"/>
      <c r="V87" s="71"/>
      <c r="W87" s="71"/>
      <c r="X87" s="224"/>
      <c r="Y87" s="207"/>
      <c r="Z87" s="1094"/>
      <c r="AA87" s="1095"/>
      <c r="AB87" s="1095"/>
      <c r="AC87" s="1095"/>
      <c r="AD87" s="1095"/>
      <c r="AE87" s="1096"/>
      <c r="AF87" s="67" t="s">
        <v>1233</v>
      </c>
      <c r="AG87" s="67"/>
      <c r="AH87" s="67"/>
      <c r="AI87" s="67"/>
      <c r="AJ87" s="67"/>
      <c r="AK87" s="67"/>
      <c r="AL87" s="67"/>
      <c r="AM87" s="67"/>
      <c r="AN87" s="67"/>
      <c r="AO87" s="65" t="s">
        <v>17</v>
      </c>
      <c r="AP87" s="220">
        <v>0.5</v>
      </c>
      <c r="AQ87" s="35">
        <f>ROUND(L87*AP87,0)</f>
        <v>333</v>
      </c>
      <c r="AR87" s="31"/>
    </row>
    <row r="88" spans="1:44" ht="14.25" customHeight="1" x14ac:dyDescent="0.15">
      <c r="A88" s="32">
        <v>22</v>
      </c>
      <c r="B88" s="32">
        <v>4833</v>
      </c>
      <c r="C88" s="34" t="s">
        <v>22189</v>
      </c>
      <c r="D88" s="73"/>
      <c r="E88" s="74"/>
      <c r="F88" s="74"/>
      <c r="G88" s="20"/>
      <c r="J88" s="187"/>
      <c r="L88" s="204"/>
      <c r="M88" s="187"/>
      <c r="N88" s="187"/>
      <c r="O88" s="187"/>
      <c r="P88" s="4"/>
      <c r="Q88" s="21"/>
      <c r="R88" s="67" t="s">
        <v>1235</v>
      </c>
      <c r="S88" s="53"/>
      <c r="T88" s="53"/>
      <c r="U88" s="53"/>
      <c r="V88" s="53"/>
      <c r="W88" s="53"/>
      <c r="X88" s="188"/>
      <c r="Y88" s="59"/>
      <c r="Z88" s="67"/>
      <c r="AA88" s="67"/>
      <c r="AB88" s="67"/>
      <c r="AC88" s="67"/>
      <c r="AD88" s="67"/>
      <c r="AE88" s="67"/>
      <c r="AF88" s="67"/>
      <c r="AG88" s="67"/>
      <c r="AH88" s="67"/>
      <c r="AI88" s="67"/>
      <c r="AJ88" s="67"/>
      <c r="AK88" s="67"/>
      <c r="AL88" s="67"/>
      <c r="AM88" s="67"/>
      <c r="AN88" s="67"/>
      <c r="AO88" s="67"/>
      <c r="AP88" s="192"/>
      <c r="AQ88" s="35">
        <f>ROUND(L87*X90,0)</f>
        <v>643</v>
      </c>
      <c r="AR88" s="31"/>
    </row>
    <row r="89" spans="1:44" ht="14.25" customHeight="1" x14ac:dyDescent="0.15">
      <c r="A89" s="32">
        <v>22</v>
      </c>
      <c r="B89" s="32">
        <v>4834</v>
      </c>
      <c r="C89" s="34" t="s">
        <v>22190</v>
      </c>
      <c r="D89" s="73"/>
      <c r="E89" s="74"/>
      <c r="F89" s="74"/>
      <c r="G89" s="20"/>
      <c r="J89" s="187"/>
      <c r="L89" s="204"/>
      <c r="M89" s="187"/>
      <c r="N89" s="187"/>
      <c r="O89" s="187"/>
      <c r="P89" s="4"/>
      <c r="Q89" s="21"/>
      <c r="R89" s="53" t="s">
        <v>1237</v>
      </c>
      <c r="S89" s="53"/>
      <c r="T89" s="53"/>
      <c r="U89" s="53"/>
      <c r="V89" s="53"/>
      <c r="W89" s="53"/>
      <c r="X89" s="188"/>
      <c r="Y89" s="59"/>
      <c r="Z89" s="1091" t="s">
        <v>1229</v>
      </c>
      <c r="AA89" s="1092"/>
      <c r="AB89" s="1092"/>
      <c r="AC89" s="1092"/>
      <c r="AD89" s="1092"/>
      <c r="AE89" s="1093"/>
      <c r="AF89" s="223" t="s">
        <v>1230</v>
      </c>
      <c r="AG89" s="107"/>
      <c r="AH89" s="107"/>
      <c r="AI89" s="107"/>
      <c r="AJ89" s="107"/>
      <c r="AK89" s="107"/>
      <c r="AL89" s="107"/>
      <c r="AM89" s="107"/>
      <c r="AN89" s="107"/>
      <c r="AO89" s="65" t="s">
        <v>17</v>
      </c>
      <c r="AP89" s="220">
        <v>0.7</v>
      </c>
      <c r="AQ89" s="35">
        <f>ROUND(ROUND(L87*X90,0)*AP89,0)</f>
        <v>450</v>
      </c>
      <c r="AR89" s="31"/>
    </row>
    <row r="90" spans="1:44" ht="14.25" customHeight="1" x14ac:dyDescent="0.15">
      <c r="A90" s="32">
        <v>22</v>
      </c>
      <c r="B90" s="32" t="s">
        <v>2127</v>
      </c>
      <c r="C90" s="34" t="s">
        <v>22191</v>
      </c>
      <c r="D90" s="214"/>
      <c r="E90" s="211"/>
      <c r="F90" s="211"/>
      <c r="G90" s="214"/>
      <c r="H90" s="25"/>
      <c r="I90" s="25"/>
      <c r="J90" s="25"/>
      <c r="K90" s="25"/>
      <c r="L90" s="14"/>
      <c r="M90" s="25"/>
      <c r="N90" s="25"/>
      <c r="O90" s="25"/>
      <c r="P90" s="211"/>
      <c r="Q90" s="215"/>
      <c r="R90" s="71"/>
      <c r="S90" s="71"/>
      <c r="T90" s="71"/>
      <c r="U90" s="71"/>
      <c r="V90" s="71"/>
      <c r="W90" s="26" t="s">
        <v>17</v>
      </c>
      <c r="X90" s="195">
        <v>0.96499999999999997</v>
      </c>
      <c r="Y90" s="207"/>
      <c r="Z90" s="1094"/>
      <c r="AA90" s="1095"/>
      <c r="AB90" s="1095"/>
      <c r="AC90" s="1095"/>
      <c r="AD90" s="1095"/>
      <c r="AE90" s="1096"/>
      <c r="AF90" s="107" t="s">
        <v>1233</v>
      </c>
      <c r="AG90" s="107"/>
      <c r="AH90" s="107"/>
      <c r="AI90" s="107"/>
      <c r="AJ90" s="107"/>
      <c r="AK90" s="107"/>
      <c r="AL90" s="107"/>
      <c r="AM90" s="107"/>
      <c r="AN90" s="107"/>
      <c r="AO90" s="44" t="s">
        <v>17</v>
      </c>
      <c r="AP90" s="220">
        <v>0.5</v>
      </c>
      <c r="AQ90" s="35">
        <f>ROUND(ROUND(L87*X90,0)*AP90,0)</f>
        <v>322</v>
      </c>
      <c r="AR90" s="19"/>
    </row>
  </sheetData>
  <mergeCells count="36">
    <mergeCell ref="Z83:AE84"/>
    <mergeCell ref="Z86:AE87"/>
    <mergeCell ref="Z89:AE90"/>
    <mergeCell ref="D67:F70"/>
    <mergeCell ref="Z68:AE69"/>
    <mergeCell ref="Z71:AE72"/>
    <mergeCell ref="Z77:AE78"/>
    <mergeCell ref="Z80:AE81"/>
    <mergeCell ref="Z74:AE75"/>
    <mergeCell ref="Z26:AE27"/>
    <mergeCell ref="Z59:AE60"/>
    <mergeCell ref="Z62:AE63"/>
    <mergeCell ref="Z65:AE66"/>
    <mergeCell ref="G43:J45"/>
    <mergeCell ref="Z44:AE45"/>
    <mergeCell ref="Z47:AE48"/>
    <mergeCell ref="Z50:AE51"/>
    <mergeCell ref="Z53:AE54"/>
    <mergeCell ref="G55:J57"/>
    <mergeCell ref="Z56:AE57"/>
    <mergeCell ref="Z41:AE42"/>
    <mergeCell ref="Z14:AE15"/>
    <mergeCell ref="D5:AP5"/>
    <mergeCell ref="D7:F9"/>
    <mergeCell ref="G7:J9"/>
    <mergeCell ref="Z8:AE9"/>
    <mergeCell ref="Z11:AE12"/>
    <mergeCell ref="Z29:AE30"/>
    <mergeCell ref="G31:J33"/>
    <mergeCell ref="Z32:AE33"/>
    <mergeCell ref="Z35:AE36"/>
    <mergeCell ref="Z38:AE39"/>
    <mergeCell ref="Z17:AE18"/>
    <mergeCell ref="G19:J21"/>
    <mergeCell ref="Z20:AE21"/>
    <mergeCell ref="Z23:AE24"/>
  </mergeCells>
  <phoneticPr fontId="1"/>
  <printOptions horizontalCentered="1"/>
  <pageMargins left="0.78740157480314965" right="0.39370078740157483" top="0.59055118110236227" bottom="0.59055118110236227" header="0.39370078740157483" footer="0.31496062992125984"/>
  <pageSetup paperSize="9" scale="44" orientation="portrait" horizontalDpi="300" verticalDpi="300" r:id="rId1"/>
  <headerFooter>
    <oddHeader>&amp;R&amp;9経過的生活介護</oddHeader>
    <oddFooter>&amp;C&amp;14&amp;P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a13cbed-41e4-4911-b6d6-d28d370723d8" xsi:nil="true"/>
    <_x30bf__x30a4__x30e0__x30b9__x30bf__x30f3__x30d7_ xmlns="d041b77d-d570-44f1-be6b-2e33e16a8b9d" xsi:nil="true"/>
    <_x65e5__x4ed8__x3068__x6642__x523b_ xmlns="d041b77d-d570-44f1-be6b-2e33e16a8b9d">2022-07-20T09:00:00+00:00</_x65e5__x4ed8__x3068__x6642__x523b_>
    <_x65e5__x4ed8_ xmlns="d041b77d-d570-44f1-be6b-2e33e16a8b9d" xsi:nil="true"/>
    <lcf76f155ced4ddcb4097134ff3c332f xmlns="d041b77d-d570-44f1-be6b-2e33e16a8b9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617560E529AA944B98BDD6D61298D77" ma:contentTypeVersion="24" ma:contentTypeDescription="新しいドキュメントを作成します。" ma:contentTypeScope="" ma:versionID="821de155dd9949df7d7da753dc1db1e6">
  <xsd:schema xmlns:xsd="http://www.w3.org/2001/XMLSchema" xmlns:xs="http://www.w3.org/2001/XMLSchema" xmlns:p="http://schemas.microsoft.com/office/2006/metadata/properties" xmlns:ns2="d041b77d-d570-44f1-be6b-2e33e16a8b9d" xmlns:ns3="ea13cbed-41e4-4911-b6d6-d28d370723d8" targetNamespace="http://schemas.microsoft.com/office/2006/metadata/properties" ma:root="true" ma:fieldsID="9b9badd275b49418f553b17d3c5838d9" ns2:_="" ns3:_="">
    <xsd:import namespace="d041b77d-d570-44f1-be6b-2e33e16a8b9d"/>
    <xsd:import namespace="ea13cbed-41e4-4911-b6d6-d28d370723d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_x65e5__x4ed8_" minOccurs="0"/>
                <xsd:element ref="ns2:_x30bf__x30a4__x30e0__x30b9__x30bf__x30f3__x30d7_" minOccurs="0"/>
                <xsd:element ref="ns2:_x65e5__x4ed8__x3068__x6642__x523b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41b77d-d570-44f1-be6b-2e33e16a8b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bc4fd492-276b-4614-b3af-3a4c63b563f8" ma:termSetId="09814cd3-568e-fe90-9814-8d621ff8fb84" ma:anchorId="fba54fb3-c3e1-fe81-a776-ca4b69148c4d" ma:open="true" ma:isKeyword="false">
      <xsd:complexType>
        <xsd:sequence>
          <xsd:element ref="pc:Terms" minOccurs="0" maxOccurs="1"/>
        </xsd:sequence>
      </xsd:complexType>
    </xsd:element>
    <xsd:element name="_x65e5__x4ed8_" ma:index="24" nillable="true" ma:displayName="日付" ma:format="DateOnly" ma:internalName="_x65e5__x4ed8_">
      <xsd:simpleType>
        <xsd:restriction base="dms:DateTime"/>
      </xsd:simpleType>
    </xsd:element>
    <xsd:element name="_x30bf__x30a4__x30e0__x30b9__x30bf__x30f3__x30d7_" ma:index="25" nillable="true" ma:displayName="タイムスタンプ" ma:format="DateTime" ma:internalName="_x30bf__x30a4__x30e0__x30b9__x30bf__x30f3__x30d7_">
      <xsd:simpleType>
        <xsd:restriction base="dms:DateTime"/>
      </xsd:simpleType>
    </xsd:element>
    <xsd:element name="_x65e5__x4ed8__x3068__x6642__x523b_" ma:index="26" nillable="true" ma:displayName="日付と時刻" ma:format="DateOnly" ma:internalName="_x65e5__x4ed8__x3068__x6642__x523b_">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ea13cbed-41e4-4911-b6d6-d28d370723d8"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d823abfd-ecd1-4dc2-bbe1-5ae894df8757}" ma:internalName="TaxCatchAll" ma:showField="CatchAllData" ma:web="ea13cbed-41e4-4911-b6d6-d28d370723d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5D19BC-C9F6-4B63-A5AE-D62764625C96}">
  <ds:schemaRefs>
    <ds:schemaRef ds:uri="http://purl.org/dc/elements/1.1/"/>
    <ds:schemaRef ds:uri="http://schemas.microsoft.com/office/2006/documentManagement/types"/>
    <ds:schemaRef ds:uri="http://www.w3.org/XML/1998/namespace"/>
    <ds:schemaRef ds:uri="http://purl.org/dc/terms/"/>
    <ds:schemaRef ds:uri="http://schemas.microsoft.com/office/infopath/2007/PartnerControls"/>
    <ds:schemaRef ds:uri="http://schemas.microsoft.com/office/2006/metadata/properties"/>
    <ds:schemaRef ds:uri="http://purl.org/dc/dcmitype/"/>
    <ds:schemaRef ds:uri="http://schemas.openxmlformats.org/package/2006/metadata/core-properties"/>
    <ds:schemaRef ds:uri="ea13cbed-41e4-4911-b6d6-d28d370723d8"/>
    <ds:schemaRef ds:uri="d041b77d-d570-44f1-be6b-2e33e16a8b9d"/>
  </ds:schemaRefs>
</ds:datastoreItem>
</file>

<file path=customXml/itemProps2.xml><?xml version="1.0" encoding="utf-8"?>
<ds:datastoreItem xmlns:ds="http://schemas.openxmlformats.org/officeDocument/2006/customXml" ds:itemID="{5AB34841-7F42-40A3-8780-C768C96AF2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41b77d-d570-44f1-be6b-2e33e16a8b9d"/>
    <ds:schemaRef ds:uri="ea13cbed-41e4-4911-b6d6-d28d37072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814E162-01ED-4420-B622-512944B9CEB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56</vt:i4>
      </vt:variant>
      <vt:variant>
        <vt:lpstr>名前付き一覧</vt:lpstr>
      </vt:variant>
      <vt:variant>
        <vt:i4>111</vt:i4>
      </vt:variant>
    </vt:vector>
  </HeadingPairs>
  <TitlesOfParts>
    <vt:vector size="167" baseType="lpstr">
      <vt:lpstr>6生活介護(基本)</vt:lpstr>
      <vt:lpstr>6生活介護(定超)</vt:lpstr>
      <vt:lpstr>6生活介護(生活支援員等欠員)</vt:lpstr>
      <vt:lpstr>6生活介護(サービス管理責任者欠員)</vt:lpstr>
      <vt:lpstr>7経過的生活介護(基本１） </vt:lpstr>
      <vt:lpstr>7経過的生活介護(基本２)</vt:lpstr>
      <vt:lpstr>7経過的生活介護(基本３)</vt:lpstr>
      <vt:lpstr>7経過的生活介護(基本４)</vt:lpstr>
      <vt:lpstr>7経過的生活介護(基本５）</vt:lpstr>
      <vt:lpstr>7経過的生活介護(基本７）</vt:lpstr>
      <vt:lpstr>7経過的生活介護(基本８)</vt:lpstr>
      <vt:lpstr>7経過的生活介護(基本９)</vt:lpstr>
      <vt:lpstr>7経過的生活介護(基本１０)</vt:lpstr>
      <vt:lpstr>7経過的生活介護 (定超１)</vt:lpstr>
      <vt:lpstr>7経過的生活介護(定超２)</vt:lpstr>
      <vt:lpstr>7経過的生活介護 (定超３)</vt:lpstr>
      <vt:lpstr>7経過的生活介護 (定超４)</vt:lpstr>
      <vt:lpstr>7経過的生活介護 (定超５)</vt:lpstr>
      <vt:lpstr>8短期入所（基本）</vt:lpstr>
      <vt:lpstr>8短期入所（定超）</vt:lpstr>
      <vt:lpstr>8短期入所（従業者）</vt:lpstr>
      <vt:lpstr>9重度包括支援</vt:lpstr>
      <vt:lpstr>10施設入所支援(基本１)</vt:lpstr>
      <vt:lpstr>10施設入所支援(基本2)</vt:lpstr>
      <vt:lpstr>10施設入所支援(定超) </vt:lpstr>
      <vt:lpstr>11経過的施設入所支援(基本１）</vt:lpstr>
      <vt:lpstr>11経過的施設入所支援(基本２)</vt:lpstr>
      <vt:lpstr>11経過的施設入所支援(基本３)</vt:lpstr>
      <vt:lpstr>11経過的施設入所支援(基本４)</vt:lpstr>
      <vt:lpstr>11経過的施設入所支援(基本５）</vt:lpstr>
      <vt:lpstr>11経過的施設入所支援(基本７)</vt:lpstr>
      <vt:lpstr>11経過的施設入所支援(基本８)</vt:lpstr>
      <vt:lpstr>11経過的施設入所支援(基本９)</vt:lpstr>
      <vt:lpstr>11経過的施設入所支援(基本１０)</vt:lpstr>
      <vt:lpstr>11経過的施設入所支援 (定超１)</vt:lpstr>
      <vt:lpstr>11経過的施設入所支援 (定超２)</vt:lpstr>
      <vt:lpstr>11経過的施設入所支援 (定超３)</vt:lpstr>
      <vt:lpstr>11経過的施設入所支援 (定超４)</vt:lpstr>
      <vt:lpstr>11経過的施設入所支援 (定超５)</vt:lpstr>
      <vt:lpstr>12自立訓練(機能・基本)</vt:lpstr>
      <vt:lpstr>12自立訓練(機能・定員超過)</vt:lpstr>
      <vt:lpstr>12自立訓練(機能・生活支援員等欠員)</vt:lpstr>
      <vt:lpstr>12自立訓練(機能・サービス管理責任者欠員)</vt:lpstr>
      <vt:lpstr>13自立訓練(生活・基本)</vt:lpstr>
      <vt:lpstr>13自立訓練(生活・定員超過)</vt:lpstr>
      <vt:lpstr>13自立訓練(生活・生活支援員等欠員) </vt:lpstr>
      <vt:lpstr>13自立訓練(生活・サービス管理責任者欠員)</vt:lpstr>
      <vt:lpstr>14宿泊型自立訓練（基本・定超・人欠・責欠）</vt:lpstr>
      <vt:lpstr>15就労移行支援(基本)</vt:lpstr>
      <vt:lpstr>15就労移行支援(定超)</vt:lpstr>
      <vt:lpstr>15就労移行支援(職業指導員等欠員)</vt:lpstr>
      <vt:lpstr>15就労移行支援(管理責任者欠員)</vt:lpstr>
      <vt:lpstr>16就労移行支援(養成・基本)</vt:lpstr>
      <vt:lpstr>16就労移行支援(養成・定超)</vt:lpstr>
      <vt:lpstr>16就労移行支援(養成・職業指導員等欠員)</vt:lpstr>
      <vt:lpstr>16就労移行支援(養成・管理責任者欠員)</vt:lpstr>
      <vt:lpstr>'10施設入所支援(基本１)'!Print_Area</vt:lpstr>
      <vt:lpstr>'10施設入所支援(基本2)'!Print_Area</vt:lpstr>
      <vt:lpstr>'10施設入所支援(定超) '!Print_Area</vt:lpstr>
      <vt:lpstr>'11経過的施設入所支援 (定超１)'!Print_Area</vt:lpstr>
      <vt:lpstr>'11経過的施設入所支援 (定超２)'!Print_Area</vt:lpstr>
      <vt:lpstr>'11経過的施設入所支援 (定超３)'!Print_Area</vt:lpstr>
      <vt:lpstr>'11経過的施設入所支援 (定超４)'!Print_Area</vt:lpstr>
      <vt:lpstr>'11経過的施設入所支援 (定超５)'!Print_Area</vt:lpstr>
      <vt:lpstr>'11経過的施設入所支援(基本１）'!Print_Area</vt:lpstr>
      <vt:lpstr>'11経過的施設入所支援(基本１０)'!Print_Area</vt:lpstr>
      <vt:lpstr>'11経過的施設入所支援(基本２)'!Print_Area</vt:lpstr>
      <vt:lpstr>'11経過的施設入所支援(基本３)'!Print_Area</vt:lpstr>
      <vt:lpstr>'11経過的施設入所支援(基本４)'!Print_Area</vt:lpstr>
      <vt:lpstr>'11経過的施設入所支援(基本５）'!Print_Area</vt:lpstr>
      <vt:lpstr>'11経過的施設入所支援(基本７)'!Print_Area</vt:lpstr>
      <vt:lpstr>'11経過的施設入所支援(基本８)'!Print_Area</vt:lpstr>
      <vt:lpstr>'11経過的施設入所支援(基本９)'!Print_Area</vt:lpstr>
      <vt:lpstr>'12自立訓練(機能・サービス管理責任者欠員)'!Print_Area</vt:lpstr>
      <vt:lpstr>'12自立訓練(機能・基本)'!Print_Area</vt:lpstr>
      <vt:lpstr>'12自立訓練(機能・生活支援員等欠員)'!Print_Area</vt:lpstr>
      <vt:lpstr>'12自立訓練(機能・定員超過)'!Print_Area</vt:lpstr>
      <vt:lpstr>'13自立訓練(生活・サービス管理責任者欠員)'!Print_Area</vt:lpstr>
      <vt:lpstr>'13自立訓練(生活・基本)'!Print_Area</vt:lpstr>
      <vt:lpstr>'13自立訓練(生活・生活支援員等欠員) '!Print_Area</vt:lpstr>
      <vt:lpstr>'13自立訓練(生活・定員超過)'!Print_Area</vt:lpstr>
      <vt:lpstr>'14宿泊型自立訓練（基本・定超・人欠・責欠）'!Print_Area</vt:lpstr>
      <vt:lpstr>'15就労移行支援(管理責任者欠員)'!Print_Area</vt:lpstr>
      <vt:lpstr>'15就労移行支援(基本)'!Print_Area</vt:lpstr>
      <vt:lpstr>'15就労移行支援(職業指導員等欠員)'!Print_Area</vt:lpstr>
      <vt:lpstr>'15就労移行支援(定超)'!Print_Area</vt:lpstr>
      <vt:lpstr>'16就労移行支援(養成・管理責任者欠員)'!Print_Area</vt:lpstr>
      <vt:lpstr>'16就労移行支援(養成・基本)'!Print_Area</vt:lpstr>
      <vt:lpstr>'16就労移行支援(養成・職業指導員等欠員)'!Print_Area</vt:lpstr>
      <vt:lpstr>'16就労移行支援(養成・定超)'!Print_Area</vt:lpstr>
      <vt:lpstr>'6生活介護(サービス管理責任者欠員)'!Print_Area</vt:lpstr>
      <vt:lpstr>'6生活介護(基本)'!Print_Area</vt:lpstr>
      <vt:lpstr>'6生活介護(生活支援員等欠員)'!Print_Area</vt:lpstr>
      <vt:lpstr>'6生活介護(定超)'!Print_Area</vt:lpstr>
      <vt:lpstr>'7経過的生活介護 (定超１)'!Print_Area</vt:lpstr>
      <vt:lpstr>'7経過的生活介護 (定超３)'!Print_Area</vt:lpstr>
      <vt:lpstr>'7経過的生活介護 (定超４)'!Print_Area</vt:lpstr>
      <vt:lpstr>'7経過的生活介護 (定超５)'!Print_Area</vt:lpstr>
      <vt:lpstr>'7経過的生活介護(基本１） '!Print_Area</vt:lpstr>
      <vt:lpstr>'7経過的生活介護(基本１０)'!Print_Area</vt:lpstr>
      <vt:lpstr>'7経過的生活介護(基本２)'!Print_Area</vt:lpstr>
      <vt:lpstr>'7経過的生活介護(基本３)'!Print_Area</vt:lpstr>
      <vt:lpstr>'7経過的生活介護(基本４)'!Print_Area</vt:lpstr>
      <vt:lpstr>'7経過的生活介護(基本５）'!Print_Area</vt:lpstr>
      <vt:lpstr>'7経過的生活介護(基本７）'!Print_Area</vt:lpstr>
      <vt:lpstr>'7経過的生活介護(基本８)'!Print_Area</vt:lpstr>
      <vt:lpstr>'7経過的生活介護(基本９)'!Print_Area</vt:lpstr>
      <vt:lpstr>'7経過的生活介護(定超２)'!Print_Area</vt:lpstr>
      <vt:lpstr>'8短期入所（基本）'!Print_Area</vt:lpstr>
      <vt:lpstr>'8短期入所（従業者）'!Print_Area</vt:lpstr>
      <vt:lpstr>'8短期入所（定超）'!Print_Area</vt:lpstr>
      <vt:lpstr>'9重度包括支援'!Print_Area</vt:lpstr>
      <vt:lpstr>'10施設入所支援(基本１)'!Print_Titles</vt:lpstr>
      <vt:lpstr>'10施設入所支援(基本2)'!Print_Titles</vt:lpstr>
      <vt:lpstr>'10施設入所支援(定超) '!Print_Titles</vt:lpstr>
      <vt:lpstr>'11経過的施設入所支援 (定超１)'!Print_Titles</vt:lpstr>
      <vt:lpstr>'11経過的施設入所支援 (定超２)'!Print_Titles</vt:lpstr>
      <vt:lpstr>'11経過的施設入所支援 (定超３)'!Print_Titles</vt:lpstr>
      <vt:lpstr>'11経過的施設入所支援 (定超４)'!Print_Titles</vt:lpstr>
      <vt:lpstr>'11経過的施設入所支援 (定超５)'!Print_Titles</vt:lpstr>
      <vt:lpstr>'11経過的施設入所支援(基本１）'!Print_Titles</vt:lpstr>
      <vt:lpstr>'11経過的施設入所支援(基本１０)'!Print_Titles</vt:lpstr>
      <vt:lpstr>'11経過的施設入所支援(基本２)'!Print_Titles</vt:lpstr>
      <vt:lpstr>'11経過的施設入所支援(基本３)'!Print_Titles</vt:lpstr>
      <vt:lpstr>'11経過的施設入所支援(基本４)'!Print_Titles</vt:lpstr>
      <vt:lpstr>'11経過的施設入所支援(基本５）'!Print_Titles</vt:lpstr>
      <vt:lpstr>'11経過的施設入所支援(基本７)'!Print_Titles</vt:lpstr>
      <vt:lpstr>'11経過的施設入所支援(基本８)'!Print_Titles</vt:lpstr>
      <vt:lpstr>'11経過的施設入所支援(基本９)'!Print_Titles</vt:lpstr>
      <vt:lpstr>'12自立訓練(機能・サービス管理責任者欠員)'!Print_Titles</vt:lpstr>
      <vt:lpstr>'12自立訓練(機能・基本)'!Print_Titles</vt:lpstr>
      <vt:lpstr>'12自立訓練(機能・生活支援員等欠員)'!Print_Titles</vt:lpstr>
      <vt:lpstr>'12自立訓練(機能・定員超過)'!Print_Titles</vt:lpstr>
      <vt:lpstr>'13自立訓練(生活・サービス管理責任者欠員)'!Print_Titles</vt:lpstr>
      <vt:lpstr>'13自立訓練(生活・基本)'!Print_Titles</vt:lpstr>
      <vt:lpstr>'13自立訓練(生活・生活支援員等欠員) '!Print_Titles</vt:lpstr>
      <vt:lpstr>'13自立訓練(生活・定員超過)'!Print_Titles</vt:lpstr>
      <vt:lpstr>'15就労移行支援(管理責任者欠員)'!Print_Titles</vt:lpstr>
      <vt:lpstr>'15就労移行支援(基本)'!Print_Titles</vt:lpstr>
      <vt:lpstr>'15就労移行支援(職業指導員等欠員)'!Print_Titles</vt:lpstr>
      <vt:lpstr>'15就労移行支援(定超)'!Print_Titles</vt:lpstr>
      <vt:lpstr>'16就労移行支援(養成・管理責任者欠員)'!Print_Titles</vt:lpstr>
      <vt:lpstr>'16就労移行支援(養成・基本)'!Print_Titles</vt:lpstr>
      <vt:lpstr>'16就労移行支援(養成・職業指導員等欠員)'!Print_Titles</vt:lpstr>
      <vt:lpstr>'16就労移行支援(養成・定超)'!Print_Titles</vt:lpstr>
      <vt:lpstr>'6生活介護(サービス管理責任者欠員)'!Print_Titles</vt:lpstr>
      <vt:lpstr>'6生活介護(基本)'!Print_Titles</vt:lpstr>
      <vt:lpstr>'6生活介護(生活支援員等欠員)'!Print_Titles</vt:lpstr>
      <vt:lpstr>'6生活介護(定超)'!Print_Titles</vt:lpstr>
      <vt:lpstr>'7経過的生活介護 (定超１)'!Print_Titles</vt:lpstr>
      <vt:lpstr>'7経過的生活介護 (定超３)'!Print_Titles</vt:lpstr>
      <vt:lpstr>'7経過的生活介護 (定超４)'!Print_Titles</vt:lpstr>
      <vt:lpstr>'7経過的生活介護 (定超５)'!Print_Titles</vt:lpstr>
      <vt:lpstr>'7経過的生活介護(基本１） '!Print_Titles</vt:lpstr>
      <vt:lpstr>'7経過的生活介護(基本１０)'!Print_Titles</vt:lpstr>
      <vt:lpstr>'7経過的生活介護(基本２)'!Print_Titles</vt:lpstr>
      <vt:lpstr>'7経過的生活介護(基本３)'!Print_Titles</vt:lpstr>
      <vt:lpstr>'7経過的生活介護(基本４)'!Print_Titles</vt:lpstr>
      <vt:lpstr>'7経過的生活介護(基本５）'!Print_Titles</vt:lpstr>
      <vt:lpstr>'7経過的生活介護(基本７）'!Print_Titles</vt:lpstr>
      <vt:lpstr>'7経過的生活介護(基本８)'!Print_Titles</vt:lpstr>
      <vt:lpstr>'7経過的生活介護(基本９)'!Print_Titles</vt:lpstr>
      <vt:lpstr>'7経過的生活介護(定超２)'!Print_Titles</vt:lpstr>
      <vt:lpstr>'8短期入所（基本）'!Print_Titles</vt:lpstr>
      <vt:lpstr>'8短期入所（従業者）'!Print_Titles</vt:lpstr>
      <vt:lpstr>'8短期入所（定超）'!Print_Titles</vt:lpstr>
      <vt:lpstr>'9重度包括支援'!Print_Titles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2022-07-20T08:51:07Z</dcterms:created>
  <dcterms:modified xsi:type="dcterms:W3CDTF">2022-07-26T10:48:39Z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0x0101004617560E529AA944B98BDD6D61298D77</vt:lpwstr>
  </property>
  <property fmtid="{D5CDD505-2E9C-101B-9397-08002B2CF9AE}" pid="3" name="MediaServiceImageTags">
    <vt:lpwstr/>
  </property>
  <property fmtid="{D5CDD505-2E9C-101B-9397-08002B2CF9AE}" pid="4" name="MSIP_Label_a7295cc1-d279-42ac-ab4d-3b0f4fece050_Enabled">
    <vt:lpwstr>true</vt:lpwstr>
  </property>
  <property fmtid="{D5CDD505-2E9C-101B-9397-08002B2CF9AE}" pid="5" name="MSIP_Label_a7295cc1-d279-42ac-ab4d-3b0f4fece050_SetDate">
    <vt:lpwstr>2022-07-21T02:59:15Z</vt:lpwstr>
  </property>
  <property fmtid="{D5CDD505-2E9C-101B-9397-08002B2CF9AE}" pid="6" name="MSIP_Label_a7295cc1-d279-42ac-ab4d-3b0f4fece050_Method">
    <vt:lpwstr>Standard</vt:lpwstr>
  </property>
  <property fmtid="{D5CDD505-2E9C-101B-9397-08002B2CF9AE}" pid="7" name="MSIP_Label_a7295cc1-d279-42ac-ab4d-3b0f4fece050_Name">
    <vt:lpwstr>FUJITSU-RESTRICTED​</vt:lpwstr>
  </property>
  <property fmtid="{D5CDD505-2E9C-101B-9397-08002B2CF9AE}" pid="8" name="MSIP_Label_a7295cc1-d279-42ac-ab4d-3b0f4fece050_SiteId">
    <vt:lpwstr>a19f121d-81e1-4858-a9d8-736e267fd4c7</vt:lpwstr>
  </property>
  <property fmtid="{D5CDD505-2E9C-101B-9397-08002B2CF9AE}" pid="9" name="MSIP_Label_a7295cc1-d279-42ac-ab4d-3b0f4fece050_ActionId">
    <vt:lpwstr>8cf48f8c-bbf6-4f4f-a7d4-7cfebda888e8</vt:lpwstr>
  </property>
  <property fmtid="{D5CDD505-2E9C-101B-9397-08002B2CF9AE}" pid="10" name="MSIP_Label_a7295cc1-d279-42ac-ab4d-3b0f4fece050_ContentBits">
    <vt:lpwstr>0</vt:lpwstr>
  </property>
</Properties>
</file>